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Ghada\data_analysis\HR_Datasets\Cleaned_datasets\"/>
    </mc:Choice>
  </mc:AlternateContent>
  <xr:revisionPtr revIDLastSave="0" documentId="8_{58EC446D-6885-4109-8876-54CAD763DC09}" xr6:coauthVersionLast="47" xr6:coauthVersionMax="47" xr10:uidLastSave="{00000000-0000-0000-0000-000000000000}"/>
  <bookViews>
    <workbookView xWindow="-108" yWindow="-108" windowWidth="23256" windowHeight="12576" xr2:uid="{26702EC5-CD4F-4877-88EF-BC69C68E1615}"/>
  </bookViews>
  <sheets>
    <sheet name="Dashboard" sheetId="15" r:id="rId1"/>
    <sheet name="Insights" sheetId="18" r:id="rId2"/>
    <sheet name="Analysis" sheetId="9" r:id="rId3"/>
    <sheet name="HR_Master" sheetId="8" r:id="rId4"/>
    <sheet name="Data_Quality_General" sheetId="2" r:id="rId5"/>
    <sheet name="Data_Quality_EmployeeSurvey" sheetId="5" r:id="rId6"/>
    <sheet name="Data_Quality_ManagerSurvey" sheetId="6" r:id="rId7"/>
    <sheet name="general_data" sheetId="1" r:id="rId8"/>
    <sheet name="employee_survey_data" sheetId="3" r:id="rId9"/>
    <sheet name="manager_survey_data" sheetId="4" r:id="rId10"/>
    <sheet name="Attrition Rate by Department" sheetId="10" state="hidden" r:id="rId11"/>
    <sheet name="Attrition Rate by Age Group" sheetId="11" state="hidden" r:id="rId12"/>
    <sheet name="Attrition Rate by Tenure Group" sheetId="12" state="hidden" r:id="rId13"/>
    <sheet name="Attrition Rate by Job Satisfact" sheetId="13" state="hidden" r:id="rId14"/>
    <sheet name="Attrition Rate by WorkLifeBalan" sheetId="14" state="hidden" r:id="rId15"/>
    <sheet name="KPI Pivot" sheetId="16" state="hidden" r:id="rId16"/>
  </sheets>
  <externalReferences>
    <externalReference r:id="rId17"/>
    <externalReference r:id="rId18"/>
  </externalReferences>
  <definedNames>
    <definedName name="Slicer_AgeGroup">#N/A</definedName>
    <definedName name="Slicer_Department">#N/A</definedName>
    <definedName name="Slicer_Gender">#N/A</definedName>
    <definedName name="Slicer_JobRole">#N/A</definedName>
  </definedNames>
  <calcPr calcId="191029"/>
  <pivotCaches>
    <pivotCache cacheId="30" r:id="rId19"/>
  </pivotCaches>
  <extLs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Lst>
</workbook>
</file>

<file path=xl/calcChain.xml><?xml version="1.0" encoding="utf-8"?>
<calcChain xmlns="http://schemas.openxmlformats.org/spreadsheetml/2006/main">
  <c r="A5" i="15" l="1"/>
  <c r="AC5" i="8"/>
  <c r="AC6" i="8"/>
  <c r="AC2" i="8"/>
  <c r="AC3" i="8"/>
  <c r="AC4" i="8"/>
  <c r="AC7" i="8"/>
  <c r="AC8" i="8"/>
  <c r="AC9" i="8"/>
  <c r="AC10" i="8"/>
  <c r="AC11" i="8"/>
  <c r="AC12" i="8"/>
  <c r="AC13" i="8"/>
  <c r="AC14" i="8"/>
  <c r="AC15" i="8"/>
  <c r="AC16" i="8"/>
  <c r="AC17" i="8"/>
  <c r="AC18" i="8"/>
  <c r="AC19" i="8"/>
  <c r="AC20" i="8"/>
  <c r="AC21" i="8"/>
  <c r="AC22" i="8"/>
  <c r="AC23" i="8"/>
  <c r="AC24" i="8"/>
  <c r="AC25" i="8"/>
  <c r="AC26" i="8"/>
  <c r="AC27" i="8"/>
  <c r="AC28" i="8"/>
  <c r="AC29" i="8"/>
  <c r="AC30" i="8"/>
  <c r="AC31" i="8"/>
  <c r="AC32" i="8"/>
  <c r="AC33" i="8"/>
  <c r="AC34" i="8"/>
  <c r="AC35" i="8"/>
  <c r="AC36" i="8"/>
  <c r="AC37" i="8"/>
  <c r="AC38" i="8"/>
  <c r="AC39" i="8"/>
  <c r="AC40" i="8"/>
  <c r="AC41" i="8"/>
  <c r="AC42" i="8"/>
  <c r="AC43" i="8"/>
  <c r="AC44" i="8"/>
  <c r="AC45" i="8"/>
  <c r="AC46" i="8"/>
  <c r="AC47" i="8"/>
  <c r="AC48" i="8"/>
  <c r="AC49" i="8"/>
  <c r="AC50" i="8"/>
  <c r="AC51" i="8"/>
  <c r="AC52" i="8"/>
  <c r="AC53" i="8"/>
  <c r="AC54" i="8"/>
  <c r="AC55" i="8"/>
  <c r="AC56" i="8"/>
  <c r="AC57" i="8"/>
  <c r="AC58" i="8"/>
  <c r="AC59" i="8"/>
  <c r="AC60" i="8"/>
  <c r="AC61" i="8"/>
  <c r="AC62" i="8"/>
  <c r="AC63" i="8"/>
  <c r="AC64" i="8"/>
  <c r="AC65" i="8"/>
  <c r="AC66" i="8"/>
  <c r="AC67" i="8"/>
  <c r="AC68" i="8"/>
  <c r="AC69" i="8"/>
  <c r="AC70" i="8"/>
  <c r="AC71" i="8"/>
  <c r="AC72" i="8"/>
  <c r="AC73" i="8"/>
  <c r="AC74" i="8"/>
  <c r="AC75" i="8"/>
  <c r="AC76" i="8"/>
  <c r="AC77" i="8"/>
  <c r="AC78" i="8"/>
  <c r="AC79" i="8"/>
  <c r="AC80" i="8"/>
  <c r="AC81" i="8"/>
  <c r="AC82" i="8"/>
  <c r="AC83" i="8"/>
  <c r="AC84" i="8"/>
  <c r="AC85" i="8"/>
  <c r="AC86" i="8"/>
  <c r="AC87" i="8"/>
  <c r="AC88" i="8"/>
  <c r="AC89" i="8"/>
  <c r="AC90" i="8"/>
  <c r="AC91" i="8"/>
  <c r="AC92" i="8"/>
  <c r="AC93" i="8"/>
  <c r="AC94" i="8"/>
  <c r="AC95" i="8"/>
  <c r="AC96" i="8"/>
  <c r="AC97" i="8"/>
  <c r="AC98" i="8"/>
  <c r="AC99" i="8"/>
  <c r="AC100" i="8"/>
  <c r="AC101" i="8"/>
  <c r="AC102" i="8"/>
  <c r="AC103" i="8"/>
  <c r="AC104" i="8"/>
  <c r="AC105" i="8"/>
  <c r="AC106" i="8"/>
  <c r="AC107" i="8"/>
  <c r="AC108" i="8"/>
  <c r="AC109" i="8"/>
  <c r="AC110" i="8"/>
  <c r="AC111" i="8"/>
  <c r="AC112" i="8"/>
  <c r="AC113" i="8"/>
  <c r="AC114" i="8"/>
  <c r="AC115" i="8"/>
  <c r="AC116" i="8"/>
  <c r="AC117" i="8"/>
  <c r="AC118" i="8"/>
  <c r="AC119" i="8"/>
  <c r="AC120" i="8"/>
  <c r="AC121" i="8"/>
  <c r="AC122" i="8"/>
  <c r="AC123" i="8"/>
  <c r="AC124" i="8"/>
  <c r="AC125" i="8"/>
  <c r="AC126" i="8"/>
  <c r="AC127" i="8"/>
  <c r="AC128" i="8"/>
  <c r="AC129" i="8"/>
  <c r="AC130" i="8"/>
  <c r="AC131" i="8"/>
  <c r="AC132" i="8"/>
  <c r="AC133" i="8"/>
  <c r="AC134" i="8"/>
  <c r="AC135" i="8"/>
  <c r="AC136" i="8"/>
  <c r="AC137" i="8"/>
  <c r="AC138" i="8"/>
  <c r="AC139" i="8"/>
  <c r="AC140" i="8"/>
  <c r="AC141" i="8"/>
  <c r="AC142" i="8"/>
  <c r="AC143" i="8"/>
  <c r="AC144" i="8"/>
  <c r="AC145" i="8"/>
  <c r="AC146" i="8"/>
  <c r="AC147" i="8"/>
  <c r="AC148" i="8"/>
  <c r="AC149" i="8"/>
  <c r="AC150" i="8"/>
  <c r="AC151" i="8"/>
  <c r="AC152" i="8"/>
  <c r="AC153" i="8"/>
  <c r="AC154" i="8"/>
  <c r="AC155" i="8"/>
  <c r="AC156" i="8"/>
  <c r="AC157" i="8"/>
  <c r="AC158" i="8"/>
  <c r="AC159" i="8"/>
  <c r="AC160" i="8"/>
  <c r="AC161" i="8"/>
  <c r="AC162" i="8"/>
  <c r="AC163" i="8"/>
  <c r="AC164" i="8"/>
  <c r="AC165" i="8"/>
  <c r="AC166" i="8"/>
  <c r="AC167" i="8"/>
  <c r="AC168" i="8"/>
  <c r="AC169" i="8"/>
  <c r="AC170" i="8"/>
  <c r="AC171" i="8"/>
  <c r="AC172" i="8"/>
  <c r="AC173" i="8"/>
  <c r="AC174" i="8"/>
  <c r="AC175" i="8"/>
  <c r="AC176" i="8"/>
  <c r="AC177" i="8"/>
  <c r="AC178" i="8"/>
  <c r="AC179" i="8"/>
  <c r="AC180" i="8"/>
  <c r="AC181" i="8"/>
  <c r="AC182" i="8"/>
  <c r="AC183" i="8"/>
  <c r="AC184" i="8"/>
  <c r="AC185" i="8"/>
  <c r="AC186" i="8"/>
  <c r="AC187" i="8"/>
  <c r="AC188" i="8"/>
  <c r="AC189" i="8"/>
  <c r="AC190" i="8"/>
  <c r="AC191" i="8"/>
  <c r="AC192" i="8"/>
  <c r="AC193" i="8"/>
  <c r="AC194" i="8"/>
  <c r="AC195" i="8"/>
  <c r="AC196" i="8"/>
  <c r="AC197" i="8"/>
  <c r="AC198" i="8"/>
  <c r="AC199" i="8"/>
  <c r="AC200" i="8"/>
  <c r="AC201" i="8"/>
  <c r="AC202" i="8"/>
  <c r="AC203" i="8"/>
  <c r="AC204" i="8"/>
  <c r="AC205" i="8"/>
  <c r="AC206" i="8"/>
  <c r="AC207" i="8"/>
  <c r="AC208" i="8"/>
  <c r="AC209" i="8"/>
  <c r="AC210" i="8"/>
  <c r="AC211" i="8"/>
  <c r="AC212" i="8"/>
  <c r="AC213" i="8"/>
  <c r="AC214" i="8"/>
  <c r="AC215" i="8"/>
  <c r="AC216" i="8"/>
  <c r="AC217" i="8"/>
  <c r="AC218" i="8"/>
  <c r="AC219" i="8"/>
  <c r="AC220" i="8"/>
  <c r="AC221" i="8"/>
  <c r="AC222" i="8"/>
  <c r="AC223" i="8"/>
  <c r="AC224" i="8"/>
  <c r="AC225" i="8"/>
  <c r="AC226" i="8"/>
  <c r="AC227" i="8"/>
  <c r="AC228" i="8"/>
  <c r="AC229" i="8"/>
  <c r="AC230" i="8"/>
  <c r="AC231" i="8"/>
  <c r="AC232" i="8"/>
  <c r="AC233" i="8"/>
  <c r="AC234" i="8"/>
  <c r="AC235" i="8"/>
  <c r="AC236" i="8"/>
  <c r="AC237" i="8"/>
  <c r="AC238" i="8"/>
  <c r="AC239" i="8"/>
  <c r="AC240" i="8"/>
  <c r="AC241" i="8"/>
  <c r="AC242" i="8"/>
  <c r="AC243" i="8"/>
  <c r="AC244" i="8"/>
  <c r="AC245" i="8"/>
  <c r="AC246" i="8"/>
  <c r="AC247" i="8"/>
  <c r="AC248" i="8"/>
  <c r="AC249" i="8"/>
  <c r="AC250" i="8"/>
  <c r="AC251" i="8"/>
  <c r="AC252" i="8"/>
  <c r="AC253" i="8"/>
  <c r="AC254" i="8"/>
  <c r="AC255" i="8"/>
  <c r="AC256" i="8"/>
  <c r="AC257" i="8"/>
  <c r="AC258" i="8"/>
  <c r="AC259" i="8"/>
  <c r="AC260" i="8"/>
  <c r="AC261" i="8"/>
  <c r="AC262" i="8"/>
  <c r="AC263" i="8"/>
  <c r="AC264" i="8"/>
  <c r="AC265" i="8"/>
  <c r="AC266" i="8"/>
  <c r="AC267" i="8"/>
  <c r="AC268" i="8"/>
  <c r="AC269" i="8"/>
  <c r="AC270" i="8"/>
  <c r="AC271" i="8"/>
  <c r="AC272" i="8"/>
  <c r="AC273" i="8"/>
  <c r="AC274" i="8"/>
  <c r="AC275" i="8"/>
  <c r="AC276" i="8"/>
  <c r="AC277" i="8"/>
  <c r="AC278" i="8"/>
  <c r="AC279" i="8"/>
  <c r="AC280" i="8"/>
  <c r="AC281" i="8"/>
  <c r="AC282" i="8"/>
  <c r="AC283" i="8"/>
  <c r="AC284" i="8"/>
  <c r="AC285" i="8"/>
  <c r="AC286" i="8"/>
  <c r="AC287" i="8"/>
  <c r="AC288" i="8"/>
  <c r="AC289" i="8"/>
  <c r="AC290" i="8"/>
  <c r="AC291" i="8"/>
  <c r="AC292" i="8"/>
  <c r="AC293" i="8"/>
  <c r="AC294" i="8"/>
  <c r="AC295" i="8"/>
  <c r="AC296" i="8"/>
  <c r="AC297" i="8"/>
  <c r="AC298" i="8"/>
  <c r="AC299" i="8"/>
  <c r="AC300" i="8"/>
  <c r="AC301" i="8"/>
  <c r="AC302" i="8"/>
  <c r="AC303" i="8"/>
  <c r="AC304" i="8"/>
  <c r="AC305" i="8"/>
  <c r="AC306" i="8"/>
  <c r="AC307" i="8"/>
  <c r="AC308" i="8"/>
  <c r="AC309" i="8"/>
  <c r="AC310" i="8"/>
  <c r="AC311" i="8"/>
  <c r="AC312" i="8"/>
  <c r="AC313" i="8"/>
  <c r="AC314" i="8"/>
  <c r="AC315" i="8"/>
  <c r="AC316" i="8"/>
  <c r="AC317" i="8"/>
  <c r="AC318" i="8"/>
  <c r="AC319" i="8"/>
  <c r="AC320" i="8"/>
  <c r="AC321" i="8"/>
  <c r="AC322" i="8"/>
  <c r="AC323" i="8"/>
  <c r="AC324" i="8"/>
  <c r="AC325" i="8"/>
  <c r="AC326" i="8"/>
  <c r="AC327" i="8"/>
  <c r="AC328" i="8"/>
  <c r="AC329" i="8"/>
  <c r="AC330" i="8"/>
  <c r="AC331" i="8"/>
  <c r="AC332" i="8"/>
  <c r="AC333" i="8"/>
  <c r="AC334" i="8"/>
  <c r="AC335" i="8"/>
  <c r="AC336" i="8"/>
  <c r="AC337" i="8"/>
  <c r="AC338" i="8"/>
  <c r="AC339" i="8"/>
  <c r="AC340" i="8"/>
  <c r="AC341" i="8"/>
  <c r="AC342" i="8"/>
  <c r="AC343" i="8"/>
  <c r="AC344" i="8"/>
  <c r="AC345" i="8"/>
  <c r="AC346" i="8"/>
  <c r="AC347" i="8"/>
  <c r="AC348" i="8"/>
  <c r="AC349" i="8"/>
  <c r="AC350" i="8"/>
  <c r="AC351" i="8"/>
  <c r="AC352" i="8"/>
  <c r="AC353" i="8"/>
  <c r="AC354" i="8"/>
  <c r="AC355" i="8"/>
  <c r="AC356" i="8"/>
  <c r="AC357" i="8"/>
  <c r="AC358" i="8"/>
  <c r="AC359" i="8"/>
  <c r="AC360" i="8"/>
  <c r="AC361" i="8"/>
  <c r="AC362" i="8"/>
  <c r="AC363" i="8"/>
  <c r="AC364" i="8"/>
  <c r="AC365" i="8"/>
  <c r="AC366" i="8"/>
  <c r="AC367" i="8"/>
  <c r="AC368" i="8"/>
  <c r="AC369" i="8"/>
  <c r="AC370" i="8"/>
  <c r="AC371" i="8"/>
  <c r="AC372" i="8"/>
  <c r="AC373" i="8"/>
  <c r="AC374" i="8"/>
  <c r="AC375" i="8"/>
  <c r="AC376" i="8"/>
  <c r="AC377" i="8"/>
  <c r="AC378" i="8"/>
  <c r="AC379" i="8"/>
  <c r="AC380" i="8"/>
  <c r="AC381" i="8"/>
  <c r="AC382" i="8"/>
  <c r="AC383" i="8"/>
  <c r="AC384" i="8"/>
  <c r="AC385" i="8"/>
  <c r="AC386" i="8"/>
  <c r="AC387" i="8"/>
  <c r="AC388" i="8"/>
  <c r="AC389" i="8"/>
  <c r="AC390" i="8"/>
  <c r="AC391" i="8"/>
  <c r="AC392" i="8"/>
  <c r="AC393" i="8"/>
  <c r="AC394" i="8"/>
  <c r="AC395" i="8"/>
  <c r="AC396" i="8"/>
  <c r="AC397" i="8"/>
  <c r="AC398" i="8"/>
  <c r="AC399" i="8"/>
  <c r="AC400" i="8"/>
  <c r="AC401" i="8"/>
  <c r="AC402" i="8"/>
  <c r="AC403" i="8"/>
  <c r="AC404" i="8"/>
  <c r="AC405" i="8"/>
  <c r="AC406" i="8"/>
  <c r="AC407" i="8"/>
  <c r="AC408" i="8"/>
  <c r="AC409" i="8"/>
  <c r="AC410" i="8"/>
  <c r="AC411" i="8"/>
  <c r="AC412" i="8"/>
  <c r="AC413" i="8"/>
  <c r="AC414" i="8"/>
  <c r="AC415" i="8"/>
  <c r="AC416" i="8"/>
  <c r="AC417" i="8"/>
  <c r="AC418" i="8"/>
  <c r="AC419" i="8"/>
  <c r="AC420" i="8"/>
  <c r="AC421" i="8"/>
  <c r="AC422" i="8"/>
  <c r="AC423" i="8"/>
  <c r="AC424" i="8"/>
  <c r="AC425" i="8"/>
  <c r="AC426" i="8"/>
  <c r="AC427" i="8"/>
  <c r="AC428" i="8"/>
  <c r="AC429" i="8"/>
  <c r="AC430" i="8"/>
  <c r="AC431" i="8"/>
  <c r="AC432" i="8"/>
  <c r="AC433" i="8"/>
  <c r="AC434" i="8"/>
  <c r="AC435" i="8"/>
  <c r="AC436" i="8"/>
  <c r="AC437" i="8"/>
  <c r="AC438" i="8"/>
  <c r="AC439" i="8"/>
  <c r="AC440" i="8"/>
  <c r="AC441" i="8"/>
  <c r="AC442" i="8"/>
  <c r="AC443" i="8"/>
  <c r="AC444" i="8"/>
  <c r="AC445" i="8"/>
  <c r="AC446" i="8"/>
  <c r="AC447" i="8"/>
  <c r="AC448" i="8"/>
  <c r="AC449" i="8"/>
  <c r="AC450" i="8"/>
  <c r="AC451" i="8"/>
  <c r="AC452" i="8"/>
  <c r="AC453" i="8"/>
  <c r="AC454" i="8"/>
  <c r="AC455" i="8"/>
  <c r="AC456" i="8"/>
  <c r="AC457" i="8"/>
  <c r="AC458" i="8"/>
  <c r="AC459" i="8"/>
  <c r="AC460" i="8"/>
  <c r="AC461" i="8"/>
  <c r="AC462" i="8"/>
  <c r="AC463" i="8"/>
  <c r="AC464" i="8"/>
  <c r="AC465" i="8"/>
  <c r="AC466" i="8"/>
  <c r="AC467" i="8"/>
  <c r="AC468" i="8"/>
  <c r="AC469" i="8"/>
  <c r="AC470" i="8"/>
  <c r="AC471" i="8"/>
  <c r="AC472" i="8"/>
  <c r="AC473" i="8"/>
  <c r="AC474" i="8"/>
  <c r="AC475" i="8"/>
  <c r="AC476" i="8"/>
  <c r="AC477" i="8"/>
  <c r="AC478" i="8"/>
  <c r="AC479" i="8"/>
  <c r="AC480" i="8"/>
  <c r="AC481" i="8"/>
  <c r="AC482" i="8"/>
  <c r="AC483" i="8"/>
  <c r="AC484" i="8"/>
  <c r="AC485" i="8"/>
  <c r="AC486" i="8"/>
  <c r="AC487" i="8"/>
  <c r="AC488" i="8"/>
  <c r="AC489" i="8"/>
  <c r="AC490" i="8"/>
  <c r="AC491" i="8"/>
  <c r="AC492" i="8"/>
  <c r="AC493" i="8"/>
  <c r="AC494" i="8"/>
  <c r="AC495" i="8"/>
  <c r="AC496" i="8"/>
  <c r="AC497" i="8"/>
  <c r="AC498" i="8"/>
  <c r="AC499" i="8"/>
  <c r="AC500" i="8"/>
  <c r="AC501" i="8"/>
  <c r="AC502" i="8"/>
  <c r="AC503" i="8"/>
  <c r="AC504" i="8"/>
  <c r="AC505" i="8"/>
  <c r="AC506" i="8"/>
  <c r="AC507" i="8"/>
  <c r="AC508" i="8"/>
  <c r="AC509" i="8"/>
  <c r="AC510" i="8"/>
  <c r="AC511" i="8"/>
  <c r="AC512" i="8"/>
  <c r="AC513" i="8"/>
  <c r="AC514" i="8"/>
  <c r="AC515" i="8"/>
  <c r="AC516" i="8"/>
  <c r="AC517" i="8"/>
  <c r="AC518" i="8"/>
  <c r="AC519" i="8"/>
  <c r="AC520" i="8"/>
  <c r="AC521" i="8"/>
  <c r="AC522" i="8"/>
  <c r="AC523" i="8"/>
  <c r="AC524" i="8"/>
  <c r="AC525" i="8"/>
  <c r="AC526" i="8"/>
  <c r="AC527" i="8"/>
  <c r="AC528" i="8"/>
  <c r="AC529" i="8"/>
  <c r="AC530" i="8"/>
  <c r="AC531" i="8"/>
  <c r="AC532" i="8"/>
  <c r="AC533" i="8"/>
  <c r="AC534" i="8"/>
  <c r="AC535" i="8"/>
  <c r="AC536" i="8"/>
  <c r="AC537" i="8"/>
  <c r="AC538" i="8"/>
  <c r="AC539" i="8"/>
  <c r="AC540" i="8"/>
  <c r="AC541" i="8"/>
  <c r="AC542" i="8"/>
  <c r="AC543" i="8"/>
  <c r="AC544" i="8"/>
  <c r="AC545" i="8"/>
  <c r="AC546" i="8"/>
  <c r="AC547" i="8"/>
  <c r="AC548" i="8"/>
  <c r="AC549" i="8"/>
  <c r="AC550" i="8"/>
  <c r="AC551" i="8"/>
  <c r="AC552" i="8"/>
  <c r="AC553" i="8"/>
  <c r="AC554" i="8"/>
  <c r="AC555" i="8"/>
  <c r="AC556" i="8"/>
  <c r="AC557" i="8"/>
  <c r="AC558" i="8"/>
  <c r="AC559" i="8"/>
  <c r="AC560" i="8"/>
  <c r="AC561" i="8"/>
  <c r="AC562" i="8"/>
  <c r="AC563" i="8"/>
  <c r="AC564" i="8"/>
  <c r="AC565" i="8"/>
  <c r="AC566" i="8"/>
  <c r="AC567" i="8"/>
  <c r="AC568" i="8"/>
  <c r="AC569" i="8"/>
  <c r="AC570" i="8"/>
  <c r="AC571" i="8"/>
  <c r="AC572" i="8"/>
  <c r="AC573" i="8"/>
  <c r="AC574" i="8"/>
  <c r="AC575" i="8"/>
  <c r="AC576" i="8"/>
  <c r="AC577" i="8"/>
  <c r="AC578" i="8"/>
  <c r="AC579" i="8"/>
  <c r="AC580" i="8"/>
  <c r="AC581" i="8"/>
  <c r="AC582" i="8"/>
  <c r="AC583" i="8"/>
  <c r="AC584" i="8"/>
  <c r="AC585" i="8"/>
  <c r="AC586" i="8"/>
  <c r="AC587" i="8"/>
  <c r="AC588" i="8"/>
  <c r="AC589" i="8"/>
  <c r="AC590" i="8"/>
  <c r="AC591" i="8"/>
  <c r="AC592" i="8"/>
  <c r="AC593" i="8"/>
  <c r="AC594" i="8"/>
  <c r="AC595" i="8"/>
  <c r="AC596" i="8"/>
  <c r="AC597" i="8"/>
  <c r="AC598" i="8"/>
  <c r="AC599" i="8"/>
  <c r="AC600" i="8"/>
  <c r="AC601" i="8"/>
  <c r="AC602" i="8"/>
  <c r="AC603" i="8"/>
  <c r="AC604" i="8"/>
  <c r="AC605" i="8"/>
  <c r="AC606" i="8"/>
  <c r="AC607" i="8"/>
  <c r="AC608" i="8"/>
  <c r="AC609" i="8"/>
  <c r="AC610" i="8"/>
  <c r="AC611" i="8"/>
  <c r="AC612" i="8"/>
  <c r="AC613" i="8"/>
  <c r="AC614" i="8"/>
  <c r="AC615" i="8"/>
  <c r="AC616" i="8"/>
  <c r="AC617" i="8"/>
  <c r="AC618" i="8"/>
  <c r="AC619" i="8"/>
  <c r="AC620" i="8"/>
  <c r="AC621" i="8"/>
  <c r="AC622" i="8"/>
  <c r="AC623" i="8"/>
  <c r="AC624" i="8"/>
  <c r="AC625" i="8"/>
  <c r="AC626" i="8"/>
  <c r="AC627" i="8"/>
  <c r="AC628" i="8"/>
  <c r="AC629" i="8"/>
  <c r="AC630" i="8"/>
  <c r="AC631" i="8"/>
  <c r="AC632" i="8"/>
  <c r="AC633" i="8"/>
  <c r="AC634" i="8"/>
  <c r="AC635" i="8"/>
  <c r="AC636" i="8"/>
  <c r="AC637" i="8"/>
  <c r="AC638" i="8"/>
  <c r="AC639" i="8"/>
  <c r="AC640" i="8"/>
  <c r="AC641" i="8"/>
  <c r="AC642" i="8"/>
  <c r="AC643" i="8"/>
  <c r="AC644" i="8"/>
  <c r="AC645" i="8"/>
  <c r="AC646" i="8"/>
  <c r="AC647" i="8"/>
  <c r="AC648" i="8"/>
  <c r="AC649" i="8"/>
  <c r="AC650" i="8"/>
  <c r="AC651" i="8"/>
  <c r="AC652" i="8"/>
  <c r="AC653" i="8"/>
  <c r="AC654" i="8"/>
  <c r="AC655" i="8"/>
  <c r="AC656" i="8"/>
  <c r="AC657" i="8"/>
  <c r="AC658" i="8"/>
  <c r="AC659" i="8"/>
  <c r="AC660" i="8"/>
  <c r="AC661" i="8"/>
  <c r="AC662" i="8"/>
  <c r="AC663" i="8"/>
  <c r="AC664" i="8"/>
  <c r="AC665" i="8"/>
  <c r="AC666" i="8"/>
  <c r="AC667" i="8"/>
  <c r="AC668" i="8"/>
  <c r="AC669" i="8"/>
  <c r="AC670" i="8"/>
  <c r="AC671" i="8"/>
  <c r="AC672" i="8"/>
  <c r="AC673" i="8"/>
  <c r="AC674" i="8"/>
  <c r="AC675" i="8"/>
  <c r="AC676" i="8"/>
  <c r="AC677" i="8"/>
  <c r="AC678" i="8"/>
  <c r="AC679" i="8"/>
  <c r="AC680" i="8"/>
  <c r="AC681" i="8"/>
  <c r="AC682" i="8"/>
  <c r="AC683" i="8"/>
  <c r="AC684" i="8"/>
  <c r="AC685" i="8"/>
  <c r="AC686" i="8"/>
  <c r="AC687" i="8"/>
  <c r="AC688" i="8"/>
  <c r="AC689" i="8"/>
  <c r="AC690" i="8"/>
  <c r="AC691" i="8"/>
  <c r="AC692" i="8"/>
  <c r="AC693" i="8"/>
  <c r="AC694" i="8"/>
  <c r="AC695" i="8"/>
  <c r="AC696" i="8"/>
  <c r="AC697" i="8"/>
  <c r="AC698" i="8"/>
  <c r="AC699" i="8"/>
  <c r="AC700" i="8"/>
  <c r="AC701" i="8"/>
  <c r="AC702" i="8"/>
  <c r="AC703" i="8"/>
  <c r="AC704" i="8"/>
  <c r="AC705" i="8"/>
  <c r="AC706" i="8"/>
  <c r="AC707" i="8"/>
  <c r="AC708" i="8"/>
  <c r="AC709" i="8"/>
  <c r="AC710" i="8"/>
  <c r="AC711" i="8"/>
  <c r="AC712" i="8"/>
  <c r="AC713" i="8"/>
  <c r="AC714" i="8"/>
  <c r="AC715" i="8"/>
  <c r="AC716" i="8"/>
  <c r="AC717" i="8"/>
  <c r="AC718" i="8"/>
  <c r="AC719" i="8"/>
  <c r="AC720" i="8"/>
  <c r="AC721" i="8"/>
  <c r="AC722" i="8"/>
  <c r="AC723" i="8"/>
  <c r="AC724" i="8"/>
  <c r="AC725" i="8"/>
  <c r="AC726" i="8"/>
  <c r="AC727" i="8"/>
  <c r="AC728" i="8"/>
  <c r="AC729" i="8"/>
  <c r="AC730" i="8"/>
  <c r="AC731" i="8"/>
  <c r="AC732" i="8"/>
  <c r="AC733" i="8"/>
  <c r="AC734" i="8"/>
  <c r="AC735" i="8"/>
  <c r="AC736" i="8"/>
  <c r="AC737" i="8"/>
  <c r="AC738" i="8"/>
  <c r="AC739" i="8"/>
  <c r="AC740" i="8"/>
  <c r="AC741" i="8"/>
  <c r="AC742" i="8"/>
  <c r="AC743" i="8"/>
  <c r="AC744" i="8"/>
  <c r="AC745" i="8"/>
  <c r="AC746" i="8"/>
  <c r="AC747" i="8"/>
  <c r="AC748" i="8"/>
  <c r="AC749" i="8"/>
  <c r="AC750" i="8"/>
  <c r="AC751" i="8"/>
  <c r="AC752" i="8"/>
  <c r="AC753" i="8"/>
  <c r="AC754" i="8"/>
  <c r="AC755" i="8"/>
  <c r="AC756" i="8"/>
  <c r="AC757" i="8"/>
  <c r="AC758" i="8"/>
  <c r="AC759" i="8"/>
  <c r="AC760" i="8"/>
  <c r="AC761" i="8"/>
  <c r="AC762" i="8"/>
  <c r="AC763" i="8"/>
  <c r="AC764" i="8"/>
  <c r="AC765" i="8"/>
  <c r="AC766" i="8"/>
  <c r="AC767" i="8"/>
  <c r="AC768" i="8"/>
  <c r="AC769" i="8"/>
  <c r="AC770" i="8"/>
  <c r="AC771" i="8"/>
  <c r="AC772" i="8"/>
  <c r="AC773" i="8"/>
  <c r="AC774" i="8"/>
  <c r="AC775" i="8"/>
  <c r="AC776" i="8"/>
  <c r="AC777" i="8"/>
  <c r="AC778" i="8"/>
  <c r="AC779" i="8"/>
  <c r="AC780" i="8"/>
  <c r="AC781" i="8"/>
  <c r="AC782" i="8"/>
  <c r="AC783" i="8"/>
  <c r="AC784" i="8"/>
  <c r="AC785" i="8"/>
  <c r="AC786" i="8"/>
  <c r="AC787" i="8"/>
  <c r="AC788" i="8"/>
  <c r="AC789" i="8"/>
  <c r="AC790" i="8"/>
  <c r="AC791" i="8"/>
  <c r="AC792" i="8"/>
  <c r="AC793" i="8"/>
  <c r="AC794" i="8"/>
  <c r="AC795" i="8"/>
  <c r="AC796" i="8"/>
  <c r="AC797" i="8"/>
  <c r="AC798" i="8"/>
  <c r="AC799" i="8"/>
  <c r="AC800" i="8"/>
  <c r="AC801" i="8"/>
  <c r="AC802" i="8"/>
  <c r="AC803" i="8"/>
  <c r="AC804" i="8"/>
  <c r="AC805" i="8"/>
  <c r="AC806" i="8"/>
  <c r="AC807" i="8"/>
  <c r="AC808" i="8"/>
  <c r="AC809" i="8"/>
  <c r="AC810" i="8"/>
  <c r="AC811" i="8"/>
  <c r="AC812" i="8"/>
  <c r="AC813" i="8"/>
  <c r="AC814" i="8"/>
  <c r="AC815" i="8"/>
  <c r="AC816" i="8"/>
  <c r="AC817" i="8"/>
  <c r="AC818" i="8"/>
  <c r="AC819" i="8"/>
  <c r="AC820" i="8"/>
  <c r="AC821" i="8"/>
  <c r="AC822" i="8"/>
  <c r="AC823" i="8"/>
  <c r="AC824" i="8"/>
  <c r="AC825" i="8"/>
  <c r="AC826" i="8"/>
  <c r="AC827" i="8"/>
  <c r="AC828" i="8"/>
  <c r="AC829" i="8"/>
  <c r="AC830" i="8"/>
  <c r="AC831" i="8"/>
  <c r="AC832" i="8"/>
  <c r="AC833" i="8"/>
  <c r="AC834" i="8"/>
  <c r="AC835" i="8"/>
  <c r="AC836" i="8"/>
  <c r="AC837" i="8"/>
  <c r="AC838" i="8"/>
  <c r="AC839" i="8"/>
  <c r="AC840" i="8"/>
  <c r="AC841" i="8"/>
  <c r="AC842" i="8"/>
  <c r="AC843" i="8"/>
  <c r="AC844" i="8"/>
  <c r="AC845" i="8"/>
  <c r="AC846" i="8"/>
  <c r="AC847" i="8"/>
  <c r="AC848" i="8"/>
  <c r="AC849" i="8"/>
  <c r="AC850" i="8"/>
  <c r="AC851" i="8"/>
  <c r="AC852" i="8"/>
  <c r="AC853" i="8"/>
  <c r="AC854" i="8"/>
  <c r="AC855" i="8"/>
  <c r="AC856" i="8"/>
  <c r="AC857" i="8"/>
  <c r="AC858" i="8"/>
  <c r="AC859" i="8"/>
  <c r="AC860" i="8"/>
  <c r="AC861" i="8"/>
  <c r="AC862" i="8"/>
  <c r="AC863" i="8"/>
  <c r="AC864" i="8"/>
  <c r="AC865" i="8"/>
  <c r="AC866" i="8"/>
  <c r="AC867" i="8"/>
  <c r="AC868" i="8"/>
  <c r="AC869" i="8"/>
  <c r="AC870" i="8"/>
  <c r="AC871" i="8"/>
  <c r="AC872" i="8"/>
  <c r="AC873" i="8"/>
  <c r="AC874" i="8"/>
  <c r="AC875" i="8"/>
  <c r="AC876" i="8"/>
  <c r="AC877" i="8"/>
  <c r="AC878" i="8"/>
  <c r="AC879" i="8"/>
  <c r="AC880" i="8"/>
  <c r="AC881" i="8"/>
  <c r="AC882" i="8"/>
  <c r="AC883" i="8"/>
  <c r="AC884" i="8"/>
  <c r="AC885" i="8"/>
  <c r="AC886" i="8"/>
  <c r="AC887" i="8"/>
  <c r="AC888" i="8"/>
  <c r="AC889" i="8"/>
  <c r="AC890" i="8"/>
  <c r="AC891" i="8"/>
  <c r="AC892" i="8"/>
  <c r="AC893" i="8"/>
  <c r="AC894" i="8"/>
  <c r="AC895" i="8"/>
  <c r="AC896" i="8"/>
  <c r="AC897" i="8"/>
  <c r="AC898" i="8"/>
  <c r="AC899" i="8"/>
  <c r="AC900" i="8"/>
  <c r="AC901" i="8"/>
  <c r="AC902" i="8"/>
  <c r="AC903" i="8"/>
  <c r="AC904" i="8"/>
  <c r="AC905" i="8"/>
  <c r="AC906" i="8"/>
  <c r="AC907" i="8"/>
  <c r="AC908" i="8"/>
  <c r="AC909" i="8"/>
  <c r="AC910" i="8"/>
  <c r="AC911" i="8"/>
  <c r="AC912" i="8"/>
  <c r="AC913" i="8"/>
  <c r="AC914" i="8"/>
  <c r="AC915" i="8"/>
  <c r="AC916" i="8"/>
  <c r="AC917" i="8"/>
  <c r="AC918" i="8"/>
  <c r="AC919" i="8"/>
  <c r="AC920" i="8"/>
  <c r="AC921" i="8"/>
  <c r="AC922" i="8"/>
  <c r="AC923" i="8"/>
  <c r="AC924" i="8"/>
  <c r="AC925" i="8"/>
  <c r="AC926" i="8"/>
  <c r="AC927" i="8"/>
  <c r="AC928" i="8"/>
  <c r="AC929" i="8"/>
  <c r="AC930" i="8"/>
  <c r="AC931" i="8"/>
  <c r="AC932" i="8"/>
  <c r="AC933" i="8"/>
  <c r="AC934" i="8"/>
  <c r="AC935" i="8"/>
  <c r="AC936" i="8"/>
  <c r="AC937" i="8"/>
  <c r="AC938" i="8"/>
  <c r="AC939" i="8"/>
  <c r="AC940" i="8"/>
  <c r="AC941" i="8"/>
  <c r="AC942" i="8"/>
  <c r="AC943" i="8"/>
  <c r="AC944" i="8"/>
  <c r="AC945" i="8"/>
  <c r="AC946" i="8"/>
  <c r="AC947" i="8"/>
  <c r="AC948" i="8"/>
  <c r="AC949" i="8"/>
  <c r="AC950" i="8"/>
  <c r="AC951" i="8"/>
  <c r="AC952" i="8"/>
  <c r="AC953" i="8"/>
  <c r="AC954" i="8"/>
  <c r="AC955" i="8"/>
  <c r="AC956" i="8"/>
  <c r="AC957" i="8"/>
  <c r="AC958" i="8"/>
  <c r="AC959" i="8"/>
  <c r="AC960" i="8"/>
  <c r="AC961" i="8"/>
  <c r="AC962" i="8"/>
  <c r="AC963" i="8"/>
  <c r="AC964" i="8"/>
  <c r="AC965" i="8"/>
  <c r="AC966" i="8"/>
  <c r="AC967" i="8"/>
  <c r="AC968" i="8"/>
  <c r="AC969" i="8"/>
  <c r="AC970" i="8"/>
  <c r="AC971" i="8"/>
  <c r="AC972" i="8"/>
  <c r="AC973" i="8"/>
  <c r="AC974" i="8"/>
  <c r="AC975" i="8"/>
  <c r="AC976" i="8"/>
  <c r="AC977" i="8"/>
  <c r="AC978" i="8"/>
  <c r="AC979" i="8"/>
  <c r="AC980" i="8"/>
  <c r="AC981" i="8"/>
  <c r="AC982" i="8"/>
  <c r="AC983" i="8"/>
  <c r="AC984" i="8"/>
  <c r="AC985" i="8"/>
  <c r="AC986" i="8"/>
  <c r="AC987" i="8"/>
  <c r="AC988" i="8"/>
  <c r="AC989" i="8"/>
  <c r="AC990" i="8"/>
  <c r="AC991" i="8"/>
  <c r="AC992" i="8"/>
  <c r="AC993" i="8"/>
  <c r="AC994" i="8"/>
  <c r="AC995" i="8"/>
  <c r="AC996" i="8"/>
  <c r="AC997" i="8"/>
  <c r="AC998" i="8"/>
  <c r="AC999" i="8"/>
  <c r="AC1000" i="8"/>
  <c r="AC1001" i="8"/>
  <c r="AC1002" i="8"/>
  <c r="AC1003" i="8"/>
  <c r="AC1004" i="8"/>
  <c r="AC1005" i="8"/>
  <c r="AC1006" i="8"/>
  <c r="AC1007" i="8"/>
  <c r="AC1008" i="8"/>
  <c r="AC1009" i="8"/>
  <c r="AC1010" i="8"/>
  <c r="AC1011" i="8"/>
  <c r="AC1012" i="8"/>
  <c r="AC1013" i="8"/>
  <c r="AC1014" i="8"/>
  <c r="AC1015" i="8"/>
  <c r="AC1016" i="8"/>
  <c r="AC1017" i="8"/>
  <c r="AC1018" i="8"/>
  <c r="AC1019" i="8"/>
  <c r="AC1020" i="8"/>
  <c r="AC1021" i="8"/>
  <c r="AC1022" i="8"/>
  <c r="AC1023" i="8"/>
  <c r="AC1024" i="8"/>
  <c r="AC1025" i="8"/>
  <c r="AC1026" i="8"/>
  <c r="AC1027" i="8"/>
  <c r="AC1028" i="8"/>
  <c r="AC1029" i="8"/>
  <c r="AC1030" i="8"/>
  <c r="AC1031" i="8"/>
  <c r="AC1032" i="8"/>
  <c r="AC1033" i="8"/>
  <c r="AC1034" i="8"/>
  <c r="AC1035" i="8"/>
  <c r="AC1036" i="8"/>
  <c r="AC1037" i="8"/>
  <c r="AC1038" i="8"/>
  <c r="AC1039" i="8"/>
  <c r="AC1040" i="8"/>
  <c r="AC1041" i="8"/>
  <c r="AC1042" i="8"/>
  <c r="AC1043" i="8"/>
  <c r="AC1044" i="8"/>
  <c r="AC1045" i="8"/>
  <c r="AC1046" i="8"/>
  <c r="AC1047" i="8"/>
  <c r="AC1048" i="8"/>
  <c r="AC1049" i="8"/>
  <c r="AC1050" i="8"/>
  <c r="AC1051" i="8"/>
  <c r="AC1052" i="8"/>
  <c r="AC1053" i="8"/>
  <c r="AC1054" i="8"/>
  <c r="AC1055" i="8"/>
  <c r="AC1056" i="8"/>
  <c r="AC1057" i="8"/>
  <c r="AC1058" i="8"/>
  <c r="AC1059" i="8"/>
  <c r="AC1060" i="8"/>
  <c r="AC1061" i="8"/>
  <c r="AC1062" i="8"/>
  <c r="AC1063" i="8"/>
  <c r="AC1064" i="8"/>
  <c r="AC1065" i="8"/>
  <c r="AC1066" i="8"/>
  <c r="AC1067" i="8"/>
  <c r="AC1068" i="8"/>
  <c r="AC1069" i="8"/>
  <c r="AC1070" i="8"/>
  <c r="AC1071" i="8"/>
  <c r="AC1072" i="8"/>
  <c r="AC1073" i="8"/>
  <c r="AC1074" i="8"/>
  <c r="AC1075" i="8"/>
  <c r="AC1076" i="8"/>
  <c r="AC1077" i="8"/>
  <c r="AC1078" i="8"/>
  <c r="AC1079" i="8"/>
  <c r="AC1080" i="8"/>
  <c r="AC1081" i="8"/>
  <c r="AC1082" i="8"/>
  <c r="AC1083" i="8"/>
  <c r="AC1084" i="8"/>
  <c r="AC1085" i="8"/>
  <c r="AC1086" i="8"/>
  <c r="AC1087" i="8"/>
  <c r="AC1088" i="8"/>
  <c r="AC1089" i="8"/>
  <c r="AC1090" i="8"/>
  <c r="AC1091" i="8"/>
  <c r="AC1092" i="8"/>
  <c r="AC1093" i="8"/>
  <c r="AC1094" i="8"/>
  <c r="AC1095" i="8"/>
  <c r="AC1096" i="8"/>
  <c r="AC1097" i="8"/>
  <c r="AC1098" i="8"/>
  <c r="AC1099" i="8"/>
  <c r="AC1100" i="8"/>
  <c r="AC1101" i="8"/>
  <c r="AC1102" i="8"/>
  <c r="AC1103" i="8"/>
  <c r="AC1104" i="8"/>
  <c r="AC1105" i="8"/>
  <c r="AC1106" i="8"/>
  <c r="AC1107" i="8"/>
  <c r="AC1108" i="8"/>
  <c r="AC1109" i="8"/>
  <c r="AC1110" i="8"/>
  <c r="AC1111" i="8"/>
  <c r="AC1112" i="8"/>
  <c r="AC1113" i="8"/>
  <c r="AC1114" i="8"/>
  <c r="AC1115" i="8"/>
  <c r="AC1116" i="8"/>
  <c r="AC1117" i="8"/>
  <c r="AC1118" i="8"/>
  <c r="AC1119" i="8"/>
  <c r="AC1120" i="8"/>
  <c r="AC1121" i="8"/>
  <c r="AC1122" i="8"/>
  <c r="AC1123" i="8"/>
  <c r="AC1124" i="8"/>
  <c r="AC1125" i="8"/>
  <c r="AC1126" i="8"/>
  <c r="AC1127" i="8"/>
  <c r="AC1128" i="8"/>
  <c r="AC1129" i="8"/>
  <c r="AC1130" i="8"/>
  <c r="AC1131" i="8"/>
  <c r="AC1132" i="8"/>
  <c r="AC1133" i="8"/>
  <c r="AC1134" i="8"/>
  <c r="AC1135" i="8"/>
  <c r="AC1136" i="8"/>
  <c r="AC1137" i="8"/>
  <c r="AC1138" i="8"/>
  <c r="AC1139" i="8"/>
  <c r="AC1140" i="8"/>
  <c r="AC1141" i="8"/>
  <c r="AC1142" i="8"/>
  <c r="AC1143" i="8"/>
  <c r="AC1144" i="8"/>
  <c r="AC1145" i="8"/>
  <c r="AC1146" i="8"/>
  <c r="AC1147" i="8"/>
  <c r="AC1148" i="8"/>
  <c r="AC1149" i="8"/>
  <c r="AC1150" i="8"/>
  <c r="AC1151" i="8"/>
  <c r="AC1152" i="8"/>
  <c r="AC1153" i="8"/>
  <c r="AC1154" i="8"/>
  <c r="AC1155" i="8"/>
  <c r="AC1156" i="8"/>
  <c r="AC1157" i="8"/>
  <c r="AC1158" i="8"/>
  <c r="AC1159" i="8"/>
  <c r="AC1160" i="8"/>
  <c r="AC1161" i="8"/>
  <c r="AC1162" i="8"/>
  <c r="AC1163" i="8"/>
  <c r="AC1164" i="8"/>
  <c r="AC1165" i="8"/>
  <c r="AC1166" i="8"/>
  <c r="AC1167" i="8"/>
  <c r="AC1168" i="8"/>
  <c r="AC1169" i="8"/>
  <c r="AC1170" i="8"/>
  <c r="AC1171" i="8"/>
  <c r="AC1172" i="8"/>
  <c r="AC1173" i="8"/>
  <c r="AC1174" i="8"/>
  <c r="AC1175" i="8"/>
  <c r="AC1176" i="8"/>
  <c r="AC1177" i="8"/>
  <c r="AC1178" i="8"/>
  <c r="AC1179" i="8"/>
  <c r="AC1180" i="8"/>
  <c r="AC1181" i="8"/>
  <c r="AC1182" i="8"/>
  <c r="AC1183" i="8"/>
  <c r="AC1184" i="8"/>
  <c r="AC1185" i="8"/>
  <c r="AC1186" i="8"/>
  <c r="AC1187" i="8"/>
  <c r="AC1188" i="8"/>
  <c r="AC1189" i="8"/>
  <c r="AC1190" i="8"/>
  <c r="AC1191" i="8"/>
  <c r="AC1192" i="8"/>
  <c r="AC1193" i="8"/>
  <c r="AC1194" i="8"/>
  <c r="AC1195" i="8"/>
  <c r="AC1196" i="8"/>
  <c r="AC1197" i="8"/>
  <c r="AC1198" i="8"/>
  <c r="AC1199" i="8"/>
  <c r="AC1200" i="8"/>
  <c r="AC1201" i="8"/>
  <c r="AC1202" i="8"/>
  <c r="AC1203" i="8"/>
  <c r="AC1204" i="8"/>
  <c r="AC1205" i="8"/>
  <c r="AC1206" i="8"/>
  <c r="AC1207" i="8"/>
  <c r="AC1208" i="8"/>
  <c r="AC1209" i="8"/>
  <c r="AC1210" i="8"/>
  <c r="AC1211" i="8"/>
  <c r="AC1212" i="8"/>
  <c r="AC1213" i="8"/>
  <c r="AC1214" i="8"/>
  <c r="AC1215" i="8"/>
  <c r="AC1216" i="8"/>
  <c r="AC1217" i="8"/>
  <c r="AC1218" i="8"/>
  <c r="AC1219" i="8"/>
  <c r="AC1220" i="8"/>
  <c r="AC1221" i="8"/>
  <c r="AC1222" i="8"/>
  <c r="AC1223" i="8"/>
  <c r="AC1224" i="8"/>
  <c r="AC1225" i="8"/>
  <c r="AC1226" i="8"/>
  <c r="AC1227" i="8"/>
  <c r="AC1228" i="8"/>
  <c r="AC1229" i="8"/>
  <c r="AC1230" i="8"/>
  <c r="AC1231" i="8"/>
  <c r="AC1232" i="8"/>
  <c r="AC1233" i="8"/>
  <c r="AC1234" i="8"/>
  <c r="AC1235" i="8"/>
  <c r="AC1236" i="8"/>
  <c r="AC1237" i="8"/>
  <c r="AC1238" i="8"/>
  <c r="AC1239" i="8"/>
  <c r="AC1240" i="8"/>
  <c r="AC1241" i="8"/>
  <c r="AC1242" i="8"/>
  <c r="AC1243" i="8"/>
  <c r="AC1244" i="8"/>
  <c r="AC1245" i="8"/>
  <c r="AC1246" i="8"/>
  <c r="AC1247" i="8"/>
  <c r="AC1248" i="8"/>
  <c r="AC1249" i="8"/>
  <c r="AC1250" i="8"/>
  <c r="AC1251" i="8"/>
  <c r="AC1252" i="8"/>
  <c r="AC1253" i="8"/>
  <c r="AC1254" i="8"/>
  <c r="AC1255" i="8"/>
  <c r="AC1256" i="8"/>
  <c r="AC1257" i="8"/>
  <c r="AC1258" i="8"/>
  <c r="AC1259" i="8"/>
  <c r="AC1260" i="8"/>
  <c r="AC1261" i="8"/>
  <c r="AC1262" i="8"/>
  <c r="AC1263" i="8"/>
  <c r="AC1264" i="8"/>
  <c r="AC1265" i="8"/>
  <c r="AC1266" i="8"/>
  <c r="AC1267" i="8"/>
  <c r="AC1268" i="8"/>
  <c r="AC1269" i="8"/>
  <c r="AC1270" i="8"/>
  <c r="AC1271" i="8"/>
  <c r="AC1272" i="8"/>
  <c r="AC1273" i="8"/>
  <c r="AC1274" i="8"/>
  <c r="AC1275" i="8"/>
  <c r="AC1276" i="8"/>
  <c r="AC1277" i="8"/>
  <c r="AC1278" i="8"/>
  <c r="AC1279" i="8"/>
  <c r="AC1280" i="8"/>
  <c r="AC1281" i="8"/>
  <c r="AC1282" i="8"/>
  <c r="AC1283" i="8"/>
  <c r="AC1284" i="8"/>
  <c r="AC1285" i="8"/>
  <c r="AC1286" i="8"/>
  <c r="AC1287" i="8"/>
  <c r="AC1288" i="8"/>
  <c r="AC1289" i="8"/>
  <c r="AC1290" i="8"/>
  <c r="AC1291" i="8"/>
  <c r="AC1292" i="8"/>
  <c r="AC1293" i="8"/>
  <c r="AC1294" i="8"/>
  <c r="AC1295" i="8"/>
  <c r="AC1296" i="8"/>
  <c r="AC1297" i="8"/>
  <c r="AC1298" i="8"/>
  <c r="AC1299" i="8"/>
  <c r="AC1300" i="8"/>
  <c r="AC1301" i="8"/>
  <c r="AC1302" i="8"/>
  <c r="AC1303" i="8"/>
  <c r="AC1304" i="8"/>
  <c r="AC1305" i="8"/>
  <c r="AC1306" i="8"/>
  <c r="AC1307" i="8"/>
  <c r="AC1308" i="8"/>
  <c r="AC1309" i="8"/>
  <c r="AC1310" i="8"/>
  <c r="AC1311" i="8"/>
  <c r="AC1312" i="8"/>
  <c r="AC1313" i="8"/>
  <c r="AC1314" i="8"/>
  <c r="AC1315" i="8"/>
  <c r="AC1316" i="8"/>
  <c r="AC1317" i="8"/>
  <c r="AC1318" i="8"/>
  <c r="AC1319" i="8"/>
  <c r="AC1320" i="8"/>
  <c r="AC1321" i="8"/>
  <c r="AC1322" i="8"/>
  <c r="AC1323" i="8"/>
  <c r="AC1324" i="8"/>
  <c r="AC1325" i="8"/>
  <c r="AC1326" i="8"/>
  <c r="AC1327" i="8"/>
  <c r="AC1328" i="8"/>
  <c r="AC1329" i="8"/>
  <c r="AC1330" i="8"/>
  <c r="AC1331" i="8"/>
  <c r="AC1332" i="8"/>
  <c r="AC1333" i="8"/>
  <c r="AC1334" i="8"/>
  <c r="AC1335" i="8"/>
  <c r="AC1336" i="8"/>
  <c r="AC1337" i="8"/>
  <c r="AC1338" i="8"/>
  <c r="AC1339" i="8"/>
  <c r="AC1340" i="8"/>
  <c r="AC1341" i="8"/>
  <c r="AC1342" i="8"/>
  <c r="AC1343" i="8"/>
  <c r="AC1344" i="8"/>
  <c r="AC1345" i="8"/>
  <c r="AC1346" i="8"/>
  <c r="AC1347" i="8"/>
  <c r="AC1348" i="8"/>
  <c r="AC1349" i="8"/>
  <c r="AC1350" i="8"/>
  <c r="AC1351" i="8"/>
  <c r="AC1352" i="8"/>
  <c r="AC1353" i="8"/>
  <c r="AC1354" i="8"/>
  <c r="AC1355" i="8"/>
  <c r="AC1356" i="8"/>
  <c r="AC1357" i="8"/>
  <c r="AC1358" i="8"/>
  <c r="AC1359" i="8"/>
  <c r="AC1360" i="8"/>
  <c r="AC1361" i="8"/>
  <c r="AC1362" i="8"/>
  <c r="AC1363" i="8"/>
  <c r="AC1364" i="8"/>
  <c r="AC1365" i="8"/>
  <c r="AC1366" i="8"/>
  <c r="AC1367" i="8"/>
  <c r="AC1368" i="8"/>
  <c r="AC1369" i="8"/>
  <c r="AC1370" i="8"/>
  <c r="AC1371" i="8"/>
  <c r="AC1372" i="8"/>
  <c r="AC1373" i="8"/>
  <c r="AC1374" i="8"/>
  <c r="AC1375" i="8"/>
  <c r="AC1376" i="8"/>
  <c r="AC1377" i="8"/>
  <c r="AC1378" i="8"/>
  <c r="AC1379" i="8"/>
  <c r="AC1380" i="8"/>
  <c r="AC1381" i="8"/>
  <c r="AC1382" i="8"/>
  <c r="AC1383" i="8"/>
  <c r="AC1384" i="8"/>
  <c r="AC1385" i="8"/>
  <c r="AC1386" i="8"/>
  <c r="AC1387" i="8"/>
  <c r="AC1388" i="8"/>
  <c r="AC1389" i="8"/>
  <c r="AC1390" i="8"/>
  <c r="AC1391" i="8"/>
  <c r="AC1392" i="8"/>
  <c r="AC1393" i="8"/>
  <c r="AC1394" i="8"/>
  <c r="AC1395" i="8"/>
  <c r="AC1396" i="8"/>
  <c r="AC1397" i="8"/>
  <c r="AC1398" i="8"/>
  <c r="AC1399" i="8"/>
  <c r="AC1400" i="8"/>
  <c r="AC1401" i="8"/>
  <c r="AC1402" i="8"/>
  <c r="AC1403" i="8"/>
  <c r="AC1404" i="8"/>
  <c r="AC1405" i="8"/>
  <c r="AC1406" i="8"/>
  <c r="AC1407" i="8"/>
  <c r="AC1408" i="8"/>
  <c r="AC1409" i="8"/>
  <c r="AC1410" i="8"/>
  <c r="AC1411" i="8"/>
  <c r="AC1412" i="8"/>
  <c r="AC1413" i="8"/>
  <c r="AC1414" i="8"/>
  <c r="AC1415" i="8"/>
  <c r="AC1416" i="8"/>
  <c r="AC1417" i="8"/>
  <c r="AC1418" i="8"/>
  <c r="AC1419" i="8"/>
  <c r="AC1420" i="8"/>
  <c r="AC1421" i="8"/>
  <c r="AC1422" i="8"/>
  <c r="AC1423" i="8"/>
  <c r="AC1424" i="8"/>
  <c r="AC1425" i="8"/>
  <c r="AC1426" i="8"/>
  <c r="AC1427" i="8"/>
  <c r="AC1428" i="8"/>
  <c r="AC1429" i="8"/>
  <c r="AC1430" i="8"/>
  <c r="AC1431" i="8"/>
  <c r="AC1432" i="8"/>
  <c r="AC1433" i="8"/>
  <c r="AC1434" i="8"/>
  <c r="AC1435" i="8"/>
  <c r="AC1436" i="8"/>
  <c r="AC1437" i="8"/>
  <c r="AC1438" i="8"/>
  <c r="AC1439" i="8"/>
  <c r="AC1440" i="8"/>
  <c r="AC1441" i="8"/>
  <c r="AC1442" i="8"/>
  <c r="AC1443" i="8"/>
  <c r="AC1444" i="8"/>
  <c r="AC1445" i="8"/>
  <c r="AC1446" i="8"/>
  <c r="AC1447" i="8"/>
  <c r="AC1448" i="8"/>
  <c r="AC1449" i="8"/>
  <c r="AC1450" i="8"/>
  <c r="AC1451" i="8"/>
  <c r="AC1452" i="8"/>
  <c r="AC1453" i="8"/>
  <c r="AC1454" i="8"/>
  <c r="AC1455" i="8"/>
  <c r="AC1456" i="8"/>
  <c r="AC1457" i="8"/>
  <c r="AC1458" i="8"/>
  <c r="AC1459" i="8"/>
  <c r="AC1460" i="8"/>
  <c r="AC1461" i="8"/>
  <c r="AC1462" i="8"/>
  <c r="AC1463" i="8"/>
  <c r="AC1464" i="8"/>
  <c r="AC1465" i="8"/>
  <c r="AC1466" i="8"/>
  <c r="AC1467" i="8"/>
  <c r="AC1468" i="8"/>
  <c r="AC1469" i="8"/>
  <c r="AC1470" i="8"/>
  <c r="AC1471" i="8"/>
  <c r="AC1472" i="8"/>
  <c r="AC1473" i="8"/>
  <c r="AC1474" i="8"/>
  <c r="AC1475" i="8"/>
  <c r="AC1476" i="8"/>
  <c r="AC1477" i="8"/>
  <c r="AC1478" i="8"/>
  <c r="AC1479" i="8"/>
  <c r="AC1480" i="8"/>
  <c r="AC1481" i="8"/>
  <c r="AC1482" i="8"/>
  <c r="AC1483" i="8"/>
  <c r="AC1484" i="8"/>
  <c r="AC1485" i="8"/>
  <c r="AC1486" i="8"/>
  <c r="AC1487" i="8"/>
  <c r="AC1488" i="8"/>
  <c r="AC1489" i="8"/>
  <c r="AC1490" i="8"/>
  <c r="AC1491" i="8"/>
  <c r="AC1492" i="8"/>
  <c r="AC1493" i="8"/>
  <c r="AC1494" i="8"/>
  <c r="AC1495" i="8"/>
  <c r="AC1496" i="8"/>
  <c r="AC1497" i="8"/>
  <c r="AC1498" i="8"/>
  <c r="AC1499" i="8"/>
  <c r="AC1500" i="8"/>
  <c r="AC1501" i="8"/>
  <c r="AC1502" i="8"/>
  <c r="AC1503" i="8"/>
  <c r="AC1504" i="8"/>
  <c r="AC1505" i="8"/>
  <c r="AC1506" i="8"/>
  <c r="AC1507" i="8"/>
  <c r="AC1508" i="8"/>
  <c r="AC1509" i="8"/>
  <c r="AC1510" i="8"/>
  <c r="AC1511" i="8"/>
  <c r="AC1512" i="8"/>
  <c r="AC1513" i="8"/>
  <c r="AC1514" i="8"/>
  <c r="AC1515" i="8"/>
  <c r="AC1516" i="8"/>
  <c r="AC1517" i="8"/>
  <c r="AC1518" i="8"/>
  <c r="AC1519" i="8"/>
  <c r="AC1520" i="8"/>
  <c r="AC1521" i="8"/>
  <c r="AC1522" i="8"/>
  <c r="AC1523" i="8"/>
  <c r="AC1524" i="8"/>
  <c r="AC1525" i="8"/>
  <c r="AC1526" i="8"/>
  <c r="AC1527" i="8"/>
  <c r="AC1528" i="8"/>
  <c r="AC1529" i="8"/>
  <c r="AC1530" i="8"/>
  <c r="AC1531" i="8"/>
  <c r="AC1532" i="8"/>
  <c r="AC1533" i="8"/>
  <c r="AC1534" i="8"/>
  <c r="AC1535" i="8"/>
  <c r="AC1536" i="8"/>
  <c r="AC1537" i="8"/>
  <c r="AC1538" i="8"/>
  <c r="AC1539" i="8"/>
  <c r="AC1540" i="8"/>
  <c r="AC1541" i="8"/>
  <c r="AC1542" i="8"/>
  <c r="AC1543" i="8"/>
  <c r="AC1544" i="8"/>
  <c r="AC1545" i="8"/>
  <c r="AC1546" i="8"/>
  <c r="AC1547" i="8"/>
  <c r="AC1548" i="8"/>
  <c r="AC1549" i="8"/>
  <c r="AC1550" i="8"/>
  <c r="AC1551" i="8"/>
  <c r="AC1552" i="8"/>
  <c r="AC1553" i="8"/>
  <c r="AC1554" i="8"/>
  <c r="AC1555" i="8"/>
  <c r="AC1556" i="8"/>
  <c r="AC1557" i="8"/>
  <c r="AC1558" i="8"/>
  <c r="AC1559" i="8"/>
  <c r="AC1560" i="8"/>
  <c r="AC1561" i="8"/>
  <c r="AC1562" i="8"/>
  <c r="AC1563" i="8"/>
  <c r="AC1564" i="8"/>
  <c r="AC1565" i="8"/>
  <c r="AC1566" i="8"/>
  <c r="AC1567" i="8"/>
  <c r="AC1568" i="8"/>
  <c r="AC1569" i="8"/>
  <c r="AC1570" i="8"/>
  <c r="AC1571" i="8"/>
  <c r="AC1572" i="8"/>
  <c r="AC1573" i="8"/>
  <c r="AC1574" i="8"/>
  <c r="AC1575" i="8"/>
  <c r="AC1576" i="8"/>
  <c r="AC1577" i="8"/>
  <c r="AC1578" i="8"/>
  <c r="AC1579" i="8"/>
  <c r="AC1580" i="8"/>
  <c r="AC1581" i="8"/>
  <c r="AC1582" i="8"/>
  <c r="AC1583" i="8"/>
  <c r="AC1584" i="8"/>
  <c r="AC1585" i="8"/>
  <c r="AC1586" i="8"/>
  <c r="AC1587" i="8"/>
  <c r="AC1588" i="8"/>
  <c r="AC1589" i="8"/>
  <c r="AC1590" i="8"/>
  <c r="AC1591" i="8"/>
  <c r="AC1592" i="8"/>
  <c r="AC1593" i="8"/>
  <c r="AC1594" i="8"/>
  <c r="AC1595" i="8"/>
  <c r="AC1596" i="8"/>
  <c r="AC1597" i="8"/>
  <c r="AC1598" i="8"/>
  <c r="AC1599" i="8"/>
  <c r="AC1600" i="8"/>
  <c r="AC1601" i="8"/>
  <c r="AC1602" i="8"/>
  <c r="AC1603" i="8"/>
  <c r="AC1604" i="8"/>
  <c r="AC1605" i="8"/>
  <c r="AC1606" i="8"/>
  <c r="AC1607" i="8"/>
  <c r="AC1608" i="8"/>
  <c r="AC1609" i="8"/>
  <c r="AC1610" i="8"/>
  <c r="AC1611" i="8"/>
  <c r="AC1612" i="8"/>
  <c r="AC1613" i="8"/>
  <c r="AC1614" i="8"/>
  <c r="AC1615" i="8"/>
  <c r="AC1616" i="8"/>
  <c r="AC1617" i="8"/>
  <c r="AC1618" i="8"/>
  <c r="AC1619" i="8"/>
  <c r="AC1620" i="8"/>
  <c r="AC1621" i="8"/>
  <c r="AC1622" i="8"/>
  <c r="AC1623" i="8"/>
  <c r="AC1624" i="8"/>
  <c r="AC1625" i="8"/>
  <c r="AC1626" i="8"/>
  <c r="AC1627" i="8"/>
  <c r="AC1628" i="8"/>
  <c r="AC1629" i="8"/>
  <c r="AC1630" i="8"/>
  <c r="AC1631" i="8"/>
  <c r="AC1632" i="8"/>
  <c r="AC1633" i="8"/>
  <c r="AC1634" i="8"/>
  <c r="AC1635" i="8"/>
  <c r="AC1636" i="8"/>
  <c r="AC1637" i="8"/>
  <c r="AC1638" i="8"/>
  <c r="AC1639" i="8"/>
  <c r="AC1640" i="8"/>
  <c r="AC1641" i="8"/>
  <c r="AC1642" i="8"/>
  <c r="AC1643" i="8"/>
  <c r="AC1644" i="8"/>
  <c r="AC1645" i="8"/>
  <c r="AC1646" i="8"/>
  <c r="AC1647" i="8"/>
  <c r="AC1648" i="8"/>
  <c r="AC1649" i="8"/>
  <c r="AC1650" i="8"/>
  <c r="AC1651" i="8"/>
  <c r="AC1652" i="8"/>
  <c r="AC1653" i="8"/>
  <c r="AC1654" i="8"/>
  <c r="AC1655" i="8"/>
  <c r="AC1656" i="8"/>
  <c r="AC1657" i="8"/>
  <c r="AC1658" i="8"/>
  <c r="AC1659" i="8"/>
  <c r="AC1660" i="8"/>
  <c r="AC1661" i="8"/>
  <c r="AC1662" i="8"/>
  <c r="AC1663" i="8"/>
  <c r="AC1664" i="8"/>
  <c r="AC1665" i="8"/>
  <c r="AC1666" i="8"/>
  <c r="AC1667" i="8"/>
  <c r="AC1668" i="8"/>
  <c r="AC1669" i="8"/>
  <c r="AC1670" i="8"/>
  <c r="AC1671" i="8"/>
  <c r="AC1672" i="8"/>
  <c r="AC1673" i="8"/>
  <c r="AC1674" i="8"/>
  <c r="AC1675" i="8"/>
  <c r="AC1676" i="8"/>
  <c r="AC1677" i="8"/>
  <c r="AC1678" i="8"/>
  <c r="AC1679" i="8"/>
  <c r="AC1680" i="8"/>
  <c r="AC1681" i="8"/>
  <c r="AC1682" i="8"/>
  <c r="AC1683" i="8"/>
  <c r="AC1684" i="8"/>
  <c r="AC1685" i="8"/>
  <c r="AC1686" i="8"/>
  <c r="AC1687" i="8"/>
  <c r="AC1688" i="8"/>
  <c r="AC1689" i="8"/>
  <c r="AC1690" i="8"/>
  <c r="AC1691" i="8"/>
  <c r="AC1692" i="8"/>
  <c r="AC1693" i="8"/>
  <c r="AC1694" i="8"/>
  <c r="AC1695" i="8"/>
  <c r="AC1696" i="8"/>
  <c r="AC1697" i="8"/>
  <c r="AC1698" i="8"/>
  <c r="AC1699" i="8"/>
  <c r="AC1700" i="8"/>
  <c r="AC1701" i="8"/>
  <c r="AC1702" i="8"/>
  <c r="AC1703" i="8"/>
  <c r="AC1704" i="8"/>
  <c r="AC1705" i="8"/>
  <c r="AC1706" i="8"/>
  <c r="AC1707" i="8"/>
  <c r="AC1708" i="8"/>
  <c r="AC1709" i="8"/>
  <c r="AC1710" i="8"/>
  <c r="AC1711" i="8"/>
  <c r="AC1712" i="8"/>
  <c r="AC1713" i="8"/>
  <c r="AC1714" i="8"/>
  <c r="AC1715" i="8"/>
  <c r="AC1716" i="8"/>
  <c r="AC1717" i="8"/>
  <c r="AC1718" i="8"/>
  <c r="AC1719" i="8"/>
  <c r="AC1720" i="8"/>
  <c r="AC1721" i="8"/>
  <c r="AC1722" i="8"/>
  <c r="AC1723" i="8"/>
  <c r="AC1724" i="8"/>
  <c r="AC1725" i="8"/>
  <c r="AC1726" i="8"/>
  <c r="AC1727" i="8"/>
  <c r="AC1728" i="8"/>
  <c r="AC1729" i="8"/>
  <c r="AC1730" i="8"/>
  <c r="AC1731" i="8"/>
  <c r="AC1732" i="8"/>
  <c r="AC1733" i="8"/>
  <c r="AC1734" i="8"/>
  <c r="AC1735" i="8"/>
  <c r="AC1736" i="8"/>
  <c r="AC1737" i="8"/>
  <c r="AC1738" i="8"/>
  <c r="AC1739" i="8"/>
  <c r="AC1740" i="8"/>
  <c r="AC1741" i="8"/>
  <c r="AC1742" i="8"/>
  <c r="AC1743" i="8"/>
  <c r="AC1744" i="8"/>
  <c r="AC1745" i="8"/>
  <c r="AC1746" i="8"/>
  <c r="AC1747" i="8"/>
  <c r="AC1748" i="8"/>
  <c r="AC1749" i="8"/>
  <c r="AC1750" i="8"/>
  <c r="AC1751" i="8"/>
  <c r="AC1752" i="8"/>
  <c r="AC1753" i="8"/>
  <c r="AC1754" i="8"/>
  <c r="AC1755" i="8"/>
  <c r="AC1756" i="8"/>
  <c r="AC1757" i="8"/>
  <c r="AC1758" i="8"/>
  <c r="AC1759" i="8"/>
  <c r="AC1760" i="8"/>
  <c r="AC1761" i="8"/>
  <c r="AC1762" i="8"/>
  <c r="AC1763" i="8"/>
  <c r="AC1764" i="8"/>
  <c r="AC1765" i="8"/>
  <c r="AC1766" i="8"/>
  <c r="AC1767" i="8"/>
  <c r="AC1768" i="8"/>
  <c r="AC1769" i="8"/>
  <c r="AC1770" i="8"/>
  <c r="AC1771" i="8"/>
  <c r="AC1772" i="8"/>
  <c r="AC1773" i="8"/>
  <c r="AC1774" i="8"/>
  <c r="AC1775" i="8"/>
  <c r="AC1776" i="8"/>
  <c r="AC1777" i="8"/>
  <c r="AC1778" i="8"/>
  <c r="AC1779" i="8"/>
  <c r="AC1780" i="8"/>
  <c r="AC1781" i="8"/>
  <c r="AC1782" i="8"/>
  <c r="AC1783" i="8"/>
  <c r="AC1784" i="8"/>
  <c r="AC1785" i="8"/>
  <c r="AC1786" i="8"/>
  <c r="AC1787" i="8"/>
  <c r="AC1788" i="8"/>
  <c r="AC1789" i="8"/>
  <c r="AC1790" i="8"/>
  <c r="AC1791" i="8"/>
  <c r="AC1792" i="8"/>
  <c r="AC1793" i="8"/>
  <c r="AC1794" i="8"/>
  <c r="AC1795" i="8"/>
  <c r="AC1796" i="8"/>
  <c r="AC1797" i="8"/>
  <c r="AC1798" i="8"/>
  <c r="AC1799" i="8"/>
  <c r="AC1800" i="8"/>
  <c r="AC1801" i="8"/>
  <c r="AC1802" i="8"/>
  <c r="AC1803" i="8"/>
  <c r="AC1804" i="8"/>
  <c r="AC1805" i="8"/>
  <c r="AC1806" i="8"/>
  <c r="AC1807" i="8"/>
  <c r="AC1808" i="8"/>
  <c r="AC1809" i="8"/>
  <c r="AC1810" i="8"/>
  <c r="AC1811" i="8"/>
  <c r="AC1812" i="8"/>
  <c r="AC1813" i="8"/>
  <c r="AC1814" i="8"/>
  <c r="AC1815" i="8"/>
  <c r="AC1816" i="8"/>
  <c r="AC1817" i="8"/>
  <c r="AC1818" i="8"/>
  <c r="AC1819" i="8"/>
  <c r="AC1820" i="8"/>
  <c r="AC1821" i="8"/>
  <c r="AC1822" i="8"/>
  <c r="AC1823" i="8"/>
  <c r="AC1824" i="8"/>
  <c r="AC1825" i="8"/>
  <c r="AC1826" i="8"/>
  <c r="AC1827" i="8"/>
  <c r="AC1828" i="8"/>
  <c r="AC1829" i="8"/>
  <c r="AC1830" i="8"/>
  <c r="AC1831" i="8"/>
  <c r="AC1832" i="8"/>
  <c r="AC1833" i="8"/>
  <c r="AC1834" i="8"/>
  <c r="AC1835" i="8"/>
  <c r="AC1836" i="8"/>
  <c r="AC1837" i="8"/>
  <c r="AC1838" i="8"/>
  <c r="AC1839" i="8"/>
  <c r="AC1840" i="8"/>
  <c r="AC1841" i="8"/>
  <c r="AC1842" i="8"/>
  <c r="AC1843" i="8"/>
  <c r="AC1844" i="8"/>
  <c r="AC1845" i="8"/>
  <c r="AC1846" i="8"/>
  <c r="AC1847" i="8"/>
  <c r="AC1848" i="8"/>
  <c r="AC1849" i="8"/>
  <c r="AC1850" i="8"/>
  <c r="AC1851" i="8"/>
  <c r="AC1852" i="8"/>
  <c r="AC1853" i="8"/>
  <c r="AC1854" i="8"/>
  <c r="AC1855" i="8"/>
  <c r="AC1856" i="8"/>
  <c r="AC1857" i="8"/>
  <c r="AC1858" i="8"/>
  <c r="AC1859" i="8"/>
  <c r="AC1860" i="8"/>
  <c r="AC1861" i="8"/>
  <c r="AC1862" i="8"/>
  <c r="AC1863" i="8"/>
  <c r="AC1864" i="8"/>
  <c r="AC1865" i="8"/>
  <c r="AC1866" i="8"/>
  <c r="AC1867" i="8"/>
  <c r="AC1868" i="8"/>
  <c r="AC1869" i="8"/>
  <c r="AC1870" i="8"/>
  <c r="AC1871" i="8"/>
  <c r="AC1872" i="8"/>
  <c r="AC1873" i="8"/>
  <c r="AC1874" i="8"/>
  <c r="AC1875" i="8"/>
  <c r="AC1876" i="8"/>
  <c r="AC1877" i="8"/>
  <c r="AC1878" i="8"/>
  <c r="AC1879" i="8"/>
  <c r="AC1880" i="8"/>
  <c r="AC1881" i="8"/>
  <c r="AC1882" i="8"/>
  <c r="AC1883" i="8"/>
  <c r="AC1884" i="8"/>
  <c r="AC1885" i="8"/>
  <c r="AC1886" i="8"/>
  <c r="AC1887" i="8"/>
  <c r="AC1888" i="8"/>
  <c r="AC1889" i="8"/>
  <c r="AC1890" i="8"/>
  <c r="AC1891" i="8"/>
  <c r="AC1892" i="8"/>
  <c r="AC1893" i="8"/>
  <c r="AC1894" i="8"/>
  <c r="AC1895" i="8"/>
  <c r="AC1896" i="8"/>
  <c r="AC1897" i="8"/>
  <c r="AC1898" i="8"/>
  <c r="AC1899" i="8"/>
  <c r="AC1900" i="8"/>
  <c r="AC1901" i="8"/>
  <c r="AC1902" i="8"/>
  <c r="AC1903" i="8"/>
  <c r="AC1904" i="8"/>
  <c r="AC1905" i="8"/>
  <c r="AC1906" i="8"/>
  <c r="AC1907" i="8"/>
  <c r="AC1908" i="8"/>
  <c r="AC1909" i="8"/>
  <c r="AC1910" i="8"/>
  <c r="AC1911" i="8"/>
  <c r="AC1912" i="8"/>
  <c r="AC1913" i="8"/>
  <c r="AC1914" i="8"/>
  <c r="AC1915" i="8"/>
  <c r="AC1916" i="8"/>
  <c r="AC1917" i="8"/>
  <c r="AC1918" i="8"/>
  <c r="AC1919" i="8"/>
  <c r="AC1920" i="8"/>
  <c r="AC1921" i="8"/>
  <c r="AC1922" i="8"/>
  <c r="AC1923" i="8"/>
  <c r="AC1924" i="8"/>
  <c r="AC1925" i="8"/>
  <c r="AC1926" i="8"/>
  <c r="AC1927" i="8"/>
  <c r="AC1928" i="8"/>
  <c r="AC1929" i="8"/>
  <c r="AC1930" i="8"/>
  <c r="AC1931" i="8"/>
  <c r="AC1932" i="8"/>
  <c r="AC1933" i="8"/>
  <c r="AC1934" i="8"/>
  <c r="AC1935" i="8"/>
  <c r="AC1936" i="8"/>
  <c r="AC1937" i="8"/>
  <c r="AC1938" i="8"/>
  <c r="AC1939" i="8"/>
  <c r="AC1940" i="8"/>
  <c r="AC1941" i="8"/>
  <c r="AC1942" i="8"/>
  <c r="AC1943" i="8"/>
  <c r="AC1944" i="8"/>
  <c r="AC1945" i="8"/>
  <c r="AC1946" i="8"/>
  <c r="AC1947" i="8"/>
  <c r="AC1948" i="8"/>
  <c r="AC1949" i="8"/>
  <c r="AC1950" i="8"/>
  <c r="AC1951" i="8"/>
  <c r="AC1952" i="8"/>
  <c r="AC1953" i="8"/>
  <c r="AC1954" i="8"/>
  <c r="AC1955" i="8"/>
  <c r="AC1956" i="8"/>
  <c r="AC1957" i="8"/>
  <c r="AC1958" i="8"/>
  <c r="AC1959" i="8"/>
  <c r="AC1960" i="8"/>
  <c r="AC1961" i="8"/>
  <c r="AC1962" i="8"/>
  <c r="AC1963" i="8"/>
  <c r="AC1964" i="8"/>
  <c r="AC1965" i="8"/>
  <c r="AC1966" i="8"/>
  <c r="AC1967" i="8"/>
  <c r="AC1968" i="8"/>
  <c r="AC1969" i="8"/>
  <c r="AC1970" i="8"/>
  <c r="AC1971" i="8"/>
  <c r="AC1972" i="8"/>
  <c r="AC1973" i="8"/>
  <c r="AC1974" i="8"/>
  <c r="AC1975" i="8"/>
  <c r="AC1976" i="8"/>
  <c r="AC1977" i="8"/>
  <c r="AC1978" i="8"/>
  <c r="AC1979" i="8"/>
  <c r="AC1980" i="8"/>
  <c r="AC1981" i="8"/>
  <c r="AC1982" i="8"/>
  <c r="AC1983" i="8"/>
  <c r="AC1984" i="8"/>
  <c r="AC1985" i="8"/>
  <c r="AC1986" i="8"/>
  <c r="AC1987" i="8"/>
  <c r="AC1988" i="8"/>
  <c r="AC1989" i="8"/>
  <c r="AC1990" i="8"/>
  <c r="AC1991" i="8"/>
  <c r="AC1992" i="8"/>
  <c r="AC1993" i="8"/>
  <c r="AC1994" i="8"/>
  <c r="AC1995" i="8"/>
  <c r="AC1996" i="8"/>
  <c r="AC1997" i="8"/>
  <c r="AC1998" i="8"/>
  <c r="AC1999" i="8"/>
  <c r="AC2000" i="8"/>
  <c r="AC2001" i="8"/>
  <c r="AC2002" i="8"/>
  <c r="AC2003" i="8"/>
  <c r="AC2004" i="8"/>
  <c r="AC2005" i="8"/>
  <c r="AC2006" i="8"/>
  <c r="AC2007" i="8"/>
  <c r="AC2008" i="8"/>
  <c r="AC2009" i="8"/>
  <c r="AC2010" i="8"/>
  <c r="AC2011" i="8"/>
  <c r="AC2012" i="8"/>
  <c r="AC2013" i="8"/>
  <c r="AC2014" i="8"/>
  <c r="AC2015" i="8"/>
  <c r="AC2016" i="8"/>
  <c r="AC2017" i="8"/>
  <c r="AC2018" i="8"/>
  <c r="AC2019" i="8"/>
  <c r="AC2020" i="8"/>
  <c r="AC2021" i="8"/>
  <c r="AC2022" i="8"/>
  <c r="AC2023" i="8"/>
  <c r="AC2024" i="8"/>
  <c r="AC2025" i="8"/>
  <c r="AC2026" i="8"/>
  <c r="AC2027" i="8"/>
  <c r="AC2028" i="8"/>
  <c r="AC2029" i="8"/>
  <c r="AC2030" i="8"/>
  <c r="AC2031" i="8"/>
  <c r="AC2032" i="8"/>
  <c r="AC2033" i="8"/>
  <c r="AC2034" i="8"/>
  <c r="AC2035" i="8"/>
  <c r="AC2036" i="8"/>
  <c r="AC2037" i="8"/>
  <c r="AC2038" i="8"/>
  <c r="AC2039" i="8"/>
  <c r="AC2040" i="8"/>
  <c r="AC2041" i="8"/>
  <c r="AC2042" i="8"/>
  <c r="AC2043" i="8"/>
  <c r="AC2044" i="8"/>
  <c r="AC2045" i="8"/>
  <c r="AC2046" i="8"/>
  <c r="AC2047" i="8"/>
  <c r="AC2048" i="8"/>
  <c r="AC2049" i="8"/>
  <c r="AC2050" i="8"/>
  <c r="AC2051" i="8"/>
  <c r="AC2052" i="8"/>
  <c r="AC2053" i="8"/>
  <c r="AC2054" i="8"/>
  <c r="AC2055" i="8"/>
  <c r="AC2056" i="8"/>
  <c r="AC2057" i="8"/>
  <c r="AC2058" i="8"/>
  <c r="AC2059" i="8"/>
  <c r="AC2060" i="8"/>
  <c r="AC2061" i="8"/>
  <c r="AC2062" i="8"/>
  <c r="AC2063" i="8"/>
  <c r="AC2064" i="8"/>
  <c r="AC2065" i="8"/>
  <c r="AC2066" i="8"/>
  <c r="AC2067" i="8"/>
  <c r="AC2068" i="8"/>
  <c r="AC2069" i="8"/>
  <c r="AC2070" i="8"/>
  <c r="AC2071" i="8"/>
  <c r="AC2072" i="8"/>
  <c r="AC2073" i="8"/>
  <c r="AC2074" i="8"/>
  <c r="AC2075" i="8"/>
  <c r="AC2076" i="8"/>
  <c r="AC2077" i="8"/>
  <c r="AC2078" i="8"/>
  <c r="AC2079" i="8"/>
  <c r="AC2080" i="8"/>
  <c r="AC2081" i="8"/>
  <c r="AC2082" i="8"/>
  <c r="AC2083" i="8"/>
  <c r="AC2084" i="8"/>
  <c r="AC2085" i="8"/>
  <c r="AC2086" i="8"/>
  <c r="AC2087" i="8"/>
  <c r="AC2088" i="8"/>
  <c r="AC2089" i="8"/>
  <c r="AC2090" i="8"/>
  <c r="AC2091" i="8"/>
  <c r="AC2092" i="8"/>
  <c r="AC2093" i="8"/>
  <c r="AC2094" i="8"/>
  <c r="AC2095" i="8"/>
  <c r="AC2096" i="8"/>
  <c r="AC2097" i="8"/>
  <c r="AC2098" i="8"/>
  <c r="AC2099" i="8"/>
  <c r="AC2100" i="8"/>
  <c r="AC2101" i="8"/>
  <c r="AC2102" i="8"/>
  <c r="AC2103" i="8"/>
  <c r="AC2104" i="8"/>
  <c r="AC2105" i="8"/>
  <c r="AC2106" i="8"/>
  <c r="AC2107" i="8"/>
  <c r="AC2108" i="8"/>
  <c r="AC2109" i="8"/>
  <c r="AC2110" i="8"/>
  <c r="AC2111" i="8"/>
  <c r="AC2112" i="8"/>
  <c r="AC2113" i="8"/>
  <c r="AC2114" i="8"/>
  <c r="AC2115" i="8"/>
  <c r="AC2116" i="8"/>
  <c r="AC2117" i="8"/>
  <c r="AC2118" i="8"/>
  <c r="AC2119" i="8"/>
  <c r="AC2120" i="8"/>
  <c r="AC2121" i="8"/>
  <c r="AC2122" i="8"/>
  <c r="AC2123" i="8"/>
  <c r="AC2124" i="8"/>
  <c r="AC2125" i="8"/>
  <c r="AC2126" i="8"/>
  <c r="AC2127" i="8"/>
  <c r="AC2128" i="8"/>
  <c r="AC2129" i="8"/>
  <c r="AC2130" i="8"/>
  <c r="AC2131" i="8"/>
  <c r="AC2132" i="8"/>
  <c r="AC2133" i="8"/>
  <c r="AC2134" i="8"/>
  <c r="AC2135" i="8"/>
  <c r="AC2136" i="8"/>
  <c r="AC2137" i="8"/>
  <c r="AC2138" i="8"/>
  <c r="AC2139" i="8"/>
  <c r="AC2140" i="8"/>
  <c r="AC2141" i="8"/>
  <c r="AC2142" i="8"/>
  <c r="AC2143" i="8"/>
  <c r="AC2144" i="8"/>
  <c r="AC2145" i="8"/>
  <c r="AC2146" i="8"/>
  <c r="AC2147" i="8"/>
  <c r="AC2148" i="8"/>
  <c r="AC2149" i="8"/>
  <c r="AC2150" i="8"/>
  <c r="AC2151" i="8"/>
  <c r="AC2152" i="8"/>
  <c r="AC2153" i="8"/>
  <c r="AC2154" i="8"/>
  <c r="AC2155" i="8"/>
  <c r="AC2156" i="8"/>
  <c r="AC2157" i="8"/>
  <c r="AC2158" i="8"/>
  <c r="AC2159" i="8"/>
  <c r="AC2160" i="8"/>
  <c r="AC2161" i="8"/>
  <c r="AC2162" i="8"/>
  <c r="AC2163" i="8"/>
  <c r="AC2164" i="8"/>
  <c r="AC2165" i="8"/>
  <c r="AC2166" i="8"/>
  <c r="AC2167" i="8"/>
  <c r="AC2168" i="8"/>
  <c r="AC2169" i="8"/>
  <c r="AC2170" i="8"/>
  <c r="AC2171" i="8"/>
  <c r="AC2172" i="8"/>
  <c r="AC2173" i="8"/>
  <c r="AC2174" i="8"/>
  <c r="AC2175" i="8"/>
  <c r="AC2176" i="8"/>
  <c r="AC2177" i="8"/>
  <c r="AC2178" i="8"/>
  <c r="AC2179" i="8"/>
  <c r="AC2180" i="8"/>
  <c r="AC2181" i="8"/>
  <c r="AC2182" i="8"/>
  <c r="AC2183" i="8"/>
  <c r="AC2184" i="8"/>
  <c r="AC2185" i="8"/>
  <c r="AC2186" i="8"/>
  <c r="AC2187" i="8"/>
  <c r="AC2188" i="8"/>
  <c r="AC2189" i="8"/>
  <c r="AC2190" i="8"/>
  <c r="AC2191" i="8"/>
  <c r="AC2192" i="8"/>
  <c r="AC2193" i="8"/>
  <c r="AC2194" i="8"/>
  <c r="AC2195" i="8"/>
  <c r="AC2196" i="8"/>
  <c r="AC2197" i="8"/>
  <c r="AC2198" i="8"/>
  <c r="AC2199" i="8"/>
  <c r="AC2200" i="8"/>
  <c r="AC2201" i="8"/>
  <c r="AC2202" i="8"/>
  <c r="AC2203" i="8"/>
  <c r="AC2204" i="8"/>
  <c r="AC2205" i="8"/>
  <c r="AC2206" i="8"/>
  <c r="AC2207" i="8"/>
  <c r="AC2208" i="8"/>
  <c r="AC2209" i="8"/>
  <c r="AC2210" i="8"/>
  <c r="AC2211" i="8"/>
  <c r="AC2212" i="8"/>
  <c r="AC2213" i="8"/>
  <c r="AC2214" i="8"/>
  <c r="AC2215" i="8"/>
  <c r="AC2216" i="8"/>
  <c r="AC2217" i="8"/>
  <c r="AC2218" i="8"/>
  <c r="AC2219" i="8"/>
  <c r="AC2220" i="8"/>
  <c r="AC2221" i="8"/>
  <c r="AC2222" i="8"/>
  <c r="AC2223" i="8"/>
  <c r="AC2224" i="8"/>
  <c r="AC2225" i="8"/>
  <c r="AC2226" i="8"/>
  <c r="AC2227" i="8"/>
  <c r="AC2228" i="8"/>
  <c r="AC2229" i="8"/>
  <c r="AC2230" i="8"/>
  <c r="AC2231" i="8"/>
  <c r="AC2232" i="8"/>
  <c r="AC2233" i="8"/>
  <c r="AC2234" i="8"/>
  <c r="AC2235" i="8"/>
  <c r="AC2236" i="8"/>
  <c r="AC2237" i="8"/>
  <c r="AC2238" i="8"/>
  <c r="AC2239" i="8"/>
  <c r="AC2240" i="8"/>
  <c r="AC2241" i="8"/>
  <c r="AC2242" i="8"/>
  <c r="AC2243" i="8"/>
  <c r="AC2244" i="8"/>
  <c r="AC2245" i="8"/>
  <c r="AC2246" i="8"/>
  <c r="AC2247" i="8"/>
  <c r="AC2248" i="8"/>
  <c r="AC2249" i="8"/>
  <c r="AC2250" i="8"/>
  <c r="AC2251" i="8"/>
  <c r="AC2252" i="8"/>
  <c r="AC2253" i="8"/>
  <c r="AC2254" i="8"/>
  <c r="AC2255" i="8"/>
  <c r="AC2256" i="8"/>
  <c r="AC2257" i="8"/>
  <c r="AC2258" i="8"/>
  <c r="AC2259" i="8"/>
  <c r="AC2260" i="8"/>
  <c r="AC2261" i="8"/>
  <c r="AC2262" i="8"/>
  <c r="AC2263" i="8"/>
  <c r="AC2264" i="8"/>
  <c r="AC2265" i="8"/>
  <c r="AC2266" i="8"/>
  <c r="AC2267" i="8"/>
  <c r="AC2268" i="8"/>
  <c r="AC2269" i="8"/>
  <c r="AC2270" i="8"/>
  <c r="AC2271" i="8"/>
  <c r="AC2272" i="8"/>
  <c r="AC2273" i="8"/>
  <c r="AC2274" i="8"/>
  <c r="AC2275" i="8"/>
  <c r="AC2276" i="8"/>
  <c r="AC2277" i="8"/>
  <c r="AC2278" i="8"/>
  <c r="AC2279" i="8"/>
  <c r="AC2280" i="8"/>
  <c r="AC2281" i="8"/>
  <c r="AC2282" i="8"/>
  <c r="AC2283" i="8"/>
  <c r="AC2284" i="8"/>
  <c r="AC2285" i="8"/>
  <c r="AC2286" i="8"/>
  <c r="AC2287" i="8"/>
  <c r="AC2288" i="8"/>
  <c r="AC2289" i="8"/>
  <c r="AC2290" i="8"/>
  <c r="AC2291" i="8"/>
  <c r="AC2292" i="8"/>
  <c r="AC2293" i="8"/>
  <c r="AC2294" i="8"/>
  <c r="AC2295" i="8"/>
  <c r="AC2296" i="8"/>
  <c r="AC2297" i="8"/>
  <c r="AC2298" i="8"/>
  <c r="AC2299" i="8"/>
  <c r="AC2300" i="8"/>
  <c r="AC2301" i="8"/>
  <c r="AC2302" i="8"/>
  <c r="AC2303" i="8"/>
  <c r="AC2304" i="8"/>
  <c r="AC2305" i="8"/>
  <c r="AC2306" i="8"/>
  <c r="AC2307" i="8"/>
  <c r="AC2308" i="8"/>
  <c r="AC2309" i="8"/>
  <c r="AC2310" i="8"/>
  <c r="AC2311" i="8"/>
  <c r="AC2312" i="8"/>
  <c r="AC2313" i="8"/>
  <c r="AC2314" i="8"/>
  <c r="AC2315" i="8"/>
  <c r="AC2316" i="8"/>
  <c r="AC2317" i="8"/>
  <c r="AC2318" i="8"/>
  <c r="AC2319" i="8"/>
  <c r="AC2320" i="8"/>
  <c r="AC2321" i="8"/>
  <c r="AC2322" i="8"/>
  <c r="AC2323" i="8"/>
  <c r="AC2324" i="8"/>
  <c r="AC2325" i="8"/>
  <c r="AC2326" i="8"/>
  <c r="AC2327" i="8"/>
  <c r="AC2328" i="8"/>
  <c r="AC2329" i="8"/>
  <c r="AC2330" i="8"/>
  <c r="AC2331" i="8"/>
  <c r="AC2332" i="8"/>
  <c r="AC2333" i="8"/>
  <c r="AC2334" i="8"/>
  <c r="AC2335" i="8"/>
  <c r="AC2336" i="8"/>
  <c r="AC2337" i="8"/>
  <c r="AC2338" i="8"/>
  <c r="AC2339" i="8"/>
  <c r="AC2340" i="8"/>
  <c r="AC2341" i="8"/>
  <c r="AC2342" i="8"/>
  <c r="AC2343" i="8"/>
  <c r="AC2344" i="8"/>
  <c r="AC2345" i="8"/>
  <c r="AC2346" i="8"/>
  <c r="AC2347" i="8"/>
  <c r="AC2348" i="8"/>
  <c r="AC2349" i="8"/>
  <c r="AC2350" i="8"/>
  <c r="AC2351" i="8"/>
  <c r="AC2352" i="8"/>
  <c r="AC2353" i="8"/>
  <c r="AC2354" i="8"/>
  <c r="AC2355" i="8"/>
  <c r="AC2356" i="8"/>
  <c r="AC2357" i="8"/>
  <c r="AC2358" i="8"/>
  <c r="AC2359" i="8"/>
  <c r="AC2360" i="8"/>
  <c r="AC2361" i="8"/>
  <c r="AC2362" i="8"/>
  <c r="AC2363" i="8"/>
  <c r="AC2364" i="8"/>
  <c r="AC2365" i="8"/>
  <c r="AC2366" i="8"/>
  <c r="AC2367" i="8"/>
  <c r="AC2368" i="8"/>
  <c r="AC2369" i="8"/>
  <c r="AC2370" i="8"/>
  <c r="AC2371" i="8"/>
  <c r="AC2372" i="8"/>
  <c r="AC2373" i="8"/>
  <c r="AC2374" i="8"/>
  <c r="AC2375" i="8"/>
  <c r="AC2376" i="8"/>
  <c r="AC2377" i="8"/>
  <c r="AC2378" i="8"/>
  <c r="AC2379" i="8"/>
  <c r="AC2380" i="8"/>
  <c r="AC2381" i="8"/>
  <c r="AC2382" i="8"/>
  <c r="AC2383" i="8"/>
  <c r="AC2384" i="8"/>
  <c r="AC2385" i="8"/>
  <c r="AC2386" i="8"/>
  <c r="AC2387" i="8"/>
  <c r="AC2388" i="8"/>
  <c r="AC2389" i="8"/>
  <c r="AC2390" i="8"/>
  <c r="AC2391" i="8"/>
  <c r="AC2392" i="8"/>
  <c r="AC2393" i="8"/>
  <c r="AC2394" i="8"/>
  <c r="AC2395" i="8"/>
  <c r="AC2396" i="8"/>
  <c r="AC2397" i="8"/>
  <c r="AC2398" i="8"/>
  <c r="AC2399" i="8"/>
  <c r="AC2400" i="8"/>
  <c r="AC2401" i="8"/>
  <c r="AC2402" i="8"/>
  <c r="AC2403" i="8"/>
  <c r="AC2404" i="8"/>
  <c r="AC2405" i="8"/>
  <c r="AC2406" i="8"/>
  <c r="AC2407" i="8"/>
  <c r="AC2408" i="8"/>
  <c r="AC2409" i="8"/>
  <c r="AC2410" i="8"/>
  <c r="AC2411" i="8"/>
  <c r="AC2412" i="8"/>
  <c r="AC2413" i="8"/>
  <c r="AC2414" i="8"/>
  <c r="AC2415" i="8"/>
  <c r="AC2416" i="8"/>
  <c r="AC2417" i="8"/>
  <c r="AC2418" i="8"/>
  <c r="AC2419" i="8"/>
  <c r="AC2420" i="8"/>
  <c r="AC2421" i="8"/>
  <c r="AC2422" i="8"/>
  <c r="AC2423" i="8"/>
  <c r="AC2424" i="8"/>
  <c r="AC2425" i="8"/>
  <c r="AC2426" i="8"/>
  <c r="AC2427" i="8"/>
  <c r="AC2428" i="8"/>
  <c r="AC2429" i="8"/>
  <c r="AC2430" i="8"/>
  <c r="AC2431" i="8"/>
  <c r="AC2432" i="8"/>
  <c r="AC2433" i="8"/>
  <c r="AC2434" i="8"/>
  <c r="AC2435" i="8"/>
  <c r="AC2436" i="8"/>
  <c r="AC2437" i="8"/>
  <c r="AC2438" i="8"/>
  <c r="AC2439" i="8"/>
  <c r="AC2440" i="8"/>
  <c r="AC2441" i="8"/>
  <c r="AC2442" i="8"/>
  <c r="AC2443" i="8"/>
  <c r="AC2444" i="8"/>
  <c r="AC2445" i="8"/>
  <c r="AC2446" i="8"/>
  <c r="AC2447" i="8"/>
  <c r="AC2448" i="8"/>
  <c r="AC2449" i="8"/>
  <c r="AC2450" i="8"/>
  <c r="AC2451" i="8"/>
  <c r="AC2452" i="8"/>
  <c r="AC2453" i="8"/>
  <c r="AC2454" i="8"/>
  <c r="AC2455" i="8"/>
  <c r="AC2456" i="8"/>
  <c r="AC2457" i="8"/>
  <c r="AC2458" i="8"/>
  <c r="AC2459" i="8"/>
  <c r="AC2460" i="8"/>
  <c r="AC2461" i="8"/>
  <c r="AC2462" i="8"/>
  <c r="AC2463" i="8"/>
  <c r="AC2464" i="8"/>
  <c r="AC2465" i="8"/>
  <c r="AC2466" i="8"/>
  <c r="AC2467" i="8"/>
  <c r="AC2468" i="8"/>
  <c r="AC2469" i="8"/>
  <c r="AC2470" i="8"/>
  <c r="AC2471" i="8"/>
  <c r="AC2472" i="8"/>
  <c r="AC2473" i="8"/>
  <c r="AC2474" i="8"/>
  <c r="AC2475" i="8"/>
  <c r="AC2476" i="8"/>
  <c r="AC2477" i="8"/>
  <c r="AC2478" i="8"/>
  <c r="AC2479" i="8"/>
  <c r="AC2480" i="8"/>
  <c r="AC2481" i="8"/>
  <c r="AC2482" i="8"/>
  <c r="AC2483" i="8"/>
  <c r="AC2484" i="8"/>
  <c r="AC2485" i="8"/>
  <c r="AC2486" i="8"/>
  <c r="AC2487" i="8"/>
  <c r="AC2488" i="8"/>
  <c r="AC2489" i="8"/>
  <c r="AC2490" i="8"/>
  <c r="AC2491" i="8"/>
  <c r="AC2492" i="8"/>
  <c r="AC2493" i="8"/>
  <c r="AC2494" i="8"/>
  <c r="AC2495" i="8"/>
  <c r="AC2496" i="8"/>
  <c r="AC2497" i="8"/>
  <c r="AC2498" i="8"/>
  <c r="AC2499" i="8"/>
  <c r="AC2500" i="8"/>
  <c r="AC2501" i="8"/>
  <c r="AC2502" i="8"/>
  <c r="AC2503" i="8"/>
  <c r="AC2504" i="8"/>
  <c r="AC2505" i="8"/>
  <c r="AC2506" i="8"/>
  <c r="AC2507" i="8"/>
  <c r="AC2508" i="8"/>
  <c r="AC2509" i="8"/>
  <c r="AC2510" i="8"/>
  <c r="AC2511" i="8"/>
  <c r="AC2512" i="8"/>
  <c r="AC2513" i="8"/>
  <c r="AC2514" i="8"/>
  <c r="AC2515" i="8"/>
  <c r="AC2516" i="8"/>
  <c r="AC2517" i="8"/>
  <c r="AC2518" i="8"/>
  <c r="AC2519" i="8"/>
  <c r="AC2520" i="8"/>
  <c r="AC2521" i="8"/>
  <c r="AC2522" i="8"/>
  <c r="AC2523" i="8"/>
  <c r="AC2524" i="8"/>
  <c r="AC2525" i="8"/>
  <c r="AC2526" i="8"/>
  <c r="AC2527" i="8"/>
  <c r="AC2528" i="8"/>
  <c r="AC2529" i="8"/>
  <c r="AC2530" i="8"/>
  <c r="AC2531" i="8"/>
  <c r="AC2532" i="8"/>
  <c r="AC2533" i="8"/>
  <c r="AC2534" i="8"/>
  <c r="AC2535" i="8"/>
  <c r="AC2536" i="8"/>
  <c r="AC2537" i="8"/>
  <c r="AC2538" i="8"/>
  <c r="AC2539" i="8"/>
  <c r="AC2540" i="8"/>
  <c r="AC2541" i="8"/>
  <c r="AC2542" i="8"/>
  <c r="AC2543" i="8"/>
  <c r="AC2544" i="8"/>
  <c r="AC2545" i="8"/>
  <c r="AC2546" i="8"/>
  <c r="AC2547" i="8"/>
  <c r="AC2548" i="8"/>
  <c r="AC2549" i="8"/>
  <c r="AC2550" i="8"/>
  <c r="AC2551" i="8"/>
  <c r="AC2552" i="8"/>
  <c r="AC2553" i="8"/>
  <c r="AC2554" i="8"/>
  <c r="AC2555" i="8"/>
  <c r="AC2556" i="8"/>
  <c r="AC2557" i="8"/>
  <c r="AC2558" i="8"/>
  <c r="AC2559" i="8"/>
  <c r="AC2560" i="8"/>
  <c r="AC2561" i="8"/>
  <c r="AC2562" i="8"/>
  <c r="AC2563" i="8"/>
  <c r="AC2564" i="8"/>
  <c r="AC2565" i="8"/>
  <c r="AC2566" i="8"/>
  <c r="AC2567" i="8"/>
  <c r="AC2568" i="8"/>
  <c r="AC2569" i="8"/>
  <c r="AC2570" i="8"/>
  <c r="AC2571" i="8"/>
  <c r="AC2572" i="8"/>
  <c r="AC2573" i="8"/>
  <c r="AC2574" i="8"/>
  <c r="AC2575" i="8"/>
  <c r="AC2576" i="8"/>
  <c r="AC2577" i="8"/>
  <c r="AC2578" i="8"/>
  <c r="AC2579" i="8"/>
  <c r="AC2580" i="8"/>
  <c r="AC2581" i="8"/>
  <c r="AC2582" i="8"/>
  <c r="AC2583" i="8"/>
  <c r="AC2584" i="8"/>
  <c r="AC2585" i="8"/>
  <c r="AC2586" i="8"/>
  <c r="AC2587" i="8"/>
  <c r="AC2588" i="8"/>
  <c r="AC2589" i="8"/>
  <c r="AC2590" i="8"/>
  <c r="AC2591" i="8"/>
  <c r="AC2592" i="8"/>
  <c r="AC2593" i="8"/>
  <c r="AC2594" i="8"/>
  <c r="AC2595" i="8"/>
  <c r="AC2596" i="8"/>
  <c r="AC2597" i="8"/>
  <c r="AC2598" i="8"/>
  <c r="AC2599" i="8"/>
  <c r="AC2600" i="8"/>
  <c r="AC2601" i="8"/>
  <c r="AC2602" i="8"/>
  <c r="AC2603" i="8"/>
  <c r="AC2604" i="8"/>
  <c r="AC2605" i="8"/>
  <c r="AC2606" i="8"/>
  <c r="AC2607" i="8"/>
  <c r="AC2608" i="8"/>
  <c r="AC2609" i="8"/>
  <c r="AC2610" i="8"/>
  <c r="AC2611" i="8"/>
  <c r="AC2612" i="8"/>
  <c r="AC2613" i="8"/>
  <c r="AC2614" i="8"/>
  <c r="AC2615" i="8"/>
  <c r="AC2616" i="8"/>
  <c r="AC2617" i="8"/>
  <c r="AC2618" i="8"/>
  <c r="AC2619" i="8"/>
  <c r="AC2620" i="8"/>
  <c r="AC2621" i="8"/>
  <c r="AC2622" i="8"/>
  <c r="AC2623" i="8"/>
  <c r="AC2624" i="8"/>
  <c r="AC2625" i="8"/>
  <c r="AC2626" i="8"/>
  <c r="AC2627" i="8"/>
  <c r="AC2628" i="8"/>
  <c r="AC2629" i="8"/>
  <c r="AC2630" i="8"/>
  <c r="AC2631" i="8"/>
  <c r="AC2632" i="8"/>
  <c r="AC2633" i="8"/>
  <c r="AC2634" i="8"/>
  <c r="AC2635" i="8"/>
  <c r="AC2636" i="8"/>
  <c r="AC2637" i="8"/>
  <c r="AC2638" i="8"/>
  <c r="AC2639" i="8"/>
  <c r="AC2640" i="8"/>
  <c r="AC2641" i="8"/>
  <c r="AC2642" i="8"/>
  <c r="AC2643" i="8"/>
  <c r="AC2644" i="8"/>
  <c r="AC2645" i="8"/>
  <c r="AC2646" i="8"/>
  <c r="AC2647" i="8"/>
  <c r="AC2648" i="8"/>
  <c r="AC2649" i="8"/>
  <c r="AC2650" i="8"/>
  <c r="AC2651" i="8"/>
  <c r="AC2652" i="8"/>
  <c r="AC2653" i="8"/>
  <c r="AC2654" i="8"/>
  <c r="AC2655" i="8"/>
  <c r="AC2656" i="8"/>
  <c r="AC2657" i="8"/>
  <c r="AC2658" i="8"/>
  <c r="AC2659" i="8"/>
  <c r="AC2660" i="8"/>
  <c r="AC2661" i="8"/>
  <c r="AC2662" i="8"/>
  <c r="AC2663" i="8"/>
  <c r="AC2664" i="8"/>
  <c r="AC2665" i="8"/>
  <c r="AC2666" i="8"/>
  <c r="AC2667" i="8"/>
  <c r="AC2668" i="8"/>
  <c r="AC2669" i="8"/>
  <c r="AC2670" i="8"/>
  <c r="AC2671" i="8"/>
  <c r="AC2672" i="8"/>
  <c r="AC2673" i="8"/>
  <c r="AC2674" i="8"/>
  <c r="AC2675" i="8"/>
  <c r="AC2676" i="8"/>
  <c r="AC2677" i="8"/>
  <c r="AC2678" i="8"/>
  <c r="AC2679" i="8"/>
  <c r="AC2680" i="8"/>
  <c r="AC2681" i="8"/>
  <c r="AC2682" i="8"/>
  <c r="AC2683" i="8"/>
  <c r="AC2684" i="8"/>
  <c r="AC2685" i="8"/>
  <c r="AC2686" i="8"/>
  <c r="AC2687" i="8"/>
  <c r="AC2688" i="8"/>
  <c r="AC2689" i="8"/>
  <c r="AC2690" i="8"/>
  <c r="AC2691" i="8"/>
  <c r="AC2692" i="8"/>
  <c r="AC2693" i="8"/>
  <c r="AC2694" i="8"/>
  <c r="AC2695" i="8"/>
  <c r="AC2696" i="8"/>
  <c r="AC2697" i="8"/>
  <c r="AC2698" i="8"/>
  <c r="AC2699" i="8"/>
  <c r="AC2700" i="8"/>
  <c r="AC2701" i="8"/>
  <c r="AC2702" i="8"/>
  <c r="AC2703" i="8"/>
  <c r="AC2704" i="8"/>
  <c r="AC2705" i="8"/>
  <c r="AC2706" i="8"/>
  <c r="AC2707" i="8"/>
  <c r="AC2708" i="8"/>
  <c r="AC2709" i="8"/>
  <c r="AC2710" i="8"/>
  <c r="AC2711" i="8"/>
  <c r="AC2712" i="8"/>
  <c r="AC2713" i="8"/>
  <c r="AC2714" i="8"/>
  <c r="AC2715" i="8"/>
  <c r="AC2716" i="8"/>
  <c r="AC2717" i="8"/>
  <c r="AC2718" i="8"/>
  <c r="AC2719" i="8"/>
  <c r="AC2720" i="8"/>
  <c r="AC2721" i="8"/>
  <c r="AC2722" i="8"/>
  <c r="AC2723" i="8"/>
  <c r="AC2724" i="8"/>
  <c r="AC2725" i="8"/>
  <c r="AC2726" i="8"/>
  <c r="AC2727" i="8"/>
  <c r="AC2728" i="8"/>
  <c r="AC2729" i="8"/>
  <c r="AC2730" i="8"/>
  <c r="AC2731" i="8"/>
  <c r="AC2732" i="8"/>
  <c r="AC2733" i="8"/>
  <c r="AC2734" i="8"/>
  <c r="AC2735" i="8"/>
  <c r="AC2736" i="8"/>
  <c r="AC2737" i="8"/>
  <c r="AC2738" i="8"/>
  <c r="AC2739" i="8"/>
  <c r="AC2740" i="8"/>
  <c r="AC2741" i="8"/>
  <c r="AC2742" i="8"/>
  <c r="AC2743" i="8"/>
  <c r="AC2744" i="8"/>
  <c r="AC2745" i="8"/>
  <c r="AC2746" i="8"/>
  <c r="AC2747" i="8"/>
  <c r="AC2748" i="8"/>
  <c r="AC2749" i="8"/>
  <c r="AC2750" i="8"/>
  <c r="AC2751" i="8"/>
  <c r="AC2752" i="8"/>
  <c r="AC2753" i="8"/>
  <c r="AC2754" i="8"/>
  <c r="AC2755" i="8"/>
  <c r="AC2756" i="8"/>
  <c r="AC2757" i="8"/>
  <c r="AC2758" i="8"/>
  <c r="AC2759" i="8"/>
  <c r="AC2760" i="8"/>
  <c r="AC2761" i="8"/>
  <c r="AC2762" i="8"/>
  <c r="AC2763" i="8"/>
  <c r="AC2764" i="8"/>
  <c r="AC2765" i="8"/>
  <c r="AC2766" i="8"/>
  <c r="AC2767" i="8"/>
  <c r="AC2768" i="8"/>
  <c r="AC2769" i="8"/>
  <c r="AC2770" i="8"/>
  <c r="AC2771" i="8"/>
  <c r="AC2772" i="8"/>
  <c r="AC2773" i="8"/>
  <c r="AC2774" i="8"/>
  <c r="AC2775" i="8"/>
  <c r="AC2776" i="8"/>
  <c r="AC2777" i="8"/>
  <c r="AC2778" i="8"/>
  <c r="AC2779" i="8"/>
  <c r="AC2780" i="8"/>
  <c r="AC2781" i="8"/>
  <c r="AC2782" i="8"/>
  <c r="AC2783" i="8"/>
  <c r="AC2784" i="8"/>
  <c r="AC2785" i="8"/>
  <c r="AC2786" i="8"/>
  <c r="AC2787" i="8"/>
  <c r="AC2788" i="8"/>
  <c r="AC2789" i="8"/>
  <c r="AC2790" i="8"/>
  <c r="AC2791" i="8"/>
  <c r="AC2792" i="8"/>
  <c r="AC2793" i="8"/>
  <c r="AC2794" i="8"/>
  <c r="AC2795" i="8"/>
  <c r="AC2796" i="8"/>
  <c r="AC2797" i="8"/>
  <c r="AC2798" i="8"/>
  <c r="AC2799" i="8"/>
  <c r="AC2800" i="8"/>
  <c r="AC2801" i="8"/>
  <c r="AC2802" i="8"/>
  <c r="AC2803" i="8"/>
  <c r="AC2804" i="8"/>
  <c r="AC2805" i="8"/>
  <c r="AC2806" i="8"/>
  <c r="AC2807" i="8"/>
  <c r="AC2808" i="8"/>
  <c r="AC2809" i="8"/>
  <c r="AC2810" i="8"/>
  <c r="AC2811" i="8"/>
  <c r="AC2812" i="8"/>
  <c r="AC2813" i="8"/>
  <c r="AC2814" i="8"/>
  <c r="AC2815" i="8"/>
  <c r="AC2816" i="8"/>
  <c r="AC2817" i="8"/>
  <c r="AC2818" i="8"/>
  <c r="AC2819" i="8"/>
  <c r="AC2820" i="8"/>
  <c r="AC2821" i="8"/>
  <c r="AC2822" i="8"/>
  <c r="AC2823" i="8"/>
  <c r="AC2824" i="8"/>
  <c r="AC2825" i="8"/>
  <c r="AC2826" i="8"/>
  <c r="AC2827" i="8"/>
  <c r="AC2828" i="8"/>
  <c r="AC2829" i="8"/>
  <c r="AC2830" i="8"/>
  <c r="AC2831" i="8"/>
  <c r="AC2832" i="8"/>
  <c r="AC2833" i="8"/>
  <c r="AC2834" i="8"/>
  <c r="AC2835" i="8"/>
  <c r="AC2836" i="8"/>
  <c r="AC2837" i="8"/>
  <c r="AC2838" i="8"/>
  <c r="AC2839" i="8"/>
  <c r="AC2840" i="8"/>
  <c r="AC2841" i="8"/>
  <c r="AC2842" i="8"/>
  <c r="AC2843" i="8"/>
  <c r="AC2844" i="8"/>
  <c r="AC2845" i="8"/>
  <c r="AC2846" i="8"/>
  <c r="AC2847" i="8"/>
  <c r="AC2848" i="8"/>
  <c r="AC2849" i="8"/>
  <c r="AC2850" i="8"/>
  <c r="AC2851" i="8"/>
  <c r="AC2852" i="8"/>
  <c r="AC2853" i="8"/>
  <c r="AC2854" i="8"/>
  <c r="AC2855" i="8"/>
  <c r="AC2856" i="8"/>
  <c r="AC2857" i="8"/>
  <c r="AC2858" i="8"/>
  <c r="AC2859" i="8"/>
  <c r="AC2860" i="8"/>
  <c r="AC2861" i="8"/>
  <c r="AC2862" i="8"/>
  <c r="AC2863" i="8"/>
  <c r="AC2864" i="8"/>
  <c r="AC2865" i="8"/>
  <c r="AC2866" i="8"/>
  <c r="AC2867" i="8"/>
  <c r="AC2868" i="8"/>
  <c r="AC2869" i="8"/>
  <c r="AC2870" i="8"/>
  <c r="AC2871" i="8"/>
  <c r="AC2872" i="8"/>
  <c r="AC2873" i="8"/>
  <c r="AC2874" i="8"/>
  <c r="AC2875" i="8"/>
  <c r="AC2876" i="8"/>
  <c r="AC2877" i="8"/>
  <c r="AC2878" i="8"/>
  <c r="AC2879" i="8"/>
  <c r="AC2880" i="8"/>
  <c r="AC2881" i="8"/>
  <c r="AC2882" i="8"/>
  <c r="AC2883" i="8"/>
  <c r="AC2884" i="8"/>
  <c r="AC2885" i="8"/>
  <c r="AC2886" i="8"/>
  <c r="AC2887" i="8"/>
  <c r="AC2888" i="8"/>
  <c r="AC2889" i="8"/>
  <c r="AC2890" i="8"/>
  <c r="AC2891" i="8"/>
  <c r="AC2892" i="8"/>
  <c r="AC2893" i="8"/>
  <c r="AC2894" i="8"/>
  <c r="AC2895" i="8"/>
  <c r="AC2896" i="8"/>
  <c r="AC2897" i="8"/>
  <c r="AC2898" i="8"/>
  <c r="AC2899" i="8"/>
  <c r="AC2900" i="8"/>
  <c r="AC2901" i="8"/>
  <c r="AC2902" i="8"/>
  <c r="AC2903" i="8"/>
  <c r="AC2904" i="8"/>
  <c r="AC2905" i="8"/>
  <c r="AC2906" i="8"/>
  <c r="AC2907" i="8"/>
  <c r="AC2908" i="8"/>
  <c r="AC2909" i="8"/>
  <c r="AC2910" i="8"/>
  <c r="AC2911" i="8"/>
  <c r="AC2912" i="8"/>
  <c r="AC2913" i="8"/>
  <c r="AC2914" i="8"/>
  <c r="AC2915" i="8"/>
  <c r="AC2916" i="8"/>
  <c r="AC2917" i="8"/>
  <c r="AC2918" i="8"/>
  <c r="AC2919" i="8"/>
  <c r="AC2920" i="8"/>
  <c r="AC2921" i="8"/>
  <c r="AC2922" i="8"/>
  <c r="AC2923" i="8"/>
  <c r="AC2924" i="8"/>
  <c r="AC2925" i="8"/>
  <c r="AC2926" i="8"/>
  <c r="AC2927" i="8"/>
  <c r="AC2928" i="8"/>
  <c r="AC2929" i="8"/>
  <c r="AC2930" i="8"/>
  <c r="AC2931" i="8"/>
  <c r="AC2932" i="8"/>
  <c r="AC2933" i="8"/>
  <c r="AC2934" i="8"/>
  <c r="AC2935" i="8"/>
  <c r="AC2936" i="8"/>
  <c r="AC2937" i="8"/>
  <c r="AC2938" i="8"/>
  <c r="AC2939" i="8"/>
  <c r="AC2940" i="8"/>
  <c r="AC2941" i="8"/>
  <c r="AC2942" i="8"/>
  <c r="AC2943" i="8"/>
  <c r="AC2944" i="8"/>
  <c r="AC2945" i="8"/>
  <c r="AC2946" i="8"/>
  <c r="AC2947" i="8"/>
  <c r="AC2948" i="8"/>
  <c r="AC2949" i="8"/>
  <c r="AC2950" i="8"/>
  <c r="AC2951" i="8"/>
  <c r="AC2952" i="8"/>
  <c r="AC2953" i="8"/>
  <c r="AC2954" i="8"/>
  <c r="AC2955" i="8"/>
  <c r="AC2956" i="8"/>
  <c r="AC2957" i="8"/>
  <c r="AC2958" i="8"/>
  <c r="AC2959" i="8"/>
  <c r="AC2960" i="8"/>
  <c r="AC2961" i="8"/>
  <c r="AC2962" i="8"/>
  <c r="AC2963" i="8"/>
  <c r="AC2964" i="8"/>
  <c r="AC2965" i="8"/>
  <c r="AC2966" i="8"/>
  <c r="AC2967" i="8"/>
  <c r="AC2968" i="8"/>
  <c r="AC2969" i="8"/>
  <c r="AC2970" i="8"/>
  <c r="AC2971" i="8"/>
  <c r="AC2972" i="8"/>
  <c r="AC2973" i="8"/>
  <c r="AC2974" i="8"/>
  <c r="AC2975" i="8"/>
  <c r="AC2976" i="8"/>
  <c r="AC2977" i="8"/>
  <c r="AC2978" i="8"/>
  <c r="AC2979" i="8"/>
  <c r="AC2980" i="8"/>
  <c r="AC2981" i="8"/>
  <c r="AC2982" i="8"/>
  <c r="AC2983" i="8"/>
  <c r="AC2984" i="8"/>
  <c r="AC2985" i="8"/>
  <c r="AC2986" i="8"/>
  <c r="AC2987" i="8"/>
  <c r="AC2988" i="8"/>
  <c r="AC2989" i="8"/>
  <c r="AC2990" i="8"/>
  <c r="AC2991" i="8"/>
  <c r="AC2992" i="8"/>
  <c r="AC2993" i="8"/>
  <c r="AC2994" i="8"/>
  <c r="AC2995" i="8"/>
  <c r="AC2996" i="8"/>
  <c r="AC2997" i="8"/>
  <c r="AC2998" i="8"/>
  <c r="AC2999" i="8"/>
  <c r="AC3000" i="8"/>
  <c r="AC3001" i="8"/>
  <c r="AC3002" i="8"/>
  <c r="AC3003" i="8"/>
  <c r="AC3004" i="8"/>
  <c r="AC3005" i="8"/>
  <c r="AC3006" i="8"/>
  <c r="AC3007" i="8"/>
  <c r="AC3008" i="8"/>
  <c r="AC3009" i="8"/>
  <c r="AC3010" i="8"/>
  <c r="AC3011" i="8"/>
  <c r="AC3012" i="8"/>
  <c r="AC3013" i="8"/>
  <c r="AC3014" i="8"/>
  <c r="AC3015" i="8"/>
  <c r="AC3016" i="8"/>
  <c r="AC3017" i="8"/>
  <c r="AC3018" i="8"/>
  <c r="AC3019" i="8"/>
  <c r="AC3020" i="8"/>
  <c r="AC3021" i="8"/>
  <c r="AC3022" i="8"/>
  <c r="AC3023" i="8"/>
  <c r="AC3024" i="8"/>
  <c r="AC3025" i="8"/>
  <c r="AC3026" i="8"/>
  <c r="AC3027" i="8"/>
  <c r="AC3028" i="8"/>
  <c r="AC3029" i="8"/>
  <c r="AC3030" i="8"/>
  <c r="AC3031" i="8"/>
  <c r="AC3032" i="8"/>
  <c r="AC3033" i="8"/>
  <c r="AC3034" i="8"/>
  <c r="AC3035" i="8"/>
  <c r="AC3036" i="8"/>
  <c r="AC3037" i="8"/>
  <c r="AC3038" i="8"/>
  <c r="AC3039" i="8"/>
  <c r="AC3040" i="8"/>
  <c r="AC3041" i="8"/>
  <c r="AC3042" i="8"/>
  <c r="AC3043" i="8"/>
  <c r="AC3044" i="8"/>
  <c r="AC3045" i="8"/>
  <c r="AC3046" i="8"/>
  <c r="AC3047" i="8"/>
  <c r="AC3048" i="8"/>
  <c r="AC3049" i="8"/>
  <c r="AC3050" i="8"/>
  <c r="AC3051" i="8"/>
  <c r="AC3052" i="8"/>
  <c r="AC3053" i="8"/>
  <c r="AC3054" i="8"/>
  <c r="AC3055" i="8"/>
  <c r="AC3056" i="8"/>
  <c r="AC3057" i="8"/>
  <c r="AC3058" i="8"/>
  <c r="AC3059" i="8"/>
  <c r="AC3060" i="8"/>
  <c r="AC3061" i="8"/>
  <c r="AC3062" i="8"/>
  <c r="AC3063" i="8"/>
  <c r="AC3064" i="8"/>
  <c r="AC3065" i="8"/>
  <c r="AC3066" i="8"/>
  <c r="AC3067" i="8"/>
  <c r="AC3068" i="8"/>
  <c r="AC3069" i="8"/>
  <c r="AC3070" i="8"/>
  <c r="AC3071" i="8"/>
  <c r="AC3072" i="8"/>
  <c r="AC3073" i="8"/>
  <c r="AC3074" i="8"/>
  <c r="AC3075" i="8"/>
  <c r="AC3076" i="8"/>
  <c r="AC3077" i="8"/>
  <c r="AC3078" i="8"/>
  <c r="AC3079" i="8"/>
  <c r="AC3080" i="8"/>
  <c r="AC3081" i="8"/>
  <c r="AC3082" i="8"/>
  <c r="AC3083" i="8"/>
  <c r="AC3084" i="8"/>
  <c r="AC3085" i="8"/>
  <c r="AC3086" i="8"/>
  <c r="AC3087" i="8"/>
  <c r="AC3088" i="8"/>
  <c r="AC3089" i="8"/>
  <c r="AC3090" i="8"/>
  <c r="AC3091" i="8"/>
  <c r="AC3092" i="8"/>
  <c r="AC3093" i="8"/>
  <c r="AC3094" i="8"/>
  <c r="AC3095" i="8"/>
  <c r="AC3096" i="8"/>
  <c r="AC3097" i="8"/>
  <c r="AC3098" i="8"/>
  <c r="AC3099" i="8"/>
  <c r="AC3100" i="8"/>
  <c r="AC3101" i="8"/>
  <c r="AC3102" i="8"/>
  <c r="AC3103" i="8"/>
  <c r="AC3104" i="8"/>
  <c r="AC3105" i="8"/>
  <c r="AC3106" i="8"/>
  <c r="AC3107" i="8"/>
  <c r="AC3108" i="8"/>
  <c r="AC3109" i="8"/>
  <c r="AC3110" i="8"/>
  <c r="AC3111" i="8"/>
  <c r="AC3112" i="8"/>
  <c r="AC3113" i="8"/>
  <c r="AC3114" i="8"/>
  <c r="AC3115" i="8"/>
  <c r="AC3116" i="8"/>
  <c r="AC3117" i="8"/>
  <c r="AC3118" i="8"/>
  <c r="AC3119" i="8"/>
  <c r="AC3120" i="8"/>
  <c r="AC3121" i="8"/>
  <c r="AC3122" i="8"/>
  <c r="AC3123" i="8"/>
  <c r="AC3124" i="8"/>
  <c r="AC3125" i="8"/>
  <c r="AC3126" i="8"/>
  <c r="AC3127" i="8"/>
  <c r="AC3128" i="8"/>
  <c r="AC3129" i="8"/>
  <c r="AC3130" i="8"/>
  <c r="AC3131" i="8"/>
  <c r="AC3132" i="8"/>
  <c r="AC3133" i="8"/>
  <c r="AC3134" i="8"/>
  <c r="AC3135" i="8"/>
  <c r="AC3136" i="8"/>
  <c r="AC3137" i="8"/>
  <c r="AC3138" i="8"/>
  <c r="AC3139" i="8"/>
  <c r="AC3140" i="8"/>
  <c r="AC3141" i="8"/>
  <c r="AC3142" i="8"/>
  <c r="AC3143" i="8"/>
  <c r="AC3144" i="8"/>
  <c r="AC3145" i="8"/>
  <c r="AC3146" i="8"/>
  <c r="AC3147" i="8"/>
  <c r="AC3148" i="8"/>
  <c r="AC3149" i="8"/>
  <c r="AC3150" i="8"/>
  <c r="AC3151" i="8"/>
  <c r="AC3152" i="8"/>
  <c r="AC3153" i="8"/>
  <c r="AC3154" i="8"/>
  <c r="AC3155" i="8"/>
  <c r="AC3156" i="8"/>
  <c r="AC3157" i="8"/>
  <c r="AC3158" i="8"/>
  <c r="AC3159" i="8"/>
  <c r="AC3160" i="8"/>
  <c r="AC3161" i="8"/>
  <c r="AC3162" i="8"/>
  <c r="AC3163" i="8"/>
  <c r="AC3164" i="8"/>
  <c r="AC3165" i="8"/>
  <c r="AC3166" i="8"/>
  <c r="AC3167" i="8"/>
  <c r="AC3168" i="8"/>
  <c r="AC3169" i="8"/>
  <c r="AC3170" i="8"/>
  <c r="AC3171" i="8"/>
  <c r="AC3172" i="8"/>
  <c r="AC3173" i="8"/>
  <c r="AC3174" i="8"/>
  <c r="AC3175" i="8"/>
  <c r="AC3176" i="8"/>
  <c r="AC3177" i="8"/>
  <c r="AC3178" i="8"/>
  <c r="AC3179" i="8"/>
  <c r="AC3180" i="8"/>
  <c r="AC3181" i="8"/>
  <c r="AC3182" i="8"/>
  <c r="AC3183" i="8"/>
  <c r="AC3184" i="8"/>
  <c r="AC3185" i="8"/>
  <c r="AC3186" i="8"/>
  <c r="AC3187" i="8"/>
  <c r="AC3188" i="8"/>
  <c r="AC3189" i="8"/>
  <c r="AC3190" i="8"/>
  <c r="AC3191" i="8"/>
  <c r="AC3192" i="8"/>
  <c r="AC3193" i="8"/>
  <c r="AC3194" i="8"/>
  <c r="AC3195" i="8"/>
  <c r="AC3196" i="8"/>
  <c r="AC3197" i="8"/>
  <c r="AC3198" i="8"/>
  <c r="AC3199" i="8"/>
  <c r="AC3200" i="8"/>
  <c r="AC3201" i="8"/>
  <c r="AC3202" i="8"/>
  <c r="AC3203" i="8"/>
  <c r="AC3204" i="8"/>
  <c r="AC3205" i="8"/>
  <c r="AC3206" i="8"/>
  <c r="AC3207" i="8"/>
  <c r="AC3208" i="8"/>
  <c r="AC3209" i="8"/>
  <c r="AC3210" i="8"/>
  <c r="AC3211" i="8"/>
  <c r="AC3212" i="8"/>
  <c r="AC3213" i="8"/>
  <c r="AC3214" i="8"/>
  <c r="AC3215" i="8"/>
  <c r="AC3216" i="8"/>
  <c r="AC3217" i="8"/>
  <c r="AC3218" i="8"/>
  <c r="AC3219" i="8"/>
  <c r="AC3220" i="8"/>
  <c r="AC3221" i="8"/>
  <c r="AC3222" i="8"/>
  <c r="AC3223" i="8"/>
  <c r="AC3224" i="8"/>
  <c r="AC3225" i="8"/>
  <c r="AC3226" i="8"/>
  <c r="AC3227" i="8"/>
  <c r="AC3228" i="8"/>
  <c r="AC3229" i="8"/>
  <c r="AC3230" i="8"/>
  <c r="AC3231" i="8"/>
  <c r="AC3232" i="8"/>
  <c r="AC3233" i="8"/>
  <c r="AC3234" i="8"/>
  <c r="AC3235" i="8"/>
  <c r="AC3236" i="8"/>
  <c r="AC3237" i="8"/>
  <c r="AC3238" i="8"/>
  <c r="AC3239" i="8"/>
  <c r="AC3240" i="8"/>
  <c r="AC3241" i="8"/>
  <c r="AC3242" i="8"/>
  <c r="AC3243" i="8"/>
  <c r="AC3244" i="8"/>
  <c r="AC3245" i="8"/>
  <c r="AC3246" i="8"/>
  <c r="AC3247" i="8"/>
  <c r="AC3248" i="8"/>
  <c r="AC3249" i="8"/>
  <c r="AC3250" i="8"/>
  <c r="AC3251" i="8"/>
  <c r="AC3252" i="8"/>
  <c r="AC3253" i="8"/>
  <c r="AC3254" i="8"/>
  <c r="AC3255" i="8"/>
  <c r="AC3256" i="8"/>
  <c r="AC3257" i="8"/>
  <c r="AC3258" i="8"/>
  <c r="AC3259" i="8"/>
  <c r="AC3260" i="8"/>
  <c r="AC3261" i="8"/>
  <c r="AC3262" i="8"/>
  <c r="AC3263" i="8"/>
  <c r="AC3264" i="8"/>
  <c r="AC3265" i="8"/>
  <c r="AC3266" i="8"/>
  <c r="AC3267" i="8"/>
  <c r="AC3268" i="8"/>
  <c r="AC3269" i="8"/>
  <c r="AC3270" i="8"/>
  <c r="AC3271" i="8"/>
  <c r="AC3272" i="8"/>
  <c r="AC3273" i="8"/>
  <c r="AC3274" i="8"/>
  <c r="AC3275" i="8"/>
  <c r="AC3276" i="8"/>
  <c r="AC3277" i="8"/>
  <c r="AC3278" i="8"/>
  <c r="AC3279" i="8"/>
  <c r="AC3280" i="8"/>
  <c r="AC3281" i="8"/>
  <c r="AC3282" i="8"/>
  <c r="AC3283" i="8"/>
  <c r="AC3284" i="8"/>
  <c r="AC3285" i="8"/>
  <c r="AC3286" i="8"/>
  <c r="AC3287" i="8"/>
  <c r="AC3288" i="8"/>
  <c r="AC3289" i="8"/>
  <c r="AC3290" i="8"/>
  <c r="AC3291" i="8"/>
  <c r="AC3292" i="8"/>
  <c r="AC3293" i="8"/>
  <c r="AC3294" i="8"/>
  <c r="AC3295" i="8"/>
  <c r="AC3296" i="8"/>
  <c r="AC3297" i="8"/>
  <c r="AC3298" i="8"/>
  <c r="AC3299" i="8"/>
  <c r="AC3300" i="8"/>
  <c r="AC3301" i="8"/>
  <c r="AC3302" i="8"/>
  <c r="AC3303" i="8"/>
  <c r="AC3304" i="8"/>
  <c r="AC3305" i="8"/>
  <c r="AC3306" i="8"/>
  <c r="AC3307" i="8"/>
  <c r="AC3308" i="8"/>
  <c r="AC3309" i="8"/>
  <c r="AC3310" i="8"/>
  <c r="AC3311" i="8"/>
  <c r="AC3312" i="8"/>
  <c r="AC3313" i="8"/>
  <c r="AC3314" i="8"/>
  <c r="AC3315" i="8"/>
  <c r="AC3316" i="8"/>
  <c r="AC3317" i="8"/>
  <c r="AC3318" i="8"/>
  <c r="AC3319" i="8"/>
  <c r="AC3320" i="8"/>
  <c r="AC3321" i="8"/>
  <c r="AC3322" i="8"/>
  <c r="AC3323" i="8"/>
  <c r="AC3324" i="8"/>
  <c r="AC3325" i="8"/>
  <c r="AC3326" i="8"/>
  <c r="AC3327" i="8"/>
  <c r="AC3328" i="8"/>
  <c r="AC3329" i="8"/>
  <c r="AC3330" i="8"/>
  <c r="AC3331" i="8"/>
  <c r="AC3332" i="8"/>
  <c r="AC3333" i="8"/>
  <c r="AC3334" i="8"/>
  <c r="AC3335" i="8"/>
  <c r="AC3336" i="8"/>
  <c r="AC3337" i="8"/>
  <c r="AC3338" i="8"/>
  <c r="AC3339" i="8"/>
  <c r="AC3340" i="8"/>
  <c r="AC3341" i="8"/>
  <c r="AC3342" i="8"/>
  <c r="AC3343" i="8"/>
  <c r="AC3344" i="8"/>
  <c r="AC3345" i="8"/>
  <c r="AC3346" i="8"/>
  <c r="AC3347" i="8"/>
  <c r="AC3348" i="8"/>
  <c r="AC3349" i="8"/>
  <c r="AC3350" i="8"/>
  <c r="AC3351" i="8"/>
  <c r="AC3352" i="8"/>
  <c r="AC3353" i="8"/>
  <c r="AC3354" i="8"/>
  <c r="AC3355" i="8"/>
  <c r="AC3356" i="8"/>
  <c r="AC3357" i="8"/>
  <c r="AC3358" i="8"/>
  <c r="AC3359" i="8"/>
  <c r="AC3360" i="8"/>
  <c r="AC3361" i="8"/>
  <c r="AC3362" i="8"/>
  <c r="AC3363" i="8"/>
  <c r="AC3364" i="8"/>
  <c r="AC3365" i="8"/>
  <c r="AC3366" i="8"/>
  <c r="AC3367" i="8"/>
  <c r="AC3368" i="8"/>
  <c r="AC3369" i="8"/>
  <c r="AC3370" i="8"/>
  <c r="AC3371" i="8"/>
  <c r="AC3372" i="8"/>
  <c r="AC3373" i="8"/>
  <c r="AC3374" i="8"/>
  <c r="AC3375" i="8"/>
  <c r="AC3376" i="8"/>
  <c r="AC3377" i="8"/>
  <c r="AC3378" i="8"/>
  <c r="AC3379" i="8"/>
  <c r="AC3380" i="8"/>
  <c r="AC3381" i="8"/>
  <c r="AC3382" i="8"/>
  <c r="AC3383" i="8"/>
  <c r="AC3384" i="8"/>
  <c r="AC3385" i="8"/>
  <c r="AC3386" i="8"/>
  <c r="AC3387" i="8"/>
  <c r="AC3388" i="8"/>
  <c r="AC3389" i="8"/>
  <c r="AC3390" i="8"/>
  <c r="AC3391" i="8"/>
  <c r="AC3392" i="8"/>
  <c r="AC3393" i="8"/>
  <c r="AC3394" i="8"/>
  <c r="AC3395" i="8"/>
  <c r="AC3396" i="8"/>
  <c r="AC3397" i="8"/>
  <c r="AC3398" i="8"/>
  <c r="AC3399" i="8"/>
  <c r="AC3400" i="8"/>
  <c r="AC3401" i="8"/>
  <c r="AC3402" i="8"/>
  <c r="AC3403" i="8"/>
  <c r="AC3404" i="8"/>
  <c r="AC3405" i="8"/>
  <c r="AC3406" i="8"/>
  <c r="AC3407" i="8"/>
  <c r="AC3408" i="8"/>
  <c r="AC3409" i="8"/>
  <c r="AC3410" i="8"/>
  <c r="AC3411" i="8"/>
  <c r="AC3412" i="8"/>
  <c r="AC3413" i="8"/>
  <c r="AC3414" i="8"/>
  <c r="AC3415" i="8"/>
  <c r="AC3416" i="8"/>
  <c r="AC3417" i="8"/>
  <c r="AC3418" i="8"/>
  <c r="AC3419" i="8"/>
  <c r="AC3420" i="8"/>
  <c r="AC3421" i="8"/>
  <c r="AC3422" i="8"/>
  <c r="AC3423" i="8"/>
  <c r="AC3424" i="8"/>
  <c r="AC3425" i="8"/>
  <c r="AC3426" i="8"/>
  <c r="AC3427" i="8"/>
  <c r="AC3428" i="8"/>
  <c r="AC3429" i="8"/>
  <c r="AC3430" i="8"/>
  <c r="AC3431" i="8"/>
  <c r="AC3432" i="8"/>
  <c r="AC3433" i="8"/>
  <c r="AC3434" i="8"/>
  <c r="AC3435" i="8"/>
  <c r="AC3436" i="8"/>
  <c r="AC3437" i="8"/>
  <c r="AC3438" i="8"/>
  <c r="AC3439" i="8"/>
  <c r="AC3440" i="8"/>
  <c r="AC3441" i="8"/>
  <c r="AC3442" i="8"/>
  <c r="AC3443" i="8"/>
  <c r="AC3444" i="8"/>
  <c r="AC3445" i="8"/>
  <c r="AC3446" i="8"/>
  <c r="AC3447" i="8"/>
  <c r="AC3448" i="8"/>
  <c r="AC3449" i="8"/>
  <c r="AC3450" i="8"/>
  <c r="AC3451" i="8"/>
  <c r="AC3452" i="8"/>
  <c r="AC3453" i="8"/>
  <c r="AC3454" i="8"/>
  <c r="AC3455" i="8"/>
  <c r="AC3456" i="8"/>
  <c r="AC3457" i="8"/>
  <c r="AC3458" i="8"/>
  <c r="AC3459" i="8"/>
  <c r="AC3460" i="8"/>
  <c r="AC3461" i="8"/>
  <c r="AC3462" i="8"/>
  <c r="AC3463" i="8"/>
  <c r="AC3464" i="8"/>
  <c r="AC3465" i="8"/>
  <c r="AC3466" i="8"/>
  <c r="AC3467" i="8"/>
  <c r="AC3468" i="8"/>
  <c r="AC3469" i="8"/>
  <c r="AC3470" i="8"/>
  <c r="AC3471" i="8"/>
  <c r="AC3472" i="8"/>
  <c r="AC3473" i="8"/>
  <c r="AC3474" i="8"/>
  <c r="AC3475" i="8"/>
  <c r="AC3476" i="8"/>
  <c r="AC3477" i="8"/>
  <c r="AC3478" i="8"/>
  <c r="AC3479" i="8"/>
  <c r="AC3480" i="8"/>
  <c r="AC3481" i="8"/>
  <c r="AC3482" i="8"/>
  <c r="AC3483" i="8"/>
  <c r="AC3484" i="8"/>
  <c r="AC3485" i="8"/>
  <c r="AC3486" i="8"/>
  <c r="AC3487" i="8"/>
  <c r="AC3488" i="8"/>
  <c r="AC3489" i="8"/>
  <c r="AC3490" i="8"/>
  <c r="AC3491" i="8"/>
  <c r="AC3492" i="8"/>
  <c r="AC3493" i="8"/>
  <c r="AC3494" i="8"/>
  <c r="AC3495" i="8"/>
  <c r="AC3496" i="8"/>
  <c r="AC3497" i="8"/>
  <c r="AC3498" i="8"/>
  <c r="AC3499" i="8"/>
  <c r="AC3500" i="8"/>
  <c r="AC3501" i="8"/>
  <c r="AC3502" i="8"/>
  <c r="AC3503" i="8"/>
  <c r="AC3504" i="8"/>
  <c r="AC3505" i="8"/>
  <c r="AC3506" i="8"/>
  <c r="AC3507" i="8"/>
  <c r="AC3508" i="8"/>
  <c r="AC3509" i="8"/>
  <c r="AC3510" i="8"/>
  <c r="AC3511" i="8"/>
  <c r="AC3512" i="8"/>
  <c r="AC3513" i="8"/>
  <c r="AC3514" i="8"/>
  <c r="AC3515" i="8"/>
  <c r="AC3516" i="8"/>
  <c r="AC3517" i="8"/>
  <c r="AC3518" i="8"/>
  <c r="AC3519" i="8"/>
  <c r="AC3520" i="8"/>
  <c r="AC3521" i="8"/>
  <c r="AC3522" i="8"/>
  <c r="AC3523" i="8"/>
  <c r="AC3524" i="8"/>
  <c r="AC3525" i="8"/>
  <c r="AC3526" i="8"/>
  <c r="AC3527" i="8"/>
  <c r="AC3528" i="8"/>
  <c r="AC3529" i="8"/>
  <c r="AC3530" i="8"/>
  <c r="AC3531" i="8"/>
  <c r="AC3532" i="8"/>
  <c r="AC3533" i="8"/>
  <c r="AC3534" i="8"/>
  <c r="AC3535" i="8"/>
  <c r="AC3536" i="8"/>
  <c r="AC3537" i="8"/>
  <c r="AC3538" i="8"/>
  <c r="AC3539" i="8"/>
  <c r="AC3540" i="8"/>
  <c r="AC3541" i="8"/>
  <c r="AC3542" i="8"/>
  <c r="AC3543" i="8"/>
  <c r="AC3544" i="8"/>
  <c r="AC3545" i="8"/>
  <c r="AC3546" i="8"/>
  <c r="AC3547" i="8"/>
  <c r="AC3548" i="8"/>
  <c r="AC3549" i="8"/>
  <c r="AC3550" i="8"/>
  <c r="AC3551" i="8"/>
  <c r="AC3552" i="8"/>
  <c r="AC3553" i="8"/>
  <c r="AC3554" i="8"/>
  <c r="AC3555" i="8"/>
  <c r="AC3556" i="8"/>
  <c r="AC3557" i="8"/>
  <c r="AC3558" i="8"/>
  <c r="AC3559" i="8"/>
  <c r="AC3560" i="8"/>
  <c r="AC3561" i="8"/>
  <c r="AC3562" i="8"/>
  <c r="AC3563" i="8"/>
  <c r="AC3564" i="8"/>
  <c r="AC3565" i="8"/>
  <c r="AC3566" i="8"/>
  <c r="AC3567" i="8"/>
  <c r="AC3568" i="8"/>
  <c r="AC3569" i="8"/>
  <c r="AC3570" i="8"/>
  <c r="AC3571" i="8"/>
  <c r="AC3572" i="8"/>
  <c r="AC3573" i="8"/>
  <c r="AC3574" i="8"/>
  <c r="AC3575" i="8"/>
  <c r="AC3576" i="8"/>
  <c r="AC3577" i="8"/>
  <c r="AC3578" i="8"/>
  <c r="AC3579" i="8"/>
  <c r="AC3580" i="8"/>
  <c r="AC3581" i="8"/>
  <c r="AC3582" i="8"/>
  <c r="AC3583" i="8"/>
  <c r="AC3584" i="8"/>
  <c r="AC3585" i="8"/>
  <c r="AC3586" i="8"/>
  <c r="AC3587" i="8"/>
  <c r="AC3588" i="8"/>
  <c r="AC3589" i="8"/>
  <c r="AC3590" i="8"/>
  <c r="AC3591" i="8"/>
  <c r="AC3592" i="8"/>
  <c r="AC3593" i="8"/>
  <c r="AC3594" i="8"/>
  <c r="AC3595" i="8"/>
  <c r="AC3596" i="8"/>
  <c r="AC3597" i="8"/>
  <c r="AC3598" i="8"/>
  <c r="AC3599" i="8"/>
  <c r="AC3600" i="8"/>
  <c r="AC3601" i="8"/>
  <c r="AC3602" i="8"/>
  <c r="AC3603" i="8"/>
  <c r="AC3604" i="8"/>
  <c r="AC3605" i="8"/>
  <c r="AC3606" i="8"/>
  <c r="AC3607" i="8"/>
  <c r="AC3608" i="8"/>
  <c r="AC3609" i="8"/>
  <c r="AC3610" i="8"/>
  <c r="AC3611" i="8"/>
  <c r="AC3612" i="8"/>
  <c r="AC3613" i="8"/>
  <c r="AC3614" i="8"/>
  <c r="AC3615" i="8"/>
  <c r="AC3616" i="8"/>
  <c r="AC3617" i="8"/>
  <c r="AC3618" i="8"/>
  <c r="AC3619" i="8"/>
  <c r="AC3620" i="8"/>
  <c r="AC3621" i="8"/>
  <c r="AC3622" i="8"/>
  <c r="AC3623" i="8"/>
  <c r="AC3624" i="8"/>
  <c r="AC3625" i="8"/>
  <c r="AC3626" i="8"/>
  <c r="AC3627" i="8"/>
  <c r="AC3628" i="8"/>
  <c r="AC3629" i="8"/>
  <c r="AC3630" i="8"/>
  <c r="AC3631" i="8"/>
  <c r="AC3632" i="8"/>
  <c r="AC3633" i="8"/>
  <c r="AC3634" i="8"/>
  <c r="AC3635" i="8"/>
  <c r="AC3636" i="8"/>
  <c r="AC3637" i="8"/>
  <c r="AC3638" i="8"/>
  <c r="AC3639" i="8"/>
  <c r="AC3640" i="8"/>
  <c r="AC3641" i="8"/>
  <c r="AC3642" i="8"/>
  <c r="AC3643" i="8"/>
  <c r="AC3644" i="8"/>
  <c r="AC3645" i="8"/>
  <c r="AC3646" i="8"/>
  <c r="AC3647" i="8"/>
  <c r="AC3648" i="8"/>
  <c r="AC3649" i="8"/>
  <c r="AC3650" i="8"/>
  <c r="AC3651" i="8"/>
  <c r="AC3652" i="8"/>
  <c r="AC3653" i="8"/>
  <c r="AC3654" i="8"/>
  <c r="AC3655" i="8"/>
  <c r="AC3656" i="8"/>
  <c r="AC3657" i="8"/>
  <c r="AC3658" i="8"/>
  <c r="AC3659" i="8"/>
  <c r="AC3660" i="8"/>
  <c r="AC3661" i="8"/>
  <c r="AC3662" i="8"/>
  <c r="AC3663" i="8"/>
  <c r="AC3664" i="8"/>
  <c r="AC3665" i="8"/>
  <c r="AC3666" i="8"/>
  <c r="AC3667" i="8"/>
  <c r="AC3668" i="8"/>
  <c r="AC3669" i="8"/>
  <c r="AC3670" i="8"/>
  <c r="AC3671" i="8"/>
  <c r="AC3672" i="8"/>
  <c r="AC3673" i="8"/>
  <c r="AC3674" i="8"/>
  <c r="AC3675" i="8"/>
  <c r="AC3676" i="8"/>
  <c r="AC3677" i="8"/>
  <c r="AC3678" i="8"/>
  <c r="AC3679" i="8"/>
  <c r="AC3680" i="8"/>
  <c r="AC3681" i="8"/>
  <c r="AC3682" i="8"/>
  <c r="AC3683" i="8"/>
  <c r="AC3684" i="8"/>
  <c r="AC3685" i="8"/>
  <c r="AC3686" i="8"/>
  <c r="AC3687" i="8"/>
  <c r="AC3688" i="8"/>
  <c r="AC3689" i="8"/>
  <c r="AC3690" i="8"/>
  <c r="AC3691" i="8"/>
  <c r="AC3692" i="8"/>
  <c r="AC3693" i="8"/>
  <c r="AC3694" i="8"/>
  <c r="AC3695" i="8"/>
  <c r="AC3696" i="8"/>
  <c r="AC3697" i="8"/>
  <c r="AC3698" i="8"/>
  <c r="AC3699" i="8"/>
  <c r="AC3700" i="8"/>
  <c r="AC3701" i="8"/>
  <c r="AC3702" i="8"/>
  <c r="AC3703" i="8"/>
  <c r="AC3704" i="8"/>
  <c r="AC3705" i="8"/>
  <c r="AC3706" i="8"/>
  <c r="AC3707" i="8"/>
  <c r="AC3708" i="8"/>
  <c r="AC3709" i="8"/>
  <c r="AC3710" i="8"/>
  <c r="AC3711" i="8"/>
  <c r="AC3712" i="8"/>
  <c r="AC3713" i="8"/>
  <c r="AC3714" i="8"/>
  <c r="AC3715" i="8"/>
  <c r="AC3716" i="8"/>
  <c r="AC3717" i="8"/>
  <c r="AC3718" i="8"/>
  <c r="AC3719" i="8"/>
  <c r="AC3720" i="8"/>
  <c r="AC3721" i="8"/>
  <c r="AC3722" i="8"/>
  <c r="AC3723" i="8"/>
  <c r="AC3724" i="8"/>
  <c r="AC3725" i="8"/>
  <c r="AC3726" i="8"/>
  <c r="AC3727" i="8"/>
  <c r="AC3728" i="8"/>
  <c r="AC3729" i="8"/>
  <c r="AC3730" i="8"/>
  <c r="AC3731" i="8"/>
  <c r="AC3732" i="8"/>
  <c r="AC3733" i="8"/>
  <c r="AC3734" i="8"/>
  <c r="AC3735" i="8"/>
  <c r="AC3736" i="8"/>
  <c r="AC3737" i="8"/>
  <c r="AC3738" i="8"/>
  <c r="AC3739" i="8"/>
  <c r="AC3740" i="8"/>
  <c r="AC3741" i="8"/>
  <c r="AC3742" i="8"/>
  <c r="AC3743" i="8"/>
  <c r="AC3744" i="8"/>
  <c r="AC3745" i="8"/>
  <c r="AC3746" i="8"/>
  <c r="AC3747" i="8"/>
  <c r="AC3748" i="8"/>
  <c r="AC3749" i="8"/>
  <c r="AC3750" i="8"/>
  <c r="AC3751" i="8"/>
  <c r="AC3752" i="8"/>
  <c r="AC3753" i="8"/>
  <c r="AC3754" i="8"/>
  <c r="AC3755" i="8"/>
  <c r="AC3756" i="8"/>
  <c r="AC3757" i="8"/>
  <c r="AC3758" i="8"/>
  <c r="AC3759" i="8"/>
  <c r="AC3760" i="8"/>
  <c r="AC3761" i="8"/>
  <c r="AC3762" i="8"/>
  <c r="AC3763" i="8"/>
  <c r="AC3764" i="8"/>
  <c r="AC3765" i="8"/>
  <c r="AC3766" i="8"/>
  <c r="AC3767" i="8"/>
  <c r="AC3768" i="8"/>
  <c r="AC3769" i="8"/>
  <c r="AC3770" i="8"/>
  <c r="AC3771" i="8"/>
  <c r="AC3772" i="8"/>
  <c r="AC3773" i="8"/>
  <c r="AC3774" i="8"/>
  <c r="AC3775" i="8"/>
  <c r="AC3776" i="8"/>
  <c r="AC3777" i="8"/>
  <c r="AC3778" i="8"/>
  <c r="AC3779" i="8"/>
  <c r="AC3780" i="8"/>
  <c r="AC3781" i="8"/>
  <c r="AC3782" i="8"/>
  <c r="AC3783" i="8"/>
  <c r="AC3784" i="8"/>
  <c r="AC3785" i="8"/>
  <c r="AC3786" i="8"/>
  <c r="AC3787" i="8"/>
  <c r="AC3788" i="8"/>
  <c r="AC3789" i="8"/>
  <c r="AC3790" i="8"/>
  <c r="AC3791" i="8"/>
  <c r="AC3792" i="8"/>
  <c r="AC3793" i="8"/>
  <c r="AC3794" i="8"/>
  <c r="AC3795" i="8"/>
  <c r="AC3796" i="8"/>
  <c r="AC3797" i="8"/>
  <c r="AC3798" i="8"/>
  <c r="AC3799" i="8"/>
  <c r="AC3800" i="8"/>
  <c r="AC3801" i="8"/>
  <c r="AC3802" i="8"/>
  <c r="AC3803" i="8"/>
  <c r="AC3804" i="8"/>
  <c r="AC3805" i="8"/>
  <c r="AC3806" i="8"/>
  <c r="AC3807" i="8"/>
  <c r="AC3808" i="8"/>
  <c r="AC3809" i="8"/>
  <c r="AC3810" i="8"/>
  <c r="AC3811" i="8"/>
  <c r="AC3812" i="8"/>
  <c r="AC3813" i="8"/>
  <c r="AC3814" i="8"/>
  <c r="AC3815" i="8"/>
  <c r="AC3816" i="8"/>
  <c r="AC3817" i="8"/>
  <c r="AC3818" i="8"/>
  <c r="AC3819" i="8"/>
  <c r="AC3820" i="8"/>
  <c r="AC3821" i="8"/>
  <c r="AC3822" i="8"/>
  <c r="AC3823" i="8"/>
  <c r="AC3824" i="8"/>
  <c r="AC3825" i="8"/>
  <c r="AC3826" i="8"/>
  <c r="AC3827" i="8"/>
  <c r="AC3828" i="8"/>
  <c r="AC3829" i="8"/>
  <c r="AC3830" i="8"/>
  <c r="AC3831" i="8"/>
  <c r="AC3832" i="8"/>
  <c r="AC3833" i="8"/>
  <c r="AC3834" i="8"/>
  <c r="AC3835" i="8"/>
  <c r="AC3836" i="8"/>
  <c r="AC3837" i="8"/>
  <c r="AC3838" i="8"/>
  <c r="AC3839" i="8"/>
  <c r="AC3840" i="8"/>
  <c r="AC3841" i="8"/>
  <c r="AC3842" i="8"/>
  <c r="AC3843" i="8"/>
  <c r="AC3844" i="8"/>
  <c r="AC3845" i="8"/>
  <c r="AC3846" i="8"/>
  <c r="AC3847" i="8"/>
  <c r="AC3848" i="8"/>
  <c r="AC3849" i="8"/>
  <c r="AC3850" i="8"/>
  <c r="AC3851" i="8"/>
  <c r="AC3852" i="8"/>
  <c r="AC3853" i="8"/>
  <c r="AC3854" i="8"/>
  <c r="AC3855" i="8"/>
  <c r="AC3856" i="8"/>
  <c r="AC3857" i="8"/>
  <c r="AC3858" i="8"/>
  <c r="AC3859" i="8"/>
  <c r="AC3860" i="8"/>
  <c r="AC3861" i="8"/>
  <c r="AC3862" i="8"/>
  <c r="AC3863" i="8"/>
  <c r="AC3864" i="8"/>
  <c r="AC3865" i="8"/>
  <c r="AC3866" i="8"/>
  <c r="AC3867" i="8"/>
  <c r="AC3868" i="8"/>
  <c r="AC3869" i="8"/>
  <c r="AC3870" i="8"/>
  <c r="AC3871" i="8"/>
  <c r="AC3872" i="8"/>
  <c r="AC3873" i="8"/>
  <c r="AC3874" i="8"/>
  <c r="AC3875" i="8"/>
  <c r="AC3876" i="8"/>
  <c r="AC3877" i="8"/>
  <c r="AC3878" i="8"/>
  <c r="AC3879" i="8"/>
  <c r="AC3880" i="8"/>
  <c r="AC3881" i="8"/>
  <c r="AC3882" i="8"/>
  <c r="AC3883" i="8"/>
  <c r="AC3884" i="8"/>
  <c r="AC3885" i="8"/>
  <c r="AC3886" i="8"/>
  <c r="AC3887" i="8"/>
  <c r="AC3888" i="8"/>
  <c r="AC3889" i="8"/>
  <c r="AC3890" i="8"/>
  <c r="AC3891" i="8"/>
  <c r="AC3892" i="8"/>
  <c r="AC3893" i="8"/>
  <c r="AC3894" i="8"/>
  <c r="AC3895" i="8"/>
  <c r="AC3896" i="8"/>
  <c r="AC3897" i="8"/>
  <c r="AC3898" i="8"/>
  <c r="AC3899" i="8"/>
  <c r="AC3900" i="8"/>
  <c r="AC3901" i="8"/>
  <c r="AC3902" i="8"/>
  <c r="AC3903" i="8"/>
  <c r="AC3904" i="8"/>
  <c r="AC3905" i="8"/>
  <c r="AC3906" i="8"/>
  <c r="AC3907" i="8"/>
  <c r="AC3908" i="8"/>
  <c r="AC3909" i="8"/>
  <c r="AC3910" i="8"/>
  <c r="AC3911" i="8"/>
  <c r="AC3912" i="8"/>
  <c r="AC3913" i="8"/>
  <c r="AC3914" i="8"/>
  <c r="AC3915" i="8"/>
  <c r="AC3916" i="8"/>
  <c r="AC3917" i="8"/>
  <c r="AC3918" i="8"/>
  <c r="AC3919" i="8"/>
  <c r="AC3920" i="8"/>
  <c r="AC3921" i="8"/>
  <c r="AC3922" i="8"/>
  <c r="AC3923" i="8"/>
  <c r="AC3924" i="8"/>
  <c r="AC3925" i="8"/>
  <c r="AC3926" i="8"/>
  <c r="AC3927" i="8"/>
  <c r="AC3928" i="8"/>
  <c r="AC3929" i="8"/>
  <c r="AC3930" i="8"/>
  <c r="AC3931" i="8"/>
  <c r="AC3932" i="8"/>
  <c r="AC3933" i="8"/>
  <c r="AC3934" i="8"/>
  <c r="AC3935" i="8"/>
  <c r="AC3936" i="8"/>
  <c r="AC3937" i="8"/>
  <c r="AC3938" i="8"/>
  <c r="AC3939" i="8"/>
  <c r="AC3940" i="8"/>
  <c r="AC3941" i="8"/>
  <c r="AC3942" i="8"/>
  <c r="AC3943" i="8"/>
  <c r="AC3944" i="8"/>
  <c r="AC3945" i="8"/>
  <c r="AC3946" i="8"/>
  <c r="AC3947" i="8"/>
  <c r="AC3948" i="8"/>
  <c r="AC3949" i="8"/>
  <c r="AC3950" i="8"/>
  <c r="AC3951" i="8"/>
  <c r="AC3952" i="8"/>
  <c r="AC3953" i="8"/>
  <c r="AC3954" i="8"/>
  <c r="AC3955" i="8"/>
  <c r="AC3956" i="8"/>
  <c r="AC3957" i="8"/>
  <c r="AC3958" i="8"/>
  <c r="AC3959" i="8"/>
  <c r="AC3960" i="8"/>
  <c r="AC3961" i="8"/>
  <c r="AC3962" i="8"/>
  <c r="AC3963" i="8"/>
  <c r="AC3964" i="8"/>
  <c r="AC3965" i="8"/>
  <c r="AC3966" i="8"/>
  <c r="AC3967" i="8"/>
  <c r="AC3968" i="8"/>
  <c r="AC3969" i="8"/>
  <c r="AC3970" i="8"/>
  <c r="AC3971" i="8"/>
  <c r="AC3972" i="8"/>
  <c r="AC3973" i="8"/>
  <c r="AC3974" i="8"/>
  <c r="AC3975" i="8"/>
  <c r="AC3976" i="8"/>
  <c r="AC3977" i="8"/>
  <c r="AC3978" i="8"/>
  <c r="AC3979" i="8"/>
  <c r="AC3980" i="8"/>
  <c r="AC3981" i="8"/>
  <c r="AC3982" i="8"/>
  <c r="AC3983" i="8"/>
  <c r="AC3984" i="8"/>
  <c r="AC3985" i="8"/>
  <c r="AC3986" i="8"/>
  <c r="AC3987" i="8"/>
  <c r="AC3988" i="8"/>
  <c r="AC3989" i="8"/>
  <c r="AC3990" i="8"/>
  <c r="AC3991" i="8"/>
  <c r="AC3992" i="8"/>
  <c r="AC3993" i="8"/>
  <c r="AC3994" i="8"/>
  <c r="AC3995" i="8"/>
  <c r="AC3996" i="8"/>
  <c r="AC3997" i="8"/>
  <c r="AC3998" i="8"/>
  <c r="AC3999" i="8"/>
  <c r="AC4000" i="8"/>
  <c r="AC4001" i="8"/>
  <c r="AC4002" i="8"/>
  <c r="AC4003" i="8"/>
  <c r="AC4004" i="8"/>
  <c r="AC4005" i="8"/>
  <c r="AC4006" i="8"/>
  <c r="AC4007" i="8"/>
  <c r="AC4008" i="8"/>
  <c r="AC4009" i="8"/>
  <c r="AC4010" i="8"/>
  <c r="AC4011" i="8"/>
  <c r="AC4012" i="8"/>
  <c r="AC4013" i="8"/>
  <c r="AC4014" i="8"/>
  <c r="AC4015" i="8"/>
  <c r="AC4016" i="8"/>
  <c r="AC4017" i="8"/>
  <c r="AC4018" i="8"/>
  <c r="AC4019" i="8"/>
  <c r="AC4020" i="8"/>
  <c r="AC4021" i="8"/>
  <c r="AC4022" i="8"/>
  <c r="AC4023" i="8"/>
  <c r="AC4024" i="8"/>
  <c r="AC4025" i="8"/>
  <c r="AC4026" i="8"/>
  <c r="AC4027" i="8"/>
  <c r="AC4028" i="8"/>
  <c r="AC4029" i="8"/>
  <c r="AC4030" i="8"/>
  <c r="AC4031" i="8"/>
  <c r="AC4032" i="8"/>
  <c r="AC4033" i="8"/>
  <c r="AC4034" i="8"/>
  <c r="AC4035" i="8"/>
  <c r="AC4036" i="8"/>
  <c r="AC4037" i="8"/>
  <c r="AC4038" i="8"/>
  <c r="AC4039" i="8"/>
  <c r="AC4040" i="8"/>
  <c r="AC4041" i="8"/>
  <c r="AC4042" i="8"/>
  <c r="AC4043" i="8"/>
  <c r="AC4044" i="8"/>
  <c r="AC4045" i="8"/>
  <c r="AC4046" i="8"/>
  <c r="AC4047" i="8"/>
  <c r="AC4048" i="8"/>
  <c r="AC4049" i="8"/>
  <c r="AC4050" i="8"/>
  <c r="AC4051" i="8"/>
  <c r="AC4052" i="8"/>
  <c r="AC4053" i="8"/>
  <c r="AC4054" i="8"/>
  <c r="AC4055" i="8"/>
  <c r="AC4056" i="8"/>
  <c r="AC4057" i="8"/>
  <c r="AC4058" i="8"/>
  <c r="AC4059" i="8"/>
  <c r="AC4060" i="8"/>
  <c r="AC4061" i="8"/>
  <c r="AC4062" i="8"/>
  <c r="AC4063" i="8"/>
  <c r="AC4064" i="8"/>
  <c r="AC4065" i="8"/>
  <c r="AC4066" i="8"/>
  <c r="AC4067" i="8"/>
  <c r="AC4068" i="8"/>
  <c r="AC4069" i="8"/>
  <c r="AC4070" i="8"/>
  <c r="AC4071" i="8"/>
  <c r="AC4072" i="8"/>
  <c r="AC4073" i="8"/>
  <c r="AC4074" i="8"/>
  <c r="AC4075" i="8"/>
  <c r="AC4076" i="8"/>
  <c r="AC4077" i="8"/>
  <c r="AC4078" i="8"/>
  <c r="AC4079" i="8"/>
  <c r="AC4080" i="8"/>
  <c r="AC4081" i="8"/>
  <c r="AC4082" i="8"/>
  <c r="AC4083" i="8"/>
  <c r="AC4084" i="8"/>
  <c r="AC4085" i="8"/>
  <c r="AC4086" i="8"/>
  <c r="AC4087" i="8"/>
  <c r="AC4088" i="8"/>
  <c r="AC4089" i="8"/>
  <c r="AC4090" i="8"/>
  <c r="AC4091" i="8"/>
  <c r="AC4092" i="8"/>
  <c r="AC4093" i="8"/>
  <c r="AC4094" i="8"/>
  <c r="AC4095" i="8"/>
  <c r="AC4096" i="8"/>
  <c r="AC4097" i="8"/>
  <c r="AC4098" i="8"/>
  <c r="AC4099" i="8"/>
  <c r="AC4100" i="8"/>
  <c r="AC4101" i="8"/>
  <c r="AC4102" i="8"/>
  <c r="AC4103" i="8"/>
  <c r="AC4104" i="8"/>
  <c r="AC4105" i="8"/>
  <c r="AC4106" i="8"/>
  <c r="AC4107" i="8"/>
  <c r="AC4108" i="8"/>
  <c r="AC4109" i="8"/>
  <c r="AC4110" i="8"/>
  <c r="AC4111" i="8"/>
  <c r="AC4112" i="8"/>
  <c r="AC4113" i="8"/>
  <c r="AC4114" i="8"/>
  <c r="AC4115" i="8"/>
  <c r="AC4116" i="8"/>
  <c r="AC4117" i="8"/>
  <c r="AC4118" i="8"/>
  <c r="AC4119" i="8"/>
  <c r="AC4120" i="8"/>
  <c r="AC4121" i="8"/>
  <c r="AC4122" i="8"/>
  <c r="AC4123" i="8"/>
  <c r="AC4124" i="8"/>
  <c r="AC4125" i="8"/>
  <c r="AC4126" i="8"/>
  <c r="AC4127" i="8"/>
  <c r="AC4128" i="8"/>
  <c r="AC4129" i="8"/>
  <c r="AC4130" i="8"/>
  <c r="AC4131" i="8"/>
  <c r="AC4132" i="8"/>
  <c r="AC4133" i="8"/>
  <c r="AC4134" i="8"/>
  <c r="AC4135" i="8"/>
  <c r="AC4136" i="8"/>
  <c r="AC4137" i="8"/>
  <c r="AC4138" i="8"/>
  <c r="AC4139" i="8"/>
  <c r="AC4140" i="8"/>
  <c r="AC4141" i="8"/>
  <c r="AC4142" i="8"/>
  <c r="AC4143" i="8"/>
  <c r="AC4144" i="8"/>
  <c r="AC4145" i="8"/>
  <c r="AC4146" i="8"/>
  <c r="AC4147" i="8"/>
  <c r="AC4148" i="8"/>
  <c r="AC4149" i="8"/>
  <c r="AC4150" i="8"/>
  <c r="AC4151" i="8"/>
  <c r="AC4152" i="8"/>
  <c r="AC4153" i="8"/>
  <c r="AC4154" i="8"/>
  <c r="AC4155" i="8"/>
  <c r="AC4156" i="8"/>
  <c r="AC4157" i="8"/>
  <c r="AC4158" i="8"/>
  <c r="AC4159" i="8"/>
  <c r="AC4160" i="8"/>
  <c r="AC4161" i="8"/>
  <c r="AC4162" i="8"/>
  <c r="AC4163" i="8"/>
  <c r="AC4164" i="8"/>
  <c r="AC4165" i="8"/>
  <c r="AC4166" i="8"/>
  <c r="AC4167" i="8"/>
  <c r="AC4168" i="8"/>
  <c r="AC4169" i="8"/>
  <c r="AC4170" i="8"/>
  <c r="AC4171" i="8"/>
  <c r="AC4172" i="8"/>
  <c r="AC4173" i="8"/>
  <c r="AC4174" i="8"/>
  <c r="AC4175" i="8"/>
  <c r="AC4176" i="8"/>
  <c r="AC4177" i="8"/>
  <c r="AC4178" i="8"/>
  <c r="AC4179" i="8"/>
  <c r="AC4180" i="8"/>
  <c r="AC4181" i="8"/>
  <c r="AC4182" i="8"/>
  <c r="AC4183" i="8"/>
  <c r="AC4184" i="8"/>
  <c r="AC4185" i="8"/>
  <c r="AC4186" i="8"/>
  <c r="AC4187" i="8"/>
  <c r="AC4188" i="8"/>
  <c r="AC4189" i="8"/>
  <c r="AC4190" i="8"/>
  <c r="AC4191" i="8"/>
  <c r="AC4192" i="8"/>
  <c r="AC4193" i="8"/>
  <c r="AC4194" i="8"/>
  <c r="AC4195" i="8"/>
  <c r="AC4196" i="8"/>
  <c r="AC4197" i="8"/>
  <c r="AC4198" i="8"/>
  <c r="AC4199" i="8"/>
  <c r="AC4200" i="8"/>
  <c r="AC4201" i="8"/>
  <c r="AC4202" i="8"/>
  <c r="AC4203" i="8"/>
  <c r="AC4204" i="8"/>
  <c r="AC4205" i="8"/>
  <c r="AC4206" i="8"/>
  <c r="AC4207" i="8"/>
  <c r="AC4208" i="8"/>
  <c r="AC4209" i="8"/>
  <c r="AC4210" i="8"/>
  <c r="AC4211" i="8"/>
  <c r="AC4212" i="8"/>
  <c r="AC4213" i="8"/>
  <c r="AC4214" i="8"/>
  <c r="AC4215" i="8"/>
  <c r="AC4216" i="8"/>
  <c r="AC4217" i="8"/>
  <c r="AC4218" i="8"/>
  <c r="AC4219" i="8"/>
  <c r="AC4220" i="8"/>
  <c r="AC4221" i="8"/>
  <c r="AC4222" i="8"/>
  <c r="AC4223" i="8"/>
  <c r="AC4224" i="8"/>
  <c r="AC4225" i="8"/>
  <c r="AC4226" i="8"/>
  <c r="AC4227" i="8"/>
  <c r="AC4228" i="8"/>
  <c r="AC4229" i="8"/>
  <c r="AC4230" i="8"/>
  <c r="AC4231" i="8"/>
  <c r="AC4232" i="8"/>
  <c r="AC4233" i="8"/>
  <c r="AC4234" i="8"/>
  <c r="AC4235" i="8"/>
  <c r="AC4236" i="8"/>
  <c r="AC4237" i="8"/>
  <c r="AC4238" i="8"/>
  <c r="AC4239" i="8"/>
  <c r="AC4240" i="8"/>
  <c r="AC4241" i="8"/>
  <c r="AC4242" i="8"/>
  <c r="AC4243" i="8"/>
  <c r="AC4244" i="8"/>
  <c r="AC4245" i="8"/>
  <c r="AC4246" i="8"/>
  <c r="AC4247" i="8"/>
  <c r="AC4248" i="8"/>
  <c r="AC4249" i="8"/>
  <c r="AC4250" i="8"/>
  <c r="AC4251" i="8"/>
  <c r="AC4252" i="8"/>
  <c r="AC4253" i="8"/>
  <c r="AC4254" i="8"/>
  <c r="AC4255" i="8"/>
  <c r="AC4256" i="8"/>
  <c r="AC4257" i="8"/>
  <c r="AC4258" i="8"/>
  <c r="AC4259" i="8"/>
  <c r="AC4260" i="8"/>
  <c r="AC4261" i="8"/>
  <c r="AC4262" i="8"/>
  <c r="AC4263" i="8"/>
  <c r="AC4264" i="8"/>
  <c r="AC4265" i="8"/>
  <c r="AC4266" i="8"/>
  <c r="AC4267" i="8"/>
  <c r="AC4268" i="8"/>
  <c r="AC4269" i="8"/>
  <c r="AC4270" i="8"/>
  <c r="AC4271" i="8"/>
  <c r="AC4272" i="8"/>
  <c r="AC4273" i="8"/>
  <c r="AC4274" i="8"/>
  <c r="AC4275" i="8"/>
  <c r="AC4276" i="8"/>
  <c r="AC4277" i="8"/>
  <c r="AC4278" i="8"/>
  <c r="AC4279" i="8"/>
  <c r="AC4280" i="8"/>
  <c r="AC4281" i="8"/>
  <c r="AC4282" i="8"/>
  <c r="AC4283" i="8"/>
  <c r="AC4284" i="8"/>
  <c r="AC4285" i="8"/>
  <c r="AC4286" i="8"/>
  <c r="AC4287" i="8"/>
  <c r="AC4288" i="8"/>
  <c r="AC4289" i="8"/>
  <c r="AC4290" i="8"/>
  <c r="AC4291" i="8"/>
  <c r="AC4292" i="8"/>
  <c r="AC4293" i="8"/>
  <c r="AC4294" i="8"/>
  <c r="AC4295" i="8"/>
  <c r="AC4296" i="8"/>
  <c r="AC4297" i="8"/>
  <c r="AC4298" i="8"/>
  <c r="AC4299" i="8"/>
  <c r="AC4300" i="8"/>
  <c r="AC4301" i="8"/>
  <c r="AC4302" i="8"/>
  <c r="AC4303" i="8"/>
  <c r="AC4304" i="8"/>
  <c r="AC4305" i="8"/>
  <c r="AC4306" i="8"/>
  <c r="AC4307" i="8"/>
  <c r="AC4308" i="8"/>
  <c r="AC4309" i="8"/>
  <c r="AC4310" i="8"/>
  <c r="AC4311" i="8"/>
  <c r="AC4312" i="8"/>
  <c r="AC4313" i="8"/>
  <c r="AC4314" i="8"/>
  <c r="AC4315" i="8"/>
  <c r="AC4316" i="8"/>
  <c r="AC4317" i="8"/>
  <c r="AC4318" i="8"/>
  <c r="AC4319" i="8"/>
  <c r="AC4320" i="8"/>
  <c r="AC4321" i="8"/>
  <c r="AC4322" i="8"/>
  <c r="AC4323" i="8"/>
  <c r="AC4324" i="8"/>
  <c r="AC4325" i="8"/>
  <c r="AC4326" i="8"/>
  <c r="AC4327" i="8"/>
  <c r="AC4328" i="8"/>
  <c r="AC4329" i="8"/>
  <c r="AC4330" i="8"/>
  <c r="AC4331" i="8"/>
  <c r="AC4332" i="8"/>
  <c r="AC4333" i="8"/>
  <c r="AC4334" i="8"/>
  <c r="AC4335" i="8"/>
  <c r="AC4336" i="8"/>
  <c r="AC4337" i="8"/>
  <c r="AC4338" i="8"/>
  <c r="AC4339" i="8"/>
  <c r="AC4340" i="8"/>
  <c r="AC4341" i="8"/>
  <c r="AC4342" i="8"/>
  <c r="AC4343" i="8"/>
  <c r="AC4344" i="8"/>
  <c r="AC4345" i="8"/>
  <c r="AC4346" i="8"/>
  <c r="AC4347" i="8"/>
  <c r="AC4348" i="8"/>
  <c r="AC4349" i="8"/>
  <c r="AC4350" i="8"/>
  <c r="AC4351" i="8"/>
  <c r="AC4352" i="8"/>
  <c r="AC4353" i="8"/>
  <c r="AC4354" i="8"/>
  <c r="AC4355" i="8"/>
  <c r="AC4356" i="8"/>
  <c r="AC4357" i="8"/>
  <c r="AC4358" i="8"/>
  <c r="AC4359" i="8"/>
  <c r="AC4360" i="8"/>
  <c r="AC4361" i="8"/>
  <c r="AC4362" i="8"/>
  <c r="AC4363" i="8"/>
  <c r="AC4364" i="8"/>
  <c r="AC4365" i="8"/>
  <c r="AC4366" i="8"/>
  <c r="AC4367" i="8"/>
  <c r="AC4368" i="8"/>
  <c r="AC4369" i="8"/>
  <c r="AC4370" i="8"/>
  <c r="AC4371" i="8"/>
  <c r="AC4372" i="8"/>
  <c r="AC4373" i="8"/>
  <c r="AC4374" i="8"/>
  <c r="AC4375" i="8"/>
  <c r="AC4376" i="8"/>
  <c r="AC4377" i="8"/>
  <c r="AC4378" i="8"/>
  <c r="AC4379" i="8"/>
  <c r="AC4380" i="8"/>
  <c r="AC4381" i="8"/>
  <c r="AC4382" i="8"/>
  <c r="AC4383" i="8"/>
  <c r="AC4384" i="8"/>
  <c r="AC4385" i="8"/>
  <c r="AC4386" i="8"/>
  <c r="AC4387" i="8"/>
  <c r="AC4388" i="8"/>
  <c r="AC4389" i="8"/>
  <c r="AC4390" i="8"/>
  <c r="AC4391" i="8"/>
  <c r="AC4392" i="8"/>
  <c r="AC4393" i="8"/>
  <c r="AC4394" i="8"/>
  <c r="AC4395" i="8"/>
  <c r="AC4396" i="8"/>
  <c r="AC4397" i="8"/>
  <c r="AC4398" i="8"/>
  <c r="AC4399" i="8"/>
  <c r="AC4400" i="8"/>
  <c r="AC4401" i="8"/>
  <c r="AC4402" i="8"/>
  <c r="AC4403" i="8"/>
  <c r="AC4404" i="8"/>
  <c r="AC4405" i="8"/>
  <c r="AC4406" i="8"/>
  <c r="AC4407" i="8"/>
  <c r="AC4408" i="8"/>
  <c r="AC4409" i="8"/>
  <c r="AC4410" i="8"/>
  <c r="AC4411" i="8"/>
  <c r="B27" i="9"/>
  <c r="B28" i="9"/>
  <c r="B26" i="9"/>
  <c r="B21" i="9"/>
  <c r="B20" i="9"/>
  <c r="D14" i="9"/>
  <c r="D15" i="9"/>
  <c r="D13" i="9"/>
  <c r="C14" i="9"/>
  <c r="C15" i="9"/>
  <c r="C13" i="9"/>
  <c r="B14" i="9"/>
  <c r="B15" i="9"/>
  <c r="B13" i="9"/>
  <c r="B8" i="9"/>
  <c r="B7" i="9"/>
  <c r="B6" i="9"/>
  <c r="B5" i="9"/>
  <c r="B4" i="9"/>
  <c r="B3" i="9"/>
  <c r="B2" i="9"/>
  <c r="AE2" i="8"/>
  <c r="AE3" i="8"/>
  <c r="AE4" i="8"/>
  <c r="AE5" i="8"/>
  <c r="AE6" i="8"/>
  <c r="AE7" i="8"/>
  <c r="AE8" i="8"/>
  <c r="AE9" i="8"/>
  <c r="AE10" i="8"/>
  <c r="AE11" i="8"/>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64" i="8"/>
  <c r="AE65" i="8"/>
  <c r="AE66" i="8"/>
  <c r="AE67" i="8"/>
  <c r="AE68" i="8"/>
  <c r="AE69" i="8"/>
  <c r="AE70" i="8"/>
  <c r="AE71" i="8"/>
  <c r="AE72" i="8"/>
  <c r="AE73" i="8"/>
  <c r="AE74" i="8"/>
  <c r="AE75" i="8"/>
  <c r="AE76" i="8"/>
  <c r="AE77" i="8"/>
  <c r="AE78" i="8"/>
  <c r="AE79" i="8"/>
  <c r="AE80" i="8"/>
  <c r="AE81" i="8"/>
  <c r="AE82" i="8"/>
  <c r="AE83" i="8"/>
  <c r="AE84" i="8"/>
  <c r="AE85" i="8"/>
  <c r="AE86" i="8"/>
  <c r="AE87" i="8"/>
  <c r="AE88" i="8"/>
  <c r="AE89" i="8"/>
  <c r="AE90" i="8"/>
  <c r="AE91" i="8"/>
  <c r="AE92" i="8"/>
  <c r="AE93" i="8"/>
  <c r="AE94" i="8"/>
  <c r="AE95" i="8"/>
  <c r="AE96" i="8"/>
  <c r="AE97" i="8"/>
  <c r="AE98" i="8"/>
  <c r="AE99" i="8"/>
  <c r="AE100" i="8"/>
  <c r="AE101" i="8"/>
  <c r="AE102" i="8"/>
  <c r="AE103" i="8"/>
  <c r="AE104" i="8"/>
  <c r="AE105" i="8"/>
  <c r="AE106" i="8"/>
  <c r="AE107" i="8"/>
  <c r="AE108" i="8"/>
  <c r="AE109" i="8"/>
  <c r="AE110" i="8"/>
  <c r="AE111" i="8"/>
  <c r="AE112" i="8"/>
  <c r="AE113" i="8"/>
  <c r="AE114" i="8"/>
  <c r="AE115" i="8"/>
  <c r="AE116" i="8"/>
  <c r="AE117" i="8"/>
  <c r="AE118" i="8"/>
  <c r="AE119" i="8"/>
  <c r="AE120" i="8"/>
  <c r="AE121" i="8"/>
  <c r="AE122" i="8"/>
  <c r="AE123" i="8"/>
  <c r="AE124" i="8"/>
  <c r="AE125" i="8"/>
  <c r="AE126" i="8"/>
  <c r="AE127" i="8"/>
  <c r="AE128" i="8"/>
  <c r="AE129" i="8"/>
  <c r="AE130" i="8"/>
  <c r="AE131" i="8"/>
  <c r="AE132" i="8"/>
  <c r="AE133" i="8"/>
  <c r="AE134" i="8"/>
  <c r="AE135" i="8"/>
  <c r="AE136" i="8"/>
  <c r="AE137" i="8"/>
  <c r="AE138" i="8"/>
  <c r="AE139" i="8"/>
  <c r="AE140" i="8"/>
  <c r="AE141" i="8"/>
  <c r="AE142" i="8"/>
  <c r="AE143" i="8"/>
  <c r="AE144" i="8"/>
  <c r="AE145" i="8"/>
  <c r="AE146" i="8"/>
  <c r="AE147" i="8"/>
  <c r="AE148" i="8"/>
  <c r="AE149" i="8"/>
  <c r="AE150" i="8"/>
  <c r="AE151" i="8"/>
  <c r="AE152" i="8"/>
  <c r="AE153" i="8"/>
  <c r="AE154" i="8"/>
  <c r="AE155" i="8"/>
  <c r="AE156" i="8"/>
  <c r="AE157" i="8"/>
  <c r="AE158" i="8"/>
  <c r="AE159" i="8"/>
  <c r="AE160" i="8"/>
  <c r="AE161" i="8"/>
  <c r="AE162" i="8"/>
  <c r="AE163" i="8"/>
  <c r="AE164" i="8"/>
  <c r="AE165" i="8"/>
  <c r="AE166" i="8"/>
  <c r="AE167" i="8"/>
  <c r="AE168" i="8"/>
  <c r="AE169" i="8"/>
  <c r="AE170" i="8"/>
  <c r="AE171" i="8"/>
  <c r="AE172" i="8"/>
  <c r="AE173" i="8"/>
  <c r="AE174" i="8"/>
  <c r="AE175" i="8"/>
  <c r="AE176" i="8"/>
  <c r="AE177" i="8"/>
  <c r="AE178" i="8"/>
  <c r="AE179" i="8"/>
  <c r="AE180" i="8"/>
  <c r="AE181" i="8"/>
  <c r="AE182" i="8"/>
  <c r="AE183" i="8"/>
  <c r="AE184" i="8"/>
  <c r="AE185" i="8"/>
  <c r="AE186" i="8"/>
  <c r="AE187" i="8"/>
  <c r="AE188" i="8"/>
  <c r="AE189" i="8"/>
  <c r="AE190" i="8"/>
  <c r="AE191" i="8"/>
  <c r="AE192" i="8"/>
  <c r="AE193" i="8"/>
  <c r="AE194" i="8"/>
  <c r="AE195" i="8"/>
  <c r="AE196" i="8"/>
  <c r="AE197" i="8"/>
  <c r="AE198" i="8"/>
  <c r="AE199" i="8"/>
  <c r="AE200" i="8"/>
  <c r="AE201" i="8"/>
  <c r="AE202" i="8"/>
  <c r="AE203" i="8"/>
  <c r="AE204" i="8"/>
  <c r="AE205" i="8"/>
  <c r="AE206" i="8"/>
  <c r="AE207" i="8"/>
  <c r="AE208" i="8"/>
  <c r="AE209" i="8"/>
  <c r="AE210" i="8"/>
  <c r="AE211" i="8"/>
  <c r="AE212" i="8"/>
  <c r="AE213" i="8"/>
  <c r="AE214" i="8"/>
  <c r="AE215" i="8"/>
  <c r="AE216" i="8"/>
  <c r="AE217" i="8"/>
  <c r="AE218" i="8"/>
  <c r="AE219" i="8"/>
  <c r="AE220" i="8"/>
  <c r="AE221" i="8"/>
  <c r="AE222" i="8"/>
  <c r="AE223" i="8"/>
  <c r="AE224" i="8"/>
  <c r="AE225" i="8"/>
  <c r="AE226" i="8"/>
  <c r="AE227" i="8"/>
  <c r="AE228" i="8"/>
  <c r="AE229" i="8"/>
  <c r="AE230" i="8"/>
  <c r="AE231" i="8"/>
  <c r="AE232" i="8"/>
  <c r="AE233" i="8"/>
  <c r="AE234" i="8"/>
  <c r="AE235" i="8"/>
  <c r="AE236" i="8"/>
  <c r="AE237" i="8"/>
  <c r="AE238" i="8"/>
  <c r="AE239" i="8"/>
  <c r="AE240" i="8"/>
  <c r="AE241" i="8"/>
  <c r="AE242" i="8"/>
  <c r="AE243" i="8"/>
  <c r="AE244" i="8"/>
  <c r="AE245" i="8"/>
  <c r="AE246" i="8"/>
  <c r="AE247" i="8"/>
  <c r="AE248" i="8"/>
  <c r="AE249" i="8"/>
  <c r="AE250" i="8"/>
  <c r="AE251" i="8"/>
  <c r="AE252" i="8"/>
  <c r="AE253" i="8"/>
  <c r="AE254" i="8"/>
  <c r="AE255" i="8"/>
  <c r="AE256" i="8"/>
  <c r="AE257" i="8"/>
  <c r="AE258" i="8"/>
  <c r="AE259" i="8"/>
  <c r="AE260" i="8"/>
  <c r="AE261" i="8"/>
  <c r="AE262" i="8"/>
  <c r="AE263" i="8"/>
  <c r="AE264" i="8"/>
  <c r="AE265" i="8"/>
  <c r="AE266" i="8"/>
  <c r="AE267" i="8"/>
  <c r="AE268" i="8"/>
  <c r="AE269" i="8"/>
  <c r="AE270" i="8"/>
  <c r="AE271" i="8"/>
  <c r="AE272" i="8"/>
  <c r="AE273" i="8"/>
  <c r="AE274" i="8"/>
  <c r="AE275" i="8"/>
  <c r="AE276" i="8"/>
  <c r="AE277" i="8"/>
  <c r="AE278" i="8"/>
  <c r="AE279" i="8"/>
  <c r="AE280" i="8"/>
  <c r="AE281" i="8"/>
  <c r="AE282" i="8"/>
  <c r="AE283" i="8"/>
  <c r="AE284" i="8"/>
  <c r="AE285" i="8"/>
  <c r="AE286" i="8"/>
  <c r="AE287" i="8"/>
  <c r="AE288" i="8"/>
  <c r="AE289" i="8"/>
  <c r="AE290" i="8"/>
  <c r="AE291" i="8"/>
  <c r="AE292" i="8"/>
  <c r="AE293" i="8"/>
  <c r="AE294" i="8"/>
  <c r="AE295" i="8"/>
  <c r="AE296" i="8"/>
  <c r="AE297" i="8"/>
  <c r="AE298" i="8"/>
  <c r="AE299" i="8"/>
  <c r="AE300" i="8"/>
  <c r="AE301" i="8"/>
  <c r="AE302" i="8"/>
  <c r="AE303" i="8"/>
  <c r="AE304" i="8"/>
  <c r="AE305" i="8"/>
  <c r="AE306" i="8"/>
  <c r="AE307" i="8"/>
  <c r="AE308" i="8"/>
  <c r="AE309" i="8"/>
  <c r="AE310" i="8"/>
  <c r="AE311" i="8"/>
  <c r="AE312" i="8"/>
  <c r="AE313" i="8"/>
  <c r="AE314" i="8"/>
  <c r="AE315" i="8"/>
  <c r="AE316" i="8"/>
  <c r="AE317" i="8"/>
  <c r="AE318" i="8"/>
  <c r="AE319" i="8"/>
  <c r="AE320" i="8"/>
  <c r="AE321" i="8"/>
  <c r="AE322" i="8"/>
  <c r="AE323" i="8"/>
  <c r="AE324" i="8"/>
  <c r="AE325" i="8"/>
  <c r="AE326" i="8"/>
  <c r="AE327" i="8"/>
  <c r="AE328" i="8"/>
  <c r="AE329" i="8"/>
  <c r="AE330" i="8"/>
  <c r="AE331" i="8"/>
  <c r="AE332" i="8"/>
  <c r="AE333" i="8"/>
  <c r="AE334" i="8"/>
  <c r="AE335" i="8"/>
  <c r="AE336" i="8"/>
  <c r="AE337" i="8"/>
  <c r="AE338" i="8"/>
  <c r="AE339" i="8"/>
  <c r="AE340" i="8"/>
  <c r="AE341" i="8"/>
  <c r="AE342" i="8"/>
  <c r="AE343" i="8"/>
  <c r="AE344" i="8"/>
  <c r="AE345" i="8"/>
  <c r="AE346" i="8"/>
  <c r="AE347" i="8"/>
  <c r="AE348" i="8"/>
  <c r="AE349" i="8"/>
  <c r="AE350" i="8"/>
  <c r="AE351" i="8"/>
  <c r="AE352" i="8"/>
  <c r="AE353" i="8"/>
  <c r="AE354" i="8"/>
  <c r="AE355" i="8"/>
  <c r="AE356" i="8"/>
  <c r="AE357" i="8"/>
  <c r="AE358" i="8"/>
  <c r="AE359" i="8"/>
  <c r="AE360" i="8"/>
  <c r="AE361" i="8"/>
  <c r="AE362" i="8"/>
  <c r="AE363" i="8"/>
  <c r="AE364" i="8"/>
  <c r="AE365" i="8"/>
  <c r="AE366" i="8"/>
  <c r="AE367" i="8"/>
  <c r="AE368" i="8"/>
  <c r="AE369" i="8"/>
  <c r="AE370" i="8"/>
  <c r="AE371" i="8"/>
  <c r="AE372" i="8"/>
  <c r="AE373" i="8"/>
  <c r="AE374" i="8"/>
  <c r="AE375" i="8"/>
  <c r="AE376" i="8"/>
  <c r="AE377" i="8"/>
  <c r="AE378" i="8"/>
  <c r="AE379" i="8"/>
  <c r="AE380" i="8"/>
  <c r="AE381" i="8"/>
  <c r="AE382" i="8"/>
  <c r="AE383" i="8"/>
  <c r="AE384" i="8"/>
  <c r="AE385" i="8"/>
  <c r="AE386" i="8"/>
  <c r="AE387" i="8"/>
  <c r="AE388" i="8"/>
  <c r="AE389" i="8"/>
  <c r="AE390" i="8"/>
  <c r="AE391" i="8"/>
  <c r="AE392" i="8"/>
  <c r="AE393" i="8"/>
  <c r="AE394" i="8"/>
  <c r="AE395" i="8"/>
  <c r="AE396" i="8"/>
  <c r="AE397" i="8"/>
  <c r="AE398" i="8"/>
  <c r="AE399" i="8"/>
  <c r="AE400" i="8"/>
  <c r="AE401" i="8"/>
  <c r="AE402" i="8"/>
  <c r="AE403" i="8"/>
  <c r="AE404" i="8"/>
  <c r="AE405" i="8"/>
  <c r="AE406" i="8"/>
  <c r="AE407" i="8"/>
  <c r="AE408" i="8"/>
  <c r="AE409" i="8"/>
  <c r="AE410" i="8"/>
  <c r="AE411" i="8"/>
  <c r="AE412" i="8"/>
  <c r="AE413" i="8"/>
  <c r="AE414" i="8"/>
  <c r="AE415" i="8"/>
  <c r="AE416" i="8"/>
  <c r="AE417" i="8"/>
  <c r="AE418" i="8"/>
  <c r="AE419" i="8"/>
  <c r="AE420" i="8"/>
  <c r="AE421" i="8"/>
  <c r="AE422" i="8"/>
  <c r="AE423" i="8"/>
  <c r="AE424" i="8"/>
  <c r="AE425" i="8"/>
  <c r="AE426" i="8"/>
  <c r="AE427" i="8"/>
  <c r="AE428" i="8"/>
  <c r="AE429" i="8"/>
  <c r="AE430" i="8"/>
  <c r="AE431" i="8"/>
  <c r="AE432" i="8"/>
  <c r="AE433" i="8"/>
  <c r="AE434" i="8"/>
  <c r="AE435" i="8"/>
  <c r="AE436" i="8"/>
  <c r="AE437" i="8"/>
  <c r="AE438" i="8"/>
  <c r="AE439" i="8"/>
  <c r="AE440" i="8"/>
  <c r="AE441" i="8"/>
  <c r="AE442" i="8"/>
  <c r="AE443" i="8"/>
  <c r="AE444" i="8"/>
  <c r="AE445" i="8"/>
  <c r="AE446" i="8"/>
  <c r="AE447" i="8"/>
  <c r="AE448" i="8"/>
  <c r="AE449" i="8"/>
  <c r="AE450" i="8"/>
  <c r="AE451" i="8"/>
  <c r="AE452" i="8"/>
  <c r="AE453" i="8"/>
  <c r="AE454" i="8"/>
  <c r="AE455" i="8"/>
  <c r="AE456" i="8"/>
  <c r="AE457" i="8"/>
  <c r="AE458" i="8"/>
  <c r="AE459" i="8"/>
  <c r="AE460" i="8"/>
  <c r="AE461" i="8"/>
  <c r="AE462" i="8"/>
  <c r="AE463" i="8"/>
  <c r="AE464" i="8"/>
  <c r="AE465" i="8"/>
  <c r="AE466" i="8"/>
  <c r="AE467" i="8"/>
  <c r="AE468" i="8"/>
  <c r="AE469" i="8"/>
  <c r="AE470" i="8"/>
  <c r="AE471" i="8"/>
  <c r="AE472" i="8"/>
  <c r="AE473" i="8"/>
  <c r="AE474" i="8"/>
  <c r="AE475" i="8"/>
  <c r="AE476" i="8"/>
  <c r="AE477" i="8"/>
  <c r="AE478" i="8"/>
  <c r="AE479" i="8"/>
  <c r="AE480" i="8"/>
  <c r="AE481" i="8"/>
  <c r="AE482" i="8"/>
  <c r="AE483" i="8"/>
  <c r="AE484" i="8"/>
  <c r="AE485" i="8"/>
  <c r="AE486" i="8"/>
  <c r="AE487" i="8"/>
  <c r="AE488" i="8"/>
  <c r="AE489" i="8"/>
  <c r="AE490" i="8"/>
  <c r="AE491" i="8"/>
  <c r="AE492" i="8"/>
  <c r="AE493" i="8"/>
  <c r="AE494" i="8"/>
  <c r="AE495" i="8"/>
  <c r="AE496" i="8"/>
  <c r="AE497" i="8"/>
  <c r="AE498" i="8"/>
  <c r="AE499" i="8"/>
  <c r="AE500" i="8"/>
  <c r="AE501" i="8"/>
  <c r="AE502" i="8"/>
  <c r="AE503" i="8"/>
  <c r="AE504" i="8"/>
  <c r="AE505" i="8"/>
  <c r="AE506" i="8"/>
  <c r="AE507" i="8"/>
  <c r="AE508" i="8"/>
  <c r="AE509" i="8"/>
  <c r="AE510" i="8"/>
  <c r="AE511" i="8"/>
  <c r="AE512" i="8"/>
  <c r="AE513" i="8"/>
  <c r="AE514" i="8"/>
  <c r="AE515" i="8"/>
  <c r="AE516" i="8"/>
  <c r="AE517" i="8"/>
  <c r="AE518" i="8"/>
  <c r="AE519" i="8"/>
  <c r="AE520" i="8"/>
  <c r="AE521" i="8"/>
  <c r="AE522" i="8"/>
  <c r="AE523" i="8"/>
  <c r="AE524" i="8"/>
  <c r="AE525" i="8"/>
  <c r="AE526" i="8"/>
  <c r="AE527" i="8"/>
  <c r="AE528" i="8"/>
  <c r="AE529" i="8"/>
  <c r="AE530" i="8"/>
  <c r="AE531" i="8"/>
  <c r="AE532" i="8"/>
  <c r="AE533" i="8"/>
  <c r="AE534" i="8"/>
  <c r="AE535" i="8"/>
  <c r="AE536" i="8"/>
  <c r="AE537" i="8"/>
  <c r="AE538" i="8"/>
  <c r="AE539" i="8"/>
  <c r="AE540" i="8"/>
  <c r="AE541" i="8"/>
  <c r="AE542" i="8"/>
  <c r="AE543" i="8"/>
  <c r="AE544" i="8"/>
  <c r="AE545" i="8"/>
  <c r="AE546" i="8"/>
  <c r="AE547" i="8"/>
  <c r="AE548" i="8"/>
  <c r="AE549" i="8"/>
  <c r="AE550" i="8"/>
  <c r="AE551" i="8"/>
  <c r="AE552" i="8"/>
  <c r="AE553" i="8"/>
  <c r="AE554" i="8"/>
  <c r="AE555" i="8"/>
  <c r="AE556" i="8"/>
  <c r="AE557" i="8"/>
  <c r="AE558" i="8"/>
  <c r="AE559" i="8"/>
  <c r="AE560" i="8"/>
  <c r="AE561" i="8"/>
  <c r="AE562" i="8"/>
  <c r="AE563" i="8"/>
  <c r="AE564" i="8"/>
  <c r="AE565" i="8"/>
  <c r="AE566" i="8"/>
  <c r="AE567" i="8"/>
  <c r="AE568" i="8"/>
  <c r="AE569" i="8"/>
  <c r="AE570" i="8"/>
  <c r="AE571" i="8"/>
  <c r="AE572" i="8"/>
  <c r="AE573" i="8"/>
  <c r="AE574" i="8"/>
  <c r="AE575" i="8"/>
  <c r="AE576" i="8"/>
  <c r="AE577" i="8"/>
  <c r="AE578" i="8"/>
  <c r="AE579" i="8"/>
  <c r="AE580" i="8"/>
  <c r="AE581" i="8"/>
  <c r="AE582" i="8"/>
  <c r="AE583" i="8"/>
  <c r="AE584" i="8"/>
  <c r="AE585" i="8"/>
  <c r="AE586" i="8"/>
  <c r="AE587" i="8"/>
  <c r="AE588" i="8"/>
  <c r="AE589" i="8"/>
  <c r="AE590" i="8"/>
  <c r="AE591" i="8"/>
  <c r="AE592" i="8"/>
  <c r="AE593" i="8"/>
  <c r="AE594" i="8"/>
  <c r="AE595" i="8"/>
  <c r="AE596" i="8"/>
  <c r="AE597" i="8"/>
  <c r="AE598" i="8"/>
  <c r="AE599" i="8"/>
  <c r="AE600" i="8"/>
  <c r="AE601" i="8"/>
  <c r="AE602" i="8"/>
  <c r="AE603" i="8"/>
  <c r="AE604" i="8"/>
  <c r="AE605" i="8"/>
  <c r="AE606" i="8"/>
  <c r="AE607" i="8"/>
  <c r="AE608" i="8"/>
  <c r="AE609" i="8"/>
  <c r="AE610" i="8"/>
  <c r="AE611" i="8"/>
  <c r="AE612" i="8"/>
  <c r="AE613" i="8"/>
  <c r="AE614" i="8"/>
  <c r="AE615" i="8"/>
  <c r="AE616" i="8"/>
  <c r="AE617" i="8"/>
  <c r="AE618" i="8"/>
  <c r="AE619" i="8"/>
  <c r="AE620" i="8"/>
  <c r="AE621" i="8"/>
  <c r="AE622" i="8"/>
  <c r="AE623" i="8"/>
  <c r="AE624" i="8"/>
  <c r="AE625" i="8"/>
  <c r="AE626" i="8"/>
  <c r="AE627" i="8"/>
  <c r="AE628" i="8"/>
  <c r="AE629" i="8"/>
  <c r="AE630" i="8"/>
  <c r="AE631" i="8"/>
  <c r="AE632" i="8"/>
  <c r="AE633" i="8"/>
  <c r="AE634" i="8"/>
  <c r="AE635" i="8"/>
  <c r="AE636" i="8"/>
  <c r="AE637" i="8"/>
  <c r="AE638" i="8"/>
  <c r="AE639" i="8"/>
  <c r="AE640" i="8"/>
  <c r="AE641" i="8"/>
  <c r="AE642" i="8"/>
  <c r="AE643" i="8"/>
  <c r="AE644" i="8"/>
  <c r="AE645" i="8"/>
  <c r="AE646" i="8"/>
  <c r="AE647" i="8"/>
  <c r="AE648" i="8"/>
  <c r="AE649" i="8"/>
  <c r="AE650" i="8"/>
  <c r="AE651" i="8"/>
  <c r="AE652" i="8"/>
  <c r="AE653" i="8"/>
  <c r="AE654" i="8"/>
  <c r="AE655" i="8"/>
  <c r="AE656" i="8"/>
  <c r="AE657" i="8"/>
  <c r="AE658" i="8"/>
  <c r="AE659" i="8"/>
  <c r="AE660" i="8"/>
  <c r="AE661" i="8"/>
  <c r="AE662" i="8"/>
  <c r="AE663" i="8"/>
  <c r="AE664" i="8"/>
  <c r="AE665" i="8"/>
  <c r="AE666" i="8"/>
  <c r="AE667" i="8"/>
  <c r="AE668" i="8"/>
  <c r="AE669" i="8"/>
  <c r="AE670" i="8"/>
  <c r="AE671" i="8"/>
  <c r="AE672" i="8"/>
  <c r="AE673" i="8"/>
  <c r="AE674" i="8"/>
  <c r="AE675" i="8"/>
  <c r="AE676" i="8"/>
  <c r="AE677" i="8"/>
  <c r="AE678" i="8"/>
  <c r="AE679" i="8"/>
  <c r="AE680" i="8"/>
  <c r="AE681" i="8"/>
  <c r="AE682" i="8"/>
  <c r="AE683" i="8"/>
  <c r="AE684" i="8"/>
  <c r="AE685" i="8"/>
  <c r="AE686" i="8"/>
  <c r="AE687" i="8"/>
  <c r="AE688" i="8"/>
  <c r="AE689" i="8"/>
  <c r="AE690" i="8"/>
  <c r="AE691" i="8"/>
  <c r="AE692" i="8"/>
  <c r="AE693" i="8"/>
  <c r="AE694" i="8"/>
  <c r="AE695" i="8"/>
  <c r="AE696" i="8"/>
  <c r="AE697" i="8"/>
  <c r="AE698" i="8"/>
  <c r="AE699" i="8"/>
  <c r="AE700" i="8"/>
  <c r="AE701" i="8"/>
  <c r="AE702" i="8"/>
  <c r="AE703" i="8"/>
  <c r="AE704" i="8"/>
  <c r="AE705" i="8"/>
  <c r="AE706" i="8"/>
  <c r="AE707" i="8"/>
  <c r="AE708" i="8"/>
  <c r="AE709" i="8"/>
  <c r="AE710" i="8"/>
  <c r="AE711" i="8"/>
  <c r="AE712" i="8"/>
  <c r="AE713" i="8"/>
  <c r="AE714" i="8"/>
  <c r="AE715" i="8"/>
  <c r="AE716" i="8"/>
  <c r="AE717" i="8"/>
  <c r="AE718" i="8"/>
  <c r="AE719" i="8"/>
  <c r="AE720" i="8"/>
  <c r="AE721" i="8"/>
  <c r="AE722" i="8"/>
  <c r="AE723" i="8"/>
  <c r="AE724" i="8"/>
  <c r="AE725" i="8"/>
  <c r="AE726" i="8"/>
  <c r="AE727" i="8"/>
  <c r="AE728" i="8"/>
  <c r="AE729" i="8"/>
  <c r="AE730" i="8"/>
  <c r="AE731" i="8"/>
  <c r="AE732" i="8"/>
  <c r="AE733" i="8"/>
  <c r="AE734" i="8"/>
  <c r="AE735" i="8"/>
  <c r="AE736" i="8"/>
  <c r="AE737" i="8"/>
  <c r="AE738" i="8"/>
  <c r="AE739" i="8"/>
  <c r="AE740" i="8"/>
  <c r="AE741" i="8"/>
  <c r="AE742" i="8"/>
  <c r="AE743" i="8"/>
  <c r="AE744" i="8"/>
  <c r="AE745" i="8"/>
  <c r="AE746" i="8"/>
  <c r="AE747" i="8"/>
  <c r="AE748" i="8"/>
  <c r="AE749" i="8"/>
  <c r="AE750" i="8"/>
  <c r="AE751" i="8"/>
  <c r="AE752" i="8"/>
  <c r="AE753" i="8"/>
  <c r="AE754" i="8"/>
  <c r="AE755" i="8"/>
  <c r="AE756" i="8"/>
  <c r="AE757" i="8"/>
  <c r="AE758" i="8"/>
  <c r="AE759" i="8"/>
  <c r="AE760" i="8"/>
  <c r="AE761" i="8"/>
  <c r="AE762" i="8"/>
  <c r="AE763" i="8"/>
  <c r="AE764" i="8"/>
  <c r="AE765" i="8"/>
  <c r="AE766" i="8"/>
  <c r="AE767" i="8"/>
  <c r="AE768" i="8"/>
  <c r="AE769" i="8"/>
  <c r="AE770" i="8"/>
  <c r="AE771" i="8"/>
  <c r="AE772" i="8"/>
  <c r="AE773" i="8"/>
  <c r="AE774" i="8"/>
  <c r="AE775" i="8"/>
  <c r="AE776" i="8"/>
  <c r="AE777" i="8"/>
  <c r="AE778" i="8"/>
  <c r="AE779" i="8"/>
  <c r="AE780" i="8"/>
  <c r="AE781" i="8"/>
  <c r="AE782" i="8"/>
  <c r="AE783" i="8"/>
  <c r="AE784" i="8"/>
  <c r="AE785" i="8"/>
  <c r="AE786" i="8"/>
  <c r="AE787" i="8"/>
  <c r="AE788" i="8"/>
  <c r="AE789" i="8"/>
  <c r="AE790" i="8"/>
  <c r="AE791" i="8"/>
  <c r="AE792" i="8"/>
  <c r="AE793" i="8"/>
  <c r="AE794" i="8"/>
  <c r="AE795" i="8"/>
  <c r="AE796" i="8"/>
  <c r="AE797" i="8"/>
  <c r="AE798" i="8"/>
  <c r="AE799" i="8"/>
  <c r="AE800" i="8"/>
  <c r="AE801" i="8"/>
  <c r="AE802" i="8"/>
  <c r="AE803" i="8"/>
  <c r="AE804" i="8"/>
  <c r="AE805" i="8"/>
  <c r="AE806" i="8"/>
  <c r="AE807" i="8"/>
  <c r="AE808" i="8"/>
  <c r="AE809" i="8"/>
  <c r="AE810" i="8"/>
  <c r="AE811" i="8"/>
  <c r="AE812" i="8"/>
  <c r="AE813" i="8"/>
  <c r="AE814" i="8"/>
  <c r="AE815" i="8"/>
  <c r="AE816" i="8"/>
  <c r="AE817" i="8"/>
  <c r="AE818" i="8"/>
  <c r="AE819" i="8"/>
  <c r="AE820" i="8"/>
  <c r="AE821" i="8"/>
  <c r="AE822" i="8"/>
  <c r="AE823" i="8"/>
  <c r="AE824" i="8"/>
  <c r="AE825" i="8"/>
  <c r="AE826" i="8"/>
  <c r="AE827" i="8"/>
  <c r="AE828" i="8"/>
  <c r="AE829" i="8"/>
  <c r="AE830" i="8"/>
  <c r="AE831" i="8"/>
  <c r="AE832" i="8"/>
  <c r="AE833" i="8"/>
  <c r="AE834" i="8"/>
  <c r="AE835" i="8"/>
  <c r="AE836" i="8"/>
  <c r="AE837" i="8"/>
  <c r="AE838" i="8"/>
  <c r="AE839" i="8"/>
  <c r="AE840" i="8"/>
  <c r="AE841" i="8"/>
  <c r="AE842" i="8"/>
  <c r="AE843" i="8"/>
  <c r="AE844" i="8"/>
  <c r="AE845" i="8"/>
  <c r="AE846" i="8"/>
  <c r="AE847" i="8"/>
  <c r="AE848" i="8"/>
  <c r="AE849" i="8"/>
  <c r="AE850" i="8"/>
  <c r="AE851" i="8"/>
  <c r="AE852" i="8"/>
  <c r="AE853" i="8"/>
  <c r="AE854" i="8"/>
  <c r="AE855" i="8"/>
  <c r="AE856" i="8"/>
  <c r="AE857" i="8"/>
  <c r="AE858" i="8"/>
  <c r="AE859" i="8"/>
  <c r="AE860" i="8"/>
  <c r="AE861" i="8"/>
  <c r="AE862" i="8"/>
  <c r="AE863" i="8"/>
  <c r="AE864" i="8"/>
  <c r="AE865" i="8"/>
  <c r="AE866" i="8"/>
  <c r="AE867" i="8"/>
  <c r="AE868" i="8"/>
  <c r="AE869" i="8"/>
  <c r="AE870" i="8"/>
  <c r="AE871" i="8"/>
  <c r="AE872" i="8"/>
  <c r="AE873" i="8"/>
  <c r="AE874" i="8"/>
  <c r="AE875" i="8"/>
  <c r="AE876" i="8"/>
  <c r="AE877" i="8"/>
  <c r="AE878" i="8"/>
  <c r="AE879" i="8"/>
  <c r="AE880" i="8"/>
  <c r="AE881" i="8"/>
  <c r="AE882" i="8"/>
  <c r="AE883" i="8"/>
  <c r="AE884" i="8"/>
  <c r="AE885" i="8"/>
  <c r="AE886" i="8"/>
  <c r="AE887" i="8"/>
  <c r="AE888" i="8"/>
  <c r="AE889" i="8"/>
  <c r="AE890" i="8"/>
  <c r="AE891" i="8"/>
  <c r="AE892" i="8"/>
  <c r="AE893" i="8"/>
  <c r="AE894" i="8"/>
  <c r="AE895" i="8"/>
  <c r="AE896" i="8"/>
  <c r="AE897" i="8"/>
  <c r="AE898" i="8"/>
  <c r="AE899" i="8"/>
  <c r="AE900" i="8"/>
  <c r="AE901" i="8"/>
  <c r="AE902" i="8"/>
  <c r="AE903" i="8"/>
  <c r="AE904" i="8"/>
  <c r="AE905" i="8"/>
  <c r="AE906" i="8"/>
  <c r="AE907" i="8"/>
  <c r="AE908" i="8"/>
  <c r="AE909" i="8"/>
  <c r="AE910" i="8"/>
  <c r="AE911" i="8"/>
  <c r="AE912" i="8"/>
  <c r="AE913" i="8"/>
  <c r="AE914" i="8"/>
  <c r="AE915" i="8"/>
  <c r="AE916" i="8"/>
  <c r="AE917" i="8"/>
  <c r="AE918" i="8"/>
  <c r="AE919" i="8"/>
  <c r="AE920" i="8"/>
  <c r="AE921" i="8"/>
  <c r="AE922" i="8"/>
  <c r="AE923" i="8"/>
  <c r="AE924" i="8"/>
  <c r="AE925" i="8"/>
  <c r="AE926" i="8"/>
  <c r="AE927" i="8"/>
  <c r="AE928" i="8"/>
  <c r="AE929" i="8"/>
  <c r="AE930" i="8"/>
  <c r="AE931" i="8"/>
  <c r="AE932" i="8"/>
  <c r="AE933" i="8"/>
  <c r="AE934" i="8"/>
  <c r="AE935" i="8"/>
  <c r="AE936" i="8"/>
  <c r="AE937" i="8"/>
  <c r="AE938" i="8"/>
  <c r="AE939" i="8"/>
  <c r="AE940" i="8"/>
  <c r="AE941" i="8"/>
  <c r="AE942" i="8"/>
  <c r="AE943" i="8"/>
  <c r="AE944" i="8"/>
  <c r="AE945" i="8"/>
  <c r="AE946" i="8"/>
  <c r="AE947" i="8"/>
  <c r="AE948" i="8"/>
  <c r="AE949" i="8"/>
  <c r="AE950" i="8"/>
  <c r="AE951" i="8"/>
  <c r="AE952" i="8"/>
  <c r="AE953" i="8"/>
  <c r="AE954" i="8"/>
  <c r="AE955" i="8"/>
  <c r="AE956" i="8"/>
  <c r="AE957" i="8"/>
  <c r="AE958" i="8"/>
  <c r="AE959" i="8"/>
  <c r="AE960" i="8"/>
  <c r="AE961" i="8"/>
  <c r="AE962" i="8"/>
  <c r="AE963" i="8"/>
  <c r="AE964" i="8"/>
  <c r="AE965" i="8"/>
  <c r="AE966" i="8"/>
  <c r="AE967" i="8"/>
  <c r="AE968" i="8"/>
  <c r="AE969" i="8"/>
  <c r="AE970" i="8"/>
  <c r="AE971" i="8"/>
  <c r="AE972" i="8"/>
  <c r="AE973" i="8"/>
  <c r="AE974" i="8"/>
  <c r="AE975" i="8"/>
  <c r="AE976" i="8"/>
  <c r="AE977" i="8"/>
  <c r="AE978" i="8"/>
  <c r="AE979" i="8"/>
  <c r="AE980" i="8"/>
  <c r="AE981" i="8"/>
  <c r="AE982" i="8"/>
  <c r="AE983" i="8"/>
  <c r="AE984" i="8"/>
  <c r="AE985" i="8"/>
  <c r="AE986" i="8"/>
  <c r="AE987" i="8"/>
  <c r="AE988" i="8"/>
  <c r="AE989" i="8"/>
  <c r="AE990" i="8"/>
  <c r="AE991" i="8"/>
  <c r="AE992" i="8"/>
  <c r="AE993" i="8"/>
  <c r="AE994" i="8"/>
  <c r="AE995" i="8"/>
  <c r="AE996" i="8"/>
  <c r="AE997" i="8"/>
  <c r="AE998" i="8"/>
  <c r="AE999" i="8"/>
  <c r="AE1000" i="8"/>
  <c r="AE1001" i="8"/>
  <c r="AE1002" i="8"/>
  <c r="AE1003" i="8"/>
  <c r="AE1004" i="8"/>
  <c r="AE1005" i="8"/>
  <c r="AE1006" i="8"/>
  <c r="AE1007" i="8"/>
  <c r="AE1008" i="8"/>
  <c r="AE1009" i="8"/>
  <c r="AE1010" i="8"/>
  <c r="AE1011" i="8"/>
  <c r="AE1012" i="8"/>
  <c r="AE1013" i="8"/>
  <c r="AE1014" i="8"/>
  <c r="AE1015" i="8"/>
  <c r="AE1016" i="8"/>
  <c r="AE1017" i="8"/>
  <c r="AE1018" i="8"/>
  <c r="AE1019" i="8"/>
  <c r="AE1020" i="8"/>
  <c r="AE1021" i="8"/>
  <c r="AE1022" i="8"/>
  <c r="AE1023" i="8"/>
  <c r="AE1024" i="8"/>
  <c r="AE1025" i="8"/>
  <c r="AE1026" i="8"/>
  <c r="AE1027" i="8"/>
  <c r="AE1028" i="8"/>
  <c r="AE1029" i="8"/>
  <c r="AE1030" i="8"/>
  <c r="AE1031" i="8"/>
  <c r="AE1032" i="8"/>
  <c r="AE1033" i="8"/>
  <c r="AE1034" i="8"/>
  <c r="AE1035" i="8"/>
  <c r="AE1036" i="8"/>
  <c r="AE1037" i="8"/>
  <c r="AE1038" i="8"/>
  <c r="AE1039" i="8"/>
  <c r="AE1040" i="8"/>
  <c r="AE1041" i="8"/>
  <c r="AE1042" i="8"/>
  <c r="AE1043" i="8"/>
  <c r="AE1044" i="8"/>
  <c r="AE1045" i="8"/>
  <c r="AE1046" i="8"/>
  <c r="AE1047" i="8"/>
  <c r="AE1048" i="8"/>
  <c r="AE1049" i="8"/>
  <c r="AE1050" i="8"/>
  <c r="AE1051" i="8"/>
  <c r="AE1052" i="8"/>
  <c r="AE1053" i="8"/>
  <c r="AE1054" i="8"/>
  <c r="AE1055" i="8"/>
  <c r="AE1056" i="8"/>
  <c r="AE1057" i="8"/>
  <c r="AE1058" i="8"/>
  <c r="AE1059" i="8"/>
  <c r="AE1060" i="8"/>
  <c r="AE1061" i="8"/>
  <c r="AE1062" i="8"/>
  <c r="AE1063" i="8"/>
  <c r="AE1064" i="8"/>
  <c r="AE1065" i="8"/>
  <c r="AE1066" i="8"/>
  <c r="AE1067" i="8"/>
  <c r="AE1068" i="8"/>
  <c r="AE1069" i="8"/>
  <c r="AE1070" i="8"/>
  <c r="AE1071" i="8"/>
  <c r="AE1072" i="8"/>
  <c r="AE1073" i="8"/>
  <c r="AE1074" i="8"/>
  <c r="AE1075" i="8"/>
  <c r="AE1076" i="8"/>
  <c r="AE1077" i="8"/>
  <c r="AE1078" i="8"/>
  <c r="AE1079" i="8"/>
  <c r="AE1080" i="8"/>
  <c r="AE1081" i="8"/>
  <c r="AE1082" i="8"/>
  <c r="AE1083" i="8"/>
  <c r="AE1084" i="8"/>
  <c r="AE1085" i="8"/>
  <c r="AE1086" i="8"/>
  <c r="AE1087" i="8"/>
  <c r="AE1088" i="8"/>
  <c r="AE1089" i="8"/>
  <c r="AE1090" i="8"/>
  <c r="AE1091" i="8"/>
  <c r="AE1092" i="8"/>
  <c r="AE1093" i="8"/>
  <c r="AE1094" i="8"/>
  <c r="AE1095" i="8"/>
  <c r="AE1096" i="8"/>
  <c r="AE1097" i="8"/>
  <c r="AE1098" i="8"/>
  <c r="AE1099" i="8"/>
  <c r="AE1100" i="8"/>
  <c r="AE1101" i="8"/>
  <c r="AE1102" i="8"/>
  <c r="AE1103" i="8"/>
  <c r="AE1104" i="8"/>
  <c r="AE1105" i="8"/>
  <c r="AE1106" i="8"/>
  <c r="AE1107" i="8"/>
  <c r="AE1108" i="8"/>
  <c r="AE1109" i="8"/>
  <c r="AE1110" i="8"/>
  <c r="AE1111" i="8"/>
  <c r="AE1112" i="8"/>
  <c r="AE1113" i="8"/>
  <c r="AE1114" i="8"/>
  <c r="AE1115" i="8"/>
  <c r="AE1116" i="8"/>
  <c r="AE1117" i="8"/>
  <c r="AE1118" i="8"/>
  <c r="AE1119" i="8"/>
  <c r="AE1120" i="8"/>
  <c r="AE1121" i="8"/>
  <c r="AE1122" i="8"/>
  <c r="AE1123" i="8"/>
  <c r="AE1124" i="8"/>
  <c r="AE1125" i="8"/>
  <c r="AE1126" i="8"/>
  <c r="AE1127" i="8"/>
  <c r="AE1128" i="8"/>
  <c r="AE1129" i="8"/>
  <c r="AE1130" i="8"/>
  <c r="AE1131" i="8"/>
  <c r="AE1132" i="8"/>
  <c r="AE1133" i="8"/>
  <c r="AE1134" i="8"/>
  <c r="AE1135" i="8"/>
  <c r="AE1136" i="8"/>
  <c r="AE1137" i="8"/>
  <c r="AE1138" i="8"/>
  <c r="AE1139" i="8"/>
  <c r="AE1140" i="8"/>
  <c r="AE1141" i="8"/>
  <c r="AE1142" i="8"/>
  <c r="AE1143" i="8"/>
  <c r="AE1144" i="8"/>
  <c r="AE1145" i="8"/>
  <c r="AE1146" i="8"/>
  <c r="AE1147" i="8"/>
  <c r="AE1148" i="8"/>
  <c r="AE1149" i="8"/>
  <c r="AE1150" i="8"/>
  <c r="AE1151" i="8"/>
  <c r="AE1152" i="8"/>
  <c r="AE1153" i="8"/>
  <c r="AE1154" i="8"/>
  <c r="AE1155" i="8"/>
  <c r="AE1156" i="8"/>
  <c r="AE1157" i="8"/>
  <c r="AE1158" i="8"/>
  <c r="AE1159" i="8"/>
  <c r="AE1160" i="8"/>
  <c r="AE1161" i="8"/>
  <c r="AE1162" i="8"/>
  <c r="AE1163" i="8"/>
  <c r="AE1164" i="8"/>
  <c r="AE1165" i="8"/>
  <c r="AE1166" i="8"/>
  <c r="AE1167" i="8"/>
  <c r="AE1168" i="8"/>
  <c r="AE1169" i="8"/>
  <c r="AE1170" i="8"/>
  <c r="AE1171" i="8"/>
  <c r="AE1172" i="8"/>
  <c r="AE1173" i="8"/>
  <c r="AE1174" i="8"/>
  <c r="AE1175" i="8"/>
  <c r="AE1176" i="8"/>
  <c r="AE1177" i="8"/>
  <c r="AE1178" i="8"/>
  <c r="AE1179" i="8"/>
  <c r="AE1180" i="8"/>
  <c r="AE1181" i="8"/>
  <c r="AE1182" i="8"/>
  <c r="AE1183" i="8"/>
  <c r="AE1184" i="8"/>
  <c r="AE1185" i="8"/>
  <c r="AE1186" i="8"/>
  <c r="AE1187" i="8"/>
  <c r="AE1188" i="8"/>
  <c r="AE1189" i="8"/>
  <c r="AE1190" i="8"/>
  <c r="AE1191" i="8"/>
  <c r="AE1192" i="8"/>
  <c r="AE1193" i="8"/>
  <c r="AE1194" i="8"/>
  <c r="AE1195" i="8"/>
  <c r="AE1196" i="8"/>
  <c r="AE1197" i="8"/>
  <c r="AE1198" i="8"/>
  <c r="AE1199" i="8"/>
  <c r="AE1200" i="8"/>
  <c r="AE1201" i="8"/>
  <c r="AE1202" i="8"/>
  <c r="AE1203" i="8"/>
  <c r="AE1204" i="8"/>
  <c r="AE1205" i="8"/>
  <c r="AE1206" i="8"/>
  <c r="AE1207" i="8"/>
  <c r="AE1208" i="8"/>
  <c r="AE1209" i="8"/>
  <c r="AE1210" i="8"/>
  <c r="AE1211" i="8"/>
  <c r="AE1212" i="8"/>
  <c r="AE1213" i="8"/>
  <c r="AE1214" i="8"/>
  <c r="AE1215" i="8"/>
  <c r="AE1216" i="8"/>
  <c r="AE1217" i="8"/>
  <c r="AE1218" i="8"/>
  <c r="AE1219" i="8"/>
  <c r="AE1220" i="8"/>
  <c r="AE1221" i="8"/>
  <c r="AE1222" i="8"/>
  <c r="AE1223" i="8"/>
  <c r="AE1224" i="8"/>
  <c r="AE1225" i="8"/>
  <c r="AE1226" i="8"/>
  <c r="AE1227" i="8"/>
  <c r="AE1228" i="8"/>
  <c r="AE1229" i="8"/>
  <c r="AE1230" i="8"/>
  <c r="AE1231" i="8"/>
  <c r="AE1232" i="8"/>
  <c r="AE1233" i="8"/>
  <c r="AE1234" i="8"/>
  <c r="AE1235" i="8"/>
  <c r="AE1236" i="8"/>
  <c r="AE1237" i="8"/>
  <c r="AE1238" i="8"/>
  <c r="AE1239" i="8"/>
  <c r="AE1240" i="8"/>
  <c r="AE1241" i="8"/>
  <c r="AE1242" i="8"/>
  <c r="AE1243" i="8"/>
  <c r="AE1244" i="8"/>
  <c r="AE1245" i="8"/>
  <c r="AE1246" i="8"/>
  <c r="AE1247" i="8"/>
  <c r="AE1248" i="8"/>
  <c r="AE1249" i="8"/>
  <c r="AE1250" i="8"/>
  <c r="AE1251" i="8"/>
  <c r="AE1252" i="8"/>
  <c r="AE1253" i="8"/>
  <c r="AE1254" i="8"/>
  <c r="AE1255" i="8"/>
  <c r="AE1256" i="8"/>
  <c r="AE1257" i="8"/>
  <c r="AE1258" i="8"/>
  <c r="AE1259" i="8"/>
  <c r="AE1260" i="8"/>
  <c r="AE1261" i="8"/>
  <c r="AE1262" i="8"/>
  <c r="AE1263" i="8"/>
  <c r="AE1264" i="8"/>
  <c r="AE1265" i="8"/>
  <c r="AE1266" i="8"/>
  <c r="AE1267" i="8"/>
  <c r="AE1268" i="8"/>
  <c r="AE1269" i="8"/>
  <c r="AE1270" i="8"/>
  <c r="AE1271" i="8"/>
  <c r="AE1272" i="8"/>
  <c r="AE1273" i="8"/>
  <c r="AE1274" i="8"/>
  <c r="AE1275" i="8"/>
  <c r="AE1276" i="8"/>
  <c r="AE1277" i="8"/>
  <c r="AE1278" i="8"/>
  <c r="AE1279" i="8"/>
  <c r="AE1280" i="8"/>
  <c r="AE1281" i="8"/>
  <c r="AE1282" i="8"/>
  <c r="AE1283" i="8"/>
  <c r="AE1284" i="8"/>
  <c r="AE1285" i="8"/>
  <c r="AE1286" i="8"/>
  <c r="AE1287" i="8"/>
  <c r="AE1288" i="8"/>
  <c r="AE1289" i="8"/>
  <c r="AE1290" i="8"/>
  <c r="AE1291" i="8"/>
  <c r="AE1292" i="8"/>
  <c r="AE1293" i="8"/>
  <c r="AE1294" i="8"/>
  <c r="AE1295" i="8"/>
  <c r="AE1296" i="8"/>
  <c r="AE1297" i="8"/>
  <c r="AE1298" i="8"/>
  <c r="AE1299" i="8"/>
  <c r="AE1300" i="8"/>
  <c r="AE1301" i="8"/>
  <c r="AE1302" i="8"/>
  <c r="AE1303" i="8"/>
  <c r="AE1304" i="8"/>
  <c r="AE1305" i="8"/>
  <c r="AE1306" i="8"/>
  <c r="AE1307" i="8"/>
  <c r="AE1308" i="8"/>
  <c r="AE1309" i="8"/>
  <c r="AE1310" i="8"/>
  <c r="AE1311" i="8"/>
  <c r="AE1312" i="8"/>
  <c r="AE1313" i="8"/>
  <c r="AE1314" i="8"/>
  <c r="AE1315" i="8"/>
  <c r="AE1316" i="8"/>
  <c r="AE1317" i="8"/>
  <c r="AE1318" i="8"/>
  <c r="AE1319" i="8"/>
  <c r="AE1320" i="8"/>
  <c r="AE1321" i="8"/>
  <c r="AE1322" i="8"/>
  <c r="AE1323" i="8"/>
  <c r="AE1324" i="8"/>
  <c r="AE1325" i="8"/>
  <c r="AE1326" i="8"/>
  <c r="AE1327" i="8"/>
  <c r="AE1328" i="8"/>
  <c r="AE1329" i="8"/>
  <c r="AE1330" i="8"/>
  <c r="AE1331" i="8"/>
  <c r="AE1332" i="8"/>
  <c r="AE1333" i="8"/>
  <c r="AE1334" i="8"/>
  <c r="AE1335" i="8"/>
  <c r="AE1336" i="8"/>
  <c r="AE1337" i="8"/>
  <c r="AE1338" i="8"/>
  <c r="AE1339" i="8"/>
  <c r="AE1340" i="8"/>
  <c r="AE1341" i="8"/>
  <c r="AE1342" i="8"/>
  <c r="AE1343" i="8"/>
  <c r="AE1344" i="8"/>
  <c r="AE1345" i="8"/>
  <c r="AE1346" i="8"/>
  <c r="AE1347" i="8"/>
  <c r="AE1348" i="8"/>
  <c r="AE1349" i="8"/>
  <c r="AE1350" i="8"/>
  <c r="AE1351" i="8"/>
  <c r="AE1352" i="8"/>
  <c r="AE1353" i="8"/>
  <c r="AE1354" i="8"/>
  <c r="AE1355" i="8"/>
  <c r="AE1356" i="8"/>
  <c r="AE1357" i="8"/>
  <c r="AE1358" i="8"/>
  <c r="AE1359" i="8"/>
  <c r="AE1360" i="8"/>
  <c r="AE1361" i="8"/>
  <c r="AE1362" i="8"/>
  <c r="AE1363" i="8"/>
  <c r="AE1364" i="8"/>
  <c r="AE1365" i="8"/>
  <c r="AE1366" i="8"/>
  <c r="AE1367" i="8"/>
  <c r="AE1368" i="8"/>
  <c r="AE1369" i="8"/>
  <c r="AE1370" i="8"/>
  <c r="AE1371" i="8"/>
  <c r="AE1372" i="8"/>
  <c r="AE1373" i="8"/>
  <c r="AE1374" i="8"/>
  <c r="AE1375" i="8"/>
  <c r="AE1376" i="8"/>
  <c r="AE1377" i="8"/>
  <c r="AE1378" i="8"/>
  <c r="AE1379" i="8"/>
  <c r="AE1380" i="8"/>
  <c r="AE1381" i="8"/>
  <c r="AE1382" i="8"/>
  <c r="AE1383" i="8"/>
  <c r="AE1384" i="8"/>
  <c r="AE1385" i="8"/>
  <c r="AE1386" i="8"/>
  <c r="AE1387" i="8"/>
  <c r="AE1388" i="8"/>
  <c r="AE1389" i="8"/>
  <c r="AE1390" i="8"/>
  <c r="AE1391" i="8"/>
  <c r="AE1392" i="8"/>
  <c r="AE1393" i="8"/>
  <c r="AE1394" i="8"/>
  <c r="AE1395" i="8"/>
  <c r="AE1396" i="8"/>
  <c r="AE1397" i="8"/>
  <c r="AE1398" i="8"/>
  <c r="AE1399" i="8"/>
  <c r="AE1400" i="8"/>
  <c r="AE1401" i="8"/>
  <c r="AE1402" i="8"/>
  <c r="AE1403" i="8"/>
  <c r="AE1404" i="8"/>
  <c r="AE1405" i="8"/>
  <c r="AE1406" i="8"/>
  <c r="AE1407" i="8"/>
  <c r="AE1408" i="8"/>
  <c r="AE1409" i="8"/>
  <c r="AE1410" i="8"/>
  <c r="AE1411" i="8"/>
  <c r="AE1412" i="8"/>
  <c r="AE1413" i="8"/>
  <c r="AE1414" i="8"/>
  <c r="AE1415" i="8"/>
  <c r="AE1416" i="8"/>
  <c r="AE1417" i="8"/>
  <c r="AE1418" i="8"/>
  <c r="AE1419" i="8"/>
  <c r="AE1420" i="8"/>
  <c r="AE1421" i="8"/>
  <c r="AE1422" i="8"/>
  <c r="AE1423" i="8"/>
  <c r="AE1424" i="8"/>
  <c r="AE1425" i="8"/>
  <c r="AE1426" i="8"/>
  <c r="AE1427" i="8"/>
  <c r="AE1428" i="8"/>
  <c r="AE1429" i="8"/>
  <c r="AE1430" i="8"/>
  <c r="AE1431" i="8"/>
  <c r="AE1432" i="8"/>
  <c r="AE1433" i="8"/>
  <c r="AE1434" i="8"/>
  <c r="AE1435" i="8"/>
  <c r="AE1436" i="8"/>
  <c r="AE1437" i="8"/>
  <c r="AE1438" i="8"/>
  <c r="AE1439" i="8"/>
  <c r="AE1440" i="8"/>
  <c r="AE1441" i="8"/>
  <c r="AE1442" i="8"/>
  <c r="AE1443" i="8"/>
  <c r="AE1444" i="8"/>
  <c r="AE1445" i="8"/>
  <c r="AE1446" i="8"/>
  <c r="AE1447" i="8"/>
  <c r="AE1448" i="8"/>
  <c r="AE1449" i="8"/>
  <c r="AE1450" i="8"/>
  <c r="AE1451" i="8"/>
  <c r="AE1452" i="8"/>
  <c r="AE1453" i="8"/>
  <c r="AE1454" i="8"/>
  <c r="AE1455" i="8"/>
  <c r="AE1456" i="8"/>
  <c r="AE1457" i="8"/>
  <c r="AE1458" i="8"/>
  <c r="AE1459" i="8"/>
  <c r="AE1460" i="8"/>
  <c r="AE1461" i="8"/>
  <c r="AE1462" i="8"/>
  <c r="AE1463" i="8"/>
  <c r="AE1464" i="8"/>
  <c r="AE1465" i="8"/>
  <c r="AE1466" i="8"/>
  <c r="AE1467" i="8"/>
  <c r="AE1468" i="8"/>
  <c r="AE1469" i="8"/>
  <c r="AE1470" i="8"/>
  <c r="AE1471" i="8"/>
  <c r="AE1472" i="8"/>
  <c r="AE1473" i="8"/>
  <c r="AE1474" i="8"/>
  <c r="AE1475" i="8"/>
  <c r="AE1476" i="8"/>
  <c r="AE1477" i="8"/>
  <c r="AE1478" i="8"/>
  <c r="AE1479" i="8"/>
  <c r="AE1480" i="8"/>
  <c r="AE1481" i="8"/>
  <c r="AE1482" i="8"/>
  <c r="AE1483" i="8"/>
  <c r="AE1484" i="8"/>
  <c r="AE1485" i="8"/>
  <c r="AE1486" i="8"/>
  <c r="AE1487" i="8"/>
  <c r="AE1488" i="8"/>
  <c r="AE1489" i="8"/>
  <c r="AE1490" i="8"/>
  <c r="AE1491" i="8"/>
  <c r="AE1492" i="8"/>
  <c r="AE1493" i="8"/>
  <c r="AE1494" i="8"/>
  <c r="AE1495" i="8"/>
  <c r="AE1496" i="8"/>
  <c r="AE1497" i="8"/>
  <c r="AE1498" i="8"/>
  <c r="AE1499" i="8"/>
  <c r="AE1500" i="8"/>
  <c r="AE1501" i="8"/>
  <c r="AE1502" i="8"/>
  <c r="AE1503" i="8"/>
  <c r="AE1504" i="8"/>
  <c r="AE1505" i="8"/>
  <c r="AE1506" i="8"/>
  <c r="AE1507" i="8"/>
  <c r="AE1508" i="8"/>
  <c r="AE1509" i="8"/>
  <c r="AE1510" i="8"/>
  <c r="AE1511" i="8"/>
  <c r="AE1512" i="8"/>
  <c r="AE1513" i="8"/>
  <c r="AE1514" i="8"/>
  <c r="AE1515" i="8"/>
  <c r="AE1516" i="8"/>
  <c r="AE1517" i="8"/>
  <c r="AE1518" i="8"/>
  <c r="AE1519" i="8"/>
  <c r="AE1520" i="8"/>
  <c r="AE1521" i="8"/>
  <c r="AE1522" i="8"/>
  <c r="AE1523" i="8"/>
  <c r="AE1524" i="8"/>
  <c r="AE1525" i="8"/>
  <c r="AE1526" i="8"/>
  <c r="AE1527" i="8"/>
  <c r="AE1528" i="8"/>
  <c r="AE1529" i="8"/>
  <c r="AE1530" i="8"/>
  <c r="AE1531" i="8"/>
  <c r="AE1532" i="8"/>
  <c r="AE1533" i="8"/>
  <c r="AE1534" i="8"/>
  <c r="AE1535" i="8"/>
  <c r="AE1536" i="8"/>
  <c r="AE1537" i="8"/>
  <c r="AE1538" i="8"/>
  <c r="AE1539" i="8"/>
  <c r="AE1540" i="8"/>
  <c r="AE1541" i="8"/>
  <c r="AE1542" i="8"/>
  <c r="AE1543" i="8"/>
  <c r="AE1544" i="8"/>
  <c r="AE1545" i="8"/>
  <c r="AE1546" i="8"/>
  <c r="AE1547" i="8"/>
  <c r="AE1548" i="8"/>
  <c r="AE1549" i="8"/>
  <c r="AE1550" i="8"/>
  <c r="AE1551" i="8"/>
  <c r="AE1552" i="8"/>
  <c r="AE1553" i="8"/>
  <c r="AE1554" i="8"/>
  <c r="AE1555" i="8"/>
  <c r="AE1556" i="8"/>
  <c r="AE1557" i="8"/>
  <c r="AE1558" i="8"/>
  <c r="AE1559" i="8"/>
  <c r="AE1560" i="8"/>
  <c r="AE1561" i="8"/>
  <c r="AE1562" i="8"/>
  <c r="AE1563" i="8"/>
  <c r="AE1564" i="8"/>
  <c r="AE1565" i="8"/>
  <c r="AE1566" i="8"/>
  <c r="AE1567" i="8"/>
  <c r="AE1568" i="8"/>
  <c r="AE1569" i="8"/>
  <c r="AE1570" i="8"/>
  <c r="AE1571" i="8"/>
  <c r="AE1572" i="8"/>
  <c r="AE1573" i="8"/>
  <c r="AE1574" i="8"/>
  <c r="AE1575" i="8"/>
  <c r="AE1576" i="8"/>
  <c r="AE1577" i="8"/>
  <c r="AE1578" i="8"/>
  <c r="AE1579" i="8"/>
  <c r="AE1580" i="8"/>
  <c r="AE1581" i="8"/>
  <c r="AE1582" i="8"/>
  <c r="AE1583" i="8"/>
  <c r="AE1584" i="8"/>
  <c r="AE1585" i="8"/>
  <c r="AE1586" i="8"/>
  <c r="AE1587" i="8"/>
  <c r="AE1588" i="8"/>
  <c r="AE1589" i="8"/>
  <c r="AE1590" i="8"/>
  <c r="AE1591" i="8"/>
  <c r="AE1592" i="8"/>
  <c r="AE1593" i="8"/>
  <c r="AE1594" i="8"/>
  <c r="AE1595" i="8"/>
  <c r="AE1596" i="8"/>
  <c r="AE1597" i="8"/>
  <c r="AE1598" i="8"/>
  <c r="AE1599" i="8"/>
  <c r="AE1600" i="8"/>
  <c r="AE1601" i="8"/>
  <c r="AE1602" i="8"/>
  <c r="AE1603" i="8"/>
  <c r="AE1604" i="8"/>
  <c r="AE1605" i="8"/>
  <c r="AE1606" i="8"/>
  <c r="AE1607" i="8"/>
  <c r="AE1608" i="8"/>
  <c r="AE1609" i="8"/>
  <c r="AE1610" i="8"/>
  <c r="AE1611" i="8"/>
  <c r="AE1612" i="8"/>
  <c r="AE1613" i="8"/>
  <c r="AE1614" i="8"/>
  <c r="AE1615" i="8"/>
  <c r="AE1616" i="8"/>
  <c r="AE1617" i="8"/>
  <c r="AE1618" i="8"/>
  <c r="AE1619" i="8"/>
  <c r="AE1620" i="8"/>
  <c r="AE1621" i="8"/>
  <c r="AE1622" i="8"/>
  <c r="AE1623" i="8"/>
  <c r="AE1624" i="8"/>
  <c r="AE1625" i="8"/>
  <c r="AE1626" i="8"/>
  <c r="AE1627" i="8"/>
  <c r="AE1628" i="8"/>
  <c r="AE1629" i="8"/>
  <c r="AE1630" i="8"/>
  <c r="AE1631" i="8"/>
  <c r="AE1632" i="8"/>
  <c r="AE1633" i="8"/>
  <c r="AE1634" i="8"/>
  <c r="AE1635" i="8"/>
  <c r="AE1636" i="8"/>
  <c r="AE1637" i="8"/>
  <c r="AE1638" i="8"/>
  <c r="AE1639" i="8"/>
  <c r="AE1640" i="8"/>
  <c r="AE1641" i="8"/>
  <c r="AE1642" i="8"/>
  <c r="AE1643" i="8"/>
  <c r="AE1644" i="8"/>
  <c r="AE1645" i="8"/>
  <c r="AE1646" i="8"/>
  <c r="AE1647" i="8"/>
  <c r="AE1648" i="8"/>
  <c r="AE1649" i="8"/>
  <c r="AE1650" i="8"/>
  <c r="AE1651" i="8"/>
  <c r="AE1652" i="8"/>
  <c r="AE1653" i="8"/>
  <c r="AE1654" i="8"/>
  <c r="AE1655" i="8"/>
  <c r="AE1656" i="8"/>
  <c r="AE1657" i="8"/>
  <c r="AE1658" i="8"/>
  <c r="AE1659" i="8"/>
  <c r="AE1660" i="8"/>
  <c r="AE1661" i="8"/>
  <c r="AE1662" i="8"/>
  <c r="AE1663" i="8"/>
  <c r="AE1664" i="8"/>
  <c r="AE1665" i="8"/>
  <c r="AE1666" i="8"/>
  <c r="AE1667" i="8"/>
  <c r="AE1668" i="8"/>
  <c r="AE1669" i="8"/>
  <c r="AE1670" i="8"/>
  <c r="AE1671" i="8"/>
  <c r="AE1672" i="8"/>
  <c r="AE1673" i="8"/>
  <c r="AE1674" i="8"/>
  <c r="AE1675" i="8"/>
  <c r="AE1676" i="8"/>
  <c r="AE1677" i="8"/>
  <c r="AE1678" i="8"/>
  <c r="AE1679" i="8"/>
  <c r="AE1680" i="8"/>
  <c r="AE1681" i="8"/>
  <c r="AE1682" i="8"/>
  <c r="AE1683" i="8"/>
  <c r="AE1684" i="8"/>
  <c r="AE1685" i="8"/>
  <c r="AE1686" i="8"/>
  <c r="AE1687" i="8"/>
  <c r="AE1688" i="8"/>
  <c r="AE1689" i="8"/>
  <c r="AE1690" i="8"/>
  <c r="AE1691" i="8"/>
  <c r="AE1692" i="8"/>
  <c r="AE1693" i="8"/>
  <c r="AE1694" i="8"/>
  <c r="AE1695" i="8"/>
  <c r="AE1696" i="8"/>
  <c r="AE1697" i="8"/>
  <c r="AE1698" i="8"/>
  <c r="AE1699" i="8"/>
  <c r="AE1700" i="8"/>
  <c r="AE1701" i="8"/>
  <c r="AE1702" i="8"/>
  <c r="AE1703" i="8"/>
  <c r="AE1704" i="8"/>
  <c r="AE1705" i="8"/>
  <c r="AE1706" i="8"/>
  <c r="AE1707" i="8"/>
  <c r="AE1708" i="8"/>
  <c r="AE1709" i="8"/>
  <c r="AE1710" i="8"/>
  <c r="AE1711" i="8"/>
  <c r="AE1712" i="8"/>
  <c r="AE1713" i="8"/>
  <c r="AE1714" i="8"/>
  <c r="AE1715" i="8"/>
  <c r="AE1716" i="8"/>
  <c r="AE1717" i="8"/>
  <c r="AE1718" i="8"/>
  <c r="AE1719" i="8"/>
  <c r="AE1720" i="8"/>
  <c r="AE1721" i="8"/>
  <c r="AE1722" i="8"/>
  <c r="AE1723" i="8"/>
  <c r="AE1724" i="8"/>
  <c r="AE1725" i="8"/>
  <c r="AE1726" i="8"/>
  <c r="AE1727" i="8"/>
  <c r="AE1728" i="8"/>
  <c r="AE1729" i="8"/>
  <c r="AE1730" i="8"/>
  <c r="AE1731" i="8"/>
  <c r="AE1732" i="8"/>
  <c r="AE1733" i="8"/>
  <c r="AE1734" i="8"/>
  <c r="AE1735" i="8"/>
  <c r="AE1736" i="8"/>
  <c r="AE1737" i="8"/>
  <c r="AE1738" i="8"/>
  <c r="AE1739" i="8"/>
  <c r="AE1740" i="8"/>
  <c r="AE1741" i="8"/>
  <c r="AE1742" i="8"/>
  <c r="AE1743" i="8"/>
  <c r="AE1744" i="8"/>
  <c r="AE1745" i="8"/>
  <c r="AE1746" i="8"/>
  <c r="AE1747" i="8"/>
  <c r="AE1748" i="8"/>
  <c r="AE1749" i="8"/>
  <c r="AE1750" i="8"/>
  <c r="AE1751" i="8"/>
  <c r="AE1752" i="8"/>
  <c r="AE1753" i="8"/>
  <c r="AE1754" i="8"/>
  <c r="AE1755" i="8"/>
  <c r="AE1756" i="8"/>
  <c r="AE1757" i="8"/>
  <c r="AE1758" i="8"/>
  <c r="AE1759" i="8"/>
  <c r="AE1760" i="8"/>
  <c r="AE1761" i="8"/>
  <c r="AE1762" i="8"/>
  <c r="AE1763" i="8"/>
  <c r="AE1764" i="8"/>
  <c r="AE1765" i="8"/>
  <c r="AE1766" i="8"/>
  <c r="AE1767" i="8"/>
  <c r="AE1768" i="8"/>
  <c r="AE1769" i="8"/>
  <c r="AE1770" i="8"/>
  <c r="AE1771" i="8"/>
  <c r="AE1772" i="8"/>
  <c r="AE1773" i="8"/>
  <c r="AE1774" i="8"/>
  <c r="AE1775" i="8"/>
  <c r="AE1776" i="8"/>
  <c r="AE1777" i="8"/>
  <c r="AE1778" i="8"/>
  <c r="AE1779" i="8"/>
  <c r="AE1780" i="8"/>
  <c r="AE1781" i="8"/>
  <c r="AE1782" i="8"/>
  <c r="AE1783" i="8"/>
  <c r="AE1784" i="8"/>
  <c r="AE1785" i="8"/>
  <c r="AE1786" i="8"/>
  <c r="AE1787" i="8"/>
  <c r="AE1788" i="8"/>
  <c r="AE1789" i="8"/>
  <c r="AE1790" i="8"/>
  <c r="AE1791" i="8"/>
  <c r="AE1792" i="8"/>
  <c r="AE1793" i="8"/>
  <c r="AE1794" i="8"/>
  <c r="AE1795" i="8"/>
  <c r="AE1796" i="8"/>
  <c r="AE1797" i="8"/>
  <c r="AE1798" i="8"/>
  <c r="AE1799" i="8"/>
  <c r="AE1800" i="8"/>
  <c r="AE1801" i="8"/>
  <c r="AE1802" i="8"/>
  <c r="AE1803" i="8"/>
  <c r="AE1804" i="8"/>
  <c r="AE1805" i="8"/>
  <c r="AE1806" i="8"/>
  <c r="AE1807" i="8"/>
  <c r="AE1808" i="8"/>
  <c r="AE1809" i="8"/>
  <c r="AE1810" i="8"/>
  <c r="AE1811" i="8"/>
  <c r="AE1812" i="8"/>
  <c r="AE1813" i="8"/>
  <c r="AE1814" i="8"/>
  <c r="AE1815" i="8"/>
  <c r="AE1816" i="8"/>
  <c r="AE1817" i="8"/>
  <c r="AE1818" i="8"/>
  <c r="AE1819" i="8"/>
  <c r="AE1820" i="8"/>
  <c r="AE1821" i="8"/>
  <c r="AE1822" i="8"/>
  <c r="AE1823" i="8"/>
  <c r="AE1824" i="8"/>
  <c r="AE1825" i="8"/>
  <c r="AE1826" i="8"/>
  <c r="AE1827" i="8"/>
  <c r="AE1828" i="8"/>
  <c r="AE1829" i="8"/>
  <c r="AE1830" i="8"/>
  <c r="AE1831" i="8"/>
  <c r="AE1832" i="8"/>
  <c r="AE1833" i="8"/>
  <c r="AE1834" i="8"/>
  <c r="AE1835" i="8"/>
  <c r="AE1836" i="8"/>
  <c r="AE1837" i="8"/>
  <c r="AE1838" i="8"/>
  <c r="AE1839" i="8"/>
  <c r="AE1840" i="8"/>
  <c r="AE1841" i="8"/>
  <c r="AE1842" i="8"/>
  <c r="AE1843" i="8"/>
  <c r="AE1844" i="8"/>
  <c r="AE1845" i="8"/>
  <c r="AE1846" i="8"/>
  <c r="AE1847" i="8"/>
  <c r="AE1848" i="8"/>
  <c r="AE1849" i="8"/>
  <c r="AE1850" i="8"/>
  <c r="AE1851" i="8"/>
  <c r="AE1852" i="8"/>
  <c r="AE1853" i="8"/>
  <c r="AE1854" i="8"/>
  <c r="AE1855" i="8"/>
  <c r="AE1856" i="8"/>
  <c r="AE1857" i="8"/>
  <c r="AE1858" i="8"/>
  <c r="AE1859" i="8"/>
  <c r="AE1860" i="8"/>
  <c r="AE1861" i="8"/>
  <c r="AE1862" i="8"/>
  <c r="AE1863" i="8"/>
  <c r="AE1864" i="8"/>
  <c r="AE1865" i="8"/>
  <c r="AE1866" i="8"/>
  <c r="AE1867" i="8"/>
  <c r="AE1868" i="8"/>
  <c r="AE1869" i="8"/>
  <c r="AE1870" i="8"/>
  <c r="AE1871" i="8"/>
  <c r="AE1872" i="8"/>
  <c r="AE1873" i="8"/>
  <c r="AE1874" i="8"/>
  <c r="AE1875" i="8"/>
  <c r="AE1876" i="8"/>
  <c r="AE1877" i="8"/>
  <c r="AE1878" i="8"/>
  <c r="AE1879" i="8"/>
  <c r="AE1880" i="8"/>
  <c r="AE1881" i="8"/>
  <c r="AE1882" i="8"/>
  <c r="AE1883" i="8"/>
  <c r="AE1884" i="8"/>
  <c r="AE1885" i="8"/>
  <c r="AE1886" i="8"/>
  <c r="AE1887" i="8"/>
  <c r="AE1888" i="8"/>
  <c r="AE1889" i="8"/>
  <c r="AE1890" i="8"/>
  <c r="AE1891" i="8"/>
  <c r="AE1892" i="8"/>
  <c r="AE1893" i="8"/>
  <c r="AE1894" i="8"/>
  <c r="AE1895" i="8"/>
  <c r="AE1896" i="8"/>
  <c r="AE1897" i="8"/>
  <c r="AE1898" i="8"/>
  <c r="AE1899" i="8"/>
  <c r="AE1900" i="8"/>
  <c r="AE1901" i="8"/>
  <c r="AE1902" i="8"/>
  <c r="AE1903" i="8"/>
  <c r="AE1904" i="8"/>
  <c r="AE1905" i="8"/>
  <c r="AE1906" i="8"/>
  <c r="AE1907" i="8"/>
  <c r="AE1908" i="8"/>
  <c r="AE1909" i="8"/>
  <c r="AE1910" i="8"/>
  <c r="AE1911" i="8"/>
  <c r="AE1912" i="8"/>
  <c r="AE1913" i="8"/>
  <c r="AE1914" i="8"/>
  <c r="AE1915" i="8"/>
  <c r="AE1916" i="8"/>
  <c r="AE1917" i="8"/>
  <c r="AE1918" i="8"/>
  <c r="AE1919" i="8"/>
  <c r="AE1920" i="8"/>
  <c r="AE1921" i="8"/>
  <c r="AE1922" i="8"/>
  <c r="AE1923" i="8"/>
  <c r="AE1924" i="8"/>
  <c r="AE1925" i="8"/>
  <c r="AE1926" i="8"/>
  <c r="AE1927" i="8"/>
  <c r="AE1928" i="8"/>
  <c r="AE1929" i="8"/>
  <c r="AE1930" i="8"/>
  <c r="AE1931" i="8"/>
  <c r="AE1932" i="8"/>
  <c r="AE1933" i="8"/>
  <c r="AE1934" i="8"/>
  <c r="AE1935" i="8"/>
  <c r="AE1936" i="8"/>
  <c r="AE1937" i="8"/>
  <c r="AE1938" i="8"/>
  <c r="AE1939" i="8"/>
  <c r="AE1940" i="8"/>
  <c r="AE1941" i="8"/>
  <c r="AE1942" i="8"/>
  <c r="AE1943" i="8"/>
  <c r="AE1944" i="8"/>
  <c r="AE1945" i="8"/>
  <c r="AE1946" i="8"/>
  <c r="AE1947" i="8"/>
  <c r="AE1948" i="8"/>
  <c r="AE1949" i="8"/>
  <c r="AE1950" i="8"/>
  <c r="AE1951" i="8"/>
  <c r="AE1952" i="8"/>
  <c r="AE1953" i="8"/>
  <c r="AE1954" i="8"/>
  <c r="AE1955" i="8"/>
  <c r="AE1956" i="8"/>
  <c r="AE1957" i="8"/>
  <c r="AE1958" i="8"/>
  <c r="AE1959" i="8"/>
  <c r="AE1960" i="8"/>
  <c r="AE1961" i="8"/>
  <c r="AE1962" i="8"/>
  <c r="AE1963" i="8"/>
  <c r="AE1964" i="8"/>
  <c r="AE1965" i="8"/>
  <c r="AE1966" i="8"/>
  <c r="AE1967" i="8"/>
  <c r="AE1968" i="8"/>
  <c r="AE1969" i="8"/>
  <c r="AE1970" i="8"/>
  <c r="AE1971" i="8"/>
  <c r="AE1972" i="8"/>
  <c r="AE1973" i="8"/>
  <c r="AE1974" i="8"/>
  <c r="AE1975" i="8"/>
  <c r="AE1976" i="8"/>
  <c r="AE1977" i="8"/>
  <c r="AE1978" i="8"/>
  <c r="AE1979" i="8"/>
  <c r="AE1980" i="8"/>
  <c r="AE1981" i="8"/>
  <c r="AE1982" i="8"/>
  <c r="AE1983" i="8"/>
  <c r="AE1984" i="8"/>
  <c r="AE1985" i="8"/>
  <c r="AE1986" i="8"/>
  <c r="AE1987" i="8"/>
  <c r="AE1988" i="8"/>
  <c r="AE1989" i="8"/>
  <c r="AE1990" i="8"/>
  <c r="AE1991" i="8"/>
  <c r="AE1992" i="8"/>
  <c r="AE1993" i="8"/>
  <c r="AE1994" i="8"/>
  <c r="AE1995" i="8"/>
  <c r="AE1996" i="8"/>
  <c r="AE1997" i="8"/>
  <c r="AE1998" i="8"/>
  <c r="AE1999" i="8"/>
  <c r="AE2000" i="8"/>
  <c r="AE2001" i="8"/>
  <c r="AE2002" i="8"/>
  <c r="AE2003" i="8"/>
  <c r="AE2004" i="8"/>
  <c r="AE2005" i="8"/>
  <c r="AE2006" i="8"/>
  <c r="AE2007" i="8"/>
  <c r="AE2008" i="8"/>
  <c r="AE2009" i="8"/>
  <c r="AE2010" i="8"/>
  <c r="AE2011" i="8"/>
  <c r="AE2012" i="8"/>
  <c r="AE2013" i="8"/>
  <c r="AE2014" i="8"/>
  <c r="AE2015" i="8"/>
  <c r="AE2016" i="8"/>
  <c r="AE2017" i="8"/>
  <c r="AE2018" i="8"/>
  <c r="AE2019" i="8"/>
  <c r="AE2020" i="8"/>
  <c r="AE2021" i="8"/>
  <c r="AE2022" i="8"/>
  <c r="AE2023" i="8"/>
  <c r="AE2024" i="8"/>
  <c r="AE2025" i="8"/>
  <c r="AE2026" i="8"/>
  <c r="AE2027" i="8"/>
  <c r="AE2028" i="8"/>
  <c r="AE2029" i="8"/>
  <c r="AE2030" i="8"/>
  <c r="AE2031" i="8"/>
  <c r="AE2032" i="8"/>
  <c r="AE2033" i="8"/>
  <c r="AE2034" i="8"/>
  <c r="AE2035" i="8"/>
  <c r="AE2036" i="8"/>
  <c r="AE2037" i="8"/>
  <c r="AE2038" i="8"/>
  <c r="AE2039" i="8"/>
  <c r="AE2040" i="8"/>
  <c r="AE2041" i="8"/>
  <c r="AE2042" i="8"/>
  <c r="AE2043" i="8"/>
  <c r="AE2044" i="8"/>
  <c r="AE2045" i="8"/>
  <c r="AE2046" i="8"/>
  <c r="AE2047" i="8"/>
  <c r="AE2048" i="8"/>
  <c r="AE2049" i="8"/>
  <c r="AE2050" i="8"/>
  <c r="AE2051" i="8"/>
  <c r="AE2052" i="8"/>
  <c r="AE2053" i="8"/>
  <c r="AE2054" i="8"/>
  <c r="AE2055" i="8"/>
  <c r="AE2056" i="8"/>
  <c r="AE2057" i="8"/>
  <c r="AE2058" i="8"/>
  <c r="AE2059" i="8"/>
  <c r="AE2060" i="8"/>
  <c r="AE2061" i="8"/>
  <c r="AE2062" i="8"/>
  <c r="AE2063" i="8"/>
  <c r="AE2064" i="8"/>
  <c r="AE2065" i="8"/>
  <c r="AE2066" i="8"/>
  <c r="AE2067" i="8"/>
  <c r="AE2068" i="8"/>
  <c r="AE2069" i="8"/>
  <c r="AE2070" i="8"/>
  <c r="AE2071" i="8"/>
  <c r="AE2072" i="8"/>
  <c r="AE2073" i="8"/>
  <c r="AE2074" i="8"/>
  <c r="AE2075" i="8"/>
  <c r="AE2076" i="8"/>
  <c r="AE2077" i="8"/>
  <c r="AE2078" i="8"/>
  <c r="AE2079" i="8"/>
  <c r="AE2080" i="8"/>
  <c r="AE2081" i="8"/>
  <c r="AE2082" i="8"/>
  <c r="AE2083" i="8"/>
  <c r="AE2084" i="8"/>
  <c r="AE2085" i="8"/>
  <c r="AE2086" i="8"/>
  <c r="AE2087" i="8"/>
  <c r="AE2088" i="8"/>
  <c r="AE2089" i="8"/>
  <c r="AE2090" i="8"/>
  <c r="AE2091" i="8"/>
  <c r="AE2092" i="8"/>
  <c r="AE2093" i="8"/>
  <c r="AE2094" i="8"/>
  <c r="AE2095" i="8"/>
  <c r="AE2096" i="8"/>
  <c r="AE2097" i="8"/>
  <c r="AE2098" i="8"/>
  <c r="AE2099" i="8"/>
  <c r="AE2100" i="8"/>
  <c r="AE2101" i="8"/>
  <c r="AE2102" i="8"/>
  <c r="AE2103" i="8"/>
  <c r="AE2104" i="8"/>
  <c r="AE2105" i="8"/>
  <c r="AE2106" i="8"/>
  <c r="AE2107" i="8"/>
  <c r="AE2108" i="8"/>
  <c r="AE2109" i="8"/>
  <c r="AE2110" i="8"/>
  <c r="AE2111" i="8"/>
  <c r="AE2112" i="8"/>
  <c r="AE2113" i="8"/>
  <c r="AE2114" i="8"/>
  <c r="AE2115" i="8"/>
  <c r="AE2116" i="8"/>
  <c r="AE2117" i="8"/>
  <c r="AE2118" i="8"/>
  <c r="AE2119" i="8"/>
  <c r="AE2120" i="8"/>
  <c r="AE2121" i="8"/>
  <c r="AE2122" i="8"/>
  <c r="AE2123" i="8"/>
  <c r="AE2124" i="8"/>
  <c r="AE2125" i="8"/>
  <c r="AE2126" i="8"/>
  <c r="AE2127" i="8"/>
  <c r="AE2128" i="8"/>
  <c r="AE2129" i="8"/>
  <c r="AE2130" i="8"/>
  <c r="AE2131" i="8"/>
  <c r="AE2132" i="8"/>
  <c r="AE2133" i="8"/>
  <c r="AE2134" i="8"/>
  <c r="AE2135" i="8"/>
  <c r="AE2136" i="8"/>
  <c r="AE2137" i="8"/>
  <c r="AE2138" i="8"/>
  <c r="AE2139" i="8"/>
  <c r="AE2140" i="8"/>
  <c r="AE2141" i="8"/>
  <c r="AE2142" i="8"/>
  <c r="AE2143" i="8"/>
  <c r="AE2144" i="8"/>
  <c r="AE2145" i="8"/>
  <c r="AE2146" i="8"/>
  <c r="AE2147" i="8"/>
  <c r="AE2148" i="8"/>
  <c r="AE2149" i="8"/>
  <c r="AE2150" i="8"/>
  <c r="AE2151" i="8"/>
  <c r="AE2152" i="8"/>
  <c r="AE2153" i="8"/>
  <c r="AE2154" i="8"/>
  <c r="AE2155" i="8"/>
  <c r="AE2156" i="8"/>
  <c r="AE2157" i="8"/>
  <c r="AE2158" i="8"/>
  <c r="AE2159" i="8"/>
  <c r="AE2160" i="8"/>
  <c r="AE2161" i="8"/>
  <c r="AE2162" i="8"/>
  <c r="AE2163" i="8"/>
  <c r="AE2164" i="8"/>
  <c r="AE2165" i="8"/>
  <c r="AE2166" i="8"/>
  <c r="AE2167" i="8"/>
  <c r="AE2168" i="8"/>
  <c r="AE2169" i="8"/>
  <c r="AE2170" i="8"/>
  <c r="AE2171" i="8"/>
  <c r="AE2172" i="8"/>
  <c r="AE2173" i="8"/>
  <c r="AE2174" i="8"/>
  <c r="AE2175" i="8"/>
  <c r="AE2176" i="8"/>
  <c r="AE2177" i="8"/>
  <c r="AE2178" i="8"/>
  <c r="AE2179" i="8"/>
  <c r="AE2180" i="8"/>
  <c r="AE2181" i="8"/>
  <c r="AE2182" i="8"/>
  <c r="AE2183" i="8"/>
  <c r="AE2184" i="8"/>
  <c r="AE2185" i="8"/>
  <c r="AE2186" i="8"/>
  <c r="AE2187" i="8"/>
  <c r="AE2188" i="8"/>
  <c r="AE2189" i="8"/>
  <c r="AE2190" i="8"/>
  <c r="AE2191" i="8"/>
  <c r="AE2192" i="8"/>
  <c r="AE2193" i="8"/>
  <c r="AE2194" i="8"/>
  <c r="AE2195" i="8"/>
  <c r="AE2196" i="8"/>
  <c r="AE2197" i="8"/>
  <c r="AE2198" i="8"/>
  <c r="AE2199" i="8"/>
  <c r="AE2200" i="8"/>
  <c r="AE2201" i="8"/>
  <c r="AE2202" i="8"/>
  <c r="AE2203" i="8"/>
  <c r="AE2204" i="8"/>
  <c r="AE2205" i="8"/>
  <c r="AE2206" i="8"/>
  <c r="AE2207" i="8"/>
  <c r="AE2208" i="8"/>
  <c r="AE2209" i="8"/>
  <c r="AE2210" i="8"/>
  <c r="AE2211" i="8"/>
  <c r="AE2212" i="8"/>
  <c r="AE2213" i="8"/>
  <c r="AE2214" i="8"/>
  <c r="AE2215" i="8"/>
  <c r="AE2216" i="8"/>
  <c r="AE2217" i="8"/>
  <c r="AE2218" i="8"/>
  <c r="AE2219" i="8"/>
  <c r="AE2220" i="8"/>
  <c r="AE2221" i="8"/>
  <c r="AE2222" i="8"/>
  <c r="AE2223" i="8"/>
  <c r="AE2224" i="8"/>
  <c r="AE2225" i="8"/>
  <c r="AE2226" i="8"/>
  <c r="AE2227" i="8"/>
  <c r="AE2228" i="8"/>
  <c r="AE2229" i="8"/>
  <c r="AE2230" i="8"/>
  <c r="AE2231" i="8"/>
  <c r="AE2232" i="8"/>
  <c r="AE2233" i="8"/>
  <c r="AE2234" i="8"/>
  <c r="AE2235" i="8"/>
  <c r="AE2236" i="8"/>
  <c r="AE2237" i="8"/>
  <c r="AE2238" i="8"/>
  <c r="AE2239" i="8"/>
  <c r="AE2240" i="8"/>
  <c r="AE2241" i="8"/>
  <c r="AE2242" i="8"/>
  <c r="AE2243" i="8"/>
  <c r="AE2244" i="8"/>
  <c r="AE2245" i="8"/>
  <c r="AE2246" i="8"/>
  <c r="AE2247" i="8"/>
  <c r="AE2248" i="8"/>
  <c r="AE2249" i="8"/>
  <c r="AE2250" i="8"/>
  <c r="AE2251" i="8"/>
  <c r="AE2252" i="8"/>
  <c r="AE2253" i="8"/>
  <c r="AE2254" i="8"/>
  <c r="AE2255" i="8"/>
  <c r="AE2256" i="8"/>
  <c r="AE2257" i="8"/>
  <c r="AE2258" i="8"/>
  <c r="AE2259" i="8"/>
  <c r="AE2260" i="8"/>
  <c r="AE2261" i="8"/>
  <c r="AE2262" i="8"/>
  <c r="AE2263" i="8"/>
  <c r="AE2264" i="8"/>
  <c r="AE2265" i="8"/>
  <c r="AE2266" i="8"/>
  <c r="AE2267" i="8"/>
  <c r="AE2268" i="8"/>
  <c r="AE2269" i="8"/>
  <c r="AE2270" i="8"/>
  <c r="AE2271" i="8"/>
  <c r="AE2272" i="8"/>
  <c r="AE2273" i="8"/>
  <c r="AE2274" i="8"/>
  <c r="AE2275" i="8"/>
  <c r="AE2276" i="8"/>
  <c r="AE2277" i="8"/>
  <c r="AE2278" i="8"/>
  <c r="AE2279" i="8"/>
  <c r="AE2280" i="8"/>
  <c r="AE2281" i="8"/>
  <c r="AE2282" i="8"/>
  <c r="AE2283" i="8"/>
  <c r="AE2284" i="8"/>
  <c r="AE2285" i="8"/>
  <c r="AE2286" i="8"/>
  <c r="AE2287" i="8"/>
  <c r="AE2288" i="8"/>
  <c r="AE2289" i="8"/>
  <c r="AE2290" i="8"/>
  <c r="AE2291" i="8"/>
  <c r="AE2292" i="8"/>
  <c r="AE2293" i="8"/>
  <c r="AE2294" i="8"/>
  <c r="AE2295" i="8"/>
  <c r="AE2296" i="8"/>
  <c r="AE2297" i="8"/>
  <c r="AE2298" i="8"/>
  <c r="AE2299" i="8"/>
  <c r="AE2300" i="8"/>
  <c r="AE2301" i="8"/>
  <c r="AE2302" i="8"/>
  <c r="AE2303" i="8"/>
  <c r="AE2304" i="8"/>
  <c r="AE2305" i="8"/>
  <c r="AE2306" i="8"/>
  <c r="AE2307" i="8"/>
  <c r="AE2308" i="8"/>
  <c r="AE2309" i="8"/>
  <c r="AE2310" i="8"/>
  <c r="AE2311" i="8"/>
  <c r="AE2312" i="8"/>
  <c r="AE2313" i="8"/>
  <c r="AE2314" i="8"/>
  <c r="AE2315" i="8"/>
  <c r="AE2316" i="8"/>
  <c r="AE2317" i="8"/>
  <c r="AE2318" i="8"/>
  <c r="AE2319" i="8"/>
  <c r="AE2320" i="8"/>
  <c r="AE2321" i="8"/>
  <c r="AE2322" i="8"/>
  <c r="AE2323" i="8"/>
  <c r="AE2324" i="8"/>
  <c r="AE2325" i="8"/>
  <c r="AE2326" i="8"/>
  <c r="AE2327" i="8"/>
  <c r="AE2328" i="8"/>
  <c r="AE2329" i="8"/>
  <c r="AE2330" i="8"/>
  <c r="AE2331" i="8"/>
  <c r="AE2332" i="8"/>
  <c r="AE2333" i="8"/>
  <c r="AE2334" i="8"/>
  <c r="AE2335" i="8"/>
  <c r="AE2336" i="8"/>
  <c r="AE2337" i="8"/>
  <c r="AE2338" i="8"/>
  <c r="AE2339" i="8"/>
  <c r="AE2340" i="8"/>
  <c r="AE2341" i="8"/>
  <c r="AE2342" i="8"/>
  <c r="AE2343" i="8"/>
  <c r="AE2344" i="8"/>
  <c r="AE2345" i="8"/>
  <c r="AE2346" i="8"/>
  <c r="AE2347" i="8"/>
  <c r="AE2348" i="8"/>
  <c r="AE2349" i="8"/>
  <c r="AE2350" i="8"/>
  <c r="AE2351" i="8"/>
  <c r="AE2352" i="8"/>
  <c r="AE2353" i="8"/>
  <c r="AE2354" i="8"/>
  <c r="AE2355" i="8"/>
  <c r="AE2356" i="8"/>
  <c r="AE2357" i="8"/>
  <c r="AE2358" i="8"/>
  <c r="AE2359" i="8"/>
  <c r="AE2360" i="8"/>
  <c r="AE2361" i="8"/>
  <c r="AE2362" i="8"/>
  <c r="AE2363" i="8"/>
  <c r="AE2364" i="8"/>
  <c r="AE2365" i="8"/>
  <c r="AE2366" i="8"/>
  <c r="AE2367" i="8"/>
  <c r="AE2368" i="8"/>
  <c r="AE2369" i="8"/>
  <c r="AE2370" i="8"/>
  <c r="AE2371" i="8"/>
  <c r="AE2372" i="8"/>
  <c r="AE2373" i="8"/>
  <c r="AE2374" i="8"/>
  <c r="AE2375" i="8"/>
  <c r="AE2376" i="8"/>
  <c r="AE2377" i="8"/>
  <c r="AE2378" i="8"/>
  <c r="AE2379" i="8"/>
  <c r="AE2380" i="8"/>
  <c r="AE2381" i="8"/>
  <c r="AE2382" i="8"/>
  <c r="AE2383" i="8"/>
  <c r="AE2384" i="8"/>
  <c r="AE2385" i="8"/>
  <c r="AE2386" i="8"/>
  <c r="AE2387" i="8"/>
  <c r="AE2388" i="8"/>
  <c r="AE2389" i="8"/>
  <c r="AE2390" i="8"/>
  <c r="AE2391" i="8"/>
  <c r="AE2392" i="8"/>
  <c r="AE2393" i="8"/>
  <c r="AE2394" i="8"/>
  <c r="AE2395" i="8"/>
  <c r="AE2396" i="8"/>
  <c r="AE2397" i="8"/>
  <c r="AE2398" i="8"/>
  <c r="AE2399" i="8"/>
  <c r="AE2400" i="8"/>
  <c r="AE2401" i="8"/>
  <c r="AE2402" i="8"/>
  <c r="AE2403" i="8"/>
  <c r="AE2404" i="8"/>
  <c r="AE2405" i="8"/>
  <c r="AE2406" i="8"/>
  <c r="AE2407" i="8"/>
  <c r="AE2408" i="8"/>
  <c r="AE2409" i="8"/>
  <c r="AE2410" i="8"/>
  <c r="AE2411" i="8"/>
  <c r="AE2412" i="8"/>
  <c r="AE2413" i="8"/>
  <c r="AE2414" i="8"/>
  <c r="AE2415" i="8"/>
  <c r="AE2416" i="8"/>
  <c r="AE2417" i="8"/>
  <c r="AE2418" i="8"/>
  <c r="AE2419" i="8"/>
  <c r="AE2420" i="8"/>
  <c r="AE2421" i="8"/>
  <c r="AE2422" i="8"/>
  <c r="AE2423" i="8"/>
  <c r="AE2424" i="8"/>
  <c r="AE2425" i="8"/>
  <c r="AE2426" i="8"/>
  <c r="AE2427" i="8"/>
  <c r="AE2428" i="8"/>
  <c r="AE2429" i="8"/>
  <c r="AE2430" i="8"/>
  <c r="AE2431" i="8"/>
  <c r="AE2432" i="8"/>
  <c r="AE2433" i="8"/>
  <c r="AE2434" i="8"/>
  <c r="AE2435" i="8"/>
  <c r="AE2436" i="8"/>
  <c r="AE2437" i="8"/>
  <c r="AE2438" i="8"/>
  <c r="AE2439" i="8"/>
  <c r="AE2440" i="8"/>
  <c r="AE2441" i="8"/>
  <c r="AE2442" i="8"/>
  <c r="AE2443" i="8"/>
  <c r="AE2444" i="8"/>
  <c r="AE2445" i="8"/>
  <c r="AE2446" i="8"/>
  <c r="AE2447" i="8"/>
  <c r="AE2448" i="8"/>
  <c r="AE2449" i="8"/>
  <c r="AE2450" i="8"/>
  <c r="AE2451" i="8"/>
  <c r="AE2452" i="8"/>
  <c r="AE2453" i="8"/>
  <c r="AE2454" i="8"/>
  <c r="AE2455" i="8"/>
  <c r="AE2456" i="8"/>
  <c r="AE2457" i="8"/>
  <c r="AE2458" i="8"/>
  <c r="AE2459" i="8"/>
  <c r="AE2460" i="8"/>
  <c r="AE2461" i="8"/>
  <c r="AE2462" i="8"/>
  <c r="AE2463" i="8"/>
  <c r="AE2464" i="8"/>
  <c r="AE2465" i="8"/>
  <c r="AE2466" i="8"/>
  <c r="AE2467" i="8"/>
  <c r="AE2468" i="8"/>
  <c r="AE2469" i="8"/>
  <c r="AE2470" i="8"/>
  <c r="AE2471" i="8"/>
  <c r="AE2472" i="8"/>
  <c r="AE2473" i="8"/>
  <c r="AE2474" i="8"/>
  <c r="AE2475" i="8"/>
  <c r="AE2476" i="8"/>
  <c r="AE2477" i="8"/>
  <c r="AE2478" i="8"/>
  <c r="AE2479" i="8"/>
  <c r="AE2480" i="8"/>
  <c r="AE2481" i="8"/>
  <c r="AE2482" i="8"/>
  <c r="AE2483" i="8"/>
  <c r="AE2484" i="8"/>
  <c r="AE2485" i="8"/>
  <c r="AE2486" i="8"/>
  <c r="AE2487" i="8"/>
  <c r="AE2488" i="8"/>
  <c r="AE2489" i="8"/>
  <c r="AE2490" i="8"/>
  <c r="AE2491" i="8"/>
  <c r="AE2492" i="8"/>
  <c r="AE2493" i="8"/>
  <c r="AE2494" i="8"/>
  <c r="AE2495" i="8"/>
  <c r="AE2496" i="8"/>
  <c r="AE2497" i="8"/>
  <c r="AE2498" i="8"/>
  <c r="AE2499" i="8"/>
  <c r="AE2500" i="8"/>
  <c r="AE2501" i="8"/>
  <c r="AE2502" i="8"/>
  <c r="AE2503" i="8"/>
  <c r="AE2504" i="8"/>
  <c r="AE2505" i="8"/>
  <c r="AE2506" i="8"/>
  <c r="AE2507" i="8"/>
  <c r="AE2508" i="8"/>
  <c r="AE2509" i="8"/>
  <c r="AE2510" i="8"/>
  <c r="AE2511" i="8"/>
  <c r="AE2512" i="8"/>
  <c r="AE2513" i="8"/>
  <c r="AE2514" i="8"/>
  <c r="AE2515" i="8"/>
  <c r="AE2516" i="8"/>
  <c r="AE2517" i="8"/>
  <c r="AE2518" i="8"/>
  <c r="AE2519" i="8"/>
  <c r="AE2520" i="8"/>
  <c r="AE2521" i="8"/>
  <c r="AE2522" i="8"/>
  <c r="AE2523" i="8"/>
  <c r="AE2524" i="8"/>
  <c r="AE2525" i="8"/>
  <c r="AE2526" i="8"/>
  <c r="AE2527" i="8"/>
  <c r="AE2528" i="8"/>
  <c r="AE2529" i="8"/>
  <c r="AE2530" i="8"/>
  <c r="AE2531" i="8"/>
  <c r="AE2532" i="8"/>
  <c r="AE2533" i="8"/>
  <c r="AE2534" i="8"/>
  <c r="AE2535" i="8"/>
  <c r="AE2536" i="8"/>
  <c r="AE2537" i="8"/>
  <c r="AE2538" i="8"/>
  <c r="AE2539" i="8"/>
  <c r="AE2540" i="8"/>
  <c r="AE2541" i="8"/>
  <c r="AE2542" i="8"/>
  <c r="AE2543" i="8"/>
  <c r="AE2544" i="8"/>
  <c r="AE2545" i="8"/>
  <c r="AE2546" i="8"/>
  <c r="AE2547" i="8"/>
  <c r="AE2548" i="8"/>
  <c r="AE2549" i="8"/>
  <c r="AE2550" i="8"/>
  <c r="AE2551" i="8"/>
  <c r="AE2552" i="8"/>
  <c r="AE2553" i="8"/>
  <c r="AE2554" i="8"/>
  <c r="AE2555" i="8"/>
  <c r="AE2556" i="8"/>
  <c r="AE2557" i="8"/>
  <c r="AE2558" i="8"/>
  <c r="AE2559" i="8"/>
  <c r="AE2560" i="8"/>
  <c r="AE2561" i="8"/>
  <c r="AE2562" i="8"/>
  <c r="AE2563" i="8"/>
  <c r="AE2564" i="8"/>
  <c r="AE2565" i="8"/>
  <c r="AE2566" i="8"/>
  <c r="AE2567" i="8"/>
  <c r="AE2568" i="8"/>
  <c r="AE2569" i="8"/>
  <c r="AE2570" i="8"/>
  <c r="AE2571" i="8"/>
  <c r="AE2572" i="8"/>
  <c r="AE2573" i="8"/>
  <c r="AE2574" i="8"/>
  <c r="AE2575" i="8"/>
  <c r="AE2576" i="8"/>
  <c r="AE2577" i="8"/>
  <c r="AE2578" i="8"/>
  <c r="AE2579" i="8"/>
  <c r="AE2580" i="8"/>
  <c r="AE2581" i="8"/>
  <c r="AE2582" i="8"/>
  <c r="AE2583" i="8"/>
  <c r="AE2584" i="8"/>
  <c r="AE2585" i="8"/>
  <c r="AE2586" i="8"/>
  <c r="AE2587" i="8"/>
  <c r="AE2588" i="8"/>
  <c r="AE2589" i="8"/>
  <c r="AE2590" i="8"/>
  <c r="AE2591" i="8"/>
  <c r="AE2592" i="8"/>
  <c r="AE2593" i="8"/>
  <c r="AE2594" i="8"/>
  <c r="AE2595" i="8"/>
  <c r="AE2596" i="8"/>
  <c r="AE2597" i="8"/>
  <c r="AE2598" i="8"/>
  <c r="AE2599" i="8"/>
  <c r="AE2600" i="8"/>
  <c r="AE2601" i="8"/>
  <c r="AE2602" i="8"/>
  <c r="AE2603" i="8"/>
  <c r="AE2604" i="8"/>
  <c r="AE2605" i="8"/>
  <c r="AE2606" i="8"/>
  <c r="AE2607" i="8"/>
  <c r="AE2608" i="8"/>
  <c r="AE2609" i="8"/>
  <c r="AE2610" i="8"/>
  <c r="AE2611" i="8"/>
  <c r="AE2612" i="8"/>
  <c r="AE2613" i="8"/>
  <c r="AE2614" i="8"/>
  <c r="AE2615" i="8"/>
  <c r="AE2616" i="8"/>
  <c r="AE2617" i="8"/>
  <c r="AE2618" i="8"/>
  <c r="AE2619" i="8"/>
  <c r="AE2620" i="8"/>
  <c r="AE2621" i="8"/>
  <c r="AE2622" i="8"/>
  <c r="AE2623" i="8"/>
  <c r="AE2624" i="8"/>
  <c r="AE2625" i="8"/>
  <c r="AE2626" i="8"/>
  <c r="AE2627" i="8"/>
  <c r="AE2628" i="8"/>
  <c r="AE2629" i="8"/>
  <c r="AE2630" i="8"/>
  <c r="AE2631" i="8"/>
  <c r="AE2632" i="8"/>
  <c r="AE2633" i="8"/>
  <c r="AE2634" i="8"/>
  <c r="AE2635" i="8"/>
  <c r="AE2636" i="8"/>
  <c r="AE2637" i="8"/>
  <c r="AE2638" i="8"/>
  <c r="AE2639" i="8"/>
  <c r="AE2640" i="8"/>
  <c r="AE2641" i="8"/>
  <c r="AE2642" i="8"/>
  <c r="AE2643" i="8"/>
  <c r="AE2644" i="8"/>
  <c r="AE2645" i="8"/>
  <c r="AE2646" i="8"/>
  <c r="AE2647" i="8"/>
  <c r="AE2648" i="8"/>
  <c r="AE2649" i="8"/>
  <c r="AE2650" i="8"/>
  <c r="AE2651" i="8"/>
  <c r="AE2652" i="8"/>
  <c r="AE2653" i="8"/>
  <c r="AE2654" i="8"/>
  <c r="AE2655" i="8"/>
  <c r="AE2656" i="8"/>
  <c r="AE2657" i="8"/>
  <c r="AE2658" i="8"/>
  <c r="AE2659" i="8"/>
  <c r="AE2660" i="8"/>
  <c r="AE2661" i="8"/>
  <c r="AE2662" i="8"/>
  <c r="AE2663" i="8"/>
  <c r="AE2664" i="8"/>
  <c r="AE2665" i="8"/>
  <c r="AE2666" i="8"/>
  <c r="AE2667" i="8"/>
  <c r="AE2668" i="8"/>
  <c r="AE2669" i="8"/>
  <c r="AE2670" i="8"/>
  <c r="AE2671" i="8"/>
  <c r="AE2672" i="8"/>
  <c r="AE2673" i="8"/>
  <c r="AE2674" i="8"/>
  <c r="AE2675" i="8"/>
  <c r="AE2676" i="8"/>
  <c r="AE2677" i="8"/>
  <c r="AE2678" i="8"/>
  <c r="AE2679" i="8"/>
  <c r="AE2680" i="8"/>
  <c r="AE2681" i="8"/>
  <c r="AE2682" i="8"/>
  <c r="AE2683" i="8"/>
  <c r="AE2684" i="8"/>
  <c r="AE2685" i="8"/>
  <c r="AE2686" i="8"/>
  <c r="AE2687" i="8"/>
  <c r="AE2688" i="8"/>
  <c r="AE2689" i="8"/>
  <c r="AE2690" i="8"/>
  <c r="AE2691" i="8"/>
  <c r="AE2692" i="8"/>
  <c r="AE2693" i="8"/>
  <c r="AE2694" i="8"/>
  <c r="AE2695" i="8"/>
  <c r="AE2696" i="8"/>
  <c r="AE2697" i="8"/>
  <c r="AE2698" i="8"/>
  <c r="AE2699" i="8"/>
  <c r="AE2700" i="8"/>
  <c r="AE2701" i="8"/>
  <c r="AE2702" i="8"/>
  <c r="AE2703" i="8"/>
  <c r="AE2704" i="8"/>
  <c r="AE2705" i="8"/>
  <c r="AE2706" i="8"/>
  <c r="AE2707" i="8"/>
  <c r="AE2708" i="8"/>
  <c r="AE2709" i="8"/>
  <c r="AE2710" i="8"/>
  <c r="AE2711" i="8"/>
  <c r="AE2712" i="8"/>
  <c r="AE2713" i="8"/>
  <c r="AE2714" i="8"/>
  <c r="AE2715" i="8"/>
  <c r="AE2716" i="8"/>
  <c r="AE2717" i="8"/>
  <c r="AE2718" i="8"/>
  <c r="AE2719" i="8"/>
  <c r="AE2720" i="8"/>
  <c r="AE2721" i="8"/>
  <c r="AE2722" i="8"/>
  <c r="AE2723" i="8"/>
  <c r="AE2724" i="8"/>
  <c r="AE2725" i="8"/>
  <c r="AE2726" i="8"/>
  <c r="AE2727" i="8"/>
  <c r="AE2728" i="8"/>
  <c r="AE2729" i="8"/>
  <c r="AE2730" i="8"/>
  <c r="AE2731" i="8"/>
  <c r="AE2732" i="8"/>
  <c r="AE2733" i="8"/>
  <c r="AE2734" i="8"/>
  <c r="AE2735" i="8"/>
  <c r="AE2736" i="8"/>
  <c r="AE2737" i="8"/>
  <c r="AE2738" i="8"/>
  <c r="AE2739" i="8"/>
  <c r="AE2740" i="8"/>
  <c r="AE2741" i="8"/>
  <c r="AE2742" i="8"/>
  <c r="AE2743" i="8"/>
  <c r="AE2744" i="8"/>
  <c r="AE2745" i="8"/>
  <c r="AE2746" i="8"/>
  <c r="AE2747" i="8"/>
  <c r="AE2748" i="8"/>
  <c r="AE2749" i="8"/>
  <c r="AE2750" i="8"/>
  <c r="AE2751" i="8"/>
  <c r="AE2752" i="8"/>
  <c r="AE2753" i="8"/>
  <c r="AE2754" i="8"/>
  <c r="AE2755" i="8"/>
  <c r="AE2756" i="8"/>
  <c r="AE2757" i="8"/>
  <c r="AE2758" i="8"/>
  <c r="AE2759" i="8"/>
  <c r="AE2760" i="8"/>
  <c r="AE2761" i="8"/>
  <c r="AE2762" i="8"/>
  <c r="AE2763" i="8"/>
  <c r="AE2764" i="8"/>
  <c r="AE2765" i="8"/>
  <c r="AE2766" i="8"/>
  <c r="AE2767" i="8"/>
  <c r="AE2768" i="8"/>
  <c r="AE2769" i="8"/>
  <c r="AE2770" i="8"/>
  <c r="AE2771" i="8"/>
  <c r="AE2772" i="8"/>
  <c r="AE2773" i="8"/>
  <c r="AE2774" i="8"/>
  <c r="AE2775" i="8"/>
  <c r="AE2776" i="8"/>
  <c r="AE2777" i="8"/>
  <c r="AE2778" i="8"/>
  <c r="AE2779" i="8"/>
  <c r="AE2780" i="8"/>
  <c r="AE2781" i="8"/>
  <c r="AE2782" i="8"/>
  <c r="AE2783" i="8"/>
  <c r="AE2784" i="8"/>
  <c r="AE2785" i="8"/>
  <c r="AE2786" i="8"/>
  <c r="AE2787" i="8"/>
  <c r="AE2788" i="8"/>
  <c r="AE2789" i="8"/>
  <c r="AE2790" i="8"/>
  <c r="AE2791" i="8"/>
  <c r="AE2792" i="8"/>
  <c r="AE2793" i="8"/>
  <c r="AE2794" i="8"/>
  <c r="AE2795" i="8"/>
  <c r="AE2796" i="8"/>
  <c r="AE2797" i="8"/>
  <c r="AE2798" i="8"/>
  <c r="AE2799" i="8"/>
  <c r="AE2800" i="8"/>
  <c r="AE2801" i="8"/>
  <c r="AE2802" i="8"/>
  <c r="AE2803" i="8"/>
  <c r="AE2804" i="8"/>
  <c r="AE2805" i="8"/>
  <c r="AE2806" i="8"/>
  <c r="AE2807" i="8"/>
  <c r="AE2808" i="8"/>
  <c r="AE2809" i="8"/>
  <c r="AE2810" i="8"/>
  <c r="AE2811" i="8"/>
  <c r="AE2812" i="8"/>
  <c r="AE2813" i="8"/>
  <c r="AE2814" i="8"/>
  <c r="AE2815" i="8"/>
  <c r="AE2816" i="8"/>
  <c r="AE2817" i="8"/>
  <c r="AE2818" i="8"/>
  <c r="AE2819" i="8"/>
  <c r="AE2820" i="8"/>
  <c r="AE2821" i="8"/>
  <c r="AE2822" i="8"/>
  <c r="AE2823" i="8"/>
  <c r="AE2824" i="8"/>
  <c r="AE2825" i="8"/>
  <c r="AE2826" i="8"/>
  <c r="AE2827" i="8"/>
  <c r="AE2828" i="8"/>
  <c r="AE2829" i="8"/>
  <c r="AE2830" i="8"/>
  <c r="AE2831" i="8"/>
  <c r="AE2832" i="8"/>
  <c r="AE2833" i="8"/>
  <c r="AE2834" i="8"/>
  <c r="AE2835" i="8"/>
  <c r="AE2836" i="8"/>
  <c r="AE2837" i="8"/>
  <c r="AE2838" i="8"/>
  <c r="AE2839" i="8"/>
  <c r="AE2840" i="8"/>
  <c r="AE2841" i="8"/>
  <c r="AE2842" i="8"/>
  <c r="AE2843" i="8"/>
  <c r="AE2844" i="8"/>
  <c r="AE2845" i="8"/>
  <c r="AE2846" i="8"/>
  <c r="AE2847" i="8"/>
  <c r="AE2848" i="8"/>
  <c r="AE2849" i="8"/>
  <c r="AE2850" i="8"/>
  <c r="AE2851" i="8"/>
  <c r="AE2852" i="8"/>
  <c r="AE2853" i="8"/>
  <c r="AE2854" i="8"/>
  <c r="AE2855" i="8"/>
  <c r="AE2856" i="8"/>
  <c r="AE2857" i="8"/>
  <c r="AE2858" i="8"/>
  <c r="AE2859" i="8"/>
  <c r="AE2860" i="8"/>
  <c r="AE2861" i="8"/>
  <c r="AE2862" i="8"/>
  <c r="AE2863" i="8"/>
  <c r="AE2864" i="8"/>
  <c r="AE2865" i="8"/>
  <c r="AE2866" i="8"/>
  <c r="AE2867" i="8"/>
  <c r="AE2868" i="8"/>
  <c r="AE2869" i="8"/>
  <c r="AE2870" i="8"/>
  <c r="AE2871" i="8"/>
  <c r="AE2872" i="8"/>
  <c r="AE2873" i="8"/>
  <c r="AE2874" i="8"/>
  <c r="AE2875" i="8"/>
  <c r="AE2876" i="8"/>
  <c r="AE2877" i="8"/>
  <c r="AE2878" i="8"/>
  <c r="AE2879" i="8"/>
  <c r="AE2880" i="8"/>
  <c r="AE2881" i="8"/>
  <c r="AE2882" i="8"/>
  <c r="AE2883" i="8"/>
  <c r="AE2884" i="8"/>
  <c r="AE2885" i="8"/>
  <c r="AE2886" i="8"/>
  <c r="AE2887" i="8"/>
  <c r="AE2888" i="8"/>
  <c r="AE2889" i="8"/>
  <c r="AE2890" i="8"/>
  <c r="AE2891" i="8"/>
  <c r="AE2892" i="8"/>
  <c r="AE2893" i="8"/>
  <c r="AE2894" i="8"/>
  <c r="AE2895" i="8"/>
  <c r="AE2896" i="8"/>
  <c r="AE2897" i="8"/>
  <c r="AE2898" i="8"/>
  <c r="AE2899" i="8"/>
  <c r="AE2900" i="8"/>
  <c r="AE2901" i="8"/>
  <c r="AE2902" i="8"/>
  <c r="AE2903" i="8"/>
  <c r="AE2904" i="8"/>
  <c r="AE2905" i="8"/>
  <c r="AE2906" i="8"/>
  <c r="AE2907" i="8"/>
  <c r="AE2908" i="8"/>
  <c r="AE2909" i="8"/>
  <c r="AE2910" i="8"/>
  <c r="AE2911" i="8"/>
  <c r="AE2912" i="8"/>
  <c r="AE2913" i="8"/>
  <c r="AE2914" i="8"/>
  <c r="AE2915" i="8"/>
  <c r="AE2916" i="8"/>
  <c r="AE2917" i="8"/>
  <c r="AE2918" i="8"/>
  <c r="AE2919" i="8"/>
  <c r="AE2920" i="8"/>
  <c r="AE2921" i="8"/>
  <c r="AE2922" i="8"/>
  <c r="AE2923" i="8"/>
  <c r="AE2924" i="8"/>
  <c r="AE2925" i="8"/>
  <c r="AE2926" i="8"/>
  <c r="AE2927" i="8"/>
  <c r="AE2928" i="8"/>
  <c r="AE2929" i="8"/>
  <c r="AE2930" i="8"/>
  <c r="AE2931" i="8"/>
  <c r="AE2932" i="8"/>
  <c r="AE2933" i="8"/>
  <c r="AE2934" i="8"/>
  <c r="AE2935" i="8"/>
  <c r="AE2936" i="8"/>
  <c r="AE2937" i="8"/>
  <c r="AE2938" i="8"/>
  <c r="AE2939" i="8"/>
  <c r="AE2940" i="8"/>
  <c r="AE2941" i="8"/>
  <c r="AE2942" i="8"/>
  <c r="AE2943" i="8"/>
  <c r="AE2944" i="8"/>
  <c r="AE2945" i="8"/>
  <c r="AE2946" i="8"/>
  <c r="AE2947" i="8"/>
  <c r="AE2948" i="8"/>
  <c r="AE2949" i="8"/>
  <c r="AE2950" i="8"/>
  <c r="AE2951" i="8"/>
  <c r="AE2952" i="8"/>
  <c r="AE2953" i="8"/>
  <c r="AE2954" i="8"/>
  <c r="AE2955" i="8"/>
  <c r="AE2956" i="8"/>
  <c r="AE2957" i="8"/>
  <c r="AE2958" i="8"/>
  <c r="AE2959" i="8"/>
  <c r="AE2960" i="8"/>
  <c r="AE2961" i="8"/>
  <c r="AE2962" i="8"/>
  <c r="AE2963" i="8"/>
  <c r="AE2964" i="8"/>
  <c r="AE2965" i="8"/>
  <c r="AE2966" i="8"/>
  <c r="AE2967" i="8"/>
  <c r="AE2968" i="8"/>
  <c r="AE2969" i="8"/>
  <c r="AE2970" i="8"/>
  <c r="AE2971" i="8"/>
  <c r="AE2972" i="8"/>
  <c r="AE2973" i="8"/>
  <c r="AE2974" i="8"/>
  <c r="AE2975" i="8"/>
  <c r="AE2976" i="8"/>
  <c r="AE2977" i="8"/>
  <c r="AE2978" i="8"/>
  <c r="AE2979" i="8"/>
  <c r="AE2980" i="8"/>
  <c r="AE2981" i="8"/>
  <c r="AE2982" i="8"/>
  <c r="AE2983" i="8"/>
  <c r="AE2984" i="8"/>
  <c r="AE2985" i="8"/>
  <c r="AE2986" i="8"/>
  <c r="AE2987" i="8"/>
  <c r="AE2988" i="8"/>
  <c r="AE2989" i="8"/>
  <c r="AE2990" i="8"/>
  <c r="AE2991" i="8"/>
  <c r="AE2992" i="8"/>
  <c r="AE2993" i="8"/>
  <c r="AE2994" i="8"/>
  <c r="AE2995" i="8"/>
  <c r="AE2996" i="8"/>
  <c r="AE2997" i="8"/>
  <c r="AE2998" i="8"/>
  <c r="AE2999" i="8"/>
  <c r="AE3000" i="8"/>
  <c r="AE3001" i="8"/>
  <c r="AE3002" i="8"/>
  <c r="AE3003" i="8"/>
  <c r="AE3004" i="8"/>
  <c r="AE3005" i="8"/>
  <c r="AE3006" i="8"/>
  <c r="AE3007" i="8"/>
  <c r="AE3008" i="8"/>
  <c r="AE3009" i="8"/>
  <c r="AE3010" i="8"/>
  <c r="AE3011" i="8"/>
  <c r="AE3012" i="8"/>
  <c r="AE3013" i="8"/>
  <c r="AE3014" i="8"/>
  <c r="AE3015" i="8"/>
  <c r="AE3016" i="8"/>
  <c r="AE3017" i="8"/>
  <c r="AE3018" i="8"/>
  <c r="AE3019" i="8"/>
  <c r="AE3020" i="8"/>
  <c r="AE3021" i="8"/>
  <c r="AE3022" i="8"/>
  <c r="AE3023" i="8"/>
  <c r="AE3024" i="8"/>
  <c r="AE3025" i="8"/>
  <c r="AE3026" i="8"/>
  <c r="AE3027" i="8"/>
  <c r="AE3028" i="8"/>
  <c r="AE3029" i="8"/>
  <c r="AE3030" i="8"/>
  <c r="AE3031" i="8"/>
  <c r="AE3032" i="8"/>
  <c r="AE3033" i="8"/>
  <c r="AE3034" i="8"/>
  <c r="AE3035" i="8"/>
  <c r="AE3036" i="8"/>
  <c r="AE3037" i="8"/>
  <c r="AE3038" i="8"/>
  <c r="AE3039" i="8"/>
  <c r="AE3040" i="8"/>
  <c r="AE3041" i="8"/>
  <c r="AE3042" i="8"/>
  <c r="AE3043" i="8"/>
  <c r="AE3044" i="8"/>
  <c r="AE3045" i="8"/>
  <c r="AE3046" i="8"/>
  <c r="AE3047" i="8"/>
  <c r="AE3048" i="8"/>
  <c r="AE3049" i="8"/>
  <c r="AE3050" i="8"/>
  <c r="AE3051" i="8"/>
  <c r="AE3052" i="8"/>
  <c r="AE3053" i="8"/>
  <c r="AE3054" i="8"/>
  <c r="AE3055" i="8"/>
  <c r="AE3056" i="8"/>
  <c r="AE3057" i="8"/>
  <c r="AE3058" i="8"/>
  <c r="AE3059" i="8"/>
  <c r="AE3060" i="8"/>
  <c r="AE3061" i="8"/>
  <c r="AE3062" i="8"/>
  <c r="AE3063" i="8"/>
  <c r="AE3064" i="8"/>
  <c r="AE3065" i="8"/>
  <c r="AE3066" i="8"/>
  <c r="AE3067" i="8"/>
  <c r="AE3068" i="8"/>
  <c r="AE3069" i="8"/>
  <c r="AE3070" i="8"/>
  <c r="AE3071" i="8"/>
  <c r="AE3072" i="8"/>
  <c r="AE3073" i="8"/>
  <c r="AE3074" i="8"/>
  <c r="AE3075" i="8"/>
  <c r="AE3076" i="8"/>
  <c r="AE3077" i="8"/>
  <c r="AE3078" i="8"/>
  <c r="AE3079" i="8"/>
  <c r="AE3080" i="8"/>
  <c r="AE3081" i="8"/>
  <c r="AE3082" i="8"/>
  <c r="AE3083" i="8"/>
  <c r="AE3084" i="8"/>
  <c r="AE3085" i="8"/>
  <c r="AE3086" i="8"/>
  <c r="AE3087" i="8"/>
  <c r="AE3088" i="8"/>
  <c r="AE3089" i="8"/>
  <c r="AE3090" i="8"/>
  <c r="AE3091" i="8"/>
  <c r="AE3092" i="8"/>
  <c r="AE3093" i="8"/>
  <c r="AE3094" i="8"/>
  <c r="AE3095" i="8"/>
  <c r="AE3096" i="8"/>
  <c r="AE3097" i="8"/>
  <c r="AE3098" i="8"/>
  <c r="AE3099" i="8"/>
  <c r="AE3100" i="8"/>
  <c r="AE3101" i="8"/>
  <c r="AE3102" i="8"/>
  <c r="AE3103" i="8"/>
  <c r="AE3104" i="8"/>
  <c r="AE3105" i="8"/>
  <c r="AE3106" i="8"/>
  <c r="AE3107" i="8"/>
  <c r="AE3108" i="8"/>
  <c r="AE3109" i="8"/>
  <c r="AE3110" i="8"/>
  <c r="AE3111" i="8"/>
  <c r="AE3112" i="8"/>
  <c r="AE3113" i="8"/>
  <c r="AE3114" i="8"/>
  <c r="AE3115" i="8"/>
  <c r="AE3116" i="8"/>
  <c r="AE3117" i="8"/>
  <c r="AE3118" i="8"/>
  <c r="AE3119" i="8"/>
  <c r="AE3120" i="8"/>
  <c r="AE3121" i="8"/>
  <c r="AE3122" i="8"/>
  <c r="AE3123" i="8"/>
  <c r="AE3124" i="8"/>
  <c r="AE3125" i="8"/>
  <c r="AE3126" i="8"/>
  <c r="AE3127" i="8"/>
  <c r="AE3128" i="8"/>
  <c r="AE3129" i="8"/>
  <c r="AE3130" i="8"/>
  <c r="AE3131" i="8"/>
  <c r="AE3132" i="8"/>
  <c r="AE3133" i="8"/>
  <c r="AE3134" i="8"/>
  <c r="AE3135" i="8"/>
  <c r="AE3136" i="8"/>
  <c r="AE3137" i="8"/>
  <c r="AE3138" i="8"/>
  <c r="AE3139" i="8"/>
  <c r="AE3140" i="8"/>
  <c r="AE3141" i="8"/>
  <c r="AE3142" i="8"/>
  <c r="AE3143" i="8"/>
  <c r="AE3144" i="8"/>
  <c r="AE3145" i="8"/>
  <c r="AE3146" i="8"/>
  <c r="AE3147" i="8"/>
  <c r="AE3148" i="8"/>
  <c r="AE3149" i="8"/>
  <c r="AE3150" i="8"/>
  <c r="AE3151" i="8"/>
  <c r="AE3152" i="8"/>
  <c r="AE3153" i="8"/>
  <c r="AE3154" i="8"/>
  <c r="AE3155" i="8"/>
  <c r="AE3156" i="8"/>
  <c r="AE3157" i="8"/>
  <c r="AE3158" i="8"/>
  <c r="AE3159" i="8"/>
  <c r="AE3160" i="8"/>
  <c r="AE3161" i="8"/>
  <c r="AE3162" i="8"/>
  <c r="AE3163" i="8"/>
  <c r="AE3164" i="8"/>
  <c r="AE3165" i="8"/>
  <c r="AE3166" i="8"/>
  <c r="AE3167" i="8"/>
  <c r="AE3168" i="8"/>
  <c r="AE3169" i="8"/>
  <c r="AE3170" i="8"/>
  <c r="AE3171" i="8"/>
  <c r="AE3172" i="8"/>
  <c r="AE3173" i="8"/>
  <c r="AE3174" i="8"/>
  <c r="AE3175" i="8"/>
  <c r="AE3176" i="8"/>
  <c r="AE3177" i="8"/>
  <c r="AE3178" i="8"/>
  <c r="AE3179" i="8"/>
  <c r="AE3180" i="8"/>
  <c r="AE3181" i="8"/>
  <c r="AE3182" i="8"/>
  <c r="AE3183" i="8"/>
  <c r="AE3184" i="8"/>
  <c r="AE3185" i="8"/>
  <c r="AE3186" i="8"/>
  <c r="AE3187" i="8"/>
  <c r="AE3188" i="8"/>
  <c r="AE3189" i="8"/>
  <c r="AE3190" i="8"/>
  <c r="AE3191" i="8"/>
  <c r="AE3192" i="8"/>
  <c r="AE3193" i="8"/>
  <c r="AE3194" i="8"/>
  <c r="AE3195" i="8"/>
  <c r="AE3196" i="8"/>
  <c r="AE3197" i="8"/>
  <c r="AE3198" i="8"/>
  <c r="AE3199" i="8"/>
  <c r="AE3200" i="8"/>
  <c r="AE3201" i="8"/>
  <c r="AE3202" i="8"/>
  <c r="AE3203" i="8"/>
  <c r="AE3204" i="8"/>
  <c r="AE3205" i="8"/>
  <c r="AE3206" i="8"/>
  <c r="AE3207" i="8"/>
  <c r="AE3208" i="8"/>
  <c r="AE3209" i="8"/>
  <c r="AE3210" i="8"/>
  <c r="AE3211" i="8"/>
  <c r="AE3212" i="8"/>
  <c r="AE3213" i="8"/>
  <c r="AE3214" i="8"/>
  <c r="AE3215" i="8"/>
  <c r="AE3216" i="8"/>
  <c r="AE3217" i="8"/>
  <c r="AE3218" i="8"/>
  <c r="AE3219" i="8"/>
  <c r="AE3220" i="8"/>
  <c r="AE3221" i="8"/>
  <c r="AE3222" i="8"/>
  <c r="AE3223" i="8"/>
  <c r="AE3224" i="8"/>
  <c r="AE3225" i="8"/>
  <c r="AE3226" i="8"/>
  <c r="AE3227" i="8"/>
  <c r="AE3228" i="8"/>
  <c r="AE3229" i="8"/>
  <c r="AE3230" i="8"/>
  <c r="AE3231" i="8"/>
  <c r="AE3232" i="8"/>
  <c r="AE3233" i="8"/>
  <c r="AE3234" i="8"/>
  <c r="AE3235" i="8"/>
  <c r="AE3236" i="8"/>
  <c r="AE3237" i="8"/>
  <c r="AE3238" i="8"/>
  <c r="AE3239" i="8"/>
  <c r="AE3240" i="8"/>
  <c r="AE3241" i="8"/>
  <c r="AE3242" i="8"/>
  <c r="AE3243" i="8"/>
  <c r="AE3244" i="8"/>
  <c r="AE3245" i="8"/>
  <c r="AE3246" i="8"/>
  <c r="AE3247" i="8"/>
  <c r="AE3248" i="8"/>
  <c r="AE3249" i="8"/>
  <c r="AE3250" i="8"/>
  <c r="AE3251" i="8"/>
  <c r="AE3252" i="8"/>
  <c r="AE3253" i="8"/>
  <c r="AE3254" i="8"/>
  <c r="AE3255" i="8"/>
  <c r="AE3256" i="8"/>
  <c r="AE3257" i="8"/>
  <c r="AE3258" i="8"/>
  <c r="AE3259" i="8"/>
  <c r="AE3260" i="8"/>
  <c r="AE3261" i="8"/>
  <c r="AE3262" i="8"/>
  <c r="AE3263" i="8"/>
  <c r="AE3264" i="8"/>
  <c r="AE3265" i="8"/>
  <c r="AE3266" i="8"/>
  <c r="AE3267" i="8"/>
  <c r="AE3268" i="8"/>
  <c r="AE3269" i="8"/>
  <c r="AE3270" i="8"/>
  <c r="AE3271" i="8"/>
  <c r="AE3272" i="8"/>
  <c r="AE3273" i="8"/>
  <c r="AE3274" i="8"/>
  <c r="AE3275" i="8"/>
  <c r="AE3276" i="8"/>
  <c r="AE3277" i="8"/>
  <c r="AE3278" i="8"/>
  <c r="AE3279" i="8"/>
  <c r="AE3280" i="8"/>
  <c r="AE3281" i="8"/>
  <c r="AE3282" i="8"/>
  <c r="AE3283" i="8"/>
  <c r="AE3284" i="8"/>
  <c r="AE3285" i="8"/>
  <c r="AE3286" i="8"/>
  <c r="AE3287" i="8"/>
  <c r="AE3288" i="8"/>
  <c r="AE3289" i="8"/>
  <c r="AE3290" i="8"/>
  <c r="AE3291" i="8"/>
  <c r="AE3292" i="8"/>
  <c r="AE3293" i="8"/>
  <c r="AE3294" i="8"/>
  <c r="AE3295" i="8"/>
  <c r="AE3296" i="8"/>
  <c r="AE3297" i="8"/>
  <c r="AE3298" i="8"/>
  <c r="AE3299" i="8"/>
  <c r="AE3300" i="8"/>
  <c r="AE3301" i="8"/>
  <c r="AE3302" i="8"/>
  <c r="AE3303" i="8"/>
  <c r="AE3304" i="8"/>
  <c r="AE3305" i="8"/>
  <c r="AE3306" i="8"/>
  <c r="AE3307" i="8"/>
  <c r="AE3308" i="8"/>
  <c r="AE3309" i="8"/>
  <c r="AE3310" i="8"/>
  <c r="AE3311" i="8"/>
  <c r="AE3312" i="8"/>
  <c r="AE3313" i="8"/>
  <c r="AE3314" i="8"/>
  <c r="AE3315" i="8"/>
  <c r="AE3316" i="8"/>
  <c r="AE3317" i="8"/>
  <c r="AE3318" i="8"/>
  <c r="AE3319" i="8"/>
  <c r="AE3320" i="8"/>
  <c r="AE3321" i="8"/>
  <c r="AE3322" i="8"/>
  <c r="AE3323" i="8"/>
  <c r="AE3324" i="8"/>
  <c r="AE3325" i="8"/>
  <c r="AE3326" i="8"/>
  <c r="AE3327" i="8"/>
  <c r="AE3328" i="8"/>
  <c r="AE3329" i="8"/>
  <c r="AE3330" i="8"/>
  <c r="AE3331" i="8"/>
  <c r="AE3332" i="8"/>
  <c r="AE3333" i="8"/>
  <c r="AE3334" i="8"/>
  <c r="AE3335" i="8"/>
  <c r="AE3336" i="8"/>
  <c r="AE3337" i="8"/>
  <c r="AE3338" i="8"/>
  <c r="AE3339" i="8"/>
  <c r="AE3340" i="8"/>
  <c r="AE3341" i="8"/>
  <c r="AE3342" i="8"/>
  <c r="AE3343" i="8"/>
  <c r="AE3344" i="8"/>
  <c r="AE3345" i="8"/>
  <c r="AE3346" i="8"/>
  <c r="AE3347" i="8"/>
  <c r="AE3348" i="8"/>
  <c r="AE3349" i="8"/>
  <c r="AE3350" i="8"/>
  <c r="AE3351" i="8"/>
  <c r="AE3352" i="8"/>
  <c r="AE3353" i="8"/>
  <c r="AE3354" i="8"/>
  <c r="AE3355" i="8"/>
  <c r="AE3356" i="8"/>
  <c r="AE3357" i="8"/>
  <c r="AE3358" i="8"/>
  <c r="AE3359" i="8"/>
  <c r="AE3360" i="8"/>
  <c r="AE3361" i="8"/>
  <c r="AE3362" i="8"/>
  <c r="AE3363" i="8"/>
  <c r="AE3364" i="8"/>
  <c r="AE3365" i="8"/>
  <c r="AE3366" i="8"/>
  <c r="AE3367" i="8"/>
  <c r="AE3368" i="8"/>
  <c r="AE3369" i="8"/>
  <c r="AE3370" i="8"/>
  <c r="AE3371" i="8"/>
  <c r="AE3372" i="8"/>
  <c r="AE3373" i="8"/>
  <c r="AE3374" i="8"/>
  <c r="AE3375" i="8"/>
  <c r="AE3376" i="8"/>
  <c r="AE3377" i="8"/>
  <c r="AE3378" i="8"/>
  <c r="AE3379" i="8"/>
  <c r="AE3380" i="8"/>
  <c r="AE3381" i="8"/>
  <c r="AE3382" i="8"/>
  <c r="AE3383" i="8"/>
  <c r="AE3384" i="8"/>
  <c r="AE3385" i="8"/>
  <c r="AE3386" i="8"/>
  <c r="AE3387" i="8"/>
  <c r="AE3388" i="8"/>
  <c r="AE3389" i="8"/>
  <c r="AE3390" i="8"/>
  <c r="AE3391" i="8"/>
  <c r="AE3392" i="8"/>
  <c r="AE3393" i="8"/>
  <c r="AE3394" i="8"/>
  <c r="AE3395" i="8"/>
  <c r="AE3396" i="8"/>
  <c r="AE3397" i="8"/>
  <c r="AE3398" i="8"/>
  <c r="AE3399" i="8"/>
  <c r="AE3400" i="8"/>
  <c r="AE3401" i="8"/>
  <c r="AE3402" i="8"/>
  <c r="AE3403" i="8"/>
  <c r="AE3404" i="8"/>
  <c r="AE3405" i="8"/>
  <c r="AE3406" i="8"/>
  <c r="AE3407" i="8"/>
  <c r="AE3408" i="8"/>
  <c r="AE3409" i="8"/>
  <c r="AE3410" i="8"/>
  <c r="AE3411" i="8"/>
  <c r="AE3412" i="8"/>
  <c r="AE3413" i="8"/>
  <c r="AE3414" i="8"/>
  <c r="AE3415" i="8"/>
  <c r="AE3416" i="8"/>
  <c r="AE3417" i="8"/>
  <c r="AE3418" i="8"/>
  <c r="AE3419" i="8"/>
  <c r="AE3420" i="8"/>
  <c r="AE3421" i="8"/>
  <c r="AE3422" i="8"/>
  <c r="AE3423" i="8"/>
  <c r="AE3424" i="8"/>
  <c r="AE3425" i="8"/>
  <c r="AE3426" i="8"/>
  <c r="AE3427" i="8"/>
  <c r="AE3428" i="8"/>
  <c r="AE3429" i="8"/>
  <c r="AE3430" i="8"/>
  <c r="AE3431" i="8"/>
  <c r="AE3432" i="8"/>
  <c r="AE3433" i="8"/>
  <c r="AE3434" i="8"/>
  <c r="AE3435" i="8"/>
  <c r="AE3436" i="8"/>
  <c r="AE3437" i="8"/>
  <c r="AE3438" i="8"/>
  <c r="AE3439" i="8"/>
  <c r="AE3440" i="8"/>
  <c r="AE3441" i="8"/>
  <c r="AE3442" i="8"/>
  <c r="AE3443" i="8"/>
  <c r="AE3444" i="8"/>
  <c r="AE3445" i="8"/>
  <c r="AE3446" i="8"/>
  <c r="AE3447" i="8"/>
  <c r="AE3448" i="8"/>
  <c r="AE3449" i="8"/>
  <c r="AE3450" i="8"/>
  <c r="AE3451" i="8"/>
  <c r="AE3452" i="8"/>
  <c r="AE3453" i="8"/>
  <c r="AE3454" i="8"/>
  <c r="AE3455" i="8"/>
  <c r="AE3456" i="8"/>
  <c r="AE3457" i="8"/>
  <c r="AE3458" i="8"/>
  <c r="AE3459" i="8"/>
  <c r="AE3460" i="8"/>
  <c r="AE3461" i="8"/>
  <c r="AE3462" i="8"/>
  <c r="AE3463" i="8"/>
  <c r="AE3464" i="8"/>
  <c r="AE3465" i="8"/>
  <c r="AE3466" i="8"/>
  <c r="AE3467" i="8"/>
  <c r="AE3468" i="8"/>
  <c r="AE3469" i="8"/>
  <c r="AE3470" i="8"/>
  <c r="AE3471" i="8"/>
  <c r="AE3472" i="8"/>
  <c r="AE3473" i="8"/>
  <c r="AE3474" i="8"/>
  <c r="AE3475" i="8"/>
  <c r="AE3476" i="8"/>
  <c r="AE3477" i="8"/>
  <c r="AE3478" i="8"/>
  <c r="AE3479" i="8"/>
  <c r="AE3480" i="8"/>
  <c r="AE3481" i="8"/>
  <c r="AE3482" i="8"/>
  <c r="AE3483" i="8"/>
  <c r="AE3484" i="8"/>
  <c r="AE3485" i="8"/>
  <c r="AE3486" i="8"/>
  <c r="AE3487" i="8"/>
  <c r="AE3488" i="8"/>
  <c r="AE3489" i="8"/>
  <c r="AE3490" i="8"/>
  <c r="AE3491" i="8"/>
  <c r="AE3492" i="8"/>
  <c r="AE3493" i="8"/>
  <c r="AE3494" i="8"/>
  <c r="AE3495" i="8"/>
  <c r="AE3496" i="8"/>
  <c r="AE3497" i="8"/>
  <c r="AE3498" i="8"/>
  <c r="AE3499" i="8"/>
  <c r="AE3500" i="8"/>
  <c r="AE3501" i="8"/>
  <c r="AE3502" i="8"/>
  <c r="AE3503" i="8"/>
  <c r="AE3504" i="8"/>
  <c r="AE3505" i="8"/>
  <c r="AE3506" i="8"/>
  <c r="AE3507" i="8"/>
  <c r="AE3508" i="8"/>
  <c r="AE3509" i="8"/>
  <c r="AE3510" i="8"/>
  <c r="AE3511" i="8"/>
  <c r="AE3512" i="8"/>
  <c r="AE3513" i="8"/>
  <c r="AE3514" i="8"/>
  <c r="AE3515" i="8"/>
  <c r="AE3516" i="8"/>
  <c r="AE3517" i="8"/>
  <c r="AE3518" i="8"/>
  <c r="AE3519" i="8"/>
  <c r="AE3520" i="8"/>
  <c r="AE3521" i="8"/>
  <c r="AE3522" i="8"/>
  <c r="AE3523" i="8"/>
  <c r="AE3524" i="8"/>
  <c r="AE3525" i="8"/>
  <c r="AE3526" i="8"/>
  <c r="AE3527" i="8"/>
  <c r="AE3528" i="8"/>
  <c r="AE3529" i="8"/>
  <c r="AE3530" i="8"/>
  <c r="AE3531" i="8"/>
  <c r="AE3532" i="8"/>
  <c r="AE3533" i="8"/>
  <c r="AE3534" i="8"/>
  <c r="AE3535" i="8"/>
  <c r="AE3536" i="8"/>
  <c r="AE3537" i="8"/>
  <c r="AE3538" i="8"/>
  <c r="AE3539" i="8"/>
  <c r="AE3540" i="8"/>
  <c r="AE3541" i="8"/>
  <c r="AE3542" i="8"/>
  <c r="AE3543" i="8"/>
  <c r="AE3544" i="8"/>
  <c r="AE3545" i="8"/>
  <c r="AE3546" i="8"/>
  <c r="AE3547" i="8"/>
  <c r="AE3548" i="8"/>
  <c r="AE3549" i="8"/>
  <c r="AE3550" i="8"/>
  <c r="AE3551" i="8"/>
  <c r="AE3552" i="8"/>
  <c r="AE3553" i="8"/>
  <c r="AE3554" i="8"/>
  <c r="AE3555" i="8"/>
  <c r="AE3556" i="8"/>
  <c r="AE3557" i="8"/>
  <c r="AE3558" i="8"/>
  <c r="AE3559" i="8"/>
  <c r="AE3560" i="8"/>
  <c r="AE3561" i="8"/>
  <c r="AE3562" i="8"/>
  <c r="AE3563" i="8"/>
  <c r="AE3564" i="8"/>
  <c r="AE3565" i="8"/>
  <c r="AE3566" i="8"/>
  <c r="AE3567" i="8"/>
  <c r="AE3568" i="8"/>
  <c r="AE3569" i="8"/>
  <c r="AE3570" i="8"/>
  <c r="AE3571" i="8"/>
  <c r="AE3572" i="8"/>
  <c r="AE3573" i="8"/>
  <c r="AE3574" i="8"/>
  <c r="AE3575" i="8"/>
  <c r="AE3576" i="8"/>
  <c r="AE3577" i="8"/>
  <c r="AE3578" i="8"/>
  <c r="AE3579" i="8"/>
  <c r="AE3580" i="8"/>
  <c r="AE3581" i="8"/>
  <c r="AE3582" i="8"/>
  <c r="AE3583" i="8"/>
  <c r="AE3584" i="8"/>
  <c r="AE3585" i="8"/>
  <c r="AE3586" i="8"/>
  <c r="AE3587" i="8"/>
  <c r="AE3588" i="8"/>
  <c r="AE3589" i="8"/>
  <c r="AE3590" i="8"/>
  <c r="AE3591" i="8"/>
  <c r="AE3592" i="8"/>
  <c r="AE3593" i="8"/>
  <c r="AE3594" i="8"/>
  <c r="AE3595" i="8"/>
  <c r="AE3596" i="8"/>
  <c r="AE3597" i="8"/>
  <c r="AE3598" i="8"/>
  <c r="AE3599" i="8"/>
  <c r="AE3600" i="8"/>
  <c r="AE3601" i="8"/>
  <c r="AE3602" i="8"/>
  <c r="AE3603" i="8"/>
  <c r="AE3604" i="8"/>
  <c r="AE3605" i="8"/>
  <c r="AE3606" i="8"/>
  <c r="AE3607" i="8"/>
  <c r="AE3608" i="8"/>
  <c r="AE3609" i="8"/>
  <c r="AE3610" i="8"/>
  <c r="AE3611" i="8"/>
  <c r="AE3612" i="8"/>
  <c r="AE3613" i="8"/>
  <c r="AE3614" i="8"/>
  <c r="AE3615" i="8"/>
  <c r="AE3616" i="8"/>
  <c r="AE3617" i="8"/>
  <c r="AE3618" i="8"/>
  <c r="AE3619" i="8"/>
  <c r="AE3620" i="8"/>
  <c r="AE3621" i="8"/>
  <c r="AE3622" i="8"/>
  <c r="AE3623" i="8"/>
  <c r="AE3624" i="8"/>
  <c r="AE3625" i="8"/>
  <c r="AE3626" i="8"/>
  <c r="AE3627" i="8"/>
  <c r="AE3628" i="8"/>
  <c r="AE3629" i="8"/>
  <c r="AE3630" i="8"/>
  <c r="AE3631" i="8"/>
  <c r="AE3632" i="8"/>
  <c r="AE3633" i="8"/>
  <c r="AE3634" i="8"/>
  <c r="AE3635" i="8"/>
  <c r="AE3636" i="8"/>
  <c r="AE3637" i="8"/>
  <c r="AE3638" i="8"/>
  <c r="AE3639" i="8"/>
  <c r="AE3640" i="8"/>
  <c r="AE3641" i="8"/>
  <c r="AE3642" i="8"/>
  <c r="AE3643" i="8"/>
  <c r="AE3644" i="8"/>
  <c r="AE3645" i="8"/>
  <c r="AE3646" i="8"/>
  <c r="AE3647" i="8"/>
  <c r="AE3648" i="8"/>
  <c r="AE3649" i="8"/>
  <c r="AE3650" i="8"/>
  <c r="AE3651" i="8"/>
  <c r="AE3652" i="8"/>
  <c r="AE3653" i="8"/>
  <c r="AE3654" i="8"/>
  <c r="AE3655" i="8"/>
  <c r="AE3656" i="8"/>
  <c r="AE3657" i="8"/>
  <c r="AE3658" i="8"/>
  <c r="AE3659" i="8"/>
  <c r="AE3660" i="8"/>
  <c r="AE3661" i="8"/>
  <c r="AE3662" i="8"/>
  <c r="AE3663" i="8"/>
  <c r="AE3664" i="8"/>
  <c r="AE3665" i="8"/>
  <c r="AE3666" i="8"/>
  <c r="AE3667" i="8"/>
  <c r="AE3668" i="8"/>
  <c r="AE3669" i="8"/>
  <c r="AE3670" i="8"/>
  <c r="AE3671" i="8"/>
  <c r="AE3672" i="8"/>
  <c r="AE3673" i="8"/>
  <c r="AE3674" i="8"/>
  <c r="AE3675" i="8"/>
  <c r="AE3676" i="8"/>
  <c r="AE3677" i="8"/>
  <c r="AE3678" i="8"/>
  <c r="AE3679" i="8"/>
  <c r="AE3680" i="8"/>
  <c r="AE3681" i="8"/>
  <c r="AE3682" i="8"/>
  <c r="AE3683" i="8"/>
  <c r="AE3684" i="8"/>
  <c r="AE3685" i="8"/>
  <c r="AE3686" i="8"/>
  <c r="AE3687" i="8"/>
  <c r="AE3688" i="8"/>
  <c r="AE3689" i="8"/>
  <c r="AE3690" i="8"/>
  <c r="AE3691" i="8"/>
  <c r="AE3692" i="8"/>
  <c r="AE3693" i="8"/>
  <c r="AE3694" i="8"/>
  <c r="AE3695" i="8"/>
  <c r="AE3696" i="8"/>
  <c r="AE3697" i="8"/>
  <c r="AE3698" i="8"/>
  <c r="AE3699" i="8"/>
  <c r="AE3700" i="8"/>
  <c r="AE3701" i="8"/>
  <c r="AE3702" i="8"/>
  <c r="AE3703" i="8"/>
  <c r="AE3704" i="8"/>
  <c r="AE3705" i="8"/>
  <c r="AE3706" i="8"/>
  <c r="AE3707" i="8"/>
  <c r="AE3708" i="8"/>
  <c r="AE3709" i="8"/>
  <c r="AE3710" i="8"/>
  <c r="AE3711" i="8"/>
  <c r="AE3712" i="8"/>
  <c r="AE3713" i="8"/>
  <c r="AE3714" i="8"/>
  <c r="AE3715" i="8"/>
  <c r="AE3716" i="8"/>
  <c r="AE3717" i="8"/>
  <c r="AE3718" i="8"/>
  <c r="AE3719" i="8"/>
  <c r="AE3720" i="8"/>
  <c r="AE3721" i="8"/>
  <c r="AE3722" i="8"/>
  <c r="AE3723" i="8"/>
  <c r="AE3724" i="8"/>
  <c r="AE3725" i="8"/>
  <c r="AE3726" i="8"/>
  <c r="AE3727" i="8"/>
  <c r="AE3728" i="8"/>
  <c r="AE3729" i="8"/>
  <c r="AE3730" i="8"/>
  <c r="AE3731" i="8"/>
  <c r="AE3732" i="8"/>
  <c r="AE3733" i="8"/>
  <c r="AE3734" i="8"/>
  <c r="AE3735" i="8"/>
  <c r="AE3736" i="8"/>
  <c r="AE3737" i="8"/>
  <c r="AE3738" i="8"/>
  <c r="AE3739" i="8"/>
  <c r="AE3740" i="8"/>
  <c r="AE3741" i="8"/>
  <c r="AE3742" i="8"/>
  <c r="AE3743" i="8"/>
  <c r="AE3744" i="8"/>
  <c r="AE3745" i="8"/>
  <c r="AE3746" i="8"/>
  <c r="AE3747" i="8"/>
  <c r="AE3748" i="8"/>
  <c r="AE3749" i="8"/>
  <c r="AE3750" i="8"/>
  <c r="AE3751" i="8"/>
  <c r="AE3752" i="8"/>
  <c r="AE3753" i="8"/>
  <c r="AE3754" i="8"/>
  <c r="AE3755" i="8"/>
  <c r="AE3756" i="8"/>
  <c r="AE3757" i="8"/>
  <c r="AE3758" i="8"/>
  <c r="AE3759" i="8"/>
  <c r="AE3760" i="8"/>
  <c r="AE3761" i="8"/>
  <c r="AE3762" i="8"/>
  <c r="AE3763" i="8"/>
  <c r="AE3764" i="8"/>
  <c r="AE3765" i="8"/>
  <c r="AE3766" i="8"/>
  <c r="AE3767" i="8"/>
  <c r="AE3768" i="8"/>
  <c r="AE3769" i="8"/>
  <c r="AE3770" i="8"/>
  <c r="AE3771" i="8"/>
  <c r="AE3772" i="8"/>
  <c r="AE3773" i="8"/>
  <c r="AE3774" i="8"/>
  <c r="AE3775" i="8"/>
  <c r="AE3776" i="8"/>
  <c r="AE3777" i="8"/>
  <c r="AE3778" i="8"/>
  <c r="AE3779" i="8"/>
  <c r="AE3780" i="8"/>
  <c r="AE3781" i="8"/>
  <c r="AE3782" i="8"/>
  <c r="AE3783" i="8"/>
  <c r="AE3784" i="8"/>
  <c r="AE3785" i="8"/>
  <c r="AE3786" i="8"/>
  <c r="AE3787" i="8"/>
  <c r="AE3788" i="8"/>
  <c r="AE3789" i="8"/>
  <c r="AE3790" i="8"/>
  <c r="AE3791" i="8"/>
  <c r="AE3792" i="8"/>
  <c r="AE3793" i="8"/>
  <c r="AE3794" i="8"/>
  <c r="AE3795" i="8"/>
  <c r="AE3796" i="8"/>
  <c r="AE3797" i="8"/>
  <c r="AE3798" i="8"/>
  <c r="AE3799" i="8"/>
  <c r="AE3800" i="8"/>
  <c r="AE3801" i="8"/>
  <c r="AE3802" i="8"/>
  <c r="AE3803" i="8"/>
  <c r="AE3804" i="8"/>
  <c r="AE3805" i="8"/>
  <c r="AE3806" i="8"/>
  <c r="AE3807" i="8"/>
  <c r="AE3808" i="8"/>
  <c r="AE3809" i="8"/>
  <c r="AE3810" i="8"/>
  <c r="AE3811" i="8"/>
  <c r="AE3812" i="8"/>
  <c r="AE3813" i="8"/>
  <c r="AE3814" i="8"/>
  <c r="AE3815" i="8"/>
  <c r="AE3816" i="8"/>
  <c r="AE3817" i="8"/>
  <c r="AE3818" i="8"/>
  <c r="AE3819" i="8"/>
  <c r="AE3820" i="8"/>
  <c r="AE3821" i="8"/>
  <c r="AE3822" i="8"/>
  <c r="AE3823" i="8"/>
  <c r="AE3824" i="8"/>
  <c r="AE3825" i="8"/>
  <c r="AE3826" i="8"/>
  <c r="AE3827" i="8"/>
  <c r="AE3828" i="8"/>
  <c r="AE3829" i="8"/>
  <c r="AE3830" i="8"/>
  <c r="AE3831" i="8"/>
  <c r="AE3832" i="8"/>
  <c r="AE3833" i="8"/>
  <c r="AE3834" i="8"/>
  <c r="AE3835" i="8"/>
  <c r="AE3836" i="8"/>
  <c r="AE3837" i="8"/>
  <c r="AE3838" i="8"/>
  <c r="AE3839" i="8"/>
  <c r="AE3840" i="8"/>
  <c r="AE3841" i="8"/>
  <c r="AE3842" i="8"/>
  <c r="AE3843" i="8"/>
  <c r="AE3844" i="8"/>
  <c r="AE3845" i="8"/>
  <c r="AE3846" i="8"/>
  <c r="AE3847" i="8"/>
  <c r="AE3848" i="8"/>
  <c r="AE3849" i="8"/>
  <c r="AE3850" i="8"/>
  <c r="AE3851" i="8"/>
  <c r="AE3852" i="8"/>
  <c r="AE3853" i="8"/>
  <c r="AE3854" i="8"/>
  <c r="AE3855" i="8"/>
  <c r="AE3856" i="8"/>
  <c r="AE3857" i="8"/>
  <c r="AE3858" i="8"/>
  <c r="AE3859" i="8"/>
  <c r="AE3860" i="8"/>
  <c r="AE3861" i="8"/>
  <c r="AE3862" i="8"/>
  <c r="AE3863" i="8"/>
  <c r="AE3864" i="8"/>
  <c r="AE3865" i="8"/>
  <c r="AE3866" i="8"/>
  <c r="AE3867" i="8"/>
  <c r="AE3868" i="8"/>
  <c r="AE3869" i="8"/>
  <c r="AE3870" i="8"/>
  <c r="AE3871" i="8"/>
  <c r="AE3872" i="8"/>
  <c r="AE3873" i="8"/>
  <c r="AE3874" i="8"/>
  <c r="AE3875" i="8"/>
  <c r="AE3876" i="8"/>
  <c r="AE3877" i="8"/>
  <c r="AE3878" i="8"/>
  <c r="AE3879" i="8"/>
  <c r="AE3880" i="8"/>
  <c r="AE3881" i="8"/>
  <c r="AE3882" i="8"/>
  <c r="AE3883" i="8"/>
  <c r="AE3884" i="8"/>
  <c r="AE3885" i="8"/>
  <c r="AE3886" i="8"/>
  <c r="AE3887" i="8"/>
  <c r="AE3888" i="8"/>
  <c r="AE3889" i="8"/>
  <c r="AE3890" i="8"/>
  <c r="AE3891" i="8"/>
  <c r="AE3892" i="8"/>
  <c r="AE3893" i="8"/>
  <c r="AE3894" i="8"/>
  <c r="AE3895" i="8"/>
  <c r="AE3896" i="8"/>
  <c r="AE3897" i="8"/>
  <c r="AE3898" i="8"/>
  <c r="AE3899" i="8"/>
  <c r="AE3900" i="8"/>
  <c r="AE3901" i="8"/>
  <c r="AE3902" i="8"/>
  <c r="AE3903" i="8"/>
  <c r="AE3904" i="8"/>
  <c r="AE3905" i="8"/>
  <c r="AE3906" i="8"/>
  <c r="AE3907" i="8"/>
  <c r="AE3908" i="8"/>
  <c r="AE3909" i="8"/>
  <c r="AE3910" i="8"/>
  <c r="AE3911" i="8"/>
  <c r="AE3912" i="8"/>
  <c r="AE3913" i="8"/>
  <c r="AE3914" i="8"/>
  <c r="AE3915" i="8"/>
  <c r="AE3916" i="8"/>
  <c r="AE3917" i="8"/>
  <c r="AE3918" i="8"/>
  <c r="AE3919" i="8"/>
  <c r="AE3920" i="8"/>
  <c r="AE3921" i="8"/>
  <c r="AE3922" i="8"/>
  <c r="AE3923" i="8"/>
  <c r="AE3924" i="8"/>
  <c r="AE3925" i="8"/>
  <c r="AE3926" i="8"/>
  <c r="AE3927" i="8"/>
  <c r="AE3928" i="8"/>
  <c r="AE3929" i="8"/>
  <c r="AE3930" i="8"/>
  <c r="AE3931" i="8"/>
  <c r="AE3932" i="8"/>
  <c r="AE3933" i="8"/>
  <c r="AE3934" i="8"/>
  <c r="AE3935" i="8"/>
  <c r="AE3936" i="8"/>
  <c r="AE3937" i="8"/>
  <c r="AE3938" i="8"/>
  <c r="AE3939" i="8"/>
  <c r="AE3940" i="8"/>
  <c r="AE3941" i="8"/>
  <c r="AE3942" i="8"/>
  <c r="AE3943" i="8"/>
  <c r="AE3944" i="8"/>
  <c r="AE3945" i="8"/>
  <c r="AE3946" i="8"/>
  <c r="AE3947" i="8"/>
  <c r="AE3948" i="8"/>
  <c r="AE3949" i="8"/>
  <c r="AE3950" i="8"/>
  <c r="AE3951" i="8"/>
  <c r="AE3952" i="8"/>
  <c r="AE3953" i="8"/>
  <c r="AE3954" i="8"/>
  <c r="AE3955" i="8"/>
  <c r="AE3956" i="8"/>
  <c r="AE3957" i="8"/>
  <c r="AE3958" i="8"/>
  <c r="AE3959" i="8"/>
  <c r="AE3960" i="8"/>
  <c r="AE3961" i="8"/>
  <c r="AE3962" i="8"/>
  <c r="AE3963" i="8"/>
  <c r="AE3964" i="8"/>
  <c r="AE3965" i="8"/>
  <c r="AE3966" i="8"/>
  <c r="AE3967" i="8"/>
  <c r="AE3968" i="8"/>
  <c r="AE3969" i="8"/>
  <c r="AE3970" i="8"/>
  <c r="AE3971" i="8"/>
  <c r="AE3972" i="8"/>
  <c r="AE3973" i="8"/>
  <c r="AE3974" i="8"/>
  <c r="AE3975" i="8"/>
  <c r="AE3976" i="8"/>
  <c r="AE3977" i="8"/>
  <c r="AE3978" i="8"/>
  <c r="AE3979" i="8"/>
  <c r="AE3980" i="8"/>
  <c r="AE3981" i="8"/>
  <c r="AE3982" i="8"/>
  <c r="AE3983" i="8"/>
  <c r="AE3984" i="8"/>
  <c r="AE3985" i="8"/>
  <c r="AE3986" i="8"/>
  <c r="AE3987" i="8"/>
  <c r="AE3988" i="8"/>
  <c r="AE3989" i="8"/>
  <c r="AE3990" i="8"/>
  <c r="AE3991" i="8"/>
  <c r="AE3992" i="8"/>
  <c r="AE3993" i="8"/>
  <c r="AE3994" i="8"/>
  <c r="AE3995" i="8"/>
  <c r="AE3996" i="8"/>
  <c r="AE3997" i="8"/>
  <c r="AE3998" i="8"/>
  <c r="AE3999" i="8"/>
  <c r="AE4000" i="8"/>
  <c r="AE4001" i="8"/>
  <c r="AE4002" i="8"/>
  <c r="AE4003" i="8"/>
  <c r="AE4004" i="8"/>
  <c r="AE4005" i="8"/>
  <c r="AE4006" i="8"/>
  <c r="AE4007" i="8"/>
  <c r="AE4008" i="8"/>
  <c r="AE4009" i="8"/>
  <c r="AE4010" i="8"/>
  <c r="AE4011" i="8"/>
  <c r="AE4012" i="8"/>
  <c r="AE4013" i="8"/>
  <c r="AE4014" i="8"/>
  <c r="AE4015" i="8"/>
  <c r="AE4016" i="8"/>
  <c r="AE4017" i="8"/>
  <c r="AE4018" i="8"/>
  <c r="AE4019" i="8"/>
  <c r="AE4020" i="8"/>
  <c r="AE4021" i="8"/>
  <c r="AE4022" i="8"/>
  <c r="AE4023" i="8"/>
  <c r="AE4024" i="8"/>
  <c r="AE4025" i="8"/>
  <c r="AE4026" i="8"/>
  <c r="AE4027" i="8"/>
  <c r="AE4028" i="8"/>
  <c r="AE4029" i="8"/>
  <c r="AE4030" i="8"/>
  <c r="AE4031" i="8"/>
  <c r="AE4032" i="8"/>
  <c r="AE4033" i="8"/>
  <c r="AE4034" i="8"/>
  <c r="AE4035" i="8"/>
  <c r="AE4036" i="8"/>
  <c r="AE4037" i="8"/>
  <c r="AE4038" i="8"/>
  <c r="AE4039" i="8"/>
  <c r="AE4040" i="8"/>
  <c r="AE4041" i="8"/>
  <c r="AE4042" i="8"/>
  <c r="AE4043" i="8"/>
  <c r="AE4044" i="8"/>
  <c r="AE4045" i="8"/>
  <c r="AE4046" i="8"/>
  <c r="AE4047" i="8"/>
  <c r="AE4048" i="8"/>
  <c r="AE4049" i="8"/>
  <c r="AE4050" i="8"/>
  <c r="AE4051" i="8"/>
  <c r="AE4052" i="8"/>
  <c r="AE4053" i="8"/>
  <c r="AE4054" i="8"/>
  <c r="AE4055" i="8"/>
  <c r="AE4056" i="8"/>
  <c r="AE4057" i="8"/>
  <c r="AE4058" i="8"/>
  <c r="AE4059" i="8"/>
  <c r="AE4060" i="8"/>
  <c r="AE4061" i="8"/>
  <c r="AE4062" i="8"/>
  <c r="AE4063" i="8"/>
  <c r="AE4064" i="8"/>
  <c r="AE4065" i="8"/>
  <c r="AE4066" i="8"/>
  <c r="AE4067" i="8"/>
  <c r="AE4068" i="8"/>
  <c r="AE4069" i="8"/>
  <c r="AE4070" i="8"/>
  <c r="AE4071" i="8"/>
  <c r="AE4072" i="8"/>
  <c r="AE4073" i="8"/>
  <c r="AE4074" i="8"/>
  <c r="AE4075" i="8"/>
  <c r="AE4076" i="8"/>
  <c r="AE4077" i="8"/>
  <c r="AE4078" i="8"/>
  <c r="AE4079" i="8"/>
  <c r="AE4080" i="8"/>
  <c r="AE4081" i="8"/>
  <c r="AE4082" i="8"/>
  <c r="AE4083" i="8"/>
  <c r="AE4084" i="8"/>
  <c r="AE4085" i="8"/>
  <c r="AE4086" i="8"/>
  <c r="AE4087" i="8"/>
  <c r="AE4088" i="8"/>
  <c r="AE4089" i="8"/>
  <c r="AE4090" i="8"/>
  <c r="AE4091" i="8"/>
  <c r="AE4092" i="8"/>
  <c r="AE4093" i="8"/>
  <c r="AE4094" i="8"/>
  <c r="AE4095" i="8"/>
  <c r="AE4096" i="8"/>
  <c r="AE4097" i="8"/>
  <c r="AE4098" i="8"/>
  <c r="AE4099" i="8"/>
  <c r="AE4100" i="8"/>
  <c r="AE4101" i="8"/>
  <c r="AE4102" i="8"/>
  <c r="AE4103" i="8"/>
  <c r="AE4104" i="8"/>
  <c r="AE4105" i="8"/>
  <c r="AE4106" i="8"/>
  <c r="AE4107" i="8"/>
  <c r="AE4108" i="8"/>
  <c r="AE4109" i="8"/>
  <c r="AE4110" i="8"/>
  <c r="AE4111" i="8"/>
  <c r="AE4112" i="8"/>
  <c r="AE4113" i="8"/>
  <c r="AE4114" i="8"/>
  <c r="AE4115" i="8"/>
  <c r="AE4116" i="8"/>
  <c r="AE4117" i="8"/>
  <c r="AE4118" i="8"/>
  <c r="AE4119" i="8"/>
  <c r="AE4120" i="8"/>
  <c r="AE4121" i="8"/>
  <c r="AE4122" i="8"/>
  <c r="AE4123" i="8"/>
  <c r="AE4124" i="8"/>
  <c r="AE4125" i="8"/>
  <c r="AE4126" i="8"/>
  <c r="AE4127" i="8"/>
  <c r="AE4128" i="8"/>
  <c r="AE4129" i="8"/>
  <c r="AE4130" i="8"/>
  <c r="AE4131" i="8"/>
  <c r="AE4132" i="8"/>
  <c r="AE4133" i="8"/>
  <c r="AE4134" i="8"/>
  <c r="AE4135" i="8"/>
  <c r="AE4136" i="8"/>
  <c r="AE4137" i="8"/>
  <c r="AE4138" i="8"/>
  <c r="AE4139" i="8"/>
  <c r="AE4140" i="8"/>
  <c r="AE4141" i="8"/>
  <c r="AE4142" i="8"/>
  <c r="AE4143" i="8"/>
  <c r="AE4144" i="8"/>
  <c r="AE4145" i="8"/>
  <c r="AE4146" i="8"/>
  <c r="AE4147" i="8"/>
  <c r="AE4148" i="8"/>
  <c r="AE4149" i="8"/>
  <c r="AE4150" i="8"/>
  <c r="AE4151" i="8"/>
  <c r="AE4152" i="8"/>
  <c r="AE4153" i="8"/>
  <c r="AE4154" i="8"/>
  <c r="AE4155" i="8"/>
  <c r="AE4156" i="8"/>
  <c r="AE4157" i="8"/>
  <c r="AE4158" i="8"/>
  <c r="AE4159" i="8"/>
  <c r="AE4160" i="8"/>
  <c r="AE4161" i="8"/>
  <c r="AE4162" i="8"/>
  <c r="AE4163" i="8"/>
  <c r="AE4164" i="8"/>
  <c r="AE4165" i="8"/>
  <c r="AE4166" i="8"/>
  <c r="AE4167" i="8"/>
  <c r="AE4168" i="8"/>
  <c r="AE4169" i="8"/>
  <c r="AE4170" i="8"/>
  <c r="AE4171" i="8"/>
  <c r="AE4172" i="8"/>
  <c r="AE4173" i="8"/>
  <c r="AE4174" i="8"/>
  <c r="AE4175" i="8"/>
  <c r="AE4176" i="8"/>
  <c r="AE4177" i="8"/>
  <c r="AE4178" i="8"/>
  <c r="AE4179" i="8"/>
  <c r="AE4180" i="8"/>
  <c r="AE4181" i="8"/>
  <c r="AE4182" i="8"/>
  <c r="AE4183" i="8"/>
  <c r="AE4184" i="8"/>
  <c r="AE4185" i="8"/>
  <c r="AE4186" i="8"/>
  <c r="AE4187" i="8"/>
  <c r="AE4188" i="8"/>
  <c r="AE4189" i="8"/>
  <c r="AE4190" i="8"/>
  <c r="AE4191" i="8"/>
  <c r="AE4192" i="8"/>
  <c r="AE4193" i="8"/>
  <c r="AE4194" i="8"/>
  <c r="AE4195" i="8"/>
  <c r="AE4196" i="8"/>
  <c r="AE4197" i="8"/>
  <c r="AE4198" i="8"/>
  <c r="AE4199" i="8"/>
  <c r="AE4200" i="8"/>
  <c r="AE4201" i="8"/>
  <c r="AE4202" i="8"/>
  <c r="AE4203" i="8"/>
  <c r="AE4204" i="8"/>
  <c r="AE4205" i="8"/>
  <c r="AE4206" i="8"/>
  <c r="AE4207" i="8"/>
  <c r="AE4208" i="8"/>
  <c r="AE4209" i="8"/>
  <c r="AE4210" i="8"/>
  <c r="AE4211" i="8"/>
  <c r="AE4212" i="8"/>
  <c r="AE4213" i="8"/>
  <c r="AE4214" i="8"/>
  <c r="AE4215" i="8"/>
  <c r="AE4216" i="8"/>
  <c r="AE4217" i="8"/>
  <c r="AE4218" i="8"/>
  <c r="AE4219" i="8"/>
  <c r="AE4220" i="8"/>
  <c r="AE4221" i="8"/>
  <c r="AE4222" i="8"/>
  <c r="AE4223" i="8"/>
  <c r="AE4224" i="8"/>
  <c r="AE4225" i="8"/>
  <c r="AE4226" i="8"/>
  <c r="AE4227" i="8"/>
  <c r="AE4228" i="8"/>
  <c r="AE4229" i="8"/>
  <c r="AE4230" i="8"/>
  <c r="AE4231" i="8"/>
  <c r="AE4232" i="8"/>
  <c r="AE4233" i="8"/>
  <c r="AE4234" i="8"/>
  <c r="AE4235" i="8"/>
  <c r="AE4236" i="8"/>
  <c r="AE4237" i="8"/>
  <c r="AE4238" i="8"/>
  <c r="AE4239" i="8"/>
  <c r="AE4240" i="8"/>
  <c r="AE4241" i="8"/>
  <c r="AE4242" i="8"/>
  <c r="AE4243" i="8"/>
  <c r="AE4244" i="8"/>
  <c r="AE4245" i="8"/>
  <c r="AE4246" i="8"/>
  <c r="AE4247" i="8"/>
  <c r="AE4248" i="8"/>
  <c r="AE4249" i="8"/>
  <c r="AE4250" i="8"/>
  <c r="AE4251" i="8"/>
  <c r="AE4252" i="8"/>
  <c r="AE4253" i="8"/>
  <c r="AE4254" i="8"/>
  <c r="AE4255" i="8"/>
  <c r="AE4256" i="8"/>
  <c r="AE4257" i="8"/>
  <c r="AE4258" i="8"/>
  <c r="AE4259" i="8"/>
  <c r="AE4260" i="8"/>
  <c r="AE4261" i="8"/>
  <c r="AE4262" i="8"/>
  <c r="AE4263" i="8"/>
  <c r="AE4264" i="8"/>
  <c r="AE4265" i="8"/>
  <c r="AE4266" i="8"/>
  <c r="AE4267" i="8"/>
  <c r="AE4268" i="8"/>
  <c r="AE4269" i="8"/>
  <c r="AE4270" i="8"/>
  <c r="AE4271" i="8"/>
  <c r="AE4272" i="8"/>
  <c r="AE4273" i="8"/>
  <c r="AE4274" i="8"/>
  <c r="AE4275" i="8"/>
  <c r="AE4276" i="8"/>
  <c r="AE4277" i="8"/>
  <c r="AE4278" i="8"/>
  <c r="AE4279" i="8"/>
  <c r="AE4280" i="8"/>
  <c r="AE4281" i="8"/>
  <c r="AE4282" i="8"/>
  <c r="AE4283" i="8"/>
  <c r="AE4284" i="8"/>
  <c r="AE4285" i="8"/>
  <c r="AE4286" i="8"/>
  <c r="AE4287" i="8"/>
  <c r="AE4288" i="8"/>
  <c r="AE4289" i="8"/>
  <c r="AE4290" i="8"/>
  <c r="AE4291" i="8"/>
  <c r="AE4292" i="8"/>
  <c r="AE4293" i="8"/>
  <c r="AE4294" i="8"/>
  <c r="AE4295" i="8"/>
  <c r="AE4296" i="8"/>
  <c r="AE4297" i="8"/>
  <c r="AE4298" i="8"/>
  <c r="AE4299" i="8"/>
  <c r="AE4300" i="8"/>
  <c r="AE4301" i="8"/>
  <c r="AE4302" i="8"/>
  <c r="AE4303" i="8"/>
  <c r="AE4304" i="8"/>
  <c r="AE4305" i="8"/>
  <c r="AE4306" i="8"/>
  <c r="AE4307" i="8"/>
  <c r="AE4308" i="8"/>
  <c r="AE4309" i="8"/>
  <c r="AE4310" i="8"/>
  <c r="AE4311" i="8"/>
  <c r="AE4312" i="8"/>
  <c r="AE4313" i="8"/>
  <c r="AE4314" i="8"/>
  <c r="AE4315" i="8"/>
  <c r="AE4316" i="8"/>
  <c r="AE4317" i="8"/>
  <c r="AE4318" i="8"/>
  <c r="AE4319" i="8"/>
  <c r="AE4320" i="8"/>
  <c r="AE4321" i="8"/>
  <c r="AE4322" i="8"/>
  <c r="AE4323" i="8"/>
  <c r="AE4324" i="8"/>
  <c r="AE4325" i="8"/>
  <c r="AE4326" i="8"/>
  <c r="AE4327" i="8"/>
  <c r="AE4328" i="8"/>
  <c r="AE4329" i="8"/>
  <c r="AE4330" i="8"/>
  <c r="AE4331" i="8"/>
  <c r="AE4332" i="8"/>
  <c r="AE4333" i="8"/>
  <c r="AE4334" i="8"/>
  <c r="AE4335" i="8"/>
  <c r="AE4336" i="8"/>
  <c r="AE4337" i="8"/>
  <c r="AE4338" i="8"/>
  <c r="AE4339" i="8"/>
  <c r="AE4340" i="8"/>
  <c r="AE4341" i="8"/>
  <c r="AE4342" i="8"/>
  <c r="AE4343" i="8"/>
  <c r="AE4344" i="8"/>
  <c r="AE4345" i="8"/>
  <c r="AE4346" i="8"/>
  <c r="AE4347" i="8"/>
  <c r="AE4348" i="8"/>
  <c r="AE4349" i="8"/>
  <c r="AE4350" i="8"/>
  <c r="AE4351" i="8"/>
  <c r="AE4352" i="8"/>
  <c r="AE4353" i="8"/>
  <c r="AE4354" i="8"/>
  <c r="AE4355" i="8"/>
  <c r="AE4356" i="8"/>
  <c r="AE4357" i="8"/>
  <c r="AE4358" i="8"/>
  <c r="AE4359" i="8"/>
  <c r="AE4360" i="8"/>
  <c r="AE4361" i="8"/>
  <c r="AE4362" i="8"/>
  <c r="AE4363" i="8"/>
  <c r="AE4364" i="8"/>
  <c r="AE4365" i="8"/>
  <c r="AE4366" i="8"/>
  <c r="AE4367" i="8"/>
  <c r="AE4368" i="8"/>
  <c r="AE4369" i="8"/>
  <c r="AE4370" i="8"/>
  <c r="AE4371" i="8"/>
  <c r="AE4372" i="8"/>
  <c r="AE4373" i="8"/>
  <c r="AE4374" i="8"/>
  <c r="AE4375" i="8"/>
  <c r="AE4376" i="8"/>
  <c r="AE4377" i="8"/>
  <c r="AE4378" i="8"/>
  <c r="AE4379" i="8"/>
  <c r="AE4380" i="8"/>
  <c r="AE4381" i="8"/>
  <c r="AE4382" i="8"/>
  <c r="AE4383" i="8"/>
  <c r="AE4384" i="8"/>
  <c r="AE4385" i="8"/>
  <c r="AE4386" i="8"/>
  <c r="AE4387" i="8"/>
  <c r="AE4388" i="8"/>
  <c r="AE4389" i="8"/>
  <c r="AE4390" i="8"/>
  <c r="AE4391" i="8"/>
  <c r="AE4392" i="8"/>
  <c r="AE4393" i="8"/>
  <c r="AE4394" i="8"/>
  <c r="AE4395" i="8"/>
  <c r="AE4396" i="8"/>
  <c r="AE4397" i="8"/>
  <c r="AE4398" i="8"/>
  <c r="AE4399" i="8"/>
  <c r="AE4400" i="8"/>
  <c r="AE4401" i="8"/>
  <c r="AE4402" i="8"/>
  <c r="AE4403" i="8"/>
  <c r="AE4404" i="8"/>
  <c r="AE4405" i="8"/>
  <c r="AE4406" i="8"/>
  <c r="AE4407" i="8"/>
  <c r="AE4408" i="8"/>
  <c r="AE4409" i="8"/>
  <c r="AE4410" i="8"/>
  <c r="AE4411" i="8"/>
  <c r="AD2" i="8"/>
  <c r="AD3"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58" i="8"/>
  <c r="AD159" i="8"/>
  <c r="AD160" i="8"/>
  <c r="AD161" i="8"/>
  <c r="AD162"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4" i="8"/>
  <c r="AD235" i="8"/>
  <c r="AD236" i="8"/>
  <c r="AD237" i="8"/>
  <c r="AD238" i="8"/>
  <c r="AD239" i="8"/>
  <c r="AD240" i="8"/>
  <c r="AD241" i="8"/>
  <c r="AD242" i="8"/>
  <c r="AD243" i="8"/>
  <c r="AD244" i="8"/>
  <c r="AD245" i="8"/>
  <c r="AD246" i="8"/>
  <c r="AD247" i="8"/>
  <c r="AD248" i="8"/>
  <c r="AD249" i="8"/>
  <c r="AD250" i="8"/>
  <c r="AD251" i="8"/>
  <c r="AD252" i="8"/>
  <c r="AD253" i="8"/>
  <c r="AD254" i="8"/>
  <c r="AD255" i="8"/>
  <c r="AD256" i="8"/>
  <c r="AD257" i="8"/>
  <c r="AD258" i="8"/>
  <c r="AD259" i="8"/>
  <c r="AD260" i="8"/>
  <c r="AD261" i="8"/>
  <c r="AD262" i="8"/>
  <c r="AD263" i="8"/>
  <c r="AD264" i="8"/>
  <c r="AD265" i="8"/>
  <c r="AD266" i="8"/>
  <c r="AD267" i="8"/>
  <c r="AD268" i="8"/>
  <c r="AD269" i="8"/>
  <c r="AD270" i="8"/>
  <c r="AD271" i="8"/>
  <c r="AD272" i="8"/>
  <c r="AD273" i="8"/>
  <c r="AD274" i="8"/>
  <c r="AD275" i="8"/>
  <c r="AD276" i="8"/>
  <c r="AD277" i="8"/>
  <c r="AD278" i="8"/>
  <c r="AD279" i="8"/>
  <c r="AD280" i="8"/>
  <c r="AD281" i="8"/>
  <c r="AD282" i="8"/>
  <c r="AD283" i="8"/>
  <c r="AD284" i="8"/>
  <c r="AD285" i="8"/>
  <c r="AD286" i="8"/>
  <c r="AD287" i="8"/>
  <c r="AD288" i="8"/>
  <c r="AD289" i="8"/>
  <c r="AD290" i="8"/>
  <c r="AD291" i="8"/>
  <c r="AD292" i="8"/>
  <c r="AD293" i="8"/>
  <c r="AD294" i="8"/>
  <c r="AD295" i="8"/>
  <c r="AD296" i="8"/>
  <c r="AD297" i="8"/>
  <c r="AD298" i="8"/>
  <c r="AD299" i="8"/>
  <c r="AD300" i="8"/>
  <c r="AD301" i="8"/>
  <c r="AD302" i="8"/>
  <c r="AD303" i="8"/>
  <c r="AD304" i="8"/>
  <c r="AD305" i="8"/>
  <c r="AD306" i="8"/>
  <c r="AD307" i="8"/>
  <c r="AD308" i="8"/>
  <c r="AD309" i="8"/>
  <c r="AD310" i="8"/>
  <c r="AD311" i="8"/>
  <c r="AD312" i="8"/>
  <c r="AD313" i="8"/>
  <c r="AD314" i="8"/>
  <c r="AD315" i="8"/>
  <c r="AD316" i="8"/>
  <c r="AD317" i="8"/>
  <c r="AD318" i="8"/>
  <c r="AD319" i="8"/>
  <c r="AD320" i="8"/>
  <c r="AD321" i="8"/>
  <c r="AD322" i="8"/>
  <c r="AD323" i="8"/>
  <c r="AD324" i="8"/>
  <c r="AD325" i="8"/>
  <c r="AD326" i="8"/>
  <c r="AD327" i="8"/>
  <c r="AD328" i="8"/>
  <c r="AD329" i="8"/>
  <c r="AD330" i="8"/>
  <c r="AD331" i="8"/>
  <c r="AD332" i="8"/>
  <c r="AD333" i="8"/>
  <c r="AD334" i="8"/>
  <c r="AD335" i="8"/>
  <c r="AD336" i="8"/>
  <c r="AD337" i="8"/>
  <c r="AD338" i="8"/>
  <c r="AD339" i="8"/>
  <c r="AD340" i="8"/>
  <c r="AD341" i="8"/>
  <c r="AD342" i="8"/>
  <c r="AD343" i="8"/>
  <c r="AD344" i="8"/>
  <c r="AD345" i="8"/>
  <c r="AD346" i="8"/>
  <c r="AD347" i="8"/>
  <c r="AD348" i="8"/>
  <c r="AD349" i="8"/>
  <c r="AD350" i="8"/>
  <c r="AD351" i="8"/>
  <c r="AD352" i="8"/>
  <c r="AD353" i="8"/>
  <c r="AD354" i="8"/>
  <c r="AD355" i="8"/>
  <c r="AD356" i="8"/>
  <c r="AD357" i="8"/>
  <c r="AD358" i="8"/>
  <c r="AD359" i="8"/>
  <c r="AD360" i="8"/>
  <c r="AD361" i="8"/>
  <c r="AD362" i="8"/>
  <c r="AD363" i="8"/>
  <c r="AD364" i="8"/>
  <c r="AD365" i="8"/>
  <c r="AD366" i="8"/>
  <c r="AD367" i="8"/>
  <c r="AD368" i="8"/>
  <c r="AD369" i="8"/>
  <c r="AD370" i="8"/>
  <c r="AD371" i="8"/>
  <c r="AD372" i="8"/>
  <c r="AD373" i="8"/>
  <c r="AD374" i="8"/>
  <c r="AD375" i="8"/>
  <c r="AD376" i="8"/>
  <c r="AD377" i="8"/>
  <c r="AD378" i="8"/>
  <c r="AD379" i="8"/>
  <c r="AD380" i="8"/>
  <c r="AD381" i="8"/>
  <c r="AD382" i="8"/>
  <c r="AD383" i="8"/>
  <c r="AD384" i="8"/>
  <c r="AD385" i="8"/>
  <c r="AD386" i="8"/>
  <c r="AD387" i="8"/>
  <c r="AD388" i="8"/>
  <c r="AD389" i="8"/>
  <c r="AD390" i="8"/>
  <c r="AD391" i="8"/>
  <c r="AD392" i="8"/>
  <c r="AD393" i="8"/>
  <c r="AD394" i="8"/>
  <c r="AD395" i="8"/>
  <c r="AD396" i="8"/>
  <c r="AD397" i="8"/>
  <c r="AD398" i="8"/>
  <c r="AD399" i="8"/>
  <c r="AD400" i="8"/>
  <c r="AD401" i="8"/>
  <c r="AD402" i="8"/>
  <c r="AD403" i="8"/>
  <c r="AD404" i="8"/>
  <c r="AD405" i="8"/>
  <c r="AD406" i="8"/>
  <c r="AD407" i="8"/>
  <c r="AD408" i="8"/>
  <c r="AD409" i="8"/>
  <c r="AD410" i="8"/>
  <c r="AD411" i="8"/>
  <c r="AD412" i="8"/>
  <c r="AD413" i="8"/>
  <c r="AD414" i="8"/>
  <c r="AD415" i="8"/>
  <c r="AD416" i="8"/>
  <c r="AD417" i="8"/>
  <c r="AD418" i="8"/>
  <c r="AD419" i="8"/>
  <c r="AD420" i="8"/>
  <c r="AD421" i="8"/>
  <c r="AD422" i="8"/>
  <c r="AD423" i="8"/>
  <c r="AD424" i="8"/>
  <c r="AD425" i="8"/>
  <c r="AD426" i="8"/>
  <c r="AD427" i="8"/>
  <c r="AD428" i="8"/>
  <c r="AD429" i="8"/>
  <c r="AD430" i="8"/>
  <c r="AD431" i="8"/>
  <c r="AD432" i="8"/>
  <c r="AD433" i="8"/>
  <c r="AD434" i="8"/>
  <c r="AD435" i="8"/>
  <c r="AD436" i="8"/>
  <c r="AD437" i="8"/>
  <c r="AD438" i="8"/>
  <c r="AD439" i="8"/>
  <c r="AD440" i="8"/>
  <c r="AD441" i="8"/>
  <c r="AD442" i="8"/>
  <c r="AD443" i="8"/>
  <c r="AD444" i="8"/>
  <c r="AD445" i="8"/>
  <c r="AD446" i="8"/>
  <c r="AD447" i="8"/>
  <c r="AD448" i="8"/>
  <c r="AD449" i="8"/>
  <c r="AD450" i="8"/>
  <c r="AD451" i="8"/>
  <c r="AD452" i="8"/>
  <c r="AD453" i="8"/>
  <c r="AD454" i="8"/>
  <c r="AD455" i="8"/>
  <c r="AD456" i="8"/>
  <c r="AD457" i="8"/>
  <c r="AD458" i="8"/>
  <c r="AD459" i="8"/>
  <c r="AD460" i="8"/>
  <c r="AD461" i="8"/>
  <c r="AD462" i="8"/>
  <c r="AD463" i="8"/>
  <c r="AD464" i="8"/>
  <c r="AD465" i="8"/>
  <c r="AD466" i="8"/>
  <c r="AD467" i="8"/>
  <c r="AD468" i="8"/>
  <c r="AD469" i="8"/>
  <c r="AD470" i="8"/>
  <c r="AD471" i="8"/>
  <c r="AD472" i="8"/>
  <c r="AD473" i="8"/>
  <c r="AD474" i="8"/>
  <c r="AD475" i="8"/>
  <c r="AD476" i="8"/>
  <c r="AD477" i="8"/>
  <c r="AD478" i="8"/>
  <c r="AD479" i="8"/>
  <c r="AD480" i="8"/>
  <c r="AD481" i="8"/>
  <c r="AD482" i="8"/>
  <c r="AD483" i="8"/>
  <c r="AD484" i="8"/>
  <c r="AD485" i="8"/>
  <c r="AD486" i="8"/>
  <c r="AD487" i="8"/>
  <c r="AD488" i="8"/>
  <c r="AD489" i="8"/>
  <c r="AD490" i="8"/>
  <c r="AD491" i="8"/>
  <c r="AD492" i="8"/>
  <c r="AD493" i="8"/>
  <c r="AD494" i="8"/>
  <c r="AD495" i="8"/>
  <c r="AD496" i="8"/>
  <c r="AD497" i="8"/>
  <c r="AD498" i="8"/>
  <c r="AD499" i="8"/>
  <c r="AD500" i="8"/>
  <c r="AD501" i="8"/>
  <c r="AD502" i="8"/>
  <c r="AD503" i="8"/>
  <c r="AD504" i="8"/>
  <c r="AD505" i="8"/>
  <c r="AD506" i="8"/>
  <c r="AD507" i="8"/>
  <c r="AD508" i="8"/>
  <c r="AD509" i="8"/>
  <c r="AD510" i="8"/>
  <c r="AD511" i="8"/>
  <c r="AD512" i="8"/>
  <c r="AD513" i="8"/>
  <c r="AD514" i="8"/>
  <c r="AD515" i="8"/>
  <c r="AD516" i="8"/>
  <c r="AD517" i="8"/>
  <c r="AD518" i="8"/>
  <c r="AD519" i="8"/>
  <c r="AD520" i="8"/>
  <c r="AD521" i="8"/>
  <c r="AD522" i="8"/>
  <c r="AD523" i="8"/>
  <c r="AD524" i="8"/>
  <c r="AD525" i="8"/>
  <c r="AD526" i="8"/>
  <c r="AD527" i="8"/>
  <c r="AD528" i="8"/>
  <c r="AD529" i="8"/>
  <c r="AD530" i="8"/>
  <c r="AD531" i="8"/>
  <c r="AD532" i="8"/>
  <c r="AD533" i="8"/>
  <c r="AD534" i="8"/>
  <c r="AD535" i="8"/>
  <c r="AD536" i="8"/>
  <c r="AD537" i="8"/>
  <c r="AD538" i="8"/>
  <c r="AD539" i="8"/>
  <c r="AD540" i="8"/>
  <c r="AD541" i="8"/>
  <c r="AD542" i="8"/>
  <c r="AD543" i="8"/>
  <c r="AD544" i="8"/>
  <c r="AD545" i="8"/>
  <c r="AD546" i="8"/>
  <c r="AD547" i="8"/>
  <c r="AD548" i="8"/>
  <c r="AD549" i="8"/>
  <c r="AD550" i="8"/>
  <c r="AD551" i="8"/>
  <c r="AD552" i="8"/>
  <c r="AD553" i="8"/>
  <c r="AD554" i="8"/>
  <c r="AD555" i="8"/>
  <c r="AD556" i="8"/>
  <c r="AD557" i="8"/>
  <c r="AD558" i="8"/>
  <c r="AD559" i="8"/>
  <c r="AD560" i="8"/>
  <c r="AD561" i="8"/>
  <c r="AD562" i="8"/>
  <c r="AD563" i="8"/>
  <c r="AD564" i="8"/>
  <c r="AD565" i="8"/>
  <c r="AD566" i="8"/>
  <c r="AD567" i="8"/>
  <c r="AD568" i="8"/>
  <c r="AD569" i="8"/>
  <c r="AD570" i="8"/>
  <c r="AD571" i="8"/>
  <c r="AD572" i="8"/>
  <c r="AD573" i="8"/>
  <c r="AD574" i="8"/>
  <c r="AD575" i="8"/>
  <c r="AD576" i="8"/>
  <c r="AD577" i="8"/>
  <c r="AD578" i="8"/>
  <c r="AD579" i="8"/>
  <c r="AD580" i="8"/>
  <c r="AD581" i="8"/>
  <c r="AD582" i="8"/>
  <c r="AD583" i="8"/>
  <c r="AD584" i="8"/>
  <c r="AD585" i="8"/>
  <c r="AD586" i="8"/>
  <c r="AD587" i="8"/>
  <c r="AD588" i="8"/>
  <c r="AD589" i="8"/>
  <c r="AD590" i="8"/>
  <c r="AD591" i="8"/>
  <c r="AD592" i="8"/>
  <c r="AD593" i="8"/>
  <c r="AD594" i="8"/>
  <c r="AD595" i="8"/>
  <c r="AD596" i="8"/>
  <c r="AD597" i="8"/>
  <c r="AD598" i="8"/>
  <c r="AD599" i="8"/>
  <c r="AD600" i="8"/>
  <c r="AD601" i="8"/>
  <c r="AD602" i="8"/>
  <c r="AD603" i="8"/>
  <c r="AD604" i="8"/>
  <c r="AD605" i="8"/>
  <c r="AD606" i="8"/>
  <c r="AD607" i="8"/>
  <c r="AD608" i="8"/>
  <c r="AD609" i="8"/>
  <c r="AD610" i="8"/>
  <c r="AD611" i="8"/>
  <c r="AD612" i="8"/>
  <c r="AD613" i="8"/>
  <c r="AD614" i="8"/>
  <c r="AD615" i="8"/>
  <c r="AD616" i="8"/>
  <c r="AD617" i="8"/>
  <c r="AD618" i="8"/>
  <c r="AD619" i="8"/>
  <c r="AD620" i="8"/>
  <c r="AD621" i="8"/>
  <c r="AD622" i="8"/>
  <c r="AD623" i="8"/>
  <c r="AD624" i="8"/>
  <c r="AD625" i="8"/>
  <c r="AD626" i="8"/>
  <c r="AD627" i="8"/>
  <c r="AD628" i="8"/>
  <c r="AD629" i="8"/>
  <c r="AD630" i="8"/>
  <c r="AD631" i="8"/>
  <c r="AD632" i="8"/>
  <c r="AD633" i="8"/>
  <c r="AD634" i="8"/>
  <c r="AD635" i="8"/>
  <c r="AD636" i="8"/>
  <c r="AD637" i="8"/>
  <c r="AD638" i="8"/>
  <c r="AD639" i="8"/>
  <c r="AD640" i="8"/>
  <c r="AD641" i="8"/>
  <c r="AD642" i="8"/>
  <c r="AD643" i="8"/>
  <c r="AD644" i="8"/>
  <c r="AD645" i="8"/>
  <c r="AD646" i="8"/>
  <c r="AD647" i="8"/>
  <c r="AD648" i="8"/>
  <c r="AD649" i="8"/>
  <c r="AD650" i="8"/>
  <c r="AD651" i="8"/>
  <c r="AD652" i="8"/>
  <c r="AD653" i="8"/>
  <c r="AD654" i="8"/>
  <c r="AD655" i="8"/>
  <c r="AD656" i="8"/>
  <c r="AD657" i="8"/>
  <c r="AD658" i="8"/>
  <c r="AD659" i="8"/>
  <c r="AD660" i="8"/>
  <c r="AD661" i="8"/>
  <c r="AD662" i="8"/>
  <c r="AD663" i="8"/>
  <c r="AD664" i="8"/>
  <c r="AD665" i="8"/>
  <c r="AD666" i="8"/>
  <c r="AD667" i="8"/>
  <c r="AD668" i="8"/>
  <c r="AD669" i="8"/>
  <c r="AD670" i="8"/>
  <c r="AD671" i="8"/>
  <c r="AD672" i="8"/>
  <c r="AD673" i="8"/>
  <c r="AD674" i="8"/>
  <c r="AD675" i="8"/>
  <c r="AD676" i="8"/>
  <c r="AD677" i="8"/>
  <c r="AD678" i="8"/>
  <c r="AD679" i="8"/>
  <c r="AD680" i="8"/>
  <c r="AD681" i="8"/>
  <c r="AD682" i="8"/>
  <c r="AD683" i="8"/>
  <c r="AD684" i="8"/>
  <c r="AD685" i="8"/>
  <c r="AD686" i="8"/>
  <c r="AD687" i="8"/>
  <c r="AD688" i="8"/>
  <c r="AD689" i="8"/>
  <c r="AD690" i="8"/>
  <c r="AD691" i="8"/>
  <c r="AD692" i="8"/>
  <c r="AD693" i="8"/>
  <c r="AD694" i="8"/>
  <c r="AD695" i="8"/>
  <c r="AD696" i="8"/>
  <c r="AD697" i="8"/>
  <c r="AD698" i="8"/>
  <c r="AD699" i="8"/>
  <c r="AD700" i="8"/>
  <c r="AD701" i="8"/>
  <c r="AD702" i="8"/>
  <c r="AD703" i="8"/>
  <c r="AD704" i="8"/>
  <c r="AD705" i="8"/>
  <c r="AD706" i="8"/>
  <c r="AD707" i="8"/>
  <c r="AD708" i="8"/>
  <c r="AD709" i="8"/>
  <c r="AD710" i="8"/>
  <c r="AD711" i="8"/>
  <c r="AD712" i="8"/>
  <c r="AD713" i="8"/>
  <c r="AD714" i="8"/>
  <c r="AD715" i="8"/>
  <c r="AD716" i="8"/>
  <c r="AD717" i="8"/>
  <c r="AD718" i="8"/>
  <c r="AD719" i="8"/>
  <c r="AD720" i="8"/>
  <c r="AD721" i="8"/>
  <c r="AD722" i="8"/>
  <c r="AD723" i="8"/>
  <c r="AD724" i="8"/>
  <c r="AD725" i="8"/>
  <c r="AD726" i="8"/>
  <c r="AD727" i="8"/>
  <c r="AD728" i="8"/>
  <c r="AD729" i="8"/>
  <c r="AD730" i="8"/>
  <c r="AD731" i="8"/>
  <c r="AD732" i="8"/>
  <c r="AD733" i="8"/>
  <c r="AD734" i="8"/>
  <c r="AD735" i="8"/>
  <c r="AD736" i="8"/>
  <c r="AD737" i="8"/>
  <c r="AD738" i="8"/>
  <c r="AD739" i="8"/>
  <c r="AD740" i="8"/>
  <c r="AD741" i="8"/>
  <c r="AD742" i="8"/>
  <c r="AD743" i="8"/>
  <c r="AD744" i="8"/>
  <c r="AD745" i="8"/>
  <c r="AD746" i="8"/>
  <c r="AD747" i="8"/>
  <c r="AD748" i="8"/>
  <c r="AD749" i="8"/>
  <c r="AD750" i="8"/>
  <c r="AD751" i="8"/>
  <c r="AD752" i="8"/>
  <c r="AD753" i="8"/>
  <c r="AD754" i="8"/>
  <c r="AD755" i="8"/>
  <c r="AD756" i="8"/>
  <c r="AD757" i="8"/>
  <c r="AD758" i="8"/>
  <c r="AD759" i="8"/>
  <c r="AD760" i="8"/>
  <c r="AD761" i="8"/>
  <c r="AD762" i="8"/>
  <c r="AD763" i="8"/>
  <c r="AD764" i="8"/>
  <c r="AD765" i="8"/>
  <c r="AD766" i="8"/>
  <c r="AD767" i="8"/>
  <c r="AD768" i="8"/>
  <c r="AD769" i="8"/>
  <c r="AD770" i="8"/>
  <c r="AD771" i="8"/>
  <c r="AD772" i="8"/>
  <c r="AD773" i="8"/>
  <c r="AD774" i="8"/>
  <c r="AD775" i="8"/>
  <c r="AD776" i="8"/>
  <c r="AD777" i="8"/>
  <c r="AD778" i="8"/>
  <c r="AD779" i="8"/>
  <c r="AD780" i="8"/>
  <c r="AD781" i="8"/>
  <c r="AD782" i="8"/>
  <c r="AD783" i="8"/>
  <c r="AD784" i="8"/>
  <c r="AD785" i="8"/>
  <c r="AD786" i="8"/>
  <c r="AD787" i="8"/>
  <c r="AD788" i="8"/>
  <c r="AD789" i="8"/>
  <c r="AD790" i="8"/>
  <c r="AD791" i="8"/>
  <c r="AD792" i="8"/>
  <c r="AD793" i="8"/>
  <c r="AD794" i="8"/>
  <c r="AD795" i="8"/>
  <c r="AD796" i="8"/>
  <c r="AD797" i="8"/>
  <c r="AD798" i="8"/>
  <c r="AD799" i="8"/>
  <c r="AD800" i="8"/>
  <c r="AD801" i="8"/>
  <c r="AD802" i="8"/>
  <c r="AD803" i="8"/>
  <c r="AD804" i="8"/>
  <c r="AD805" i="8"/>
  <c r="AD806" i="8"/>
  <c r="AD807" i="8"/>
  <c r="AD808" i="8"/>
  <c r="AD809" i="8"/>
  <c r="AD810" i="8"/>
  <c r="AD811" i="8"/>
  <c r="AD812" i="8"/>
  <c r="AD813" i="8"/>
  <c r="AD814" i="8"/>
  <c r="AD815" i="8"/>
  <c r="AD816" i="8"/>
  <c r="AD817" i="8"/>
  <c r="AD818" i="8"/>
  <c r="AD819" i="8"/>
  <c r="AD820" i="8"/>
  <c r="AD821" i="8"/>
  <c r="AD822" i="8"/>
  <c r="AD823" i="8"/>
  <c r="AD824" i="8"/>
  <c r="AD825" i="8"/>
  <c r="AD826" i="8"/>
  <c r="AD827" i="8"/>
  <c r="AD828" i="8"/>
  <c r="AD829" i="8"/>
  <c r="AD830" i="8"/>
  <c r="AD831" i="8"/>
  <c r="AD832" i="8"/>
  <c r="AD833" i="8"/>
  <c r="AD834" i="8"/>
  <c r="AD835" i="8"/>
  <c r="AD836" i="8"/>
  <c r="AD837" i="8"/>
  <c r="AD838" i="8"/>
  <c r="AD839" i="8"/>
  <c r="AD840" i="8"/>
  <c r="AD841" i="8"/>
  <c r="AD842" i="8"/>
  <c r="AD843" i="8"/>
  <c r="AD844" i="8"/>
  <c r="AD845" i="8"/>
  <c r="AD846" i="8"/>
  <c r="AD847" i="8"/>
  <c r="AD848" i="8"/>
  <c r="AD849" i="8"/>
  <c r="AD850" i="8"/>
  <c r="AD851" i="8"/>
  <c r="AD852" i="8"/>
  <c r="AD853" i="8"/>
  <c r="AD854" i="8"/>
  <c r="AD855" i="8"/>
  <c r="AD856" i="8"/>
  <c r="AD857" i="8"/>
  <c r="AD858" i="8"/>
  <c r="AD859" i="8"/>
  <c r="AD860" i="8"/>
  <c r="AD861" i="8"/>
  <c r="AD862" i="8"/>
  <c r="AD863" i="8"/>
  <c r="AD864" i="8"/>
  <c r="AD865" i="8"/>
  <c r="AD866" i="8"/>
  <c r="AD867" i="8"/>
  <c r="AD868" i="8"/>
  <c r="AD869" i="8"/>
  <c r="AD870" i="8"/>
  <c r="AD871" i="8"/>
  <c r="AD872" i="8"/>
  <c r="AD873" i="8"/>
  <c r="AD874" i="8"/>
  <c r="AD875" i="8"/>
  <c r="AD876" i="8"/>
  <c r="AD877" i="8"/>
  <c r="AD878" i="8"/>
  <c r="AD879" i="8"/>
  <c r="AD880" i="8"/>
  <c r="AD881" i="8"/>
  <c r="AD882" i="8"/>
  <c r="AD883" i="8"/>
  <c r="AD884" i="8"/>
  <c r="AD885" i="8"/>
  <c r="AD886" i="8"/>
  <c r="AD887" i="8"/>
  <c r="AD888" i="8"/>
  <c r="AD889" i="8"/>
  <c r="AD890" i="8"/>
  <c r="AD891" i="8"/>
  <c r="AD892" i="8"/>
  <c r="AD893" i="8"/>
  <c r="AD894" i="8"/>
  <c r="AD895" i="8"/>
  <c r="AD896" i="8"/>
  <c r="AD897" i="8"/>
  <c r="AD898" i="8"/>
  <c r="AD899" i="8"/>
  <c r="AD900" i="8"/>
  <c r="AD901" i="8"/>
  <c r="AD902" i="8"/>
  <c r="AD903" i="8"/>
  <c r="AD904" i="8"/>
  <c r="AD905" i="8"/>
  <c r="AD906" i="8"/>
  <c r="AD907" i="8"/>
  <c r="AD908" i="8"/>
  <c r="AD909" i="8"/>
  <c r="AD910" i="8"/>
  <c r="AD911" i="8"/>
  <c r="AD912" i="8"/>
  <c r="AD913" i="8"/>
  <c r="AD914" i="8"/>
  <c r="AD915" i="8"/>
  <c r="AD916" i="8"/>
  <c r="AD917" i="8"/>
  <c r="AD918" i="8"/>
  <c r="AD919" i="8"/>
  <c r="AD920" i="8"/>
  <c r="AD921" i="8"/>
  <c r="AD922" i="8"/>
  <c r="AD923" i="8"/>
  <c r="AD924" i="8"/>
  <c r="AD925" i="8"/>
  <c r="AD926" i="8"/>
  <c r="AD927" i="8"/>
  <c r="AD928" i="8"/>
  <c r="AD929" i="8"/>
  <c r="AD930" i="8"/>
  <c r="AD931" i="8"/>
  <c r="AD932" i="8"/>
  <c r="AD933" i="8"/>
  <c r="AD934" i="8"/>
  <c r="AD935" i="8"/>
  <c r="AD936" i="8"/>
  <c r="AD937" i="8"/>
  <c r="AD938" i="8"/>
  <c r="AD939" i="8"/>
  <c r="AD940" i="8"/>
  <c r="AD941" i="8"/>
  <c r="AD942" i="8"/>
  <c r="AD943" i="8"/>
  <c r="AD944" i="8"/>
  <c r="AD945" i="8"/>
  <c r="AD946" i="8"/>
  <c r="AD947" i="8"/>
  <c r="AD948" i="8"/>
  <c r="AD949" i="8"/>
  <c r="AD950" i="8"/>
  <c r="AD951" i="8"/>
  <c r="AD952" i="8"/>
  <c r="AD953" i="8"/>
  <c r="AD954" i="8"/>
  <c r="AD955" i="8"/>
  <c r="AD956" i="8"/>
  <c r="AD957" i="8"/>
  <c r="AD958" i="8"/>
  <c r="AD959" i="8"/>
  <c r="AD960" i="8"/>
  <c r="AD961" i="8"/>
  <c r="AD962" i="8"/>
  <c r="AD963" i="8"/>
  <c r="AD964" i="8"/>
  <c r="AD965" i="8"/>
  <c r="AD966" i="8"/>
  <c r="AD967" i="8"/>
  <c r="AD968" i="8"/>
  <c r="AD969" i="8"/>
  <c r="AD970" i="8"/>
  <c r="AD971" i="8"/>
  <c r="AD972" i="8"/>
  <c r="AD973" i="8"/>
  <c r="AD974" i="8"/>
  <c r="AD975" i="8"/>
  <c r="AD976" i="8"/>
  <c r="AD977" i="8"/>
  <c r="AD978" i="8"/>
  <c r="AD979" i="8"/>
  <c r="AD980" i="8"/>
  <c r="AD981" i="8"/>
  <c r="AD982" i="8"/>
  <c r="AD983" i="8"/>
  <c r="AD984" i="8"/>
  <c r="AD985" i="8"/>
  <c r="AD986" i="8"/>
  <c r="AD987" i="8"/>
  <c r="AD988" i="8"/>
  <c r="AD989" i="8"/>
  <c r="AD990" i="8"/>
  <c r="AD991" i="8"/>
  <c r="AD992" i="8"/>
  <c r="AD993" i="8"/>
  <c r="AD994" i="8"/>
  <c r="AD995" i="8"/>
  <c r="AD996" i="8"/>
  <c r="AD997" i="8"/>
  <c r="AD998" i="8"/>
  <c r="AD999" i="8"/>
  <c r="AD1000" i="8"/>
  <c r="AD1001" i="8"/>
  <c r="AD1002" i="8"/>
  <c r="AD1003" i="8"/>
  <c r="AD1004" i="8"/>
  <c r="AD1005" i="8"/>
  <c r="AD1006" i="8"/>
  <c r="AD1007" i="8"/>
  <c r="AD1008" i="8"/>
  <c r="AD1009" i="8"/>
  <c r="AD1010" i="8"/>
  <c r="AD1011" i="8"/>
  <c r="AD1012" i="8"/>
  <c r="AD1013" i="8"/>
  <c r="AD1014" i="8"/>
  <c r="AD1015" i="8"/>
  <c r="AD1016" i="8"/>
  <c r="AD1017" i="8"/>
  <c r="AD1018" i="8"/>
  <c r="AD1019" i="8"/>
  <c r="AD1020" i="8"/>
  <c r="AD1021" i="8"/>
  <c r="AD1022" i="8"/>
  <c r="AD1023" i="8"/>
  <c r="AD1024" i="8"/>
  <c r="AD1025" i="8"/>
  <c r="AD1026" i="8"/>
  <c r="AD1027" i="8"/>
  <c r="AD1028" i="8"/>
  <c r="AD1029" i="8"/>
  <c r="AD1030" i="8"/>
  <c r="AD1031" i="8"/>
  <c r="AD1032" i="8"/>
  <c r="AD1033" i="8"/>
  <c r="AD1034" i="8"/>
  <c r="AD1035" i="8"/>
  <c r="AD1036" i="8"/>
  <c r="AD1037" i="8"/>
  <c r="AD1038" i="8"/>
  <c r="AD1039" i="8"/>
  <c r="AD1040" i="8"/>
  <c r="AD1041" i="8"/>
  <c r="AD1042" i="8"/>
  <c r="AD1043" i="8"/>
  <c r="AD1044" i="8"/>
  <c r="AD1045" i="8"/>
  <c r="AD1046" i="8"/>
  <c r="AD1047" i="8"/>
  <c r="AD1048" i="8"/>
  <c r="AD1049" i="8"/>
  <c r="AD1050" i="8"/>
  <c r="AD1051" i="8"/>
  <c r="AD1052" i="8"/>
  <c r="AD1053" i="8"/>
  <c r="AD1054" i="8"/>
  <c r="AD1055" i="8"/>
  <c r="AD1056" i="8"/>
  <c r="AD1057" i="8"/>
  <c r="AD1058" i="8"/>
  <c r="AD1059" i="8"/>
  <c r="AD1060" i="8"/>
  <c r="AD1061" i="8"/>
  <c r="AD1062" i="8"/>
  <c r="AD1063" i="8"/>
  <c r="AD1064" i="8"/>
  <c r="AD1065" i="8"/>
  <c r="AD1066" i="8"/>
  <c r="AD1067" i="8"/>
  <c r="AD1068" i="8"/>
  <c r="AD1069" i="8"/>
  <c r="AD1070" i="8"/>
  <c r="AD1071" i="8"/>
  <c r="AD1072" i="8"/>
  <c r="AD1073" i="8"/>
  <c r="AD1074" i="8"/>
  <c r="AD1075" i="8"/>
  <c r="AD1076" i="8"/>
  <c r="AD1077" i="8"/>
  <c r="AD1078" i="8"/>
  <c r="AD1079" i="8"/>
  <c r="AD1080" i="8"/>
  <c r="AD1081" i="8"/>
  <c r="AD1082" i="8"/>
  <c r="AD1083" i="8"/>
  <c r="AD1084" i="8"/>
  <c r="AD1085" i="8"/>
  <c r="AD1086" i="8"/>
  <c r="AD1087" i="8"/>
  <c r="AD1088" i="8"/>
  <c r="AD1089" i="8"/>
  <c r="AD1090" i="8"/>
  <c r="AD1091" i="8"/>
  <c r="AD1092" i="8"/>
  <c r="AD1093" i="8"/>
  <c r="AD1094" i="8"/>
  <c r="AD1095" i="8"/>
  <c r="AD1096" i="8"/>
  <c r="AD1097" i="8"/>
  <c r="AD1098" i="8"/>
  <c r="AD1099" i="8"/>
  <c r="AD1100" i="8"/>
  <c r="AD1101" i="8"/>
  <c r="AD1102" i="8"/>
  <c r="AD1103" i="8"/>
  <c r="AD1104" i="8"/>
  <c r="AD1105" i="8"/>
  <c r="AD1106" i="8"/>
  <c r="AD1107" i="8"/>
  <c r="AD1108" i="8"/>
  <c r="AD1109" i="8"/>
  <c r="AD1110" i="8"/>
  <c r="AD1111" i="8"/>
  <c r="AD1112" i="8"/>
  <c r="AD1113" i="8"/>
  <c r="AD1114" i="8"/>
  <c r="AD1115" i="8"/>
  <c r="AD1116" i="8"/>
  <c r="AD1117" i="8"/>
  <c r="AD1118" i="8"/>
  <c r="AD1119" i="8"/>
  <c r="AD1120" i="8"/>
  <c r="AD1121" i="8"/>
  <c r="AD1122" i="8"/>
  <c r="AD1123" i="8"/>
  <c r="AD1124" i="8"/>
  <c r="AD1125" i="8"/>
  <c r="AD1126" i="8"/>
  <c r="AD1127" i="8"/>
  <c r="AD1128" i="8"/>
  <c r="AD1129" i="8"/>
  <c r="AD1130" i="8"/>
  <c r="AD1131" i="8"/>
  <c r="AD1132" i="8"/>
  <c r="AD1133" i="8"/>
  <c r="AD1134" i="8"/>
  <c r="AD1135" i="8"/>
  <c r="AD1136" i="8"/>
  <c r="AD1137" i="8"/>
  <c r="AD1138" i="8"/>
  <c r="AD1139" i="8"/>
  <c r="AD1140" i="8"/>
  <c r="AD1141" i="8"/>
  <c r="AD1142" i="8"/>
  <c r="AD1143" i="8"/>
  <c r="AD1144" i="8"/>
  <c r="AD1145" i="8"/>
  <c r="AD1146" i="8"/>
  <c r="AD1147" i="8"/>
  <c r="AD1148" i="8"/>
  <c r="AD1149" i="8"/>
  <c r="AD1150" i="8"/>
  <c r="AD1151" i="8"/>
  <c r="AD1152" i="8"/>
  <c r="AD1153" i="8"/>
  <c r="AD1154" i="8"/>
  <c r="AD1155" i="8"/>
  <c r="AD1156" i="8"/>
  <c r="AD1157" i="8"/>
  <c r="AD1158" i="8"/>
  <c r="AD1159" i="8"/>
  <c r="AD1160" i="8"/>
  <c r="AD1161" i="8"/>
  <c r="AD1162" i="8"/>
  <c r="AD1163" i="8"/>
  <c r="AD1164" i="8"/>
  <c r="AD1165" i="8"/>
  <c r="AD1166" i="8"/>
  <c r="AD1167" i="8"/>
  <c r="AD1168" i="8"/>
  <c r="AD1169" i="8"/>
  <c r="AD1170" i="8"/>
  <c r="AD1171" i="8"/>
  <c r="AD1172" i="8"/>
  <c r="AD1173" i="8"/>
  <c r="AD1174" i="8"/>
  <c r="AD1175" i="8"/>
  <c r="AD1176" i="8"/>
  <c r="AD1177" i="8"/>
  <c r="AD1178" i="8"/>
  <c r="AD1179" i="8"/>
  <c r="AD1180" i="8"/>
  <c r="AD1181" i="8"/>
  <c r="AD1182" i="8"/>
  <c r="AD1183" i="8"/>
  <c r="AD1184" i="8"/>
  <c r="AD1185" i="8"/>
  <c r="AD1186" i="8"/>
  <c r="AD1187" i="8"/>
  <c r="AD1188" i="8"/>
  <c r="AD1189" i="8"/>
  <c r="AD1190" i="8"/>
  <c r="AD1191" i="8"/>
  <c r="AD1192" i="8"/>
  <c r="AD1193" i="8"/>
  <c r="AD1194" i="8"/>
  <c r="AD1195" i="8"/>
  <c r="AD1196" i="8"/>
  <c r="AD1197" i="8"/>
  <c r="AD1198" i="8"/>
  <c r="AD1199" i="8"/>
  <c r="AD1200" i="8"/>
  <c r="AD1201" i="8"/>
  <c r="AD1202" i="8"/>
  <c r="AD1203" i="8"/>
  <c r="AD1204" i="8"/>
  <c r="AD1205" i="8"/>
  <c r="AD1206" i="8"/>
  <c r="AD1207" i="8"/>
  <c r="AD1208" i="8"/>
  <c r="AD1209" i="8"/>
  <c r="AD1210" i="8"/>
  <c r="AD1211" i="8"/>
  <c r="AD1212" i="8"/>
  <c r="AD1213" i="8"/>
  <c r="AD1214" i="8"/>
  <c r="AD1215" i="8"/>
  <c r="AD1216" i="8"/>
  <c r="AD1217" i="8"/>
  <c r="AD1218" i="8"/>
  <c r="AD1219" i="8"/>
  <c r="AD1220" i="8"/>
  <c r="AD1221" i="8"/>
  <c r="AD1222" i="8"/>
  <c r="AD1223" i="8"/>
  <c r="AD1224" i="8"/>
  <c r="AD1225" i="8"/>
  <c r="AD1226" i="8"/>
  <c r="AD1227" i="8"/>
  <c r="AD1228" i="8"/>
  <c r="AD1229" i="8"/>
  <c r="AD1230" i="8"/>
  <c r="AD1231" i="8"/>
  <c r="AD1232" i="8"/>
  <c r="AD1233" i="8"/>
  <c r="AD1234" i="8"/>
  <c r="AD1235" i="8"/>
  <c r="AD1236" i="8"/>
  <c r="AD1237" i="8"/>
  <c r="AD1238" i="8"/>
  <c r="AD1239" i="8"/>
  <c r="AD1240" i="8"/>
  <c r="AD1241" i="8"/>
  <c r="AD1242" i="8"/>
  <c r="AD1243" i="8"/>
  <c r="AD1244" i="8"/>
  <c r="AD1245" i="8"/>
  <c r="AD1246" i="8"/>
  <c r="AD1247" i="8"/>
  <c r="AD1248" i="8"/>
  <c r="AD1249" i="8"/>
  <c r="AD1250" i="8"/>
  <c r="AD1251" i="8"/>
  <c r="AD1252" i="8"/>
  <c r="AD1253" i="8"/>
  <c r="AD1254" i="8"/>
  <c r="AD1255" i="8"/>
  <c r="AD1256" i="8"/>
  <c r="AD1257" i="8"/>
  <c r="AD1258" i="8"/>
  <c r="AD1259" i="8"/>
  <c r="AD1260" i="8"/>
  <c r="AD1261" i="8"/>
  <c r="AD1262" i="8"/>
  <c r="AD1263" i="8"/>
  <c r="AD1264" i="8"/>
  <c r="AD1265" i="8"/>
  <c r="AD1266" i="8"/>
  <c r="AD1267" i="8"/>
  <c r="AD1268" i="8"/>
  <c r="AD1269" i="8"/>
  <c r="AD1270" i="8"/>
  <c r="AD1271" i="8"/>
  <c r="AD1272" i="8"/>
  <c r="AD1273" i="8"/>
  <c r="AD1274" i="8"/>
  <c r="AD1275" i="8"/>
  <c r="AD1276" i="8"/>
  <c r="AD1277" i="8"/>
  <c r="AD1278" i="8"/>
  <c r="AD1279" i="8"/>
  <c r="AD1280" i="8"/>
  <c r="AD1281" i="8"/>
  <c r="AD1282" i="8"/>
  <c r="AD1283" i="8"/>
  <c r="AD1284" i="8"/>
  <c r="AD1285" i="8"/>
  <c r="AD1286" i="8"/>
  <c r="AD1287" i="8"/>
  <c r="AD1288" i="8"/>
  <c r="AD1289" i="8"/>
  <c r="AD1290" i="8"/>
  <c r="AD1291" i="8"/>
  <c r="AD1292" i="8"/>
  <c r="AD1293" i="8"/>
  <c r="AD1294" i="8"/>
  <c r="AD1295" i="8"/>
  <c r="AD1296" i="8"/>
  <c r="AD1297" i="8"/>
  <c r="AD1298" i="8"/>
  <c r="AD1299" i="8"/>
  <c r="AD1300" i="8"/>
  <c r="AD1301" i="8"/>
  <c r="AD1302" i="8"/>
  <c r="AD1303" i="8"/>
  <c r="AD1304" i="8"/>
  <c r="AD1305" i="8"/>
  <c r="AD1306" i="8"/>
  <c r="AD1307" i="8"/>
  <c r="AD1308" i="8"/>
  <c r="AD1309" i="8"/>
  <c r="AD1310" i="8"/>
  <c r="AD1311" i="8"/>
  <c r="AD1312" i="8"/>
  <c r="AD1313" i="8"/>
  <c r="AD1314" i="8"/>
  <c r="AD1315" i="8"/>
  <c r="AD1316" i="8"/>
  <c r="AD1317" i="8"/>
  <c r="AD1318" i="8"/>
  <c r="AD1319" i="8"/>
  <c r="AD1320" i="8"/>
  <c r="AD1321" i="8"/>
  <c r="AD1322" i="8"/>
  <c r="AD1323" i="8"/>
  <c r="AD1324" i="8"/>
  <c r="AD1325" i="8"/>
  <c r="AD1326" i="8"/>
  <c r="AD1327" i="8"/>
  <c r="AD1328" i="8"/>
  <c r="AD1329" i="8"/>
  <c r="AD1330" i="8"/>
  <c r="AD1331" i="8"/>
  <c r="AD1332" i="8"/>
  <c r="AD1333" i="8"/>
  <c r="AD1334" i="8"/>
  <c r="AD1335" i="8"/>
  <c r="AD1336" i="8"/>
  <c r="AD1337" i="8"/>
  <c r="AD1338" i="8"/>
  <c r="AD1339" i="8"/>
  <c r="AD1340" i="8"/>
  <c r="AD1341" i="8"/>
  <c r="AD1342" i="8"/>
  <c r="AD1343" i="8"/>
  <c r="AD1344" i="8"/>
  <c r="AD1345" i="8"/>
  <c r="AD1346" i="8"/>
  <c r="AD1347" i="8"/>
  <c r="AD1348" i="8"/>
  <c r="AD1349" i="8"/>
  <c r="AD1350" i="8"/>
  <c r="AD1351" i="8"/>
  <c r="AD1352" i="8"/>
  <c r="AD1353" i="8"/>
  <c r="AD1354" i="8"/>
  <c r="AD1355" i="8"/>
  <c r="AD1356" i="8"/>
  <c r="AD1357" i="8"/>
  <c r="AD1358" i="8"/>
  <c r="AD1359" i="8"/>
  <c r="AD1360" i="8"/>
  <c r="AD1361" i="8"/>
  <c r="AD1362" i="8"/>
  <c r="AD1363" i="8"/>
  <c r="AD1364" i="8"/>
  <c r="AD1365" i="8"/>
  <c r="AD1366" i="8"/>
  <c r="AD1367" i="8"/>
  <c r="AD1368" i="8"/>
  <c r="AD1369" i="8"/>
  <c r="AD1370" i="8"/>
  <c r="AD1371" i="8"/>
  <c r="AD1372" i="8"/>
  <c r="AD1373" i="8"/>
  <c r="AD1374" i="8"/>
  <c r="AD1375" i="8"/>
  <c r="AD1376" i="8"/>
  <c r="AD1377" i="8"/>
  <c r="AD1378" i="8"/>
  <c r="AD1379" i="8"/>
  <c r="AD1380" i="8"/>
  <c r="AD1381" i="8"/>
  <c r="AD1382" i="8"/>
  <c r="AD1383" i="8"/>
  <c r="AD1384" i="8"/>
  <c r="AD1385" i="8"/>
  <c r="AD1386" i="8"/>
  <c r="AD1387" i="8"/>
  <c r="AD1388" i="8"/>
  <c r="AD1389" i="8"/>
  <c r="AD1390" i="8"/>
  <c r="AD1391" i="8"/>
  <c r="AD1392" i="8"/>
  <c r="AD1393" i="8"/>
  <c r="AD1394" i="8"/>
  <c r="AD1395" i="8"/>
  <c r="AD1396" i="8"/>
  <c r="AD1397" i="8"/>
  <c r="AD1398" i="8"/>
  <c r="AD1399" i="8"/>
  <c r="AD1400" i="8"/>
  <c r="AD1401" i="8"/>
  <c r="AD1402" i="8"/>
  <c r="AD1403" i="8"/>
  <c r="AD1404" i="8"/>
  <c r="AD1405" i="8"/>
  <c r="AD1406" i="8"/>
  <c r="AD1407" i="8"/>
  <c r="AD1408" i="8"/>
  <c r="AD1409" i="8"/>
  <c r="AD1410" i="8"/>
  <c r="AD1411" i="8"/>
  <c r="AD1412" i="8"/>
  <c r="AD1413" i="8"/>
  <c r="AD1414" i="8"/>
  <c r="AD1415" i="8"/>
  <c r="AD1416" i="8"/>
  <c r="AD1417" i="8"/>
  <c r="AD1418" i="8"/>
  <c r="AD1419" i="8"/>
  <c r="AD1420" i="8"/>
  <c r="AD1421" i="8"/>
  <c r="AD1422" i="8"/>
  <c r="AD1423" i="8"/>
  <c r="AD1424" i="8"/>
  <c r="AD1425" i="8"/>
  <c r="AD1426" i="8"/>
  <c r="AD1427" i="8"/>
  <c r="AD1428" i="8"/>
  <c r="AD1429" i="8"/>
  <c r="AD1430" i="8"/>
  <c r="AD1431" i="8"/>
  <c r="AD1432" i="8"/>
  <c r="AD1433" i="8"/>
  <c r="AD1434" i="8"/>
  <c r="AD1435" i="8"/>
  <c r="AD1436" i="8"/>
  <c r="AD1437" i="8"/>
  <c r="AD1438" i="8"/>
  <c r="AD1439" i="8"/>
  <c r="AD1440" i="8"/>
  <c r="AD1441" i="8"/>
  <c r="AD1442" i="8"/>
  <c r="AD1443" i="8"/>
  <c r="AD1444" i="8"/>
  <c r="AD1445" i="8"/>
  <c r="AD1446" i="8"/>
  <c r="AD1447" i="8"/>
  <c r="AD1448" i="8"/>
  <c r="AD1449" i="8"/>
  <c r="AD1450" i="8"/>
  <c r="AD1451" i="8"/>
  <c r="AD1452" i="8"/>
  <c r="AD1453" i="8"/>
  <c r="AD1454" i="8"/>
  <c r="AD1455" i="8"/>
  <c r="AD1456" i="8"/>
  <c r="AD1457" i="8"/>
  <c r="AD1458" i="8"/>
  <c r="AD1459" i="8"/>
  <c r="AD1460" i="8"/>
  <c r="AD1461" i="8"/>
  <c r="AD1462" i="8"/>
  <c r="AD1463" i="8"/>
  <c r="AD1464" i="8"/>
  <c r="AD1465" i="8"/>
  <c r="AD1466" i="8"/>
  <c r="AD1467" i="8"/>
  <c r="AD1468" i="8"/>
  <c r="AD1469" i="8"/>
  <c r="AD1470" i="8"/>
  <c r="AD1471" i="8"/>
  <c r="AD1472" i="8"/>
  <c r="AD1473" i="8"/>
  <c r="AD1474" i="8"/>
  <c r="AD1475" i="8"/>
  <c r="AD1476" i="8"/>
  <c r="AD1477" i="8"/>
  <c r="AD1478" i="8"/>
  <c r="AD1479" i="8"/>
  <c r="AD1480" i="8"/>
  <c r="AD1481" i="8"/>
  <c r="AD1482" i="8"/>
  <c r="AD1483" i="8"/>
  <c r="AD1484" i="8"/>
  <c r="AD1485" i="8"/>
  <c r="AD1486" i="8"/>
  <c r="AD1487" i="8"/>
  <c r="AD1488" i="8"/>
  <c r="AD1489" i="8"/>
  <c r="AD1490" i="8"/>
  <c r="AD1491" i="8"/>
  <c r="AD1492" i="8"/>
  <c r="AD1493" i="8"/>
  <c r="AD1494" i="8"/>
  <c r="AD1495" i="8"/>
  <c r="AD1496" i="8"/>
  <c r="AD1497" i="8"/>
  <c r="AD1498" i="8"/>
  <c r="AD1499" i="8"/>
  <c r="AD1500" i="8"/>
  <c r="AD1501" i="8"/>
  <c r="AD1502" i="8"/>
  <c r="AD1503" i="8"/>
  <c r="AD1504" i="8"/>
  <c r="AD1505" i="8"/>
  <c r="AD1506" i="8"/>
  <c r="AD1507" i="8"/>
  <c r="AD1508" i="8"/>
  <c r="AD1509" i="8"/>
  <c r="AD1510" i="8"/>
  <c r="AD1511" i="8"/>
  <c r="AD1512" i="8"/>
  <c r="AD1513" i="8"/>
  <c r="AD1514" i="8"/>
  <c r="AD1515" i="8"/>
  <c r="AD1516" i="8"/>
  <c r="AD1517" i="8"/>
  <c r="AD1518" i="8"/>
  <c r="AD1519" i="8"/>
  <c r="AD1520" i="8"/>
  <c r="AD1521" i="8"/>
  <c r="AD1522" i="8"/>
  <c r="AD1523" i="8"/>
  <c r="AD1524" i="8"/>
  <c r="AD1525" i="8"/>
  <c r="AD1526" i="8"/>
  <c r="AD1527" i="8"/>
  <c r="AD1528" i="8"/>
  <c r="AD1529" i="8"/>
  <c r="AD1530" i="8"/>
  <c r="AD1531" i="8"/>
  <c r="AD1532" i="8"/>
  <c r="AD1533" i="8"/>
  <c r="AD1534" i="8"/>
  <c r="AD1535" i="8"/>
  <c r="AD1536" i="8"/>
  <c r="AD1537" i="8"/>
  <c r="AD1538" i="8"/>
  <c r="AD1539" i="8"/>
  <c r="AD1540" i="8"/>
  <c r="AD1541" i="8"/>
  <c r="AD1542" i="8"/>
  <c r="AD1543" i="8"/>
  <c r="AD1544" i="8"/>
  <c r="AD1545" i="8"/>
  <c r="AD1546" i="8"/>
  <c r="AD1547" i="8"/>
  <c r="AD1548" i="8"/>
  <c r="AD1549" i="8"/>
  <c r="AD1550" i="8"/>
  <c r="AD1551" i="8"/>
  <c r="AD1552" i="8"/>
  <c r="AD1553" i="8"/>
  <c r="AD1554" i="8"/>
  <c r="AD1555" i="8"/>
  <c r="AD1556" i="8"/>
  <c r="AD1557" i="8"/>
  <c r="AD1558" i="8"/>
  <c r="AD1559" i="8"/>
  <c r="AD1560" i="8"/>
  <c r="AD1561" i="8"/>
  <c r="AD1562" i="8"/>
  <c r="AD1563" i="8"/>
  <c r="AD1564" i="8"/>
  <c r="AD1565" i="8"/>
  <c r="AD1566" i="8"/>
  <c r="AD1567" i="8"/>
  <c r="AD1568" i="8"/>
  <c r="AD1569" i="8"/>
  <c r="AD1570" i="8"/>
  <c r="AD1571" i="8"/>
  <c r="AD1572" i="8"/>
  <c r="AD1573" i="8"/>
  <c r="AD1574" i="8"/>
  <c r="AD1575" i="8"/>
  <c r="AD1576" i="8"/>
  <c r="AD1577" i="8"/>
  <c r="AD1578" i="8"/>
  <c r="AD1579" i="8"/>
  <c r="AD1580" i="8"/>
  <c r="AD1581" i="8"/>
  <c r="AD1582" i="8"/>
  <c r="AD1583" i="8"/>
  <c r="AD1584" i="8"/>
  <c r="AD1585" i="8"/>
  <c r="AD1586" i="8"/>
  <c r="AD1587" i="8"/>
  <c r="AD1588" i="8"/>
  <c r="AD1589" i="8"/>
  <c r="AD1590" i="8"/>
  <c r="AD1591" i="8"/>
  <c r="AD1592" i="8"/>
  <c r="AD1593" i="8"/>
  <c r="AD1594" i="8"/>
  <c r="AD1595" i="8"/>
  <c r="AD1596" i="8"/>
  <c r="AD1597" i="8"/>
  <c r="AD1598" i="8"/>
  <c r="AD1599" i="8"/>
  <c r="AD1600" i="8"/>
  <c r="AD1601" i="8"/>
  <c r="AD1602" i="8"/>
  <c r="AD1603" i="8"/>
  <c r="AD1604" i="8"/>
  <c r="AD1605" i="8"/>
  <c r="AD1606" i="8"/>
  <c r="AD1607" i="8"/>
  <c r="AD1608" i="8"/>
  <c r="AD1609" i="8"/>
  <c r="AD1610" i="8"/>
  <c r="AD1611" i="8"/>
  <c r="AD1612" i="8"/>
  <c r="AD1613" i="8"/>
  <c r="AD1614" i="8"/>
  <c r="AD1615" i="8"/>
  <c r="AD1616" i="8"/>
  <c r="AD1617" i="8"/>
  <c r="AD1618" i="8"/>
  <c r="AD1619" i="8"/>
  <c r="AD1620" i="8"/>
  <c r="AD1621" i="8"/>
  <c r="AD1622" i="8"/>
  <c r="AD1623" i="8"/>
  <c r="AD1624" i="8"/>
  <c r="AD1625" i="8"/>
  <c r="AD1626" i="8"/>
  <c r="AD1627" i="8"/>
  <c r="AD1628" i="8"/>
  <c r="AD1629" i="8"/>
  <c r="AD1630" i="8"/>
  <c r="AD1631" i="8"/>
  <c r="AD1632" i="8"/>
  <c r="AD1633" i="8"/>
  <c r="AD1634" i="8"/>
  <c r="AD1635" i="8"/>
  <c r="AD1636" i="8"/>
  <c r="AD1637" i="8"/>
  <c r="AD1638" i="8"/>
  <c r="AD1639" i="8"/>
  <c r="AD1640" i="8"/>
  <c r="AD1641" i="8"/>
  <c r="AD1642" i="8"/>
  <c r="AD1643" i="8"/>
  <c r="AD1644" i="8"/>
  <c r="AD1645" i="8"/>
  <c r="AD1646" i="8"/>
  <c r="AD1647" i="8"/>
  <c r="AD1648" i="8"/>
  <c r="AD1649" i="8"/>
  <c r="AD1650" i="8"/>
  <c r="AD1651" i="8"/>
  <c r="AD1652" i="8"/>
  <c r="AD1653" i="8"/>
  <c r="AD1654" i="8"/>
  <c r="AD1655" i="8"/>
  <c r="AD1656" i="8"/>
  <c r="AD1657" i="8"/>
  <c r="AD1658" i="8"/>
  <c r="AD1659" i="8"/>
  <c r="AD1660" i="8"/>
  <c r="AD1661" i="8"/>
  <c r="AD1662" i="8"/>
  <c r="AD1663" i="8"/>
  <c r="AD1664" i="8"/>
  <c r="AD1665" i="8"/>
  <c r="AD1666" i="8"/>
  <c r="AD1667" i="8"/>
  <c r="AD1668" i="8"/>
  <c r="AD1669" i="8"/>
  <c r="AD1670" i="8"/>
  <c r="AD1671" i="8"/>
  <c r="AD1672" i="8"/>
  <c r="AD1673" i="8"/>
  <c r="AD1674" i="8"/>
  <c r="AD1675" i="8"/>
  <c r="AD1676" i="8"/>
  <c r="AD1677" i="8"/>
  <c r="AD1678" i="8"/>
  <c r="AD1679" i="8"/>
  <c r="AD1680" i="8"/>
  <c r="AD1681" i="8"/>
  <c r="AD1682" i="8"/>
  <c r="AD1683" i="8"/>
  <c r="AD1684" i="8"/>
  <c r="AD1685" i="8"/>
  <c r="AD1686" i="8"/>
  <c r="AD1687" i="8"/>
  <c r="AD1688" i="8"/>
  <c r="AD1689" i="8"/>
  <c r="AD1690" i="8"/>
  <c r="AD1691" i="8"/>
  <c r="AD1692" i="8"/>
  <c r="AD1693" i="8"/>
  <c r="AD1694" i="8"/>
  <c r="AD1695" i="8"/>
  <c r="AD1696" i="8"/>
  <c r="AD1697" i="8"/>
  <c r="AD1698" i="8"/>
  <c r="AD1699" i="8"/>
  <c r="AD1700" i="8"/>
  <c r="AD1701" i="8"/>
  <c r="AD1702" i="8"/>
  <c r="AD1703" i="8"/>
  <c r="AD1704" i="8"/>
  <c r="AD1705" i="8"/>
  <c r="AD1706" i="8"/>
  <c r="AD1707" i="8"/>
  <c r="AD1708" i="8"/>
  <c r="AD1709" i="8"/>
  <c r="AD1710" i="8"/>
  <c r="AD1711" i="8"/>
  <c r="AD1712" i="8"/>
  <c r="AD1713" i="8"/>
  <c r="AD1714" i="8"/>
  <c r="AD1715" i="8"/>
  <c r="AD1716" i="8"/>
  <c r="AD1717" i="8"/>
  <c r="AD1718" i="8"/>
  <c r="AD1719" i="8"/>
  <c r="AD1720" i="8"/>
  <c r="AD1721" i="8"/>
  <c r="AD1722" i="8"/>
  <c r="AD1723" i="8"/>
  <c r="AD1724" i="8"/>
  <c r="AD1725" i="8"/>
  <c r="AD1726" i="8"/>
  <c r="AD1727" i="8"/>
  <c r="AD1728" i="8"/>
  <c r="AD1729" i="8"/>
  <c r="AD1730" i="8"/>
  <c r="AD1731" i="8"/>
  <c r="AD1732" i="8"/>
  <c r="AD1733" i="8"/>
  <c r="AD1734" i="8"/>
  <c r="AD1735" i="8"/>
  <c r="AD1736" i="8"/>
  <c r="AD1737" i="8"/>
  <c r="AD1738" i="8"/>
  <c r="AD1739" i="8"/>
  <c r="AD1740" i="8"/>
  <c r="AD1741" i="8"/>
  <c r="AD1742" i="8"/>
  <c r="AD1743" i="8"/>
  <c r="AD1744" i="8"/>
  <c r="AD1745" i="8"/>
  <c r="AD1746" i="8"/>
  <c r="AD1747" i="8"/>
  <c r="AD1748" i="8"/>
  <c r="AD1749" i="8"/>
  <c r="AD1750" i="8"/>
  <c r="AD1751" i="8"/>
  <c r="AD1752" i="8"/>
  <c r="AD1753" i="8"/>
  <c r="AD1754" i="8"/>
  <c r="AD1755" i="8"/>
  <c r="AD1756" i="8"/>
  <c r="AD1757" i="8"/>
  <c r="AD1758" i="8"/>
  <c r="AD1759" i="8"/>
  <c r="AD1760" i="8"/>
  <c r="AD1761" i="8"/>
  <c r="AD1762" i="8"/>
  <c r="AD1763" i="8"/>
  <c r="AD1764" i="8"/>
  <c r="AD1765" i="8"/>
  <c r="AD1766" i="8"/>
  <c r="AD1767" i="8"/>
  <c r="AD1768" i="8"/>
  <c r="AD1769" i="8"/>
  <c r="AD1770" i="8"/>
  <c r="AD1771" i="8"/>
  <c r="AD1772" i="8"/>
  <c r="AD1773" i="8"/>
  <c r="AD1774" i="8"/>
  <c r="AD1775" i="8"/>
  <c r="AD1776" i="8"/>
  <c r="AD1777" i="8"/>
  <c r="AD1778" i="8"/>
  <c r="AD1779" i="8"/>
  <c r="AD1780" i="8"/>
  <c r="AD1781" i="8"/>
  <c r="AD1782" i="8"/>
  <c r="AD1783" i="8"/>
  <c r="AD1784" i="8"/>
  <c r="AD1785" i="8"/>
  <c r="AD1786" i="8"/>
  <c r="AD1787" i="8"/>
  <c r="AD1788" i="8"/>
  <c r="AD1789" i="8"/>
  <c r="AD1790" i="8"/>
  <c r="AD1791" i="8"/>
  <c r="AD1792" i="8"/>
  <c r="AD1793" i="8"/>
  <c r="AD1794" i="8"/>
  <c r="AD1795" i="8"/>
  <c r="AD1796" i="8"/>
  <c r="AD1797" i="8"/>
  <c r="AD1798" i="8"/>
  <c r="AD1799" i="8"/>
  <c r="AD1800" i="8"/>
  <c r="AD1801" i="8"/>
  <c r="AD1802" i="8"/>
  <c r="AD1803" i="8"/>
  <c r="AD1804" i="8"/>
  <c r="AD1805" i="8"/>
  <c r="AD1806" i="8"/>
  <c r="AD1807" i="8"/>
  <c r="AD1808" i="8"/>
  <c r="AD1809" i="8"/>
  <c r="AD1810" i="8"/>
  <c r="AD1811" i="8"/>
  <c r="AD1812" i="8"/>
  <c r="AD1813" i="8"/>
  <c r="AD1814" i="8"/>
  <c r="AD1815" i="8"/>
  <c r="AD1816" i="8"/>
  <c r="AD1817" i="8"/>
  <c r="AD1818" i="8"/>
  <c r="AD1819" i="8"/>
  <c r="AD1820" i="8"/>
  <c r="AD1821" i="8"/>
  <c r="AD1822" i="8"/>
  <c r="AD1823" i="8"/>
  <c r="AD1824" i="8"/>
  <c r="AD1825" i="8"/>
  <c r="AD1826" i="8"/>
  <c r="AD1827" i="8"/>
  <c r="AD1828" i="8"/>
  <c r="AD1829" i="8"/>
  <c r="AD1830" i="8"/>
  <c r="AD1831" i="8"/>
  <c r="AD1832" i="8"/>
  <c r="AD1833" i="8"/>
  <c r="AD1834" i="8"/>
  <c r="AD1835" i="8"/>
  <c r="AD1836" i="8"/>
  <c r="AD1837" i="8"/>
  <c r="AD1838" i="8"/>
  <c r="AD1839" i="8"/>
  <c r="AD1840" i="8"/>
  <c r="AD1841" i="8"/>
  <c r="AD1842" i="8"/>
  <c r="AD1843" i="8"/>
  <c r="AD1844" i="8"/>
  <c r="AD1845" i="8"/>
  <c r="AD1846" i="8"/>
  <c r="AD1847" i="8"/>
  <c r="AD1848" i="8"/>
  <c r="AD1849" i="8"/>
  <c r="AD1850" i="8"/>
  <c r="AD1851" i="8"/>
  <c r="AD1852" i="8"/>
  <c r="AD1853" i="8"/>
  <c r="AD1854" i="8"/>
  <c r="AD1855" i="8"/>
  <c r="AD1856" i="8"/>
  <c r="AD1857" i="8"/>
  <c r="AD1858" i="8"/>
  <c r="AD1859" i="8"/>
  <c r="AD1860" i="8"/>
  <c r="AD1861" i="8"/>
  <c r="AD1862" i="8"/>
  <c r="AD1863" i="8"/>
  <c r="AD1864" i="8"/>
  <c r="AD1865" i="8"/>
  <c r="AD1866" i="8"/>
  <c r="AD1867" i="8"/>
  <c r="AD1868" i="8"/>
  <c r="AD1869" i="8"/>
  <c r="AD1870" i="8"/>
  <c r="AD1871" i="8"/>
  <c r="AD1872" i="8"/>
  <c r="AD1873" i="8"/>
  <c r="AD1874" i="8"/>
  <c r="AD1875" i="8"/>
  <c r="AD1876" i="8"/>
  <c r="AD1877" i="8"/>
  <c r="AD1878" i="8"/>
  <c r="AD1879" i="8"/>
  <c r="AD1880" i="8"/>
  <c r="AD1881" i="8"/>
  <c r="AD1882" i="8"/>
  <c r="AD1883" i="8"/>
  <c r="AD1884" i="8"/>
  <c r="AD1885" i="8"/>
  <c r="AD1886" i="8"/>
  <c r="AD1887" i="8"/>
  <c r="AD1888" i="8"/>
  <c r="AD1889" i="8"/>
  <c r="AD1890" i="8"/>
  <c r="AD1891" i="8"/>
  <c r="AD1892" i="8"/>
  <c r="AD1893" i="8"/>
  <c r="AD1894" i="8"/>
  <c r="AD1895" i="8"/>
  <c r="AD1896" i="8"/>
  <c r="AD1897" i="8"/>
  <c r="AD1898" i="8"/>
  <c r="AD1899" i="8"/>
  <c r="AD1900" i="8"/>
  <c r="AD1901" i="8"/>
  <c r="AD1902" i="8"/>
  <c r="AD1903" i="8"/>
  <c r="AD1904" i="8"/>
  <c r="AD1905" i="8"/>
  <c r="AD1906" i="8"/>
  <c r="AD1907" i="8"/>
  <c r="AD1908" i="8"/>
  <c r="AD1909" i="8"/>
  <c r="AD1910" i="8"/>
  <c r="AD1911" i="8"/>
  <c r="AD1912" i="8"/>
  <c r="AD1913" i="8"/>
  <c r="AD1914" i="8"/>
  <c r="AD1915" i="8"/>
  <c r="AD1916" i="8"/>
  <c r="AD1917" i="8"/>
  <c r="AD1918" i="8"/>
  <c r="AD1919" i="8"/>
  <c r="AD1920" i="8"/>
  <c r="AD1921" i="8"/>
  <c r="AD1922" i="8"/>
  <c r="AD1923" i="8"/>
  <c r="AD1924" i="8"/>
  <c r="AD1925" i="8"/>
  <c r="AD1926" i="8"/>
  <c r="AD1927" i="8"/>
  <c r="AD1928" i="8"/>
  <c r="AD1929" i="8"/>
  <c r="AD1930" i="8"/>
  <c r="AD1931" i="8"/>
  <c r="AD1932" i="8"/>
  <c r="AD1933" i="8"/>
  <c r="AD1934" i="8"/>
  <c r="AD1935" i="8"/>
  <c r="AD1936" i="8"/>
  <c r="AD1937" i="8"/>
  <c r="AD1938" i="8"/>
  <c r="AD1939" i="8"/>
  <c r="AD1940" i="8"/>
  <c r="AD1941" i="8"/>
  <c r="AD1942" i="8"/>
  <c r="AD1943" i="8"/>
  <c r="AD1944" i="8"/>
  <c r="AD1945" i="8"/>
  <c r="AD1946" i="8"/>
  <c r="AD1947" i="8"/>
  <c r="AD1948" i="8"/>
  <c r="AD1949" i="8"/>
  <c r="AD1950" i="8"/>
  <c r="AD1951" i="8"/>
  <c r="AD1952" i="8"/>
  <c r="AD1953" i="8"/>
  <c r="AD1954" i="8"/>
  <c r="AD1955" i="8"/>
  <c r="AD1956" i="8"/>
  <c r="AD1957" i="8"/>
  <c r="AD1958" i="8"/>
  <c r="AD1959" i="8"/>
  <c r="AD1960" i="8"/>
  <c r="AD1961" i="8"/>
  <c r="AD1962" i="8"/>
  <c r="AD1963" i="8"/>
  <c r="AD1964" i="8"/>
  <c r="AD1965" i="8"/>
  <c r="AD1966" i="8"/>
  <c r="AD1967" i="8"/>
  <c r="AD1968" i="8"/>
  <c r="AD1969" i="8"/>
  <c r="AD1970" i="8"/>
  <c r="AD1971" i="8"/>
  <c r="AD1972" i="8"/>
  <c r="AD1973" i="8"/>
  <c r="AD1974" i="8"/>
  <c r="AD1975" i="8"/>
  <c r="AD1976" i="8"/>
  <c r="AD1977" i="8"/>
  <c r="AD1978" i="8"/>
  <c r="AD1979" i="8"/>
  <c r="AD1980" i="8"/>
  <c r="AD1981" i="8"/>
  <c r="AD1982" i="8"/>
  <c r="AD1983" i="8"/>
  <c r="AD1984" i="8"/>
  <c r="AD1985" i="8"/>
  <c r="AD1986" i="8"/>
  <c r="AD1987" i="8"/>
  <c r="AD1988" i="8"/>
  <c r="AD1989" i="8"/>
  <c r="AD1990" i="8"/>
  <c r="AD1991" i="8"/>
  <c r="AD1992" i="8"/>
  <c r="AD1993" i="8"/>
  <c r="AD1994" i="8"/>
  <c r="AD1995" i="8"/>
  <c r="AD1996" i="8"/>
  <c r="AD1997" i="8"/>
  <c r="AD1998" i="8"/>
  <c r="AD1999" i="8"/>
  <c r="AD2000" i="8"/>
  <c r="AD2001" i="8"/>
  <c r="AD2002" i="8"/>
  <c r="AD2003" i="8"/>
  <c r="AD2004" i="8"/>
  <c r="AD2005" i="8"/>
  <c r="AD2006" i="8"/>
  <c r="AD2007" i="8"/>
  <c r="AD2008" i="8"/>
  <c r="AD2009" i="8"/>
  <c r="AD2010" i="8"/>
  <c r="AD2011" i="8"/>
  <c r="AD2012" i="8"/>
  <c r="AD2013" i="8"/>
  <c r="AD2014" i="8"/>
  <c r="AD2015" i="8"/>
  <c r="AD2016" i="8"/>
  <c r="AD2017" i="8"/>
  <c r="AD2018" i="8"/>
  <c r="AD2019" i="8"/>
  <c r="AD2020" i="8"/>
  <c r="AD2021" i="8"/>
  <c r="AD2022" i="8"/>
  <c r="AD2023" i="8"/>
  <c r="AD2024" i="8"/>
  <c r="AD2025" i="8"/>
  <c r="AD2026" i="8"/>
  <c r="AD2027" i="8"/>
  <c r="AD2028" i="8"/>
  <c r="AD2029" i="8"/>
  <c r="AD2030" i="8"/>
  <c r="AD2031" i="8"/>
  <c r="AD2032" i="8"/>
  <c r="AD2033" i="8"/>
  <c r="AD2034" i="8"/>
  <c r="AD2035" i="8"/>
  <c r="AD2036" i="8"/>
  <c r="AD2037" i="8"/>
  <c r="AD2038" i="8"/>
  <c r="AD2039" i="8"/>
  <c r="AD2040" i="8"/>
  <c r="AD2041" i="8"/>
  <c r="AD2042" i="8"/>
  <c r="AD2043" i="8"/>
  <c r="AD2044" i="8"/>
  <c r="AD2045" i="8"/>
  <c r="AD2046" i="8"/>
  <c r="AD2047" i="8"/>
  <c r="AD2048" i="8"/>
  <c r="AD2049" i="8"/>
  <c r="AD2050" i="8"/>
  <c r="AD2051" i="8"/>
  <c r="AD2052" i="8"/>
  <c r="AD2053" i="8"/>
  <c r="AD2054" i="8"/>
  <c r="AD2055" i="8"/>
  <c r="AD2056" i="8"/>
  <c r="AD2057" i="8"/>
  <c r="AD2058" i="8"/>
  <c r="AD2059" i="8"/>
  <c r="AD2060" i="8"/>
  <c r="AD2061" i="8"/>
  <c r="AD2062" i="8"/>
  <c r="AD2063" i="8"/>
  <c r="AD2064" i="8"/>
  <c r="AD2065" i="8"/>
  <c r="AD2066" i="8"/>
  <c r="AD2067" i="8"/>
  <c r="AD2068" i="8"/>
  <c r="AD2069" i="8"/>
  <c r="AD2070" i="8"/>
  <c r="AD2071" i="8"/>
  <c r="AD2072" i="8"/>
  <c r="AD2073" i="8"/>
  <c r="AD2074" i="8"/>
  <c r="AD2075" i="8"/>
  <c r="AD2076" i="8"/>
  <c r="AD2077" i="8"/>
  <c r="AD2078" i="8"/>
  <c r="AD2079" i="8"/>
  <c r="AD2080" i="8"/>
  <c r="AD2081" i="8"/>
  <c r="AD2082" i="8"/>
  <c r="AD2083" i="8"/>
  <c r="AD2084" i="8"/>
  <c r="AD2085" i="8"/>
  <c r="AD2086" i="8"/>
  <c r="AD2087" i="8"/>
  <c r="AD2088" i="8"/>
  <c r="AD2089" i="8"/>
  <c r="AD2090" i="8"/>
  <c r="AD2091" i="8"/>
  <c r="AD2092" i="8"/>
  <c r="AD2093" i="8"/>
  <c r="AD2094" i="8"/>
  <c r="AD2095" i="8"/>
  <c r="AD2096" i="8"/>
  <c r="AD2097" i="8"/>
  <c r="AD2098" i="8"/>
  <c r="AD2099" i="8"/>
  <c r="AD2100" i="8"/>
  <c r="AD2101" i="8"/>
  <c r="AD2102" i="8"/>
  <c r="AD2103" i="8"/>
  <c r="AD2104" i="8"/>
  <c r="AD2105" i="8"/>
  <c r="AD2106" i="8"/>
  <c r="AD2107" i="8"/>
  <c r="AD2108" i="8"/>
  <c r="AD2109" i="8"/>
  <c r="AD2110" i="8"/>
  <c r="AD2111" i="8"/>
  <c r="AD2112" i="8"/>
  <c r="AD2113" i="8"/>
  <c r="AD2114" i="8"/>
  <c r="AD2115" i="8"/>
  <c r="AD2116" i="8"/>
  <c r="AD2117" i="8"/>
  <c r="AD2118" i="8"/>
  <c r="AD2119" i="8"/>
  <c r="AD2120" i="8"/>
  <c r="AD2121" i="8"/>
  <c r="AD2122" i="8"/>
  <c r="AD2123" i="8"/>
  <c r="AD2124" i="8"/>
  <c r="AD2125" i="8"/>
  <c r="AD2126" i="8"/>
  <c r="AD2127" i="8"/>
  <c r="AD2128" i="8"/>
  <c r="AD2129" i="8"/>
  <c r="AD2130" i="8"/>
  <c r="AD2131" i="8"/>
  <c r="AD2132" i="8"/>
  <c r="AD2133" i="8"/>
  <c r="AD2134" i="8"/>
  <c r="AD2135" i="8"/>
  <c r="AD2136" i="8"/>
  <c r="AD2137" i="8"/>
  <c r="AD2138" i="8"/>
  <c r="AD2139" i="8"/>
  <c r="AD2140" i="8"/>
  <c r="AD2141" i="8"/>
  <c r="AD2142" i="8"/>
  <c r="AD2143" i="8"/>
  <c r="AD2144" i="8"/>
  <c r="AD2145" i="8"/>
  <c r="AD2146" i="8"/>
  <c r="AD2147" i="8"/>
  <c r="AD2148" i="8"/>
  <c r="AD2149" i="8"/>
  <c r="AD2150" i="8"/>
  <c r="AD2151" i="8"/>
  <c r="AD2152" i="8"/>
  <c r="AD2153" i="8"/>
  <c r="AD2154" i="8"/>
  <c r="AD2155" i="8"/>
  <c r="AD2156" i="8"/>
  <c r="AD2157" i="8"/>
  <c r="AD2158" i="8"/>
  <c r="AD2159" i="8"/>
  <c r="AD2160" i="8"/>
  <c r="AD2161" i="8"/>
  <c r="AD2162" i="8"/>
  <c r="AD2163" i="8"/>
  <c r="AD2164" i="8"/>
  <c r="AD2165" i="8"/>
  <c r="AD2166" i="8"/>
  <c r="AD2167" i="8"/>
  <c r="AD2168" i="8"/>
  <c r="AD2169" i="8"/>
  <c r="AD2170" i="8"/>
  <c r="AD2171" i="8"/>
  <c r="AD2172" i="8"/>
  <c r="AD2173" i="8"/>
  <c r="AD2174" i="8"/>
  <c r="AD2175" i="8"/>
  <c r="AD2176" i="8"/>
  <c r="AD2177" i="8"/>
  <c r="AD2178" i="8"/>
  <c r="AD2179" i="8"/>
  <c r="AD2180" i="8"/>
  <c r="AD2181" i="8"/>
  <c r="AD2182" i="8"/>
  <c r="AD2183" i="8"/>
  <c r="AD2184" i="8"/>
  <c r="AD2185" i="8"/>
  <c r="AD2186" i="8"/>
  <c r="AD2187" i="8"/>
  <c r="AD2188" i="8"/>
  <c r="AD2189" i="8"/>
  <c r="AD2190" i="8"/>
  <c r="AD2191" i="8"/>
  <c r="AD2192" i="8"/>
  <c r="AD2193" i="8"/>
  <c r="AD2194" i="8"/>
  <c r="AD2195" i="8"/>
  <c r="AD2196" i="8"/>
  <c r="AD2197" i="8"/>
  <c r="AD2198" i="8"/>
  <c r="AD2199" i="8"/>
  <c r="AD2200" i="8"/>
  <c r="AD2201" i="8"/>
  <c r="AD2202" i="8"/>
  <c r="AD2203" i="8"/>
  <c r="AD2204" i="8"/>
  <c r="AD2205" i="8"/>
  <c r="AD2206" i="8"/>
  <c r="AD2207" i="8"/>
  <c r="AD2208" i="8"/>
  <c r="AD2209" i="8"/>
  <c r="AD2210" i="8"/>
  <c r="AD2211" i="8"/>
  <c r="AD2212" i="8"/>
  <c r="AD2213" i="8"/>
  <c r="AD2214" i="8"/>
  <c r="AD2215" i="8"/>
  <c r="AD2216" i="8"/>
  <c r="AD2217" i="8"/>
  <c r="AD2218" i="8"/>
  <c r="AD2219" i="8"/>
  <c r="AD2220" i="8"/>
  <c r="AD2221" i="8"/>
  <c r="AD2222" i="8"/>
  <c r="AD2223" i="8"/>
  <c r="AD2224" i="8"/>
  <c r="AD2225" i="8"/>
  <c r="AD2226" i="8"/>
  <c r="AD2227" i="8"/>
  <c r="AD2228" i="8"/>
  <c r="AD2229" i="8"/>
  <c r="AD2230" i="8"/>
  <c r="AD2231" i="8"/>
  <c r="AD2232" i="8"/>
  <c r="AD2233" i="8"/>
  <c r="AD2234" i="8"/>
  <c r="AD2235" i="8"/>
  <c r="AD2236" i="8"/>
  <c r="AD2237" i="8"/>
  <c r="AD2238" i="8"/>
  <c r="AD2239" i="8"/>
  <c r="AD2240" i="8"/>
  <c r="AD2241" i="8"/>
  <c r="AD2242" i="8"/>
  <c r="AD2243" i="8"/>
  <c r="AD2244" i="8"/>
  <c r="AD2245" i="8"/>
  <c r="AD2246" i="8"/>
  <c r="AD2247" i="8"/>
  <c r="AD2248" i="8"/>
  <c r="AD2249" i="8"/>
  <c r="AD2250" i="8"/>
  <c r="AD2251" i="8"/>
  <c r="AD2252" i="8"/>
  <c r="AD2253" i="8"/>
  <c r="AD2254" i="8"/>
  <c r="AD2255" i="8"/>
  <c r="AD2256" i="8"/>
  <c r="AD2257" i="8"/>
  <c r="AD2258" i="8"/>
  <c r="AD2259" i="8"/>
  <c r="AD2260" i="8"/>
  <c r="AD2261" i="8"/>
  <c r="AD2262" i="8"/>
  <c r="AD2263" i="8"/>
  <c r="AD2264" i="8"/>
  <c r="AD2265" i="8"/>
  <c r="AD2266" i="8"/>
  <c r="AD2267" i="8"/>
  <c r="AD2268" i="8"/>
  <c r="AD2269" i="8"/>
  <c r="AD2270" i="8"/>
  <c r="AD2271" i="8"/>
  <c r="AD2272" i="8"/>
  <c r="AD2273" i="8"/>
  <c r="AD2274" i="8"/>
  <c r="AD2275" i="8"/>
  <c r="AD2276" i="8"/>
  <c r="AD2277" i="8"/>
  <c r="AD2278" i="8"/>
  <c r="AD2279" i="8"/>
  <c r="AD2280" i="8"/>
  <c r="AD2281" i="8"/>
  <c r="AD2282" i="8"/>
  <c r="AD2283" i="8"/>
  <c r="AD2284" i="8"/>
  <c r="AD2285" i="8"/>
  <c r="AD2286" i="8"/>
  <c r="AD2287" i="8"/>
  <c r="AD2288" i="8"/>
  <c r="AD2289" i="8"/>
  <c r="AD2290" i="8"/>
  <c r="AD2291" i="8"/>
  <c r="AD2292" i="8"/>
  <c r="AD2293" i="8"/>
  <c r="AD2294" i="8"/>
  <c r="AD2295" i="8"/>
  <c r="AD2296" i="8"/>
  <c r="AD2297" i="8"/>
  <c r="AD2298" i="8"/>
  <c r="AD2299" i="8"/>
  <c r="AD2300" i="8"/>
  <c r="AD2301" i="8"/>
  <c r="AD2302" i="8"/>
  <c r="AD2303" i="8"/>
  <c r="AD2304" i="8"/>
  <c r="AD2305" i="8"/>
  <c r="AD2306" i="8"/>
  <c r="AD2307" i="8"/>
  <c r="AD2308" i="8"/>
  <c r="AD2309" i="8"/>
  <c r="AD2310" i="8"/>
  <c r="AD2311" i="8"/>
  <c r="AD2312" i="8"/>
  <c r="AD2313" i="8"/>
  <c r="AD2314" i="8"/>
  <c r="AD2315" i="8"/>
  <c r="AD2316" i="8"/>
  <c r="AD2317" i="8"/>
  <c r="AD2318" i="8"/>
  <c r="AD2319" i="8"/>
  <c r="AD2320" i="8"/>
  <c r="AD2321" i="8"/>
  <c r="AD2322" i="8"/>
  <c r="AD2323" i="8"/>
  <c r="AD2324" i="8"/>
  <c r="AD2325" i="8"/>
  <c r="AD2326" i="8"/>
  <c r="AD2327" i="8"/>
  <c r="AD2328" i="8"/>
  <c r="AD2329" i="8"/>
  <c r="AD2330" i="8"/>
  <c r="AD2331" i="8"/>
  <c r="AD2332" i="8"/>
  <c r="AD2333" i="8"/>
  <c r="AD2334" i="8"/>
  <c r="AD2335" i="8"/>
  <c r="AD2336" i="8"/>
  <c r="AD2337" i="8"/>
  <c r="AD2338" i="8"/>
  <c r="AD2339" i="8"/>
  <c r="AD2340" i="8"/>
  <c r="AD2341" i="8"/>
  <c r="AD2342" i="8"/>
  <c r="AD2343" i="8"/>
  <c r="AD2344" i="8"/>
  <c r="AD2345" i="8"/>
  <c r="AD2346" i="8"/>
  <c r="AD2347" i="8"/>
  <c r="AD2348" i="8"/>
  <c r="AD2349" i="8"/>
  <c r="AD2350" i="8"/>
  <c r="AD2351" i="8"/>
  <c r="AD2352" i="8"/>
  <c r="AD2353" i="8"/>
  <c r="AD2354" i="8"/>
  <c r="AD2355" i="8"/>
  <c r="AD2356" i="8"/>
  <c r="AD2357" i="8"/>
  <c r="AD2358" i="8"/>
  <c r="AD2359" i="8"/>
  <c r="AD2360" i="8"/>
  <c r="AD2361" i="8"/>
  <c r="AD2362" i="8"/>
  <c r="AD2363" i="8"/>
  <c r="AD2364" i="8"/>
  <c r="AD2365" i="8"/>
  <c r="AD2366" i="8"/>
  <c r="AD2367" i="8"/>
  <c r="AD2368" i="8"/>
  <c r="AD2369" i="8"/>
  <c r="AD2370" i="8"/>
  <c r="AD2371" i="8"/>
  <c r="AD2372" i="8"/>
  <c r="AD2373" i="8"/>
  <c r="AD2374" i="8"/>
  <c r="AD2375" i="8"/>
  <c r="AD2376" i="8"/>
  <c r="AD2377" i="8"/>
  <c r="AD2378" i="8"/>
  <c r="AD2379" i="8"/>
  <c r="AD2380" i="8"/>
  <c r="AD2381" i="8"/>
  <c r="AD2382" i="8"/>
  <c r="AD2383" i="8"/>
  <c r="AD2384" i="8"/>
  <c r="AD2385" i="8"/>
  <c r="AD2386" i="8"/>
  <c r="AD2387" i="8"/>
  <c r="AD2388" i="8"/>
  <c r="AD2389" i="8"/>
  <c r="AD2390" i="8"/>
  <c r="AD2391" i="8"/>
  <c r="AD2392" i="8"/>
  <c r="AD2393" i="8"/>
  <c r="AD2394" i="8"/>
  <c r="AD2395" i="8"/>
  <c r="AD2396" i="8"/>
  <c r="AD2397" i="8"/>
  <c r="AD2398" i="8"/>
  <c r="AD2399" i="8"/>
  <c r="AD2400" i="8"/>
  <c r="AD2401" i="8"/>
  <c r="AD2402" i="8"/>
  <c r="AD2403" i="8"/>
  <c r="AD2404" i="8"/>
  <c r="AD2405" i="8"/>
  <c r="AD2406" i="8"/>
  <c r="AD2407" i="8"/>
  <c r="AD2408" i="8"/>
  <c r="AD2409" i="8"/>
  <c r="AD2410" i="8"/>
  <c r="AD2411" i="8"/>
  <c r="AD2412" i="8"/>
  <c r="AD2413" i="8"/>
  <c r="AD2414" i="8"/>
  <c r="AD2415" i="8"/>
  <c r="AD2416" i="8"/>
  <c r="AD2417" i="8"/>
  <c r="AD2418" i="8"/>
  <c r="AD2419" i="8"/>
  <c r="AD2420" i="8"/>
  <c r="AD2421" i="8"/>
  <c r="AD2422" i="8"/>
  <c r="AD2423" i="8"/>
  <c r="AD2424" i="8"/>
  <c r="AD2425" i="8"/>
  <c r="AD2426" i="8"/>
  <c r="AD2427" i="8"/>
  <c r="AD2428" i="8"/>
  <c r="AD2429" i="8"/>
  <c r="AD2430" i="8"/>
  <c r="AD2431" i="8"/>
  <c r="AD2432" i="8"/>
  <c r="AD2433" i="8"/>
  <c r="AD2434" i="8"/>
  <c r="AD2435" i="8"/>
  <c r="AD2436" i="8"/>
  <c r="AD2437" i="8"/>
  <c r="AD2438" i="8"/>
  <c r="AD2439" i="8"/>
  <c r="AD2440" i="8"/>
  <c r="AD2441" i="8"/>
  <c r="AD2442" i="8"/>
  <c r="AD2443" i="8"/>
  <c r="AD2444" i="8"/>
  <c r="AD2445" i="8"/>
  <c r="AD2446" i="8"/>
  <c r="AD2447" i="8"/>
  <c r="AD2448" i="8"/>
  <c r="AD2449" i="8"/>
  <c r="AD2450" i="8"/>
  <c r="AD2451" i="8"/>
  <c r="AD2452" i="8"/>
  <c r="AD2453" i="8"/>
  <c r="AD2454" i="8"/>
  <c r="AD2455" i="8"/>
  <c r="AD2456" i="8"/>
  <c r="AD2457" i="8"/>
  <c r="AD2458" i="8"/>
  <c r="AD2459" i="8"/>
  <c r="AD2460" i="8"/>
  <c r="AD2461" i="8"/>
  <c r="AD2462" i="8"/>
  <c r="AD2463" i="8"/>
  <c r="AD2464" i="8"/>
  <c r="AD2465" i="8"/>
  <c r="AD2466" i="8"/>
  <c r="AD2467" i="8"/>
  <c r="AD2468" i="8"/>
  <c r="AD2469" i="8"/>
  <c r="AD2470" i="8"/>
  <c r="AD2471" i="8"/>
  <c r="AD2472" i="8"/>
  <c r="AD2473" i="8"/>
  <c r="AD2474" i="8"/>
  <c r="AD2475" i="8"/>
  <c r="AD2476" i="8"/>
  <c r="AD2477" i="8"/>
  <c r="AD2478" i="8"/>
  <c r="AD2479" i="8"/>
  <c r="AD2480" i="8"/>
  <c r="AD2481" i="8"/>
  <c r="AD2482" i="8"/>
  <c r="AD2483" i="8"/>
  <c r="AD2484" i="8"/>
  <c r="AD2485" i="8"/>
  <c r="AD2486" i="8"/>
  <c r="AD2487" i="8"/>
  <c r="AD2488" i="8"/>
  <c r="AD2489" i="8"/>
  <c r="AD2490" i="8"/>
  <c r="AD2491" i="8"/>
  <c r="AD2492" i="8"/>
  <c r="AD2493" i="8"/>
  <c r="AD2494" i="8"/>
  <c r="AD2495" i="8"/>
  <c r="AD2496" i="8"/>
  <c r="AD2497" i="8"/>
  <c r="AD2498" i="8"/>
  <c r="AD2499" i="8"/>
  <c r="AD2500" i="8"/>
  <c r="AD2501" i="8"/>
  <c r="AD2502" i="8"/>
  <c r="AD2503" i="8"/>
  <c r="AD2504" i="8"/>
  <c r="AD2505" i="8"/>
  <c r="AD2506" i="8"/>
  <c r="AD2507" i="8"/>
  <c r="AD2508" i="8"/>
  <c r="AD2509" i="8"/>
  <c r="AD2510" i="8"/>
  <c r="AD2511" i="8"/>
  <c r="AD2512" i="8"/>
  <c r="AD2513" i="8"/>
  <c r="AD2514" i="8"/>
  <c r="AD2515" i="8"/>
  <c r="AD2516" i="8"/>
  <c r="AD2517" i="8"/>
  <c r="AD2518" i="8"/>
  <c r="AD2519" i="8"/>
  <c r="AD2520" i="8"/>
  <c r="AD2521" i="8"/>
  <c r="AD2522" i="8"/>
  <c r="AD2523" i="8"/>
  <c r="AD2524" i="8"/>
  <c r="AD2525" i="8"/>
  <c r="AD2526" i="8"/>
  <c r="AD2527" i="8"/>
  <c r="AD2528" i="8"/>
  <c r="AD2529" i="8"/>
  <c r="AD2530" i="8"/>
  <c r="AD2531" i="8"/>
  <c r="AD2532" i="8"/>
  <c r="AD2533" i="8"/>
  <c r="AD2534" i="8"/>
  <c r="AD2535" i="8"/>
  <c r="AD2536" i="8"/>
  <c r="AD2537" i="8"/>
  <c r="AD2538" i="8"/>
  <c r="AD2539" i="8"/>
  <c r="AD2540" i="8"/>
  <c r="AD2541" i="8"/>
  <c r="AD2542" i="8"/>
  <c r="AD2543" i="8"/>
  <c r="AD2544" i="8"/>
  <c r="AD2545" i="8"/>
  <c r="AD2546" i="8"/>
  <c r="AD2547" i="8"/>
  <c r="AD2548" i="8"/>
  <c r="AD2549" i="8"/>
  <c r="AD2550" i="8"/>
  <c r="AD2551" i="8"/>
  <c r="AD2552" i="8"/>
  <c r="AD2553" i="8"/>
  <c r="AD2554" i="8"/>
  <c r="AD2555" i="8"/>
  <c r="AD2556" i="8"/>
  <c r="AD2557" i="8"/>
  <c r="AD2558" i="8"/>
  <c r="AD2559" i="8"/>
  <c r="AD2560" i="8"/>
  <c r="AD2561" i="8"/>
  <c r="AD2562" i="8"/>
  <c r="AD2563" i="8"/>
  <c r="AD2564" i="8"/>
  <c r="AD2565" i="8"/>
  <c r="AD2566" i="8"/>
  <c r="AD2567" i="8"/>
  <c r="AD2568" i="8"/>
  <c r="AD2569" i="8"/>
  <c r="AD2570" i="8"/>
  <c r="AD2571" i="8"/>
  <c r="AD2572" i="8"/>
  <c r="AD2573" i="8"/>
  <c r="AD2574" i="8"/>
  <c r="AD2575" i="8"/>
  <c r="AD2576" i="8"/>
  <c r="AD2577" i="8"/>
  <c r="AD2578" i="8"/>
  <c r="AD2579" i="8"/>
  <c r="AD2580" i="8"/>
  <c r="AD2581" i="8"/>
  <c r="AD2582" i="8"/>
  <c r="AD2583" i="8"/>
  <c r="AD2584" i="8"/>
  <c r="AD2585" i="8"/>
  <c r="AD2586" i="8"/>
  <c r="AD2587" i="8"/>
  <c r="AD2588" i="8"/>
  <c r="AD2589" i="8"/>
  <c r="AD2590" i="8"/>
  <c r="AD2591" i="8"/>
  <c r="AD2592" i="8"/>
  <c r="AD2593" i="8"/>
  <c r="AD2594" i="8"/>
  <c r="AD2595" i="8"/>
  <c r="AD2596" i="8"/>
  <c r="AD2597" i="8"/>
  <c r="AD2598" i="8"/>
  <c r="AD2599" i="8"/>
  <c r="AD2600" i="8"/>
  <c r="AD2601" i="8"/>
  <c r="AD2602" i="8"/>
  <c r="AD2603" i="8"/>
  <c r="AD2604" i="8"/>
  <c r="AD2605" i="8"/>
  <c r="AD2606" i="8"/>
  <c r="AD2607" i="8"/>
  <c r="AD2608" i="8"/>
  <c r="AD2609" i="8"/>
  <c r="AD2610" i="8"/>
  <c r="AD2611" i="8"/>
  <c r="AD2612" i="8"/>
  <c r="AD2613" i="8"/>
  <c r="AD2614" i="8"/>
  <c r="AD2615" i="8"/>
  <c r="AD2616" i="8"/>
  <c r="AD2617" i="8"/>
  <c r="AD2618" i="8"/>
  <c r="AD2619" i="8"/>
  <c r="AD2620" i="8"/>
  <c r="AD2621" i="8"/>
  <c r="AD2622" i="8"/>
  <c r="AD2623" i="8"/>
  <c r="AD2624" i="8"/>
  <c r="AD2625" i="8"/>
  <c r="AD2626" i="8"/>
  <c r="AD2627" i="8"/>
  <c r="AD2628" i="8"/>
  <c r="AD2629" i="8"/>
  <c r="AD2630" i="8"/>
  <c r="AD2631" i="8"/>
  <c r="AD2632" i="8"/>
  <c r="AD2633" i="8"/>
  <c r="AD2634" i="8"/>
  <c r="AD2635" i="8"/>
  <c r="AD2636" i="8"/>
  <c r="AD2637" i="8"/>
  <c r="AD2638" i="8"/>
  <c r="AD2639" i="8"/>
  <c r="AD2640" i="8"/>
  <c r="AD2641" i="8"/>
  <c r="AD2642" i="8"/>
  <c r="AD2643" i="8"/>
  <c r="AD2644" i="8"/>
  <c r="AD2645" i="8"/>
  <c r="AD2646" i="8"/>
  <c r="AD2647" i="8"/>
  <c r="AD2648" i="8"/>
  <c r="AD2649" i="8"/>
  <c r="AD2650" i="8"/>
  <c r="AD2651" i="8"/>
  <c r="AD2652" i="8"/>
  <c r="AD2653" i="8"/>
  <c r="AD2654" i="8"/>
  <c r="AD2655" i="8"/>
  <c r="AD2656" i="8"/>
  <c r="AD2657" i="8"/>
  <c r="AD2658" i="8"/>
  <c r="AD2659" i="8"/>
  <c r="AD2660" i="8"/>
  <c r="AD2661" i="8"/>
  <c r="AD2662" i="8"/>
  <c r="AD2663" i="8"/>
  <c r="AD2664" i="8"/>
  <c r="AD2665" i="8"/>
  <c r="AD2666" i="8"/>
  <c r="AD2667" i="8"/>
  <c r="AD2668" i="8"/>
  <c r="AD2669" i="8"/>
  <c r="AD2670" i="8"/>
  <c r="AD2671" i="8"/>
  <c r="AD2672" i="8"/>
  <c r="AD2673" i="8"/>
  <c r="AD2674" i="8"/>
  <c r="AD2675" i="8"/>
  <c r="AD2676" i="8"/>
  <c r="AD2677" i="8"/>
  <c r="AD2678" i="8"/>
  <c r="AD2679" i="8"/>
  <c r="AD2680" i="8"/>
  <c r="AD2681" i="8"/>
  <c r="AD2682" i="8"/>
  <c r="AD2683" i="8"/>
  <c r="AD2684" i="8"/>
  <c r="AD2685" i="8"/>
  <c r="AD2686" i="8"/>
  <c r="AD2687" i="8"/>
  <c r="AD2688" i="8"/>
  <c r="AD2689" i="8"/>
  <c r="AD2690" i="8"/>
  <c r="AD2691" i="8"/>
  <c r="AD2692" i="8"/>
  <c r="AD2693" i="8"/>
  <c r="AD2694" i="8"/>
  <c r="AD2695" i="8"/>
  <c r="AD2696" i="8"/>
  <c r="AD2697" i="8"/>
  <c r="AD2698" i="8"/>
  <c r="AD2699" i="8"/>
  <c r="AD2700" i="8"/>
  <c r="AD2701" i="8"/>
  <c r="AD2702" i="8"/>
  <c r="AD2703" i="8"/>
  <c r="AD2704" i="8"/>
  <c r="AD2705" i="8"/>
  <c r="AD2706" i="8"/>
  <c r="AD2707" i="8"/>
  <c r="AD2708" i="8"/>
  <c r="AD2709" i="8"/>
  <c r="AD2710" i="8"/>
  <c r="AD2711" i="8"/>
  <c r="AD2712" i="8"/>
  <c r="AD2713" i="8"/>
  <c r="AD2714" i="8"/>
  <c r="AD2715" i="8"/>
  <c r="AD2716" i="8"/>
  <c r="AD2717" i="8"/>
  <c r="AD2718" i="8"/>
  <c r="AD2719" i="8"/>
  <c r="AD2720" i="8"/>
  <c r="AD2721" i="8"/>
  <c r="AD2722" i="8"/>
  <c r="AD2723" i="8"/>
  <c r="AD2724" i="8"/>
  <c r="AD2725" i="8"/>
  <c r="AD2726" i="8"/>
  <c r="AD2727" i="8"/>
  <c r="AD2728" i="8"/>
  <c r="AD2729" i="8"/>
  <c r="AD2730" i="8"/>
  <c r="AD2731" i="8"/>
  <c r="AD2732" i="8"/>
  <c r="AD2733" i="8"/>
  <c r="AD2734" i="8"/>
  <c r="AD2735" i="8"/>
  <c r="AD2736" i="8"/>
  <c r="AD2737" i="8"/>
  <c r="AD2738" i="8"/>
  <c r="AD2739" i="8"/>
  <c r="AD2740" i="8"/>
  <c r="AD2741" i="8"/>
  <c r="AD2742" i="8"/>
  <c r="AD2743" i="8"/>
  <c r="AD2744" i="8"/>
  <c r="AD2745" i="8"/>
  <c r="AD2746" i="8"/>
  <c r="AD2747" i="8"/>
  <c r="AD2748" i="8"/>
  <c r="AD2749" i="8"/>
  <c r="AD2750" i="8"/>
  <c r="AD2751" i="8"/>
  <c r="AD2752" i="8"/>
  <c r="AD2753" i="8"/>
  <c r="AD2754" i="8"/>
  <c r="AD2755" i="8"/>
  <c r="AD2756" i="8"/>
  <c r="AD2757" i="8"/>
  <c r="AD2758" i="8"/>
  <c r="AD2759" i="8"/>
  <c r="AD2760" i="8"/>
  <c r="AD2761" i="8"/>
  <c r="AD2762" i="8"/>
  <c r="AD2763" i="8"/>
  <c r="AD2764" i="8"/>
  <c r="AD2765" i="8"/>
  <c r="AD2766" i="8"/>
  <c r="AD2767" i="8"/>
  <c r="AD2768" i="8"/>
  <c r="AD2769" i="8"/>
  <c r="AD2770" i="8"/>
  <c r="AD2771" i="8"/>
  <c r="AD2772" i="8"/>
  <c r="AD2773" i="8"/>
  <c r="AD2774" i="8"/>
  <c r="AD2775" i="8"/>
  <c r="AD2776" i="8"/>
  <c r="AD2777" i="8"/>
  <c r="AD2778" i="8"/>
  <c r="AD2779" i="8"/>
  <c r="AD2780" i="8"/>
  <c r="AD2781" i="8"/>
  <c r="AD2782" i="8"/>
  <c r="AD2783" i="8"/>
  <c r="AD2784" i="8"/>
  <c r="AD2785" i="8"/>
  <c r="AD2786" i="8"/>
  <c r="AD2787" i="8"/>
  <c r="AD2788" i="8"/>
  <c r="AD2789" i="8"/>
  <c r="AD2790" i="8"/>
  <c r="AD2791" i="8"/>
  <c r="AD2792" i="8"/>
  <c r="AD2793" i="8"/>
  <c r="AD2794" i="8"/>
  <c r="AD2795" i="8"/>
  <c r="AD2796" i="8"/>
  <c r="AD2797" i="8"/>
  <c r="AD2798" i="8"/>
  <c r="AD2799" i="8"/>
  <c r="AD2800" i="8"/>
  <c r="AD2801" i="8"/>
  <c r="AD2802" i="8"/>
  <c r="AD2803" i="8"/>
  <c r="AD2804" i="8"/>
  <c r="AD2805" i="8"/>
  <c r="AD2806" i="8"/>
  <c r="AD2807" i="8"/>
  <c r="AD2808" i="8"/>
  <c r="AD2809" i="8"/>
  <c r="AD2810" i="8"/>
  <c r="AD2811" i="8"/>
  <c r="AD2812" i="8"/>
  <c r="AD2813" i="8"/>
  <c r="AD2814" i="8"/>
  <c r="AD2815" i="8"/>
  <c r="AD2816" i="8"/>
  <c r="AD2817" i="8"/>
  <c r="AD2818" i="8"/>
  <c r="AD2819" i="8"/>
  <c r="AD2820" i="8"/>
  <c r="AD2821" i="8"/>
  <c r="AD2822" i="8"/>
  <c r="AD2823" i="8"/>
  <c r="AD2824" i="8"/>
  <c r="AD2825" i="8"/>
  <c r="AD2826" i="8"/>
  <c r="AD2827" i="8"/>
  <c r="AD2828" i="8"/>
  <c r="AD2829" i="8"/>
  <c r="AD2830" i="8"/>
  <c r="AD2831" i="8"/>
  <c r="AD2832" i="8"/>
  <c r="AD2833" i="8"/>
  <c r="AD2834" i="8"/>
  <c r="AD2835" i="8"/>
  <c r="AD2836" i="8"/>
  <c r="AD2837" i="8"/>
  <c r="AD2838" i="8"/>
  <c r="AD2839" i="8"/>
  <c r="AD2840" i="8"/>
  <c r="AD2841" i="8"/>
  <c r="AD2842" i="8"/>
  <c r="AD2843" i="8"/>
  <c r="AD2844" i="8"/>
  <c r="AD2845" i="8"/>
  <c r="AD2846" i="8"/>
  <c r="AD2847" i="8"/>
  <c r="AD2848" i="8"/>
  <c r="AD2849" i="8"/>
  <c r="AD2850" i="8"/>
  <c r="AD2851" i="8"/>
  <c r="AD2852" i="8"/>
  <c r="AD2853" i="8"/>
  <c r="AD2854" i="8"/>
  <c r="AD2855" i="8"/>
  <c r="AD2856" i="8"/>
  <c r="AD2857" i="8"/>
  <c r="AD2858" i="8"/>
  <c r="AD2859" i="8"/>
  <c r="AD2860" i="8"/>
  <c r="AD2861" i="8"/>
  <c r="AD2862" i="8"/>
  <c r="AD2863" i="8"/>
  <c r="AD2864" i="8"/>
  <c r="AD2865" i="8"/>
  <c r="AD2866" i="8"/>
  <c r="AD2867" i="8"/>
  <c r="AD2868" i="8"/>
  <c r="AD2869" i="8"/>
  <c r="AD2870" i="8"/>
  <c r="AD2871" i="8"/>
  <c r="AD2872" i="8"/>
  <c r="AD2873" i="8"/>
  <c r="AD2874" i="8"/>
  <c r="AD2875" i="8"/>
  <c r="AD2876" i="8"/>
  <c r="AD2877" i="8"/>
  <c r="AD2878" i="8"/>
  <c r="AD2879" i="8"/>
  <c r="AD2880" i="8"/>
  <c r="AD2881" i="8"/>
  <c r="AD2882" i="8"/>
  <c r="AD2883" i="8"/>
  <c r="AD2884" i="8"/>
  <c r="AD2885" i="8"/>
  <c r="AD2886" i="8"/>
  <c r="AD2887" i="8"/>
  <c r="AD2888" i="8"/>
  <c r="AD2889" i="8"/>
  <c r="AD2890" i="8"/>
  <c r="AD2891" i="8"/>
  <c r="AD2892" i="8"/>
  <c r="AD2893" i="8"/>
  <c r="AD2894" i="8"/>
  <c r="AD2895" i="8"/>
  <c r="AD2896" i="8"/>
  <c r="AD2897" i="8"/>
  <c r="AD2898" i="8"/>
  <c r="AD2899" i="8"/>
  <c r="AD2900" i="8"/>
  <c r="AD2901" i="8"/>
  <c r="AD2902" i="8"/>
  <c r="AD2903" i="8"/>
  <c r="AD2904" i="8"/>
  <c r="AD2905" i="8"/>
  <c r="AD2906" i="8"/>
  <c r="AD2907" i="8"/>
  <c r="AD2908" i="8"/>
  <c r="AD2909" i="8"/>
  <c r="AD2910" i="8"/>
  <c r="AD2911" i="8"/>
  <c r="AD2912" i="8"/>
  <c r="AD2913" i="8"/>
  <c r="AD2914" i="8"/>
  <c r="AD2915" i="8"/>
  <c r="AD2916" i="8"/>
  <c r="AD2917" i="8"/>
  <c r="AD2918" i="8"/>
  <c r="AD2919" i="8"/>
  <c r="AD2920" i="8"/>
  <c r="AD2921" i="8"/>
  <c r="AD2922" i="8"/>
  <c r="AD2923" i="8"/>
  <c r="AD2924" i="8"/>
  <c r="AD2925" i="8"/>
  <c r="AD2926" i="8"/>
  <c r="AD2927" i="8"/>
  <c r="AD2928" i="8"/>
  <c r="AD2929" i="8"/>
  <c r="AD2930" i="8"/>
  <c r="AD2931" i="8"/>
  <c r="AD2932" i="8"/>
  <c r="AD2933" i="8"/>
  <c r="AD2934" i="8"/>
  <c r="AD2935" i="8"/>
  <c r="AD2936" i="8"/>
  <c r="AD2937" i="8"/>
  <c r="AD2938" i="8"/>
  <c r="AD2939" i="8"/>
  <c r="AD2940" i="8"/>
  <c r="AD2941" i="8"/>
  <c r="AD2942" i="8"/>
  <c r="AD2943" i="8"/>
  <c r="AD2944" i="8"/>
  <c r="AD2945" i="8"/>
  <c r="AD2946" i="8"/>
  <c r="AD2947" i="8"/>
  <c r="AD2948" i="8"/>
  <c r="AD2949" i="8"/>
  <c r="AD2950" i="8"/>
  <c r="AD2951" i="8"/>
  <c r="AD2952" i="8"/>
  <c r="AD2953" i="8"/>
  <c r="AD2954" i="8"/>
  <c r="AD2955" i="8"/>
  <c r="AD2956" i="8"/>
  <c r="AD2957" i="8"/>
  <c r="AD2958" i="8"/>
  <c r="AD2959" i="8"/>
  <c r="AD2960" i="8"/>
  <c r="AD2961" i="8"/>
  <c r="AD2962" i="8"/>
  <c r="AD2963" i="8"/>
  <c r="AD2964" i="8"/>
  <c r="AD2965" i="8"/>
  <c r="AD2966" i="8"/>
  <c r="AD2967" i="8"/>
  <c r="AD2968" i="8"/>
  <c r="AD2969" i="8"/>
  <c r="AD2970" i="8"/>
  <c r="AD2971" i="8"/>
  <c r="AD2972" i="8"/>
  <c r="AD2973" i="8"/>
  <c r="AD2974" i="8"/>
  <c r="AD2975" i="8"/>
  <c r="AD2976" i="8"/>
  <c r="AD2977" i="8"/>
  <c r="AD2978" i="8"/>
  <c r="AD2979" i="8"/>
  <c r="AD2980" i="8"/>
  <c r="AD2981" i="8"/>
  <c r="AD2982" i="8"/>
  <c r="AD2983" i="8"/>
  <c r="AD2984" i="8"/>
  <c r="AD2985" i="8"/>
  <c r="AD2986" i="8"/>
  <c r="AD2987" i="8"/>
  <c r="AD2988" i="8"/>
  <c r="AD2989" i="8"/>
  <c r="AD2990" i="8"/>
  <c r="AD2991" i="8"/>
  <c r="AD2992" i="8"/>
  <c r="AD2993" i="8"/>
  <c r="AD2994" i="8"/>
  <c r="AD2995" i="8"/>
  <c r="AD2996" i="8"/>
  <c r="AD2997" i="8"/>
  <c r="AD2998" i="8"/>
  <c r="AD2999" i="8"/>
  <c r="AD3000" i="8"/>
  <c r="AD3001" i="8"/>
  <c r="AD3002" i="8"/>
  <c r="AD3003" i="8"/>
  <c r="AD3004" i="8"/>
  <c r="AD3005" i="8"/>
  <c r="AD3006" i="8"/>
  <c r="AD3007" i="8"/>
  <c r="AD3008" i="8"/>
  <c r="AD3009" i="8"/>
  <c r="AD3010" i="8"/>
  <c r="AD3011" i="8"/>
  <c r="AD3012" i="8"/>
  <c r="AD3013" i="8"/>
  <c r="AD3014" i="8"/>
  <c r="AD3015" i="8"/>
  <c r="AD3016" i="8"/>
  <c r="AD3017" i="8"/>
  <c r="AD3018" i="8"/>
  <c r="AD3019" i="8"/>
  <c r="AD3020" i="8"/>
  <c r="AD3021" i="8"/>
  <c r="AD3022" i="8"/>
  <c r="AD3023" i="8"/>
  <c r="AD3024" i="8"/>
  <c r="AD3025" i="8"/>
  <c r="AD3026" i="8"/>
  <c r="AD3027" i="8"/>
  <c r="AD3028" i="8"/>
  <c r="AD3029" i="8"/>
  <c r="AD3030" i="8"/>
  <c r="AD3031" i="8"/>
  <c r="AD3032" i="8"/>
  <c r="AD3033" i="8"/>
  <c r="AD3034" i="8"/>
  <c r="AD3035" i="8"/>
  <c r="AD3036" i="8"/>
  <c r="AD3037" i="8"/>
  <c r="AD3038" i="8"/>
  <c r="AD3039" i="8"/>
  <c r="AD3040" i="8"/>
  <c r="AD3041" i="8"/>
  <c r="AD3042" i="8"/>
  <c r="AD3043" i="8"/>
  <c r="AD3044" i="8"/>
  <c r="AD3045" i="8"/>
  <c r="AD3046" i="8"/>
  <c r="AD3047" i="8"/>
  <c r="AD3048" i="8"/>
  <c r="AD3049" i="8"/>
  <c r="AD3050" i="8"/>
  <c r="AD3051" i="8"/>
  <c r="AD3052" i="8"/>
  <c r="AD3053" i="8"/>
  <c r="AD3054" i="8"/>
  <c r="AD3055" i="8"/>
  <c r="AD3056" i="8"/>
  <c r="AD3057" i="8"/>
  <c r="AD3058" i="8"/>
  <c r="AD3059" i="8"/>
  <c r="AD3060" i="8"/>
  <c r="AD3061" i="8"/>
  <c r="AD3062" i="8"/>
  <c r="AD3063" i="8"/>
  <c r="AD3064" i="8"/>
  <c r="AD3065" i="8"/>
  <c r="AD3066" i="8"/>
  <c r="AD3067" i="8"/>
  <c r="AD3068" i="8"/>
  <c r="AD3069" i="8"/>
  <c r="AD3070" i="8"/>
  <c r="AD3071" i="8"/>
  <c r="AD3072" i="8"/>
  <c r="AD3073" i="8"/>
  <c r="AD3074" i="8"/>
  <c r="AD3075" i="8"/>
  <c r="AD3076" i="8"/>
  <c r="AD3077" i="8"/>
  <c r="AD3078" i="8"/>
  <c r="AD3079" i="8"/>
  <c r="AD3080" i="8"/>
  <c r="AD3081" i="8"/>
  <c r="AD3082" i="8"/>
  <c r="AD3083" i="8"/>
  <c r="AD3084" i="8"/>
  <c r="AD3085" i="8"/>
  <c r="AD3086" i="8"/>
  <c r="AD3087" i="8"/>
  <c r="AD3088" i="8"/>
  <c r="AD3089" i="8"/>
  <c r="AD3090" i="8"/>
  <c r="AD3091" i="8"/>
  <c r="AD3092" i="8"/>
  <c r="AD3093" i="8"/>
  <c r="AD3094" i="8"/>
  <c r="AD3095" i="8"/>
  <c r="AD3096" i="8"/>
  <c r="AD3097" i="8"/>
  <c r="AD3098" i="8"/>
  <c r="AD3099" i="8"/>
  <c r="AD3100" i="8"/>
  <c r="AD3101" i="8"/>
  <c r="AD3102" i="8"/>
  <c r="AD3103" i="8"/>
  <c r="AD3104" i="8"/>
  <c r="AD3105" i="8"/>
  <c r="AD3106" i="8"/>
  <c r="AD3107" i="8"/>
  <c r="AD3108" i="8"/>
  <c r="AD3109" i="8"/>
  <c r="AD3110" i="8"/>
  <c r="AD3111" i="8"/>
  <c r="AD3112" i="8"/>
  <c r="AD3113" i="8"/>
  <c r="AD3114" i="8"/>
  <c r="AD3115" i="8"/>
  <c r="AD3116" i="8"/>
  <c r="AD3117" i="8"/>
  <c r="AD3118" i="8"/>
  <c r="AD3119" i="8"/>
  <c r="AD3120" i="8"/>
  <c r="AD3121" i="8"/>
  <c r="AD3122" i="8"/>
  <c r="AD3123" i="8"/>
  <c r="AD3124" i="8"/>
  <c r="AD3125" i="8"/>
  <c r="AD3126" i="8"/>
  <c r="AD3127" i="8"/>
  <c r="AD3128" i="8"/>
  <c r="AD3129" i="8"/>
  <c r="AD3130" i="8"/>
  <c r="AD3131" i="8"/>
  <c r="AD3132" i="8"/>
  <c r="AD3133" i="8"/>
  <c r="AD3134" i="8"/>
  <c r="AD3135" i="8"/>
  <c r="AD3136" i="8"/>
  <c r="AD3137" i="8"/>
  <c r="AD3138" i="8"/>
  <c r="AD3139" i="8"/>
  <c r="AD3140" i="8"/>
  <c r="AD3141" i="8"/>
  <c r="AD3142" i="8"/>
  <c r="AD3143" i="8"/>
  <c r="AD3144" i="8"/>
  <c r="AD3145" i="8"/>
  <c r="AD3146" i="8"/>
  <c r="AD3147" i="8"/>
  <c r="AD3148" i="8"/>
  <c r="AD3149" i="8"/>
  <c r="AD3150" i="8"/>
  <c r="AD3151" i="8"/>
  <c r="AD3152" i="8"/>
  <c r="AD3153" i="8"/>
  <c r="AD3154" i="8"/>
  <c r="AD3155" i="8"/>
  <c r="AD3156" i="8"/>
  <c r="AD3157" i="8"/>
  <c r="AD3158" i="8"/>
  <c r="AD3159" i="8"/>
  <c r="AD3160" i="8"/>
  <c r="AD3161" i="8"/>
  <c r="AD3162" i="8"/>
  <c r="AD3163" i="8"/>
  <c r="AD3164" i="8"/>
  <c r="AD3165" i="8"/>
  <c r="AD3166" i="8"/>
  <c r="AD3167" i="8"/>
  <c r="AD3168" i="8"/>
  <c r="AD3169" i="8"/>
  <c r="AD3170" i="8"/>
  <c r="AD3171" i="8"/>
  <c r="AD3172" i="8"/>
  <c r="AD3173" i="8"/>
  <c r="AD3174" i="8"/>
  <c r="AD3175" i="8"/>
  <c r="AD3176" i="8"/>
  <c r="AD3177" i="8"/>
  <c r="AD3178" i="8"/>
  <c r="AD3179" i="8"/>
  <c r="AD3180" i="8"/>
  <c r="AD3181" i="8"/>
  <c r="AD3182" i="8"/>
  <c r="AD3183" i="8"/>
  <c r="AD3184" i="8"/>
  <c r="AD3185" i="8"/>
  <c r="AD3186" i="8"/>
  <c r="AD3187" i="8"/>
  <c r="AD3188" i="8"/>
  <c r="AD3189" i="8"/>
  <c r="AD3190" i="8"/>
  <c r="AD3191" i="8"/>
  <c r="AD3192" i="8"/>
  <c r="AD3193" i="8"/>
  <c r="AD3194" i="8"/>
  <c r="AD3195" i="8"/>
  <c r="AD3196" i="8"/>
  <c r="AD3197" i="8"/>
  <c r="AD3198" i="8"/>
  <c r="AD3199" i="8"/>
  <c r="AD3200" i="8"/>
  <c r="AD3201" i="8"/>
  <c r="AD3202" i="8"/>
  <c r="AD3203" i="8"/>
  <c r="AD3204" i="8"/>
  <c r="AD3205" i="8"/>
  <c r="AD3206" i="8"/>
  <c r="AD3207" i="8"/>
  <c r="AD3208" i="8"/>
  <c r="AD3209" i="8"/>
  <c r="AD3210" i="8"/>
  <c r="AD3211" i="8"/>
  <c r="AD3212" i="8"/>
  <c r="AD3213" i="8"/>
  <c r="AD3214" i="8"/>
  <c r="AD3215" i="8"/>
  <c r="AD3216" i="8"/>
  <c r="AD3217" i="8"/>
  <c r="AD3218" i="8"/>
  <c r="AD3219" i="8"/>
  <c r="AD3220" i="8"/>
  <c r="AD3221" i="8"/>
  <c r="AD3222" i="8"/>
  <c r="AD3223" i="8"/>
  <c r="AD3224" i="8"/>
  <c r="AD3225" i="8"/>
  <c r="AD3226" i="8"/>
  <c r="AD3227" i="8"/>
  <c r="AD3228" i="8"/>
  <c r="AD3229" i="8"/>
  <c r="AD3230" i="8"/>
  <c r="AD3231" i="8"/>
  <c r="AD3232" i="8"/>
  <c r="AD3233" i="8"/>
  <c r="AD3234" i="8"/>
  <c r="AD3235" i="8"/>
  <c r="AD3236" i="8"/>
  <c r="AD3237" i="8"/>
  <c r="AD3238" i="8"/>
  <c r="AD3239" i="8"/>
  <c r="AD3240" i="8"/>
  <c r="AD3241" i="8"/>
  <c r="AD3242" i="8"/>
  <c r="AD3243" i="8"/>
  <c r="AD3244" i="8"/>
  <c r="AD3245" i="8"/>
  <c r="AD3246" i="8"/>
  <c r="AD3247" i="8"/>
  <c r="AD3248" i="8"/>
  <c r="AD3249" i="8"/>
  <c r="AD3250" i="8"/>
  <c r="AD3251" i="8"/>
  <c r="AD3252" i="8"/>
  <c r="AD3253" i="8"/>
  <c r="AD3254" i="8"/>
  <c r="AD3255" i="8"/>
  <c r="AD3256" i="8"/>
  <c r="AD3257" i="8"/>
  <c r="AD3258" i="8"/>
  <c r="AD3259" i="8"/>
  <c r="AD3260" i="8"/>
  <c r="AD3261" i="8"/>
  <c r="AD3262" i="8"/>
  <c r="AD3263" i="8"/>
  <c r="AD3264" i="8"/>
  <c r="AD3265" i="8"/>
  <c r="AD3266" i="8"/>
  <c r="AD3267" i="8"/>
  <c r="AD3268" i="8"/>
  <c r="AD3269" i="8"/>
  <c r="AD3270" i="8"/>
  <c r="AD3271" i="8"/>
  <c r="AD3272" i="8"/>
  <c r="AD3273" i="8"/>
  <c r="AD3274" i="8"/>
  <c r="AD3275" i="8"/>
  <c r="AD3276" i="8"/>
  <c r="AD3277" i="8"/>
  <c r="AD3278" i="8"/>
  <c r="AD3279" i="8"/>
  <c r="AD3280" i="8"/>
  <c r="AD3281" i="8"/>
  <c r="AD3282" i="8"/>
  <c r="AD3283" i="8"/>
  <c r="AD3284" i="8"/>
  <c r="AD3285" i="8"/>
  <c r="AD3286" i="8"/>
  <c r="AD3287" i="8"/>
  <c r="AD3288" i="8"/>
  <c r="AD3289" i="8"/>
  <c r="AD3290" i="8"/>
  <c r="AD3291" i="8"/>
  <c r="AD3292" i="8"/>
  <c r="AD3293" i="8"/>
  <c r="AD3294" i="8"/>
  <c r="AD3295" i="8"/>
  <c r="AD3296" i="8"/>
  <c r="AD3297" i="8"/>
  <c r="AD3298" i="8"/>
  <c r="AD3299" i="8"/>
  <c r="AD3300" i="8"/>
  <c r="AD3301" i="8"/>
  <c r="AD3302" i="8"/>
  <c r="AD3303" i="8"/>
  <c r="AD3304" i="8"/>
  <c r="AD3305" i="8"/>
  <c r="AD3306" i="8"/>
  <c r="AD3307" i="8"/>
  <c r="AD3308" i="8"/>
  <c r="AD3309" i="8"/>
  <c r="AD3310" i="8"/>
  <c r="AD3311" i="8"/>
  <c r="AD3312" i="8"/>
  <c r="AD3313" i="8"/>
  <c r="AD3314" i="8"/>
  <c r="AD3315" i="8"/>
  <c r="AD3316" i="8"/>
  <c r="AD3317" i="8"/>
  <c r="AD3318" i="8"/>
  <c r="AD3319" i="8"/>
  <c r="AD3320" i="8"/>
  <c r="AD3321" i="8"/>
  <c r="AD3322" i="8"/>
  <c r="AD3323" i="8"/>
  <c r="AD3324" i="8"/>
  <c r="AD3325" i="8"/>
  <c r="AD3326" i="8"/>
  <c r="AD3327" i="8"/>
  <c r="AD3328" i="8"/>
  <c r="AD3329" i="8"/>
  <c r="AD3330" i="8"/>
  <c r="AD3331" i="8"/>
  <c r="AD3332" i="8"/>
  <c r="AD3333" i="8"/>
  <c r="AD3334" i="8"/>
  <c r="AD3335" i="8"/>
  <c r="AD3336" i="8"/>
  <c r="AD3337" i="8"/>
  <c r="AD3338" i="8"/>
  <c r="AD3339" i="8"/>
  <c r="AD3340" i="8"/>
  <c r="AD3341" i="8"/>
  <c r="AD3342" i="8"/>
  <c r="AD3343" i="8"/>
  <c r="AD3344" i="8"/>
  <c r="AD3345" i="8"/>
  <c r="AD3346" i="8"/>
  <c r="AD3347" i="8"/>
  <c r="AD3348" i="8"/>
  <c r="AD3349" i="8"/>
  <c r="AD3350" i="8"/>
  <c r="AD3351" i="8"/>
  <c r="AD3352" i="8"/>
  <c r="AD3353" i="8"/>
  <c r="AD3354" i="8"/>
  <c r="AD3355" i="8"/>
  <c r="AD3356" i="8"/>
  <c r="AD3357" i="8"/>
  <c r="AD3358" i="8"/>
  <c r="AD3359" i="8"/>
  <c r="AD3360" i="8"/>
  <c r="AD3361" i="8"/>
  <c r="AD3362" i="8"/>
  <c r="AD3363" i="8"/>
  <c r="AD3364" i="8"/>
  <c r="AD3365" i="8"/>
  <c r="AD3366" i="8"/>
  <c r="AD3367" i="8"/>
  <c r="AD3368" i="8"/>
  <c r="AD3369" i="8"/>
  <c r="AD3370" i="8"/>
  <c r="AD3371" i="8"/>
  <c r="AD3372" i="8"/>
  <c r="AD3373" i="8"/>
  <c r="AD3374" i="8"/>
  <c r="AD3375" i="8"/>
  <c r="AD3376" i="8"/>
  <c r="AD3377" i="8"/>
  <c r="AD3378" i="8"/>
  <c r="AD3379" i="8"/>
  <c r="AD3380" i="8"/>
  <c r="AD3381" i="8"/>
  <c r="AD3382" i="8"/>
  <c r="AD3383" i="8"/>
  <c r="AD3384" i="8"/>
  <c r="AD3385" i="8"/>
  <c r="AD3386" i="8"/>
  <c r="AD3387" i="8"/>
  <c r="AD3388" i="8"/>
  <c r="AD3389" i="8"/>
  <c r="AD3390" i="8"/>
  <c r="AD3391" i="8"/>
  <c r="AD3392" i="8"/>
  <c r="AD3393" i="8"/>
  <c r="AD3394" i="8"/>
  <c r="AD3395" i="8"/>
  <c r="AD3396" i="8"/>
  <c r="AD3397" i="8"/>
  <c r="AD3398" i="8"/>
  <c r="AD3399" i="8"/>
  <c r="AD3400" i="8"/>
  <c r="AD3401" i="8"/>
  <c r="AD3402" i="8"/>
  <c r="AD3403" i="8"/>
  <c r="AD3404" i="8"/>
  <c r="AD3405" i="8"/>
  <c r="AD3406" i="8"/>
  <c r="AD3407" i="8"/>
  <c r="AD3408" i="8"/>
  <c r="AD3409" i="8"/>
  <c r="AD3410" i="8"/>
  <c r="AD3411" i="8"/>
  <c r="AD3412" i="8"/>
  <c r="AD3413" i="8"/>
  <c r="AD3414" i="8"/>
  <c r="AD3415" i="8"/>
  <c r="AD3416" i="8"/>
  <c r="AD3417" i="8"/>
  <c r="AD3418" i="8"/>
  <c r="AD3419" i="8"/>
  <c r="AD3420" i="8"/>
  <c r="AD3421" i="8"/>
  <c r="AD3422" i="8"/>
  <c r="AD3423" i="8"/>
  <c r="AD3424" i="8"/>
  <c r="AD3425" i="8"/>
  <c r="AD3426" i="8"/>
  <c r="AD3427" i="8"/>
  <c r="AD3428" i="8"/>
  <c r="AD3429" i="8"/>
  <c r="AD3430" i="8"/>
  <c r="AD3431" i="8"/>
  <c r="AD3432" i="8"/>
  <c r="AD3433" i="8"/>
  <c r="AD3434" i="8"/>
  <c r="AD3435" i="8"/>
  <c r="AD3436" i="8"/>
  <c r="AD3437" i="8"/>
  <c r="AD3438" i="8"/>
  <c r="AD3439" i="8"/>
  <c r="AD3440" i="8"/>
  <c r="AD3441" i="8"/>
  <c r="AD3442" i="8"/>
  <c r="AD3443" i="8"/>
  <c r="AD3444" i="8"/>
  <c r="AD3445" i="8"/>
  <c r="AD3446" i="8"/>
  <c r="AD3447" i="8"/>
  <c r="AD3448" i="8"/>
  <c r="AD3449" i="8"/>
  <c r="AD3450" i="8"/>
  <c r="AD3451" i="8"/>
  <c r="AD3452" i="8"/>
  <c r="AD3453" i="8"/>
  <c r="AD3454" i="8"/>
  <c r="AD3455" i="8"/>
  <c r="AD3456" i="8"/>
  <c r="AD3457" i="8"/>
  <c r="AD3458" i="8"/>
  <c r="AD3459" i="8"/>
  <c r="AD3460" i="8"/>
  <c r="AD3461" i="8"/>
  <c r="AD3462" i="8"/>
  <c r="AD3463" i="8"/>
  <c r="AD3464" i="8"/>
  <c r="AD3465" i="8"/>
  <c r="AD3466" i="8"/>
  <c r="AD3467" i="8"/>
  <c r="AD3468" i="8"/>
  <c r="AD3469" i="8"/>
  <c r="AD3470" i="8"/>
  <c r="AD3471" i="8"/>
  <c r="AD3472" i="8"/>
  <c r="AD3473" i="8"/>
  <c r="AD3474" i="8"/>
  <c r="AD3475" i="8"/>
  <c r="AD3476" i="8"/>
  <c r="AD3477" i="8"/>
  <c r="AD3478" i="8"/>
  <c r="AD3479" i="8"/>
  <c r="AD3480" i="8"/>
  <c r="AD3481" i="8"/>
  <c r="AD3482" i="8"/>
  <c r="AD3483" i="8"/>
  <c r="AD3484" i="8"/>
  <c r="AD3485" i="8"/>
  <c r="AD3486" i="8"/>
  <c r="AD3487" i="8"/>
  <c r="AD3488" i="8"/>
  <c r="AD3489" i="8"/>
  <c r="AD3490" i="8"/>
  <c r="AD3491" i="8"/>
  <c r="AD3492" i="8"/>
  <c r="AD3493" i="8"/>
  <c r="AD3494" i="8"/>
  <c r="AD3495" i="8"/>
  <c r="AD3496" i="8"/>
  <c r="AD3497" i="8"/>
  <c r="AD3498" i="8"/>
  <c r="AD3499" i="8"/>
  <c r="AD3500" i="8"/>
  <c r="AD3501" i="8"/>
  <c r="AD3502" i="8"/>
  <c r="AD3503" i="8"/>
  <c r="AD3504" i="8"/>
  <c r="AD3505" i="8"/>
  <c r="AD3506" i="8"/>
  <c r="AD3507" i="8"/>
  <c r="AD3508" i="8"/>
  <c r="AD3509" i="8"/>
  <c r="AD3510" i="8"/>
  <c r="AD3511" i="8"/>
  <c r="AD3512" i="8"/>
  <c r="AD3513" i="8"/>
  <c r="AD3514" i="8"/>
  <c r="AD3515" i="8"/>
  <c r="AD3516" i="8"/>
  <c r="AD3517" i="8"/>
  <c r="AD3518" i="8"/>
  <c r="AD3519" i="8"/>
  <c r="AD3520" i="8"/>
  <c r="AD3521" i="8"/>
  <c r="AD3522" i="8"/>
  <c r="AD3523" i="8"/>
  <c r="AD3524" i="8"/>
  <c r="AD3525" i="8"/>
  <c r="AD3526" i="8"/>
  <c r="AD3527" i="8"/>
  <c r="AD3528" i="8"/>
  <c r="AD3529" i="8"/>
  <c r="AD3530" i="8"/>
  <c r="AD3531" i="8"/>
  <c r="AD3532" i="8"/>
  <c r="AD3533" i="8"/>
  <c r="AD3534" i="8"/>
  <c r="AD3535" i="8"/>
  <c r="AD3536" i="8"/>
  <c r="AD3537" i="8"/>
  <c r="AD3538" i="8"/>
  <c r="AD3539" i="8"/>
  <c r="AD3540" i="8"/>
  <c r="AD3541" i="8"/>
  <c r="AD3542" i="8"/>
  <c r="AD3543" i="8"/>
  <c r="AD3544" i="8"/>
  <c r="AD3545" i="8"/>
  <c r="AD3546" i="8"/>
  <c r="AD3547" i="8"/>
  <c r="AD3548" i="8"/>
  <c r="AD3549" i="8"/>
  <c r="AD3550" i="8"/>
  <c r="AD3551" i="8"/>
  <c r="AD3552" i="8"/>
  <c r="AD3553" i="8"/>
  <c r="AD3554" i="8"/>
  <c r="AD3555" i="8"/>
  <c r="AD3556" i="8"/>
  <c r="AD3557" i="8"/>
  <c r="AD3558" i="8"/>
  <c r="AD3559" i="8"/>
  <c r="AD3560" i="8"/>
  <c r="AD3561" i="8"/>
  <c r="AD3562" i="8"/>
  <c r="AD3563" i="8"/>
  <c r="AD3564" i="8"/>
  <c r="AD3565" i="8"/>
  <c r="AD3566" i="8"/>
  <c r="AD3567" i="8"/>
  <c r="AD3568" i="8"/>
  <c r="AD3569" i="8"/>
  <c r="AD3570" i="8"/>
  <c r="AD3571" i="8"/>
  <c r="AD3572" i="8"/>
  <c r="AD3573" i="8"/>
  <c r="AD3574" i="8"/>
  <c r="AD3575" i="8"/>
  <c r="AD3576" i="8"/>
  <c r="AD3577" i="8"/>
  <c r="AD3578" i="8"/>
  <c r="AD3579" i="8"/>
  <c r="AD3580" i="8"/>
  <c r="AD3581" i="8"/>
  <c r="AD3582" i="8"/>
  <c r="AD3583" i="8"/>
  <c r="AD3584" i="8"/>
  <c r="AD3585" i="8"/>
  <c r="AD3586" i="8"/>
  <c r="AD3587" i="8"/>
  <c r="AD3588" i="8"/>
  <c r="AD3589" i="8"/>
  <c r="AD3590" i="8"/>
  <c r="AD3591" i="8"/>
  <c r="AD3592" i="8"/>
  <c r="AD3593" i="8"/>
  <c r="AD3594" i="8"/>
  <c r="AD3595" i="8"/>
  <c r="AD3596" i="8"/>
  <c r="AD3597" i="8"/>
  <c r="AD3598" i="8"/>
  <c r="AD3599" i="8"/>
  <c r="AD3600" i="8"/>
  <c r="AD3601" i="8"/>
  <c r="AD3602" i="8"/>
  <c r="AD3603" i="8"/>
  <c r="AD3604" i="8"/>
  <c r="AD3605" i="8"/>
  <c r="AD3606" i="8"/>
  <c r="AD3607" i="8"/>
  <c r="AD3608" i="8"/>
  <c r="AD3609" i="8"/>
  <c r="AD3610" i="8"/>
  <c r="AD3611" i="8"/>
  <c r="AD3612" i="8"/>
  <c r="AD3613" i="8"/>
  <c r="AD3614" i="8"/>
  <c r="AD3615" i="8"/>
  <c r="AD3616" i="8"/>
  <c r="AD3617" i="8"/>
  <c r="AD3618" i="8"/>
  <c r="AD3619" i="8"/>
  <c r="AD3620" i="8"/>
  <c r="AD3621" i="8"/>
  <c r="AD3622" i="8"/>
  <c r="AD3623" i="8"/>
  <c r="AD3624" i="8"/>
  <c r="AD3625" i="8"/>
  <c r="AD3626" i="8"/>
  <c r="AD3627" i="8"/>
  <c r="AD3628" i="8"/>
  <c r="AD3629" i="8"/>
  <c r="AD3630" i="8"/>
  <c r="AD3631" i="8"/>
  <c r="AD3632" i="8"/>
  <c r="AD3633" i="8"/>
  <c r="AD3634" i="8"/>
  <c r="AD3635" i="8"/>
  <c r="AD3636" i="8"/>
  <c r="AD3637" i="8"/>
  <c r="AD3638" i="8"/>
  <c r="AD3639" i="8"/>
  <c r="AD3640" i="8"/>
  <c r="AD3641" i="8"/>
  <c r="AD3642" i="8"/>
  <c r="AD3643" i="8"/>
  <c r="AD3644" i="8"/>
  <c r="AD3645" i="8"/>
  <c r="AD3646" i="8"/>
  <c r="AD3647" i="8"/>
  <c r="AD3648" i="8"/>
  <c r="AD3649" i="8"/>
  <c r="AD3650" i="8"/>
  <c r="AD3651" i="8"/>
  <c r="AD3652" i="8"/>
  <c r="AD3653" i="8"/>
  <c r="AD3654" i="8"/>
  <c r="AD3655" i="8"/>
  <c r="AD3656" i="8"/>
  <c r="AD3657" i="8"/>
  <c r="AD3658" i="8"/>
  <c r="AD3659" i="8"/>
  <c r="AD3660" i="8"/>
  <c r="AD3661" i="8"/>
  <c r="AD3662" i="8"/>
  <c r="AD3663" i="8"/>
  <c r="AD3664" i="8"/>
  <c r="AD3665" i="8"/>
  <c r="AD3666" i="8"/>
  <c r="AD3667" i="8"/>
  <c r="AD3668" i="8"/>
  <c r="AD3669" i="8"/>
  <c r="AD3670" i="8"/>
  <c r="AD3671" i="8"/>
  <c r="AD3672" i="8"/>
  <c r="AD3673" i="8"/>
  <c r="AD3674" i="8"/>
  <c r="AD3675" i="8"/>
  <c r="AD3676" i="8"/>
  <c r="AD3677" i="8"/>
  <c r="AD3678" i="8"/>
  <c r="AD3679" i="8"/>
  <c r="AD3680" i="8"/>
  <c r="AD3681" i="8"/>
  <c r="AD3682" i="8"/>
  <c r="AD3683" i="8"/>
  <c r="AD3684" i="8"/>
  <c r="AD3685" i="8"/>
  <c r="AD3686" i="8"/>
  <c r="AD3687" i="8"/>
  <c r="AD3688" i="8"/>
  <c r="AD3689" i="8"/>
  <c r="AD3690" i="8"/>
  <c r="AD3691" i="8"/>
  <c r="AD3692" i="8"/>
  <c r="AD3693" i="8"/>
  <c r="AD3694" i="8"/>
  <c r="AD3695" i="8"/>
  <c r="AD3696" i="8"/>
  <c r="AD3697" i="8"/>
  <c r="AD3698" i="8"/>
  <c r="AD3699" i="8"/>
  <c r="AD3700" i="8"/>
  <c r="AD3701" i="8"/>
  <c r="AD3702" i="8"/>
  <c r="AD3703" i="8"/>
  <c r="AD3704" i="8"/>
  <c r="AD3705" i="8"/>
  <c r="AD3706" i="8"/>
  <c r="AD3707" i="8"/>
  <c r="AD3708" i="8"/>
  <c r="AD3709" i="8"/>
  <c r="AD3710" i="8"/>
  <c r="AD3711" i="8"/>
  <c r="AD3712" i="8"/>
  <c r="AD3713" i="8"/>
  <c r="AD3714" i="8"/>
  <c r="AD3715" i="8"/>
  <c r="AD3716" i="8"/>
  <c r="AD3717" i="8"/>
  <c r="AD3718" i="8"/>
  <c r="AD3719" i="8"/>
  <c r="AD3720" i="8"/>
  <c r="AD3721" i="8"/>
  <c r="AD3722" i="8"/>
  <c r="AD3723" i="8"/>
  <c r="AD3724" i="8"/>
  <c r="AD3725" i="8"/>
  <c r="AD3726" i="8"/>
  <c r="AD3727" i="8"/>
  <c r="AD3728" i="8"/>
  <c r="AD3729" i="8"/>
  <c r="AD3730" i="8"/>
  <c r="AD3731" i="8"/>
  <c r="AD3732" i="8"/>
  <c r="AD3733" i="8"/>
  <c r="AD3734" i="8"/>
  <c r="AD3735" i="8"/>
  <c r="AD3736" i="8"/>
  <c r="AD3737" i="8"/>
  <c r="AD3738" i="8"/>
  <c r="AD3739" i="8"/>
  <c r="AD3740" i="8"/>
  <c r="AD3741" i="8"/>
  <c r="AD3742" i="8"/>
  <c r="AD3743" i="8"/>
  <c r="AD3744" i="8"/>
  <c r="AD3745" i="8"/>
  <c r="AD3746" i="8"/>
  <c r="AD3747" i="8"/>
  <c r="AD3748" i="8"/>
  <c r="AD3749" i="8"/>
  <c r="AD3750" i="8"/>
  <c r="AD3751" i="8"/>
  <c r="AD3752" i="8"/>
  <c r="AD3753" i="8"/>
  <c r="AD3754" i="8"/>
  <c r="AD3755" i="8"/>
  <c r="AD3756" i="8"/>
  <c r="AD3757" i="8"/>
  <c r="AD3758" i="8"/>
  <c r="AD3759" i="8"/>
  <c r="AD3760" i="8"/>
  <c r="AD3761" i="8"/>
  <c r="AD3762" i="8"/>
  <c r="AD3763" i="8"/>
  <c r="AD3764" i="8"/>
  <c r="AD3765" i="8"/>
  <c r="AD3766" i="8"/>
  <c r="AD3767" i="8"/>
  <c r="AD3768" i="8"/>
  <c r="AD3769" i="8"/>
  <c r="AD3770" i="8"/>
  <c r="AD3771" i="8"/>
  <c r="AD3772" i="8"/>
  <c r="AD3773" i="8"/>
  <c r="AD3774" i="8"/>
  <c r="AD3775" i="8"/>
  <c r="AD3776" i="8"/>
  <c r="AD3777" i="8"/>
  <c r="AD3778" i="8"/>
  <c r="AD3779" i="8"/>
  <c r="AD3780" i="8"/>
  <c r="AD3781" i="8"/>
  <c r="AD3782" i="8"/>
  <c r="AD3783" i="8"/>
  <c r="AD3784" i="8"/>
  <c r="AD3785" i="8"/>
  <c r="AD3786" i="8"/>
  <c r="AD3787" i="8"/>
  <c r="AD3788" i="8"/>
  <c r="AD3789" i="8"/>
  <c r="AD3790" i="8"/>
  <c r="AD3791" i="8"/>
  <c r="AD3792" i="8"/>
  <c r="AD3793" i="8"/>
  <c r="AD3794" i="8"/>
  <c r="AD3795" i="8"/>
  <c r="AD3796" i="8"/>
  <c r="AD3797" i="8"/>
  <c r="AD3798" i="8"/>
  <c r="AD3799" i="8"/>
  <c r="AD3800" i="8"/>
  <c r="AD3801" i="8"/>
  <c r="AD3802" i="8"/>
  <c r="AD3803" i="8"/>
  <c r="AD3804" i="8"/>
  <c r="AD3805" i="8"/>
  <c r="AD3806" i="8"/>
  <c r="AD3807" i="8"/>
  <c r="AD3808" i="8"/>
  <c r="AD3809" i="8"/>
  <c r="AD3810" i="8"/>
  <c r="AD3811" i="8"/>
  <c r="AD3812" i="8"/>
  <c r="AD3813" i="8"/>
  <c r="AD3814" i="8"/>
  <c r="AD3815" i="8"/>
  <c r="AD3816" i="8"/>
  <c r="AD3817" i="8"/>
  <c r="AD3818" i="8"/>
  <c r="AD3819" i="8"/>
  <c r="AD3820" i="8"/>
  <c r="AD3821" i="8"/>
  <c r="AD3822" i="8"/>
  <c r="AD3823" i="8"/>
  <c r="AD3824" i="8"/>
  <c r="AD3825" i="8"/>
  <c r="AD3826" i="8"/>
  <c r="AD3827" i="8"/>
  <c r="AD3828" i="8"/>
  <c r="AD3829" i="8"/>
  <c r="AD3830" i="8"/>
  <c r="AD3831" i="8"/>
  <c r="AD3832" i="8"/>
  <c r="AD3833" i="8"/>
  <c r="AD3834" i="8"/>
  <c r="AD3835" i="8"/>
  <c r="AD3836" i="8"/>
  <c r="AD3837" i="8"/>
  <c r="AD3838" i="8"/>
  <c r="AD3839" i="8"/>
  <c r="AD3840" i="8"/>
  <c r="AD3841" i="8"/>
  <c r="AD3842" i="8"/>
  <c r="AD3843" i="8"/>
  <c r="AD3844" i="8"/>
  <c r="AD3845" i="8"/>
  <c r="AD3846" i="8"/>
  <c r="AD3847" i="8"/>
  <c r="AD3848" i="8"/>
  <c r="AD3849" i="8"/>
  <c r="AD3850" i="8"/>
  <c r="AD3851" i="8"/>
  <c r="AD3852" i="8"/>
  <c r="AD3853" i="8"/>
  <c r="AD3854" i="8"/>
  <c r="AD3855" i="8"/>
  <c r="AD3856" i="8"/>
  <c r="AD3857" i="8"/>
  <c r="AD3858" i="8"/>
  <c r="AD3859" i="8"/>
  <c r="AD3860" i="8"/>
  <c r="AD3861" i="8"/>
  <c r="AD3862" i="8"/>
  <c r="AD3863" i="8"/>
  <c r="AD3864" i="8"/>
  <c r="AD3865" i="8"/>
  <c r="AD3866" i="8"/>
  <c r="AD3867" i="8"/>
  <c r="AD3868" i="8"/>
  <c r="AD3869" i="8"/>
  <c r="AD3870" i="8"/>
  <c r="AD3871" i="8"/>
  <c r="AD3872" i="8"/>
  <c r="AD3873" i="8"/>
  <c r="AD3874" i="8"/>
  <c r="AD3875" i="8"/>
  <c r="AD3876" i="8"/>
  <c r="AD3877" i="8"/>
  <c r="AD3878" i="8"/>
  <c r="AD3879" i="8"/>
  <c r="AD3880" i="8"/>
  <c r="AD3881" i="8"/>
  <c r="AD3882" i="8"/>
  <c r="AD3883" i="8"/>
  <c r="AD3884" i="8"/>
  <c r="AD3885" i="8"/>
  <c r="AD3886" i="8"/>
  <c r="AD3887" i="8"/>
  <c r="AD3888" i="8"/>
  <c r="AD3889" i="8"/>
  <c r="AD3890" i="8"/>
  <c r="AD3891" i="8"/>
  <c r="AD3892" i="8"/>
  <c r="AD3893" i="8"/>
  <c r="AD3894" i="8"/>
  <c r="AD3895" i="8"/>
  <c r="AD3896" i="8"/>
  <c r="AD3897" i="8"/>
  <c r="AD3898" i="8"/>
  <c r="AD3899" i="8"/>
  <c r="AD3900" i="8"/>
  <c r="AD3901" i="8"/>
  <c r="AD3902" i="8"/>
  <c r="AD3903" i="8"/>
  <c r="AD3904" i="8"/>
  <c r="AD3905" i="8"/>
  <c r="AD3906" i="8"/>
  <c r="AD3907" i="8"/>
  <c r="AD3908" i="8"/>
  <c r="AD3909" i="8"/>
  <c r="AD3910" i="8"/>
  <c r="AD3911" i="8"/>
  <c r="AD3912" i="8"/>
  <c r="AD3913" i="8"/>
  <c r="AD3914" i="8"/>
  <c r="AD3915" i="8"/>
  <c r="AD3916" i="8"/>
  <c r="AD3917" i="8"/>
  <c r="AD3918" i="8"/>
  <c r="AD3919" i="8"/>
  <c r="AD3920" i="8"/>
  <c r="AD3921" i="8"/>
  <c r="AD3922" i="8"/>
  <c r="AD3923" i="8"/>
  <c r="AD3924" i="8"/>
  <c r="AD3925" i="8"/>
  <c r="AD3926" i="8"/>
  <c r="AD3927" i="8"/>
  <c r="AD3928" i="8"/>
  <c r="AD3929" i="8"/>
  <c r="AD3930" i="8"/>
  <c r="AD3931" i="8"/>
  <c r="AD3932" i="8"/>
  <c r="AD3933" i="8"/>
  <c r="AD3934" i="8"/>
  <c r="AD3935" i="8"/>
  <c r="AD3936" i="8"/>
  <c r="AD3937" i="8"/>
  <c r="AD3938" i="8"/>
  <c r="AD3939" i="8"/>
  <c r="AD3940" i="8"/>
  <c r="AD3941" i="8"/>
  <c r="AD3942" i="8"/>
  <c r="AD3943" i="8"/>
  <c r="AD3944" i="8"/>
  <c r="AD3945" i="8"/>
  <c r="AD3946" i="8"/>
  <c r="AD3947" i="8"/>
  <c r="AD3948" i="8"/>
  <c r="AD3949" i="8"/>
  <c r="AD3950" i="8"/>
  <c r="AD3951" i="8"/>
  <c r="AD3952" i="8"/>
  <c r="AD3953" i="8"/>
  <c r="AD3954" i="8"/>
  <c r="AD3955" i="8"/>
  <c r="AD3956" i="8"/>
  <c r="AD3957" i="8"/>
  <c r="AD3958" i="8"/>
  <c r="AD3959" i="8"/>
  <c r="AD3960" i="8"/>
  <c r="AD3961" i="8"/>
  <c r="AD3962" i="8"/>
  <c r="AD3963" i="8"/>
  <c r="AD3964" i="8"/>
  <c r="AD3965" i="8"/>
  <c r="AD3966" i="8"/>
  <c r="AD3967" i="8"/>
  <c r="AD3968" i="8"/>
  <c r="AD3969" i="8"/>
  <c r="AD3970" i="8"/>
  <c r="AD3971" i="8"/>
  <c r="AD3972" i="8"/>
  <c r="AD3973" i="8"/>
  <c r="AD3974" i="8"/>
  <c r="AD3975" i="8"/>
  <c r="AD3976" i="8"/>
  <c r="AD3977" i="8"/>
  <c r="AD3978" i="8"/>
  <c r="AD3979" i="8"/>
  <c r="AD3980" i="8"/>
  <c r="AD3981" i="8"/>
  <c r="AD3982" i="8"/>
  <c r="AD3983" i="8"/>
  <c r="AD3984" i="8"/>
  <c r="AD3985" i="8"/>
  <c r="AD3986" i="8"/>
  <c r="AD3987" i="8"/>
  <c r="AD3988" i="8"/>
  <c r="AD3989" i="8"/>
  <c r="AD3990" i="8"/>
  <c r="AD3991" i="8"/>
  <c r="AD3992" i="8"/>
  <c r="AD3993" i="8"/>
  <c r="AD3994" i="8"/>
  <c r="AD3995" i="8"/>
  <c r="AD3996" i="8"/>
  <c r="AD3997" i="8"/>
  <c r="AD3998" i="8"/>
  <c r="AD3999" i="8"/>
  <c r="AD4000" i="8"/>
  <c r="AD4001" i="8"/>
  <c r="AD4002" i="8"/>
  <c r="AD4003" i="8"/>
  <c r="AD4004" i="8"/>
  <c r="AD4005" i="8"/>
  <c r="AD4006" i="8"/>
  <c r="AD4007" i="8"/>
  <c r="AD4008" i="8"/>
  <c r="AD4009" i="8"/>
  <c r="AD4010" i="8"/>
  <c r="AD4011" i="8"/>
  <c r="AD4012" i="8"/>
  <c r="AD4013" i="8"/>
  <c r="AD4014" i="8"/>
  <c r="AD4015" i="8"/>
  <c r="AD4016" i="8"/>
  <c r="AD4017" i="8"/>
  <c r="AD4018" i="8"/>
  <c r="AD4019" i="8"/>
  <c r="AD4020" i="8"/>
  <c r="AD4021" i="8"/>
  <c r="AD4022" i="8"/>
  <c r="AD4023" i="8"/>
  <c r="AD4024" i="8"/>
  <c r="AD4025" i="8"/>
  <c r="AD4026" i="8"/>
  <c r="AD4027" i="8"/>
  <c r="AD4028" i="8"/>
  <c r="AD4029" i="8"/>
  <c r="AD4030" i="8"/>
  <c r="AD4031" i="8"/>
  <c r="AD4032" i="8"/>
  <c r="AD4033" i="8"/>
  <c r="AD4034" i="8"/>
  <c r="AD4035" i="8"/>
  <c r="AD4036" i="8"/>
  <c r="AD4037" i="8"/>
  <c r="AD4038" i="8"/>
  <c r="AD4039" i="8"/>
  <c r="AD4040" i="8"/>
  <c r="AD4041" i="8"/>
  <c r="AD4042" i="8"/>
  <c r="AD4043" i="8"/>
  <c r="AD4044" i="8"/>
  <c r="AD4045" i="8"/>
  <c r="AD4046" i="8"/>
  <c r="AD4047" i="8"/>
  <c r="AD4048" i="8"/>
  <c r="AD4049" i="8"/>
  <c r="AD4050" i="8"/>
  <c r="AD4051" i="8"/>
  <c r="AD4052" i="8"/>
  <c r="AD4053" i="8"/>
  <c r="AD4054" i="8"/>
  <c r="AD4055" i="8"/>
  <c r="AD4056" i="8"/>
  <c r="AD4057" i="8"/>
  <c r="AD4058" i="8"/>
  <c r="AD4059" i="8"/>
  <c r="AD4060" i="8"/>
  <c r="AD4061" i="8"/>
  <c r="AD4062" i="8"/>
  <c r="AD4063" i="8"/>
  <c r="AD4064" i="8"/>
  <c r="AD4065" i="8"/>
  <c r="AD4066" i="8"/>
  <c r="AD4067" i="8"/>
  <c r="AD4068" i="8"/>
  <c r="AD4069" i="8"/>
  <c r="AD4070" i="8"/>
  <c r="AD4071" i="8"/>
  <c r="AD4072" i="8"/>
  <c r="AD4073" i="8"/>
  <c r="AD4074" i="8"/>
  <c r="AD4075" i="8"/>
  <c r="AD4076" i="8"/>
  <c r="AD4077" i="8"/>
  <c r="AD4078" i="8"/>
  <c r="AD4079" i="8"/>
  <c r="AD4080" i="8"/>
  <c r="AD4081" i="8"/>
  <c r="AD4082" i="8"/>
  <c r="AD4083" i="8"/>
  <c r="AD4084" i="8"/>
  <c r="AD4085" i="8"/>
  <c r="AD4086" i="8"/>
  <c r="AD4087" i="8"/>
  <c r="AD4088" i="8"/>
  <c r="AD4089" i="8"/>
  <c r="AD4090" i="8"/>
  <c r="AD4091" i="8"/>
  <c r="AD4092" i="8"/>
  <c r="AD4093" i="8"/>
  <c r="AD4094" i="8"/>
  <c r="AD4095" i="8"/>
  <c r="AD4096" i="8"/>
  <c r="AD4097" i="8"/>
  <c r="AD4098" i="8"/>
  <c r="AD4099" i="8"/>
  <c r="AD4100" i="8"/>
  <c r="AD4101" i="8"/>
  <c r="AD4102" i="8"/>
  <c r="AD4103" i="8"/>
  <c r="AD4104" i="8"/>
  <c r="AD4105" i="8"/>
  <c r="AD4106" i="8"/>
  <c r="AD4107" i="8"/>
  <c r="AD4108" i="8"/>
  <c r="AD4109" i="8"/>
  <c r="AD4110" i="8"/>
  <c r="AD4111" i="8"/>
  <c r="AD4112" i="8"/>
  <c r="AD4113" i="8"/>
  <c r="AD4114" i="8"/>
  <c r="AD4115" i="8"/>
  <c r="AD4116" i="8"/>
  <c r="AD4117" i="8"/>
  <c r="AD4118" i="8"/>
  <c r="AD4119" i="8"/>
  <c r="AD4120" i="8"/>
  <c r="AD4121" i="8"/>
  <c r="AD4122" i="8"/>
  <c r="AD4123" i="8"/>
  <c r="AD4124" i="8"/>
  <c r="AD4125" i="8"/>
  <c r="AD4126" i="8"/>
  <c r="AD4127" i="8"/>
  <c r="AD4128" i="8"/>
  <c r="AD4129" i="8"/>
  <c r="AD4130" i="8"/>
  <c r="AD4131" i="8"/>
  <c r="AD4132" i="8"/>
  <c r="AD4133" i="8"/>
  <c r="AD4134" i="8"/>
  <c r="AD4135" i="8"/>
  <c r="AD4136" i="8"/>
  <c r="AD4137" i="8"/>
  <c r="AD4138" i="8"/>
  <c r="AD4139" i="8"/>
  <c r="AD4140" i="8"/>
  <c r="AD4141" i="8"/>
  <c r="AD4142" i="8"/>
  <c r="AD4143" i="8"/>
  <c r="AD4144" i="8"/>
  <c r="AD4145" i="8"/>
  <c r="AD4146" i="8"/>
  <c r="AD4147" i="8"/>
  <c r="AD4148" i="8"/>
  <c r="AD4149" i="8"/>
  <c r="AD4150" i="8"/>
  <c r="AD4151" i="8"/>
  <c r="AD4152" i="8"/>
  <c r="AD4153" i="8"/>
  <c r="AD4154" i="8"/>
  <c r="AD4155" i="8"/>
  <c r="AD4156" i="8"/>
  <c r="AD4157" i="8"/>
  <c r="AD4158" i="8"/>
  <c r="AD4159" i="8"/>
  <c r="AD4160" i="8"/>
  <c r="AD4161" i="8"/>
  <c r="AD4162" i="8"/>
  <c r="AD4163" i="8"/>
  <c r="AD4164" i="8"/>
  <c r="AD4165" i="8"/>
  <c r="AD4166" i="8"/>
  <c r="AD4167" i="8"/>
  <c r="AD4168" i="8"/>
  <c r="AD4169" i="8"/>
  <c r="AD4170" i="8"/>
  <c r="AD4171" i="8"/>
  <c r="AD4172" i="8"/>
  <c r="AD4173" i="8"/>
  <c r="AD4174" i="8"/>
  <c r="AD4175" i="8"/>
  <c r="AD4176" i="8"/>
  <c r="AD4177" i="8"/>
  <c r="AD4178" i="8"/>
  <c r="AD4179" i="8"/>
  <c r="AD4180" i="8"/>
  <c r="AD4181" i="8"/>
  <c r="AD4182" i="8"/>
  <c r="AD4183" i="8"/>
  <c r="AD4184" i="8"/>
  <c r="AD4185" i="8"/>
  <c r="AD4186" i="8"/>
  <c r="AD4187" i="8"/>
  <c r="AD4188" i="8"/>
  <c r="AD4189" i="8"/>
  <c r="AD4190" i="8"/>
  <c r="AD4191" i="8"/>
  <c r="AD4192" i="8"/>
  <c r="AD4193" i="8"/>
  <c r="AD4194" i="8"/>
  <c r="AD4195" i="8"/>
  <c r="AD4196" i="8"/>
  <c r="AD4197" i="8"/>
  <c r="AD4198" i="8"/>
  <c r="AD4199" i="8"/>
  <c r="AD4200" i="8"/>
  <c r="AD4201" i="8"/>
  <c r="AD4202" i="8"/>
  <c r="AD4203" i="8"/>
  <c r="AD4204" i="8"/>
  <c r="AD4205" i="8"/>
  <c r="AD4206" i="8"/>
  <c r="AD4207" i="8"/>
  <c r="AD4208" i="8"/>
  <c r="AD4209" i="8"/>
  <c r="AD4210" i="8"/>
  <c r="AD4211" i="8"/>
  <c r="AD4212" i="8"/>
  <c r="AD4213" i="8"/>
  <c r="AD4214" i="8"/>
  <c r="AD4215" i="8"/>
  <c r="AD4216" i="8"/>
  <c r="AD4217" i="8"/>
  <c r="AD4218" i="8"/>
  <c r="AD4219" i="8"/>
  <c r="AD4220" i="8"/>
  <c r="AD4221" i="8"/>
  <c r="AD4222" i="8"/>
  <c r="AD4223" i="8"/>
  <c r="AD4224" i="8"/>
  <c r="AD4225" i="8"/>
  <c r="AD4226" i="8"/>
  <c r="AD4227" i="8"/>
  <c r="AD4228" i="8"/>
  <c r="AD4229" i="8"/>
  <c r="AD4230" i="8"/>
  <c r="AD4231" i="8"/>
  <c r="AD4232" i="8"/>
  <c r="AD4233" i="8"/>
  <c r="AD4234" i="8"/>
  <c r="AD4235" i="8"/>
  <c r="AD4236" i="8"/>
  <c r="AD4237" i="8"/>
  <c r="AD4238" i="8"/>
  <c r="AD4239" i="8"/>
  <c r="AD4240" i="8"/>
  <c r="AD4241" i="8"/>
  <c r="AD4242" i="8"/>
  <c r="AD4243" i="8"/>
  <c r="AD4244" i="8"/>
  <c r="AD4245" i="8"/>
  <c r="AD4246" i="8"/>
  <c r="AD4247" i="8"/>
  <c r="AD4248" i="8"/>
  <c r="AD4249" i="8"/>
  <c r="AD4250" i="8"/>
  <c r="AD4251" i="8"/>
  <c r="AD4252" i="8"/>
  <c r="AD4253" i="8"/>
  <c r="AD4254" i="8"/>
  <c r="AD4255" i="8"/>
  <c r="AD4256" i="8"/>
  <c r="AD4257" i="8"/>
  <c r="AD4258" i="8"/>
  <c r="AD4259" i="8"/>
  <c r="AD4260" i="8"/>
  <c r="AD4261" i="8"/>
  <c r="AD4262" i="8"/>
  <c r="AD4263" i="8"/>
  <c r="AD4264" i="8"/>
  <c r="AD4265" i="8"/>
  <c r="AD4266" i="8"/>
  <c r="AD4267" i="8"/>
  <c r="AD4268" i="8"/>
  <c r="AD4269" i="8"/>
  <c r="AD4270" i="8"/>
  <c r="AD4271" i="8"/>
  <c r="AD4272" i="8"/>
  <c r="AD4273" i="8"/>
  <c r="AD4274" i="8"/>
  <c r="AD4275" i="8"/>
  <c r="AD4276" i="8"/>
  <c r="AD4277" i="8"/>
  <c r="AD4278" i="8"/>
  <c r="AD4279" i="8"/>
  <c r="AD4280" i="8"/>
  <c r="AD4281" i="8"/>
  <c r="AD4282" i="8"/>
  <c r="AD4283" i="8"/>
  <c r="AD4284" i="8"/>
  <c r="AD4285" i="8"/>
  <c r="AD4286" i="8"/>
  <c r="AD4287" i="8"/>
  <c r="AD4288" i="8"/>
  <c r="AD4289" i="8"/>
  <c r="AD4290" i="8"/>
  <c r="AD4291" i="8"/>
  <c r="AD4292" i="8"/>
  <c r="AD4293" i="8"/>
  <c r="AD4294" i="8"/>
  <c r="AD4295" i="8"/>
  <c r="AD4296" i="8"/>
  <c r="AD4297" i="8"/>
  <c r="AD4298" i="8"/>
  <c r="AD4299" i="8"/>
  <c r="AD4300" i="8"/>
  <c r="AD4301" i="8"/>
  <c r="AD4302" i="8"/>
  <c r="AD4303" i="8"/>
  <c r="AD4304" i="8"/>
  <c r="AD4305" i="8"/>
  <c r="AD4306" i="8"/>
  <c r="AD4307" i="8"/>
  <c r="AD4308" i="8"/>
  <c r="AD4309" i="8"/>
  <c r="AD4310" i="8"/>
  <c r="AD4311" i="8"/>
  <c r="AD4312" i="8"/>
  <c r="AD4313" i="8"/>
  <c r="AD4314" i="8"/>
  <c r="AD4315" i="8"/>
  <c r="AD4316" i="8"/>
  <c r="AD4317" i="8"/>
  <c r="AD4318" i="8"/>
  <c r="AD4319" i="8"/>
  <c r="AD4320" i="8"/>
  <c r="AD4321" i="8"/>
  <c r="AD4322" i="8"/>
  <c r="AD4323" i="8"/>
  <c r="AD4324" i="8"/>
  <c r="AD4325" i="8"/>
  <c r="AD4326" i="8"/>
  <c r="AD4327" i="8"/>
  <c r="AD4328" i="8"/>
  <c r="AD4329" i="8"/>
  <c r="AD4330" i="8"/>
  <c r="AD4331" i="8"/>
  <c r="AD4332" i="8"/>
  <c r="AD4333" i="8"/>
  <c r="AD4334" i="8"/>
  <c r="AD4335" i="8"/>
  <c r="AD4336" i="8"/>
  <c r="AD4337" i="8"/>
  <c r="AD4338" i="8"/>
  <c r="AD4339" i="8"/>
  <c r="AD4340" i="8"/>
  <c r="AD4341" i="8"/>
  <c r="AD4342" i="8"/>
  <c r="AD4343" i="8"/>
  <c r="AD4344" i="8"/>
  <c r="AD4345" i="8"/>
  <c r="AD4346" i="8"/>
  <c r="AD4347" i="8"/>
  <c r="AD4348" i="8"/>
  <c r="AD4349" i="8"/>
  <c r="AD4350" i="8"/>
  <c r="AD4351" i="8"/>
  <c r="AD4352" i="8"/>
  <c r="AD4353" i="8"/>
  <c r="AD4354" i="8"/>
  <c r="AD4355" i="8"/>
  <c r="AD4356" i="8"/>
  <c r="AD4357" i="8"/>
  <c r="AD4358" i="8"/>
  <c r="AD4359" i="8"/>
  <c r="AD4360" i="8"/>
  <c r="AD4361" i="8"/>
  <c r="AD4362" i="8"/>
  <c r="AD4363" i="8"/>
  <c r="AD4364" i="8"/>
  <c r="AD4365" i="8"/>
  <c r="AD4366" i="8"/>
  <c r="AD4367" i="8"/>
  <c r="AD4368" i="8"/>
  <c r="AD4369" i="8"/>
  <c r="AD4370" i="8"/>
  <c r="AD4371" i="8"/>
  <c r="AD4372" i="8"/>
  <c r="AD4373" i="8"/>
  <c r="AD4374" i="8"/>
  <c r="AD4375" i="8"/>
  <c r="AD4376" i="8"/>
  <c r="AD4377" i="8"/>
  <c r="AD4378" i="8"/>
  <c r="AD4379" i="8"/>
  <c r="AD4380" i="8"/>
  <c r="AD4381" i="8"/>
  <c r="AD4382" i="8"/>
  <c r="AD4383" i="8"/>
  <c r="AD4384" i="8"/>
  <c r="AD4385" i="8"/>
  <c r="AD4386" i="8"/>
  <c r="AD4387" i="8"/>
  <c r="AD4388" i="8"/>
  <c r="AD4389" i="8"/>
  <c r="AD4390" i="8"/>
  <c r="AD4391" i="8"/>
  <c r="AD4392" i="8"/>
  <c r="AD4393" i="8"/>
  <c r="AD4394" i="8"/>
  <c r="AD4395" i="8"/>
  <c r="AD4396" i="8"/>
  <c r="AD4397" i="8"/>
  <c r="AD4398" i="8"/>
  <c r="AD4399" i="8"/>
  <c r="AD4400" i="8"/>
  <c r="AD4401" i="8"/>
  <c r="AD4402" i="8"/>
  <c r="AD4403" i="8"/>
  <c r="AD4404" i="8"/>
  <c r="AD4405" i="8"/>
  <c r="AD4406" i="8"/>
  <c r="AD4407" i="8"/>
  <c r="AD4408" i="8"/>
  <c r="AD4409" i="8"/>
  <c r="AD4410" i="8"/>
  <c r="AD4411" i="8"/>
  <c r="AB2" i="8"/>
  <c r="AB3" i="8"/>
  <c r="AB4" i="8"/>
  <c r="AB5" i="8"/>
  <c r="AB6" i="8"/>
  <c r="AB7" i="8"/>
  <c r="AB8" i="8"/>
  <c r="AB9" i="8"/>
  <c r="AB10" i="8"/>
  <c r="AB11" i="8"/>
  <c r="AB12" i="8"/>
  <c r="AB13" i="8"/>
  <c r="AB14" i="8"/>
  <c r="AB15" i="8"/>
  <c r="AB16" i="8"/>
  <c r="AB17" i="8"/>
  <c r="AB18" i="8"/>
  <c r="AB19" i="8"/>
  <c r="AB20" i="8"/>
  <c r="AB21" i="8"/>
  <c r="AB22" i="8"/>
  <c r="AB23" i="8"/>
  <c r="AB24" i="8"/>
  <c r="AB25" i="8"/>
  <c r="AB26" i="8"/>
  <c r="AB27" i="8"/>
  <c r="AB28" i="8"/>
  <c r="AB29" i="8"/>
  <c r="AB30" i="8"/>
  <c r="AB31" i="8"/>
  <c r="AB32" i="8"/>
  <c r="AB33" i="8"/>
  <c r="AB34" i="8"/>
  <c r="AB35" i="8"/>
  <c r="AB36" i="8"/>
  <c r="AB37" i="8"/>
  <c r="AB38" i="8"/>
  <c r="AB39" i="8"/>
  <c r="AB40" i="8"/>
  <c r="AB41" i="8"/>
  <c r="AB42" i="8"/>
  <c r="AB43" i="8"/>
  <c r="AB44" i="8"/>
  <c r="AB45" i="8"/>
  <c r="AB46" i="8"/>
  <c r="AB47" i="8"/>
  <c r="AB48" i="8"/>
  <c r="AB49" i="8"/>
  <c r="AB50" i="8"/>
  <c r="AB51" i="8"/>
  <c r="AB52" i="8"/>
  <c r="AB53" i="8"/>
  <c r="AB54" i="8"/>
  <c r="AB55" i="8"/>
  <c r="AB56" i="8"/>
  <c r="AB57" i="8"/>
  <c r="AB58" i="8"/>
  <c r="AB59" i="8"/>
  <c r="AB60" i="8"/>
  <c r="AB61" i="8"/>
  <c r="AB62" i="8"/>
  <c r="AB63" i="8"/>
  <c r="AB64" i="8"/>
  <c r="AB65" i="8"/>
  <c r="AB66" i="8"/>
  <c r="AB67" i="8"/>
  <c r="AB68" i="8"/>
  <c r="AB69" i="8"/>
  <c r="AB70" i="8"/>
  <c r="AB71" i="8"/>
  <c r="AB72" i="8"/>
  <c r="AB73" i="8"/>
  <c r="AB74" i="8"/>
  <c r="AB75" i="8"/>
  <c r="AB76" i="8"/>
  <c r="AB77" i="8"/>
  <c r="AB78" i="8"/>
  <c r="AB79" i="8"/>
  <c r="AB80" i="8"/>
  <c r="AB81" i="8"/>
  <c r="AB82" i="8"/>
  <c r="AB83" i="8"/>
  <c r="AB84" i="8"/>
  <c r="AB85" i="8"/>
  <c r="AB86" i="8"/>
  <c r="AB87" i="8"/>
  <c r="AB88" i="8"/>
  <c r="AB89" i="8"/>
  <c r="AB90" i="8"/>
  <c r="AB91" i="8"/>
  <c r="AB92" i="8"/>
  <c r="AB93" i="8"/>
  <c r="AB94" i="8"/>
  <c r="AB95" i="8"/>
  <c r="AB96" i="8"/>
  <c r="AB97" i="8"/>
  <c r="AB98" i="8"/>
  <c r="AB99" i="8"/>
  <c r="AB100" i="8"/>
  <c r="AB101" i="8"/>
  <c r="AB102" i="8"/>
  <c r="AB103" i="8"/>
  <c r="AB104" i="8"/>
  <c r="AB105" i="8"/>
  <c r="AB106" i="8"/>
  <c r="AB107" i="8"/>
  <c r="AB108" i="8"/>
  <c r="AB109" i="8"/>
  <c r="AB110" i="8"/>
  <c r="AB111" i="8"/>
  <c r="AB112" i="8"/>
  <c r="AB113" i="8"/>
  <c r="AB114" i="8"/>
  <c r="AB115" i="8"/>
  <c r="AB116" i="8"/>
  <c r="AB117" i="8"/>
  <c r="AB118" i="8"/>
  <c r="AB119" i="8"/>
  <c r="AB120" i="8"/>
  <c r="AB121" i="8"/>
  <c r="AB122" i="8"/>
  <c r="AB123" i="8"/>
  <c r="AB124" i="8"/>
  <c r="AB125" i="8"/>
  <c r="AB126" i="8"/>
  <c r="AB127" i="8"/>
  <c r="AB128" i="8"/>
  <c r="AB129" i="8"/>
  <c r="AB130" i="8"/>
  <c r="AB131" i="8"/>
  <c r="AB132" i="8"/>
  <c r="AB133" i="8"/>
  <c r="AB134" i="8"/>
  <c r="AB135" i="8"/>
  <c r="AB136" i="8"/>
  <c r="AB137" i="8"/>
  <c r="AB138" i="8"/>
  <c r="AB139" i="8"/>
  <c r="AB140" i="8"/>
  <c r="AB141" i="8"/>
  <c r="AB142" i="8"/>
  <c r="AB143" i="8"/>
  <c r="AB144" i="8"/>
  <c r="AB145" i="8"/>
  <c r="AB146" i="8"/>
  <c r="AB147" i="8"/>
  <c r="AB148" i="8"/>
  <c r="AB149" i="8"/>
  <c r="AB150" i="8"/>
  <c r="AB151" i="8"/>
  <c r="AB152" i="8"/>
  <c r="AB153" i="8"/>
  <c r="AB154" i="8"/>
  <c r="AB155" i="8"/>
  <c r="AB156" i="8"/>
  <c r="AB157" i="8"/>
  <c r="AB158" i="8"/>
  <c r="AB159" i="8"/>
  <c r="AB160" i="8"/>
  <c r="AB161" i="8"/>
  <c r="AB162" i="8"/>
  <c r="AB163" i="8"/>
  <c r="AB164" i="8"/>
  <c r="AB165" i="8"/>
  <c r="AB166" i="8"/>
  <c r="AB167" i="8"/>
  <c r="AB168" i="8"/>
  <c r="AB169" i="8"/>
  <c r="AB170" i="8"/>
  <c r="AB171" i="8"/>
  <c r="AB172" i="8"/>
  <c r="AB173" i="8"/>
  <c r="AB174" i="8"/>
  <c r="AB175" i="8"/>
  <c r="AB176" i="8"/>
  <c r="AB177" i="8"/>
  <c r="AB178" i="8"/>
  <c r="AB179" i="8"/>
  <c r="AB180" i="8"/>
  <c r="AB181" i="8"/>
  <c r="AB182" i="8"/>
  <c r="AB183" i="8"/>
  <c r="AB184" i="8"/>
  <c r="AB185" i="8"/>
  <c r="AB186" i="8"/>
  <c r="AB187" i="8"/>
  <c r="AB188" i="8"/>
  <c r="AB189" i="8"/>
  <c r="AB190" i="8"/>
  <c r="AB191" i="8"/>
  <c r="AB192" i="8"/>
  <c r="AB193" i="8"/>
  <c r="AB194" i="8"/>
  <c r="AB195" i="8"/>
  <c r="AB196" i="8"/>
  <c r="AB197" i="8"/>
  <c r="AB198" i="8"/>
  <c r="AB199" i="8"/>
  <c r="AB200" i="8"/>
  <c r="AB201" i="8"/>
  <c r="AB202" i="8"/>
  <c r="AB203" i="8"/>
  <c r="AB204" i="8"/>
  <c r="AB205" i="8"/>
  <c r="AB206" i="8"/>
  <c r="AB207" i="8"/>
  <c r="AB208" i="8"/>
  <c r="AB209" i="8"/>
  <c r="AB210" i="8"/>
  <c r="AB211" i="8"/>
  <c r="AB212" i="8"/>
  <c r="AB213" i="8"/>
  <c r="AB214" i="8"/>
  <c r="AB215" i="8"/>
  <c r="AB216" i="8"/>
  <c r="AB217" i="8"/>
  <c r="AB218" i="8"/>
  <c r="AB219" i="8"/>
  <c r="AB220" i="8"/>
  <c r="AB221" i="8"/>
  <c r="AB222" i="8"/>
  <c r="AB223" i="8"/>
  <c r="AB224" i="8"/>
  <c r="AB225" i="8"/>
  <c r="AB226" i="8"/>
  <c r="AB227" i="8"/>
  <c r="AB228" i="8"/>
  <c r="AB229" i="8"/>
  <c r="AB230" i="8"/>
  <c r="AB231" i="8"/>
  <c r="AB232" i="8"/>
  <c r="AB233" i="8"/>
  <c r="AB234" i="8"/>
  <c r="AB235" i="8"/>
  <c r="AB236" i="8"/>
  <c r="AB237" i="8"/>
  <c r="AB238" i="8"/>
  <c r="AB239" i="8"/>
  <c r="AB240" i="8"/>
  <c r="AB241" i="8"/>
  <c r="AB242" i="8"/>
  <c r="AB243" i="8"/>
  <c r="AB244" i="8"/>
  <c r="AB245" i="8"/>
  <c r="AB246" i="8"/>
  <c r="AB247" i="8"/>
  <c r="AB248" i="8"/>
  <c r="AB249" i="8"/>
  <c r="AB250" i="8"/>
  <c r="AB251" i="8"/>
  <c r="AB252" i="8"/>
  <c r="AB253" i="8"/>
  <c r="AB254" i="8"/>
  <c r="AB255" i="8"/>
  <c r="AB256" i="8"/>
  <c r="AB257" i="8"/>
  <c r="AB258" i="8"/>
  <c r="AB259" i="8"/>
  <c r="AB260" i="8"/>
  <c r="AB261" i="8"/>
  <c r="AB262" i="8"/>
  <c r="AB263" i="8"/>
  <c r="AB264" i="8"/>
  <c r="AB265" i="8"/>
  <c r="AB266" i="8"/>
  <c r="AB267" i="8"/>
  <c r="AB268" i="8"/>
  <c r="AB269" i="8"/>
  <c r="AB270" i="8"/>
  <c r="AB271" i="8"/>
  <c r="AB272" i="8"/>
  <c r="AB273" i="8"/>
  <c r="AB274" i="8"/>
  <c r="AB275" i="8"/>
  <c r="AB276" i="8"/>
  <c r="AB277" i="8"/>
  <c r="AB278" i="8"/>
  <c r="AB279" i="8"/>
  <c r="AB280" i="8"/>
  <c r="AB281" i="8"/>
  <c r="AB282" i="8"/>
  <c r="AB283" i="8"/>
  <c r="AB284" i="8"/>
  <c r="AB285" i="8"/>
  <c r="AB286" i="8"/>
  <c r="AB287" i="8"/>
  <c r="AB288" i="8"/>
  <c r="AB289" i="8"/>
  <c r="AB290" i="8"/>
  <c r="AB291" i="8"/>
  <c r="AB292" i="8"/>
  <c r="AB293" i="8"/>
  <c r="AB294" i="8"/>
  <c r="AB295" i="8"/>
  <c r="AB296" i="8"/>
  <c r="AB297" i="8"/>
  <c r="AB298" i="8"/>
  <c r="AB299" i="8"/>
  <c r="AB300" i="8"/>
  <c r="AB301" i="8"/>
  <c r="AB302" i="8"/>
  <c r="AB303" i="8"/>
  <c r="AB304" i="8"/>
  <c r="AB305" i="8"/>
  <c r="AB306" i="8"/>
  <c r="AB307" i="8"/>
  <c r="AB308" i="8"/>
  <c r="AB309" i="8"/>
  <c r="AB310" i="8"/>
  <c r="AB311" i="8"/>
  <c r="AB312" i="8"/>
  <c r="AB313" i="8"/>
  <c r="AB314" i="8"/>
  <c r="AB315" i="8"/>
  <c r="AB316" i="8"/>
  <c r="AB317" i="8"/>
  <c r="AB318" i="8"/>
  <c r="AB319" i="8"/>
  <c r="AB320" i="8"/>
  <c r="AB321" i="8"/>
  <c r="AB322" i="8"/>
  <c r="AB323" i="8"/>
  <c r="AB324" i="8"/>
  <c r="AB325" i="8"/>
  <c r="AB326" i="8"/>
  <c r="AB327" i="8"/>
  <c r="AB328" i="8"/>
  <c r="AB329" i="8"/>
  <c r="AB330" i="8"/>
  <c r="AB331" i="8"/>
  <c r="AB332" i="8"/>
  <c r="AB333" i="8"/>
  <c r="AB334" i="8"/>
  <c r="AB335" i="8"/>
  <c r="AB336" i="8"/>
  <c r="AB337" i="8"/>
  <c r="AB338" i="8"/>
  <c r="AB339" i="8"/>
  <c r="AB340" i="8"/>
  <c r="AB341" i="8"/>
  <c r="AB342" i="8"/>
  <c r="AB343" i="8"/>
  <c r="AB344" i="8"/>
  <c r="AB345" i="8"/>
  <c r="AB346" i="8"/>
  <c r="AB347" i="8"/>
  <c r="AB348" i="8"/>
  <c r="AB349" i="8"/>
  <c r="AB350" i="8"/>
  <c r="AB351" i="8"/>
  <c r="AB352" i="8"/>
  <c r="AB353" i="8"/>
  <c r="AB354" i="8"/>
  <c r="AB355" i="8"/>
  <c r="AB356" i="8"/>
  <c r="AB357" i="8"/>
  <c r="AB358" i="8"/>
  <c r="AB359" i="8"/>
  <c r="AB360" i="8"/>
  <c r="AB361" i="8"/>
  <c r="AB362" i="8"/>
  <c r="AB363" i="8"/>
  <c r="AB364" i="8"/>
  <c r="AB365" i="8"/>
  <c r="AB366" i="8"/>
  <c r="AB367" i="8"/>
  <c r="AB368" i="8"/>
  <c r="AB369" i="8"/>
  <c r="AB370" i="8"/>
  <c r="AB371" i="8"/>
  <c r="AB372" i="8"/>
  <c r="AB373" i="8"/>
  <c r="AB374" i="8"/>
  <c r="AB375" i="8"/>
  <c r="AB376" i="8"/>
  <c r="AB377" i="8"/>
  <c r="AB378" i="8"/>
  <c r="AB379" i="8"/>
  <c r="AB380" i="8"/>
  <c r="AB381" i="8"/>
  <c r="AB382" i="8"/>
  <c r="AB383" i="8"/>
  <c r="AB384" i="8"/>
  <c r="AB385" i="8"/>
  <c r="AB386" i="8"/>
  <c r="AB387" i="8"/>
  <c r="AB388" i="8"/>
  <c r="AB389" i="8"/>
  <c r="AB390" i="8"/>
  <c r="AB391" i="8"/>
  <c r="AB392" i="8"/>
  <c r="AB393" i="8"/>
  <c r="AB394" i="8"/>
  <c r="AB395" i="8"/>
  <c r="AB396" i="8"/>
  <c r="AB397" i="8"/>
  <c r="AB398" i="8"/>
  <c r="AB399" i="8"/>
  <c r="AB400" i="8"/>
  <c r="AB401" i="8"/>
  <c r="AB402" i="8"/>
  <c r="AB403" i="8"/>
  <c r="AB404" i="8"/>
  <c r="AB405" i="8"/>
  <c r="AB406" i="8"/>
  <c r="AB407" i="8"/>
  <c r="AB408" i="8"/>
  <c r="AB409" i="8"/>
  <c r="AB410" i="8"/>
  <c r="AB411" i="8"/>
  <c r="AB412" i="8"/>
  <c r="AB413" i="8"/>
  <c r="AB414" i="8"/>
  <c r="AB415" i="8"/>
  <c r="AB416" i="8"/>
  <c r="AB417" i="8"/>
  <c r="AB418" i="8"/>
  <c r="AB419" i="8"/>
  <c r="AB420" i="8"/>
  <c r="AB421" i="8"/>
  <c r="AB422" i="8"/>
  <c r="AB423" i="8"/>
  <c r="AB424" i="8"/>
  <c r="AB425" i="8"/>
  <c r="AB426" i="8"/>
  <c r="AB427" i="8"/>
  <c r="AB428" i="8"/>
  <c r="AB429" i="8"/>
  <c r="AB430" i="8"/>
  <c r="AB431" i="8"/>
  <c r="AB432" i="8"/>
  <c r="AB433" i="8"/>
  <c r="AB434" i="8"/>
  <c r="AB435" i="8"/>
  <c r="AB436" i="8"/>
  <c r="AB437" i="8"/>
  <c r="AB438" i="8"/>
  <c r="AB439" i="8"/>
  <c r="AB440" i="8"/>
  <c r="AB441" i="8"/>
  <c r="AB442" i="8"/>
  <c r="AB443" i="8"/>
  <c r="AB444" i="8"/>
  <c r="AB445" i="8"/>
  <c r="AB446" i="8"/>
  <c r="AB447" i="8"/>
  <c r="AB448" i="8"/>
  <c r="AB449" i="8"/>
  <c r="AB450" i="8"/>
  <c r="AB451" i="8"/>
  <c r="AB452" i="8"/>
  <c r="AB453" i="8"/>
  <c r="AB454" i="8"/>
  <c r="AB455" i="8"/>
  <c r="AB456" i="8"/>
  <c r="AB457" i="8"/>
  <c r="AB458" i="8"/>
  <c r="AB459" i="8"/>
  <c r="AB460" i="8"/>
  <c r="AB461" i="8"/>
  <c r="AB462" i="8"/>
  <c r="AB463" i="8"/>
  <c r="AB464" i="8"/>
  <c r="AB465" i="8"/>
  <c r="AB466" i="8"/>
  <c r="AB467" i="8"/>
  <c r="AB468" i="8"/>
  <c r="AB469" i="8"/>
  <c r="AB470" i="8"/>
  <c r="AB471" i="8"/>
  <c r="AB472" i="8"/>
  <c r="AB473" i="8"/>
  <c r="AB474" i="8"/>
  <c r="AB475" i="8"/>
  <c r="AB476" i="8"/>
  <c r="AB477" i="8"/>
  <c r="AB478" i="8"/>
  <c r="AB479" i="8"/>
  <c r="AB480" i="8"/>
  <c r="AB481" i="8"/>
  <c r="AB482" i="8"/>
  <c r="AB483" i="8"/>
  <c r="AB484" i="8"/>
  <c r="AB485" i="8"/>
  <c r="AB486" i="8"/>
  <c r="AB487" i="8"/>
  <c r="AB488" i="8"/>
  <c r="AB489" i="8"/>
  <c r="AB490" i="8"/>
  <c r="AB491" i="8"/>
  <c r="AB492" i="8"/>
  <c r="AB493" i="8"/>
  <c r="AB494" i="8"/>
  <c r="AB495" i="8"/>
  <c r="AB496" i="8"/>
  <c r="AB497" i="8"/>
  <c r="AB498" i="8"/>
  <c r="AB499" i="8"/>
  <c r="AB500" i="8"/>
  <c r="AB501" i="8"/>
  <c r="AB502" i="8"/>
  <c r="AB503" i="8"/>
  <c r="AB504" i="8"/>
  <c r="AB505" i="8"/>
  <c r="AB506" i="8"/>
  <c r="AB507" i="8"/>
  <c r="AB508" i="8"/>
  <c r="AB509" i="8"/>
  <c r="AB510" i="8"/>
  <c r="AB511" i="8"/>
  <c r="AB512" i="8"/>
  <c r="AB513" i="8"/>
  <c r="AB514" i="8"/>
  <c r="AB515" i="8"/>
  <c r="AB516" i="8"/>
  <c r="AB517" i="8"/>
  <c r="AB518" i="8"/>
  <c r="AB519" i="8"/>
  <c r="AB520" i="8"/>
  <c r="AB521" i="8"/>
  <c r="AB522" i="8"/>
  <c r="AB523" i="8"/>
  <c r="AB524" i="8"/>
  <c r="AB525" i="8"/>
  <c r="AB526" i="8"/>
  <c r="AB527" i="8"/>
  <c r="AB528" i="8"/>
  <c r="AB529" i="8"/>
  <c r="AB530" i="8"/>
  <c r="AB531" i="8"/>
  <c r="AB532" i="8"/>
  <c r="AB533" i="8"/>
  <c r="AB534" i="8"/>
  <c r="AB535" i="8"/>
  <c r="AB536" i="8"/>
  <c r="AB537" i="8"/>
  <c r="AB538" i="8"/>
  <c r="AB539" i="8"/>
  <c r="AB540" i="8"/>
  <c r="AB541" i="8"/>
  <c r="AB542" i="8"/>
  <c r="AB543" i="8"/>
  <c r="AB544" i="8"/>
  <c r="AB545" i="8"/>
  <c r="AB546" i="8"/>
  <c r="AB547" i="8"/>
  <c r="AB548" i="8"/>
  <c r="AB549" i="8"/>
  <c r="AB550" i="8"/>
  <c r="AB551" i="8"/>
  <c r="AB552" i="8"/>
  <c r="AB553" i="8"/>
  <c r="AB554" i="8"/>
  <c r="AB555" i="8"/>
  <c r="AB556" i="8"/>
  <c r="AB557" i="8"/>
  <c r="AB558" i="8"/>
  <c r="AB559" i="8"/>
  <c r="AB560" i="8"/>
  <c r="AB561" i="8"/>
  <c r="AB562" i="8"/>
  <c r="AB563" i="8"/>
  <c r="AB564" i="8"/>
  <c r="AB565" i="8"/>
  <c r="AB566" i="8"/>
  <c r="AB567" i="8"/>
  <c r="AB568" i="8"/>
  <c r="AB569" i="8"/>
  <c r="AB570" i="8"/>
  <c r="AB571" i="8"/>
  <c r="AB572" i="8"/>
  <c r="AB573" i="8"/>
  <c r="AB574" i="8"/>
  <c r="AB575" i="8"/>
  <c r="AB576" i="8"/>
  <c r="AB577" i="8"/>
  <c r="AB578" i="8"/>
  <c r="AB579" i="8"/>
  <c r="AB580" i="8"/>
  <c r="AB581" i="8"/>
  <c r="AB582" i="8"/>
  <c r="AB583" i="8"/>
  <c r="AB584" i="8"/>
  <c r="AB585" i="8"/>
  <c r="AB586" i="8"/>
  <c r="AB587" i="8"/>
  <c r="AB588" i="8"/>
  <c r="AB589" i="8"/>
  <c r="AB590" i="8"/>
  <c r="AB591" i="8"/>
  <c r="AB592" i="8"/>
  <c r="AB593" i="8"/>
  <c r="AB594" i="8"/>
  <c r="AB595" i="8"/>
  <c r="AB596" i="8"/>
  <c r="AB597" i="8"/>
  <c r="AB598" i="8"/>
  <c r="AB599" i="8"/>
  <c r="AB600" i="8"/>
  <c r="AB601" i="8"/>
  <c r="AB602" i="8"/>
  <c r="AB603" i="8"/>
  <c r="AB604" i="8"/>
  <c r="AB605" i="8"/>
  <c r="AB606" i="8"/>
  <c r="AB607" i="8"/>
  <c r="AB608" i="8"/>
  <c r="AB609" i="8"/>
  <c r="AB610" i="8"/>
  <c r="AB611" i="8"/>
  <c r="AB612" i="8"/>
  <c r="AB613" i="8"/>
  <c r="AB614" i="8"/>
  <c r="AB615" i="8"/>
  <c r="AB616" i="8"/>
  <c r="AB617" i="8"/>
  <c r="AB618" i="8"/>
  <c r="AB619" i="8"/>
  <c r="AB620" i="8"/>
  <c r="AB621" i="8"/>
  <c r="AB622" i="8"/>
  <c r="AB623" i="8"/>
  <c r="AB624" i="8"/>
  <c r="AB625" i="8"/>
  <c r="AB626" i="8"/>
  <c r="AB627" i="8"/>
  <c r="AB628" i="8"/>
  <c r="AB629" i="8"/>
  <c r="AB630" i="8"/>
  <c r="AB631" i="8"/>
  <c r="AB632" i="8"/>
  <c r="AB633" i="8"/>
  <c r="AB634" i="8"/>
  <c r="AB635" i="8"/>
  <c r="AB636" i="8"/>
  <c r="AB637" i="8"/>
  <c r="AB638" i="8"/>
  <c r="AB639" i="8"/>
  <c r="AB640" i="8"/>
  <c r="AB641" i="8"/>
  <c r="AB642" i="8"/>
  <c r="AB643" i="8"/>
  <c r="AB644" i="8"/>
  <c r="AB645" i="8"/>
  <c r="AB646" i="8"/>
  <c r="AB647" i="8"/>
  <c r="AB648" i="8"/>
  <c r="AB649" i="8"/>
  <c r="AB650" i="8"/>
  <c r="AB651" i="8"/>
  <c r="AB652" i="8"/>
  <c r="AB653" i="8"/>
  <c r="AB654" i="8"/>
  <c r="AB655" i="8"/>
  <c r="AB656" i="8"/>
  <c r="AB657" i="8"/>
  <c r="AB658" i="8"/>
  <c r="AB659" i="8"/>
  <c r="AB660" i="8"/>
  <c r="AB661" i="8"/>
  <c r="AB662" i="8"/>
  <c r="AB663" i="8"/>
  <c r="AB664" i="8"/>
  <c r="AB665" i="8"/>
  <c r="AB666" i="8"/>
  <c r="AB667" i="8"/>
  <c r="AB668" i="8"/>
  <c r="AB669" i="8"/>
  <c r="AB670" i="8"/>
  <c r="AB671" i="8"/>
  <c r="AB672" i="8"/>
  <c r="AB673" i="8"/>
  <c r="AB674" i="8"/>
  <c r="AB675" i="8"/>
  <c r="AB676" i="8"/>
  <c r="AB677" i="8"/>
  <c r="AB678" i="8"/>
  <c r="AB679" i="8"/>
  <c r="AB680" i="8"/>
  <c r="AB681" i="8"/>
  <c r="AB682" i="8"/>
  <c r="AB683" i="8"/>
  <c r="AB684" i="8"/>
  <c r="AB685" i="8"/>
  <c r="AB686" i="8"/>
  <c r="AB687" i="8"/>
  <c r="AB688" i="8"/>
  <c r="AB689" i="8"/>
  <c r="AB690" i="8"/>
  <c r="AB691" i="8"/>
  <c r="AB692" i="8"/>
  <c r="AB693" i="8"/>
  <c r="AB694" i="8"/>
  <c r="AB695" i="8"/>
  <c r="AB696" i="8"/>
  <c r="AB697" i="8"/>
  <c r="AB698" i="8"/>
  <c r="AB699" i="8"/>
  <c r="AB700" i="8"/>
  <c r="AB701" i="8"/>
  <c r="AB702" i="8"/>
  <c r="AB703" i="8"/>
  <c r="AB704" i="8"/>
  <c r="AB705" i="8"/>
  <c r="AB706" i="8"/>
  <c r="AB707" i="8"/>
  <c r="AB708" i="8"/>
  <c r="AB709" i="8"/>
  <c r="AB710" i="8"/>
  <c r="AB711" i="8"/>
  <c r="AB712" i="8"/>
  <c r="AB713" i="8"/>
  <c r="AB714" i="8"/>
  <c r="AB715" i="8"/>
  <c r="AB716" i="8"/>
  <c r="AB717" i="8"/>
  <c r="AB718" i="8"/>
  <c r="AB719" i="8"/>
  <c r="AB720" i="8"/>
  <c r="AB721" i="8"/>
  <c r="AB722" i="8"/>
  <c r="AB723" i="8"/>
  <c r="AB724" i="8"/>
  <c r="AB725" i="8"/>
  <c r="AB726" i="8"/>
  <c r="AB727" i="8"/>
  <c r="AB728" i="8"/>
  <c r="AB729" i="8"/>
  <c r="AB730" i="8"/>
  <c r="AB731" i="8"/>
  <c r="AB732" i="8"/>
  <c r="AB733" i="8"/>
  <c r="AB734" i="8"/>
  <c r="AB735" i="8"/>
  <c r="AB736" i="8"/>
  <c r="AB737" i="8"/>
  <c r="AB738" i="8"/>
  <c r="AB739" i="8"/>
  <c r="AB740" i="8"/>
  <c r="AB741" i="8"/>
  <c r="AB742" i="8"/>
  <c r="AB743" i="8"/>
  <c r="AB744" i="8"/>
  <c r="AB745" i="8"/>
  <c r="AB746" i="8"/>
  <c r="AB747" i="8"/>
  <c r="AB748" i="8"/>
  <c r="AB749" i="8"/>
  <c r="AB750" i="8"/>
  <c r="AB751" i="8"/>
  <c r="AB752" i="8"/>
  <c r="AB753" i="8"/>
  <c r="AB754" i="8"/>
  <c r="AB755" i="8"/>
  <c r="AB756" i="8"/>
  <c r="AB757" i="8"/>
  <c r="AB758" i="8"/>
  <c r="AB759" i="8"/>
  <c r="AB760" i="8"/>
  <c r="AB761" i="8"/>
  <c r="AB762" i="8"/>
  <c r="AB763" i="8"/>
  <c r="AB764" i="8"/>
  <c r="AB765" i="8"/>
  <c r="AB766" i="8"/>
  <c r="AB767" i="8"/>
  <c r="AB768" i="8"/>
  <c r="AB769" i="8"/>
  <c r="AB770" i="8"/>
  <c r="AB771" i="8"/>
  <c r="AB772" i="8"/>
  <c r="AB773" i="8"/>
  <c r="AB774" i="8"/>
  <c r="AB775" i="8"/>
  <c r="AB776" i="8"/>
  <c r="AB777" i="8"/>
  <c r="AB778" i="8"/>
  <c r="AB779" i="8"/>
  <c r="AB780" i="8"/>
  <c r="AB781" i="8"/>
  <c r="AB782" i="8"/>
  <c r="AB783" i="8"/>
  <c r="AB784" i="8"/>
  <c r="AB785" i="8"/>
  <c r="AB786" i="8"/>
  <c r="AB787" i="8"/>
  <c r="AB788" i="8"/>
  <c r="AB789" i="8"/>
  <c r="AB790" i="8"/>
  <c r="AB791" i="8"/>
  <c r="AB792" i="8"/>
  <c r="AB793" i="8"/>
  <c r="AB794" i="8"/>
  <c r="AB795" i="8"/>
  <c r="AB796" i="8"/>
  <c r="AB797" i="8"/>
  <c r="AB798" i="8"/>
  <c r="AB799" i="8"/>
  <c r="AB800" i="8"/>
  <c r="AB801" i="8"/>
  <c r="AB802" i="8"/>
  <c r="AB803" i="8"/>
  <c r="AB804" i="8"/>
  <c r="AB805" i="8"/>
  <c r="AB806" i="8"/>
  <c r="AB807" i="8"/>
  <c r="AB808" i="8"/>
  <c r="AB809" i="8"/>
  <c r="AB810" i="8"/>
  <c r="AB811" i="8"/>
  <c r="AB812" i="8"/>
  <c r="AB813" i="8"/>
  <c r="AB814" i="8"/>
  <c r="AB815" i="8"/>
  <c r="AB816" i="8"/>
  <c r="AB817" i="8"/>
  <c r="AB818" i="8"/>
  <c r="AB819" i="8"/>
  <c r="AB820" i="8"/>
  <c r="AB821" i="8"/>
  <c r="AB822" i="8"/>
  <c r="AB823" i="8"/>
  <c r="AB824" i="8"/>
  <c r="AB825" i="8"/>
  <c r="AB826" i="8"/>
  <c r="AB827" i="8"/>
  <c r="AB828" i="8"/>
  <c r="AB829" i="8"/>
  <c r="AB830" i="8"/>
  <c r="AB831" i="8"/>
  <c r="AB832" i="8"/>
  <c r="AB833" i="8"/>
  <c r="AB834" i="8"/>
  <c r="AB835" i="8"/>
  <c r="AB836" i="8"/>
  <c r="AB837" i="8"/>
  <c r="AB838" i="8"/>
  <c r="AB839" i="8"/>
  <c r="AB840" i="8"/>
  <c r="AB841" i="8"/>
  <c r="AB842" i="8"/>
  <c r="AB843" i="8"/>
  <c r="AB844" i="8"/>
  <c r="AB845" i="8"/>
  <c r="AB846" i="8"/>
  <c r="AB847" i="8"/>
  <c r="AB848" i="8"/>
  <c r="AB849" i="8"/>
  <c r="AB850" i="8"/>
  <c r="AB851" i="8"/>
  <c r="AB852" i="8"/>
  <c r="AB853" i="8"/>
  <c r="AB854" i="8"/>
  <c r="AB855" i="8"/>
  <c r="AB856" i="8"/>
  <c r="AB857" i="8"/>
  <c r="AB858" i="8"/>
  <c r="AB859" i="8"/>
  <c r="AB860" i="8"/>
  <c r="AB861" i="8"/>
  <c r="AB862" i="8"/>
  <c r="AB863" i="8"/>
  <c r="AB864" i="8"/>
  <c r="AB865" i="8"/>
  <c r="AB866" i="8"/>
  <c r="AB867" i="8"/>
  <c r="AB868" i="8"/>
  <c r="AB869" i="8"/>
  <c r="AB870" i="8"/>
  <c r="AB871" i="8"/>
  <c r="AB872" i="8"/>
  <c r="AB873" i="8"/>
  <c r="AB874" i="8"/>
  <c r="AB875" i="8"/>
  <c r="AB876" i="8"/>
  <c r="AB877" i="8"/>
  <c r="AB878" i="8"/>
  <c r="AB879" i="8"/>
  <c r="AB880" i="8"/>
  <c r="AB881" i="8"/>
  <c r="AB882" i="8"/>
  <c r="AB883" i="8"/>
  <c r="AB884" i="8"/>
  <c r="AB885" i="8"/>
  <c r="AB886" i="8"/>
  <c r="AB887" i="8"/>
  <c r="AB888" i="8"/>
  <c r="AB889" i="8"/>
  <c r="AB890" i="8"/>
  <c r="AB891" i="8"/>
  <c r="AB892" i="8"/>
  <c r="AB893" i="8"/>
  <c r="AB894" i="8"/>
  <c r="AB895" i="8"/>
  <c r="AB896" i="8"/>
  <c r="AB897" i="8"/>
  <c r="AB898" i="8"/>
  <c r="AB899" i="8"/>
  <c r="AB900" i="8"/>
  <c r="AB901" i="8"/>
  <c r="AB902" i="8"/>
  <c r="AB903" i="8"/>
  <c r="AB904" i="8"/>
  <c r="AB905" i="8"/>
  <c r="AB906" i="8"/>
  <c r="AB907" i="8"/>
  <c r="AB908" i="8"/>
  <c r="AB909" i="8"/>
  <c r="AB910" i="8"/>
  <c r="AB911" i="8"/>
  <c r="AB912" i="8"/>
  <c r="AB913" i="8"/>
  <c r="AB914" i="8"/>
  <c r="AB915" i="8"/>
  <c r="AB916" i="8"/>
  <c r="AB917" i="8"/>
  <c r="AB918" i="8"/>
  <c r="AB919" i="8"/>
  <c r="AB920" i="8"/>
  <c r="AB921" i="8"/>
  <c r="AB922" i="8"/>
  <c r="AB923" i="8"/>
  <c r="AB924" i="8"/>
  <c r="AB925" i="8"/>
  <c r="AB926" i="8"/>
  <c r="AB927" i="8"/>
  <c r="AB928" i="8"/>
  <c r="AB929" i="8"/>
  <c r="AB930" i="8"/>
  <c r="AB931" i="8"/>
  <c r="AB932" i="8"/>
  <c r="AB933" i="8"/>
  <c r="AB934" i="8"/>
  <c r="AB935" i="8"/>
  <c r="AB936" i="8"/>
  <c r="AB937" i="8"/>
  <c r="AB938" i="8"/>
  <c r="AB939" i="8"/>
  <c r="AB940" i="8"/>
  <c r="AB941" i="8"/>
  <c r="AB942" i="8"/>
  <c r="AB943" i="8"/>
  <c r="AB944" i="8"/>
  <c r="AB945" i="8"/>
  <c r="AB946" i="8"/>
  <c r="AB947" i="8"/>
  <c r="AB948" i="8"/>
  <c r="AB949" i="8"/>
  <c r="AB950" i="8"/>
  <c r="AB951" i="8"/>
  <c r="AB952" i="8"/>
  <c r="AB953" i="8"/>
  <c r="AB954" i="8"/>
  <c r="AB955" i="8"/>
  <c r="AB956" i="8"/>
  <c r="AB957" i="8"/>
  <c r="AB958" i="8"/>
  <c r="AB959" i="8"/>
  <c r="AB960" i="8"/>
  <c r="AB961" i="8"/>
  <c r="AB962" i="8"/>
  <c r="AB963" i="8"/>
  <c r="AB964" i="8"/>
  <c r="AB965" i="8"/>
  <c r="AB966" i="8"/>
  <c r="AB967" i="8"/>
  <c r="AB968" i="8"/>
  <c r="AB969" i="8"/>
  <c r="AB970" i="8"/>
  <c r="AB971" i="8"/>
  <c r="AB972" i="8"/>
  <c r="AB973" i="8"/>
  <c r="AB974" i="8"/>
  <c r="AB975" i="8"/>
  <c r="AB976" i="8"/>
  <c r="AB977" i="8"/>
  <c r="AB978" i="8"/>
  <c r="AB979" i="8"/>
  <c r="AB980" i="8"/>
  <c r="AB981" i="8"/>
  <c r="AB982" i="8"/>
  <c r="AB983" i="8"/>
  <c r="AB984" i="8"/>
  <c r="AB985" i="8"/>
  <c r="AB986" i="8"/>
  <c r="AB987" i="8"/>
  <c r="AB988" i="8"/>
  <c r="AB989" i="8"/>
  <c r="AB990" i="8"/>
  <c r="AB991" i="8"/>
  <c r="AB992" i="8"/>
  <c r="AB993" i="8"/>
  <c r="AB994" i="8"/>
  <c r="AB995" i="8"/>
  <c r="AB996" i="8"/>
  <c r="AB997" i="8"/>
  <c r="AB998" i="8"/>
  <c r="AB999" i="8"/>
  <c r="AB1000" i="8"/>
  <c r="AB1001" i="8"/>
  <c r="AB1002" i="8"/>
  <c r="AB1003" i="8"/>
  <c r="AB1004" i="8"/>
  <c r="AB1005" i="8"/>
  <c r="AB1006" i="8"/>
  <c r="AB1007" i="8"/>
  <c r="AB1008" i="8"/>
  <c r="AB1009" i="8"/>
  <c r="AB1010" i="8"/>
  <c r="AB1011" i="8"/>
  <c r="AB1012" i="8"/>
  <c r="AB1013" i="8"/>
  <c r="AB1014" i="8"/>
  <c r="AB1015" i="8"/>
  <c r="AB1016" i="8"/>
  <c r="AB1017" i="8"/>
  <c r="AB1018" i="8"/>
  <c r="AB1019" i="8"/>
  <c r="AB1020" i="8"/>
  <c r="AB1021" i="8"/>
  <c r="AB1022" i="8"/>
  <c r="AB1023" i="8"/>
  <c r="AB1024" i="8"/>
  <c r="AB1025" i="8"/>
  <c r="AB1026" i="8"/>
  <c r="AB1027" i="8"/>
  <c r="AB1028" i="8"/>
  <c r="AB1029" i="8"/>
  <c r="AB1030" i="8"/>
  <c r="AB1031" i="8"/>
  <c r="AB1032" i="8"/>
  <c r="AB1033" i="8"/>
  <c r="AB1034" i="8"/>
  <c r="AB1035" i="8"/>
  <c r="AB1036" i="8"/>
  <c r="AB1037" i="8"/>
  <c r="AB1038" i="8"/>
  <c r="AB1039" i="8"/>
  <c r="AB1040" i="8"/>
  <c r="AB1041" i="8"/>
  <c r="AB1042" i="8"/>
  <c r="AB1043" i="8"/>
  <c r="AB1044" i="8"/>
  <c r="AB1045" i="8"/>
  <c r="AB1046" i="8"/>
  <c r="AB1047" i="8"/>
  <c r="AB1048" i="8"/>
  <c r="AB1049" i="8"/>
  <c r="AB1050" i="8"/>
  <c r="AB1051" i="8"/>
  <c r="AB1052" i="8"/>
  <c r="AB1053" i="8"/>
  <c r="AB1054" i="8"/>
  <c r="AB1055" i="8"/>
  <c r="AB1056" i="8"/>
  <c r="AB1057" i="8"/>
  <c r="AB1058" i="8"/>
  <c r="AB1059" i="8"/>
  <c r="AB1060" i="8"/>
  <c r="AB1061" i="8"/>
  <c r="AB1062" i="8"/>
  <c r="AB1063" i="8"/>
  <c r="AB1064" i="8"/>
  <c r="AB1065" i="8"/>
  <c r="AB1066" i="8"/>
  <c r="AB1067" i="8"/>
  <c r="AB1068" i="8"/>
  <c r="AB1069" i="8"/>
  <c r="AB1070" i="8"/>
  <c r="AB1071" i="8"/>
  <c r="AB1072" i="8"/>
  <c r="AB1073" i="8"/>
  <c r="AB1074" i="8"/>
  <c r="AB1075" i="8"/>
  <c r="AB1076" i="8"/>
  <c r="AB1077" i="8"/>
  <c r="AB1078" i="8"/>
  <c r="AB1079" i="8"/>
  <c r="AB1080" i="8"/>
  <c r="AB1081" i="8"/>
  <c r="AB1082" i="8"/>
  <c r="AB1083" i="8"/>
  <c r="AB1084" i="8"/>
  <c r="AB1085" i="8"/>
  <c r="AB1086" i="8"/>
  <c r="AB1087" i="8"/>
  <c r="AB1088" i="8"/>
  <c r="AB1089" i="8"/>
  <c r="AB1090" i="8"/>
  <c r="AB1091" i="8"/>
  <c r="AB1092" i="8"/>
  <c r="AB1093" i="8"/>
  <c r="AB1094" i="8"/>
  <c r="AB1095" i="8"/>
  <c r="AB1096" i="8"/>
  <c r="AB1097" i="8"/>
  <c r="AB1098" i="8"/>
  <c r="AB1099" i="8"/>
  <c r="AB1100" i="8"/>
  <c r="AB1101" i="8"/>
  <c r="AB1102" i="8"/>
  <c r="AB1103" i="8"/>
  <c r="AB1104" i="8"/>
  <c r="AB1105" i="8"/>
  <c r="AB1106" i="8"/>
  <c r="AB1107" i="8"/>
  <c r="AB1108" i="8"/>
  <c r="AB1109" i="8"/>
  <c r="AB1110" i="8"/>
  <c r="AB1111" i="8"/>
  <c r="AB1112" i="8"/>
  <c r="AB1113" i="8"/>
  <c r="AB1114" i="8"/>
  <c r="AB1115" i="8"/>
  <c r="AB1116" i="8"/>
  <c r="AB1117" i="8"/>
  <c r="AB1118" i="8"/>
  <c r="AB1119" i="8"/>
  <c r="AB1120" i="8"/>
  <c r="AB1121" i="8"/>
  <c r="AB1122" i="8"/>
  <c r="AB1123" i="8"/>
  <c r="AB1124" i="8"/>
  <c r="AB1125" i="8"/>
  <c r="AB1126" i="8"/>
  <c r="AB1127" i="8"/>
  <c r="AB1128" i="8"/>
  <c r="AB1129" i="8"/>
  <c r="AB1130" i="8"/>
  <c r="AB1131" i="8"/>
  <c r="AB1132" i="8"/>
  <c r="AB1133" i="8"/>
  <c r="AB1134" i="8"/>
  <c r="AB1135" i="8"/>
  <c r="AB1136" i="8"/>
  <c r="AB1137" i="8"/>
  <c r="AB1138" i="8"/>
  <c r="AB1139" i="8"/>
  <c r="AB1140" i="8"/>
  <c r="AB1141" i="8"/>
  <c r="AB1142" i="8"/>
  <c r="AB1143" i="8"/>
  <c r="AB1144" i="8"/>
  <c r="AB1145" i="8"/>
  <c r="AB1146" i="8"/>
  <c r="AB1147" i="8"/>
  <c r="AB1148" i="8"/>
  <c r="AB1149" i="8"/>
  <c r="AB1150" i="8"/>
  <c r="AB1151" i="8"/>
  <c r="AB1152" i="8"/>
  <c r="AB1153" i="8"/>
  <c r="AB1154" i="8"/>
  <c r="AB1155" i="8"/>
  <c r="AB1156" i="8"/>
  <c r="AB1157" i="8"/>
  <c r="AB1158" i="8"/>
  <c r="AB1159" i="8"/>
  <c r="AB1160" i="8"/>
  <c r="AB1161" i="8"/>
  <c r="AB1162" i="8"/>
  <c r="AB1163" i="8"/>
  <c r="AB1164" i="8"/>
  <c r="AB1165" i="8"/>
  <c r="AB1166" i="8"/>
  <c r="AB1167" i="8"/>
  <c r="AB1168" i="8"/>
  <c r="AB1169" i="8"/>
  <c r="AB1170" i="8"/>
  <c r="AB1171" i="8"/>
  <c r="AB1172" i="8"/>
  <c r="AB1173" i="8"/>
  <c r="AB1174" i="8"/>
  <c r="AB1175" i="8"/>
  <c r="AB1176" i="8"/>
  <c r="AB1177" i="8"/>
  <c r="AB1178" i="8"/>
  <c r="AB1179" i="8"/>
  <c r="AB1180" i="8"/>
  <c r="AB1181" i="8"/>
  <c r="AB1182" i="8"/>
  <c r="AB1183" i="8"/>
  <c r="AB1184" i="8"/>
  <c r="AB1185" i="8"/>
  <c r="AB1186" i="8"/>
  <c r="AB1187" i="8"/>
  <c r="AB1188" i="8"/>
  <c r="AB1189" i="8"/>
  <c r="AB1190" i="8"/>
  <c r="AB1191" i="8"/>
  <c r="AB1192" i="8"/>
  <c r="AB1193" i="8"/>
  <c r="AB1194" i="8"/>
  <c r="AB1195" i="8"/>
  <c r="AB1196" i="8"/>
  <c r="AB1197" i="8"/>
  <c r="AB1198" i="8"/>
  <c r="AB1199" i="8"/>
  <c r="AB1200" i="8"/>
  <c r="AB1201" i="8"/>
  <c r="AB1202" i="8"/>
  <c r="AB1203" i="8"/>
  <c r="AB1204" i="8"/>
  <c r="AB1205" i="8"/>
  <c r="AB1206" i="8"/>
  <c r="AB1207" i="8"/>
  <c r="AB1208" i="8"/>
  <c r="AB1209" i="8"/>
  <c r="AB1210" i="8"/>
  <c r="AB1211" i="8"/>
  <c r="AB1212" i="8"/>
  <c r="AB1213" i="8"/>
  <c r="AB1214" i="8"/>
  <c r="AB1215" i="8"/>
  <c r="AB1216" i="8"/>
  <c r="AB1217" i="8"/>
  <c r="AB1218" i="8"/>
  <c r="AB1219" i="8"/>
  <c r="AB1220" i="8"/>
  <c r="AB1221" i="8"/>
  <c r="AB1222" i="8"/>
  <c r="AB1223" i="8"/>
  <c r="AB1224" i="8"/>
  <c r="AB1225" i="8"/>
  <c r="AB1226" i="8"/>
  <c r="AB1227" i="8"/>
  <c r="AB1228" i="8"/>
  <c r="AB1229" i="8"/>
  <c r="AB1230" i="8"/>
  <c r="AB1231" i="8"/>
  <c r="AB1232" i="8"/>
  <c r="AB1233" i="8"/>
  <c r="AB1234" i="8"/>
  <c r="AB1235" i="8"/>
  <c r="AB1236" i="8"/>
  <c r="AB1237" i="8"/>
  <c r="AB1238" i="8"/>
  <c r="AB1239" i="8"/>
  <c r="AB1240" i="8"/>
  <c r="AB1241" i="8"/>
  <c r="AB1242" i="8"/>
  <c r="AB1243" i="8"/>
  <c r="AB1244" i="8"/>
  <c r="AB1245" i="8"/>
  <c r="AB1246" i="8"/>
  <c r="AB1247" i="8"/>
  <c r="AB1248" i="8"/>
  <c r="AB1249" i="8"/>
  <c r="AB1250" i="8"/>
  <c r="AB1251" i="8"/>
  <c r="AB1252" i="8"/>
  <c r="AB1253" i="8"/>
  <c r="AB1254" i="8"/>
  <c r="AB1255" i="8"/>
  <c r="AB1256" i="8"/>
  <c r="AB1257" i="8"/>
  <c r="AB1258" i="8"/>
  <c r="AB1259" i="8"/>
  <c r="AB1260" i="8"/>
  <c r="AB1261" i="8"/>
  <c r="AB1262" i="8"/>
  <c r="AB1263" i="8"/>
  <c r="AB1264" i="8"/>
  <c r="AB1265" i="8"/>
  <c r="AB1266" i="8"/>
  <c r="AB1267" i="8"/>
  <c r="AB1268" i="8"/>
  <c r="AB1269" i="8"/>
  <c r="AB1270" i="8"/>
  <c r="AB1271" i="8"/>
  <c r="AB1272" i="8"/>
  <c r="AB1273" i="8"/>
  <c r="AB1274" i="8"/>
  <c r="AB1275" i="8"/>
  <c r="AB1276" i="8"/>
  <c r="AB1277" i="8"/>
  <c r="AB1278" i="8"/>
  <c r="AB1279" i="8"/>
  <c r="AB1280" i="8"/>
  <c r="AB1281" i="8"/>
  <c r="AB1282" i="8"/>
  <c r="AB1283" i="8"/>
  <c r="AB1284" i="8"/>
  <c r="AB1285" i="8"/>
  <c r="AB1286" i="8"/>
  <c r="AB1287" i="8"/>
  <c r="AB1288" i="8"/>
  <c r="AB1289" i="8"/>
  <c r="AB1290" i="8"/>
  <c r="AB1291" i="8"/>
  <c r="AB1292" i="8"/>
  <c r="AB1293" i="8"/>
  <c r="AB1294" i="8"/>
  <c r="AB1295" i="8"/>
  <c r="AB1296" i="8"/>
  <c r="AB1297" i="8"/>
  <c r="AB1298" i="8"/>
  <c r="AB1299" i="8"/>
  <c r="AB1300" i="8"/>
  <c r="AB1301" i="8"/>
  <c r="AB1302" i="8"/>
  <c r="AB1303" i="8"/>
  <c r="AB1304" i="8"/>
  <c r="AB1305" i="8"/>
  <c r="AB1306" i="8"/>
  <c r="AB1307" i="8"/>
  <c r="AB1308" i="8"/>
  <c r="AB1309" i="8"/>
  <c r="AB1310" i="8"/>
  <c r="AB1311" i="8"/>
  <c r="AB1312" i="8"/>
  <c r="AB1313" i="8"/>
  <c r="AB1314" i="8"/>
  <c r="AB1315" i="8"/>
  <c r="AB1316" i="8"/>
  <c r="AB1317" i="8"/>
  <c r="AB1318" i="8"/>
  <c r="AB1319" i="8"/>
  <c r="AB1320" i="8"/>
  <c r="AB1321" i="8"/>
  <c r="AB1322" i="8"/>
  <c r="AB1323" i="8"/>
  <c r="AB1324" i="8"/>
  <c r="AB1325" i="8"/>
  <c r="AB1326" i="8"/>
  <c r="AB1327" i="8"/>
  <c r="AB1328" i="8"/>
  <c r="AB1329" i="8"/>
  <c r="AB1330" i="8"/>
  <c r="AB1331" i="8"/>
  <c r="AB1332" i="8"/>
  <c r="AB1333" i="8"/>
  <c r="AB1334" i="8"/>
  <c r="AB1335" i="8"/>
  <c r="AB1336" i="8"/>
  <c r="AB1337" i="8"/>
  <c r="AB1338" i="8"/>
  <c r="AB1339" i="8"/>
  <c r="AB1340" i="8"/>
  <c r="AB1341" i="8"/>
  <c r="AB1342" i="8"/>
  <c r="AB1343" i="8"/>
  <c r="AB1344" i="8"/>
  <c r="AB1345" i="8"/>
  <c r="AB1346" i="8"/>
  <c r="AB1347" i="8"/>
  <c r="AB1348" i="8"/>
  <c r="AB1349" i="8"/>
  <c r="AB1350" i="8"/>
  <c r="AB1351" i="8"/>
  <c r="AB1352" i="8"/>
  <c r="AB1353" i="8"/>
  <c r="AB1354" i="8"/>
  <c r="AB1355" i="8"/>
  <c r="AB1356" i="8"/>
  <c r="AB1357" i="8"/>
  <c r="AB1358" i="8"/>
  <c r="AB1359" i="8"/>
  <c r="AB1360" i="8"/>
  <c r="AB1361" i="8"/>
  <c r="AB1362" i="8"/>
  <c r="AB1363" i="8"/>
  <c r="AB1364" i="8"/>
  <c r="AB1365" i="8"/>
  <c r="AB1366" i="8"/>
  <c r="AB1367" i="8"/>
  <c r="AB1368" i="8"/>
  <c r="AB1369" i="8"/>
  <c r="AB1370" i="8"/>
  <c r="AB1371" i="8"/>
  <c r="AB1372" i="8"/>
  <c r="AB1373" i="8"/>
  <c r="AB1374" i="8"/>
  <c r="AB1375" i="8"/>
  <c r="AB1376" i="8"/>
  <c r="AB1377" i="8"/>
  <c r="AB1378" i="8"/>
  <c r="AB1379" i="8"/>
  <c r="AB1380" i="8"/>
  <c r="AB1381" i="8"/>
  <c r="AB1382" i="8"/>
  <c r="AB1383" i="8"/>
  <c r="AB1384" i="8"/>
  <c r="AB1385" i="8"/>
  <c r="AB1386" i="8"/>
  <c r="AB1387" i="8"/>
  <c r="AB1388" i="8"/>
  <c r="AB1389" i="8"/>
  <c r="AB1390" i="8"/>
  <c r="AB1391" i="8"/>
  <c r="AB1392" i="8"/>
  <c r="AB1393" i="8"/>
  <c r="AB1394" i="8"/>
  <c r="AB1395" i="8"/>
  <c r="AB1396" i="8"/>
  <c r="AB1397" i="8"/>
  <c r="AB1398" i="8"/>
  <c r="AB1399" i="8"/>
  <c r="AB1400" i="8"/>
  <c r="AB1401" i="8"/>
  <c r="AB1402" i="8"/>
  <c r="AB1403" i="8"/>
  <c r="AB1404" i="8"/>
  <c r="AB1405" i="8"/>
  <c r="AB1406" i="8"/>
  <c r="AB1407" i="8"/>
  <c r="AB1408" i="8"/>
  <c r="AB1409" i="8"/>
  <c r="AB1410" i="8"/>
  <c r="AB1411" i="8"/>
  <c r="AB1412" i="8"/>
  <c r="AB1413" i="8"/>
  <c r="AB1414" i="8"/>
  <c r="AB1415" i="8"/>
  <c r="AB1416" i="8"/>
  <c r="AB1417" i="8"/>
  <c r="AB1418" i="8"/>
  <c r="AB1419" i="8"/>
  <c r="AB1420" i="8"/>
  <c r="AB1421" i="8"/>
  <c r="AB1422" i="8"/>
  <c r="AB1423" i="8"/>
  <c r="AB1424" i="8"/>
  <c r="AB1425" i="8"/>
  <c r="AB1426" i="8"/>
  <c r="AB1427" i="8"/>
  <c r="AB1428" i="8"/>
  <c r="AB1429" i="8"/>
  <c r="AB1430" i="8"/>
  <c r="AB1431" i="8"/>
  <c r="AB1432" i="8"/>
  <c r="AB1433" i="8"/>
  <c r="AB1434" i="8"/>
  <c r="AB1435" i="8"/>
  <c r="AB1436" i="8"/>
  <c r="AB1437" i="8"/>
  <c r="AB1438" i="8"/>
  <c r="AB1439" i="8"/>
  <c r="AB1440" i="8"/>
  <c r="AB1441" i="8"/>
  <c r="AB1442" i="8"/>
  <c r="AB1443" i="8"/>
  <c r="AB1444" i="8"/>
  <c r="AB1445" i="8"/>
  <c r="AB1446" i="8"/>
  <c r="AB1447" i="8"/>
  <c r="AB1448" i="8"/>
  <c r="AB1449" i="8"/>
  <c r="AB1450" i="8"/>
  <c r="AB1451" i="8"/>
  <c r="AB1452" i="8"/>
  <c r="AB1453" i="8"/>
  <c r="AB1454" i="8"/>
  <c r="AB1455" i="8"/>
  <c r="AB1456" i="8"/>
  <c r="AB1457" i="8"/>
  <c r="AB1458" i="8"/>
  <c r="AB1459" i="8"/>
  <c r="AB1460" i="8"/>
  <c r="AB1461" i="8"/>
  <c r="AB1462" i="8"/>
  <c r="AB1463" i="8"/>
  <c r="AB1464" i="8"/>
  <c r="AB1465" i="8"/>
  <c r="AB1466" i="8"/>
  <c r="AB1467" i="8"/>
  <c r="AB1468" i="8"/>
  <c r="AB1469" i="8"/>
  <c r="AB1470" i="8"/>
  <c r="AB1471" i="8"/>
  <c r="AB1472" i="8"/>
  <c r="AB1473" i="8"/>
  <c r="AB1474" i="8"/>
  <c r="AB1475" i="8"/>
  <c r="AB1476" i="8"/>
  <c r="AB1477" i="8"/>
  <c r="AB1478" i="8"/>
  <c r="AB1479" i="8"/>
  <c r="AB1480" i="8"/>
  <c r="AB1481" i="8"/>
  <c r="AB1482" i="8"/>
  <c r="AB1483" i="8"/>
  <c r="AB1484" i="8"/>
  <c r="AB1485" i="8"/>
  <c r="AB1486" i="8"/>
  <c r="AB1487" i="8"/>
  <c r="AB1488" i="8"/>
  <c r="AB1489" i="8"/>
  <c r="AB1490" i="8"/>
  <c r="AB1491" i="8"/>
  <c r="AB1492" i="8"/>
  <c r="AB1493" i="8"/>
  <c r="AB1494" i="8"/>
  <c r="AB1495" i="8"/>
  <c r="AB1496" i="8"/>
  <c r="AB1497" i="8"/>
  <c r="AB1498" i="8"/>
  <c r="AB1499" i="8"/>
  <c r="AB1500" i="8"/>
  <c r="AB1501" i="8"/>
  <c r="AB1502" i="8"/>
  <c r="AB1503" i="8"/>
  <c r="AB1504" i="8"/>
  <c r="AB1505" i="8"/>
  <c r="AB1506" i="8"/>
  <c r="AB1507" i="8"/>
  <c r="AB1508" i="8"/>
  <c r="AB1509" i="8"/>
  <c r="AB1510" i="8"/>
  <c r="AB1511" i="8"/>
  <c r="AB1512" i="8"/>
  <c r="AB1513" i="8"/>
  <c r="AB1514" i="8"/>
  <c r="AB1515" i="8"/>
  <c r="AB1516" i="8"/>
  <c r="AB1517" i="8"/>
  <c r="AB1518" i="8"/>
  <c r="AB1519" i="8"/>
  <c r="AB1520" i="8"/>
  <c r="AB1521" i="8"/>
  <c r="AB1522" i="8"/>
  <c r="AB1523" i="8"/>
  <c r="AB1524" i="8"/>
  <c r="AB1525" i="8"/>
  <c r="AB1526" i="8"/>
  <c r="AB1527" i="8"/>
  <c r="AB1528" i="8"/>
  <c r="AB1529" i="8"/>
  <c r="AB1530" i="8"/>
  <c r="AB1531" i="8"/>
  <c r="AB1532" i="8"/>
  <c r="AB1533" i="8"/>
  <c r="AB1534" i="8"/>
  <c r="AB1535" i="8"/>
  <c r="AB1536" i="8"/>
  <c r="AB1537" i="8"/>
  <c r="AB1538" i="8"/>
  <c r="AB1539" i="8"/>
  <c r="AB1540" i="8"/>
  <c r="AB1541" i="8"/>
  <c r="AB1542" i="8"/>
  <c r="AB1543" i="8"/>
  <c r="AB1544" i="8"/>
  <c r="AB1545" i="8"/>
  <c r="AB1546" i="8"/>
  <c r="AB1547" i="8"/>
  <c r="AB1548" i="8"/>
  <c r="AB1549" i="8"/>
  <c r="AB1550" i="8"/>
  <c r="AB1551" i="8"/>
  <c r="AB1552" i="8"/>
  <c r="AB1553" i="8"/>
  <c r="AB1554" i="8"/>
  <c r="AB1555" i="8"/>
  <c r="AB1556" i="8"/>
  <c r="AB1557" i="8"/>
  <c r="AB1558" i="8"/>
  <c r="AB1559" i="8"/>
  <c r="AB1560" i="8"/>
  <c r="AB1561" i="8"/>
  <c r="AB1562" i="8"/>
  <c r="AB1563" i="8"/>
  <c r="AB1564" i="8"/>
  <c r="AB1565" i="8"/>
  <c r="AB1566" i="8"/>
  <c r="AB1567" i="8"/>
  <c r="AB1568" i="8"/>
  <c r="AB1569" i="8"/>
  <c r="AB1570" i="8"/>
  <c r="AB1571" i="8"/>
  <c r="AB1572" i="8"/>
  <c r="AB1573" i="8"/>
  <c r="AB1574" i="8"/>
  <c r="AB1575" i="8"/>
  <c r="AB1576" i="8"/>
  <c r="AB1577" i="8"/>
  <c r="AB1578" i="8"/>
  <c r="AB1579" i="8"/>
  <c r="AB1580" i="8"/>
  <c r="AB1581" i="8"/>
  <c r="AB1582" i="8"/>
  <c r="AB1583" i="8"/>
  <c r="AB1584" i="8"/>
  <c r="AB1585" i="8"/>
  <c r="AB1586" i="8"/>
  <c r="AB1587" i="8"/>
  <c r="AB1588" i="8"/>
  <c r="AB1589" i="8"/>
  <c r="AB1590" i="8"/>
  <c r="AB1591" i="8"/>
  <c r="AB1592" i="8"/>
  <c r="AB1593" i="8"/>
  <c r="AB1594" i="8"/>
  <c r="AB1595" i="8"/>
  <c r="AB1596" i="8"/>
  <c r="AB1597" i="8"/>
  <c r="AB1598" i="8"/>
  <c r="AB1599" i="8"/>
  <c r="AB1600" i="8"/>
  <c r="AB1601" i="8"/>
  <c r="AB1602" i="8"/>
  <c r="AB1603" i="8"/>
  <c r="AB1604" i="8"/>
  <c r="AB1605" i="8"/>
  <c r="AB1606" i="8"/>
  <c r="AB1607" i="8"/>
  <c r="AB1608" i="8"/>
  <c r="AB1609" i="8"/>
  <c r="AB1610" i="8"/>
  <c r="AB1611" i="8"/>
  <c r="AB1612" i="8"/>
  <c r="AB1613" i="8"/>
  <c r="AB1614" i="8"/>
  <c r="AB1615" i="8"/>
  <c r="AB1616" i="8"/>
  <c r="AB1617" i="8"/>
  <c r="AB1618" i="8"/>
  <c r="AB1619" i="8"/>
  <c r="AB1620" i="8"/>
  <c r="AB1621" i="8"/>
  <c r="AB1622" i="8"/>
  <c r="AB1623" i="8"/>
  <c r="AB1624" i="8"/>
  <c r="AB1625" i="8"/>
  <c r="AB1626" i="8"/>
  <c r="AB1627" i="8"/>
  <c r="AB1628" i="8"/>
  <c r="AB1629" i="8"/>
  <c r="AB1630" i="8"/>
  <c r="AB1631" i="8"/>
  <c r="AB1632" i="8"/>
  <c r="AB1633" i="8"/>
  <c r="AB1634" i="8"/>
  <c r="AB1635" i="8"/>
  <c r="AB1636" i="8"/>
  <c r="AB1637" i="8"/>
  <c r="AB1638" i="8"/>
  <c r="AB1639" i="8"/>
  <c r="AB1640" i="8"/>
  <c r="AB1641" i="8"/>
  <c r="AB1642" i="8"/>
  <c r="AB1643" i="8"/>
  <c r="AB1644" i="8"/>
  <c r="AB1645" i="8"/>
  <c r="AB1646" i="8"/>
  <c r="AB1647" i="8"/>
  <c r="AB1648" i="8"/>
  <c r="AB1649" i="8"/>
  <c r="AB1650" i="8"/>
  <c r="AB1651" i="8"/>
  <c r="AB1652" i="8"/>
  <c r="AB1653" i="8"/>
  <c r="AB1654" i="8"/>
  <c r="AB1655" i="8"/>
  <c r="AB1656" i="8"/>
  <c r="AB1657" i="8"/>
  <c r="AB1658" i="8"/>
  <c r="AB1659" i="8"/>
  <c r="AB1660" i="8"/>
  <c r="AB1661" i="8"/>
  <c r="AB1662" i="8"/>
  <c r="AB1663" i="8"/>
  <c r="AB1664" i="8"/>
  <c r="AB1665" i="8"/>
  <c r="AB1666" i="8"/>
  <c r="AB1667" i="8"/>
  <c r="AB1668" i="8"/>
  <c r="AB1669" i="8"/>
  <c r="AB1670" i="8"/>
  <c r="AB1671" i="8"/>
  <c r="AB1672" i="8"/>
  <c r="AB1673" i="8"/>
  <c r="AB1674" i="8"/>
  <c r="AB1675" i="8"/>
  <c r="AB1676" i="8"/>
  <c r="AB1677" i="8"/>
  <c r="AB1678" i="8"/>
  <c r="AB1679" i="8"/>
  <c r="AB1680" i="8"/>
  <c r="AB1681" i="8"/>
  <c r="AB1682" i="8"/>
  <c r="AB1683" i="8"/>
  <c r="AB1684" i="8"/>
  <c r="AB1685" i="8"/>
  <c r="AB1686" i="8"/>
  <c r="AB1687" i="8"/>
  <c r="AB1688" i="8"/>
  <c r="AB1689" i="8"/>
  <c r="AB1690" i="8"/>
  <c r="AB1691" i="8"/>
  <c r="AB1692" i="8"/>
  <c r="AB1693" i="8"/>
  <c r="AB1694" i="8"/>
  <c r="AB1695" i="8"/>
  <c r="AB1696" i="8"/>
  <c r="AB1697" i="8"/>
  <c r="AB1698" i="8"/>
  <c r="AB1699" i="8"/>
  <c r="AB1700" i="8"/>
  <c r="AB1701" i="8"/>
  <c r="AB1702" i="8"/>
  <c r="AB1703" i="8"/>
  <c r="AB1704" i="8"/>
  <c r="AB1705" i="8"/>
  <c r="AB1706" i="8"/>
  <c r="AB1707" i="8"/>
  <c r="AB1708" i="8"/>
  <c r="AB1709" i="8"/>
  <c r="AB1710" i="8"/>
  <c r="AB1711" i="8"/>
  <c r="AB1712" i="8"/>
  <c r="AB1713" i="8"/>
  <c r="AB1714" i="8"/>
  <c r="AB1715" i="8"/>
  <c r="AB1716" i="8"/>
  <c r="AB1717" i="8"/>
  <c r="AB1718" i="8"/>
  <c r="AB1719" i="8"/>
  <c r="AB1720" i="8"/>
  <c r="AB1721" i="8"/>
  <c r="AB1722" i="8"/>
  <c r="AB1723" i="8"/>
  <c r="AB1724" i="8"/>
  <c r="AB1725" i="8"/>
  <c r="AB1726" i="8"/>
  <c r="AB1727" i="8"/>
  <c r="AB1728" i="8"/>
  <c r="AB1729" i="8"/>
  <c r="AB1730" i="8"/>
  <c r="AB1731" i="8"/>
  <c r="AB1732" i="8"/>
  <c r="AB1733" i="8"/>
  <c r="AB1734" i="8"/>
  <c r="AB1735" i="8"/>
  <c r="AB1736" i="8"/>
  <c r="AB1737" i="8"/>
  <c r="AB1738" i="8"/>
  <c r="AB1739" i="8"/>
  <c r="AB1740" i="8"/>
  <c r="AB1741" i="8"/>
  <c r="AB1742" i="8"/>
  <c r="AB1743" i="8"/>
  <c r="AB1744" i="8"/>
  <c r="AB1745" i="8"/>
  <c r="AB1746" i="8"/>
  <c r="AB1747" i="8"/>
  <c r="AB1748" i="8"/>
  <c r="AB1749" i="8"/>
  <c r="AB1750" i="8"/>
  <c r="AB1751" i="8"/>
  <c r="AB1752" i="8"/>
  <c r="AB1753" i="8"/>
  <c r="AB1754" i="8"/>
  <c r="AB1755" i="8"/>
  <c r="AB1756" i="8"/>
  <c r="AB1757" i="8"/>
  <c r="AB1758" i="8"/>
  <c r="AB1759" i="8"/>
  <c r="AB1760" i="8"/>
  <c r="AB1761" i="8"/>
  <c r="AB1762" i="8"/>
  <c r="AB1763" i="8"/>
  <c r="AB1764" i="8"/>
  <c r="AB1765" i="8"/>
  <c r="AB1766" i="8"/>
  <c r="AB1767" i="8"/>
  <c r="AB1768" i="8"/>
  <c r="AB1769" i="8"/>
  <c r="AB1770" i="8"/>
  <c r="AB1771" i="8"/>
  <c r="AB1772" i="8"/>
  <c r="AB1773" i="8"/>
  <c r="AB1774" i="8"/>
  <c r="AB1775" i="8"/>
  <c r="AB1776" i="8"/>
  <c r="AB1777" i="8"/>
  <c r="AB1778" i="8"/>
  <c r="AB1779" i="8"/>
  <c r="AB1780" i="8"/>
  <c r="AB1781" i="8"/>
  <c r="AB1782" i="8"/>
  <c r="AB1783" i="8"/>
  <c r="AB1784" i="8"/>
  <c r="AB1785" i="8"/>
  <c r="AB1786" i="8"/>
  <c r="AB1787" i="8"/>
  <c r="AB1788" i="8"/>
  <c r="AB1789" i="8"/>
  <c r="AB1790" i="8"/>
  <c r="AB1791" i="8"/>
  <c r="AB1792" i="8"/>
  <c r="AB1793" i="8"/>
  <c r="AB1794" i="8"/>
  <c r="AB1795" i="8"/>
  <c r="AB1796" i="8"/>
  <c r="AB1797" i="8"/>
  <c r="AB1798" i="8"/>
  <c r="AB1799" i="8"/>
  <c r="AB1800" i="8"/>
  <c r="AB1801" i="8"/>
  <c r="AB1802" i="8"/>
  <c r="AB1803" i="8"/>
  <c r="AB1804" i="8"/>
  <c r="AB1805" i="8"/>
  <c r="AB1806" i="8"/>
  <c r="AB1807" i="8"/>
  <c r="AB1808" i="8"/>
  <c r="AB1809" i="8"/>
  <c r="AB1810" i="8"/>
  <c r="AB1811" i="8"/>
  <c r="AB1812" i="8"/>
  <c r="AB1813" i="8"/>
  <c r="AB1814" i="8"/>
  <c r="AB1815" i="8"/>
  <c r="AB1816" i="8"/>
  <c r="AB1817" i="8"/>
  <c r="AB1818" i="8"/>
  <c r="AB1819" i="8"/>
  <c r="AB1820" i="8"/>
  <c r="AB1821" i="8"/>
  <c r="AB1822" i="8"/>
  <c r="AB1823" i="8"/>
  <c r="AB1824" i="8"/>
  <c r="AB1825" i="8"/>
  <c r="AB1826" i="8"/>
  <c r="AB1827" i="8"/>
  <c r="AB1828" i="8"/>
  <c r="AB1829" i="8"/>
  <c r="AB1830" i="8"/>
  <c r="AB1831" i="8"/>
  <c r="AB1832" i="8"/>
  <c r="AB1833" i="8"/>
  <c r="AB1834" i="8"/>
  <c r="AB1835" i="8"/>
  <c r="AB1836" i="8"/>
  <c r="AB1837" i="8"/>
  <c r="AB1838" i="8"/>
  <c r="AB1839" i="8"/>
  <c r="AB1840" i="8"/>
  <c r="AB1841" i="8"/>
  <c r="AB1842" i="8"/>
  <c r="AB1843" i="8"/>
  <c r="AB1844" i="8"/>
  <c r="AB1845" i="8"/>
  <c r="AB1846" i="8"/>
  <c r="AB1847" i="8"/>
  <c r="AB1848" i="8"/>
  <c r="AB1849" i="8"/>
  <c r="AB1850" i="8"/>
  <c r="AB1851" i="8"/>
  <c r="AB1852" i="8"/>
  <c r="AB1853" i="8"/>
  <c r="AB1854" i="8"/>
  <c r="AB1855" i="8"/>
  <c r="AB1856" i="8"/>
  <c r="AB1857" i="8"/>
  <c r="AB1858" i="8"/>
  <c r="AB1859" i="8"/>
  <c r="AB1860" i="8"/>
  <c r="AB1861" i="8"/>
  <c r="AB1862" i="8"/>
  <c r="AB1863" i="8"/>
  <c r="AB1864" i="8"/>
  <c r="AB1865" i="8"/>
  <c r="AB1866" i="8"/>
  <c r="AB1867" i="8"/>
  <c r="AB1868" i="8"/>
  <c r="AB1869" i="8"/>
  <c r="AB1870" i="8"/>
  <c r="AB1871" i="8"/>
  <c r="AB1872" i="8"/>
  <c r="AB1873" i="8"/>
  <c r="AB1874" i="8"/>
  <c r="AB1875" i="8"/>
  <c r="AB1876" i="8"/>
  <c r="AB1877" i="8"/>
  <c r="AB1878" i="8"/>
  <c r="AB1879" i="8"/>
  <c r="AB1880" i="8"/>
  <c r="AB1881" i="8"/>
  <c r="AB1882" i="8"/>
  <c r="AB1883" i="8"/>
  <c r="AB1884" i="8"/>
  <c r="AB1885" i="8"/>
  <c r="AB1886" i="8"/>
  <c r="AB1887" i="8"/>
  <c r="AB1888" i="8"/>
  <c r="AB1889" i="8"/>
  <c r="AB1890" i="8"/>
  <c r="AB1891" i="8"/>
  <c r="AB1892" i="8"/>
  <c r="AB1893" i="8"/>
  <c r="AB1894" i="8"/>
  <c r="AB1895" i="8"/>
  <c r="AB1896" i="8"/>
  <c r="AB1897" i="8"/>
  <c r="AB1898" i="8"/>
  <c r="AB1899" i="8"/>
  <c r="AB1900" i="8"/>
  <c r="AB1901" i="8"/>
  <c r="AB1902" i="8"/>
  <c r="AB1903" i="8"/>
  <c r="AB1904" i="8"/>
  <c r="AB1905" i="8"/>
  <c r="AB1906" i="8"/>
  <c r="AB1907" i="8"/>
  <c r="AB1908" i="8"/>
  <c r="AB1909" i="8"/>
  <c r="AB1910" i="8"/>
  <c r="AB1911" i="8"/>
  <c r="AB1912" i="8"/>
  <c r="AB1913" i="8"/>
  <c r="AB1914" i="8"/>
  <c r="AB1915" i="8"/>
  <c r="AB1916" i="8"/>
  <c r="AB1917" i="8"/>
  <c r="AB1918" i="8"/>
  <c r="AB1919" i="8"/>
  <c r="AB1920" i="8"/>
  <c r="AB1921" i="8"/>
  <c r="AB1922" i="8"/>
  <c r="AB1923" i="8"/>
  <c r="AB1924" i="8"/>
  <c r="AB1925" i="8"/>
  <c r="AB1926" i="8"/>
  <c r="AB1927" i="8"/>
  <c r="AB1928" i="8"/>
  <c r="AB1929" i="8"/>
  <c r="AB1930" i="8"/>
  <c r="AB1931" i="8"/>
  <c r="AB1932" i="8"/>
  <c r="AB1933" i="8"/>
  <c r="AB1934" i="8"/>
  <c r="AB1935" i="8"/>
  <c r="AB1936" i="8"/>
  <c r="AB1937" i="8"/>
  <c r="AB1938" i="8"/>
  <c r="AB1939" i="8"/>
  <c r="AB1940" i="8"/>
  <c r="AB1941" i="8"/>
  <c r="AB1942" i="8"/>
  <c r="AB1943" i="8"/>
  <c r="AB1944" i="8"/>
  <c r="AB1945" i="8"/>
  <c r="AB1946" i="8"/>
  <c r="AB1947" i="8"/>
  <c r="AB1948" i="8"/>
  <c r="AB1949" i="8"/>
  <c r="AB1950" i="8"/>
  <c r="AB1951" i="8"/>
  <c r="AB1952" i="8"/>
  <c r="AB1953" i="8"/>
  <c r="AB1954" i="8"/>
  <c r="AB1955" i="8"/>
  <c r="AB1956" i="8"/>
  <c r="AB1957" i="8"/>
  <c r="AB1958" i="8"/>
  <c r="AB1959" i="8"/>
  <c r="AB1960" i="8"/>
  <c r="AB1961" i="8"/>
  <c r="AB1962" i="8"/>
  <c r="AB1963" i="8"/>
  <c r="AB1964" i="8"/>
  <c r="AB1965" i="8"/>
  <c r="AB1966" i="8"/>
  <c r="AB1967" i="8"/>
  <c r="AB1968" i="8"/>
  <c r="AB1969" i="8"/>
  <c r="AB1970" i="8"/>
  <c r="AB1971" i="8"/>
  <c r="AB1972" i="8"/>
  <c r="AB1973" i="8"/>
  <c r="AB1974" i="8"/>
  <c r="AB1975" i="8"/>
  <c r="AB1976" i="8"/>
  <c r="AB1977" i="8"/>
  <c r="AB1978" i="8"/>
  <c r="AB1979" i="8"/>
  <c r="AB1980" i="8"/>
  <c r="AB1981" i="8"/>
  <c r="AB1982" i="8"/>
  <c r="AB1983" i="8"/>
  <c r="AB1984" i="8"/>
  <c r="AB1985" i="8"/>
  <c r="AB1986" i="8"/>
  <c r="AB1987" i="8"/>
  <c r="AB1988" i="8"/>
  <c r="AB1989" i="8"/>
  <c r="AB1990" i="8"/>
  <c r="AB1991" i="8"/>
  <c r="AB1992" i="8"/>
  <c r="AB1993" i="8"/>
  <c r="AB1994" i="8"/>
  <c r="AB1995" i="8"/>
  <c r="AB1996" i="8"/>
  <c r="AB1997" i="8"/>
  <c r="AB1998" i="8"/>
  <c r="AB1999" i="8"/>
  <c r="AB2000" i="8"/>
  <c r="AB2001" i="8"/>
  <c r="AB2002" i="8"/>
  <c r="AB2003" i="8"/>
  <c r="AB2004" i="8"/>
  <c r="AB2005" i="8"/>
  <c r="AB2006" i="8"/>
  <c r="AB2007" i="8"/>
  <c r="AB2008" i="8"/>
  <c r="AB2009" i="8"/>
  <c r="AB2010" i="8"/>
  <c r="AB2011" i="8"/>
  <c r="AB2012" i="8"/>
  <c r="AB2013" i="8"/>
  <c r="AB2014" i="8"/>
  <c r="AB2015" i="8"/>
  <c r="AB2016" i="8"/>
  <c r="AB2017" i="8"/>
  <c r="AB2018" i="8"/>
  <c r="AB2019" i="8"/>
  <c r="AB2020" i="8"/>
  <c r="AB2021" i="8"/>
  <c r="AB2022" i="8"/>
  <c r="AB2023" i="8"/>
  <c r="AB2024" i="8"/>
  <c r="AB2025" i="8"/>
  <c r="AB2026" i="8"/>
  <c r="AB2027" i="8"/>
  <c r="AB2028" i="8"/>
  <c r="AB2029" i="8"/>
  <c r="AB2030" i="8"/>
  <c r="AB2031" i="8"/>
  <c r="AB2032" i="8"/>
  <c r="AB2033" i="8"/>
  <c r="AB2034" i="8"/>
  <c r="AB2035" i="8"/>
  <c r="AB2036" i="8"/>
  <c r="AB2037" i="8"/>
  <c r="AB2038" i="8"/>
  <c r="AB2039" i="8"/>
  <c r="AB2040" i="8"/>
  <c r="AB2041" i="8"/>
  <c r="AB2042" i="8"/>
  <c r="AB2043" i="8"/>
  <c r="AB2044" i="8"/>
  <c r="AB2045" i="8"/>
  <c r="AB2046" i="8"/>
  <c r="AB2047" i="8"/>
  <c r="AB2048" i="8"/>
  <c r="AB2049" i="8"/>
  <c r="AB2050" i="8"/>
  <c r="AB2051" i="8"/>
  <c r="AB2052" i="8"/>
  <c r="AB2053" i="8"/>
  <c r="AB2054" i="8"/>
  <c r="AB2055" i="8"/>
  <c r="AB2056" i="8"/>
  <c r="AB2057" i="8"/>
  <c r="AB2058" i="8"/>
  <c r="AB2059" i="8"/>
  <c r="AB2060" i="8"/>
  <c r="AB2061" i="8"/>
  <c r="AB2062" i="8"/>
  <c r="AB2063" i="8"/>
  <c r="AB2064" i="8"/>
  <c r="AB2065" i="8"/>
  <c r="AB2066" i="8"/>
  <c r="AB2067" i="8"/>
  <c r="AB2068" i="8"/>
  <c r="AB2069" i="8"/>
  <c r="AB2070" i="8"/>
  <c r="AB2071" i="8"/>
  <c r="AB2072" i="8"/>
  <c r="AB2073" i="8"/>
  <c r="AB2074" i="8"/>
  <c r="AB2075" i="8"/>
  <c r="AB2076" i="8"/>
  <c r="AB2077" i="8"/>
  <c r="AB2078" i="8"/>
  <c r="AB2079" i="8"/>
  <c r="AB2080" i="8"/>
  <c r="AB2081" i="8"/>
  <c r="AB2082" i="8"/>
  <c r="AB2083" i="8"/>
  <c r="AB2084" i="8"/>
  <c r="AB2085" i="8"/>
  <c r="AB2086" i="8"/>
  <c r="AB2087" i="8"/>
  <c r="AB2088" i="8"/>
  <c r="AB2089" i="8"/>
  <c r="AB2090" i="8"/>
  <c r="AB2091" i="8"/>
  <c r="AB2092" i="8"/>
  <c r="AB2093" i="8"/>
  <c r="AB2094" i="8"/>
  <c r="AB2095" i="8"/>
  <c r="AB2096" i="8"/>
  <c r="AB2097" i="8"/>
  <c r="AB2098" i="8"/>
  <c r="AB2099" i="8"/>
  <c r="AB2100" i="8"/>
  <c r="AB2101" i="8"/>
  <c r="AB2102" i="8"/>
  <c r="AB2103" i="8"/>
  <c r="AB2104" i="8"/>
  <c r="AB2105" i="8"/>
  <c r="AB2106" i="8"/>
  <c r="AB2107" i="8"/>
  <c r="AB2108" i="8"/>
  <c r="AB2109" i="8"/>
  <c r="AB2110" i="8"/>
  <c r="AB2111" i="8"/>
  <c r="AB2112" i="8"/>
  <c r="AB2113" i="8"/>
  <c r="AB2114" i="8"/>
  <c r="AB2115" i="8"/>
  <c r="AB2116" i="8"/>
  <c r="AB2117" i="8"/>
  <c r="AB2118" i="8"/>
  <c r="AB2119" i="8"/>
  <c r="AB2120" i="8"/>
  <c r="AB2121" i="8"/>
  <c r="AB2122" i="8"/>
  <c r="AB2123" i="8"/>
  <c r="AB2124" i="8"/>
  <c r="AB2125" i="8"/>
  <c r="AB2126" i="8"/>
  <c r="AB2127" i="8"/>
  <c r="AB2128" i="8"/>
  <c r="AB2129" i="8"/>
  <c r="AB2130" i="8"/>
  <c r="AB2131" i="8"/>
  <c r="AB2132" i="8"/>
  <c r="AB2133" i="8"/>
  <c r="AB2134" i="8"/>
  <c r="AB2135" i="8"/>
  <c r="AB2136" i="8"/>
  <c r="AB2137" i="8"/>
  <c r="AB2138" i="8"/>
  <c r="AB2139" i="8"/>
  <c r="AB2140" i="8"/>
  <c r="AB2141" i="8"/>
  <c r="AB2142" i="8"/>
  <c r="AB2143" i="8"/>
  <c r="AB2144" i="8"/>
  <c r="AB2145" i="8"/>
  <c r="AB2146" i="8"/>
  <c r="AB2147" i="8"/>
  <c r="AB2148" i="8"/>
  <c r="AB2149" i="8"/>
  <c r="AB2150" i="8"/>
  <c r="AB2151" i="8"/>
  <c r="AB2152" i="8"/>
  <c r="AB2153" i="8"/>
  <c r="AB2154" i="8"/>
  <c r="AB2155" i="8"/>
  <c r="AB2156" i="8"/>
  <c r="AB2157" i="8"/>
  <c r="AB2158" i="8"/>
  <c r="AB2159" i="8"/>
  <c r="AB2160" i="8"/>
  <c r="AB2161" i="8"/>
  <c r="AB2162" i="8"/>
  <c r="AB2163" i="8"/>
  <c r="AB2164" i="8"/>
  <c r="AB2165" i="8"/>
  <c r="AB2166" i="8"/>
  <c r="AB2167" i="8"/>
  <c r="AB2168" i="8"/>
  <c r="AB2169" i="8"/>
  <c r="AB2170" i="8"/>
  <c r="AB2171" i="8"/>
  <c r="AB2172" i="8"/>
  <c r="AB2173" i="8"/>
  <c r="AB2174" i="8"/>
  <c r="AB2175" i="8"/>
  <c r="AB2176" i="8"/>
  <c r="AB2177" i="8"/>
  <c r="AB2178" i="8"/>
  <c r="AB2179" i="8"/>
  <c r="AB2180" i="8"/>
  <c r="AB2181" i="8"/>
  <c r="AB2182" i="8"/>
  <c r="AB2183" i="8"/>
  <c r="AB2184" i="8"/>
  <c r="AB2185" i="8"/>
  <c r="AB2186" i="8"/>
  <c r="AB2187" i="8"/>
  <c r="AB2188" i="8"/>
  <c r="AB2189" i="8"/>
  <c r="AB2190" i="8"/>
  <c r="AB2191" i="8"/>
  <c r="AB2192" i="8"/>
  <c r="AB2193" i="8"/>
  <c r="AB2194" i="8"/>
  <c r="AB2195" i="8"/>
  <c r="AB2196" i="8"/>
  <c r="AB2197" i="8"/>
  <c r="AB2198" i="8"/>
  <c r="AB2199" i="8"/>
  <c r="AB2200" i="8"/>
  <c r="AB2201" i="8"/>
  <c r="AB2202" i="8"/>
  <c r="AB2203" i="8"/>
  <c r="AB2204" i="8"/>
  <c r="AB2205" i="8"/>
  <c r="AB2206" i="8"/>
  <c r="AB2207" i="8"/>
  <c r="AB2208" i="8"/>
  <c r="AB2209" i="8"/>
  <c r="AB2210" i="8"/>
  <c r="AB2211" i="8"/>
  <c r="AB2212" i="8"/>
  <c r="AB2213" i="8"/>
  <c r="AB2214" i="8"/>
  <c r="AB2215" i="8"/>
  <c r="AB2216" i="8"/>
  <c r="AB2217" i="8"/>
  <c r="AB2218" i="8"/>
  <c r="AB2219" i="8"/>
  <c r="AB2220" i="8"/>
  <c r="AB2221" i="8"/>
  <c r="AB2222" i="8"/>
  <c r="AB2223" i="8"/>
  <c r="AB2224" i="8"/>
  <c r="AB2225" i="8"/>
  <c r="AB2226" i="8"/>
  <c r="AB2227" i="8"/>
  <c r="AB2228" i="8"/>
  <c r="AB2229" i="8"/>
  <c r="AB2230" i="8"/>
  <c r="AB2231" i="8"/>
  <c r="AB2232" i="8"/>
  <c r="AB2233" i="8"/>
  <c r="AB2234" i="8"/>
  <c r="AB2235" i="8"/>
  <c r="AB2236" i="8"/>
  <c r="AB2237" i="8"/>
  <c r="AB2238" i="8"/>
  <c r="AB2239" i="8"/>
  <c r="AB2240" i="8"/>
  <c r="AB2241" i="8"/>
  <c r="AB2242" i="8"/>
  <c r="AB2243" i="8"/>
  <c r="AB2244" i="8"/>
  <c r="AB2245" i="8"/>
  <c r="AB2246" i="8"/>
  <c r="AB2247" i="8"/>
  <c r="AB2248" i="8"/>
  <c r="AB2249" i="8"/>
  <c r="AB2250" i="8"/>
  <c r="AB2251" i="8"/>
  <c r="AB2252" i="8"/>
  <c r="AB2253" i="8"/>
  <c r="AB2254" i="8"/>
  <c r="AB2255" i="8"/>
  <c r="AB2256" i="8"/>
  <c r="AB2257" i="8"/>
  <c r="AB2258" i="8"/>
  <c r="AB2259" i="8"/>
  <c r="AB2260" i="8"/>
  <c r="AB2261" i="8"/>
  <c r="AB2262" i="8"/>
  <c r="AB2263" i="8"/>
  <c r="AB2264" i="8"/>
  <c r="AB2265" i="8"/>
  <c r="AB2266" i="8"/>
  <c r="AB2267" i="8"/>
  <c r="AB2268" i="8"/>
  <c r="AB2269" i="8"/>
  <c r="AB2270" i="8"/>
  <c r="AB2271" i="8"/>
  <c r="AB2272" i="8"/>
  <c r="AB2273" i="8"/>
  <c r="AB2274" i="8"/>
  <c r="AB2275" i="8"/>
  <c r="AB2276" i="8"/>
  <c r="AB2277" i="8"/>
  <c r="AB2278" i="8"/>
  <c r="AB2279" i="8"/>
  <c r="AB2280" i="8"/>
  <c r="AB2281" i="8"/>
  <c r="AB2282" i="8"/>
  <c r="AB2283" i="8"/>
  <c r="AB2284" i="8"/>
  <c r="AB2285" i="8"/>
  <c r="AB2286" i="8"/>
  <c r="AB2287" i="8"/>
  <c r="AB2288" i="8"/>
  <c r="AB2289" i="8"/>
  <c r="AB2290" i="8"/>
  <c r="AB2291" i="8"/>
  <c r="AB2292" i="8"/>
  <c r="AB2293" i="8"/>
  <c r="AB2294" i="8"/>
  <c r="AB2295" i="8"/>
  <c r="AB2296" i="8"/>
  <c r="AB2297" i="8"/>
  <c r="AB2298" i="8"/>
  <c r="AB2299" i="8"/>
  <c r="AB2300" i="8"/>
  <c r="AB2301" i="8"/>
  <c r="AB2302" i="8"/>
  <c r="AB2303" i="8"/>
  <c r="AB2304" i="8"/>
  <c r="AB2305" i="8"/>
  <c r="AB2306" i="8"/>
  <c r="AB2307" i="8"/>
  <c r="AB2308" i="8"/>
  <c r="AB2309" i="8"/>
  <c r="AB2310" i="8"/>
  <c r="AB2311" i="8"/>
  <c r="AB2312" i="8"/>
  <c r="AB2313" i="8"/>
  <c r="AB2314" i="8"/>
  <c r="AB2315" i="8"/>
  <c r="AB2316" i="8"/>
  <c r="AB2317" i="8"/>
  <c r="AB2318" i="8"/>
  <c r="AB2319" i="8"/>
  <c r="AB2320" i="8"/>
  <c r="AB2321" i="8"/>
  <c r="AB2322" i="8"/>
  <c r="AB2323" i="8"/>
  <c r="AB2324" i="8"/>
  <c r="AB2325" i="8"/>
  <c r="AB2326" i="8"/>
  <c r="AB2327" i="8"/>
  <c r="AB2328" i="8"/>
  <c r="AB2329" i="8"/>
  <c r="AB2330" i="8"/>
  <c r="AB2331" i="8"/>
  <c r="AB2332" i="8"/>
  <c r="AB2333" i="8"/>
  <c r="AB2334" i="8"/>
  <c r="AB2335" i="8"/>
  <c r="AB2336" i="8"/>
  <c r="AB2337" i="8"/>
  <c r="AB2338" i="8"/>
  <c r="AB2339" i="8"/>
  <c r="AB2340" i="8"/>
  <c r="AB2341" i="8"/>
  <c r="AB2342" i="8"/>
  <c r="AB2343" i="8"/>
  <c r="AB2344" i="8"/>
  <c r="AB2345" i="8"/>
  <c r="AB2346" i="8"/>
  <c r="AB2347" i="8"/>
  <c r="AB2348" i="8"/>
  <c r="AB2349" i="8"/>
  <c r="AB2350" i="8"/>
  <c r="AB2351" i="8"/>
  <c r="AB2352" i="8"/>
  <c r="AB2353" i="8"/>
  <c r="AB2354" i="8"/>
  <c r="AB2355" i="8"/>
  <c r="AB2356" i="8"/>
  <c r="AB2357" i="8"/>
  <c r="AB2358" i="8"/>
  <c r="AB2359" i="8"/>
  <c r="AB2360" i="8"/>
  <c r="AB2361" i="8"/>
  <c r="AB2362" i="8"/>
  <c r="AB2363" i="8"/>
  <c r="AB2364" i="8"/>
  <c r="AB2365" i="8"/>
  <c r="AB2366" i="8"/>
  <c r="AB2367" i="8"/>
  <c r="AB2368" i="8"/>
  <c r="AB2369" i="8"/>
  <c r="AB2370" i="8"/>
  <c r="AB2371" i="8"/>
  <c r="AB2372" i="8"/>
  <c r="AB2373" i="8"/>
  <c r="AB2374" i="8"/>
  <c r="AB2375" i="8"/>
  <c r="AB2376" i="8"/>
  <c r="AB2377" i="8"/>
  <c r="AB2378" i="8"/>
  <c r="AB2379" i="8"/>
  <c r="AB2380" i="8"/>
  <c r="AB2381" i="8"/>
  <c r="AB2382" i="8"/>
  <c r="AB2383" i="8"/>
  <c r="AB2384" i="8"/>
  <c r="AB2385" i="8"/>
  <c r="AB2386" i="8"/>
  <c r="AB2387" i="8"/>
  <c r="AB2388" i="8"/>
  <c r="AB2389" i="8"/>
  <c r="AB2390" i="8"/>
  <c r="AB2391" i="8"/>
  <c r="AB2392" i="8"/>
  <c r="AB2393" i="8"/>
  <c r="AB2394" i="8"/>
  <c r="AB2395" i="8"/>
  <c r="AB2396" i="8"/>
  <c r="AB2397" i="8"/>
  <c r="AB2398" i="8"/>
  <c r="AB2399" i="8"/>
  <c r="AB2400" i="8"/>
  <c r="AB2401" i="8"/>
  <c r="AB2402" i="8"/>
  <c r="AB2403" i="8"/>
  <c r="AB2404" i="8"/>
  <c r="AB2405" i="8"/>
  <c r="AB2406" i="8"/>
  <c r="AB2407" i="8"/>
  <c r="AB2408" i="8"/>
  <c r="AB2409" i="8"/>
  <c r="AB2410" i="8"/>
  <c r="AB2411" i="8"/>
  <c r="AB2412" i="8"/>
  <c r="AB2413" i="8"/>
  <c r="AB2414" i="8"/>
  <c r="AB2415" i="8"/>
  <c r="AB2416" i="8"/>
  <c r="AB2417" i="8"/>
  <c r="AB2418" i="8"/>
  <c r="AB2419" i="8"/>
  <c r="AB2420" i="8"/>
  <c r="AB2421" i="8"/>
  <c r="AB2422" i="8"/>
  <c r="AB2423" i="8"/>
  <c r="AB2424" i="8"/>
  <c r="AB2425" i="8"/>
  <c r="AB2426" i="8"/>
  <c r="AB2427" i="8"/>
  <c r="AB2428" i="8"/>
  <c r="AB2429" i="8"/>
  <c r="AB2430" i="8"/>
  <c r="AB2431" i="8"/>
  <c r="AB2432" i="8"/>
  <c r="AB2433" i="8"/>
  <c r="AB2434" i="8"/>
  <c r="AB2435" i="8"/>
  <c r="AB2436" i="8"/>
  <c r="AB2437" i="8"/>
  <c r="AB2438" i="8"/>
  <c r="AB2439" i="8"/>
  <c r="AB2440" i="8"/>
  <c r="AB2441" i="8"/>
  <c r="AB2442" i="8"/>
  <c r="AB2443" i="8"/>
  <c r="AB2444" i="8"/>
  <c r="AB2445" i="8"/>
  <c r="AB2446" i="8"/>
  <c r="AB2447" i="8"/>
  <c r="AB2448" i="8"/>
  <c r="AB2449" i="8"/>
  <c r="AB2450" i="8"/>
  <c r="AB2451" i="8"/>
  <c r="AB2452" i="8"/>
  <c r="AB2453" i="8"/>
  <c r="AB2454" i="8"/>
  <c r="AB2455" i="8"/>
  <c r="AB2456" i="8"/>
  <c r="AB2457" i="8"/>
  <c r="AB2458" i="8"/>
  <c r="AB2459" i="8"/>
  <c r="AB2460" i="8"/>
  <c r="AB2461" i="8"/>
  <c r="AB2462" i="8"/>
  <c r="AB2463" i="8"/>
  <c r="AB2464" i="8"/>
  <c r="AB2465" i="8"/>
  <c r="AB2466" i="8"/>
  <c r="AB2467" i="8"/>
  <c r="AB2468" i="8"/>
  <c r="AB2469" i="8"/>
  <c r="AB2470" i="8"/>
  <c r="AB2471" i="8"/>
  <c r="AB2472" i="8"/>
  <c r="AB2473" i="8"/>
  <c r="AB2474" i="8"/>
  <c r="AB2475" i="8"/>
  <c r="AB2476" i="8"/>
  <c r="AB2477" i="8"/>
  <c r="AB2478" i="8"/>
  <c r="AB2479" i="8"/>
  <c r="AB2480" i="8"/>
  <c r="AB2481" i="8"/>
  <c r="AB2482" i="8"/>
  <c r="AB2483" i="8"/>
  <c r="AB2484" i="8"/>
  <c r="AB2485" i="8"/>
  <c r="AB2486" i="8"/>
  <c r="AB2487" i="8"/>
  <c r="AB2488" i="8"/>
  <c r="AB2489" i="8"/>
  <c r="AB2490" i="8"/>
  <c r="AB2491" i="8"/>
  <c r="AB2492" i="8"/>
  <c r="AB2493" i="8"/>
  <c r="AB2494" i="8"/>
  <c r="AB2495" i="8"/>
  <c r="AB2496" i="8"/>
  <c r="AB2497" i="8"/>
  <c r="AB2498" i="8"/>
  <c r="AB2499" i="8"/>
  <c r="AB2500" i="8"/>
  <c r="AB2501" i="8"/>
  <c r="AB2502" i="8"/>
  <c r="AB2503" i="8"/>
  <c r="AB2504" i="8"/>
  <c r="AB2505" i="8"/>
  <c r="AB2506" i="8"/>
  <c r="AB2507" i="8"/>
  <c r="AB2508" i="8"/>
  <c r="AB2509" i="8"/>
  <c r="AB2510" i="8"/>
  <c r="AB2511" i="8"/>
  <c r="AB2512" i="8"/>
  <c r="AB2513" i="8"/>
  <c r="AB2514" i="8"/>
  <c r="AB2515" i="8"/>
  <c r="AB2516" i="8"/>
  <c r="AB2517" i="8"/>
  <c r="AB2518" i="8"/>
  <c r="AB2519" i="8"/>
  <c r="AB2520" i="8"/>
  <c r="AB2521" i="8"/>
  <c r="AB2522" i="8"/>
  <c r="AB2523" i="8"/>
  <c r="AB2524" i="8"/>
  <c r="AB2525" i="8"/>
  <c r="AB2526" i="8"/>
  <c r="AB2527" i="8"/>
  <c r="AB2528" i="8"/>
  <c r="AB2529" i="8"/>
  <c r="AB2530" i="8"/>
  <c r="AB2531" i="8"/>
  <c r="AB2532" i="8"/>
  <c r="AB2533" i="8"/>
  <c r="AB2534" i="8"/>
  <c r="AB2535" i="8"/>
  <c r="AB2536" i="8"/>
  <c r="AB2537" i="8"/>
  <c r="AB2538" i="8"/>
  <c r="AB2539" i="8"/>
  <c r="AB2540" i="8"/>
  <c r="AB2541" i="8"/>
  <c r="AB2542" i="8"/>
  <c r="AB2543" i="8"/>
  <c r="AB2544" i="8"/>
  <c r="AB2545" i="8"/>
  <c r="AB2546" i="8"/>
  <c r="AB2547" i="8"/>
  <c r="AB2548" i="8"/>
  <c r="AB2549" i="8"/>
  <c r="AB2550" i="8"/>
  <c r="AB2551" i="8"/>
  <c r="AB2552" i="8"/>
  <c r="AB2553" i="8"/>
  <c r="AB2554" i="8"/>
  <c r="AB2555" i="8"/>
  <c r="AB2556" i="8"/>
  <c r="AB2557" i="8"/>
  <c r="AB2558" i="8"/>
  <c r="AB2559" i="8"/>
  <c r="AB2560" i="8"/>
  <c r="AB2561" i="8"/>
  <c r="AB2562" i="8"/>
  <c r="AB2563" i="8"/>
  <c r="AB2564" i="8"/>
  <c r="AB2565" i="8"/>
  <c r="AB2566" i="8"/>
  <c r="AB2567" i="8"/>
  <c r="AB2568" i="8"/>
  <c r="AB2569" i="8"/>
  <c r="AB2570" i="8"/>
  <c r="AB2571" i="8"/>
  <c r="AB2572" i="8"/>
  <c r="AB2573" i="8"/>
  <c r="AB2574" i="8"/>
  <c r="AB2575" i="8"/>
  <c r="AB2576" i="8"/>
  <c r="AB2577" i="8"/>
  <c r="AB2578" i="8"/>
  <c r="AB2579" i="8"/>
  <c r="AB2580" i="8"/>
  <c r="AB2581" i="8"/>
  <c r="AB2582" i="8"/>
  <c r="AB2583" i="8"/>
  <c r="AB2584" i="8"/>
  <c r="AB2585" i="8"/>
  <c r="AB2586" i="8"/>
  <c r="AB2587" i="8"/>
  <c r="AB2588" i="8"/>
  <c r="AB2589" i="8"/>
  <c r="AB2590" i="8"/>
  <c r="AB2591" i="8"/>
  <c r="AB2592" i="8"/>
  <c r="AB2593" i="8"/>
  <c r="AB2594" i="8"/>
  <c r="AB2595" i="8"/>
  <c r="AB2596" i="8"/>
  <c r="AB2597" i="8"/>
  <c r="AB2598" i="8"/>
  <c r="AB2599" i="8"/>
  <c r="AB2600" i="8"/>
  <c r="AB2601" i="8"/>
  <c r="AB2602" i="8"/>
  <c r="AB2603" i="8"/>
  <c r="AB2604" i="8"/>
  <c r="AB2605" i="8"/>
  <c r="AB2606" i="8"/>
  <c r="AB2607" i="8"/>
  <c r="AB2608" i="8"/>
  <c r="AB2609" i="8"/>
  <c r="AB2610" i="8"/>
  <c r="AB2611" i="8"/>
  <c r="AB2612" i="8"/>
  <c r="AB2613" i="8"/>
  <c r="AB2614" i="8"/>
  <c r="AB2615" i="8"/>
  <c r="AB2616" i="8"/>
  <c r="AB2617" i="8"/>
  <c r="AB2618" i="8"/>
  <c r="AB2619" i="8"/>
  <c r="AB2620" i="8"/>
  <c r="AB2621" i="8"/>
  <c r="AB2622" i="8"/>
  <c r="AB2623" i="8"/>
  <c r="AB2624" i="8"/>
  <c r="AB2625" i="8"/>
  <c r="AB2626" i="8"/>
  <c r="AB2627" i="8"/>
  <c r="AB2628" i="8"/>
  <c r="AB2629" i="8"/>
  <c r="AB2630" i="8"/>
  <c r="AB2631" i="8"/>
  <c r="AB2632" i="8"/>
  <c r="AB2633" i="8"/>
  <c r="AB2634" i="8"/>
  <c r="AB2635" i="8"/>
  <c r="AB2636" i="8"/>
  <c r="AB2637" i="8"/>
  <c r="AB2638" i="8"/>
  <c r="AB2639" i="8"/>
  <c r="AB2640" i="8"/>
  <c r="AB2641" i="8"/>
  <c r="AB2642" i="8"/>
  <c r="AB2643" i="8"/>
  <c r="AB2644" i="8"/>
  <c r="AB2645" i="8"/>
  <c r="AB2646" i="8"/>
  <c r="AB2647" i="8"/>
  <c r="AB2648" i="8"/>
  <c r="AB2649" i="8"/>
  <c r="AB2650" i="8"/>
  <c r="AB2651" i="8"/>
  <c r="AB2652" i="8"/>
  <c r="AB2653" i="8"/>
  <c r="AB2654" i="8"/>
  <c r="AB2655" i="8"/>
  <c r="AB2656" i="8"/>
  <c r="AB2657" i="8"/>
  <c r="AB2658" i="8"/>
  <c r="AB2659" i="8"/>
  <c r="AB2660" i="8"/>
  <c r="AB2661" i="8"/>
  <c r="AB2662" i="8"/>
  <c r="AB2663" i="8"/>
  <c r="AB2664" i="8"/>
  <c r="AB2665" i="8"/>
  <c r="AB2666" i="8"/>
  <c r="AB2667" i="8"/>
  <c r="AB2668" i="8"/>
  <c r="AB2669" i="8"/>
  <c r="AB2670" i="8"/>
  <c r="AB2671" i="8"/>
  <c r="AB2672" i="8"/>
  <c r="AB2673" i="8"/>
  <c r="AB2674" i="8"/>
  <c r="AB2675" i="8"/>
  <c r="AB2676" i="8"/>
  <c r="AB2677" i="8"/>
  <c r="AB2678" i="8"/>
  <c r="AB2679" i="8"/>
  <c r="AB2680" i="8"/>
  <c r="AB2681" i="8"/>
  <c r="AB2682" i="8"/>
  <c r="AB2683" i="8"/>
  <c r="AB2684" i="8"/>
  <c r="AB2685" i="8"/>
  <c r="AB2686" i="8"/>
  <c r="AB2687" i="8"/>
  <c r="AB2688" i="8"/>
  <c r="AB2689" i="8"/>
  <c r="AB2690" i="8"/>
  <c r="AB2691" i="8"/>
  <c r="AB2692" i="8"/>
  <c r="AB2693" i="8"/>
  <c r="AB2694" i="8"/>
  <c r="AB2695" i="8"/>
  <c r="AB2696" i="8"/>
  <c r="AB2697" i="8"/>
  <c r="AB2698" i="8"/>
  <c r="AB2699" i="8"/>
  <c r="AB2700" i="8"/>
  <c r="AB2701" i="8"/>
  <c r="AB2702" i="8"/>
  <c r="AB2703" i="8"/>
  <c r="AB2704" i="8"/>
  <c r="AB2705" i="8"/>
  <c r="AB2706" i="8"/>
  <c r="AB2707" i="8"/>
  <c r="AB2708" i="8"/>
  <c r="AB2709" i="8"/>
  <c r="AB2710" i="8"/>
  <c r="AB2711" i="8"/>
  <c r="AB2712" i="8"/>
  <c r="AB2713" i="8"/>
  <c r="AB2714" i="8"/>
  <c r="AB2715" i="8"/>
  <c r="AB2716" i="8"/>
  <c r="AB2717" i="8"/>
  <c r="AB2718" i="8"/>
  <c r="AB2719" i="8"/>
  <c r="AB2720" i="8"/>
  <c r="AB2721" i="8"/>
  <c r="AB2722" i="8"/>
  <c r="AB2723" i="8"/>
  <c r="AB2724" i="8"/>
  <c r="AB2725" i="8"/>
  <c r="AB2726" i="8"/>
  <c r="AB2727" i="8"/>
  <c r="AB2728" i="8"/>
  <c r="AB2729" i="8"/>
  <c r="AB2730" i="8"/>
  <c r="AB2731" i="8"/>
  <c r="AB2732" i="8"/>
  <c r="AB2733" i="8"/>
  <c r="AB2734" i="8"/>
  <c r="AB2735" i="8"/>
  <c r="AB2736" i="8"/>
  <c r="AB2737" i="8"/>
  <c r="AB2738" i="8"/>
  <c r="AB2739" i="8"/>
  <c r="AB2740" i="8"/>
  <c r="AB2741" i="8"/>
  <c r="AB2742" i="8"/>
  <c r="AB2743" i="8"/>
  <c r="AB2744" i="8"/>
  <c r="AB2745" i="8"/>
  <c r="AB2746" i="8"/>
  <c r="AB2747" i="8"/>
  <c r="AB2748" i="8"/>
  <c r="AB2749" i="8"/>
  <c r="AB2750" i="8"/>
  <c r="AB2751" i="8"/>
  <c r="AB2752" i="8"/>
  <c r="AB2753" i="8"/>
  <c r="AB2754" i="8"/>
  <c r="AB2755" i="8"/>
  <c r="AB2756" i="8"/>
  <c r="AB2757" i="8"/>
  <c r="AB2758" i="8"/>
  <c r="AB2759" i="8"/>
  <c r="AB2760" i="8"/>
  <c r="AB2761" i="8"/>
  <c r="AB2762" i="8"/>
  <c r="AB2763" i="8"/>
  <c r="AB2764" i="8"/>
  <c r="AB2765" i="8"/>
  <c r="AB2766" i="8"/>
  <c r="AB2767" i="8"/>
  <c r="AB2768" i="8"/>
  <c r="AB2769" i="8"/>
  <c r="AB2770" i="8"/>
  <c r="AB2771" i="8"/>
  <c r="AB2772" i="8"/>
  <c r="AB2773" i="8"/>
  <c r="AB2774" i="8"/>
  <c r="AB2775" i="8"/>
  <c r="AB2776" i="8"/>
  <c r="AB2777" i="8"/>
  <c r="AB2778" i="8"/>
  <c r="AB2779" i="8"/>
  <c r="AB2780" i="8"/>
  <c r="AB2781" i="8"/>
  <c r="AB2782" i="8"/>
  <c r="AB2783" i="8"/>
  <c r="AB2784" i="8"/>
  <c r="AB2785" i="8"/>
  <c r="AB2786" i="8"/>
  <c r="AB2787" i="8"/>
  <c r="AB2788" i="8"/>
  <c r="AB2789" i="8"/>
  <c r="AB2790" i="8"/>
  <c r="AB2791" i="8"/>
  <c r="AB2792" i="8"/>
  <c r="AB2793" i="8"/>
  <c r="AB2794" i="8"/>
  <c r="AB2795" i="8"/>
  <c r="AB2796" i="8"/>
  <c r="AB2797" i="8"/>
  <c r="AB2798" i="8"/>
  <c r="AB2799" i="8"/>
  <c r="AB2800" i="8"/>
  <c r="AB2801" i="8"/>
  <c r="AB2802" i="8"/>
  <c r="AB2803" i="8"/>
  <c r="AB2804" i="8"/>
  <c r="AB2805" i="8"/>
  <c r="AB2806" i="8"/>
  <c r="AB2807" i="8"/>
  <c r="AB2808" i="8"/>
  <c r="AB2809" i="8"/>
  <c r="AB2810" i="8"/>
  <c r="AB2811" i="8"/>
  <c r="AB2812" i="8"/>
  <c r="AB2813" i="8"/>
  <c r="AB2814" i="8"/>
  <c r="AB2815" i="8"/>
  <c r="AB2816" i="8"/>
  <c r="AB2817" i="8"/>
  <c r="AB2818" i="8"/>
  <c r="AB2819" i="8"/>
  <c r="AB2820" i="8"/>
  <c r="AB2821" i="8"/>
  <c r="AB2822" i="8"/>
  <c r="AB2823" i="8"/>
  <c r="AB2824" i="8"/>
  <c r="AB2825" i="8"/>
  <c r="AB2826" i="8"/>
  <c r="AB2827" i="8"/>
  <c r="AB2828" i="8"/>
  <c r="AB2829" i="8"/>
  <c r="AB2830" i="8"/>
  <c r="AB2831" i="8"/>
  <c r="AB2832" i="8"/>
  <c r="AB2833" i="8"/>
  <c r="AB2834" i="8"/>
  <c r="AB2835" i="8"/>
  <c r="AB2836" i="8"/>
  <c r="AB2837" i="8"/>
  <c r="AB2838" i="8"/>
  <c r="AB2839" i="8"/>
  <c r="AB2840" i="8"/>
  <c r="AB2841" i="8"/>
  <c r="AB2842" i="8"/>
  <c r="AB2843" i="8"/>
  <c r="AB2844" i="8"/>
  <c r="AB2845" i="8"/>
  <c r="AB2846" i="8"/>
  <c r="AB2847" i="8"/>
  <c r="AB2848" i="8"/>
  <c r="AB2849" i="8"/>
  <c r="AB2850" i="8"/>
  <c r="AB2851" i="8"/>
  <c r="AB2852" i="8"/>
  <c r="AB2853" i="8"/>
  <c r="AB2854" i="8"/>
  <c r="AB2855" i="8"/>
  <c r="AB2856" i="8"/>
  <c r="AB2857" i="8"/>
  <c r="AB2858" i="8"/>
  <c r="AB2859" i="8"/>
  <c r="AB2860" i="8"/>
  <c r="AB2861" i="8"/>
  <c r="AB2862" i="8"/>
  <c r="AB2863" i="8"/>
  <c r="AB2864" i="8"/>
  <c r="AB2865" i="8"/>
  <c r="AB2866" i="8"/>
  <c r="AB2867" i="8"/>
  <c r="AB2868" i="8"/>
  <c r="AB2869" i="8"/>
  <c r="AB2870" i="8"/>
  <c r="AB2871" i="8"/>
  <c r="AB2872" i="8"/>
  <c r="AB2873" i="8"/>
  <c r="AB2874" i="8"/>
  <c r="AB2875" i="8"/>
  <c r="AB2876" i="8"/>
  <c r="AB2877" i="8"/>
  <c r="AB2878" i="8"/>
  <c r="AB2879" i="8"/>
  <c r="AB2880" i="8"/>
  <c r="AB2881" i="8"/>
  <c r="AB2882" i="8"/>
  <c r="AB2883" i="8"/>
  <c r="AB2884" i="8"/>
  <c r="AB2885" i="8"/>
  <c r="AB2886" i="8"/>
  <c r="AB2887" i="8"/>
  <c r="AB2888" i="8"/>
  <c r="AB2889" i="8"/>
  <c r="AB2890" i="8"/>
  <c r="AB2891" i="8"/>
  <c r="AB2892" i="8"/>
  <c r="AB2893" i="8"/>
  <c r="AB2894" i="8"/>
  <c r="AB2895" i="8"/>
  <c r="AB2896" i="8"/>
  <c r="AB2897" i="8"/>
  <c r="AB2898" i="8"/>
  <c r="AB2899" i="8"/>
  <c r="AB2900" i="8"/>
  <c r="AB2901" i="8"/>
  <c r="AB2902" i="8"/>
  <c r="AB2903" i="8"/>
  <c r="AB2904" i="8"/>
  <c r="AB2905" i="8"/>
  <c r="AB2906" i="8"/>
  <c r="AB2907" i="8"/>
  <c r="AB2908" i="8"/>
  <c r="AB2909" i="8"/>
  <c r="AB2910" i="8"/>
  <c r="AB2911" i="8"/>
  <c r="AB2912" i="8"/>
  <c r="AB2913" i="8"/>
  <c r="AB2914" i="8"/>
  <c r="AB2915" i="8"/>
  <c r="AB2916" i="8"/>
  <c r="AB2917" i="8"/>
  <c r="AB2918" i="8"/>
  <c r="AB2919" i="8"/>
  <c r="AB2920" i="8"/>
  <c r="AB2921" i="8"/>
  <c r="AB2922" i="8"/>
  <c r="AB2923" i="8"/>
  <c r="AB2924" i="8"/>
  <c r="AB2925" i="8"/>
  <c r="AB2926" i="8"/>
  <c r="AB2927" i="8"/>
  <c r="AB2928" i="8"/>
  <c r="AB2929" i="8"/>
  <c r="AB2930" i="8"/>
  <c r="AB2931" i="8"/>
  <c r="AB2932" i="8"/>
  <c r="AB2933" i="8"/>
  <c r="AB2934" i="8"/>
  <c r="AB2935" i="8"/>
  <c r="AB2936" i="8"/>
  <c r="AB2937" i="8"/>
  <c r="AB2938" i="8"/>
  <c r="AB2939" i="8"/>
  <c r="AB2940" i="8"/>
  <c r="AB2941" i="8"/>
  <c r="AB2942" i="8"/>
  <c r="AB2943" i="8"/>
  <c r="AB2944" i="8"/>
  <c r="AB2945" i="8"/>
  <c r="AB2946" i="8"/>
  <c r="AB2947" i="8"/>
  <c r="AB2948" i="8"/>
  <c r="AB2949" i="8"/>
  <c r="AB2950" i="8"/>
  <c r="AB2951" i="8"/>
  <c r="AB2952" i="8"/>
  <c r="AB2953" i="8"/>
  <c r="AB2954" i="8"/>
  <c r="AB2955" i="8"/>
  <c r="AB2956" i="8"/>
  <c r="AB2957" i="8"/>
  <c r="AB2958" i="8"/>
  <c r="AB2959" i="8"/>
  <c r="AB2960" i="8"/>
  <c r="AB2961" i="8"/>
  <c r="AB2962" i="8"/>
  <c r="AB2963" i="8"/>
  <c r="AB2964" i="8"/>
  <c r="AB2965" i="8"/>
  <c r="AB2966" i="8"/>
  <c r="AB2967" i="8"/>
  <c r="AB2968" i="8"/>
  <c r="AB2969" i="8"/>
  <c r="AB2970" i="8"/>
  <c r="AB2971" i="8"/>
  <c r="AB2972" i="8"/>
  <c r="AB2973" i="8"/>
  <c r="AB2974" i="8"/>
  <c r="AB2975" i="8"/>
  <c r="AB2976" i="8"/>
  <c r="AB2977" i="8"/>
  <c r="AB2978" i="8"/>
  <c r="AB2979" i="8"/>
  <c r="AB2980" i="8"/>
  <c r="AB2981" i="8"/>
  <c r="AB2982" i="8"/>
  <c r="AB2983" i="8"/>
  <c r="AB2984" i="8"/>
  <c r="AB2985" i="8"/>
  <c r="AB2986" i="8"/>
  <c r="AB2987" i="8"/>
  <c r="AB2988" i="8"/>
  <c r="AB2989" i="8"/>
  <c r="AB2990" i="8"/>
  <c r="AB2991" i="8"/>
  <c r="AB2992" i="8"/>
  <c r="AB2993" i="8"/>
  <c r="AB2994" i="8"/>
  <c r="AB2995" i="8"/>
  <c r="AB2996" i="8"/>
  <c r="AB2997" i="8"/>
  <c r="AB2998" i="8"/>
  <c r="AB2999" i="8"/>
  <c r="AB3000" i="8"/>
  <c r="AB3001" i="8"/>
  <c r="AB3002" i="8"/>
  <c r="AB3003" i="8"/>
  <c r="AB3004" i="8"/>
  <c r="AB3005" i="8"/>
  <c r="AB3006" i="8"/>
  <c r="AB3007" i="8"/>
  <c r="AB3008" i="8"/>
  <c r="AB3009" i="8"/>
  <c r="AB3010" i="8"/>
  <c r="AB3011" i="8"/>
  <c r="AB3012" i="8"/>
  <c r="AB3013" i="8"/>
  <c r="AB3014" i="8"/>
  <c r="AB3015" i="8"/>
  <c r="AB3016" i="8"/>
  <c r="AB3017" i="8"/>
  <c r="AB3018" i="8"/>
  <c r="AB3019" i="8"/>
  <c r="AB3020" i="8"/>
  <c r="AB3021" i="8"/>
  <c r="AB3022" i="8"/>
  <c r="AB3023" i="8"/>
  <c r="AB3024" i="8"/>
  <c r="AB3025" i="8"/>
  <c r="AB3026" i="8"/>
  <c r="AB3027" i="8"/>
  <c r="AB3028" i="8"/>
  <c r="AB3029" i="8"/>
  <c r="AB3030" i="8"/>
  <c r="AB3031" i="8"/>
  <c r="AB3032" i="8"/>
  <c r="AB3033" i="8"/>
  <c r="AB3034" i="8"/>
  <c r="AB3035" i="8"/>
  <c r="AB3036" i="8"/>
  <c r="AB3037" i="8"/>
  <c r="AB3038" i="8"/>
  <c r="AB3039" i="8"/>
  <c r="AB3040" i="8"/>
  <c r="AB3041" i="8"/>
  <c r="AB3042" i="8"/>
  <c r="AB3043" i="8"/>
  <c r="AB3044" i="8"/>
  <c r="AB3045" i="8"/>
  <c r="AB3046" i="8"/>
  <c r="AB3047" i="8"/>
  <c r="AB3048" i="8"/>
  <c r="AB3049" i="8"/>
  <c r="AB3050" i="8"/>
  <c r="AB3051" i="8"/>
  <c r="AB3052" i="8"/>
  <c r="AB3053" i="8"/>
  <c r="AB3054" i="8"/>
  <c r="AB3055" i="8"/>
  <c r="AB3056" i="8"/>
  <c r="AB3057" i="8"/>
  <c r="AB3058" i="8"/>
  <c r="AB3059" i="8"/>
  <c r="AB3060" i="8"/>
  <c r="AB3061" i="8"/>
  <c r="AB3062" i="8"/>
  <c r="AB3063" i="8"/>
  <c r="AB3064" i="8"/>
  <c r="AB3065" i="8"/>
  <c r="AB3066" i="8"/>
  <c r="AB3067" i="8"/>
  <c r="AB3068" i="8"/>
  <c r="AB3069" i="8"/>
  <c r="AB3070" i="8"/>
  <c r="AB3071" i="8"/>
  <c r="AB3072" i="8"/>
  <c r="AB3073" i="8"/>
  <c r="AB3074" i="8"/>
  <c r="AB3075" i="8"/>
  <c r="AB3076" i="8"/>
  <c r="AB3077" i="8"/>
  <c r="AB3078" i="8"/>
  <c r="AB3079" i="8"/>
  <c r="AB3080" i="8"/>
  <c r="AB3081" i="8"/>
  <c r="AB3082" i="8"/>
  <c r="AB3083" i="8"/>
  <c r="AB3084" i="8"/>
  <c r="AB3085" i="8"/>
  <c r="AB3086" i="8"/>
  <c r="AB3087" i="8"/>
  <c r="AB3088" i="8"/>
  <c r="AB3089" i="8"/>
  <c r="AB3090" i="8"/>
  <c r="AB3091" i="8"/>
  <c r="AB3092" i="8"/>
  <c r="AB3093" i="8"/>
  <c r="AB3094" i="8"/>
  <c r="AB3095" i="8"/>
  <c r="AB3096" i="8"/>
  <c r="AB3097" i="8"/>
  <c r="AB3098" i="8"/>
  <c r="AB3099" i="8"/>
  <c r="AB3100" i="8"/>
  <c r="AB3101" i="8"/>
  <c r="AB3102" i="8"/>
  <c r="AB3103" i="8"/>
  <c r="AB3104" i="8"/>
  <c r="AB3105" i="8"/>
  <c r="AB3106" i="8"/>
  <c r="AB3107" i="8"/>
  <c r="AB3108" i="8"/>
  <c r="AB3109" i="8"/>
  <c r="AB3110" i="8"/>
  <c r="AB3111" i="8"/>
  <c r="AB3112" i="8"/>
  <c r="AB3113" i="8"/>
  <c r="AB3114" i="8"/>
  <c r="AB3115" i="8"/>
  <c r="AB3116" i="8"/>
  <c r="AB3117" i="8"/>
  <c r="AB3118" i="8"/>
  <c r="AB3119" i="8"/>
  <c r="AB3120" i="8"/>
  <c r="AB3121" i="8"/>
  <c r="AB3122" i="8"/>
  <c r="AB3123" i="8"/>
  <c r="AB3124" i="8"/>
  <c r="AB3125" i="8"/>
  <c r="AB3126" i="8"/>
  <c r="AB3127" i="8"/>
  <c r="AB3128" i="8"/>
  <c r="AB3129" i="8"/>
  <c r="AB3130" i="8"/>
  <c r="AB3131" i="8"/>
  <c r="AB3132" i="8"/>
  <c r="AB3133" i="8"/>
  <c r="AB3134" i="8"/>
  <c r="AB3135" i="8"/>
  <c r="AB3136" i="8"/>
  <c r="AB3137" i="8"/>
  <c r="AB3138" i="8"/>
  <c r="AB3139" i="8"/>
  <c r="AB3140" i="8"/>
  <c r="AB3141" i="8"/>
  <c r="AB3142" i="8"/>
  <c r="AB3143" i="8"/>
  <c r="AB3144" i="8"/>
  <c r="AB3145" i="8"/>
  <c r="AB3146" i="8"/>
  <c r="AB3147" i="8"/>
  <c r="AB3148" i="8"/>
  <c r="AB3149" i="8"/>
  <c r="AB3150" i="8"/>
  <c r="AB3151" i="8"/>
  <c r="AB3152" i="8"/>
  <c r="AB3153" i="8"/>
  <c r="AB3154" i="8"/>
  <c r="AB3155" i="8"/>
  <c r="AB3156" i="8"/>
  <c r="AB3157" i="8"/>
  <c r="AB3158" i="8"/>
  <c r="AB3159" i="8"/>
  <c r="AB3160" i="8"/>
  <c r="AB3161" i="8"/>
  <c r="AB3162" i="8"/>
  <c r="AB3163" i="8"/>
  <c r="AB3164" i="8"/>
  <c r="AB3165" i="8"/>
  <c r="AB3166" i="8"/>
  <c r="AB3167" i="8"/>
  <c r="AB3168" i="8"/>
  <c r="AB3169" i="8"/>
  <c r="AB3170" i="8"/>
  <c r="AB3171" i="8"/>
  <c r="AB3172" i="8"/>
  <c r="AB3173" i="8"/>
  <c r="AB3174" i="8"/>
  <c r="AB3175" i="8"/>
  <c r="AB3176" i="8"/>
  <c r="AB3177" i="8"/>
  <c r="AB3178" i="8"/>
  <c r="AB3179" i="8"/>
  <c r="AB3180" i="8"/>
  <c r="AB3181" i="8"/>
  <c r="AB3182" i="8"/>
  <c r="AB3183" i="8"/>
  <c r="AB3184" i="8"/>
  <c r="AB3185" i="8"/>
  <c r="AB3186" i="8"/>
  <c r="AB3187" i="8"/>
  <c r="AB3188" i="8"/>
  <c r="AB3189" i="8"/>
  <c r="AB3190" i="8"/>
  <c r="AB3191" i="8"/>
  <c r="AB3192" i="8"/>
  <c r="AB3193" i="8"/>
  <c r="AB3194" i="8"/>
  <c r="AB3195" i="8"/>
  <c r="AB3196" i="8"/>
  <c r="AB3197" i="8"/>
  <c r="AB3198" i="8"/>
  <c r="AB3199" i="8"/>
  <c r="AB3200" i="8"/>
  <c r="AB3201" i="8"/>
  <c r="AB3202" i="8"/>
  <c r="AB3203" i="8"/>
  <c r="AB3204" i="8"/>
  <c r="AB3205" i="8"/>
  <c r="AB3206" i="8"/>
  <c r="AB3207" i="8"/>
  <c r="AB3208" i="8"/>
  <c r="AB3209" i="8"/>
  <c r="AB3210" i="8"/>
  <c r="AB3211" i="8"/>
  <c r="AB3212" i="8"/>
  <c r="AB3213" i="8"/>
  <c r="AB3214" i="8"/>
  <c r="AB3215" i="8"/>
  <c r="AB3216" i="8"/>
  <c r="AB3217" i="8"/>
  <c r="AB3218" i="8"/>
  <c r="AB3219" i="8"/>
  <c r="AB3220" i="8"/>
  <c r="AB3221" i="8"/>
  <c r="AB3222" i="8"/>
  <c r="AB3223" i="8"/>
  <c r="AB3224" i="8"/>
  <c r="AB3225" i="8"/>
  <c r="AB3226" i="8"/>
  <c r="AB3227" i="8"/>
  <c r="AB3228" i="8"/>
  <c r="AB3229" i="8"/>
  <c r="AB3230" i="8"/>
  <c r="AB3231" i="8"/>
  <c r="AB3232" i="8"/>
  <c r="AB3233" i="8"/>
  <c r="AB3234" i="8"/>
  <c r="AB3235" i="8"/>
  <c r="AB3236" i="8"/>
  <c r="AB3237" i="8"/>
  <c r="AB3238" i="8"/>
  <c r="AB3239" i="8"/>
  <c r="AB3240" i="8"/>
  <c r="AB3241" i="8"/>
  <c r="AB3242" i="8"/>
  <c r="AB3243" i="8"/>
  <c r="AB3244" i="8"/>
  <c r="AB3245" i="8"/>
  <c r="AB3246" i="8"/>
  <c r="AB3247" i="8"/>
  <c r="AB3248" i="8"/>
  <c r="AB3249" i="8"/>
  <c r="AB3250" i="8"/>
  <c r="AB3251" i="8"/>
  <c r="AB3252" i="8"/>
  <c r="AB3253" i="8"/>
  <c r="AB3254" i="8"/>
  <c r="AB3255" i="8"/>
  <c r="AB3256" i="8"/>
  <c r="AB3257" i="8"/>
  <c r="AB3258" i="8"/>
  <c r="AB3259" i="8"/>
  <c r="AB3260" i="8"/>
  <c r="AB3261" i="8"/>
  <c r="AB3262" i="8"/>
  <c r="AB3263" i="8"/>
  <c r="AB3264" i="8"/>
  <c r="AB3265" i="8"/>
  <c r="AB3266" i="8"/>
  <c r="AB3267" i="8"/>
  <c r="AB3268" i="8"/>
  <c r="AB3269" i="8"/>
  <c r="AB3270" i="8"/>
  <c r="AB3271" i="8"/>
  <c r="AB3272" i="8"/>
  <c r="AB3273" i="8"/>
  <c r="AB3274" i="8"/>
  <c r="AB3275" i="8"/>
  <c r="AB3276" i="8"/>
  <c r="AB3277" i="8"/>
  <c r="AB3278" i="8"/>
  <c r="AB3279" i="8"/>
  <c r="AB3280" i="8"/>
  <c r="AB3281" i="8"/>
  <c r="AB3282" i="8"/>
  <c r="AB3283" i="8"/>
  <c r="AB3284" i="8"/>
  <c r="AB3285" i="8"/>
  <c r="AB3286" i="8"/>
  <c r="AB3287" i="8"/>
  <c r="AB3288" i="8"/>
  <c r="AB3289" i="8"/>
  <c r="AB3290" i="8"/>
  <c r="AB3291" i="8"/>
  <c r="AB3292" i="8"/>
  <c r="AB3293" i="8"/>
  <c r="AB3294" i="8"/>
  <c r="AB3295" i="8"/>
  <c r="AB3296" i="8"/>
  <c r="AB3297" i="8"/>
  <c r="AB3298" i="8"/>
  <c r="AB3299" i="8"/>
  <c r="AB3300" i="8"/>
  <c r="AB3301" i="8"/>
  <c r="AB3302" i="8"/>
  <c r="AB3303" i="8"/>
  <c r="AB3304" i="8"/>
  <c r="AB3305" i="8"/>
  <c r="AB3306" i="8"/>
  <c r="AB3307" i="8"/>
  <c r="AB3308" i="8"/>
  <c r="AB3309" i="8"/>
  <c r="AB3310" i="8"/>
  <c r="AB3311" i="8"/>
  <c r="AB3312" i="8"/>
  <c r="AB3313" i="8"/>
  <c r="AB3314" i="8"/>
  <c r="AB3315" i="8"/>
  <c r="AB3316" i="8"/>
  <c r="AB3317" i="8"/>
  <c r="AB3318" i="8"/>
  <c r="AB3319" i="8"/>
  <c r="AB3320" i="8"/>
  <c r="AB3321" i="8"/>
  <c r="AB3322" i="8"/>
  <c r="AB3323" i="8"/>
  <c r="AB3324" i="8"/>
  <c r="AB3325" i="8"/>
  <c r="AB3326" i="8"/>
  <c r="AB3327" i="8"/>
  <c r="AB3328" i="8"/>
  <c r="AB3329" i="8"/>
  <c r="AB3330" i="8"/>
  <c r="AB3331" i="8"/>
  <c r="AB3332" i="8"/>
  <c r="AB3333" i="8"/>
  <c r="AB3334" i="8"/>
  <c r="AB3335" i="8"/>
  <c r="AB3336" i="8"/>
  <c r="AB3337" i="8"/>
  <c r="AB3338" i="8"/>
  <c r="AB3339" i="8"/>
  <c r="AB3340" i="8"/>
  <c r="AB3341" i="8"/>
  <c r="AB3342" i="8"/>
  <c r="AB3343" i="8"/>
  <c r="AB3344" i="8"/>
  <c r="AB3345" i="8"/>
  <c r="AB3346" i="8"/>
  <c r="AB3347" i="8"/>
  <c r="AB3348" i="8"/>
  <c r="AB3349" i="8"/>
  <c r="AB3350" i="8"/>
  <c r="AB3351" i="8"/>
  <c r="AB3352" i="8"/>
  <c r="AB3353" i="8"/>
  <c r="AB3354" i="8"/>
  <c r="AB3355" i="8"/>
  <c r="AB3356" i="8"/>
  <c r="AB3357" i="8"/>
  <c r="AB3358" i="8"/>
  <c r="AB3359" i="8"/>
  <c r="AB3360" i="8"/>
  <c r="AB3361" i="8"/>
  <c r="AB3362" i="8"/>
  <c r="AB3363" i="8"/>
  <c r="AB3364" i="8"/>
  <c r="AB3365" i="8"/>
  <c r="AB3366" i="8"/>
  <c r="AB3367" i="8"/>
  <c r="AB3368" i="8"/>
  <c r="AB3369" i="8"/>
  <c r="AB3370" i="8"/>
  <c r="AB3371" i="8"/>
  <c r="AB3372" i="8"/>
  <c r="AB3373" i="8"/>
  <c r="AB3374" i="8"/>
  <c r="AB3375" i="8"/>
  <c r="AB3376" i="8"/>
  <c r="AB3377" i="8"/>
  <c r="AB3378" i="8"/>
  <c r="AB3379" i="8"/>
  <c r="AB3380" i="8"/>
  <c r="AB3381" i="8"/>
  <c r="AB3382" i="8"/>
  <c r="AB3383" i="8"/>
  <c r="AB3384" i="8"/>
  <c r="AB3385" i="8"/>
  <c r="AB3386" i="8"/>
  <c r="AB3387" i="8"/>
  <c r="AB3388" i="8"/>
  <c r="AB3389" i="8"/>
  <c r="AB3390" i="8"/>
  <c r="AB3391" i="8"/>
  <c r="AB3392" i="8"/>
  <c r="AB3393" i="8"/>
  <c r="AB3394" i="8"/>
  <c r="AB3395" i="8"/>
  <c r="AB3396" i="8"/>
  <c r="AB3397" i="8"/>
  <c r="AB3398" i="8"/>
  <c r="AB3399" i="8"/>
  <c r="AB3400" i="8"/>
  <c r="AB3401" i="8"/>
  <c r="AB3402" i="8"/>
  <c r="AB3403" i="8"/>
  <c r="AB3404" i="8"/>
  <c r="AB3405" i="8"/>
  <c r="AB3406" i="8"/>
  <c r="AB3407" i="8"/>
  <c r="AB3408" i="8"/>
  <c r="AB3409" i="8"/>
  <c r="AB3410" i="8"/>
  <c r="AB3411" i="8"/>
  <c r="AB3412" i="8"/>
  <c r="AB3413" i="8"/>
  <c r="AB3414" i="8"/>
  <c r="AB3415" i="8"/>
  <c r="AB3416" i="8"/>
  <c r="AB3417" i="8"/>
  <c r="AB3418" i="8"/>
  <c r="AB3419" i="8"/>
  <c r="AB3420" i="8"/>
  <c r="AB3421" i="8"/>
  <c r="AB3422" i="8"/>
  <c r="AB3423" i="8"/>
  <c r="AB3424" i="8"/>
  <c r="AB3425" i="8"/>
  <c r="AB3426" i="8"/>
  <c r="AB3427" i="8"/>
  <c r="AB3428" i="8"/>
  <c r="AB3429" i="8"/>
  <c r="AB3430" i="8"/>
  <c r="AB3431" i="8"/>
  <c r="AB3432" i="8"/>
  <c r="AB3433" i="8"/>
  <c r="AB3434" i="8"/>
  <c r="AB3435" i="8"/>
  <c r="AB3436" i="8"/>
  <c r="AB3437" i="8"/>
  <c r="AB3438" i="8"/>
  <c r="AB3439" i="8"/>
  <c r="AB3440" i="8"/>
  <c r="AB3441" i="8"/>
  <c r="AB3442" i="8"/>
  <c r="AB3443" i="8"/>
  <c r="AB3444" i="8"/>
  <c r="AB3445" i="8"/>
  <c r="AB3446" i="8"/>
  <c r="AB3447" i="8"/>
  <c r="AB3448" i="8"/>
  <c r="AB3449" i="8"/>
  <c r="AB3450" i="8"/>
  <c r="AB3451" i="8"/>
  <c r="AB3452" i="8"/>
  <c r="AB3453" i="8"/>
  <c r="AB3454" i="8"/>
  <c r="AB3455" i="8"/>
  <c r="AB3456" i="8"/>
  <c r="AB3457" i="8"/>
  <c r="AB3458" i="8"/>
  <c r="AB3459" i="8"/>
  <c r="AB3460" i="8"/>
  <c r="AB3461" i="8"/>
  <c r="AB3462" i="8"/>
  <c r="AB3463" i="8"/>
  <c r="AB3464" i="8"/>
  <c r="AB3465" i="8"/>
  <c r="AB3466" i="8"/>
  <c r="AB3467" i="8"/>
  <c r="AB3468" i="8"/>
  <c r="AB3469" i="8"/>
  <c r="AB3470" i="8"/>
  <c r="AB3471" i="8"/>
  <c r="AB3472" i="8"/>
  <c r="AB3473" i="8"/>
  <c r="AB3474" i="8"/>
  <c r="AB3475" i="8"/>
  <c r="AB3476" i="8"/>
  <c r="AB3477" i="8"/>
  <c r="AB3478" i="8"/>
  <c r="AB3479" i="8"/>
  <c r="AB3480" i="8"/>
  <c r="AB3481" i="8"/>
  <c r="AB3482" i="8"/>
  <c r="AB3483" i="8"/>
  <c r="AB3484" i="8"/>
  <c r="AB3485" i="8"/>
  <c r="AB3486" i="8"/>
  <c r="AB3487" i="8"/>
  <c r="AB3488" i="8"/>
  <c r="AB3489" i="8"/>
  <c r="AB3490" i="8"/>
  <c r="AB3491" i="8"/>
  <c r="AB3492" i="8"/>
  <c r="AB3493" i="8"/>
  <c r="AB3494" i="8"/>
  <c r="AB3495" i="8"/>
  <c r="AB3496" i="8"/>
  <c r="AB3497" i="8"/>
  <c r="AB3498" i="8"/>
  <c r="AB3499" i="8"/>
  <c r="AB3500" i="8"/>
  <c r="AB3501" i="8"/>
  <c r="AB3502" i="8"/>
  <c r="AB3503" i="8"/>
  <c r="AB3504" i="8"/>
  <c r="AB3505" i="8"/>
  <c r="AB3506" i="8"/>
  <c r="AB3507" i="8"/>
  <c r="AB3508" i="8"/>
  <c r="AB3509" i="8"/>
  <c r="AB3510" i="8"/>
  <c r="AB3511" i="8"/>
  <c r="AB3512" i="8"/>
  <c r="AB3513" i="8"/>
  <c r="AB3514" i="8"/>
  <c r="AB3515" i="8"/>
  <c r="AB3516" i="8"/>
  <c r="AB3517" i="8"/>
  <c r="AB3518" i="8"/>
  <c r="AB3519" i="8"/>
  <c r="AB3520" i="8"/>
  <c r="AB3521" i="8"/>
  <c r="AB3522" i="8"/>
  <c r="AB3523" i="8"/>
  <c r="AB3524" i="8"/>
  <c r="AB3525" i="8"/>
  <c r="AB3526" i="8"/>
  <c r="AB3527" i="8"/>
  <c r="AB3528" i="8"/>
  <c r="AB3529" i="8"/>
  <c r="AB3530" i="8"/>
  <c r="AB3531" i="8"/>
  <c r="AB3532" i="8"/>
  <c r="AB3533" i="8"/>
  <c r="AB3534" i="8"/>
  <c r="AB3535" i="8"/>
  <c r="AB3536" i="8"/>
  <c r="AB3537" i="8"/>
  <c r="AB3538" i="8"/>
  <c r="AB3539" i="8"/>
  <c r="AB3540" i="8"/>
  <c r="AB3541" i="8"/>
  <c r="AB3542" i="8"/>
  <c r="AB3543" i="8"/>
  <c r="AB3544" i="8"/>
  <c r="AB3545" i="8"/>
  <c r="AB3546" i="8"/>
  <c r="AB3547" i="8"/>
  <c r="AB3548" i="8"/>
  <c r="AB3549" i="8"/>
  <c r="AB3550" i="8"/>
  <c r="AB3551" i="8"/>
  <c r="AB3552" i="8"/>
  <c r="AB3553" i="8"/>
  <c r="AB3554" i="8"/>
  <c r="AB3555" i="8"/>
  <c r="AB3556" i="8"/>
  <c r="AB3557" i="8"/>
  <c r="AB3558" i="8"/>
  <c r="AB3559" i="8"/>
  <c r="AB3560" i="8"/>
  <c r="AB3561" i="8"/>
  <c r="AB3562" i="8"/>
  <c r="AB3563" i="8"/>
  <c r="AB3564" i="8"/>
  <c r="AB3565" i="8"/>
  <c r="AB3566" i="8"/>
  <c r="AB3567" i="8"/>
  <c r="AB3568" i="8"/>
  <c r="AB3569" i="8"/>
  <c r="AB3570" i="8"/>
  <c r="AB3571" i="8"/>
  <c r="AB3572" i="8"/>
  <c r="AB3573" i="8"/>
  <c r="AB3574" i="8"/>
  <c r="AB3575" i="8"/>
  <c r="AB3576" i="8"/>
  <c r="AB3577" i="8"/>
  <c r="AB3578" i="8"/>
  <c r="AB3579" i="8"/>
  <c r="AB3580" i="8"/>
  <c r="AB3581" i="8"/>
  <c r="AB3582" i="8"/>
  <c r="AB3583" i="8"/>
  <c r="AB3584" i="8"/>
  <c r="AB3585" i="8"/>
  <c r="AB3586" i="8"/>
  <c r="AB3587" i="8"/>
  <c r="AB3588" i="8"/>
  <c r="AB3589" i="8"/>
  <c r="AB3590" i="8"/>
  <c r="AB3591" i="8"/>
  <c r="AB3592" i="8"/>
  <c r="AB3593" i="8"/>
  <c r="AB3594" i="8"/>
  <c r="AB3595" i="8"/>
  <c r="AB3596" i="8"/>
  <c r="AB3597" i="8"/>
  <c r="AB3598" i="8"/>
  <c r="AB3599" i="8"/>
  <c r="AB3600" i="8"/>
  <c r="AB3601" i="8"/>
  <c r="AB3602" i="8"/>
  <c r="AB3603" i="8"/>
  <c r="AB3604" i="8"/>
  <c r="AB3605" i="8"/>
  <c r="AB3606" i="8"/>
  <c r="AB3607" i="8"/>
  <c r="AB3608" i="8"/>
  <c r="AB3609" i="8"/>
  <c r="AB3610" i="8"/>
  <c r="AB3611" i="8"/>
  <c r="AB3612" i="8"/>
  <c r="AB3613" i="8"/>
  <c r="AB3614" i="8"/>
  <c r="AB3615" i="8"/>
  <c r="AB3616" i="8"/>
  <c r="AB3617" i="8"/>
  <c r="AB3618" i="8"/>
  <c r="AB3619" i="8"/>
  <c r="AB3620" i="8"/>
  <c r="AB3621" i="8"/>
  <c r="AB3622" i="8"/>
  <c r="AB3623" i="8"/>
  <c r="AB3624" i="8"/>
  <c r="AB3625" i="8"/>
  <c r="AB3626" i="8"/>
  <c r="AB3627" i="8"/>
  <c r="AB3628" i="8"/>
  <c r="AB3629" i="8"/>
  <c r="AB3630" i="8"/>
  <c r="AB3631" i="8"/>
  <c r="AB3632" i="8"/>
  <c r="AB3633" i="8"/>
  <c r="AB3634" i="8"/>
  <c r="AB3635" i="8"/>
  <c r="AB3636" i="8"/>
  <c r="AB3637" i="8"/>
  <c r="AB3638" i="8"/>
  <c r="AB3639" i="8"/>
  <c r="AB3640" i="8"/>
  <c r="AB3641" i="8"/>
  <c r="AB3642" i="8"/>
  <c r="AB3643" i="8"/>
  <c r="AB3644" i="8"/>
  <c r="AB3645" i="8"/>
  <c r="AB3646" i="8"/>
  <c r="AB3647" i="8"/>
  <c r="AB3648" i="8"/>
  <c r="AB3649" i="8"/>
  <c r="AB3650" i="8"/>
  <c r="AB3651" i="8"/>
  <c r="AB3652" i="8"/>
  <c r="AB3653" i="8"/>
  <c r="AB3654" i="8"/>
  <c r="AB3655" i="8"/>
  <c r="AB3656" i="8"/>
  <c r="AB3657" i="8"/>
  <c r="AB3658" i="8"/>
  <c r="AB3659" i="8"/>
  <c r="AB3660" i="8"/>
  <c r="AB3661" i="8"/>
  <c r="AB3662" i="8"/>
  <c r="AB3663" i="8"/>
  <c r="AB3664" i="8"/>
  <c r="AB3665" i="8"/>
  <c r="AB3666" i="8"/>
  <c r="AB3667" i="8"/>
  <c r="AB3668" i="8"/>
  <c r="AB3669" i="8"/>
  <c r="AB3670" i="8"/>
  <c r="AB3671" i="8"/>
  <c r="AB3672" i="8"/>
  <c r="AB3673" i="8"/>
  <c r="AB3674" i="8"/>
  <c r="AB3675" i="8"/>
  <c r="AB3676" i="8"/>
  <c r="AB3677" i="8"/>
  <c r="AB3678" i="8"/>
  <c r="AB3679" i="8"/>
  <c r="AB3680" i="8"/>
  <c r="AB3681" i="8"/>
  <c r="AB3682" i="8"/>
  <c r="AB3683" i="8"/>
  <c r="AB3684" i="8"/>
  <c r="AB3685" i="8"/>
  <c r="AB3686" i="8"/>
  <c r="AB3687" i="8"/>
  <c r="AB3688" i="8"/>
  <c r="AB3689" i="8"/>
  <c r="AB3690" i="8"/>
  <c r="AB3691" i="8"/>
  <c r="AB3692" i="8"/>
  <c r="AB3693" i="8"/>
  <c r="AB3694" i="8"/>
  <c r="AB3695" i="8"/>
  <c r="AB3696" i="8"/>
  <c r="AB3697" i="8"/>
  <c r="AB3698" i="8"/>
  <c r="AB3699" i="8"/>
  <c r="AB3700" i="8"/>
  <c r="AB3701" i="8"/>
  <c r="AB3702" i="8"/>
  <c r="AB3703" i="8"/>
  <c r="AB3704" i="8"/>
  <c r="AB3705" i="8"/>
  <c r="AB3706" i="8"/>
  <c r="AB3707" i="8"/>
  <c r="AB3708" i="8"/>
  <c r="AB3709" i="8"/>
  <c r="AB3710" i="8"/>
  <c r="AB3711" i="8"/>
  <c r="AB3712" i="8"/>
  <c r="AB3713" i="8"/>
  <c r="AB3714" i="8"/>
  <c r="AB3715" i="8"/>
  <c r="AB3716" i="8"/>
  <c r="AB3717" i="8"/>
  <c r="AB3718" i="8"/>
  <c r="AB3719" i="8"/>
  <c r="AB3720" i="8"/>
  <c r="AB3721" i="8"/>
  <c r="AB3722" i="8"/>
  <c r="AB3723" i="8"/>
  <c r="AB3724" i="8"/>
  <c r="AB3725" i="8"/>
  <c r="AB3726" i="8"/>
  <c r="AB3727" i="8"/>
  <c r="AB3728" i="8"/>
  <c r="AB3729" i="8"/>
  <c r="AB3730" i="8"/>
  <c r="AB3731" i="8"/>
  <c r="AB3732" i="8"/>
  <c r="AB3733" i="8"/>
  <c r="AB3734" i="8"/>
  <c r="AB3735" i="8"/>
  <c r="AB3736" i="8"/>
  <c r="AB3737" i="8"/>
  <c r="AB3738" i="8"/>
  <c r="AB3739" i="8"/>
  <c r="AB3740" i="8"/>
  <c r="AB3741" i="8"/>
  <c r="AB3742" i="8"/>
  <c r="AB3743" i="8"/>
  <c r="AB3744" i="8"/>
  <c r="AB3745" i="8"/>
  <c r="AB3746" i="8"/>
  <c r="AB3747" i="8"/>
  <c r="AB3748" i="8"/>
  <c r="AB3749" i="8"/>
  <c r="AB3750" i="8"/>
  <c r="AB3751" i="8"/>
  <c r="AB3752" i="8"/>
  <c r="AB3753" i="8"/>
  <c r="AB3754" i="8"/>
  <c r="AB3755" i="8"/>
  <c r="AB3756" i="8"/>
  <c r="AB3757" i="8"/>
  <c r="AB3758" i="8"/>
  <c r="AB3759" i="8"/>
  <c r="AB3760" i="8"/>
  <c r="AB3761" i="8"/>
  <c r="AB3762" i="8"/>
  <c r="AB3763" i="8"/>
  <c r="AB3764" i="8"/>
  <c r="AB3765" i="8"/>
  <c r="AB3766" i="8"/>
  <c r="AB3767" i="8"/>
  <c r="AB3768" i="8"/>
  <c r="AB3769" i="8"/>
  <c r="AB3770" i="8"/>
  <c r="AB3771" i="8"/>
  <c r="AB3772" i="8"/>
  <c r="AB3773" i="8"/>
  <c r="AB3774" i="8"/>
  <c r="AB3775" i="8"/>
  <c r="AB3776" i="8"/>
  <c r="AB3777" i="8"/>
  <c r="AB3778" i="8"/>
  <c r="AB3779" i="8"/>
  <c r="AB3780" i="8"/>
  <c r="AB3781" i="8"/>
  <c r="AB3782" i="8"/>
  <c r="AB3783" i="8"/>
  <c r="AB3784" i="8"/>
  <c r="AB3785" i="8"/>
  <c r="AB3786" i="8"/>
  <c r="AB3787" i="8"/>
  <c r="AB3788" i="8"/>
  <c r="AB3789" i="8"/>
  <c r="AB3790" i="8"/>
  <c r="AB3791" i="8"/>
  <c r="AB3792" i="8"/>
  <c r="AB3793" i="8"/>
  <c r="AB3794" i="8"/>
  <c r="AB3795" i="8"/>
  <c r="AB3796" i="8"/>
  <c r="AB3797" i="8"/>
  <c r="AB3798" i="8"/>
  <c r="AB3799" i="8"/>
  <c r="AB3800" i="8"/>
  <c r="AB3801" i="8"/>
  <c r="AB3802" i="8"/>
  <c r="AB3803" i="8"/>
  <c r="AB3804" i="8"/>
  <c r="AB3805" i="8"/>
  <c r="AB3806" i="8"/>
  <c r="AB3807" i="8"/>
  <c r="AB3808" i="8"/>
  <c r="AB3809" i="8"/>
  <c r="AB3810" i="8"/>
  <c r="AB3811" i="8"/>
  <c r="AB3812" i="8"/>
  <c r="AB3813" i="8"/>
  <c r="AB3814" i="8"/>
  <c r="AB3815" i="8"/>
  <c r="AB3816" i="8"/>
  <c r="AB3817" i="8"/>
  <c r="AB3818" i="8"/>
  <c r="AB3819" i="8"/>
  <c r="AB3820" i="8"/>
  <c r="AB3821" i="8"/>
  <c r="AB3822" i="8"/>
  <c r="AB3823" i="8"/>
  <c r="AB3824" i="8"/>
  <c r="AB3825" i="8"/>
  <c r="AB3826" i="8"/>
  <c r="AB3827" i="8"/>
  <c r="AB3828" i="8"/>
  <c r="AB3829" i="8"/>
  <c r="AB3830" i="8"/>
  <c r="AB3831" i="8"/>
  <c r="AB3832" i="8"/>
  <c r="AB3833" i="8"/>
  <c r="AB3834" i="8"/>
  <c r="AB3835" i="8"/>
  <c r="AB3836" i="8"/>
  <c r="AB3837" i="8"/>
  <c r="AB3838" i="8"/>
  <c r="AB3839" i="8"/>
  <c r="AB3840" i="8"/>
  <c r="AB3841" i="8"/>
  <c r="AB3842" i="8"/>
  <c r="AB3843" i="8"/>
  <c r="AB3844" i="8"/>
  <c r="AB3845" i="8"/>
  <c r="AB3846" i="8"/>
  <c r="AB3847" i="8"/>
  <c r="AB3848" i="8"/>
  <c r="AB3849" i="8"/>
  <c r="AB3850" i="8"/>
  <c r="AB3851" i="8"/>
  <c r="AB3852" i="8"/>
  <c r="AB3853" i="8"/>
  <c r="AB3854" i="8"/>
  <c r="AB3855" i="8"/>
  <c r="AB3856" i="8"/>
  <c r="AB3857" i="8"/>
  <c r="AB3858" i="8"/>
  <c r="AB3859" i="8"/>
  <c r="AB3860" i="8"/>
  <c r="AB3861" i="8"/>
  <c r="AB3862" i="8"/>
  <c r="AB3863" i="8"/>
  <c r="AB3864" i="8"/>
  <c r="AB3865" i="8"/>
  <c r="AB3866" i="8"/>
  <c r="AB3867" i="8"/>
  <c r="AB3868" i="8"/>
  <c r="AB3869" i="8"/>
  <c r="AB3870" i="8"/>
  <c r="AB3871" i="8"/>
  <c r="AB3872" i="8"/>
  <c r="AB3873" i="8"/>
  <c r="AB3874" i="8"/>
  <c r="AB3875" i="8"/>
  <c r="AB3876" i="8"/>
  <c r="AB3877" i="8"/>
  <c r="AB3878" i="8"/>
  <c r="AB3879" i="8"/>
  <c r="AB3880" i="8"/>
  <c r="AB3881" i="8"/>
  <c r="AB3882" i="8"/>
  <c r="AB3883" i="8"/>
  <c r="AB3884" i="8"/>
  <c r="AB3885" i="8"/>
  <c r="AB3886" i="8"/>
  <c r="AB3887" i="8"/>
  <c r="AB3888" i="8"/>
  <c r="AB3889" i="8"/>
  <c r="AB3890" i="8"/>
  <c r="AB3891" i="8"/>
  <c r="AB3892" i="8"/>
  <c r="AB3893" i="8"/>
  <c r="AB3894" i="8"/>
  <c r="AB3895" i="8"/>
  <c r="AB3896" i="8"/>
  <c r="AB3897" i="8"/>
  <c r="AB3898" i="8"/>
  <c r="AB3899" i="8"/>
  <c r="AB3900" i="8"/>
  <c r="AB3901" i="8"/>
  <c r="AB3902" i="8"/>
  <c r="AB3903" i="8"/>
  <c r="AB3904" i="8"/>
  <c r="AB3905" i="8"/>
  <c r="AB3906" i="8"/>
  <c r="AB3907" i="8"/>
  <c r="AB3908" i="8"/>
  <c r="AB3909" i="8"/>
  <c r="AB3910" i="8"/>
  <c r="AB3911" i="8"/>
  <c r="AB3912" i="8"/>
  <c r="AB3913" i="8"/>
  <c r="AB3914" i="8"/>
  <c r="AB3915" i="8"/>
  <c r="AB3916" i="8"/>
  <c r="AB3917" i="8"/>
  <c r="AB3918" i="8"/>
  <c r="AB3919" i="8"/>
  <c r="AB3920" i="8"/>
  <c r="AB3921" i="8"/>
  <c r="AB3922" i="8"/>
  <c r="AB3923" i="8"/>
  <c r="AB3924" i="8"/>
  <c r="AB3925" i="8"/>
  <c r="AB3926" i="8"/>
  <c r="AB3927" i="8"/>
  <c r="AB3928" i="8"/>
  <c r="AB3929" i="8"/>
  <c r="AB3930" i="8"/>
  <c r="AB3931" i="8"/>
  <c r="AB3932" i="8"/>
  <c r="AB3933" i="8"/>
  <c r="AB3934" i="8"/>
  <c r="AB3935" i="8"/>
  <c r="AB3936" i="8"/>
  <c r="AB3937" i="8"/>
  <c r="AB3938" i="8"/>
  <c r="AB3939" i="8"/>
  <c r="AB3940" i="8"/>
  <c r="AB3941" i="8"/>
  <c r="AB3942" i="8"/>
  <c r="AB3943" i="8"/>
  <c r="AB3944" i="8"/>
  <c r="AB3945" i="8"/>
  <c r="AB3946" i="8"/>
  <c r="AB3947" i="8"/>
  <c r="AB3948" i="8"/>
  <c r="AB3949" i="8"/>
  <c r="AB3950" i="8"/>
  <c r="AB3951" i="8"/>
  <c r="AB3952" i="8"/>
  <c r="AB3953" i="8"/>
  <c r="AB3954" i="8"/>
  <c r="AB3955" i="8"/>
  <c r="AB3956" i="8"/>
  <c r="AB3957" i="8"/>
  <c r="AB3958" i="8"/>
  <c r="AB3959" i="8"/>
  <c r="AB3960" i="8"/>
  <c r="AB3961" i="8"/>
  <c r="AB3962" i="8"/>
  <c r="AB3963" i="8"/>
  <c r="AB3964" i="8"/>
  <c r="AB3965" i="8"/>
  <c r="AB3966" i="8"/>
  <c r="AB3967" i="8"/>
  <c r="AB3968" i="8"/>
  <c r="AB3969" i="8"/>
  <c r="AB3970" i="8"/>
  <c r="AB3971" i="8"/>
  <c r="AB3972" i="8"/>
  <c r="AB3973" i="8"/>
  <c r="AB3974" i="8"/>
  <c r="AB3975" i="8"/>
  <c r="AB3976" i="8"/>
  <c r="AB3977" i="8"/>
  <c r="AB3978" i="8"/>
  <c r="AB3979" i="8"/>
  <c r="AB3980" i="8"/>
  <c r="AB3981" i="8"/>
  <c r="AB3982" i="8"/>
  <c r="AB3983" i="8"/>
  <c r="AB3984" i="8"/>
  <c r="AB3985" i="8"/>
  <c r="AB3986" i="8"/>
  <c r="AB3987" i="8"/>
  <c r="AB3988" i="8"/>
  <c r="AB3989" i="8"/>
  <c r="AB3990" i="8"/>
  <c r="AB3991" i="8"/>
  <c r="AB3992" i="8"/>
  <c r="AB3993" i="8"/>
  <c r="AB3994" i="8"/>
  <c r="AB3995" i="8"/>
  <c r="AB3996" i="8"/>
  <c r="AB3997" i="8"/>
  <c r="AB3998" i="8"/>
  <c r="AB3999" i="8"/>
  <c r="AB4000" i="8"/>
  <c r="AB4001" i="8"/>
  <c r="AB4002" i="8"/>
  <c r="AB4003" i="8"/>
  <c r="AB4004" i="8"/>
  <c r="AB4005" i="8"/>
  <c r="AB4006" i="8"/>
  <c r="AB4007" i="8"/>
  <c r="AB4008" i="8"/>
  <c r="AB4009" i="8"/>
  <c r="AB4010" i="8"/>
  <c r="AB4011" i="8"/>
  <c r="AB4012" i="8"/>
  <c r="AB4013" i="8"/>
  <c r="AB4014" i="8"/>
  <c r="AB4015" i="8"/>
  <c r="AB4016" i="8"/>
  <c r="AB4017" i="8"/>
  <c r="AB4018" i="8"/>
  <c r="AB4019" i="8"/>
  <c r="AB4020" i="8"/>
  <c r="AB4021" i="8"/>
  <c r="AB4022" i="8"/>
  <c r="AB4023" i="8"/>
  <c r="AB4024" i="8"/>
  <c r="AB4025" i="8"/>
  <c r="AB4026" i="8"/>
  <c r="AB4027" i="8"/>
  <c r="AB4028" i="8"/>
  <c r="AB4029" i="8"/>
  <c r="AB4030" i="8"/>
  <c r="AB4031" i="8"/>
  <c r="AB4032" i="8"/>
  <c r="AB4033" i="8"/>
  <c r="AB4034" i="8"/>
  <c r="AB4035" i="8"/>
  <c r="AB4036" i="8"/>
  <c r="AB4037" i="8"/>
  <c r="AB4038" i="8"/>
  <c r="AB4039" i="8"/>
  <c r="AB4040" i="8"/>
  <c r="AB4041" i="8"/>
  <c r="AB4042" i="8"/>
  <c r="AB4043" i="8"/>
  <c r="AB4044" i="8"/>
  <c r="AB4045" i="8"/>
  <c r="AB4046" i="8"/>
  <c r="AB4047" i="8"/>
  <c r="AB4048" i="8"/>
  <c r="AB4049" i="8"/>
  <c r="AB4050" i="8"/>
  <c r="AB4051" i="8"/>
  <c r="AB4052" i="8"/>
  <c r="AB4053" i="8"/>
  <c r="AB4054" i="8"/>
  <c r="AB4055" i="8"/>
  <c r="AB4056" i="8"/>
  <c r="AB4057" i="8"/>
  <c r="AB4058" i="8"/>
  <c r="AB4059" i="8"/>
  <c r="AB4060" i="8"/>
  <c r="AB4061" i="8"/>
  <c r="AB4062" i="8"/>
  <c r="AB4063" i="8"/>
  <c r="AB4064" i="8"/>
  <c r="AB4065" i="8"/>
  <c r="AB4066" i="8"/>
  <c r="AB4067" i="8"/>
  <c r="AB4068" i="8"/>
  <c r="AB4069" i="8"/>
  <c r="AB4070" i="8"/>
  <c r="AB4071" i="8"/>
  <c r="AB4072" i="8"/>
  <c r="AB4073" i="8"/>
  <c r="AB4074" i="8"/>
  <c r="AB4075" i="8"/>
  <c r="AB4076" i="8"/>
  <c r="AB4077" i="8"/>
  <c r="AB4078" i="8"/>
  <c r="AB4079" i="8"/>
  <c r="AB4080" i="8"/>
  <c r="AB4081" i="8"/>
  <c r="AB4082" i="8"/>
  <c r="AB4083" i="8"/>
  <c r="AB4084" i="8"/>
  <c r="AB4085" i="8"/>
  <c r="AB4086" i="8"/>
  <c r="AB4087" i="8"/>
  <c r="AB4088" i="8"/>
  <c r="AB4089" i="8"/>
  <c r="AB4090" i="8"/>
  <c r="AB4091" i="8"/>
  <c r="AB4092" i="8"/>
  <c r="AB4093" i="8"/>
  <c r="AB4094" i="8"/>
  <c r="AB4095" i="8"/>
  <c r="AB4096" i="8"/>
  <c r="AB4097" i="8"/>
  <c r="AB4098" i="8"/>
  <c r="AB4099" i="8"/>
  <c r="AB4100" i="8"/>
  <c r="AB4101" i="8"/>
  <c r="AB4102" i="8"/>
  <c r="AB4103" i="8"/>
  <c r="AB4104" i="8"/>
  <c r="AB4105" i="8"/>
  <c r="AB4106" i="8"/>
  <c r="AB4107" i="8"/>
  <c r="AB4108" i="8"/>
  <c r="AB4109" i="8"/>
  <c r="AB4110" i="8"/>
  <c r="AB4111" i="8"/>
  <c r="AB4112" i="8"/>
  <c r="AB4113" i="8"/>
  <c r="AB4114" i="8"/>
  <c r="AB4115" i="8"/>
  <c r="AB4116" i="8"/>
  <c r="AB4117" i="8"/>
  <c r="AB4118" i="8"/>
  <c r="AB4119" i="8"/>
  <c r="AB4120" i="8"/>
  <c r="AB4121" i="8"/>
  <c r="AB4122" i="8"/>
  <c r="AB4123" i="8"/>
  <c r="AB4124" i="8"/>
  <c r="AB4125" i="8"/>
  <c r="AB4126" i="8"/>
  <c r="AB4127" i="8"/>
  <c r="AB4128" i="8"/>
  <c r="AB4129" i="8"/>
  <c r="AB4130" i="8"/>
  <c r="AB4131" i="8"/>
  <c r="AB4132" i="8"/>
  <c r="AB4133" i="8"/>
  <c r="AB4134" i="8"/>
  <c r="AB4135" i="8"/>
  <c r="AB4136" i="8"/>
  <c r="AB4137" i="8"/>
  <c r="AB4138" i="8"/>
  <c r="AB4139" i="8"/>
  <c r="AB4140" i="8"/>
  <c r="AB4141" i="8"/>
  <c r="AB4142" i="8"/>
  <c r="AB4143" i="8"/>
  <c r="AB4144" i="8"/>
  <c r="AB4145" i="8"/>
  <c r="AB4146" i="8"/>
  <c r="AB4147" i="8"/>
  <c r="AB4148" i="8"/>
  <c r="AB4149" i="8"/>
  <c r="AB4150" i="8"/>
  <c r="AB4151" i="8"/>
  <c r="AB4152" i="8"/>
  <c r="AB4153" i="8"/>
  <c r="AB4154" i="8"/>
  <c r="AB4155" i="8"/>
  <c r="AB4156" i="8"/>
  <c r="AB4157" i="8"/>
  <c r="AB4158" i="8"/>
  <c r="AB4159" i="8"/>
  <c r="AB4160" i="8"/>
  <c r="AB4161" i="8"/>
  <c r="AB4162" i="8"/>
  <c r="AB4163" i="8"/>
  <c r="AB4164" i="8"/>
  <c r="AB4165" i="8"/>
  <c r="AB4166" i="8"/>
  <c r="AB4167" i="8"/>
  <c r="AB4168" i="8"/>
  <c r="AB4169" i="8"/>
  <c r="AB4170" i="8"/>
  <c r="AB4171" i="8"/>
  <c r="AB4172" i="8"/>
  <c r="AB4173" i="8"/>
  <c r="AB4174" i="8"/>
  <c r="AB4175" i="8"/>
  <c r="AB4176" i="8"/>
  <c r="AB4177" i="8"/>
  <c r="AB4178" i="8"/>
  <c r="AB4179" i="8"/>
  <c r="AB4180" i="8"/>
  <c r="AB4181" i="8"/>
  <c r="AB4182" i="8"/>
  <c r="AB4183" i="8"/>
  <c r="AB4184" i="8"/>
  <c r="AB4185" i="8"/>
  <c r="AB4186" i="8"/>
  <c r="AB4187" i="8"/>
  <c r="AB4188" i="8"/>
  <c r="AB4189" i="8"/>
  <c r="AB4190" i="8"/>
  <c r="AB4191" i="8"/>
  <c r="AB4192" i="8"/>
  <c r="AB4193" i="8"/>
  <c r="AB4194" i="8"/>
  <c r="AB4195" i="8"/>
  <c r="AB4196" i="8"/>
  <c r="AB4197" i="8"/>
  <c r="AB4198" i="8"/>
  <c r="AB4199" i="8"/>
  <c r="AB4200" i="8"/>
  <c r="AB4201" i="8"/>
  <c r="AB4202" i="8"/>
  <c r="AB4203" i="8"/>
  <c r="AB4204" i="8"/>
  <c r="AB4205" i="8"/>
  <c r="AB4206" i="8"/>
  <c r="AB4207" i="8"/>
  <c r="AB4208" i="8"/>
  <c r="AB4209" i="8"/>
  <c r="AB4210" i="8"/>
  <c r="AB4211" i="8"/>
  <c r="AB4212" i="8"/>
  <c r="AB4213" i="8"/>
  <c r="AB4214" i="8"/>
  <c r="AB4215" i="8"/>
  <c r="AB4216" i="8"/>
  <c r="AB4217" i="8"/>
  <c r="AB4218" i="8"/>
  <c r="AB4219" i="8"/>
  <c r="AB4220" i="8"/>
  <c r="AB4221" i="8"/>
  <c r="AB4222" i="8"/>
  <c r="AB4223" i="8"/>
  <c r="AB4224" i="8"/>
  <c r="AB4225" i="8"/>
  <c r="AB4226" i="8"/>
  <c r="AB4227" i="8"/>
  <c r="AB4228" i="8"/>
  <c r="AB4229" i="8"/>
  <c r="AB4230" i="8"/>
  <c r="AB4231" i="8"/>
  <c r="AB4232" i="8"/>
  <c r="AB4233" i="8"/>
  <c r="AB4234" i="8"/>
  <c r="AB4235" i="8"/>
  <c r="AB4236" i="8"/>
  <c r="AB4237" i="8"/>
  <c r="AB4238" i="8"/>
  <c r="AB4239" i="8"/>
  <c r="AB4240" i="8"/>
  <c r="AB4241" i="8"/>
  <c r="AB4242" i="8"/>
  <c r="AB4243" i="8"/>
  <c r="AB4244" i="8"/>
  <c r="AB4245" i="8"/>
  <c r="AB4246" i="8"/>
  <c r="AB4247" i="8"/>
  <c r="AB4248" i="8"/>
  <c r="AB4249" i="8"/>
  <c r="AB4250" i="8"/>
  <c r="AB4251" i="8"/>
  <c r="AB4252" i="8"/>
  <c r="AB4253" i="8"/>
  <c r="AB4254" i="8"/>
  <c r="AB4255" i="8"/>
  <c r="AB4256" i="8"/>
  <c r="AB4257" i="8"/>
  <c r="AB4258" i="8"/>
  <c r="AB4259" i="8"/>
  <c r="AB4260" i="8"/>
  <c r="AB4261" i="8"/>
  <c r="AB4262" i="8"/>
  <c r="AB4263" i="8"/>
  <c r="AB4264" i="8"/>
  <c r="AB4265" i="8"/>
  <c r="AB4266" i="8"/>
  <c r="AB4267" i="8"/>
  <c r="AB4268" i="8"/>
  <c r="AB4269" i="8"/>
  <c r="AB4270" i="8"/>
  <c r="AB4271" i="8"/>
  <c r="AB4272" i="8"/>
  <c r="AB4273" i="8"/>
  <c r="AB4274" i="8"/>
  <c r="AB4275" i="8"/>
  <c r="AB4276" i="8"/>
  <c r="AB4277" i="8"/>
  <c r="AB4278" i="8"/>
  <c r="AB4279" i="8"/>
  <c r="AB4280" i="8"/>
  <c r="AB4281" i="8"/>
  <c r="AB4282" i="8"/>
  <c r="AB4283" i="8"/>
  <c r="AB4284" i="8"/>
  <c r="AB4285" i="8"/>
  <c r="AB4286" i="8"/>
  <c r="AB4287" i="8"/>
  <c r="AB4288" i="8"/>
  <c r="AB4289" i="8"/>
  <c r="AB4290" i="8"/>
  <c r="AB4291" i="8"/>
  <c r="AB4292" i="8"/>
  <c r="AB4293" i="8"/>
  <c r="AB4294" i="8"/>
  <c r="AB4295" i="8"/>
  <c r="AB4296" i="8"/>
  <c r="AB4297" i="8"/>
  <c r="AB4298" i="8"/>
  <c r="AB4299" i="8"/>
  <c r="AB4300" i="8"/>
  <c r="AB4301" i="8"/>
  <c r="AB4302" i="8"/>
  <c r="AB4303" i="8"/>
  <c r="AB4304" i="8"/>
  <c r="AB4305" i="8"/>
  <c r="AB4306" i="8"/>
  <c r="AB4307" i="8"/>
  <c r="AB4308" i="8"/>
  <c r="AB4309" i="8"/>
  <c r="AB4310" i="8"/>
  <c r="AB4311" i="8"/>
  <c r="AB4312" i="8"/>
  <c r="AB4313" i="8"/>
  <c r="AB4314" i="8"/>
  <c r="AB4315" i="8"/>
  <c r="AB4316" i="8"/>
  <c r="AB4317" i="8"/>
  <c r="AB4318" i="8"/>
  <c r="AB4319" i="8"/>
  <c r="AB4320" i="8"/>
  <c r="AB4321" i="8"/>
  <c r="AB4322" i="8"/>
  <c r="AB4323" i="8"/>
  <c r="AB4324" i="8"/>
  <c r="AB4325" i="8"/>
  <c r="AB4326" i="8"/>
  <c r="AB4327" i="8"/>
  <c r="AB4328" i="8"/>
  <c r="AB4329" i="8"/>
  <c r="AB4330" i="8"/>
  <c r="AB4331" i="8"/>
  <c r="AB4332" i="8"/>
  <c r="AB4333" i="8"/>
  <c r="AB4334" i="8"/>
  <c r="AB4335" i="8"/>
  <c r="AB4336" i="8"/>
  <c r="AB4337" i="8"/>
  <c r="AB4338" i="8"/>
  <c r="AB4339" i="8"/>
  <c r="AB4340" i="8"/>
  <c r="AB4341" i="8"/>
  <c r="AB4342" i="8"/>
  <c r="AB4343" i="8"/>
  <c r="AB4344" i="8"/>
  <c r="AB4345" i="8"/>
  <c r="AB4346" i="8"/>
  <c r="AB4347" i="8"/>
  <c r="AB4348" i="8"/>
  <c r="AB4349" i="8"/>
  <c r="AB4350" i="8"/>
  <c r="AB4351" i="8"/>
  <c r="AB4352" i="8"/>
  <c r="AB4353" i="8"/>
  <c r="AB4354" i="8"/>
  <c r="AB4355" i="8"/>
  <c r="AB4356" i="8"/>
  <c r="AB4357" i="8"/>
  <c r="AB4358" i="8"/>
  <c r="AB4359" i="8"/>
  <c r="AB4360" i="8"/>
  <c r="AB4361" i="8"/>
  <c r="AB4362" i="8"/>
  <c r="AB4363" i="8"/>
  <c r="AB4364" i="8"/>
  <c r="AB4365" i="8"/>
  <c r="AB4366" i="8"/>
  <c r="AB4367" i="8"/>
  <c r="AB4368" i="8"/>
  <c r="AB4369" i="8"/>
  <c r="AB4370" i="8"/>
  <c r="AB4371" i="8"/>
  <c r="AB4372" i="8"/>
  <c r="AB4373" i="8"/>
  <c r="AB4374" i="8"/>
  <c r="AB4375" i="8"/>
  <c r="AB4376" i="8"/>
  <c r="AB4377" i="8"/>
  <c r="AB4378" i="8"/>
  <c r="AB4379" i="8"/>
  <c r="AB4380" i="8"/>
  <c r="AB4381" i="8"/>
  <c r="AB4382" i="8"/>
  <c r="AB4383" i="8"/>
  <c r="AB4384" i="8"/>
  <c r="AB4385" i="8"/>
  <c r="AB4386" i="8"/>
  <c r="AB4387" i="8"/>
  <c r="AB4388" i="8"/>
  <c r="AB4389" i="8"/>
  <c r="AB4390" i="8"/>
  <c r="AB4391" i="8"/>
  <c r="AB4392" i="8"/>
  <c r="AB4393" i="8"/>
  <c r="AB4394" i="8"/>
  <c r="AB4395" i="8"/>
  <c r="AB4396" i="8"/>
  <c r="AB4397" i="8"/>
  <c r="AB4398" i="8"/>
  <c r="AB4399" i="8"/>
  <c r="AB4400" i="8"/>
  <c r="AB4401" i="8"/>
  <c r="AB4402" i="8"/>
  <c r="AB4403" i="8"/>
  <c r="AB4404" i="8"/>
  <c r="AB4405" i="8"/>
  <c r="AB4406" i="8"/>
  <c r="AB4407" i="8"/>
  <c r="AB4408" i="8"/>
  <c r="AB4409" i="8"/>
  <c r="AB4410" i="8"/>
  <c r="AB4411" i="8"/>
  <c r="AA2" i="8"/>
  <c r="AA3" i="8"/>
  <c r="AA4" i="8"/>
  <c r="AA5" i="8"/>
  <c r="AA6" i="8"/>
  <c r="AA7" i="8"/>
  <c r="AA8" i="8"/>
  <c r="AA9" i="8"/>
  <c r="AA10" i="8"/>
  <c r="AA11" i="8"/>
  <c r="AA12" i="8"/>
  <c r="AA13" i="8"/>
  <c r="AA14" i="8"/>
  <c r="AA15" i="8"/>
  <c r="AA16" i="8"/>
  <c r="AA17" i="8"/>
  <c r="AA18" i="8"/>
  <c r="AA19" i="8"/>
  <c r="AA20" i="8"/>
  <c r="AA21" i="8"/>
  <c r="AA22" i="8"/>
  <c r="AA23" i="8"/>
  <c r="AA24" i="8"/>
  <c r="AA25" i="8"/>
  <c r="AA26" i="8"/>
  <c r="AA27" i="8"/>
  <c r="AA28" i="8"/>
  <c r="AA29" i="8"/>
  <c r="AA30" i="8"/>
  <c r="AA31" i="8"/>
  <c r="AA32" i="8"/>
  <c r="AA33" i="8"/>
  <c r="AA34" i="8"/>
  <c r="AA35" i="8"/>
  <c r="AA36" i="8"/>
  <c r="AA37" i="8"/>
  <c r="AA38" i="8"/>
  <c r="AA39" i="8"/>
  <c r="AA40" i="8"/>
  <c r="AA41" i="8"/>
  <c r="AA42" i="8"/>
  <c r="AA43" i="8"/>
  <c r="AA44" i="8"/>
  <c r="AA45" i="8"/>
  <c r="AA46" i="8"/>
  <c r="AA47" i="8"/>
  <c r="AA48" i="8"/>
  <c r="AA49" i="8"/>
  <c r="AA50" i="8"/>
  <c r="AA51" i="8"/>
  <c r="AA52" i="8"/>
  <c r="AA53" i="8"/>
  <c r="AA54" i="8"/>
  <c r="AA55" i="8"/>
  <c r="AA56" i="8"/>
  <c r="AA57" i="8"/>
  <c r="AA58" i="8"/>
  <c r="AA59" i="8"/>
  <c r="AA60" i="8"/>
  <c r="AA61" i="8"/>
  <c r="AA62" i="8"/>
  <c r="AA63" i="8"/>
  <c r="AA64" i="8"/>
  <c r="AA65" i="8"/>
  <c r="AA66" i="8"/>
  <c r="AA67" i="8"/>
  <c r="AA68" i="8"/>
  <c r="AA69" i="8"/>
  <c r="AA70" i="8"/>
  <c r="AA71" i="8"/>
  <c r="AA72" i="8"/>
  <c r="AA73" i="8"/>
  <c r="AA74" i="8"/>
  <c r="AA75" i="8"/>
  <c r="AA76" i="8"/>
  <c r="AA77" i="8"/>
  <c r="AA78" i="8"/>
  <c r="AA79" i="8"/>
  <c r="AA80" i="8"/>
  <c r="AA81" i="8"/>
  <c r="AA82" i="8"/>
  <c r="AA83" i="8"/>
  <c r="AA84" i="8"/>
  <c r="AA85" i="8"/>
  <c r="AA86" i="8"/>
  <c r="AA87" i="8"/>
  <c r="AA88" i="8"/>
  <c r="AA89" i="8"/>
  <c r="AA90" i="8"/>
  <c r="AA91" i="8"/>
  <c r="AA92" i="8"/>
  <c r="AA93" i="8"/>
  <c r="AA94" i="8"/>
  <c r="AA95" i="8"/>
  <c r="AA96" i="8"/>
  <c r="AA97" i="8"/>
  <c r="AA98" i="8"/>
  <c r="AA99" i="8"/>
  <c r="AA100" i="8"/>
  <c r="AA101" i="8"/>
  <c r="AA102" i="8"/>
  <c r="AA103" i="8"/>
  <c r="AA104" i="8"/>
  <c r="AA105" i="8"/>
  <c r="AA106" i="8"/>
  <c r="AA107" i="8"/>
  <c r="AA108" i="8"/>
  <c r="AA109" i="8"/>
  <c r="AA110" i="8"/>
  <c r="AA111" i="8"/>
  <c r="AA112" i="8"/>
  <c r="AA113" i="8"/>
  <c r="AA114" i="8"/>
  <c r="AA115" i="8"/>
  <c r="AA116" i="8"/>
  <c r="AA117" i="8"/>
  <c r="AA118" i="8"/>
  <c r="AA119" i="8"/>
  <c r="AA120" i="8"/>
  <c r="AA121" i="8"/>
  <c r="AA122" i="8"/>
  <c r="AA123" i="8"/>
  <c r="AA124" i="8"/>
  <c r="AA125" i="8"/>
  <c r="AA126" i="8"/>
  <c r="AA127" i="8"/>
  <c r="AA128" i="8"/>
  <c r="AA129" i="8"/>
  <c r="AA130" i="8"/>
  <c r="AA131" i="8"/>
  <c r="AA132" i="8"/>
  <c r="AA133" i="8"/>
  <c r="AA134" i="8"/>
  <c r="AA135" i="8"/>
  <c r="AA136" i="8"/>
  <c r="AA137" i="8"/>
  <c r="AA138" i="8"/>
  <c r="AA139" i="8"/>
  <c r="AA140" i="8"/>
  <c r="AA141" i="8"/>
  <c r="AA142" i="8"/>
  <c r="AA143" i="8"/>
  <c r="AA144" i="8"/>
  <c r="AA145" i="8"/>
  <c r="AA146" i="8"/>
  <c r="AA147" i="8"/>
  <c r="AA148" i="8"/>
  <c r="AA149" i="8"/>
  <c r="AA150" i="8"/>
  <c r="AA151" i="8"/>
  <c r="AA152" i="8"/>
  <c r="AA153" i="8"/>
  <c r="AA154" i="8"/>
  <c r="AA155" i="8"/>
  <c r="AA156" i="8"/>
  <c r="AA157" i="8"/>
  <c r="AA158" i="8"/>
  <c r="AA159" i="8"/>
  <c r="AA160" i="8"/>
  <c r="AA161" i="8"/>
  <c r="AA162" i="8"/>
  <c r="AA163" i="8"/>
  <c r="AA164" i="8"/>
  <c r="AA165" i="8"/>
  <c r="AA166" i="8"/>
  <c r="AA167" i="8"/>
  <c r="AA168" i="8"/>
  <c r="AA169" i="8"/>
  <c r="AA170" i="8"/>
  <c r="AA171" i="8"/>
  <c r="AA172" i="8"/>
  <c r="AA173" i="8"/>
  <c r="AA174" i="8"/>
  <c r="AA175" i="8"/>
  <c r="AA176" i="8"/>
  <c r="AA177" i="8"/>
  <c r="AA178" i="8"/>
  <c r="AA179" i="8"/>
  <c r="AA180" i="8"/>
  <c r="AA181" i="8"/>
  <c r="AA182" i="8"/>
  <c r="AA183" i="8"/>
  <c r="AA184" i="8"/>
  <c r="AA185" i="8"/>
  <c r="AA186" i="8"/>
  <c r="AA187" i="8"/>
  <c r="AA188" i="8"/>
  <c r="AA189" i="8"/>
  <c r="AA190" i="8"/>
  <c r="AA191" i="8"/>
  <c r="AA192" i="8"/>
  <c r="AA193" i="8"/>
  <c r="AA194" i="8"/>
  <c r="AA195" i="8"/>
  <c r="AA196" i="8"/>
  <c r="AA197" i="8"/>
  <c r="AA198" i="8"/>
  <c r="AA199" i="8"/>
  <c r="AA200" i="8"/>
  <c r="AA201" i="8"/>
  <c r="AA202" i="8"/>
  <c r="AA203" i="8"/>
  <c r="AA204" i="8"/>
  <c r="AA205" i="8"/>
  <c r="AA206" i="8"/>
  <c r="AA207" i="8"/>
  <c r="AA208" i="8"/>
  <c r="AA209" i="8"/>
  <c r="AA210" i="8"/>
  <c r="AA211" i="8"/>
  <c r="AA212" i="8"/>
  <c r="AA213" i="8"/>
  <c r="AA214" i="8"/>
  <c r="AA215" i="8"/>
  <c r="AA216" i="8"/>
  <c r="AA217" i="8"/>
  <c r="AA218" i="8"/>
  <c r="AA219" i="8"/>
  <c r="AA220" i="8"/>
  <c r="AA221" i="8"/>
  <c r="AA222" i="8"/>
  <c r="AA223" i="8"/>
  <c r="AA224" i="8"/>
  <c r="AA225" i="8"/>
  <c r="AA226" i="8"/>
  <c r="AA227" i="8"/>
  <c r="AA228" i="8"/>
  <c r="AA229" i="8"/>
  <c r="AA230" i="8"/>
  <c r="AA231" i="8"/>
  <c r="AA232" i="8"/>
  <c r="AA233" i="8"/>
  <c r="AA234" i="8"/>
  <c r="AA235" i="8"/>
  <c r="AA236" i="8"/>
  <c r="AA237" i="8"/>
  <c r="AA238" i="8"/>
  <c r="AA239" i="8"/>
  <c r="AA240" i="8"/>
  <c r="AA241" i="8"/>
  <c r="AA242" i="8"/>
  <c r="AA243" i="8"/>
  <c r="AA244" i="8"/>
  <c r="AA245" i="8"/>
  <c r="AA246" i="8"/>
  <c r="AA247" i="8"/>
  <c r="AA248" i="8"/>
  <c r="AA249" i="8"/>
  <c r="AA250" i="8"/>
  <c r="AA251" i="8"/>
  <c r="AA252" i="8"/>
  <c r="AA253" i="8"/>
  <c r="AA254" i="8"/>
  <c r="AA255" i="8"/>
  <c r="AA256" i="8"/>
  <c r="AA257" i="8"/>
  <c r="AA258" i="8"/>
  <c r="AA259" i="8"/>
  <c r="AA260" i="8"/>
  <c r="AA261" i="8"/>
  <c r="AA262" i="8"/>
  <c r="AA263" i="8"/>
  <c r="AA264" i="8"/>
  <c r="AA265" i="8"/>
  <c r="AA266" i="8"/>
  <c r="AA267" i="8"/>
  <c r="AA268" i="8"/>
  <c r="AA269" i="8"/>
  <c r="AA270" i="8"/>
  <c r="AA271" i="8"/>
  <c r="AA272" i="8"/>
  <c r="AA273" i="8"/>
  <c r="AA274" i="8"/>
  <c r="AA275" i="8"/>
  <c r="AA276" i="8"/>
  <c r="AA277" i="8"/>
  <c r="AA278" i="8"/>
  <c r="AA279" i="8"/>
  <c r="AA280" i="8"/>
  <c r="AA281" i="8"/>
  <c r="AA282" i="8"/>
  <c r="AA283" i="8"/>
  <c r="AA284" i="8"/>
  <c r="AA285" i="8"/>
  <c r="AA286" i="8"/>
  <c r="AA287" i="8"/>
  <c r="AA288" i="8"/>
  <c r="AA289" i="8"/>
  <c r="AA290" i="8"/>
  <c r="AA291" i="8"/>
  <c r="AA292" i="8"/>
  <c r="AA293" i="8"/>
  <c r="AA294" i="8"/>
  <c r="AA295" i="8"/>
  <c r="AA296" i="8"/>
  <c r="AA297" i="8"/>
  <c r="AA298" i="8"/>
  <c r="AA299" i="8"/>
  <c r="AA300" i="8"/>
  <c r="AA301" i="8"/>
  <c r="AA302" i="8"/>
  <c r="AA303" i="8"/>
  <c r="AA304" i="8"/>
  <c r="AA305" i="8"/>
  <c r="AA306" i="8"/>
  <c r="AA307" i="8"/>
  <c r="AA308" i="8"/>
  <c r="AA309" i="8"/>
  <c r="AA310" i="8"/>
  <c r="AA311" i="8"/>
  <c r="AA312" i="8"/>
  <c r="AA313" i="8"/>
  <c r="AA314" i="8"/>
  <c r="AA315" i="8"/>
  <c r="AA316" i="8"/>
  <c r="AA317" i="8"/>
  <c r="AA318" i="8"/>
  <c r="AA319" i="8"/>
  <c r="AA320" i="8"/>
  <c r="AA321" i="8"/>
  <c r="AA322" i="8"/>
  <c r="AA323" i="8"/>
  <c r="AA324" i="8"/>
  <c r="AA325" i="8"/>
  <c r="AA326" i="8"/>
  <c r="AA327" i="8"/>
  <c r="AA328" i="8"/>
  <c r="AA329" i="8"/>
  <c r="AA330" i="8"/>
  <c r="AA331" i="8"/>
  <c r="AA332" i="8"/>
  <c r="AA333" i="8"/>
  <c r="AA334" i="8"/>
  <c r="AA335" i="8"/>
  <c r="AA336" i="8"/>
  <c r="AA337" i="8"/>
  <c r="AA338" i="8"/>
  <c r="AA339" i="8"/>
  <c r="AA340" i="8"/>
  <c r="AA341" i="8"/>
  <c r="AA342" i="8"/>
  <c r="AA343" i="8"/>
  <c r="AA344" i="8"/>
  <c r="AA345" i="8"/>
  <c r="AA346" i="8"/>
  <c r="AA347" i="8"/>
  <c r="AA348" i="8"/>
  <c r="AA349" i="8"/>
  <c r="AA350" i="8"/>
  <c r="AA351" i="8"/>
  <c r="AA352" i="8"/>
  <c r="AA353" i="8"/>
  <c r="AA354" i="8"/>
  <c r="AA355" i="8"/>
  <c r="AA356" i="8"/>
  <c r="AA357" i="8"/>
  <c r="AA358" i="8"/>
  <c r="AA359" i="8"/>
  <c r="AA360" i="8"/>
  <c r="AA361" i="8"/>
  <c r="AA362" i="8"/>
  <c r="AA363" i="8"/>
  <c r="AA364" i="8"/>
  <c r="AA365" i="8"/>
  <c r="AA366" i="8"/>
  <c r="AA367" i="8"/>
  <c r="AA368" i="8"/>
  <c r="AA369" i="8"/>
  <c r="AA370" i="8"/>
  <c r="AA371" i="8"/>
  <c r="AA372" i="8"/>
  <c r="AA373" i="8"/>
  <c r="AA374" i="8"/>
  <c r="AA375" i="8"/>
  <c r="AA376" i="8"/>
  <c r="AA377" i="8"/>
  <c r="AA378" i="8"/>
  <c r="AA379" i="8"/>
  <c r="AA380" i="8"/>
  <c r="AA381" i="8"/>
  <c r="AA382" i="8"/>
  <c r="AA383" i="8"/>
  <c r="AA384" i="8"/>
  <c r="AA385" i="8"/>
  <c r="AA386" i="8"/>
  <c r="AA387" i="8"/>
  <c r="AA388" i="8"/>
  <c r="AA389" i="8"/>
  <c r="AA390" i="8"/>
  <c r="AA391" i="8"/>
  <c r="AA392" i="8"/>
  <c r="AA393" i="8"/>
  <c r="AA394" i="8"/>
  <c r="AA395" i="8"/>
  <c r="AA396" i="8"/>
  <c r="AA397" i="8"/>
  <c r="AA398" i="8"/>
  <c r="AA399" i="8"/>
  <c r="AA400" i="8"/>
  <c r="AA401" i="8"/>
  <c r="AA402" i="8"/>
  <c r="AA403" i="8"/>
  <c r="AA404" i="8"/>
  <c r="AA405" i="8"/>
  <c r="AA406" i="8"/>
  <c r="AA407" i="8"/>
  <c r="AA408" i="8"/>
  <c r="AA409" i="8"/>
  <c r="AA410" i="8"/>
  <c r="AA411" i="8"/>
  <c r="AA412" i="8"/>
  <c r="AA413" i="8"/>
  <c r="AA414" i="8"/>
  <c r="AA415" i="8"/>
  <c r="AA416" i="8"/>
  <c r="AA417" i="8"/>
  <c r="AA418" i="8"/>
  <c r="AA419" i="8"/>
  <c r="AA420" i="8"/>
  <c r="AA421" i="8"/>
  <c r="AA422" i="8"/>
  <c r="AA423" i="8"/>
  <c r="AA424" i="8"/>
  <c r="AA425" i="8"/>
  <c r="AA426" i="8"/>
  <c r="AA427" i="8"/>
  <c r="AA428" i="8"/>
  <c r="AA429" i="8"/>
  <c r="AA430" i="8"/>
  <c r="AA431" i="8"/>
  <c r="AA432" i="8"/>
  <c r="AA433" i="8"/>
  <c r="AA434" i="8"/>
  <c r="AA435" i="8"/>
  <c r="AA436" i="8"/>
  <c r="AA437" i="8"/>
  <c r="AA438" i="8"/>
  <c r="AA439" i="8"/>
  <c r="AA440" i="8"/>
  <c r="AA441" i="8"/>
  <c r="AA442" i="8"/>
  <c r="AA443" i="8"/>
  <c r="AA444" i="8"/>
  <c r="AA445" i="8"/>
  <c r="AA446" i="8"/>
  <c r="AA447" i="8"/>
  <c r="AA448" i="8"/>
  <c r="AA449" i="8"/>
  <c r="AA450" i="8"/>
  <c r="AA451" i="8"/>
  <c r="AA452" i="8"/>
  <c r="AA453" i="8"/>
  <c r="AA454" i="8"/>
  <c r="AA455" i="8"/>
  <c r="AA456" i="8"/>
  <c r="AA457" i="8"/>
  <c r="AA458" i="8"/>
  <c r="AA459" i="8"/>
  <c r="AA460" i="8"/>
  <c r="AA461" i="8"/>
  <c r="AA462" i="8"/>
  <c r="AA463" i="8"/>
  <c r="AA464" i="8"/>
  <c r="AA465" i="8"/>
  <c r="AA466" i="8"/>
  <c r="AA467" i="8"/>
  <c r="AA468" i="8"/>
  <c r="AA469" i="8"/>
  <c r="AA470" i="8"/>
  <c r="AA471" i="8"/>
  <c r="AA472" i="8"/>
  <c r="AA473" i="8"/>
  <c r="AA474" i="8"/>
  <c r="AA475" i="8"/>
  <c r="AA476" i="8"/>
  <c r="AA477" i="8"/>
  <c r="AA478" i="8"/>
  <c r="AA479" i="8"/>
  <c r="AA480" i="8"/>
  <c r="AA481" i="8"/>
  <c r="AA482" i="8"/>
  <c r="AA483" i="8"/>
  <c r="AA484" i="8"/>
  <c r="AA485" i="8"/>
  <c r="AA486" i="8"/>
  <c r="AA487" i="8"/>
  <c r="AA488" i="8"/>
  <c r="AA489" i="8"/>
  <c r="AA490" i="8"/>
  <c r="AA491" i="8"/>
  <c r="AA492" i="8"/>
  <c r="AA493" i="8"/>
  <c r="AA494" i="8"/>
  <c r="AA495" i="8"/>
  <c r="AA496" i="8"/>
  <c r="AA497" i="8"/>
  <c r="AA498" i="8"/>
  <c r="AA499" i="8"/>
  <c r="AA500" i="8"/>
  <c r="AA501" i="8"/>
  <c r="AA502" i="8"/>
  <c r="AA503" i="8"/>
  <c r="AA504" i="8"/>
  <c r="AA505" i="8"/>
  <c r="AA506" i="8"/>
  <c r="AA507" i="8"/>
  <c r="AA508" i="8"/>
  <c r="AA509" i="8"/>
  <c r="AA510" i="8"/>
  <c r="AA511" i="8"/>
  <c r="AA512" i="8"/>
  <c r="AA513" i="8"/>
  <c r="AA514" i="8"/>
  <c r="AA515" i="8"/>
  <c r="AA516" i="8"/>
  <c r="AA517" i="8"/>
  <c r="AA518" i="8"/>
  <c r="AA519" i="8"/>
  <c r="AA520" i="8"/>
  <c r="AA521" i="8"/>
  <c r="AA522" i="8"/>
  <c r="AA523" i="8"/>
  <c r="AA524" i="8"/>
  <c r="AA525" i="8"/>
  <c r="AA526" i="8"/>
  <c r="AA527" i="8"/>
  <c r="AA528" i="8"/>
  <c r="AA529" i="8"/>
  <c r="AA530" i="8"/>
  <c r="AA531" i="8"/>
  <c r="AA532" i="8"/>
  <c r="AA533" i="8"/>
  <c r="AA534" i="8"/>
  <c r="AA535" i="8"/>
  <c r="AA536" i="8"/>
  <c r="AA537" i="8"/>
  <c r="AA538" i="8"/>
  <c r="AA539" i="8"/>
  <c r="AA540" i="8"/>
  <c r="AA541" i="8"/>
  <c r="AA542" i="8"/>
  <c r="AA543" i="8"/>
  <c r="AA544" i="8"/>
  <c r="AA545" i="8"/>
  <c r="AA546" i="8"/>
  <c r="AA547" i="8"/>
  <c r="AA548" i="8"/>
  <c r="AA549" i="8"/>
  <c r="AA550" i="8"/>
  <c r="AA551" i="8"/>
  <c r="AA552" i="8"/>
  <c r="AA553" i="8"/>
  <c r="AA554" i="8"/>
  <c r="AA555" i="8"/>
  <c r="AA556" i="8"/>
  <c r="AA557" i="8"/>
  <c r="AA558" i="8"/>
  <c r="AA559" i="8"/>
  <c r="AA560" i="8"/>
  <c r="AA561" i="8"/>
  <c r="AA562" i="8"/>
  <c r="AA563" i="8"/>
  <c r="AA564" i="8"/>
  <c r="AA565" i="8"/>
  <c r="AA566" i="8"/>
  <c r="AA567" i="8"/>
  <c r="AA568" i="8"/>
  <c r="AA569" i="8"/>
  <c r="AA570" i="8"/>
  <c r="AA571" i="8"/>
  <c r="AA572" i="8"/>
  <c r="AA573" i="8"/>
  <c r="AA574" i="8"/>
  <c r="AA575" i="8"/>
  <c r="AA576" i="8"/>
  <c r="AA577" i="8"/>
  <c r="AA578" i="8"/>
  <c r="AA579" i="8"/>
  <c r="AA580" i="8"/>
  <c r="AA581" i="8"/>
  <c r="AA582" i="8"/>
  <c r="AA583" i="8"/>
  <c r="AA584" i="8"/>
  <c r="AA585" i="8"/>
  <c r="AA586" i="8"/>
  <c r="AA587" i="8"/>
  <c r="AA588" i="8"/>
  <c r="AA589" i="8"/>
  <c r="AA590" i="8"/>
  <c r="AA591" i="8"/>
  <c r="AA592" i="8"/>
  <c r="AA593" i="8"/>
  <c r="AA594" i="8"/>
  <c r="AA595" i="8"/>
  <c r="AA596" i="8"/>
  <c r="AA597" i="8"/>
  <c r="AA598" i="8"/>
  <c r="AA599" i="8"/>
  <c r="AA600" i="8"/>
  <c r="AA601" i="8"/>
  <c r="AA602" i="8"/>
  <c r="AA603" i="8"/>
  <c r="AA604" i="8"/>
  <c r="AA605" i="8"/>
  <c r="AA606" i="8"/>
  <c r="AA607" i="8"/>
  <c r="AA608" i="8"/>
  <c r="AA609" i="8"/>
  <c r="AA610" i="8"/>
  <c r="AA611" i="8"/>
  <c r="AA612" i="8"/>
  <c r="AA613" i="8"/>
  <c r="AA614" i="8"/>
  <c r="AA615" i="8"/>
  <c r="AA616" i="8"/>
  <c r="AA617" i="8"/>
  <c r="AA618" i="8"/>
  <c r="AA619" i="8"/>
  <c r="AA620" i="8"/>
  <c r="AA621" i="8"/>
  <c r="AA622" i="8"/>
  <c r="AA623" i="8"/>
  <c r="AA624" i="8"/>
  <c r="AA625" i="8"/>
  <c r="AA626" i="8"/>
  <c r="AA627" i="8"/>
  <c r="AA628" i="8"/>
  <c r="AA629" i="8"/>
  <c r="AA630" i="8"/>
  <c r="AA631" i="8"/>
  <c r="AA632" i="8"/>
  <c r="AA633" i="8"/>
  <c r="AA634" i="8"/>
  <c r="AA635" i="8"/>
  <c r="AA636" i="8"/>
  <c r="AA637" i="8"/>
  <c r="AA638" i="8"/>
  <c r="AA639" i="8"/>
  <c r="AA640" i="8"/>
  <c r="AA641" i="8"/>
  <c r="AA642" i="8"/>
  <c r="AA643" i="8"/>
  <c r="AA644" i="8"/>
  <c r="AA645" i="8"/>
  <c r="AA646" i="8"/>
  <c r="AA647" i="8"/>
  <c r="AA648" i="8"/>
  <c r="AA649" i="8"/>
  <c r="AA650" i="8"/>
  <c r="AA651" i="8"/>
  <c r="AA652" i="8"/>
  <c r="AA653" i="8"/>
  <c r="AA654" i="8"/>
  <c r="AA655" i="8"/>
  <c r="AA656" i="8"/>
  <c r="AA657" i="8"/>
  <c r="AA658" i="8"/>
  <c r="AA659" i="8"/>
  <c r="AA660" i="8"/>
  <c r="AA661" i="8"/>
  <c r="AA662" i="8"/>
  <c r="AA663" i="8"/>
  <c r="AA664" i="8"/>
  <c r="AA665" i="8"/>
  <c r="AA666" i="8"/>
  <c r="AA667" i="8"/>
  <c r="AA668" i="8"/>
  <c r="AA669" i="8"/>
  <c r="AA670" i="8"/>
  <c r="AA671" i="8"/>
  <c r="AA672" i="8"/>
  <c r="AA673" i="8"/>
  <c r="AA674" i="8"/>
  <c r="AA675" i="8"/>
  <c r="AA676" i="8"/>
  <c r="AA677" i="8"/>
  <c r="AA678" i="8"/>
  <c r="AA679" i="8"/>
  <c r="AA680" i="8"/>
  <c r="AA681" i="8"/>
  <c r="AA682" i="8"/>
  <c r="AA683" i="8"/>
  <c r="AA684" i="8"/>
  <c r="AA685" i="8"/>
  <c r="AA686" i="8"/>
  <c r="AA687" i="8"/>
  <c r="AA688" i="8"/>
  <c r="AA689" i="8"/>
  <c r="AA690" i="8"/>
  <c r="AA691" i="8"/>
  <c r="AA692" i="8"/>
  <c r="AA693" i="8"/>
  <c r="AA694" i="8"/>
  <c r="AA695" i="8"/>
  <c r="AA696" i="8"/>
  <c r="AA697" i="8"/>
  <c r="AA698" i="8"/>
  <c r="AA699" i="8"/>
  <c r="AA700" i="8"/>
  <c r="AA701" i="8"/>
  <c r="AA702" i="8"/>
  <c r="AA703" i="8"/>
  <c r="AA704" i="8"/>
  <c r="AA705" i="8"/>
  <c r="AA706" i="8"/>
  <c r="AA707" i="8"/>
  <c r="AA708" i="8"/>
  <c r="AA709" i="8"/>
  <c r="AA710" i="8"/>
  <c r="AA711" i="8"/>
  <c r="AA712" i="8"/>
  <c r="AA713" i="8"/>
  <c r="AA714" i="8"/>
  <c r="AA715" i="8"/>
  <c r="AA716" i="8"/>
  <c r="AA717" i="8"/>
  <c r="AA718" i="8"/>
  <c r="AA719" i="8"/>
  <c r="AA720" i="8"/>
  <c r="AA721" i="8"/>
  <c r="AA722" i="8"/>
  <c r="AA723" i="8"/>
  <c r="AA724" i="8"/>
  <c r="AA725" i="8"/>
  <c r="AA726" i="8"/>
  <c r="AA727" i="8"/>
  <c r="AA728" i="8"/>
  <c r="AA729" i="8"/>
  <c r="AA730" i="8"/>
  <c r="AA731" i="8"/>
  <c r="AA732" i="8"/>
  <c r="AA733" i="8"/>
  <c r="AA734" i="8"/>
  <c r="AA735" i="8"/>
  <c r="AA736" i="8"/>
  <c r="AA737" i="8"/>
  <c r="AA738" i="8"/>
  <c r="AA739" i="8"/>
  <c r="AA740" i="8"/>
  <c r="AA741" i="8"/>
  <c r="AA742" i="8"/>
  <c r="AA743" i="8"/>
  <c r="AA744" i="8"/>
  <c r="AA745" i="8"/>
  <c r="AA746" i="8"/>
  <c r="AA747" i="8"/>
  <c r="AA748" i="8"/>
  <c r="AA749" i="8"/>
  <c r="AA750" i="8"/>
  <c r="AA751" i="8"/>
  <c r="AA752" i="8"/>
  <c r="AA753" i="8"/>
  <c r="AA754" i="8"/>
  <c r="AA755" i="8"/>
  <c r="AA756" i="8"/>
  <c r="AA757" i="8"/>
  <c r="AA758" i="8"/>
  <c r="AA759" i="8"/>
  <c r="AA760" i="8"/>
  <c r="AA761" i="8"/>
  <c r="AA762" i="8"/>
  <c r="AA763" i="8"/>
  <c r="AA764" i="8"/>
  <c r="AA765" i="8"/>
  <c r="AA766" i="8"/>
  <c r="AA767" i="8"/>
  <c r="AA768" i="8"/>
  <c r="AA769" i="8"/>
  <c r="AA770" i="8"/>
  <c r="AA771" i="8"/>
  <c r="AA772" i="8"/>
  <c r="AA773" i="8"/>
  <c r="AA774" i="8"/>
  <c r="AA775" i="8"/>
  <c r="AA776" i="8"/>
  <c r="AA777" i="8"/>
  <c r="AA778" i="8"/>
  <c r="AA779" i="8"/>
  <c r="AA780" i="8"/>
  <c r="AA781" i="8"/>
  <c r="AA782" i="8"/>
  <c r="AA783" i="8"/>
  <c r="AA784" i="8"/>
  <c r="AA785" i="8"/>
  <c r="AA786" i="8"/>
  <c r="AA787" i="8"/>
  <c r="AA788" i="8"/>
  <c r="AA789" i="8"/>
  <c r="AA790" i="8"/>
  <c r="AA791" i="8"/>
  <c r="AA792" i="8"/>
  <c r="AA793" i="8"/>
  <c r="AA794" i="8"/>
  <c r="AA795" i="8"/>
  <c r="AA796" i="8"/>
  <c r="AA797" i="8"/>
  <c r="AA798" i="8"/>
  <c r="AA799" i="8"/>
  <c r="AA800" i="8"/>
  <c r="AA801" i="8"/>
  <c r="AA802" i="8"/>
  <c r="AA803" i="8"/>
  <c r="AA804" i="8"/>
  <c r="AA805" i="8"/>
  <c r="AA806" i="8"/>
  <c r="AA807" i="8"/>
  <c r="AA808" i="8"/>
  <c r="AA809" i="8"/>
  <c r="AA810" i="8"/>
  <c r="AA811" i="8"/>
  <c r="AA812" i="8"/>
  <c r="AA813" i="8"/>
  <c r="AA814" i="8"/>
  <c r="AA815" i="8"/>
  <c r="AA816" i="8"/>
  <c r="AA817" i="8"/>
  <c r="AA818" i="8"/>
  <c r="AA819" i="8"/>
  <c r="AA820" i="8"/>
  <c r="AA821" i="8"/>
  <c r="AA822" i="8"/>
  <c r="AA823" i="8"/>
  <c r="AA824" i="8"/>
  <c r="AA825" i="8"/>
  <c r="AA826" i="8"/>
  <c r="AA827" i="8"/>
  <c r="AA828" i="8"/>
  <c r="AA829" i="8"/>
  <c r="AA830" i="8"/>
  <c r="AA831" i="8"/>
  <c r="AA832" i="8"/>
  <c r="AA833" i="8"/>
  <c r="AA834" i="8"/>
  <c r="AA835" i="8"/>
  <c r="AA836" i="8"/>
  <c r="AA837" i="8"/>
  <c r="AA838" i="8"/>
  <c r="AA839" i="8"/>
  <c r="AA840" i="8"/>
  <c r="AA841" i="8"/>
  <c r="AA842" i="8"/>
  <c r="AA843" i="8"/>
  <c r="AA844" i="8"/>
  <c r="AA845" i="8"/>
  <c r="AA846" i="8"/>
  <c r="AA847" i="8"/>
  <c r="AA848" i="8"/>
  <c r="AA849" i="8"/>
  <c r="AA850" i="8"/>
  <c r="AA851" i="8"/>
  <c r="AA852" i="8"/>
  <c r="AA853" i="8"/>
  <c r="AA854" i="8"/>
  <c r="AA855" i="8"/>
  <c r="AA856" i="8"/>
  <c r="AA857" i="8"/>
  <c r="AA858" i="8"/>
  <c r="AA859" i="8"/>
  <c r="AA860" i="8"/>
  <c r="AA861" i="8"/>
  <c r="AA862" i="8"/>
  <c r="AA863" i="8"/>
  <c r="AA864" i="8"/>
  <c r="AA865" i="8"/>
  <c r="AA866" i="8"/>
  <c r="AA867" i="8"/>
  <c r="AA868" i="8"/>
  <c r="AA869" i="8"/>
  <c r="AA870" i="8"/>
  <c r="AA871" i="8"/>
  <c r="AA872" i="8"/>
  <c r="AA873" i="8"/>
  <c r="AA874" i="8"/>
  <c r="AA875" i="8"/>
  <c r="AA876" i="8"/>
  <c r="AA877" i="8"/>
  <c r="AA878" i="8"/>
  <c r="AA879" i="8"/>
  <c r="AA880" i="8"/>
  <c r="AA881" i="8"/>
  <c r="AA882" i="8"/>
  <c r="AA883" i="8"/>
  <c r="AA884" i="8"/>
  <c r="AA885" i="8"/>
  <c r="AA886" i="8"/>
  <c r="AA887" i="8"/>
  <c r="AA888" i="8"/>
  <c r="AA889" i="8"/>
  <c r="AA890" i="8"/>
  <c r="AA891" i="8"/>
  <c r="AA892" i="8"/>
  <c r="AA893" i="8"/>
  <c r="AA894" i="8"/>
  <c r="AA895" i="8"/>
  <c r="AA896" i="8"/>
  <c r="AA897" i="8"/>
  <c r="AA898" i="8"/>
  <c r="AA899" i="8"/>
  <c r="AA900" i="8"/>
  <c r="AA901" i="8"/>
  <c r="AA902" i="8"/>
  <c r="AA903" i="8"/>
  <c r="AA904" i="8"/>
  <c r="AA905" i="8"/>
  <c r="AA906" i="8"/>
  <c r="AA907" i="8"/>
  <c r="AA908" i="8"/>
  <c r="AA909" i="8"/>
  <c r="AA910" i="8"/>
  <c r="AA911" i="8"/>
  <c r="AA912" i="8"/>
  <c r="AA913" i="8"/>
  <c r="AA914" i="8"/>
  <c r="AA915" i="8"/>
  <c r="AA916" i="8"/>
  <c r="AA917" i="8"/>
  <c r="AA918" i="8"/>
  <c r="AA919" i="8"/>
  <c r="AA920" i="8"/>
  <c r="AA921" i="8"/>
  <c r="AA922" i="8"/>
  <c r="AA923" i="8"/>
  <c r="AA924" i="8"/>
  <c r="AA925" i="8"/>
  <c r="AA926" i="8"/>
  <c r="AA927" i="8"/>
  <c r="AA928" i="8"/>
  <c r="AA929" i="8"/>
  <c r="AA930" i="8"/>
  <c r="AA931" i="8"/>
  <c r="AA932" i="8"/>
  <c r="AA933" i="8"/>
  <c r="AA934" i="8"/>
  <c r="AA935" i="8"/>
  <c r="AA936" i="8"/>
  <c r="AA937" i="8"/>
  <c r="AA938" i="8"/>
  <c r="AA939" i="8"/>
  <c r="AA940" i="8"/>
  <c r="AA941" i="8"/>
  <c r="AA942" i="8"/>
  <c r="AA943" i="8"/>
  <c r="AA944" i="8"/>
  <c r="AA945" i="8"/>
  <c r="AA946" i="8"/>
  <c r="AA947" i="8"/>
  <c r="AA948" i="8"/>
  <c r="AA949" i="8"/>
  <c r="AA950" i="8"/>
  <c r="AA951" i="8"/>
  <c r="AA952" i="8"/>
  <c r="AA953" i="8"/>
  <c r="AA954" i="8"/>
  <c r="AA955" i="8"/>
  <c r="AA956" i="8"/>
  <c r="AA957" i="8"/>
  <c r="AA958" i="8"/>
  <c r="AA959" i="8"/>
  <c r="AA960" i="8"/>
  <c r="AA961" i="8"/>
  <c r="AA962" i="8"/>
  <c r="AA963" i="8"/>
  <c r="AA964" i="8"/>
  <c r="AA965" i="8"/>
  <c r="AA966" i="8"/>
  <c r="AA967" i="8"/>
  <c r="AA968" i="8"/>
  <c r="AA969" i="8"/>
  <c r="AA970" i="8"/>
  <c r="AA971" i="8"/>
  <c r="AA972" i="8"/>
  <c r="AA973" i="8"/>
  <c r="AA974" i="8"/>
  <c r="AA975" i="8"/>
  <c r="AA976" i="8"/>
  <c r="AA977" i="8"/>
  <c r="AA978" i="8"/>
  <c r="AA979" i="8"/>
  <c r="AA980" i="8"/>
  <c r="AA981" i="8"/>
  <c r="AA982" i="8"/>
  <c r="AA983" i="8"/>
  <c r="AA984" i="8"/>
  <c r="AA985" i="8"/>
  <c r="AA986" i="8"/>
  <c r="AA987" i="8"/>
  <c r="AA988" i="8"/>
  <c r="AA989" i="8"/>
  <c r="AA990" i="8"/>
  <c r="AA991" i="8"/>
  <c r="AA992" i="8"/>
  <c r="AA993" i="8"/>
  <c r="AA994" i="8"/>
  <c r="AA995" i="8"/>
  <c r="AA996" i="8"/>
  <c r="AA997" i="8"/>
  <c r="AA998" i="8"/>
  <c r="AA999" i="8"/>
  <c r="AA1000" i="8"/>
  <c r="AA1001" i="8"/>
  <c r="AA1002" i="8"/>
  <c r="AA1003" i="8"/>
  <c r="AA1004" i="8"/>
  <c r="AA1005" i="8"/>
  <c r="AA1006" i="8"/>
  <c r="AA1007" i="8"/>
  <c r="AA1008" i="8"/>
  <c r="AA1009" i="8"/>
  <c r="AA1010" i="8"/>
  <c r="AA1011" i="8"/>
  <c r="AA1012" i="8"/>
  <c r="AA1013" i="8"/>
  <c r="AA1014" i="8"/>
  <c r="AA1015" i="8"/>
  <c r="AA1016" i="8"/>
  <c r="AA1017" i="8"/>
  <c r="AA1018" i="8"/>
  <c r="AA1019" i="8"/>
  <c r="AA1020" i="8"/>
  <c r="AA1021" i="8"/>
  <c r="AA1022" i="8"/>
  <c r="AA1023" i="8"/>
  <c r="AA1024" i="8"/>
  <c r="AA1025" i="8"/>
  <c r="AA1026" i="8"/>
  <c r="AA1027" i="8"/>
  <c r="AA1028" i="8"/>
  <c r="AA1029" i="8"/>
  <c r="AA1030" i="8"/>
  <c r="AA1031" i="8"/>
  <c r="AA1032" i="8"/>
  <c r="AA1033" i="8"/>
  <c r="AA1034" i="8"/>
  <c r="AA1035" i="8"/>
  <c r="AA1036" i="8"/>
  <c r="AA1037" i="8"/>
  <c r="AA1038" i="8"/>
  <c r="AA1039" i="8"/>
  <c r="AA1040" i="8"/>
  <c r="AA1041" i="8"/>
  <c r="AA1042" i="8"/>
  <c r="AA1043" i="8"/>
  <c r="AA1044" i="8"/>
  <c r="AA1045" i="8"/>
  <c r="AA1046" i="8"/>
  <c r="AA1047" i="8"/>
  <c r="AA1048" i="8"/>
  <c r="AA1049" i="8"/>
  <c r="AA1050" i="8"/>
  <c r="AA1051" i="8"/>
  <c r="AA1052" i="8"/>
  <c r="AA1053" i="8"/>
  <c r="AA1054" i="8"/>
  <c r="AA1055" i="8"/>
  <c r="AA1056" i="8"/>
  <c r="AA1057" i="8"/>
  <c r="AA1058" i="8"/>
  <c r="AA1059" i="8"/>
  <c r="AA1060" i="8"/>
  <c r="AA1061" i="8"/>
  <c r="AA1062" i="8"/>
  <c r="AA1063" i="8"/>
  <c r="AA1064" i="8"/>
  <c r="AA1065" i="8"/>
  <c r="AA1066" i="8"/>
  <c r="AA1067" i="8"/>
  <c r="AA1068" i="8"/>
  <c r="AA1069" i="8"/>
  <c r="AA1070" i="8"/>
  <c r="AA1071" i="8"/>
  <c r="AA1072" i="8"/>
  <c r="AA1073" i="8"/>
  <c r="AA1074" i="8"/>
  <c r="AA1075" i="8"/>
  <c r="AA1076" i="8"/>
  <c r="AA1077" i="8"/>
  <c r="AA1078" i="8"/>
  <c r="AA1079" i="8"/>
  <c r="AA1080" i="8"/>
  <c r="AA1081" i="8"/>
  <c r="AA1082" i="8"/>
  <c r="AA1083" i="8"/>
  <c r="AA1084" i="8"/>
  <c r="AA1085" i="8"/>
  <c r="AA1086" i="8"/>
  <c r="AA1087" i="8"/>
  <c r="AA1088" i="8"/>
  <c r="AA1089" i="8"/>
  <c r="AA1090" i="8"/>
  <c r="AA1091" i="8"/>
  <c r="AA1092" i="8"/>
  <c r="AA1093" i="8"/>
  <c r="AA1094" i="8"/>
  <c r="AA1095" i="8"/>
  <c r="AA1096" i="8"/>
  <c r="AA1097" i="8"/>
  <c r="AA1098" i="8"/>
  <c r="AA1099" i="8"/>
  <c r="AA1100" i="8"/>
  <c r="AA1101" i="8"/>
  <c r="AA1102" i="8"/>
  <c r="AA1103" i="8"/>
  <c r="AA1104" i="8"/>
  <c r="AA1105" i="8"/>
  <c r="AA1106" i="8"/>
  <c r="AA1107" i="8"/>
  <c r="AA1108" i="8"/>
  <c r="AA1109" i="8"/>
  <c r="AA1110" i="8"/>
  <c r="AA1111" i="8"/>
  <c r="AA1112" i="8"/>
  <c r="AA1113" i="8"/>
  <c r="AA1114" i="8"/>
  <c r="AA1115" i="8"/>
  <c r="AA1116" i="8"/>
  <c r="AA1117" i="8"/>
  <c r="AA1118" i="8"/>
  <c r="AA1119" i="8"/>
  <c r="AA1120" i="8"/>
  <c r="AA1121" i="8"/>
  <c r="AA1122" i="8"/>
  <c r="AA1123" i="8"/>
  <c r="AA1124" i="8"/>
  <c r="AA1125" i="8"/>
  <c r="AA1126" i="8"/>
  <c r="AA1127" i="8"/>
  <c r="AA1128" i="8"/>
  <c r="AA1129" i="8"/>
  <c r="AA1130" i="8"/>
  <c r="AA1131" i="8"/>
  <c r="AA1132" i="8"/>
  <c r="AA1133" i="8"/>
  <c r="AA1134" i="8"/>
  <c r="AA1135" i="8"/>
  <c r="AA1136" i="8"/>
  <c r="AA1137" i="8"/>
  <c r="AA1138" i="8"/>
  <c r="AA1139" i="8"/>
  <c r="AA1140" i="8"/>
  <c r="AA1141" i="8"/>
  <c r="AA1142" i="8"/>
  <c r="AA1143" i="8"/>
  <c r="AA1144" i="8"/>
  <c r="AA1145" i="8"/>
  <c r="AA1146" i="8"/>
  <c r="AA1147" i="8"/>
  <c r="AA1148" i="8"/>
  <c r="AA1149" i="8"/>
  <c r="AA1150" i="8"/>
  <c r="AA1151" i="8"/>
  <c r="AA1152" i="8"/>
  <c r="AA1153" i="8"/>
  <c r="AA1154" i="8"/>
  <c r="AA1155" i="8"/>
  <c r="AA1156" i="8"/>
  <c r="AA1157" i="8"/>
  <c r="AA1158" i="8"/>
  <c r="AA1159" i="8"/>
  <c r="AA1160" i="8"/>
  <c r="AA1161" i="8"/>
  <c r="AA1162" i="8"/>
  <c r="AA1163" i="8"/>
  <c r="AA1164" i="8"/>
  <c r="AA1165" i="8"/>
  <c r="AA1166" i="8"/>
  <c r="AA1167" i="8"/>
  <c r="AA1168" i="8"/>
  <c r="AA1169" i="8"/>
  <c r="AA1170" i="8"/>
  <c r="AA1171" i="8"/>
  <c r="AA1172" i="8"/>
  <c r="AA1173" i="8"/>
  <c r="AA1174" i="8"/>
  <c r="AA1175" i="8"/>
  <c r="AA1176" i="8"/>
  <c r="AA1177" i="8"/>
  <c r="AA1178" i="8"/>
  <c r="AA1179" i="8"/>
  <c r="AA1180" i="8"/>
  <c r="AA1181" i="8"/>
  <c r="AA1182" i="8"/>
  <c r="AA1183" i="8"/>
  <c r="AA1184" i="8"/>
  <c r="AA1185" i="8"/>
  <c r="AA1186" i="8"/>
  <c r="AA1187" i="8"/>
  <c r="AA1188" i="8"/>
  <c r="AA1189" i="8"/>
  <c r="AA1190" i="8"/>
  <c r="AA1191" i="8"/>
  <c r="AA1192" i="8"/>
  <c r="AA1193" i="8"/>
  <c r="AA1194" i="8"/>
  <c r="AA1195" i="8"/>
  <c r="AA1196" i="8"/>
  <c r="AA1197" i="8"/>
  <c r="AA1198" i="8"/>
  <c r="AA1199" i="8"/>
  <c r="AA1200" i="8"/>
  <c r="AA1201" i="8"/>
  <c r="AA1202" i="8"/>
  <c r="AA1203" i="8"/>
  <c r="AA1204" i="8"/>
  <c r="AA1205" i="8"/>
  <c r="AA1206" i="8"/>
  <c r="AA1207" i="8"/>
  <c r="AA1208" i="8"/>
  <c r="AA1209" i="8"/>
  <c r="AA1210" i="8"/>
  <c r="AA1211" i="8"/>
  <c r="AA1212" i="8"/>
  <c r="AA1213" i="8"/>
  <c r="AA1214" i="8"/>
  <c r="AA1215" i="8"/>
  <c r="AA1216" i="8"/>
  <c r="AA1217" i="8"/>
  <c r="AA1218" i="8"/>
  <c r="AA1219" i="8"/>
  <c r="AA1220" i="8"/>
  <c r="AA1221" i="8"/>
  <c r="AA1222" i="8"/>
  <c r="AA1223" i="8"/>
  <c r="AA1224" i="8"/>
  <c r="AA1225" i="8"/>
  <c r="AA1226" i="8"/>
  <c r="AA1227" i="8"/>
  <c r="AA1228" i="8"/>
  <c r="AA1229" i="8"/>
  <c r="AA1230" i="8"/>
  <c r="AA1231" i="8"/>
  <c r="AA1232" i="8"/>
  <c r="AA1233" i="8"/>
  <c r="AA1234" i="8"/>
  <c r="AA1235" i="8"/>
  <c r="AA1236" i="8"/>
  <c r="AA1237" i="8"/>
  <c r="AA1238" i="8"/>
  <c r="AA1239" i="8"/>
  <c r="AA1240" i="8"/>
  <c r="AA1241" i="8"/>
  <c r="AA1242" i="8"/>
  <c r="AA1243" i="8"/>
  <c r="AA1244" i="8"/>
  <c r="AA1245" i="8"/>
  <c r="AA1246" i="8"/>
  <c r="AA1247" i="8"/>
  <c r="AA1248" i="8"/>
  <c r="AA1249" i="8"/>
  <c r="AA1250" i="8"/>
  <c r="AA1251" i="8"/>
  <c r="AA1252" i="8"/>
  <c r="AA1253" i="8"/>
  <c r="AA1254" i="8"/>
  <c r="AA1255" i="8"/>
  <c r="AA1256" i="8"/>
  <c r="AA1257" i="8"/>
  <c r="AA1258" i="8"/>
  <c r="AA1259" i="8"/>
  <c r="AA1260" i="8"/>
  <c r="AA1261" i="8"/>
  <c r="AA1262" i="8"/>
  <c r="AA1263" i="8"/>
  <c r="AA1264" i="8"/>
  <c r="AA1265" i="8"/>
  <c r="AA1266" i="8"/>
  <c r="AA1267" i="8"/>
  <c r="AA1268" i="8"/>
  <c r="AA1269" i="8"/>
  <c r="AA1270" i="8"/>
  <c r="AA1271" i="8"/>
  <c r="AA1272" i="8"/>
  <c r="AA1273" i="8"/>
  <c r="AA1274" i="8"/>
  <c r="AA1275" i="8"/>
  <c r="AA1276" i="8"/>
  <c r="AA1277" i="8"/>
  <c r="AA1278" i="8"/>
  <c r="AA1279" i="8"/>
  <c r="AA1280" i="8"/>
  <c r="AA1281" i="8"/>
  <c r="AA1282" i="8"/>
  <c r="AA1283" i="8"/>
  <c r="AA1284" i="8"/>
  <c r="AA1285" i="8"/>
  <c r="AA1286" i="8"/>
  <c r="AA1287" i="8"/>
  <c r="AA1288" i="8"/>
  <c r="AA1289" i="8"/>
  <c r="AA1290" i="8"/>
  <c r="AA1291" i="8"/>
  <c r="AA1292" i="8"/>
  <c r="AA1293" i="8"/>
  <c r="AA1294" i="8"/>
  <c r="AA1295" i="8"/>
  <c r="AA1296" i="8"/>
  <c r="AA1297" i="8"/>
  <c r="AA1298" i="8"/>
  <c r="AA1299" i="8"/>
  <c r="AA1300" i="8"/>
  <c r="AA1301" i="8"/>
  <c r="AA1302" i="8"/>
  <c r="AA1303" i="8"/>
  <c r="AA1304" i="8"/>
  <c r="AA1305" i="8"/>
  <c r="AA1306" i="8"/>
  <c r="AA1307" i="8"/>
  <c r="AA1308" i="8"/>
  <c r="AA1309" i="8"/>
  <c r="AA1310" i="8"/>
  <c r="AA1311" i="8"/>
  <c r="AA1312" i="8"/>
  <c r="AA1313" i="8"/>
  <c r="AA1314" i="8"/>
  <c r="AA1315" i="8"/>
  <c r="AA1316" i="8"/>
  <c r="AA1317" i="8"/>
  <c r="AA1318" i="8"/>
  <c r="AA1319" i="8"/>
  <c r="AA1320" i="8"/>
  <c r="AA1321" i="8"/>
  <c r="AA1322" i="8"/>
  <c r="AA1323" i="8"/>
  <c r="AA1324" i="8"/>
  <c r="AA1325" i="8"/>
  <c r="AA1326" i="8"/>
  <c r="AA1327" i="8"/>
  <c r="AA1328" i="8"/>
  <c r="AA1329" i="8"/>
  <c r="AA1330" i="8"/>
  <c r="AA1331" i="8"/>
  <c r="AA1332" i="8"/>
  <c r="AA1333" i="8"/>
  <c r="AA1334" i="8"/>
  <c r="AA1335" i="8"/>
  <c r="AA1336" i="8"/>
  <c r="AA1337" i="8"/>
  <c r="AA1338" i="8"/>
  <c r="AA1339" i="8"/>
  <c r="AA1340" i="8"/>
  <c r="AA1341" i="8"/>
  <c r="AA1342" i="8"/>
  <c r="AA1343" i="8"/>
  <c r="AA1344" i="8"/>
  <c r="AA1345" i="8"/>
  <c r="AA1346" i="8"/>
  <c r="AA1347" i="8"/>
  <c r="AA1348" i="8"/>
  <c r="AA1349" i="8"/>
  <c r="AA1350" i="8"/>
  <c r="AA1351" i="8"/>
  <c r="AA1352" i="8"/>
  <c r="AA1353" i="8"/>
  <c r="AA1354" i="8"/>
  <c r="AA1355" i="8"/>
  <c r="AA1356" i="8"/>
  <c r="AA1357" i="8"/>
  <c r="AA1358" i="8"/>
  <c r="AA1359" i="8"/>
  <c r="AA1360" i="8"/>
  <c r="AA1361" i="8"/>
  <c r="AA1362" i="8"/>
  <c r="AA1363" i="8"/>
  <c r="AA1364" i="8"/>
  <c r="AA1365" i="8"/>
  <c r="AA1366" i="8"/>
  <c r="AA1367" i="8"/>
  <c r="AA1368" i="8"/>
  <c r="AA1369" i="8"/>
  <c r="AA1370" i="8"/>
  <c r="AA1371" i="8"/>
  <c r="AA1372" i="8"/>
  <c r="AA1373" i="8"/>
  <c r="AA1374" i="8"/>
  <c r="AA1375" i="8"/>
  <c r="AA1376" i="8"/>
  <c r="AA1377" i="8"/>
  <c r="AA1378" i="8"/>
  <c r="AA1379" i="8"/>
  <c r="AA1380" i="8"/>
  <c r="AA1381" i="8"/>
  <c r="AA1382" i="8"/>
  <c r="AA1383" i="8"/>
  <c r="AA1384" i="8"/>
  <c r="AA1385" i="8"/>
  <c r="AA1386" i="8"/>
  <c r="AA1387" i="8"/>
  <c r="AA1388" i="8"/>
  <c r="AA1389" i="8"/>
  <c r="AA1390" i="8"/>
  <c r="AA1391" i="8"/>
  <c r="AA1392" i="8"/>
  <c r="AA1393" i="8"/>
  <c r="AA1394" i="8"/>
  <c r="AA1395" i="8"/>
  <c r="AA1396" i="8"/>
  <c r="AA1397" i="8"/>
  <c r="AA1398" i="8"/>
  <c r="AA1399" i="8"/>
  <c r="AA1400" i="8"/>
  <c r="AA1401" i="8"/>
  <c r="AA1402" i="8"/>
  <c r="AA1403" i="8"/>
  <c r="AA1404" i="8"/>
  <c r="AA1405" i="8"/>
  <c r="AA1406" i="8"/>
  <c r="AA1407" i="8"/>
  <c r="AA1408" i="8"/>
  <c r="AA1409" i="8"/>
  <c r="AA1410" i="8"/>
  <c r="AA1411" i="8"/>
  <c r="AA1412" i="8"/>
  <c r="AA1413" i="8"/>
  <c r="AA1414" i="8"/>
  <c r="AA1415" i="8"/>
  <c r="AA1416" i="8"/>
  <c r="AA1417" i="8"/>
  <c r="AA1418" i="8"/>
  <c r="AA1419" i="8"/>
  <c r="AA1420" i="8"/>
  <c r="AA1421" i="8"/>
  <c r="AA1422" i="8"/>
  <c r="AA1423" i="8"/>
  <c r="AA1424" i="8"/>
  <c r="AA1425" i="8"/>
  <c r="AA1426" i="8"/>
  <c r="AA1427" i="8"/>
  <c r="AA1428" i="8"/>
  <c r="AA1429" i="8"/>
  <c r="AA1430" i="8"/>
  <c r="AA1431" i="8"/>
  <c r="AA1432" i="8"/>
  <c r="AA1433" i="8"/>
  <c r="AA1434" i="8"/>
  <c r="AA1435" i="8"/>
  <c r="AA1436" i="8"/>
  <c r="AA1437" i="8"/>
  <c r="AA1438" i="8"/>
  <c r="AA1439" i="8"/>
  <c r="AA1440" i="8"/>
  <c r="AA1441" i="8"/>
  <c r="AA1442" i="8"/>
  <c r="AA1443" i="8"/>
  <c r="AA1444" i="8"/>
  <c r="AA1445" i="8"/>
  <c r="AA1446" i="8"/>
  <c r="AA1447" i="8"/>
  <c r="AA1448" i="8"/>
  <c r="AA1449" i="8"/>
  <c r="AA1450" i="8"/>
  <c r="AA1451" i="8"/>
  <c r="AA1452" i="8"/>
  <c r="AA1453" i="8"/>
  <c r="AA1454" i="8"/>
  <c r="AA1455" i="8"/>
  <c r="AA1456" i="8"/>
  <c r="AA1457" i="8"/>
  <c r="AA1458" i="8"/>
  <c r="AA1459" i="8"/>
  <c r="AA1460" i="8"/>
  <c r="AA1461" i="8"/>
  <c r="AA1462" i="8"/>
  <c r="AA1463" i="8"/>
  <c r="AA1464" i="8"/>
  <c r="AA1465" i="8"/>
  <c r="AA1466" i="8"/>
  <c r="AA1467" i="8"/>
  <c r="AA1468" i="8"/>
  <c r="AA1469" i="8"/>
  <c r="AA1470" i="8"/>
  <c r="AA1471" i="8"/>
  <c r="AA1472" i="8"/>
  <c r="AA1473" i="8"/>
  <c r="AA1474" i="8"/>
  <c r="AA1475" i="8"/>
  <c r="AA1476" i="8"/>
  <c r="AA1477" i="8"/>
  <c r="AA1478" i="8"/>
  <c r="AA1479" i="8"/>
  <c r="AA1480" i="8"/>
  <c r="AA1481" i="8"/>
  <c r="AA1482" i="8"/>
  <c r="AA1483" i="8"/>
  <c r="AA1484" i="8"/>
  <c r="AA1485" i="8"/>
  <c r="AA1486" i="8"/>
  <c r="AA1487" i="8"/>
  <c r="AA1488" i="8"/>
  <c r="AA1489" i="8"/>
  <c r="AA1490" i="8"/>
  <c r="AA1491" i="8"/>
  <c r="AA1492" i="8"/>
  <c r="AA1493" i="8"/>
  <c r="AA1494" i="8"/>
  <c r="AA1495" i="8"/>
  <c r="AA1496" i="8"/>
  <c r="AA1497" i="8"/>
  <c r="AA1498" i="8"/>
  <c r="AA1499" i="8"/>
  <c r="AA1500" i="8"/>
  <c r="AA1501" i="8"/>
  <c r="AA1502" i="8"/>
  <c r="AA1503" i="8"/>
  <c r="AA1504" i="8"/>
  <c r="AA1505" i="8"/>
  <c r="AA1506" i="8"/>
  <c r="AA1507" i="8"/>
  <c r="AA1508" i="8"/>
  <c r="AA1509" i="8"/>
  <c r="AA1510" i="8"/>
  <c r="AA1511" i="8"/>
  <c r="AA1512" i="8"/>
  <c r="AA1513" i="8"/>
  <c r="AA1514" i="8"/>
  <c r="AA1515" i="8"/>
  <c r="AA1516" i="8"/>
  <c r="AA1517" i="8"/>
  <c r="AA1518" i="8"/>
  <c r="AA1519" i="8"/>
  <c r="AA1520" i="8"/>
  <c r="AA1521" i="8"/>
  <c r="AA1522" i="8"/>
  <c r="AA1523" i="8"/>
  <c r="AA1524" i="8"/>
  <c r="AA1525" i="8"/>
  <c r="AA1526" i="8"/>
  <c r="AA1527" i="8"/>
  <c r="AA1528" i="8"/>
  <c r="AA1529" i="8"/>
  <c r="AA1530" i="8"/>
  <c r="AA1531" i="8"/>
  <c r="AA1532" i="8"/>
  <c r="AA1533" i="8"/>
  <c r="AA1534" i="8"/>
  <c r="AA1535" i="8"/>
  <c r="AA1536" i="8"/>
  <c r="AA1537" i="8"/>
  <c r="AA1538" i="8"/>
  <c r="AA1539" i="8"/>
  <c r="AA1540" i="8"/>
  <c r="AA1541" i="8"/>
  <c r="AA1542" i="8"/>
  <c r="AA1543" i="8"/>
  <c r="AA1544" i="8"/>
  <c r="AA1545" i="8"/>
  <c r="AA1546" i="8"/>
  <c r="AA1547" i="8"/>
  <c r="AA1548" i="8"/>
  <c r="AA1549" i="8"/>
  <c r="AA1550" i="8"/>
  <c r="AA1551" i="8"/>
  <c r="AA1552" i="8"/>
  <c r="AA1553" i="8"/>
  <c r="AA1554" i="8"/>
  <c r="AA1555" i="8"/>
  <c r="AA1556" i="8"/>
  <c r="AA1557" i="8"/>
  <c r="AA1558" i="8"/>
  <c r="AA1559" i="8"/>
  <c r="AA1560" i="8"/>
  <c r="AA1561" i="8"/>
  <c r="AA1562" i="8"/>
  <c r="AA1563" i="8"/>
  <c r="AA1564" i="8"/>
  <c r="AA1565" i="8"/>
  <c r="AA1566" i="8"/>
  <c r="AA1567" i="8"/>
  <c r="AA1568" i="8"/>
  <c r="AA1569" i="8"/>
  <c r="AA1570" i="8"/>
  <c r="AA1571" i="8"/>
  <c r="AA1572" i="8"/>
  <c r="AA1573" i="8"/>
  <c r="AA1574" i="8"/>
  <c r="AA1575" i="8"/>
  <c r="AA1576" i="8"/>
  <c r="AA1577" i="8"/>
  <c r="AA1578" i="8"/>
  <c r="AA1579" i="8"/>
  <c r="AA1580" i="8"/>
  <c r="AA1581" i="8"/>
  <c r="AA1582" i="8"/>
  <c r="AA1583" i="8"/>
  <c r="AA1584" i="8"/>
  <c r="AA1585" i="8"/>
  <c r="AA1586" i="8"/>
  <c r="AA1587" i="8"/>
  <c r="AA1588" i="8"/>
  <c r="AA1589" i="8"/>
  <c r="AA1590" i="8"/>
  <c r="AA1591" i="8"/>
  <c r="AA1592" i="8"/>
  <c r="AA1593" i="8"/>
  <c r="AA1594" i="8"/>
  <c r="AA1595" i="8"/>
  <c r="AA1596" i="8"/>
  <c r="AA1597" i="8"/>
  <c r="AA1598" i="8"/>
  <c r="AA1599" i="8"/>
  <c r="AA1600" i="8"/>
  <c r="AA1601" i="8"/>
  <c r="AA1602" i="8"/>
  <c r="AA1603" i="8"/>
  <c r="AA1604" i="8"/>
  <c r="AA1605" i="8"/>
  <c r="AA1606" i="8"/>
  <c r="AA1607" i="8"/>
  <c r="AA1608" i="8"/>
  <c r="AA1609" i="8"/>
  <c r="AA1610" i="8"/>
  <c r="AA1611" i="8"/>
  <c r="AA1612" i="8"/>
  <c r="AA1613" i="8"/>
  <c r="AA1614" i="8"/>
  <c r="AA1615" i="8"/>
  <c r="AA1616" i="8"/>
  <c r="AA1617" i="8"/>
  <c r="AA1618" i="8"/>
  <c r="AA1619" i="8"/>
  <c r="AA1620" i="8"/>
  <c r="AA1621" i="8"/>
  <c r="AA1622" i="8"/>
  <c r="AA1623" i="8"/>
  <c r="AA1624" i="8"/>
  <c r="AA1625" i="8"/>
  <c r="AA1626" i="8"/>
  <c r="AA1627" i="8"/>
  <c r="AA1628" i="8"/>
  <c r="AA1629" i="8"/>
  <c r="AA1630" i="8"/>
  <c r="AA1631" i="8"/>
  <c r="AA1632" i="8"/>
  <c r="AA1633" i="8"/>
  <c r="AA1634" i="8"/>
  <c r="AA1635" i="8"/>
  <c r="AA1636" i="8"/>
  <c r="AA1637" i="8"/>
  <c r="AA1638" i="8"/>
  <c r="AA1639" i="8"/>
  <c r="AA1640" i="8"/>
  <c r="AA1641" i="8"/>
  <c r="AA1642" i="8"/>
  <c r="AA1643" i="8"/>
  <c r="AA1644" i="8"/>
  <c r="AA1645" i="8"/>
  <c r="AA1646" i="8"/>
  <c r="AA1647" i="8"/>
  <c r="AA1648" i="8"/>
  <c r="AA1649" i="8"/>
  <c r="AA1650" i="8"/>
  <c r="AA1651" i="8"/>
  <c r="AA1652" i="8"/>
  <c r="AA1653" i="8"/>
  <c r="AA1654" i="8"/>
  <c r="AA1655" i="8"/>
  <c r="AA1656" i="8"/>
  <c r="AA1657" i="8"/>
  <c r="AA1658" i="8"/>
  <c r="AA1659" i="8"/>
  <c r="AA1660" i="8"/>
  <c r="AA1661" i="8"/>
  <c r="AA1662" i="8"/>
  <c r="AA1663" i="8"/>
  <c r="AA1664" i="8"/>
  <c r="AA1665" i="8"/>
  <c r="AA1666" i="8"/>
  <c r="AA1667" i="8"/>
  <c r="AA1668" i="8"/>
  <c r="AA1669" i="8"/>
  <c r="AA1670" i="8"/>
  <c r="AA1671" i="8"/>
  <c r="AA1672" i="8"/>
  <c r="AA1673" i="8"/>
  <c r="AA1674" i="8"/>
  <c r="AA1675" i="8"/>
  <c r="AA1676" i="8"/>
  <c r="AA1677" i="8"/>
  <c r="AA1678" i="8"/>
  <c r="AA1679" i="8"/>
  <c r="AA1680" i="8"/>
  <c r="AA1681" i="8"/>
  <c r="AA1682" i="8"/>
  <c r="AA1683" i="8"/>
  <c r="AA1684" i="8"/>
  <c r="AA1685" i="8"/>
  <c r="AA1686" i="8"/>
  <c r="AA1687" i="8"/>
  <c r="AA1688" i="8"/>
  <c r="AA1689" i="8"/>
  <c r="AA1690" i="8"/>
  <c r="AA1691" i="8"/>
  <c r="AA1692" i="8"/>
  <c r="AA1693" i="8"/>
  <c r="AA1694" i="8"/>
  <c r="AA1695" i="8"/>
  <c r="AA1696" i="8"/>
  <c r="AA1697" i="8"/>
  <c r="AA1698" i="8"/>
  <c r="AA1699" i="8"/>
  <c r="AA1700" i="8"/>
  <c r="AA1701" i="8"/>
  <c r="AA1702" i="8"/>
  <c r="AA1703" i="8"/>
  <c r="AA1704" i="8"/>
  <c r="AA1705" i="8"/>
  <c r="AA1706" i="8"/>
  <c r="AA1707" i="8"/>
  <c r="AA1708" i="8"/>
  <c r="AA1709" i="8"/>
  <c r="AA1710" i="8"/>
  <c r="AA1711" i="8"/>
  <c r="AA1712" i="8"/>
  <c r="AA1713" i="8"/>
  <c r="AA1714" i="8"/>
  <c r="AA1715" i="8"/>
  <c r="AA1716" i="8"/>
  <c r="AA1717" i="8"/>
  <c r="AA1718" i="8"/>
  <c r="AA1719" i="8"/>
  <c r="AA1720" i="8"/>
  <c r="AA1721" i="8"/>
  <c r="AA1722" i="8"/>
  <c r="AA1723" i="8"/>
  <c r="AA1724" i="8"/>
  <c r="AA1725" i="8"/>
  <c r="AA1726" i="8"/>
  <c r="AA1727" i="8"/>
  <c r="AA1728" i="8"/>
  <c r="AA1729" i="8"/>
  <c r="AA1730" i="8"/>
  <c r="AA1731" i="8"/>
  <c r="AA1732" i="8"/>
  <c r="AA1733" i="8"/>
  <c r="AA1734" i="8"/>
  <c r="AA1735" i="8"/>
  <c r="AA1736" i="8"/>
  <c r="AA1737" i="8"/>
  <c r="AA1738" i="8"/>
  <c r="AA1739" i="8"/>
  <c r="AA1740" i="8"/>
  <c r="AA1741" i="8"/>
  <c r="AA1742" i="8"/>
  <c r="AA1743" i="8"/>
  <c r="AA1744" i="8"/>
  <c r="AA1745" i="8"/>
  <c r="AA1746" i="8"/>
  <c r="AA1747" i="8"/>
  <c r="AA1748" i="8"/>
  <c r="AA1749" i="8"/>
  <c r="AA1750" i="8"/>
  <c r="AA1751" i="8"/>
  <c r="AA1752" i="8"/>
  <c r="AA1753" i="8"/>
  <c r="AA1754" i="8"/>
  <c r="AA1755" i="8"/>
  <c r="AA1756" i="8"/>
  <c r="AA1757" i="8"/>
  <c r="AA1758" i="8"/>
  <c r="AA1759" i="8"/>
  <c r="AA1760" i="8"/>
  <c r="AA1761" i="8"/>
  <c r="AA1762" i="8"/>
  <c r="AA1763" i="8"/>
  <c r="AA1764" i="8"/>
  <c r="AA1765" i="8"/>
  <c r="AA1766" i="8"/>
  <c r="AA1767" i="8"/>
  <c r="AA1768" i="8"/>
  <c r="AA1769" i="8"/>
  <c r="AA1770" i="8"/>
  <c r="AA1771" i="8"/>
  <c r="AA1772" i="8"/>
  <c r="AA1773" i="8"/>
  <c r="AA1774" i="8"/>
  <c r="AA1775" i="8"/>
  <c r="AA1776" i="8"/>
  <c r="AA1777" i="8"/>
  <c r="AA1778" i="8"/>
  <c r="AA1779" i="8"/>
  <c r="AA1780" i="8"/>
  <c r="AA1781" i="8"/>
  <c r="AA1782" i="8"/>
  <c r="AA1783" i="8"/>
  <c r="AA1784" i="8"/>
  <c r="AA1785" i="8"/>
  <c r="AA1786" i="8"/>
  <c r="AA1787" i="8"/>
  <c r="AA1788" i="8"/>
  <c r="AA1789" i="8"/>
  <c r="AA1790" i="8"/>
  <c r="AA1791" i="8"/>
  <c r="AA1792" i="8"/>
  <c r="AA1793" i="8"/>
  <c r="AA1794" i="8"/>
  <c r="AA1795" i="8"/>
  <c r="AA1796" i="8"/>
  <c r="AA1797" i="8"/>
  <c r="AA1798" i="8"/>
  <c r="AA1799" i="8"/>
  <c r="AA1800" i="8"/>
  <c r="AA1801" i="8"/>
  <c r="AA1802" i="8"/>
  <c r="AA1803" i="8"/>
  <c r="AA1804" i="8"/>
  <c r="AA1805" i="8"/>
  <c r="AA1806" i="8"/>
  <c r="AA1807" i="8"/>
  <c r="AA1808" i="8"/>
  <c r="AA1809" i="8"/>
  <c r="AA1810" i="8"/>
  <c r="AA1811" i="8"/>
  <c r="AA1812" i="8"/>
  <c r="AA1813" i="8"/>
  <c r="AA1814" i="8"/>
  <c r="AA1815" i="8"/>
  <c r="AA1816" i="8"/>
  <c r="AA1817" i="8"/>
  <c r="AA1818" i="8"/>
  <c r="AA1819" i="8"/>
  <c r="AA1820" i="8"/>
  <c r="AA1821" i="8"/>
  <c r="AA1822" i="8"/>
  <c r="AA1823" i="8"/>
  <c r="AA1824" i="8"/>
  <c r="AA1825" i="8"/>
  <c r="AA1826" i="8"/>
  <c r="AA1827" i="8"/>
  <c r="AA1828" i="8"/>
  <c r="AA1829" i="8"/>
  <c r="AA1830" i="8"/>
  <c r="AA1831" i="8"/>
  <c r="AA1832" i="8"/>
  <c r="AA1833" i="8"/>
  <c r="AA1834" i="8"/>
  <c r="AA1835" i="8"/>
  <c r="AA1836" i="8"/>
  <c r="AA1837" i="8"/>
  <c r="AA1838" i="8"/>
  <c r="AA1839" i="8"/>
  <c r="AA1840" i="8"/>
  <c r="AA1841" i="8"/>
  <c r="AA1842" i="8"/>
  <c r="AA1843" i="8"/>
  <c r="AA1844" i="8"/>
  <c r="AA1845" i="8"/>
  <c r="AA1846" i="8"/>
  <c r="AA1847" i="8"/>
  <c r="AA1848" i="8"/>
  <c r="AA1849" i="8"/>
  <c r="AA1850" i="8"/>
  <c r="AA1851" i="8"/>
  <c r="AA1852" i="8"/>
  <c r="AA1853" i="8"/>
  <c r="AA1854" i="8"/>
  <c r="AA1855" i="8"/>
  <c r="AA1856" i="8"/>
  <c r="AA1857" i="8"/>
  <c r="AA1858" i="8"/>
  <c r="AA1859" i="8"/>
  <c r="AA1860" i="8"/>
  <c r="AA1861" i="8"/>
  <c r="AA1862" i="8"/>
  <c r="AA1863" i="8"/>
  <c r="AA1864" i="8"/>
  <c r="AA1865" i="8"/>
  <c r="AA1866" i="8"/>
  <c r="AA1867" i="8"/>
  <c r="AA1868" i="8"/>
  <c r="AA1869" i="8"/>
  <c r="AA1870" i="8"/>
  <c r="AA1871" i="8"/>
  <c r="AA1872" i="8"/>
  <c r="AA1873" i="8"/>
  <c r="AA1874" i="8"/>
  <c r="AA1875" i="8"/>
  <c r="AA1876" i="8"/>
  <c r="AA1877" i="8"/>
  <c r="AA1878" i="8"/>
  <c r="AA1879" i="8"/>
  <c r="AA1880" i="8"/>
  <c r="AA1881" i="8"/>
  <c r="AA1882" i="8"/>
  <c r="AA1883" i="8"/>
  <c r="AA1884" i="8"/>
  <c r="AA1885" i="8"/>
  <c r="AA1886" i="8"/>
  <c r="AA1887" i="8"/>
  <c r="AA1888" i="8"/>
  <c r="AA1889" i="8"/>
  <c r="AA1890" i="8"/>
  <c r="AA1891" i="8"/>
  <c r="AA1892" i="8"/>
  <c r="AA1893" i="8"/>
  <c r="AA1894" i="8"/>
  <c r="AA1895" i="8"/>
  <c r="AA1896" i="8"/>
  <c r="AA1897" i="8"/>
  <c r="AA1898" i="8"/>
  <c r="AA1899" i="8"/>
  <c r="AA1900" i="8"/>
  <c r="AA1901" i="8"/>
  <c r="AA1902" i="8"/>
  <c r="AA1903" i="8"/>
  <c r="AA1904" i="8"/>
  <c r="AA1905" i="8"/>
  <c r="AA1906" i="8"/>
  <c r="AA1907" i="8"/>
  <c r="AA1908" i="8"/>
  <c r="AA1909" i="8"/>
  <c r="AA1910" i="8"/>
  <c r="AA1911" i="8"/>
  <c r="AA1912" i="8"/>
  <c r="AA1913" i="8"/>
  <c r="AA1914" i="8"/>
  <c r="AA1915" i="8"/>
  <c r="AA1916" i="8"/>
  <c r="AA1917" i="8"/>
  <c r="AA1918" i="8"/>
  <c r="AA1919" i="8"/>
  <c r="AA1920" i="8"/>
  <c r="AA1921" i="8"/>
  <c r="AA1922" i="8"/>
  <c r="AA1923" i="8"/>
  <c r="AA1924" i="8"/>
  <c r="AA1925" i="8"/>
  <c r="AA1926" i="8"/>
  <c r="AA1927" i="8"/>
  <c r="AA1928" i="8"/>
  <c r="AA1929" i="8"/>
  <c r="AA1930" i="8"/>
  <c r="AA1931" i="8"/>
  <c r="AA1932" i="8"/>
  <c r="AA1933" i="8"/>
  <c r="AA1934" i="8"/>
  <c r="AA1935" i="8"/>
  <c r="AA1936" i="8"/>
  <c r="AA1937" i="8"/>
  <c r="AA1938" i="8"/>
  <c r="AA1939" i="8"/>
  <c r="AA1940" i="8"/>
  <c r="AA1941" i="8"/>
  <c r="AA1942" i="8"/>
  <c r="AA1943" i="8"/>
  <c r="AA1944" i="8"/>
  <c r="AA1945" i="8"/>
  <c r="AA1946" i="8"/>
  <c r="AA1947" i="8"/>
  <c r="AA1948" i="8"/>
  <c r="AA1949" i="8"/>
  <c r="AA1950" i="8"/>
  <c r="AA1951" i="8"/>
  <c r="AA1952" i="8"/>
  <c r="AA1953" i="8"/>
  <c r="AA1954" i="8"/>
  <c r="AA1955" i="8"/>
  <c r="AA1956" i="8"/>
  <c r="AA1957" i="8"/>
  <c r="AA1958" i="8"/>
  <c r="AA1959" i="8"/>
  <c r="AA1960" i="8"/>
  <c r="AA1961" i="8"/>
  <c r="AA1962" i="8"/>
  <c r="AA1963" i="8"/>
  <c r="AA1964" i="8"/>
  <c r="AA1965" i="8"/>
  <c r="AA1966" i="8"/>
  <c r="AA1967" i="8"/>
  <c r="AA1968" i="8"/>
  <c r="AA1969" i="8"/>
  <c r="AA1970" i="8"/>
  <c r="AA1971" i="8"/>
  <c r="AA1972" i="8"/>
  <c r="AA1973" i="8"/>
  <c r="AA1974" i="8"/>
  <c r="AA1975" i="8"/>
  <c r="AA1976" i="8"/>
  <c r="AA1977" i="8"/>
  <c r="AA1978" i="8"/>
  <c r="AA1979" i="8"/>
  <c r="AA1980" i="8"/>
  <c r="AA1981" i="8"/>
  <c r="AA1982" i="8"/>
  <c r="AA1983" i="8"/>
  <c r="AA1984" i="8"/>
  <c r="AA1985" i="8"/>
  <c r="AA1986" i="8"/>
  <c r="AA1987" i="8"/>
  <c r="AA1988" i="8"/>
  <c r="AA1989" i="8"/>
  <c r="AA1990" i="8"/>
  <c r="AA1991" i="8"/>
  <c r="AA1992" i="8"/>
  <c r="AA1993" i="8"/>
  <c r="AA1994" i="8"/>
  <c r="AA1995" i="8"/>
  <c r="AA1996" i="8"/>
  <c r="AA1997" i="8"/>
  <c r="AA1998" i="8"/>
  <c r="AA1999" i="8"/>
  <c r="AA2000" i="8"/>
  <c r="AA2001" i="8"/>
  <c r="AA2002" i="8"/>
  <c r="AA2003" i="8"/>
  <c r="AA2004" i="8"/>
  <c r="AA2005" i="8"/>
  <c r="AA2006" i="8"/>
  <c r="AA2007" i="8"/>
  <c r="AA2008" i="8"/>
  <c r="AA2009" i="8"/>
  <c r="AA2010" i="8"/>
  <c r="AA2011" i="8"/>
  <c r="AA2012" i="8"/>
  <c r="AA2013" i="8"/>
  <c r="AA2014" i="8"/>
  <c r="AA2015" i="8"/>
  <c r="AA2016" i="8"/>
  <c r="AA2017" i="8"/>
  <c r="AA2018" i="8"/>
  <c r="AA2019" i="8"/>
  <c r="AA2020" i="8"/>
  <c r="AA2021" i="8"/>
  <c r="AA2022" i="8"/>
  <c r="AA2023" i="8"/>
  <c r="AA2024" i="8"/>
  <c r="AA2025" i="8"/>
  <c r="AA2026" i="8"/>
  <c r="AA2027" i="8"/>
  <c r="AA2028" i="8"/>
  <c r="AA2029" i="8"/>
  <c r="AA2030" i="8"/>
  <c r="AA2031" i="8"/>
  <c r="AA2032" i="8"/>
  <c r="AA2033" i="8"/>
  <c r="AA2034" i="8"/>
  <c r="AA2035" i="8"/>
  <c r="AA2036" i="8"/>
  <c r="AA2037" i="8"/>
  <c r="AA2038" i="8"/>
  <c r="AA2039" i="8"/>
  <c r="AA2040" i="8"/>
  <c r="AA2041" i="8"/>
  <c r="AA2042" i="8"/>
  <c r="AA2043" i="8"/>
  <c r="AA2044" i="8"/>
  <c r="AA2045" i="8"/>
  <c r="AA2046" i="8"/>
  <c r="AA2047" i="8"/>
  <c r="AA2048" i="8"/>
  <c r="AA2049" i="8"/>
  <c r="AA2050" i="8"/>
  <c r="AA2051" i="8"/>
  <c r="AA2052" i="8"/>
  <c r="AA2053" i="8"/>
  <c r="AA2054" i="8"/>
  <c r="AA2055" i="8"/>
  <c r="AA2056" i="8"/>
  <c r="AA2057" i="8"/>
  <c r="AA2058" i="8"/>
  <c r="AA2059" i="8"/>
  <c r="AA2060" i="8"/>
  <c r="AA2061" i="8"/>
  <c r="AA2062" i="8"/>
  <c r="AA2063" i="8"/>
  <c r="AA2064" i="8"/>
  <c r="AA2065" i="8"/>
  <c r="AA2066" i="8"/>
  <c r="AA2067" i="8"/>
  <c r="AA2068" i="8"/>
  <c r="AA2069" i="8"/>
  <c r="AA2070" i="8"/>
  <c r="AA2071" i="8"/>
  <c r="AA2072" i="8"/>
  <c r="AA2073" i="8"/>
  <c r="AA2074" i="8"/>
  <c r="AA2075" i="8"/>
  <c r="AA2076" i="8"/>
  <c r="AA2077" i="8"/>
  <c r="AA2078" i="8"/>
  <c r="AA2079" i="8"/>
  <c r="AA2080" i="8"/>
  <c r="AA2081" i="8"/>
  <c r="AA2082" i="8"/>
  <c r="AA2083" i="8"/>
  <c r="AA2084" i="8"/>
  <c r="AA2085" i="8"/>
  <c r="AA2086" i="8"/>
  <c r="AA2087" i="8"/>
  <c r="AA2088" i="8"/>
  <c r="AA2089" i="8"/>
  <c r="AA2090" i="8"/>
  <c r="AA2091" i="8"/>
  <c r="AA2092" i="8"/>
  <c r="AA2093" i="8"/>
  <c r="AA2094" i="8"/>
  <c r="AA2095" i="8"/>
  <c r="AA2096" i="8"/>
  <c r="AA2097" i="8"/>
  <c r="AA2098" i="8"/>
  <c r="AA2099" i="8"/>
  <c r="AA2100" i="8"/>
  <c r="AA2101" i="8"/>
  <c r="AA2102" i="8"/>
  <c r="AA2103" i="8"/>
  <c r="AA2104" i="8"/>
  <c r="AA2105" i="8"/>
  <c r="AA2106" i="8"/>
  <c r="AA2107" i="8"/>
  <c r="AA2108" i="8"/>
  <c r="AA2109" i="8"/>
  <c r="AA2110" i="8"/>
  <c r="AA2111" i="8"/>
  <c r="AA2112" i="8"/>
  <c r="AA2113" i="8"/>
  <c r="AA2114" i="8"/>
  <c r="AA2115" i="8"/>
  <c r="AA2116" i="8"/>
  <c r="AA2117" i="8"/>
  <c r="AA2118" i="8"/>
  <c r="AA2119" i="8"/>
  <c r="AA2120" i="8"/>
  <c r="AA2121" i="8"/>
  <c r="AA2122" i="8"/>
  <c r="AA2123" i="8"/>
  <c r="AA2124" i="8"/>
  <c r="AA2125" i="8"/>
  <c r="AA2126" i="8"/>
  <c r="AA2127" i="8"/>
  <c r="AA2128" i="8"/>
  <c r="AA2129" i="8"/>
  <c r="AA2130" i="8"/>
  <c r="AA2131" i="8"/>
  <c r="AA2132" i="8"/>
  <c r="AA2133" i="8"/>
  <c r="AA2134" i="8"/>
  <c r="AA2135" i="8"/>
  <c r="AA2136" i="8"/>
  <c r="AA2137" i="8"/>
  <c r="AA2138" i="8"/>
  <c r="AA2139" i="8"/>
  <c r="AA2140" i="8"/>
  <c r="AA2141" i="8"/>
  <c r="AA2142" i="8"/>
  <c r="AA2143" i="8"/>
  <c r="AA2144" i="8"/>
  <c r="AA2145" i="8"/>
  <c r="AA2146" i="8"/>
  <c r="AA2147" i="8"/>
  <c r="AA2148" i="8"/>
  <c r="AA2149" i="8"/>
  <c r="AA2150" i="8"/>
  <c r="AA2151" i="8"/>
  <c r="AA2152" i="8"/>
  <c r="AA2153" i="8"/>
  <c r="AA2154" i="8"/>
  <c r="AA2155" i="8"/>
  <c r="AA2156" i="8"/>
  <c r="AA2157" i="8"/>
  <c r="AA2158" i="8"/>
  <c r="AA2159" i="8"/>
  <c r="AA2160" i="8"/>
  <c r="AA2161" i="8"/>
  <c r="AA2162" i="8"/>
  <c r="AA2163" i="8"/>
  <c r="AA2164" i="8"/>
  <c r="AA2165" i="8"/>
  <c r="AA2166" i="8"/>
  <c r="AA2167" i="8"/>
  <c r="AA2168" i="8"/>
  <c r="AA2169" i="8"/>
  <c r="AA2170" i="8"/>
  <c r="AA2171" i="8"/>
  <c r="AA2172" i="8"/>
  <c r="AA2173" i="8"/>
  <c r="AA2174" i="8"/>
  <c r="AA2175" i="8"/>
  <c r="AA2176" i="8"/>
  <c r="AA2177" i="8"/>
  <c r="AA2178" i="8"/>
  <c r="AA2179" i="8"/>
  <c r="AA2180" i="8"/>
  <c r="AA2181" i="8"/>
  <c r="AA2182" i="8"/>
  <c r="AA2183" i="8"/>
  <c r="AA2184" i="8"/>
  <c r="AA2185" i="8"/>
  <c r="AA2186" i="8"/>
  <c r="AA2187" i="8"/>
  <c r="AA2188" i="8"/>
  <c r="AA2189" i="8"/>
  <c r="AA2190" i="8"/>
  <c r="AA2191" i="8"/>
  <c r="AA2192" i="8"/>
  <c r="AA2193" i="8"/>
  <c r="AA2194" i="8"/>
  <c r="AA2195" i="8"/>
  <c r="AA2196" i="8"/>
  <c r="AA2197" i="8"/>
  <c r="AA2198" i="8"/>
  <c r="AA2199" i="8"/>
  <c r="AA2200" i="8"/>
  <c r="AA2201" i="8"/>
  <c r="AA2202" i="8"/>
  <c r="AA2203" i="8"/>
  <c r="AA2204" i="8"/>
  <c r="AA2205" i="8"/>
  <c r="AA2206" i="8"/>
  <c r="AA2207" i="8"/>
  <c r="AA2208" i="8"/>
  <c r="AA2209" i="8"/>
  <c r="AA2210" i="8"/>
  <c r="AA2211" i="8"/>
  <c r="AA2212" i="8"/>
  <c r="AA2213" i="8"/>
  <c r="AA2214" i="8"/>
  <c r="AA2215" i="8"/>
  <c r="AA2216" i="8"/>
  <c r="AA2217" i="8"/>
  <c r="AA2218" i="8"/>
  <c r="AA2219" i="8"/>
  <c r="AA2220" i="8"/>
  <c r="AA2221" i="8"/>
  <c r="AA2222" i="8"/>
  <c r="AA2223" i="8"/>
  <c r="AA2224" i="8"/>
  <c r="AA2225" i="8"/>
  <c r="AA2226" i="8"/>
  <c r="AA2227" i="8"/>
  <c r="AA2228" i="8"/>
  <c r="AA2229" i="8"/>
  <c r="AA2230" i="8"/>
  <c r="AA2231" i="8"/>
  <c r="AA2232" i="8"/>
  <c r="AA2233" i="8"/>
  <c r="AA2234" i="8"/>
  <c r="AA2235" i="8"/>
  <c r="AA2236" i="8"/>
  <c r="AA2237" i="8"/>
  <c r="AA2238" i="8"/>
  <c r="AA2239" i="8"/>
  <c r="AA2240" i="8"/>
  <c r="AA2241" i="8"/>
  <c r="AA2242" i="8"/>
  <c r="AA2243" i="8"/>
  <c r="AA2244" i="8"/>
  <c r="AA2245" i="8"/>
  <c r="AA2246" i="8"/>
  <c r="AA2247" i="8"/>
  <c r="AA2248" i="8"/>
  <c r="AA2249" i="8"/>
  <c r="AA2250" i="8"/>
  <c r="AA2251" i="8"/>
  <c r="AA2252" i="8"/>
  <c r="AA2253" i="8"/>
  <c r="AA2254" i="8"/>
  <c r="AA2255" i="8"/>
  <c r="AA2256" i="8"/>
  <c r="AA2257" i="8"/>
  <c r="AA2258" i="8"/>
  <c r="AA2259" i="8"/>
  <c r="AA2260" i="8"/>
  <c r="AA2261" i="8"/>
  <c r="AA2262" i="8"/>
  <c r="AA2263" i="8"/>
  <c r="AA2264" i="8"/>
  <c r="AA2265" i="8"/>
  <c r="AA2266" i="8"/>
  <c r="AA2267" i="8"/>
  <c r="AA2268" i="8"/>
  <c r="AA2269" i="8"/>
  <c r="AA2270" i="8"/>
  <c r="AA2271" i="8"/>
  <c r="AA2272" i="8"/>
  <c r="AA2273" i="8"/>
  <c r="AA2274" i="8"/>
  <c r="AA2275" i="8"/>
  <c r="AA2276" i="8"/>
  <c r="AA2277" i="8"/>
  <c r="AA2278" i="8"/>
  <c r="AA2279" i="8"/>
  <c r="AA2280" i="8"/>
  <c r="AA2281" i="8"/>
  <c r="AA2282" i="8"/>
  <c r="AA2283" i="8"/>
  <c r="AA2284" i="8"/>
  <c r="AA2285" i="8"/>
  <c r="AA2286" i="8"/>
  <c r="AA2287" i="8"/>
  <c r="AA2288" i="8"/>
  <c r="AA2289" i="8"/>
  <c r="AA2290" i="8"/>
  <c r="AA2291" i="8"/>
  <c r="AA2292" i="8"/>
  <c r="AA2293" i="8"/>
  <c r="AA2294" i="8"/>
  <c r="AA2295" i="8"/>
  <c r="AA2296" i="8"/>
  <c r="AA2297" i="8"/>
  <c r="AA2298" i="8"/>
  <c r="AA2299" i="8"/>
  <c r="AA2300" i="8"/>
  <c r="AA2301" i="8"/>
  <c r="AA2302" i="8"/>
  <c r="AA2303" i="8"/>
  <c r="AA2304" i="8"/>
  <c r="AA2305" i="8"/>
  <c r="AA2306" i="8"/>
  <c r="AA2307" i="8"/>
  <c r="AA2308" i="8"/>
  <c r="AA2309" i="8"/>
  <c r="AA2310" i="8"/>
  <c r="AA2311" i="8"/>
  <c r="AA2312" i="8"/>
  <c r="AA2313" i="8"/>
  <c r="AA2314" i="8"/>
  <c r="AA2315" i="8"/>
  <c r="AA2316" i="8"/>
  <c r="AA2317" i="8"/>
  <c r="AA2318" i="8"/>
  <c r="AA2319" i="8"/>
  <c r="AA2320" i="8"/>
  <c r="AA2321" i="8"/>
  <c r="AA2322" i="8"/>
  <c r="AA2323" i="8"/>
  <c r="AA2324" i="8"/>
  <c r="AA2325" i="8"/>
  <c r="AA2326" i="8"/>
  <c r="AA2327" i="8"/>
  <c r="AA2328" i="8"/>
  <c r="AA2329" i="8"/>
  <c r="AA2330" i="8"/>
  <c r="AA2331" i="8"/>
  <c r="AA2332" i="8"/>
  <c r="AA2333" i="8"/>
  <c r="AA2334" i="8"/>
  <c r="AA2335" i="8"/>
  <c r="AA2336" i="8"/>
  <c r="AA2337" i="8"/>
  <c r="AA2338" i="8"/>
  <c r="AA2339" i="8"/>
  <c r="AA2340" i="8"/>
  <c r="AA2341" i="8"/>
  <c r="AA2342" i="8"/>
  <c r="AA2343" i="8"/>
  <c r="AA2344" i="8"/>
  <c r="AA2345" i="8"/>
  <c r="AA2346" i="8"/>
  <c r="AA2347" i="8"/>
  <c r="AA2348" i="8"/>
  <c r="AA2349" i="8"/>
  <c r="AA2350" i="8"/>
  <c r="AA2351" i="8"/>
  <c r="AA2352" i="8"/>
  <c r="AA2353" i="8"/>
  <c r="AA2354" i="8"/>
  <c r="AA2355" i="8"/>
  <c r="AA2356" i="8"/>
  <c r="AA2357" i="8"/>
  <c r="AA2358" i="8"/>
  <c r="AA2359" i="8"/>
  <c r="AA2360" i="8"/>
  <c r="AA2361" i="8"/>
  <c r="AA2362" i="8"/>
  <c r="AA2363" i="8"/>
  <c r="AA2364" i="8"/>
  <c r="AA2365" i="8"/>
  <c r="AA2366" i="8"/>
  <c r="AA2367" i="8"/>
  <c r="AA2368" i="8"/>
  <c r="AA2369" i="8"/>
  <c r="AA2370" i="8"/>
  <c r="AA2371" i="8"/>
  <c r="AA2372" i="8"/>
  <c r="AA2373" i="8"/>
  <c r="AA2374" i="8"/>
  <c r="AA2375" i="8"/>
  <c r="AA2376" i="8"/>
  <c r="AA2377" i="8"/>
  <c r="AA2378" i="8"/>
  <c r="AA2379" i="8"/>
  <c r="AA2380" i="8"/>
  <c r="AA2381" i="8"/>
  <c r="AA2382" i="8"/>
  <c r="AA2383" i="8"/>
  <c r="AA2384" i="8"/>
  <c r="AA2385" i="8"/>
  <c r="AA2386" i="8"/>
  <c r="AA2387" i="8"/>
  <c r="AA2388" i="8"/>
  <c r="AA2389" i="8"/>
  <c r="AA2390" i="8"/>
  <c r="AA2391" i="8"/>
  <c r="AA2392" i="8"/>
  <c r="AA2393" i="8"/>
  <c r="AA2394" i="8"/>
  <c r="AA2395" i="8"/>
  <c r="AA2396" i="8"/>
  <c r="AA2397" i="8"/>
  <c r="AA2398" i="8"/>
  <c r="AA2399" i="8"/>
  <c r="AA2400" i="8"/>
  <c r="AA2401" i="8"/>
  <c r="AA2402" i="8"/>
  <c r="AA2403" i="8"/>
  <c r="AA2404" i="8"/>
  <c r="AA2405" i="8"/>
  <c r="AA2406" i="8"/>
  <c r="AA2407" i="8"/>
  <c r="AA2408" i="8"/>
  <c r="AA2409" i="8"/>
  <c r="AA2410" i="8"/>
  <c r="AA2411" i="8"/>
  <c r="AA2412" i="8"/>
  <c r="AA2413" i="8"/>
  <c r="AA2414" i="8"/>
  <c r="AA2415" i="8"/>
  <c r="AA2416" i="8"/>
  <c r="AA2417" i="8"/>
  <c r="AA2418" i="8"/>
  <c r="AA2419" i="8"/>
  <c r="AA2420" i="8"/>
  <c r="AA2421" i="8"/>
  <c r="AA2422" i="8"/>
  <c r="AA2423" i="8"/>
  <c r="AA2424" i="8"/>
  <c r="AA2425" i="8"/>
  <c r="AA2426" i="8"/>
  <c r="AA2427" i="8"/>
  <c r="AA2428" i="8"/>
  <c r="AA2429" i="8"/>
  <c r="AA2430" i="8"/>
  <c r="AA2431" i="8"/>
  <c r="AA2432" i="8"/>
  <c r="AA2433" i="8"/>
  <c r="AA2434" i="8"/>
  <c r="AA2435" i="8"/>
  <c r="AA2436" i="8"/>
  <c r="AA2437" i="8"/>
  <c r="AA2438" i="8"/>
  <c r="AA2439" i="8"/>
  <c r="AA2440" i="8"/>
  <c r="AA2441" i="8"/>
  <c r="AA2442" i="8"/>
  <c r="AA2443" i="8"/>
  <c r="AA2444" i="8"/>
  <c r="AA2445" i="8"/>
  <c r="AA2446" i="8"/>
  <c r="AA2447" i="8"/>
  <c r="AA2448" i="8"/>
  <c r="AA2449" i="8"/>
  <c r="AA2450" i="8"/>
  <c r="AA2451" i="8"/>
  <c r="AA2452" i="8"/>
  <c r="AA2453" i="8"/>
  <c r="AA2454" i="8"/>
  <c r="AA2455" i="8"/>
  <c r="AA2456" i="8"/>
  <c r="AA2457" i="8"/>
  <c r="AA2458" i="8"/>
  <c r="AA2459" i="8"/>
  <c r="AA2460" i="8"/>
  <c r="AA2461" i="8"/>
  <c r="AA2462" i="8"/>
  <c r="AA2463" i="8"/>
  <c r="AA2464" i="8"/>
  <c r="AA2465" i="8"/>
  <c r="AA2466" i="8"/>
  <c r="AA2467" i="8"/>
  <c r="AA2468" i="8"/>
  <c r="AA2469" i="8"/>
  <c r="AA2470" i="8"/>
  <c r="AA2471" i="8"/>
  <c r="AA2472" i="8"/>
  <c r="AA2473" i="8"/>
  <c r="AA2474" i="8"/>
  <c r="AA2475" i="8"/>
  <c r="AA2476" i="8"/>
  <c r="AA2477" i="8"/>
  <c r="AA2478" i="8"/>
  <c r="AA2479" i="8"/>
  <c r="AA2480" i="8"/>
  <c r="AA2481" i="8"/>
  <c r="AA2482" i="8"/>
  <c r="AA2483" i="8"/>
  <c r="AA2484" i="8"/>
  <c r="AA2485" i="8"/>
  <c r="AA2486" i="8"/>
  <c r="AA2487" i="8"/>
  <c r="AA2488" i="8"/>
  <c r="AA2489" i="8"/>
  <c r="AA2490" i="8"/>
  <c r="AA2491" i="8"/>
  <c r="AA2492" i="8"/>
  <c r="AA2493" i="8"/>
  <c r="AA2494" i="8"/>
  <c r="AA2495" i="8"/>
  <c r="AA2496" i="8"/>
  <c r="AA2497" i="8"/>
  <c r="AA2498" i="8"/>
  <c r="AA2499" i="8"/>
  <c r="AA2500" i="8"/>
  <c r="AA2501" i="8"/>
  <c r="AA2502" i="8"/>
  <c r="AA2503" i="8"/>
  <c r="AA2504" i="8"/>
  <c r="AA2505" i="8"/>
  <c r="AA2506" i="8"/>
  <c r="AA2507" i="8"/>
  <c r="AA2508" i="8"/>
  <c r="AA2509" i="8"/>
  <c r="AA2510" i="8"/>
  <c r="AA2511" i="8"/>
  <c r="AA2512" i="8"/>
  <c r="AA2513" i="8"/>
  <c r="AA2514" i="8"/>
  <c r="AA2515" i="8"/>
  <c r="AA2516" i="8"/>
  <c r="AA2517" i="8"/>
  <c r="AA2518" i="8"/>
  <c r="AA2519" i="8"/>
  <c r="AA2520" i="8"/>
  <c r="AA2521" i="8"/>
  <c r="AA2522" i="8"/>
  <c r="AA2523" i="8"/>
  <c r="AA2524" i="8"/>
  <c r="AA2525" i="8"/>
  <c r="AA2526" i="8"/>
  <c r="AA2527" i="8"/>
  <c r="AA2528" i="8"/>
  <c r="AA2529" i="8"/>
  <c r="AA2530" i="8"/>
  <c r="AA2531" i="8"/>
  <c r="AA2532" i="8"/>
  <c r="AA2533" i="8"/>
  <c r="AA2534" i="8"/>
  <c r="AA2535" i="8"/>
  <c r="AA2536" i="8"/>
  <c r="AA2537" i="8"/>
  <c r="AA2538" i="8"/>
  <c r="AA2539" i="8"/>
  <c r="AA2540" i="8"/>
  <c r="AA2541" i="8"/>
  <c r="AA2542" i="8"/>
  <c r="AA2543" i="8"/>
  <c r="AA2544" i="8"/>
  <c r="AA2545" i="8"/>
  <c r="AA2546" i="8"/>
  <c r="AA2547" i="8"/>
  <c r="AA2548" i="8"/>
  <c r="AA2549" i="8"/>
  <c r="AA2550" i="8"/>
  <c r="AA2551" i="8"/>
  <c r="AA2552" i="8"/>
  <c r="AA2553" i="8"/>
  <c r="AA2554" i="8"/>
  <c r="AA2555" i="8"/>
  <c r="AA2556" i="8"/>
  <c r="AA2557" i="8"/>
  <c r="AA2558" i="8"/>
  <c r="AA2559" i="8"/>
  <c r="AA2560" i="8"/>
  <c r="AA2561" i="8"/>
  <c r="AA2562" i="8"/>
  <c r="AA2563" i="8"/>
  <c r="AA2564" i="8"/>
  <c r="AA2565" i="8"/>
  <c r="AA2566" i="8"/>
  <c r="AA2567" i="8"/>
  <c r="AA2568" i="8"/>
  <c r="AA2569" i="8"/>
  <c r="AA2570" i="8"/>
  <c r="AA2571" i="8"/>
  <c r="AA2572" i="8"/>
  <c r="AA2573" i="8"/>
  <c r="AA2574" i="8"/>
  <c r="AA2575" i="8"/>
  <c r="AA2576" i="8"/>
  <c r="AA2577" i="8"/>
  <c r="AA2578" i="8"/>
  <c r="AA2579" i="8"/>
  <c r="AA2580" i="8"/>
  <c r="AA2581" i="8"/>
  <c r="AA2582" i="8"/>
  <c r="AA2583" i="8"/>
  <c r="AA2584" i="8"/>
  <c r="AA2585" i="8"/>
  <c r="AA2586" i="8"/>
  <c r="AA2587" i="8"/>
  <c r="AA2588" i="8"/>
  <c r="AA2589" i="8"/>
  <c r="AA2590" i="8"/>
  <c r="AA2591" i="8"/>
  <c r="AA2592" i="8"/>
  <c r="AA2593" i="8"/>
  <c r="AA2594" i="8"/>
  <c r="AA2595" i="8"/>
  <c r="AA2596" i="8"/>
  <c r="AA2597" i="8"/>
  <c r="AA2598" i="8"/>
  <c r="AA2599" i="8"/>
  <c r="AA2600" i="8"/>
  <c r="AA2601" i="8"/>
  <c r="AA2602" i="8"/>
  <c r="AA2603" i="8"/>
  <c r="AA2604" i="8"/>
  <c r="AA2605" i="8"/>
  <c r="AA2606" i="8"/>
  <c r="AA2607" i="8"/>
  <c r="AA2608" i="8"/>
  <c r="AA2609" i="8"/>
  <c r="AA2610" i="8"/>
  <c r="AA2611" i="8"/>
  <c r="AA2612" i="8"/>
  <c r="AA2613" i="8"/>
  <c r="AA2614" i="8"/>
  <c r="AA2615" i="8"/>
  <c r="AA2616" i="8"/>
  <c r="AA2617" i="8"/>
  <c r="AA2618" i="8"/>
  <c r="AA2619" i="8"/>
  <c r="AA2620" i="8"/>
  <c r="AA2621" i="8"/>
  <c r="AA2622" i="8"/>
  <c r="AA2623" i="8"/>
  <c r="AA2624" i="8"/>
  <c r="AA2625" i="8"/>
  <c r="AA2626" i="8"/>
  <c r="AA2627" i="8"/>
  <c r="AA2628" i="8"/>
  <c r="AA2629" i="8"/>
  <c r="AA2630" i="8"/>
  <c r="AA2631" i="8"/>
  <c r="AA2632" i="8"/>
  <c r="AA2633" i="8"/>
  <c r="AA2634" i="8"/>
  <c r="AA2635" i="8"/>
  <c r="AA2636" i="8"/>
  <c r="AA2637" i="8"/>
  <c r="AA2638" i="8"/>
  <c r="AA2639" i="8"/>
  <c r="AA2640" i="8"/>
  <c r="AA2641" i="8"/>
  <c r="AA2642" i="8"/>
  <c r="AA2643" i="8"/>
  <c r="AA2644" i="8"/>
  <c r="AA2645" i="8"/>
  <c r="AA2646" i="8"/>
  <c r="AA2647" i="8"/>
  <c r="AA2648" i="8"/>
  <c r="AA2649" i="8"/>
  <c r="AA2650" i="8"/>
  <c r="AA2651" i="8"/>
  <c r="AA2652" i="8"/>
  <c r="AA2653" i="8"/>
  <c r="AA2654" i="8"/>
  <c r="AA2655" i="8"/>
  <c r="AA2656" i="8"/>
  <c r="AA2657" i="8"/>
  <c r="AA2658" i="8"/>
  <c r="AA2659" i="8"/>
  <c r="AA2660" i="8"/>
  <c r="AA2661" i="8"/>
  <c r="AA2662" i="8"/>
  <c r="AA2663" i="8"/>
  <c r="AA2664" i="8"/>
  <c r="AA2665" i="8"/>
  <c r="AA2666" i="8"/>
  <c r="AA2667" i="8"/>
  <c r="AA2668" i="8"/>
  <c r="AA2669" i="8"/>
  <c r="AA2670" i="8"/>
  <c r="AA2671" i="8"/>
  <c r="AA2672" i="8"/>
  <c r="AA2673" i="8"/>
  <c r="AA2674" i="8"/>
  <c r="AA2675" i="8"/>
  <c r="AA2676" i="8"/>
  <c r="AA2677" i="8"/>
  <c r="AA2678" i="8"/>
  <c r="AA2679" i="8"/>
  <c r="AA2680" i="8"/>
  <c r="AA2681" i="8"/>
  <c r="AA2682" i="8"/>
  <c r="AA2683" i="8"/>
  <c r="AA2684" i="8"/>
  <c r="AA2685" i="8"/>
  <c r="AA2686" i="8"/>
  <c r="AA2687" i="8"/>
  <c r="AA2688" i="8"/>
  <c r="AA2689" i="8"/>
  <c r="AA2690" i="8"/>
  <c r="AA2691" i="8"/>
  <c r="AA2692" i="8"/>
  <c r="AA2693" i="8"/>
  <c r="AA2694" i="8"/>
  <c r="AA2695" i="8"/>
  <c r="AA2696" i="8"/>
  <c r="AA2697" i="8"/>
  <c r="AA2698" i="8"/>
  <c r="AA2699" i="8"/>
  <c r="AA2700" i="8"/>
  <c r="AA2701" i="8"/>
  <c r="AA2702" i="8"/>
  <c r="AA2703" i="8"/>
  <c r="AA2704" i="8"/>
  <c r="AA2705" i="8"/>
  <c r="AA2706" i="8"/>
  <c r="AA2707" i="8"/>
  <c r="AA2708" i="8"/>
  <c r="AA2709" i="8"/>
  <c r="AA2710" i="8"/>
  <c r="AA2711" i="8"/>
  <c r="AA2712" i="8"/>
  <c r="AA2713" i="8"/>
  <c r="AA2714" i="8"/>
  <c r="AA2715" i="8"/>
  <c r="AA2716" i="8"/>
  <c r="AA2717" i="8"/>
  <c r="AA2718" i="8"/>
  <c r="AA2719" i="8"/>
  <c r="AA2720" i="8"/>
  <c r="AA2721" i="8"/>
  <c r="AA2722" i="8"/>
  <c r="AA2723" i="8"/>
  <c r="AA2724" i="8"/>
  <c r="AA2725" i="8"/>
  <c r="AA2726" i="8"/>
  <c r="AA2727" i="8"/>
  <c r="AA2728" i="8"/>
  <c r="AA2729" i="8"/>
  <c r="AA2730" i="8"/>
  <c r="AA2731" i="8"/>
  <c r="AA2732" i="8"/>
  <c r="AA2733" i="8"/>
  <c r="AA2734" i="8"/>
  <c r="AA2735" i="8"/>
  <c r="AA2736" i="8"/>
  <c r="AA2737" i="8"/>
  <c r="AA2738" i="8"/>
  <c r="AA2739" i="8"/>
  <c r="AA2740" i="8"/>
  <c r="AA2741" i="8"/>
  <c r="AA2742" i="8"/>
  <c r="AA2743" i="8"/>
  <c r="AA2744" i="8"/>
  <c r="AA2745" i="8"/>
  <c r="AA2746" i="8"/>
  <c r="AA2747" i="8"/>
  <c r="AA2748" i="8"/>
  <c r="AA2749" i="8"/>
  <c r="AA2750" i="8"/>
  <c r="AA2751" i="8"/>
  <c r="AA2752" i="8"/>
  <c r="AA2753" i="8"/>
  <c r="AA2754" i="8"/>
  <c r="AA2755" i="8"/>
  <c r="AA2756" i="8"/>
  <c r="AA2757" i="8"/>
  <c r="AA2758" i="8"/>
  <c r="AA2759" i="8"/>
  <c r="AA2760" i="8"/>
  <c r="AA2761" i="8"/>
  <c r="AA2762" i="8"/>
  <c r="AA2763" i="8"/>
  <c r="AA2764" i="8"/>
  <c r="AA2765" i="8"/>
  <c r="AA2766" i="8"/>
  <c r="AA2767" i="8"/>
  <c r="AA2768" i="8"/>
  <c r="AA2769" i="8"/>
  <c r="AA2770" i="8"/>
  <c r="AA2771" i="8"/>
  <c r="AA2772" i="8"/>
  <c r="AA2773" i="8"/>
  <c r="AA2774" i="8"/>
  <c r="AA2775" i="8"/>
  <c r="AA2776" i="8"/>
  <c r="AA2777" i="8"/>
  <c r="AA2778" i="8"/>
  <c r="AA2779" i="8"/>
  <c r="AA2780" i="8"/>
  <c r="AA2781" i="8"/>
  <c r="AA2782" i="8"/>
  <c r="AA2783" i="8"/>
  <c r="AA2784" i="8"/>
  <c r="AA2785" i="8"/>
  <c r="AA2786" i="8"/>
  <c r="AA2787" i="8"/>
  <c r="AA2788" i="8"/>
  <c r="AA2789" i="8"/>
  <c r="AA2790" i="8"/>
  <c r="AA2791" i="8"/>
  <c r="AA2792" i="8"/>
  <c r="AA2793" i="8"/>
  <c r="AA2794" i="8"/>
  <c r="AA2795" i="8"/>
  <c r="AA2796" i="8"/>
  <c r="AA2797" i="8"/>
  <c r="AA2798" i="8"/>
  <c r="AA2799" i="8"/>
  <c r="AA2800" i="8"/>
  <c r="AA2801" i="8"/>
  <c r="AA2802" i="8"/>
  <c r="AA2803" i="8"/>
  <c r="AA2804" i="8"/>
  <c r="AA2805" i="8"/>
  <c r="AA2806" i="8"/>
  <c r="AA2807" i="8"/>
  <c r="AA2808" i="8"/>
  <c r="AA2809" i="8"/>
  <c r="AA2810" i="8"/>
  <c r="AA2811" i="8"/>
  <c r="AA2812" i="8"/>
  <c r="AA2813" i="8"/>
  <c r="AA2814" i="8"/>
  <c r="AA2815" i="8"/>
  <c r="AA2816" i="8"/>
  <c r="AA2817" i="8"/>
  <c r="AA2818" i="8"/>
  <c r="AA2819" i="8"/>
  <c r="AA2820" i="8"/>
  <c r="AA2821" i="8"/>
  <c r="AA2822" i="8"/>
  <c r="AA2823" i="8"/>
  <c r="AA2824" i="8"/>
  <c r="AA2825" i="8"/>
  <c r="AA2826" i="8"/>
  <c r="AA2827" i="8"/>
  <c r="AA2828" i="8"/>
  <c r="AA2829" i="8"/>
  <c r="AA2830" i="8"/>
  <c r="AA2831" i="8"/>
  <c r="AA2832" i="8"/>
  <c r="AA2833" i="8"/>
  <c r="AA2834" i="8"/>
  <c r="AA2835" i="8"/>
  <c r="AA2836" i="8"/>
  <c r="AA2837" i="8"/>
  <c r="AA2838" i="8"/>
  <c r="AA2839" i="8"/>
  <c r="AA2840" i="8"/>
  <c r="AA2841" i="8"/>
  <c r="AA2842" i="8"/>
  <c r="AA2843" i="8"/>
  <c r="AA2844" i="8"/>
  <c r="AA2845" i="8"/>
  <c r="AA2846" i="8"/>
  <c r="AA2847" i="8"/>
  <c r="AA2848" i="8"/>
  <c r="AA2849" i="8"/>
  <c r="AA2850" i="8"/>
  <c r="AA2851" i="8"/>
  <c r="AA2852" i="8"/>
  <c r="AA2853" i="8"/>
  <c r="AA2854" i="8"/>
  <c r="AA2855" i="8"/>
  <c r="AA2856" i="8"/>
  <c r="AA2857" i="8"/>
  <c r="AA2858" i="8"/>
  <c r="AA2859" i="8"/>
  <c r="AA2860" i="8"/>
  <c r="AA2861" i="8"/>
  <c r="AA2862" i="8"/>
  <c r="AA2863" i="8"/>
  <c r="AA2864" i="8"/>
  <c r="AA2865" i="8"/>
  <c r="AA2866" i="8"/>
  <c r="AA2867" i="8"/>
  <c r="AA2868" i="8"/>
  <c r="AA2869" i="8"/>
  <c r="AA2870" i="8"/>
  <c r="AA2871" i="8"/>
  <c r="AA2872" i="8"/>
  <c r="AA2873" i="8"/>
  <c r="AA2874" i="8"/>
  <c r="AA2875" i="8"/>
  <c r="AA2876" i="8"/>
  <c r="AA2877" i="8"/>
  <c r="AA2878" i="8"/>
  <c r="AA2879" i="8"/>
  <c r="AA2880" i="8"/>
  <c r="AA2881" i="8"/>
  <c r="AA2882" i="8"/>
  <c r="AA2883" i="8"/>
  <c r="AA2884" i="8"/>
  <c r="AA2885" i="8"/>
  <c r="AA2886" i="8"/>
  <c r="AA2887" i="8"/>
  <c r="AA2888" i="8"/>
  <c r="AA2889" i="8"/>
  <c r="AA2890" i="8"/>
  <c r="AA2891" i="8"/>
  <c r="AA2892" i="8"/>
  <c r="AA2893" i="8"/>
  <c r="AA2894" i="8"/>
  <c r="AA2895" i="8"/>
  <c r="AA2896" i="8"/>
  <c r="AA2897" i="8"/>
  <c r="AA2898" i="8"/>
  <c r="AA2899" i="8"/>
  <c r="AA2900" i="8"/>
  <c r="AA2901" i="8"/>
  <c r="AA2902" i="8"/>
  <c r="AA2903" i="8"/>
  <c r="AA2904" i="8"/>
  <c r="AA2905" i="8"/>
  <c r="AA2906" i="8"/>
  <c r="AA2907" i="8"/>
  <c r="AA2908" i="8"/>
  <c r="AA2909" i="8"/>
  <c r="AA2910" i="8"/>
  <c r="AA2911" i="8"/>
  <c r="AA2912" i="8"/>
  <c r="AA2913" i="8"/>
  <c r="AA2914" i="8"/>
  <c r="AA2915" i="8"/>
  <c r="AA2916" i="8"/>
  <c r="AA2917" i="8"/>
  <c r="AA2918" i="8"/>
  <c r="AA2919" i="8"/>
  <c r="AA2920" i="8"/>
  <c r="AA2921" i="8"/>
  <c r="AA2922" i="8"/>
  <c r="AA2923" i="8"/>
  <c r="AA2924" i="8"/>
  <c r="AA2925" i="8"/>
  <c r="AA2926" i="8"/>
  <c r="AA2927" i="8"/>
  <c r="AA2928" i="8"/>
  <c r="AA2929" i="8"/>
  <c r="AA2930" i="8"/>
  <c r="AA2931" i="8"/>
  <c r="AA2932" i="8"/>
  <c r="AA2933" i="8"/>
  <c r="AA2934" i="8"/>
  <c r="AA2935" i="8"/>
  <c r="AA2936" i="8"/>
  <c r="AA2937" i="8"/>
  <c r="AA2938" i="8"/>
  <c r="AA2939" i="8"/>
  <c r="AA2940" i="8"/>
  <c r="AA2941" i="8"/>
  <c r="AA2942" i="8"/>
  <c r="AA2943" i="8"/>
  <c r="AA2944" i="8"/>
  <c r="AA2945" i="8"/>
  <c r="AA2946" i="8"/>
  <c r="AA2947" i="8"/>
  <c r="AA2948" i="8"/>
  <c r="AA2949" i="8"/>
  <c r="AA2950" i="8"/>
  <c r="AA2951" i="8"/>
  <c r="AA2952" i="8"/>
  <c r="AA2953" i="8"/>
  <c r="AA2954" i="8"/>
  <c r="AA2955" i="8"/>
  <c r="AA2956" i="8"/>
  <c r="AA2957" i="8"/>
  <c r="AA2958" i="8"/>
  <c r="AA2959" i="8"/>
  <c r="AA2960" i="8"/>
  <c r="AA2961" i="8"/>
  <c r="AA2962" i="8"/>
  <c r="AA2963" i="8"/>
  <c r="AA2964" i="8"/>
  <c r="AA2965" i="8"/>
  <c r="AA2966" i="8"/>
  <c r="AA2967" i="8"/>
  <c r="AA2968" i="8"/>
  <c r="AA2969" i="8"/>
  <c r="AA2970" i="8"/>
  <c r="AA2971" i="8"/>
  <c r="AA2972" i="8"/>
  <c r="AA2973" i="8"/>
  <c r="AA2974" i="8"/>
  <c r="AA2975" i="8"/>
  <c r="AA2976" i="8"/>
  <c r="AA2977" i="8"/>
  <c r="AA2978" i="8"/>
  <c r="AA2979" i="8"/>
  <c r="AA2980" i="8"/>
  <c r="AA2981" i="8"/>
  <c r="AA2982" i="8"/>
  <c r="AA2983" i="8"/>
  <c r="AA2984" i="8"/>
  <c r="AA2985" i="8"/>
  <c r="AA2986" i="8"/>
  <c r="AA2987" i="8"/>
  <c r="AA2988" i="8"/>
  <c r="AA2989" i="8"/>
  <c r="AA2990" i="8"/>
  <c r="AA2991" i="8"/>
  <c r="AA2992" i="8"/>
  <c r="AA2993" i="8"/>
  <c r="AA2994" i="8"/>
  <c r="AA2995" i="8"/>
  <c r="AA2996" i="8"/>
  <c r="AA2997" i="8"/>
  <c r="AA2998" i="8"/>
  <c r="AA2999" i="8"/>
  <c r="AA3000" i="8"/>
  <c r="AA3001" i="8"/>
  <c r="AA3002" i="8"/>
  <c r="AA3003" i="8"/>
  <c r="AA3004" i="8"/>
  <c r="AA3005" i="8"/>
  <c r="AA3006" i="8"/>
  <c r="AA3007" i="8"/>
  <c r="AA3008" i="8"/>
  <c r="AA3009" i="8"/>
  <c r="AA3010" i="8"/>
  <c r="AA3011" i="8"/>
  <c r="AA3012" i="8"/>
  <c r="AA3013" i="8"/>
  <c r="AA3014" i="8"/>
  <c r="AA3015" i="8"/>
  <c r="AA3016" i="8"/>
  <c r="AA3017" i="8"/>
  <c r="AA3018" i="8"/>
  <c r="AA3019" i="8"/>
  <c r="AA3020" i="8"/>
  <c r="AA3021" i="8"/>
  <c r="AA3022" i="8"/>
  <c r="AA3023" i="8"/>
  <c r="AA3024" i="8"/>
  <c r="AA3025" i="8"/>
  <c r="AA3026" i="8"/>
  <c r="AA3027" i="8"/>
  <c r="AA3028" i="8"/>
  <c r="AA3029" i="8"/>
  <c r="AA3030" i="8"/>
  <c r="AA3031" i="8"/>
  <c r="AA3032" i="8"/>
  <c r="AA3033" i="8"/>
  <c r="AA3034" i="8"/>
  <c r="AA3035" i="8"/>
  <c r="AA3036" i="8"/>
  <c r="AA3037" i="8"/>
  <c r="AA3038" i="8"/>
  <c r="AA3039" i="8"/>
  <c r="AA3040" i="8"/>
  <c r="AA3041" i="8"/>
  <c r="AA3042" i="8"/>
  <c r="AA3043" i="8"/>
  <c r="AA3044" i="8"/>
  <c r="AA3045" i="8"/>
  <c r="AA3046" i="8"/>
  <c r="AA3047" i="8"/>
  <c r="AA3048" i="8"/>
  <c r="AA3049" i="8"/>
  <c r="AA3050" i="8"/>
  <c r="AA3051" i="8"/>
  <c r="AA3052" i="8"/>
  <c r="AA3053" i="8"/>
  <c r="AA3054" i="8"/>
  <c r="AA3055" i="8"/>
  <c r="AA3056" i="8"/>
  <c r="AA3057" i="8"/>
  <c r="AA3058" i="8"/>
  <c r="AA3059" i="8"/>
  <c r="AA3060" i="8"/>
  <c r="AA3061" i="8"/>
  <c r="AA3062" i="8"/>
  <c r="AA3063" i="8"/>
  <c r="AA3064" i="8"/>
  <c r="AA3065" i="8"/>
  <c r="AA3066" i="8"/>
  <c r="AA3067" i="8"/>
  <c r="AA3068" i="8"/>
  <c r="AA3069" i="8"/>
  <c r="AA3070" i="8"/>
  <c r="AA3071" i="8"/>
  <c r="AA3072" i="8"/>
  <c r="AA3073" i="8"/>
  <c r="AA3074" i="8"/>
  <c r="AA3075" i="8"/>
  <c r="AA3076" i="8"/>
  <c r="AA3077" i="8"/>
  <c r="AA3078" i="8"/>
  <c r="AA3079" i="8"/>
  <c r="AA3080" i="8"/>
  <c r="AA3081" i="8"/>
  <c r="AA3082" i="8"/>
  <c r="AA3083" i="8"/>
  <c r="AA3084" i="8"/>
  <c r="AA3085" i="8"/>
  <c r="AA3086" i="8"/>
  <c r="AA3087" i="8"/>
  <c r="AA3088" i="8"/>
  <c r="AA3089" i="8"/>
  <c r="AA3090" i="8"/>
  <c r="AA3091" i="8"/>
  <c r="AA3092" i="8"/>
  <c r="AA3093" i="8"/>
  <c r="AA3094" i="8"/>
  <c r="AA3095" i="8"/>
  <c r="AA3096" i="8"/>
  <c r="AA3097" i="8"/>
  <c r="AA3098" i="8"/>
  <c r="AA3099" i="8"/>
  <c r="AA3100" i="8"/>
  <c r="AA3101" i="8"/>
  <c r="AA3102" i="8"/>
  <c r="AA3103" i="8"/>
  <c r="AA3104" i="8"/>
  <c r="AA3105" i="8"/>
  <c r="AA3106" i="8"/>
  <c r="AA3107" i="8"/>
  <c r="AA3108" i="8"/>
  <c r="AA3109" i="8"/>
  <c r="AA3110" i="8"/>
  <c r="AA3111" i="8"/>
  <c r="AA3112" i="8"/>
  <c r="AA3113" i="8"/>
  <c r="AA3114" i="8"/>
  <c r="AA3115" i="8"/>
  <c r="AA3116" i="8"/>
  <c r="AA3117" i="8"/>
  <c r="AA3118" i="8"/>
  <c r="AA3119" i="8"/>
  <c r="AA3120" i="8"/>
  <c r="AA3121" i="8"/>
  <c r="AA3122" i="8"/>
  <c r="AA3123" i="8"/>
  <c r="AA3124" i="8"/>
  <c r="AA3125" i="8"/>
  <c r="AA3126" i="8"/>
  <c r="AA3127" i="8"/>
  <c r="AA3128" i="8"/>
  <c r="AA3129" i="8"/>
  <c r="AA3130" i="8"/>
  <c r="AA3131" i="8"/>
  <c r="AA3132" i="8"/>
  <c r="AA3133" i="8"/>
  <c r="AA3134" i="8"/>
  <c r="AA3135" i="8"/>
  <c r="AA3136" i="8"/>
  <c r="AA3137" i="8"/>
  <c r="AA3138" i="8"/>
  <c r="AA3139" i="8"/>
  <c r="AA3140" i="8"/>
  <c r="AA3141" i="8"/>
  <c r="AA3142" i="8"/>
  <c r="AA3143" i="8"/>
  <c r="AA3144" i="8"/>
  <c r="AA3145" i="8"/>
  <c r="AA3146" i="8"/>
  <c r="AA3147" i="8"/>
  <c r="AA3148" i="8"/>
  <c r="AA3149" i="8"/>
  <c r="AA3150" i="8"/>
  <c r="AA3151" i="8"/>
  <c r="AA3152" i="8"/>
  <c r="AA3153" i="8"/>
  <c r="AA3154" i="8"/>
  <c r="AA3155" i="8"/>
  <c r="AA3156" i="8"/>
  <c r="AA3157" i="8"/>
  <c r="AA3158" i="8"/>
  <c r="AA3159" i="8"/>
  <c r="AA3160" i="8"/>
  <c r="AA3161" i="8"/>
  <c r="AA3162" i="8"/>
  <c r="AA3163" i="8"/>
  <c r="AA3164" i="8"/>
  <c r="AA3165" i="8"/>
  <c r="AA3166" i="8"/>
  <c r="AA3167" i="8"/>
  <c r="AA3168" i="8"/>
  <c r="AA3169" i="8"/>
  <c r="AA3170" i="8"/>
  <c r="AA3171" i="8"/>
  <c r="AA3172" i="8"/>
  <c r="AA3173" i="8"/>
  <c r="AA3174" i="8"/>
  <c r="AA3175" i="8"/>
  <c r="AA3176" i="8"/>
  <c r="AA3177" i="8"/>
  <c r="AA3178" i="8"/>
  <c r="AA3179" i="8"/>
  <c r="AA3180" i="8"/>
  <c r="AA3181" i="8"/>
  <c r="AA3182" i="8"/>
  <c r="AA3183" i="8"/>
  <c r="AA3184" i="8"/>
  <c r="AA3185" i="8"/>
  <c r="AA3186" i="8"/>
  <c r="AA3187" i="8"/>
  <c r="AA3188" i="8"/>
  <c r="AA3189" i="8"/>
  <c r="AA3190" i="8"/>
  <c r="AA3191" i="8"/>
  <c r="AA3192" i="8"/>
  <c r="AA3193" i="8"/>
  <c r="AA3194" i="8"/>
  <c r="AA3195" i="8"/>
  <c r="AA3196" i="8"/>
  <c r="AA3197" i="8"/>
  <c r="AA3198" i="8"/>
  <c r="AA3199" i="8"/>
  <c r="AA3200" i="8"/>
  <c r="AA3201" i="8"/>
  <c r="AA3202" i="8"/>
  <c r="AA3203" i="8"/>
  <c r="AA3204" i="8"/>
  <c r="AA3205" i="8"/>
  <c r="AA3206" i="8"/>
  <c r="AA3207" i="8"/>
  <c r="AA3208" i="8"/>
  <c r="AA3209" i="8"/>
  <c r="AA3210" i="8"/>
  <c r="AA3211" i="8"/>
  <c r="AA3212" i="8"/>
  <c r="AA3213" i="8"/>
  <c r="AA3214" i="8"/>
  <c r="AA3215" i="8"/>
  <c r="AA3216" i="8"/>
  <c r="AA3217" i="8"/>
  <c r="AA3218" i="8"/>
  <c r="AA3219" i="8"/>
  <c r="AA3220" i="8"/>
  <c r="AA3221" i="8"/>
  <c r="AA3222" i="8"/>
  <c r="AA3223" i="8"/>
  <c r="AA3224" i="8"/>
  <c r="AA3225" i="8"/>
  <c r="AA3226" i="8"/>
  <c r="AA3227" i="8"/>
  <c r="AA3228" i="8"/>
  <c r="AA3229" i="8"/>
  <c r="AA3230" i="8"/>
  <c r="AA3231" i="8"/>
  <c r="AA3232" i="8"/>
  <c r="AA3233" i="8"/>
  <c r="AA3234" i="8"/>
  <c r="AA3235" i="8"/>
  <c r="AA3236" i="8"/>
  <c r="AA3237" i="8"/>
  <c r="AA3238" i="8"/>
  <c r="AA3239" i="8"/>
  <c r="AA3240" i="8"/>
  <c r="AA3241" i="8"/>
  <c r="AA3242" i="8"/>
  <c r="AA3243" i="8"/>
  <c r="AA3244" i="8"/>
  <c r="AA3245" i="8"/>
  <c r="AA3246" i="8"/>
  <c r="AA3247" i="8"/>
  <c r="AA3248" i="8"/>
  <c r="AA3249" i="8"/>
  <c r="AA3250" i="8"/>
  <c r="AA3251" i="8"/>
  <c r="AA3252" i="8"/>
  <c r="AA3253" i="8"/>
  <c r="AA3254" i="8"/>
  <c r="AA3255" i="8"/>
  <c r="AA3256" i="8"/>
  <c r="AA3257" i="8"/>
  <c r="AA3258" i="8"/>
  <c r="AA3259" i="8"/>
  <c r="AA3260" i="8"/>
  <c r="AA3261" i="8"/>
  <c r="AA3262" i="8"/>
  <c r="AA3263" i="8"/>
  <c r="AA3264" i="8"/>
  <c r="AA3265" i="8"/>
  <c r="AA3266" i="8"/>
  <c r="AA3267" i="8"/>
  <c r="AA3268" i="8"/>
  <c r="AA3269" i="8"/>
  <c r="AA3270" i="8"/>
  <c r="AA3271" i="8"/>
  <c r="AA3272" i="8"/>
  <c r="AA3273" i="8"/>
  <c r="AA3274" i="8"/>
  <c r="AA3275" i="8"/>
  <c r="AA3276" i="8"/>
  <c r="AA3277" i="8"/>
  <c r="AA3278" i="8"/>
  <c r="AA3279" i="8"/>
  <c r="AA3280" i="8"/>
  <c r="AA3281" i="8"/>
  <c r="AA3282" i="8"/>
  <c r="AA3283" i="8"/>
  <c r="AA3284" i="8"/>
  <c r="AA3285" i="8"/>
  <c r="AA3286" i="8"/>
  <c r="AA3287" i="8"/>
  <c r="AA3288" i="8"/>
  <c r="AA3289" i="8"/>
  <c r="AA3290" i="8"/>
  <c r="AA3291" i="8"/>
  <c r="AA3292" i="8"/>
  <c r="AA3293" i="8"/>
  <c r="AA3294" i="8"/>
  <c r="AA3295" i="8"/>
  <c r="AA3296" i="8"/>
  <c r="AA3297" i="8"/>
  <c r="AA3298" i="8"/>
  <c r="AA3299" i="8"/>
  <c r="AA3300" i="8"/>
  <c r="AA3301" i="8"/>
  <c r="AA3302" i="8"/>
  <c r="AA3303" i="8"/>
  <c r="AA3304" i="8"/>
  <c r="AA3305" i="8"/>
  <c r="AA3306" i="8"/>
  <c r="AA3307" i="8"/>
  <c r="AA3308" i="8"/>
  <c r="AA3309" i="8"/>
  <c r="AA3310" i="8"/>
  <c r="AA3311" i="8"/>
  <c r="AA3312" i="8"/>
  <c r="AA3313" i="8"/>
  <c r="AA3314" i="8"/>
  <c r="AA3315" i="8"/>
  <c r="AA3316" i="8"/>
  <c r="AA3317" i="8"/>
  <c r="AA3318" i="8"/>
  <c r="AA3319" i="8"/>
  <c r="AA3320" i="8"/>
  <c r="AA3321" i="8"/>
  <c r="AA3322" i="8"/>
  <c r="AA3323" i="8"/>
  <c r="AA3324" i="8"/>
  <c r="AA3325" i="8"/>
  <c r="AA3326" i="8"/>
  <c r="AA3327" i="8"/>
  <c r="AA3328" i="8"/>
  <c r="AA3329" i="8"/>
  <c r="AA3330" i="8"/>
  <c r="AA3331" i="8"/>
  <c r="AA3332" i="8"/>
  <c r="AA3333" i="8"/>
  <c r="AA3334" i="8"/>
  <c r="AA3335" i="8"/>
  <c r="AA3336" i="8"/>
  <c r="AA3337" i="8"/>
  <c r="AA3338" i="8"/>
  <c r="AA3339" i="8"/>
  <c r="AA3340" i="8"/>
  <c r="AA3341" i="8"/>
  <c r="AA3342" i="8"/>
  <c r="AA3343" i="8"/>
  <c r="AA3344" i="8"/>
  <c r="AA3345" i="8"/>
  <c r="AA3346" i="8"/>
  <c r="AA3347" i="8"/>
  <c r="AA3348" i="8"/>
  <c r="AA3349" i="8"/>
  <c r="AA3350" i="8"/>
  <c r="AA3351" i="8"/>
  <c r="AA3352" i="8"/>
  <c r="AA3353" i="8"/>
  <c r="AA3354" i="8"/>
  <c r="AA3355" i="8"/>
  <c r="AA3356" i="8"/>
  <c r="AA3357" i="8"/>
  <c r="AA3358" i="8"/>
  <c r="AA3359" i="8"/>
  <c r="AA3360" i="8"/>
  <c r="AA3361" i="8"/>
  <c r="AA3362" i="8"/>
  <c r="AA3363" i="8"/>
  <c r="AA3364" i="8"/>
  <c r="AA3365" i="8"/>
  <c r="AA3366" i="8"/>
  <c r="AA3367" i="8"/>
  <c r="AA3368" i="8"/>
  <c r="AA3369" i="8"/>
  <c r="AA3370" i="8"/>
  <c r="AA3371" i="8"/>
  <c r="AA3372" i="8"/>
  <c r="AA3373" i="8"/>
  <c r="AA3374" i="8"/>
  <c r="AA3375" i="8"/>
  <c r="AA3376" i="8"/>
  <c r="AA3377" i="8"/>
  <c r="AA3378" i="8"/>
  <c r="AA3379" i="8"/>
  <c r="AA3380" i="8"/>
  <c r="AA3381" i="8"/>
  <c r="AA3382" i="8"/>
  <c r="AA3383" i="8"/>
  <c r="AA3384" i="8"/>
  <c r="AA3385" i="8"/>
  <c r="AA3386" i="8"/>
  <c r="AA3387" i="8"/>
  <c r="AA3388" i="8"/>
  <c r="AA3389" i="8"/>
  <c r="AA3390" i="8"/>
  <c r="AA3391" i="8"/>
  <c r="AA3392" i="8"/>
  <c r="AA3393" i="8"/>
  <c r="AA3394" i="8"/>
  <c r="AA3395" i="8"/>
  <c r="AA3396" i="8"/>
  <c r="AA3397" i="8"/>
  <c r="AA3398" i="8"/>
  <c r="AA3399" i="8"/>
  <c r="AA3400" i="8"/>
  <c r="AA3401" i="8"/>
  <c r="AA3402" i="8"/>
  <c r="AA3403" i="8"/>
  <c r="AA3404" i="8"/>
  <c r="AA3405" i="8"/>
  <c r="AA3406" i="8"/>
  <c r="AA3407" i="8"/>
  <c r="AA3408" i="8"/>
  <c r="AA3409" i="8"/>
  <c r="AA3410" i="8"/>
  <c r="AA3411" i="8"/>
  <c r="AA3412" i="8"/>
  <c r="AA3413" i="8"/>
  <c r="AA3414" i="8"/>
  <c r="AA3415" i="8"/>
  <c r="AA3416" i="8"/>
  <c r="AA3417" i="8"/>
  <c r="AA3418" i="8"/>
  <c r="AA3419" i="8"/>
  <c r="AA3420" i="8"/>
  <c r="AA3421" i="8"/>
  <c r="AA3422" i="8"/>
  <c r="AA3423" i="8"/>
  <c r="AA3424" i="8"/>
  <c r="AA3425" i="8"/>
  <c r="AA3426" i="8"/>
  <c r="AA3427" i="8"/>
  <c r="AA3428" i="8"/>
  <c r="AA3429" i="8"/>
  <c r="AA3430" i="8"/>
  <c r="AA3431" i="8"/>
  <c r="AA3432" i="8"/>
  <c r="AA3433" i="8"/>
  <c r="AA3434" i="8"/>
  <c r="AA3435" i="8"/>
  <c r="AA3436" i="8"/>
  <c r="AA3437" i="8"/>
  <c r="AA3438" i="8"/>
  <c r="AA3439" i="8"/>
  <c r="AA3440" i="8"/>
  <c r="AA3441" i="8"/>
  <c r="AA3442" i="8"/>
  <c r="AA3443" i="8"/>
  <c r="AA3444" i="8"/>
  <c r="AA3445" i="8"/>
  <c r="AA3446" i="8"/>
  <c r="AA3447" i="8"/>
  <c r="AA3448" i="8"/>
  <c r="AA3449" i="8"/>
  <c r="AA3450" i="8"/>
  <c r="AA3451" i="8"/>
  <c r="AA3452" i="8"/>
  <c r="AA3453" i="8"/>
  <c r="AA3454" i="8"/>
  <c r="AA3455" i="8"/>
  <c r="AA3456" i="8"/>
  <c r="AA3457" i="8"/>
  <c r="AA3458" i="8"/>
  <c r="AA3459" i="8"/>
  <c r="AA3460" i="8"/>
  <c r="AA3461" i="8"/>
  <c r="AA3462" i="8"/>
  <c r="AA3463" i="8"/>
  <c r="AA3464" i="8"/>
  <c r="AA3465" i="8"/>
  <c r="AA3466" i="8"/>
  <c r="AA3467" i="8"/>
  <c r="AA3468" i="8"/>
  <c r="AA3469" i="8"/>
  <c r="AA3470" i="8"/>
  <c r="AA3471" i="8"/>
  <c r="AA3472" i="8"/>
  <c r="AA3473" i="8"/>
  <c r="AA3474" i="8"/>
  <c r="AA3475" i="8"/>
  <c r="AA3476" i="8"/>
  <c r="AA3477" i="8"/>
  <c r="AA3478" i="8"/>
  <c r="AA3479" i="8"/>
  <c r="AA3480" i="8"/>
  <c r="AA3481" i="8"/>
  <c r="AA3482" i="8"/>
  <c r="AA3483" i="8"/>
  <c r="AA3484" i="8"/>
  <c r="AA3485" i="8"/>
  <c r="AA3486" i="8"/>
  <c r="AA3487" i="8"/>
  <c r="AA3488" i="8"/>
  <c r="AA3489" i="8"/>
  <c r="AA3490" i="8"/>
  <c r="AA3491" i="8"/>
  <c r="AA3492" i="8"/>
  <c r="AA3493" i="8"/>
  <c r="AA3494" i="8"/>
  <c r="AA3495" i="8"/>
  <c r="AA3496" i="8"/>
  <c r="AA3497" i="8"/>
  <c r="AA3498" i="8"/>
  <c r="AA3499" i="8"/>
  <c r="AA3500" i="8"/>
  <c r="AA3501" i="8"/>
  <c r="AA3502" i="8"/>
  <c r="AA3503" i="8"/>
  <c r="AA3504" i="8"/>
  <c r="AA3505" i="8"/>
  <c r="AA3506" i="8"/>
  <c r="AA3507" i="8"/>
  <c r="AA3508" i="8"/>
  <c r="AA3509" i="8"/>
  <c r="AA3510" i="8"/>
  <c r="AA3511" i="8"/>
  <c r="AA3512" i="8"/>
  <c r="AA3513" i="8"/>
  <c r="AA3514" i="8"/>
  <c r="AA3515" i="8"/>
  <c r="AA3516" i="8"/>
  <c r="AA3517" i="8"/>
  <c r="AA3518" i="8"/>
  <c r="AA3519" i="8"/>
  <c r="AA3520" i="8"/>
  <c r="AA3521" i="8"/>
  <c r="AA3522" i="8"/>
  <c r="AA3523" i="8"/>
  <c r="AA3524" i="8"/>
  <c r="AA3525" i="8"/>
  <c r="AA3526" i="8"/>
  <c r="AA3527" i="8"/>
  <c r="AA3528" i="8"/>
  <c r="AA3529" i="8"/>
  <c r="AA3530" i="8"/>
  <c r="AA3531" i="8"/>
  <c r="AA3532" i="8"/>
  <c r="AA3533" i="8"/>
  <c r="AA3534" i="8"/>
  <c r="AA3535" i="8"/>
  <c r="AA3536" i="8"/>
  <c r="AA3537" i="8"/>
  <c r="AA3538" i="8"/>
  <c r="AA3539" i="8"/>
  <c r="AA3540" i="8"/>
  <c r="AA3541" i="8"/>
  <c r="AA3542" i="8"/>
  <c r="AA3543" i="8"/>
  <c r="AA3544" i="8"/>
  <c r="AA3545" i="8"/>
  <c r="AA3546" i="8"/>
  <c r="AA3547" i="8"/>
  <c r="AA3548" i="8"/>
  <c r="AA3549" i="8"/>
  <c r="AA3550" i="8"/>
  <c r="AA3551" i="8"/>
  <c r="AA3552" i="8"/>
  <c r="AA3553" i="8"/>
  <c r="AA3554" i="8"/>
  <c r="AA3555" i="8"/>
  <c r="AA3556" i="8"/>
  <c r="AA3557" i="8"/>
  <c r="AA3558" i="8"/>
  <c r="AA3559" i="8"/>
  <c r="AA3560" i="8"/>
  <c r="AA3561" i="8"/>
  <c r="AA3562" i="8"/>
  <c r="AA3563" i="8"/>
  <c r="AA3564" i="8"/>
  <c r="AA3565" i="8"/>
  <c r="AA3566" i="8"/>
  <c r="AA3567" i="8"/>
  <c r="AA3568" i="8"/>
  <c r="AA3569" i="8"/>
  <c r="AA3570" i="8"/>
  <c r="AA3571" i="8"/>
  <c r="AA3572" i="8"/>
  <c r="AA3573" i="8"/>
  <c r="AA3574" i="8"/>
  <c r="AA3575" i="8"/>
  <c r="AA3576" i="8"/>
  <c r="AA3577" i="8"/>
  <c r="AA3578" i="8"/>
  <c r="AA3579" i="8"/>
  <c r="AA3580" i="8"/>
  <c r="AA3581" i="8"/>
  <c r="AA3582" i="8"/>
  <c r="AA3583" i="8"/>
  <c r="AA3584" i="8"/>
  <c r="AA3585" i="8"/>
  <c r="AA3586" i="8"/>
  <c r="AA3587" i="8"/>
  <c r="AA3588" i="8"/>
  <c r="AA3589" i="8"/>
  <c r="AA3590" i="8"/>
  <c r="AA3591" i="8"/>
  <c r="AA3592" i="8"/>
  <c r="AA3593" i="8"/>
  <c r="AA3594" i="8"/>
  <c r="AA3595" i="8"/>
  <c r="AA3596" i="8"/>
  <c r="AA3597" i="8"/>
  <c r="AA3598" i="8"/>
  <c r="AA3599" i="8"/>
  <c r="AA3600" i="8"/>
  <c r="AA3601" i="8"/>
  <c r="AA3602" i="8"/>
  <c r="AA3603" i="8"/>
  <c r="AA3604" i="8"/>
  <c r="AA3605" i="8"/>
  <c r="AA3606" i="8"/>
  <c r="AA3607" i="8"/>
  <c r="AA3608" i="8"/>
  <c r="AA3609" i="8"/>
  <c r="AA3610" i="8"/>
  <c r="AA3611" i="8"/>
  <c r="AA3612" i="8"/>
  <c r="AA3613" i="8"/>
  <c r="AA3614" i="8"/>
  <c r="AA3615" i="8"/>
  <c r="AA3616" i="8"/>
  <c r="AA3617" i="8"/>
  <c r="AA3618" i="8"/>
  <c r="AA3619" i="8"/>
  <c r="AA3620" i="8"/>
  <c r="AA3621" i="8"/>
  <c r="AA3622" i="8"/>
  <c r="AA3623" i="8"/>
  <c r="AA3624" i="8"/>
  <c r="AA3625" i="8"/>
  <c r="AA3626" i="8"/>
  <c r="AA3627" i="8"/>
  <c r="AA3628" i="8"/>
  <c r="AA3629" i="8"/>
  <c r="AA3630" i="8"/>
  <c r="AA3631" i="8"/>
  <c r="AA3632" i="8"/>
  <c r="AA3633" i="8"/>
  <c r="AA3634" i="8"/>
  <c r="AA3635" i="8"/>
  <c r="AA3636" i="8"/>
  <c r="AA3637" i="8"/>
  <c r="AA3638" i="8"/>
  <c r="AA3639" i="8"/>
  <c r="AA3640" i="8"/>
  <c r="AA3641" i="8"/>
  <c r="AA3642" i="8"/>
  <c r="AA3643" i="8"/>
  <c r="AA3644" i="8"/>
  <c r="AA3645" i="8"/>
  <c r="AA3646" i="8"/>
  <c r="AA3647" i="8"/>
  <c r="AA3648" i="8"/>
  <c r="AA3649" i="8"/>
  <c r="AA3650" i="8"/>
  <c r="AA3651" i="8"/>
  <c r="AA3652" i="8"/>
  <c r="AA3653" i="8"/>
  <c r="AA3654" i="8"/>
  <c r="AA3655" i="8"/>
  <c r="AA3656" i="8"/>
  <c r="AA3657" i="8"/>
  <c r="AA3658" i="8"/>
  <c r="AA3659" i="8"/>
  <c r="AA3660" i="8"/>
  <c r="AA3661" i="8"/>
  <c r="AA3662" i="8"/>
  <c r="AA3663" i="8"/>
  <c r="AA3664" i="8"/>
  <c r="AA3665" i="8"/>
  <c r="AA3666" i="8"/>
  <c r="AA3667" i="8"/>
  <c r="AA3668" i="8"/>
  <c r="AA3669" i="8"/>
  <c r="AA3670" i="8"/>
  <c r="AA3671" i="8"/>
  <c r="AA3672" i="8"/>
  <c r="AA3673" i="8"/>
  <c r="AA3674" i="8"/>
  <c r="AA3675" i="8"/>
  <c r="AA3676" i="8"/>
  <c r="AA3677" i="8"/>
  <c r="AA3678" i="8"/>
  <c r="AA3679" i="8"/>
  <c r="AA3680" i="8"/>
  <c r="AA3681" i="8"/>
  <c r="AA3682" i="8"/>
  <c r="AA3683" i="8"/>
  <c r="AA3684" i="8"/>
  <c r="AA3685" i="8"/>
  <c r="AA3686" i="8"/>
  <c r="AA3687" i="8"/>
  <c r="AA3688" i="8"/>
  <c r="AA3689" i="8"/>
  <c r="AA3690" i="8"/>
  <c r="AA3691" i="8"/>
  <c r="AA3692" i="8"/>
  <c r="AA3693" i="8"/>
  <c r="AA3694" i="8"/>
  <c r="AA3695" i="8"/>
  <c r="AA3696" i="8"/>
  <c r="AA3697" i="8"/>
  <c r="AA3698" i="8"/>
  <c r="AA3699" i="8"/>
  <c r="AA3700" i="8"/>
  <c r="AA3701" i="8"/>
  <c r="AA3702" i="8"/>
  <c r="AA3703" i="8"/>
  <c r="AA3704" i="8"/>
  <c r="AA3705" i="8"/>
  <c r="AA3706" i="8"/>
  <c r="AA3707" i="8"/>
  <c r="AA3708" i="8"/>
  <c r="AA3709" i="8"/>
  <c r="AA3710" i="8"/>
  <c r="AA3711" i="8"/>
  <c r="AA3712" i="8"/>
  <c r="AA3713" i="8"/>
  <c r="AA3714" i="8"/>
  <c r="AA3715" i="8"/>
  <c r="AA3716" i="8"/>
  <c r="AA3717" i="8"/>
  <c r="AA3718" i="8"/>
  <c r="AA3719" i="8"/>
  <c r="AA3720" i="8"/>
  <c r="AA3721" i="8"/>
  <c r="AA3722" i="8"/>
  <c r="AA3723" i="8"/>
  <c r="AA3724" i="8"/>
  <c r="AA3725" i="8"/>
  <c r="AA3726" i="8"/>
  <c r="AA3727" i="8"/>
  <c r="AA3728" i="8"/>
  <c r="AA3729" i="8"/>
  <c r="AA3730" i="8"/>
  <c r="AA3731" i="8"/>
  <c r="AA3732" i="8"/>
  <c r="AA3733" i="8"/>
  <c r="AA3734" i="8"/>
  <c r="AA3735" i="8"/>
  <c r="AA3736" i="8"/>
  <c r="AA3737" i="8"/>
  <c r="AA3738" i="8"/>
  <c r="AA3739" i="8"/>
  <c r="AA3740" i="8"/>
  <c r="AA3741" i="8"/>
  <c r="AA3742" i="8"/>
  <c r="AA3743" i="8"/>
  <c r="AA3744" i="8"/>
  <c r="AA3745" i="8"/>
  <c r="AA3746" i="8"/>
  <c r="AA3747" i="8"/>
  <c r="AA3748" i="8"/>
  <c r="AA3749" i="8"/>
  <c r="AA3750" i="8"/>
  <c r="AA3751" i="8"/>
  <c r="AA3752" i="8"/>
  <c r="AA3753" i="8"/>
  <c r="AA3754" i="8"/>
  <c r="AA3755" i="8"/>
  <c r="AA3756" i="8"/>
  <c r="AA3757" i="8"/>
  <c r="AA3758" i="8"/>
  <c r="AA3759" i="8"/>
  <c r="AA3760" i="8"/>
  <c r="AA3761" i="8"/>
  <c r="AA3762" i="8"/>
  <c r="AA3763" i="8"/>
  <c r="AA3764" i="8"/>
  <c r="AA3765" i="8"/>
  <c r="AA3766" i="8"/>
  <c r="AA3767" i="8"/>
  <c r="AA3768" i="8"/>
  <c r="AA3769" i="8"/>
  <c r="AA3770" i="8"/>
  <c r="AA3771" i="8"/>
  <c r="AA3772" i="8"/>
  <c r="AA3773" i="8"/>
  <c r="AA3774" i="8"/>
  <c r="AA3775" i="8"/>
  <c r="AA3776" i="8"/>
  <c r="AA3777" i="8"/>
  <c r="AA3778" i="8"/>
  <c r="AA3779" i="8"/>
  <c r="AA3780" i="8"/>
  <c r="AA3781" i="8"/>
  <c r="AA3782" i="8"/>
  <c r="AA3783" i="8"/>
  <c r="AA3784" i="8"/>
  <c r="AA3785" i="8"/>
  <c r="AA3786" i="8"/>
  <c r="AA3787" i="8"/>
  <c r="AA3788" i="8"/>
  <c r="AA3789" i="8"/>
  <c r="AA3790" i="8"/>
  <c r="AA3791" i="8"/>
  <c r="AA3792" i="8"/>
  <c r="AA3793" i="8"/>
  <c r="AA3794" i="8"/>
  <c r="AA3795" i="8"/>
  <c r="AA3796" i="8"/>
  <c r="AA3797" i="8"/>
  <c r="AA3798" i="8"/>
  <c r="AA3799" i="8"/>
  <c r="AA3800" i="8"/>
  <c r="AA3801" i="8"/>
  <c r="AA3802" i="8"/>
  <c r="AA3803" i="8"/>
  <c r="AA3804" i="8"/>
  <c r="AA3805" i="8"/>
  <c r="AA3806" i="8"/>
  <c r="AA3807" i="8"/>
  <c r="AA3808" i="8"/>
  <c r="AA3809" i="8"/>
  <c r="AA3810" i="8"/>
  <c r="AA3811" i="8"/>
  <c r="AA3812" i="8"/>
  <c r="AA3813" i="8"/>
  <c r="AA3814" i="8"/>
  <c r="AA3815" i="8"/>
  <c r="AA3816" i="8"/>
  <c r="AA3817" i="8"/>
  <c r="AA3818" i="8"/>
  <c r="AA3819" i="8"/>
  <c r="AA3820" i="8"/>
  <c r="AA3821" i="8"/>
  <c r="AA3822" i="8"/>
  <c r="AA3823" i="8"/>
  <c r="AA3824" i="8"/>
  <c r="AA3825" i="8"/>
  <c r="AA3826" i="8"/>
  <c r="AA3827" i="8"/>
  <c r="AA3828" i="8"/>
  <c r="AA3829" i="8"/>
  <c r="AA3830" i="8"/>
  <c r="AA3831" i="8"/>
  <c r="AA3832" i="8"/>
  <c r="AA3833" i="8"/>
  <c r="AA3834" i="8"/>
  <c r="AA3835" i="8"/>
  <c r="AA3836" i="8"/>
  <c r="AA3837" i="8"/>
  <c r="AA3838" i="8"/>
  <c r="AA3839" i="8"/>
  <c r="AA3840" i="8"/>
  <c r="AA3841" i="8"/>
  <c r="AA3842" i="8"/>
  <c r="AA3843" i="8"/>
  <c r="AA3844" i="8"/>
  <c r="AA3845" i="8"/>
  <c r="AA3846" i="8"/>
  <c r="AA3847" i="8"/>
  <c r="AA3848" i="8"/>
  <c r="AA3849" i="8"/>
  <c r="AA3850" i="8"/>
  <c r="AA3851" i="8"/>
  <c r="AA3852" i="8"/>
  <c r="AA3853" i="8"/>
  <c r="AA3854" i="8"/>
  <c r="AA3855" i="8"/>
  <c r="AA3856" i="8"/>
  <c r="AA3857" i="8"/>
  <c r="AA3858" i="8"/>
  <c r="AA3859" i="8"/>
  <c r="AA3860" i="8"/>
  <c r="AA3861" i="8"/>
  <c r="AA3862" i="8"/>
  <c r="AA3863" i="8"/>
  <c r="AA3864" i="8"/>
  <c r="AA3865" i="8"/>
  <c r="AA3866" i="8"/>
  <c r="AA3867" i="8"/>
  <c r="AA3868" i="8"/>
  <c r="AA3869" i="8"/>
  <c r="AA3870" i="8"/>
  <c r="AA3871" i="8"/>
  <c r="AA3872" i="8"/>
  <c r="AA3873" i="8"/>
  <c r="AA3874" i="8"/>
  <c r="AA3875" i="8"/>
  <c r="AA3876" i="8"/>
  <c r="AA3877" i="8"/>
  <c r="AA3878" i="8"/>
  <c r="AA3879" i="8"/>
  <c r="AA3880" i="8"/>
  <c r="AA3881" i="8"/>
  <c r="AA3882" i="8"/>
  <c r="AA3883" i="8"/>
  <c r="AA3884" i="8"/>
  <c r="AA3885" i="8"/>
  <c r="AA3886" i="8"/>
  <c r="AA3887" i="8"/>
  <c r="AA3888" i="8"/>
  <c r="AA3889" i="8"/>
  <c r="AA3890" i="8"/>
  <c r="AA3891" i="8"/>
  <c r="AA3892" i="8"/>
  <c r="AA3893" i="8"/>
  <c r="AA3894" i="8"/>
  <c r="AA3895" i="8"/>
  <c r="AA3896" i="8"/>
  <c r="AA3897" i="8"/>
  <c r="AA3898" i="8"/>
  <c r="AA3899" i="8"/>
  <c r="AA3900" i="8"/>
  <c r="AA3901" i="8"/>
  <c r="AA3902" i="8"/>
  <c r="AA3903" i="8"/>
  <c r="AA3904" i="8"/>
  <c r="AA3905" i="8"/>
  <c r="AA3906" i="8"/>
  <c r="AA3907" i="8"/>
  <c r="AA3908" i="8"/>
  <c r="AA3909" i="8"/>
  <c r="AA3910" i="8"/>
  <c r="AA3911" i="8"/>
  <c r="AA3912" i="8"/>
  <c r="AA3913" i="8"/>
  <c r="AA3914" i="8"/>
  <c r="AA3915" i="8"/>
  <c r="AA3916" i="8"/>
  <c r="AA3917" i="8"/>
  <c r="AA3918" i="8"/>
  <c r="AA3919" i="8"/>
  <c r="AA3920" i="8"/>
  <c r="AA3921" i="8"/>
  <c r="AA3922" i="8"/>
  <c r="AA3923" i="8"/>
  <c r="AA3924" i="8"/>
  <c r="AA3925" i="8"/>
  <c r="AA3926" i="8"/>
  <c r="AA3927" i="8"/>
  <c r="AA3928" i="8"/>
  <c r="AA3929" i="8"/>
  <c r="AA3930" i="8"/>
  <c r="AA3931" i="8"/>
  <c r="AA3932" i="8"/>
  <c r="AA3933" i="8"/>
  <c r="AA3934" i="8"/>
  <c r="AA3935" i="8"/>
  <c r="AA3936" i="8"/>
  <c r="AA3937" i="8"/>
  <c r="AA3938" i="8"/>
  <c r="AA3939" i="8"/>
  <c r="AA3940" i="8"/>
  <c r="AA3941" i="8"/>
  <c r="AA3942" i="8"/>
  <c r="AA3943" i="8"/>
  <c r="AA3944" i="8"/>
  <c r="AA3945" i="8"/>
  <c r="AA3946" i="8"/>
  <c r="AA3947" i="8"/>
  <c r="AA3948" i="8"/>
  <c r="AA3949" i="8"/>
  <c r="AA3950" i="8"/>
  <c r="AA3951" i="8"/>
  <c r="AA3952" i="8"/>
  <c r="AA3953" i="8"/>
  <c r="AA3954" i="8"/>
  <c r="AA3955" i="8"/>
  <c r="AA3956" i="8"/>
  <c r="AA3957" i="8"/>
  <c r="AA3958" i="8"/>
  <c r="AA3959" i="8"/>
  <c r="AA3960" i="8"/>
  <c r="AA3961" i="8"/>
  <c r="AA3962" i="8"/>
  <c r="AA3963" i="8"/>
  <c r="AA3964" i="8"/>
  <c r="AA3965" i="8"/>
  <c r="AA3966" i="8"/>
  <c r="AA3967" i="8"/>
  <c r="AA3968" i="8"/>
  <c r="AA3969" i="8"/>
  <c r="AA3970" i="8"/>
  <c r="AA3971" i="8"/>
  <c r="AA3972" i="8"/>
  <c r="AA3973" i="8"/>
  <c r="AA3974" i="8"/>
  <c r="AA3975" i="8"/>
  <c r="AA3976" i="8"/>
  <c r="AA3977" i="8"/>
  <c r="AA3978" i="8"/>
  <c r="AA3979" i="8"/>
  <c r="AA3980" i="8"/>
  <c r="AA3981" i="8"/>
  <c r="AA3982" i="8"/>
  <c r="AA3983" i="8"/>
  <c r="AA3984" i="8"/>
  <c r="AA3985" i="8"/>
  <c r="AA3986" i="8"/>
  <c r="AA3987" i="8"/>
  <c r="AA3988" i="8"/>
  <c r="AA3989" i="8"/>
  <c r="AA3990" i="8"/>
  <c r="AA3991" i="8"/>
  <c r="AA3992" i="8"/>
  <c r="AA3993" i="8"/>
  <c r="AA3994" i="8"/>
  <c r="AA3995" i="8"/>
  <c r="AA3996" i="8"/>
  <c r="AA3997" i="8"/>
  <c r="AA3998" i="8"/>
  <c r="AA3999" i="8"/>
  <c r="AA4000" i="8"/>
  <c r="AA4001" i="8"/>
  <c r="AA4002" i="8"/>
  <c r="AA4003" i="8"/>
  <c r="AA4004" i="8"/>
  <c r="AA4005" i="8"/>
  <c r="AA4006" i="8"/>
  <c r="AA4007" i="8"/>
  <c r="AA4008" i="8"/>
  <c r="AA4009" i="8"/>
  <c r="AA4010" i="8"/>
  <c r="AA4011" i="8"/>
  <c r="AA4012" i="8"/>
  <c r="AA4013" i="8"/>
  <c r="AA4014" i="8"/>
  <c r="AA4015" i="8"/>
  <c r="AA4016" i="8"/>
  <c r="AA4017" i="8"/>
  <c r="AA4018" i="8"/>
  <c r="AA4019" i="8"/>
  <c r="AA4020" i="8"/>
  <c r="AA4021" i="8"/>
  <c r="AA4022" i="8"/>
  <c r="AA4023" i="8"/>
  <c r="AA4024" i="8"/>
  <c r="AA4025" i="8"/>
  <c r="AA4026" i="8"/>
  <c r="AA4027" i="8"/>
  <c r="AA4028" i="8"/>
  <c r="AA4029" i="8"/>
  <c r="AA4030" i="8"/>
  <c r="AA4031" i="8"/>
  <c r="AA4032" i="8"/>
  <c r="AA4033" i="8"/>
  <c r="AA4034" i="8"/>
  <c r="AA4035" i="8"/>
  <c r="AA4036" i="8"/>
  <c r="AA4037" i="8"/>
  <c r="AA4038" i="8"/>
  <c r="AA4039" i="8"/>
  <c r="AA4040" i="8"/>
  <c r="AA4041" i="8"/>
  <c r="AA4042" i="8"/>
  <c r="AA4043" i="8"/>
  <c r="AA4044" i="8"/>
  <c r="AA4045" i="8"/>
  <c r="AA4046" i="8"/>
  <c r="AA4047" i="8"/>
  <c r="AA4048" i="8"/>
  <c r="AA4049" i="8"/>
  <c r="AA4050" i="8"/>
  <c r="AA4051" i="8"/>
  <c r="AA4052" i="8"/>
  <c r="AA4053" i="8"/>
  <c r="AA4054" i="8"/>
  <c r="AA4055" i="8"/>
  <c r="AA4056" i="8"/>
  <c r="AA4057" i="8"/>
  <c r="AA4058" i="8"/>
  <c r="AA4059" i="8"/>
  <c r="AA4060" i="8"/>
  <c r="AA4061" i="8"/>
  <c r="AA4062" i="8"/>
  <c r="AA4063" i="8"/>
  <c r="AA4064" i="8"/>
  <c r="AA4065" i="8"/>
  <c r="AA4066" i="8"/>
  <c r="AA4067" i="8"/>
  <c r="AA4068" i="8"/>
  <c r="AA4069" i="8"/>
  <c r="AA4070" i="8"/>
  <c r="AA4071" i="8"/>
  <c r="AA4072" i="8"/>
  <c r="AA4073" i="8"/>
  <c r="AA4074" i="8"/>
  <c r="AA4075" i="8"/>
  <c r="AA4076" i="8"/>
  <c r="AA4077" i="8"/>
  <c r="AA4078" i="8"/>
  <c r="AA4079" i="8"/>
  <c r="AA4080" i="8"/>
  <c r="AA4081" i="8"/>
  <c r="AA4082" i="8"/>
  <c r="AA4083" i="8"/>
  <c r="AA4084" i="8"/>
  <c r="AA4085" i="8"/>
  <c r="AA4086" i="8"/>
  <c r="AA4087" i="8"/>
  <c r="AA4088" i="8"/>
  <c r="AA4089" i="8"/>
  <c r="AA4090" i="8"/>
  <c r="AA4091" i="8"/>
  <c r="AA4092" i="8"/>
  <c r="AA4093" i="8"/>
  <c r="AA4094" i="8"/>
  <c r="AA4095" i="8"/>
  <c r="AA4096" i="8"/>
  <c r="AA4097" i="8"/>
  <c r="AA4098" i="8"/>
  <c r="AA4099" i="8"/>
  <c r="AA4100" i="8"/>
  <c r="AA4101" i="8"/>
  <c r="AA4102" i="8"/>
  <c r="AA4103" i="8"/>
  <c r="AA4104" i="8"/>
  <c r="AA4105" i="8"/>
  <c r="AA4106" i="8"/>
  <c r="AA4107" i="8"/>
  <c r="AA4108" i="8"/>
  <c r="AA4109" i="8"/>
  <c r="AA4110" i="8"/>
  <c r="AA4111" i="8"/>
  <c r="AA4112" i="8"/>
  <c r="AA4113" i="8"/>
  <c r="AA4114" i="8"/>
  <c r="AA4115" i="8"/>
  <c r="AA4116" i="8"/>
  <c r="AA4117" i="8"/>
  <c r="AA4118" i="8"/>
  <c r="AA4119" i="8"/>
  <c r="AA4120" i="8"/>
  <c r="AA4121" i="8"/>
  <c r="AA4122" i="8"/>
  <c r="AA4123" i="8"/>
  <c r="AA4124" i="8"/>
  <c r="AA4125" i="8"/>
  <c r="AA4126" i="8"/>
  <c r="AA4127" i="8"/>
  <c r="AA4128" i="8"/>
  <c r="AA4129" i="8"/>
  <c r="AA4130" i="8"/>
  <c r="AA4131" i="8"/>
  <c r="AA4132" i="8"/>
  <c r="AA4133" i="8"/>
  <c r="AA4134" i="8"/>
  <c r="AA4135" i="8"/>
  <c r="AA4136" i="8"/>
  <c r="AA4137" i="8"/>
  <c r="AA4138" i="8"/>
  <c r="AA4139" i="8"/>
  <c r="AA4140" i="8"/>
  <c r="AA4141" i="8"/>
  <c r="AA4142" i="8"/>
  <c r="AA4143" i="8"/>
  <c r="AA4144" i="8"/>
  <c r="AA4145" i="8"/>
  <c r="AA4146" i="8"/>
  <c r="AA4147" i="8"/>
  <c r="AA4148" i="8"/>
  <c r="AA4149" i="8"/>
  <c r="AA4150" i="8"/>
  <c r="AA4151" i="8"/>
  <c r="AA4152" i="8"/>
  <c r="AA4153" i="8"/>
  <c r="AA4154" i="8"/>
  <c r="AA4155" i="8"/>
  <c r="AA4156" i="8"/>
  <c r="AA4157" i="8"/>
  <c r="AA4158" i="8"/>
  <c r="AA4159" i="8"/>
  <c r="AA4160" i="8"/>
  <c r="AA4161" i="8"/>
  <c r="AA4162" i="8"/>
  <c r="AA4163" i="8"/>
  <c r="AA4164" i="8"/>
  <c r="AA4165" i="8"/>
  <c r="AA4166" i="8"/>
  <c r="AA4167" i="8"/>
  <c r="AA4168" i="8"/>
  <c r="AA4169" i="8"/>
  <c r="AA4170" i="8"/>
  <c r="AA4171" i="8"/>
  <c r="AA4172" i="8"/>
  <c r="AA4173" i="8"/>
  <c r="AA4174" i="8"/>
  <c r="AA4175" i="8"/>
  <c r="AA4176" i="8"/>
  <c r="AA4177" i="8"/>
  <c r="AA4178" i="8"/>
  <c r="AA4179" i="8"/>
  <c r="AA4180" i="8"/>
  <c r="AA4181" i="8"/>
  <c r="AA4182" i="8"/>
  <c r="AA4183" i="8"/>
  <c r="AA4184" i="8"/>
  <c r="AA4185" i="8"/>
  <c r="AA4186" i="8"/>
  <c r="AA4187" i="8"/>
  <c r="AA4188" i="8"/>
  <c r="AA4189" i="8"/>
  <c r="AA4190" i="8"/>
  <c r="AA4191" i="8"/>
  <c r="AA4192" i="8"/>
  <c r="AA4193" i="8"/>
  <c r="AA4194" i="8"/>
  <c r="AA4195" i="8"/>
  <c r="AA4196" i="8"/>
  <c r="AA4197" i="8"/>
  <c r="AA4198" i="8"/>
  <c r="AA4199" i="8"/>
  <c r="AA4200" i="8"/>
  <c r="AA4201" i="8"/>
  <c r="AA4202" i="8"/>
  <c r="AA4203" i="8"/>
  <c r="AA4204" i="8"/>
  <c r="AA4205" i="8"/>
  <c r="AA4206" i="8"/>
  <c r="AA4207" i="8"/>
  <c r="AA4208" i="8"/>
  <c r="AA4209" i="8"/>
  <c r="AA4210" i="8"/>
  <c r="AA4211" i="8"/>
  <c r="AA4212" i="8"/>
  <c r="AA4213" i="8"/>
  <c r="AA4214" i="8"/>
  <c r="AA4215" i="8"/>
  <c r="AA4216" i="8"/>
  <c r="AA4217" i="8"/>
  <c r="AA4218" i="8"/>
  <c r="AA4219" i="8"/>
  <c r="AA4220" i="8"/>
  <c r="AA4221" i="8"/>
  <c r="AA4222" i="8"/>
  <c r="AA4223" i="8"/>
  <c r="AA4224" i="8"/>
  <c r="AA4225" i="8"/>
  <c r="AA4226" i="8"/>
  <c r="AA4227" i="8"/>
  <c r="AA4228" i="8"/>
  <c r="AA4229" i="8"/>
  <c r="AA4230" i="8"/>
  <c r="AA4231" i="8"/>
  <c r="AA4232" i="8"/>
  <c r="AA4233" i="8"/>
  <c r="AA4234" i="8"/>
  <c r="AA4235" i="8"/>
  <c r="AA4236" i="8"/>
  <c r="AA4237" i="8"/>
  <c r="AA4238" i="8"/>
  <c r="AA4239" i="8"/>
  <c r="AA4240" i="8"/>
  <c r="AA4241" i="8"/>
  <c r="AA4242" i="8"/>
  <c r="AA4243" i="8"/>
  <c r="AA4244" i="8"/>
  <c r="AA4245" i="8"/>
  <c r="AA4246" i="8"/>
  <c r="AA4247" i="8"/>
  <c r="AA4248" i="8"/>
  <c r="AA4249" i="8"/>
  <c r="AA4250" i="8"/>
  <c r="AA4251" i="8"/>
  <c r="AA4252" i="8"/>
  <c r="AA4253" i="8"/>
  <c r="AA4254" i="8"/>
  <c r="AA4255" i="8"/>
  <c r="AA4256" i="8"/>
  <c r="AA4257" i="8"/>
  <c r="AA4258" i="8"/>
  <c r="AA4259" i="8"/>
  <c r="AA4260" i="8"/>
  <c r="AA4261" i="8"/>
  <c r="AA4262" i="8"/>
  <c r="AA4263" i="8"/>
  <c r="AA4264" i="8"/>
  <c r="AA4265" i="8"/>
  <c r="AA4266" i="8"/>
  <c r="AA4267" i="8"/>
  <c r="AA4268" i="8"/>
  <c r="AA4269" i="8"/>
  <c r="AA4270" i="8"/>
  <c r="AA4271" i="8"/>
  <c r="AA4272" i="8"/>
  <c r="AA4273" i="8"/>
  <c r="AA4274" i="8"/>
  <c r="AA4275" i="8"/>
  <c r="AA4276" i="8"/>
  <c r="AA4277" i="8"/>
  <c r="AA4278" i="8"/>
  <c r="AA4279" i="8"/>
  <c r="AA4280" i="8"/>
  <c r="AA4281" i="8"/>
  <c r="AA4282" i="8"/>
  <c r="AA4283" i="8"/>
  <c r="AA4284" i="8"/>
  <c r="AA4285" i="8"/>
  <c r="AA4286" i="8"/>
  <c r="AA4287" i="8"/>
  <c r="AA4288" i="8"/>
  <c r="AA4289" i="8"/>
  <c r="AA4290" i="8"/>
  <c r="AA4291" i="8"/>
  <c r="AA4292" i="8"/>
  <c r="AA4293" i="8"/>
  <c r="AA4294" i="8"/>
  <c r="AA4295" i="8"/>
  <c r="AA4296" i="8"/>
  <c r="AA4297" i="8"/>
  <c r="AA4298" i="8"/>
  <c r="AA4299" i="8"/>
  <c r="AA4300" i="8"/>
  <c r="AA4301" i="8"/>
  <c r="AA4302" i="8"/>
  <c r="AA4303" i="8"/>
  <c r="AA4304" i="8"/>
  <c r="AA4305" i="8"/>
  <c r="AA4306" i="8"/>
  <c r="AA4307" i="8"/>
  <c r="AA4308" i="8"/>
  <c r="AA4309" i="8"/>
  <c r="AA4310" i="8"/>
  <c r="AA4311" i="8"/>
  <c r="AA4312" i="8"/>
  <c r="AA4313" i="8"/>
  <c r="AA4314" i="8"/>
  <c r="AA4315" i="8"/>
  <c r="AA4316" i="8"/>
  <c r="AA4317" i="8"/>
  <c r="AA4318" i="8"/>
  <c r="AA4319" i="8"/>
  <c r="AA4320" i="8"/>
  <c r="AA4321" i="8"/>
  <c r="AA4322" i="8"/>
  <c r="AA4323" i="8"/>
  <c r="AA4324" i="8"/>
  <c r="AA4325" i="8"/>
  <c r="AA4326" i="8"/>
  <c r="AA4327" i="8"/>
  <c r="AA4328" i="8"/>
  <c r="AA4329" i="8"/>
  <c r="AA4330" i="8"/>
  <c r="AA4331" i="8"/>
  <c r="AA4332" i="8"/>
  <c r="AA4333" i="8"/>
  <c r="AA4334" i="8"/>
  <c r="AA4335" i="8"/>
  <c r="AA4336" i="8"/>
  <c r="AA4337" i="8"/>
  <c r="AA4338" i="8"/>
  <c r="AA4339" i="8"/>
  <c r="AA4340" i="8"/>
  <c r="AA4341" i="8"/>
  <c r="AA4342" i="8"/>
  <c r="AA4343" i="8"/>
  <c r="AA4344" i="8"/>
  <c r="AA4345" i="8"/>
  <c r="AA4346" i="8"/>
  <c r="AA4347" i="8"/>
  <c r="AA4348" i="8"/>
  <c r="AA4349" i="8"/>
  <c r="AA4350" i="8"/>
  <c r="AA4351" i="8"/>
  <c r="AA4352" i="8"/>
  <c r="AA4353" i="8"/>
  <c r="AA4354" i="8"/>
  <c r="AA4355" i="8"/>
  <c r="AA4356" i="8"/>
  <c r="AA4357" i="8"/>
  <c r="AA4358" i="8"/>
  <c r="AA4359" i="8"/>
  <c r="AA4360" i="8"/>
  <c r="AA4361" i="8"/>
  <c r="AA4362" i="8"/>
  <c r="AA4363" i="8"/>
  <c r="AA4364" i="8"/>
  <c r="AA4365" i="8"/>
  <c r="AA4366" i="8"/>
  <c r="AA4367" i="8"/>
  <c r="AA4368" i="8"/>
  <c r="AA4369" i="8"/>
  <c r="AA4370" i="8"/>
  <c r="AA4371" i="8"/>
  <c r="AA4372" i="8"/>
  <c r="AA4373" i="8"/>
  <c r="AA4374" i="8"/>
  <c r="AA4375" i="8"/>
  <c r="AA4376" i="8"/>
  <c r="AA4377" i="8"/>
  <c r="AA4378" i="8"/>
  <c r="AA4379" i="8"/>
  <c r="AA4380" i="8"/>
  <c r="AA4381" i="8"/>
  <c r="AA4382" i="8"/>
  <c r="AA4383" i="8"/>
  <c r="AA4384" i="8"/>
  <c r="AA4385" i="8"/>
  <c r="AA4386" i="8"/>
  <c r="AA4387" i="8"/>
  <c r="AA4388" i="8"/>
  <c r="AA4389" i="8"/>
  <c r="AA4390" i="8"/>
  <c r="AA4391" i="8"/>
  <c r="AA4392" i="8"/>
  <c r="AA4393" i="8"/>
  <c r="AA4394" i="8"/>
  <c r="AA4395" i="8"/>
  <c r="AA4396" i="8"/>
  <c r="AA4397" i="8"/>
  <c r="AA4398" i="8"/>
  <c r="AA4399" i="8"/>
  <c r="AA4400" i="8"/>
  <c r="AA4401" i="8"/>
  <c r="AA4402" i="8"/>
  <c r="AA4403" i="8"/>
  <c r="AA4404" i="8"/>
  <c r="AA4405" i="8"/>
  <c r="AA4406" i="8"/>
  <c r="AA4407" i="8"/>
  <c r="AA4408" i="8"/>
  <c r="AA4409" i="8"/>
  <c r="AA4410" i="8"/>
  <c r="AA4411" i="8"/>
  <c r="Z2" i="8"/>
  <c r="Z3" i="8"/>
  <c r="Z4" i="8"/>
  <c r="Z5" i="8"/>
  <c r="Z6" i="8"/>
  <c r="Z7" i="8"/>
  <c r="Z8" i="8"/>
  <c r="Z9" i="8"/>
  <c r="Z10" i="8"/>
  <c r="Z11" i="8"/>
  <c r="Z12" i="8"/>
  <c r="Z13" i="8"/>
  <c r="Z14" i="8"/>
  <c r="Z15" i="8"/>
  <c r="Z16" i="8"/>
  <c r="Z17" i="8"/>
  <c r="Z18" i="8"/>
  <c r="Z19" i="8"/>
  <c r="Z20" i="8"/>
  <c r="Z21" i="8"/>
  <c r="Z22" i="8"/>
  <c r="Z23" i="8"/>
  <c r="Z24" i="8"/>
  <c r="Z25" i="8"/>
  <c r="Z26" i="8"/>
  <c r="Z27" i="8"/>
  <c r="Z28" i="8"/>
  <c r="Z29" i="8"/>
  <c r="Z30" i="8"/>
  <c r="Z31" i="8"/>
  <c r="Z32" i="8"/>
  <c r="Z33" i="8"/>
  <c r="Z34" i="8"/>
  <c r="Z35" i="8"/>
  <c r="Z36" i="8"/>
  <c r="Z37" i="8"/>
  <c r="Z38" i="8"/>
  <c r="Z39" i="8"/>
  <c r="Z40" i="8"/>
  <c r="Z41" i="8"/>
  <c r="Z42" i="8"/>
  <c r="Z43" i="8"/>
  <c r="Z44" i="8"/>
  <c r="Z45" i="8"/>
  <c r="Z46" i="8"/>
  <c r="Z47" i="8"/>
  <c r="Z48" i="8"/>
  <c r="Z49" i="8"/>
  <c r="Z50" i="8"/>
  <c r="Z51" i="8"/>
  <c r="Z52" i="8"/>
  <c r="Z53" i="8"/>
  <c r="Z54" i="8"/>
  <c r="Z55" i="8"/>
  <c r="Z56" i="8"/>
  <c r="Z57" i="8"/>
  <c r="Z58" i="8"/>
  <c r="Z59" i="8"/>
  <c r="Z60" i="8"/>
  <c r="Z61" i="8"/>
  <c r="Z62" i="8"/>
  <c r="Z63" i="8"/>
  <c r="Z64" i="8"/>
  <c r="Z65" i="8"/>
  <c r="Z66" i="8"/>
  <c r="Z67" i="8"/>
  <c r="Z68" i="8"/>
  <c r="Z69" i="8"/>
  <c r="Z70" i="8"/>
  <c r="Z71" i="8"/>
  <c r="Z72" i="8"/>
  <c r="Z73" i="8"/>
  <c r="Z74" i="8"/>
  <c r="Z75" i="8"/>
  <c r="Z76" i="8"/>
  <c r="Z77" i="8"/>
  <c r="Z78" i="8"/>
  <c r="Z79" i="8"/>
  <c r="Z80" i="8"/>
  <c r="Z81" i="8"/>
  <c r="Z82" i="8"/>
  <c r="Z83" i="8"/>
  <c r="Z84" i="8"/>
  <c r="Z85" i="8"/>
  <c r="Z86" i="8"/>
  <c r="Z87" i="8"/>
  <c r="Z88" i="8"/>
  <c r="Z89" i="8"/>
  <c r="Z90" i="8"/>
  <c r="Z91" i="8"/>
  <c r="Z92" i="8"/>
  <c r="Z93" i="8"/>
  <c r="Z94" i="8"/>
  <c r="Z95" i="8"/>
  <c r="Z96" i="8"/>
  <c r="Z97" i="8"/>
  <c r="Z98" i="8"/>
  <c r="Z99" i="8"/>
  <c r="Z100" i="8"/>
  <c r="Z101" i="8"/>
  <c r="Z102" i="8"/>
  <c r="Z103" i="8"/>
  <c r="Z104" i="8"/>
  <c r="Z105" i="8"/>
  <c r="Z106" i="8"/>
  <c r="Z107" i="8"/>
  <c r="Z108" i="8"/>
  <c r="Z109" i="8"/>
  <c r="Z110" i="8"/>
  <c r="Z111" i="8"/>
  <c r="Z112" i="8"/>
  <c r="Z113" i="8"/>
  <c r="Z114" i="8"/>
  <c r="Z115" i="8"/>
  <c r="Z116" i="8"/>
  <c r="Z117" i="8"/>
  <c r="Z118" i="8"/>
  <c r="Z119" i="8"/>
  <c r="Z120" i="8"/>
  <c r="Z121" i="8"/>
  <c r="Z122" i="8"/>
  <c r="Z123" i="8"/>
  <c r="Z124" i="8"/>
  <c r="Z125" i="8"/>
  <c r="Z126" i="8"/>
  <c r="Z127" i="8"/>
  <c r="Z128" i="8"/>
  <c r="Z129" i="8"/>
  <c r="Z130" i="8"/>
  <c r="Z131" i="8"/>
  <c r="Z132" i="8"/>
  <c r="Z133" i="8"/>
  <c r="Z134" i="8"/>
  <c r="Z135" i="8"/>
  <c r="Z136" i="8"/>
  <c r="Z137" i="8"/>
  <c r="Z138" i="8"/>
  <c r="Z139" i="8"/>
  <c r="Z140" i="8"/>
  <c r="Z141" i="8"/>
  <c r="Z142" i="8"/>
  <c r="Z143" i="8"/>
  <c r="Z144" i="8"/>
  <c r="Z145" i="8"/>
  <c r="Z146" i="8"/>
  <c r="Z147" i="8"/>
  <c r="Z148" i="8"/>
  <c r="Z149" i="8"/>
  <c r="Z150" i="8"/>
  <c r="Z151" i="8"/>
  <c r="Z152" i="8"/>
  <c r="Z153" i="8"/>
  <c r="Z154" i="8"/>
  <c r="Z155" i="8"/>
  <c r="Z156" i="8"/>
  <c r="Z157" i="8"/>
  <c r="Z158" i="8"/>
  <c r="Z159" i="8"/>
  <c r="Z160" i="8"/>
  <c r="Z161" i="8"/>
  <c r="Z162" i="8"/>
  <c r="Z163" i="8"/>
  <c r="Z164" i="8"/>
  <c r="Z165" i="8"/>
  <c r="Z166" i="8"/>
  <c r="Z167" i="8"/>
  <c r="Z168" i="8"/>
  <c r="Z169" i="8"/>
  <c r="Z170" i="8"/>
  <c r="Z171" i="8"/>
  <c r="Z172" i="8"/>
  <c r="Z173" i="8"/>
  <c r="Z174" i="8"/>
  <c r="Z175" i="8"/>
  <c r="Z176" i="8"/>
  <c r="Z177" i="8"/>
  <c r="Z178" i="8"/>
  <c r="Z179" i="8"/>
  <c r="Z180" i="8"/>
  <c r="Z181" i="8"/>
  <c r="Z182" i="8"/>
  <c r="Z183" i="8"/>
  <c r="Z184" i="8"/>
  <c r="Z185" i="8"/>
  <c r="Z186" i="8"/>
  <c r="Z187" i="8"/>
  <c r="Z188" i="8"/>
  <c r="Z189" i="8"/>
  <c r="Z190" i="8"/>
  <c r="Z191" i="8"/>
  <c r="Z192" i="8"/>
  <c r="Z193" i="8"/>
  <c r="Z194" i="8"/>
  <c r="Z195" i="8"/>
  <c r="Z196" i="8"/>
  <c r="Z197" i="8"/>
  <c r="Z198" i="8"/>
  <c r="Z199" i="8"/>
  <c r="Z200" i="8"/>
  <c r="Z201" i="8"/>
  <c r="Z202" i="8"/>
  <c r="Z203" i="8"/>
  <c r="Z204" i="8"/>
  <c r="Z205" i="8"/>
  <c r="Z206" i="8"/>
  <c r="Z207" i="8"/>
  <c r="Z208" i="8"/>
  <c r="Z209" i="8"/>
  <c r="Z210" i="8"/>
  <c r="Z211" i="8"/>
  <c r="Z212" i="8"/>
  <c r="Z213" i="8"/>
  <c r="Z214" i="8"/>
  <c r="Z215" i="8"/>
  <c r="Z216" i="8"/>
  <c r="Z217" i="8"/>
  <c r="Z218" i="8"/>
  <c r="Z219" i="8"/>
  <c r="Z220" i="8"/>
  <c r="Z221" i="8"/>
  <c r="Z222" i="8"/>
  <c r="Z223" i="8"/>
  <c r="Z224" i="8"/>
  <c r="Z225" i="8"/>
  <c r="Z226" i="8"/>
  <c r="Z227" i="8"/>
  <c r="Z228" i="8"/>
  <c r="Z229" i="8"/>
  <c r="Z230" i="8"/>
  <c r="Z231" i="8"/>
  <c r="Z232" i="8"/>
  <c r="Z233" i="8"/>
  <c r="Z234" i="8"/>
  <c r="Z235" i="8"/>
  <c r="Z236" i="8"/>
  <c r="Z237" i="8"/>
  <c r="Z238" i="8"/>
  <c r="Z239" i="8"/>
  <c r="Z240" i="8"/>
  <c r="Z241" i="8"/>
  <c r="Z242" i="8"/>
  <c r="Z243" i="8"/>
  <c r="Z244" i="8"/>
  <c r="Z245" i="8"/>
  <c r="Z246" i="8"/>
  <c r="Z247" i="8"/>
  <c r="Z248" i="8"/>
  <c r="Z249" i="8"/>
  <c r="Z250" i="8"/>
  <c r="Z251" i="8"/>
  <c r="Z252" i="8"/>
  <c r="Z253" i="8"/>
  <c r="Z254" i="8"/>
  <c r="Z255" i="8"/>
  <c r="Z256" i="8"/>
  <c r="Z257" i="8"/>
  <c r="Z258" i="8"/>
  <c r="Z259" i="8"/>
  <c r="Z260" i="8"/>
  <c r="Z261" i="8"/>
  <c r="Z262" i="8"/>
  <c r="Z263" i="8"/>
  <c r="Z264" i="8"/>
  <c r="Z265" i="8"/>
  <c r="Z266" i="8"/>
  <c r="Z267" i="8"/>
  <c r="Z268" i="8"/>
  <c r="Z269" i="8"/>
  <c r="Z270" i="8"/>
  <c r="Z271" i="8"/>
  <c r="Z272" i="8"/>
  <c r="Z273" i="8"/>
  <c r="Z274" i="8"/>
  <c r="Z275" i="8"/>
  <c r="Z276" i="8"/>
  <c r="Z277" i="8"/>
  <c r="Z278" i="8"/>
  <c r="Z279" i="8"/>
  <c r="Z280" i="8"/>
  <c r="Z281" i="8"/>
  <c r="Z282" i="8"/>
  <c r="Z283" i="8"/>
  <c r="Z284" i="8"/>
  <c r="Z285" i="8"/>
  <c r="Z286" i="8"/>
  <c r="Z287" i="8"/>
  <c r="Z288" i="8"/>
  <c r="Z289" i="8"/>
  <c r="Z290" i="8"/>
  <c r="Z291" i="8"/>
  <c r="Z292" i="8"/>
  <c r="Z293" i="8"/>
  <c r="Z294" i="8"/>
  <c r="Z295" i="8"/>
  <c r="Z296" i="8"/>
  <c r="Z297" i="8"/>
  <c r="Z298" i="8"/>
  <c r="Z299" i="8"/>
  <c r="Z300" i="8"/>
  <c r="Z301" i="8"/>
  <c r="Z302" i="8"/>
  <c r="Z303" i="8"/>
  <c r="Z304" i="8"/>
  <c r="Z305" i="8"/>
  <c r="Z306" i="8"/>
  <c r="Z307" i="8"/>
  <c r="Z308" i="8"/>
  <c r="Z309" i="8"/>
  <c r="Z310" i="8"/>
  <c r="Z311" i="8"/>
  <c r="Z312" i="8"/>
  <c r="Z313" i="8"/>
  <c r="Z314" i="8"/>
  <c r="Z315" i="8"/>
  <c r="Z316" i="8"/>
  <c r="Z317" i="8"/>
  <c r="Z318" i="8"/>
  <c r="Z319" i="8"/>
  <c r="Z320" i="8"/>
  <c r="Z321" i="8"/>
  <c r="Z322" i="8"/>
  <c r="Z323" i="8"/>
  <c r="Z324" i="8"/>
  <c r="Z325" i="8"/>
  <c r="Z326" i="8"/>
  <c r="Z327" i="8"/>
  <c r="Z328" i="8"/>
  <c r="Z329" i="8"/>
  <c r="Z330" i="8"/>
  <c r="Z331" i="8"/>
  <c r="Z332" i="8"/>
  <c r="Z333" i="8"/>
  <c r="Z334" i="8"/>
  <c r="Z335" i="8"/>
  <c r="Z336" i="8"/>
  <c r="Z337" i="8"/>
  <c r="Z338" i="8"/>
  <c r="Z339" i="8"/>
  <c r="Z340" i="8"/>
  <c r="Z341" i="8"/>
  <c r="Z342" i="8"/>
  <c r="Z343" i="8"/>
  <c r="Z344" i="8"/>
  <c r="Z345" i="8"/>
  <c r="Z346" i="8"/>
  <c r="Z347" i="8"/>
  <c r="Z348" i="8"/>
  <c r="Z349" i="8"/>
  <c r="Z350" i="8"/>
  <c r="Z351" i="8"/>
  <c r="Z352" i="8"/>
  <c r="Z353" i="8"/>
  <c r="Z354" i="8"/>
  <c r="Z355" i="8"/>
  <c r="Z356" i="8"/>
  <c r="Z357" i="8"/>
  <c r="Z358" i="8"/>
  <c r="Z359" i="8"/>
  <c r="Z360" i="8"/>
  <c r="Z361" i="8"/>
  <c r="Z362" i="8"/>
  <c r="Z363" i="8"/>
  <c r="Z364" i="8"/>
  <c r="Z365" i="8"/>
  <c r="Z366" i="8"/>
  <c r="Z367" i="8"/>
  <c r="Z368" i="8"/>
  <c r="Z369" i="8"/>
  <c r="Z370" i="8"/>
  <c r="Z371" i="8"/>
  <c r="Z372" i="8"/>
  <c r="Z373" i="8"/>
  <c r="Z374" i="8"/>
  <c r="Z375" i="8"/>
  <c r="Z376" i="8"/>
  <c r="Z377" i="8"/>
  <c r="Z378" i="8"/>
  <c r="Z379" i="8"/>
  <c r="Z380" i="8"/>
  <c r="Z381" i="8"/>
  <c r="Z382" i="8"/>
  <c r="Z383" i="8"/>
  <c r="Z384" i="8"/>
  <c r="Z385" i="8"/>
  <c r="Z386" i="8"/>
  <c r="Z387" i="8"/>
  <c r="Z388" i="8"/>
  <c r="Z389" i="8"/>
  <c r="Z390" i="8"/>
  <c r="Z391" i="8"/>
  <c r="Z392" i="8"/>
  <c r="Z393" i="8"/>
  <c r="Z394" i="8"/>
  <c r="Z395" i="8"/>
  <c r="Z396" i="8"/>
  <c r="Z397" i="8"/>
  <c r="Z398" i="8"/>
  <c r="Z399" i="8"/>
  <c r="Z400" i="8"/>
  <c r="Z401" i="8"/>
  <c r="Z402" i="8"/>
  <c r="Z403" i="8"/>
  <c r="Z404" i="8"/>
  <c r="Z405" i="8"/>
  <c r="Z406" i="8"/>
  <c r="Z407" i="8"/>
  <c r="Z408" i="8"/>
  <c r="Z409" i="8"/>
  <c r="Z410" i="8"/>
  <c r="Z411" i="8"/>
  <c r="Z412" i="8"/>
  <c r="Z413" i="8"/>
  <c r="Z414" i="8"/>
  <c r="Z415" i="8"/>
  <c r="Z416" i="8"/>
  <c r="Z417" i="8"/>
  <c r="Z418" i="8"/>
  <c r="Z419" i="8"/>
  <c r="Z420" i="8"/>
  <c r="Z421" i="8"/>
  <c r="Z422" i="8"/>
  <c r="Z423" i="8"/>
  <c r="Z424" i="8"/>
  <c r="Z425" i="8"/>
  <c r="Z426" i="8"/>
  <c r="Z427" i="8"/>
  <c r="Z428" i="8"/>
  <c r="Z429" i="8"/>
  <c r="Z430" i="8"/>
  <c r="Z431" i="8"/>
  <c r="Z432" i="8"/>
  <c r="Z433" i="8"/>
  <c r="Z434" i="8"/>
  <c r="Z435" i="8"/>
  <c r="Z436" i="8"/>
  <c r="Z437" i="8"/>
  <c r="Z438" i="8"/>
  <c r="Z439" i="8"/>
  <c r="Z440" i="8"/>
  <c r="Z441" i="8"/>
  <c r="Z442" i="8"/>
  <c r="Z443" i="8"/>
  <c r="Z444" i="8"/>
  <c r="Z445" i="8"/>
  <c r="Z446" i="8"/>
  <c r="Z447" i="8"/>
  <c r="Z448" i="8"/>
  <c r="Z449" i="8"/>
  <c r="Z450" i="8"/>
  <c r="Z451" i="8"/>
  <c r="Z452" i="8"/>
  <c r="Z453" i="8"/>
  <c r="Z454" i="8"/>
  <c r="Z455" i="8"/>
  <c r="Z456" i="8"/>
  <c r="Z457" i="8"/>
  <c r="Z458" i="8"/>
  <c r="Z459" i="8"/>
  <c r="Z460" i="8"/>
  <c r="Z461" i="8"/>
  <c r="Z462" i="8"/>
  <c r="Z463" i="8"/>
  <c r="Z464" i="8"/>
  <c r="Z465" i="8"/>
  <c r="Z466" i="8"/>
  <c r="Z467" i="8"/>
  <c r="Z468" i="8"/>
  <c r="Z469" i="8"/>
  <c r="Z470" i="8"/>
  <c r="Z471" i="8"/>
  <c r="Z472" i="8"/>
  <c r="Z473" i="8"/>
  <c r="Z474" i="8"/>
  <c r="Z475" i="8"/>
  <c r="Z476" i="8"/>
  <c r="Z477" i="8"/>
  <c r="Z478" i="8"/>
  <c r="Z479" i="8"/>
  <c r="Z480" i="8"/>
  <c r="Z481" i="8"/>
  <c r="Z482" i="8"/>
  <c r="Z483" i="8"/>
  <c r="Z484" i="8"/>
  <c r="Z485" i="8"/>
  <c r="Z486" i="8"/>
  <c r="Z487" i="8"/>
  <c r="Z488" i="8"/>
  <c r="Z489" i="8"/>
  <c r="Z490" i="8"/>
  <c r="Z491" i="8"/>
  <c r="Z492" i="8"/>
  <c r="Z493" i="8"/>
  <c r="Z494" i="8"/>
  <c r="Z495" i="8"/>
  <c r="Z496" i="8"/>
  <c r="Z497" i="8"/>
  <c r="Z498" i="8"/>
  <c r="Z499" i="8"/>
  <c r="Z500" i="8"/>
  <c r="Z501" i="8"/>
  <c r="Z502" i="8"/>
  <c r="Z503" i="8"/>
  <c r="Z504" i="8"/>
  <c r="Z505" i="8"/>
  <c r="Z506" i="8"/>
  <c r="Z507" i="8"/>
  <c r="Z508" i="8"/>
  <c r="Z509" i="8"/>
  <c r="Z510" i="8"/>
  <c r="Z511" i="8"/>
  <c r="Z512" i="8"/>
  <c r="Z513" i="8"/>
  <c r="Z514" i="8"/>
  <c r="Z515" i="8"/>
  <c r="Z516" i="8"/>
  <c r="Z517" i="8"/>
  <c r="Z518" i="8"/>
  <c r="Z519" i="8"/>
  <c r="Z520" i="8"/>
  <c r="Z521" i="8"/>
  <c r="Z522" i="8"/>
  <c r="Z523" i="8"/>
  <c r="Z524" i="8"/>
  <c r="Z525" i="8"/>
  <c r="Z526" i="8"/>
  <c r="Z527" i="8"/>
  <c r="Z528" i="8"/>
  <c r="Z529" i="8"/>
  <c r="Z530" i="8"/>
  <c r="Z531" i="8"/>
  <c r="Z532" i="8"/>
  <c r="Z533" i="8"/>
  <c r="Z534" i="8"/>
  <c r="Z535" i="8"/>
  <c r="Z536" i="8"/>
  <c r="Z537" i="8"/>
  <c r="Z538" i="8"/>
  <c r="Z539" i="8"/>
  <c r="Z540" i="8"/>
  <c r="Z541" i="8"/>
  <c r="Z542" i="8"/>
  <c r="Z543" i="8"/>
  <c r="Z544" i="8"/>
  <c r="Z545" i="8"/>
  <c r="Z546" i="8"/>
  <c r="Z547" i="8"/>
  <c r="Z548" i="8"/>
  <c r="Z549" i="8"/>
  <c r="Z550" i="8"/>
  <c r="Z551" i="8"/>
  <c r="Z552" i="8"/>
  <c r="Z553" i="8"/>
  <c r="Z554" i="8"/>
  <c r="Z555" i="8"/>
  <c r="Z556" i="8"/>
  <c r="Z557" i="8"/>
  <c r="Z558" i="8"/>
  <c r="Z559" i="8"/>
  <c r="Z560" i="8"/>
  <c r="Z561" i="8"/>
  <c r="Z562" i="8"/>
  <c r="Z563" i="8"/>
  <c r="Z564" i="8"/>
  <c r="Z565" i="8"/>
  <c r="Z566" i="8"/>
  <c r="Z567" i="8"/>
  <c r="Z568" i="8"/>
  <c r="Z569" i="8"/>
  <c r="Z570" i="8"/>
  <c r="Z571" i="8"/>
  <c r="Z572" i="8"/>
  <c r="Z573" i="8"/>
  <c r="Z574" i="8"/>
  <c r="Z575" i="8"/>
  <c r="Z576" i="8"/>
  <c r="Z577" i="8"/>
  <c r="Z578" i="8"/>
  <c r="Z579" i="8"/>
  <c r="Z580" i="8"/>
  <c r="Z581" i="8"/>
  <c r="Z582" i="8"/>
  <c r="Z583" i="8"/>
  <c r="Z584" i="8"/>
  <c r="Z585" i="8"/>
  <c r="Z586" i="8"/>
  <c r="Z587" i="8"/>
  <c r="Z588" i="8"/>
  <c r="Z589" i="8"/>
  <c r="Z590" i="8"/>
  <c r="Z591" i="8"/>
  <c r="Z592" i="8"/>
  <c r="Z593" i="8"/>
  <c r="Z594" i="8"/>
  <c r="Z595" i="8"/>
  <c r="Z596" i="8"/>
  <c r="Z597" i="8"/>
  <c r="Z598" i="8"/>
  <c r="Z599" i="8"/>
  <c r="Z600" i="8"/>
  <c r="Z601" i="8"/>
  <c r="Z602" i="8"/>
  <c r="Z603" i="8"/>
  <c r="Z604" i="8"/>
  <c r="Z605" i="8"/>
  <c r="Z606" i="8"/>
  <c r="Z607" i="8"/>
  <c r="Z608" i="8"/>
  <c r="Z609" i="8"/>
  <c r="Z610" i="8"/>
  <c r="Z611" i="8"/>
  <c r="Z612" i="8"/>
  <c r="Z613" i="8"/>
  <c r="Z614" i="8"/>
  <c r="Z615" i="8"/>
  <c r="Z616" i="8"/>
  <c r="Z617" i="8"/>
  <c r="Z618" i="8"/>
  <c r="Z619" i="8"/>
  <c r="Z620" i="8"/>
  <c r="Z621" i="8"/>
  <c r="Z622" i="8"/>
  <c r="Z623" i="8"/>
  <c r="Z624" i="8"/>
  <c r="Z625" i="8"/>
  <c r="Z626" i="8"/>
  <c r="Z627" i="8"/>
  <c r="Z628" i="8"/>
  <c r="Z629" i="8"/>
  <c r="Z630" i="8"/>
  <c r="Z631" i="8"/>
  <c r="Z632" i="8"/>
  <c r="Z633" i="8"/>
  <c r="Z634" i="8"/>
  <c r="Z635" i="8"/>
  <c r="Z636" i="8"/>
  <c r="Z637" i="8"/>
  <c r="Z638" i="8"/>
  <c r="Z639" i="8"/>
  <c r="Z640" i="8"/>
  <c r="Z641" i="8"/>
  <c r="Z642" i="8"/>
  <c r="Z643" i="8"/>
  <c r="Z644" i="8"/>
  <c r="Z645" i="8"/>
  <c r="Z646" i="8"/>
  <c r="Z647" i="8"/>
  <c r="Z648" i="8"/>
  <c r="Z649" i="8"/>
  <c r="Z650" i="8"/>
  <c r="Z651" i="8"/>
  <c r="Z652" i="8"/>
  <c r="Z653" i="8"/>
  <c r="Z654" i="8"/>
  <c r="Z655" i="8"/>
  <c r="Z656" i="8"/>
  <c r="Z657" i="8"/>
  <c r="Z658" i="8"/>
  <c r="Z659" i="8"/>
  <c r="Z660" i="8"/>
  <c r="Z661" i="8"/>
  <c r="Z662" i="8"/>
  <c r="Z663" i="8"/>
  <c r="Z664" i="8"/>
  <c r="Z665" i="8"/>
  <c r="Z666" i="8"/>
  <c r="Z667" i="8"/>
  <c r="Z668" i="8"/>
  <c r="Z669" i="8"/>
  <c r="Z670" i="8"/>
  <c r="Z671" i="8"/>
  <c r="Z672" i="8"/>
  <c r="Z673" i="8"/>
  <c r="Z674" i="8"/>
  <c r="Z675" i="8"/>
  <c r="Z676" i="8"/>
  <c r="Z677" i="8"/>
  <c r="Z678" i="8"/>
  <c r="Z679" i="8"/>
  <c r="Z680" i="8"/>
  <c r="Z681" i="8"/>
  <c r="Z682" i="8"/>
  <c r="Z683" i="8"/>
  <c r="Z684" i="8"/>
  <c r="Z685" i="8"/>
  <c r="Z686" i="8"/>
  <c r="Z687" i="8"/>
  <c r="Z688" i="8"/>
  <c r="Z689" i="8"/>
  <c r="Z690" i="8"/>
  <c r="Z691" i="8"/>
  <c r="Z692" i="8"/>
  <c r="Z693" i="8"/>
  <c r="Z694" i="8"/>
  <c r="Z695" i="8"/>
  <c r="Z696" i="8"/>
  <c r="Z697" i="8"/>
  <c r="Z698" i="8"/>
  <c r="Z699" i="8"/>
  <c r="Z700" i="8"/>
  <c r="Z701" i="8"/>
  <c r="Z702" i="8"/>
  <c r="Z703" i="8"/>
  <c r="Z704" i="8"/>
  <c r="Z705" i="8"/>
  <c r="Z706" i="8"/>
  <c r="Z707" i="8"/>
  <c r="Z708" i="8"/>
  <c r="Z709" i="8"/>
  <c r="Z710" i="8"/>
  <c r="Z711" i="8"/>
  <c r="Z712" i="8"/>
  <c r="Z713" i="8"/>
  <c r="Z714" i="8"/>
  <c r="Z715" i="8"/>
  <c r="Z716" i="8"/>
  <c r="Z717" i="8"/>
  <c r="Z718" i="8"/>
  <c r="Z719" i="8"/>
  <c r="Z720" i="8"/>
  <c r="Z721" i="8"/>
  <c r="Z722" i="8"/>
  <c r="Z723" i="8"/>
  <c r="Z724" i="8"/>
  <c r="Z725" i="8"/>
  <c r="Z726" i="8"/>
  <c r="Z727" i="8"/>
  <c r="Z728" i="8"/>
  <c r="Z729" i="8"/>
  <c r="Z730" i="8"/>
  <c r="Z731" i="8"/>
  <c r="Z732" i="8"/>
  <c r="Z733" i="8"/>
  <c r="Z734" i="8"/>
  <c r="Z735" i="8"/>
  <c r="Z736" i="8"/>
  <c r="Z737" i="8"/>
  <c r="Z738" i="8"/>
  <c r="Z739" i="8"/>
  <c r="Z740" i="8"/>
  <c r="Z741" i="8"/>
  <c r="Z742" i="8"/>
  <c r="Z743" i="8"/>
  <c r="Z744" i="8"/>
  <c r="Z745" i="8"/>
  <c r="Z746" i="8"/>
  <c r="Z747" i="8"/>
  <c r="Z748" i="8"/>
  <c r="Z749" i="8"/>
  <c r="Z750" i="8"/>
  <c r="Z751" i="8"/>
  <c r="Z752" i="8"/>
  <c r="Z753" i="8"/>
  <c r="Z754" i="8"/>
  <c r="Z755" i="8"/>
  <c r="Z756" i="8"/>
  <c r="Z757" i="8"/>
  <c r="Z758" i="8"/>
  <c r="Z759" i="8"/>
  <c r="Z760" i="8"/>
  <c r="Z761" i="8"/>
  <c r="Z762" i="8"/>
  <c r="Z763" i="8"/>
  <c r="Z764" i="8"/>
  <c r="Z765" i="8"/>
  <c r="Z766" i="8"/>
  <c r="Z767" i="8"/>
  <c r="Z768" i="8"/>
  <c r="Z769" i="8"/>
  <c r="Z770" i="8"/>
  <c r="Z771" i="8"/>
  <c r="Z772" i="8"/>
  <c r="Z773" i="8"/>
  <c r="Z774" i="8"/>
  <c r="Z775" i="8"/>
  <c r="Z776" i="8"/>
  <c r="Z777" i="8"/>
  <c r="Z778" i="8"/>
  <c r="Z779" i="8"/>
  <c r="Z780" i="8"/>
  <c r="Z781" i="8"/>
  <c r="Z782" i="8"/>
  <c r="Z783" i="8"/>
  <c r="Z784" i="8"/>
  <c r="Z785" i="8"/>
  <c r="Z786" i="8"/>
  <c r="Z787" i="8"/>
  <c r="Z788" i="8"/>
  <c r="Z789" i="8"/>
  <c r="Z790" i="8"/>
  <c r="Z791" i="8"/>
  <c r="Z792" i="8"/>
  <c r="Z793" i="8"/>
  <c r="Z794" i="8"/>
  <c r="Z795" i="8"/>
  <c r="Z796" i="8"/>
  <c r="Z797" i="8"/>
  <c r="Z798" i="8"/>
  <c r="Z799" i="8"/>
  <c r="Z800" i="8"/>
  <c r="Z801" i="8"/>
  <c r="Z802" i="8"/>
  <c r="Z803" i="8"/>
  <c r="Z804" i="8"/>
  <c r="Z805" i="8"/>
  <c r="Z806" i="8"/>
  <c r="Z807" i="8"/>
  <c r="Z808" i="8"/>
  <c r="Z809" i="8"/>
  <c r="Z810" i="8"/>
  <c r="Z811" i="8"/>
  <c r="Z812" i="8"/>
  <c r="Z813" i="8"/>
  <c r="Z814" i="8"/>
  <c r="Z815" i="8"/>
  <c r="Z816" i="8"/>
  <c r="Z817" i="8"/>
  <c r="Z818" i="8"/>
  <c r="Z819" i="8"/>
  <c r="Z820" i="8"/>
  <c r="Z821" i="8"/>
  <c r="Z822" i="8"/>
  <c r="Z823" i="8"/>
  <c r="Z824" i="8"/>
  <c r="Z825" i="8"/>
  <c r="Z826" i="8"/>
  <c r="Z827" i="8"/>
  <c r="Z828" i="8"/>
  <c r="Z829" i="8"/>
  <c r="Z830" i="8"/>
  <c r="Z831" i="8"/>
  <c r="Z832" i="8"/>
  <c r="Z833" i="8"/>
  <c r="Z834" i="8"/>
  <c r="Z835" i="8"/>
  <c r="Z836" i="8"/>
  <c r="Z837" i="8"/>
  <c r="Z838" i="8"/>
  <c r="Z839" i="8"/>
  <c r="Z840" i="8"/>
  <c r="Z841" i="8"/>
  <c r="Z842" i="8"/>
  <c r="Z843" i="8"/>
  <c r="Z844" i="8"/>
  <c r="Z845" i="8"/>
  <c r="Z846" i="8"/>
  <c r="Z847" i="8"/>
  <c r="Z848" i="8"/>
  <c r="Z849" i="8"/>
  <c r="Z850" i="8"/>
  <c r="Z851" i="8"/>
  <c r="Z852" i="8"/>
  <c r="Z853" i="8"/>
  <c r="Z854" i="8"/>
  <c r="Z855" i="8"/>
  <c r="Z856" i="8"/>
  <c r="Z857" i="8"/>
  <c r="Z858" i="8"/>
  <c r="Z859" i="8"/>
  <c r="Z860" i="8"/>
  <c r="Z861" i="8"/>
  <c r="Z862" i="8"/>
  <c r="Z863" i="8"/>
  <c r="Z864" i="8"/>
  <c r="Z865" i="8"/>
  <c r="Z866" i="8"/>
  <c r="Z867" i="8"/>
  <c r="Z868" i="8"/>
  <c r="Z869" i="8"/>
  <c r="Z870" i="8"/>
  <c r="Z871" i="8"/>
  <c r="Z872" i="8"/>
  <c r="Z873" i="8"/>
  <c r="Z874" i="8"/>
  <c r="Z875" i="8"/>
  <c r="Z876" i="8"/>
  <c r="Z877" i="8"/>
  <c r="Z878" i="8"/>
  <c r="Z879" i="8"/>
  <c r="Z880" i="8"/>
  <c r="Z881" i="8"/>
  <c r="Z882" i="8"/>
  <c r="Z883" i="8"/>
  <c r="Z884" i="8"/>
  <c r="Z885" i="8"/>
  <c r="Z886" i="8"/>
  <c r="Z887" i="8"/>
  <c r="Z888" i="8"/>
  <c r="Z889" i="8"/>
  <c r="Z890" i="8"/>
  <c r="Z891" i="8"/>
  <c r="Z892" i="8"/>
  <c r="Z893" i="8"/>
  <c r="Z894" i="8"/>
  <c r="Z895" i="8"/>
  <c r="Z896" i="8"/>
  <c r="Z897" i="8"/>
  <c r="Z898" i="8"/>
  <c r="Z899" i="8"/>
  <c r="Z900" i="8"/>
  <c r="Z901" i="8"/>
  <c r="Z902" i="8"/>
  <c r="Z903" i="8"/>
  <c r="Z904" i="8"/>
  <c r="Z905" i="8"/>
  <c r="Z906" i="8"/>
  <c r="Z907" i="8"/>
  <c r="Z908" i="8"/>
  <c r="Z909" i="8"/>
  <c r="Z910" i="8"/>
  <c r="Z911" i="8"/>
  <c r="Z912" i="8"/>
  <c r="Z913" i="8"/>
  <c r="Z914" i="8"/>
  <c r="Z915" i="8"/>
  <c r="Z916" i="8"/>
  <c r="Z917" i="8"/>
  <c r="Z918" i="8"/>
  <c r="Z919" i="8"/>
  <c r="Z920" i="8"/>
  <c r="Z921" i="8"/>
  <c r="Z922" i="8"/>
  <c r="Z923" i="8"/>
  <c r="Z924" i="8"/>
  <c r="Z925" i="8"/>
  <c r="Z926" i="8"/>
  <c r="Z927" i="8"/>
  <c r="Z928" i="8"/>
  <c r="Z929" i="8"/>
  <c r="Z930" i="8"/>
  <c r="Z931" i="8"/>
  <c r="Z932" i="8"/>
  <c r="Z933" i="8"/>
  <c r="Z934" i="8"/>
  <c r="Z935" i="8"/>
  <c r="Z936" i="8"/>
  <c r="Z937" i="8"/>
  <c r="Z938" i="8"/>
  <c r="Z939" i="8"/>
  <c r="Z940" i="8"/>
  <c r="Z941" i="8"/>
  <c r="Z942" i="8"/>
  <c r="Z943" i="8"/>
  <c r="Z944" i="8"/>
  <c r="Z945" i="8"/>
  <c r="Z946" i="8"/>
  <c r="Z947" i="8"/>
  <c r="Z948" i="8"/>
  <c r="Z949" i="8"/>
  <c r="Z950" i="8"/>
  <c r="Z951" i="8"/>
  <c r="Z952" i="8"/>
  <c r="Z953" i="8"/>
  <c r="Z954" i="8"/>
  <c r="Z955" i="8"/>
  <c r="Z956" i="8"/>
  <c r="Z957" i="8"/>
  <c r="Z958" i="8"/>
  <c r="Z959" i="8"/>
  <c r="Z960" i="8"/>
  <c r="Z961" i="8"/>
  <c r="Z962" i="8"/>
  <c r="Z963" i="8"/>
  <c r="Z964" i="8"/>
  <c r="Z965" i="8"/>
  <c r="Z966" i="8"/>
  <c r="Z967" i="8"/>
  <c r="Z968" i="8"/>
  <c r="Z969" i="8"/>
  <c r="Z970" i="8"/>
  <c r="Z971" i="8"/>
  <c r="Z972" i="8"/>
  <c r="Z973" i="8"/>
  <c r="Z974" i="8"/>
  <c r="Z975" i="8"/>
  <c r="Z976" i="8"/>
  <c r="Z977" i="8"/>
  <c r="Z978" i="8"/>
  <c r="Z979" i="8"/>
  <c r="Z980" i="8"/>
  <c r="Z981" i="8"/>
  <c r="Z982" i="8"/>
  <c r="Z983" i="8"/>
  <c r="Z984" i="8"/>
  <c r="Z985" i="8"/>
  <c r="Z986" i="8"/>
  <c r="Z987" i="8"/>
  <c r="Z988" i="8"/>
  <c r="Z989" i="8"/>
  <c r="Z990" i="8"/>
  <c r="Z991" i="8"/>
  <c r="Z992" i="8"/>
  <c r="Z993" i="8"/>
  <c r="Z994" i="8"/>
  <c r="Z995" i="8"/>
  <c r="Z996" i="8"/>
  <c r="Z997" i="8"/>
  <c r="Z998" i="8"/>
  <c r="Z999" i="8"/>
  <c r="Z1000" i="8"/>
  <c r="Z1001" i="8"/>
  <c r="Z1002" i="8"/>
  <c r="Z1003" i="8"/>
  <c r="Z1004" i="8"/>
  <c r="Z1005" i="8"/>
  <c r="Z1006" i="8"/>
  <c r="Z1007" i="8"/>
  <c r="Z1008" i="8"/>
  <c r="Z1009" i="8"/>
  <c r="Z1010" i="8"/>
  <c r="Z1011" i="8"/>
  <c r="Z1012" i="8"/>
  <c r="Z1013" i="8"/>
  <c r="Z1014" i="8"/>
  <c r="Z1015" i="8"/>
  <c r="Z1016" i="8"/>
  <c r="Z1017" i="8"/>
  <c r="Z1018" i="8"/>
  <c r="Z1019" i="8"/>
  <c r="Z1020" i="8"/>
  <c r="Z1021" i="8"/>
  <c r="Z1022" i="8"/>
  <c r="Z1023" i="8"/>
  <c r="Z1024" i="8"/>
  <c r="Z1025" i="8"/>
  <c r="Z1026" i="8"/>
  <c r="Z1027" i="8"/>
  <c r="Z1028" i="8"/>
  <c r="Z1029" i="8"/>
  <c r="Z1030" i="8"/>
  <c r="Z1031" i="8"/>
  <c r="Z1032" i="8"/>
  <c r="Z1033" i="8"/>
  <c r="Z1034" i="8"/>
  <c r="Z1035" i="8"/>
  <c r="Z1036" i="8"/>
  <c r="Z1037" i="8"/>
  <c r="Z1038" i="8"/>
  <c r="Z1039" i="8"/>
  <c r="Z1040" i="8"/>
  <c r="Z1041" i="8"/>
  <c r="Z1042" i="8"/>
  <c r="Z1043" i="8"/>
  <c r="Z1044" i="8"/>
  <c r="Z1045" i="8"/>
  <c r="Z1046" i="8"/>
  <c r="Z1047" i="8"/>
  <c r="Z1048" i="8"/>
  <c r="Z1049" i="8"/>
  <c r="Z1050" i="8"/>
  <c r="Z1051" i="8"/>
  <c r="Z1052" i="8"/>
  <c r="Z1053" i="8"/>
  <c r="Z1054" i="8"/>
  <c r="Z1055" i="8"/>
  <c r="Z1056" i="8"/>
  <c r="Z1057" i="8"/>
  <c r="Z1058" i="8"/>
  <c r="Z1059" i="8"/>
  <c r="Z1060" i="8"/>
  <c r="Z1061" i="8"/>
  <c r="Z1062" i="8"/>
  <c r="Z1063" i="8"/>
  <c r="Z1064" i="8"/>
  <c r="Z1065" i="8"/>
  <c r="Z1066" i="8"/>
  <c r="Z1067" i="8"/>
  <c r="Z1068" i="8"/>
  <c r="Z1069" i="8"/>
  <c r="Z1070" i="8"/>
  <c r="Z1071" i="8"/>
  <c r="Z1072" i="8"/>
  <c r="Z1073" i="8"/>
  <c r="Z1074" i="8"/>
  <c r="Z1075" i="8"/>
  <c r="Z1076" i="8"/>
  <c r="Z1077" i="8"/>
  <c r="Z1078" i="8"/>
  <c r="Z1079" i="8"/>
  <c r="Z1080" i="8"/>
  <c r="Z1081" i="8"/>
  <c r="Z1082" i="8"/>
  <c r="Z1083" i="8"/>
  <c r="Z1084" i="8"/>
  <c r="Z1085" i="8"/>
  <c r="Z1086" i="8"/>
  <c r="Z1087" i="8"/>
  <c r="Z1088" i="8"/>
  <c r="Z1089" i="8"/>
  <c r="Z1090" i="8"/>
  <c r="Z1091" i="8"/>
  <c r="Z1092" i="8"/>
  <c r="Z1093" i="8"/>
  <c r="Z1094" i="8"/>
  <c r="Z1095" i="8"/>
  <c r="Z1096" i="8"/>
  <c r="Z1097" i="8"/>
  <c r="Z1098" i="8"/>
  <c r="Z1099" i="8"/>
  <c r="Z1100" i="8"/>
  <c r="Z1101" i="8"/>
  <c r="Z1102" i="8"/>
  <c r="Z1103" i="8"/>
  <c r="Z1104" i="8"/>
  <c r="Z1105" i="8"/>
  <c r="Z1106" i="8"/>
  <c r="Z1107" i="8"/>
  <c r="Z1108" i="8"/>
  <c r="Z1109" i="8"/>
  <c r="Z1110" i="8"/>
  <c r="Z1111" i="8"/>
  <c r="Z1112" i="8"/>
  <c r="Z1113" i="8"/>
  <c r="Z1114" i="8"/>
  <c r="Z1115" i="8"/>
  <c r="Z1116" i="8"/>
  <c r="Z1117" i="8"/>
  <c r="Z1118" i="8"/>
  <c r="Z1119" i="8"/>
  <c r="Z1120" i="8"/>
  <c r="Z1121" i="8"/>
  <c r="Z1122" i="8"/>
  <c r="Z1123" i="8"/>
  <c r="Z1124" i="8"/>
  <c r="Z1125" i="8"/>
  <c r="Z1126" i="8"/>
  <c r="Z1127" i="8"/>
  <c r="Z1128" i="8"/>
  <c r="Z1129" i="8"/>
  <c r="Z1130" i="8"/>
  <c r="Z1131" i="8"/>
  <c r="Z1132" i="8"/>
  <c r="Z1133" i="8"/>
  <c r="Z1134" i="8"/>
  <c r="Z1135" i="8"/>
  <c r="Z1136" i="8"/>
  <c r="Z1137" i="8"/>
  <c r="Z1138" i="8"/>
  <c r="Z1139" i="8"/>
  <c r="Z1140" i="8"/>
  <c r="Z1141" i="8"/>
  <c r="Z1142" i="8"/>
  <c r="Z1143" i="8"/>
  <c r="Z1144" i="8"/>
  <c r="Z1145" i="8"/>
  <c r="Z1146" i="8"/>
  <c r="Z1147" i="8"/>
  <c r="Z1148" i="8"/>
  <c r="Z1149" i="8"/>
  <c r="Z1150" i="8"/>
  <c r="Z1151" i="8"/>
  <c r="Z1152" i="8"/>
  <c r="Z1153" i="8"/>
  <c r="Z1154" i="8"/>
  <c r="Z1155" i="8"/>
  <c r="Z1156" i="8"/>
  <c r="Z1157" i="8"/>
  <c r="Z1158" i="8"/>
  <c r="Z1159" i="8"/>
  <c r="Z1160" i="8"/>
  <c r="Z1161" i="8"/>
  <c r="Z1162" i="8"/>
  <c r="Z1163" i="8"/>
  <c r="Z1164" i="8"/>
  <c r="Z1165" i="8"/>
  <c r="Z1166" i="8"/>
  <c r="Z1167" i="8"/>
  <c r="Z1168" i="8"/>
  <c r="Z1169" i="8"/>
  <c r="Z1170" i="8"/>
  <c r="Z1171" i="8"/>
  <c r="Z1172" i="8"/>
  <c r="Z1173" i="8"/>
  <c r="Z1174" i="8"/>
  <c r="Z1175" i="8"/>
  <c r="Z1176" i="8"/>
  <c r="Z1177" i="8"/>
  <c r="Z1178" i="8"/>
  <c r="Z1179" i="8"/>
  <c r="Z1180" i="8"/>
  <c r="Z1181" i="8"/>
  <c r="Z1182" i="8"/>
  <c r="Z1183" i="8"/>
  <c r="Z1184" i="8"/>
  <c r="Z1185" i="8"/>
  <c r="Z1186" i="8"/>
  <c r="Z1187" i="8"/>
  <c r="Z1188" i="8"/>
  <c r="Z1189" i="8"/>
  <c r="Z1190" i="8"/>
  <c r="Z1191" i="8"/>
  <c r="Z1192" i="8"/>
  <c r="Z1193" i="8"/>
  <c r="Z1194" i="8"/>
  <c r="Z1195" i="8"/>
  <c r="Z1196" i="8"/>
  <c r="Z1197" i="8"/>
  <c r="Z1198" i="8"/>
  <c r="Z1199" i="8"/>
  <c r="Z1200" i="8"/>
  <c r="Z1201" i="8"/>
  <c r="Z1202" i="8"/>
  <c r="Z1203" i="8"/>
  <c r="Z1204" i="8"/>
  <c r="Z1205" i="8"/>
  <c r="Z1206" i="8"/>
  <c r="Z1207" i="8"/>
  <c r="Z1208" i="8"/>
  <c r="Z1209" i="8"/>
  <c r="Z1210" i="8"/>
  <c r="Z1211" i="8"/>
  <c r="Z1212" i="8"/>
  <c r="Z1213" i="8"/>
  <c r="Z1214" i="8"/>
  <c r="Z1215" i="8"/>
  <c r="Z1216" i="8"/>
  <c r="Z1217" i="8"/>
  <c r="Z1218" i="8"/>
  <c r="Z1219" i="8"/>
  <c r="Z1220" i="8"/>
  <c r="Z1221" i="8"/>
  <c r="Z1222" i="8"/>
  <c r="Z1223" i="8"/>
  <c r="Z1224" i="8"/>
  <c r="Z1225" i="8"/>
  <c r="Z1226" i="8"/>
  <c r="Z1227" i="8"/>
  <c r="Z1228" i="8"/>
  <c r="Z1229" i="8"/>
  <c r="Z1230" i="8"/>
  <c r="Z1231" i="8"/>
  <c r="Z1232" i="8"/>
  <c r="Z1233" i="8"/>
  <c r="Z1234" i="8"/>
  <c r="Z1235" i="8"/>
  <c r="Z1236" i="8"/>
  <c r="Z1237" i="8"/>
  <c r="Z1238" i="8"/>
  <c r="Z1239" i="8"/>
  <c r="Z1240" i="8"/>
  <c r="Z1241" i="8"/>
  <c r="Z1242" i="8"/>
  <c r="Z1243" i="8"/>
  <c r="Z1244" i="8"/>
  <c r="Z1245" i="8"/>
  <c r="Z1246" i="8"/>
  <c r="Z1247" i="8"/>
  <c r="Z1248" i="8"/>
  <c r="Z1249" i="8"/>
  <c r="Z1250" i="8"/>
  <c r="Z1251" i="8"/>
  <c r="Z1252" i="8"/>
  <c r="Z1253" i="8"/>
  <c r="Z1254" i="8"/>
  <c r="Z1255" i="8"/>
  <c r="Z1256" i="8"/>
  <c r="Z1257" i="8"/>
  <c r="Z1258" i="8"/>
  <c r="Z1259" i="8"/>
  <c r="Z1260" i="8"/>
  <c r="Z1261" i="8"/>
  <c r="Z1262" i="8"/>
  <c r="Z1263" i="8"/>
  <c r="Z1264" i="8"/>
  <c r="Z1265" i="8"/>
  <c r="Z1266" i="8"/>
  <c r="Z1267" i="8"/>
  <c r="Z1268" i="8"/>
  <c r="Z1269" i="8"/>
  <c r="Z1270" i="8"/>
  <c r="Z1271" i="8"/>
  <c r="Z1272" i="8"/>
  <c r="Z1273" i="8"/>
  <c r="Z1274" i="8"/>
  <c r="Z1275" i="8"/>
  <c r="Z1276" i="8"/>
  <c r="Z1277" i="8"/>
  <c r="Z1278" i="8"/>
  <c r="Z1279" i="8"/>
  <c r="Z1280" i="8"/>
  <c r="Z1281" i="8"/>
  <c r="Z1282" i="8"/>
  <c r="Z1283" i="8"/>
  <c r="Z1284" i="8"/>
  <c r="Z1285" i="8"/>
  <c r="Z1286" i="8"/>
  <c r="Z1287" i="8"/>
  <c r="Z1288" i="8"/>
  <c r="Z1289" i="8"/>
  <c r="Z1290" i="8"/>
  <c r="Z1291" i="8"/>
  <c r="Z1292" i="8"/>
  <c r="Z1293" i="8"/>
  <c r="Z1294" i="8"/>
  <c r="Z1295" i="8"/>
  <c r="Z1296" i="8"/>
  <c r="Z1297" i="8"/>
  <c r="Z1298" i="8"/>
  <c r="Z1299" i="8"/>
  <c r="Z1300" i="8"/>
  <c r="Z1301" i="8"/>
  <c r="Z1302" i="8"/>
  <c r="Z1303" i="8"/>
  <c r="Z1304" i="8"/>
  <c r="Z1305" i="8"/>
  <c r="Z1306" i="8"/>
  <c r="Z1307" i="8"/>
  <c r="Z1308" i="8"/>
  <c r="Z1309" i="8"/>
  <c r="Z1310" i="8"/>
  <c r="Z1311" i="8"/>
  <c r="Z1312" i="8"/>
  <c r="Z1313" i="8"/>
  <c r="Z1314" i="8"/>
  <c r="Z1315" i="8"/>
  <c r="Z1316" i="8"/>
  <c r="Z1317" i="8"/>
  <c r="Z1318" i="8"/>
  <c r="Z1319" i="8"/>
  <c r="Z1320" i="8"/>
  <c r="Z1321" i="8"/>
  <c r="Z1322" i="8"/>
  <c r="Z1323" i="8"/>
  <c r="Z1324" i="8"/>
  <c r="Z1325" i="8"/>
  <c r="Z1326" i="8"/>
  <c r="Z1327" i="8"/>
  <c r="Z1328" i="8"/>
  <c r="Z1329" i="8"/>
  <c r="Z1330" i="8"/>
  <c r="Z1331" i="8"/>
  <c r="Z1332" i="8"/>
  <c r="Z1333" i="8"/>
  <c r="Z1334" i="8"/>
  <c r="Z1335" i="8"/>
  <c r="Z1336" i="8"/>
  <c r="Z1337" i="8"/>
  <c r="Z1338" i="8"/>
  <c r="Z1339" i="8"/>
  <c r="Z1340" i="8"/>
  <c r="Z1341" i="8"/>
  <c r="Z1342" i="8"/>
  <c r="Z1343" i="8"/>
  <c r="Z1344" i="8"/>
  <c r="Z1345" i="8"/>
  <c r="Z1346" i="8"/>
  <c r="Z1347" i="8"/>
  <c r="Z1348" i="8"/>
  <c r="Z1349" i="8"/>
  <c r="Z1350" i="8"/>
  <c r="Z1351" i="8"/>
  <c r="Z1352" i="8"/>
  <c r="Z1353" i="8"/>
  <c r="Z1354" i="8"/>
  <c r="Z1355" i="8"/>
  <c r="Z1356" i="8"/>
  <c r="Z1357" i="8"/>
  <c r="Z1358" i="8"/>
  <c r="Z1359" i="8"/>
  <c r="Z1360" i="8"/>
  <c r="Z1361" i="8"/>
  <c r="Z1362" i="8"/>
  <c r="Z1363" i="8"/>
  <c r="Z1364" i="8"/>
  <c r="Z1365" i="8"/>
  <c r="Z1366" i="8"/>
  <c r="Z1367" i="8"/>
  <c r="Z1368" i="8"/>
  <c r="Z1369" i="8"/>
  <c r="Z1370" i="8"/>
  <c r="Z1371" i="8"/>
  <c r="Z1372" i="8"/>
  <c r="Z1373" i="8"/>
  <c r="Z1374" i="8"/>
  <c r="Z1375" i="8"/>
  <c r="Z1376" i="8"/>
  <c r="Z1377" i="8"/>
  <c r="Z1378" i="8"/>
  <c r="Z1379" i="8"/>
  <c r="Z1380" i="8"/>
  <c r="Z1381" i="8"/>
  <c r="Z1382" i="8"/>
  <c r="Z1383" i="8"/>
  <c r="Z1384" i="8"/>
  <c r="Z1385" i="8"/>
  <c r="Z1386" i="8"/>
  <c r="Z1387" i="8"/>
  <c r="Z1388" i="8"/>
  <c r="Z1389" i="8"/>
  <c r="Z1390" i="8"/>
  <c r="Z1391" i="8"/>
  <c r="Z1392" i="8"/>
  <c r="Z1393" i="8"/>
  <c r="Z1394" i="8"/>
  <c r="Z1395" i="8"/>
  <c r="Z1396" i="8"/>
  <c r="Z1397" i="8"/>
  <c r="Z1398" i="8"/>
  <c r="Z1399" i="8"/>
  <c r="Z1400" i="8"/>
  <c r="Z1401" i="8"/>
  <c r="Z1402" i="8"/>
  <c r="Z1403" i="8"/>
  <c r="Z1404" i="8"/>
  <c r="Z1405" i="8"/>
  <c r="Z1406" i="8"/>
  <c r="Z1407" i="8"/>
  <c r="Z1408" i="8"/>
  <c r="Z1409" i="8"/>
  <c r="Z1410" i="8"/>
  <c r="Z1411" i="8"/>
  <c r="Z1412" i="8"/>
  <c r="Z1413" i="8"/>
  <c r="Z1414" i="8"/>
  <c r="Z1415" i="8"/>
  <c r="Z1416" i="8"/>
  <c r="Z1417" i="8"/>
  <c r="Z1418" i="8"/>
  <c r="Z1419" i="8"/>
  <c r="Z1420" i="8"/>
  <c r="Z1421" i="8"/>
  <c r="Z1422" i="8"/>
  <c r="Z1423" i="8"/>
  <c r="Z1424" i="8"/>
  <c r="Z1425" i="8"/>
  <c r="Z1426" i="8"/>
  <c r="Z1427" i="8"/>
  <c r="Z1428" i="8"/>
  <c r="Z1429" i="8"/>
  <c r="Z1430" i="8"/>
  <c r="Z1431" i="8"/>
  <c r="Z1432" i="8"/>
  <c r="Z1433" i="8"/>
  <c r="Z1434" i="8"/>
  <c r="Z1435" i="8"/>
  <c r="Z1436" i="8"/>
  <c r="Z1437" i="8"/>
  <c r="Z1438" i="8"/>
  <c r="Z1439" i="8"/>
  <c r="Z1440" i="8"/>
  <c r="Z1441" i="8"/>
  <c r="Z1442" i="8"/>
  <c r="Z1443" i="8"/>
  <c r="Z1444" i="8"/>
  <c r="Z1445" i="8"/>
  <c r="Z1446" i="8"/>
  <c r="Z1447" i="8"/>
  <c r="Z1448" i="8"/>
  <c r="Z1449" i="8"/>
  <c r="Z1450" i="8"/>
  <c r="Z1451" i="8"/>
  <c r="Z1452" i="8"/>
  <c r="Z1453" i="8"/>
  <c r="Z1454" i="8"/>
  <c r="Z1455" i="8"/>
  <c r="Z1456" i="8"/>
  <c r="Z1457" i="8"/>
  <c r="Z1458" i="8"/>
  <c r="Z1459" i="8"/>
  <c r="Z1460" i="8"/>
  <c r="Z1461" i="8"/>
  <c r="Z1462" i="8"/>
  <c r="Z1463" i="8"/>
  <c r="Z1464" i="8"/>
  <c r="Z1465" i="8"/>
  <c r="Z1466" i="8"/>
  <c r="Z1467" i="8"/>
  <c r="Z1468" i="8"/>
  <c r="Z1469" i="8"/>
  <c r="Z1470" i="8"/>
  <c r="Z1471" i="8"/>
  <c r="Z1472" i="8"/>
  <c r="Z1473" i="8"/>
  <c r="Z1474" i="8"/>
  <c r="Z1475" i="8"/>
  <c r="Z1476" i="8"/>
  <c r="Z1477" i="8"/>
  <c r="Z1478" i="8"/>
  <c r="Z1479" i="8"/>
  <c r="Z1480" i="8"/>
  <c r="Z1481" i="8"/>
  <c r="Z1482" i="8"/>
  <c r="Z1483" i="8"/>
  <c r="Z1484" i="8"/>
  <c r="Z1485" i="8"/>
  <c r="Z1486" i="8"/>
  <c r="Z1487" i="8"/>
  <c r="Z1488" i="8"/>
  <c r="Z1489" i="8"/>
  <c r="Z1490" i="8"/>
  <c r="Z1491" i="8"/>
  <c r="Z1492" i="8"/>
  <c r="Z1493" i="8"/>
  <c r="Z1494" i="8"/>
  <c r="Z1495" i="8"/>
  <c r="Z1496" i="8"/>
  <c r="Z1497" i="8"/>
  <c r="Z1498" i="8"/>
  <c r="Z1499" i="8"/>
  <c r="Z1500" i="8"/>
  <c r="Z1501" i="8"/>
  <c r="Z1502" i="8"/>
  <c r="Z1503" i="8"/>
  <c r="Z1504" i="8"/>
  <c r="Z1505" i="8"/>
  <c r="Z1506" i="8"/>
  <c r="Z1507" i="8"/>
  <c r="Z1508" i="8"/>
  <c r="Z1509" i="8"/>
  <c r="Z1510" i="8"/>
  <c r="Z1511" i="8"/>
  <c r="Z1512" i="8"/>
  <c r="Z1513" i="8"/>
  <c r="Z1514" i="8"/>
  <c r="Z1515" i="8"/>
  <c r="Z1516" i="8"/>
  <c r="Z1517" i="8"/>
  <c r="Z1518" i="8"/>
  <c r="Z1519" i="8"/>
  <c r="Z1520" i="8"/>
  <c r="Z1521" i="8"/>
  <c r="Z1522" i="8"/>
  <c r="Z1523" i="8"/>
  <c r="Z1524" i="8"/>
  <c r="Z1525" i="8"/>
  <c r="Z1526" i="8"/>
  <c r="Z1527" i="8"/>
  <c r="Z1528" i="8"/>
  <c r="Z1529" i="8"/>
  <c r="Z1530" i="8"/>
  <c r="Z1531" i="8"/>
  <c r="Z1532" i="8"/>
  <c r="Z1533" i="8"/>
  <c r="Z1534" i="8"/>
  <c r="Z1535" i="8"/>
  <c r="Z1536" i="8"/>
  <c r="Z1537" i="8"/>
  <c r="Z1538" i="8"/>
  <c r="Z1539" i="8"/>
  <c r="Z1540" i="8"/>
  <c r="Z1541" i="8"/>
  <c r="Z1542" i="8"/>
  <c r="Z1543" i="8"/>
  <c r="Z1544" i="8"/>
  <c r="Z1545" i="8"/>
  <c r="Z1546" i="8"/>
  <c r="Z1547" i="8"/>
  <c r="Z1548" i="8"/>
  <c r="Z1549" i="8"/>
  <c r="Z1550" i="8"/>
  <c r="Z1551" i="8"/>
  <c r="Z1552" i="8"/>
  <c r="Z1553" i="8"/>
  <c r="Z1554" i="8"/>
  <c r="Z1555" i="8"/>
  <c r="Z1556" i="8"/>
  <c r="Z1557" i="8"/>
  <c r="Z1558" i="8"/>
  <c r="Z1559" i="8"/>
  <c r="Z1560" i="8"/>
  <c r="Z1561" i="8"/>
  <c r="Z1562" i="8"/>
  <c r="Z1563" i="8"/>
  <c r="Z1564" i="8"/>
  <c r="Z1565" i="8"/>
  <c r="Z1566" i="8"/>
  <c r="Z1567" i="8"/>
  <c r="Z1568" i="8"/>
  <c r="Z1569" i="8"/>
  <c r="Z1570" i="8"/>
  <c r="Z1571" i="8"/>
  <c r="Z1572" i="8"/>
  <c r="Z1573" i="8"/>
  <c r="Z1574" i="8"/>
  <c r="Z1575" i="8"/>
  <c r="Z1576" i="8"/>
  <c r="Z1577" i="8"/>
  <c r="Z1578" i="8"/>
  <c r="Z1579" i="8"/>
  <c r="Z1580" i="8"/>
  <c r="Z1581" i="8"/>
  <c r="Z1582" i="8"/>
  <c r="Z1583" i="8"/>
  <c r="Z1584" i="8"/>
  <c r="Z1585" i="8"/>
  <c r="Z1586" i="8"/>
  <c r="Z1587" i="8"/>
  <c r="Z1588" i="8"/>
  <c r="Z1589" i="8"/>
  <c r="Z1590" i="8"/>
  <c r="Z1591" i="8"/>
  <c r="Z1592" i="8"/>
  <c r="Z1593" i="8"/>
  <c r="Z1594" i="8"/>
  <c r="Z1595" i="8"/>
  <c r="Z1596" i="8"/>
  <c r="Z1597" i="8"/>
  <c r="Z1598" i="8"/>
  <c r="Z1599" i="8"/>
  <c r="Z1600" i="8"/>
  <c r="Z1601" i="8"/>
  <c r="Z1602" i="8"/>
  <c r="Z1603" i="8"/>
  <c r="Z1604" i="8"/>
  <c r="Z1605" i="8"/>
  <c r="Z1606" i="8"/>
  <c r="Z1607" i="8"/>
  <c r="Z1608" i="8"/>
  <c r="Z1609" i="8"/>
  <c r="Z1610" i="8"/>
  <c r="Z1611" i="8"/>
  <c r="Z1612" i="8"/>
  <c r="Z1613" i="8"/>
  <c r="Z1614" i="8"/>
  <c r="Z1615" i="8"/>
  <c r="Z1616" i="8"/>
  <c r="Z1617" i="8"/>
  <c r="Z1618" i="8"/>
  <c r="Z1619" i="8"/>
  <c r="Z1620" i="8"/>
  <c r="Z1621" i="8"/>
  <c r="Z1622" i="8"/>
  <c r="Z1623" i="8"/>
  <c r="Z1624" i="8"/>
  <c r="Z1625" i="8"/>
  <c r="Z1626" i="8"/>
  <c r="Z1627" i="8"/>
  <c r="Z1628" i="8"/>
  <c r="Z1629" i="8"/>
  <c r="Z1630" i="8"/>
  <c r="Z1631" i="8"/>
  <c r="Z1632" i="8"/>
  <c r="Z1633" i="8"/>
  <c r="Z1634" i="8"/>
  <c r="Z1635" i="8"/>
  <c r="Z1636" i="8"/>
  <c r="Z1637" i="8"/>
  <c r="Z1638" i="8"/>
  <c r="Z1639" i="8"/>
  <c r="Z1640" i="8"/>
  <c r="Z1641" i="8"/>
  <c r="Z1642" i="8"/>
  <c r="Z1643" i="8"/>
  <c r="Z1644" i="8"/>
  <c r="Z1645" i="8"/>
  <c r="Z1646" i="8"/>
  <c r="Z1647" i="8"/>
  <c r="Z1648" i="8"/>
  <c r="Z1649" i="8"/>
  <c r="Z1650" i="8"/>
  <c r="Z1651" i="8"/>
  <c r="Z1652" i="8"/>
  <c r="Z1653" i="8"/>
  <c r="Z1654" i="8"/>
  <c r="Z1655" i="8"/>
  <c r="Z1656" i="8"/>
  <c r="Z1657" i="8"/>
  <c r="Z1658" i="8"/>
  <c r="Z1659" i="8"/>
  <c r="Z1660" i="8"/>
  <c r="Z1661" i="8"/>
  <c r="Z1662" i="8"/>
  <c r="Z1663" i="8"/>
  <c r="Z1664" i="8"/>
  <c r="Z1665" i="8"/>
  <c r="Z1666" i="8"/>
  <c r="Z1667" i="8"/>
  <c r="Z1668" i="8"/>
  <c r="Z1669" i="8"/>
  <c r="Z1670" i="8"/>
  <c r="Z1671" i="8"/>
  <c r="Z1672" i="8"/>
  <c r="Z1673" i="8"/>
  <c r="Z1674" i="8"/>
  <c r="Z1675" i="8"/>
  <c r="Z1676" i="8"/>
  <c r="Z1677" i="8"/>
  <c r="Z1678" i="8"/>
  <c r="Z1679" i="8"/>
  <c r="Z1680" i="8"/>
  <c r="Z1681" i="8"/>
  <c r="Z1682" i="8"/>
  <c r="Z1683" i="8"/>
  <c r="Z1684" i="8"/>
  <c r="Z1685" i="8"/>
  <c r="Z1686" i="8"/>
  <c r="Z1687" i="8"/>
  <c r="Z1688" i="8"/>
  <c r="Z1689" i="8"/>
  <c r="Z1690" i="8"/>
  <c r="Z1691" i="8"/>
  <c r="Z1692" i="8"/>
  <c r="Z1693" i="8"/>
  <c r="Z1694" i="8"/>
  <c r="Z1695" i="8"/>
  <c r="Z1696" i="8"/>
  <c r="Z1697" i="8"/>
  <c r="Z1698" i="8"/>
  <c r="Z1699" i="8"/>
  <c r="Z1700" i="8"/>
  <c r="Z1701" i="8"/>
  <c r="Z1702" i="8"/>
  <c r="Z1703" i="8"/>
  <c r="Z1704" i="8"/>
  <c r="Z1705" i="8"/>
  <c r="Z1706" i="8"/>
  <c r="Z1707" i="8"/>
  <c r="Z1708" i="8"/>
  <c r="Z1709" i="8"/>
  <c r="Z1710" i="8"/>
  <c r="Z1711" i="8"/>
  <c r="Z1712" i="8"/>
  <c r="Z1713" i="8"/>
  <c r="Z1714" i="8"/>
  <c r="Z1715" i="8"/>
  <c r="Z1716" i="8"/>
  <c r="Z1717" i="8"/>
  <c r="Z1718" i="8"/>
  <c r="Z1719" i="8"/>
  <c r="Z1720" i="8"/>
  <c r="Z1721" i="8"/>
  <c r="Z1722" i="8"/>
  <c r="Z1723" i="8"/>
  <c r="Z1724" i="8"/>
  <c r="Z1725" i="8"/>
  <c r="Z1726" i="8"/>
  <c r="Z1727" i="8"/>
  <c r="Z1728" i="8"/>
  <c r="Z1729" i="8"/>
  <c r="Z1730" i="8"/>
  <c r="Z1731" i="8"/>
  <c r="Z1732" i="8"/>
  <c r="Z1733" i="8"/>
  <c r="Z1734" i="8"/>
  <c r="Z1735" i="8"/>
  <c r="Z1736" i="8"/>
  <c r="Z1737" i="8"/>
  <c r="Z1738" i="8"/>
  <c r="Z1739" i="8"/>
  <c r="Z1740" i="8"/>
  <c r="Z1741" i="8"/>
  <c r="Z1742" i="8"/>
  <c r="Z1743" i="8"/>
  <c r="Z1744" i="8"/>
  <c r="Z1745" i="8"/>
  <c r="Z1746" i="8"/>
  <c r="Z1747" i="8"/>
  <c r="Z1748" i="8"/>
  <c r="Z1749" i="8"/>
  <c r="Z1750" i="8"/>
  <c r="Z1751" i="8"/>
  <c r="Z1752" i="8"/>
  <c r="Z1753" i="8"/>
  <c r="Z1754" i="8"/>
  <c r="Z1755" i="8"/>
  <c r="Z1756" i="8"/>
  <c r="Z1757" i="8"/>
  <c r="Z1758" i="8"/>
  <c r="Z1759" i="8"/>
  <c r="Z1760" i="8"/>
  <c r="Z1761" i="8"/>
  <c r="Z1762" i="8"/>
  <c r="Z1763" i="8"/>
  <c r="Z1764" i="8"/>
  <c r="Z1765" i="8"/>
  <c r="Z1766" i="8"/>
  <c r="Z1767" i="8"/>
  <c r="Z1768" i="8"/>
  <c r="Z1769" i="8"/>
  <c r="Z1770" i="8"/>
  <c r="Z1771" i="8"/>
  <c r="Z1772" i="8"/>
  <c r="Z1773" i="8"/>
  <c r="Z1774" i="8"/>
  <c r="Z1775" i="8"/>
  <c r="Z1776" i="8"/>
  <c r="Z1777" i="8"/>
  <c r="Z1778" i="8"/>
  <c r="Z1779" i="8"/>
  <c r="Z1780" i="8"/>
  <c r="Z1781" i="8"/>
  <c r="Z1782" i="8"/>
  <c r="Z1783" i="8"/>
  <c r="Z1784" i="8"/>
  <c r="Z1785" i="8"/>
  <c r="Z1786" i="8"/>
  <c r="Z1787" i="8"/>
  <c r="Z1788" i="8"/>
  <c r="Z1789" i="8"/>
  <c r="Z1790" i="8"/>
  <c r="Z1791" i="8"/>
  <c r="Z1792" i="8"/>
  <c r="Z1793" i="8"/>
  <c r="Z1794" i="8"/>
  <c r="Z1795" i="8"/>
  <c r="Z1796" i="8"/>
  <c r="Z1797" i="8"/>
  <c r="Z1798" i="8"/>
  <c r="Z1799" i="8"/>
  <c r="Z1800" i="8"/>
  <c r="Z1801" i="8"/>
  <c r="Z1802" i="8"/>
  <c r="Z1803" i="8"/>
  <c r="Z1804" i="8"/>
  <c r="Z1805" i="8"/>
  <c r="Z1806" i="8"/>
  <c r="Z1807" i="8"/>
  <c r="Z1808" i="8"/>
  <c r="Z1809" i="8"/>
  <c r="Z1810" i="8"/>
  <c r="Z1811" i="8"/>
  <c r="Z1812" i="8"/>
  <c r="Z1813" i="8"/>
  <c r="Z1814" i="8"/>
  <c r="Z1815" i="8"/>
  <c r="Z1816" i="8"/>
  <c r="Z1817" i="8"/>
  <c r="Z1818" i="8"/>
  <c r="Z1819" i="8"/>
  <c r="Z1820" i="8"/>
  <c r="Z1821" i="8"/>
  <c r="Z1822" i="8"/>
  <c r="Z1823" i="8"/>
  <c r="Z1824" i="8"/>
  <c r="Z1825" i="8"/>
  <c r="Z1826" i="8"/>
  <c r="Z1827" i="8"/>
  <c r="Z1828" i="8"/>
  <c r="Z1829" i="8"/>
  <c r="Z1830" i="8"/>
  <c r="Z1831" i="8"/>
  <c r="Z1832" i="8"/>
  <c r="Z1833" i="8"/>
  <c r="Z1834" i="8"/>
  <c r="Z1835" i="8"/>
  <c r="Z1836" i="8"/>
  <c r="Z1837" i="8"/>
  <c r="Z1838" i="8"/>
  <c r="Z1839" i="8"/>
  <c r="Z1840" i="8"/>
  <c r="Z1841" i="8"/>
  <c r="Z1842" i="8"/>
  <c r="Z1843" i="8"/>
  <c r="Z1844" i="8"/>
  <c r="Z1845" i="8"/>
  <c r="Z1846" i="8"/>
  <c r="Z1847" i="8"/>
  <c r="Z1848" i="8"/>
  <c r="Z1849" i="8"/>
  <c r="Z1850" i="8"/>
  <c r="Z1851" i="8"/>
  <c r="Z1852" i="8"/>
  <c r="Z1853" i="8"/>
  <c r="Z1854" i="8"/>
  <c r="Z1855" i="8"/>
  <c r="Z1856" i="8"/>
  <c r="Z1857" i="8"/>
  <c r="Z1858" i="8"/>
  <c r="Z1859" i="8"/>
  <c r="Z1860" i="8"/>
  <c r="Z1861" i="8"/>
  <c r="Z1862" i="8"/>
  <c r="Z1863" i="8"/>
  <c r="Z1864" i="8"/>
  <c r="Z1865" i="8"/>
  <c r="Z1866" i="8"/>
  <c r="Z1867" i="8"/>
  <c r="Z1868" i="8"/>
  <c r="Z1869" i="8"/>
  <c r="Z1870" i="8"/>
  <c r="Z1871" i="8"/>
  <c r="Z1872" i="8"/>
  <c r="Z1873" i="8"/>
  <c r="Z1874" i="8"/>
  <c r="Z1875" i="8"/>
  <c r="Z1876" i="8"/>
  <c r="Z1877" i="8"/>
  <c r="Z1878" i="8"/>
  <c r="Z1879" i="8"/>
  <c r="Z1880" i="8"/>
  <c r="Z1881" i="8"/>
  <c r="Z1882" i="8"/>
  <c r="Z1883" i="8"/>
  <c r="Z1884" i="8"/>
  <c r="Z1885" i="8"/>
  <c r="Z1886" i="8"/>
  <c r="Z1887" i="8"/>
  <c r="Z1888" i="8"/>
  <c r="Z1889" i="8"/>
  <c r="Z1890" i="8"/>
  <c r="Z1891" i="8"/>
  <c r="Z1892" i="8"/>
  <c r="Z1893" i="8"/>
  <c r="Z1894" i="8"/>
  <c r="Z1895" i="8"/>
  <c r="Z1896" i="8"/>
  <c r="Z1897" i="8"/>
  <c r="Z1898" i="8"/>
  <c r="Z1899" i="8"/>
  <c r="Z1900" i="8"/>
  <c r="Z1901" i="8"/>
  <c r="Z1902" i="8"/>
  <c r="Z1903" i="8"/>
  <c r="Z1904" i="8"/>
  <c r="Z1905" i="8"/>
  <c r="Z1906" i="8"/>
  <c r="Z1907" i="8"/>
  <c r="Z1908" i="8"/>
  <c r="Z1909" i="8"/>
  <c r="Z1910" i="8"/>
  <c r="Z1911" i="8"/>
  <c r="Z1912" i="8"/>
  <c r="Z1913" i="8"/>
  <c r="Z1914" i="8"/>
  <c r="Z1915" i="8"/>
  <c r="Z1916" i="8"/>
  <c r="Z1917" i="8"/>
  <c r="Z1918" i="8"/>
  <c r="Z1919" i="8"/>
  <c r="Z1920" i="8"/>
  <c r="Z1921" i="8"/>
  <c r="Z1922" i="8"/>
  <c r="Z1923" i="8"/>
  <c r="Z1924" i="8"/>
  <c r="Z1925" i="8"/>
  <c r="Z1926" i="8"/>
  <c r="Z1927" i="8"/>
  <c r="Z1928" i="8"/>
  <c r="Z1929" i="8"/>
  <c r="Z1930" i="8"/>
  <c r="Z1931" i="8"/>
  <c r="Z1932" i="8"/>
  <c r="Z1933" i="8"/>
  <c r="Z1934" i="8"/>
  <c r="Z1935" i="8"/>
  <c r="Z1936" i="8"/>
  <c r="Z1937" i="8"/>
  <c r="Z1938" i="8"/>
  <c r="Z1939" i="8"/>
  <c r="Z1940" i="8"/>
  <c r="Z1941" i="8"/>
  <c r="Z1942" i="8"/>
  <c r="Z1943" i="8"/>
  <c r="Z1944" i="8"/>
  <c r="Z1945" i="8"/>
  <c r="Z1946" i="8"/>
  <c r="Z1947" i="8"/>
  <c r="Z1948" i="8"/>
  <c r="Z1949" i="8"/>
  <c r="Z1950" i="8"/>
  <c r="Z1951" i="8"/>
  <c r="Z1952" i="8"/>
  <c r="Z1953" i="8"/>
  <c r="Z1954" i="8"/>
  <c r="Z1955" i="8"/>
  <c r="Z1956" i="8"/>
  <c r="Z1957" i="8"/>
  <c r="Z1958" i="8"/>
  <c r="Z1959" i="8"/>
  <c r="Z1960" i="8"/>
  <c r="Z1961" i="8"/>
  <c r="Z1962" i="8"/>
  <c r="Z1963" i="8"/>
  <c r="Z1964" i="8"/>
  <c r="Z1965" i="8"/>
  <c r="Z1966" i="8"/>
  <c r="Z1967" i="8"/>
  <c r="Z1968" i="8"/>
  <c r="Z1969" i="8"/>
  <c r="Z1970" i="8"/>
  <c r="Z1971" i="8"/>
  <c r="Z1972" i="8"/>
  <c r="Z1973" i="8"/>
  <c r="Z1974" i="8"/>
  <c r="Z1975" i="8"/>
  <c r="Z1976" i="8"/>
  <c r="Z1977" i="8"/>
  <c r="Z1978" i="8"/>
  <c r="Z1979" i="8"/>
  <c r="Z1980" i="8"/>
  <c r="Z1981" i="8"/>
  <c r="Z1982" i="8"/>
  <c r="Z1983" i="8"/>
  <c r="Z1984" i="8"/>
  <c r="Z1985" i="8"/>
  <c r="Z1986" i="8"/>
  <c r="Z1987" i="8"/>
  <c r="Z1988" i="8"/>
  <c r="Z1989" i="8"/>
  <c r="Z1990" i="8"/>
  <c r="Z1991" i="8"/>
  <c r="Z1992" i="8"/>
  <c r="Z1993" i="8"/>
  <c r="Z1994" i="8"/>
  <c r="Z1995" i="8"/>
  <c r="Z1996" i="8"/>
  <c r="Z1997" i="8"/>
  <c r="Z1998" i="8"/>
  <c r="Z1999" i="8"/>
  <c r="Z2000" i="8"/>
  <c r="Z2001" i="8"/>
  <c r="Z2002" i="8"/>
  <c r="Z2003" i="8"/>
  <c r="Z2004" i="8"/>
  <c r="Z2005" i="8"/>
  <c r="Z2006" i="8"/>
  <c r="Z2007" i="8"/>
  <c r="Z2008" i="8"/>
  <c r="Z2009" i="8"/>
  <c r="Z2010" i="8"/>
  <c r="Z2011" i="8"/>
  <c r="Z2012" i="8"/>
  <c r="Z2013" i="8"/>
  <c r="Z2014" i="8"/>
  <c r="Z2015" i="8"/>
  <c r="Z2016" i="8"/>
  <c r="Z2017" i="8"/>
  <c r="Z2018" i="8"/>
  <c r="Z2019" i="8"/>
  <c r="Z2020" i="8"/>
  <c r="Z2021" i="8"/>
  <c r="Z2022" i="8"/>
  <c r="Z2023" i="8"/>
  <c r="Z2024" i="8"/>
  <c r="Z2025" i="8"/>
  <c r="Z2026" i="8"/>
  <c r="Z2027" i="8"/>
  <c r="Z2028" i="8"/>
  <c r="Z2029" i="8"/>
  <c r="Z2030" i="8"/>
  <c r="Z2031" i="8"/>
  <c r="Z2032" i="8"/>
  <c r="Z2033" i="8"/>
  <c r="Z2034" i="8"/>
  <c r="Z2035" i="8"/>
  <c r="Z2036" i="8"/>
  <c r="Z2037" i="8"/>
  <c r="Z2038" i="8"/>
  <c r="Z2039" i="8"/>
  <c r="Z2040" i="8"/>
  <c r="Z2041" i="8"/>
  <c r="Z2042" i="8"/>
  <c r="Z2043" i="8"/>
  <c r="Z2044" i="8"/>
  <c r="Z2045" i="8"/>
  <c r="Z2046" i="8"/>
  <c r="Z2047" i="8"/>
  <c r="Z2048" i="8"/>
  <c r="Z2049" i="8"/>
  <c r="Z2050" i="8"/>
  <c r="Z2051" i="8"/>
  <c r="Z2052" i="8"/>
  <c r="Z2053" i="8"/>
  <c r="Z2054" i="8"/>
  <c r="Z2055" i="8"/>
  <c r="Z2056" i="8"/>
  <c r="Z2057" i="8"/>
  <c r="Z2058" i="8"/>
  <c r="Z2059" i="8"/>
  <c r="Z2060" i="8"/>
  <c r="Z2061" i="8"/>
  <c r="Z2062" i="8"/>
  <c r="Z2063" i="8"/>
  <c r="Z2064" i="8"/>
  <c r="Z2065" i="8"/>
  <c r="Z2066" i="8"/>
  <c r="Z2067" i="8"/>
  <c r="Z2068" i="8"/>
  <c r="Z2069" i="8"/>
  <c r="Z2070" i="8"/>
  <c r="Z2071" i="8"/>
  <c r="Z2072" i="8"/>
  <c r="Z2073" i="8"/>
  <c r="Z2074" i="8"/>
  <c r="Z2075" i="8"/>
  <c r="Z2076" i="8"/>
  <c r="Z2077" i="8"/>
  <c r="Z2078" i="8"/>
  <c r="Z2079" i="8"/>
  <c r="Z2080" i="8"/>
  <c r="Z2081" i="8"/>
  <c r="Z2082" i="8"/>
  <c r="Z2083" i="8"/>
  <c r="Z2084" i="8"/>
  <c r="Z2085" i="8"/>
  <c r="Z2086" i="8"/>
  <c r="Z2087" i="8"/>
  <c r="Z2088" i="8"/>
  <c r="Z2089" i="8"/>
  <c r="Z2090" i="8"/>
  <c r="Z2091" i="8"/>
  <c r="Z2092" i="8"/>
  <c r="Z2093" i="8"/>
  <c r="Z2094" i="8"/>
  <c r="Z2095" i="8"/>
  <c r="Z2096" i="8"/>
  <c r="Z2097" i="8"/>
  <c r="Z2098" i="8"/>
  <c r="Z2099" i="8"/>
  <c r="Z2100" i="8"/>
  <c r="Z2101" i="8"/>
  <c r="Z2102" i="8"/>
  <c r="Z2103" i="8"/>
  <c r="Z2104" i="8"/>
  <c r="Z2105" i="8"/>
  <c r="Z2106" i="8"/>
  <c r="Z2107" i="8"/>
  <c r="Z2108" i="8"/>
  <c r="Z2109" i="8"/>
  <c r="Z2110" i="8"/>
  <c r="Z2111" i="8"/>
  <c r="Z2112" i="8"/>
  <c r="Z2113" i="8"/>
  <c r="Z2114" i="8"/>
  <c r="Z2115" i="8"/>
  <c r="Z2116" i="8"/>
  <c r="Z2117" i="8"/>
  <c r="Z2118" i="8"/>
  <c r="Z2119" i="8"/>
  <c r="Z2120" i="8"/>
  <c r="Z2121" i="8"/>
  <c r="Z2122" i="8"/>
  <c r="Z2123" i="8"/>
  <c r="Z2124" i="8"/>
  <c r="Z2125" i="8"/>
  <c r="Z2126" i="8"/>
  <c r="Z2127" i="8"/>
  <c r="Z2128" i="8"/>
  <c r="Z2129" i="8"/>
  <c r="Z2130" i="8"/>
  <c r="Z2131" i="8"/>
  <c r="Z2132" i="8"/>
  <c r="Z2133" i="8"/>
  <c r="Z2134" i="8"/>
  <c r="Z2135" i="8"/>
  <c r="Z2136" i="8"/>
  <c r="Z2137" i="8"/>
  <c r="Z2138" i="8"/>
  <c r="Z2139" i="8"/>
  <c r="Z2140" i="8"/>
  <c r="Z2141" i="8"/>
  <c r="Z2142" i="8"/>
  <c r="Z2143" i="8"/>
  <c r="Z2144" i="8"/>
  <c r="Z2145" i="8"/>
  <c r="Z2146" i="8"/>
  <c r="Z2147" i="8"/>
  <c r="Z2148" i="8"/>
  <c r="Z2149" i="8"/>
  <c r="Z2150" i="8"/>
  <c r="Z2151" i="8"/>
  <c r="Z2152" i="8"/>
  <c r="Z2153" i="8"/>
  <c r="Z2154" i="8"/>
  <c r="Z2155" i="8"/>
  <c r="Z2156" i="8"/>
  <c r="Z2157" i="8"/>
  <c r="Z2158" i="8"/>
  <c r="Z2159" i="8"/>
  <c r="Z2160" i="8"/>
  <c r="Z2161" i="8"/>
  <c r="Z2162" i="8"/>
  <c r="Z2163" i="8"/>
  <c r="Z2164" i="8"/>
  <c r="Z2165" i="8"/>
  <c r="Z2166" i="8"/>
  <c r="Z2167" i="8"/>
  <c r="Z2168" i="8"/>
  <c r="Z2169" i="8"/>
  <c r="Z2170" i="8"/>
  <c r="Z2171" i="8"/>
  <c r="Z2172" i="8"/>
  <c r="Z2173" i="8"/>
  <c r="Z2174" i="8"/>
  <c r="Z2175" i="8"/>
  <c r="Z2176" i="8"/>
  <c r="Z2177" i="8"/>
  <c r="Z2178" i="8"/>
  <c r="Z2179" i="8"/>
  <c r="Z2180" i="8"/>
  <c r="Z2181" i="8"/>
  <c r="Z2182" i="8"/>
  <c r="Z2183" i="8"/>
  <c r="Z2184" i="8"/>
  <c r="Z2185" i="8"/>
  <c r="Z2186" i="8"/>
  <c r="Z2187" i="8"/>
  <c r="Z2188" i="8"/>
  <c r="Z2189" i="8"/>
  <c r="Z2190" i="8"/>
  <c r="Z2191" i="8"/>
  <c r="Z2192" i="8"/>
  <c r="Z2193" i="8"/>
  <c r="Z2194" i="8"/>
  <c r="Z2195" i="8"/>
  <c r="Z2196" i="8"/>
  <c r="Z2197" i="8"/>
  <c r="Z2198" i="8"/>
  <c r="Z2199" i="8"/>
  <c r="Z2200" i="8"/>
  <c r="Z2201" i="8"/>
  <c r="Z2202" i="8"/>
  <c r="Z2203" i="8"/>
  <c r="Z2204" i="8"/>
  <c r="Z2205" i="8"/>
  <c r="Z2206" i="8"/>
  <c r="Z2207" i="8"/>
  <c r="Z2208" i="8"/>
  <c r="Z2209" i="8"/>
  <c r="Z2210" i="8"/>
  <c r="Z2211" i="8"/>
  <c r="Z2212" i="8"/>
  <c r="Z2213" i="8"/>
  <c r="Z2214" i="8"/>
  <c r="Z2215" i="8"/>
  <c r="Z2216" i="8"/>
  <c r="Z2217" i="8"/>
  <c r="Z2218" i="8"/>
  <c r="Z2219" i="8"/>
  <c r="Z2220" i="8"/>
  <c r="Z2221" i="8"/>
  <c r="Z2222" i="8"/>
  <c r="Z2223" i="8"/>
  <c r="Z2224" i="8"/>
  <c r="Z2225" i="8"/>
  <c r="Z2226" i="8"/>
  <c r="Z2227" i="8"/>
  <c r="Z2228" i="8"/>
  <c r="Z2229" i="8"/>
  <c r="Z2230" i="8"/>
  <c r="Z2231" i="8"/>
  <c r="Z2232" i="8"/>
  <c r="Z2233" i="8"/>
  <c r="Z2234" i="8"/>
  <c r="Z2235" i="8"/>
  <c r="Z2236" i="8"/>
  <c r="Z2237" i="8"/>
  <c r="Z2238" i="8"/>
  <c r="Z2239" i="8"/>
  <c r="Z2240" i="8"/>
  <c r="Z2241" i="8"/>
  <c r="Z2242" i="8"/>
  <c r="Z2243" i="8"/>
  <c r="Z2244" i="8"/>
  <c r="Z2245" i="8"/>
  <c r="Z2246" i="8"/>
  <c r="Z2247" i="8"/>
  <c r="Z2248" i="8"/>
  <c r="Z2249" i="8"/>
  <c r="Z2250" i="8"/>
  <c r="Z2251" i="8"/>
  <c r="Z2252" i="8"/>
  <c r="Z2253" i="8"/>
  <c r="Z2254" i="8"/>
  <c r="Z2255" i="8"/>
  <c r="Z2256" i="8"/>
  <c r="Z2257" i="8"/>
  <c r="Z2258" i="8"/>
  <c r="Z2259" i="8"/>
  <c r="Z2260" i="8"/>
  <c r="Z2261" i="8"/>
  <c r="Z2262" i="8"/>
  <c r="Z2263" i="8"/>
  <c r="Z2264" i="8"/>
  <c r="Z2265" i="8"/>
  <c r="Z2266" i="8"/>
  <c r="Z2267" i="8"/>
  <c r="Z2268" i="8"/>
  <c r="Z2269" i="8"/>
  <c r="Z2270" i="8"/>
  <c r="Z2271" i="8"/>
  <c r="Z2272" i="8"/>
  <c r="Z2273" i="8"/>
  <c r="Z2274" i="8"/>
  <c r="Z2275" i="8"/>
  <c r="Z2276" i="8"/>
  <c r="Z2277" i="8"/>
  <c r="Z2278" i="8"/>
  <c r="Z2279" i="8"/>
  <c r="Z2280" i="8"/>
  <c r="Z2281" i="8"/>
  <c r="Z2282" i="8"/>
  <c r="Z2283" i="8"/>
  <c r="Z2284" i="8"/>
  <c r="Z2285" i="8"/>
  <c r="Z2286" i="8"/>
  <c r="Z2287" i="8"/>
  <c r="Z2288" i="8"/>
  <c r="Z2289" i="8"/>
  <c r="Z2290" i="8"/>
  <c r="Z2291" i="8"/>
  <c r="Z2292" i="8"/>
  <c r="Z2293" i="8"/>
  <c r="Z2294" i="8"/>
  <c r="Z2295" i="8"/>
  <c r="Z2296" i="8"/>
  <c r="Z2297" i="8"/>
  <c r="Z2298" i="8"/>
  <c r="Z2299" i="8"/>
  <c r="Z2300" i="8"/>
  <c r="Z2301" i="8"/>
  <c r="Z2302" i="8"/>
  <c r="Z2303" i="8"/>
  <c r="Z2304" i="8"/>
  <c r="Z2305" i="8"/>
  <c r="Z2306" i="8"/>
  <c r="Z2307" i="8"/>
  <c r="Z2308" i="8"/>
  <c r="Z2309" i="8"/>
  <c r="Z2310" i="8"/>
  <c r="Z2311" i="8"/>
  <c r="Z2312" i="8"/>
  <c r="Z2313" i="8"/>
  <c r="Z2314" i="8"/>
  <c r="Z2315" i="8"/>
  <c r="Z2316" i="8"/>
  <c r="Z2317" i="8"/>
  <c r="Z2318" i="8"/>
  <c r="Z2319" i="8"/>
  <c r="Z2320" i="8"/>
  <c r="Z2321" i="8"/>
  <c r="Z2322" i="8"/>
  <c r="Z2323" i="8"/>
  <c r="Z2324" i="8"/>
  <c r="Z2325" i="8"/>
  <c r="Z2326" i="8"/>
  <c r="Z2327" i="8"/>
  <c r="Z2328" i="8"/>
  <c r="Z2329" i="8"/>
  <c r="Z2330" i="8"/>
  <c r="Z2331" i="8"/>
  <c r="Z2332" i="8"/>
  <c r="Z2333" i="8"/>
  <c r="Z2334" i="8"/>
  <c r="Z2335" i="8"/>
  <c r="Z2336" i="8"/>
  <c r="Z2337" i="8"/>
  <c r="Z2338" i="8"/>
  <c r="Z2339" i="8"/>
  <c r="Z2340" i="8"/>
  <c r="Z2341" i="8"/>
  <c r="Z2342" i="8"/>
  <c r="Z2343" i="8"/>
  <c r="Z2344" i="8"/>
  <c r="Z2345" i="8"/>
  <c r="Z2346" i="8"/>
  <c r="Z2347" i="8"/>
  <c r="Z2348" i="8"/>
  <c r="Z2349" i="8"/>
  <c r="Z2350" i="8"/>
  <c r="Z2351" i="8"/>
  <c r="Z2352" i="8"/>
  <c r="Z2353" i="8"/>
  <c r="Z2354" i="8"/>
  <c r="Z2355" i="8"/>
  <c r="Z2356" i="8"/>
  <c r="Z2357" i="8"/>
  <c r="Z2358" i="8"/>
  <c r="Z2359" i="8"/>
  <c r="Z2360" i="8"/>
  <c r="Z2361" i="8"/>
  <c r="Z2362" i="8"/>
  <c r="Z2363" i="8"/>
  <c r="Z2364" i="8"/>
  <c r="Z2365" i="8"/>
  <c r="Z2366" i="8"/>
  <c r="Z2367" i="8"/>
  <c r="Z2368" i="8"/>
  <c r="Z2369" i="8"/>
  <c r="Z2370" i="8"/>
  <c r="Z2371" i="8"/>
  <c r="Z2372" i="8"/>
  <c r="Z2373" i="8"/>
  <c r="Z2374" i="8"/>
  <c r="Z2375" i="8"/>
  <c r="Z2376" i="8"/>
  <c r="Z2377" i="8"/>
  <c r="Z2378" i="8"/>
  <c r="Z2379" i="8"/>
  <c r="Z2380" i="8"/>
  <c r="Z2381" i="8"/>
  <c r="Z2382" i="8"/>
  <c r="Z2383" i="8"/>
  <c r="Z2384" i="8"/>
  <c r="Z2385" i="8"/>
  <c r="Z2386" i="8"/>
  <c r="Z2387" i="8"/>
  <c r="Z2388" i="8"/>
  <c r="Z2389" i="8"/>
  <c r="Z2390" i="8"/>
  <c r="Z2391" i="8"/>
  <c r="Z2392" i="8"/>
  <c r="Z2393" i="8"/>
  <c r="Z2394" i="8"/>
  <c r="Z2395" i="8"/>
  <c r="Z2396" i="8"/>
  <c r="Z2397" i="8"/>
  <c r="Z2398" i="8"/>
  <c r="Z2399" i="8"/>
  <c r="Z2400" i="8"/>
  <c r="Z2401" i="8"/>
  <c r="Z2402" i="8"/>
  <c r="Z2403" i="8"/>
  <c r="Z2404" i="8"/>
  <c r="Z2405" i="8"/>
  <c r="Z2406" i="8"/>
  <c r="Z2407" i="8"/>
  <c r="Z2408" i="8"/>
  <c r="Z2409" i="8"/>
  <c r="Z2410" i="8"/>
  <c r="Z2411" i="8"/>
  <c r="Z2412" i="8"/>
  <c r="Z2413" i="8"/>
  <c r="Z2414" i="8"/>
  <c r="Z2415" i="8"/>
  <c r="Z2416" i="8"/>
  <c r="Z2417" i="8"/>
  <c r="Z2418" i="8"/>
  <c r="Z2419" i="8"/>
  <c r="Z2420" i="8"/>
  <c r="Z2421" i="8"/>
  <c r="Z2422" i="8"/>
  <c r="Z2423" i="8"/>
  <c r="Z2424" i="8"/>
  <c r="Z2425" i="8"/>
  <c r="Z2426" i="8"/>
  <c r="Z2427" i="8"/>
  <c r="Z2428" i="8"/>
  <c r="Z2429" i="8"/>
  <c r="Z2430" i="8"/>
  <c r="Z2431" i="8"/>
  <c r="Z2432" i="8"/>
  <c r="Z2433" i="8"/>
  <c r="Z2434" i="8"/>
  <c r="Z2435" i="8"/>
  <c r="Z2436" i="8"/>
  <c r="Z2437" i="8"/>
  <c r="Z2438" i="8"/>
  <c r="Z2439" i="8"/>
  <c r="Z2440" i="8"/>
  <c r="Z2441" i="8"/>
  <c r="Z2442" i="8"/>
  <c r="Z2443" i="8"/>
  <c r="Z2444" i="8"/>
  <c r="Z2445" i="8"/>
  <c r="Z2446" i="8"/>
  <c r="Z2447" i="8"/>
  <c r="Z2448" i="8"/>
  <c r="Z2449" i="8"/>
  <c r="Z2450" i="8"/>
  <c r="Z2451" i="8"/>
  <c r="Z2452" i="8"/>
  <c r="Z2453" i="8"/>
  <c r="Z2454" i="8"/>
  <c r="Z2455" i="8"/>
  <c r="Z2456" i="8"/>
  <c r="Z2457" i="8"/>
  <c r="Z2458" i="8"/>
  <c r="Z2459" i="8"/>
  <c r="Z2460" i="8"/>
  <c r="Z2461" i="8"/>
  <c r="Z2462" i="8"/>
  <c r="Z2463" i="8"/>
  <c r="Z2464" i="8"/>
  <c r="Z2465" i="8"/>
  <c r="Z2466" i="8"/>
  <c r="Z2467" i="8"/>
  <c r="Z2468" i="8"/>
  <c r="Z2469" i="8"/>
  <c r="Z2470" i="8"/>
  <c r="Z2471" i="8"/>
  <c r="Z2472" i="8"/>
  <c r="Z2473" i="8"/>
  <c r="Z2474" i="8"/>
  <c r="Z2475" i="8"/>
  <c r="Z2476" i="8"/>
  <c r="Z2477" i="8"/>
  <c r="Z2478" i="8"/>
  <c r="Z2479" i="8"/>
  <c r="Z2480" i="8"/>
  <c r="Z2481" i="8"/>
  <c r="Z2482" i="8"/>
  <c r="Z2483" i="8"/>
  <c r="Z2484" i="8"/>
  <c r="Z2485" i="8"/>
  <c r="Z2486" i="8"/>
  <c r="Z2487" i="8"/>
  <c r="Z2488" i="8"/>
  <c r="Z2489" i="8"/>
  <c r="Z2490" i="8"/>
  <c r="Z2491" i="8"/>
  <c r="Z2492" i="8"/>
  <c r="Z2493" i="8"/>
  <c r="Z2494" i="8"/>
  <c r="Z2495" i="8"/>
  <c r="Z2496" i="8"/>
  <c r="Z2497" i="8"/>
  <c r="Z2498" i="8"/>
  <c r="Z2499" i="8"/>
  <c r="Z2500" i="8"/>
  <c r="Z2501" i="8"/>
  <c r="Z2502" i="8"/>
  <c r="Z2503" i="8"/>
  <c r="Z2504" i="8"/>
  <c r="Z2505" i="8"/>
  <c r="Z2506" i="8"/>
  <c r="Z2507" i="8"/>
  <c r="Z2508" i="8"/>
  <c r="Z2509" i="8"/>
  <c r="Z2510" i="8"/>
  <c r="Z2511" i="8"/>
  <c r="Z2512" i="8"/>
  <c r="Z2513" i="8"/>
  <c r="Z2514" i="8"/>
  <c r="Z2515" i="8"/>
  <c r="Z2516" i="8"/>
  <c r="Z2517" i="8"/>
  <c r="Z2518" i="8"/>
  <c r="Z2519" i="8"/>
  <c r="Z2520" i="8"/>
  <c r="Z2521" i="8"/>
  <c r="Z2522" i="8"/>
  <c r="Z2523" i="8"/>
  <c r="Z2524" i="8"/>
  <c r="Z2525" i="8"/>
  <c r="Z2526" i="8"/>
  <c r="Z2527" i="8"/>
  <c r="Z2528" i="8"/>
  <c r="Z2529" i="8"/>
  <c r="Z2530" i="8"/>
  <c r="Z2531" i="8"/>
  <c r="Z2532" i="8"/>
  <c r="Z2533" i="8"/>
  <c r="Z2534" i="8"/>
  <c r="Z2535" i="8"/>
  <c r="Z2536" i="8"/>
  <c r="Z2537" i="8"/>
  <c r="Z2538" i="8"/>
  <c r="Z2539" i="8"/>
  <c r="Z2540" i="8"/>
  <c r="Z2541" i="8"/>
  <c r="Z2542" i="8"/>
  <c r="Z2543" i="8"/>
  <c r="Z2544" i="8"/>
  <c r="Z2545" i="8"/>
  <c r="Z2546" i="8"/>
  <c r="Z2547" i="8"/>
  <c r="Z2548" i="8"/>
  <c r="Z2549" i="8"/>
  <c r="Z2550" i="8"/>
  <c r="Z2551" i="8"/>
  <c r="Z2552" i="8"/>
  <c r="Z2553" i="8"/>
  <c r="Z2554" i="8"/>
  <c r="Z2555" i="8"/>
  <c r="Z2556" i="8"/>
  <c r="Z2557" i="8"/>
  <c r="Z2558" i="8"/>
  <c r="Z2559" i="8"/>
  <c r="Z2560" i="8"/>
  <c r="Z2561" i="8"/>
  <c r="Z2562" i="8"/>
  <c r="Z2563" i="8"/>
  <c r="Z2564" i="8"/>
  <c r="Z2565" i="8"/>
  <c r="Z2566" i="8"/>
  <c r="Z2567" i="8"/>
  <c r="Z2568" i="8"/>
  <c r="Z2569" i="8"/>
  <c r="Z2570" i="8"/>
  <c r="Z2571" i="8"/>
  <c r="Z2572" i="8"/>
  <c r="Z2573" i="8"/>
  <c r="Z2574" i="8"/>
  <c r="Z2575" i="8"/>
  <c r="Z2576" i="8"/>
  <c r="Z2577" i="8"/>
  <c r="Z2578" i="8"/>
  <c r="Z2579" i="8"/>
  <c r="Z2580" i="8"/>
  <c r="Z2581" i="8"/>
  <c r="Z2582" i="8"/>
  <c r="Z2583" i="8"/>
  <c r="Z2584" i="8"/>
  <c r="Z2585" i="8"/>
  <c r="Z2586" i="8"/>
  <c r="Z2587" i="8"/>
  <c r="Z2588" i="8"/>
  <c r="Z2589" i="8"/>
  <c r="Z2590" i="8"/>
  <c r="Z2591" i="8"/>
  <c r="Z2592" i="8"/>
  <c r="Z2593" i="8"/>
  <c r="Z2594" i="8"/>
  <c r="Z2595" i="8"/>
  <c r="Z2596" i="8"/>
  <c r="Z2597" i="8"/>
  <c r="Z2598" i="8"/>
  <c r="Z2599" i="8"/>
  <c r="Z2600" i="8"/>
  <c r="Z2601" i="8"/>
  <c r="Z2602" i="8"/>
  <c r="Z2603" i="8"/>
  <c r="Z2604" i="8"/>
  <c r="Z2605" i="8"/>
  <c r="Z2606" i="8"/>
  <c r="Z2607" i="8"/>
  <c r="Z2608" i="8"/>
  <c r="Z2609" i="8"/>
  <c r="Z2610" i="8"/>
  <c r="Z2611" i="8"/>
  <c r="Z2612" i="8"/>
  <c r="Z2613" i="8"/>
  <c r="Z2614" i="8"/>
  <c r="Z2615" i="8"/>
  <c r="Z2616" i="8"/>
  <c r="Z2617" i="8"/>
  <c r="Z2618" i="8"/>
  <c r="Z2619" i="8"/>
  <c r="Z2620" i="8"/>
  <c r="Z2621" i="8"/>
  <c r="Z2622" i="8"/>
  <c r="Z2623" i="8"/>
  <c r="Z2624" i="8"/>
  <c r="Z2625" i="8"/>
  <c r="Z2626" i="8"/>
  <c r="Z2627" i="8"/>
  <c r="Z2628" i="8"/>
  <c r="Z2629" i="8"/>
  <c r="Z2630" i="8"/>
  <c r="Z2631" i="8"/>
  <c r="Z2632" i="8"/>
  <c r="Z2633" i="8"/>
  <c r="Z2634" i="8"/>
  <c r="Z2635" i="8"/>
  <c r="Z2636" i="8"/>
  <c r="Z2637" i="8"/>
  <c r="Z2638" i="8"/>
  <c r="Z2639" i="8"/>
  <c r="Z2640" i="8"/>
  <c r="Z2641" i="8"/>
  <c r="Z2642" i="8"/>
  <c r="Z2643" i="8"/>
  <c r="Z2644" i="8"/>
  <c r="Z2645" i="8"/>
  <c r="Z2646" i="8"/>
  <c r="Z2647" i="8"/>
  <c r="Z2648" i="8"/>
  <c r="Z2649" i="8"/>
  <c r="Z2650" i="8"/>
  <c r="Z2651" i="8"/>
  <c r="Z2652" i="8"/>
  <c r="Z2653" i="8"/>
  <c r="Z2654" i="8"/>
  <c r="Z2655" i="8"/>
  <c r="Z2656" i="8"/>
  <c r="Z2657" i="8"/>
  <c r="Z2658" i="8"/>
  <c r="Z2659" i="8"/>
  <c r="Z2660" i="8"/>
  <c r="Z2661" i="8"/>
  <c r="Z2662" i="8"/>
  <c r="Z2663" i="8"/>
  <c r="Z2664" i="8"/>
  <c r="Z2665" i="8"/>
  <c r="Z2666" i="8"/>
  <c r="Z2667" i="8"/>
  <c r="Z2668" i="8"/>
  <c r="Z2669" i="8"/>
  <c r="Z2670" i="8"/>
  <c r="Z2671" i="8"/>
  <c r="Z2672" i="8"/>
  <c r="Z2673" i="8"/>
  <c r="Z2674" i="8"/>
  <c r="Z2675" i="8"/>
  <c r="Z2676" i="8"/>
  <c r="Z2677" i="8"/>
  <c r="Z2678" i="8"/>
  <c r="Z2679" i="8"/>
  <c r="Z2680" i="8"/>
  <c r="Z2681" i="8"/>
  <c r="Z2682" i="8"/>
  <c r="Z2683" i="8"/>
  <c r="Z2684" i="8"/>
  <c r="Z2685" i="8"/>
  <c r="Z2686" i="8"/>
  <c r="Z2687" i="8"/>
  <c r="Z2688" i="8"/>
  <c r="Z2689" i="8"/>
  <c r="Z2690" i="8"/>
  <c r="Z2691" i="8"/>
  <c r="Z2692" i="8"/>
  <c r="Z2693" i="8"/>
  <c r="Z2694" i="8"/>
  <c r="Z2695" i="8"/>
  <c r="Z2696" i="8"/>
  <c r="Z2697" i="8"/>
  <c r="Z2698" i="8"/>
  <c r="Z2699" i="8"/>
  <c r="Z2700" i="8"/>
  <c r="Z2701" i="8"/>
  <c r="Z2702" i="8"/>
  <c r="Z2703" i="8"/>
  <c r="Z2704" i="8"/>
  <c r="Z2705" i="8"/>
  <c r="Z2706" i="8"/>
  <c r="Z2707" i="8"/>
  <c r="Z2708" i="8"/>
  <c r="Z2709" i="8"/>
  <c r="Z2710" i="8"/>
  <c r="Z2711" i="8"/>
  <c r="Z2712" i="8"/>
  <c r="Z2713" i="8"/>
  <c r="Z2714" i="8"/>
  <c r="Z2715" i="8"/>
  <c r="Z2716" i="8"/>
  <c r="Z2717" i="8"/>
  <c r="Z2718" i="8"/>
  <c r="Z2719" i="8"/>
  <c r="Z2720" i="8"/>
  <c r="Z2721" i="8"/>
  <c r="Z2722" i="8"/>
  <c r="Z2723" i="8"/>
  <c r="Z2724" i="8"/>
  <c r="Z2725" i="8"/>
  <c r="Z2726" i="8"/>
  <c r="Z2727" i="8"/>
  <c r="Z2728" i="8"/>
  <c r="Z2729" i="8"/>
  <c r="Z2730" i="8"/>
  <c r="Z2731" i="8"/>
  <c r="Z2732" i="8"/>
  <c r="Z2733" i="8"/>
  <c r="Z2734" i="8"/>
  <c r="Z2735" i="8"/>
  <c r="Z2736" i="8"/>
  <c r="Z2737" i="8"/>
  <c r="Z2738" i="8"/>
  <c r="Z2739" i="8"/>
  <c r="Z2740" i="8"/>
  <c r="Z2741" i="8"/>
  <c r="Z2742" i="8"/>
  <c r="Z2743" i="8"/>
  <c r="Z2744" i="8"/>
  <c r="Z2745" i="8"/>
  <c r="Z2746" i="8"/>
  <c r="Z2747" i="8"/>
  <c r="Z2748" i="8"/>
  <c r="Z2749" i="8"/>
  <c r="Z2750" i="8"/>
  <c r="Z2751" i="8"/>
  <c r="Z2752" i="8"/>
  <c r="Z2753" i="8"/>
  <c r="Z2754" i="8"/>
  <c r="Z2755" i="8"/>
  <c r="Z2756" i="8"/>
  <c r="Z2757" i="8"/>
  <c r="Z2758" i="8"/>
  <c r="Z2759" i="8"/>
  <c r="Z2760" i="8"/>
  <c r="Z2761" i="8"/>
  <c r="Z2762" i="8"/>
  <c r="Z2763" i="8"/>
  <c r="Z2764" i="8"/>
  <c r="Z2765" i="8"/>
  <c r="Z2766" i="8"/>
  <c r="Z2767" i="8"/>
  <c r="Z2768" i="8"/>
  <c r="Z2769" i="8"/>
  <c r="Z2770" i="8"/>
  <c r="Z2771" i="8"/>
  <c r="Z2772" i="8"/>
  <c r="Z2773" i="8"/>
  <c r="Z2774" i="8"/>
  <c r="Z2775" i="8"/>
  <c r="Z2776" i="8"/>
  <c r="Z2777" i="8"/>
  <c r="Z2778" i="8"/>
  <c r="Z2779" i="8"/>
  <c r="Z2780" i="8"/>
  <c r="Z2781" i="8"/>
  <c r="Z2782" i="8"/>
  <c r="Z2783" i="8"/>
  <c r="Z2784" i="8"/>
  <c r="Z2785" i="8"/>
  <c r="Z2786" i="8"/>
  <c r="Z2787" i="8"/>
  <c r="Z2788" i="8"/>
  <c r="Z2789" i="8"/>
  <c r="Z2790" i="8"/>
  <c r="Z2791" i="8"/>
  <c r="Z2792" i="8"/>
  <c r="Z2793" i="8"/>
  <c r="Z2794" i="8"/>
  <c r="Z2795" i="8"/>
  <c r="Z2796" i="8"/>
  <c r="Z2797" i="8"/>
  <c r="Z2798" i="8"/>
  <c r="Z2799" i="8"/>
  <c r="Z2800" i="8"/>
  <c r="Z2801" i="8"/>
  <c r="Z2802" i="8"/>
  <c r="Z2803" i="8"/>
  <c r="Z2804" i="8"/>
  <c r="Z2805" i="8"/>
  <c r="Z2806" i="8"/>
  <c r="Z2807" i="8"/>
  <c r="Z2808" i="8"/>
  <c r="Z2809" i="8"/>
  <c r="Z2810" i="8"/>
  <c r="Z2811" i="8"/>
  <c r="Z2812" i="8"/>
  <c r="Z2813" i="8"/>
  <c r="Z2814" i="8"/>
  <c r="Z2815" i="8"/>
  <c r="Z2816" i="8"/>
  <c r="Z2817" i="8"/>
  <c r="Z2818" i="8"/>
  <c r="Z2819" i="8"/>
  <c r="Z2820" i="8"/>
  <c r="Z2821" i="8"/>
  <c r="Z2822" i="8"/>
  <c r="Z2823" i="8"/>
  <c r="Z2824" i="8"/>
  <c r="Z2825" i="8"/>
  <c r="Z2826" i="8"/>
  <c r="Z2827" i="8"/>
  <c r="Z2828" i="8"/>
  <c r="Z2829" i="8"/>
  <c r="Z2830" i="8"/>
  <c r="Z2831" i="8"/>
  <c r="Z2832" i="8"/>
  <c r="Z2833" i="8"/>
  <c r="Z2834" i="8"/>
  <c r="Z2835" i="8"/>
  <c r="Z2836" i="8"/>
  <c r="Z2837" i="8"/>
  <c r="Z2838" i="8"/>
  <c r="Z2839" i="8"/>
  <c r="Z2840" i="8"/>
  <c r="Z2841" i="8"/>
  <c r="Z2842" i="8"/>
  <c r="Z2843" i="8"/>
  <c r="Z2844" i="8"/>
  <c r="Z2845" i="8"/>
  <c r="Z2846" i="8"/>
  <c r="Z2847" i="8"/>
  <c r="Z2848" i="8"/>
  <c r="Z2849" i="8"/>
  <c r="Z2850" i="8"/>
  <c r="Z2851" i="8"/>
  <c r="Z2852" i="8"/>
  <c r="Z2853" i="8"/>
  <c r="Z2854" i="8"/>
  <c r="Z2855" i="8"/>
  <c r="Z2856" i="8"/>
  <c r="Z2857" i="8"/>
  <c r="Z2858" i="8"/>
  <c r="Z2859" i="8"/>
  <c r="Z2860" i="8"/>
  <c r="Z2861" i="8"/>
  <c r="Z2862" i="8"/>
  <c r="Z2863" i="8"/>
  <c r="Z2864" i="8"/>
  <c r="Z2865" i="8"/>
  <c r="Z2866" i="8"/>
  <c r="Z2867" i="8"/>
  <c r="Z2868" i="8"/>
  <c r="Z2869" i="8"/>
  <c r="Z2870" i="8"/>
  <c r="Z2871" i="8"/>
  <c r="Z2872" i="8"/>
  <c r="Z2873" i="8"/>
  <c r="Z2874" i="8"/>
  <c r="Z2875" i="8"/>
  <c r="Z2876" i="8"/>
  <c r="Z2877" i="8"/>
  <c r="Z2878" i="8"/>
  <c r="Z2879" i="8"/>
  <c r="Z2880" i="8"/>
  <c r="Z2881" i="8"/>
  <c r="Z2882" i="8"/>
  <c r="Z2883" i="8"/>
  <c r="Z2884" i="8"/>
  <c r="Z2885" i="8"/>
  <c r="Z2886" i="8"/>
  <c r="Z2887" i="8"/>
  <c r="Z2888" i="8"/>
  <c r="Z2889" i="8"/>
  <c r="Z2890" i="8"/>
  <c r="Z2891" i="8"/>
  <c r="Z2892" i="8"/>
  <c r="Z2893" i="8"/>
  <c r="Z2894" i="8"/>
  <c r="Z2895" i="8"/>
  <c r="Z2896" i="8"/>
  <c r="Z2897" i="8"/>
  <c r="Z2898" i="8"/>
  <c r="Z2899" i="8"/>
  <c r="Z2900" i="8"/>
  <c r="Z2901" i="8"/>
  <c r="Z2902" i="8"/>
  <c r="Z2903" i="8"/>
  <c r="Z2904" i="8"/>
  <c r="Z2905" i="8"/>
  <c r="Z2906" i="8"/>
  <c r="Z2907" i="8"/>
  <c r="Z2908" i="8"/>
  <c r="Z2909" i="8"/>
  <c r="Z2910" i="8"/>
  <c r="Z2911" i="8"/>
  <c r="Z2912" i="8"/>
  <c r="Z2913" i="8"/>
  <c r="Z2914" i="8"/>
  <c r="Z2915" i="8"/>
  <c r="Z2916" i="8"/>
  <c r="Z2917" i="8"/>
  <c r="Z2918" i="8"/>
  <c r="Z2919" i="8"/>
  <c r="Z2920" i="8"/>
  <c r="Z2921" i="8"/>
  <c r="Z2922" i="8"/>
  <c r="Z2923" i="8"/>
  <c r="Z2924" i="8"/>
  <c r="Z2925" i="8"/>
  <c r="Z2926" i="8"/>
  <c r="Z2927" i="8"/>
  <c r="Z2928" i="8"/>
  <c r="Z2929" i="8"/>
  <c r="Z2930" i="8"/>
  <c r="Z2931" i="8"/>
  <c r="Z2932" i="8"/>
  <c r="Z2933" i="8"/>
  <c r="Z2934" i="8"/>
  <c r="Z2935" i="8"/>
  <c r="Z2936" i="8"/>
  <c r="Z2937" i="8"/>
  <c r="Z2938" i="8"/>
  <c r="Z2939" i="8"/>
  <c r="Z2940" i="8"/>
  <c r="Z2941" i="8"/>
  <c r="Z2942" i="8"/>
  <c r="Z2943" i="8"/>
  <c r="Z2944" i="8"/>
  <c r="Z2945" i="8"/>
  <c r="Z2946" i="8"/>
  <c r="Z2947" i="8"/>
  <c r="Z2948" i="8"/>
  <c r="Z2949" i="8"/>
  <c r="Z2950" i="8"/>
  <c r="Z2951" i="8"/>
  <c r="Z2952" i="8"/>
  <c r="Z2953" i="8"/>
  <c r="Z2954" i="8"/>
  <c r="Z2955" i="8"/>
  <c r="Z2956" i="8"/>
  <c r="Z2957" i="8"/>
  <c r="Z2958" i="8"/>
  <c r="Z2959" i="8"/>
  <c r="Z2960" i="8"/>
  <c r="Z2961" i="8"/>
  <c r="Z2962" i="8"/>
  <c r="Z2963" i="8"/>
  <c r="Z2964" i="8"/>
  <c r="Z2965" i="8"/>
  <c r="Z2966" i="8"/>
  <c r="Z2967" i="8"/>
  <c r="Z2968" i="8"/>
  <c r="Z2969" i="8"/>
  <c r="Z2970" i="8"/>
  <c r="Z2971" i="8"/>
  <c r="Z2972" i="8"/>
  <c r="Z2973" i="8"/>
  <c r="Z2974" i="8"/>
  <c r="Z2975" i="8"/>
  <c r="Z2976" i="8"/>
  <c r="Z2977" i="8"/>
  <c r="Z2978" i="8"/>
  <c r="Z2979" i="8"/>
  <c r="Z2980" i="8"/>
  <c r="Z2981" i="8"/>
  <c r="Z2982" i="8"/>
  <c r="Z2983" i="8"/>
  <c r="Z2984" i="8"/>
  <c r="Z2985" i="8"/>
  <c r="Z2986" i="8"/>
  <c r="Z2987" i="8"/>
  <c r="Z2988" i="8"/>
  <c r="Z2989" i="8"/>
  <c r="Z2990" i="8"/>
  <c r="Z2991" i="8"/>
  <c r="Z2992" i="8"/>
  <c r="Z2993" i="8"/>
  <c r="Z2994" i="8"/>
  <c r="Z2995" i="8"/>
  <c r="Z2996" i="8"/>
  <c r="Z2997" i="8"/>
  <c r="Z2998" i="8"/>
  <c r="Z2999" i="8"/>
  <c r="Z3000" i="8"/>
  <c r="Z3001" i="8"/>
  <c r="Z3002" i="8"/>
  <c r="Z3003" i="8"/>
  <c r="Z3004" i="8"/>
  <c r="Z3005" i="8"/>
  <c r="Z3006" i="8"/>
  <c r="Z3007" i="8"/>
  <c r="Z3008" i="8"/>
  <c r="Z3009" i="8"/>
  <c r="Z3010" i="8"/>
  <c r="Z3011" i="8"/>
  <c r="Z3012" i="8"/>
  <c r="Z3013" i="8"/>
  <c r="Z3014" i="8"/>
  <c r="Z3015" i="8"/>
  <c r="Z3016" i="8"/>
  <c r="Z3017" i="8"/>
  <c r="Z3018" i="8"/>
  <c r="Z3019" i="8"/>
  <c r="Z3020" i="8"/>
  <c r="Z3021" i="8"/>
  <c r="Z3022" i="8"/>
  <c r="Z3023" i="8"/>
  <c r="Z3024" i="8"/>
  <c r="Z3025" i="8"/>
  <c r="Z3026" i="8"/>
  <c r="Z3027" i="8"/>
  <c r="Z3028" i="8"/>
  <c r="Z3029" i="8"/>
  <c r="Z3030" i="8"/>
  <c r="Z3031" i="8"/>
  <c r="Z3032" i="8"/>
  <c r="Z3033" i="8"/>
  <c r="Z3034" i="8"/>
  <c r="Z3035" i="8"/>
  <c r="Z3036" i="8"/>
  <c r="Z3037" i="8"/>
  <c r="Z3038" i="8"/>
  <c r="Z3039" i="8"/>
  <c r="Z3040" i="8"/>
  <c r="Z3041" i="8"/>
  <c r="Z3042" i="8"/>
  <c r="Z3043" i="8"/>
  <c r="Z3044" i="8"/>
  <c r="Z3045" i="8"/>
  <c r="Z3046" i="8"/>
  <c r="Z3047" i="8"/>
  <c r="Z3048" i="8"/>
  <c r="Z3049" i="8"/>
  <c r="Z3050" i="8"/>
  <c r="Z3051" i="8"/>
  <c r="Z3052" i="8"/>
  <c r="Z3053" i="8"/>
  <c r="Z3054" i="8"/>
  <c r="Z3055" i="8"/>
  <c r="Z3056" i="8"/>
  <c r="Z3057" i="8"/>
  <c r="Z3058" i="8"/>
  <c r="Z3059" i="8"/>
  <c r="Z3060" i="8"/>
  <c r="Z3061" i="8"/>
  <c r="Z3062" i="8"/>
  <c r="Z3063" i="8"/>
  <c r="Z3064" i="8"/>
  <c r="Z3065" i="8"/>
  <c r="Z3066" i="8"/>
  <c r="Z3067" i="8"/>
  <c r="Z3068" i="8"/>
  <c r="Z3069" i="8"/>
  <c r="Z3070" i="8"/>
  <c r="Z3071" i="8"/>
  <c r="Z3072" i="8"/>
  <c r="Z3073" i="8"/>
  <c r="Z3074" i="8"/>
  <c r="Z3075" i="8"/>
  <c r="Z3076" i="8"/>
  <c r="Z3077" i="8"/>
  <c r="Z3078" i="8"/>
  <c r="Z3079" i="8"/>
  <c r="Z3080" i="8"/>
  <c r="Z3081" i="8"/>
  <c r="Z3082" i="8"/>
  <c r="Z3083" i="8"/>
  <c r="Z3084" i="8"/>
  <c r="Z3085" i="8"/>
  <c r="Z3086" i="8"/>
  <c r="Z3087" i="8"/>
  <c r="Z3088" i="8"/>
  <c r="Z3089" i="8"/>
  <c r="Z3090" i="8"/>
  <c r="Z3091" i="8"/>
  <c r="Z3092" i="8"/>
  <c r="Z3093" i="8"/>
  <c r="Z3094" i="8"/>
  <c r="Z3095" i="8"/>
  <c r="Z3096" i="8"/>
  <c r="Z3097" i="8"/>
  <c r="Z3098" i="8"/>
  <c r="Z3099" i="8"/>
  <c r="Z3100" i="8"/>
  <c r="Z3101" i="8"/>
  <c r="Z3102" i="8"/>
  <c r="Z3103" i="8"/>
  <c r="Z3104" i="8"/>
  <c r="Z3105" i="8"/>
  <c r="Z3106" i="8"/>
  <c r="Z3107" i="8"/>
  <c r="Z3108" i="8"/>
  <c r="Z3109" i="8"/>
  <c r="Z3110" i="8"/>
  <c r="Z3111" i="8"/>
  <c r="Z3112" i="8"/>
  <c r="Z3113" i="8"/>
  <c r="Z3114" i="8"/>
  <c r="Z3115" i="8"/>
  <c r="Z3116" i="8"/>
  <c r="Z3117" i="8"/>
  <c r="Z3118" i="8"/>
  <c r="Z3119" i="8"/>
  <c r="Z3120" i="8"/>
  <c r="Z3121" i="8"/>
  <c r="Z3122" i="8"/>
  <c r="Z3123" i="8"/>
  <c r="Z3124" i="8"/>
  <c r="Z3125" i="8"/>
  <c r="Z3126" i="8"/>
  <c r="Z3127" i="8"/>
  <c r="Z3128" i="8"/>
  <c r="Z3129" i="8"/>
  <c r="Z3130" i="8"/>
  <c r="Z3131" i="8"/>
  <c r="Z3132" i="8"/>
  <c r="Z3133" i="8"/>
  <c r="Z3134" i="8"/>
  <c r="Z3135" i="8"/>
  <c r="Z3136" i="8"/>
  <c r="Z3137" i="8"/>
  <c r="Z3138" i="8"/>
  <c r="Z3139" i="8"/>
  <c r="Z3140" i="8"/>
  <c r="Z3141" i="8"/>
  <c r="Z3142" i="8"/>
  <c r="Z3143" i="8"/>
  <c r="Z3144" i="8"/>
  <c r="Z3145" i="8"/>
  <c r="Z3146" i="8"/>
  <c r="Z3147" i="8"/>
  <c r="Z3148" i="8"/>
  <c r="Z3149" i="8"/>
  <c r="Z3150" i="8"/>
  <c r="Z3151" i="8"/>
  <c r="Z3152" i="8"/>
  <c r="Z3153" i="8"/>
  <c r="Z3154" i="8"/>
  <c r="Z3155" i="8"/>
  <c r="Z3156" i="8"/>
  <c r="Z3157" i="8"/>
  <c r="Z3158" i="8"/>
  <c r="Z3159" i="8"/>
  <c r="Z3160" i="8"/>
  <c r="Z3161" i="8"/>
  <c r="Z3162" i="8"/>
  <c r="Z3163" i="8"/>
  <c r="Z3164" i="8"/>
  <c r="Z3165" i="8"/>
  <c r="Z3166" i="8"/>
  <c r="Z3167" i="8"/>
  <c r="Z3168" i="8"/>
  <c r="Z3169" i="8"/>
  <c r="Z3170" i="8"/>
  <c r="Z3171" i="8"/>
  <c r="Z3172" i="8"/>
  <c r="Z3173" i="8"/>
  <c r="Z3174" i="8"/>
  <c r="Z3175" i="8"/>
  <c r="Z3176" i="8"/>
  <c r="Z3177" i="8"/>
  <c r="Z3178" i="8"/>
  <c r="Z3179" i="8"/>
  <c r="Z3180" i="8"/>
  <c r="Z3181" i="8"/>
  <c r="Z3182" i="8"/>
  <c r="Z3183" i="8"/>
  <c r="Z3184" i="8"/>
  <c r="Z3185" i="8"/>
  <c r="Z3186" i="8"/>
  <c r="Z3187" i="8"/>
  <c r="Z3188" i="8"/>
  <c r="Z3189" i="8"/>
  <c r="Z3190" i="8"/>
  <c r="Z3191" i="8"/>
  <c r="Z3192" i="8"/>
  <c r="Z3193" i="8"/>
  <c r="Z3194" i="8"/>
  <c r="Z3195" i="8"/>
  <c r="Z3196" i="8"/>
  <c r="Z3197" i="8"/>
  <c r="Z3198" i="8"/>
  <c r="Z3199" i="8"/>
  <c r="Z3200" i="8"/>
  <c r="Z3201" i="8"/>
  <c r="Z3202" i="8"/>
  <c r="Z3203" i="8"/>
  <c r="Z3204" i="8"/>
  <c r="Z3205" i="8"/>
  <c r="Z3206" i="8"/>
  <c r="Z3207" i="8"/>
  <c r="Z3208" i="8"/>
  <c r="Z3209" i="8"/>
  <c r="Z3210" i="8"/>
  <c r="Z3211" i="8"/>
  <c r="Z3212" i="8"/>
  <c r="Z3213" i="8"/>
  <c r="Z3214" i="8"/>
  <c r="Z3215" i="8"/>
  <c r="Z3216" i="8"/>
  <c r="Z3217" i="8"/>
  <c r="Z3218" i="8"/>
  <c r="Z3219" i="8"/>
  <c r="Z3220" i="8"/>
  <c r="Z3221" i="8"/>
  <c r="Z3222" i="8"/>
  <c r="Z3223" i="8"/>
  <c r="Z3224" i="8"/>
  <c r="Z3225" i="8"/>
  <c r="Z3226" i="8"/>
  <c r="Z3227" i="8"/>
  <c r="Z3228" i="8"/>
  <c r="Z3229" i="8"/>
  <c r="Z3230" i="8"/>
  <c r="Z3231" i="8"/>
  <c r="Z3232" i="8"/>
  <c r="Z3233" i="8"/>
  <c r="Z3234" i="8"/>
  <c r="Z3235" i="8"/>
  <c r="Z3236" i="8"/>
  <c r="Z3237" i="8"/>
  <c r="Z3238" i="8"/>
  <c r="Z3239" i="8"/>
  <c r="Z3240" i="8"/>
  <c r="Z3241" i="8"/>
  <c r="Z3242" i="8"/>
  <c r="Z3243" i="8"/>
  <c r="Z3244" i="8"/>
  <c r="Z3245" i="8"/>
  <c r="Z3246" i="8"/>
  <c r="Z3247" i="8"/>
  <c r="Z3248" i="8"/>
  <c r="Z3249" i="8"/>
  <c r="Z3250" i="8"/>
  <c r="Z3251" i="8"/>
  <c r="Z3252" i="8"/>
  <c r="Z3253" i="8"/>
  <c r="Z3254" i="8"/>
  <c r="Z3255" i="8"/>
  <c r="Z3256" i="8"/>
  <c r="Z3257" i="8"/>
  <c r="Z3258" i="8"/>
  <c r="Z3259" i="8"/>
  <c r="Z3260" i="8"/>
  <c r="Z3261" i="8"/>
  <c r="Z3262" i="8"/>
  <c r="Z3263" i="8"/>
  <c r="Z3264" i="8"/>
  <c r="Z3265" i="8"/>
  <c r="Z3266" i="8"/>
  <c r="Z3267" i="8"/>
  <c r="Z3268" i="8"/>
  <c r="Z3269" i="8"/>
  <c r="Z3270" i="8"/>
  <c r="Z3271" i="8"/>
  <c r="Z3272" i="8"/>
  <c r="Z3273" i="8"/>
  <c r="Z3274" i="8"/>
  <c r="Z3275" i="8"/>
  <c r="Z3276" i="8"/>
  <c r="Z3277" i="8"/>
  <c r="Z3278" i="8"/>
  <c r="Z3279" i="8"/>
  <c r="Z3280" i="8"/>
  <c r="Z3281" i="8"/>
  <c r="Z3282" i="8"/>
  <c r="Z3283" i="8"/>
  <c r="Z3284" i="8"/>
  <c r="Z3285" i="8"/>
  <c r="Z3286" i="8"/>
  <c r="Z3287" i="8"/>
  <c r="Z3288" i="8"/>
  <c r="Z3289" i="8"/>
  <c r="Z3290" i="8"/>
  <c r="Z3291" i="8"/>
  <c r="Z3292" i="8"/>
  <c r="Z3293" i="8"/>
  <c r="Z3294" i="8"/>
  <c r="Z3295" i="8"/>
  <c r="Z3296" i="8"/>
  <c r="Z3297" i="8"/>
  <c r="Z3298" i="8"/>
  <c r="Z3299" i="8"/>
  <c r="Z3300" i="8"/>
  <c r="Z3301" i="8"/>
  <c r="Z3302" i="8"/>
  <c r="Z3303" i="8"/>
  <c r="Z3304" i="8"/>
  <c r="Z3305" i="8"/>
  <c r="Z3306" i="8"/>
  <c r="Z3307" i="8"/>
  <c r="Z3308" i="8"/>
  <c r="Z3309" i="8"/>
  <c r="Z3310" i="8"/>
  <c r="Z3311" i="8"/>
  <c r="Z3312" i="8"/>
  <c r="Z3313" i="8"/>
  <c r="Z3314" i="8"/>
  <c r="Z3315" i="8"/>
  <c r="Z3316" i="8"/>
  <c r="Z3317" i="8"/>
  <c r="Z3318" i="8"/>
  <c r="Z3319" i="8"/>
  <c r="Z3320" i="8"/>
  <c r="Z3321" i="8"/>
  <c r="Z3322" i="8"/>
  <c r="Z3323" i="8"/>
  <c r="Z3324" i="8"/>
  <c r="Z3325" i="8"/>
  <c r="Z3326" i="8"/>
  <c r="Z3327" i="8"/>
  <c r="Z3328" i="8"/>
  <c r="Z3329" i="8"/>
  <c r="Z3330" i="8"/>
  <c r="Z3331" i="8"/>
  <c r="Z3332" i="8"/>
  <c r="Z3333" i="8"/>
  <c r="Z3334" i="8"/>
  <c r="Z3335" i="8"/>
  <c r="Z3336" i="8"/>
  <c r="Z3337" i="8"/>
  <c r="Z3338" i="8"/>
  <c r="Z3339" i="8"/>
  <c r="Z3340" i="8"/>
  <c r="Z3341" i="8"/>
  <c r="Z3342" i="8"/>
  <c r="Z3343" i="8"/>
  <c r="Z3344" i="8"/>
  <c r="Z3345" i="8"/>
  <c r="Z3346" i="8"/>
  <c r="Z3347" i="8"/>
  <c r="Z3348" i="8"/>
  <c r="Z3349" i="8"/>
  <c r="Z3350" i="8"/>
  <c r="Z3351" i="8"/>
  <c r="Z3352" i="8"/>
  <c r="Z3353" i="8"/>
  <c r="Z3354" i="8"/>
  <c r="Z3355" i="8"/>
  <c r="Z3356" i="8"/>
  <c r="Z3357" i="8"/>
  <c r="Z3358" i="8"/>
  <c r="Z3359" i="8"/>
  <c r="Z3360" i="8"/>
  <c r="Z3361" i="8"/>
  <c r="Z3362" i="8"/>
  <c r="Z3363" i="8"/>
  <c r="Z3364" i="8"/>
  <c r="Z3365" i="8"/>
  <c r="Z3366" i="8"/>
  <c r="Z3367" i="8"/>
  <c r="Z3368" i="8"/>
  <c r="Z3369" i="8"/>
  <c r="Z3370" i="8"/>
  <c r="Z3371" i="8"/>
  <c r="Z3372" i="8"/>
  <c r="Z3373" i="8"/>
  <c r="Z3374" i="8"/>
  <c r="Z3375" i="8"/>
  <c r="Z3376" i="8"/>
  <c r="Z3377" i="8"/>
  <c r="Z3378" i="8"/>
  <c r="Z3379" i="8"/>
  <c r="Z3380" i="8"/>
  <c r="Z3381" i="8"/>
  <c r="Z3382" i="8"/>
  <c r="Z3383" i="8"/>
  <c r="Z3384" i="8"/>
  <c r="Z3385" i="8"/>
  <c r="Z3386" i="8"/>
  <c r="Z3387" i="8"/>
  <c r="Z3388" i="8"/>
  <c r="Z3389" i="8"/>
  <c r="Z3390" i="8"/>
  <c r="Z3391" i="8"/>
  <c r="Z3392" i="8"/>
  <c r="Z3393" i="8"/>
  <c r="Z3394" i="8"/>
  <c r="Z3395" i="8"/>
  <c r="Z3396" i="8"/>
  <c r="Z3397" i="8"/>
  <c r="Z3398" i="8"/>
  <c r="Z3399" i="8"/>
  <c r="Z3400" i="8"/>
  <c r="Z3401" i="8"/>
  <c r="Z3402" i="8"/>
  <c r="Z3403" i="8"/>
  <c r="Z3404" i="8"/>
  <c r="Z3405" i="8"/>
  <c r="Z3406" i="8"/>
  <c r="Z3407" i="8"/>
  <c r="Z3408" i="8"/>
  <c r="Z3409" i="8"/>
  <c r="Z3410" i="8"/>
  <c r="Z3411" i="8"/>
  <c r="Z3412" i="8"/>
  <c r="Z3413" i="8"/>
  <c r="Z3414" i="8"/>
  <c r="Z3415" i="8"/>
  <c r="Z3416" i="8"/>
  <c r="Z3417" i="8"/>
  <c r="Z3418" i="8"/>
  <c r="Z3419" i="8"/>
  <c r="Z3420" i="8"/>
  <c r="Z3421" i="8"/>
  <c r="Z3422" i="8"/>
  <c r="Z3423" i="8"/>
  <c r="Z3424" i="8"/>
  <c r="Z3425" i="8"/>
  <c r="Z3426" i="8"/>
  <c r="Z3427" i="8"/>
  <c r="Z3428" i="8"/>
  <c r="Z3429" i="8"/>
  <c r="Z3430" i="8"/>
  <c r="Z3431" i="8"/>
  <c r="Z3432" i="8"/>
  <c r="Z3433" i="8"/>
  <c r="Z3434" i="8"/>
  <c r="Z3435" i="8"/>
  <c r="Z3436" i="8"/>
  <c r="Z3437" i="8"/>
  <c r="Z3438" i="8"/>
  <c r="Z3439" i="8"/>
  <c r="Z3440" i="8"/>
  <c r="Z3441" i="8"/>
  <c r="Z3442" i="8"/>
  <c r="Z3443" i="8"/>
  <c r="Z3444" i="8"/>
  <c r="Z3445" i="8"/>
  <c r="Z3446" i="8"/>
  <c r="Z3447" i="8"/>
  <c r="Z3448" i="8"/>
  <c r="Z3449" i="8"/>
  <c r="Z3450" i="8"/>
  <c r="Z3451" i="8"/>
  <c r="Z3452" i="8"/>
  <c r="Z3453" i="8"/>
  <c r="Z3454" i="8"/>
  <c r="Z3455" i="8"/>
  <c r="Z3456" i="8"/>
  <c r="Z3457" i="8"/>
  <c r="Z3458" i="8"/>
  <c r="Z3459" i="8"/>
  <c r="Z3460" i="8"/>
  <c r="Z3461" i="8"/>
  <c r="Z3462" i="8"/>
  <c r="Z3463" i="8"/>
  <c r="Z3464" i="8"/>
  <c r="Z3465" i="8"/>
  <c r="Z3466" i="8"/>
  <c r="Z3467" i="8"/>
  <c r="Z3468" i="8"/>
  <c r="Z3469" i="8"/>
  <c r="Z3470" i="8"/>
  <c r="Z3471" i="8"/>
  <c r="Z3472" i="8"/>
  <c r="Z3473" i="8"/>
  <c r="Z3474" i="8"/>
  <c r="Z3475" i="8"/>
  <c r="Z3476" i="8"/>
  <c r="Z3477" i="8"/>
  <c r="Z3478" i="8"/>
  <c r="Z3479" i="8"/>
  <c r="Z3480" i="8"/>
  <c r="Z3481" i="8"/>
  <c r="Z3482" i="8"/>
  <c r="Z3483" i="8"/>
  <c r="Z3484" i="8"/>
  <c r="Z3485" i="8"/>
  <c r="Z3486" i="8"/>
  <c r="Z3487" i="8"/>
  <c r="Z3488" i="8"/>
  <c r="Z3489" i="8"/>
  <c r="Z3490" i="8"/>
  <c r="Z3491" i="8"/>
  <c r="Z3492" i="8"/>
  <c r="Z3493" i="8"/>
  <c r="Z3494" i="8"/>
  <c r="Z3495" i="8"/>
  <c r="Z3496" i="8"/>
  <c r="Z3497" i="8"/>
  <c r="Z3498" i="8"/>
  <c r="Z3499" i="8"/>
  <c r="Z3500" i="8"/>
  <c r="Z3501" i="8"/>
  <c r="Z3502" i="8"/>
  <c r="Z3503" i="8"/>
  <c r="Z3504" i="8"/>
  <c r="Z3505" i="8"/>
  <c r="Z3506" i="8"/>
  <c r="Z3507" i="8"/>
  <c r="Z3508" i="8"/>
  <c r="Z3509" i="8"/>
  <c r="Z3510" i="8"/>
  <c r="Z3511" i="8"/>
  <c r="Z3512" i="8"/>
  <c r="Z3513" i="8"/>
  <c r="Z3514" i="8"/>
  <c r="Z3515" i="8"/>
  <c r="Z3516" i="8"/>
  <c r="Z3517" i="8"/>
  <c r="Z3518" i="8"/>
  <c r="Z3519" i="8"/>
  <c r="Z3520" i="8"/>
  <c r="Z3521" i="8"/>
  <c r="Z3522" i="8"/>
  <c r="Z3523" i="8"/>
  <c r="Z3524" i="8"/>
  <c r="Z3525" i="8"/>
  <c r="Z3526" i="8"/>
  <c r="Z3527" i="8"/>
  <c r="Z3528" i="8"/>
  <c r="Z3529" i="8"/>
  <c r="Z3530" i="8"/>
  <c r="Z3531" i="8"/>
  <c r="Z3532" i="8"/>
  <c r="Z3533" i="8"/>
  <c r="Z3534" i="8"/>
  <c r="Z3535" i="8"/>
  <c r="Z3536" i="8"/>
  <c r="Z3537" i="8"/>
  <c r="Z3538" i="8"/>
  <c r="Z3539" i="8"/>
  <c r="Z3540" i="8"/>
  <c r="Z3541" i="8"/>
  <c r="Z3542" i="8"/>
  <c r="Z3543" i="8"/>
  <c r="Z3544" i="8"/>
  <c r="Z3545" i="8"/>
  <c r="Z3546" i="8"/>
  <c r="Z3547" i="8"/>
  <c r="Z3548" i="8"/>
  <c r="Z3549" i="8"/>
  <c r="Z3550" i="8"/>
  <c r="Z3551" i="8"/>
  <c r="Z3552" i="8"/>
  <c r="Z3553" i="8"/>
  <c r="Z3554" i="8"/>
  <c r="Z3555" i="8"/>
  <c r="Z3556" i="8"/>
  <c r="Z3557" i="8"/>
  <c r="Z3558" i="8"/>
  <c r="Z3559" i="8"/>
  <c r="Z3560" i="8"/>
  <c r="Z3561" i="8"/>
  <c r="Z3562" i="8"/>
  <c r="Z3563" i="8"/>
  <c r="Z3564" i="8"/>
  <c r="Z3565" i="8"/>
  <c r="Z3566" i="8"/>
  <c r="Z3567" i="8"/>
  <c r="Z3568" i="8"/>
  <c r="Z3569" i="8"/>
  <c r="Z3570" i="8"/>
  <c r="Z3571" i="8"/>
  <c r="Z3572" i="8"/>
  <c r="Z3573" i="8"/>
  <c r="Z3574" i="8"/>
  <c r="Z3575" i="8"/>
  <c r="Z3576" i="8"/>
  <c r="Z3577" i="8"/>
  <c r="Z3578" i="8"/>
  <c r="Z3579" i="8"/>
  <c r="Z3580" i="8"/>
  <c r="Z3581" i="8"/>
  <c r="Z3582" i="8"/>
  <c r="Z3583" i="8"/>
  <c r="Z3584" i="8"/>
  <c r="Z3585" i="8"/>
  <c r="Z3586" i="8"/>
  <c r="Z3587" i="8"/>
  <c r="Z3588" i="8"/>
  <c r="Z3589" i="8"/>
  <c r="Z3590" i="8"/>
  <c r="Z3591" i="8"/>
  <c r="Z3592" i="8"/>
  <c r="Z3593" i="8"/>
  <c r="Z3594" i="8"/>
  <c r="Z3595" i="8"/>
  <c r="Z3596" i="8"/>
  <c r="Z3597" i="8"/>
  <c r="Z3598" i="8"/>
  <c r="Z3599" i="8"/>
  <c r="Z3600" i="8"/>
  <c r="Z3601" i="8"/>
  <c r="Z3602" i="8"/>
  <c r="Z3603" i="8"/>
  <c r="Z3604" i="8"/>
  <c r="Z3605" i="8"/>
  <c r="Z3606" i="8"/>
  <c r="Z3607" i="8"/>
  <c r="Z3608" i="8"/>
  <c r="Z3609" i="8"/>
  <c r="Z3610" i="8"/>
  <c r="Z3611" i="8"/>
  <c r="Z3612" i="8"/>
  <c r="Z3613" i="8"/>
  <c r="Z3614" i="8"/>
  <c r="Z3615" i="8"/>
  <c r="Z3616" i="8"/>
  <c r="Z3617" i="8"/>
  <c r="Z3618" i="8"/>
  <c r="Z3619" i="8"/>
  <c r="Z3620" i="8"/>
  <c r="Z3621" i="8"/>
  <c r="Z3622" i="8"/>
  <c r="Z3623" i="8"/>
  <c r="Z3624" i="8"/>
  <c r="Z3625" i="8"/>
  <c r="Z3626" i="8"/>
  <c r="Z3627" i="8"/>
  <c r="Z3628" i="8"/>
  <c r="Z3629" i="8"/>
  <c r="Z3630" i="8"/>
  <c r="Z3631" i="8"/>
  <c r="Z3632" i="8"/>
  <c r="Z3633" i="8"/>
  <c r="Z3634" i="8"/>
  <c r="Z3635" i="8"/>
  <c r="Z3636" i="8"/>
  <c r="Z3637" i="8"/>
  <c r="Z3638" i="8"/>
  <c r="Z3639" i="8"/>
  <c r="Z3640" i="8"/>
  <c r="Z3641" i="8"/>
  <c r="Z3642" i="8"/>
  <c r="Z3643" i="8"/>
  <c r="Z3644" i="8"/>
  <c r="Z3645" i="8"/>
  <c r="Z3646" i="8"/>
  <c r="Z3647" i="8"/>
  <c r="Z3648" i="8"/>
  <c r="Z3649" i="8"/>
  <c r="Z3650" i="8"/>
  <c r="Z3651" i="8"/>
  <c r="Z3652" i="8"/>
  <c r="Z3653" i="8"/>
  <c r="Z3654" i="8"/>
  <c r="Z3655" i="8"/>
  <c r="Z3656" i="8"/>
  <c r="Z3657" i="8"/>
  <c r="Z3658" i="8"/>
  <c r="Z3659" i="8"/>
  <c r="Z3660" i="8"/>
  <c r="Z3661" i="8"/>
  <c r="Z3662" i="8"/>
  <c r="Z3663" i="8"/>
  <c r="Z3664" i="8"/>
  <c r="Z3665" i="8"/>
  <c r="Z3666" i="8"/>
  <c r="Z3667" i="8"/>
  <c r="Z3668" i="8"/>
  <c r="Z3669" i="8"/>
  <c r="Z3670" i="8"/>
  <c r="Z3671" i="8"/>
  <c r="Z3672" i="8"/>
  <c r="Z3673" i="8"/>
  <c r="Z3674" i="8"/>
  <c r="Z3675" i="8"/>
  <c r="Z3676" i="8"/>
  <c r="Z3677" i="8"/>
  <c r="Z3678" i="8"/>
  <c r="Z3679" i="8"/>
  <c r="Z3680" i="8"/>
  <c r="Z3681" i="8"/>
  <c r="Z3682" i="8"/>
  <c r="Z3683" i="8"/>
  <c r="Z3684" i="8"/>
  <c r="Z3685" i="8"/>
  <c r="Z3686" i="8"/>
  <c r="Z3687" i="8"/>
  <c r="Z3688" i="8"/>
  <c r="Z3689" i="8"/>
  <c r="Z3690" i="8"/>
  <c r="Z3691" i="8"/>
  <c r="Z3692" i="8"/>
  <c r="Z3693" i="8"/>
  <c r="Z3694" i="8"/>
  <c r="Z3695" i="8"/>
  <c r="Z3696" i="8"/>
  <c r="Z3697" i="8"/>
  <c r="Z3698" i="8"/>
  <c r="Z3699" i="8"/>
  <c r="Z3700" i="8"/>
  <c r="Z3701" i="8"/>
  <c r="Z3702" i="8"/>
  <c r="Z3703" i="8"/>
  <c r="Z3704" i="8"/>
  <c r="Z3705" i="8"/>
  <c r="Z3706" i="8"/>
  <c r="Z3707" i="8"/>
  <c r="Z3708" i="8"/>
  <c r="Z3709" i="8"/>
  <c r="Z3710" i="8"/>
  <c r="Z3711" i="8"/>
  <c r="Z3712" i="8"/>
  <c r="Z3713" i="8"/>
  <c r="Z3714" i="8"/>
  <c r="Z3715" i="8"/>
  <c r="Z3716" i="8"/>
  <c r="Z3717" i="8"/>
  <c r="Z3718" i="8"/>
  <c r="Z3719" i="8"/>
  <c r="Z3720" i="8"/>
  <c r="Z3721" i="8"/>
  <c r="Z3722" i="8"/>
  <c r="Z3723" i="8"/>
  <c r="Z3724" i="8"/>
  <c r="Z3725" i="8"/>
  <c r="Z3726" i="8"/>
  <c r="Z3727" i="8"/>
  <c r="Z3728" i="8"/>
  <c r="Z3729" i="8"/>
  <c r="Z3730" i="8"/>
  <c r="Z3731" i="8"/>
  <c r="Z3732" i="8"/>
  <c r="Z3733" i="8"/>
  <c r="Z3734" i="8"/>
  <c r="Z3735" i="8"/>
  <c r="Z3736" i="8"/>
  <c r="Z3737" i="8"/>
  <c r="Z3738" i="8"/>
  <c r="Z3739" i="8"/>
  <c r="Z3740" i="8"/>
  <c r="Z3741" i="8"/>
  <c r="Z3742" i="8"/>
  <c r="Z3743" i="8"/>
  <c r="Z3744" i="8"/>
  <c r="Z3745" i="8"/>
  <c r="Z3746" i="8"/>
  <c r="Z3747" i="8"/>
  <c r="Z3748" i="8"/>
  <c r="Z3749" i="8"/>
  <c r="Z3750" i="8"/>
  <c r="Z3751" i="8"/>
  <c r="Z3752" i="8"/>
  <c r="Z3753" i="8"/>
  <c r="Z3754" i="8"/>
  <c r="Z3755" i="8"/>
  <c r="Z3756" i="8"/>
  <c r="Z3757" i="8"/>
  <c r="Z3758" i="8"/>
  <c r="Z3759" i="8"/>
  <c r="Z3760" i="8"/>
  <c r="Z3761" i="8"/>
  <c r="Z3762" i="8"/>
  <c r="Z3763" i="8"/>
  <c r="Z3764" i="8"/>
  <c r="Z3765" i="8"/>
  <c r="Z3766" i="8"/>
  <c r="Z3767" i="8"/>
  <c r="Z3768" i="8"/>
  <c r="Z3769" i="8"/>
  <c r="Z3770" i="8"/>
  <c r="Z3771" i="8"/>
  <c r="Z3772" i="8"/>
  <c r="Z3773" i="8"/>
  <c r="Z3774" i="8"/>
  <c r="Z3775" i="8"/>
  <c r="Z3776" i="8"/>
  <c r="Z3777" i="8"/>
  <c r="Z3778" i="8"/>
  <c r="Z3779" i="8"/>
  <c r="Z3780" i="8"/>
  <c r="Z3781" i="8"/>
  <c r="Z3782" i="8"/>
  <c r="Z3783" i="8"/>
  <c r="Z3784" i="8"/>
  <c r="Z3785" i="8"/>
  <c r="Z3786" i="8"/>
  <c r="Z3787" i="8"/>
  <c r="Z3788" i="8"/>
  <c r="Z3789" i="8"/>
  <c r="Z3790" i="8"/>
  <c r="Z3791" i="8"/>
  <c r="Z3792" i="8"/>
  <c r="Z3793" i="8"/>
  <c r="Z3794" i="8"/>
  <c r="Z3795" i="8"/>
  <c r="Z3796" i="8"/>
  <c r="Z3797" i="8"/>
  <c r="Z3798" i="8"/>
  <c r="Z3799" i="8"/>
  <c r="Z3800" i="8"/>
  <c r="Z3801" i="8"/>
  <c r="Z3802" i="8"/>
  <c r="Z3803" i="8"/>
  <c r="Z3804" i="8"/>
  <c r="Z3805" i="8"/>
  <c r="Z3806" i="8"/>
  <c r="Z3807" i="8"/>
  <c r="Z3808" i="8"/>
  <c r="Z3809" i="8"/>
  <c r="Z3810" i="8"/>
  <c r="Z3811" i="8"/>
  <c r="Z3812" i="8"/>
  <c r="Z3813" i="8"/>
  <c r="Z3814" i="8"/>
  <c r="Z3815" i="8"/>
  <c r="Z3816" i="8"/>
  <c r="Z3817" i="8"/>
  <c r="Z3818" i="8"/>
  <c r="Z3819" i="8"/>
  <c r="Z3820" i="8"/>
  <c r="Z3821" i="8"/>
  <c r="Z3822" i="8"/>
  <c r="Z3823" i="8"/>
  <c r="Z3824" i="8"/>
  <c r="Z3825" i="8"/>
  <c r="Z3826" i="8"/>
  <c r="Z3827" i="8"/>
  <c r="Z3828" i="8"/>
  <c r="Z3829" i="8"/>
  <c r="Z3830" i="8"/>
  <c r="Z3831" i="8"/>
  <c r="Z3832" i="8"/>
  <c r="Z3833" i="8"/>
  <c r="Z3834" i="8"/>
  <c r="Z3835" i="8"/>
  <c r="Z3836" i="8"/>
  <c r="Z3837" i="8"/>
  <c r="Z3838" i="8"/>
  <c r="Z3839" i="8"/>
  <c r="Z3840" i="8"/>
  <c r="Z3841" i="8"/>
  <c r="Z3842" i="8"/>
  <c r="Z3843" i="8"/>
  <c r="Z3844" i="8"/>
  <c r="Z3845" i="8"/>
  <c r="Z3846" i="8"/>
  <c r="Z3847" i="8"/>
  <c r="Z3848" i="8"/>
  <c r="Z3849" i="8"/>
  <c r="Z3850" i="8"/>
  <c r="Z3851" i="8"/>
  <c r="Z3852" i="8"/>
  <c r="Z3853" i="8"/>
  <c r="Z3854" i="8"/>
  <c r="Z3855" i="8"/>
  <c r="Z3856" i="8"/>
  <c r="Z3857" i="8"/>
  <c r="Z3858" i="8"/>
  <c r="Z3859" i="8"/>
  <c r="Z3860" i="8"/>
  <c r="Z3861" i="8"/>
  <c r="Z3862" i="8"/>
  <c r="Z3863" i="8"/>
  <c r="Z3864" i="8"/>
  <c r="Z3865" i="8"/>
  <c r="Z3866" i="8"/>
  <c r="Z3867" i="8"/>
  <c r="Z3868" i="8"/>
  <c r="Z3869" i="8"/>
  <c r="Z3870" i="8"/>
  <c r="Z3871" i="8"/>
  <c r="Z3872" i="8"/>
  <c r="Z3873" i="8"/>
  <c r="Z3874" i="8"/>
  <c r="Z3875" i="8"/>
  <c r="Z3876" i="8"/>
  <c r="Z3877" i="8"/>
  <c r="Z3878" i="8"/>
  <c r="Z3879" i="8"/>
  <c r="Z3880" i="8"/>
  <c r="Z3881" i="8"/>
  <c r="Z3882" i="8"/>
  <c r="Z3883" i="8"/>
  <c r="Z3884" i="8"/>
  <c r="Z3885" i="8"/>
  <c r="Z3886" i="8"/>
  <c r="Z3887" i="8"/>
  <c r="Z3888" i="8"/>
  <c r="Z3889" i="8"/>
  <c r="Z3890" i="8"/>
  <c r="Z3891" i="8"/>
  <c r="Z3892" i="8"/>
  <c r="Z3893" i="8"/>
  <c r="Z3894" i="8"/>
  <c r="Z3895" i="8"/>
  <c r="Z3896" i="8"/>
  <c r="Z3897" i="8"/>
  <c r="Z3898" i="8"/>
  <c r="Z3899" i="8"/>
  <c r="Z3900" i="8"/>
  <c r="Z3901" i="8"/>
  <c r="Z3902" i="8"/>
  <c r="Z3903" i="8"/>
  <c r="Z3904" i="8"/>
  <c r="Z3905" i="8"/>
  <c r="Z3906" i="8"/>
  <c r="Z3907" i="8"/>
  <c r="Z3908" i="8"/>
  <c r="Z3909" i="8"/>
  <c r="Z3910" i="8"/>
  <c r="Z3911" i="8"/>
  <c r="Z3912" i="8"/>
  <c r="Z3913" i="8"/>
  <c r="Z3914" i="8"/>
  <c r="Z3915" i="8"/>
  <c r="Z3916" i="8"/>
  <c r="Z3917" i="8"/>
  <c r="Z3918" i="8"/>
  <c r="Z3919" i="8"/>
  <c r="Z3920" i="8"/>
  <c r="Z3921" i="8"/>
  <c r="Z3922" i="8"/>
  <c r="Z3923" i="8"/>
  <c r="Z3924" i="8"/>
  <c r="Z3925" i="8"/>
  <c r="Z3926" i="8"/>
  <c r="Z3927" i="8"/>
  <c r="Z3928" i="8"/>
  <c r="Z3929" i="8"/>
  <c r="Z3930" i="8"/>
  <c r="Z3931" i="8"/>
  <c r="Z3932" i="8"/>
  <c r="Z3933" i="8"/>
  <c r="Z3934" i="8"/>
  <c r="Z3935" i="8"/>
  <c r="Z3936" i="8"/>
  <c r="Z3937" i="8"/>
  <c r="Z3938" i="8"/>
  <c r="Z3939" i="8"/>
  <c r="Z3940" i="8"/>
  <c r="Z3941" i="8"/>
  <c r="Z3942" i="8"/>
  <c r="Z3943" i="8"/>
  <c r="Z3944" i="8"/>
  <c r="Z3945" i="8"/>
  <c r="Z3946" i="8"/>
  <c r="Z3947" i="8"/>
  <c r="Z3948" i="8"/>
  <c r="Z3949" i="8"/>
  <c r="Z3950" i="8"/>
  <c r="Z3951" i="8"/>
  <c r="Z3952" i="8"/>
  <c r="Z3953" i="8"/>
  <c r="Z3954" i="8"/>
  <c r="Z3955" i="8"/>
  <c r="Z3956" i="8"/>
  <c r="Z3957" i="8"/>
  <c r="Z3958" i="8"/>
  <c r="Z3959" i="8"/>
  <c r="Z3960" i="8"/>
  <c r="Z3961" i="8"/>
  <c r="Z3962" i="8"/>
  <c r="Z3963" i="8"/>
  <c r="Z3964" i="8"/>
  <c r="Z3965" i="8"/>
  <c r="Z3966" i="8"/>
  <c r="Z3967" i="8"/>
  <c r="Z3968" i="8"/>
  <c r="Z3969" i="8"/>
  <c r="Z3970" i="8"/>
  <c r="Z3971" i="8"/>
  <c r="Z3972" i="8"/>
  <c r="Z3973" i="8"/>
  <c r="Z3974" i="8"/>
  <c r="Z3975" i="8"/>
  <c r="Z3976" i="8"/>
  <c r="Z3977" i="8"/>
  <c r="Z3978" i="8"/>
  <c r="Z3979" i="8"/>
  <c r="Z3980" i="8"/>
  <c r="Z3981" i="8"/>
  <c r="Z3982" i="8"/>
  <c r="Z3983" i="8"/>
  <c r="Z3984" i="8"/>
  <c r="Z3985" i="8"/>
  <c r="Z3986" i="8"/>
  <c r="Z3987" i="8"/>
  <c r="Z3988" i="8"/>
  <c r="Z3989" i="8"/>
  <c r="Z3990" i="8"/>
  <c r="Z3991" i="8"/>
  <c r="Z3992" i="8"/>
  <c r="Z3993" i="8"/>
  <c r="Z3994" i="8"/>
  <c r="Z3995" i="8"/>
  <c r="Z3996" i="8"/>
  <c r="Z3997" i="8"/>
  <c r="Z3998" i="8"/>
  <c r="Z3999" i="8"/>
  <c r="Z4000" i="8"/>
  <c r="Z4001" i="8"/>
  <c r="Z4002" i="8"/>
  <c r="Z4003" i="8"/>
  <c r="Z4004" i="8"/>
  <c r="Z4005" i="8"/>
  <c r="Z4006" i="8"/>
  <c r="Z4007" i="8"/>
  <c r="Z4008" i="8"/>
  <c r="Z4009" i="8"/>
  <c r="Z4010" i="8"/>
  <c r="Z4011" i="8"/>
  <c r="Z4012" i="8"/>
  <c r="Z4013" i="8"/>
  <c r="Z4014" i="8"/>
  <c r="Z4015" i="8"/>
  <c r="Z4016" i="8"/>
  <c r="Z4017" i="8"/>
  <c r="Z4018" i="8"/>
  <c r="Z4019" i="8"/>
  <c r="Z4020" i="8"/>
  <c r="Z4021" i="8"/>
  <c r="Z4022" i="8"/>
  <c r="Z4023" i="8"/>
  <c r="Z4024" i="8"/>
  <c r="Z4025" i="8"/>
  <c r="Z4026" i="8"/>
  <c r="Z4027" i="8"/>
  <c r="Z4028" i="8"/>
  <c r="Z4029" i="8"/>
  <c r="Z4030" i="8"/>
  <c r="Z4031" i="8"/>
  <c r="Z4032" i="8"/>
  <c r="Z4033" i="8"/>
  <c r="Z4034" i="8"/>
  <c r="Z4035" i="8"/>
  <c r="Z4036" i="8"/>
  <c r="Z4037" i="8"/>
  <c r="Z4038" i="8"/>
  <c r="Z4039" i="8"/>
  <c r="Z4040" i="8"/>
  <c r="Z4041" i="8"/>
  <c r="Z4042" i="8"/>
  <c r="Z4043" i="8"/>
  <c r="Z4044" i="8"/>
  <c r="Z4045" i="8"/>
  <c r="Z4046" i="8"/>
  <c r="Z4047" i="8"/>
  <c r="Z4048" i="8"/>
  <c r="Z4049" i="8"/>
  <c r="Z4050" i="8"/>
  <c r="Z4051" i="8"/>
  <c r="Z4052" i="8"/>
  <c r="Z4053" i="8"/>
  <c r="Z4054" i="8"/>
  <c r="Z4055" i="8"/>
  <c r="Z4056" i="8"/>
  <c r="Z4057" i="8"/>
  <c r="Z4058" i="8"/>
  <c r="Z4059" i="8"/>
  <c r="Z4060" i="8"/>
  <c r="Z4061" i="8"/>
  <c r="Z4062" i="8"/>
  <c r="Z4063" i="8"/>
  <c r="Z4064" i="8"/>
  <c r="Z4065" i="8"/>
  <c r="Z4066" i="8"/>
  <c r="Z4067" i="8"/>
  <c r="Z4068" i="8"/>
  <c r="Z4069" i="8"/>
  <c r="Z4070" i="8"/>
  <c r="Z4071" i="8"/>
  <c r="Z4072" i="8"/>
  <c r="Z4073" i="8"/>
  <c r="Z4074" i="8"/>
  <c r="Z4075" i="8"/>
  <c r="Z4076" i="8"/>
  <c r="Z4077" i="8"/>
  <c r="Z4078" i="8"/>
  <c r="Z4079" i="8"/>
  <c r="Z4080" i="8"/>
  <c r="Z4081" i="8"/>
  <c r="Z4082" i="8"/>
  <c r="Z4083" i="8"/>
  <c r="Z4084" i="8"/>
  <c r="Z4085" i="8"/>
  <c r="Z4086" i="8"/>
  <c r="Z4087" i="8"/>
  <c r="Z4088" i="8"/>
  <c r="Z4089" i="8"/>
  <c r="Z4090" i="8"/>
  <c r="Z4091" i="8"/>
  <c r="Z4092" i="8"/>
  <c r="Z4093" i="8"/>
  <c r="Z4094" i="8"/>
  <c r="Z4095" i="8"/>
  <c r="Z4096" i="8"/>
  <c r="Z4097" i="8"/>
  <c r="Z4098" i="8"/>
  <c r="Z4099" i="8"/>
  <c r="Z4100" i="8"/>
  <c r="Z4101" i="8"/>
  <c r="Z4102" i="8"/>
  <c r="Z4103" i="8"/>
  <c r="Z4104" i="8"/>
  <c r="Z4105" i="8"/>
  <c r="Z4106" i="8"/>
  <c r="Z4107" i="8"/>
  <c r="Z4108" i="8"/>
  <c r="Z4109" i="8"/>
  <c r="Z4110" i="8"/>
  <c r="Z4111" i="8"/>
  <c r="Z4112" i="8"/>
  <c r="Z4113" i="8"/>
  <c r="Z4114" i="8"/>
  <c r="Z4115" i="8"/>
  <c r="Z4116" i="8"/>
  <c r="Z4117" i="8"/>
  <c r="Z4118" i="8"/>
  <c r="Z4119" i="8"/>
  <c r="Z4120" i="8"/>
  <c r="Z4121" i="8"/>
  <c r="Z4122" i="8"/>
  <c r="Z4123" i="8"/>
  <c r="Z4124" i="8"/>
  <c r="Z4125" i="8"/>
  <c r="Z4126" i="8"/>
  <c r="Z4127" i="8"/>
  <c r="Z4128" i="8"/>
  <c r="Z4129" i="8"/>
  <c r="Z4130" i="8"/>
  <c r="Z4131" i="8"/>
  <c r="Z4132" i="8"/>
  <c r="Z4133" i="8"/>
  <c r="Z4134" i="8"/>
  <c r="Z4135" i="8"/>
  <c r="Z4136" i="8"/>
  <c r="Z4137" i="8"/>
  <c r="Z4138" i="8"/>
  <c r="Z4139" i="8"/>
  <c r="Z4140" i="8"/>
  <c r="Z4141" i="8"/>
  <c r="Z4142" i="8"/>
  <c r="Z4143" i="8"/>
  <c r="Z4144" i="8"/>
  <c r="Z4145" i="8"/>
  <c r="Z4146" i="8"/>
  <c r="Z4147" i="8"/>
  <c r="Z4148" i="8"/>
  <c r="Z4149" i="8"/>
  <c r="Z4150" i="8"/>
  <c r="Z4151" i="8"/>
  <c r="Z4152" i="8"/>
  <c r="Z4153" i="8"/>
  <c r="Z4154" i="8"/>
  <c r="Z4155" i="8"/>
  <c r="Z4156" i="8"/>
  <c r="Z4157" i="8"/>
  <c r="Z4158" i="8"/>
  <c r="Z4159" i="8"/>
  <c r="Z4160" i="8"/>
  <c r="Z4161" i="8"/>
  <c r="Z4162" i="8"/>
  <c r="Z4163" i="8"/>
  <c r="Z4164" i="8"/>
  <c r="Z4165" i="8"/>
  <c r="Z4166" i="8"/>
  <c r="Z4167" i="8"/>
  <c r="Z4168" i="8"/>
  <c r="Z4169" i="8"/>
  <c r="Z4170" i="8"/>
  <c r="Z4171" i="8"/>
  <c r="Z4172" i="8"/>
  <c r="Z4173" i="8"/>
  <c r="Z4174" i="8"/>
  <c r="Z4175" i="8"/>
  <c r="Z4176" i="8"/>
  <c r="Z4177" i="8"/>
  <c r="Z4178" i="8"/>
  <c r="Z4179" i="8"/>
  <c r="Z4180" i="8"/>
  <c r="Z4181" i="8"/>
  <c r="Z4182" i="8"/>
  <c r="Z4183" i="8"/>
  <c r="Z4184" i="8"/>
  <c r="Z4185" i="8"/>
  <c r="Z4186" i="8"/>
  <c r="Z4187" i="8"/>
  <c r="Z4188" i="8"/>
  <c r="Z4189" i="8"/>
  <c r="Z4190" i="8"/>
  <c r="Z4191" i="8"/>
  <c r="Z4192" i="8"/>
  <c r="Z4193" i="8"/>
  <c r="Z4194" i="8"/>
  <c r="Z4195" i="8"/>
  <c r="Z4196" i="8"/>
  <c r="Z4197" i="8"/>
  <c r="Z4198" i="8"/>
  <c r="Z4199" i="8"/>
  <c r="Z4200" i="8"/>
  <c r="Z4201" i="8"/>
  <c r="Z4202" i="8"/>
  <c r="Z4203" i="8"/>
  <c r="Z4204" i="8"/>
  <c r="Z4205" i="8"/>
  <c r="Z4206" i="8"/>
  <c r="Z4207" i="8"/>
  <c r="Z4208" i="8"/>
  <c r="Z4209" i="8"/>
  <c r="Z4210" i="8"/>
  <c r="Z4211" i="8"/>
  <c r="Z4212" i="8"/>
  <c r="Z4213" i="8"/>
  <c r="Z4214" i="8"/>
  <c r="Z4215" i="8"/>
  <c r="Z4216" i="8"/>
  <c r="Z4217" i="8"/>
  <c r="Z4218" i="8"/>
  <c r="Z4219" i="8"/>
  <c r="Z4220" i="8"/>
  <c r="Z4221" i="8"/>
  <c r="Z4222" i="8"/>
  <c r="Z4223" i="8"/>
  <c r="Z4224" i="8"/>
  <c r="Z4225" i="8"/>
  <c r="Z4226" i="8"/>
  <c r="Z4227" i="8"/>
  <c r="Z4228" i="8"/>
  <c r="Z4229" i="8"/>
  <c r="Z4230" i="8"/>
  <c r="Z4231" i="8"/>
  <c r="Z4232" i="8"/>
  <c r="Z4233" i="8"/>
  <c r="Z4234" i="8"/>
  <c r="Z4235" i="8"/>
  <c r="Z4236" i="8"/>
  <c r="Z4237" i="8"/>
  <c r="Z4238" i="8"/>
  <c r="Z4239" i="8"/>
  <c r="Z4240" i="8"/>
  <c r="Z4241" i="8"/>
  <c r="Z4242" i="8"/>
  <c r="Z4243" i="8"/>
  <c r="Z4244" i="8"/>
  <c r="Z4245" i="8"/>
  <c r="Z4246" i="8"/>
  <c r="Z4247" i="8"/>
  <c r="Z4248" i="8"/>
  <c r="Z4249" i="8"/>
  <c r="Z4250" i="8"/>
  <c r="Z4251" i="8"/>
  <c r="Z4252" i="8"/>
  <c r="Z4253" i="8"/>
  <c r="Z4254" i="8"/>
  <c r="Z4255" i="8"/>
  <c r="Z4256" i="8"/>
  <c r="Z4257" i="8"/>
  <c r="Z4258" i="8"/>
  <c r="Z4259" i="8"/>
  <c r="Z4260" i="8"/>
  <c r="Z4261" i="8"/>
  <c r="Z4262" i="8"/>
  <c r="Z4263" i="8"/>
  <c r="Z4264" i="8"/>
  <c r="Z4265" i="8"/>
  <c r="Z4266" i="8"/>
  <c r="Z4267" i="8"/>
  <c r="Z4268" i="8"/>
  <c r="Z4269" i="8"/>
  <c r="Z4270" i="8"/>
  <c r="Z4271" i="8"/>
  <c r="Z4272" i="8"/>
  <c r="Z4273" i="8"/>
  <c r="Z4274" i="8"/>
  <c r="Z4275" i="8"/>
  <c r="Z4276" i="8"/>
  <c r="Z4277" i="8"/>
  <c r="Z4278" i="8"/>
  <c r="Z4279" i="8"/>
  <c r="Z4280" i="8"/>
  <c r="Z4281" i="8"/>
  <c r="Z4282" i="8"/>
  <c r="Z4283" i="8"/>
  <c r="Z4284" i="8"/>
  <c r="Z4285" i="8"/>
  <c r="Z4286" i="8"/>
  <c r="Z4287" i="8"/>
  <c r="Z4288" i="8"/>
  <c r="Z4289" i="8"/>
  <c r="Z4290" i="8"/>
  <c r="Z4291" i="8"/>
  <c r="Z4292" i="8"/>
  <c r="Z4293" i="8"/>
  <c r="Z4294" i="8"/>
  <c r="Z4295" i="8"/>
  <c r="Z4296" i="8"/>
  <c r="Z4297" i="8"/>
  <c r="Z4298" i="8"/>
  <c r="Z4299" i="8"/>
  <c r="Z4300" i="8"/>
  <c r="Z4301" i="8"/>
  <c r="Z4302" i="8"/>
  <c r="Z4303" i="8"/>
  <c r="Z4304" i="8"/>
  <c r="Z4305" i="8"/>
  <c r="Z4306" i="8"/>
  <c r="Z4307" i="8"/>
  <c r="Z4308" i="8"/>
  <c r="Z4309" i="8"/>
  <c r="Z4310" i="8"/>
  <c r="Z4311" i="8"/>
  <c r="Z4312" i="8"/>
  <c r="Z4313" i="8"/>
  <c r="Z4314" i="8"/>
  <c r="Z4315" i="8"/>
  <c r="Z4316" i="8"/>
  <c r="Z4317" i="8"/>
  <c r="Z4318" i="8"/>
  <c r="Z4319" i="8"/>
  <c r="Z4320" i="8"/>
  <c r="Z4321" i="8"/>
  <c r="Z4322" i="8"/>
  <c r="Z4323" i="8"/>
  <c r="Z4324" i="8"/>
  <c r="Z4325" i="8"/>
  <c r="Z4326" i="8"/>
  <c r="Z4327" i="8"/>
  <c r="Z4328" i="8"/>
  <c r="Z4329" i="8"/>
  <c r="Z4330" i="8"/>
  <c r="Z4331" i="8"/>
  <c r="Z4332" i="8"/>
  <c r="Z4333" i="8"/>
  <c r="Z4334" i="8"/>
  <c r="Z4335" i="8"/>
  <c r="Z4336" i="8"/>
  <c r="Z4337" i="8"/>
  <c r="Z4338" i="8"/>
  <c r="Z4339" i="8"/>
  <c r="Z4340" i="8"/>
  <c r="Z4341" i="8"/>
  <c r="Z4342" i="8"/>
  <c r="Z4343" i="8"/>
  <c r="Z4344" i="8"/>
  <c r="Z4345" i="8"/>
  <c r="Z4346" i="8"/>
  <c r="Z4347" i="8"/>
  <c r="Z4348" i="8"/>
  <c r="Z4349" i="8"/>
  <c r="Z4350" i="8"/>
  <c r="Z4351" i="8"/>
  <c r="Z4352" i="8"/>
  <c r="Z4353" i="8"/>
  <c r="Z4354" i="8"/>
  <c r="Z4355" i="8"/>
  <c r="Z4356" i="8"/>
  <c r="Z4357" i="8"/>
  <c r="Z4358" i="8"/>
  <c r="Z4359" i="8"/>
  <c r="Z4360" i="8"/>
  <c r="Z4361" i="8"/>
  <c r="Z4362" i="8"/>
  <c r="Z4363" i="8"/>
  <c r="Z4364" i="8"/>
  <c r="Z4365" i="8"/>
  <c r="Z4366" i="8"/>
  <c r="Z4367" i="8"/>
  <c r="Z4368" i="8"/>
  <c r="Z4369" i="8"/>
  <c r="Z4370" i="8"/>
  <c r="Z4371" i="8"/>
  <c r="Z4372" i="8"/>
  <c r="Z4373" i="8"/>
  <c r="Z4374" i="8"/>
  <c r="Z4375" i="8"/>
  <c r="Z4376" i="8"/>
  <c r="Z4377" i="8"/>
  <c r="Z4378" i="8"/>
  <c r="Z4379" i="8"/>
  <c r="Z4380" i="8"/>
  <c r="Z4381" i="8"/>
  <c r="Z4382" i="8"/>
  <c r="Z4383" i="8"/>
  <c r="Z4384" i="8"/>
  <c r="Z4385" i="8"/>
  <c r="Z4386" i="8"/>
  <c r="Z4387" i="8"/>
  <c r="Z4388" i="8"/>
  <c r="Z4389" i="8"/>
  <c r="Z4390" i="8"/>
  <c r="Z4391" i="8"/>
  <c r="Z4392" i="8"/>
  <c r="Z4393" i="8"/>
  <c r="Z4394" i="8"/>
  <c r="Z4395" i="8"/>
  <c r="Z4396" i="8"/>
  <c r="Z4397" i="8"/>
  <c r="Z4398" i="8"/>
  <c r="Z4399" i="8"/>
  <c r="Z4400" i="8"/>
  <c r="Z4401" i="8"/>
  <c r="Z4402" i="8"/>
  <c r="Z4403" i="8"/>
  <c r="Z4404" i="8"/>
  <c r="Z4405" i="8"/>
  <c r="Z4406" i="8"/>
  <c r="Z4407" i="8"/>
  <c r="Z4408" i="8"/>
  <c r="Z4409" i="8"/>
  <c r="Z4410" i="8"/>
  <c r="Z4411" i="8"/>
  <c r="Y2" i="8"/>
  <c r="Y3" i="8"/>
  <c r="Y4" i="8"/>
  <c r="Y5" i="8"/>
  <c r="Y6" i="8"/>
  <c r="Y7" i="8"/>
  <c r="Y8" i="8"/>
  <c r="Y9" i="8"/>
  <c r="Y10" i="8"/>
  <c r="Y11" i="8"/>
  <c r="Y12" i="8"/>
  <c r="Y13" i="8"/>
  <c r="Y14" i="8"/>
  <c r="Y15" i="8"/>
  <c r="Y16" i="8"/>
  <c r="Y17" i="8"/>
  <c r="Y18" i="8"/>
  <c r="Y19" i="8"/>
  <c r="Y20" i="8"/>
  <c r="Y21" i="8"/>
  <c r="Y22" i="8"/>
  <c r="Y23" i="8"/>
  <c r="Y24" i="8"/>
  <c r="Y25" i="8"/>
  <c r="Y26" i="8"/>
  <c r="Y27" i="8"/>
  <c r="Y28" i="8"/>
  <c r="Y29" i="8"/>
  <c r="Y30" i="8"/>
  <c r="Y31" i="8"/>
  <c r="Y32" i="8"/>
  <c r="Y33" i="8"/>
  <c r="Y34" i="8"/>
  <c r="Y35" i="8"/>
  <c r="Y36" i="8"/>
  <c r="Y37" i="8"/>
  <c r="Y38" i="8"/>
  <c r="Y39" i="8"/>
  <c r="Y40" i="8"/>
  <c r="Y41" i="8"/>
  <c r="Y42" i="8"/>
  <c r="Y43" i="8"/>
  <c r="Y44" i="8"/>
  <c r="Y45" i="8"/>
  <c r="Y46" i="8"/>
  <c r="Y47" i="8"/>
  <c r="Y48" i="8"/>
  <c r="Y49" i="8"/>
  <c r="Y50" i="8"/>
  <c r="Y51" i="8"/>
  <c r="Y52" i="8"/>
  <c r="Y53" i="8"/>
  <c r="Y54" i="8"/>
  <c r="Y55" i="8"/>
  <c r="Y56" i="8"/>
  <c r="Y57" i="8"/>
  <c r="Y58" i="8"/>
  <c r="Y59" i="8"/>
  <c r="Y60" i="8"/>
  <c r="Y61" i="8"/>
  <c r="Y62" i="8"/>
  <c r="Y63" i="8"/>
  <c r="Y64" i="8"/>
  <c r="Y65" i="8"/>
  <c r="Y66" i="8"/>
  <c r="Y67" i="8"/>
  <c r="Y68" i="8"/>
  <c r="Y69" i="8"/>
  <c r="Y70" i="8"/>
  <c r="Y71" i="8"/>
  <c r="Y72" i="8"/>
  <c r="Y73" i="8"/>
  <c r="Y74" i="8"/>
  <c r="Y75" i="8"/>
  <c r="Y76" i="8"/>
  <c r="Y77" i="8"/>
  <c r="Y78" i="8"/>
  <c r="Y79" i="8"/>
  <c r="Y80" i="8"/>
  <c r="Y81" i="8"/>
  <c r="Y82" i="8"/>
  <c r="Y83" i="8"/>
  <c r="Y84" i="8"/>
  <c r="Y85" i="8"/>
  <c r="Y86" i="8"/>
  <c r="Y87" i="8"/>
  <c r="Y88" i="8"/>
  <c r="Y89" i="8"/>
  <c r="Y90" i="8"/>
  <c r="Y91" i="8"/>
  <c r="Y92" i="8"/>
  <c r="Y93" i="8"/>
  <c r="Y94" i="8"/>
  <c r="Y95" i="8"/>
  <c r="Y96" i="8"/>
  <c r="Y97" i="8"/>
  <c r="Y98" i="8"/>
  <c r="Y99" i="8"/>
  <c r="Y100" i="8"/>
  <c r="Y101" i="8"/>
  <c r="Y102" i="8"/>
  <c r="Y103" i="8"/>
  <c r="Y104" i="8"/>
  <c r="Y105" i="8"/>
  <c r="Y106" i="8"/>
  <c r="Y107" i="8"/>
  <c r="Y108" i="8"/>
  <c r="Y109" i="8"/>
  <c r="Y110" i="8"/>
  <c r="Y111" i="8"/>
  <c r="Y112" i="8"/>
  <c r="Y113" i="8"/>
  <c r="Y114" i="8"/>
  <c r="Y115" i="8"/>
  <c r="Y116" i="8"/>
  <c r="Y117" i="8"/>
  <c r="Y118" i="8"/>
  <c r="Y119" i="8"/>
  <c r="Y120" i="8"/>
  <c r="Y121" i="8"/>
  <c r="Y122" i="8"/>
  <c r="Y123" i="8"/>
  <c r="Y124" i="8"/>
  <c r="Y125" i="8"/>
  <c r="Y126" i="8"/>
  <c r="Y127" i="8"/>
  <c r="Y128" i="8"/>
  <c r="Y129" i="8"/>
  <c r="Y130" i="8"/>
  <c r="Y131" i="8"/>
  <c r="Y132" i="8"/>
  <c r="Y133" i="8"/>
  <c r="Y134" i="8"/>
  <c r="Y135" i="8"/>
  <c r="Y136" i="8"/>
  <c r="Y137" i="8"/>
  <c r="Y138" i="8"/>
  <c r="Y139" i="8"/>
  <c r="Y140" i="8"/>
  <c r="Y141" i="8"/>
  <c r="Y142" i="8"/>
  <c r="Y143" i="8"/>
  <c r="Y144" i="8"/>
  <c r="Y145" i="8"/>
  <c r="Y146" i="8"/>
  <c r="Y147" i="8"/>
  <c r="Y148" i="8"/>
  <c r="Y149" i="8"/>
  <c r="Y150" i="8"/>
  <c r="Y151" i="8"/>
  <c r="Y152" i="8"/>
  <c r="Y153" i="8"/>
  <c r="Y154" i="8"/>
  <c r="Y155" i="8"/>
  <c r="Y156" i="8"/>
  <c r="Y157" i="8"/>
  <c r="Y158" i="8"/>
  <c r="Y159" i="8"/>
  <c r="Y160" i="8"/>
  <c r="Y161" i="8"/>
  <c r="Y162" i="8"/>
  <c r="Y163" i="8"/>
  <c r="Y164" i="8"/>
  <c r="Y165" i="8"/>
  <c r="Y166" i="8"/>
  <c r="Y167" i="8"/>
  <c r="Y168" i="8"/>
  <c r="Y169" i="8"/>
  <c r="Y170" i="8"/>
  <c r="Y171" i="8"/>
  <c r="Y172" i="8"/>
  <c r="Y173" i="8"/>
  <c r="Y174" i="8"/>
  <c r="Y175" i="8"/>
  <c r="Y176" i="8"/>
  <c r="Y177" i="8"/>
  <c r="Y178" i="8"/>
  <c r="Y179" i="8"/>
  <c r="Y180" i="8"/>
  <c r="Y181" i="8"/>
  <c r="Y182" i="8"/>
  <c r="Y183" i="8"/>
  <c r="Y184" i="8"/>
  <c r="Y185" i="8"/>
  <c r="Y186" i="8"/>
  <c r="Y187" i="8"/>
  <c r="Y188" i="8"/>
  <c r="Y189" i="8"/>
  <c r="Y190" i="8"/>
  <c r="Y191" i="8"/>
  <c r="Y192" i="8"/>
  <c r="Y193" i="8"/>
  <c r="Y194" i="8"/>
  <c r="Y195" i="8"/>
  <c r="Y196" i="8"/>
  <c r="Y197" i="8"/>
  <c r="Y198" i="8"/>
  <c r="Y199" i="8"/>
  <c r="Y200" i="8"/>
  <c r="Y201" i="8"/>
  <c r="Y202" i="8"/>
  <c r="Y203" i="8"/>
  <c r="Y204" i="8"/>
  <c r="Y205" i="8"/>
  <c r="Y206" i="8"/>
  <c r="Y207" i="8"/>
  <c r="Y208" i="8"/>
  <c r="Y209" i="8"/>
  <c r="Y210" i="8"/>
  <c r="Y211" i="8"/>
  <c r="Y212" i="8"/>
  <c r="Y213" i="8"/>
  <c r="Y214" i="8"/>
  <c r="Y215" i="8"/>
  <c r="Y216" i="8"/>
  <c r="Y217" i="8"/>
  <c r="Y218" i="8"/>
  <c r="Y219" i="8"/>
  <c r="Y220" i="8"/>
  <c r="Y221" i="8"/>
  <c r="Y222" i="8"/>
  <c r="Y223" i="8"/>
  <c r="Y224" i="8"/>
  <c r="Y225" i="8"/>
  <c r="Y226" i="8"/>
  <c r="Y227" i="8"/>
  <c r="Y228" i="8"/>
  <c r="Y229" i="8"/>
  <c r="Y230" i="8"/>
  <c r="Y231" i="8"/>
  <c r="Y232" i="8"/>
  <c r="Y233" i="8"/>
  <c r="Y234" i="8"/>
  <c r="Y235" i="8"/>
  <c r="Y236" i="8"/>
  <c r="Y237" i="8"/>
  <c r="Y238" i="8"/>
  <c r="Y239" i="8"/>
  <c r="Y240" i="8"/>
  <c r="Y241" i="8"/>
  <c r="Y242" i="8"/>
  <c r="Y243" i="8"/>
  <c r="Y244" i="8"/>
  <c r="Y245" i="8"/>
  <c r="Y246" i="8"/>
  <c r="Y247" i="8"/>
  <c r="Y248" i="8"/>
  <c r="Y249" i="8"/>
  <c r="Y250" i="8"/>
  <c r="Y251" i="8"/>
  <c r="Y252" i="8"/>
  <c r="Y253" i="8"/>
  <c r="Y254" i="8"/>
  <c r="Y255" i="8"/>
  <c r="Y256" i="8"/>
  <c r="Y257" i="8"/>
  <c r="Y258" i="8"/>
  <c r="Y259" i="8"/>
  <c r="Y260" i="8"/>
  <c r="Y261" i="8"/>
  <c r="Y262" i="8"/>
  <c r="Y263" i="8"/>
  <c r="Y264" i="8"/>
  <c r="Y265" i="8"/>
  <c r="Y266" i="8"/>
  <c r="Y267" i="8"/>
  <c r="Y268" i="8"/>
  <c r="Y269" i="8"/>
  <c r="Y270" i="8"/>
  <c r="Y271" i="8"/>
  <c r="Y272" i="8"/>
  <c r="Y273" i="8"/>
  <c r="Y274" i="8"/>
  <c r="Y275" i="8"/>
  <c r="Y276" i="8"/>
  <c r="Y277" i="8"/>
  <c r="Y278" i="8"/>
  <c r="Y279" i="8"/>
  <c r="Y280" i="8"/>
  <c r="Y281" i="8"/>
  <c r="Y282" i="8"/>
  <c r="Y283" i="8"/>
  <c r="Y284" i="8"/>
  <c r="Y285" i="8"/>
  <c r="Y286" i="8"/>
  <c r="Y287" i="8"/>
  <c r="Y288" i="8"/>
  <c r="Y289" i="8"/>
  <c r="Y290" i="8"/>
  <c r="Y291" i="8"/>
  <c r="Y292" i="8"/>
  <c r="Y293" i="8"/>
  <c r="Y294" i="8"/>
  <c r="Y295" i="8"/>
  <c r="Y296" i="8"/>
  <c r="Y297" i="8"/>
  <c r="Y298" i="8"/>
  <c r="Y299" i="8"/>
  <c r="Y300" i="8"/>
  <c r="Y301" i="8"/>
  <c r="Y302" i="8"/>
  <c r="Y303" i="8"/>
  <c r="Y304" i="8"/>
  <c r="Y305" i="8"/>
  <c r="Y306" i="8"/>
  <c r="Y307" i="8"/>
  <c r="Y308" i="8"/>
  <c r="Y309" i="8"/>
  <c r="Y310" i="8"/>
  <c r="Y311" i="8"/>
  <c r="Y312" i="8"/>
  <c r="Y313" i="8"/>
  <c r="Y314" i="8"/>
  <c r="Y315" i="8"/>
  <c r="Y316" i="8"/>
  <c r="Y317" i="8"/>
  <c r="Y318" i="8"/>
  <c r="Y319" i="8"/>
  <c r="Y320" i="8"/>
  <c r="Y321" i="8"/>
  <c r="Y322" i="8"/>
  <c r="Y323" i="8"/>
  <c r="Y324" i="8"/>
  <c r="Y325" i="8"/>
  <c r="Y326" i="8"/>
  <c r="Y327" i="8"/>
  <c r="Y328" i="8"/>
  <c r="Y329" i="8"/>
  <c r="Y330" i="8"/>
  <c r="Y331" i="8"/>
  <c r="Y332" i="8"/>
  <c r="Y333" i="8"/>
  <c r="Y334" i="8"/>
  <c r="Y335" i="8"/>
  <c r="Y336" i="8"/>
  <c r="Y337" i="8"/>
  <c r="Y338" i="8"/>
  <c r="Y339" i="8"/>
  <c r="Y340" i="8"/>
  <c r="Y341" i="8"/>
  <c r="Y342" i="8"/>
  <c r="Y343" i="8"/>
  <c r="Y344" i="8"/>
  <c r="Y345" i="8"/>
  <c r="Y346" i="8"/>
  <c r="Y347" i="8"/>
  <c r="Y348" i="8"/>
  <c r="Y349" i="8"/>
  <c r="Y350" i="8"/>
  <c r="Y351" i="8"/>
  <c r="Y352" i="8"/>
  <c r="Y353" i="8"/>
  <c r="Y354" i="8"/>
  <c r="Y355" i="8"/>
  <c r="Y356" i="8"/>
  <c r="Y357" i="8"/>
  <c r="Y358" i="8"/>
  <c r="Y359" i="8"/>
  <c r="Y360" i="8"/>
  <c r="Y361" i="8"/>
  <c r="Y362" i="8"/>
  <c r="Y363" i="8"/>
  <c r="Y364" i="8"/>
  <c r="Y365" i="8"/>
  <c r="Y366" i="8"/>
  <c r="Y367" i="8"/>
  <c r="Y368" i="8"/>
  <c r="Y369" i="8"/>
  <c r="Y370" i="8"/>
  <c r="Y371" i="8"/>
  <c r="Y372" i="8"/>
  <c r="Y373" i="8"/>
  <c r="Y374" i="8"/>
  <c r="Y375" i="8"/>
  <c r="Y376" i="8"/>
  <c r="Y377" i="8"/>
  <c r="Y378" i="8"/>
  <c r="Y379" i="8"/>
  <c r="Y380" i="8"/>
  <c r="Y381" i="8"/>
  <c r="Y382" i="8"/>
  <c r="Y383" i="8"/>
  <c r="Y384" i="8"/>
  <c r="Y385" i="8"/>
  <c r="Y386" i="8"/>
  <c r="Y387" i="8"/>
  <c r="Y388" i="8"/>
  <c r="Y389" i="8"/>
  <c r="Y390" i="8"/>
  <c r="Y391" i="8"/>
  <c r="Y392" i="8"/>
  <c r="Y393" i="8"/>
  <c r="Y394" i="8"/>
  <c r="Y395" i="8"/>
  <c r="Y396" i="8"/>
  <c r="Y397" i="8"/>
  <c r="Y398" i="8"/>
  <c r="Y399" i="8"/>
  <c r="Y400" i="8"/>
  <c r="Y401" i="8"/>
  <c r="Y402" i="8"/>
  <c r="Y403" i="8"/>
  <c r="Y404" i="8"/>
  <c r="Y405" i="8"/>
  <c r="Y406" i="8"/>
  <c r="Y407" i="8"/>
  <c r="Y408" i="8"/>
  <c r="Y409" i="8"/>
  <c r="Y410" i="8"/>
  <c r="Y411" i="8"/>
  <c r="Y412" i="8"/>
  <c r="Y413" i="8"/>
  <c r="Y414" i="8"/>
  <c r="Y415" i="8"/>
  <c r="Y416" i="8"/>
  <c r="Y417" i="8"/>
  <c r="Y418" i="8"/>
  <c r="Y419" i="8"/>
  <c r="Y420" i="8"/>
  <c r="Y421" i="8"/>
  <c r="Y422" i="8"/>
  <c r="Y423" i="8"/>
  <c r="Y424" i="8"/>
  <c r="Y425" i="8"/>
  <c r="Y426" i="8"/>
  <c r="Y427" i="8"/>
  <c r="Y428" i="8"/>
  <c r="Y429" i="8"/>
  <c r="Y430" i="8"/>
  <c r="Y431" i="8"/>
  <c r="Y432" i="8"/>
  <c r="Y433" i="8"/>
  <c r="Y434" i="8"/>
  <c r="Y435" i="8"/>
  <c r="Y436" i="8"/>
  <c r="Y437" i="8"/>
  <c r="Y438" i="8"/>
  <c r="Y439" i="8"/>
  <c r="Y440" i="8"/>
  <c r="Y441" i="8"/>
  <c r="Y442" i="8"/>
  <c r="Y443" i="8"/>
  <c r="Y444" i="8"/>
  <c r="Y445" i="8"/>
  <c r="Y446" i="8"/>
  <c r="Y447" i="8"/>
  <c r="Y448" i="8"/>
  <c r="Y449" i="8"/>
  <c r="Y450" i="8"/>
  <c r="Y451" i="8"/>
  <c r="Y452" i="8"/>
  <c r="Y453" i="8"/>
  <c r="Y454" i="8"/>
  <c r="Y455" i="8"/>
  <c r="Y456" i="8"/>
  <c r="Y457" i="8"/>
  <c r="Y458" i="8"/>
  <c r="Y459" i="8"/>
  <c r="Y460" i="8"/>
  <c r="Y461" i="8"/>
  <c r="Y462" i="8"/>
  <c r="Y463" i="8"/>
  <c r="Y464" i="8"/>
  <c r="Y465" i="8"/>
  <c r="Y466" i="8"/>
  <c r="Y467" i="8"/>
  <c r="Y468" i="8"/>
  <c r="Y469" i="8"/>
  <c r="Y470" i="8"/>
  <c r="Y471" i="8"/>
  <c r="Y472" i="8"/>
  <c r="Y473" i="8"/>
  <c r="Y474" i="8"/>
  <c r="Y475" i="8"/>
  <c r="Y476" i="8"/>
  <c r="Y477" i="8"/>
  <c r="Y478" i="8"/>
  <c r="Y479" i="8"/>
  <c r="Y480" i="8"/>
  <c r="Y481" i="8"/>
  <c r="Y482" i="8"/>
  <c r="Y483" i="8"/>
  <c r="Y484" i="8"/>
  <c r="Y485" i="8"/>
  <c r="Y486" i="8"/>
  <c r="Y487" i="8"/>
  <c r="Y488" i="8"/>
  <c r="Y489" i="8"/>
  <c r="Y490" i="8"/>
  <c r="Y491" i="8"/>
  <c r="Y492" i="8"/>
  <c r="Y493" i="8"/>
  <c r="Y494" i="8"/>
  <c r="Y495" i="8"/>
  <c r="Y496" i="8"/>
  <c r="Y497" i="8"/>
  <c r="Y498" i="8"/>
  <c r="Y499" i="8"/>
  <c r="Y500" i="8"/>
  <c r="Y501" i="8"/>
  <c r="Y502" i="8"/>
  <c r="Y503" i="8"/>
  <c r="Y504" i="8"/>
  <c r="Y505" i="8"/>
  <c r="Y506" i="8"/>
  <c r="Y507" i="8"/>
  <c r="Y508" i="8"/>
  <c r="Y509" i="8"/>
  <c r="Y510" i="8"/>
  <c r="Y511" i="8"/>
  <c r="Y512" i="8"/>
  <c r="Y513" i="8"/>
  <c r="Y514" i="8"/>
  <c r="Y515" i="8"/>
  <c r="Y516" i="8"/>
  <c r="Y517" i="8"/>
  <c r="Y518" i="8"/>
  <c r="Y519" i="8"/>
  <c r="Y520" i="8"/>
  <c r="Y521" i="8"/>
  <c r="Y522" i="8"/>
  <c r="Y523" i="8"/>
  <c r="Y524" i="8"/>
  <c r="Y525" i="8"/>
  <c r="Y526" i="8"/>
  <c r="Y527" i="8"/>
  <c r="Y528" i="8"/>
  <c r="Y529" i="8"/>
  <c r="Y530" i="8"/>
  <c r="Y531" i="8"/>
  <c r="Y532" i="8"/>
  <c r="Y533" i="8"/>
  <c r="Y534" i="8"/>
  <c r="Y535" i="8"/>
  <c r="Y536" i="8"/>
  <c r="Y537" i="8"/>
  <c r="Y538" i="8"/>
  <c r="Y539" i="8"/>
  <c r="Y540" i="8"/>
  <c r="Y541" i="8"/>
  <c r="Y542" i="8"/>
  <c r="Y543" i="8"/>
  <c r="Y544" i="8"/>
  <c r="Y545" i="8"/>
  <c r="Y546" i="8"/>
  <c r="Y547" i="8"/>
  <c r="Y548" i="8"/>
  <c r="Y549" i="8"/>
  <c r="Y550" i="8"/>
  <c r="Y551" i="8"/>
  <c r="Y552" i="8"/>
  <c r="Y553" i="8"/>
  <c r="Y554" i="8"/>
  <c r="Y555" i="8"/>
  <c r="Y556" i="8"/>
  <c r="Y557" i="8"/>
  <c r="Y558" i="8"/>
  <c r="Y559" i="8"/>
  <c r="Y560" i="8"/>
  <c r="Y561" i="8"/>
  <c r="Y562" i="8"/>
  <c r="Y563" i="8"/>
  <c r="Y564" i="8"/>
  <c r="Y565" i="8"/>
  <c r="Y566" i="8"/>
  <c r="Y567" i="8"/>
  <c r="Y568" i="8"/>
  <c r="Y569" i="8"/>
  <c r="Y570" i="8"/>
  <c r="Y571" i="8"/>
  <c r="Y572" i="8"/>
  <c r="Y573" i="8"/>
  <c r="Y574" i="8"/>
  <c r="Y575" i="8"/>
  <c r="Y576" i="8"/>
  <c r="Y577" i="8"/>
  <c r="Y578" i="8"/>
  <c r="Y579" i="8"/>
  <c r="Y580" i="8"/>
  <c r="Y581" i="8"/>
  <c r="Y582" i="8"/>
  <c r="Y583" i="8"/>
  <c r="Y584" i="8"/>
  <c r="Y585" i="8"/>
  <c r="Y586" i="8"/>
  <c r="Y587" i="8"/>
  <c r="Y588" i="8"/>
  <c r="Y589" i="8"/>
  <c r="Y590" i="8"/>
  <c r="Y591" i="8"/>
  <c r="Y592" i="8"/>
  <c r="Y593" i="8"/>
  <c r="Y594" i="8"/>
  <c r="Y595" i="8"/>
  <c r="Y596" i="8"/>
  <c r="Y597" i="8"/>
  <c r="Y598" i="8"/>
  <c r="Y599" i="8"/>
  <c r="Y600" i="8"/>
  <c r="Y601" i="8"/>
  <c r="Y602" i="8"/>
  <c r="Y603" i="8"/>
  <c r="Y604" i="8"/>
  <c r="Y605" i="8"/>
  <c r="Y606" i="8"/>
  <c r="Y607" i="8"/>
  <c r="Y608" i="8"/>
  <c r="Y609" i="8"/>
  <c r="Y610" i="8"/>
  <c r="Y611" i="8"/>
  <c r="Y612" i="8"/>
  <c r="Y613" i="8"/>
  <c r="Y614" i="8"/>
  <c r="Y615" i="8"/>
  <c r="Y616" i="8"/>
  <c r="Y617" i="8"/>
  <c r="Y618" i="8"/>
  <c r="Y619" i="8"/>
  <c r="Y620" i="8"/>
  <c r="Y621" i="8"/>
  <c r="Y622" i="8"/>
  <c r="Y623" i="8"/>
  <c r="Y624" i="8"/>
  <c r="Y625" i="8"/>
  <c r="Y626" i="8"/>
  <c r="Y627" i="8"/>
  <c r="Y628" i="8"/>
  <c r="Y629" i="8"/>
  <c r="Y630" i="8"/>
  <c r="Y631" i="8"/>
  <c r="Y632" i="8"/>
  <c r="Y633" i="8"/>
  <c r="Y634" i="8"/>
  <c r="Y635" i="8"/>
  <c r="Y636" i="8"/>
  <c r="Y637" i="8"/>
  <c r="Y638" i="8"/>
  <c r="Y639" i="8"/>
  <c r="Y640" i="8"/>
  <c r="Y641" i="8"/>
  <c r="Y642" i="8"/>
  <c r="Y643" i="8"/>
  <c r="Y644" i="8"/>
  <c r="Y645" i="8"/>
  <c r="Y646" i="8"/>
  <c r="Y647" i="8"/>
  <c r="Y648" i="8"/>
  <c r="Y649" i="8"/>
  <c r="Y650" i="8"/>
  <c r="Y651" i="8"/>
  <c r="Y652" i="8"/>
  <c r="Y653" i="8"/>
  <c r="Y654" i="8"/>
  <c r="Y655" i="8"/>
  <c r="Y656" i="8"/>
  <c r="Y657" i="8"/>
  <c r="Y658" i="8"/>
  <c r="Y659" i="8"/>
  <c r="Y660" i="8"/>
  <c r="Y661" i="8"/>
  <c r="Y662" i="8"/>
  <c r="Y663" i="8"/>
  <c r="Y664" i="8"/>
  <c r="Y665" i="8"/>
  <c r="Y666" i="8"/>
  <c r="Y667" i="8"/>
  <c r="Y668" i="8"/>
  <c r="Y669" i="8"/>
  <c r="Y670" i="8"/>
  <c r="Y671" i="8"/>
  <c r="Y672" i="8"/>
  <c r="Y673" i="8"/>
  <c r="Y674" i="8"/>
  <c r="Y675" i="8"/>
  <c r="Y676" i="8"/>
  <c r="Y677" i="8"/>
  <c r="Y678" i="8"/>
  <c r="Y679" i="8"/>
  <c r="Y680" i="8"/>
  <c r="Y681" i="8"/>
  <c r="Y682" i="8"/>
  <c r="Y683" i="8"/>
  <c r="Y684" i="8"/>
  <c r="Y685" i="8"/>
  <c r="Y686" i="8"/>
  <c r="Y687" i="8"/>
  <c r="Y688" i="8"/>
  <c r="Y689" i="8"/>
  <c r="Y690" i="8"/>
  <c r="Y691" i="8"/>
  <c r="Y692" i="8"/>
  <c r="Y693" i="8"/>
  <c r="Y694" i="8"/>
  <c r="Y695" i="8"/>
  <c r="Y696" i="8"/>
  <c r="Y697" i="8"/>
  <c r="Y698" i="8"/>
  <c r="Y699" i="8"/>
  <c r="Y700" i="8"/>
  <c r="Y701" i="8"/>
  <c r="Y702" i="8"/>
  <c r="Y703" i="8"/>
  <c r="Y704" i="8"/>
  <c r="Y705" i="8"/>
  <c r="Y706" i="8"/>
  <c r="Y707" i="8"/>
  <c r="Y708" i="8"/>
  <c r="Y709" i="8"/>
  <c r="Y710" i="8"/>
  <c r="Y711" i="8"/>
  <c r="Y712" i="8"/>
  <c r="Y713" i="8"/>
  <c r="Y714" i="8"/>
  <c r="Y715" i="8"/>
  <c r="Y716" i="8"/>
  <c r="Y717" i="8"/>
  <c r="Y718" i="8"/>
  <c r="Y719" i="8"/>
  <c r="Y720" i="8"/>
  <c r="Y721" i="8"/>
  <c r="Y722" i="8"/>
  <c r="Y723" i="8"/>
  <c r="Y724" i="8"/>
  <c r="Y725" i="8"/>
  <c r="Y726" i="8"/>
  <c r="Y727" i="8"/>
  <c r="Y728" i="8"/>
  <c r="Y729" i="8"/>
  <c r="Y730" i="8"/>
  <c r="Y731" i="8"/>
  <c r="Y732" i="8"/>
  <c r="Y733" i="8"/>
  <c r="Y734" i="8"/>
  <c r="Y735" i="8"/>
  <c r="Y736" i="8"/>
  <c r="Y737" i="8"/>
  <c r="Y738" i="8"/>
  <c r="Y739" i="8"/>
  <c r="Y740" i="8"/>
  <c r="Y741" i="8"/>
  <c r="Y742" i="8"/>
  <c r="Y743" i="8"/>
  <c r="Y744" i="8"/>
  <c r="Y745" i="8"/>
  <c r="Y746" i="8"/>
  <c r="Y747" i="8"/>
  <c r="Y748" i="8"/>
  <c r="Y749" i="8"/>
  <c r="Y750" i="8"/>
  <c r="Y751" i="8"/>
  <c r="Y752" i="8"/>
  <c r="Y753" i="8"/>
  <c r="Y754" i="8"/>
  <c r="Y755" i="8"/>
  <c r="Y756" i="8"/>
  <c r="Y757" i="8"/>
  <c r="Y758" i="8"/>
  <c r="Y759" i="8"/>
  <c r="Y760" i="8"/>
  <c r="Y761" i="8"/>
  <c r="Y762" i="8"/>
  <c r="Y763" i="8"/>
  <c r="Y764" i="8"/>
  <c r="Y765" i="8"/>
  <c r="Y766" i="8"/>
  <c r="Y767" i="8"/>
  <c r="Y768" i="8"/>
  <c r="Y769" i="8"/>
  <c r="Y770" i="8"/>
  <c r="Y771" i="8"/>
  <c r="Y772" i="8"/>
  <c r="Y773" i="8"/>
  <c r="Y774" i="8"/>
  <c r="Y775" i="8"/>
  <c r="Y776" i="8"/>
  <c r="Y777" i="8"/>
  <c r="Y778" i="8"/>
  <c r="Y779" i="8"/>
  <c r="Y780" i="8"/>
  <c r="Y781" i="8"/>
  <c r="Y782" i="8"/>
  <c r="Y783" i="8"/>
  <c r="Y784" i="8"/>
  <c r="Y785" i="8"/>
  <c r="Y786" i="8"/>
  <c r="Y787" i="8"/>
  <c r="Y788" i="8"/>
  <c r="Y789" i="8"/>
  <c r="Y790" i="8"/>
  <c r="Y791" i="8"/>
  <c r="Y792" i="8"/>
  <c r="Y793" i="8"/>
  <c r="Y794" i="8"/>
  <c r="Y795" i="8"/>
  <c r="Y796" i="8"/>
  <c r="Y797" i="8"/>
  <c r="Y798" i="8"/>
  <c r="Y799" i="8"/>
  <c r="Y800" i="8"/>
  <c r="Y801" i="8"/>
  <c r="Y802" i="8"/>
  <c r="Y803" i="8"/>
  <c r="Y804" i="8"/>
  <c r="Y805" i="8"/>
  <c r="Y806" i="8"/>
  <c r="Y807" i="8"/>
  <c r="Y808" i="8"/>
  <c r="Y809" i="8"/>
  <c r="Y810" i="8"/>
  <c r="Y811" i="8"/>
  <c r="Y812" i="8"/>
  <c r="Y813" i="8"/>
  <c r="Y814" i="8"/>
  <c r="Y815" i="8"/>
  <c r="Y816" i="8"/>
  <c r="Y817" i="8"/>
  <c r="Y818" i="8"/>
  <c r="Y819" i="8"/>
  <c r="Y820" i="8"/>
  <c r="Y821" i="8"/>
  <c r="Y822" i="8"/>
  <c r="Y823" i="8"/>
  <c r="Y824" i="8"/>
  <c r="Y825" i="8"/>
  <c r="Y826" i="8"/>
  <c r="Y827" i="8"/>
  <c r="Y828" i="8"/>
  <c r="Y829" i="8"/>
  <c r="Y830" i="8"/>
  <c r="Y831" i="8"/>
  <c r="Y832" i="8"/>
  <c r="Y833" i="8"/>
  <c r="Y834" i="8"/>
  <c r="Y835" i="8"/>
  <c r="Y836" i="8"/>
  <c r="Y837" i="8"/>
  <c r="Y838" i="8"/>
  <c r="Y839" i="8"/>
  <c r="Y840" i="8"/>
  <c r="Y841" i="8"/>
  <c r="Y842" i="8"/>
  <c r="Y843" i="8"/>
  <c r="Y844" i="8"/>
  <c r="Y845" i="8"/>
  <c r="Y846" i="8"/>
  <c r="Y847" i="8"/>
  <c r="Y848" i="8"/>
  <c r="Y849" i="8"/>
  <c r="Y850" i="8"/>
  <c r="Y851" i="8"/>
  <c r="Y852" i="8"/>
  <c r="Y853" i="8"/>
  <c r="Y854" i="8"/>
  <c r="Y855" i="8"/>
  <c r="Y856" i="8"/>
  <c r="Y857" i="8"/>
  <c r="Y858" i="8"/>
  <c r="Y859" i="8"/>
  <c r="Y860" i="8"/>
  <c r="Y861" i="8"/>
  <c r="Y862" i="8"/>
  <c r="Y863" i="8"/>
  <c r="Y864" i="8"/>
  <c r="Y865" i="8"/>
  <c r="Y866" i="8"/>
  <c r="Y867" i="8"/>
  <c r="Y868" i="8"/>
  <c r="Y869" i="8"/>
  <c r="Y870" i="8"/>
  <c r="Y871" i="8"/>
  <c r="Y872" i="8"/>
  <c r="Y873" i="8"/>
  <c r="Y874" i="8"/>
  <c r="Y875" i="8"/>
  <c r="Y876" i="8"/>
  <c r="Y877" i="8"/>
  <c r="Y878" i="8"/>
  <c r="Y879" i="8"/>
  <c r="Y880" i="8"/>
  <c r="Y881" i="8"/>
  <c r="Y882" i="8"/>
  <c r="Y883" i="8"/>
  <c r="Y884" i="8"/>
  <c r="Y885" i="8"/>
  <c r="Y886" i="8"/>
  <c r="Y887" i="8"/>
  <c r="Y888" i="8"/>
  <c r="Y889" i="8"/>
  <c r="Y890" i="8"/>
  <c r="Y891" i="8"/>
  <c r="Y892" i="8"/>
  <c r="Y893" i="8"/>
  <c r="Y894" i="8"/>
  <c r="Y895" i="8"/>
  <c r="Y896" i="8"/>
  <c r="Y897" i="8"/>
  <c r="Y898" i="8"/>
  <c r="Y899" i="8"/>
  <c r="Y900" i="8"/>
  <c r="Y901" i="8"/>
  <c r="Y902" i="8"/>
  <c r="Y903" i="8"/>
  <c r="Y904" i="8"/>
  <c r="Y905" i="8"/>
  <c r="Y906" i="8"/>
  <c r="Y907" i="8"/>
  <c r="Y908" i="8"/>
  <c r="Y909" i="8"/>
  <c r="Y910" i="8"/>
  <c r="Y911" i="8"/>
  <c r="Y912" i="8"/>
  <c r="Y913" i="8"/>
  <c r="Y914" i="8"/>
  <c r="Y915" i="8"/>
  <c r="Y916" i="8"/>
  <c r="Y917" i="8"/>
  <c r="Y918" i="8"/>
  <c r="Y919" i="8"/>
  <c r="Y920" i="8"/>
  <c r="Y921" i="8"/>
  <c r="Y922" i="8"/>
  <c r="Y923" i="8"/>
  <c r="Y924" i="8"/>
  <c r="Y925" i="8"/>
  <c r="Y926" i="8"/>
  <c r="Y927" i="8"/>
  <c r="Y928" i="8"/>
  <c r="Y929" i="8"/>
  <c r="Y930" i="8"/>
  <c r="Y931" i="8"/>
  <c r="Y932" i="8"/>
  <c r="Y933" i="8"/>
  <c r="Y934" i="8"/>
  <c r="Y935" i="8"/>
  <c r="Y936" i="8"/>
  <c r="Y937" i="8"/>
  <c r="Y938" i="8"/>
  <c r="Y939" i="8"/>
  <c r="Y940" i="8"/>
  <c r="Y941" i="8"/>
  <c r="Y942" i="8"/>
  <c r="Y943" i="8"/>
  <c r="Y944" i="8"/>
  <c r="Y945" i="8"/>
  <c r="Y946" i="8"/>
  <c r="Y947" i="8"/>
  <c r="Y948" i="8"/>
  <c r="Y949" i="8"/>
  <c r="Y950" i="8"/>
  <c r="Y951" i="8"/>
  <c r="Y952" i="8"/>
  <c r="Y953" i="8"/>
  <c r="Y954" i="8"/>
  <c r="Y955" i="8"/>
  <c r="Y956" i="8"/>
  <c r="Y957" i="8"/>
  <c r="Y958" i="8"/>
  <c r="Y959" i="8"/>
  <c r="Y960" i="8"/>
  <c r="Y961" i="8"/>
  <c r="Y962" i="8"/>
  <c r="Y963" i="8"/>
  <c r="Y964" i="8"/>
  <c r="Y965" i="8"/>
  <c r="Y966" i="8"/>
  <c r="Y967" i="8"/>
  <c r="Y968" i="8"/>
  <c r="Y969" i="8"/>
  <c r="Y970" i="8"/>
  <c r="Y971" i="8"/>
  <c r="Y972" i="8"/>
  <c r="Y973" i="8"/>
  <c r="Y974" i="8"/>
  <c r="Y975" i="8"/>
  <c r="Y976" i="8"/>
  <c r="Y977" i="8"/>
  <c r="Y978" i="8"/>
  <c r="Y979" i="8"/>
  <c r="Y980" i="8"/>
  <c r="Y981" i="8"/>
  <c r="Y982" i="8"/>
  <c r="Y983" i="8"/>
  <c r="Y984" i="8"/>
  <c r="Y985" i="8"/>
  <c r="Y986" i="8"/>
  <c r="Y987" i="8"/>
  <c r="Y988" i="8"/>
  <c r="Y989" i="8"/>
  <c r="Y990" i="8"/>
  <c r="Y991" i="8"/>
  <c r="Y992" i="8"/>
  <c r="Y993" i="8"/>
  <c r="Y994" i="8"/>
  <c r="Y995" i="8"/>
  <c r="Y996" i="8"/>
  <c r="Y997" i="8"/>
  <c r="Y998" i="8"/>
  <c r="Y999" i="8"/>
  <c r="Y1000" i="8"/>
  <c r="Y1001" i="8"/>
  <c r="Y1002" i="8"/>
  <c r="Y1003" i="8"/>
  <c r="Y1004" i="8"/>
  <c r="Y1005" i="8"/>
  <c r="Y1006" i="8"/>
  <c r="Y1007" i="8"/>
  <c r="Y1008" i="8"/>
  <c r="Y1009" i="8"/>
  <c r="Y1010" i="8"/>
  <c r="Y1011" i="8"/>
  <c r="Y1012" i="8"/>
  <c r="Y1013" i="8"/>
  <c r="Y1014" i="8"/>
  <c r="Y1015" i="8"/>
  <c r="Y1016" i="8"/>
  <c r="Y1017" i="8"/>
  <c r="Y1018" i="8"/>
  <c r="Y1019" i="8"/>
  <c r="Y1020" i="8"/>
  <c r="Y1021" i="8"/>
  <c r="Y1022" i="8"/>
  <c r="Y1023" i="8"/>
  <c r="Y1024" i="8"/>
  <c r="Y1025" i="8"/>
  <c r="Y1026" i="8"/>
  <c r="Y1027" i="8"/>
  <c r="Y1028" i="8"/>
  <c r="Y1029" i="8"/>
  <c r="Y1030" i="8"/>
  <c r="Y1031" i="8"/>
  <c r="Y1032" i="8"/>
  <c r="Y1033" i="8"/>
  <c r="Y1034" i="8"/>
  <c r="Y1035" i="8"/>
  <c r="Y1036" i="8"/>
  <c r="Y1037" i="8"/>
  <c r="Y1038" i="8"/>
  <c r="Y1039" i="8"/>
  <c r="Y1040" i="8"/>
  <c r="Y1041" i="8"/>
  <c r="Y1042" i="8"/>
  <c r="Y1043" i="8"/>
  <c r="Y1044" i="8"/>
  <c r="Y1045" i="8"/>
  <c r="Y1046" i="8"/>
  <c r="Y1047" i="8"/>
  <c r="Y1048" i="8"/>
  <c r="Y1049" i="8"/>
  <c r="Y1050" i="8"/>
  <c r="Y1051" i="8"/>
  <c r="Y1052" i="8"/>
  <c r="Y1053" i="8"/>
  <c r="Y1054" i="8"/>
  <c r="Y1055" i="8"/>
  <c r="Y1056" i="8"/>
  <c r="Y1057" i="8"/>
  <c r="Y1058" i="8"/>
  <c r="Y1059" i="8"/>
  <c r="Y1060" i="8"/>
  <c r="Y1061" i="8"/>
  <c r="Y1062" i="8"/>
  <c r="Y1063" i="8"/>
  <c r="Y1064" i="8"/>
  <c r="Y1065" i="8"/>
  <c r="Y1066" i="8"/>
  <c r="Y1067" i="8"/>
  <c r="Y1068" i="8"/>
  <c r="Y1069" i="8"/>
  <c r="Y1070" i="8"/>
  <c r="Y1071" i="8"/>
  <c r="Y1072" i="8"/>
  <c r="Y1073" i="8"/>
  <c r="Y1074" i="8"/>
  <c r="Y1075" i="8"/>
  <c r="Y1076" i="8"/>
  <c r="Y1077" i="8"/>
  <c r="Y1078" i="8"/>
  <c r="Y1079" i="8"/>
  <c r="Y1080" i="8"/>
  <c r="Y1081" i="8"/>
  <c r="Y1082" i="8"/>
  <c r="Y1083" i="8"/>
  <c r="Y1084" i="8"/>
  <c r="Y1085" i="8"/>
  <c r="Y1086" i="8"/>
  <c r="Y1087" i="8"/>
  <c r="Y1088" i="8"/>
  <c r="Y1089" i="8"/>
  <c r="Y1090" i="8"/>
  <c r="Y1091" i="8"/>
  <c r="Y1092" i="8"/>
  <c r="Y1093" i="8"/>
  <c r="Y1094" i="8"/>
  <c r="Y1095" i="8"/>
  <c r="Y1096" i="8"/>
  <c r="Y1097" i="8"/>
  <c r="Y1098" i="8"/>
  <c r="Y1099" i="8"/>
  <c r="Y1100" i="8"/>
  <c r="Y1101" i="8"/>
  <c r="Y1102" i="8"/>
  <c r="Y1103" i="8"/>
  <c r="Y1104" i="8"/>
  <c r="Y1105" i="8"/>
  <c r="Y1106" i="8"/>
  <c r="Y1107" i="8"/>
  <c r="Y1108" i="8"/>
  <c r="Y1109" i="8"/>
  <c r="Y1110" i="8"/>
  <c r="Y1111" i="8"/>
  <c r="Y1112" i="8"/>
  <c r="Y1113" i="8"/>
  <c r="Y1114" i="8"/>
  <c r="Y1115" i="8"/>
  <c r="Y1116" i="8"/>
  <c r="Y1117" i="8"/>
  <c r="Y1118" i="8"/>
  <c r="Y1119" i="8"/>
  <c r="Y1120" i="8"/>
  <c r="Y1121" i="8"/>
  <c r="Y1122" i="8"/>
  <c r="Y1123" i="8"/>
  <c r="Y1124" i="8"/>
  <c r="Y1125" i="8"/>
  <c r="Y1126" i="8"/>
  <c r="Y1127" i="8"/>
  <c r="Y1128" i="8"/>
  <c r="Y1129" i="8"/>
  <c r="Y1130" i="8"/>
  <c r="Y1131" i="8"/>
  <c r="Y1132" i="8"/>
  <c r="Y1133" i="8"/>
  <c r="Y1134" i="8"/>
  <c r="Y1135" i="8"/>
  <c r="Y1136" i="8"/>
  <c r="Y1137" i="8"/>
  <c r="Y1138" i="8"/>
  <c r="Y1139" i="8"/>
  <c r="Y1140" i="8"/>
  <c r="Y1141" i="8"/>
  <c r="Y1142" i="8"/>
  <c r="Y1143" i="8"/>
  <c r="Y1144" i="8"/>
  <c r="Y1145" i="8"/>
  <c r="Y1146" i="8"/>
  <c r="Y1147" i="8"/>
  <c r="Y1148" i="8"/>
  <c r="Y1149" i="8"/>
  <c r="Y1150" i="8"/>
  <c r="Y1151" i="8"/>
  <c r="Y1152" i="8"/>
  <c r="Y1153" i="8"/>
  <c r="Y1154" i="8"/>
  <c r="Y1155" i="8"/>
  <c r="Y1156" i="8"/>
  <c r="Y1157" i="8"/>
  <c r="Y1158" i="8"/>
  <c r="Y1159" i="8"/>
  <c r="Y1160" i="8"/>
  <c r="Y1161" i="8"/>
  <c r="Y1162" i="8"/>
  <c r="Y1163" i="8"/>
  <c r="Y1164" i="8"/>
  <c r="Y1165" i="8"/>
  <c r="Y1166" i="8"/>
  <c r="Y1167" i="8"/>
  <c r="Y1168" i="8"/>
  <c r="Y1169" i="8"/>
  <c r="Y1170" i="8"/>
  <c r="Y1171" i="8"/>
  <c r="Y1172" i="8"/>
  <c r="Y1173" i="8"/>
  <c r="Y1174" i="8"/>
  <c r="Y1175" i="8"/>
  <c r="Y1176" i="8"/>
  <c r="Y1177" i="8"/>
  <c r="Y1178" i="8"/>
  <c r="Y1179" i="8"/>
  <c r="Y1180" i="8"/>
  <c r="Y1181" i="8"/>
  <c r="Y1182" i="8"/>
  <c r="Y1183" i="8"/>
  <c r="Y1184" i="8"/>
  <c r="Y1185" i="8"/>
  <c r="Y1186" i="8"/>
  <c r="Y1187" i="8"/>
  <c r="Y1188" i="8"/>
  <c r="Y1189" i="8"/>
  <c r="Y1190" i="8"/>
  <c r="Y1191" i="8"/>
  <c r="Y1192" i="8"/>
  <c r="Y1193" i="8"/>
  <c r="Y1194" i="8"/>
  <c r="Y1195" i="8"/>
  <c r="Y1196" i="8"/>
  <c r="Y1197" i="8"/>
  <c r="Y1198" i="8"/>
  <c r="Y1199" i="8"/>
  <c r="Y1200" i="8"/>
  <c r="Y1201" i="8"/>
  <c r="Y1202" i="8"/>
  <c r="Y1203" i="8"/>
  <c r="Y1204" i="8"/>
  <c r="Y1205" i="8"/>
  <c r="Y1206" i="8"/>
  <c r="Y1207" i="8"/>
  <c r="Y1208" i="8"/>
  <c r="Y1209" i="8"/>
  <c r="Y1210" i="8"/>
  <c r="Y1211" i="8"/>
  <c r="Y1212" i="8"/>
  <c r="Y1213" i="8"/>
  <c r="Y1214" i="8"/>
  <c r="Y1215" i="8"/>
  <c r="Y1216" i="8"/>
  <c r="Y1217" i="8"/>
  <c r="Y1218" i="8"/>
  <c r="Y1219" i="8"/>
  <c r="Y1220" i="8"/>
  <c r="Y1221" i="8"/>
  <c r="Y1222" i="8"/>
  <c r="Y1223" i="8"/>
  <c r="Y1224" i="8"/>
  <c r="Y1225" i="8"/>
  <c r="Y1226" i="8"/>
  <c r="Y1227" i="8"/>
  <c r="Y1228" i="8"/>
  <c r="Y1229" i="8"/>
  <c r="Y1230" i="8"/>
  <c r="Y1231" i="8"/>
  <c r="Y1232" i="8"/>
  <c r="Y1233" i="8"/>
  <c r="Y1234" i="8"/>
  <c r="Y1235" i="8"/>
  <c r="Y1236" i="8"/>
  <c r="Y1237" i="8"/>
  <c r="Y1238" i="8"/>
  <c r="Y1239" i="8"/>
  <c r="Y1240" i="8"/>
  <c r="Y1241" i="8"/>
  <c r="Y1242" i="8"/>
  <c r="Y1243" i="8"/>
  <c r="Y1244" i="8"/>
  <c r="Y1245" i="8"/>
  <c r="Y1246" i="8"/>
  <c r="Y1247" i="8"/>
  <c r="Y1248" i="8"/>
  <c r="Y1249" i="8"/>
  <c r="Y1250" i="8"/>
  <c r="Y1251" i="8"/>
  <c r="Y1252" i="8"/>
  <c r="Y1253" i="8"/>
  <c r="Y1254" i="8"/>
  <c r="Y1255" i="8"/>
  <c r="Y1256" i="8"/>
  <c r="Y1257" i="8"/>
  <c r="Y1258" i="8"/>
  <c r="Y1259" i="8"/>
  <c r="Y1260" i="8"/>
  <c r="Y1261" i="8"/>
  <c r="Y1262" i="8"/>
  <c r="Y1263" i="8"/>
  <c r="Y1264" i="8"/>
  <c r="Y1265" i="8"/>
  <c r="Y1266" i="8"/>
  <c r="Y1267" i="8"/>
  <c r="Y1268" i="8"/>
  <c r="Y1269" i="8"/>
  <c r="Y1270" i="8"/>
  <c r="Y1271" i="8"/>
  <c r="Y1272" i="8"/>
  <c r="Y1273" i="8"/>
  <c r="Y1274" i="8"/>
  <c r="Y1275" i="8"/>
  <c r="Y1276" i="8"/>
  <c r="Y1277" i="8"/>
  <c r="Y1278" i="8"/>
  <c r="Y1279" i="8"/>
  <c r="Y1280" i="8"/>
  <c r="Y1281" i="8"/>
  <c r="Y1282" i="8"/>
  <c r="Y1283" i="8"/>
  <c r="Y1284" i="8"/>
  <c r="Y1285" i="8"/>
  <c r="Y1286" i="8"/>
  <c r="Y1287" i="8"/>
  <c r="Y1288" i="8"/>
  <c r="Y1289" i="8"/>
  <c r="Y1290" i="8"/>
  <c r="Y1291" i="8"/>
  <c r="Y1292" i="8"/>
  <c r="Y1293" i="8"/>
  <c r="Y1294" i="8"/>
  <c r="Y1295" i="8"/>
  <c r="Y1296" i="8"/>
  <c r="Y1297" i="8"/>
  <c r="Y1298" i="8"/>
  <c r="Y1299" i="8"/>
  <c r="Y1300" i="8"/>
  <c r="Y1301" i="8"/>
  <c r="Y1302" i="8"/>
  <c r="Y1303" i="8"/>
  <c r="Y1304" i="8"/>
  <c r="Y1305" i="8"/>
  <c r="Y1306" i="8"/>
  <c r="Y1307" i="8"/>
  <c r="Y1308" i="8"/>
  <c r="Y1309" i="8"/>
  <c r="Y1310" i="8"/>
  <c r="Y1311" i="8"/>
  <c r="Y1312" i="8"/>
  <c r="Y1313" i="8"/>
  <c r="Y1314" i="8"/>
  <c r="Y1315" i="8"/>
  <c r="Y1316" i="8"/>
  <c r="Y1317" i="8"/>
  <c r="Y1318" i="8"/>
  <c r="Y1319" i="8"/>
  <c r="Y1320" i="8"/>
  <c r="Y1321" i="8"/>
  <c r="Y1322" i="8"/>
  <c r="Y1323" i="8"/>
  <c r="Y1324" i="8"/>
  <c r="Y1325" i="8"/>
  <c r="Y1326" i="8"/>
  <c r="Y1327" i="8"/>
  <c r="Y1328" i="8"/>
  <c r="Y1329" i="8"/>
  <c r="Y1330" i="8"/>
  <c r="Y1331" i="8"/>
  <c r="Y1332" i="8"/>
  <c r="Y1333" i="8"/>
  <c r="Y1334" i="8"/>
  <c r="Y1335" i="8"/>
  <c r="Y1336" i="8"/>
  <c r="Y1337" i="8"/>
  <c r="Y1338" i="8"/>
  <c r="Y1339" i="8"/>
  <c r="Y1340" i="8"/>
  <c r="Y1341" i="8"/>
  <c r="Y1342" i="8"/>
  <c r="Y1343" i="8"/>
  <c r="Y1344" i="8"/>
  <c r="Y1345" i="8"/>
  <c r="Y1346" i="8"/>
  <c r="Y1347" i="8"/>
  <c r="Y1348" i="8"/>
  <c r="Y1349" i="8"/>
  <c r="Y1350" i="8"/>
  <c r="Y1351" i="8"/>
  <c r="Y1352" i="8"/>
  <c r="Y1353" i="8"/>
  <c r="Y1354" i="8"/>
  <c r="Y1355" i="8"/>
  <c r="Y1356" i="8"/>
  <c r="Y1357" i="8"/>
  <c r="Y1358" i="8"/>
  <c r="Y1359" i="8"/>
  <c r="Y1360" i="8"/>
  <c r="Y1361" i="8"/>
  <c r="Y1362" i="8"/>
  <c r="Y1363" i="8"/>
  <c r="Y1364" i="8"/>
  <c r="Y1365" i="8"/>
  <c r="Y1366" i="8"/>
  <c r="Y1367" i="8"/>
  <c r="Y1368" i="8"/>
  <c r="Y1369" i="8"/>
  <c r="Y1370" i="8"/>
  <c r="Y1371" i="8"/>
  <c r="Y1372" i="8"/>
  <c r="Y1373" i="8"/>
  <c r="Y1374" i="8"/>
  <c r="Y1375" i="8"/>
  <c r="Y1376" i="8"/>
  <c r="Y1377" i="8"/>
  <c r="Y1378" i="8"/>
  <c r="Y1379" i="8"/>
  <c r="Y1380" i="8"/>
  <c r="Y1381" i="8"/>
  <c r="Y1382" i="8"/>
  <c r="Y1383" i="8"/>
  <c r="Y1384" i="8"/>
  <c r="Y1385" i="8"/>
  <c r="Y1386" i="8"/>
  <c r="Y1387" i="8"/>
  <c r="Y1388" i="8"/>
  <c r="Y1389" i="8"/>
  <c r="Y1390" i="8"/>
  <c r="Y1391" i="8"/>
  <c r="Y1392" i="8"/>
  <c r="Y1393" i="8"/>
  <c r="Y1394" i="8"/>
  <c r="Y1395" i="8"/>
  <c r="Y1396" i="8"/>
  <c r="Y1397" i="8"/>
  <c r="Y1398" i="8"/>
  <c r="Y1399" i="8"/>
  <c r="Y1400" i="8"/>
  <c r="Y1401" i="8"/>
  <c r="Y1402" i="8"/>
  <c r="Y1403" i="8"/>
  <c r="Y1404" i="8"/>
  <c r="Y1405" i="8"/>
  <c r="Y1406" i="8"/>
  <c r="Y1407" i="8"/>
  <c r="Y1408" i="8"/>
  <c r="Y1409" i="8"/>
  <c r="Y1410" i="8"/>
  <c r="Y1411" i="8"/>
  <c r="Y1412" i="8"/>
  <c r="Y1413" i="8"/>
  <c r="Y1414" i="8"/>
  <c r="Y1415" i="8"/>
  <c r="Y1416" i="8"/>
  <c r="Y1417" i="8"/>
  <c r="Y1418" i="8"/>
  <c r="Y1419" i="8"/>
  <c r="Y1420" i="8"/>
  <c r="Y1421" i="8"/>
  <c r="Y1422" i="8"/>
  <c r="Y1423" i="8"/>
  <c r="Y1424" i="8"/>
  <c r="Y1425" i="8"/>
  <c r="Y1426" i="8"/>
  <c r="Y1427" i="8"/>
  <c r="Y1428" i="8"/>
  <c r="Y1429" i="8"/>
  <c r="Y1430" i="8"/>
  <c r="Y1431" i="8"/>
  <c r="Y1432" i="8"/>
  <c r="Y1433" i="8"/>
  <c r="Y1434" i="8"/>
  <c r="Y1435" i="8"/>
  <c r="Y1436" i="8"/>
  <c r="Y1437" i="8"/>
  <c r="Y1438" i="8"/>
  <c r="Y1439" i="8"/>
  <c r="Y1440" i="8"/>
  <c r="Y1441" i="8"/>
  <c r="Y1442" i="8"/>
  <c r="Y1443" i="8"/>
  <c r="Y1444" i="8"/>
  <c r="Y1445" i="8"/>
  <c r="Y1446" i="8"/>
  <c r="Y1447" i="8"/>
  <c r="Y1448" i="8"/>
  <c r="Y1449" i="8"/>
  <c r="Y1450" i="8"/>
  <c r="Y1451" i="8"/>
  <c r="Y1452" i="8"/>
  <c r="Y1453" i="8"/>
  <c r="Y1454" i="8"/>
  <c r="Y1455" i="8"/>
  <c r="Y1456" i="8"/>
  <c r="Y1457" i="8"/>
  <c r="Y1458" i="8"/>
  <c r="Y1459" i="8"/>
  <c r="Y1460" i="8"/>
  <c r="Y1461" i="8"/>
  <c r="Y1462" i="8"/>
  <c r="Y1463" i="8"/>
  <c r="Y1464" i="8"/>
  <c r="Y1465" i="8"/>
  <c r="Y1466" i="8"/>
  <c r="Y1467" i="8"/>
  <c r="Y1468" i="8"/>
  <c r="Y1469" i="8"/>
  <c r="Y1470" i="8"/>
  <c r="Y1471" i="8"/>
  <c r="Y1472" i="8"/>
  <c r="Y1473" i="8"/>
  <c r="Y1474" i="8"/>
  <c r="Y1475" i="8"/>
  <c r="Y1476" i="8"/>
  <c r="Y1477" i="8"/>
  <c r="Y1478" i="8"/>
  <c r="Y1479" i="8"/>
  <c r="Y1480" i="8"/>
  <c r="Y1481" i="8"/>
  <c r="Y1482" i="8"/>
  <c r="Y1483" i="8"/>
  <c r="Y1484" i="8"/>
  <c r="Y1485" i="8"/>
  <c r="Y1486" i="8"/>
  <c r="Y1487" i="8"/>
  <c r="Y1488" i="8"/>
  <c r="Y1489" i="8"/>
  <c r="Y1490" i="8"/>
  <c r="Y1491" i="8"/>
  <c r="Y1492" i="8"/>
  <c r="Y1493" i="8"/>
  <c r="Y1494" i="8"/>
  <c r="Y1495" i="8"/>
  <c r="Y1496" i="8"/>
  <c r="Y1497" i="8"/>
  <c r="Y1498" i="8"/>
  <c r="Y1499" i="8"/>
  <c r="Y1500" i="8"/>
  <c r="Y1501" i="8"/>
  <c r="Y1502" i="8"/>
  <c r="Y1503" i="8"/>
  <c r="Y1504" i="8"/>
  <c r="Y1505" i="8"/>
  <c r="Y1506" i="8"/>
  <c r="Y1507" i="8"/>
  <c r="Y1508" i="8"/>
  <c r="Y1509" i="8"/>
  <c r="Y1510" i="8"/>
  <c r="Y1511" i="8"/>
  <c r="Y1512" i="8"/>
  <c r="Y1513" i="8"/>
  <c r="Y1514" i="8"/>
  <c r="Y1515" i="8"/>
  <c r="Y1516" i="8"/>
  <c r="Y1517" i="8"/>
  <c r="Y1518" i="8"/>
  <c r="Y1519" i="8"/>
  <c r="Y1520" i="8"/>
  <c r="Y1521" i="8"/>
  <c r="Y1522" i="8"/>
  <c r="Y1523" i="8"/>
  <c r="Y1524" i="8"/>
  <c r="Y1525" i="8"/>
  <c r="Y1526" i="8"/>
  <c r="Y1527" i="8"/>
  <c r="Y1528" i="8"/>
  <c r="Y1529" i="8"/>
  <c r="Y1530" i="8"/>
  <c r="Y1531" i="8"/>
  <c r="Y1532" i="8"/>
  <c r="Y1533" i="8"/>
  <c r="Y1534" i="8"/>
  <c r="Y1535" i="8"/>
  <c r="Y1536" i="8"/>
  <c r="Y1537" i="8"/>
  <c r="Y1538" i="8"/>
  <c r="Y1539" i="8"/>
  <c r="Y1540" i="8"/>
  <c r="Y1541" i="8"/>
  <c r="Y1542" i="8"/>
  <c r="Y1543" i="8"/>
  <c r="Y1544" i="8"/>
  <c r="Y1545" i="8"/>
  <c r="Y1546" i="8"/>
  <c r="Y1547" i="8"/>
  <c r="Y1548" i="8"/>
  <c r="Y1549" i="8"/>
  <c r="Y1550" i="8"/>
  <c r="Y1551" i="8"/>
  <c r="Y1552" i="8"/>
  <c r="Y1553" i="8"/>
  <c r="Y1554" i="8"/>
  <c r="Y1555" i="8"/>
  <c r="Y1556" i="8"/>
  <c r="Y1557" i="8"/>
  <c r="Y1558" i="8"/>
  <c r="Y1559" i="8"/>
  <c r="Y1560" i="8"/>
  <c r="Y1561" i="8"/>
  <c r="Y1562" i="8"/>
  <c r="Y1563" i="8"/>
  <c r="Y1564" i="8"/>
  <c r="Y1565" i="8"/>
  <c r="Y1566" i="8"/>
  <c r="Y1567" i="8"/>
  <c r="Y1568" i="8"/>
  <c r="Y1569" i="8"/>
  <c r="Y1570" i="8"/>
  <c r="Y1571" i="8"/>
  <c r="Y1572" i="8"/>
  <c r="Y1573" i="8"/>
  <c r="Y1574" i="8"/>
  <c r="Y1575" i="8"/>
  <c r="Y1576" i="8"/>
  <c r="Y1577" i="8"/>
  <c r="Y1578" i="8"/>
  <c r="Y1579" i="8"/>
  <c r="Y1580" i="8"/>
  <c r="Y1581" i="8"/>
  <c r="Y1582" i="8"/>
  <c r="Y1583" i="8"/>
  <c r="Y1584" i="8"/>
  <c r="Y1585" i="8"/>
  <c r="Y1586" i="8"/>
  <c r="Y1587" i="8"/>
  <c r="Y1588" i="8"/>
  <c r="Y1589" i="8"/>
  <c r="Y1590" i="8"/>
  <c r="Y1591" i="8"/>
  <c r="Y1592" i="8"/>
  <c r="Y1593" i="8"/>
  <c r="Y1594" i="8"/>
  <c r="Y1595" i="8"/>
  <c r="Y1596" i="8"/>
  <c r="Y1597" i="8"/>
  <c r="Y1598" i="8"/>
  <c r="Y1599" i="8"/>
  <c r="Y1600" i="8"/>
  <c r="Y1601" i="8"/>
  <c r="Y1602" i="8"/>
  <c r="Y1603" i="8"/>
  <c r="Y1604" i="8"/>
  <c r="Y1605" i="8"/>
  <c r="Y1606" i="8"/>
  <c r="Y1607" i="8"/>
  <c r="Y1608" i="8"/>
  <c r="Y1609" i="8"/>
  <c r="Y1610" i="8"/>
  <c r="Y1611" i="8"/>
  <c r="Y1612" i="8"/>
  <c r="Y1613" i="8"/>
  <c r="Y1614" i="8"/>
  <c r="Y1615" i="8"/>
  <c r="Y1616" i="8"/>
  <c r="Y1617" i="8"/>
  <c r="Y1618" i="8"/>
  <c r="Y1619" i="8"/>
  <c r="Y1620" i="8"/>
  <c r="Y1621" i="8"/>
  <c r="Y1622" i="8"/>
  <c r="Y1623" i="8"/>
  <c r="Y1624" i="8"/>
  <c r="Y1625" i="8"/>
  <c r="Y1626" i="8"/>
  <c r="Y1627" i="8"/>
  <c r="Y1628" i="8"/>
  <c r="Y1629" i="8"/>
  <c r="Y1630" i="8"/>
  <c r="Y1631" i="8"/>
  <c r="Y1632" i="8"/>
  <c r="Y1633" i="8"/>
  <c r="Y1634" i="8"/>
  <c r="Y1635" i="8"/>
  <c r="Y1636" i="8"/>
  <c r="Y1637" i="8"/>
  <c r="Y1638" i="8"/>
  <c r="Y1639" i="8"/>
  <c r="Y1640" i="8"/>
  <c r="Y1641" i="8"/>
  <c r="Y1642" i="8"/>
  <c r="Y1643" i="8"/>
  <c r="Y1644" i="8"/>
  <c r="Y1645" i="8"/>
  <c r="Y1646" i="8"/>
  <c r="Y1647" i="8"/>
  <c r="Y1648" i="8"/>
  <c r="Y1649" i="8"/>
  <c r="Y1650" i="8"/>
  <c r="Y1651" i="8"/>
  <c r="Y1652" i="8"/>
  <c r="Y1653" i="8"/>
  <c r="Y1654" i="8"/>
  <c r="Y1655" i="8"/>
  <c r="Y1656" i="8"/>
  <c r="Y1657" i="8"/>
  <c r="Y1658" i="8"/>
  <c r="Y1659" i="8"/>
  <c r="Y1660" i="8"/>
  <c r="Y1661" i="8"/>
  <c r="Y1662" i="8"/>
  <c r="Y1663" i="8"/>
  <c r="Y1664" i="8"/>
  <c r="Y1665" i="8"/>
  <c r="Y1666" i="8"/>
  <c r="Y1667" i="8"/>
  <c r="Y1668" i="8"/>
  <c r="Y1669" i="8"/>
  <c r="Y1670" i="8"/>
  <c r="Y1671" i="8"/>
  <c r="Y1672" i="8"/>
  <c r="Y1673" i="8"/>
  <c r="Y1674" i="8"/>
  <c r="Y1675" i="8"/>
  <c r="Y1676" i="8"/>
  <c r="Y1677" i="8"/>
  <c r="Y1678" i="8"/>
  <c r="Y1679" i="8"/>
  <c r="Y1680" i="8"/>
  <c r="Y1681" i="8"/>
  <c r="Y1682" i="8"/>
  <c r="Y1683" i="8"/>
  <c r="Y1684" i="8"/>
  <c r="Y1685" i="8"/>
  <c r="Y1686" i="8"/>
  <c r="Y1687" i="8"/>
  <c r="Y1688" i="8"/>
  <c r="Y1689" i="8"/>
  <c r="Y1690" i="8"/>
  <c r="Y1691" i="8"/>
  <c r="Y1692" i="8"/>
  <c r="Y1693" i="8"/>
  <c r="Y1694" i="8"/>
  <c r="Y1695" i="8"/>
  <c r="Y1696" i="8"/>
  <c r="Y1697" i="8"/>
  <c r="Y1698" i="8"/>
  <c r="Y1699" i="8"/>
  <c r="Y1700" i="8"/>
  <c r="Y1701" i="8"/>
  <c r="Y1702" i="8"/>
  <c r="Y1703" i="8"/>
  <c r="Y1704" i="8"/>
  <c r="Y1705" i="8"/>
  <c r="Y1706" i="8"/>
  <c r="Y1707" i="8"/>
  <c r="Y1708" i="8"/>
  <c r="Y1709" i="8"/>
  <c r="Y1710" i="8"/>
  <c r="Y1711" i="8"/>
  <c r="Y1712" i="8"/>
  <c r="Y1713" i="8"/>
  <c r="Y1714" i="8"/>
  <c r="Y1715" i="8"/>
  <c r="Y1716" i="8"/>
  <c r="Y1717" i="8"/>
  <c r="Y1718" i="8"/>
  <c r="Y1719" i="8"/>
  <c r="Y1720" i="8"/>
  <c r="Y1721" i="8"/>
  <c r="Y1722" i="8"/>
  <c r="Y1723" i="8"/>
  <c r="Y1724" i="8"/>
  <c r="Y1725" i="8"/>
  <c r="Y1726" i="8"/>
  <c r="Y1727" i="8"/>
  <c r="Y1728" i="8"/>
  <c r="Y1729" i="8"/>
  <c r="Y1730" i="8"/>
  <c r="Y1731" i="8"/>
  <c r="Y1732" i="8"/>
  <c r="Y1733" i="8"/>
  <c r="Y1734" i="8"/>
  <c r="Y1735" i="8"/>
  <c r="Y1736" i="8"/>
  <c r="Y1737" i="8"/>
  <c r="Y1738" i="8"/>
  <c r="Y1739" i="8"/>
  <c r="Y1740" i="8"/>
  <c r="Y1741" i="8"/>
  <c r="Y1742" i="8"/>
  <c r="Y1743" i="8"/>
  <c r="Y1744" i="8"/>
  <c r="Y1745" i="8"/>
  <c r="Y1746" i="8"/>
  <c r="Y1747" i="8"/>
  <c r="Y1748" i="8"/>
  <c r="Y1749" i="8"/>
  <c r="Y1750" i="8"/>
  <c r="Y1751" i="8"/>
  <c r="Y1752" i="8"/>
  <c r="Y1753" i="8"/>
  <c r="Y1754" i="8"/>
  <c r="Y1755" i="8"/>
  <c r="Y1756" i="8"/>
  <c r="Y1757" i="8"/>
  <c r="Y1758" i="8"/>
  <c r="Y1759" i="8"/>
  <c r="Y1760" i="8"/>
  <c r="Y1761" i="8"/>
  <c r="Y1762" i="8"/>
  <c r="Y1763" i="8"/>
  <c r="Y1764" i="8"/>
  <c r="Y1765" i="8"/>
  <c r="Y1766" i="8"/>
  <c r="Y1767" i="8"/>
  <c r="Y1768" i="8"/>
  <c r="Y1769" i="8"/>
  <c r="Y1770" i="8"/>
  <c r="Y1771" i="8"/>
  <c r="Y1772" i="8"/>
  <c r="Y1773" i="8"/>
  <c r="Y1774" i="8"/>
  <c r="Y1775" i="8"/>
  <c r="Y1776" i="8"/>
  <c r="Y1777" i="8"/>
  <c r="Y1778" i="8"/>
  <c r="Y1779" i="8"/>
  <c r="Y1780" i="8"/>
  <c r="Y1781" i="8"/>
  <c r="Y1782" i="8"/>
  <c r="Y1783" i="8"/>
  <c r="Y1784" i="8"/>
  <c r="Y1785" i="8"/>
  <c r="Y1786" i="8"/>
  <c r="Y1787" i="8"/>
  <c r="Y1788" i="8"/>
  <c r="Y1789" i="8"/>
  <c r="Y1790" i="8"/>
  <c r="Y1791" i="8"/>
  <c r="Y1792" i="8"/>
  <c r="Y1793" i="8"/>
  <c r="Y1794" i="8"/>
  <c r="Y1795" i="8"/>
  <c r="Y1796" i="8"/>
  <c r="Y1797" i="8"/>
  <c r="Y1798" i="8"/>
  <c r="Y1799" i="8"/>
  <c r="Y1800" i="8"/>
  <c r="Y1801" i="8"/>
  <c r="Y1802" i="8"/>
  <c r="Y1803" i="8"/>
  <c r="Y1804" i="8"/>
  <c r="Y1805" i="8"/>
  <c r="Y1806" i="8"/>
  <c r="Y1807" i="8"/>
  <c r="Y1808" i="8"/>
  <c r="Y1809" i="8"/>
  <c r="Y1810" i="8"/>
  <c r="Y1811" i="8"/>
  <c r="Y1812" i="8"/>
  <c r="Y1813" i="8"/>
  <c r="Y1814" i="8"/>
  <c r="Y1815" i="8"/>
  <c r="Y1816" i="8"/>
  <c r="Y1817" i="8"/>
  <c r="Y1818" i="8"/>
  <c r="Y1819" i="8"/>
  <c r="Y1820" i="8"/>
  <c r="Y1821" i="8"/>
  <c r="Y1822" i="8"/>
  <c r="Y1823" i="8"/>
  <c r="Y1824" i="8"/>
  <c r="Y1825" i="8"/>
  <c r="Y1826" i="8"/>
  <c r="Y1827" i="8"/>
  <c r="Y1828" i="8"/>
  <c r="Y1829" i="8"/>
  <c r="Y1830" i="8"/>
  <c r="Y1831" i="8"/>
  <c r="Y1832" i="8"/>
  <c r="Y1833" i="8"/>
  <c r="Y1834" i="8"/>
  <c r="Y1835" i="8"/>
  <c r="Y1836" i="8"/>
  <c r="Y1837" i="8"/>
  <c r="Y1838" i="8"/>
  <c r="Y1839" i="8"/>
  <c r="Y1840" i="8"/>
  <c r="Y1841" i="8"/>
  <c r="Y1842" i="8"/>
  <c r="Y1843" i="8"/>
  <c r="Y1844" i="8"/>
  <c r="Y1845" i="8"/>
  <c r="Y1846" i="8"/>
  <c r="Y1847" i="8"/>
  <c r="Y1848" i="8"/>
  <c r="Y1849" i="8"/>
  <c r="Y1850" i="8"/>
  <c r="Y1851" i="8"/>
  <c r="Y1852" i="8"/>
  <c r="Y1853" i="8"/>
  <c r="Y1854" i="8"/>
  <c r="Y1855" i="8"/>
  <c r="Y1856" i="8"/>
  <c r="Y1857" i="8"/>
  <c r="Y1858" i="8"/>
  <c r="Y1859" i="8"/>
  <c r="Y1860" i="8"/>
  <c r="Y1861" i="8"/>
  <c r="Y1862" i="8"/>
  <c r="Y1863" i="8"/>
  <c r="Y1864" i="8"/>
  <c r="Y1865" i="8"/>
  <c r="Y1866" i="8"/>
  <c r="Y1867" i="8"/>
  <c r="Y1868" i="8"/>
  <c r="Y1869" i="8"/>
  <c r="Y1870" i="8"/>
  <c r="Y1871" i="8"/>
  <c r="Y1872" i="8"/>
  <c r="Y1873" i="8"/>
  <c r="Y1874" i="8"/>
  <c r="Y1875" i="8"/>
  <c r="Y1876" i="8"/>
  <c r="Y1877" i="8"/>
  <c r="Y1878" i="8"/>
  <c r="Y1879" i="8"/>
  <c r="Y1880" i="8"/>
  <c r="Y1881" i="8"/>
  <c r="Y1882" i="8"/>
  <c r="Y1883" i="8"/>
  <c r="Y1884" i="8"/>
  <c r="Y1885" i="8"/>
  <c r="Y1886" i="8"/>
  <c r="Y1887" i="8"/>
  <c r="Y1888" i="8"/>
  <c r="Y1889" i="8"/>
  <c r="Y1890" i="8"/>
  <c r="Y1891" i="8"/>
  <c r="Y1892" i="8"/>
  <c r="Y1893" i="8"/>
  <c r="Y1894" i="8"/>
  <c r="Y1895" i="8"/>
  <c r="Y1896" i="8"/>
  <c r="Y1897" i="8"/>
  <c r="Y1898" i="8"/>
  <c r="Y1899" i="8"/>
  <c r="Y1900" i="8"/>
  <c r="Y1901" i="8"/>
  <c r="Y1902" i="8"/>
  <c r="Y1903" i="8"/>
  <c r="Y1904" i="8"/>
  <c r="Y1905" i="8"/>
  <c r="Y1906" i="8"/>
  <c r="Y1907" i="8"/>
  <c r="Y1908" i="8"/>
  <c r="Y1909" i="8"/>
  <c r="Y1910" i="8"/>
  <c r="Y1911" i="8"/>
  <c r="Y1912" i="8"/>
  <c r="Y1913" i="8"/>
  <c r="Y1914" i="8"/>
  <c r="Y1915" i="8"/>
  <c r="Y1916" i="8"/>
  <c r="Y1917" i="8"/>
  <c r="Y1918" i="8"/>
  <c r="Y1919" i="8"/>
  <c r="Y1920" i="8"/>
  <c r="Y1921" i="8"/>
  <c r="Y1922" i="8"/>
  <c r="Y1923" i="8"/>
  <c r="Y1924" i="8"/>
  <c r="Y1925" i="8"/>
  <c r="Y1926" i="8"/>
  <c r="Y1927" i="8"/>
  <c r="Y1928" i="8"/>
  <c r="Y1929" i="8"/>
  <c r="Y1930" i="8"/>
  <c r="Y1931" i="8"/>
  <c r="Y1932" i="8"/>
  <c r="Y1933" i="8"/>
  <c r="Y1934" i="8"/>
  <c r="Y1935" i="8"/>
  <c r="Y1936" i="8"/>
  <c r="Y1937" i="8"/>
  <c r="Y1938" i="8"/>
  <c r="Y1939" i="8"/>
  <c r="Y1940" i="8"/>
  <c r="Y1941" i="8"/>
  <c r="Y1942" i="8"/>
  <c r="Y1943" i="8"/>
  <c r="Y1944" i="8"/>
  <c r="Y1945" i="8"/>
  <c r="Y1946" i="8"/>
  <c r="Y1947" i="8"/>
  <c r="Y1948" i="8"/>
  <c r="Y1949" i="8"/>
  <c r="Y1950" i="8"/>
  <c r="Y1951" i="8"/>
  <c r="Y1952" i="8"/>
  <c r="Y1953" i="8"/>
  <c r="Y1954" i="8"/>
  <c r="Y1955" i="8"/>
  <c r="Y1956" i="8"/>
  <c r="Y1957" i="8"/>
  <c r="Y1958" i="8"/>
  <c r="Y1959" i="8"/>
  <c r="Y1960" i="8"/>
  <c r="Y1961" i="8"/>
  <c r="Y1962" i="8"/>
  <c r="Y1963" i="8"/>
  <c r="Y1964" i="8"/>
  <c r="Y1965" i="8"/>
  <c r="Y1966" i="8"/>
  <c r="Y1967" i="8"/>
  <c r="Y1968" i="8"/>
  <c r="Y1969" i="8"/>
  <c r="Y1970" i="8"/>
  <c r="Y1971" i="8"/>
  <c r="Y1972" i="8"/>
  <c r="Y1973" i="8"/>
  <c r="Y1974" i="8"/>
  <c r="Y1975" i="8"/>
  <c r="Y1976" i="8"/>
  <c r="Y1977" i="8"/>
  <c r="Y1978" i="8"/>
  <c r="Y1979" i="8"/>
  <c r="Y1980" i="8"/>
  <c r="Y1981" i="8"/>
  <c r="Y1982" i="8"/>
  <c r="Y1983" i="8"/>
  <c r="Y1984" i="8"/>
  <c r="Y1985" i="8"/>
  <c r="Y1986" i="8"/>
  <c r="Y1987" i="8"/>
  <c r="Y1988" i="8"/>
  <c r="Y1989" i="8"/>
  <c r="Y1990" i="8"/>
  <c r="Y1991" i="8"/>
  <c r="Y1992" i="8"/>
  <c r="Y1993" i="8"/>
  <c r="Y1994" i="8"/>
  <c r="Y1995" i="8"/>
  <c r="Y1996" i="8"/>
  <c r="Y1997" i="8"/>
  <c r="Y1998" i="8"/>
  <c r="Y1999" i="8"/>
  <c r="Y2000" i="8"/>
  <c r="Y2001" i="8"/>
  <c r="Y2002" i="8"/>
  <c r="Y2003" i="8"/>
  <c r="Y2004" i="8"/>
  <c r="Y2005" i="8"/>
  <c r="Y2006" i="8"/>
  <c r="Y2007" i="8"/>
  <c r="Y2008" i="8"/>
  <c r="Y2009" i="8"/>
  <c r="Y2010" i="8"/>
  <c r="Y2011" i="8"/>
  <c r="Y2012" i="8"/>
  <c r="Y2013" i="8"/>
  <c r="Y2014" i="8"/>
  <c r="Y2015" i="8"/>
  <c r="Y2016" i="8"/>
  <c r="Y2017" i="8"/>
  <c r="Y2018" i="8"/>
  <c r="Y2019" i="8"/>
  <c r="Y2020" i="8"/>
  <c r="Y2021" i="8"/>
  <c r="Y2022" i="8"/>
  <c r="Y2023" i="8"/>
  <c r="Y2024" i="8"/>
  <c r="Y2025" i="8"/>
  <c r="Y2026" i="8"/>
  <c r="Y2027" i="8"/>
  <c r="Y2028" i="8"/>
  <c r="Y2029" i="8"/>
  <c r="Y2030" i="8"/>
  <c r="Y2031" i="8"/>
  <c r="Y2032" i="8"/>
  <c r="Y2033" i="8"/>
  <c r="Y2034" i="8"/>
  <c r="Y2035" i="8"/>
  <c r="Y2036" i="8"/>
  <c r="Y2037" i="8"/>
  <c r="Y2038" i="8"/>
  <c r="Y2039" i="8"/>
  <c r="Y2040" i="8"/>
  <c r="Y2041" i="8"/>
  <c r="Y2042" i="8"/>
  <c r="Y2043" i="8"/>
  <c r="Y2044" i="8"/>
  <c r="Y2045" i="8"/>
  <c r="Y2046" i="8"/>
  <c r="Y2047" i="8"/>
  <c r="Y2048" i="8"/>
  <c r="Y2049" i="8"/>
  <c r="Y2050" i="8"/>
  <c r="Y2051" i="8"/>
  <c r="Y2052" i="8"/>
  <c r="Y2053" i="8"/>
  <c r="Y2054" i="8"/>
  <c r="Y2055" i="8"/>
  <c r="Y2056" i="8"/>
  <c r="Y2057" i="8"/>
  <c r="Y2058" i="8"/>
  <c r="Y2059" i="8"/>
  <c r="Y2060" i="8"/>
  <c r="Y2061" i="8"/>
  <c r="Y2062" i="8"/>
  <c r="Y2063" i="8"/>
  <c r="Y2064" i="8"/>
  <c r="Y2065" i="8"/>
  <c r="Y2066" i="8"/>
  <c r="Y2067" i="8"/>
  <c r="Y2068" i="8"/>
  <c r="Y2069" i="8"/>
  <c r="Y2070" i="8"/>
  <c r="Y2071" i="8"/>
  <c r="Y2072" i="8"/>
  <c r="Y2073" i="8"/>
  <c r="Y2074" i="8"/>
  <c r="Y2075" i="8"/>
  <c r="Y2076" i="8"/>
  <c r="Y2077" i="8"/>
  <c r="Y2078" i="8"/>
  <c r="Y2079" i="8"/>
  <c r="Y2080" i="8"/>
  <c r="Y2081" i="8"/>
  <c r="Y2082" i="8"/>
  <c r="Y2083" i="8"/>
  <c r="Y2084" i="8"/>
  <c r="Y2085" i="8"/>
  <c r="Y2086" i="8"/>
  <c r="Y2087" i="8"/>
  <c r="Y2088" i="8"/>
  <c r="Y2089" i="8"/>
  <c r="Y2090" i="8"/>
  <c r="Y2091" i="8"/>
  <c r="Y2092" i="8"/>
  <c r="Y2093" i="8"/>
  <c r="Y2094" i="8"/>
  <c r="Y2095" i="8"/>
  <c r="Y2096" i="8"/>
  <c r="Y2097" i="8"/>
  <c r="Y2098" i="8"/>
  <c r="Y2099" i="8"/>
  <c r="Y2100" i="8"/>
  <c r="Y2101" i="8"/>
  <c r="Y2102" i="8"/>
  <c r="Y2103" i="8"/>
  <c r="Y2104" i="8"/>
  <c r="Y2105" i="8"/>
  <c r="Y2106" i="8"/>
  <c r="Y2107" i="8"/>
  <c r="Y2108" i="8"/>
  <c r="Y2109" i="8"/>
  <c r="Y2110" i="8"/>
  <c r="Y2111" i="8"/>
  <c r="Y2112" i="8"/>
  <c r="Y2113" i="8"/>
  <c r="Y2114" i="8"/>
  <c r="Y2115" i="8"/>
  <c r="Y2116" i="8"/>
  <c r="Y2117" i="8"/>
  <c r="Y2118" i="8"/>
  <c r="Y2119" i="8"/>
  <c r="Y2120" i="8"/>
  <c r="Y2121" i="8"/>
  <c r="Y2122" i="8"/>
  <c r="Y2123" i="8"/>
  <c r="Y2124" i="8"/>
  <c r="Y2125" i="8"/>
  <c r="Y2126" i="8"/>
  <c r="Y2127" i="8"/>
  <c r="Y2128" i="8"/>
  <c r="Y2129" i="8"/>
  <c r="Y2130" i="8"/>
  <c r="Y2131" i="8"/>
  <c r="Y2132" i="8"/>
  <c r="Y2133" i="8"/>
  <c r="Y2134" i="8"/>
  <c r="Y2135" i="8"/>
  <c r="Y2136" i="8"/>
  <c r="Y2137" i="8"/>
  <c r="Y2138" i="8"/>
  <c r="Y2139" i="8"/>
  <c r="Y2140" i="8"/>
  <c r="Y2141" i="8"/>
  <c r="Y2142" i="8"/>
  <c r="Y2143" i="8"/>
  <c r="Y2144" i="8"/>
  <c r="Y2145" i="8"/>
  <c r="Y2146" i="8"/>
  <c r="Y2147" i="8"/>
  <c r="Y2148" i="8"/>
  <c r="Y2149" i="8"/>
  <c r="Y2150" i="8"/>
  <c r="Y2151" i="8"/>
  <c r="Y2152" i="8"/>
  <c r="Y2153" i="8"/>
  <c r="Y2154" i="8"/>
  <c r="Y2155" i="8"/>
  <c r="Y2156" i="8"/>
  <c r="Y2157" i="8"/>
  <c r="Y2158" i="8"/>
  <c r="Y2159" i="8"/>
  <c r="Y2160" i="8"/>
  <c r="Y2161" i="8"/>
  <c r="Y2162" i="8"/>
  <c r="Y2163" i="8"/>
  <c r="Y2164" i="8"/>
  <c r="Y2165" i="8"/>
  <c r="Y2166" i="8"/>
  <c r="Y2167" i="8"/>
  <c r="Y2168" i="8"/>
  <c r="Y2169" i="8"/>
  <c r="Y2170" i="8"/>
  <c r="Y2171" i="8"/>
  <c r="Y2172" i="8"/>
  <c r="Y2173" i="8"/>
  <c r="Y2174" i="8"/>
  <c r="Y2175" i="8"/>
  <c r="Y2176" i="8"/>
  <c r="Y2177" i="8"/>
  <c r="Y2178" i="8"/>
  <c r="Y2179" i="8"/>
  <c r="Y2180" i="8"/>
  <c r="Y2181" i="8"/>
  <c r="Y2182" i="8"/>
  <c r="Y2183" i="8"/>
  <c r="Y2184" i="8"/>
  <c r="Y2185" i="8"/>
  <c r="Y2186" i="8"/>
  <c r="Y2187" i="8"/>
  <c r="Y2188" i="8"/>
  <c r="Y2189" i="8"/>
  <c r="Y2190" i="8"/>
  <c r="Y2191" i="8"/>
  <c r="Y2192" i="8"/>
  <c r="Y2193" i="8"/>
  <c r="Y2194" i="8"/>
  <c r="Y2195" i="8"/>
  <c r="Y2196" i="8"/>
  <c r="Y2197" i="8"/>
  <c r="Y2198" i="8"/>
  <c r="Y2199" i="8"/>
  <c r="Y2200" i="8"/>
  <c r="Y2201" i="8"/>
  <c r="Y2202" i="8"/>
  <c r="Y2203" i="8"/>
  <c r="Y2204" i="8"/>
  <c r="Y2205" i="8"/>
  <c r="Y2206" i="8"/>
  <c r="Y2207" i="8"/>
  <c r="Y2208" i="8"/>
  <c r="Y2209" i="8"/>
  <c r="Y2210" i="8"/>
  <c r="Y2211" i="8"/>
  <c r="Y2212" i="8"/>
  <c r="Y2213" i="8"/>
  <c r="Y2214" i="8"/>
  <c r="Y2215" i="8"/>
  <c r="Y2216" i="8"/>
  <c r="Y2217" i="8"/>
  <c r="Y2218" i="8"/>
  <c r="Y2219" i="8"/>
  <c r="Y2220" i="8"/>
  <c r="Y2221" i="8"/>
  <c r="Y2222" i="8"/>
  <c r="Y2223" i="8"/>
  <c r="Y2224" i="8"/>
  <c r="Y2225" i="8"/>
  <c r="Y2226" i="8"/>
  <c r="Y2227" i="8"/>
  <c r="Y2228" i="8"/>
  <c r="Y2229" i="8"/>
  <c r="Y2230" i="8"/>
  <c r="Y2231" i="8"/>
  <c r="Y2232" i="8"/>
  <c r="Y2233" i="8"/>
  <c r="Y2234" i="8"/>
  <c r="Y2235" i="8"/>
  <c r="Y2236" i="8"/>
  <c r="Y2237" i="8"/>
  <c r="Y2238" i="8"/>
  <c r="Y2239" i="8"/>
  <c r="Y2240" i="8"/>
  <c r="Y2241" i="8"/>
  <c r="Y2242" i="8"/>
  <c r="Y2243" i="8"/>
  <c r="Y2244" i="8"/>
  <c r="Y2245" i="8"/>
  <c r="Y2246" i="8"/>
  <c r="Y2247" i="8"/>
  <c r="Y2248" i="8"/>
  <c r="Y2249" i="8"/>
  <c r="Y2250" i="8"/>
  <c r="Y2251" i="8"/>
  <c r="Y2252" i="8"/>
  <c r="Y2253" i="8"/>
  <c r="Y2254" i="8"/>
  <c r="Y2255" i="8"/>
  <c r="Y2256" i="8"/>
  <c r="Y2257" i="8"/>
  <c r="Y2258" i="8"/>
  <c r="Y2259" i="8"/>
  <c r="Y2260" i="8"/>
  <c r="Y2261" i="8"/>
  <c r="Y2262" i="8"/>
  <c r="Y2263" i="8"/>
  <c r="Y2264" i="8"/>
  <c r="Y2265" i="8"/>
  <c r="Y2266" i="8"/>
  <c r="Y2267" i="8"/>
  <c r="Y2268" i="8"/>
  <c r="Y2269" i="8"/>
  <c r="Y2270" i="8"/>
  <c r="Y2271" i="8"/>
  <c r="Y2272" i="8"/>
  <c r="Y2273" i="8"/>
  <c r="Y2274" i="8"/>
  <c r="Y2275" i="8"/>
  <c r="Y2276" i="8"/>
  <c r="Y2277" i="8"/>
  <c r="Y2278" i="8"/>
  <c r="Y2279" i="8"/>
  <c r="Y2280" i="8"/>
  <c r="Y2281" i="8"/>
  <c r="Y2282" i="8"/>
  <c r="Y2283" i="8"/>
  <c r="Y2284" i="8"/>
  <c r="Y2285" i="8"/>
  <c r="Y2286" i="8"/>
  <c r="Y2287" i="8"/>
  <c r="Y2288" i="8"/>
  <c r="Y2289" i="8"/>
  <c r="Y2290" i="8"/>
  <c r="Y2291" i="8"/>
  <c r="Y2292" i="8"/>
  <c r="Y2293" i="8"/>
  <c r="Y2294" i="8"/>
  <c r="Y2295" i="8"/>
  <c r="Y2296" i="8"/>
  <c r="Y2297" i="8"/>
  <c r="Y2298" i="8"/>
  <c r="Y2299" i="8"/>
  <c r="Y2300" i="8"/>
  <c r="Y2301" i="8"/>
  <c r="Y2302" i="8"/>
  <c r="Y2303" i="8"/>
  <c r="Y2304" i="8"/>
  <c r="Y2305" i="8"/>
  <c r="Y2306" i="8"/>
  <c r="Y2307" i="8"/>
  <c r="Y2308" i="8"/>
  <c r="Y2309" i="8"/>
  <c r="Y2310" i="8"/>
  <c r="Y2311" i="8"/>
  <c r="Y2312" i="8"/>
  <c r="Y2313" i="8"/>
  <c r="Y2314" i="8"/>
  <c r="Y2315" i="8"/>
  <c r="Y2316" i="8"/>
  <c r="Y2317" i="8"/>
  <c r="Y2318" i="8"/>
  <c r="Y2319" i="8"/>
  <c r="Y2320" i="8"/>
  <c r="Y2321" i="8"/>
  <c r="Y2322" i="8"/>
  <c r="Y2323" i="8"/>
  <c r="Y2324" i="8"/>
  <c r="Y2325" i="8"/>
  <c r="Y2326" i="8"/>
  <c r="Y2327" i="8"/>
  <c r="Y2328" i="8"/>
  <c r="Y2329" i="8"/>
  <c r="Y2330" i="8"/>
  <c r="Y2331" i="8"/>
  <c r="Y2332" i="8"/>
  <c r="Y2333" i="8"/>
  <c r="Y2334" i="8"/>
  <c r="Y2335" i="8"/>
  <c r="Y2336" i="8"/>
  <c r="Y2337" i="8"/>
  <c r="Y2338" i="8"/>
  <c r="Y2339" i="8"/>
  <c r="Y2340" i="8"/>
  <c r="Y2341" i="8"/>
  <c r="Y2342" i="8"/>
  <c r="Y2343" i="8"/>
  <c r="Y2344" i="8"/>
  <c r="Y2345" i="8"/>
  <c r="Y2346" i="8"/>
  <c r="Y2347" i="8"/>
  <c r="Y2348" i="8"/>
  <c r="Y2349" i="8"/>
  <c r="Y2350" i="8"/>
  <c r="Y2351" i="8"/>
  <c r="Y2352" i="8"/>
  <c r="Y2353" i="8"/>
  <c r="Y2354" i="8"/>
  <c r="Y2355" i="8"/>
  <c r="Y2356" i="8"/>
  <c r="Y2357" i="8"/>
  <c r="Y2358" i="8"/>
  <c r="Y2359" i="8"/>
  <c r="Y2360" i="8"/>
  <c r="Y2361" i="8"/>
  <c r="Y2362" i="8"/>
  <c r="Y2363" i="8"/>
  <c r="Y2364" i="8"/>
  <c r="Y2365" i="8"/>
  <c r="Y2366" i="8"/>
  <c r="Y2367" i="8"/>
  <c r="Y2368" i="8"/>
  <c r="Y2369" i="8"/>
  <c r="Y2370" i="8"/>
  <c r="Y2371" i="8"/>
  <c r="Y2372" i="8"/>
  <c r="Y2373" i="8"/>
  <c r="Y2374" i="8"/>
  <c r="Y2375" i="8"/>
  <c r="Y2376" i="8"/>
  <c r="Y2377" i="8"/>
  <c r="Y2378" i="8"/>
  <c r="Y2379" i="8"/>
  <c r="Y2380" i="8"/>
  <c r="Y2381" i="8"/>
  <c r="Y2382" i="8"/>
  <c r="Y2383" i="8"/>
  <c r="Y2384" i="8"/>
  <c r="Y2385" i="8"/>
  <c r="Y2386" i="8"/>
  <c r="Y2387" i="8"/>
  <c r="Y2388" i="8"/>
  <c r="Y2389" i="8"/>
  <c r="Y2390" i="8"/>
  <c r="Y2391" i="8"/>
  <c r="Y2392" i="8"/>
  <c r="Y2393" i="8"/>
  <c r="Y2394" i="8"/>
  <c r="Y2395" i="8"/>
  <c r="Y2396" i="8"/>
  <c r="Y2397" i="8"/>
  <c r="Y2398" i="8"/>
  <c r="Y2399" i="8"/>
  <c r="Y2400" i="8"/>
  <c r="Y2401" i="8"/>
  <c r="Y2402" i="8"/>
  <c r="Y2403" i="8"/>
  <c r="Y2404" i="8"/>
  <c r="Y2405" i="8"/>
  <c r="Y2406" i="8"/>
  <c r="Y2407" i="8"/>
  <c r="Y2408" i="8"/>
  <c r="Y2409" i="8"/>
  <c r="Y2410" i="8"/>
  <c r="Y2411" i="8"/>
  <c r="Y2412" i="8"/>
  <c r="Y2413" i="8"/>
  <c r="Y2414" i="8"/>
  <c r="Y2415" i="8"/>
  <c r="Y2416" i="8"/>
  <c r="Y2417" i="8"/>
  <c r="Y2418" i="8"/>
  <c r="Y2419" i="8"/>
  <c r="Y2420" i="8"/>
  <c r="Y2421" i="8"/>
  <c r="Y2422" i="8"/>
  <c r="Y2423" i="8"/>
  <c r="Y2424" i="8"/>
  <c r="Y2425" i="8"/>
  <c r="Y2426" i="8"/>
  <c r="Y2427" i="8"/>
  <c r="Y2428" i="8"/>
  <c r="Y2429" i="8"/>
  <c r="Y2430" i="8"/>
  <c r="Y2431" i="8"/>
  <c r="Y2432" i="8"/>
  <c r="Y2433" i="8"/>
  <c r="Y2434" i="8"/>
  <c r="Y2435" i="8"/>
  <c r="Y2436" i="8"/>
  <c r="Y2437" i="8"/>
  <c r="Y2438" i="8"/>
  <c r="Y2439" i="8"/>
  <c r="Y2440" i="8"/>
  <c r="Y2441" i="8"/>
  <c r="Y2442" i="8"/>
  <c r="Y2443" i="8"/>
  <c r="Y2444" i="8"/>
  <c r="Y2445" i="8"/>
  <c r="Y2446" i="8"/>
  <c r="Y2447" i="8"/>
  <c r="Y2448" i="8"/>
  <c r="Y2449" i="8"/>
  <c r="Y2450" i="8"/>
  <c r="Y2451" i="8"/>
  <c r="Y2452" i="8"/>
  <c r="Y2453" i="8"/>
  <c r="Y2454" i="8"/>
  <c r="Y2455" i="8"/>
  <c r="Y2456" i="8"/>
  <c r="Y2457" i="8"/>
  <c r="Y2458" i="8"/>
  <c r="Y2459" i="8"/>
  <c r="Y2460" i="8"/>
  <c r="Y2461" i="8"/>
  <c r="Y2462" i="8"/>
  <c r="Y2463" i="8"/>
  <c r="Y2464" i="8"/>
  <c r="Y2465" i="8"/>
  <c r="Y2466" i="8"/>
  <c r="Y2467" i="8"/>
  <c r="Y2468" i="8"/>
  <c r="Y2469" i="8"/>
  <c r="Y2470" i="8"/>
  <c r="Y2471" i="8"/>
  <c r="Y2472" i="8"/>
  <c r="Y2473" i="8"/>
  <c r="Y2474" i="8"/>
  <c r="Y2475" i="8"/>
  <c r="Y2476" i="8"/>
  <c r="Y2477" i="8"/>
  <c r="Y2478" i="8"/>
  <c r="Y2479" i="8"/>
  <c r="Y2480" i="8"/>
  <c r="Y2481" i="8"/>
  <c r="Y2482" i="8"/>
  <c r="Y2483" i="8"/>
  <c r="Y2484" i="8"/>
  <c r="Y2485" i="8"/>
  <c r="Y2486" i="8"/>
  <c r="Y2487" i="8"/>
  <c r="Y2488" i="8"/>
  <c r="Y2489" i="8"/>
  <c r="Y2490" i="8"/>
  <c r="Y2491" i="8"/>
  <c r="Y2492" i="8"/>
  <c r="Y2493" i="8"/>
  <c r="Y2494" i="8"/>
  <c r="Y2495" i="8"/>
  <c r="Y2496" i="8"/>
  <c r="Y2497" i="8"/>
  <c r="Y2498" i="8"/>
  <c r="Y2499" i="8"/>
  <c r="Y2500" i="8"/>
  <c r="Y2501" i="8"/>
  <c r="Y2502" i="8"/>
  <c r="Y2503" i="8"/>
  <c r="Y2504" i="8"/>
  <c r="Y2505" i="8"/>
  <c r="Y2506" i="8"/>
  <c r="Y2507" i="8"/>
  <c r="Y2508" i="8"/>
  <c r="Y2509" i="8"/>
  <c r="Y2510" i="8"/>
  <c r="Y2511" i="8"/>
  <c r="Y2512" i="8"/>
  <c r="Y2513" i="8"/>
  <c r="Y2514" i="8"/>
  <c r="Y2515" i="8"/>
  <c r="Y2516" i="8"/>
  <c r="Y2517" i="8"/>
  <c r="Y2518" i="8"/>
  <c r="Y2519" i="8"/>
  <c r="Y2520" i="8"/>
  <c r="Y2521" i="8"/>
  <c r="Y2522" i="8"/>
  <c r="Y2523" i="8"/>
  <c r="Y2524" i="8"/>
  <c r="Y2525" i="8"/>
  <c r="Y2526" i="8"/>
  <c r="Y2527" i="8"/>
  <c r="Y2528" i="8"/>
  <c r="Y2529" i="8"/>
  <c r="Y2530" i="8"/>
  <c r="Y2531" i="8"/>
  <c r="Y2532" i="8"/>
  <c r="Y2533" i="8"/>
  <c r="Y2534" i="8"/>
  <c r="Y2535" i="8"/>
  <c r="Y2536" i="8"/>
  <c r="Y2537" i="8"/>
  <c r="Y2538" i="8"/>
  <c r="Y2539" i="8"/>
  <c r="Y2540" i="8"/>
  <c r="Y2541" i="8"/>
  <c r="Y2542" i="8"/>
  <c r="Y2543" i="8"/>
  <c r="Y2544" i="8"/>
  <c r="Y2545" i="8"/>
  <c r="Y2546" i="8"/>
  <c r="Y2547" i="8"/>
  <c r="Y2548" i="8"/>
  <c r="Y2549" i="8"/>
  <c r="Y2550" i="8"/>
  <c r="Y2551" i="8"/>
  <c r="Y2552" i="8"/>
  <c r="Y2553" i="8"/>
  <c r="Y2554" i="8"/>
  <c r="Y2555" i="8"/>
  <c r="Y2556" i="8"/>
  <c r="Y2557" i="8"/>
  <c r="Y2558" i="8"/>
  <c r="Y2559" i="8"/>
  <c r="Y2560" i="8"/>
  <c r="Y2561" i="8"/>
  <c r="Y2562" i="8"/>
  <c r="Y2563" i="8"/>
  <c r="Y2564" i="8"/>
  <c r="Y2565" i="8"/>
  <c r="Y2566" i="8"/>
  <c r="Y2567" i="8"/>
  <c r="Y2568" i="8"/>
  <c r="Y2569" i="8"/>
  <c r="Y2570" i="8"/>
  <c r="Y2571" i="8"/>
  <c r="Y2572" i="8"/>
  <c r="Y2573" i="8"/>
  <c r="Y2574" i="8"/>
  <c r="Y2575" i="8"/>
  <c r="Y2576" i="8"/>
  <c r="Y2577" i="8"/>
  <c r="Y2578" i="8"/>
  <c r="Y2579" i="8"/>
  <c r="Y2580" i="8"/>
  <c r="Y2581" i="8"/>
  <c r="Y2582" i="8"/>
  <c r="Y2583" i="8"/>
  <c r="Y2584" i="8"/>
  <c r="Y2585" i="8"/>
  <c r="Y2586" i="8"/>
  <c r="Y2587" i="8"/>
  <c r="Y2588" i="8"/>
  <c r="Y2589" i="8"/>
  <c r="Y2590" i="8"/>
  <c r="Y2591" i="8"/>
  <c r="Y2592" i="8"/>
  <c r="Y2593" i="8"/>
  <c r="Y2594" i="8"/>
  <c r="Y2595" i="8"/>
  <c r="Y2596" i="8"/>
  <c r="Y2597" i="8"/>
  <c r="Y2598" i="8"/>
  <c r="Y2599" i="8"/>
  <c r="Y2600" i="8"/>
  <c r="Y2601" i="8"/>
  <c r="Y2602" i="8"/>
  <c r="Y2603" i="8"/>
  <c r="Y2604" i="8"/>
  <c r="Y2605" i="8"/>
  <c r="Y2606" i="8"/>
  <c r="Y2607" i="8"/>
  <c r="Y2608" i="8"/>
  <c r="Y2609" i="8"/>
  <c r="Y2610" i="8"/>
  <c r="Y2611" i="8"/>
  <c r="Y2612" i="8"/>
  <c r="Y2613" i="8"/>
  <c r="Y2614" i="8"/>
  <c r="Y2615" i="8"/>
  <c r="Y2616" i="8"/>
  <c r="Y2617" i="8"/>
  <c r="Y2618" i="8"/>
  <c r="Y2619" i="8"/>
  <c r="Y2620" i="8"/>
  <c r="Y2621" i="8"/>
  <c r="Y2622" i="8"/>
  <c r="Y2623" i="8"/>
  <c r="Y2624" i="8"/>
  <c r="Y2625" i="8"/>
  <c r="Y2626" i="8"/>
  <c r="Y2627" i="8"/>
  <c r="Y2628" i="8"/>
  <c r="Y2629" i="8"/>
  <c r="Y2630" i="8"/>
  <c r="Y2631" i="8"/>
  <c r="Y2632" i="8"/>
  <c r="Y2633" i="8"/>
  <c r="Y2634" i="8"/>
  <c r="Y2635" i="8"/>
  <c r="Y2636" i="8"/>
  <c r="Y2637" i="8"/>
  <c r="Y2638" i="8"/>
  <c r="Y2639" i="8"/>
  <c r="Y2640" i="8"/>
  <c r="Y2641" i="8"/>
  <c r="Y2642" i="8"/>
  <c r="Y2643" i="8"/>
  <c r="Y2644" i="8"/>
  <c r="Y2645" i="8"/>
  <c r="Y2646" i="8"/>
  <c r="Y2647" i="8"/>
  <c r="Y2648" i="8"/>
  <c r="Y2649" i="8"/>
  <c r="Y2650" i="8"/>
  <c r="Y2651" i="8"/>
  <c r="Y2652" i="8"/>
  <c r="Y2653" i="8"/>
  <c r="Y2654" i="8"/>
  <c r="Y2655" i="8"/>
  <c r="Y2656" i="8"/>
  <c r="Y2657" i="8"/>
  <c r="Y2658" i="8"/>
  <c r="Y2659" i="8"/>
  <c r="Y2660" i="8"/>
  <c r="Y2661" i="8"/>
  <c r="Y2662" i="8"/>
  <c r="Y2663" i="8"/>
  <c r="Y2664" i="8"/>
  <c r="Y2665" i="8"/>
  <c r="Y2666" i="8"/>
  <c r="Y2667" i="8"/>
  <c r="Y2668" i="8"/>
  <c r="Y2669" i="8"/>
  <c r="Y2670" i="8"/>
  <c r="Y2671" i="8"/>
  <c r="Y2672" i="8"/>
  <c r="Y2673" i="8"/>
  <c r="Y2674" i="8"/>
  <c r="Y2675" i="8"/>
  <c r="Y2676" i="8"/>
  <c r="Y2677" i="8"/>
  <c r="Y2678" i="8"/>
  <c r="Y2679" i="8"/>
  <c r="Y2680" i="8"/>
  <c r="Y2681" i="8"/>
  <c r="Y2682" i="8"/>
  <c r="Y2683" i="8"/>
  <c r="Y2684" i="8"/>
  <c r="Y2685" i="8"/>
  <c r="Y2686" i="8"/>
  <c r="Y2687" i="8"/>
  <c r="Y2688" i="8"/>
  <c r="Y2689" i="8"/>
  <c r="Y2690" i="8"/>
  <c r="Y2691" i="8"/>
  <c r="Y2692" i="8"/>
  <c r="Y2693" i="8"/>
  <c r="Y2694" i="8"/>
  <c r="Y2695" i="8"/>
  <c r="Y2696" i="8"/>
  <c r="Y2697" i="8"/>
  <c r="Y2698" i="8"/>
  <c r="Y2699" i="8"/>
  <c r="Y2700" i="8"/>
  <c r="Y2701" i="8"/>
  <c r="Y2702" i="8"/>
  <c r="Y2703" i="8"/>
  <c r="Y2704" i="8"/>
  <c r="Y2705" i="8"/>
  <c r="Y2706" i="8"/>
  <c r="Y2707" i="8"/>
  <c r="Y2708" i="8"/>
  <c r="Y2709" i="8"/>
  <c r="Y2710" i="8"/>
  <c r="Y2711" i="8"/>
  <c r="Y2712" i="8"/>
  <c r="Y2713" i="8"/>
  <c r="Y2714" i="8"/>
  <c r="Y2715" i="8"/>
  <c r="Y2716" i="8"/>
  <c r="Y2717" i="8"/>
  <c r="Y2718" i="8"/>
  <c r="Y2719" i="8"/>
  <c r="Y2720" i="8"/>
  <c r="Y2721" i="8"/>
  <c r="Y2722" i="8"/>
  <c r="Y2723" i="8"/>
  <c r="Y2724" i="8"/>
  <c r="Y2725" i="8"/>
  <c r="Y2726" i="8"/>
  <c r="Y2727" i="8"/>
  <c r="Y2728" i="8"/>
  <c r="Y2729" i="8"/>
  <c r="Y2730" i="8"/>
  <c r="Y2731" i="8"/>
  <c r="Y2732" i="8"/>
  <c r="Y2733" i="8"/>
  <c r="Y2734" i="8"/>
  <c r="Y2735" i="8"/>
  <c r="Y2736" i="8"/>
  <c r="Y2737" i="8"/>
  <c r="Y2738" i="8"/>
  <c r="Y2739" i="8"/>
  <c r="Y2740" i="8"/>
  <c r="Y2741" i="8"/>
  <c r="Y2742" i="8"/>
  <c r="Y2743" i="8"/>
  <c r="Y2744" i="8"/>
  <c r="Y2745" i="8"/>
  <c r="Y2746" i="8"/>
  <c r="Y2747" i="8"/>
  <c r="Y2748" i="8"/>
  <c r="Y2749" i="8"/>
  <c r="Y2750" i="8"/>
  <c r="Y2751" i="8"/>
  <c r="Y2752" i="8"/>
  <c r="Y2753" i="8"/>
  <c r="Y2754" i="8"/>
  <c r="Y2755" i="8"/>
  <c r="Y2756" i="8"/>
  <c r="Y2757" i="8"/>
  <c r="Y2758" i="8"/>
  <c r="Y2759" i="8"/>
  <c r="Y2760" i="8"/>
  <c r="Y2761" i="8"/>
  <c r="Y2762" i="8"/>
  <c r="Y2763" i="8"/>
  <c r="Y2764" i="8"/>
  <c r="Y2765" i="8"/>
  <c r="Y2766" i="8"/>
  <c r="Y2767" i="8"/>
  <c r="Y2768" i="8"/>
  <c r="Y2769" i="8"/>
  <c r="Y2770" i="8"/>
  <c r="Y2771" i="8"/>
  <c r="Y2772" i="8"/>
  <c r="Y2773" i="8"/>
  <c r="Y2774" i="8"/>
  <c r="Y2775" i="8"/>
  <c r="Y2776" i="8"/>
  <c r="Y2777" i="8"/>
  <c r="Y2778" i="8"/>
  <c r="Y2779" i="8"/>
  <c r="Y2780" i="8"/>
  <c r="Y2781" i="8"/>
  <c r="Y2782" i="8"/>
  <c r="Y2783" i="8"/>
  <c r="Y2784" i="8"/>
  <c r="Y2785" i="8"/>
  <c r="Y2786" i="8"/>
  <c r="Y2787" i="8"/>
  <c r="Y2788" i="8"/>
  <c r="Y2789" i="8"/>
  <c r="Y2790" i="8"/>
  <c r="Y2791" i="8"/>
  <c r="Y2792" i="8"/>
  <c r="Y2793" i="8"/>
  <c r="Y2794" i="8"/>
  <c r="Y2795" i="8"/>
  <c r="Y2796" i="8"/>
  <c r="Y2797" i="8"/>
  <c r="Y2798" i="8"/>
  <c r="Y2799" i="8"/>
  <c r="Y2800" i="8"/>
  <c r="Y2801" i="8"/>
  <c r="Y2802" i="8"/>
  <c r="Y2803" i="8"/>
  <c r="Y2804" i="8"/>
  <c r="Y2805" i="8"/>
  <c r="Y2806" i="8"/>
  <c r="Y2807" i="8"/>
  <c r="Y2808" i="8"/>
  <c r="Y2809" i="8"/>
  <c r="Y2810" i="8"/>
  <c r="Y2811" i="8"/>
  <c r="Y2812" i="8"/>
  <c r="Y2813" i="8"/>
  <c r="Y2814" i="8"/>
  <c r="Y2815" i="8"/>
  <c r="Y2816" i="8"/>
  <c r="Y2817" i="8"/>
  <c r="Y2818" i="8"/>
  <c r="Y2819" i="8"/>
  <c r="Y2820" i="8"/>
  <c r="Y2821" i="8"/>
  <c r="Y2822" i="8"/>
  <c r="Y2823" i="8"/>
  <c r="Y2824" i="8"/>
  <c r="Y2825" i="8"/>
  <c r="Y2826" i="8"/>
  <c r="Y2827" i="8"/>
  <c r="Y2828" i="8"/>
  <c r="Y2829" i="8"/>
  <c r="Y2830" i="8"/>
  <c r="Y2831" i="8"/>
  <c r="Y2832" i="8"/>
  <c r="Y2833" i="8"/>
  <c r="Y2834" i="8"/>
  <c r="Y2835" i="8"/>
  <c r="Y2836" i="8"/>
  <c r="Y2837" i="8"/>
  <c r="Y2838" i="8"/>
  <c r="Y2839" i="8"/>
  <c r="Y2840" i="8"/>
  <c r="Y2841" i="8"/>
  <c r="Y2842" i="8"/>
  <c r="Y2843" i="8"/>
  <c r="Y2844" i="8"/>
  <c r="Y2845" i="8"/>
  <c r="Y2846" i="8"/>
  <c r="Y2847" i="8"/>
  <c r="Y2848" i="8"/>
  <c r="Y2849" i="8"/>
  <c r="Y2850" i="8"/>
  <c r="Y2851" i="8"/>
  <c r="Y2852" i="8"/>
  <c r="Y2853" i="8"/>
  <c r="Y2854" i="8"/>
  <c r="Y2855" i="8"/>
  <c r="Y2856" i="8"/>
  <c r="Y2857" i="8"/>
  <c r="Y2858" i="8"/>
  <c r="Y2859" i="8"/>
  <c r="Y2860" i="8"/>
  <c r="Y2861" i="8"/>
  <c r="Y2862" i="8"/>
  <c r="Y2863" i="8"/>
  <c r="Y2864" i="8"/>
  <c r="Y2865" i="8"/>
  <c r="Y2866" i="8"/>
  <c r="Y2867" i="8"/>
  <c r="Y2868" i="8"/>
  <c r="Y2869" i="8"/>
  <c r="Y2870" i="8"/>
  <c r="Y2871" i="8"/>
  <c r="Y2872" i="8"/>
  <c r="Y2873" i="8"/>
  <c r="Y2874" i="8"/>
  <c r="Y2875" i="8"/>
  <c r="Y2876" i="8"/>
  <c r="Y2877" i="8"/>
  <c r="Y2878" i="8"/>
  <c r="Y2879" i="8"/>
  <c r="Y2880" i="8"/>
  <c r="Y2881" i="8"/>
  <c r="Y2882" i="8"/>
  <c r="Y2883" i="8"/>
  <c r="Y2884" i="8"/>
  <c r="Y2885" i="8"/>
  <c r="Y2886" i="8"/>
  <c r="Y2887" i="8"/>
  <c r="Y2888" i="8"/>
  <c r="Y2889" i="8"/>
  <c r="Y2890" i="8"/>
  <c r="Y2891" i="8"/>
  <c r="Y2892" i="8"/>
  <c r="Y2893" i="8"/>
  <c r="Y2894" i="8"/>
  <c r="Y2895" i="8"/>
  <c r="Y2896" i="8"/>
  <c r="Y2897" i="8"/>
  <c r="Y2898" i="8"/>
  <c r="Y2899" i="8"/>
  <c r="Y2900" i="8"/>
  <c r="Y2901" i="8"/>
  <c r="Y2902" i="8"/>
  <c r="Y2903" i="8"/>
  <c r="Y2904" i="8"/>
  <c r="Y2905" i="8"/>
  <c r="Y2906" i="8"/>
  <c r="Y2907" i="8"/>
  <c r="Y2908" i="8"/>
  <c r="Y2909" i="8"/>
  <c r="Y2910" i="8"/>
  <c r="Y2911" i="8"/>
  <c r="Y2912" i="8"/>
  <c r="Y2913" i="8"/>
  <c r="Y2914" i="8"/>
  <c r="Y2915" i="8"/>
  <c r="Y2916" i="8"/>
  <c r="Y2917" i="8"/>
  <c r="Y2918" i="8"/>
  <c r="Y2919" i="8"/>
  <c r="Y2920" i="8"/>
  <c r="Y2921" i="8"/>
  <c r="Y2922" i="8"/>
  <c r="Y2923" i="8"/>
  <c r="Y2924" i="8"/>
  <c r="Y2925" i="8"/>
  <c r="Y2926" i="8"/>
  <c r="Y2927" i="8"/>
  <c r="Y2928" i="8"/>
  <c r="Y2929" i="8"/>
  <c r="Y2930" i="8"/>
  <c r="Y2931" i="8"/>
  <c r="Y2932" i="8"/>
  <c r="Y2933" i="8"/>
  <c r="Y2934" i="8"/>
  <c r="Y2935" i="8"/>
  <c r="Y2936" i="8"/>
  <c r="Y2937" i="8"/>
  <c r="Y2938" i="8"/>
  <c r="Y2939" i="8"/>
  <c r="Y2940" i="8"/>
  <c r="Y2941" i="8"/>
  <c r="Y2942" i="8"/>
  <c r="Y2943" i="8"/>
  <c r="Y2944" i="8"/>
  <c r="Y2945" i="8"/>
  <c r="Y2946" i="8"/>
  <c r="Y2947" i="8"/>
  <c r="Y2948" i="8"/>
  <c r="Y2949" i="8"/>
  <c r="Y2950" i="8"/>
  <c r="Y2951" i="8"/>
  <c r="Y2952" i="8"/>
  <c r="Y2953" i="8"/>
  <c r="Y2954" i="8"/>
  <c r="Y2955" i="8"/>
  <c r="Y2956" i="8"/>
  <c r="Y2957" i="8"/>
  <c r="Y2958" i="8"/>
  <c r="Y2959" i="8"/>
  <c r="Y2960" i="8"/>
  <c r="Y2961" i="8"/>
  <c r="Y2962" i="8"/>
  <c r="Y2963" i="8"/>
  <c r="Y2964" i="8"/>
  <c r="Y2965" i="8"/>
  <c r="Y2966" i="8"/>
  <c r="Y2967" i="8"/>
  <c r="Y2968" i="8"/>
  <c r="Y2969" i="8"/>
  <c r="Y2970" i="8"/>
  <c r="Y2971" i="8"/>
  <c r="Y2972" i="8"/>
  <c r="Y2973" i="8"/>
  <c r="Y2974" i="8"/>
  <c r="Y2975" i="8"/>
  <c r="Y2976" i="8"/>
  <c r="Y2977" i="8"/>
  <c r="Y2978" i="8"/>
  <c r="Y2979" i="8"/>
  <c r="Y2980" i="8"/>
  <c r="Y2981" i="8"/>
  <c r="Y2982" i="8"/>
  <c r="Y2983" i="8"/>
  <c r="Y2984" i="8"/>
  <c r="Y2985" i="8"/>
  <c r="Y2986" i="8"/>
  <c r="Y2987" i="8"/>
  <c r="Y2988" i="8"/>
  <c r="Y2989" i="8"/>
  <c r="Y2990" i="8"/>
  <c r="Y2991" i="8"/>
  <c r="Y2992" i="8"/>
  <c r="Y2993" i="8"/>
  <c r="Y2994" i="8"/>
  <c r="Y2995" i="8"/>
  <c r="Y2996" i="8"/>
  <c r="Y2997" i="8"/>
  <c r="Y2998" i="8"/>
  <c r="Y2999" i="8"/>
  <c r="Y3000" i="8"/>
  <c r="Y3001" i="8"/>
  <c r="Y3002" i="8"/>
  <c r="Y3003" i="8"/>
  <c r="Y3004" i="8"/>
  <c r="Y3005" i="8"/>
  <c r="Y3006" i="8"/>
  <c r="Y3007" i="8"/>
  <c r="Y3008" i="8"/>
  <c r="Y3009" i="8"/>
  <c r="Y3010" i="8"/>
  <c r="Y3011" i="8"/>
  <c r="Y3012" i="8"/>
  <c r="Y3013" i="8"/>
  <c r="Y3014" i="8"/>
  <c r="Y3015" i="8"/>
  <c r="Y3016" i="8"/>
  <c r="Y3017" i="8"/>
  <c r="Y3018" i="8"/>
  <c r="Y3019" i="8"/>
  <c r="Y3020" i="8"/>
  <c r="Y3021" i="8"/>
  <c r="Y3022" i="8"/>
  <c r="Y3023" i="8"/>
  <c r="Y3024" i="8"/>
  <c r="Y3025" i="8"/>
  <c r="Y3026" i="8"/>
  <c r="Y3027" i="8"/>
  <c r="Y3028" i="8"/>
  <c r="Y3029" i="8"/>
  <c r="Y3030" i="8"/>
  <c r="Y3031" i="8"/>
  <c r="Y3032" i="8"/>
  <c r="Y3033" i="8"/>
  <c r="Y3034" i="8"/>
  <c r="Y3035" i="8"/>
  <c r="Y3036" i="8"/>
  <c r="Y3037" i="8"/>
  <c r="Y3038" i="8"/>
  <c r="Y3039" i="8"/>
  <c r="Y3040" i="8"/>
  <c r="Y3041" i="8"/>
  <c r="Y3042" i="8"/>
  <c r="Y3043" i="8"/>
  <c r="Y3044" i="8"/>
  <c r="Y3045" i="8"/>
  <c r="Y3046" i="8"/>
  <c r="Y3047" i="8"/>
  <c r="Y3048" i="8"/>
  <c r="Y3049" i="8"/>
  <c r="Y3050" i="8"/>
  <c r="Y3051" i="8"/>
  <c r="Y3052" i="8"/>
  <c r="Y3053" i="8"/>
  <c r="Y3054" i="8"/>
  <c r="Y3055" i="8"/>
  <c r="Y3056" i="8"/>
  <c r="Y3057" i="8"/>
  <c r="Y3058" i="8"/>
  <c r="Y3059" i="8"/>
  <c r="Y3060" i="8"/>
  <c r="Y3061" i="8"/>
  <c r="Y3062" i="8"/>
  <c r="Y3063" i="8"/>
  <c r="Y3064" i="8"/>
  <c r="Y3065" i="8"/>
  <c r="Y3066" i="8"/>
  <c r="Y3067" i="8"/>
  <c r="Y3068" i="8"/>
  <c r="Y3069" i="8"/>
  <c r="Y3070" i="8"/>
  <c r="Y3071" i="8"/>
  <c r="Y3072" i="8"/>
  <c r="Y3073" i="8"/>
  <c r="Y3074" i="8"/>
  <c r="Y3075" i="8"/>
  <c r="Y3076" i="8"/>
  <c r="Y3077" i="8"/>
  <c r="Y3078" i="8"/>
  <c r="Y3079" i="8"/>
  <c r="Y3080" i="8"/>
  <c r="Y3081" i="8"/>
  <c r="Y3082" i="8"/>
  <c r="Y3083" i="8"/>
  <c r="Y3084" i="8"/>
  <c r="Y3085" i="8"/>
  <c r="Y3086" i="8"/>
  <c r="Y3087" i="8"/>
  <c r="Y3088" i="8"/>
  <c r="Y3089" i="8"/>
  <c r="Y3090" i="8"/>
  <c r="Y3091" i="8"/>
  <c r="Y3092" i="8"/>
  <c r="Y3093" i="8"/>
  <c r="Y3094" i="8"/>
  <c r="Y3095" i="8"/>
  <c r="Y3096" i="8"/>
  <c r="Y3097" i="8"/>
  <c r="Y3098" i="8"/>
  <c r="Y3099" i="8"/>
  <c r="Y3100" i="8"/>
  <c r="Y3101" i="8"/>
  <c r="Y3102" i="8"/>
  <c r="Y3103" i="8"/>
  <c r="Y3104" i="8"/>
  <c r="Y3105" i="8"/>
  <c r="Y3106" i="8"/>
  <c r="Y3107" i="8"/>
  <c r="Y3108" i="8"/>
  <c r="Y3109" i="8"/>
  <c r="Y3110" i="8"/>
  <c r="Y3111" i="8"/>
  <c r="Y3112" i="8"/>
  <c r="Y3113" i="8"/>
  <c r="Y3114" i="8"/>
  <c r="Y3115" i="8"/>
  <c r="Y3116" i="8"/>
  <c r="Y3117" i="8"/>
  <c r="Y3118" i="8"/>
  <c r="Y3119" i="8"/>
  <c r="Y3120" i="8"/>
  <c r="Y3121" i="8"/>
  <c r="Y3122" i="8"/>
  <c r="Y3123" i="8"/>
  <c r="Y3124" i="8"/>
  <c r="Y3125" i="8"/>
  <c r="Y3126" i="8"/>
  <c r="Y3127" i="8"/>
  <c r="Y3128" i="8"/>
  <c r="Y3129" i="8"/>
  <c r="Y3130" i="8"/>
  <c r="Y3131" i="8"/>
  <c r="Y3132" i="8"/>
  <c r="Y3133" i="8"/>
  <c r="Y3134" i="8"/>
  <c r="Y3135" i="8"/>
  <c r="Y3136" i="8"/>
  <c r="Y3137" i="8"/>
  <c r="Y3138" i="8"/>
  <c r="Y3139" i="8"/>
  <c r="Y3140" i="8"/>
  <c r="Y3141" i="8"/>
  <c r="Y3142" i="8"/>
  <c r="Y3143" i="8"/>
  <c r="Y3144" i="8"/>
  <c r="Y3145" i="8"/>
  <c r="Y3146" i="8"/>
  <c r="Y3147" i="8"/>
  <c r="Y3148" i="8"/>
  <c r="Y3149" i="8"/>
  <c r="Y3150" i="8"/>
  <c r="Y3151" i="8"/>
  <c r="Y3152" i="8"/>
  <c r="Y3153" i="8"/>
  <c r="Y3154" i="8"/>
  <c r="Y3155" i="8"/>
  <c r="Y3156" i="8"/>
  <c r="Y3157" i="8"/>
  <c r="Y3158" i="8"/>
  <c r="Y3159" i="8"/>
  <c r="Y3160" i="8"/>
  <c r="Y3161" i="8"/>
  <c r="Y3162" i="8"/>
  <c r="Y3163" i="8"/>
  <c r="Y3164" i="8"/>
  <c r="Y3165" i="8"/>
  <c r="Y3166" i="8"/>
  <c r="Y3167" i="8"/>
  <c r="Y3168" i="8"/>
  <c r="Y3169" i="8"/>
  <c r="Y3170" i="8"/>
  <c r="Y3171" i="8"/>
  <c r="Y3172" i="8"/>
  <c r="Y3173" i="8"/>
  <c r="Y3174" i="8"/>
  <c r="Y3175" i="8"/>
  <c r="Y3176" i="8"/>
  <c r="Y3177" i="8"/>
  <c r="Y3178" i="8"/>
  <c r="Y3179" i="8"/>
  <c r="Y3180" i="8"/>
  <c r="Y3181" i="8"/>
  <c r="Y3182" i="8"/>
  <c r="Y3183" i="8"/>
  <c r="Y3184" i="8"/>
  <c r="Y3185" i="8"/>
  <c r="Y3186" i="8"/>
  <c r="Y3187" i="8"/>
  <c r="Y3188" i="8"/>
  <c r="Y3189" i="8"/>
  <c r="Y3190" i="8"/>
  <c r="Y3191" i="8"/>
  <c r="Y3192" i="8"/>
  <c r="Y3193" i="8"/>
  <c r="Y3194" i="8"/>
  <c r="Y3195" i="8"/>
  <c r="Y3196" i="8"/>
  <c r="Y3197" i="8"/>
  <c r="Y3198" i="8"/>
  <c r="Y3199" i="8"/>
  <c r="Y3200" i="8"/>
  <c r="Y3201" i="8"/>
  <c r="Y3202" i="8"/>
  <c r="Y3203" i="8"/>
  <c r="Y3204" i="8"/>
  <c r="Y3205" i="8"/>
  <c r="Y3206" i="8"/>
  <c r="Y3207" i="8"/>
  <c r="Y3208" i="8"/>
  <c r="Y3209" i="8"/>
  <c r="Y3210" i="8"/>
  <c r="Y3211" i="8"/>
  <c r="Y3212" i="8"/>
  <c r="Y3213" i="8"/>
  <c r="Y3214" i="8"/>
  <c r="Y3215" i="8"/>
  <c r="Y3216" i="8"/>
  <c r="Y3217" i="8"/>
  <c r="Y3218" i="8"/>
  <c r="Y3219" i="8"/>
  <c r="Y3220" i="8"/>
  <c r="Y3221" i="8"/>
  <c r="Y3222" i="8"/>
  <c r="Y3223" i="8"/>
  <c r="Y3224" i="8"/>
  <c r="Y3225" i="8"/>
  <c r="Y3226" i="8"/>
  <c r="Y3227" i="8"/>
  <c r="Y3228" i="8"/>
  <c r="Y3229" i="8"/>
  <c r="Y3230" i="8"/>
  <c r="Y3231" i="8"/>
  <c r="Y3232" i="8"/>
  <c r="Y3233" i="8"/>
  <c r="Y3234" i="8"/>
  <c r="Y3235" i="8"/>
  <c r="Y3236" i="8"/>
  <c r="Y3237" i="8"/>
  <c r="Y3238" i="8"/>
  <c r="Y3239" i="8"/>
  <c r="Y3240" i="8"/>
  <c r="Y3241" i="8"/>
  <c r="Y3242" i="8"/>
  <c r="Y3243" i="8"/>
  <c r="Y3244" i="8"/>
  <c r="Y3245" i="8"/>
  <c r="Y3246" i="8"/>
  <c r="Y3247" i="8"/>
  <c r="Y3248" i="8"/>
  <c r="Y3249" i="8"/>
  <c r="Y3250" i="8"/>
  <c r="Y3251" i="8"/>
  <c r="Y3252" i="8"/>
  <c r="Y3253" i="8"/>
  <c r="Y3254" i="8"/>
  <c r="Y3255" i="8"/>
  <c r="Y3256" i="8"/>
  <c r="Y3257" i="8"/>
  <c r="Y3258" i="8"/>
  <c r="Y3259" i="8"/>
  <c r="Y3260" i="8"/>
  <c r="Y3261" i="8"/>
  <c r="Y3262" i="8"/>
  <c r="Y3263" i="8"/>
  <c r="Y3264" i="8"/>
  <c r="Y3265" i="8"/>
  <c r="Y3266" i="8"/>
  <c r="Y3267" i="8"/>
  <c r="Y3268" i="8"/>
  <c r="Y3269" i="8"/>
  <c r="Y3270" i="8"/>
  <c r="Y3271" i="8"/>
  <c r="Y3272" i="8"/>
  <c r="Y3273" i="8"/>
  <c r="Y3274" i="8"/>
  <c r="Y3275" i="8"/>
  <c r="Y3276" i="8"/>
  <c r="Y3277" i="8"/>
  <c r="Y3278" i="8"/>
  <c r="Y3279" i="8"/>
  <c r="Y3280" i="8"/>
  <c r="Y3281" i="8"/>
  <c r="Y3282" i="8"/>
  <c r="Y3283" i="8"/>
  <c r="Y3284" i="8"/>
  <c r="Y3285" i="8"/>
  <c r="Y3286" i="8"/>
  <c r="Y3287" i="8"/>
  <c r="Y3288" i="8"/>
  <c r="Y3289" i="8"/>
  <c r="Y3290" i="8"/>
  <c r="Y3291" i="8"/>
  <c r="Y3292" i="8"/>
  <c r="Y3293" i="8"/>
  <c r="Y3294" i="8"/>
  <c r="Y3295" i="8"/>
  <c r="Y3296" i="8"/>
  <c r="Y3297" i="8"/>
  <c r="Y3298" i="8"/>
  <c r="Y3299" i="8"/>
  <c r="Y3300" i="8"/>
  <c r="Y3301" i="8"/>
  <c r="Y3302" i="8"/>
  <c r="Y3303" i="8"/>
  <c r="Y3304" i="8"/>
  <c r="Y3305" i="8"/>
  <c r="Y3306" i="8"/>
  <c r="Y3307" i="8"/>
  <c r="Y3308" i="8"/>
  <c r="Y3309" i="8"/>
  <c r="Y3310" i="8"/>
  <c r="Y3311" i="8"/>
  <c r="Y3312" i="8"/>
  <c r="Y3313" i="8"/>
  <c r="Y3314" i="8"/>
  <c r="Y3315" i="8"/>
  <c r="Y3316" i="8"/>
  <c r="Y3317" i="8"/>
  <c r="Y3318" i="8"/>
  <c r="Y3319" i="8"/>
  <c r="Y3320" i="8"/>
  <c r="Y3321" i="8"/>
  <c r="Y3322" i="8"/>
  <c r="Y3323" i="8"/>
  <c r="Y3324" i="8"/>
  <c r="Y3325" i="8"/>
  <c r="Y3326" i="8"/>
  <c r="Y3327" i="8"/>
  <c r="Y3328" i="8"/>
  <c r="Y3329" i="8"/>
  <c r="Y3330" i="8"/>
  <c r="Y3331" i="8"/>
  <c r="Y3332" i="8"/>
  <c r="Y3333" i="8"/>
  <c r="Y3334" i="8"/>
  <c r="Y3335" i="8"/>
  <c r="Y3336" i="8"/>
  <c r="Y3337" i="8"/>
  <c r="Y3338" i="8"/>
  <c r="Y3339" i="8"/>
  <c r="Y3340" i="8"/>
  <c r="Y3341" i="8"/>
  <c r="Y3342" i="8"/>
  <c r="Y3343" i="8"/>
  <c r="Y3344" i="8"/>
  <c r="Y3345" i="8"/>
  <c r="Y3346" i="8"/>
  <c r="Y3347" i="8"/>
  <c r="Y3348" i="8"/>
  <c r="Y3349" i="8"/>
  <c r="Y3350" i="8"/>
  <c r="Y3351" i="8"/>
  <c r="Y3352" i="8"/>
  <c r="Y3353" i="8"/>
  <c r="Y3354" i="8"/>
  <c r="Y3355" i="8"/>
  <c r="Y3356" i="8"/>
  <c r="Y3357" i="8"/>
  <c r="Y3358" i="8"/>
  <c r="Y3359" i="8"/>
  <c r="Y3360" i="8"/>
  <c r="Y3361" i="8"/>
  <c r="Y3362" i="8"/>
  <c r="Y3363" i="8"/>
  <c r="Y3364" i="8"/>
  <c r="Y3365" i="8"/>
  <c r="Y3366" i="8"/>
  <c r="Y3367" i="8"/>
  <c r="Y3368" i="8"/>
  <c r="Y3369" i="8"/>
  <c r="Y3370" i="8"/>
  <c r="Y3371" i="8"/>
  <c r="Y3372" i="8"/>
  <c r="Y3373" i="8"/>
  <c r="Y3374" i="8"/>
  <c r="Y3375" i="8"/>
  <c r="Y3376" i="8"/>
  <c r="Y3377" i="8"/>
  <c r="Y3378" i="8"/>
  <c r="Y3379" i="8"/>
  <c r="Y3380" i="8"/>
  <c r="Y3381" i="8"/>
  <c r="Y3382" i="8"/>
  <c r="Y3383" i="8"/>
  <c r="Y3384" i="8"/>
  <c r="Y3385" i="8"/>
  <c r="Y3386" i="8"/>
  <c r="Y3387" i="8"/>
  <c r="Y3388" i="8"/>
  <c r="Y3389" i="8"/>
  <c r="Y3390" i="8"/>
  <c r="Y3391" i="8"/>
  <c r="Y3392" i="8"/>
  <c r="Y3393" i="8"/>
  <c r="Y3394" i="8"/>
  <c r="Y3395" i="8"/>
  <c r="Y3396" i="8"/>
  <c r="Y3397" i="8"/>
  <c r="Y3398" i="8"/>
  <c r="Y3399" i="8"/>
  <c r="Y3400" i="8"/>
  <c r="Y3401" i="8"/>
  <c r="Y3402" i="8"/>
  <c r="Y3403" i="8"/>
  <c r="Y3404" i="8"/>
  <c r="Y3405" i="8"/>
  <c r="Y3406" i="8"/>
  <c r="Y3407" i="8"/>
  <c r="Y3408" i="8"/>
  <c r="Y3409" i="8"/>
  <c r="Y3410" i="8"/>
  <c r="Y3411" i="8"/>
  <c r="Y3412" i="8"/>
  <c r="Y3413" i="8"/>
  <c r="Y3414" i="8"/>
  <c r="Y3415" i="8"/>
  <c r="Y3416" i="8"/>
  <c r="Y3417" i="8"/>
  <c r="Y3418" i="8"/>
  <c r="Y3419" i="8"/>
  <c r="Y3420" i="8"/>
  <c r="Y3421" i="8"/>
  <c r="Y3422" i="8"/>
  <c r="Y3423" i="8"/>
  <c r="Y3424" i="8"/>
  <c r="Y3425" i="8"/>
  <c r="Y3426" i="8"/>
  <c r="Y3427" i="8"/>
  <c r="Y3428" i="8"/>
  <c r="Y3429" i="8"/>
  <c r="Y3430" i="8"/>
  <c r="Y3431" i="8"/>
  <c r="Y3432" i="8"/>
  <c r="Y3433" i="8"/>
  <c r="Y3434" i="8"/>
  <c r="Y3435" i="8"/>
  <c r="Y3436" i="8"/>
  <c r="Y3437" i="8"/>
  <c r="Y3438" i="8"/>
  <c r="Y3439" i="8"/>
  <c r="Y3440" i="8"/>
  <c r="Y3441" i="8"/>
  <c r="Y3442" i="8"/>
  <c r="Y3443" i="8"/>
  <c r="Y3444" i="8"/>
  <c r="Y3445" i="8"/>
  <c r="Y3446" i="8"/>
  <c r="Y3447" i="8"/>
  <c r="Y3448" i="8"/>
  <c r="Y3449" i="8"/>
  <c r="Y3450" i="8"/>
  <c r="Y3451" i="8"/>
  <c r="Y3452" i="8"/>
  <c r="Y3453" i="8"/>
  <c r="Y3454" i="8"/>
  <c r="Y3455" i="8"/>
  <c r="Y3456" i="8"/>
  <c r="Y3457" i="8"/>
  <c r="Y3458" i="8"/>
  <c r="Y3459" i="8"/>
  <c r="Y3460" i="8"/>
  <c r="Y3461" i="8"/>
  <c r="Y3462" i="8"/>
  <c r="Y3463" i="8"/>
  <c r="Y3464" i="8"/>
  <c r="Y3465" i="8"/>
  <c r="Y3466" i="8"/>
  <c r="Y3467" i="8"/>
  <c r="Y3468" i="8"/>
  <c r="Y3469" i="8"/>
  <c r="Y3470" i="8"/>
  <c r="Y3471" i="8"/>
  <c r="Y3472" i="8"/>
  <c r="Y3473" i="8"/>
  <c r="Y3474" i="8"/>
  <c r="Y3475" i="8"/>
  <c r="Y3476" i="8"/>
  <c r="Y3477" i="8"/>
  <c r="Y3478" i="8"/>
  <c r="Y3479" i="8"/>
  <c r="Y3480" i="8"/>
  <c r="Y3481" i="8"/>
  <c r="Y3482" i="8"/>
  <c r="Y3483" i="8"/>
  <c r="Y3484" i="8"/>
  <c r="Y3485" i="8"/>
  <c r="Y3486" i="8"/>
  <c r="Y3487" i="8"/>
  <c r="Y3488" i="8"/>
  <c r="Y3489" i="8"/>
  <c r="Y3490" i="8"/>
  <c r="Y3491" i="8"/>
  <c r="Y3492" i="8"/>
  <c r="Y3493" i="8"/>
  <c r="Y3494" i="8"/>
  <c r="Y3495" i="8"/>
  <c r="Y3496" i="8"/>
  <c r="Y3497" i="8"/>
  <c r="Y3498" i="8"/>
  <c r="Y3499" i="8"/>
  <c r="Y3500" i="8"/>
  <c r="Y3501" i="8"/>
  <c r="Y3502" i="8"/>
  <c r="Y3503" i="8"/>
  <c r="Y3504" i="8"/>
  <c r="Y3505" i="8"/>
  <c r="Y3506" i="8"/>
  <c r="Y3507" i="8"/>
  <c r="Y3508" i="8"/>
  <c r="Y3509" i="8"/>
  <c r="Y3510" i="8"/>
  <c r="Y3511" i="8"/>
  <c r="Y3512" i="8"/>
  <c r="Y3513" i="8"/>
  <c r="Y3514" i="8"/>
  <c r="Y3515" i="8"/>
  <c r="Y3516" i="8"/>
  <c r="Y3517" i="8"/>
  <c r="Y3518" i="8"/>
  <c r="Y3519" i="8"/>
  <c r="Y3520" i="8"/>
  <c r="Y3521" i="8"/>
  <c r="Y3522" i="8"/>
  <c r="Y3523" i="8"/>
  <c r="Y3524" i="8"/>
  <c r="Y3525" i="8"/>
  <c r="Y3526" i="8"/>
  <c r="Y3527" i="8"/>
  <c r="Y3528" i="8"/>
  <c r="Y3529" i="8"/>
  <c r="Y3530" i="8"/>
  <c r="Y3531" i="8"/>
  <c r="Y3532" i="8"/>
  <c r="Y3533" i="8"/>
  <c r="Y3534" i="8"/>
  <c r="Y3535" i="8"/>
  <c r="Y3536" i="8"/>
  <c r="Y3537" i="8"/>
  <c r="Y3538" i="8"/>
  <c r="Y3539" i="8"/>
  <c r="Y3540" i="8"/>
  <c r="Y3541" i="8"/>
  <c r="Y3542" i="8"/>
  <c r="Y3543" i="8"/>
  <c r="Y3544" i="8"/>
  <c r="Y3545" i="8"/>
  <c r="Y3546" i="8"/>
  <c r="Y3547" i="8"/>
  <c r="Y3548" i="8"/>
  <c r="Y3549" i="8"/>
  <c r="Y3550" i="8"/>
  <c r="Y3551" i="8"/>
  <c r="Y3552" i="8"/>
  <c r="Y3553" i="8"/>
  <c r="Y3554" i="8"/>
  <c r="Y3555" i="8"/>
  <c r="Y3556" i="8"/>
  <c r="Y3557" i="8"/>
  <c r="Y3558" i="8"/>
  <c r="Y3559" i="8"/>
  <c r="Y3560" i="8"/>
  <c r="Y3561" i="8"/>
  <c r="Y3562" i="8"/>
  <c r="Y3563" i="8"/>
  <c r="Y3564" i="8"/>
  <c r="Y3565" i="8"/>
  <c r="Y3566" i="8"/>
  <c r="Y3567" i="8"/>
  <c r="Y3568" i="8"/>
  <c r="Y3569" i="8"/>
  <c r="Y3570" i="8"/>
  <c r="Y3571" i="8"/>
  <c r="Y3572" i="8"/>
  <c r="Y3573" i="8"/>
  <c r="Y3574" i="8"/>
  <c r="Y3575" i="8"/>
  <c r="Y3576" i="8"/>
  <c r="Y3577" i="8"/>
  <c r="Y3578" i="8"/>
  <c r="Y3579" i="8"/>
  <c r="Y3580" i="8"/>
  <c r="Y3581" i="8"/>
  <c r="Y3582" i="8"/>
  <c r="Y3583" i="8"/>
  <c r="Y3584" i="8"/>
  <c r="Y3585" i="8"/>
  <c r="Y3586" i="8"/>
  <c r="Y3587" i="8"/>
  <c r="Y3588" i="8"/>
  <c r="Y3589" i="8"/>
  <c r="Y3590" i="8"/>
  <c r="Y3591" i="8"/>
  <c r="Y3592" i="8"/>
  <c r="Y3593" i="8"/>
  <c r="Y3594" i="8"/>
  <c r="Y3595" i="8"/>
  <c r="Y3596" i="8"/>
  <c r="Y3597" i="8"/>
  <c r="Y3598" i="8"/>
  <c r="Y3599" i="8"/>
  <c r="Y3600" i="8"/>
  <c r="Y3601" i="8"/>
  <c r="Y3602" i="8"/>
  <c r="Y3603" i="8"/>
  <c r="Y3604" i="8"/>
  <c r="Y3605" i="8"/>
  <c r="Y3606" i="8"/>
  <c r="Y3607" i="8"/>
  <c r="Y3608" i="8"/>
  <c r="Y3609" i="8"/>
  <c r="Y3610" i="8"/>
  <c r="Y3611" i="8"/>
  <c r="Y3612" i="8"/>
  <c r="Y3613" i="8"/>
  <c r="Y3614" i="8"/>
  <c r="Y3615" i="8"/>
  <c r="Y3616" i="8"/>
  <c r="Y3617" i="8"/>
  <c r="Y3618" i="8"/>
  <c r="Y3619" i="8"/>
  <c r="Y3620" i="8"/>
  <c r="Y3621" i="8"/>
  <c r="Y3622" i="8"/>
  <c r="Y3623" i="8"/>
  <c r="Y3624" i="8"/>
  <c r="Y3625" i="8"/>
  <c r="Y3626" i="8"/>
  <c r="Y3627" i="8"/>
  <c r="Y3628" i="8"/>
  <c r="Y3629" i="8"/>
  <c r="Y3630" i="8"/>
  <c r="Y3631" i="8"/>
  <c r="Y3632" i="8"/>
  <c r="Y3633" i="8"/>
  <c r="Y3634" i="8"/>
  <c r="Y3635" i="8"/>
  <c r="Y3636" i="8"/>
  <c r="Y3637" i="8"/>
  <c r="Y3638" i="8"/>
  <c r="Y3639" i="8"/>
  <c r="Y3640" i="8"/>
  <c r="Y3641" i="8"/>
  <c r="Y3642" i="8"/>
  <c r="Y3643" i="8"/>
  <c r="Y3644" i="8"/>
  <c r="Y3645" i="8"/>
  <c r="Y3646" i="8"/>
  <c r="Y3647" i="8"/>
  <c r="Y3648" i="8"/>
  <c r="Y3649" i="8"/>
  <c r="Y3650" i="8"/>
  <c r="Y3651" i="8"/>
  <c r="Y3652" i="8"/>
  <c r="Y3653" i="8"/>
  <c r="Y3654" i="8"/>
  <c r="Y3655" i="8"/>
  <c r="Y3656" i="8"/>
  <c r="Y3657" i="8"/>
  <c r="Y3658" i="8"/>
  <c r="Y3659" i="8"/>
  <c r="Y3660" i="8"/>
  <c r="Y3661" i="8"/>
  <c r="Y3662" i="8"/>
  <c r="Y3663" i="8"/>
  <c r="Y3664" i="8"/>
  <c r="Y3665" i="8"/>
  <c r="Y3666" i="8"/>
  <c r="Y3667" i="8"/>
  <c r="Y3668" i="8"/>
  <c r="Y3669" i="8"/>
  <c r="Y3670" i="8"/>
  <c r="Y3671" i="8"/>
  <c r="Y3672" i="8"/>
  <c r="Y3673" i="8"/>
  <c r="Y3674" i="8"/>
  <c r="Y3675" i="8"/>
  <c r="Y3676" i="8"/>
  <c r="Y3677" i="8"/>
  <c r="Y3678" i="8"/>
  <c r="Y3679" i="8"/>
  <c r="Y3680" i="8"/>
  <c r="Y3681" i="8"/>
  <c r="Y3682" i="8"/>
  <c r="Y3683" i="8"/>
  <c r="Y3684" i="8"/>
  <c r="Y3685" i="8"/>
  <c r="Y3686" i="8"/>
  <c r="Y3687" i="8"/>
  <c r="Y3688" i="8"/>
  <c r="Y3689" i="8"/>
  <c r="Y3690" i="8"/>
  <c r="Y3691" i="8"/>
  <c r="Y3692" i="8"/>
  <c r="Y3693" i="8"/>
  <c r="Y3694" i="8"/>
  <c r="Y3695" i="8"/>
  <c r="Y3696" i="8"/>
  <c r="Y3697" i="8"/>
  <c r="Y3698" i="8"/>
  <c r="Y3699" i="8"/>
  <c r="Y3700" i="8"/>
  <c r="Y3701" i="8"/>
  <c r="Y3702" i="8"/>
  <c r="Y3703" i="8"/>
  <c r="Y3704" i="8"/>
  <c r="Y3705" i="8"/>
  <c r="Y3706" i="8"/>
  <c r="Y3707" i="8"/>
  <c r="Y3708" i="8"/>
  <c r="Y3709" i="8"/>
  <c r="Y3710" i="8"/>
  <c r="Y3711" i="8"/>
  <c r="Y3712" i="8"/>
  <c r="Y3713" i="8"/>
  <c r="Y3714" i="8"/>
  <c r="Y3715" i="8"/>
  <c r="Y3716" i="8"/>
  <c r="Y3717" i="8"/>
  <c r="Y3718" i="8"/>
  <c r="Y3719" i="8"/>
  <c r="Y3720" i="8"/>
  <c r="Y3721" i="8"/>
  <c r="Y3722" i="8"/>
  <c r="Y3723" i="8"/>
  <c r="Y3724" i="8"/>
  <c r="Y3725" i="8"/>
  <c r="Y3726" i="8"/>
  <c r="Y3727" i="8"/>
  <c r="Y3728" i="8"/>
  <c r="Y3729" i="8"/>
  <c r="Y3730" i="8"/>
  <c r="Y3731" i="8"/>
  <c r="Y3732" i="8"/>
  <c r="Y3733" i="8"/>
  <c r="Y3734" i="8"/>
  <c r="Y3735" i="8"/>
  <c r="Y3736" i="8"/>
  <c r="Y3737" i="8"/>
  <c r="Y3738" i="8"/>
  <c r="Y3739" i="8"/>
  <c r="Y3740" i="8"/>
  <c r="Y3741" i="8"/>
  <c r="Y3742" i="8"/>
  <c r="Y3743" i="8"/>
  <c r="Y3744" i="8"/>
  <c r="Y3745" i="8"/>
  <c r="Y3746" i="8"/>
  <c r="Y3747" i="8"/>
  <c r="Y3748" i="8"/>
  <c r="Y3749" i="8"/>
  <c r="Y3750" i="8"/>
  <c r="Y3751" i="8"/>
  <c r="Y3752" i="8"/>
  <c r="Y3753" i="8"/>
  <c r="Y3754" i="8"/>
  <c r="Y3755" i="8"/>
  <c r="Y3756" i="8"/>
  <c r="Y3757" i="8"/>
  <c r="Y3758" i="8"/>
  <c r="Y3759" i="8"/>
  <c r="Y3760" i="8"/>
  <c r="Y3761" i="8"/>
  <c r="Y3762" i="8"/>
  <c r="Y3763" i="8"/>
  <c r="Y3764" i="8"/>
  <c r="Y3765" i="8"/>
  <c r="Y3766" i="8"/>
  <c r="Y3767" i="8"/>
  <c r="Y3768" i="8"/>
  <c r="Y3769" i="8"/>
  <c r="Y3770" i="8"/>
  <c r="Y3771" i="8"/>
  <c r="Y3772" i="8"/>
  <c r="Y3773" i="8"/>
  <c r="Y3774" i="8"/>
  <c r="Y3775" i="8"/>
  <c r="Y3776" i="8"/>
  <c r="Y3777" i="8"/>
  <c r="Y3778" i="8"/>
  <c r="Y3779" i="8"/>
  <c r="Y3780" i="8"/>
  <c r="Y3781" i="8"/>
  <c r="Y3782" i="8"/>
  <c r="Y3783" i="8"/>
  <c r="Y3784" i="8"/>
  <c r="Y3785" i="8"/>
  <c r="Y3786" i="8"/>
  <c r="Y3787" i="8"/>
  <c r="Y3788" i="8"/>
  <c r="Y3789" i="8"/>
  <c r="Y3790" i="8"/>
  <c r="Y3791" i="8"/>
  <c r="Y3792" i="8"/>
  <c r="Y3793" i="8"/>
  <c r="Y3794" i="8"/>
  <c r="Y3795" i="8"/>
  <c r="Y3796" i="8"/>
  <c r="Y3797" i="8"/>
  <c r="Y3798" i="8"/>
  <c r="Y3799" i="8"/>
  <c r="Y3800" i="8"/>
  <c r="Y3801" i="8"/>
  <c r="Y3802" i="8"/>
  <c r="Y3803" i="8"/>
  <c r="Y3804" i="8"/>
  <c r="Y3805" i="8"/>
  <c r="Y3806" i="8"/>
  <c r="Y3807" i="8"/>
  <c r="Y3808" i="8"/>
  <c r="Y3809" i="8"/>
  <c r="Y3810" i="8"/>
  <c r="Y3811" i="8"/>
  <c r="Y3812" i="8"/>
  <c r="Y3813" i="8"/>
  <c r="Y3814" i="8"/>
  <c r="Y3815" i="8"/>
  <c r="Y3816" i="8"/>
  <c r="Y3817" i="8"/>
  <c r="Y3818" i="8"/>
  <c r="Y3819" i="8"/>
  <c r="Y3820" i="8"/>
  <c r="Y3821" i="8"/>
  <c r="Y3822" i="8"/>
  <c r="Y3823" i="8"/>
  <c r="Y3824" i="8"/>
  <c r="Y3825" i="8"/>
  <c r="Y3826" i="8"/>
  <c r="Y3827" i="8"/>
  <c r="Y3828" i="8"/>
  <c r="Y3829" i="8"/>
  <c r="Y3830" i="8"/>
  <c r="Y3831" i="8"/>
  <c r="Y3832" i="8"/>
  <c r="Y3833" i="8"/>
  <c r="Y3834" i="8"/>
  <c r="Y3835" i="8"/>
  <c r="Y3836" i="8"/>
  <c r="Y3837" i="8"/>
  <c r="Y3838" i="8"/>
  <c r="Y3839" i="8"/>
  <c r="Y3840" i="8"/>
  <c r="Y3841" i="8"/>
  <c r="Y3842" i="8"/>
  <c r="Y3843" i="8"/>
  <c r="Y3844" i="8"/>
  <c r="Y3845" i="8"/>
  <c r="Y3846" i="8"/>
  <c r="Y3847" i="8"/>
  <c r="Y3848" i="8"/>
  <c r="Y3849" i="8"/>
  <c r="Y3850" i="8"/>
  <c r="Y3851" i="8"/>
  <c r="Y3852" i="8"/>
  <c r="Y3853" i="8"/>
  <c r="Y3854" i="8"/>
  <c r="Y3855" i="8"/>
  <c r="Y3856" i="8"/>
  <c r="Y3857" i="8"/>
  <c r="Y3858" i="8"/>
  <c r="Y3859" i="8"/>
  <c r="Y3860" i="8"/>
  <c r="Y3861" i="8"/>
  <c r="Y3862" i="8"/>
  <c r="Y3863" i="8"/>
  <c r="Y3864" i="8"/>
  <c r="Y3865" i="8"/>
  <c r="Y3866" i="8"/>
  <c r="Y3867" i="8"/>
  <c r="Y3868" i="8"/>
  <c r="Y3869" i="8"/>
  <c r="Y3870" i="8"/>
  <c r="Y3871" i="8"/>
  <c r="Y3872" i="8"/>
  <c r="Y3873" i="8"/>
  <c r="Y3874" i="8"/>
  <c r="Y3875" i="8"/>
  <c r="Y3876" i="8"/>
  <c r="Y3877" i="8"/>
  <c r="Y3878" i="8"/>
  <c r="Y3879" i="8"/>
  <c r="Y3880" i="8"/>
  <c r="Y3881" i="8"/>
  <c r="Y3882" i="8"/>
  <c r="Y3883" i="8"/>
  <c r="Y3884" i="8"/>
  <c r="Y3885" i="8"/>
  <c r="Y3886" i="8"/>
  <c r="Y3887" i="8"/>
  <c r="Y3888" i="8"/>
  <c r="Y3889" i="8"/>
  <c r="Y3890" i="8"/>
  <c r="Y3891" i="8"/>
  <c r="Y3892" i="8"/>
  <c r="Y3893" i="8"/>
  <c r="Y3894" i="8"/>
  <c r="Y3895" i="8"/>
  <c r="Y3896" i="8"/>
  <c r="Y3897" i="8"/>
  <c r="Y3898" i="8"/>
  <c r="Y3899" i="8"/>
  <c r="Y3900" i="8"/>
  <c r="Y3901" i="8"/>
  <c r="Y3902" i="8"/>
  <c r="Y3903" i="8"/>
  <c r="Y3904" i="8"/>
  <c r="Y3905" i="8"/>
  <c r="Y3906" i="8"/>
  <c r="Y3907" i="8"/>
  <c r="Y3908" i="8"/>
  <c r="Y3909" i="8"/>
  <c r="Y3910" i="8"/>
  <c r="Y3911" i="8"/>
  <c r="Y3912" i="8"/>
  <c r="Y3913" i="8"/>
  <c r="Y3914" i="8"/>
  <c r="Y3915" i="8"/>
  <c r="Y3916" i="8"/>
  <c r="Y3917" i="8"/>
  <c r="Y3918" i="8"/>
  <c r="Y3919" i="8"/>
  <c r="Y3920" i="8"/>
  <c r="Y3921" i="8"/>
  <c r="Y3922" i="8"/>
  <c r="Y3923" i="8"/>
  <c r="Y3924" i="8"/>
  <c r="Y3925" i="8"/>
  <c r="Y3926" i="8"/>
  <c r="Y3927" i="8"/>
  <c r="Y3928" i="8"/>
  <c r="Y3929" i="8"/>
  <c r="Y3930" i="8"/>
  <c r="Y3931" i="8"/>
  <c r="Y3932" i="8"/>
  <c r="Y3933" i="8"/>
  <c r="Y3934" i="8"/>
  <c r="Y3935" i="8"/>
  <c r="Y3936" i="8"/>
  <c r="Y3937" i="8"/>
  <c r="Y3938" i="8"/>
  <c r="Y3939" i="8"/>
  <c r="Y3940" i="8"/>
  <c r="Y3941" i="8"/>
  <c r="Y3942" i="8"/>
  <c r="Y3943" i="8"/>
  <c r="Y3944" i="8"/>
  <c r="Y3945" i="8"/>
  <c r="Y3946" i="8"/>
  <c r="Y3947" i="8"/>
  <c r="Y3948" i="8"/>
  <c r="Y3949" i="8"/>
  <c r="Y3950" i="8"/>
  <c r="Y3951" i="8"/>
  <c r="Y3952" i="8"/>
  <c r="Y3953" i="8"/>
  <c r="Y3954" i="8"/>
  <c r="Y3955" i="8"/>
  <c r="Y3956" i="8"/>
  <c r="Y3957" i="8"/>
  <c r="Y3958" i="8"/>
  <c r="Y3959" i="8"/>
  <c r="Y3960" i="8"/>
  <c r="Y3961" i="8"/>
  <c r="Y3962" i="8"/>
  <c r="Y3963" i="8"/>
  <c r="Y3964" i="8"/>
  <c r="Y3965" i="8"/>
  <c r="Y3966" i="8"/>
  <c r="Y3967" i="8"/>
  <c r="Y3968" i="8"/>
  <c r="Y3969" i="8"/>
  <c r="Y3970" i="8"/>
  <c r="Y3971" i="8"/>
  <c r="Y3972" i="8"/>
  <c r="Y3973" i="8"/>
  <c r="Y3974" i="8"/>
  <c r="Y3975" i="8"/>
  <c r="Y3976" i="8"/>
  <c r="Y3977" i="8"/>
  <c r="Y3978" i="8"/>
  <c r="Y3979" i="8"/>
  <c r="Y3980" i="8"/>
  <c r="Y3981" i="8"/>
  <c r="Y3982" i="8"/>
  <c r="Y3983" i="8"/>
  <c r="Y3984" i="8"/>
  <c r="Y3985" i="8"/>
  <c r="Y3986" i="8"/>
  <c r="Y3987" i="8"/>
  <c r="Y3988" i="8"/>
  <c r="Y3989" i="8"/>
  <c r="Y3990" i="8"/>
  <c r="Y3991" i="8"/>
  <c r="Y3992" i="8"/>
  <c r="Y3993" i="8"/>
  <c r="Y3994" i="8"/>
  <c r="Y3995" i="8"/>
  <c r="Y3996" i="8"/>
  <c r="Y3997" i="8"/>
  <c r="Y3998" i="8"/>
  <c r="Y3999" i="8"/>
  <c r="Y4000" i="8"/>
  <c r="Y4001" i="8"/>
  <c r="Y4002" i="8"/>
  <c r="Y4003" i="8"/>
  <c r="Y4004" i="8"/>
  <c r="Y4005" i="8"/>
  <c r="Y4006" i="8"/>
  <c r="Y4007" i="8"/>
  <c r="Y4008" i="8"/>
  <c r="Y4009" i="8"/>
  <c r="Y4010" i="8"/>
  <c r="Y4011" i="8"/>
  <c r="Y4012" i="8"/>
  <c r="Y4013" i="8"/>
  <c r="Y4014" i="8"/>
  <c r="Y4015" i="8"/>
  <c r="Y4016" i="8"/>
  <c r="Y4017" i="8"/>
  <c r="Y4018" i="8"/>
  <c r="Y4019" i="8"/>
  <c r="Y4020" i="8"/>
  <c r="Y4021" i="8"/>
  <c r="Y4022" i="8"/>
  <c r="Y4023" i="8"/>
  <c r="Y4024" i="8"/>
  <c r="Y4025" i="8"/>
  <c r="Y4026" i="8"/>
  <c r="Y4027" i="8"/>
  <c r="Y4028" i="8"/>
  <c r="Y4029" i="8"/>
  <c r="Y4030" i="8"/>
  <c r="Y4031" i="8"/>
  <c r="Y4032" i="8"/>
  <c r="Y4033" i="8"/>
  <c r="Y4034" i="8"/>
  <c r="Y4035" i="8"/>
  <c r="Y4036" i="8"/>
  <c r="Y4037" i="8"/>
  <c r="Y4038" i="8"/>
  <c r="Y4039" i="8"/>
  <c r="Y4040" i="8"/>
  <c r="Y4041" i="8"/>
  <c r="Y4042" i="8"/>
  <c r="Y4043" i="8"/>
  <c r="Y4044" i="8"/>
  <c r="Y4045" i="8"/>
  <c r="Y4046" i="8"/>
  <c r="Y4047" i="8"/>
  <c r="Y4048" i="8"/>
  <c r="Y4049" i="8"/>
  <c r="Y4050" i="8"/>
  <c r="Y4051" i="8"/>
  <c r="Y4052" i="8"/>
  <c r="Y4053" i="8"/>
  <c r="Y4054" i="8"/>
  <c r="Y4055" i="8"/>
  <c r="Y4056" i="8"/>
  <c r="Y4057" i="8"/>
  <c r="Y4058" i="8"/>
  <c r="Y4059" i="8"/>
  <c r="Y4060" i="8"/>
  <c r="Y4061" i="8"/>
  <c r="Y4062" i="8"/>
  <c r="Y4063" i="8"/>
  <c r="Y4064" i="8"/>
  <c r="Y4065" i="8"/>
  <c r="Y4066" i="8"/>
  <c r="Y4067" i="8"/>
  <c r="Y4068" i="8"/>
  <c r="Y4069" i="8"/>
  <c r="Y4070" i="8"/>
  <c r="Y4071" i="8"/>
  <c r="Y4072" i="8"/>
  <c r="Y4073" i="8"/>
  <c r="Y4074" i="8"/>
  <c r="Y4075" i="8"/>
  <c r="Y4076" i="8"/>
  <c r="Y4077" i="8"/>
  <c r="Y4078" i="8"/>
  <c r="Y4079" i="8"/>
  <c r="Y4080" i="8"/>
  <c r="Y4081" i="8"/>
  <c r="Y4082" i="8"/>
  <c r="Y4083" i="8"/>
  <c r="Y4084" i="8"/>
  <c r="Y4085" i="8"/>
  <c r="Y4086" i="8"/>
  <c r="Y4087" i="8"/>
  <c r="Y4088" i="8"/>
  <c r="Y4089" i="8"/>
  <c r="Y4090" i="8"/>
  <c r="Y4091" i="8"/>
  <c r="Y4092" i="8"/>
  <c r="Y4093" i="8"/>
  <c r="Y4094" i="8"/>
  <c r="Y4095" i="8"/>
  <c r="Y4096" i="8"/>
  <c r="Y4097" i="8"/>
  <c r="Y4098" i="8"/>
  <c r="Y4099" i="8"/>
  <c r="Y4100" i="8"/>
  <c r="Y4101" i="8"/>
  <c r="Y4102" i="8"/>
  <c r="Y4103" i="8"/>
  <c r="Y4104" i="8"/>
  <c r="Y4105" i="8"/>
  <c r="Y4106" i="8"/>
  <c r="Y4107" i="8"/>
  <c r="Y4108" i="8"/>
  <c r="Y4109" i="8"/>
  <c r="Y4110" i="8"/>
  <c r="Y4111" i="8"/>
  <c r="Y4112" i="8"/>
  <c r="Y4113" i="8"/>
  <c r="Y4114" i="8"/>
  <c r="Y4115" i="8"/>
  <c r="Y4116" i="8"/>
  <c r="Y4117" i="8"/>
  <c r="Y4118" i="8"/>
  <c r="Y4119" i="8"/>
  <c r="Y4120" i="8"/>
  <c r="Y4121" i="8"/>
  <c r="Y4122" i="8"/>
  <c r="Y4123" i="8"/>
  <c r="Y4124" i="8"/>
  <c r="Y4125" i="8"/>
  <c r="Y4126" i="8"/>
  <c r="Y4127" i="8"/>
  <c r="Y4128" i="8"/>
  <c r="Y4129" i="8"/>
  <c r="Y4130" i="8"/>
  <c r="Y4131" i="8"/>
  <c r="Y4132" i="8"/>
  <c r="Y4133" i="8"/>
  <c r="Y4134" i="8"/>
  <c r="Y4135" i="8"/>
  <c r="Y4136" i="8"/>
  <c r="Y4137" i="8"/>
  <c r="Y4138" i="8"/>
  <c r="Y4139" i="8"/>
  <c r="Y4140" i="8"/>
  <c r="Y4141" i="8"/>
  <c r="Y4142" i="8"/>
  <c r="Y4143" i="8"/>
  <c r="Y4144" i="8"/>
  <c r="Y4145" i="8"/>
  <c r="Y4146" i="8"/>
  <c r="Y4147" i="8"/>
  <c r="Y4148" i="8"/>
  <c r="Y4149" i="8"/>
  <c r="Y4150" i="8"/>
  <c r="Y4151" i="8"/>
  <c r="Y4152" i="8"/>
  <c r="Y4153" i="8"/>
  <c r="Y4154" i="8"/>
  <c r="Y4155" i="8"/>
  <c r="Y4156" i="8"/>
  <c r="Y4157" i="8"/>
  <c r="Y4158" i="8"/>
  <c r="Y4159" i="8"/>
  <c r="Y4160" i="8"/>
  <c r="Y4161" i="8"/>
  <c r="Y4162" i="8"/>
  <c r="Y4163" i="8"/>
  <c r="Y4164" i="8"/>
  <c r="Y4165" i="8"/>
  <c r="Y4166" i="8"/>
  <c r="Y4167" i="8"/>
  <c r="Y4168" i="8"/>
  <c r="Y4169" i="8"/>
  <c r="Y4170" i="8"/>
  <c r="Y4171" i="8"/>
  <c r="Y4172" i="8"/>
  <c r="Y4173" i="8"/>
  <c r="Y4174" i="8"/>
  <c r="Y4175" i="8"/>
  <c r="Y4176" i="8"/>
  <c r="Y4177" i="8"/>
  <c r="Y4178" i="8"/>
  <c r="Y4179" i="8"/>
  <c r="Y4180" i="8"/>
  <c r="Y4181" i="8"/>
  <c r="Y4182" i="8"/>
  <c r="Y4183" i="8"/>
  <c r="Y4184" i="8"/>
  <c r="Y4185" i="8"/>
  <c r="Y4186" i="8"/>
  <c r="Y4187" i="8"/>
  <c r="Y4188" i="8"/>
  <c r="Y4189" i="8"/>
  <c r="Y4190" i="8"/>
  <c r="Y4191" i="8"/>
  <c r="Y4192" i="8"/>
  <c r="Y4193" i="8"/>
  <c r="Y4194" i="8"/>
  <c r="Y4195" i="8"/>
  <c r="Y4196" i="8"/>
  <c r="Y4197" i="8"/>
  <c r="Y4198" i="8"/>
  <c r="Y4199" i="8"/>
  <c r="Y4200" i="8"/>
  <c r="Y4201" i="8"/>
  <c r="Y4202" i="8"/>
  <c r="Y4203" i="8"/>
  <c r="Y4204" i="8"/>
  <c r="Y4205" i="8"/>
  <c r="Y4206" i="8"/>
  <c r="Y4207" i="8"/>
  <c r="Y4208" i="8"/>
  <c r="Y4209" i="8"/>
  <c r="Y4210" i="8"/>
  <c r="Y4211" i="8"/>
  <c r="Y4212" i="8"/>
  <c r="Y4213" i="8"/>
  <c r="Y4214" i="8"/>
  <c r="Y4215" i="8"/>
  <c r="Y4216" i="8"/>
  <c r="Y4217" i="8"/>
  <c r="Y4218" i="8"/>
  <c r="Y4219" i="8"/>
  <c r="Y4220" i="8"/>
  <c r="Y4221" i="8"/>
  <c r="Y4222" i="8"/>
  <c r="Y4223" i="8"/>
  <c r="Y4224" i="8"/>
  <c r="Y4225" i="8"/>
  <c r="Y4226" i="8"/>
  <c r="Y4227" i="8"/>
  <c r="Y4228" i="8"/>
  <c r="Y4229" i="8"/>
  <c r="Y4230" i="8"/>
  <c r="Y4231" i="8"/>
  <c r="Y4232" i="8"/>
  <c r="Y4233" i="8"/>
  <c r="Y4234" i="8"/>
  <c r="Y4235" i="8"/>
  <c r="Y4236" i="8"/>
  <c r="Y4237" i="8"/>
  <c r="Y4238" i="8"/>
  <c r="Y4239" i="8"/>
  <c r="Y4240" i="8"/>
  <c r="Y4241" i="8"/>
  <c r="Y4242" i="8"/>
  <c r="Y4243" i="8"/>
  <c r="Y4244" i="8"/>
  <c r="Y4245" i="8"/>
  <c r="Y4246" i="8"/>
  <c r="Y4247" i="8"/>
  <c r="Y4248" i="8"/>
  <c r="Y4249" i="8"/>
  <c r="Y4250" i="8"/>
  <c r="Y4251" i="8"/>
  <c r="Y4252" i="8"/>
  <c r="Y4253" i="8"/>
  <c r="Y4254" i="8"/>
  <c r="Y4255" i="8"/>
  <c r="Y4256" i="8"/>
  <c r="Y4257" i="8"/>
  <c r="Y4258" i="8"/>
  <c r="Y4259" i="8"/>
  <c r="Y4260" i="8"/>
  <c r="Y4261" i="8"/>
  <c r="Y4262" i="8"/>
  <c r="Y4263" i="8"/>
  <c r="Y4264" i="8"/>
  <c r="Y4265" i="8"/>
  <c r="Y4266" i="8"/>
  <c r="Y4267" i="8"/>
  <c r="Y4268" i="8"/>
  <c r="Y4269" i="8"/>
  <c r="Y4270" i="8"/>
  <c r="Y4271" i="8"/>
  <c r="Y4272" i="8"/>
  <c r="Y4273" i="8"/>
  <c r="Y4274" i="8"/>
  <c r="Y4275" i="8"/>
  <c r="Y4276" i="8"/>
  <c r="Y4277" i="8"/>
  <c r="Y4278" i="8"/>
  <c r="Y4279" i="8"/>
  <c r="Y4280" i="8"/>
  <c r="Y4281" i="8"/>
  <c r="Y4282" i="8"/>
  <c r="Y4283" i="8"/>
  <c r="Y4284" i="8"/>
  <c r="Y4285" i="8"/>
  <c r="Y4286" i="8"/>
  <c r="Y4287" i="8"/>
  <c r="Y4288" i="8"/>
  <c r="Y4289" i="8"/>
  <c r="Y4290" i="8"/>
  <c r="Y4291" i="8"/>
  <c r="Y4292" i="8"/>
  <c r="Y4293" i="8"/>
  <c r="Y4294" i="8"/>
  <c r="Y4295" i="8"/>
  <c r="Y4296" i="8"/>
  <c r="Y4297" i="8"/>
  <c r="Y4298" i="8"/>
  <c r="Y4299" i="8"/>
  <c r="Y4300" i="8"/>
  <c r="Y4301" i="8"/>
  <c r="Y4302" i="8"/>
  <c r="Y4303" i="8"/>
  <c r="Y4304" i="8"/>
  <c r="Y4305" i="8"/>
  <c r="Y4306" i="8"/>
  <c r="Y4307" i="8"/>
  <c r="Y4308" i="8"/>
  <c r="Y4309" i="8"/>
  <c r="Y4310" i="8"/>
  <c r="Y4311" i="8"/>
  <c r="Y4312" i="8"/>
  <c r="Y4313" i="8"/>
  <c r="Y4314" i="8"/>
  <c r="Y4315" i="8"/>
  <c r="Y4316" i="8"/>
  <c r="Y4317" i="8"/>
  <c r="Y4318" i="8"/>
  <c r="Y4319" i="8"/>
  <c r="Y4320" i="8"/>
  <c r="Y4321" i="8"/>
  <c r="Y4322" i="8"/>
  <c r="Y4323" i="8"/>
  <c r="Y4324" i="8"/>
  <c r="Y4325" i="8"/>
  <c r="Y4326" i="8"/>
  <c r="Y4327" i="8"/>
  <c r="Y4328" i="8"/>
  <c r="Y4329" i="8"/>
  <c r="Y4330" i="8"/>
  <c r="Y4331" i="8"/>
  <c r="Y4332" i="8"/>
  <c r="Y4333" i="8"/>
  <c r="Y4334" i="8"/>
  <c r="Y4335" i="8"/>
  <c r="Y4336" i="8"/>
  <c r="Y4337" i="8"/>
  <c r="Y4338" i="8"/>
  <c r="Y4339" i="8"/>
  <c r="Y4340" i="8"/>
  <c r="Y4341" i="8"/>
  <c r="Y4342" i="8"/>
  <c r="Y4343" i="8"/>
  <c r="Y4344" i="8"/>
  <c r="Y4345" i="8"/>
  <c r="Y4346" i="8"/>
  <c r="Y4347" i="8"/>
  <c r="Y4348" i="8"/>
  <c r="Y4349" i="8"/>
  <c r="Y4350" i="8"/>
  <c r="Y4351" i="8"/>
  <c r="Y4352" i="8"/>
  <c r="Y4353" i="8"/>
  <c r="Y4354" i="8"/>
  <c r="Y4355" i="8"/>
  <c r="Y4356" i="8"/>
  <c r="Y4357" i="8"/>
  <c r="Y4358" i="8"/>
  <c r="Y4359" i="8"/>
  <c r="Y4360" i="8"/>
  <c r="Y4361" i="8"/>
  <c r="Y4362" i="8"/>
  <c r="Y4363" i="8"/>
  <c r="Y4364" i="8"/>
  <c r="Y4365" i="8"/>
  <c r="Y4366" i="8"/>
  <c r="Y4367" i="8"/>
  <c r="Y4368" i="8"/>
  <c r="Y4369" i="8"/>
  <c r="Y4370" i="8"/>
  <c r="Y4371" i="8"/>
  <c r="Y4372" i="8"/>
  <c r="Y4373" i="8"/>
  <c r="Y4374" i="8"/>
  <c r="Y4375" i="8"/>
  <c r="Y4376" i="8"/>
  <c r="Y4377" i="8"/>
  <c r="Y4378" i="8"/>
  <c r="Y4379" i="8"/>
  <c r="Y4380" i="8"/>
  <c r="Y4381" i="8"/>
  <c r="Y4382" i="8"/>
  <c r="Y4383" i="8"/>
  <c r="Y4384" i="8"/>
  <c r="Y4385" i="8"/>
  <c r="Y4386" i="8"/>
  <c r="Y4387" i="8"/>
  <c r="Y4388" i="8"/>
  <c r="Y4389" i="8"/>
  <c r="Y4390" i="8"/>
  <c r="Y4391" i="8"/>
  <c r="Y4392" i="8"/>
  <c r="Y4393" i="8"/>
  <c r="Y4394" i="8"/>
  <c r="Y4395" i="8"/>
  <c r="Y4396" i="8"/>
  <c r="Y4397" i="8"/>
  <c r="Y4398" i="8"/>
  <c r="Y4399" i="8"/>
  <c r="Y4400" i="8"/>
  <c r="Y4401" i="8"/>
  <c r="Y4402" i="8"/>
  <c r="Y4403" i="8"/>
  <c r="Y4404" i="8"/>
  <c r="Y4405" i="8"/>
  <c r="Y4406" i="8"/>
  <c r="Y4407" i="8"/>
  <c r="Y4408" i="8"/>
  <c r="Y4409" i="8"/>
  <c r="Y4410" i="8"/>
  <c r="Y4411" i="8"/>
  <c r="X2" i="8"/>
  <c r="X3" i="8"/>
  <c r="X4" i="8"/>
  <c r="X5" i="8"/>
  <c r="X6" i="8"/>
  <c r="X7" i="8"/>
  <c r="X8" i="8"/>
  <c r="X9" i="8"/>
  <c r="X10" i="8"/>
  <c r="X11" i="8"/>
  <c r="X12" i="8"/>
  <c r="X13" i="8"/>
  <c r="X14" i="8"/>
  <c r="X15" i="8"/>
  <c r="X16" i="8"/>
  <c r="X17" i="8"/>
  <c r="X18" i="8"/>
  <c r="X19" i="8"/>
  <c r="X20" i="8"/>
  <c r="X21" i="8"/>
  <c r="X22" i="8"/>
  <c r="X23" i="8"/>
  <c r="X24" i="8"/>
  <c r="X25" i="8"/>
  <c r="X26" i="8"/>
  <c r="X27" i="8"/>
  <c r="X28" i="8"/>
  <c r="X29" i="8"/>
  <c r="X30" i="8"/>
  <c r="X31" i="8"/>
  <c r="X32" i="8"/>
  <c r="X33" i="8"/>
  <c r="X34" i="8"/>
  <c r="X35" i="8"/>
  <c r="X36" i="8"/>
  <c r="X37" i="8"/>
  <c r="X38" i="8"/>
  <c r="X39" i="8"/>
  <c r="X40" i="8"/>
  <c r="X41" i="8"/>
  <c r="X42" i="8"/>
  <c r="X43" i="8"/>
  <c r="X44" i="8"/>
  <c r="X45" i="8"/>
  <c r="X46" i="8"/>
  <c r="X47" i="8"/>
  <c r="X48" i="8"/>
  <c r="X49" i="8"/>
  <c r="X50" i="8"/>
  <c r="X51" i="8"/>
  <c r="X52" i="8"/>
  <c r="X53" i="8"/>
  <c r="X54" i="8"/>
  <c r="X55" i="8"/>
  <c r="X56" i="8"/>
  <c r="X57" i="8"/>
  <c r="X58" i="8"/>
  <c r="X59" i="8"/>
  <c r="X60" i="8"/>
  <c r="X61" i="8"/>
  <c r="X62" i="8"/>
  <c r="X63" i="8"/>
  <c r="X64" i="8"/>
  <c r="X65" i="8"/>
  <c r="X66" i="8"/>
  <c r="X67" i="8"/>
  <c r="X68" i="8"/>
  <c r="X69" i="8"/>
  <c r="X70" i="8"/>
  <c r="X71" i="8"/>
  <c r="X72" i="8"/>
  <c r="X73" i="8"/>
  <c r="X74" i="8"/>
  <c r="X75" i="8"/>
  <c r="X76" i="8"/>
  <c r="X77" i="8"/>
  <c r="X78" i="8"/>
  <c r="X79" i="8"/>
  <c r="X80" i="8"/>
  <c r="X81" i="8"/>
  <c r="X82" i="8"/>
  <c r="X83" i="8"/>
  <c r="X84" i="8"/>
  <c r="X85" i="8"/>
  <c r="X86" i="8"/>
  <c r="X87" i="8"/>
  <c r="X88" i="8"/>
  <c r="X89" i="8"/>
  <c r="X90" i="8"/>
  <c r="X91" i="8"/>
  <c r="X92" i="8"/>
  <c r="X93" i="8"/>
  <c r="X94" i="8"/>
  <c r="X95" i="8"/>
  <c r="X96" i="8"/>
  <c r="X97" i="8"/>
  <c r="X98" i="8"/>
  <c r="X99" i="8"/>
  <c r="X100" i="8"/>
  <c r="X101" i="8"/>
  <c r="X102" i="8"/>
  <c r="X103" i="8"/>
  <c r="X104" i="8"/>
  <c r="X105" i="8"/>
  <c r="X106" i="8"/>
  <c r="X107" i="8"/>
  <c r="X108" i="8"/>
  <c r="X109" i="8"/>
  <c r="X110" i="8"/>
  <c r="X111" i="8"/>
  <c r="X112" i="8"/>
  <c r="X113" i="8"/>
  <c r="X114" i="8"/>
  <c r="X115" i="8"/>
  <c r="X116" i="8"/>
  <c r="X117" i="8"/>
  <c r="X118" i="8"/>
  <c r="X119" i="8"/>
  <c r="X120" i="8"/>
  <c r="X121" i="8"/>
  <c r="X122" i="8"/>
  <c r="X123" i="8"/>
  <c r="X124" i="8"/>
  <c r="X125" i="8"/>
  <c r="X126" i="8"/>
  <c r="X127" i="8"/>
  <c r="X128" i="8"/>
  <c r="X129" i="8"/>
  <c r="X130" i="8"/>
  <c r="X131" i="8"/>
  <c r="X132" i="8"/>
  <c r="X133" i="8"/>
  <c r="X134" i="8"/>
  <c r="X135" i="8"/>
  <c r="X136" i="8"/>
  <c r="X137" i="8"/>
  <c r="X138" i="8"/>
  <c r="X139" i="8"/>
  <c r="X140" i="8"/>
  <c r="X141" i="8"/>
  <c r="X142" i="8"/>
  <c r="X143" i="8"/>
  <c r="X144" i="8"/>
  <c r="X145" i="8"/>
  <c r="X146" i="8"/>
  <c r="X147" i="8"/>
  <c r="X148" i="8"/>
  <c r="X149" i="8"/>
  <c r="X150" i="8"/>
  <c r="X151" i="8"/>
  <c r="X152" i="8"/>
  <c r="X153" i="8"/>
  <c r="X154" i="8"/>
  <c r="X155" i="8"/>
  <c r="X156" i="8"/>
  <c r="X157" i="8"/>
  <c r="X158" i="8"/>
  <c r="X159" i="8"/>
  <c r="X160" i="8"/>
  <c r="X161" i="8"/>
  <c r="X162" i="8"/>
  <c r="X163" i="8"/>
  <c r="X164" i="8"/>
  <c r="X165" i="8"/>
  <c r="X166" i="8"/>
  <c r="X167" i="8"/>
  <c r="X168" i="8"/>
  <c r="X169" i="8"/>
  <c r="X170" i="8"/>
  <c r="X171" i="8"/>
  <c r="X172" i="8"/>
  <c r="X173" i="8"/>
  <c r="X174" i="8"/>
  <c r="X175" i="8"/>
  <c r="X176" i="8"/>
  <c r="X177" i="8"/>
  <c r="X178" i="8"/>
  <c r="X179" i="8"/>
  <c r="X180" i="8"/>
  <c r="X181" i="8"/>
  <c r="X182" i="8"/>
  <c r="X183" i="8"/>
  <c r="X184" i="8"/>
  <c r="X185" i="8"/>
  <c r="X186" i="8"/>
  <c r="X187" i="8"/>
  <c r="X188" i="8"/>
  <c r="X189" i="8"/>
  <c r="X190" i="8"/>
  <c r="X191" i="8"/>
  <c r="X192" i="8"/>
  <c r="X193" i="8"/>
  <c r="X194" i="8"/>
  <c r="X195" i="8"/>
  <c r="X196" i="8"/>
  <c r="X197" i="8"/>
  <c r="X198" i="8"/>
  <c r="X199" i="8"/>
  <c r="X200" i="8"/>
  <c r="X201" i="8"/>
  <c r="X202" i="8"/>
  <c r="X203" i="8"/>
  <c r="X204" i="8"/>
  <c r="X205" i="8"/>
  <c r="X206" i="8"/>
  <c r="X207" i="8"/>
  <c r="X208" i="8"/>
  <c r="X209" i="8"/>
  <c r="X210" i="8"/>
  <c r="X211" i="8"/>
  <c r="X212" i="8"/>
  <c r="X213" i="8"/>
  <c r="X214" i="8"/>
  <c r="X215" i="8"/>
  <c r="X216" i="8"/>
  <c r="X217" i="8"/>
  <c r="X218" i="8"/>
  <c r="X219" i="8"/>
  <c r="X220" i="8"/>
  <c r="X221" i="8"/>
  <c r="X222" i="8"/>
  <c r="X223" i="8"/>
  <c r="X224" i="8"/>
  <c r="X225" i="8"/>
  <c r="X226" i="8"/>
  <c r="X227" i="8"/>
  <c r="X228" i="8"/>
  <c r="X229" i="8"/>
  <c r="X230" i="8"/>
  <c r="X231" i="8"/>
  <c r="X232" i="8"/>
  <c r="X233" i="8"/>
  <c r="X234" i="8"/>
  <c r="X235" i="8"/>
  <c r="X236" i="8"/>
  <c r="X237" i="8"/>
  <c r="X238" i="8"/>
  <c r="X239" i="8"/>
  <c r="X240" i="8"/>
  <c r="X241" i="8"/>
  <c r="X242" i="8"/>
  <c r="X243" i="8"/>
  <c r="X244" i="8"/>
  <c r="X245" i="8"/>
  <c r="X246" i="8"/>
  <c r="X247" i="8"/>
  <c r="X248" i="8"/>
  <c r="X249" i="8"/>
  <c r="X250" i="8"/>
  <c r="X251" i="8"/>
  <c r="X252" i="8"/>
  <c r="X253" i="8"/>
  <c r="X254" i="8"/>
  <c r="X255" i="8"/>
  <c r="X256" i="8"/>
  <c r="X257" i="8"/>
  <c r="X258" i="8"/>
  <c r="X259" i="8"/>
  <c r="X260" i="8"/>
  <c r="X261" i="8"/>
  <c r="X262" i="8"/>
  <c r="X263" i="8"/>
  <c r="X264" i="8"/>
  <c r="X265" i="8"/>
  <c r="X266" i="8"/>
  <c r="X267" i="8"/>
  <c r="X268" i="8"/>
  <c r="X269" i="8"/>
  <c r="X270" i="8"/>
  <c r="X271" i="8"/>
  <c r="X272" i="8"/>
  <c r="X273" i="8"/>
  <c r="X274" i="8"/>
  <c r="X275" i="8"/>
  <c r="X276" i="8"/>
  <c r="X277" i="8"/>
  <c r="X278" i="8"/>
  <c r="X279" i="8"/>
  <c r="X280" i="8"/>
  <c r="X281" i="8"/>
  <c r="X282" i="8"/>
  <c r="X283" i="8"/>
  <c r="X284" i="8"/>
  <c r="X285" i="8"/>
  <c r="X286" i="8"/>
  <c r="X287" i="8"/>
  <c r="X288" i="8"/>
  <c r="X289" i="8"/>
  <c r="X290" i="8"/>
  <c r="X291" i="8"/>
  <c r="X292" i="8"/>
  <c r="X293" i="8"/>
  <c r="X294" i="8"/>
  <c r="X295" i="8"/>
  <c r="X296" i="8"/>
  <c r="X297" i="8"/>
  <c r="X298" i="8"/>
  <c r="X299" i="8"/>
  <c r="X300" i="8"/>
  <c r="X301" i="8"/>
  <c r="X302" i="8"/>
  <c r="X303" i="8"/>
  <c r="X304" i="8"/>
  <c r="X305" i="8"/>
  <c r="X306" i="8"/>
  <c r="X307" i="8"/>
  <c r="X308" i="8"/>
  <c r="X309" i="8"/>
  <c r="X310" i="8"/>
  <c r="X311" i="8"/>
  <c r="X312" i="8"/>
  <c r="X313" i="8"/>
  <c r="X314" i="8"/>
  <c r="X315" i="8"/>
  <c r="X316" i="8"/>
  <c r="X317" i="8"/>
  <c r="X318" i="8"/>
  <c r="X319" i="8"/>
  <c r="X320" i="8"/>
  <c r="X321" i="8"/>
  <c r="X322" i="8"/>
  <c r="X323" i="8"/>
  <c r="X324" i="8"/>
  <c r="X325" i="8"/>
  <c r="X326" i="8"/>
  <c r="X327" i="8"/>
  <c r="X328" i="8"/>
  <c r="X329" i="8"/>
  <c r="X330" i="8"/>
  <c r="X331" i="8"/>
  <c r="X332" i="8"/>
  <c r="X333" i="8"/>
  <c r="X334" i="8"/>
  <c r="X335" i="8"/>
  <c r="X336" i="8"/>
  <c r="X337" i="8"/>
  <c r="X338" i="8"/>
  <c r="X339" i="8"/>
  <c r="X340" i="8"/>
  <c r="X341" i="8"/>
  <c r="X342" i="8"/>
  <c r="X343" i="8"/>
  <c r="X344" i="8"/>
  <c r="X345" i="8"/>
  <c r="X346" i="8"/>
  <c r="X347" i="8"/>
  <c r="X348" i="8"/>
  <c r="X349" i="8"/>
  <c r="X350" i="8"/>
  <c r="X351" i="8"/>
  <c r="X352" i="8"/>
  <c r="X353" i="8"/>
  <c r="X354" i="8"/>
  <c r="X355" i="8"/>
  <c r="X356" i="8"/>
  <c r="X357" i="8"/>
  <c r="X358" i="8"/>
  <c r="X359" i="8"/>
  <c r="X360" i="8"/>
  <c r="X361" i="8"/>
  <c r="X362" i="8"/>
  <c r="X363" i="8"/>
  <c r="X364" i="8"/>
  <c r="X365" i="8"/>
  <c r="X366" i="8"/>
  <c r="X367" i="8"/>
  <c r="X368" i="8"/>
  <c r="X369" i="8"/>
  <c r="X370" i="8"/>
  <c r="X371" i="8"/>
  <c r="X372" i="8"/>
  <c r="X373" i="8"/>
  <c r="X374" i="8"/>
  <c r="X375" i="8"/>
  <c r="X376" i="8"/>
  <c r="X377" i="8"/>
  <c r="X378" i="8"/>
  <c r="X379" i="8"/>
  <c r="X380" i="8"/>
  <c r="X381" i="8"/>
  <c r="X382" i="8"/>
  <c r="X383" i="8"/>
  <c r="X384" i="8"/>
  <c r="X385" i="8"/>
  <c r="X386" i="8"/>
  <c r="X387" i="8"/>
  <c r="X388" i="8"/>
  <c r="X389" i="8"/>
  <c r="X390" i="8"/>
  <c r="X391" i="8"/>
  <c r="X392" i="8"/>
  <c r="X393" i="8"/>
  <c r="X394" i="8"/>
  <c r="X395" i="8"/>
  <c r="X396" i="8"/>
  <c r="X397" i="8"/>
  <c r="X398" i="8"/>
  <c r="X399" i="8"/>
  <c r="X400" i="8"/>
  <c r="X401" i="8"/>
  <c r="X402" i="8"/>
  <c r="X403" i="8"/>
  <c r="X404" i="8"/>
  <c r="X405" i="8"/>
  <c r="X406" i="8"/>
  <c r="X407" i="8"/>
  <c r="X408" i="8"/>
  <c r="X409" i="8"/>
  <c r="X410" i="8"/>
  <c r="X411" i="8"/>
  <c r="X412" i="8"/>
  <c r="X413" i="8"/>
  <c r="X414" i="8"/>
  <c r="X415" i="8"/>
  <c r="X416" i="8"/>
  <c r="X417" i="8"/>
  <c r="X418" i="8"/>
  <c r="X419" i="8"/>
  <c r="X420" i="8"/>
  <c r="X421" i="8"/>
  <c r="X422" i="8"/>
  <c r="X423" i="8"/>
  <c r="X424" i="8"/>
  <c r="X425" i="8"/>
  <c r="X426" i="8"/>
  <c r="X427" i="8"/>
  <c r="X428" i="8"/>
  <c r="X429" i="8"/>
  <c r="X430" i="8"/>
  <c r="X431" i="8"/>
  <c r="X432" i="8"/>
  <c r="X433" i="8"/>
  <c r="X434" i="8"/>
  <c r="X435" i="8"/>
  <c r="X436" i="8"/>
  <c r="X437" i="8"/>
  <c r="X438" i="8"/>
  <c r="X439" i="8"/>
  <c r="X440" i="8"/>
  <c r="X441" i="8"/>
  <c r="X442" i="8"/>
  <c r="X443" i="8"/>
  <c r="X444" i="8"/>
  <c r="X445" i="8"/>
  <c r="X446" i="8"/>
  <c r="X447" i="8"/>
  <c r="X448" i="8"/>
  <c r="X449" i="8"/>
  <c r="X450" i="8"/>
  <c r="X451" i="8"/>
  <c r="X452" i="8"/>
  <c r="X453" i="8"/>
  <c r="X454" i="8"/>
  <c r="X455" i="8"/>
  <c r="X456" i="8"/>
  <c r="X457" i="8"/>
  <c r="X458" i="8"/>
  <c r="X459" i="8"/>
  <c r="X460" i="8"/>
  <c r="X461" i="8"/>
  <c r="X462" i="8"/>
  <c r="X463" i="8"/>
  <c r="X464" i="8"/>
  <c r="X465" i="8"/>
  <c r="X466" i="8"/>
  <c r="X467" i="8"/>
  <c r="X468" i="8"/>
  <c r="X469" i="8"/>
  <c r="X470" i="8"/>
  <c r="X471" i="8"/>
  <c r="X472" i="8"/>
  <c r="X473" i="8"/>
  <c r="X474" i="8"/>
  <c r="X475" i="8"/>
  <c r="X476" i="8"/>
  <c r="X477" i="8"/>
  <c r="X478" i="8"/>
  <c r="X479" i="8"/>
  <c r="X480" i="8"/>
  <c r="X481" i="8"/>
  <c r="X482" i="8"/>
  <c r="X483" i="8"/>
  <c r="X484" i="8"/>
  <c r="X485" i="8"/>
  <c r="X486" i="8"/>
  <c r="X487" i="8"/>
  <c r="X488" i="8"/>
  <c r="X489" i="8"/>
  <c r="X490" i="8"/>
  <c r="X491" i="8"/>
  <c r="X492" i="8"/>
  <c r="X493" i="8"/>
  <c r="X494" i="8"/>
  <c r="X495" i="8"/>
  <c r="X496" i="8"/>
  <c r="X497" i="8"/>
  <c r="X498" i="8"/>
  <c r="X499" i="8"/>
  <c r="X500" i="8"/>
  <c r="X501" i="8"/>
  <c r="X502" i="8"/>
  <c r="X503" i="8"/>
  <c r="X504" i="8"/>
  <c r="X505" i="8"/>
  <c r="X506" i="8"/>
  <c r="X507" i="8"/>
  <c r="X508" i="8"/>
  <c r="X509" i="8"/>
  <c r="X510" i="8"/>
  <c r="X511" i="8"/>
  <c r="X512" i="8"/>
  <c r="X513" i="8"/>
  <c r="X514" i="8"/>
  <c r="X515" i="8"/>
  <c r="X516" i="8"/>
  <c r="X517" i="8"/>
  <c r="X518" i="8"/>
  <c r="X519" i="8"/>
  <c r="X520" i="8"/>
  <c r="X521" i="8"/>
  <c r="X522" i="8"/>
  <c r="X523" i="8"/>
  <c r="X524" i="8"/>
  <c r="X525" i="8"/>
  <c r="X526" i="8"/>
  <c r="X527" i="8"/>
  <c r="X528" i="8"/>
  <c r="X529" i="8"/>
  <c r="X530" i="8"/>
  <c r="X531" i="8"/>
  <c r="X532" i="8"/>
  <c r="X533" i="8"/>
  <c r="X534" i="8"/>
  <c r="X535" i="8"/>
  <c r="X536" i="8"/>
  <c r="X537" i="8"/>
  <c r="X538" i="8"/>
  <c r="X539" i="8"/>
  <c r="X540" i="8"/>
  <c r="X541" i="8"/>
  <c r="X542" i="8"/>
  <c r="X543" i="8"/>
  <c r="X544" i="8"/>
  <c r="X545" i="8"/>
  <c r="X546" i="8"/>
  <c r="X547" i="8"/>
  <c r="X548" i="8"/>
  <c r="X549" i="8"/>
  <c r="X550" i="8"/>
  <c r="X551" i="8"/>
  <c r="X552" i="8"/>
  <c r="X553" i="8"/>
  <c r="X554" i="8"/>
  <c r="X555" i="8"/>
  <c r="X556" i="8"/>
  <c r="X557" i="8"/>
  <c r="X558" i="8"/>
  <c r="X559" i="8"/>
  <c r="X560" i="8"/>
  <c r="X561" i="8"/>
  <c r="X562" i="8"/>
  <c r="X563" i="8"/>
  <c r="X564" i="8"/>
  <c r="X565" i="8"/>
  <c r="X566" i="8"/>
  <c r="X567" i="8"/>
  <c r="X568" i="8"/>
  <c r="X569" i="8"/>
  <c r="X570" i="8"/>
  <c r="X571" i="8"/>
  <c r="X572" i="8"/>
  <c r="X573" i="8"/>
  <c r="X574" i="8"/>
  <c r="X575" i="8"/>
  <c r="X576" i="8"/>
  <c r="X577" i="8"/>
  <c r="X578" i="8"/>
  <c r="X579" i="8"/>
  <c r="X580" i="8"/>
  <c r="X581" i="8"/>
  <c r="X582" i="8"/>
  <c r="X583" i="8"/>
  <c r="X584" i="8"/>
  <c r="X585" i="8"/>
  <c r="X586" i="8"/>
  <c r="X587" i="8"/>
  <c r="X588" i="8"/>
  <c r="X589" i="8"/>
  <c r="X590" i="8"/>
  <c r="X591" i="8"/>
  <c r="X592" i="8"/>
  <c r="X593" i="8"/>
  <c r="X594" i="8"/>
  <c r="X595" i="8"/>
  <c r="X596" i="8"/>
  <c r="X597" i="8"/>
  <c r="X598" i="8"/>
  <c r="X599" i="8"/>
  <c r="X600" i="8"/>
  <c r="X601" i="8"/>
  <c r="X602" i="8"/>
  <c r="X603" i="8"/>
  <c r="X604" i="8"/>
  <c r="X605" i="8"/>
  <c r="X606" i="8"/>
  <c r="X607" i="8"/>
  <c r="X608" i="8"/>
  <c r="X609" i="8"/>
  <c r="X610" i="8"/>
  <c r="X611" i="8"/>
  <c r="X612" i="8"/>
  <c r="X613" i="8"/>
  <c r="X614" i="8"/>
  <c r="X615" i="8"/>
  <c r="X616" i="8"/>
  <c r="X617" i="8"/>
  <c r="X618" i="8"/>
  <c r="X619" i="8"/>
  <c r="X620" i="8"/>
  <c r="X621" i="8"/>
  <c r="X622" i="8"/>
  <c r="X623" i="8"/>
  <c r="X624" i="8"/>
  <c r="X625" i="8"/>
  <c r="X626" i="8"/>
  <c r="X627" i="8"/>
  <c r="X628" i="8"/>
  <c r="X629" i="8"/>
  <c r="X630" i="8"/>
  <c r="X631" i="8"/>
  <c r="X632" i="8"/>
  <c r="X633" i="8"/>
  <c r="X634" i="8"/>
  <c r="X635" i="8"/>
  <c r="X636" i="8"/>
  <c r="X637" i="8"/>
  <c r="X638" i="8"/>
  <c r="X639" i="8"/>
  <c r="X640" i="8"/>
  <c r="X641" i="8"/>
  <c r="X642" i="8"/>
  <c r="X643" i="8"/>
  <c r="X644" i="8"/>
  <c r="X645" i="8"/>
  <c r="X646" i="8"/>
  <c r="X647" i="8"/>
  <c r="X648" i="8"/>
  <c r="X649" i="8"/>
  <c r="X650" i="8"/>
  <c r="X651" i="8"/>
  <c r="X652" i="8"/>
  <c r="X653" i="8"/>
  <c r="X654" i="8"/>
  <c r="X655" i="8"/>
  <c r="X656" i="8"/>
  <c r="X657" i="8"/>
  <c r="X658" i="8"/>
  <c r="X659" i="8"/>
  <c r="X660" i="8"/>
  <c r="X661" i="8"/>
  <c r="X662" i="8"/>
  <c r="X663" i="8"/>
  <c r="X664" i="8"/>
  <c r="X665" i="8"/>
  <c r="X666" i="8"/>
  <c r="X667" i="8"/>
  <c r="X668" i="8"/>
  <c r="X669" i="8"/>
  <c r="X670" i="8"/>
  <c r="X671" i="8"/>
  <c r="X672" i="8"/>
  <c r="X673" i="8"/>
  <c r="X674" i="8"/>
  <c r="X675" i="8"/>
  <c r="X676" i="8"/>
  <c r="X677" i="8"/>
  <c r="X678" i="8"/>
  <c r="X679" i="8"/>
  <c r="X680" i="8"/>
  <c r="X681" i="8"/>
  <c r="X682" i="8"/>
  <c r="X683" i="8"/>
  <c r="X684" i="8"/>
  <c r="X685" i="8"/>
  <c r="X686" i="8"/>
  <c r="X687" i="8"/>
  <c r="X688" i="8"/>
  <c r="X689" i="8"/>
  <c r="X690" i="8"/>
  <c r="X691" i="8"/>
  <c r="X692" i="8"/>
  <c r="X693" i="8"/>
  <c r="X694" i="8"/>
  <c r="X695" i="8"/>
  <c r="X696" i="8"/>
  <c r="X697" i="8"/>
  <c r="X698" i="8"/>
  <c r="X699" i="8"/>
  <c r="X700" i="8"/>
  <c r="X701" i="8"/>
  <c r="X702" i="8"/>
  <c r="X703" i="8"/>
  <c r="X704" i="8"/>
  <c r="X705" i="8"/>
  <c r="X706" i="8"/>
  <c r="X707" i="8"/>
  <c r="X708" i="8"/>
  <c r="X709" i="8"/>
  <c r="X710" i="8"/>
  <c r="X711" i="8"/>
  <c r="X712" i="8"/>
  <c r="X713" i="8"/>
  <c r="X714" i="8"/>
  <c r="X715" i="8"/>
  <c r="X716" i="8"/>
  <c r="X717" i="8"/>
  <c r="X718" i="8"/>
  <c r="X719" i="8"/>
  <c r="X720" i="8"/>
  <c r="X721" i="8"/>
  <c r="X722" i="8"/>
  <c r="X723" i="8"/>
  <c r="X724" i="8"/>
  <c r="X725" i="8"/>
  <c r="X726" i="8"/>
  <c r="X727" i="8"/>
  <c r="X728" i="8"/>
  <c r="X729" i="8"/>
  <c r="X730" i="8"/>
  <c r="X731" i="8"/>
  <c r="X732" i="8"/>
  <c r="X733" i="8"/>
  <c r="X734" i="8"/>
  <c r="X735" i="8"/>
  <c r="X736" i="8"/>
  <c r="X737" i="8"/>
  <c r="X738" i="8"/>
  <c r="X739" i="8"/>
  <c r="X740" i="8"/>
  <c r="X741" i="8"/>
  <c r="X742" i="8"/>
  <c r="X743" i="8"/>
  <c r="X744" i="8"/>
  <c r="X745" i="8"/>
  <c r="X746" i="8"/>
  <c r="X747" i="8"/>
  <c r="X748" i="8"/>
  <c r="X749" i="8"/>
  <c r="X750" i="8"/>
  <c r="X751" i="8"/>
  <c r="X752" i="8"/>
  <c r="X753" i="8"/>
  <c r="X754" i="8"/>
  <c r="X755" i="8"/>
  <c r="X756" i="8"/>
  <c r="X757" i="8"/>
  <c r="X758" i="8"/>
  <c r="X759" i="8"/>
  <c r="X760" i="8"/>
  <c r="X761" i="8"/>
  <c r="X762" i="8"/>
  <c r="X763" i="8"/>
  <c r="X764" i="8"/>
  <c r="X765" i="8"/>
  <c r="X766" i="8"/>
  <c r="X767" i="8"/>
  <c r="X768" i="8"/>
  <c r="X769" i="8"/>
  <c r="X770" i="8"/>
  <c r="X771" i="8"/>
  <c r="X772" i="8"/>
  <c r="X773" i="8"/>
  <c r="X774" i="8"/>
  <c r="X775" i="8"/>
  <c r="X776" i="8"/>
  <c r="X777" i="8"/>
  <c r="X778" i="8"/>
  <c r="X779" i="8"/>
  <c r="X780" i="8"/>
  <c r="X781" i="8"/>
  <c r="X782" i="8"/>
  <c r="X783" i="8"/>
  <c r="X784" i="8"/>
  <c r="X785" i="8"/>
  <c r="X786" i="8"/>
  <c r="X787" i="8"/>
  <c r="X788" i="8"/>
  <c r="X789" i="8"/>
  <c r="X790" i="8"/>
  <c r="X791" i="8"/>
  <c r="X792" i="8"/>
  <c r="X793" i="8"/>
  <c r="X794" i="8"/>
  <c r="X795" i="8"/>
  <c r="X796" i="8"/>
  <c r="X797" i="8"/>
  <c r="X798" i="8"/>
  <c r="X799" i="8"/>
  <c r="X800" i="8"/>
  <c r="X801" i="8"/>
  <c r="X802" i="8"/>
  <c r="X803" i="8"/>
  <c r="X804" i="8"/>
  <c r="X805" i="8"/>
  <c r="X806" i="8"/>
  <c r="X807" i="8"/>
  <c r="X808" i="8"/>
  <c r="X809" i="8"/>
  <c r="X810" i="8"/>
  <c r="X811" i="8"/>
  <c r="X812" i="8"/>
  <c r="X813" i="8"/>
  <c r="X814" i="8"/>
  <c r="X815" i="8"/>
  <c r="X816" i="8"/>
  <c r="X817" i="8"/>
  <c r="X818" i="8"/>
  <c r="X819" i="8"/>
  <c r="X820" i="8"/>
  <c r="X821" i="8"/>
  <c r="X822" i="8"/>
  <c r="X823" i="8"/>
  <c r="X824" i="8"/>
  <c r="X825" i="8"/>
  <c r="X826" i="8"/>
  <c r="X827" i="8"/>
  <c r="X828" i="8"/>
  <c r="X829" i="8"/>
  <c r="X830" i="8"/>
  <c r="X831" i="8"/>
  <c r="X832" i="8"/>
  <c r="X833" i="8"/>
  <c r="X834" i="8"/>
  <c r="X835" i="8"/>
  <c r="X836" i="8"/>
  <c r="X837" i="8"/>
  <c r="X838" i="8"/>
  <c r="X839" i="8"/>
  <c r="X840" i="8"/>
  <c r="X841" i="8"/>
  <c r="X842" i="8"/>
  <c r="X843" i="8"/>
  <c r="X844" i="8"/>
  <c r="X845" i="8"/>
  <c r="X846" i="8"/>
  <c r="X847" i="8"/>
  <c r="X848" i="8"/>
  <c r="X849" i="8"/>
  <c r="X850" i="8"/>
  <c r="X851" i="8"/>
  <c r="X852" i="8"/>
  <c r="X853" i="8"/>
  <c r="X854" i="8"/>
  <c r="X855" i="8"/>
  <c r="X856" i="8"/>
  <c r="X857" i="8"/>
  <c r="X858" i="8"/>
  <c r="X859" i="8"/>
  <c r="X860" i="8"/>
  <c r="X861" i="8"/>
  <c r="X862" i="8"/>
  <c r="X863" i="8"/>
  <c r="X864" i="8"/>
  <c r="X865" i="8"/>
  <c r="X866" i="8"/>
  <c r="X867" i="8"/>
  <c r="X868" i="8"/>
  <c r="X869" i="8"/>
  <c r="X870" i="8"/>
  <c r="X871" i="8"/>
  <c r="X872" i="8"/>
  <c r="X873" i="8"/>
  <c r="X874" i="8"/>
  <c r="X875" i="8"/>
  <c r="X876" i="8"/>
  <c r="X877" i="8"/>
  <c r="X878" i="8"/>
  <c r="X879" i="8"/>
  <c r="X880" i="8"/>
  <c r="X881" i="8"/>
  <c r="X882" i="8"/>
  <c r="X883" i="8"/>
  <c r="X884" i="8"/>
  <c r="X885" i="8"/>
  <c r="X886" i="8"/>
  <c r="X887" i="8"/>
  <c r="X888" i="8"/>
  <c r="X889" i="8"/>
  <c r="X890" i="8"/>
  <c r="X891" i="8"/>
  <c r="X892" i="8"/>
  <c r="X893" i="8"/>
  <c r="X894" i="8"/>
  <c r="X895" i="8"/>
  <c r="X896" i="8"/>
  <c r="X897" i="8"/>
  <c r="X898" i="8"/>
  <c r="X899" i="8"/>
  <c r="X900" i="8"/>
  <c r="X901" i="8"/>
  <c r="X902" i="8"/>
  <c r="X903" i="8"/>
  <c r="X904" i="8"/>
  <c r="X905" i="8"/>
  <c r="X906" i="8"/>
  <c r="X907" i="8"/>
  <c r="X908" i="8"/>
  <c r="X909" i="8"/>
  <c r="X910" i="8"/>
  <c r="X911" i="8"/>
  <c r="X912" i="8"/>
  <c r="X913" i="8"/>
  <c r="X914" i="8"/>
  <c r="X915" i="8"/>
  <c r="X916" i="8"/>
  <c r="X917" i="8"/>
  <c r="X918" i="8"/>
  <c r="X919" i="8"/>
  <c r="X920" i="8"/>
  <c r="X921" i="8"/>
  <c r="X922" i="8"/>
  <c r="X923" i="8"/>
  <c r="X924" i="8"/>
  <c r="X925" i="8"/>
  <c r="X926" i="8"/>
  <c r="X927" i="8"/>
  <c r="X928" i="8"/>
  <c r="X929" i="8"/>
  <c r="X930" i="8"/>
  <c r="X931" i="8"/>
  <c r="X932" i="8"/>
  <c r="X933" i="8"/>
  <c r="X934" i="8"/>
  <c r="X935" i="8"/>
  <c r="X936" i="8"/>
  <c r="X937" i="8"/>
  <c r="X938" i="8"/>
  <c r="X939" i="8"/>
  <c r="X940" i="8"/>
  <c r="X941" i="8"/>
  <c r="X942" i="8"/>
  <c r="X943" i="8"/>
  <c r="X944" i="8"/>
  <c r="X945" i="8"/>
  <c r="X946" i="8"/>
  <c r="X947" i="8"/>
  <c r="X948" i="8"/>
  <c r="X949" i="8"/>
  <c r="X950" i="8"/>
  <c r="X951" i="8"/>
  <c r="X952" i="8"/>
  <c r="X953" i="8"/>
  <c r="X954" i="8"/>
  <c r="X955" i="8"/>
  <c r="X956" i="8"/>
  <c r="X957" i="8"/>
  <c r="X958" i="8"/>
  <c r="X959" i="8"/>
  <c r="X960" i="8"/>
  <c r="X961" i="8"/>
  <c r="X962" i="8"/>
  <c r="X963" i="8"/>
  <c r="X964" i="8"/>
  <c r="X965" i="8"/>
  <c r="X966" i="8"/>
  <c r="X967" i="8"/>
  <c r="X968" i="8"/>
  <c r="X969" i="8"/>
  <c r="X970" i="8"/>
  <c r="X971" i="8"/>
  <c r="X972" i="8"/>
  <c r="X973" i="8"/>
  <c r="X974" i="8"/>
  <c r="X975" i="8"/>
  <c r="X976" i="8"/>
  <c r="X977" i="8"/>
  <c r="X978" i="8"/>
  <c r="X979" i="8"/>
  <c r="X980" i="8"/>
  <c r="X981" i="8"/>
  <c r="X982" i="8"/>
  <c r="X983" i="8"/>
  <c r="X984" i="8"/>
  <c r="X985" i="8"/>
  <c r="X986" i="8"/>
  <c r="X987" i="8"/>
  <c r="X988" i="8"/>
  <c r="X989" i="8"/>
  <c r="X990" i="8"/>
  <c r="X991" i="8"/>
  <c r="X992" i="8"/>
  <c r="X993" i="8"/>
  <c r="X994" i="8"/>
  <c r="X995" i="8"/>
  <c r="X996" i="8"/>
  <c r="X997" i="8"/>
  <c r="X998" i="8"/>
  <c r="X999" i="8"/>
  <c r="X1000" i="8"/>
  <c r="X1001" i="8"/>
  <c r="X1002" i="8"/>
  <c r="X1003" i="8"/>
  <c r="X1004" i="8"/>
  <c r="X1005" i="8"/>
  <c r="X1006" i="8"/>
  <c r="X1007" i="8"/>
  <c r="X1008" i="8"/>
  <c r="X1009" i="8"/>
  <c r="X1010" i="8"/>
  <c r="X1011" i="8"/>
  <c r="X1012" i="8"/>
  <c r="X1013" i="8"/>
  <c r="X1014" i="8"/>
  <c r="X1015" i="8"/>
  <c r="X1016" i="8"/>
  <c r="X1017" i="8"/>
  <c r="X1018" i="8"/>
  <c r="X1019" i="8"/>
  <c r="X1020" i="8"/>
  <c r="X1021" i="8"/>
  <c r="X1022" i="8"/>
  <c r="X1023" i="8"/>
  <c r="X1024" i="8"/>
  <c r="X1025" i="8"/>
  <c r="X1026" i="8"/>
  <c r="X1027" i="8"/>
  <c r="X1028" i="8"/>
  <c r="X1029" i="8"/>
  <c r="X1030" i="8"/>
  <c r="X1031" i="8"/>
  <c r="X1032" i="8"/>
  <c r="X1033" i="8"/>
  <c r="X1034" i="8"/>
  <c r="X1035" i="8"/>
  <c r="X1036" i="8"/>
  <c r="X1037" i="8"/>
  <c r="X1038" i="8"/>
  <c r="X1039" i="8"/>
  <c r="X1040" i="8"/>
  <c r="X1041" i="8"/>
  <c r="X1042" i="8"/>
  <c r="X1043" i="8"/>
  <c r="X1044" i="8"/>
  <c r="X1045" i="8"/>
  <c r="X1046" i="8"/>
  <c r="X1047" i="8"/>
  <c r="X1048" i="8"/>
  <c r="X1049" i="8"/>
  <c r="X1050" i="8"/>
  <c r="X1051" i="8"/>
  <c r="X1052" i="8"/>
  <c r="X1053" i="8"/>
  <c r="X1054" i="8"/>
  <c r="X1055" i="8"/>
  <c r="X1056" i="8"/>
  <c r="X1057" i="8"/>
  <c r="X1058" i="8"/>
  <c r="X1059" i="8"/>
  <c r="X1060" i="8"/>
  <c r="X1061" i="8"/>
  <c r="X1062" i="8"/>
  <c r="X1063" i="8"/>
  <c r="X1064" i="8"/>
  <c r="X1065" i="8"/>
  <c r="X1066" i="8"/>
  <c r="X1067" i="8"/>
  <c r="X1068" i="8"/>
  <c r="X1069" i="8"/>
  <c r="X1070" i="8"/>
  <c r="X1071" i="8"/>
  <c r="X1072" i="8"/>
  <c r="X1073" i="8"/>
  <c r="X1074" i="8"/>
  <c r="X1075" i="8"/>
  <c r="X1076" i="8"/>
  <c r="X1077" i="8"/>
  <c r="X1078" i="8"/>
  <c r="X1079" i="8"/>
  <c r="X1080" i="8"/>
  <c r="X1081" i="8"/>
  <c r="X1082" i="8"/>
  <c r="X1083" i="8"/>
  <c r="X1084" i="8"/>
  <c r="X1085" i="8"/>
  <c r="X1086" i="8"/>
  <c r="X1087" i="8"/>
  <c r="X1088" i="8"/>
  <c r="X1089" i="8"/>
  <c r="X1090" i="8"/>
  <c r="X1091" i="8"/>
  <c r="X1092" i="8"/>
  <c r="X1093" i="8"/>
  <c r="X1094" i="8"/>
  <c r="X1095" i="8"/>
  <c r="X1096" i="8"/>
  <c r="X1097" i="8"/>
  <c r="X1098" i="8"/>
  <c r="X1099" i="8"/>
  <c r="X1100" i="8"/>
  <c r="X1101" i="8"/>
  <c r="X1102" i="8"/>
  <c r="X1103" i="8"/>
  <c r="X1104" i="8"/>
  <c r="X1105" i="8"/>
  <c r="X1106" i="8"/>
  <c r="X1107" i="8"/>
  <c r="X1108" i="8"/>
  <c r="X1109" i="8"/>
  <c r="X1110" i="8"/>
  <c r="X1111" i="8"/>
  <c r="X1112" i="8"/>
  <c r="X1113" i="8"/>
  <c r="X1114" i="8"/>
  <c r="X1115" i="8"/>
  <c r="X1116" i="8"/>
  <c r="X1117" i="8"/>
  <c r="X1118" i="8"/>
  <c r="X1119" i="8"/>
  <c r="X1120" i="8"/>
  <c r="X1121" i="8"/>
  <c r="X1122" i="8"/>
  <c r="X1123" i="8"/>
  <c r="X1124" i="8"/>
  <c r="X1125" i="8"/>
  <c r="X1126" i="8"/>
  <c r="X1127" i="8"/>
  <c r="X1128" i="8"/>
  <c r="X1129" i="8"/>
  <c r="X1130" i="8"/>
  <c r="X1131" i="8"/>
  <c r="X1132" i="8"/>
  <c r="X1133" i="8"/>
  <c r="X1134" i="8"/>
  <c r="X1135" i="8"/>
  <c r="X1136" i="8"/>
  <c r="X1137" i="8"/>
  <c r="X1138" i="8"/>
  <c r="X1139" i="8"/>
  <c r="X1140" i="8"/>
  <c r="X1141" i="8"/>
  <c r="X1142" i="8"/>
  <c r="X1143" i="8"/>
  <c r="X1144" i="8"/>
  <c r="X1145" i="8"/>
  <c r="X1146" i="8"/>
  <c r="X1147" i="8"/>
  <c r="X1148" i="8"/>
  <c r="X1149" i="8"/>
  <c r="X1150" i="8"/>
  <c r="X1151" i="8"/>
  <c r="X1152" i="8"/>
  <c r="X1153" i="8"/>
  <c r="X1154" i="8"/>
  <c r="X1155" i="8"/>
  <c r="X1156" i="8"/>
  <c r="X1157" i="8"/>
  <c r="X1158" i="8"/>
  <c r="X1159" i="8"/>
  <c r="X1160" i="8"/>
  <c r="X1161" i="8"/>
  <c r="X1162" i="8"/>
  <c r="X1163" i="8"/>
  <c r="X1164" i="8"/>
  <c r="X1165" i="8"/>
  <c r="X1166" i="8"/>
  <c r="X1167" i="8"/>
  <c r="X1168" i="8"/>
  <c r="X1169" i="8"/>
  <c r="X1170" i="8"/>
  <c r="X1171" i="8"/>
  <c r="X1172" i="8"/>
  <c r="X1173" i="8"/>
  <c r="X1174" i="8"/>
  <c r="X1175" i="8"/>
  <c r="X1176" i="8"/>
  <c r="X1177" i="8"/>
  <c r="X1178" i="8"/>
  <c r="X1179" i="8"/>
  <c r="X1180" i="8"/>
  <c r="X1181" i="8"/>
  <c r="X1182" i="8"/>
  <c r="X1183" i="8"/>
  <c r="X1184" i="8"/>
  <c r="X1185" i="8"/>
  <c r="X1186" i="8"/>
  <c r="X1187" i="8"/>
  <c r="X1188" i="8"/>
  <c r="X1189" i="8"/>
  <c r="X1190" i="8"/>
  <c r="X1191" i="8"/>
  <c r="X1192" i="8"/>
  <c r="X1193" i="8"/>
  <c r="X1194" i="8"/>
  <c r="X1195" i="8"/>
  <c r="X1196" i="8"/>
  <c r="X1197" i="8"/>
  <c r="X1198" i="8"/>
  <c r="X1199" i="8"/>
  <c r="X1200" i="8"/>
  <c r="X1201" i="8"/>
  <c r="X1202" i="8"/>
  <c r="X1203" i="8"/>
  <c r="X1204" i="8"/>
  <c r="X1205" i="8"/>
  <c r="X1206" i="8"/>
  <c r="X1207" i="8"/>
  <c r="X1208" i="8"/>
  <c r="X1209" i="8"/>
  <c r="X1210" i="8"/>
  <c r="X1211" i="8"/>
  <c r="X1212" i="8"/>
  <c r="X1213" i="8"/>
  <c r="X1214" i="8"/>
  <c r="X1215" i="8"/>
  <c r="X1216" i="8"/>
  <c r="X1217" i="8"/>
  <c r="X1218" i="8"/>
  <c r="X1219" i="8"/>
  <c r="X1220" i="8"/>
  <c r="X1221" i="8"/>
  <c r="X1222" i="8"/>
  <c r="X1223" i="8"/>
  <c r="X1224" i="8"/>
  <c r="X1225" i="8"/>
  <c r="X1226" i="8"/>
  <c r="X1227" i="8"/>
  <c r="X1228" i="8"/>
  <c r="X1229" i="8"/>
  <c r="X1230" i="8"/>
  <c r="X1231" i="8"/>
  <c r="X1232" i="8"/>
  <c r="X1233" i="8"/>
  <c r="X1234" i="8"/>
  <c r="X1235" i="8"/>
  <c r="X1236" i="8"/>
  <c r="X1237" i="8"/>
  <c r="X1238" i="8"/>
  <c r="X1239" i="8"/>
  <c r="X1240" i="8"/>
  <c r="X1241" i="8"/>
  <c r="X1242" i="8"/>
  <c r="X1243" i="8"/>
  <c r="X1244" i="8"/>
  <c r="X1245" i="8"/>
  <c r="X1246" i="8"/>
  <c r="X1247" i="8"/>
  <c r="X1248" i="8"/>
  <c r="X1249" i="8"/>
  <c r="X1250" i="8"/>
  <c r="X1251" i="8"/>
  <c r="X1252" i="8"/>
  <c r="X1253" i="8"/>
  <c r="X1254" i="8"/>
  <c r="X1255" i="8"/>
  <c r="X1256" i="8"/>
  <c r="X1257" i="8"/>
  <c r="X1258" i="8"/>
  <c r="X1259" i="8"/>
  <c r="X1260" i="8"/>
  <c r="X1261" i="8"/>
  <c r="X1262" i="8"/>
  <c r="X1263" i="8"/>
  <c r="X1264" i="8"/>
  <c r="X1265" i="8"/>
  <c r="X1266" i="8"/>
  <c r="X1267" i="8"/>
  <c r="X1268" i="8"/>
  <c r="X1269" i="8"/>
  <c r="X1270" i="8"/>
  <c r="X1271" i="8"/>
  <c r="X1272" i="8"/>
  <c r="X1273" i="8"/>
  <c r="X1274" i="8"/>
  <c r="X1275" i="8"/>
  <c r="X1276" i="8"/>
  <c r="X1277" i="8"/>
  <c r="X1278" i="8"/>
  <c r="X1279" i="8"/>
  <c r="X1280" i="8"/>
  <c r="X1281" i="8"/>
  <c r="X1282" i="8"/>
  <c r="X1283" i="8"/>
  <c r="X1284" i="8"/>
  <c r="X1285" i="8"/>
  <c r="X1286" i="8"/>
  <c r="X1287" i="8"/>
  <c r="X1288" i="8"/>
  <c r="X1289" i="8"/>
  <c r="X1290" i="8"/>
  <c r="X1291" i="8"/>
  <c r="X1292" i="8"/>
  <c r="X1293" i="8"/>
  <c r="X1294" i="8"/>
  <c r="X1295" i="8"/>
  <c r="X1296" i="8"/>
  <c r="X1297" i="8"/>
  <c r="X1298" i="8"/>
  <c r="X1299" i="8"/>
  <c r="X1300" i="8"/>
  <c r="X1301" i="8"/>
  <c r="X1302" i="8"/>
  <c r="X1303" i="8"/>
  <c r="X1304" i="8"/>
  <c r="X1305" i="8"/>
  <c r="X1306" i="8"/>
  <c r="X1307" i="8"/>
  <c r="X1308" i="8"/>
  <c r="X1309" i="8"/>
  <c r="X1310" i="8"/>
  <c r="X1311" i="8"/>
  <c r="X1312" i="8"/>
  <c r="X1313" i="8"/>
  <c r="X1314" i="8"/>
  <c r="X1315" i="8"/>
  <c r="X1316" i="8"/>
  <c r="X1317" i="8"/>
  <c r="X1318" i="8"/>
  <c r="X1319" i="8"/>
  <c r="X1320" i="8"/>
  <c r="X1321" i="8"/>
  <c r="X1322" i="8"/>
  <c r="X1323" i="8"/>
  <c r="X1324" i="8"/>
  <c r="X1325" i="8"/>
  <c r="X1326" i="8"/>
  <c r="X1327" i="8"/>
  <c r="X1328" i="8"/>
  <c r="X1329" i="8"/>
  <c r="X1330" i="8"/>
  <c r="X1331" i="8"/>
  <c r="X1332" i="8"/>
  <c r="X1333" i="8"/>
  <c r="X1334" i="8"/>
  <c r="X1335" i="8"/>
  <c r="X1336" i="8"/>
  <c r="X1337" i="8"/>
  <c r="X1338" i="8"/>
  <c r="X1339" i="8"/>
  <c r="X1340" i="8"/>
  <c r="X1341" i="8"/>
  <c r="X1342" i="8"/>
  <c r="X1343" i="8"/>
  <c r="X1344" i="8"/>
  <c r="X1345" i="8"/>
  <c r="X1346" i="8"/>
  <c r="X1347" i="8"/>
  <c r="X1348" i="8"/>
  <c r="X1349" i="8"/>
  <c r="X1350" i="8"/>
  <c r="X1351" i="8"/>
  <c r="X1352" i="8"/>
  <c r="X1353" i="8"/>
  <c r="X1354" i="8"/>
  <c r="X1355" i="8"/>
  <c r="X1356" i="8"/>
  <c r="X1357" i="8"/>
  <c r="X1358" i="8"/>
  <c r="X1359" i="8"/>
  <c r="X1360" i="8"/>
  <c r="X1361" i="8"/>
  <c r="X1362" i="8"/>
  <c r="X1363" i="8"/>
  <c r="X1364" i="8"/>
  <c r="X1365" i="8"/>
  <c r="X1366" i="8"/>
  <c r="X1367" i="8"/>
  <c r="X1368" i="8"/>
  <c r="X1369" i="8"/>
  <c r="X1370" i="8"/>
  <c r="X1371" i="8"/>
  <c r="X1372" i="8"/>
  <c r="X1373" i="8"/>
  <c r="X1374" i="8"/>
  <c r="X1375" i="8"/>
  <c r="X1376" i="8"/>
  <c r="X1377" i="8"/>
  <c r="X1378" i="8"/>
  <c r="X1379" i="8"/>
  <c r="X1380" i="8"/>
  <c r="X1381" i="8"/>
  <c r="X1382" i="8"/>
  <c r="X1383" i="8"/>
  <c r="X1384" i="8"/>
  <c r="X1385" i="8"/>
  <c r="X1386" i="8"/>
  <c r="X1387" i="8"/>
  <c r="X1388" i="8"/>
  <c r="X1389" i="8"/>
  <c r="X1390" i="8"/>
  <c r="X1391" i="8"/>
  <c r="X1392" i="8"/>
  <c r="X1393" i="8"/>
  <c r="X1394" i="8"/>
  <c r="X1395" i="8"/>
  <c r="X1396" i="8"/>
  <c r="X1397" i="8"/>
  <c r="X1398" i="8"/>
  <c r="X1399" i="8"/>
  <c r="X1400" i="8"/>
  <c r="X1401" i="8"/>
  <c r="X1402" i="8"/>
  <c r="X1403" i="8"/>
  <c r="X1404" i="8"/>
  <c r="X1405" i="8"/>
  <c r="X1406" i="8"/>
  <c r="X1407" i="8"/>
  <c r="X1408" i="8"/>
  <c r="X1409" i="8"/>
  <c r="X1410" i="8"/>
  <c r="X1411" i="8"/>
  <c r="X1412" i="8"/>
  <c r="X1413" i="8"/>
  <c r="X1414" i="8"/>
  <c r="X1415" i="8"/>
  <c r="X1416" i="8"/>
  <c r="X1417" i="8"/>
  <c r="X1418" i="8"/>
  <c r="X1419" i="8"/>
  <c r="X1420" i="8"/>
  <c r="X1421" i="8"/>
  <c r="X1422" i="8"/>
  <c r="X1423" i="8"/>
  <c r="X1424" i="8"/>
  <c r="X1425" i="8"/>
  <c r="X1426" i="8"/>
  <c r="X1427" i="8"/>
  <c r="X1428" i="8"/>
  <c r="X1429" i="8"/>
  <c r="X1430" i="8"/>
  <c r="X1431" i="8"/>
  <c r="X1432" i="8"/>
  <c r="X1433" i="8"/>
  <c r="X1434" i="8"/>
  <c r="X1435" i="8"/>
  <c r="X1436" i="8"/>
  <c r="X1437" i="8"/>
  <c r="X1438" i="8"/>
  <c r="X1439" i="8"/>
  <c r="X1440" i="8"/>
  <c r="X1441" i="8"/>
  <c r="X1442" i="8"/>
  <c r="X1443" i="8"/>
  <c r="X1444" i="8"/>
  <c r="X1445" i="8"/>
  <c r="X1446" i="8"/>
  <c r="X1447" i="8"/>
  <c r="X1448" i="8"/>
  <c r="X1449" i="8"/>
  <c r="X1450" i="8"/>
  <c r="X1451" i="8"/>
  <c r="X1452" i="8"/>
  <c r="X1453" i="8"/>
  <c r="X1454" i="8"/>
  <c r="X1455" i="8"/>
  <c r="X1456" i="8"/>
  <c r="X1457" i="8"/>
  <c r="X1458" i="8"/>
  <c r="X1459" i="8"/>
  <c r="X1460" i="8"/>
  <c r="X1461" i="8"/>
  <c r="X1462" i="8"/>
  <c r="X1463" i="8"/>
  <c r="X1464" i="8"/>
  <c r="X1465" i="8"/>
  <c r="X1466" i="8"/>
  <c r="X1467" i="8"/>
  <c r="X1468" i="8"/>
  <c r="X1469" i="8"/>
  <c r="X1470" i="8"/>
  <c r="X1471" i="8"/>
  <c r="X1472" i="8"/>
  <c r="X1473" i="8"/>
  <c r="X1474" i="8"/>
  <c r="X1475" i="8"/>
  <c r="X1476" i="8"/>
  <c r="X1477" i="8"/>
  <c r="X1478" i="8"/>
  <c r="X1479" i="8"/>
  <c r="X1480" i="8"/>
  <c r="X1481" i="8"/>
  <c r="X1482" i="8"/>
  <c r="X1483" i="8"/>
  <c r="X1484" i="8"/>
  <c r="X1485" i="8"/>
  <c r="X1486" i="8"/>
  <c r="X1487" i="8"/>
  <c r="X1488" i="8"/>
  <c r="X1489" i="8"/>
  <c r="X1490" i="8"/>
  <c r="X1491" i="8"/>
  <c r="X1492" i="8"/>
  <c r="X1493" i="8"/>
  <c r="X1494" i="8"/>
  <c r="X1495" i="8"/>
  <c r="X1496" i="8"/>
  <c r="X1497" i="8"/>
  <c r="X1498" i="8"/>
  <c r="X1499" i="8"/>
  <c r="X1500" i="8"/>
  <c r="X1501" i="8"/>
  <c r="X1502" i="8"/>
  <c r="X1503" i="8"/>
  <c r="X1504" i="8"/>
  <c r="X1505" i="8"/>
  <c r="X1506" i="8"/>
  <c r="X1507" i="8"/>
  <c r="X1508" i="8"/>
  <c r="X1509" i="8"/>
  <c r="X1510" i="8"/>
  <c r="X1511" i="8"/>
  <c r="X1512" i="8"/>
  <c r="X1513" i="8"/>
  <c r="X1514" i="8"/>
  <c r="X1515" i="8"/>
  <c r="X1516" i="8"/>
  <c r="X1517" i="8"/>
  <c r="X1518" i="8"/>
  <c r="X1519" i="8"/>
  <c r="X1520" i="8"/>
  <c r="X1521" i="8"/>
  <c r="X1522" i="8"/>
  <c r="X1523" i="8"/>
  <c r="X1524" i="8"/>
  <c r="X1525" i="8"/>
  <c r="X1526" i="8"/>
  <c r="X1527" i="8"/>
  <c r="X1528" i="8"/>
  <c r="X1529" i="8"/>
  <c r="X1530" i="8"/>
  <c r="X1531" i="8"/>
  <c r="X1532" i="8"/>
  <c r="X1533" i="8"/>
  <c r="X1534" i="8"/>
  <c r="X1535" i="8"/>
  <c r="X1536" i="8"/>
  <c r="X1537" i="8"/>
  <c r="X1538" i="8"/>
  <c r="X1539" i="8"/>
  <c r="X1540" i="8"/>
  <c r="X1541" i="8"/>
  <c r="X1542" i="8"/>
  <c r="X1543" i="8"/>
  <c r="X1544" i="8"/>
  <c r="X1545" i="8"/>
  <c r="X1546" i="8"/>
  <c r="X1547" i="8"/>
  <c r="X1548" i="8"/>
  <c r="X1549" i="8"/>
  <c r="X1550" i="8"/>
  <c r="X1551" i="8"/>
  <c r="X1552" i="8"/>
  <c r="X1553" i="8"/>
  <c r="X1554" i="8"/>
  <c r="X1555" i="8"/>
  <c r="X1556" i="8"/>
  <c r="X1557" i="8"/>
  <c r="X1558" i="8"/>
  <c r="X1559" i="8"/>
  <c r="X1560" i="8"/>
  <c r="X1561" i="8"/>
  <c r="X1562" i="8"/>
  <c r="X1563" i="8"/>
  <c r="X1564" i="8"/>
  <c r="X1565" i="8"/>
  <c r="X1566" i="8"/>
  <c r="X1567" i="8"/>
  <c r="X1568" i="8"/>
  <c r="X1569" i="8"/>
  <c r="X1570" i="8"/>
  <c r="X1571" i="8"/>
  <c r="X1572" i="8"/>
  <c r="X1573" i="8"/>
  <c r="X1574" i="8"/>
  <c r="X1575" i="8"/>
  <c r="X1576" i="8"/>
  <c r="X1577" i="8"/>
  <c r="X1578" i="8"/>
  <c r="X1579" i="8"/>
  <c r="X1580" i="8"/>
  <c r="X1581" i="8"/>
  <c r="X1582" i="8"/>
  <c r="X1583" i="8"/>
  <c r="X1584" i="8"/>
  <c r="X1585" i="8"/>
  <c r="X1586" i="8"/>
  <c r="X1587" i="8"/>
  <c r="X1588" i="8"/>
  <c r="X1589" i="8"/>
  <c r="X1590" i="8"/>
  <c r="X1591" i="8"/>
  <c r="X1592" i="8"/>
  <c r="X1593" i="8"/>
  <c r="X1594" i="8"/>
  <c r="X1595" i="8"/>
  <c r="X1596" i="8"/>
  <c r="X1597" i="8"/>
  <c r="X1598" i="8"/>
  <c r="X1599" i="8"/>
  <c r="X1600" i="8"/>
  <c r="X1601" i="8"/>
  <c r="X1602" i="8"/>
  <c r="X1603" i="8"/>
  <c r="X1604" i="8"/>
  <c r="X1605" i="8"/>
  <c r="X1606" i="8"/>
  <c r="X1607" i="8"/>
  <c r="X1608" i="8"/>
  <c r="X1609" i="8"/>
  <c r="X1610" i="8"/>
  <c r="X1611" i="8"/>
  <c r="X1612" i="8"/>
  <c r="X1613" i="8"/>
  <c r="X1614" i="8"/>
  <c r="X1615" i="8"/>
  <c r="X1616" i="8"/>
  <c r="X1617" i="8"/>
  <c r="X1618" i="8"/>
  <c r="X1619" i="8"/>
  <c r="X1620" i="8"/>
  <c r="X1621" i="8"/>
  <c r="X1622" i="8"/>
  <c r="X1623" i="8"/>
  <c r="X1624" i="8"/>
  <c r="X1625" i="8"/>
  <c r="X1626" i="8"/>
  <c r="X1627" i="8"/>
  <c r="X1628" i="8"/>
  <c r="X1629" i="8"/>
  <c r="X1630" i="8"/>
  <c r="X1631" i="8"/>
  <c r="X1632" i="8"/>
  <c r="X1633" i="8"/>
  <c r="X1634" i="8"/>
  <c r="X1635" i="8"/>
  <c r="X1636" i="8"/>
  <c r="X1637" i="8"/>
  <c r="X1638" i="8"/>
  <c r="X1639" i="8"/>
  <c r="X1640" i="8"/>
  <c r="X1641" i="8"/>
  <c r="X1642" i="8"/>
  <c r="X1643" i="8"/>
  <c r="X1644" i="8"/>
  <c r="X1645" i="8"/>
  <c r="X1646" i="8"/>
  <c r="X1647" i="8"/>
  <c r="X1648" i="8"/>
  <c r="X1649" i="8"/>
  <c r="X1650" i="8"/>
  <c r="X1651" i="8"/>
  <c r="X1652" i="8"/>
  <c r="X1653" i="8"/>
  <c r="X1654" i="8"/>
  <c r="X1655" i="8"/>
  <c r="X1656" i="8"/>
  <c r="X1657" i="8"/>
  <c r="X1658" i="8"/>
  <c r="X1659" i="8"/>
  <c r="X1660" i="8"/>
  <c r="X1661" i="8"/>
  <c r="X1662" i="8"/>
  <c r="X1663" i="8"/>
  <c r="X1664" i="8"/>
  <c r="X1665" i="8"/>
  <c r="X1666" i="8"/>
  <c r="X1667" i="8"/>
  <c r="X1668" i="8"/>
  <c r="X1669" i="8"/>
  <c r="X1670" i="8"/>
  <c r="X1671" i="8"/>
  <c r="X1672" i="8"/>
  <c r="X1673" i="8"/>
  <c r="X1674" i="8"/>
  <c r="X1675" i="8"/>
  <c r="X1676" i="8"/>
  <c r="X1677" i="8"/>
  <c r="X1678" i="8"/>
  <c r="X1679" i="8"/>
  <c r="X1680" i="8"/>
  <c r="X1681" i="8"/>
  <c r="X1682" i="8"/>
  <c r="X1683" i="8"/>
  <c r="X1684" i="8"/>
  <c r="X1685" i="8"/>
  <c r="X1686" i="8"/>
  <c r="X1687" i="8"/>
  <c r="X1688" i="8"/>
  <c r="X1689" i="8"/>
  <c r="X1690" i="8"/>
  <c r="X1691" i="8"/>
  <c r="X1692" i="8"/>
  <c r="X1693" i="8"/>
  <c r="X1694" i="8"/>
  <c r="X1695" i="8"/>
  <c r="X1696" i="8"/>
  <c r="X1697" i="8"/>
  <c r="X1698" i="8"/>
  <c r="X1699" i="8"/>
  <c r="X1700" i="8"/>
  <c r="X1701" i="8"/>
  <c r="X1702" i="8"/>
  <c r="X1703" i="8"/>
  <c r="X1704" i="8"/>
  <c r="X1705" i="8"/>
  <c r="X1706" i="8"/>
  <c r="X1707" i="8"/>
  <c r="X1708" i="8"/>
  <c r="X1709" i="8"/>
  <c r="X1710" i="8"/>
  <c r="X1711" i="8"/>
  <c r="X1712" i="8"/>
  <c r="X1713" i="8"/>
  <c r="X1714" i="8"/>
  <c r="X1715" i="8"/>
  <c r="X1716" i="8"/>
  <c r="X1717" i="8"/>
  <c r="X1718" i="8"/>
  <c r="X1719" i="8"/>
  <c r="X1720" i="8"/>
  <c r="X1721" i="8"/>
  <c r="X1722" i="8"/>
  <c r="X1723" i="8"/>
  <c r="X1724" i="8"/>
  <c r="X1725" i="8"/>
  <c r="X1726" i="8"/>
  <c r="X1727" i="8"/>
  <c r="X1728" i="8"/>
  <c r="X1729" i="8"/>
  <c r="X1730" i="8"/>
  <c r="X1731" i="8"/>
  <c r="X1732" i="8"/>
  <c r="X1733" i="8"/>
  <c r="X1734" i="8"/>
  <c r="X1735" i="8"/>
  <c r="X1736" i="8"/>
  <c r="X1737" i="8"/>
  <c r="X1738" i="8"/>
  <c r="X1739" i="8"/>
  <c r="X1740" i="8"/>
  <c r="X1741" i="8"/>
  <c r="X1742" i="8"/>
  <c r="X1743" i="8"/>
  <c r="X1744" i="8"/>
  <c r="X1745" i="8"/>
  <c r="X1746" i="8"/>
  <c r="X1747" i="8"/>
  <c r="X1748" i="8"/>
  <c r="X1749" i="8"/>
  <c r="X1750" i="8"/>
  <c r="X1751" i="8"/>
  <c r="X1752" i="8"/>
  <c r="X1753" i="8"/>
  <c r="X1754" i="8"/>
  <c r="X1755" i="8"/>
  <c r="X1756" i="8"/>
  <c r="X1757" i="8"/>
  <c r="X1758" i="8"/>
  <c r="X1759" i="8"/>
  <c r="X1760" i="8"/>
  <c r="X1761" i="8"/>
  <c r="X1762" i="8"/>
  <c r="X1763" i="8"/>
  <c r="X1764" i="8"/>
  <c r="X1765" i="8"/>
  <c r="X1766" i="8"/>
  <c r="X1767" i="8"/>
  <c r="X1768" i="8"/>
  <c r="X1769" i="8"/>
  <c r="X1770" i="8"/>
  <c r="X1771" i="8"/>
  <c r="X1772" i="8"/>
  <c r="X1773" i="8"/>
  <c r="X1774" i="8"/>
  <c r="X1775" i="8"/>
  <c r="X1776" i="8"/>
  <c r="X1777" i="8"/>
  <c r="X1778" i="8"/>
  <c r="X1779" i="8"/>
  <c r="X1780" i="8"/>
  <c r="X1781" i="8"/>
  <c r="X1782" i="8"/>
  <c r="X1783" i="8"/>
  <c r="X1784" i="8"/>
  <c r="X1785" i="8"/>
  <c r="X1786" i="8"/>
  <c r="X1787" i="8"/>
  <c r="X1788" i="8"/>
  <c r="X1789" i="8"/>
  <c r="X1790" i="8"/>
  <c r="X1791" i="8"/>
  <c r="X1792" i="8"/>
  <c r="X1793" i="8"/>
  <c r="X1794" i="8"/>
  <c r="X1795" i="8"/>
  <c r="X1796" i="8"/>
  <c r="X1797" i="8"/>
  <c r="X1798" i="8"/>
  <c r="X1799" i="8"/>
  <c r="X1800" i="8"/>
  <c r="X1801" i="8"/>
  <c r="X1802" i="8"/>
  <c r="X1803" i="8"/>
  <c r="X1804" i="8"/>
  <c r="X1805" i="8"/>
  <c r="X1806" i="8"/>
  <c r="X1807" i="8"/>
  <c r="X1808" i="8"/>
  <c r="X1809" i="8"/>
  <c r="X1810" i="8"/>
  <c r="X1811" i="8"/>
  <c r="X1812" i="8"/>
  <c r="X1813" i="8"/>
  <c r="X1814" i="8"/>
  <c r="X1815" i="8"/>
  <c r="X1816" i="8"/>
  <c r="X1817" i="8"/>
  <c r="X1818" i="8"/>
  <c r="X1819" i="8"/>
  <c r="X1820" i="8"/>
  <c r="X1821" i="8"/>
  <c r="X1822" i="8"/>
  <c r="X1823" i="8"/>
  <c r="X1824" i="8"/>
  <c r="X1825" i="8"/>
  <c r="X1826" i="8"/>
  <c r="X1827" i="8"/>
  <c r="X1828" i="8"/>
  <c r="X1829" i="8"/>
  <c r="X1830" i="8"/>
  <c r="X1831" i="8"/>
  <c r="X1832" i="8"/>
  <c r="X1833" i="8"/>
  <c r="X1834" i="8"/>
  <c r="X1835" i="8"/>
  <c r="X1836" i="8"/>
  <c r="X1837" i="8"/>
  <c r="X1838" i="8"/>
  <c r="X1839" i="8"/>
  <c r="X1840" i="8"/>
  <c r="X1841" i="8"/>
  <c r="X1842" i="8"/>
  <c r="X1843" i="8"/>
  <c r="X1844" i="8"/>
  <c r="X1845" i="8"/>
  <c r="X1846" i="8"/>
  <c r="X1847" i="8"/>
  <c r="X1848" i="8"/>
  <c r="X1849" i="8"/>
  <c r="X1850" i="8"/>
  <c r="X1851" i="8"/>
  <c r="X1852" i="8"/>
  <c r="X1853" i="8"/>
  <c r="X1854" i="8"/>
  <c r="X1855" i="8"/>
  <c r="X1856" i="8"/>
  <c r="X1857" i="8"/>
  <c r="X1858" i="8"/>
  <c r="X1859" i="8"/>
  <c r="X1860" i="8"/>
  <c r="X1861" i="8"/>
  <c r="X1862" i="8"/>
  <c r="X1863" i="8"/>
  <c r="X1864" i="8"/>
  <c r="X1865" i="8"/>
  <c r="X1866" i="8"/>
  <c r="X1867" i="8"/>
  <c r="X1868" i="8"/>
  <c r="X1869" i="8"/>
  <c r="X1870" i="8"/>
  <c r="X1871" i="8"/>
  <c r="X1872" i="8"/>
  <c r="X1873" i="8"/>
  <c r="X1874" i="8"/>
  <c r="X1875" i="8"/>
  <c r="X1876" i="8"/>
  <c r="X1877" i="8"/>
  <c r="X1878" i="8"/>
  <c r="X1879" i="8"/>
  <c r="X1880" i="8"/>
  <c r="X1881" i="8"/>
  <c r="X1882" i="8"/>
  <c r="X1883" i="8"/>
  <c r="X1884" i="8"/>
  <c r="X1885" i="8"/>
  <c r="X1886" i="8"/>
  <c r="X1887" i="8"/>
  <c r="X1888" i="8"/>
  <c r="X1889" i="8"/>
  <c r="X1890" i="8"/>
  <c r="X1891" i="8"/>
  <c r="X1892" i="8"/>
  <c r="X1893" i="8"/>
  <c r="X1894" i="8"/>
  <c r="X1895" i="8"/>
  <c r="X1896" i="8"/>
  <c r="X1897" i="8"/>
  <c r="X1898" i="8"/>
  <c r="X1899" i="8"/>
  <c r="X1900" i="8"/>
  <c r="X1901" i="8"/>
  <c r="X1902" i="8"/>
  <c r="X1903" i="8"/>
  <c r="X1904" i="8"/>
  <c r="X1905" i="8"/>
  <c r="X1906" i="8"/>
  <c r="X1907" i="8"/>
  <c r="X1908" i="8"/>
  <c r="X1909" i="8"/>
  <c r="X1910" i="8"/>
  <c r="X1911" i="8"/>
  <c r="X1912" i="8"/>
  <c r="X1913" i="8"/>
  <c r="X1914" i="8"/>
  <c r="X1915" i="8"/>
  <c r="X1916" i="8"/>
  <c r="X1917" i="8"/>
  <c r="X1918" i="8"/>
  <c r="X1919" i="8"/>
  <c r="X1920" i="8"/>
  <c r="X1921" i="8"/>
  <c r="X1922" i="8"/>
  <c r="X1923" i="8"/>
  <c r="X1924" i="8"/>
  <c r="X1925" i="8"/>
  <c r="X1926" i="8"/>
  <c r="X1927" i="8"/>
  <c r="X1928" i="8"/>
  <c r="X1929" i="8"/>
  <c r="X1930" i="8"/>
  <c r="X1931" i="8"/>
  <c r="X1932" i="8"/>
  <c r="X1933" i="8"/>
  <c r="X1934" i="8"/>
  <c r="X1935" i="8"/>
  <c r="X1936" i="8"/>
  <c r="X1937" i="8"/>
  <c r="X1938" i="8"/>
  <c r="X1939" i="8"/>
  <c r="X1940" i="8"/>
  <c r="X1941" i="8"/>
  <c r="X1942" i="8"/>
  <c r="X1943" i="8"/>
  <c r="X1944" i="8"/>
  <c r="X1945" i="8"/>
  <c r="X1946" i="8"/>
  <c r="X1947" i="8"/>
  <c r="X1948" i="8"/>
  <c r="X1949" i="8"/>
  <c r="X1950" i="8"/>
  <c r="X1951" i="8"/>
  <c r="X1952" i="8"/>
  <c r="X1953" i="8"/>
  <c r="X1954" i="8"/>
  <c r="X1955" i="8"/>
  <c r="X1956" i="8"/>
  <c r="X1957" i="8"/>
  <c r="X1958" i="8"/>
  <c r="X1959" i="8"/>
  <c r="X1960" i="8"/>
  <c r="X1961" i="8"/>
  <c r="X1962" i="8"/>
  <c r="X1963" i="8"/>
  <c r="X1964" i="8"/>
  <c r="X1965" i="8"/>
  <c r="X1966" i="8"/>
  <c r="X1967" i="8"/>
  <c r="X1968" i="8"/>
  <c r="X1969" i="8"/>
  <c r="X1970" i="8"/>
  <c r="X1971" i="8"/>
  <c r="X1972" i="8"/>
  <c r="X1973" i="8"/>
  <c r="X1974" i="8"/>
  <c r="X1975" i="8"/>
  <c r="X1976" i="8"/>
  <c r="X1977" i="8"/>
  <c r="X1978" i="8"/>
  <c r="X1979" i="8"/>
  <c r="X1980" i="8"/>
  <c r="X1981" i="8"/>
  <c r="X1982" i="8"/>
  <c r="X1983" i="8"/>
  <c r="X1984" i="8"/>
  <c r="X1985" i="8"/>
  <c r="X1986" i="8"/>
  <c r="X1987" i="8"/>
  <c r="X1988" i="8"/>
  <c r="X1989" i="8"/>
  <c r="X1990" i="8"/>
  <c r="X1991" i="8"/>
  <c r="X1992" i="8"/>
  <c r="X1993" i="8"/>
  <c r="X1994" i="8"/>
  <c r="X1995" i="8"/>
  <c r="X1996" i="8"/>
  <c r="X1997" i="8"/>
  <c r="X1998" i="8"/>
  <c r="X1999" i="8"/>
  <c r="X2000" i="8"/>
  <c r="X2001" i="8"/>
  <c r="X2002" i="8"/>
  <c r="X2003" i="8"/>
  <c r="X2004" i="8"/>
  <c r="X2005" i="8"/>
  <c r="X2006" i="8"/>
  <c r="X2007" i="8"/>
  <c r="X2008" i="8"/>
  <c r="X2009" i="8"/>
  <c r="X2010" i="8"/>
  <c r="X2011" i="8"/>
  <c r="X2012" i="8"/>
  <c r="X2013" i="8"/>
  <c r="X2014" i="8"/>
  <c r="X2015" i="8"/>
  <c r="X2016" i="8"/>
  <c r="X2017" i="8"/>
  <c r="X2018" i="8"/>
  <c r="X2019" i="8"/>
  <c r="X2020" i="8"/>
  <c r="X2021" i="8"/>
  <c r="X2022" i="8"/>
  <c r="X2023" i="8"/>
  <c r="X2024" i="8"/>
  <c r="X2025" i="8"/>
  <c r="X2026" i="8"/>
  <c r="X2027" i="8"/>
  <c r="X2028" i="8"/>
  <c r="X2029" i="8"/>
  <c r="X2030" i="8"/>
  <c r="X2031" i="8"/>
  <c r="X2032" i="8"/>
  <c r="X2033" i="8"/>
  <c r="X2034" i="8"/>
  <c r="X2035" i="8"/>
  <c r="X2036" i="8"/>
  <c r="X2037" i="8"/>
  <c r="X2038" i="8"/>
  <c r="X2039" i="8"/>
  <c r="X2040" i="8"/>
  <c r="X2041" i="8"/>
  <c r="X2042" i="8"/>
  <c r="X2043" i="8"/>
  <c r="X2044" i="8"/>
  <c r="X2045" i="8"/>
  <c r="X2046" i="8"/>
  <c r="X2047" i="8"/>
  <c r="X2048" i="8"/>
  <c r="X2049" i="8"/>
  <c r="X2050" i="8"/>
  <c r="X2051" i="8"/>
  <c r="X2052" i="8"/>
  <c r="X2053" i="8"/>
  <c r="X2054" i="8"/>
  <c r="X2055" i="8"/>
  <c r="X2056" i="8"/>
  <c r="X2057" i="8"/>
  <c r="X2058" i="8"/>
  <c r="X2059" i="8"/>
  <c r="X2060" i="8"/>
  <c r="X2061" i="8"/>
  <c r="X2062" i="8"/>
  <c r="X2063" i="8"/>
  <c r="X2064" i="8"/>
  <c r="X2065" i="8"/>
  <c r="X2066" i="8"/>
  <c r="X2067" i="8"/>
  <c r="X2068" i="8"/>
  <c r="X2069" i="8"/>
  <c r="X2070" i="8"/>
  <c r="X2071" i="8"/>
  <c r="X2072" i="8"/>
  <c r="X2073" i="8"/>
  <c r="X2074" i="8"/>
  <c r="X2075" i="8"/>
  <c r="X2076" i="8"/>
  <c r="X2077" i="8"/>
  <c r="X2078" i="8"/>
  <c r="X2079" i="8"/>
  <c r="X2080" i="8"/>
  <c r="X2081" i="8"/>
  <c r="X2082" i="8"/>
  <c r="X2083" i="8"/>
  <c r="X2084" i="8"/>
  <c r="X2085" i="8"/>
  <c r="X2086" i="8"/>
  <c r="X2087" i="8"/>
  <c r="X2088" i="8"/>
  <c r="X2089" i="8"/>
  <c r="X2090" i="8"/>
  <c r="X2091" i="8"/>
  <c r="X2092" i="8"/>
  <c r="X2093" i="8"/>
  <c r="X2094" i="8"/>
  <c r="X2095" i="8"/>
  <c r="X2096" i="8"/>
  <c r="X2097" i="8"/>
  <c r="X2098" i="8"/>
  <c r="X2099" i="8"/>
  <c r="X2100" i="8"/>
  <c r="X2101" i="8"/>
  <c r="X2102" i="8"/>
  <c r="X2103" i="8"/>
  <c r="X2104" i="8"/>
  <c r="X2105" i="8"/>
  <c r="X2106" i="8"/>
  <c r="X2107" i="8"/>
  <c r="X2108" i="8"/>
  <c r="X2109" i="8"/>
  <c r="X2110" i="8"/>
  <c r="X2111" i="8"/>
  <c r="X2112" i="8"/>
  <c r="X2113" i="8"/>
  <c r="X2114" i="8"/>
  <c r="X2115" i="8"/>
  <c r="X2116" i="8"/>
  <c r="X2117" i="8"/>
  <c r="X2118" i="8"/>
  <c r="X2119" i="8"/>
  <c r="X2120" i="8"/>
  <c r="X2121" i="8"/>
  <c r="X2122" i="8"/>
  <c r="X2123" i="8"/>
  <c r="X2124" i="8"/>
  <c r="X2125" i="8"/>
  <c r="X2126" i="8"/>
  <c r="X2127" i="8"/>
  <c r="X2128" i="8"/>
  <c r="X2129" i="8"/>
  <c r="X2130" i="8"/>
  <c r="X2131" i="8"/>
  <c r="X2132" i="8"/>
  <c r="X2133" i="8"/>
  <c r="X2134" i="8"/>
  <c r="X2135" i="8"/>
  <c r="X2136" i="8"/>
  <c r="X2137" i="8"/>
  <c r="X2138" i="8"/>
  <c r="X2139" i="8"/>
  <c r="X2140" i="8"/>
  <c r="X2141" i="8"/>
  <c r="X2142" i="8"/>
  <c r="X2143" i="8"/>
  <c r="X2144" i="8"/>
  <c r="X2145" i="8"/>
  <c r="X2146" i="8"/>
  <c r="X2147" i="8"/>
  <c r="X2148" i="8"/>
  <c r="X2149" i="8"/>
  <c r="X2150" i="8"/>
  <c r="X2151" i="8"/>
  <c r="X2152" i="8"/>
  <c r="X2153" i="8"/>
  <c r="X2154" i="8"/>
  <c r="X2155" i="8"/>
  <c r="X2156" i="8"/>
  <c r="X2157" i="8"/>
  <c r="X2158" i="8"/>
  <c r="X2159" i="8"/>
  <c r="X2160" i="8"/>
  <c r="X2161" i="8"/>
  <c r="X2162" i="8"/>
  <c r="X2163" i="8"/>
  <c r="X2164" i="8"/>
  <c r="X2165" i="8"/>
  <c r="X2166" i="8"/>
  <c r="X2167" i="8"/>
  <c r="X2168" i="8"/>
  <c r="X2169" i="8"/>
  <c r="X2170" i="8"/>
  <c r="X2171" i="8"/>
  <c r="X2172" i="8"/>
  <c r="X2173" i="8"/>
  <c r="X2174" i="8"/>
  <c r="X2175" i="8"/>
  <c r="X2176" i="8"/>
  <c r="X2177" i="8"/>
  <c r="X2178" i="8"/>
  <c r="X2179" i="8"/>
  <c r="X2180" i="8"/>
  <c r="X2181" i="8"/>
  <c r="X2182" i="8"/>
  <c r="X2183" i="8"/>
  <c r="X2184" i="8"/>
  <c r="X2185" i="8"/>
  <c r="X2186" i="8"/>
  <c r="X2187" i="8"/>
  <c r="X2188" i="8"/>
  <c r="X2189" i="8"/>
  <c r="X2190" i="8"/>
  <c r="X2191" i="8"/>
  <c r="X2192" i="8"/>
  <c r="X2193" i="8"/>
  <c r="X2194" i="8"/>
  <c r="X2195" i="8"/>
  <c r="X2196" i="8"/>
  <c r="X2197" i="8"/>
  <c r="X2198" i="8"/>
  <c r="X2199" i="8"/>
  <c r="X2200" i="8"/>
  <c r="X2201" i="8"/>
  <c r="X2202" i="8"/>
  <c r="X2203" i="8"/>
  <c r="X2204" i="8"/>
  <c r="X2205" i="8"/>
  <c r="X2206" i="8"/>
  <c r="X2207" i="8"/>
  <c r="X2208" i="8"/>
  <c r="X2209" i="8"/>
  <c r="X2210" i="8"/>
  <c r="X2211" i="8"/>
  <c r="X2212" i="8"/>
  <c r="X2213" i="8"/>
  <c r="X2214" i="8"/>
  <c r="X2215" i="8"/>
  <c r="X2216" i="8"/>
  <c r="X2217" i="8"/>
  <c r="X2218" i="8"/>
  <c r="X2219" i="8"/>
  <c r="X2220" i="8"/>
  <c r="X2221" i="8"/>
  <c r="X2222" i="8"/>
  <c r="X2223" i="8"/>
  <c r="X2224" i="8"/>
  <c r="X2225" i="8"/>
  <c r="X2226" i="8"/>
  <c r="X2227" i="8"/>
  <c r="X2228" i="8"/>
  <c r="X2229" i="8"/>
  <c r="X2230" i="8"/>
  <c r="X2231" i="8"/>
  <c r="X2232" i="8"/>
  <c r="X2233" i="8"/>
  <c r="X2234" i="8"/>
  <c r="X2235" i="8"/>
  <c r="X2236" i="8"/>
  <c r="X2237" i="8"/>
  <c r="X2238" i="8"/>
  <c r="X2239" i="8"/>
  <c r="X2240" i="8"/>
  <c r="X2241" i="8"/>
  <c r="X2242" i="8"/>
  <c r="X2243" i="8"/>
  <c r="X2244" i="8"/>
  <c r="X2245" i="8"/>
  <c r="X2246" i="8"/>
  <c r="X2247" i="8"/>
  <c r="X2248" i="8"/>
  <c r="X2249" i="8"/>
  <c r="X2250" i="8"/>
  <c r="X2251" i="8"/>
  <c r="X2252" i="8"/>
  <c r="X2253" i="8"/>
  <c r="X2254" i="8"/>
  <c r="X2255" i="8"/>
  <c r="X2256" i="8"/>
  <c r="X2257" i="8"/>
  <c r="X2258" i="8"/>
  <c r="X2259" i="8"/>
  <c r="X2260" i="8"/>
  <c r="X2261" i="8"/>
  <c r="X2262" i="8"/>
  <c r="X2263" i="8"/>
  <c r="X2264" i="8"/>
  <c r="X2265" i="8"/>
  <c r="X2266" i="8"/>
  <c r="X2267" i="8"/>
  <c r="X2268" i="8"/>
  <c r="X2269" i="8"/>
  <c r="X2270" i="8"/>
  <c r="X2271" i="8"/>
  <c r="X2272" i="8"/>
  <c r="X2273" i="8"/>
  <c r="X2274" i="8"/>
  <c r="X2275" i="8"/>
  <c r="X2276" i="8"/>
  <c r="X2277" i="8"/>
  <c r="X2278" i="8"/>
  <c r="X2279" i="8"/>
  <c r="X2280" i="8"/>
  <c r="X2281" i="8"/>
  <c r="X2282" i="8"/>
  <c r="X2283" i="8"/>
  <c r="X2284" i="8"/>
  <c r="X2285" i="8"/>
  <c r="X2286" i="8"/>
  <c r="X2287" i="8"/>
  <c r="X2288" i="8"/>
  <c r="X2289" i="8"/>
  <c r="X2290" i="8"/>
  <c r="X2291" i="8"/>
  <c r="X2292" i="8"/>
  <c r="X2293" i="8"/>
  <c r="X2294" i="8"/>
  <c r="X2295" i="8"/>
  <c r="X2296" i="8"/>
  <c r="X2297" i="8"/>
  <c r="X2298" i="8"/>
  <c r="X2299" i="8"/>
  <c r="X2300" i="8"/>
  <c r="X2301" i="8"/>
  <c r="X2302" i="8"/>
  <c r="X2303" i="8"/>
  <c r="X2304" i="8"/>
  <c r="X2305" i="8"/>
  <c r="X2306" i="8"/>
  <c r="X2307" i="8"/>
  <c r="X2308" i="8"/>
  <c r="X2309" i="8"/>
  <c r="X2310" i="8"/>
  <c r="X2311" i="8"/>
  <c r="X2312" i="8"/>
  <c r="X2313" i="8"/>
  <c r="X2314" i="8"/>
  <c r="X2315" i="8"/>
  <c r="X2316" i="8"/>
  <c r="X2317" i="8"/>
  <c r="X2318" i="8"/>
  <c r="X2319" i="8"/>
  <c r="X2320" i="8"/>
  <c r="X2321" i="8"/>
  <c r="X2322" i="8"/>
  <c r="X2323" i="8"/>
  <c r="X2324" i="8"/>
  <c r="X2325" i="8"/>
  <c r="X2326" i="8"/>
  <c r="X2327" i="8"/>
  <c r="X2328" i="8"/>
  <c r="X2329" i="8"/>
  <c r="X2330" i="8"/>
  <c r="X2331" i="8"/>
  <c r="X2332" i="8"/>
  <c r="X2333" i="8"/>
  <c r="X2334" i="8"/>
  <c r="X2335" i="8"/>
  <c r="X2336" i="8"/>
  <c r="X2337" i="8"/>
  <c r="X2338" i="8"/>
  <c r="X2339" i="8"/>
  <c r="X2340" i="8"/>
  <c r="X2341" i="8"/>
  <c r="X2342" i="8"/>
  <c r="X2343" i="8"/>
  <c r="X2344" i="8"/>
  <c r="X2345" i="8"/>
  <c r="X2346" i="8"/>
  <c r="X2347" i="8"/>
  <c r="X2348" i="8"/>
  <c r="X2349" i="8"/>
  <c r="X2350" i="8"/>
  <c r="X2351" i="8"/>
  <c r="X2352" i="8"/>
  <c r="X2353" i="8"/>
  <c r="X2354" i="8"/>
  <c r="X2355" i="8"/>
  <c r="X2356" i="8"/>
  <c r="X2357" i="8"/>
  <c r="X2358" i="8"/>
  <c r="X2359" i="8"/>
  <c r="X2360" i="8"/>
  <c r="X2361" i="8"/>
  <c r="X2362" i="8"/>
  <c r="X2363" i="8"/>
  <c r="X2364" i="8"/>
  <c r="X2365" i="8"/>
  <c r="X2366" i="8"/>
  <c r="X2367" i="8"/>
  <c r="X2368" i="8"/>
  <c r="X2369" i="8"/>
  <c r="X2370" i="8"/>
  <c r="X2371" i="8"/>
  <c r="X2372" i="8"/>
  <c r="X2373" i="8"/>
  <c r="X2374" i="8"/>
  <c r="X2375" i="8"/>
  <c r="X2376" i="8"/>
  <c r="X2377" i="8"/>
  <c r="X2378" i="8"/>
  <c r="X2379" i="8"/>
  <c r="X2380" i="8"/>
  <c r="X2381" i="8"/>
  <c r="X2382" i="8"/>
  <c r="X2383" i="8"/>
  <c r="X2384" i="8"/>
  <c r="X2385" i="8"/>
  <c r="X2386" i="8"/>
  <c r="X2387" i="8"/>
  <c r="X2388" i="8"/>
  <c r="X2389" i="8"/>
  <c r="X2390" i="8"/>
  <c r="X2391" i="8"/>
  <c r="X2392" i="8"/>
  <c r="X2393" i="8"/>
  <c r="X2394" i="8"/>
  <c r="X2395" i="8"/>
  <c r="X2396" i="8"/>
  <c r="X2397" i="8"/>
  <c r="X2398" i="8"/>
  <c r="X2399" i="8"/>
  <c r="X2400" i="8"/>
  <c r="X2401" i="8"/>
  <c r="X2402" i="8"/>
  <c r="X2403" i="8"/>
  <c r="X2404" i="8"/>
  <c r="X2405" i="8"/>
  <c r="X2406" i="8"/>
  <c r="X2407" i="8"/>
  <c r="X2408" i="8"/>
  <c r="X2409" i="8"/>
  <c r="X2410" i="8"/>
  <c r="X2411" i="8"/>
  <c r="X2412" i="8"/>
  <c r="X2413" i="8"/>
  <c r="X2414" i="8"/>
  <c r="X2415" i="8"/>
  <c r="X2416" i="8"/>
  <c r="X2417" i="8"/>
  <c r="X2418" i="8"/>
  <c r="X2419" i="8"/>
  <c r="X2420" i="8"/>
  <c r="X2421" i="8"/>
  <c r="X2422" i="8"/>
  <c r="X2423" i="8"/>
  <c r="X2424" i="8"/>
  <c r="X2425" i="8"/>
  <c r="X2426" i="8"/>
  <c r="X2427" i="8"/>
  <c r="X2428" i="8"/>
  <c r="X2429" i="8"/>
  <c r="X2430" i="8"/>
  <c r="X2431" i="8"/>
  <c r="X2432" i="8"/>
  <c r="X2433" i="8"/>
  <c r="X2434" i="8"/>
  <c r="X2435" i="8"/>
  <c r="X2436" i="8"/>
  <c r="X2437" i="8"/>
  <c r="X2438" i="8"/>
  <c r="X2439" i="8"/>
  <c r="X2440" i="8"/>
  <c r="X2441" i="8"/>
  <c r="X2442" i="8"/>
  <c r="X2443" i="8"/>
  <c r="X2444" i="8"/>
  <c r="X2445" i="8"/>
  <c r="X2446" i="8"/>
  <c r="X2447" i="8"/>
  <c r="X2448" i="8"/>
  <c r="X2449" i="8"/>
  <c r="X2450" i="8"/>
  <c r="X2451" i="8"/>
  <c r="X2452" i="8"/>
  <c r="X2453" i="8"/>
  <c r="X2454" i="8"/>
  <c r="X2455" i="8"/>
  <c r="X2456" i="8"/>
  <c r="X2457" i="8"/>
  <c r="X2458" i="8"/>
  <c r="X2459" i="8"/>
  <c r="X2460" i="8"/>
  <c r="X2461" i="8"/>
  <c r="X2462" i="8"/>
  <c r="X2463" i="8"/>
  <c r="X2464" i="8"/>
  <c r="X2465" i="8"/>
  <c r="X2466" i="8"/>
  <c r="X2467" i="8"/>
  <c r="X2468" i="8"/>
  <c r="X2469" i="8"/>
  <c r="X2470" i="8"/>
  <c r="X2471" i="8"/>
  <c r="X2472" i="8"/>
  <c r="X2473" i="8"/>
  <c r="X2474" i="8"/>
  <c r="X2475" i="8"/>
  <c r="X2476" i="8"/>
  <c r="X2477" i="8"/>
  <c r="X2478" i="8"/>
  <c r="X2479" i="8"/>
  <c r="X2480" i="8"/>
  <c r="X2481" i="8"/>
  <c r="X2482" i="8"/>
  <c r="X2483" i="8"/>
  <c r="X2484" i="8"/>
  <c r="X2485" i="8"/>
  <c r="X2486" i="8"/>
  <c r="X2487" i="8"/>
  <c r="X2488" i="8"/>
  <c r="X2489" i="8"/>
  <c r="X2490" i="8"/>
  <c r="X2491" i="8"/>
  <c r="X2492" i="8"/>
  <c r="X2493" i="8"/>
  <c r="X2494" i="8"/>
  <c r="X2495" i="8"/>
  <c r="X2496" i="8"/>
  <c r="X2497" i="8"/>
  <c r="X2498" i="8"/>
  <c r="X2499" i="8"/>
  <c r="X2500" i="8"/>
  <c r="X2501" i="8"/>
  <c r="X2502" i="8"/>
  <c r="X2503" i="8"/>
  <c r="X2504" i="8"/>
  <c r="X2505" i="8"/>
  <c r="X2506" i="8"/>
  <c r="X2507" i="8"/>
  <c r="X2508" i="8"/>
  <c r="X2509" i="8"/>
  <c r="X2510" i="8"/>
  <c r="X2511" i="8"/>
  <c r="X2512" i="8"/>
  <c r="X2513" i="8"/>
  <c r="X2514" i="8"/>
  <c r="X2515" i="8"/>
  <c r="X2516" i="8"/>
  <c r="X2517" i="8"/>
  <c r="X2518" i="8"/>
  <c r="X2519" i="8"/>
  <c r="X2520" i="8"/>
  <c r="X2521" i="8"/>
  <c r="X2522" i="8"/>
  <c r="X2523" i="8"/>
  <c r="X2524" i="8"/>
  <c r="X2525" i="8"/>
  <c r="X2526" i="8"/>
  <c r="X2527" i="8"/>
  <c r="X2528" i="8"/>
  <c r="X2529" i="8"/>
  <c r="X2530" i="8"/>
  <c r="X2531" i="8"/>
  <c r="X2532" i="8"/>
  <c r="X2533" i="8"/>
  <c r="X2534" i="8"/>
  <c r="X2535" i="8"/>
  <c r="X2536" i="8"/>
  <c r="X2537" i="8"/>
  <c r="X2538" i="8"/>
  <c r="X2539" i="8"/>
  <c r="X2540" i="8"/>
  <c r="X2541" i="8"/>
  <c r="X2542" i="8"/>
  <c r="X2543" i="8"/>
  <c r="X2544" i="8"/>
  <c r="X2545" i="8"/>
  <c r="X2546" i="8"/>
  <c r="X2547" i="8"/>
  <c r="X2548" i="8"/>
  <c r="X2549" i="8"/>
  <c r="X2550" i="8"/>
  <c r="X2551" i="8"/>
  <c r="X2552" i="8"/>
  <c r="X2553" i="8"/>
  <c r="X2554" i="8"/>
  <c r="X2555" i="8"/>
  <c r="X2556" i="8"/>
  <c r="X2557" i="8"/>
  <c r="X2558" i="8"/>
  <c r="X2559" i="8"/>
  <c r="X2560" i="8"/>
  <c r="X2561" i="8"/>
  <c r="X2562" i="8"/>
  <c r="X2563" i="8"/>
  <c r="X2564" i="8"/>
  <c r="X2565" i="8"/>
  <c r="X2566" i="8"/>
  <c r="X2567" i="8"/>
  <c r="X2568" i="8"/>
  <c r="X2569" i="8"/>
  <c r="X2570" i="8"/>
  <c r="X2571" i="8"/>
  <c r="X2572" i="8"/>
  <c r="X2573" i="8"/>
  <c r="X2574" i="8"/>
  <c r="X2575" i="8"/>
  <c r="X2576" i="8"/>
  <c r="X2577" i="8"/>
  <c r="X2578" i="8"/>
  <c r="X2579" i="8"/>
  <c r="X2580" i="8"/>
  <c r="X2581" i="8"/>
  <c r="X2582" i="8"/>
  <c r="X2583" i="8"/>
  <c r="X2584" i="8"/>
  <c r="X2585" i="8"/>
  <c r="X2586" i="8"/>
  <c r="X2587" i="8"/>
  <c r="X2588" i="8"/>
  <c r="X2589" i="8"/>
  <c r="X2590" i="8"/>
  <c r="X2591" i="8"/>
  <c r="X2592" i="8"/>
  <c r="X2593" i="8"/>
  <c r="X2594" i="8"/>
  <c r="X2595" i="8"/>
  <c r="X2596" i="8"/>
  <c r="X2597" i="8"/>
  <c r="X2598" i="8"/>
  <c r="X2599" i="8"/>
  <c r="X2600" i="8"/>
  <c r="X2601" i="8"/>
  <c r="X2602" i="8"/>
  <c r="X2603" i="8"/>
  <c r="X2604" i="8"/>
  <c r="X2605" i="8"/>
  <c r="X2606" i="8"/>
  <c r="X2607" i="8"/>
  <c r="X2608" i="8"/>
  <c r="X2609" i="8"/>
  <c r="X2610" i="8"/>
  <c r="X2611" i="8"/>
  <c r="X2612" i="8"/>
  <c r="X2613" i="8"/>
  <c r="X2614" i="8"/>
  <c r="X2615" i="8"/>
  <c r="X2616" i="8"/>
  <c r="X2617" i="8"/>
  <c r="X2618" i="8"/>
  <c r="X2619" i="8"/>
  <c r="X2620" i="8"/>
  <c r="X2621" i="8"/>
  <c r="X2622" i="8"/>
  <c r="X2623" i="8"/>
  <c r="X2624" i="8"/>
  <c r="X2625" i="8"/>
  <c r="X2626" i="8"/>
  <c r="X2627" i="8"/>
  <c r="X2628" i="8"/>
  <c r="X2629" i="8"/>
  <c r="X2630" i="8"/>
  <c r="X2631" i="8"/>
  <c r="X2632" i="8"/>
  <c r="X2633" i="8"/>
  <c r="X2634" i="8"/>
  <c r="X2635" i="8"/>
  <c r="X2636" i="8"/>
  <c r="X2637" i="8"/>
  <c r="X2638" i="8"/>
  <c r="X2639" i="8"/>
  <c r="X2640" i="8"/>
  <c r="X2641" i="8"/>
  <c r="X2642" i="8"/>
  <c r="X2643" i="8"/>
  <c r="X2644" i="8"/>
  <c r="X2645" i="8"/>
  <c r="X2646" i="8"/>
  <c r="X2647" i="8"/>
  <c r="X2648" i="8"/>
  <c r="X2649" i="8"/>
  <c r="X2650" i="8"/>
  <c r="X2651" i="8"/>
  <c r="X2652" i="8"/>
  <c r="X2653" i="8"/>
  <c r="X2654" i="8"/>
  <c r="X2655" i="8"/>
  <c r="X2656" i="8"/>
  <c r="X2657" i="8"/>
  <c r="X2658" i="8"/>
  <c r="X2659" i="8"/>
  <c r="X2660" i="8"/>
  <c r="X2661" i="8"/>
  <c r="X2662" i="8"/>
  <c r="X2663" i="8"/>
  <c r="X2664" i="8"/>
  <c r="X2665" i="8"/>
  <c r="X2666" i="8"/>
  <c r="X2667" i="8"/>
  <c r="X2668" i="8"/>
  <c r="X2669" i="8"/>
  <c r="X2670" i="8"/>
  <c r="X2671" i="8"/>
  <c r="X2672" i="8"/>
  <c r="X2673" i="8"/>
  <c r="X2674" i="8"/>
  <c r="X2675" i="8"/>
  <c r="X2676" i="8"/>
  <c r="X2677" i="8"/>
  <c r="X2678" i="8"/>
  <c r="X2679" i="8"/>
  <c r="X2680" i="8"/>
  <c r="X2681" i="8"/>
  <c r="X2682" i="8"/>
  <c r="X2683" i="8"/>
  <c r="X2684" i="8"/>
  <c r="X2685" i="8"/>
  <c r="X2686" i="8"/>
  <c r="X2687" i="8"/>
  <c r="X2688" i="8"/>
  <c r="X2689" i="8"/>
  <c r="X2690" i="8"/>
  <c r="X2691" i="8"/>
  <c r="X2692" i="8"/>
  <c r="X2693" i="8"/>
  <c r="X2694" i="8"/>
  <c r="X2695" i="8"/>
  <c r="X2696" i="8"/>
  <c r="X2697" i="8"/>
  <c r="X2698" i="8"/>
  <c r="X2699" i="8"/>
  <c r="X2700" i="8"/>
  <c r="X2701" i="8"/>
  <c r="X2702" i="8"/>
  <c r="X2703" i="8"/>
  <c r="X2704" i="8"/>
  <c r="X2705" i="8"/>
  <c r="X2706" i="8"/>
  <c r="X2707" i="8"/>
  <c r="X2708" i="8"/>
  <c r="X2709" i="8"/>
  <c r="X2710" i="8"/>
  <c r="X2711" i="8"/>
  <c r="X2712" i="8"/>
  <c r="X2713" i="8"/>
  <c r="X2714" i="8"/>
  <c r="X2715" i="8"/>
  <c r="X2716" i="8"/>
  <c r="X2717" i="8"/>
  <c r="X2718" i="8"/>
  <c r="X2719" i="8"/>
  <c r="X2720" i="8"/>
  <c r="X2721" i="8"/>
  <c r="X2722" i="8"/>
  <c r="X2723" i="8"/>
  <c r="X2724" i="8"/>
  <c r="X2725" i="8"/>
  <c r="X2726" i="8"/>
  <c r="X2727" i="8"/>
  <c r="X2728" i="8"/>
  <c r="X2729" i="8"/>
  <c r="X2730" i="8"/>
  <c r="X2731" i="8"/>
  <c r="X2732" i="8"/>
  <c r="X2733" i="8"/>
  <c r="X2734" i="8"/>
  <c r="X2735" i="8"/>
  <c r="X2736" i="8"/>
  <c r="X2737" i="8"/>
  <c r="X2738" i="8"/>
  <c r="X2739" i="8"/>
  <c r="X2740" i="8"/>
  <c r="X2741" i="8"/>
  <c r="X2742" i="8"/>
  <c r="X2743" i="8"/>
  <c r="X2744" i="8"/>
  <c r="X2745" i="8"/>
  <c r="X2746" i="8"/>
  <c r="X2747" i="8"/>
  <c r="X2748" i="8"/>
  <c r="X2749" i="8"/>
  <c r="X2750" i="8"/>
  <c r="X2751" i="8"/>
  <c r="X2752" i="8"/>
  <c r="X2753" i="8"/>
  <c r="X2754" i="8"/>
  <c r="X2755" i="8"/>
  <c r="X2756" i="8"/>
  <c r="X2757" i="8"/>
  <c r="X2758" i="8"/>
  <c r="X2759" i="8"/>
  <c r="X2760" i="8"/>
  <c r="X2761" i="8"/>
  <c r="X2762" i="8"/>
  <c r="X2763" i="8"/>
  <c r="X2764" i="8"/>
  <c r="X2765" i="8"/>
  <c r="X2766" i="8"/>
  <c r="X2767" i="8"/>
  <c r="X2768" i="8"/>
  <c r="X2769" i="8"/>
  <c r="X2770" i="8"/>
  <c r="X2771" i="8"/>
  <c r="X2772" i="8"/>
  <c r="X2773" i="8"/>
  <c r="X2774" i="8"/>
  <c r="X2775" i="8"/>
  <c r="X2776" i="8"/>
  <c r="X2777" i="8"/>
  <c r="X2778" i="8"/>
  <c r="X2779" i="8"/>
  <c r="X2780" i="8"/>
  <c r="X2781" i="8"/>
  <c r="X2782" i="8"/>
  <c r="X2783" i="8"/>
  <c r="X2784" i="8"/>
  <c r="X2785" i="8"/>
  <c r="X2786" i="8"/>
  <c r="X2787" i="8"/>
  <c r="X2788" i="8"/>
  <c r="X2789" i="8"/>
  <c r="X2790" i="8"/>
  <c r="X2791" i="8"/>
  <c r="X2792" i="8"/>
  <c r="X2793" i="8"/>
  <c r="X2794" i="8"/>
  <c r="X2795" i="8"/>
  <c r="X2796" i="8"/>
  <c r="X2797" i="8"/>
  <c r="X2798" i="8"/>
  <c r="X2799" i="8"/>
  <c r="X2800" i="8"/>
  <c r="X2801" i="8"/>
  <c r="X2802" i="8"/>
  <c r="X2803" i="8"/>
  <c r="X2804" i="8"/>
  <c r="X2805" i="8"/>
  <c r="X2806" i="8"/>
  <c r="X2807" i="8"/>
  <c r="X2808" i="8"/>
  <c r="X2809" i="8"/>
  <c r="X2810" i="8"/>
  <c r="X2811" i="8"/>
  <c r="X2812" i="8"/>
  <c r="X2813" i="8"/>
  <c r="X2814" i="8"/>
  <c r="X2815" i="8"/>
  <c r="X2816" i="8"/>
  <c r="X2817" i="8"/>
  <c r="X2818" i="8"/>
  <c r="X2819" i="8"/>
  <c r="X2820" i="8"/>
  <c r="X2821" i="8"/>
  <c r="X2822" i="8"/>
  <c r="X2823" i="8"/>
  <c r="X2824" i="8"/>
  <c r="X2825" i="8"/>
  <c r="X2826" i="8"/>
  <c r="X2827" i="8"/>
  <c r="X2828" i="8"/>
  <c r="X2829" i="8"/>
  <c r="X2830" i="8"/>
  <c r="X2831" i="8"/>
  <c r="X2832" i="8"/>
  <c r="X2833" i="8"/>
  <c r="X2834" i="8"/>
  <c r="X2835" i="8"/>
  <c r="X2836" i="8"/>
  <c r="X2837" i="8"/>
  <c r="X2838" i="8"/>
  <c r="X2839" i="8"/>
  <c r="X2840" i="8"/>
  <c r="X2841" i="8"/>
  <c r="X2842" i="8"/>
  <c r="X2843" i="8"/>
  <c r="X2844" i="8"/>
  <c r="X2845" i="8"/>
  <c r="X2846" i="8"/>
  <c r="X2847" i="8"/>
  <c r="X2848" i="8"/>
  <c r="X2849" i="8"/>
  <c r="X2850" i="8"/>
  <c r="X2851" i="8"/>
  <c r="X2852" i="8"/>
  <c r="X2853" i="8"/>
  <c r="X2854" i="8"/>
  <c r="X2855" i="8"/>
  <c r="X2856" i="8"/>
  <c r="X2857" i="8"/>
  <c r="X2858" i="8"/>
  <c r="X2859" i="8"/>
  <c r="X2860" i="8"/>
  <c r="X2861" i="8"/>
  <c r="X2862" i="8"/>
  <c r="X2863" i="8"/>
  <c r="X2864" i="8"/>
  <c r="X2865" i="8"/>
  <c r="X2866" i="8"/>
  <c r="X2867" i="8"/>
  <c r="X2868" i="8"/>
  <c r="X2869" i="8"/>
  <c r="X2870" i="8"/>
  <c r="X2871" i="8"/>
  <c r="X2872" i="8"/>
  <c r="X2873" i="8"/>
  <c r="X2874" i="8"/>
  <c r="X2875" i="8"/>
  <c r="X2876" i="8"/>
  <c r="X2877" i="8"/>
  <c r="X2878" i="8"/>
  <c r="X2879" i="8"/>
  <c r="X2880" i="8"/>
  <c r="X2881" i="8"/>
  <c r="X2882" i="8"/>
  <c r="X2883" i="8"/>
  <c r="X2884" i="8"/>
  <c r="X2885" i="8"/>
  <c r="X2886" i="8"/>
  <c r="X2887" i="8"/>
  <c r="X2888" i="8"/>
  <c r="X2889" i="8"/>
  <c r="X2890" i="8"/>
  <c r="X2891" i="8"/>
  <c r="X2892" i="8"/>
  <c r="X2893" i="8"/>
  <c r="X2894" i="8"/>
  <c r="X2895" i="8"/>
  <c r="X2896" i="8"/>
  <c r="X2897" i="8"/>
  <c r="X2898" i="8"/>
  <c r="X2899" i="8"/>
  <c r="X2900" i="8"/>
  <c r="X2901" i="8"/>
  <c r="X2902" i="8"/>
  <c r="X2903" i="8"/>
  <c r="X2904" i="8"/>
  <c r="X2905" i="8"/>
  <c r="X2906" i="8"/>
  <c r="X2907" i="8"/>
  <c r="X2908" i="8"/>
  <c r="X2909" i="8"/>
  <c r="X2910" i="8"/>
  <c r="X2911" i="8"/>
  <c r="X2912" i="8"/>
  <c r="X2913" i="8"/>
  <c r="X2914" i="8"/>
  <c r="X2915" i="8"/>
  <c r="X2916" i="8"/>
  <c r="X2917" i="8"/>
  <c r="X2918" i="8"/>
  <c r="X2919" i="8"/>
  <c r="X2920" i="8"/>
  <c r="X2921" i="8"/>
  <c r="X2922" i="8"/>
  <c r="X2923" i="8"/>
  <c r="X2924" i="8"/>
  <c r="X2925" i="8"/>
  <c r="X2926" i="8"/>
  <c r="X2927" i="8"/>
  <c r="X2928" i="8"/>
  <c r="X2929" i="8"/>
  <c r="X2930" i="8"/>
  <c r="X2931" i="8"/>
  <c r="X2932" i="8"/>
  <c r="X2933" i="8"/>
  <c r="X2934" i="8"/>
  <c r="X2935" i="8"/>
  <c r="X2936" i="8"/>
  <c r="X2937" i="8"/>
  <c r="X2938" i="8"/>
  <c r="X2939" i="8"/>
  <c r="X2940" i="8"/>
  <c r="X2941" i="8"/>
  <c r="X2942" i="8"/>
  <c r="X2943" i="8"/>
  <c r="X2944" i="8"/>
  <c r="X2945" i="8"/>
  <c r="X2946" i="8"/>
  <c r="X2947" i="8"/>
  <c r="X2948" i="8"/>
  <c r="X2949" i="8"/>
  <c r="X2950" i="8"/>
  <c r="X2951" i="8"/>
  <c r="X2952" i="8"/>
  <c r="X2953" i="8"/>
  <c r="X2954" i="8"/>
  <c r="X2955" i="8"/>
  <c r="X2956" i="8"/>
  <c r="X2957" i="8"/>
  <c r="X2958" i="8"/>
  <c r="X2959" i="8"/>
  <c r="X2960" i="8"/>
  <c r="X2961" i="8"/>
  <c r="X2962" i="8"/>
  <c r="X2963" i="8"/>
  <c r="X2964" i="8"/>
  <c r="X2965" i="8"/>
  <c r="X2966" i="8"/>
  <c r="X2967" i="8"/>
  <c r="X2968" i="8"/>
  <c r="X2969" i="8"/>
  <c r="X2970" i="8"/>
  <c r="X2971" i="8"/>
  <c r="X2972" i="8"/>
  <c r="X2973" i="8"/>
  <c r="X2974" i="8"/>
  <c r="X2975" i="8"/>
  <c r="X2976" i="8"/>
  <c r="X2977" i="8"/>
  <c r="X2978" i="8"/>
  <c r="X2979" i="8"/>
  <c r="X2980" i="8"/>
  <c r="X2981" i="8"/>
  <c r="X2982" i="8"/>
  <c r="X2983" i="8"/>
  <c r="X2984" i="8"/>
  <c r="X2985" i="8"/>
  <c r="X2986" i="8"/>
  <c r="X2987" i="8"/>
  <c r="X2988" i="8"/>
  <c r="X2989" i="8"/>
  <c r="X2990" i="8"/>
  <c r="X2991" i="8"/>
  <c r="X2992" i="8"/>
  <c r="X2993" i="8"/>
  <c r="X2994" i="8"/>
  <c r="X2995" i="8"/>
  <c r="X2996" i="8"/>
  <c r="X2997" i="8"/>
  <c r="X2998" i="8"/>
  <c r="X2999" i="8"/>
  <c r="X3000" i="8"/>
  <c r="X3001" i="8"/>
  <c r="X3002" i="8"/>
  <c r="X3003" i="8"/>
  <c r="X3004" i="8"/>
  <c r="X3005" i="8"/>
  <c r="X3006" i="8"/>
  <c r="X3007" i="8"/>
  <c r="X3008" i="8"/>
  <c r="X3009" i="8"/>
  <c r="X3010" i="8"/>
  <c r="X3011" i="8"/>
  <c r="X3012" i="8"/>
  <c r="X3013" i="8"/>
  <c r="X3014" i="8"/>
  <c r="X3015" i="8"/>
  <c r="X3016" i="8"/>
  <c r="X3017" i="8"/>
  <c r="X3018" i="8"/>
  <c r="X3019" i="8"/>
  <c r="X3020" i="8"/>
  <c r="X3021" i="8"/>
  <c r="X3022" i="8"/>
  <c r="X3023" i="8"/>
  <c r="X3024" i="8"/>
  <c r="X3025" i="8"/>
  <c r="X3026" i="8"/>
  <c r="X3027" i="8"/>
  <c r="X3028" i="8"/>
  <c r="X3029" i="8"/>
  <c r="X3030" i="8"/>
  <c r="X3031" i="8"/>
  <c r="X3032" i="8"/>
  <c r="X3033" i="8"/>
  <c r="X3034" i="8"/>
  <c r="X3035" i="8"/>
  <c r="X3036" i="8"/>
  <c r="X3037" i="8"/>
  <c r="X3038" i="8"/>
  <c r="X3039" i="8"/>
  <c r="X3040" i="8"/>
  <c r="X3041" i="8"/>
  <c r="X3042" i="8"/>
  <c r="X3043" i="8"/>
  <c r="X3044" i="8"/>
  <c r="X3045" i="8"/>
  <c r="X3046" i="8"/>
  <c r="X3047" i="8"/>
  <c r="X3048" i="8"/>
  <c r="X3049" i="8"/>
  <c r="X3050" i="8"/>
  <c r="X3051" i="8"/>
  <c r="X3052" i="8"/>
  <c r="X3053" i="8"/>
  <c r="X3054" i="8"/>
  <c r="X3055" i="8"/>
  <c r="X3056" i="8"/>
  <c r="X3057" i="8"/>
  <c r="X3058" i="8"/>
  <c r="X3059" i="8"/>
  <c r="X3060" i="8"/>
  <c r="X3061" i="8"/>
  <c r="X3062" i="8"/>
  <c r="X3063" i="8"/>
  <c r="X3064" i="8"/>
  <c r="X3065" i="8"/>
  <c r="X3066" i="8"/>
  <c r="X3067" i="8"/>
  <c r="X3068" i="8"/>
  <c r="X3069" i="8"/>
  <c r="X3070" i="8"/>
  <c r="X3071" i="8"/>
  <c r="X3072" i="8"/>
  <c r="X3073" i="8"/>
  <c r="X3074" i="8"/>
  <c r="X3075" i="8"/>
  <c r="X3076" i="8"/>
  <c r="X3077" i="8"/>
  <c r="X3078" i="8"/>
  <c r="X3079" i="8"/>
  <c r="X3080" i="8"/>
  <c r="X3081" i="8"/>
  <c r="X3082" i="8"/>
  <c r="X3083" i="8"/>
  <c r="X3084" i="8"/>
  <c r="X3085" i="8"/>
  <c r="X3086" i="8"/>
  <c r="X3087" i="8"/>
  <c r="X3088" i="8"/>
  <c r="X3089" i="8"/>
  <c r="X3090" i="8"/>
  <c r="X3091" i="8"/>
  <c r="X3092" i="8"/>
  <c r="X3093" i="8"/>
  <c r="X3094" i="8"/>
  <c r="X3095" i="8"/>
  <c r="X3096" i="8"/>
  <c r="X3097" i="8"/>
  <c r="X3098" i="8"/>
  <c r="X3099" i="8"/>
  <c r="X3100" i="8"/>
  <c r="X3101" i="8"/>
  <c r="X3102" i="8"/>
  <c r="X3103" i="8"/>
  <c r="X3104" i="8"/>
  <c r="X3105" i="8"/>
  <c r="X3106" i="8"/>
  <c r="X3107" i="8"/>
  <c r="X3108" i="8"/>
  <c r="X3109" i="8"/>
  <c r="X3110" i="8"/>
  <c r="X3111" i="8"/>
  <c r="X3112" i="8"/>
  <c r="X3113" i="8"/>
  <c r="X3114" i="8"/>
  <c r="X3115" i="8"/>
  <c r="X3116" i="8"/>
  <c r="X3117" i="8"/>
  <c r="X3118" i="8"/>
  <c r="X3119" i="8"/>
  <c r="X3120" i="8"/>
  <c r="X3121" i="8"/>
  <c r="X3122" i="8"/>
  <c r="X3123" i="8"/>
  <c r="X3124" i="8"/>
  <c r="X3125" i="8"/>
  <c r="X3126" i="8"/>
  <c r="X3127" i="8"/>
  <c r="X3128" i="8"/>
  <c r="X3129" i="8"/>
  <c r="X3130" i="8"/>
  <c r="X3131" i="8"/>
  <c r="X3132" i="8"/>
  <c r="X3133" i="8"/>
  <c r="X3134" i="8"/>
  <c r="X3135" i="8"/>
  <c r="X3136" i="8"/>
  <c r="X3137" i="8"/>
  <c r="X3138" i="8"/>
  <c r="X3139" i="8"/>
  <c r="X3140" i="8"/>
  <c r="X3141" i="8"/>
  <c r="X3142" i="8"/>
  <c r="X3143" i="8"/>
  <c r="X3144" i="8"/>
  <c r="X3145" i="8"/>
  <c r="X3146" i="8"/>
  <c r="X3147" i="8"/>
  <c r="X3148" i="8"/>
  <c r="X3149" i="8"/>
  <c r="X3150" i="8"/>
  <c r="X3151" i="8"/>
  <c r="X3152" i="8"/>
  <c r="X3153" i="8"/>
  <c r="X3154" i="8"/>
  <c r="X3155" i="8"/>
  <c r="X3156" i="8"/>
  <c r="X3157" i="8"/>
  <c r="X3158" i="8"/>
  <c r="X3159" i="8"/>
  <c r="X3160" i="8"/>
  <c r="X3161" i="8"/>
  <c r="X3162" i="8"/>
  <c r="X3163" i="8"/>
  <c r="X3164" i="8"/>
  <c r="X3165" i="8"/>
  <c r="X3166" i="8"/>
  <c r="X3167" i="8"/>
  <c r="X3168" i="8"/>
  <c r="X3169" i="8"/>
  <c r="X3170" i="8"/>
  <c r="X3171" i="8"/>
  <c r="X3172" i="8"/>
  <c r="X3173" i="8"/>
  <c r="X3174" i="8"/>
  <c r="X3175" i="8"/>
  <c r="X3176" i="8"/>
  <c r="X3177" i="8"/>
  <c r="X3178" i="8"/>
  <c r="X3179" i="8"/>
  <c r="X3180" i="8"/>
  <c r="X3181" i="8"/>
  <c r="X3182" i="8"/>
  <c r="X3183" i="8"/>
  <c r="X3184" i="8"/>
  <c r="X3185" i="8"/>
  <c r="X3186" i="8"/>
  <c r="X3187" i="8"/>
  <c r="X3188" i="8"/>
  <c r="X3189" i="8"/>
  <c r="X3190" i="8"/>
  <c r="X3191" i="8"/>
  <c r="X3192" i="8"/>
  <c r="X3193" i="8"/>
  <c r="X3194" i="8"/>
  <c r="X3195" i="8"/>
  <c r="X3196" i="8"/>
  <c r="X3197" i="8"/>
  <c r="X3198" i="8"/>
  <c r="X3199" i="8"/>
  <c r="X3200" i="8"/>
  <c r="X3201" i="8"/>
  <c r="X3202" i="8"/>
  <c r="X3203" i="8"/>
  <c r="X3204" i="8"/>
  <c r="X3205" i="8"/>
  <c r="X3206" i="8"/>
  <c r="X3207" i="8"/>
  <c r="X3208" i="8"/>
  <c r="X3209" i="8"/>
  <c r="X3210" i="8"/>
  <c r="X3211" i="8"/>
  <c r="X3212" i="8"/>
  <c r="X3213" i="8"/>
  <c r="X3214" i="8"/>
  <c r="X3215" i="8"/>
  <c r="X3216" i="8"/>
  <c r="X3217" i="8"/>
  <c r="X3218" i="8"/>
  <c r="X3219" i="8"/>
  <c r="X3220" i="8"/>
  <c r="X3221" i="8"/>
  <c r="X3222" i="8"/>
  <c r="X3223" i="8"/>
  <c r="X3224" i="8"/>
  <c r="X3225" i="8"/>
  <c r="X3226" i="8"/>
  <c r="X3227" i="8"/>
  <c r="X3228" i="8"/>
  <c r="X3229" i="8"/>
  <c r="X3230" i="8"/>
  <c r="X3231" i="8"/>
  <c r="X3232" i="8"/>
  <c r="X3233" i="8"/>
  <c r="X3234" i="8"/>
  <c r="X3235" i="8"/>
  <c r="X3236" i="8"/>
  <c r="X3237" i="8"/>
  <c r="X3238" i="8"/>
  <c r="X3239" i="8"/>
  <c r="X3240" i="8"/>
  <c r="X3241" i="8"/>
  <c r="X3242" i="8"/>
  <c r="X3243" i="8"/>
  <c r="X3244" i="8"/>
  <c r="X3245" i="8"/>
  <c r="X3246" i="8"/>
  <c r="X3247" i="8"/>
  <c r="X3248" i="8"/>
  <c r="X3249" i="8"/>
  <c r="X3250" i="8"/>
  <c r="X3251" i="8"/>
  <c r="X3252" i="8"/>
  <c r="X3253" i="8"/>
  <c r="X3254" i="8"/>
  <c r="X3255" i="8"/>
  <c r="X3256" i="8"/>
  <c r="X3257" i="8"/>
  <c r="X3258" i="8"/>
  <c r="X3259" i="8"/>
  <c r="X3260" i="8"/>
  <c r="X3261" i="8"/>
  <c r="X3262" i="8"/>
  <c r="X3263" i="8"/>
  <c r="X3264" i="8"/>
  <c r="X3265" i="8"/>
  <c r="X3266" i="8"/>
  <c r="X3267" i="8"/>
  <c r="X3268" i="8"/>
  <c r="X3269" i="8"/>
  <c r="X3270" i="8"/>
  <c r="X3271" i="8"/>
  <c r="X3272" i="8"/>
  <c r="X3273" i="8"/>
  <c r="X3274" i="8"/>
  <c r="X3275" i="8"/>
  <c r="X3276" i="8"/>
  <c r="X3277" i="8"/>
  <c r="X3278" i="8"/>
  <c r="X3279" i="8"/>
  <c r="X3280" i="8"/>
  <c r="X3281" i="8"/>
  <c r="X3282" i="8"/>
  <c r="X3283" i="8"/>
  <c r="X3284" i="8"/>
  <c r="X3285" i="8"/>
  <c r="X3286" i="8"/>
  <c r="X3287" i="8"/>
  <c r="X3288" i="8"/>
  <c r="X3289" i="8"/>
  <c r="X3290" i="8"/>
  <c r="X3291" i="8"/>
  <c r="X3292" i="8"/>
  <c r="X3293" i="8"/>
  <c r="X3294" i="8"/>
  <c r="X3295" i="8"/>
  <c r="X3296" i="8"/>
  <c r="X3297" i="8"/>
  <c r="X3298" i="8"/>
  <c r="X3299" i="8"/>
  <c r="X3300" i="8"/>
  <c r="X3301" i="8"/>
  <c r="X3302" i="8"/>
  <c r="X3303" i="8"/>
  <c r="X3304" i="8"/>
  <c r="X3305" i="8"/>
  <c r="X3306" i="8"/>
  <c r="X3307" i="8"/>
  <c r="X3308" i="8"/>
  <c r="X3309" i="8"/>
  <c r="X3310" i="8"/>
  <c r="X3311" i="8"/>
  <c r="X3312" i="8"/>
  <c r="X3313" i="8"/>
  <c r="X3314" i="8"/>
  <c r="X3315" i="8"/>
  <c r="X3316" i="8"/>
  <c r="X3317" i="8"/>
  <c r="X3318" i="8"/>
  <c r="X3319" i="8"/>
  <c r="X3320" i="8"/>
  <c r="X3321" i="8"/>
  <c r="X3322" i="8"/>
  <c r="X3323" i="8"/>
  <c r="X3324" i="8"/>
  <c r="X3325" i="8"/>
  <c r="X3326" i="8"/>
  <c r="X3327" i="8"/>
  <c r="X3328" i="8"/>
  <c r="X3329" i="8"/>
  <c r="X3330" i="8"/>
  <c r="X3331" i="8"/>
  <c r="X3332" i="8"/>
  <c r="X3333" i="8"/>
  <c r="X3334" i="8"/>
  <c r="X3335" i="8"/>
  <c r="X3336" i="8"/>
  <c r="X3337" i="8"/>
  <c r="X3338" i="8"/>
  <c r="X3339" i="8"/>
  <c r="X3340" i="8"/>
  <c r="X3341" i="8"/>
  <c r="X3342" i="8"/>
  <c r="X3343" i="8"/>
  <c r="X3344" i="8"/>
  <c r="X3345" i="8"/>
  <c r="X3346" i="8"/>
  <c r="X3347" i="8"/>
  <c r="X3348" i="8"/>
  <c r="X3349" i="8"/>
  <c r="X3350" i="8"/>
  <c r="X3351" i="8"/>
  <c r="X3352" i="8"/>
  <c r="X3353" i="8"/>
  <c r="X3354" i="8"/>
  <c r="X3355" i="8"/>
  <c r="X3356" i="8"/>
  <c r="X3357" i="8"/>
  <c r="X3358" i="8"/>
  <c r="X3359" i="8"/>
  <c r="X3360" i="8"/>
  <c r="X3361" i="8"/>
  <c r="X3362" i="8"/>
  <c r="X3363" i="8"/>
  <c r="X3364" i="8"/>
  <c r="X3365" i="8"/>
  <c r="X3366" i="8"/>
  <c r="X3367" i="8"/>
  <c r="X3368" i="8"/>
  <c r="X3369" i="8"/>
  <c r="X3370" i="8"/>
  <c r="X3371" i="8"/>
  <c r="X3372" i="8"/>
  <c r="X3373" i="8"/>
  <c r="X3374" i="8"/>
  <c r="X3375" i="8"/>
  <c r="X3376" i="8"/>
  <c r="X3377" i="8"/>
  <c r="X3378" i="8"/>
  <c r="X3379" i="8"/>
  <c r="X3380" i="8"/>
  <c r="X3381" i="8"/>
  <c r="X3382" i="8"/>
  <c r="X3383" i="8"/>
  <c r="X3384" i="8"/>
  <c r="X3385" i="8"/>
  <c r="X3386" i="8"/>
  <c r="X3387" i="8"/>
  <c r="X3388" i="8"/>
  <c r="X3389" i="8"/>
  <c r="X3390" i="8"/>
  <c r="X3391" i="8"/>
  <c r="X3392" i="8"/>
  <c r="X3393" i="8"/>
  <c r="X3394" i="8"/>
  <c r="X3395" i="8"/>
  <c r="X3396" i="8"/>
  <c r="X3397" i="8"/>
  <c r="X3398" i="8"/>
  <c r="X3399" i="8"/>
  <c r="X3400" i="8"/>
  <c r="X3401" i="8"/>
  <c r="X3402" i="8"/>
  <c r="X3403" i="8"/>
  <c r="X3404" i="8"/>
  <c r="X3405" i="8"/>
  <c r="X3406" i="8"/>
  <c r="X3407" i="8"/>
  <c r="X3408" i="8"/>
  <c r="X3409" i="8"/>
  <c r="X3410" i="8"/>
  <c r="X3411" i="8"/>
  <c r="X3412" i="8"/>
  <c r="X3413" i="8"/>
  <c r="X3414" i="8"/>
  <c r="X3415" i="8"/>
  <c r="X3416" i="8"/>
  <c r="X3417" i="8"/>
  <c r="X3418" i="8"/>
  <c r="X3419" i="8"/>
  <c r="X3420" i="8"/>
  <c r="X3421" i="8"/>
  <c r="X3422" i="8"/>
  <c r="X3423" i="8"/>
  <c r="X3424" i="8"/>
  <c r="X3425" i="8"/>
  <c r="X3426" i="8"/>
  <c r="X3427" i="8"/>
  <c r="X3428" i="8"/>
  <c r="X3429" i="8"/>
  <c r="X3430" i="8"/>
  <c r="X3431" i="8"/>
  <c r="X3432" i="8"/>
  <c r="X3433" i="8"/>
  <c r="X3434" i="8"/>
  <c r="X3435" i="8"/>
  <c r="X3436" i="8"/>
  <c r="X3437" i="8"/>
  <c r="X3438" i="8"/>
  <c r="X3439" i="8"/>
  <c r="X3440" i="8"/>
  <c r="X3441" i="8"/>
  <c r="X3442" i="8"/>
  <c r="X3443" i="8"/>
  <c r="X3444" i="8"/>
  <c r="X3445" i="8"/>
  <c r="X3446" i="8"/>
  <c r="X3447" i="8"/>
  <c r="X3448" i="8"/>
  <c r="X3449" i="8"/>
  <c r="X3450" i="8"/>
  <c r="X3451" i="8"/>
  <c r="X3452" i="8"/>
  <c r="X3453" i="8"/>
  <c r="X3454" i="8"/>
  <c r="X3455" i="8"/>
  <c r="X3456" i="8"/>
  <c r="X3457" i="8"/>
  <c r="X3458" i="8"/>
  <c r="X3459" i="8"/>
  <c r="X3460" i="8"/>
  <c r="X3461" i="8"/>
  <c r="X3462" i="8"/>
  <c r="X3463" i="8"/>
  <c r="X3464" i="8"/>
  <c r="X3465" i="8"/>
  <c r="X3466" i="8"/>
  <c r="X3467" i="8"/>
  <c r="X3468" i="8"/>
  <c r="X3469" i="8"/>
  <c r="X3470" i="8"/>
  <c r="X3471" i="8"/>
  <c r="X3472" i="8"/>
  <c r="X3473" i="8"/>
  <c r="X3474" i="8"/>
  <c r="X3475" i="8"/>
  <c r="X3476" i="8"/>
  <c r="X3477" i="8"/>
  <c r="X3478" i="8"/>
  <c r="X3479" i="8"/>
  <c r="X3480" i="8"/>
  <c r="X3481" i="8"/>
  <c r="X3482" i="8"/>
  <c r="X3483" i="8"/>
  <c r="X3484" i="8"/>
  <c r="X3485" i="8"/>
  <c r="X3486" i="8"/>
  <c r="X3487" i="8"/>
  <c r="X3488" i="8"/>
  <c r="X3489" i="8"/>
  <c r="X3490" i="8"/>
  <c r="X3491" i="8"/>
  <c r="X3492" i="8"/>
  <c r="X3493" i="8"/>
  <c r="X3494" i="8"/>
  <c r="X3495" i="8"/>
  <c r="X3496" i="8"/>
  <c r="X3497" i="8"/>
  <c r="X3498" i="8"/>
  <c r="X3499" i="8"/>
  <c r="X3500" i="8"/>
  <c r="X3501" i="8"/>
  <c r="X3502" i="8"/>
  <c r="X3503" i="8"/>
  <c r="X3504" i="8"/>
  <c r="X3505" i="8"/>
  <c r="X3506" i="8"/>
  <c r="X3507" i="8"/>
  <c r="X3508" i="8"/>
  <c r="X3509" i="8"/>
  <c r="X3510" i="8"/>
  <c r="X3511" i="8"/>
  <c r="X3512" i="8"/>
  <c r="X3513" i="8"/>
  <c r="X3514" i="8"/>
  <c r="X3515" i="8"/>
  <c r="X3516" i="8"/>
  <c r="X3517" i="8"/>
  <c r="X3518" i="8"/>
  <c r="X3519" i="8"/>
  <c r="X3520" i="8"/>
  <c r="X3521" i="8"/>
  <c r="X3522" i="8"/>
  <c r="X3523" i="8"/>
  <c r="X3524" i="8"/>
  <c r="X3525" i="8"/>
  <c r="X3526" i="8"/>
  <c r="X3527" i="8"/>
  <c r="X3528" i="8"/>
  <c r="X3529" i="8"/>
  <c r="X3530" i="8"/>
  <c r="X3531" i="8"/>
  <c r="X3532" i="8"/>
  <c r="X3533" i="8"/>
  <c r="X3534" i="8"/>
  <c r="X3535" i="8"/>
  <c r="X3536" i="8"/>
  <c r="X3537" i="8"/>
  <c r="X3538" i="8"/>
  <c r="X3539" i="8"/>
  <c r="X3540" i="8"/>
  <c r="X3541" i="8"/>
  <c r="X3542" i="8"/>
  <c r="X3543" i="8"/>
  <c r="X3544" i="8"/>
  <c r="X3545" i="8"/>
  <c r="X3546" i="8"/>
  <c r="X3547" i="8"/>
  <c r="X3548" i="8"/>
  <c r="X3549" i="8"/>
  <c r="X3550" i="8"/>
  <c r="X3551" i="8"/>
  <c r="X3552" i="8"/>
  <c r="X3553" i="8"/>
  <c r="X3554" i="8"/>
  <c r="X3555" i="8"/>
  <c r="X3556" i="8"/>
  <c r="X3557" i="8"/>
  <c r="X3558" i="8"/>
  <c r="X3559" i="8"/>
  <c r="X3560" i="8"/>
  <c r="X3561" i="8"/>
  <c r="X3562" i="8"/>
  <c r="X3563" i="8"/>
  <c r="X3564" i="8"/>
  <c r="X3565" i="8"/>
  <c r="X3566" i="8"/>
  <c r="X3567" i="8"/>
  <c r="X3568" i="8"/>
  <c r="X3569" i="8"/>
  <c r="X3570" i="8"/>
  <c r="X3571" i="8"/>
  <c r="X3572" i="8"/>
  <c r="X3573" i="8"/>
  <c r="X3574" i="8"/>
  <c r="X3575" i="8"/>
  <c r="X3576" i="8"/>
  <c r="X3577" i="8"/>
  <c r="X3578" i="8"/>
  <c r="X3579" i="8"/>
  <c r="X3580" i="8"/>
  <c r="X3581" i="8"/>
  <c r="X3582" i="8"/>
  <c r="X3583" i="8"/>
  <c r="X3584" i="8"/>
  <c r="X3585" i="8"/>
  <c r="X3586" i="8"/>
  <c r="X3587" i="8"/>
  <c r="X3588" i="8"/>
  <c r="X3589" i="8"/>
  <c r="X3590" i="8"/>
  <c r="X3591" i="8"/>
  <c r="X3592" i="8"/>
  <c r="X3593" i="8"/>
  <c r="X3594" i="8"/>
  <c r="X3595" i="8"/>
  <c r="X3596" i="8"/>
  <c r="X3597" i="8"/>
  <c r="X3598" i="8"/>
  <c r="X3599" i="8"/>
  <c r="X3600" i="8"/>
  <c r="X3601" i="8"/>
  <c r="X3602" i="8"/>
  <c r="X3603" i="8"/>
  <c r="X3604" i="8"/>
  <c r="X3605" i="8"/>
  <c r="X3606" i="8"/>
  <c r="X3607" i="8"/>
  <c r="X3608" i="8"/>
  <c r="X3609" i="8"/>
  <c r="X3610" i="8"/>
  <c r="X3611" i="8"/>
  <c r="X3612" i="8"/>
  <c r="X3613" i="8"/>
  <c r="X3614" i="8"/>
  <c r="X3615" i="8"/>
  <c r="X3616" i="8"/>
  <c r="X3617" i="8"/>
  <c r="X3618" i="8"/>
  <c r="X3619" i="8"/>
  <c r="X3620" i="8"/>
  <c r="X3621" i="8"/>
  <c r="X3622" i="8"/>
  <c r="X3623" i="8"/>
  <c r="X3624" i="8"/>
  <c r="X3625" i="8"/>
  <c r="X3626" i="8"/>
  <c r="X3627" i="8"/>
  <c r="X3628" i="8"/>
  <c r="X3629" i="8"/>
  <c r="X3630" i="8"/>
  <c r="X3631" i="8"/>
  <c r="X3632" i="8"/>
  <c r="X3633" i="8"/>
  <c r="X3634" i="8"/>
  <c r="X3635" i="8"/>
  <c r="X3636" i="8"/>
  <c r="X3637" i="8"/>
  <c r="X3638" i="8"/>
  <c r="X3639" i="8"/>
  <c r="X3640" i="8"/>
  <c r="X3641" i="8"/>
  <c r="X3642" i="8"/>
  <c r="X3643" i="8"/>
  <c r="X3644" i="8"/>
  <c r="X3645" i="8"/>
  <c r="X3646" i="8"/>
  <c r="X3647" i="8"/>
  <c r="X3648" i="8"/>
  <c r="X3649" i="8"/>
  <c r="X3650" i="8"/>
  <c r="X3651" i="8"/>
  <c r="X3652" i="8"/>
  <c r="X3653" i="8"/>
  <c r="X3654" i="8"/>
  <c r="X3655" i="8"/>
  <c r="X3656" i="8"/>
  <c r="X3657" i="8"/>
  <c r="X3658" i="8"/>
  <c r="X3659" i="8"/>
  <c r="X3660" i="8"/>
  <c r="X3661" i="8"/>
  <c r="X3662" i="8"/>
  <c r="X3663" i="8"/>
  <c r="X3664" i="8"/>
  <c r="X3665" i="8"/>
  <c r="X3666" i="8"/>
  <c r="X3667" i="8"/>
  <c r="X3668" i="8"/>
  <c r="X3669" i="8"/>
  <c r="X3670" i="8"/>
  <c r="X3671" i="8"/>
  <c r="X3672" i="8"/>
  <c r="X3673" i="8"/>
  <c r="X3674" i="8"/>
  <c r="X3675" i="8"/>
  <c r="X3676" i="8"/>
  <c r="X3677" i="8"/>
  <c r="X3678" i="8"/>
  <c r="X3679" i="8"/>
  <c r="X3680" i="8"/>
  <c r="X3681" i="8"/>
  <c r="X3682" i="8"/>
  <c r="X3683" i="8"/>
  <c r="X3684" i="8"/>
  <c r="X3685" i="8"/>
  <c r="X3686" i="8"/>
  <c r="X3687" i="8"/>
  <c r="X3688" i="8"/>
  <c r="X3689" i="8"/>
  <c r="X3690" i="8"/>
  <c r="X3691" i="8"/>
  <c r="X3692" i="8"/>
  <c r="X3693" i="8"/>
  <c r="X3694" i="8"/>
  <c r="X3695" i="8"/>
  <c r="X3696" i="8"/>
  <c r="X3697" i="8"/>
  <c r="X3698" i="8"/>
  <c r="X3699" i="8"/>
  <c r="X3700" i="8"/>
  <c r="X3701" i="8"/>
  <c r="X3702" i="8"/>
  <c r="X3703" i="8"/>
  <c r="X3704" i="8"/>
  <c r="X3705" i="8"/>
  <c r="X3706" i="8"/>
  <c r="X3707" i="8"/>
  <c r="X3708" i="8"/>
  <c r="X3709" i="8"/>
  <c r="X3710" i="8"/>
  <c r="X3711" i="8"/>
  <c r="X3712" i="8"/>
  <c r="X3713" i="8"/>
  <c r="X3714" i="8"/>
  <c r="X3715" i="8"/>
  <c r="X3716" i="8"/>
  <c r="X3717" i="8"/>
  <c r="X3718" i="8"/>
  <c r="X3719" i="8"/>
  <c r="X3720" i="8"/>
  <c r="X3721" i="8"/>
  <c r="X3722" i="8"/>
  <c r="X3723" i="8"/>
  <c r="X3724" i="8"/>
  <c r="X3725" i="8"/>
  <c r="X3726" i="8"/>
  <c r="X3727" i="8"/>
  <c r="X3728" i="8"/>
  <c r="X3729" i="8"/>
  <c r="X3730" i="8"/>
  <c r="X3731" i="8"/>
  <c r="X3732" i="8"/>
  <c r="X3733" i="8"/>
  <c r="X3734" i="8"/>
  <c r="X3735" i="8"/>
  <c r="X3736" i="8"/>
  <c r="X3737" i="8"/>
  <c r="X3738" i="8"/>
  <c r="X3739" i="8"/>
  <c r="X3740" i="8"/>
  <c r="X3741" i="8"/>
  <c r="X3742" i="8"/>
  <c r="X3743" i="8"/>
  <c r="X3744" i="8"/>
  <c r="X3745" i="8"/>
  <c r="X3746" i="8"/>
  <c r="X3747" i="8"/>
  <c r="X3748" i="8"/>
  <c r="X3749" i="8"/>
  <c r="X3750" i="8"/>
  <c r="X3751" i="8"/>
  <c r="X3752" i="8"/>
  <c r="X3753" i="8"/>
  <c r="X3754" i="8"/>
  <c r="X3755" i="8"/>
  <c r="X3756" i="8"/>
  <c r="X3757" i="8"/>
  <c r="X3758" i="8"/>
  <c r="X3759" i="8"/>
  <c r="X3760" i="8"/>
  <c r="X3761" i="8"/>
  <c r="X3762" i="8"/>
  <c r="X3763" i="8"/>
  <c r="X3764" i="8"/>
  <c r="X3765" i="8"/>
  <c r="X3766" i="8"/>
  <c r="X3767" i="8"/>
  <c r="X3768" i="8"/>
  <c r="X3769" i="8"/>
  <c r="X3770" i="8"/>
  <c r="X3771" i="8"/>
  <c r="X3772" i="8"/>
  <c r="X3773" i="8"/>
  <c r="X3774" i="8"/>
  <c r="X3775" i="8"/>
  <c r="X3776" i="8"/>
  <c r="X3777" i="8"/>
  <c r="X3778" i="8"/>
  <c r="X3779" i="8"/>
  <c r="X3780" i="8"/>
  <c r="X3781" i="8"/>
  <c r="X3782" i="8"/>
  <c r="X3783" i="8"/>
  <c r="X3784" i="8"/>
  <c r="X3785" i="8"/>
  <c r="X3786" i="8"/>
  <c r="X3787" i="8"/>
  <c r="X3788" i="8"/>
  <c r="X3789" i="8"/>
  <c r="X3790" i="8"/>
  <c r="X3791" i="8"/>
  <c r="X3792" i="8"/>
  <c r="X3793" i="8"/>
  <c r="X3794" i="8"/>
  <c r="X3795" i="8"/>
  <c r="X3796" i="8"/>
  <c r="X3797" i="8"/>
  <c r="X3798" i="8"/>
  <c r="X3799" i="8"/>
  <c r="X3800" i="8"/>
  <c r="X3801" i="8"/>
  <c r="X3802" i="8"/>
  <c r="X3803" i="8"/>
  <c r="X3804" i="8"/>
  <c r="X3805" i="8"/>
  <c r="X3806" i="8"/>
  <c r="X3807" i="8"/>
  <c r="X3808" i="8"/>
  <c r="X3809" i="8"/>
  <c r="X3810" i="8"/>
  <c r="X3811" i="8"/>
  <c r="X3812" i="8"/>
  <c r="X3813" i="8"/>
  <c r="X3814" i="8"/>
  <c r="X3815" i="8"/>
  <c r="X3816" i="8"/>
  <c r="X3817" i="8"/>
  <c r="X3818" i="8"/>
  <c r="X3819" i="8"/>
  <c r="X3820" i="8"/>
  <c r="X3821" i="8"/>
  <c r="X3822" i="8"/>
  <c r="X3823" i="8"/>
  <c r="X3824" i="8"/>
  <c r="X3825" i="8"/>
  <c r="X3826" i="8"/>
  <c r="X3827" i="8"/>
  <c r="X3828" i="8"/>
  <c r="X3829" i="8"/>
  <c r="X3830" i="8"/>
  <c r="X3831" i="8"/>
  <c r="X3832" i="8"/>
  <c r="X3833" i="8"/>
  <c r="X3834" i="8"/>
  <c r="X3835" i="8"/>
  <c r="X3836" i="8"/>
  <c r="X3837" i="8"/>
  <c r="X3838" i="8"/>
  <c r="X3839" i="8"/>
  <c r="X3840" i="8"/>
  <c r="X3841" i="8"/>
  <c r="X3842" i="8"/>
  <c r="X3843" i="8"/>
  <c r="X3844" i="8"/>
  <c r="X3845" i="8"/>
  <c r="X3846" i="8"/>
  <c r="X3847" i="8"/>
  <c r="X3848" i="8"/>
  <c r="X3849" i="8"/>
  <c r="X3850" i="8"/>
  <c r="X3851" i="8"/>
  <c r="X3852" i="8"/>
  <c r="X3853" i="8"/>
  <c r="X3854" i="8"/>
  <c r="X3855" i="8"/>
  <c r="X3856" i="8"/>
  <c r="X3857" i="8"/>
  <c r="X3858" i="8"/>
  <c r="X3859" i="8"/>
  <c r="X3860" i="8"/>
  <c r="X3861" i="8"/>
  <c r="X3862" i="8"/>
  <c r="X3863" i="8"/>
  <c r="X3864" i="8"/>
  <c r="X3865" i="8"/>
  <c r="X3866" i="8"/>
  <c r="X3867" i="8"/>
  <c r="X3868" i="8"/>
  <c r="X3869" i="8"/>
  <c r="X3870" i="8"/>
  <c r="X3871" i="8"/>
  <c r="X3872" i="8"/>
  <c r="X3873" i="8"/>
  <c r="X3874" i="8"/>
  <c r="X3875" i="8"/>
  <c r="X3876" i="8"/>
  <c r="X3877" i="8"/>
  <c r="X3878" i="8"/>
  <c r="X3879" i="8"/>
  <c r="X3880" i="8"/>
  <c r="X3881" i="8"/>
  <c r="X3882" i="8"/>
  <c r="X3883" i="8"/>
  <c r="X3884" i="8"/>
  <c r="X3885" i="8"/>
  <c r="X3886" i="8"/>
  <c r="X3887" i="8"/>
  <c r="X3888" i="8"/>
  <c r="X3889" i="8"/>
  <c r="X3890" i="8"/>
  <c r="X3891" i="8"/>
  <c r="X3892" i="8"/>
  <c r="X3893" i="8"/>
  <c r="X3894" i="8"/>
  <c r="X3895" i="8"/>
  <c r="X3896" i="8"/>
  <c r="X3897" i="8"/>
  <c r="X3898" i="8"/>
  <c r="X3899" i="8"/>
  <c r="X3900" i="8"/>
  <c r="X3901" i="8"/>
  <c r="X3902" i="8"/>
  <c r="X3903" i="8"/>
  <c r="X3904" i="8"/>
  <c r="X3905" i="8"/>
  <c r="X3906" i="8"/>
  <c r="X3907" i="8"/>
  <c r="X3908" i="8"/>
  <c r="X3909" i="8"/>
  <c r="X3910" i="8"/>
  <c r="X3911" i="8"/>
  <c r="X3912" i="8"/>
  <c r="X3913" i="8"/>
  <c r="X3914" i="8"/>
  <c r="X3915" i="8"/>
  <c r="X3916" i="8"/>
  <c r="X3917" i="8"/>
  <c r="X3918" i="8"/>
  <c r="X3919" i="8"/>
  <c r="X3920" i="8"/>
  <c r="X3921" i="8"/>
  <c r="X3922" i="8"/>
  <c r="X3923" i="8"/>
  <c r="X3924" i="8"/>
  <c r="X3925" i="8"/>
  <c r="X3926" i="8"/>
  <c r="X3927" i="8"/>
  <c r="X3928" i="8"/>
  <c r="X3929" i="8"/>
  <c r="X3930" i="8"/>
  <c r="X3931" i="8"/>
  <c r="X3932" i="8"/>
  <c r="X3933" i="8"/>
  <c r="X3934" i="8"/>
  <c r="X3935" i="8"/>
  <c r="X3936" i="8"/>
  <c r="X3937" i="8"/>
  <c r="X3938" i="8"/>
  <c r="X3939" i="8"/>
  <c r="X3940" i="8"/>
  <c r="X3941" i="8"/>
  <c r="X3942" i="8"/>
  <c r="X3943" i="8"/>
  <c r="X3944" i="8"/>
  <c r="X3945" i="8"/>
  <c r="X3946" i="8"/>
  <c r="X3947" i="8"/>
  <c r="X3948" i="8"/>
  <c r="X3949" i="8"/>
  <c r="X3950" i="8"/>
  <c r="X3951" i="8"/>
  <c r="X3952" i="8"/>
  <c r="X3953" i="8"/>
  <c r="X3954" i="8"/>
  <c r="X3955" i="8"/>
  <c r="X3956" i="8"/>
  <c r="X3957" i="8"/>
  <c r="X3958" i="8"/>
  <c r="X3959" i="8"/>
  <c r="X3960" i="8"/>
  <c r="X3961" i="8"/>
  <c r="X3962" i="8"/>
  <c r="X3963" i="8"/>
  <c r="X3964" i="8"/>
  <c r="X3965" i="8"/>
  <c r="X3966" i="8"/>
  <c r="X3967" i="8"/>
  <c r="X3968" i="8"/>
  <c r="X3969" i="8"/>
  <c r="X3970" i="8"/>
  <c r="X3971" i="8"/>
  <c r="X3972" i="8"/>
  <c r="X3973" i="8"/>
  <c r="X3974" i="8"/>
  <c r="X3975" i="8"/>
  <c r="X3976" i="8"/>
  <c r="X3977" i="8"/>
  <c r="X3978" i="8"/>
  <c r="X3979" i="8"/>
  <c r="X3980" i="8"/>
  <c r="X3981" i="8"/>
  <c r="X3982" i="8"/>
  <c r="X3983" i="8"/>
  <c r="X3984" i="8"/>
  <c r="X3985" i="8"/>
  <c r="X3986" i="8"/>
  <c r="X3987" i="8"/>
  <c r="X3988" i="8"/>
  <c r="X3989" i="8"/>
  <c r="X3990" i="8"/>
  <c r="X3991" i="8"/>
  <c r="X3992" i="8"/>
  <c r="X3993" i="8"/>
  <c r="X3994" i="8"/>
  <c r="X3995" i="8"/>
  <c r="X3996" i="8"/>
  <c r="X3997" i="8"/>
  <c r="X3998" i="8"/>
  <c r="X3999" i="8"/>
  <c r="X4000" i="8"/>
  <c r="X4001" i="8"/>
  <c r="X4002" i="8"/>
  <c r="X4003" i="8"/>
  <c r="X4004" i="8"/>
  <c r="X4005" i="8"/>
  <c r="X4006" i="8"/>
  <c r="X4007" i="8"/>
  <c r="X4008" i="8"/>
  <c r="X4009" i="8"/>
  <c r="X4010" i="8"/>
  <c r="X4011" i="8"/>
  <c r="X4012" i="8"/>
  <c r="X4013" i="8"/>
  <c r="X4014" i="8"/>
  <c r="X4015" i="8"/>
  <c r="X4016" i="8"/>
  <c r="X4017" i="8"/>
  <c r="X4018" i="8"/>
  <c r="X4019" i="8"/>
  <c r="X4020" i="8"/>
  <c r="X4021" i="8"/>
  <c r="X4022" i="8"/>
  <c r="X4023" i="8"/>
  <c r="X4024" i="8"/>
  <c r="X4025" i="8"/>
  <c r="X4026" i="8"/>
  <c r="X4027" i="8"/>
  <c r="X4028" i="8"/>
  <c r="X4029" i="8"/>
  <c r="X4030" i="8"/>
  <c r="X4031" i="8"/>
  <c r="X4032" i="8"/>
  <c r="X4033" i="8"/>
  <c r="X4034" i="8"/>
  <c r="X4035" i="8"/>
  <c r="X4036" i="8"/>
  <c r="X4037" i="8"/>
  <c r="X4038" i="8"/>
  <c r="X4039" i="8"/>
  <c r="X4040" i="8"/>
  <c r="X4041" i="8"/>
  <c r="X4042" i="8"/>
  <c r="X4043" i="8"/>
  <c r="X4044" i="8"/>
  <c r="X4045" i="8"/>
  <c r="X4046" i="8"/>
  <c r="X4047" i="8"/>
  <c r="X4048" i="8"/>
  <c r="X4049" i="8"/>
  <c r="X4050" i="8"/>
  <c r="X4051" i="8"/>
  <c r="X4052" i="8"/>
  <c r="X4053" i="8"/>
  <c r="X4054" i="8"/>
  <c r="X4055" i="8"/>
  <c r="X4056" i="8"/>
  <c r="X4057" i="8"/>
  <c r="X4058" i="8"/>
  <c r="X4059" i="8"/>
  <c r="X4060" i="8"/>
  <c r="X4061" i="8"/>
  <c r="X4062" i="8"/>
  <c r="X4063" i="8"/>
  <c r="X4064" i="8"/>
  <c r="X4065" i="8"/>
  <c r="X4066" i="8"/>
  <c r="X4067" i="8"/>
  <c r="X4068" i="8"/>
  <c r="X4069" i="8"/>
  <c r="X4070" i="8"/>
  <c r="X4071" i="8"/>
  <c r="X4072" i="8"/>
  <c r="X4073" i="8"/>
  <c r="X4074" i="8"/>
  <c r="X4075" i="8"/>
  <c r="X4076" i="8"/>
  <c r="X4077" i="8"/>
  <c r="X4078" i="8"/>
  <c r="X4079" i="8"/>
  <c r="X4080" i="8"/>
  <c r="X4081" i="8"/>
  <c r="X4082" i="8"/>
  <c r="X4083" i="8"/>
  <c r="X4084" i="8"/>
  <c r="X4085" i="8"/>
  <c r="X4086" i="8"/>
  <c r="X4087" i="8"/>
  <c r="X4088" i="8"/>
  <c r="X4089" i="8"/>
  <c r="X4090" i="8"/>
  <c r="X4091" i="8"/>
  <c r="X4092" i="8"/>
  <c r="X4093" i="8"/>
  <c r="X4094" i="8"/>
  <c r="X4095" i="8"/>
  <c r="X4096" i="8"/>
  <c r="X4097" i="8"/>
  <c r="X4098" i="8"/>
  <c r="X4099" i="8"/>
  <c r="X4100" i="8"/>
  <c r="X4101" i="8"/>
  <c r="X4102" i="8"/>
  <c r="X4103" i="8"/>
  <c r="X4104" i="8"/>
  <c r="X4105" i="8"/>
  <c r="X4106" i="8"/>
  <c r="X4107" i="8"/>
  <c r="X4108" i="8"/>
  <c r="X4109" i="8"/>
  <c r="X4110" i="8"/>
  <c r="X4111" i="8"/>
  <c r="X4112" i="8"/>
  <c r="X4113" i="8"/>
  <c r="X4114" i="8"/>
  <c r="X4115" i="8"/>
  <c r="X4116" i="8"/>
  <c r="X4117" i="8"/>
  <c r="X4118" i="8"/>
  <c r="X4119" i="8"/>
  <c r="X4120" i="8"/>
  <c r="X4121" i="8"/>
  <c r="X4122" i="8"/>
  <c r="X4123" i="8"/>
  <c r="X4124" i="8"/>
  <c r="X4125" i="8"/>
  <c r="X4126" i="8"/>
  <c r="X4127" i="8"/>
  <c r="X4128" i="8"/>
  <c r="X4129" i="8"/>
  <c r="X4130" i="8"/>
  <c r="X4131" i="8"/>
  <c r="X4132" i="8"/>
  <c r="X4133" i="8"/>
  <c r="X4134" i="8"/>
  <c r="X4135" i="8"/>
  <c r="X4136" i="8"/>
  <c r="X4137" i="8"/>
  <c r="X4138" i="8"/>
  <c r="X4139" i="8"/>
  <c r="X4140" i="8"/>
  <c r="X4141" i="8"/>
  <c r="X4142" i="8"/>
  <c r="X4143" i="8"/>
  <c r="X4144" i="8"/>
  <c r="X4145" i="8"/>
  <c r="X4146" i="8"/>
  <c r="X4147" i="8"/>
  <c r="X4148" i="8"/>
  <c r="X4149" i="8"/>
  <c r="X4150" i="8"/>
  <c r="X4151" i="8"/>
  <c r="X4152" i="8"/>
  <c r="X4153" i="8"/>
  <c r="X4154" i="8"/>
  <c r="X4155" i="8"/>
  <c r="X4156" i="8"/>
  <c r="X4157" i="8"/>
  <c r="X4158" i="8"/>
  <c r="X4159" i="8"/>
  <c r="X4160" i="8"/>
  <c r="X4161" i="8"/>
  <c r="X4162" i="8"/>
  <c r="X4163" i="8"/>
  <c r="X4164" i="8"/>
  <c r="X4165" i="8"/>
  <c r="X4166" i="8"/>
  <c r="X4167" i="8"/>
  <c r="X4168" i="8"/>
  <c r="X4169" i="8"/>
  <c r="X4170" i="8"/>
  <c r="X4171" i="8"/>
  <c r="X4172" i="8"/>
  <c r="X4173" i="8"/>
  <c r="X4174" i="8"/>
  <c r="X4175" i="8"/>
  <c r="X4176" i="8"/>
  <c r="X4177" i="8"/>
  <c r="X4178" i="8"/>
  <c r="X4179" i="8"/>
  <c r="X4180" i="8"/>
  <c r="X4181" i="8"/>
  <c r="X4182" i="8"/>
  <c r="X4183" i="8"/>
  <c r="X4184" i="8"/>
  <c r="X4185" i="8"/>
  <c r="X4186" i="8"/>
  <c r="X4187" i="8"/>
  <c r="X4188" i="8"/>
  <c r="X4189" i="8"/>
  <c r="X4190" i="8"/>
  <c r="X4191" i="8"/>
  <c r="X4192" i="8"/>
  <c r="X4193" i="8"/>
  <c r="X4194" i="8"/>
  <c r="X4195" i="8"/>
  <c r="X4196" i="8"/>
  <c r="X4197" i="8"/>
  <c r="X4198" i="8"/>
  <c r="X4199" i="8"/>
  <c r="X4200" i="8"/>
  <c r="X4201" i="8"/>
  <c r="X4202" i="8"/>
  <c r="X4203" i="8"/>
  <c r="X4204" i="8"/>
  <c r="X4205" i="8"/>
  <c r="X4206" i="8"/>
  <c r="X4207" i="8"/>
  <c r="X4208" i="8"/>
  <c r="X4209" i="8"/>
  <c r="X4210" i="8"/>
  <c r="X4211" i="8"/>
  <c r="X4212" i="8"/>
  <c r="X4213" i="8"/>
  <c r="X4214" i="8"/>
  <c r="X4215" i="8"/>
  <c r="X4216" i="8"/>
  <c r="X4217" i="8"/>
  <c r="X4218" i="8"/>
  <c r="X4219" i="8"/>
  <c r="X4220" i="8"/>
  <c r="X4221" i="8"/>
  <c r="X4222" i="8"/>
  <c r="X4223" i="8"/>
  <c r="X4224" i="8"/>
  <c r="X4225" i="8"/>
  <c r="X4226" i="8"/>
  <c r="X4227" i="8"/>
  <c r="X4228" i="8"/>
  <c r="X4229" i="8"/>
  <c r="X4230" i="8"/>
  <c r="X4231" i="8"/>
  <c r="X4232" i="8"/>
  <c r="X4233" i="8"/>
  <c r="X4234" i="8"/>
  <c r="X4235" i="8"/>
  <c r="X4236" i="8"/>
  <c r="X4237" i="8"/>
  <c r="X4238" i="8"/>
  <c r="X4239" i="8"/>
  <c r="X4240" i="8"/>
  <c r="X4241" i="8"/>
  <c r="X4242" i="8"/>
  <c r="X4243" i="8"/>
  <c r="X4244" i="8"/>
  <c r="X4245" i="8"/>
  <c r="X4246" i="8"/>
  <c r="X4247" i="8"/>
  <c r="X4248" i="8"/>
  <c r="X4249" i="8"/>
  <c r="X4250" i="8"/>
  <c r="X4251" i="8"/>
  <c r="X4252" i="8"/>
  <c r="X4253" i="8"/>
  <c r="X4254" i="8"/>
  <c r="X4255" i="8"/>
  <c r="X4256" i="8"/>
  <c r="X4257" i="8"/>
  <c r="X4258" i="8"/>
  <c r="X4259" i="8"/>
  <c r="X4260" i="8"/>
  <c r="X4261" i="8"/>
  <c r="X4262" i="8"/>
  <c r="X4263" i="8"/>
  <c r="X4264" i="8"/>
  <c r="X4265" i="8"/>
  <c r="X4266" i="8"/>
  <c r="X4267" i="8"/>
  <c r="X4268" i="8"/>
  <c r="X4269" i="8"/>
  <c r="X4270" i="8"/>
  <c r="X4271" i="8"/>
  <c r="X4272" i="8"/>
  <c r="X4273" i="8"/>
  <c r="X4274" i="8"/>
  <c r="X4275" i="8"/>
  <c r="X4276" i="8"/>
  <c r="X4277" i="8"/>
  <c r="X4278" i="8"/>
  <c r="X4279" i="8"/>
  <c r="X4280" i="8"/>
  <c r="X4281" i="8"/>
  <c r="X4282" i="8"/>
  <c r="X4283" i="8"/>
  <c r="X4284" i="8"/>
  <c r="X4285" i="8"/>
  <c r="X4286" i="8"/>
  <c r="X4287" i="8"/>
  <c r="X4288" i="8"/>
  <c r="X4289" i="8"/>
  <c r="X4290" i="8"/>
  <c r="X4291" i="8"/>
  <c r="X4292" i="8"/>
  <c r="X4293" i="8"/>
  <c r="X4294" i="8"/>
  <c r="X4295" i="8"/>
  <c r="X4296" i="8"/>
  <c r="X4297" i="8"/>
  <c r="X4298" i="8"/>
  <c r="X4299" i="8"/>
  <c r="X4300" i="8"/>
  <c r="X4301" i="8"/>
  <c r="X4302" i="8"/>
  <c r="X4303" i="8"/>
  <c r="X4304" i="8"/>
  <c r="X4305" i="8"/>
  <c r="X4306" i="8"/>
  <c r="X4307" i="8"/>
  <c r="X4308" i="8"/>
  <c r="X4309" i="8"/>
  <c r="X4310" i="8"/>
  <c r="X4311" i="8"/>
  <c r="X4312" i="8"/>
  <c r="X4313" i="8"/>
  <c r="X4314" i="8"/>
  <c r="X4315" i="8"/>
  <c r="X4316" i="8"/>
  <c r="X4317" i="8"/>
  <c r="X4318" i="8"/>
  <c r="X4319" i="8"/>
  <c r="X4320" i="8"/>
  <c r="X4321" i="8"/>
  <c r="X4322" i="8"/>
  <c r="X4323" i="8"/>
  <c r="X4324" i="8"/>
  <c r="X4325" i="8"/>
  <c r="X4326" i="8"/>
  <c r="X4327" i="8"/>
  <c r="X4328" i="8"/>
  <c r="X4329" i="8"/>
  <c r="X4330" i="8"/>
  <c r="X4331" i="8"/>
  <c r="X4332" i="8"/>
  <c r="X4333" i="8"/>
  <c r="X4334" i="8"/>
  <c r="X4335" i="8"/>
  <c r="X4336" i="8"/>
  <c r="X4337" i="8"/>
  <c r="X4338" i="8"/>
  <c r="X4339" i="8"/>
  <c r="X4340" i="8"/>
  <c r="X4341" i="8"/>
  <c r="X4342" i="8"/>
  <c r="X4343" i="8"/>
  <c r="X4344" i="8"/>
  <c r="X4345" i="8"/>
  <c r="X4346" i="8"/>
  <c r="X4347" i="8"/>
  <c r="X4348" i="8"/>
  <c r="X4349" i="8"/>
  <c r="X4350" i="8"/>
  <c r="X4351" i="8"/>
  <c r="X4352" i="8"/>
  <c r="X4353" i="8"/>
  <c r="X4354" i="8"/>
  <c r="X4355" i="8"/>
  <c r="X4356" i="8"/>
  <c r="X4357" i="8"/>
  <c r="X4358" i="8"/>
  <c r="X4359" i="8"/>
  <c r="X4360" i="8"/>
  <c r="X4361" i="8"/>
  <c r="X4362" i="8"/>
  <c r="X4363" i="8"/>
  <c r="X4364" i="8"/>
  <c r="X4365" i="8"/>
  <c r="X4366" i="8"/>
  <c r="X4367" i="8"/>
  <c r="X4368" i="8"/>
  <c r="X4369" i="8"/>
  <c r="X4370" i="8"/>
  <c r="X4371" i="8"/>
  <c r="X4372" i="8"/>
  <c r="X4373" i="8"/>
  <c r="X4374" i="8"/>
  <c r="X4375" i="8"/>
  <c r="X4376" i="8"/>
  <c r="X4377" i="8"/>
  <c r="X4378" i="8"/>
  <c r="X4379" i="8"/>
  <c r="X4380" i="8"/>
  <c r="X4381" i="8"/>
  <c r="X4382" i="8"/>
  <c r="X4383" i="8"/>
  <c r="X4384" i="8"/>
  <c r="X4385" i="8"/>
  <c r="X4386" i="8"/>
  <c r="X4387" i="8"/>
  <c r="X4388" i="8"/>
  <c r="X4389" i="8"/>
  <c r="X4390" i="8"/>
  <c r="X4391" i="8"/>
  <c r="X4392" i="8"/>
  <c r="X4393" i="8"/>
  <c r="X4394" i="8"/>
  <c r="X4395" i="8"/>
  <c r="X4396" i="8"/>
  <c r="X4397" i="8"/>
  <c r="X4398" i="8"/>
  <c r="X4399" i="8"/>
  <c r="X4400" i="8"/>
  <c r="X4401" i="8"/>
  <c r="X4402" i="8"/>
  <c r="X4403" i="8"/>
  <c r="X4404" i="8"/>
  <c r="X4405" i="8"/>
  <c r="X4406" i="8"/>
  <c r="X4407" i="8"/>
  <c r="X4408" i="8"/>
  <c r="X4409" i="8"/>
  <c r="X4410" i="8"/>
  <c r="X4411" i="8"/>
  <c r="W2" i="8"/>
  <c r="W3" i="8"/>
  <c r="W4" i="8"/>
  <c r="W5" i="8"/>
  <c r="W6" i="8"/>
  <c r="W7" i="8"/>
  <c r="W8" i="8"/>
  <c r="W9" i="8"/>
  <c r="W10" i="8"/>
  <c r="W11"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W42" i="8"/>
  <c r="W43" i="8"/>
  <c r="W44" i="8"/>
  <c r="W45" i="8"/>
  <c r="W46" i="8"/>
  <c r="W47" i="8"/>
  <c r="W48" i="8"/>
  <c r="W49" i="8"/>
  <c r="W50" i="8"/>
  <c r="W51" i="8"/>
  <c r="W52" i="8"/>
  <c r="W53" i="8"/>
  <c r="W54" i="8"/>
  <c r="W55" i="8"/>
  <c r="W56" i="8"/>
  <c r="W57" i="8"/>
  <c r="W58" i="8"/>
  <c r="W59" i="8"/>
  <c r="W60" i="8"/>
  <c r="W61" i="8"/>
  <c r="W62" i="8"/>
  <c r="W63" i="8"/>
  <c r="W64" i="8"/>
  <c r="W65" i="8"/>
  <c r="W66" i="8"/>
  <c r="W67" i="8"/>
  <c r="W68" i="8"/>
  <c r="W69" i="8"/>
  <c r="W70" i="8"/>
  <c r="W71" i="8"/>
  <c r="W72" i="8"/>
  <c r="W73" i="8"/>
  <c r="W74" i="8"/>
  <c r="W75" i="8"/>
  <c r="W76" i="8"/>
  <c r="W77" i="8"/>
  <c r="W78" i="8"/>
  <c r="W79" i="8"/>
  <c r="W80" i="8"/>
  <c r="W81" i="8"/>
  <c r="W82" i="8"/>
  <c r="W83" i="8"/>
  <c r="W84" i="8"/>
  <c r="W85" i="8"/>
  <c r="W86" i="8"/>
  <c r="W87" i="8"/>
  <c r="W88" i="8"/>
  <c r="W89" i="8"/>
  <c r="W90" i="8"/>
  <c r="W91" i="8"/>
  <c r="W92" i="8"/>
  <c r="W93" i="8"/>
  <c r="W94" i="8"/>
  <c r="W95" i="8"/>
  <c r="W96" i="8"/>
  <c r="W97" i="8"/>
  <c r="W98" i="8"/>
  <c r="W99" i="8"/>
  <c r="W100" i="8"/>
  <c r="W101" i="8"/>
  <c r="W102" i="8"/>
  <c r="W103" i="8"/>
  <c r="W104" i="8"/>
  <c r="W105" i="8"/>
  <c r="W106" i="8"/>
  <c r="W107" i="8"/>
  <c r="W108" i="8"/>
  <c r="W109" i="8"/>
  <c r="W110" i="8"/>
  <c r="W111" i="8"/>
  <c r="W112" i="8"/>
  <c r="W113" i="8"/>
  <c r="W114" i="8"/>
  <c r="W115" i="8"/>
  <c r="W116" i="8"/>
  <c r="W117" i="8"/>
  <c r="W118" i="8"/>
  <c r="W119" i="8"/>
  <c r="W120" i="8"/>
  <c r="W121" i="8"/>
  <c r="W122" i="8"/>
  <c r="W123" i="8"/>
  <c r="W124" i="8"/>
  <c r="W125" i="8"/>
  <c r="W126" i="8"/>
  <c r="W127" i="8"/>
  <c r="W128" i="8"/>
  <c r="W129" i="8"/>
  <c r="W130" i="8"/>
  <c r="W131" i="8"/>
  <c r="W132" i="8"/>
  <c r="W133" i="8"/>
  <c r="W134" i="8"/>
  <c r="W135" i="8"/>
  <c r="W136" i="8"/>
  <c r="W137" i="8"/>
  <c r="W138" i="8"/>
  <c r="W139" i="8"/>
  <c r="W140" i="8"/>
  <c r="W141" i="8"/>
  <c r="W142" i="8"/>
  <c r="W143" i="8"/>
  <c r="W144" i="8"/>
  <c r="W145" i="8"/>
  <c r="W146" i="8"/>
  <c r="W147" i="8"/>
  <c r="W148" i="8"/>
  <c r="W149" i="8"/>
  <c r="W150" i="8"/>
  <c r="W151" i="8"/>
  <c r="W152" i="8"/>
  <c r="W153" i="8"/>
  <c r="W154" i="8"/>
  <c r="W155" i="8"/>
  <c r="W156" i="8"/>
  <c r="W157" i="8"/>
  <c r="W158" i="8"/>
  <c r="W159" i="8"/>
  <c r="W160" i="8"/>
  <c r="W161" i="8"/>
  <c r="W162" i="8"/>
  <c r="W163" i="8"/>
  <c r="W164" i="8"/>
  <c r="W165" i="8"/>
  <c r="W166" i="8"/>
  <c r="W167" i="8"/>
  <c r="W168" i="8"/>
  <c r="W169" i="8"/>
  <c r="W170" i="8"/>
  <c r="W171" i="8"/>
  <c r="W172" i="8"/>
  <c r="W173" i="8"/>
  <c r="W174" i="8"/>
  <c r="W175" i="8"/>
  <c r="W176" i="8"/>
  <c r="W177" i="8"/>
  <c r="W178" i="8"/>
  <c r="W179" i="8"/>
  <c r="W180" i="8"/>
  <c r="W181" i="8"/>
  <c r="W182" i="8"/>
  <c r="W183" i="8"/>
  <c r="W184" i="8"/>
  <c r="W185" i="8"/>
  <c r="W186" i="8"/>
  <c r="W187" i="8"/>
  <c r="W188" i="8"/>
  <c r="W189" i="8"/>
  <c r="W190" i="8"/>
  <c r="W191" i="8"/>
  <c r="W192" i="8"/>
  <c r="W193" i="8"/>
  <c r="W194" i="8"/>
  <c r="W195" i="8"/>
  <c r="W196" i="8"/>
  <c r="W197" i="8"/>
  <c r="W198" i="8"/>
  <c r="W199" i="8"/>
  <c r="W200" i="8"/>
  <c r="W201" i="8"/>
  <c r="W202" i="8"/>
  <c r="W203" i="8"/>
  <c r="W204" i="8"/>
  <c r="W205" i="8"/>
  <c r="W206" i="8"/>
  <c r="W207" i="8"/>
  <c r="W208" i="8"/>
  <c r="W209" i="8"/>
  <c r="W210" i="8"/>
  <c r="W211" i="8"/>
  <c r="W212" i="8"/>
  <c r="W213" i="8"/>
  <c r="W214" i="8"/>
  <c r="W215" i="8"/>
  <c r="W216" i="8"/>
  <c r="W217" i="8"/>
  <c r="W218" i="8"/>
  <c r="W219" i="8"/>
  <c r="W220" i="8"/>
  <c r="W221" i="8"/>
  <c r="W222" i="8"/>
  <c r="W223" i="8"/>
  <c r="W224" i="8"/>
  <c r="W225" i="8"/>
  <c r="W226" i="8"/>
  <c r="W227" i="8"/>
  <c r="W228" i="8"/>
  <c r="W229" i="8"/>
  <c r="W230" i="8"/>
  <c r="W231" i="8"/>
  <c r="W232" i="8"/>
  <c r="W233" i="8"/>
  <c r="W234" i="8"/>
  <c r="W235" i="8"/>
  <c r="W236" i="8"/>
  <c r="W237" i="8"/>
  <c r="W238" i="8"/>
  <c r="W239" i="8"/>
  <c r="W240" i="8"/>
  <c r="W241" i="8"/>
  <c r="W242" i="8"/>
  <c r="W243" i="8"/>
  <c r="W244" i="8"/>
  <c r="W245" i="8"/>
  <c r="W246" i="8"/>
  <c r="W247" i="8"/>
  <c r="W248" i="8"/>
  <c r="W249" i="8"/>
  <c r="W250" i="8"/>
  <c r="W251" i="8"/>
  <c r="W252" i="8"/>
  <c r="W253" i="8"/>
  <c r="W254" i="8"/>
  <c r="W255" i="8"/>
  <c r="W256" i="8"/>
  <c r="W257" i="8"/>
  <c r="W258" i="8"/>
  <c r="W259" i="8"/>
  <c r="W260" i="8"/>
  <c r="W261" i="8"/>
  <c r="W262" i="8"/>
  <c r="W263" i="8"/>
  <c r="W264" i="8"/>
  <c r="W265" i="8"/>
  <c r="W266" i="8"/>
  <c r="W267" i="8"/>
  <c r="W268" i="8"/>
  <c r="W269" i="8"/>
  <c r="W270" i="8"/>
  <c r="W271" i="8"/>
  <c r="W272" i="8"/>
  <c r="W273" i="8"/>
  <c r="W274" i="8"/>
  <c r="W275" i="8"/>
  <c r="W276" i="8"/>
  <c r="W277" i="8"/>
  <c r="W278" i="8"/>
  <c r="W279" i="8"/>
  <c r="W280" i="8"/>
  <c r="W281" i="8"/>
  <c r="W282" i="8"/>
  <c r="W283" i="8"/>
  <c r="W284" i="8"/>
  <c r="W285" i="8"/>
  <c r="W286" i="8"/>
  <c r="W287" i="8"/>
  <c r="W288" i="8"/>
  <c r="W289" i="8"/>
  <c r="W290" i="8"/>
  <c r="W291" i="8"/>
  <c r="W292" i="8"/>
  <c r="W293" i="8"/>
  <c r="W294" i="8"/>
  <c r="W295" i="8"/>
  <c r="W296" i="8"/>
  <c r="W297" i="8"/>
  <c r="W298" i="8"/>
  <c r="W299" i="8"/>
  <c r="W300" i="8"/>
  <c r="W301" i="8"/>
  <c r="W302" i="8"/>
  <c r="W303" i="8"/>
  <c r="W304" i="8"/>
  <c r="W305" i="8"/>
  <c r="W306" i="8"/>
  <c r="W307" i="8"/>
  <c r="W308" i="8"/>
  <c r="W309" i="8"/>
  <c r="W310" i="8"/>
  <c r="W311" i="8"/>
  <c r="W312" i="8"/>
  <c r="W313" i="8"/>
  <c r="W314" i="8"/>
  <c r="W315" i="8"/>
  <c r="W316" i="8"/>
  <c r="W317" i="8"/>
  <c r="W318" i="8"/>
  <c r="W319" i="8"/>
  <c r="W320" i="8"/>
  <c r="W321" i="8"/>
  <c r="W322" i="8"/>
  <c r="W323" i="8"/>
  <c r="W324" i="8"/>
  <c r="W325" i="8"/>
  <c r="W326" i="8"/>
  <c r="W327" i="8"/>
  <c r="W328" i="8"/>
  <c r="W329" i="8"/>
  <c r="W330" i="8"/>
  <c r="W331" i="8"/>
  <c r="W332" i="8"/>
  <c r="W333" i="8"/>
  <c r="W334" i="8"/>
  <c r="W335" i="8"/>
  <c r="W336" i="8"/>
  <c r="W337" i="8"/>
  <c r="W338" i="8"/>
  <c r="W339" i="8"/>
  <c r="W340" i="8"/>
  <c r="W341" i="8"/>
  <c r="W342" i="8"/>
  <c r="W343" i="8"/>
  <c r="W344" i="8"/>
  <c r="W345" i="8"/>
  <c r="W346" i="8"/>
  <c r="W347" i="8"/>
  <c r="W348" i="8"/>
  <c r="W349" i="8"/>
  <c r="W350" i="8"/>
  <c r="W351" i="8"/>
  <c r="W352" i="8"/>
  <c r="W353" i="8"/>
  <c r="W354" i="8"/>
  <c r="W355" i="8"/>
  <c r="W356" i="8"/>
  <c r="W357" i="8"/>
  <c r="W358" i="8"/>
  <c r="W359" i="8"/>
  <c r="W360" i="8"/>
  <c r="W361" i="8"/>
  <c r="W362" i="8"/>
  <c r="W363" i="8"/>
  <c r="W364" i="8"/>
  <c r="W365" i="8"/>
  <c r="W366" i="8"/>
  <c r="W367" i="8"/>
  <c r="W368" i="8"/>
  <c r="W369" i="8"/>
  <c r="W370" i="8"/>
  <c r="W371" i="8"/>
  <c r="W372" i="8"/>
  <c r="W373" i="8"/>
  <c r="W374" i="8"/>
  <c r="W375" i="8"/>
  <c r="W376" i="8"/>
  <c r="W377" i="8"/>
  <c r="W378" i="8"/>
  <c r="W379" i="8"/>
  <c r="W380" i="8"/>
  <c r="W381" i="8"/>
  <c r="W382" i="8"/>
  <c r="W383" i="8"/>
  <c r="W384" i="8"/>
  <c r="W385" i="8"/>
  <c r="W386" i="8"/>
  <c r="W387" i="8"/>
  <c r="W388" i="8"/>
  <c r="W389" i="8"/>
  <c r="W390" i="8"/>
  <c r="W391" i="8"/>
  <c r="W392" i="8"/>
  <c r="W393" i="8"/>
  <c r="W394" i="8"/>
  <c r="W395" i="8"/>
  <c r="W396" i="8"/>
  <c r="W397" i="8"/>
  <c r="W398" i="8"/>
  <c r="W399" i="8"/>
  <c r="W400" i="8"/>
  <c r="W401" i="8"/>
  <c r="W402" i="8"/>
  <c r="W403" i="8"/>
  <c r="W404" i="8"/>
  <c r="W405" i="8"/>
  <c r="W406" i="8"/>
  <c r="W407" i="8"/>
  <c r="W408" i="8"/>
  <c r="W409" i="8"/>
  <c r="W410" i="8"/>
  <c r="W411" i="8"/>
  <c r="W412" i="8"/>
  <c r="W413" i="8"/>
  <c r="W414" i="8"/>
  <c r="W415" i="8"/>
  <c r="W416" i="8"/>
  <c r="W417" i="8"/>
  <c r="W418" i="8"/>
  <c r="W419" i="8"/>
  <c r="W420" i="8"/>
  <c r="W421" i="8"/>
  <c r="W422" i="8"/>
  <c r="W423" i="8"/>
  <c r="W424" i="8"/>
  <c r="W425" i="8"/>
  <c r="W426" i="8"/>
  <c r="W427" i="8"/>
  <c r="W428" i="8"/>
  <c r="W429" i="8"/>
  <c r="W430" i="8"/>
  <c r="W431" i="8"/>
  <c r="W432" i="8"/>
  <c r="W433" i="8"/>
  <c r="W434" i="8"/>
  <c r="W435" i="8"/>
  <c r="W436" i="8"/>
  <c r="W437" i="8"/>
  <c r="W438" i="8"/>
  <c r="W439" i="8"/>
  <c r="W440" i="8"/>
  <c r="W441" i="8"/>
  <c r="W442" i="8"/>
  <c r="W443" i="8"/>
  <c r="W444" i="8"/>
  <c r="W445" i="8"/>
  <c r="W446" i="8"/>
  <c r="W447" i="8"/>
  <c r="W448" i="8"/>
  <c r="W449" i="8"/>
  <c r="W450" i="8"/>
  <c r="W451" i="8"/>
  <c r="W452" i="8"/>
  <c r="W453" i="8"/>
  <c r="W454" i="8"/>
  <c r="W455" i="8"/>
  <c r="W456" i="8"/>
  <c r="W457" i="8"/>
  <c r="W458" i="8"/>
  <c r="W459" i="8"/>
  <c r="W460" i="8"/>
  <c r="W461" i="8"/>
  <c r="W462" i="8"/>
  <c r="W463" i="8"/>
  <c r="W464" i="8"/>
  <c r="W465" i="8"/>
  <c r="W466" i="8"/>
  <c r="W467" i="8"/>
  <c r="W468" i="8"/>
  <c r="W469" i="8"/>
  <c r="W470" i="8"/>
  <c r="W471" i="8"/>
  <c r="W472" i="8"/>
  <c r="W473" i="8"/>
  <c r="W474" i="8"/>
  <c r="W475" i="8"/>
  <c r="W476" i="8"/>
  <c r="W477" i="8"/>
  <c r="W478" i="8"/>
  <c r="W479" i="8"/>
  <c r="W480" i="8"/>
  <c r="W481" i="8"/>
  <c r="W482" i="8"/>
  <c r="W483" i="8"/>
  <c r="W484" i="8"/>
  <c r="W485" i="8"/>
  <c r="W486" i="8"/>
  <c r="W487" i="8"/>
  <c r="W488" i="8"/>
  <c r="W489" i="8"/>
  <c r="W490" i="8"/>
  <c r="W491" i="8"/>
  <c r="W492" i="8"/>
  <c r="W493" i="8"/>
  <c r="W494" i="8"/>
  <c r="W495" i="8"/>
  <c r="W496" i="8"/>
  <c r="W497" i="8"/>
  <c r="W498" i="8"/>
  <c r="W499" i="8"/>
  <c r="W500" i="8"/>
  <c r="W501" i="8"/>
  <c r="W502" i="8"/>
  <c r="W503" i="8"/>
  <c r="W504" i="8"/>
  <c r="W505" i="8"/>
  <c r="W506" i="8"/>
  <c r="W507" i="8"/>
  <c r="W508" i="8"/>
  <c r="W509" i="8"/>
  <c r="W510" i="8"/>
  <c r="W511" i="8"/>
  <c r="W512" i="8"/>
  <c r="W513" i="8"/>
  <c r="W514" i="8"/>
  <c r="W515" i="8"/>
  <c r="W516" i="8"/>
  <c r="W517" i="8"/>
  <c r="W518" i="8"/>
  <c r="W519" i="8"/>
  <c r="W520" i="8"/>
  <c r="W521" i="8"/>
  <c r="W522" i="8"/>
  <c r="W523" i="8"/>
  <c r="W524" i="8"/>
  <c r="W525" i="8"/>
  <c r="W526" i="8"/>
  <c r="W527" i="8"/>
  <c r="W528" i="8"/>
  <c r="W529" i="8"/>
  <c r="W530" i="8"/>
  <c r="W531" i="8"/>
  <c r="W532" i="8"/>
  <c r="W533" i="8"/>
  <c r="W534" i="8"/>
  <c r="W535" i="8"/>
  <c r="W536" i="8"/>
  <c r="W537" i="8"/>
  <c r="W538" i="8"/>
  <c r="W539" i="8"/>
  <c r="W540" i="8"/>
  <c r="W541" i="8"/>
  <c r="W542" i="8"/>
  <c r="W543" i="8"/>
  <c r="W544" i="8"/>
  <c r="W545" i="8"/>
  <c r="W546" i="8"/>
  <c r="W547" i="8"/>
  <c r="W548" i="8"/>
  <c r="W549" i="8"/>
  <c r="W550" i="8"/>
  <c r="W551" i="8"/>
  <c r="W552" i="8"/>
  <c r="W553" i="8"/>
  <c r="W554" i="8"/>
  <c r="W555" i="8"/>
  <c r="W556" i="8"/>
  <c r="W557" i="8"/>
  <c r="W558" i="8"/>
  <c r="W559" i="8"/>
  <c r="W560" i="8"/>
  <c r="W561" i="8"/>
  <c r="W562" i="8"/>
  <c r="W563" i="8"/>
  <c r="W564" i="8"/>
  <c r="W565" i="8"/>
  <c r="W566" i="8"/>
  <c r="W567" i="8"/>
  <c r="W568" i="8"/>
  <c r="W569" i="8"/>
  <c r="W570" i="8"/>
  <c r="W571" i="8"/>
  <c r="W572" i="8"/>
  <c r="W573" i="8"/>
  <c r="W574" i="8"/>
  <c r="W575" i="8"/>
  <c r="W576" i="8"/>
  <c r="W577" i="8"/>
  <c r="W578" i="8"/>
  <c r="W579" i="8"/>
  <c r="W580" i="8"/>
  <c r="W581" i="8"/>
  <c r="W582" i="8"/>
  <c r="W583" i="8"/>
  <c r="W584" i="8"/>
  <c r="W585" i="8"/>
  <c r="W586" i="8"/>
  <c r="W587" i="8"/>
  <c r="W588" i="8"/>
  <c r="W589" i="8"/>
  <c r="W590" i="8"/>
  <c r="W591" i="8"/>
  <c r="W592" i="8"/>
  <c r="W593" i="8"/>
  <c r="W594" i="8"/>
  <c r="W595" i="8"/>
  <c r="W596" i="8"/>
  <c r="W597" i="8"/>
  <c r="W598" i="8"/>
  <c r="W599" i="8"/>
  <c r="W600" i="8"/>
  <c r="W601" i="8"/>
  <c r="W602" i="8"/>
  <c r="W603" i="8"/>
  <c r="W604" i="8"/>
  <c r="W605" i="8"/>
  <c r="W606" i="8"/>
  <c r="W607" i="8"/>
  <c r="W608" i="8"/>
  <c r="W609" i="8"/>
  <c r="W610" i="8"/>
  <c r="W611" i="8"/>
  <c r="W612" i="8"/>
  <c r="W613" i="8"/>
  <c r="W614" i="8"/>
  <c r="W615" i="8"/>
  <c r="W616" i="8"/>
  <c r="W617" i="8"/>
  <c r="W618" i="8"/>
  <c r="W619" i="8"/>
  <c r="W620" i="8"/>
  <c r="W621" i="8"/>
  <c r="W622" i="8"/>
  <c r="W623" i="8"/>
  <c r="W624" i="8"/>
  <c r="W625" i="8"/>
  <c r="W626" i="8"/>
  <c r="W627" i="8"/>
  <c r="W628" i="8"/>
  <c r="W629" i="8"/>
  <c r="W630" i="8"/>
  <c r="W631" i="8"/>
  <c r="W632" i="8"/>
  <c r="W633" i="8"/>
  <c r="W634" i="8"/>
  <c r="W635" i="8"/>
  <c r="W636" i="8"/>
  <c r="W637" i="8"/>
  <c r="W638" i="8"/>
  <c r="W639" i="8"/>
  <c r="W640" i="8"/>
  <c r="W641" i="8"/>
  <c r="W642" i="8"/>
  <c r="W643" i="8"/>
  <c r="W644" i="8"/>
  <c r="W645" i="8"/>
  <c r="W646" i="8"/>
  <c r="W647" i="8"/>
  <c r="W648" i="8"/>
  <c r="W649" i="8"/>
  <c r="W650" i="8"/>
  <c r="W651" i="8"/>
  <c r="W652" i="8"/>
  <c r="W653" i="8"/>
  <c r="W654" i="8"/>
  <c r="W655" i="8"/>
  <c r="W656" i="8"/>
  <c r="W657" i="8"/>
  <c r="W658" i="8"/>
  <c r="W659" i="8"/>
  <c r="W660" i="8"/>
  <c r="W661" i="8"/>
  <c r="W662" i="8"/>
  <c r="W663" i="8"/>
  <c r="W664" i="8"/>
  <c r="W665" i="8"/>
  <c r="W666" i="8"/>
  <c r="W667" i="8"/>
  <c r="W668" i="8"/>
  <c r="W669" i="8"/>
  <c r="W670" i="8"/>
  <c r="W671" i="8"/>
  <c r="W672" i="8"/>
  <c r="W673" i="8"/>
  <c r="W674" i="8"/>
  <c r="W675" i="8"/>
  <c r="W676" i="8"/>
  <c r="W677" i="8"/>
  <c r="W678" i="8"/>
  <c r="W679" i="8"/>
  <c r="W680" i="8"/>
  <c r="W681" i="8"/>
  <c r="W682" i="8"/>
  <c r="W683" i="8"/>
  <c r="W684" i="8"/>
  <c r="W685" i="8"/>
  <c r="W686" i="8"/>
  <c r="W687" i="8"/>
  <c r="W688" i="8"/>
  <c r="W689" i="8"/>
  <c r="W690" i="8"/>
  <c r="W691" i="8"/>
  <c r="W692" i="8"/>
  <c r="W693" i="8"/>
  <c r="W694" i="8"/>
  <c r="W695" i="8"/>
  <c r="W696" i="8"/>
  <c r="W697" i="8"/>
  <c r="W698" i="8"/>
  <c r="W699" i="8"/>
  <c r="W700" i="8"/>
  <c r="W701" i="8"/>
  <c r="W702" i="8"/>
  <c r="W703" i="8"/>
  <c r="W704" i="8"/>
  <c r="W705" i="8"/>
  <c r="W706" i="8"/>
  <c r="W707" i="8"/>
  <c r="W708" i="8"/>
  <c r="W709" i="8"/>
  <c r="W710" i="8"/>
  <c r="W711" i="8"/>
  <c r="W712" i="8"/>
  <c r="W713" i="8"/>
  <c r="W714" i="8"/>
  <c r="W715" i="8"/>
  <c r="W716" i="8"/>
  <c r="W717" i="8"/>
  <c r="W718" i="8"/>
  <c r="W719" i="8"/>
  <c r="W720" i="8"/>
  <c r="W721" i="8"/>
  <c r="W722" i="8"/>
  <c r="W723" i="8"/>
  <c r="W724" i="8"/>
  <c r="W725" i="8"/>
  <c r="W726" i="8"/>
  <c r="W727" i="8"/>
  <c r="W728" i="8"/>
  <c r="W729" i="8"/>
  <c r="W730" i="8"/>
  <c r="W731" i="8"/>
  <c r="W732" i="8"/>
  <c r="W733" i="8"/>
  <c r="W734" i="8"/>
  <c r="W735" i="8"/>
  <c r="W736" i="8"/>
  <c r="W737" i="8"/>
  <c r="W738" i="8"/>
  <c r="W739" i="8"/>
  <c r="W740" i="8"/>
  <c r="W741" i="8"/>
  <c r="W742" i="8"/>
  <c r="W743" i="8"/>
  <c r="W744" i="8"/>
  <c r="W745" i="8"/>
  <c r="W746" i="8"/>
  <c r="W747" i="8"/>
  <c r="W748" i="8"/>
  <c r="W749" i="8"/>
  <c r="W750" i="8"/>
  <c r="W751" i="8"/>
  <c r="W752" i="8"/>
  <c r="W753" i="8"/>
  <c r="W754" i="8"/>
  <c r="W755" i="8"/>
  <c r="W756" i="8"/>
  <c r="W757" i="8"/>
  <c r="W758" i="8"/>
  <c r="W759" i="8"/>
  <c r="W760" i="8"/>
  <c r="W761" i="8"/>
  <c r="W762" i="8"/>
  <c r="W763" i="8"/>
  <c r="W764" i="8"/>
  <c r="W765" i="8"/>
  <c r="W766" i="8"/>
  <c r="W767" i="8"/>
  <c r="W768" i="8"/>
  <c r="W769" i="8"/>
  <c r="W770" i="8"/>
  <c r="W771" i="8"/>
  <c r="W772" i="8"/>
  <c r="W773" i="8"/>
  <c r="W774" i="8"/>
  <c r="W775" i="8"/>
  <c r="W776" i="8"/>
  <c r="W777" i="8"/>
  <c r="W778" i="8"/>
  <c r="W779" i="8"/>
  <c r="W780" i="8"/>
  <c r="W781" i="8"/>
  <c r="W782" i="8"/>
  <c r="W783" i="8"/>
  <c r="W784" i="8"/>
  <c r="W785" i="8"/>
  <c r="W786" i="8"/>
  <c r="W787" i="8"/>
  <c r="W788" i="8"/>
  <c r="W789" i="8"/>
  <c r="W790" i="8"/>
  <c r="W791" i="8"/>
  <c r="W792" i="8"/>
  <c r="W793" i="8"/>
  <c r="W794" i="8"/>
  <c r="W795" i="8"/>
  <c r="W796" i="8"/>
  <c r="W797" i="8"/>
  <c r="W798" i="8"/>
  <c r="W799" i="8"/>
  <c r="W800" i="8"/>
  <c r="W801" i="8"/>
  <c r="W802" i="8"/>
  <c r="W803" i="8"/>
  <c r="W804" i="8"/>
  <c r="W805" i="8"/>
  <c r="W806" i="8"/>
  <c r="W807" i="8"/>
  <c r="W808" i="8"/>
  <c r="W809" i="8"/>
  <c r="W810" i="8"/>
  <c r="W811" i="8"/>
  <c r="W812" i="8"/>
  <c r="W813" i="8"/>
  <c r="W814" i="8"/>
  <c r="W815" i="8"/>
  <c r="W816" i="8"/>
  <c r="W817" i="8"/>
  <c r="W818" i="8"/>
  <c r="W819" i="8"/>
  <c r="W820" i="8"/>
  <c r="W821" i="8"/>
  <c r="W822" i="8"/>
  <c r="W823" i="8"/>
  <c r="W824" i="8"/>
  <c r="W825" i="8"/>
  <c r="W826" i="8"/>
  <c r="W827" i="8"/>
  <c r="W828" i="8"/>
  <c r="W829" i="8"/>
  <c r="W830" i="8"/>
  <c r="W831" i="8"/>
  <c r="W832" i="8"/>
  <c r="W833" i="8"/>
  <c r="W834" i="8"/>
  <c r="W835" i="8"/>
  <c r="W836" i="8"/>
  <c r="W837" i="8"/>
  <c r="W838" i="8"/>
  <c r="W839" i="8"/>
  <c r="W840" i="8"/>
  <c r="W841" i="8"/>
  <c r="W842" i="8"/>
  <c r="W843" i="8"/>
  <c r="W844" i="8"/>
  <c r="W845" i="8"/>
  <c r="W846" i="8"/>
  <c r="W847" i="8"/>
  <c r="W848" i="8"/>
  <c r="W849" i="8"/>
  <c r="W850" i="8"/>
  <c r="W851" i="8"/>
  <c r="W852" i="8"/>
  <c r="W853" i="8"/>
  <c r="W854" i="8"/>
  <c r="W855" i="8"/>
  <c r="W856" i="8"/>
  <c r="W857" i="8"/>
  <c r="W858" i="8"/>
  <c r="W859" i="8"/>
  <c r="W860" i="8"/>
  <c r="W861" i="8"/>
  <c r="W862" i="8"/>
  <c r="W863" i="8"/>
  <c r="W864" i="8"/>
  <c r="W865" i="8"/>
  <c r="W866" i="8"/>
  <c r="W867" i="8"/>
  <c r="W868" i="8"/>
  <c r="W869" i="8"/>
  <c r="W870" i="8"/>
  <c r="W871" i="8"/>
  <c r="W872" i="8"/>
  <c r="W873" i="8"/>
  <c r="W874" i="8"/>
  <c r="W875" i="8"/>
  <c r="W876" i="8"/>
  <c r="W877" i="8"/>
  <c r="W878" i="8"/>
  <c r="W879" i="8"/>
  <c r="W880" i="8"/>
  <c r="W881" i="8"/>
  <c r="W882" i="8"/>
  <c r="W883" i="8"/>
  <c r="W884" i="8"/>
  <c r="W885" i="8"/>
  <c r="W886" i="8"/>
  <c r="W887" i="8"/>
  <c r="W888" i="8"/>
  <c r="W889" i="8"/>
  <c r="W890" i="8"/>
  <c r="W891" i="8"/>
  <c r="W892" i="8"/>
  <c r="W893" i="8"/>
  <c r="W894" i="8"/>
  <c r="W895" i="8"/>
  <c r="W896" i="8"/>
  <c r="W897" i="8"/>
  <c r="W898" i="8"/>
  <c r="W899" i="8"/>
  <c r="W900" i="8"/>
  <c r="W901" i="8"/>
  <c r="W902" i="8"/>
  <c r="W903" i="8"/>
  <c r="W904" i="8"/>
  <c r="W905" i="8"/>
  <c r="W906" i="8"/>
  <c r="W907" i="8"/>
  <c r="W908" i="8"/>
  <c r="W909" i="8"/>
  <c r="W910" i="8"/>
  <c r="W911" i="8"/>
  <c r="W912" i="8"/>
  <c r="W913" i="8"/>
  <c r="W914" i="8"/>
  <c r="W915" i="8"/>
  <c r="W916" i="8"/>
  <c r="W917" i="8"/>
  <c r="W918" i="8"/>
  <c r="W919" i="8"/>
  <c r="W920" i="8"/>
  <c r="W921" i="8"/>
  <c r="W922" i="8"/>
  <c r="W923" i="8"/>
  <c r="W924" i="8"/>
  <c r="W925" i="8"/>
  <c r="W926" i="8"/>
  <c r="W927" i="8"/>
  <c r="W928" i="8"/>
  <c r="W929" i="8"/>
  <c r="W930" i="8"/>
  <c r="W931" i="8"/>
  <c r="W932" i="8"/>
  <c r="W933" i="8"/>
  <c r="W934" i="8"/>
  <c r="W935" i="8"/>
  <c r="W936" i="8"/>
  <c r="W937" i="8"/>
  <c r="W938" i="8"/>
  <c r="W939" i="8"/>
  <c r="W940" i="8"/>
  <c r="W941" i="8"/>
  <c r="W942" i="8"/>
  <c r="W943" i="8"/>
  <c r="W944" i="8"/>
  <c r="W945" i="8"/>
  <c r="W946" i="8"/>
  <c r="W947" i="8"/>
  <c r="W948" i="8"/>
  <c r="W949" i="8"/>
  <c r="W950" i="8"/>
  <c r="W951" i="8"/>
  <c r="W952" i="8"/>
  <c r="W953" i="8"/>
  <c r="W954" i="8"/>
  <c r="W955" i="8"/>
  <c r="W956" i="8"/>
  <c r="W957" i="8"/>
  <c r="W958" i="8"/>
  <c r="W959" i="8"/>
  <c r="W960" i="8"/>
  <c r="W961" i="8"/>
  <c r="W962" i="8"/>
  <c r="W963" i="8"/>
  <c r="W964" i="8"/>
  <c r="W965" i="8"/>
  <c r="W966" i="8"/>
  <c r="W967" i="8"/>
  <c r="W968" i="8"/>
  <c r="W969" i="8"/>
  <c r="W970" i="8"/>
  <c r="W971" i="8"/>
  <c r="W972" i="8"/>
  <c r="W973" i="8"/>
  <c r="W974" i="8"/>
  <c r="W975" i="8"/>
  <c r="W976" i="8"/>
  <c r="W977" i="8"/>
  <c r="W978" i="8"/>
  <c r="W979" i="8"/>
  <c r="W980" i="8"/>
  <c r="W981" i="8"/>
  <c r="W982" i="8"/>
  <c r="W983" i="8"/>
  <c r="W984" i="8"/>
  <c r="W985" i="8"/>
  <c r="W986" i="8"/>
  <c r="W987" i="8"/>
  <c r="W988" i="8"/>
  <c r="W989" i="8"/>
  <c r="W990" i="8"/>
  <c r="W991" i="8"/>
  <c r="W992" i="8"/>
  <c r="W993" i="8"/>
  <c r="W994" i="8"/>
  <c r="W995" i="8"/>
  <c r="W996" i="8"/>
  <c r="W997" i="8"/>
  <c r="W998" i="8"/>
  <c r="W999" i="8"/>
  <c r="W1000" i="8"/>
  <c r="W1001" i="8"/>
  <c r="W1002" i="8"/>
  <c r="W1003" i="8"/>
  <c r="W1004" i="8"/>
  <c r="W1005" i="8"/>
  <c r="W1006" i="8"/>
  <c r="W1007" i="8"/>
  <c r="W1008" i="8"/>
  <c r="W1009" i="8"/>
  <c r="W1010" i="8"/>
  <c r="W1011" i="8"/>
  <c r="W1012" i="8"/>
  <c r="W1013" i="8"/>
  <c r="W1014" i="8"/>
  <c r="W1015" i="8"/>
  <c r="W1016" i="8"/>
  <c r="W1017" i="8"/>
  <c r="W1018" i="8"/>
  <c r="W1019" i="8"/>
  <c r="W1020" i="8"/>
  <c r="W1021" i="8"/>
  <c r="W1022" i="8"/>
  <c r="W1023" i="8"/>
  <c r="W1024" i="8"/>
  <c r="W1025" i="8"/>
  <c r="W1026" i="8"/>
  <c r="W1027" i="8"/>
  <c r="W1028" i="8"/>
  <c r="W1029" i="8"/>
  <c r="W1030" i="8"/>
  <c r="W1031" i="8"/>
  <c r="W1032" i="8"/>
  <c r="W1033" i="8"/>
  <c r="W1034" i="8"/>
  <c r="W1035" i="8"/>
  <c r="W1036" i="8"/>
  <c r="W1037" i="8"/>
  <c r="W1038" i="8"/>
  <c r="W1039" i="8"/>
  <c r="W1040" i="8"/>
  <c r="W1041" i="8"/>
  <c r="W1042" i="8"/>
  <c r="W1043" i="8"/>
  <c r="W1044" i="8"/>
  <c r="W1045" i="8"/>
  <c r="W1046" i="8"/>
  <c r="W1047" i="8"/>
  <c r="W1048" i="8"/>
  <c r="W1049" i="8"/>
  <c r="W1050" i="8"/>
  <c r="W1051" i="8"/>
  <c r="W1052" i="8"/>
  <c r="W1053" i="8"/>
  <c r="W1054" i="8"/>
  <c r="W1055" i="8"/>
  <c r="W1056" i="8"/>
  <c r="W1057" i="8"/>
  <c r="W1058" i="8"/>
  <c r="W1059" i="8"/>
  <c r="W1060" i="8"/>
  <c r="W1061" i="8"/>
  <c r="W1062" i="8"/>
  <c r="W1063" i="8"/>
  <c r="W1064" i="8"/>
  <c r="W1065" i="8"/>
  <c r="W1066" i="8"/>
  <c r="W1067" i="8"/>
  <c r="W1068" i="8"/>
  <c r="W1069" i="8"/>
  <c r="W1070" i="8"/>
  <c r="W1071" i="8"/>
  <c r="W1072" i="8"/>
  <c r="W1073" i="8"/>
  <c r="W1074" i="8"/>
  <c r="W1075" i="8"/>
  <c r="W1076" i="8"/>
  <c r="W1077" i="8"/>
  <c r="W1078" i="8"/>
  <c r="W1079" i="8"/>
  <c r="W1080" i="8"/>
  <c r="W1081" i="8"/>
  <c r="W1082" i="8"/>
  <c r="W1083" i="8"/>
  <c r="W1084" i="8"/>
  <c r="W1085" i="8"/>
  <c r="W1086" i="8"/>
  <c r="W1087" i="8"/>
  <c r="W1088" i="8"/>
  <c r="W1089" i="8"/>
  <c r="W1090" i="8"/>
  <c r="W1091" i="8"/>
  <c r="W1092" i="8"/>
  <c r="W1093" i="8"/>
  <c r="W1094" i="8"/>
  <c r="W1095" i="8"/>
  <c r="W1096" i="8"/>
  <c r="W1097" i="8"/>
  <c r="W1098" i="8"/>
  <c r="W1099" i="8"/>
  <c r="W1100" i="8"/>
  <c r="W1101" i="8"/>
  <c r="W1102" i="8"/>
  <c r="W1103" i="8"/>
  <c r="W1104" i="8"/>
  <c r="W1105" i="8"/>
  <c r="W1106" i="8"/>
  <c r="W1107" i="8"/>
  <c r="W1108" i="8"/>
  <c r="W1109" i="8"/>
  <c r="W1110" i="8"/>
  <c r="W1111" i="8"/>
  <c r="W1112" i="8"/>
  <c r="W1113" i="8"/>
  <c r="W1114" i="8"/>
  <c r="W1115" i="8"/>
  <c r="W1116" i="8"/>
  <c r="W1117" i="8"/>
  <c r="W1118" i="8"/>
  <c r="W1119" i="8"/>
  <c r="W1120" i="8"/>
  <c r="W1121" i="8"/>
  <c r="W1122" i="8"/>
  <c r="W1123" i="8"/>
  <c r="W1124" i="8"/>
  <c r="W1125" i="8"/>
  <c r="W1126" i="8"/>
  <c r="W1127" i="8"/>
  <c r="W1128" i="8"/>
  <c r="W1129" i="8"/>
  <c r="W1130" i="8"/>
  <c r="W1131" i="8"/>
  <c r="W1132" i="8"/>
  <c r="W1133" i="8"/>
  <c r="W1134" i="8"/>
  <c r="W1135" i="8"/>
  <c r="W1136" i="8"/>
  <c r="W1137" i="8"/>
  <c r="W1138" i="8"/>
  <c r="W1139" i="8"/>
  <c r="W1140" i="8"/>
  <c r="W1141" i="8"/>
  <c r="W1142" i="8"/>
  <c r="W1143" i="8"/>
  <c r="W1144" i="8"/>
  <c r="W1145" i="8"/>
  <c r="W1146" i="8"/>
  <c r="W1147" i="8"/>
  <c r="W1148" i="8"/>
  <c r="W1149" i="8"/>
  <c r="W1150" i="8"/>
  <c r="W1151" i="8"/>
  <c r="W1152" i="8"/>
  <c r="W1153" i="8"/>
  <c r="W1154" i="8"/>
  <c r="W1155" i="8"/>
  <c r="W1156" i="8"/>
  <c r="W1157" i="8"/>
  <c r="W1158" i="8"/>
  <c r="W1159" i="8"/>
  <c r="W1160" i="8"/>
  <c r="W1161" i="8"/>
  <c r="W1162" i="8"/>
  <c r="W1163" i="8"/>
  <c r="W1164" i="8"/>
  <c r="W1165" i="8"/>
  <c r="W1166" i="8"/>
  <c r="W1167" i="8"/>
  <c r="W1168" i="8"/>
  <c r="W1169" i="8"/>
  <c r="W1170" i="8"/>
  <c r="W1171" i="8"/>
  <c r="W1172" i="8"/>
  <c r="W1173" i="8"/>
  <c r="W1174" i="8"/>
  <c r="W1175" i="8"/>
  <c r="W1176" i="8"/>
  <c r="W1177" i="8"/>
  <c r="W1178" i="8"/>
  <c r="W1179" i="8"/>
  <c r="W1180" i="8"/>
  <c r="W1181" i="8"/>
  <c r="W1182" i="8"/>
  <c r="W1183" i="8"/>
  <c r="W1184" i="8"/>
  <c r="W1185" i="8"/>
  <c r="W1186" i="8"/>
  <c r="W1187" i="8"/>
  <c r="W1188" i="8"/>
  <c r="W1189" i="8"/>
  <c r="W1190" i="8"/>
  <c r="W1191" i="8"/>
  <c r="W1192" i="8"/>
  <c r="W1193" i="8"/>
  <c r="W1194" i="8"/>
  <c r="W1195" i="8"/>
  <c r="W1196" i="8"/>
  <c r="W1197" i="8"/>
  <c r="W1198" i="8"/>
  <c r="W1199" i="8"/>
  <c r="W1200" i="8"/>
  <c r="W1201" i="8"/>
  <c r="W1202" i="8"/>
  <c r="W1203" i="8"/>
  <c r="W1204" i="8"/>
  <c r="W1205" i="8"/>
  <c r="W1206" i="8"/>
  <c r="W1207" i="8"/>
  <c r="W1208" i="8"/>
  <c r="W1209" i="8"/>
  <c r="W1210" i="8"/>
  <c r="W1211" i="8"/>
  <c r="W1212" i="8"/>
  <c r="W1213" i="8"/>
  <c r="W1214" i="8"/>
  <c r="W1215" i="8"/>
  <c r="W1216" i="8"/>
  <c r="W1217" i="8"/>
  <c r="W1218" i="8"/>
  <c r="W1219" i="8"/>
  <c r="W1220" i="8"/>
  <c r="W1221" i="8"/>
  <c r="W1222" i="8"/>
  <c r="W1223" i="8"/>
  <c r="W1224" i="8"/>
  <c r="W1225" i="8"/>
  <c r="W1226" i="8"/>
  <c r="W1227" i="8"/>
  <c r="W1228" i="8"/>
  <c r="W1229" i="8"/>
  <c r="W1230" i="8"/>
  <c r="W1231" i="8"/>
  <c r="W1232" i="8"/>
  <c r="W1233" i="8"/>
  <c r="W1234" i="8"/>
  <c r="W1235" i="8"/>
  <c r="W1236" i="8"/>
  <c r="W1237" i="8"/>
  <c r="W1238" i="8"/>
  <c r="W1239" i="8"/>
  <c r="W1240" i="8"/>
  <c r="W1241" i="8"/>
  <c r="W1242" i="8"/>
  <c r="W1243" i="8"/>
  <c r="W1244" i="8"/>
  <c r="W1245" i="8"/>
  <c r="W1246" i="8"/>
  <c r="W1247" i="8"/>
  <c r="W1248" i="8"/>
  <c r="W1249" i="8"/>
  <c r="W1250" i="8"/>
  <c r="W1251" i="8"/>
  <c r="W1252" i="8"/>
  <c r="W1253" i="8"/>
  <c r="W1254" i="8"/>
  <c r="W1255" i="8"/>
  <c r="W1256" i="8"/>
  <c r="W1257" i="8"/>
  <c r="W1258" i="8"/>
  <c r="W1259" i="8"/>
  <c r="W1260" i="8"/>
  <c r="W1261" i="8"/>
  <c r="W1262" i="8"/>
  <c r="W1263" i="8"/>
  <c r="W1264" i="8"/>
  <c r="W1265" i="8"/>
  <c r="W1266" i="8"/>
  <c r="W1267" i="8"/>
  <c r="W1268" i="8"/>
  <c r="W1269" i="8"/>
  <c r="W1270" i="8"/>
  <c r="W1271" i="8"/>
  <c r="W1272" i="8"/>
  <c r="W1273" i="8"/>
  <c r="W1274" i="8"/>
  <c r="W1275" i="8"/>
  <c r="W1276" i="8"/>
  <c r="W1277" i="8"/>
  <c r="W1278" i="8"/>
  <c r="W1279" i="8"/>
  <c r="W1280" i="8"/>
  <c r="W1281" i="8"/>
  <c r="W1282" i="8"/>
  <c r="W1283" i="8"/>
  <c r="W1284" i="8"/>
  <c r="W1285" i="8"/>
  <c r="W1286" i="8"/>
  <c r="W1287" i="8"/>
  <c r="W1288" i="8"/>
  <c r="W1289" i="8"/>
  <c r="W1290" i="8"/>
  <c r="W1291" i="8"/>
  <c r="W1292" i="8"/>
  <c r="W1293" i="8"/>
  <c r="W1294" i="8"/>
  <c r="W1295" i="8"/>
  <c r="W1296" i="8"/>
  <c r="W1297" i="8"/>
  <c r="W1298" i="8"/>
  <c r="W1299" i="8"/>
  <c r="W1300" i="8"/>
  <c r="W1301" i="8"/>
  <c r="W1302" i="8"/>
  <c r="W1303" i="8"/>
  <c r="W1304" i="8"/>
  <c r="W1305" i="8"/>
  <c r="W1306" i="8"/>
  <c r="W1307" i="8"/>
  <c r="W1308" i="8"/>
  <c r="W1309" i="8"/>
  <c r="W1310" i="8"/>
  <c r="W1311" i="8"/>
  <c r="W1312" i="8"/>
  <c r="W1313" i="8"/>
  <c r="W1314" i="8"/>
  <c r="W1315" i="8"/>
  <c r="W1316" i="8"/>
  <c r="W1317" i="8"/>
  <c r="W1318" i="8"/>
  <c r="W1319" i="8"/>
  <c r="W1320" i="8"/>
  <c r="W1321" i="8"/>
  <c r="W1322" i="8"/>
  <c r="W1323" i="8"/>
  <c r="W1324" i="8"/>
  <c r="W1325" i="8"/>
  <c r="W1326" i="8"/>
  <c r="W1327" i="8"/>
  <c r="W1328" i="8"/>
  <c r="W1329" i="8"/>
  <c r="W1330" i="8"/>
  <c r="W1331" i="8"/>
  <c r="W1332" i="8"/>
  <c r="W1333" i="8"/>
  <c r="W1334" i="8"/>
  <c r="W1335" i="8"/>
  <c r="W1336" i="8"/>
  <c r="W1337" i="8"/>
  <c r="W1338" i="8"/>
  <c r="W1339" i="8"/>
  <c r="W1340" i="8"/>
  <c r="W1341" i="8"/>
  <c r="W1342" i="8"/>
  <c r="W1343" i="8"/>
  <c r="W1344" i="8"/>
  <c r="W1345" i="8"/>
  <c r="W1346" i="8"/>
  <c r="W1347" i="8"/>
  <c r="W1348" i="8"/>
  <c r="W1349" i="8"/>
  <c r="W1350" i="8"/>
  <c r="W1351" i="8"/>
  <c r="W1352" i="8"/>
  <c r="W1353" i="8"/>
  <c r="W1354" i="8"/>
  <c r="W1355" i="8"/>
  <c r="W1356" i="8"/>
  <c r="W1357" i="8"/>
  <c r="W1358" i="8"/>
  <c r="W1359" i="8"/>
  <c r="W1360" i="8"/>
  <c r="W1361" i="8"/>
  <c r="W1362" i="8"/>
  <c r="W1363" i="8"/>
  <c r="W1364" i="8"/>
  <c r="W1365" i="8"/>
  <c r="W1366" i="8"/>
  <c r="W1367" i="8"/>
  <c r="W1368" i="8"/>
  <c r="W1369" i="8"/>
  <c r="W1370" i="8"/>
  <c r="W1371" i="8"/>
  <c r="W1372" i="8"/>
  <c r="W1373" i="8"/>
  <c r="W1374" i="8"/>
  <c r="W1375" i="8"/>
  <c r="W1376" i="8"/>
  <c r="W1377" i="8"/>
  <c r="W1378" i="8"/>
  <c r="W1379" i="8"/>
  <c r="W1380" i="8"/>
  <c r="W1381" i="8"/>
  <c r="W1382" i="8"/>
  <c r="W1383" i="8"/>
  <c r="W1384" i="8"/>
  <c r="W1385" i="8"/>
  <c r="W1386" i="8"/>
  <c r="W1387" i="8"/>
  <c r="W1388" i="8"/>
  <c r="W1389" i="8"/>
  <c r="W1390" i="8"/>
  <c r="W1391" i="8"/>
  <c r="W1392" i="8"/>
  <c r="W1393" i="8"/>
  <c r="W1394" i="8"/>
  <c r="W1395" i="8"/>
  <c r="W1396" i="8"/>
  <c r="W1397" i="8"/>
  <c r="W1398" i="8"/>
  <c r="W1399" i="8"/>
  <c r="W1400" i="8"/>
  <c r="W1401" i="8"/>
  <c r="W1402" i="8"/>
  <c r="W1403" i="8"/>
  <c r="W1404" i="8"/>
  <c r="W1405" i="8"/>
  <c r="W1406" i="8"/>
  <c r="W1407" i="8"/>
  <c r="W1408" i="8"/>
  <c r="W1409" i="8"/>
  <c r="W1410" i="8"/>
  <c r="W1411" i="8"/>
  <c r="W1412" i="8"/>
  <c r="W1413" i="8"/>
  <c r="W1414" i="8"/>
  <c r="W1415" i="8"/>
  <c r="W1416" i="8"/>
  <c r="W1417" i="8"/>
  <c r="W1418" i="8"/>
  <c r="W1419" i="8"/>
  <c r="W1420" i="8"/>
  <c r="W1421" i="8"/>
  <c r="W1422" i="8"/>
  <c r="W1423" i="8"/>
  <c r="W1424" i="8"/>
  <c r="W1425" i="8"/>
  <c r="W1426" i="8"/>
  <c r="W1427" i="8"/>
  <c r="W1428" i="8"/>
  <c r="W1429" i="8"/>
  <c r="W1430" i="8"/>
  <c r="W1431" i="8"/>
  <c r="W1432" i="8"/>
  <c r="W1433" i="8"/>
  <c r="W1434" i="8"/>
  <c r="W1435" i="8"/>
  <c r="W1436" i="8"/>
  <c r="W1437" i="8"/>
  <c r="W1438" i="8"/>
  <c r="W1439" i="8"/>
  <c r="W1440" i="8"/>
  <c r="W1441" i="8"/>
  <c r="W1442" i="8"/>
  <c r="W1443" i="8"/>
  <c r="W1444" i="8"/>
  <c r="W1445" i="8"/>
  <c r="W1446" i="8"/>
  <c r="W1447" i="8"/>
  <c r="W1448" i="8"/>
  <c r="W1449" i="8"/>
  <c r="W1450" i="8"/>
  <c r="W1451" i="8"/>
  <c r="W1452" i="8"/>
  <c r="W1453" i="8"/>
  <c r="W1454" i="8"/>
  <c r="W1455" i="8"/>
  <c r="W1456" i="8"/>
  <c r="W1457" i="8"/>
  <c r="W1458" i="8"/>
  <c r="W1459" i="8"/>
  <c r="W1460" i="8"/>
  <c r="W1461" i="8"/>
  <c r="W1462" i="8"/>
  <c r="W1463" i="8"/>
  <c r="W1464" i="8"/>
  <c r="W1465" i="8"/>
  <c r="W1466" i="8"/>
  <c r="W1467" i="8"/>
  <c r="W1468" i="8"/>
  <c r="W1469" i="8"/>
  <c r="W1470" i="8"/>
  <c r="W1471" i="8"/>
  <c r="W1472" i="8"/>
  <c r="W1473" i="8"/>
  <c r="W1474" i="8"/>
  <c r="W1475" i="8"/>
  <c r="W1476" i="8"/>
  <c r="W1477" i="8"/>
  <c r="W1478" i="8"/>
  <c r="W1479" i="8"/>
  <c r="W1480" i="8"/>
  <c r="W1481" i="8"/>
  <c r="W1482" i="8"/>
  <c r="W1483" i="8"/>
  <c r="W1484" i="8"/>
  <c r="W1485" i="8"/>
  <c r="W1486" i="8"/>
  <c r="W1487" i="8"/>
  <c r="W1488" i="8"/>
  <c r="W1489" i="8"/>
  <c r="W1490" i="8"/>
  <c r="W1491" i="8"/>
  <c r="W1492" i="8"/>
  <c r="W1493" i="8"/>
  <c r="W1494" i="8"/>
  <c r="W1495" i="8"/>
  <c r="W1496" i="8"/>
  <c r="W1497" i="8"/>
  <c r="W1498" i="8"/>
  <c r="W1499" i="8"/>
  <c r="W1500" i="8"/>
  <c r="W1501" i="8"/>
  <c r="W1502" i="8"/>
  <c r="W1503" i="8"/>
  <c r="W1504" i="8"/>
  <c r="W1505" i="8"/>
  <c r="W1506" i="8"/>
  <c r="W1507" i="8"/>
  <c r="W1508" i="8"/>
  <c r="W1509" i="8"/>
  <c r="W1510" i="8"/>
  <c r="W1511" i="8"/>
  <c r="W1512" i="8"/>
  <c r="W1513" i="8"/>
  <c r="W1514" i="8"/>
  <c r="W1515" i="8"/>
  <c r="W1516" i="8"/>
  <c r="W1517" i="8"/>
  <c r="W1518" i="8"/>
  <c r="W1519" i="8"/>
  <c r="W1520" i="8"/>
  <c r="W1521" i="8"/>
  <c r="W1522" i="8"/>
  <c r="W1523" i="8"/>
  <c r="W1524" i="8"/>
  <c r="W1525" i="8"/>
  <c r="W1526" i="8"/>
  <c r="W1527" i="8"/>
  <c r="W1528" i="8"/>
  <c r="W1529" i="8"/>
  <c r="W1530" i="8"/>
  <c r="W1531" i="8"/>
  <c r="W1532" i="8"/>
  <c r="W1533" i="8"/>
  <c r="W1534" i="8"/>
  <c r="W1535" i="8"/>
  <c r="W1536" i="8"/>
  <c r="W1537" i="8"/>
  <c r="W1538" i="8"/>
  <c r="W1539" i="8"/>
  <c r="W1540" i="8"/>
  <c r="W1541" i="8"/>
  <c r="W1542" i="8"/>
  <c r="W1543" i="8"/>
  <c r="W1544" i="8"/>
  <c r="W1545" i="8"/>
  <c r="W1546" i="8"/>
  <c r="W1547" i="8"/>
  <c r="W1548" i="8"/>
  <c r="W1549" i="8"/>
  <c r="W1550" i="8"/>
  <c r="W1551" i="8"/>
  <c r="W1552" i="8"/>
  <c r="W1553" i="8"/>
  <c r="W1554" i="8"/>
  <c r="W1555" i="8"/>
  <c r="W1556" i="8"/>
  <c r="W1557" i="8"/>
  <c r="W1558" i="8"/>
  <c r="W1559" i="8"/>
  <c r="W1560" i="8"/>
  <c r="W1561" i="8"/>
  <c r="W1562" i="8"/>
  <c r="W1563" i="8"/>
  <c r="W1564" i="8"/>
  <c r="W1565" i="8"/>
  <c r="W1566" i="8"/>
  <c r="W1567" i="8"/>
  <c r="W1568" i="8"/>
  <c r="W1569" i="8"/>
  <c r="W1570" i="8"/>
  <c r="W1571" i="8"/>
  <c r="W1572" i="8"/>
  <c r="W1573" i="8"/>
  <c r="W1574" i="8"/>
  <c r="W1575" i="8"/>
  <c r="W1576" i="8"/>
  <c r="W1577" i="8"/>
  <c r="W1578" i="8"/>
  <c r="W1579" i="8"/>
  <c r="W1580" i="8"/>
  <c r="W1581" i="8"/>
  <c r="W1582" i="8"/>
  <c r="W1583" i="8"/>
  <c r="W1584" i="8"/>
  <c r="W1585" i="8"/>
  <c r="W1586" i="8"/>
  <c r="W1587" i="8"/>
  <c r="W1588" i="8"/>
  <c r="W1589" i="8"/>
  <c r="W1590" i="8"/>
  <c r="W1591" i="8"/>
  <c r="W1592" i="8"/>
  <c r="W1593" i="8"/>
  <c r="W1594" i="8"/>
  <c r="W1595" i="8"/>
  <c r="W1596" i="8"/>
  <c r="W1597" i="8"/>
  <c r="W1598" i="8"/>
  <c r="W1599" i="8"/>
  <c r="W1600" i="8"/>
  <c r="W1601" i="8"/>
  <c r="W1602" i="8"/>
  <c r="W1603" i="8"/>
  <c r="W1604" i="8"/>
  <c r="W1605" i="8"/>
  <c r="W1606" i="8"/>
  <c r="W1607" i="8"/>
  <c r="W1608" i="8"/>
  <c r="W1609" i="8"/>
  <c r="W1610" i="8"/>
  <c r="W1611" i="8"/>
  <c r="W1612" i="8"/>
  <c r="W1613" i="8"/>
  <c r="W1614" i="8"/>
  <c r="W1615" i="8"/>
  <c r="W1616" i="8"/>
  <c r="W1617" i="8"/>
  <c r="W1618" i="8"/>
  <c r="W1619" i="8"/>
  <c r="W1620" i="8"/>
  <c r="W1621" i="8"/>
  <c r="W1622" i="8"/>
  <c r="W1623" i="8"/>
  <c r="W1624" i="8"/>
  <c r="W1625" i="8"/>
  <c r="W1626" i="8"/>
  <c r="W1627" i="8"/>
  <c r="W1628" i="8"/>
  <c r="W1629" i="8"/>
  <c r="W1630" i="8"/>
  <c r="W1631" i="8"/>
  <c r="W1632" i="8"/>
  <c r="W1633" i="8"/>
  <c r="W1634" i="8"/>
  <c r="W1635" i="8"/>
  <c r="W1636" i="8"/>
  <c r="W1637" i="8"/>
  <c r="W1638" i="8"/>
  <c r="W1639" i="8"/>
  <c r="W1640" i="8"/>
  <c r="W1641" i="8"/>
  <c r="W1642" i="8"/>
  <c r="W1643" i="8"/>
  <c r="W1644" i="8"/>
  <c r="W1645" i="8"/>
  <c r="W1646" i="8"/>
  <c r="W1647" i="8"/>
  <c r="W1648" i="8"/>
  <c r="W1649" i="8"/>
  <c r="W1650" i="8"/>
  <c r="W1651" i="8"/>
  <c r="W1652" i="8"/>
  <c r="W1653" i="8"/>
  <c r="W1654" i="8"/>
  <c r="W1655" i="8"/>
  <c r="W1656" i="8"/>
  <c r="W1657" i="8"/>
  <c r="W1658" i="8"/>
  <c r="W1659" i="8"/>
  <c r="W1660" i="8"/>
  <c r="W1661" i="8"/>
  <c r="W1662" i="8"/>
  <c r="W1663" i="8"/>
  <c r="W1664" i="8"/>
  <c r="W1665" i="8"/>
  <c r="W1666" i="8"/>
  <c r="W1667" i="8"/>
  <c r="W1668" i="8"/>
  <c r="W1669" i="8"/>
  <c r="W1670" i="8"/>
  <c r="W1671" i="8"/>
  <c r="W1672" i="8"/>
  <c r="W1673" i="8"/>
  <c r="W1674" i="8"/>
  <c r="W1675" i="8"/>
  <c r="W1676" i="8"/>
  <c r="W1677" i="8"/>
  <c r="W1678" i="8"/>
  <c r="W1679" i="8"/>
  <c r="W1680" i="8"/>
  <c r="W1681" i="8"/>
  <c r="W1682" i="8"/>
  <c r="W1683" i="8"/>
  <c r="W1684" i="8"/>
  <c r="W1685" i="8"/>
  <c r="W1686" i="8"/>
  <c r="W1687" i="8"/>
  <c r="W1688" i="8"/>
  <c r="W1689" i="8"/>
  <c r="W1690" i="8"/>
  <c r="W1691" i="8"/>
  <c r="W1692" i="8"/>
  <c r="W1693" i="8"/>
  <c r="W1694" i="8"/>
  <c r="W1695" i="8"/>
  <c r="W1696" i="8"/>
  <c r="W1697" i="8"/>
  <c r="W1698" i="8"/>
  <c r="W1699" i="8"/>
  <c r="W1700" i="8"/>
  <c r="W1701" i="8"/>
  <c r="W1702" i="8"/>
  <c r="W1703" i="8"/>
  <c r="W1704" i="8"/>
  <c r="W1705" i="8"/>
  <c r="W1706" i="8"/>
  <c r="W1707" i="8"/>
  <c r="W1708" i="8"/>
  <c r="W1709" i="8"/>
  <c r="W1710" i="8"/>
  <c r="W1711" i="8"/>
  <c r="W1712" i="8"/>
  <c r="W1713" i="8"/>
  <c r="W1714" i="8"/>
  <c r="W1715" i="8"/>
  <c r="W1716" i="8"/>
  <c r="W1717" i="8"/>
  <c r="W1718" i="8"/>
  <c r="W1719" i="8"/>
  <c r="W1720" i="8"/>
  <c r="W1721" i="8"/>
  <c r="W1722" i="8"/>
  <c r="W1723" i="8"/>
  <c r="W1724" i="8"/>
  <c r="W1725" i="8"/>
  <c r="W1726" i="8"/>
  <c r="W1727" i="8"/>
  <c r="W1728" i="8"/>
  <c r="W1729" i="8"/>
  <c r="W1730" i="8"/>
  <c r="W1731" i="8"/>
  <c r="W1732" i="8"/>
  <c r="W1733" i="8"/>
  <c r="W1734" i="8"/>
  <c r="W1735" i="8"/>
  <c r="W1736" i="8"/>
  <c r="W1737" i="8"/>
  <c r="W1738" i="8"/>
  <c r="W1739" i="8"/>
  <c r="W1740" i="8"/>
  <c r="W1741" i="8"/>
  <c r="W1742" i="8"/>
  <c r="W1743" i="8"/>
  <c r="W1744" i="8"/>
  <c r="W1745" i="8"/>
  <c r="W1746" i="8"/>
  <c r="W1747" i="8"/>
  <c r="W1748" i="8"/>
  <c r="W1749" i="8"/>
  <c r="W1750" i="8"/>
  <c r="W1751" i="8"/>
  <c r="W1752" i="8"/>
  <c r="W1753" i="8"/>
  <c r="W1754" i="8"/>
  <c r="W1755" i="8"/>
  <c r="W1756" i="8"/>
  <c r="W1757" i="8"/>
  <c r="W1758" i="8"/>
  <c r="W1759" i="8"/>
  <c r="W1760" i="8"/>
  <c r="W1761" i="8"/>
  <c r="W1762" i="8"/>
  <c r="W1763" i="8"/>
  <c r="W1764" i="8"/>
  <c r="W1765" i="8"/>
  <c r="W1766" i="8"/>
  <c r="W1767" i="8"/>
  <c r="W1768" i="8"/>
  <c r="W1769" i="8"/>
  <c r="W1770" i="8"/>
  <c r="W1771" i="8"/>
  <c r="W1772" i="8"/>
  <c r="W1773" i="8"/>
  <c r="W1774" i="8"/>
  <c r="W1775" i="8"/>
  <c r="W1776" i="8"/>
  <c r="W1777" i="8"/>
  <c r="W1778" i="8"/>
  <c r="W1779" i="8"/>
  <c r="W1780" i="8"/>
  <c r="W1781" i="8"/>
  <c r="W1782" i="8"/>
  <c r="W1783" i="8"/>
  <c r="W1784" i="8"/>
  <c r="W1785" i="8"/>
  <c r="W1786" i="8"/>
  <c r="W1787" i="8"/>
  <c r="W1788" i="8"/>
  <c r="W1789" i="8"/>
  <c r="W1790" i="8"/>
  <c r="W1791" i="8"/>
  <c r="W1792" i="8"/>
  <c r="W1793" i="8"/>
  <c r="W1794" i="8"/>
  <c r="W1795" i="8"/>
  <c r="W1796" i="8"/>
  <c r="W1797" i="8"/>
  <c r="W1798" i="8"/>
  <c r="W1799" i="8"/>
  <c r="W1800" i="8"/>
  <c r="W1801" i="8"/>
  <c r="W1802" i="8"/>
  <c r="W1803" i="8"/>
  <c r="W1804" i="8"/>
  <c r="W1805" i="8"/>
  <c r="W1806" i="8"/>
  <c r="W1807" i="8"/>
  <c r="W1808" i="8"/>
  <c r="W1809" i="8"/>
  <c r="W1810" i="8"/>
  <c r="W1811" i="8"/>
  <c r="W1812" i="8"/>
  <c r="W1813" i="8"/>
  <c r="W1814" i="8"/>
  <c r="W1815" i="8"/>
  <c r="W1816" i="8"/>
  <c r="W1817" i="8"/>
  <c r="W1818" i="8"/>
  <c r="W1819" i="8"/>
  <c r="W1820" i="8"/>
  <c r="W1821" i="8"/>
  <c r="W1822" i="8"/>
  <c r="W1823" i="8"/>
  <c r="W1824" i="8"/>
  <c r="W1825" i="8"/>
  <c r="W1826" i="8"/>
  <c r="W1827" i="8"/>
  <c r="W1828" i="8"/>
  <c r="W1829" i="8"/>
  <c r="W1830" i="8"/>
  <c r="W1831" i="8"/>
  <c r="W1832" i="8"/>
  <c r="W1833" i="8"/>
  <c r="W1834" i="8"/>
  <c r="W1835" i="8"/>
  <c r="W1836" i="8"/>
  <c r="W1837" i="8"/>
  <c r="W1838" i="8"/>
  <c r="W1839" i="8"/>
  <c r="W1840" i="8"/>
  <c r="W1841" i="8"/>
  <c r="W1842" i="8"/>
  <c r="W1843" i="8"/>
  <c r="W1844" i="8"/>
  <c r="W1845" i="8"/>
  <c r="W1846" i="8"/>
  <c r="W1847" i="8"/>
  <c r="W1848" i="8"/>
  <c r="W1849" i="8"/>
  <c r="W1850" i="8"/>
  <c r="W1851" i="8"/>
  <c r="W1852" i="8"/>
  <c r="W1853" i="8"/>
  <c r="W1854" i="8"/>
  <c r="W1855" i="8"/>
  <c r="W1856" i="8"/>
  <c r="W1857" i="8"/>
  <c r="W1858" i="8"/>
  <c r="W1859" i="8"/>
  <c r="W1860" i="8"/>
  <c r="W1861" i="8"/>
  <c r="W1862" i="8"/>
  <c r="W1863" i="8"/>
  <c r="W1864" i="8"/>
  <c r="W1865" i="8"/>
  <c r="W1866" i="8"/>
  <c r="W1867" i="8"/>
  <c r="W1868" i="8"/>
  <c r="W1869" i="8"/>
  <c r="W1870" i="8"/>
  <c r="W1871" i="8"/>
  <c r="W1872" i="8"/>
  <c r="W1873" i="8"/>
  <c r="W1874" i="8"/>
  <c r="W1875" i="8"/>
  <c r="W1876" i="8"/>
  <c r="W1877" i="8"/>
  <c r="W1878" i="8"/>
  <c r="W1879" i="8"/>
  <c r="W1880" i="8"/>
  <c r="W1881" i="8"/>
  <c r="W1882" i="8"/>
  <c r="W1883" i="8"/>
  <c r="W1884" i="8"/>
  <c r="W1885" i="8"/>
  <c r="W1886" i="8"/>
  <c r="W1887" i="8"/>
  <c r="W1888" i="8"/>
  <c r="W1889" i="8"/>
  <c r="W1890" i="8"/>
  <c r="W1891" i="8"/>
  <c r="W1892" i="8"/>
  <c r="W1893" i="8"/>
  <c r="W1894" i="8"/>
  <c r="W1895" i="8"/>
  <c r="W1896" i="8"/>
  <c r="W1897" i="8"/>
  <c r="W1898" i="8"/>
  <c r="W1899" i="8"/>
  <c r="W1900" i="8"/>
  <c r="W1901" i="8"/>
  <c r="W1902" i="8"/>
  <c r="W1903" i="8"/>
  <c r="W1904" i="8"/>
  <c r="W1905" i="8"/>
  <c r="W1906" i="8"/>
  <c r="W1907" i="8"/>
  <c r="W1908" i="8"/>
  <c r="W1909" i="8"/>
  <c r="W1910" i="8"/>
  <c r="W1911" i="8"/>
  <c r="W1912" i="8"/>
  <c r="W1913" i="8"/>
  <c r="W1914" i="8"/>
  <c r="W1915" i="8"/>
  <c r="W1916" i="8"/>
  <c r="W1917" i="8"/>
  <c r="W1918" i="8"/>
  <c r="W1919" i="8"/>
  <c r="W1920" i="8"/>
  <c r="W1921" i="8"/>
  <c r="W1922" i="8"/>
  <c r="W1923" i="8"/>
  <c r="W1924" i="8"/>
  <c r="W1925" i="8"/>
  <c r="W1926" i="8"/>
  <c r="W1927" i="8"/>
  <c r="W1928" i="8"/>
  <c r="W1929" i="8"/>
  <c r="W1930" i="8"/>
  <c r="W1931" i="8"/>
  <c r="W1932" i="8"/>
  <c r="W1933" i="8"/>
  <c r="W1934" i="8"/>
  <c r="W1935" i="8"/>
  <c r="W1936" i="8"/>
  <c r="W1937" i="8"/>
  <c r="W1938" i="8"/>
  <c r="W1939" i="8"/>
  <c r="W1940" i="8"/>
  <c r="W1941" i="8"/>
  <c r="W1942" i="8"/>
  <c r="W1943" i="8"/>
  <c r="W1944" i="8"/>
  <c r="W1945" i="8"/>
  <c r="W1946" i="8"/>
  <c r="W1947" i="8"/>
  <c r="W1948" i="8"/>
  <c r="W1949" i="8"/>
  <c r="W1950" i="8"/>
  <c r="W1951" i="8"/>
  <c r="W1952" i="8"/>
  <c r="W1953" i="8"/>
  <c r="W1954" i="8"/>
  <c r="W1955" i="8"/>
  <c r="W1956" i="8"/>
  <c r="W1957" i="8"/>
  <c r="W1958" i="8"/>
  <c r="W1959" i="8"/>
  <c r="W1960" i="8"/>
  <c r="W1961" i="8"/>
  <c r="W1962" i="8"/>
  <c r="W1963" i="8"/>
  <c r="W1964" i="8"/>
  <c r="W1965" i="8"/>
  <c r="W1966" i="8"/>
  <c r="W1967" i="8"/>
  <c r="W1968" i="8"/>
  <c r="W1969" i="8"/>
  <c r="W1970" i="8"/>
  <c r="W1971" i="8"/>
  <c r="W1972" i="8"/>
  <c r="W1973" i="8"/>
  <c r="W1974" i="8"/>
  <c r="W1975" i="8"/>
  <c r="W1976" i="8"/>
  <c r="W1977" i="8"/>
  <c r="W1978" i="8"/>
  <c r="W1979" i="8"/>
  <c r="W1980" i="8"/>
  <c r="W1981" i="8"/>
  <c r="W1982" i="8"/>
  <c r="W1983" i="8"/>
  <c r="W1984" i="8"/>
  <c r="W1985" i="8"/>
  <c r="W1986" i="8"/>
  <c r="W1987" i="8"/>
  <c r="W1988" i="8"/>
  <c r="W1989" i="8"/>
  <c r="W1990" i="8"/>
  <c r="W1991" i="8"/>
  <c r="W1992" i="8"/>
  <c r="W1993" i="8"/>
  <c r="W1994" i="8"/>
  <c r="W1995" i="8"/>
  <c r="W1996" i="8"/>
  <c r="W1997" i="8"/>
  <c r="W1998" i="8"/>
  <c r="W1999" i="8"/>
  <c r="W2000" i="8"/>
  <c r="W2001" i="8"/>
  <c r="W2002" i="8"/>
  <c r="W2003" i="8"/>
  <c r="W2004" i="8"/>
  <c r="W2005" i="8"/>
  <c r="W2006" i="8"/>
  <c r="W2007" i="8"/>
  <c r="W2008" i="8"/>
  <c r="W2009" i="8"/>
  <c r="W2010" i="8"/>
  <c r="W2011" i="8"/>
  <c r="W2012" i="8"/>
  <c r="W2013" i="8"/>
  <c r="W2014" i="8"/>
  <c r="W2015" i="8"/>
  <c r="W2016" i="8"/>
  <c r="W2017" i="8"/>
  <c r="W2018" i="8"/>
  <c r="W2019" i="8"/>
  <c r="W2020" i="8"/>
  <c r="W2021" i="8"/>
  <c r="W2022" i="8"/>
  <c r="W2023" i="8"/>
  <c r="W2024" i="8"/>
  <c r="W2025" i="8"/>
  <c r="W2026" i="8"/>
  <c r="W2027" i="8"/>
  <c r="W2028" i="8"/>
  <c r="W2029" i="8"/>
  <c r="W2030" i="8"/>
  <c r="W2031" i="8"/>
  <c r="W2032" i="8"/>
  <c r="W2033" i="8"/>
  <c r="W2034" i="8"/>
  <c r="W2035" i="8"/>
  <c r="W2036" i="8"/>
  <c r="W2037" i="8"/>
  <c r="W2038" i="8"/>
  <c r="W2039" i="8"/>
  <c r="W2040" i="8"/>
  <c r="W2041" i="8"/>
  <c r="W2042" i="8"/>
  <c r="W2043" i="8"/>
  <c r="W2044" i="8"/>
  <c r="W2045" i="8"/>
  <c r="W2046" i="8"/>
  <c r="W2047" i="8"/>
  <c r="W2048" i="8"/>
  <c r="W2049" i="8"/>
  <c r="W2050" i="8"/>
  <c r="W2051" i="8"/>
  <c r="W2052" i="8"/>
  <c r="W2053" i="8"/>
  <c r="W2054" i="8"/>
  <c r="W2055" i="8"/>
  <c r="W2056" i="8"/>
  <c r="W2057" i="8"/>
  <c r="W2058" i="8"/>
  <c r="W2059" i="8"/>
  <c r="W2060" i="8"/>
  <c r="W2061" i="8"/>
  <c r="W2062" i="8"/>
  <c r="W2063" i="8"/>
  <c r="W2064" i="8"/>
  <c r="W2065" i="8"/>
  <c r="W2066" i="8"/>
  <c r="W2067" i="8"/>
  <c r="W2068" i="8"/>
  <c r="W2069" i="8"/>
  <c r="W2070" i="8"/>
  <c r="W2071" i="8"/>
  <c r="W2072" i="8"/>
  <c r="W2073" i="8"/>
  <c r="W2074" i="8"/>
  <c r="W2075" i="8"/>
  <c r="W2076" i="8"/>
  <c r="W2077" i="8"/>
  <c r="W2078" i="8"/>
  <c r="W2079" i="8"/>
  <c r="W2080" i="8"/>
  <c r="W2081" i="8"/>
  <c r="W2082" i="8"/>
  <c r="W2083" i="8"/>
  <c r="W2084" i="8"/>
  <c r="W2085" i="8"/>
  <c r="W2086" i="8"/>
  <c r="W2087" i="8"/>
  <c r="W2088" i="8"/>
  <c r="W2089" i="8"/>
  <c r="W2090" i="8"/>
  <c r="W2091" i="8"/>
  <c r="W2092" i="8"/>
  <c r="W2093" i="8"/>
  <c r="W2094" i="8"/>
  <c r="W2095" i="8"/>
  <c r="W2096" i="8"/>
  <c r="W2097" i="8"/>
  <c r="W2098" i="8"/>
  <c r="W2099" i="8"/>
  <c r="W2100" i="8"/>
  <c r="W2101" i="8"/>
  <c r="W2102" i="8"/>
  <c r="W2103" i="8"/>
  <c r="W2104" i="8"/>
  <c r="W2105" i="8"/>
  <c r="W2106" i="8"/>
  <c r="W2107" i="8"/>
  <c r="W2108" i="8"/>
  <c r="W2109" i="8"/>
  <c r="W2110" i="8"/>
  <c r="W2111" i="8"/>
  <c r="W2112" i="8"/>
  <c r="W2113" i="8"/>
  <c r="W2114" i="8"/>
  <c r="W2115" i="8"/>
  <c r="W2116" i="8"/>
  <c r="W2117" i="8"/>
  <c r="W2118" i="8"/>
  <c r="W2119" i="8"/>
  <c r="W2120" i="8"/>
  <c r="W2121" i="8"/>
  <c r="W2122" i="8"/>
  <c r="W2123" i="8"/>
  <c r="W2124" i="8"/>
  <c r="W2125" i="8"/>
  <c r="W2126" i="8"/>
  <c r="W2127" i="8"/>
  <c r="W2128" i="8"/>
  <c r="W2129" i="8"/>
  <c r="W2130" i="8"/>
  <c r="W2131" i="8"/>
  <c r="W2132" i="8"/>
  <c r="W2133" i="8"/>
  <c r="W2134" i="8"/>
  <c r="W2135" i="8"/>
  <c r="W2136" i="8"/>
  <c r="W2137" i="8"/>
  <c r="W2138" i="8"/>
  <c r="W2139" i="8"/>
  <c r="W2140" i="8"/>
  <c r="W2141" i="8"/>
  <c r="W2142" i="8"/>
  <c r="W2143" i="8"/>
  <c r="W2144" i="8"/>
  <c r="W2145" i="8"/>
  <c r="W2146" i="8"/>
  <c r="W2147" i="8"/>
  <c r="W2148" i="8"/>
  <c r="W2149" i="8"/>
  <c r="W2150" i="8"/>
  <c r="W2151" i="8"/>
  <c r="W2152" i="8"/>
  <c r="W2153" i="8"/>
  <c r="W2154" i="8"/>
  <c r="W2155" i="8"/>
  <c r="W2156" i="8"/>
  <c r="W2157" i="8"/>
  <c r="W2158" i="8"/>
  <c r="W2159" i="8"/>
  <c r="W2160" i="8"/>
  <c r="W2161" i="8"/>
  <c r="W2162" i="8"/>
  <c r="W2163" i="8"/>
  <c r="W2164" i="8"/>
  <c r="W2165" i="8"/>
  <c r="W2166" i="8"/>
  <c r="W2167" i="8"/>
  <c r="W2168" i="8"/>
  <c r="W2169" i="8"/>
  <c r="W2170" i="8"/>
  <c r="W2171" i="8"/>
  <c r="W2172" i="8"/>
  <c r="W2173" i="8"/>
  <c r="W2174" i="8"/>
  <c r="W2175" i="8"/>
  <c r="W2176" i="8"/>
  <c r="W2177" i="8"/>
  <c r="W2178" i="8"/>
  <c r="W2179" i="8"/>
  <c r="W2180" i="8"/>
  <c r="W2181" i="8"/>
  <c r="W2182" i="8"/>
  <c r="W2183" i="8"/>
  <c r="W2184" i="8"/>
  <c r="W2185" i="8"/>
  <c r="W2186" i="8"/>
  <c r="W2187" i="8"/>
  <c r="W2188" i="8"/>
  <c r="W2189" i="8"/>
  <c r="W2190" i="8"/>
  <c r="W2191" i="8"/>
  <c r="W2192" i="8"/>
  <c r="W2193" i="8"/>
  <c r="W2194" i="8"/>
  <c r="W2195" i="8"/>
  <c r="W2196" i="8"/>
  <c r="W2197" i="8"/>
  <c r="W2198" i="8"/>
  <c r="W2199" i="8"/>
  <c r="W2200" i="8"/>
  <c r="W2201" i="8"/>
  <c r="W2202" i="8"/>
  <c r="W2203" i="8"/>
  <c r="W2204" i="8"/>
  <c r="W2205" i="8"/>
  <c r="W2206" i="8"/>
  <c r="W2207" i="8"/>
  <c r="W2208" i="8"/>
  <c r="W2209" i="8"/>
  <c r="W2210" i="8"/>
  <c r="W2211" i="8"/>
  <c r="W2212" i="8"/>
  <c r="W2213" i="8"/>
  <c r="W2214" i="8"/>
  <c r="W2215" i="8"/>
  <c r="W2216" i="8"/>
  <c r="W2217" i="8"/>
  <c r="W2218" i="8"/>
  <c r="W2219" i="8"/>
  <c r="W2220" i="8"/>
  <c r="W2221" i="8"/>
  <c r="W2222" i="8"/>
  <c r="W2223" i="8"/>
  <c r="W2224" i="8"/>
  <c r="W2225" i="8"/>
  <c r="W2226" i="8"/>
  <c r="W2227" i="8"/>
  <c r="W2228" i="8"/>
  <c r="W2229" i="8"/>
  <c r="W2230" i="8"/>
  <c r="W2231" i="8"/>
  <c r="W2232" i="8"/>
  <c r="W2233" i="8"/>
  <c r="W2234" i="8"/>
  <c r="W2235" i="8"/>
  <c r="W2236" i="8"/>
  <c r="W2237" i="8"/>
  <c r="W2238" i="8"/>
  <c r="W2239" i="8"/>
  <c r="W2240" i="8"/>
  <c r="W2241" i="8"/>
  <c r="W2242" i="8"/>
  <c r="W2243" i="8"/>
  <c r="W2244" i="8"/>
  <c r="W2245" i="8"/>
  <c r="W2246" i="8"/>
  <c r="W2247" i="8"/>
  <c r="W2248" i="8"/>
  <c r="W2249" i="8"/>
  <c r="W2250" i="8"/>
  <c r="W2251" i="8"/>
  <c r="W2252" i="8"/>
  <c r="W2253" i="8"/>
  <c r="W2254" i="8"/>
  <c r="W2255" i="8"/>
  <c r="W2256" i="8"/>
  <c r="W2257" i="8"/>
  <c r="W2258" i="8"/>
  <c r="W2259" i="8"/>
  <c r="W2260" i="8"/>
  <c r="W2261" i="8"/>
  <c r="W2262" i="8"/>
  <c r="W2263" i="8"/>
  <c r="W2264" i="8"/>
  <c r="W2265" i="8"/>
  <c r="W2266" i="8"/>
  <c r="W2267" i="8"/>
  <c r="W2268" i="8"/>
  <c r="W2269" i="8"/>
  <c r="W2270" i="8"/>
  <c r="W2271" i="8"/>
  <c r="W2272" i="8"/>
  <c r="W2273" i="8"/>
  <c r="W2274" i="8"/>
  <c r="W2275" i="8"/>
  <c r="W2276" i="8"/>
  <c r="W2277" i="8"/>
  <c r="W2278" i="8"/>
  <c r="W2279" i="8"/>
  <c r="W2280" i="8"/>
  <c r="W2281" i="8"/>
  <c r="W2282" i="8"/>
  <c r="W2283" i="8"/>
  <c r="W2284" i="8"/>
  <c r="W2285" i="8"/>
  <c r="W2286" i="8"/>
  <c r="W2287" i="8"/>
  <c r="W2288" i="8"/>
  <c r="W2289" i="8"/>
  <c r="W2290" i="8"/>
  <c r="W2291" i="8"/>
  <c r="W2292" i="8"/>
  <c r="W2293" i="8"/>
  <c r="W2294" i="8"/>
  <c r="W2295" i="8"/>
  <c r="W2296" i="8"/>
  <c r="W2297" i="8"/>
  <c r="W2298" i="8"/>
  <c r="W2299" i="8"/>
  <c r="W2300" i="8"/>
  <c r="W2301" i="8"/>
  <c r="W2302" i="8"/>
  <c r="W2303" i="8"/>
  <c r="W2304" i="8"/>
  <c r="W2305" i="8"/>
  <c r="W2306" i="8"/>
  <c r="W2307" i="8"/>
  <c r="W2308" i="8"/>
  <c r="W2309" i="8"/>
  <c r="W2310" i="8"/>
  <c r="W2311" i="8"/>
  <c r="W2312" i="8"/>
  <c r="W2313" i="8"/>
  <c r="W2314" i="8"/>
  <c r="W2315" i="8"/>
  <c r="W2316" i="8"/>
  <c r="W2317" i="8"/>
  <c r="W2318" i="8"/>
  <c r="W2319" i="8"/>
  <c r="W2320" i="8"/>
  <c r="W2321" i="8"/>
  <c r="W2322" i="8"/>
  <c r="W2323" i="8"/>
  <c r="W2324" i="8"/>
  <c r="W2325" i="8"/>
  <c r="W2326" i="8"/>
  <c r="W2327" i="8"/>
  <c r="W2328" i="8"/>
  <c r="W2329" i="8"/>
  <c r="W2330" i="8"/>
  <c r="W2331" i="8"/>
  <c r="W2332" i="8"/>
  <c r="W2333" i="8"/>
  <c r="W2334" i="8"/>
  <c r="W2335" i="8"/>
  <c r="W2336" i="8"/>
  <c r="W2337" i="8"/>
  <c r="W2338" i="8"/>
  <c r="W2339" i="8"/>
  <c r="W2340" i="8"/>
  <c r="W2341" i="8"/>
  <c r="W2342" i="8"/>
  <c r="W2343" i="8"/>
  <c r="W2344" i="8"/>
  <c r="W2345" i="8"/>
  <c r="W2346" i="8"/>
  <c r="W2347" i="8"/>
  <c r="W2348" i="8"/>
  <c r="W2349" i="8"/>
  <c r="W2350" i="8"/>
  <c r="W2351" i="8"/>
  <c r="W2352" i="8"/>
  <c r="W2353" i="8"/>
  <c r="W2354" i="8"/>
  <c r="W2355" i="8"/>
  <c r="W2356" i="8"/>
  <c r="W2357" i="8"/>
  <c r="W2358" i="8"/>
  <c r="W2359" i="8"/>
  <c r="W2360" i="8"/>
  <c r="W2361" i="8"/>
  <c r="W2362" i="8"/>
  <c r="W2363" i="8"/>
  <c r="W2364" i="8"/>
  <c r="W2365" i="8"/>
  <c r="W2366" i="8"/>
  <c r="W2367" i="8"/>
  <c r="W2368" i="8"/>
  <c r="W2369" i="8"/>
  <c r="W2370" i="8"/>
  <c r="W2371" i="8"/>
  <c r="W2372" i="8"/>
  <c r="W2373" i="8"/>
  <c r="W2374" i="8"/>
  <c r="W2375" i="8"/>
  <c r="W2376" i="8"/>
  <c r="W2377" i="8"/>
  <c r="W2378" i="8"/>
  <c r="W2379" i="8"/>
  <c r="W2380" i="8"/>
  <c r="W2381" i="8"/>
  <c r="W2382" i="8"/>
  <c r="W2383" i="8"/>
  <c r="W2384" i="8"/>
  <c r="W2385" i="8"/>
  <c r="W2386" i="8"/>
  <c r="W2387" i="8"/>
  <c r="W2388" i="8"/>
  <c r="W2389" i="8"/>
  <c r="W2390" i="8"/>
  <c r="W2391" i="8"/>
  <c r="W2392" i="8"/>
  <c r="W2393" i="8"/>
  <c r="W2394" i="8"/>
  <c r="W2395" i="8"/>
  <c r="W2396" i="8"/>
  <c r="W2397" i="8"/>
  <c r="W2398" i="8"/>
  <c r="W2399" i="8"/>
  <c r="W2400" i="8"/>
  <c r="W2401" i="8"/>
  <c r="W2402" i="8"/>
  <c r="W2403" i="8"/>
  <c r="W2404" i="8"/>
  <c r="W2405" i="8"/>
  <c r="W2406" i="8"/>
  <c r="W2407" i="8"/>
  <c r="W2408" i="8"/>
  <c r="W2409" i="8"/>
  <c r="W2410" i="8"/>
  <c r="W2411" i="8"/>
  <c r="W2412" i="8"/>
  <c r="W2413" i="8"/>
  <c r="W2414" i="8"/>
  <c r="W2415" i="8"/>
  <c r="W2416" i="8"/>
  <c r="W2417" i="8"/>
  <c r="W2418" i="8"/>
  <c r="W2419" i="8"/>
  <c r="W2420" i="8"/>
  <c r="W2421" i="8"/>
  <c r="W2422" i="8"/>
  <c r="W2423" i="8"/>
  <c r="W2424" i="8"/>
  <c r="W2425" i="8"/>
  <c r="W2426" i="8"/>
  <c r="W2427" i="8"/>
  <c r="W2428" i="8"/>
  <c r="W2429" i="8"/>
  <c r="W2430" i="8"/>
  <c r="W2431" i="8"/>
  <c r="W2432" i="8"/>
  <c r="W2433" i="8"/>
  <c r="W2434" i="8"/>
  <c r="W2435" i="8"/>
  <c r="W2436" i="8"/>
  <c r="W2437" i="8"/>
  <c r="W2438" i="8"/>
  <c r="W2439" i="8"/>
  <c r="W2440" i="8"/>
  <c r="W2441" i="8"/>
  <c r="W2442" i="8"/>
  <c r="W2443" i="8"/>
  <c r="W2444" i="8"/>
  <c r="W2445" i="8"/>
  <c r="W2446" i="8"/>
  <c r="W2447" i="8"/>
  <c r="W2448" i="8"/>
  <c r="W2449" i="8"/>
  <c r="W2450" i="8"/>
  <c r="W2451" i="8"/>
  <c r="W2452" i="8"/>
  <c r="W2453" i="8"/>
  <c r="W2454" i="8"/>
  <c r="W2455" i="8"/>
  <c r="W2456" i="8"/>
  <c r="W2457" i="8"/>
  <c r="W2458" i="8"/>
  <c r="W2459" i="8"/>
  <c r="W2460" i="8"/>
  <c r="W2461" i="8"/>
  <c r="W2462" i="8"/>
  <c r="W2463" i="8"/>
  <c r="W2464" i="8"/>
  <c r="W2465" i="8"/>
  <c r="W2466" i="8"/>
  <c r="W2467" i="8"/>
  <c r="W2468" i="8"/>
  <c r="W2469" i="8"/>
  <c r="W2470" i="8"/>
  <c r="W2471" i="8"/>
  <c r="W2472" i="8"/>
  <c r="W2473" i="8"/>
  <c r="W2474" i="8"/>
  <c r="W2475" i="8"/>
  <c r="W2476" i="8"/>
  <c r="W2477" i="8"/>
  <c r="W2478" i="8"/>
  <c r="W2479" i="8"/>
  <c r="W2480" i="8"/>
  <c r="W2481" i="8"/>
  <c r="W2482" i="8"/>
  <c r="W2483" i="8"/>
  <c r="W2484" i="8"/>
  <c r="W2485" i="8"/>
  <c r="W2486" i="8"/>
  <c r="W2487" i="8"/>
  <c r="W2488" i="8"/>
  <c r="W2489" i="8"/>
  <c r="W2490" i="8"/>
  <c r="W2491" i="8"/>
  <c r="W2492" i="8"/>
  <c r="W2493" i="8"/>
  <c r="W2494" i="8"/>
  <c r="W2495" i="8"/>
  <c r="W2496" i="8"/>
  <c r="W2497" i="8"/>
  <c r="W2498" i="8"/>
  <c r="W2499" i="8"/>
  <c r="W2500" i="8"/>
  <c r="W2501" i="8"/>
  <c r="W2502" i="8"/>
  <c r="W2503" i="8"/>
  <c r="W2504" i="8"/>
  <c r="W2505" i="8"/>
  <c r="W2506" i="8"/>
  <c r="W2507" i="8"/>
  <c r="W2508" i="8"/>
  <c r="W2509" i="8"/>
  <c r="W2510" i="8"/>
  <c r="W2511" i="8"/>
  <c r="W2512" i="8"/>
  <c r="W2513" i="8"/>
  <c r="W2514" i="8"/>
  <c r="W2515" i="8"/>
  <c r="W2516" i="8"/>
  <c r="W2517" i="8"/>
  <c r="W2518" i="8"/>
  <c r="W2519" i="8"/>
  <c r="W2520" i="8"/>
  <c r="W2521" i="8"/>
  <c r="W2522" i="8"/>
  <c r="W2523" i="8"/>
  <c r="W2524" i="8"/>
  <c r="W2525" i="8"/>
  <c r="W2526" i="8"/>
  <c r="W2527" i="8"/>
  <c r="W2528" i="8"/>
  <c r="W2529" i="8"/>
  <c r="W2530" i="8"/>
  <c r="W2531" i="8"/>
  <c r="W2532" i="8"/>
  <c r="W2533" i="8"/>
  <c r="W2534" i="8"/>
  <c r="W2535" i="8"/>
  <c r="W2536" i="8"/>
  <c r="W2537" i="8"/>
  <c r="W2538" i="8"/>
  <c r="W2539" i="8"/>
  <c r="W2540" i="8"/>
  <c r="W2541" i="8"/>
  <c r="W2542" i="8"/>
  <c r="W2543" i="8"/>
  <c r="W2544" i="8"/>
  <c r="W2545" i="8"/>
  <c r="W2546" i="8"/>
  <c r="W2547" i="8"/>
  <c r="W2548" i="8"/>
  <c r="W2549" i="8"/>
  <c r="W2550" i="8"/>
  <c r="W2551" i="8"/>
  <c r="W2552" i="8"/>
  <c r="W2553" i="8"/>
  <c r="W2554" i="8"/>
  <c r="W2555" i="8"/>
  <c r="W2556" i="8"/>
  <c r="W2557" i="8"/>
  <c r="W2558" i="8"/>
  <c r="W2559" i="8"/>
  <c r="W2560" i="8"/>
  <c r="W2561" i="8"/>
  <c r="W2562" i="8"/>
  <c r="W2563" i="8"/>
  <c r="W2564" i="8"/>
  <c r="W2565" i="8"/>
  <c r="W2566" i="8"/>
  <c r="W2567" i="8"/>
  <c r="W2568" i="8"/>
  <c r="W2569" i="8"/>
  <c r="W2570" i="8"/>
  <c r="W2571" i="8"/>
  <c r="W2572" i="8"/>
  <c r="W2573" i="8"/>
  <c r="W2574" i="8"/>
  <c r="W2575" i="8"/>
  <c r="W2576" i="8"/>
  <c r="W2577" i="8"/>
  <c r="W2578" i="8"/>
  <c r="W2579" i="8"/>
  <c r="W2580" i="8"/>
  <c r="W2581" i="8"/>
  <c r="W2582" i="8"/>
  <c r="W2583" i="8"/>
  <c r="W2584" i="8"/>
  <c r="W2585" i="8"/>
  <c r="W2586" i="8"/>
  <c r="W2587" i="8"/>
  <c r="W2588" i="8"/>
  <c r="W2589" i="8"/>
  <c r="W2590" i="8"/>
  <c r="W2591" i="8"/>
  <c r="W2592" i="8"/>
  <c r="W2593" i="8"/>
  <c r="W2594" i="8"/>
  <c r="W2595" i="8"/>
  <c r="W2596" i="8"/>
  <c r="W2597" i="8"/>
  <c r="W2598" i="8"/>
  <c r="W2599" i="8"/>
  <c r="W2600" i="8"/>
  <c r="W2601" i="8"/>
  <c r="W2602" i="8"/>
  <c r="W2603" i="8"/>
  <c r="W2604" i="8"/>
  <c r="W2605" i="8"/>
  <c r="W2606" i="8"/>
  <c r="W2607" i="8"/>
  <c r="W2608" i="8"/>
  <c r="W2609" i="8"/>
  <c r="W2610" i="8"/>
  <c r="W2611" i="8"/>
  <c r="W2612" i="8"/>
  <c r="W2613" i="8"/>
  <c r="W2614" i="8"/>
  <c r="W2615" i="8"/>
  <c r="W2616" i="8"/>
  <c r="W2617" i="8"/>
  <c r="W2618" i="8"/>
  <c r="W2619" i="8"/>
  <c r="W2620" i="8"/>
  <c r="W2621" i="8"/>
  <c r="W2622" i="8"/>
  <c r="W2623" i="8"/>
  <c r="W2624" i="8"/>
  <c r="W2625" i="8"/>
  <c r="W2626" i="8"/>
  <c r="W2627" i="8"/>
  <c r="W2628" i="8"/>
  <c r="W2629" i="8"/>
  <c r="W2630" i="8"/>
  <c r="W2631" i="8"/>
  <c r="W2632" i="8"/>
  <c r="W2633" i="8"/>
  <c r="W2634" i="8"/>
  <c r="W2635" i="8"/>
  <c r="W2636" i="8"/>
  <c r="W2637" i="8"/>
  <c r="W2638" i="8"/>
  <c r="W2639" i="8"/>
  <c r="W2640" i="8"/>
  <c r="W2641" i="8"/>
  <c r="W2642" i="8"/>
  <c r="W2643" i="8"/>
  <c r="W2644" i="8"/>
  <c r="W2645" i="8"/>
  <c r="W2646" i="8"/>
  <c r="W2647" i="8"/>
  <c r="W2648" i="8"/>
  <c r="W2649" i="8"/>
  <c r="W2650" i="8"/>
  <c r="W2651" i="8"/>
  <c r="W2652" i="8"/>
  <c r="W2653" i="8"/>
  <c r="W2654" i="8"/>
  <c r="W2655" i="8"/>
  <c r="W2656" i="8"/>
  <c r="W2657" i="8"/>
  <c r="W2658" i="8"/>
  <c r="W2659" i="8"/>
  <c r="W2660" i="8"/>
  <c r="W2661" i="8"/>
  <c r="W2662" i="8"/>
  <c r="W2663" i="8"/>
  <c r="W2664" i="8"/>
  <c r="W2665" i="8"/>
  <c r="W2666" i="8"/>
  <c r="W2667" i="8"/>
  <c r="W2668" i="8"/>
  <c r="W2669" i="8"/>
  <c r="W2670" i="8"/>
  <c r="W2671" i="8"/>
  <c r="W2672" i="8"/>
  <c r="W2673" i="8"/>
  <c r="W2674" i="8"/>
  <c r="W2675" i="8"/>
  <c r="W2676" i="8"/>
  <c r="W2677" i="8"/>
  <c r="W2678" i="8"/>
  <c r="W2679" i="8"/>
  <c r="W2680" i="8"/>
  <c r="W2681" i="8"/>
  <c r="W2682" i="8"/>
  <c r="W2683" i="8"/>
  <c r="W2684" i="8"/>
  <c r="W2685" i="8"/>
  <c r="W2686" i="8"/>
  <c r="W2687" i="8"/>
  <c r="W2688" i="8"/>
  <c r="W2689" i="8"/>
  <c r="W2690" i="8"/>
  <c r="W2691" i="8"/>
  <c r="W2692" i="8"/>
  <c r="W2693" i="8"/>
  <c r="W2694" i="8"/>
  <c r="W2695" i="8"/>
  <c r="W2696" i="8"/>
  <c r="W2697" i="8"/>
  <c r="W2698" i="8"/>
  <c r="W2699" i="8"/>
  <c r="W2700" i="8"/>
  <c r="W2701" i="8"/>
  <c r="W2702" i="8"/>
  <c r="W2703" i="8"/>
  <c r="W2704" i="8"/>
  <c r="W2705" i="8"/>
  <c r="W2706" i="8"/>
  <c r="W2707" i="8"/>
  <c r="W2708" i="8"/>
  <c r="W2709" i="8"/>
  <c r="W2710" i="8"/>
  <c r="W2711" i="8"/>
  <c r="W2712" i="8"/>
  <c r="W2713" i="8"/>
  <c r="W2714" i="8"/>
  <c r="W2715" i="8"/>
  <c r="W2716" i="8"/>
  <c r="W2717" i="8"/>
  <c r="W2718" i="8"/>
  <c r="W2719" i="8"/>
  <c r="W2720" i="8"/>
  <c r="W2721" i="8"/>
  <c r="W2722" i="8"/>
  <c r="W2723" i="8"/>
  <c r="W2724" i="8"/>
  <c r="W2725" i="8"/>
  <c r="W2726" i="8"/>
  <c r="W2727" i="8"/>
  <c r="W2728" i="8"/>
  <c r="W2729" i="8"/>
  <c r="W2730" i="8"/>
  <c r="W2731" i="8"/>
  <c r="W2732" i="8"/>
  <c r="W2733" i="8"/>
  <c r="W2734" i="8"/>
  <c r="W2735" i="8"/>
  <c r="W2736" i="8"/>
  <c r="W2737" i="8"/>
  <c r="W2738" i="8"/>
  <c r="W2739" i="8"/>
  <c r="W2740" i="8"/>
  <c r="W2741" i="8"/>
  <c r="W2742" i="8"/>
  <c r="W2743" i="8"/>
  <c r="W2744" i="8"/>
  <c r="W2745" i="8"/>
  <c r="W2746" i="8"/>
  <c r="W2747" i="8"/>
  <c r="W2748" i="8"/>
  <c r="W2749" i="8"/>
  <c r="W2750" i="8"/>
  <c r="W2751" i="8"/>
  <c r="W2752" i="8"/>
  <c r="W2753" i="8"/>
  <c r="W2754" i="8"/>
  <c r="W2755" i="8"/>
  <c r="W2756" i="8"/>
  <c r="W2757" i="8"/>
  <c r="W2758" i="8"/>
  <c r="W2759" i="8"/>
  <c r="W2760" i="8"/>
  <c r="W2761" i="8"/>
  <c r="W2762" i="8"/>
  <c r="W2763" i="8"/>
  <c r="W2764" i="8"/>
  <c r="W2765" i="8"/>
  <c r="W2766" i="8"/>
  <c r="W2767" i="8"/>
  <c r="W2768" i="8"/>
  <c r="W2769" i="8"/>
  <c r="W2770" i="8"/>
  <c r="W2771" i="8"/>
  <c r="W2772" i="8"/>
  <c r="W2773" i="8"/>
  <c r="W2774" i="8"/>
  <c r="W2775" i="8"/>
  <c r="W2776" i="8"/>
  <c r="W2777" i="8"/>
  <c r="W2778" i="8"/>
  <c r="W2779" i="8"/>
  <c r="W2780" i="8"/>
  <c r="W2781" i="8"/>
  <c r="W2782" i="8"/>
  <c r="W2783" i="8"/>
  <c r="W2784" i="8"/>
  <c r="W2785" i="8"/>
  <c r="W2786" i="8"/>
  <c r="W2787" i="8"/>
  <c r="W2788" i="8"/>
  <c r="W2789" i="8"/>
  <c r="W2790" i="8"/>
  <c r="W2791" i="8"/>
  <c r="W2792" i="8"/>
  <c r="W2793" i="8"/>
  <c r="W2794" i="8"/>
  <c r="W2795" i="8"/>
  <c r="W2796" i="8"/>
  <c r="W2797" i="8"/>
  <c r="W2798" i="8"/>
  <c r="W2799" i="8"/>
  <c r="W2800" i="8"/>
  <c r="W2801" i="8"/>
  <c r="W2802" i="8"/>
  <c r="W2803" i="8"/>
  <c r="W2804" i="8"/>
  <c r="W2805" i="8"/>
  <c r="W2806" i="8"/>
  <c r="W2807" i="8"/>
  <c r="W2808" i="8"/>
  <c r="W2809" i="8"/>
  <c r="W2810" i="8"/>
  <c r="W2811" i="8"/>
  <c r="W2812" i="8"/>
  <c r="W2813" i="8"/>
  <c r="W2814" i="8"/>
  <c r="W2815" i="8"/>
  <c r="W2816" i="8"/>
  <c r="W2817" i="8"/>
  <c r="W2818" i="8"/>
  <c r="W2819" i="8"/>
  <c r="W2820" i="8"/>
  <c r="W2821" i="8"/>
  <c r="W2822" i="8"/>
  <c r="W2823" i="8"/>
  <c r="W2824" i="8"/>
  <c r="W2825" i="8"/>
  <c r="W2826" i="8"/>
  <c r="W2827" i="8"/>
  <c r="W2828" i="8"/>
  <c r="W2829" i="8"/>
  <c r="W2830" i="8"/>
  <c r="W2831" i="8"/>
  <c r="W2832" i="8"/>
  <c r="W2833" i="8"/>
  <c r="W2834" i="8"/>
  <c r="W2835" i="8"/>
  <c r="W2836" i="8"/>
  <c r="W2837" i="8"/>
  <c r="W2838" i="8"/>
  <c r="W2839" i="8"/>
  <c r="W2840" i="8"/>
  <c r="W2841" i="8"/>
  <c r="W2842" i="8"/>
  <c r="W2843" i="8"/>
  <c r="W2844" i="8"/>
  <c r="W2845" i="8"/>
  <c r="W2846" i="8"/>
  <c r="W2847" i="8"/>
  <c r="W2848" i="8"/>
  <c r="W2849" i="8"/>
  <c r="W2850" i="8"/>
  <c r="W2851" i="8"/>
  <c r="W2852" i="8"/>
  <c r="W2853" i="8"/>
  <c r="W2854" i="8"/>
  <c r="W2855" i="8"/>
  <c r="W2856" i="8"/>
  <c r="W2857" i="8"/>
  <c r="W2858" i="8"/>
  <c r="W2859" i="8"/>
  <c r="W2860" i="8"/>
  <c r="W2861" i="8"/>
  <c r="W2862" i="8"/>
  <c r="W2863" i="8"/>
  <c r="W2864" i="8"/>
  <c r="W2865" i="8"/>
  <c r="W2866" i="8"/>
  <c r="W2867" i="8"/>
  <c r="W2868" i="8"/>
  <c r="W2869" i="8"/>
  <c r="W2870" i="8"/>
  <c r="W2871" i="8"/>
  <c r="W2872" i="8"/>
  <c r="W2873" i="8"/>
  <c r="W2874" i="8"/>
  <c r="W2875" i="8"/>
  <c r="W2876" i="8"/>
  <c r="W2877" i="8"/>
  <c r="W2878" i="8"/>
  <c r="W2879" i="8"/>
  <c r="W2880" i="8"/>
  <c r="W2881" i="8"/>
  <c r="W2882" i="8"/>
  <c r="W2883" i="8"/>
  <c r="W2884" i="8"/>
  <c r="W2885" i="8"/>
  <c r="W2886" i="8"/>
  <c r="W2887" i="8"/>
  <c r="W2888" i="8"/>
  <c r="W2889" i="8"/>
  <c r="W2890" i="8"/>
  <c r="W2891" i="8"/>
  <c r="W2892" i="8"/>
  <c r="W2893" i="8"/>
  <c r="W2894" i="8"/>
  <c r="W2895" i="8"/>
  <c r="W2896" i="8"/>
  <c r="W2897" i="8"/>
  <c r="W2898" i="8"/>
  <c r="W2899" i="8"/>
  <c r="W2900" i="8"/>
  <c r="W2901" i="8"/>
  <c r="W2902" i="8"/>
  <c r="W2903" i="8"/>
  <c r="W2904" i="8"/>
  <c r="W2905" i="8"/>
  <c r="W2906" i="8"/>
  <c r="W2907" i="8"/>
  <c r="W2908" i="8"/>
  <c r="W2909" i="8"/>
  <c r="W2910" i="8"/>
  <c r="W2911" i="8"/>
  <c r="W2912" i="8"/>
  <c r="W2913" i="8"/>
  <c r="W2914" i="8"/>
  <c r="W2915" i="8"/>
  <c r="W2916" i="8"/>
  <c r="W2917" i="8"/>
  <c r="W2918" i="8"/>
  <c r="W2919" i="8"/>
  <c r="W2920" i="8"/>
  <c r="W2921" i="8"/>
  <c r="W2922" i="8"/>
  <c r="W2923" i="8"/>
  <c r="W2924" i="8"/>
  <c r="W2925" i="8"/>
  <c r="W2926" i="8"/>
  <c r="W2927" i="8"/>
  <c r="W2928" i="8"/>
  <c r="W2929" i="8"/>
  <c r="W2930" i="8"/>
  <c r="W2931" i="8"/>
  <c r="W2932" i="8"/>
  <c r="W2933" i="8"/>
  <c r="W2934" i="8"/>
  <c r="W2935" i="8"/>
  <c r="W2936" i="8"/>
  <c r="W2937" i="8"/>
  <c r="W2938" i="8"/>
  <c r="W2939" i="8"/>
  <c r="W2940" i="8"/>
  <c r="W2941" i="8"/>
  <c r="W2942" i="8"/>
  <c r="W2943" i="8"/>
  <c r="W2944" i="8"/>
  <c r="W2945" i="8"/>
  <c r="W2946" i="8"/>
  <c r="W2947" i="8"/>
  <c r="W2948" i="8"/>
  <c r="W2949" i="8"/>
  <c r="W2950" i="8"/>
  <c r="W2951" i="8"/>
  <c r="W2952" i="8"/>
  <c r="W2953" i="8"/>
  <c r="W2954" i="8"/>
  <c r="W2955" i="8"/>
  <c r="W2956" i="8"/>
  <c r="W2957" i="8"/>
  <c r="W2958" i="8"/>
  <c r="W2959" i="8"/>
  <c r="W2960" i="8"/>
  <c r="W2961" i="8"/>
  <c r="W2962" i="8"/>
  <c r="W2963" i="8"/>
  <c r="W2964" i="8"/>
  <c r="W2965" i="8"/>
  <c r="W2966" i="8"/>
  <c r="W2967" i="8"/>
  <c r="W2968" i="8"/>
  <c r="W2969" i="8"/>
  <c r="W2970" i="8"/>
  <c r="W2971" i="8"/>
  <c r="W2972" i="8"/>
  <c r="W2973" i="8"/>
  <c r="W2974" i="8"/>
  <c r="W2975" i="8"/>
  <c r="W2976" i="8"/>
  <c r="W2977" i="8"/>
  <c r="W2978" i="8"/>
  <c r="W2979" i="8"/>
  <c r="W2980" i="8"/>
  <c r="W2981" i="8"/>
  <c r="W2982" i="8"/>
  <c r="W2983" i="8"/>
  <c r="W2984" i="8"/>
  <c r="W2985" i="8"/>
  <c r="W2986" i="8"/>
  <c r="W2987" i="8"/>
  <c r="W2988" i="8"/>
  <c r="W2989" i="8"/>
  <c r="W2990" i="8"/>
  <c r="W2991" i="8"/>
  <c r="W2992" i="8"/>
  <c r="W2993" i="8"/>
  <c r="W2994" i="8"/>
  <c r="W2995" i="8"/>
  <c r="W2996" i="8"/>
  <c r="W2997" i="8"/>
  <c r="W2998" i="8"/>
  <c r="W2999" i="8"/>
  <c r="W3000" i="8"/>
  <c r="W3001" i="8"/>
  <c r="W3002" i="8"/>
  <c r="W3003" i="8"/>
  <c r="W3004" i="8"/>
  <c r="W3005" i="8"/>
  <c r="W3006" i="8"/>
  <c r="W3007" i="8"/>
  <c r="W3008" i="8"/>
  <c r="W3009" i="8"/>
  <c r="W3010" i="8"/>
  <c r="W3011" i="8"/>
  <c r="W3012" i="8"/>
  <c r="W3013" i="8"/>
  <c r="W3014" i="8"/>
  <c r="W3015" i="8"/>
  <c r="W3016" i="8"/>
  <c r="W3017" i="8"/>
  <c r="W3018" i="8"/>
  <c r="W3019" i="8"/>
  <c r="W3020" i="8"/>
  <c r="W3021" i="8"/>
  <c r="W3022" i="8"/>
  <c r="W3023" i="8"/>
  <c r="W3024" i="8"/>
  <c r="W3025" i="8"/>
  <c r="W3026" i="8"/>
  <c r="W3027" i="8"/>
  <c r="W3028" i="8"/>
  <c r="W3029" i="8"/>
  <c r="W3030" i="8"/>
  <c r="W3031" i="8"/>
  <c r="W3032" i="8"/>
  <c r="W3033" i="8"/>
  <c r="W3034" i="8"/>
  <c r="W3035" i="8"/>
  <c r="W3036" i="8"/>
  <c r="W3037" i="8"/>
  <c r="W3038" i="8"/>
  <c r="W3039" i="8"/>
  <c r="W3040" i="8"/>
  <c r="W3041" i="8"/>
  <c r="W3042" i="8"/>
  <c r="W3043" i="8"/>
  <c r="W3044" i="8"/>
  <c r="W3045" i="8"/>
  <c r="W3046" i="8"/>
  <c r="W3047" i="8"/>
  <c r="W3048" i="8"/>
  <c r="W3049" i="8"/>
  <c r="W3050" i="8"/>
  <c r="W3051" i="8"/>
  <c r="W3052" i="8"/>
  <c r="W3053" i="8"/>
  <c r="W3054" i="8"/>
  <c r="W3055" i="8"/>
  <c r="W3056" i="8"/>
  <c r="W3057" i="8"/>
  <c r="W3058" i="8"/>
  <c r="W3059" i="8"/>
  <c r="W3060" i="8"/>
  <c r="W3061" i="8"/>
  <c r="W3062" i="8"/>
  <c r="W3063" i="8"/>
  <c r="W3064" i="8"/>
  <c r="W3065" i="8"/>
  <c r="W3066" i="8"/>
  <c r="W3067" i="8"/>
  <c r="W3068" i="8"/>
  <c r="W3069" i="8"/>
  <c r="W3070" i="8"/>
  <c r="W3071" i="8"/>
  <c r="W3072" i="8"/>
  <c r="W3073" i="8"/>
  <c r="W3074" i="8"/>
  <c r="W3075" i="8"/>
  <c r="W3076" i="8"/>
  <c r="W3077" i="8"/>
  <c r="W3078" i="8"/>
  <c r="W3079" i="8"/>
  <c r="W3080" i="8"/>
  <c r="W3081" i="8"/>
  <c r="W3082" i="8"/>
  <c r="W3083" i="8"/>
  <c r="W3084" i="8"/>
  <c r="W3085" i="8"/>
  <c r="W3086" i="8"/>
  <c r="W3087" i="8"/>
  <c r="W3088" i="8"/>
  <c r="W3089" i="8"/>
  <c r="W3090" i="8"/>
  <c r="W3091" i="8"/>
  <c r="W3092" i="8"/>
  <c r="W3093" i="8"/>
  <c r="W3094" i="8"/>
  <c r="W3095" i="8"/>
  <c r="W3096" i="8"/>
  <c r="W3097" i="8"/>
  <c r="W3098" i="8"/>
  <c r="W3099" i="8"/>
  <c r="W3100" i="8"/>
  <c r="W3101" i="8"/>
  <c r="W3102" i="8"/>
  <c r="W3103" i="8"/>
  <c r="W3104" i="8"/>
  <c r="W3105" i="8"/>
  <c r="W3106" i="8"/>
  <c r="W3107" i="8"/>
  <c r="W3108" i="8"/>
  <c r="W3109" i="8"/>
  <c r="W3110" i="8"/>
  <c r="W3111" i="8"/>
  <c r="W3112" i="8"/>
  <c r="W3113" i="8"/>
  <c r="W3114" i="8"/>
  <c r="W3115" i="8"/>
  <c r="W3116" i="8"/>
  <c r="W3117" i="8"/>
  <c r="W3118" i="8"/>
  <c r="W3119" i="8"/>
  <c r="W3120" i="8"/>
  <c r="W3121" i="8"/>
  <c r="W3122" i="8"/>
  <c r="W3123" i="8"/>
  <c r="W3124" i="8"/>
  <c r="W3125" i="8"/>
  <c r="W3126" i="8"/>
  <c r="W3127" i="8"/>
  <c r="W3128" i="8"/>
  <c r="W3129" i="8"/>
  <c r="W3130" i="8"/>
  <c r="W3131" i="8"/>
  <c r="W3132" i="8"/>
  <c r="W3133" i="8"/>
  <c r="W3134" i="8"/>
  <c r="W3135" i="8"/>
  <c r="W3136" i="8"/>
  <c r="W3137" i="8"/>
  <c r="W3138" i="8"/>
  <c r="W3139" i="8"/>
  <c r="W3140" i="8"/>
  <c r="W3141" i="8"/>
  <c r="W3142" i="8"/>
  <c r="W3143" i="8"/>
  <c r="W3144" i="8"/>
  <c r="W3145" i="8"/>
  <c r="W3146" i="8"/>
  <c r="W3147" i="8"/>
  <c r="W3148" i="8"/>
  <c r="W3149" i="8"/>
  <c r="W3150" i="8"/>
  <c r="W3151" i="8"/>
  <c r="W3152" i="8"/>
  <c r="W3153" i="8"/>
  <c r="W3154" i="8"/>
  <c r="W3155" i="8"/>
  <c r="W3156" i="8"/>
  <c r="W3157" i="8"/>
  <c r="W3158" i="8"/>
  <c r="W3159" i="8"/>
  <c r="W3160" i="8"/>
  <c r="W3161" i="8"/>
  <c r="W3162" i="8"/>
  <c r="W3163" i="8"/>
  <c r="W3164" i="8"/>
  <c r="W3165" i="8"/>
  <c r="W3166" i="8"/>
  <c r="W3167" i="8"/>
  <c r="W3168" i="8"/>
  <c r="W3169" i="8"/>
  <c r="W3170" i="8"/>
  <c r="W3171" i="8"/>
  <c r="W3172" i="8"/>
  <c r="W3173" i="8"/>
  <c r="W3174" i="8"/>
  <c r="W3175" i="8"/>
  <c r="W3176" i="8"/>
  <c r="W3177" i="8"/>
  <c r="W3178" i="8"/>
  <c r="W3179" i="8"/>
  <c r="W3180" i="8"/>
  <c r="W3181" i="8"/>
  <c r="W3182" i="8"/>
  <c r="W3183" i="8"/>
  <c r="W3184" i="8"/>
  <c r="W3185" i="8"/>
  <c r="W3186" i="8"/>
  <c r="W3187" i="8"/>
  <c r="W3188" i="8"/>
  <c r="W3189" i="8"/>
  <c r="W3190" i="8"/>
  <c r="W3191" i="8"/>
  <c r="W3192" i="8"/>
  <c r="W3193" i="8"/>
  <c r="W3194" i="8"/>
  <c r="W3195" i="8"/>
  <c r="W3196" i="8"/>
  <c r="W3197" i="8"/>
  <c r="W3198" i="8"/>
  <c r="W3199" i="8"/>
  <c r="W3200" i="8"/>
  <c r="W3201" i="8"/>
  <c r="W3202" i="8"/>
  <c r="W3203" i="8"/>
  <c r="W3204" i="8"/>
  <c r="W3205" i="8"/>
  <c r="W3206" i="8"/>
  <c r="W3207" i="8"/>
  <c r="W3208" i="8"/>
  <c r="W3209" i="8"/>
  <c r="W3210" i="8"/>
  <c r="W3211" i="8"/>
  <c r="W3212" i="8"/>
  <c r="W3213" i="8"/>
  <c r="W3214" i="8"/>
  <c r="W3215" i="8"/>
  <c r="W3216" i="8"/>
  <c r="W3217" i="8"/>
  <c r="W3218" i="8"/>
  <c r="W3219" i="8"/>
  <c r="W3220" i="8"/>
  <c r="W3221" i="8"/>
  <c r="W3222" i="8"/>
  <c r="W3223" i="8"/>
  <c r="W3224" i="8"/>
  <c r="W3225" i="8"/>
  <c r="W3226" i="8"/>
  <c r="W3227" i="8"/>
  <c r="W3228" i="8"/>
  <c r="W3229" i="8"/>
  <c r="W3230" i="8"/>
  <c r="W3231" i="8"/>
  <c r="W3232" i="8"/>
  <c r="W3233" i="8"/>
  <c r="W3234" i="8"/>
  <c r="W3235" i="8"/>
  <c r="W3236" i="8"/>
  <c r="W3237" i="8"/>
  <c r="W3238" i="8"/>
  <c r="W3239" i="8"/>
  <c r="W3240" i="8"/>
  <c r="W3241" i="8"/>
  <c r="W3242" i="8"/>
  <c r="W3243" i="8"/>
  <c r="W3244" i="8"/>
  <c r="W3245" i="8"/>
  <c r="W3246" i="8"/>
  <c r="W3247" i="8"/>
  <c r="W3248" i="8"/>
  <c r="W3249" i="8"/>
  <c r="W3250" i="8"/>
  <c r="W3251" i="8"/>
  <c r="W3252" i="8"/>
  <c r="W3253" i="8"/>
  <c r="W3254" i="8"/>
  <c r="W3255" i="8"/>
  <c r="W3256" i="8"/>
  <c r="W3257" i="8"/>
  <c r="W3258" i="8"/>
  <c r="W3259" i="8"/>
  <c r="W3260" i="8"/>
  <c r="W3261" i="8"/>
  <c r="W3262" i="8"/>
  <c r="W3263" i="8"/>
  <c r="W3264" i="8"/>
  <c r="W3265" i="8"/>
  <c r="W3266" i="8"/>
  <c r="W3267" i="8"/>
  <c r="W3268" i="8"/>
  <c r="W3269" i="8"/>
  <c r="W3270" i="8"/>
  <c r="W3271" i="8"/>
  <c r="W3272" i="8"/>
  <c r="W3273" i="8"/>
  <c r="W3274" i="8"/>
  <c r="W3275" i="8"/>
  <c r="W3276" i="8"/>
  <c r="W3277" i="8"/>
  <c r="W3278" i="8"/>
  <c r="W3279" i="8"/>
  <c r="W3280" i="8"/>
  <c r="W3281" i="8"/>
  <c r="W3282" i="8"/>
  <c r="W3283" i="8"/>
  <c r="W3284" i="8"/>
  <c r="W3285" i="8"/>
  <c r="W3286" i="8"/>
  <c r="W3287" i="8"/>
  <c r="W3288" i="8"/>
  <c r="W3289" i="8"/>
  <c r="W3290" i="8"/>
  <c r="W3291" i="8"/>
  <c r="W3292" i="8"/>
  <c r="W3293" i="8"/>
  <c r="W3294" i="8"/>
  <c r="W3295" i="8"/>
  <c r="W3296" i="8"/>
  <c r="W3297" i="8"/>
  <c r="W3298" i="8"/>
  <c r="W3299" i="8"/>
  <c r="W3300" i="8"/>
  <c r="W3301" i="8"/>
  <c r="W3302" i="8"/>
  <c r="W3303" i="8"/>
  <c r="W3304" i="8"/>
  <c r="W3305" i="8"/>
  <c r="W3306" i="8"/>
  <c r="W3307" i="8"/>
  <c r="W3308" i="8"/>
  <c r="W3309" i="8"/>
  <c r="W3310" i="8"/>
  <c r="W3311" i="8"/>
  <c r="W3312" i="8"/>
  <c r="W3313" i="8"/>
  <c r="W3314" i="8"/>
  <c r="W3315" i="8"/>
  <c r="W3316" i="8"/>
  <c r="W3317" i="8"/>
  <c r="W3318" i="8"/>
  <c r="W3319" i="8"/>
  <c r="W3320" i="8"/>
  <c r="W3321" i="8"/>
  <c r="W3322" i="8"/>
  <c r="W3323" i="8"/>
  <c r="W3324" i="8"/>
  <c r="W3325" i="8"/>
  <c r="W3326" i="8"/>
  <c r="W3327" i="8"/>
  <c r="W3328" i="8"/>
  <c r="W3329" i="8"/>
  <c r="W3330" i="8"/>
  <c r="W3331" i="8"/>
  <c r="W3332" i="8"/>
  <c r="W3333" i="8"/>
  <c r="W3334" i="8"/>
  <c r="W3335" i="8"/>
  <c r="W3336" i="8"/>
  <c r="W3337" i="8"/>
  <c r="W3338" i="8"/>
  <c r="W3339" i="8"/>
  <c r="W3340" i="8"/>
  <c r="W3341" i="8"/>
  <c r="W3342" i="8"/>
  <c r="W3343" i="8"/>
  <c r="W3344" i="8"/>
  <c r="W3345" i="8"/>
  <c r="W3346" i="8"/>
  <c r="W3347" i="8"/>
  <c r="W3348" i="8"/>
  <c r="W3349" i="8"/>
  <c r="W3350" i="8"/>
  <c r="W3351" i="8"/>
  <c r="W3352" i="8"/>
  <c r="W3353" i="8"/>
  <c r="W3354" i="8"/>
  <c r="W3355" i="8"/>
  <c r="W3356" i="8"/>
  <c r="W3357" i="8"/>
  <c r="W3358" i="8"/>
  <c r="W3359" i="8"/>
  <c r="W3360" i="8"/>
  <c r="W3361" i="8"/>
  <c r="W3362" i="8"/>
  <c r="W3363" i="8"/>
  <c r="W3364" i="8"/>
  <c r="W3365" i="8"/>
  <c r="W3366" i="8"/>
  <c r="W3367" i="8"/>
  <c r="W3368" i="8"/>
  <c r="W3369" i="8"/>
  <c r="W3370" i="8"/>
  <c r="W3371" i="8"/>
  <c r="W3372" i="8"/>
  <c r="W3373" i="8"/>
  <c r="W3374" i="8"/>
  <c r="W3375" i="8"/>
  <c r="W3376" i="8"/>
  <c r="W3377" i="8"/>
  <c r="W3378" i="8"/>
  <c r="W3379" i="8"/>
  <c r="W3380" i="8"/>
  <c r="W3381" i="8"/>
  <c r="W3382" i="8"/>
  <c r="W3383" i="8"/>
  <c r="W3384" i="8"/>
  <c r="W3385" i="8"/>
  <c r="W3386" i="8"/>
  <c r="W3387" i="8"/>
  <c r="W3388" i="8"/>
  <c r="W3389" i="8"/>
  <c r="W3390" i="8"/>
  <c r="W3391" i="8"/>
  <c r="W3392" i="8"/>
  <c r="W3393" i="8"/>
  <c r="W3394" i="8"/>
  <c r="W3395" i="8"/>
  <c r="W3396" i="8"/>
  <c r="W3397" i="8"/>
  <c r="W3398" i="8"/>
  <c r="W3399" i="8"/>
  <c r="W3400" i="8"/>
  <c r="W3401" i="8"/>
  <c r="W3402" i="8"/>
  <c r="W3403" i="8"/>
  <c r="W3404" i="8"/>
  <c r="W3405" i="8"/>
  <c r="W3406" i="8"/>
  <c r="W3407" i="8"/>
  <c r="W3408" i="8"/>
  <c r="W3409" i="8"/>
  <c r="W3410" i="8"/>
  <c r="W3411" i="8"/>
  <c r="W3412" i="8"/>
  <c r="W3413" i="8"/>
  <c r="W3414" i="8"/>
  <c r="W3415" i="8"/>
  <c r="W3416" i="8"/>
  <c r="W3417" i="8"/>
  <c r="W3418" i="8"/>
  <c r="W3419" i="8"/>
  <c r="W3420" i="8"/>
  <c r="W3421" i="8"/>
  <c r="W3422" i="8"/>
  <c r="W3423" i="8"/>
  <c r="W3424" i="8"/>
  <c r="W3425" i="8"/>
  <c r="W3426" i="8"/>
  <c r="W3427" i="8"/>
  <c r="W3428" i="8"/>
  <c r="W3429" i="8"/>
  <c r="W3430" i="8"/>
  <c r="W3431" i="8"/>
  <c r="W3432" i="8"/>
  <c r="W3433" i="8"/>
  <c r="W3434" i="8"/>
  <c r="W3435" i="8"/>
  <c r="W3436" i="8"/>
  <c r="W3437" i="8"/>
  <c r="W3438" i="8"/>
  <c r="W3439" i="8"/>
  <c r="W3440" i="8"/>
  <c r="W3441" i="8"/>
  <c r="W3442" i="8"/>
  <c r="W3443" i="8"/>
  <c r="W3444" i="8"/>
  <c r="W3445" i="8"/>
  <c r="W3446" i="8"/>
  <c r="W3447" i="8"/>
  <c r="W3448" i="8"/>
  <c r="W3449" i="8"/>
  <c r="W3450" i="8"/>
  <c r="W3451" i="8"/>
  <c r="W3452" i="8"/>
  <c r="W3453" i="8"/>
  <c r="W3454" i="8"/>
  <c r="W3455" i="8"/>
  <c r="W3456" i="8"/>
  <c r="W3457" i="8"/>
  <c r="W3458" i="8"/>
  <c r="W3459" i="8"/>
  <c r="W3460" i="8"/>
  <c r="W3461" i="8"/>
  <c r="W3462" i="8"/>
  <c r="W3463" i="8"/>
  <c r="W3464" i="8"/>
  <c r="W3465" i="8"/>
  <c r="W3466" i="8"/>
  <c r="W3467" i="8"/>
  <c r="W3468" i="8"/>
  <c r="W3469" i="8"/>
  <c r="W3470" i="8"/>
  <c r="W3471" i="8"/>
  <c r="W3472" i="8"/>
  <c r="W3473" i="8"/>
  <c r="W3474" i="8"/>
  <c r="W3475" i="8"/>
  <c r="W3476" i="8"/>
  <c r="W3477" i="8"/>
  <c r="W3478" i="8"/>
  <c r="W3479" i="8"/>
  <c r="W3480" i="8"/>
  <c r="W3481" i="8"/>
  <c r="W3482" i="8"/>
  <c r="W3483" i="8"/>
  <c r="W3484" i="8"/>
  <c r="W3485" i="8"/>
  <c r="W3486" i="8"/>
  <c r="W3487" i="8"/>
  <c r="W3488" i="8"/>
  <c r="W3489" i="8"/>
  <c r="W3490" i="8"/>
  <c r="W3491" i="8"/>
  <c r="W3492" i="8"/>
  <c r="W3493" i="8"/>
  <c r="W3494" i="8"/>
  <c r="W3495" i="8"/>
  <c r="W3496" i="8"/>
  <c r="W3497" i="8"/>
  <c r="W3498" i="8"/>
  <c r="W3499" i="8"/>
  <c r="W3500" i="8"/>
  <c r="W3501" i="8"/>
  <c r="W3502" i="8"/>
  <c r="W3503" i="8"/>
  <c r="W3504" i="8"/>
  <c r="W3505" i="8"/>
  <c r="W3506" i="8"/>
  <c r="W3507" i="8"/>
  <c r="W3508" i="8"/>
  <c r="W3509" i="8"/>
  <c r="W3510" i="8"/>
  <c r="W3511" i="8"/>
  <c r="W3512" i="8"/>
  <c r="W3513" i="8"/>
  <c r="W3514" i="8"/>
  <c r="W3515" i="8"/>
  <c r="W3516" i="8"/>
  <c r="W3517" i="8"/>
  <c r="W3518" i="8"/>
  <c r="W3519" i="8"/>
  <c r="W3520" i="8"/>
  <c r="W3521" i="8"/>
  <c r="W3522" i="8"/>
  <c r="W3523" i="8"/>
  <c r="W3524" i="8"/>
  <c r="W3525" i="8"/>
  <c r="W3526" i="8"/>
  <c r="W3527" i="8"/>
  <c r="W3528" i="8"/>
  <c r="W3529" i="8"/>
  <c r="W3530" i="8"/>
  <c r="W3531" i="8"/>
  <c r="W3532" i="8"/>
  <c r="W3533" i="8"/>
  <c r="W3534" i="8"/>
  <c r="W3535" i="8"/>
  <c r="W3536" i="8"/>
  <c r="W3537" i="8"/>
  <c r="W3538" i="8"/>
  <c r="W3539" i="8"/>
  <c r="W3540" i="8"/>
  <c r="W3541" i="8"/>
  <c r="W3542" i="8"/>
  <c r="W3543" i="8"/>
  <c r="W3544" i="8"/>
  <c r="W3545" i="8"/>
  <c r="W3546" i="8"/>
  <c r="W3547" i="8"/>
  <c r="W3548" i="8"/>
  <c r="W3549" i="8"/>
  <c r="W3550" i="8"/>
  <c r="W3551" i="8"/>
  <c r="W3552" i="8"/>
  <c r="W3553" i="8"/>
  <c r="W3554" i="8"/>
  <c r="W3555" i="8"/>
  <c r="W3556" i="8"/>
  <c r="W3557" i="8"/>
  <c r="W3558" i="8"/>
  <c r="W3559" i="8"/>
  <c r="W3560" i="8"/>
  <c r="W3561" i="8"/>
  <c r="W3562" i="8"/>
  <c r="W3563" i="8"/>
  <c r="W3564" i="8"/>
  <c r="W3565" i="8"/>
  <c r="W3566" i="8"/>
  <c r="W3567" i="8"/>
  <c r="W3568" i="8"/>
  <c r="W3569" i="8"/>
  <c r="W3570" i="8"/>
  <c r="W3571" i="8"/>
  <c r="W3572" i="8"/>
  <c r="W3573" i="8"/>
  <c r="W3574" i="8"/>
  <c r="W3575" i="8"/>
  <c r="W3576" i="8"/>
  <c r="W3577" i="8"/>
  <c r="W3578" i="8"/>
  <c r="W3579" i="8"/>
  <c r="W3580" i="8"/>
  <c r="W3581" i="8"/>
  <c r="W3582" i="8"/>
  <c r="W3583" i="8"/>
  <c r="W3584" i="8"/>
  <c r="W3585" i="8"/>
  <c r="W3586" i="8"/>
  <c r="W3587" i="8"/>
  <c r="W3588" i="8"/>
  <c r="W3589" i="8"/>
  <c r="W3590" i="8"/>
  <c r="W3591" i="8"/>
  <c r="W3592" i="8"/>
  <c r="W3593" i="8"/>
  <c r="W3594" i="8"/>
  <c r="W3595" i="8"/>
  <c r="W3596" i="8"/>
  <c r="W3597" i="8"/>
  <c r="W3598" i="8"/>
  <c r="W3599" i="8"/>
  <c r="W3600" i="8"/>
  <c r="W3601" i="8"/>
  <c r="W3602" i="8"/>
  <c r="W3603" i="8"/>
  <c r="W3604" i="8"/>
  <c r="W3605" i="8"/>
  <c r="W3606" i="8"/>
  <c r="W3607" i="8"/>
  <c r="W3608" i="8"/>
  <c r="W3609" i="8"/>
  <c r="W3610" i="8"/>
  <c r="W3611" i="8"/>
  <c r="W3612" i="8"/>
  <c r="W3613" i="8"/>
  <c r="W3614" i="8"/>
  <c r="W3615" i="8"/>
  <c r="W3616" i="8"/>
  <c r="W3617" i="8"/>
  <c r="W3618" i="8"/>
  <c r="W3619" i="8"/>
  <c r="W3620" i="8"/>
  <c r="W3621" i="8"/>
  <c r="W3622" i="8"/>
  <c r="W3623" i="8"/>
  <c r="W3624" i="8"/>
  <c r="W3625" i="8"/>
  <c r="W3626" i="8"/>
  <c r="W3627" i="8"/>
  <c r="W3628" i="8"/>
  <c r="W3629" i="8"/>
  <c r="W3630" i="8"/>
  <c r="W3631" i="8"/>
  <c r="W3632" i="8"/>
  <c r="W3633" i="8"/>
  <c r="W3634" i="8"/>
  <c r="W3635" i="8"/>
  <c r="W3636" i="8"/>
  <c r="W3637" i="8"/>
  <c r="W3638" i="8"/>
  <c r="W3639" i="8"/>
  <c r="W3640" i="8"/>
  <c r="W3641" i="8"/>
  <c r="W3642" i="8"/>
  <c r="W3643" i="8"/>
  <c r="W3644" i="8"/>
  <c r="W3645" i="8"/>
  <c r="W3646" i="8"/>
  <c r="W3647" i="8"/>
  <c r="W3648" i="8"/>
  <c r="W3649" i="8"/>
  <c r="W3650" i="8"/>
  <c r="W3651" i="8"/>
  <c r="W3652" i="8"/>
  <c r="W3653" i="8"/>
  <c r="W3654" i="8"/>
  <c r="W3655" i="8"/>
  <c r="W3656" i="8"/>
  <c r="W3657" i="8"/>
  <c r="W3658" i="8"/>
  <c r="W3659" i="8"/>
  <c r="W3660" i="8"/>
  <c r="W3661" i="8"/>
  <c r="W3662" i="8"/>
  <c r="W3663" i="8"/>
  <c r="W3664" i="8"/>
  <c r="W3665" i="8"/>
  <c r="W3666" i="8"/>
  <c r="W3667" i="8"/>
  <c r="W3668" i="8"/>
  <c r="W3669" i="8"/>
  <c r="W3670" i="8"/>
  <c r="W3671" i="8"/>
  <c r="W3672" i="8"/>
  <c r="W3673" i="8"/>
  <c r="W3674" i="8"/>
  <c r="W3675" i="8"/>
  <c r="W3676" i="8"/>
  <c r="W3677" i="8"/>
  <c r="W3678" i="8"/>
  <c r="W3679" i="8"/>
  <c r="W3680" i="8"/>
  <c r="W3681" i="8"/>
  <c r="W3682" i="8"/>
  <c r="W3683" i="8"/>
  <c r="W3684" i="8"/>
  <c r="W3685" i="8"/>
  <c r="W3686" i="8"/>
  <c r="W3687" i="8"/>
  <c r="W3688" i="8"/>
  <c r="W3689" i="8"/>
  <c r="W3690" i="8"/>
  <c r="W3691" i="8"/>
  <c r="W3692" i="8"/>
  <c r="W3693" i="8"/>
  <c r="W3694" i="8"/>
  <c r="W3695" i="8"/>
  <c r="W3696" i="8"/>
  <c r="W3697" i="8"/>
  <c r="W3698" i="8"/>
  <c r="W3699" i="8"/>
  <c r="W3700" i="8"/>
  <c r="W3701" i="8"/>
  <c r="W3702" i="8"/>
  <c r="W3703" i="8"/>
  <c r="W3704" i="8"/>
  <c r="W3705" i="8"/>
  <c r="W3706" i="8"/>
  <c r="W3707" i="8"/>
  <c r="W3708" i="8"/>
  <c r="W3709" i="8"/>
  <c r="W3710" i="8"/>
  <c r="W3711" i="8"/>
  <c r="W3712" i="8"/>
  <c r="W3713" i="8"/>
  <c r="W3714" i="8"/>
  <c r="W3715" i="8"/>
  <c r="W3716" i="8"/>
  <c r="W3717" i="8"/>
  <c r="W3718" i="8"/>
  <c r="W3719" i="8"/>
  <c r="W3720" i="8"/>
  <c r="W3721" i="8"/>
  <c r="W3722" i="8"/>
  <c r="W3723" i="8"/>
  <c r="W3724" i="8"/>
  <c r="W3725" i="8"/>
  <c r="W3726" i="8"/>
  <c r="W3727" i="8"/>
  <c r="W3728" i="8"/>
  <c r="W3729" i="8"/>
  <c r="W3730" i="8"/>
  <c r="W3731" i="8"/>
  <c r="W3732" i="8"/>
  <c r="W3733" i="8"/>
  <c r="W3734" i="8"/>
  <c r="W3735" i="8"/>
  <c r="W3736" i="8"/>
  <c r="W3737" i="8"/>
  <c r="W3738" i="8"/>
  <c r="W3739" i="8"/>
  <c r="W3740" i="8"/>
  <c r="W3741" i="8"/>
  <c r="W3742" i="8"/>
  <c r="W3743" i="8"/>
  <c r="W3744" i="8"/>
  <c r="W3745" i="8"/>
  <c r="W3746" i="8"/>
  <c r="W3747" i="8"/>
  <c r="W3748" i="8"/>
  <c r="W3749" i="8"/>
  <c r="W3750" i="8"/>
  <c r="W3751" i="8"/>
  <c r="W3752" i="8"/>
  <c r="W3753" i="8"/>
  <c r="W3754" i="8"/>
  <c r="W3755" i="8"/>
  <c r="W3756" i="8"/>
  <c r="W3757" i="8"/>
  <c r="W3758" i="8"/>
  <c r="W3759" i="8"/>
  <c r="W3760" i="8"/>
  <c r="W3761" i="8"/>
  <c r="W3762" i="8"/>
  <c r="W3763" i="8"/>
  <c r="W3764" i="8"/>
  <c r="W3765" i="8"/>
  <c r="W3766" i="8"/>
  <c r="W3767" i="8"/>
  <c r="W3768" i="8"/>
  <c r="W3769" i="8"/>
  <c r="W3770" i="8"/>
  <c r="W3771" i="8"/>
  <c r="W3772" i="8"/>
  <c r="W3773" i="8"/>
  <c r="W3774" i="8"/>
  <c r="W3775" i="8"/>
  <c r="W3776" i="8"/>
  <c r="W3777" i="8"/>
  <c r="W3778" i="8"/>
  <c r="W3779" i="8"/>
  <c r="W3780" i="8"/>
  <c r="W3781" i="8"/>
  <c r="W3782" i="8"/>
  <c r="W3783" i="8"/>
  <c r="W3784" i="8"/>
  <c r="W3785" i="8"/>
  <c r="W3786" i="8"/>
  <c r="W3787" i="8"/>
  <c r="W3788" i="8"/>
  <c r="W3789" i="8"/>
  <c r="W3790" i="8"/>
  <c r="W3791" i="8"/>
  <c r="W3792" i="8"/>
  <c r="W3793" i="8"/>
  <c r="W3794" i="8"/>
  <c r="W3795" i="8"/>
  <c r="W3796" i="8"/>
  <c r="W3797" i="8"/>
  <c r="W3798" i="8"/>
  <c r="W3799" i="8"/>
  <c r="W3800" i="8"/>
  <c r="W3801" i="8"/>
  <c r="W3802" i="8"/>
  <c r="W3803" i="8"/>
  <c r="W3804" i="8"/>
  <c r="W3805" i="8"/>
  <c r="W3806" i="8"/>
  <c r="W3807" i="8"/>
  <c r="W3808" i="8"/>
  <c r="W3809" i="8"/>
  <c r="W3810" i="8"/>
  <c r="W3811" i="8"/>
  <c r="W3812" i="8"/>
  <c r="W3813" i="8"/>
  <c r="W3814" i="8"/>
  <c r="W3815" i="8"/>
  <c r="W3816" i="8"/>
  <c r="W3817" i="8"/>
  <c r="W3818" i="8"/>
  <c r="W3819" i="8"/>
  <c r="W3820" i="8"/>
  <c r="W3821" i="8"/>
  <c r="W3822" i="8"/>
  <c r="W3823" i="8"/>
  <c r="W3824" i="8"/>
  <c r="W3825" i="8"/>
  <c r="W3826" i="8"/>
  <c r="W3827" i="8"/>
  <c r="W3828" i="8"/>
  <c r="W3829" i="8"/>
  <c r="W3830" i="8"/>
  <c r="W3831" i="8"/>
  <c r="W3832" i="8"/>
  <c r="W3833" i="8"/>
  <c r="W3834" i="8"/>
  <c r="W3835" i="8"/>
  <c r="W3836" i="8"/>
  <c r="W3837" i="8"/>
  <c r="W3838" i="8"/>
  <c r="W3839" i="8"/>
  <c r="W3840" i="8"/>
  <c r="W3841" i="8"/>
  <c r="W3842" i="8"/>
  <c r="W3843" i="8"/>
  <c r="W3844" i="8"/>
  <c r="W3845" i="8"/>
  <c r="W3846" i="8"/>
  <c r="W3847" i="8"/>
  <c r="W3848" i="8"/>
  <c r="W3849" i="8"/>
  <c r="W3850" i="8"/>
  <c r="W3851" i="8"/>
  <c r="W3852" i="8"/>
  <c r="W3853" i="8"/>
  <c r="W3854" i="8"/>
  <c r="W3855" i="8"/>
  <c r="W3856" i="8"/>
  <c r="W3857" i="8"/>
  <c r="W3858" i="8"/>
  <c r="W3859" i="8"/>
  <c r="W3860" i="8"/>
  <c r="W3861" i="8"/>
  <c r="W3862" i="8"/>
  <c r="W3863" i="8"/>
  <c r="W3864" i="8"/>
  <c r="W3865" i="8"/>
  <c r="W3866" i="8"/>
  <c r="W3867" i="8"/>
  <c r="W3868" i="8"/>
  <c r="W3869" i="8"/>
  <c r="W3870" i="8"/>
  <c r="W3871" i="8"/>
  <c r="W3872" i="8"/>
  <c r="W3873" i="8"/>
  <c r="W3874" i="8"/>
  <c r="W3875" i="8"/>
  <c r="W3876" i="8"/>
  <c r="W3877" i="8"/>
  <c r="W3878" i="8"/>
  <c r="W3879" i="8"/>
  <c r="W3880" i="8"/>
  <c r="W3881" i="8"/>
  <c r="W3882" i="8"/>
  <c r="W3883" i="8"/>
  <c r="W3884" i="8"/>
  <c r="W3885" i="8"/>
  <c r="W3886" i="8"/>
  <c r="W3887" i="8"/>
  <c r="W3888" i="8"/>
  <c r="W3889" i="8"/>
  <c r="W3890" i="8"/>
  <c r="W3891" i="8"/>
  <c r="W3892" i="8"/>
  <c r="W3893" i="8"/>
  <c r="W3894" i="8"/>
  <c r="W3895" i="8"/>
  <c r="W3896" i="8"/>
  <c r="W3897" i="8"/>
  <c r="W3898" i="8"/>
  <c r="W3899" i="8"/>
  <c r="W3900" i="8"/>
  <c r="W3901" i="8"/>
  <c r="W3902" i="8"/>
  <c r="W3903" i="8"/>
  <c r="W3904" i="8"/>
  <c r="W3905" i="8"/>
  <c r="W3906" i="8"/>
  <c r="W3907" i="8"/>
  <c r="W3908" i="8"/>
  <c r="W3909" i="8"/>
  <c r="W3910" i="8"/>
  <c r="W3911" i="8"/>
  <c r="W3912" i="8"/>
  <c r="W3913" i="8"/>
  <c r="W3914" i="8"/>
  <c r="W3915" i="8"/>
  <c r="W3916" i="8"/>
  <c r="W3917" i="8"/>
  <c r="W3918" i="8"/>
  <c r="W3919" i="8"/>
  <c r="W3920" i="8"/>
  <c r="W3921" i="8"/>
  <c r="W3922" i="8"/>
  <c r="W3923" i="8"/>
  <c r="W3924" i="8"/>
  <c r="W3925" i="8"/>
  <c r="W3926" i="8"/>
  <c r="W3927" i="8"/>
  <c r="W3928" i="8"/>
  <c r="W3929" i="8"/>
  <c r="W3930" i="8"/>
  <c r="W3931" i="8"/>
  <c r="W3932" i="8"/>
  <c r="W3933" i="8"/>
  <c r="W3934" i="8"/>
  <c r="W3935" i="8"/>
  <c r="W3936" i="8"/>
  <c r="W3937" i="8"/>
  <c r="W3938" i="8"/>
  <c r="W3939" i="8"/>
  <c r="W3940" i="8"/>
  <c r="W3941" i="8"/>
  <c r="W3942" i="8"/>
  <c r="W3943" i="8"/>
  <c r="W3944" i="8"/>
  <c r="W3945" i="8"/>
  <c r="W3946" i="8"/>
  <c r="W3947" i="8"/>
  <c r="W3948" i="8"/>
  <c r="W3949" i="8"/>
  <c r="W3950" i="8"/>
  <c r="W3951" i="8"/>
  <c r="W3952" i="8"/>
  <c r="W3953" i="8"/>
  <c r="W3954" i="8"/>
  <c r="W3955" i="8"/>
  <c r="W3956" i="8"/>
  <c r="W3957" i="8"/>
  <c r="W3958" i="8"/>
  <c r="W3959" i="8"/>
  <c r="W3960" i="8"/>
  <c r="W3961" i="8"/>
  <c r="W3962" i="8"/>
  <c r="W3963" i="8"/>
  <c r="W3964" i="8"/>
  <c r="W3965" i="8"/>
  <c r="W3966" i="8"/>
  <c r="W3967" i="8"/>
  <c r="W3968" i="8"/>
  <c r="W3969" i="8"/>
  <c r="W3970" i="8"/>
  <c r="W3971" i="8"/>
  <c r="W3972" i="8"/>
  <c r="W3973" i="8"/>
  <c r="W3974" i="8"/>
  <c r="W3975" i="8"/>
  <c r="W3976" i="8"/>
  <c r="W3977" i="8"/>
  <c r="W3978" i="8"/>
  <c r="W3979" i="8"/>
  <c r="W3980" i="8"/>
  <c r="W3981" i="8"/>
  <c r="W3982" i="8"/>
  <c r="W3983" i="8"/>
  <c r="W3984" i="8"/>
  <c r="W3985" i="8"/>
  <c r="W3986" i="8"/>
  <c r="W3987" i="8"/>
  <c r="W3988" i="8"/>
  <c r="W3989" i="8"/>
  <c r="W3990" i="8"/>
  <c r="W3991" i="8"/>
  <c r="W3992" i="8"/>
  <c r="W3993" i="8"/>
  <c r="W3994" i="8"/>
  <c r="W3995" i="8"/>
  <c r="W3996" i="8"/>
  <c r="W3997" i="8"/>
  <c r="W3998" i="8"/>
  <c r="W3999" i="8"/>
  <c r="W4000" i="8"/>
  <c r="W4001" i="8"/>
  <c r="W4002" i="8"/>
  <c r="W4003" i="8"/>
  <c r="W4004" i="8"/>
  <c r="W4005" i="8"/>
  <c r="W4006" i="8"/>
  <c r="W4007" i="8"/>
  <c r="W4008" i="8"/>
  <c r="W4009" i="8"/>
  <c r="W4010" i="8"/>
  <c r="W4011" i="8"/>
  <c r="W4012" i="8"/>
  <c r="W4013" i="8"/>
  <c r="W4014" i="8"/>
  <c r="W4015" i="8"/>
  <c r="W4016" i="8"/>
  <c r="W4017" i="8"/>
  <c r="W4018" i="8"/>
  <c r="W4019" i="8"/>
  <c r="W4020" i="8"/>
  <c r="W4021" i="8"/>
  <c r="W4022" i="8"/>
  <c r="W4023" i="8"/>
  <c r="W4024" i="8"/>
  <c r="W4025" i="8"/>
  <c r="W4026" i="8"/>
  <c r="W4027" i="8"/>
  <c r="W4028" i="8"/>
  <c r="W4029" i="8"/>
  <c r="W4030" i="8"/>
  <c r="W4031" i="8"/>
  <c r="W4032" i="8"/>
  <c r="W4033" i="8"/>
  <c r="W4034" i="8"/>
  <c r="W4035" i="8"/>
  <c r="W4036" i="8"/>
  <c r="W4037" i="8"/>
  <c r="W4038" i="8"/>
  <c r="W4039" i="8"/>
  <c r="W4040" i="8"/>
  <c r="W4041" i="8"/>
  <c r="W4042" i="8"/>
  <c r="W4043" i="8"/>
  <c r="W4044" i="8"/>
  <c r="W4045" i="8"/>
  <c r="W4046" i="8"/>
  <c r="W4047" i="8"/>
  <c r="W4048" i="8"/>
  <c r="W4049" i="8"/>
  <c r="W4050" i="8"/>
  <c r="W4051" i="8"/>
  <c r="W4052" i="8"/>
  <c r="W4053" i="8"/>
  <c r="W4054" i="8"/>
  <c r="W4055" i="8"/>
  <c r="W4056" i="8"/>
  <c r="W4057" i="8"/>
  <c r="W4058" i="8"/>
  <c r="W4059" i="8"/>
  <c r="W4060" i="8"/>
  <c r="W4061" i="8"/>
  <c r="W4062" i="8"/>
  <c r="W4063" i="8"/>
  <c r="W4064" i="8"/>
  <c r="W4065" i="8"/>
  <c r="W4066" i="8"/>
  <c r="W4067" i="8"/>
  <c r="W4068" i="8"/>
  <c r="W4069" i="8"/>
  <c r="W4070" i="8"/>
  <c r="W4071" i="8"/>
  <c r="W4072" i="8"/>
  <c r="W4073" i="8"/>
  <c r="W4074" i="8"/>
  <c r="W4075" i="8"/>
  <c r="W4076" i="8"/>
  <c r="W4077" i="8"/>
  <c r="W4078" i="8"/>
  <c r="W4079" i="8"/>
  <c r="W4080" i="8"/>
  <c r="W4081" i="8"/>
  <c r="W4082" i="8"/>
  <c r="W4083" i="8"/>
  <c r="W4084" i="8"/>
  <c r="W4085" i="8"/>
  <c r="W4086" i="8"/>
  <c r="W4087" i="8"/>
  <c r="W4088" i="8"/>
  <c r="W4089" i="8"/>
  <c r="W4090" i="8"/>
  <c r="W4091" i="8"/>
  <c r="W4092" i="8"/>
  <c r="W4093" i="8"/>
  <c r="W4094" i="8"/>
  <c r="W4095" i="8"/>
  <c r="W4096" i="8"/>
  <c r="W4097" i="8"/>
  <c r="W4098" i="8"/>
  <c r="W4099" i="8"/>
  <c r="W4100" i="8"/>
  <c r="W4101" i="8"/>
  <c r="W4102" i="8"/>
  <c r="W4103" i="8"/>
  <c r="W4104" i="8"/>
  <c r="W4105" i="8"/>
  <c r="W4106" i="8"/>
  <c r="W4107" i="8"/>
  <c r="W4108" i="8"/>
  <c r="W4109" i="8"/>
  <c r="W4110" i="8"/>
  <c r="W4111" i="8"/>
  <c r="W4112" i="8"/>
  <c r="W4113" i="8"/>
  <c r="W4114" i="8"/>
  <c r="W4115" i="8"/>
  <c r="W4116" i="8"/>
  <c r="W4117" i="8"/>
  <c r="W4118" i="8"/>
  <c r="W4119" i="8"/>
  <c r="W4120" i="8"/>
  <c r="W4121" i="8"/>
  <c r="W4122" i="8"/>
  <c r="W4123" i="8"/>
  <c r="W4124" i="8"/>
  <c r="W4125" i="8"/>
  <c r="W4126" i="8"/>
  <c r="W4127" i="8"/>
  <c r="W4128" i="8"/>
  <c r="W4129" i="8"/>
  <c r="W4130" i="8"/>
  <c r="W4131" i="8"/>
  <c r="W4132" i="8"/>
  <c r="W4133" i="8"/>
  <c r="W4134" i="8"/>
  <c r="W4135" i="8"/>
  <c r="W4136" i="8"/>
  <c r="W4137" i="8"/>
  <c r="W4138" i="8"/>
  <c r="W4139" i="8"/>
  <c r="W4140" i="8"/>
  <c r="W4141" i="8"/>
  <c r="W4142" i="8"/>
  <c r="W4143" i="8"/>
  <c r="W4144" i="8"/>
  <c r="W4145" i="8"/>
  <c r="W4146" i="8"/>
  <c r="W4147" i="8"/>
  <c r="W4148" i="8"/>
  <c r="W4149" i="8"/>
  <c r="W4150" i="8"/>
  <c r="W4151" i="8"/>
  <c r="W4152" i="8"/>
  <c r="W4153" i="8"/>
  <c r="W4154" i="8"/>
  <c r="W4155" i="8"/>
  <c r="W4156" i="8"/>
  <c r="W4157" i="8"/>
  <c r="W4158" i="8"/>
  <c r="W4159" i="8"/>
  <c r="W4160" i="8"/>
  <c r="W4161" i="8"/>
  <c r="W4162" i="8"/>
  <c r="W4163" i="8"/>
  <c r="W4164" i="8"/>
  <c r="W4165" i="8"/>
  <c r="W4166" i="8"/>
  <c r="W4167" i="8"/>
  <c r="W4168" i="8"/>
  <c r="W4169" i="8"/>
  <c r="W4170" i="8"/>
  <c r="W4171" i="8"/>
  <c r="W4172" i="8"/>
  <c r="W4173" i="8"/>
  <c r="W4174" i="8"/>
  <c r="W4175" i="8"/>
  <c r="W4176" i="8"/>
  <c r="W4177" i="8"/>
  <c r="W4178" i="8"/>
  <c r="W4179" i="8"/>
  <c r="W4180" i="8"/>
  <c r="W4181" i="8"/>
  <c r="W4182" i="8"/>
  <c r="W4183" i="8"/>
  <c r="W4184" i="8"/>
  <c r="W4185" i="8"/>
  <c r="W4186" i="8"/>
  <c r="W4187" i="8"/>
  <c r="W4188" i="8"/>
  <c r="W4189" i="8"/>
  <c r="W4190" i="8"/>
  <c r="W4191" i="8"/>
  <c r="W4192" i="8"/>
  <c r="W4193" i="8"/>
  <c r="W4194" i="8"/>
  <c r="W4195" i="8"/>
  <c r="W4196" i="8"/>
  <c r="W4197" i="8"/>
  <c r="W4198" i="8"/>
  <c r="W4199" i="8"/>
  <c r="W4200" i="8"/>
  <c r="W4201" i="8"/>
  <c r="W4202" i="8"/>
  <c r="W4203" i="8"/>
  <c r="W4204" i="8"/>
  <c r="W4205" i="8"/>
  <c r="W4206" i="8"/>
  <c r="W4207" i="8"/>
  <c r="W4208" i="8"/>
  <c r="W4209" i="8"/>
  <c r="W4210" i="8"/>
  <c r="W4211" i="8"/>
  <c r="W4212" i="8"/>
  <c r="W4213" i="8"/>
  <c r="W4214" i="8"/>
  <c r="W4215" i="8"/>
  <c r="W4216" i="8"/>
  <c r="W4217" i="8"/>
  <c r="W4218" i="8"/>
  <c r="W4219" i="8"/>
  <c r="W4220" i="8"/>
  <c r="W4221" i="8"/>
  <c r="W4222" i="8"/>
  <c r="W4223" i="8"/>
  <c r="W4224" i="8"/>
  <c r="W4225" i="8"/>
  <c r="W4226" i="8"/>
  <c r="W4227" i="8"/>
  <c r="W4228" i="8"/>
  <c r="W4229" i="8"/>
  <c r="W4230" i="8"/>
  <c r="W4231" i="8"/>
  <c r="W4232" i="8"/>
  <c r="W4233" i="8"/>
  <c r="W4234" i="8"/>
  <c r="W4235" i="8"/>
  <c r="W4236" i="8"/>
  <c r="W4237" i="8"/>
  <c r="W4238" i="8"/>
  <c r="W4239" i="8"/>
  <c r="W4240" i="8"/>
  <c r="W4241" i="8"/>
  <c r="W4242" i="8"/>
  <c r="W4243" i="8"/>
  <c r="W4244" i="8"/>
  <c r="W4245" i="8"/>
  <c r="W4246" i="8"/>
  <c r="W4247" i="8"/>
  <c r="W4248" i="8"/>
  <c r="W4249" i="8"/>
  <c r="W4250" i="8"/>
  <c r="W4251" i="8"/>
  <c r="W4252" i="8"/>
  <c r="W4253" i="8"/>
  <c r="W4254" i="8"/>
  <c r="W4255" i="8"/>
  <c r="W4256" i="8"/>
  <c r="W4257" i="8"/>
  <c r="W4258" i="8"/>
  <c r="W4259" i="8"/>
  <c r="W4260" i="8"/>
  <c r="W4261" i="8"/>
  <c r="W4262" i="8"/>
  <c r="W4263" i="8"/>
  <c r="W4264" i="8"/>
  <c r="W4265" i="8"/>
  <c r="W4266" i="8"/>
  <c r="W4267" i="8"/>
  <c r="W4268" i="8"/>
  <c r="W4269" i="8"/>
  <c r="W4270" i="8"/>
  <c r="W4271" i="8"/>
  <c r="W4272" i="8"/>
  <c r="W4273" i="8"/>
  <c r="W4274" i="8"/>
  <c r="W4275" i="8"/>
  <c r="W4276" i="8"/>
  <c r="W4277" i="8"/>
  <c r="W4278" i="8"/>
  <c r="W4279" i="8"/>
  <c r="W4280" i="8"/>
  <c r="W4281" i="8"/>
  <c r="W4282" i="8"/>
  <c r="W4283" i="8"/>
  <c r="W4284" i="8"/>
  <c r="W4285" i="8"/>
  <c r="W4286" i="8"/>
  <c r="W4287" i="8"/>
  <c r="W4288" i="8"/>
  <c r="W4289" i="8"/>
  <c r="W4290" i="8"/>
  <c r="W4291" i="8"/>
  <c r="W4292" i="8"/>
  <c r="W4293" i="8"/>
  <c r="W4294" i="8"/>
  <c r="W4295" i="8"/>
  <c r="W4296" i="8"/>
  <c r="W4297" i="8"/>
  <c r="W4298" i="8"/>
  <c r="W4299" i="8"/>
  <c r="W4300" i="8"/>
  <c r="W4301" i="8"/>
  <c r="W4302" i="8"/>
  <c r="W4303" i="8"/>
  <c r="W4304" i="8"/>
  <c r="W4305" i="8"/>
  <c r="W4306" i="8"/>
  <c r="W4307" i="8"/>
  <c r="W4308" i="8"/>
  <c r="W4309" i="8"/>
  <c r="W4310" i="8"/>
  <c r="W4311" i="8"/>
  <c r="W4312" i="8"/>
  <c r="W4313" i="8"/>
  <c r="W4314" i="8"/>
  <c r="W4315" i="8"/>
  <c r="W4316" i="8"/>
  <c r="W4317" i="8"/>
  <c r="W4318" i="8"/>
  <c r="W4319" i="8"/>
  <c r="W4320" i="8"/>
  <c r="W4321" i="8"/>
  <c r="W4322" i="8"/>
  <c r="W4323" i="8"/>
  <c r="W4324" i="8"/>
  <c r="W4325" i="8"/>
  <c r="W4326" i="8"/>
  <c r="W4327" i="8"/>
  <c r="W4328" i="8"/>
  <c r="W4329" i="8"/>
  <c r="W4330" i="8"/>
  <c r="W4331" i="8"/>
  <c r="W4332" i="8"/>
  <c r="W4333" i="8"/>
  <c r="W4334" i="8"/>
  <c r="W4335" i="8"/>
  <c r="W4336" i="8"/>
  <c r="W4337" i="8"/>
  <c r="W4338" i="8"/>
  <c r="W4339" i="8"/>
  <c r="W4340" i="8"/>
  <c r="W4341" i="8"/>
  <c r="W4342" i="8"/>
  <c r="W4343" i="8"/>
  <c r="W4344" i="8"/>
  <c r="W4345" i="8"/>
  <c r="W4346" i="8"/>
  <c r="W4347" i="8"/>
  <c r="W4348" i="8"/>
  <c r="W4349" i="8"/>
  <c r="W4350" i="8"/>
  <c r="W4351" i="8"/>
  <c r="W4352" i="8"/>
  <c r="W4353" i="8"/>
  <c r="W4354" i="8"/>
  <c r="W4355" i="8"/>
  <c r="W4356" i="8"/>
  <c r="W4357" i="8"/>
  <c r="W4358" i="8"/>
  <c r="W4359" i="8"/>
  <c r="W4360" i="8"/>
  <c r="W4361" i="8"/>
  <c r="W4362" i="8"/>
  <c r="W4363" i="8"/>
  <c r="W4364" i="8"/>
  <c r="W4365" i="8"/>
  <c r="W4366" i="8"/>
  <c r="W4367" i="8"/>
  <c r="W4368" i="8"/>
  <c r="W4369" i="8"/>
  <c r="W4370" i="8"/>
  <c r="W4371" i="8"/>
  <c r="W4372" i="8"/>
  <c r="W4373" i="8"/>
  <c r="W4374" i="8"/>
  <c r="W4375" i="8"/>
  <c r="W4376" i="8"/>
  <c r="W4377" i="8"/>
  <c r="W4378" i="8"/>
  <c r="W4379" i="8"/>
  <c r="W4380" i="8"/>
  <c r="W4381" i="8"/>
  <c r="W4382" i="8"/>
  <c r="W4383" i="8"/>
  <c r="W4384" i="8"/>
  <c r="W4385" i="8"/>
  <c r="W4386" i="8"/>
  <c r="W4387" i="8"/>
  <c r="W4388" i="8"/>
  <c r="W4389" i="8"/>
  <c r="W4390" i="8"/>
  <c r="W4391" i="8"/>
  <c r="W4392" i="8"/>
  <c r="W4393" i="8"/>
  <c r="W4394" i="8"/>
  <c r="W4395" i="8"/>
  <c r="W4396" i="8"/>
  <c r="W4397" i="8"/>
  <c r="W4398" i="8"/>
  <c r="W4399" i="8"/>
  <c r="W4400" i="8"/>
  <c r="W4401" i="8"/>
  <c r="W4402" i="8"/>
  <c r="W4403" i="8"/>
  <c r="W4404" i="8"/>
  <c r="W4405" i="8"/>
  <c r="W4406" i="8"/>
  <c r="W4407" i="8"/>
  <c r="W4408" i="8"/>
  <c r="W4409" i="8"/>
  <c r="W4410" i="8"/>
  <c r="W4411" i="8"/>
  <c r="V4411" i="8"/>
  <c r="V4410" i="8"/>
  <c r="V4409" i="8"/>
  <c r="V4408" i="8"/>
  <c r="V4407" i="8"/>
  <c r="V4406" i="8"/>
  <c r="V4405" i="8"/>
  <c r="V4404" i="8"/>
  <c r="V4403" i="8"/>
  <c r="V4402" i="8"/>
  <c r="V4401" i="8"/>
  <c r="V4400" i="8"/>
  <c r="V4399" i="8"/>
  <c r="V4398" i="8"/>
  <c r="V4397" i="8"/>
  <c r="V4396" i="8"/>
  <c r="V4395" i="8"/>
  <c r="V4394" i="8"/>
  <c r="V4393" i="8"/>
  <c r="V4392" i="8"/>
  <c r="V4391" i="8"/>
  <c r="V4390" i="8"/>
  <c r="V4389" i="8"/>
  <c r="V4388" i="8"/>
  <c r="V4387" i="8"/>
  <c r="V4386" i="8"/>
  <c r="V4385" i="8"/>
  <c r="V4384" i="8"/>
  <c r="V4383" i="8"/>
  <c r="V4382" i="8"/>
  <c r="V4381" i="8"/>
  <c r="V4380" i="8"/>
  <c r="V4379" i="8"/>
  <c r="V4378" i="8"/>
  <c r="V4377" i="8"/>
  <c r="V4376" i="8"/>
  <c r="V4375" i="8"/>
  <c r="V4374" i="8"/>
  <c r="V4373" i="8"/>
  <c r="V4372" i="8"/>
  <c r="V4371" i="8"/>
  <c r="V4370" i="8"/>
  <c r="V4369" i="8"/>
  <c r="V4368" i="8"/>
  <c r="V4367" i="8"/>
  <c r="V4366" i="8"/>
  <c r="V4365" i="8"/>
  <c r="V4364" i="8"/>
  <c r="V4363" i="8"/>
  <c r="V4362" i="8"/>
  <c r="V4361" i="8"/>
  <c r="V4360" i="8"/>
  <c r="V4359" i="8"/>
  <c r="V4358" i="8"/>
  <c r="V4357" i="8"/>
  <c r="V4356" i="8"/>
  <c r="V4355" i="8"/>
  <c r="V4354" i="8"/>
  <c r="V4353" i="8"/>
  <c r="V4352" i="8"/>
  <c r="V4351" i="8"/>
  <c r="V4350" i="8"/>
  <c r="V4349" i="8"/>
  <c r="V4348" i="8"/>
  <c r="V4347" i="8"/>
  <c r="V4346" i="8"/>
  <c r="V4345" i="8"/>
  <c r="V4344" i="8"/>
  <c r="V4343" i="8"/>
  <c r="V4342" i="8"/>
  <c r="V4341" i="8"/>
  <c r="V4340" i="8"/>
  <c r="V4339" i="8"/>
  <c r="V4338" i="8"/>
  <c r="V4337" i="8"/>
  <c r="V4336" i="8"/>
  <c r="V4335" i="8"/>
  <c r="V4334" i="8"/>
  <c r="V4333" i="8"/>
  <c r="V4332" i="8"/>
  <c r="V4331" i="8"/>
  <c r="V4330" i="8"/>
  <c r="V4329" i="8"/>
  <c r="V4328" i="8"/>
  <c r="V4327" i="8"/>
  <c r="V4326" i="8"/>
  <c r="V4325" i="8"/>
  <c r="V4324" i="8"/>
  <c r="V4323" i="8"/>
  <c r="V4322" i="8"/>
  <c r="V4321" i="8"/>
  <c r="V4320" i="8"/>
  <c r="V4319" i="8"/>
  <c r="V4318" i="8"/>
  <c r="V4317" i="8"/>
  <c r="V4316" i="8"/>
  <c r="V4315" i="8"/>
  <c r="V4314" i="8"/>
  <c r="V4313" i="8"/>
  <c r="V4312" i="8"/>
  <c r="V4311" i="8"/>
  <c r="V4310" i="8"/>
  <c r="V4309" i="8"/>
  <c r="V4308" i="8"/>
  <c r="V4307" i="8"/>
  <c r="V4306" i="8"/>
  <c r="V4305" i="8"/>
  <c r="V4304" i="8"/>
  <c r="V4303" i="8"/>
  <c r="V4302" i="8"/>
  <c r="V4301" i="8"/>
  <c r="V4300" i="8"/>
  <c r="V4299" i="8"/>
  <c r="V4298" i="8"/>
  <c r="V4297" i="8"/>
  <c r="V4296" i="8"/>
  <c r="V4295" i="8"/>
  <c r="V4294" i="8"/>
  <c r="V4293" i="8"/>
  <c r="V4292" i="8"/>
  <c r="V4291" i="8"/>
  <c r="V4290" i="8"/>
  <c r="V4289" i="8"/>
  <c r="V4288" i="8"/>
  <c r="V4287" i="8"/>
  <c r="V4286" i="8"/>
  <c r="V4285" i="8"/>
  <c r="V4284" i="8"/>
  <c r="V4283" i="8"/>
  <c r="V4282" i="8"/>
  <c r="V4281" i="8"/>
  <c r="V4280" i="8"/>
  <c r="V4279" i="8"/>
  <c r="V4278" i="8"/>
  <c r="V4277" i="8"/>
  <c r="V4276" i="8"/>
  <c r="V4275" i="8"/>
  <c r="V4274" i="8"/>
  <c r="V4273" i="8"/>
  <c r="V4272" i="8"/>
  <c r="V4271" i="8"/>
  <c r="V4270" i="8"/>
  <c r="V4269" i="8"/>
  <c r="V4268" i="8"/>
  <c r="V4267" i="8"/>
  <c r="V4266" i="8"/>
  <c r="V4265" i="8"/>
  <c r="V4264" i="8"/>
  <c r="V4263" i="8"/>
  <c r="V4262" i="8"/>
  <c r="V4261" i="8"/>
  <c r="V4260" i="8"/>
  <c r="V4259" i="8"/>
  <c r="V4258" i="8"/>
  <c r="V4257" i="8"/>
  <c r="V4256" i="8"/>
  <c r="V4255" i="8"/>
  <c r="V4254" i="8"/>
  <c r="V4253" i="8"/>
  <c r="V4252" i="8"/>
  <c r="V4251" i="8"/>
  <c r="V4250" i="8"/>
  <c r="V4249" i="8"/>
  <c r="V4248" i="8"/>
  <c r="V4247" i="8"/>
  <c r="V4246" i="8"/>
  <c r="V4245" i="8"/>
  <c r="V4244" i="8"/>
  <c r="V4243" i="8"/>
  <c r="V4242" i="8"/>
  <c r="V4241" i="8"/>
  <c r="V4240" i="8"/>
  <c r="V4239" i="8"/>
  <c r="V4238" i="8"/>
  <c r="V4237" i="8"/>
  <c r="V4236" i="8"/>
  <c r="V4235" i="8"/>
  <c r="V4234" i="8"/>
  <c r="V4233" i="8"/>
  <c r="V4232" i="8"/>
  <c r="V4231" i="8"/>
  <c r="V4230" i="8"/>
  <c r="V4229" i="8"/>
  <c r="V4228" i="8"/>
  <c r="V4227" i="8"/>
  <c r="V4226" i="8"/>
  <c r="V4225" i="8"/>
  <c r="V4224" i="8"/>
  <c r="V4223" i="8"/>
  <c r="V4222" i="8"/>
  <c r="V4221" i="8"/>
  <c r="V4220" i="8"/>
  <c r="V4219" i="8"/>
  <c r="V4218" i="8"/>
  <c r="V4217" i="8"/>
  <c r="V4216" i="8"/>
  <c r="V4215" i="8"/>
  <c r="V4214" i="8"/>
  <c r="V4213" i="8"/>
  <c r="V4212" i="8"/>
  <c r="V4211" i="8"/>
  <c r="V4210" i="8"/>
  <c r="V4209" i="8"/>
  <c r="V4208" i="8"/>
  <c r="V4207" i="8"/>
  <c r="V4206" i="8"/>
  <c r="V4205" i="8"/>
  <c r="V4204" i="8"/>
  <c r="V4203" i="8"/>
  <c r="V4202" i="8"/>
  <c r="V4201" i="8"/>
  <c r="V4200" i="8"/>
  <c r="V4199" i="8"/>
  <c r="V4198" i="8"/>
  <c r="V4197" i="8"/>
  <c r="V4196" i="8"/>
  <c r="V4195" i="8"/>
  <c r="V4194" i="8"/>
  <c r="V4193" i="8"/>
  <c r="V4192" i="8"/>
  <c r="V4191" i="8"/>
  <c r="V4190" i="8"/>
  <c r="V4189" i="8"/>
  <c r="V4188" i="8"/>
  <c r="V4187" i="8"/>
  <c r="V4186" i="8"/>
  <c r="V4185" i="8"/>
  <c r="V4184" i="8"/>
  <c r="V4183" i="8"/>
  <c r="V4182" i="8"/>
  <c r="V4181" i="8"/>
  <c r="V4180" i="8"/>
  <c r="V4179" i="8"/>
  <c r="V4178" i="8"/>
  <c r="V4177" i="8"/>
  <c r="V4176" i="8"/>
  <c r="V4175" i="8"/>
  <c r="V4174" i="8"/>
  <c r="V4173" i="8"/>
  <c r="V4172" i="8"/>
  <c r="V4171" i="8"/>
  <c r="V4170" i="8"/>
  <c r="V4169" i="8"/>
  <c r="V4168" i="8"/>
  <c r="V4167" i="8"/>
  <c r="V4166" i="8"/>
  <c r="V4165" i="8"/>
  <c r="V4164" i="8"/>
  <c r="V4163" i="8"/>
  <c r="V4162" i="8"/>
  <c r="V4161" i="8"/>
  <c r="V4160" i="8"/>
  <c r="V4159" i="8"/>
  <c r="V4158" i="8"/>
  <c r="V4157" i="8"/>
  <c r="V4156" i="8"/>
  <c r="V4155" i="8"/>
  <c r="V4154" i="8"/>
  <c r="V4153" i="8"/>
  <c r="V4152" i="8"/>
  <c r="V4151" i="8"/>
  <c r="V4150" i="8"/>
  <c r="V4149" i="8"/>
  <c r="V4148" i="8"/>
  <c r="V4147" i="8"/>
  <c r="V4146" i="8"/>
  <c r="V4145" i="8"/>
  <c r="V4144" i="8"/>
  <c r="V4143" i="8"/>
  <c r="V4142" i="8"/>
  <c r="V4141" i="8"/>
  <c r="V4140" i="8"/>
  <c r="V4139" i="8"/>
  <c r="V4138" i="8"/>
  <c r="V4137" i="8"/>
  <c r="V4136" i="8"/>
  <c r="V4135" i="8"/>
  <c r="V4134" i="8"/>
  <c r="V4133" i="8"/>
  <c r="V4132" i="8"/>
  <c r="V4131" i="8"/>
  <c r="V4130" i="8"/>
  <c r="V4129" i="8"/>
  <c r="V4128" i="8"/>
  <c r="V4127" i="8"/>
  <c r="V4126" i="8"/>
  <c r="V4125" i="8"/>
  <c r="V4124" i="8"/>
  <c r="V4123" i="8"/>
  <c r="V4122" i="8"/>
  <c r="V4121" i="8"/>
  <c r="V4120" i="8"/>
  <c r="V4119" i="8"/>
  <c r="V4118" i="8"/>
  <c r="V4117" i="8"/>
  <c r="V4116" i="8"/>
  <c r="V4115" i="8"/>
  <c r="V4114" i="8"/>
  <c r="V4113" i="8"/>
  <c r="V4112" i="8"/>
  <c r="V4111" i="8"/>
  <c r="V4110" i="8"/>
  <c r="V4109" i="8"/>
  <c r="V4108" i="8"/>
  <c r="V4107" i="8"/>
  <c r="V4106" i="8"/>
  <c r="V4105" i="8"/>
  <c r="V4104" i="8"/>
  <c r="V4103" i="8"/>
  <c r="V4102" i="8"/>
  <c r="V4101" i="8"/>
  <c r="V4100" i="8"/>
  <c r="V4099" i="8"/>
  <c r="V4098" i="8"/>
  <c r="V4097" i="8"/>
  <c r="V4096" i="8"/>
  <c r="V4095" i="8"/>
  <c r="V4094" i="8"/>
  <c r="V4093" i="8"/>
  <c r="V4092" i="8"/>
  <c r="V4091" i="8"/>
  <c r="V4090" i="8"/>
  <c r="V4089" i="8"/>
  <c r="V4088" i="8"/>
  <c r="V4087" i="8"/>
  <c r="V4086" i="8"/>
  <c r="V4085" i="8"/>
  <c r="V4084" i="8"/>
  <c r="V4083" i="8"/>
  <c r="V4082" i="8"/>
  <c r="V4081" i="8"/>
  <c r="V4080" i="8"/>
  <c r="V4079" i="8"/>
  <c r="V4078" i="8"/>
  <c r="V4077" i="8"/>
  <c r="V4076" i="8"/>
  <c r="V4075" i="8"/>
  <c r="V4074" i="8"/>
  <c r="V4073" i="8"/>
  <c r="V4072" i="8"/>
  <c r="V4071" i="8"/>
  <c r="V4070" i="8"/>
  <c r="V4069" i="8"/>
  <c r="V4068" i="8"/>
  <c r="V4067" i="8"/>
  <c r="V4066" i="8"/>
  <c r="V4065" i="8"/>
  <c r="V4064" i="8"/>
  <c r="V4063" i="8"/>
  <c r="V4062" i="8"/>
  <c r="V4061" i="8"/>
  <c r="V4060" i="8"/>
  <c r="V4059" i="8"/>
  <c r="V4058" i="8"/>
  <c r="V4057" i="8"/>
  <c r="V4056" i="8"/>
  <c r="V4055" i="8"/>
  <c r="V4054" i="8"/>
  <c r="V4053" i="8"/>
  <c r="V4052" i="8"/>
  <c r="V4051" i="8"/>
  <c r="V4050" i="8"/>
  <c r="V4049" i="8"/>
  <c r="V4048" i="8"/>
  <c r="V4047" i="8"/>
  <c r="V4046" i="8"/>
  <c r="V4045" i="8"/>
  <c r="V4044" i="8"/>
  <c r="V4043" i="8"/>
  <c r="V4042" i="8"/>
  <c r="V4041" i="8"/>
  <c r="V4040" i="8"/>
  <c r="V4039" i="8"/>
  <c r="V4038" i="8"/>
  <c r="V4037" i="8"/>
  <c r="V4036" i="8"/>
  <c r="V4035" i="8"/>
  <c r="V4034" i="8"/>
  <c r="V4033" i="8"/>
  <c r="V4032" i="8"/>
  <c r="V4031" i="8"/>
  <c r="V4030" i="8"/>
  <c r="V4029" i="8"/>
  <c r="V4028" i="8"/>
  <c r="V4027" i="8"/>
  <c r="V4026" i="8"/>
  <c r="V4025" i="8"/>
  <c r="V4024" i="8"/>
  <c r="V4023" i="8"/>
  <c r="V4022" i="8"/>
  <c r="V4021" i="8"/>
  <c r="V4020" i="8"/>
  <c r="V4019" i="8"/>
  <c r="V4018" i="8"/>
  <c r="V4017" i="8"/>
  <c r="V4016" i="8"/>
  <c r="V4015" i="8"/>
  <c r="V4014" i="8"/>
  <c r="V4013" i="8"/>
  <c r="V4012" i="8"/>
  <c r="V4011" i="8"/>
  <c r="V4010" i="8"/>
  <c r="V4009" i="8"/>
  <c r="V4008" i="8"/>
  <c r="V4007" i="8"/>
  <c r="V4006" i="8"/>
  <c r="V4005" i="8"/>
  <c r="V4004" i="8"/>
  <c r="V4003" i="8"/>
  <c r="V4002" i="8"/>
  <c r="V4001" i="8"/>
  <c r="V4000" i="8"/>
  <c r="V3999" i="8"/>
  <c r="V3998" i="8"/>
  <c r="V3997" i="8"/>
  <c r="V3996" i="8"/>
  <c r="V3995" i="8"/>
  <c r="V3994" i="8"/>
  <c r="V3993" i="8"/>
  <c r="V3992" i="8"/>
  <c r="V3991" i="8"/>
  <c r="V3990" i="8"/>
  <c r="V3989" i="8"/>
  <c r="V3988" i="8"/>
  <c r="V3987" i="8"/>
  <c r="V3986" i="8"/>
  <c r="V3985" i="8"/>
  <c r="V3984" i="8"/>
  <c r="V3983" i="8"/>
  <c r="V3982" i="8"/>
  <c r="V3981" i="8"/>
  <c r="V3980" i="8"/>
  <c r="V3979" i="8"/>
  <c r="V3978" i="8"/>
  <c r="V3977" i="8"/>
  <c r="V3976" i="8"/>
  <c r="V3975" i="8"/>
  <c r="V3974" i="8"/>
  <c r="V3973" i="8"/>
  <c r="V3972" i="8"/>
  <c r="V3971" i="8"/>
  <c r="V3970" i="8"/>
  <c r="V3969" i="8"/>
  <c r="V3968" i="8"/>
  <c r="V3967" i="8"/>
  <c r="V3966" i="8"/>
  <c r="V3965" i="8"/>
  <c r="V3964" i="8"/>
  <c r="V3963" i="8"/>
  <c r="V3962" i="8"/>
  <c r="V3961" i="8"/>
  <c r="V3960" i="8"/>
  <c r="V3959" i="8"/>
  <c r="V3958" i="8"/>
  <c r="V3957" i="8"/>
  <c r="V3956" i="8"/>
  <c r="V3955" i="8"/>
  <c r="V3954" i="8"/>
  <c r="V3953" i="8"/>
  <c r="V3952" i="8"/>
  <c r="V3951" i="8"/>
  <c r="V3950" i="8"/>
  <c r="V3949" i="8"/>
  <c r="V3948" i="8"/>
  <c r="V3947" i="8"/>
  <c r="V3946" i="8"/>
  <c r="V3945" i="8"/>
  <c r="V3944" i="8"/>
  <c r="V3943" i="8"/>
  <c r="V3942" i="8"/>
  <c r="V3941" i="8"/>
  <c r="V3940" i="8"/>
  <c r="V3939" i="8"/>
  <c r="V3938" i="8"/>
  <c r="V3937" i="8"/>
  <c r="V3936" i="8"/>
  <c r="V3935" i="8"/>
  <c r="V3934" i="8"/>
  <c r="V3933" i="8"/>
  <c r="V3932" i="8"/>
  <c r="V3931" i="8"/>
  <c r="V3930" i="8"/>
  <c r="V3929" i="8"/>
  <c r="V3928" i="8"/>
  <c r="V3927" i="8"/>
  <c r="V3926" i="8"/>
  <c r="V3925" i="8"/>
  <c r="V3924" i="8"/>
  <c r="V3923" i="8"/>
  <c r="V3922" i="8"/>
  <c r="V3921" i="8"/>
  <c r="V3920" i="8"/>
  <c r="V3919" i="8"/>
  <c r="V3918" i="8"/>
  <c r="V3917" i="8"/>
  <c r="V3916" i="8"/>
  <c r="V3915" i="8"/>
  <c r="V3914" i="8"/>
  <c r="V3913" i="8"/>
  <c r="V3912" i="8"/>
  <c r="V3911" i="8"/>
  <c r="V3910" i="8"/>
  <c r="V3909" i="8"/>
  <c r="V3908" i="8"/>
  <c r="V3907" i="8"/>
  <c r="V3906" i="8"/>
  <c r="V3905" i="8"/>
  <c r="V3904" i="8"/>
  <c r="V3903" i="8"/>
  <c r="V3902" i="8"/>
  <c r="V3901" i="8"/>
  <c r="V3900" i="8"/>
  <c r="V3899" i="8"/>
  <c r="V3898" i="8"/>
  <c r="V3897" i="8"/>
  <c r="V3896" i="8"/>
  <c r="V3895" i="8"/>
  <c r="V3894" i="8"/>
  <c r="V3893" i="8"/>
  <c r="V3892" i="8"/>
  <c r="V3891" i="8"/>
  <c r="V3890" i="8"/>
  <c r="V3889" i="8"/>
  <c r="V3888" i="8"/>
  <c r="V3887" i="8"/>
  <c r="V3886" i="8"/>
  <c r="V3885" i="8"/>
  <c r="V3884" i="8"/>
  <c r="V3883" i="8"/>
  <c r="V3882" i="8"/>
  <c r="V3881" i="8"/>
  <c r="V3880" i="8"/>
  <c r="V3879" i="8"/>
  <c r="V3878" i="8"/>
  <c r="V3877" i="8"/>
  <c r="V3876" i="8"/>
  <c r="V3875" i="8"/>
  <c r="V3874" i="8"/>
  <c r="V3873" i="8"/>
  <c r="V3872" i="8"/>
  <c r="V3871" i="8"/>
  <c r="V3870" i="8"/>
  <c r="V3869" i="8"/>
  <c r="V3868" i="8"/>
  <c r="V3867" i="8"/>
  <c r="V3866" i="8"/>
  <c r="V3865" i="8"/>
  <c r="V3864" i="8"/>
  <c r="V3863" i="8"/>
  <c r="V3862" i="8"/>
  <c r="V3861" i="8"/>
  <c r="V3860" i="8"/>
  <c r="V3859" i="8"/>
  <c r="V3858" i="8"/>
  <c r="V3857" i="8"/>
  <c r="V3856" i="8"/>
  <c r="V3855" i="8"/>
  <c r="V3854" i="8"/>
  <c r="V3853" i="8"/>
  <c r="V3852" i="8"/>
  <c r="V3851" i="8"/>
  <c r="V3850" i="8"/>
  <c r="V3849" i="8"/>
  <c r="V3848" i="8"/>
  <c r="V3847" i="8"/>
  <c r="V3846" i="8"/>
  <c r="V3845" i="8"/>
  <c r="V3844" i="8"/>
  <c r="V3843" i="8"/>
  <c r="V3842" i="8"/>
  <c r="V3841" i="8"/>
  <c r="V3840" i="8"/>
  <c r="V3839" i="8"/>
  <c r="V3838" i="8"/>
  <c r="V3837" i="8"/>
  <c r="V3836" i="8"/>
  <c r="V3835" i="8"/>
  <c r="V3834" i="8"/>
  <c r="V3833" i="8"/>
  <c r="V3832" i="8"/>
  <c r="V3831" i="8"/>
  <c r="V3830" i="8"/>
  <c r="V3829" i="8"/>
  <c r="V3828" i="8"/>
  <c r="V3827" i="8"/>
  <c r="V3826" i="8"/>
  <c r="V3825" i="8"/>
  <c r="V3824" i="8"/>
  <c r="V3823" i="8"/>
  <c r="V3822" i="8"/>
  <c r="V3821" i="8"/>
  <c r="V3820" i="8"/>
  <c r="V3819" i="8"/>
  <c r="V3818" i="8"/>
  <c r="V3817" i="8"/>
  <c r="V3816" i="8"/>
  <c r="V3815" i="8"/>
  <c r="V3814" i="8"/>
  <c r="V3813" i="8"/>
  <c r="V3812" i="8"/>
  <c r="V3811" i="8"/>
  <c r="V3810" i="8"/>
  <c r="V3809" i="8"/>
  <c r="V3808" i="8"/>
  <c r="V3807" i="8"/>
  <c r="V3806" i="8"/>
  <c r="V3805" i="8"/>
  <c r="V3804" i="8"/>
  <c r="V3803" i="8"/>
  <c r="V3802" i="8"/>
  <c r="V3801" i="8"/>
  <c r="V3800" i="8"/>
  <c r="V3799" i="8"/>
  <c r="V3798" i="8"/>
  <c r="V3797" i="8"/>
  <c r="V3796" i="8"/>
  <c r="V3795" i="8"/>
  <c r="V3794" i="8"/>
  <c r="V3793" i="8"/>
  <c r="V3792" i="8"/>
  <c r="V3791" i="8"/>
  <c r="V3790" i="8"/>
  <c r="V3789" i="8"/>
  <c r="V3788" i="8"/>
  <c r="V3787" i="8"/>
  <c r="V3786" i="8"/>
  <c r="V3785" i="8"/>
  <c r="V3784" i="8"/>
  <c r="V3783" i="8"/>
  <c r="V3782" i="8"/>
  <c r="V3781" i="8"/>
  <c r="V3780" i="8"/>
  <c r="V3779" i="8"/>
  <c r="V3778" i="8"/>
  <c r="V3777" i="8"/>
  <c r="V3776" i="8"/>
  <c r="V3775" i="8"/>
  <c r="V3774" i="8"/>
  <c r="V3773" i="8"/>
  <c r="V3772" i="8"/>
  <c r="V3771" i="8"/>
  <c r="V3770" i="8"/>
  <c r="V3769" i="8"/>
  <c r="V3768" i="8"/>
  <c r="V3767" i="8"/>
  <c r="V3766" i="8"/>
  <c r="V3765" i="8"/>
  <c r="V3764" i="8"/>
  <c r="V3763" i="8"/>
  <c r="V3762" i="8"/>
  <c r="V3761" i="8"/>
  <c r="V3760" i="8"/>
  <c r="V3759" i="8"/>
  <c r="V3758" i="8"/>
  <c r="V3757" i="8"/>
  <c r="V3756" i="8"/>
  <c r="V3755" i="8"/>
  <c r="V3754" i="8"/>
  <c r="V3753" i="8"/>
  <c r="V3752" i="8"/>
  <c r="V3751" i="8"/>
  <c r="V3750" i="8"/>
  <c r="V3749" i="8"/>
  <c r="V3748" i="8"/>
  <c r="V3747" i="8"/>
  <c r="V3746" i="8"/>
  <c r="V3745" i="8"/>
  <c r="V3744" i="8"/>
  <c r="V3743" i="8"/>
  <c r="V3742" i="8"/>
  <c r="V3741" i="8"/>
  <c r="V3740" i="8"/>
  <c r="V3739" i="8"/>
  <c r="V3738" i="8"/>
  <c r="V3737" i="8"/>
  <c r="V3736" i="8"/>
  <c r="V3735" i="8"/>
  <c r="V3734" i="8"/>
  <c r="V3733" i="8"/>
  <c r="V3732" i="8"/>
  <c r="V3731" i="8"/>
  <c r="V3730" i="8"/>
  <c r="V3729" i="8"/>
  <c r="V3728" i="8"/>
  <c r="V3727" i="8"/>
  <c r="V3726" i="8"/>
  <c r="V3725" i="8"/>
  <c r="V3724" i="8"/>
  <c r="V3723" i="8"/>
  <c r="V3722" i="8"/>
  <c r="V3721" i="8"/>
  <c r="V3720" i="8"/>
  <c r="V3719" i="8"/>
  <c r="V3718" i="8"/>
  <c r="V3717" i="8"/>
  <c r="V3716" i="8"/>
  <c r="V3715" i="8"/>
  <c r="V3714" i="8"/>
  <c r="V3713" i="8"/>
  <c r="V3712" i="8"/>
  <c r="V3711" i="8"/>
  <c r="V3710" i="8"/>
  <c r="V3709" i="8"/>
  <c r="V3708" i="8"/>
  <c r="V3707" i="8"/>
  <c r="V3706" i="8"/>
  <c r="V3705" i="8"/>
  <c r="V3704" i="8"/>
  <c r="V3703" i="8"/>
  <c r="V3702" i="8"/>
  <c r="V3701" i="8"/>
  <c r="V3700" i="8"/>
  <c r="V3699" i="8"/>
  <c r="V3698" i="8"/>
  <c r="V3697" i="8"/>
  <c r="V3696" i="8"/>
  <c r="V3695" i="8"/>
  <c r="V3694" i="8"/>
  <c r="V3693" i="8"/>
  <c r="V3692" i="8"/>
  <c r="V3691" i="8"/>
  <c r="V3690" i="8"/>
  <c r="V3689" i="8"/>
  <c r="V3688" i="8"/>
  <c r="V3687" i="8"/>
  <c r="V3686" i="8"/>
  <c r="V3685" i="8"/>
  <c r="V3684" i="8"/>
  <c r="V3683" i="8"/>
  <c r="V3682" i="8"/>
  <c r="V3681" i="8"/>
  <c r="V3680" i="8"/>
  <c r="V3679" i="8"/>
  <c r="V3678" i="8"/>
  <c r="V3677" i="8"/>
  <c r="V3676" i="8"/>
  <c r="V3675" i="8"/>
  <c r="V3674" i="8"/>
  <c r="V3673" i="8"/>
  <c r="V3672" i="8"/>
  <c r="V3671" i="8"/>
  <c r="V3670" i="8"/>
  <c r="V3669" i="8"/>
  <c r="V3668" i="8"/>
  <c r="V3667" i="8"/>
  <c r="V3666" i="8"/>
  <c r="V3665" i="8"/>
  <c r="V3664" i="8"/>
  <c r="V3663" i="8"/>
  <c r="V3662" i="8"/>
  <c r="V3661" i="8"/>
  <c r="V3660" i="8"/>
  <c r="V3659" i="8"/>
  <c r="V3658" i="8"/>
  <c r="V3657" i="8"/>
  <c r="V3656" i="8"/>
  <c r="V3655" i="8"/>
  <c r="V3654" i="8"/>
  <c r="V3653" i="8"/>
  <c r="V3652" i="8"/>
  <c r="V3651" i="8"/>
  <c r="V3650" i="8"/>
  <c r="V3649" i="8"/>
  <c r="V3648" i="8"/>
  <c r="V3647" i="8"/>
  <c r="V3646" i="8"/>
  <c r="V3645" i="8"/>
  <c r="V3644" i="8"/>
  <c r="V3643" i="8"/>
  <c r="V3642" i="8"/>
  <c r="V3641" i="8"/>
  <c r="V3640" i="8"/>
  <c r="V3639" i="8"/>
  <c r="V3638" i="8"/>
  <c r="V3637" i="8"/>
  <c r="V3636" i="8"/>
  <c r="V3635" i="8"/>
  <c r="V3634" i="8"/>
  <c r="V3633" i="8"/>
  <c r="V3632" i="8"/>
  <c r="V3631" i="8"/>
  <c r="V3630" i="8"/>
  <c r="V3629" i="8"/>
  <c r="V3628" i="8"/>
  <c r="V3627" i="8"/>
  <c r="V3626" i="8"/>
  <c r="V3625" i="8"/>
  <c r="V3624" i="8"/>
  <c r="V3623" i="8"/>
  <c r="V3622" i="8"/>
  <c r="V3621" i="8"/>
  <c r="V3620" i="8"/>
  <c r="V3619" i="8"/>
  <c r="V3618" i="8"/>
  <c r="V3617" i="8"/>
  <c r="V3616" i="8"/>
  <c r="V3615" i="8"/>
  <c r="V3614" i="8"/>
  <c r="V3613" i="8"/>
  <c r="V3612" i="8"/>
  <c r="V3611" i="8"/>
  <c r="V3610" i="8"/>
  <c r="V3609" i="8"/>
  <c r="V3608" i="8"/>
  <c r="V3607" i="8"/>
  <c r="V3606" i="8"/>
  <c r="V3605" i="8"/>
  <c r="V3604" i="8"/>
  <c r="V3603" i="8"/>
  <c r="V3602" i="8"/>
  <c r="V3601" i="8"/>
  <c r="V3600" i="8"/>
  <c r="V3599" i="8"/>
  <c r="V3598" i="8"/>
  <c r="V3597" i="8"/>
  <c r="V3596" i="8"/>
  <c r="V3595" i="8"/>
  <c r="V3594" i="8"/>
  <c r="V3593" i="8"/>
  <c r="V3592" i="8"/>
  <c r="V3591" i="8"/>
  <c r="V3590" i="8"/>
  <c r="V3589" i="8"/>
  <c r="V3588" i="8"/>
  <c r="V3587" i="8"/>
  <c r="V3586" i="8"/>
  <c r="V3585" i="8"/>
  <c r="V3584" i="8"/>
  <c r="V3583" i="8"/>
  <c r="V3582" i="8"/>
  <c r="V3581" i="8"/>
  <c r="V3580" i="8"/>
  <c r="V3579" i="8"/>
  <c r="V3578" i="8"/>
  <c r="V3577" i="8"/>
  <c r="V3576" i="8"/>
  <c r="V3575" i="8"/>
  <c r="V3574" i="8"/>
  <c r="V3573" i="8"/>
  <c r="V3572" i="8"/>
  <c r="V3571" i="8"/>
  <c r="V3570" i="8"/>
  <c r="V3569" i="8"/>
  <c r="V3568" i="8"/>
  <c r="V3567" i="8"/>
  <c r="V3566" i="8"/>
  <c r="V3565" i="8"/>
  <c r="V3564" i="8"/>
  <c r="V3563" i="8"/>
  <c r="V3562" i="8"/>
  <c r="V3561" i="8"/>
  <c r="V3560" i="8"/>
  <c r="V3559" i="8"/>
  <c r="V3558" i="8"/>
  <c r="V3557" i="8"/>
  <c r="V3556" i="8"/>
  <c r="V3555" i="8"/>
  <c r="V3554" i="8"/>
  <c r="V3553" i="8"/>
  <c r="V3552" i="8"/>
  <c r="V3551" i="8"/>
  <c r="V3550" i="8"/>
  <c r="V3549" i="8"/>
  <c r="V3548" i="8"/>
  <c r="V3547" i="8"/>
  <c r="V3546" i="8"/>
  <c r="V3545" i="8"/>
  <c r="V3544" i="8"/>
  <c r="V3543" i="8"/>
  <c r="V3542" i="8"/>
  <c r="V3541" i="8"/>
  <c r="V3540" i="8"/>
  <c r="V3539" i="8"/>
  <c r="V3538" i="8"/>
  <c r="V3537" i="8"/>
  <c r="V3536" i="8"/>
  <c r="V3535" i="8"/>
  <c r="V3534" i="8"/>
  <c r="V3533" i="8"/>
  <c r="V3532" i="8"/>
  <c r="V3531" i="8"/>
  <c r="V3530" i="8"/>
  <c r="V3529" i="8"/>
  <c r="V3528" i="8"/>
  <c r="V3527" i="8"/>
  <c r="V3526" i="8"/>
  <c r="V3525" i="8"/>
  <c r="V3524" i="8"/>
  <c r="V3523" i="8"/>
  <c r="V3522" i="8"/>
  <c r="V3521" i="8"/>
  <c r="V3520" i="8"/>
  <c r="V3519" i="8"/>
  <c r="V3518" i="8"/>
  <c r="V3517" i="8"/>
  <c r="V3516" i="8"/>
  <c r="V3515" i="8"/>
  <c r="V3514" i="8"/>
  <c r="V3513" i="8"/>
  <c r="V3512" i="8"/>
  <c r="V3511" i="8"/>
  <c r="V3510" i="8"/>
  <c r="V3509" i="8"/>
  <c r="V3508" i="8"/>
  <c r="V3507" i="8"/>
  <c r="V3506" i="8"/>
  <c r="V3505" i="8"/>
  <c r="V3504" i="8"/>
  <c r="V3503" i="8"/>
  <c r="V3502" i="8"/>
  <c r="V3501" i="8"/>
  <c r="V3500" i="8"/>
  <c r="V3499" i="8"/>
  <c r="V3498" i="8"/>
  <c r="V3497" i="8"/>
  <c r="V3496" i="8"/>
  <c r="V3495" i="8"/>
  <c r="V3494" i="8"/>
  <c r="V3493" i="8"/>
  <c r="V3492" i="8"/>
  <c r="V3491" i="8"/>
  <c r="V3490" i="8"/>
  <c r="V3489" i="8"/>
  <c r="V3488" i="8"/>
  <c r="V3487" i="8"/>
  <c r="V3486" i="8"/>
  <c r="V3485" i="8"/>
  <c r="V3484" i="8"/>
  <c r="V3483" i="8"/>
  <c r="V3482" i="8"/>
  <c r="V3481" i="8"/>
  <c r="V3480" i="8"/>
  <c r="V3479" i="8"/>
  <c r="V3478" i="8"/>
  <c r="V3477" i="8"/>
  <c r="V3476" i="8"/>
  <c r="V3475" i="8"/>
  <c r="V3474" i="8"/>
  <c r="V3473" i="8"/>
  <c r="V3472" i="8"/>
  <c r="V3471" i="8"/>
  <c r="V3470" i="8"/>
  <c r="V3469" i="8"/>
  <c r="V3468" i="8"/>
  <c r="V3467" i="8"/>
  <c r="V3466" i="8"/>
  <c r="V3465" i="8"/>
  <c r="V3464" i="8"/>
  <c r="V3463" i="8"/>
  <c r="V3462" i="8"/>
  <c r="V3461" i="8"/>
  <c r="V3460" i="8"/>
  <c r="V3459" i="8"/>
  <c r="V3458" i="8"/>
  <c r="V3457" i="8"/>
  <c r="V3456" i="8"/>
  <c r="V3455" i="8"/>
  <c r="V3454" i="8"/>
  <c r="V3453" i="8"/>
  <c r="V3452" i="8"/>
  <c r="V3451" i="8"/>
  <c r="V3450" i="8"/>
  <c r="V3449" i="8"/>
  <c r="V3448" i="8"/>
  <c r="V3447" i="8"/>
  <c r="V3446" i="8"/>
  <c r="V3445" i="8"/>
  <c r="V3444" i="8"/>
  <c r="V3443" i="8"/>
  <c r="V3442" i="8"/>
  <c r="V3441" i="8"/>
  <c r="V3440" i="8"/>
  <c r="V3439" i="8"/>
  <c r="V3438" i="8"/>
  <c r="V3437" i="8"/>
  <c r="V3436" i="8"/>
  <c r="V3435" i="8"/>
  <c r="V3434" i="8"/>
  <c r="V3433" i="8"/>
  <c r="V3432" i="8"/>
  <c r="V3431" i="8"/>
  <c r="V3430" i="8"/>
  <c r="V3429" i="8"/>
  <c r="V3428" i="8"/>
  <c r="V3427" i="8"/>
  <c r="V3426" i="8"/>
  <c r="V3425" i="8"/>
  <c r="V3424" i="8"/>
  <c r="V3423" i="8"/>
  <c r="V3422" i="8"/>
  <c r="V3421" i="8"/>
  <c r="V3420" i="8"/>
  <c r="V3419" i="8"/>
  <c r="V3418" i="8"/>
  <c r="V3417" i="8"/>
  <c r="V3416" i="8"/>
  <c r="V3415" i="8"/>
  <c r="V3414" i="8"/>
  <c r="V3413" i="8"/>
  <c r="V3412" i="8"/>
  <c r="V3411" i="8"/>
  <c r="V3410" i="8"/>
  <c r="V3409" i="8"/>
  <c r="V3408" i="8"/>
  <c r="V3407" i="8"/>
  <c r="V3406" i="8"/>
  <c r="V3405" i="8"/>
  <c r="V3404" i="8"/>
  <c r="V3403" i="8"/>
  <c r="V3402" i="8"/>
  <c r="V3401" i="8"/>
  <c r="V3400" i="8"/>
  <c r="V3399" i="8"/>
  <c r="V3398" i="8"/>
  <c r="V3397" i="8"/>
  <c r="V3396" i="8"/>
  <c r="V3395" i="8"/>
  <c r="V3394" i="8"/>
  <c r="V3393" i="8"/>
  <c r="V3392" i="8"/>
  <c r="V3391" i="8"/>
  <c r="V3390" i="8"/>
  <c r="V3389" i="8"/>
  <c r="V3388" i="8"/>
  <c r="V3387" i="8"/>
  <c r="V3386" i="8"/>
  <c r="V3385" i="8"/>
  <c r="V3384" i="8"/>
  <c r="V3383" i="8"/>
  <c r="V3382" i="8"/>
  <c r="V3381" i="8"/>
  <c r="V3380" i="8"/>
  <c r="V3379" i="8"/>
  <c r="V3378" i="8"/>
  <c r="V3377" i="8"/>
  <c r="V3376" i="8"/>
  <c r="V3375" i="8"/>
  <c r="V3374" i="8"/>
  <c r="V3373" i="8"/>
  <c r="V3372" i="8"/>
  <c r="V3371" i="8"/>
  <c r="V3370" i="8"/>
  <c r="V3369" i="8"/>
  <c r="V3368" i="8"/>
  <c r="V3367" i="8"/>
  <c r="V3366" i="8"/>
  <c r="V3365" i="8"/>
  <c r="V3364" i="8"/>
  <c r="V3363" i="8"/>
  <c r="V3362" i="8"/>
  <c r="V3361" i="8"/>
  <c r="V3360" i="8"/>
  <c r="V3359" i="8"/>
  <c r="V3358" i="8"/>
  <c r="V3357" i="8"/>
  <c r="V3356" i="8"/>
  <c r="V3355" i="8"/>
  <c r="V3354" i="8"/>
  <c r="V3353" i="8"/>
  <c r="V3352" i="8"/>
  <c r="V3351" i="8"/>
  <c r="V3350" i="8"/>
  <c r="V3349" i="8"/>
  <c r="V3348" i="8"/>
  <c r="V3347" i="8"/>
  <c r="V3346" i="8"/>
  <c r="V3345" i="8"/>
  <c r="V3344" i="8"/>
  <c r="V3343" i="8"/>
  <c r="V3342" i="8"/>
  <c r="V3341" i="8"/>
  <c r="V3340" i="8"/>
  <c r="V3339" i="8"/>
  <c r="V3338" i="8"/>
  <c r="V3337" i="8"/>
  <c r="V3336" i="8"/>
  <c r="V3335" i="8"/>
  <c r="V3334" i="8"/>
  <c r="V3333" i="8"/>
  <c r="V3332" i="8"/>
  <c r="V3331" i="8"/>
  <c r="V3330" i="8"/>
  <c r="V3329" i="8"/>
  <c r="V3328" i="8"/>
  <c r="V3327" i="8"/>
  <c r="V3326" i="8"/>
  <c r="V3325" i="8"/>
  <c r="V3324" i="8"/>
  <c r="V3323" i="8"/>
  <c r="V3322" i="8"/>
  <c r="V3321" i="8"/>
  <c r="V3320" i="8"/>
  <c r="V3319" i="8"/>
  <c r="V3318" i="8"/>
  <c r="V3317" i="8"/>
  <c r="V3316" i="8"/>
  <c r="V3315" i="8"/>
  <c r="V3314" i="8"/>
  <c r="V3313" i="8"/>
  <c r="V3312" i="8"/>
  <c r="V3311" i="8"/>
  <c r="V3310" i="8"/>
  <c r="V3309" i="8"/>
  <c r="V3308" i="8"/>
  <c r="V3307" i="8"/>
  <c r="V3306" i="8"/>
  <c r="V3305" i="8"/>
  <c r="V3304" i="8"/>
  <c r="V3303" i="8"/>
  <c r="V3302" i="8"/>
  <c r="V3301" i="8"/>
  <c r="V3300" i="8"/>
  <c r="V3299" i="8"/>
  <c r="V3298" i="8"/>
  <c r="V3297" i="8"/>
  <c r="V3296" i="8"/>
  <c r="V3295" i="8"/>
  <c r="V3294" i="8"/>
  <c r="V3293" i="8"/>
  <c r="V3292" i="8"/>
  <c r="V3291" i="8"/>
  <c r="V3290" i="8"/>
  <c r="V3289" i="8"/>
  <c r="V3288" i="8"/>
  <c r="V3287" i="8"/>
  <c r="V3286" i="8"/>
  <c r="V3285" i="8"/>
  <c r="V3284" i="8"/>
  <c r="V3283" i="8"/>
  <c r="V3282" i="8"/>
  <c r="V3281" i="8"/>
  <c r="V3280" i="8"/>
  <c r="V3279" i="8"/>
  <c r="V3278" i="8"/>
  <c r="V3277" i="8"/>
  <c r="V3276" i="8"/>
  <c r="V3275" i="8"/>
  <c r="V3274" i="8"/>
  <c r="V3273" i="8"/>
  <c r="V3272" i="8"/>
  <c r="V3271" i="8"/>
  <c r="V3270" i="8"/>
  <c r="V3269" i="8"/>
  <c r="V3268" i="8"/>
  <c r="V3267" i="8"/>
  <c r="V3266" i="8"/>
  <c r="V3265" i="8"/>
  <c r="V3264" i="8"/>
  <c r="V3263" i="8"/>
  <c r="V3262" i="8"/>
  <c r="V3261" i="8"/>
  <c r="V3260" i="8"/>
  <c r="V3259" i="8"/>
  <c r="V3258" i="8"/>
  <c r="V3257" i="8"/>
  <c r="V3256" i="8"/>
  <c r="V3255" i="8"/>
  <c r="V3254" i="8"/>
  <c r="V3253" i="8"/>
  <c r="V3252" i="8"/>
  <c r="V3251" i="8"/>
  <c r="V3250" i="8"/>
  <c r="V3249" i="8"/>
  <c r="V3248" i="8"/>
  <c r="V3247" i="8"/>
  <c r="V3246" i="8"/>
  <c r="V3245" i="8"/>
  <c r="V3244" i="8"/>
  <c r="V3243" i="8"/>
  <c r="V3242" i="8"/>
  <c r="V3241" i="8"/>
  <c r="V3240" i="8"/>
  <c r="V3239" i="8"/>
  <c r="V3238" i="8"/>
  <c r="V3237" i="8"/>
  <c r="V3236" i="8"/>
  <c r="V3235" i="8"/>
  <c r="V3234" i="8"/>
  <c r="V3233" i="8"/>
  <c r="V3232" i="8"/>
  <c r="V3231" i="8"/>
  <c r="V3230" i="8"/>
  <c r="V3229" i="8"/>
  <c r="V3228" i="8"/>
  <c r="V3227" i="8"/>
  <c r="V3226" i="8"/>
  <c r="V3225" i="8"/>
  <c r="V3224" i="8"/>
  <c r="V3223" i="8"/>
  <c r="V3222" i="8"/>
  <c r="V3221" i="8"/>
  <c r="V3220" i="8"/>
  <c r="V3219" i="8"/>
  <c r="V3218" i="8"/>
  <c r="V3217" i="8"/>
  <c r="V3216" i="8"/>
  <c r="V3215" i="8"/>
  <c r="V3214" i="8"/>
  <c r="V3213" i="8"/>
  <c r="V3212" i="8"/>
  <c r="V3211" i="8"/>
  <c r="V3210" i="8"/>
  <c r="V3209" i="8"/>
  <c r="V3208" i="8"/>
  <c r="V3207" i="8"/>
  <c r="V3206" i="8"/>
  <c r="V3205" i="8"/>
  <c r="V3204" i="8"/>
  <c r="V3203" i="8"/>
  <c r="V3202" i="8"/>
  <c r="V3201" i="8"/>
  <c r="V3200" i="8"/>
  <c r="V3199" i="8"/>
  <c r="V3198" i="8"/>
  <c r="V3197" i="8"/>
  <c r="V3196" i="8"/>
  <c r="V3195" i="8"/>
  <c r="V3194" i="8"/>
  <c r="V3193" i="8"/>
  <c r="V3192" i="8"/>
  <c r="V3191" i="8"/>
  <c r="V3190" i="8"/>
  <c r="V3189" i="8"/>
  <c r="V3188" i="8"/>
  <c r="V3187" i="8"/>
  <c r="V3186" i="8"/>
  <c r="V3185" i="8"/>
  <c r="V3184" i="8"/>
  <c r="V3183" i="8"/>
  <c r="V3182" i="8"/>
  <c r="V3181" i="8"/>
  <c r="V3180" i="8"/>
  <c r="V3179" i="8"/>
  <c r="V3178" i="8"/>
  <c r="V3177" i="8"/>
  <c r="V3176" i="8"/>
  <c r="V3175" i="8"/>
  <c r="V3174" i="8"/>
  <c r="V3173" i="8"/>
  <c r="V3172" i="8"/>
  <c r="V3171" i="8"/>
  <c r="V3170" i="8"/>
  <c r="V3169" i="8"/>
  <c r="V3168" i="8"/>
  <c r="V3167" i="8"/>
  <c r="V3166" i="8"/>
  <c r="V3165" i="8"/>
  <c r="V3164" i="8"/>
  <c r="V3163" i="8"/>
  <c r="V3162" i="8"/>
  <c r="V3161" i="8"/>
  <c r="V3160" i="8"/>
  <c r="V3159" i="8"/>
  <c r="V3158" i="8"/>
  <c r="V3157" i="8"/>
  <c r="V3156" i="8"/>
  <c r="V3155" i="8"/>
  <c r="V3154" i="8"/>
  <c r="V3153" i="8"/>
  <c r="V3152" i="8"/>
  <c r="V3151" i="8"/>
  <c r="V3150" i="8"/>
  <c r="V3149" i="8"/>
  <c r="V3148" i="8"/>
  <c r="V3147" i="8"/>
  <c r="V3146" i="8"/>
  <c r="V3145" i="8"/>
  <c r="V3144" i="8"/>
  <c r="V3143" i="8"/>
  <c r="V3142" i="8"/>
  <c r="V3141" i="8"/>
  <c r="V3140" i="8"/>
  <c r="V3139" i="8"/>
  <c r="V3138" i="8"/>
  <c r="V3137" i="8"/>
  <c r="V3136" i="8"/>
  <c r="V3135" i="8"/>
  <c r="V3134" i="8"/>
  <c r="V3133" i="8"/>
  <c r="V3132" i="8"/>
  <c r="V3131" i="8"/>
  <c r="V3130" i="8"/>
  <c r="V3129" i="8"/>
  <c r="V3128" i="8"/>
  <c r="V3127" i="8"/>
  <c r="V3126" i="8"/>
  <c r="V3125" i="8"/>
  <c r="V3124" i="8"/>
  <c r="V3123" i="8"/>
  <c r="V3122" i="8"/>
  <c r="V3121" i="8"/>
  <c r="V3120" i="8"/>
  <c r="V3119" i="8"/>
  <c r="V3118" i="8"/>
  <c r="V3117" i="8"/>
  <c r="V3116" i="8"/>
  <c r="V3115" i="8"/>
  <c r="V3114" i="8"/>
  <c r="V3113" i="8"/>
  <c r="V3112" i="8"/>
  <c r="V3111" i="8"/>
  <c r="V3110" i="8"/>
  <c r="V3109" i="8"/>
  <c r="V3108" i="8"/>
  <c r="V3107" i="8"/>
  <c r="V3106" i="8"/>
  <c r="V3105" i="8"/>
  <c r="V3104" i="8"/>
  <c r="V3103" i="8"/>
  <c r="V3102" i="8"/>
  <c r="V3101" i="8"/>
  <c r="V3100" i="8"/>
  <c r="V3099" i="8"/>
  <c r="V3098" i="8"/>
  <c r="V3097" i="8"/>
  <c r="V3096" i="8"/>
  <c r="V3095" i="8"/>
  <c r="V3094" i="8"/>
  <c r="V3093" i="8"/>
  <c r="V3092" i="8"/>
  <c r="V3091" i="8"/>
  <c r="V3090" i="8"/>
  <c r="V3089" i="8"/>
  <c r="V3088" i="8"/>
  <c r="V3087" i="8"/>
  <c r="V3086" i="8"/>
  <c r="V3085" i="8"/>
  <c r="V3084" i="8"/>
  <c r="V3083" i="8"/>
  <c r="V3082" i="8"/>
  <c r="V3081" i="8"/>
  <c r="V3080" i="8"/>
  <c r="V3079" i="8"/>
  <c r="V3078" i="8"/>
  <c r="V3077" i="8"/>
  <c r="V3076" i="8"/>
  <c r="V3075" i="8"/>
  <c r="V3074" i="8"/>
  <c r="V3073" i="8"/>
  <c r="V3072" i="8"/>
  <c r="V3071" i="8"/>
  <c r="V3070" i="8"/>
  <c r="V3069" i="8"/>
  <c r="V3068" i="8"/>
  <c r="V3067" i="8"/>
  <c r="V3066" i="8"/>
  <c r="V3065" i="8"/>
  <c r="V3064" i="8"/>
  <c r="V3063" i="8"/>
  <c r="V3062" i="8"/>
  <c r="V3061" i="8"/>
  <c r="V3060" i="8"/>
  <c r="V3059" i="8"/>
  <c r="V3058" i="8"/>
  <c r="V3057" i="8"/>
  <c r="V3056" i="8"/>
  <c r="V3055" i="8"/>
  <c r="V3054" i="8"/>
  <c r="V3053" i="8"/>
  <c r="V3052" i="8"/>
  <c r="V3051" i="8"/>
  <c r="V3050" i="8"/>
  <c r="V3049" i="8"/>
  <c r="V3048" i="8"/>
  <c r="V3047" i="8"/>
  <c r="V3046" i="8"/>
  <c r="V3045" i="8"/>
  <c r="V3044" i="8"/>
  <c r="V3043" i="8"/>
  <c r="V3042" i="8"/>
  <c r="V3041" i="8"/>
  <c r="V3040" i="8"/>
  <c r="V3039" i="8"/>
  <c r="V3038" i="8"/>
  <c r="V3037" i="8"/>
  <c r="V3036" i="8"/>
  <c r="V3035" i="8"/>
  <c r="V3034" i="8"/>
  <c r="V3033" i="8"/>
  <c r="V3032" i="8"/>
  <c r="V3031" i="8"/>
  <c r="V3030" i="8"/>
  <c r="V3029" i="8"/>
  <c r="V3028" i="8"/>
  <c r="V3027" i="8"/>
  <c r="V3026" i="8"/>
  <c r="V3025" i="8"/>
  <c r="V3024" i="8"/>
  <c r="V3023" i="8"/>
  <c r="V3022" i="8"/>
  <c r="V3021" i="8"/>
  <c r="V3020" i="8"/>
  <c r="V3019" i="8"/>
  <c r="V3018" i="8"/>
  <c r="V3017" i="8"/>
  <c r="V3016" i="8"/>
  <c r="V3015" i="8"/>
  <c r="V3014" i="8"/>
  <c r="V3013" i="8"/>
  <c r="V3012" i="8"/>
  <c r="V3011" i="8"/>
  <c r="V3010" i="8"/>
  <c r="V3009" i="8"/>
  <c r="V3008" i="8"/>
  <c r="V3007" i="8"/>
  <c r="V3006" i="8"/>
  <c r="V3005" i="8"/>
  <c r="V3004" i="8"/>
  <c r="V3003" i="8"/>
  <c r="V3002" i="8"/>
  <c r="V3001" i="8"/>
  <c r="V3000" i="8"/>
  <c r="V2999" i="8"/>
  <c r="V2998" i="8"/>
  <c r="V2997" i="8"/>
  <c r="V2996" i="8"/>
  <c r="V2995" i="8"/>
  <c r="V2994" i="8"/>
  <c r="V2993" i="8"/>
  <c r="V2992" i="8"/>
  <c r="V2991" i="8"/>
  <c r="V2990" i="8"/>
  <c r="V2989" i="8"/>
  <c r="V2988" i="8"/>
  <c r="V2987" i="8"/>
  <c r="V2986" i="8"/>
  <c r="V2985" i="8"/>
  <c r="V2984" i="8"/>
  <c r="V2983" i="8"/>
  <c r="V2982" i="8"/>
  <c r="V2981" i="8"/>
  <c r="V2980" i="8"/>
  <c r="V2979" i="8"/>
  <c r="V2978" i="8"/>
  <c r="V2977" i="8"/>
  <c r="V2976" i="8"/>
  <c r="V2975" i="8"/>
  <c r="V2974" i="8"/>
  <c r="V2973" i="8"/>
  <c r="V2972" i="8"/>
  <c r="V2971" i="8"/>
  <c r="V2970" i="8"/>
  <c r="V2969" i="8"/>
  <c r="V2968" i="8"/>
  <c r="V2967" i="8"/>
  <c r="V2966" i="8"/>
  <c r="V2965" i="8"/>
  <c r="V2964" i="8"/>
  <c r="V2963" i="8"/>
  <c r="V2962" i="8"/>
  <c r="V2961" i="8"/>
  <c r="V2960" i="8"/>
  <c r="V2959" i="8"/>
  <c r="V2958" i="8"/>
  <c r="V2957" i="8"/>
  <c r="V2956" i="8"/>
  <c r="V2955" i="8"/>
  <c r="V2954" i="8"/>
  <c r="V2953" i="8"/>
  <c r="V2952" i="8"/>
  <c r="V2951" i="8"/>
  <c r="V2950" i="8"/>
  <c r="V2949" i="8"/>
  <c r="V2948" i="8"/>
  <c r="V2947" i="8"/>
  <c r="V2946" i="8"/>
  <c r="V2945" i="8"/>
  <c r="V2944" i="8"/>
  <c r="V2943" i="8"/>
  <c r="V2942" i="8"/>
  <c r="V2941" i="8"/>
  <c r="V2940" i="8"/>
  <c r="V2939" i="8"/>
  <c r="V2938" i="8"/>
  <c r="V2937" i="8"/>
  <c r="V2936" i="8"/>
  <c r="V2935" i="8"/>
  <c r="V2934" i="8"/>
  <c r="V2933" i="8"/>
  <c r="V2932" i="8"/>
  <c r="V2931" i="8"/>
  <c r="V2930" i="8"/>
  <c r="V2929" i="8"/>
  <c r="V2928" i="8"/>
  <c r="V2927" i="8"/>
  <c r="V2926" i="8"/>
  <c r="V2925" i="8"/>
  <c r="V2924" i="8"/>
  <c r="V2923" i="8"/>
  <c r="V2922" i="8"/>
  <c r="V2921" i="8"/>
  <c r="V2920" i="8"/>
  <c r="V2919" i="8"/>
  <c r="V2918" i="8"/>
  <c r="V2917" i="8"/>
  <c r="V2916" i="8"/>
  <c r="V2915" i="8"/>
  <c r="V2914" i="8"/>
  <c r="V2913" i="8"/>
  <c r="V2912" i="8"/>
  <c r="V2911" i="8"/>
  <c r="V2910" i="8"/>
  <c r="V2909" i="8"/>
  <c r="V2908" i="8"/>
  <c r="V2907" i="8"/>
  <c r="V2906" i="8"/>
  <c r="V2905" i="8"/>
  <c r="V2904" i="8"/>
  <c r="V2903" i="8"/>
  <c r="V2902" i="8"/>
  <c r="V2901" i="8"/>
  <c r="V2900" i="8"/>
  <c r="V2899" i="8"/>
  <c r="V2898" i="8"/>
  <c r="V2897" i="8"/>
  <c r="V2896" i="8"/>
  <c r="V2895" i="8"/>
  <c r="V2894" i="8"/>
  <c r="V2893" i="8"/>
  <c r="V2892" i="8"/>
  <c r="V2891" i="8"/>
  <c r="V2890" i="8"/>
  <c r="V2889" i="8"/>
  <c r="V2888" i="8"/>
  <c r="V2887" i="8"/>
  <c r="V2886" i="8"/>
  <c r="V2885" i="8"/>
  <c r="V2884" i="8"/>
  <c r="V2883" i="8"/>
  <c r="V2882" i="8"/>
  <c r="V2881" i="8"/>
  <c r="V2880" i="8"/>
  <c r="V2879" i="8"/>
  <c r="V2878" i="8"/>
  <c r="V2877" i="8"/>
  <c r="V2876" i="8"/>
  <c r="V2875" i="8"/>
  <c r="V2874" i="8"/>
  <c r="V2873" i="8"/>
  <c r="V2872" i="8"/>
  <c r="V2871" i="8"/>
  <c r="V2870" i="8"/>
  <c r="V2869" i="8"/>
  <c r="V2868" i="8"/>
  <c r="V2867" i="8"/>
  <c r="V2866" i="8"/>
  <c r="V2865" i="8"/>
  <c r="V2864" i="8"/>
  <c r="V2863" i="8"/>
  <c r="V2862" i="8"/>
  <c r="V2861" i="8"/>
  <c r="V2860" i="8"/>
  <c r="V2859" i="8"/>
  <c r="V2858" i="8"/>
  <c r="V2857" i="8"/>
  <c r="V2856" i="8"/>
  <c r="V2855" i="8"/>
  <c r="V2854" i="8"/>
  <c r="V2853" i="8"/>
  <c r="V2852" i="8"/>
  <c r="V2851" i="8"/>
  <c r="V2850" i="8"/>
  <c r="V2849" i="8"/>
  <c r="V2848" i="8"/>
  <c r="V2847" i="8"/>
  <c r="V2846" i="8"/>
  <c r="V2845" i="8"/>
  <c r="V2844" i="8"/>
  <c r="V2843" i="8"/>
  <c r="V2842" i="8"/>
  <c r="V2841" i="8"/>
  <c r="V2840" i="8"/>
  <c r="V2839" i="8"/>
  <c r="V2838" i="8"/>
  <c r="V2837" i="8"/>
  <c r="V2836" i="8"/>
  <c r="V2835" i="8"/>
  <c r="V2834" i="8"/>
  <c r="V2833" i="8"/>
  <c r="V2832" i="8"/>
  <c r="V2831" i="8"/>
  <c r="V2830" i="8"/>
  <c r="V2829" i="8"/>
  <c r="V2828" i="8"/>
  <c r="V2827" i="8"/>
  <c r="V2826" i="8"/>
  <c r="V2825" i="8"/>
  <c r="V2824" i="8"/>
  <c r="V2823" i="8"/>
  <c r="V2822" i="8"/>
  <c r="V2821" i="8"/>
  <c r="V2820" i="8"/>
  <c r="V2819" i="8"/>
  <c r="V2818" i="8"/>
  <c r="V2817" i="8"/>
  <c r="V2816" i="8"/>
  <c r="V2815" i="8"/>
  <c r="V2814" i="8"/>
  <c r="V2813" i="8"/>
  <c r="V2812" i="8"/>
  <c r="V2811" i="8"/>
  <c r="V2810" i="8"/>
  <c r="V2809" i="8"/>
  <c r="V2808" i="8"/>
  <c r="V2807" i="8"/>
  <c r="V2806" i="8"/>
  <c r="V2805" i="8"/>
  <c r="V2804" i="8"/>
  <c r="V2803" i="8"/>
  <c r="V2802" i="8"/>
  <c r="V2801" i="8"/>
  <c r="V2800" i="8"/>
  <c r="V2799" i="8"/>
  <c r="V2798" i="8"/>
  <c r="V2797" i="8"/>
  <c r="V2796" i="8"/>
  <c r="V2795" i="8"/>
  <c r="V2794" i="8"/>
  <c r="V2793" i="8"/>
  <c r="V2792" i="8"/>
  <c r="V2791" i="8"/>
  <c r="V2790" i="8"/>
  <c r="V2789" i="8"/>
  <c r="V2788" i="8"/>
  <c r="V2787" i="8"/>
  <c r="V2786" i="8"/>
  <c r="V2785" i="8"/>
  <c r="V2784" i="8"/>
  <c r="V2783" i="8"/>
  <c r="V2782" i="8"/>
  <c r="V2781" i="8"/>
  <c r="V2780" i="8"/>
  <c r="V2779" i="8"/>
  <c r="V2778" i="8"/>
  <c r="V2777" i="8"/>
  <c r="V2776" i="8"/>
  <c r="V2775" i="8"/>
  <c r="V2774" i="8"/>
  <c r="V2773" i="8"/>
  <c r="V2772" i="8"/>
  <c r="V2771" i="8"/>
  <c r="V2770" i="8"/>
  <c r="V2769" i="8"/>
  <c r="V2768" i="8"/>
  <c r="V2767" i="8"/>
  <c r="V2766" i="8"/>
  <c r="V2765" i="8"/>
  <c r="V2764" i="8"/>
  <c r="V2763" i="8"/>
  <c r="V2762" i="8"/>
  <c r="V2761" i="8"/>
  <c r="V2760" i="8"/>
  <c r="V2759" i="8"/>
  <c r="V2758" i="8"/>
  <c r="V2757" i="8"/>
  <c r="V2756" i="8"/>
  <c r="V2755" i="8"/>
  <c r="V2754" i="8"/>
  <c r="V2753" i="8"/>
  <c r="V2752" i="8"/>
  <c r="V2751" i="8"/>
  <c r="V2750" i="8"/>
  <c r="V2749" i="8"/>
  <c r="V2748" i="8"/>
  <c r="V2747" i="8"/>
  <c r="V2746" i="8"/>
  <c r="V2745" i="8"/>
  <c r="V2744" i="8"/>
  <c r="V2743" i="8"/>
  <c r="V2742" i="8"/>
  <c r="V2741" i="8"/>
  <c r="V2740" i="8"/>
  <c r="V2739" i="8"/>
  <c r="V2738" i="8"/>
  <c r="V2737" i="8"/>
  <c r="V2736" i="8"/>
  <c r="V2735" i="8"/>
  <c r="V2734" i="8"/>
  <c r="V2733" i="8"/>
  <c r="V2732" i="8"/>
  <c r="V2731" i="8"/>
  <c r="V2730" i="8"/>
  <c r="V2729" i="8"/>
  <c r="V2728" i="8"/>
  <c r="V2727" i="8"/>
  <c r="V2726" i="8"/>
  <c r="V2725" i="8"/>
  <c r="V2724" i="8"/>
  <c r="V2723" i="8"/>
  <c r="V2722" i="8"/>
  <c r="V2721" i="8"/>
  <c r="V2720" i="8"/>
  <c r="V2719" i="8"/>
  <c r="V2718" i="8"/>
  <c r="V2717" i="8"/>
  <c r="V2716" i="8"/>
  <c r="V2715" i="8"/>
  <c r="V2714" i="8"/>
  <c r="V2713" i="8"/>
  <c r="V2712" i="8"/>
  <c r="V2711" i="8"/>
  <c r="V2710" i="8"/>
  <c r="V2709" i="8"/>
  <c r="V2708" i="8"/>
  <c r="V2707" i="8"/>
  <c r="V2706" i="8"/>
  <c r="V2705" i="8"/>
  <c r="V2704" i="8"/>
  <c r="V2703" i="8"/>
  <c r="V2702" i="8"/>
  <c r="V2701" i="8"/>
  <c r="V2700" i="8"/>
  <c r="V2699" i="8"/>
  <c r="V2698" i="8"/>
  <c r="V2697" i="8"/>
  <c r="V2696" i="8"/>
  <c r="V2695" i="8"/>
  <c r="V2694" i="8"/>
  <c r="V2693" i="8"/>
  <c r="V2692" i="8"/>
  <c r="V2691" i="8"/>
  <c r="V2690" i="8"/>
  <c r="V2689" i="8"/>
  <c r="V2688" i="8"/>
  <c r="V2687" i="8"/>
  <c r="V2686" i="8"/>
  <c r="V2685" i="8"/>
  <c r="V2684" i="8"/>
  <c r="V2683" i="8"/>
  <c r="V2682" i="8"/>
  <c r="V2681" i="8"/>
  <c r="V2680" i="8"/>
  <c r="V2679" i="8"/>
  <c r="V2678" i="8"/>
  <c r="V2677" i="8"/>
  <c r="V2676" i="8"/>
  <c r="V2675" i="8"/>
  <c r="V2674" i="8"/>
  <c r="V2673" i="8"/>
  <c r="V2672" i="8"/>
  <c r="V2671" i="8"/>
  <c r="V2670" i="8"/>
  <c r="V2669" i="8"/>
  <c r="V2668" i="8"/>
  <c r="V2667" i="8"/>
  <c r="V2666" i="8"/>
  <c r="V2665" i="8"/>
  <c r="V2664" i="8"/>
  <c r="V2663" i="8"/>
  <c r="V2662" i="8"/>
  <c r="V2661" i="8"/>
  <c r="V2660" i="8"/>
  <c r="V2659" i="8"/>
  <c r="V2658" i="8"/>
  <c r="V2657" i="8"/>
  <c r="V2656" i="8"/>
  <c r="V2655" i="8"/>
  <c r="V2654" i="8"/>
  <c r="V2653" i="8"/>
  <c r="V2652" i="8"/>
  <c r="V2651" i="8"/>
  <c r="V2650" i="8"/>
  <c r="V2649" i="8"/>
  <c r="V2648" i="8"/>
  <c r="V2647" i="8"/>
  <c r="V2646" i="8"/>
  <c r="V2645" i="8"/>
  <c r="V2644" i="8"/>
  <c r="V2643" i="8"/>
  <c r="V2642" i="8"/>
  <c r="V2641" i="8"/>
  <c r="V2640" i="8"/>
  <c r="V2639" i="8"/>
  <c r="V2638" i="8"/>
  <c r="V2637" i="8"/>
  <c r="V2636" i="8"/>
  <c r="V2635" i="8"/>
  <c r="V2634" i="8"/>
  <c r="V2633" i="8"/>
  <c r="V2632" i="8"/>
  <c r="V2631" i="8"/>
  <c r="V2630" i="8"/>
  <c r="V2629" i="8"/>
  <c r="V2628" i="8"/>
  <c r="V2627" i="8"/>
  <c r="V2626" i="8"/>
  <c r="V2625" i="8"/>
  <c r="V2624" i="8"/>
  <c r="V2623" i="8"/>
  <c r="V2622" i="8"/>
  <c r="V2621" i="8"/>
  <c r="V2620" i="8"/>
  <c r="V2619" i="8"/>
  <c r="V2618" i="8"/>
  <c r="V2617" i="8"/>
  <c r="V2616" i="8"/>
  <c r="V2615" i="8"/>
  <c r="V2614" i="8"/>
  <c r="V2613" i="8"/>
  <c r="V2612" i="8"/>
  <c r="V2611" i="8"/>
  <c r="V2610" i="8"/>
  <c r="V2609" i="8"/>
  <c r="V2608" i="8"/>
  <c r="V2607" i="8"/>
  <c r="V2606" i="8"/>
  <c r="V2605" i="8"/>
  <c r="V2604" i="8"/>
  <c r="V2603" i="8"/>
  <c r="V2602" i="8"/>
  <c r="V2601" i="8"/>
  <c r="V2600" i="8"/>
  <c r="V2599" i="8"/>
  <c r="V2598" i="8"/>
  <c r="V2597" i="8"/>
  <c r="V2596" i="8"/>
  <c r="V2595" i="8"/>
  <c r="V2594" i="8"/>
  <c r="V2593" i="8"/>
  <c r="V2592" i="8"/>
  <c r="V2591" i="8"/>
  <c r="V2590" i="8"/>
  <c r="V2589" i="8"/>
  <c r="V2588" i="8"/>
  <c r="V2587" i="8"/>
  <c r="V2586" i="8"/>
  <c r="V2585" i="8"/>
  <c r="V2584" i="8"/>
  <c r="V2583" i="8"/>
  <c r="V2582" i="8"/>
  <c r="V2581" i="8"/>
  <c r="V2580" i="8"/>
  <c r="V2579" i="8"/>
  <c r="V2578" i="8"/>
  <c r="V2577" i="8"/>
  <c r="V2576" i="8"/>
  <c r="V2575" i="8"/>
  <c r="V2574" i="8"/>
  <c r="V2573" i="8"/>
  <c r="V2572" i="8"/>
  <c r="V2571" i="8"/>
  <c r="V2570" i="8"/>
  <c r="V2569" i="8"/>
  <c r="V2568" i="8"/>
  <c r="V2567" i="8"/>
  <c r="V2566" i="8"/>
  <c r="V2565" i="8"/>
  <c r="V2564" i="8"/>
  <c r="V2563" i="8"/>
  <c r="V2562" i="8"/>
  <c r="V2561" i="8"/>
  <c r="V2560" i="8"/>
  <c r="V2559" i="8"/>
  <c r="V2558" i="8"/>
  <c r="V2557" i="8"/>
  <c r="V2556" i="8"/>
  <c r="V2555" i="8"/>
  <c r="V2554" i="8"/>
  <c r="V2553" i="8"/>
  <c r="V2552" i="8"/>
  <c r="V2551" i="8"/>
  <c r="V2550" i="8"/>
  <c r="V2549" i="8"/>
  <c r="V2548" i="8"/>
  <c r="V2547" i="8"/>
  <c r="V2546" i="8"/>
  <c r="V2545" i="8"/>
  <c r="V2544" i="8"/>
  <c r="V2543" i="8"/>
  <c r="V2542" i="8"/>
  <c r="V2541" i="8"/>
  <c r="V2540" i="8"/>
  <c r="V2539" i="8"/>
  <c r="V2538" i="8"/>
  <c r="V2537" i="8"/>
  <c r="V2536" i="8"/>
  <c r="V2535" i="8"/>
  <c r="V2534" i="8"/>
  <c r="V2533" i="8"/>
  <c r="V2532" i="8"/>
  <c r="V2531" i="8"/>
  <c r="V2530" i="8"/>
  <c r="V2529" i="8"/>
  <c r="V2528" i="8"/>
  <c r="V2527" i="8"/>
  <c r="V2526" i="8"/>
  <c r="V2525" i="8"/>
  <c r="V2524" i="8"/>
  <c r="V2523" i="8"/>
  <c r="V2522" i="8"/>
  <c r="V2521" i="8"/>
  <c r="V2520" i="8"/>
  <c r="V2519" i="8"/>
  <c r="V2518" i="8"/>
  <c r="V2517" i="8"/>
  <c r="V2516" i="8"/>
  <c r="V2515" i="8"/>
  <c r="V2514" i="8"/>
  <c r="V2513" i="8"/>
  <c r="V2512" i="8"/>
  <c r="V2511" i="8"/>
  <c r="V2510" i="8"/>
  <c r="V2509" i="8"/>
  <c r="V2508" i="8"/>
  <c r="V2507" i="8"/>
  <c r="V2506" i="8"/>
  <c r="V2505" i="8"/>
  <c r="V2504" i="8"/>
  <c r="V2503" i="8"/>
  <c r="V2502" i="8"/>
  <c r="V2501" i="8"/>
  <c r="V2500" i="8"/>
  <c r="V2499" i="8"/>
  <c r="V2498" i="8"/>
  <c r="V2497" i="8"/>
  <c r="V2496" i="8"/>
  <c r="V2495" i="8"/>
  <c r="V2494" i="8"/>
  <c r="V2493" i="8"/>
  <c r="V2492" i="8"/>
  <c r="V2491" i="8"/>
  <c r="V2490" i="8"/>
  <c r="V2489" i="8"/>
  <c r="V2488" i="8"/>
  <c r="V2487" i="8"/>
  <c r="V2486" i="8"/>
  <c r="V2485" i="8"/>
  <c r="V2484" i="8"/>
  <c r="V2483" i="8"/>
  <c r="V2482" i="8"/>
  <c r="V2481" i="8"/>
  <c r="V2480" i="8"/>
  <c r="V2479" i="8"/>
  <c r="V2478" i="8"/>
  <c r="V2477" i="8"/>
  <c r="V2476" i="8"/>
  <c r="V2475" i="8"/>
  <c r="V2474" i="8"/>
  <c r="V2473" i="8"/>
  <c r="V2472" i="8"/>
  <c r="V2471" i="8"/>
  <c r="V2470" i="8"/>
  <c r="V2469" i="8"/>
  <c r="V2468" i="8"/>
  <c r="V2467" i="8"/>
  <c r="V2466" i="8"/>
  <c r="V2465" i="8"/>
  <c r="V2464" i="8"/>
  <c r="V2463" i="8"/>
  <c r="V2462" i="8"/>
  <c r="V2461" i="8"/>
  <c r="V2460" i="8"/>
  <c r="V2459" i="8"/>
  <c r="V2458" i="8"/>
  <c r="V2457" i="8"/>
  <c r="V2456" i="8"/>
  <c r="V2455" i="8"/>
  <c r="V2454" i="8"/>
  <c r="V2453" i="8"/>
  <c r="V2452" i="8"/>
  <c r="V2451" i="8"/>
  <c r="V2450" i="8"/>
  <c r="V2449" i="8"/>
  <c r="V2448" i="8"/>
  <c r="V2447" i="8"/>
  <c r="V2446" i="8"/>
  <c r="V2445" i="8"/>
  <c r="V2444" i="8"/>
  <c r="V2443" i="8"/>
  <c r="V2442" i="8"/>
  <c r="V2441" i="8"/>
  <c r="V2440" i="8"/>
  <c r="V2439" i="8"/>
  <c r="V2438" i="8"/>
  <c r="V2437" i="8"/>
  <c r="V2436" i="8"/>
  <c r="V2435" i="8"/>
  <c r="V2434" i="8"/>
  <c r="V2433" i="8"/>
  <c r="V2432" i="8"/>
  <c r="V2431" i="8"/>
  <c r="V2430" i="8"/>
  <c r="V2429" i="8"/>
  <c r="V2428" i="8"/>
  <c r="V2427" i="8"/>
  <c r="V2426" i="8"/>
  <c r="V2425" i="8"/>
  <c r="V2424" i="8"/>
  <c r="V2423" i="8"/>
  <c r="V2422" i="8"/>
  <c r="V2421" i="8"/>
  <c r="V2420" i="8"/>
  <c r="V2419" i="8"/>
  <c r="V2418" i="8"/>
  <c r="V2417" i="8"/>
  <c r="V2416" i="8"/>
  <c r="V2415" i="8"/>
  <c r="V2414" i="8"/>
  <c r="V2413" i="8"/>
  <c r="V2412" i="8"/>
  <c r="V2411" i="8"/>
  <c r="V2410" i="8"/>
  <c r="V2409" i="8"/>
  <c r="V2408" i="8"/>
  <c r="V2407" i="8"/>
  <c r="V2406" i="8"/>
  <c r="V2405" i="8"/>
  <c r="V2404" i="8"/>
  <c r="V2403" i="8"/>
  <c r="V2402" i="8"/>
  <c r="V2401" i="8"/>
  <c r="V2400" i="8"/>
  <c r="V2399" i="8"/>
  <c r="V2398" i="8"/>
  <c r="V2397" i="8"/>
  <c r="V2396" i="8"/>
  <c r="V2395" i="8"/>
  <c r="V2394" i="8"/>
  <c r="V2393" i="8"/>
  <c r="V2392" i="8"/>
  <c r="V2391" i="8"/>
  <c r="V2390" i="8"/>
  <c r="V2389" i="8"/>
  <c r="V2388" i="8"/>
  <c r="V2387" i="8"/>
  <c r="V2386" i="8"/>
  <c r="V2385" i="8"/>
  <c r="V2384" i="8"/>
  <c r="V2383" i="8"/>
  <c r="V2382" i="8"/>
  <c r="V2381" i="8"/>
  <c r="V2380" i="8"/>
  <c r="V2379" i="8"/>
  <c r="V2378" i="8"/>
  <c r="V2377" i="8"/>
  <c r="V2376" i="8"/>
  <c r="V2375" i="8"/>
  <c r="V2374" i="8"/>
  <c r="V2373" i="8"/>
  <c r="V2372" i="8"/>
  <c r="V2371" i="8"/>
  <c r="V2370" i="8"/>
  <c r="V2369" i="8"/>
  <c r="V2368" i="8"/>
  <c r="V2367" i="8"/>
  <c r="V2366" i="8"/>
  <c r="V2365" i="8"/>
  <c r="V2364" i="8"/>
  <c r="V2363" i="8"/>
  <c r="V2362" i="8"/>
  <c r="V2361" i="8"/>
  <c r="V2360" i="8"/>
  <c r="V2359" i="8"/>
  <c r="V2358" i="8"/>
  <c r="V2357" i="8"/>
  <c r="V2356" i="8"/>
  <c r="V2355" i="8"/>
  <c r="V2354" i="8"/>
  <c r="V2353" i="8"/>
  <c r="V2352" i="8"/>
  <c r="V2351" i="8"/>
  <c r="V2350" i="8"/>
  <c r="V2349" i="8"/>
  <c r="V2348" i="8"/>
  <c r="V2347" i="8"/>
  <c r="V2346" i="8"/>
  <c r="V2345" i="8"/>
  <c r="V2344" i="8"/>
  <c r="V2343" i="8"/>
  <c r="V2342" i="8"/>
  <c r="V2341" i="8"/>
  <c r="V2340" i="8"/>
  <c r="V2339" i="8"/>
  <c r="V2338" i="8"/>
  <c r="V2337" i="8"/>
  <c r="V2336" i="8"/>
  <c r="V2335" i="8"/>
  <c r="V2334" i="8"/>
  <c r="V2333" i="8"/>
  <c r="V2332" i="8"/>
  <c r="V2331" i="8"/>
  <c r="V2330" i="8"/>
  <c r="V2329" i="8"/>
  <c r="V2328" i="8"/>
  <c r="V2327" i="8"/>
  <c r="V2326" i="8"/>
  <c r="V2325" i="8"/>
  <c r="V2324" i="8"/>
  <c r="V2323" i="8"/>
  <c r="V2322" i="8"/>
  <c r="V2321" i="8"/>
  <c r="V2320" i="8"/>
  <c r="V2319" i="8"/>
  <c r="V2318" i="8"/>
  <c r="V2317" i="8"/>
  <c r="V2316" i="8"/>
  <c r="V2315" i="8"/>
  <c r="V2314" i="8"/>
  <c r="V2313" i="8"/>
  <c r="V2312" i="8"/>
  <c r="V2311" i="8"/>
  <c r="V2310" i="8"/>
  <c r="V2309" i="8"/>
  <c r="V2308" i="8"/>
  <c r="V2307" i="8"/>
  <c r="V2306" i="8"/>
  <c r="V2305" i="8"/>
  <c r="V2304" i="8"/>
  <c r="V2303" i="8"/>
  <c r="V2302" i="8"/>
  <c r="V2301" i="8"/>
  <c r="V2300" i="8"/>
  <c r="V2299" i="8"/>
  <c r="V2298" i="8"/>
  <c r="V2297" i="8"/>
  <c r="V2296" i="8"/>
  <c r="V2295" i="8"/>
  <c r="V2294" i="8"/>
  <c r="V2293" i="8"/>
  <c r="V2292" i="8"/>
  <c r="V2291" i="8"/>
  <c r="V2290" i="8"/>
  <c r="V2289" i="8"/>
  <c r="V2288" i="8"/>
  <c r="V2287" i="8"/>
  <c r="V2286" i="8"/>
  <c r="V2285" i="8"/>
  <c r="V2284" i="8"/>
  <c r="V2283" i="8"/>
  <c r="V2282" i="8"/>
  <c r="V2281" i="8"/>
  <c r="V2280" i="8"/>
  <c r="V2279" i="8"/>
  <c r="V2278" i="8"/>
  <c r="V2277" i="8"/>
  <c r="V2276" i="8"/>
  <c r="V2275" i="8"/>
  <c r="V2274" i="8"/>
  <c r="V2273" i="8"/>
  <c r="V2272" i="8"/>
  <c r="V2271" i="8"/>
  <c r="V2270" i="8"/>
  <c r="V2269" i="8"/>
  <c r="V2268" i="8"/>
  <c r="V2267" i="8"/>
  <c r="V2266" i="8"/>
  <c r="V2265" i="8"/>
  <c r="V2264" i="8"/>
  <c r="V2263" i="8"/>
  <c r="V2262" i="8"/>
  <c r="V2261" i="8"/>
  <c r="V2260" i="8"/>
  <c r="V2259" i="8"/>
  <c r="V2258" i="8"/>
  <c r="V2257" i="8"/>
  <c r="V2256" i="8"/>
  <c r="V2255" i="8"/>
  <c r="V2254" i="8"/>
  <c r="V2253" i="8"/>
  <c r="V2252" i="8"/>
  <c r="V2251" i="8"/>
  <c r="V2250" i="8"/>
  <c r="V2249" i="8"/>
  <c r="V2248" i="8"/>
  <c r="V2247" i="8"/>
  <c r="V2246" i="8"/>
  <c r="V2245" i="8"/>
  <c r="V2244" i="8"/>
  <c r="V2243" i="8"/>
  <c r="V2242" i="8"/>
  <c r="V2241" i="8"/>
  <c r="V2240" i="8"/>
  <c r="V2239" i="8"/>
  <c r="V2238" i="8"/>
  <c r="V2237" i="8"/>
  <c r="V2236" i="8"/>
  <c r="V2235" i="8"/>
  <c r="V2234" i="8"/>
  <c r="V2233" i="8"/>
  <c r="V2232" i="8"/>
  <c r="V2231" i="8"/>
  <c r="V2230" i="8"/>
  <c r="V2229" i="8"/>
  <c r="V2228" i="8"/>
  <c r="V2227" i="8"/>
  <c r="V2226" i="8"/>
  <c r="V2225" i="8"/>
  <c r="V2224" i="8"/>
  <c r="V2223" i="8"/>
  <c r="V2222" i="8"/>
  <c r="V2221" i="8"/>
  <c r="V2220" i="8"/>
  <c r="V2219" i="8"/>
  <c r="V2218" i="8"/>
  <c r="V2217" i="8"/>
  <c r="V2216" i="8"/>
  <c r="V2215" i="8"/>
  <c r="V2214" i="8"/>
  <c r="V2213" i="8"/>
  <c r="V2212" i="8"/>
  <c r="V2211" i="8"/>
  <c r="V2210" i="8"/>
  <c r="V2209" i="8"/>
  <c r="V2208" i="8"/>
  <c r="V2207" i="8"/>
  <c r="V2206" i="8"/>
  <c r="V2205" i="8"/>
  <c r="V2204" i="8"/>
  <c r="V2203" i="8"/>
  <c r="V2202" i="8"/>
  <c r="V2201" i="8"/>
  <c r="V2200" i="8"/>
  <c r="V2199" i="8"/>
  <c r="V2198" i="8"/>
  <c r="V2197" i="8"/>
  <c r="V2196" i="8"/>
  <c r="V2195" i="8"/>
  <c r="V2194" i="8"/>
  <c r="V2193" i="8"/>
  <c r="V2192" i="8"/>
  <c r="V2191" i="8"/>
  <c r="V2190" i="8"/>
  <c r="V2189" i="8"/>
  <c r="V2188" i="8"/>
  <c r="V2187" i="8"/>
  <c r="V2186" i="8"/>
  <c r="V2185" i="8"/>
  <c r="V2184" i="8"/>
  <c r="V2183" i="8"/>
  <c r="V2182" i="8"/>
  <c r="V2181" i="8"/>
  <c r="V2180" i="8"/>
  <c r="V2179" i="8"/>
  <c r="V2178" i="8"/>
  <c r="V2177" i="8"/>
  <c r="V2176" i="8"/>
  <c r="V2175" i="8"/>
  <c r="V2174" i="8"/>
  <c r="V2173" i="8"/>
  <c r="V2172" i="8"/>
  <c r="V2171" i="8"/>
  <c r="V2170" i="8"/>
  <c r="V2169" i="8"/>
  <c r="V2168" i="8"/>
  <c r="V2167" i="8"/>
  <c r="V2166" i="8"/>
  <c r="V2165" i="8"/>
  <c r="V2164" i="8"/>
  <c r="V2163" i="8"/>
  <c r="V2162" i="8"/>
  <c r="V2161" i="8"/>
  <c r="V2160" i="8"/>
  <c r="V2159" i="8"/>
  <c r="V2158" i="8"/>
  <c r="V2157" i="8"/>
  <c r="V2156" i="8"/>
  <c r="V2155" i="8"/>
  <c r="V2154" i="8"/>
  <c r="V2153" i="8"/>
  <c r="V2152" i="8"/>
  <c r="V2151" i="8"/>
  <c r="V2150" i="8"/>
  <c r="V2149" i="8"/>
  <c r="V2148" i="8"/>
  <c r="V2147" i="8"/>
  <c r="V2146" i="8"/>
  <c r="V2145" i="8"/>
  <c r="V2144" i="8"/>
  <c r="V2143" i="8"/>
  <c r="V2142" i="8"/>
  <c r="V2141" i="8"/>
  <c r="V2140" i="8"/>
  <c r="V2139" i="8"/>
  <c r="V2138" i="8"/>
  <c r="V2137" i="8"/>
  <c r="V2136" i="8"/>
  <c r="V2135" i="8"/>
  <c r="V2134" i="8"/>
  <c r="V2133" i="8"/>
  <c r="V2132" i="8"/>
  <c r="V2131" i="8"/>
  <c r="V2130" i="8"/>
  <c r="V2129" i="8"/>
  <c r="V2128" i="8"/>
  <c r="V2127" i="8"/>
  <c r="V2126" i="8"/>
  <c r="V2125" i="8"/>
  <c r="V2124" i="8"/>
  <c r="V2123" i="8"/>
  <c r="V2122" i="8"/>
  <c r="V2121" i="8"/>
  <c r="V2120" i="8"/>
  <c r="V2119" i="8"/>
  <c r="V2118" i="8"/>
  <c r="V2117" i="8"/>
  <c r="V2116" i="8"/>
  <c r="V2115" i="8"/>
  <c r="V2114" i="8"/>
  <c r="V2113" i="8"/>
  <c r="V2112" i="8"/>
  <c r="V2111" i="8"/>
  <c r="V2110" i="8"/>
  <c r="V2109" i="8"/>
  <c r="V2108" i="8"/>
  <c r="V2107" i="8"/>
  <c r="V2106" i="8"/>
  <c r="V2105" i="8"/>
  <c r="V2104" i="8"/>
  <c r="V2103" i="8"/>
  <c r="V2102" i="8"/>
  <c r="V2101" i="8"/>
  <c r="V2100" i="8"/>
  <c r="V2099" i="8"/>
  <c r="V2098" i="8"/>
  <c r="V2097" i="8"/>
  <c r="V2096" i="8"/>
  <c r="V2095" i="8"/>
  <c r="V2094" i="8"/>
  <c r="V2093" i="8"/>
  <c r="V2092" i="8"/>
  <c r="V2091" i="8"/>
  <c r="V2090" i="8"/>
  <c r="V2089" i="8"/>
  <c r="V2088" i="8"/>
  <c r="V2087" i="8"/>
  <c r="V2086" i="8"/>
  <c r="V2085" i="8"/>
  <c r="V2084" i="8"/>
  <c r="V2083" i="8"/>
  <c r="V2082" i="8"/>
  <c r="V2081" i="8"/>
  <c r="V2080" i="8"/>
  <c r="V2079" i="8"/>
  <c r="V2078" i="8"/>
  <c r="V2077" i="8"/>
  <c r="V2076" i="8"/>
  <c r="V2075" i="8"/>
  <c r="V2074" i="8"/>
  <c r="V2073" i="8"/>
  <c r="V2072" i="8"/>
  <c r="V2071" i="8"/>
  <c r="V2070" i="8"/>
  <c r="V2069" i="8"/>
  <c r="V2068" i="8"/>
  <c r="V2067" i="8"/>
  <c r="V2066" i="8"/>
  <c r="V2065" i="8"/>
  <c r="V2064" i="8"/>
  <c r="V2063" i="8"/>
  <c r="V2062" i="8"/>
  <c r="V2061" i="8"/>
  <c r="V2060" i="8"/>
  <c r="V2059" i="8"/>
  <c r="V2058" i="8"/>
  <c r="V2057" i="8"/>
  <c r="V2056" i="8"/>
  <c r="V2055" i="8"/>
  <c r="V2054" i="8"/>
  <c r="V2053" i="8"/>
  <c r="V2052" i="8"/>
  <c r="V2051" i="8"/>
  <c r="V2050" i="8"/>
  <c r="V2049" i="8"/>
  <c r="V2048" i="8"/>
  <c r="V2047" i="8"/>
  <c r="V2046" i="8"/>
  <c r="V2045" i="8"/>
  <c r="V2044" i="8"/>
  <c r="V2043" i="8"/>
  <c r="V2042" i="8"/>
  <c r="V2041" i="8"/>
  <c r="V2040" i="8"/>
  <c r="V2039" i="8"/>
  <c r="V2038" i="8"/>
  <c r="V2037" i="8"/>
  <c r="V2036" i="8"/>
  <c r="V2035" i="8"/>
  <c r="V2034" i="8"/>
  <c r="V2033" i="8"/>
  <c r="V2032" i="8"/>
  <c r="V2031" i="8"/>
  <c r="V2030" i="8"/>
  <c r="V2029" i="8"/>
  <c r="V2028" i="8"/>
  <c r="V2027" i="8"/>
  <c r="V2026" i="8"/>
  <c r="V2025" i="8"/>
  <c r="V2024" i="8"/>
  <c r="V2023" i="8"/>
  <c r="V2022" i="8"/>
  <c r="V2021" i="8"/>
  <c r="V2020" i="8"/>
  <c r="V2019" i="8"/>
  <c r="V2018" i="8"/>
  <c r="V2017" i="8"/>
  <c r="V2016" i="8"/>
  <c r="V2015" i="8"/>
  <c r="V2014" i="8"/>
  <c r="V2013" i="8"/>
  <c r="V2012" i="8"/>
  <c r="V2011" i="8"/>
  <c r="V2010" i="8"/>
  <c r="V2009" i="8"/>
  <c r="V2008" i="8"/>
  <c r="V2007" i="8"/>
  <c r="V2006" i="8"/>
  <c r="V2005" i="8"/>
  <c r="V2004" i="8"/>
  <c r="V2003" i="8"/>
  <c r="V2002" i="8"/>
  <c r="V2001" i="8"/>
  <c r="V2000" i="8"/>
  <c r="V1999" i="8"/>
  <c r="V1998" i="8"/>
  <c r="V1997" i="8"/>
  <c r="V1996" i="8"/>
  <c r="V1995" i="8"/>
  <c r="V1994" i="8"/>
  <c r="V1993" i="8"/>
  <c r="V1992" i="8"/>
  <c r="V1991" i="8"/>
  <c r="V1990" i="8"/>
  <c r="V1989" i="8"/>
  <c r="V1988" i="8"/>
  <c r="V1987" i="8"/>
  <c r="V1986" i="8"/>
  <c r="V1985" i="8"/>
  <c r="V1984" i="8"/>
  <c r="V1983" i="8"/>
  <c r="V1982" i="8"/>
  <c r="V1981" i="8"/>
  <c r="V1980" i="8"/>
  <c r="V1979" i="8"/>
  <c r="V1978" i="8"/>
  <c r="V1977" i="8"/>
  <c r="V1976" i="8"/>
  <c r="V1975" i="8"/>
  <c r="V1974" i="8"/>
  <c r="V1973" i="8"/>
  <c r="V1972" i="8"/>
  <c r="V1971" i="8"/>
  <c r="V1970" i="8"/>
  <c r="V1969" i="8"/>
  <c r="V1968" i="8"/>
  <c r="V1967" i="8"/>
  <c r="V1966" i="8"/>
  <c r="V1965" i="8"/>
  <c r="V1964" i="8"/>
  <c r="V1963" i="8"/>
  <c r="V1962" i="8"/>
  <c r="V1961" i="8"/>
  <c r="V1960" i="8"/>
  <c r="V1959" i="8"/>
  <c r="V1958" i="8"/>
  <c r="V1957" i="8"/>
  <c r="V1956" i="8"/>
  <c r="V1955" i="8"/>
  <c r="V1954" i="8"/>
  <c r="V1953" i="8"/>
  <c r="V1952" i="8"/>
  <c r="V1951" i="8"/>
  <c r="V1950" i="8"/>
  <c r="V1949" i="8"/>
  <c r="V1948" i="8"/>
  <c r="V1947" i="8"/>
  <c r="V1946" i="8"/>
  <c r="V1945" i="8"/>
  <c r="V1944" i="8"/>
  <c r="V1943" i="8"/>
  <c r="V1942" i="8"/>
  <c r="V1941" i="8"/>
  <c r="V1940" i="8"/>
  <c r="V1939" i="8"/>
  <c r="V1938" i="8"/>
  <c r="V1937" i="8"/>
  <c r="V1936" i="8"/>
  <c r="V1935" i="8"/>
  <c r="V1934" i="8"/>
  <c r="V1933" i="8"/>
  <c r="V1932" i="8"/>
  <c r="V1931" i="8"/>
  <c r="V1930" i="8"/>
  <c r="V1929" i="8"/>
  <c r="V1928" i="8"/>
  <c r="V1927" i="8"/>
  <c r="V1926" i="8"/>
  <c r="V1925" i="8"/>
  <c r="V1924" i="8"/>
  <c r="V1923" i="8"/>
  <c r="V1922" i="8"/>
  <c r="V1921" i="8"/>
  <c r="V1920" i="8"/>
  <c r="V1919" i="8"/>
  <c r="V1918" i="8"/>
  <c r="V1917" i="8"/>
  <c r="V1916" i="8"/>
  <c r="V1915" i="8"/>
  <c r="V1914" i="8"/>
  <c r="V1913" i="8"/>
  <c r="V1912" i="8"/>
  <c r="V1911" i="8"/>
  <c r="V1910" i="8"/>
  <c r="V1909" i="8"/>
  <c r="V1908" i="8"/>
  <c r="V1907" i="8"/>
  <c r="V1906" i="8"/>
  <c r="V1905" i="8"/>
  <c r="V1904" i="8"/>
  <c r="V1903" i="8"/>
  <c r="V1902" i="8"/>
  <c r="V1901" i="8"/>
  <c r="V1900" i="8"/>
  <c r="V1899" i="8"/>
  <c r="V1898" i="8"/>
  <c r="V1897" i="8"/>
  <c r="V1896" i="8"/>
  <c r="V1895" i="8"/>
  <c r="V1894" i="8"/>
  <c r="V1893" i="8"/>
  <c r="V1892" i="8"/>
  <c r="V1891" i="8"/>
  <c r="V1890" i="8"/>
  <c r="V1889" i="8"/>
  <c r="V1888" i="8"/>
  <c r="V1887" i="8"/>
  <c r="V1886" i="8"/>
  <c r="V1885" i="8"/>
  <c r="V1884" i="8"/>
  <c r="V1883" i="8"/>
  <c r="V1882" i="8"/>
  <c r="V1881" i="8"/>
  <c r="V1880" i="8"/>
  <c r="V1879" i="8"/>
  <c r="V1878" i="8"/>
  <c r="V1877" i="8"/>
  <c r="V1876" i="8"/>
  <c r="V1875" i="8"/>
  <c r="V1874" i="8"/>
  <c r="V1873" i="8"/>
  <c r="V1872" i="8"/>
  <c r="V1871" i="8"/>
  <c r="V1870" i="8"/>
  <c r="V1869" i="8"/>
  <c r="V1868" i="8"/>
  <c r="V1867" i="8"/>
  <c r="V1866" i="8"/>
  <c r="V1865" i="8"/>
  <c r="V1864" i="8"/>
  <c r="V1863" i="8"/>
  <c r="V1862" i="8"/>
  <c r="V1861" i="8"/>
  <c r="V1860" i="8"/>
  <c r="V1859" i="8"/>
  <c r="V1858" i="8"/>
  <c r="V1857" i="8"/>
  <c r="V1856" i="8"/>
  <c r="V1855" i="8"/>
  <c r="V1854" i="8"/>
  <c r="V1853" i="8"/>
  <c r="V1852" i="8"/>
  <c r="V1851" i="8"/>
  <c r="V1850" i="8"/>
  <c r="V1849" i="8"/>
  <c r="V1848" i="8"/>
  <c r="V1847" i="8"/>
  <c r="V1846" i="8"/>
  <c r="V1845" i="8"/>
  <c r="V1844" i="8"/>
  <c r="V1843" i="8"/>
  <c r="V1842" i="8"/>
  <c r="V1841" i="8"/>
  <c r="V1840" i="8"/>
  <c r="V1839" i="8"/>
  <c r="V1838" i="8"/>
  <c r="V1837" i="8"/>
  <c r="V1836" i="8"/>
  <c r="V1835" i="8"/>
  <c r="V1834" i="8"/>
  <c r="V1833" i="8"/>
  <c r="V1832" i="8"/>
  <c r="V1831" i="8"/>
  <c r="V1830" i="8"/>
  <c r="V1829" i="8"/>
  <c r="V1828" i="8"/>
  <c r="V1827" i="8"/>
  <c r="V1826" i="8"/>
  <c r="V1825" i="8"/>
  <c r="V1824" i="8"/>
  <c r="V1823" i="8"/>
  <c r="V1822" i="8"/>
  <c r="V1821" i="8"/>
  <c r="V1820" i="8"/>
  <c r="V1819" i="8"/>
  <c r="V1818" i="8"/>
  <c r="V1817" i="8"/>
  <c r="V1816" i="8"/>
  <c r="V1815" i="8"/>
  <c r="V1814" i="8"/>
  <c r="V1813" i="8"/>
  <c r="V1812" i="8"/>
  <c r="V1811" i="8"/>
  <c r="V1810" i="8"/>
  <c r="V1809" i="8"/>
  <c r="V1808" i="8"/>
  <c r="V1807" i="8"/>
  <c r="V1806" i="8"/>
  <c r="V1805" i="8"/>
  <c r="V1804" i="8"/>
  <c r="V1803" i="8"/>
  <c r="V1802" i="8"/>
  <c r="V1801" i="8"/>
  <c r="V1800" i="8"/>
  <c r="V1799" i="8"/>
  <c r="V1798" i="8"/>
  <c r="V1797" i="8"/>
  <c r="V1796" i="8"/>
  <c r="V1795" i="8"/>
  <c r="V1794" i="8"/>
  <c r="V1793" i="8"/>
  <c r="V1792" i="8"/>
  <c r="V1791" i="8"/>
  <c r="V1790" i="8"/>
  <c r="V1789" i="8"/>
  <c r="V1788" i="8"/>
  <c r="V1787" i="8"/>
  <c r="V1786" i="8"/>
  <c r="V1785" i="8"/>
  <c r="V1784" i="8"/>
  <c r="V1783" i="8"/>
  <c r="V1782" i="8"/>
  <c r="V1781" i="8"/>
  <c r="V1780" i="8"/>
  <c r="V1779" i="8"/>
  <c r="V1778" i="8"/>
  <c r="V1777" i="8"/>
  <c r="V1776" i="8"/>
  <c r="V1775" i="8"/>
  <c r="V1774" i="8"/>
  <c r="V1773" i="8"/>
  <c r="V1772" i="8"/>
  <c r="V1771" i="8"/>
  <c r="V1770" i="8"/>
  <c r="V1769" i="8"/>
  <c r="V1768" i="8"/>
  <c r="V1767" i="8"/>
  <c r="V1766" i="8"/>
  <c r="V1765" i="8"/>
  <c r="V1764" i="8"/>
  <c r="V1763" i="8"/>
  <c r="V1762" i="8"/>
  <c r="V1761" i="8"/>
  <c r="V1760" i="8"/>
  <c r="V1759" i="8"/>
  <c r="V1758" i="8"/>
  <c r="V1757" i="8"/>
  <c r="V1756" i="8"/>
  <c r="V1755" i="8"/>
  <c r="V1754" i="8"/>
  <c r="V1753" i="8"/>
  <c r="V1752" i="8"/>
  <c r="V1751" i="8"/>
  <c r="V1750" i="8"/>
  <c r="V1749" i="8"/>
  <c r="V1748" i="8"/>
  <c r="V1747" i="8"/>
  <c r="V1746" i="8"/>
  <c r="V1745" i="8"/>
  <c r="V1744" i="8"/>
  <c r="V1743" i="8"/>
  <c r="V1742" i="8"/>
  <c r="V1741" i="8"/>
  <c r="V1740" i="8"/>
  <c r="V1739" i="8"/>
  <c r="V1738" i="8"/>
  <c r="V1737" i="8"/>
  <c r="V1736" i="8"/>
  <c r="V1735" i="8"/>
  <c r="V1734" i="8"/>
  <c r="V1733" i="8"/>
  <c r="V1732" i="8"/>
  <c r="V1731" i="8"/>
  <c r="V1730" i="8"/>
  <c r="V1729" i="8"/>
  <c r="V1728" i="8"/>
  <c r="V1727" i="8"/>
  <c r="V1726" i="8"/>
  <c r="V1725" i="8"/>
  <c r="V1724" i="8"/>
  <c r="V1723" i="8"/>
  <c r="V1722" i="8"/>
  <c r="V1721" i="8"/>
  <c r="V1720" i="8"/>
  <c r="V1719" i="8"/>
  <c r="V1718" i="8"/>
  <c r="V1717" i="8"/>
  <c r="V1716" i="8"/>
  <c r="V1715" i="8"/>
  <c r="V1714" i="8"/>
  <c r="V1713" i="8"/>
  <c r="V1712" i="8"/>
  <c r="V1711" i="8"/>
  <c r="V1710" i="8"/>
  <c r="V1709" i="8"/>
  <c r="V1708" i="8"/>
  <c r="V1707" i="8"/>
  <c r="V1706" i="8"/>
  <c r="V1705" i="8"/>
  <c r="V1704" i="8"/>
  <c r="V1703" i="8"/>
  <c r="V1702" i="8"/>
  <c r="V1701" i="8"/>
  <c r="V1700" i="8"/>
  <c r="V1699" i="8"/>
  <c r="V1698" i="8"/>
  <c r="V1697" i="8"/>
  <c r="V1696" i="8"/>
  <c r="V1695" i="8"/>
  <c r="V1694" i="8"/>
  <c r="V1693" i="8"/>
  <c r="V1692" i="8"/>
  <c r="V1691" i="8"/>
  <c r="V1690" i="8"/>
  <c r="V1689" i="8"/>
  <c r="V1688" i="8"/>
  <c r="V1687" i="8"/>
  <c r="V1686" i="8"/>
  <c r="V1685" i="8"/>
  <c r="V1684" i="8"/>
  <c r="V1683" i="8"/>
  <c r="V1682" i="8"/>
  <c r="V1681" i="8"/>
  <c r="V1680" i="8"/>
  <c r="V1679" i="8"/>
  <c r="V1678" i="8"/>
  <c r="V1677" i="8"/>
  <c r="V1676" i="8"/>
  <c r="V1675" i="8"/>
  <c r="V1674" i="8"/>
  <c r="V1673" i="8"/>
  <c r="V1672" i="8"/>
  <c r="V1671" i="8"/>
  <c r="V1670" i="8"/>
  <c r="V1669" i="8"/>
  <c r="V1668" i="8"/>
  <c r="V1667" i="8"/>
  <c r="V1666" i="8"/>
  <c r="V1665" i="8"/>
  <c r="V1664" i="8"/>
  <c r="V1663" i="8"/>
  <c r="V1662" i="8"/>
  <c r="V1661" i="8"/>
  <c r="V1660" i="8"/>
  <c r="V1659" i="8"/>
  <c r="V1658" i="8"/>
  <c r="V1657" i="8"/>
  <c r="V1656" i="8"/>
  <c r="V1655" i="8"/>
  <c r="V1654" i="8"/>
  <c r="V1653" i="8"/>
  <c r="V1652" i="8"/>
  <c r="V1651" i="8"/>
  <c r="V1650" i="8"/>
  <c r="V1649" i="8"/>
  <c r="V1648" i="8"/>
  <c r="V1647" i="8"/>
  <c r="V1646" i="8"/>
  <c r="V1645" i="8"/>
  <c r="V1644" i="8"/>
  <c r="V1643" i="8"/>
  <c r="V1642" i="8"/>
  <c r="V1641" i="8"/>
  <c r="V1640" i="8"/>
  <c r="V1639" i="8"/>
  <c r="V1638" i="8"/>
  <c r="V1637" i="8"/>
  <c r="V1636" i="8"/>
  <c r="V1635" i="8"/>
  <c r="V1634" i="8"/>
  <c r="V1633" i="8"/>
  <c r="V1632" i="8"/>
  <c r="V1631" i="8"/>
  <c r="V1630" i="8"/>
  <c r="V1629" i="8"/>
  <c r="V1628" i="8"/>
  <c r="V1627" i="8"/>
  <c r="V1626" i="8"/>
  <c r="V1625" i="8"/>
  <c r="V1624" i="8"/>
  <c r="V1623" i="8"/>
  <c r="V1622" i="8"/>
  <c r="V1621" i="8"/>
  <c r="V1620" i="8"/>
  <c r="V1619" i="8"/>
  <c r="V1618" i="8"/>
  <c r="V1617" i="8"/>
  <c r="V1616" i="8"/>
  <c r="V1615" i="8"/>
  <c r="V1614" i="8"/>
  <c r="V1613" i="8"/>
  <c r="V1612" i="8"/>
  <c r="V1611" i="8"/>
  <c r="V1610" i="8"/>
  <c r="V1609" i="8"/>
  <c r="V1608" i="8"/>
  <c r="V1607" i="8"/>
  <c r="V1606" i="8"/>
  <c r="V1605" i="8"/>
  <c r="V1604" i="8"/>
  <c r="V1603" i="8"/>
  <c r="V1602" i="8"/>
  <c r="V1601" i="8"/>
  <c r="V1600" i="8"/>
  <c r="V1599" i="8"/>
  <c r="V1598" i="8"/>
  <c r="V1597" i="8"/>
  <c r="V1596" i="8"/>
  <c r="V1595" i="8"/>
  <c r="V1594" i="8"/>
  <c r="V1593" i="8"/>
  <c r="V1592" i="8"/>
  <c r="V1591" i="8"/>
  <c r="V1590" i="8"/>
  <c r="V1589" i="8"/>
  <c r="V1588" i="8"/>
  <c r="V1587" i="8"/>
  <c r="V1586" i="8"/>
  <c r="V1585" i="8"/>
  <c r="V1584" i="8"/>
  <c r="V1583" i="8"/>
  <c r="V1582" i="8"/>
  <c r="V1581" i="8"/>
  <c r="V1580" i="8"/>
  <c r="V1579" i="8"/>
  <c r="V1578" i="8"/>
  <c r="V1577" i="8"/>
  <c r="V1576" i="8"/>
  <c r="V1575" i="8"/>
  <c r="V1574" i="8"/>
  <c r="V1573" i="8"/>
  <c r="V1572" i="8"/>
  <c r="V1571" i="8"/>
  <c r="V1570" i="8"/>
  <c r="V1569" i="8"/>
  <c r="V1568" i="8"/>
  <c r="V1567" i="8"/>
  <c r="V1566" i="8"/>
  <c r="V1565" i="8"/>
  <c r="V1564" i="8"/>
  <c r="V1563" i="8"/>
  <c r="V1562" i="8"/>
  <c r="V1561" i="8"/>
  <c r="V1560" i="8"/>
  <c r="V1559" i="8"/>
  <c r="V1558" i="8"/>
  <c r="V1557" i="8"/>
  <c r="V1556" i="8"/>
  <c r="V1555" i="8"/>
  <c r="V1554" i="8"/>
  <c r="V1553" i="8"/>
  <c r="V1552" i="8"/>
  <c r="V1551" i="8"/>
  <c r="V1550" i="8"/>
  <c r="V1549" i="8"/>
  <c r="V1548" i="8"/>
  <c r="V1547" i="8"/>
  <c r="V1546" i="8"/>
  <c r="V1545" i="8"/>
  <c r="V1544" i="8"/>
  <c r="V1543" i="8"/>
  <c r="V1542" i="8"/>
  <c r="V1541" i="8"/>
  <c r="V1540" i="8"/>
  <c r="V1539" i="8"/>
  <c r="V1538" i="8"/>
  <c r="V1537" i="8"/>
  <c r="V1536" i="8"/>
  <c r="V1535" i="8"/>
  <c r="V1534" i="8"/>
  <c r="V1533" i="8"/>
  <c r="V1532" i="8"/>
  <c r="V1531" i="8"/>
  <c r="V1530" i="8"/>
  <c r="V1529" i="8"/>
  <c r="V1528" i="8"/>
  <c r="V1527" i="8"/>
  <c r="V1526" i="8"/>
  <c r="V1525" i="8"/>
  <c r="V1524" i="8"/>
  <c r="V1523" i="8"/>
  <c r="V1522" i="8"/>
  <c r="V1521" i="8"/>
  <c r="V1520" i="8"/>
  <c r="V1519" i="8"/>
  <c r="V1518" i="8"/>
  <c r="V1517" i="8"/>
  <c r="V1516" i="8"/>
  <c r="V1515" i="8"/>
  <c r="V1514" i="8"/>
  <c r="V1513" i="8"/>
  <c r="V1512" i="8"/>
  <c r="V1511" i="8"/>
  <c r="V1510" i="8"/>
  <c r="V1509" i="8"/>
  <c r="V1508" i="8"/>
  <c r="V1507" i="8"/>
  <c r="V1506" i="8"/>
  <c r="V1505" i="8"/>
  <c r="V1504" i="8"/>
  <c r="V1503" i="8"/>
  <c r="V1502" i="8"/>
  <c r="V1501" i="8"/>
  <c r="V1500" i="8"/>
  <c r="V1499" i="8"/>
  <c r="V1498" i="8"/>
  <c r="V1497" i="8"/>
  <c r="V1496" i="8"/>
  <c r="V1495" i="8"/>
  <c r="V1494" i="8"/>
  <c r="V1493" i="8"/>
  <c r="V1492" i="8"/>
  <c r="V1491" i="8"/>
  <c r="V1490" i="8"/>
  <c r="V1489" i="8"/>
  <c r="V1488" i="8"/>
  <c r="V1487" i="8"/>
  <c r="V1486" i="8"/>
  <c r="V1485" i="8"/>
  <c r="V1484" i="8"/>
  <c r="V1483" i="8"/>
  <c r="V1482" i="8"/>
  <c r="V1481" i="8"/>
  <c r="V1480" i="8"/>
  <c r="V1479" i="8"/>
  <c r="V1478" i="8"/>
  <c r="V1477" i="8"/>
  <c r="V1476" i="8"/>
  <c r="V1475" i="8"/>
  <c r="V1474" i="8"/>
  <c r="V1473" i="8"/>
  <c r="V1472" i="8"/>
  <c r="V1471" i="8"/>
  <c r="V1470" i="8"/>
  <c r="V1469" i="8"/>
  <c r="V1468" i="8"/>
  <c r="V1467" i="8"/>
  <c r="V1466" i="8"/>
  <c r="V1465" i="8"/>
  <c r="V1464" i="8"/>
  <c r="V1463" i="8"/>
  <c r="V1462" i="8"/>
  <c r="V1461" i="8"/>
  <c r="V1460" i="8"/>
  <c r="V1459" i="8"/>
  <c r="V1458" i="8"/>
  <c r="V1457" i="8"/>
  <c r="V1456" i="8"/>
  <c r="V1455" i="8"/>
  <c r="V1454" i="8"/>
  <c r="V1453" i="8"/>
  <c r="V1452" i="8"/>
  <c r="V1451" i="8"/>
  <c r="V1450" i="8"/>
  <c r="V1449" i="8"/>
  <c r="V1448" i="8"/>
  <c r="V1447" i="8"/>
  <c r="V1446" i="8"/>
  <c r="V1445" i="8"/>
  <c r="V1444" i="8"/>
  <c r="V1443" i="8"/>
  <c r="V1442" i="8"/>
  <c r="V1441" i="8"/>
  <c r="V1440" i="8"/>
  <c r="V1439" i="8"/>
  <c r="V1438" i="8"/>
  <c r="V1437" i="8"/>
  <c r="V1436" i="8"/>
  <c r="V1435" i="8"/>
  <c r="V1434" i="8"/>
  <c r="V1433" i="8"/>
  <c r="V1432" i="8"/>
  <c r="V1431" i="8"/>
  <c r="V1430" i="8"/>
  <c r="V1429" i="8"/>
  <c r="V1428" i="8"/>
  <c r="V1427" i="8"/>
  <c r="V1426" i="8"/>
  <c r="V1425" i="8"/>
  <c r="V1424" i="8"/>
  <c r="V1423" i="8"/>
  <c r="V1422" i="8"/>
  <c r="V1421" i="8"/>
  <c r="V1420" i="8"/>
  <c r="V1419" i="8"/>
  <c r="V1418" i="8"/>
  <c r="V1417" i="8"/>
  <c r="V1416" i="8"/>
  <c r="V1415" i="8"/>
  <c r="V1414" i="8"/>
  <c r="V1413" i="8"/>
  <c r="V1412" i="8"/>
  <c r="V1411" i="8"/>
  <c r="V1410" i="8"/>
  <c r="V1409" i="8"/>
  <c r="V1408" i="8"/>
  <c r="V1407" i="8"/>
  <c r="V1406" i="8"/>
  <c r="V1405" i="8"/>
  <c r="V1404" i="8"/>
  <c r="V1403" i="8"/>
  <c r="V1402" i="8"/>
  <c r="V1401" i="8"/>
  <c r="V1400" i="8"/>
  <c r="V1399" i="8"/>
  <c r="V1398" i="8"/>
  <c r="V1397" i="8"/>
  <c r="V1396" i="8"/>
  <c r="V1395" i="8"/>
  <c r="V1394" i="8"/>
  <c r="V1393" i="8"/>
  <c r="V1392" i="8"/>
  <c r="V1391" i="8"/>
  <c r="V1390" i="8"/>
  <c r="V1389" i="8"/>
  <c r="V1388" i="8"/>
  <c r="V1387" i="8"/>
  <c r="V1386" i="8"/>
  <c r="V1385" i="8"/>
  <c r="V1384" i="8"/>
  <c r="V1383" i="8"/>
  <c r="V1382" i="8"/>
  <c r="V1381" i="8"/>
  <c r="V1380" i="8"/>
  <c r="V1379" i="8"/>
  <c r="V1378" i="8"/>
  <c r="V1377" i="8"/>
  <c r="V1376" i="8"/>
  <c r="V1375" i="8"/>
  <c r="V1374" i="8"/>
  <c r="V1373" i="8"/>
  <c r="V1372" i="8"/>
  <c r="V1371" i="8"/>
  <c r="V1370" i="8"/>
  <c r="V1369" i="8"/>
  <c r="V1368" i="8"/>
  <c r="V1367" i="8"/>
  <c r="V1366" i="8"/>
  <c r="V1365" i="8"/>
  <c r="V1364" i="8"/>
  <c r="V1363" i="8"/>
  <c r="V1362" i="8"/>
  <c r="V1361" i="8"/>
  <c r="V1360" i="8"/>
  <c r="V1359" i="8"/>
  <c r="V1358" i="8"/>
  <c r="V1357" i="8"/>
  <c r="V1356" i="8"/>
  <c r="V1355" i="8"/>
  <c r="V1354" i="8"/>
  <c r="V1353" i="8"/>
  <c r="V1352" i="8"/>
  <c r="V1351" i="8"/>
  <c r="V1350" i="8"/>
  <c r="V1349" i="8"/>
  <c r="V1348" i="8"/>
  <c r="V1347" i="8"/>
  <c r="V1346" i="8"/>
  <c r="V1345" i="8"/>
  <c r="V1344" i="8"/>
  <c r="V1343" i="8"/>
  <c r="V1342" i="8"/>
  <c r="V1341" i="8"/>
  <c r="V1340" i="8"/>
  <c r="V1339" i="8"/>
  <c r="V1338" i="8"/>
  <c r="V1337" i="8"/>
  <c r="V1336" i="8"/>
  <c r="V1335" i="8"/>
  <c r="V1334" i="8"/>
  <c r="V1333" i="8"/>
  <c r="V1332" i="8"/>
  <c r="V1331" i="8"/>
  <c r="V1330" i="8"/>
  <c r="V1329" i="8"/>
  <c r="V1328" i="8"/>
  <c r="V1327" i="8"/>
  <c r="V1326" i="8"/>
  <c r="V1325" i="8"/>
  <c r="V1324" i="8"/>
  <c r="V1323" i="8"/>
  <c r="V1322" i="8"/>
  <c r="V1321" i="8"/>
  <c r="V1320" i="8"/>
  <c r="V1319" i="8"/>
  <c r="V1318" i="8"/>
  <c r="V1317" i="8"/>
  <c r="V1316" i="8"/>
  <c r="V1315" i="8"/>
  <c r="V1314" i="8"/>
  <c r="V1313" i="8"/>
  <c r="V1312" i="8"/>
  <c r="V1311" i="8"/>
  <c r="V1310" i="8"/>
  <c r="V1309" i="8"/>
  <c r="V1308" i="8"/>
  <c r="V1307" i="8"/>
  <c r="V1306" i="8"/>
  <c r="V1305" i="8"/>
  <c r="V1304" i="8"/>
  <c r="V1303" i="8"/>
  <c r="V1302" i="8"/>
  <c r="V1301" i="8"/>
  <c r="V1300" i="8"/>
  <c r="V1299" i="8"/>
  <c r="V1298" i="8"/>
  <c r="V1297" i="8"/>
  <c r="V1296" i="8"/>
  <c r="V1295" i="8"/>
  <c r="V1294" i="8"/>
  <c r="V1293" i="8"/>
  <c r="V1292" i="8"/>
  <c r="V1291" i="8"/>
  <c r="V1290" i="8"/>
  <c r="V1289" i="8"/>
  <c r="V1288" i="8"/>
  <c r="V1287" i="8"/>
  <c r="V1286" i="8"/>
  <c r="V1285" i="8"/>
  <c r="V1284" i="8"/>
  <c r="V1283" i="8"/>
  <c r="V1282" i="8"/>
  <c r="V1281" i="8"/>
  <c r="V1280" i="8"/>
  <c r="V1279" i="8"/>
  <c r="V1278" i="8"/>
  <c r="V1277" i="8"/>
  <c r="V1276" i="8"/>
  <c r="V1275" i="8"/>
  <c r="V1274" i="8"/>
  <c r="V1273" i="8"/>
  <c r="V1272" i="8"/>
  <c r="V1271" i="8"/>
  <c r="V1270" i="8"/>
  <c r="V1269" i="8"/>
  <c r="V1268" i="8"/>
  <c r="V1267" i="8"/>
  <c r="V1266" i="8"/>
  <c r="V1265" i="8"/>
  <c r="V1264" i="8"/>
  <c r="V1263" i="8"/>
  <c r="V1262" i="8"/>
  <c r="V1261" i="8"/>
  <c r="V1260" i="8"/>
  <c r="V1259" i="8"/>
  <c r="V1258" i="8"/>
  <c r="V1257" i="8"/>
  <c r="V1256" i="8"/>
  <c r="V1255" i="8"/>
  <c r="V1254" i="8"/>
  <c r="V1253" i="8"/>
  <c r="V1252" i="8"/>
  <c r="V1251" i="8"/>
  <c r="V1250" i="8"/>
  <c r="V1249" i="8"/>
  <c r="V1248" i="8"/>
  <c r="V1247" i="8"/>
  <c r="V1246" i="8"/>
  <c r="V1245" i="8"/>
  <c r="V1244" i="8"/>
  <c r="V1243" i="8"/>
  <c r="V1242" i="8"/>
  <c r="V1241" i="8"/>
  <c r="V1240" i="8"/>
  <c r="V1239" i="8"/>
  <c r="V1238" i="8"/>
  <c r="V1237" i="8"/>
  <c r="V1236" i="8"/>
  <c r="V1235" i="8"/>
  <c r="V1234" i="8"/>
  <c r="V1233" i="8"/>
  <c r="V1232" i="8"/>
  <c r="V1231" i="8"/>
  <c r="V1230" i="8"/>
  <c r="V1229" i="8"/>
  <c r="V1228" i="8"/>
  <c r="V1227" i="8"/>
  <c r="V1226" i="8"/>
  <c r="V1225" i="8"/>
  <c r="V1224" i="8"/>
  <c r="V1223" i="8"/>
  <c r="V1222" i="8"/>
  <c r="V1221" i="8"/>
  <c r="V1220" i="8"/>
  <c r="V1219" i="8"/>
  <c r="V1218" i="8"/>
  <c r="V1217" i="8"/>
  <c r="V1216" i="8"/>
  <c r="V1215" i="8"/>
  <c r="V1214" i="8"/>
  <c r="V1213" i="8"/>
  <c r="V1212" i="8"/>
  <c r="V1211" i="8"/>
  <c r="V1210" i="8"/>
  <c r="V1209" i="8"/>
  <c r="V1208" i="8"/>
  <c r="V1207" i="8"/>
  <c r="V1206" i="8"/>
  <c r="V1205" i="8"/>
  <c r="V1204" i="8"/>
  <c r="V1203" i="8"/>
  <c r="V1202" i="8"/>
  <c r="V1201" i="8"/>
  <c r="V1200" i="8"/>
  <c r="V1199" i="8"/>
  <c r="V1198" i="8"/>
  <c r="V1197" i="8"/>
  <c r="V1196" i="8"/>
  <c r="V1195" i="8"/>
  <c r="V1194" i="8"/>
  <c r="V1193" i="8"/>
  <c r="V1192" i="8"/>
  <c r="V1191" i="8"/>
  <c r="V1190" i="8"/>
  <c r="V1189" i="8"/>
  <c r="V1188" i="8"/>
  <c r="V1187" i="8"/>
  <c r="V1186" i="8"/>
  <c r="V1185" i="8"/>
  <c r="V1184" i="8"/>
  <c r="V1183" i="8"/>
  <c r="V1182" i="8"/>
  <c r="V1181" i="8"/>
  <c r="V1180" i="8"/>
  <c r="V1179" i="8"/>
  <c r="V1178" i="8"/>
  <c r="V1177" i="8"/>
  <c r="V1176" i="8"/>
  <c r="V1175" i="8"/>
  <c r="V1174" i="8"/>
  <c r="V1173" i="8"/>
  <c r="V1172" i="8"/>
  <c r="V1171" i="8"/>
  <c r="V1170" i="8"/>
  <c r="V1169" i="8"/>
  <c r="V1168" i="8"/>
  <c r="V1167" i="8"/>
  <c r="V1166" i="8"/>
  <c r="V1165" i="8"/>
  <c r="V1164" i="8"/>
  <c r="V1163" i="8"/>
  <c r="V1162" i="8"/>
  <c r="V1161" i="8"/>
  <c r="V1160" i="8"/>
  <c r="V1159" i="8"/>
  <c r="V1158" i="8"/>
  <c r="V1157" i="8"/>
  <c r="V1156" i="8"/>
  <c r="V1155" i="8"/>
  <c r="V1154" i="8"/>
  <c r="V1153" i="8"/>
  <c r="V1152" i="8"/>
  <c r="V1151" i="8"/>
  <c r="V1150" i="8"/>
  <c r="V1149" i="8"/>
  <c r="V1148" i="8"/>
  <c r="V1147" i="8"/>
  <c r="V1146" i="8"/>
  <c r="V1145" i="8"/>
  <c r="V1144" i="8"/>
  <c r="V1143" i="8"/>
  <c r="V1142" i="8"/>
  <c r="V1141" i="8"/>
  <c r="V1140" i="8"/>
  <c r="V1139" i="8"/>
  <c r="V1138" i="8"/>
  <c r="V1137" i="8"/>
  <c r="V1136" i="8"/>
  <c r="V1135" i="8"/>
  <c r="V1134" i="8"/>
  <c r="V1133" i="8"/>
  <c r="V1132" i="8"/>
  <c r="V1131" i="8"/>
  <c r="V1130" i="8"/>
  <c r="V1129" i="8"/>
  <c r="V1128" i="8"/>
  <c r="V1127" i="8"/>
  <c r="V1126" i="8"/>
  <c r="V1125" i="8"/>
  <c r="V1124" i="8"/>
  <c r="V1123" i="8"/>
  <c r="V1122" i="8"/>
  <c r="V1121" i="8"/>
  <c r="V1120" i="8"/>
  <c r="V1119" i="8"/>
  <c r="V1118" i="8"/>
  <c r="V1117" i="8"/>
  <c r="V1116" i="8"/>
  <c r="V1115" i="8"/>
  <c r="V1114" i="8"/>
  <c r="V1113" i="8"/>
  <c r="V1112" i="8"/>
  <c r="V1111" i="8"/>
  <c r="V1110" i="8"/>
  <c r="V1109" i="8"/>
  <c r="V1108" i="8"/>
  <c r="V1107" i="8"/>
  <c r="V1106" i="8"/>
  <c r="V1105" i="8"/>
  <c r="V1104" i="8"/>
  <c r="V1103" i="8"/>
  <c r="V1102" i="8"/>
  <c r="V1101" i="8"/>
  <c r="V1100" i="8"/>
  <c r="V1099" i="8"/>
  <c r="V1098" i="8"/>
  <c r="V1097" i="8"/>
  <c r="V1096" i="8"/>
  <c r="V1095" i="8"/>
  <c r="V1094" i="8"/>
  <c r="V1093" i="8"/>
  <c r="V1092" i="8"/>
  <c r="V1091" i="8"/>
  <c r="V1090" i="8"/>
  <c r="V1089" i="8"/>
  <c r="V1088" i="8"/>
  <c r="V1087" i="8"/>
  <c r="V1086" i="8"/>
  <c r="V1085" i="8"/>
  <c r="V1084" i="8"/>
  <c r="V1083" i="8"/>
  <c r="V1082" i="8"/>
  <c r="V1081" i="8"/>
  <c r="V1080" i="8"/>
  <c r="V1079" i="8"/>
  <c r="V1078" i="8"/>
  <c r="V1077" i="8"/>
  <c r="V1076" i="8"/>
  <c r="V1075" i="8"/>
  <c r="V1074" i="8"/>
  <c r="V1073" i="8"/>
  <c r="V1072" i="8"/>
  <c r="V1071" i="8"/>
  <c r="V1070" i="8"/>
  <c r="V1069" i="8"/>
  <c r="V1068" i="8"/>
  <c r="V1067" i="8"/>
  <c r="V1066" i="8"/>
  <c r="V1065" i="8"/>
  <c r="V1064" i="8"/>
  <c r="V1063" i="8"/>
  <c r="V1062" i="8"/>
  <c r="V1061" i="8"/>
  <c r="V1060" i="8"/>
  <c r="V1059" i="8"/>
  <c r="V1058" i="8"/>
  <c r="V1057" i="8"/>
  <c r="V1056" i="8"/>
  <c r="V1055" i="8"/>
  <c r="V1054" i="8"/>
  <c r="V1053" i="8"/>
  <c r="V1052" i="8"/>
  <c r="V1051" i="8"/>
  <c r="V1050" i="8"/>
  <c r="V1049" i="8"/>
  <c r="V1048" i="8"/>
  <c r="V1047" i="8"/>
  <c r="V1046" i="8"/>
  <c r="V1045" i="8"/>
  <c r="V1044" i="8"/>
  <c r="V1043" i="8"/>
  <c r="V1042" i="8"/>
  <c r="V1041" i="8"/>
  <c r="V1040" i="8"/>
  <c r="V1039" i="8"/>
  <c r="V1038" i="8"/>
  <c r="V1037" i="8"/>
  <c r="V1036" i="8"/>
  <c r="V1035" i="8"/>
  <c r="V1034" i="8"/>
  <c r="V1033" i="8"/>
  <c r="V1032" i="8"/>
  <c r="V1031" i="8"/>
  <c r="V1030" i="8"/>
  <c r="V1029" i="8"/>
  <c r="V1028" i="8"/>
  <c r="V1027" i="8"/>
  <c r="V1026" i="8"/>
  <c r="V1025" i="8"/>
  <c r="V1024" i="8"/>
  <c r="V1023" i="8"/>
  <c r="V1022" i="8"/>
  <c r="V1021" i="8"/>
  <c r="V1020" i="8"/>
  <c r="V1019" i="8"/>
  <c r="V1018" i="8"/>
  <c r="V1017" i="8"/>
  <c r="V1016" i="8"/>
  <c r="V1015" i="8"/>
  <c r="V1014" i="8"/>
  <c r="V1013" i="8"/>
  <c r="V1012" i="8"/>
  <c r="V1011" i="8"/>
  <c r="V1010" i="8"/>
  <c r="V1009" i="8"/>
  <c r="V1008" i="8"/>
  <c r="V1007" i="8"/>
  <c r="V1006" i="8"/>
  <c r="V1005" i="8"/>
  <c r="V1004" i="8"/>
  <c r="V1003" i="8"/>
  <c r="V1002" i="8"/>
  <c r="V1001" i="8"/>
  <c r="V1000" i="8"/>
  <c r="V999" i="8"/>
  <c r="V998" i="8"/>
  <c r="V997" i="8"/>
  <c r="V996" i="8"/>
  <c r="V995" i="8"/>
  <c r="V994" i="8"/>
  <c r="V993" i="8"/>
  <c r="V992" i="8"/>
  <c r="V991" i="8"/>
  <c r="V990" i="8"/>
  <c r="V989" i="8"/>
  <c r="V988" i="8"/>
  <c r="V987" i="8"/>
  <c r="V986" i="8"/>
  <c r="V985" i="8"/>
  <c r="V984" i="8"/>
  <c r="V983" i="8"/>
  <c r="V982" i="8"/>
  <c r="V981" i="8"/>
  <c r="V980" i="8"/>
  <c r="V979" i="8"/>
  <c r="V978" i="8"/>
  <c r="V977" i="8"/>
  <c r="V976" i="8"/>
  <c r="V975" i="8"/>
  <c r="V974" i="8"/>
  <c r="V973" i="8"/>
  <c r="V972" i="8"/>
  <c r="V971" i="8"/>
  <c r="V970" i="8"/>
  <c r="V969" i="8"/>
  <c r="V968" i="8"/>
  <c r="V967" i="8"/>
  <c r="V966" i="8"/>
  <c r="V965" i="8"/>
  <c r="V964" i="8"/>
  <c r="V963" i="8"/>
  <c r="V962" i="8"/>
  <c r="V961" i="8"/>
  <c r="V960" i="8"/>
  <c r="V959" i="8"/>
  <c r="V958" i="8"/>
  <c r="V957" i="8"/>
  <c r="V956" i="8"/>
  <c r="V955" i="8"/>
  <c r="V954" i="8"/>
  <c r="V953" i="8"/>
  <c r="V952" i="8"/>
  <c r="V951" i="8"/>
  <c r="V950" i="8"/>
  <c r="V949" i="8"/>
  <c r="V948" i="8"/>
  <c r="V947" i="8"/>
  <c r="V946" i="8"/>
  <c r="V945" i="8"/>
  <c r="V944" i="8"/>
  <c r="V943" i="8"/>
  <c r="V942" i="8"/>
  <c r="V941" i="8"/>
  <c r="V940" i="8"/>
  <c r="V939" i="8"/>
  <c r="V938" i="8"/>
  <c r="V937" i="8"/>
  <c r="V936" i="8"/>
  <c r="V935" i="8"/>
  <c r="V934" i="8"/>
  <c r="V933" i="8"/>
  <c r="V932" i="8"/>
  <c r="V931" i="8"/>
  <c r="V930" i="8"/>
  <c r="V929" i="8"/>
  <c r="V928" i="8"/>
  <c r="V927" i="8"/>
  <c r="V926" i="8"/>
  <c r="V925" i="8"/>
  <c r="V924" i="8"/>
  <c r="V923" i="8"/>
  <c r="V922" i="8"/>
  <c r="V921" i="8"/>
  <c r="V920" i="8"/>
  <c r="V919" i="8"/>
  <c r="V918" i="8"/>
  <c r="V917" i="8"/>
  <c r="V916" i="8"/>
  <c r="V915" i="8"/>
  <c r="V914" i="8"/>
  <c r="V913" i="8"/>
  <c r="V912" i="8"/>
  <c r="V911" i="8"/>
  <c r="V910" i="8"/>
  <c r="V909" i="8"/>
  <c r="V908" i="8"/>
  <c r="V907" i="8"/>
  <c r="V906" i="8"/>
  <c r="V905" i="8"/>
  <c r="V904" i="8"/>
  <c r="V903" i="8"/>
  <c r="V902" i="8"/>
  <c r="V901" i="8"/>
  <c r="V900" i="8"/>
  <c r="V899" i="8"/>
  <c r="V898" i="8"/>
  <c r="V897" i="8"/>
  <c r="V896" i="8"/>
  <c r="V895" i="8"/>
  <c r="V894" i="8"/>
  <c r="V893" i="8"/>
  <c r="V892" i="8"/>
  <c r="V891" i="8"/>
  <c r="V890" i="8"/>
  <c r="V889" i="8"/>
  <c r="V888" i="8"/>
  <c r="V887" i="8"/>
  <c r="V886" i="8"/>
  <c r="V885" i="8"/>
  <c r="V884" i="8"/>
  <c r="V883" i="8"/>
  <c r="V882" i="8"/>
  <c r="V881" i="8"/>
  <c r="V880" i="8"/>
  <c r="V879" i="8"/>
  <c r="V878" i="8"/>
  <c r="V877" i="8"/>
  <c r="V876" i="8"/>
  <c r="V875" i="8"/>
  <c r="V874" i="8"/>
  <c r="V873" i="8"/>
  <c r="V872" i="8"/>
  <c r="V871" i="8"/>
  <c r="V870" i="8"/>
  <c r="V869" i="8"/>
  <c r="V868" i="8"/>
  <c r="V867" i="8"/>
  <c r="V866" i="8"/>
  <c r="V865" i="8"/>
  <c r="V864" i="8"/>
  <c r="V863" i="8"/>
  <c r="V862" i="8"/>
  <c r="V861" i="8"/>
  <c r="V860" i="8"/>
  <c r="V859" i="8"/>
  <c r="V858" i="8"/>
  <c r="V857" i="8"/>
  <c r="V856" i="8"/>
  <c r="V855" i="8"/>
  <c r="V854" i="8"/>
  <c r="V853" i="8"/>
  <c r="V852" i="8"/>
  <c r="V851" i="8"/>
  <c r="V850" i="8"/>
  <c r="V849" i="8"/>
  <c r="V848" i="8"/>
  <c r="V847" i="8"/>
  <c r="V846" i="8"/>
  <c r="V845" i="8"/>
  <c r="V844" i="8"/>
  <c r="V843" i="8"/>
  <c r="V842" i="8"/>
  <c r="V841" i="8"/>
  <c r="V840" i="8"/>
  <c r="V839" i="8"/>
  <c r="V838" i="8"/>
  <c r="V837" i="8"/>
  <c r="V836" i="8"/>
  <c r="V835" i="8"/>
  <c r="V834" i="8"/>
  <c r="V833" i="8"/>
  <c r="V832" i="8"/>
  <c r="V831" i="8"/>
  <c r="V830" i="8"/>
  <c r="V829" i="8"/>
  <c r="V828" i="8"/>
  <c r="V827" i="8"/>
  <c r="V826" i="8"/>
  <c r="V825" i="8"/>
  <c r="V824" i="8"/>
  <c r="V823" i="8"/>
  <c r="V822" i="8"/>
  <c r="V821" i="8"/>
  <c r="V820" i="8"/>
  <c r="V819" i="8"/>
  <c r="V818" i="8"/>
  <c r="V817" i="8"/>
  <c r="V816" i="8"/>
  <c r="V815" i="8"/>
  <c r="V814" i="8"/>
  <c r="V813" i="8"/>
  <c r="V812" i="8"/>
  <c r="V811" i="8"/>
  <c r="V810" i="8"/>
  <c r="V809" i="8"/>
  <c r="V808" i="8"/>
  <c r="V807" i="8"/>
  <c r="V806" i="8"/>
  <c r="V805" i="8"/>
  <c r="V804" i="8"/>
  <c r="V803" i="8"/>
  <c r="V802" i="8"/>
  <c r="V801" i="8"/>
  <c r="V800" i="8"/>
  <c r="V799" i="8"/>
  <c r="V798" i="8"/>
  <c r="V797" i="8"/>
  <c r="V796" i="8"/>
  <c r="V795" i="8"/>
  <c r="V794" i="8"/>
  <c r="V793" i="8"/>
  <c r="V792" i="8"/>
  <c r="V791" i="8"/>
  <c r="V790" i="8"/>
  <c r="V789" i="8"/>
  <c r="V788" i="8"/>
  <c r="V787" i="8"/>
  <c r="V786" i="8"/>
  <c r="V785" i="8"/>
  <c r="V784" i="8"/>
  <c r="V783" i="8"/>
  <c r="V782" i="8"/>
  <c r="V781" i="8"/>
  <c r="V780" i="8"/>
  <c r="V779" i="8"/>
  <c r="V778" i="8"/>
  <c r="V777" i="8"/>
  <c r="V776" i="8"/>
  <c r="V775" i="8"/>
  <c r="V774" i="8"/>
  <c r="V773" i="8"/>
  <c r="V772" i="8"/>
  <c r="V771" i="8"/>
  <c r="V770" i="8"/>
  <c r="V769" i="8"/>
  <c r="V768" i="8"/>
  <c r="V767" i="8"/>
  <c r="V766" i="8"/>
  <c r="V765" i="8"/>
  <c r="V764" i="8"/>
  <c r="V763" i="8"/>
  <c r="V762" i="8"/>
  <c r="V761" i="8"/>
  <c r="V760" i="8"/>
  <c r="V759" i="8"/>
  <c r="V758" i="8"/>
  <c r="V757" i="8"/>
  <c r="V756" i="8"/>
  <c r="V755" i="8"/>
  <c r="V754" i="8"/>
  <c r="V753" i="8"/>
  <c r="V752" i="8"/>
  <c r="V751" i="8"/>
  <c r="V750" i="8"/>
  <c r="V749" i="8"/>
  <c r="V748" i="8"/>
  <c r="V747" i="8"/>
  <c r="V746" i="8"/>
  <c r="V745" i="8"/>
  <c r="V744" i="8"/>
  <c r="V743" i="8"/>
  <c r="V742" i="8"/>
  <c r="V741" i="8"/>
  <c r="V740" i="8"/>
  <c r="V739" i="8"/>
  <c r="V738" i="8"/>
  <c r="V737" i="8"/>
  <c r="V736" i="8"/>
  <c r="V735" i="8"/>
  <c r="V734" i="8"/>
  <c r="V733" i="8"/>
  <c r="V732" i="8"/>
  <c r="V731" i="8"/>
  <c r="V730" i="8"/>
  <c r="V729" i="8"/>
  <c r="V728" i="8"/>
  <c r="V727" i="8"/>
  <c r="V726" i="8"/>
  <c r="V725" i="8"/>
  <c r="V724" i="8"/>
  <c r="V723" i="8"/>
  <c r="V722" i="8"/>
  <c r="V721" i="8"/>
  <c r="V720" i="8"/>
  <c r="V719" i="8"/>
  <c r="V718" i="8"/>
  <c r="V717" i="8"/>
  <c r="V716" i="8"/>
  <c r="V715" i="8"/>
  <c r="V714" i="8"/>
  <c r="V713" i="8"/>
  <c r="V712" i="8"/>
  <c r="V711" i="8"/>
  <c r="V710" i="8"/>
  <c r="V709" i="8"/>
  <c r="V708" i="8"/>
  <c r="V707" i="8"/>
  <c r="V706" i="8"/>
  <c r="V705" i="8"/>
  <c r="V704" i="8"/>
  <c r="V703" i="8"/>
  <c r="V702" i="8"/>
  <c r="V701" i="8"/>
  <c r="V700" i="8"/>
  <c r="V699" i="8"/>
  <c r="V698" i="8"/>
  <c r="V697" i="8"/>
  <c r="V696" i="8"/>
  <c r="V695" i="8"/>
  <c r="V694" i="8"/>
  <c r="V693" i="8"/>
  <c r="V692" i="8"/>
  <c r="V691" i="8"/>
  <c r="V690" i="8"/>
  <c r="V689" i="8"/>
  <c r="V688" i="8"/>
  <c r="V687" i="8"/>
  <c r="V686" i="8"/>
  <c r="V685" i="8"/>
  <c r="V684" i="8"/>
  <c r="V683" i="8"/>
  <c r="V682" i="8"/>
  <c r="V681" i="8"/>
  <c r="V680" i="8"/>
  <c r="V679" i="8"/>
  <c r="V678" i="8"/>
  <c r="V677" i="8"/>
  <c r="V676" i="8"/>
  <c r="V675" i="8"/>
  <c r="V674" i="8"/>
  <c r="V673" i="8"/>
  <c r="V672" i="8"/>
  <c r="V671" i="8"/>
  <c r="V670" i="8"/>
  <c r="V669" i="8"/>
  <c r="V668" i="8"/>
  <c r="V667" i="8"/>
  <c r="V666" i="8"/>
  <c r="V665" i="8"/>
  <c r="V664" i="8"/>
  <c r="V663" i="8"/>
  <c r="V662" i="8"/>
  <c r="V661" i="8"/>
  <c r="V660" i="8"/>
  <c r="V659" i="8"/>
  <c r="V658" i="8"/>
  <c r="V657" i="8"/>
  <c r="V656" i="8"/>
  <c r="V655" i="8"/>
  <c r="V654" i="8"/>
  <c r="V653" i="8"/>
  <c r="V652" i="8"/>
  <c r="V651" i="8"/>
  <c r="V650" i="8"/>
  <c r="V649" i="8"/>
  <c r="V648" i="8"/>
  <c r="V647" i="8"/>
  <c r="V646" i="8"/>
  <c r="V645" i="8"/>
  <c r="V644" i="8"/>
  <c r="V643" i="8"/>
  <c r="V642" i="8"/>
  <c r="V641" i="8"/>
  <c r="V640" i="8"/>
  <c r="V639" i="8"/>
  <c r="V638" i="8"/>
  <c r="V637" i="8"/>
  <c r="V636" i="8"/>
  <c r="V635" i="8"/>
  <c r="V634" i="8"/>
  <c r="V633" i="8"/>
  <c r="V632" i="8"/>
  <c r="V631" i="8"/>
  <c r="V630" i="8"/>
  <c r="V629" i="8"/>
  <c r="V628" i="8"/>
  <c r="V627" i="8"/>
  <c r="V626" i="8"/>
  <c r="V625" i="8"/>
  <c r="V624" i="8"/>
  <c r="V623" i="8"/>
  <c r="V622" i="8"/>
  <c r="V621" i="8"/>
  <c r="V620" i="8"/>
  <c r="V619" i="8"/>
  <c r="V618" i="8"/>
  <c r="V617" i="8"/>
  <c r="V616" i="8"/>
  <c r="V615" i="8"/>
  <c r="V614" i="8"/>
  <c r="V613" i="8"/>
  <c r="V612" i="8"/>
  <c r="V611" i="8"/>
  <c r="V610" i="8"/>
  <c r="V609" i="8"/>
  <c r="V608" i="8"/>
  <c r="V607" i="8"/>
  <c r="V606" i="8"/>
  <c r="V605" i="8"/>
  <c r="V604" i="8"/>
  <c r="V603" i="8"/>
  <c r="V602" i="8"/>
  <c r="V601" i="8"/>
  <c r="V600" i="8"/>
  <c r="V599" i="8"/>
  <c r="V598" i="8"/>
  <c r="V597" i="8"/>
  <c r="V596" i="8"/>
  <c r="V595" i="8"/>
  <c r="V594" i="8"/>
  <c r="V593" i="8"/>
  <c r="V592" i="8"/>
  <c r="V591" i="8"/>
  <c r="V590" i="8"/>
  <c r="V589" i="8"/>
  <c r="V588" i="8"/>
  <c r="V587" i="8"/>
  <c r="V586" i="8"/>
  <c r="V585" i="8"/>
  <c r="V584" i="8"/>
  <c r="V583" i="8"/>
  <c r="V582" i="8"/>
  <c r="V581" i="8"/>
  <c r="V580" i="8"/>
  <c r="V579" i="8"/>
  <c r="V578" i="8"/>
  <c r="V577" i="8"/>
  <c r="V576" i="8"/>
  <c r="V575" i="8"/>
  <c r="V574" i="8"/>
  <c r="V573" i="8"/>
  <c r="V572" i="8"/>
  <c r="V571" i="8"/>
  <c r="V570" i="8"/>
  <c r="V569" i="8"/>
  <c r="V568" i="8"/>
  <c r="V567" i="8"/>
  <c r="V566" i="8"/>
  <c r="V565" i="8"/>
  <c r="V564" i="8"/>
  <c r="V563" i="8"/>
  <c r="V562" i="8"/>
  <c r="V561" i="8"/>
  <c r="V560" i="8"/>
  <c r="V559" i="8"/>
  <c r="V558" i="8"/>
  <c r="V557" i="8"/>
  <c r="V556" i="8"/>
  <c r="V555" i="8"/>
  <c r="V554" i="8"/>
  <c r="V553" i="8"/>
  <c r="V552" i="8"/>
  <c r="V551" i="8"/>
  <c r="V550" i="8"/>
  <c r="V549" i="8"/>
  <c r="V548" i="8"/>
  <c r="V547" i="8"/>
  <c r="V546" i="8"/>
  <c r="V545" i="8"/>
  <c r="V544" i="8"/>
  <c r="V543" i="8"/>
  <c r="V542" i="8"/>
  <c r="V541" i="8"/>
  <c r="V540" i="8"/>
  <c r="V539" i="8"/>
  <c r="V538" i="8"/>
  <c r="V537" i="8"/>
  <c r="V536" i="8"/>
  <c r="V535" i="8"/>
  <c r="V534" i="8"/>
  <c r="V533" i="8"/>
  <c r="V532" i="8"/>
  <c r="V531" i="8"/>
  <c r="V530" i="8"/>
  <c r="V529" i="8"/>
  <c r="V528" i="8"/>
  <c r="V527" i="8"/>
  <c r="V526" i="8"/>
  <c r="V525" i="8"/>
  <c r="V524" i="8"/>
  <c r="V523" i="8"/>
  <c r="V522" i="8"/>
  <c r="V521" i="8"/>
  <c r="V520" i="8"/>
  <c r="V519" i="8"/>
  <c r="V518" i="8"/>
  <c r="V517" i="8"/>
  <c r="V516" i="8"/>
  <c r="V515" i="8"/>
  <c r="V514" i="8"/>
  <c r="V513" i="8"/>
  <c r="V512" i="8"/>
  <c r="V511" i="8"/>
  <c r="V510" i="8"/>
  <c r="V509" i="8"/>
  <c r="V508" i="8"/>
  <c r="V507" i="8"/>
  <c r="V506" i="8"/>
  <c r="V505" i="8"/>
  <c r="V504" i="8"/>
  <c r="V503" i="8"/>
  <c r="V502" i="8"/>
  <c r="V501" i="8"/>
  <c r="V500" i="8"/>
  <c r="V499" i="8"/>
  <c r="V498" i="8"/>
  <c r="V497" i="8"/>
  <c r="V496" i="8"/>
  <c r="V495" i="8"/>
  <c r="V494" i="8"/>
  <c r="V493" i="8"/>
  <c r="V492" i="8"/>
  <c r="V491" i="8"/>
  <c r="V490" i="8"/>
  <c r="V489" i="8"/>
  <c r="V488" i="8"/>
  <c r="V487" i="8"/>
  <c r="V486" i="8"/>
  <c r="V485" i="8"/>
  <c r="V484" i="8"/>
  <c r="V483" i="8"/>
  <c r="V482" i="8"/>
  <c r="V481" i="8"/>
  <c r="V480" i="8"/>
  <c r="V479" i="8"/>
  <c r="V478" i="8"/>
  <c r="V477" i="8"/>
  <c r="V476" i="8"/>
  <c r="V475" i="8"/>
  <c r="V474" i="8"/>
  <c r="V473" i="8"/>
  <c r="V472" i="8"/>
  <c r="V471" i="8"/>
  <c r="V470" i="8"/>
  <c r="V469" i="8"/>
  <c r="V468" i="8"/>
  <c r="V467" i="8"/>
  <c r="V466" i="8"/>
  <c r="V465" i="8"/>
  <c r="V464" i="8"/>
  <c r="V463" i="8"/>
  <c r="V462" i="8"/>
  <c r="V461" i="8"/>
  <c r="V460" i="8"/>
  <c r="V459" i="8"/>
  <c r="V458" i="8"/>
  <c r="V457" i="8"/>
  <c r="V456" i="8"/>
  <c r="V455" i="8"/>
  <c r="V454" i="8"/>
  <c r="V453" i="8"/>
  <c r="V452" i="8"/>
  <c r="V451" i="8"/>
  <c r="V450" i="8"/>
  <c r="V449" i="8"/>
  <c r="V448" i="8"/>
  <c r="V447" i="8"/>
  <c r="V446" i="8"/>
  <c r="V445" i="8"/>
  <c r="V444" i="8"/>
  <c r="V443" i="8"/>
  <c r="V442" i="8"/>
  <c r="V441" i="8"/>
  <c r="V440" i="8"/>
  <c r="V439" i="8"/>
  <c r="V438" i="8"/>
  <c r="V437" i="8"/>
  <c r="V436" i="8"/>
  <c r="V435" i="8"/>
  <c r="V434" i="8"/>
  <c r="V433" i="8"/>
  <c r="V432" i="8"/>
  <c r="V431" i="8"/>
  <c r="V430" i="8"/>
  <c r="V429" i="8"/>
  <c r="V428" i="8"/>
  <c r="V427" i="8"/>
  <c r="V426" i="8"/>
  <c r="V425" i="8"/>
  <c r="V424" i="8"/>
  <c r="V423" i="8"/>
  <c r="V422" i="8"/>
  <c r="V421" i="8"/>
  <c r="V420" i="8"/>
  <c r="V419" i="8"/>
  <c r="V418" i="8"/>
  <c r="V417" i="8"/>
  <c r="V416" i="8"/>
  <c r="V415" i="8"/>
  <c r="V414" i="8"/>
  <c r="V413" i="8"/>
  <c r="V412" i="8"/>
  <c r="V411" i="8"/>
  <c r="V410" i="8"/>
  <c r="V409" i="8"/>
  <c r="V408" i="8"/>
  <c r="V407" i="8"/>
  <c r="V406" i="8"/>
  <c r="V405" i="8"/>
  <c r="V404" i="8"/>
  <c r="V403" i="8"/>
  <c r="V402" i="8"/>
  <c r="V401" i="8"/>
  <c r="V400" i="8"/>
  <c r="V399" i="8"/>
  <c r="V398" i="8"/>
  <c r="V397" i="8"/>
  <c r="V396" i="8"/>
  <c r="V395" i="8"/>
  <c r="V394" i="8"/>
  <c r="V393" i="8"/>
  <c r="V392" i="8"/>
  <c r="V391" i="8"/>
  <c r="V390" i="8"/>
  <c r="V389" i="8"/>
  <c r="V388" i="8"/>
  <c r="V387" i="8"/>
  <c r="V386" i="8"/>
  <c r="V385" i="8"/>
  <c r="V384" i="8"/>
  <c r="V383" i="8"/>
  <c r="V382" i="8"/>
  <c r="V381" i="8"/>
  <c r="V380" i="8"/>
  <c r="V379" i="8"/>
  <c r="V378" i="8"/>
  <c r="V377" i="8"/>
  <c r="V376" i="8"/>
  <c r="V375" i="8"/>
  <c r="V374" i="8"/>
  <c r="V373" i="8"/>
  <c r="V372" i="8"/>
  <c r="V371" i="8"/>
  <c r="V370" i="8"/>
  <c r="V369" i="8"/>
  <c r="V368" i="8"/>
  <c r="V367" i="8"/>
  <c r="V366" i="8"/>
  <c r="V365" i="8"/>
  <c r="V364" i="8"/>
  <c r="V363" i="8"/>
  <c r="V362" i="8"/>
  <c r="V361" i="8"/>
  <c r="V360" i="8"/>
  <c r="V359" i="8"/>
  <c r="V358" i="8"/>
  <c r="V357" i="8"/>
  <c r="V356" i="8"/>
  <c r="V355" i="8"/>
  <c r="V354" i="8"/>
  <c r="V353" i="8"/>
  <c r="V352" i="8"/>
  <c r="V351" i="8"/>
  <c r="V350" i="8"/>
  <c r="V349" i="8"/>
  <c r="V348" i="8"/>
  <c r="V347" i="8"/>
  <c r="V346" i="8"/>
  <c r="V345" i="8"/>
  <c r="V344" i="8"/>
  <c r="V343" i="8"/>
  <c r="V342" i="8"/>
  <c r="V341" i="8"/>
  <c r="V340" i="8"/>
  <c r="V339" i="8"/>
  <c r="V338" i="8"/>
  <c r="V337" i="8"/>
  <c r="V336" i="8"/>
  <c r="V335" i="8"/>
  <c r="V334" i="8"/>
  <c r="V333" i="8"/>
  <c r="V332" i="8"/>
  <c r="V331" i="8"/>
  <c r="V330" i="8"/>
  <c r="V329" i="8"/>
  <c r="V328" i="8"/>
  <c r="V327" i="8"/>
  <c r="V326" i="8"/>
  <c r="V325" i="8"/>
  <c r="V324" i="8"/>
  <c r="V323" i="8"/>
  <c r="V322" i="8"/>
  <c r="V321" i="8"/>
  <c r="V320" i="8"/>
  <c r="V319" i="8"/>
  <c r="V318" i="8"/>
  <c r="V317" i="8"/>
  <c r="V316" i="8"/>
  <c r="V315" i="8"/>
  <c r="V314" i="8"/>
  <c r="V313" i="8"/>
  <c r="V312" i="8"/>
  <c r="V311" i="8"/>
  <c r="V310" i="8"/>
  <c r="V309" i="8"/>
  <c r="V308" i="8"/>
  <c r="V307" i="8"/>
  <c r="V306" i="8"/>
  <c r="V305" i="8"/>
  <c r="V304" i="8"/>
  <c r="V303" i="8"/>
  <c r="V302" i="8"/>
  <c r="V301" i="8"/>
  <c r="V300" i="8"/>
  <c r="V299" i="8"/>
  <c r="V298" i="8"/>
  <c r="V297" i="8"/>
  <c r="V296" i="8"/>
  <c r="V295" i="8"/>
  <c r="V294" i="8"/>
  <c r="V293" i="8"/>
  <c r="V292" i="8"/>
  <c r="V291" i="8"/>
  <c r="V290" i="8"/>
  <c r="V289" i="8"/>
  <c r="V288" i="8"/>
  <c r="V287" i="8"/>
  <c r="V286" i="8"/>
  <c r="V285" i="8"/>
  <c r="V284" i="8"/>
  <c r="V283" i="8"/>
  <c r="V282" i="8"/>
  <c r="V281" i="8"/>
  <c r="V280" i="8"/>
  <c r="V279" i="8"/>
  <c r="V278" i="8"/>
  <c r="V277" i="8"/>
  <c r="V276" i="8"/>
  <c r="V275" i="8"/>
  <c r="V274" i="8"/>
  <c r="V273" i="8"/>
  <c r="V272" i="8"/>
  <c r="V271" i="8"/>
  <c r="V270" i="8"/>
  <c r="V269" i="8"/>
  <c r="V268" i="8"/>
  <c r="V267" i="8"/>
  <c r="V266" i="8"/>
  <c r="V265" i="8"/>
  <c r="V264" i="8"/>
  <c r="V263" i="8"/>
  <c r="V262" i="8"/>
  <c r="V261" i="8"/>
  <c r="V260" i="8"/>
  <c r="V259" i="8"/>
  <c r="V258" i="8"/>
  <c r="V257" i="8"/>
  <c r="V256" i="8"/>
  <c r="V255" i="8"/>
  <c r="V254" i="8"/>
  <c r="V253" i="8"/>
  <c r="V252" i="8"/>
  <c r="V251" i="8"/>
  <c r="V250" i="8"/>
  <c r="V249" i="8"/>
  <c r="V248" i="8"/>
  <c r="V247" i="8"/>
  <c r="V246" i="8"/>
  <c r="V245" i="8"/>
  <c r="V244" i="8"/>
  <c r="V243" i="8"/>
  <c r="V242" i="8"/>
  <c r="V241" i="8"/>
  <c r="V240" i="8"/>
  <c r="V239" i="8"/>
  <c r="V238" i="8"/>
  <c r="V237" i="8"/>
  <c r="V236" i="8"/>
  <c r="V235" i="8"/>
  <c r="V234" i="8"/>
  <c r="V233" i="8"/>
  <c r="V232" i="8"/>
  <c r="V231" i="8"/>
  <c r="V230" i="8"/>
  <c r="V229" i="8"/>
  <c r="V228" i="8"/>
  <c r="V227" i="8"/>
  <c r="V226" i="8"/>
  <c r="V225" i="8"/>
  <c r="V224" i="8"/>
  <c r="V223" i="8"/>
  <c r="V222" i="8"/>
  <c r="V221" i="8"/>
  <c r="V220" i="8"/>
  <c r="V219" i="8"/>
  <c r="V218" i="8"/>
  <c r="V217" i="8"/>
  <c r="V216" i="8"/>
  <c r="V215" i="8"/>
  <c r="V214" i="8"/>
  <c r="V213" i="8"/>
  <c r="V212" i="8"/>
  <c r="V211" i="8"/>
  <c r="V210" i="8"/>
  <c r="V209" i="8"/>
  <c r="V208" i="8"/>
  <c r="V207" i="8"/>
  <c r="V206" i="8"/>
  <c r="V205" i="8"/>
  <c r="V204" i="8"/>
  <c r="V203" i="8"/>
  <c r="V202" i="8"/>
  <c r="V201" i="8"/>
  <c r="V200" i="8"/>
  <c r="V199" i="8"/>
  <c r="V198" i="8"/>
  <c r="V197" i="8"/>
  <c r="V196" i="8"/>
  <c r="V195" i="8"/>
  <c r="V194" i="8"/>
  <c r="V193" i="8"/>
  <c r="V192" i="8"/>
  <c r="V191" i="8"/>
  <c r="V190" i="8"/>
  <c r="V189" i="8"/>
  <c r="V188" i="8"/>
  <c r="V187" i="8"/>
  <c r="V186" i="8"/>
  <c r="V185" i="8"/>
  <c r="V184" i="8"/>
  <c r="V183" i="8"/>
  <c r="V182" i="8"/>
  <c r="V181" i="8"/>
  <c r="V180" i="8"/>
  <c r="V179" i="8"/>
  <c r="V178" i="8"/>
  <c r="V177" i="8"/>
  <c r="V176" i="8"/>
  <c r="V175" i="8"/>
  <c r="V174" i="8"/>
  <c r="V173" i="8"/>
  <c r="V172" i="8"/>
  <c r="V171" i="8"/>
  <c r="V170" i="8"/>
  <c r="V169" i="8"/>
  <c r="V168" i="8"/>
  <c r="V167" i="8"/>
  <c r="V166" i="8"/>
  <c r="V165" i="8"/>
  <c r="V164" i="8"/>
  <c r="V163" i="8"/>
  <c r="V162" i="8"/>
  <c r="V161" i="8"/>
  <c r="V160" i="8"/>
  <c r="V159" i="8"/>
  <c r="V158" i="8"/>
  <c r="V157" i="8"/>
  <c r="V156" i="8"/>
  <c r="V155" i="8"/>
  <c r="V154" i="8"/>
  <c r="V153" i="8"/>
  <c r="V152" i="8"/>
  <c r="V151" i="8"/>
  <c r="V150" i="8"/>
  <c r="V149" i="8"/>
  <c r="V148" i="8"/>
  <c r="V147" i="8"/>
  <c r="V146" i="8"/>
  <c r="V145" i="8"/>
  <c r="V144" i="8"/>
  <c r="V143" i="8"/>
  <c r="V142" i="8"/>
  <c r="V141" i="8"/>
  <c r="V140" i="8"/>
  <c r="V139" i="8"/>
  <c r="V138" i="8"/>
  <c r="V137" i="8"/>
  <c r="V136" i="8"/>
  <c r="V135" i="8"/>
  <c r="V134" i="8"/>
  <c r="V133" i="8"/>
  <c r="V132" i="8"/>
  <c r="V131" i="8"/>
  <c r="V130" i="8"/>
  <c r="V129" i="8"/>
  <c r="V128" i="8"/>
  <c r="V127" i="8"/>
  <c r="V126" i="8"/>
  <c r="V125" i="8"/>
  <c r="V124" i="8"/>
  <c r="V123" i="8"/>
  <c r="V122" i="8"/>
  <c r="V121" i="8"/>
  <c r="V120" i="8"/>
  <c r="V119" i="8"/>
  <c r="V118" i="8"/>
  <c r="V117" i="8"/>
  <c r="V116" i="8"/>
  <c r="V115" i="8"/>
  <c r="V114" i="8"/>
  <c r="V113" i="8"/>
  <c r="V112" i="8"/>
  <c r="V111" i="8"/>
  <c r="V110" i="8"/>
  <c r="V109" i="8"/>
  <c r="V108" i="8"/>
  <c r="V107" i="8"/>
  <c r="V106" i="8"/>
  <c r="V105" i="8"/>
  <c r="V104" i="8"/>
  <c r="V103" i="8"/>
  <c r="V102" i="8"/>
  <c r="V101" i="8"/>
  <c r="V100" i="8"/>
  <c r="V99" i="8"/>
  <c r="V98" i="8"/>
  <c r="V97" i="8"/>
  <c r="V96" i="8"/>
  <c r="V95" i="8"/>
  <c r="V94" i="8"/>
  <c r="V93" i="8"/>
  <c r="V92" i="8"/>
  <c r="V91" i="8"/>
  <c r="V90" i="8"/>
  <c r="V89" i="8"/>
  <c r="V88" i="8"/>
  <c r="V87" i="8"/>
  <c r="V86" i="8"/>
  <c r="V85" i="8"/>
  <c r="V84" i="8"/>
  <c r="V83" i="8"/>
  <c r="V82" i="8"/>
  <c r="V81" i="8"/>
  <c r="V80" i="8"/>
  <c r="V79" i="8"/>
  <c r="V78" i="8"/>
  <c r="V77" i="8"/>
  <c r="V76" i="8"/>
  <c r="V75" i="8"/>
  <c r="V74" i="8"/>
  <c r="V73" i="8"/>
  <c r="V72" i="8"/>
  <c r="V71" i="8"/>
  <c r="V70" i="8"/>
  <c r="V69" i="8"/>
  <c r="V68" i="8"/>
  <c r="V67" i="8"/>
  <c r="V66" i="8"/>
  <c r="V65" i="8"/>
  <c r="V64" i="8"/>
  <c r="V63" i="8"/>
  <c r="V62" i="8"/>
  <c r="V61" i="8"/>
  <c r="V60" i="8"/>
  <c r="V59" i="8"/>
  <c r="V58" i="8"/>
  <c r="V57" i="8"/>
  <c r="V56" i="8"/>
  <c r="V55" i="8"/>
  <c r="V54" i="8"/>
  <c r="V53" i="8"/>
  <c r="V52" i="8"/>
  <c r="V51" i="8"/>
  <c r="V50" i="8"/>
  <c r="V49" i="8"/>
  <c r="V48" i="8"/>
  <c r="V47" i="8"/>
  <c r="V46" i="8"/>
  <c r="V45" i="8"/>
  <c r="V44" i="8"/>
  <c r="V43" i="8"/>
  <c r="V42" i="8"/>
  <c r="V41" i="8"/>
  <c r="V40" i="8"/>
  <c r="V39" i="8"/>
  <c r="V38" i="8"/>
  <c r="V37" i="8"/>
  <c r="V36" i="8"/>
  <c r="V35" i="8"/>
  <c r="V34" i="8"/>
  <c r="V33" i="8"/>
  <c r="V32" i="8"/>
  <c r="V31" i="8"/>
  <c r="V30" i="8"/>
  <c r="V29" i="8"/>
  <c r="V28" i="8"/>
  <c r="V27" i="8"/>
  <c r="V26" i="8"/>
  <c r="V25" i="8"/>
  <c r="V24" i="8"/>
  <c r="V23" i="8"/>
  <c r="V22" i="8"/>
  <c r="V21" i="8"/>
  <c r="V20" i="8"/>
  <c r="V19" i="8"/>
  <c r="V18" i="8"/>
  <c r="V17" i="8"/>
  <c r="V16" i="8"/>
  <c r="V15" i="8"/>
  <c r="V14" i="8"/>
  <c r="V13" i="8"/>
  <c r="V12" i="8"/>
  <c r="V11" i="8"/>
  <c r="V10" i="8"/>
  <c r="V9" i="8"/>
  <c r="V8" i="8"/>
  <c r="V7" i="8"/>
  <c r="V6" i="8"/>
  <c r="V5" i="8"/>
  <c r="V4" i="8"/>
  <c r="V3" i="8"/>
  <c r="V2" i="8"/>
  <c r="C6" i="6"/>
  <c r="B6" i="6"/>
  <c r="C5" i="6"/>
  <c r="B5" i="6"/>
  <c r="C4" i="6"/>
  <c r="B4" i="6"/>
  <c r="C3" i="6"/>
  <c r="B3" i="6"/>
  <c r="C2" i="6"/>
  <c r="B2" i="6"/>
  <c r="D6" i="5"/>
  <c r="C6" i="5"/>
  <c r="B6" i="5"/>
  <c r="D5" i="5"/>
  <c r="C5" i="5"/>
  <c r="B5" i="5"/>
  <c r="D4" i="5"/>
  <c r="C4" i="5"/>
  <c r="B4" i="5"/>
  <c r="D3" i="5"/>
  <c r="C3" i="5"/>
  <c r="B3" i="5"/>
  <c r="D2" i="5"/>
  <c r="C2" i="5"/>
  <c r="B2" i="5"/>
  <c r="D4411" i="4"/>
  <c r="D4410" i="4"/>
  <c r="D4409" i="4"/>
  <c r="D4408" i="4"/>
  <c r="D4407" i="4"/>
  <c r="D4406" i="4"/>
  <c r="D4405" i="4"/>
  <c r="D4404" i="4"/>
  <c r="D4403" i="4"/>
  <c r="D4402" i="4"/>
  <c r="D4401" i="4"/>
  <c r="D4400" i="4"/>
  <c r="D4399" i="4"/>
  <c r="D4398" i="4"/>
  <c r="D4397" i="4"/>
  <c r="D4396" i="4"/>
  <c r="D4395" i="4"/>
  <c r="D4394" i="4"/>
  <c r="D4393" i="4"/>
  <c r="D4392" i="4"/>
  <c r="D4391" i="4"/>
  <c r="D4390" i="4"/>
  <c r="D4389" i="4"/>
  <c r="D4388" i="4"/>
  <c r="D4387" i="4"/>
  <c r="D4386" i="4"/>
  <c r="D4385" i="4"/>
  <c r="D4384" i="4"/>
  <c r="D4383" i="4"/>
  <c r="D4382" i="4"/>
  <c r="D4381" i="4"/>
  <c r="D4380" i="4"/>
  <c r="D4379" i="4"/>
  <c r="D4378" i="4"/>
  <c r="D4377" i="4"/>
  <c r="D4376" i="4"/>
  <c r="D4375" i="4"/>
  <c r="D4374" i="4"/>
  <c r="D4373" i="4"/>
  <c r="D4372" i="4"/>
  <c r="D4371" i="4"/>
  <c r="D4370" i="4"/>
  <c r="D4369" i="4"/>
  <c r="D4368" i="4"/>
  <c r="D4367" i="4"/>
  <c r="D4366" i="4"/>
  <c r="D4365" i="4"/>
  <c r="D4364" i="4"/>
  <c r="D4363" i="4"/>
  <c r="D4362" i="4"/>
  <c r="D4361" i="4"/>
  <c r="D4360" i="4"/>
  <c r="D4359" i="4"/>
  <c r="D4358" i="4"/>
  <c r="D4357" i="4"/>
  <c r="D4356" i="4"/>
  <c r="D4355" i="4"/>
  <c r="D4354" i="4"/>
  <c r="D4353" i="4"/>
  <c r="D4352" i="4"/>
  <c r="D4351" i="4"/>
  <c r="D4350" i="4"/>
  <c r="D4349" i="4"/>
  <c r="D4348" i="4"/>
  <c r="D4347" i="4"/>
  <c r="D4346" i="4"/>
  <c r="D4345" i="4"/>
  <c r="D4344" i="4"/>
  <c r="D4343" i="4"/>
  <c r="D4342" i="4"/>
  <c r="D4341" i="4"/>
  <c r="D4340" i="4"/>
  <c r="D4339" i="4"/>
  <c r="D4338" i="4"/>
  <c r="D4337" i="4"/>
  <c r="D4336" i="4"/>
  <c r="D4335" i="4"/>
  <c r="D4334" i="4"/>
  <c r="D4333" i="4"/>
  <c r="D4332" i="4"/>
  <c r="D4331" i="4"/>
  <c r="D4330" i="4"/>
  <c r="D4329" i="4"/>
  <c r="D4328" i="4"/>
  <c r="D4327" i="4"/>
  <c r="D4326" i="4"/>
  <c r="D4325" i="4"/>
  <c r="D4324" i="4"/>
  <c r="D4323" i="4"/>
  <c r="D4322" i="4"/>
  <c r="D4321" i="4"/>
  <c r="D4320" i="4"/>
  <c r="D4319" i="4"/>
  <c r="D4318" i="4"/>
  <c r="D4317" i="4"/>
  <c r="D4316" i="4"/>
  <c r="D4315" i="4"/>
  <c r="D4314" i="4"/>
  <c r="D4313" i="4"/>
  <c r="D4312" i="4"/>
  <c r="D4311" i="4"/>
  <c r="D4310" i="4"/>
  <c r="D4309" i="4"/>
  <c r="D4308" i="4"/>
  <c r="D4307" i="4"/>
  <c r="D4306" i="4"/>
  <c r="D4305" i="4"/>
  <c r="D4304" i="4"/>
  <c r="D4303" i="4"/>
  <c r="D4302" i="4"/>
  <c r="D4301" i="4"/>
  <c r="D4300" i="4"/>
  <c r="D4299" i="4"/>
  <c r="D4298" i="4"/>
  <c r="D4297" i="4"/>
  <c r="D4296" i="4"/>
  <c r="D4295" i="4"/>
  <c r="D4294" i="4"/>
  <c r="D4293" i="4"/>
  <c r="D4292" i="4"/>
  <c r="D4291" i="4"/>
  <c r="D4290" i="4"/>
  <c r="D4289" i="4"/>
  <c r="D4288" i="4"/>
  <c r="D4287" i="4"/>
  <c r="D4286" i="4"/>
  <c r="D4285" i="4"/>
  <c r="D4284" i="4"/>
  <c r="D4283" i="4"/>
  <c r="D4282" i="4"/>
  <c r="D4281" i="4"/>
  <c r="D4280" i="4"/>
  <c r="D4279" i="4"/>
  <c r="D4278" i="4"/>
  <c r="D4277" i="4"/>
  <c r="D4276" i="4"/>
  <c r="D4275" i="4"/>
  <c r="D4274" i="4"/>
  <c r="D4273" i="4"/>
  <c r="D4272" i="4"/>
  <c r="D4271" i="4"/>
  <c r="D4270" i="4"/>
  <c r="D4269" i="4"/>
  <c r="D4268" i="4"/>
  <c r="D4267" i="4"/>
  <c r="D4266" i="4"/>
  <c r="D4265" i="4"/>
  <c r="D4264" i="4"/>
  <c r="D4263" i="4"/>
  <c r="D4262" i="4"/>
  <c r="D4261" i="4"/>
  <c r="D4260" i="4"/>
  <c r="D4259" i="4"/>
  <c r="D4258" i="4"/>
  <c r="D4257" i="4"/>
  <c r="D4256" i="4"/>
  <c r="D4255" i="4"/>
  <c r="D4254" i="4"/>
  <c r="D4253" i="4"/>
  <c r="D4252" i="4"/>
  <c r="D4251" i="4"/>
  <c r="D4250" i="4"/>
  <c r="D4249" i="4"/>
  <c r="D4248" i="4"/>
  <c r="D4247" i="4"/>
  <c r="D4246" i="4"/>
  <c r="D4245" i="4"/>
  <c r="D4244" i="4"/>
  <c r="D4243" i="4"/>
  <c r="D4242" i="4"/>
  <c r="D4241" i="4"/>
  <c r="D4240" i="4"/>
  <c r="D4239" i="4"/>
  <c r="D4238" i="4"/>
  <c r="D4237" i="4"/>
  <c r="D4236" i="4"/>
  <c r="D4235" i="4"/>
  <c r="D4234" i="4"/>
  <c r="D4233" i="4"/>
  <c r="D4232" i="4"/>
  <c r="D4231" i="4"/>
  <c r="D4230" i="4"/>
  <c r="D4229" i="4"/>
  <c r="D4228" i="4"/>
  <c r="D4227" i="4"/>
  <c r="D4226" i="4"/>
  <c r="D4225" i="4"/>
  <c r="D4224" i="4"/>
  <c r="D4223" i="4"/>
  <c r="D4222" i="4"/>
  <c r="D4221" i="4"/>
  <c r="D4220" i="4"/>
  <c r="D4219" i="4"/>
  <c r="D4218" i="4"/>
  <c r="D4217" i="4"/>
  <c r="D4216" i="4"/>
  <c r="D4215" i="4"/>
  <c r="D4214" i="4"/>
  <c r="D4213" i="4"/>
  <c r="D4212" i="4"/>
  <c r="D4211" i="4"/>
  <c r="D4210" i="4"/>
  <c r="D4209" i="4"/>
  <c r="D4208" i="4"/>
  <c r="D4207" i="4"/>
  <c r="D4206" i="4"/>
  <c r="D4205" i="4"/>
  <c r="D4204" i="4"/>
  <c r="D4203" i="4"/>
  <c r="D4202" i="4"/>
  <c r="D4201" i="4"/>
  <c r="D4200" i="4"/>
  <c r="D4199" i="4"/>
  <c r="D4198" i="4"/>
  <c r="D4197" i="4"/>
  <c r="D4196" i="4"/>
  <c r="D4195" i="4"/>
  <c r="D4194" i="4"/>
  <c r="D4193" i="4"/>
  <c r="D4192" i="4"/>
  <c r="D4191" i="4"/>
  <c r="D4190" i="4"/>
  <c r="D4189" i="4"/>
  <c r="D4188" i="4"/>
  <c r="D4187" i="4"/>
  <c r="D4186" i="4"/>
  <c r="D4185" i="4"/>
  <c r="D4184" i="4"/>
  <c r="D4183" i="4"/>
  <c r="D4182" i="4"/>
  <c r="D4181" i="4"/>
  <c r="D4180" i="4"/>
  <c r="D4179" i="4"/>
  <c r="D4178" i="4"/>
  <c r="D4177" i="4"/>
  <c r="D4176" i="4"/>
  <c r="D4175" i="4"/>
  <c r="D4174" i="4"/>
  <c r="D4173" i="4"/>
  <c r="D4172" i="4"/>
  <c r="D4171" i="4"/>
  <c r="D4170" i="4"/>
  <c r="D4169" i="4"/>
  <c r="D4168" i="4"/>
  <c r="D4167" i="4"/>
  <c r="D4166" i="4"/>
  <c r="D4165" i="4"/>
  <c r="D4164" i="4"/>
  <c r="D4163" i="4"/>
  <c r="D4162" i="4"/>
  <c r="D4161" i="4"/>
  <c r="D4160" i="4"/>
  <c r="D4159" i="4"/>
  <c r="D4158" i="4"/>
  <c r="D4157" i="4"/>
  <c r="D4156" i="4"/>
  <c r="D4155" i="4"/>
  <c r="D4154" i="4"/>
  <c r="D4153" i="4"/>
  <c r="D4152" i="4"/>
  <c r="D4151" i="4"/>
  <c r="D4150" i="4"/>
  <c r="D4149" i="4"/>
  <c r="D4148" i="4"/>
  <c r="D4147" i="4"/>
  <c r="D4146" i="4"/>
  <c r="D4145" i="4"/>
  <c r="D4144" i="4"/>
  <c r="D4143" i="4"/>
  <c r="D4142" i="4"/>
  <c r="D4141" i="4"/>
  <c r="D4140" i="4"/>
  <c r="D4139" i="4"/>
  <c r="D4138" i="4"/>
  <c r="D4137" i="4"/>
  <c r="D4136" i="4"/>
  <c r="D4135" i="4"/>
  <c r="D4134" i="4"/>
  <c r="D4133" i="4"/>
  <c r="D4132" i="4"/>
  <c r="D4131" i="4"/>
  <c r="D4130" i="4"/>
  <c r="D4129" i="4"/>
  <c r="D4128" i="4"/>
  <c r="D4127" i="4"/>
  <c r="D4126" i="4"/>
  <c r="D4125" i="4"/>
  <c r="D4124" i="4"/>
  <c r="D4123" i="4"/>
  <c r="D4122" i="4"/>
  <c r="D4121" i="4"/>
  <c r="D4120" i="4"/>
  <c r="D4119" i="4"/>
  <c r="D4118" i="4"/>
  <c r="D4117" i="4"/>
  <c r="D4116" i="4"/>
  <c r="D4115" i="4"/>
  <c r="D4114" i="4"/>
  <c r="D4113" i="4"/>
  <c r="D4112" i="4"/>
  <c r="D4111" i="4"/>
  <c r="D4110" i="4"/>
  <c r="D4109" i="4"/>
  <c r="D4108" i="4"/>
  <c r="D4107" i="4"/>
  <c r="D4106" i="4"/>
  <c r="D4105" i="4"/>
  <c r="D4104" i="4"/>
  <c r="D4103" i="4"/>
  <c r="D4102" i="4"/>
  <c r="D4101" i="4"/>
  <c r="D4100" i="4"/>
  <c r="D4099" i="4"/>
  <c r="D4098" i="4"/>
  <c r="D4097" i="4"/>
  <c r="D4096" i="4"/>
  <c r="D4095" i="4"/>
  <c r="D4094" i="4"/>
  <c r="D4093" i="4"/>
  <c r="D4092" i="4"/>
  <c r="D4091" i="4"/>
  <c r="D4090" i="4"/>
  <c r="D4089" i="4"/>
  <c r="D4088" i="4"/>
  <c r="D4087" i="4"/>
  <c r="D4086" i="4"/>
  <c r="D4085" i="4"/>
  <c r="D4084" i="4"/>
  <c r="D4083" i="4"/>
  <c r="D4082" i="4"/>
  <c r="D4081" i="4"/>
  <c r="D4080" i="4"/>
  <c r="D4079" i="4"/>
  <c r="D4078" i="4"/>
  <c r="D4077" i="4"/>
  <c r="D4076" i="4"/>
  <c r="D4075" i="4"/>
  <c r="D4074" i="4"/>
  <c r="D4073" i="4"/>
  <c r="D4072" i="4"/>
  <c r="D4071" i="4"/>
  <c r="D4070" i="4"/>
  <c r="D4069" i="4"/>
  <c r="D4068" i="4"/>
  <c r="D4067" i="4"/>
  <c r="D4066" i="4"/>
  <c r="D4065" i="4"/>
  <c r="D4064" i="4"/>
  <c r="D4063" i="4"/>
  <c r="D4062" i="4"/>
  <c r="D4061" i="4"/>
  <c r="D4060" i="4"/>
  <c r="D4059" i="4"/>
  <c r="D4058" i="4"/>
  <c r="D4057" i="4"/>
  <c r="D4056" i="4"/>
  <c r="D4055" i="4"/>
  <c r="D4054" i="4"/>
  <c r="D4053" i="4"/>
  <c r="D4052" i="4"/>
  <c r="D4051" i="4"/>
  <c r="D4050" i="4"/>
  <c r="D4049" i="4"/>
  <c r="D4048" i="4"/>
  <c r="D4047" i="4"/>
  <c r="D4046" i="4"/>
  <c r="D4045" i="4"/>
  <c r="D4044" i="4"/>
  <c r="D4043" i="4"/>
  <c r="D4042" i="4"/>
  <c r="D4041" i="4"/>
  <c r="D4040" i="4"/>
  <c r="D4039" i="4"/>
  <c r="D4038" i="4"/>
  <c r="D4037" i="4"/>
  <c r="D4036" i="4"/>
  <c r="D4035" i="4"/>
  <c r="D4034" i="4"/>
  <c r="D4033" i="4"/>
  <c r="D4032" i="4"/>
  <c r="D4031" i="4"/>
  <c r="D4030" i="4"/>
  <c r="D4029" i="4"/>
  <c r="D4028" i="4"/>
  <c r="D4027" i="4"/>
  <c r="D4026" i="4"/>
  <c r="D4025" i="4"/>
  <c r="D4024" i="4"/>
  <c r="D4023" i="4"/>
  <c r="D4022" i="4"/>
  <c r="D4021" i="4"/>
  <c r="D4020" i="4"/>
  <c r="D4019" i="4"/>
  <c r="D4018" i="4"/>
  <c r="D4017" i="4"/>
  <c r="D4016" i="4"/>
  <c r="D4015" i="4"/>
  <c r="D4014" i="4"/>
  <c r="D4013" i="4"/>
  <c r="D4012" i="4"/>
  <c r="D4011" i="4"/>
  <c r="D4010" i="4"/>
  <c r="D4009" i="4"/>
  <c r="D4008" i="4"/>
  <c r="D4007" i="4"/>
  <c r="D4006" i="4"/>
  <c r="D4005" i="4"/>
  <c r="D4004" i="4"/>
  <c r="D4003" i="4"/>
  <c r="D4002" i="4"/>
  <c r="D4001" i="4"/>
  <c r="D4000" i="4"/>
  <c r="D3999" i="4"/>
  <c r="D3998" i="4"/>
  <c r="D3997" i="4"/>
  <c r="D3996" i="4"/>
  <c r="D3995" i="4"/>
  <c r="D3994" i="4"/>
  <c r="D3993" i="4"/>
  <c r="D3992" i="4"/>
  <c r="D3991" i="4"/>
  <c r="D3990" i="4"/>
  <c r="D3989" i="4"/>
  <c r="D3988" i="4"/>
  <c r="D3987" i="4"/>
  <c r="D3986" i="4"/>
  <c r="D3985" i="4"/>
  <c r="D3984" i="4"/>
  <c r="D3983" i="4"/>
  <c r="D3982" i="4"/>
  <c r="D3981" i="4"/>
  <c r="D3980" i="4"/>
  <c r="D3979" i="4"/>
  <c r="D3978" i="4"/>
  <c r="D3977" i="4"/>
  <c r="D3976" i="4"/>
  <c r="D3975" i="4"/>
  <c r="D3974" i="4"/>
  <c r="D3973" i="4"/>
  <c r="D3972" i="4"/>
  <c r="D3971" i="4"/>
  <c r="D3970" i="4"/>
  <c r="D3969" i="4"/>
  <c r="D3968" i="4"/>
  <c r="D3967" i="4"/>
  <c r="D3966" i="4"/>
  <c r="D3965" i="4"/>
  <c r="D3964" i="4"/>
  <c r="D3963" i="4"/>
  <c r="D3962" i="4"/>
  <c r="D3961" i="4"/>
  <c r="D3960" i="4"/>
  <c r="D3959" i="4"/>
  <c r="D3958" i="4"/>
  <c r="D3957" i="4"/>
  <c r="D3956" i="4"/>
  <c r="D3955" i="4"/>
  <c r="D3954" i="4"/>
  <c r="D3953" i="4"/>
  <c r="D3952" i="4"/>
  <c r="D3951" i="4"/>
  <c r="D3950" i="4"/>
  <c r="D3949" i="4"/>
  <c r="D3948" i="4"/>
  <c r="D3947" i="4"/>
  <c r="D3946" i="4"/>
  <c r="D3945" i="4"/>
  <c r="D3944" i="4"/>
  <c r="D3943" i="4"/>
  <c r="D3942" i="4"/>
  <c r="D3941" i="4"/>
  <c r="D3940" i="4"/>
  <c r="D3939" i="4"/>
  <c r="D3938" i="4"/>
  <c r="D3937" i="4"/>
  <c r="D3936" i="4"/>
  <c r="D3935" i="4"/>
  <c r="D3934" i="4"/>
  <c r="D3933" i="4"/>
  <c r="D3932" i="4"/>
  <c r="D3931" i="4"/>
  <c r="D3930" i="4"/>
  <c r="D3929" i="4"/>
  <c r="D3928" i="4"/>
  <c r="D3927" i="4"/>
  <c r="D3926" i="4"/>
  <c r="D3925" i="4"/>
  <c r="D3924" i="4"/>
  <c r="D3923" i="4"/>
  <c r="D3922" i="4"/>
  <c r="D3921" i="4"/>
  <c r="D3920" i="4"/>
  <c r="D3919" i="4"/>
  <c r="D3918" i="4"/>
  <c r="D3917" i="4"/>
  <c r="D3916" i="4"/>
  <c r="D3915" i="4"/>
  <c r="D3914" i="4"/>
  <c r="D3913" i="4"/>
  <c r="D3912" i="4"/>
  <c r="D3911" i="4"/>
  <c r="D3910" i="4"/>
  <c r="D3909" i="4"/>
  <c r="D3908" i="4"/>
  <c r="D3907" i="4"/>
  <c r="D3906" i="4"/>
  <c r="D3905" i="4"/>
  <c r="D3904" i="4"/>
  <c r="D3903" i="4"/>
  <c r="D3902" i="4"/>
  <c r="D3901" i="4"/>
  <c r="D3900" i="4"/>
  <c r="D3899" i="4"/>
  <c r="D3898" i="4"/>
  <c r="D3897" i="4"/>
  <c r="D3896" i="4"/>
  <c r="D3895" i="4"/>
  <c r="D3894" i="4"/>
  <c r="D3893" i="4"/>
  <c r="D3892" i="4"/>
  <c r="D3891" i="4"/>
  <c r="D3890" i="4"/>
  <c r="D3889" i="4"/>
  <c r="D3888" i="4"/>
  <c r="D3887" i="4"/>
  <c r="D3886" i="4"/>
  <c r="D3885" i="4"/>
  <c r="D3884" i="4"/>
  <c r="D3883" i="4"/>
  <c r="D3882" i="4"/>
  <c r="D3881" i="4"/>
  <c r="D3880" i="4"/>
  <c r="D3879" i="4"/>
  <c r="D3878" i="4"/>
  <c r="D3877" i="4"/>
  <c r="D3876" i="4"/>
  <c r="D3875" i="4"/>
  <c r="D3874" i="4"/>
  <c r="D3873" i="4"/>
  <c r="D3872" i="4"/>
  <c r="D3871" i="4"/>
  <c r="D3870" i="4"/>
  <c r="D3869" i="4"/>
  <c r="D3868" i="4"/>
  <c r="D3867" i="4"/>
  <c r="D3866" i="4"/>
  <c r="D3865" i="4"/>
  <c r="D3864" i="4"/>
  <c r="D3863" i="4"/>
  <c r="D3862" i="4"/>
  <c r="D3861" i="4"/>
  <c r="D3860" i="4"/>
  <c r="D3859" i="4"/>
  <c r="D3858" i="4"/>
  <c r="D3857" i="4"/>
  <c r="D3856" i="4"/>
  <c r="D3855" i="4"/>
  <c r="D3854" i="4"/>
  <c r="D3853" i="4"/>
  <c r="D3852" i="4"/>
  <c r="D3851" i="4"/>
  <c r="D3850" i="4"/>
  <c r="D3849" i="4"/>
  <c r="D3848" i="4"/>
  <c r="D3847" i="4"/>
  <c r="D3846" i="4"/>
  <c r="D3845" i="4"/>
  <c r="D3844" i="4"/>
  <c r="D3843" i="4"/>
  <c r="D3842" i="4"/>
  <c r="D3841" i="4"/>
  <c r="D3840" i="4"/>
  <c r="D3839" i="4"/>
  <c r="D3838" i="4"/>
  <c r="D3837" i="4"/>
  <c r="D3836" i="4"/>
  <c r="D3835" i="4"/>
  <c r="D3834" i="4"/>
  <c r="D3833" i="4"/>
  <c r="D3832" i="4"/>
  <c r="D3831" i="4"/>
  <c r="D3830" i="4"/>
  <c r="D3829" i="4"/>
  <c r="D3828" i="4"/>
  <c r="D3827" i="4"/>
  <c r="D3826" i="4"/>
  <c r="D3825" i="4"/>
  <c r="D3824" i="4"/>
  <c r="D3823" i="4"/>
  <c r="D3822" i="4"/>
  <c r="D3821" i="4"/>
  <c r="D3820" i="4"/>
  <c r="D3819" i="4"/>
  <c r="D3818" i="4"/>
  <c r="D3817" i="4"/>
  <c r="D3816" i="4"/>
  <c r="D3815" i="4"/>
  <c r="D3814" i="4"/>
  <c r="D3813" i="4"/>
  <c r="D3812" i="4"/>
  <c r="D3811" i="4"/>
  <c r="D3810" i="4"/>
  <c r="D3809" i="4"/>
  <c r="D3808" i="4"/>
  <c r="D3807" i="4"/>
  <c r="D3806" i="4"/>
  <c r="D3805" i="4"/>
  <c r="D3804" i="4"/>
  <c r="D3803" i="4"/>
  <c r="D3802" i="4"/>
  <c r="D3801" i="4"/>
  <c r="D3800" i="4"/>
  <c r="D3799" i="4"/>
  <c r="D3798" i="4"/>
  <c r="D3797" i="4"/>
  <c r="D3796" i="4"/>
  <c r="D3795" i="4"/>
  <c r="D3794" i="4"/>
  <c r="D3793" i="4"/>
  <c r="D3792" i="4"/>
  <c r="D3791" i="4"/>
  <c r="D3790" i="4"/>
  <c r="D3789" i="4"/>
  <c r="D3788" i="4"/>
  <c r="D3787" i="4"/>
  <c r="D3786" i="4"/>
  <c r="D3785" i="4"/>
  <c r="D3784" i="4"/>
  <c r="D3783" i="4"/>
  <c r="D3782" i="4"/>
  <c r="D3781" i="4"/>
  <c r="D3780" i="4"/>
  <c r="D3779" i="4"/>
  <c r="D3778" i="4"/>
  <c r="D3777" i="4"/>
  <c r="D3776" i="4"/>
  <c r="D3775" i="4"/>
  <c r="D3774" i="4"/>
  <c r="D3773" i="4"/>
  <c r="D3772" i="4"/>
  <c r="D3771" i="4"/>
  <c r="D3770" i="4"/>
  <c r="D3769" i="4"/>
  <c r="D3768" i="4"/>
  <c r="D3767" i="4"/>
  <c r="D3766" i="4"/>
  <c r="D3765" i="4"/>
  <c r="D3764" i="4"/>
  <c r="D3763" i="4"/>
  <c r="D3762" i="4"/>
  <c r="D3761" i="4"/>
  <c r="D3760" i="4"/>
  <c r="D3759" i="4"/>
  <c r="D3758" i="4"/>
  <c r="D3757" i="4"/>
  <c r="D3756" i="4"/>
  <c r="D3755" i="4"/>
  <c r="D3754" i="4"/>
  <c r="D3753" i="4"/>
  <c r="D3752" i="4"/>
  <c r="D3751" i="4"/>
  <c r="D3750" i="4"/>
  <c r="D3749" i="4"/>
  <c r="D3748" i="4"/>
  <c r="D3747" i="4"/>
  <c r="D3746" i="4"/>
  <c r="D3745" i="4"/>
  <c r="D3744" i="4"/>
  <c r="D3743" i="4"/>
  <c r="D3742" i="4"/>
  <c r="D3741" i="4"/>
  <c r="D3740" i="4"/>
  <c r="D3739" i="4"/>
  <c r="D3738" i="4"/>
  <c r="D3737" i="4"/>
  <c r="D3736" i="4"/>
  <c r="D3735" i="4"/>
  <c r="D3734" i="4"/>
  <c r="D3733" i="4"/>
  <c r="D3732" i="4"/>
  <c r="D3731" i="4"/>
  <c r="D3730" i="4"/>
  <c r="D3729" i="4"/>
  <c r="D3728" i="4"/>
  <c r="D3727" i="4"/>
  <c r="D3726" i="4"/>
  <c r="D3725" i="4"/>
  <c r="D3724" i="4"/>
  <c r="D3723" i="4"/>
  <c r="D3722" i="4"/>
  <c r="D3721" i="4"/>
  <c r="D3720" i="4"/>
  <c r="D3719" i="4"/>
  <c r="D3718" i="4"/>
  <c r="D3717" i="4"/>
  <c r="D3716" i="4"/>
  <c r="D3715" i="4"/>
  <c r="D3714" i="4"/>
  <c r="D3713" i="4"/>
  <c r="D3712" i="4"/>
  <c r="D3711" i="4"/>
  <c r="D3710" i="4"/>
  <c r="D3709" i="4"/>
  <c r="D3708" i="4"/>
  <c r="D3707" i="4"/>
  <c r="D3706" i="4"/>
  <c r="D3705" i="4"/>
  <c r="D3704" i="4"/>
  <c r="D3703" i="4"/>
  <c r="D3702" i="4"/>
  <c r="D3701" i="4"/>
  <c r="D3700" i="4"/>
  <c r="D3699" i="4"/>
  <c r="D3698" i="4"/>
  <c r="D3697" i="4"/>
  <c r="D3696" i="4"/>
  <c r="D3695" i="4"/>
  <c r="D3694" i="4"/>
  <c r="D3693" i="4"/>
  <c r="D3692" i="4"/>
  <c r="D3691" i="4"/>
  <c r="D3690" i="4"/>
  <c r="D3689" i="4"/>
  <c r="D3688" i="4"/>
  <c r="D3687" i="4"/>
  <c r="D3686" i="4"/>
  <c r="D3685" i="4"/>
  <c r="D3684" i="4"/>
  <c r="D3683" i="4"/>
  <c r="D3682" i="4"/>
  <c r="D3681" i="4"/>
  <c r="D3680" i="4"/>
  <c r="D3679" i="4"/>
  <c r="D3678" i="4"/>
  <c r="D3677" i="4"/>
  <c r="D3676" i="4"/>
  <c r="D3675" i="4"/>
  <c r="D3674" i="4"/>
  <c r="D3673" i="4"/>
  <c r="D3672" i="4"/>
  <c r="D3671" i="4"/>
  <c r="D3670" i="4"/>
  <c r="D3669" i="4"/>
  <c r="D3668" i="4"/>
  <c r="D3667" i="4"/>
  <c r="D3666" i="4"/>
  <c r="D3665" i="4"/>
  <c r="D3664" i="4"/>
  <c r="D3663" i="4"/>
  <c r="D3662" i="4"/>
  <c r="D3661" i="4"/>
  <c r="D3660" i="4"/>
  <c r="D3659" i="4"/>
  <c r="D3658" i="4"/>
  <c r="D3657" i="4"/>
  <c r="D3656" i="4"/>
  <c r="D3655" i="4"/>
  <c r="D3654" i="4"/>
  <c r="D3653" i="4"/>
  <c r="D3652" i="4"/>
  <c r="D3651" i="4"/>
  <c r="D3650" i="4"/>
  <c r="D3649" i="4"/>
  <c r="D3648" i="4"/>
  <c r="D3647" i="4"/>
  <c r="D3646" i="4"/>
  <c r="D3645" i="4"/>
  <c r="D3644" i="4"/>
  <c r="D3643" i="4"/>
  <c r="D3642" i="4"/>
  <c r="D3641" i="4"/>
  <c r="D3640" i="4"/>
  <c r="D3639" i="4"/>
  <c r="D3638" i="4"/>
  <c r="D3637" i="4"/>
  <c r="D3636" i="4"/>
  <c r="D3635" i="4"/>
  <c r="D3634" i="4"/>
  <c r="D3633" i="4"/>
  <c r="D3632" i="4"/>
  <c r="D3631" i="4"/>
  <c r="D3630" i="4"/>
  <c r="D3629" i="4"/>
  <c r="D3628" i="4"/>
  <c r="D3627" i="4"/>
  <c r="D3626" i="4"/>
  <c r="D3625" i="4"/>
  <c r="D3624" i="4"/>
  <c r="D3623" i="4"/>
  <c r="D3622" i="4"/>
  <c r="D3621" i="4"/>
  <c r="D3620" i="4"/>
  <c r="D3619" i="4"/>
  <c r="D3618" i="4"/>
  <c r="D3617" i="4"/>
  <c r="D3616" i="4"/>
  <c r="D3615" i="4"/>
  <c r="D3614" i="4"/>
  <c r="D3613" i="4"/>
  <c r="D3612" i="4"/>
  <c r="D3611" i="4"/>
  <c r="D3610" i="4"/>
  <c r="D3609" i="4"/>
  <c r="D3608" i="4"/>
  <c r="D3607" i="4"/>
  <c r="D3606" i="4"/>
  <c r="D3605" i="4"/>
  <c r="D3604" i="4"/>
  <c r="D3603" i="4"/>
  <c r="D3602" i="4"/>
  <c r="D3601" i="4"/>
  <c r="D3600" i="4"/>
  <c r="D3599" i="4"/>
  <c r="D3598" i="4"/>
  <c r="D3597" i="4"/>
  <c r="D3596" i="4"/>
  <c r="D3595" i="4"/>
  <c r="D3594" i="4"/>
  <c r="D3593" i="4"/>
  <c r="D3592" i="4"/>
  <c r="D3591" i="4"/>
  <c r="D3590" i="4"/>
  <c r="D3589" i="4"/>
  <c r="D3588" i="4"/>
  <c r="D3587" i="4"/>
  <c r="D3586" i="4"/>
  <c r="D3585" i="4"/>
  <c r="D3584" i="4"/>
  <c r="D3583" i="4"/>
  <c r="D3582" i="4"/>
  <c r="D3581" i="4"/>
  <c r="D3580" i="4"/>
  <c r="D3579" i="4"/>
  <c r="D3578" i="4"/>
  <c r="D3577" i="4"/>
  <c r="D3576" i="4"/>
  <c r="D3575" i="4"/>
  <c r="D3574" i="4"/>
  <c r="D3573" i="4"/>
  <c r="D3572" i="4"/>
  <c r="D3571" i="4"/>
  <c r="D3570" i="4"/>
  <c r="D3569" i="4"/>
  <c r="D3568" i="4"/>
  <c r="D3567" i="4"/>
  <c r="D3566" i="4"/>
  <c r="D3565" i="4"/>
  <c r="D3564" i="4"/>
  <c r="D3563" i="4"/>
  <c r="D3562" i="4"/>
  <c r="D3561" i="4"/>
  <c r="D3560" i="4"/>
  <c r="D3559" i="4"/>
  <c r="D3558" i="4"/>
  <c r="D3557" i="4"/>
  <c r="D3556" i="4"/>
  <c r="D3555" i="4"/>
  <c r="D3554" i="4"/>
  <c r="D3553" i="4"/>
  <c r="D3552" i="4"/>
  <c r="D3551" i="4"/>
  <c r="D3550" i="4"/>
  <c r="D3549" i="4"/>
  <c r="D3548" i="4"/>
  <c r="D3547" i="4"/>
  <c r="D3546" i="4"/>
  <c r="D3545" i="4"/>
  <c r="D3544" i="4"/>
  <c r="D3543" i="4"/>
  <c r="D3542" i="4"/>
  <c r="D3541" i="4"/>
  <c r="D3540" i="4"/>
  <c r="D3539" i="4"/>
  <c r="D3538" i="4"/>
  <c r="D3537" i="4"/>
  <c r="D3536" i="4"/>
  <c r="D3535" i="4"/>
  <c r="D3534" i="4"/>
  <c r="D3533" i="4"/>
  <c r="D3532" i="4"/>
  <c r="D3531" i="4"/>
  <c r="D3530" i="4"/>
  <c r="D3529" i="4"/>
  <c r="D3528" i="4"/>
  <c r="D3527" i="4"/>
  <c r="D3526" i="4"/>
  <c r="D3525" i="4"/>
  <c r="D3524" i="4"/>
  <c r="D3523" i="4"/>
  <c r="D3522" i="4"/>
  <c r="D3521" i="4"/>
  <c r="D3520" i="4"/>
  <c r="D3519" i="4"/>
  <c r="D3518" i="4"/>
  <c r="D3517" i="4"/>
  <c r="D3516" i="4"/>
  <c r="D3515" i="4"/>
  <c r="D3514" i="4"/>
  <c r="D3513" i="4"/>
  <c r="D3512" i="4"/>
  <c r="D3511" i="4"/>
  <c r="D3510" i="4"/>
  <c r="D3509" i="4"/>
  <c r="D3508" i="4"/>
  <c r="D3507" i="4"/>
  <c r="D3506" i="4"/>
  <c r="D3505" i="4"/>
  <c r="D3504" i="4"/>
  <c r="D3503" i="4"/>
  <c r="D3502" i="4"/>
  <c r="D3501" i="4"/>
  <c r="D3500" i="4"/>
  <c r="D3499" i="4"/>
  <c r="D3498" i="4"/>
  <c r="D3497" i="4"/>
  <c r="D3496" i="4"/>
  <c r="D3495" i="4"/>
  <c r="D3494" i="4"/>
  <c r="D3493" i="4"/>
  <c r="D3492" i="4"/>
  <c r="D3491" i="4"/>
  <c r="D3490" i="4"/>
  <c r="D3489" i="4"/>
  <c r="D3488" i="4"/>
  <c r="D3487" i="4"/>
  <c r="D3486" i="4"/>
  <c r="D3485" i="4"/>
  <c r="D3484" i="4"/>
  <c r="D3483" i="4"/>
  <c r="D3482" i="4"/>
  <c r="D3481" i="4"/>
  <c r="D3480" i="4"/>
  <c r="D3479" i="4"/>
  <c r="D3478" i="4"/>
  <c r="D3477" i="4"/>
  <c r="D3476" i="4"/>
  <c r="D3475" i="4"/>
  <c r="D3474" i="4"/>
  <c r="D3473" i="4"/>
  <c r="D3472" i="4"/>
  <c r="D3471" i="4"/>
  <c r="D3470" i="4"/>
  <c r="D3469" i="4"/>
  <c r="D3468" i="4"/>
  <c r="D3467" i="4"/>
  <c r="D3466" i="4"/>
  <c r="D3465" i="4"/>
  <c r="D3464" i="4"/>
  <c r="D3463" i="4"/>
  <c r="D3462" i="4"/>
  <c r="D3461" i="4"/>
  <c r="D3460" i="4"/>
  <c r="D3459" i="4"/>
  <c r="D3458" i="4"/>
  <c r="D3457" i="4"/>
  <c r="D3456" i="4"/>
  <c r="D3455" i="4"/>
  <c r="D3454" i="4"/>
  <c r="D3453" i="4"/>
  <c r="D3452" i="4"/>
  <c r="D3451" i="4"/>
  <c r="D3450" i="4"/>
  <c r="D3449" i="4"/>
  <c r="D3448" i="4"/>
  <c r="D3447" i="4"/>
  <c r="D3446" i="4"/>
  <c r="D3445" i="4"/>
  <c r="D3444" i="4"/>
  <c r="D3443" i="4"/>
  <c r="D3442" i="4"/>
  <c r="D3441" i="4"/>
  <c r="D3440" i="4"/>
  <c r="D3439" i="4"/>
  <c r="D3438" i="4"/>
  <c r="D3437" i="4"/>
  <c r="D3436" i="4"/>
  <c r="D3435" i="4"/>
  <c r="D3434" i="4"/>
  <c r="D3433" i="4"/>
  <c r="D3432" i="4"/>
  <c r="D3431" i="4"/>
  <c r="D3430" i="4"/>
  <c r="D3429" i="4"/>
  <c r="D3428" i="4"/>
  <c r="D3427" i="4"/>
  <c r="D3426" i="4"/>
  <c r="D3425" i="4"/>
  <c r="D3424" i="4"/>
  <c r="D3423" i="4"/>
  <c r="D3422" i="4"/>
  <c r="D3421" i="4"/>
  <c r="D3420" i="4"/>
  <c r="D3419" i="4"/>
  <c r="D3418" i="4"/>
  <c r="D3417" i="4"/>
  <c r="D3416" i="4"/>
  <c r="D3415" i="4"/>
  <c r="D3414" i="4"/>
  <c r="D3413" i="4"/>
  <c r="D3412" i="4"/>
  <c r="D3411" i="4"/>
  <c r="D3410" i="4"/>
  <c r="D3409" i="4"/>
  <c r="D3408" i="4"/>
  <c r="D3407" i="4"/>
  <c r="D3406" i="4"/>
  <c r="D3405" i="4"/>
  <c r="D3404" i="4"/>
  <c r="D3403" i="4"/>
  <c r="D3402" i="4"/>
  <c r="D3401" i="4"/>
  <c r="D3400" i="4"/>
  <c r="D3399" i="4"/>
  <c r="D3398" i="4"/>
  <c r="D3397" i="4"/>
  <c r="D3396" i="4"/>
  <c r="D3395" i="4"/>
  <c r="D3394" i="4"/>
  <c r="D3393" i="4"/>
  <c r="D3392" i="4"/>
  <c r="D3391" i="4"/>
  <c r="D3390" i="4"/>
  <c r="D3389" i="4"/>
  <c r="D3388" i="4"/>
  <c r="D3387" i="4"/>
  <c r="D3386" i="4"/>
  <c r="D3385" i="4"/>
  <c r="D3384" i="4"/>
  <c r="D3383" i="4"/>
  <c r="D3382" i="4"/>
  <c r="D3381" i="4"/>
  <c r="D3380" i="4"/>
  <c r="D3379" i="4"/>
  <c r="D3378" i="4"/>
  <c r="D3377" i="4"/>
  <c r="D3376" i="4"/>
  <c r="D3375" i="4"/>
  <c r="D3374" i="4"/>
  <c r="D3373" i="4"/>
  <c r="D3372" i="4"/>
  <c r="D3371" i="4"/>
  <c r="D3370" i="4"/>
  <c r="D3369" i="4"/>
  <c r="D3368" i="4"/>
  <c r="D3367" i="4"/>
  <c r="D3366" i="4"/>
  <c r="D3365" i="4"/>
  <c r="D3364" i="4"/>
  <c r="D3363" i="4"/>
  <c r="D3362" i="4"/>
  <c r="D3361" i="4"/>
  <c r="D3360" i="4"/>
  <c r="D3359" i="4"/>
  <c r="D3358" i="4"/>
  <c r="D3357" i="4"/>
  <c r="D3356" i="4"/>
  <c r="D3355" i="4"/>
  <c r="D3354" i="4"/>
  <c r="D3353" i="4"/>
  <c r="D3352" i="4"/>
  <c r="D3351" i="4"/>
  <c r="D3350" i="4"/>
  <c r="D3349" i="4"/>
  <c r="D3348" i="4"/>
  <c r="D3347" i="4"/>
  <c r="D3346" i="4"/>
  <c r="D3345" i="4"/>
  <c r="D3344" i="4"/>
  <c r="D3343" i="4"/>
  <c r="D3342" i="4"/>
  <c r="D3341" i="4"/>
  <c r="D3340" i="4"/>
  <c r="D3339" i="4"/>
  <c r="D3338" i="4"/>
  <c r="D3337" i="4"/>
  <c r="D3336" i="4"/>
  <c r="D3335" i="4"/>
  <c r="D3334" i="4"/>
  <c r="D3333" i="4"/>
  <c r="D3332" i="4"/>
  <c r="D3331" i="4"/>
  <c r="D3330" i="4"/>
  <c r="D3329" i="4"/>
  <c r="D3328" i="4"/>
  <c r="D3327" i="4"/>
  <c r="D3326" i="4"/>
  <c r="D3325" i="4"/>
  <c r="D3324" i="4"/>
  <c r="D3323" i="4"/>
  <c r="D3322" i="4"/>
  <c r="D3321" i="4"/>
  <c r="D3320" i="4"/>
  <c r="D3319" i="4"/>
  <c r="D3318" i="4"/>
  <c r="D3317" i="4"/>
  <c r="D3316" i="4"/>
  <c r="D3315" i="4"/>
  <c r="D3314" i="4"/>
  <c r="D3313" i="4"/>
  <c r="D3312" i="4"/>
  <c r="D3311" i="4"/>
  <c r="D3310" i="4"/>
  <c r="D3309" i="4"/>
  <c r="D3308" i="4"/>
  <c r="D3307" i="4"/>
  <c r="D3306" i="4"/>
  <c r="D3305" i="4"/>
  <c r="D3304" i="4"/>
  <c r="D3303" i="4"/>
  <c r="D3302" i="4"/>
  <c r="D3301" i="4"/>
  <c r="D3300" i="4"/>
  <c r="D3299" i="4"/>
  <c r="D3298" i="4"/>
  <c r="D3297" i="4"/>
  <c r="D3296" i="4"/>
  <c r="D3295" i="4"/>
  <c r="D3294" i="4"/>
  <c r="D3293" i="4"/>
  <c r="D3292" i="4"/>
  <c r="D3291" i="4"/>
  <c r="D3290" i="4"/>
  <c r="D3289" i="4"/>
  <c r="D3288" i="4"/>
  <c r="D3287" i="4"/>
  <c r="D3286" i="4"/>
  <c r="D3285" i="4"/>
  <c r="D3284" i="4"/>
  <c r="D3283" i="4"/>
  <c r="D3282" i="4"/>
  <c r="D3281" i="4"/>
  <c r="D3280" i="4"/>
  <c r="D3279" i="4"/>
  <c r="D3278" i="4"/>
  <c r="D3277" i="4"/>
  <c r="D3276" i="4"/>
  <c r="D3275" i="4"/>
  <c r="D3274" i="4"/>
  <c r="D3273" i="4"/>
  <c r="D3272" i="4"/>
  <c r="D3271" i="4"/>
  <c r="D3270" i="4"/>
  <c r="D3269" i="4"/>
  <c r="D3268" i="4"/>
  <c r="D3267" i="4"/>
  <c r="D3266" i="4"/>
  <c r="D3265" i="4"/>
  <c r="D3264" i="4"/>
  <c r="D3263" i="4"/>
  <c r="D3262" i="4"/>
  <c r="D3261" i="4"/>
  <c r="D3260" i="4"/>
  <c r="D3259" i="4"/>
  <c r="D3258" i="4"/>
  <c r="D3257" i="4"/>
  <c r="D3256" i="4"/>
  <c r="D3255" i="4"/>
  <c r="D3254" i="4"/>
  <c r="D3253" i="4"/>
  <c r="D3252" i="4"/>
  <c r="D3251" i="4"/>
  <c r="D3250" i="4"/>
  <c r="D3249" i="4"/>
  <c r="D3248" i="4"/>
  <c r="D3247" i="4"/>
  <c r="D3246" i="4"/>
  <c r="D3245" i="4"/>
  <c r="D3244" i="4"/>
  <c r="D3243" i="4"/>
  <c r="D3242" i="4"/>
  <c r="D3241" i="4"/>
  <c r="D3240" i="4"/>
  <c r="D3239" i="4"/>
  <c r="D3238" i="4"/>
  <c r="D3237" i="4"/>
  <c r="D3236" i="4"/>
  <c r="D3235" i="4"/>
  <c r="D3234" i="4"/>
  <c r="D3233" i="4"/>
  <c r="D3232" i="4"/>
  <c r="D3231" i="4"/>
  <c r="D3230" i="4"/>
  <c r="D3229" i="4"/>
  <c r="D3228" i="4"/>
  <c r="D3227" i="4"/>
  <c r="D3226" i="4"/>
  <c r="D3225" i="4"/>
  <c r="D3224" i="4"/>
  <c r="D3223" i="4"/>
  <c r="D3222" i="4"/>
  <c r="D3221" i="4"/>
  <c r="D3220" i="4"/>
  <c r="D3219" i="4"/>
  <c r="D3218" i="4"/>
  <c r="D3217" i="4"/>
  <c r="D3216" i="4"/>
  <c r="D3215" i="4"/>
  <c r="D3214" i="4"/>
  <c r="D3213" i="4"/>
  <c r="D3212" i="4"/>
  <c r="D3211" i="4"/>
  <c r="D3210" i="4"/>
  <c r="D3209" i="4"/>
  <c r="D3208" i="4"/>
  <c r="D3207" i="4"/>
  <c r="D3206" i="4"/>
  <c r="D3205" i="4"/>
  <c r="D3204" i="4"/>
  <c r="D3203" i="4"/>
  <c r="D3202" i="4"/>
  <c r="D3201" i="4"/>
  <c r="D3200" i="4"/>
  <c r="D3199" i="4"/>
  <c r="D3198" i="4"/>
  <c r="D3197" i="4"/>
  <c r="D3196" i="4"/>
  <c r="D3195" i="4"/>
  <c r="D3194" i="4"/>
  <c r="D3193" i="4"/>
  <c r="D3192" i="4"/>
  <c r="D3191" i="4"/>
  <c r="D3190" i="4"/>
  <c r="D3189" i="4"/>
  <c r="D3188" i="4"/>
  <c r="D3187" i="4"/>
  <c r="D3186" i="4"/>
  <c r="D3185" i="4"/>
  <c r="D3184" i="4"/>
  <c r="D3183" i="4"/>
  <c r="D3182" i="4"/>
  <c r="D3181" i="4"/>
  <c r="D3180" i="4"/>
  <c r="D3179" i="4"/>
  <c r="D3178" i="4"/>
  <c r="D3177" i="4"/>
  <c r="D3176" i="4"/>
  <c r="D3175" i="4"/>
  <c r="D3174" i="4"/>
  <c r="D3173" i="4"/>
  <c r="D3172" i="4"/>
  <c r="D3171" i="4"/>
  <c r="D3170" i="4"/>
  <c r="D3169" i="4"/>
  <c r="D3168" i="4"/>
  <c r="D3167" i="4"/>
  <c r="D3166" i="4"/>
  <c r="D3165" i="4"/>
  <c r="D3164" i="4"/>
  <c r="D3163" i="4"/>
  <c r="D3162" i="4"/>
  <c r="D3161" i="4"/>
  <c r="D3160" i="4"/>
  <c r="D3159" i="4"/>
  <c r="D3158" i="4"/>
  <c r="D3157" i="4"/>
  <c r="D3156" i="4"/>
  <c r="D3155" i="4"/>
  <c r="D3154" i="4"/>
  <c r="D3153" i="4"/>
  <c r="D3152" i="4"/>
  <c r="D3151" i="4"/>
  <c r="D3150" i="4"/>
  <c r="D3149" i="4"/>
  <c r="D3148" i="4"/>
  <c r="D3147" i="4"/>
  <c r="D3146" i="4"/>
  <c r="D3145" i="4"/>
  <c r="D3144" i="4"/>
  <c r="D3143" i="4"/>
  <c r="D3142" i="4"/>
  <c r="D3141" i="4"/>
  <c r="D3140" i="4"/>
  <c r="D3139" i="4"/>
  <c r="D3138" i="4"/>
  <c r="D3137" i="4"/>
  <c r="D3136" i="4"/>
  <c r="D3135" i="4"/>
  <c r="D3134" i="4"/>
  <c r="D3133" i="4"/>
  <c r="D3132" i="4"/>
  <c r="D3131" i="4"/>
  <c r="D3130" i="4"/>
  <c r="D3129" i="4"/>
  <c r="D3128" i="4"/>
  <c r="D3127" i="4"/>
  <c r="D3126" i="4"/>
  <c r="D3125" i="4"/>
  <c r="D3124" i="4"/>
  <c r="D3123" i="4"/>
  <c r="D3122" i="4"/>
  <c r="D3121" i="4"/>
  <c r="D3120" i="4"/>
  <c r="D3119" i="4"/>
  <c r="D3118" i="4"/>
  <c r="D3117" i="4"/>
  <c r="D3116" i="4"/>
  <c r="D3115" i="4"/>
  <c r="D3114" i="4"/>
  <c r="D3113" i="4"/>
  <c r="D3112" i="4"/>
  <c r="D3111" i="4"/>
  <c r="D3110" i="4"/>
  <c r="D3109" i="4"/>
  <c r="D3108" i="4"/>
  <c r="D3107" i="4"/>
  <c r="D3106" i="4"/>
  <c r="D3105" i="4"/>
  <c r="D3104" i="4"/>
  <c r="D3103" i="4"/>
  <c r="D3102" i="4"/>
  <c r="D3101" i="4"/>
  <c r="D3100" i="4"/>
  <c r="D3099" i="4"/>
  <c r="D3098" i="4"/>
  <c r="D3097" i="4"/>
  <c r="D3096" i="4"/>
  <c r="D3095" i="4"/>
  <c r="D3094" i="4"/>
  <c r="D3093" i="4"/>
  <c r="D3092" i="4"/>
  <c r="D3091" i="4"/>
  <c r="D3090" i="4"/>
  <c r="D3089" i="4"/>
  <c r="D3088" i="4"/>
  <c r="D3087" i="4"/>
  <c r="D3086" i="4"/>
  <c r="D3085" i="4"/>
  <c r="D3084" i="4"/>
  <c r="D3083" i="4"/>
  <c r="D3082" i="4"/>
  <c r="D3081" i="4"/>
  <c r="D3080" i="4"/>
  <c r="D3079" i="4"/>
  <c r="D3078" i="4"/>
  <c r="D3077" i="4"/>
  <c r="D3076" i="4"/>
  <c r="D3075" i="4"/>
  <c r="D3074" i="4"/>
  <c r="D3073" i="4"/>
  <c r="D3072" i="4"/>
  <c r="D3071" i="4"/>
  <c r="D3070" i="4"/>
  <c r="D3069" i="4"/>
  <c r="D3068" i="4"/>
  <c r="D3067" i="4"/>
  <c r="D3066" i="4"/>
  <c r="D3065" i="4"/>
  <c r="D3064" i="4"/>
  <c r="D3063" i="4"/>
  <c r="D3062" i="4"/>
  <c r="D3061" i="4"/>
  <c r="D3060" i="4"/>
  <c r="D3059" i="4"/>
  <c r="D3058" i="4"/>
  <c r="D3057" i="4"/>
  <c r="D3056" i="4"/>
  <c r="D3055" i="4"/>
  <c r="D3054" i="4"/>
  <c r="D3053" i="4"/>
  <c r="D3052" i="4"/>
  <c r="D3051" i="4"/>
  <c r="D3050" i="4"/>
  <c r="D3049" i="4"/>
  <c r="D3048" i="4"/>
  <c r="D3047" i="4"/>
  <c r="D3046" i="4"/>
  <c r="D3045" i="4"/>
  <c r="D3044" i="4"/>
  <c r="D3043" i="4"/>
  <c r="D3042" i="4"/>
  <c r="D3041" i="4"/>
  <c r="D3040" i="4"/>
  <c r="D3039" i="4"/>
  <c r="D3038" i="4"/>
  <c r="D3037" i="4"/>
  <c r="D3036" i="4"/>
  <c r="D3035" i="4"/>
  <c r="D3034" i="4"/>
  <c r="D3033" i="4"/>
  <c r="D3032" i="4"/>
  <c r="D3031" i="4"/>
  <c r="D3030" i="4"/>
  <c r="D3029" i="4"/>
  <c r="D3028" i="4"/>
  <c r="D3027" i="4"/>
  <c r="D3026" i="4"/>
  <c r="D3025" i="4"/>
  <c r="D3024" i="4"/>
  <c r="D3023" i="4"/>
  <c r="D3022" i="4"/>
  <c r="D3021" i="4"/>
  <c r="D3020" i="4"/>
  <c r="D3019" i="4"/>
  <c r="D3018" i="4"/>
  <c r="D3017" i="4"/>
  <c r="D3016" i="4"/>
  <c r="D3015" i="4"/>
  <c r="D3014" i="4"/>
  <c r="D3013" i="4"/>
  <c r="D3012" i="4"/>
  <c r="D3011" i="4"/>
  <c r="D3010" i="4"/>
  <c r="D3009" i="4"/>
  <c r="D3008" i="4"/>
  <c r="D3007" i="4"/>
  <c r="D3006" i="4"/>
  <c r="D3005" i="4"/>
  <c r="D3004" i="4"/>
  <c r="D3003" i="4"/>
  <c r="D3002" i="4"/>
  <c r="D3001" i="4"/>
  <c r="D3000" i="4"/>
  <c r="D2999" i="4"/>
  <c r="D2998" i="4"/>
  <c r="D2997" i="4"/>
  <c r="D2996" i="4"/>
  <c r="D2995" i="4"/>
  <c r="D2994" i="4"/>
  <c r="D2993" i="4"/>
  <c r="D2992" i="4"/>
  <c r="D2991" i="4"/>
  <c r="D2990" i="4"/>
  <c r="D2989" i="4"/>
  <c r="D2988" i="4"/>
  <c r="D2987" i="4"/>
  <c r="D2986" i="4"/>
  <c r="D2985" i="4"/>
  <c r="D2984" i="4"/>
  <c r="D2983" i="4"/>
  <c r="D2982" i="4"/>
  <c r="D2981" i="4"/>
  <c r="D2980" i="4"/>
  <c r="D2979" i="4"/>
  <c r="D2978" i="4"/>
  <c r="D2977" i="4"/>
  <c r="D2976" i="4"/>
  <c r="D2975" i="4"/>
  <c r="D2974" i="4"/>
  <c r="D2973" i="4"/>
  <c r="D2972" i="4"/>
  <c r="D2971" i="4"/>
  <c r="D2970" i="4"/>
  <c r="D2969" i="4"/>
  <c r="D2968" i="4"/>
  <c r="D2967" i="4"/>
  <c r="D2966" i="4"/>
  <c r="D2965" i="4"/>
  <c r="D2964" i="4"/>
  <c r="D2963" i="4"/>
  <c r="D2962" i="4"/>
  <c r="D2961" i="4"/>
  <c r="D2960" i="4"/>
  <c r="D2959" i="4"/>
  <c r="D2958" i="4"/>
  <c r="D2957" i="4"/>
  <c r="D2956" i="4"/>
  <c r="D2955" i="4"/>
  <c r="D2954" i="4"/>
  <c r="D2953" i="4"/>
  <c r="D2952" i="4"/>
  <c r="D2951" i="4"/>
  <c r="D2950" i="4"/>
  <c r="D2949" i="4"/>
  <c r="D2948" i="4"/>
  <c r="D2947" i="4"/>
  <c r="D2946" i="4"/>
  <c r="D2945" i="4"/>
  <c r="D2944" i="4"/>
  <c r="D2943" i="4"/>
  <c r="D2942" i="4"/>
  <c r="D2941" i="4"/>
  <c r="D2940" i="4"/>
  <c r="D2939" i="4"/>
  <c r="D2938" i="4"/>
  <c r="D2937" i="4"/>
  <c r="D2936" i="4"/>
  <c r="D2935" i="4"/>
  <c r="D2934" i="4"/>
  <c r="D2933" i="4"/>
  <c r="D2932" i="4"/>
  <c r="D2931" i="4"/>
  <c r="D2930" i="4"/>
  <c r="D2929" i="4"/>
  <c r="D2928" i="4"/>
  <c r="D2927" i="4"/>
  <c r="D2926" i="4"/>
  <c r="D2925" i="4"/>
  <c r="D2924" i="4"/>
  <c r="D2923" i="4"/>
  <c r="D2922" i="4"/>
  <c r="D2921" i="4"/>
  <c r="D2920" i="4"/>
  <c r="D2919" i="4"/>
  <c r="D2918" i="4"/>
  <c r="D2917" i="4"/>
  <c r="D2916" i="4"/>
  <c r="D2915" i="4"/>
  <c r="D2914" i="4"/>
  <c r="D2913" i="4"/>
  <c r="D2912" i="4"/>
  <c r="D2911" i="4"/>
  <c r="D2910" i="4"/>
  <c r="D2909" i="4"/>
  <c r="D2908" i="4"/>
  <c r="D2907" i="4"/>
  <c r="D2906" i="4"/>
  <c r="D2905" i="4"/>
  <c r="D2904" i="4"/>
  <c r="D2903" i="4"/>
  <c r="D2902" i="4"/>
  <c r="D2901" i="4"/>
  <c r="D2900" i="4"/>
  <c r="D2899" i="4"/>
  <c r="D2898" i="4"/>
  <c r="D2897" i="4"/>
  <c r="D2896" i="4"/>
  <c r="D2895" i="4"/>
  <c r="D2894" i="4"/>
  <c r="D2893" i="4"/>
  <c r="D2892" i="4"/>
  <c r="D2891" i="4"/>
  <c r="D2890" i="4"/>
  <c r="D2889" i="4"/>
  <c r="D2888" i="4"/>
  <c r="D2887" i="4"/>
  <c r="D2886" i="4"/>
  <c r="D2885" i="4"/>
  <c r="D2884" i="4"/>
  <c r="D2883" i="4"/>
  <c r="D2882" i="4"/>
  <c r="D2881" i="4"/>
  <c r="D2880" i="4"/>
  <c r="D2879" i="4"/>
  <c r="D2878" i="4"/>
  <c r="D2877" i="4"/>
  <c r="D2876" i="4"/>
  <c r="D2875" i="4"/>
  <c r="D2874" i="4"/>
  <c r="D2873" i="4"/>
  <c r="D2872" i="4"/>
  <c r="D2871" i="4"/>
  <c r="D2870" i="4"/>
  <c r="D2869" i="4"/>
  <c r="D2868" i="4"/>
  <c r="D2867" i="4"/>
  <c r="D2866" i="4"/>
  <c r="D2865" i="4"/>
  <c r="D2864" i="4"/>
  <c r="D2863" i="4"/>
  <c r="D2862" i="4"/>
  <c r="D2861" i="4"/>
  <c r="D2860" i="4"/>
  <c r="D2859" i="4"/>
  <c r="D2858" i="4"/>
  <c r="D2857" i="4"/>
  <c r="D2856" i="4"/>
  <c r="D2855" i="4"/>
  <c r="D2854" i="4"/>
  <c r="D2853" i="4"/>
  <c r="D2852" i="4"/>
  <c r="D2851" i="4"/>
  <c r="D2850" i="4"/>
  <c r="D2849" i="4"/>
  <c r="D2848" i="4"/>
  <c r="D2847" i="4"/>
  <c r="D2846" i="4"/>
  <c r="D2845" i="4"/>
  <c r="D2844" i="4"/>
  <c r="D2843" i="4"/>
  <c r="D2842" i="4"/>
  <c r="D2841" i="4"/>
  <c r="D2840" i="4"/>
  <c r="D2839" i="4"/>
  <c r="D2838" i="4"/>
  <c r="D2837" i="4"/>
  <c r="D2836" i="4"/>
  <c r="D2835" i="4"/>
  <c r="D2834" i="4"/>
  <c r="D2833" i="4"/>
  <c r="D2832" i="4"/>
  <c r="D2831" i="4"/>
  <c r="D2830" i="4"/>
  <c r="D2829" i="4"/>
  <c r="D2828" i="4"/>
  <c r="D2827" i="4"/>
  <c r="D2826" i="4"/>
  <c r="D2825" i="4"/>
  <c r="D2824" i="4"/>
  <c r="D2823" i="4"/>
  <c r="D2822" i="4"/>
  <c r="D2821" i="4"/>
  <c r="D2820" i="4"/>
  <c r="D2819" i="4"/>
  <c r="D2818" i="4"/>
  <c r="D2817" i="4"/>
  <c r="D2816" i="4"/>
  <c r="D2815" i="4"/>
  <c r="D2814" i="4"/>
  <c r="D2813" i="4"/>
  <c r="D2812" i="4"/>
  <c r="D2811" i="4"/>
  <c r="D2810" i="4"/>
  <c r="D2809" i="4"/>
  <c r="D2808" i="4"/>
  <c r="D2807" i="4"/>
  <c r="D2806" i="4"/>
  <c r="D2805" i="4"/>
  <c r="D2804" i="4"/>
  <c r="D2803" i="4"/>
  <c r="D2802" i="4"/>
  <c r="D2801" i="4"/>
  <c r="D2800" i="4"/>
  <c r="D2799" i="4"/>
  <c r="D2798" i="4"/>
  <c r="D2797" i="4"/>
  <c r="D2796" i="4"/>
  <c r="D2795" i="4"/>
  <c r="D2794" i="4"/>
  <c r="D2793" i="4"/>
  <c r="D2792" i="4"/>
  <c r="D2791" i="4"/>
  <c r="D2790" i="4"/>
  <c r="D2789" i="4"/>
  <c r="D2788" i="4"/>
  <c r="D2787" i="4"/>
  <c r="D2786" i="4"/>
  <c r="D2785" i="4"/>
  <c r="D2784" i="4"/>
  <c r="D2783" i="4"/>
  <c r="D2782" i="4"/>
  <c r="D2781" i="4"/>
  <c r="D2780" i="4"/>
  <c r="D2779" i="4"/>
  <c r="D2778" i="4"/>
  <c r="D2777" i="4"/>
  <c r="D2776" i="4"/>
  <c r="D2775" i="4"/>
  <c r="D2774" i="4"/>
  <c r="D2773" i="4"/>
  <c r="D2772" i="4"/>
  <c r="D2771" i="4"/>
  <c r="D2770" i="4"/>
  <c r="D2769" i="4"/>
  <c r="D2768" i="4"/>
  <c r="D2767" i="4"/>
  <c r="D2766" i="4"/>
  <c r="D2765" i="4"/>
  <c r="D2764" i="4"/>
  <c r="D2763" i="4"/>
  <c r="D2762" i="4"/>
  <c r="D2761" i="4"/>
  <c r="D2760" i="4"/>
  <c r="D2759" i="4"/>
  <c r="D2758" i="4"/>
  <c r="D2757" i="4"/>
  <c r="D2756" i="4"/>
  <c r="D2755" i="4"/>
  <c r="D2754" i="4"/>
  <c r="D2753" i="4"/>
  <c r="D2752" i="4"/>
  <c r="D2751" i="4"/>
  <c r="D2750" i="4"/>
  <c r="D2749" i="4"/>
  <c r="D2748" i="4"/>
  <c r="D2747" i="4"/>
  <c r="D2746" i="4"/>
  <c r="D2745" i="4"/>
  <c r="D2744" i="4"/>
  <c r="D2743" i="4"/>
  <c r="D2742" i="4"/>
  <c r="D2741" i="4"/>
  <c r="D2740" i="4"/>
  <c r="D2739" i="4"/>
  <c r="D2738" i="4"/>
  <c r="D2737" i="4"/>
  <c r="D2736" i="4"/>
  <c r="D2735" i="4"/>
  <c r="D2734" i="4"/>
  <c r="D2733" i="4"/>
  <c r="D2732" i="4"/>
  <c r="D2731" i="4"/>
  <c r="D2730" i="4"/>
  <c r="D2729" i="4"/>
  <c r="D2728" i="4"/>
  <c r="D2727" i="4"/>
  <c r="D2726" i="4"/>
  <c r="D2725" i="4"/>
  <c r="D2724" i="4"/>
  <c r="D2723" i="4"/>
  <c r="D2722" i="4"/>
  <c r="D2721" i="4"/>
  <c r="D2720" i="4"/>
  <c r="D2719" i="4"/>
  <c r="D2718" i="4"/>
  <c r="D2717" i="4"/>
  <c r="D2716" i="4"/>
  <c r="D2715" i="4"/>
  <c r="D2714" i="4"/>
  <c r="D2713" i="4"/>
  <c r="D2712" i="4"/>
  <c r="D2711" i="4"/>
  <c r="D2710" i="4"/>
  <c r="D2709" i="4"/>
  <c r="D2708" i="4"/>
  <c r="D2707" i="4"/>
  <c r="D2706" i="4"/>
  <c r="D2705" i="4"/>
  <c r="D2704" i="4"/>
  <c r="D2703" i="4"/>
  <c r="D2702" i="4"/>
  <c r="D2701" i="4"/>
  <c r="D2700" i="4"/>
  <c r="D2699" i="4"/>
  <c r="D2698" i="4"/>
  <c r="D2697" i="4"/>
  <c r="D2696" i="4"/>
  <c r="D2695" i="4"/>
  <c r="D2694" i="4"/>
  <c r="D2693" i="4"/>
  <c r="D2692" i="4"/>
  <c r="D2691" i="4"/>
  <c r="D2690" i="4"/>
  <c r="D2689" i="4"/>
  <c r="D2688" i="4"/>
  <c r="D2687" i="4"/>
  <c r="D2686" i="4"/>
  <c r="D2685" i="4"/>
  <c r="D2684" i="4"/>
  <c r="D2683" i="4"/>
  <c r="D2682" i="4"/>
  <c r="D2681" i="4"/>
  <c r="D2680" i="4"/>
  <c r="D2679" i="4"/>
  <c r="D2678" i="4"/>
  <c r="D2677" i="4"/>
  <c r="D2676" i="4"/>
  <c r="D2675" i="4"/>
  <c r="D2674" i="4"/>
  <c r="D2673" i="4"/>
  <c r="D2672" i="4"/>
  <c r="D2671" i="4"/>
  <c r="D2670" i="4"/>
  <c r="D2669" i="4"/>
  <c r="D2668" i="4"/>
  <c r="D2667" i="4"/>
  <c r="D2666" i="4"/>
  <c r="D2665" i="4"/>
  <c r="D2664" i="4"/>
  <c r="D2663" i="4"/>
  <c r="D2662" i="4"/>
  <c r="D2661" i="4"/>
  <c r="D2660" i="4"/>
  <c r="D2659" i="4"/>
  <c r="D2658" i="4"/>
  <c r="D2657" i="4"/>
  <c r="D2656" i="4"/>
  <c r="D2655" i="4"/>
  <c r="D2654" i="4"/>
  <c r="D2653" i="4"/>
  <c r="D2652" i="4"/>
  <c r="D2651" i="4"/>
  <c r="D2650" i="4"/>
  <c r="D2649" i="4"/>
  <c r="D2648" i="4"/>
  <c r="D2647" i="4"/>
  <c r="D2646" i="4"/>
  <c r="D2645" i="4"/>
  <c r="D2644" i="4"/>
  <c r="D2643" i="4"/>
  <c r="D2642" i="4"/>
  <c r="D2641" i="4"/>
  <c r="D2640" i="4"/>
  <c r="D2639" i="4"/>
  <c r="D2638" i="4"/>
  <c r="D2637" i="4"/>
  <c r="D2636" i="4"/>
  <c r="D2635" i="4"/>
  <c r="D2634" i="4"/>
  <c r="D2633" i="4"/>
  <c r="D2632" i="4"/>
  <c r="D2631" i="4"/>
  <c r="D2630" i="4"/>
  <c r="D2629" i="4"/>
  <c r="D2628" i="4"/>
  <c r="D2627" i="4"/>
  <c r="D2626" i="4"/>
  <c r="D2625" i="4"/>
  <c r="D2624" i="4"/>
  <c r="D2623" i="4"/>
  <c r="D2622" i="4"/>
  <c r="D2621" i="4"/>
  <c r="D2620" i="4"/>
  <c r="D2619" i="4"/>
  <c r="D2618" i="4"/>
  <c r="D2617" i="4"/>
  <c r="D2616" i="4"/>
  <c r="D2615" i="4"/>
  <c r="D2614" i="4"/>
  <c r="D2613" i="4"/>
  <c r="D2612" i="4"/>
  <c r="D2611" i="4"/>
  <c r="D2610" i="4"/>
  <c r="D2609" i="4"/>
  <c r="D2608" i="4"/>
  <c r="D2607" i="4"/>
  <c r="D2606" i="4"/>
  <c r="D2605" i="4"/>
  <c r="D2604" i="4"/>
  <c r="D2603" i="4"/>
  <c r="D2602" i="4"/>
  <c r="D2601" i="4"/>
  <c r="D2600" i="4"/>
  <c r="D2599" i="4"/>
  <c r="D2598" i="4"/>
  <c r="D2597" i="4"/>
  <c r="D2596" i="4"/>
  <c r="D2595" i="4"/>
  <c r="D2594" i="4"/>
  <c r="D2593" i="4"/>
  <c r="D2592" i="4"/>
  <c r="D2591" i="4"/>
  <c r="D2590" i="4"/>
  <c r="D2589" i="4"/>
  <c r="D2588" i="4"/>
  <c r="D2587" i="4"/>
  <c r="D2586" i="4"/>
  <c r="D2585" i="4"/>
  <c r="D2584" i="4"/>
  <c r="D2583" i="4"/>
  <c r="D2582" i="4"/>
  <c r="D2581" i="4"/>
  <c r="D2580" i="4"/>
  <c r="D2579" i="4"/>
  <c r="D2578" i="4"/>
  <c r="D2577" i="4"/>
  <c r="D2576" i="4"/>
  <c r="D2575" i="4"/>
  <c r="D2574" i="4"/>
  <c r="D2573" i="4"/>
  <c r="D2572" i="4"/>
  <c r="D2571" i="4"/>
  <c r="D2570" i="4"/>
  <c r="D2569" i="4"/>
  <c r="D2568" i="4"/>
  <c r="D2567" i="4"/>
  <c r="D2566" i="4"/>
  <c r="D2565" i="4"/>
  <c r="D2564" i="4"/>
  <c r="D2563" i="4"/>
  <c r="D2562" i="4"/>
  <c r="D2561" i="4"/>
  <c r="D2560" i="4"/>
  <c r="D2559" i="4"/>
  <c r="D2558" i="4"/>
  <c r="D2557" i="4"/>
  <c r="D2556" i="4"/>
  <c r="D2555" i="4"/>
  <c r="D2554" i="4"/>
  <c r="D2553" i="4"/>
  <c r="D2552" i="4"/>
  <c r="D2551" i="4"/>
  <c r="D2550" i="4"/>
  <c r="D2549" i="4"/>
  <c r="D2548" i="4"/>
  <c r="D2547" i="4"/>
  <c r="D2546" i="4"/>
  <c r="D2545" i="4"/>
  <c r="D2544" i="4"/>
  <c r="D2543" i="4"/>
  <c r="D2542" i="4"/>
  <c r="D2541" i="4"/>
  <c r="D2540" i="4"/>
  <c r="D2539" i="4"/>
  <c r="D2538" i="4"/>
  <c r="D2537" i="4"/>
  <c r="D2536" i="4"/>
  <c r="D2535" i="4"/>
  <c r="D2534" i="4"/>
  <c r="D2533" i="4"/>
  <c r="D2532" i="4"/>
  <c r="D2531" i="4"/>
  <c r="D2530" i="4"/>
  <c r="D2529" i="4"/>
  <c r="D2528" i="4"/>
  <c r="D2527" i="4"/>
  <c r="D2526" i="4"/>
  <c r="D2525" i="4"/>
  <c r="D2524" i="4"/>
  <c r="D2523" i="4"/>
  <c r="D2522" i="4"/>
  <c r="D2521" i="4"/>
  <c r="D2520" i="4"/>
  <c r="D2519" i="4"/>
  <c r="D2518" i="4"/>
  <c r="D2517" i="4"/>
  <c r="D2516" i="4"/>
  <c r="D2515" i="4"/>
  <c r="D2514" i="4"/>
  <c r="D2513" i="4"/>
  <c r="D2512" i="4"/>
  <c r="D2511" i="4"/>
  <c r="D2510" i="4"/>
  <c r="D2509" i="4"/>
  <c r="D2508" i="4"/>
  <c r="D2507" i="4"/>
  <c r="D2506" i="4"/>
  <c r="D2505" i="4"/>
  <c r="D2504" i="4"/>
  <c r="D2503" i="4"/>
  <c r="D2502" i="4"/>
  <c r="D2501" i="4"/>
  <c r="D2500" i="4"/>
  <c r="D2499" i="4"/>
  <c r="D2498" i="4"/>
  <c r="D2497" i="4"/>
  <c r="D2496" i="4"/>
  <c r="D2495" i="4"/>
  <c r="D2494" i="4"/>
  <c r="D2493" i="4"/>
  <c r="D2492" i="4"/>
  <c r="D2491" i="4"/>
  <c r="D2490" i="4"/>
  <c r="D2489" i="4"/>
  <c r="D2488" i="4"/>
  <c r="D2487" i="4"/>
  <c r="D2486" i="4"/>
  <c r="D2485" i="4"/>
  <c r="D2484" i="4"/>
  <c r="D2483" i="4"/>
  <c r="D2482" i="4"/>
  <c r="D2481" i="4"/>
  <c r="D2480" i="4"/>
  <c r="D2479" i="4"/>
  <c r="D2478" i="4"/>
  <c r="D2477" i="4"/>
  <c r="D2476" i="4"/>
  <c r="D2475" i="4"/>
  <c r="D2474" i="4"/>
  <c r="D2473" i="4"/>
  <c r="D2472" i="4"/>
  <c r="D2471" i="4"/>
  <c r="D2470" i="4"/>
  <c r="D2469" i="4"/>
  <c r="D2468" i="4"/>
  <c r="D2467" i="4"/>
  <c r="D2466" i="4"/>
  <c r="D2465" i="4"/>
  <c r="D2464" i="4"/>
  <c r="D2463" i="4"/>
  <c r="D2462" i="4"/>
  <c r="D2461" i="4"/>
  <c r="D2460" i="4"/>
  <c r="D2459" i="4"/>
  <c r="D2458" i="4"/>
  <c r="D2457" i="4"/>
  <c r="D2456" i="4"/>
  <c r="D2455" i="4"/>
  <c r="D2454" i="4"/>
  <c r="D2453" i="4"/>
  <c r="D2452" i="4"/>
  <c r="D2451" i="4"/>
  <c r="D2450" i="4"/>
  <c r="D2449" i="4"/>
  <c r="D2448" i="4"/>
  <c r="D2447" i="4"/>
  <c r="D2446" i="4"/>
  <c r="D2445" i="4"/>
  <c r="D2444" i="4"/>
  <c r="D2443" i="4"/>
  <c r="D2442" i="4"/>
  <c r="D2441" i="4"/>
  <c r="D2440" i="4"/>
  <c r="D2439" i="4"/>
  <c r="D2438" i="4"/>
  <c r="D2437" i="4"/>
  <c r="D2436" i="4"/>
  <c r="D2435" i="4"/>
  <c r="D2434" i="4"/>
  <c r="D2433" i="4"/>
  <c r="D2432" i="4"/>
  <c r="D2431" i="4"/>
  <c r="D2430" i="4"/>
  <c r="D2429" i="4"/>
  <c r="D2428" i="4"/>
  <c r="D2427" i="4"/>
  <c r="D2426" i="4"/>
  <c r="D2425" i="4"/>
  <c r="D2424" i="4"/>
  <c r="D2423" i="4"/>
  <c r="D2422" i="4"/>
  <c r="D2421" i="4"/>
  <c r="D2420" i="4"/>
  <c r="D2419" i="4"/>
  <c r="D2418" i="4"/>
  <c r="D2417" i="4"/>
  <c r="D2416" i="4"/>
  <c r="D2415" i="4"/>
  <c r="D2414" i="4"/>
  <c r="D2413" i="4"/>
  <c r="D2412" i="4"/>
  <c r="D2411" i="4"/>
  <c r="D2410" i="4"/>
  <c r="D2409" i="4"/>
  <c r="D2408" i="4"/>
  <c r="D2407" i="4"/>
  <c r="D2406" i="4"/>
  <c r="D2405" i="4"/>
  <c r="D2404" i="4"/>
  <c r="D2403" i="4"/>
  <c r="D2402" i="4"/>
  <c r="D2401" i="4"/>
  <c r="D2400" i="4"/>
  <c r="D2399" i="4"/>
  <c r="D2398" i="4"/>
  <c r="D2397" i="4"/>
  <c r="D2396" i="4"/>
  <c r="D2395" i="4"/>
  <c r="D2394" i="4"/>
  <c r="D2393" i="4"/>
  <c r="D2392" i="4"/>
  <c r="D2391" i="4"/>
  <c r="D2390" i="4"/>
  <c r="D2389" i="4"/>
  <c r="D2388" i="4"/>
  <c r="D2387" i="4"/>
  <c r="D2386" i="4"/>
  <c r="D2385" i="4"/>
  <c r="D2384" i="4"/>
  <c r="D2383" i="4"/>
  <c r="D2382" i="4"/>
  <c r="D2381" i="4"/>
  <c r="D2380" i="4"/>
  <c r="D2379" i="4"/>
  <c r="D2378" i="4"/>
  <c r="D2377" i="4"/>
  <c r="D2376" i="4"/>
  <c r="D2375" i="4"/>
  <c r="D2374" i="4"/>
  <c r="D2373" i="4"/>
  <c r="D2372" i="4"/>
  <c r="D2371" i="4"/>
  <c r="D2370" i="4"/>
  <c r="D2369" i="4"/>
  <c r="D2368" i="4"/>
  <c r="D2367" i="4"/>
  <c r="D2366" i="4"/>
  <c r="D2365" i="4"/>
  <c r="D2364" i="4"/>
  <c r="D2363" i="4"/>
  <c r="D2362" i="4"/>
  <c r="D2361" i="4"/>
  <c r="D2360" i="4"/>
  <c r="D2359" i="4"/>
  <c r="D2358" i="4"/>
  <c r="D2357" i="4"/>
  <c r="D2356" i="4"/>
  <c r="D2355" i="4"/>
  <c r="D2354" i="4"/>
  <c r="D2353" i="4"/>
  <c r="D2352" i="4"/>
  <c r="D2351" i="4"/>
  <c r="D2350" i="4"/>
  <c r="D2349" i="4"/>
  <c r="D2348" i="4"/>
  <c r="D2347" i="4"/>
  <c r="D2346" i="4"/>
  <c r="D2345" i="4"/>
  <c r="D2344" i="4"/>
  <c r="D2343" i="4"/>
  <c r="D2342" i="4"/>
  <c r="D2341" i="4"/>
  <c r="D2340" i="4"/>
  <c r="D2339" i="4"/>
  <c r="D2338" i="4"/>
  <c r="D2337" i="4"/>
  <c r="D2336" i="4"/>
  <c r="D2335" i="4"/>
  <c r="D2334" i="4"/>
  <c r="D2333" i="4"/>
  <c r="D2332" i="4"/>
  <c r="D2331" i="4"/>
  <c r="D2330" i="4"/>
  <c r="D2329" i="4"/>
  <c r="D2328" i="4"/>
  <c r="D2327" i="4"/>
  <c r="D2326" i="4"/>
  <c r="D2325" i="4"/>
  <c r="D2324" i="4"/>
  <c r="D2323" i="4"/>
  <c r="D2322" i="4"/>
  <c r="D2321" i="4"/>
  <c r="D2320" i="4"/>
  <c r="D2319" i="4"/>
  <c r="D2318" i="4"/>
  <c r="D2317" i="4"/>
  <c r="D2316" i="4"/>
  <c r="D2315" i="4"/>
  <c r="D2314" i="4"/>
  <c r="D2313" i="4"/>
  <c r="D2312" i="4"/>
  <c r="D2311" i="4"/>
  <c r="D2310" i="4"/>
  <c r="D2309" i="4"/>
  <c r="D2308" i="4"/>
  <c r="D2307" i="4"/>
  <c r="D2306" i="4"/>
  <c r="D2305" i="4"/>
  <c r="D2304" i="4"/>
  <c r="D2303" i="4"/>
  <c r="D2302" i="4"/>
  <c r="D2301" i="4"/>
  <c r="D2300" i="4"/>
  <c r="D2299" i="4"/>
  <c r="D2298" i="4"/>
  <c r="D2297" i="4"/>
  <c r="D2296" i="4"/>
  <c r="D2295" i="4"/>
  <c r="D2294" i="4"/>
  <c r="D2293" i="4"/>
  <c r="D2292" i="4"/>
  <c r="D2291" i="4"/>
  <c r="D2290" i="4"/>
  <c r="D2289" i="4"/>
  <c r="D2288" i="4"/>
  <c r="D2287" i="4"/>
  <c r="D2286" i="4"/>
  <c r="D2285" i="4"/>
  <c r="D2284" i="4"/>
  <c r="D2283" i="4"/>
  <c r="D2282" i="4"/>
  <c r="D2281" i="4"/>
  <c r="D2280" i="4"/>
  <c r="D2279" i="4"/>
  <c r="D2278" i="4"/>
  <c r="D2277" i="4"/>
  <c r="D2276" i="4"/>
  <c r="D2275" i="4"/>
  <c r="D2274" i="4"/>
  <c r="D2273" i="4"/>
  <c r="D2272" i="4"/>
  <c r="D2271" i="4"/>
  <c r="D2270" i="4"/>
  <c r="D2269" i="4"/>
  <c r="D2268" i="4"/>
  <c r="D2267" i="4"/>
  <c r="D2266" i="4"/>
  <c r="D2265" i="4"/>
  <c r="D2264" i="4"/>
  <c r="D2263" i="4"/>
  <c r="D2262" i="4"/>
  <c r="D2261" i="4"/>
  <c r="D2260" i="4"/>
  <c r="D2259" i="4"/>
  <c r="D2258" i="4"/>
  <c r="D2257" i="4"/>
  <c r="D2256" i="4"/>
  <c r="D2255" i="4"/>
  <c r="D2254" i="4"/>
  <c r="D2253" i="4"/>
  <c r="D2252" i="4"/>
  <c r="D2251" i="4"/>
  <c r="D2250" i="4"/>
  <c r="D2249" i="4"/>
  <c r="D2248" i="4"/>
  <c r="D2247" i="4"/>
  <c r="D2246" i="4"/>
  <c r="D2245" i="4"/>
  <c r="D2244" i="4"/>
  <c r="D2243" i="4"/>
  <c r="D2242" i="4"/>
  <c r="D2241" i="4"/>
  <c r="D2240" i="4"/>
  <c r="D2239" i="4"/>
  <c r="D2238" i="4"/>
  <c r="D2237" i="4"/>
  <c r="D2236" i="4"/>
  <c r="D2235" i="4"/>
  <c r="D2234" i="4"/>
  <c r="D2233" i="4"/>
  <c r="D2232" i="4"/>
  <c r="D2231" i="4"/>
  <c r="D2230" i="4"/>
  <c r="D2229" i="4"/>
  <c r="D2228" i="4"/>
  <c r="D2227" i="4"/>
  <c r="D2226" i="4"/>
  <c r="D2225" i="4"/>
  <c r="D2224" i="4"/>
  <c r="D2223" i="4"/>
  <c r="D2222" i="4"/>
  <c r="D2221" i="4"/>
  <c r="D2220" i="4"/>
  <c r="D2219" i="4"/>
  <c r="D2218" i="4"/>
  <c r="D2217" i="4"/>
  <c r="D2216" i="4"/>
  <c r="D2215" i="4"/>
  <c r="D2214" i="4"/>
  <c r="D2213" i="4"/>
  <c r="D2212" i="4"/>
  <c r="D2211" i="4"/>
  <c r="D2210" i="4"/>
  <c r="D2209" i="4"/>
  <c r="D2208" i="4"/>
  <c r="D2207" i="4"/>
  <c r="D2206" i="4"/>
  <c r="D2205" i="4"/>
  <c r="D2204" i="4"/>
  <c r="D2203" i="4"/>
  <c r="D2202" i="4"/>
  <c r="D2201" i="4"/>
  <c r="D2200" i="4"/>
  <c r="D2199" i="4"/>
  <c r="D2198" i="4"/>
  <c r="D2197" i="4"/>
  <c r="D2196" i="4"/>
  <c r="D2195" i="4"/>
  <c r="D2194" i="4"/>
  <c r="D2193" i="4"/>
  <c r="D2192" i="4"/>
  <c r="D2191" i="4"/>
  <c r="D2190" i="4"/>
  <c r="D2189" i="4"/>
  <c r="D2188" i="4"/>
  <c r="D2187" i="4"/>
  <c r="D2186" i="4"/>
  <c r="D2185" i="4"/>
  <c r="D2184" i="4"/>
  <c r="D2183" i="4"/>
  <c r="D2182" i="4"/>
  <c r="D2181" i="4"/>
  <c r="D2180" i="4"/>
  <c r="D2179" i="4"/>
  <c r="D2178" i="4"/>
  <c r="D2177" i="4"/>
  <c r="D2176" i="4"/>
  <c r="D2175" i="4"/>
  <c r="D2174" i="4"/>
  <c r="D2173" i="4"/>
  <c r="D2172" i="4"/>
  <c r="D2171" i="4"/>
  <c r="D2170" i="4"/>
  <c r="D2169" i="4"/>
  <c r="D2168" i="4"/>
  <c r="D2167" i="4"/>
  <c r="D2166" i="4"/>
  <c r="D2165" i="4"/>
  <c r="D2164" i="4"/>
  <c r="D2163" i="4"/>
  <c r="D2162" i="4"/>
  <c r="D2161" i="4"/>
  <c r="D2160" i="4"/>
  <c r="D2159" i="4"/>
  <c r="D2158" i="4"/>
  <c r="D2157" i="4"/>
  <c r="D2156" i="4"/>
  <c r="D2155" i="4"/>
  <c r="D2154" i="4"/>
  <c r="D2153" i="4"/>
  <c r="D2152" i="4"/>
  <c r="D2151" i="4"/>
  <c r="D2150" i="4"/>
  <c r="D2149" i="4"/>
  <c r="D2148" i="4"/>
  <c r="D2147" i="4"/>
  <c r="D2146" i="4"/>
  <c r="D2145" i="4"/>
  <c r="D2144" i="4"/>
  <c r="D2143" i="4"/>
  <c r="D2142" i="4"/>
  <c r="D2141" i="4"/>
  <c r="D2140" i="4"/>
  <c r="D2139" i="4"/>
  <c r="D2138" i="4"/>
  <c r="D2137" i="4"/>
  <c r="D2136" i="4"/>
  <c r="D2135" i="4"/>
  <c r="D2134" i="4"/>
  <c r="D2133" i="4"/>
  <c r="D2132" i="4"/>
  <c r="D2131" i="4"/>
  <c r="D2130" i="4"/>
  <c r="D2129" i="4"/>
  <c r="D2128" i="4"/>
  <c r="D2127" i="4"/>
  <c r="D2126" i="4"/>
  <c r="D2125" i="4"/>
  <c r="D2124" i="4"/>
  <c r="D2123" i="4"/>
  <c r="D2122" i="4"/>
  <c r="D2121" i="4"/>
  <c r="D2120" i="4"/>
  <c r="D2119" i="4"/>
  <c r="D2118" i="4"/>
  <c r="D2117" i="4"/>
  <c r="D2116" i="4"/>
  <c r="D2115" i="4"/>
  <c r="D2114" i="4"/>
  <c r="D2113" i="4"/>
  <c r="D2112" i="4"/>
  <c r="D2111" i="4"/>
  <c r="D2110" i="4"/>
  <c r="D2109" i="4"/>
  <c r="D2108" i="4"/>
  <c r="D2107" i="4"/>
  <c r="D2106" i="4"/>
  <c r="D2105" i="4"/>
  <c r="D2104" i="4"/>
  <c r="D2103" i="4"/>
  <c r="D2102" i="4"/>
  <c r="D2101" i="4"/>
  <c r="D2100" i="4"/>
  <c r="D2099" i="4"/>
  <c r="D2098" i="4"/>
  <c r="D2097" i="4"/>
  <c r="D2096" i="4"/>
  <c r="D2095" i="4"/>
  <c r="D2094" i="4"/>
  <c r="D2093" i="4"/>
  <c r="D2092" i="4"/>
  <c r="D2091" i="4"/>
  <c r="D2090" i="4"/>
  <c r="D2089" i="4"/>
  <c r="D2088" i="4"/>
  <c r="D2087" i="4"/>
  <c r="D2086" i="4"/>
  <c r="D2085" i="4"/>
  <c r="D2084" i="4"/>
  <c r="D2083" i="4"/>
  <c r="D2082" i="4"/>
  <c r="D2081" i="4"/>
  <c r="D2080" i="4"/>
  <c r="D2079" i="4"/>
  <c r="D2078" i="4"/>
  <c r="D2077" i="4"/>
  <c r="D2076" i="4"/>
  <c r="D2075" i="4"/>
  <c r="D2074" i="4"/>
  <c r="D2073" i="4"/>
  <c r="D2072" i="4"/>
  <c r="D2071" i="4"/>
  <c r="D2070" i="4"/>
  <c r="D2069" i="4"/>
  <c r="D2068" i="4"/>
  <c r="D2067" i="4"/>
  <c r="D2066" i="4"/>
  <c r="D2065" i="4"/>
  <c r="D2064" i="4"/>
  <c r="D2063" i="4"/>
  <c r="D2062" i="4"/>
  <c r="D2061" i="4"/>
  <c r="D2060" i="4"/>
  <c r="D2059" i="4"/>
  <c r="D2058" i="4"/>
  <c r="D2057" i="4"/>
  <c r="D2056" i="4"/>
  <c r="D2055" i="4"/>
  <c r="D2054" i="4"/>
  <c r="D2053" i="4"/>
  <c r="D2052" i="4"/>
  <c r="D2051" i="4"/>
  <c r="D2050" i="4"/>
  <c r="D2049" i="4"/>
  <c r="D2048" i="4"/>
  <c r="D2047" i="4"/>
  <c r="D2046" i="4"/>
  <c r="D2045" i="4"/>
  <c r="D2044" i="4"/>
  <c r="D2043" i="4"/>
  <c r="D2042" i="4"/>
  <c r="D2041" i="4"/>
  <c r="D2040" i="4"/>
  <c r="D2039" i="4"/>
  <c r="D2038" i="4"/>
  <c r="D2037" i="4"/>
  <c r="D2036" i="4"/>
  <c r="D2035" i="4"/>
  <c r="D2034" i="4"/>
  <c r="D2033" i="4"/>
  <c r="D2032" i="4"/>
  <c r="D2031" i="4"/>
  <c r="D2030" i="4"/>
  <c r="D2029" i="4"/>
  <c r="D2028" i="4"/>
  <c r="D2027" i="4"/>
  <c r="D2026" i="4"/>
  <c r="D2025" i="4"/>
  <c r="D2024" i="4"/>
  <c r="D2023" i="4"/>
  <c r="D2022" i="4"/>
  <c r="D2021" i="4"/>
  <c r="D2020" i="4"/>
  <c r="D2019" i="4"/>
  <c r="D2018" i="4"/>
  <c r="D2017" i="4"/>
  <c r="D2016" i="4"/>
  <c r="D2015" i="4"/>
  <c r="D2014" i="4"/>
  <c r="D2013" i="4"/>
  <c r="D2012" i="4"/>
  <c r="D2011" i="4"/>
  <c r="D2010" i="4"/>
  <c r="D2009" i="4"/>
  <c r="D2008" i="4"/>
  <c r="D2007" i="4"/>
  <c r="D2006" i="4"/>
  <c r="D2005" i="4"/>
  <c r="D2004" i="4"/>
  <c r="D2003" i="4"/>
  <c r="D2002" i="4"/>
  <c r="D2001" i="4"/>
  <c r="D2000" i="4"/>
  <c r="D1999" i="4"/>
  <c r="D1998" i="4"/>
  <c r="D1997" i="4"/>
  <c r="D1996" i="4"/>
  <c r="D1995" i="4"/>
  <c r="D1994" i="4"/>
  <c r="D1993" i="4"/>
  <c r="D1992" i="4"/>
  <c r="D1991" i="4"/>
  <c r="D1990" i="4"/>
  <c r="D1989" i="4"/>
  <c r="D1988" i="4"/>
  <c r="D1987" i="4"/>
  <c r="D1986" i="4"/>
  <c r="D1985" i="4"/>
  <c r="D1984" i="4"/>
  <c r="D1983" i="4"/>
  <c r="D1982" i="4"/>
  <c r="D1981" i="4"/>
  <c r="D1980" i="4"/>
  <c r="D1979" i="4"/>
  <c r="D1978" i="4"/>
  <c r="D1977" i="4"/>
  <c r="D1976" i="4"/>
  <c r="D1975" i="4"/>
  <c r="D1974" i="4"/>
  <c r="D1973" i="4"/>
  <c r="D1972" i="4"/>
  <c r="D1971" i="4"/>
  <c r="D1970" i="4"/>
  <c r="D1969" i="4"/>
  <c r="D1968" i="4"/>
  <c r="D1967" i="4"/>
  <c r="D1966" i="4"/>
  <c r="D1965" i="4"/>
  <c r="D1964" i="4"/>
  <c r="D1963" i="4"/>
  <c r="D1962" i="4"/>
  <c r="D1961" i="4"/>
  <c r="D1960" i="4"/>
  <c r="D1959" i="4"/>
  <c r="D1958" i="4"/>
  <c r="D1957" i="4"/>
  <c r="D1956" i="4"/>
  <c r="D1955" i="4"/>
  <c r="D1954" i="4"/>
  <c r="D1953" i="4"/>
  <c r="D1952" i="4"/>
  <c r="D1951" i="4"/>
  <c r="D1950" i="4"/>
  <c r="D1949" i="4"/>
  <c r="D1948" i="4"/>
  <c r="D1947" i="4"/>
  <c r="D1946" i="4"/>
  <c r="D1945" i="4"/>
  <c r="D1944" i="4"/>
  <c r="D1943" i="4"/>
  <c r="D1942" i="4"/>
  <c r="D1941" i="4"/>
  <c r="D1940" i="4"/>
  <c r="D1939" i="4"/>
  <c r="D1938" i="4"/>
  <c r="D1937" i="4"/>
  <c r="D1936" i="4"/>
  <c r="D1935" i="4"/>
  <c r="D1934" i="4"/>
  <c r="D1933" i="4"/>
  <c r="D1932" i="4"/>
  <c r="D1931" i="4"/>
  <c r="D1930" i="4"/>
  <c r="D1929" i="4"/>
  <c r="D1928" i="4"/>
  <c r="D1927" i="4"/>
  <c r="D1926" i="4"/>
  <c r="D1925" i="4"/>
  <c r="D1924" i="4"/>
  <c r="D1923" i="4"/>
  <c r="D1922" i="4"/>
  <c r="D1921" i="4"/>
  <c r="D1920" i="4"/>
  <c r="D1919" i="4"/>
  <c r="D1918" i="4"/>
  <c r="D1917" i="4"/>
  <c r="D1916" i="4"/>
  <c r="D1915" i="4"/>
  <c r="D1914" i="4"/>
  <c r="D1913" i="4"/>
  <c r="D1912" i="4"/>
  <c r="D1911" i="4"/>
  <c r="D1910" i="4"/>
  <c r="D1909" i="4"/>
  <c r="D1908" i="4"/>
  <c r="D1907" i="4"/>
  <c r="D1906" i="4"/>
  <c r="D1905" i="4"/>
  <c r="D1904" i="4"/>
  <c r="D1903" i="4"/>
  <c r="D1902" i="4"/>
  <c r="D1901" i="4"/>
  <c r="D1900" i="4"/>
  <c r="D1899" i="4"/>
  <c r="D1898" i="4"/>
  <c r="D1897" i="4"/>
  <c r="D1896" i="4"/>
  <c r="D1895" i="4"/>
  <c r="D1894" i="4"/>
  <c r="D1893" i="4"/>
  <c r="D1892" i="4"/>
  <c r="D1891" i="4"/>
  <c r="D1890" i="4"/>
  <c r="D1889" i="4"/>
  <c r="D1888" i="4"/>
  <c r="D1887" i="4"/>
  <c r="D1886" i="4"/>
  <c r="D1885" i="4"/>
  <c r="D1884" i="4"/>
  <c r="D1883" i="4"/>
  <c r="D1882" i="4"/>
  <c r="D1881" i="4"/>
  <c r="D1880" i="4"/>
  <c r="D1879" i="4"/>
  <c r="D1878" i="4"/>
  <c r="D1877" i="4"/>
  <c r="D1876" i="4"/>
  <c r="D1875" i="4"/>
  <c r="D1874" i="4"/>
  <c r="D1873" i="4"/>
  <c r="D1872" i="4"/>
  <c r="D1871" i="4"/>
  <c r="D1870" i="4"/>
  <c r="D1869" i="4"/>
  <c r="D1868" i="4"/>
  <c r="D1867" i="4"/>
  <c r="D1866" i="4"/>
  <c r="D1865" i="4"/>
  <c r="D1864" i="4"/>
  <c r="D1863" i="4"/>
  <c r="D1862" i="4"/>
  <c r="D1861" i="4"/>
  <c r="D1860" i="4"/>
  <c r="D1859" i="4"/>
  <c r="D1858" i="4"/>
  <c r="D1857" i="4"/>
  <c r="D1856" i="4"/>
  <c r="D1855" i="4"/>
  <c r="D1854" i="4"/>
  <c r="D1853" i="4"/>
  <c r="D1852" i="4"/>
  <c r="D1851" i="4"/>
  <c r="D1850" i="4"/>
  <c r="D1849" i="4"/>
  <c r="D1848" i="4"/>
  <c r="D1847" i="4"/>
  <c r="D1846" i="4"/>
  <c r="D1845" i="4"/>
  <c r="D1844" i="4"/>
  <c r="D1843" i="4"/>
  <c r="D1842" i="4"/>
  <c r="D1841" i="4"/>
  <c r="D1840" i="4"/>
  <c r="D1839" i="4"/>
  <c r="D1838" i="4"/>
  <c r="D1837" i="4"/>
  <c r="D1836" i="4"/>
  <c r="D1835" i="4"/>
  <c r="D1834" i="4"/>
  <c r="D1833" i="4"/>
  <c r="D1832" i="4"/>
  <c r="D1831" i="4"/>
  <c r="D1830" i="4"/>
  <c r="D1829" i="4"/>
  <c r="D1828" i="4"/>
  <c r="D1827" i="4"/>
  <c r="D1826" i="4"/>
  <c r="D1825" i="4"/>
  <c r="D1824" i="4"/>
  <c r="D1823" i="4"/>
  <c r="D1822" i="4"/>
  <c r="D1821" i="4"/>
  <c r="D1820" i="4"/>
  <c r="D1819" i="4"/>
  <c r="D1818" i="4"/>
  <c r="D1817" i="4"/>
  <c r="D1816" i="4"/>
  <c r="D1815" i="4"/>
  <c r="D1814" i="4"/>
  <c r="D1813" i="4"/>
  <c r="D1812" i="4"/>
  <c r="D1811" i="4"/>
  <c r="D1810" i="4"/>
  <c r="D1809" i="4"/>
  <c r="D1808" i="4"/>
  <c r="D1807" i="4"/>
  <c r="D1806" i="4"/>
  <c r="D1805" i="4"/>
  <c r="D1804" i="4"/>
  <c r="D1803" i="4"/>
  <c r="D1802" i="4"/>
  <c r="D1801" i="4"/>
  <c r="D1800" i="4"/>
  <c r="D1799" i="4"/>
  <c r="D1798" i="4"/>
  <c r="D1797" i="4"/>
  <c r="D1796" i="4"/>
  <c r="D1795" i="4"/>
  <c r="D1794" i="4"/>
  <c r="D1793" i="4"/>
  <c r="D1792" i="4"/>
  <c r="D1791" i="4"/>
  <c r="D1790" i="4"/>
  <c r="D1789" i="4"/>
  <c r="D1788" i="4"/>
  <c r="D1787" i="4"/>
  <c r="D1786" i="4"/>
  <c r="D1785" i="4"/>
  <c r="D1784" i="4"/>
  <c r="D1783" i="4"/>
  <c r="D1782" i="4"/>
  <c r="D1781" i="4"/>
  <c r="D1780" i="4"/>
  <c r="D1779" i="4"/>
  <c r="D1778" i="4"/>
  <c r="D1777" i="4"/>
  <c r="D1776" i="4"/>
  <c r="D1775" i="4"/>
  <c r="D1774" i="4"/>
  <c r="D1773" i="4"/>
  <c r="D1772" i="4"/>
  <c r="D1771" i="4"/>
  <c r="D1770" i="4"/>
  <c r="D1769" i="4"/>
  <c r="D1768" i="4"/>
  <c r="D1767" i="4"/>
  <c r="D1766" i="4"/>
  <c r="D1765" i="4"/>
  <c r="D1764" i="4"/>
  <c r="D1763" i="4"/>
  <c r="D1762" i="4"/>
  <c r="D1761" i="4"/>
  <c r="D1760" i="4"/>
  <c r="D1759" i="4"/>
  <c r="D1758" i="4"/>
  <c r="D1757" i="4"/>
  <c r="D1756" i="4"/>
  <c r="D1755" i="4"/>
  <c r="D1754" i="4"/>
  <c r="D1753" i="4"/>
  <c r="D1752" i="4"/>
  <c r="D1751" i="4"/>
  <c r="D1750" i="4"/>
  <c r="D1749" i="4"/>
  <c r="D1748" i="4"/>
  <c r="D1747" i="4"/>
  <c r="D1746" i="4"/>
  <c r="D1745" i="4"/>
  <c r="D1744" i="4"/>
  <c r="D1743" i="4"/>
  <c r="D1742" i="4"/>
  <c r="D1741" i="4"/>
  <c r="D1740" i="4"/>
  <c r="D1739" i="4"/>
  <c r="D1738" i="4"/>
  <c r="D1737" i="4"/>
  <c r="D1736" i="4"/>
  <c r="D1735" i="4"/>
  <c r="D1734" i="4"/>
  <c r="D1733" i="4"/>
  <c r="D1732" i="4"/>
  <c r="D1731" i="4"/>
  <c r="D1730" i="4"/>
  <c r="D1729" i="4"/>
  <c r="D1728" i="4"/>
  <c r="D1727" i="4"/>
  <c r="D1726" i="4"/>
  <c r="D1725" i="4"/>
  <c r="D1724" i="4"/>
  <c r="D1723" i="4"/>
  <c r="D1722" i="4"/>
  <c r="D1721" i="4"/>
  <c r="D1720" i="4"/>
  <c r="D1719" i="4"/>
  <c r="D1718" i="4"/>
  <c r="D1717" i="4"/>
  <c r="D1716" i="4"/>
  <c r="D1715" i="4"/>
  <c r="D1714" i="4"/>
  <c r="D1713" i="4"/>
  <c r="D1712" i="4"/>
  <c r="D1711" i="4"/>
  <c r="D1710" i="4"/>
  <c r="D1709" i="4"/>
  <c r="D1708" i="4"/>
  <c r="D1707" i="4"/>
  <c r="D1706" i="4"/>
  <c r="D1705" i="4"/>
  <c r="D1704" i="4"/>
  <c r="D1703" i="4"/>
  <c r="D1702" i="4"/>
  <c r="D1701" i="4"/>
  <c r="D1700" i="4"/>
  <c r="D1699" i="4"/>
  <c r="D1698" i="4"/>
  <c r="D1697" i="4"/>
  <c r="D1696" i="4"/>
  <c r="D1695" i="4"/>
  <c r="D1694" i="4"/>
  <c r="D1693" i="4"/>
  <c r="D1692" i="4"/>
  <c r="D1691" i="4"/>
  <c r="D1690" i="4"/>
  <c r="D1689" i="4"/>
  <c r="D1688" i="4"/>
  <c r="D1687" i="4"/>
  <c r="D1686" i="4"/>
  <c r="D1685" i="4"/>
  <c r="D1684" i="4"/>
  <c r="D1683" i="4"/>
  <c r="D1682" i="4"/>
  <c r="D1681" i="4"/>
  <c r="D1680" i="4"/>
  <c r="D1679" i="4"/>
  <c r="D1678" i="4"/>
  <c r="D1677" i="4"/>
  <c r="D1676" i="4"/>
  <c r="D1675" i="4"/>
  <c r="D1674" i="4"/>
  <c r="D1673" i="4"/>
  <c r="D1672" i="4"/>
  <c r="D1671" i="4"/>
  <c r="D1670" i="4"/>
  <c r="D1669" i="4"/>
  <c r="D1668" i="4"/>
  <c r="D1667" i="4"/>
  <c r="D1666" i="4"/>
  <c r="D1665" i="4"/>
  <c r="D1664" i="4"/>
  <c r="D1663" i="4"/>
  <c r="D1662" i="4"/>
  <c r="D1661" i="4"/>
  <c r="D1660" i="4"/>
  <c r="D1659" i="4"/>
  <c r="D1658" i="4"/>
  <c r="D1657" i="4"/>
  <c r="D1656" i="4"/>
  <c r="D1655" i="4"/>
  <c r="D1654" i="4"/>
  <c r="D1653" i="4"/>
  <c r="D1652" i="4"/>
  <c r="D1651" i="4"/>
  <c r="D1650" i="4"/>
  <c r="D1649" i="4"/>
  <c r="D1648" i="4"/>
  <c r="D1647" i="4"/>
  <c r="D1646" i="4"/>
  <c r="D1645" i="4"/>
  <c r="D1644" i="4"/>
  <c r="D1643" i="4"/>
  <c r="D1642" i="4"/>
  <c r="D1641" i="4"/>
  <c r="D1640" i="4"/>
  <c r="D1639" i="4"/>
  <c r="D1638" i="4"/>
  <c r="D1637" i="4"/>
  <c r="D1636" i="4"/>
  <c r="D1635" i="4"/>
  <c r="D1634" i="4"/>
  <c r="D1633" i="4"/>
  <c r="D1632" i="4"/>
  <c r="D1631" i="4"/>
  <c r="D1630" i="4"/>
  <c r="D1629" i="4"/>
  <c r="D1628" i="4"/>
  <c r="D1627" i="4"/>
  <c r="D1626" i="4"/>
  <c r="D1625" i="4"/>
  <c r="D1624" i="4"/>
  <c r="D1623" i="4"/>
  <c r="D1622" i="4"/>
  <c r="D1621" i="4"/>
  <c r="D1620" i="4"/>
  <c r="D1619" i="4"/>
  <c r="D1618" i="4"/>
  <c r="D1617" i="4"/>
  <c r="D1616" i="4"/>
  <c r="D1615" i="4"/>
  <c r="D1614" i="4"/>
  <c r="D1613" i="4"/>
  <c r="D1612" i="4"/>
  <c r="D1611" i="4"/>
  <c r="D1610" i="4"/>
  <c r="D1609" i="4"/>
  <c r="D1608" i="4"/>
  <c r="D1607" i="4"/>
  <c r="D1606" i="4"/>
  <c r="D1605" i="4"/>
  <c r="D1604" i="4"/>
  <c r="D1603" i="4"/>
  <c r="D1602" i="4"/>
  <c r="D1601" i="4"/>
  <c r="D1600" i="4"/>
  <c r="D1599" i="4"/>
  <c r="D1598" i="4"/>
  <c r="D1597" i="4"/>
  <c r="D1596" i="4"/>
  <c r="D1595" i="4"/>
  <c r="D1594" i="4"/>
  <c r="D1593" i="4"/>
  <c r="D1592" i="4"/>
  <c r="D1591" i="4"/>
  <c r="D1590" i="4"/>
  <c r="D1589" i="4"/>
  <c r="D1588" i="4"/>
  <c r="D1587" i="4"/>
  <c r="D1586" i="4"/>
  <c r="D1585" i="4"/>
  <c r="D1584" i="4"/>
  <c r="D1583" i="4"/>
  <c r="D1582" i="4"/>
  <c r="D1581" i="4"/>
  <c r="D1580" i="4"/>
  <c r="D1579" i="4"/>
  <c r="D1578" i="4"/>
  <c r="D1577" i="4"/>
  <c r="D1576" i="4"/>
  <c r="D1575" i="4"/>
  <c r="D1574" i="4"/>
  <c r="D1573" i="4"/>
  <c r="D1572" i="4"/>
  <c r="D1571" i="4"/>
  <c r="D1570" i="4"/>
  <c r="D1569" i="4"/>
  <c r="D1568" i="4"/>
  <c r="D1567" i="4"/>
  <c r="D1566" i="4"/>
  <c r="D1565" i="4"/>
  <c r="D1564" i="4"/>
  <c r="D1563" i="4"/>
  <c r="D1562" i="4"/>
  <c r="D1561" i="4"/>
  <c r="D1560" i="4"/>
  <c r="D1559" i="4"/>
  <c r="D1558" i="4"/>
  <c r="D1557" i="4"/>
  <c r="D1556" i="4"/>
  <c r="D1555" i="4"/>
  <c r="D1554" i="4"/>
  <c r="D1553" i="4"/>
  <c r="D1552" i="4"/>
  <c r="D1551" i="4"/>
  <c r="D1550" i="4"/>
  <c r="D1549" i="4"/>
  <c r="D1548" i="4"/>
  <c r="D1547" i="4"/>
  <c r="D1546" i="4"/>
  <c r="D1545" i="4"/>
  <c r="D1544" i="4"/>
  <c r="D1543" i="4"/>
  <c r="D1542" i="4"/>
  <c r="D1541" i="4"/>
  <c r="D1540" i="4"/>
  <c r="D1539" i="4"/>
  <c r="D1538" i="4"/>
  <c r="D1537" i="4"/>
  <c r="D1536" i="4"/>
  <c r="D1535" i="4"/>
  <c r="D1534" i="4"/>
  <c r="D1533" i="4"/>
  <c r="D1532" i="4"/>
  <c r="D1531" i="4"/>
  <c r="D1530" i="4"/>
  <c r="D1529" i="4"/>
  <c r="D1528" i="4"/>
  <c r="D1527" i="4"/>
  <c r="D1526" i="4"/>
  <c r="D1525" i="4"/>
  <c r="D1524" i="4"/>
  <c r="D1523" i="4"/>
  <c r="D1522" i="4"/>
  <c r="D1521" i="4"/>
  <c r="D1520" i="4"/>
  <c r="D1519" i="4"/>
  <c r="D1518" i="4"/>
  <c r="D1517" i="4"/>
  <c r="D1516" i="4"/>
  <c r="D1515" i="4"/>
  <c r="D1514" i="4"/>
  <c r="D1513" i="4"/>
  <c r="D1512" i="4"/>
  <c r="D1511" i="4"/>
  <c r="D1510" i="4"/>
  <c r="D1509" i="4"/>
  <c r="D1508" i="4"/>
  <c r="D1507" i="4"/>
  <c r="D1506" i="4"/>
  <c r="D1505" i="4"/>
  <c r="D1504" i="4"/>
  <c r="D1503" i="4"/>
  <c r="D1502" i="4"/>
  <c r="D1501" i="4"/>
  <c r="D1500" i="4"/>
  <c r="D1499" i="4"/>
  <c r="D1498" i="4"/>
  <c r="D1497" i="4"/>
  <c r="D1496" i="4"/>
  <c r="D1495" i="4"/>
  <c r="D1494" i="4"/>
  <c r="D1493" i="4"/>
  <c r="D1492" i="4"/>
  <c r="D1491" i="4"/>
  <c r="D1490" i="4"/>
  <c r="D1489" i="4"/>
  <c r="D1488" i="4"/>
  <c r="D1487" i="4"/>
  <c r="D1486" i="4"/>
  <c r="D1485" i="4"/>
  <c r="D1484" i="4"/>
  <c r="D1483" i="4"/>
  <c r="D1482" i="4"/>
  <c r="D1481" i="4"/>
  <c r="D1480" i="4"/>
  <c r="D1479" i="4"/>
  <c r="D1478" i="4"/>
  <c r="D1477" i="4"/>
  <c r="D1476" i="4"/>
  <c r="D1475" i="4"/>
  <c r="D1474" i="4"/>
  <c r="D1473" i="4"/>
  <c r="D1472" i="4"/>
  <c r="D1471" i="4"/>
  <c r="D1470" i="4"/>
  <c r="D1469" i="4"/>
  <c r="D1468" i="4"/>
  <c r="D1467" i="4"/>
  <c r="D1466" i="4"/>
  <c r="D1465" i="4"/>
  <c r="D1464" i="4"/>
  <c r="D1463" i="4"/>
  <c r="D1462" i="4"/>
  <c r="D1461" i="4"/>
  <c r="D1460" i="4"/>
  <c r="D1459" i="4"/>
  <c r="D1458" i="4"/>
  <c r="D1457" i="4"/>
  <c r="D1456" i="4"/>
  <c r="D1455" i="4"/>
  <c r="D1454" i="4"/>
  <c r="D1453" i="4"/>
  <c r="D1452" i="4"/>
  <c r="D1451" i="4"/>
  <c r="D1450" i="4"/>
  <c r="D1449" i="4"/>
  <c r="D1448" i="4"/>
  <c r="D1447" i="4"/>
  <c r="D1446" i="4"/>
  <c r="D1445" i="4"/>
  <c r="D1444" i="4"/>
  <c r="D1443" i="4"/>
  <c r="D1442" i="4"/>
  <c r="D1441" i="4"/>
  <c r="D1440" i="4"/>
  <c r="D1439" i="4"/>
  <c r="D1438" i="4"/>
  <c r="D1437" i="4"/>
  <c r="D1436" i="4"/>
  <c r="D1435" i="4"/>
  <c r="D1434" i="4"/>
  <c r="D1433" i="4"/>
  <c r="D1432" i="4"/>
  <c r="D1431" i="4"/>
  <c r="D1430" i="4"/>
  <c r="D1429" i="4"/>
  <c r="D1428" i="4"/>
  <c r="D1427" i="4"/>
  <c r="D1426" i="4"/>
  <c r="D1425" i="4"/>
  <c r="D1424" i="4"/>
  <c r="D1423" i="4"/>
  <c r="D1422" i="4"/>
  <c r="D1421" i="4"/>
  <c r="D1420" i="4"/>
  <c r="D1419" i="4"/>
  <c r="D1418" i="4"/>
  <c r="D1417" i="4"/>
  <c r="D1416" i="4"/>
  <c r="D1415" i="4"/>
  <c r="D1414" i="4"/>
  <c r="D1413" i="4"/>
  <c r="D1412" i="4"/>
  <c r="D1411" i="4"/>
  <c r="D1410" i="4"/>
  <c r="D1409" i="4"/>
  <c r="D1408" i="4"/>
  <c r="D1407" i="4"/>
  <c r="D1406" i="4"/>
  <c r="D1405" i="4"/>
  <c r="D1404" i="4"/>
  <c r="D1403" i="4"/>
  <c r="D1402" i="4"/>
  <c r="D1401" i="4"/>
  <c r="D1400" i="4"/>
  <c r="D1399" i="4"/>
  <c r="D1398" i="4"/>
  <c r="D1397" i="4"/>
  <c r="D1396" i="4"/>
  <c r="D1395" i="4"/>
  <c r="D1394" i="4"/>
  <c r="D1393" i="4"/>
  <c r="D1392" i="4"/>
  <c r="D1391" i="4"/>
  <c r="D1390" i="4"/>
  <c r="D1389" i="4"/>
  <c r="D1388" i="4"/>
  <c r="D1387" i="4"/>
  <c r="D1386" i="4"/>
  <c r="D1385" i="4"/>
  <c r="D1384" i="4"/>
  <c r="D1383" i="4"/>
  <c r="D1382" i="4"/>
  <c r="D1381" i="4"/>
  <c r="D1380" i="4"/>
  <c r="D1379" i="4"/>
  <c r="D1378" i="4"/>
  <c r="D1377" i="4"/>
  <c r="D1376" i="4"/>
  <c r="D1375" i="4"/>
  <c r="D1374" i="4"/>
  <c r="D1373" i="4"/>
  <c r="D1372" i="4"/>
  <c r="D1371" i="4"/>
  <c r="D1370" i="4"/>
  <c r="D1369" i="4"/>
  <c r="D1368" i="4"/>
  <c r="D1367" i="4"/>
  <c r="D1366" i="4"/>
  <c r="D1365" i="4"/>
  <c r="D1364" i="4"/>
  <c r="D1363" i="4"/>
  <c r="D1362" i="4"/>
  <c r="D1361" i="4"/>
  <c r="D1360" i="4"/>
  <c r="D1359" i="4"/>
  <c r="D1358" i="4"/>
  <c r="D1357" i="4"/>
  <c r="D1356" i="4"/>
  <c r="D1355" i="4"/>
  <c r="D1354" i="4"/>
  <c r="D1353" i="4"/>
  <c r="D1352" i="4"/>
  <c r="D1351" i="4"/>
  <c r="D1350" i="4"/>
  <c r="D1349" i="4"/>
  <c r="D1348" i="4"/>
  <c r="D1347" i="4"/>
  <c r="D1346" i="4"/>
  <c r="D1345" i="4"/>
  <c r="D1344" i="4"/>
  <c r="D1343" i="4"/>
  <c r="D1342" i="4"/>
  <c r="D1341" i="4"/>
  <c r="D1340" i="4"/>
  <c r="D1339" i="4"/>
  <c r="D1338" i="4"/>
  <c r="D1337" i="4"/>
  <c r="D1336" i="4"/>
  <c r="D1335" i="4"/>
  <c r="D1334" i="4"/>
  <c r="D1333" i="4"/>
  <c r="D1332" i="4"/>
  <c r="D1331" i="4"/>
  <c r="D1330" i="4"/>
  <c r="D1329" i="4"/>
  <c r="D1328" i="4"/>
  <c r="D1327" i="4"/>
  <c r="D1326" i="4"/>
  <c r="D1325" i="4"/>
  <c r="D1324" i="4"/>
  <c r="D1323" i="4"/>
  <c r="D1322" i="4"/>
  <c r="D1321" i="4"/>
  <c r="D1320" i="4"/>
  <c r="D1319" i="4"/>
  <c r="D1318" i="4"/>
  <c r="D1317" i="4"/>
  <c r="D1316" i="4"/>
  <c r="D1315" i="4"/>
  <c r="D1314" i="4"/>
  <c r="D1313" i="4"/>
  <c r="D1312" i="4"/>
  <c r="D1311" i="4"/>
  <c r="D1310" i="4"/>
  <c r="D1309" i="4"/>
  <c r="D1308" i="4"/>
  <c r="D1307" i="4"/>
  <c r="D1306" i="4"/>
  <c r="D1305" i="4"/>
  <c r="D1304" i="4"/>
  <c r="D1303" i="4"/>
  <c r="D1302" i="4"/>
  <c r="D1301" i="4"/>
  <c r="D1300" i="4"/>
  <c r="D1299" i="4"/>
  <c r="D1298" i="4"/>
  <c r="D1297" i="4"/>
  <c r="D1296" i="4"/>
  <c r="D1295" i="4"/>
  <c r="D1294" i="4"/>
  <c r="D1293" i="4"/>
  <c r="D1292" i="4"/>
  <c r="D1291" i="4"/>
  <c r="D1290" i="4"/>
  <c r="D1289" i="4"/>
  <c r="D1288" i="4"/>
  <c r="D1287" i="4"/>
  <c r="D1286" i="4"/>
  <c r="D1285" i="4"/>
  <c r="D1284" i="4"/>
  <c r="D1283" i="4"/>
  <c r="D1282" i="4"/>
  <c r="D1281" i="4"/>
  <c r="D1280" i="4"/>
  <c r="D1279" i="4"/>
  <c r="D1278" i="4"/>
  <c r="D1277" i="4"/>
  <c r="D1276" i="4"/>
  <c r="D1275" i="4"/>
  <c r="D1274" i="4"/>
  <c r="D1273" i="4"/>
  <c r="D1272" i="4"/>
  <c r="D1271" i="4"/>
  <c r="D1270" i="4"/>
  <c r="D1269" i="4"/>
  <c r="D1268" i="4"/>
  <c r="D1267" i="4"/>
  <c r="D1266" i="4"/>
  <c r="D1265" i="4"/>
  <c r="D1264" i="4"/>
  <c r="D1263" i="4"/>
  <c r="D1262" i="4"/>
  <c r="D1261" i="4"/>
  <c r="D1260" i="4"/>
  <c r="D1259" i="4"/>
  <c r="D1258" i="4"/>
  <c r="D1257" i="4"/>
  <c r="D1256" i="4"/>
  <c r="D1255" i="4"/>
  <c r="D1254" i="4"/>
  <c r="D1253" i="4"/>
  <c r="D1252" i="4"/>
  <c r="D1251" i="4"/>
  <c r="D1250" i="4"/>
  <c r="D1249" i="4"/>
  <c r="D1248" i="4"/>
  <c r="D1247" i="4"/>
  <c r="D1246" i="4"/>
  <c r="D1245" i="4"/>
  <c r="D1244" i="4"/>
  <c r="D1243" i="4"/>
  <c r="D1242" i="4"/>
  <c r="D1241" i="4"/>
  <c r="D1240" i="4"/>
  <c r="D1239" i="4"/>
  <c r="D1238" i="4"/>
  <c r="D1237" i="4"/>
  <c r="D1236" i="4"/>
  <c r="D1235" i="4"/>
  <c r="D1234" i="4"/>
  <c r="D1233" i="4"/>
  <c r="D1232" i="4"/>
  <c r="D1231" i="4"/>
  <c r="D1230" i="4"/>
  <c r="D1229" i="4"/>
  <c r="D1228" i="4"/>
  <c r="D1227" i="4"/>
  <c r="D1226" i="4"/>
  <c r="D1225" i="4"/>
  <c r="D1224" i="4"/>
  <c r="D1223" i="4"/>
  <c r="D1222" i="4"/>
  <c r="D1221" i="4"/>
  <c r="D1220" i="4"/>
  <c r="D1219" i="4"/>
  <c r="D1218" i="4"/>
  <c r="D1217" i="4"/>
  <c r="D1216" i="4"/>
  <c r="D1215" i="4"/>
  <c r="D1214" i="4"/>
  <c r="D1213" i="4"/>
  <c r="D1212" i="4"/>
  <c r="D1211" i="4"/>
  <c r="D1210" i="4"/>
  <c r="D1209" i="4"/>
  <c r="D1208" i="4"/>
  <c r="D1207" i="4"/>
  <c r="D1206" i="4"/>
  <c r="D1205" i="4"/>
  <c r="D1204" i="4"/>
  <c r="D1203" i="4"/>
  <c r="D1202" i="4"/>
  <c r="D1201" i="4"/>
  <c r="D1200" i="4"/>
  <c r="D1199" i="4"/>
  <c r="D1198" i="4"/>
  <c r="D1197" i="4"/>
  <c r="D1196" i="4"/>
  <c r="D1195" i="4"/>
  <c r="D1194" i="4"/>
  <c r="D1193" i="4"/>
  <c r="D1192" i="4"/>
  <c r="D1191" i="4"/>
  <c r="D1190" i="4"/>
  <c r="D1189" i="4"/>
  <c r="D1188" i="4"/>
  <c r="D1187" i="4"/>
  <c r="D1186" i="4"/>
  <c r="D1185" i="4"/>
  <c r="D1184" i="4"/>
  <c r="D1183" i="4"/>
  <c r="D1182" i="4"/>
  <c r="D1181" i="4"/>
  <c r="D1180" i="4"/>
  <c r="D1179" i="4"/>
  <c r="D1178" i="4"/>
  <c r="D1177" i="4"/>
  <c r="D1176" i="4"/>
  <c r="D1175" i="4"/>
  <c r="D1174" i="4"/>
  <c r="D1173" i="4"/>
  <c r="D1172" i="4"/>
  <c r="D1171" i="4"/>
  <c r="D1170" i="4"/>
  <c r="D1169" i="4"/>
  <c r="D1168" i="4"/>
  <c r="D1167" i="4"/>
  <c r="D1166" i="4"/>
  <c r="D1165" i="4"/>
  <c r="D1164" i="4"/>
  <c r="D1163" i="4"/>
  <c r="D1162" i="4"/>
  <c r="D1161" i="4"/>
  <c r="D1160" i="4"/>
  <c r="D1159" i="4"/>
  <c r="D1158" i="4"/>
  <c r="D1157" i="4"/>
  <c r="D1156" i="4"/>
  <c r="D1155" i="4"/>
  <c r="D1154" i="4"/>
  <c r="D1153" i="4"/>
  <c r="D1152" i="4"/>
  <c r="D1151" i="4"/>
  <c r="D1150" i="4"/>
  <c r="D1149" i="4"/>
  <c r="D1148" i="4"/>
  <c r="D1147" i="4"/>
  <c r="D1146" i="4"/>
  <c r="D1145" i="4"/>
  <c r="D1144" i="4"/>
  <c r="D1143" i="4"/>
  <c r="D1142" i="4"/>
  <c r="D1141" i="4"/>
  <c r="D1140" i="4"/>
  <c r="D1139" i="4"/>
  <c r="D1138" i="4"/>
  <c r="D1137" i="4"/>
  <c r="D1136" i="4"/>
  <c r="D1135" i="4"/>
  <c r="D1134" i="4"/>
  <c r="D1133" i="4"/>
  <c r="D1132" i="4"/>
  <c r="D1131" i="4"/>
  <c r="D1130" i="4"/>
  <c r="D1129" i="4"/>
  <c r="D1128" i="4"/>
  <c r="D1127" i="4"/>
  <c r="D1126" i="4"/>
  <c r="D1125" i="4"/>
  <c r="D1124" i="4"/>
  <c r="D1123" i="4"/>
  <c r="D1122" i="4"/>
  <c r="D1121" i="4"/>
  <c r="D1120" i="4"/>
  <c r="D1119" i="4"/>
  <c r="D1118" i="4"/>
  <c r="D1117" i="4"/>
  <c r="D1116" i="4"/>
  <c r="D1115" i="4"/>
  <c r="D1114" i="4"/>
  <c r="D1113" i="4"/>
  <c r="D1112" i="4"/>
  <c r="D1111" i="4"/>
  <c r="D1110" i="4"/>
  <c r="D1109" i="4"/>
  <c r="D1108" i="4"/>
  <c r="D1107" i="4"/>
  <c r="D1106" i="4"/>
  <c r="D1105" i="4"/>
  <c r="D1104" i="4"/>
  <c r="D1103" i="4"/>
  <c r="D1102" i="4"/>
  <c r="D1101" i="4"/>
  <c r="D1100" i="4"/>
  <c r="D1099" i="4"/>
  <c r="D1098" i="4"/>
  <c r="D1097" i="4"/>
  <c r="D1096" i="4"/>
  <c r="D1095" i="4"/>
  <c r="D1094" i="4"/>
  <c r="D1093" i="4"/>
  <c r="D1092" i="4"/>
  <c r="D1091" i="4"/>
  <c r="D1090" i="4"/>
  <c r="D1089" i="4"/>
  <c r="D1088" i="4"/>
  <c r="D1087" i="4"/>
  <c r="D1086" i="4"/>
  <c r="D1085" i="4"/>
  <c r="D1084" i="4"/>
  <c r="D1083" i="4"/>
  <c r="D1082" i="4"/>
  <c r="D1081" i="4"/>
  <c r="D1080" i="4"/>
  <c r="D1079" i="4"/>
  <c r="D1078" i="4"/>
  <c r="D1077" i="4"/>
  <c r="D1076" i="4"/>
  <c r="D1075" i="4"/>
  <c r="D1074" i="4"/>
  <c r="D1073" i="4"/>
  <c r="D1072" i="4"/>
  <c r="D1071" i="4"/>
  <c r="D1070" i="4"/>
  <c r="D1069" i="4"/>
  <c r="D1068" i="4"/>
  <c r="D1067" i="4"/>
  <c r="D1066" i="4"/>
  <c r="D1065" i="4"/>
  <c r="D1064" i="4"/>
  <c r="D1063" i="4"/>
  <c r="D1062" i="4"/>
  <c r="D1061" i="4"/>
  <c r="D1060" i="4"/>
  <c r="D1059" i="4"/>
  <c r="D1058" i="4"/>
  <c r="D1057" i="4"/>
  <c r="D1056" i="4"/>
  <c r="D1055" i="4"/>
  <c r="D1054" i="4"/>
  <c r="D1053" i="4"/>
  <c r="D1052" i="4"/>
  <c r="D1051" i="4"/>
  <c r="D1050" i="4"/>
  <c r="D1049" i="4"/>
  <c r="D1048" i="4"/>
  <c r="D1047" i="4"/>
  <c r="D1046" i="4"/>
  <c r="D1045" i="4"/>
  <c r="D1044" i="4"/>
  <c r="D1043" i="4"/>
  <c r="D1042" i="4"/>
  <c r="D1041" i="4"/>
  <c r="D1040" i="4"/>
  <c r="D1039" i="4"/>
  <c r="D1038" i="4"/>
  <c r="D1037" i="4"/>
  <c r="D1036" i="4"/>
  <c r="D1035" i="4"/>
  <c r="D1034" i="4"/>
  <c r="D1033" i="4"/>
  <c r="D1032" i="4"/>
  <c r="D1031" i="4"/>
  <c r="D1030" i="4"/>
  <c r="D1029" i="4"/>
  <c r="D1028" i="4"/>
  <c r="D1027" i="4"/>
  <c r="D1026" i="4"/>
  <c r="D1025" i="4"/>
  <c r="D1024" i="4"/>
  <c r="D1023" i="4"/>
  <c r="D1022" i="4"/>
  <c r="D1021" i="4"/>
  <c r="D1020" i="4"/>
  <c r="D1019" i="4"/>
  <c r="D1018" i="4"/>
  <c r="D1017" i="4"/>
  <c r="D1016" i="4"/>
  <c r="D1015" i="4"/>
  <c r="D1014" i="4"/>
  <c r="D1013" i="4"/>
  <c r="D1012" i="4"/>
  <c r="D1011" i="4"/>
  <c r="D1010" i="4"/>
  <c r="D1009" i="4"/>
  <c r="D1008" i="4"/>
  <c r="D1007" i="4"/>
  <c r="D1006" i="4"/>
  <c r="D1005" i="4"/>
  <c r="D1004" i="4"/>
  <c r="D1003" i="4"/>
  <c r="D1002" i="4"/>
  <c r="D1001" i="4"/>
  <c r="D1000" i="4"/>
  <c r="D999" i="4"/>
  <c r="D998" i="4"/>
  <c r="D997" i="4"/>
  <c r="D996" i="4"/>
  <c r="D995" i="4"/>
  <c r="D994" i="4"/>
  <c r="D993" i="4"/>
  <c r="D992" i="4"/>
  <c r="D991" i="4"/>
  <c r="D990" i="4"/>
  <c r="D989" i="4"/>
  <c r="D988" i="4"/>
  <c r="D987" i="4"/>
  <c r="D986" i="4"/>
  <c r="D985" i="4"/>
  <c r="D984" i="4"/>
  <c r="D983" i="4"/>
  <c r="D982" i="4"/>
  <c r="D981" i="4"/>
  <c r="D980" i="4"/>
  <c r="D979" i="4"/>
  <c r="D978" i="4"/>
  <c r="D977" i="4"/>
  <c r="D976" i="4"/>
  <c r="D975" i="4"/>
  <c r="D974" i="4"/>
  <c r="D973" i="4"/>
  <c r="D972" i="4"/>
  <c r="D971" i="4"/>
  <c r="D970" i="4"/>
  <c r="D969" i="4"/>
  <c r="D968" i="4"/>
  <c r="D967" i="4"/>
  <c r="D966" i="4"/>
  <c r="D965" i="4"/>
  <c r="D964" i="4"/>
  <c r="D963" i="4"/>
  <c r="D962" i="4"/>
  <c r="D961" i="4"/>
  <c r="D960" i="4"/>
  <c r="D959" i="4"/>
  <c r="D958" i="4"/>
  <c r="D957" i="4"/>
  <c r="D956" i="4"/>
  <c r="D955" i="4"/>
  <c r="D954" i="4"/>
  <c r="D953" i="4"/>
  <c r="D952" i="4"/>
  <c r="D951" i="4"/>
  <c r="D950" i="4"/>
  <c r="D949" i="4"/>
  <c r="D948" i="4"/>
  <c r="D947" i="4"/>
  <c r="D946" i="4"/>
  <c r="D945" i="4"/>
  <c r="D944" i="4"/>
  <c r="D943" i="4"/>
  <c r="D942" i="4"/>
  <c r="D941" i="4"/>
  <c r="D940" i="4"/>
  <c r="D939" i="4"/>
  <c r="D938" i="4"/>
  <c r="D937" i="4"/>
  <c r="D936" i="4"/>
  <c r="D935" i="4"/>
  <c r="D934" i="4"/>
  <c r="D933" i="4"/>
  <c r="D932" i="4"/>
  <c r="D931" i="4"/>
  <c r="D930" i="4"/>
  <c r="D929" i="4"/>
  <c r="D928" i="4"/>
  <c r="D927" i="4"/>
  <c r="D926" i="4"/>
  <c r="D925" i="4"/>
  <c r="D924" i="4"/>
  <c r="D923" i="4"/>
  <c r="D922" i="4"/>
  <c r="D921" i="4"/>
  <c r="D920" i="4"/>
  <c r="D919" i="4"/>
  <c r="D918" i="4"/>
  <c r="D917" i="4"/>
  <c r="D916" i="4"/>
  <c r="D915" i="4"/>
  <c r="D914" i="4"/>
  <c r="D913" i="4"/>
  <c r="D912" i="4"/>
  <c r="D911" i="4"/>
  <c r="D910" i="4"/>
  <c r="D909" i="4"/>
  <c r="D908" i="4"/>
  <c r="D907" i="4"/>
  <c r="D906" i="4"/>
  <c r="D905" i="4"/>
  <c r="D904" i="4"/>
  <c r="D903" i="4"/>
  <c r="D902" i="4"/>
  <c r="D901" i="4"/>
  <c r="D900" i="4"/>
  <c r="D899" i="4"/>
  <c r="D898" i="4"/>
  <c r="D897" i="4"/>
  <c r="D896" i="4"/>
  <c r="D895" i="4"/>
  <c r="D894" i="4"/>
  <c r="D893" i="4"/>
  <c r="D892" i="4"/>
  <c r="D891" i="4"/>
  <c r="D890" i="4"/>
  <c r="D889" i="4"/>
  <c r="D888" i="4"/>
  <c r="D887" i="4"/>
  <c r="D886" i="4"/>
  <c r="D885" i="4"/>
  <c r="D884" i="4"/>
  <c r="D883" i="4"/>
  <c r="D882" i="4"/>
  <c r="D881" i="4"/>
  <c r="D880" i="4"/>
  <c r="D879" i="4"/>
  <c r="D878" i="4"/>
  <c r="D877" i="4"/>
  <c r="D876" i="4"/>
  <c r="D875" i="4"/>
  <c r="D874" i="4"/>
  <c r="D873" i="4"/>
  <c r="D872" i="4"/>
  <c r="D871" i="4"/>
  <c r="D870" i="4"/>
  <c r="D869" i="4"/>
  <c r="D868" i="4"/>
  <c r="D867" i="4"/>
  <c r="D866" i="4"/>
  <c r="D865" i="4"/>
  <c r="D864" i="4"/>
  <c r="D863" i="4"/>
  <c r="D862" i="4"/>
  <c r="D861" i="4"/>
  <c r="D860" i="4"/>
  <c r="D859" i="4"/>
  <c r="D858" i="4"/>
  <c r="D857" i="4"/>
  <c r="D856" i="4"/>
  <c r="D855" i="4"/>
  <c r="D854" i="4"/>
  <c r="D853" i="4"/>
  <c r="D852" i="4"/>
  <c r="D851" i="4"/>
  <c r="D850" i="4"/>
  <c r="D849" i="4"/>
  <c r="D848" i="4"/>
  <c r="D847" i="4"/>
  <c r="D846" i="4"/>
  <c r="D845" i="4"/>
  <c r="D844" i="4"/>
  <c r="D843" i="4"/>
  <c r="D842" i="4"/>
  <c r="D841" i="4"/>
  <c r="D840" i="4"/>
  <c r="D839" i="4"/>
  <c r="D838" i="4"/>
  <c r="D837" i="4"/>
  <c r="D836" i="4"/>
  <c r="D835" i="4"/>
  <c r="D834" i="4"/>
  <c r="D833" i="4"/>
  <c r="D832" i="4"/>
  <c r="D831" i="4"/>
  <c r="D830" i="4"/>
  <c r="D829" i="4"/>
  <c r="D828" i="4"/>
  <c r="D827" i="4"/>
  <c r="D826" i="4"/>
  <c r="D825" i="4"/>
  <c r="D824" i="4"/>
  <c r="D823" i="4"/>
  <c r="D822" i="4"/>
  <c r="D821" i="4"/>
  <c r="D820" i="4"/>
  <c r="D819" i="4"/>
  <c r="D818" i="4"/>
  <c r="D817" i="4"/>
  <c r="D816" i="4"/>
  <c r="D815" i="4"/>
  <c r="D814" i="4"/>
  <c r="D813" i="4"/>
  <c r="D812" i="4"/>
  <c r="D811" i="4"/>
  <c r="D810" i="4"/>
  <c r="D809" i="4"/>
  <c r="D808" i="4"/>
  <c r="D807" i="4"/>
  <c r="D806" i="4"/>
  <c r="D805" i="4"/>
  <c r="D804" i="4"/>
  <c r="D803" i="4"/>
  <c r="D802" i="4"/>
  <c r="D801" i="4"/>
  <c r="D800" i="4"/>
  <c r="D799" i="4"/>
  <c r="D798" i="4"/>
  <c r="D797" i="4"/>
  <c r="D796" i="4"/>
  <c r="D795" i="4"/>
  <c r="D794" i="4"/>
  <c r="D793" i="4"/>
  <c r="D792" i="4"/>
  <c r="D791" i="4"/>
  <c r="D790" i="4"/>
  <c r="D789" i="4"/>
  <c r="D788" i="4"/>
  <c r="D787" i="4"/>
  <c r="D786" i="4"/>
  <c r="D785" i="4"/>
  <c r="D784" i="4"/>
  <c r="D783" i="4"/>
  <c r="D782" i="4"/>
  <c r="D781" i="4"/>
  <c r="D780" i="4"/>
  <c r="D779" i="4"/>
  <c r="D778" i="4"/>
  <c r="D777" i="4"/>
  <c r="D776" i="4"/>
  <c r="D775" i="4"/>
  <c r="D774" i="4"/>
  <c r="D773" i="4"/>
  <c r="D772" i="4"/>
  <c r="D771" i="4"/>
  <c r="D770" i="4"/>
  <c r="D769" i="4"/>
  <c r="D768" i="4"/>
  <c r="D767" i="4"/>
  <c r="D766" i="4"/>
  <c r="D765" i="4"/>
  <c r="D764" i="4"/>
  <c r="D763" i="4"/>
  <c r="D762" i="4"/>
  <c r="D761" i="4"/>
  <c r="D760" i="4"/>
  <c r="D759" i="4"/>
  <c r="D758" i="4"/>
  <c r="D757" i="4"/>
  <c r="D756" i="4"/>
  <c r="D755" i="4"/>
  <c r="D754" i="4"/>
  <c r="D753" i="4"/>
  <c r="D752" i="4"/>
  <c r="D751" i="4"/>
  <c r="D750" i="4"/>
  <c r="D749" i="4"/>
  <c r="D748" i="4"/>
  <c r="D747" i="4"/>
  <c r="D746" i="4"/>
  <c r="D745" i="4"/>
  <c r="D744" i="4"/>
  <c r="D743" i="4"/>
  <c r="D742" i="4"/>
  <c r="D741" i="4"/>
  <c r="D740" i="4"/>
  <c r="D739" i="4"/>
  <c r="D738" i="4"/>
  <c r="D737" i="4"/>
  <c r="D736" i="4"/>
  <c r="D735" i="4"/>
  <c r="D734" i="4"/>
  <c r="D733" i="4"/>
  <c r="D732" i="4"/>
  <c r="D731" i="4"/>
  <c r="D730" i="4"/>
  <c r="D729" i="4"/>
  <c r="D728" i="4"/>
  <c r="D727" i="4"/>
  <c r="D726" i="4"/>
  <c r="D725" i="4"/>
  <c r="D724" i="4"/>
  <c r="D723" i="4"/>
  <c r="D722" i="4"/>
  <c r="D721" i="4"/>
  <c r="D720" i="4"/>
  <c r="D719" i="4"/>
  <c r="D718" i="4"/>
  <c r="D717" i="4"/>
  <c r="D716" i="4"/>
  <c r="D715" i="4"/>
  <c r="D714" i="4"/>
  <c r="D713" i="4"/>
  <c r="D712" i="4"/>
  <c r="D711" i="4"/>
  <c r="D710" i="4"/>
  <c r="D709" i="4"/>
  <c r="D708" i="4"/>
  <c r="D707" i="4"/>
  <c r="D706" i="4"/>
  <c r="D705" i="4"/>
  <c r="D704" i="4"/>
  <c r="D703" i="4"/>
  <c r="D702" i="4"/>
  <c r="D701" i="4"/>
  <c r="D700" i="4"/>
  <c r="D699" i="4"/>
  <c r="D698" i="4"/>
  <c r="D697" i="4"/>
  <c r="D696" i="4"/>
  <c r="D695" i="4"/>
  <c r="D694" i="4"/>
  <c r="D693" i="4"/>
  <c r="D692" i="4"/>
  <c r="D691" i="4"/>
  <c r="D690" i="4"/>
  <c r="D689" i="4"/>
  <c r="D688" i="4"/>
  <c r="D687" i="4"/>
  <c r="D686" i="4"/>
  <c r="D685" i="4"/>
  <c r="D684" i="4"/>
  <c r="D683" i="4"/>
  <c r="D682" i="4"/>
  <c r="D681" i="4"/>
  <c r="D680" i="4"/>
  <c r="D679" i="4"/>
  <c r="D678" i="4"/>
  <c r="D677" i="4"/>
  <c r="D676" i="4"/>
  <c r="D675" i="4"/>
  <c r="D674" i="4"/>
  <c r="D673" i="4"/>
  <c r="D672" i="4"/>
  <c r="D671" i="4"/>
  <c r="D670" i="4"/>
  <c r="D669" i="4"/>
  <c r="D668" i="4"/>
  <c r="D667" i="4"/>
  <c r="D666" i="4"/>
  <c r="D665" i="4"/>
  <c r="D664" i="4"/>
  <c r="D663" i="4"/>
  <c r="D662" i="4"/>
  <c r="D661" i="4"/>
  <c r="D660" i="4"/>
  <c r="D659" i="4"/>
  <c r="D658" i="4"/>
  <c r="D657" i="4"/>
  <c r="D656" i="4"/>
  <c r="D655" i="4"/>
  <c r="D654" i="4"/>
  <c r="D653" i="4"/>
  <c r="D652" i="4"/>
  <c r="D651" i="4"/>
  <c r="D650" i="4"/>
  <c r="D649" i="4"/>
  <c r="D648" i="4"/>
  <c r="D647" i="4"/>
  <c r="D646" i="4"/>
  <c r="D645" i="4"/>
  <c r="D644" i="4"/>
  <c r="D643" i="4"/>
  <c r="D642" i="4"/>
  <c r="D641" i="4"/>
  <c r="D640" i="4"/>
  <c r="D639" i="4"/>
  <c r="D638" i="4"/>
  <c r="D637" i="4"/>
  <c r="D636" i="4"/>
  <c r="D635" i="4"/>
  <c r="D634" i="4"/>
  <c r="D633" i="4"/>
  <c r="D632" i="4"/>
  <c r="D631" i="4"/>
  <c r="D630" i="4"/>
  <c r="D629" i="4"/>
  <c r="D628" i="4"/>
  <c r="D627" i="4"/>
  <c r="D626" i="4"/>
  <c r="D625" i="4"/>
  <c r="D624" i="4"/>
  <c r="D623" i="4"/>
  <c r="D622" i="4"/>
  <c r="D621" i="4"/>
  <c r="D620" i="4"/>
  <c r="D619" i="4"/>
  <c r="D618" i="4"/>
  <c r="D617" i="4"/>
  <c r="D616" i="4"/>
  <c r="D615" i="4"/>
  <c r="D614" i="4"/>
  <c r="D613" i="4"/>
  <c r="D612" i="4"/>
  <c r="D611" i="4"/>
  <c r="D610" i="4"/>
  <c r="D609" i="4"/>
  <c r="D608" i="4"/>
  <c r="D607" i="4"/>
  <c r="D606" i="4"/>
  <c r="D605" i="4"/>
  <c r="D604" i="4"/>
  <c r="D603" i="4"/>
  <c r="D602" i="4"/>
  <c r="D601" i="4"/>
  <c r="D600" i="4"/>
  <c r="D599" i="4"/>
  <c r="D598" i="4"/>
  <c r="D597" i="4"/>
  <c r="D596" i="4"/>
  <c r="D595" i="4"/>
  <c r="D594" i="4"/>
  <c r="D593" i="4"/>
  <c r="D592" i="4"/>
  <c r="D591" i="4"/>
  <c r="D590" i="4"/>
  <c r="D589" i="4"/>
  <c r="D588" i="4"/>
  <c r="D587" i="4"/>
  <c r="D586" i="4"/>
  <c r="D585" i="4"/>
  <c r="D584" i="4"/>
  <c r="D583" i="4"/>
  <c r="D582" i="4"/>
  <c r="D581" i="4"/>
  <c r="D580" i="4"/>
  <c r="D579" i="4"/>
  <c r="D578" i="4"/>
  <c r="D577" i="4"/>
  <c r="D576" i="4"/>
  <c r="D575" i="4"/>
  <c r="D574" i="4"/>
  <c r="D573" i="4"/>
  <c r="D572" i="4"/>
  <c r="D571" i="4"/>
  <c r="D570" i="4"/>
  <c r="D569" i="4"/>
  <c r="D568" i="4"/>
  <c r="D567" i="4"/>
  <c r="D566" i="4"/>
  <c r="D565" i="4"/>
  <c r="D564" i="4"/>
  <c r="D563" i="4"/>
  <c r="D562" i="4"/>
  <c r="D561" i="4"/>
  <c r="D560" i="4"/>
  <c r="D559" i="4"/>
  <c r="D558" i="4"/>
  <c r="D557" i="4"/>
  <c r="D556" i="4"/>
  <c r="D555" i="4"/>
  <c r="D554" i="4"/>
  <c r="D553" i="4"/>
  <c r="D552" i="4"/>
  <c r="D551" i="4"/>
  <c r="D550" i="4"/>
  <c r="D549" i="4"/>
  <c r="D548" i="4"/>
  <c r="D547" i="4"/>
  <c r="D546" i="4"/>
  <c r="D545" i="4"/>
  <c r="D544" i="4"/>
  <c r="D543" i="4"/>
  <c r="D542" i="4"/>
  <c r="D541" i="4"/>
  <c r="D540" i="4"/>
  <c r="D539" i="4"/>
  <c r="D538" i="4"/>
  <c r="D537" i="4"/>
  <c r="D536" i="4"/>
  <c r="D535" i="4"/>
  <c r="D534" i="4"/>
  <c r="D533" i="4"/>
  <c r="D532" i="4"/>
  <c r="D531" i="4"/>
  <c r="D530" i="4"/>
  <c r="D529" i="4"/>
  <c r="D528" i="4"/>
  <c r="D527" i="4"/>
  <c r="D526" i="4"/>
  <c r="D525" i="4"/>
  <c r="D524" i="4"/>
  <c r="D523" i="4"/>
  <c r="D522" i="4"/>
  <c r="D521" i="4"/>
  <c r="D520" i="4"/>
  <c r="D519" i="4"/>
  <c r="D518" i="4"/>
  <c r="D517" i="4"/>
  <c r="D516" i="4"/>
  <c r="D515" i="4"/>
  <c r="D514" i="4"/>
  <c r="D513" i="4"/>
  <c r="D512" i="4"/>
  <c r="D511" i="4"/>
  <c r="D510" i="4"/>
  <c r="D509" i="4"/>
  <c r="D508" i="4"/>
  <c r="D507" i="4"/>
  <c r="D506" i="4"/>
  <c r="D505" i="4"/>
  <c r="D504" i="4"/>
  <c r="D503" i="4"/>
  <c r="D502" i="4"/>
  <c r="D501" i="4"/>
  <c r="D500" i="4"/>
  <c r="D499" i="4"/>
  <c r="D498" i="4"/>
  <c r="D497" i="4"/>
  <c r="D496" i="4"/>
  <c r="D495" i="4"/>
  <c r="D494" i="4"/>
  <c r="D493" i="4"/>
  <c r="D492" i="4"/>
  <c r="D491" i="4"/>
  <c r="D490" i="4"/>
  <c r="D489" i="4"/>
  <c r="D488" i="4"/>
  <c r="D487" i="4"/>
  <c r="D486" i="4"/>
  <c r="D485" i="4"/>
  <c r="D484" i="4"/>
  <c r="D483" i="4"/>
  <c r="D482" i="4"/>
  <c r="D481" i="4"/>
  <c r="D480" i="4"/>
  <c r="D479" i="4"/>
  <c r="D478" i="4"/>
  <c r="D477" i="4"/>
  <c r="D476" i="4"/>
  <c r="D475" i="4"/>
  <c r="D474" i="4"/>
  <c r="D473" i="4"/>
  <c r="D472" i="4"/>
  <c r="D471" i="4"/>
  <c r="D470" i="4"/>
  <c r="D469" i="4"/>
  <c r="D468" i="4"/>
  <c r="D467" i="4"/>
  <c r="D466" i="4"/>
  <c r="D465" i="4"/>
  <c r="D464" i="4"/>
  <c r="D463" i="4"/>
  <c r="D462" i="4"/>
  <c r="D461" i="4"/>
  <c r="D460" i="4"/>
  <c r="D459" i="4"/>
  <c r="D458" i="4"/>
  <c r="D457" i="4"/>
  <c r="D456" i="4"/>
  <c r="D455" i="4"/>
  <c r="D454" i="4"/>
  <c r="D453" i="4"/>
  <c r="D452" i="4"/>
  <c r="D451" i="4"/>
  <c r="D450" i="4"/>
  <c r="D449" i="4"/>
  <c r="D448" i="4"/>
  <c r="D447" i="4"/>
  <c r="D446" i="4"/>
  <c r="D445" i="4"/>
  <c r="D444" i="4"/>
  <c r="D443" i="4"/>
  <c r="D442" i="4"/>
  <c r="D441" i="4"/>
  <c r="D440" i="4"/>
  <c r="D439" i="4"/>
  <c r="D438" i="4"/>
  <c r="D437" i="4"/>
  <c r="D436" i="4"/>
  <c r="D435" i="4"/>
  <c r="D434" i="4"/>
  <c r="D433" i="4"/>
  <c r="D432" i="4"/>
  <c r="D431" i="4"/>
  <c r="D430" i="4"/>
  <c r="D429" i="4"/>
  <c r="D428" i="4"/>
  <c r="D427" i="4"/>
  <c r="D426" i="4"/>
  <c r="D425" i="4"/>
  <c r="D424" i="4"/>
  <c r="D423" i="4"/>
  <c r="D422" i="4"/>
  <c r="D421" i="4"/>
  <c r="D420" i="4"/>
  <c r="D419" i="4"/>
  <c r="D418" i="4"/>
  <c r="D417" i="4"/>
  <c r="D416" i="4"/>
  <c r="D415" i="4"/>
  <c r="D414" i="4"/>
  <c r="D413" i="4"/>
  <c r="D412" i="4"/>
  <c r="D411" i="4"/>
  <c r="D410" i="4"/>
  <c r="D409" i="4"/>
  <c r="D408" i="4"/>
  <c r="D407" i="4"/>
  <c r="D406" i="4"/>
  <c r="D405" i="4"/>
  <c r="D404" i="4"/>
  <c r="D403" i="4"/>
  <c r="D402" i="4"/>
  <c r="D401" i="4"/>
  <c r="D400" i="4"/>
  <c r="D399" i="4"/>
  <c r="D398" i="4"/>
  <c r="D397" i="4"/>
  <c r="D396" i="4"/>
  <c r="D395" i="4"/>
  <c r="D394" i="4"/>
  <c r="D393" i="4"/>
  <c r="D392" i="4"/>
  <c r="D391" i="4"/>
  <c r="D390" i="4"/>
  <c r="D389" i="4"/>
  <c r="D388" i="4"/>
  <c r="D387" i="4"/>
  <c r="D386" i="4"/>
  <c r="D385" i="4"/>
  <c r="D384" i="4"/>
  <c r="D383" i="4"/>
  <c r="D382" i="4"/>
  <c r="D381" i="4"/>
  <c r="D380" i="4"/>
  <c r="D379" i="4"/>
  <c r="D378" i="4"/>
  <c r="D377" i="4"/>
  <c r="D376" i="4"/>
  <c r="D375" i="4"/>
  <c r="D374" i="4"/>
  <c r="D373" i="4"/>
  <c r="D372" i="4"/>
  <c r="D371" i="4"/>
  <c r="D370" i="4"/>
  <c r="D369" i="4"/>
  <c r="D368" i="4"/>
  <c r="D367" i="4"/>
  <c r="D366" i="4"/>
  <c r="D365" i="4"/>
  <c r="D364" i="4"/>
  <c r="D363" i="4"/>
  <c r="D362" i="4"/>
  <c r="D361" i="4"/>
  <c r="D360" i="4"/>
  <c r="D359" i="4"/>
  <c r="D358" i="4"/>
  <c r="D357" i="4"/>
  <c r="D356" i="4"/>
  <c r="D355" i="4"/>
  <c r="D354" i="4"/>
  <c r="D353" i="4"/>
  <c r="D352" i="4"/>
  <c r="D351" i="4"/>
  <c r="D350" i="4"/>
  <c r="D349" i="4"/>
  <c r="D348" i="4"/>
  <c r="D347" i="4"/>
  <c r="D346" i="4"/>
  <c r="D345" i="4"/>
  <c r="D344" i="4"/>
  <c r="D343" i="4"/>
  <c r="D342" i="4"/>
  <c r="D341" i="4"/>
  <c r="D340" i="4"/>
  <c r="D339" i="4"/>
  <c r="D338" i="4"/>
  <c r="D337" i="4"/>
  <c r="D336" i="4"/>
  <c r="D335" i="4"/>
  <c r="D334" i="4"/>
  <c r="D333" i="4"/>
  <c r="D332" i="4"/>
  <c r="D331" i="4"/>
  <c r="D330" i="4"/>
  <c r="D329" i="4"/>
  <c r="D328" i="4"/>
  <c r="D327" i="4"/>
  <c r="D326" i="4"/>
  <c r="D325" i="4"/>
  <c r="D324" i="4"/>
  <c r="D323" i="4"/>
  <c r="D322" i="4"/>
  <c r="D321" i="4"/>
  <c r="D320" i="4"/>
  <c r="D319" i="4"/>
  <c r="D318" i="4"/>
  <c r="D317" i="4"/>
  <c r="D316" i="4"/>
  <c r="D315" i="4"/>
  <c r="D314" i="4"/>
  <c r="D313" i="4"/>
  <c r="D312" i="4"/>
  <c r="D311" i="4"/>
  <c r="D310" i="4"/>
  <c r="D309" i="4"/>
  <c r="D308" i="4"/>
  <c r="D307" i="4"/>
  <c r="D306" i="4"/>
  <c r="D305" i="4"/>
  <c r="D304" i="4"/>
  <c r="D303" i="4"/>
  <c r="D302" i="4"/>
  <c r="D301" i="4"/>
  <c r="D300" i="4"/>
  <c r="D299" i="4"/>
  <c r="D298" i="4"/>
  <c r="D297" i="4"/>
  <c r="D296" i="4"/>
  <c r="D295" i="4"/>
  <c r="D294" i="4"/>
  <c r="D293" i="4"/>
  <c r="D292" i="4"/>
  <c r="D291" i="4"/>
  <c r="D290" i="4"/>
  <c r="D289" i="4"/>
  <c r="D288" i="4"/>
  <c r="D287" i="4"/>
  <c r="D286" i="4"/>
  <c r="D285" i="4"/>
  <c r="D284" i="4"/>
  <c r="D283" i="4"/>
  <c r="D282" i="4"/>
  <c r="D281" i="4"/>
  <c r="D280" i="4"/>
  <c r="D279" i="4"/>
  <c r="D278" i="4"/>
  <c r="D277" i="4"/>
  <c r="D276" i="4"/>
  <c r="D275" i="4"/>
  <c r="D274" i="4"/>
  <c r="D273" i="4"/>
  <c r="D272" i="4"/>
  <c r="D271" i="4"/>
  <c r="D270" i="4"/>
  <c r="D269" i="4"/>
  <c r="D268" i="4"/>
  <c r="D267" i="4"/>
  <c r="D266" i="4"/>
  <c r="D265" i="4"/>
  <c r="D264" i="4"/>
  <c r="D263" i="4"/>
  <c r="D262" i="4"/>
  <c r="D261" i="4"/>
  <c r="D260" i="4"/>
  <c r="D259" i="4"/>
  <c r="D258" i="4"/>
  <c r="D257" i="4"/>
  <c r="D256" i="4"/>
  <c r="D255" i="4"/>
  <c r="D254" i="4"/>
  <c r="D253" i="4"/>
  <c r="D252" i="4"/>
  <c r="D251" i="4"/>
  <c r="D250" i="4"/>
  <c r="D249" i="4"/>
  <c r="D248" i="4"/>
  <c r="D247" i="4"/>
  <c r="D246" i="4"/>
  <c r="D245" i="4"/>
  <c r="D244" i="4"/>
  <c r="D243" i="4"/>
  <c r="D242" i="4"/>
  <c r="D241" i="4"/>
  <c r="D240" i="4"/>
  <c r="D239" i="4"/>
  <c r="D238" i="4"/>
  <c r="D237" i="4"/>
  <c r="D236" i="4"/>
  <c r="D235" i="4"/>
  <c r="D234" i="4"/>
  <c r="D233" i="4"/>
  <c r="D232" i="4"/>
  <c r="D231" i="4"/>
  <c r="D230" i="4"/>
  <c r="D229" i="4"/>
  <c r="D228" i="4"/>
  <c r="D227" i="4"/>
  <c r="D226" i="4"/>
  <c r="D225" i="4"/>
  <c r="D224" i="4"/>
  <c r="D223" i="4"/>
  <c r="D222" i="4"/>
  <c r="D221" i="4"/>
  <c r="D220" i="4"/>
  <c r="D219" i="4"/>
  <c r="D218" i="4"/>
  <c r="D217" i="4"/>
  <c r="D216" i="4"/>
  <c r="D215" i="4"/>
  <c r="D214" i="4"/>
  <c r="D213" i="4"/>
  <c r="D212" i="4"/>
  <c r="D211" i="4"/>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E4411" i="3"/>
  <c r="E4410" i="3"/>
  <c r="E4409" i="3"/>
  <c r="E4408" i="3"/>
  <c r="E4407" i="3"/>
  <c r="E4406" i="3"/>
  <c r="E4405" i="3"/>
  <c r="E4404" i="3"/>
  <c r="E4403" i="3"/>
  <c r="E4402" i="3"/>
  <c r="E4401" i="3"/>
  <c r="E4400" i="3"/>
  <c r="E4399" i="3"/>
  <c r="E4398" i="3"/>
  <c r="E4397" i="3"/>
  <c r="E4396" i="3"/>
  <c r="E4395" i="3"/>
  <c r="E4394" i="3"/>
  <c r="E4393" i="3"/>
  <c r="E4392" i="3"/>
  <c r="E4391" i="3"/>
  <c r="E4390" i="3"/>
  <c r="E4389" i="3"/>
  <c r="E4388" i="3"/>
  <c r="E4387" i="3"/>
  <c r="E4386" i="3"/>
  <c r="E4385" i="3"/>
  <c r="E4384" i="3"/>
  <c r="E4383" i="3"/>
  <c r="E4382" i="3"/>
  <c r="E4381" i="3"/>
  <c r="E4380" i="3"/>
  <c r="E4379" i="3"/>
  <c r="E4378" i="3"/>
  <c r="E4377" i="3"/>
  <c r="E4376" i="3"/>
  <c r="E4375" i="3"/>
  <c r="E4374" i="3"/>
  <c r="E4373" i="3"/>
  <c r="E4372" i="3"/>
  <c r="E4371" i="3"/>
  <c r="E4370" i="3"/>
  <c r="E4369" i="3"/>
  <c r="E4368" i="3"/>
  <c r="E4367" i="3"/>
  <c r="E4366" i="3"/>
  <c r="E4365" i="3"/>
  <c r="E4364" i="3"/>
  <c r="E4363" i="3"/>
  <c r="E4362" i="3"/>
  <c r="E4361" i="3"/>
  <c r="E4360" i="3"/>
  <c r="E4359" i="3"/>
  <c r="E4358" i="3"/>
  <c r="E4357" i="3"/>
  <c r="E4356" i="3"/>
  <c r="E4355" i="3"/>
  <c r="E4354" i="3"/>
  <c r="E4353" i="3"/>
  <c r="E4352" i="3"/>
  <c r="E4351" i="3"/>
  <c r="E4350" i="3"/>
  <c r="E4349" i="3"/>
  <c r="E4348" i="3"/>
  <c r="E4347" i="3"/>
  <c r="E4346" i="3"/>
  <c r="E4345" i="3"/>
  <c r="E4344" i="3"/>
  <c r="E4343" i="3"/>
  <c r="E4342" i="3"/>
  <c r="E4341" i="3"/>
  <c r="E4340" i="3"/>
  <c r="E4339" i="3"/>
  <c r="E4338" i="3"/>
  <c r="E4337" i="3"/>
  <c r="E4336" i="3"/>
  <c r="E4335" i="3"/>
  <c r="E4334" i="3"/>
  <c r="E4333" i="3"/>
  <c r="E4332" i="3"/>
  <c r="E4331" i="3"/>
  <c r="E4330" i="3"/>
  <c r="E4329" i="3"/>
  <c r="E4328" i="3"/>
  <c r="E4327" i="3"/>
  <c r="E4326" i="3"/>
  <c r="E4325" i="3"/>
  <c r="E4324" i="3"/>
  <c r="E4323" i="3"/>
  <c r="E4322" i="3"/>
  <c r="E4321" i="3"/>
  <c r="E4320" i="3"/>
  <c r="E4319" i="3"/>
  <c r="E4318" i="3"/>
  <c r="E4317" i="3"/>
  <c r="E4316" i="3"/>
  <c r="E4315" i="3"/>
  <c r="E4314" i="3"/>
  <c r="E4313" i="3"/>
  <c r="E4312" i="3"/>
  <c r="E4311" i="3"/>
  <c r="E4310" i="3"/>
  <c r="E4309" i="3"/>
  <c r="E4308" i="3"/>
  <c r="E4307" i="3"/>
  <c r="E4306" i="3"/>
  <c r="E4305" i="3"/>
  <c r="E4304" i="3"/>
  <c r="E4303" i="3"/>
  <c r="E4302" i="3"/>
  <c r="E4301" i="3"/>
  <c r="E4300" i="3"/>
  <c r="E4299" i="3"/>
  <c r="E4298" i="3"/>
  <c r="E4297" i="3"/>
  <c r="E4296" i="3"/>
  <c r="E4295" i="3"/>
  <c r="E4294" i="3"/>
  <c r="E4293" i="3"/>
  <c r="E4292" i="3"/>
  <c r="E4291" i="3"/>
  <c r="E4290" i="3"/>
  <c r="E4289" i="3"/>
  <c r="E4288" i="3"/>
  <c r="E4287" i="3"/>
  <c r="E4286" i="3"/>
  <c r="E4285" i="3"/>
  <c r="E4284" i="3"/>
  <c r="E4283" i="3"/>
  <c r="E4282" i="3"/>
  <c r="E4281" i="3"/>
  <c r="E4280" i="3"/>
  <c r="E4279" i="3"/>
  <c r="E4278" i="3"/>
  <c r="E4277" i="3"/>
  <c r="E4276" i="3"/>
  <c r="E4275" i="3"/>
  <c r="E4274" i="3"/>
  <c r="E4273" i="3"/>
  <c r="E4272" i="3"/>
  <c r="E4271" i="3"/>
  <c r="E4270" i="3"/>
  <c r="E4269" i="3"/>
  <c r="E4268" i="3"/>
  <c r="E4267" i="3"/>
  <c r="E4266" i="3"/>
  <c r="E4265" i="3"/>
  <c r="E4264" i="3"/>
  <c r="E4263" i="3"/>
  <c r="E4262" i="3"/>
  <c r="E4261" i="3"/>
  <c r="E4260" i="3"/>
  <c r="E4259" i="3"/>
  <c r="E4258" i="3"/>
  <c r="E4257" i="3"/>
  <c r="E4256" i="3"/>
  <c r="E4255" i="3"/>
  <c r="E4254" i="3"/>
  <c r="E4253" i="3"/>
  <c r="E4252" i="3"/>
  <c r="E4251" i="3"/>
  <c r="E4250" i="3"/>
  <c r="E4249" i="3"/>
  <c r="E4248" i="3"/>
  <c r="E4247" i="3"/>
  <c r="E4246" i="3"/>
  <c r="E4245" i="3"/>
  <c r="E4244" i="3"/>
  <c r="E4243" i="3"/>
  <c r="E4242" i="3"/>
  <c r="E4241" i="3"/>
  <c r="E4240" i="3"/>
  <c r="E4239" i="3"/>
  <c r="E4238" i="3"/>
  <c r="E4237" i="3"/>
  <c r="E4236" i="3"/>
  <c r="E4235" i="3"/>
  <c r="E4234" i="3"/>
  <c r="E4233" i="3"/>
  <c r="E4232" i="3"/>
  <c r="E4231" i="3"/>
  <c r="E4230" i="3"/>
  <c r="E4229" i="3"/>
  <c r="E4228" i="3"/>
  <c r="E4227" i="3"/>
  <c r="E4226" i="3"/>
  <c r="E4225" i="3"/>
  <c r="E4224" i="3"/>
  <c r="E4223" i="3"/>
  <c r="E4222" i="3"/>
  <c r="E4221" i="3"/>
  <c r="E4220" i="3"/>
  <c r="E4219" i="3"/>
  <c r="E4218" i="3"/>
  <c r="E4217" i="3"/>
  <c r="E4216" i="3"/>
  <c r="E4215" i="3"/>
  <c r="E4214" i="3"/>
  <c r="E4213" i="3"/>
  <c r="E4212" i="3"/>
  <c r="E4211" i="3"/>
  <c r="E4210" i="3"/>
  <c r="E4209" i="3"/>
  <c r="E4208" i="3"/>
  <c r="E4207" i="3"/>
  <c r="E4206" i="3"/>
  <c r="E4205" i="3"/>
  <c r="E4204" i="3"/>
  <c r="E4203" i="3"/>
  <c r="E4202" i="3"/>
  <c r="E4201" i="3"/>
  <c r="E4200" i="3"/>
  <c r="E4199" i="3"/>
  <c r="E4198" i="3"/>
  <c r="E4197" i="3"/>
  <c r="E4196" i="3"/>
  <c r="E4195" i="3"/>
  <c r="E4194" i="3"/>
  <c r="E4193" i="3"/>
  <c r="E4192" i="3"/>
  <c r="E4191" i="3"/>
  <c r="E4190" i="3"/>
  <c r="E4189" i="3"/>
  <c r="E4188" i="3"/>
  <c r="E4187" i="3"/>
  <c r="E4186" i="3"/>
  <c r="E4185" i="3"/>
  <c r="E4184" i="3"/>
  <c r="E4183" i="3"/>
  <c r="E4182" i="3"/>
  <c r="E4181" i="3"/>
  <c r="E4180" i="3"/>
  <c r="E4179" i="3"/>
  <c r="E4178" i="3"/>
  <c r="E4177" i="3"/>
  <c r="E4176" i="3"/>
  <c r="E4175" i="3"/>
  <c r="E4174" i="3"/>
  <c r="E4173" i="3"/>
  <c r="E4172" i="3"/>
  <c r="E4171" i="3"/>
  <c r="E4170" i="3"/>
  <c r="E4169" i="3"/>
  <c r="E4168" i="3"/>
  <c r="E4167" i="3"/>
  <c r="E4166" i="3"/>
  <c r="E4165" i="3"/>
  <c r="E4164" i="3"/>
  <c r="E4163" i="3"/>
  <c r="E4162" i="3"/>
  <c r="E4161" i="3"/>
  <c r="E4160" i="3"/>
  <c r="E4159" i="3"/>
  <c r="E4158" i="3"/>
  <c r="E4157" i="3"/>
  <c r="E4156" i="3"/>
  <c r="E4155" i="3"/>
  <c r="E4154" i="3"/>
  <c r="E4153" i="3"/>
  <c r="E4152" i="3"/>
  <c r="E4151" i="3"/>
  <c r="E4150" i="3"/>
  <c r="E4149" i="3"/>
  <c r="E4148" i="3"/>
  <c r="E4147" i="3"/>
  <c r="E4146" i="3"/>
  <c r="E4145" i="3"/>
  <c r="E4144" i="3"/>
  <c r="E4143" i="3"/>
  <c r="E4142" i="3"/>
  <c r="E4141" i="3"/>
  <c r="E4140" i="3"/>
  <c r="E4139" i="3"/>
  <c r="E4138" i="3"/>
  <c r="E4137" i="3"/>
  <c r="E4136" i="3"/>
  <c r="E4135" i="3"/>
  <c r="E4134" i="3"/>
  <c r="E4133" i="3"/>
  <c r="E4132" i="3"/>
  <c r="E4131" i="3"/>
  <c r="E4130" i="3"/>
  <c r="E4129" i="3"/>
  <c r="E4128" i="3"/>
  <c r="E4127" i="3"/>
  <c r="E4126" i="3"/>
  <c r="E4125" i="3"/>
  <c r="E4124" i="3"/>
  <c r="E4123" i="3"/>
  <c r="E4122" i="3"/>
  <c r="E4121" i="3"/>
  <c r="E4120" i="3"/>
  <c r="E4119" i="3"/>
  <c r="E4118" i="3"/>
  <c r="E4117" i="3"/>
  <c r="E4116" i="3"/>
  <c r="E4115" i="3"/>
  <c r="E4114" i="3"/>
  <c r="E4113" i="3"/>
  <c r="E4112" i="3"/>
  <c r="E4111" i="3"/>
  <c r="E4110" i="3"/>
  <c r="E4109" i="3"/>
  <c r="E4108" i="3"/>
  <c r="E4107" i="3"/>
  <c r="E4106" i="3"/>
  <c r="E4105" i="3"/>
  <c r="E4104" i="3"/>
  <c r="E4103" i="3"/>
  <c r="E4102" i="3"/>
  <c r="E4101" i="3"/>
  <c r="E4100" i="3"/>
  <c r="E4099" i="3"/>
  <c r="E4098" i="3"/>
  <c r="E4097" i="3"/>
  <c r="E4096" i="3"/>
  <c r="E4095" i="3"/>
  <c r="E4094" i="3"/>
  <c r="E4093" i="3"/>
  <c r="E4092" i="3"/>
  <c r="E4091" i="3"/>
  <c r="E4090" i="3"/>
  <c r="E4089" i="3"/>
  <c r="E4088" i="3"/>
  <c r="E4087" i="3"/>
  <c r="E4086" i="3"/>
  <c r="E4085" i="3"/>
  <c r="E4084" i="3"/>
  <c r="E4083" i="3"/>
  <c r="E4082" i="3"/>
  <c r="E4081" i="3"/>
  <c r="E4080" i="3"/>
  <c r="E4079" i="3"/>
  <c r="E4078" i="3"/>
  <c r="E4077" i="3"/>
  <c r="E4076" i="3"/>
  <c r="E4075" i="3"/>
  <c r="E4074" i="3"/>
  <c r="E4073" i="3"/>
  <c r="E4072" i="3"/>
  <c r="E4071" i="3"/>
  <c r="E4070" i="3"/>
  <c r="E4069" i="3"/>
  <c r="E4068" i="3"/>
  <c r="E4067" i="3"/>
  <c r="E4066" i="3"/>
  <c r="E4065" i="3"/>
  <c r="E4064" i="3"/>
  <c r="E4063" i="3"/>
  <c r="E4062" i="3"/>
  <c r="E4061" i="3"/>
  <c r="E4060" i="3"/>
  <c r="E4059" i="3"/>
  <c r="E4058" i="3"/>
  <c r="E4057" i="3"/>
  <c r="E4056" i="3"/>
  <c r="E4055" i="3"/>
  <c r="E4054" i="3"/>
  <c r="E4053" i="3"/>
  <c r="E4052" i="3"/>
  <c r="E4051" i="3"/>
  <c r="E4050" i="3"/>
  <c r="E4049" i="3"/>
  <c r="E4048" i="3"/>
  <c r="E4047" i="3"/>
  <c r="E4046" i="3"/>
  <c r="E4045" i="3"/>
  <c r="E4044" i="3"/>
  <c r="E4043" i="3"/>
  <c r="E4042" i="3"/>
  <c r="E4041" i="3"/>
  <c r="E4040" i="3"/>
  <c r="E4039" i="3"/>
  <c r="E4038" i="3"/>
  <c r="E4037" i="3"/>
  <c r="E4036" i="3"/>
  <c r="E4035" i="3"/>
  <c r="E4034" i="3"/>
  <c r="E4033" i="3"/>
  <c r="E4032" i="3"/>
  <c r="E4031" i="3"/>
  <c r="E4030" i="3"/>
  <c r="E4029" i="3"/>
  <c r="E4028" i="3"/>
  <c r="E4027" i="3"/>
  <c r="E4026" i="3"/>
  <c r="E4025" i="3"/>
  <c r="E4024" i="3"/>
  <c r="E4023" i="3"/>
  <c r="E4022" i="3"/>
  <c r="E4021" i="3"/>
  <c r="E4020" i="3"/>
  <c r="E4019" i="3"/>
  <c r="E4018" i="3"/>
  <c r="E4017" i="3"/>
  <c r="E4016" i="3"/>
  <c r="E4015" i="3"/>
  <c r="E4014" i="3"/>
  <c r="E4013" i="3"/>
  <c r="E4012" i="3"/>
  <c r="E4011" i="3"/>
  <c r="E4010" i="3"/>
  <c r="E4009" i="3"/>
  <c r="E4008" i="3"/>
  <c r="E4007" i="3"/>
  <c r="E4006" i="3"/>
  <c r="E4005" i="3"/>
  <c r="E4004" i="3"/>
  <c r="E4003" i="3"/>
  <c r="E4002" i="3"/>
  <c r="E4001" i="3"/>
  <c r="E4000" i="3"/>
  <c r="E3999" i="3"/>
  <c r="E3998" i="3"/>
  <c r="E3997" i="3"/>
  <c r="E3996" i="3"/>
  <c r="E3995" i="3"/>
  <c r="E3994" i="3"/>
  <c r="E3993" i="3"/>
  <c r="E3992" i="3"/>
  <c r="E3991" i="3"/>
  <c r="E3990" i="3"/>
  <c r="E3989" i="3"/>
  <c r="E3988" i="3"/>
  <c r="E3987" i="3"/>
  <c r="E3986" i="3"/>
  <c r="E3985" i="3"/>
  <c r="E3984" i="3"/>
  <c r="E3983" i="3"/>
  <c r="E3982" i="3"/>
  <c r="E3981" i="3"/>
  <c r="E3980" i="3"/>
  <c r="E3979" i="3"/>
  <c r="E3978" i="3"/>
  <c r="E3977" i="3"/>
  <c r="E3976" i="3"/>
  <c r="E3975" i="3"/>
  <c r="E3974" i="3"/>
  <c r="E3973" i="3"/>
  <c r="E3972" i="3"/>
  <c r="E3971" i="3"/>
  <c r="E3970" i="3"/>
  <c r="E3969" i="3"/>
  <c r="E3968" i="3"/>
  <c r="E3967" i="3"/>
  <c r="E3966" i="3"/>
  <c r="E3965" i="3"/>
  <c r="E3964" i="3"/>
  <c r="E3963" i="3"/>
  <c r="E3962" i="3"/>
  <c r="E3961" i="3"/>
  <c r="E3960" i="3"/>
  <c r="E3959" i="3"/>
  <c r="E3958" i="3"/>
  <c r="E3957" i="3"/>
  <c r="E3956" i="3"/>
  <c r="E3955" i="3"/>
  <c r="E3954" i="3"/>
  <c r="E3953" i="3"/>
  <c r="E3952" i="3"/>
  <c r="E3951" i="3"/>
  <c r="E3950" i="3"/>
  <c r="E3949" i="3"/>
  <c r="E3948" i="3"/>
  <c r="E3947" i="3"/>
  <c r="E3946" i="3"/>
  <c r="E3945" i="3"/>
  <c r="E3944" i="3"/>
  <c r="E3943" i="3"/>
  <c r="E3942" i="3"/>
  <c r="E3941" i="3"/>
  <c r="E3940" i="3"/>
  <c r="E3939" i="3"/>
  <c r="E3938" i="3"/>
  <c r="E3937" i="3"/>
  <c r="E3936" i="3"/>
  <c r="E3935" i="3"/>
  <c r="E3934" i="3"/>
  <c r="E3933" i="3"/>
  <c r="E3932" i="3"/>
  <c r="E3931" i="3"/>
  <c r="E3930" i="3"/>
  <c r="E3929" i="3"/>
  <c r="E3928" i="3"/>
  <c r="E3927" i="3"/>
  <c r="E3926" i="3"/>
  <c r="E3925" i="3"/>
  <c r="E3924" i="3"/>
  <c r="E3923" i="3"/>
  <c r="E3922" i="3"/>
  <c r="E3921" i="3"/>
  <c r="E3920" i="3"/>
  <c r="E3919" i="3"/>
  <c r="E3918" i="3"/>
  <c r="E3917" i="3"/>
  <c r="E3916" i="3"/>
  <c r="E3915" i="3"/>
  <c r="E3914" i="3"/>
  <c r="E3913" i="3"/>
  <c r="E3912" i="3"/>
  <c r="E3911" i="3"/>
  <c r="E3910" i="3"/>
  <c r="E3909" i="3"/>
  <c r="E3908" i="3"/>
  <c r="E3907" i="3"/>
  <c r="E3906" i="3"/>
  <c r="E3905" i="3"/>
  <c r="E3904" i="3"/>
  <c r="E3903" i="3"/>
  <c r="E3902" i="3"/>
  <c r="E3901" i="3"/>
  <c r="E3900" i="3"/>
  <c r="E3899" i="3"/>
  <c r="E3898" i="3"/>
  <c r="E3897" i="3"/>
  <c r="E3896" i="3"/>
  <c r="E3895" i="3"/>
  <c r="E3894" i="3"/>
  <c r="E3893" i="3"/>
  <c r="E3892" i="3"/>
  <c r="E3891" i="3"/>
  <c r="E3890" i="3"/>
  <c r="E3889" i="3"/>
  <c r="E3888" i="3"/>
  <c r="E3887" i="3"/>
  <c r="E3886" i="3"/>
  <c r="E3885" i="3"/>
  <c r="E3884" i="3"/>
  <c r="E3883" i="3"/>
  <c r="E3882" i="3"/>
  <c r="E3881" i="3"/>
  <c r="E3880" i="3"/>
  <c r="E3879" i="3"/>
  <c r="E3878" i="3"/>
  <c r="E3877" i="3"/>
  <c r="E3876" i="3"/>
  <c r="E3875" i="3"/>
  <c r="E3874" i="3"/>
  <c r="E3873" i="3"/>
  <c r="E3872" i="3"/>
  <c r="E3871" i="3"/>
  <c r="E3870" i="3"/>
  <c r="E3869" i="3"/>
  <c r="E3868" i="3"/>
  <c r="E3867" i="3"/>
  <c r="E3866" i="3"/>
  <c r="E3865" i="3"/>
  <c r="E3864" i="3"/>
  <c r="E3863" i="3"/>
  <c r="E3862" i="3"/>
  <c r="E3861" i="3"/>
  <c r="E3860" i="3"/>
  <c r="E3859" i="3"/>
  <c r="E3858" i="3"/>
  <c r="E3857" i="3"/>
  <c r="E3856" i="3"/>
  <c r="E3855" i="3"/>
  <c r="E3854" i="3"/>
  <c r="E3853" i="3"/>
  <c r="E3852" i="3"/>
  <c r="E3851" i="3"/>
  <c r="E3850" i="3"/>
  <c r="E3849" i="3"/>
  <c r="E3848" i="3"/>
  <c r="E3847" i="3"/>
  <c r="E3846" i="3"/>
  <c r="E3845" i="3"/>
  <c r="E3844" i="3"/>
  <c r="E3843" i="3"/>
  <c r="E3842" i="3"/>
  <c r="E3841" i="3"/>
  <c r="E3840" i="3"/>
  <c r="E3839" i="3"/>
  <c r="E3838" i="3"/>
  <c r="E3837" i="3"/>
  <c r="E3836" i="3"/>
  <c r="E3835" i="3"/>
  <c r="E3834" i="3"/>
  <c r="E3833" i="3"/>
  <c r="E3832" i="3"/>
  <c r="E3831" i="3"/>
  <c r="E3830" i="3"/>
  <c r="E3829" i="3"/>
  <c r="E3828" i="3"/>
  <c r="E3827" i="3"/>
  <c r="E3826" i="3"/>
  <c r="E3825" i="3"/>
  <c r="E3824" i="3"/>
  <c r="E3823" i="3"/>
  <c r="E3822" i="3"/>
  <c r="E3821" i="3"/>
  <c r="E3820" i="3"/>
  <c r="E3819" i="3"/>
  <c r="E3818" i="3"/>
  <c r="E3817" i="3"/>
  <c r="E3816" i="3"/>
  <c r="E3815" i="3"/>
  <c r="E3814" i="3"/>
  <c r="E3813" i="3"/>
  <c r="E3812" i="3"/>
  <c r="E3811" i="3"/>
  <c r="E3810" i="3"/>
  <c r="E3809" i="3"/>
  <c r="E3808" i="3"/>
  <c r="E3807" i="3"/>
  <c r="E3806" i="3"/>
  <c r="E3805" i="3"/>
  <c r="E3804" i="3"/>
  <c r="E3803" i="3"/>
  <c r="E3802" i="3"/>
  <c r="E3801" i="3"/>
  <c r="E3800" i="3"/>
  <c r="E3799" i="3"/>
  <c r="E3798" i="3"/>
  <c r="E3797" i="3"/>
  <c r="E3796" i="3"/>
  <c r="E3795" i="3"/>
  <c r="E3794" i="3"/>
  <c r="E3793" i="3"/>
  <c r="E3792" i="3"/>
  <c r="E3791" i="3"/>
  <c r="E3790" i="3"/>
  <c r="E3789" i="3"/>
  <c r="E3788" i="3"/>
  <c r="E3787" i="3"/>
  <c r="E3786" i="3"/>
  <c r="E3785" i="3"/>
  <c r="E3784" i="3"/>
  <c r="E3783" i="3"/>
  <c r="E3782" i="3"/>
  <c r="E3781" i="3"/>
  <c r="E3780" i="3"/>
  <c r="E3779" i="3"/>
  <c r="E3778" i="3"/>
  <c r="E3777" i="3"/>
  <c r="E3776" i="3"/>
  <c r="E3775" i="3"/>
  <c r="E3774" i="3"/>
  <c r="E3773" i="3"/>
  <c r="E3772" i="3"/>
  <c r="E3771" i="3"/>
  <c r="E3770" i="3"/>
  <c r="E3769" i="3"/>
  <c r="E3768" i="3"/>
  <c r="E3767" i="3"/>
  <c r="E3766" i="3"/>
  <c r="E3765" i="3"/>
  <c r="E3764" i="3"/>
  <c r="E3763" i="3"/>
  <c r="E3762" i="3"/>
  <c r="E3761" i="3"/>
  <c r="E3760" i="3"/>
  <c r="E3759" i="3"/>
  <c r="E3758" i="3"/>
  <c r="E3757" i="3"/>
  <c r="E3756" i="3"/>
  <c r="E3755" i="3"/>
  <c r="E3754" i="3"/>
  <c r="E3753" i="3"/>
  <c r="E3752" i="3"/>
  <c r="E3751" i="3"/>
  <c r="E3750" i="3"/>
  <c r="E3749" i="3"/>
  <c r="E3748" i="3"/>
  <c r="E3747" i="3"/>
  <c r="E3746" i="3"/>
  <c r="E3745" i="3"/>
  <c r="E3744" i="3"/>
  <c r="E3743" i="3"/>
  <c r="E3742" i="3"/>
  <c r="E3741" i="3"/>
  <c r="E3740" i="3"/>
  <c r="E3739" i="3"/>
  <c r="E3738" i="3"/>
  <c r="E3737" i="3"/>
  <c r="E3736" i="3"/>
  <c r="E3735" i="3"/>
  <c r="E3734" i="3"/>
  <c r="E3733" i="3"/>
  <c r="E3732" i="3"/>
  <c r="E3731" i="3"/>
  <c r="E3730" i="3"/>
  <c r="E3729" i="3"/>
  <c r="E3728" i="3"/>
  <c r="E3727" i="3"/>
  <c r="E3726" i="3"/>
  <c r="E3725" i="3"/>
  <c r="E3724" i="3"/>
  <c r="E3723" i="3"/>
  <c r="E3722" i="3"/>
  <c r="E3721" i="3"/>
  <c r="E3720" i="3"/>
  <c r="E3719" i="3"/>
  <c r="E3718" i="3"/>
  <c r="E3717" i="3"/>
  <c r="E3716" i="3"/>
  <c r="E3715" i="3"/>
  <c r="E3714" i="3"/>
  <c r="E3713" i="3"/>
  <c r="E3712" i="3"/>
  <c r="E3711" i="3"/>
  <c r="E3710" i="3"/>
  <c r="E3709" i="3"/>
  <c r="E3708" i="3"/>
  <c r="E3707" i="3"/>
  <c r="E3706" i="3"/>
  <c r="E3705" i="3"/>
  <c r="E3704" i="3"/>
  <c r="E3703" i="3"/>
  <c r="E3702" i="3"/>
  <c r="E3701" i="3"/>
  <c r="E3700" i="3"/>
  <c r="E3699" i="3"/>
  <c r="E3698" i="3"/>
  <c r="E3697" i="3"/>
  <c r="E3696" i="3"/>
  <c r="E3695" i="3"/>
  <c r="E3694" i="3"/>
  <c r="E3693" i="3"/>
  <c r="E3692" i="3"/>
  <c r="E3691" i="3"/>
  <c r="E3690" i="3"/>
  <c r="E3689" i="3"/>
  <c r="E3688" i="3"/>
  <c r="E3687" i="3"/>
  <c r="E3686" i="3"/>
  <c r="E3685" i="3"/>
  <c r="E3684" i="3"/>
  <c r="E3683" i="3"/>
  <c r="E3682" i="3"/>
  <c r="E3681" i="3"/>
  <c r="E3680" i="3"/>
  <c r="E3679" i="3"/>
  <c r="E3678" i="3"/>
  <c r="E3677" i="3"/>
  <c r="E3676" i="3"/>
  <c r="E3675" i="3"/>
  <c r="E3674" i="3"/>
  <c r="E3673" i="3"/>
  <c r="E3672" i="3"/>
  <c r="E3671" i="3"/>
  <c r="E3670" i="3"/>
  <c r="E3669" i="3"/>
  <c r="E3668" i="3"/>
  <c r="E3667" i="3"/>
  <c r="E3666" i="3"/>
  <c r="E3665" i="3"/>
  <c r="E3664" i="3"/>
  <c r="E3663" i="3"/>
  <c r="E3662" i="3"/>
  <c r="E3661" i="3"/>
  <c r="E3660" i="3"/>
  <c r="E3659" i="3"/>
  <c r="E3658" i="3"/>
  <c r="E3657" i="3"/>
  <c r="E3656" i="3"/>
  <c r="E3655" i="3"/>
  <c r="E3654" i="3"/>
  <c r="E3653" i="3"/>
  <c r="E3652" i="3"/>
  <c r="E3651" i="3"/>
  <c r="E3650" i="3"/>
  <c r="E3649" i="3"/>
  <c r="E3648" i="3"/>
  <c r="E3647" i="3"/>
  <c r="E3646" i="3"/>
  <c r="E3645" i="3"/>
  <c r="E3644" i="3"/>
  <c r="E3643" i="3"/>
  <c r="E3642" i="3"/>
  <c r="E3641" i="3"/>
  <c r="E3640" i="3"/>
  <c r="E3639" i="3"/>
  <c r="E3638" i="3"/>
  <c r="E3637" i="3"/>
  <c r="E3636" i="3"/>
  <c r="E3635" i="3"/>
  <c r="E3634" i="3"/>
  <c r="E3633" i="3"/>
  <c r="E3632" i="3"/>
  <c r="E3631" i="3"/>
  <c r="E3630" i="3"/>
  <c r="E3629" i="3"/>
  <c r="E3628" i="3"/>
  <c r="E3627" i="3"/>
  <c r="E3626" i="3"/>
  <c r="E3625" i="3"/>
  <c r="E3624" i="3"/>
  <c r="E3623" i="3"/>
  <c r="E3622" i="3"/>
  <c r="E3621" i="3"/>
  <c r="E3620" i="3"/>
  <c r="E3619" i="3"/>
  <c r="E3618" i="3"/>
  <c r="E3617" i="3"/>
  <c r="E3616" i="3"/>
  <c r="E3615" i="3"/>
  <c r="E3614" i="3"/>
  <c r="E3613" i="3"/>
  <c r="E3612" i="3"/>
  <c r="E3611" i="3"/>
  <c r="E3610" i="3"/>
  <c r="E3609" i="3"/>
  <c r="E3608" i="3"/>
  <c r="E3607" i="3"/>
  <c r="E3606" i="3"/>
  <c r="E3605" i="3"/>
  <c r="E3604" i="3"/>
  <c r="E3603" i="3"/>
  <c r="E3602" i="3"/>
  <c r="E3601" i="3"/>
  <c r="E3600" i="3"/>
  <c r="E3599" i="3"/>
  <c r="E3598" i="3"/>
  <c r="E3597" i="3"/>
  <c r="E3596" i="3"/>
  <c r="E3595" i="3"/>
  <c r="E3594" i="3"/>
  <c r="E3593" i="3"/>
  <c r="E3592" i="3"/>
  <c r="E3591" i="3"/>
  <c r="E3590" i="3"/>
  <c r="E3589" i="3"/>
  <c r="E3588" i="3"/>
  <c r="E3587" i="3"/>
  <c r="E3586" i="3"/>
  <c r="E3585" i="3"/>
  <c r="E3584" i="3"/>
  <c r="E3583" i="3"/>
  <c r="E3582" i="3"/>
  <c r="E3581" i="3"/>
  <c r="E3580" i="3"/>
  <c r="E3579" i="3"/>
  <c r="E3578" i="3"/>
  <c r="E3577" i="3"/>
  <c r="E3576" i="3"/>
  <c r="E3575" i="3"/>
  <c r="E3574" i="3"/>
  <c r="E3573" i="3"/>
  <c r="E3572" i="3"/>
  <c r="E3571" i="3"/>
  <c r="E3570" i="3"/>
  <c r="E3569" i="3"/>
  <c r="E3568" i="3"/>
  <c r="E3567" i="3"/>
  <c r="E3566" i="3"/>
  <c r="E3565" i="3"/>
  <c r="E3564" i="3"/>
  <c r="E3563" i="3"/>
  <c r="E3562" i="3"/>
  <c r="E3561" i="3"/>
  <c r="E3560" i="3"/>
  <c r="E3559" i="3"/>
  <c r="E3558" i="3"/>
  <c r="E3557" i="3"/>
  <c r="E3556" i="3"/>
  <c r="E3555" i="3"/>
  <c r="E3554" i="3"/>
  <c r="E3553" i="3"/>
  <c r="E3552" i="3"/>
  <c r="E3551" i="3"/>
  <c r="E3550" i="3"/>
  <c r="E3549" i="3"/>
  <c r="E3548" i="3"/>
  <c r="E3547" i="3"/>
  <c r="E3546" i="3"/>
  <c r="E3545" i="3"/>
  <c r="E3544" i="3"/>
  <c r="E3543" i="3"/>
  <c r="E3542" i="3"/>
  <c r="E3541" i="3"/>
  <c r="E3540" i="3"/>
  <c r="E3539" i="3"/>
  <c r="E3538" i="3"/>
  <c r="E3537" i="3"/>
  <c r="E3536" i="3"/>
  <c r="E3535" i="3"/>
  <c r="E3534" i="3"/>
  <c r="E3533" i="3"/>
  <c r="E3532" i="3"/>
  <c r="E3531" i="3"/>
  <c r="E3530" i="3"/>
  <c r="E3529" i="3"/>
  <c r="E3528" i="3"/>
  <c r="E3527" i="3"/>
  <c r="E3526" i="3"/>
  <c r="E3525" i="3"/>
  <c r="E3524" i="3"/>
  <c r="E3523" i="3"/>
  <c r="E3522" i="3"/>
  <c r="E3521" i="3"/>
  <c r="E3520" i="3"/>
  <c r="E3519" i="3"/>
  <c r="E3518" i="3"/>
  <c r="E3517" i="3"/>
  <c r="E3516" i="3"/>
  <c r="E3515" i="3"/>
  <c r="E3514" i="3"/>
  <c r="E3513" i="3"/>
  <c r="E3512" i="3"/>
  <c r="E3511" i="3"/>
  <c r="E3510" i="3"/>
  <c r="E3509" i="3"/>
  <c r="E3508" i="3"/>
  <c r="E3507" i="3"/>
  <c r="E3506" i="3"/>
  <c r="E3505" i="3"/>
  <c r="E3504" i="3"/>
  <c r="E3503" i="3"/>
  <c r="E3502" i="3"/>
  <c r="E3501" i="3"/>
  <c r="E3500" i="3"/>
  <c r="E3499" i="3"/>
  <c r="E3498" i="3"/>
  <c r="E3497" i="3"/>
  <c r="E3496" i="3"/>
  <c r="E3495" i="3"/>
  <c r="E3494" i="3"/>
  <c r="E3493" i="3"/>
  <c r="E3492" i="3"/>
  <c r="E3491" i="3"/>
  <c r="E3490" i="3"/>
  <c r="E3489" i="3"/>
  <c r="E3488" i="3"/>
  <c r="E3487" i="3"/>
  <c r="E3486" i="3"/>
  <c r="E3485" i="3"/>
  <c r="E3484" i="3"/>
  <c r="E3483" i="3"/>
  <c r="E3482" i="3"/>
  <c r="E3481" i="3"/>
  <c r="E3480" i="3"/>
  <c r="E3479" i="3"/>
  <c r="E3478" i="3"/>
  <c r="E3477" i="3"/>
  <c r="E3476" i="3"/>
  <c r="E3475" i="3"/>
  <c r="E3474" i="3"/>
  <c r="E3473" i="3"/>
  <c r="E3472" i="3"/>
  <c r="E3471" i="3"/>
  <c r="E3470" i="3"/>
  <c r="E3469" i="3"/>
  <c r="E3468" i="3"/>
  <c r="E3467" i="3"/>
  <c r="E3466" i="3"/>
  <c r="E3465" i="3"/>
  <c r="E3464" i="3"/>
  <c r="E3463" i="3"/>
  <c r="E3462" i="3"/>
  <c r="E3461" i="3"/>
  <c r="E3460" i="3"/>
  <c r="E3459" i="3"/>
  <c r="E3458" i="3"/>
  <c r="E3457" i="3"/>
  <c r="E3456" i="3"/>
  <c r="E3455" i="3"/>
  <c r="E3454" i="3"/>
  <c r="E3453" i="3"/>
  <c r="E3452" i="3"/>
  <c r="E3451" i="3"/>
  <c r="E3450" i="3"/>
  <c r="E3449" i="3"/>
  <c r="E3448" i="3"/>
  <c r="E3447" i="3"/>
  <c r="E3446" i="3"/>
  <c r="E3445" i="3"/>
  <c r="E3444" i="3"/>
  <c r="E3443" i="3"/>
  <c r="E3442" i="3"/>
  <c r="E3441" i="3"/>
  <c r="E3440" i="3"/>
  <c r="E3439" i="3"/>
  <c r="E3438" i="3"/>
  <c r="E3437" i="3"/>
  <c r="E3436" i="3"/>
  <c r="E3435" i="3"/>
  <c r="E3434" i="3"/>
  <c r="E3433" i="3"/>
  <c r="E3432" i="3"/>
  <c r="E3431" i="3"/>
  <c r="E3430" i="3"/>
  <c r="E3429" i="3"/>
  <c r="E3428" i="3"/>
  <c r="E3427" i="3"/>
  <c r="E3426" i="3"/>
  <c r="E3425" i="3"/>
  <c r="E3424" i="3"/>
  <c r="E3423" i="3"/>
  <c r="E3422" i="3"/>
  <c r="E3421" i="3"/>
  <c r="E3420" i="3"/>
  <c r="E3419" i="3"/>
  <c r="E3418" i="3"/>
  <c r="E3417" i="3"/>
  <c r="E3416" i="3"/>
  <c r="E3415" i="3"/>
  <c r="E3414" i="3"/>
  <c r="E3413" i="3"/>
  <c r="E3412" i="3"/>
  <c r="E3411" i="3"/>
  <c r="E3410" i="3"/>
  <c r="E3409" i="3"/>
  <c r="E3408" i="3"/>
  <c r="E3407" i="3"/>
  <c r="E3406" i="3"/>
  <c r="E3405" i="3"/>
  <c r="E3404" i="3"/>
  <c r="E3403" i="3"/>
  <c r="E3402" i="3"/>
  <c r="E3401" i="3"/>
  <c r="E3400" i="3"/>
  <c r="E3399" i="3"/>
  <c r="E3398" i="3"/>
  <c r="E3397" i="3"/>
  <c r="E3396" i="3"/>
  <c r="E3395" i="3"/>
  <c r="E3394" i="3"/>
  <c r="E3393" i="3"/>
  <c r="E3392" i="3"/>
  <c r="E3391" i="3"/>
  <c r="E3390" i="3"/>
  <c r="E3389" i="3"/>
  <c r="E3388" i="3"/>
  <c r="E3387" i="3"/>
  <c r="E3386" i="3"/>
  <c r="E3385" i="3"/>
  <c r="E3384" i="3"/>
  <c r="E3383" i="3"/>
  <c r="E3382" i="3"/>
  <c r="E3381" i="3"/>
  <c r="E3380" i="3"/>
  <c r="E3379" i="3"/>
  <c r="E3378" i="3"/>
  <c r="E3377" i="3"/>
  <c r="E3376" i="3"/>
  <c r="E3375" i="3"/>
  <c r="E3374" i="3"/>
  <c r="E3373" i="3"/>
  <c r="E3372" i="3"/>
  <c r="E3371" i="3"/>
  <c r="E3370" i="3"/>
  <c r="E3369" i="3"/>
  <c r="E3368" i="3"/>
  <c r="E3367" i="3"/>
  <c r="E3366" i="3"/>
  <c r="E3365" i="3"/>
  <c r="E3364" i="3"/>
  <c r="E3363" i="3"/>
  <c r="E3362" i="3"/>
  <c r="E3361" i="3"/>
  <c r="E3360" i="3"/>
  <c r="E3359" i="3"/>
  <c r="E3358" i="3"/>
  <c r="E3357" i="3"/>
  <c r="E3356" i="3"/>
  <c r="E3355" i="3"/>
  <c r="E3354" i="3"/>
  <c r="E3353" i="3"/>
  <c r="E3352" i="3"/>
  <c r="E3351" i="3"/>
  <c r="E3350" i="3"/>
  <c r="E3349" i="3"/>
  <c r="E3348" i="3"/>
  <c r="E3347" i="3"/>
  <c r="E3346" i="3"/>
  <c r="E3345" i="3"/>
  <c r="E3344" i="3"/>
  <c r="E3343" i="3"/>
  <c r="E3342" i="3"/>
  <c r="E3341" i="3"/>
  <c r="E3340" i="3"/>
  <c r="E3339" i="3"/>
  <c r="E3338" i="3"/>
  <c r="E3337" i="3"/>
  <c r="E3336" i="3"/>
  <c r="E3335" i="3"/>
  <c r="E3334" i="3"/>
  <c r="E3333" i="3"/>
  <c r="E3332" i="3"/>
  <c r="E3331" i="3"/>
  <c r="E3330" i="3"/>
  <c r="E3329" i="3"/>
  <c r="E3328" i="3"/>
  <c r="E3327" i="3"/>
  <c r="E3326" i="3"/>
  <c r="E3325" i="3"/>
  <c r="E3324" i="3"/>
  <c r="E3323" i="3"/>
  <c r="E3322" i="3"/>
  <c r="E3321" i="3"/>
  <c r="E3320" i="3"/>
  <c r="E3319" i="3"/>
  <c r="E3318" i="3"/>
  <c r="E3317" i="3"/>
  <c r="E3316" i="3"/>
  <c r="E3315" i="3"/>
  <c r="E3314" i="3"/>
  <c r="E3313" i="3"/>
  <c r="E3312" i="3"/>
  <c r="E3311" i="3"/>
  <c r="E3310" i="3"/>
  <c r="E3309" i="3"/>
  <c r="E3308" i="3"/>
  <c r="E3307" i="3"/>
  <c r="E3306" i="3"/>
  <c r="E3305" i="3"/>
  <c r="E3304" i="3"/>
  <c r="E3303" i="3"/>
  <c r="E3302" i="3"/>
  <c r="E3301" i="3"/>
  <c r="E3300" i="3"/>
  <c r="E3299" i="3"/>
  <c r="E3298" i="3"/>
  <c r="E3297" i="3"/>
  <c r="E3296" i="3"/>
  <c r="E3295" i="3"/>
  <c r="E3294" i="3"/>
  <c r="E3293" i="3"/>
  <c r="E3292" i="3"/>
  <c r="E3291" i="3"/>
  <c r="E3290" i="3"/>
  <c r="E3289" i="3"/>
  <c r="E3288" i="3"/>
  <c r="E3287" i="3"/>
  <c r="E3286" i="3"/>
  <c r="E3285" i="3"/>
  <c r="E3284" i="3"/>
  <c r="E3283" i="3"/>
  <c r="E3282" i="3"/>
  <c r="E3281" i="3"/>
  <c r="E3280" i="3"/>
  <c r="E3279" i="3"/>
  <c r="E3278" i="3"/>
  <c r="E3277" i="3"/>
  <c r="E3276" i="3"/>
  <c r="E3275" i="3"/>
  <c r="E3274" i="3"/>
  <c r="E3273" i="3"/>
  <c r="E3272" i="3"/>
  <c r="E3271" i="3"/>
  <c r="E3270" i="3"/>
  <c r="E3269" i="3"/>
  <c r="E3268" i="3"/>
  <c r="E3267" i="3"/>
  <c r="E3266" i="3"/>
  <c r="E3265" i="3"/>
  <c r="E3264" i="3"/>
  <c r="E3263" i="3"/>
  <c r="E3262" i="3"/>
  <c r="E3261" i="3"/>
  <c r="E3260" i="3"/>
  <c r="E3259" i="3"/>
  <c r="E3258" i="3"/>
  <c r="E3257" i="3"/>
  <c r="E3256" i="3"/>
  <c r="E3255" i="3"/>
  <c r="E3254" i="3"/>
  <c r="E3253" i="3"/>
  <c r="E3252" i="3"/>
  <c r="E3251" i="3"/>
  <c r="E3250" i="3"/>
  <c r="E3249" i="3"/>
  <c r="E3248" i="3"/>
  <c r="E3247" i="3"/>
  <c r="E3246" i="3"/>
  <c r="E3245" i="3"/>
  <c r="E3244" i="3"/>
  <c r="E3243" i="3"/>
  <c r="E3242" i="3"/>
  <c r="E3241" i="3"/>
  <c r="E3240" i="3"/>
  <c r="E3239" i="3"/>
  <c r="E3238" i="3"/>
  <c r="E3237" i="3"/>
  <c r="E3236" i="3"/>
  <c r="E3235" i="3"/>
  <c r="E3234" i="3"/>
  <c r="E3233" i="3"/>
  <c r="E3232" i="3"/>
  <c r="E3231" i="3"/>
  <c r="E3230" i="3"/>
  <c r="E3229" i="3"/>
  <c r="E3228" i="3"/>
  <c r="E3227" i="3"/>
  <c r="E3226" i="3"/>
  <c r="E3225" i="3"/>
  <c r="E3224" i="3"/>
  <c r="E3223" i="3"/>
  <c r="E3222" i="3"/>
  <c r="E3221" i="3"/>
  <c r="E3220" i="3"/>
  <c r="E3219" i="3"/>
  <c r="E3218" i="3"/>
  <c r="E3217" i="3"/>
  <c r="E3216" i="3"/>
  <c r="E3215" i="3"/>
  <c r="E3214" i="3"/>
  <c r="E3213" i="3"/>
  <c r="E3212" i="3"/>
  <c r="E3211" i="3"/>
  <c r="E3210" i="3"/>
  <c r="E3209" i="3"/>
  <c r="E3208" i="3"/>
  <c r="E3207" i="3"/>
  <c r="E3206" i="3"/>
  <c r="E3205" i="3"/>
  <c r="E3204" i="3"/>
  <c r="E3203" i="3"/>
  <c r="E3202" i="3"/>
  <c r="E3201" i="3"/>
  <c r="E3200" i="3"/>
  <c r="E3199" i="3"/>
  <c r="E3198" i="3"/>
  <c r="E3197" i="3"/>
  <c r="E3196" i="3"/>
  <c r="E3195" i="3"/>
  <c r="E3194" i="3"/>
  <c r="E3193" i="3"/>
  <c r="E3192" i="3"/>
  <c r="E3191" i="3"/>
  <c r="E3190" i="3"/>
  <c r="E3189" i="3"/>
  <c r="E3188" i="3"/>
  <c r="E3187" i="3"/>
  <c r="E3186" i="3"/>
  <c r="E3185" i="3"/>
  <c r="E3184" i="3"/>
  <c r="E3183" i="3"/>
  <c r="E3182" i="3"/>
  <c r="E3181" i="3"/>
  <c r="E3180" i="3"/>
  <c r="E3179" i="3"/>
  <c r="E3178" i="3"/>
  <c r="E3177" i="3"/>
  <c r="E3176" i="3"/>
  <c r="E3175" i="3"/>
  <c r="E3174" i="3"/>
  <c r="E3173" i="3"/>
  <c r="E3172" i="3"/>
  <c r="E3171" i="3"/>
  <c r="E3170" i="3"/>
  <c r="E3169" i="3"/>
  <c r="E3168" i="3"/>
  <c r="E3167" i="3"/>
  <c r="E3166" i="3"/>
  <c r="E3165" i="3"/>
  <c r="E3164" i="3"/>
  <c r="E3163" i="3"/>
  <c r="E3162" i="3"/>
  <c r="E3161" i="3"/>
  <c r="E3160" i="3"/>
  <c r="E3159" i="3"/>
  <c r="E3158" i="3"/>
  <c r="E3157" i="3"/>
  <c r="E3156" i="3"/>
  <c r="E3155" i="3"/>
  <c r="E3154" i="3"/>
  <c r="E3153" i="3"/>
  <c r="E3152" i="3"/>
  <c r="E3151" i="3"/>
  <c r="E3150" i="3"/>
  <c r="E3149" i="3"/>
  <c r="E3148" i="3"/>
  <c r="E3147" i="3"/>
  <c r="E3146" i="3"/>
  <c r="E3145" i="3"/>
  <c r="E3144" i="3"/>
  <c r="E3143" i="3"/>
  <c r="E3142" i="3"/>
  <c r="E3141" i="3"/>
  <c r="E3140" i="3"/>
  <c r="E3139" i="3"/>
  <c r="E3138" i="3"/>
  <c r="E3137" i="3"/>
  <c r="E3136" i="3"/>
  <c r="E3135" i="3"/>
  <c r="E3134" i="3"/>
  <c r="E3133" i="3"/>
  <c r="E3132" i="3"/>
  <c r="E3131" i="3"/>
  <c r="E3130" i="3"/>
  <c r="E3129" i="3"/>
  <c r="E3128" i="3"/>
  <c r="E3127" i="3"/>
  <c r="E3126" i="3"/>
  <c r="E3125" i="3"/>
  <c r="E3124" i="3"/>
  <c r="E3123" i="3"/>
  <c r="E3122" i="3"/>
  <c r="E3121" i="3"/>
  <c r="E3120" i="3"/>
  <c r="E3119" i="3"/>
  <c r="E3118" i="3"/>
  <c r="E3117" i="3"/>
  <c r="E3116" i="3"/>
  <c r="E3115" i="3"/>
  <c r="E3114" i="3"/>
  <c r="E3113" i="3"/>
  <c r="E3112" i="3"/>
  <c r="E3111" i="3"/>
  <c r="E3110" i="3"/>
  <c r="E3109" i="3"/>
  <c r="E3108" i="3"/>
  <c r="E3107" i="3"/>
  <c r="E3106" i="3"/>
  <c r="E3105" i="3"/>
  <c r="E3104" i="3"/>
  <c r="E3103" i="3"/>
  <c r="E3102" i="3"/>
  <c r="E3101" i="3"/>
  <c r="E3100" i="3"/>
  <c r="E3099" i="3"/>
  <c r="E3098" i="3"/>
  <c r="E3097" i="3"/>
  <c r="E3096" i="3"/>
  <c r="E3095" i="3"/>
  <c r="E3094" i="3"/>
  <c r="E3093" i="3"/>
  <c r="E3092" i="3"/>
  <c r="E3091" i="3"/>
  <c r="E3090" i="3"/>
  <c r="E3089" i="3"/>
  <c r="E3088" i="3"/>
  <c r="E3087" i="3"/>
  <c r="E3086" i="3"/>
  <c r="E3085" i="3"/>
  <c r="E3084" i="3"/>
  <c r="E3083" i="3"/>
  <c r="E3082" i="3"/>
  <c r="E3081" i="3"/>
  <c r="E3080" i="3"/>
  <c r="E3079" i="3"/>
  <c r="E3078" i="3"/>
  <c r="E3077" i="3"/>
  <c r="E3076" i="3"/>
  <c r="E3075" i="3"/>
  <c r="E3074" i="3"/>
  <c r="E3073" i="3"/>
  <c r="E3072" i="3"/>
  <c r="E3071" i="3"/>
  <c r="E3070" i="3"/>
  <c r="E3069" i="3"/>
  <c r="E3068" i="3"/>
  <c r="E3067" i="3"/>
  <c r="E3066" i="3"/>
  <c r="E3065" i="3"/>
  <c r="E3064" i="3"/>
  <c r="E3063" i="3"/>
  <c r="E3062" i="3"/>
  <c r="E3061" i="3"/>
  <c r="E3060" i="3"/>
  <c r="E3059" i="3"/>
  <c r="E3058" i="3"/>
  <c r="E3057" i="3"/>
  <c r="E3056" i="3"/>
  <c r="E3055" i="3"/>
  <c r="E3054" i="3"/>
  <c r="E3053" i="3"/>
  <c r="E3052" i="3"/>
  <c r="E3051" i="3"/>
  <c r="E3050" i="3"/>
  <c r="E3049" i="3"/>
  <c r="E3048" i="3"/>
  <c r="E3047" i="3"/>
  <c r="E3046" i="3"/>
  <c r="E3045" i="3"/>
  <c r="E3044" i="3"/>
  <c r="E3043" i="3"/>
  <c r="E3042" i="3"/>
  <c r="E3041" i="3"/>
  <c r="E3040" i="3"/>
  <c r="E3039" i="3"/>
  <c r="E3038" i="3"/>
  <c r="E3037" i="3"/>
  <c r="E3036" i="3"/>
  <c r="E3035" i="3"/>
  <c r="E3034" i="3"/>
  <c r="E3033" i="3"/>
  <c r="E3032" i="3"/>
  <c r="E3031" i="3"/>
  <c r="E3030" i="3"/>
  <c r="E3029" i="3"/>
  <c r="E3028" i="3"/>
  <c r="E3027" i="3"/>
  <c r="E3026" i="3"/>
  <c r="E3025" i="3"/>
  <c r="E3024" i="3"/>
  <c r="E3023" i="3"/>
  <c r="E3022" i="3"/>
  <c r="E3021" i="3"/>
  <c r="E3020" i="3"/>
  <c r="E3019" i="3"/>
  <c r="E3018" i="3"/>
  <c r="E3017" i="3"/>
  <c r="E3016" i="3"/>
  <c r="E3015" i="3"/>
  <c r="E3014" i="3"/>
  <c r="E3013" i="3"/>
  <c r="E3012" i="3"/>
  <c r="E3011" i="3"/>
  <c r="E3010" i="3"/>
  <c r="E3009" i="3"/>
  <c r="E3008" i="3"/>
  <c r="E3007" i="3"/>
  <c r="E3006" i="3"/>
  <c r="E3005" i="3"/>
  <c r="E3004" i="3"/>
  <c r="E3003" i="3"/>
  <c r="E3002" i="3"/>
  <c r="E3001" i="3"/>
  <c r="E3000" i="3"/>
  <c r="E2999" i="3"/>
  <c r="E2998" i="3"/>
  <c r="E2997" i="3"/>
  <c r="E2996" i="3"/>
  <c r="E2995" i="3"/>
  <c r="E2994" i="3"/>
  <c r="E2993" i="3"/>
  <c r="E2992" i="3"/>
  <c r="E2991" i="3"/>
  <c r="E2990" i="3"/>
  <c r="E2989" i="3"/>
  <c r="E2988" i="3"/>
  <c r="E2987" i="3"/>
  <c r="E2986" i="3"/>
  <c r="E2985" i="3"/>
  <c r="E2984" i="3"/>
  <c r="E2983" i="3"/>
  <c r="E2982" i="3"/>
  <c r="E2981" i="3"/>
  <c r="E2980" i="3"/>
  <c r="E2979" i="3"/>
  <c r="E2978" i="3"/>
  <c r="E2977" i="3"/>
  <c r="E2976" i="3"/>
  <c r="E2975" i="3"/>
  <c r="E2974" i="3"/>
  <c r="E2973" i="3"/>
  <c r="E2972" i="3"/>
  <c r="E2971" i="3"/>
  <c r="E2970" i="3"/>
  <c r="E2969" i="3"/>
  <c r="E2968" i="3"/>
  <c r="E2967" i="3"/>
  <c r="E2966" i="3"/>
  <c r="E2965" i="3"/>
  <c r="E2964" i="3"/>
  <c r="E2963" i="3"/>
  <c r="E2962" i="3"/>
  <c r="E2961" i="3"/>
  <c r="E2960" i="3"/>
  <c r="E2959" i="3"/>
  <c r="E2958" i="3"/>
  <c r="E2957" i="3"/>
  <c r="E2956" i="3"/>
  <c r="E2955" i="3"/>
  <c r="E2954" i="3"/>
  <c r="E2953" i="3"/>
  <c r="E2952" i="3"/>
  <c r="E2951" i="3"/>
  <c r="E2950" i="3"/>
  <c r="E2949" i="3"/>
  <c r="E2948" i="3"/>
  <c r="E2947" i="3"/>
  <c r="E2946" i="3"/>
  <c r="E2945" i="3"/>
  <c r="E2944" i="3"/>
  <c r="E2943" i="3"/>
  <c r="E2942" i="3"/>
  <c r="E2941" i="3"/>
  <c r="E2940" i="3"/>
  <c r="E2939" i="3"/>
  <c r="E2938" i="3"/>
  <c r="E2937" i="3"/>
  <c r="E2936" i="3"/>
  <c r="E2935" i="3"/>
  <c r="E2934" i="3"/>
  <c r="E2933" i="3"/>
  <c r="E2932" i="3"/>
  <c r="E2931" i="3"/>
  <c r="E2930" i="3"/>
  <c r="E2929" i="3"/>
  <c r="E2928" i="3"/>
  <c r="E2927" i="3"/>
  <c r="E2926" i="3"/>
  <c r="E2925" i="3"/>
  <c r="E2924" i="3"/>
  <c r="E2923" i="3"/>
  <c r="E2922" i="3"/>
  <c r="E2921" i="3"/>
  <c r="E2920" i="3"/>
  <c r="E2919" i="3"/>
  <c r="E2918" i="3"/>
  <c r="E2917" i="3"/>
  <c r="E2916" i="3"/>
  <c r="E2915" i="3"/>
  <c r="E2914" i="3"/>
  <c r="E2913" i="3"/>
  <c r="E2912" i="3"/>
  <c r="E2911" i="3"/>
  <c r="E2910" i="3"/>
  <c r="E2909" i="3"/>
  <c r="E2908" i="3"/>
  <c r="E2907" i="3"/>
  <c r="E2906" i="3"/>
  <c r="E2905" i="3"/>
  <c r="E2904" i="3"/>
  <c r="E2903" i="3"/>
  <c r="E2902" i="3"/>
  <c r="E2901" i="3"/>
  <c r="E2900" i="3"/>
  <c r="E2899" i="3"/>
  <c r="E2898" i="3"/>
  <c r="E2897" i="3"/>
  <c r="E2896" i="3"/>
  <c r="E2895" i="3"/>
  <c r="E2894" i="3"/>
  <c r="E2893" i="3"/>
  <c r="E2892" i="3"/>
  <c r="E2891" i="3"/>
  <c r="E2890" i="3"/>
  <c r="E2889" i="3"/>
  <c r="E2888" i="3"/>
  <c r="E2887" i="3"/>
  <c r="E2886" i="3"/>
  <c r="E2885" i="3"/>
  <c r="E2884" i="3"/>
  <c r="E2883" i="3"/>
  <c r="E2882" i="3"/>
  <c r="E2881" i="3"/>
  <c r="E2880" i="3"/>
  <c r="E2879" i="3"/>
  <c r="E2878" i="3"/>
  <c r="E2877" i="3"/>
  <c r="E2876" i="3"/>
  <c r="E2875" i="3"/>
  <c r="E2874" i="3"/>
  <c r="E2873" i="3"/>
  <c r="E2872" i="3"/>
  <c r="E2871" i="3"/>
  <c r="E2870" i="3"/>
  <c r="E2869" i="3"/>
  <c r="E2868" i="3"/>
  <c r="E2867" i="3"/>
  <c r="E2866" i="3"/>
  <c r="E2865" i="3"/>
  <c r="E2864" i="3"/>
  <c r="E2863" i="3"/>
  <c r="E2862" i="3"/>
  <c r="E2861" i="3"/>
  <c r="E2860" i="3"/>
  <c r="E2859" i="3"/>
  <c r="E2858" i="3"/>
  <c r="E2857" i="3"/>
  <c r="E2856" i="3"/>
  <c r="E2855" i="3"/>
  <c r="E2854" i="3"/>
  <c r="E2853" i="3"/>
  <c r="E2852" i="3"/>
  <c r="E2851" i="3"/>
  <c r="E2850" i="3"/>
  <c r="E2849" i="3"/>
  <c r="E2848" i="3"/>
  <c r="E2847" i="3"/>
  <c r="E2846" i="3"/>
  <c r="E2845" i="3"/>
  <c r="E2844" i="3"/>
  <c r="E2843" i="3"/>
  <c r="E2842" i="3"/>
  <c r="E2841" i="3"/>
  <c r="E2840" i="3"/>
  <c r="E2839" i="3"/>
  <c r="E2838" i="3"/>
  <c r="E2837" i="3"/>
  <c r="E2836" i="3"/>
  <c r="E2835" i="3"/>
  <c r="E2834" i="3"/>
  <c r="E2833" i="3"/>
  <c r="E2832" i="3"/>
  <c r="E2831" i="3"/>
  <c r="E2830" i="3"/>
  <c r="E2829" i="3"/>
  <c r="E2828" i="3"/>
  <c r="E2827" i="3"/>
  <c r="E2826" i="3"/>
  <c r="E2825" i="3"/>
  <c r="E2824" i="3"/>
  <c r="E2823" i="3"/>
  <c r="E2822" i="3"/>
  <c r="E2821" i="3"/>
  <c r="E2820" i="3"/>
  <c r="E2819" i="3"/>
  <c r="E2818" i="3"/>
  <c r="E2817" i="3"/>
  <c r="E2816" i="3"/>
  <c r="E2815" i="3"/>
  <c r="E2814" i="3"/>
  <c r="E2813" i="3"/>
  <c r="E2812" i="3"/>
  <c r="E2811" i="3"/>
  <c r="E2810" i="3"/>
  <c r="E2809" i="3"/>
  <c r="E2808" i="3"/>
  <c r="E2807" i="3"/>
  <c r="E2806" i="3"/>
  <c r="E2805" i="3"/>
  <c r="E2804" i="3"/>
  <c r="E2803" i="3"/>
  <c r="E2802" i="3"/>
  <c r="E2801" i="3"/>
  <c r="E2800" i="3"/>
  <c r="E2799" i="3"/>
  <c r="E2798" i="3"/>
  <c r="E2797" i="3"/>
  <c r="E2796" i="3"/>
  <c r="E2795" i="3"/>
  <c r="E2794" i="3"/>
  <c r="E2793" i="3"/>
  <c r="E2792" i="3"/>
  <c r="E2791" i="3"/>
  <c r="E2790" i="3"/>
  <c r="E2789" i="3"/>
  <c r="E2788" i="3"/>
  <c r="E2787" i="3"/>
  <c r="E2786" i="3"/>
  <c r="E2785" i="3"/>
  <c r="E2784" i="3"/>
  <c r="E2783" i="3"/>
  <c r="E2782" i="3"/>
  <c r="E2781" i="3"/>
  <c r="E2780" i="3"/>
  <c r="E2779" i="3"/>
  <c r="E2778" i="3"/>
  <c r="E2777" i="3"/>
  <c r="E2776" i="3"/>
  <c r="E2775" i="3"/>
  <c r="E2774" i="3"/>
  <c r="E2773" i="3"/>
  <c r="E2772" i="3"/>
  <c r="E2771" i="3"/>
  <c r="E2770" i="3"/>
  <c r="E2769" i="3"/>
  <c r="E2768" i="3"/>
  <c r="E2767" i="3"/>
  <c r="E2766" i="3"/>
  <c r="E2765" i="3"/>
  <c r="E2764" i="3"/>
  <c r="E2763" i="3"/>
  <c r="E2762" i="3"/>
  <c r="E2761" i="3"/>
  <c r="E2760" i="3"/>
  <c r="E2759" i="3"/>
  <c r="E2758" i="3"/>
  <c r="E2757" i="3"/>
  <c r="E2756" i="3"/>
  <c r="E2755" i="3"/>
  <c r="E2754" i="3"/>
  <c r="E2753" i="3"/>
  <c r="E2752" i="3"/>
  <c r="E2751" i="3"/>
  <c r="E2750" i="3"/>
  <c r="E2749" i="3"/>
  <c r="E2748" i="3"/>
  <c r="E2747" i="3"/>
  <c r="E2746" i="3"/>
  <c r="E2745" i="3"/>
  <c r="E2744" i="3"/>
  <c r="E2743" i="3"/>
  <c r="E2742" i="3"/>
  <c r="E2741" i="3"/>
  <c r="E2740" i="3"/>
  <c r="E2739" i="3"/>
  <c r="E2738" i="3"/>
  <c r="E2737" i="3"/>
  <c r="E2736" i="3"/>
  <c r="E2735" i="3"/>
  <c r="E2734" i="3"/>
  <c r="E2733" i="3"/>
  <c r="E2732" i="3"/>
  <c r="E2731" i="3"/>
  <c r="E2730" i="3"/>
  <c r="E2729" i="3"/>
  <c r="E2728" i="3"/>
  <c r="E2727" i="3"/>
  <c r="E2726" i="3"/>
  <c r="E2725" i="3"/>
  <c r="E2724" i="3"/>
  <c r="E2723" i="3"/>
  <c r="E2722" i="3"/>
  <c r="E2721" i="3"/>
  <c r="E2720" i="3"/>
  <c r="E2719" i="3"/>
  <c r="E2718" i="3"/>
  <c r="E2717" i="3"/>
  <c r="E2716" i="3"/>
  <c r="E2715" i="3"/>
  <c r="E2714" i="3"/>
  <c r="E2713" i="3"/>
  <c r="E2712" i="3"/>
  <c r="E2711" i="3"/>
  <c r="E2710" i="3"/>
  <c r="E2709" i="3"/>
  <c r="E2708" i="3"/>
  <c r="E2707" i="3"/>
  <c r="E2706" i="3"/>
  <c r="E2705" i="3"/>
  <c r="E2704" i="3"/>
  <c r="E2703" i="3"/>
  <c r="E2702" i="3"/>
  <c r="E2701" i="3"/>
  <c r="E2700" i="3"/>
  <c r="E2699" i="3"/>
  <c r="E2698" i="3"/>
  <c r="E2697" i="3"/>
  <c r="E2696" i="3"/>
  <c r="E2695" i="3"/>
  <c r="E2694" i="3"/>
  <c r="E2693" i="3"/>
  <c r="E2692" i="3"/>
  <c r="E2691" i="3"/>
  <c r="E2690" i="3"/>
  <c r="E2689" i="3"/>
  <c r="E2688" i="3"/>
  <c r="E2687" i="3"/>
  <c r="E2686" i="3"/>
  <c r="E2685" i="3"/>
  <c r="E2684" i="3"/>
  <c r="E2683" i="3"/>
  <c r="E2682" i="3"/>
  <c r="E2681" i="3"/>
  <c r="E2680" i="3"/>
  <c r="E2679" i="3"/>
  <c r="E2678" i="3"/>
  <c r="E2677" i="3"/>
  <c r="E2676" i="3"/>
  <c r="E2675" i="3"/>
  <c r="E2674" i="3"/>
  <c r="E2673" i="3"/>
  <c r="E2672" i="3"/>
  <c r="E2671" i="3"/>
  <c r="E2670" i="3"/>
  <c r="E2669" i="3"/>
  <c r="E2668" i="3"/>
  <c r="E2667" i="3"/>
  <c r="E2666" i="3"/>
  <c r="E2665" i="3"/>
  <c r="E2664" i="3"/>
  <c r="E2663" i="3"/>
  <c r="E2662" i="3"/>
  <c r="E2661" i="3"/>
  <c r="E2660" i="3"/>
  <c r="E2659" i="3"/>
  <c r="E2658" i="3"/>
  <c r="E2657" i="3"/>
  <c r="E2656" i="3"/>
  <c r="E2655" i="3"/>
  <c r="E2654" i="3"/>
  <c r="E2653" i="3"/>
  <c r="E2652" i="3"/>
  <c r="E2651" i="3"/>
  <c r="E2650" i="3"/>
  <c r="E2649" i="3"/>
  <c r="E2648" i="3"/>
  <c r="E2647" i="3"/>
  <c r="E2646" i="3"/>
  <c r="E2645" i="3"/>
  <c r="E2644" i="3"/>
  <c r="E2643" i="3"/>
  <c r="E2642" i="3"/>
  <c r="E2641" i="3"/>
  <c r="E2640" i="3"/>
  <c r="E2639" i="3"/>
  <c r="E2638" i="3"/>
  <c r="E2637" i="3"/>
  <c r="E2636" i="3"/>
  <c r="E2635" i="3"/>
  <c r="E2634" i="3"/>
  <c r="E2633" i="3"/>
  <c r="E2632" i="3"/>
  <c r="E2631" i="3"/>
  <c r="E2630" i="3"/>
  <c r="E2629" i="3"/>
  <c r="E2628" i="3"/>
  <c r="E2627" i="3"/>
  <c r="E2626" i="3"/>
  <c r="E2625" i="3"/>
  <c r="E2624" i="3"/>
  <c r="E2623" i="3"/>
  <c r="E2622" i="3"/>
  <c r="E2621" i="3"/>
  <c r="E2620" i="3"/>
  <c r="E2619" i="3"/>
  <c r="E2618" i="3"/>
  <c r="E2617" i="3"/>
  <c r="E2616" i="3"/>
  <c r="E2615" i="3"/>
  <c r="E2614" i="3"/>
  <c r="E2613" i="3"/>
  <c r="E2612" i="3"/>
  <c r="E2611" i="3"/>
  <c r="E2610" i="3"/>
  <c r="E2609" i="3"/>
  <c r="E2608" i="3"/>
  <c r="E2607" i="3"/>
  <c r="E2606" i="3"/>
  <c r="E2605" i="3"/>
  <c r="E2604" i="3"/>
  <c r="E2603" i="3"/>
  <c r="E2602" i="3"/>
  <c r="E2601" i="3"/>
  <c r="E2600" i="3"/>
  <c r="E2599" i="3"/>
  <c r="E2598" i="3"/>
  <c r="E2597" i="3"/>
  <c r="E2596" i="3"/>
  <c r="E2595" i="3"/>
  <c r="E2594" i="3"/>
  <c r="E2593" i="3"/>
  <c r="E2592" i="3"/>
  <c r="E2591" i="3"/>
  <c r="E2590" i="3"/>
  <c r="E2589" i="3"/>
  <c r="E2588" i="3"/>
  <c r="E2587" i="3"/>
  <c r="E2586" i="3"/>
  <c r="E2585" i="3"/>
  <c r="E2584" i="3"/>
  <c r="E2583" i="3"/>
  <c r="E2582" i="3"/>
  <c r="E2581" i="3"/>
  <c r="E2580" i="3"/>
  <c r="E2579" i="3"/>
  <c r="E2578" i="3"/>
  <c r="E2577" i="3"/>
  <c r="E2576" i="3"/>
  <c r="E2575" i="3"/>
  <c r="E2574" i="3"/>
  <c r="E2573" i="3"/>
  <c r="E2572" i="3"/>
  <c r="E2571" i="3"/>
  <c r="E2570" i="3"/>
  <c r="E2569" i="3"/>
  <c r="E2568" i="3"/>
  <c r="E2567" i="3"/>
  <c r="E2566" i="3"/>
  <c r="E2565" i="3"/>
  <c r="E2564" i="3"/>
  <c r="E2563" i="3"/>
  <c r="E2562" i="3"/>
  <c r="E2561" i="3"/>
  <c r="E2560" i="3"/>
  <c r="E2559" i="3"/>
  <c r="E2558" i="3"/>
  <c r="E2557" i="3"/>
  <c r="E2556" i="3"/>
  <c r="E2555" i="3"/>
  <c r="E2554" i="3"/>
  <c r="E2553" i="3"/>
  <c r="E2552" i="3"/>
  <c r="E2551" i="3"/>
  <c r="E2550" i="3"/>
  <c r="E2549" i="3"/>
  <c r="E2548" i="3"/>
  <c r="E2547" i="3"/>
  <c r="E2546" i="3"/>
  <c r="E2545" i="3"/>
  <c r="E2544" i="3"/>
  <c r="E2543" i="3"/>
  <c r="E2542" i="3"/>
  <c r="E2541" i="3"/>
  <c r="E2540" i="3"/>
  <c r="E2539" i="3"/>
  <c r="E2538" i="3"/>
  <c r="E2537" i="3"/>
  <c r="E2536" i="3"/>
  <c r="E2535" i="3"/>
  <c r="E2534" i="3"/>
  <c r="E2533" i="3"/>
  <c r="E2532" i="3"/>
  <c r="E2531" i="3"/>
  <c r="E2530" i="3"/>
  <c r="E2529" i="3"/>
  <c r="E2528" i="3"/>
  <c r="E2527" i="3"/>
  <c r="E2526" i="3"/>
  <c r="E2525" i="3"/>
  <c r="E2524" i="3"/>
  <c r="E2523" i="3"/>
  <c r="E2522" i="3"/>
  <c r="E2521" i="3"/>
  <c r="E2520" i="3"/>
  <c r="E2519" i="3"/>
  <c r="E2518" i="3"/>
  <c r="E2517" i="3"/>
  <c r="E2516" i="3"/>
  <c r="E2515" i="3"/>
  <c r="E2514" i="3"/>
  <c r="E2513" i="3"/>
  <c r="E2512" i="3"/>
  <c r="E2511" i="3"/>
  <c r="E2510" i="3"/>
  <c r="E2509" i="3"/>
  <c r="E2508" i="3"/>
  <c r="E2507" i="3"/>
  <c r="E2506" i="3"/>
  <c r="E2505" i="3"/>
  <c r="E2504" i="3"/>
  <c r="E2503" i="3"/>
  <c r="E2502" i="3"/>
  <c r="E2501" i="3"/>
  <c r="E2500" i="3"/>
  <c r="E2499" i="3"/>
  <c r="E2498" i="3"/>
  <c r="E2497" i="3"/>
  <c r="E2496" i="3"/>
  <c r="E2495" i="3"/>
  <c r="E2494" i="3"/>
  <c r="E2493" i="3"/>
  <c r="E2492" i="3"/>
  <c r="E2491" i="3"/>
  <c r="E2490" i="3"/>
  <c r="E2489" i="3"/>
  <c r="E2488" i="3"/>
  <c r="E2487" i="3"/>
  <c r="E2486" i="3"/>
  <c r="E2485" i="3"/>
  <c r="E2484" i="3"/>
  <c r="E2483" i="3"/>
  <c r="E2482" i="3"/>
  <c r="E2481" i="3"/>
  <c r="E2480" i="3"/>
  <c r="E2479" i="3"/>
  <c r="E2478" i="3"/>
  <c r="E2477" i="3"/>
  <c r="E2476" i="3"/>
  <c r="E2475" i="3"/>
  <c r="E2474" i="3"/>
  <c r="E2473" i="3"/>
  <c r="E2472" i="3"/>
  <c r="E2471" i="3"/>
  <c r="E2470" i="3"/>
  <c r="E2469" i="3"/>
  <c r="E2468" i="3"/>
  <c r="E2467" i="3"/>
  <c r="E2466" i="3"/>
  <c r="E2465" i="3"/>
  <c r="E2464" i="3"/>
  <c r="E2463" i="3"/>
  <c r="E2462" i="3"/>
  <c r="E2461" i="3"/>
  <c r="E2460" i="3"/>
  <c r="E2459" i="3"/>
  <c r="E2458" i="3"/>
  <c r="E2457" i="3"/>
  <c r="E2456" i="3"/>
  <c r="E2455" i="3"/>
  <c r="E2454" i="3"/>
  <c r="E2453" i="3"/>
  <c r="E2452" i="3"/>
  <c r="E2451" i="3"/>
  <c r="E2450" i="3"/>
  <c r="E2449" i="3"/>
  <c r="E2448" i="3"/>
  <c r="E2447" i="3"/>
  <c r="E2446" i="3"/>
  <c r="E2445" i="3"/>
  <c r="E2444" i="3"/>
  <c r="E2443" i="3"/>
  <c r="E2442" i="3"/>
  <c r="E2441" i="3"/>
  <c r="E2440" i="3"/>
  <c r="E2439" i="3"/>
  <c r="E2438" i="3"/>
  <c r="E2437" i="3"/>
  <c r="E2436" i="3"/>
  <c r="E2435" i="3"/>
  <c r="E2434" i="3"/>
  <c r="E2433" i="3"/>
  <c r="E2432" i="3"/>
  <c r="E2431" i="3"/>
  <c r="E2430" i="3"/>
  <c r="E2429" i="3"/>
  <c r="E2428" i="3"/>
  <c r="E2427" i="3"/>
  <c r="E2426" i="3"/>
  <c r="E2425" i="3"/>
  <c r="E2424" i="3"/>
  <c r="E2423" i="3"/>
  <c r="E2422" i="3"/>
  <c r="E2421" i="3"/>
  <c r="E2420" i="3"/>
  <c r="E2419" i="3"/>
  <c r="E2418" i="3"/>
  <c r="E2417" i="3"/>
  <c r="E2416" i="3"/>
  <c r="E2415" i="3"/>
  <c r="E2414" i="3"/>
  <c r="E2413" i="3"/>
  <c r="E2412" i="3"/>
  <c r="E2411" i="3"/>
  <c r="E2410" i="3"/>
  <c r="E2409" i="3"/>
  <c r="E2408" i="3"/>
  <c r="E2407" i="3"/>
  <c r="E2406" i="3"/>
  <c r="E2405" i="3"/>
  <c r="E2404" i="3"/>
  <c r="E2403" i="3"/>
  <c r="E2402" i="3"/>
  <c r="E2401" i="3"/>
  <c r="E2400" i="3"/>
  <c r="E2399" i="3"/>
  <c r="E2398" i="3"/>
  <c r="E2397" i="3"/>
  <c r="E2396" i="3"/>
  <c r="E2395" i="3"/>
  <c r="E2394" i="3"/>
  <c r="E2393" i="3"/>
  <c r="E2392" i="3"/>
  <c r="E2391" i="3"/>
  <c r="E2390" i="3"/>
  <c r="E2389" i="3"/>
  <c r="E2388" i="3"/>
  <c r="E2387" i="3"/>
  <c r="E2386" i="3"/>
  <c r="E2385" i="3"/>
  <c r="E2384" i="3"/>
  <c r="E2383" i="3"/>
  <c r="E2382" i="3"/>
  <c r="E2381" i="3"/>
  <c r="E2380" i="3"/>
  <c r="E2379" i="3"/>
  <c r="E2378" i="3"/>
  <c r="E2377" i="3"/>
  <c r="E2376" i="3"/>
  <c r="E2375" i="3"/>
  <c r="E2374" i="3"/>
  <c r="E2373" i="3"/>
  <c r="E2372" i="3"/>
  <c r="E2371" i="3"/>
  <c r="E2370" i="3"/>
  <c r="E2369" i="3"/>
  <c r="E2368" i="3"/>
  <c r="E2367" i="3"/>
  <c r="E2366" i="3"/>
  <c r="E2365" i="3"/>
  <c r="E2364" i="3"/>
  <c r="E2363" i="3"/>
  <c r="E2362" i="3"/>
  <c r="E2361" i="3"/>
  <c r="E2360" i="3"/>
  <c r="E2359" i="3"/>
  <c r="E2358" i="3"/>
  <c r="E2357" i="3"/>
  <c r="E2356" i="3"/>
  <c r="E2355" i="3"/>
  <c r="E2354" i="3"/>
  <c r="E2353" i="3"/>
  <c r="E2352" i="3"/>
  <c r="E2351" i="3"/>
  <c r="E2350" i="3"/>
  <c r="E2349" i="3"/>
  <c r="E2348" i="3"/>
  <c r="E2347" i="3"/>
  <c r="E2346" i="3"/>
  <c r="E2345" i="3"/>
  <c r="E2344" i="3"/>
  <c r="E2343" i="3"/>
  <c r="E2342" i="3"/>
  <c r="E2341" i="3"/>
  <c r="E2340" i="3"/>
  <c r="E2339" i="3"/>
  <c r="E2338" i="3"/>
  <c r="E2337" i="3"/>
  <c r="E2336" i="3"/>
  <c r="E2335" i="3"/>
  <c r="E2334" i="3"/>
  <c r="E2333" i="3"/>
  <c r="E2332" i="3"/>
  <c r="E2331" i="3"/>
  <c r="E2330" i="3"/>
  <c r="E2329" i="3"/>
  <c r="E2328" i="3"/>
  <c r="E2327" i="3"/>
  <c r="E2326" i="3"/>
  <c r="E2325" i="3"/>
  <c r="E2324" i="3"/>
  <c r="E2323" i="3"/>
  <c r="E2322" i="3"/>
  <c r="E2321" i="3"/>
  <c r="E2320" i="3"/>
  <c r="E2319" i="3"/>
  <c r="E2318" i="3"/>
  <c r="E2317" i="3"/>
  <c r="E2316" i="3"/>
  <c r="E2315" i="3"/>
  <c r="E2314" i="3"/>
  <c r="E2313" i="3"/>
  <c r="E2312" i="3"/>
  <c r="E2311" i="3"/>
  <c r="E2310" i="3"/>
  <c r="E2309" i="3"/>
  <c r="E2308" i="3"/>
  <c r="E2307" i="3"/>
  <c r="E2306" i="3"/>
  <c r="E2305" i="3"/>
  <c r="E2304" i="3"/>
  <c r="E2303" i="3"/>
  <c r="E2302" i="3"/>
  <c r="E2301" i="3"/>
  <c r="E2300" i="3"/>
  <c r="E2299" i="3"/>
  <c r="E2298" i="3"/>
  <c r="E2297" i="3"/>
  <c r="E2296" i="3"/>
  <c r="E2295" i="3"/>
  <c r="E2294" i="3"/>
  <c r="E2293" i="3"/>
  <c r="E2292" i="3"/>
  <c r="E2291" i="3"/>
  <c r="E2290" i="3"/>
  <c r="E2289" i="3"/>
  <c r="E2288" i="3"/>
  <c r="E2287" i="3"/>
  <c r="E2286" i="3"/>
  <c r="E2285" i="3"/>
  <c r="E2284" i="3"/>
  <c r="E2283" i="3"/>
  <c r="E2282" i="3"/>
  <c r="E2281" i="3"/>
  <c r="E2280" i="3"/>
  <c r="E2279" i="3"/>
  <c r="E2278" i="3"/>
  <c r="E2277" i="3"/>
  <c r="E2276" i="3"/>
  <c r="E2275" i="3"/>
  <c r="E2274" i="3"/>
  <c r="E2273" i="3"/>
  <c r="E2272" i="3"/>
  <c r="E2271" i="3"/>
  <c r="E2270" i="3"/>
  <c r="E2269" i="3"/>
  <c r="E2268" i="3"/>
  <c r="E2267" i="3"/>
  <c r="E2266" i="3"/>
  <c r="E2265" i="3"/>
  <c r="E2264" i="3"/>
  <c r="E2263" i="3"/>
  <c r="E2262" i="3"/>
  <c r="E2261" i="3"/>
  <c r="E2260" i="3"/>
  <c r="E2259" i="3"/>
  <c r="E2258" i="3"/>
  <c r="E2257" i="3"/>
  <c r="E2256" i="3"/>
  <c r="E2255" i="3"/>
  <c r="E2254" i="3"/>
  <c r="E2253" i="3"/>
  <c r="E2252" i="3"/>
  <c r="E2251" i="3"/>
  <c r="E2250" i="3"/>
  <c r="E2249" i="3"/>
  <c r="E2248" i="3"/>
  <c r="E2247" i="3"/>
  <c r="E2246" i="3"/>
  <c r="E2245" i="3"/>
  <c r="E2244" i="3"/>
  <c r="E2243" i="3"/>
  <c r="E2242" i="3"/>
  <c r="E2241" i="3"/>
  <c r="E2240" i="3"/>
  <c r="E2239" i="3"/>
  <c r="E2238" i="3"/>
  <c r="E2237" i="3"/>
  <c r="E2236" i="3"/>
  <c r="E2235" i="3"/>
  <c r="E2234" i="3"/>
  <c r="E2233" i="3"/>
  <c r="E2232" i="3"/>
  <c r="E2231" i="3"/>
  <c r="E2230" i="3"/>
  <c r="E2229" i="3"/>
  <c r="E2228" i="3"/>
  <c r="E2227" i="3"/>
  <c r="E2226" i="3"/>
  <c r="E2225" i="3"/>
  <c r="E2224" i="3"/>
  <c r="E2223" i="3"/>
  <c r="E2222" i="3"/>
  <c r="E2221" i="3"/>
  <c r="E2220" i="3"/>
  <c r="E2219" i="3"/>
  <c r="E2218" i="3"/>
  <c r="E2217" i="3"/>
  <c r="E2216" i="3"/>
  <c r="E2215" i="3"/>
  <c r="E2214" i="3"/>
  <c r="E2213" i="3"/>
  <c r="E2212" i="3"/>
  <c r="E2211" i="3"/>
  <c r="E2210" i="3"/>
  <c r="E2209" i="3"/>
  <c r="E2208" i="3"/>
  <c r="E2207" i="3"/>
  <c r="E2206" i="3"/>
  <c r="E2205" i="3"/>
  <c r="E2204" i="3"/>
  <c r="E2203" i="3"/>
  <c r="E2202" i="3"/>
  <c r="E2201" i="3"/>
  <c r="E2200" i="3"/>
  <c r="E2199" i="3"/>
  <c r="E2198" i="3"/>
  <c r="E2197" i="3"/>
  <c r="E2196" i="3"/>
  <c r="E2195" i="3"/>
  <c r="E2194" i="3"/>
  <c r="E2193" i="3"/>
  <c r="E2192" i="3"/>
  <c r="E2191" i="3"/>
  <c r="E2190" i="3"/>
  <c r="E2189" i="3"/>
  <c r="E2188" i="3"/>
  <c r="E2187" i="3"/>
  <c r="E2186" i="3"/>
  <c r="E2185" i="3"/>
  <c r="E2184" i="3"/>
  <c r="E2183" i="3"/>
  <c r="E2182" i="3"/>
  <c r="E2181" i="3"/>
  <c r="E2180" i="3"/>
  <c r="E2179" i="3"/>
  <c r="E2178" i="3"/>
  <c r="E2177" i="3"/>
  <c r="E2176" i="3"/>
  <c r="E2175" i="3"/>
  <c r="E2174" i="3"/>
  <c r="E2173" i="3"/>
  <c r="E2172" i="3"/>
  <c r="E2171" i="3"/>
  <c r="E2170" i="3"/>
  <c r="E2169" i="3"/>
  <c r="E2168" i="3"/>
  <c r="E2167" i="3"/>
  <c r="E2166" i="3"/>
  <c r="E2165" i="3"/>
  <c r="E2164" i="3"/>
  <c r="E2163" i="3"/>
  <c r="E2162" i="3"/>
  <c r="E2161" i="3"/>
  <c r="E2160" i="3"/>
  <c r="E2159" i="3"/>
  <c r="E2158" i="3"/>
  <c r="E2157" i="3"/>
  <c r="E2156" i="3"/>
  <c r="E2155" i="3"/>
  <c r="E2154" i="3"/>
  <c r="E2153" i="3"/>
  <c r="E2152" i="3"/>
  <c r="E2151" i="3"/>
  <c r="E2150" i="3"/>
  <c r="E2149" i="3"/>
  <c r="E2148" i="3"/>
  <c r="E2147" i="3"/>
  <c r="E2146" i="3"/>
  <c r="E2145" i="3"/>
  <c r="E2144" i="3"/>
  <c r="E2143" i="3"/>
  <c r="E2142" i="3"/>
  <c r="E2141" i="3"/>
  <c r="E2140" i="3"/>
  <c r="E2139" i="3"/>
  <c r="E2138" i="3"/>
  <c r="E2137" i="3"/>
  <c r="E2136" i="3"/>
  <c r="E2135" i="3"/>
  <c r="E2134" i="3"/>
  <c r="E2133" i="3"/>
  <c r="E2132" i="3"/>
  <c r="E2131" i="3"/>
  <c r="E2130" i="3"/>
  <c r="E2129" i="3"/>
  <c r="E2128" i="3"/>
  <c r="E2127" i="3"/>
  <c r="E2126" i="3"/>
  <c r="E2125" i="3"/>
  <c r="E2124" i="3"/>
  <c r="E2123" i="3"/>
  <c r="E2122" i="3"/>
  <c r="E2121" i="3"/>
  <c r="E2120" i="3"/>
  <c r="E2119" i="3"/>
  <c r="E2118" i="3"/>
  <c r="E2117" i="3"/>
  <c r="E2116" i="3"/>
  <c r="E2115" i="3"/>
  <c r="E2114" i="3"/>
  <c r="E2113" i="3"/>
  <c r="E2112" i="3"/>
  <c r="E2111" i="3"/>
  <c r="E2110" i="3"/>
  <c r="E2109" i="3"/>
  <c r="E2108" i="3"/>
  <c r="E2107" i="3"/>
  <c r="E2106" i="3"/>
  <c r="E2105" i="3"/>
  <c r="E2104" i="3"/>
  <c r="E2103" i="3"/>
  <c r="E2102" i="3"/>
  <c r="E2101" i="3"/>
  <c r="E2100" i="3"/>
  <c r="E2099" i="3"/>
  <c r="E2098" i="3"/>
  <c r="E2097" i="3"/>
  <c r="E2096" i="3"/>
  <c r="E2095" i="3"/>
  <c r="E2094" i="3"/>
  <c r="E2093" i="3"/>
  <c r="E2092" i="3"/>
  <c r="E2091" i="3"/>
  <c r="E2090" i="3"/>
  <c r="E2089" i="3"/>
  <c r="E2088" i="3"/>
  <c r="E2087" i="3"/>
  <c r="E2086" i="3"/>
  <c r="E2085" i="3"/>
  <c r="E2084" i="3"/>
  <c r="E2083" i="3"/>
  <c r="E2082" i="3"/>
  <c r="E2081" i="3"/>
  <c r="E2080" i="3"/>
  <c r="E2079" i="3"/>
  <c r="E2078" i="3"/>
  <c r="E2077" i="3"/>
  <c r="E2076" i="3"/>
  <c r="E2075" i="3"/>
  <c r="E2074" i="3"/>
  <c r="E2073" i="3"/>
  <c r="E2072" i="3"/>
  <c r="E2071" i="3"/>
  <c r="E2070" i="3"/>
  <c r="E2069" i="3"/>
  <c r="E2068" i="3"/>
  <c r="E2067" i="3"/>
  <c r="E2066" i="3"/>
  <c r="E2065" i="3"/>
  <c r="E2064" i="3"/>
  <c r="E2063" i="3"/>
  <c r="E2062" i="3"/>
  <c r="E2061" i="3"/>
  <c r="E2060" i="3"/>
  <c r="E2059" i="3"/>
  <c r="E2058" i="3"/>
  <c r="E2057" i="3"/>
  <c r="E2056" i="3"/>
  <c r="E2055" i="3"/>
  <c r="E2054" i="3"/>
  <c r="E2053" i="3"/>
  <c r="E2052" i="3"/>
  <c r="E2051" i="3"/>
  <c r="E2050" i="3"/>
  <c r="E2049" i="3"/>
  <c r="E2048" i="3"/>
  <c r="E2047" i="3"/>
  <c r="E2046" i="3"/>
  <c r="E2045" i="3"/>
  <c r="E2044" i="3"/>
  <c r="E2043" i="3"/>
  <c r="E2042" i="3"/>
  <c r="E2041" i="3"/>
  <c r="E2040" i="3"/>
  <c r="E2039" i="3"/>
  <c r="E2038" i="3"/>
  <c r="E2037" i="3"/>
  <c r="E2036" i="3"/>
  <c r="E2035" i="3"/>
  <c r="E2034" i="3"/>
  <c r="E2033" i="3"/>
  <c r="E2032" i="3"/>
  <c r="E2031" i="3"/>
  <c r="E2030" i="3"/>
  <c r="E2029" i="3"/>
  <c r="E2028" i="3"/>
  <c r="E2027" i="3"/>
  <c r="E2026" i="3"/>
  <c r="E2025" i="3"/>
  <c r="E2024" i="3"/>
  <c r="E2023" i="3"/>
  <c r="E2022" i="3"/>
  <c r="E2021" i="3"/>
  <c r="E2020" i="3"/>
  <c r="E2019" i="3"/>
  <c r="E2018" i="3"/>
  <c r="E2017" i="3"/>
  <c r="E2016" i="3"/>
  <c r="E2015" i="3"/>
  <c r="E2014" i="3"/>
  <c r="E2013" i="3"/>
  <c r="E2012" i="3"/>
  <c r="E2011" i="3"/>
  <c r="E2010" i="3"/>
  <c r="E2009" i="3"/>
  <c r="E2008" i="3"/>
  <c r="E2007" i="3"/>
  <c r="E2006" i="3"/>
  <c r="E2005" i="3"/>
  <c r="E2004" i="3"/>
  <c r="E2003" i="3"/>
  <c r="E2002" i="3"/>
  <c r="E2001" i="3"/>
  <c r="E2000" i="3"/>
  <c r="E1999" i="3"/>
  <c r="E1998" i="3"/>
  <c r="E1997" i="3"/>
  <c r="E1996" i="3"/>
  <c r="E1995" i="3"/>
  <c r="E1994" i="3"/>
  <c r="E1993" i="3"/>
  <c r="E1992" i="3"/>
  <c r="E1991" i="3"/>
  <c r="E1990" i="3"/>
  <c r="E1989" i="3"/>
  <c r="E1988" i="3"/>
  <c r="E1987" i="3"/>
  <c r="E1986" i="3"/>
  <c r="E1985" i="3"/>
  <c r="E1984" i="3"/>
  <c r="E1983" i="3"/>
  <c r="E1982" i="3"/>
  <c r="E1981" i="3"/>
  <c r="E1980" i="3"/>
  <c r="E1979" i="3"/>
  <c r="E1978" i="3"/>
  <c r="E1977" i="3"/>
  <c r="E1976" i="3"/>
  <c r="E1975" i="3"/>
  <c r="E1974" i="3"/>
  <c r="E1973" i="3"/>
  <c r="E1972" i="3"/>
  <c r="E1971" i="3"/>
  <c r="E1970" i="3"/>
  <c r="E1969" i="3"/>
  <c r="E1968" i="3"/>
  <c r="E1967" i="3"/>
  <c r="E1966" i="3"/>
  <c r="E1965" i="3"/>
  <c r="E1964" i="3"/>
  <c r="E1963" i="3"/>
  <c r="E1962" i="3"/>
  <c r="E1961" i="3"/>
  <c r="E1960" i="3"/>
  <c r="E1959" i="3"/>
  <c r="E1958" i="3"/>
  <c r="E1957" i="3"/>
  <c r="E1956" i="3"/>
  <c r="E1955" i="3"/>
  <c r="E1954" i="3"/>
  <c r="E1953" i="3"/>
  <c r="E1952" i="3"/>
  <c r="E1951" i="3"/>
  <c r="E1950" i="3"/>
  <c r="E1949" i="3"/>
  <c r="E1948" i="3"/>
  <c r="E1947" i="3"/>
  <c r="E1946" i="3"/>
  <c r="E1945" i="3"/>
  <c r="E1944" i="3"/>
  <c r="E1943" i="3"/>
  <c r="E1942" i="3"/>
  <c r="E1941" i="3"/>
  <c r="E1940" i="3"/>
  <c r="E1939" i="3"/>
  <c r="E1938" i="3"/>
  <c r="E1937" i="3"/>
  <c r="E1936" i="3"/>
  <c r="E1935" i="3"/>
  <c r="E1934" i="3"/>
  <c r="E1933" i="3"/>
  <c r="E1932" i="3"/>
  <c r="E1931" i="3"/>
  <c r="E1930" i="3"/>
  <c r="E1929" i="3"/>
  <c r="E1928" i="3"/>
  <c r="E1927" i="3"/>
  <c r="E1926" i="3"/>
  <c r="E1925" i="3"/>
  <c r="E1924" i="3"/>
  <c r="E1923" i="3"/>
  <c r="E1922" i="3"/>
  <c r="E1921" i="3"/>
  <c r="E1920" i="3"/>
  <c r="E1919" i="3"/>
  <c r="E1918" i="3"/>
  <c r="E1917" i="3"/>
  <c r="E1916" i="3"/>
  <c r="E1915" i="3"/>
  <c r="E1914" i="3"/>
  <c r="E1913" i="3"/>
  <c r="E1912" i="3"/>
  <c r="E1911" i="3"/>
  <c r="E1910" i="3"/>
  <c r="E1909" i="3"/>
  <c r="E1908" i="3"/>
  <c r="E1907" i="3"/>
  <c r="E1906" i="3"/>
  <c r="E1905" i="3"/>
  <c r="E1904" i="3"/>
  <c r="E1903" i="3"/>
  <c r="E1902" i="3"/>
  <c r="E1901" i="3"/>
  <c r="E1900" i="3"/>
  <c r="E1899" i="3"/>
  <c r="E1898" i="3"/>
  <c r="E1897" i="3"/>
  <c r="E1896" i="3"/>
  <c r="E1895" i="3"/>
  <c r="E1894" i="3"/>
  <c r="E1893" i="3"/>
  <c r="E1892" i="3"/>
  <c r="E1891" i="3"/>
  <c r="E1890" i="3"/>
  <c r="E1889" i="3"/>
  <c r="E1888" i="3"/>
  <c r="E1887" i="3"/>
  <c r="E1886" i="3"/>
  <c r="E1885" i="3"/>
  <c r="E1884" i="3"/>
  <c r="E1883" i="3"/>
  <c r="E1882" i="3"/>
  <c r="E1881" i="3"/>
  <c r="E1880" i="3"/>
  <c r="E1879" i="3"/>
  <c r="E1878" i="3"/>
  <c r="E1877" i="3"/>
  <c r="E1876" i="3"/>
  <c r="E1875" i="3"/>
  <c r="E1874" i="3"/>
  <c r="E1873" i="3"/>
  <c r="E1872" i="3"/>
  <c r="E1871" i="3"/>
  <c r="E1870" i="3"/>
  <c r="E1869" i="3"/>
  <c r="E1868" i="3"/>
  <c r="E1867" i="3"/>
  <c r="E1866" i="3"/>
  <c r="E1865" i="3"/>
  <c r="E1864" i="3"/>
  <c r="E1863" i="3"/>
  <c r="E1862" i="3"/>
  <c r="E1861" i="3"/>
  <c r="E1860" i="3"/>
  <c r="E1859" i="3"/>
  <c r="E1858" i="3"/>
  <c r="E1857" i="3"/>
  <c r="E1856" i="3"/>
  <c r="E1855" i="3"/>
  <c r="E1854" i="3"/>
  <c r="E1853" i="3"/>
  <c r="E1852" i="3"/>
  <c r="E1851" i="3"/>
  <c r="E1850" i="3"/>
  <c r="E1849" i="3"/>
  <c r="E1848" i="3"/>
  <c r="E1847" i="3"/>
  <c r="E1846" i="3"/>
  <c r="E1845" i="3"/>
  <c r="E1844" i="3"/>
  <c r="E1843" i="3"/>
  <c r="E1842" i="3"/>
  <c r="E1841" i="3"/>
  <c r="E1840" i="3"/>
  <c r="E1839" i="3"/>
  <c r="E1838" i="3"/>
  <c r="E1837" i="3"/>
  <c r="E1836" i="3"/>
  <c r="E1835" i="3"/>
  <c r="E1834" i="3"/>
  <c r="E1833" i="3"/>
  <c r="E1832" i="3"/>
  <c r="E1831" i="3"/>
  <c r="E1830" i="3"/>
  <c r="E1829" i="3"/>
  <c r="E1828" i="3"/>
  <c r="E1827" i="3"/>
  <c r="E1826" i="3"/>
  <c r="E1825" i="3"/>
  <c r="E1824" i="3"/>
  <c r="E1823" i="3"/>
  <c r="E1822" i="3"/>
  <c r="E1821" i="3"/>
  <c r="E1820" i="3"/>
  <c r="E1819" i="3"/>
  <c r="E1818" i="3"/>
  <c r="E1817" i="3"/>
  <c r="E1816" i="3"/>
  <c r="E1815" i="3"/>
  <c r="E1814" i="3"/>
  <c r="E1813" i="3"/>
  <c r="E1812" i="3"/>
  <c r="E1811" i="3"/>
  <c r="E1810" i="3"/>
  <c r="E1809" i="3"/>
  <c r="E1808" i="3"/>
  <c r="E1807" i="3"/>
  <c r="E1806" i="3"/>
  <c r="E1805" i="3"/>
  <c r="E1804" i="3"/>
  <c r="E1803" i="3"/>
  <c r="E1802" i="3"/>
  <c r="E1801" i="3"/>
  <c r="E1800" i="3"/>
  <c r="E1799" i="3"/>
  <c r="E1798" i="3"/>
  <c r="E1797" i="3"/>
  <c r="E1796" i="3"/>
  <c r="E1795" i="3"/>
  <c r="E1794" i="3"/>
  <c r="E1793" i="3"/>
  <c r="E1792" i="3"/>
  <c r="E1791" i="3"/>
  <c r="E1790" i="3"/>
  <c r="E1789" i="3"/>
  <c r="E1788" i="3"/>
  <c r="E1787" i="3"/>
  <c r="E1786" i="3"/>
  <c r="E1785" i="3"/>
  <c r="E1784" i="3"/>
  <c r="E1783" i="3"/>
  <c r="E1782" i="3"/>
  <c r="E1781" i="3"/>
  <c r="E1780" i="3"/>
  <c r="E1779" i="3"/>
  <c r="E1778" i="3"/>
  <c r="E1777" i="3"/>
  <c r="E1776" i="3"/>
  <c r="E1775" i="3"/>
  <c r="E1774" i="3"/>
  <c r="E1773" i="3"/>
  <c r="E1772" i="3"/>
  <c r="E1771" i="3"/>
  <c r="E1770" i="3"/>
  <c r="E1769" i="3"/>
  <c r="E1768" i="3"/>
  <c r="E1767" i="3"/>
  <c r="E1766" i="3"/>
  <c r="E1765" i="3"/>
  <c r="E1764" i="3"/>
  <c r="E1763" i="3"/>
  <c r="E1762" i="3"/>
  <c r="E1761" i="3"/>
  <c r="E1760" i="3"/>
  <c r="E1759" i="3"/>
  <c r="E1758" i="3"/>
  <c r="E1757" i="3"/>
  <c r="E1756" i="3"/>
  <c r="E1755" i="3"/>
  <c r="E1754" i="3"/>
  <c r="E1753" i="3"/>
  <c r="E1752" i="3"/>
  <c r="E1751" i="3"/>
  <c r="E1750" i="3"/>
  <c r="E1749" i="3"/>
  <c r="E1748" i="3"/>
  <c r="E1747" i="3"/>
  <c r="E1746" i="3"/>
  <c r="E1745" i="3"/>
  <c r="E1744" i="3"/>
  <c r="E1743" i="3"/>
  <c r="E1742" i="3"/>
  <c r="E1741" i="3"/>
  <c r="E1740" i="3"/>
  <c r="E1739" i="3"/>
  <c r="E1738" i="3"/>
  <c r="E1737" i="3"/>
  <c r="E1736" i="3"/>
  <c r="E1735" i="3"/>
  <c r="E1734" i="3"/>
  <c r="E1733" i="3"/>
  <c r="E1732" i="3"/>
  <c r="E1731" i="3"/>
  <c r="E1730" i="3"/>
  <c r="E1729" i="3"/>
  <c r="E1728" i="3"/>
  <c r="E1727" i="3"/>
  <c r="E1726" i="3"/>
  <c r="E1725" i="3"/>
  <c r="E1724" i="3"/>
  <c r="E1723" i="3"/>
  <c r="E1722" i="3"/>
  <c r="E1721" i="3"/>
  <c r="E1720" i="3"/>
  <c r="E1719" i="3"/>
  <c r="E1718" i="3"/>
  <c r="E1717" i="3"/>
  <c r="E1716" i="3"/>
  <c r="E1715" i="3"/>
  <c r="E1714" i="3"/>
  <c r="E1713" i="3"/>
  <c r="E1712" i="3"/>
  <c r="E1711" i="3"/>
  <c r="E1710" i="3"/>
  <c r="E1709" i="3"/>
  <c r="E1708" i="3"/>
  <c r="E1707" i="3"/>
  <c r="E1706" i="3"/>
  <c r="E1705" i="3"/>
  <c r="E1704" i="3"/>
  <c r="E1703" i="3"/>
  <c r="E1702" i="3"/>
  <c r="E1701" i="3"/>
  <c r="E1700" i="3"/>
  <c r="E1699" i="3"/>
  <c r="E1698" i="3"/>
  <c r="E1697" i="3"/>
  <c r="E1696" i="3"/>
  <c r="E1695" i="3"/>
  <c r="E1694" i="3"/>
  <c r="E1693" i="3"/>
  <c r="E1692" i="3"/>
  <c r="E1691" i="3"/>
  <c r="E1690" i="3"/>
  <c r="E1689" i="3"/>
  <c r="E1688" i="3"/>
  <c r="E1687" i="3"/>
  <c r="E1686" i="3"/>
  <c r="E1685" i="3"/>
  <c r="E1684" i="3"/>
  <c r="E1683" i="3"/>
  <c r="E1682" i="3"/>
  <c r="E1681" i="3"/>
  <c r="E1680" i="3"/>
  <c r="E1679" i="3"/>
  <c r="E1678" i="3"/>
  <c r="E1677" i="3"/>
  <c r="E1676" i="3"/>
  <c r="E1675" i="3"/>
  <c r="E1674" i="3"/>
  <c r="E1673" i="3"/>
  <c r="E1672" i="3"/>
  <c r="E1671" i="3"/>
  <c r="E1670" i="3"/>
  <c r="E1669" i="3"/>
  <c r="E1668" i="3"/>
  <c r="E1667" i="3"/>
  <c r="E1666" i="3"/>
  <c r="E1665" i="3"/>
  <c r="E1664" i="3"/>
  <c r="E1663" i="3"/>
  <c r="E1662" i="3"/>
  <c r="E1661" i="3"/>
  <c r="E1660" i="3"/>
  <c r="E1659" i="3"/>
  <c r="E1658" i="3"/>
  <c r="E1657" i="3"/>
  <c r="E1656" i="3"/>
  <c r="E1655" i="3"/>
  <c r="E1654" i="3"/>
  <c r="E1653" i="3"/>
  <c r="E1652" i="3"/>
  <c r="E1651" i="3"/>
  <c r="E1650" i="3"/>
  <c r="E1649" i="3"/>
  <c r="E1648" i="3"/>
  <c r="E1647" i="3"/>
  <c r="E1646" i="3"/>
  <c r="E1645" i="3"/>
  <c r="E1644" i="3"/>
  <c r="E1643" i="3"/>
  <c r="E1642" i="3"/>
  <c r="E1641" i="3"/>
  <c r="E1640" i="3"/>
  <c r="E1639" i="3"/>
  <c r="E1638" i="3"/>
  <c r="E1637" i="3"/>
  <c r="E1636" i="3"/>
  <c r="E1635" i="3"/>
  <c r="E1634" i="3"/>
  <c r="E1633" i="3"/>
  <c r="E1632" i="3"/>
  <c r="E1631" i="3"/>
  <c r="E1630" i="3"/>
  <c r="E1629" i="3"/>
  <c r="E1628" i="3"/>
  <c r="E1627" i="3"/>
  <c r="E1626" i="3"/>
  <c r="E1625" i="3"/>
  <c r="E1624" i="3"/>
  <c r="E1623" i="3"/>
  <c r="E1622" i="3"/>
  <c r="E1621" i="3"/>
  <c r="E1620" i="3"/>
  <c r="E1619" i="3"/>
  <c r="E1618" i="3"/>
  <c r="E1617" i="3"/>
  <c r="E1616" i="3"/>
  <c r="E1615" i="3"/>
  <c r="E1614" i="3"/>
  <c r="E1613" i="3"/>
  <c r="E1612" i="3"/>
  <c r="E1611" i="3"/>
  <c r="E1610" i="3"/>
  <c r="E1609" i="3"/>
  <c r="E1608" i="3"/>
  <c r="E1607" i="3"/>
  <c r="E1606" i="3"/>
  <c r="E1605" i="3"/>
  <c r="E1604" i="3"/>
  <c r="E1603" i="3"/>
  <c r="E1602" i="3"/>
  <c r="E1601" i="3"/>
  <c r="E1600" i="3"/>
  <c r="E1599" i="3"/>
  <c r="E1598" i="3"/>
  <c r="E1597" i="3"/>
  <c r="E1596" i="3"/>
  <c r="E1595" i="3"/>
  <c r="E1594" i="3"/>
  <c r="E1593" i="3"/>
  <c r="E1592" i="3"/>
  <c r="E1591" i="3"/>
  <c r="E1590" i="3"/>
  <c r="E1589" i="3"/>
  <c r="E1588" i="3"/>
  <c r="E1587" i="3"/>
  <c r="E1586" i="3"/>
  <c r="E1585" i="3"/>
  <c r="E1584" i="3"/>
  <c r="E1583" i="3"/>
  <c r="E1582" i="3"/>
  <c r="E1581" i="3"/>
  <c r="E1580" i="3"/>
  <c r="E1579" i="3"/>
  <c r="E1578" i="3"/>
  <c r="E1577" i="3"/>
  <c r="E1576" i="3"/>
  <c r="E1575" i="3"/>
  <c r="E1574" i="3"/>
  <c r="E1573" i="3"/>
  <c r="E1572" i="3"/>
  <c r="E1571" i="3"/>
  <c r="E1570" i="3"/>
  <c r="E1569" i="3"/>
  <c r="E1568" i="3"/>
  <c r="E1567" i="3"/>
  <c r="E1566" i="3"/>
  <c r="E1565" i="3"/>
  <c r="E1564" i="3"/>
  <c r="E1563" i="3"/>
  <c r="E1562" i="3"/>
  <c r="E1561" i="3"/>
  <c r="E1560" i="3"/>
  <c r="E1559" i="3"/>
  <c r="E1558" i="3"/>
  <c r="E1557" i="3"/>
  <c r="E1556" i="3"/>
  <c r="E1555" i="3"/>
  <c r="E1554" i="3"/>
  <c r="E1553" i="3"/>
  <c r="E1552" i="3"/>
  <c r="E1551" i="3"/>
  <c r="E1550" i="3"/>
  <c r="E1549" i="3"/>
  <c r="E1548" i="3"/>
  <c r="E1547" i="3"/>
  <c r="E1546" i="3"/>
  <c r="E1545" i="3"/>
  <c r="E1544" i="3"/>
  <c r="E1543" i="3"/>
  <c r="E1542" i="3"/>
  <c r="E1541" i="3"/>
  <c r="E1540" i="3"/>
  <c r="E1539" i="3"/>
  <c r="E1538" i="3"/>
  <c r="E1537" i="3"/>
  <c r="E1536" i="3"/>
  <c r="E1535" i="3"/>
  <c r="E1534" i="3"/>
  <c r="E1533" i="3"/>
  <c r="E1532" i="3"/>
  <c r="E1531" i="3"/>
  <c r="E1530" i="3"/>
  <c r="E1529" i="3"/>
  <c r="E1528" i="3"/>
  <c r="E1527" i="3"/>
  <c r="E1526" i="3"/>
  <c r="E1525" i="3"/>
  <c r="E1524" i="3"/>
  <c r="E1523" i="3"/>
  <c r="E1522" i="3"/>
  <c r="E1521" i="3"/>
  <c r="E1520" i="3"/>
  <c r="E1519" i="3"/>
  <c r="E1518" i="3"/>
  <c r="E1517" i="3"/>
  <c r="E1516" i="3"/>
  <c r="E1515" i="3"/>
  <c r="E1514" i="3"/>
  <c r="E1513" i="3"/>
  <c r="E1512" i="3"/>
  <c r="E1511" i="3"/>
  <c r="E1510" i="3"/>
  <c r="E1509" i="3"/>
  <c r="E1508" i="3"/>
  <c r="E1507" i="3"/>
  <c r="E1506" i="3"/>
  <c r="E1505" i="3"/>
  <c r="E1504" i="3"/>
  <c r="E1503" i="3"/>
  <c r="E1502" i="3"/>
  <c r="E1501" i="3"/>
  <c r="E1500" i="3"/>
  <c r="E1499" i="3"/>
  <c r="E1498" i="3"/>
  <c r="E1497" i="3"/>
  <c r="E1496" i="3"/>
  <c r="E1495" i="3"/>
  <c r="E1494" i="3"/>
  <c r="E1493" i="3"/>
  <c r="E1492" i="3"/>
  <c r="E1491" i="3"/>
  <c r="E1490" i="3"/>
  <c r="E1489" i="3"/>
  <c r="E1488" i="3"/>
  <c r="E1487" i="3"/>
  <c r="E1486" i="3"/>
  <c r="E1485" i="3"/>
  <c r="E1484" i="3"/>
  <c r="E1483" i="3"/>
  <c r="E1482" i="3"/>
  <c r="E1481" i="3"/>
  <c r="E1480" i="3"/>
  <c r="E1479" i="3"/>
  <c r="E1478" i="3"/>
  <c r="E1477" i="3"/>
  <c r="E1476" i="3"/>
  <c r="E1475" i="3"/>
  <c r="E1474" i="3"/>
  <c r="E1473" i="3"/>
  <c r="E1472" i="3"/>
  <c r="E1471" i="3"/>
  <c r="E1470" i="3"/>
  <c r="E1469" i="3"/>
  <c r="E1468" i="3"/>
  <c r="E1467" i="3"/>
  <c r="E1466" i="3"/>
  <c r="E1465" i="3"/>
  <c r="E1464" i="3"/>
  <c r="E1463" i="3"/>
  <c r="E1462" i="3"/>
  <c r="E1461" i="3"/>
  <c r="E1460" i="3"/>
  <c r="E1459" i="3"/>
  <c r="E1458" i="3"/>
  <c r="E1457" i="3"/>
  <c r="E1456" i="3"/>
  <c r="E1455" i="3"/>
  <c r="E1454" i="3"/>
  <c r="E1453" i="3"/>
  <c r="E1452" i="3"/>
  <c r="E1451" i="3"/>
  <c r="E1450" i="3"/>
  <c r="E1449" i="3"/>
  <c r="E1448" i="3"/>
  <c r="E1447" i="3"/>
  <c r="E1446" i="3"/>
  <c r="E1445" i="3"/>
  <c r="E1444" i="3"/>
  <c r="E1443" i="3"/>
  <c r="E1442" i="3"/>
  <c r="E1441" i="3"/>
  <c r="E1440" i="3"/>
  <c r="E1439" i="3"/>
  <c r="E1438" i="3"/>
  <c r="E1437" i="3"/>
  <c r="E1436" i="3"/>
  <c r="E1435" i="3"/>
  <c r="E1434" i="3"/>
  <c r="E1433" i="3"/>
  <c r="E1432" i="3"/>
  <c r="E1431" i="3"/>
  <c r="E1430" i="3"/>
  <c r="E1429" i="3"/>
  <c r="E1428" i="3"/>
  <c r="E1427" i="3"/>
  <c r="E1426" i="3"/>
  <c r="E1425" i="3"/>
  <c r="E1424" i="3"/>
  <c r="E1423" i="3"/>
  <c r="E1422" i="3"/>
  <c r="E1421" i="3"/>
  <c r="E1420" i="3"/>
  <c r="E1419" i="3"/>
  <c r="E1418" i="3"/>
  <c r="E1417" i="3"/>
  <c r="E1416" i="3"/>
  <c r="E1415" i="3"/>
  <c r="E1414" i="3"/>
  <c r="E1413" i="3"/>
  <c r="E1412" i="3"/>
  <c r="E1411" i="3"/>
  <c r="E1410" i="3"/>
  <c r="E1409" i="3"/>
  <c r="E1408" i="3"/>
  <c r="E1407" i="3"/>
  <c r="E1406" i="3"/>
  <c r="E1405" i="3"/>
  <c r="E1404" i="3"/>
  <c r="E1403" i="3"/>
  <c r="E1402" i="3"/>
  <c r="E1401" i="3"/>
  <c r="E1400" i="3"/>
  <c r="E1399" i="3"/>
  <c r="E1398" i="3"/>
  <c r="E1397" i="3"/>
  <c r="E1396" i="3"/>
  <c r="E1395" i="3"/>
  <c r="E1394" i="3"/>
  <c r="E1393" i="3"/>
  <c r="E1392" i="3"/>
  <c r="E1391" i="3"/>
  <c r="E1390" i="3"/>
  <c r="E1389" i="3"/>
  <c r="E1388" i="3"/>
  <c r="E1387" i="3"/>
  <c r="E1386" i="3"/>
  <c r="E1385" i="3"/>
  <c r="E1384" i="3"/>
  <c r="E1383" i="3"/>
  <c r="E1382" i="3"/>
  <c r="E1381" i="3"/>
  <c r="E1380" i="3"/>
  <c r="E1379" i="3"/>
  <c r="E1378" i="3"/>
  <c r="E1377" i="3"/>
  <c r="E1376" i="3"/>
  <c r="E1375" i="3"/>
  <c r="E1374" i="3"/>
  <c r="E1373" i="3"/>
  <c r="E1372" i="3"/>
  <c r="E1371" i="3"/>
  <c r="E1370" i="3"/>
  <c r="E1369" i="3"/>
  <c r="E1368" i="3"/>
  <c r="E1367" i="3"/>
  <c r="E1366" i="3"/>
  <c r="E1365" i="3"/>
  <c r="E1364" i="3"/>
  <c r="E1363" i="3"/>
  <c r="E1362" i="3"/>
  <c r="E1361" i="3"/>
  <c r="E1360" i="3"/>
  <c r="E1359" i="3"/>
  <c r="E1358" i="3"/>
  <c r="E1357" i="3"/>
  <c r="E1356" i="3"/>
  <c r="E1355" i="3"/>
  <c r="E1354" i="3"/>
  <c r="E1353" i="3"/>
  <c r="E1352" i="3"/>
  <c r="E1351" i="3"/>
  <c r="E1350" i="3"/>
  <c r="E1349" i="3"/>
  <c r="E1348" i="3"/>
  <c r="E1347" i="3"/>
  <c r="E1346" i="3"/>
  <c r="E1345" i="3"/>
  <c r="E1344" i="3"/>
  <c r="E1343" i="3"/>
  <c r="E1342" i="3"/>
  <c r="E1341" i="3"/>
  <c r="E1340" i="3"/>
  <c r="E1339" i="3"/>
  <c r="E1338" i="3"/>
  <c r="E1337" i="3"/>
  <c r="E1336" i="3"/>
  <c r="E1335" i="3"/>
  <c r="E1334" i="3"/>
  <c r="E1333" i="3"/>
  <c r="E1332" i="3"/>
  <c r="E1331" i="3"/>
  <c r="E1330" i="3"/>
  <c r="E1329" i="3"/>
  <c r="E1328" i="3"/>
  <c r="E1327" i="3"/>
  <c r="E1326" i="3"/>
  <c r="E1325" i="3"/>
  <c r="E1324" i="3"/>
  <c r="E1323" i="3"/>
  <c r="E1322" i="3"/>
  <c r="E1321" i="3"/>
  <c r="E1320" i="3"/>
  <c r="E1319" i="3"/>
  <c r="E1318" i="3"/>
  <c r="E1317" i="3"/>
  <c r="E1316" i="3"/>
  <c r="E1315" i="3"/>
  <c r="E1314" i="3"/>
  <c r="E1313" i="3"/>
  <c r="E1312" i="3"/>
  <c r="E1311" i="3"/>
  <c r="E1310" i="3"/>
  <c r="E1309" i="3"/>
  <c r="E1308" i="3"/>
  <c r="E1307" i="3"/>
  <c r="E1306" i="3"/>
  <c r="E1305" i="3"/>
  <c r="E1304" i="3"/>
  <c r="E1303" i="3"/>
  <c r="E1302" i="3"/>
  <c r="E1301" i="3"/>
  <c r="E1300" i="3"/>
  <c r="E1299" i="3"/>
  <c r="E1298" i="3"/>
  <c r="E1297" i="3"/>
  <c r="E1296" i="3"/>
  <c r="E1295" i="3"/>
  <c r="E1294" i="3"/>
  <c r="E1293" i="3"/>
  <c r="E1292" i="3"/>
  <c r="E1291" i="3"/>
  <c r="E1290" i="3"/>
  <c r="E1289" i="3"/>
  <c r="E1288" i="3"/>
  <c r="E1287" i="3"/>
  <c r="E1286" i="3"/>
  <c r="E1285" i="3"/>
  <c r="E1284" i="3"/>
  <c r="E1283" i="3"/>
  <c r="E1282" i="3"/>
  <c r="E1281" i="3"/>
  <c r="E1280" i="3"/>
  <c r="E1279" i="3"/>
  <c r="E1278" i="3"/>
  <c r="E1277" i="3"/>
  <c r="E1276" i="3"/>
  <c r="E1275" i="3"/>
  <c r="E1274" i="3"/>
  <c r="E1273" i="3"/>
  <c r="E1272" i="3"/>
  <c r="E1271" i="3"/>
  <c r="E1270" i="3"/>
  <c r="E1269" i="3"/>
  <c r="E1268" i="3"/>
  <c r="E1267" i="3"/>
  <c r="E1266" i="3"/>
  <c r="E1265" i="3"/>
  <c r="E1264" i="3"/>
  <c r="E1263" i="3"/>
  <c r="E1262" i="3"/>
  <c r="E1261" i="3"/>
  <c r="E1260" i="3"/>
  <c r="E1259" i="3"/>
  <c r="E1258" i="3"/>
  <c r="E1257" i="3"/>
  <c r="E1256" i="3"/>
  <c r="E1255" i="3"/>
  <c r="E1254" i="3"/>
  <c r="E1253" i="3"/>
  <c r="E1252" i="3"/>
  <c r="E1251" i="3"/>
  <c r="E1250" i="3"/>
  <c r="E1249" i="3"/>
  <c r="E1248" i="3"/>
  <c r="E1247" i="3"/>
  <c r="E1246" i="3"/>
  <c r="E1245" i="3"/>
  <c r="E1244" i="3"/>
  <c r="E1243" i="3"/>
  <c r="E1242" i="3"/>
  <c r="E1241" i="3"/>
  <c r="E1240" i="3"/>
  <c r="E1239" i="3"/>
  <c r="E1238" i="3"/>
  <c r="E1237" i="3"/>
  <c r="E1236" i="3"/>
  <c r="E1235" i="3"/>
  <c r="E1234" i="3"/>
  <c r="E1233" i="3"/>
  <c r="E1232" i="3"/>
  <c r="E1231" i="3"/>
  <c r="E1230" i="3"/>
  <c r="E1229" i="3"/>
  <c r="E1228" i="3"/>
  <c r="E1227" i="3"/>
  <c r="E1226" i="3"/>
  <c r="E1225" i="3"/>
  <c r="E1224" i="3"/>
  <c r="E1223" i="3"/>
  <c r="E1222" i="3"/>
  <c r="E1221" i="3"/>
  <c r="E1220" i="3"/>
  <c r="E1219" i="3"/>
  <c r="E1218" i="3"/>
  <c r="E1217" i="3"/>
  <c r="E1216" i="3"/>
  <c r="E1215" i="3"/>
  <c r="E1214" i="3"/>
  <c r="E1213" i="3"/>
  <c r="E1212" i="3"/>
  <c r="E1211" i="3"/>
  <c r="E1210" i="3"/>
  <c r="E1209" i="3"/>
  <c r="E1208" i="3"/>
  <c r="E1207" i="3"/>
  <c r="E1206" i="3"/>
  <c r="E1205" i="3"/>
  <c r="E1204" i="3"/>
  <c r="E1203" i="3"/>
  <c r="E1202" i="3"/>
  <c r="E1201" i="3"/>
  <c r="E1200" i="3"/>
  <c r="E1199" i="3"/>
  <c r="E1198" i="3"/>
  <c r="E1197" i="3"/>
  <c r="E1196" i="3"/>
  <c r="E1195" i="3"/>
  <c r="E1194" i="3"/>
  <c r="E1193" i="3"/>
  <c r="E1192" i="3"/>
  <c r="E1191" i="3"/>
  <c r="E1190" i="3"/>
  <c r="E1189" i="3"/>
  <c r="E1188" i="3"/>
  <c r="E1187" i="3"/>
  <c r="E1186" i="3"/>
  <c r="E1185" i="3"/>
  <c r="E1184" i="3"/>
  <c r="E1183" i="3"/>
  <c r="E1182" i="3"/>
  <c r="E1181" i="3"/>
  <c r="E1180" i="3"/>
  <c r="E1179" i="3"/>
  <c r="E1178" i="3"/>
  <c r="E1177" i="3"/>
  <c r="E1176" i="3"/>
  <c r="E1175" i="3"/>
  <c r="E1174" i="3"/>
  <c r="E1173" i="3"/>
  <c r="E1172" i="3"/>
  <c r="E1171" i="3"/>
  <c r="E1170" i="3"/>
  <c r="E1169" i="3"/>
  <c r="E1168" i="3"/>
  <c r="E1167" i="3"/>
  <c r="E1166" i="3"/>
  <c r="E1165" i="3"/>
  <c r="E1164" i="3"/>
  <c r="E1163" i="3"/>
  <c r="E1162" i="3"/>
  <c r="E1161" i="3"/>
  <c r="E1160" i="3"/>
  <c r="E1159" i="3"/>
  <c r="E1158" i="3"/>
  <c r="E1157" i="3"/>
  <c r="E1156" i="3"/>
  <c r="E1155" i="3"/>
  <c r="E1154" i="3"/>
  <c r="E1153" i="3"/>
  <c r="E1152" i="3"/>
  <c r="E1151" i="3"/>
  <c r="E1150" i="3"/>
  <c r="E1149" i="3"/>
  <c r="E1148" i="3"/>
  <c r="E1147" i="3"/>
  <c r="E1146" i="3"/>
  <c r="E1145" i="3"/>
  <c r="E1144" i="3"/>
  <c r="E1143" i="3"/>
  <c r="E1142" i="3"/>
  <c r="E1141" i="3"/>
  <c r="E1140" i="3"/>
  <c r="E1139" i="3"/>
  <c r="E1138" i="3"/>
  <c r="E1137" i="3"/>
  <c r="E1136" i="3"/>
  <c r="E1135" i="3"/>
  <c r="E1134" i="3"/>
  <c r="E1133" i="3"/>
  <c r="E1132" i="3"/>
  <c r="E1131" i="3"/>
  <c r="E1130" i="3"/>
  <c r="E1129" i="3"/>
  <c r="E1128" i="3"/>
  <c r="E1127" i="3"/>
  <c r="E1126" i="3"/>
  <c r="E1125" i="3"/>
  <c r="E1124" i="3"/>
  <c r="E1123" i="3"/>
  <c r="E1122" i="3"/>
  <c r="E1121" i="3"/>
  <c r="E1120" i="3"/>
  <c r="E1119" i="3"/>
  <c r="E1118" i="3"/>
  <c r="E1117" i="3"/>
  <c r="E1116" i="3"/>
  <c r="E1115" i="3"/>
  <c r="E1114" i="3"/>
  <c r="E1113" i="3"/>
  <c r="E1112" i="3"/>
  <c r="E1111" i="3"/>
  <c r="E1110" i="3"/>
  <c r="E1109" i="3"/>
  <c r="E1108" i="3"/>
  <c r="E1107" i="3"/>
  <c r="E1106" i="3"/>
  <c r="E1105" i="3"/>
  <c r="E1104" i="3"/>
  <c r="E1103" i="3"/>
  <c r="E1102" i="3"/>
  <c r="E1101" i="3"/>
  <c r="E1100" i="3"/>
  <c r="E1099" i="3"/>
  <c r="E1098" i="3"/>
  <c r="E1097" i="3"/>
  <c r="E1096" i="3"/>
  <c r="E1095" i="3"/>
  <c r="E1094" i="3"/>
  <c r="E1093" i="3"/>
  <c r="E1092" i="3"/>
  <c r="E1091" i="3"/>
  <c r="E1090" i="3"/>
  <c r="E1089" i="3"/>
  <c r="E1088" i="3"/>
  <c r="E1087" i="3"/>
  <c r="E1086" i="3"/>
  <c r="E1085" i="3"/>
  <c r="E1084" i="3"/>
  <c r="E1083" i="3"/>
  <c r="E1082" i="3"/>
  <c r="E1081" i="3"/>
  <c r="E1080" i="3"/>
  <c r="E1079" i="3"/>
  <c r="E1078" i="3"/>
  <c r="E1077" i="3"/>
  <c r="E1076" i="3"/>
  <c r="E1075" i="3"/>
  <c r="E1074" i="3"/>
  <c r="E1073" i="3"/>
  <c r="E1072" i="3"/>
  <c r="E1071" i="3"/>
  <c r="E1070" i="3"/>
  <c r="E1069" i="3"/>
  <c r="E1068" i="3"/>
  <c r="E1067" i="3"/>
  <c r="E1066" i="3"/>
  <c r="E1065" i="3"/>
  <c r="E1064" i="3"/>
  <c r="E1063" i="3"/>
  <c r="E1062" i="3"/>
  <c r="E1061" i="3"/>
  <c r="E1060" i="3"/>
  <c r="E1059" i="3"/>
  <c r="E1058" i="3"/>
  <c r="E1057" i="3"/>
  <c r="E1056" i="3"/>
  <c r="E1055" i="3"/>
  <c r="E1054" i="3"/>
  <c r="E1053" i="3"/>
  <c r="E1052" i="3"/>
  <c r="E1051" i="3"/>
  <c r="E1050" i="3"/>
  <c r="E1049" i="3"/>
  <c r="E1048" i="3"/>
  <c r="E1047" i="3"/>
  <c r="E1046" i="3"/>
  <c r="E1045" i="3"/>
  <c r="E1044" i="3"/>
  <c r="E1043" i="3"/>
  <c r="E1042" i="3"/>
  <c r="E1041" i="3"/>
  <c r="E1040" i="3"/>
  <c r="E1039" i="3"/>
  <c r="E1038" i="3"/>
  <c r="E1037" i="3"/>
  <c r="E1036" i="3"/>
  <c r="E1035" i="3"/>
  <c r="E1034" i="3"/>
  <c r="E1033" i="3"/>
  <c r="E1032" i="3"/>
  <c r="E1031" i="3"/>
  <c r="E1030" i="3"/>
  <c r="E1029" i="3"/>
  <c r="E1028" i="3"/>
  <c r="E1027" i="3"/>
  <c r="E1026" i="3"/>
  <c r="E1025" i="3"/>
  <c r="E1024" i="3"/>
  <c r="E1023" i="3"/>
  <c r="E1022" i="3"/>
  <c r="E1021" i="3"/>
  <c r="E1020" i="3"/>
  <c r="E1019" i="3"/>
  <c r="E1018" i="3"/>
  <c r="E1017" i="3"/>
  <c r="E1016" i="3"/>
  <c r="E1015" i="3"/>
  <c r="E1014" i="3"/>
  <c r="E1013" i="3"/>
  <c r="E1012" i="3"/>
  <c r="E1011" i="3"/>
  <c r="E1010" i="3"/>
  <c r="E1009" i="3"/>
  <c r="E1008" i="3"/>
  <c r="E1007" i="3"/>
  <c r="E1006" i="3"/>
  <c r="E1005" i="3"/>
  <c r="E1004" i="3"/>
  <c r="E1003" i="3"/>
  <c r="E1002" i="3"/>
  <c r="E1001" i="3"/>
  <c r="E1000" i="3"/>
  <c r="E999" i="3"/>
  <c r="E998" i="3"/>
  <c r="E997" i="3"/>
  <c r="E996" i="3"/>
  <c r="E995" i="3"/>
  <c r="E994" i="3"/>
  <c r="E993" i="3"/>
  <c r="E992" i="3"/>
  <c r="E991" i="3"/>
  <c r="E990" i="3"/>
  <c r="E989" i="3"/>
  <c r="E988" i="3"/>
  <c r="E987" i="3"/>
  <c r="E986" i="3"/>
  <c r="E985" i="3"/>
  <c r="E984" i="3"/>
  <c r="E983" i="3"/>
  <c r="E982" i="3"/>
  <c r="E981" i="3"/>
  <c r="E980" i="3"/>
  <c r="E979" i="3"/>
  <c r="E978" i="3"/>
  <c r="E977" i="3"/>
  <c r="E976" i="3"/>
  <c r="E975" i="3"/>
  <c r="E974" i="3"/>
  <c r="E973" i="3"/>
  <c r="E972" i="3"/>
  <c r="E971" i="3"/>
  <c r="E970" i="3"/>
  <c r="E969" i="3"/>
  <c r="E968" i="3"/>
  <c r="E967" i="3"/>
  <c r="E966" i="3"/>
  <c r="E965" i="3"/>
  <c r="E964" i="3"/>
  <c r="E963" i="3"/>
  <c r="E962" i="3"/>
  <c r="E961" i="3"/>
  <c r="E960" i="3"/>
  <c r="E959" i="3"/>
  <c r="E958" i="3"/>
  <c r="E957" i="3"/>
  <c r="E956" i="3"/>
  <c r="E955" i="3"/>
  <c r="E954" i="3"/>
  <c r="E953" i="3"/>
  <c r="E952" i="3"/>
  <c r="E951" i="3"/>
  <c r="E950" i="3"/>
  <c r="E949" i="3"/>
  <c r="E948" i="3"/>
  <c r="E947" i="3"/>
  <c r="E946" i="3"/>
  <c r="E945" i="3"/>
  <c r="E944" i="3"/>
  <c r="E943" i="3"/>
  <c r="E942" i="3"/>
  <c r="E941" i="3"/>
  <c r="E940" i="3"/>
  <c r="E939" i="3"/>
  <c r="E938" i="3"/>
  <c r="E937" i="3"/>
  <c r="E936" i="3"/>
  <c r="E935" i="3"/>
  <c r="E934" i="3"/>
  <c r="E933" i="3"/>
  <c r="E932" i="3"/>
  <c r="E931" i="3"/>
  <c r="E930" i="3"/>
  <c r="E929" i="3"/>
  <c r="E928" i="3"/>
  <c r="E927" i="3"/>
  <c r="E926" i="3"/>
  <c r="E925" i="3"/>
  <c r="E924" i="3"/>
  <c r="E923" i="3"/>
  <c r="E922" i="3"/>
  <c r="E921" i="3"/>
  <c r="E920" i="3"/>
  <c r="E919" i="3"/>
  <c r="E918" i="3"/>
  <c r="E917" i="3"/>
  <c r="E916" i="3"/>
  <c r="E915" i="3"/>
  <c r="E914" i="3"/>
  <c r="E913" i="3"/>
  <c r="E912" i="3"/>
  <c r="E911" i="3"/>
  <c r="E910" i="3"/>
  <c r="E909" i="3"/>
  <c r="E908" i="3"/>
  <c r="E907" i="3"/>
  <c r="E906" i="3"/>
  <c r="E905" i="3"/>
  <c r="E904" i="3"/>
  <c r="E903" i="3"/>
  <c r="E902" i="3"/>
  <c r="E901" i="3"/>
  <c r="E900" i="3"/>
  <c r="E899" i="3"/>
  <c r="E898" i="3"/>
  <c r="E897" i="3"/>
  <c r="E896" i="3"/>
  <c r="E895" i="3"/>
  <c r="E894" i="3"/>
  <c r="E893" i="3"/>
  <c r="E892" i="3"/>
  <c r="E891" i="3"/>
  <c r="E890" i="3"/>
  <c r="E889" i="3"/>
  <c r="E888" i="3"/>
  <c r="E887" i="3"/>
  <c r="E886" i="3"/>
  <c r="E885" i="3"/>
  <c r="E884" i="3"/>
  <c r="E883" i="3"/>
  <c r="E882" i="3"/>
  <c r="E881" i="3"/>
  <c r="E880" i="3"/>
  <c r="E879" i="3"/>
  <c r="E878" i="3"/>
  <c r="E877" i="3"/>
  <c r="E876" i="3"/>
  <c r="E875" i="3"/>
  <c r="E874" i="3"/>
  <c r="E873" i="3"/>
  <c r="E872" i="3"/>
  <c r="E871" i="3"/>
  <c r="E870" i="3"/>
  <c r="E869" i="3"/>
  <c r="E868" i="3"/>
  <c r="E867" i="3"/>
  <c r="E866" i="3"/>
  <c r="E865" i="3"/>
  <c r="E864" i="3"/>
  <c r="E863" i="3"/>
  <c r="E862" i="3"/>
  <c r="E861" i="3"/>
  <c r="E860" i="3"/>
  <c r="E859" i="3"/>
  <c r="E858" i="3"/>
  <c r="E857" i="3"/>
  <c r="E856" i="3"/>
  <c r="E855" i="3"/>
  <c r="E854" i="3"/>
  <c r="E853" i="3"/>
  <c r="E852" i="3"/>
  <c r="E851" i="3"/>
  <c r="E850" i="3"/>
  <c r="E849" i="3"/>
  <c r="E848" i="3"/>
  <c r="E847" i="3"/>
  <c r="E846" i="3"/>
  <c r="E845" i="3"/>
  <c r="E844" i="3"/>
  <c r="E843" i="3"/>
  <c r="E842" i="3"/>
  <c r="E841" i="3"/>
  <c r="E840" i="3"/>
  <c r="E839" i="3"/>
  <c r="E838" i="3"/>
  <c r="E837" i="3"/>
  <c r="E836" i="3"/>
  <c r="E835" i="3"/>
  <c r="E834" i="3"/>
  <c r="E833" i="3"/>
  <c r="E832" i="3"/>
  <c r="E831" i="3"/>
  <c r="E830" i="3"/>
  <c r="E829" i="3"/>
  <c r="E828" i="3"/>
  <c r="E827" i="3"/>
  <c r="E826" i="3"/>
  <c r="E825" i="3"/>
  <c r="E824" i="3"/>
  <c r="E823" i="3"/>
  <c r="E822" i="3"/>
  <c r="E821" i="3"/>
  <c r="E820" i="3"/>
  <c r="E819" i="3"/>
  <c r="E818" i="3"/>
  <c r="E817" i="3"/>
  <c r="E816" i="3"/>
  <c r="E815" i="3"/>
  <c r="E814" i="3"/>
  <c r="E813" i="3"/>
  <c r="E812" i="3"/>
  <c r="E811" i="3"/>
  <c r="E810" i="3"/>
  <c r="E809" i="3"/>
  <c r="E808" i="3"/>
  <c r="E807" i="3"/>
  <c r="E806" i="3"/>
  <c r="E805" i="3"/>
  <c r="E804" i="3"/>
  <c r="E803" i="3"/>
  <c r="E802" i="3"/>
  <c r="E801" i="3"/>
  <c r="E800" i="3"/>
  <c r="E799" i="3"/>
  <c r="E798" i="3"/>
  <c r="E797" i="3"/>
  <c r="E796" i="3"/>
  <c r="E795" i="3"/>
  <c r="E794" i="3"/>
  <c r="E793" i="3"/>
  <c r="E792" i="3"/>
  <c r="E791" i="3"/>
  <c r="E790" i="3"/>
  <c r="E789" i="3"/>
  <c r="E788" i="3"/>
  <c r="E787" i="3"/>
  <c r="E786" i="3"/>
  <c r="E785" i="3"/>
  <c r="E784" i="3"/>
  <c r="E783" i="3"/>
  <c r="E782" i="3"/>
  <c r="E781" i="3"/>
  <c r="E780" i="3"/>
  <c r="E779" i="3"/>
  <c r="E778" i="3"/>
  <c r="E777" i="3"/>
  <c r="E776" i="3"/>
  <c r="E775" i="3"/>
  <c r="E774" i="3"/>
  <c r="E773" i="3"/>
  <c r="E772" i="3"/>
  <c r="E771" i="3"/>
  <c r="E770" i="3"/>
  <c r="E769" i="3"/>
  <c r="E768" i="3"/>
  <c r="E767" i="3"/>
  <c r="E766" i="3"/>
  <c r="E765" i="3"/>
  <c r="E764" i="3"/>
  <c r="E763" i="3"/>
  <c r="E762" i="3"/>
  <c r="E761" i="3"/>
  <c r="E760" i="3"/>
  <c r="E759" i="3"/>
  <c r="E758" i="3"/>
  <c r="E757" i="3"/>
  <c r="E756" i="3"/>
  <c r="E755" i="3"/>
  <c r="E754" i="3"/>
  <c r="E753" i="3"/>
  <c r="E752" i="3"/>
  <c r="E751" i="3"/>
  <c r="E750" i="3"/>
  <c r="E749" i="3"/>
  <c r="E748" i="3"/>
  <c r="E747" i="3"/>
  <c r="E746" i="3"/>
  <c r="E745" i="3"/>
  <c r="E744" i="3"/>
  <c r="E743" i="3"/>
  <c r="E742" i="3"/>
  <c r="E741" i="3"/>
  <c r="E740" i="3"/>
  <c r="E739" i="3"/>
  <c r="E738" i="3"/>
  <c r="E737" i="3"/>
  <c r="E736" i="3"/>
  <c r="E735" i="3"/>
  <c r="E734" i="3"/>
  <c r="E733" i="3"/>
  <c r="E732" i="3"/>
  <c r="E731" i="3"/>
  <c r="E730" i="3"/>
  <c r="E729" i="3"/>
  <c r="E728" i="3"/>
  <c r="E727" i="3"/>
  <c r="E726" i="3"/>
  <c r="E725" i="3"/>
  <c r="E724" i="3"/>
  <c r="E723" i="3"/>
  <c r="E722" i="3"/>
  <c r="E721" i="3"/>
  <c r="E720" i="3"/>
  <c r="E719" i="3"/>
  <c r="E718" i="3"/>
  <c r="E717" i="3"/>
  <c r="E716" i="3"/>
  <c r="E715" i="3"/>
  <c r="E714" i="3"/>
  <c r="E713" i="3"/>
  <c r="E712" i="3"/>
  <c r="E711" i="3"/>
  <c r="E710" i="3"/>
  <c r="E709" i="3"/>
  <c r="E708" i="3"/>
  <c r="E707" i="3"/>
  <c r="E706" i="3"/>
  <c r="E705" i="3"/>
  <c r="E704" i="3"/>
  <c r="E703" i="3"/>
  <c r="E702" i="3"/>
  <c r="E701" i="3"/>
  <c r="E700" i="3"/>
  <c r="E699" i="3"/>
  <c r="E698" i="3"/>
  <c r="E697" i="3"/>
  <c r="E696" i="3"/>
  <c r="E695" i="3"/>
  <c r="E694" i="3"/>
  <c r="E693" i="3"/>
  <c r="E692" i="3"/>
  <c r="E691" i="3"/>
  <c r="E690" i="3"/>
  <c r="E689" i="3"/>
  <c r="E688" i="3"/>
  <c r="E687" i="3"/>
  <c r="E686" i="3"/>
  <c r="E685" i="3"/>
  <c r="E684" i="3"/>
  <c r="E683" i="3"/>
  <c r="E682" i="3"/>
  <c r="E681" i="3"/>
  <c r="E680" i="3"/>
  <c r="E679" i="3"/>
  <c r="E678" i="3"/>
  <c r="E677" i="3"/>
  <c r="E676" i="3"/>
  <c r="E675" i="3"/>
  <c r="E674" i="3"/>
  <c r="E673" i="3"/>
  <c r="E672" i="3"/>
  <c r="E671" i="3"/>
  <c r="E670" i="3"/>
  <c r="E669" i="3"/>
  <c r="E668" i="3"/>
  <c r="E667" i="3"/>
  <c r="E666" i="3"/>
  <c r="E665" i="3"/>
  <c r="E664" i="3"/>
  <c r="E663" i="3"/>
  <c r="E662" i="3"/>
  <c r="E661" i="3"/>
  <c r="E660" i="3"/>
  <c r="E659" i="3"/>
  <c r="E658" i="3"/>
  <c r="E657" i="3"/>
  <c r="E656" i="3"/>
  <c r="E655" i="3"/>
  <c r="E654" i="3"/>
  <c r="E653" i="3"/>
  <c r="E652" i="3"/>
  <c r="E651" i="3"/>
  <c r="E650" i="3"/>
  <c r="E649" i="3"/>
  <c r="E648" i="3"/>
  <c r="E647" i="3"/>
  <c r="E646" i="3"/>
  <c r="E645" i="3"/>
  <c r="E644" i="3"/>
  <c r="E643" i="3"/>
  <c r="E642" i="3"/>
  <c r="E641" i="3"/>
  <c r="E640" i="3"/>
  <c r="E639" i="3"/>
  <c r="E638" i="3"/>
  <c r="E637" i="3"/>
  <c r="E636" i="3"/>
  <c r="E635" i="3"/>
  <c r="E634" i="3"/>
  <c r="E633" i="3"/>
  <c r="E632" i="3"/>
  <c r="E631" i="3"/>
  <c r="E630" i="3"/>
  <c r="E629" i="3"/>
  <c r="E628" i="3"/>
  <c r="E627" i="3"/>
  <c r="E626" i="3"/>
  <c r="E625" i="3"/>
  <c r="E624" i="3"/>
  <c r="E623" i="3"/>
  <c r="E622" i="3"/>
  <c r="E621" i="3"/>
  <c r="E620" i="3"/>
  <c r="E619" i="3"/>
  <c r="E618" i="3"/>
  <c r="E617" i="3"/>
  <c r="E616" i="3"/>
  <c r="E615" i="3"/>
  <c r="E614" i="3"/>
  <c r="E613" i="3"/>
  <c r="E612" i="3"/>
  <c r="E611" i="3"/>
  <c r="E610" i="3"/>
  <c r="E609" i="3"/>
  <c r="E608" i="3"/>
  <c r="E607" i="3"/>
  <c r="E606" i="3"/>
  <c r="E605" i="3"/>
  <c r="E604" i="3"/>
  <c r="E603" i="3"/>
  <c r="E602" i="3"/>
  <c r="E601" i="3"/>
  <c r="E600" i="3"/>
  <c r="E599" i="3"/>
  <c r="E598" i="3"/>
  <c r="E597" i="3"/>
  <c r="E596" i="3"/>
  <c r="E595" i="3"/>
  <c r="E594" i="3"/>
  <c r="E593" i="3"/>
  <c r="E592" i="3"/>
  <c r="E591" i="3"/>
  <c r="E590" i="3"/>
  <c r="E589" i="3"/>
  <c r="E588" i="3"/>
  <c r="E587" i="3"/>
  <c r="E586" i="3"/>
  <c r="E585" i="3"/>
  <c r="E584" i="3"/>
  <c r="E583" i="3"/>
  <c r="E582" i="3"/>
  <c r="E581" i="3"/>
  <c r="E580" i="3"/>
  <c r="E579" i="3"/>
  <c r="E578" i="3"/>
  <c r="E577" i="3"/>
  <c r="E576" i="3"/>
  <c r="E575" i="3"/>
  <c r="E574" i="3"/>
  <c r="E573" i="3"/>
  <c r="E572" i="3"/>
  <c r="E571" i="3"/>
  <c r="E570" i="3"/>
  <c r="E569" i="3"/>
  <c r="E568" i="3"/>
  <c r="E567" i="3"/>
  <c r="E566" i="3"/>
  <c r="E565" i="3"/>
  <c r="E564" i="3"/>
  <c r="E563" i="3"/>
  <c r="E562" i="3"/>
  <c r="E561" i="3"/>
  <c r="E560" i="3"/>
  <c r="E559" i="3"/>
  <c r="E558" i="3"/>
  <c r="E557" i="3"/>
  <c r="E556" i="3"/>
  <c r="E555" i="3"/>
  <c r="E554" i="3"/>
  <c r="E553" i="3"/>
  <c r="E552" i="3"/>
  <c r="E551" i="3"/>
  <c r="E550" i="3"/>
  <c r="E549" i="3"/>
  <c r="E548" i="3"/>
  <c r="E547" i="3"/>
  <c r="E546" i="3"/>
  <c r="E545" i="3"/>
  <c r="E544" i="3"/>
  <c r="E543" i="3"/>
  <c r="E542" i="3"/>
  <c r="E541" i="3"/>
  <c r="E540" i="3"/>
  <c r="E539" i="3"/>
  <c r="E538" i="3"/>
  <c r="E537" i="3"/>
  <c r="E536" i="3"/>
  <c r="E535" i="3"/>
  <c r="E534" i="3"/>
  <c r="E533" i="3"/>
  <c r="E532" i="3"/>
  <c r="E531" i="3"/>
  <c r="E530" i="3"/>
  <c r="E529" i="3"/>
  <c r="E528" i="3"/>
  <c r="E527" i="3"/>
  <c r="E526" i="3"/>
  <c r="E525" i="3"/>
  <c r="E524" i="3"/>
  <c r="E523" i="3"/>
  <c r="E522" i="3"/>
  <c r="E521" i="3"/>
  <c r="E520" i="3"/>
  <c r="E519" i="3"/>
  <c r="E518" i="3"/>
  <c r="E517" i="3"/>
  <c r="E516" i="3"/>
  <c r="E515" i="3"/>
  <c r="E514" i="3"/>
  <c r="E513" i="3"/>
  <c r="E512" i="3"/>
  <c r="E511" i="3"/>
  <c r="E510" i="3"/>
  <c r="E509" i="3"/>
  <c r="E508" i="3"/>
  <c r="E507" i="3"/>
  <c r="E506" i="3"/>
  <c r="E505" i="3"/>
  <c r="E504" i="3"/>
  <c r="E503" i="3"/>
  <c r="E502" i="3"/>
  <c r="E501" i="3"/>
  <c r="E500" i="3"/>
  <c r="E499" i="3"/>
  <c r="E498" i="3"/>
  <c r="E497" i="3"/>
  <c r="E496" i="3"/>
  <c r="E495" i="3"/>
  <c r="E494" i="3"/>
  <c r="E493" i="3"/>
  <c r="E492" i="3"/>
  <c r="E491" i="3"/>
  <c r="E490" i="3"/>
  <c r="E489" i="3"/>
  <c r="E488" i="3"/>
  <c r="E487" i="3"/>
  <c r="E486" i="3"/>
  <c r="E485" i="3"/>
  <c r="E484" i="3"/>
  <c r="E483" i="3"/>
  <c r="E482" i="3"/>
  <c r="E481" i="3"/>
  <c r="E480" i="3"/>
  <c r="E479" i="3"/>
  <c r="E478" i="3"/>
  <c r="E477" i="3"/>
  <c r="E476" i="3"/>
  <c r="E475" i="3"/>
  <c r="E474" i="3"/>
  <c r="E473" i="3"/>
  <c r="E472" i="3"/>
  <c r="E471" i="3"/>
  <c r="E470" i="3"/>
  <c r="E469" i="3"/>
  <c r="E468" i="3"/>
  <c r="E467" i="3"/>
  <c r="E466" i="3"/>
  <c r="E465" i="3"/>
  <c r="E464" i="3"/>
  <c r="E463" i="3"/>
  <c r="E462" i="3"/>
  <c r="E461" i="3"/>
  <c r="E460" i="3"/>
  <c r="E459" i="3"/>
  <c r="E458" i="3"/>
  <c r="E457" i="3"/>
  <c r="E456" i="3"/>
  <c r="E455" i="3"/>
  <c r="E454" i="3"/>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 r="F4" i="2"/>
  <c r="G4" i="2"/>
  <c r="F3" i="2"/>
  <c r="G3" i="2"/>
  <c r="J2" i="2"/>
  <c r="I2" i="2"/>
  <c r="H2" i="2"/>
  <c r="G2" i="2"/>
  <c r="F2" i="2"/>
  <c r="E2" i="2"/>
  <c r="D2" i="2"/>
  <c r="C2" i="2"/>
  <c r="B2" i="2"/>
  <c r="V301" i="1"/>
  <c r="V2204" i="1"/>
  <c r="V1019" i="1"/>
  <c r="V3995" i="1"/>
  <c r="V1307" i="1"/>
  <c r="V3917" i="1"/>
  <c r="V62" i="1"/>
  <c r="V101" i="1"/>
  <c r="V4016" i="1"/>
  <c r="V2441" i="1"/>
  <c r="V3611" i="1"/>
  <c r="V4202" i="1"/>
  <c r="V3629" i="1"/>
  <c r="V4151" i="1"/>
  <c r="V959" i="1"/>
  <c r="V1085" i="1"/>
  <c r="V1826" i="1"/>
  <c r="V1187" i="1"/>
  <c r="V3767" i="1"/>
  <c r="V3938" i="1"/>
  <c r="V2435" i="1"/>
  <c r="V2726" i="1"/>
  <c r="V2359" i="1"/>
  <c r="V4261" i="1"/>
  <c r="V1616" i="1"/>
  <c r="V1666" i="1"/>
  <c r="V3314" i="1"/>
  <c r="V3749" i="1"/>
  <c r="V556" i="1"/>
  <c r="V1817" i="1"/>
  <c r="V716" i="1"/>
  <c r="V1007" i="1"/>
  <c r="V1996" i="1"/>
  <c r="V3980" i="1"/>
  <c r="V2846" i="1"/>
  <c r="V3947" i="1"/>
  <c r="V2009" i="1"/>
  <c r="V3614" i="1"/>
  <c r="V2" i="1"/>
  <c r="V3815" i="1"/>
  <c r="V364" i="1"/>
  <c r="V2129" i="1"/>
  <c r="V1733" i="1"/>
  <c r="V20" i="1"/>
  <c r="V1448" i="1"/>
  <c r="V3965" i="1"/>
  <c r="V3419" i="1"/>
  <c r="V1541" i="1"/>
  <c r="V3566" i="1"/>
  <c r="V1684" i="1"/>
  <c r="V2344" i="1"/>
  <c r="V1067" i="1"/>
  <c r="V1814" i="1"/>
  <c r="V4193" i="1"/>
  <c r="V2876" i="1"/>
  <c r="V4133" i="1"/>
  <c r="V4265" i="1"/>
  <c r="V2582" i="1"/>
  <c r="V1421" i="1"/>
  <c r="V3989" i="1"/>
  <c r="V2012" i="1"/>
  <c r="V4223" i="1"/>
  <c r="V968" i="1"/>
  <c r="V2540" i="1"/>
  <c r="V1400" i="1"/>
  <c r="V3137" i="1"/>
  <c r="V2720" i="1"/>
  <c r="V4127" i="1"/>
  <c r="V4325" i="1"/>
  <c r="V478" i="1"/>
  <c r="V1397" i="1"/>
  <c r="V1993" i="1"/>
  <c r="V1511" i="1"/>
  <c r="V2249" i="1"/>
  <c r="V935" i="1"/>
  <c r="V451" i="1"/>
  <c r="V4169" i="1"/>
  <c r="V848" i="1"/>
  <c r="V1352" i="1"/>
  <c r="V3128" i="1"/>
  <c r="V2699" i="1"/>
  <c r="V1433" i="1"/>
  <c r="V1304" i="1"/>
  <c r="V3230" i="1"/>
  <c r="V3554" i="1"/>
  <c r="V2489" i="1"/>
  <c r="V1712" i="1"/>
  <c r="V815" i="1"/>
  <c r="V2281" i="1"/>
  <c r="V65" i="1"/>
  <c r="V502" i="1"/>
  <c r="V818" i="1"/>
  <c r="V1853" i="1"/>
  <c r="V1436" i="1"/>
  <c r="V125" i="1"/>
  <c r="V3770" i="1"/>
  <c r="V2927" i="1"/>
  <c r="V3935" i="1"/>
  <c r="V487" i="1"/>
  <c r="V1850" i="1"/>
  <c r="V397" i="1"/>
  <c r="V2753" i="1"/>
  <c r="V1978" i="1"/>
  <c r="V2516" i="1"/>
  <c r="V3116" i="1"/>
  <c r="V238" i="1"/>
  <c r="V1202" i="1"/>
  <c r="V400" i="1"/>
  <c r="V3932" i="1"/>
  <c r="V2144" i="1"/>
  <c r="V2459" i="1"/>
  <c r="V2879" i="1"/>
  <c r="V235" i="1"/>
  <c r="V1910" i="1"/>
  <c r="V448" i="1"/>
  <c r="V953" i="1"/>
  <c r="V1355" i="1"/>
  <c r="V1229" i="1"/>
  <c r="V1415" i="1"/>
  <c r="V2975" i="1"/>
  <c r="V1127" i="1"/>
  <c r="V2368" i="1"/>
  <c r="V971" i="1"/>
  <c r="V253" i="1"/>
  <c r="V1274" i="1"/>
  <c r="V1784" i="1"/>
  <c r="V4163" i="1"/>
  <c r="V343" i="1"/>
  <c r="V4295" i="1"/>
  <c r="V2275" i="1"/>
  <c r="V2290" i="1"/>
  <c r="V532" i="1"/>
  <c r="V3440" i="1"/>
  <c r="V562" i="1"/>
  <c r="V2150" i="1"/>
  <c r="V1907" i="1"/>
  <c r="V3398" i="1"/>
  <c r="V2008" i="1"/>
  <c r="V1109" i="1"/>
  <c r="V2174" i="1"/>
  <c r="V4199" i="1"/>
  <c r="V3296" i="1"/>
  <c r="V2792" i="1"/>
  <c r="V3923" i="1"/>
  <c r="V3458" i="1"/>
  <c r="V1574" i="1"/>
  <c r="V2711" i="1"/>
  <c r="V629" i="1"/>
  <c r="V1232" i="1"/>
  <c r="V638" i="1"/>
  <c r="V2371" i="1"/>
  <c r="V1214" i="1"/>
  <c r="V1166" i="1"/>
  <c r="V4280" i="1"/>
  <c r="V1678" i="1"/>
  <c r="V1280" i="1"/>
  <c r="V2240" i="1"/>
  <c r="V1802" i="1"/>
  <c r="V220" i="1"/>
  <c r="V2789" i="1"/>
  <c r="V653" i="1"/>
  <c r="V2302" i="1"/>
  <c r="V1658" i="1"/>
  <c r="V1808" i="1"/>
  <c r="V271" i="1"/>
  <c r="V4025" i="1"/>
  <c r="V601" i="1"/>
  <c r="V4400" i="1"/>
  <c r="V3818" i="1"/>
  <c r="V4316" i="1"/>
  <c r="V1220" i="1"/>
  <c r="V800" i="1"/>
  <c r="V3455" i="1"/>
  <c r="V553" i="1"/>
  <c r="V3650" i="1"/>
  <c r="V1975" i="1"/>
  <c r="V1703" i="1"/>
  <c r="V3902" i="1"/>
  <c r="V2096" i="1"/>
  <c r="V1868" i="1"/>
  <c r="V1460" i="1"/>
  <c r="V484" i="1"/>
  <c r="V785" i="1"/>
  <c r="V3026" i="1"/>
  <c r="V4148" i="1"/>
  <c r="V1805" i="1"/>
  <c r="V3791" i="1"/>
  <c r="V4076" i="1"/>
  <c r="V2759" i="1"/>
  <c r="V3824" i="1"/>
  <c r="V3755" i="1"/>
  <c r="V1439" i="1"/>
  <c r="V1322" i="1"/>
  <c r="V3674" i="1"/>
  <c r="V3344" i="1"/>
  <c r="V2501" i="1"/>
  <c r="V1936" i="1"/>
  <c r="V1319" i="1"/>
  <c r="V1136" i="1"/>
  <c r="V17" i="1"/>
  <c r="V565" i="1"/>
  <c r="V1457" i="1"/>
  <c r="V95" i="1"/>
  <c r="V1004" i="1"/>
  <c r="V3671" i="1"/>
  <c r="V163" i="1"/>
  <c r="V2476" i="1"/>
  <c r="V1820" i="1"/>
  <c r="V4238" i="1"/>
  <c r="V4004" i="1"/>
  <c r="V3812" i="1"/>
  <c r="V2081" i="1"/>
  <c r="V2882" i="1"/>
  <c r="V541" i="1"/>
  <c r="V3494" i="1"/>
  <c r="V1739" i="1"/>
  <c r="V2396" i="1"/>
  <c r="V2243" i="1"/>
  <c r="V134" i="1"/>
  <c r="V4211" i="1"/>
  <c r="V1376" i="1"/>
  <c r="V2402" i="1"/>
  <c r="V265" i="1"/>
  <c r="V2429" i="1"/>
  <c r="V1951" i="1"/>
  <c r="V767" i="1"/>
  <c r="V3644" i="1"/>
  <c r="V1028" i="1"/>
  <c r="V1981" i="1"/>
  <c r="V155" i="1"/>
  <c r="V3218" i="1"/>
  <c r="V574" i="1"/>
  <c r="V92" i="1"/>
  <c r="V3509" i="1"/>
  <c r="V797" i="1"/>
  <c r="V641" i="1"/>
  <c r="V1430" i="1"/>
  <c r="V830" i="1"/>
  <c r="V1835" i="1"/>
  <c r="V647" i="1"/>
  <c r="V2900" i="1"/>
  <c r="V2210" i="1"/>
  <c r="V1247" i="1"/>
  <c r="V250" i="1"/>
  <c r="V4136" i="1"/>
  <c r="V4124" i="1"/>
  <c r="V370" i="1"/>
  <c r="V662" i="1"/>
  <c r="V4061" i="1"/>
  <c r="V2405" i="1"/>
  <c r="V4232" i="1"/>
  <c r="V3572" i="1"/>
  <c r="V4040" i="1"/>
  <c r="V791" i="1"/>
  <c r="V2051" i="1"/>
  <c r="V1757" i="1"/>
  <c r="V4145" i="1"/>
  <c r="V325" i="1"/>
  <c r="V719" i="1"/>
  <c r="V1871" i="1"/>
  <c r="V1385" i="1"/>
  <c r="V3221" i="1"/>
  <c r="V3062" i="1"/>
  <c r="V1244" i="1"/>
  <c r="V355" i="1"/>
  <c r="V3425" i="1"/>
  <c r="V3953" i="1"/>
  <c r="V2909" i="1"/>
  <c r="V4250" i="1"/>
  <c r="V1580" i="1"/>
  <c r="V2135" i="1"/>
  <c r="V2633" i="1"/>
  <c r="V1523" i="1"/>
  <c r="V3893" i="1"/>
  <c r="V2555" i="1"/>
  <c r="V2780" i="1"/>
  <c r="V2374" i="1"/>
  <c r="V4307" i="1"/>
  <c r="V3053" i="1"/>
  <c r="V2618" i="1"/>
  <c r="V3284" i="1"/>
  <c r="V2906" i="1"/>
  <c r="V3332" i="1"/>
  <c r="V1462" i="1"/>
  <c r="V460" i="1"/>
  <c r="V2323" i="1"/>
  <c r="V4274" i="1"/>
  <c r="V3977" i="1"/>
  <c r="V292" i="1"/>
  <c r="V2996" i="1"/>
  <c r="V3011" i="1"/>
  <c r="V3470" i="1"/>
  <c r="V836" i="1"/>
  <c r="V3350" i="1"/>
  <c r="V2729" i="1"/>
  <c r="V3170" i="1"/>
  <c r="V1391" i="1"/>
  <c r="V2834" i="1"/>
  <c r="V3092" i="1"/>
  <c r="V508" i="1"/>
  <c r="V3539" i="1"/>
  <c r="V394" i="1"/>
  <c r="V83" i="1"/>
  <c r="V2810" i="1"/>
  <c r="V4052" i="1"/>
  <c r="V2423" i="1"/>
  <c r="V3347" i="1"/>
  <c r="V620" i="1"/>
  <c r="V2383" i="1"/>
  <c r="V2408" i="1"/>
  <c r="V2362" i="1"/>
  <c r="V1640" i="1"/>
  <c r="V2057" i="1"/>
  <c r="V2939" i="1"/>
  <c r="V2603" i="1"/>
  <c r="V2075" i="1"/>
  <c r="V2117" i="1"/>
  <c r="V2314" i="1"/>
  <c r="V2060" i="1"/>
  <c r="V3461" i="1"/>
  <c r="V3596" i="1"/>
  <c r="V2432" i="1"/>
  <c r="V650" i="1"/>
  <c r="V632" i="1"/>
  <c r="V3341" i="1"/>
  <c r="V1901" i="1"/>
  <c r="V4364" i="1"/>
  <c r="V41" i="1"/>
  <c r="V277" i="1"/>
  <c r="V2305" i="1"/>
  <c r="V944" i="1"/>
  <c r="V289" i="1"/>
  <c r="V3401" i="1"/>
  <c r="V734" i="1"/>
  <c r="V3446" i="1"/>
  <c r="V1529" i="1"/>
  <c r="V1586" i="1"/>
  <c r="V4340" i="1"/>
  <c r="V2984" i="1"/>
  <c r="V881" i="1"/>
  <c r="V2945" i="1"/>
  <c r="V1091" i="1"/>
  <c r="V3839" i="1"/>
  <c r="V445" i="1"/>
  <c r="V113" i="1"/>
  <c r="V244" i="1"/>
  <c r="V4031" i="1"/>
  <c r="V2126" i="1"/>
  <c r="V2192" i="1"/>
  <c r="V4010" i="1"/>
  <c r="V4034" i="1"/>
  <c r="V2147" i="1"/>
  <c r="V1508" i="1"/>
  <c r="V2609" i="1"/>
  <c r="V3926" i="1"/>
  <c r="V677" i="1"/>
  <c r="V2561" i="1"/>
  <c r="V8" i="1"/>
  <c r="V3617" i="1"/>
  <c r="V3191" i="1"/>
  <c r="V857" i="1"/>
  <c r="V1496" i="1"/>
  <c r="V2426" i="1"/>
  <c r="V3605" i="1"/>
  <c r="V1097" i="1"/>
  <c r="V1139" i="1"/>
  <c r="V1238" i="1"/>
  <c r="V1205" i="1"/>
  <c r="V2308" i="1"/>
  <c r="V1558" i="1"/>
  <c r="V436" i="1"/>
  <c r="V1031" i="1"/>
  <c r="V2903" i="1"/>
  <c r="V779" i="1"/>
  <c r="V3017" i="1"/>
  <c r="V1043" i="1"/>
  <c r="V950" i="1"/>
  <c r="V3752" i="1"/>
  <c r="V4055" i="1"/>
  <c r="V689" i="1"/>
  <c r="V962" i="1"/>
  <c r="V878" i="1"/>
  <c r="V3317" i="1"/>
  <c r="V3677" i="1"/>
  <c r="V1799" i="1"/>
  <c r="V2356" i="1"/>
  <c r="V1289" i="1"/>
  <c r="V713" i="1"/>
  <c r="V3110" i="1"/>
  <c r="V3578" i="1"/>
  <c r="V1142" i="1"/>
  <c r="V3395" i="1"/>
  <c r="V3194" i="1"/>
  <c r="V3878" i="1"/>
  <c r="V1610" i="1"/>
  <c r="V4370" i="1"/>
  <c r="V1178" i="1"/>
  <c r="V869" i="1"/>
  <c r="V178" i="1"/>
  <c r="V887" i="1"/>
  <c r="V3941" i="1"/>
  <c r="V809" i="1"/>
  <c r="V346" i="1"/>
  <c r="V361" i="1"/>
  <c r="V617" i="1"/>
  <c r="V286" i="1"/>
  <c r="V3602" i="1"/>
  <c r="V1841" i="1"/>
  <c r="V698" i="1"/>
  <c r="V2513" i="1"/>
  <c r="V2978" i="1"/>
  <c r="V3032" i="1"/>
  <c r="V146" i="1"/>
  <c r="V1766" i="1"/>
  <c r="V1163" i="1"/>
  <c r="V731" i="1"/>
  <c r="V1340" i="1"/>
  <c r="V3647" i="1"/>
  <c r="V1634" i="1"/>
  <c r="V2804" i="1"/>
  <c r="V116" i="1"/>
  <c r="V1499" i="1"/>
  <c r="V1301" i="1"/>
  <c r="V3731" i="1"/>
  <c r="V701" i="1"/>
  <c r="V196" i="1"/>
  <c r="V472" i="1"/>
  <c r="V1349" i="1"/>
  <c r="V3266" i="1"/>
  <c r="V3389" i="1"/>
  <c r="V316" i="1"/>
  <c r="V175" i="1"/>
  <c r="V4100" i="1"/>
  <c r="V349" i="1"/>
  <c r="V3776" i="1"/>
  <c r="V3416" i="1"/>
  <c r="V2207" i="1"/>
  <c r="V4226" i="1"/>
  <c r="V1505" i="1"/>
  <c r="V671" i="1"/>
  <c r="V2177" i="1"/>
  <c r="V4046" i="1"/>
  <c r="V406" i="1"/>
  <c r="V4376" i="1"/>
  <c r="V3983" i="1"/>
  <c r="V2234" i="1"/>
  <c r="V1669" i="1"/>
  <c r="V1445" i="1"/>
  <c r="V577" i="1"/>
  <c r="V3269" i="1"/>
  <c r="V1406" i="1"/>
  <c r="V1862" i="1"/>
  <c r="V3809" i="1"/>
  <c r="V47" i="1"/>
  <c r="V710" i="1"/>
  <c r="V1094" i="1"/>
  <c r="V2377" i="1"/>
  <c r="V2390" i="1"/>
  <c r="V1721" i="1"/>
  <c r="V2921" i="1"/>
  <c r="V1520" i="1"/>
  <c r="V1517" i="1"/>
  <c r="V1079" i="1"/>
  <c r="V2747" i="1"/>
  <c r="V623" i="1"/>
  <c r="V1474" i="1"/>
  <c r="V3302" i="1"/>
  <c r="V827" i="1"/>
  <c r="V821" i="1"/>
  <c r="V14" i="1"/>
  <c r="V1687" i="1"/>
  <c r="V4208" i="1"/>
  <c r="V2591" i="1"/>
  <c r="V259" i="1"/>
  <c r="V1877" i="1"/>
  <c r="V2579" i="1"/>
  <c r="V2015" i="1"/>
  <c r="V3089" i="1"/>
  <c r="V3599" i="1"/>
  <c r="V3029" i="1"/>
  <c r="V4262" i="1"/>
  <c r="V3131" i="1"/>
  <c r="V1832" i="1"/>
  <c r="V571" i="1"/>
  <c r="V421" i="1"/>
  <c r="V3485" i="1"/>
  <c r="V499" i="1"/>
  <c r="V3782" i="1"/>
  <c r="V3761" i="1"/>
  <c r="V544" i="1"/>
  <c r="V3008" i="1"/>
  <c r="V3860" i="1"/>
  <c r="V4220" i="1"/>
  <c r="V1718" i="1"/>
  <c r="V4373" i="1"/>
  <c r="V3281" i="1"/>
  <c r="V2873" i="1"/>
  <c r="V2663" i="1"/>
  <c r="V3986" i="1"/>
  <c r="V1709" i="1"/>
  <c r="V1334" i="1"/>
  <c r="V1256" i="1"/>
  <c r="V3851" i="1"/>
  <c r="V442" i="1"/>
  <c r="V1904" i="1"/>
  <c r="V262" i="1"/>
  <c r="V232" i="1"/>
  <c r="V3020" i="1"/>
  <c r="V4001" i="1"/>
  <c r="V890" i="1"/>
  <c r="V3872" i="1"/>
  <c r="V2180" i="1"/>
  <c r="V3104" i="1"/>
  <c r="V4037" i="1"/>
  <c r="V1208" i="1"/>
  <c r="V4082" i="1"/>
  <c r="V3794" i="1"/>
  <c r="V535" i="1"/>
  <c r="V611" i="1"/>
  <c r="V1754" i="1"/>
  <c r="V2771" i="1"/>
  <c r="V3224" i="1"/>
  <c r="V2693" i="1"/>
  <c r="V2213" i="1"/>
  <c r="V1283" i="1"/>
  <c r="V1604" i="1"/>
  <c r="V2783" i="1"/>
  <c r="V4214" i="1"/>
  <c r="V1844" i="1"/>
  <c r="V1999" i="1"/>
  <c r="V2600" i="1"/>
  <c r="V3431" i="1"/>
  <c r="V1942" i="1"/>
  <c r="V3506" i="1"/>
  <c r="V3404" i="1"/>
  <c r="V3164" i="1"/>
  <c r="V1277" i="1"/>
  <c r="V430" i="1"/>
  <c r="V3635" i="1"/>
  <c r="V274" i="1"/>
  <c r="V2942" i="1"/>
  <c r="V4334" i="1"/>
  <c r="V190" i="1"/>
  <c r="V68" i="1"/>
  <c r="V692" i="1"/>
  <c r="V71" i="1"/>
  <c r="V3197" i="1"/>
  <c r="V3590" i="1"/>
  <c r="V3512" i="1"/>
  <c r="V3206" i="1"/>
  <c r="V2531" i="1"/>
  <c r="V2642" i="1"/>
  <c r="V3563" i="1"/>
  <c r="V454" i="1"/>
  <c r="V1480" i="1"/>
  <c r="V4235" i="1"/>
  <c r="V3608" i="1"/>
  <c r="V2828" i="1"/>
  <c r="V1121" i="1"/>
  <c r="V1697" i="1"/>
  <c r="V2891" i="1"/>
  <c r="V1064" i="1"/>
  <c r="V1010" i="1"/>
  <c r="V3215" i="1"/>
  <c r="V704" i="1"/>
  <c r="V2498" i="1"/>
  <c r="V505" i="1"/>
  <c r="V2705" i="1"/>
  <c r="V3632" i="1"/>
  <c r="V659" i="1"/>
  <c r="V26" i="1"/>
  <c r="V1052" i="1"/>
  <c r="V385" i="1"/>
  <c r="V2849" i="1"/>
  <c r="V2488" i="1"/>
  <c r="V3161" i="1"/>
  <c r="V2393" i="1"/>
  <c r="V2195" i="1"/>
  <c r="V3377" i="1"/>
  <c r="V3263" i="1"/>
  <c r="V4328" i="1"/>
  <c r="V2465" i="1"/>
  <c r="V2597" i="1"/>
  <c r="V2069" i="1"/>
  <c r="V208" i="1"/>
  <c r="V1442" i="1"/>
  <c r="V2681" i="1"/>
  <c r="V514" i="1"/>
  <c r="V3773" i="1"/>
  <c r="V3569" i="1"/>
  <c r="V2822" i="1"/>
  <c r="V2090" i="1"/>
  <c r="V211" i="1"/>
  <c r="V3482" i="1"/>
  <c r="V1571" i="1"/>
  <c r="V328" i="1"/>
  <c r="V746" i="1"/>
  <c r="V3413" i="1"/>
  <c r="V1790" i="1"/>
  <c r="V1253" i="1"/>
  <c r="V3500" i="1"/>
  <c r="V2228" i="1"/>
  <c r="V35" i="1"/>
  <c r="V4397" i="1"/>
  <c r="V74" i="1"/>
  <c r="V2165" i="1"/>
  <c r="V382" i="1"/>
  <c r="V884" i="1"/>
  <c r="V59" i="1"/>
  <c r="V3113" i="1"/>
  <c r="V3320" i="1"/>
  <c r="V941" i="1"/>
  <c r="V2549" i="1"/>
  <c r="V187" i="1"/>
  <c r="V1565" i="1"/>
  <c r="V2495" i="1"/>
  <c r="V4112" i="1"/>
  <c r="V4319" i="1"/>
  <c r="V2858" i="1"/>
  <c r="V2479" i="1"/>
  <c r="V914" i="1"/>
  <c r="V2738" i="1"/>
  <c r="V2864" i="1"/>
  <c r="V1465" i="1"/>
  <c r="V3911" i="1"/>
  <c r="V3584" i="1"/>
  <c r="V2261" i="1"/>
  <c r="V2033" i="1"/>
  <c r="V3689" i="1"/>
  <c r="V568" i="1"/>
  <c r="V3575" i="1"/>
  <c r="V3785" i="1"/>
  <c r="V2380" i="1"/>
  <c r="V4058" i="1"/>
  <c r="V280" i="1"/>
  <c r="V1838" i="1"/>
  <c r="V1690" i="1"/>
  <c r="V1262" i="1"/>
  <c r="V2687" i="1"/>
  <c r="V1331" i="1"/>
  <c r="V1486" i="1"/>
  <c r="V583" i="1"/>
  <c r="V1694" i="1"/>
  <c r="V409" i="1"/>
  <c r="V980" i="1"/>
  <c r="V2417" i="1"/>
  <c r="V592" i="1"/>
  <c r="V2507" i="1"/>
  <c r="V337" i="1"/>
  <c r="V3437" i="1"/>
  <c r="V1538" i="1"/>
  <c r="V298" i="1"/>
  <c r="V137" i="1"/>
  <c r="V1772" i="1"/>
  <c r="V3203" i="1"/>
  <c r="V2801" i="1"/>
  <c r="V4406" i="1"/>
  <c r="V2852" i="1"/>
  <c r="V1700" i="1"/>
  <c r="V695" i="1"/>
  <c r="V4277" i="1"/>
  <c r="V3668" i="1"/>
  <c r="V3704" i="1"/>
  <c r="V839" i="1"/>
  <c r="V4367" i="1"/>
  <c r="V2723" i="1"/>
  <c r="V3134" i="1"/>
  <c r="V538" i="1"/>
  <c r="V4388" i="1"/>
  <c r="V3746" i="1"/>
  <c r="V1613" i="1"/>
  <c r="V2816" i="1"/>
  <c r="V3884" i="1"/>
  <c r="V2594" i="1"/>
  <c r="V3887" i="1"/>
  <c r="V1883" i="1"/>
  <c r="V2837" i="1"/>
  <c r="V1592" i="1"/>
  <c r="V131" i="1"/>
  <c r="V4379" i="1"/>
  <c r="V2819" i="1"/>
  <c r="V2708" i="1"/>
  <c r="V1037" i="1"/>
  <c r="V3788" i="1"/>
  <c r="V2525" i="1"/>
  <c r="V3641" i="1"/>
  <c r="V4028" i="1"/>
  <c r="V2002" i="1"/>
  <c r="V2317" i="1"/>
  <c r="V3962" i="1"/>
  <c r="V1502" i="1"/>
  <c r="V2588" i="1"/>
  <c r="V4160" i="1"/>
  <c r="V4241" i="1"/>
  <c r="V3119" i="1"/>
  <c r="V1957" i="1"/>
  <c r="V3278" i="1"/>
  <c r="V4184" i="1"/>
  <c r="V3920" i="1"/>
  <c r="V845" i="1"/>
  <c r="V2627" i="1"/>
  <c r="V4091" i="1"/>
  <c r="V2639" i="1"/>
  <c r="V2624" i="1"/>
  <c r="V1742" i="1"/>
  <c r="V2534" i="1"/>
  <c r="V4154" i="1"/>
  <c r="V1913" i="1"/>
  <c r="V3680" i="1"/>
  <c r="V866" i="1"/>
  <c r="V3848" i="1"/>
  <c r="V1661" i="1"/>
  <c r="V379" i="1"/>
  <c r="V1235" i="1"/>
  <c r="V11" i="1"/>
  <c r="V1532" i="1"/>
  <c r="V1295" i="1"/>
  <c r="V3422" i="1"/>
  <c r="V4382" i="1"/>
  <c r="V1001" i="1"/>
  <c r="V4217" i="1"/>
  <c r="V3971" i="1"/>
  <c r="V352" i="1"/>
  <c r="V3299" i="1"/>
  <c r="V824" i="1"/>
  <c r="V3581" i="1"/>
  <c r="V1013" i="1"/>
  <c r="V3797" i="1"/>
  <c r="V2287" i="1"/>
  <c r="V3305" i="1"/>
  <c r="V3326" i="1"/>
  <c r="V2456" i="1"/>
  <c r="V2284" i="1"/>
  <c r="V1880" i="1"/>
  <c r="V1328" i="1"/>
  <c r="V1895" i="1"/>
  <c r="V1226" i="1"/>
  <c r="V2786" i="1"/>
  <c r="V3488" i="1"/>
  <c r="V3944" i="1"/>
  <c r="V2045" i="1"/>
  <c r="V1727" i="1"/>
  <c r="V1172" i="1"/>
  <c r="V755" i="1"/>
  <c r="V3056" i="1"/>
  <c r="V737" i="1"/>
  <c r="V1379" i="1"/>
  <c r="V1637" i="1"/>
  <c r="V2141" i="1"/>
  <c r="V3959" i="1"/>
  <c r="V4301" i="1"/>
  <c r="V2666" i="1"/>
  <c r="V1424" i="1"/>
  <c r="V1190" i="1"/>
  <c r="V193" i="1"/>
  <c r="V752" i="1"/>
  <c r="V1948" i="1"/>
  <c r="V2114" i="1"/>
  <c r="V256" i="1"/>
  <c r="V2225" i="1"/>
  <c r="V2684" i="1"/>
  <c r="V788" i="1"/>
  <c r="V2482" i="1"/>
  <c r="V3140" i="1"/>
  <c r="V2450" i="1"/>
  <c r="V1892" i="1"/>
  <c r="V3758" i="1"/>
  <c r="V986" i="1"/>
  <c r="V872" i="1"/>
  <c r="V1076" i="1"/>
  <c r="V875" i="1"/>
  <c r="V1468" i="1"/>
  <c r="V4178" i="1"/>
  <c r="V3503" i="1"/>
  <c r="V466" i="1"/>
  <c r="V3530" i="1"/>
  <c r="V1418" i="1"/>
  <c r="V749" i="1"/>
  <c r="V3002" i="1"/>
  <c r="V1963" i="1"/>
  <c r="V3065" i="1"/>
  <c r="V2831" i="1"/>
  <c r="V3527" i="1"/>
  <c r="V2252" i="1"/>
  <c r="V1073" i="1"/>
  <c r="V4103" i="1"/>
  <c r="V1990" i="1"/>
  <c r="V1939" i="1"/>
  <c r="V2219" i="1"/>
  <c r="V833" i="1"/>
  <c r="V3407" i="1"/>
  <c r="V2912" i="1"/>
  <c r="V3707" i="1"/>
  <c r="V469" i="1"/>
  <c r="V152" i="1"/>
  <c r="V3236" i="1"/>
  <c r="V1492" i="1"/>
  <c r="V3842" i="1"/>
  <c r="V1886" i="1"/>
  <c r="V1082" i="1"/>
  <c r="V4205" i="1"/>
  <c r="V169" i="1"/>
  <c r="V56" i="1"/>
  <c r="V229" i="1"/>
  <c r="V3080" i="1"/>
  <c r="V1646" i="1"/>
  <c r="V2237" i="1"/>
  <c r="V1865" i="1"/>
  <c r="V1106" i="1"/>
  <c r="V2335" i="1"/>
  <c r="V89" i="1"/>
  <c r="V319" i="1"/>
  <c r="V2048" i="1"/>
  <c r="V1954" i="1"/>
  <c r="V683" i="1"/>
  <c r="V2567" i="1"/>
  <c r="V122" i="1"/>
  <c r="V1151" i="1"/>
  <c r="V2765" i="1"/>
  <c r="V1543" i="1"/>
  <c r="V4352" i="1"/>
  <c r="V3047" i="1"/>
  <c r="V3722" i="1"/>
  <c r="V3383" i="1"/>
  <c r="V2042" i="1"/>
  <c r="V2353" i="1"/>
  <c r="V4115" i="1"/>
  <c r="V3863" i="1"/>
  <c r="V4343" i="1"/>
  <c r="V3683" i="1"/>
  <c r="V367" i="1"/>
  <c r="V3368" i="1"/>
  <c r="V1388" i="1"/>
  <c r="V983" i="1"/>
  <c r="V1100" i="1"/>
  <c r="V4322" i="1"/>
  <c r="V3956" i="1"/>
  <c r="V3728" i="1"/>
  <c r="V4085" i="1"/>
  <c r="V334" i="1"/>
  <c r="V3023" i="1"/>
  <c r="V4067" i="1"/>
  <c r="V3464" i="1"/>
  <c r="V3200" i="1"/>
  <c r="V1928" i="1"/>
  <c r="V3998" i="1"/>
  <c r="V376" i="1"/>
  <c r="V3038" i="1"/>
  <c r="V3806" i="1"/>
  <c r="V2473" i="1"/>
  <c r="V1823" i="1"/>
  <c r="V2105" i="1"/>
  <c r="V166" i="1"/>
  <c r="V2807" i="1"/>
  <c r="V2264" i="1"/>
  <c r="V2462" i="1"/>
  <c r="V3974" i="1"/>
  <c r="V143" i="1"/>
  <c r="V3290" i="1"/>
  <c r="V3050" i="1"/>
  <c r="V199" i="1"/>
  <c r="V4022" i="1"/>
  <c r="V1931" i="1"/>
  <c r="V496" i="1"/>
  <c r="V2675" i="1"/>
  <c r="V1133" i="1"/>
  <c r="V3896" i="1"/>
  <c r="V2414" i="1"/>
  <c r="V595" i="1"/>
  <c r="V2933" i="1"/>
  <c r="V764" i="1"/>
  <c r="V586" i="1"/>
  <c r="V3800" i="1"/>
  <c r="V3929" i="1"/>
  <c r="V2168" i="1"/>
  <c r="V1298" i="1"/>
  <c r="V304" i="1"/>
  <c r="V1736" i="1"/>
  <c r="V161" i="1"/>
  <c r="V2024" i="1"/>
  <c r="V4313" i="1"/>
  <c r="V728" i="1"/>
  <c r="V2795" i="1"/>
  <c r="V2387" i="1"/>
  <c r="V2678" i="1"/>
  <c r="V3536" i="1"/>
  <c r="V1145" i="1"/>
  <c r="V1922" i="1"/>
  <c r="V4013" i="1"/>
  <c r="V2648" i="1"/>
  <c r="V3890" i="1"/>
  <c r="V1364" i="1"/>
  <c r="V2768" i="1"/>
  <c r="V1046" i="1"/>
  <c r="V2897" i="1"/>
  <c r="V5" i="1"/>
  <c r="V2365" i="1"/>
  <c r="V1664" i="1"/>
  <c r="V4349" i="1"/>
  <c r="V3251" i="1"/>
  <c r="V899" i="1"/>
  <c r="V3362" i="1"/>
  <c r="V3374" i="1"/>
  <c r="V1157" i="1"/>
  <c r="V3830" i="1"/>
  <c r="V3950" i="1"/>
  <c r="V3308" i="1"/>
  <c r="V1675" i="1"/>
  <c r="V3098" i="1"/>
  <c r="V3014" i="1"/>
  <c r="V2411" i="1"/>
  <c r="V725" i="1"/>
  <c r="V2078" i="1"/>
  <c r="V905" i="1"/>
  <c r="V2272" i="1"/>
  <c r="V758" i="1"/>
  <c r="V1370" i="1"/>
  <c r="V2258" i="1"/>
  <c r="V2153" i="1"/>
  <c r="V2762" i="1"/>
  <c r="V2843" i="1"/>
  <c r="V4079" i="1"/>
  <c r="V2132" i="1"/>
  <c r="V3257" i="1"/>
  <c r="V1874" i="1"/>
  <c r="V1181" i="1"/>
  <c r="V3548" i="1"/>
  <c r="V3836" i="1"/>
  <c r="V3821" i="1"/>
  <c r="V3242" i="1"/>
  <c r="V1595" i="1"/>
  <c r="V1265" i="1"/>
  <c r="V2636" i="1"/>
  <c r="V1643" i="1"/>
  <c r="V3083" i="1"/>
  <c r="V3293" i="1"/>
  <c r="V2005" i="1"/>
  <c r="V1483" i="1"/>
  <c r="V644" i="1"/>
  <c r="V614" i="1"/>
  <c r="V2447" i="1"/>
  <c r="V782" i="1"/>
  <c r="V3035" i="1"/>
  <c r="V2159" i="1"/>
  <c r="V86" i="1"/>
  <c r="V2120" i="1"/>
  <c r="V4043" i="1"/>
  <c r="V181" i="1"/>
  <c r="V3638" i="1"/>
  <c r="V2093" i="1"/>
  <c r="V3593" i="1"/>
  <c r="V550" i="1"/>
  <c r="V3248" i="1"/>
  <c r="V2438" i="1"/>
  <c r="V4106" i="1"/>
  <c r="V665" i="1"/>
  <c r="V3779" i="1"/>
  <c r="V2189" i="1"/>
  <c r="V4109" i="1"/>
  <c r="V947" i="1"/>
  <c r="V4118" i="1"/>
  <c r="V2326" i="1"/>
  <c r="V3833" i="1"/>
  <c r="V4358" i="1"/>
  <c r="V140" i="1"/>
  <c r="V4361" i="1"/>
  <c r="V668" i="1"/>
  <c r="V4142" i="1"/>
  <c r="V2332" i="1"/>
  <c r="V1070" i="1"/>
  <c r="V1960" i="1"/>
  <c r="V529" i="1"/>
  <c r="V2384" i="1"/>
  <c r="V1681" i="1"/>
  <c r="V1412" i="1"/>
  <c r="V1622" i="1"/>
  <c r="V358" i="1"/>
  <c r="V1672" i="1"/>
  <c r="V3074" i="1"/>
  <c r="V107" i="1"/>
  <c r="V1847" i="1"/>
  <c r="V2311" i="1"/>
  <c r="V3662" i="1"/>
  <c r="V908" i="1"/>
  <c r="V4304" i="1"/>
  <c r="V1130" i="1"/>
  <c r="V1535" i="1"/>
  <c r="V2885" i="1"/>
  <c r="V2066" i="1"/>
  <c r="V1061" i="1"/>
  <c r="V2420" i="1"/>
  <c r="V2840" i="1"/>
  <c r="V770" i="1"/>
  <c r="V2537" i="1"/>
  <c r="V2255" i="1"/>
  <c r="V2741" i="1"/>
  <c r="V1112" i="1"/>
  <c r="V110" i="1"/>
  <c r="V1313" i="1"/>
  <c r="V463" i="1"/>
  <c r="V241" i="1"/>
  <c r="V2519" i="1"/>
  <c r="V1409" i="1"/>
  <c r="V1778" i="1"/>
  <c r="V388" i="1"/>
  <c r="V1088" i="1"/>
  <c r="V604" i="1"/>
  <c r="V2654" i="1"/>
  <c r="V1016" i="1"/>
  <c r="V1706" i="1"/>
  <c r="V803" i="1"/>
  <c r="V2645" i="1"/>
  <c r="V2969" i="1"/>
  <c r="V1745" i="1"/>
  <c r="V974" i="1"/>
  <c r="V226" i="1"/>
  <c r="V3710" i="1"/>
  <c r="V3071" i="1"/>
  <c r="V977" i="1"/>
  <c r="V3107" i="1"/>
  <c r="V3713" i="1"/>
  <c r="V3185" i="1"/>
  <c r="V3545" i="1"/>
  <c r="V4049" i="1"/>
  <c r="V4073" i="1"/>
  <c r="V989" i="1"/>
  <c r="V3173" i="1"/>
  <c r="V2966" i="1"/>
  <c r="V860" i="1"/>
  <c r="V104" i="1"/>
  <c r="V2546" i="1"/>
  <c r="V3386" i="1"/>
  <c r="V1403" i="1"/>
  <c r="V1652" i="1"/>
  <c r="V2999" i="1"/>
  <c r="V1916" i="1"/>
  <c r="V1969" i="1"/>
  <c r="V4331" i="1"/>
  <c r="V1394" i="1"/>
  <c r="V2222" i="1"/>
  <c r="V3365" i="1"/>
  <c r="V1175" i="1"/>
  <c r="V3533" i="1"/>
  <c r="V4346" i="1"/>
  <c r="V1055" i="1"/>
  <c r="V4355" i="1"/>
  <c r="V3905" i="1"/>
  <c r="V2543" i="1"/>
  <c r="V3146" i="1"/>
  <c r="V1829" i="1"/>
  <c r="V938" i="1"/>
  <c r="V2156" i="1"/>
  <c r="V3101" i="1"/>
  <c r="V32" i="1"/>
  <c r="V331" i="1"/>
  <c r="V2915" i="1"/>
  <c r="V3656" i="1"/>
  <c r="V493" i="1"/>
  <c r="V3866" i="1"/>
  <c r="V1025" i="1"/>
  <c r="V3380" i="1"/>
  <c r="V53" i="1"/>
  <c r="V3323" i="1"/>
  <c r="V2993" i="1"/>
  <c r="V3524" i="1"/>
  <c r="V3122" i="1"/>
  <c r="V2528" i="1"/>
  <c r="V98" i="1"/>
  <c r="V2987" i="1"/>
  <c r="V3272" i="1"/>
  <c r="V3659" i="1"/>
  <c r="V172" i="1"/>
  <c r="V3857" i="1"/>
  <c r="V4310" i="1"/>
  <c r="V1751" i="1"/>
  <c r="V1477" i="1"/>
  <c r="V3875" i="1"/>
  <c r="V3005" i="1"/>
  <c r="V1211" i="1"/>
  <c r="V268" i="1"/>
  <c r="V223" i="1"/>
  <c r="V202" i="1"/>
  <c r="V2714" i="1"/>
  <c r="V1631" i="1"/>
  <c r="V2296" i="1"/>
  <c r="V1972" i="1"/>
  <c r="V1193" i="1"/>
  <c r="V674" i="1"/>
  <c r="V3356" i="1"/>
  <c r="V1655" i="1"/>
  <c r="V4247" i="1"/>
  <c r="V1763" i="1"/>
  <c r="V1451" i="1"/>
  <c r="V3623" i="1"/>
  <c r="V3059" i="1"/>
  <c r="V3311" i="1"/>
  <c r="V2030" i="1"/>
  <c r="V2123" i="1"/>
  <c r="V2350" i="1"/>
  <c r="V3719" i="1"/>
  <c r="V2293" i="1"/>
  <c r="V896" i="1"/>
  <c r="V2936" i="1"/>
  <c r="V3881" i="1"/>
  <c r="V917" i="1"/>
  <c r="V1562" i="1"/>
  <c r="V1346" i="1"/>
  <c r="V184" i="1"/>
  <c r="V1966" i="1"/>
  <c r="V2246" i="1"/>
  <c r="V3845" i="1"/>
  <c r="V2981" i="1"/>
  <c r="V2606" i="1"/>
  <c r="V77" i="1"/>
  <c r="V4064" i="1"/>
  <c r="V1724" i="1"/>
  <c r="V598" i="1"/>
  <c r="V893" i="1"/>
  <c r="V1154" i="1"/>
  <c r="V3479" i="1"/>
  <c r="V119" i="1"/>
  <c r="V283" i="1"/>
  <c r="V1058" i="1"/>
  <c r="V2171" i="1"/>
  <c r="V3158" i="1"/>
  <c r="V965" i="1"/>
  <c r="V3245" i="1"/>
  <c r="V2585" i="1"/>
  <c r="V3869" i="1"/>
  <c r="V1022" i="1"/>
  <c r="V2320" i="1"/>
  <c r="V4130" i="1"/>
  <c r="V854" i="1"/>
  <c r="V559" i="1"/>
  <c r="V1598" i="1"/>
  <c r="V1358" i="1"/>
  <c r="V424" i="1"/>
  <c r="V1619" i="1"/>
  <c r="V3068" i="1"/>
  <c r="V3176" i="1"/>
  <c r="V3209" i="1"/>
  <c r="V1625" i="1"/>
  <c r="V2453" i="1"/>
  <c r="V2732" i="1"/>
  <c r="V214" i="1"/>
  <c r="V4255" i="1"/>
  <c r="V3428" i="1"/>
  <c r="V3560" i="1"/>
  <c r="V2299" i="1"/>
  <c r="V2027" i="1"/>
  <c r="V2183" i="1"/>
  <c r="V4166" i="1"/>
  <c r="V3701" i="1"/>
  <c r="V1811" i="1"/>
  <c r="V2744" i="1"/>
  <c r="V635" i="1"/>
  <c r="V4292" i="1"/>
  <c r="V310" i="1"/>
  <c r="V3737" i="1"/>
  <c r="V1793" i="1"/>
  <c r="V3968" i="1"/>
  <c r="V2111" i="1"/>
  <c r="V2341" i="1"/>
  <c r="V3716" i="1"/>
  <c r="V2948" i="1"/>
  <c r="V1859" i="1"/>
  <c r="V1649" i="1"/>
  <c r="V4094" i="1"/>
  <c r="V3491" i="1"/>
  <c r="V427" i="1"/>
  <c r="V2894" i="1"/>
  <c r="V2552" i="1"/>
  <c r="V2777" i="1"/>
  <c r="V3725" i="1"/>
  <c r="V3854" i="1"/>
  <c r="V1034" i="1"/>
  <c r="V1552" i="1"/>
  <c r="V2072" i="1"/>
  <c r="V1787" i="1"/>
  <c r="V2485" i="1"/>
  <c r="V1760" i="1"/>
  <c r="V3359" i="1"/>
  <c r="V932" i="1"/>
  <c r="V2750" i="1"/>
  <c r="V2918" i="1"/>
  <c r="V3620" i="1"/>
  <c r="V4172" i="1"/>
  <c r="V1730" i="1"/>
  <c r="V2576" i="1"/>
  <c r="V4229" i="1"/>
  <c r="V1184" i="1"/>
  <c r="V2018" i="1"/>
  <c r="V2612" i="1"/>
  <c r="V2690" i="1"/>
  <c r="V1325" i="1"/>
  <c r="V1292" i="1"/>
  <c r="V1103" i="1"/>
  <c r="V3041" i="1"/>
  <c r="V1583" i="1"/>
  <c r="V1217" i="1"/>
  <c r="V2021" i="1"/>
  <c r="V911" i="1"/>
  <c r="V998" i="1"/>
  <c r="V3152" i="1"/>
  <c r="V4190" i="1"/>
  <c r="V2651" i="1"/>
  <c r="V842" i="1"/>
  <c r="V1199" i="1"/>
  <c r="V2504" i="1"/>
  <c r="V1268" i="1"/>
  <c r="V1555" i="1"/>
  <c r="V2063" i="1"/>
  <c r="V1286" i="1"/>
  <c r="V2702" i="1"/>
  <c r="V80" i="1"/>
  <c r="V3338" i="1"/>
  <c r="V2957" i="1"/>
  <c r="V3329" i="1"/>
  <c r="V475" i="1"/>
  <c r="V322" i="1"/>
  <c r="V2630" i="1"/>
  <c r="V3908" i="1"/>
  <c r="V1040" i="1"/>
  <c r="V1526" i="1"/>
  <c r="V3449" i="1"/>
  <c r="V1796" i="1"/>
  <c r="V851" i="1"/>
  <c r="V4121" i="1"/>
  <c r="V1271" i="1"/>
  <c r="V295" i="1"/>
  <c r="V3443" i="1"/>
  <c r="V1898" i="1"/>
  <c r="V2054" i="1"/>
  <c r="V1160" i="1"/>
  <c r="V3233" i="1"/>
  <c r="V29" i="1"/>
  <c r="V2099" i="1"/>
  <c r="V3587" i="1"/>
  <c r="V3803" i="1"/>
  <c r="V3521" i="1"/>
  <c r="V3764" i="1"/>
  <c r="V3095" i="1"/>
  <c r="V403" i="1"/>
  <c r="V2108" i="1"/>
  <c r="V2696" i="1"/>
  <c r="V547" i="1"/>
  <c r="V2963" i="1"/>
  <c r="V2186" i="1"/>
  <c r="V656" i="1"/>
  <c r="V2867" i="1"/>
  <c r="V391" i="1"/>
  <c r="V2329" i="1"/>
  <c r="V247" i="1"/>
  <c r="V217" i="1"/>
  <c r="V158" i="1"/>
  <c r="V2615" i="1"/>
  <c r="V3392" i="1"/>
  <c r="V4391" i="1"/>
  <c r="V4097" i="1"/>
  <c r="V418" i="1"/>
  <c r="V1549" i="1"/>
  <c r="V205" i="1"/>
  <c r="V580" i="1"/>
  <c r="V2825" i="1"/>
  <c r="V2102" i="1"/>
  <c r="V3179" i="1"/>
  <c r="V626" i="1"/>
  <c r="V4139" i="1"/>
  <c r="V2621" i="1"/>
  <c r="V2930" i="1"/>
  <c r="V2522" i="1"/>
  <c r="V1373" i="1"/>
  <c r="V4007" i="1"/>
  <c r="V4157" i="1"/>
  <c r="V4337" i="1"/>
  <c r="V4088" i="1"/>
  <c r="V4289" i="1"/>
  <c r="V1223" i="1"/>
  <c r="V1241" i="1"/>
  <c r="V589" i="1"/>
  <c r="V1889" i="1"/>
  <c r="V340" i="1"/>
  <c r="V2138" i="1"/>
  <c r="V1049" i="1"/>
  <c r="V1748" i="1"/>
  <c r="V1628" i="1"/>
  <c r="V373" i="1"/>
  <c r="V2735" i="1"/>
  <c r="V3254" i="1"/>
  <c r="V128" i="1"/>
  <c r="V1196" i="1"/>
  <c r="V923" i="1"/>
  <c r="V3371" i="1"/>
  <c r="V1250" i="1"/>
  <c r="V1781" i="1"/>
  <c r="V2756" i="1"/>
  <c r="V2162" i="1"/>
  <c r="V1343" i="1"/>
  <c r="V50" i="1"/>
  <c r="V902" i="1"/>
  <c r="V4196" i="1"/>
  <c r="V3518" i="1"/>
  <c r="V4271" i="1"/>
  <c r="V2717" i="1"/>
  <c r="V3227" i="1"/>
  <c r="V4175" i="1"/>
  <c r="V3692" i="1"/>
  <c r="V920" i="1"/>
  <c r="V686" i="1"/>
  <c r="V956" i="1"/>
  <c r="V2813" i="1"/>
  <c r="V1984" i="1"/>
  <c r="V743" i="1"/>
  <c r="V149" i="1"/>
  <c r="V1769" i="1"/>
  <c r="V3260" i="1"/>
  <c r="V523" i="1"/>
  <c r="V3155" i="1"/>
  <c r="V1489" i="1"/>
  <c r="V1259" i="1"/>
  <c r="V2861" i="1"/>
  <c r="V44" i="1"/>
  <c r="V4286" i="1"/>
  <c r="V1514" i="1"/>
  <c r="V3476" i="1"/>
  <c r="V2198" i="1"/>
  <c r="V481" i="1"/>
  <c r="V2347" i="1"/>
  <c r="V3698" i="1"/>
  <c r="V3212" i="1"/>
  <c r="V412" i="1"/>
  <c r="V3626" i="1"/>
  <c r="V1577" i="1"/>
  <c r="V1382" i="1"/>
  <c r="V3467" i="1"/>
  <c r="V4385" i="1"/>
  <c r="V3899" i="1"/>
  <c r="V3452" i="1"/>
  <c r="V4409" i="1"/>
  <c r="V23" i="1"/>
  <c r="V2888" i="1"/>
  <c r="V3734" i="1"/>
  <c r="V1987" i="1"/>
  <c r="V3077" i="1"/>
  <c r="V2924" i="1"/>
  <c r="V1546" i="1"/>
  <c r="V3653" i="1"/>
  <c r="V740" i="1"/>
  <c r="V929" i="1"/>
  <c r="V3740" i="1"/>
  <c r="V2954" i="1"/>
  <c r="V3557" i="1"/>
  <c r="V1148" i="1"/>
  <c r="V1316" i="1"/>
  <c r="V3149" i="1"/>
  <c r="V995" i="1"/>
  <c r="V1454" i="1"/>
  <c r="V3143" i="1"/>
  <c r="V2201" i="1"/>
  <c r="V3914" i="1"/>
  <c r="V2267" i="1"/>
  <c r="V313" i="1"/>
  <c r="V3275" i="1"/>
  <c r="V1589" i="1"/>
  <c r="V3497" i="1"/>
  <c r="V1715" i="1"/>
  <c r="V3353" i="1"/>
  <c r="V1607" i="1"/>
  <c r="V457" i="1"/>
  <c r="V439" i="1"/>
  <c r="V3239" i="1"/>
  <c r="V2087" i="1"/>
  <c r="V2870" i="1"/>
  <c r="V2951" i="1"/>
  <c r="V992" i="1"/>
  <c r="V2338" i="1"/>
  <c r="V307" i="1"/>
  <c r="V3473" i="1"/>
  <c r="V2660" i="1"/>
  <c r="V4070" i="1"/>
  <c r="V1471" i="1"/>
  <c r="V2278" i="1"/>
  <c r="V2216" i="1"/>
  <c r="V38" i="1"/>
  <c r="V3992" i="1"/>
  <c r="V3827" i="1"/>
  <c r="V1124" i="1"/>
  <c r="V3086" i="1"/>
  <c r="V680" i="1"/>
  <c r="V1775" i="1"/>
  <c r="V4394" i="1"/>
  <c r="V2855" i="1"/>
  <c r="V863" i="1"/>
  <c r="V1945" i="1"/>
  <c r="V812" i="1"/>
  <c r="V707" i="1"/>
  <c r="V2039" i="1"/>
  <c r="V2573" i="1"/>
  <c r="V4187" i="1"/>
  <c r="V3287" i="1"/>
  <c r="V2669" i="1"/>
  <c r="V2558" i="1"/>
  <c r="V4283" i="1"/>
  <c r="V1361" i="1"/>
  <c r="V433" i="1"/>
  <c r="V3188" i="1"/>
  <c r="V4258" i="1"/>
  <c r="V2570" i="1"/>
  <c r="V2470" i="1"/>
  <c r="V1169" i="1"/>
  <c r="V490" i="1"/>
  <c r="V2510" i="1"/>
  <c r="V2960" i="1"/>
  <c r="V2492" i="1"/>
  <c r="V3182" i="1"/>
  <c r="V3335" i="1"/>
  <c r="V526" i="1"/>
  <c r="V2672" i="1"/>
  <c r="V3167" i="1"/>
  <c r="V2564" i="1"/>
  <c r="V722" i="1"/>
  <c r="V926" i="1"/>
  <c r="V4181" i="1"/>
  <c r="V3686" i="1"/>
  <c r="V1367" i="1"/>
  <c r="V3542" i="1"/>
  <c r="V1115" i="1"/>
  <c r="V511" i="1"/>
  <c r="V1310" i="1"/>
  <c r="V2444" i="1"/>
  <c r="V4298" i="1"/>
  <c r="V1337" i="1"/>
  <c r="V3410" i="1"/>
  <c r="V1919" i="1"/>
  <c r="V1601" i="1"/>
  <c r="V3743" i="1"/>
  <c r="V2231" i="1"/>
  <c r="V415" i="1"/>
  <c r="V3665" i="1"/>
  <c r="V3551" i="1"/>
  <c r="V1568" i="1"/>
  <c r="V806" i="1"/>
  <c r="V2972" i="1"/>
  <c r="V4268" i="1"/>
  <c r="V2990" i="1"/>
  <c r="V1427" i="1"/>
  <c r="V1118" i="1"/>
  <c r="V2774" i="1"/>
  <c r="V2657" i="1"/>
  <c r="V4403" i="1"/>
  <c r="V2084" i="1"/>
  <c r="V1856" i="1"/>
  <c r="V1925" i="1"/>
  <c r="V3125" i="1"/>
  <c r="V520" i="1"/>
  <c r="V3515" i="1"/>
  <c r="V2798" i="1"/>
  <c r="V3044" i="1"/>
  <c r="V608" i="1"/>
  <c r="V3695" i="1"/>
  <c r="V794" i="1"/>
  <c r="V761" i="1"/>
  <c r="V517" i="1"/>
  <c r="V4244" i="1"/>
  <c r="V2399" i="1"/>
  <c r="V776" i="1"/>
  <c r="V773" i="1"/>
  <c r="V2036" i="1"/>
  <c r="V4019" i="1"/>
  <c r="V3434" i="1"/>
  <c r="V302" i="1"/>
  <c r="V2205" i="1"/>
  <c r="V1020" i="1"/>
  <c r="V3996" i="1"/>
  <c r="V1308" i="1"/>
  <c r="V3918" i="1"/>
  <c r="V63" i="1"/>
  <c r="V102" i="1"/>
  <c r="V4017" i="1"/>
  <c r="V2442" i="1"/>
  <c r="V3612" i="1"/>
  <c r="V4203" i="1"/>
  <c r="V3630" i="1"/>
  <c r="V4152" i="1"/>
  <c r="V960" i="1"/>
  <c r="V1086" i="1"/>
  <c r="V1827" i="1"/>
  <c r="V1188" i="1"/>
  <c r="V3768" i="1"/>
  <c r="V3939" i="1"/>
  <c r="V2436" i="1"/>
  <c r="V2727" i="1"/>
  <c r="V2360" i="1"/>
  <c r="V4253" i="1"/>
  <c r="V1617" i="1"/>
  <c r="V1667" i="1"/>
  <c r="V3315" i="1"/>
  <c r="V3750" i="1"/>
  <c r="V557" i="1"/>
  <c r="V1818" i="1"/>
  <c r="V717" i="1"/>
  <c r="V1008" i="1"/>
  <c r="V1997" i="1"/>
  <c r="V3981" i="1"/>
  <c r="V2847" i="1"/>
  <c r="V3948" i="1"/>
  <c r="V2010" i="1"/>
  <c r="V3615" i="1"/>
  <c r="V3" i="1"/>
  <c r="V3816" i="1"/>
  <c r="V365" i="1"/>
  <c r="V2130" i="1"/>
  <c r="V1734" i="1"/>
  <c r="V21" i="1"/>
  <c r="V1449" i="1"/>
  <c r="V3966" i="1"/>
  <c r="V3420" i="1"/>
  <c r="V1561" i="1"/>
  <c r="V3567" i="1"/>
  <c r="V1685" i="1"/>
  <c r="V2345" i="1"/>
  <c r="V1068" i="1"/>
  <c r="V1815" i="1"/>
  <c r="V4194" i="1"/>
  <c r="V2877" i="1"/>
  <c r="V4134" i="1"/>
  <c r="V4266" i="1"/>
  <c r="V2583" i="1"/>
  <c r="V1422" i="1"/>
  <c r="V3990" i="1"/>
  <c r="V2013" i="1"/>
  <c r="V4224" i="1"/>
  <c r="V969" i="1"/>
  <c r="V2541" i="1"/>
  <c r="V1401" i="1"/>
  <c r="V3138" i="1"/>
  <c r="V2721" i="1"/>
  <c r="V4128" i="1"/>
  <c r="V4326" i="1"/>
  <c r="V479" i="1"/>
  <c r="V1398" i="1"/>
  <c r="V1994" i="1"/>
  <c r="V1512" i="1"/>
  <c r="V2250" i="1"/>
  <c r="V936" i="1"/>
  <c r="V452" i="1"/>
  <c r="V4170" i="1"/>
  <c r="V849" i="1"/>
  <c r="V1353" i="1"/>
  <c r="V3129" i="1"/>
  <c r="V2700" i="1"/>
  <c r="V1434" i="1"/>
  <c r="V1305" i="1"/>
  <c r="V3231" i="1"/>
  <c r="V3555" i="1"/>
  <c r="V2490" i="1"/>
  <c r="V1713" i="1"/>
  <c r="V816" i="1"/>
  <c r="V2282" i="1"/>
  <c r="V66" i="1"/>
  <c r="V503" i="1"/>
  <c r="V819" i="1"/>
  <c r="V1854" i="1"/>
  <c r="V1437" i="1"/>
  <c r="V126" i="1"/>
  <c r="V3771" i="1"/>
  <c r="V2928" i="1"/>
  <c r="V3936" i="1"/>
  <c r="V488" i="1"/>
  <c r="V1851" i="1"/>
  <c r="V398" i="1"/>
  <c r="V2754" i="1"/>
  <c r="V1979" i="1"/>
  <c r="V2517" i="1"/>
  <c r="V3117" i="1"/>
  <c r="V239" i="1"/>
  <c r="V1203" i="1"/>
  <c r="V401" i="1"/>
  <c r="V3933" i="1"/>
  <c r="V2145" i="1"/>
  <c r="V2460" i="1"/>
  <c r="V2880" i="1"/>
  <c r="V236" i="1"/>
  <c r="V1911" i="1"/>
  <c r="V449" i="1"/>
  <c r="V954" i="1"/>
  <c r="V1356" i="1"/>
  <c r="V1230" i="1"/>
  <c r="V1416" i="1"/>
  <c r="V2976" i="1"/>
  <c r="V1128" i="1"/>
  <c r="V2369" i="1"/>
  <c r="V972" i="1"/>
  <c r="V254" i="1"/>
  <c r="V1275" i="1"/>
  <c r="V1785" i="1"/>
  <c r="V4164" i="1"/>
  <c r="V344" i="1"/>
  <c r="V4296" i="1"/>
  <c r="V2276" i="1"/>
  <c r="V2291" i="1"/>
  <c r="V533" i="1"/>
  <c r="V3441" i="1"/>
  <c r="V563" i="1"/>
  <c r="V2151" i="1"/>
  <c r="V1908" i="1"/>
  <c r="V3399" i="1"/>
  <c r="V1934" i="1"/>
  <c r="V1110" i="1"/>
  <c r="V2175" i="1"/>
  <c r="V4200" i="1"/>
  <c r="V3297" i="1"/>
  <c r="V2793" i="1"/>
  <c r="V3924" i="1"/>
  <c r="V3459" i="1"/>
  <c r="V1575" i="1"/>
  <c r="V2712" i="1"/>
  <c r="V630" i="1"/>
  <c r="V1233" i="1"/>
  <c r="V639" i="1"/>
  <c r="V2372" i="1"/>
  <c r="V1215" i="1"/>
  <c r="V1167" i="1"/>
  <c r="V4281" i="1"/>
  <c r="V1679" i="1"/>
  <c r="V1281" i="1"/>
  <c r="V2241" i="1"/>
  <c r="V1803" i="1"/>
  <c r="V221" i="1"/>
  <c r="V2790" i="1"/>
  <c r="V654" i="1"/>
  <c r="V2303" i="1"/>
  <c r="V1659" i="1"/>
  <c r="V1809" i="1"/>
  <c r="V272" i="1"/>
  <c r="V4026" i="1"/>
  <c r="V602" i="1"/>
  <c r="V4401" i="1"/>
  <c r="V3819" i="1"/>
  <c r="V4317" i="1"/>
  <c r="V1221" i="1"/>
  <c r="V801" i="1"/>
  <c r="V3456" i="1"/>
  <c r="V554" i="1"/>
  <c r="V3651" i="1"/>
  <c r="V1976" i="1"/>
  <c r="V1704" i="1"/>
  <c r="V3903" i="1"/>
  <c r="V2097" i="1"/>
  <c r="V1869" i="1"/>
  <c r="V1461" i="1"/>
  <c r="V485" i="1"/>
  <c r="V786" i="1"/>
  <c r="V3027" i="1"/>
  <c r="V4149" i="1"/>
  <c r="V1806" i="1"/>
  <c r="V3792" i="1"/>
  <c r="V4077" i="1"/>
  <c r="V2760" i="1"/>
  <c r="V3825" i="1"/>
  <c r="V3756" i="1"/>
  <c r="V1440" i="1"/>
  <c r="V1323" i="1"/>
  <c r="V3675" i="1"/>
  <c r="V3345" i="1"/>
  <c r="V2502" i="1"/>
  <c r="V1937" i="1"/>
  <c r="V1320" i="1"/>
  <c r="V1137" i="1"/>
  <c r="V18" i="1"/>
  <c r="V566" i="1"/>
  <c r="V1458" i="1"/>
  <c r="V96" i="1"/>
  <c r="V1005" i="1"/>
  <c r="V3672" i="1"/>
  <c r="V164" i="1"/>
  <c r="V2477" i="1"/>
  <c r="V1821" i="1"/>
  <c r="V4239" i="1"/>
  <c r="V4005" i="1"/>
  <c r="V3813" i="1"/>
  <c r="V2082" i="1"/>
  <c r="V2883" i="1"/>
  <c r="V542" i="1"/>
  <c r="V3495" i="1"/>
  <c r="V1740" i="1"/>
  <c r="V2397" i="1"/>
  <c r="V2244" i="1"/>
  <c r="V135" i="1"/>
  <c r="V4212" i="1"/>
  <c r="V1377" i="1"/>
  <c r="V2403" i="1"/>
  <c r="V266" i="1"/>
  <c r="V2430" i="1"/>
  <c r="V1952" i="1"/>
  <c r="V768" i="1"/>
  <c r="V3645" i="1"/>
  <c r="V1029" i="1"/>
  <c r="V1982" i="1"/>
  <c r="V156" i="1"/>
  <c r="V3219" i="1"/>
  <c r="V575" i="1"/>
  <c r="V93" i="1"/>
  <c r="V3510" i="1"/>
  <c r="V798" i="1"/>
  <c r="V642" i="1"/>
  <c r="V1431" i="1"/>
  <c r="V831" i="1"/>
  <c r="V1836" i="1"/>
  <c r="V648" i="1"/>
  <c r="V2901" i="1"/>
  <c r="V2211" i="1"/>
  <c r="V1248" i="1"/>
  <c r="V251" i="1"/>
  <c r="V4137" i="1"/>
  <c r="V4125" i="1"/>
  <c r="V371" i="1"/>
  <c r="V663" i="1"/>
  <c r="V4062" i="1"/>
  <c r="V2406" i="1"/>
  <c r="V4233" i="1"/>
  <c r="V3573" i="1"/>
  <c r="V4041" i="1"/>
  <c r="V792" i="1"/>
  <c r="V2052" i="1"/>
  <c r="V1758" i="1"/>
  <c r="V4146" i="1"/>
  <c r="V326" i="1"/>
  <c r="V720" i="1"/>
  <c r="V1872" i="1"/>
  <c r="V1386" i="1"/>
  <c r="V3222" i="1"/>
  <c r="V3063" i="1"/>
  <c r="V1245" i="1"/>
  <c r="V356" i="1"/>
  <c r="V3426" i="1"/>
  <c r="V3954" i="1"/>
  <c r="V2910" i="1"/>
  <c r="V4251" i="1"/>
  <c r="V1581" i="1"/>
  <c r="V2136" i="1"/>
  <c r="V2634" i="1"/>
  <c r="V1524" i="1"/>
  <c r="V3894" i="1"/>
  <c r="V2556" i="1"/>
  <c r="V2781" i="1"/>
  <c r="V2375" i="1"/>
  <c r="V4308" i="1"/>
  <c r="V3054" i="1"/>
  <c r="V2619" i="1"/>
  <c r="V3285" i="1"/>
  <c r="V2907" i="1"/>
  <c r="V3333" i="1"/>
  <c r="V1463" i="1"/>
  <c r="V461" i="1"/>
  <c r="V2324" i="1"/>
  <c r="V4275" i="1"/>
  <c r="V3978" i="1"/>
  <c r="V293" i="1"/>
  <c r="V2997" i="1"/>
  <c r="V3012" i="1"/>
  <c r="V3471" i="1"/>
  <c r="V837" i="1"/>
  <c r="V3351" i="1"/>
  <c r="V2730" i="1"/>
  <c r="V3171" i="1"/>
  <c r="V1392" i="1"/>
  <c r="V2835" i="1"/>
  <c r="V3093" i="1"/>
  <c r="V509" i="1"/>
  <c r="V3540" i="1"/>
  <c r="V395" i="1"/>
  <c r="V84" i="1"/>
  <c r="V2811" i="1"/>
  <c r="V4053" i="1"/>
  <c r="V2424" i="1"/>
  <c r="V3348" i="1"/>
  <c r="V621" i="1"/>
  <c r="V2270" i="1"/>
  <c r="V2409" i="1"/>
  <c r="V2363" i="1"/>
  <c r="V1641" i="1"/>
  <c r="V2058" i="1"/>
  <c r="V2940" i="1"/>
  <c r="V2604" i="1"/>
  <c r="V2076" i="1"/>
  <c r="V2118" i="1"/>
  <c r="V2315" i="1"/>
  <c r="V2061" i="1"/>
  <c r="V3462" i="1"/>
  <c r="V3597" i="1"/>
  <c r="V2433" i="1"/>
  <c r="V651" i="1"/>
  <c r="V633" i="1"/>
  <c r="V3342" i="1"/>
  <c r="V1902" i="1"/>
  <c r="V4365" i="1"/>
  <c r="V42" i="1"/>
  <c r="V278" i="1"/>
  <c r="V2306" i="1"/>
  <c r="V945" i="1"/>
  <c r="V290" i="1"/>
  <c r="V3402" i="1"/>
  <c r="V735" i="1"/>
  <c r="V3447" i="1"/>
  <c r="V1530" i="1"/>
  <c r="V1587" i="1"/>
  <c r="V4341" i="1"/>
  <c r="V2985" i="1"/>
  <c r="V882" i="1"/>
  <c r="V2946" i="1"/>
  <c r="V1092" i="1"/>
  <c r="V3840" i="1"/>
  <c r="V446" i="1"/>
  <c r="V114" i="1"/>
  <c r="V245" i="1"/>
  <c r="V4032" i="1"/>
  <c r="V2127" i="1"/>
  <c r="V2193" i="1"/>
  <c r="V4011" i="1"/>
  <c r="V4035" i="1"/>
  <c r="V2148" i="1"/>
  <c r="V1509" i="1"/>
  <c r="V2610" i="1"/>
  <c r="V3927" i="1"/>
  <c r="V678" i="1"/>
  <c r="V2562" i="1"/>
  <c r="V9" i="1"/>
  <c r="V3618" i="1"/>
  <c r="V3192" i="1"/>
  <c r="V858" i="1"/>
  <c r="V1497" i="1"/>
  <c r="V2427" i="1"/>
  <c r="V3606" i="1"/>
  <c r="V1098" i="1"/>
  <c r="V1140" i="1"/>
  <c r="V1239" i="1"/>
  <c r="V1206" i="1"/>
  <c r="V2309" i="1"/>
  <c r="V1559" i="1"/>
  <c r="V437" i="1"/>
  <c r="V1032" i="1"/>
  <c r="V2904" i="1"/>
  <c r="V780" i="1"/>
  <c r="V3018" i="1"/>
  <c r="V1044" i="1"/>
  <c r="V951" i="1"/>
  <c r="V3753" i="1"/>
  <c r="V4056" i="1"/>
  <c r="V690" i="1"/>
  <c r="V963" i="1"/>
  <c r="V879" i="1"/>
  <c r="V3318" i="1"/>
  <c r="V3678" i="1"/>
  <c r="V1800" i="1"/>
  <c r="V2357" i="1"/>
  <c r="V1290" i="1"/>
  <c r="V714" i="1"/>
  <c r="V3111" i="1"/>
  <c r="V3579" i="1"/>
  <c r="V1143" i="1"/>
  <c r="V3396" i="1"/>
  <c r="V3195" i="1"/>
  <c r="V3879" i="1"/>
  <c r="V1611" i="1"/>
  <c r="V4371" i="1"/>
  <c r="V1179" i="1"/>
  <c r="V870" i="1"/>
  <c r="V179" i="1"/>
  <c r="V888" i="1"/>
  <c r="V3942" i="1"/>
  <c r="V810" i="1"/>
  <c r="V347" i="1"/>
  <c r="V362" i="1"/>
  <c r="V618" i="1"/>
  <c r="V287" i="1"/>
  <c r="V3603" i="1"/>
  <c r="V1842" i="1"/>
  <c r="V699" i="1"/>
  <c r="V2514" i="1"/>
  <c r="V2979" i="1"/>
  <c r="V3033" i="1"/>
  <c r="V147" i="1"/>
  <c r="V1767" i="1"/>
  <c r="V1164" i="1"/>
  <c r="V732" i="1"/>
  <c r="V1341" i="1"/>
  <c r="V3648" i="1"/>
  <c r="V1635" i="1"/>
  <c r="V2805" i="1"/>
  <c r="V117" i="1"/>
  <c r="V1500" i="1"/>
  <c r="V1302" i="1"/>
  <c r="V3732" i="1"/>
  <c r="V702" i="1"/>
  <c r="V197" i="1"/>
  <c r="V473" i="1"/>
  <c r="V1350" i="1"/>
  <c r="V3267" i="1"/>
  <c r="V3390" i="1"/>
  <c r="V317" i="1"/>
  <c r="V176" i="1"/>
  <c r="V4101" i="1"/>
  <c r="V350" i="1"/>
  <c r="V3777" i="1"/>
  <c r="V3417" i="1"/>
  <c r="V2208" i="1"/>
  <c r="V4227" i="1"/>
  <c r="V1506" i="1"/>
  <c r="V672" i="1"/>
  <c r="V2178" i="1"/>
  <c r="V4047" i="1"/>
  <c r="V407" i="1"/>
  <c r="V4377" i="1"/>
  <c r="V3984" i="1"/>
  <c r="V2235" i="1"/>
  <c r="V1670" i="1"/>
  <c r="V1446" i="1"/>
  <c r="V578" i="1"/>
  <c r="V3270" i="1"/>
  <c r="V1407" i="1"/>
  <c r="V1863" i="1"/>
  <c r="V3810" i="1"/>
  <c r="V48" i="1"/>
  <c r="V711" i="1"/>
  <c r="V1095" i="1"/>
  <c r="V2378" i="1"/>
  <c r="V2391" i="1"/>
  <c r="V1722" i="1"/>
  <c r="V2922" i="1"/>
  <c r="V1521" i="1"/>
  <c r="V1518" i="1"/>
  <c r="V1080" i="1"/>
  <c r="V2748" i="1"/>
  <c r="V624" i="1"/>
  <c r="V1475" i="1"/>
  <c r="V3303" i="1"/>
  <c r="V828" i="1"/>
  <c r="V822" i="1"/>
  <c r="V15" i="1"/>
  <c r="V1688" i="1"/>
  <c r="V4209" i="1"/>
  <c r="V2592" i="1"/>
  <c r="V260" i="1"/>
  <c r="V1878" i="1"/>
  <c r="V2580" i="1"/>
  <c r="V2016" i="1"/>
  <c r="V3090" i="1"/>
  <c r="V3600" i="1"/>
  <c r="V3030" i="1"/>
  <c r="V4263" i="1"/>
  <c r="V3132" i="1"/>
  <c r="V1833" i="1"/>
  <c r="V572" i="1"/>
  <c r="V422" i="1"/>
  <c r="V3486" i="1"/>
  <c r="V500" i="1"/>
  <c r="V3783" i="1"/>
  <c r="V3762" i="1"/>
  <c r="V545" i="1"/>
  <c r="V3009" i="1"/>
  <c r="V3861" i="1"/>
  <c r="V4221" i="1"/>
  <c r="V1719" i="1"/>
  <c r="V4374" i="1"/>
  <c r="V3282" i="1"/>
  <c r="V2874" i="1"/>
  <c r="V2664" i="1"/>
  <c r="V3987" i="1"/>
  <c r="V1710" i="1"/>
  <c r="V1335" i="1"/>
  <c r="V1257" i="1"/>
  <c r="V3852" i="1"/>
  <c r="V443" i="1"/>
  <c r="V1905" i="1"/>
  <c r="V263" i="1"/>
  <c r="V233" i="1"/>
  <c r="V3021" i="1"/>
  <c r="V4002" i="1"/>
  <c r="V891" i="1"/>
  <c r="V3873" i="1"/>
  <c r="V2181" i="1"/>
  <c r="V3105" i="1"/>
  <c r="V4038" i="1"/>
  <c r="V1209" i="1"/>
  <c r="V4083" i="1"/>
  <c r="V3795" i="1"/>
  <c r="V536" i="1"/>
  <c r="V612" i="1"/>
  <c r="V1755" i="1"/>
  <c r="V2772" i="1"/>
  <c r="V3225" i="1"/>
  <c r="V2694" i="1"/>
  <c r="V2214" i="1"/>
  <c r="V1284" i="1"/>
  <c r="V1605" i="1"/>
  <c r="V2784" i="1"/>
  <c r="V4215" i="1"/>
  <c r="V1845" i="1"/>
  <c r="V2000" i="1"/>
  <c r="V2601" i="1"/>
  <c r="V3432" i="1"/>
  <c r="V1943" i="1"/>
  <c r="V3507" i="1"/>
  <c r="V3405" i="1"/>
  <c r="V3165" i="1"/>
  <c r="V1278" i="1"/>
  <c r="V431" i="1"/>
  <c r="V3636" i="1"/>
  <c r="V275" i="1"/>
  <c r="V2943" i="1"/>
  <c r="V4335" i="1"/>
  <c r="V191" i="1"/>
  <c r="V69" i="1"/>
  <c r="V693" i="1"/>
  <c r="V72" i="1"/>
  <c r="V3198" i="1"/>
  <c r="V3591" i="1"/>
  <c r="V3513" i="1"/>
  <c r="V3207" i="1"/>
  <c r="V2532" i="1"/>
  <c r="V2643" i="1"/>
  <c r="V3564" i="1"/>
  <c r="V455" i="1"/>
  <c r="V1481" i="1"/>
  <c r="V4236" i="1"/>
  <c r="V3609" i="1"/>
  <c r="V2829" i="1"/>
  <c r="V1122" i="1"/>
  <c r="V1698" i="1"/>
  <c r="V2892" i="1"/>
  <c r="V1065" i="1"/>
  <c r="V1011" i="1"/>
  <c r="V3216" i="1"/>
  <c r="V705" i="1"/>
  <c r="V2499" i="1"/>
  <c r="V506" i="1"/>
  <c r="V2706" i="1"/>
  <c r="V3633" i="1"/>
  <c r="V660" i="1"/>
  <c r="V27" i="1"/>
  <c r="V1053" i="1"/>
  <c r="V386" i="1"/>
  <c r="V2850" i="1"/>
  <c r="V2468" i="1"/>
  <c r="V3162" i="1"/>
  <c r="V2394" i="1"/>
  <c r="V2196" i="1"/>
  <c r="V3378" i="1"/>
  <c r="V3264" i="1"/>
  <c r="V4329" i="1"/>
  <c r="V2466" i="1"/>
  <c r="V2598" i="1"/>
  <c r="V2070" i="1"/>
  <c r="V209" i="1"/>
  <c r="V1443" i="1"/>
  <c r="V2682" i="1"/>
  <c r="V515" i="1"/>
  <c r="V3774" i="1"/>
  <c r="V3570" i="1"/>
  <c r="V2823" i="1"/>
  <c r="V2091" i="1"/>
  <c r="V212" i="1"/>
  <c r="V3483" i="1"/>
  <c r="V1572" i="1"/>
  <c r="V329" i="1"/>
  <c r="V747" i="1"/>
  <c r="V3414" i="1"/>
  <c r="V1791" i="1"/>
  <c r="V1254" i="1"/>
  <c r="V3501" i="1"/>
  <c r="V2229" i="1"/>
  <c r="V36" i="1"/>
  <c r="V4398" i="1"/>
  <c r="V75" i="1"/>
  <c r="V2166" i="1"/>
  <c r="V383" i="1"/>
  <c r="V885" i="1"/>
  <c r="V60" i="1"/>
  <c r="V3114" i="1"/>
  <c r="V3321" i="1"/>
  <c r="V942" i="1"/>
  <c r="V2550" i="1"/>
  <c r="V188" i="1"/>
  <c r="V1566" i="1"/>
  <c r="V2496" i="1"/>
  <c r="V4113" i="1"/>
  <c r="V4320" i="1"/>
  <c r="V2859" i="1"/>
  <c r="V2480" i="1"/>
  <c r="V915" i="1"/>
  <c r="V2739" i="1"/>
  <c r="V2865" i="1"/>
  <c r="V1466" i="1"/>
  <c r="V3912" i="1"/>
  <c r="V3585" i="1"/>
  <c r="V2262" i="1"/>
  <c r="V2034" i="1"/>
  <c r="V3690" i="1"/>
  <c r="V569" i="1"/>
  <c r="V3576" i="1"/>
  <c r="V3786" i="1"/>
  <c r="V2381" i="1"/>
  <c r="V4059" i="1"/>
  <c r="V281" i="1"/>
  <c r="V1839" i="1"/>
  <c r="V1691" i="1"/>
  <c r="V1263" i="1"/>
  <c r="V2688" i="1"/>
  <c r="V1332" i="1"/>
  <c r="V1487" i="1"/>
  <c r="V584" i="1"/>
  <c r="V1695" i="1"/>
  <c r="V410" i="1"/>
  <c r="V981" i="1"/>
  <c r="V2418" i="1"/>
  <c r="V593" i="1"/>
  <c r="V2508" i="1"/>
  <c r="V338" i="1"/>
  <c r="V3438" i="1"/>
  <c r="V1539" i="1"/>
  <c r="V299" i="1"/>
  <c r="V138" i="1"/>
  <c r="V1773" i="1"/>
  <c r="V3204" i="1"/>
  <c r="V2802" i="1"/>
  <c r="V4407" i="1"/>
  <c r="V2853" i="1"/>
  <c r="V1701" i="1"/>
  <c r="V696" i="1"/>
  <c r="V4278" i="1"/>
  <c r="V3669" i="1"/>
  <c r="V3705" i="1"/>
  <c r="V840" i="1"/>
  <c r="V4368" i="1"/>
  <c r="V2724" i="1"/>
  <c r="V3135" i="1"/>
  <c r="V539" i="1"/>
  <c r="V4389" i="1"/>
  <c r="V3747" i="1"/>
  <c r="V1614" i="1"/>
  <c r="V2817" i="1"/>
  <c r="V3885" i="1"/>
  <c r="V2595" i="1"/>
  <c r="V3888" i="1"/>
  <c r="V1884" i="1"/>
  <c r="V2838" i="1"/>
  <c r="V1593" i="1"/>
  <c r="V132" i="1"/>
  <c r="V4380" i="1"/>
  <c r="V2820" i="1"/>
  <c r="V2709" i="1"/>
  <c r="V1038" i="1"/>
  <c r="V3789" i="1"/>
  <c r="V2526" i="1"/>
  <c r="V3642" i="1"/>
  <c r="V4029" i="1"/>
  <c r="V2003" i="1"/>
  <c r="V2318" i="1"/>
  <c r="V3963" i="1"/>
  <c r="V1503" i="1"/>
  <c r="V2589" i="1"/>
  <c r="V4161" i="1"/>
  <c r="V4242" i="1"/>
  <c r="V3120" i="1"/>
  <c r="V1958" i="1"/>
  <c r="V3279" i="1"/>
  <c r="V4185" i="1"/>
  <c r="V3921" i="1"/>
  <c r="V846" i="1"/>
  <c r="V2628" i="1"/>
  <c r="V4092" i="1"/>
  <c r="V2640" i="1"/>
  <c r="V2625" i="1"/>
  <c r="V1743" i="1"/>
  <c r="V2535" i="1"/>
  <c r="V4155" i="1"/>
  <c r="V1914" i="1"/>
  <c r="V3681" i="1"/>
  <c r="V867" i="1"/>
  <c r="V3849" i="1"/>
  <c r="V1662" i="1"/>
  <c r="V380" i="1"/>
  <c r="V1236" i="1"/>
  <c r="V12" i="1"/>
  <c r="V1533" i="1"/>
  <c r="V1296" i="1"/>
  <c r="V3423" i="1"/>
  <c r="V4383" i="1"/>
  <c r="V1002" i="1"/>
  <c r="V4218" i="1"/>
  <c r="V3972" i="1"/>
  <c r="V353" i="1"/>
  <c r="V3300" i="1"/>
  <c r="V825" i="1"/>
  <c r="V3582" i="1"/>
  <c r="V1014" i="1"/>
  <c r="V3798" i="1"/>
  <c r="V2288" i="1"/>
  <c r="V3306" i="1"/>
  <c r="V3327" i="1"/>
  <c r="V2457" i="1"/>
  <c r="V2285" i="1"/>
  <c r="V1881" i="1"/>
  <c r="V1329" i="1"/>
  <c r="V1896" i="1"/>
  <c r="V1227" i="1"/>
  <c r="V2787" i="1"/>
  <c r="V3489" i="1"/>
  <c r="V3945" i="1"/>
  <c r="V2046" i="1"/>
  <c r="V1728" i="1"/>
  <c r="V1173" i="1"/>
  <c r="V756" i="1"/>
  <c r="V3057" i="1"/>
  <c r="V738" i="1"/>
  <c r="V1380" i="1"/>
  <c r="V1638" i="1"/>
  <c r="V2142" i="1"/>
  <c r="V3960" i="1"/>
  <c r="V4302" i="1"/>
  <c r="V2667" i="1"/>
  <c r="V1425" i="1"/>
  <c r="V1191" i="1"/>
  <c r="V194" i="1"/>
  <c r="V753" i="1"/>
  <c r="V1949" i="1"/>
  <c r="V2115" i="1"/>
  <c r="V257" i="1"/>
  <c r="V2226" i="1"/>
  <c r="V2685" i="1"/>
  <c r="V789" i="1"/>
  <c r="V2483" i="1"/>
  <c r="V3141" i="1"/>
  <c r="V2451" i="1"/>
  <c r="V1893" i="1"/>
  <c r="V3759" i="1"/>
  <c r="V987" i="1"/>
  <c r="V873" i="1"/>
  <c r="V1077" i="1"/>
  <c r="V876" i="1"/>
  <c r="V1469" i="1"/>
  <c r="V4179" i="1"/>
  <c r="V3504" i="1"/>
  <c r="V467" i="1"/>
  <c r="V3531" i="1"/>
  <c r="V1419" i="1"/>
  <c r="V750" i="1"/>
  <c r="V3003" i="1"/>
  <c r="V1964" i="1"/>
  <c r="V3066" i="1"/>
  <c r="V2832" i="1"/>
  <c r="V3528" i="1"/>
  <c r="V2253" i="1"/>
  <c r="V1074" i="1"/>
  <c r="V4104" i="1"/>
  <c r="V1991" i="1"/>
  <c r="V1940" i="1"/>
  <c r="V2220" i="1"/>
  <c r="V834" i="1"/>
  <c r="V3408" i="1"/>
  <c r="V2913" i="1"/>
  <c r="V3708" i="1"/>
  <c r="V470" i="1"/>
  <c r="V153" i="1"/>
  <c r="V3237" i="1"/>
  <c r="V1493" i="1"/>
  <c r="V3843" i="1"/>
  <c r="V1887" i="1"/>
  <c r="V1083" i="1"/>
  <c r="V4206" i="1"/>
  <c r="V170" i="1"/>
  <c r="V57" i="1"/>
  <c r="V230" i="1"/>
  <c r="V3081" i="1"/>
  <c r="V1647" i="1"/>
  <c r="V2238" i="1"/>
  <c r="V1866" i="1"/>
  <c r="V1107" i="1"/>
  <c r="V2336" i="1"/>
  <c r="V90" i="1"/>
  <c r="V320" i="1"/>
  <c r="V2049" i="1"/>
  <c r="V1955" i="1"/>
  <c r="V684" i="1"/>
  <c r="V2568" i="1"/>
  <c r="V123" i="1"/>
  <c r="V1152" i="1"/>
  <c r="V2766" i="1"/>
  <c r="V1544" i="1"/>
  <c r="V4353" i="1"/>
  <c r="V3048" i="1"/>
  <c r="V3723" i="1"/>
  <c r="V3384" i="1"/>
  <c r="V2043" i="1"/>
  <c r="V2354" i="1"/>
  <c r="V4116" i="1"/>
  <c r="V3864" i="1"/>
  <c r="V4344" i="1"/>
  <c r="V3684" i="1"/>
  <c r="V368" i="1"/>
  <c r="V3369" i="1"/>
  <c r="V1389" i="1"/>
  <c r="V984" i="1"/>
  <c r="V1101" i="1"/>
  <c r="V4323" i="1"/>
  <c r="V3957" i="1"/>
  <c r="V3729" i="1"/>
  <c r="V4086" i="1"/>
  <c r="V335" i="1"/>
  <c r="V3024" i="1"/>
  <c r="V4068" i="1"/>
  <c r="V3465" i="1"/>
  <c r="V3201" i="1"/>
  <c r="V1929" i="1"/>
  <c r="V3999" i="1"/>
  <c r="V377" i="1"/>
  <c r="V3039" i="1"/>
  <c r="V3807" i="1"/>
  <c r="V2474" i="1"/>
  <c r="V1824" i="1"/>
  <c r="V2106" i="1"/>
  <c r="V167" i="1"/>
  <c r="V2808" i="1"/>
  <c r="V2265" i="1"/>
  <c r="V2463" i="1"/>
  <c r="V3975" i="1"/>
  <c r="V144" i="1"/>
  <c r="V3291" i="1"/>
  <c r="V3051" i="1"/>
  <c r="V200" i="1"/>
  <c r="V4023" i="1"/>
  <c r="V1932" i="1"/>
  <c r="V497" i="1"/>
  <c r="V2676" i="1"/>
  <c r="V1134" i="1"/>
  <c r="V3897" i="1"/>
  <c r="V2415" i="1"/>
  <c r="V596" i="1"/>
  <c r="V2934" i="1"/>
  <c r="V765" i="1"/>
  <c r="V587" i="1"/>
  <c r="V3801" i="1"/>
  <c r="V3930" i="1"/>
  <c r="V2169" i="1"/>
  <c r="V1299" i="1"/>
  <c r="V305" i="1"/>
  <c r="V1737" i="1"/>
  <c r="V162" i="1"/>
  <c r="V2025" i="1"/>
  <c r="V4314" i="1"/>
  <c r="V729" i="1"/>
  <c r="V2796" i="1"/>
  <c r="V2388" i="1"/>
  <c r="V2679" i="1"/>
  <c r="V3537" i="1"/>
  <c r="V1146" i="1"/>
  <c r="V1923" i="1"/>
  <c r="V4014" i="1"/>
  <c r="V2649" i="1"/>
  <c r="V3891" i="1"/>
  <c r="V1365" i="1"/>
  <c r="V2769" i="1"/>
  <c r="V1047" i="1"/>
  <c r="V2898" i="1"/>
  <c r="V6" i="1"/>
  <c r="V2366" i="1"/>
  <c r="V1693" i="1"/>
  <c r="V4350" i="1"/>
  <c r="V3252" i="1"/>
  <c r="V900" i="1"/>
  <c r="V3363" i="1"/>
  <c r="V3375" i="1"/>
  <c r="V1158" i="1"/>
  <c r="V3831" i="1"/>
  <c r="V3951" i="1"/>
  <c r="V3309" i="1"/>
  <c r="V1676" i="1"/>
  <c r="V3099" i="1"/>
  <c r="V3015" i="1"/>
  <c r="V2412" i="1"/>
  <c r="V726" i="1"/>
  <c r="V2079" i="1"/>
  <c r="V906" i="1"/>
  <c r="V2273" i="1"/>
  <c r="V759" i="1"/>
  <c r="V1371" i="1"/>
  <c r="V2259" i="1"/>
  <c r="V2154" i="1"/>
  <c r="V2763" i="1"/>
  <c r="V2844" i="1"/>
  <c r="V4080" i="1"/>
  <c r="V2133" i="1"/>
  <c r="V3258" i="1"/>
  <c r="V1875" i="1"/>
  <c r="V1182" i="1"/>
  <c r="V3549" i="1"/>
  <c r="V3837" i="1"/>
  <c r="V3822" i="1"/>
  <c r="V3243" i="1"/>
  <c r="V1596" i="1"/>
  <c r="V1266" i="1"/>
  <c r="V2637" i="1"/>
  <c r="V1644" i="1"/>
  <c r="V3084" i="1"/>
  <c r="V3294" i="1"/>
  <c r="V2006" i="1"/>
  <c r="V1484" i="1"/>
  <c r="V645" i="1"/>
  <c r="V615" i="1"/>
  <c r="V2448" i="1"/>
  <c r="V783" i="1"/>
  <c r="V3036" i="1"/>
  <c r="V2160" i="1"/>
  <c r="V87" i="1"/>
  <c r="V2121" i="1"/>
  <c r="V4044" i="1"/>
  <c r="V182" i="1"/>
  <c r="V3639" i="1"/>
  <c r="V2094" i="1"/>
  <c r="V3594" i="1"/>
  <c r="V551" i="1"/>
  <c r="V3249" i="1"/>
  <c r="V2439" i="1"/>
  <c r="V4107" i="1"/>
  <c r="V666" i="1"/>
  <c r="V3780" i="1"/>
  <c r="V2190" i="1"/>
  <c r="V4110" i="1"/>
  <c r="V948" i="1"/>
  <c r="V4119" i="1"/>
  <c r="V2327" i="1"/>
  <c r="V3834" i="1"/>
  <c r="V4359" i="1"/>
  <c r="V141" i="1"/>
  <c r="V4362" i="1"/>
  <c r="V669" i="1"/>
  <c r="V4143" i="1"/>
  <c r="V2333" i="1"/>
  <c r="V1071" i="1"/>
  <c r="V1961" i="1"/>
  <c r="V530" i="1"/>
  <c r="V2385" i="1"/>
  <c r="V1682" i="1"/>
  <c r="V1413" i="1"/>
  <c r="V1623" i="1"/>
  <c r="V359" i="1"/>
  <c r="V1673" i="1"/>
  <c r="V3075" i="1"/>
  <c r="V108" i="1"/>
  <c r="V1848" i="1"/>
  <c r="V2312" i="1"/>
  <c r="V3663" i="1"/>
  <c r="V909" i="1"/>
  <c r="V4305" i="1"/>
  <c r="V1131" i="1"/>
  <c r="V1536" i="1"/>
  <c r="V2886" i="1"/>
  <c r="V2067" i="1"/>
  <c r="V1062" i="1"/>
  <c r="V2421" i="1"/>
  <c r="V2841" i="1"/>
  <c r="V771" i="1"/>
  <c r="V2538" i="1"/>
  <c r="V2256" i="1"/>
  <c r="V2742" i="1"/>
  <c r="V1113" i="1"/>
  <c r="V111" i="1"/>
  <c r="V1314" i="1"/>
  <c r="V464" i="1"/>
  <c r="V242" i="1"/>
  <c r="V2520" i="1"/>
  <c r="V1410" i="1"/>
  <c r="V1779" i="1"/>
  <c r="V389" i="1"/>
  <c r="V1089" i="1"/>
  <c r="V605" i="1"/>
  <c r="V2655" i="1"/>
  <c r="V1017" i="1"/>
  <c r="V1707" i="1"/>
  <c r="V804" i="1"/>
  <c r="V2646" i="1"/>
  <c r="V2970" i="1"/>
  <c r="V1746" i="1"/>
  <c r="V975" i="1"/>
  <c r="V227" i="1"/>
  <c r="V3711" i="1"/>
  <c r="V3072" i="1"/>
  <c r="V978" i="1"/>
  <c r="V3108" i="1"/>
  <c r="V3714" i="1"/>
  <c r="V3186" i="1"/>
  <c r="V3546" i="1"/>
  <c r="V4050" i="1"/>
  <c r="V4074" i="1"/>
  <c r="V990" i="1"/>
  <c r="V3174" i="1"/>
  <c r="V2967" i="1"/>
  <c r="V861" i="1"/>
  <c r="V105" i="1"/>
  <c r="V2547" i="1"/>
  <c r="V3387" i="1"/>
  <c r="V1404" i="1"/>
  <c r="V1653" i="1"/>
  <c r="V3000" i="1"/>
  <c r="V1917" i="1"/>
  <c r="V1970" i="1"/>
  <c r="V4332" i="1"/>
  <c r="V1395" i="1"/>
  <c r="V2223" i="1"/>
  <c r="V3366" i="1"/>
  <c r="V1176" i="1"/>
  <c r="V3534" i="1"/>
  <c r="V4347" i="1"/>
  <c r="V1056" i="1"/>
  <c r="V4356" i="1"/>
  <c r="V3906" i="1"/>
  <c r="V2544" i="1"/>
  <c r="V3147" i="1"/>
  <c r="V1830" i="1"/>
  <c r="V939" i="1"/>
  <c r="V2157" i="1"/>
  <c r="V3102" i="1"/>
  <c r="V33" i="1"/>
  <c r="V332" i="1"/>
  <c r="V2916" i="1"/>
  <c r="V3657" i="1"/>
  <c r="V494" i="1"/>
  <c r="V3867" i="1"/>
  <c r="V1026" i="1"/>
  <c r="V3381" i="1"/>
  <c r="V54" i="1"/>
  <c r="V3324" i="1"/>
  <c r="V2994" i="1"/>
  <c r="V3525" i="1"/>
  <c r="V3123" i="1"/>
  <c r="V2529" i="1"/>
  <c r="V99" i="1"/>
  <c r="V2988" i="1"/>
  <c r="V3273" i="1"/>
  <c r="V3660" i="1"/>
  <c r="V173" i="1"/>
  <c r="V3858" i="1"/>
  <c r="V4311" i="1"/>
  <c r="V1752" i="1"/>
  <c r="V1478" i="1"/>
  <c r="V3876" i="1"/>
  <c r="V3006" i="1"/>
  <c r="V1212" i="1"/>
  <c r="V269" i="1"/>
  <c r="V224" i="1"/>
  <c r="V203" i="1"/>
  <c r="V2715" i="1"/>
  <c r="V1632" i="1"/>
  <c r="V2297" i="1"/>
  <c r="V1973" i="1"/>
  <c r="V1194" i="1"/>
  <c r="V675" i="1"/>
  <c r="V3357" i="1"/>
  <c r="V1656" i="1"/>
  <c r="V4248" i="1"/>
  <c r="V1764" i="1"/>
  <c r="V1452" i="1"/>
  <c r="V3624" i="1"/>
  <c r="V3060" i="1"/>
  <c r="V3312" i="1"/>
  <c r="V2031" i="1"/>
  <c r="V2124" i="1"/>
  <c r="V2351" i="1"/>
  <c r="V3720" i="1"/>
  <c r="V2294" i="1"/>
  <c r="V897" i="1"/>
  <c r="V2937" i="1"/>
  <c r="V3882" i="1"/>
  <c r="V918" i="1"/>
  <c r="V1563" i="1"/>
  <c r="V1347" i="1"/>
  <c r="V185" i="1"/>
  <c r="V1967" i="1"/>
  <c r="V2247" i="1"/>
  <c r="V3846" i="1"/>
  <c r="V2982" i="1"/>
  <c r="V2607" i="1"/>
  <c r="V78" i="1"/>
  <c r="V4065" i="1"/>
  <c r="V1725" i="1"/>
  <c r="V599" i="1"/>
  <c r="V894" i="1"/>
  <c r="V1155" i="1"/>
  <c r="V3480" i="1"/>
  <c r="V120" i="1"/>
  <c r="V284" i="1"/>
  <c r="V1059" i="1"/>
  <c r="V2172" i="1"/>
  <c r="V3159" i="1"/>
  <c r="V966" i="1"/>
  <c r="V3246" i="1"/>
  <c r="V2586" i="1"/>
  <c r="V3870" i="1"/>
  <c r="V1023" i="1"/>
  <c r="V2321" i="1"/>
  <c r="V4131" i="1"/>
  <c r="V855" i="1"/>
  <c r="V560" i="1"/>
  <c r="V1599" i="1"/>
  <c r="V1359" i="1"/>
  <c r="V425" i="1"/>
  <c r="V1620" i="1"/>
  <c r="V3069" i="1"/>
  <c r="V3177" i="1"/>
  <c r="V3210" i="1"/>
  <c r="V1626" i="1"/>
  <c r="V2454" i="1"/>
  <c r="V2733" i="1"/>
  <c r="V215" i="1"/>
  <c r="V4256" i="1"/>
  <c r="V3429" i="1"/>
  <c r="V3561" i="1"/>
  <c r="V2300" i="1"/>
  <c r="V2028" i="1"/>
  <c r="V2184" i="1"/>
  <c r="V4167" i="1"/>
  <c r="V3702" i="1"/>
  <c r="V1812" i="1"/>
  <c r="V2745" i="1"/>
  <c r="V636" i="1"/>
  <c r="V4293" i="1"/>
  <c r="V311" i="1"/>
  <c r="V3738" i="1"/>
  <c r="V1794" i="1"/>
  <c r="V3969" i="1"/>
  <c r="V2112" i="1"/>
  <c r="V2342" i="1"/>
  <c r="V3717" i="1"/>
  <c r="V2949" i="1"/>
  <c r="V1860" i="1"/>
  <c r="V1650" i="1"/>
  <c r="V4095" i="1"/>
  <c r="V3492" i="1"/>
  <c r="V428" i="1"/>
  <c r="V2895" i="1"/>
  <c r="V2553" i="1"/>
  <c r="V2778" i="1"/>
  <c r="V3726" i="1"/>
  <c r="V3855" i="1"/>
  <c r="V1035" i="1"/>
  <c r="V1553" i="1"/>
  <c r="V2073" i="1"/>
  <c r="V1788" i="1"/>
  <c r="V2486" i="1"/>
  <c r="V1761" i="1"/>
  <c r="V3360" i="1"/>
  <c r="V933" i="1"/>
  <c r="V2751" i="1"/>
  <c r="V2919" i="1"/>
  <c r="V3621" i="1"/>
  <c r="V4173" i="1"/>
  <c r="V1731" i="1"/>
  <c r="V2577" i="1"/>
  <c r="V4230" i="1"/>
  <c r="V1185" i="1"/>
  <c r="V2019" i="1"/>
  <c r="V2613" i="1"/>
  <c r="V2691" i="1"/>
  <c r="V1326" i="1"/>
  <c r="V1293" i="1"/>
  <c r="V1104" i="1"/>
  <c r="V3042" i="1"/>
  <c r="V1584" i="1"/>
  <c r="V1218" i="1"/>
  <c r="V2022" i="1"/>
  <c r="V912" i="1"/>
  <c r="V999" i="1"/>
  <c r="V3153" i="1"/>
  <c r="V4191" i="1"/>
  <c r="V2652" i="1"/>
  <c r="V843" i="1"/>
  <c r="V1200" i="1"/>
  <c r="V2505" i="1"/>
  <c r="V1269" i="1"/>
  <c r="V1556" i="1"/>
  <c r="V2064" i="1"/>
  <c r="V1287" i="1"/>
  <c r="V2703" i="1"/>
  <c r="V81" i="1"/>
  <c r="V3339" i="1"/>
  <c r="V2958" i="1"/>
  <c r="V3330" i="1"/>
  <c r="V476" i="1"/>
  <c r="V323" i="1"/>
  <c r="V2631" i="1"/>
  <c r="V3909" i="1"/>
  <c r="V1041" i="1"/>
  <c r="V1527" i="1"/>
  <c r="V3450" i="1"/>
  <c r="V1797" i="1"/>
  <c r="V852" i="1"/>
  <c r="V4122" i="1"/>
  <c r="V1272" i="1"/>
  <c r="V296" i="1"/>
  <c r="V3444" i="1"/>
  <c r="V1899" i="1"/>
  <c r="V2055" i="1"/>
  <c r="V1161" i="1"/>
  <c r="V3234" i="1"/>
  <c r="V30" i="1"/>
  <c r="V2100" i="1"/>
  <c r="V3588" i="1"/>
  <c r="V3804" i="1"/>
  <c r="V3522" i="1"/>
  <c r="V3765" i="1"/>
  <c r="V3096" i="1"/>
  <c r="V404" i="1"/>
  <c r="V2109" i="1"/>
  <c r="V2697" i="1"/>
  <c r="V548" i="1"/>
  <c r="V2964" i="1"/>
  <c r="V2187" i="1"/>
  <c r="V657" i="1"/>
  <c r="V2868" i="1"/>
  <c r="V392" i="1"/>
  <c r="V2330" i="1"/>
  <c r="V248" i="1"/>
  <c r="V218" i="1"/>
  <c r="V159" i="1"/>
  <c r="V2616" i="1"/>
  <c r="V3393" i="1"/>
  <c r="V4392" i="1"/>
  <c r="V4098" i="1"/>
  <c r="V419" i="1"/>
  <c r="V1550" i="1"/>
  <c r="V206" i="1"/>
  <c r="V581" i="1"/>
  <c r="V2826" i="1"/>
  <c r="V2103" i="1"/>
  <c r="V3180" i="1"/>
  <c r="V627" i="1"/>
  <c r="V4140" i="1"/>
  <c r="V2622" i="1"/>
  <c r="V2931" i="1"/>
  <c r="V2523" i="1"/>
  <c r="V1374" i="1"/>
  <c r="V4008" i="1"/>
  <c r="V4158" i="1"/>
  <c r="V4338" i="1"/>
  <c r="V4089" i="1"/>
  <c r="V4290" i="1"/>
  <c r="V1224" i="1"/>
  <c r="V1242" i="1"/>
  <c r="V590" i="1"/>
  <c r="V1890" i="1"/>
  <c r="V341" i="1"/>
  <c r="V2139" i="1"/>
  <c r="V1050" i="1"/>
  <c r="V1749" i="1"/>
  <c r="V1629" i="1"/>
  <c r="V374" i="1"/>
  <c r="V2736" i="1"/>
  <c r="V3255" i="1"/>
  <c r="V129" i="1"/>
  <c r="V1197" i="1"/>
  <c r="V924" i="1"/>
  <c r="V3372" i="1"/>
  <c r="V1251" i="1"/>
  <c r="V1782" i="1"/>
  <c r="V2757" i="1"/>
  <c r="V2163" i="1"/>
  <c r="V1344" i="1"/>
  <c r="V51" i="1"/>
  <c r="V903" i="1"/>
  <c r="V4197" i="1"/>
  <c r="V3519" i="1"/>
  <c r="V4272" i="1"/>
  <c r="V2718" i="1"/>
  <c r="V3228" i="1"/>
  <c r="V4176" i="1"/>
  <c r="V3693" i="1"/>
  <c r="V921" i="1"/>
  <c r="V687" i="1"/>
  <c r="V957" i="1"/>
  <c r="V2814" i="1"/>
  <c r="V1985" i="1"/>
  <c r="V744" i="1"/>
  <c r="V150" i="1"/>
  <c r="V1770" i="1"/>
  <c r="V3261" i="1"/>
  <c r="V524" i="1"/>
  <c r="V3156" i="1"/>
  <c r="V1490" i="1"/>
  <c r="V1260" i="1"/>
  <c r="V2862" i="1"/>
  <c r="V45" i="1"/>
  <c r="V4287" i="1"/>
  <c r="V1515" i="1"/>
  <c r="V3477" i="1"/>
  <c r="V2199" i="1"/>
  <c r="V482" i="1"/>
  <c r="V2348" i="1"/>
  <c r="V3699" i="1"/>
  <c r="V3213" i="1"/>
  <c r="V413" i="1"/>
  <c r="V3627" i="1"/>
  <c r="V1578" i="1"/>
  <c r="V1383" i="1"/>
  <c r="V3468" i="1"/>
  <c r="V4386" i="1"/>
  <c r="V3900" i="1"/>
  <c r="V3453" i="1"/>
  <c r="V4410" i="1"/>
  <c r="V24" i="1"/>
  <c r="V2889" i="1"/>
  <c r="V3735" i="1"/>
  <c r="V1988" i="1"/>
  <c r="V3078" i="1"/>
  <c r="V2925" i="1"/>
  <c r="V1547" i="1"/>
  <c r="V3654" i="1"/>
  <c r="V741" i="1"/>
  <c r="V930" i="1"/>
  <c r="V3741" i="1"/>
  <c r="V2955" i="1"/>
  <c r="V3558" i="1"/>
  <c r="V1149" i="1"/>
  <c r="V1317" i="1"/>
  <c r="V3150" i="1"/>
  <c r="V996" i="1"/>
  <c r="V1455" i="1"/>
  <c r="V3144" i="1"/>
  <c r="V2202" i="1"/>
  <c r="V3915" i="1"/>
  <c r="V2268" i="1"/>
  <c r="V314" i="1"/>
  <c r="V3276" i="1"/>
  <c r="V1590" i="1"/>
  <c r="V3498" i="1"/>
  <c r="V1716" i="1"/>
  <c r="V3354" i="1"/>
  <c r="V1608" i="1"/>
  <c r="V458" i="1"/>
  <c r="V440" i="1"/>
  <c r="V3240" i="1"/>
  <c r="V2088" i="1"/>
  <c r="V2871" i="1"/>
  <c r="V2952" i="1"/>
  <c r="V993" i="1"/>
  <c r="V2339" i="1"/>
  <c r="V308" i="1"/>
  <c r="V3474" i="1"/>
  <c r="V2661" i="1"/>
  <c r="V4071" i="1"/>
  <c r="V1472" i="1"/>
  <c r="V2279" i="1"/>
  <c r="V2217" i="1"/>
  <c r="V39" i="1"/>
  <c r="V3993" i="1"/>
  <c r="V3828" i="1"/>
  <c r="V1125" i="1"/>
  <c r="V3087" i="1"/>
  <c r="V681" i="1"/>
  <c r="V1776" i="1"/>
  <c r="V4395" i="1"/>
  <c r="V2856" i="1"/>
  <c r="V864" i="1"/>
  <c r="V1946" i="1"/>
  <c r="V813" i="1"/>
  <c r="V708" i="1"/>
  <c r="V2040" i="1"/>
  <c r="V2574" i="1"/>
  <c r="V4188" i="1"/>
  <c r="V3288" i="1"/>
  <c r="V2670" i="1"/>
  <c r="V2559" i="1"/>
  <c r="V4284" i="1"/>
  <c r="V1362" i="1"/>
  <c r="V434" i="1"/>
  <c r="V3189" i="1"/>
  <c r="V4259" i="1"/>
  <c r="V2571" i="1"/>
  <c r="V2471" i="1"/>
  <c r="V1170" i="1"/>
  <c r="V491" i="1"/>
  <c r="V2511" i="1"/>
  <c r="V2961" i="1"/>
  <c r="V2493" i="1"/>
  <c r="V3183" i="1"/>
  <c r="V3336" i="1"/>
  <c r="V527" i="1"/>
  <c r="V2673" i="1"/>
  <c r="V3168" i="1"/>
  <c r="V2565" i="1"/>
  <c r="V723" i="1"/>
  <c r="V927" i="1"/>
  <c r="V4182" i="1"/>
  <c r="V3687" i="1"/>
  <c r="V1368" i="1"/>
  <c r="V3543" i="1"/>
  <c r="V1116" i="1"/>
  <c r="V512" i="1"/>
  <c r="V1311" i="1"/>
  <c r="V2445" i="1"/>
  <c r="V4299" i="1"/>
  <c r="V1338" i="1"/>
  <c r="V3411" i="1"/>
  <c r="V1920" i="1"/>
  <c r="V1602" i="1"/>
  <c r="V3744" i="1"/>
  <c r="V2232" i="1"/>
  <c r="V416" i="1"/>
  <c r="V3666" i="1"/>
  <c r="V3552" i="1"/>
  <c r="V1569" i="1"/>
  <c r="V807" i="1"/>
  <c r="V2973" i="1"/>
  <c r="V4269" i="1"/>
  <c r="V2991" i="1"/>
  <c r="V1428" i="1"/>
  <c r="V1119" i="1"/>
  <c r="V2775" i="1"/>
  <c r="V2658" i="1"/>
  <c r="V4404" i="1"/>
  <c r="V2085" i="1"/>
  <c r="V1857" i="1"/>
  <c r="V1926" i="1"/>
  <c r="V3126" i="1"/>
  <c r="V521" i="1"/>
  <c r="V3516" i="1"/>
  <c r="V2799" i="1"/>
  <c r="V3045" i="1"/>
  <c r="V609" i="1"/>
  <c r="V3696" i="1"/>
  <c r="V795" i="1"/>
  <c r="V762" i="1"/>
  <c r="V518" i="1"/>
  <c r="V4245" i="1"/>
  <c r="V2400" i="1"/>
  <c r="V777" i="1"/>
  <c r="V774" i="1"/>
  <c r="V2037" i="1"/>
  <c r="V4020" i="1"/>
  <c r="V3435" i="1"/>
  <c r="V303" i="1"/>
  <c r="V2206" i="1"/>
  <c r="V1021" i="1"/>
  <c r="V3997" i="1"/>
  <c r="V1309" i="1"/>
  <c r="V3919" i="1"/>
  <c r="V64" i="1"/>
  <c r="V103" i="1"/>
  <c r="V4018" i="1"/>
  <c r="V2443" i="1"/>
  <c r="V3613" i="1"/>
  <c r="V4204" i="1"/>
  <c r="V3631" i="1"/>
  <c r="V4153" i="1"/>
  <c r="V961" i="1"/>
  <c r="V1087" i="1"/>
  <c r="V1828" i="1"/>
  <c r="V1189" i="1"/>
  <c r="V3769" i="1"/>
  <c r="V3940" i="1"/>
  <c r="V2437" i="1"/>
  <c r="V2728" i="1"/>
  <c r="V2361" i="1"/>
  <c r="V4254" i="1"/>
  <c r="V1618" i="1"/>
  <c r="V1668" i="1"/>
  <c r="V3316" i="1"/>
  <c r="V3751" i="1"/>
  <c r="V558" i="1"/>
  <c r="V1819" i="1"/>
  <c r="V718" i="1"/>
  <c r="V1009" i="1"/>
  <c r="V1998" i="1"/>
  <c r="V3982" i="1"/>
  <c r="V2848" i="1"/>
  <c r="V3949" i="1"/>
  <c r="V2011" i="1"/>
  <c r="V3616" i="1"/>
  <c r="V4" i="1"/>
  <c r="V3817" i="1"/>
  <c r="V366" i="1"/>
  <c r="V2131" i="1"/>
  <c r="V1735" i="1"/>
  <c r="V22" i="1"/>
  <c r="V1450" i="1"/>
  <c r="V3967" i="1"/>
  <c r="V3421" i="1"/>
  <c r="V1542" i="1"/>
  <c r="V3568" i="1"/>
  <c r="V1686" i="1"/>
  <c r="V2346" i="1"/>
  <c r="V1069" i="1"/>
  <c r="V1816" i="1"/>
  <c r="V4195" i="1"/>
  <c r="V2878" i="1"/>
  <c r="V4135" i="1"/>
  <c r="V4267" i="1"/>
  <c r="V2584" i="1"/>
  <c r="V1423" i="1"/>
  <c r="V3991" i="1"/>
  <c r="V2014" i="1"/>
  <c r="V4225" i="1"/>
  <c r="V970" i="1"/>
  <c r="V2542" i="1"/>
  <c r="V1402" i="1"/>
  <c r="V3139" i="1"/>
  <c r="V2722" i="1"/>
  <c r="V4129" i="1"/>
  <c r="V4327" i="1"/>
  <c r="V480" i="1"/>
  <c r="V1399" i="1"/>
  <c r="V1995" i="1"/>
  <c r="V1513" i="1"/>
  <c r="V2251" i="1"/>
  <c r="V937" i="1"/>
  <c r="V453" i="1"/>
  <c r="V4171" i="1"/>
  <c r="V850" i="1"/>
  <c r="V1354" i="1"/>
  <c r="V3130" i="1"/>
  <c r="V2701" i="1"/>
  <c r="V1435" i="1"/>
  <c r="V1306" i="1"/>
  <c r="V3232" i="1"/>
  <c r="V3556" i="1"/>
  <c r="V2491" i="1"/>
  <c r="V1714" i="1"/>
  <c r="V817" i="1"/>
  <c r="V2283" i="1"/>
  <c r="V67" i="1"/>
  <c r="V504" i="1"/>
  <c r="V820" i="1"/>
  <c r="V1855" i="1"/>
  <c r="V1438" i="1"/>
  <c r="V127" i="1"/>
  <c r="V3772" i="1"/>
  <c r="V2929" i="1"/>
  <c r="V3937" i="1"/>
  <c r="V489" i="1"/>
  <c r="V1852" i="1"/>
  <c r="V399" i="1"/>
  <c r="V2755" i="1"/>
  <c r="V1980" i="1"/>
  <c r="V2518" i="1"/>
  <c r="V3118" i="1"/>
  <c r="V240" i="1"/>
  <c r="V1204" i="1"/>
  <c r="V402" i="1"/>
  <c r="V3934" i="1"/>
  <c r="V2146" i="1"/>
  <c r="V2461" i="1"/>
  <c r="V2881" i="1"/>
  <c r="V237" i="1"/>
  <c r="V1912" i="1"/>
  <c r="V450" i="1"/>
  <c r="V955" i="1"/>
  <c r="V1357" i="1"/>
  <c r="V1231" i="1"/>
  <c r="V1417" i="1"/>
  <c r="V2977" i="1"/>
  <c r="V1129" i="1"/>
  <c r="V2370" i="1"/>
  <c r="V973" i="1"/>
  <c r="V255" i="1"/>
  <c r="V1276" i="1"/>
  <c r="V1786" i="1"/>
  <c r="V4165" i="1"/>
  <c r="V345" i="1"/>
  <c r="V4297" i="1"/>
  <c r="V2277" i="1"/>
  <c r="V2292" i="1"/>
  <c r="V534" i="1"/>
  <c r="V3442" i="1"/>
  <c r="V564" i="1"/>
  <c r="V2152" i="1"/>
  <c r="V1909" i="1"/>
  <c r="V3400" i="1"/>
  <c r="V1935" i="1"/>
  <c r="V1111" i="1"/>
  <c r="V2176" i="1"/>
  <c r="V4201" i="1"/>
  <c r="V3298" i="1"/>
  <c r="V2794" i="1"/>
  <c r="V3925" i="1"/>
  <c r="V3460" i="1"/>
  <c r="V1576" i="1"/>
  <c r="V2713" i="1"/>
  <c r="V631" i="1"/>
  <c r="V1234" i="1"/>
  <c r="V640" i="1"/>
  <c r="V2373" i="1"/>
  <c r="V1216" i="1"/>
  <c r="V1168" i="1"/>
  <c r="V4282" i="1"/>
  <c r="V1680" i="1"/>
  <c r="V1282" i="1"/>
  <c r="V2242" i="1"/>
  <c r="V1804" i="1"/>
  <c r="V222" i="1"/>
  <c r="V2791" i="1"/>
  <c r="V655" i="1"/>
  <c r="V2304" i="1"/>
  <c r="V1660" i="1"/>
  <c r="V1810" i="1"/>
  <c r="V273" i="1"/>
  <c r="V4027" i="1"/>
  <c r="V603" i="1"/>
  <c r="V4402" i="1"/>
  <c r="V3820" i="1"/>
  <c r="V4318" i="1"/>
  <c r="V1222" i="1"/>
  <c r="V802" i="1"/>
  <c r="V3457" i="1"/>
  <c r="V555" i="1"/>
  <c r="V3652" i="1"/>
  <c r="V1977" i="1"/>
  <c r="V1705" i="1"/>
  <c r="V3904" i="1"/>
  <c r="V2098" i="1"/>
  <c r="V1870" i="1"/>
  <c r="V1495" i="1"/>
  <c r="V486" i="1"/>
  <c r="V787" i="1"/>
  <c r="V3028" i="1"/>
  <c r="V4150" i="1"/>
  <c r="V1807" i="1"/>
  <c r="V3793" i="1"/>
  <c r="V4078" i="1"/>
  <c r="V2761" i="1"/>
  <c r="V3826" i="1"/>
  <c r="V3757" i="1"/>
  <c r="V1441" i="1"/>
  <c r="V1324" i="1"/>
  <c r="V3676" i="1"/>
  <c r="V3346" i="1"/>
  <c r="V2503" i="1"/>
  <c r="V1938" i="1"/>
  <c r="V1321" i="1"/>
  <c r="V1138" i="1"/>
  <c r="V19" i="1"/>
  <c r="V567" i="1"/>
  <c r="V1459" i="1"/>
  <c r="V97" i="1"/>
  <c r="V1006" i="1"/>
  <c r="V3673" i="1"/>
  <c r="V165" i="1"/>
  <c r="V2478" i="1"/>
  <c r="V1822" i="1"/>
  <c r="V4240" i="1"/>
  <c r="V4006" i="1"/>
  <c r="V3814" i="1"/>
  <c r="V2083" i="1"/>
  <c r="V2884" i="1"/>
  <c r="V543" i="1"/>
  <c r="V3496" i="1"/>
  <c r="V1741" i="1"/>
  <c r="V2398" i="1"/>
  <c r="V2245" i="1"/>
  <c r="V136" i="1"/>
  <c r="V4213" i="1"/>
  <c r="V1378" i="1"/>
  <c r="V2404" i="1"/>
  <c r="V267" i="1"/>
  <c r="V2431" i="1"/>
  <c r="V1953" i="1"/>
  <c r="V769" i="1"/>
  <c r="V3646" i="1"/>
  <c r="V1030" i="1"/>
  <c r="V1983" i="1"/>
  <c r="V157" i="1"/>
  <c r="V3220" i="1"/>
  <c r="V576" i="1"/>
  <c r="V94" i="1"/>
  <c r="V3511" i="1"/>
  <c r="V799" i="1"/>
  <c r="V643" i="1"/>
  <c r="V1432" i="1"/>
  <c r="V832" i="1"/>
  <c r="V1837" i="1"/>
  <c r="V649" i="1"/>
  <c r="V2902" i="1"/>
  <c r="V2212" i="1"/>
  <c r="V1249" i="1"/>
  <c r="V252" i="1"/>
  <c r="V4138" i="1"/>
  <c r="V4126" i="1"/>
  <c r="V372" i="1"/>
  <c r="V664" i="1"/>
  <c r="V4063" i="1"/>
  <c r="V2407" i="1"/>
  <c r="V4234" i="1"/>
  <c r="V3574" i="1"/>
  <c r="V4042" i="1"/>
  <c r="V793" i="1"/>
  <c r="V2053" i="1"/>
  <c r="V1759" i="1"/>
  <c r="V4147" i="1"/>
  <c r="V327" i="1"/>
  <c r="V721" i="1"/>
  <c r="V1873" i="1"/>
  <c r="V1387" i="1"/>
  <c r="V3223" i="1"/>
  <c r="V3064" i="1"/>
  <c r="V1246" i="1"/>
  <c r="V357" i="1"/>
  <c r="V3427" i="1"/>
  <c r="V3955" i="1"/>
  <c r="V2911" i="1"/>
  <c r="V4252" i="1"/>
  <c r="V1582" i="1"/>
  <c r="V2137" i="1"/>
  <c r="V2635" i="1"/>
  <c r="V1525" i="1"/>
  <c r="V3895" i="1"/>
  <c r="V2557" i="1"/>
  <c r="V2782" i="1"/>
  <c r="V2376" i="1"/>
  <c r="V4309" i="1"/>
  <c r="V3055" i="1"/>
  <c r="V2620" i="1"/>
  <c r="V3286" i="1"/>
  <c r="V2908" i="1"/>
  <c r="V3334" i="1"/>
  <c r="V1464" i="1"/>
  <c r="V462" i="1"/>
  <c r="V2325" i="1"/>
  <c r="V4276" i="1"/>
  <c r="V3979" i="1"/>
  <c r="V294" i="1"/>
  <c r="V2998" i="1"/>
  <c r="V3013" i="1"/>
  <c r="V3472" i="1"/>
  <c r="V838" i="1"/>
  <c r="V3352" i="1"/>
  <c r="V2731" i="1"/>
  <c r="V3172" i="1"/>
  <c r="V1393" i="1"/>
  <c r="V2836" i="1"/>
  <c r="V3094" i="1"/>
  <c r="V510" i="1"/>
  <c r="V3541" i="1"/>
  <c r="V396" i="1"/>
  <c r="V85" i="1"/>
  <c r="V2812" i="1"/>
  <c r="V4054" i="1"/>
  <c r="V2425" i="1"/>
  <c r="V3349" i="1"/>
  <c r="V622" i="1"/>
  <c r="V2271" i="1"/>
  <c r="V2410" i="1"/>
  <c r="V2364" i="1"/>
  <c r="V1642" i="1"/>
  <c r="V2059" i="1"/>
  <c r="V2941" i="1"/>
  <c r="V2605" i="1"/>
  <c r="V2077" i="1"/>
  <c r="V2119" i="1"/>
  <c r="V2316" i="1"/>
  <c r="V2062" i="1"/>
  <c r="V3463" i="1"/>
  <c r="V3598" i="1"/>
  <c r="V2434" i="1"/>
  <c r="V652" i="1"/>
  <c r="V634" i="1"/>
  <c r="V3343" i="1"/>
  <c r="V1903" i="1"/>
  <c r="V4366" i="1"/>
  <c r="V43" i="1"/>
  <c r="V279" i="1"/>
  <c r="V2307" i="1"/>
  <c r="V946" i="1"/>
  <c r="V291" i="1"/>
  <c r="V3403" i="1"/>
  <c r="V736" i="1"/>
  <c r="V3448" i="1"/>
  <c r="V1531" i="1"/>
  <c r="V1588" i="1"/>
  <c r="V4342" i="1"/>
  <c r="V2986" i="1"/>
  <c r="V883" i="1"/>
  <c r="V2947" i="1"/>
  <c r="V1093" i="1"/>
  <c r="V3841" i="1"/>
  <c r="V447" i="1"/>
  <c r="V115" i="1"/>
  <c r="V246" i="1"/>
  <c r="V4033" i="1"/>
  <c r="V2128" i="1"/>
  <c r="V2194" i="1"/>
  <c r="V4012" i="1"/>
  <c r="V4036" i="1"/>
  <c r="V2149" i="1"/>
  <c r="V1510" i="1"/>
  <c r="V2611" i="1"/>
  <c r="V3928" i="1"/>
  <c r="V679" i="1"/>
  <c r="V2563" i="1"/>
  <c r="V10" i="1"/>
  <c r="V3619" i="1"/>
  <c r="V3193" i="1"/>
  <c r="V859" i="1"/>
  <c r="V1498" i="1"/>
  <c r="V2428" i="1"/>
  <c r="V3607" i="1"/>
  <c r="V1099" i="1"/>
  <c r="V1141" i="1"/>
  <c r="V1240" i="1"/>
  <c r="V1207" i="1"/>
  <c r="V2310" i="1"/>
  <c r="V1560" i="1"/>
  <c r="V438" i="1"/>
  <c r="V1033" i="1"/>
  <c r="V2905" i="1"/>
  <c r="V781" i="1"/>
  <c r="V3019" i="1"/>
  <c r="V1045" i="1"/>
  <c r="V952" i="1"/>
  <c r="V3754" i="1"/>
  <c r="V4057" i="1"/>
  <c r="V691" i="1"/>
  <c r="V964" i="1"/>
  <c r="V880" i="1"/>
  <c r="V3319" i="1"/>
  <c r="V3679" i="1"/>
  <c r="V1801" i="1"/>
  <c r="V2358" i="1"/>
  <c r="V1291" i="1"/>
  <c r="V715" i="1"/>
  <c r="V3112" i="1"/>
  <c r="V3580" i="1"/>
  <c r="V1144" i="1"/>
  <c r="V3397" i="1"/>
  <c r="V3196" i="1"/>
  <c r="V3880" i="1"/>
  <c r="V1612" i="1"/>
  <c r="V4372" i="1"/>
  <c r="V1180" i="1"/>
  <c r="V871" i="1"/>
  <c r="V180" i="1"/>
  <c r="V889" i="1"/>
  <c r="V3943" i="1"/>
  <c r="V811" i="1"/>
  <c r="V348" i="1"/>
  <c r="V363" i="1"/>
  <c r="V619" i="1"/>
  <c r="V288" i="1"/>
  <c r="V3604" i="1"/>
  <c r="V1843" i="1"/>
  <c r="V700" i="1"/>
  <c r="V2515" i="1"/>
  <c r="V2980" i="1"/>
  <c r="V3034" i="1"/>
  <c r="V148" i="1"/>
  <c r="V1768" i="1"/>
  <c r="V1165" i="1"/>
  <c r="V733" i="1"/>
  <c r="V1342" i="1"/>
  <c r="V3649" i="1"/>
  <c r="V1636" i="1"/>
  <c r="V2806" i="1"/>
  <c r="V118" i="1"/>
  <c r="V1501" i="1"/>
  <c r="V1303" i="1"/>
  <c r="V3733" i="1"/>
  <c r="V703" i="1"/>
  <c r="V198" i="1"/>
  <c r="V474" i="1"/>
  <c r="V1351" i="1"/>
  <c r="V3268" i="1"/>
  <c r="V3391" i="1"/>
  <c r="V318" i="1"/>
  <c r="V177" i="1"/>
  <c r="V4102" i="1"/>
  <c r="V351" i="1"/>
  <c r="V3778" i="1"/>
  <c r="V3418" i="1"/>
  <c r="V2209" i="1"/>
  <c r="V4228" i="1"/>
  <c r="V1507" i="1"/>
  <c r="V673" i="1"/>
  <c r="V2179" i="1"/>
  <c r="V4048" i="1"/>
  <c r="V408" i="1"/>
  <c r="V4378" i="1"/>
  <c r="V3985" i="1"/>
  <c r="V2236" i="1"/>
  <c r="V1671" i="1"/>
  <c r="V1447" i="1"/>
  <c r="V579" i="1"/>
  <c r="V3271" i="1"/>
  <c r="V1408" i="1"/>
  <c r="V1864" i="1"/>
  <c r="V3811" i="1"/>
  <c r="V49" i="1"/>
  <c r="V712" i="1"/>
  <c r="V1096" i="1"/>
  <c r="V2379" i="1"/>
  <c r="V2392" i="1"/>
  <c r="V1723" i="1"/>
  <c r="V2923" i="1"/>
  <c r="V1522" i="1"/>
  <c r="V1519" i="1"/>
  <c r="V1081" i="1"/>
  <c r="V2749" i="1"/>
  <c r="V625" i="1"/>
  <c r="V1476" i="1"/>
  <c r="V3304" i="1"/>
  <c r="V829" i="1"/>
  <c r="V823" i="1"/>
  <c r="V16" i="1"/>
  <c r="V1689" i="1"/>
  <c r="V4210" i="1"/>
  <c r="V2593" i="1"/>
  <c r="V261" i="1"/>
  <c r="V1879" i="1"/>
  <c r="V2581" i="1"/>
  <c r="V2017" i="1"/>
  <c r="V3091" i="1"/>
  <c r="V3601" i="1"/>
  <c r="V3031" i="1"/>
  <c r="V4264" i="1"/>
  <c r="V3133" i="1"/>
  <c r="V1834" i="1"/>
  <c r="V573" i="1"/>
  <c r="V423" i="1"/>
  <c r="V3487" i="1"/>
  <c r="V501" i="1"/>
  <c r="V3784" i="1"/>
  <c r="V3763" i="1"/>
  <c r="V546" i="1"/>
  <c r="V3010" i="1"/>
  <c r="V3862" i="1"/>
  <c r="V4222" i="1"/>
  <c r="V1720" i="1"/>
  <c r="V4375" i="1"/>
  <c r="V3283" i="1"/>
  <c r="V2875" i="1"/>
  <c r="V2665" i="1"/>
  <c r="V3988" i="1"/>
  <c r="V1711" i="1"/>
  <c r="V1336" i="1"/>
  <c r="V1258" i="1"/>
  <c r="V3853" i="1"/>
  <c r="V444" i="1"/>
  <c r="V1906" i="1"/>
  <c r="V264" i="1"/>
  <c r="V234" i="1"/>
  <c r="V3022" i="1"/>
  <c r="V4003" i="1"/>
  <c r="V892" i="1"/>
  <c r="V3874" i="1"/>
  <c r="V2182" i="1"/>
  <c r="V3106" i="1"/>
  <c r="V4039" i="1"/>
  <c r="V1210" i="1"/>
  <c r="V4084" i="1"/>
  <c r="V3796" i="1"/>
  <c r="V537" i="1"/>
  <c r="V613" i="1"/>
  <c r="V1756" i="1"/>
  <c r="V2773" i="1"/>
  <c r="V3226" i="1"/>
  <c r="V2695" i="1"/>
  <c r="V2215" i="1"/>
  <c r="V1285" i="1"/>
  <c r="V1606" i="1"/>
  <c r="V2785" i="1"/>
  <c r="V4216" i="1"/>
  <c r="V1846" i="1"/>
  <c r="V2001" i="1"/>
  <c r="V2602" i="1"/>
  <c r="V3433" i="1"/>
  <c r="V1944" i="1"/>
  <c r="V3508" i="1"/>
  <c r="V3406" i="1"/>
  <c r="V3166" i="1"/>
  <c r="V1279" i="1"/>
  <c r="V432" i="1"/>
  <c r="V3637" i="1"/>
  <c r="V276" i="1"/>
  <c r="V2944" i="1"/>
  <c r="V4336" i="1"/>
  <c r="V192" i="1"/>
  <c r="V70" i="1"/>
  <c r="V694" i="1"/>
  <c r="V73" i="1"/>
  <c r="V3199" i="1"/>
  <c r="V3592" i="1"/>
  <c r="V3514" i="1"/>
  <c r="V3208" i="1"/>
  <c r="V2533" i="1"/>
  <c r="V2644" i="1"/>
  <c r="V3565" i="1"/>
  <c r="V456" i="1"/>
  <c r="V1482" i="1"/>
  <c r="V4237" i="1"/>
  <c r="V3610" i="1"/>
  <c r="V2830" i="1"/>
  <c r="V1123" i="1"/>
  <c r="V1699" i="1"/>
  <c r="V2893" i="1"/>
  <c r="V1066" i="1"/>
  <c r="V1012" i="1"/>
  <c r="V3217" i="1"/>
  <c r="V706" i="1"/>
  <c r="V2500" i="1"/>
  <c r="V507" i="1"/>
  <c r="V2707" i="1"/>
  <c r="V3634" i="1"/>
  <c r="V661" i="1"/>
  <c r="V28" i="1"/>
  <c r="V1054" i="1"/>
  <c r="V387" i="1"/>
  <c r="V2851" i="1"/>
  <c r="V2469" i="1"/>
  <c r="V3163" i="1"/>
  <c r="V2395" i="1"/>
  <c r="V2197" i="1"/>
  <c r="V3379" i="1"/>
  <c r="V3265" i="1"/>
  <c r="V4330" i="1"/>
  <c r="V2467" i="1"/>
  <c r="V2599" i="1"/>
  <c r="V2071" i="1"/>
  <c r="V210" i="1"/>
  <c r="V1444" i="1"/>
  <c r="V2683" i="1"/>
  <c r="V516" i="1"/>
  <c r="V3775" i="1"/>
  <c r="V3571" i="1"/>
  <c r="V2824" i="1"/>
  <c r="V2092" i="1"/>
  <c r="V213" i="1"/>
  <c r="V3484" i="1"/>
  <c r="V1573" i="1"/>
  <c r="V330" i="1"/>
  <c r="V748" i="1"/>
  <c r="V3415" i="1"/>
  <c r="V1792" i="1"/>
  <c r="V1255" i="1"/>
  <c r="V3502" i="1"/>
  <c r="V2230" i="1"/>
  <c r="V37" i="1"/>
  <c r="V4399" i="1"/>
  <c r="V76" i="1"/>
  <c r="V2167" i="1"/>
  <c r="V384" i="1"/>
  <c r="V886" i="1"/>
  <c r="V61" i="1"/>
  <c r="V3115" i="1"/>
  <c r="V3322" i="1"/>
  <c r="V943" i="1"/>
  <c r="V2551" i="1"/>
  <c r="V189" i="1"/>
  <c r="V1567" i="1"/>
  <c r="V2497" i="1"/>
  <c r="V4114" i="1"/>
  <c r="V4321" i="1"/>
  <c r="V2860" i="1"/>
  <c r="V2481" i="1"/>
  <c r="V916" i="1"/>
  <c r="V2740" i="1"/>
  <c r="V2866" i="1"/>
  <c r="V1467" i="1"/>
  <c r="V3913" i="1"/>
  <c r="V3586" i="1"/>
  <c r="V2263" i="1"/>
  <c r="V2035" i="1"/>
  <c r="V3691" i="1"/>
  <c r="V570" i="1"/>
  <c r="V3577" i="1"/>
  <c r="V3787" i="1"/>
  <c r="V2382" i="1"/>
  <c r="V4060" i="1"/>
  <c r="V282" i="1"/>
  <c r="V1840" i="1"/>
  <c r="V1692" i="1"/>
  <c r="V1264" i="1"/>
  <c r="V2689" i="1"/>
  <c r="V1333" i="1"/>
  <c r="V1488" i="1"/>
  <c r="V585" i="1"/>
  <c r="V1696" i="1"/>
  <c r="V411" i="1"/>
  <c r="V982" i="1"/>
  <c r="V2419" i="1"/>
  <c r="V594" i="1"/>
  <c r="V2509" i="1"/>
  <c r="V339" i="1"/>
  <c r="V3439" i="1"/>
  <c r="V1540" i="1"/>
  <c r="V300" i="1"/>
  <c r="V139" i="1"/>
  <c r="V1774" i="1"/>
  <c r="V3205" i="1"/>
  <c r="V2803" i="1"/>
  <c r="V4408" i="1"/>
  <c r="V2854" i="1"/>
  <c r="V1702" i="1"/>
  <c r="V697" i="1"/>
  <c r="V4279" i="1"/>
  <c r="V3670" i="1"/>
  <c r="V3706" i="1"/>
  <c r="V841" i="1"/>
  <c r="V4369" i="1"/>
  <c r="V2725" i="1"/>
  <c r="V3136" i="1"/>
  <c r="V540" i="1"/>
  <c r="V4390" i="1"/>
  <c r="V3748" i="1"/>
  <c r="V1615" i="1"/>
  <c r="V2818" i="1"/>
  <c r="V3886" i="1"/>
  <c r="V2596" i="1"/>
  <c r="V3889" i="1"/>
  <c r="V1885" i="1"/>
  <c r="V2839" i="1"/>
  <c r="V1594" i="1"/>
  <c r="V133" i="1"/>
  <c r="V4381" i="1"/>
  <c r="V2821" i="1"/>
  <c r="V2710" i="1"/>
  <c r="V1039" i="1"/>
  <c r="V3790" i="1"/>
  <c r="V2527" i="1"/>
  <c r="V3643" i="1"/>
  <c r="V4030" i="1"/>
  <c r="V2004" i="1"/>
  <c r="V2319" i="1"/>
  <c r="V3964" i="1"/>
  <c r="V1504" i="1"/>
  <c r="V2590" i="1"/>
  <c r="V4162" i="1"/>
  <c r="V4243" i="1"/>
  <c r="V3121" i="1"/>
  <c r="V1959" i="1"/>
  <c r="V3280" i="1"/>
  <c r="V4186" i="1"/>
  <c r="V3922" i="1"/>
  <c r="V847" i="1"/>
  <c r="V2629" i="1"/>
  <c r="V4093" i="1"/>
  <c r="V2641" i="1"/>
  <c r="V2626" i="1"/>
  <c r="V1744" i="1"/>
  <c r="V2536" i="1"/>
  <c r="V4156" i="1"/>
  <c r="V1915" i="1"/>
  <c r="V3682" i="1"/>
  <c r="V868" i="1"/>
  <c r="V3850" i="1"/>
  <c r="V1663" i="1"/>
  <c r="V381" i="1"/>
  <c r="V1237" i="1"/>
  <c r="V13" i="1"/>
  <c r="V1534" i="1"/>
  <c r="V1297" i="1"/>
  <c r="V3424" i="1"/>
  <c r="V4384" i="1"/>
  <c r="V1003" i="1"/>
  <c r="V4219" i="1"/>
  <c r="V3973" i="1"/>
  <c r="V354" i="1"/>
  <c r="V3301" i="1"/>
  <c r="V826" i="1"/>
  <c r="V3583" i="1"/>
  <c r="V1015" i="1"/>
  <c r="V3799" i="1"/>
  <c r="V2289" i="1"/>
  <c r="V3307" i="1"/>
  <c r="V3328" i="1"/>
  <c r="V2458" i="1"/>
  <c r="V2286" i="1"/>
  <c r="V1882" i="1"/>
  <c r="V1330" i="1"/>
  <c r="V1897" i="1"/>
  <c r="V1228" i="1"/>
  <c r="V2788" i="1"/>
  <c r="V3490" i="1"/>
  <c r="V3946" i="1"/>
  <c r="V2047" i="1"/>
  <c r="V1729" i="1"/>
  <c r="V1174" i="1"/>
  <c r="V757" i="1"/>
  <c r="V3058" i="1"/>
  <c r="V739" i="1"/>
  <c r="V1381" i="1"/>
  <c r="V1639" i="1"/>
  <c r="V2143" i="1"/>
  <c r="V3961" i="1"/>
  <c r="V4303" i="1"/>
  <c r="V2668" i="1"/>
  <c r="V1426" i="1"/>
  <c r="V1192" i="1"/>
  <c r="V195" i="1"/>
  <c r="V754" i="1"/>
  <c r="V1950" i="1"/>
  <c r="V2116" i="1"/>
  <c r="V258" i="1"/>
  <c r="V2227" i="1"/>
  <c r="V2686" i="1"/>
  <c r="V790" i="1"/>
  <c r="V2484" i="1"/>
  <c r="V3142" i="1"/>
  <c r="V2452" i="1"/>
  <c r="V1894" i="1"/>
  <c r="V3760" i="1"/>
  <c r="V988" i="1"/>
  <c r="V874" i="1"/>
  <c r="V1078" i="1"/>
  <c r="V877" i="1"/>
  <c r="V1470" i="1"/>
  <c r="V4180" i="1"/>
  <c r="V3505" i="1"/>
  <c r="V468" i="1"/>
  <c r="V3532" i="1"/>
  <c r="V1420" i="1"/>
  <c r="V751" i="1"/>
  <c r="V3004" i="1"/>
  <c r="V1965" i="1"/>
  <c r="V3067" i="1"/>
  <c r="V2833" i="1"/>
  <c r="V3529" i="1"/>
  <c r="V2254" i="1"/>
  <c r="V1075" i="1"/>
  <c r="V4105" i="1"/>
  <c r="V1992" i="1"/>
  <c r="V1941" i="1"/>
  <c r="V2221" i="1"/>
  <c r="V835" i="1"/>
  <c r="V3409" i="1"/>
  <c r="V2914" i="1"/>
  <c r="V3709" i="1"/>
  <c r="V471" i="1"/>
  <c r="V154" i="1"/>
  <c r="V3238" i="1"/>
  <c r="V1494" i="1"/>
  <c r="V3844" i="1"/>
  <c r="V1888" i="1"/>
  <c r="V1084" i="1"/>
  <c r="V4207" i="1"/>
  <c r="V171" i="1"/>
  <c r="V58" i="1"/>
  <c r="V231" i="1"/>
  <c r="V3082" i="1"/>
  <c r="V1648" i="1"/>
  <c r="V2239" i="1"/>
  <c r="V1867" i="1"/>
  <c r="V1108" i="1"/>
  <c r="V2337" i="1"/>
  <c r="V91" i="1"/>
  <c r="V321" i="1"/>
  <c r="V2050" i="1"/>
  <c r="V1956" i="1"/>
  <c r="V685" i="1"/>
  <c r="V2569" i="1"/>
  <c r="V124" i="1"/>
  <c r="V1153" i="1"/>
  <c r="V2767" i="1"/>
  <c r="V1545" i="1"/>
  <c r="V4354" i="1"/>
  <c r="V3049" i="1"/>
  <c r="V3724" i="1"/>
  <c r="V3385" i="1"/>
  <c r="V2044" i="1"/>
  <c r="V2355" i="1"/>
  <c r="V4117" i="1"/>
  <c r="V3865" i="1"/>
  <c r="V4345" i="1"/>
  <c r="V3685" i="1"/>
  <c r="V369" i="1"/>
  <c r="V3370" i="1"/>
  <c r="V1390" i="1"/>
  <c r="V985" i="1"/>
  <c r="V1102" i="1"/>
  <c r="V4324" i="1"/>
  <c r="V3958" i="1"/>
  <c r="V3730" i="1"/>
  <c r="V4087" i="1"/>
  <c r="V336" i="1"/>
  <c r="V3025" i="1"/>
  <c r="V4069" i="1"/>
  <c r="V3466" i="1"/>
  <c r="V3202" i="1"/>
  <c r="V1930" i="1"/>
  <c r="V4000" i="1"/>
  <c r="V378" i="1"/>
  <c r="V3040" i="1"/>
  <c r="V3808" i="1"/>
  <c r="V2475" i="1"/>
  <c r="V1825" i="1"/>
  <c r="V2107" i="1"/>
  <c r="V168" i="1"/>
  <c r="V2809" i="1"/>
  <c r="V2266" i="1"/>
  <c r="V2464" i="1"/>
  <c r="V3976" i="1"/>
  <c r="V145" i="1"/>
  <c r="V3292" i="1"/>
  <c r="V3052" i="1"/>
  <c r="V201" i="1"/>
  <c r="V4024" i="1"/>
  <c r="V1933" i="1"/>
  <c r="V498" i="1"/>
  <c r="V2677" i="1"/>
  <c r="V1135" i="1"/>
  <c r="V3898" i="1"/>
  <c r="V2416" i="1"/>
  <c r="V597" i="1"/>
  <c r="V2935" i="1"/>
  <c r="V766" i="1"/>
  <c r="V588" i="1"/>
  <c r="V3802" i="1"/>
  <c r="V3931" i="1"/>
  <c r="V2170" i="1"/>
  <c r="V1300" i="1"/>
  <c r="V306" i="1"/>
  <c r="V1738" i="1"/>
  <c r="V607" i="1"/>
  <c r="V2026" i="1"/>
  <c r="V4315" i="1"/>
  <c r="V730" i="1"/>
  <c r="V2797" i="1"/>
  <c r="V2389" i="1"/>
  <c r="V2680" i="1"/>
  <c r="V3538" i="1"/>
  <c r="V1147" i="1"/>
  <c r="V1924" i="1"/>
  <c r="V4015" i="1"/>
  <c r="V2650" i="1"/>
  <c r="V3892" i="1"/>
  <c r="V1366" i="1"/>
  <c r="V2770" i="1"/>
  <c r="V1048" i="1"/>
  <c r="V2899" i="1"/>
  <c r="V7" i="1"/>
  <c r="V2367" i="1"/>
  <c r="V1665" i="1"/>
  <c r="V4351" i="1"/>
  <c r="V3253" i="1"/>
  <c r="V901" i="1"/>
  <c r="V3364" i="1"/>
  <c r="V3376" i="1"/>
  <c r="V1159" i="1"/>
  <c r="V3832" i="1"/>
  <c r="V3952" i="1"/>
  <c r="V3310" i="1"/>
  <c r="V1677" i="1"/>
  <c r="V3100" i="1"/>
  <c r="V3016" i="1"/>
  <c r="V2413" i="1"/>
  <c r="V727" i="1"/>
  <c r="V2080" i="1"/>
  <c r="V907" i="1"/>
  <c r="V2274" i="1"/>
  <c r="V760" i="1"/>
  <c r="V1372" i="1"/>
  <c r="V2260" i="1"/>
  <c r="V2155" i="1"/>
  <c r="V2764" i="1"/>
  <c r="V2845" i="1"/>
  <c r="V4081" i="1"/>
  <c r="V2134" i="1"/>
  <c r="V3259" i="1"/>
  <c r="V1876" i="1"/>
  <c r="V1183" i="1"/>
  <c r="V3550" i="1"/>
  <c r="V3838" i="1"/>
  <c r="V3823" i="1"/>
  <c r="V3244" i="1"/>
  <c r="V1597" i="1"/>
  <c r="V1267" i="1"/>
  <c r="V2638" i="1"/>
  <c r="V1645" i="1"/>
  <c r="V3085" i="1"/>
  <c r="V3295" i="1"/>
  <c r="V2007" i="1"/>
  <c r="V1485" i="1"/>
  <c r="V646" i="1"/>
  <c r="V616" i="1"/>
  <c r="V2449" i="1"/>
  <c r="V784" i="1"/>
  <c r="V3037" i="1"/>
  <c r="V2161" i="1"/>
  <c r="V88" i="1"/>
  <c r="V2122" i="1"/>
  <c r="V4045" i="1"/>
  <c r="V183" i="1"/>
  <c r="V3640" i="1"/>
  <c r="V2095" i="1"/>
  <c r="V3595" i="1"/>
  <c r="V552" i="1"/>
  <c r="V3250" i="1"/>
  <c r="V2440" i="1"/>
  <c r="V4108" i="1"/>
  <c r="V667" i="1"/>
  <c r="V3781" i="1"/>
  <c r="V2191" i="1"/>
  <c r="V4111" i="1"/>
  <c r="V949" i="1"/>
  <c r="V4120" i="1"/>
  <c r="V2328" i="1"/>
  <c r="V3835" i="1"/>
  <c r="V4360" i="1"/>
  <c r="V142" i="1"/>
  <c r="V4363" i="1"/>
  <c r="V670" i="1"/>
  <c r="V4144" i="1"/>
  <c r="V2334" i="1"/>
  <c r="V1072" i="1"/>
  <c r="V1962" i="1"/>
  <c r="V531" i="1"/>
  <c r="V2386" i="1"/>
  <c r="V1683" i="1"/>
  <c r="V1414" i="1"/>
  <c r="V1624" i="1"/>
  <c r="V360" i="1"/>
  <c r="V1674" i="1"/>
  <c r="V3076" i="1"/>
  <c r="V109" i="1"/>
  <c r="V1849" i="1"/>
  <c r="V2313" i="1"/>
  <c r="V3664" i="1"/>
  <c r="V910" i="1"/>
  <c r="V4306" i="1"/>
  <c r="V1132" i="1"/>
  <c r="V1537" i="1"/>
  <c r="V2887" i="1"/>
  <c r="V2068" i="1"/>
  <c r="V1063" i="1"/>
  <c r="V2422" i="1"/>
  <c r="V2842" i="1"/>
  <c r="V772" i="1"/>
  <c r="V2539" i="1"/>
  <c r="V2257" i="1"/>
  <c r="V2743" i="1"/>
  <c r="V1114" i="1"/>
  <c r="V112" i="1"/>
  <c r="V1315" i="1"/>
  <c r="V465" i="1"/>
  <c r="V243" i="1"/>
  <c r="V2521" i="1"/>
  <c r="V1411" i="1"/>
  <c r="V1780" i="1"/>
  <c r="V390" i="1"/>
  <c r="V1090" i="1"/>
  <c r="V606" i="1"/>
  <c r="V2656" i="1"/>
  <c r="V1018" i="1"/>
  <c r="V1708" i="1"/>
  <c r="V805" i="1"/>
  <c r="V2647" i="1"/>
  <c r="V2971" i="1"/>
  <c r="V1747" i="1"/>
  <c r="V976" i="1"/>
  <c r="V228" i="1"/>
  <c r="V3712" i="1"/>
  <c r="V3073" i="1"/>
  <c r="V979" i="1"/>
  <c r="V3109" i="1"/>
  <c r="V3715" i="1"/>
  <c r="V3187" i="1"/>
  <c r="V3547" i="1"/>
  <c r="V4051" i="1"/>
  <c r="V4075" i="1"/>
  <c r="V991" i="1"/>
  <c r="V3175" i="1"/>
  <c r="V2968" i="1"/>
  <c r="V862" i="1"/>
  <c r="V106" i="1"/>
  <c r="V2548" i="1"/>
  <c r="V3388" i="1"/>
  <c r="V1405" i="1"/>
  <c r="V1654" i="1"/>
  <c r="V3001" i="1"/>
  <c r="V1918" i="1"/>
  <c r="V1971" i="1"/>
  <c r="V4333" i="1"/>
  <c r="V1396" i="1"/>
  <c r="V2224" i="1"/>
  <c r="V3367" i="1"/>
  <c r="V1177" i="1"/>
  <c r="V3535" i="1"/>
  <c r="V4348" i="1"/>
  <c r="V1057" i="1"/>
  <c r="V4357" i="1"/>
  <c r="V3907" i="1"/>
  <c r="V2545" i="1"/>
  <c r="V3148" i="1"/>
  <c r="V1831" i="1"/>
  <c r="V940" i="1"/>
  <c r="V2158" i="1"/>
  <c r="V3103" i="1"/>
  <c r="V34" i="1"/>
  <c r="V333" i="1"/>
  <c r="V2917" i="1"/>
  <c r="V3658" i="1"/>
  <c r="V495" i="1"/>
  <c r="V3868" i="1"/>
  <c r="V1027" i="1"/>
  <c r="V3382" i="1"/>
  <c r="V55" i="1"/>
  <c r="V3325" i="1"/>
  <c r="V2995" i="1"/>
  <c r="V3526" i="1"/>
  <c r="V3124" i="1"/>
  <c r="V2530" i="1"/>
  <c r="V100" i="1"/>
  <c r="V2989" i="1"/>
  <c r="V3274" i="1"/>
  <c r="V3661" i="1"/>
  <c r="V174" i="1"/>
  <c r="V3859" i="1"/>
  <c r="V4312" i="1"/>
  <c r="V1753" i="1"/>
  <c r="V1479" i="1"/>
  <c r="V3877" i="1"/>
  <c r="V3007" i="1"/>
  <c r="V1213" i="1"/>
  <c r="V270" i="1"/>
  <c r="V225" i="1"/>
  <c r="V204" i="1"/>
  <c r="V2716" i="1"/>
  <c r="V1633" i="1"/>
  <c r="V2298" i="1"/>
  <c r="V1974" i="1"/>
  <c r="V1195" i="1"/>
  <c r="V676" i="1"/>
  <c r="V3358" i="1"/>
  <c r="V1657" i="1"/>
  <c r="V4249" i="1"/>
  <c r="V1765" i="1"/>
  <c r="V1453" i="1"/>
  <c r="V3625" i="1"/>
  <c r="V3061" i="1"/>
  <c r="V3313" i="1"/>
  <c r="V2032" i="1"/>
  <c r="V2125" i="1"/>
  <c r="V2352" i="1"/>
  <c r="V3721" i="1"/>
  <c r="V2295" i="1"/>
  <c r="V898" i="1"/>
  <c r="V2938" i="1"/>
  <c r="V3883" i="1"/>
  <c r="V919" i="1"/>
  <c r="V1564" i="1"/>
  <c r="V1348" i="1"/>
  <c r="V186" i="1"/>
  <c r="V1968" i="1"/>
  <c r="V2248" i="1"/>
  <c r="V3847" i="1"/>
  <c r="V2983" i="1"/>
  <c r="V2608" i="1"/>
  <c r="V79" i="1"/>
  <c r="V4066" i="1"/>
  <c r="V1726" i="1"/>
  <c r="V600" i="1"/>
  <c r="V895" i="1"/>
  <c r="V1156" i="1"/>
  <c r="V3481" i="1"/>
  <c r="V121" i="1"/>
  <c r="V285" i="1"/>
  <c r="V1060" i="1"/>
  <c r="V2173" i="1"/>
  <c r="V3160" i="1"/>
  <c r="V967" i="1"/>
  <c r="V3247" i="1"/>
  <c r="V2587" i="1"/>
  <c r="V3871" i="1"/>
  <c r="V1024" i="1"/>
  <c r="V2322" i="1"/>
  <c r="V4132" i="1"/>
  <c r="V856" i="1"/>
  <c r="V561" i="1"/>
  <c r="V1600" i="1"/>
  <c r="V1360" i="1"/>
  <c r="V426" i="1"/>
  <c r="V1621" i="1"/>
  <c r="V3070" i="1"/>
  <c r="V3178" i="1"/>
  <c r="V3211" i="1"/>
  <c r="V1627" i="1"/>
  <c r="V2455" i="1"/>
  <c r="V2734" i="1"/>
  <c r="V216" i="1"/>
  <c r="V4257" i="1"/>
  <c r="V3430" i="1"/>
  <c r="V3562" i="1"/>
  <c r="V2301" i="1"/>
  <c r="V2029" i="1"/>
  <c r="V2185" i="1"/>
  <c r="V4168" i="1"/>
  <c r="V3703" i="1"/>
  <c r="V1813" i="1"/>
  <c r="V2746" i="1"/>
  <c r="V637" i="1"/>
  <c r="V4294" i="1"/>
  <c r="V312" i="1"/>
  <c r="V3739" i="1"/>
  <c r="V1795" i="1"/>
  <c r="V3970" i="1"/>
  <c r="V2113" i="1"/>
  <c r="V2343" i="1"/>
  <c r="V3718" i="1"/>
  <c r="V2950" i="1"/>
  <c r="V1861" i="1"/>
  <c r="V1651" i="1"/>
  <c r="V4096" i="1"/>
  <c r="V3493" i="1"/>
  <c r="V429" i="1"/>
  <c r="V2896" i="1"/>
  <c r="V2554" i="1"/>
  <c r="V2779" i="1"/>
  <c r="V3727" i="1"/>
  <c r="V3856" i="1"/>
  <c r="V1036" i="1"/>
  <c r="V1554" i="1"/>
  <c r="V2074" i="1"/>
  <c r="V1789" i="1"/>
  <c r="V2487" i="1"/>
  <c r="V1762" i="1"/>
  <c r="V3361" i="1"/>
  <c r="V934" i="1"/>
  <c r="V2752" i="1"/>
  <c r="V2920" i="1"/>
  <c r="V3622" i="1"/>
  <c r="V4174" i="1"/>
  <c r="V1732" i="1"/>
  <c r="V2578" i="1"/>
  <c r="V4231" i="1"/>
  <c r="V1186" i="1"/>
  <c r="V2020" i="1"/>
  <c r="V2614" i="1"/>
  <c r="V2692" i="1"/>
  <c r="V1327" i="1"/>
  <c r="V1294" i="1"/>
  <c r="V1105" i="1"/>
  <c r="V3043" i="1"/>
  <c r="V1585" i="1"/>
  <c r="V1219" i="1"/>
  <c r="V2023" i="1"/>
  <c r="V913" i="1"/>
  <c r="V1000" i="1"/>
  <c r="V3154" i="1"/>
  <c r="V4192" i="1"/>
  <c r="V2653" i="1"/>
  <c r="V844" i="1"/>
  <c r="V1201" i="1"/>
  <c r="V2506" i="1"/>
  <c r="V1270" i="1"/>
  <c r="V1557" i="1"/>
  <c r="V2065" i="1"/>
  <c r="V1288" i="1"/>
  <c r="V2704" i="1"/>
  <c r="V82" i="1"/>
  <c r="V3340" i="1"/>
  <c r="V2959" i="1"/>
  <c r="V3331" i="1"/>
  <c r="V477" i="1"/>
  <c r="V324" i="1"/>
  <c r="V2632" i="1"/>
  <c r="V3910" i="1"/>
  <c r="V1042" i="1"/>
  <c r="V1528" i="1"/>
  <c r="V3451" i="1"/>
  <c r="V1798" i="1"/>
  <c r="V853" i="1"/>
  <c r="V4123" i="1"/>
  <c r="V1273" i="1"/>
  <c r="V297" i="1"/>
  <c r="V3445" i="1"/>
  <c r="V1900" i="1"/>
  <c r="V2056" i="1"/>
  <c r="V1162" i="1"/>
  <c r="V3235" i="1"/>
  <c r="V31" i="1"/>
  <c r="V2101" i="1"/>
  <c r="V3589" i="1"/>
  <c r="V3805" i="1"/>
  <c r="V3523" i="1"/>
  <c r="V3766" i="1"/>
  <c r="V3097" i="1"/>
  <c r="V405" i="1"/>
  <c r="V2110" i="1"/>
  <c r="V2698" i="1"/>
  <c r="V549" i="1"/>
  <c r="V2965" i="1"/>
  <c r="V2188" i="1"/>
  <c r="V658" i="1"/>
  <c r="V2869" i="1"/>
  <c r="V393" i="1"/>
  <c r="V2331" i="1"/>
  <c r="V249" i="1"/>
  <c r="V219" i="1"/>
  <c r="V160" i="1"/>
  <c r="V2617" i="1"/>
  <c r="V3394" i="1"/>
  <c r="V4393" i="1"/>
  <c r="V4099" i="1"/>
  <c r="V420" i="1"/>
  <c r="V1551" i="1"/>
  <c r="V207" i="1"/>
  <c r="V582" i="1"/>
  <c r="V2827" i="1"/>
  <c r="V2104" i="1"/>
  <c r="V3181" i="1"/>
  <c r="V628" i="1"/>
  <c r="V4141" i="1"/>
  <c r="V2623" i="1"/>
  <c r="V2932" i="1"/>
  <c r="V2524" i="1"/>
  <c r="V1375" i="1"/>
  <c r="V4009" i="1"/>
  <c r="V4159" i="1"/>
  <c r="V4339" i="1"/>
  <c r="V4090" i="1"/>
  <c r="V4291" i="1"/>
  <c r="V1225" i="1"/>
  <c r="V1243" i="1"/>
  <c r="V591" i="1"/>
  <c r="V1891" i="1"/>
  <c r="V342" i="1"/>
  <c r="V2140" i="1"/>
  <c r="V1051" i="1"/>
  <c r="V1750" i="1"/>
  <c r="V1630" i="1"/>
  <c r="V375" i="1"/>
  <c r="V2737" i="1"/>
  <c r="V3256" i="1"/>
  <c r="V130" i="1"/>
  <c r="V1198" i="1"/>
  <c r="V925" i="1"/>
  <c r="V3373" i="1"/>
  <c r="V1252" i="1"/>
  <c r="V1783" i="1"/>
  <c r="V2758" i="1"/>
  <c r="V2164" i="1"/>
  <c r="V1345" i="1"/>
  <c r="V52" i="1"/>
  <c r="V904" i="1"/>
  <c r="V4198" i="1"/>
  <c r="V3520" i="1"/>
  <c r="V4273" i="1"/>
  <c r="V2719" i="1"/>
  <c r="V3229" i="1"/>
  <c r="V4177" i="1"/>
  <c r="V3694" i="1"/>
  <c r="V922" i="1"/>
  <c r="V688" i="1"/>
  <c r="V958" i="1"/>
  <c r="V2815" i="1"/>
  <c r="V1986" i="1"/>
  <c r="V745" i="1"/>
  <c r="V151" i="1"/>
  <c r="V1771" i="1"/>
  <c r="V3262" i="1"/>
  <c r="V525" i="1"/>
  <c r="V3157" i="1"/>
  <c r="V1491" i="1"/>
  <c r="V1261" i="1"/>
  <c r="V2863" i="1"/>
  <c r="V46" i="1"/>
  <c r="V4288" i="1"/>
  <c r="V1516" i="1"/>
  <c r="V3478" i="1"/>
  <c r="V2200" i="1"/>
  <c r="V483" i="1"/>
  <c r="V2349" i="1"/>
  <c r="V3700" i="1"/>
  <c r="V3214" i="1"/>
  <c r="V414" i="1"/>
  <c r="V3628" i="1"/>
  <c r="V1579" i="1"/>
  <c r="V1384" i="1"/>
  <c r="V3469" i="1"/>
  <c r="V4387" i="1"/>
  <c r="V3901" i="1"/>
  <c r="V3454" i="1"/>
  <c r="V4411" i="1"/>
  <c r="V25" i="1"/>
  <c r="V2890" i="1"/>
  <c r="V3736" i="1"/>
  <c r="V1989" i="1"/>
  <c r="V3079" i="1"/>
  <c r="V2926" i="1"/>
  <c r="V1548" i="1"/>
  <c r="V3655" i="1"/>
  <c r="V742" i="1"/>
  <c r="V931" i="1"/>
  <c r="V3742" i="1"/>
  <c r="V2956" i="1"/>
  <c r="V3559" i="1"/>
  <c r="V1150" i="1"/>
  <c r="V1318" i="1"/>
  <c r="V3151" i="1"/>
  <c r="V997" i="1"/>
  <c r="V1456" i="1"/>
  <c r="V3145" i="1"/>
  <c r="V2203" i="1"/>
  <c r="V3916" i="1"/>
  <c r="V2269" i="1"/>
  <c r="V315" i="1"/>
  <c r="V3277" i="1"/>
  <c r="V1591" i="1"/>
  <c r="V3499" i="1"/>
  <c r="V1717" i="1"/>
  <c r="V3355" i="1"/>
  <c r="V1609" i="1"/>
  <c r="V459" i="1"/>
  <c r="V441" i="1"/>
  <c r="V3241" i="1"/>
  <c r="V2089" i="1"/>
  <c r="V2872" i="1"/>
  <c r="V2953" i="1"/>
  <c r="V994" i="1"/>
  <c r="V2340" i="1"/>
  <c r="V309" i="1"/>
  <c r="V3475" i="1"/>
  <c r="V2662" i="1"/>
  <c r="V4072" i="1"/>
  <c r="V1473" i="1"/>
  <c r="V2280" i="1"/>
  <c r="V2218" i="1"/>
  <c r="V40" i="1"/>
  <c r="V3994" i="1"/>
  <c r="V3829" i="1"/>
  <c r="V1126" i="1"/>
  <c r="V3088" i="1"/>
  <c r="V682" i="1"/>
  <c r="V1777" i="1"/>
  <c r="V4396" i="1"/>
  <c r="V2857" i="1"/>
  <c r="V865" i="1"/>
  <c r="V1947" i="1"/>
  <c r="V814" i="1"/>
  <c r="V709" i="1"/>
  <c r="V2041" i="1"/>
  <c r="V2575" i="1"/>
  <c r="V4189" i="1"/>
  <c r="V3289" i="1"/>
  <c r="V2671" i="1"/>
  <c r="V2560" i="1"/>
  <c r="V4285" i="1"/>
  <c r="V1363" i="1"/>
  <c r="V435" i="1"/>
  <c r="V3190" i="1"/>
  <c r="V4260" i="1"/>
  <c r="V2572" i="1"/>
  <c r="V2472" i="1"/>
  <c r="V1171" i="1"/>
  <c r="V492" i="1"/>
  <c r="V2512" i="1"/>
  <c r="V2962" i="1"/>
  <c r="V2494" i="1"/>
  <c r="V3184" i="1"/>
  <c r="V3337" i="1"/>
  <c r="V528" i="1"/>
  <c r="V2674" i="1"/>
  <c r="V3169" i="1"/>
  <c r="V2566" i="1"/>
  <c r="V724" i="1"/>
  <c r="V928" i="1"/>
  <c r="V4183" i="1"/>
  <c r="V3688" i="1"/>
  <c r="V1369" i="1"/>
  <c r="V3544" i="1"/>
  <c r="V1117" i="1"/>
  <c r="V513" i="1"/>
  <c r="V1312" i="1"/>
  <c r="V2446" i="1"/>
  <c r="V4300" i="1"/>
  <c r="V1339" i="1"/>
  <c r="V3412" i="1"/>
  <c r="V1921" i="1"/>
  <c r="V1603" i="1"/>
  <c r="V3745" i="1"/>
  <c r="V2233" i="1"/>
  <c r="V417" i="1"/>
  <c r="V3667" i="1"/>
  <c r="V3553" i="1"/>
  <c r="V1570" i="1"/>
  <c r="V808" i="1"/>
  <c r="V2974" i="1"/>
  <c r="V4270" i="1"/>
  <c r="V2992" i="1"/>
  <c r="V1429" i="1"/>
  <c r="V1120" i="1"/>
  <c r="V2776" i="1"/>
  <c r="V2659" i="1"/>
  <c r="V4405" i="1"/>
  <c r="V2086" i="1"/>
  <c r="V1858" i="1"/>
  <c r="V1927" i="1"/>
  <c r="V3127" i="1"/>
  <c r="V522" i="1"/>
  <c r="V3517" i="1"/>
  <c r="V2800" i="1"/>
  <c r="V3046" i="1"/>
  <c r="V610" i="1"/>
  <c r="V3697" i="1"/>
  <c r="V796" i="1"/>
  <c r="V763" i="1"/>
  <c r="V519" i="1"/>
  <c r="V4246" i="1"/>
  <c r="V2401" i="1"/>
  <c r="V778" i="1"/>
  <c r="V775" i="1"/>
  <c r="V2038" i="1"/>
  <c r="V4021" i="1"/>
  <c r="V3436" i="1"/>
  <c r="N5" i="15"/>
  <c r="L5" i="15"/>
  <c r="I5" i="15"/>
  <c r="G5" i="15"/>
  <c r="C5" i="15"/>
  <c r="E5" i="15" l="1"/>
</calcChain>
</file>

<file path=xl/sharedStrings.xml><?xml version="1.0" encoding="utf-8"?>
<sst xmlns="http://schemas.openxmlformats.org/spreadsheetml/2006/main" count="61910" uniqueCount="112">
  <si>
    <t>Age</t>
  </si>
  <si>
    <t>Attrition</t>
  </si>
  <si>
    <t>BusinessTravel</t>
  </si>
  <si>
    <t>Department</t>
  </si>
  <si>
    <t>DistanceFromHome</t>
  </si>
  <si>
    <t>Education</t>
  </si>
  <si>
    <t>EducationField</t>
  </si>
  <si>
    <t>EmployeeID</t>
  </si>
  <si>
    <t>Gender</t>
  </si>
  <si>
    <t>JobLevel</t>
  </si>
  <si>
    <t>JobRole</t>
  </si>
  <si>
    <t>MaritalStatus</t>
  </si>
  <si>
    <t>MonthlyIncome</t>
  </si>
  <si>
    <t>NumCompaniesWorked</t>
  </si>
  <si>
    <t>PercentSalaryHike</t>
  </si>
  <si>
    <t>StockOptionLevel</t>
  </si>
  <si>
    <t>TotalWorkingYears</t>
  </si>
  <si>
    <t>TrainingTimesLastYear</t>
  </si>
  <si>
    <t>YearsAtCompany</t>
  </si>
  <si>
    <t>YearsSinceLastPromotion</t>
  </si>
  <si>
    <t>YearsWithCurrManager</t>
  </si>
  <si>
    <t>No</t>
  </si>
  <si>
    <t>Travel_Rarely</t>
  </si>
  <si>
    <t>Sales</t>
  </si>
  <si>
    <t>Life Sciences</t>
  </si>
  <si>
    <t>Female</t>
  </si>
  <si>
    <t>Healthcare Representative</t>
  </si>
  <si>
    <t>Married</t>
  </si>
  <si>
    <t>Yes</t>
  </si>
  <si>
    <t>Travel_Frequently</t>
  </si>
  <si>
    <t>Research &amp; Development</t>
  </si>
  <si>
    <t>Research Scientist</t>
  </si>
  <si>
    <t>Single</t>
  </si>
  <si>
    <t>Other</t>
  </si>
  <si>
    <t>Male</t>
  </si>
  <si>
    <t>Sales Executive</t>
  </si>
  <si>
    <t>Non-Travel</t>
  </si>
  <si>
    <t>Human Resources</t>
  </si>
  <si>
    <t>Medical</t>
  </si>
  <si>
    <t>Research Director</t>
  </si>
  <si>
    <t>Laboratory Technician</t>
  </si>
  <si>
    <t>Divorced</t>
  </si>
  <si>
    <t>Manufacturing Director</t>
  </si>
  <si>
    <t>Sales Representative</t>
  </si>
  <si>
    <t>Manager</t>
  </si>
  <si>
    <t>Marketing</t>
  </si>
  <si>
    <t>Technical Degree</t>
  </si>
  <si>
    <t>ID_Check</t>
  </si>
  <si>
    <t>Blank Count</t>
  </si>
  <si>
    <t>NA Count</t>
  </si>
  <si>
    <t>Median</t>
  </si>
  <si>
    <t>Data_Quality</t>
  </si>
  <si>
    <t>EnvironmentSatisfaction</t>
  </si>
  <si>
    <t>JobSatisfaction</t>
  </si>
  <si>
    <t>WorkLifeBalance</t>
  </si>
  <si>
    <t>JobInvolvement</t>
  </si>
  <si>
    <t>PerformanceRating</t>
  </si>
  <si>
    <t>Check</t>
  </si>
  <si>
    <t>Min</t>
  </si>
  <si>
    <t>Max</t>
  </si>
  <si>
    <t>EmployeeStatus</t>
  </si>
  <si>
    <t>AgeGroup</t>
  </si>
  <si>
    <t>TenureGroup</t>
  </si>
  <si>
    <t>AttritionFlag</t>
  </si>
  <si>
    <t>KPI</t>
  </si>
  <si>
    <t>Total Employees</t>
  </si>
  <si>
    <t>Value</t>
  </si>
  <si>
    <t>Employees Left</t>
  </si>
  <si>
    <t>Active Employees</t>
  </si>
  <si>
    <t>Attrition Rate</t>
  </si>
  <si>
    <t>Average Monthly Income</t>
  </si>
  <si>
    <t>Average Age</t>
  </si>
  <si>
    <t>Average Years at Company</t>
  </si>
  <si>
    <t>Employee Status</t>
  </si>
  <si>
    <t>Left</t>
  </si>
  <si>
    <t>Active</t>
  </si>
  <si>
    <t>Total Monthly Payroll</t>
  </si>
  <si>
    <t>Row Labels</t>
  </si>
  <si>
    <t>Grand Total</t>
  </si>
  <si>
    <t>Count of EmployeeID</t>
  </si>
  <si>
    <t>Sum of AttritionFlag</t>
  </si>
  <si>
    <t>Average of AttritionFlag2</t>
  </si>
  <si>
    <t>Attrition Rate by Department</t>
  </si>
  <si>
    <t>25-34</t>
  </si>
  <si>
    <t>35-44</t>
  </si>
  <si>
    <t>45-54</t>
  </si>
  <si>
    <t>Under 25</t>
  </si>
  <si>
    <t>Average of AttritionFlag</t>
  </si>
  <si>
    <t>Above 54</t>
  </si>
  <si>
    <t>&lt; 2 Years</t>
  </si>
  <si>
    <t>10+ Years</t>
  </si>
  <si>
    <t>2-4 Years</t>
  </si>
  <si>
    <t>5-9 Years</t>
  </si>
  <si>
    <t>Attrition Rate by Tenure Group</t>
  </si>
  <si>
    <t>Attrition Rate by Work-Life Balance</t>
  </si>
  <si>
    <t>HR Analytics Dashboard</t>
  </si>
  <si>
    <t>Average Years At Company</t>
  </si>
  <si>
    <t>Average of MonthlyIncome</t>
  </si>
  <si>
    <t>Average of Age</t>
  </si>
  <si>
    <t>Average of YearsAtCompany</t>
  </si>
  <si>
    <t>HR Analytics – Key Insights</t>
  </si>
  <si>
    <t>HR Recommendations</t>
  </si>
  <si>
    <t>• Improve employee satisfaction and work-life balance, particularly for teams with higher attrition.</t>
  </si>
  <si>
    <t>• Investigate the high attrition rate in Human Resources and identify department-specific causes.</t>
  </si>
  <si>
    <t>• Review compensation and career development opportunities for employees at higher risk of leaving.</t>
  </si>
  <si>
    <r>
      <t xml:space="preserve">• Focus on early-tenure retention programs, especially for employees with less than </t>
    </r>
    <r>
      <rPr>
        <b/>
        <sz val="11"/>
        <color theme="8" tint="-0.499984740745262"/>
        <rFont val="Arial"/>
        <family val="2"/>
        <scheme val="minor"/>
      </rPr>
      <t xml:space="preserve">2 </t>
    </r>
    <r>
      <rPr>
        <sz val="11"/>
        <color theme="8" tint="-0.499984740745262"/>
        <rFont val="Arial"/>
        <family val="2"/>
        <scheme val="minor"/>
      </rPr>
      <t>years at the company.</t>
    </r>
  </si>
  <si>
    <r>
      <t xml:space="preserve">• Human Resources recorded the highest attrition rate at </t>
    </r>
    <r>
      <rPr>
        <b/>
        <sz val="11"/>
        <color theme="8" tint="-0.499984740745262"/>
        <rFont val="Arial"/>
        <family val="2"/>
        <scheme val="minor"/>
      </rPr>
      <t>30.16%.</t>
    </r>
  </si>
  <si>
    <r>
      <t xml:space="preserve">• Employees under </t>
    </r>
    <r>
      <rPr>
        <b/>
        <sz val="11"/>
        <color theme="8" tint="-0.499984740745262"/>
        <rFont val="Arial"/>
        <family val="2"/>
        <scheme val="minor"/>
      </rPr>
      <t>25</t>
    </r>
    <r>
      <rPr>
        <sz val="11"/>
        <color theme="8" tint="-0.499984740745262"/>
        <rFont val="Arial"/>
        <family val="2"/>
        <scheme val="minor"/>
      </rPr>
      <t xml:space="preserve"> had the highest attrition rate at </t>
    </r>
    <r>
      <rPr>
        <b/>
        <sz val="11"/>
        <color theme="8" tint="-0.499984740745262"/>
        <rFont val="Arial"/>
        <family val="2"/>
        <scheme val="minor"/>
      </rPr>
      <t>39.18%.</t>
    </r>
  </si>
  <si>
    <r>
      <t xml:space="preserve">• Employees with less than </t>
    </r>
    <r>
      <rPr>
        <b/>
        <sz val="11"/>
        <color theme="8" tint="-0.499984740745262"/>
        <rFont val="Arial"/>
        <family val="2"/>
        <scheme val="minor"/>
      </rPr>
      <t>2</t>
    </r>
    <r>
      <rPr>
        <sz val="11"/>
        <color theme="8" tint="-0.499984740745262"/>
        <rFont val="Arial"/>
        <family val="2"/>
        <scheme val="minor"/>
      </rPr>
      <t xml:space="preserve"> years of tenure had an attrition rate of </t>
    </r>
    <r>
      <rPr>
        <b/>
        <sz val="11"/>
        <color theme="8" tint="-0.499984740745262"/>
        <rFont val="Arial"/>
        <family val="2"/>
        <scheme val="minor"/>
      </rPr>
      <t>34.88%.</t>
    </r>
  </si>
  <si>
    <r>
      <t xml:space="preserve">• Employees with the lowest job satisfaction had a </t>
    </r>
    <r>
      <rPr>
        <b/>
        <sz val="11"/>
        <color theme="8" tint="-0.499984740745262"/>
        <rFont val="Arial"/>
        <family val="2"/>
        <scheme val="minor"/>
      </rPr>
      <t>22.91%</t>
    </r>
    <r>
      <rPr>
        <sz val="11"/>
        <color theme="8" tint="-0.499984740745262"/>
        <rFont val="Arial"/>
        <family val="2"/>
        <scheme val="minor"/>
      </rPr>
      <t xml:space="preserve"> attrition rate, compared with</t>
    </r>
    <r>
      <rPr>
        <b/>
        <sz val="11"/>
        <color theme="8" tint="-0.499984740745262"/>
        <rFont val="Arial"/>
        <family val="2"/>
        <scheme val="minor"/>
      </rPr>
      <t xml:space="preserve"> 11.41% </t>
    </r>
    <r>
      <rPr>
        <sz val="11"/>
        <color theme="8" tint="-0.499984740745262"/>
        <rFont val="Arial"/>
        <family val="2"/>
        <scheme val="minor"/>
      </rPr>
      <t>for the highest satisfaction level.</t>
    </r>
  </si>
  <si>
    <r>
      <t xml:space="preserve">• Employees with the poorest work-life balance had a </t>
    </r>
    <r>
      <rPr>
        <b/>
        <sz val="11"/>
        <color theme="8" tint="-0.499984740745262"/>
        <rFont val="Arial"/>
        <family val="2"/>
        <scheme val="minor"/>
      </rPr>
      <t xml:space="preserve">31.38% </t>
    </r>
    <r>
      <rPr>
        <sz val="11"/>
        <color theme="8" tint="-0.499984740745262"/>
        <rFont val="Arial"/>
        <family val="2"/>
        <scheme val="minor"/>
      </rPr>
      <t>attrition rate.</t>
    </r>
  </si>
  <si>
    <r>
      <t xml:space="preserve">• Employees who left had a lower average monthly income than active employees: </t>
    </r>
    <r>
      <rPr>
        <b/>
        <sz val="11"/>
        <color theme="8" tint="-0.499984740745262"/>
        <rFont val="Arial"/>
        <family val="2"/>
        <scheme val="minor"/>
      </rPr>
      <t>61,682.62 vs 65,672.60.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</si>
</sst>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70" formatCode="0.0"/>
  </numFmts>
  <fonts count="33"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b/>
      <sz val="11"/>
      <color rgb="FFFFFFFF"/>
      <name val="Arial"/>
      <family val="2"/>
      <scheme val="minor"/>
    </font>
    <font>
      <sz val="11"/>
      <color rgb="FF000000"/>
      <name val="Arial"/>
      <family val="2"/>
      <scheme val="minor"/>
    </font>
    <font>
      <sz val="10"/>
      <color theme="1"/>
      <name val="Arial Unicode MS"/>
      <family val="2"/>
    </font>
    <font>
      <sz val="11"/>
      <color theme="1"/>
      <name val="Arial Unicode MS"/>
      <family val="2"/>
    </font>
    <font>
      <sz val="10"/>
      <color theme="1"/>
      <name val="Arial"/>
      <family val="2"/>
      <scheme val="minor"/>
    </font>
    <font>
      <b/>
      <sz val="18"/>
      <color theme="1"/>
      <name val="Arial"/>
      <family val="2"/>
      <scheme val="minor"/>
    </font>
    <font>
      <b/>
      <sz val="18"/>
      <color theme="4" tint="-0.499984740745262"/>
      <name val="Arial"/>
      <family val="2"/>
      <scheme val="minor"/>
    </font>
    <font>
      <b/>
      <sz val="16"/>
      <color theme="4" tint="-0.499984740745262"/>
      <name val="Arial"/>
      <family val="2"/>
      <scheme val="minor"/>
    </font>
    <font>
      <b/>
      <i/>
      <sz val="16"/>
      <color theme="4" tint="-0.499984740745262"/>
      <name val="Arial"/>
      <family val="2"/>
      <scheme val="minor"/>
    </font>
    <font>
      <sz val="11"/>
      <color theme="8" tint="-0.499984740745262"/>
      <name val="Arial"/>
      <family val="2"/>
      <scheme val="minor"/>
    </font>
    <font>
      <b/>
      <sz val="11"/>
      <color theme="8" tint="-0.499984740745262"/>
      <name val="Arial"/>
      <family val="2"/>
      <scheme val="minor"/>
    </font>
    <font>
      <b/>
      <sz val="36"/>
      <color theme="0"/>
      <name val="Arial"/>
      <family val="2"/>
      <scheme val="minor"/>
    </font>
    <font>
      <sz val="24"/>
      <color theme="0"/>
      <name val="Arial"/>
      <family val="2"/>
      <scheme val="minor"/>
    </font>
    <font>
      <b/>
      <sz val="48"/>
      <color theme="4" tint="-0.499984740745262"/>
      <name val="Arial"/>
      <family val="2"/>
      <scheme val="minor"/>
    </font>
    <font>
      <b/>
      <sz val="48"/>
      <color theme="1"/>
      <name val="Arial"/>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472C4"/>
        <bgColor rgb="FF4472C4"/>
      </patternFill>
    </fill>
    <fill>
      <patternFill patternType="solid">
        <fgColor theme="4" tint="0.79998168889431442"/>
        <bgColor indexed="64"/>
      </patternFill>
    </fill>
    <fill>
      <patternFill patternType="solid">
        <fgColor theme="4" tint="-0.49998474074526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4">
    <xf numFmtId="0" fontId="0" fillId="0" borderId="0" xfId="0"/>
    <xf numFmtId="0" fontId="18" fillId="33" borderId="10" xfId="0" applyFont="1" applyFill="1" applyBorder="1"/>
    <xf numFmtId="0" fontId="18" fillId="33" borderId="11" xfId="0" applyFont="1" applyFill="1" applyBorder="1"/>
    <xf numFmtId="0" fontId="18" fillId="33" borderId="12" xfId="0" applyFont="1" applyFill="1" applyBorder="1"/>
    <xf numFmtId="0" fontId="19" fillId="0" borderId="0" xfId="0" applyFont="1"/>
    <xf numFmtId="0" fontId="0" fillId="0" borderId="0" xfId="0" applyNumberFormat="1"/>
    <xf numFmtId="0" fontId="20" fillId="0" borderId="0" xfId="0" applyFont="1"/>
    <xf numFmtId="0" fontId="21" fillId="0" borderId="0" xfId="0" applyFont="1"/>
    <xf numFmtId="0" fontId="22" fillId="0" borderId="0" xfId="0" applyFont="1"/>
    <xf numFmtId="10" fontId="0" fillId="0" borderId="0" xfId="43" applyNumberFormat="1" applyFont="1"/>
    <xf numFmtId="10" fontId="0" fillId="0" borderId="0" xfId="0" applyNumberFormat="1"/>
    <xf numFmtId="2" fontId="0" fillId="0" borderId="0" xfId="0" applyNumberFormat="1"/>
    <xf numFmtId="43" fontId="0" fillId="0" borderId="0" xfId="42" applyFont="1"/>
    <xf numFmtId="0" fontId="0" fillId="0" borderId="0" xfId="0" pivotButton="1"/>
    <xf numFmtId="0" fontId="0" fillId="0" borderId="0" xfId="0" applyAlignment="1">
      <alignment horizontal="left"/>
    </xf>
    <xf numFmtId="0" fontId="0" fillId="0" borderId="0" xfId="0" applyAlignment="1">
      <alignment horizontal="center"/>
    </xf>
    <xf numFmtId="43" fontId="0" fillId="0" borderId="0" xfId="0" applyNumberFormat="1"/>
    <xf numFmtId="0" fontId="23" fillId="34" borderId="0" xfId="0" applyFont="1" applyFill="1" applyAlignment="1">
      <alignment horizontal="center" vertical="center"/>
    </xf>
    <xf numFmtId="0" fontId="0" fillId="0" borderId="0" xfId="0" applyAlignment="1">
      <alignment horizontal="center" vertical="center"/>
    </xf>
    <xf numFmtId="0" fontId="26" fillId="0" borderId="0" xfId="0" applyFont="1" applyAlignment="1">
      <alignment horizontal="center"/>
    </xf>
    <xf numFmtId="0" fontId="26" fillId="34" borderId="0" xfId="0" applyFont="1" applyFill="1" applyAlignment="1">
      <alignment horizontal="center" vertical="center"/>
    </xf>
    <xf numFmtId="0" fontId="27" fillId="0" borderId="0" xfId="0" applyFont="1"/>
    <xf numFmtId="0" fontId="27" fillId="0" borderId="0" xfId="0" applyFont="1" applyAlignment="1">
      <alignment horizontal="center"/>
    </xf>
    <xf numFmtId="0" fontId="27" fillId="0" borderId="0" xfId="0" applyFont="1" applyAlignment="1">
      <alignment vertical="top" wrapText="1"/>
    </xf>
    <xf numFmtId="0" fontId="27" fillId="0" borderId="0" xfId="0" applyFont="1" applyAlignment="1">
      <alignment wrapText="1"/>
    </xf>
    <xf numFmtId="0" fontId="24" fillId="34" borderId="0" xfId="0" applyFont="1" applyFill="1" applyAlignment="1">
      <alignment horizontal="center" vertical="center"/>
    </xf>
    <xf numFmtId="0" fontId="25" fillId="34" borderId="0" xfId="0" applyFont="1" applyFill="1" applyAlignment="1">
      <alignment horizontal="center" vertical="center"/>
    </xf>
    <xf numFmtId="0" fontId="29" fillId="35" borderId="0" xfId="0" applyFont="1" applyFill="1" applyAlignment="1">
      <alignment horizontal="center" vertical="center"/>
    </xf>
    <xf numFmtId="43" fontId="29" fillId="35" borderId="0" xfId="42" applyFont="1" applyFill="1" applyAlignment="1">
      <alignment horizontal="center" vertical="center"/>
    </xf>
    <xf numFmtId="0" fontId="30" fillId="35" borderId="0" xfId="0" applyFont="1" applyFill="1" applyAlignment="1">
      <alignment horizontal="center" vertical="center"/>
    </xf>
    <xf numFmtId="10" fontId="29" fillId="35" borderId="0" xfId="0" applyNumberFormat="1" applyFont="1" applyFill="1" applyAlignment="1">
      <alignment horizontal="center" vertical="center"/>
    </xf>
    <xf numFmtId="170" fontId="29" fillId="35" borderId="0" xfId="0" applyNumberFormat="1" applyFont="1" applyFill="1" applyAlignment="1">
      <alignment horizontal="center" vertical="center"/>
    </xf>
    <xf numFmtId="0" fontId="31" fillId="0" borderId="0" xfId="0" applyFont="1" applyAlignment="1">
      <alignment horizontal="center" vertical="center"/>
    </xf>
    <xf numFmtId="0" fontId="32" fillId="0" borderId="0" xfId="0" applyFont="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30">
    <dxf>
      <font>
        <color theme="4" tint="-0.499984740745262"/>
      </font>
    </dxf>
    <dxf>
      <numFmt numFmtId="2" formatCode="0.00"/>
    </dxf>
    <dxf>
      <numFmt numFmtId="0" formatCode="General"/>
    </dxf>
    <dxf>
      <numFmt numFmtId="0" formatCode="General"/>
    </dxf>
    <dxf>
      <numFmt numFmtId="2" formatCode="0.00"/>
    </dxf>
    <dxf>
      <numFmt numFmtId="35" formatCode="_(* #,##0.00_);_(* \(#,##0.00\);_(* &quot;-&quot;??_);_(@_)"/>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BDDA366F-0BBC-47C0-8729-F707DE711D37}">
      <tableStyleElement type="headerRow"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[HR_Analytics_Excel_Project_Final.xlsx]Attrition Rate by Department!PivotTable1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Attrition Rate by Department</a:t>
            </a:r>
            <a:endParaRPr lang="en-US" b="1"/>
          </a:p>
        </c:rich>
      </c:tx>
      <c:layout>
        <c:manualLayout>
          <c:xMode val="edge"/>
          <c:yMode val="edge"/>
          <c:x val="0.14432410265265158"/>
          <c:y val="4.64406873979085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858705161854769E-2"/>
          <c:y val="0.16564596092155148"/>
          <c:w val="0.85147372244265807"/>
          <c:h val="0.70762540099154281"/>
        </c:manualLayout>
      </c:layout>
      <c:barChart>
        <c:barDir val="col"/>
        <c:grouping val="clustered"/>
        <c:varyColors val="0"/>
        <c:ser>
          <c:idx val="0"/>
          <c:order val="0"/>
          <c:tx>
            <c:strRef>
              <c:f>'Attrition Rate by Department'!$B$3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Department'!$A$4:$A$7</c:f>
              <c:strCache>
                <c:ptCount val="3"/>
                <c:pt idx="0">
                  <c:v>Human Resources</c:v>
                </c:pt>
                <c:pt idx="1">
                  <c:v>Research &amp; Development</c:v>
                </c:pt>
                <c:pt idx="2">
                  <c:v>Sales</c:v>
                </c:pt>
              </c:strCache>
            </c:strRef>
          </c:cat>
          <c:val>
            <c:numRef>
              <c:f>'Attrition Rate by Department'!$B$4:$B$7</c:f>
              <c:numCache>
                <c:formatCode>0.00%</c:formatCode>
                <c:ptCount val="3"/>
                <c:pt idx="0">
                  <c:v>0.30158730158730157</c:v>
                </c:pt>
                <c:pt idx="1">
                  <c:v>0.1571279916753382</c:v>
                </c:pt>
                <c:pt idx="2">
                  <c:v>0.15022421524663676</c:v>
                </c:pt>
              </c:numCache>
            </c:numRef>
          </c:val>
          <c:extLst>
            <c:ext xmlns:c16="http://schemas.microsoft.com/office/drawing/2014/chart" uri="{C3380CC4-5D6E-409C-BE32-E72D297353CC}">
              <c16:uniqueId val="{00000000-88DE-41E6-B071-16C986AEFC8D}"/>
            </c:ext>
          </c:extLst>
        </c:ser>
        <c:dLbls>
          <c:showLegendKey val="0"/>
          <c:showVal val="0"/>
          <c:showCatName val="0"/>
          <c:showSerName val="0"/>
          <c:showPercent val="0"/>
          <c:showBubbleSize val="0"/>
        </c:dLbls>
        <c:gapWidth val="219"/>
        <c:overlap val="-27"/>
        <c:axId val="607476952"/>
        <c:axId val="607474792"/>
      </c:barChart>
      <c:catAx>
        <c:axId val="607476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07474792"/>
        <c:crosses val="autoZero"/>
        <c:auto val="1"/>
        <c:lblAlgn val="ctr"/>
        <c:lblOffset val="100"/>
        <c:noMultiLvlLbl val="0"/>
      </c:catAx>
      <c:valAx>
        <c:axId val="607474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07476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[HR_Analytics_Excel_Project_Final.xlsx]Attrition Rate by Age Group!PivotTable2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Attrition Rate by Age Group</a:t>
            </a:r>
            <a:r>
              <a:rPr lang="en-US" sz="1400" b="0" i="0" u="none" strike="noStrike" baseline="0"/>
              <a:t> </a:t>
            </a:r>
            <a:endParaRPr lang="en-US"/>
          </a:p>
        </c:rich>
      </c:tx>
      <c:layout>
        <c:manualLayout>
          <c:xMode val="edge"/>
          <c:yMode val="edge"/>
          <c:x val="0.22584112384465374"/>
          <c:y val="4.29366220117067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Rate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Age Group'!$A$4:$A$9</c:f>
              <c:strCache>
                <c:ptCount val="5"/>
                <c:pt idx="0">
                  <c:v>Under 25</c:v>
                </c:pt>
                <c:pt idx="1">
                  <c:v>25-34</c:v>
                </c:pt>
                <c:pt idx="2">
                  <c:v>35-44</c:v>
                </c:pt>
                <c:pt idx="3">
                  <c:v>45-54</c:v>
                </c:pt>
                <c:pt idx="4">
                  <c:v>Above 54</c:v>
                </c:pt>
              </c:strCache>
            </c:strRef>
          </c:cat>
          <c:val>
            <c:numRef>
              <c:f>'Attrition Rate by Age Group'!$B$4:$B$9</c:f>
              <c:numCache>
                <c:formatCode>0.00%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0-395A-4E50-8088-0823829037D8}"/>
            </c:ext>
          </c:extLst>
        </c:ser>
        <c:dLbls>
          <c:showLegendKey val="0"/>
          <c:showVal val="0"/>
          <c:showCatName val="0"/>
          <c:showSerName val="0"/>
          <c:showPercent val="0"/>
          <c:showBubbleSize val="0"/>
        </c:dLbls>
        <c:gapWidth val="219"/>
        <c:overlap val="-27"/>
        <c:axId val="551467360"/>
        <c:axId val="551464840"/>
      </c:barChart>
      <c:catAx>
        <c:axId val="55146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51464840"/>
        <c:crosses val="autoZero"/>
        <c:auto val="1"/>
        <c:lblAlgn val="ctr"/>
        <c:lblOffset val="100"/>
        <c:noMultiLvlLbl val="0"/>
      </c:catAx>
      <c:valAx>
        <c:axId val="551464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5146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[HR_Analytics_Excel_Project_Final.xlsx]Attrition Rate by Tenure Group!PivotTable3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Attrition Rate by Tenure Group</a:t>
            </a:r>
            <a:endParaRPr lang="en-US" b="1"/>
          </a:p>
        </c:rich>
      </c:tx>
      <c:layout>
        <c:manualLayout>
          <c:xMode val="edge"/>
          <c:yMode val="edge"/>
          <c:x val="0.20175811212208686"/>
          <c:y val="3.91808830198691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Rate by Tenure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Tenure Group'!$A$4:$A$8</c:f>
              <c:strCache>
                <c:ptCount val="4"/>
                <c:pt idx="0">
                  <c:v>&lt; 2 Years</c:v>
                </c:pt>
                <c:pt idx="1">
                  <c:v>2-4 Years</c:v>
                </c:pt>
                <c:pt idx="2">
                  <c:v>5-9 Years</c:v>
                </c:pt>
                <c:pt idx="3">
                  <c:v>10+ Years</c:v>
                </c:pt>
              </c:strCache>
            </c:strRef>
          </c:cat>
          <c:val>
            <c:numRef>
              <c:f>'Attrition Rate by Tenure Group'!$B$4:$B$8</c:f>
              <c:numCache>
                <c:formatCode>0.00%</c:formatCode>
                <c:ptCount val="4"/>
                <c:pt idx="0">
                  <c:v>0.34883720930232559</c:v>
                </c:pt>
                <c:pt idx="1">
                  <c:v>0.18082191780821918</c:v>
                </c:pt>
                <c:pt idx="2">
                  <c:v>0.11068702290076336</c:v>
                </c:pt>
                <c:pt idx="3">
                  <c:v>0.10382513661202186</c:v>
                </c:pt>
              </c:numCache>
            </c:numRef>
          </c:val>
          <c:extLst>
            <c:ext xmlns:c16="http://schemas.microsoft.com/office/drawing/2014/chart" uri="{C3380CC4-5D6E-409C-BE32-E72D297353CC}">
              <c16:uniqueId val="{00000000-4381-4360-921B-BBEEF085AE5C}"/>
            </c:ext>
          </c:extLst>
        </c:ser>
        <c:dLbls>
          <c:showLegendKey val="0"/>
          <c:showVal val="0"/>
          <c:showCatName val="0"/>
          <c:showSerName val="0"/>
          <c:showPercent val="0"/>
          <c:showBubbleSize val="0"/>
        </c:dLbls>
        <c:gapWidth val="219"/>
        <c:overlap val="-27"/>
        <c:axId val="629198920"/>
        <c:axId val="629202160"/>
      </c:barChart>
      <c:catAx>
        <c:axId val="629198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29202160"/>
        <c:crosses val="autoZero"/>
        <c:auto val="1"/>
        <c:lblAlgn val="ctr"/>
        <c:lblOffset val="100"/>
        <c:noMultiLvlLbl val="0"/>
      </c:catAx>
      <c:valAx>
        <c:axId val="6292021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29198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[HR_Analytics_Excel_Project_Final.xlsx]Attrition Rate by WorkLifeBalan!PivotTable5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Attrition Rate by Work-Life Balance</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Rate by WorkLifeBalan'!$B$3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WorkLifeBalan'!$A$4:$A$8</c:f>
              <c:strCache>
                <c:ptCount val="4"/>
                <c:pt idx="0">
                  <c:v>1</c:v>
                </c:pt>
                <c:pt idx="1">
                  <c:v>2</c:v>
                </c:pt>
                <c:pt idx="2">
                  <c:v>3</c:v>
                </c:pt>
                <c:pt idx="3">
                  <c:v>4</c:v>
                </c:pt>
              </c:strCache>
            </c:strRef>
          </c:cat>
          <c:val>
            <c:numRef>
              <c:f>'Attrition Rate by WorkLifeBalan'!$B$4:$B$8</c:f>
              <c:numCache>
                <c:formatCode>0.00%</c:formatCode>
                <c:ptCount val="4"/>
                <c:pt idx="0">
                  <c:v>0.31380753138075312</c:v>
                </c:pt>
                <c:pt idx="1">
                  <c:v>0.16781157998037291</c:v>
                </c:pt>
                <c:pt idx="2">
                  <c:v>0.14232765011119347</c:v>
                </c:pt>
                <c:pt idx="3">
                  <c:v>0.17841409691629956</c:v>
                </c:pt>
              </c:numCache>
            </c:numRef>
          </c:val>
          <c:extLst>
            <c:ext xmlns:c16="http://schemas.microsoft.com/office/drawing/2014/chart" uri="{C3380CC4-5D6E-409C-BE32-E72D297353CC}">
              <c16:uniqueId val="{00000000-8D64-491E-B697-EFD5282ECCA3}"/>
            </c:ext>
          </c:extLst>
        </c:ser>
        <c:dLbls>
          <c:showLegendKey val="0"/>
          <c:showVal val="0"/>
          <c:showCatName val="0"/>
          <c:showSerName val="0"/>
          <c:showPercent val="0"/>
          <c:showBubbleSize val="0"/>
        </c:dLbls>
        <c:gapWidth val="219"/>
        <c:overlap val="-27"/>
        <c:axId val="541931664"/>
        <c:axId val="541930224"/>
      </c:barChart>
      <c:catAx>
        <c:axId val="54193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41930224"/>
        <c:crosses val="autoZero"/>
        <c:auto val="1"/>
        <c:lblAlgn val="ctr"/>
        <c:lblOffset val="100"/>
        <c:noMultiLvlLbl val="0"/>
      </c:catAx>
      <c:valAx>
        <c:axId val="541930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4193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[HR_Analytics_Excel_Project_Final.xlsx]Attrition Rate by Job Satisfact!PivotTable4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Attrition Rate by Job Satisfaction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Rate by Job Satisfact'!$B$3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Job Satisfact'!$A$4:$A$8</c:f>
              <c:strCache>
                <c:ptCount val="4"/>
                <c:pt idx="0">
                  <c:v>1</c:v>
                </c:pt>
                <c:pt idx="1">
                  <c:v>2</c:v>
                </c:pt>
                <c:pt idx="2">
                  <c:v>3</c:v>
                </c:pt>
                <c:pt idx="3">
                  <c:v>4</c:v>
                </c:pt>
              </c:strCache>
            </c:strRef>
          </c:cat>
          <c:val>
            <c:numRef>
              <c:f>'Attrition Rate by Job Satisfact'!$B$4:$B$8</c:f>
              <c:numCache>
                <c:formatCode>0.00%</c:formatCode>
                <c:ptCount val="4"/>
                <c:pt idx="0">
                  <c:v>0.22906976744186047</c:v>
                </c:pt>
                <c:pt idx="1">
                  <c:v>0.16428571428571428</c:v>
                </c:pt>
                <c:pt idx="2">
                  <c:v>0.16381236038719285</c:v>
                </c:pt>
                <c:pt idx="3">
                  <c:v>0.1141185076810534</c:v>
                </c:pt>
              </c:numCache>
            </c:numRef>
          </c:val>
          <c:extLst>
            <c:ext xmlns:c16="http://schemas.microsoft.com/office/drawing/2014/chart" uri="{C3380CC4-5D6E-409C-BE32-E72D297353CC}">
              <c16:uniqueId val="{00000000-5C66-418E-A523-3DF49B43D995}"/>
            </c:ext>
          </c:extLst>
        </c:ser>
        <c:dLbls>
          <c:showLegendKey val="0"/>
          <c:showVal val="0"/>
          <c:showCatName val="0"/>
          <c:showSerName val="0"/>
          <c:showPercent val="0"/>
          <c:showBubbleSize val="0"/>
        </c:dLbls>
        <c:gapWidth val="219"/>
        <c:overlap val="-27"/>
        <c:axId val="543487784"/>
        <c:axId val="543488144"/>
      </c:barChart>
      <c:catAx>
        <c:axId val="543487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43488144"/>
        <c:crosses val="autoZero"/>
        <c:auto val="1"/>
        <c:lblAlgn val="ctr"/>
        <c:lblOffset val="100"/>
        <c:noMultiLvlLbl val="0"/>
      </c:catAx>
      <c:valAx>
        <c:axId val="543488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43487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[HR_Analytics_Excel_Project_Final.xlsx]Attrition Rate by Department!PivotTable1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Rate by Department</a:t>
            </a:r>
            <a:endParaRPr lang="en-US"/>
          </a:p>
        </c:rich>
      </c:tx>
      <c:layout>
        <c:manualLayout>
          <c:xMode val="edge"/>
          <c:yMode val="edge"/>
          <c:x val="1.3003890179523905E-2"/>
          <c:y val="8.85202653010276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858705161854769E-2"/>
          <c:y val="0.14249781277340332"/>
          <c:w val="0.55266316710411201"/>
          <c:h val="0.6076742490522018"/>
        </c:manualLayout>
      </c:layout>
      <c:barChart>
        <c:barDir val="col"/>
        <c:grouping val="clustered"/>
        <c:varyColors val="0"/>
        <c:ser>
          <c:idx val="0"/>
          <c:order val="0"/>
          <c:tx>
            <c:strRef>
              <c:f>'Attrition Rate by Department'!$B$3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Department'!$A$4:$A$7</c:f>
              <c:strCache>
                <c:ptCount val="3"/>
                <c:pt idx="0">
                  <c:v>Human Resources</c:v>
                </c:pt>
                <c:pt idx="1">
                  <c:v>Research &amp; Development</c:v>
                </c:pt>
                <c:pt idx="2">
                  <c:v>Sales</c:v>
                </c:pt>
              </c:strCache>
            </c:strRef>
          </c:cat>
          <c:val>
            <c:numRef>
              <c:f>'Attrition Rate by Department'!$B$4:$B$7</c:f>
              <c:numCache>
                <c:formatCode>0.00%</c:formatCode>
                <c:ptCount val="3"/>
                <c:pt idx="0">
                  <c:v>0.30158730158730157</c:v>
                </c:pt>
                <c:pt idx="1">
                  <c:v>0.1571279916753382</c:v>
                </c:pt>
                <c:pt idx="2">
                  <c:v>0.15022421524663676</c:v>
                </c:pt>
              </c:numCache>
            </c:numRef>
          </c:val>
          <c:extLst>
            <c:ext xmlns:c16="http://schemas.microsoft.com/office/drawing/2014/chart" uri="{C3380CC4-5D6E-409C-BE32-E72D297353CC}">
              <c16:uniqueId val="{00000000-C6FE-4798-B584-92CEA4FA2937}"/>
            </c:ext>
          </c:extLst>
        </c:ser>
        <c:dLbls>
          <c:showLegendKey val="0"/>
          <c:showVal val="0"/>
          <c:showCatName val="0"/>
          <c:showSerName val="0"/>
          <c:showPercent val="0"/>
          <c:showBubbleSize val="0"/>
        </c:dLbls>
        <c:gapWidth val="219"/>
        <c:overlap val="-27"/>
        <c:axId val="607476952"/>
        <c:axId val="607474792"/>
      </c:barChart>
      <c:catAx>
        <c:axId val="607476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07474792"/>
        <c:crosses val="autoZero"/>
        <c:auto val="1"/>
        <c:lblAlgn val="ctr"/>
        <c:lblOffset val="100"/>
        <c:noMultiLvlLbl val="0"/>
      </c:catAx>
      <c:valAx>
        <c:axId val="607474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07476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[HR_Analytics_Excel_Project_Final.xlsx]Attrition Rate by Age Group!PivotTable2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Attrition Rate by Age Group</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Rate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Age Group'!$A$4:$A$9</c:f>
              <c:strCache>
                <c:ptCount val="5"/>
                <c:pt idx="0">
                  <c:v>Under 25</c:v>
                </c:pt>
                <c:pt idx="1">
                  <c:v>25-34</c:v>
                </c:pt>
                <c:pt idx="2">
                  <c:v>35-44</c:v>
                </c:pt>
                <c:pt idx="3">
                  <c:v>45-54</c:v>
                </c:pt>
                <c:pt idx="4">
                  <c:v>Above 54</c:v>
                </c:pt>
              </c:strCache>
            </c:strRef>
          </c:cat>
          <c:val>
            <c:numRef>
              <c:f>'Attrition Rate by Age Group'!$B$4:$B$9</c:f>
              <c:numCache>
                <c:formatCode>0.00%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0-1C8A-4559-A65E-2B48B1349426}"/>
            </c:ext>
          </c:extLst>
        </c:ser>
        <c:dLbls>
          <c:showLegendKey val="0"/>
          <c:showVal val="0"/>
          <c:showCatName val="0"/>
          <c:showSerName val="0"/>
          <c:showPercent val="0"/>
          <c:showBubbleSize val="0"/>
        </c:dLbls>
        <c:gapWidth val="219"/>
        <c:overlap val="-27"/>
        <c:axId val="551467360"/>
        <c:axId val="551464840"/>
      </c:barChart>
      <c:catAx>
        <c:axId val="55146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51464840"/>
        <c:crosses val="autoZero"/>
        <c:auto val="1"/>
        <c:lblAlgn val="ctr"/>
        <c:lblOffset val="100"/>
        <c:noMultiLvlLbl val="0"/>
      </c:catAx>
      <c:valAx>
        <c:axId val="551464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5146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[HR_Analytics_Excel_Project_Final.xlsx]Attrition Rate by Tenure Group!PivotTable3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Rate by Tenure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Rate by Tenure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Tenure Group'!$A$4:$A$8</c:f>
              <c:strCache>
                <c:ptCount val="4"/>
                <c:pt idx="0">
                  <c:v>&lt; 2 Years</c:v>
                </c:pt>
                <c:pt idx="1">
                  <c:v>2-4 Years</c:v>
                </c:pt>
                <c:pt idx="2">
                  <c:v>5-9 Years</c:v>
                </c:pt>
                <c:pt idx="3">
                  <c:v>10+ Years</c:v>
                </c:pt>
              </c:strCache>
            </c:strRef>
          </c:cat>
          <c:val>
            <c:numRef>
              <c:f>'Attrition Rate by Tenure Group'!$B$4:$B$8</c:f>
              <c:numCache>
                <c:formatCode>0.00%</c:formatCode>
                <c:ptCount val="4"/>
                <c:pt idx="0">
                  <c:v>0.34883720930232559</c:v>
                </c:pt>
                <c:pt idx="1">
                  <c:v>0.18082191780821918</c:v>
                </c:pt>
                <c:pt idx="2">
                  <c:v>0.11068702290076336</c:v>
                </c:pt>
                <c:pt idx="3">
                  <c:v>0.10382513661202186</c:v>
                </c:pt>
              </c:numCache>
            </c:numRef>
          </c:val>
          <c:extLst>
            <c:ext xmlns:c16="http://schemas.microsoft.com/office/drawing/2014/chart" uri="{C3380CC4-5D6E-409C-BE32-E72D297353CC}">
              <c16:uniqueId val="{00000000-BB26-4911-BFF2-829B3CFF5CDC}"/>
            </c:ext>
          </c:extLst>
        </c:ser>
        <c:dLbls>
          <c:showLegendKey val="0"/>
          <c:showVal val="0"/>
          <c:showCatName val="0"/>
          <c:showSerName val="0"/>
          <c:showPercent val="0"/>
          <c:showBubbleSize val="0"/>
        </c:dLbls>
        <c:gapWidth val="219"/>
        <c:overlap val="-27"/>
        <c:axId val="629198920"/>
        <c:axId val="629202160"/>
      </c:barChart>
      <c:catAx>
        <c:axId val="629198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29202160"/>
        <c:crosses val="autoZero"/>
        <c:auto val="1"/>
        <c:lblAlgn val="ctr"/>
        <c:lblOffset val="100"/>
        <c:noMultiLvlLbl val="0"/>
      </c:catAx>
      <c:valAx>
        <c:axId val="6292021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29198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[HR_Analytics_Excel_Project_Final.xlsx]Attrition Rate by Job Satisfact!PivotTable4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Rate by Job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Rate by Job Satisfact'!$B$3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Job Satisfact'!$A$4:$A$8</c:f>
              <c:strCache>
                <c:ptCount val="4"/>
                <c:pt idx="0">
                  <c:v>1</c:v>
                </c:pt>
                <c:pt idx="1">
                  <c:v>2</c:v>
                </c:pt>
                <c:pt idx="2">
                  <c:v>3</c:v>
                </c:pt>
                <c:pt idx="3">
                  <c:v>4</c:v>
                </c:pt>
              </c:strCache>
            </c:strRef>
          </c:cat>
          <c:val>
            <c:numRef>
              <c:f>'Attrition Rate by Job Satisfact'!$B$4:$B$8</c:f>
              <c:numCache>
                <c:formatCode>0.00%</c:formatCode>
                <c:ptCount val="4"/>
                <c:pt idx="0">
                  <c:v>0.22906976744186047</c:v>
                </c:pt>
                <c:pt idx="1">
                  <c:v>0.16428571428571428</c:v>
                </c:pt>
                <c:pt idx="2">
                  <c:v>0.16381236038719285</c:v>
                </c:pt>
                <c:pt idx="3">
                  <c:v>0.1141185076810534</c:v>
                </c:pt>
              </c:numCache>
            </c:numRef>
          </c:val>
          <c:extLst>
            <c:ext xmlns:c16="http://schemas.microsoft.com/office/drawing/2014/chart" uri="{C3380CC4-5D6E-409C-BE32-E72D297353CC}">
              <c16:uniqueId val="{00000000-E642-4D57-B5E7-45B071281FCD}"/>
            </c:ext>
          </c:extLst>
        </c:ser>
        <c:dLbls>
          <c:showLegendKey val="0"/>
          <c:showVal val="0"/>
          <c:showCatName val="0"/>
          <c:showSerName val="0"/>
          <c:showPercent val="0"/>
          <c:showBubbleSize val="0"/>
        </c:dLbls>
        <c:gapWidth val="219"/>
        <c:overlap val="-27"/>
        <c:axId val="543487784"/>
        <c:axId val="543488144"/>
      </c:barChart>
      <c:catAx>
        <c:axId val="543487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43488144"/>
        <c:crosses val="autoZero"/>
        <c:auto val="1"/>
        <c:lblAlgn val="ctr"/>
        <c:lblOffset val="100"/>
        <c:noMultiLvlLbl val="0"/>
      </c:catAx>
      <c:valAx>
        <c:axId val="543488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43487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[HR_Analytics_Excel_Project_Final.xlsx]Attrition Rate by WorkLifeBalan!PivotTable5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Attrition Rate by Work-Life Balance</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Rate by WorkLifeBalan'!$B$3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WorkLifeBalan'!$A$4:$A$8</c:f>
              <c:strCache>
                <c:ptCount val="4"/>
                <c:pt idx="0">
                  <c:v>1</c:v>
                </c:pt>
                <c:pt idx="1">
                  <c:v>2</c:v>
                </c:pt>
                <c:pt idx="2">
                  <c:v>3</c:v>
                </c:pt>
                <c:pt idx="3">
                  <c:v>4</c:v>
                </c:pt>
              </c:strCache>
            </c:strRef>
          </c:cat>
          <c:val>
            <c:numRef>
              <c:f>'Attrition Rate by WorkLifeBalan'!$B$4:$B$8</c:f>
              <c:numCache>
                <c:formatCode>0.00%</c:formatCode>
                <c:ptCount val="4"/>
                <c:pt idx="0">
                  <c:v>0.31380753138075312</c:v>
                </c:pt>
                <c:pt idx="1">
                  <c:v>0.16781157998037291</c:v>
                </c:pt>
                <c:pt idx="2">
                  <c:v>0.14232765011119347</c:v>
                </c:pt>
                <c:pt idx="3">
                  <c:v>0.17841409691629956</c:v>
                </c:pt>
              </c:numCache>
            </c:numRef>
          </c:val>
          <c:extLst>
            <c:ext xmlns:c16="http://schemas.microsoft.com/office/drawing/2014/chart" uri="{C3380CC4-5D6E-409C-BE32-E72D297353CC}">
              <c16:uniqueId val="{00000000-2D55-4C95-A1CB-FEB4BB8C60D1}"/>
            </c:ext>
          </c:extLst>
        </c:ser>
        <c:dLbls>
          <c:showLegendKey val="0"/>
          <c:showVal val="0"/>
          <c:showCatName val="0"/>
          <c:showSerName val="0"/>
          <c:showPercent val="0"/>
          <c:showBubbleSize val="0"/>
        </c:dLbls>
        <c:gapWidth val="219"/>
        <c:overlap val="-27"/>
        <c:axId val="541931664"/>
        <c:axId val="541930224"/>
      </c:barChart>
      <c:catAx>
        <c:axId val="54193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41930224"/>
        <c:crosses val="autoZero"/>
        <c:auto val="1"/>
        <c:lblAlgn val="ctr"/>
        <c:lblOffset val="100"/>
        <c:noMultiLvlLbl val="0"/>
      </c:catAx>
      <c:valAx>
        <c:axId val="541930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4193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134461</xdr:colOff>
      <xdr:row>6</xdr:row>
      <xdr:rowOff>88397</xdr:rowOff>
    </xdr:from>
    <xdr:to>
      <xdr:col>3</xdr:col>
      <xdr:colOff>1238249</xdr:colOff>
      <xdr:row>51</xdr:row>
      <xdr:rowOff>163286</xdr:rowOff>
    </xdr:to>
    <xdr:graphicFrame macro="">
      <xdr:nvGraphicFramePr>
        <xdr:cNvPr id="2" name="Chart 1">
          <a:extLst>
            <a:ext uri="{FF2B5EF4-FFF2-40B4-BE49-F238E27FC236}">
              <a16:creationId xmlns:a16="http://schemas.microsoft.com/office/drawing/2014/main" id="{12DC8AD2-EEF7-402E-AA4B-C572B46B0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1619249</xdr:colOff>
      <xdr:row>6</xdr:row>
      <xdr:rowOff>81643</xdr:rowOff>
    </xdr:from>
    <xdr:to>
      <xdr:col>6</xdr:col>
      <xdr:colOff>13606</xdr:colOff>
      <xdr:row>34</xdr:row>
      <xdr:rowOff>136072</xdr:rowOff>
    </xdr:to>
    <xdr:graphicFrame macro="">
      <xdr:nvGraphicFramePr>
        <xdr:cNvPr id="3" name="Chart 2">
          <a:extLst>
            <a:ext uri="{FF2B5EF4-FFF2-40B4-BE49-F238E27FC236}">
              <a16:creationId xmlns:a16="http://schemas.microsoft.com/office/drawing/2014/main" id="{8D2143AB-7CD5-493B-9520-D38813ADA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381000</xdr:colOff>
      <xdr:row>6</xdr:row>
      <xdr:rowOff>81644</xdr:rowOff>
    </xdr:from>
    <xdr:to>
      <xdr:col>10</xdr:col>
      <xdr:colOff>748392</xdr:colOff>
      <xdr:row>34</xdr:row>
      <xdr:rowOff>136071</xdr:rowOff>
    </xdr:to>
    <xdr:graphicFrame macro="">
      <xdr:nvGraphicFramePr>
        <xdr:cNvPr id="4" name="Chart 3">
          <a:extLst>
            <a:ext uri="{FF2B5EF4-FFF2-40B4-BE49-F238E27FC236}">
              <a16:creationId xmlns:a16="http://schemas.microsoft.com/office/drawing/2014/main" id="{A5919BFA-AA71-41A5-9F42-5AF73F1A3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2422072</xdr:colOff>
      <xdr:row>6</xdr:row>
      <xdr:rowOff>110149</xdr:rowOff>
    </xdr:from>
    <xdr:to>
      <xdr:col>15</xdr:col>
      <xdr:colOff>3116034</xdr:colOff>
      <xdr:row>34</xdr:row>
      <xdr:rowOff>122465</xdr:rowOff>
    </xdr:to>
    <xdr:graphicFrame macro="">
      <xdr:nvGraphicFramePr>
        <xdr:cNvPr id="5" name="Chart 4">
          <a:extLst>
            <a:ext uri="{FF2B5EF4-FFF2-40B4-BE49-F238E27FC236}">
              <a16:creationId xmlns:a16="http://schemas.microsoft.com/office/drawing/2014/main" id="{C8BCC5EF-5129-4E23-998D-ACF78B987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1088571</xdr:colOff>
      <xdr:row>6</xdr:row>
      <xdr:rowOff>95250</xdr:rowOff>
    </xdr:from>
    <xdr:to>
      <xdr:col>12</xdr:col>
      <xdr:colOff>2068286</xdr:colOff>
      <xdr:row>34</xdr:row>
      <xdr:rowOff>122465</xdr:rowOff>
    </xdr:to>
    <xdr:graphicFrame macro="">
      <xdr:nvGraphicFramePr>
        <xdr:cNvPr id="6" name="Chart 5">
          <a:extLst>
            <a:ext uri="{FF2B5EF4-FFF2-40B4-BE49-F238E27FC236}">
              <a16:creationId xmlns:a16="http://schemas.microsoft.com/office/drawing/2014/main" id="{EAC7ACDF-49C8-4A80-94D5-1BC685BFA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1088571</xdr:colOff>
      <xdr:row>35</xdr:row>
      <xdr:rowOff>95249</xdr:rowOff>
    </xdr:from>
    <xdr:to>
      <xdr:col>12</xdr:col>
      <xdr:colOff>2081893</xdr:colOff>
      <xdr:row>52</xdr:row>
      <xdr:rowOff>0</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07463B99-C922-6E20-E78C-90A7D31B643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4850291" y="7715249"/>
              <a:ext cx="5016682" cy="301371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2434855</xdr:colOff>
      <xdr:row>35</xdr:row>
      <xdr:rowOff>89513</xdr:rowOff>
    </xdr:from>
    <xdr:to>
      <xdr:col>16</xdr:col>
      <xdr:colOff>7076</xdr:colOff>
      <xdr:row>51</xdr:row>
      <xdr:rowOff>163286</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28EBA1CA-8D90-0E29-576C-D2524587F68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0219935" y="7709513"/>
              <a:ext cx="5146501" cy="299985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1619250</xdr:colOff>
      <xdr:row>35</xdr:row>
      <xdr:rowOff>136073</xdr:rowOff>
    </xdr:from>
    <xdr:to>
      <xdr:col>6</xdr:col>
      <xdr:colOff>27214</xdr:colOff>
      <xdr:row>51</xdr:row>
      <xdr:rowOff>163287</xdr:rowOff>
    </xdr:to>
    <mc:AlternateContent xmlns:mc="http://schemas.openxmlformats.org/markup-compatibility/2006">
      <mc:Choice xmlns:a14="http://schemas.microsoft.com/office/drawing/2010/main" Requires="a14">
        <xdr:graphicFrame macro="">
          <xdr:nvGraphicFramePr>
            <xdr:cNvPr id="9" name="JobRole">
              <a:extLst>
                <a:ext uri="{FF2B5EF4-FFF2-40B4-BE49-F238E27FC236}">
                  <a16:creationId xmlns:a16="http://schemas.microsoft.com/office/drawing/2014/main" id="{DC09F36B-3D4C-7AA5-719C-837F84E11569}"/>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5170170" y="7756073"/>
              <a:ext cx="4260124" cy="295329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392749</xdr:colOff>
      <xdr:row>35</xdr:row>
      <xdr:rowOff>122465</xdr:rowOff>
    </xdr:from>
    <xdr:to>
      <xdr:col>10</xdr:col>
      <xdr:colOff>789215</xdr:colOff>
      <xdr:row>51</xdr:row>
      <xdr:rowOff>163288</xdr:rowOff>
    </xdr:to>
    <mc:AlternateContent xmlns:mc="http://schemas.openxmlformats.org/markup-compatibility/2006">
      <mc:Choice xmlns:a14="http://schemas.microsoft.com/office/drawing/2010/main" Requires="a14">
        <xdr:graphicFrame macro="">
          <xdr:nvGraphicFramePr>
            <xdr:cNvPr id="10" name="AgeGroup">
              <a:extLst>
                <a:ext uri="{FF2B5EF4-FFF2-40B4-BE49-F238E27FC236}">
                  <a16:creationId xmlns:a16="http://schemas.microsoft.com/office/drawing/2014/main" id="{EB024414-26AF-772F-4620-46185D1D1BEB}"/>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dr:sp macro="" textlink="">
          <xdr:nvSpPr>
            <xdr:cNvPr id="0" name=""/>
            <xdr:cNvSpPr>
              <a:spLocks noTextEdit="1"/>
            </xdr:cNvSpPr>
          </xdr:nvSpPr>
          <xdr:spPr>
            <a:xfrm>
              <a:off x="9795829" y="7742465"/>
              <a:ext cx="4755106" cy="296690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1402080</xdr:colOff>
      <xdr:row>1</xdr:row>
      <xdr:rowOff>167640</xdr:rowOff>
    </xdr:from>
    <xdr:to>
      <xdr:col>10</xdr:col>
      <xdr:colOff>3810</xdr:colOff>
      <xdr:row>18</xdr:row>
      <xdr:rowOff>152400</xdr:rowOff>
    </xdr:to>
    <xdr:graphicFrame macro="">
      <xdr:nvGraphicFramePr>
        <xdr:cNvPr id="2" name="Chart 1">
          <a:extLst>
            <a:ext uri="{FF2B5EF4-FFF2-40B4-BE49-F238E27FC236}">
              <a16:creationId xmlns:a16="http://schemas.microsoft.com/office/drawing/2014/main" id="{EA982BCA-8C50-F921-1C8D-EBCEAC6F5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121920</xdr:colOff>
      <xdr:row>2</xdr:row>
      <xdr:rowOff>7620</xdr:rowOff>
    </xdr:from>
    <xdr:to>
      <xdr:col>11</xdr:col>
      <xdr:colOff>0</xdr:colOff>
      <xdr:row>17</xdr:row>
      <xdr:rowOff>121920</xdr:rowOff>
    </xdr:to>
    <xdr:graphicFrame macro="">
      <xdr:nvGraphicFramePr>
        <xdr:cNvPr id="2" name="Chart 1">
          <a:extLst>
            <a:ext uri="{FF2B5EF4-FFF2-40B4-BE49-F238E27FC236}">
              <a16:creationId xmlns:a16="http://schemas.microsoft.com/office/drawing/2014/main" id="{2D127130-9E6D-89BD-EFBA-5248D5780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121920</xdr:colOff>
      <xdr:row>2</xdr:row>
      <xdr:rowOff>0</xdr:rowOff>
    </xdr:from>
    <xdr:to>
      <xdr:col>10</xdr:col>
      <xdr:colOff>0</xdr:colOff>
      <xdr:row>17</xdr:row>
      <xdr:rowOff>114300</xdr:rowOff>
    </xdr:to>
    <xdr:graphicFrame macro="">
      <xdr:nvGraphicFramePr>
        <xdr:cNvPr id="2" name="Chart 1">
          <a:extLst>
            <a:ext uri="{FF2B5EF4-FFF2-40B4-BE49-F238E27FC236}">
              <a16:creationId xmlns:a16="http://schemas.microsoft.com/office/drawing/2014/main" id="{42AD6F93-6138-1036-18CC-F2733EF4B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525780</xdr:colOff>
      <xdr:row>1</xdr:row>
      <xdr:rowOff>7620</xdr:rowOff>
    </xdr:from>
    <xdr:to>
      <xdr:col>10</xdr:col>
      <xdr:colOff>403860</xdr:colOff>
      <xdr:row>16</xdr:row>
      <xdr:rowOff>121920</xdr:rowOff>
    </xdr:to>
    <xdr:graphicFrame macro="">
      <xdr:nvGraphicFramePr>
        <xdr:cNvPr id="2" name="Chart 1">
          <a:extLst>
            <a:ext uri="{FF2B5EF4-FFF2-40B4-BE49-F238E27FC236}">
              <a16:creationId xmlns:a16="http://schemas.microsoft.com/office/drawing/2014/main" id="{B14F7840-320B-66A2-1270-944AE044A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129540</xdr:colOff>
      <xdr:row>2</xdr:row>
      <xdr:rowOff>0</xdr:rowOff>
    </xdr:from>
    <xdr:to>
      <xdr:col>10</xdr:col>
      <xdr:colOff>7620</xdr:colOff>
      <xdr:row>17</xdr:row>
      <xdr:rowOff>114300</xdr:rowOff>
    </xdr:to>
    <xdr:graphicFrame macro="">
      <xdr:nvGraphicFramePr>
        <xdr:cNvPr id="2" name="Chart 1">
          <a:extLst>
            <a:ext uri="{FF2B5EF4-FFF2-40B4-BE49-F238E27FC236}">
              <a16:creationId xmlns:a16="http://schemas.microsoft.com/office/drawing/2014/main" id="{77C18DC3-DF42-9C63-B3B8-73BEC204E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Ghada\data_analysis\HR_Datasets\Cleaned_datasets\HR_Employee_Survey_Cleaned.xlsx" TargetMode="External"/><Relationship Id="rId1" Type="http://schemas.openxmlformats.org/officeDocument/2006/relationships/externalLinkPath" Target="HR_Employee_Survey_Cleane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E:\Ghada\data_analysis\HR_Datasets\Cleaned_datasets\HR_Manager_Survey_Cleaned.xlsx" TargetMode="External"/><Relationship Id="rId1" Type="http://schemas.openxmlformats.org/officeDocument/2006/relationships/externalLinkPath" Target="HR_Manager_Survey_Clean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mployee_survey_data"/>
      <sheetName val="Data_Quality_EmployeeSurvey"/>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ager_survey_data"/>
      <sheetName val="Data_Quality_ManagerSurvey"/>
    </sheetNames>
    <sheetDataSet>
      <sheetData sheetId="0"/>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mail - [2010]" refreshedDate="46262.261337962962" missingItemsLimit="0" createdVersion="8" refreshedVersion="8" minRefreshableVersion="3" recordCount="4410" xr:uid="{8FB00B24-4093-4057-9758-7D0B244CAA58}">
  <cacheSource type="worksheet">
    <worksheetSource name="tbl_HRMaster"/>
  </cacheSource>
  <cacheFields count="31">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ID" numFmtId="0">
      <sharedItems containsSemiMixedTypes="0" containsString="0" containsNumber="1" containsInteger="1" minValue="1" maxValue="4410"/>
    </cacheField>
    <cacheField name="Gender" numFmtId="0">
      <sharedItems count="2">
        <s v="Male"/>
        <s v="Female"/>
      </sharedItems>
    </cacheField>
    <cacheField name="JobLevel" numFmtId="0">
      <sharedItems containsSemiMixedTypes="0" containsString="0" containsNumber="1" containsInteger="1" minValue="1" maxValue="5"/>
    </cacheField>
    <cacheField name="JobRole" numFmtId="0">
      <sharedItems count="9">
        <s v="Sales Executive"/>
        <s v="Research Director"/>
        <s v="Manager"/>
        <s v="Research Scientist"/>
        <s v="Laboratory Technician"/>
        <s v="Manufacturing Director"/>
        <s v="Sales Representative"/>
        <s v="Healthcare Representative"/>
        <s v="Human Resources"/>
      </sharedItems>
    </cacheField>
    <cacheField name="MaritalStatus" numFmtId="0">
      <sharedItems/>
    </cacheField>
    <cacheField name="MonthlyIncome" numFmtId="0">
      <sharedItems containsSemiMixedTypes="0" containsString="0" containsNumber="1" containsInteger="1" minValue="10090" maxValue="199990"/>
    </cacheField>
    <cacheField name="NumCompaniesWorked" numFmtId="0">
      <sharedItems containsSemiMixedTypes="0" containsString="0" containsNumber="1" containsInteger="1" minValue="0" maxValue="9"/>
    </cacheField>
    <cacheField name="PercentSalaryHike" numFmtId="0">
      <sharedItems containsSemiMixedTypes="0" containsString="0" containsNumber="1" containsInteger="1" minValue="11" maxValue="25"/>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YearsAtCompany" numFmtId="0">
      <sharedItems containsSemiMixedTypes="0" containsString="0" containsNumber="1" containsInteger="1" minValue="0" maxValue="40"/>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ID_Check" numFmtId="0">
      <sharedItems containsSemiMixedTypes="0" containsString="0" containsNumber="1" containsInteger="1" minValue="1" maxValue="1"/>
    </cacheField>
    <cacheField name="EnvironmentSatisfaction" numFmtId="0">
      <sharedItems containsSemiMixedTypes="0" containsString="0" containsNumber="1" containsInteger="1" minValue="1" maxValue="4"/>
    </cacheField>
    <cacheField name="JobSatisfaction" numFmtId="0">
      <sharedItems containsSemiMixedTypes="0" containsString="0" containsNumber="1" containsInteger="1" minValue="1" maxValue="4" count="4">
        <n v="3"/>
        <n v="4"/>
        <n v="2"/>
        <n v="1"/>
      </sharedItems>
    </cacheField>
    <cacheField name="WorkLifeBalance" numFmtId="0">
      <sharedItems containsSemiMixedTypes="0" containsString="0" containsNumber="1" containsInteger="1" minValue="1" maxValue="4" count="4">
        <n v="3"/>
        <n v="4"/>
        <n v="2"/>
        <n v="1"/>
      </sharedItems>
    </cacheField>
    <cacheField name="JobInvolvement" numFmtId="0">
      <sharedItems containsSemiMixedTypes="0" containsString="0" containsNumber="1" containsInteger="1" minValue="1" maxValue="4"/>
    </cacheField>
    <cacheField name="PerformanceRating" numFmtId="0">
      <sharedItems containsSemiMixedTypes="0" containsString="0" containsNumber="1" containsInteger="1" minValue="3" maxValue="4"/>
    </cacheField>
    <cacheField name="EmployeeStatus" numFmtId="0">
      <sharedItems/>
    </cacheField>
    <cacheField name="AgeGroup" numFmtId="0">
      <sharedItems count="5">
        <s v="Under 25"/>
        <s v="25-34"/>
        <s v="35-44"/>
        <s v="45-54"/>
        <s v="Above 54"/>
      </sharedItems>
    </cacheField>
    <cacheField name="TenureGroup" numFmtId="0">
      <sharedItems count="4">
        <s v="&lt; 2 Years"/>
        <s v="2-4 Years"/>
        <s v="5-9 Years"/>
        <s v="10+ Years"/>
      </sharedItems>
    </cacheField>
    <cacheField name="Attrition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711044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10">
  <r>
    <n v="18"/>
    <s v="Yes"/>
    <s v="Travel_Rarely"/>
    <x v="0"/>
    <n v="1"/>
    <n v="4"/>
    <s v="Life Sciences"/>
    <n v="39"/>
    <x v="0"/>
    <n v="1"/>
    <x v="0"/>
    <s v="Single"/>
    <n v="23350"/>
    <n v="1"/>
    <n v="14"/>
    <n v="2"/>
    <n v="0"/>
    <n v="3"/>
    <n v="0"/>
    <n v="0"/>
    <n v="0"/>
    <n v="1"/>
    <n v="3"/>
    <x v="0"/>
    <x v="0"/>
    <n v="2"/>
    <n v="3"/>
    <s v="Left"/>
    <x v="0"/>
    <x v="0"/>
    <n v="1"/>
  </r>
  <r>
    <n v="18"/>
    <s v="Yes"/>
    <s v="Travel_Rarely"/>
    <x v="0"/>
    <n v="1"/>
    <n v="4"/>
    <s v="Life Sciences"/>
    <n v="1509"/>
    <x v="0"/>
    <n v="1"/>
    <x v="0"/>
    <s v="Single"/>
    <n v="23350"/>
    <n v="1"/>
    <n v="14"/>
    <n v="2"/>
    <n v="0"/>
    <n v="3"/>
    <n v="0"/>
    <n v="0"/>
    <n v="0"/>
    <n v="1"/>
    <n v="3"/>
    <x v="0"/>
    <x v="0"/>
    <n v="2"/>
    <n v="3"/>
    <s v="Left"/>
    <x v="0"/>
    <x v="0"/>
    <n v="1"/>
  </r>
  <r>
    <n v="18"/>
    <s v="Yes"/>
    <s v="Travel_Rarely"/>
    <x v="0"/>
    <n v="1"/>
    <n v="4"/>
    <s v="Life Sciences"/>
    <n v="2979"/>
    <x v="0"/>
    <n v="1"/>
    <x v="0"/>
    <s v="Single"/>
    <n v="23350"/>
    <n v="1"/>
    <n v="14"/>
    <n v="2"/>
    <n v="0"/>
    <n v="3"/>
    <n v="0"/>
    <n v="0"/>
    <n v="0"/>
    <n v="1"/>
    <n v="3"/>
    <x v="0"/>
    <x v="0"/>
    <n v="2"/>
    <n v="3"/>
    <s v="Left"/>
    <x v="0"/>
    <x v="0"/>
    <n v="1"/>
  </r>
  <r>
    <n v="18"/>
    <s v="Yes"/>
    <s v="Travel_Frequently"/>
    <x v="0"/>
    <n v="3"/>
    <n v="5"/>
    <s v="Medical"/>
    <n v="896"/>
    <x v="0"/>
    <n v="1"/>
    <x v="1"/>
    <s v="Single"/>
    <n v="24790"/>
    <n v="1"/>
    <n v="12"/>
    <n v="1"/>
    <n v="0"/>
    <n v="2"/>
    <n v="0"/>
    <n v="0"/>
    <n v="0"/>
    <n v="1"/>
    <n v="2"/>
    <x v="1"/>
    <x v="1"/>
    <n v="2"/>
    <n v="3"/>
    <s v="Left"/>
    <x v="0"/>
    <x v="0"/>
    <n v="1"/>
  </r>
  <r>
    <n v="18"/>
    <s v="Yes"/>
    <s v="Travel_Frequently"/>
    <x v="0"/>
    <n v="3"/>
    <n v="5"/>
    <s v="Medical"/>
    <n v="2366"/>
    <x v="0"/>
    <n v="1"/>
    <x v="1"/>
    <s v="Single"/>
    <n v="24790"/>
    <n v="2"/>
    <n v="12"/>
    <n v="1"/>
    <n v="0"/>
    <n v="2"/>
    <n v="0"/>
    <n v="0"/>
    <n v="0"/>
    <n v="1"/>
    <n v="2"/>
    <x v="1"/>
    <x v="1"/>
    <n v="2"/>
    <n v="3"/>
    <s v="Left"/>
    <x v="0"/>
    <x v="0"/>
    <n v="1"/>
  </r>
  <r>
    <n v="18"/>
    <s v="Yes"/>
    <s v="Travel_Frequently"/>
    <x v="0"/>
    <n v="3"/>
    <n v="5"/>
    <s v="Medical"/>
    <n v="3836"/>
    <x v="0"/>
    <n v="1"/>
    <x v="1"/>
    <s v="Single"/>
    <n v="24790"/>
    <n v="1"/>
    <n v="12"/>
    <n v="1"/>
    <n v="0"/>
    <n v="2"/>
    <n v="0"/>
    <n v="0"/>
    <n v="0"/>
    <n v="1"/>
    <n v="2"/>
    <x v="1"/>
    <x v="1"/>
    <n v="2"/>
    <n v="3"/>
    <s v="Left"/>
    <x v="0"/>
    <x v="0"/>
    <n v="1"/>
  </r>
  <r>
    <n v="27"/>
    <s v="No"/>
    <s v="Non-Travel"/>
    <x v="1"/>
    <n v="1"/>
    <n v="3"/>
    <s v="Technical Degree"/>
    <n v="358"/>
    <x v="1"/>
    <n v="1"/>
    <x v="0"/>
    <s v="Married"/>
    <n v="27130"/>
    <n v="1"/>
    <n v="11"/>
    <n v="0"/>
    <n v="0"/>
    <n v="2"/>
    <n v="0"/>
    <n v="0"/>
    <n v="0"/>
    <n v="1"/>
    <n v="4"/>
    <x v="1"/>
    <x v="2"/>
    <n v="3"/>
    <n v="3"/>
    <s v="Active"/>
    <x v="1"/>
    <x v="0"/>
    <n v="0"/>
  </r>
  <r>
    <n v="27"/>
    <s v="No"/>
    <s v="Non-Travel"/>
    <x v="1"/>
    <n v="1"/>
    <n v="3"/>
    <s v="Technical Degree"/>
    <n v="1828"/>
    <x v="1"/>
    <n v="1"/>
    <x v="0"/>
    <s v="Married"/>
    <n v="27130"/>
    <n v="1"/>
    <n v="11"/>
    <n v="0"/>
    <n v="0"/>
    <n v="2"/>
    <n v="0"/>
    <n v="0"/>
    <n v="0"/>
    <n v="1"/>
    <n v="4"/>
    <x v="1"/>
    <x v="2"/>
    <n v="3"/>
    <n v="3"/>
    <s v="Active"/>
    <x v="1"/>
    <x v="0"/>
    <n v="0"/>
  </r>
  <r>
    <n v="27"/>
    <s v="No"/>
    <s v="Non-Travel"/>
    <x v="1"/>
    <n v="1"/>
    <n v="3"/>
    <s v="Technical Degree"/>
    <n v="3298"/>
    <x v="1"/>
    <n v="1"/>
    <x v="0"/>
    <s v="Married"/>
    <n v="27130"/>
    <n v="1"/>
    <n v="11"/>
    <n v="0"/>
    <n v="0"/>
    <n v="2"/>
    <n v="0"/>
    <n v="0"/>
    <n v="0"/>
    <n v="1"/>
    <n v="4"/>
    <x v="1"/>
    <x v="2"/>
    <n v="3"/>
    <n v="3"/>
    <s v="Active"/>
    <x v="1"/>
    <x v="0"/>
    <n v="0"/>
  </r>
  <r>
    <n v="18"/>
    <s v="No"/>
    <s v="Non-Travel"/>
    <x v="0"/>
    <n v="1"/>
    <n v="4"/>
    <s v="Medical"/>
    <n v="715"/>
    <x v="0"/>
    <n v="2"/>
    <x v="0"/>
    <s v="Single"/>
    <n v="27200"/>
    <n v="1"/>
    <n v="22"/>
    <n v="1"/>
    <n v="0"/>
    <n v="2"/>
    <n v="0"/>
    <n v="0"/>
    <n v="0"/>
    <n v="1"/>
    <n v="4"/>
    <x v="1"/>
    <x v="1"/>
    <n v="3"/>
    <n v="4"/>
    <s v="Active"/>
    <x v="0"/>
    <x v="0"/>
    <n v="0"/>
  </r>
  <r>
    <n v="18"/>
    <s v="No"/>
    <s v="Non-Travel"/>
    <x v="0"/>
    <n v="1"/>
    <n v="4"/>
    <s v="Medical"/>
    <n v="2185"/>
    <x v="0"/>
    <n v="2"/>
    <x v="0"/>
    <s v="Single"/>
    <n v="27200"/>
    <n v="1"/>
    <n v="22"/>
    <n v="1"/>
    <n v="0"/>
    <n v="2"/>
    <n v="0"/>
    <n v="0"/>
    <n v="0"/>
    <n v="1"/>
    <n v="4"/>
    <x v="1"/>
    <x v="1"/>
    <n v="3"/>
    <n v="4"/>
    <s v="Active"/>
    <x v="0"/>
    <x v="0"/>
    <n v="0"/>
  </r>
  <r>
    <n v="18"/>
    <s v="No"/>
    <s v="Non-Travel"/>
    <x v="0"/>
    <n v="1"/>
    <n v="4"/>
    <s v="Medical"/>
    <n v="3655"/>
    <x v="0"/>
    <n v="2"/>
    <x v="0"/>
    <s v="Single"/>
    <n v="27200"/>
    <n v="1"/>
    <n v="22"/>
    <n v="1"/>
    <n v="0"/>
    <n v="2"/>
    <n v="0"/>
    <n v="0"/>
    <n v="0"/>
    <n v="1"/>
    <n v="4"/>
    <x v="1"/>
    <x v="0"/>
    <n v="3"/>
    <n v="4"/>
    <s v="Active"/>
    <x v="0"/>
    <x v="0"/>
    <n v="0"/>
  </r>
  <r>
    <n v="18"/>
    <s v="No"/>
    <s v="Non-Travel"/>
    <x v="1"/>
    <n v="5"/>
    <n v="4"/>
    <s v="Other"/>
    <n v="470"/>
    <x v="0"/>
    <n v="2"/>
    <x v="2"/>
    <s v="Single"/>
    <n v="32300"/>
    <n v="1"/>
    <n v="12"/>
    <n v="1"/>
    <n v="0"/>
    <n v="3"/>
    <n v="0"/>
    <n v="0"/>
    <n v="0"/>
    <n v="1"/>
    <n v="2"/>
    <x v="1"/>
    <x v="0"/>
    <n v="3"/>
    <n v="3"/>
    <s v="Active"/>
    <x v="0"/>
    <x v="0"/>
    <n v="0"/>
  </r>
  <r>
    <n v="18"/>
    <s v="No"/>
    <s v="Non-Travel"/>
    <x v="1"/>
    <n v="5"/>
    <n v="4"/>
    <s v="Other"/>
    <n v="1940"/>
    <x v="0"/>
    <n v="2"/>
    <x v="2"/>
    <s v="Single"/>
    <n v="32300"/>
    <n v="1"/>
    <n v="12"/>
    <n v="1"/>
    <n v="0"/>
    <n v="3"/>
    <n v="0"/>
    <n v="0"/>
    <n v="0"/>
    <n v="1"/>
    <n v="2"/>
    <x v="1"/>
    <x v="0"/>
    <n v="3"/>
    <n v="3"/>
    <s v="Active"/>
    <x v="0"/>
    <x v="0"/>
    <n v="0"/>
  </r>
  <r>
    <n v="18"/>
    <s v="No"/>
    <s v="Non-Travel"/>
    <x v="1"/>
    <n v="5"/>
    <n v="4"/>
    <s v="Other"/>
    <n v="3410"/>
    <x v="0"/>
    <n v="2"/>
    <x v="2"/>
    <s v="Single"/>
    <n v="32300"/>
    <n v="1"/>
    <n v="12"/>
    <n v="1"/>
    <n v="0"/>
    <n v="3"/>
    <n v="0"/>
    <n v="0"/>
    <n v="0"/>
    <n v="1"/>
    <n v="2"/>
    <x v="1"/>
    <x v="0"/>
    <n v="3"/>
    <n v="3"/>
    <s v="Active"/>
    <x v="0"/>
    <x v="0"/>
    <n v="0"/>
  </r>
  <r>
    <n v="18"/>
    <s v="Yes"/>
    <s v="Travel_Frequently"/>
    <x v="0"/>
    <n v="2"/>
    <n v="3"/>
    <s v="Technical Degree"/>
    <n v="200"/>
    <x v="0"/>
    <n v="1"/>
    <x v="0"/>
    <s v="Single"/>
    <n v="34680"/>
    <n v="1"/>
    <n v="18"/>
    <n v="2"/>
    <n v="0"/>
    <n v="4"/>
    <n v="0"/>
    <n v="0"/>
    <n v="0"/>
    <n v="1"/>
    <n v="2"/>
    <x v="2"/>
    <x v="0"/>
    <n v="4"/>
    <n v="3"/>
    <s v="Left"/>
    <x v="0"/>
    <x v="0"/>
    <n v="1"/>
  </r>
  <r>
    <n v="18"/>
    <s v="Yes"/>
    <s v="Travel_Frequently"/>
    <x v="0"/>
    <n v="2"/>
    <n v="3"/>
    <s v="Technical Degree"/>
    <n v="1670"/>
    <x v="0"/>
    <n v="1"/>
    <x v="0"/>
    <s v="Single"/>
    <n v="34680"/>
    <n v="1"/>
    <n v="18"/>
    <n v="2"/>
    <n v="0"/>
    <n v="4"/>
    <n v="0"/>
    <n v="0"/>
    <n v="0"/>
    <n v="1"/>
    <n v="2"/>
    <x v="2"/>
    <x v="0"/>
    <n v="4"/>
    <n v="3"/>
    <s v="Left"/>
    <x v="0"/>
    <x v="0"/>
    <n v="1"/>
  </r>
  <r>
    <n v="18"/>
    <s v="Yes"/>
    <s v="Travel_Frequently"/>
    <x v="0"/>
    <n v="2"/>
    <n v="3"/>
    <s v="Technical Degree"/>
    <n v="3140"/>
    <x v="0"/>
    <n v="1"/>
    <x v="0"/>
    <s v="Single"/>
    <n v="34680"/>
    <n v="1"/>
    <n v="18"/>
    <n v="2"/>
    <n v="0"/>
    <n v="4"/>
    <n v="0"/>
    <n v="0"/>
    <n v="0"/>
    <n v="1"/>
    <n v="2"/>
    <x v="2"/>
    <x v="0"/>
    <n v="4"/>
    <n v="3"/>
    <s v="Left"/>
    <x v="0"/>
    <x v="0"/>
    <n v="1"/>
  </r>
  <r>
    <n v="18"/>
    <s v="No"/>
    <s v="Travel_Rarely"/>
    <x v="1"/>
    <n v="7"/>
    <n v="3"/>
    <s v="Life Sciences"/>
    <n v="44"/>
    <x v="0"/>
    <n v="1"/>
    <x v="3"/>
    <s v="Single"/>
    <n v="38120"/>
    <n v="1"/>
    <n v="15"/>
    <n v="0"/>
    <n v="0"/>
    <n v="3"/>
    <n v="0"/>
    <n v="0"/>
    <n v="0"/>
    <n v="1"/>
    <n v="4"/>
    <x v="0"/>
    <x v="0"/>
    <n v="3"/>
    <n v="3"/>
    <s v="Active"/>
    <x v="0"/>
    <x v="0"/>
    <n v="0"/>
  </r>
  <r>
    <n v="18"/>
    <s v="No"/>
    <s v="Travel_Rarely"/>
    <x v="1"/>
    <n v="7"/>
    <n v="3"/>
    <s v="Life Sciences"/>
    <n v="1514"/>
    <x v="0"/>
    <n v="1"/>
    <x v="3"/>
    <s v="Single"/>
    <n v="38120"/>
    <n v="1"/>
    <n v="15"/>
    <n v="0"/>
    <n v="0"/>
    <n v="3"/>
    <n v="0"/>
    <n v="0"/>
    <n v="0"/>
    <n v="1"/>
    <n v="4"/>
    <x v="0"/>
    <x v="0"/>
    <n v="3"/>
    <n v="3"/>
    <s v="Active"/>
    <x v="0"/>
    <x v="0"/>
    <n v="0"/>
  </r>
  <r>
    <n v="18"/>
    <s v="No"/>
    <s v="Travel_Rarely"/>
    <x v="1"/>
    <n v="7"/>
    <n v="3"/>
    <s v="Life Sciences"/>
    <n v="2984"/>
    <x v="0"/>
    <n v="1"/>
    <x v="3"/>
    <s v="Single"/>
    <n v="38120"/>
    <n v="1"/>
    <n v="15"/>
    <n v="0"/>
    <n v="0"/>
    <n v="3"/>
    <n v="0"/>
    <n v="0"/>
    <n v="0"/>
    <n v="1"/>
    <n v="4"/>
    <x v="0"/>
    <x v="0"/>
    <n v="3"/>
    <n v="3"/>
    <s v="Active"/>
    <x v="0"/>
    <x v="0"/>
    <n v="0"/>
  </r>
  <r>
    <n v="19"/>
    <s v="Yes"/>
    <s v="Travel_Rarely"/>
    <x v="0"/>
    <n v="5"/>
    <n v="2"/>
    <s v="Life Sciences"/>
    <n v="1340"/>
    <x v="0"/>
    <n v="1"/>
    <x v="2"/>
    <s v="Single"/>
    <n v="53320"/>
    <n v="1"/>
    <n v="23"/>
    <n v="1"/>
    <n v="0"/>
    <n v="2"/>
    <n v="0"/>
    <n v="0"/>
    <n v="0"/>
    <n v="1"/>
    <n v="4"/>
    <x v="0"/>
    <x v="2"/>
    <n v="3"/>
    <n v="4"/>
    <s v="Left"/>
    <x v="0"/>
    <x v="0"/>
    <n v="1"/>
  </r>
  <r>
    <n v="19"/>
    <s v="Yes"/>
    <s v="Travel_Rarely"/>
    <x v="0"/>
    <n v="5"/>
    <n v="2"/>
    <s v="Life Sciences"/>
    <n v="2810"/>
    <x v="0"/>
    <n v="1"/>
    <x v="2"/>
    <s v="Single"/>
    <n v="53320"/>
    <n v="1"/>
    <n v="23"/>
    <n v="1"/>
    <n v="0"/>
    <n v="2"/>
    <n v="0"/>
    <n v="0"/>
    <n v="0"/>
    <n v="1"/>
    <n v="4"/>
    <x v="0"/>
    <x v="2"/>
    <n v="3"/>
    <n v="4"/>
    <s v="Left"/>
    <x v="0"/>
    <x v="0"/>
    <n v="1"/>
  </r>
  <r>
    <n v="19"/>
    <s v="Yes"/>
    <s v="Travel_Rarely"/>
    <x v="0"/>
    <n v="5"/>
    <n v="2"/>
    <s v="Life Sciences"/>
    <n v="4280"/>
    <x v="0"/>
    <n v="1"/>
    <x v="2"/>
    <s v="Single"/>
    <n v="53320"/>
    <n v="1"/>
    <n v="23"/>
    <n v="1"/>
    <n v="0"/>
    <n v="2"/>
    <n v="0"/>
    <n v="0"/>
    <n v="0"/>
    <n v="1"/>
    <n v="4"/>
    <x v="0"/>
    <x v="2"/>
    <n v="3"/>
    <n v="4"/>
    <s v="Left"/>
    <x v="0"/>
    <x v="0"/>
    <n v="1"/>
  </r>
  <r>
    <n v="18"/>
    <s v="Yes"/>
    <s v="Non-Travel"/>
    <x v="0"/>
    <n v="2"/>
    <n v="4"/>
    <s v="Medical"/>
    <n v="571"/>
    <x v="0"/>
    <n v="3"/>
    <x v="4"/>
    <s v="Single"/>
    <n v="109650"/>
    <n v="1"/>
    <n v="18"/>
    <n v="0"/>
    <n v="0"/>
    <n v="5"/>
    <n v="0"/>
    <n v="0"/>
    <n v="0"/>
    <n v="1"/>
    <n v="3"/>
    <x v="0"/>
    <x v="0"/>
    <n v="4"/>
    <n v="3"/>
    <s v="Left"/>
    <x v="0"/>
    <x v="0"/>
    <n v="1"/>
  </r>
  <r>
    <n v="18"/>
    <s v="Yes"/>
    <s v="Non-Travel"/>
    <x v="0"/>
    <n v="2"/>
    <n v="4"/>
    <s v="Medical"/>
    <n v="2041"/>
    <x v="0"/>
    <n v="3"/>
    <x v="4"/>
    <s v="Single"/>
    <n v="109650"/>
    <n v="1"/>
    <n v="18"/>
    <n v="0"/>
    <n v="0"/>
    <n v="5"/>
    <n v="0"/>
    <n v="0"/>
    <n v="0"/>
    <n v="1"/>
    <n v="3"/>
    <x v="0"/>
    <x v="0"/>
    <n v="4"/>
    <n v="3"/>
    <s v="Left"/>
    <x v="0"/>
    <x v="0"/>
    <n v="1"/>
  </r>
  <r>
    <n v="18"/>
    <s v="Yes"/>
    <s v="Non-Travel"/>
    <x v="0"/>
    <n v="2"/>
    <n v="4"/>
    <s v="Medical"/>
    <n v="3511"/>
    <x v="0"/>
    <n v="3"/>
    <x v="4"/>
    <s v="Single"/>
    <n v="109650"/>
    <n v="1"/>
    <n v="18"/>
    <n v="0"/>
    <n v="0"/>
    <n v="5"/>
    <n v="0"/>
    <n v="0"/>
    <n v="0"/>
    <n v="1"/>
    <n v="3"/>
    <x v="0"/>
    <x v="0"/>
    <n v="4"/>
    <n v="3"/>
    <s v="Left"/>
    <x v="0"/>
    <x v="0"/>
    <n v="1"/>
  </r>
  <r>
    <n v="21"/>
    <s v="No"/>
    <s v="Travel_Rarely"/>
    <x v="1"/>
    <n v="2"/>
    <n v="3"/>
    <s v="Life Sciences"/>
    <n v="1236"/>
    <x v="0"/>
    <n v="2"/>
    <x v="5"/>
    <s v="Single"/>
    <n v="137570"/>
    <n v="1"/>
    <n v="12"/>
    <n v="1"/>
    <n v="0"/>
    <n v="3"/>
    <n v="0"/>
    <n v="0"/>
    <n v="0"/>
    <n v="1"/>
    <n v="3"/>
    <x v="1"/>
    <x v="0"/>
    <n v="3"/>
    <n v="3"/>
    <s v="Active"/>
    <x v="0"/>
    <x v="0"/>
    <n v="0"/>
  </r>
  <r>
    <n v="21"/>
    <s v="No"/>
    <s v="Travel_Rarely"/>
    <x v="1"/>
    <n v="2"/>
    <n v="3"/>
    <s v="Life Sciences"/>
    <n v="2706"/>
    <x v="0"/>
    <n v="2"/>
    <x v="5"/>
    <s v="Single"/>
    <n v="137570"/>
    <n v="1"/>
    <n v="12"/>
    <n v="1"/>
    <n v="0"/>
    <n v="3"/>
    <n v="0"/>
    <n v="0"/>
    <n v="0"/>
    <n v="1"/>
    <n v="3"/>
    <x v="1"/>
    <x v="0"/>
    <n v="3"/>
    <n v="3"/>
    <s v="Active"/>
    <x v="0"/>
    <x v="0"/>
    <n v="0"/>
  </r>
  <r>
    <n v="21"/>
    <s v="No"/>
    <s v="Travel_Rarely"/>
    <x v="1"/>
    <n v="2"/>
    <n v="3"/>
    <s v="Life Sciences"/>
    <n v="4176"/>
    <x v="0"/>
    <n v="2"/>
    <x v="5"/>
    <s v="Single"/>
    <n v="137570"/>
    <n v="1"/>
    <n v="12"/>
    <n v="1"/>
    <n v="0"/>
    <n v="3"/>
    <n v="0"/>
    <n v="0"/>
    <n v="0"/>
    <n v="1"/>
    <n v="3"/>
    <x v="1"/>
    <x v="0"/>
    <n v="3"/>
    <n v="3"/>
    <s v="Active"/>
    <x v="0"/>
    <x v="0"/>
    <n v="0"/>
  </r>
  <r>
    <n v="18"/>
    <s v="No"/>
    <s v="Non-Travel"/>
    <x v="0"/>
    <n v="2"/>
    <n v="3"/>
    <s v="Life Sciences"/>
    <n v="1054"/>
    <x v="0"/>
    <n v="3"/>
    <x v="6"/>
    <s v="Single"/>
    <n v="186060"/>
    <n v="1"/>
    <n v="24"/>
    <n v="2"/>
    <n v="0"/>
    <n v="4"/>
    <n v="0"/>
    <n v="0"/>
    <n v="0"/>
    <n v="1"/>
    <n v="2"/>
    <x v="0"/>
    <x v="3"/>
    <n v="3"/>
    <n v="4"/>
    <s v="Active"/>
    <x v="0"/>
    <x v="0"/>
    <n v="0"/>
  </r>
  <r>
    <n v="18"/>
    <s v="No"/>
    <s v="Non-Travel"/>
    <x v="0"/>
    <n v="2"/>
    <n v="3"/>
    <s v="Life Sciences"/>
    <n v="2524"/>
    <x v="0"/>
    <n v="3"/>
    <x v="6"/>
    <s v="Single"/>
    <n v="186060"/>
    <n v="1"/>
    <n v="24"/>
    <n v="2"/>
    <n v="0"/>
    <n v="4"/>
    <n v="0"/>
    <n v="0"/>
    <n v="0"/>
    <n v="1"/>
    <n v="2"/>
    <x v="0"/>
    <x v="3"/>
    <n v="3"/>
    <n v="4"/>
    <s v="Active"/>
    <x v="0"/>
    <x v="0"/>
    <n v="0"/>
  </r>
  <r>
    <n v="18"/>
    <s v="No"/>
    <s v="Non-Travel"/>
    <x v="0"/>
    <n v="2"/>
    <n v="3"/>
    <s v="Life Sciences"/>
    <n v="3994"/>
    <x v="0"/>
    <n v="3"/>
    <x v="6"/>
    <s v="Single"/>
    <n v="186060"/>
    <n v="1"/>
    <n v="24"/>
    <n v="2"/>
    <n v="0"/>
    <n v="4"/>
    <n v="0"/>
    <n v="0"/>
    <n v="0"/>
    <n v="1"/>
    <n v="2"/>
    <x v="0"/>
    <x v="3"/>
    <n v="3"/>
    <n v="4"/>
    <s v="Active"/>
    <x v="0"/>
    <x v="0"/>
    <n v="0"/>
  </r>
  <r>
    <n v="22"/>
    <s v="Yes"/>
    <s v="Travel_Frequently"/>
    <x v="0"/>
    <n v="22"/>
    <n v="4"/>
    <s v="Medical"/>
    <n v="603"/>
    <x v="0"/>
    <n v="1"/>
    <x v="6"/>
    <s v="Married"/>
    <n v="26540"/>
    <n v="0"/>
    <n v="24"/>
    <n v="0"/>
    <n v="1"/>
    <n v="5"/>
    <n v="0"/>
    <n v="0"/>
    <n v="0"/>
    <n v="1"/>
    <n v="3"/>
    <x v="1"/>
    <x v="0"/>
    <n v="2"/>
    <n v="4"/>
    <s v="Left"/>
    <x v="0"/>
    <x v="0"/>
    <n v="1"/>
  </r>
  <r>
    <n v="22"/>
    <s v="Yes"/>
    <s v="Travel_Frequently"/>
    <x v="0"/>
    <n v="22"/>
    <n v="4"/>
    <s v="Medical"/>
    <n v="2073"/>
    <x v="0"/>
    <n v="1"/>
    <x v="6"/>
    <s v="Married"/>
    <n v="26540"/>
    <n v="0"/>
    <n v="24"/>
    <n v="0"/>
    <n v="1"/>
    <n v="5"/>
    <n v="0"/>
    <n v="0"/>
    <n v="0"/>
    <n v="1"/>
    <n v="3"/>
    <x v="1"/>
    <x v="0"/>
    <n v="2"/>
    <n v="4"/>
    <s v="Left"/>
    <x v="0"/>
    <x v="0"/>
    <n v="1"/>
  </r>
  <r>
    <n v="22"/>
    <s v="Yes"/>
    <s v="Travel_Frequently"/>
    <x v="0"/>
    <n v="22"/>
    <n v="4"/>
    <s v="Medical"/>
    <n v="3543"/>
    <x v="0"/>
    <n v="1"/>
    <x v="6"/>
    <s v="Married"/>
    <n v="26540"/>
    <n v="0"/>
    <n v="24"/>
    <n v="0"/>
    <n v="1"/>
    <n v="5"/>
    <n v="0"/>
    <n v="0"/>
    <n v="0"/>
    <n v="1"/>
    <n v="3"/>
    <x v="1"/>
    <x v="0"/>
    <n v="2"/>
    <n v="4"/>
    <s v="Left"/>
    <x v="0"/>
    <x v="0"/>
    <n v="1"/>
  </r>
  <r>
    <n v="19"/>
    <s v="Yes"/>
    <s v="Travel_Frequently"/>
    <x v="0"/>
    <n v="10"/>
    <n v="2"/>
    <s v="Life Sciences"/>
    <n v="1384"/>
    <x v="0"/>
    <n v="2"/>
    <x v="7"/>
    <s v="Single"/>
    <n v="41870"/>
    <n v="0"/>
    <n v="22"/>
    <n v="1"/>
    <n v="1"/>
    <n v="4"/>
    <n v="0"/>
    <n v="0"/>
    <n v="0"/>
    <n v="1"/>
    <n v="3"/>
    <x v="3"/>
    <x v="1"/>
    <n v="3"/>
    <n v="4"/>
    <s v="Left"/>
    <x v="0"/>
    <x v="0"/>
    <n v="1"/>
  </r>
  <r>
    <n v="19"/>
    <s v="Yes"/>
    <s v="Travel_Frequently"/>
    <x v="0"/>
    <n v="10"/>
    <n v="2"/>
    <s v="Life Sciences"/>
    <n v="2854"/>
    <x v="0"/>
    <n v="2"/>
    <x v="7"/>
    <s v="Single"/>
    <n v="41870"/>
    <n v="0"/>
    <n v="22"/>
    <n v="1"/>
    <n v="1"/>
    <n v="4"/>
    <n v="0"/>
    <n v="0"/>
    <n v="0"/>
    <n v="1"/>
    <n v="3"/>
    <x v="3"/>
    <x v="1"/>
    <n v="3"/>
    <n v="4"/>
    <s v="Left"/>
    <x v="0"/>
    <x v="0"/>
    <n v="1"/>
  </r>
  <r>
    <n v="19"/>
    <s v="Yes"/>
    <s v="Travel_Frequently"/>
    <x v="0"/>
    <n v="10"/>
    <n v="2"/>
    <s v="Life Sciences"/>
    <n v="4324"/>
    <x v="0"/>
    <n v="2"/>
    <x v="7"/>
    <s v="Single"/>
    <n v="41870"/>
    <n v="0"/>
    <n v="22"/>
    <n v="1"/>
    <n v="1"/>
    <n v="4"/>
    <n v="0"/>
    <n v="0"/>
    <n v="0"/>
    <n v="1"/>
    <n v="3"/>
    <x v="3"/>
    <x v="1"/>
    <n v="3"/>
    <n v="4"/>
    <s v="Left"/>
    <x v="0"/>
    <x v="0"/>
    <n v="1"/>
  </r>
  <r>
    <n v="23"/>
    <s v="Yes"/>
    <s v="Travel_Rarely"/>
    <x v="1"/>
    <n v="2"/>
    <n v="3"/>
    <s v="Medical"/>
    <n v="328"/>
    <x v="1"/>
    <n v="4"/>
    <x v="5"/>
    <s v="Married"/>
    <n v="45590"/>
    <n v="1"/>
    <n v="18"/>
    <n v="1"/>
    <n v="1"/>
    <n v="2"/>
    <n v="0"/>
    <n v="0"/>
    <n v="0"/>
    <n v="1"/>
    <n v="3"/>
    <x v="3"/>
    <x v="0"/>
    <n v="2"/>
    <n v="3"/>
    <s v="Left"/>
    <x v="0"/>
    <x v="0"/>
    <n v="1"/>
  </r>
  <r>
    <n v="23"/>
    <s v="Yes"/>
    <s v="Travel_Rarely"/>
    <x v="1"/>
    <n v="2"/>
    <n v="3"/>
    <s v="Medical"/>
    <n v="1798"/>
    <x v="1"/>
    <n v="4"/>
    <x v="5"/>
    <s v="Married"/>
    <n v="45590"/>
    <n v="1"/>
    <n v="18"/>
    <n v="1"/>
    <n v="1"/>
    <n v="2"/>
    <n v="0"/>
    <n v="0"/>
    <n v="0"/>
    <n v="1"/>
    <n v="3"/>
    <x v="3"/>
    <x v="0"/>
    <n v="2"/>
    <n v="3"/>
    <s v="Left"/>
    <x v="0"/>
    <x v="0"/>
    <n v="1"/>
  </r>
  <r>
    <n v="23"/>
    <s v="Yes"/>
    <s v="Travel_Rarely"/>
    <x v="1"/>
    <n v="2"/>
    <n v="3"/>
    <s v="Medical"/>
    <n v="3268"/>
    <x v="1"/>
    <n v="4"/>
    <x v="5"/>
    <s v="Married"/>
    <n v="45590"/>
    <n v="1"/>
    <n v="18"/>
    <n v="1"/>
    <n v="1"/>
    <n v="2"/>
    <n v="0"/>
    <n v="0"/>
    <n v="0"/>
    <n v="1"/>
    <n v="3"/>
    <x v="3"/>
    <x v="0"/>
    <n v="2"/>
    <n v="3"/>
    <s v="Left"/>
    <x v="0"/>
    <x v="0"/>
    <n v="1"/>
  </r>
  <r>
    <n v="22"/>
    <s v="No"/>
    <s v="Travel_Rarely"/>
    <x v="0"/>
    <n v="2"/>
    <n v="1"/>
    <s v="Life Sciences"/>
    <n v="1322"/>
    <x v="0"/>
    <n v="1"/>
    <x v="6"/>
    <s v="Single"/>
    <n v="193310"/>
    <n v="1"/>
    <n v="12"/>
    <n v="1"/>
    <n v="1"/>
    <n v="2"/>
    <n v="0"/>
    <n v="0"/>
    <n v="0"/>
    <n v="1"/>
    <n v="2"/>
    <x v="1"/>
    <x v="0"/>
    <n v="3"/>
    <n v="3"/>
    <s v="Active"/>
    <x v="0"/>
    <x v="0"/>
    <n v="0"/>
  </r>
  <r>
    <n v="22"/>
    <s v="No"/>
    <s v="Travel_Rarely"/>
    <x v="0"/>
    <n v="2"/>
    <n v="1"/>
    <s v="Life Sciences"/>
    <n v="2792"/>
    <x v="0"/>
    <n v="1"/>
    <x v="6"/>
    <s v="Single"/>
    <n v="193310"/>
    <n v="1"/>
    <n v="12"/>
    <n v="1"/>
    <n v="1"/>
    <n v="2"/>
    <n v="0"/>
    <n v="0"/>
    <n v="0"/>
    <n v="1"/>
    <n v="2"/>
    <x v="1"/>
    <x v="0"/>
    <n v="3"/>
    <n v="3"/>
    <s v="Active"/>
    <x v="0"/>
    <x v="0"/>
    <n v="0"/>
  </r>
  <r>
    <n v="22"/>
    <s v="No"/>
    <s v="Travel_Rarely"/>
    <x v="0"/>
    <n v="2"/>
    <n v="1"/>
    <s v="Life Sciences"/>
    <n v="4262"/>
    <x v="0"/>
    <n v="1"/>
    <x v="6"/>
    <s v="Single"/>
    <n v="193310"/>
    <n v="1"/>
    <n v="12"/>
    <n v="1"/>
    <n v="1"/>
    <n v="2"/>
    <n v="0"/>
    <n v="0"/>
    <n v="0"/>
    <n v="1"/>
    <n v="2"/>
    <x v="1"/>
    <x v="0"/>
    <n v="3"/>
    <n v="3"/>
    <s v="Active"/>
    <x v="0"/>
    <x v="0"/>
    <n v="0"/>
  </r>
  <r>
    <n v="29"/>
    <s v="Yes"/>
    <s v="Travel_Rarely"/>
    <x v="2"/>
    <n v="3"/>
    <n v="5"/>
    <s v="Life Sciences"/>
    <n v="454"/>
    <x v="0"/>
    <n v="1"/>
    <x v="0"/>
    <s v="Single"/>
    <n v="27230"/>
    <n v="6"/>
    <n v="11"/>
    <n v="1"/>
    <n v="3"/>
    <n v="2"/>
    <n v="0"/>
    <n v="0"/>
    <n v="0"/>
    <n v="1"/>
    <n v="4"/>
    <x v="3"/>
    <x v="0"/>
    <n v="2"/>
    <n v="3"/>
    <s v="Left"/>
    <x v="1"/>
    <x v="0"/>
    <n v="1"/>
  </r>
  <r>
    <n v="29"/>
    <s v="Yes"/>
    <s v="Travel_Rarely"/>
    <x v="2"/>
    <n v="3"/>
    <n v="5"/>
    <s v="Life Sciences"/>
    <n v="1924"/>
    <x v="0"/>
    <n v="1"/>
    <x v="0"/>
    <s v="Single"/>
    <n v="27230"/>
    <n v="6"/>
    <n v="11"/>
    <n v="1"/>
    <n v="3"/>
    <n v="2"/>
    <n v="0"/>
    <n v="0"/>
    <n v="0"/>
    <n v="1"/>
    <n v="4"/>
    <x v="3"/>
    <x v="0"/>
    <n v="2"/>
    <n v="3"/>
    <s v="Left"/>
    <x v="1"/>
    <x v="0"/>
    <n v="1"/>
  </r>
  <r>
    <n v="29"/>
    <s v="Yes"/>
    <s v="Travel_Rarely"/>
    <x v="2"/>
    <n v="3"/>
    <n v="5"/>
    <s v="Life Sciences"/>
    <n v="3394"/>
    <x v="0"/>
    <n v="1"/>
    <x v="0"/>
    <s v="Single"/>
    <n v="27230"/>
    <n v="6"/>
    <n v="11"/>
    <n v="1"/>
    <n v="3"/>
    <n v="2"/>
    <n v="0"/>
    <n v="0"/>
    <n v="0"/>
    <n v="1"/>
    <n v="4"/>
    <x v="3"/>
    <x v="0"/>
    <n v="2"/>
    <n v="3"/>
    <s v="Left"/>
    <x v="1"/>
    <x v="0"/>
    <n v="1"/>
  </r>
  <r>
    <n v="23"/>
    <s v="No"/>
    <s v="Travel_Rarely"/>
    <x v="0"/>
    <n v="10"/>
    <n v="3"/>
    <s v="Medical"/>
    <n v="1299"/>
    <x v="0"/>
    <n v="2"/>
    <x v="4"/>
    <s v="Divorced"/>
    <n v="64390"/>
    <n v="3"/>
    <n v="22"/>
    <n v="3"/>
    <n v="3"/>
    <n v="2"/>
    <n v="0"/>
    <n v="0"/>
    <n v="0"/>
    <n v="1"/>
    <n v="3"/>
    <x v="3"/>
    <x v="0"/>
    <n v="3"/>
    <n v="4"/>
    <s v="Active"/>
    <x v="0"/>
    <x v="0"/>
    <n v="0"/>
  </r>
  <r>
    <n v="23"/>
    <s v="No"/>
    <s v="Travel_Rarely"/>
    <x v="0"/>
    <n v="10"/>
    <n v="3"/>
    <s v="Medical"/>
    <n v="2769"/>
    <x v="0"/>
    <n v="2"/>
    <x v="4"/>
    <s v="Divorced"/>
    <n v="64390"/>
    <n v="3"/>
    <n v="22"/>
    <n v="3"/>
    <n v="3"/>
    <n v="2"/>
    <n v="0"/>
    <n v="0"/>
    <n v="0"/>
    <n v="1"/>
    <n v="3"/>
    <x v="3"/>
    <x v="0"/>
    <n v="3"/>
    <n v="4"/>
    <s v="Active"/>
    <x v="0"/>
    <x v="0"/>
    <n v="0"/>
  </r>
  <r>
    <n v="23"/>
    <s v="No"/>
    <s v="Travel_Rarely"/>
    <x v="0"/>
    <n v="10"/>
    <n v="3"/>
    <s v="Medical"/>
    <n v="4239"/>
    <x v="0"/>
    <n v="2"/>
    <x v="4"/>
    <s v="Divorced"/>
    <n v="64390"/>
    <n v="3"/>
    <n v="22"/>
    <n v="3"/>
    <n v="3"/>
    <n v="2"/>
    <n v="0"/>
    <n v="0"/>
    <n v="0"/>
    <n v="1"/>
    <n v="3"/>
    <x v="3"/>
    <x v="0"/>
    <n v="3"/>
    <n v="4"/>
    <s v="Active"/>
    <x v="0"/>
    <x v="0"/>
    <n v="0"/>
  </r>
  <r>
    <n v="32"/>
    <s v="No"/>
    <s v="Travel_Frequently"/>
    <x v="1"/>
    <n v="9"/>
    <n v="4"/>
    <s v="Life Sciences"/>
    <n v="1062"/>
    <x v="0"/>
    <n v="4"/>
    <x v="0"/>
    <s v="Single"/>
    <n v="43270"/>
    <n v="8"/>
    <n v="13"/>
    <n v="0"/>
    <n v="4"/>
    <n v="4"/>
    <n v="0"/>
    <n v="0"/>
    <n v="0"/>
    <n v="1"/>
    <n v="4"/>
    <x v="1"/>
    <x v="1"/>
    <n v="3"/>
    <n v="3"/>
    <s v="Active"/>
    <x v="1"/>
    <x v="0"/>
    <n v="0"/>
  </r>
  <r>
    <n v="32"/>
    <s v="No"/>
    <s v="Travel_Frequently"/>
    <x v="1"/>
    <n v="9"/>
    <n v="4"/>
    <s v="Life Sciences"/>
    <n v="2532"/>
    <x v="0"/>
    <n v="4"/>
    <x v="0"/>
    <s v="Single"/>
    <n v="43270"/>
    <n v="8"/>
    <n v="13"/>
    <n v="0"/>
    <n v="4"/>
    <n v="4"/>
    <n v="0"/>
    <n v="0"/>
    <n v="0"/>
    <n v="1"/>
    <n v="4"/>
    <x v="1"/>
    <x v="1"/>
    <n v="3"/>
    <n v="3"/>
    <s v="Active"/>
    <x v="1"/>
    <x v="0"/>
    <n v="0"/>
  </r>
  <r>
    <n v="32"/>
    <s v="No"/>
    <s v="Travel_Frequently"/>
    <x v="1"/>
    <n v="9"/>
    <n v="4"/>
    <s v="Life Sciences"/>
    <n v="4002"/>
    <x v="0"/>
    <n v="4"/>
    <x v="0"/>
    <s v="Single"/>
    <n v="43270"/>
    <n v="8"/>
    <n v="13"/>
    <n v="0"/>
    <n v="4"/>
    <n v="4"/>
    <n v="0"/>
    <n v="0"/>
    <n v="0"/>
    <n v="1"/>
    <n v="4"/>
    <x v="1"/>
    <x v="1"/>
    <n v="3"/>
    <n v="3"/>
    <s v="Active"/>
    <x v="1"/>
    <x v="0"/>
    <n v="0"/>
  </r>
  <r>
    <n v="24"/>
    <s v="Yes"/>
    <s v="Travel_Frequently"/>
    <x v="1"/>
    <n v="3"/>
    <n v="3"/>
    <s v="Life Sciences"/>
    <n v="803"/>
    <x v="0"/>
    <n v="2"/>
    <x v="3"/>
    <s v="Single"/>
    <n v="76540"/>
    <n v="2"/>
    <n v="17"/>
    <n v="1"/>
    <n v="4"/>
    <n v="3"/>
    <n v="0"/>
    <n v="0"/>
    <n v="0"/>
    <n v="1"/>
    <n v="2"/>
    <x v="3"/>
    <x v="2"/>
    <n v="2"/>
    <n v="3"/>
    <s v="Left"/>
    <x v="0"/>
    <x v="0"/>
    <n v="1"/>
  </r>
  <r>
    <n v="24"/>
    <s v="Yes"/>
    <s v="Travel_Frequently"/>
    <x v="1"/>
    <n v="3"/>
    <n v="3"/>
    <s v="Life Sciences"/>
    <n v="2273"/>
    <x v="0"/>
    <n v="2"/>
    <x v="3"/>
    <s v="Single"/>
    <n v="76540"/>
    <n v="2"/>
    <n v="17"/>
    <n v="1"/>
    <n v="4"/>
    <n v="3"/>
    <n v="0"/>
    <n v="0"/>
    <n v="0"/>
    <n v="1"/>
    <n v="2"/>
    <x v="3"/>
    <x v="2"/>
    <n v="2"/>
    <n v="3"/>
    <s v="Left"/>
    <x v="0"/>
    <x v="0"/>
    <n v="1"/>
  </r>
  <r>
    <n v="24"/>
    <s v="Yes"/>
    <s v="Travel_Frequently"/>
    <x v="1"/>
    <n v="3"/>
    <n v="3"/>
    <s v="Life Sciences"/>
    <n v="3743"/>
    <x v="0"/>
    <n v="2"/>
    <x v="3"/>
    <s v="Single"/>
    <n v="76540"/>
    <n v="2"/>
    <n v="17"/>
    <n v="1"/>
    <n v="4"/>
    <n v="3"/>
    <n v="0"/>
    <n v="0"/>
    <n v="0"/>
    <n v="1"/>
    <n v="2"/>
    <x v="3"/>
    <x v="2"/>
    <n v="2"/>
    <n v="3"/>
    <s v="Left"/>
    <x v="0"/>
    <x v="0"/>
    <n v="1"/>
  </r>
  <r>
    <n v="40"/>
    <s v="No"/>
    <s v="Travel_Frequently"/>
    <x v="1"/>
    <n v="9"/>
    <n v="3"/>
    <s v="Medical"/>
    <n v="609"/>
    <x v="0"/>
    <n v="1"/>
    <x v="5"/>
    <s v="Married"/>
    <n v="45230"/>
    <n v="5"/>
    <n v="16"/>
    <n v="1"/>
    <n v="5"/>
    <n v="5"/>
    <n v="0"/>
    <n v="0"/>
    <n v="0"/>
    <n v="1"/>
    <n v="2"/>
    <x v="2"/>
    <x v="0"/>
    <n v="4"/>
    <n v="3"/>
    <s v="Active"/>
    <x v="2"/>
    <x v="0"/>
    <n v="0"/>
  </r>
  <r>
    <n v="40"/>
    <s v="No"/>
    <s v="Travel_Frequently"/>
    <x v="1"/>
    <n v="9"/>
    <n v="3"/>
    <s v="Medical"/>
    <n v="2079"/>
    <x v="0"/>
    <n v="1"/>
    <x v="5"/>
    <s v="Married"/>
    <n v="45230"/>
    <n v="5"/>
    <n v="16"/>
    <n v="1"/>
    <n v="5"/>
    <n v="5"/>
    <n v="0"/>
    <n v="0"/>
    <n v="0"/>
    <n v="1"/>
    <n v="2"/>
    <x v="2"/>
    <x v="0"/>
    <n v="4"/>
    <n v="3"/>
    <s v="Active"/>
    <x v="2"/>
    <x v="0"/>
    <n v="0"/>
  </r>
  <r>
    <n v="40"/>
    <s v="No"/>
    <s v="Travel_Frequently"/>
    <x v="1"/>
    <n v="9"/>
    <n v="3"/>
    <s v="Medical"/>
    <n v="3549"/>
    <x v="0"/>
    <n v="1"/>
    <x v="5"/>
    <s v="Married"/>
    <n v="45230"/>
    <n v="5"/>
    <n v="16"/>
    <n v="1"/>
    <n v="5"/>
    <n v="5"/>
    <n v="0"/>
    <n v="0"/>
    <n v="0"/>
    <n v="1"/>
    <n v="2"/>
    <x v="2"/>
    <x v="0"/>
    <n v="4"/>
    <n v="3"/>
    <s v="Active"/>
    <x v="2"/>
    <x v="0"/>
    <n v="0"/>
  </r>
  <r>
    <n v="28"/>
    <s v="Yes"/>
    <s v="Travel_Rarely"/>
    <x v="0"/>
    <n v="11"/>
    <n v="2"/>
    <s v="Medical"/>
    <n v="7"/>
    <x v="0"/>
    <n v="2"/>
    <x v="0"/>
    <s v="Single"/>
    <n v="58130"/>
    <n v="2"/>
    <n v="20"/>
    <n v="1"/>
    <n v="5"/>
    <n v="2"/>
    <n v="0"/>
    <n v="0"/>
    <n v="0"/>
    <n v="1"/>
    <n v="1"/>
    <x v="0"/>
    <x v="3"/>
    <n v="3"/>
    <n v="4"/>
    <s v="Left"/>
    <x v="1"/>
    <x v="0"/>
    <n v="1"/>
  </r>
  <r>
    <n v="28"/>
    <s v="Yes"/>
    <s v="Travel_Rarely"/>
    <x v="0"/>
    <n v="11"/>
    <n v="2"/>
    <s v="Medical"/>
    <n v="1477"/>
    <x v="0"/>
    <n v="2"/>
    <x v="0"/>
    <s v="Single"/>
    <n v="58130"/>
    <n v="2"/>
    <n v="20"/>
    <n v="1"/>
    <n v="5"/>
    <n v="2"/>
    <n v="0"/>
    <n v="0"/>
    <n v="0"/>
    <n v="1"/>
    <n v="3"/>
    <x v="0"/>
    <x v="3"/>
    <n v="3"/>
    <n v="4"/>
    <s v="Left"/>
    <x v="1"/>
    <x v="0"/>
    <n v="1"/>
  </r>
  <r>
    <n v="28"/>
    <s v="Yes"/>
    <s v="Travel_Rarely"/>
    <x v="0"/>
    <n v="11"/>
    <n v="2"/>
    <s v="Medical"/>
    <n v="2947"/>
    <x v="0"/>
    <n v="2"/>
    <x v="0"/>
    <s v="Single"/>
    <n v="58130"/>
    <n v="2"/>
    <n v="20"/>
    <n v="1"/>
    <n v="5"/>
    <n v="2"/>
    <n v="0"/>
    <n v="0"/>
    <n v="0"/>
    <n v="1"/>
    <n v="1"/>
    <x v="0"/>
    <x v="3"/>
    <n v="3"/>
    <n v="4"/>
    <s v="Left"/>
    <x v="1"/>
    <x v="0"/>
    <n v="1"/>
  </r>
  <r>
    <n v="47"/>
    <s v="No"/>
    <s v="Travel_Frequently"/>
    <x v="1"/>
    <n v="1"/>
    <n v="3"/>
    <s v="Medical"/>
    <n v="90"/>
    <x v="1"/>
    <n v="2"/>
    <x v="4"/>
    <s v="Single"/>
    <n v="68340"/>
    <n v="3"/>
    <n v="16"/>
    <n v="1"/>
    <n v="5"/>
    <n v="2"/>
    <n v="0"/>
    <n v="0"/>
    <n v="0"/>
    <n v="1"/>
    <n v="2"/>
    <x v="0"/>
    <x v="0"/>
    <n v="4"/>
    <n v="3"/>
    <s v="Active"/>
    <x v="3"/>
    <x v="0"/>
    <n v="0"/>
  </r>
  <r>
    <n v="47"/>
    <s v="No"/>
    <s v="Travel_Frequently"/>
    <x v="1"/>
    <n v="1"/>
    <n v="3"/>
    <s v="Medical"/>
    <n v="1560"/>
    <x v="1"/>
    <n v="2"/>
    <x v="4"/>
    <s v="Single"/>
    <n v="68340"/>
    <n v="3"/>
    <n v="16"/>
    <n v="1"/>
    <n v="5"/>
    <n v="2"/>
    <n v="0"/>
    <n v="0"/>
    <n v="0"/>
    <n v="1"/>
    <n v="2"/>
    <x v="0"/>
    <x v="0"/>
    <n v="4"/>
    <n v="3"/>
    <s v="Active"/>
    <x v="3"/>
    <x v="0"/>
    <n v="0"/>
  </r>
  <r>
    <n v="47"/>
    <s v="No"/>
    <s v="Travel_Frequently"/>
    <x v="1"/>
    <n v="1"/>
    <n v="3"/>
    <s v="Medical"/>
    <n v="3030"/>
    <x v="1"/>
    <n v="2"/>
    <x v="4"/>
    <s v="Single"/>
    <n v="68340"/>
    <n v="3"/>
    <n v="16"/>
    <n v="1"/>
    <n v="5"/>
    <n v="2"/>
    <n v="0"/>
    <n v="0"/>
    <n v="0"/>
    <n v="1"/>
    <n v="2"/>
    <x v="0"/>
    <x v="0"/>
    <n v="4"/>
    <n v="3"/>
    <s v="Active"/>
    <x v="3"/>
    <x v="0"/>
    <n v="0"/>
  </r>
  <r>
    <n v="50"/>
    <s v="Yes"/>
    <s v="Travel_Frequently"/>
    <x v="0"/>
    <n v="1"/>
    <n v="4"/>
    <s v="Medical"/>
    <n v="544"/>
    <x v="0"/>
    <n v="2"/>
    <x v="3"/>
    <s v="Single"/>
    <n v="159920"/>
    <n v="3"/>
    <n v="14"/>
    <n v="0"/>
    <n v="5"/>
    <n v="3"/>
    <n v="0"/>
    <n v="0"/>
    <n v="0"/>
    <n v="1"/>
    <n v="4"/>
    <x v="0"/>
    <x v="0"/>
    <n v="3"/>
    <n v="3"/>
    <s v="Left"/>
    <x v="3"/>
    <x v="0"/>
    <n v="1"/>
  </r>
  <r>
    <n v="50"/>
    <s v="Yes"/>
    <s v="Travel_Frequently"/>
    <x v="0"/>
    <n v="1"/>
    <n v="4"/>
    <s v="Medical"/>
    <n v="2014"/>
    <x v="0"/>
    <n v="2"/>
    <x v="3"/>
    <s v="Single"/>
    <n v="159920"/>
    <n v="3"/>
    <n v="14"/>
    <n v="0"/>
    <n v="5"/>
    <n v="3"/>
    <n v="0"/>
    <n v="0"/>
    <n v="0"/>
    <n v="1"/>
    <n v="4"/>
    <x v="0"/>
    <x v="0"/>
    <n v="3"/>
    <n v="3"/>
    <s v="Left"/>
    <x v="3"/>
    <x v="0"/>
    <n v="1"/>
  </r>
  <r>
    <n v="50"/>
    <s v="Yes"/>
    <s v="Travel_Frequently"/>
    <x v="0"/>
    <n v="1"/>
    <n v="4"/>
    <s v="Medical"/>
    <n v="3484"/>
    <x v="0"/>
    <n v="2"/>
    <x v="3"/>
    <s v="Single"/>
    <n v="159920"/>
    <n v="3"/>
    <n v="14"/>
    <n v="0"/>
    <n v="5"/>
    <n v="3"/>
    <n v="0"/>
    <n v="0"/>
    <n v="0"/>
    <n v="1"/>
    <n v="4"/>
    <x v="0"/>
    <x v="0"/>
    <n v="3"/>
    <n v="3"/>
    <s v="Left"/>
    <x v="3"/>
    <x v="0"/>
    <n v="1"/>
  </r>
  <r>
    <n v="34"/>
    <s v="No"/>
    <s v="Non-Travel"/>
    <x v="1"/>
    <n v="1"/>
    <n v="1"/>
    <s v="Marketing"/>
    <n v="546"/>
    <x v="1"/>
    <n v="2"/>
    <x v="1"/>
    <s v="Married"/>
    <n v="26960"/>
    <n v="3"/>
    <n v="23"/>
    <n v="0"/>
    <n v="6"/>
    <n v="3"/>
    <n v="0"/>
    <n v="0"/>
    <n v="0"/>
    <n v="1"/>
    <n v="3"/>
    <x v="1"/>
    <x v="0"/>
    <n v="3"/>
    <n v="4"/>
    <s v="Active"/>
    <x v="1"/>
    <x v="0"/>
    <n v="0"/>
  </r>
  <r>
    <n v="34"/>
    <s v="No"/>
    <s v="Non-Travel"/>
    <x v="1"/>
    <n v="1"/>
    <n v="1"/>
    <s v="Marketing"/>
    <n v="2016"/>
    <x v="1"/>
    <n v="2"/>
    <x v="1"/>
    <s v="Married"/>
    <n v="26960"/>
    <n v="3"/>
    <n v="23"/>
    <n v="0"/>
    <n v="6"/>
    <n v="3"/>
    <n v="0"/>
    <n v="0"/>
    <n v="0"/>
    <n v="1"/>
    <n v="3"/>
    <x v="1"/>
    <x v="0"/>
    <n v="3"/>
    <n v="4"/>
    <s v="Active"/>
    <x v="1"/>
    <x v="0"/>
    <n v="0"/>
  </r>
  <r>
    <n v="34"/>
    <s v="No"/>
    <s v="Non-Travel"/>
    <x v="1"/>
    <n v="1"/>
    <n v="1"/>
    <s v="Marketing"/>
    <n v="3486"/>
    <x v="1"/>
    <n v="2"/>
    <x v="1"/>
    <s v="Married"/>
    <n v="26960"/>
    <n v="3"/>
    <n v="23"/>
    <n v="0"/>
    <n v="6"/>
    <n v="3"/>
    <n v="0"/>
    <n v="0"/>
    <n v="0"/>
    <n v="1"/>
    <n v="3"/>
    <x v="1"/>
    <x v="0"/>
    <n v="3"/>
    <n v="4"/>
    <s v="Active"/>
    <x v="1"/>
    <x v="0"/>
    <n v="0"/>
  </r>
  <r>
    <n v="44"/>
    <s v="No"/>
    <s v="Non-Travel"/>
    <x v="0"/>
    <n v="20"/>
    <n v="3"/>
    <s v="Life Sciences"/>
    <n v="605"/>
    <x v="0"/>
    <n v="1"/>
    <x v="6"/>
    <s v="Single"/>
    <n v="45560"/>
    <n v="2"/>
    <n v="13"/>
    <n v="0"/>
    <n v="6"/>
    <n v="4"/>
    <n v="0"/>
    <n v="0"/>
    <n v="0"/>
    <n v="1"/>
    <n v="4"/>
    <x v="0"/>
    <x v="0"/>
    <n v="3"/>
    <n v="3"/>
    <s v="Active"/>
    <x v="2"/>
    <x v="0"/>
    <n v="0"/>
  </r>
  <r>
    <n v="44"/>
    <s v="No"/>
    <s v="Non-Travel"/>
    <x v="0"/>
    <n v="20"/>
    <n v="3"/>
    <s v="Life Sciences"/>
    <n v="2075"/>
    <x v="0"/>
    <n v="1"/>
    <x v="6"/>
    <s v="Single"/>
    <n v="45560"/>
    <n v="2"/>
    <n v="13"/>
    <n v="0"/>
    <n v="6"/>
    <n v="4"/>
    <n v="0"/>
    <n v="0"/>
    <n v="0"/>
    <n v="1"/>
    <n v="4"/>
    <x v="0"/>
    <x v="0"/>
    <n v="3"/>
    <n v="3"/>
    <s v="Active"/>
    <x v="2"/>
    <x v="0"/>
    <n v="0"/>
  </r>
  <r>
    <n v="44"/>
    <s v="No"/>
    <s v="Non-Travel"/>
    <x v="0"/>
    <n v="20"/>
    <n v="3"/>
    <s v="Life Sciences"/>
    <n v="3545"/>
    <x v="0"/>
    <n v="1"/>
    <x v="6"/>
    <s v="Single"/>
    <n v="45560"/>
    <n v="2"/>
    <n v="13"/>
    <n v="0"/>
    <n v="6"/>
    <n v="4"/>
    <n v="0"/>
    <n v="0"/>
    <n v="0"/>
    <n v="1"/>
    <n v="4"/>
    <x v="0"/>
    <x v="0"/>
    <n v="3"/>
    <n v="3"/>
    <s v="Active"/>
    <x v="2"/>
    <x v="0"/>
    <n v="0"/>
  </r>
  <r>
    <n v="56"/>
    <s v="No"/>
    <s v="Travel_Rarely"/>
    <x v="0"/>
    <n v="4"/>
    <n v="3"/>
    <s v="Technical Degree"/>
    <n v="1114"/>
    <x v="1"/>
    <n v="2"/>
    <x v="0"/>
    <s v="Married"/>
    <n v="198470"/>
    <n v="4"/>
    <n v="14"/>
    <n v="0"/>
    <n v="6"/>
    <n v="6"/>
    <n v="0"/>
    <n v="0"/>
    <n v="0"/>
    <n v="1"/>
    <n v="4"/>
    <x v="3"/>
    <x v="0"/>
    <n v="3"/>
    <n v="3"/>
    <s v="Active"/>
    <x v="4"/>
    <x v="0"/>
    <n v="0"/>
  </r>
  <r>
    <n v="56"/>
    <s v="No"/>
    <s v="Travel_Rarely"/>
    <x v="0"/>
    <n v="4"/>
    <n v="3"/>
    <s v="Technical Degree"/>
    <n v="2584"/>
    <x v="1"/>
    <n v="2"/>
    <x v="0"/>
    <s v="Married"/>
    <n v="198470"/>
    <n v="4"/>
    <n v="14"/>
    <n v="0"/>
    <n v="6"/>
    <n v="6"/>
    <n v="0"/>
    <n v="0"/>
    <n v="0"/>
    <n v="1"/>
    <n v="4"/>
    <x v="3"/>
    <x v="0"/>
    <n v="3"/>
    <n v="3"/>
    <s v="Active"/>
    <x v="4"/>
    <x v="0"/>
    <n v="0"/>
  </r>
  <r>
    <n v="56"/>
    <s v="No"/>
    <s v="Travel_Rarely"/>
    <x v="0"/>
    <n v="4"/>
    <n v="3"/>
    <s v="Technical Degree"/>
    <n v="4054"/>
    <x v="1"/>
    <n v="2"/>
    <x v="0"/>
    <s v="Married"/>
    <n v="198470"/>
    <n v="4"/>
    <n v="14"/>
    <n v="0"/>
    <n v="6"/>
    <n v="6"/>
    <n v="0"/>
    <n v="0"/>
    <n v="0"/>
    <n v="1"/>
    <n v="4"/>
    <x v="3"/>
    <x v="0"/>
    <n v="3"/>
    <n v="3"/>
    <s v="Active"/>
    <x v="4"/>
    <x v="0"/>
    <n v="0"/>
  </r>
  <r>
    <n v="37"/>
    <s v="Yes"/>
    <s v="Travel_Rarely"/>
    <x v="0"/>
    <n v="2"/>
    <n v="3"/>
    <s v="Life Sciences"/>
    <n v="1215"/>
    <x v="0"/>
    <n v="1"/>
    <x v="0"/>
    <s v="Single"/>
    <n v="56470"/>
    <n v="6"/>
    <n v="19"/>
    <n v="0"/>
    <n v="7"/>
    <n v="2"/>
    <n v="0"/>
    <n v="0"/>
    <n v="0"/>
    <n v="1"/>
    <n v="4"/>
    <x v="0"/>
    <x v="0"/>
    <n v="3"/>
    <n v="3"/>
    <s v="Left"/>
    <x v="2"/>
    <x v="0"/>
    <n v="1"/>
  </r>
  <r>
    <n v="37"/>
    <s v="Yes"/>
    <s v="Travel_Rarely"/>
    <x v="0"/>
    <n v="2"/>
    <n v="3"/>
    <s v="Life Sciences"/>
    <n v="2685"/>
    <x v="0"/>
    <n v="1"/>
    <x v="0"/>
    <s v="Single"/>
    <n v="56470"/>
    <n v="6"/>
    <n v="19"/>
    <n v="0"/>
    <n v="7"/>
    <n v="2"/>
    <n v="0"/>
    <n v="0"/>
    <n v="0"/>
    <n v="1"/>
    <n v="4"/>
    <x v="0"/>
    <x v="0"/>
    <n v="3"/>
    <n v="3"/>
    <s v="Left"/>
    <x v="2"/>
    <x v="0"/>
    <n v="1"/>
  </r>
  <r>
    <n v="37"/>
    <s v="Yes"/>
    <s v="Travel_Rarely"/>
    <x v="0"/>
    <n v="2"/>
    <n v="3"/>
    <s v="Life Sciences"/>
    <n v="4155"/>
    <x v="0"/>
    <n v="1"/>
    <x v="0"/>
    <s v="Single"/>
    <n v="56470"/>
    <n v="6"/>
    <n v="19"/>
    <n v="0"/>
    <n v="7"/>
    <n v="2"/>
    <n v="0"/>
    <n v="0"/>
    <n v="0"/>
    <n v="1"/>
    <n v="4"/>
    <x v="0"/>
    <x v="0"/>
    <n v="3"/>
    <n v="3"/>
    <s v="Left"/>
    <x v="2"/>
    <x v="0"/>
    <n v="1"/>
  </r>
  <r>
    <n v="34"/>
    <s v="No"/>
    <s v="Travel_Rarely"/>
    <x v="0"/>
    <n v="20"/>
    <n v="3"/>
    <s v="Medical"/>
    <n v="303"/>
    <x v="1"/>
    <n v="3"/>
    <x v="4"/>
    <s v="Divorced"/>
    <n v="57440"/>
    <n v="3"/>
    <n v="19"/>
    <n v="1"/>
    <n v="7"/>
    <n v="4"/>
    <n v="0"/>
    <n v="0"/>
    <n v="0"/>
    <n v="1"/>
    <n v="2"/>
    <x v="3"/>
    <x v="0"/>
    <n v="2"/>
    <n v="3"/>
    <s v="Active"/>
    <x v="1"/>
    <x v="0"/>
    <n v="0"/>
  </r>
  <r>
    <n v="34"/>
    <s v="No"/>
    <s v="Travel_Rarely"/>
    <x v="0"/>
    <n v="20"/>
    <n v="3"/>
    <s v="Medical"/>
    <n v="1773"/>
    <x v="1"/>
    <n v="3"/>
    <x v="4"/>
    <s v="Divorced"/>
    <n v="57440"/>
    <n v="3"/>
    <n v="19"/>
    <n v="1"/>
    <n v="7"/>
    <n v="4"/>
    <n v="0"/>
    <n v="0"/>
    <n v="0"/>
    <n v="1"/>
    <n v="2"/>
    <x v="3"/>
    <x v="0"/>
    <n v="2"/>
    <n v="3"/>
    <s v="Active"/>
    <x v="1"/>
    <x v="0"/>
    <n v="0"/>
  </r>
  <r>
    <n v="34"/>
    <s v="No"/>
    <s v="Travel_Rarely"/>
    <x v="0"/>
    <n v="20"/>
    <n v="3"/>
    <s v="Medical"/>
    <n v="3243"/>
    <x v="1"/>
    <n v="3"/>
    <x v="4"/>
    <s v="Divorced"/>
    <n v="57440"/>
    <n v="3"/>
    <n v="19"/>
    <n v="1"/>
    <n v="7"/>
    <n v="4"/>
    <n v="0"/>
    <n v="0"/>
    <n v="0"/>
    <n v="1"/>
    <n v="2"/>
    <x v="3"/>
    <x v="0"/>
    <n v="2"/>
    <n v="3"/>
    <s v="Active"/>
    <x v="1"/>
    <x v="0"/>
    <n v="0"/>
  </r>
  <r>
    <n v="38"/>
    <s v="No"/>
    <s v="Travel_Rarely"/>
    <x v="0"/>
    <n v="11"/>
    <n v="2"/>
    <s v="Life Sciences"/>
    <n v="945"/>
    <x v="0"/>
    <n v="1"/>
    <x v="0"/>
    <s v="Married"/>
    <n v="198450"/>
    <n v="7"/>
    <n v="11"/>
    <n v="1"/>
    <n v="7"/>
    <n v="3"/>
    <n v="0"/>
    <n v="0"/>
    <n v="0"/>
    <n v="1"/>
    <n v="4"/>
    <x v="0"/>
    <x v="2"/>
    <n v="3"/>
    <n v="3"/>
    <s v="Active"/>
    <x v="2"/>
    <x v="0"/>
    <n v="0"/>
  </r>
  <r>
    <n v="38"/>
    <s v="No"/>
    <s v="Travel_Rarely"/>
    <x v="0"/>
    <n v="11"/>
    <n v="2"/>
    <s v="Life Sciences"/>
    <n v="2415"/>
    <x v="0"/>
    <n v="1"/>
    <x v="0"/>
    <s v="Married"/>
    <n v="198450"/>
    <n v="7"/>
    <n v="11"/>
    <n v="1"/>
    <n v="7"/>
    <n v="3"/>
    <n v="0"/>
    <n v="0"/>
    <n v="0"/>
    <n v="1"/>
    <n v="4"/>
    <x v="0"/>
    <x v="2"/>
    <n v="3"/>
    <n v="3"/>
    <s v="Active"/>
    <x v="2"/>
    <x v="0"/>
    <n v="0"/>
  </r>
  <r>
    <n v="38"/>
    <s v="No"/>
    <s v="Travel_Rarely"/>
    <x v="0"/>
    <n v="11"/>
    <n v="2"/>
    <s v="Life Sciences"/>
    <n v="3885"/>
    <x v="0"/>
    <n v="1"/>
    <x v="0"/>
    <s v="Married"/>
    <n v="198450"/>
    <n v="7"/>
    <n v="11"/>
    <n v="1"/>
    <n v="7"/>
    <n v="3"/>
    <n v="0"/>
    <n v="0"/>
    <n v="0"/>
    <n v="1"/>
    <n v="4"/>
    <x v="0"/>
    <x v="2"/>
    <n v="3"/>
    <n v="3"/>
    <s v="Active"/>
    <x v="2"/>
    <x v="0"/>
    <n v="0"/>
  </r>
  <r>
    <n v="28"/>
    <s v="Yes"/>
    <s v="Travel_Frequently"/>
    <x v="1"/>
    <n v="1"/>
    <n v="3"/>
    <s v="Marketing"/>
    <n v="811"/>
    <x v="0"/>
    <n v="2"/>
    <x v="4"/>
    <s v="Single"/>
    <n v="17060"/>
    <n v="7"/>
    <n v="12"/>
    <n v="0"/>
    <n v="8"/>
    <n v="3"/>
    <n v="0"/>
    <n v="0"/>
    <n v="0"/>
    <n v="1"/>
    <n v="3"/>
    <x v="3"/>
    <x v="2"/>
    <n v="3"/>
    <n v="3"/>
    <s v="Left"/>
    <x v="1"/>
    <x v="0"/>
    <n v="1"/>
  </r>
  <r>
    <n v="28"/>
    <s v="Yes"/>
    <s v="Travel_Frequently"/>
    <x v="1"/>
    <n v="1"/>
    <n v="3"/>
    <s v="Marketing"/>
    <n v="2281"/>
    <x v="0"/>
    <n v="2"/>
    <x v="4"/>
    <s v="Single"/>
    <n v="17060"/>
    <n v="7"/>
    <n v="12"/>
    <n v="0"/>
    <n v="8"/>
    <n v="3"/>
    <n v="0"/>
    <n v="0"/>
    <n v="0"/>
    <n v="1"/>
    <n v="3"/>
    <x v="3"/>
    <x v="2"/>
    <n v="3"/>
    <n v="3"/>
    <s v="Left"/>
    <x v="1"/>
    <x v="0"/>
    <n v="1"/>
  </r>
  <r>
    <n v="28"/>
    <s v="Yes"/>
    <s v="Travel_Frequently"/>
    <x v="1"/>
    <n v="1"/>
    <n v="3"/>
    <s v="Marketing"/>
    <n v="3751"/>
    <x v="0"/>
    <n v="2"/>
    <x v="4"/>
    <s v="Single"/>
    <n v="17060"/>
    <n v="7"/>
    <n v="12"/>
    <n v="0"/>
    <n v="8"/>
    <n v="3"/>
    <n v="0"/>
    <n v="0"/>
    <n v="0"/>
    <n v="1"/>
    <n v="3"/>
    <x v="3"/>
    <x v="2"/>
    <n v="3"/>
    <n v="3"/>
    <s v="Left"/>
    <x v="1"/>
    <x v="0"/>
    <n v="1"/>
  </r>
  <r>
    <n v="38"/>
    <s v="No"/>
    <s v="Travel_Rarely"/>
    <x v="2"/>
    <n v="2"/>
    <n v="4"/>
    <s v="Medical"/>
    <n v="233"/>
    <x v="0"/>
    <n v="1"/>
    <x v="8"/>
    <s v="Single"/>
    <n v="20140"/>
    <n v="3"/>
    <n v="17"/>
    <n v="1"/>
    <n v="8"/>
    <n v="5"/>
    <n v="0"/>
    <n v="0"/>
    <n v="0"/>
    <n v="1"/>
    <n v="3"/>
    <x v="3"/>
    <x v="2"/>
    <n v="4"/>
    <n v="3"/>
    <s v="Active"/>
    <x v="2"/>
    <x v="0"/>
    <n v="0"/>
  </r>
  <r>
    <n v="38"/>
    <s v="No"/>
    <s v="Travel_Rarely"/>
    <x v="2"/>
    <n v="2"/>
    <n v="4"/>
    <s v="Medical"/>
    <n v="1703"/>
    <x v="0"/>
    <n v="1"/>
    <x v="8"/>
    <s v="Single"/>
    <n v="20140"/>
    <n v="3"/>
    <n v="17"/>
    <n v="1"/>
    <n v="8"/>
    <n v="5"/>
    <n v="0"/>
    <n v="0"/>
    <n v="0"/>
    <n v="1"/>
    <n v="3"/>
    <x v="3"/>
    <x v="2"/>
    <n v="4"/>
    <n v="3"/>
    <s v="Active"/>
    <x v="2"/>
    <x v="0"/>
    <n v="0"/>
  </r>
  <r>
    <n v="38"/>
    <s v="No"/>
    <s v="Travel_Rarely"/>
    <x v="2"/>
    <n v="2"/>
    <n v="4"/>
    <s v="Medical"/>
    <n v="3173"/>
    <x v="0"/>
    <n v="1"/>
    <x v="8"/>
    <s v="Single"/>
    <n v="20140"/>
    <n v="3"/>
    <n v="17"/>
    <n v="1"/>
    <n v="8"/>
    <n v="5"/>
    <n v="0"/>
    <n v="0"/>
    <n v="0"/>
    <n v="1"/>
    <n v="3"/>
    <x v="3"/>
    <x v="2"/>
    <n v="4"/>
    <n v="3"/>
    <s v="Active"/>
    <x v="2"/>
    <x v="0"/>
    <n v="0"/>
  </r>
  <r>
    <n v="26"/>
    <s v="No"/>
    <s v="Travel_Rarely"/>
    <x v="0"/>
    <n v="9"/>
    <n v="4"/>
    <s v="Medical"/>
    <n v="203"/>
    <x v="0"/>
    <n v="3"/>
    <x v="7"/>
    <s v="Divorced"/>
    <n v="26930"/>
    <n v="5"/>
    <n v="17"/>
    <n v="3"/>
    <n v="8"/>
    <n v="3"/>
    <n v="0"/>
    <n v="0"/>
    <n v="0"/>
    <n v="1"/>
    <n v="1"/>
    <x v="0"/>
    <x v="0"/>
    <n v="2"/>
    <n v="3"/>
    <s v="Active"/>
    <x v="1"/>
    <x v="0"/>
    <n v="0"/>
  </r>
  <r>
    <n v="26"/>
    <s v="No"/>
    <s v="Travel_Rarely"/>
    <x v="0"/>
    <n v="9"/>
    <n v="4"/>
    <s v="Medical"/>
    <n v="1673"/>
    <x v="0"/>
    <n v="3"/>
    <x v="7"/>
    <s v="Divorced"/>
    <n v="26930"/>
    <n v="5"/>
    <n v="17"/>
    <n v="3"/>
    <n v="8"/>
    <n v="3"/>
    <n v="0"/>
    <n v="0"/>
    <n v="0"/>
    <n v="1"/>
    <n v="1"/>
    <x v="0"/>
    <x v="0"/>
    <n v="2"/>
    <n v="3"/>
    <s v="Active"/>
    <x v="1"/>
    <x v="0"/>
    <n v="0"/>
  </r>
  <r>
    <n v="26"/>
    <s v="No"/>
    <s v="Travel_Rarely"/>
    <x v="0"/>
    <n v="9"/>
    <n v="4"/>
    <s v="Medical"/>
    <n v="3143"/>
    <x v="0"/>
    <n v="3"/>
    <x v="7"/>
    <s v="Divorced"/>
    <n v="26930"/>
    <n v="5"/>
    <n v="17"/>
    <n v="3"/>
    <n v="8"/>
    <n v="3"/>
    <n v="0"/>
    <n v="0"/>
    <n v="0"/>
    <n v="1"/>
    <n v="1"/>
    <x v="0"/>
    <x v="0"/>
    <n v="2"/>
    <n v="3"/>
    <s v="Active"/>
    <x v="1"/>
    <x v="0"/>
    <n v="0"/>
  </r>
  <r>
    <n v="42"/>
    <s v="No"/>
    <s v="Travel_Rarely"/>
    <x v="1"/>
    <n v="2"/>
    <n v="4"/>
    <s v="Medical"/>
    <n v="1068"/>
    <x v="1"/>
    <n v="2"/>
    <x v="1"/>
    <s v="Single"/>
    <n v="45390"/>
    <n v="4"/>
    <n v="17"/>
    <n v="1"/>
    <n v="8"/>
    <n v="5"/>
    <n v="0"/>
    <n v="0"/>
    <n v="0"/>
    <n v="1"/>
    <n v="4"/>
    <x v="0"/>
    <x v="0"/>
    <n v="3"/>
    <n v="3"/>
    <s v="Active"/>
    <x v="2"/>
    <x v="0"/>
    <n v="0"/>
  </r>
  <r>
    <n v="42"/>
    <s v="No"/>
    <s v="Travel_Rarely"/>
    <x v="1"/>
    <n v="2"/>
    <n v="4"/>
    <s v="Medical"/>
    <n v="2538"/>
    <x v="1"/>
    <n v="2"/>
    <x v="1"/>
    <s v="Single"/>
    <n v="45390"/>
    <n v="4"/>
    <n v="17"/>
    <n v="1"/>
    <n v="8"/>
    <n v="5"/>
    <n v="0"/>
    <n v="0"/>
    <n v="0"/>
    <n v="1"/>
    <n v="4"/>
    <x v="0"/>
    <x v="0"/>
    <n v="3"/>
    <n v="3"/>
    <s v="Active"/>
    <x v="2"/>
    <x v="0"/>
    <n v="0"/>
  </r>
  <r>
    <n v="42"/>
    <s v="No"/>
    <s v="Travel_Rarely"/>
    <x v="1"/>
    <n v="2"/>
    <n v="4"/>
    <s v="Medical"/>
    <n v="4008"/>
    <x v="1"/>
    <n v="2"/>
    <x v="1"/>
    <s v="Single"/>
    <n v="45390"/>
    <n v="4"/>
    <n v="17"/>
    <n v="1"/>
    <n v="8"/>
    <n v="5"/>
    <n v="0"/>
    <n v="0"/>
    <n v="0"/>
    <n v="1"/>
    <n v="4"/>
    <x v="0"/>
    <x v="0"/>
    <n v="3"/>
    <n v="3"/>
    <s v="Active"/>
    <x v="2"/>
    <x v="0"/>
    <n v="0"/>
  </r>
  <r>
    <n v="29"/>
    <s v="No"/>
    <s v="Travel_Rarely"/>
    <x v="0"/>
    <n v="18"/>
    <n v="3"/>
    <s v="Life Sciences"/>
    <n v="8"/>
    <x v="0"/>
    <n v="2"/>
    <x v="0"/>
    <s v="Married"/>
    <n v="31430"/>
    <n v="2"/>
    <n v="22"/>
    <n v="3"/>
    <n v="10"/>
    <n v="2"/>
    <n v="0"/>
    <n v="0"/>
    <n v="0"/>
    <n v="1"/>
    <n v="1"/>
    <x v="2"/>
    <x v="0"/>
    <n v="3"/>
    <n v="4"/>
    <s v="Active"/>
    <x v="1"/>
    <x v="0"/>
    <n v="0"/>
  </r>
  <r>
    <n v="29"/>
    <s v="No"/>
    <s v="Travel_Rarely"/>
    <x v="0"/>
    <n v="18"/>
    <n v="3"/>
    <s v="Life Sciences"/>
    <n v="1478"/>
    <x v="0"/>
    <n v="2"/>
    <x v="0"/>
    <s v="Married"/>
    <n v="31430"/>
    <n v="2"/>
    <n v="22"/>
    <n v="3"/>
    <n v="10"/>
    <n v="2"/>
    <n v="0"/>
    <n v="0"/>
    <n v="0"/>
    <n v="1"/>
    <n v="1"/>
    <x v="2"/>
    <x v="0"/>
    <n v="3"/>
    <n v="4"/>
    <s v="Active"/>
    <x v="1"/>
    <x v="0"/>
    <n v="0"/>
  </r>
  <r>
    <n v="29"/>
    <s v="No"/>
    <s v="Travel_Rarely"/>
    <x v="0"/>
    <n v="18"/>
    <n v="3"/>
    <s v="Life Sciences"/>
    <n v="2948"/>
    <x v="0"/>
    <n v="2"/>
    <x v="0"/>
    <s v="Married"/>
    <n v="31430"/>
    <n v="2"/>
    <n v="22"/>
    <n v="3"/>
    <n v="10"/>
    <n v="2"/>
    <n v="0"/>
    <n v="0"/>
    <n v="0"/>
    <n v="1"/>
    <n v="1"/>
    <x v="2"/>
    <x v="0"/>
    <n v="3"/>
    <n v="4"/>
    <s v="Active"/>
    <x v="1"/>
    <x v="0"/>
    <n v="0"/>
  </r>
  <r>
    <n v="42"/>
    <s v="No"/>
    <s v="Travel_Rarely"/>
    <x v="0"/>
    <n v="7"/>
    <n v="4"/>
    <s v="Other"/>
    <n v="1030"/>
    <x v="1"/>
    <n v="2"/>
    <x v="4"/>
    <s v="Married"/>
    <n v="57140"/>
    <n v="5"/>
    <n v="11"/>
    <n v="0"/>
    <n v="10"/>
    <n v="2"/>
    <n v="0"/>
    <n v="0"/>
    <n v="0"/>
    <n v="1"/>
    <n v="2"/>
    <x v="3"/>
    <x v="2"/>
    <n v="3"/>
    <n v="3"/>
    <s v="Active"/>
    <x v="2"/>
    <x v="0"/>
    <n v="0"/>
  </r>
  <r>
    <n v="42"/>
    <s v="No"/>
    <s v="Travel_Rarely"/>
    <x v="0"/>
    <n v="7"/>
    <n v="4"/>
    <s v="Other"/>
    <n v="2500"/>
    <x v="1"/>
    <n v="2"/>
    <x v="4"/>
    <s v="Married"/>
    <n v="57140"/>
    <n v="5"/>
    <n v="11"/>
    <n v="0"/>
    <n v="10"/>
    <n v="2"/>
    <n v="0"/>
    <n v="0"/>
    <n v="0"/>
    <n v="1"/>
    <n v="2"/>
    <x v="3"/>
    <x v="2"/>
    <n v="3"/>
    <n v="3"/>
    <s v="Active"/>
    <x v="2"/>
    <x v="0"/>
    <n v="0"/>
  </r>
  <r>
    <n v="42"/>
    <s v="No"/>
    <s v="Travel_Rarely"/>
    <x v="0"/>
    <n v="7"/>
    <n v="4"/>
    <s v="Other"/>
    <n v="3970"/>
    <x v="1"/>
    <n v="2"/>
    <x v="4"/>
    <s v="Married"/>
    <n v="57140"/>
    <n v="5"/>
    <n v="11"/>
    <n v="0"/>
    <n v="10"/>
    <n v="2"/>
    <n v="0"/>
    <n v="0"/>
    <n v="0"/>
    <n v="1"/>
    <n v="2"/>
    <x v="3"/>
    <x v="2"/>
    <n v="3"/>
    <n v="3"/>
    <s v="Active"/>
    <x v="2"/>
    <x v="0"/>
    <n v="0"/>
  </r>
  <r>
    <n v="32"/>
    <s v="Yes"/>
    <s v="Travel_Rarely"/>
    <x v="0"/>
    <n v="26"/>
    <n v="3"/>
    <s v="Medical"/>
    <n v="980"/>
    <x v="1"/>
    <n v="2"/>
    <x v="1"/>
    <s v="Single"/>
    <n v="88230"/>
    <n v="6"/>
    <n v="13"/>
    <n v="2"/>
    <n v="10"/>
    <n v="3"/>
    <n v="0"/>
    <n v="0"/>
    <n v="0"/>
    <n v="1"/>
    <n v="1"/>
    <x v="2"/>
    <x v="0"/>
    <n v="3"/>
    <n v="3"/>
    <s v="Left"/>
    <x v="1"/>
    <x v="0"/>
    <n v="1"/>
  </r>
  <r>
    <n v="32"/>
    <s v="Yes"/>
    <s v="Travel_Rarely"/>
    <x v="0"/>
    <n v="26"/>
    <n v="3"/>
    <s v="Medical"/>
    <n v="2450"/>
    <x v="1"/>
    <n v="2"/>
    <x v="1"/>
    <s v="Single"/>
    <n v="88230"/>
    <n v="6"/>
    <n v="13"/>
    <n v="2"/>
    <n v="10"/>
    <n v="3"/>
    <n v="0"/>
    <n v="0"/>
    <n v="0"/>
    <n v="1"/>
    <n v="1"/>
    <x v="2"/>
    <x v="0"/>
    <n v="3"/>
    <n v="3"/>
    <s v="Left"/>
    <x v="1"/>
    <x v="0"/>
    <n v="1"/>
  </r>
  <r>
    <n v="32"/>
    <s v="Yes"/>
    <s v="Travel_Rarely"/>
    <x v="0"/>
    <n v="26"/>
    <n v="3"/>
    <s v="Medical"/>
    <n v="3920"/>
    <x v="1"/>
    <n v="2"/>
    <x v="1"/>
    <s v="Single"/>
    <n v="88230"/>
    <n v="6"/>
    <n v="13"/>
    <n v="2"/>
    <n v="10"/>
    <n v="3"/>
    <n v="0"/>
    <n v="0"/>
    <n v="0"/>
    <n v="1"/>
    <n v="1"/>
    <x v="2"/>
    <x v="0"/>
    <n v="3"/>
    <n v="3"/>
    <s v="Left"/>
    <x v="1"/>
    <x v="0"/>
    <n v="1"/>
  </r>
  <r>
    <n v="33"/>
    <s v="Yes"/>
    <s v="Travel_Rarely"/>
    <x v="0"/>
    <n v="10"/>
    <n v="3"/>
    <s v="Life Sciences"/>
    <n v="998"/>
    <x v="0"/>
    <n v="1"/>
    <x v="0"/>
    <s v="Single"/>
    <n v="43020"/>
    <n v="2"/>
    <n v="13"/>
    <n v="0"/>
    <n v="11"/>
    <n v="3"/>
    <n v="0"/>
    <n v="0"/>
    <n v="0"/>
    <n v="1"/>
    <n v="1"/>
    <x v="3"/>
    <x v="2"/>
    <n v="1"/>
    <n v="3"/>
    <s v="Left"/>
    <x v="1"/>
    <x v="0"/>
    <n v="1"/>
  </r>
  <r>
    <n v="33"/>
    <s v="Yes"/>
    <s v="Travel_Rarely"/>
    <x v="0"/>
    <n v="10"/>
    <n v="3"/>
    <s v="Life Sciences"/>
    <n v="2468"/>
    <x v="0"/>
    <n v="1"/>
    <x v="0"/>
    <s v="Single"/>
    <n v="43020"/>
    <n v="2"/>
    <n v="13"/>
    <n v="0"/>
    <n v="11"/>
    <n v="3"/>
    <n v="0"/>
    <n v="0"/>
    <n v="0"/>
    <n v="1"/>
    <n v="1"/>
    <x v="3"/>
    <x v="2"/>
    <n v="1"/>
    <n v="3"/>
    <s v="Left"/>
    <x v="1"/>
    <x v="0"/>
    <n v="1"/>
  </r>
  <r>
    <n v="33"/>
    <s v="Yes"/>
    <s v="Travel_Rarely"/>
    <x v="0"/>
    <n v="10"/>
    <n v="3"/>
    <s v="Life Sciences"/>
    <n v="3938"/>
    <x v="0"/>
    <n v="1"/>
    <x v="0"/>
    <s v="Single"/>
    <n v="43020"/>
    <n v="2"/>
    <n v="13"/>
    <n v="0"/>
    <n v="11"/>
    <n v="3"/>
    <n v="0"/>
    <n v="0"/>
    <n v="0"/>
    <n v="1"/>
    <n v="1"/>
    <x v="3"/>
    <x v="2"/>
    <n v="1"/>
    <n v="3"/>
    <s v="Left"/>
    <x v="1"/>
    <x v="0"/>
    <n v="1"/>
  </r>
  <r>
    <n v="30"/>
    <s v="No"/>
    <s v="Travel_Rarely"/>
    <x v="0"/>
    <n v="7"/>
    <n v="3"/>
    <s v="Technical Degree"/>
    <n v="345"/>
    <x v="0"/>
    <n v="2"/>
    <x v="1"/>
    <s v="Single"/>
    <n v="14830"/>
    <n v="5"/>
    <n v="13"/>
    <n v="0"/>
    <n v="12"/>
    <n v="3"/>
    <n v="0"/>
    <n v="0"/>
    <n v="0"/>
    <n v="1"/>
    <n v="3"/>
    <x v="1"/>
    <x v="2"/>
    <n v="3"/>
    <n v="3"/>
    <s v="Active"/>
    <x v="1"/>
    <x v="0"/>
    <n v="0"/>
  </r>
  <r>
    <n v="30"/>
    <s v="No"/>
    <s v="Travel_Rarely"/>
    <x v="0"/>
    <n v="7"/>
    <n v="3"/>
    <s v="Technical Degree"/>
    <n v="1815"/>
    <x v="0"/>
    <n v="2"/>
    <x v="1"/>
    <s v="Single"/>
    <n v="14830"/>
    <n v="5"/>
    <n v="13"/>
    <n v="0"/>
    <n v="12"/>
    <n v="3"/>
    <n v="0"/>
    <n v="0"/>
    <n v="0"/>
    <n v="1"/>
    <n v="3"/>
    <x v="1"/>
    <x v="2"/>
    <n v="3"/>
    <n v="3"/>
    <s v="Active"/>
    <x v="1"/>
    <x v="0"/>
    <n v="0"/>
  </r>
  <r>
    <n v="30"/>
    <s v="No"/>
    <s v="Travel_Rarely"/>
    <x v="0"/>
    <n v="7"/>
    <n v="3"/>
    <s v="Technical Degree"/>
    <n v="3285"/>
    <x v="0"/>
    <n v="2"/>
    <x v="1"/>
    <s v="Single"/>
    <n v="14830"/>
    <n v="5"/>
    <n v="13"/>
    <n v="0"/>
    <n v="12"/>
    <n v="3"/>
    <n v="0"/>
    <n v="0"/>
    <n v="0"/>
    <n v="1"/>
    <n v="3"/>
    <x v="1"/>
    <x v="2"/>
    <n v="3"/>
    <n v="3"/>
    <s v="Active"/>
    <x v="1"/>
    <x v="0"/>
    <n v="0"/>
  </r>
  <r>
    <n v="48"/>
    <s v="No"/>
    <s v="Travel_Rarely"/>
    <x v="0"/>
    <n v="1"/>
    <n v="4"/>
    <s v="Medical"/>
    <n v="421"/>
    <x v="0"/>
    <n v="1"/>
    <x v="3"/>
    <s v="Married"/>
    <n v="21770"/>
    <n v="4"/>
    <n v="18"/>
    <n v="0"/>
    <n v="13"/>
    <n v="4"/>
    <n v="0"/>
    <n v="0"/>
    <n v="0"/>
    <n v="1"/>
    <n v="4"/>
    <x v="0"/>
    <x v="2"/>
    <n v="3"/>
    <n v="3"/>
    <s v="Active"/>
    <x v="3"/>
    <x v="0"/>
    <n v="0"/>
  </r>
  <r>
    <n v="48"/>
    <s v="No"/>
    <s v="Travel_Rarely"/>
    <x v="0"/>
    <n v="1"/>
    <n v="4"/>
    <s v="Medical"/>
    <n v="1891"/>
    <x v="0"/>
    <n v="1"/>
    <x v="3"/>
    <s v="Married"/>
    <n v="21770"/>
    <n v="4"/>
    <n v="18"/>
    <n v="0"/>
    <n v="13"/>
    <n v="4"/>
    <n v="0"/>
    <n v="0"/>
    <n v="0"/>
    <n v="1"/>
    <n v="4"/>
    <x v="0"/>
    <x v="2"/>
    <n v="3"/>
    <n v="3"/>
    <s v="Active"/>
    <x v="3"/>
    <x v="0"/>
    <n v="0"/>
  </r>
  <r>
    <n v="48"/>
    <s v="No"/>
    <s v="Travel_Rarely"/>
    <x v="0"/>
    <n v="1"/>
    <n v="4"/>
    <s v="Medical"/>
    <n v="3361"/>
    <x v="0"/>
    <n v="1"/>
    <x v="3"/>
    <s v="Married"/>
    <n v="21770"/>
    <n v="4"/>
    <n v="18"/>
    <n v="0"/>
    <n v="13"/>
    <n v="4"/>
    <n v="0"/>
    <n v="0"/>
    <n v="0"/>
    <n v="1"/>
    <n v="4"/>
    <x v="0"/>
    <x v="2"/>
    <n v="3"/>
    <n v="3"/>
    <s v="Active"/>
    <x v="3"/>
    <x v="0"/>
    <n v="0"/>
  </r>
  <r>
    <n v="42"/>
    <s v="No"/>
    <s v="Travel_Rarely"/>
    <x v="1"/>
    <n v="1"/>
    <n v="3"/>
    <s v="Life Sciences"/>
    <n v="1121"/>
    <x v="1"/>
    <n v="1"/>
    <x v="0"/>
    <s v="Divorced"/>
    <n v="23720"/>
    <n v="3"/>
    <n v="12"/>
    <n v="1"/>
    <n v="14"/>
    <n v="3"/>
    <n v="0"/>
    <n v="0"/>
    <n v="0"/>
    <n v="1"/>
    <n v="2"/>
    <x v="1"/>
    <x v="0"/>
    <n v="3"/>
    <n v="3"/>
    <s v="Active"/>
    <x v="2"/>
    <x v="0"/>
    <n v="0"/>
  </r>
  <r>
    <n v="42"/>
    <s v="No"/>
    <s v="Travel_Rarely"/>
    <x v="1"/>
    <n v="1"/>
    <n v="3"/>
    <s v="Life Sciences"/>
    <n v="2591"/>
    <x v="1"/>
    <n v="1"/>
    <x v="0"/>
    <s v="Divorced"/>
    <n v="23720"/>
    <n v="3"/>
    <n v="12"/>
    <n v="1"/>
    <n v="14"/>
    <n v="3"/>
    <n v="0"/>
    <n v="0"/>
    <n v="0"/>
    <n v="1"/>
    <n v="2"/>
    <x v="1"/>
    <x v="0"/>
    <n v="3"/>
    <n v="3"/>
    <s v="Active"/>
    <x v="2"/>
    <x v="0"/>
    <n v="0"/>
  </r>
  <r>
    <n v="42"/>
    <s v="No"/>
    <s v="Travel_Rarely"/>
    <x v="1"/>
    <n v="1"/>
    <n v="3"/>
    <s v="Life Sciences"/>
    <n v="4061"/>
    <x v="1"/>
    <n v="1"/>
    <x v="0"/>
    <s v="Divorced"/>
    <n v="23720"/>
    <n v="3"/>
    <n v="12"/>
    <n v="1"/>
    <n v="14"/>
    <n v="3"/>
    <n v="0"/>
    <n v="0"/>
    <n v="0"/>
    <n v="1"/>
    <n v="2"/>
    <x v="1"/>
    <x v="0"/>
    <n v="3"/>
    <n v="3"/>
    <s v="Active"/>
    <x v="2"/>
    <x v="0"/>
    <n v="0"/>
  </r>
  <r>
    <n v="33"/>
    <s v="No"/>
    <s v="Travel_Rarely"/>
    <x v="0"/>
    <n v="15"/>
    <n v="4"/>
    <s v="Life Sciences"/>
    <n v="817"/>
    <x v="1"/>
    <n v="1"/>
    <x v="0"/>
    <s v="Single"/>
    <n v="62010"/>
    <n v="2"/>
    <n v="15"/>
    <n v="3"/>
    <n v="14"/>
    <n v="2"/>
    <n v="0"/>
    <n v="0"/>
    <n v="0"/>
    <n v="1"/>
    <n v="4"/>
    <x v="0"/>
    <x v="0"/>
    <n v="2"/>
    <n v="3"/>
    <s v="Active"/>
    <x v="1"/>
    <x v="0"/>
    <n v="0"/>
  </r>
  <r>
    <n v="33"/>
    <s v="No"/>
    <s v="Travel_Rarely"/>
    <x v="0"/>
    <n v="15"/>
    <n v="4"/>
    <s v="Life Sciences"/>
    <n v="2287"/>
    <x v="1"/>
    <n v="1"/>
    <x v="0"/>
    <s v="Single"/>
    <n v="62010"/>
    <n v="2"/>
    <n v="15"/>
    <n v="3"/>
    <n v="14"/>
    <n v="2"/>
    <n v="0"/>
    <n v="0"/>
    <n v="0"/>
    <n v="1"/>
    <n v="4"/>
    <x v="0"/>
    <x v="0"/>
    <n v="2"/>
    <n v="3"/>
    <s v="Active"/>
    <x v="1"/>
    <x v="0"/>
    <n v="0"/>
  </r>
  <r>
    <n v="33"/>
    <s v="No"/>
    <s v="Travel_Rarely"/>
    <x v="0"/>
    <n v="15"/>
    <n v="4"/>
    <s v="Life Sciences"/>
    <n v="3757"/>
    <x v="1"/>
    <n v="1"/>
    <x v="0"/>
    <s v="Single"/>
    <n v="62010"/>
    <n v="2"/>
    <n v="15"/>
    <n v="3"/>
    <n v="14"/>
    <n v="2"/>
    <n v="0"/>
    <n v="0"/>
    <n v="0"/>
    <n v="1"/>
    <n v="4"/>
    <x v="0"/>
    <x v="0"/>
    <n v="2"/>
    <n v="3"/>
    <s v="Active"/>
    <x v="1"/>
    <x v="0"/>
    <n v="0"/>
  </r>
  <r>
    <n v="48"/>
    <s v="No"/>
    <s v="Travel_Rarely"/>
    <x v="1"/>
    <n v="13"/>
    <n v="4"/>
    <s v="Medical"/>
    <n v="95"/>
    <x v="0"/>
    <n v="4"/>
    <x v="0"/>
    <s v="Married"/>
    <n v="98540"/>
    <n v="3"/>
    <n v="16"/>
    <n v="1"/>
    <n v="15"/>
    <n v="2"/>
    <n v="0"/>
    <n v="0"/>
    <n v="0"/>
    <n v="1"/>
    <n v="1"/>
    <x v="0"/>
    <x v="3"/>
    <n v="2"/>
    <n v="3"/>
    <s v="Active"/>
    <x v="3"/>
    <x v="0"/>
    <n v="0"/>
  </r>
  <r>
    <n v="48"/>
    <s v="No"/>
    <s v="Travel_Rarely"/>
    <x v="1"/>
    <n v="13"/>
    <n v="4"/>
    <s v="Medical"/>
    <n v="1565"/>
    <x v="0"/>
    <n v="4"/>
    <x v="0"/>
    <s v="Married"/>
    <n v="98540"/>
    <n v="3"/>
    <n v="16"/>
    <n v="1"/>
    <n v="15"/>
    <n v="2"/>
    <n v="0"/>
    <n v="0"/>
    <n v="0"/>
    <n v="1"/>
    <n v="1"/>
    <x v="0"/>
    <x v="3"/>
    <n v="2"/>
    <n v="3"/>
    <s v="Active"/>
    <x v="3"/>
    <x v="0"/>
    <n v="0"/>
  </r>
  <r>
    <n v="48"/>
    <s v="No"/>
    <s v="Travel_Rarely"/>
    <x v="1"/>
    <n v="13"/>
    <n v="4"/>
    <s v="Medical"/>
    <n v="3035"/>
    <x v="0"/>
    <n v="4"/>
    <x v="0"/>
    <s v="Married"/>
    <n v="98540"/>
    <n v="3"/>
    <n v="16"/>
    <n v="1"/>
    <n v="15"/>
    <n v="2"/>
    <n v="0"/>
    <n v="0"/>
    <n v="0"/>
    <n v="1"/>
    <n v="1"/>
    <x v="0"/>
    <x v="3"/>
    <n v="2"/>
    <n v="3"/>
    <s v="Active"/>
    <x v="3"/>
    <x v="0"/>
    <n v="0"/>
  </r>
  <r>
    <n v="45"/>
    <s v="No"/>
    <s v="Travel_Rarely"/>
    <x v="2"/>
    <n v="14"/>
    <n v="3"/>
    <s v="Human Resources"/>
    <n v="1290"/>
    <x v="1"/>
    <n v="1"/>
    <x v="0"/>
    <s v="Married"/>
    <n v="54730"/>
    <n v="4"/>
    <n v="13"/>
    <n v="0"/>
    <n v="17"/>
    <n v="3"/>
    <n v="0"/>
    <n v="0"/>
    <n v="0"/>
    <n v="1"/>
    <n v="4"/>
    <x v="3"/>
    <x v="1"/>
    <n v="1"/>
    <n v="3"/>
    <s v="Active"/>
    <x v="3"/>
    <x v="0"/>
    <n v="0"/>
  </r>
  <r>
    <n v="45"/>
    <s v="No"/>
    <s v="Travel_Rarely"/>
    <x v="2"/>
    <n v="14"/>
    <n v="3"/>
    <s v="Human Resources"/>
    <n v="2760"/>
    <x v="1"/>
    <n v="1"/>
    <x v="0"/>
    <s v="Married"/>
    <n v="54730"/>
    <n v="4"/>
    <n v="13"/>
    <n v="0"/>
    <n v="17"/>
    <n v="3"/>
    <n v="0"/>
    <n v="0"/>
    <n v="0"/>
    <n v="1"/>
    <n v="4"/>
    <x v="3"/>
    <x v="1"/>
    <n v="1"/>
    <n v="3"/>
    <s v="Active"/>
    <x v="3"/>
    <x v="0"/>
    <n v="0"/>
  </r>
  <r>
    <n v="45"/>
    <s v="No"/>
    <s v="Travel_Rarely"/>
    <x v="2"/>
    <n v="14"/>
    <n v="3"/>
    <s v="Human Resources"/>
    <n v="4230"/>
    <x v="1"/>
    <n v="1"/>
    <x v="0"/>
    <s v="Married"/>
    <n v="54730"/>
    <n v="4"/>
    <n v="13"/>
    <n v="0"/>
    <n v="17"/>
    <n v="3"/>
    <n v="0"/>
    <n v="0"/>
    <n v="0"/>
    <n v="1"/>
    <n v="4"/>
    <x v="3"/>
    <x v="1"/>
    <n v="1"/>
    <n v="3"/>
    <s v="Active"/>
    <x v="3"/>
    <x v="0"/>
    <n v="0"/>
  </r>
  <r>
    <n v="45"/>
    <s v="No"/>
    <s v="Travel_Frequently"/>
    <x v="0"/>
    <n v="19"/>
    <n v="3"/>
    <s v="Medical"/>
    <n v="679"/>
    <x v="0"/>
    <n v="3"/>
    <x v="4"/>
    <s v="Single"/>
    <n v="36810"/>
    <n v="3"/>
    <n v="17"/>
    <n v="1"/>
    <n v="22"/>
    <n v="2"/>
    <n v="0"/>
    <n v="0"/>
    <n v="0"/>
    <n v="1"/>
    <n v="3"/>
    <x v="2"/>
    <x v="0"/>
    <n v="3"/>
    <n v="3"/>
    <s v="Active"/>
    <x v="3"/>
    <x v="0"/>
    <n v="0"/>
  </r>
  <r>
    <n v="45"/>
    <s v="No"/>
    <s v="Travel_Frequently"/>
    <x v="0"/>
    <n v="19"/>
    <n v="3"/>
    <s v="Medical"/>
    <n v="2149"/>
    <x v="0"/>
    <n v="3"/>
    <x v="4"/>
    <s v="Single"/>
    <n v="36810"/>
    <n v="3"/>
    <n v="17"/>
    <n v="1"/>
    <n v="22"/>
    <n v="2"/>
    <n v="0"/>
    <n v="0"/>
    <n v="0"/>
    <n v="1"/>
    <n v="3"/>
    <x v="2"/>
    <x v="0"/>
    <n v="3"/>
    <n v="3"/>
    <s v="Active"/>
    <x v="3"/>
    <x v="0"/>
    <n v="0"/>
  </r>
  <r>
    <n v="45"/>
    <s v="No"/>
    <s v="Travel_Frequently"/>
    <x v="0"/>
    <n v="19"/>
    <n v="3"/>
    <s v="Medical"/>
    <n v="3619"/>
    <x v="0"/>
    <n v="3"/>
    <x v="4"/>
    <s v="Single"/>
    <n v="36810"/>
    <n v="3"/>
    <n v="17"/>
    <n v="1"/>
    <n v="22"/>
    <n v="2"/>
    <n v="0"/>
    <n v="0"/>
    <n v="0"/>
    <n v="1"/>
    <n v="2"/>
    <x v="2"/>
    <x v="0"/>
    <n v="3"/>
    <n v="3"/>
    <s v="Active"/>
    <x v="3"/>
    <x v="0"/>
    <n v="0"/>
  </r>
  <r>
    <n v="24"/>
    <s v="No"/>
    <s v="Travel_Rarely"/>
    <x v="1"/>
    <n v="7"/>
    <n v="3"/>
    <s v="Medical"/>
    <n v="219"/>
    <x v="1"/>
    <n v="1"/>
    <x v="4"/>
    <s v="Married"/>
    <n v="12320"/>
    <n v="1"/>
    <n v="12"/>
    <n v="0"/>
    <n v="1"/>
    <n v="4"/>
    <n v="1"/>
    <n v="0"/>
    <n v="0"/>
    <n v="1"/>
    <n v="4"/>
    <x v="2"/>
    <x v="0"/>
    <n v="1"/>
    <n v="3"/>
    <s v="Active"/>
    <x v="0"/>
    <x v="0"/>
    <n v="0"/>
  </r>
  <r>
    <n v="24"/>
    <s v="No"/>
    <s v="Travel_Rarely"/>
    <x v="1"/>
    <n v="7"/>
    <n v="3"/>
    <s v="Medical"/>
    <n v="1689"/>
    <x v="1"/>
    <n v="1"/>
    <x v="4"/>
    <s v="Married"/>
    <n v="12320"/>
    <n v="1"/>
    <n v="12"/>
    <n v="0"/>
    <n v="1"/>
    <n v="4"/>
    <n v="1"/>
    <n v="0"/>
    <n v="0"/>
    <n v="1"/>
    <n v="4"/>
    <x v="2"/>
    <x v="0"/>
    <n v="1"/>
    <n v="3"/>
    <s v="Active"/>
    <x v="0"/>
    <x v="0"/>
    <n v="0"/>
  </r>
  <r>
    <n v="24"/>
    <s v="No"/>
    <s v="Travel_Rarely"/>
    <x v="1"/>
    <n v="7"/>
    <n v="3"/>
    <s v="Medical"/>
    <n v="3159"/>
    <x v="1"/>
    <n v="1"/>
    <x v="4"/>
    <s v="Married"/>
    <n v="12320"/>
    <n v="1"/>
    <n v="12"/>
    <n v="0"/>
    <n v="1"/>
    <n v="4"/>
    <n v="1"/>
    <n v="0"/>
    <n v="0"/>
    <n v="1"/>
    <n v="4"/>
    <x v="2"/>
    <x v="0"/>
    <n v="1"/>
    <n v="3"/>
    <s v="Active"/>
    <x v="0"/>
    <x v="0"/>
    <n v="0"/>
  </r>
  <r>
    <n v="23"/>
    <s v="No"/>
    <s v="Travel_Rarely"/>
    <x v="1"/>
    <n v="2"/>
    <n v="3"/>
    <s v="Medical"/>
    <n v="653"/>
    <x v="0"/>
    <n v="3"/>
    <x v="4"/>
    <s v="Married"/>
    <n v="18780"/>
    <n v="1"/>
    <n v="13"/>
    <n v="1"/>
    <n v="1"/>
    <n v="2"/>
    <n v="1"/>
    <n v="0"/>
    <n v="1"/>
    <n v="1"/>
    <n v="4"/>
    <x v="0"/>
    <x v="0"/>
    <n v="3"/>
    <n v="3"/>
    <s v="Active"/>
    <x v="0"/>
    <x v="0"/>
    <n v="0"/>
  </r>
  <r>
    <n v="23"/>
    <s v="No"/>
    <s v="Travel_Rarely"/>
    <x v="1"/>
    <n v="2"/>
    <n v="3"/>
    <s v="Medical"/>
    <n v="2123"/>
    <x v="0"/>
    <n v="3"/>
    <x v="4"/>
    <s v="Married"/>
    <n v="18780"/>
    <n v="1"/>
    <n v="13"/>
    <n v="1"/>
    <n v="1"/>
    <n v="2"/>
    <n v="1"/>
    <n v="0"/>
    <n v="1"/>
    <n v="1"/>
    <n v="4"/>
    <x v="0"/>
    <x v="0"/>
    <n v="3"/>
    <n v="3"/>
    <s v="Active"/>
    <x v="0"/>
    <x v="0"/>
    <n v="0"/>
  </r>
  <r>
    <n v="23"/>
    <s v="No"/>
    <s v="Travel_Rarely"/>
    <x v="1"/>
    <n v="2"/>
    <n v="3"/>
    <s v="Medical"/>
    <n v="3593"/>
    <x v="0"/>
    <n v="3"/>
    <x v="4"/>
    <s v="Married"/>
    <n v="18780"/>
    <n v="1"/>
    <n v="13"/>
    <n v="1"/>
    <n v="1"/>
    <n v="2"/>
    <n v="1"/>
    <n v="0"/>
    <n v="1"/>
    <n v="1"/>
    <n v="4"/>
    <x v="0"/>
    <x v="0"/>
    <n v="3"/>
    <n v="3"/>
    <s v="Active"/>
    <x v="0"/>
    <x v="0"/>
    <n v="0"/>
  </r>
  <r>
    <n v="24"/>
    <s v="Yes"/>
    <s v="Travel_Rarely"/>
    <x v="1"/>
    <n v="6"/>
    <n v="2"/>
    <s v="Medical"/>
    <n v="965"/>
    <x v="1"/>
    <n v="2"/>
    <x v="2"/>
    <s v="Married"/>
    <n v="20070"/>
    <n v="1"/>
    <n v="12"/>
    <n v="0"/>
    <n v="1"/>
    <n v="2"/>
    <n v="1"/>
    <n v="0"/>
    <n v="0"/>
    <n v="1"/>
    <n v="4"/>
    <x v="0"/>
    <x v="0"/>
    <n v="2"/>
    <n v="3"/>
    <s v="Left"/>
    <x v="0"/>
    <x v="0"/>
    <n v="1"/>
  </r>
  <r>
    <n v="24"/>
    <s v="Yes"/>
    <s v="Travel_Rarely"/>
    <x v="1"/>
    <n v="6"/>
    <n v="2"/>
    <s v="Medical"/>
    <n v="2435"/>
    <x v="1"/>
    <n v="2"/>
    <x v="2"/>
    <s v="Married"/>
    <n v="20070"/>
    <n v="1"/>
    <n v="12"/>
    <n v="0"/>
    <n v="1"/>
    <n v="2"/>
    <n v="1"/>
    <n v="0"/>
    <n v="0"/>
    <n v="1"/>
    <n v="4"/>
    <x v="0"/>
    <x v="0"/>
    <n v="2"/>
    <n v="3"/>
    <s v="Left"/>
    <x v="0"/>
    <x v="0"/>
    <n v="1"/>
  </r>
  <r>
    <n v="24"/>
    <s v="Yes"/>
    <s v="Travel_Rarely"/>
    <x v="1"/>
    <n v="6"/>
    <n v="2"/>
    <s v="Medical"/>
    <n v="3905"/>
    <x v="1"/>
    <n v="2"/>
    <x v="2"/>
    <s v="Married"/>
    <n v="20070"/>
    <n v="1"/>
    <n v="12"/>
    <n v="0"/>
    <n v="1"/>
    <n v="2"/>
    <n v="1"/>
    <n v="0"/>
    <n v="0"/>
    <n v="1"/>
    <n v="4"/>
    <x v="0"/>
    <x v="0"/>
    <n v="2"/>
    <n v="3"/>
    <s v="Left"/>
    <x v="0"/>
    <x v="0"/>
    <n v="1"/>
  </r>
  <r>
    <n v="34"/>
    <s v="No"/>
    <s v="Travel_Rarely"/>
    <x v="0"/>
    <n v="3"/>
    <n v="3"/>
    <s v="Life Sciences"/>
    <n v="858"/>
    <x v="0"/>
    <n v="2"/>
    <x v="0"/>
    <s v="Single"/>
    <n v="20440"/>
    <n v="1"/>
    <n v="11"/>
    <n v="0"/>
    <n v="1"/>
    <n v="2"/>
    <n v="1"/>
    <n v="0"/>
    <n v="0"/>
    <n v="1"/>
    <n v="1"/>
    <x v="1"/>
    <x v="3"/>
    <n v="3"/>
    <n v="3"/>
    <s v="Active"/>
    <x v="1"/>
    <x v="0"/>
    <n v="0"/>
  </r>
  <r>
    <n v="34"/>
    <s v="No"/>
    <s v="Travel_Rarely"/>
    <x v="0"/>
    <n v="3"/>
    <n v="3"/>
    <s v="Life Sciences"/>
    <n v="2328"/>
    <x v="0"/>
    <n v="2"/>
    <x v="0"/>
    <s v="Single"/>
    <n v="20440"/>
    <n v="1"/>
    <n v="11"/>
    <n v="0"/>
    <n v="1"/>
    <n v="2"/>
    <n v="1"/>
    <n v="0"/>
    <n v="0"/>
    <n v="1"/>
    <n v="1"/>
    <x v="1"/>
    <x v="3"/>
    <n v="3"/>
    <n v="3"/>
    <s v="Active"/>
    <x v="1"/>
    <x v="0"/>
    <n v="0"/>
  </r>
  <r>
    <n v="34"/>
    <s v="No"/>
    <s v="Travel_Rarely"/>
    <x v="0"/>
    <n v="3"/>
    <n v="3"/>
    <s v="Life Sciences"/>
    <n v="3798"/>
    <x v="0"/>
    <n v="2"/>
    <x v="0"/>
    <s v="Single"/>
    <n v="20440"/>
    <n v="1"/>
    <n v="11"/>
    <n v="0"/>
    <n v="1"/>
    <n v="2"/>
    <n v="1"/>
    <n v="0"/>
    <n v="0"/>
    <n v="1"/>
    <n v="1"/>
    <x v="1"/>
    <x v="3"/>
    <n v="3"/>
    <n v="3"/>
    <s v="Active"/>
    <x v="1"/>
    <x v="0"/>
    <n v="0"/>
  </r>
  <r>
    <n v="27"/>
    <s v="No"/>
    <s v="Travel_Rarely"/>
    <x v="0"/>
    <n v="1"/>
    <n v="3"/>
    <s v="Medical"/>
    <n v="413"/>
    <x v="0"/>
    <n v="1"/>
    <x v="3"/>
    <s v="Single"/>
    <n v="20580"/>
    <n v="1"/>
    <n v="14"/>
    <n v="1"/>
    <n v="1"/>
    <n v="5"/>
    <n v="1"/>
    <n v="0"/>
    <n v="0"/>
    <n v="1"/>
    <n v="2"/>
    <x v="0"/>
    <x v="0"/>
    <n v="3"/>
    <n v="3"/>
    <s v="Active"/>
    <x v="1"/>
    <x v="0"/>
    <n v="0"/>
  </r>
  <r>
    <n v="27"/>
    <s v="No"/>
    <s v="Travel_Rarely"/>
    <x v="0"/>
    <n v="1"/>
    <n v="3"/>
    <s v="Medical"/>
    <n v="1883"/>
    <x v="0"/>
    <n v="1"/>
    <x v="3"/>
    <s v="Single"/>
    <n v="20580"/>
    <n v="1"/>
    <n v="14"/>
    <n v="1"/>
    <n v="1"/>
    <n v="5"/>
    <n v="1"/>
    <n v="0"/>
    <n v="0"/>
    <n v="1"/>
    <n v="2"/>
    <x v="0"/>
    <x v="0"/>
    <n v="3"/>
    <n v="3"/>
    <s v="Active"/>
    <x v="1"/>
    <x v="0"/>
    <n v="0"/>
  </r>
  <r>
    <n v="27"/>
    <s v="No"/>
    <s v="Travel_Rarely"/>
    <x v="0"/>
    <n v="1"/>
    <n v="3"/>
    <s v="Medical"/>
    <n v="3353"/>
    <x v="0"/>
    <n v="1"/>
    <x v="3"/>
    <s v="Single"/>
    <n v="20580"/>
    <n v="1"/>
    <n v="14"/>
    <n v="1"/>
    <n v="1"/>
    <n v="5"/>
    <n v="1"/>
    <n v="0"/>
    <n v="0"/>
    <n v="1"/>
    <n v="2"/>
    <x v="0"/>
    <x v="0"/>
    <n v="3"/>
    <n v="3"/>
    <s v="Active"/>
    <x v="1"/>
    <x v="0"/>
    <n v="0"/>
  </r>
  <r>
    <n v="32"/>
    <s v="No"/>
    <s v="Travel_Rarely"/>
    <x v="2"/>
    <n v="12"/>
    <n v="2"/>
    <s v="Human Resources"/>
    <n v="1314"/>
    <x v="1"/>
    <n v="1"/>
    <x v="6"/>
    <s v="Single"/>
    <n v="20610"/>
    <n v="1"/>
    <n v="15"/>
    <n v="1"/>
    <n v="1"/>
    <n v="2"/>
    <n v="1"/>
    <n v="0"/>
    <n v="0"/>
    <n v="1"/>
    <n v="4"/>
    <x v="3"/>
    <x v="0"/>
    <n v="2"/>
    <n v="3"/>
    <s v="Active"/>
    <x v="1"/>
    <x v="0"/>
    <n v="0"/>
  </r>
  <r>
    <n v="32"/>
    <s v="No"/>
    <s v="Travel_Rarely"/>
    <x v="2"/>
    <n v="12"/>
    <n v="2"/>
    <s v="Human Resources"/>
    <n v="2784"/>
    <x v="1"/>
    <n v="1"/>
    <x v="6"/>
    <s v="Single"/>
    <n v="20610"/>
    <n v="1"/>
    <n v="15"/>
    <n v="1"/>
    <n v="1"/>
    <n v="2"/>
    <n v="1"/>
    <n v="0"/>
    <n v="0"/>
    <n v="1"/>
    <n v="4"/>
    <x v="3"/>
    <x v="0"/>
    <n v="2"/>
    <n v="3"/>
    <s v="Active"/>
    <x v="1"/>
    <x v="0"/>
    <n v="0"/>
  </r>
  <r>
    <n v="32"/>
    <s v="No"/>
    <s v="Travel_Rarely"/>
    <x v="2"/>
    <n v="12"/>
    <n v="2"/>
    <s v="Human Resources"/>
    <n v="4254"/>
    <x v="1"/>
    <n v="1"/>
    <x v="6"/>
    <s v="Single"/>
    <n v="20610"/>
    <n v="1"/>
    <n v="15"/>
    <n v="1"/>
    <n v="1"/>
    <n v="2"/>
    <n v="1"/>
    <n v="0"/>
    <n v="0"/>
    <n v="1"/>
    <n v="4"/>
    <x v="3"/>
    <x v="0"/>
    <n v="2"/>
    <n v="3"/>
    <s v="Active"/>
    <x v="1"/>
    <x v="0"/>
    <n v="0"/>
  </r>
  <r>
    <n v="30"/>
    <s v="No"/>
    <s v="Non-Travel"/>
    <x v="0"/>
    <n v="8"/>
    <n v="3"/>
    <s v="Life Sciences"/>
    <n v="795"/>
    <x v="0"/>
    <n v="1"/>
    <x v="5"/>
    <s v="Divorced"/>
    <n v="21430"/>
    <n v="1"/>
    <n v="17"/>
    <n v="1"/>
    <n v="1"/>
    <n v="2"/>
    <n v="1"/>
    <n v="0"/>
    <n v="0"/>
    <n v="1"/>
    <n v="3"/>
    <x v="0"/>
    <x v="2"/>
    <n v="3"/>
    <n v="3"/>
    <s v="Active"/>
    <x v="1"/>
    <x v="0"/>
    <n v="0"/>
  </r>
  <r>
    <n v="30"/>
    <s v="No"/>
    <s v="Non-Travel"/>
    <x v="0"/>
    <n v="8"/>
    <n v="3"/>
    <s v="Life Sciences"/>
    <n v="2265"/>
    <x v="0"/>
    <n v="1"/>
    <x v="5"/>
    <s v="Divorced"/>
    <n v="21430"/>
    <n v="1"/>
    <n v="17"/>
    <n v="1"/>
    <n v="1"/>
    <n v="2"/>
    <n v="1"/>
    <n v="0"/>
    <n v="0"/>
    <n v="1"/>
    <n v="3"/>
    <x v="0"/>
    <x v="2"/>
    <n v="3"/>
    <n v="3"/>
    <s v="Active"/>
    <x v="1"/>
    <x v="0"/>
    <n v="0"/>
  </r>
  <r>
    <n v="30"/>
    <s v="No"/>
    <s v="Non-Travel"/>
    <x v="0"/>
    <n v="8"/>
    <n v="3"/>
    <s v="Life Sciences"/>
    <n v="3735"/>
    <x v="0"/>
    <n v="1"/>
    <x v="5"/>
    <s v="Divorced"/>
    <n v="21430"/>
    <n v="1"/>
    <n v="17"/>
    <n v="1"/>
    <n v="1"/>
    <n v="2"/>
    <n v="1"/>
    <n v="0"/>
    <n v="0"/>
    <n v="1"/>
    <n v="3"/>
    <x v="0"/>
    <x v="2"/>
    <n v="3"/>
    <n v="3"/>
    <s v="Active"/>
    <x v="1"/>
    <x v="0"/>
    <n v="0"/>
  </r>
  <r>
    <n v="20"/>
    <s v="No"/>
    <s v="Travel_Rarely"/>
    <x v="0"/>
    <n v="17"/>
    <n v="4"/>
    <s v="Medical"/>
    <n v="230"/>
    <x v="1"/>
    <n v="1"/>
    <x v="6"/>
    <s v="Single"/>
    <n v="22930"/>
    <n v="1"/>
    <n v="13"/>
    <n v="2"/>
    <n v="1"/>
    <n v="3"/>
    <n v="1"/>
    <n v="0"/>
    <n v="0"/>
    <n v="1"/>
    <n v="4"/>
    <x v="2"/>
    <x v="1"/>
    <n v="1"/>
    <n v="3"/>
    <s v="Active"/>
    <x v="0"/>
    <x v="0"/>
    <n v="0"/>
  </r>
  <r>
    <n v="20"/>
    <s v="No"/>
    <s v="Travel_Rarely"/>
    <x v="0"/>
    <n v="17"/>
    <n v="4"/>
    <s v="Medical"/>
    <n v="1700"/>
    <x v="1"/>
    <n v="1"/>
    <x v="6"/>
    <s v="Single"/>
    <n v="22930"/>
    <n v="1"/>
    <n v="13"/>
    <n v="2"/>
    <n v="1"/>
    <n v="3"/>
    <n v="1"/>
    <n v="0"/>
    <n v="0"/>
    <n v="1"/>
    <n v="4"/>
    <x v="2"/>
    <x v="1"/>
    <n v="1"/>
    <n v="3"/>
    <s v="Active"/>
    <x v="0"/>
    <x v="0"/>
    <n v="0"/>
  </r>
  <r>
    <n v="20"/>
    <s v="No"/>
    <s v="Travel_Rarely"/>
    <x v="0"/>
    <n v="17"/>
    <n v="4"/>
    <s v="Medical"/>
    <n v="3170"/>
    <x v="1"/>
    <n v="1"/>
    <x v="6"/>
    <s v="Single"/>
    <n v="22930"/>
    <n v="1"/>
    <n v="13"/>
    <n v="2"/>
    <n v="1"/>
    <n v="3"/>
    <n v="1"/>
    <n v="0"/>
    <n v="0"/>
    <n v="1"/>
    <n v="4"/>
    <x v="2"/>
    <x v="1"/>
    <n v="1"/>
    <n v="3"/>
    <s v="Active"/>
    <x v="0"/>
    <x v="0"/>
    <n v="0"/>
  </r>
  <r>
    <n v="26"/>
    <s v="Yes"/>
    <s v="Travel_Rarely"/>
    <x v="1"/>
    <n v="4"/>
    <n v="3"/>
    <s v="Marketing"/>
    <n v="1255"/>
    <x v="0"/>
    <n v="2"/>
    <x v="2"/>
    <s v="Single"/>
    <n v="24040"/>
    <n v="1"/>
    <n v="12"/>
    <n v="0"/>
    <n v="1"/>
    <n v="6"/>
    <n v="1"/>
    <n v="0"/>
    <n v="1"/>
    <n v="1"/>
    <n v="1"/>
    <x v="0"/>
    <x v="2"/>
    <n v="3"/>
    <n v="3"/>
    <s v="Left"/>
    <x v="1"/>
    <x v="0"/>
    <n v="1"/>
  </r>
  <r>
    <n v="26"/>
    <s v="Yes"/>
    <s v="Travel_Rarely"/>
    <x v="1"/>
    <n v="4"/>
    <n v="3"/>
    <s v="Marketing"/>
    <n v="2725"/>
    <x v="0"/>
    <n v="2"/>
    <x v="2"/>
    <s v="Single"/>
    <n v="24040"/>
    <n v="1"/>
    <n v="12"/>
    <n v="0"/>
    <n v="1"/>
    <n v="6"/>
    <n v="1"/>
    <n v="0"/>
    <n v="1"/>
    <n v="1"/>
    <n v="1"/>
    <x v="0"/>
    <x v="2"/>
    <n v="3"/>
    <n v="3"/>
    <s v="Left"/>
    <x v="1"/>
    <x v="0"/>
    <n v="1"/>
  </r>
  <r>
    <n v="26"/>
    <s v="Yes"/>
    <s v="Travel_Rarely"/>
    <x v="1"/>
    <n v="4"/>
    <n v="3"/>
    <s v="Marketing"/>
    <n v="4195"/>
    <x v="0"/>
    <n v="2"/>
    <x v="2"/>
    <s v="Single"/>
    <n v="24040"/>
    <n v="1"/>
    <n v="12"/>
    <n v="0"/>
    <n v="1"/>
    <n v="6"/>
    <n v="1"/>
    <n v="0"/>
    <n v="1"/>
    <n v="1"/>
    <n v="1"/>
    <x v="0"/>
    <x v="2"/>
    <n v="3"/>
    <n v="3"/>
    <s v="Left"/>
    <x v="1"/>
    <x v="0"/>
    <n v="1"/>
  </r>
  <r>
    <n v="28"/>
    <s v="Yes"/>
    <s v="Travel_Rarely"/>
    <x v="2"/>
    <n v="1"/>
    <n v="3"/>
    <s v="Medical"/>
    <n v="879"/>
    <x v="1"/>
    <n v="2"/>
    <x v="4"/>
    <s v="Married"/>
    <n v="24130"/>
    <n v="1"/>
    <n v="16"/>
    <n v="1"/>
    <n v="1"/>
    <n v="2"/>
    <n v="1"/>
    <n v="0"/>
    <n v="0"/>
    <n v="1"/>
    <n v="3"/>
    <x v="2"/>
    <x v="0"/>
    <n v="3"/>
    <n v="3"/>
    <s v="Left"/>
    <x v="1"/>
    <x v="0"/>
    <n v="1"/>
  </r>
  <r>
    <n v="28"/>
    <s v="Yes"/>
    <s v="Travel_Rarely"/>
    <x v="2"/>
    <n v="1"/>
    <n v="3"/>
    <s v="Medical"/>
    <n v="2349"/>
    <x v="1"/>
    <n v="2"/>
    <x v="4"/>
    <s v="Married"/>
    <n v="24130"/>
    <n v="1"/>
    <n v="16"/>
    <n v="1"/>
    <n v="1"/>
    <n v="2"/>
    <n v="1"/>
    <n v="0"/>
    <n v="0"/>
    <n v="1"/>
    <n v="3"/>
    <x v="2"/>
    <x v="0"/>
    <n v="3"/>
    <n v="3"/>
    <s v="Left"/>
    <x v="1"/>
    <x v="0"/>
    <n v="1"/>
  </r>
  <r>
    <n v="26"/>
    <s v="Yes"/>
    <s v="Travel_Rarely"/>
    <x v="1"/>
    <n v="1"/>
    <n v="3"/>
    <s v="Marketing"/>
    <n v="206"/>
    <x v="1"/>
    <n v="2"/>
    <x v="5"/>
    <s v="Single"/>
    <n v="24260"/>
    <n v="1"/>
    <n v="22"/>
    <n v="0"/>
    <n v="1"/>
    <n v="3"/>
    <n v="1"/>
    <n v="0"/>
    <n v="0"/>
    <n v="1"/>
    <n v="3"/>
    <x v="1"/>
    <x v="3"/>
    <n v="1"/>
    <n v="4"/>
    <s v="Left"/>
    <x v="1"/>
    <x v="0"/>
    <n v="1"/>
  </r>
  <r>
    <n v="26"/>
    <s v="Yes"/>
    <s v="Travel_Rarely"/>
    <x v="1"/>
    <n v="1"/>
    <n v="3"/>
    <s v="Marketing"/>
    <n v="1676"/>
    <x v="1"/>
    <n v="2"/>
    <x v="5"/>
    <s v="Single"/>
    <n v="24260"/>
    <n v="1"/>
    <n v="22"/>
    <n v="0"/>
    <n v="1"/>
    <n v="3"/>
    <n v="1"/>
    <n v="0"/>
    <n v="0"/>
    <n v="1"/>
    <n v="3"/>
    <x v="1"/>
    <x v="3"/>
    <n v="1"/>
    <n v="4"/>
    <s v="Left"/>
    <x v="1"/>
    <x v="0"/>
    <n v="1"/>
  </r>
  <r>
    <n v="26"/>
    <s v="Yes"/>
    <s v="Travel_Rarely"/>
    <x v="1"/>
    <n v="1"/>
    <n v="3"/>
    <s v="Marketing"/>
    <n v="3146"/>
    <x v="1"/>
    <n v="2"/>
    <x v="5"/>
    <s v="Single"/>
    <n v="24260"/>
    <n v="1"/>
    <n v="22"/>
    <n v="0"/>
    <n v="1"/>
    <n v="3"/>
    <n v="1"/>
    <n v="0"/>
    <n v="0"/>
    <n v="1"/>
    <n v="3"/>
    <x v="1"/>
    <x v="3"/>
    <n v="1"/>
    <n v="4"/>
    <s v="Left"/>
    <x v="1"/>
    <x v="0"/>
    <n v="1"/>
  </r>
  <r>
    <n v="35"/>
    <s v="Yes"/>
    <s v="Travel_Rarely"/>
    <x v="0"/>
    <n v="2"/>
    <n v="3"/>
    <s v="Medical"/>
    <n v="853"/>
    <x v="1"/>
    <n v="1"/>
    <x v="3"/>
    <s v="Divorced"/>
    <n v="25320"/>
    <n v="1"/>
    <n v="13"/>
    <n v="0"/>
    <n v="1"/>
    <n v="2"/>
    <n v="1"/>
    <n v="0"/>
    <n v="0"/>
    <n v="1"/>
    <n v="1"/>
    <x v="3"/>
    <x v="0"/>
    <n v="1"/>
    <n v="3"/>
    <s v="Left"/>
    <x v="2"/>
    <x v="0"/>
    <n v="1"/>
  </r>
  <r>
    <n v="35"/>
    <s v="Yes"/>
    <s v="Travel_Rarely"/>
    <x v="0"/>
    <n v="2"/>
    <n v="3"/>
    <s v="Medical"/>
    <n v="2323"/>
    <x v="1"/>
    <n v="1"/>
    <x v="3"/>
    <s v="Divorced"/>
    <n v="25320"/>
    <n v="1"/>
    <n v="13"/>
    <n v="0"/>
    <n v="1"/>
    <n v="2"/>
    <n v="1"/>
    <n v="0"/>
    <n v="0"/>
    <n v="1"/>
    <n v="1"/>
    <x v="3"/>
    <x v="0"/>
    <n v="1"/>
    <n v="3"/>
    <s v="Left"/>
    <x v="2"/>
    <x v="0"/>
    <n v="1"/>
  </r>
  <r>
    <n v="35"/>
    <s v="Yes"/>
    <s v="Travel_Rarely"/>
    <x v="0"/>
    <n v="2"/>
    <n v="3"/>
    <s v="Medical"/>
    <n v="3793"/>
    <x v="1"/>
    <n v="1"/>
    <x v="3"/>
    <s v="Divorced"/>
    <n v="25320"/>
    <n v="1"/>
    <n v="13"/>
    <n v="0"/>
    <n v="1"/>
    <n v="2"/>
    <n v="1"/>
    <n v="0"/>
    <n v="0"/>
    <n v="1"/>
    <n v="1"/>
    <x v="3"/>
    <x v="0"/>
    <n v="1"/>
    <n v="3"/>
    <s v="Left"/>
    <x v="2"/>
    <x v="0"/>
    <n v="1"/>
  </r>
  <r>
    <n v="35"/>
    <s v="No"/>
    <s v="Travel_Rarely"/>
    <x v="1"/>
    <n v="7"/>
    <n v="4"/>
    <s v="Other"/>
    <n v="802"/>
    <x v="1"/>
    <n v="4"/>
    <x v="7"/>
    <s v="Married"/>
    <n v="25530"/>
    <n v="1"/>
    <n v="14"/>
    <n v="1"/>
    <n v="1"/>
    <n v="4"/>
    <n v="1"/>
    <n v="0"/>
    <n v="0"/>
    <n v="1"/>
    <n v="4"/>
    <x v="0"/>
    <x v="0"/>
    <n v="2"/>
    <n v="3"/>
    <s v="Active"/>
    <x v="2"/>
    <x v="0"/>
    <n v="0"/>
  </r>
  <r>
    <n v="35"/>
    <s v="No"/>
    <s v="Travel_Rarely"/>
    <x v="1"/>
    <n v="7"/>
    <n v="4"/>
    <s v="Other"/>
    <n v="2272"/>
    <x v="1"/>
    <n v="4"/>
    <x v="7"/>
    <s v="Married"/>
    <n v="25530"/>
    <n v="1"/>
    <n v="14"/>
    <n v="1"/>
    <n v="1"/>
    <n v="4"/>
    <n v="1"/>
    <n v="0"/>
    <n v="0"/>
    <n v="1"/>
    <n v="4"/>
    <x v="0"/>
    <x v="0"/>
    <n v="2"/>
    <n v="3"/>
    <s v="Active"/>
    <x v="2"/>
    <x v="0"/>
    <n v="0"/>
  </r>
  <r>
    <n v="35"/>
    <s v="No"/>
    <s v="Travel_Rarely"/>
    <x v="1"/>
    <n v="7"/>
    <n v="4"/>
    <s v="Other"/>
    <n v="3742"/>
    <x v="1"/>
    <n v="4"/>
    <x v="7"/>
    <s v="Married"/>
    <n v="25530"/>
    <n v="1"/>
    <n v="14"/>
    <n v="1"/>
    <n v="1"/>
    <n v="4"/>
    <n v="1"/>
    <n v="0"/>
    <n v="0"/>
    <n v="1"/>
    <n v="4"/>
    <x v="0"/>
    <x v="0"/>
    <n v="2"/>
    <n v="3"/>
    <s v="Active"/>
    <x v="2"/>
    <x v="0"/>
    <n v="0"/>
  </r>
  <r>
    <n v="29"/>
    <s v="No"/>
    <s v="Travel_Rarely"/>
    <x v="0"/>
    <n v="1"/>
    <n v="2"/>
    <s v="Medical"/>
    <n v="1072"/>
    <x v="0"/>
    <n v="3"/>
    <x v="0"/>
    <s v="Married"/>
    <n v="26780"/>
    <n v="1"/>
    <n v="25"/>
    <n v="1"/>
    <n v="1"/>
    <n v="3"/>
    <n v="1"/>
    <n v="0"/>
    <n v="0"/>
    <n v="1"/>
    <n v="4"/>
    <x v="2"/>
    <x v="0"/>
    <n v="3"/>
    <n v="4"/>
    <s v="Active"/>
    <x v="1"/>
    <x v="0"/>
    <n v="0"/>
  </r>
  <r>
    <n v="29"/>
    <s v="No"/>
    <s v="Travel_Rarely"/>
    <x v="0"/>
    <n v="1"/>
    <n v="2"/>
    <s v="Medical"/>
    <n v="2542"/>
    <x v="0"/>
    <n v="3"/>
    <x v="0"/>
    <s v="Married"/>
    <n v="26780"/>
    <n v="1"/>
    <n v="25"/>
    <n v="1"/>
    <n v="1"/>
    <n v="3"/>
    <n v="1"/>
    <n v="0"/>
    <n v="0"/>
    <n v="1"/>
    <n v="4"/>
    <x v="2"/>
    <x v="0"/>
    <n v="3"/>
    <n v="4"/>
    <s v="Active"/>
    <x v="1"/>
    <x v="0"/>
    <n v="0"/>
  </r>
  <r>
    <n v="29"/>
    <s v="No"/>
    <s v="Travel_Rarely"/>
    <x v="0"/>
    <n v="1"/>
    <n v="2"/>
    <s v="Medical"/>
    <n v="4012"/>
    <x v="0"/>
    <n v="3"/>
    <x v="0"/>
    <s v="Married"/>
    <n v="26780"/>
    <n v="1"/>
    <n v="25"/>
    <n v="1"/>
    <n v="1"/>
    <n v="3"/>
    <n v="1"/>
    <n v="0"/>
    <n v="0"/>
    <n v="1"/>
    <n v="4"/>
    <x v="2"/>
    <x v="0"/>
    <n v="3"/>
    <n v="4"/>
    <s v="Active"/>
    <x v="1"/>
    <x v="0"/>
    <n v="0"/>
  </r>
  <r>
    <n v="20"/>
    <s v="Yes"/>
    <s v="Travel_Rarely"/>
    <x v="0"/>
    <n v="29"/>
    <n v="3"/>
    <s v="Life Sciences"/>
    <n v="432"/>
    <x v="1"/>
    <n v="3"/>
    <x v="4"/>
    <s v="Single"/>
    <n v="27070"/>
    <n v="1"/>
    <n v="11"/>
    <n v="0"/>
    <n v="1"/>
    <n v="2"/>
    <n v="1"/>
    <n v="0"/>
    <n v="0"/>
    <n v="1"/>
    <n v="1"/>
    <x v="3"/>
    <x v="0"/>
    <n v="3"/>
    <n v="3"/>
    <s v="Left"/>
    <x v="0"/>
    <x v="0"/>
    <n v="1"/>
  </r>
  <r>
    <n v="20"/>
    <s v="Yes"/>
    <s v="Travel_Rarely"/>
    <x v="0"/>
    <n v="29"/>
    <n v="3"/>
    <s v="Life Sciences"/>
    <n v="1902"/>
    <x v="1"/>
    <n v="3"/>
    <x v="4"/>
    <s v="Single"/>
    <n v="27070"/>
    <n v="1"/>
    <n v="11"/>
    <n v="0"/>
    <n v="1"/>
    <n v="2"/>
    <n v="1"/>
    <n v="0"/>
    <n v="0"/>
    <n v="1"/>
    <n v="1"/>
    <x v="3"/>
    <x v="0"/>
    <n v="3"/>
    <n v="3"/>
    <s v="Left"/>
    <x v="0"/>
    <x v="0"/>
    <n v="1"/>
  </r>
  <r>
    <n v="20"/>
    <s v="Yes"/>
    <s v="Travel_Rarely"/>
    <x v="0"/>
    <n v="29"/>
    <n v="3"/>
    <s v="Life Sciences"/>
    <n v="3372"/>
    <x v="1"/>
    <n v="3"/>
    <x v="4"/>
    <s v="Single"/>
    <n v="27070"/>
    <n v="1"/>
    <n v="11"/>
    <n v="0"/>
    <n v="1"/>
    <n v="2"/>
    <n v="1"/>
    <n v="0"/>
    <n v="0"/>
    <n v="1"/>
    <n v="1"/>
    <x v="3"/>
    <x v="0"/>
    <n v="3"/>
    <n v="3"/>
    <s v="Left"/>
    <x v="0"/>
    <x v="0"/>
    <n v="1"/>
  </r>
  <r>
    <n v="32"/>
    <s v="Yes"/>
    <s v="Travel_Rarely"/>
    <x v="0"/>
    <n v="9"/>
    <n v="1"/>
    <s v="Medical"/>
    <n v="399"/>
    <x v="1"/>
    <n v="1"/>
    <x v="4"/>
    <s v="Single"/>
    <n v="27410"/>
    <n v="1"/>
    <n v="15"/>
    <n v="1"/>
    <n v="1"/>
    <n v="5"/>
    <n v="1"/>
    <n v="0"/>
    <n v="1"/>
    <n v="1"/>
    <n v="1"/>
    <x v="1"/>
    <x v="3"/>
    <n v="2"/>
    <n v="3"/>
    <s v="Left"/>
    <x v="1"/>
    <x v="0"/>
    <n v="1"/>
  </r>
  <r>
    <n v="32"/>
    <s v="Yes"/>
    <s v="Travel_Rarely"/>
    <x v="0"/>
    <n v="9"/>
    <n v="1"/>
    <s v="Medical"/>
    <n v="1869"/>
    <x v="1"/>
    <n v="1"/>
    <x v="4"/>
    <s v="Single"/>
    <n v="27410"/>
    <n v="1"/>
    <n v="15"/>
    <n v="1"/>
    <n v="1"/>
    <n v="5"/>
    <n v="1"/>
    <n v="0"/>
    <n v="1"/>
    <n v="1"/>
    <n v="1"/>
    <x v="1"/>
    <x v="3"/>
    <n v="2"/>
    <n v="3"/>
    <s v="Left"/>
    <x v="1"/>
    <x v="0"/>
    <n v="1"/>
  </r>
  <r>
    <n v="32"/>
    <s v="Yes"/>
    <s v="Travel_Rarely"/>
    <x v="0"/>
    <n v="9"/>
    <n v="1"/>
    <s v="Medical"/>
    <n v="3339"/>
    <x v="1"/>
    <n v="1"/>
    <x v="4"/>
    <s v="Single"/>
    <n v="27410"/>
    <n v="1"/>
    <n v="15"/>
    <n v="1"/>
    <n v="1"/>
    <n v="5"/>
    <n v="1"/>
    <n v="0"/>
    <n v="1"/>
    <n v="1"/>
    <n v="1"/>
    <x v="1"/>
    <x v="3"/>
    <n v="2"/>
    <n v="3"/>
    <s v="Left"/>
    <x v="1"/>
    <x v="0"/>
    <n v="1"/>
  </r>
  <r>
    <n v="32"/>
    <s v="Yes"/>
    <s v="Travel_Rarely"/>
    <x v="1"/>
    <n v="1"/>
    <n v="3"/>
    <s v="Life Sciences"/>
    <n v="948"/>
    <x v="0"/>
    <n v="2"/>
    <x v="3"/>
    <s v="Single"/>
    <n v="27430"/>
    <n v="1"/>
    <n v="19"/>
    <n v="1"/>
    <n v="1"/>
    <n v="2"/>
    <n v="1"/>
    <n v="0"/>
    <n v="0"/>
    <n v="1"/>
    <n v="4"/>
    <x v="2"/>
    <x v="0"/>
    <n v="3"/>
    <n v="3"/>
    <s v="Left"/>
    <x v="1"/>
    <x v="0"/>
    <n v="1"/>
  </r>
  <r>
    <n v="32"/>
    <s v="Yes"/>
    <s v="Travel_Rarely"/>
    <x v="1"/>
    <n v="1"/>
    <n v="3"/>
    <s v="Life Sciences"/>
    <n v="2418"/>
    <x v="0"/>
    <n v="2"/>
    <x v="3"/>
    <s v="Single"/>
    <n v="27430"/>
    <n v="1"/>
    <n v="19"/>
    <n v="1"/>
    <n v="1"/>
    <n v="2"/>
    <n v="1"/>
    <n v="0"/>
    <n v="0"/>
    <n v="1"/>
    <n v="4"/>
    <x v="2"/>
    <x v="0"/>
    <n v="3"/>
    <n v="3"/>
    <s v="Left"/>
    <x v="1"/>
    <x v="0"/>
    <n v="1"/>
  </r>
  <r>
    <n v="32"/>
    <s v="Yes"/>
    <s v="Travel_Rarely"/>
    <x v="1"/>
    <n v="1"/>
    <n v="3"/>
    <s v="Life Sciences"/>
    <n v="3888"/>
    <x v="0"/>
    <n v="2"/>
    <x v="3"/>
    <s v="Single"/>
    <n v="27430"/>
    <n v="1"/>
    <n v="19"/>
    <n v="1"/>
    <n v="1"/>
    <n v="2"/>
    <n v="1"/>
    <n v="0"/>
    <n v="0"/>
    <n v="1"/>
    <n v="4"/>
    <x v="2"/>
    <x v="0"/>
    <n v="3"/>
    <n v="3"/>
    <s v="Left"/>
    <x v="1"/>
    <x v="0"/>
    <n v="1"/>
  </r>
  <r>
    <n v="29"/>
    <s v="Yes"/>
    <s v="Travel_Frequently"/>
    <x v="2"/>
    <n v="2"/>
    <n v="4"/>
    <s v="Human Resources"/>
    <n v="1108"/>
    <x v="0"/>
    <n v="2"/>
    <x v="0"/>
    <s v="Single"/>
    <n v="28750"/>
    <n v="1"/>
    <n v="11"/>
    <n v="0"/>
    <n v="1"/>
    <n v="3"/>
    <n v="1"/>
    <n v="0"/>
    <n v="0"/>
    <n v="1"/>
    <n v="3"/>
    <x v="3"/>
    <x v="0"/>
    <n v="3"/>
    <n v="3"/>
    <s v="Left"/>
    <x v="1"/>
    <x v="0"/>
    <n v="1"/>
  </r>
  <r>
    <n v="29"/>
    <s v="Yes"/>
    <s v="Travel_Frequently"/>
    <x v="2"/>
    <n v="2"/>
    <n v="4"/>
    <s v="Human Resources"/>
    <n v="2578"/>
    <x v="0"/>
    <n v="2"/>
    <x v="0"/>
    <s v="Single"/>
    <n v="28750"/>
    <n v="1"/>
    <n v="11"/>
    <n v="0"/>
    <n v="1"/>
    <n v="3"/>
    <n v="1"/>
    <n v="0"/>
    <n v="0"/>
    <n v="1"/>
    <n v="3"/>
    <x v="3"/>
    <x v="0"/>
    <n v="3"/>
    <n v="3"/>
    <s v="Left"/>
    <x v="1"/>
    <x v="0"/>
    <n v="1"/>
  </r>
  <r>
    <n v="29"/>
    <s v="Yes"/>
    <s v="Travel_Frequently"/>
    <x v="2"/>
    <n v="2"/>
    <n v="4"/>
    <s v="Human Resources"/>
    <n v="4048"/>
    <x v="0"/>
    <n v="2"/>
    <x v="0"/>
    <s v="Single"/>
    <n v="28750"/>
    <n v="1"/>
    <n v="11"/>
    <n v="0"/>
    <n v="1"/>
    <n v="3"/>
    <n v="1"/>
    <n v="0"/>
    <n v="0"/>
    <n v="1"/>
    <n v="3"/>
    <x v="3"/>
    <x v="0"/>
    <n v="3"/>
    <n v="3"/>
    <s v="Left"/>
    <x v="1"/>
    <x v="0"/>
    <n v="1"/>
  </r>
  <r>
    <n v="24"/>
    <s v="Yes"/>
    <s v="Travel_Rarely"/>
    <x v="2"/>
    <n v="28"/>
    <n v="4"/>
    <s v="Human Resources"/>
    <n v="614"/>
    <x v="0"/>
    <n v="3"/>
    <x v="5"/>
    <s v="Married"/>
    <n v="28860"/>
    <n v="1"/>
    <n v="19"/>
    <n v="1"/>
    <n v="1"/>
    <n v="5"/>
    <n v="1"/>
    <n v="0"/>
    <n v="0"/>
    <n v="1"/>
    <n v="4"/>
    <x v="2"/>
    <x v="3"/>
    <n v="3"/>
    <n v="3"/>
    <s v="Left"/>
    <x v="0"/>
    <x v="0"/>
    <n v="1"/>
  </r>
  <r>
    <n v="24"/>
    <s v="Yes"/>
    <s v="Travel_Rarely"/>
    <x v="2"/>
    <n v="28"/>
    <n v="4"/>
    <s v="Human Resources"/>
    <n v="2084"/>
    <x v="0"/>
    <n v="3"/>
    <x v="5"/>
    <s v="Married"/>
    <n v="28860"/>
    <n v="1"/>
    <n v="19"/>
    <n v="1"/>
    <n v="1"/>
    <n v="5"/>
    <n v="1"/>
    <n v="0"/>
    <n v="0"/>
    <n v="1"/>
    <n v="4"/>
    <x v="2"/>
    <x v="3"/>
    <n v="3"/>
    <n v="3"/>
    <s v="Left"/>
    <x v="0"/>
    <x v="0"/>
    <n v="1"/>
  </r>
  <r>
    <n v="24"/>
    <s v="Yes"/>
    <s v="Travel_Rarely"/>
    <x v="2"/>
    <n v="28"/>
    <n v="4"/>
    <s v="Human Resources"/>
    <n v="3554"/>
    <x v="0"/>
    <n v="3"/>
    <x v="5"/>
    <s v="Married"/>
    <n v="28860"/>
    <n v="1"/>
    <n v="19"/>
    <n v="1"/>
    <n v="1"/>
    <n v="5"/>
    <n v="1"/>
    <n v="0"/>
    <n v="0"/>
    <n v="1"/>
    <n v="4"/>
    <x v="2"/>
    <x v="3"/>
    <n v="3"/>
    <n v="3"/>
    <s v="Left"/>
    <x v="0"/>
    <x v="0"/>
    <n v="1"/>
  </r>
  <r>
    <n v="28"/>
    <s v="Yes"/>
    <s v="Travel_Frequently"/>
    <x v="0"/>
    <n v="7"/>
    <n v="3"/>
    <s v="Life Sciences"/>
    <n v="543"/>
    <x v="0"/>
    <n v="2"/>
    <x v="2"/>
    <s v="Divorced"/>
    <n v="29760"/>
    <n v="1"/>
    <n v="14"/>
    <n v="0"/>
    <n v="1"/>
    <n v="3"/>
    <n v="1"/>
    <n v="0"/>
    <n v="0"/>
    <n v="1"/>
    <n v="1"/>
    <x v="2"/>
    <x v="0"/>
    <n v="3"/>
    <n v="3"/>
    <s v="Left"/>
    <x v="1"/>
    <x v="0"/>
    <n v="1"/>
  </r>
  <r>
    <n v="28"/>
    <s v="Yes"/>
    <s v="Travel_Frequently"/>
    <x v="0"/>
    <n v="7"/>
    <n v="3"/>
    <s v="Life Sciences"/>
    <n v="2013"/>
    <x v="0"/>
    <n v="2"/>
    <x v="2"/>
    <s v="Divorced"/>
    <n v="29760"/>
    <n v="1"/>
    <n v="14"/>
    <n v="0"/>
    <n v="1"/>
    <n v="3"/>
    <n v="1"/>
    <n v="0"/>
    <n v="0"/>
    <n v="1"/>
    <n v="1"/>
    <x v="2"/>
    <x v="0"/>
    <n v="3"/>
    <n v="3"/>
    <s v="Left"/>
    <x v="1"/>
    <x v="0"/>
    <n v="1"/>
  </r>
  <r>
    <n v="28"/>
    <s v="Yes"/>
    <s v="Travel_Frequently"/>
    <x v="0"/>
    <n v="7"/>
    <n v="3"/>
    <s v="Life Sciences"/>
    <n v="3483"/>
    <x v="0"/>
    <n v="2"/>
    <x v="2"/>
    <s v="Divorced"/>
    <n v="29760"/>
    <n v="1"/>
    <n v="14"/>
    <n v="0"/>
    <n v="1"/>
    <n v="3"/>
    <n v="1"/>
    <n v="0"/>
    <n v="0"/>
    <n v="1"/>
    <n v="1"/>
    <x v="2"/>
    <x v="0"/>
    <n v="3"/>
    <n v="3"/>
    <s v="Left"/>
    <x v="1"/>
    <x v="0"/>
    <n v="1"/>
  </r>
  <r>
    <n v="31"/>
    <s v="Yes"/>
    <s v="Travel_Frequently"/>
    <x v="1"/>
    <n v="4"/>
    <n v="3"/>
    <s v="Life Sciences"/>
    <n v="755"/>
    <x v="0"/>
    <n v="2"/>
    <x v="2"/>
    <s v="Single"/>
    <n v="30570"/>
    <n v="1"/>
    <n v="19"/>
    <n v="0"/>
    <n v="1"/>
    <n v="3"/>
    <n v="1"/>
    <n v="0"/>
    <n v="0"/>
    <n v="1"/>
    <n v="2"/>
    <x v="0"/>
    <x v="0"/>
    <n v="3"/>
    <n v="3"/>
    <s v="Left"/>
    <x v="1"/>
    <x v="0"/>
    <n v="1"/>
  </r>
  <r>
    <n v="31"/>
    <s v="Yes"/>
    <s v="Travel_Frequently"/>
    <x v="1"/>
    <n v="4"/>
    <n v="3"/>
    <s v="Life Sciences"/>
    <n v="2225"/>
    <x v="0"/>
    <n v="2"/>
    <x v="2"/>
    <s v="Single"/>
    <n v="30570"/>
    <n v="1"/>
    <n v="19"/>
    <n v="0"/>
    <n v="1"/>
    <n v="3"/>
    <n v="1"/>
    <n v="0"/>
    <n v="0"/>
    <n v="1"/>
    <n v="2"/>
    <x v="0"/>
    <x v="0"/>
    <n v="3"/>
    <n v="3"/>
    <s v="Left"/>
    <x v="1"/>
    <x v="0"/>
    <n v="1"/>
  </r>
  <r>
    <n v="31"/>
    <s v="Yes"/>
    <s v="Travel_Frequently"/>
    <x v="1"/>
    <n v="4"/>
    <n v="3"/>
    <s v="Life Sciences"/>
    <n v="3695"/>
    <x v="0"/>
    <n v="2"/>
    <x v="2"/>
    <s v="Single"/>
    <n v="30570"/>
    <n v="1"/>
    <n v="19"/>
    <n v="0"/>
    <n v="1"/>
    <n v="3"/>
    <n v="1"/>
    <n v="0"/>
    <n v="0"/>
    <n v="1"/>
    <n v="2"/>
    <x v="0"/>
    <x v="0"/>
    <n v="3"/>
    <n v="3"/>
    <s v="Left"/>
    <x v="1"/>
    <x v="0"/>
    <n v="1"/>
  </r>
  <r>
    <n v="25"/>
    <s v="Yes"/>
    <s v="Travel_Rarely"/>
    <x v="0"/>
    <n v="1"/>
    <n v="2"/>
    <s v="Life Sciences"/>
    <n v="426"/>
    <x v="0"/>
    <n v="1"/>
    <x v="0"/>
    <s v="Married"/>
    <n v="32120"/>
    <n v="1"/>
    <n v="15"/>
    <n v="1"/>
    <n v="1"/>
    <n v="3"/>
    <n v="1"/>
    <n v="0"/>
    <n v="0"/>
    <n v="1"/>
    <n v="3"/>
    <x v="2"/>
    <x v="0"/>
    <n v="2"/>
    <n v="3"/>
    <s v="Left"/>
    <x v="1"/>
    <x v="0"/>
    <n v="1"/>
  </r>
  <r>
    <n v="25"/>
    <s v="Yes"/>
    <s v="Travel_Rarely"/>
    <x v="0"/>
    <n v="1"/>
    <n v="2"/>
    <s v="Life Sciences"/>
    <n v="1896"/>
    <x v="0"/>
    <n v="1"/>
    <x v="0"/>
    <s v="Married"/>
    <n v="32120"/>
    <n v="1"/>
    <n v="15"/>
    <n v="1"/>
    <n v="1"/>
    <n v="3"/>
    <n v="1"/>
    <n v="0"/>
    <n v="0"/>
    <n v="1"/>
    <n v="3"/>
    <x v="2"/>
    <x v="0"/>
    <n v="2"/>
    <n v="3"/>
    <s v="Left"/>
    <x v="1"/>
    <x v="0"/>
    <n v="1"/>
  </r>
  <r>
    <n v="25"/>
    <s v="Yes"/>
    <s v="Travel_Rarely"/>
    <x v="0"/>
    <n v="1"/>
    <n v="2"/>
    <s v="Life Sciences"/>
    <n v="3366"/>
    <x v="0"/>
    <n v="1"/>
    <x v="0"/>
    <s v="Married"/>
    <n v="32120"/>
    <n v="1"/>
    <n v="15"/>
    <n v="1"/>
    <n v="1"/>
    <n v="3"/>
    <n v="1"/>
    <n v="0"/>
    <n v="0"/>
    <n v="1"/>
    <n v="3"/>
    <x v="2"/>
    <x v="0"/>
    <n v="2"/>
    <n v="3"/>
    <s v="Left"/>
    <x v="1"/>
    <x v="0"/>
    <n v="1"/>
  </r>
  <r>
    <n v="26"/>
    <s v="No"/>
    <s v="Travel_Rarely"/>
    <x v="0"/>
    <n v="4"/>
    <n v="3"/>
    <s v="Life Sciences"/>
    <n v="861"/>
    <x v="0"/>
    <n v="1"/>
    <x v="1"/>
    <s v="Married"/>
    <n v="32940"/>
    <n v="1"/>
    <n v="11"/>
    <n v="0"/>
    <n v="1"/>
    <n v="6"/>
    <n v="1"/>
    <n v="0"/>
    <n v="0"/>
    <n v="1"/>
    <n v="1"/>
    <x v="1"/>
    <x v="0"/>
    <n v="3"/>
    <n v="3"/>
    <s v="Active"/>
    <x v="1"/>
    <x v="0"/>
    <n v="0"/>
  </r>
  <r>
    <n v="26"/>
    <s v="No"/>
    <s v="Travel_Rarely"/>
    <x v="0"/>
    <n v="4"/>
    <n v="3"/>
    <s v="Life Sciences"/>
    <n v="2331"/>
    <x v="0"/>
    <n v="1"/>
    <x v="1"/>
    <s v="Married"/>
    <n v="32940"/>
    <n v="1"/>
    <n v="11"/>
    <n v="0"/>
    <n v="1"/>
    <n v="6"/>
    <n v="1"/>
    <n v="0"/>
    <n v="0"/>
    <n v="1"/>
    <n v="1"/>
    <x v="1"/>
    <x v="0"/>
    <n v="3"/>
    <n v="3"/>
    <s v="Active"/>
    <x v="1"/>
    <x v="0"/>
    <n v="0"/>
  </r>
  <r>
    <n v="26"/>
    <s v="No"/>
    <s v="Travel_Rarely"/>
    <x v="0"/>
    <n v="4"/>
    <n v="3"/>
    <s v="Life Sciences"/>
    <n v="3801"/>
    <x v="0"/>
    <n v="1"/>
    <x v="1"/>
    <s v="Married"/>
    <n v="32940"/>
    <n v="1"/>
    <n v="11"/>
    <n v="0"/>
    <n v="1"/>
    <n v="6"/>
    <n v="1"/>
    <n v="0"/>
    <n v="0"/>
    <n v="1"/>
    <n v="1"/>
    <x v="1"/>
    <x v="0"/>
    <n v="3"/>
    <n v="3"/>
    <s v="Active"/>
    <x v="1"/>
    <x v="0"/>
    <n v="0"/>
  </r>
  <r>
    <n v="22"/>
    <s v="Yes"/>
    <s v="Travel_Rarely"/>
    <x v="0"/>
    <n v="16"/>
    <n v="2"/>
    <s v="Life Sciences"/>
    <n v="1082"/>
    <x v="1"/>
    <n v="2"/>
    <x v="4"/>
    <s v="Single"/>
    <n v="35790"/>
    <n v="1"/>
    <n v="19"/>
    <n v="3"/>
    <n v="1"/>
    <n v="3"/>
    <n v="1"/>
    <n v="0"/>
    <n v="0"/>
    <n v="1"/>
    <n v="4"/>
    <x v="2"/>
    <x v="0"/>
    <n v="3"/>
    <n v="3"/>
    <s v="Left"/>
    <x v="0"/>
    <x v="0"/>
    <n v="1"/>
  </r>
  <r>
    <n v="22"/>
    <s v="Yes"/>
    <s v="Travel_Rarely"/>
    <x v="0"/>
    <n v="16"/>
    <n v="2"/>
    <s v="Life Sciences"/>
    <n v="2552"/>
    <x v="1"/>
    <n v="2"/>
    <x v="4"/>
    <s v="Single"/>
    <n v="35790"/>
    <n v="1"/>
    <n v="19"/>
    <n v="3"/>
    <n v="1"/>
    <n v="3"/>
    <n v="1"/>
    <n v="0"/>
    <n v="0"/>
    <n v="1"/>
    <n v="4"/>
    <x v="2"/>
    <x v="0"/>
    <n v="3"/>
    <n v="3"/>
    <s v="Left"/>
    <x v="0"/>
    <x v="0"/>
    <n v="1"/>
  </r>
  <r>
    <n v="22"/>
    <s v="Yes"/>
    <s v="Travel_Rarely"/>
    <x v="0"/>
    <n v="16"/>
    <n v="2"/>
    <s v="Life Sciences"/>
    <n v="4022"/>
    <x v="1"/>
    <n v="2"/>
    <x v="4"/>
    <s v="Single"/>
    <n v="35790"/>
    <n v="1"/>
    <n v="19"/>
    <n v="3"/>
    <n v="1"/>
    <n v="3"/>
    <n v="1"/>
    <n v="0"/>
    <n v="0"/>
    <n v="1"/>
    <n v="4"/>
    <x v="2"/>
    <x v="0"/>
    <n v="3"/>
    <n v="3"/>
    <s v="Left"/>
    <x v="0"/>
    <x v="0"/>
    <n v="1"/>
  </r>
  <r>
    <n v="35"/>
    <s v="No"/>
    <s v="Travel_Rarely"/>
    <x v="0"/>
    <n v="8"/>
    <n v="4"/>
    <s v="Medical"/>
    <n v="1262"/>
    <x v="1"/>
    <n v="3"/>
    <x v="3"/>
    <s v="Married"/>
    <n v="38380"/>
    <n v="1"/>
    <n v="16"/>
    <n v="1"/>
    <n v="1"/>
    <n v="2"/>
    <n v="1"/>
    <n v="0"/>
    <n v="1"/>
    <n v="1"/>
    <n v="4"/>
    <x v="1"/>
    <x v="0"/>
    <n v="3"/>
    <n v="3"/>
    <s v="Active"/>
    <x v="2"/>
    <x v="0"/>
    <n v="0"/>
  </r>
  <r>
    <n v="35"/>
    <s v="No"/>
    <s v="Travel_Rarely"/>
    <x v="0"/>
    <n v="8"/>
    <n v="4"/>
    <s v="Medical"/>
    <n v="2732"/>
    <x v="1"/>
    <n v="3"/>
    <x v="3"/>
    <s v="Married"/>
    <n v="38380"/>
    <n v="1"/>
    <n v="16"/>
    <n v="1"/>
    <n v="1"/>
    <n v="2"/>
    <n v="1"/>
    <n v="0"/>
    <n v="1"/>
    <n v="1"/>
    <n v="4"/>
    <x v="1"/>
    <x v="0"/>
    <n v="3"/>
    <n v="3"/>
    <s v="Active"/>
    <x v="2"/>
    <x v="0"/>
    <n v="0"/>
  </r>
  <r>
    <n v="35"/>
    <s v="No"/>
    <s v="Travel_Rarely"/>
    <x v="0"/>
    <n v="8"/>
    <n v="4"/>
    <s v="Medical"/>
    <n v="4202"/>
    <x v="1"/>
    <n v="3"/>
    <x v="3"/>
    <s v="Married"/>
    <n v="38380"/>
    <n v="1"/>
    <n v="16"/>
    <n v="1"/>
    <n v="1"/>
    <n v="2"/>
    <n v="1"/>
    <n v="0"/>
    <n v="1"/>
    <n v="1"/>
    <n v="4"/>
    <x v="1"/>
    <x v="0"/>
    <n v="3"/>
    <n v="3"/>
    <s v="Active"/>
    <x v="2"/>
    <x v="0"/>
    <n v="0"/>
  </r>
  <r>
    <n v="28"/>
    <s v="Yes"/>
    <s v="Travel_Rarely"/>
    <x v="0"/>
    <n v="15"/>
    <n v="4"/>
    <s v="Life Sciences"/>
    <n v="585"/>
    <x v="0"/>
    <n v="2"/>
    <x v="0"/>
    <s v="Married"/>
    <n v="41970"/>
    <n v="1"/>
    <n v="13"/>
    <n v="0"/>
    <n v="1"/>
    <n v="3"/>
    <n v="1"/>
    <n v="0"/>
    <n v="0"/>
    <n v="1"/>
    <n v="3"/>
    <x v="1"/>
    <x v="2"/>
    <n v="1"/>
    <n v="3"/>
    <s v="Left"/>
    <x v="1"/>
    <x v="0"/>
    <n v="1"/>
  </r>
  <r>
    <n v="28"/>
    <s v="Yes"/>
    <s v="Travel_Rarely"/>
    <x v="0"/>
    <n v="15"/>
    <n v="4"/>
    <s v="Life Sciences"/>
    <n v="2055"/>
    <x v="0"/>
    <n v="2"/>
    <x v="0"/>
    <s v="Married"/>
    <n v="41970"/>
    <n v="1"/>
    <n v="13"/>
    <n v="0"/>
    <n v="1"/>
    <n v="3"/>
    <n v="1"/>
    <n v="0"/>
    <n v="0"/>
    <n v="1"/>
    <n v="3"/>
    <x v="1"/>
    <x v="2"/>
    <n v="1"/>
    <n v="3"/>
    <s v="Left"/>
    <x v="1"/>
    <x v="0"/>
    <n v="1"/>
  </r>
  <r>
    <n v="28"/>
    <s v="Yes"/>
    <s v="Travel_Rarely"/>
    <x v="0"/>
    <n v="15"/>
    <n v="4"/>
    <s v="Life Sciences"/>
    <n v="3525"/>
    <x v="0"/>
    <n v="2"/>
    <x v="0"/>
    <s v="Married"/>
    <n v="41970"/>
    <n v="1"/>
    <n v="13"/>
    <n v="0"/>
    <n v="1"/>
    <n v="3"/>
    <n v="1"/>
    <n v="0"/>
    <n v="0"/>
    <n v="1"/>
    <n v="3"/>
    <x v="1"/>
    <x v="2"/>
    <n v="1"/>
    <n v="3"/>
    <s v="Left"/>
    <x v="1"/>
    <x v="0"/>
    <n v="1"/>
  </r>
  <r>
    <n v="32"/>
    <s v="No"/>
    <s v="Non-Travel"/>
    <x v="0"/>
    <n v="11"/>
    <n v="2"/>
    <s v="Other"/>
    <n v="593"/>
    <x v="1"/>
    <n v="2"/>
    <x v="3"/>
    <s v="Divorced"/>
    <n v="44870"/>
    <n v="1"/>
    <n v="11"/>
    <n v="0"/>
    <n v="1"/>
    <n v="5"/>
    <n v="1"/>
    <n v="0"/>
    <n v="0"/>
    <n v="1"/>
    <n v="3"/>
    <x v="3"/>
    <x v="0"/>
    <n v="2"/>
    <n v="3"/>
    <s v="Active"/>
    <x v="1"/>
    <x v="0"/>
    <n v="0"/>
  </r>
  <r>
    <n v="32"/>
    <s v="No"/>
    <s v="Non-Travel"/>
    <x v="0"/>
    <n v="11"/>
    <n v="2"/>
    <s v="Other"/>
    <n v="2063"/>
    <x v="1"/>
    <n v="2"/>
    <x v="3"/>
    <s v="Divorced"/>
    <n v="44870"/>
    <n v="1"/>
    <n v="11"/>
    <n v="0"/>
    <n v="1"/>
    <n v="5"/>
    <n v="1"/>
    <n v="0"/>
    <n v="0"/>
    <n v="1"/>
    <n v="3"/>
    <x v="3"/>
    <x v="0"/>
    <n v="2"/>
    <n v="3"/>
    <s v="Active"/>
    <x v="1"/>
    <x v="0"/>
    <n v="0"/>
  </r>
  <r>
    <n v="32"/>
    <s v="No"/>
    <s v="Non-Travel"/>
    <x v="0"/>
    <n v="11"/>
    <n v="2"/>
    <s v="Other"/>
    <n v="3533"/>
    <x v="1"/>
    <n v="2"/>
    <x v="3"/>
    <s v="Divorced"/>
    <n v="44870"/>
    <n v="1"/>
    <n v="11"/>
    <n v="0"/>
    <n v="1"/>
    <n v="5"/>
    <n v="1"/>
    <n v="0"/>
    <n v="0"/>
    <n v="1"/>
    <n v="3"/>
    <x v="3"/>
    <x v="0"/>
    <n v="2"/>
    <n v="3"/>
    <s v="Active"/>
    <x v="1"/>
    <x v="0"/>
    <n v="0"/>
  </r>
  <r>
    <n v="31"/>
    <s v="No"/>
    <s v="Travel_Rarely"/>
    <x v="1"/>
    <n v="6"/>
    <n v="3"/>
    <s v="Other"/>
    <n v="1145"/>
    <x v="0"/>
    <n v="1"/>
    <x v="5"/>
    <s v="Divorced"/>
    <n v="45340"/>
    <n v="1"/>
    <n v="13"/>
    <n v="0"/>
    <n v="1"/>
    <n v="2"/>
    <n v="1"/>
    <n v="0"/>
    <n v="0"/>
    <n v="1"/>
    <n v="4"/>
    <x v="1"/>
    <x v="0"/>
    <n v="3"/>
    <n v="3"/>
    <s v="Active"/>
    <x v="1"/>
    <x v="0"/>
    <n v="0"/>
  </r>
  <r>
    <n v="31"/>
    <s v="No"/>
    <s v="Travel_Rarely"/>
    <x v="1"/>
    <n v="6"/>
    <n v="3"/>
    <s v="Other"/>
    <n v="2615"/>
    <x v="0"/>
    <n v="1"/>
    <x v="5"/>
    <s v="Divorced"/>
    <n v="45340"/>
    <n v="1"/>
    <n v="13"/>
    <n v="0"/>
    <n v="1"/>
    <n v="2"/>
    <n v="1"/>
    <n v="0"/>
    <n v="0"/>
    <n v="1"/>
    <n v="4"/>
    <x v="1"/>
    <x v="0"/>
    <n v="3"/>
    <n v="3"/>
    <s v="Active"/>
    <x v="1"/>
    <x v="0"/>
    <n v="0"/>
  </r>
  <r>
    <n v="31"/>
    <s v="No"/>
    <s v="Travel_Rarely"/>
    <x v="1"/>
    <n v="6"/>
    <n v="3"/>
    <s v="Other"/>
    <n v="4085"/>
    <x v="0"/>
    <n v="1"/>
    <x v="5"/>
    <s v="Divorced"/>
    <n v="45340"/>
    <n v="1"/>
    <n v="13"/>
    <n v="0"/>
    <n v="1"/>
    <n v="2"/>
    <n v="1"/>
    <n v="0"/>
    <n v="0"/>
    <n v="1"/>
    <n v="4"/>
    <x v="1"/>
    <x v="0"/>
    <n v="3"/>
    <n v="3"/>
    <s v="Active"/>
    <x v="1"/>
    <x v="0"/>
    <n v="0"/>
  </r>
  <r>
    <n v="27"/>
    <s v="No"/>
    <s v="Travel_Rarely"/>
    <x v="1"/>
    <n v="8"/>
    <n v="2"/>
    <s v="Marketing"/>
    <n v="1254"/>
    <x v="1"/>
    <n v="3"/>
    <x v="3"/>
    <s v="Divorced"/>
    <n v="45990"/>
    <n v="1"/>
    <n v="15"/>
    <n v="1"/>
    <n v="1"/>
    <n v="3"/>
    <n v="1"/>
    <n v="0"/>
    <n v="0"/>
    <n v="1"/>
    <n v="4"/>
    <x v="3"/>
    <x v="0"/>
    <n v="2"/>
    <n v="3"/>
    <s v="Active"/>
    <x v="1"/>
    <x v="0"/>
    <n v="0"/>
  </r>
  <r>
    <n v="27"/>
    <s v="No"/>
    <s v="Travel_Rarely"/>
    <x v="1"/>
    <n v="8"/>
    <n v="2"/>
    <s v="Marketing"/>
    <n v="2724"/>
    <x v="1"/>
    <n v="3"/>
    <x v="3"/>
    <s v="Divorced"/>
    <n v="45990"/>
    <n v="1"/>
    <n v="15"/>
    <n v="1"/>
    <n v="1"/>
    <n v="3"/>
    <n v="1"/>
    <n v="0"/>
    <n v="0"/>
    <n v="1"/>
    <n v="4"/>
    <x v="3"/>
    <x v="0"/>
    <n v="2"/>
    <n v="3"/>
    <s v="Active"/>
    <x v="1"/>
    <x v="0"/>
    <n v="0"/>
  </r>
  <r>
    <n v="27"/>
    <s v="No"/>
    <s v="Travel_Rarely"/>
    <x v="1"/>
    <n v="8"/>
    <n v="2"/>
    <s v="Marketing"/>
    <n v="4194"/>
    <x v="1"/>
    <n v="3"/>
    <x v="3"/>
    <s v="Divorced"/>
    <n v="45990"/>
    <n v="1"/>
    <n v="15"/>
    <n v="1"/>
    <n v="1"/>
    <n v="3"/>
    <n v="1"/>
    <n v="0"/>
    <n v="0"/>
    <n v="1"/>
    <n v="4"/>
    <x v="3"/>
    <x v="0"/>
    <n v="2"/>
    <n v="3"/>
    <s v="Active"/>
    <x v="1"/>
    <x v="0"/>
    <n v="0"/>
  </r>
  <r>
    <n v="38"/>
    <s v="No"/>
    <s v="Travel_Frequently"/>
    <x v="1"/>
    <n v="3"/>
    <n v="3"/>
    <s v="Marketing"/>
    <n v="159"/>
    <x v="1"/>
    <n v="2"/>
    <x v="0"/>
    <s v="Married"/>
    <n v="49070"/>
    <n v="1"/>
    <n v="11"/>
    <n v="1"/>
    <n v="1"/>
    <n v="3"/>
    <n v="1"/>
    <n v="0"/>
    <n v="0"/>
    <n v="1"/>
    <n v="4"/>
    <x v="1"/>
    <x v="0"/>
    <n v="3"/>
    <n v="3"/>
    <s v="Active"/>
    <x v="2"/>
    <x v="0"/>
    <n v="0"/>
  </r>
  <r>
    <n v="38"/>
    <s v="No"/>
    <s v="Travel_Frequently"/>
    <x v="1"/>
    <n v="3"/>
    <n v="3"/>
    <s v="Marketing"/>
    <n v="1629"/>
    <x v="1"/>
    <n v="2"/>
    <x v="0"/>
    <s v="Married"/>
    <n v="49070"/>
    <n v="1"/>
    <n v="11"/>
    <n v="1"/>
    <n v="1"/>
    <n v="3"/>
    <n v="1"/>
    <n v="0"/>
    <n v="0"/>
    <n v="1"/>
    <n v="4"/>
    <x v="1"/>
    <x v="0"/>
    <n v="3"/>
    <n v="3"/>
    <s v="Active"/>
    <x v="2"/>
    <x v="0"/>
    <n v="0"/>
  </r>
  <r>
    <n v="38"/>
    <s v="No"/>
    <s v="Travel_Frequently"/>
    <x v="1"/>
    <n v="3"/>
    <n v="3"/>
    <s v="Marketing"/>
    <n v="3099"/>
    <x v="1"/>
    <n v="2"/>
    <x v="0"/>
    <s v="Married"/>
    <n v="49070"/>
    <n v="1"/>
    <n v="11"/>
    <n v="1"/>
    <n v="1"/>
    <n v="3"/>
    <n v="1"/>
    <n v="0"/>
    <n v="0"/>
    <n v="1"/>
    <n v="4"/>
    <x v="1"/>
    <x v="0"/>
    <n v="3"/>
    <n v="3"/>
    <s v="Active"/>
    <x v="2"/>
    <x v="0"/>
    <n v="0"/>
  </r>
  <r>
    <n v="30"/>
    <s v="Yes"/>
    <s v="Travel_Rarely"/>
    <x v="1"/>
    <n v="12"/>
    <n v="4"/>
    <s v="Life Sciences"/>
    <n v="1081"/>
    <x v="1"/>
    <n v="2"/>
    <x v="0"/>
    <s v="Single"/>
    <n v="49500"/>
    <n v="1"/>
    <n v="12"/>
    <n v="2"/>
    <n v="1"/>
    <n v="3"/>
    <n v="1"/>
    <n v="0"/>
    <n v="0"/>
    <n v="1"/>
    <n v="2"/>
    <x v="1"/>
    <x v="2"/>
    <n v="3"/>
    <n v="3"/>
    <s v="Left"/>
    <x v="1"/>
    <x v="0"/>
    <n v="1"/>
  </r>
  <r>
    <n v="30"/>
    <s v="Yes"/>
    <s v="Travel_Rarely"/>
    <x v="1"/>
    <n v="12"/>
    <n v="4"/>
    <s v="Life Sciences"/>
    <n v="2551"/>
    <x v="1"/>
    <n v="2"/>
    <x v="0"/>
    <s v="Single"/>
    <n v="49500"/>
    <n v="1"/>
    <n v="12"/>
    <n v="2"/>
    <n v="1"/>
    <n v="3"/>
    <n v="1"/>
    <n v="0"/>
    <n v="0"/>
    <n v="1"/>
    <n v="2"/>
    <x v="1"/>
    <x v="2"/>
    <n v="3"/>
    <n v="3"/>
    <s v="Left"/>
    <x v="1"/>
    <x v="0"/>
    <n v="1"/>
  </r>
  <r>
    <n v="30"/>
    <s v="Yes"/>
    <s v="Travel_Rarely"/>
    <x v="1"/>
    <n v="12"/>
    <n v="4"/>
    <s v="Life Sciences"/>
    <n v="4021"/>
    <x v="1"/>
    <n v="2"/>
    <x v="0"/>
    <s v="Single"/>
    <n v="49500"/>
    <n v="1"/>
    <n v="12"/>
    <n v="2"/>
    <n v="1"/>
    <n v="3"/>
    <n v="1"/>
    <n v="0"/>
    <n v="0"/>
    <n v="1"/>
    <n v="2"/>
    <x v="1"/>
    <x v="2"/>
    <n v="3"/>
    <n v="3"/>
    <s v="Left"/>
    <x v="1"/>
    <x v="0"/>
    <n v="1"/>
  </r>
  <r>
    <n v="22"/>
    <s v="Yes"/>
    <s v="Travel_Rarely"/>
    <x v="0"/>
    <n v="1"/>
    <n v="3"/>
    <s v="Other"/>
    <n v="1016"/>
    <x v="0"/>
    <n v="4"/>
    <x v="3"/>
    <s v="Married"/>
    <n v="49680"/>
    <n v="1"/>
    <n v="14"/>
    <n v="0"/>
    <n v="1"/>
    <n v="3"/>
    <n v="1"/>
    <n v="0"/>
    <n v="0"/>
    <n v="1"/>
    <n v="3"/>
    <x v="3"/>
    <x v="0"/>
    <n v="3"/>
    <n v="3"/>
    <s v="Left"/>
    <x v="0"/>
    <x v="0"/>
    <n v="1"/>
  </r>
  <r>
    <n v="22"/>
    <s v="Yes"/>
    <s v="Travel_Rarely"/>
    <x v="0"/>
    <n v="1"/>
    <n v="3"/>
    <s v="Other"/>
    <n v="2486"/>
    <x v="0"/>
    <n v="4"/>
    <x v="3"/>
    <s v="Married"/>
    <n v="49680"/>
    <n v="1"/>
    <n v="14"/>
    <n v="0"/>
    <n v="1"/>
    <n v="3"/>
    <n v="1"/>
    <n v="0"/>
    <n v="0"/>
    <n v="1"/>
    <n v="3"/>
    <x v="3"/>
    <x v="0"/>
    <n v="3"/>
    <n v="3"/>
    <s v="Left"/>
    <x v="0"/>
    <x v="0"/>
    <n v="1"/>
  </r>
  <r>
    <n v="22"/>
    <s v="Yes"/>
    <s v="Travel_Rarely"/>
    <x v="0"/>
    <n v="1"/>
    <n v="3"/>
    <s v="Other"/>
    <n v="3956"/>
    <x v="0"/>
    <n v="4"/>
    <x v="3"/>
    <s v="Married"/>
    <n v="49680"/>
    <n v="1"/>
    <n v="14"/>
    <n v="0"/>
    <n v="1"/>
    <n v="3"/>
    <n v="1"/>
    <n v="0"/>
    <n v="0"/>
    <n v="1"/>
    <n v="3"/>
    <x v="3"/>
    <x v="0"/>
    <n v="3"/>
    <n v="3"/>
    <s v="Left"/>
    <x v="0"/>
    <x v="0"/>
    <n v="1"/>
  </r>
  <r>
    <n v="24"/>
    <s v="No"/>
    <s v="Non-Travel"/>
    <x v="0"/>
    <n v="10"/>
    <n v="3"/>
    <s v="Life Sciences"/>
    <n v="804"/>
    <x v="1"/>
    <n v="2"/>
    <x v="2"/>
    <s v="Married"/>
    <n v="51600"/>
    <n v="1"/>
    <n v="17"/>
    <n v="1"/>
    <n v="1"/>
    <n v="3"/>
    <n v="1"/>
    <n v="0"/>
    <n v="0"/>
    <n v="1"/>
    <n v="4"/>
    <x v="2"/>
    <x v="0"/>
    <n v="1"/>
    <n v="3"/>
    <s v="Active"/>
    <x v="0"/>
    <x v="0"/>
    <n v="0"/>
  </r>
  <r>
    <n v="24"/>
    <s v="No"/>
    <s v="Non-Travel"/>
    <x v="0"/>
    <n v="10"/>
    <n v="3"/>
    <s v="Life Sciences"/>
    <n v="2274"/>
    <x v="1"/>
    <n v="2"/>
    <x v="2"/>
    <s v="Married"/>
    <n v="51600"/>
    <n v="1"/>
    <n v="17"/>
    <n v="1"/>
    <n v="1"/>
    <n v="3"/>
    <n v="1"/>
    <n v="0"/>
    <n v="0"/>
    <n v="1"/>
    <n v="4"/>
    <x v="2"/>
    <x v="0"/>
    <n v="1"/>
    <n v="3"/>
    <s v="Active"/>
    <x v="0"/>
    <x v="0"/>
    <n v="0"/>
  </r>
  <r>
    <n v="24"/>
    <s v="No"/>
    <s v="Non-Travel"/>
    <x v="0"/>
    <n v="10"/>
    <n v="3"/>
    <s v="Life Sciences"/>
    <n v="3744"/>
    <x v="1"/>
    <n v="2"/>
    <x v="2"/>
    <s v="Married"/>
    <n v="51600"/>
    <n v="1"/>
    <n v="17"/>
    <n v="1"/>
    <n v="1"/>
    <n v="3"/>
    <n v="1"/>
    <n v="0"/>
    <n v="0"/>
    <n v="1"/>
    <n v="4"/>
    <x v="2"/>
    <x v="0"/>
    <n v="1"/>
    <n v="3"/>
    <s v="Active"/>
    <x v="0"/>
    <x v="0"/>
    <n v="0"/>
  </r>
  <r>
    <n v="28"/>
    <s v="No"/>
    <s v="Travel_Rarely"/>
    <x v="0"/>
    <n v="10"/>
    <n v="3"/>
    <s v="Other"/>
    <n v="507"/>
    <x v="0"/>
    <n v="2"/>
    <x v="6"/>
    <s v="Married"/>
    <n v="52100"/>
    <n v="1"/>
    <n v="15"/>
    <n v="0"/>
    <n v="1"/>
    <n v="1"/>
    <n v="1"/>
    <n v="0"/>
    <n v="0"/>
    <n v="1"/>
    <n v="4"/>
    <x v="2"/>
    <x v="0"/>
    <n v="4"/>
    <n v="3"/>
    <s v="Active"/>
    <x v="1"/>
    <x v="0"/>
    <n v="0"/>
  </r>
  <r>
    <n v="28"/>
    <s v="No"/>
    <s v="Travel_Rarely"/>
    <x v="0"/>
    <n v="10"/>
    <n v="3"/>
    <s v="Other"/>
    <n v="1977"/>
    <x v="0"/>
    <n v="2"/>
    <x v="6"/>
    <s v="Married"/>
    <n v="52100"/>
    <n v="1"/>
    <n v="15"/>
    <n v="0"/>
    <n v="1"/>
    <n v="1"/>
    <n v="1"/>
    <n v="0"/>
    <n v="0"/>
    <n v="1"/>
    <n v="4"/>
    <x v="2"/>
    <x v="0"/>
    <n v="4"/>
    <n v="3"/>
    <s v="Active"/>
    <x v="1"/>
    <x v="0"/>
    <n v="0"/>
  </r>
  <r>
    <n v="28"/>
    <s v="No"/>
    <s v="Travel_Rarely"/>
    <x v="0"/>
    <n v="10"/>
    <n v="3"/>
    <s v="Other"/>
    <n v="3447"/>
    <x v="0"/>
    <n v="2"/>
    <x v="6"/>
    <s v="Married"/>
    <n v="52100"/>
    <n v="1"/>
    <n v="15"/>
    <n v="0"/>
    <n v="1"/>
    <n v="1"/>
    <n v="1"/>
    <n v="0"/>
    <n v="0"/>
    <n v="1"/>
    <n v="4"/>
    <x v="2"/>
    <x v="0"/>
    <n v="4"/>
    <n v="3"/>
    <s v="Active"/>
    <x v="1"/>
    <x v="0"/>
    <n v="0"/>
  </r>
  <r>
    <n v="21"/>
    <s v="Yes"/>
    <s v="Travel_Rarely"/>
    <x v="2"/>
    <n v="10"/>
    <n v="2"/>
    <s v="Human Resources"/>
    <n v="113"/>
    <x v="0"/>
    <n v="1"/>
    <x v="4"/>
    <s v="Single"/>
    <n v="53730"/>
    <n v="1"/>
    <n v="12"/>
    <n v="1"/>
    <n v="1"/>
    <n v="2"/>
    <n v="1"/>
    <n v="0"/>
    <n v="0"/>
    <n v="1"/>
    <n v="3"/>
    <x v="2"/>
    <x v="0"/>
    <n v="3"/>
    <n v="3"/>
    <s v="Left"/>
    <x v="0"/>
    <x v="0"/>
    <n v="1"/>
  </r>
  <r>
    <n v="21"/>
    <s v="Yes"/>
    <s v="Travel_Rarely"/>
    <x v="2"/>
    <n v="10"/>
    <n v="2"/>
    <s v="Human Resources"/>
    <n v="1583"/>
    <x v="0"/>
    <n v="1"/>
    <x v="4"/>
    <s v="Single"/>
    <n v="53730"/>
    <n v="1"/>
    <n v="12"/>
    <n v="1"/>
    <n v="1"/>
    <n v="2"/>
    <n v="1"/>
    <n v="0"/>
    <n v="0"/>
    <n v="1"/>
    <n v="3"/>
    <x v="2"/>
    <x v="0"/>
    <n v="3"/>
    <n v="3"/>
    <s v="Left"/>
    <x v="0"/>
    <x v="0"/>
    <n v="1"/>
  </r>
  <r>
    <n v="21"/>
    <s v="Yes"/>
    <s v="Travel_Rarely"/>
    <x v="2"/>
    <n v="10"/>
    <n v="2"/>
    <s v="Human Resources"/>
    <n v="3053"/>
    <x v="0"/>
    <n v="1"/>
    <x v="4"/>
    <s v="Single"/>
    <n v="53730"/>
    <n v="1"/>
    <n v="12"/>
    <n v="1"/>
    <n v="1"/>
    <n v="2"/>
    <n v="1"/>
    <n v="0"/>
    <n v="0"/>
    <n v="1"/>
    <n v="3"/>
    <x v="2"/>
    <x v="0"/>
    <n v="3"/>
    <n v="3"/>
    <s v="Left"/>
    <x v="0"/>
    <x v="0"/>
    <n v="1"/>
  </r>
  <r>
    <n v="33"/>
    <s v="Yes"/>
    <s v="Travel_Rarely"/>
    <x v="2"/>
    <n v="28"/>
    <n v="2"/>
    <s v="Human Resources"/>
    <n v="106"/>
    <x v="1"/>
    <n v="5"/>
    <x v="2"/>
    <s v="Single"/>
    <n v="55610"/>
    <n v="1"/>
    <n v="21"/>
    <n v="1"/>
    <n v="1"/>
    <n v="3"/>
    <n v="1"/>
    <n v="0"/>
    <n v="0"/>
    <n v="1"/>
    <n v="4"/>
    <x v="0"/>
    <x v="0"/>
    <n v="1"/>
    <n v="4"/>
    <s v="Left"/>
    <x v="1"/>
    <x v="0"/>
    <n v="1"/>
  </r>
  <r>
    <n v="33"/>
    <s v="Yes"/>
    <s v="Travel_Rarely"/>
    <x v="2"/>
    <n v="28"/>
    <n v="2"/>
    <s v="Human Resources"/>
    <n v="1576"/>
    <x v="1"/>
    <n v="5"/>
    <x v="2"/>
    <s v="Single"/>
    <n v="55610"/>
    <n v="1"/>
    <n v="21"/>
    <n v="1"/>
    <n v="1"/>
    <n v="3"/>
    <n v="1"/>
    <n v="0"/>
    <n v="0"/>
    <n v="1"/>
    <n v="4"/>
    <x v="0"/>
    <x v="0"/>
    <n v="1"/>
    <n v="4"/>
    <s v="Left"/>
    <x v="1"/>
    <x v="0"/>
    <n v="1"/>
  </r>
  <r>
    <n v="33"/>
    <s v="Yes"/>
    <s v="Travel_Rarely"/>
    <x v="2"/>
    <n v="28"/>
    <n v="2"/>
    <s v="Human Resources"/>
    <n v="3046"/>
    <x v="1"/>
    <n v="5"/>
    <x v="2"/>
    <s v="Single"/>
    <n v="55610"/>
    <n v="1"/>
    <n v="21"/>
    <n v="1"/>
    <n v="1"/>
    <n v="3"/>
    <n v="1"/>
    <n v="0"/>
    <n v="0"/>
    <n v="1"/>
    <n v="4"/>
    <x v="0"/>
    <x v="0"/>
    <n v="1"/>
    <n v="4"/>
    <s v="Left"/>
    <x v="1"/>
    <x v="0"/>
    <n v="1"/>
  </r>
  <r>
    <n v="29"/>
    <s v="No"/>
    <s v="Travel_Rarely"/>
    <x v="0"/>
    <n v="3"/>
    <n v="4"/>
    <s v="Other"/>
    <n v="1001"/>
    <x v="1"/>
    <n v="2"/>
    <x v="6"/>
    <s v="Divorced"/>
    <n v="55930"/>
    <n v="1"/>
    <n v="13"/>
    <n v="1"/>
    <n v="1"/>
    <n v="3"/>
    <n v="1"/>
    <n v="0"/>
    <n v="0"/>
    <n v="1"/>
    <n v="4"/>
    <x v="3"/>
    <x v="0"/>
    <n v="3"/>
    <n v="3"/>
    <s v="Active"/>
    <x v="1"/>
    <x v="0"/>
    <n v="0"/>
  </r>
  <r>
    <n v="29"/>
    <s v="No"/>
    <s v="Travel_Rarely"/>
    <x v="0"/>
    <n v="3"/>
    <n v="4"/>
    <s v="Other"/>
    <n v="2471"/>
    <x v="1"/>
    <n v="2"/>
    <x v="6"/>
    <s v="Divorced"/>
    <n v="55930"/>
    <n v="1"/>
    <n v="13"/>
    <n v="1"/>
    <n v="1"/>
    <n v="3"/>
    <n v="1"/>
    <n v="0"/>
    <n v="0"/>
    <n v="1"/>
    <n v="4"/>
    <x v="3"/>
    <x v="0"/>
    <n v="3"/>
    <n v="3"/>
    <s v="Active"/>
    <x v="1"/>
    <x v="0"/>
    <n v="0"/>
  </r>
  <r>
    <n v="29"/>
    <s v="No"/>
    <s v="Travel_Rarely"/>
    <x v="0"/>
    <n v="3"/>
    <n v="4"/>
    <s v="Other"/>
    <n v="3941"/>
    <x v="1"/>
    <n v="2"/>
    <x v="6"/>
    <s v="Divorced"/>
    <n v="55930"/>
    <n v="1"/>
    <n v="13"/>
    <n v="1"/>
    <n v="1"/>
    <n v="3"/>
    <n v="1"/>
    <n v="0"/>
    <n v="0"/>
    <n v="1"/>
    <n v="4"/>
    <x v="3"/>
    <x v="0"/>
    <n v="3"/>
    <n v="3"/>
    <s v="Active"/>
    <x v="1"/>
    <x v="0"/>
    <n v="0"/>
  </r>
  <r>
    <n v="45"/>
    <s v="No"/>
    <s v="Travel_Rarely"/>
    <x v="0"/>
    <n v="10"/>
    <n v="4"/>
    <s v="Life Sciences"/>
    <n v="346"/>
    <x v="0"/>
    <n v="1"/>
    <x v="1"/>
    <s v="Single"/>
    <n v="56050"/>
    <n v="1"/>
    <n v="12"/>
    <n v="2"/>
    <n v="1"/>
    <n v="2"/>
    <n v="1"/>
    <n v="0"/>
    <n v="0"/>
    <n v="1"/>
    <n v="2"/>
    <x v="0"/>
    <x v="0"/>
    <n v="3"/>
    <n v="3"/>
    <s v="Active"/>
    <x v="3"/>
    <x v="0"/>
    <n v="0"/>
  </r>
  <r>
    <n v="45"/>
    <s v="No"/>
    <s v="Travel_Rarely"/>
    <x v="0"/>
    <n v="10"/>
    <n v="4"/>
    <s v="Life Sciences"/>
    <n v="1816"/>
    <x v="0"/>
    <n v="1"/>
    <x v="1"/>
    <s v="Single"/>
    <n v="56050"/>
    <n v="1"/>
    <n v="12"/>
    <n v="2"/>
    <n v="1"/>
    <n v="2"/>
    <n v="1"/>
    <n v="0"/>
    <n v="0"/>
    <n v="1"/>
    <n v="2"/>
    <x v="0"/>
    <x v="0"/>
    <n v="3"/>
    <n v="3"/>
    <s v="Active"/>
    <x v="3"/>
    <x v="0"/>
    <n v="0"/>
  </r>
  <r>
    <n v="45"/>
    <s v="No"/>
    <s v="Travel_Rarely"/>
    <x v="0"/>
    <n v="10"/>
    <n v="4"/>
    <s v="Life Sciences"/>
    <n v="3286"/>
    <x v="0"/>
    <n v="1"/>
    <x v="1"/>
    <s v="Single"/>
    <n v="56050"/>
    <n v="1"/>
    <n v="12"/>
    <n v="2"/>
    <n v="1"/>
    <n v="2"/>
    <n v="1"/>
    <n v="0"/>
    <n v="0"/>
    <n v="1"/>
    <n v="2"/>
    <x v="0"/>
    <x v="0"/>
    <n v="3"/>
    <n v="3"/>
    <s v="Active"/>
    <x v="3"/>
    <x v="0"/>
    <n v="0"/>
  </r>
  <r>
    <n v="35"/>
    <s v="No"/>
    <s v="Travel_Rarely"/>
    <x v="0"/>
    <n v="10"/>
    <n v="1"/>
    <s v="Medical"/>
    <n v="1253"/>
    <x v="0"/>
    <n v="1"/>
    <x v="3"/>
    <s v="Divorced"/>
    <n v="57650"/>
    <n v="1"/>
    <n v="14"/>
    <n v="1"/>
    <n v="1"/>
    <n v="2"/>
    <n v="1"/>
    <n v="0"/>
    <n v="0"/>
    <n v="1"/>
    <n v="3"/>
    <x v="1"/>
    <x v="0"/>
    <n v="3"/>
    <n v="3"/>
    <s v="Active"/>
    <x v="2"/>
    <x v="0"/>
    <n v="0"/>
  </r>
  <r>
    <n v="35"/>
    <s v="No"/>
    <s v="Travel_Rarely"/>
    <x v="0"/>
    <n v="10"/>
    <n v="1"/>
    <s v="Medical"/>
    <n v="2723"/>
    <x v="0"/>
    <n v="1"/>
    <x v="3"/>
    <s v="Divorced"/>
    <n v="57650"/>
    <n v="1"/>
    <n v="14"/>
    <n v="1"/>
    <n v="1"/>
    <n v="2"/>
    <n v="1"/>
    <n v="0"/>
    <n v="0"/>
    <n v="1"/>
    <n v="3"/>
    <x v="1"/>
    <x v="0"/>
    <n v="3"/>
    <n v="3"/>
    <s v="Active"/>
    <x v="2"/>
    <x v="0"/>
    <n v="0"/>
  </r>
  <r>
    <n v="35"/>
    <s v="No"/>
    <s v="Travel_Rarely"/>
    <x v="0"/>
    <n v="10"/>
    <n v="1"/>
    <s v="Medical"/>
    <n v="4193"/>
    <x v="0"/>
    <n v="1"/>
    <x v="3"/>
    <s v="Divorced"/>
    <n v="57650"/>
    <n v="1"/>
    <n v="14"/>
    <n v="1"/>
    <n v="1"/>
    <n v="2"/>
    <n v="1"/>
    <n v="0"/>
    <n v="0"/>
    <n v="1"/>
    <n v="3"/>
    <x v="1"/>
    <x v="0"/>
    <n v="3"/>
    <n v="3"/>
    <s v="Active"/>
    <x v="2"/>
    <x v="0"/>
    <n v="0"/>
  </r>
  <r>
    <n v="30"/>
    <s v="No"/>
    <s v="Travel_Frequently"/>
    <x v="0"/>
    <n v="4"/>
    <n v="5"/>
    <s v="Technical Degree"/>
    <n v="244"/>
    <x v="0"/>
    <n v="3"/>
    <x v="2"/>
    <s v="Divorced"/>
    <n v="57720"/>
    <n v="1"/>
    <n v="17"/>
    <n v="0"/>
    <n v="1"/>
    <n v="3"/>
    <n v="1"/>
    <n v="0"/>
    <n v="0"/>
    <n v="1"/>
    <n v="3"/>
    <x v="0"/>
    <x v="0"/>
    <n v="3"/>
    <n v="3"/>
    <s v="Active"/>
    <x v="1"/>
    <x v="0"/>
    <n v="0"/>
  </r>
  <r>
    <n v="30"/>
    <s v="No"/>
    <s v="Travel_Frequently"/>
    <x v="0"/>
    <n v="4"/>
    <n v="5"/>
    <s v="Technical Degree"/>
    <n v="1714"/>
    <x v="0"/>
    <n v="3"/>
    <x v="2"/>
    <s v="Divorced"/>
    <n v="57720"/>
    <n v="1"/>
    <n v="17"/>
    <n v="0"/>
    <n v="1"/>
    <n v="3"/>
    <n v="1"/>
    <n v="0"/>
    <n v="0"/>
    <n v="1"/>
    <n v="3"/>
    <x v="0"/>
    <x v="0"/>
    <n v="3"/>
    <n v="3"/>
    <s v="Active"/>
    <x v="1"/>
    <x v="0"/>
    <n v="0"/>
  </r>
  <r>
    <n v="30"/>
    <s v="No"/>
    <s v="Travel_Frequently"/>
    <x v="0"/>
    <n v="4"/>
    <n v="5"/>
    <s v="Technical Degree"/>
    <n v="3184"/>
    <x v="0"/>
    <n v="3"/>
    <x v="2"/>
    <s v="Divorced"/>
    <n v="57720"/>
    <n v="1"/>
    <n v="17"/>
    <n v="0"/>
    <n v="1"/>
    <n v="3"/>
    <n v="1"/>
    <n v="0"/>
    <n v="0"/>
    <n v="1"/>
    <n v="3"/>
    <x v="0"/>
    <x v="0"/>
    <n v="3"/>
    <n v="3"/>
    <s v="Active"/>
    <x v="1"/>
    <x v="0"/>
    <n v="0"/>
  </r>
  <r>
    <n v="30"/>
    <s v="No"/>
    <s v="Travel_Rarely"/>
    <x v="0"/>
    <n v="3"/>
    <n v="3"/>
    <s v="Life Sciences"/>
    <n v="124"/>
    <x v="1"/>
    <n v="2"/>
    <x v="2"/>
    <s v="Married"/>
    <n v="59680"/>
    <n v="1"/>
    <n v="13"/>
    <n v="0"/>
    <n v="1"/>
    <n v="3"/>
    <n v="1"/>
    <n v="0"/>
    <n v="0"/>
    <n v="1"/>
    <n v="3"/>
    <x v="2"/>
    <x v="0"/>
    <n v="3"/>
    <n v="3"/>
    <s v="Active"/>
    <x v="1"/>
    <x v="0"/>
    <n v="0"/>
  </r>
  <r>
    <n v="30"/>
    <s v="No"/>
    <s v="Travel_Rarely"/>
    <x v="0"/>
    <n v="3"/>
    <n v="3"/>
    <s v="Life Sciences"/>
    <n v="1594"/>
    <x v="1"/>
    <n v="2"/>
    <x v="2"/>
    <s v="Married"/>
    <n v="59680"/>
    <n v="1"/>
    <n v="13"/>
    <n v="0"/>
    <n v="1"/>
    <n v="3"/>
    <n v="1"/>
    <n v="0"/>
    <n v="0"/>
    <n v="1"/>
    <n v="3"/>
    <x v="2"/>
    <x v="0"/>
    <n v="3"/>
    <n v="3"/>
    <s v="Active"/>
    <x v="1"/>
    <x v="0"/>
    <n v="0"/>
  </r>
  <r>
    <n v="30"/>
    <s v="No"/>
    <s v="Travel_Rarely"/>
    <x v="0"/>
    <n v="3"/>
    <n v="3"/>
    <s v="Life Sciences"/>
    <n v="3064"/>
    <x v="1"/>
    <n v="2"/>
    <x v="2"/>
    <s v="Married"/>
    <n v="59680"/>
    <n v="2"/>
    <n v="13"/>
    <n v="0"/>
    <n v="1"/>
    <n v="3"/>
    <n v="1"/>
    <n v="0"/>
    <n v="0"/>
    <n v="1"/>
    <n v="3"/>
    <x v="2"/>
    <x v="0"/>
    <n v="3"/>
    <n v="3"/>
    <s v="Active"/>
    <x v="1"/>
    <x v="0"/>
    <n v="0"/>
  </r>
  <r>
    <n v="31"/>
    <s v="Yes"/>
    <s v="Travel_Rarely"/>
    <x v="1"/>
    <n v="20"/>
    <n v="3"/>
    <s v="Technical Degree"/>
    <n v="759"/>
    <x v="0"/>
    <n v="1"/>
    <x v="3"/>
    <s v="Single"/>
    <n v="61800"/>
    <n v="1"/>
    <n v="14"/>
    <n v="1"/>
    <n v="1"/>
    <n v="2"/>
    <n v="1"/>
    <n v="0"/>
    <n v="0"/>
    <n v="1"/>
    <n v="1"/>
    <x v="2"/>
    <x v="1"/>
    <n v="1"/>
    <n v="3"/>
    <s v="Left"/>
    <x v="1"/>
    <x v="0"/>
    <n v="1"/>
  </r>
  <r>
    <n v="31"/>
    <s v="Yes"/>
    <s v="Travel_Rarely"/>
    <x v="1"/>
    <n v="20"/>
    <n v="3"/>
    <s v="Technical Degree"/>
    <n v="2229"/>
    <x v="0"/>
    <n v="1"/>
    <x v="3"/>
    <s v="Single"/>
    <n v="61800"/>
    <n v="1"/>
    <n v="14"/>
    <n v="1"/>
    <n v="1"/>
    <n v="2"/>
    <n v="1"/>
    <n v="0"/>
    <n v="0"/>
    <n v="1"/>
    <n v="1"/>
    <x v="2"/>
    <x v="1"/>
    <n v="1"/>
    <n v="3"/>
    <s v="Left"/>
    <x v="1"/>
    <x v="0"/>
    <n v="1"/>
  </r>
  <r>
    <n v="31"/>
    <s v="Yes"/>
    <s v="Travel_Rarely"/>
    <x v="1"/>
    <n v="20"/>
    <n v="3"/>
    <s v="Technical Degree"/>
    <n v="3699"/>
    <x v="0"/>
    <n v="1"/>
    <x v="3"/>
    <s v="Single"/>
    <n v="61800"/>
    <n v="1"/>
    <n v="14"/>
    <n v="1"/>
    <n v="1"/>
    <n v="2"/>
    <n v="1"/>
    <n v="0"/>
    <n v="0"/>
    <n v="1"/>
    <n v="1"/>
    <x v="2"/>
    <x v="1"/>
    <n v="1"/>
    <n v="3"/>
    <s v="Left"/>
    <x v="1"/>
    <x v="0"/>
    <n v="1"/>
  </r>
  <r>
    <n v="20"/>
    <s v="Yes"/>
    <s v="Travel_Rarely"/>
    <x v="0"/>
    <n v="2"/>
    <n v="2"/>
    <s v="Life Sciences"/>
    <n v="474"/>
    <x v="1"/>
    <n v="2"/>
    <x v="3"/>
    <s v="Single"/>
    <n v="63970"/>
    <n v="1"/>
    <n v="17"/>
    <n v="1"/>
    <n v="1"/>
    <n v="3"/>
    <n v="1"/>
    <n v="0"/>
    <n v="0"/>
    <n v="1"/>
    <n v="4"/>
    <x v="3"/>
    <x v="0"/>
    <n v="3"/>
    <n v="3"/>
    <s v="Left"/>
    <x v="0"/>
    <x v="0"/>
    <n v="1"/>
  </r>
  <r>
    <n v="20"/>
    <s v="Yes"/>
    <s v="Travel_Rarely"/>
    <x v="0"/>
    <n v="2"/>
    <n v="2"/>
    <s v="Life Sciences"/>
    <n v="1944"/>
    <x v="1"/>
    <n v="2"/>
    <x v="3"/>
    <s v="Single"/>
    <n v="63970"/>
    <n v="1"/>
    <n v="17"/>
    <n v="1"/>
    <n v="1"/>
    <n v="3"/>
    <n v="1"/>
    <n v="0"/>
    <n v="0"/>
    <n v="1"/>
    <n v="4"/>
    <x v="3"/>
    <x v="0"/>
    <n v="3"/>
    <n v="3"/>
    <s v="Left"/>
    <x v="0"/>
    <x v="0"/>
    <n v="1"/>
  </r>
  <r>
    <n v="20"/>
    <s v="Yes"/>
    <s v="Travel_Rarely"/>
    <x v="0"/>
    <n v="2"/>
    <n v="2"/>
    <s v="Life Sciences"/>
    <n v="3414"/>
    <x v="1"/>
    <n v="2"/>
    <x v="3"/>
    <s v="Single"/>
    <n v="63970"/>
    <n v="1"/>
    <n v="17"/>
    <n v="1"/>
    <n v="1"/>
    <n v="3"/>
    <n v="1"/>
    <n v="0"/>
    <n v="0"/>
    <n v="1"/>
    <n v="4"/>
    <x v="3"/>
    <x v="0"/>
    <n v="3"/>
    <n v="3"/>
    <s v="Left"/>
    <x v="0"/>
    <x v="0"/>
    <n v="1"/>
  </r>
  <r>
    <n v="34"/>
    <s v="No"/>
    <s v="Travel_Rarely"/>
    <x v="0"/>
    <n v="2"/>
    <n v="2"/>
    <s v="Life Sciences"/>
    <n v="506"/>
    <x v="0"/>
    <n v="1"/>
    <x v="6"/>
    <s v="Married"/>
    <n v="64100"/>
    <n v="1"/>
    <n v="13"/>
    <n v="1"/>
    <n v="1"/>
    <n v="5"/>
    <n v="1"/>
    <n v="0"/>
    <n v="0"/>
    <n v="1"/>
    <n v="3"/>
    <x v="0"/>
    <x v="0"/>
    <n v="2"/>
    <n v="3"/>
    <s v="Active"/>
    <x v="1"/>
    <x v="0"/>
    <n v="0"/>
  </r>
  <r>
    <n v="34"/>
    <s v="No"/>
    <s v="Travel_Rarely"/>
    <x v="0"/>
    <n v="2"/>
    <n v="2"/>
    <s v="Life Sciences"/>
    <n v="1976"/>
    <x v="0"/>
    <n v="1"/>
    <x v="6"/>
    <s v="Married"/>
    <n v="64100"/>
    <n v="1"/>
    <n v="13"/>
    <n v="1"/>
    <n v="1"/>
    <n v="5"/>
    <n v="1"/>
    <n v="0"/>
    <n v="0"/>
    <n v="1"/>
    <n v="3"/>
    <x v="0"/>
    <x v="0"/>
    <n v="2"/>
    <n v="3"/>
    <s v="Active"/>
    <x v="1"/>
    <x v="0"/>
    <n v="0"/>
  </r>
  <r>
    <n v="34"/>
    <s v="No"/>
    <s v="Travel_Rarely"/>
    <x v="0"/>
    <n v="2"/>
    <n v="2"/>
    <s v="Life Sciences"/>
    <n v="3446"/>
    <x v="0"/>
    <n v="1"/>
    <x v="6"/>
    <s v="Married"/>
    <n v="64100"/>
    <n v="1"/>
    <n v="13"/>
    <n v="1"/>
    <n v="1"/>
    <n v="5"/>
    <n v="1"/>
    <n v="0"/>
    <n v="0"/>
    <n v="1"/>
    <n v="3"/>
    <x v="0"/>
    <x v="0"/>
    <n v="2"/>
    <n v="3"/>
    <s v="Active"/>
    <x v="1"/>
    <x v="0"/>
    <n v="0"/>
  </r>
  <r>
    <n v="30"/>
    <s v="Yes"/>
    <s v="Travel_Frequently"/>
    <x v="0"/>
    <n v="9"/>
    <n v="3"/>
    <s v="Other"/>
    <n v="223"/>
    <x v="0"/>
    <n v="2"/>
    <x v="7"/>
    <s v="Married"/>
    <n v="68250"/>
    <n v="1"/>
    <n v="14"/>
    <n v="0"/>
    <n v="1"/>
    <n v="2"/>
    <n v="1"/>
    <n v="0"/>
    <n v="0"/>
    <n v="1"/>
    <n v="2"/>
    <x v="3"/>
    <x v="1"/>
    <n v="3"/>
    <n v="3"/>
    <s v="Left"/>
    <x v="1"/>
    <x v="0"/>
    <n v="1"/>
  </r>
  <r>
    <n v="30"/>
    <s v="Yes"/>
    <s v="Travel_Frequently"/>
    <x v="0"/>
    <n v="9"/>
    <n v="3"/>
    <s v="Other"/>
    <n v="1693"/>
    <x v="0"/>
    <n v="2"/>
    <x v="7"/>
    <s v="Married"/>
    <n v="68250"/>
    <n v="1"/>
    <n v="14"/>
    <n v="0"/>
    <n v="1"/>
    <n v="2"/>
    <n v="1"/>
    <n v="0"/>
    <n v="0"/>
    <n v="1"/>
    <n v="2"/>
    <x v="3"/>
    <x v="1"/>
    <n v="3"/>
    <n v="3"/>
    <s v="Left"/>
    <x v="1"/>
    <x v="0"/>
    <n v="1"/>
  </r>
  <r>
    <n v="30"/>
    <s v="Yes"/>
    <s v="Travel_Frequently"/>
    <x v="0"/>
    <n v="9"/>
    <n v="3"/>
    <s v="Other"/>
    <n v="3163"/>
    <x v="0"/>
    <n v="2"/>
    <x v="7"/>
    <s v="Married"/>
    <n v="68250"/>
    <n v="1"/>
    <n v="14"/>
    <n v="0"/>
    <n v="1"/>
    <n v="2"/>
    <n v="1"/>
    <n v="0"/>
    <n v="0"/>
    <n v="1"/>
    <n v="2"/>
    <x v="3"/>
    <x v="1"/>
    <n v="3"/>
    <n v="3"/>
    <s v="Left"/>
    <x v="1"/>
    <x v="0"/>
    <n v="1"/>
  </r>
  <r>
    <n v="28"/>
    <s v="No"/>
    <s v="Travel_Rarely"/>
    <x v="0"/>
    <n v="29"/>
    <n v="2"/>
    <s v="Life Sciences"/>
    <n v="1080"/>
    <x v="0"/>
    <n v="2"/>
    <x v="4"/>
    <s v="Married"/>
    <n v="68520"/>
    <n v="1"/>
    <n v="18"/>
    <n v="1"/>
    <n v="1"/>
    <n v="2"/>
    <n v="1"/>
    <n v="0"/>
    <n v="0"/>
    <n v="1"/>
    <n v="2"/>
    <x v="2"/>
    <x v="0"/>
    <n v="4"/>
    <n v="3"/>
    <s v="Active"/>
    <x v="1"/>
    <x v="0"/>
    <n v="0"/>
  </r>
  <r>
    <n v="28"/>
    <s v="No"/>
    <s v="Travel_Rarely"/>
    <x v="0"/>
    <n v="29"/>
    <n v="2"/>
    <s v="Life Sciences"/>
    <n v="2550"/>
    <x v="0"/>
    <n v="2"/>
    <x v="4"/>
    <s v="Married"/>
    <n v="68520"/>
    <n v="1"/>
    <n v="18"/>
    <n v="1"/>
    <n v="1"/>
    <n v="2"/>
    <n v="1"/>
    <n v="0"/>
    <n v="0"/>
    <n v="1"/>
    <n v="2"/>
    <x v="2"/>
    <x v="0"/>
    <n v="4"/>
    <n v="3"/>
    <s v="Active"/>
    <x v="1"/>
    <x v="0"/>
    <n v="0"/>
  </r>
  <r>
    <n v="28"/>
    <s v="No"/>
    <s v="Travel_Rarely"/>
    <x v="0"/>
    <n v="29"/>
    <n v="2"/>
    <s v="Life Sciences"/>
    <n v="4020"/>
    <x v="0"/>
    <n v="2"/>
    <x v="4"/>
    <s v="Married"/>
    <n v="68520"/>
    <n v="1"/>
    <n v="18"/>
    <n v="1"/>
    <n v="1"/>
    <n v="2"/>
    <n v="1"/>
    <n v="0"/>
    <n v="0"/>
    <n v="1"/>
    <n v="2"/>
    <x v="2"/>
    <x v="0"/>
    <n v="4"/>
    <n v="3"/>
    <s v="Active"/>
    <x v="1"/>
    <x v="0"/>
    <n v="0"/>
  </r>
  <r>
    <n v="19"/>
    <s v="Yes"/>
    <s v="Travel_Rarely"/>
    <x v="0"/>
    <n v="4"/>
    <n v="3"/>
    <s v="Medical"/>
    <n v="165"/>
    <x v="0"/>
    <n v="1"/>
    <x v="0"/>
    <s v="Single"/>
    <n v="76440"/>
    <n v="1"/>
    <n v="15"/>
    <n v="2"/>
    <n v="1"/>
    <n v="2"/>
    <n v="1"/>
    <n v="0"/>
    <n v="0"/>
    <n v="1"/>
    <n v="1"/>
    <x v="1"/>
    <x v="1"/>
    <n v="3"/>
    <n v="3"/>
    <s v="Left"/>
    <x v="0"/>
    <x v="0"/>
    <n v="1"/>
  </r>
  <r>
    <n v="19"/>
    <s v="Yes"/>
    <s v="Travel_Rarely"/>
    <x v="0"/>
    <n v="4"/>
    <n v="3"/>
    <s v="Medical"/>
    <n v="1635"/>
    <x v="0"/>
    <n v="1"/>
    <x v="0"/>
    <s v="Single"/>
    <n v="76440"/>
    <n v="1"/>
    <n v="15"/>
    <n v="2"/>
    <n v="1"/>
    <n v="2"/>
    <n v="1"/>
    <n v="0"/>
    <n v="0"/>
    <n v="1"/>
    <n v="1"/>
    <x v="1"/>
    <x v="1"/>
    <n v="3"/>
    <n v="3"/>
    <s v="Left"/>
    <x v="0"/>
    <x v="0"/>
    <n v="1"/>
  </r>
  <r>
    <n v="19"/>
    <s v="Yes"/>
    <s v="Travel_Rarely"/>
    <x v="0"/>
    <n v="4"/>
    <n v="3"/>
    <s v="Medical"/>
    <n v="3105"/>
    <x v="0"/>
    <n v="1"/>
    <x v="0"/>
    <s v="Single"/>
    <n v="76440"/>
    <n v="1"/>
    <n v="15"/>
    <n v="2"/>
    <n v="1"/>
    <n v="2"/>
    <n v="1"/>
    <n v="0"/>
    <n v="0"/>
    <n v="1"/>
    <n v="1"/>
    <x v="1"/>
    <x v="1"/>
    <n v="3"/>
    <n v="3"/>
    <s v="Left"/>
    <x v="0"/>
    <x v="0"/>
    <n v="1"/>
  </r>
  <r>
    <n v="26"/>
    <s v="Yes"/>
    <s v="Travel_Rarely"/>
    <x v="1"/>
    <n v="8"/>
    <n v="2"/>
    <s v="Marketing"/>
    <n v="540"/>
    <x v="0"/>
    <n v="2"/>
    <x v="0"/>
    <s v="Divorced"/>
    <n v="80950"/>
    <n v="1"/>
    <n v="15"/>
    <n v="0"/>
    <n v="1"/>
    <n v="3"/>
    <n v="1"/>
    <n v="0"/>
    <n v="0"/>
    <n v="1"/>
    <n v="1"/>
    <x v="0"/>
    <x v="2"/>
    <n v="4"/>
    <n v="3"/>
    <s v="Left"/>
    <x v="1"/>
    <x v="0"/>
    <n v="1"/>
  </r>
  <r>
    <n v="26"/>
    <s v="Yes"/>
    <s v="Travel_Rarely"/>
    <x v="1"/>
    <n v="8"/>
    <n v="2"/>
    <s v="Marketing"/>
    <n v="2010"/>
    <x v="0"/>
    <n v="2"/>
    <x v="0"/>
    <s v="Divorced"/>
    <n v="80950"/>
    <n v="1"/>
    <n v="15"/>
    <n v="0"/>
    <n v="1"/>
    <n v="3"/>
    <n v="1"/>
    <n v="0"/>
    <n v="0"/>
    <n v="1"/>
    <n v="1"/>
    <x v="0"/>
    <x v="2"/>
    <n v="4"/>
    <n v="3"/>
    <s v="Left"/>
    <x v="1"/>
    <x v="0"/>
    <n v="1"/>
  </r>
  <r>
    <n v="26"/>
    <s v="Yes"/>
    <s v="Travel_Rarely"/>
    <x v="1"/>
    <n v="8"/>
    <n v="2"/>
    <s v="Marketing"/>
    <n v="3480"/>
    <x v="0"/>
    <n v="2"/>
    <x v="0"/>
    <s v="Divorced"/>
    <n v="80950"/>
    <n v="1"/>
    <n v="15"/>
    <n v="0"/>
    <n v="1"/>
    <n v="3"/>
    <n v="1"/>
    <n v="0"/>
    <n v="0"/>
    <n v="1"/>
    <n v="1"/>
    <x v="0"/>
    <x v="2"/>
    <n v="4"/>
    <n v="3"/>
    <s v="Left"/>
    <x v="1"/>
    <x v="0"/>
    <n v="1"/>
  </r>
  <r>
    <n v="24"/>
    <s v="No"/>
    <s v="Non-Travel"/>
    <x v="1"/>
    <n v="1"/>
    <n v="5"/>
    <s v="Marketing"/>
    <n v="329"/>
    <x v="1"/>
    <n v="1"/>
    <x v="5"/>
    <s v="Divorced"/>
    <n v="81890"/>
    <n v="1"/>
    <n v="14"/>
    <n v="1"/>
    <n v="1"/>
    <n v="3"/>
    <n v="1"/>
    <n v="0"/>
    <n v="0"/>
    <n v="1"/>
    <n v="3"/>
    <x v="2"/>
    <x v="0"/>
    <n v="3"/>
    <n v="3"/>
    <s v="Active"/>
    <x v="0"/>
    <x v="0"/>
    <n v="0"/>
  </r>
  <r>
    <n v="24"/>
    <s v="No"/>
    <s v="Non-Travel"/>
    <x v="1"/>
    <n v="1"/>
    <n v="5"/>
    <s v="Marketing"/>
    <n v="1799"/>
    <x v="1"/>
    <n v="1"/>
    <x v="5"/>
    <s v="Divorced"/>
    <n v="81890"/>
    <n v="1"/>
    <n v="14"/>
    <n v="1"/>
    <n v="1"/>
    <n v="3"/>
    <n v="1"/>
    <n v="0"/>
    <n v="0"/>
    <n v="1"/>
    <n v="3"/>
    <x v="2"/>
    <x v="0"/>
    <n v="3"/>
    <n v="3"/>
    <s v="Active"/>
    <x v="0"/>
    <x v="0"/>
    <n v="0"/>
  </r>
  <r>
    <n v="24"/>
    <s v="No"/>
    <s v="Non-Travel"/>
    <x v="1"/>
    <n v="1"/>
    <n v="5"/>
    <s v="Marketing"/>
    <n v="3269"/>
    <x v="1"/>
    <n v="1"/>
    <x v="5"/>
    <s v="Divorced"/>
    <n v="81890"/>
    <n v="1"/>
    <n v="14"/>
    <n v="1"/>
    <n v="1"/>
    <n v="3"/>
    <n v="1"/>
    <n v="0"/>
    <n v="0"/>
    <n v="1"/>
    <n v="3"/>
    <x v="2"/>
    <x v="0"/>
    <n v="3"/>
    <n v="3"/>
    <s v="Active"/>
    <x v="0"/>
    <x v="0"/>
    <n v="0"/>
  </r>
  <r>
    <n v="19"/>
    <s v="Yes"/>
    <s v="Non-Travel"/>
    <x v="1"/>
    <n v="2"/>
    <n v="2"/>
    <s v="Other"/>
    <n v="635"/>
    <x v="0"/>
    <n v="3"/>
    <x v="7"/>
    <s v="Single"/>
    <n v="98240"/>
    <n v="1"/>
    <n v="18"/>
    <n v="0"/>
    <n v="1"/>
    <n v="2"/>
    <n v="1"/>
    <n v="0"/>
    <n v="0"/>
    <n v="1"/>
    <n v="1"/>
    <x v="2"/>
    <x v="1"/>
    <n v="3"/>
    <n v="3"/>
    <s v="Left"/>
    <x v="0"/>
    <x v="0"/>
    <n v="1"/>
  </r>
  <r>
    <n v="19"/>
    <s v="Yes"/>
    <s v="Non-Travel"/>
    <x v="1"/>
    <n v="2"/>
    <n v="2"/>
    <s v="Other"/>
    <n v="2105"/>
    <x v="0"/>
    <n v="3"/>
    <x v="7"/>
    <s v="Single"/>
    <n v="98240"/>
    <n v="1"/>
    <n v="18"/>
    <n v="0"/>
    <n v="1"/>
    <n v="2"/>
    <n v="1"/>
    <n v="0"/>
    <n v="0"/>
    <n v="1"/>
    <n v="1"/>
    <x v="2"/>
    <x v="1"/>
    <n v="3"/>
    <n v="3"/>
    <s v="Left"/>
    <x v="0"/>
    <x v="0"/>
    <n v="1"/>
  </r>
  <r>
    <n v="19"/>
    <s v="Yes"/>
    <s v="Non-Travel"/>
    <x v="1"/>
    <n v="2"/>
    <n v="2"/>
    <s v="Other"/>
    <n v="3575"/>
    <x v="0"/>
    <n v="3"/>
    <x v="7"/>
    <s v="Single"/>
    <n v="98240"/>
    <n v="1"/>
    <n v="18"/>
    <n v="0"/>
    <n v="1"/>
    <n v="2"/>
    <n v="1"/>
    <n v="0"/>
    <n v="0"/>
    <n v="1"/>
    <n v="1"/>
    <x v="2"/>
    <x v="1"/>
    <n v="3"/>
    <n v="3"/>
    <s v="Left"/>
    <x v="0"/>
    <x v="0"/>
    <n v="1"/>
  </r>
  <r>
    <n v="27"/>
    <s v="Yes"/>
    <s v="Travel_Frequently"/>
    <x v="1"/>
    <n v="8"/>
    <n v="1"/>
    <s v="Life Sciences"/>
    <n v="1122"/>
    <x v="0"/>
    <n v="4"/>
    <x v="4"/>
    <s v="Married"/>
    <n v="102310"/>
    <n v="1"/>
    <n v="13"/>
    <n v="1"/>
    <n v="1"/>
    <n v="2"/>
    <n v="1"/>
    <n v="0"/>
    <n v="0"/>
    <n v="1"/>
    <n v="1"/>
    <x v="2"/>
    <x v="0"/>
    <n v="3"/>
    <n v="3"/>
    <s v="Left"/>
    <x v="1"/>
    <x v="0"/>
    <n v="1"/>
  </r>
  <r>
    <n v="27"/>
    <s v="Yes"/>
    <s v="Travel_Frequently"/>
    <x v="1"/>
    <n v="8"/>
    <n v="1"/>
    <s v="Life Sciences"/>
    <n v="2592"/>
    <x v="0"/>
    <n v="4"/>
    <x v="4"/>
    <s v="Married"/>
    <n v="102310"/>
    <n v="1"/>
    <n v="13"/>
    <n v="1"/>
    <n v="1"/>
    <n v="2"/>
    <n v="1"/>
    <n v="0"/>
    <n v="0"/>
    <n v="1"/>
    <n v="1"/>
    <x v="2"/>
    <x v="0"/>
    <n v="3"/>
    <n v="3"/>
    <s v="Left"/>
    <x v="1"/>
    <x v="0"/>
    <n v="1"/>
  </r>
  <r>
    <n v="27"/>
    <s v="Yes"/>
    <s v="Travel_Frequently"/>
    <x v="1"/>
    <n v="8"/>
    <n v="1"/>
    <s v="Life Sciences"/>
    <n v="4062"/>
    <x v="0"/>
    <n v="4"/>
    <x v="4"/>
    <s v="Married"/>
    <n v="102310"/>
    <n v="1"/>
    <n v="13"/>
    <n v="1"/>
    <n v="1"/>
    <n v="2"/>
    <n v="1"/>
    <n v="0"/>
    <n v="0"/>
    <n v="1"/>
    <n v="1"/>
    <x v="2"/>
    <x v="0"/>
    <n v="3"/>
    <n v="3"/>
    <s v="Left"/>
    <x v="1"/>
    <x v="0"/>
    <n v="1"/>
  </r>
  <r>
    <n v="21"/>
    <s v="Yes"/>
    <s v="Travel_Rarely"/>
    <x v="0"/>
    <n v="1"/>
    <n v="3"/>
    <s v="Medical"/>
    <n v="406"/>
    <x v="0"/>
    <n v="2"/>
    <x v="0"/>
    <s v="Single"/>
    <n v="104000"/>
    <n v="1"/>
    <n v="13"/>
    <n v="1"/>
    <n v="1"/>
    <n v="2"/>
    <n v="1"/>
    <n v="0"/>
    <n v="0"/>
    <n v="1"/>
    <n v="3"/>
    <x v="1"/>
    <x v="2"/>
    <n v="3"/>
    <n v="3"/>
    <s v="Left"/>
    <x v="0"/>
    <x v="0"/>
    <n v="1"/>
  </r>
  <r>
    <n v="21"/>
    <s v="Yes"/>
    <s v="Travel_Rarely"/>
    <x v="0"/>
    <n v="1"/>
    <n v="3"/>
    <s v="Medical"/>
    <n v="1876"/>
    <x v="0"/>
    <n v="2"/>
    <x v="0"/>
    <s v="Single"/>
    <n v="104000"/>
    <n v="1"/>
    <n v="13"/>
    <n v="1"/>
    <n v="1"/>
    <n v="2"/>
    <n v="1"/>
    <n v="0"/>
    <n v="0"/>
    <n v="1"/>
    <n v="4"/>
    <x v="1"/>
    <x v="2"/>
    <n v="3"/>
    <n v="3"/>
    <s v="Left"/>
    <x v="0"/>
    <x v="0"/>
    <n v="1"/>
  </r>
  <r>
    <n v="21"/>
    <s v="Yes"/>
    <s v="Travel_Rarely"/>
    <x v="0"/>
    <n v="1"/>
    <n v="3"/>
    <s v="Medical"/>
    <n v="3346"/>
    <x v="0"/>
    <n v="2"/>
    <x v="0"/>
    <s v="Single"/>
    <n v="104000"/>
    <n v="1"/>
    <n v="13"/>
    <n v="1"/>
    <n v="1"/>
    <n v="2"/>
    <n v="1"/>
    <n v="0"/>
    <n v="0"/>
    <n v="1"/>
    <n v="4"/>
    <x v="1"/>
    <x v="2"/>
    <n v="3"/>
    <n v="3"/>
    <s v="Left"/>
    <x v="0"/>
    <x v="0"/>
    <n v="1"/>
  </r>
  <r>
    <n v="29"/>
    <s v="Yes"/>
    <s v="Travel_Rarely"/>
    <x v="1"/>
    <n v="2"/>
    <n v="4"/>
    <s v="Marketing"/>
    <n v="332"/>
    <x v="1"/>
    <n v="4"/>
    <x v="3"/>
    <s v="Married"/>
    <n v="106500"/>
    <n v="1"/>
    <n v="13"/>
    <n v="2"/>
    <n v="1"/>
    <n v="2"/>
    <n v="1"/>
    <n v="0"/>
    <n v="0"/>
    <n v="1"/>
    <n v="2"/>
    <x v="3"/>
    <x v="0"/>
    <n v="4"/>
    <n v="3"/>
    <s v="Left"/>
    <x v="1"/>
    <x v="0"/>
    <n v="1"/>
  </r>
  <r>
    <n v="29"/>
    <s v="Yes"/>
    <s v="Travel_Rarely"/>
    <x v="1"/>
    <n v="2"/>
    <n v="4"/>
    <s v="Marketing"/>
    <n v="1802"/>
    <x v="1"/>
    <n v="4"/>
    <x v="3"/>
    <s v="Married"/>
    <n v="106500"/>
    <n v="1"/>
    <n v="13"/>
    <n v="2"/>
    <n v="1"/>
    <n v="2"/>
    <n v="1"/>
    <n v="0"/>
    <n v="0"/>
    <n v="1"/>
    <n v="2"/>
    <x v="3"/>
    <x v="0"/>
    <n v="4"/>
    <n v="3"/>
    <s v="Left"/>
    <x v="1"/>
    <x v="0"/>
    <n v="1"/>
  </r>
  <r>
    <n v="29"/>
    <s v="Yes"/>
    <s v="Travel_Rarely"/>
    <x v="1"/>
    <n v="2"/>
    <n v="4"/>
    <s v="Marketing"/>
    <n v="3272"/>
    <x v="1"/>
    <n v="4"/>
    <x v="3"/>
    <s v="Married"/>
    <n v="106500"/>
    <n v="1"/>
    <n v="13"/>
    <n v="2"/>
    <n v="1"/>
    <n v="2"/>
    <n v="1"/>
    <n v="0"/>
    <n v="0"/>
    <n v="1"/>
    <n v="2"/>
    <x v="3"/>
    <x v="0"/>
    <n v="4"/>
    <n v="3"/>
    <s v="Left"/>
    <x v="1"/>
    <x v="0"/>
    <n v="1"/>
  </r>
  <r>
    <n v="29"/>
    <s v="No"/>
    <s v="Travel_Rarely"/>
    <x v="0"/>
    <n v="1"/>
    <n v="2"/>
    <s v="Medical"/>
    <n v="289"/>
    <x v="1"/>
    <n v="1"/>
    <x v="0"/>
    <s v="Single"/>
    <n v="106730"/>
    <n v="1"/>
    <n v="13"/>
    <n v="3"/>
    <n v="1"/>
    <n v="2"/>
    <n v="1"/>
    <n v="0"/>
    <n v="0"/>
    <n v="1"/>
    <n v="3"/>
    <x v="0"/>
    <x v="0"/>
    <n v="3"/>
    <n v="3"/>
    <s v="Active"/>
    <x v="1"/>
    <x v="0"/>
    <n v="0"/>
  </r>
  <r>
    <n v="29"/>
    <s v="No"/>
    <s v="Travel_Rarely"/>
    <x v="0"/>
    <n v="1"/>
    <n v="2"/>
    <s v="Medical"/>
    <n v="1759"/>
    <x v="1"/>
    <n v="1"/>
    <x v="0"/>
    <s v="Single"/>
    <n v="106730"/>
    <n v="1"/>
    <n v="13"/>
    <n v="3"/>
    <n v="1"/>
    <n v="2"/>
    <n v="1"/>
    <n v="0"/>
    <n v="0"/>
    <n v="1"/>
    <n v="3"/>
    <x v="0"/>
    <x v="0"/>
    <n v="3"/>
    <n v="3"/>
    <s v="Active"/>
    <x v="1"/>
    <x v="0"/>
    <n v="0"/>
  </r>
  <r>
    <n v="29"/>
    <s v="No"/>
    <s v="Travel_Rarely"/>
    <x v="0"/>
    <n v="1"/>
    <n v="2"/>
    <s v="Medical"/>
    <n v="3229"/>
    <x v="1"/>
    <n v="1"/>
    <x v="0"/>
    <s v="Single"/>
    <n v="106730"/>
    <n v="1"/>
    <n v="13"/>
    <n v="3"/>
    <n v="1"/>
    <n v="2"/>
    <n v="1"/>
    <n v="0"/>
    <n v="0"/>
    <n v="1"/>
    <n v="3"/>
    <x v="0"/>
    <x v="0"/>
    <n v="3"/>
    <n v="3"/>
    <s v="Active"/>
    <x v="1"/>
    <x v="0"/>
    <n v="0"/>
  </r>
  <r>
    <n v="22"/>
    <s v="No"/>
    <s v="Non-Travel"/>
    <x v="0"/>
    <n v="8"/>
    <n v="3"/>
    <s v="Life Sciences"/>
    <n v="1230"/>
    <x v="1"/>
    <n v="3"/>
    <x v="0"/>
    <s v="Divorced"/>
    <n v="108510"/>
    <n v="1"/>
    <n v="16"/>
    <n v="1"/>
    <n v="1"/>
    <n v="2"/>
    <n v="1"/>
    <n v="0"/>
    <n v="0"/>
    <n v="1"/>
    <n v="4"/>
    <x v="1"/>
    <x v="2"/>
    <n v="4"/>
    <n v="3"/>
    <s v="Active"/>
    <x v="0"/>
    <x v="0"/>
    <n v="0"/>
  </r>
  <r>
    <n v="22"/>
    <s v="No"/>
    <s v="Non-Travel"/>
    <x v="0"/>
    <n v="8"/>
    <n v="3"/>
    <s v="Life Sciences"/>
    <n v="2700"/>
    <x v="1"/>
    <n v="3"/>
    <x v="0"/>
    <s v="Divorced"/>
    <n v="108510"/>
    <n v="1"/>
    <n v="16"/>
    <n v="1"/>
    <n v="1"/>
    <n v="2"/>
    <n v="1"/>
    <n v="0"/>
    <n v="0"/>
    <n v="1"/>
    <n v="4"/>
    <x v="1"/>
    <x v="2"/>
    <n v="4"/>
    <n v="3"/>
    <s v="Active"/>
    <x v="0"/>
    <x v="0"/>
    <n v="0"/>
  </r>
  <r>
    <n v="22"/>
    <s v="No"/>
    <s v="Non-Travel"/>
    <x v="0"/>
    <n v="8"/>
    <n v="3"/>
    <s v="Life Sciences"/>
    <n v="4170"/>
    <x v="1"/>
    <n v="3"/>
    <x v="0"/>
    <s v="Divorced"/>
    <n v="108510"/>
    <n v="1"/>
    <n v="16"/>
    <n v="1"/>
    <n v="1"/>
    <n v="2"/>
    <n v="1"/>
    <n v="0"/>
    <n v="0"/>
    <n v="1"/>
    <n v="4"/>
    <x v="1"/>
    <x v="2"/>
    <n v="4"/>
    <n v="3"/>
    <s v="Active"/>
    <x v="0"/>
    <x v="0"/>
    <n v="0"/>
  </r>
  <r>
    <n v="19"/>
    <s v="No"/>
    <s v="Travel_Rarely"/>
    <x v="1"/>
    <n v="2"/>
    <n v="4"/>
    <s v="Marketing"/>
    <n v="652"/>
    <x v="0"/>
    <n v="3"/>
    <x v="4"/>
    <s v="Single"/>
    <n v="115570"/>
    <n v="1"/>
    <n v="22"/>
    <n v="0"/>
    <n v="1"/>
    <n v="0"/>
    <n v="1"/>
    <n v="0"/>
    <n v="1"/>
    <n v="1"/>
    <n v="2"/>
    <x v="1"/>
    <x v="0"/>
    <n v="3"/>
    <n v="4"/>
    <s v="Active"/>
    <x v="0"/>
    <x v="0"/>
    <n v="0"/>
  </r>
  <r>
    <n v="19"/>
    <s v="No"/>
    <s v="Travel_Rarely"/>
    <x v="1"/>
    <n v="2"/>
    <n v="4"/>
    <s v="Marketing"/>
    <n v="2122"/>
    <x v="0"/>
    <n v="3"/>
    <x v="4"/>
    <s v="Single"/>
    <n v="115570"/>
    <n v="1"/>
    <n v="22"/>
    <n v="0"/>
    <n v="1"/>
    <n v="0"/>
    <n v="1"/>
    <n v="0"/>
    <n v="1"/>
    <n v="1"/>
    <n v="2"/>
    <x v="1"/>
    <x v="0"/>
    <n v="3"/>
    <n v="4"/>
    <s v="Active"/>
    <x v="0"/>
    <x v="0"/>
    <n v="0"/>
  </r>
  <r>
    <n v="19"/>
    <s v="No"/>
    <s v="Travel_Rarely"/>
    <x v="1"/>
    <n v="2"/>
    <n v="4"/>
    <s v="Marketing"/>
    <n v="3592"/>
    <x v="0"/>
    <n v="3"/>
    <x v="4"/>
    <s v="Single"/>
    <n v="115570"/>
    <n v="1"/>
    <n v="22"/>
    <n v="0"/>
    <n v="1"/>
    <n v="0"/>
    <n v="1"/>
    <n v="0"/>
    <n v="1"/>
    <n v="1"/>
    <n v="2"/>
    <x v="1"/>
    <x v="0"/>
    <n v="3"/>
    <n v="4"/>
    <s v="Active"/>
    <x v="0"/>
    <x v="0"/>
    <n v="0"/>
  </r>
  <r>
    <n v="51"/>
    <s v="No"/>
    <s v="Travel_Rarely"/>
    <x v="1"/>
    <n v="6"/>
    <n v="2"/>
    <s v="Life Sciences"/>
    <n v="1"/>
    <x v="1"/>
    <n v="1"/>
    <x v="7"/>
    <s v="Married"/>
    <n v="131160"/>
    <n v="1"/>
    <n v="11"/>
    <n v="0"/>
    <n v="1"/>
    <n v="6"/>
    <n v="1"/>
    <n v="0"/>
    <n v="0"/>
    <n v="1"/>
    <n v="3"/>
    <x v="1"/>
    <x v="2"/>
    <n v="3"/>
    <n v="3"/>
    <s v="Active"/>
    <x v="3"/>
    <x v="0"/>
    <n v="0"/>
  </r>
  <r>
    <n v="51"/>
    <s v="No"/>
    <s v="Travel_Rarely"/>
    <x v="1"/>
    <n v="6"/>
    <n v="2"/>
    <s v="Life Sciences"/>
    <n v="1471"/>
    <x v="1"/>
    <n v="1"/>
    <x v="7"/>
    <s v="Married"/>
    <n v="131160"/>
    <n v="1"/>
    <n v="11"/>
    <n v="0"/>
    <n v="1"/>
    <n v="6"/>
    <n v="1"/>
    <n v="0"/>
    <n v="0"/>
    <n v="1"/>
    <n v="3"/>
    <x v="1"/>
    <x v="0"/>
    <n v="3"/>
    <n v="3"/>
    <s v="Active"/>
    <x v="3"/>
    <x v="0"/>
    <n v="0"/>
  </r>
  <r>
    <n v="51"/>
    <s v="No"/>
    <s v="Travel_Rarely"/>
    <x v="1"/>
    <n v="6"/>
    <n v="2"/>
    <s v="Life Sciences"/>
    <n v="2941"/>
    <x v="1"/>
    <n v="1"/>
    <x v="7"/>
    <s v="Married"/>
    <n v="131160"/>
    <n v="1"/>
    <n v="11"/>
    <n v="0"/>
    <n v="1"/>
    <n v="6"/>
    <n v="1"/>
    <n v="0"/>
    <n v="0"/>
    <n v="1"/>
    <n v="3"/>
    <x v="1"/>
    <x v="2"/>
    <n v="3"/>
    <n v="3"/>
    <s v="Active"/>
    <x v="3"/>
    <x v="0"/>
    <n v="0"/>
  </r>
  <r>
    <n v="35"/>
    <s v="No"/>
    <s v="Travel_Rarely"/>
    <x v="1"/>
    <n v="6"/>
    <n v="3"/>
    <s v="Marketing"/>
    <n v="877"/>
    <x v="1"/>
    <n v="3"/>
    <x v="6"/>
    <s v="Married"/>
    <n v="135820"/>
    <n v="1"/>
    <n v="17"/>
    <n v="1"/>
    <n v="1"/>
    <n v="3"/>
    <n v="1"/>
    <n v="0"/>
    <n v="1"/>
    <n v="1"/>
    <n v="3"/>
    <x v="1"/>
    <x v="2"/>
    <n v="2"/>
    <n v="3"/>
    <s v="Active"/>
    <x v="2"/>
    <x v="0"/>
    <n v="0"/>
  </r>
  <r>
    <n v="35"/>
    <s v="No"/>
    <s v="Travel_Rarely"/>
    <x v="1"/>
    <n v="6"/>
    <n v="3"/>
    <s v="Marketing"/>
    <n v="2347"/>
    <x v="1"/>
    <n v="3"/>
    <x v="6"/>
    <s v="Married"/>
    <n v="135820"/>
    <n v="1"/>
    <n v="17"/>
    <n v="1"/>
    <n v="1"/>
    <n v="3"/>
    <n v="1"/>
    <n v="0"/>
    <n v="1"/>
    <n v="1"/>
    <n v="3"/>
    <x v="1"/>
    <x v="2"/>
    <n v="2"/>
    <n v="3"/>
    <s v="Active"/>
    <x v="2"/>
    <x v="0"/>
    <n v="0"/>
  </r>
  <r>
    <n v="35"/>
    <s v="No"/>
    <s v="Travel_Rarely"/>
    <x v="1"/>
    <n v="6"/>
    <n v="3"/>
    <s v="Marketing"/>
    <n v="3817"/>
    <x v="1"/>
    <n v="3"/>
    <x v="6"/>
    <s v="Married"/>
    <n v="135820"/>
    <n v="1"/>
    <n v="17"/>
    <n v="1"/>
    <n v="1"/>
    <n v="3"/>
    <n v="1"/>
    <n v="0"/>
    <n v="1"/>
    <n v="1"/>
    <n v="3"/>
    <x v="1"/>
    <x v="2"/>
    <n v="2"/>
    <n v="3"/>
    <s v="Active"/>
    <x v="2"/>
    <x v="0"/>
    <n v="0"/>
  </r>
  <r>
    <n v="27"/>
    <s v="No"/>
    <s v="Non-Travel"/>
    <x v="0"/>
    <n v="2"/>
    <n v="3"/>
    <s v="Life Sciences"/>
    <n v="1377"/>
    <x v="0"/>
    <n v="1"/>
    <x v="5"/>
    <s v="Divorced"/>
    <n v="139660"/>
    <n v="1"/>
    <n v="19"/>
    <n v="0"/>
    <n v="1"/>
    <n v="1"/>
    <n v="1"/>
    <n v="0"/>
    <n v="1"/>
    <n v="1"/>
    <n v="3"/>
    <x v="0"/>
    <x v="2"/>
    <n v="3"/>
    <n v="3"/>
    <s v="Active"/>
    <x v="1"/>
    <x v="0"/>
    <n v="0"/>
  </r>
  <r>
    <n v="27"/>
    <s v="No"/>
    <s v="Non-Travel"/>
    <x v="0"/>
    <n v="2"/>
    <n v="3"/>
    <s v="Life Sciences"/>
    <n v="2847"/>
    <x v="0"/>
    <n v="1"/>
    <x v="5"/>
    <s v="Divorced"/>
    <n v="139660"/>
    <n v="1"/>
    <n v="19"/>
    <n v="0"/>
    <n v="1"/>
    <n v="1"/>
    <n v="1"/>
    <n v="0"/>
    <n v="1"/>
    <n v="1"/>
    <n v="3"/>
    <x v="0"/>
    <x v="2"/>
    <n v="3"/>
    <n v="3"/>
    <s v="Active"/>
    <x v="1"/>
    <x v="0"/>
    <n v="0"/>
  </r>
  <r>
    <n v="27"/>
    <s v="No"/>
    <s v="Non-Travel"/>
    <x v="0"/>
    <n v="2"/>
    <n v="3"/>
    <s v="Life Sciences"/>
    <n v="4317"/>
    <x v="0"/>
    <n v="1"/>
    <x v="5"/>
    <s v="Divorced"/>
    <n v="139660"/>
    <n v="1"/>
    <n v="19"/>
    <n v="0"/>
    <n v="1"/>
    <n v="1"/>
    <n v="1"/>
    <n v="0"/>
    <n v="1"/>
    <n v="1"/>
    <n v="3"/>
    <x v="0"/>
    <x v="2"/>
    <n v="3"/>
    <n v="3"/>
    <s v="Active"/>
    <x v="1"/>
    <x v="0"/>
    <n v="0"/>
  </r>
  <r>
    <n v="33"/>
    <s v="No"/>
    <s v="Non-Travel"/>
    <x v="0"/>
    <n v="1"/>
    <n v="3"/>
    <s v="Life Sciences"/>
    <n v="1158"/>
    <x v="0"/>
    <n v="2"/>
    <x v="3"/>
    <s v="Divorced"/>
    <n v="140260"/>
    <n v="1"/>
    <n v="12"/>
    <n v="0"/>
    <n v="1"/>
    <n v="4"/>
    <n v="1"/>
    <n v="0"/>
    <n v="0"/>
    <n v="1"/>
    <n v="2"/>
    <x v="0"/>
    <x v="2"/>
    <n v="3"/>
    <n v="3"/>
    <s v="Active"/>
    <x v="1"/>
    <x v="0"/>
    <n v="0"/>
  </r>
  <r>
    <n v="33"/>
    <s v="No"/>
    <s v="Non-Travel"/>
    <x v="0"/>
    <n v="1"/>
    <n v="3"/>
    <s v="Life Sciences"/>
    <n v="2628"/>
    <x v="0"/>
    <n v="2"/>
    <x v="3"/>
    <s v="Divorced"/>
    <n v="140260"/>
    <n v="1"/>
    <n v="12"/>
    <n v="0"/>
    <n v="1"/>
    <n v="4"/>
    <n v="1"/>
    <n v="0"/>
    <n v="0"/>
    <n v="1"/>
    <n v="2"/>
    <x v="0"/>
    <x v="2"/>
    <n v="3"/>
    <n v="3"/>
    <s v="Active"/>
    <x v="1"/>
    <x v="0"/>
    <n v="0"/>
  </r>
  <r>
    <n v="33"/>
    <s v="No"/>
    <s v="Non-Travel"/>
    <x v="0"/>
    <n v="1"/>
    <n v="3"/>
    <s v="Life Sciences"/>
    <n v="4098"/>
    <x v="0"/>
    <n v="2"/>
    <x v="3"/>
    <s v="Divorced"/>
    <n v="140260"/>
    <n v="1"/>
    <n v="12"/>
    <n v="0"/>
    <n v="1"/>
    <n v="4"/>
    <n v="1"/>
    <n v="0"/>
    <n v="0"/>
    <n v="1"/>
    <n v="2"/>
    <x v="0"/>
    <x v="2"/>
    <n v="3"/>
    <n v="3"/>
    <s v="Active"/>
    <x v="1"/>
    <x v="0"/>
    <n v="0"/>
  </r>
  <r>
    <n v="19"/>
    <s v="No"/>
    <s v="Travel_Rarely"/>
    <x v="0"/>
    <n v="1"/>
    <n v="3"/>
    <s v="Other"/>
    <n v="1362"/>
    <x v="1"/>
    <n v="5"/>
    <x v="5"/>
    <s v="Single"/>
    <n v="152020"/>
    <n v="1"/>
    <n v="18"/>
    <n v="3"/>
    <n v="1"/>
    <n v="2"/>
    <n v="1"/>
    <n v="0"/>
    <n v="0"/>
    <n v="1"/>
    <n v="2"/>
    <x v="2"/>
    <x v="0"/>
    <n v="2"/>
    <n v="3"/>
    <s v="Active"/>
    <x v="0"/>
    <x v="0"/>
    <n v="0"/>
  </r>
  <r>
    <n v="19"/>
    <s v="No"/>
    <s v="Travel_Rarely"/>
    <x v="0"/>
    <n v="1"/>
    <n v="3"/>
    <s v="Other"/>
    <n v="2832"/>
    <x v="1"/>
    <n v="5"/>
    <x v="5"/>
    <s v="Single"/>
    <n v="152020"/>
    <n v="1"/>
    <n v="18"/>
    <n v="3"/>
    <n v="1"/>
    <n v="2"/>
    <n v="1"/>
    <n v="0"/>
    <n v="0"/>
    <n v="1"/>
    <n v="2"/>
    <x v="2"/>
    <x v="0"/>
    <n v="2"/>
    <n v="3"/>
    <s v="Active"/>
    <x v="0"/>
    <x v="0"/>
    <n v="0"/>
  </r>
  <r>
    <n v="19"/>
    <s v="No"/>
    <s v="Travel_Rarely"/>
    <x v="0"/>
    <n v="1"/>
    <n v="3"/>
    <s v="Other"/>
    <n v="4302"/>
    <x v="1"/>
    <n v="5"/>
    <x v="5"/>
    <s v="Single"/>
    <n v="152020"/>
    <n v="1"/>
    <n v="18"/>
    <n v="3"/>
    <n v="1"/>
    <n v="2"/>
    <n v="1"/>
    <n v="0"/>
    <n v="0"/>
    <n v="1"/>
    <n v="2"/>
    <x v="2"/>
    <x v="0"/>
    <n v="2"/>
    <n v="3"/>
    <s v="Active"/>
    <x v="0"/>
    <x v="0"/>
    <n v="0"/>
  </r>
  <r>
    <n v="19"/>
    <s v="Yes"/>
    <s v="Travel_Rarely"/>
    <x v="0"/>
    <n v="15"/>
    <n v="3"/>
    <s v="Life Sciences"/>
    <n v="431"/>
    <x v="0"/>
    <n v="2"/>
    <x v="3"/>
    <s v="Single"/>
    <n v="160640"/>
    <n v="1"/>
    <n v="15"/>
    <n v="1"/>
    <n v="1"/>
    <n v="3"/>
    <n v="1"/>
    <n v="0"/>
    <n v="0"/>
    <n v="1"/>
    <n v="4"/>
    <x v="2"/>
    <x v="1"/>
    <n v="3"/>
    <n v="3"/>
    <s v="Left"/>
    <x v="0"/>
    <x v="0"/>
    <n v="1"/>
  </r>
  <r>
    <n v="19"/>
    <s v="Yes"/>
    <s v="Travel_Rarely"/>
    <x v="0"/>
    <n v="15"/>
    <n v="3"/>
    <s v="Life Sciences"/>
    <n v="1901"/>
    <x v="0"/>
    <n v="2"/>
    <x v="3"/>
    <s v="Single"/>
    <n v="160640"/>
    <n v="1"/>
    <n v="15"/>
    <n v="1"/>
    <n v="1"/>
    <n v="3"/>
    <n v="1"/>
    <n v="0"/>
    <n v="0"/>
    <n v="1"/>
    <n v="4"/>
    <x v="2"/>
    <x v="1"/>
    <n v="3"/>
    <n v="3"/>
    <s v="Left"/>
    <x v="0"/>
    <x v="0"/>
    <n v="1"/>
  </r>
  <r>
    <n v="19"/>
    <s v="Yes"/>
    <s v="Travel_Rarely"/>
    <x v="0"/>
    <n v="15"/>
    <n v="3"/>
    <s v="Life Sciences"/>
    <n v="3371"/>
    <x v="0"/>
    <n v="2"/>
    <x v="3"/>
    <s v="Single"/>
    <n v="160640"/>
    <n v="1"/>
    <n v="15"/>
    <n v="1"/>
    <n v="1"/>
    <n v="3"/>
    <n v="1"/>
    <n v="0"/>
    <n v="0"/>
    <n v="1"/>
    <n v="4"/>
    <x v="2"/>
    <x v="1"/>
    <n v="3"/>
    <n v="3"/>
    <s v="Left"/>
    <x v="0"/>
    <x v="0"/>
    <n v="1"/>
  </r>
  <r>
    <n v="28"/>
    <s v="No"/>
    <s v="Travel_Rarely"/>
    <x v="1"/>
    <n v="8"/>
    <n v="4"/>
    <s v="Marketing"/>
    <n v="812"/>
    <x v="0"/>
    <n v="1"/>
    <x v="4"/>
    <s v="Divorced"/>
    <n v="163070"/>
    <n v="1"/>
    <n v="16"/>
    <n v="0"/>
    <n v="1"/>
    <n v="3"/>
    <n v="1"/>
    <n v="0"/>
    <n v="0"/>
    <n v="1"/>
    <n v="1"/>
    <x v="0"/>
    <x v="3"/>
    <n v="2"/>
    <n v="3"/>
    <s v="Active"/>
    <x v="1"/>
    <x v="0"/>
    <n v="0"/>
  </r>
  <r>
    <n v="28"/>
    <s v="No"/>
    <s v="Travel_Rarely"/>
    <x v="1"/>
    <n v="8"/>
    <n v="4"/>
    <s v="Marketing"/>
    <n v="2282"/>
    <x v="0"/>
    <n v="1"/>
    <x v="4"/>
    <s v="Divorced"/>
    <n v="163070"/>
    <n v="1"/>
    <n v="16"/>
    <n v="0"/>
    <n v="1"/>
    <n v="3"/>
    <n v="1"/>
    <n v="0"/>
    <n v="0"/>
    <n v="1"/>
    <n v="1"/>
    <x v="0"/>
    <x v="3"/>
    <n v="2"/>
    <n v="3"/>
    <s v="Active"/>
    <x v="1"/>
    <x v="0"/>
    <n v="0"/>
  </r>
  <r>
    <n v="28"/>
    <s v="No"/>
    <s v="Travel_Rarely"/>
    <x v="1"/>
    <n v="8"/>
    <n v="4"/>
    <s v="Marketing"/>
    <n v="3752"/>
    <x v="0"/>
    <n v="1"/>
    <x v="4"/>
    <s v="Divorced"/>
    <n v="163070"/>
    <n v="1"/>
    <n v="16"/>
    <n v="0"/>
    <n v="1"/>
    <n v="3"/>
    <n v="1"/>
    <n v="0"/>
    <n v="0"/>
    <n v="1"/>
    <n v="1"/>
    <x v="0"/>
    <x v="3"/>
    <n v="2"/>
    <n v="3"/>
    <s v="Active"/>
    <x v="1"/>
    <x v="0"/>
    <n v="0"/>
  </r>
  <r>
    <n v="30"/>
    <s v="No"/>
    <s v="Travel_Rarely"/>
    <x v="0"/>
    <n v="11"/>
    <n v="4"/>
    <s v="Medical"/>
    <n v="1220"/>
    <x v="0"/>
    <n v="2"/>
    <x v="4"/>
    <s v="Divorced"/>
    <n v="171690"/>
    <n v="1"/>
    <n v="17"/>
    <n v="2"/>
    <n v="1"/>
    <n v="2"/>
    <n v="1"/>
    <n v="0"/>
    <n v="0"/>
    <n v="1"/>
    <n v="4"/>
    <x v="0"/>
    <x v="0"/>
    <n v="3"/>
    <n v="3"/>
    <s v="Active"/>
    <x v="1"/>
    <x v="0"/>
    <n v="0"/>
  </r>
  <r>
    <n v="30"/>
    <s v="No"/>
    <s v="Travel_Rarely"/>
    <x v="0"/>
    <n v="11"/>
    <n v="4"/>
    <s v="Medical"/>
    <n v="2690"/>
    <x v="0"/>
    <n v="2"/>
    <x v="4"/>
    <s v="Divorced"/>
    <n v="171690"/>
    <n v="1"/>
    <n v="17"/>
    <n v="2"/>
    <n v="1"/>
    <n v="2"/>
    <n v="1"/>
    <n v="0"/>
    <n v="0"/>
    <n v="1"/>
    <n v="4"/>
    <x v="0"/>
    <x v="0"/>
    <n v="3"/>
    <n v="3"/>
    <s v="Active"/>
    <x v="1"/>
    <x v="0"/>
    <n v="0"/>
  </r>
  <r>
    <n v="30"/>
    <s v="No"/>
    <s v="Travel_Rarely"/>
    <x v="0"/>
    <n v="11"/>
    <n v="4"/>
    <s v="Medical"/>
    <n v="4160"/>
    <x v="0"/>
    <n v="2"/>
    <x v="4"/>
    <s v="Divorced"/>
    <n v="171690"/>
    <n v="1"/>
    <n v="17"/>
    <n v="2"/>
    <n v="1"/>
    <n v="2"/>
    <n v="1"/>
    <n v="0"/>
    <n v="0"/>
    <n v="1"/>
    <n v="4"/>
    <x v="0"/>
    <x v="0"/>
    <n v="3"/>
    <n v="3"/>
    <s v="Active"/>
    <x v="1"/>
    <x v="0"/>
    <n v="0"/>
  </r>
  <r>
    <n v="35"/>
    <s v="No"/>
    <s v="Non-Travel"/>
    <x v="0"/>
    <n v="2"/>
    <n v="1"/>
    <s v="Medical"/>
    <n v="258"/>
    <x v="0"/>
    <n v="1"/>
    <x v="3"/>
    <s v="Married"/>
    <n v="187400"/>
    <n v="1"/>
    <n v="19"/>
    <n v="1"/>
    <n v="1"/>
    <n v="2"/>
    <n v="1"/>
    <n v="0"/>
    <n v="0"/>
    <n v="1"/>
    <n v="3"/>
    <x v="0"/>
    <x v="0"/>
    <n v="4"/>
    <n v="3"/>
    <s v="Active"/>
    <x v="2"/>
    <x v="0"/>
    <n v="0"/>
  </r>
  <r>
    <n v="35"/>
    <s v="No"/>
    <s v="Non-Travel"/>
    <x v="0"/>
    <n v="2"/>
    <n v="1"/>
    <s v="Medical"/>
    <n v="1728"/>
    <x v="0"/>
    <n v="1"/>
    <x v="3"/>
    <s v="Married"/>
    <n v="187400"/>
    <n v="1"/>
    <n v="19"/>
    <n v="1"/>
    <n v="1"/>
    <n v="2"/>
    <n v="1"/>
    <n v="0"/>
    <n v="0"/>
    <n v="1"/>
    <n v="3"/>
    <x v="0"/>
    <x v="0"/>
    <n v="4"/>
    <n v="3"/>
    <s v="Active"/>
    <x v="2"/>
    <x v="0"/>
    <n v="0"/>
  </r>
  <r>
    <n v="35"/>
    <s v="No"/>
    <s v="Non-Travel"/>
    <x v="0"/>
    <n v="2"/>
    <n v="1"/>
    <s v="Medical"/>
    <n v="3198"/>
    <x v="0"/>
    <n v="1"/>
    <x v="3"/>
    <s v="Married"/>
    <n v="187400"/>
    <n v="1"/>
    <n v="19"/>
    <n v="1"/>
    <n v="1"/>
    <n v="2"/>
    <n v="1"/>
    <n v="0"/>
    <n v="0"/>
    <n v="1"/>
    <n v="3"/>
    <x v="0"/>
    <x v="0"/>
    <n v="4"/>
    <n v="3"/>
    <s v="Active"/>
    <x v="2"/>
    <x v="0"/>
    <n v="0"/>
  </r>
  <r>
    <n v="19"/>
    <s v="No"/>
    <s v="Travel_Rarely"/>
    <x v="0"/>
    <n v="23"/>
    <n v="4"/>
    <s v="Life Sciences"/>
    <n v="596"/>
    <x v="0"/>
    <n v="2"/>
    <x v="4"/>
    <s v="Single"/>
    <n v="191970"/>
    <n v="1"/>
    <n v="12"/>
    <n v="0"/>
    <n v="1"/>
    <n v="2"/>
    <n v="1"/>
    <n v="0"/>
    <n v="0"/>
    <n v="1"/>
    <n v="3"/>
    <x v="3"/>
    <x v="0"/>
    <n v="3"/>
    <n v="3"/>
    <s v="Active"/>
    <x v="0"/>
    <x v="0"/>
    <n v="0"/>
  </r>
  <r>
    <n v="19"/>
    <s v="No"/>
    <s v="Travel_Rarely"/>
    <x v="0"/>
    <n v="23"/>
    <n v="4"/>
    <s v="Life Sciences"/>
    <n v="2066"/>
    <x v="0"/>
    <n v="2"/>
    <x v="4"/>
    <s v="Single"/>
    <n v="191970"/>
    <n v="1"/>
    <n v="12"/>
    <n v="0"/>
    <n v="1"/>
    <n v="2"/>
    <n v="1"/>
    <n v="0"/>
    <n v="0"/>
    <n v="1"/>
    <n v="3"/>
    <x v="3"/>
    <x v="0"/>
    <n v="3"/>
    <n v="3"/>
    <s v="Active"/>
    <x v="0"/>
    <x v="0"/>
    <n v="0"/>
  </r>
  <r>
    <n v="19"/>
    <s v="No"/>
    <s v="Travel_Rarely"/>
    <x v="0"/>
    <n v="23"/>
    <n v="4"/>
    <s v="Life Sciences"/>
    <n v="3536"/>
    <x v="0"/>
    <n v="2"/>
    <x v="4"/>
    <s v="Single"/>
    <n v="191970"/>
    <n v="1"/>
    <n v="12"/>
    <n v="0"/>
    <n v="1"/>
    <n v="2"/>
    <n v="1"/>
    <n v="0"/>
    <n v="0"/>
    <n v="1"/>
    <n v="3"/>
    <x v="3"/>
    <x v="0"/>
    <n v="3"/>
    <n v="3"/>
    <s v="Active"/>
    <x v="0"/>
    <x v="0"/>
    <n v="0"/>
  </r>
  <r>
    <n v="31"/>
    <s v="Yes"/>
    <s v="Travel_Rarely"/>
    <x v="0"/>
    <n v="2"/>
    <n v="3"/>
    <s v="Life Sciences"/>
    <n v="1055"/>
    <x v="0"/>
    <n v="3"/>
    <x v="4"/>
    <s v="Married"/>
    <n v="21680"/>
    <n v="0"/>
    <n v="14"/>
    <n v="1"/>
    <n v="2"/>
    <n v="2"/>
    <n v="1"/>
    <n v="0"/>
    <n v="0"/>
    <n v="1"/>
    <n v="4"/>
    <x v="3"/>
    <x v="0"/>
    <n v="3"/>
    <n v="3"/>
    <s v="Left"/>
    <x v="1"/>
    <x v="0"/>
    <n v="1"/>
  </r>
  <r>
    <n v="31"/>
    <s v="Yes"/>
    <s v="Travel_Rarely"/>
    <x v="0"/>
    <n v="2"/>
    <n v="3"/>
    <s v="Life Sciences"/>
    <n v="2525"/>
    <x v="0"/>
    <n v="3"/>
    <x v="4"/>
    <s v="Married"/>
    <n v="21680"/>
    <n v="0"/>
    <n v="14"/>
    <n v="1"/>
    <n v="2"/>
    <n v="2"/>
    <n v="1"/>
    <n v="0"/>
    <n v="0"/>
    <n v="1"/>
    <n v="4"/>
    <x v="3"/>
    <x v="0"/>
    <n v="3"/>
    <n v="3"/>
    <s v="Left"/>
    <x v="1"/>
    <x v="0"/>
    <n v="1"/>
  </r>
  <r>
    <n v="31"/>
    <s v="Yes"/>
    <s v="Travel_Rarely"/>
    <x v="0"/>
    <n v="2"/>
    <n v="3"/>
    <s v="Life Sciences"/>
    <n v="3995"/>
    <x v="0"/>
    <n v="3"/>
    <x v="4"/>
    <s v="Married"/>
    <n v="21680"/>
    <n v="0"/>
    <n v="14"/>
    <n v="1"/>
    <n v="2"/>
    <n v="2"/>
    <n v="1"/>
    <n v="0"/>
    <n v="0"/>
    <n v="1"/>
    <n v="4"/>
    <x v="3"/>
    <x v="0"/>
    <n v="3"/>
    <n v="3"/>
    <s v="Left"/>
    <x v="1"/>
    <x v="0"/>
    <n v="1"/>
  </r>
  <r>
    <n v="24"/>
    <s v="No"/>
    <s v="Travel_Rarely"/>
    <x v="1"/>
    <n v="10"/>
    <n v="2"/>
    <s v="Marketing"/>
    <n v="840"/>
    <x v="0"/>
    <n v="1"/>
    <x v="5"/>
    <s v="Divorced"/>
    <n v="23560"/>
    <n v="0"/>
    <n v="13"/>
    <n v="0"/>
    <n v="2"/>
    <n v="5"/>
    <n v="1"/>
    <n v="0"/>
    <n v="0"/>
    <n v="1"/>
    <n v="3"/>
    <x v="3"/>
    <x v="0"/>
    <n v="3"/>
    <n v="3"/>
    <s v="Active"/>
    <x v="0"/>
    <x v="0"/>
    <n v="0"/>
  </r>
  <r>
    <n v="24"/>
    <s v="No"/>
    <s v="Travel_Rarely"/>
    <x v="1"/>
    <n v="10"/>
    <n v="2"/>
    <s v="Marketing"/>
    <n v="2310"/>
    <x v="0"/>
    <n v="1"/>
    <x v="5"/>
    <s v="Divorced"/>
    <n v="23560"/>
    <n v="0"/>
    <n v="13"/>
    <n v="0"/>
    <n v="2"/>
    <n v="5"/>
    <n v="1"/>
    <n v="0"/>
    <n v="0"/>
    <n v="1"/>
    <n v="3"/>
    <x v="3"/>
    <x v="0"/>
    <n v="3"/>
    <n v="3"/>
    <s v="Active"/>
    <x v="0"/>
    <x v="0"/>
    <n v="0"/>
  </r>
  <r>
    <n v="24"/>
    <s v="No"/>
    <s v="Travel_Rarely"/>
    <x v="1"/>
    <n v="10"/>
    <n v="2"/>
    <s v="Marketing"/>
    <n v="3780"/>
    <x v="0"/>
    <n v="1"/>
    <x v="5"/>
    <s v="Divorced"/>
    <n v="23560"/>
    <n v="0"/>
    <n v="13"/>
    <n v="0"/>
    <n v="2"/>
    <n v="5"/>
    <n v="1"/>
    <n v="0"/>
    <n v="0"/>
    <n v="1"/>
    <n v="3"/>
    <x v="3"/>
    <x v="0"/>
    <n v="3"/>
    <n v="3"/>
    <s v="Active"/>
    <x v="0"/>
    <x v="0"/>
    <n v="0"/>
  </r>
  <r>
    <n v="34"/>
    <s v="No"/>
    <s v="Travel_Rarely"/>
    <x v="1"/>
    <n v="9"/>
    <n v="4"/>
    <s v="Medical"/>
    <n v="649"/>
    <x v="1"/>
    <n v="2"/>
    <x v="4"/>
    <s v="Married"/>
    <n v="27410"/>
    <n v="0"/>
    <n v="15"/>
    <n v="1"/>
    <n v="2"/>
    <n v="3"/>
    <n v="1"/>
    <n v="0"/>
    <n v="0"/>
    <n v="1"/>
    <n v="3"/>
    <x v="0"/>
    <x v="2"/>
    <n v="3"/>
    <n v="3"/>
    <s v="Active"/>
    <x v="1"/>
    <x v="0"/>
    <n v="0"/>
  </r>
  <r>
    <n v="34"/>
    <s v="No"/>
    <s v="Travel_Rarely"/>
    <x v="1"/>
    <n v="9"/>
    <n v="4"/>
    <s v="Medical"/>
    <n v="2119"/>
    <x v="1"/>
    <n v="2"/>
    <x v="4"/>
    <s v="Married"/>
    <n v="27410"/>
    <n v="0"/>
    <n v="15"/>
    <n v="1"/>
    <n v="2"/>
    <n v="3"/>
    <n v="1"/>
    <n v="0"/>
    <n v="0"/>
    <n v="1"/>
    <n v="3"/>
    <x v="0"/>
    <x v="2"/>
    <n v="3"/>
    <n v="3"/>
    <s v="Active"/>
    <x v="1"/>
    <x v="0"/>
    <n v="0"/>
  </r>
  <r>
    <n v="34"/>
    <s v="No"/>
    <s v="Travel_Rarely"/>
    <x v="1"/>
    <n v="9"/>
    <n v="4"/>
    <s v="Medical"/>
    <n v="3589"/>
    <x v="1"/>
    <n v="2"/>
    <x v="4"/>
    <s v="Married"/>
    <n v="27410"/>
    <n v="0"/>
    <n v="15"/>
    <n v="1"/>
    <n v="2"/>
    <n v="3"/>
    <n v="1"/>
    <n v="0"/>
    <n v="0"/>
    <n v="1"/>
    <n v="3"/>
    <x v="0"/>
    <x v="2"/>
    <n v="3"/>
    <n v="3"/>
    <s v="Active"/>
    <x v="1"/>
    <x v="0"/>
    <n v="0"/>
  </r>
  <r>
    <n v="36"/>
    <s v="Yes"/>
    <s v="Travel_Rarely"/>
    <x v="1"/>
    <n v="7"/>
    <n v="2"/>
    <s v="Life Sciences"/>
    <n v="1282"/>
    <x v="0"/>
    <n v="4"/>
    <x v="4"/>
    <s v="Married"/>
    <n v="144110"/>
    <n v="0"/>
    <n v="18"/>
    <n v="3"/>
    <n v="2"/>
    <n v="2"/>
    <n v="1"/>
    <n v="0"/>
    <n v="0"/>
    <n v="1"/>
    <n v="4"/>
    <x v="0"/>
    <x v="2"/>
    <n v="4"/>
    <n v="3"/>
    <s v="Left"/>
    <x v="2"/>
    <x v="0"/>
    <n v="1"/>
  </r>
  <r>
    <n v="36"/>
    <s v="Yes"/>
    <s v="Travel_Rarely"/>
    <x v="1"/>
    <n v="7"/>
    <n v="2"/>
    <s v="Life Sciences"/>
    <n v="2752"/>
    <x v="0"/>
    <n v="4"/>
    <x v="4"/>
    <s v="Married"/>
    <n v="144110"/>
    <n v="0"/>
    <n v="18"/>
    <n v="3"/>
    <n v="2"/>
    <n v="2"/>
    <n v="1"/>
    <n v="0"/>
    <n v="0"/>
    <n v="1"/>
    <n v="4"/>
    <x v="0"/>
    <x v="2"/>
    <n v="4"/>
    <n v="3"/>
    <s v="Left"/>
    <x v="2"/>
    <x v="0"/>
    <n v="1"/>
  </r>
  <r>
    <n v="36"/>
    <s v="Yes"/>
    <s v="Travel_Rarely"/>
    <x v="1"/>
    <n v="7"/>
    <n v="2"/>
    <s v="Life Sciences"/>
    <n v="4222"/>
    <x v="0"/>
    <n v="4"/>
    <x v="4"/>
    <s v="Married"/>
    <n v="144110"/>
    <n v="0"/>
    <n v="18"/>
    <n v="3"/>
    <n v="2"/>
    <n v="2"/>
    <n v="1"/>
    <n v="0"/>
    <n v="0"/>
    <n v="1"/>
    <n v="4"/>
    <x v="0"/>
    <x v="2"/>
    <n v="4"/>
    <n v="3"/>
    <s v="Left"/>
    <x v="2"/>
    <x v="0"/>
    <n v="1"/>
  </r>
  <r>
    <n v="30"/>
    <s v="Yes"/>
    <s v="Travel_Frequently"/>
    <x v="1"/>
    <n v="3"/>
    <n v="2"/>
    <s v="Marketing"/>
    <n v="128"/>
    <x v="0"/>
    <n v="3"/>
    <x v="3"/>
    <s v="Single"/>
    <n v="11290"/>
    <n v="9"/>
    <n v="19"/>
    <n v="0"/>
    <n v="3"/>
    <n v="2"/>
    <n v="1"/>
    <n v="0"/>
    <n v="0"/>
    <n v="1"/>
    <n v="3"/>
    <x v="1"/>
    <x v="0"/>
    <n v="2"/>
    <n v="3"/>
    <s v="Left"/>
    <x v="1"/>
    <x v="0"/>
    <n v="1"/>
  </r>
  <r>
    <n v="30"/>
    <s v="Yes"/>
    <s v="Travel_Frequently"/>
    <x v="1"/>
    <n v="3"/>
    <n v="2"/>
    <s v="Marketing"/>
    <n v="1598"/>
    <x v="0"/>
    <n v="3"/>
    <x v="3"/>
    <s v="Single"/>
    <n v="11290"/>
    <n v="9"/>
    <n v="19"/>
    <n v="0"/>
    <n v="3"/>
    <n v="2"/>
    <n v="1"/>
    <n v="0"/>
    <n v="0"/>
    <n v="1"/>
    <n v="3"/>
    <x v="1"/>
    <x v="0"/>
    <n v="2"/>
    <n v="3"/>
    <s v="Left"/>
    <x v="1"/>
    <x v="0"/>
    <n v="1"/>
  </r>
  <r>
    <n v="30"/>
    <s v="Yes"/>
    <s v="Travel_Frequently"/>
    <x v="1"/>
    <n v="3"/>
    <n v="2"/>
    <s v="Marketing"/>
    <n v="3068"/>
    <x v="0"/>
    <n v="3"/>
    <x v="3"/>
    <s v="Single"/>
    <n v="11290"/>
    <n v="9"/>
    <n v="19"/>
    <n v="0"/>
    <n v="3"/>
    <n v="2"/>
    <n v="1"/>
    <n v="0"/>
    <n v="0"/>
    <n v="1"/>
    <n v="3"/>
    <x v="1"/>
    <x v="0"/>
    <n v="2"/>
    <n v="3"/>
    <s v="Left"/>
    <x v="1"/>
    <x v="0"/>
    <n v="1"/>
  </r>
  <r>
    <n v="58"/>
    <s v="Yes"/>
    <s v="Travel_Frequently"/>
    <x v="1"/>
    <n v="9"/>
    <n v="2"/>
    <s v="Technical Degree"/>
    <n v="403"/>
    <x v="0"/>
    <n v="1"/>
    <x v="0"/>
    <s v="Divorced"/>
    <n v="21530"/>
    <n v="9"/>
    <n v="11"/>
    <n v="0"/>
    <n v="3"/>
    <n v="3"/>
    <n v="1"/>
    <n v="0"/>
    <n v="0"/>
    <n v="1"/>
    <n v="4"/>
    <x v="1"/>
    <x v="2"/>
    <n v="3"/>
    <n v="3"/>
    <s v="Left"/>
    <x v="4"/>
    <x v="0"/>
    <n v="1"/>
  </r>
  <r>
    <n v="58"/>
    <s v="Yes"/>
    <s v="Travel_Frequently"/>
    <x v="1"/>
    <n v="9"/>
    <n v="2"/>
    <s v="Technical Degree"/>
    <n v="1873"/>
    <x v="0"/>
    <n v="1"/>
    <x v="0"/>
    <s v="Divorced"/>
    <n v="21530"/>
    <n v="9"/>
    <n v="11"/>
    <n v="0"/>
    <n v="3"/>
    <n v="3"/>
    <n v="1"/>
    <n v="0"/>
    <n v="0"/>
    <n v="1"/>
    <n v="4"/>
    <x v="1"/>
    <x v="2"/>
    <n v="3"/>
    <n v="3"/>
    <s v="Left"/>
    <x v="4"/>
    <x v="0"/>
    <n v="1"/>
  </r>
  <r>
    <n v="58"/>
    <s v="Yes"/>
    <s v="Travel_Frequently"/>
    <x v="1"/>
    <n v="9"/>
    <n v="2"/>
    <s v="Technical Degree"/>
    <n v="3343"/>
    <x v="0"/>
    <n v="1"/>
    <x v="0"/>
    <s v="Divorced"/>
    <n v="21530"/>
    <n v="9"/>
    <n v="11"/>
    <n v="0"/>
    <n v="3"/>
    <n v="3"/>
    <n v="1"/>
    <n v="0"/>
    <n v="0"/>
    <n v="1"/>
    <n v="4"/>
    <x v="1"/>
    <x v="2"/>
    <n v="3"/>
    <n v="3"/>
    <s v="Left"/>
    <x v="4"/>
    <x v="0"/>
    <n v="1"/>
  </r>
  <r>
    <n v="40"/>
    <s v="No"/>
    <s v="Travel_Frequently"/>
    <x v="1"/>
    <n v="1"/>
    <n v="3"/>
    <s v="Marketing"/>
    <n v="434"/>
    <x v="0"/>
    <n v="1"/>
    <x v="3"/>
    <s v="Divorced"/>
    <n v="39310"/>
    <n v="8"/>
    <n v="19"/>
    <n v="0"/>
    <n v="3"/>
    <n v="2"/>
    <n v="1"/>
    <n v="0"/>
    <n v="0"/>
    <n v="1"/>
    <n v="4"/>
    <x v="2"/>
    <x v="0"/>
    <n v="2"/>
    <n v="3"/>
    <s v="Active"/>
    <x v="2"/>
    <x v="0"/>
    <n v="0"/>
  </r>
  <r>
    <n v="40"/>
    <s v="No"/>
    <s v="Travel_Frequently"/>
    <x v="1"/>
    <n v="1"/>
    <n v="3"/>
    <s v="Marketing"/>
    <n v="1904"/>
    <x v="0"/>
    <n v="1"/>
    <x v="3"/>
    <s v="Divorced"/>
    <n v="39310"/>
    <n v="8"/>
    <n v="19"/>
    <n v="0"/>
    <n v="3"/>
    <n v="2"/>
    <n v="1"/>
    <n v="0"/>
    <n v="0"/>
    <n v="1"/>
    <n v="4"/>
    <x v="2"/>
    <x v="0"/>
    <n v="2"/>
    <n v="3"/>
    <s v="Active"/>
    <x v="2"/>
    <x v="0"/>
    <n v="0"/>
  </r>
  <r>
    <n v="40"/>
    <s v="No"/>
    <s v="Travel_Frequently"/>
    <x v="1"/>
    <n v="1"/>
    <n v="3"/>
    <s v="Marketing"/>
    <n v="3374"/>
    <x v="0"/>
    <n v="1"/>
    <x v="3"/>
    <s v="Divorced"/>
    <n v="39310"/>
    <n v="8"/>
    <n v="19"/>
    <n v="0"/>
    <n v="3"/>
    <n v="2"/>
    <n v="1"/>
    <n v="0"/>
    <n v="0"/>
    <n v="1"/>
    <n v="4"/>
    <x v="2"/>
    <x v="0"/>
    <n v="2"/>
    <n v="3"/>
    <s v="Active"/>
    <x v="2"/>
    <x v="0"/>
    <n v="0"/>
  </r>
  <r>
    <n v="31"/>
    <s v="Yes"/>
    <s v="Travel_Frequently"/>
    <x v="0"/>
    <n v="2"/>
    <n v="2"/>
    <s v="Medical"/>
    <n v="723"/>
    <x v="1"/>
    <n v="2"/>
    <x v="5"/>
    <s v="Single"/>
    <n v="53960"/>
    <n v="7"/>
    <n v="17"/>
    <n v="1"/>
    <n v="3"/>
    <n v="2"/>
    <n v="1"/>
    <n v="0"/>
    <n v="0"/>
    <n v="1"/>
    <n v="3"/>
    <x v="1"/>
    <x v="1"/>
    <n v="1"/>
    <n v="3"/>
    <s v="Left"/>
    <x v="1"/>
    <x v="0"/>
    <n v="1"/>
  </r>
  <r>
    <n v="31"/>
    <s v="Yes"/>
    <s v="Travel_Frequently"/>
    <x v="0"/>
    <n v="2"/>
    <n v="2"/>
    <s v="Medical"/>
    <n v="2193"/>
    <x v="1"/>
    <n v="2"/>
    <x v="5"/>
    <s v="Single"/>
    <n v="53960"/>
    <n v="7"/>
    <n v="17"/>
    <n v="1"/>
    <n v="3"/>
    <n v="2"/>
    <n v="1"/>
    <n v="0"/>
    <n v="0"/>
    <n v="1"/>
    <n v="3"/>
    <x v="1"/>
    <x v="1"/>
    <n v="1"/>
    <n v="3"/>
    <s v="Left"/>
    <x v="1"/>
    <x v="0"/>
    <n v="1"/>
  </r>
  <r>
    <n v="31"/>
    <s v="Yes"/>
    <s v="Travel_Frequently"/>
    <x v="0"/>
    <n v="2"/>
    <n v="2"/>
    <s v="Medical"/>
    <n v="3663"/>
    <x v="1"/>
    <n v="2"/>
    <x v="5"/>
    <s v="Single"/>
    <n v="53960"/>
    <n v="7"/>
    <n v="17"/>
    <n v="1"/>
    <n v="3"/>
    <n v="2"/>
    <n v="1"/>
    <n v="0"/>
    <n v="0"/>
    <n v="1"/>
    <n v="3"/>
    <x v="1"/>
    <x v="1"/>
    <n v="1"/>
    <n v="3"/>
    <s v="Left"/>
    <x v="1"/>
    <x v="0"/>
    <n v="1"/>
  </r>
  <r>
    <n v="37"/>
    <s v="No"/>
    <s v="Travel_Rarely"/>
    <x v="0"/>
    <n v="16"/>
    <n v="3"/>
    <s v="Life Sciences"/>
    <n v="265"/>
    <x v="0"/>
    <n v="3"/>
    <x v="2"/>
    <s v="Single"/>
    <n v="33880"/>
    <n v="3"/>
    <n v="11"/>
    <n v="0"/>
    <n v="4"/>
    <n v="2"/>
    <n v="1"/>
    <n v="0"/>
    <n v="0"/>
    <n v="1"/>
    <n v="4"/>
    <x v="1"/>
    <x v="0"/>
    <n v="4"/>
    <n v="3"/>
    <s v="Active"/>
    <x v="2"/>
    <x v="0"/>
    <n v="0"/>
  </r>
  <r>
    <n v="37"/>
    <s v="No"/>
    <s v="Travel_Rarely"/>
    <x v="0"/>
    <n v="16"/>
    <n v="3"/>
    <s v="Life Sciences"/>
    <n v="1735"/>
    <x v="0"/>
    <n v="3"/>
    <x v="2"/>
    <s v="Single"/>
    <n v="33880"/>
    <n v="3"/>
    <n v="11"/>
    <n v="0"/>
    <n v="4"/>
    <n v="2"/>
    <n v="1"/>
    <n v="0"/>
    <n v="0"/>
    <n v="1"/>
    <n v="4"/>
    <x v="1"/>
    <x v="0"/>
    <n v="4"/>
    <n v="3"/>
    <s v="Active"/>
    <x v="2"/>
    <x v="0"/>
    <n v="0"/>
  </r>
  <r>
    <n v="37"/>
    <s v="No"/>
    <s v="Travel_Rarely"/>
    <x v="0"/>
    <n v="16"/>
    <n v="3"/>
    <s v="Life Sciences"/>
    <n v="3205"/>
    <x v="0"/>
    <n v="3"/>
    <x v="2"/>
    <s v="Single"/>
    <n v="33880"/>
    <n v="3"/>
    <n v="11"/>
    <n v="0"/>
    <n v="4"/>
    <n v="2"/>
    <n v="1"/>
    <n v="0"/>
    <n v="0"/>
    <n v="1"/>
    <n v="4"/>
    <x v="1"/>
    <x v="0"/>
    <n v="4"/>
    <n v="3"/>
    <s v="Active"/>
    <x v="2"/>
    <x v="0"/>
    <n v="0"/>
  </r>
  <r>
    <n v="47"/>
    <s v="No"/>
    <s v="Non-Travel"/>
    <x v="0"/>
    <n v="3"/>
    <n v="2"/>
    <s v="Life Sciences"/>
    <n v="977"/>
    <x v="1"/>
    <n v="2"/>
    <x v="0"/>
    <s v="Married"/>
    <n v="39550"/>
    <n v="7"/>
    <n v="12"/>
    <n v="1"/>
    <n v="4"/>
    <n v="5"/>
    <n v="1"/>
    <n v="0"/>
    <n v="0"/>
    <n v="1"/>
    <n v="3"/>
    <x v="2"/>
    <x v="3"/>
    <n v="3"/>
    <n v="3"/>
    <s v="Active"/>
    <x v="3"/>
    <x v="0"/>
    <n v="0"/>
  </r>
  <r>
    <n v="47"/>
    <s v="No"/>
    <s v="Non-Travel"/>
    <x v="0"/>
    <n v="3"/>
    <n v="2"/>
    <s v="Life Sciences"/>
    <n v="2447"/>
    <x v="1"/>
    <n v="2"/>
    <x v="0"/>
    <s v="Married"/>
    <n v="39550"/>
    <n v="7"/>
    <n v="12"/>
    <n v="1"/>
    <n v="4"/>
    <n v="5"/>
    <n v="1"/>
    <n v="0"/>
    <n v="0"/>
    <n v="1"/>
    <n v="3"/>
    <x v="2"/>
    <x v="3"/>
    <n v="3"/>
    <n v="3"/>
    <s v="Active"/>
    <x v="3"/>
    <x v="0"/>
    <n v="0"/>
  </r>
  <r>
    <n v="47"/>
    <s v="No"/>
    <s v="Non-Travel"/>
    <x v="0"/>
    <n v="3"/>
    <n v="2"/>
    <s v="Life Sciences"/>
    <n v="3917"/>
    <x v="1"/>
    <n v="2"/>
    <x v="0"/>
    <s v="Married"/>
    <n v="39550"/>
    <n v="7"/>
    <n v="12"/>
    <n v="1"/>
    <n v="4"/>
    <n v="5"/>
    <n v="1"/>
    <n v="0"/>
    <n v="0"/>
    <n v="1"/>
    <n v="3"/>
    <x v="2"/>
    <x v="3"/>
    <n v="3"/>
    <n v="3"/>
    <s v="Active"/>
    <x v="3"/>
    <x v="0"/>
    <n v="0"/>
  </r>
  <r>
    <n v="43"/>
    <s v="No"/>
    <s v="Travel_Rarely"/>
    <x v="1"/>
    <n v="7"/>
    <n v="4"/>
    <s v="Marketing"/>
    <n v="404"/>
    <x v="0"/>
    <n v="2"/>
    <x v="0"/>
    <s v="Divorced"/>
    <n v="48760"/>
    <n v="4"/>
    <n v="16"/>
    <n v="2"/>
    <n v="4"/>
    <n v="4"/>
    <n v="1"/>
    <n v="0"/>
    <n v="0"/>
    <n v="1"/>
    <n v="1"/>
    <x v="2"/>
    <x v="1"/>
    <n v="3"/>
    <n v="3"/>
    <s v="Active"/>
    <x v="2"/>
    <x v="0"/>
    <n v="0"/>
  </r>
  <r>
    <n v="43"/>
    <s v="No"/>
    <s v="Travel_Rarely"/>
    <x v="1"/>
    <n v="7"/>
    <n v="4"/>
    <s v="Marketing"/>
    <n v="1874"/>
    <x v="0"/>
    <n v="2"/>
    <x v="0"/>
    <s v="Divorced"/>
    <n v="48760"/>
    <n v="4"/>
    <n v="16"/>
    <n v="2"/>
    <n v="4"/>
    <n v="4"/>
    <n v="1"/>
    <n v="0"/>
    <n v="0"/>
    <n v="1"/>
    <n v="1"/>
    <x v="2"/>
    <x v="1"/>
    <n v="3"/>
    <n v="3"/>
    <s v="Active"/>
    <x v="2"/>
    <x v="0"/>
    <n v="0"/>
  </r>
  <r>
    <n v="43"/>
    <s v="No"/>
    <s v="Travel_Rarely"/>
    <x v="1"/>
    <n v="7"/>
    <n v="4"/>
    <s v="Marketing"/>
    <n v="3344"/>
    <x v="0"/>
    <n v="2"/>
    <x v="0"/>
    <s v="Divorced"/>
    <n v="48760"/>
    <n v="4"/>
    <n v="16"/>
    <n v="2"/>
    <n v="4"/>
    <n v="4"/>
    <n v="1"/>
    <n v="0"/>
    <n v="0"/>
    <n v="1"/>
    <n v="1"/>
    <x v="2"/>
    <x v="1"/>
    <n v="3"/>
    <n v="3"/>
    <s v="Active"/>
    <x v="2"/>
    <x v="0"/>
    <n v="0"/>
  </r>
  <r>
    <n v="36"/>
    <s v="No"/>
    <s v="Travel_Frequently"/>
    <x v="0"/>
    <n v="8"/>
    <n v="3"/>
    <s v="Other"/>
    <n v="41"/>
    <x v="1"/>
    <n v="3"/>
    <x v="0"/>
    <s v="Married"/>
    <n v="69620"/>
    <n v="4"/>
    <n v="12"/>
    <n v="2"/>
    <n v="4"/>
    <n v="2"/>
    <n v="1"/>
    <n v="0"/>
    <n v="0"/>
    <n v="1"/>
    <n v="3"/>
    <x v="0"/>
    <x v="0"/>
    <n v="2"/>
    <n v="3"/>
    <s v="Active"/>
    <x v="2"/>
    <x v="0"/>
    <n v="0"/>
  </r>
  <r>
    <n v="36"/>
    <s v="No"/>
    <s v="Travel_Frequently"/>
    <x v="0"/>
    <n v="8"/>
    <n v="3"/>
    <s v="Other"/>
    <n v="1511"/>
    <x v="1"/>
    <n v="3"/>
    <x v="0"/>
    <s v="Married"/>
    <n v="69620"/>
    <n v="4"/>
    <n v="12"/>
    <n v="2"/>
    <n v="4"/>
    <n v="2"/>
    <n v="1"/>
    <n v="0"/>
    <n v="0"/>
    <n v="1"/>
    <n v="3"/>
    <x v="1"/>
    <x v="0"/>
    <n v="2"/>
    <n v="3"/>
    <s v="Active"/>
    <x v="2"/>
    <x v="0"/>
    <n v="0"/>
  </r>
  <r>
    <n v="36"/>
    <s v="No"/>
    <s v="Travel_Frequently"/>
    <x v="0"/>
    <n v="8"/>
    <n v="3"/>
    <s v="Other"/>
    <n v="2981"/>
    <x v="1"/>
    <n v="3"/>
    <x v="0"/>
    <s v="Married"/>
    <n v="69620"/>
    <n v="4"/>
    <n v="12"/>
    <n v="2"/>
    <n v="4"/>
    <n v="2"/>
    <n v="1"/>
    <n v="0"/>
    <n v="0"/>
    <n v="1"/>
    <n v="3"/>
    <x v="1"/>
    <x v="0"/>
    <n v="2"/>
    <n v="3"/>
    <s v="Active"/>
    <x v="2"/>
    <x v="0"/>
    <n v="0"/>
  </r>
  <r>
    <n v="42"/>
    <s v="No"/>
    <s v="Travel_Rarely"/>
    <x v="0"/>
    <n v="1"/>
    <n v="3"/>
    <s v="Life Sciences"/>
    <n v="831"/>
    <x v="1"/>
    <n v="1"/>
    <x v="5"/>
    <s v="Married"/>
    <n v="106850"/>
    <n v="4"/>
    <n v="11"/>
    <n v="3"/>
    <n v="4"/>
    <n v="2"/>
    <n v="1"/>
    <n v="0"/>
    <n v="0"/>
    <n v="1"/>
    <n v="3"/>
    <x v="2"/>
    <x v="0"/>
    <n v="3"/>
    <n v="3"/>
    <s v="Active"/>
    <x v="2"/>
    <x v="0"/>
    <n v="0"/>
  </r>
  <r>
    <n v="42"/>
    <s v="No"/>
    <s v="Travel_Rarely"/>
    <x v="0"/>
    <n v="1"/>
    <n v="3"/>
    <s v="Life Sciences"/>
    <n v="2301"/>
    <x v="1"/>
    <n v="1"/>
    <x v="5"/>
    <s v="Married"/>
    <n v="106850"/>
    <n v="4"/>
    <n v="11"/>
    <n v="3"/>
    <n v="4"/>
    <n v="2"/>
    <n v="1"/>
    <n v="0"/>
    <n v="0"/>
    <n v="1"/>
    <n v="3"/>
    <x v="2"/>
    <x v="0"/>
    <n v="3"/>
    <n v="3"/>
    <s v="Active"/>
    <x v="2"/>
    <x v="0"/>
    <n v="0"/>
  </r>
  <r>
    <n v="42"/>
    <s v="No"/>
    <s v="Travel_Rarely"/>
    <x v="0"/>
    <n v="1"/>
    <n v="3"/>
    <s v="Life Sciences"/>
    <n v="3771"/>
    <x v="1"/>
    <n v="1"/>
    <x v="5"/>
    <s v="Married"/>
    <n v="106850"/>
    <n v="4"/>
    <n v="11"/>
    <n v="3"/>
    <n v="4"/>
    <n v="2"/>
    <n v="1"/>
    <n v="0"/>
    <n v="0"/>
    <n v="1"/>
    <n v="3"/>
    <x v="2"/>
    <x v="0"/>
    <n v="3"/>
    <n v="3"/>
    <s v="Active"/>
    <x v="2"/>
    <x v="0"/>
    <n v="0"/>
  </r>
  <r>
    <n v="45"/>
    <s v="Yes"/>
    <s v="Travel_Frequently"/>
    <x v="0"/>
    <n v="19"/>
    <n v="4"/>
    <s v="Life Sciences"/>
    <n v="247"/>
    <x v="0"/>
    <n v="3"/>
    <x v="1"/>
    <s v="Married"/>
    <n v="34410"/>
    <n v="2"/>
    <n v="13"/>
    <n v="1"/>
    <n v="5"/>
    <n v="5"/>
    <n v="1"/>
    <n v="0"/>
    <n v="0"/>
    <n v="1"/>
    <n v="1"/>
    <x v="3"/>
    <x v="0"/>
    <n v="3"/>
    <n v="3"/>
    <s v="Left"/>
    <x v="3"/>
    <x v="0"/>
    <n v="1"/>
  </r>
  <r>
    <n v="45"/>
    <s v="Yes"/>
    <s v="Travel_Frequently"/>
    <x v="0"/>
    <n v="19"/>
    <n v="4"/>
    <s v="Life Sciences"/>
    <n v="1717"/>
    <x v="0"/>
    <n v="3"/>
    <x v="1"/>
    <s v="Married"/>
    <n v="34410"/>
    <n v="2"/>
    <n v="13"/>
    <n v="1"/>
    <n v="5"/>
    <n v="5"/>
    <n v="1"/>
    <n v="0"/>
    <n v="0"/>
    <n v="1"/>
    <n v="1"/>
    <x v="3"/>
    <x v="0"/>
    <n v="3"/>
    <n v="3"/>
    <s v="Left"/>
    <x v="3"/>
    <x v="0"/>
    <n v="1"/>
  </r>
  <r>
    <n v="45"/>
    <s v="Yes"/>
    <s v="Travel_Frequently"/>
    <x v="0"/>
    <n v="19"/>
    <n v="4"/>
    <s v="Life Sciences"/>
    <n v="3187"/>
    <x v="0"/>
    <n v="3"/>
    <x v="1"/>
    <s v="Married"/>
    <n v="34410"/>
    <n v="2"/>
    <n v="13"/>
    <n v="1"/>
    <n v="5"/>
    <n v="5"/>
    <n v="1"/>
    <n v="0"/>
    <n v="0"/>
    <n v="1"/>
    <n v="1"/>
    <x v="3"/>
    <x v="0"/>
    <n v="3"/>
    <n v="3"/>
    <s v="Left"/>
    <x v="3"/>
    <x v="0"/>
    <n v="1"/>
  </r>
  <r>
    <n v="36"/>
    <s v="No"/>
    <s v="Travel_Rarely"/>
    <x v="0"/>
    <n v="2"/>
    <n v="3"/>
    <s v="Life Sciences"/>
    <n v="1287"/>
    <x v="0"/>
    <n v="2"/>
    <x v="6"/>
    <s v="Married"/>
    <n v="43200"/>
    <n v="3"/>
    <n v="17"/>
    <n v="0"/>
    <n v="5"/>
    <n v="2"/>
    <n v="1"/>
    <n v="0"/>
    <n v="0"/>
    <n v="1"/>
    <n v="2"/>
    <x v="1"/>
    <x v="0"/>
    <n v="3"/>
    <n v="3"/>
    <s v="Active"/>
    <x v="2"/>
    <x v="0"/>
    <n v="0"/>
  </r>
  <r>
    <n v="36"/>
    <s v="No"/>
    <s v="Travel_Rarely"/>
    <x v="0"/>
    <n v="2"/>
    <n v="3"/>
    <s v="Life Sciences"/>
    <n v="2757"/>
    <x v="0"/>
    <n v="2"/>
    <x v="6"/>
    <s v="Married"/>
    <n v="43200"/>
    <n v="3"/>
    <n v="17"/>
    <n v="0"/>
    <n v="5"/>
    <n v="2"/>
    <n v="1"/>
    <n v="0"/>
    <n v="0"/>
    <n v="1"/>
    <n v="2"/>
    <x v="1"/>
    <x v="0"/>
    <n v="3"/>
    <n v="3"/>
    <s v="Active"/>
    <x v="2"/>
    <x v="0"/>
    <n v="0"/>
  </r>
  <r>
    <n v="36"/>
    <s v="No"/>
    <s v="Travel_Rarely"/>
    <x v="0"/>
    <n v="2"/>
    <n v="3"/>
    <s v="Life Sciences"/>
    <n v="4227"/>
    <x v="0"/>
    <n v="2"/>
    <x v="6"/>
    <s v="Married"/>
    <n v="43200"/>
    <n v="2"/>
    <n v="17"/>
    <n v="0"/>
    <n v="5"/>
    <n v="2"/>
    <n v="1"/>
    <n v="0"/>
    <n v="0"/>
    <n v="1"/>
    <n v="2"/>
    <x v="1"/>
    <x v="0"/>
    <n v="3"/>
    <n v="3"/>
    <s v="Active"/>
    <x v="2"/>
    <x v="0"/>
    <n v="0"/>
  </r>
  <r>
    <n v="29"/>
    <s v="No"/>
    <s v="Travel_Rarely"/>
    <x v="0"/>
    <n v="23"/>
    <n v="4"/>
    <s v="Life Sciences"/>
    <n v="847"/>
    <x v="1"/>
    <n v="2"/>
    <x v="7"/>
    <s v="Married"/>
    <n v="45370"/>
    <n v="6"/>
    <n v="18"/>
    <n v="1"/>
    <n v="5"/>
    <n v="5"/>
    <n v="1"/>
    <n v="0"/>
    <n v="0"/>
    <n v="1"/>
    <n v="3"/>
    <x v="0"/>
    <x v="2"/>
    <n v="4"/>
    <n v="3"/>
    <s v="Active"/>
    <x v="1"/>
    <x v="0"/>
    <n v="0"/>
  </r>
  <r>
    <n v="29"/>
    <s v="No"/>
    <s v="Travel_Rarely"/>
    <x v="0"/>
    <n v="23"/>
    <n v="4"/>
    <s v="Life Sciences"/>
    <n v="2317"/>
    <x v="1"/>
    <n v="2"/>
    <x v="7"/>
    <s v="Married"/>
    <n v="45370"/>
    <n v="6"/>
    <n v="18"/>
    <n v="1"/>
    <n v="5"/>
    <n v="5"/>
    <n v="1"/>
    <n v="0"/>
    <n v="0"/>
    <n v="1"/>
    <n v="3"/>
    <x v="0"/>
    <x v="2"/>
    <n v="4"/>
    <n v="3"/>
    <s v="Active"/>
    <x v="1"/>
    <x v="0"/>
    <n v="0"/>
  </r>
  <r>
    <n v="29"/>
    <s v="No"/>
    <s v="Travel_Rarely"/>
    <x v="0"/>
    <n v="23"/>
    <n v="4"/>
    <s v="Life Sciences"/>
    <n v="3787"/>
    <x v="1"/>
    <n v="2"/>
    <x v="7"/>
    <s v="Married"/>
    <n v="45370"/>
    <n v="6"/>
    <n v="18"/>
    <n v="1"/>
    <n v="5"/>
    <n v="5"/>
    <n v="1"/>
    <n v="0"/>
    <n v="0"/>
    <n v="1"/>
    <n v="3"/>
    <x v="0"/>
    <x v="2"/>
    <n v="4"/>
    <n v="3"/>
    <s v="Active"/>
    <x v="1"/>
    <x v="0"/>
    <n v="0"/>
  </r>
  <r>
    <n v="27"/>
    <s v="No"/>
    <s v="Travel_Rarely"/>
    <x v="0"/>
    <n v="2"/>
    <n v="3"/>
    <s v="Life Sciences"/>
    <n v="713"/>
    <x v="1"/>
    <n v="2"/>
    <x v="4"/>
    <s v="Married"/>
    <n v="48510"/>
    <n v="8"/>
    <n v="18"/>
    <n v="0"/>
    <n v="5"/>
    <n v="2"/>
    <n v="1"/>
    <n v="0"/>
    <n v="0"/>
    <n v="1"/>
    <n v="3"/>
    <x v="1"/>
    <x v="0"/>
    <n v="3"/>
    <n v="3"/>
    <s v="Active"/>
    <x v="1"/>
    <x v="0"/>
    <n v="0"/>
  </r>
  <r>
    <n v="27"/>
    <s v="No"/>
    <s v="Travel_Rarely"/>
    <x v="0"/>
    <n v="2"/>
    <n v="3"/>
    <s v="Life Sciences"/>
    <n v="2183"/>
    <x v="1"/>
    <n v="2"/>
    <x v="4"/>
    <s v="Married"/>
    <n v="48510"/>
    <n v="8"/>
    <n v="18"/>
    <n v="0"/>
    <n v="5"/>
    <n v="2"/>
    <n v="1"/>
    <n v="0"/>
    <n v="0"/>
    <n v="1"/>
    <n v="3"/>
    <x v="0"/>
    <x v="0"/>
    <n v="3"/>
    <n v="3"/>
    <s v="Active"/>
    <x v="1"/>
    <x v="0"/>
    <n v="0"/>
  </r>
  <r>
    <n v="27"/>
    <s v="No"/>
    <s v="Travel_Rarely"/>
    <x v="0"/>
    <n v="2"/>
    <n v="3"/>
    <s v="Life Sciences"/>
    <n v="3653"/>
    <x v="1"/>
    <n v="2"/>
    <x v="4"/>
    <s v="Married"/>
    <n v="48510"/>
    <n v="8"/>
    <n v="18"/>
    <n v="0"/>
    <n v="5"/>
    <n v="2"/>
    <n v="1"/>
    <n v="0"/>
    <n v="0"/>
    <n v="1"/>
    <n v="3"/>
    <x v="1"/>
    <x v="0"/>
    <n v="3"/>
    <n v="3"/>
    <s v="Active"/>
    <x v="1"/>
    <x v="0"/>
    <n v="0"/>
  </r>
  <r>
    <n v="41"/>
    <s v="Yes"/>
    <s v="Non-Travel"/>
    <x v="0"/>
    <n v="12"/>
    <n v="3"/>
    <s v="Life Sciences"/>
    <n v="607"/>
    <x v="0"/>
    <n v="2"/>
    <x v="6"/>
    <s v="Divorced"/>
    <n v="195660"/>
    <n v="6"/>
    <n v="16"/>
    <n v="0"/>
    <n v="5"/>
    <n v="2"/>
    <n v="1"/>
    <n v="0"/>
    <n v="0"/>
    <n v="1"/>
    <n v="1"/>
    <x v="3"/>
    <x v="3"/>
    <n v="4"/>
    <n v="3"/>
    <s v="Left"/>
    <x v="2"/>
    <x v="0"/>
    <n v="1"/>
  </r>
  <r>
    <n v="41"/>
    <s v="Yes"/>
    <s v="Non-Travel"/>
    <x v="0"/>
    <n v="12"/>
    <n v="3"/>
    <s v="Life Sciences"/>
    <n v="2077"/>
    <x v="0"/>
    <n v="2"/>
    <x v="6"/>
    <s v="Divorced"/>
    <n v="195660"/>
    <n v="6"/>
    <n v="16"/>
    <n v="0"/>
    <n v="5"/>
    <n v="2"/>
    <n v="1"/>
    <n v="0"/>
    <n v="0"/>
    <n v="1"/>
    <n v="1"/>
    <x v="3"/>
    <x v="3"/>
    <n v="4"/>
    <n v="3"/>
    <s v="Left"/>
    <x v="2"/>
    <x v="0"/>
    <n v="1"/>
  </r>
  <r>
    <n v="41"/>
    <s v="Yes"/>
    <s v="Non-Travel"/>
    <x v="0"/>
    <n v="12"/>
    <n v="3"/>
    <s v="Life Sciences"/>
    <n v="3547"/>
    <x v="0"/>
    <n v="2"/>
    <x v="6"/>
    <s v="Divorced"/>
    <n v="195660"/>
    <n v="6"/>
    <n v="16"/>
    <n v="0"/>
    <n v="5"/>
    <n v="2"/>
    <n v="1"/>
    <n v="0"/>
    <n v="0"/>
    <n v="1"/>
    <n v="1"/>
    <x v="3"/>
    <x v="3"/>
    <n v="4"/>
    <n v="3"/>
    <s v="Left"/>
    <x v="2"/>
    <x v="0"/>
    <n v="1"/>
  </r>
  <r>
    <n v="41"/>
    <s v="No"/>
    <s v="Travel_Rarely"/>
    <x v="0"/>
    <n v="4"/>
    <n v="2"/>
    <s v="Medical"/>
    <n v="573"/>
    <x v="0"/>
    <n v="2"/>
    <x v="3"/>
    <s v="Married"/>
    <n v="25430"/>
    <n v="3"/>
    <n v="12"/>
    <n v="0"/>
    <n v="6"/>
    <n v="3"/>
    <n v="1"/>
    <n v="0"/>
    <n v="0"/>
    <n v="1"/>
    <n v="2"/>
    <x v="1"/>
    <x v="0"/>
    <n v="3"/>
    <n v="3"/>
    <s v="Active"/>
    <x v="2"/>
    <x v="0"/>
    <n v="0"/>
  </r>
  <r>
    <n v="41"/>
    <s v="No"/>
    <s v="Travel_Rarely"/>
    <x v="0"/>
    <n v="4"/>
    <n v="2"/>
    <s v="Medical"/>
    <n v="2043"/>
    <x v="0"/>
    <n v="2"/>
    <x v="3"/>
    <s v="Married"/>
    <n v="25430"/>
    <n v="3"/>
    <n v="12"/>
    <n v="0"/>
    <n v="6"/>
    <n v="3"/>
    <n v="1"/>
    <n v="0"/>
    <n v="0"/>
    <n v="1"/>
    <n v="2"/>
    <x v="1"/>
    <x v="0"/>
    <n v="3"/>
    <n v="3"/>
    <s v="Active"/>
    <x v="2"/>
    <x v="0"/>
    <n v="0"/>
  </r>
  <r>
    <n v="41"/>
    <s v="No"/>
    <s v="Travel_Rarely"/>
    <x v="0"/>
    <n v="4"/>
    <n v="2"/>
    <s v="Medical"/>
    <n v="3513"/>
    <x v="0"/>
    <n v="2"/>
    <x v="3"/>
    <s v="Married"/>
    <n v="25430"/>
    <n v="3"/>
    <n v="12"/>
    <n v="0"/>
    <n v="6"/>
    <n v="3"/>
    <n v="1"/>
    <n v="0"/>
    <n v="0"/>
    <n v="1"/>
    <n v="2"/>
    <x v="1"/>
    <x v="0"/>
    <n v="3"/>
    <n v="3"/>
    <s v="Active"/>
    <x v="2"/>
    <x v="0"/>
    <n v="0"/>
  </r>
  <r>
    <n v="43"/>
    <s v="Yes"/>
    <s v="Travel_Frequently"/>
    <x v="0"/>
    <n v="1"/>
    <n v="4"/>
    <s v="Other"/>
    <n v="1005"/>
    <x v="0"/>
    <n v="3"/>
    <x v="0"/>
    <s v="Married"/>
    <n v="76550"/>
    <n v="9"/>
    <n v="12"/>
    <n v="1"/>
    <n v="6"/>
    <n v="3"/>
    <n v="1"/>
    <n v="0"/>
    <n v="0"/>
    <n v="1"/>
    <n v="3"/>
    <x v="0"/>
    <x v="0"/>
    <n v="3"/>
    <n v="3"/>
    <s v="Left"/>
    <x v="2"/>
    <x v="0"/>
    <n v="1"/>
  </r>
  <r>
    <n v="43"/>
    <s v="Yes"/>
    <s v="Travel_Frequently"/>
    <x v="0"/>
    <n v="1"/>
    <n v="4"/>
    <s v="Other"/>
    <n v="2475"/>
    <x v="0"/>
    <n v="3"/>
    <x v="0"/>
    <s v="Married"/>
    <n v="76550"/>
    <n v="9"/>
    <n v="12"/>
    <n v="1"/>
    <n v="6"/>
    <n v="3"/>
    <n v="1"/>
    <n v="0"/>
    <n v="0"/>
    <n v="1"/>
    <n v="3"/>
    <x v="0"/>
    <x v="0"/>
    <n v="3"/>
    <n v="3"/>
    <s v="Left"/>
    <x v="2"/>
    <x v="0"/>
    <n v="1"/>
  </r>
  <r>
    <n v="43"/>
    <s v="Yes"/>
    <s v="Travel_Frequently"/>
    <x v="0"/>
    <n v="1"/>
    <n v="4"/>
    <s v="Other"/>
    <n v="3945"/>
    <x v="0"/>
    <n v="3"/>
    <x v="0"/>
    <s v="Married"/>
    <n v="76550"/>
    <n v="9"/>
    <n v="12"/>
    <n v="1"/>
    <n v="6"/>
    <n v="3"/>
    <n v="1"/>
    <n v="0"/>
    <n v="0"/>
    <n v="1"/>
    <n v="3"/>
    <x v="0"/>
    <x v="0"/>
    <n v="3"/>
    <n v="3"/>
    <s v="Left"/>
    <x v="2"/>
    <x v="0"/>
    <n v="1"/>
  </r>
  <r>
    <n v="36"/>
    <s v="No"/>
    <s v="Travel_Rarely"/>
    <x v="0"/>
    <n v="25"/>
    <n v="1"/>
    <s v="Life Sciences"/>
    <n v="1251"/>
    <x v="1"/>
    <n v="4"/>
    <x v="0"/>
    <s v="Married"/>
    <n v="170070"/>
    <n v="9"/>
    <n v="12"/>
    <n v="1"/>
    <n v="6"/>
    <n v="2"/>
    <n v="1"/>
    <n v="0"/>
    <n v="0"/>
    <n v="1"/>
    <n v="2"/>
    <x v="3"/>
    <x v="1"/>
    <n v="2"/>
    <n v="3"/>
    <s v="Active"/>
    <x v="2"/>
    <x v="0"/>
    <n v="0"/>
  </r>
  <r>
    <n v="36"/>
    <s v="No"/>
    <s v="Travel_Rarely"/>
    <x v="0"/>
    <n v="25"/>
    <n v="1"/>
    <s v="Life Sciences"/>
    <n v="2721"/>
    <x v="1"/>
    <n v="4"/>
    <x v="0"/>
    <s v="Married"/>
    <n v="170070"/>
    <n v="9"/>
    <n v="12"/>
    <n v="1"/>
    <n v="6"/>
    <n v="2"/>
    <n v="1"/>
    <n v="0"/>
    <n v="0"/>
    <n v="1"/>
    <n v="2"/>
    <x v="3"/>
    <x v="1"/>
    <n v="2"/>
    <n v="3"/>
    <s v="Active"/>
    <x v="2"/>
    <x v="0"/>
    <n v="0"/>
  </r>
  <r>
    <n v="36"/>
    <s v="No"/>
    <s v="Travel_Rarely"/>
    <x v="0"/>
    <n v="25"/>
    <n v="1"/>
    <s v="Life Sciences"/>
    <n v="4191"/>
    <x v="1"/>
    <n v="4"/>
    <x v="0"/>
    <s v="Married"/>
    <n v="170070"/>
    <n v="9"/>
    <n v="12"/>
    <n v="1"/>
    <n v="6"/>
    <n v="2"/>
    <n v="1"/>
    <n v="0"/>
    <n v="0"/>
    <n v="1"/>
    <n v="2"/>
    <x v="3"/>
    <x v="1"/>
    <n v="2"/>
    <n v="3"/>
    <s v="Active"/>
    <x v="2"/>
    <x v="0"/>
    <n v="0"/>
  </r>
  <r>
    <n v="38"/>
    <s v="No"/>
    <s v="Travel_Rarely"/>
    <x v="1"/>
    <n v="10"/>
    <n v="3"/>
    <s v="Medical"/>
    <n v="302"/>
    <x v="0"/>
    <n v="4"/>
    <x v="4"/>
    <s v="Married"/>
    <n v="181720"/>
    <n v="6"/>
    <n v="12"/>
    <n v="2"/>
    <n v="6"/>
    <n v="5"/>
    <n v="1"/>
    <n v="0"/>
    <n v="1"/>
    <n v="1"/>
    <n v="4"/>
    <x v="0"/>
    <x v="3"/>
    <n v="3"/>
    <n v="3"/>
    <s v="Active"/>
    <x v="2"/>
    <x v="0"/>
    <n v="0"/>
  </r>
  <r>
    <n v="38"/>
    <s v="No"/>
    <s v="Travel_Rarely"/>
    <x v="1"/>
    <n v="10"/>
    <n v="3"/>
    <s v="Medical"/>
    <n v="1772"/>
    <x v="0"/>
    <n v="4"/>
    <x v="4"/>
    <s v="Married"/>
    <n v="181720"/>
    <n v="6"/>
    <n v="12"/>
    <n v="2"/>
    <n v="6"/>
    <n v="5"/>
    <n v="1"/>
    <n v="0"/>
    <n v="1"/>
    <n v="1"/>
    <n v="4"/>
    <x v="0"/>
    <x v="3"/>
    <n v="3"/>
    <n v="3"/>
    <s v="Active"/>
    <x v="2"/>
    <x v="0"/>
    <n v="0"/>
  </r>
  <r>
    <n v="38"/>
    <s v="No"/>
    <s v="Travel_Rarely"/>
    <x v="1"/>
    <n v="10"/>
    <n v="3"/>
    <s v="Medical"/>
    <n v="3242"/>
    <x v="0"/>
    <n v="4"/>
    <x v="4"/>
    <s v="Married"/>
    <n v="181720"/>
    <n v="6"/>
    <n v="12"/>
    <n v="2"/>
    <n v="6"/>
    <n v="5"/>
    <n v="1"/>
    <n v="0"/>
    <n v="1"/>
    <n v="1"/>
    <n v="4"/>
    <x v="0"/>
    <x v="3"/>
    <n v="3"/>
    <n v="3"/>
    <s v="Active"/>
    <x v="2"/>
    <x v="0"/>
    <n v="0"/>
  </r>
  <r>
    <n v="36"/>
    <s v="No"/>
    <s v="Non-Travel"/>
    <x v="2"/>
    <n v="28"/>
    <n v="3"/>
    <s v="Human Resources"/>
    <n v="101"/>
    <x v="0"/>
    <n v="2"/>
    <x v="4"/>
    <s v="Single"/>
    <n v="24320"/>
    <n v="4"/>
    <n v="22"/>
    <n v="0"/>
    <n v="7"/>
    <n v="4"/>
    <n v="1"/>
    <n v="0"/>
    <n v="0"/>
    <n v="1"/>
    <n v="4"/>
    <x v="1"/>
    <x v="0"/>
    <n v="1"/>
    <n v="4"/>
    <s v="Active"/>
    <x v="2"/>
    <x v="0"/>
    <n v="0"/>
  </r>
  <r>
    <n v="36"/>
    <s v="No"/>
    <s v="Non-Travel"/>
    <x v="2"/>
    <n v="28"/>
    <n v="3"/>
    <s v="Human Resources"/>
    <n v="1571"/>
    <x v="0"/>
    <n v="2"/>
    <x v="4"/>
    <s v="Single"/>
    <n v="24320"/>
    <n v="4"/>
    <n v="22"/>
    <n v="0"/>
    <n v="7"/>
    <n v="4"/>
    <n v="1"/>
    <n v="0"/>
    <n v="0"/>
    <n v="1"/>
    <n v="4"/>
    <x v="1"/>
    <x v="0"/>
    <n v="1"/>
    <n v="4"/>
    <s v="Active"/>
    <x v="2"/>
    <x v="0"/>
    <n v="0"/>
  </r>
  <r>
    <n v="36"/>
    <s v="No"/>
    <s v="Non-Travel"/>
    <x v="2"/>
    <n v="28"/>
    <n v="3"/>
    <s v="Human Resources"/>
    <n v="3041"/>
    <x v="0"/>
    <n v="2"/>
    <x v="4"/>
    <s v="Single"/>
    <n v="24320"/>
    <n v="4"/>
    <n v="22"/>
    <n v="0"/>
    <n v="7"/>
    <n v="4"/>
    <n v="1"/>
    <n v="0"/>
    <n v="0"/>
    <n v="1"/>
    <n v="4"/>
    <x v="1"/>
    <x v="0"/>
    <n v="1"/>
    <n v="4"/>
    <s v="Active"/>
    <x v="2"/>
    <x v="0"/>
    <n v="0"/>
  </r>
  <r>
    <n v="46"/>
    <s v="No"/>
    <s v="Non-Travel"/>
    <x v="1"/>
    <n v="2"/>
    <n v="4"/>
    <s v="Marketing"/>
    <n v="108"/>
    <x v="1"/>
    <n v="2"/>
    <x v="4"/>
    <s v="Married"/>
    <n v="30650"/>
    <n v="2"/>
    <n v="11"/>
    <n v="0"/>
    <n v="7"/>
    <n v="3"/>
    <n v="1"/>
    <n v="0"/>
    <n v="0"/>
    <n v="1"/>
    <n v="3"/>
    <x v="0"/>
    <x v="1"/>
    <n v="3"/>
    <n v="3"/>
    <s v="Active"/>
    <x v="3"/>
    <x v="0"/>
    <n v="0"/>
  </r>
  <r>
    <n v="46"/>
    <s v="No"/>
    <s v="Non-Travel"/>
    <x v="1"/>
    <n v="2"/>
    <n v="4"/>
    <s v="Marketing"/>
    <n v="1578"/>
    <x v="1"/>
    <n v="2"/>
    <x v="4"/>
    <s v="Married"/>
    <n v="30650"/>
    <n v="2"/>
    <n v="11"/>
    <n v="0"/>
    <n v="7"/>
    <n v="3"/>
    <n v="1"/>
    <n v="0"/>
    <n v="0"/>
    <n v="1"/>
    <n v="3"/>
    <x v="0"/>
    <x v="1"/>
    <n v="3"/>
    <n v="3"/>
    <s v="Active"/>
    <x v="3"/>
    <x v="0"/>
    <n v="0"/>
  </r>
  <r>
    <n v="46"/>
    <s v="No"/>
    <s v="Non-Travel"/>
    <x v="1"/>
    <n v="2"/>
    <n v="4"/>
    <s v="Marketing"/>
    <n v="3048"/>
    <x v="1"/>
    <n v="2"/>
    <x v="4"/>
    <s v="Married"/>
    <n v="30650"/>
    <n v="2"/>
    <n v="11"/>
    <n v="0"/>
    <n v="7"/>
    <n v="3"/>
    <n v="1"/>
    <n v="0"/>
    <n v="0"/>
    <n v="1"/>
    <n v="3"/>
    <x v="0"/>
    <x v="1"/>
    <n v="3"/>
    <n v="3"/>
    <s v="Active"/>
    <x v="3"/>
    <x v="0"/>
    <n v="0"/>
  </r>
  <r>
    <n v="33"/>
    <s v="No"/>
    <s v="Travel_Rarely"/>
    <x v="1"/>
    <n v="3"/>
    <n v="3"/>
    <s v="Medical"/>
    <n v="1243"/>
    <x v="0"/>
    <n v="1"/>
    <x v="5"/>
    <s v="Single"/>
    <n v="43730"/>
    <n v="4"/>
    <n v="14"/>
    <n v="0"/>
    <n v="7"/>
    <n v="3"/>
    <n v="1"/>
    <n v="0"/>
    <n v="0"/>
    <n v="1"/>
    <n v="3"/>
    <x v="1"/>
    <x v="0"/>
    <n v="3"/>
    <n v="3"/>
    <s v="Active"/>
    <x v="1"/>
    <x v="0"/>
    <n v="0"/>
  </r>
  <r>
    <n v="33"/>
    <s v="No"/>
    <s v="Travel_Rarely"/>
    <x v="1"/>
    <n v="3"/>
    <n v="3"/>
    <s v="Medical"/>
    <n v="2713"/>
    <x v="0"/>
    <n v="1"/>
    <x v="5"/>
    <s v="Single"/>
    <n v="43730"/>
    <n v="4"/>
    <n v="14"/>
    <n v="0"/>
    <n v="7"/>
    <n v="3"/>
    <n v="1"/>
    <n v="0"/>
    <n v="0"/>
    <n v="1"/>
    <n v="3"/>
    <x v="1"/>
    <x v="0"/>
    <n v="3"/>
    <n v="3"/>
    <s v="Active"/>
    <x v="1"/>
    <x v="0"/>
    <n v="0"/>
  </r>
  <r>
    <n v="33"/>
    <s v="No"/>
    <s v="Travel_Rarely"/>
    <x v="1"/>
    <n v="3"/>
    <n v="3"/>
    <s v="Medical"/>
    <n v="4183"/>
    <x v="0"/>
    <n v="1"/>
    <x v="5"/>
    <s v="Single"/>
    <n v="43730"/>
    <n v="4"/>
    <n v="14"/>
    <n v="0"/>
    <n v="7"/>
    <n v="3"/>
    <n v="1"/>
    <n v="0"/>
    <n v="0"/>
    <n v="1"/>
    <n v="3"/>
    <x v="1"/>
    <x v="0"/>
    <n v="3"/>
    <n v="3"/>
    <s v="Active"/>
    <x v="1"/>
    <x v="0"/>
    <n v="0"/>
  </r>
  <r>
    <n v="58"/>
    <s v="Yes"/>
    <s v="Travel_Rarely"/>
    <x v="1"/>
    <n v="9"/>
    <n v="2"/>
    <s v="Medical"/>
    <n v="443"/>
    <x v="1"/>
    <n v="4"/>
    <x v="0"/>
    <s v="Single"/>
    <n v="59570"/>
    <n v="4"/>
    <n v="14"/>
    <n v="1"/>
    <n v="7"/>
    <n v="2"/>
    <n v="1"/>
    <n v="0"/>
    <n v="0"/>
    <n v="1"/>
    <n v="4"/>
    <x v="0"/>
    <x v="0"/>
    <n v="1"/>
    <n v="3"/>
    <s v="Left"/>
    <x v="4"/>
    <x v="0"/>
    <n v="1"/>
  </r>
  <r>
    <n v="58"/>
    <s v="Yes"/>
    <s v="Travel_Rarely"/>
    <x v="1"/>
    <n v="9"/>
    <n v="2"/>
    <s v="Medical"/>
    <n v="1913"/>
    <x v="1"/>
    <n v="4"/>
    <x v="0"/>
    <s v="Single"/>
    <n v="59570"/>
    <n v="4"/>
    <n v="14"/>
    <n v="1"/>
    <n v="7"/>
    <n v="2"/>
    <n v="1"/>
    <n v="0"/>
    <n v="0"/>
    <n v="1"/>
    <n v="4"/>
    <x v="0"/>
    <x v="0"/>
    <n v="1"/>
    <n v="3"/>
    <s v="Left"/>
    <x v="4"/>
    <x v="0"/>
    <n v="1"/>
  </r>
  <r>
    <n v="58"/>
    <s v="Yes"/>
    <s v="Travel_Rarely"/>
    <x v="1"/>
    <n v="9"/>
    <n v="2"/>
    <s v="Medical"/>
    <n v="3383"/>
    <x v="1"/>
    <n v="4"/>
    <x v="0"/>
    <s v="Single"/>
    <n v="59570"/>
    <n v="4"/>
    <n v="14"/>
    <n v="1"/>
    <n v="7"/>
    <n v="2"/>
    <n v="1"/>
    <n v="0"/>
    <n v="0"/>
    <n v="1"/>
    <n v="4"/>
    <x v="0"/>
    <x v="0"/>
    <n v="1"/>
    <n v="3"/>
    <s v="Left"/>
    <x v="4"/>
    <x v="0"/>
    <n v="1"/>
  </r>
  <r>
    <n v="48"/>
    <s v="No"/>
    <s v="Travel_Rarely"/>
    <x v="0"/>
    <n v="1"/>
    <n v="4"/>
    <s v="Life Sciences"/>
    <n v="644"/>
    <x v="1"/>
    <n v="2"/>
    <x v="4"/>
    <s v="Single"/>
    <n v="132370"/>
    <n v="5"/>
    <n v="13"/>
    <n v="1"/>
    <n v="7"/>
    <n v="2"/>
    <n v="1"/>
    <n v="0"/>
    <n v="0"/>
    <n v="1"/>
    <n v="4"/>
    <x v="2"/>
    <x v="2"/>
    <n v="4"/>
    <n v="3"/>
    <s v="Active"/>
    <x v="3"/>
    <x v="0"/>
    <n v="0"/>
  </r>
  <r>
    <n v="48"/>
    <s v="No"/>
    <s v="Travel_Rarely"/>
    <x v="0"/>
    <n v="1"/>
    <n v="4"/>
    <s v="Life Sciences"/>
    <n v="2114"/>
    <x v="1"/>
    <n v="2"/>
    <x v="4"/>
    <s v="Single"/>
    <n v="132370"/>
    <n v="5"/>
    <n v="13"/>
    <n v="1"/>
    <n v="7"/>
    <n v="2"/>
    <n v="1"/>
    <n v="0"/>
    <n v="0"/>
    <n v="1"/>
    <n v="4"/>
    <x v="2"/>
    <x v="2"/>
    <n v="4"/>
    <n v="3"/>
    <s v="Active"/>
    <x v="3"/>
    <x v="0"/>
    <n v="0"/>
  </r>
  <r>
    <n v="48"/>
    <s v="No"/>
    <s v="Travel_Rarely"/>
    <x v="0"/>
    <n v="1"/>
    <n v="4"/>
    <s v="Life Sciences"/>
    <n v="3584"/>
    <x v="1"/>
    <n v="2"/>
    <x v="4"/>
    <s v="Single"/>
    <n v="132370"/>
    <n v="5"/>
    <n v="13"/>
    <n v="1"/>
    <n v="7"/>
    <n v="2"/>
    <n v="1"/>
    <n v="0"/>
    <n v="0"/>
    <n v="1"/>
    <n v="4"/>
    <x v="2"/>
    <x v="2"/>
    <n v="4"/>
    <n v="3"/>
    <s v="Active"/>
    <x v="3"/>
    <x v="0"/>
    <n v="0"/>
  </r>
  <r>
    <n v="36"/>
    <s v="No"/>
    <s v="Travel_Rarely"/>
    <x v="0"/>
    <n v="1"/>
    <n v="3"/>
    <s v="Medical"/>
    <n v="1331"/>
    <x v="1"/>
    <n v="2"/>
    <x v="5"/>
    <s v="Divorced"/>
    <n v="175670"/>
    <n v="5"/>
    <n v="13"/>
    <n v="0"/>
    <n v="7"/>
    <n v="6"/>
    <n v="1"/>
    <n v="0"/>
    <n v="0"/>
    <n v="1"/>
    <n v="1"/>
    <x v="1"/>
    <x v="0"/>
    <n v="3"/>
    <n v="3"/>
    <s v="Active"/>
    <x v="2"/>
    <x v="0"/>
    <n v="0"/>
  </r>
  <r>
    <n v="36"/>
    <s v="No"/>
    <s v="Travel_Rarely"/>
    <x v="0"/>
    <n v="1"/>
    <n v="3"/>
    <s v="Medical"/>
    <n v="2801"/>
    <x v="1"/>
    <n v="2"/>
    <x v="5"/>
    <s v="Divorced"/>
    <n v="175670"/>
    <n v="5"/>
    <n v="13"/>
    <n v="0"/>
    <n v="7"/>
    <n v="6"/>
    <n v="1"/>
    <n v="0"/>
    <n v="0"/>
    <n v="1"/>
    <n v="1"/>
    <x v="1"/>
    <x v="0"/>
    <n v="3"/>
    <n v="3"/>
    <s v="Active"/>
    <x v="2"/>
    <x v="0"/>
    <n v="0"/>
  </r>
  <r>
    <n v="36"/>
    <s v="No"/>
    <s v="Travel_Rarely"/>
    <x v="0"/>
    <n v="1"/>
    <n v="3"/>
    <s v="Medical"/>
    <n v="4271"/>
    <x v="1"/>
    <n v="2"/>
    <x v="5"/>
    <s v="Divorced"/>
    <n v="175670"/>
    <n v="5"/>
    <n v="13"/>
    <n v="0"/>
    <n v="7"/>
    <n v="6"/>
    <n v="1"/>
    <n v="0"/>
    <n v="0"/>
    <n v="1"/>
    <n v="1"/>
    <x v="1"/>
    <x v="0"/>
    <n v="3"/>
    <n v="3"/>
    <s v="Active"/>
    <x v="2"/>
    <x v="0"/>
    <n v="0"/>
  </r>
  <r>
    <n v="59"/>
    <s v="No"/>
    <s v="Travel_Rarely"/>
    <x v="0"/>
    <n v="5"/>
    <n v="3"/>
    <s v="Life Sciences"/>
    <n v="1438"/>
    <x v="1"/>
    <n v="3"/>
    <x v="2"/>
    <s v="Married"/>
    <n v="198330"/>
    <n v="3"/>
    <n v="13"/>
    <n v="0"/>
    <n v="7"/>
    <n v="2"/>
    <n v="1"/>
    <n v="0"/>
    <n v="0"/>
    <n v="1"/>
    <n v="3"/>
    <x v="1"/>
    <x v="0"/>
    <n v="3"/>
    <n v="3"/>
    <s v="Active"/>
    <x v="4"/>
    <x v="0"/>
    <n v="0"/>
  </r>
  <r>
    <n v="59"/>
    <s v="No"/>
    <s v="Travel_Rarely"/>
    <x v="0"/>
    <n v="5"/>
    <n v="3"/>
    <s v="Life Sciences"/>
    <n v="2908"/>
    <x v="1"/>
    <n v="3"/>
    <x v="2"/>
    <s v="Married"/>
    <n v="198330"/>
    <n v="3"/>
    <n v="13"/>
    <n v="0"/>
    <n v="7"/>
    <n v="2"/>
    <n v="1"/>
    <n v="0"/>
    <n v="0"/>
    <n v="1"/>
    <n v="3"/>
    <x v="1"/>
    <x v="0"/>
    <n v="3"/>
    <n v="3"/>
    <s v="Active"/>
    <x v="4"/>
    <x v="0"/>
    <n v="0"/>
  </r>
  <r>
    <n v="59"/>
    <s v="No"/>
    <s v="Travel_Rarely"/>
    <x v="0"/>
    <n v="5"/>
    <n v="3"/>
    <s v="Life Sciences"/>
    <n v="4378"/>
    <x v="1"/>
    <n v="3"/>
    <x v="2"/>
    <s v="Married"/>
    <n v="198330"/>
    <n v="3"/>
    <n v="13"/>
    <n v="0"/>
    <n v="7"/>
    <n v="2"/>
    <n v="1"/>
    <n v="0"/>
    <n v="0"/>
    <n v="1"/>
    <n v="3"/>
    <x v="1"/>
    <x v="0"/>
    <n v="3"/>
    <n v="3"/>
    <s v="Active"/>
    <x v="4"/>
    <x v="0"/>
    <n v="0"/>
  </r>
  <r>
    <n v="37"/>
    <s v="No"/>
    <s v="Travel_Rarely"/>
    <x v="0"/>
    <n v="17"/>
    <n v="3"/>
    <s v="Life Sciences"/>
    <n v="1260"/>
    <x v="1"/>
    <n v="3"/>
    <x v="0"/>
    <s v="Married"/>
    <n v="20640"/>
    <n v="4"/>
    <n v="16"/>
    <n v="0"/>
    <n v="8"/>
    <n v="3"/>
    <n v="1"/>
    <n v="0"/>
    <n v="0"/>
    <n v="1"/>
    <n v="2"/>
    <x v="2"/>
    <x v="0"/>
    <n v="2"/>
    <n v="3"/>
    <s v="Active"/>
    <x v="2"/>
    <x v="0"/>
    <n v="0"/>
  </r>
  <r>
    <n v="37"/>
    <s v="No"/>
    <s v="Travel_Rarely"/>
    <x v="0"/>
    <n v="17"/>
    <n v="3"/>
    <s v="Life Sciences"/>
    <n v="2730"/>
    <x v="1"/>
    <n v="3"/>
    <x v="0"/>
    <s v="Married"/>
    <n v="20640"/>
    <n v="4"/>
    <n v="16"/>
    <n v="0"/>
    <n v="8"/>
    <n v="3"/>
    <n v="1"/>
    <n v="0"/>
    <n v="0"/>
    <n v="1"/>
    <n v="2"/>
    <x v="2"/>
    <x v="0"/>
    <n v="2"/>
    <n v="3"/>
    <s v="Active"/>
    <x v="2"/>
    <x v="0"/>
    <n v="0"/>
  </r>
  <r>
    <n v="37"/>
    <s v="No"/>
    <s v="Travel_Rarely"/>
    <x v="0"/>
    <n v="17"/>
    <n v="3"/>
    <s v="Life Sciences"/>
    <n v="4200"/>
    <x v="1"/>
    <n v="3"/>
    <x v="0"/>
    <s v="Married"/>
    <n v="20640"/>
    <n v="4"/>
    <n v="16"/>
    <n v="0"/>
    <n v="8"/>
    <n v="3"/>
    <n v="1"/>
    <n v="0"/>
    <n v="0"/>
    <n v="1"/>
    <n v="2"/>
    <x v="2"/>
    <x v="0"/>
    <n v="2"/>
    <n v="3"/>
    <s v="Active"/>
    <x v="2"/>
    <x v="0"/>
    <n v="0"/>
  </r>
  <r>
    <n v="50"/>
    <s v="No"/>
    <s v="Travel_Rarely"/>
    <x v="1"/>
    <n v="27"/>
    <n v="3"/>
    <s v="Medical"/>
    <n v="485"/>
    <x v="0"/>
    <n v="2"/>
    <x v="0"/>
    <s v="Married"/>
    <n v="33100"/>
    <n v="4"/>
    <n v="22"/>
    <n v="1"/>
    <n v="8"/>
    <n v="3"/>
    <n v="1"/>
    <n v="0"/>
    <n v="0"/>
    <n v="1"/>
    <n v="1"/>
    <x v="1"/>
    <x v="0"/>
    <n v="4"/>
    <n v="4"/>
    <s v="Active"/>
    <x v="3"/>
    <x v="0"/>
    <n v="0"/>
  </r>
  <r>
    <n v="50"/>
    <s v="No"/>
    <s v="Travel_Rarely"/>
    <x v="1"/>
    <n v="27"/>
    <n v="3"/>
    <s v="Medical"/>
    <n v="1955"/>
    <x v="0"/>
    <n v="2"/>
    <x v="0"/>
    <s v="Married"/>
    <n v="33100"/>
    <n v="4"/>
    <n v="22"/>
    <n v="1"/>
    <n v="8"/>
    <n v="3"/>
    <n v="1"/>
    <n v="0"/>
    <n v="0"/>
    <n v="1"/>
    <n v="1"/>
    <x v="1"/>
    <x v="0"/>
    <n v="4"/>
    <n v="4"/>
    <s v="Active"/>
    <x v="3"/>
    <x v="0"/>
    <n v="0"/>
  </r>
  <r>
    <n v="50"/>
    <s v="No"/>
    <s v="Travel_Rarely"/>
    <x v="1"/>
    <n v="27"/>
    <n v="3"/>
    <s v="Medical"/>
    <n v="3425"/>
    <x v="0"/>
    <n v="2"/>
    <x v="0"/>
    <s v="Married"/>
    <n v="33100"/>
    <n v="4"/>
    <n v="22"/>
    <n v="1"/>
    <n v="8"/>
    <n v="3"/>
    <n v="1"/>
    <n v="0"/>
    <n v="0"/>
    <n v="1"/>
    <n v="1"/>
    <x v="1"/>
    <x v="0"/>
    <n v="4"/>
    <n v="4"/>
    <s v="Active"/>
    <x v="3"/>
    <x v="0"/>
    <n v="0"/>
  </r>
  <r>
    <n v="32"/>
    <s v="No"/>
    <s v="Travel_Rarely"/>
    <x v="0"/>
    <n v="8"/>
    <n v="1"/>
    <s v="Medical"/>
    <n v="1137"/>
    <x v="1"/>
    <n v="2"/>
    <x v="3"/>
    <s v="Single"/>
    <n v="46270"/>
    <n v="8"/>
    <n v="17"/>
    <n v="1"/>
    <n v="8"/>
    <n v="2"/>
    <n v="1"/>
    <n v="0"/>
    <n v="0"/>
    <n v="1"/>
    <n v="4"/>
    <x v="1"/>
    <x v="0"/>
    <n v="2"/>
    <n v="3"/>
    <s v="Active"/>
    <x v="1"/>
    <x v="0"/>
    <n v="0"/>
  </r>
  <r>
    <n v="32"/>
    <s v="No"/>
    <s v="Travel_Rarely"/>
    <x v="0"/>
    <n v="8"/>
    <n v="1"/>
    <s v="Medical"/>
    <n v="2607"/>
    <x v="1"/>
    <n v="2"/>
    <x v="3"/>
    <s v="Single"/>
    <n v="46270"/>
    <n v="8"/>
    <n v="17"/>
    <n v="1"/>
    <n v="8"/>
    <n v="2"/>
    <n v="1"/>
    <n v="0"/>
    <n v="0"/>
    <n v="1"/>
    <n v="4"/>
    <x v="1"/>
    <x v="0"/>
    <n v="2"/>
    <n v="3"/>
    <s v="Active"/>
    <x v="1"/>
    <x v="0"/>
    <n v="0"/>
  </r>
  <r>
    <n v="32"/>
    <s v="No"/>
    <s v="Travel_Rarely"/>
    <x v="0"/>
    <n v="8"/>
    <n v="1"/>
    <s v="Medical"/>
    <n v="4077"/>
    <x v="1"/>
    <n v="2"/>
    <x v="3"/>
    <s v="Single"/>
    <n v="46270"/>
    <n v="8"/>
    <n v="17"/>
    <n v="1"/>
    <n v="8"/>
    <n v="2"/>
    <n v="1"/>
    <n v="0"/>
    <n v="0"/>
    <n v="1"/>
    <n v="4"/>
    <x v="1"/>
    <x v="0"/>
    <n v="2"/>
    <n v="3"/>
    <s v="Active"/>
    <x v="1"/>
    <x v="0"/>
    <n v="0"/>
  </r>
  <r>
    <n v="40"/>
    <s v="No"/>
    <s v="Travel_Rarely"/>
    <x v="0"/>
    <n v="1"/>
    <n v="4"/>
    <s v="Medical"/>
    <n v="1170"/>
    <x v="0"/>
    <n v="2"/>
    <x v="1"/>
    <s v="Married"/>
    <n v="50710"/>
    <n v="8"/>
    <n v="17"/>
    <n v="1"/>
    <n v="8"/>
    <n v="3"/>
    <n v="1"/>
    <n v="0"/>
    <n v="0"/>
    <n v="1"/>
    <n v="1"/>
    <x v="1"/>
    <x v="2"/>
    <n v="2"/>
    <n v="3"/>
    <s v="Active"/>
    <x v="2"/>
    <x v="0"/>
    <n v="0"/>
  </r>
  <r>
    <n v="40"/>
    <s v="No"/>
    <s v="Travel_Rarely"/>
    <x v="0"/>
    <n v="1"/>
    <n v="4"/>
    <s v="Medical"/>
    <n v="2640"/>
    <x v="0"/>
    <n v="2"/>
    <x v="1"/>
    <s v="Married"/>
    <n v="50710"/>
    <n v="8"/>
    <n v="17"/>
    <n v="1"/>
    <n v="8"/>
    <n v="3"/>
    <n v="1"/>
    <n v="0"/>
    <n v="0"/>
    <n v="1"/>
    <n v="1"/>
    <x v="1"/>
    <x v="2"/>
    <n v="2"/>
    <n v="3"/>
    <s v="Active"/>
    <x v="2"/>
    <x v="0"/>
    <n v="0"/>
  </r>
  <r>
    <n v="40"/>
    <s v="No"/>
    <s v="Travel_Rarely"/>
    <x v="0"/>
    <n v="1"/>
    <n v="4"/>
    <s v="Medical"/>
    <n v="4110"/>
    <x v="0"/>
    <n v="2"/>
    <x v="1"/>
    <s v="Married"/>
    <n v="50710"/>
    <n v="8"/>
    <n v="17"/>
    <n v="1"/>
    <n v="8"/>
    <n v="3"/>
    <n v="1"/>
    <n v="0"/>
    <n v="0"/>
    <n v="1"/>
    <n v="1"/>
    <x v="1"/>
    <x v="2"/>
    <n v="2"/>
    <n v="3"/>
    <s v="Active"/>
    <x v="2"/>
    <x v="0"/>
    <n v="0"/>
  </r>
  <r>
    <n v="37"/>
    <s v="No"/>
    <s v="Travel_Rarely"/>
    <x v="0"/>
    <n v="7"/>
    <n v="4"/>
    <s v="Life Sciences"/>
    <n v="538"/>
    <x v="0"/>
    <n v="4"/>
    <x v="0"/>
    <s v="Divorced"/>
    <n v="71430"/>
    <n v="2"/>
    <n v="21"/>
    <n v="0"/>
    <n v="8"/>
    <n v="6"/>
    <n v="1"/>
    <n v="0"/>
    <n v="0"/>
    <n v="1"/>
    <n v="4"/>
    <x v="1"/>
    <x v="0"/>
    <n v="2"/>
    <n v="4"/>
    <s v="Active"/>
    <x v="2"/>
    <x v="0"/>
    <n v="0"/>
  </r>
  <r>
    <n v="37"/>
    <s v="No"/>
    <s v="Travel_Rarely"/>
    <x v="0"/>
    <n v="7"/>
    <n v="4"/>
    <s v="Life Sciences"/>
    <n v="2008"/>
    <x v="0"/>
    <n v="4"/>
    <x v="0"/>
    <s v="Divorced"/>
    <n v="71430"/>
    <n v="2"/>
    <n v="21"/>
    <n v="0"/>
    <n v="8"/>
    <n v="6"/>
    <n v="1"/>
    <n v="0"/>
    <n v="0"/>
    <n v="1"/>
    <n v="4"/>
    <x v="1"/>
    <x v="0"/>
    <n v="2"/>
    <n v="4"/>
    <s v="Active"/>
    <x v="2"/>
    <x v="0"/>
    <n v="0"/>
  </r>
  <r>
    <n v="37"/>
    <s v="No"/>
    <s v="Travel_Rarely"/>
    <x v="0"/>
    <n v="7"/>
    <n v="4"/>
    <s v="Life Sciences"/>
    <n v="3478"/>
    <x v="0"/>
    <n v="4"/>
    <x v="0"/>
    <s v="Divorced"/>
    <n v="71430"/>
    <n v="2"/>
    <n v="21"/>
    <n v="0"/>
    <n v="8"/>
    <n v="6"/>
    <n v="1"/>
    <n v="0"/>
    <n v="0"/>
    <n v="1"/>
    <n v="4"/>
    <x v="1"/>
    <x v="0"/>
    <n v="2"/>
    <n v="4"/>
    <s v="Active"/>
    <x v="2"/>
    <x v="0"/>
    <n v="0"/>
  </r>
  <r>
    <n v="35"/>
    <s v="Yes"/>
    <s v="Travel_Rarely"/>
    <x v="0"/>
    <n v="2"/>
    <n v="4"/>
    <s v="Life Sciences"/>
    <n v="1405"/>
    <x v="1"/>
    <n v="2"/>
    <x v="1"/>
    <s v="Married"/>
    <n v="108830"/>
    <n v="3"/>
    <n v="12"/>
    <n v="0"/>
    <n v="8"/>
    <n v="3"/>
    <n v="1"/>
    <n v="0"/>
    <n v="1"/>
    <n v="1"/>
    <n v="2"/>
    <x v="0"/>
    <x v="0"/>
    <n v="4"/>
    <n v="3"/>
    <s v="Left"/>
    <x v="2"/>
    <x v="0"/>
    <n v="1"/>
  </r>
  <r>
    <n v="35"/>
    <s v="Yes"/>
    <s v="Travel_Rarely"/>
    <x v="0"/>
    <n v="2"/>
    <n v="4"/>
    <s v="Life Sciences"/>
    <n v="2875"/>
    <x v="1"/>
    <n v="2"/>
    <x v="1"/>
    <s v="Married"/>
    <n v="108830"/>
    <n v="3"/>
    <n v="12"/>
    <n v="0"/>
    <n v="8"/>
    <n v="3"/>
    <n v="1"/>
    <n v="0"/>
    <n v="1"/>
    <n v="1"/>
    <n v="2"/>
    <x v="0"/>
    <x v="0"/>
    <n v="4"/>
    <n v="3"/>
    <s v="Left"/>
    <x v="2"/>
    <x v="0"/>
    <n v="1"/>
  </r>
  <r>
    <n v="35"/>
    <s v="Yes"/>
    <s v="Travel_Rarely"/>
    <x v="0"/>
    <n v="2"/>
    <n v="4"/>
    <s v="Life Sciences"/>
    <n v="4345"/>
    <x v="1"/>
    <n v="2"/>
    <x v="1"/>
    <s v="Married"/>
    <n v="108830"/>
    <n v="3"/>
    <n v="12"/>
    <n v="0"/>
    <n v="8"/>
    <n v="3"/>
    <n v="1"/>
    <n v="0"/>
    <n v="1"/>
    <n v="1"/>
    <n v="2"/>
    <x v="0"/>
    <x v="0"/>
    <n v="4"/>
    <n v="3"/>
    <s v="Left"/>
    <x v="2"/>
    <x v="0"/>
    <n v="1"/>
  </r>
  <r>
    <n v="37"/>
    <s v="No"/>
    <s v="Travel_Rarely"/>
    <x v="1"/>
    <n v="24"/>
    <n v="2"/>
    <s v="Life Sciences"/>
    <n v="371"/>
    <x v="1"/>
    <n v="4"/>
    <x v="4"/>
    <s v="Divorced"/>
    <n v="42570"/>
    <n v="4"/>
    <n v="15"/>
    <n v="0"/>
    <n v="9"/>
    <n v="2"/>
    <n v="1"/>
    <n v="0"/>
    <n v="0"/>
    <n v="1"/>
    <n v="4"/>
    <x v="0"/>
    <x v="0"/>
    <n v="3"/>
    <n v="3"/>
    <s v="Active"/>
    <x v="2"/>
    <x v="0"/>
    <n v="0"/>
  </r>
  <r>
    <n v="37"/>
    <s v="No"/>
    <s v="Travel_Rarely"/>
    <x v="1"/>
    <n v="24"/>
    <n v="2"/>
    <s v="Life Sciences"/>
    <n v="1841"/>
    <x v="1"/>
    <n v="4"/>
    <x v="4"/>
    <s v="Divorced"/>
    <n v="42570"/>
    <n v="4"/>
    <n v="15"/>
    <n v="0"/>
    <n v="9"/>
    <n v="2"/>
    <n v="1"/>
    <n v="0"/>
    <n v="0"/>
    <n v="1"/>
    <n v="4"/>
    <x v="0"/>
    <x v="0"/>
    <n v="3"/>
    <n v="3"/>
    <s v="Active"/>
    <x v="2"/>
    <x v="0"/>
    <n v="0"/>
  </r>
  <r>
    <n v="37"/>
    <s v="No"/>
    <s v="Travel_Rarely"/>
    <x v="1"/>
    <n v="24"/>
    <n v="2"/>
    <s v="Life Sciences"/>
    <n v="3311"/>
    <x v="1"/>
    <n v="4"/>
    <x v="4"/>
    <s v="Divorced"/>
    <n v="42570"/>
    <n v="4"/>
    <n v="15"/>
    <n v="0"/>
    <n v="9"/>
    <n v="2"/>
    <n v="1"/>
    <n v="0"/>
    <n v="0"/>
    <n v="1"/>
    <n v="4"/>
    <x v="0"/>
    <x v="0"/>
    <n v="3"/>
    <n v="3"/>
    <s v="Active"/>
    <x v="2"/>
    <x v="0"/>
    <n v="0"/>
  </r>
  <r>
    <n v="58"/>
    <s v="No"/>
    <s v="Travel_Rarely"/>
    <x v="1"/>
    <n v="3"/>
    <n v="3"/>
    <s v="Marketing"/>
    <n v="1370"/>
    <x v="1"/>
    <n v="1"/>
    <x v="3"/>
    <s v="Married"/>
    <n v="52060"/>
    <n v="4"/>
    <n v="11"/>
    <n v="3"/>
    <n v="9"/>
    <n v="4"/>
    <n v="1"/>
    <n v="0"/>
    <n v="0"/>
    <n v="1"/>
    <n v="2"/>
    <x v="2"/>
    <x v="2"/>
    <n v="1"/>
    <n v="3"/>
    <s v="Active"/>
    <x v="4"/>
    <x v="0"/>
    <n v="0"/>
  </r>
  <r>
    <n v="58"/>
    <s v="No"/>
    <s v="Travel_Rarely"/>
    <x v="1"/>
    <n v="3"/>
    <n v="3"/>
    <s v="Marketing"/>
    <n v="2840"/>
    <x v="1"/>
    <n v="1"/>
    <x v="3"/>
    <s v="Married"/>
    <n v="52060"/>
    <n v="4"/>
    <n v="11"/>
    <n v="3"/>
    <n v="9"/>
    <n v="4"/>
    <n v="1"/>
    <n v="0"/>
    <n v="0"/>
    <n v="1"/>
    <n v="2"/>
    <x v="2"/>
    <x v="2"/>
    <n v="1"/>
    <n v="3"/>
    <s v="Active"/>
    <x v="4"/>
    <x v="0"/>
    <n v="0"/>
  </r>
  <r>
    <n v="58"/>
    <s v="No"/>
    <s v="Travel_Rarely"/>
    <x v="1"/>
    <n v="3"/>
    <n v="3"/>
    <s v="Marketing"/>
    <n v="4310"/>
    <x v="1"/>
    <n v="1"/>
    <x v="3"/>
    <s v="Married"/>
    <n v="52060"/>
    <n v="4"/>
    <n v="11"/>
    <n v="3"/>
    <n v="9"/>
    <n v="4"/>
    <n v="1"/>
    <n v="0"/>
    <n v="0"/>
    <n v="1"/>
    <n v="2"/>
    <x v="2"/>
    <x v="2"/>
    <n v="1"/>
    <n v="3"/>
    <s v="Active"/>
    <x v="4"/>
    <x v="0"/>
    <n v="0"/>
  </r>
  <r>
    <n v="36"/>
    <s v="Yes"/>
    <s v="Travel_Rarely"/>
    <x v="0"/>
    <n v="7"/>
    <n v="2"/>
    <s v="Life Sciences"/>
    <n v="504"/>
    <x v="1"/>
    <n v="1"/>
    <x v="3"/>
    <s v="Divorced"/>
    <n v="56600"/>
    <n v="7"/>
    <n v="12"/>
    <n v="0"/>
    <n v="9"/>
    <n v="3"/>
    <n v="1"/>
    <n v="0"/>
    <n v="0"/>
    <n v="1"/>
    <n v="1"/>
    <x v="0"/>
    <x v="2"/>
    <n v="3"/>
    <n v="3"/>
    <s v="Left"/>
    <x v="2"/>
    <x v="0"/>
    <n v="1"/>
  </r>
  <r>
    <n v="36"/>
    <s v="Yes"/>
    <s v="Travel_Rarely"/>
    <x v="0"/>
    <n v="7"/>
    <n v="2"/>
    <s v="Life Sciences"/>
    <n v="1974"/>
    <x v="1"/>
    <n v="1"/>
    <x v="3"/>
    <s v="Divorced"/>
    <n v="56600"/>
    <n v="7"/>
    <n v="12"/>
    <n v="0"/>
    <n v="9"/>
    <n v="3"/>
    <n v="1"/>
    <n v="0"/>
    <n v="0"/>
    <n v="1"/>
    <n v="1"/>
    <x v="0"/>
    <x v="2"/>
    <n v="3"/>
    <n v="3"/>
    <s v="Left"/>
    <x v="2"/>
    <x v="0"/>
    <n v="1"/>
  </r>
  <r>
    <n v="36"/>
    <s v="Yes"/>
    <s v="Travel_Rarely"/>
    <x v="0"/>
    <n v="7"/>
    <n v="2"/>
    <s v="Life Sciences"/>
    <n v="3444"/>
    <x v="1"/>
    <n v="1"/>
    <x v="3"/>
    <s v="Divorced"/>
    <n v="56600"/>
    <n v="7"/>
    <n v="12"/>
    <n v="0"/>
    <n v="9"/>
    <n v="3"/>
    <n v="1"/>
    <n v="0"/>
    <n v="0"/>
    <n v="1"/>
    <n v="1"/>
    <x v="0"/>
    <x v="2"/>
    <n v="3"/>
    <n v="3"/>
    <s v="Left"/>
    <x v="2"/>
    <x v="0"/>
    <n v="1"/>
  </r>
  <r>
    <n v="40"/>
    <s v="No"/>
    <s v="Travel_Frequently"/>
    <x v="1"/>
    <n v="9"/>
    <n v="3"/>
    <s v="Marketing"/>
    <n v="344"/>
    <x v="0"/>
    <n v="3"/>
    <x v="5"/>
    <s v="Single"/>
    <n v="22380"/>
    <n v="2"/>
    <n v="14"/>
    <n v="0"/>
    <n v="10"/>
    <n v="3"/>
    <n v="1"/>
    <n v="0"/>
    <n v="0"/>
    <n v="1"/>
    <n v="1"/>
    <x v="0"/>
    <x v="0"/>
    <n v="3"/>
    <n v="3"/>
    <s v="Active"/>
    <x v="2"/>
    <x v="0"/>
    <n v="0"/>
  </r>
  <r>
    <n v="40"/>
    <s v="No"/>
    <s v="Travel_Frequently"/>
    <x v="1"/>
    <n v="9"/>
    <n v="3"/>
    <s v="Marketing"/>
    <n v="1814"/>
    <x v="0"/>
    <n v="3"/>
    <x v="5"/>
    <s v="Single"/>
    <n v="22380"/>
    <n v="6"/>
    <n v="14"/>
    <n v="0"/>
    <n v="10"/>
    <n v="3"/>
    <n v="1"/>
    <n v="0"/>
    <n v="0"/>
    <n v="1"/>
    <n v="1"/>
    <x v="0"/>
    <x v="0"/>
    <n v="3"/>
    <n v="3"/>
    <s v="Active"/>
    <x v="2"/>
    <x v="0"/>
    <n v="0"/>
  </r>
  <r>
    <n v="40"/>
    <s v="No"/>
    <s v="Travel_Frequently"/>
    <x v="1"/>
    <n v="9"/>
    <n v="3"/>
    <s v="Marketing"/>
    <n v="3284"/>
    <x v="0"/>
    <n v="3"/>
    <x v="5"/>
    <s v="Single"/>
    <n v="22380"/>
    <n v="6"/>
    <n v="14"/>
    <n v="0"/>
    <n v="10"/>
    <n v="3"/>
    <n v="1"/>
    <n v="0"/>
    <n v="0"/>
    <n v="1"/>
    <n v="1"/>
    <x v="0"/>
    <x v="0"/>
    <n v="3"/>
    <n v="3"/>
    <s v="Active"/>
    <x v="2"/>
    <x v="0"/>
    <n v="0"/>
  </r>
  <r>
    <n v="35"/>
    <s v="No"/>
    <s v="Travel_Rarely"/>
    <x v="0"/>
    <n v="29"/>
    <n v="3"/>
    <s v="Life Sciences"/>
    <n v="115"/>
    <x v="1"/>
    <n v="3"/>
    <x v="0"/>
    <s v="Single"/>
    <n v="50030"/>
    <n v="9"/>
    <n v="15"/>
    <n v="0"/>
    <n v="10"/>
    <n v="2"/>
    <n v="1"/>
    <n v="0"/>
    <n v="0"/>
    <n v="1"/>
    <n v="3"/>
    <x v="2"/>
    <x v="0"/>
    <n v="3"/>
    <n v="3"/>
    <s v="Active"/>
    <x v="2"/>
    <x v="0"/>
    <n v="0"/>
  </r>
  <r>
    <n v="35"/>
    <s v="No"/>
    <s v="Travel_Rarely"/>
    <x v="0"/>
    <n v="29"/>
    <n v="3"/>
    <s v="Life Sciences"/>
    <n v="1585"/>
    <x v="1"/>
    <n v="3"/>
    <x v="0"/>
    <s v="Single"/>
    <n v="50030"/>
    <n v="9"/>
    <n v="15"/>
    <n v="0"/>
    <n v="10"/>
    <n v="2"/>
    <n v="1"/>
    <n v="0"/>
    <n v="0"/>
    <n v="1"/>
    <n v="3"/>
    <x v="2"/>
    <x v="0"/>
    <n v="3"/>
    <n v="3"/>
    <s v="Active"/>
    <x v="2"/>
    <x v="0"/>
    <n v="0"/>
  </r>
  <r>
    <n v="35"/>
    <s v="No"/>
    <s v="Travel_Rarely"/>
    <x v="0"/>
    <n v="29"/>
    <n v="3"/>
    <s v="Life Sciences"/>
    <n v="3055"/>
    <x v="1"/>
    <n v="3"/>
    <x v="0"/>
    <s v="Single"/>
    <n v="50030"/>
    <n v="9"/>
    <n v="15"/>
    <n v="0"/>
    <n v="10"/>
    <n v="2"/>
    <n v="1"/>
    <n v="0"/>
    <n v="0"/>
    <n v="1"/>
    <n v="3"/>
    <x v="2"/>
    <x v="0"/>
    <n v="3"/>
    <n v="3"/>
    <s v="Active"/>
    <x v="2"/>
    <x v="0"/>
    <n v="0"/>
  </r>
  <r>
    <n v="43"/>
    <s v="No"/>
    <s v="Travel_Rarely"/>
    <x v="0"/>
    <n v="7"/>
    <n v="2"/>
    <s v="Life Sciences"/>
    <n v="76"/>
    <x v="1"/>
    <n v="2"/>
    <x v="2"/>
    <s v="Married"/>
    <n v="65000"/>
    <n v="8"/>
    <n v="23"/>
    <n v="0"/>
    <n v="10"/>
    <n v="3"/>
    <n v="1"/>
    <n v="0"/>
    <n v="0"/>
    <n v="1"/>
    <n v="3"/>
    <x v="3"/>
    <x v="2"/>
    <n v="3"/>
    <n v="4"/>
    <s v="Active"/>
    <x v="2"/>
    <x v="0"/>
    <n v="0"/>
  </r>
  <r>
    <n v="43"/>
    <s v="No"/>
    <s v="Travel_Rarely"/>
    <x v="0"/>
    <n v="7"/>
    <n v="2"/>
    <s v="Life Sciences"/>
    <n v="1546"/>
    <x v="1"/>
    <n v="2"/>
    <x v="2"/>
    <s v="Married"/>
    <n v="65000"/>
    <n v="8"/>
    <n v="23"/>
    <n v="0"/>
    <n v="10"/>
    <n v="3"/>
    <n v="1"/>
    <n v="0"/>
    <n v="0"/>
    <n v="1"/>
    <n v="3"/>
    <x v="3"/>
    <x v="2"/>
    <n v="3"/>
    <n v="4"/>
    <s v="Active"/>
    <x v="2"/>
    <x v="0"/>
    <n v="0"/>
  </r>
  <r>
    <n v="43"/>
    <s v="No"/>
    <s v="Travel_Rarely"/>
    <x v="0"/>
    <n v="7"/>
    <n v="2"/>
    <s v="Life Sciences"/>
    <n v="3016"/>
    <x v="1"/>
    <n v="2"/>
    <x v="2"/>
    <s v="Married"/>
    <n v="65000"/>
    <n v="8"/>
    <n v="23"/>
    <n v="0"/>
    <n v="10"/>
    <n v="3"/>
    <n v="1"/>
    <n v="0"/>
    <n v="0"/>
    <n v="1"/>
    <n v="3"/>
    <x v="3"/>
    <x v="2"/>
    <n v="3"/>
    <n v="4"/>
    <s v="Active"/>
    <x v="2"/>
    <x v="0"/>
    <n v="0"/>
  </r>
  <r>
    <n v="38"/>
    <s v="No"/>
    <s v="Travel_Rarely"/>
    <x v="0"/>
    <n v="7"/>
    <n v="4"/>
    <s v="Medical"/>
    <n v="554"/>
    <x v="0"/>
    <n v="1"/>
    <x v="0"/>
    <s v="Single"/>
    <n v="66530"/>
    <n v="7"/>
    <n v="20"/>
    <n v="1"/>
    <n v="10"/>
    <n v="2"/>
    <n v="1"/>
    <n v="0"/>
    <n v="0"/>
    <n v="1"/>
    <n v="4"/>
    <x v="2"/>
    <x v="0"/>
    <n v="3"/>
    <n v="4"/>
    <s v="Active"/>
    <x v="2"/>
    <x v="0"/>
    <n v="0"/>
  </r>
  <r>
    <n v="38"/>
    <s v="No"/>
    <s v="Travel_Rarely"/>
    <x v="0"/>
    <n v="7"/>
    <n v="4"/>
    <s v="Medical"/>
    <n v="2024"/>
    <x v="0"/>
    <n v="1"/>
    <x v="0"/>
    <s v="Single"/>
    <n v="66530"/>
    <n v="7"/>
    <n v="20"/>
    <n v="1"/>
    <n v="10"/>
    <n v="2"/>
    <n v="1"/>
    <n v="0"/>
    <n v="0"/>
    <n v="1"/>
    <n v="4"/>
    <x v="2"/>
    <x v="0"/>
    <n v="3"/>
    <n v="4"/>
    <s v="Active"/>
    <x v="2"/>
    <x v="0"/>
    <n v="0"/>
  </r>
  <r>
    <n v="38"/>
    <s v="No"/>
    <s v="Travel_Rarely"/>
    <x v="0"/>
    <n v="7"/>
    <n v="4"/>
    <s v="Medical"/>
    <n v="3494"/>
    <x v="0"/>
    <n v="1"/>
    <x v="0"/>
    <s v="Single"/>
    <n v="66530"/>
    <n v="7"/>
    <n v="20"/>
    <n v="1"/>
    <n v="10"/>
    <n v="2"/>
    <n v="1"/>
    <n v="0"/>
    <n v="0"/>
    <n v="1"/>
    <n v="4"/>
    <x v="2"/>
    <x v="0"/>
    <n v="3"/>
    <n v="4"/>
    <s v="Active"/>
    <x v="2"/>
    <x v="0"/>
    <n v="0"/>
  </r>
  <r>
    <n v="51"/>
    <s v="No"/>
    <s v="Travel_Rarely"/>
    <x v="0"/>
    <n v="1"/>
    <n v="3"/>
    <s v="Other"/>
    <n v="1369"/>
    <x v="1"/>
    <n v="3"/>
    <x v="1"/>
    <s v="Married"/>
    <n v="80080"/>
    <n v="2"/>
    <n v="15"/>
    <n v="1"/>
    <n v="10"/>
    <n v="4"/>
    <n v="1"/>
    <n v="0"/>
    <n v="0"/>
    <n v="1"/>
    <n v="2"/>
    <x v="0"/>
    <x v="0"/>
    <n v="3"/>
    <n v="3"/>
    <s v="Active"/>
    <x v="3"/>
    <x v="0"/>
    <n v="0"/>
  </r>
  <r>
    <n v="51"/>
    <s v="No"/>
    <s v="Travel_Rarely"/>
    <x v="0"/>
    <n v="1"/>
    <n v="3"/>
    <s v="Other"/>
    <n v="2839"/>
    <x v="1"/>
    <n v="3"/>
    <x v="1"/>
    <s v="Married"/>
    <n v="80080"/>
    <n v="2"/>
    <n v="15"/>
    <n v="1"/>
    <n v="10"/>
    <n v="4"/>
    <n v="1"/>
    <n v="0"/>
    <n v="0"/>
    <n v="1"/>
    <n v="2"/>
    <x v="0"/>
    <x v="0"/>
    <n v="3"/>
    <n v="3"/>
    <s v="Active"/>
    <x v="3"/>
    <x v="0"/>
    <n v="0"/>
  </r>
  <r>
    <n v="51"/>
    <s v="No"/>
    <s v="Travel_Rarely"/>
    <x v="0"/>
    <n v="1"/>
    <n v="3"/>
    <s v="Other"/>
    <n v="4309"/>
    <x v="1"/>
    <n v="3"/>
    <x v="1"/>
    <s v="Married"/>
    <n v="80080"/>
    <n v="2"/>
    <n v="15"/>
    <n v="1"/>
    <n v="10"/>
    <n v="4"/>
    <n v="1"/>
    <n v="0"/>
    <n v="0"/>
    <n v="1"/>
    <n v="2"/>
    <x v="0"/>
    <x v="0"/>
    <n v="3"/>
    <n v="3"/>
    <s v="Active"/>
    <x v="3"/>
    <x v="0"/>
    <n v="0"/>
  </r>
  <r>
    <n v="38"/>
    <s v="No"/>
    <s v="Travel_Rarely"/>
    <x v="0"/>
    <n v="1"/>
    <n v="3"/>
    <s v="Medical"/>
    <n v="285"/>
    <x v="1"/>
    <n v="3"/>
    <x v="2"/>
    <s v="Single"/>
    <n v="96190"/>
    <n v="4"/>
    <n v="13"/>
    <n v="1"/>
    <n v="10"/>
    <n v="2"/>
    <n v="1"/>
    <n v="0"/>
    <n v="0"/>
    <n v="1"/>
    <n v="3"/>
    <x v="0"/>
    <x v="1"/>
    <n v="3"/>
    <n v="3"/>
    <s v="Active"/>
    <x v="2"/>
    <x v="0"/>
    <n v="0"/>
  </r>
  <r>
    <n v="38"/>
    <s v="No"/>
    <s v="Travel_Rarely"/>
    <x v="0"/>
    <n v="1"/>
    <n v="3"/>
    <s v="Medical"/>
    <n v="1755"/>
    <x v="1"/>
    <n v="3"/>
    <x v="2"/>
    <s v="Single"/>
    <n v="96190"/>
    <n v="4"/>
    <n v="13"/>
    <n v="1"/>
    <n v="10"/>
    <n v="2"/>
    <n v="1"/>
    <n v="0"/>
    <n v="0"/>
    <n v="1"/>
    <n v="3"/>
    <x v="0"/>
    <x v="1"/>
    <n v="3"/>
    <n v="3"/>
    <s v="Active"/>
    <x v="2"/>
    <x v="0"/>
    <n v="0"/>
  </r>
  <r>
    <n v="38"/>
    <s v="No"/>
    <s v="Travel_Rarely"/>
    <x v="0"/>
    <n v="1"/>
    <n v="3"/>
    <s v="Medical"/>
    <n v="3225"/>
    <x v="1"/>
    <n v="3"/>
    <x v="2"/>
    <s v="Single"/>
    <n v="96190"/>
    <n v="4"/>
    <n v="13"/>
    <n v="1"/>
    <n v="10"/>
    <n v="2"/>
    <n v="1"/>
    <n v="0"/>
    <n v="0"/>
    <n v="1"/>
    <n v="3"/>
    <x v="0"/>
    <x v="1"/>
    <n v="3"/>
    <n v="3"/>
    <s v="Active"/>
    <x v="2"/>
    <x v="0"/>
    <n v="0"/>
  </r>
  <r>
    <n v="31"/>
    <s v="Yes"/>
    <s v="Travel_Rarely"/>
    <x v="2"/>
    <n v="9"/>
    <n v="4"/>
    <s v="Human Resources"/>
    <n v="1000"/>
    <x v="0"/>
    <n v="2"/>
    <x v="4"/>
    <s v="Married"/>
    <n v="168850"/>
    <n v="2"/>
    <n v="14"/>
    <n v="2"/>
    <n v="10"/>
    <n v="2"/>
    <n v="1"/>
    <n v="0"/>
    <n v="0"/>
    <n v="1"/>
    <n v="1"/>
    <x v="0"/>
    <x v="0"/>
    <n v="3"/>
    <n v="3"/>
    <s v="Left"/>
    <x v="1"/>
    <x v="0"/>
    <n v="1"/>
  </r>
  <r>
    <n v="31"/>
    <s v="Yes"/>
    <s v="Travel_Rarely"/>
    <x v="2"/>
    <n v="9"/>
    <n v="4"/>
    <s v="Human Resources"/>
    <n v="2470"/>
    <x v="0"/>
    <n v="2"/>
    <x v="4"/>
    <s v="Married"/>
    <n v="168850"/>
    <n v="2"/>
    <n v="14"/>
    <n v="2"/>
    <n v="10"/>
    <n v="2"/>
    <n v="1"/>
    <n v="0"/>
    <n v="0"/>
    <n v="1"/>
    <n v="1"/>
    <x v="0"/>
    <x v="0"/>
    <n v="3"/>
    <n v="3"/>
    <s v="Left"/>
    <x v="1"/>
    <x v="0"/>
    <n v="1"/>
  </r>
  <r>
    <n v="31"/>
    <s v="Yes"/>
    <s v="Travel_Rarely"/>
    <x v="2"/>
    <n v="9"/>
    <n v="4"/>
    <s v="Human Resources"/>
    <n v="3940"/>
    <x v="0"/>
    <n v="2"/>
    <x v="4"/>
    <s v="Married"/>
    <n v="168850"/>
    <n v="2"/>
    <n v="14"/>
    <n v="2"/>
    <n v="10"/>
    <n v="2"/>
    <n v="1"/>
    <n v="0"/>
    <n v="0"/>
    <n v="1"/>
    <n v="1"/>
    <x v="0"/>
    <x v="0"/>
    <n v="3"/>
    <n v="3"/>
    <s v="Left"/>
    <x v="1"/>
    <x v="0"/>
    <n v="1"/>
  </r>
  <r>
    <n v="39"/>
    <s v="Yes"/>
    <s v="Non-Travel"/>
    <x v="0"/>
    <n v="2"/>
    <n v="4"/>
    <s v="Medical"/>
    <n v="775"/>
    <x v="0"/>
    <n v="2"/>
    <x v="5"/>
    <s v="Single"/>
    <n v="43810"/>
    <n v="2"/>
    <n v="15"/>
    <n v="2"/>
    <n v="11"/>
    <n v="1"/>
    <n v="1"/>
    <n v="0"/>
    <n v="0"/>
    <n v="1"/>
    <n v="1"/>
    <x v="3"/>
    <x v="1"/>
    <n v="2"/>
    <n v="3"/>
    <s v="Left"/>
    <x v="2"/>
    <x v="0"/>
    <n v="1"/>
  </r>
  <r>
    <n v="39"/>
    <s v="Yes"/>
    <s v="Non-Travel"/>
    <x v="0"/>
    <n v="2"/>
    <n v="4"/>
    <s v="Medical"/>
    <n v="2245"/>
    <x v="0"/>
    <n v="2"/>
    <x v="5"/>
    <s v="Single"/>
    <n v="43810"/>
    <n v="2"/>
    <n v="15"/>
    <n v="2"/>
    <n v="11"/>
    <n v="1"/>
    <n v="1"/>
    <n v="0"/>
    <n v="0"/>
    <n v="1"/>
    <n v="1"/>
    <x v="3"/>
    <x v="1"/>
    <n v="2"/>
    <n v="3"/>
    <s v="Left"/>
    <x v="2"/>
    <x v="0"/>
    <n v="1"/>
  </r>
  <r>
    <n v="39"/>
    <s v="Yes"/>
    <s v="Non-Travel"/>
    <x v="0"/>
    <n v="2"/>
    <n v="4"/>
    <s v="Medical"/>
    <n v="3715"/>
    <x v="0"/>
    <n v="2"/>
    <x v="5"/>
    <s v="Single"/>
    <n v="43810"/>
    <n v="2"/>
    <n v="15"/>
    <n v="2"/>
    <n v="11"/>
    <n v="1"/>
    <n v="1"/>
    <n v="0"/>
    <n v="0"/>
    <n v="1"/>
    <n v="1"/>
    <x v="3"/>
    <x v="1"/>
    <n v="2"/>
    <n v="3"/>
    <s v="Left"/>
    <x v="2"/>
    <x v="0"/>
    <n v="1"/>
  </r>
  <r>
    <n v="44"/>
    <s v="No"/>
    <s v="Travel_Frequently"/>
    <x v="0"/>
    <n v="5"/>
    <n v="3"/>
    <s v="Life Sciences"/>
    <n v="794"/>
    <x v="1"/>
    <n v="5"/>
    <x v="5"/>
    <s v="Married"/>
    <n v="43820"/>
    <n v="7"/>
    <n v="16"/>
    <n v="2"/>
    <n v="11"/>
    <n v="2"/>
    <n v="1"/>
    <n v="0"/>
    <n v="0"/>
    <n v="1"/>
    <n v="1"/>
    <x v="0"/>
    <x v="2"/>
    <n v="3"/>
    <n v="3"/>
    <s v="Active"/>
    <x v="2"/>
    <x v="0"/>
    <n v="0"/>
  </r>
  <r>
    <n v="44"/>
    <s v="No"/>
    <s v="Travel_Frequently"/>
    <x v="0"/>
    <n v="5"/>
    <n v="3"/>
    <s v="Life Sciences"/>
    <n v="2264"/>
    <x v="1"/>
    <n v="5"/>
    <x v="5"/>
    <s v="Married"/>
    <n v="43820"/>
    <n v="7"/>
    <n v="16"/>
    <n v="2"/>
    <n v="11"/>
    <n v="2"/>
    <n v="1"/>
    <n v="0"/>
    <n v="0"/>
    <n v="1"/>
    <n v="1"/>
    <x v="0"/>
    <x v="2"/>
    <n v="3"/>
    <n v="3"/>
    <s v="Active"/>
    <x v="2"/>
    <x v="0"/>
    <n v="0"/>
  </r>
  <r>
    <n v="44"/>
    <s v="No"/>
    <s v="Travel_Frequently"/>
    <x v="0"/>
    <n v="5"/>
    <n v="3"/>
    <s v="Life Sciences"/>
    <n v="3734"/>
    <x v="1"/>
    <n v="5"/>
    <x v="5"/>
    <s v="Married"/>
    <n v="43820"/>
    <n v="7"/>
    <n v="16"/>
    <n v="2"/>
    <n v="11"/>
    <n v="2"/>
    <n v="1"/>
    <n v="0"/>
    <n v="0"/>
    <n v="1"/>
    <n v="1"/>
    <x v="0"/>
    <x v="2"/>
    <n v="3"/>
    <n v="3"/>
    <s v="Active"/>
    <x v="2"/>
    <x v="0"/>
    <n v="0"/>
  </r>
  <r>
    <n v="40"/>
    <s v="No"/>
    <s v="Travel_Rarely"/>
    <x v="0"/>
    <n v="1"/>
    <n v="4"/>
    <s v="Medical"/>
    <n v="427"/>
    <x v="0"/>
    <n v="2"/>
    <x v="3"/>
    <s v="Divorced"/>
    <n v="192320"/>
    <n v="2"/>
    <n v="14"/>
    <n v="1"/>
    <n v="11"/>
    <n v="3"/>
    <n v="1"/>
    <n v="0"/>
    <n v="0"/>
    <n v="1"/>
    <n v="1"/>
    <x v="2"/>
    <x v="2"/>
    <n v="3"/>
    <n v="3"/>
    <s v="Active"/>
    <x v="2"/>
    <x v="0"/>
    <n v="0"/>
  </r>
  <r>
    <n v="40"/>
    <s v="No"/>
    <s v="Travel_Rarely"/>
    <x v="0"/>
    <n v="1"/>
    <n v="4"/>
    <s v="Medical"/>
    <n v="1897"/>
    <x v="0"/>
    <n v="2"/>
    <x v="3"/>
    <s v="Divorced"/>
    <n v="192320"/>
    <n v="2"/>
    <n v="14"/>
    <n v="1"/>
    <n v="11"/>
    <n v="3"/>
    <n v="1"/>
    <n v="0"/>
    <n v="0"/>
    <n v="1"/>
    <n v="1"/>
    <x v="2"/>
    <x v="2"/>
    <n v="3"/>
    <n v="3"/>
    <s v="Active"/>
    <x v="2"/>
    <x v="0"/>
    <n v="0"/>
  </r>
  <r>
    <n v="40"/>
    <s v="No"/>
    <s v="Travel_Rarely"/>
    <x v="0"/>
    <n v="1"/>
    <n v="4"/>
    <s v="Medical"/>
    <n v="3367"/>
    <x v="0"/>
    <n v="2"/>
    <x v="3"/>
    <s v="Divorced"/>
    <n v="192320"/>
    <n v="2"/>
    <n v="14"/>
    <n v="1"/>
    <n v="11"/>
    <n v="3"/>
    <n v="1"/>
    <n v="0"/>
    <n v="0"/>
    <n v="1"/>
    <n v="1"/>
    <x v="2"/>
    <x v="2"/>
    <n v="3"/>
    <n v="3"/>
    <s v="Active"/>
    <x v="2"/>
    <x v="0"/>
    <n v="0"/>
  </r>
  <r>
    <n v="59"/>
    <s v="No"/>
    <s v="Travel_Rarely"/>
    <x v="1"/>
    <n v="2"/>
    <n v="2"/>
    <s v="Marketing"/>
    <n v="1219"/>
    <x v="1"/>
    <n v="5"/>
    <x v="6"/>
    <s v="Married"/>
    <n v="20660"/>
    <n v="4"/>
    <n v="12"/>
    <n v="1"/>
    <n v="12"/>
    <n v="3"/>
    <n v="1"/>
    <n v="0"/>
    <n v="0"/>
    <n v="1"/>
    <n v="3"/>
    <x v="3"/>
    <x v="2"/>
    <n v="3"/>
    <n v="3"/>
    <s v="Active"/>
    <x v="4"/>
    <x v="0"/>
    <n v="0"/>
  </r>
  <r>
    <n v="59"/>
    <s v="No"/>
    <s v="Travel_Rarely"/>
    <x v="1"/>
    <n v="2"/>
    <n v="2"/>
    <s v="Marketing"/>
    <n v="2689"/>
    <x v="1"/>
    <n v="5"/>
    <x v="6"/>
    <s v="Married"/>
    <n v="20660"/>
    <n v="4"/>
    <n v="12"/>
    <n v="1"/>
    <n v="12"/>
    <n v="3"/>
    <n v="1"/>
    <n v="0"/>
    <n v="0"/>
    <n v="1"/>
    <n v="3"/>
    <x v="3"/>
    <x v="2"/>
    <n v="3"/>
    <n v="3"/>
    <s v="Active"/>
    <x v="4"/>
    <x v="0"/>
    <n v="0"/>
  </r>
  <r>
    <n v="59"/>
    <s v="No"/>
    <s v="Travel_Rarely"/>
    <x v="1"/>
    <n v="2"/>
    <n v="2"/>
    <s v="Marketing"/>
    <n v="4159"/>
    <x v="1"/>
    <n v="5"/>
    <x v="6"/>
    <s v="Married"/>
    <n v="20660"/>
    <n v="4"/>
    <n v="12"/>
    <n v="1"/>
    <n v="12"/>
    <n v="3"/>
    <n v="1"/>
    <n v="0"/>
    <n v="0"/>
    <n v="1"/>
    <n v="3"/>
    <x v="3"/>
    <x v="2"/>
    <n v="3"/>
    <n v="3"/>
    <s v="Active"/>
    <x v="4"/>
    <x v="0"/>
    <n v="0"/>
  </r>
  <r>
    <n v="39"/>
    <s v="Yes"/>
    <s v="Travel_Rarely"/>
    <x v="0"/>
    <n v="1"/>
    <n v="1"/>
    <s v="Medical"/>
    <n v="70"/>
    <x v="1"/>
    <n v="1"/>
    <x v="4"/>
    <s v="Married"/>
    <n v="42840"/>
    <n v="4"/>
    <n v="17"/>
    <n v="1"/>
    <n v="12"/>
    <n v="0"/>
    <n v="1"/>
    <n v="0"/>
    <n v="0"/>
    <n v="1"/>
    <n v="4"/>
    <x v="0"/>
    <x v="2"/>
    <n v="3"/>
    <n v="3"/>
    <s v="Left"/>
    <x v="2"/>
    <x v="0"/>
    <n v="1"/>
  </r>
  <r>
    <n v="39"/>
    <s v="Yes"/>
    <s v="Travel_Rarely"/>
    <x v="0"/>
    <n v="1"/>
    <n v="1"/>
    <s v="Medical"/>
    <n v="1540"/>
    <x v="1"/>
    <n v="1"/>
    <x v="4"/>
    <s v="Married"/>
    <n v="42840"/>
    <n v="4"/>
    <n v="17"/>
    <n v="1"/>
    <n v="12"/>
    <n v="0"/>
    <n v="1"/>
    <n v="0"/>
    <n v="0"/>
    <n v="1"/>
    <n v="4"/>
    <x v="0"/>
    <x v="2"/>
    <n v="3"/>
    <n v="3"/>
    <s v="Left"/>
    <x v="2"/>
    <x v="0"/>
    <n v="1"/>
  </r>
  <r>
    <n v="39"/>
    <s v="Yes"/>
    <s v="Travel_Rarely"/>
    <x v="0"/>
    <n v="1"/>
    <n v="1"/>
    <s v="Medical"/>
    <n v="3010"/>
    <x v="1"/>
    <n v="1"/>
    <x v="4"/>
    <s v="Married"/>
    <n v="42840"/>
    <n v="4"/>
    <n v="17"/>
    <n v="1"/>
    <n v="12"/>
    <n v="0"/>
    <n v="1"/>
    <n v="0"/>
    <n v="0"/>
    <n v="1"/>
    <n v="4"/>
    <x v="0"/>
    <x v="2"/>
    <n v="3"/>
    <n v="3"/>
    <s v="Left"/>
    <x v="2"/>
    <x v="0"/>
    <n v="1"/>
  </r>
  <r>
    <n v="34"/>
    <s v="No"/>
    <s v="Travel_Rarely"/>
    <x v="1"/>
    <n v="4"/>
    <n v="3"/>
    <s v="Marketing"/>
    <n v="1327"/>
    <x v="1"/>
    <n v="2"/>
    <x v="6"/>
    <s v="Divorced"/>
    <n v="50630"/>
    <n v="6"/>
    <n v="12"/>
    <n v="1"/>
    <n v="12"/>
    <n v="2"/>
    <n v="1"/>
    <n v="0"/>
    <n v="0"/>
    <n v="1"/>
    <n v="3"/>
    <x v="2"/>
    <x v="0"/>
    <n v="3"/>
    <n v="3"/>
    <s v="Active"/>
    <x v="1"/>
    <x v="0"/>
    <n v="0"/>
  </r>
  <r>
    <n v="34"/>
    <s v="No"/>
    <s v="Travel_Rarely"/>
    <x v="1"/>
    <n v="4"/>
    <n v="3"/>
    <s v="Marketing"/>
    <n v="2797"/>
    <x v="1"/>
    <n v="2"/>
    <x v="6"/>
    <s v="Divorced"/>
    <n v="50630"/>
    <n v="6"/>
    <n v="12"/>
    <n v="1"/>
    <n v="12"/>
    <n v="2"/>
    <n v="1"/>
    <n v="0"/>
    <n v="0"/>
    <n v="1"/>
    <n v="3"/>
    <x v="2"/>
    <x v="0"/>
    <n v="3"/>
    <n v="3"/>
    <s v="Active"/>
    <x v="1"/>
    <x v="0"/>
    <n v="0"/>
  </r>
  <r>
    <n v="34"/>
    <s v="No"/>
    <s v="Travel_Rarely"/>
    <x v="1"/>
    <n v="4"/>
    <n v="3"/>
    <s v="Marketing"/>
    <n v="4267"/>
    <x v="1"/>
    <n v="2"/>
    <x v="6"/>
    <s v="Divorced"/>
    <n v="50630"/>
    <n v="6"/>
    <n v="12"/>
    <n v="1"/>
    <n v="12"/>
    <n v="2"/>
    <n v="1"/>
    <n v="0"/>
    <n v="0"/>
    <n v="1"/>
    <n v="3"/>
    <x v="2"/>
    <x v="0"/>
    <n v="3"/>
    <n v="3"/>
    <s v="Active"/>
    <x v="1"/>
    <x v="0"/>
    <n v="0"/>
  </r>
  <r>
    <n v="31"/>
    <s v="Yes"/>
    <s v="Travel_Frequently"/>
    <x v="0"/>
    <n v="22"/>
    <n v="2"/>
    <s v="Medical"/>
    <n v="182"/>
    <x v="1"/>
    <n v="2"/>
    <x v="0"/>
    <s v="Married"/>
    <n v="56890"/>
    <n v="3"/>
    <n v="15"/>
    <n v="2"/>
    <n v="12"/>
    <n v="2"/>
    <n v="1"/>
    <n v="0"/>
    <n v="0"/>
    <n v="1"/>
    <n v="1"/>
    <x v="0"/>
    <x v="0"/>
    <n v="2"/>
    <n v="3"/>
    <s v="Left"/>
    <x v="1"/>
    <x v="0"/>
    <n v="1"/>
  </r>
  <r>
    <n v="31"/>
    <s v="Yes"/>
    <s v="Travel_Frequently"/>
    <x v="0"/>
    <n v="22"/>
    <n v="2"/>
    <s v="Medical"/>
    <n v="1652"/>
    <x v="1"/>
    <n v="2"/>
    <x v="0"/>
    <s v="Married"/>
    <n v="56890"/>
    <n v="3"/>
    <n v="15"/>
    <n v="2"/>
    <n v="12"/>
    <n v="2"/>
    <n v="1"/>
    <n v="0"/>
    <n v="0"/>
    <n v="1"/>
    <n v="1"/>
    <x v="0"/>
    <x v="0"/>
    <n v="2"/>
    <n v="3"/>
    <s v="Left"/>
    <x v="1"/>
    <x v="0"/>
    <n v="1"/>
  </r>
  <r>
    <n v="31"/>
    <s v="Yes"/>
    <s v="Travel_Frequently"/>
    <x v="0"/>
    <n v="22"/>
    <n v="2"/>
    <s v="Medical"/>
    <n v="3122"/>
    <x v="1"/>
    <n v="2"/>
    <x v="0"/>
    <s v="Married"/>
    <n v="56890"/>
    <n v="3"/>
    <n v="15"/>
    <n v="2"/>
    <n v="12"/>
    <n v="2"/>
    <n v="1"/>
    <n v="0"/>
    <n v="0"/>
    <n v="1"/>
    <n v="1"/>
    <x v="0"/>
    <x v="0"/>
    <n v="2"/>
    <n v="3"/>
    <s v="Left"/>
    <x v="1"/>
    <x v="0"/>
    <n v="1"/>
  </r>
  <r>
    <n v="42"/>
    <s v="No"/>
    <s v="Travel_Rarely"/>
    <x v="1"/>
    <n v="2"/>
    <n v="2"/>
    <s v="Medical"/>
    <n v="99"/>
    <x v="1"/>
    <n v="1"/>
    <x v="4"/>
    <s v="Single"/>
    <n v="21330"/>
    <n v="3"/>
    <n v="13"/>
    <n v="2"/>
    <n v="14"/>
    <n v="2"/>
    <n v="1"/>
    <n v="0"/>
    <n v="0"/>
    <n v="1"/>
    <n v="1"/>
    <x v="1"/>
    <x v="0"/>
    <n v="3"/>
    <n v="3"/>
    <s v="Active"/>
    <x v="2"/>
    <x v="0"/>
    <n v="0"/>
  </r>
  <r>
    <n v="42"/>
    <s v="No"/>
    <s v="Travel_Rarely"/>
    <x v="1"/>
    <n v="2"/>
    <n v="2"/>
    <s v="Medical"/>
    <n v="1569"/>
    <x v="1"/>
    <n v="1"/>
    <x v="4"/>
    <s v="Single"/>
    <n v="21330"/>
    <n v="3"/>
    <n v="13"/>
    <n v="2"/>
    <n v="14"/>
    <n v="2"/>
    <n v="1"/>
    <n v="0"/>
    <n v="0"/>
    <n v="1"/>
    <n v="1"/>
    <x v="1"/>
    <x v="0"/>
    <n v="3"/>
    <n v="3"/>
    <s v="Active"/>
    <x v="2"/>
    <x v="0"/>
    <n v="0"/>
  </r>
  <r>
    <n v="42"/>
    <s v="No"/>
    <s v="Travel_Rarely"/>
    <x v="1"/>
    <n v="2"/>
    <n v="2"/>
    <s v="Medical"/>
    <n v="3039"/>
    <x v="1"/>
    <n v="1"/>
    <x v="4"/>
    <s v="Single"/>
    <n v="21330"/>
    <n v="3"/>
    <n v="13"/>
    <n v="2"/>
    <n v="14"/>
    <n v="2"/>
    <n v="1"/>
    <n v="0"/>
    <n v="0"/>
    <n v="1"/>
    <n v="1"/>
    <x v="1"/>
    <x v="0"/>
    <n v="3"/>
    <n v="3"/>
    <s v="Active"/>
    <x v="2"/>
    <x v="0"/>
    <n v="0"/>
  </r>
  <r>
    <n v="38"/>
    <s v="No"/>
    <s v="Travel_Rarely"/>
    <x v="1"/>
    <n v="8"/>
    <n v="2"/>
    <s v="Marketing"/>
    <n v="1411"/>
    <x v="0"/>
    <n v="5"/>
    <x v="3"/>
    <s v="Married"/>
    <n v="49300"/>
    <n v="9"/>
    <n v="14"/>
    <n v="0"/>
    <n v="14"/>
    <n v="0"/>
    <n v="1"/>
    <n v="0"/>
    <n v="0"/>
    <n v="1"/>
    <n v="4"/>
    <x v="0"/>
    <x v="0"/>
    <n v="3"/>
    <n v="3"/>
    <s v="Active"/>
    <x v="2"/>
    <x v="0"/>
    <n v="0"/>
  </r>
  <r>
    <n v="38"/>
    <s v="No"/>
    <s v="Travel_Rarely"/>
    <x v="1"/>
    <n v="8"/>
    <n v="2"/>
    <s v="Marketing"/>
    <n v="2881"/>
    <x v="0"/>
    <n v="5"/>
    <x v="3"/>
    <s v="Married"/>
    <n v="49300"/>
    <n v="9"/>
    <n v="14"/>
    <n v="0"/>
    <n v="14"/>
    <n v="0"/>
    <n v="1"/>
    <n v="0"/>
    <n v="0"/>
    <n v="1"/>
    <n v="4"/>
    <x v="0"/>
    <x v="0"/>
    <n v="3"/>
    <n v="3"/>
    <s v="Active"/>
    <x v="2"/>
    <x v="0"/>
    <n v="0"/>
  </r>
  <r>
    <n v="38"/>
    <s v="No"/>
    <s v="Travel_Rarely"/>
    <x v="1"/>
    <n v="8"/>
    <n v="2"/>
    <s v="Marketing"/>
    <n v="4351"/>
    <x v="0"/>
    <n v="5"/>
    <x v="3"/>
    <s v="Married"/>
    <n v="49300"/>
    <n v="9"/>
    <n v="14"/>
    <n v="0"/>
    <n v="14"/>
    <n v="0"/>
    <n v="1"/>
    <n v="0"/>
    <n v="0"/>
    <n v="1"/>
    <n v="4"/>
    <x v="0"/>
    <x v="0"/>
    <n v="3"/>
    <n v="3"/>
    <s v="Active"/>
    <x v="2"/>
    <x v="0"/>
    <n v="0"/>
  </r>
  <r>
    <n v="36"/>
    <s v="No"/>
    <s v="Travel_Rarely"/>
    <x v="1"/>
    <n v="2"/>
    <n v="3"/>
    <s v="Technical Degree"/>
    <n v="1058"/>
    <x v="1"/>
    <n v="5"/>
    <x v="4"/>
    <s v="Married"/>
    <n v="22900"/>
    <n v="4"/>
    <n v="11"/>
    <n v="0"/>
    <n v="15"/>
    <n v="5"/>
    <n v="1"/>
    <n v="0"/>
    <n v="0"/>
    <n v="1"/>
    <n v="4"/>
    <x v="2"/>
    <x v="0"/>
    <n v="3"/>
    <n v="3"/>
    <s v="Active"/>
    <x v="2"/>
    <x v="0"/>
    <n v="0"/>
  </r>
  <r>
    <n v="36"/>
    <s v="No"/>
    <s v="Travel_Rarely"/>
    <x v="1"/>
    <n v="2"/>
    <n v="3"/>
    <s v="Technical Degree"/>
    <n v="2528"/>
    <x v="1"/>
    <n v="5"/>
    <x v="4"/>
    <s v="Married"/>
    <n v="22900"/>
    <n v="4"/>
    <n v="11"/>
    <n v="0"/>
    <n v="15"/>
    <n v="5"/>
    <n v="1"/>
    <n v="0"/>
    <n v="0"/>
    <n v="1"/>
    <n v="4"/>
    <x v="2"/>
    <x v="0"/>
    <n v="3"/>
    <n v="3"/>
    <s v="Active"/>
    <x v="2"/>
    <x v="0"/>
    <n v="0"/>
  </r>
  <r>
    <n v="36"/>
    <s v="No"/>
    <s v="Travel_Rarely"/>
    <x v="1"/>
    <n v="2"/>
    <n v="3"/>
    <s v="Technical Degree"/>
    <n v="3998"/>
    <x v="1"/>
    <n v="5"/>
    <x v="4"/>
    <s v="Married"/>
    <n v="22900"/>
    <n v="4"/>
    <n v="11"/>
    <n v="0"/>
    <n v="15"/>
    <n v="5"/>
    <n v="1"/>
    <n v="0"/>
    <n v="0"/>
    <n v="1"/>
    <n v="4"/>
    <x v="2"/>
    <x v="0"/>
    <n v="3"/>
    <n v="3"/>
    <s v="Active"/>
    <x v="2"/>
    <x v="0"/>
    <n v="0"/>
  </r>
  <r>
    <n v="36"/>
    <s v="No"/>
    <s v="Travel_Rarely"/>
    <x v="2"/>
    <n v="1"/>
    <n v="3"/>
    <s v="Human Resources"/>
    <n v="864"/>
    <x v="0"/>
    <n v="1"/>
    <x v="3"/>
    <s v="Single"/>
    <n v="23770"/>
    <n v="6"/>
    <n v="13"/>
    <n v="2"/>
    <n v="15"/>
    <n v="3"/>
    <n v="1"/>
    <n v="0"/>
    <n v="0"/>
    <n v="1"/>
    <n v="2"/>
    <x v="0"/>
    <x v="0"/>
    <n v="3"/>
    <n v="3"/>
    <s v="Active"/>
    <x v="2"/>
    <x v="0"/>
    <n v="0"/>
  </r>
  <r>
    <n v="36"/>
    <s v="No"/>
    <s v="Travel_Rarely"/>
    <x v="2"/>
    <n v="1"/>
    <n v="3"/>
    <s v="Human Resources"/>
    <n v="2334"/>
    <x v="0"/>
    <n v="1"/>
    <x v="3"/>
    <s v="Single"/>
    <n v="23770"/>
    <n v="6"/>
    <n v="13"/>
    <n v="2"/>
    <n v="15"/>
    <n v="3"/>
    <n v="1"/>
    <n v="0"/>
    <n v="0"/>
    <n v="1"/>
    <n v="2"/>
    <x v="0"/>
    <x v="0"/>
    <n v="3"/>
    <n v="3"/>
    <s v="Active"/>
    <x v="2"/>
    <x v="0"/>
    <n v="0"/>
  </r>
  <r>
    <n v="36"/>
    <s v="No"/>
    <s v="Travel_Rarely"/>
    <x v="2"/>
    <n v="1"/>
    <n v="3"/>
    <s v="Human Resources"/>
    <n v="3804"/>
    <x v="0"/>
    <n v="1"/>
    <x v="3"/>
    <s v="Single"/>
    <n v="23770"/>
    <n v="6"/>
    <n v="13"/>
    <n v="2"/>
    <n v="15"/>
    <n v="3"/>
    <n v="1"/>
    <n v="0"/>
    <n v="0"/>
    <n v="1"/>
    <n v="2"/>
    <x v="0"/>
    <x v="0"/>
    <n v="3"/>
    <n v="3"/>
    <s v="Active"/>
    <x v="2"/>
    <x v="0"/>
    <n v="0"/>
  </r>
  <r>
    <n v="37"/>
    <s v="Yes"/>
    <s v="Travel_Rarely"/>
    <x v="1"/>
    <n v="15"/>
    <n v="3"/>
    <s v="Marketing"/>
    <n v="487"/>
    <x v="0"/>
    <n v="2"/>
    <x v="4"/>
    <s v="Married"/>
    <n v="44850"/>
    <n v="5"/>
    <n v="11"/>
    <n v="1"/>
    <n v="15"/>
    <n v="2"/>
    <n v="1"/>
    <n v="0"/>
    <n v="0"/>
    <n v="1"/>
    <n v="1"/>
    <x v="2"/>
    <x v="3"/>
    <n v="4"/>
    <n v="3"/>
    <s v="Left"/>
    <x v="2"/>
    <x v="0"/>
    <n v="1"/>
  </r>
  <r>
    <n v="37"/>
    <s v="Yes"/>
    <s v="Travel_Rarely"/>
    <x v="1"/>
    <n v="15"/>
    <n v="3"/>
    <s v="Marketing"/>
    <n v="1957"/>
    <x v="0"/>
    <n v="2"/>
    <x v="4"/>
    <s v="Married"/>
    <n v="44850"/>
    <n v="5"/>
    <n v="11"/>
    <n v="1"/>
    <n v="15"/>
    <n v="2"/>
    <n v="1"/>
    <n v="0"/>
    <n v="0"/>
    <n v="1"/>
    <n v="1"/>
    <x v="2"/>
    <x v="3"/>
    <n v="4"/>
    <n v="3"/>
    <s v="Left"/>
    <x v="2"/>
    <x v="0"/>
    <n v="1"/>
  </r>
  <r>
    <n v="37"/>
    <s v="Yes"/>
    <s v="Travel_Rarely"/>
    <x v="1"/>
    <n v="15"/>
    <n v="3"/>
    <s v="Marketing"/>
    <n v="3427"/>
    <x v="0"/>
    <n v="2"/>
    <x v="4"/>
    <s v="Married"/>
    <n v="44850"/>
    <n v="5"/>
    <n v="11"/>
    <n v="1"/>
    <n v="15"/>
    <n v="2"/>
    <n v="1"/>
    <n v="0"/>
    <n v="0"/>
    <n v="1"/>
    <n v="1"/>
    <x v="2"/>
    <x v="3"/>
    <n v="4"/>
    <n v="3"/>
    <s v="Left"/>
    <x v="2"/>
    <x v="0"/>
    <n v="1"/>
  </r>
  <r>
    <n v="42"/>
    <s v="No"/>
    <s v="Travel_Rarely"/>
    <x v="0"/>
    <n v="3"/>
    <n v="4"/>
    <s v="Life Sciences"/>
    <n v="91"/>
    <x v="0"/>
    <n v="1"/>
    <x v="2"/>
    <s v="Single"/>
    <n v="10910"/>
    <n v="2"/>
    <n v="22"/>
    <n v="0"/>
    <n v="16"/>
    <n v="0"/>
    <n v="1"/>
    <n v="0"/>
    <n v="0"/>
    <n v="1"/>
    <n v="1"/>
    <x v="1"/>
    <x v="0"/>
    <n v="1"/>
    <n v="4"/>
    <s v="Active"/>
    <x v="2"/>
    <x v="0"/>
    <n v="0"/>
  </r>
  <r>
    <n v="42"/>
    <s v="No"/>
    <s v="Travel_Rarely"/>
    <x v="0"/>
    <n v="3"/>
    <n v="4"/>
    <s v="Life Sciences"/>
    <n v="1561"/>
    <x v="0"/>
    <n v="1"/>
    <x v="2"/>
    <s v="Single"/>
    <n v="10910"/>
    <n v="2"/>
    <n v="22"/>
    <n v="0"/>
    <n v="16"/>
    <n v="0"/>
    <n v="1"/>
    <n v="0"/>
    <n v="0"/>
    <n v="1"/>
    <n v="1"/>
    <x v="1"/>
    <x v="0"/>
    <n v="1"/>
    <n v="4"/>
    <s v="Active"/>
    <x v="2"/>
    <x v="0"/>
    <n v="0"/>
  </r>
  <r>
    <n v="42"/>
    <s v="No"/>
    <s v="Travel_Rarely"/>
    <x v="0"/>
    <n v="3"/>
    <n v="4"/>
    <s v="Life Sciences"/>
    <n v="3031"/>
    <x v="0"/>
    <n v="1"/>
    <x v="2"/>
    <s v="Single"/>
    <n v="10910"/>
    <n v="2"/>
    <n v="22"/>
    <n v="0"/>
    <n v="16"/>
    <n v="0"/>
    <n v="1"/>
    <n v="0"/>
    <n v="0"/>
    <n v="1"/>
    <n v="1"/>
    <x v="1"/>
    <x v="0"/>
    <n v="1"/>
    <n v="4"/>
    <s v="Active"/>
    <x v="2"/>
    <x v="0"/>
    <n v="0"/>
  </r>
  <r>
    <n v="42"/>
    <s v="No"/>
    <s v="Travel_Rarely"/>
    <x v="1"/>
    <n v="21"/>
    <n v="2"/>
    <s v="Life Sciences"/>
    <n v="567"/>
    <x v="1"/>
    <n v="1"/>
    <x v="7"/>
    <s v="Single"/>
    <n v="22010"/>
    <n v="4"/>
    <n v="12"/>
    <n v="1"/>
    <n v="16"/>
    <n v="3"/>
    <n v="1"/>
    <n v="0"/>
    <n v="0"/>
    <n v="1"/>
    <n v="2"/>
    <x v="1"/>
    <x v="0"/>
    <n v="4"/>
    <n v="3"/>
    <s v="Active"/>
    <x v="2"/>
    <x v="0"/>
    <n v="0"/>
  </r>
  <r>
    <n v="42"/>
    <s v="No"/>
    <s v="Travel_Rarely"/>
    <x v="1"/>
    <n v="21"/>
    <n v="2"/>
    <s v="Life Sciences"/>
    <n v="2037"/>
    <x v="1"/>
    <n v="1"/>
    <x v="7"/>
    <s v="Single"/>
    <n v="22010"/>
    <n v="4"/>
    <n v="12"/>
    <n v="1"/>
    <n v="16"/>
    <n v="3"/>
    <n v="1"/>
    <n v="0"/>
    <n v="0"/>
    <n v="1"/>
    <n v="2"/>
    <x v="1"/>
    <x v="0"/>
    <n v="4"/>
    <n v="3"/>
    <s v="Active"/>
    <x v="2"/>
    <x v="0"/>
    <n v="0"/>
  </r>
  <r>
    <n v="42"/>
    <s v="No"/>
    <s v="Travel_Rarely"/>
    <x v="1"/>
    <n v="21"/>
    <n v="2"/>
    <s v="Life Sciences"/>
    <n v="3507"/>
    <x v="1"/>
    <n v="1"/>
    <x v="7"/>
    <s v="Single"/>
    <n v="22010"/>
    <n v="4"/>
    <n v="12"/>
    <n v="1"/>
    <n v="16"/>
    <n v="3"/>
    <n v="1"/>
    <n v="0"/>
    <n v="0"/>
    <n v="1"/>
    <n v="2"/>
    <x v="1"/>
    <x v="0"/>
    <n v="4"/>
    <n v="3"/>
    <s v="Active"/>
    <x v="2"/>
    <x v="0"/>
    <n v="0"/>
  </r>
  <r>
    <n v="35"/>
    <s v="No"/>
    <s v="Non-Travel"/>
    <x v="0"/>
    <n v="5"/>
    <n v="1"/>
    <s v="Medical"/>
    <n v="300"/>
    <x v="0"/>
    <n v="1"/>
    <x v="7"/>
    <s v="Divorced"/>
    <n v="51630"/>
    <n v="2"/>
    <n v="18"/>
    <n v="2"/>
    <n v="16"/>
    <n v="4"/>
    <n v="1"/>
    <n v="0"/>
    <n v="0"/>
    <n v="1"/>
    <n v="4"/>
    <x v="3"/>
    <x v="1"/>
    <n v="3"/>
    <n v="3"/>
    <s v="Active"/>
    <x v="2"/>
    <x v="0"/>
    <n v="0"/>
  </r>
  <r>
    <n v="35"/>
    <s v="No"/>
    <s v="Non-Travel"/>
    <x v="0"/>
    <n v="5"/>
    <n v="1"/>
    <s v="Medical"/>
    <n v="1770"/>
    <x v="0"/>
    <n v="1"/>
    <x v="7"/>
    <s v="Divorced"/>
    <n v="51630"/>
    <n v="2"/>
    <n v="18"/>
    <n v="2"/>
    <n v="16"/>
    <n v="4"/>
    <n v="1"/>
    <n v="0"/>
    <n v="0"/>
    <n v="1"/>
    <n v="4"/>
    <x v="3"/>
    <x v="1"/>
    <n v="3"/>
    <n v="3"/>
    <s v="Active"/>
    <x v="2"/>
    <x v="0"/>
    <n v="0"/>
  </r>
  <r>
    <n v="35"/>
    <s v="No"/>
    <s v="Non-Travel"/>
    <x v="0"/>
    <n v="5"/>
    <n v="1"/>
    <s v="Medical"/>
    <n v="3240"/>
    <x v="0"/>
    <n v="1"/>
    <x v="7"/>
    <s v="Divorced"/>
    <n v="51630"/>
    <n v="2"/>
    <n v="18"/>
    <n v="2"/>
    <n v="16"/>
    <n v="4"/>
    <n v="1"/>
    <n v="0"/>
    <n v="0"/>
    <n v="1"/>
    <n v="4"/>
    <x v="3"/>
    <x v="1"/>
    <n v="3"/>
    <n v="3"/>
    <s v="Active"/>
    <x v="2"/>
    <x v="0"/>
    <n v="0"/>
  </r>
  <r>
    <n v="41"/>
    <s v="No"/>
    <s v="Travel_Rarely"/>
    <x v="0"/>
    <n v="1"/>
    <n v="3"/>
    <s v="Life Sciences"/>
    <n v="1428"/>
    <x v="0"/>
    <n v="2"/>
    <x v="8"/>
    <s v="Single"/>
    <n v="68830"/>
    <n v="3"/>
    <n v="19"/>
    <n v="2"/>
    <n v="16"/>
    <n v="3"/>
    <n v="1"/>
    <n v="0"/>
    <n v="0"/>
    <n v="1"/>
    <n v="4"/>
    <x v="1"/>
    <x v="0"/>
    <n v="2"/>
    <n v="3"/>
    <s v="Active"/>
    <x v="2"/>
    <x v="0"/>
    <n v="0"/>
  </r>
  <r>
    <n v="41"/>
    <s v="No"/>
    <s v="Travel_Rarely"/>
    <x v="0"/>
    <n v="1"/>
    <n v="3"/>
    <s v="Life Sciences"/>
    <n v="2898"/>
    <x v="0"/>
    <n v="2"/>
    <x v="8"/>
    <s v="Single"/>
    <n v="68830"/>
    <n v="3"/>
    <n v="19"/>
    <n v="2"/>
    <n v="16"/>
    <n v="3"/>
    <n v="1"/>
    <n v="0"/>
    <n v="0"/>
    <n v="1"/>
    <n v="4"/>
    <x v="1"/>
    <x v="0"/>
    <n v="2"/>
    <n v="3"/>
    <s v="Active"/>
    <x v="2"/>
    <x v="0"/>
    <n v="0"/>
  </r>
  <r>
    <n v="41"/>
    <s v="No"/>
    <s v="Travel_Rarely"/>
    <x v="0"/>
    <n v="1"/>
    <n v="3"/>
    <s v="Life Sciences"/>
    <n v="4368"/>
    <x v="0"/>
    <n v="2"/>
    <x v="8"/>
    <s v="Single"/>
    <n v="68830"/>
    <n v="3"/>
    <n v="19"/>
    <n v="2"/>
    <n v="16"/>
    <n v="3"/>
    <n v="1"/>
    <n v="0"/>
    <n v="0"/>
    <n v="1"/>
    <n v="4"/>
    <x v="1"/>
    <x v="0"/>
    <n v="2"/>
    <n v="3"/>
    <s v="Active"/>
    <x v="2"/>
    <x v="0"/>
    <n v="0"/>
  </r>
  <r>
    <n v="40"/>
    <s v="No"/>
    <s v="Travel_Frequently"/>
    <x v="0"/>
    <n v="26"/>
    <n v="4"/>
    <s v="Life Sciences"/>
    <n v="588"/>
    <x v="0"/>
    <n v="2"/>
    <x v="3"/>
    <s v="Married"/>
    <n v="194060"/>
    <n v="3"/>
    <n v="20"/>
    <n v="3"/>
    <n v="16"/>
    <n v="2"/>
    <n v="1"/>
    <n v="0"/>
    <n v="0"/>
    <n v="1"/>
    <n v="3"/>
    <x v="1"/>
    <x v="3"/>
    <n v="3"/>
    <n v="4"/>
    <s v="Active"/>
    <x v="2"/>
    <x v="0"/>
    <n v="0"/>
  </r>
  <r>
    <n v="40"/>
    <s v="No"/>
    <s v="Travel_Frequently"/>
    <x v="0"/>
    <n v="26"/>
    <n v="4"/>
    <s v="Life Sciences"/>
    <n v="2058"/>
    <x v="0"/>
    <n v="2"/>
    <x v="3"/>
    <s v="Married"/>
    <n v="194060"/>
    <n v="3"/>
    <n v="20"/>
    <n v="3"/>
    <n v="16"/>
    <n v="2"/>
    <n v="1"/>
    <n v="0"/>
    <n v="0"/>
    <n v="1"/>
    <n v="3"/>
    <x v="1"/>
    <x v="3"/>
    <n v="3"/>
    <n v="4"/>
    <s v="Active"/>
    <x v="2"/>
    <x v="0"/>
    <n v="0"/>
  </r>
  <r>
    <n v="40"/>
    <s v="No"/>
    <s v="Travel_Frequently"/>
    <x v="0"/>
    <n v="26"/>
    <n v="4"/>
    <s v="Life Sciences"/>
    <n v="3528"/>
    <x v="0"/>
    <n v="2"/>
    <x v="3"/>
    <s v="Married"/>
    <n v="194060"/>
    <n v="3"/>
    <n v="20"/>
    <n v="3"/>
    <n v="16"/>
    <n v="2"/>
    <n v="1"/>
    <n v="0"/>
    <n v="0"/>
    <n v="1"/>
    <n v="3"/>
    <x v="1"/>
    <x v="3"/>
    <n v="3"/>
    <n v="4"/>
    <s v="Active"/>
    <x v="2"/>
    <x v="0"/>
    <n v="0"/>
  </r>
  <r>
    <n v="37"/>
    <s v="Yes"/>
    <s v="Travel_Frequently"/>
    <x v="1"/>
    <n v="2"/>
    <n v="3"/>
    <s v="Marketing"/>
    <n v="1463"/>
    <x v="0"/>
    <n v="1"/>
    <x v="4"/>
    <s v="Divorced"/>
    <n v="40010"/>
    <n v="6"/>
    <n v="11"/>
    <n v="1"/>
    <n v="17"/>
    <n v="2"/>
    <n v="1"/>
    <n v="0"/>
    <n v="0"/>
    <n v="1"/>
    <n v="1"/>
    <x v="0"/>
    <x v="0"/>
    <n v="3"/>
    <n v="3"/>
    <s v="Left"/>
    <x v="2"/>
    <x v="0"/>
    <n v="1"/>
  </r>
  <r>
    <n v="37"/>
    <s v="Yes"/>
    <s v="Travel_Frequently"/>
    <x v="1"/>
    <n v="2"/>
    <n v="3"/>
    <s v="Marketing"/>
    <n v="2933"/>
    <x v="0"/>
    <n v="1"/>
    <x v="4"/>
    <s v="Divorced"/>
    <n v="40010"/>
    <n v="6"/>
    <n v="11"/>
    <n v="1"/>
    <n v="17"/>
    <n v="2"/>
    <n v="1"/>
    <n v="0"/>
    <n v="0"/>
    <n v="1"/>
    <n v="1"/>
    <x v="0"/>
    <x v="0"/>
    <n v="3"/>
    <n v="3"/>
    <s v="Left"/>
    <x v="2"/>
    <x v="0"/>
    <n v="1"/>
  </r>
  <r>
    <n v="37"/>
    <s v="Yes"/>
    <s v="Travel_Frequently"/>
    <x v="1"/>
    <n v="2"/>
    <n v="3"/>
    <s v="Marketing"/>
    <n v="4403"/>
    <x v="0"/>
    <n v="1"/>
    <x v="4"/>
    <s v="Divorced"/>
    <n v="40010"/>
    <n v="6"/>
    <n v="11"/>
    <n v="1"/>
    <n v="17"/>
    <n v="2"/>
    <n v="1"/>
    <n v="0"/>
    <n v="0"/>
    <n v="1"/>
    <n v="1"/>
    <x v="0"/>
    <x v="0"/>
    <n v="3"/>
    <n v="3"/>
    <s v="Left"/>
    <x v="2"/>
    <x v="0"/>
    <n v="1"/>
  </r>
  <r>
    <n v="41"/>
    <s v="No"/>
    <s v="Travel_Rarely"/>
    <x v="1"/>
    <n v="29"/>
    <n v="3"/>
    <s v="Life Sciences"/>
    <n v="1455"/>
    <x v="1"/>
    <n v="2"/>
    <x v="4"/>
    <s v="Divorced"/>
    <n v="52940"/>
    <n v="2"/>
    <n v="15"/>
    <n v="0"/>
    <n v="17"/>
    <n v="3"/>
    <n v="1"/>
    <n v="0"/>
    <n v="0"/>
    <n v="1"/>
    <n v="3"/>
    <x v="3"/>
    <x v="2"/>
    <n v="2"/>
    <n v="3"/>
    <s v="Active"/>
    <x v="2"/>
    <x v="0"/>
    <n v="0"/>
  </r>
  <r>
    <n v="41"/>
    <s v="No"/>
    <s v="Travel_Rarely"/>
    <x v="1"/>
    <n v="29"/>
    <n v="3"/>
    <s v="Life Sciences"/>
    <n v="2925"/>
    <x v="1"/>
    <n v="2"/>
    <x v="4"/>
    <s v="Divorced"/>
    <n v="52940"/>
    <n v="2"/>
    <n v="15"/>
    <n v="0"/>
    <n v="17"/>
    <n v="3"/>
    <n v="1"/>
    <n v="0"/>
    <n v="0"/>
    <n v="1"/>
    <n v="3"/>
    <x v="3"/>
    <x v="2"/>
    <n v="2"/>
    <n v="3"/>
    <s v="Active"/>
    <x v="2"/>
    <x v="0"/>
    <n v="0"/>
  </r>
  <r>
    <n v="41"/>
    <s v="No"/>
    <s v="Travel_Rarely"/>
    <x v="1"/>
    <n v="29"/>
    <n v="3"/>
    <s v="Life Sciences"/>
    <n v="4395"/>
    <x v="1"/>
    <n v="2"/>
    <x v="4"/>
    <s v="Divorced"/>
    <n v="52940"/>
    <n v="2"/>
    <n v="15"/>
    <n v="0"/>
    <n v="17"/>
    <n v="3"/>
    <n v="1"/>
    <n v="0"/>
    <n v="0"/>
    <n v="1"/>
    <n v="3"/>
    <x v="3"/>
    <x v="2"/>
    <n v="2"/>
    <n v="3"/>
    <s v="Active"/>
    <x v="2"/>
    <x v="0"/>
    <n v="0"/>
  </r>
  <r>
    <n v="37"/>
    <s v="No"/>
    <s v="Non-Travel"/>
    <x v="1"/>
    <n v="24"/>
    <n v="2"/>
    <s v="Life Sciences"/>
    <n v="1317"/>
    <x v="0"/>
    <n v="1"/>
    <x v="3"/>
    <s v="Divorced"/>
    <n v="68150"/>
    <n v="5"/>
    <n v="20"/>
    <n v="1"/>
    <n v="17"/>
    <n v="3"/>
    <n v="1"/>
    <n v="0"/>
    <n v="0"/>
    <n v="1"/>
    <n v="3"/>
    <x v="1"/>
    <x v="1"/>
    <n v="3"/>
    <n v="4"/>
    <s v="Active"/>
    <x v="2"/>
    <x v="0"/>
    <n v="0"/>
  </r>
  <r>
    <n v="37"/>
    <s v="No"/>
    <s v="Non-Travel"/>
    <x v="1"/>
    <n v="24"/>
    <n v="2"/>
    <s v="Life Sciences"/>
    <n v="2787"/>
    <x v="0"/>
    <n v="1"/>
    <x v="3"/>
    <s v="Divorced"/>
    <n v="68150"/>
    <n v="5"/>
    <n v="20"/>
    <n v="1"/>
    <n v="17"/>
    <n v="3"/>
    <n v="1"/>
    <n v="0"/>
    <n v="0"/>
    <n v="1"/>
    <n v="3"/>
    <x v="1"/>
    <x v="1"/>
    <n v="3"/>
    <n v="4"/>
    <s v="Active"/>
    <x v="2"/>
    <x v="0"/>
    <n v="0"/>
  </r>
  <r>
    <n v="37"/>
    <s v="No"/>
    <s v="Non-Travel"/>
    <x v="1"/>
    <n v="24"/>
    <n v="2"/>
    <s v="Life Sciences"/>
    <n v="4257"/>
    <x v="0"/>
    <n v="1"/>
    <x v="3"/>
    <s v="Divorced"/>
    <n v="68150"/>
    <n v="5"/>
    <n v="20"/>
    <n v="1"/>
    <n v="17"/>
    <n v="3"/>
    <n v="1"/>
    <n v="0"/>
    <n v="0"/>
    <n v="1"/>
    <n v="3"/>
    <x v="1"/>
    <x v="1"/>
    <n v="3"/>
    <n v="4"/>
    <s v="Active"/>
    <x v="2"/>
    <x v="0"/>
    <n v="0"/>
  </r>
  <r>
    <n v="38"/>
    <s v="Yes"/>
    <s v="Travel_Rarely"/>
    <x v="1"/>
    <n v="6"/>
    <n v="4"/>
    <s v="Life Sciences"/>
    <n v="1417"/>
    <x v="1"/>
    <n v="3"/>
    <x v="3"/>
    <s v="Married"/>
    <n v="107480"/>
    <n v="7"/>
    <n v="15"/>
    <n v="0"/>
    <n v="17"/>
    <n v="3"/>
    <n v="1"/>
    <n v="0"/>
    <n v="0"/>
    <n v="1"/>
    <n v="2"/>
    <x v="3"/>
    <x v="0"/>
    <n v="3"/>
    <n v="3"/>
    <s v="Left"/>
    <x v="2"/>
    <x v="0"/>
    <n v="1"/>
  </r>
  <r>
    <n v="38"/>
    <s v="Yes"/>
    <s v="Travel_Rarely"/>
    <x v="1"/>
    <n v="6"/>
    <n v="4"/>
    <s v="Life Sciences"/>
    <n v="2887"/>
    <x v="1"/>
    <n v="3"/>
    <x v="3"/>
    <s v="Married"/>
    <n v="107480"/>
    <n v="7"/>
    <n v="15"/>
    <n v="0"/>
    <n v="17"/>
    <n v="3"/>
    <n v="1"/>
    <n v="0"/>
    <n v="0"/>
    <n v="1"/>
    <n v="2"/>
    <x v="3"/>
    <x v="0"/>
    <n v="3"/>
    <n v="3"/>
    <s v="Left"/>
    <x v="2"/>
    <x v="0"/>
    <n v="1"/>
  </r>
  <r>
    <n v="38"/>
    <s v="Yes"/>
    <s v="Travel_Rarely"/>
    <x v="1"/>
    <n v="6"/>
    <n v="4"/>
    <s v="Life Sciences"/>
    <n v="4357"/>
    <x v="1"/>
    <n v="3"/>
    <x v="3"/>
    <s v="Married"/>
    <n v="107480"/>
    <n v="7"/>
    <n v="15"/>
    <n v="0"/>
    <n v="17"/>
    <n v="3"/>
    <n v="1"/>
    <n v="0"/>
    <n v="0"/>
    <n v="1"/>
    <n v="2"/>
    <x v="3"/>
    <x v="0"/>
    <n v="3"/>
    <n v="3"/>
    <s v="Left"/>
    <x v="2"/>
    <x v="0"/>
    <n v="1"/>
  </r>
  <r>
    <n v="40"/>
    <s v="No"/>
    <s v="Travel_Rarely"/>
    <x v="0"/>
    <n v="22"/>
    <n v="2"/>
    <s v="Technical Degree"/>
    <n v="972"/>
    <x v="0"/>
    <n v="1"/>
    <x v="7"/>
    <s v="Married"/>
    <n v="23230"/>
    <n v="2"/>
    <n v="16"/>
    <n v="1"/>
    <n v="18"/>
    <n v="2"/>
    <n v="1"/>
    <n v="0"/>
    <n v="0"/>
    <n v="1"/>
    <n v="2"/>
    <x v="3"/>
    <x v="0"/>
    <n v="3"/>
    <n v="3"/>
    <s v="Active"/>
    <x v="2"/>
    <x v="0"/>
    <n v="0"/>
  </r>
  <r>
    <n v="40"/>
    <s v="No"/>
    <s v="Travel_Rarely"/>
    <x v="0"/>
    <n v="22"/>
    <n v="2"/>
    <s v="Technical Degree"/>
    <n v="2442"/>
    <x v="0"/>
    <n v="1"/>
    <x v="7"/>
    <s v="Married"/>
    <n v="23230"/>
    <n v="2"/>
    <n v="16"/>
    <n v="1"/>
    <n v="18"/>
    <n v="2"/>
    <n v="1"/>
    <n v="0"/>
    <n v="0"/>
    <n v="1"/>
    <n v="2"/>
    <x v="3"/>
    <x v="0"/>
    <n v="3"/>
    <n v="3"/>
    <s v="Active"/>
    <x v="2"/>
    <x v="0"/>
    <n v="0"/>
  </r>
  <r>
    <n v="40"/>
    <s v="No"/>
    <s v="Travel_Rarely"/>
    <x v="0"/>
    <n v="22"/>
    <n v="2"/>
    <s v="Technical Degree"/>
    <n v="3912"/>
    <x v="0"/>
    <n v="1"/>
    <x v="7"/>
    <s v="Married"/>
    <n v="23230"/>
    <n v="2"/>
    <n v="16"/>
    <n v="1"/>
    <n v="18"/>
    <n v="2"/>
    <n v="1"/>
    <n v="0"/>
    <n v="0"/>
    <n v="1"/>
    <n v="2"/>
    <x v="3"/>
    <x v="0"/>
    <n v="3"/>
    <n v="3"/>
    <s v="Active"/>
    <x v="2"/>
    <x v="0"/>
    <n v="0"/>
  </r>
  <r>
    <n v="37"/>
    <s v="No"/>
    <s v="Travel_Rarely"/>
    <x v="1"/>
    <n v="9"/>
    <n v="1"/>
    <s v="Marketing"/>
    <n v="132"/>
    <x v="0"/>
    <n v="3"/>
    <x v="0"/>
    <s v="Single"/>
    <n v="44400"/>
    <n v="2"/>
    <n v="11"/>
    <n v="1"/>
    <n v="18"/>
    <n v="3"/>
    <n v="1"/>
    <n v="0"/>
    <n v="1"/>
    <n v="1"/>
    <n v="3"/>
    <x v="2"/>
    <x v="2"/>
    <n v="2"/>
    <n v="3"/>
    <s v="Active"/>
    <x v="2"/>
    <x v="0"/>
    <n v="0"/>
  </r>
  <r>
    <n v="37"/>
    <s v="No"/>
    <s v="Travel_Rarely"/>
    <x v="1"/>
    <n v="9"/>
    <n v="1"/>
    <s v="Marketing"/>
    <n v="1602"/>
    <x v="0"/>
    <n v="3"/>
    <x v="0"/>
    <s v="Single"/>
    <n v="44400"/>
    <n v="2"/>
    <n v="11"/>
    <n v="1"/>
    <n v="18"/>
    <n v="3"/>
    <n v="1"/>
    <n v="0"/>
    <n v="1"/>
    <n v="1"/>
    <n v="3"/>
    <x v="2"/>
    <x v="2"/>
    <n v="2"/>
    <n v="3"/>
    <s v="Active"/>
    <x v="2"/>
    <x v="0"/>
    <n v="0"/>
  </r>
  <r>
    <n v="37"/>
    <s v="No"/>
    <s v="Travel_Rarely"/>
    <x v="1"/>
    <n v="9"/>
    <n v="1"/>
    <s v="Marketing"/>
    <n v="3072"/>
    <x v="0"/>
    <n v="3"/>
    <x v="0"/>
    <s v="Single"/>
    <n v="44400"/>
    <n v="2"/>
    <n v="11"/>
    <n v="1"/>
    <n v="18"/>
    <n v="3"/>
    <n v="1"/>
    <n v="0"/>
    <n v="1"/>
    <n v="1"/>
    <n v="3"/>
    <x v="2"/>
    <x v="2"/>
    <n v="2"/>
    <n v="3"/>
    <s v="Active"/>
    <x v="2"/>
    <x v="0"/>
    <n v="0"/>
  </r>
  <r>
    <n v="43"/>
    <s v="No"/>
    <s v="Travel_Rarely"/>
    <x v="1"/>
    <n v="25"/>
    <n v="2"/>
    <s v="Life Sciences"/>
    <n v="518"/>
    <x v="0"/>
    <n v="3"/>
    <x v="3"/>
    <s v="Divorced"/>
    <n v="50550"/>
    <n v="5"/>
    <n v="22"/>
    <n v="0"/>
    <n v="18"/>
    <n v="2"/>
    <n v="1"/>
    <n v="0"/>
    <n v="0"/>
    <n v="1"/>
    <n v="3"/>
    <x v="1"/>
    <x v="0"/>
    <n v="2"/>
    <n v="4"/>
    <s v="Active"/>
    <x v="2"/>
    <x v="0"/>
    <n v="0"/>
  </r>
  <r>
    <n v="43"/>
    <s v="No"/>
    <s v="Travel_Rarely"/>
    <x v="1"/>
    <n v="25"/>
    <n v="2"/>
    <s v="Life Sciences"/>
    <n v="1988"/>
    <x v="0"/>
    <n v="3"/>
    <x v="3"/>
    <s v="Divorced"/>
    <n v="50550"/>
    <n v="5"/>
    <n v="22"/>
    <n v="0"/>
    <n v="18"/>
    <n v="2"/>
    <n v="1"/>
    <n v="0"/>
    <n v="0"/>
    <n v="1"/>
    <n v="3"/>
    <x v="1"/>
    <x v="0"/>
    <n v="2"/>
    <n v="4"/>
    <s v="Active"/>
    <x v="2"/>
    <x v="0"/>
    <n v="0"/>
  </r>
  <r>
    <n v="43"/>
    <s v="No"/>
    <s v="Travel_Rarely"/>
    <x v="1"/>
    <n v="25"/>
    <n v="2"/>
    <s v="Life Sciences"/>
    <n v="3458"/>
    <x v="0"/>
    <n v="3"/>
    <x v="3"/>
    <s v="Divorced"/>
    <n v="50550"/>
    <n v="5"/>
    <n v="22"/>
    <n v="0"/>
    <n v="18"/>
    <n v="2"/>
    <n v="1"/>
    <n v="0"/>
    <n v="0"/>
    <n v="1"/>
    <n v="3"/>
    <x v="1"/>
    <x v="0"/>
    <n v="2"/>
    <n v="4"/>
    <s v="Active"/>
    <x v="2"/>
    <x v="0"/>
    <n v="0"/>
  </r>
  <r>
    <n v="42"/>
    <s v="No"/>
    <s v="Travel_Rarely"/>
    <x v="0"/>
    <n v="23"/>
    <n v="4"/>
    <s v="Life Sciences"/>
    <n v="668"/>
    <x v="1"/>
    <n v="1"/>
    <x v="2"/>
    <s v="Married"/>
    <n v="64470"/>
    <n v="6"/>
    <n v="13"/>
    <n v="0"/>
    <n v="18"/>
    <n v="3"/>
    <n v="1"/>
    <n v="0"/>
    <n v="0"/>
    <n v="1"/>
    <n v="2"/>
    <x v="2"/>
    <x v="0"/>
    <n v="3"/>
    <n v="3"/>
    <s v="Active"/>
    <x v="2"/>
    <x v="0"/>
    <n v="0"/>
  </r>
  <r>
    <n v="42"/>
    <s v="No"/>
    <s v="Travel_Rarely"/>
    <x v="0"/>
    <n v="23"/>
    <n v="4"/>
    <s v="Life Sciences"/>
    <n v="2138"/>
    <x v="1"/>
    <n v="1"/>
    <x v="2"/>
    <s v="Married"/>
    <n v="64470"/>
    <n v="6"/>
    <n v="13"/>
    <n v="0"/>
    <n v="18"/>
    <n v="3"/>
    <n v="1"/>
    <n v="0"/>
    <n v="0"/>
    <n v="1"/>
    <n v="2"/>
    <x v="2"/>
    <x v="0"/>
    <n v="3"/>
    <n v="3"/>
    <s v="Active"/>
    <x v="2"/>
    <x v="0"/>
    <n v="0"/>
  </r>
  <r>
    <n v="42"/>
    <s v="No"/>
    <s v="Travel_Rarely"/>
    <x v="0"/>
    <n v="23"/>
    <n v="4"/>
    <s v="Life Sciences"/>
    <n v="3608"/>
    <x v="1"/>
    <n v="1"/>
    <x v="2"/>
    <s v="Married"/>
    <n v="64470"/>
    <n v="6"/>
    <n v="13"/>
    <n v="0"/>
    <n v="18"/>
    <n v="3"/>
    <n v="1"/>
    <n v="0"/>
    <n v="0"/>
    <n v="1"/>
    <n v="2"/>
    <x v="2"/>
    <x v="0"/>
    <n v="3"/>
    <n v="3"/>
    <s v="Active"/>
    <x v="2"/>
    <x v="0"/>
    <n v="0"/>
  </r>
  <r>
    <n v="38"/>
    <s v="No"/>
    <s v="Travel_Rarely"/>
    <x v="0"/>
    <n v="5"/>
    <n v="3"/>
    <s v="Life Sciences"/>
    <n v="214"/>
    <x v="1"/>
    <n v="1"/>
    <x v="3"/>
    <s v="Married"/>
    <n v="154270"/>
    <n v="3"/>
    <n v="16"/>
    <n v="1"/>
    <n v="18"/>
    <n v="2"/>
    <n v="1"/>
    <n v="0"/>
    <n v="0"/>
    <n v="1"/>
    <n v="3"/>
    <x v="0"/>
    <x v="0"/>
    <n v="3"/>
    <n v="3"/>
    <s v="Active"/>
    <x v="2"/>
    <x v="0"/>
    <n v="0"/>
  </r>
  <r>
    <n v="38"/>
    <s v="No"/>
    <s v="Travel_Rarely"/>
    <x v="0"/>
    <n v="5"/>
    <n v="3"/>
    <s v="Life Sciences"/>
    <n v="1684"/>
    <x v="1"/>
    <n v="1"/>
    <x v="3"/>
    <s v="Married"/>
    <n v="154270"/>
    <n v="3"/>
    <n v="16"/>
    <n v="1"/>
    <n v="18"/>
    <n v="2"/>
    <n v="1"/>
    <n v="0"/>
    <n v="0"/>
    <n v="1"/>
    <n v="3"/>
    <x v="0"/>
    <x v="0"/>
    <n v="3"/>
    <n v="3"/>
    <s v="Active"/>
    <x v="2"/>
    <x v="0"/>
    <n v="0"/>
  </r>
  <r>
    <n v="38"/>
    <s v="No"/>
    <s v="Travel_Rarely"/>
    <x v="0"/>
    <n v="5"/>
    <n v="3"/>
    <s v="Life Sciences"/>
    <n v="3154"/>
    <x v="1"/>
    <n v="1"/>
    <x v="3"/>
    <s v="Married"/>
    <n v="154270"/>
    <n v="3"/>
    <n v="16"/>
    <n v="1"/>
    <n v="18"/>
    <n v="2"/>
    <n v="1"/>
    <n v="0"/>
    <n v="0"/>
    <n v="1"/>
    <n v="3"/>
    <x v="0"/>
    <x v="0"/>
    <n v="3"/>
    <n v="3"/>
    <s v="Active"/>
    <x v="2"/>
    <x v="0"/>
    <n v="0"/>
  </r>
  <r>
    <n v="38"/>
    <s v="No"/>
    <s v="Travel_Rarely"/>
    <x v="0"/>
    <n v="24"/>
    <n v="2"/>
    <s v="Other"/>
    <n v="490"/>
    <x v="1"/>
    <n v="1"/>
    <x v="4"/>
    <s v="Single"/>
    <n v="23260"/>
    <n v="8"/>
    <n v="14"/>
    <n v="0"/>
    <n v="19"/>
    <n v="3"/>
    <n v="1"/>
    <n v="0"/>
    <n v="0"/>
    <n v="1"/>
    <n v="3"/>
    <x v="1"/>
    <x v="0"/>
    <n v="4"/>
    <n v="3"/>
    <s v="Active"/>
    <x v="2"/>
    <x v="0"/>
    <n v="0"/>
  </r>
  <r>
    <n v="38"/>
    <s v="No"/>
    <s v="Travel_Rarely"/>
    <x v="0"/>
    <n v="24"/>
    <n v="2"/>
    <s v="Other"/>
    <n v="1960"/>
    <x v="1"/>
    <n v="1"/>
    <x v="4"/>
    <s v="Single"/>
    <n v="23260"/>
    <n v="8"/>
    <n v="14"/>
    <n v="0"/>
    <n v="19"/>
    <n v="3"/>
    <n v="1"/>
    <n v="0"/>
    <n v="0"/>
    <n v="1"/>
    <n v="2"/>
    <x v="1"/>
    <x v="0"/>
    <n v="4"/>
    <n v="3"/>
    <s v="Active"/>
    <x v="2"/>
    <x v="0"/>
    <n v="0"/>
  </r>
  <r>
    <n v="38"/>
    <s v="No"/>
    <s v="Travel_Rarely"/>
    <x v="0"/>
    <n v="24"/>
    <n v="2"/>
    <s v="Other"/>
    <n v="3430"/>
    <x v="1"/>
    <n v="1"/>
    <x v="4"/>
    <s v="Single"/>
    <n v="23260"/>
    <n v="8"/>
    <n v="14"/>
    <n v="0"/>
    <n v="19"/>
    <n v="3"/>
    <n v="1"/>
    <n v="0"/>
    <n v="0"/>
    <n v="1"/>
    <n v="2"/>
    <x v="1"/>
    <x v="0"/>
    <n v="4"/>
    <n v="3"/>
    <s v="Active"/>
    <x v="2"/>
    <x v="0"/>
    <n v="0"/>
  </r>
  <r>
    <n v="39"/>
    <s v="Yes"/>
    <s v="Travel_Rarely"/>
    <x v="2"/>
    <n v="1"/>
    <n v="4"/>
    <s v="Medical"/>
    <n v="1246"/>
    <x v="0"/>
    <n v="1"/>
    <x v="0"/>
    <s v="Married"/>
    <n v="36730"/>
    <n v="3"/>
    <n v="14"/>
    <n v="1"/>
    <n v="19"/>
    <n v="3"/>
    <n v="1"/>
    <n v="0"/>
    <n v="0"/>
    <n v="1"/>
    <n v="4"/>
    <x v="1"/>
    <x v="1"/>
    <n v="3"/>
    <n v="3"/>
    <s v="Left"/>
    <x v="2"/>
    <x v="0"/>
    <n v="1"/>
  </r>
  <r>
    <n v="39"/>
    <s v="Yes"/>
    <s v="Travel_Rarely"/>
    <x v="2"/>
    <n v="1"/>
    <n v="4"/>
    <s v="Medical"/>
    <n v="2716"/>
    <x v="0"/>
    <n v="1"/>
    <x v="0"/>
    <s v="Married"/>
    <n v="36730"/>
    <n v="3"/>
    <n v="14"/>
    <n v="1"/>
    <n v="19"/>
    <n v="3"/>
    <n v="1"/>
    <n v="0"/>
    <n v="0"/>
    <n v="1"/>
    <n v="4"/>
    <x v="1"/>
    <x v="1"/>
    <n v="3"/>
    <n v="3"/>
    <s v="Left"/>
    <x v="2"/>
    <x v="0"/>
    <n v="1"/>
  </r>
  <r>
    <n v="39"/>
    <s v="Yes"/>
    <s v="Travel_Rarely"/>
    <x v="2"/>
    <n v="1"/>
    <n v="4"/>
    <s v="Medical"/>
    <n v="4186"/>
    <x v="0"/>
    <n v="1"/>
    <x v="0"/>
    <s v="Married"/>
    <n v="36730"/>
    <n v="3"/>
    <n v="14"/>
    <n v="1"/>
    <n v="19"/>
    <n v="3"/>
    <n v="1"/>
    <n v="0"/>
    <n v="0"/>
    <n v="1"/>
    <n v="4"/>
    <x v="1"/>
    <x v="1"/>
    <n v="3"/>
    <n v="3"/>
    <s v="Left"/>
    <x v="2"/>
    <x v="0"/>
    <n v="1"/>
  </r>
  <r>
    <n v="60"/>
    <s v="No"/>
    <s v="Travel_Rarely"/>
    <x v="1"/>
    <n v="17"/>
    <n v="4"/>
    <s v="Medical"/>
    <n v="952"/>
    <x v="0"/>
    <n v="1"/>
    <x v="2"/>
    <s v="Divorced"/>
    <n v="40250"/>
    <n v="3"/>
    <n v="13"/>
    <n v="1"/>
    <n v="19"/>
    <n v="5"/>
    <n v="1"/>
    <n v="0"/>
    <n v="0"/>
    <n v="1"/>
    <n v="3"/>
    <x v="1"/>
    <x v="1"/>
    <n v="2"/>
    <n v="3"/>
    <s v="Active"/>
    <x v="4"/>
    <x v="0"/>
    <n v="0"/>
  </r>
  <r>
    <n v="60"/>
    <s v="No"/>
    <s v="Travel_Rarely"/>
    <x v="1"/>
    <n v="17"/>
    <n v="4"/>
    <s v="Medical"/>
    <n v="2422"/>
    <x v="0"/>
    <n v="1"/>
    <x v="2"/>
    <s v="Divorced"/>
    <n v="40250"/>
    <n v="3"/>
    <n v="13"/>
    <n v="1"/>
    <n v="19"/>
    <n v="5"/>
    <n v="1"/>
    <n v="0"/>
    <n v="0"/>
    <n v="1"/>
    <n v="3"/>
    <x v="1"/>
    <x v="1"/>
    <n v="2"/>
    <n v="3"/>
    <s v="Active"/>
    <x v="4"/>
    <x v="0"/>
    <n v="0"/>
  </r>
  <r>
    <n v="60"/>
    <s v="No"/>
    <s v="Travel_Rarely"/>
    <x v="1"/>
    <n v="17"/>
    <n v="4"/>
    <s v="Medical"/>
    <n v="3892"/>
    <x v="0"/>
    <n v="1"/>
    <x v="2"/>
    <s v="Divorced"/>
    <n v="40250"/>
    <n v="3"/>
    <n v="13"/>
    <n v="1"/>
    <n v="19"/>
    <n v="5"/>
    <n v="1"/>
    <n v="0"/>
    <n v="0"/>
    <n v="1"/>
    <n v="3"/>
    <x v="1"/>
    <x v="1"/>
    <n v="2"/>
    <n v="3"/>
    <s v="Active"/>
    <x v="4"/>
    <x v="0"/>
    <n v="0"/>
  </r>
  <r>
    <n v="54"/>
    <s v="No"/>
    <s v="Travel_Rarely"/>
    <x v="0"/>
    <n v="2"/>
    <n v="4"/>
    <s v="Medical"/>
    <n v="174"/>
    <x v="0"/>
    <n v="2"/>
    <x v="8"/>
    <s v="Single"/>
    <n v="89380"/>
    <n v="7"/>
    <n v="11"/>
    <n v="3"/>
    <n v="19"/>
    <n v="2"/>
    <n v="1"/>
    <n v="0"/>
    <n v="0"/>
    <n v="1"/>
    <n v="3"/>
    <x v="0"/>
    <x v="0"/>
    <n v="3"/>
    <n v="3"/>
    <s v="Active"/>
    <x v="3"/>
    <x v="0"/>
    <n v="0"/>
  </r>
  <r>
    <n v="54"/>
    <s v="No"/>
    <s v="Travel_Rarely"/>
    <x v="0"/>
    <n v="2"/>
    <n v="4"/>
    <s v="Medical"/>
    <n v="1644"/>
    <x v="0"/>
    <n v="2"/>
    <x v="8"/>
    <s v="Single"/>
    <n v="89380"/>
    <n v="7"/>
    <n v="11"/>
    <n v="3"/>
    <n v="19"/>
    <n v="2"/>
    <n v="1"/>
    <n v="0"/>
    <n v="0"/>
    <n v="1"/>
    <n v="3"/>
    <x v="0"/>
    <x v="0"/>
    <n v="3"/>
    <n v="3"/>
    <s v="Active"/>
    <x v="3"/>
    <x v="0"/>
    <n v="0"/>
  </r>
  <r>
    <n v="54"/>
    <s v="No"/>
    <s v="Travel_Rarely"/>
    <x v="0"/>
    <n v="2"/>
    <n v="4"/>
    <s v="Medical"/>
    <n v="3114"/>
    <x v="0"/>
    <n v="2"/>
    <x v="8"/>
    <s v="Single"/>
    <n v="89380"/>
    <n v="7"/>
    <n v="11"/>
    <n v="3"/>
    <n v="19"/>
    <n v="2"/>
    <n v="1"/>
    <n v="0"/>
    <n v="0"/>
    <n v="1"/>
    <n v="3"/>
    <x v="0"/>
    <x v="0"/>
    <n v="3"/>
    <n v="3"/>
    <s v="Active"/>
    <x v="3"/>
    <x v="0"/>
    <n v="0"/>
  </r>
  <r>
    <n v="44"/>
    <s v="Yes"/>
    <s v="Travel_Frequently"/>
    <x v="0"/>
    <n v="1"/>
    <n v="2"/>
    <s v="Medical"/>
    <n v="29"/>
    <x v="0"/>
    <n v="2"/>
    <x v="3"/>
    <s v="Divorced"/>
    <n v="103330"/>
    <n v="3"/>
    <n v="14"/>
    <n v="1"/>
    <n v="19"/>
    <n v="2"/>
    <n v="1"/>
    <n v="0"/>
    <n v="0"/>
    <n v="1"/>
    <n v="4"/>
    <x v="0"/>
    <x v="3"/>
    <n v="2"/>
    <n v="3"/>
    <s v="Left"/>
    <x v="2"/>
    <x v="0"/>
    <n v="1"/>
  </r>
  <r>
    <n v="44"/>
    <s v="Yes"/>
    <s v="Travel_Frequently"/>
    <x v="0"/>
    <n v="1"/>
    <n v="2"/>
    <s v="Medical"/>
    <n v="1499"/>
    <x v="0"/>
    <n v="2"/>
    <x v="3"/>
    <s v="Divorced"/>
    <n v="103330"/>
    <n v="3"/>
    <n v="14"/>
    <n v="1"/>
    <n v="19"/>
    <n v="2"/>
    <n v="1"/>
    <n v="0"/>
    <n v="0"/>
    <n v="1"/>
    <n v="4"/>
    <x v="0"/>
    <x v="3"/>
    <n v="2"/>
    <n v="3"/>
    <s v="Left"/>
    <x v="2"/>
    <x v="0"/>
    <n v="1"/>
  </r>
  <r>
    <n v="44"/>
    <s v="Yes"/>
    <s v="Travel_Frequently"/>
    <x v="0"/>
    <n v="1"/>
    <n v="2"/>
    <s v="Medical"/>
    <n v="2969"/>
    <x v="0"/>
    <n v="2"/>
    <x v="3"/>
    <s v="Divorced"/>
    <n v="103330"/>
    <n v="3"/>
    <n v="14"/>
    <n v="1"/>
    <n v="19"/>
    <n v="2"/>
    <n v="1"/>
    <n v="0"/>
    <n v="0"/>
    <n v="1"/>
    <n v="4"/>
    <x v="0"/>
    <x v="3"/>
    <n v="2"/>
    <n v="3"/>
    <s v="Left"/>
    <x v="2"/>
    <x v="0"/>
    <n v="1"/>
  </r>
  <r>
    <n v="38"/>
    <s v="No"/>
    <s v="Travel_Rarely"/>
    <x v="0"/>
    <n v="9"/>
    <n v="2"/>
    <s v="Technical Degree"/>
    <n v="1134"/>
    <x v="0"/>
    <n v="3"/>
    <x v="6"/>
    <s v="Single"/>
    <n v="23720"/>
    <n v="4"/>
    <n v="12"/>
    <n v="0"/>
    <n v="20"/>
    <n v="3"/>
    <n v="1"/>
    <n v="0"/>
    <n v="0"/>
    <n v="1"/>
    <n v="1"/>
    <x v="3"/>
    <x v="2"/>
    <n v="2"/>
    <n v="3"/>
    <s v="Active"/>
    <x v="2"/>
    <x v="0"/>
    <n v="0"/>
  </r>
  <r>
    <n v="38"/>
    <s v="No"/>
    <s v="Travel_Rarely"/>
    <x v="0"/>
    <n v="9"/>
    <n v="2"/>
    <s v="Technical Degree"/>
    <n v="2604"/>
    <x v="0"/>
    <n v="3"/>
    <x v="6"/>
    <s v="Single"/>
    <n v="23720"/>
    <n v="4"/>
    <n v="12"/>
    <n v="0"/>
    <n v="20"/>
    <n v="3"/>
    <n v="1"/>
    <n v="0"/>
    <n v="0"/>
    <n v="1"/>
    <n v="1"/>
    <x v="3"/>
    <x v="2"/>
    <n v="2"/>
    <n v="3"/>
    <s v="Active"/>
    <x v="2"/>
    <x v="0"/>
    <n v="0"/>
  </r>
  <r>
    <n v="38"/>
    <s v="No"/>
    <s v="Travel_Rarely"/>
    <x v="0"/>
    <n v="9"/>
    <n v="2"/>
    <s v="Technical Degree"/>
    <n v="4074"/>
    <x v="0"/>
    <n v="3"/>
    <x v="6"/>
    <s v="Single"/>
    <n v="23720"/>
    <n v="4"/>
    <n v="12"/>
    <n v="0"/>
    <n v="20"/>
    <n v="3"/>
    <n v="1"/>
    <n v="0"/>
    <n v="0"/>
    <n v="1"/>
    <n v="1"/>
    <x v="3"/>
    <x v="2"/>
    <n v="2"/>
    <n v="3"/>
    <s v="Active"/>
    <x v="2"/>
    <x v="0"/>
    <n v="0"/>
  </r>
  <r>
    <n v="40"/>
    <s v="No"/>
    <s v="Travel_Rarely"/>
    <x v="1"/>
    <n v="6"/>
    <n v="2"/>
    <s v="Life Sciences"/>
    <n v="134"/>
    <x v="1"/>
    <n v="1"/>
    <x v="4"/>
    <s v="Married"/>
    <n v="26470"/>
    <n v="6"/>
    <n v="13"/>
    <n v="0"/>
    <n v="20"/>
    <n v="2"/>
    <n v="1"/>
    <n v="0"/>
    <n v="0"/>
    <n v="1"/>
    <n v="2"/>
    <x v="0"/>
    <x v="0"/>
    <n v="2"/>
    <n v="3"/>
    <s v="Active"/>
    <x v="2"/>
    <x v="0"/>
    <n v="0"/>
  </r>
  <r>
    <n v="40"/>
    <s v="No"/>
    <s v="Travel_Rarely"/>
    <x v="1"/>
    <n v="6"/>
    <n v="2"/>
    <s v="Life Sciences"/>
    <n v="1604"/>
    <x v="1"/>
    <n v="1"/>
    <x v="4"/>
    <s v="Married"/>
    <n v="26470"/>
    <n v="6"/>
    <n v="13"/>
    <n v="0"/>
    <n v="20"/>
    <n v="2"/>
    <n v="1"/>
    <n v="0"/>
    <n v="0"/>
    <n v="1"/>
    <n v="2"/>
    <x v="0"/>
    <x v="0"/>
    <n v="2"/>
    <n v="3"/>
    <s v="Active"/>
    <x v="2"/>
    <x v="0"/>
    <n v="0"/>
  </r>
  <r>
    <n v="40"/>
    <s v="No"/>
    <s v="Travel_Rarely"/>
    <x v="1"/>
    <n v="6"/>
    <n v="2"/>
    <s v="Life Sciences"/>
    <n v="3074"/>
    <x v="1"/>
    <n v="1"/>
    <x v="4"/>
    <s v="Married"/>
    <n v="26470"/>
    <n v="6"/>
    <n v="13"/>
    <n v="0"/>
    <n v="20"/>
    <n v="2"/>
    <n v="1"/>
    <n v="0"/>
    <n v="0"/>
    <n v="1"/>
    <n v="2"/>
    <x v="0"/>
    <x v="0"/>
    <n v="2"/>
    <n v="3"/>
    <s v="Active"/>
    <x v="2"/>
    <x v="0"/>
    <n v="0"/>
  </r>
  <r>
    <n v="40"/>
    <s v="No"/>
    <s v="Non-Travel"/>
    <x v="0"/>
    <n v="1"/>
    <n v="4"/>
    <s v="Technical Degree"/>
    <n v="201"/>
    <x v="1"/>
    <n v="2"/>
    <x v="4"/>
    <s v="Divorced"/>
    <n v="30680"/>
    <n v="3"/>
    <n v="19"/>
    <n v="0"/>
    <n v="20"/>
    <n v="3"/>
    <n v="1"/>
    <n v="0"/>
    <n v="1"/>
    <n v="1"/>
    <n v="3"/>
    <x v="3"/>
    <x v="0"/>
    <n v="2"/>
    <n v="3"/>
    <s v="Active"/>
    <x v="2"/>
    <x v="0"/>
    <n v="0"/>
  </r>
  <r>
    <n v="40"/>
    <s v="No"/>
    <s v="Non-Travel"/>
    <x v="0"/>
    <n v="1"/>
    <n v="4"/>
    <s v="Technical Degree"/>
    <n v="1671"/>
    <x v="1"/>
    <n v="2"/>
    <x v="4"/>
    <s v="Divorced"/>
    <n v="30680"/>
    <n v="3"/>
    <n v="19"/>
    <n v="0"/>
    <n v="20"/>
    <n v="3"/>
    <n v="1"/>
    <n v="0"/>
    <n v="1"/>
    <n v="1"/>
    <n v="3"/>
    <x v="3"/>
    <x v="0"/>
    <n v="2"/>
    <n v="3"/>
    <s v="Active"/>
    <x v="2"/>
    <x v="0"/>
    <n v="0"/>
  </r>
  <r>
    <n v="40"/>
    <s v="No"/>
    <s v="Non-Travel"/>
    <x v="0"/>
    <n v="1"/>
    <n v="4"/>
    <s v="Technical Degree"/>
    <n v="3141"/>
    <x v="1"/>
    <n v="2"/>
    <x v="4"/>
    <s v="Divorced"/>
    <n v="30680"/>
    <n v="3"/>
    <n v="19"/>
    <n v="0"/>
    <n v="20"/>
    <n v="3"/>
    <n v="1"/>
    <n v="0"/>
    <n v="1"/>
    <n v="1"/>
    <n v="3"/>
    <x v="3"/>
    <x v="0"/>
    <n v="2"/>
    <n v="3"/>
    <s v="Active"/>
    <x v="2"/>
    <x v="0"/>
    <n v="0"/>
  </r>
  <r>
    <n v="42"/>
    <s v="No"/>
    <s v="Travel_Frequently"/>
    <x v="2"/>
    <n v="8"/>
    <n v="2"/>
    <s v="Medical"/>
    <n v="630"/>
    <x v="0"/>
    <n v="1"/>
    <x v="0"/>
    <s v="Married"/>
    <n v="106480"/>
    <n v="3"/>
    <n v="13"/>
    <n v="1"/>
    <n v="20"/>
    <n v="1"/>
    <n v="1"/>
    <n v="0"/>
    <n v="0"/>
    <n v="1"/>
    <n v="1"/>
    <x v="3"/>
    <x v="0"/>
    <n v="3"/>
    <n v="3"/>
    <s v="Active"/>
    <x v="2"/>
    <x v="0"/>
    <n v="0"/>
  </r>
  <r>
    <n v="42"/>
    <s v="No"/>
    <s v="Travel_Frequently"/>
    <x v="2"/>
    <n v="8"/>
    <n v="2"/>
    <s v="Medical"/>
    <n v="2100"/>
    <x v="0"/>
    <n v="1"/>
    <x v="0"/>
    <s v="Married"/>
    <n v="106480"/>
    <n v="3"/>
    <n v="13"/>
    <n v="1"/>
    <n v="20"/>
    <n v="1"/>
    <n v="1"/>
    <n v="0"/>
    <n v="0"/>
    <n v="1"/>
    <n v="1"/>
    <x v="3"/>
    <x v="0"/>
    <n v="3"/>
    <n v="3"/>
    <s v="Active"/>
    <x v="2"/>
    <x v="0"/>
    <n v="0"/>
  </r>
  <r>
    <n v="42"/>
    <s v="No"/>
    <s v="Travel_Frequently"/>
    <x v="2"/>
    <n v="8"/>
    <n v="2"/>
    <s v="Medical"/>
    <n v="3570"/>
    <x v="0"/>
    <n v="1"/>
    <x v="0"/>
    <s v="Married"/>
    <n v="106480"/>
    <n v="3"/>
    <n v="13"/>
    <n v="1"/>
    <n v="20"/>
    <n v="1"/>
    <n v="1"/>
    <n v="0"/>
    <n v="0"/>
    <n v="1"/>
    <n v="1"/>
    <x v="3"/>
    <x v="0"/>
    <n v="3"/>
    <n v="3"/>
    <s v="Active"/>
    <x v="2"/>
    <x v="0"/>
    <n v="0"/>
  </r>
  <r>
    <n v="42"/>
    <s v="No"/>
    <s v="Travel_Rarely"/>
    <x v="0"/>
    <n v="23"/>
    <n v="4"/>
    <s v="Other"/>
    <n v="484"/>
    <x v="0"/>
    <n v="1"/>
    <x v="3"/>
    <s v="Married"/>
    <n v="23730"/>
    <n v="6"/>
    <n v="14"/>
    <n v="1"/>
    <n v="21"/>
    <n v="3"/>
    <n v="1"/>
    <n v="0"/>
    <n v="0"/>
    <n v="1"/>
    <n v="4"/>
    <x v="0"/>
    <x v="0"/>
    <n v="4"/>
    <n v="3"/>
    <s v="Active"/>
    <x v="2"/>
    <x v="0"/>
    <n v="0"/>
  </r>
  <r>
    <n v="42"/>
    <s v="No"/>
    <s v="Travel_Rarely"/>
    <x v="0"/>
    <n v="23"/>
    <n v="4"/>
    <s v="Other"/>
    <n v="1954"/>
    <x v="0"/>
    <n v="1"/>
    <x v="3"/>
    <s v="Married"/>
    <n v="23730"/>
    <n v="6"/>
    <n v="14"/>
    <n v="1"/>
    <n v="21"/>
    <n v="3"/>
    <n v="1"/>
    <n v="0"/>
    <n v="0"/>
    <n v="1"/>
    <n v="4"/>
    <x v="0"/>
    <x v="0"/>
    <n v="4"/>
    <n v="3"/>
    <s v="Active"/>
    <x v="2"/>
    <x v="0"/>
    <n v="0"/>
  </r>
  <r>
    <n v="42"/>
    <s v="No"/>
    <s v="Travel_Rarely"/>
    <x v="0"/>
    <n v="23"/>
    <n v="4"/>
    <s v="Other"/>
    <n v="3424"/>
    <x v="0"/>
    <n v="1"/>
    <x v="3"/>
    <s v="Married"/>
    <n v="23730"/>
    <n v="6"/>
    <n v="14"/>
    <n v="1"/>
    <n v="21"/>
    <n v="3"/>
    <n v="1"/>
    <n v="0"/>
    <n v="0"/>
    <n v="1"/>
    <n v="4"/>
    <x v="0"/>
    <x v="1"/>
    <n v="4"/>
    <n v="3"/>
    <s v="Active"/>
    <x v="2"/>
    <x v="0"/>
    <n v="0"/>
  </r>
  <r>
    <n v="43"/>
    <s v="No"/>
    <s v="Travel_Rarely"/>
    <x v="0"/>
    <n v="10"/>
    <n v="5"/>
    <s v="Technical Degree"/>
    <n v="232"/>
    <x v="1"/>
    <n v="2"/>
    <x v="0"/>
    <s v="Divorced"/>
    <n v="26830"/>
    <n v="4"/>
    <n v="11"/>
    <n v="0"/>
    <n v="21"/>
    <n v="3"/>
    <n v="1"/>
    <n v="0"/>
    <n v="0"/>
    <n v="1"/>
    <n v="2"/>
    <x v="1"/>
    <x v="2"/>
    <n v="3"/>
    <n v="3"/>
    <s v="Active"/>
    <x v="2"/>
    <x v="0"/>
    <n v="0"/>
  </r>
  <r>
    <n v="43"/>
    <s v="No"/>
    <s v="Travel_Rarely"/>
    <x v="0"/>
    <n v="10"/>
    <n v="5"/>
    <s v="Technical Degree"/>
    <n v="1702"/>
    <x v="1"/>
    <n v="2"/>
    <x v="0"/>
    <s v="Divorced"/>
    <n v="26830"/>
    <n v="4"/>
    <n v="11"/>
    <n v="0"/>
    <n v="21"/>
    <n v="3"/>
    <n v="1"/>
    <n v="0"/>
    <n v="0"/>
    <n v="1"/>
    <n v="2"/>
    <x v="1"/>
    <x v="2"/>
    <n v="3"/>
    <n v="3"/>
    <s v="Active"/>
    <x v="2"/>
    <x v="0"/>
    <n v="0"/>
  </r>
  <r>
    <n v="43"/>
    <s v="No"/>
    <s v="Travel_Rarely"/>
    <x v="0"/>
    <n v="10"/>
    <n v="5"/>
    <s v="Technical Degree"/>
    <n v="3172"/>
    <x v="1"/>
    <n v="2"/>
    <x v="0"/>
    <s v="Divorced"/>
    <n v="26830"/>
    <n v="4"/>
    <n v="11"/>
    <n v="0"/>
    <n v="21"/>
    <n v="3"/>
    <n v="1"/>
    <n v="0"/>
    <n v="0"/>
    <n v="1"/>
    <n v="2"/>
    <x v="1"/>
    <x v="2"/>
    <n v="3"/>
    <n v="3"/>
    <s v="Active"/>
    <x v="2"/>
    <x v="0"/>
    <n v="0"/>
  </r>
  <r>
    <n v="40"/>
    <s v="Yes"/>
    <s v="Non-Travel"/>
    <x v="0"/>
    <n v="2"/>
    <n v="4"/>
    <s v="Life Sciences"/>
    <n v="449"/>
    <x v="0"/>
    <n v="1"/>
    <x v="8"/>
    <s v="Single"/>
    <n v="65450"/>
    <n v="4"/>
    <n v="15"/>
    <n v="0"/>
    <n v="22"/>
    <n v="2"/>
    <n v="1"/>
    <n v="0"/>
    <n v="0"/>
    <n v="1"/>
    <n v="2"/>
    <x v="2"/>
    <x v="2"/>
    <n v="3"/>
    <n v="3"/>
    <s v="Left"/>
    <x v="2"/>
    <x v="0"/>
    <n v="1"/>
  </r>
  <r>
    <n v="40"/>
    <s v="Yes"/>
    <s v="Non-Travel"/>
    <x v="0"/>
    <n v="2"/>
    <n v="4"/>
    <s v="Life Sciences"/>
    <n v="1919"/>
    <x v="0"/>
    <n v="1"/>
    <x v="8"/>
    <s v="Single"/>
    <n v="65450"/>
    <n v="4"/>
    <n v="15"/>
    <n v="0"/>
    <n v="22"/>
    <n v="2"/>
    <n v="1"/>
    <n v="0"/>
    <n v="0"/>
    <n v="1"/>
    <n v="2"/>
    <x v="2"/>
    <x v="2"/>
    <n v="3"/>
    <n v="3"/>
    <s v="Left"/>
    <x v="2"/>
    <x v="0"/>
    <n v="1"/>
  </r>
  <r>
    <n v="40"/>
    <s v="Yes"/>
    <s v="Non-Travel"/>
    <x v="0"/>
    <n v="2"/>
    <n v="4"/>
    <s v="Life Sciences"/>
    <n v="3389"/>
    <x v="0"/>
    <n v="1"/>
    <x v="8"/>
    <s v="Single"/>
    <n v="65450"/>
    <n v="4"/>
    <n v="15"/>
    <n v="0"/>
    <n v="22"/>
    <n v="2"/>
    <n v="1"/>
    <n v="0"/>
    <n v="0"/>
    <n v="1"/>
    <n v="2"/>
    <x v="2"/>
    <x v="2"/>
    <n v="3"/>
    <n v="3"/>
    <s v="Left"/>
    <x v="2"/>
    <x v="0"/>
    <n v="1"/>
  </r>
  <r>
    <n v="48"/>
    <s v="Yes"/>
    <s v="Travel_Rarely"/>
    <x v="0"/>
    <n v="2"/>
    <n v="4"/>
    <s v="Technical Degree"/>
    <n v="1263"/>
    <x v="1"/>
    <n v="1"/>
    <x v="0"/>
    <s v="Single"/>
    <n v="45910"/>
    <n v="9"/>
    <n v="16"/>
    <n v="0"/>
    <n v="23"/>
    <n v="6"/>
    <n v="1"/>
    <n v="0"/>
    <n v="0"/>
    <n v="1"/>
    <n v="1"/>
    <x v="0"/>
    <x v="0"/>
    <n v="1"/>
    <n v="3"/>
    <s v="Left"/>
    <x v="3"/>
    <x v="0"/>
    <n v="1"/>
  </r>
  <r>
    <n v="48"/>
    <s v="Yes"/>
    <s v="Travel_Rarely"/>
    <x v="0"/>
    <n v="2"/>
    <n v="4"/>
    <s v="Technical Degree"/>
    <n v="2733"/>
    <x v="1"/>
    <n v="1"/>
    <x v="0"/>
    <s v="Single"/>
    <n v="45910"/>
    <n v="9"/>
    <n v="16"/>
    <n v="0"/>
    <n v="23"/>
    <n v="6"/>
    <n v="1"/>
    <n v="0"/>
    <n v="0"/>
    <n v="1"/>
    <n v="1"/>
    <x v="0"/>
    <x v="0"/>
    <n v="1"/>
    <n v="3"/>
    <s v="Left"/>
    <x v="3"/>
    <x v="0"/>
    <n v="1"/>
  </r>
  <r>
    <n v="48"/>
    <s v="Yes"/>
    <s v="Travel_Rarely"/>
    <x v="0"/>
    <n v="2"/>
    <n v="4"/>
    <s v="Technical Degree"/>
    <n v="4203"/>
    <x v="1"/>
    <n v="1"/>
    <x v="0"/>
    <s v="Single"/>
    <n v="45910"/>
    <n v="9"/>
    <n v="16"/>
    <n v="0"/>
    <n v="23"/>
    <n v="6"/>
    <n v="1"/>
    <n v="0"/>
    <n v="0"/>
    <n v="1"/>
    <n v="1"/>
    <x v="0"/>
    <x v="0"/>
    <n v="1"/>
    <n v="3"/>
    <s v="Left"/>
    <x v="3"/>
    <x v="0"/>
    <n v="1"/>
  </r>
  <r>
    <n v="49"/>
    <s v="No"/>
    <s v="Travel_Rarely"/>
    <x v="1"/>
    <n v="14"/>
    <n v="4"/>
    <s v="Life Sciences"/>
    <n v="642"/>
    <x v="0"/>
    <n v="2"/>
    <x v="3"/>
    <s v="Married"/>
    <n v="62300"/>
    <n v="2"/>
    <n v="14"/>
    <n v="0"/>
    <n v="23"/>
    <n v="2"/>
    <n v="1"/>
    <n v="0"/>
    <n v="0"/>
    <n v="1"/>
    <n v="1"/>
    <x v="0"/>
    <x v="1"/>
    <n v="2"/>
    <n v="3"/>
    <s v="Active"/>
    <x v="3"/>
    <x v="0"/>
    <n v="0"/>
  </r>
  <r>
    <n v="49"/>
    <s v="No"/>
    <s v="Travel_Rarely"/>
    <x v="1"/>
    <n v="14"/>
    <n v="4"/>
    <s v="Life Sciences"/>
    <n v="2112"/>
    <x v="0"/>
    <n v="2"/>
    <x v="3"/>
    <s v="Married"/>
    <n v="62300"/>
    <n v="2"/>
    <n v="14"/>
    <n v="0"/>
    <n v="23"/>
    <n v="2"/>
    <n v="1"/>
    <n v="0"/>
    <n v="0"/>
    <n v="1"/>
    <n v="1"/>
    <x v="0"/>
    <x v="1"/>
    <n v="2"/>
    <n v="3"/>
    <s v="Active"/>
    <x v="3"/>
    <x v="0"/>
    <n v="0"/>
  </r>
  <r>
    <n v="49"/>
    <s v="No"/>
    <s v="Travel_Rarely"/>
    <x v="1"/>
    <n v="14"/>
    <n v="4"/>
    <s v="Life Sciences"/>
    <n v="3582"/>
    <x v="0"/>
    <n v="2"/>
    <x v="3"/>
    <s v="Married"/>
    <n v="62300"/>
    <n v="2"/>
    <n v="14"/>
    <n v="0"/>
    <n v="23"/>
    <n v="2"/>
    <n v="1"/>
    <n v="0"/>
    <n v="0"/>
    <n v="1"/>
    <n v="1"/>
    <x v="0"/>
    <x v="1"/>
    <n v="2"/>
    <n v="3"/>
    <s v="Active"/>
    <x v="3"/>
    <x v="0"/>
    <n v="0"/>
  </r>
  <r>
    <n v="42"/>
    <s v="No"/>
    <s v="Travel_Rarely"/>
    <x v="0"/>
    <n v="8"/>
    <n v="2"/>
    <s v="Life Sciences"/>
    <n v="872"/>
    <x v="1"/>
    <n v="5"/>
    <x v="2"/>
    <s v="Single"/>
    <n v="40140"/>
    <n v="8"/>
    <n v="13"/>
    <n v="1"/>
    <n v="24"/>
    <n v="3"/>
    <n v="1"/>
    <n v="0"/>
    <n v="1"/>
    <n v="1"/>
    <n v="4"/>
    <x v="1"/>
    <x v="0"/>
    <n v="3"/>
    <n v="3"/>
    <s v="Active"/>
    <x v="2"/>
    <x v="0"/>
    <n v="0"/>
  </r>
  <r>
    <n v="42"/>
    <s v="No"/>
    <s v="Travel_Rarely"/>
    <x v="0"/>
    <n v="8"/>
    <n v="2"/>
    <s v="Life Sciences"/>
    <n v="2342"/>
    <x v="1"/>
    <n v="5"/>
    <x v="2"/>
    <s v="Single"/>
    <n v="40140"/>
    <n v="8"/>
    <n v="13"/>
    <n v="1"/>
    <n v="24"/>
    <n v="3"/>
    <n v="1"/>
    <n v="0"/>
    <n v="1"/>
    <n v="1"/>
    <n v="4"/>
    <x v="1"/>
    <x v="0"/>
    <n v="3"/>
    <n v="3"/>
    <s v="Active"/>
    <x v="2"/>
    <x v="0"/>
    <n v="0"/>
  </r>
  <r>
    <n v="42"/>
    <s v="No"/>
    <s v="Travel_Rarely"/>
    <x v="0"/>
    <n v="8"/>
    <n v="2"/>
    <s v="Life Sciences"/>
    <n v="3812"/>
    <x v="1"/>
    <n v="5"/>
    <x v="2"/>
    <s v="Single"/>
    <n v="40140"/>
    <n v="8"/>
    <n v="13"/>
    <n v="1"/>
    <n v="24"/>
    <n v="3"/>
    <n v="1"/>
    <n v="0"/>
    <n v="1"/>
    <n v="1"/>
    <n v="4"/>
    <x v="1"/>
    <x v="0"/>
    <n v="3"/>
    <n v="3"/>
    <s v="Active"/>
    <x v="2"/>
    <x v="0"/>
    <n v="0"/>
  </r>
  <r>
    <n v="45"/>
    <s v="No"/>
    <s v="Travel_Rarely"/>
    <x v="0"/>
    <n v="1"/>
    <n v="2"/>
    <s v="Medical"/>
    <n v="1280"/>
    <x v="1"/>
    <n v="1"/>
    <x v="0"/>
    <s v="Divorced"/>
    <n v="70830"/>
    <n v="2"/>
    <n v="12"/>
    <n v="1"/>
    <n v="25"/>
    <n v="5"/>
    <n v="1"/>
    <n v="0"/>
    <n v="0"/>
    <n v="1"/>
    <n v="2"/>
    <x v="3"/>
    <x v="0"/>
    <n v="3"/>
    <n v="3"/>
    <s v="Active"/>
    <x v="3"/>
    <x v="0"/>
    <n v="0"/>
  </r>
  <r>
    <n v="45"/>
    <s v="No"/>
    <s v="Travel_Rarely"/>
    <x v="0"/>
    <n v="1"/>
    <n v="2"/>
    <s v="Medical"/>
    <n v="2750"/>
    <x v="1"/>
    <n v="1"/>
    <x v="0"/>
    <s v="Divorced"/>
    <n v="70830"/>
    <n v="2"/>
    <n v="12"/>
    <n v="1"/>
    <n v="25"/>
    <n v="5"/>
    <n v="1"/>
    <n v="0"/>
    <n v="0"/>
    <n v="1"/>
    <n v="2"/>
    <x v="3"/>
    <x v="0"/>
    <n v="3"/>
    <n v="3"/>
    <s v="Active"/>
    <x v="3"/>
    <x v="0"/>
    <n v="0"/>
  </r>
  <r>
    <n v="45"/>
    <s v="No"/>
    <s v="Travel_Rarely"/>
    <x v="0"/>
    <n v="1"/>
    <n v="2"/>
    <s v="Medical"/>
    <n v="4220"/>
    <x v="1"/>
    <n v="1"/>
    <x v="0"/>
    <s v="Divorced"/>
    <n v="70830"/>
    <n v="2"/>
    <n v="12"/>
    <n v="1"/>
    <n v="25"/>
    <n v="5"/>
    <n v="1"/>
    <n v="0"/>
    <n v="0"/>
    <n v="1"/>
    <n v="2"/>
    <x v="0"/>
    <x v="0"/>
    <n v="3"/>
    <n v="3"/>
    <s v="Active"/>
    <x v="3"/>
    <x v="0"/>
    <n v="0"/>
  </r>
  <r>
    <n v="48"/>
    <s v="No"/>
    <s v="Travel_Rarely"/>
    <x v="1"/>
    <n v="1"/>
    <n v="1"/>
    <s v="Marketing"/>
    <n v="647"/>
    <x v="0"/>
    <n v="2"/>
    <x v="5"/>
    <s v="Single"/>
    <n v="74060"/>
    <n v="6"/>
    <n v="14"/>
    <n v="2"/>
    <n v="25"/>
    <n v="2"/>
    <n v="1"/>
    <n v="0"/>
    <n v="0"/>
    <n v="1"/>
    <n v="4"/>
    <x v="1"/>
    <x v="1"/>
    <n v="3"/>
    <n v="3"/>
    <s v="Active"/>
    <x v="3"/>
    <x v="0"/>
    <n v="0"/>
  </r>
  <r>
    <n v="48"/>
    <s v="No"/>
    <s v="Travel_Rarely"/>
    <x v="1"/>
    <n v="1"/>
    <n v="1"/>
    <s v="Marketing"/>
    <n v="2117"/>
    <x v="0"/>
    <n v="2"/>
    <x v="5"/>
    <s v="Single"/>
    <n v="74060"/>
    <n v="6"/>
    <n v="14"/>
    <n v="2"/>
    <n v="25"/>
    <n v="2"/>
    <n v="1"/>
    <n v="0"/>
    <n v="0"/>
    <n v="1"/>
    <n v="4"/>
    <x v="1"/>
    <x v="1"/>
    <n v="3"/>
    <n v="3"/>
    <s v="Active"/>
    <x v="3"/>
    <x v="0"/>
    <n v="0"/>
  </r>
  <r>
    <n v="48"/>
    <s v="No"/>
    <s v="Travel_Rarely"/>
    <x v="1"/>
    <n v="1"/>
    <n v="1"/>
    <s v="Marketing"/>
    <n v="3587"/>
    <x v="0"/>
    <n v="2"/>
    <x v="5"/>
    <s v="Single"/>
    <n v="74060"/>
    <n v="6"/>
    <n v="14"/>
    <n v="2"/>
    <n v="25"/>
    <n v="2"/>
    <n v="1"/>
    <n v="0"/>
    <n v="0"/>
    <n v="1"/>
    <n v="4"/>
    <x v="1"/>
    <x v="1"/>
    <n v="3"/>
    <n v="3"/>
    <s v="Active"/>
    <x v="3"/>
    <x v="0"/>
    <n v="0"/>
  </r>
  <r>
    <n v="50"/>
    <s v="No"/>
    <s v="Travel_Rarely"/>
    <x v="0"/>
    <n v="4"/>
    <n v="2"/>
    <s v="Medical"/>
    <n v="869"/>
    <x v="1"/>
    <n v="1"/>
    <x v="4"/>
    <s v="Married"/>
    <n v="27990"/>
    <n v="4"/>
    <n v="12"/>
    <n v="1"/>
    <n v="27"/>
    <n v="0"/>
    <n v="1"/>
    <n v="0"/>
    <n v="0"/>
    <n v="1"/>
    <n v="3"/>
    <x v="0"/>
    <x v="0"/>
    <n v="1"/>
    <n v="3"/>
    <s v="Active"/>
    <x v="3"/>
    <x v="0"/>
    <n v="0"/>
  </r>
  <r>
    <n v="50"/>
    <s v="No"/>
    <s v="Travel_Rarely"/>
    <x v="0"/>
    <n v="4"/>
    <n v="2"/>
    <s v="Medical"/>
    <n v="2339"/>
    <x v="1"/>
    <n v="1"/>
    <x v="4"/>
    <s v="Married"/>
    <n v="27990"/>
    <n v="4"/>
    <n v="12"/>
    <n v="1"/>
    <n v="27"/>
    <n v="0"/>
    <n v="1"/>
    <n v="0"/>
    <n v="0"/>
    <n v="1"/>
    <n v="3"/>
    <x v="0"/>
    <x v="0"/>
    <n v="1"/>
    <n v="3"/>
    <s v="Active"/>
    <x v="3"/>
    <x v="0"/>
    <n v="0"/>
  </r>
  <r>
    <n v="50"/>
    <s v="No"/>
    <s v="Travel_Rarely"/>
    <x v="0"/>
    <n v="4"/>
    <n v="2"/>
    <s v="Medical"/>
    <n v="3809"/>
    <x v="1"/>
    <n v="1"/>
    <x v="4"/>
    <s v="Married"/>
    <n v="27990"/>
    <n v="4"/>
    <n v="12"/>
    <n v="1"/>
    <n v="27"/>
    <n v="0"/>
    <n v="1"/>
    <n v="0"/>
    <n v="0"/>
    <n v="1"/>
    <n v="3"/>
    <x v="0"/>
    <x v="0"/>
    <n v="1"/>
    <n v="3"/>
    <s v="Active"/>
    <x v="3"/>
    <x v="0"/>
    <n v="0"/>
  </r>
  <r>
    <n v="58"/>
    <s v="No"/>
    <s v="Travel_Rarely"/>
    <x v="1"/>
    <n v="5"/>
    <n v="3"/>
    <s v="Marketing"/>
    <n v="1117"/>
    <x v="0"/>
    <n v="5"/>
    <x v="6"/>
    <s v="Married"/>
    <n v="21540"/>
    <n v="4"/>
    <n v="21"/>
    <n v="1"/>
    <n v="29"/>
    <n v="3"/>
    <n v="1"/>
    <n v="0"/>
    <n v="0"/>
    <n v="1"/>
    <n v="4"/>
    <x v="1"/>
    <x v="2"/>
    <n v="3"/>
    <n v="4"/>
    <s v="Active"/>
    <x v="4"/>
    <x v="0"/>
    <n v="0"/>
  </r>
  <r>
    <n v="58"/>
    <s v="No"/>
    <s v="Travel_Rarely"/>
    <x v="1"/>
    <n v="5"/>
    <n v="3"/>
    <s v="Marketing"/>
    <n v="2587"/>
    <x v="0"/>
    <n v="5"/>
    <x v="6"/>
    <s v="Married"/>
    <n v="21540"/>
    <n v="4"/>
    <n v="21"/>
    <n v="1"/>
    <n v="29"/>
    <n v="3"/>
    <n v="1"/>
    <n v="0"/>
    <n v="0"/>
    <n v="1"/>
    <n v="4"/>
    <x v="1"/>
    <x v="2"/>
    <n v="3"/>
    <n v="4"/>
    <s v="Active"/>
    <x v="4"/>
    <x v="0"/>
    <n v="0"/>
  </r>
  <r>
    <n v="58"/>
    <s v="No"/>
    <s v="Travel_Rarely"/>
    <x v="1"/>
    <n v="5"/>
    <n v="3"/>
    <s v="Marketing"/>
    <n v="4057"/>
    <x v="0"/>
    <n v="5"/>
    <x v="6"/>
    <s v="Married"/>
    <n v="21540"/>
    <n v="4"/>
    <n v="21"/>
    <n v="1"/>
    <n v="29"/>
    <n v="3"/>
    <n v="1"/>
    <n v="0"/>
    <n v="0"/>
    <n v="1"/>
    <n v="4"/>
    <x v="1"/>
    <x v="2"/>
    <n v="3"/>
    <n v="4"/>
    <s v="Active"/>
    <x v="4"/>
    <x v="0"/>
    <n v="0"/>
  </r>
  <r>
    <n v="57"/>
    <s v="No"/>
    <s v="Travel_Rarely"/>
    <x v="0"/>
    <n v="2"/>
    <n v="2"/>
    <s v="Life Sciences"/>
    <n v="167"/>
    <x v="0"/>
    <n v="4"/>
    <x v="3"/>
    <s v="Divorced"/>
    <n v="63060"/>
    <n v="3"/>
    <n v="12"/>
    <n v="1"/>
    <n v="32"/>
    <n v="3"/>
    <n v="1"/>
    <n v="0"/>
    <n v="0"/>
    <n v="1"/>
    <n v="1"/>
    <x v="1"/>
    <x v="2"/>
    <n v="3"/>
    <n v="3"/>
    <s v="Active"/>
    <x v="4"/>
    <x v="0"/>
    <n v="0"/>
  </r>
  <r>
    <n v="57"/>
    <s v="No"/>
    <s v="Travel_Rarely"/>
    <x v="0"/>
    <n v="2"/>
    <n v="2"/>
    <s v="Life Sciences"/>
    <n v="1637"/>
    <x v="0"/>
    <n v="4"/>
    <x v="3"/>
    <s v="Divorced"/>
    <n v="63060"/>
    <n v="3"/>
    <n v="12"/>
    <n v="1"/>
    <n v="32"/>
    <n v="3"/>
    <n v="1"/>
    <n v="0"/>
    <n v="0"/>
    <n v="1"/>
    <n v="1"/>
    <x v="1"/>
    <x v="2"/>
    <n v="3"/>
    <n v="3"/>
    <s v="Active"/>
    <x v="4"/>
    <x v="0"/>
    <n v="0"/>
  </r>
  <r>
    <n v="57"/>
    <s v="No"/>
    <s v="Travel_Rarely"/>
    <x v="0"/>
    <n v="2"/>
    <n v="2"/>
    <s v="Life Sciences"/>
    <n v="3107"/>
    <x v="0"/>
    <n v="4"/>
    <x v="3"/>
    <s v="Divorced"/>
    <n v="63060"/>
    <n v="3"/>
    <n v="12"/>
    <n v="1"/>
    <n v="32"/>
    <n v="3"/>
    <n v="1"/>
    <n v="0"/>
    <n v="0"/>
    <n v="1"/>
    <n v="1"/>
    <x v="1"/>
    <x v="2"/>
    <n v="3"/>
    <n v="3"/>
    <s v="Active"/>
    <x v="4"/>
    <x v="0"/>
    <n v="0"/>
  </r>
  <r>
    <n v="55"/>
    <s v="No"/>
    <s v="Travel_Rarely"/>
    <x v="0"/>
    <n v="3"/>
    <n v="2"/>
    <s v="Life Sciences"/>
    <n v="1007"/>
    <x v="1"/>
    <n v="1"/>
    <x v="0"/>
    <s v="Married"/>
    <n v="73510"/>
    <n v="8"/>
    <n v="20"/>
    <n v="1"/>
    <n v="34"/>
    <n v="3"/>
    <n v="1"/>
    <n v="0"/>
    <n v="0"/>
    <n v="1"/>
    <n v="3"/>
    <x v="3"/>
    <x v="0"/>
    <n v="3"/>
    <n v="4"/>
    <s v="Active"/>
    <x v="4"/>
    <x v="0"/>
    <n v="0"/>
  </r>
  <r>
    <n v="55"/>
    <s v="No"/>
    <s v="Travel_Rarely"/>
    <x v="0"/>
    <n v="3"/>
    <n v="2"/>
    <s v="Life Sciences"/>
    <n v="2477"/>
    <x v="1"/>
    <n v="1"/>
    <x v="0"/>
    <s v="Married"/>
    <n v="73510"/>
    <n v="8"/>
    <n v="20"/>
    <n v="1"/>
    <n v="34"/>
    <n v="3"/>
    <n v="1"/>
    <n v="0"/>
    <n v="0"/>
    <n v="1"/>
    <n v="3"/>
    <x v="0"/>
    <x v="0"/>
    <n v="3"/>
    <n v="4"/>
    <s v="Active"/>
    <x v="4"/>
    <x v="0"/>
    <n v="0"/>
  </r>
  <r>
    <n v="55"/>
    <s v="No"/>
    <s v="Travel_Rarely"/>
    <x v="0"/>
    <n v="3"/>
    <n v="2"/>
    <s v="Life Sciences"/>
    <n v="3947"/>
    <x v="1"/>
    <n v="1"/>
    <x v="0"/>
    <s v="Married"/>
    <n v="73510"/>
    <n v="8"/>
    <n v="20"/>
    <n v="1"/>
    <n v="34"/>
    <n v="3"/>
    <n v="1"/>
    <n v="0"/>
    <n v="0"/>
    <n v="1"/>
    <n v="3"/>
    <x v="3"/>
    <x v="0"/>
    <n v="3"/>
    <n v="4"/>
    <s v="Active"/>
    <x v="4"/>
    <x v="0"/>
    <n v="0"/>
  </r>
  <r>
    <n v="28"/>
    <s v="Yes"/>
    <s v="Travel_Rarely"/>
    <x v="2"/>
    <n v="1"/>
    <n v="3"/>
    <s v="Medical"/>
    <n v="3819"/>
    <x v="1"/>
    <n v="2"/>
    <x v="4"/>
    <s v="Married"/>
    <n v="24130"/>
    <n v="1"/>
    <n v="16"/>
    <n v="1"/>
    <n v="10"/>
    <n v="2"/>
    <n v="1"/>
    <n v="0"/>
    <n v="0"/>
    <n v="1"/>
    <n v="3"/>
    <x v="2"/>
    <x v="0"/>
    <n v="3"/>
    <n v="3"/>
    <s v="Left"/>
    <x v="1"/>
    <x v="0"/>
    <n v="1"/>
  </r>
  <r>
    <n v="33"/>
    <s v="No"/>
    <s v="Travel_Rarely"/>
    <x v="0"/>
    <n v="2"/>
    <n v="4"/>
    <s v="Life Sciences"/>
    <n v="1459"/>
    <x v="1"/>
    <n v="1"/>
    <x v="0"/>
    <s v="Married"/>
    <n v="27660"/>
    <n v="1"/>
    <n v="12"/>
    <n v="1"/>
    <n v="2"/>
    <n v="2"/>
    <n v="2"/>
    <n v="0"/>
    <n v="2"/>
    <n v="1"/>
    <n v="3"/>
    <x v="1"/>
    <x v="2"/>
    <n v="3"/>
    <n v="3"/>
    <s v="Active"/>
    <x v="1"/>
    <x v="1"/>
    <n v="0"/>
  </r>
  <r>
    <n v="33"/>
    <s v="No"/>
    <s v="Travel_Rarely"/>
    <x v="0"/>
    <n v="2"/>
    <n v="4"/>
    <s v="Life Sciences"/>
    <n v="2929"/>
    <x v="1"/>
    <n v="1"/>
    <x v="0"/>
    <s v="Married"/>
    <n v="27660"/>
    <n v="1"/>
    <n v="12"/>
    <n v="1"/>
    <n v="2"/>
    <n v="2"/>
    <n v="2"/>
    <n v="0"/>
    <n v="2"/>
    <n v="1"/>
    <n v="3"/>
    <x v="1"/>
    <x v="2"/>
    <n v="3"/>
    <n v="3"/>
    <s v="Active"/>
    <x v="1"/>
    <x v="1"/>
    <n v="0"/>
  </r>
  <r>
    <n v="33"/>
    <s v="No"/>
    <s v="Travel_Rarely"/>
    <x v="0"/>
    <n v="2"/>
    <n v="4"/>
    <s v="Life Sciences"/>
    <n v="4399"/>
    <x v="1"/>
    <n v="1"/>
    <x v="0"/>
    <s v="Married"/>
    <n v="27660"/>
    <n v="1"/>
    <n v="12"/>
    <n v="1"/>
    <n v="2"/>
    <n v="2"/>
    <n v="2"/>
    <n v="0"/>
    <n v="2"/>
    <n v="1"/>
    <n v="3"/>
    <x v="1"/>
    <x v="2"/>
    <n v="3"/>
    <n v="3"/>
    <s v="Active"/>
    <x v="1"/>
    <x v="1"/>
    <n v="0"/>
  </r>
  <r>
    <n v="20"/>
    <s v="Yes"/>
    <s v="Travel_Frequently"/>
    <x v="1"/>
    <n v="8"/>
    <n v="3"/>
    <s v="Marketing"/>
    <n v="519"/>
    <x v="0"/>
    <n v="3"/>
    <x v="0"/>
    <s v="Single"/>
    <n v="34640"/>
    <n v="1"/>
    <n v="20"/>
    <n v="0"/>
    <n v="2"/>
    <n v="3"/>
    <n v="2"/>
    <n v="0"/>
    <n v="2"/>
    <n v="1"/>
    <n v="4"/>
    <x v="1"/>
    <x v="0"/>
    <n v="2"/>
    <n v="4"/>
    <s v="Left"/>
    <x v="0"/>
    <x v="1"/>
    <n v="1"/>
  </r>
  <r>
    <n v="20"/>
    <s v="Yes"/>
    <s v="Travel_Frequently"/>
    <x v="1"/>
    <n v="8"/>
    <n v="3"/>
    <s v="Marketing"/>
    <n v="1989"/>
    <x v="0"/>
    <n v="3"/>
    <x v="0"/>
    <s v="Single"/>
    <n v="34640"/>
    <n v="1"/>
    <n v="20"/>
    <n v="0"/>
    <n v="2"/>
    <n v="3"/>
    <n v="2"/>
    <n v="0"/>
    <n v="2"/>
    <n v="1"/>
    <n v="4"/>
    <x v="1"/>
    <x v="0"/>
    <n v="2"/>
    <n v="4"/>
    <s v="Left"/>
    <x v="0"/>
    <x v="1"/>
    <n v="1"/>
  </r>
  <r>
    <n v="20"/>
    <s v="Yes"/>
    <s v="Travel_Frequently"/>
    <x v="1"/>
    <n v="8"/>
    <n v="3"/>
    <s v="Marketing"/>
    <n v="3459"/>
    <x v="0"/>
    <n v="3"/>
    <x v="0"/>
    <s v="Single"/>
    <n v="34640"/>
    <n v="1"/>
    <n v="20"/>
    <n v="0"/>
    <n v="2"/>
    <n v="3"/>
    <n v="2"/>
    <n v="0"/>
    <n v="2"/>
    <n v="1"/>
    <n v="4"/>
    <x v="1"/>
    <x v="0"/>
    <n v="2"/>
    <n v="4"/>
    <s v="Left"/>
    <x v="0"/>
    <x v="1"/>
    <n v="1"/>
  </r>
  <r>
    <n v="20"/>
    <s v="No"/>
    <s v="Travel_Rarely"/>
    <x v="0"/>
    <n v="1"/>
    <n v="3"/>
    <s v="Life Sciences"/>
    <n v="940"/>
    <x v="0"/>
    <n v="1"/>
    <x v="6"/>
    <s v="Single"/>
    <n v="47770"/>
    <n v="1"/>
    <n v="18"/>
    <n v="1"/>
    <n v="2"/>
    <n v="3"/>
    <n v="2"/>
    <n v="0"/>
    <n v="2"/>
    <n v="1"/>
    <n v="4"/>
    <x v="3"/>
    <x v="0"/>
    <n v="3"/>
    <n v="3"/>
    <s v="Active"/>
    <x v="0"/>
    <x v="1"/>
    <n v="0"/>
  </r>
  <r>
    <n v="20"/>
    <s v="No"/>
    <s v="Travel_Rarely"/>
    <x v="0"/>
    <n v="1"/>
    <n v="3"/>
    <s v="Life Sciences"/>
    <n v="2410"/>
    <x v="0"/>
    <n v="1"/>
    <x v="6"/>
    <s v="Single"/>
    <n v="47770"/>
    <n v="1"/>
    <n v="18"/>
    <n v="1"/>
    <n v="2"/>
    <n v="3"/>
    <n v="2"/>
    <n v="0"/>
    <n v="2"/>
    <n v="1"/>
    <n v="4"/>
    <x v="3"/>
    <x v="0"/>
    <n v="3"/>
    <n v="3"/>
    <s v="Active"/>
    <x v="0"/>
    <x v="1"/>
    <n v="0"/>
  </r>
  <r>
    <n v="20"/>
    <s v="No"/>
    <s v="Travel_Rarely"/>
    <x v="0"/>
    <n v="1"/>
    <n v="3"/>
    <s v="Life Sciences"/>
    <n v="3880"/>
    <x v="0"/>
    <n v="1"/>
    <x v="6"/>
    <s v="Single"/>
    <n v="47770"/>
    <n v="1"/>
    <n v="18"/>
    <n v="1"/>
    <n v="2"/>
    <n v="3"/>
    <n v="2"/>
    <n v="0"/>
    <n v="2"/>
    <n v="1"/>
    <n v="4"/>
    <x v="3"/>
    <x v="0"/>
    <n v="3"/>
    <n v="3"/>
    <s v="Active"/>
    <x v="0"/>
    <x v="1"/>
    <n v="0"/>
  </r>
  <r>
    <n v="20"/>
    <s v="Yes"/>
    <s v="Travel_Rarely"/>
    <x v="0"/>
    <n v="11"/>
    <n v="3"/>
    <s v="Medical"/>
    <n v="405"/>
    <x v="0"/>
    <n v="2"/>
    <x v="0"/>
    <s v="Single"/>
    <n v="93960"/>
    <n v="1"/>
    <n v="12"/>
    <n v="0"/>
    <n v="2"/>
    <n v="6"/>
    <n v="2"/>
    <n v="0"/>
    <n v="2"/>
    <n v="1"/>
    <n v="3"/>
    <x v="0"/>
    <x v="2"/>
    <n v="1"/>
    <n v="3"/>
    <s v="Left"/>
    <x v="0"/>
    <x v="1"/>
    <n v="1"/>
  </r>
  <r>
    <n v="20"/>
    <s v="Yes"/>
    <s v="Travel_Rarely"/>
    <x v="0"/>
    <n v="11"/>
    <n v="3"/>
    <s v="Medical"/>
    <n v="1875"/>
    <x v="0"/>
    <n v="2"/>
    <x v="0"/>
    <s v="Single"/>
    <n v="93960"/>
    <n v="1"/>
    <n v="12"/>
    <n v="0"/>
    <n v="2"/>
    <n v="6"/>
    <n v="2"/>
    <n v="0"/>
    <n v="2"/>
    <n v="1"/>
    <n v="3"/>
    <x v="0"/>
    <x v="2"/>
    <n v="1"/>
    <n v="3"/>
    <s v="Left"/>
    <x v="0"/>
    <x v="1"/>
    <n v="1"/>
  </r>
  <r>
    <n v="20"/>
    <s v="Yes"/>
    <s v="Travel_Rarely"/>
    <x v="0"/>
    <n v="11"/>
    <n v="3"/>
    <s v="Medical"/>
    <n v="3345"/>
    <x v="0"/>
    <n v="2"/>
    <x v="0"/>
    <s v="Single"/>
    <n v="93960"/>
    <n v="1"/>
    <n v="12"/>
    <n v="0"/>
    <n v="2"/>
    <n v="6"/>
    <n v="2"/>
    <n v="0"/>
    <n v="2"/>
    <n v="1"/>
    <n v="3"/>
    <x v="0"/>
    <x v="2"/>
    <n v="1"/>
    <n v="3"/>
    <s v="Left"/>
    <x v="0"/>
    <x v="1"/>
    <n v="1"/>
  </r>
  <r>
    <n v="23"/>
    <s v="No"/>
    <s v="Travel_Rarely"/>
    <x v="0"/>
    <n v="23"/>
    <n v="1"/>
    <s v="Life Sciences"/>
    <n v="308"/>
    <x v="1"/>
    <n v="2"/>
    <x v="3"/>
    <s v="Single"/>
    <n v="173280"/>
    <n v="1"/>
    <n v="17"/>
    <n v="1"/>
    <n v="2"/>
    <n v="2"/>
    <n v="2"/>
    <n v="0"/>
    <n v="2"/>
    <n v="1"/>
    <n v="1"/>
    <x v="0"/>
    <x v="0"/>
    <n v="1"/>
    <n v="3"/>
    <s v="Active"/>
    <x v="0"/>
    <x v="1"/>
    <n v="0"/>
  </r>
  <r>
    <n v="23"/>
    <s v="No"/>
    <s v="Travel_Rarely"/>
    <x v="0"/>
    <n v="23"/>
    <n v="1"/>
    <s v="Life Sciences"/>
    <n v="1778"/>
    <x v="1"/>
    <n v="2"/>
    <x v="3"/>
    <s v="Single"/>
    <n v="173280"/>
    <n v="1"/>
    <n v="17"/>
    <n v="1"/>
    <n v="2"/>
    <n v="2"/>
    <n v="2"/>
    <n v="0"/>
    <n v="2"/>
    <n v="1"/>
    <n v="1"/>
    <x v="0"/>
    <x v="0"/>
    <n v="1"/>
    <n v="3"/>
    <s v="Active"/>
    <x v="0"/>
    <x v="1"/>
    <n v="0"/>
  </r>
  <r>
    <n v="23"/>
    <s v="No"/>
    <s v="Travel_Rarely"/>
    <x v="0"/>
    <n v="23"/>
    <n v="1"/>
    <s v="Life Sciences"/>
    <n v="3248"/>
    <x v="1"/>
    <n v="2"/>
    <x v="3"/>
    <s v="Single"/>
    <n v="173280"/>
    <n v="1"/>
    <n v="17"/>
    <n v="1"/>
    <n v="2"/>
    <n v="2"/>
    <n v="2"/>
    <n v="0"/>
    <n v="2"/>
    <n v="1"/>
    <n v="1"/>
    <x v="0"/>
    <x v="0"/>
    <n v="1"/>
    <n v="3"/>
    <s v="Active"/>
    <x v="0"/>
    <x v="1"/>
    <n v="0"/>
  </r>
  <r>
    <n v="38"/>
    <s v="No"/>
    <s v="Travel_Frequently"/>
    <x v="0"/>
    <n v="13"/>
    <n v="3"/>
    <s v="Technical Degree"/>
    <n v="465"/>
    <x v="0"/>
    <n v="1"/>
    <x v="5"/>
    <s v="Married"/>
    <n v="32100"/>
    <n v="0"/>
    <n v="17"/>
    <n v="2"/>
    <n v="3"/>
    <n v="5"/>
    <n v="2"/>
    <n v="0"/>
    <n v="2"/>
    <n v="1"/>
    <n v="3"/>
    <x v="0"/>
    <x v="2"/>
    <n v="2"/>
    <n v="3"/>
    <s v="Active"/>
    <x v="2"/>
    <x v="1"/>
    <n v="0"/>
  </r>
  <r>
    <n v="38"/>
    <s v="No"/>
    <s v="Travel_Frequently"/>
    <x v="0"/>
    <n v="13"/>
    <n v="3"/>
    <s v="Technical Degree"/>
    <n v="1935"/>
    <x v="0"/>
    <n v="1"/>
    <x v="5"/>
    <s v="Married"/>
    <n v="32100"/>
    <n v="0"/>
    <n v="17"/>
    <n v="2"/>
    <n v="3"/>
    <n v="5"/>
    <n v="2"/>
    <n v="0"/>
    <n v="2"/>
    <n v="1"/>
    <n v="3"/>
    <x v="0"/>
    <x v="2"/>
    <n v="2"/>
    <n v="3"/>
    <s v="Active"/>
    <x v="2"/>
    <x v="1"/>
    <n v="0"/>
  </r>
  <r>
    <n v="38"/>
    <s v="No"/>
    <s v="Travel_Frequently"/>
    <x v="0"/>
    <n v="13"/>
    <n v="3"/>
    <s v="Technical Degree"/>
    <n v="3405"/>
    <x v="0"/>
    <n v="1"/>
    <x v="5"/>
    <s v="Married"/>
    <n v="32100"/>
    <n v="0"/>
    <n v="17"/>
    <n v="2"/>
    <n v="3"/>
    <n v="5"/>
    <n v="2"/>
    <n v="0"/>
    <n v="2"/>
    <n v="1"/>
    <n v="3"/>
    <x v="0"/>
    <x v="2"/>
    <n v="2"/>
    <n v="3"/>
    <s v="Active"/>
    <x v="2"/>
    <x v="1"/>
    <n v="0"/>
  </r>
  <r>
    <n v="26"/>
    <s v="No"/>
    <s v="Travel_Rarely"/>
    <x v="0"/>
    <n v="4"/>
    <n v="4"/>
    <s v="Life Sciences"/>
    <n v="1267"/>
    <x v="1"/>
    <n v="3"/>
    <x v="0"/>
    <s v="Married"/>
    <n v="47890"/>
    <n v="7"/>
    <n v="20"/>
    <n v="1"/>
    <n v="5"/>
    <n v="2"/>
    <n v="2"/>
    <n v="0"/>
    <n v="0"/>
    <n v="1"/>
    <n v="3"/>
    <x v="1"/>
    <x v="2"/>
    <n v="3"/>
    <n v="4"/>
    <s v="Active"/>
    <x v="1"/>
    <x v="1"/>
    <n v="0"/>
  </r>
  <r>
    <n v="26"/>
    <s v="No"/>
    <s v="Travel_Rarely"/>
    <x v="0"/>
    <n v="4"/>
    <n v="4"/>
    <s v="Life Sciences"/>
    <n v="2737"/>
    <x v="1"/>
    <n v="3"/>
    <x v="0"/>
    <s v="Married"/>
    <n v="47890"/>
    <n v="7"/>
    <n v="20"/>
    <n v="1"/>
    <n v="5"/>
    <n v="2"/>
    <n v="2"/>
    <n v="0"/>
    <n v="0"/>
    <n v="1"/>
    <n v="3"/>
    <x v="1"/>
    <x v="2"/>
    <n v="3"/>
    <n v="4"/>
    <s v="Active"/>
    <x v="1"/>
    <x v="1"/>
    <n v="0"/>
  </r>
  <r>
    <n v="26"/>
    <s v="No"/>
    <s v="Travel_Rarely"/>
    <x v="0"/>
    <n v="4"/>
    <n v="4"/>
    <s v="Life Sciences"/>
    <n v="4207"/>
    <x v="1"/>
    <n v="3"/>
    <x v="0"/>
    <s v="Married"/>
    <n v="47890"/>
    <n v="7"/>
    <n v="20"/>
    <n v="1"/>
    <n v="5"/>
    <n v="2"/>
    <n v="2"/>
    <n v="0"/>
    <n v="0"/>
    <n v="1"/>
    <n v="3"/>
    <x v="1"/>
    <x v="2"/>
    <n v="3"/>
    <n v="4"/>
    <s v="Active"/>
    <x v="1"/>
    <x v="1"/>
    <n v="0"/>
  </r>
  <r>
    <n v="25"/>
    <s v="Yes"/>
    <s v="Travel_Rarely"/>
    <x v="0"/>
    <n v="5"/>
    <n v="2"/>
    <s v="Life Sciences"/>
    <n v="148"/>
    <x v="1"/>
    <n v="3"/>
    <x v="4"/>
    <s v="Married"/>
    <n v="26600"/>
    <n v="5"/>
    <n v="13"/>
    <n v="0"/>
    <n v="6"/>
    <n v="3"/>
    <n v="2"/>
    <n v="0"/>
    <n v="2"/>
    <n v="1"/>
    <n v="1"/>
    <x v="3"/>
    <x v="0"/>
    <n v="3"/>
    <n v="3"/>
    <s v="Left"/>
    <x v="1"/>
    <x v="1"/>
    <n v="1"/>
  </r>
  <r>
    <n v="25"/>
    <s v="Yes"/>
    <s v="Travel_Rarely"/>
    <x v="0"/>
    <n v="5"/>
    <n v="2"/>
    <s v="Life Sciences"/>
    <n v="1618"/>
    <x v="1"/>
    <n v="3"/>
    <x v="4"/>
    <s v="Married"/>
    <n v="26600"/>
    <n v="5"/>
    <n v="13"/>
    <n v="0"/>
    <n v="6"/>
    <n v="3"/>
    <n v="2"/>
    <n v="0"/>
    <n v="2"/>
    <n v="1"/>
    <n v="1"/>
    <x v="3"/>
    <x v="0"/>
    <n v="3"/>
    <n v="3"/>
    <s v="Left"/>
    <x v="1"/>
    <x v="1"/>
    <n v="1"/>
  </r>
  <r>
    <n v="25"/>
    <s v="Yes"/>
    <s v="Travel_Rarely"/>
    <x v="0"/>
    <n v="5"/>
    <n v="2"/>
    <s v="Life Sciences"/>
    <n v="3088"/>
    <x v="1"/>
    <n v="3"/>
    <x v="4"/>
    <s v="Married"/>
    <n v="26600"/>
    <n v="5"/>
    <n v="13"/>
    <n v="0"/>
    <n v="6"/>
    <n v="3"/>
    <n v="2"/>
    <n v="0"/>
    <n v="2"/>
    <n v="1"/>
    <n v="1"/>
    <x v="3"/>
    <x v="0"/>
    <n v="3"/>
    <n v="3"/>
    <s v="Left"/>
    <x v="1"/>
    <x v="1"/>
    <n v="1"/>
  </r>
  <r>
    <n v="30"/>
    <s v="No"/>
    <s v="Travel_Rarely"/>
    <x v="0"/>
    <n v="20"/>
    <n v="3"/>
    <s v="Medical"/>
    <n v="324"/>
    <x v="0"/>
    <n v="1"/>
    <x v="4"/>
    <s v="Married"/>
    <n v="25230"/>
    <n v="3"/>
    <n v="13"/>
    <n v="1"/>
    <n v="7"/>
    <n v="2"/>
    <n v="2"/>
    <n v="0"/>
    <n v="2"/>
    <n v="1"/>
    <n v="4"/>
    <x v="0"/>
    <x v="0"/>
    <n v="3"/>
    <n v="3"/>
    <s v="Active"/>
    <x v="1"/>
    <x v="1"/>
    <n v="0"/>
  </r>
  <r>
    <n v="30"/>
    <s v="No"/>
    <s v="Travel_Rarely"/>
    <x v="0"/>
    <n v="20"/>
    <n v="3"/>
    <s v="Medical"/>
    <n v="1794"/>
    <x v="0"/>
    <n v="1"/>
    <x v="4"/>
    <s v="Married"/>
    <n v="25230"/>
    <n v="3"/>
    <n v="13"/>
    <n v="1"/>
    <n v="7"/>
    <n v="2"/>
    <n v="2"/>
    <n v="0"/>
    <n v="2"/>
    <n v="1"/>
    <n v="4"/>
    <x v="0"/>
    <x v="0"/>
    <n v="3"/>
    <n v="3"/>
    <s v="Active"/>
    <x v="1"/>
    <x v="1"/>
    <n v="0"/>
  </r>
  <r>
    <n v="30"/>
    <s v="No"/>
    <s v="Travel_Rarely"/>
    <x v="0"/>
    <n v="20"/>
    <n v="3"/>
    <s v="Medical"/>
    <n v="3264"/>
    <x v="0"/>
    <n v="1"/>
    <x v="4"/>
    <s v="Married"/>
    <n v="25230"/>
    <n v="3"/>
    <n v="13"/>
    <n v="1"/>
    <n v="7"/>
    <n v="2"/>
    <n v="2"/>
    <n v="0"/>
    <n v="2"/>
    <n v="1"/>
    <n v="4"/>
    <x v="0"/>
    <x v="0"/>
    <n v="3"/>
    <n v="3"/>
    <s v="Active"/>
    <x v="1"/>
    <x v="1"/>
    <n v="0"/>
  </r>
  <r>
    <n v="25"/>
    <s v="No"/>
    <s v="Travel_Rarely"/>
    <x v="0"/>
    <n v="7"/>
    <n v="2"/>
    <s v="Medical"/>
    <n v="1156"/>
    <x v="0"/>
    <n v="5"/>
    <x v="0"/>
    <s v="Divorced"/>
    <n v="41030"/>
    <n v="6"/>
    <n v="15"/>
    <n v="1"/>
    <n v="7"/>
    <n v="2"/>
    <n v="2"/>
    <n v="0"/>
    <n v="2"/>
    <n v="1"/>
    <n v="4"/>
    <x v="0"/>
    <x v="2"/>
    <n v="3"/>
    <n v="3"/>
    <s v="Active"/>
    <x v="1"/>
    <x v="1"/>
    <n v="0"/>
  </r>
  <r>
    <n v="25"/>
    <s v="No"/>
    <s v="Travel_Rarely"/>
    <x v="0"/>
    <n v="7"/>
    <n v="2"/>
    <s v="Medical"/>
    <n v="2626"/>
    <x v="0"/>
    <n v="5"/>
    <x v="0"/>
    <s v="Divorced"/>
    <n v="41030"/>
    <n v="6"/>
    <n v="15"/>
    <n v="1"/>
    <n v="7"/>
    <n v="2"/>
    <n v="2"/>
    <n v="0"/>
    <n v="2"/>
    <n v="1"/>
    <n v="4"/>
    <x v="0"/>
    <x v="2"/>
    <n v="3"/>
    <n v="3"/>
    <s v="Active"/>
    <x v="1"/>
    <x v="1"/>
    <n v="0"/>
  </r>
  <r>
    <n v="25"/>
    <s v="No"/>
    <s v="Travel_Rarely"/>
    <x v="0"/>
    <n v="7"/>
    <n v="2"/>
    <s v="Medical"/>
    <n v="4096"/>
    <x v="0"/>
    <n v="5"/>
    <x v="0"/>
    <s v="Divorced"/>
    <n v="41030"/>
    <n v="6"/>
    <n v="15"/>
    <n v="1"/>
    <n v="7"/>
    <n v="2"/>
    <n v="2"/>
    <n v="0"/>
    <n v="2"/>
    <n v="1"/>
    <n v="4"/>
    <x v="0"/>
    <x v="2"/>
    <n v="3"/>
    <n v="3"/>
    <s v="Active"/>
    <x v="1"/>
    <x v="1"/>
    <n v="0"/>
  </r>
  <r>
    <n v="45"/>
    <s v="No"/>
    <s v="Travel_Rarely"/>
    <x v="0"/>
    <n v="2"/>
    <n v="3"/>
    <s v="Medical"/>
    <n v="150"/>
    <x v="1"/>
    <n v="1"/>
    <x v="0"/>
    <s v="Married"/>
    <n v="50980"/>
    <n v="3"/>
    <n v="14"/>
    <n v="1"/>
    <n v="8"/>
    <n v="4"/>
    <n v="2"/>
    <n v="0"/>
    <n v="2"/>
    <n v="1"/>
    <n v="1"/>
    <x v="1"/>
    <x v="2"/>
    <n v="3"/>
    <n v="3"/>
    <s v="Active"/>
    <x v="3"/>
    <x v="1"/>
    <n v="0"/>
  </r>
  <r>
    <n v="45"/>
    <s v="No"/>
    <s v="Travel_Rarely"/>
    <x v="0"/>
    <n v="2"/>
    <n v="3"/>
    <s v="Medical"/>
    <n v="1620"/>
    <x v="1"/>
    <n v="1"/>
    <x v="0"/>
    <s v="Married"/>
    <n v="50980"/>
    <n v="3"/>
    <n v="14"/>
    <n v="1"/>
    <n v="8"/>
    <n v="4"/>
    <n v="2"/>
    <n v="0"/>
    <n v="2"/>
    <n v="1"/>
    <n v="1"/>
    <x v="1"/>
    <x v="2"/>
    <n v="3"/>
    <n v="3"/>
    <s v="Active"/>
    <x v="3"/>
    <x v="1"/>
    <n v="0"/>
  </r>
  <r>
    <n v="45"/>
    <s v="No"/>
    <s v="Travel_Rarely"/>
    <x v="0"/>
    <n v="2"/>
    <n v="3"/>
    <s v="Medical"/>
    <n v="3090"/>
    <x v="1"/>
    <n v="1"/>
    <x v="0"/>
    <s v="Married"/>
    <n v="50980"/>
    <n v="3"/>
    <n v="14"/>
    <n v="1"/>
    <n v="8"/>
    <n v="4"/>
    <n v="2"/>
    <n v="0"/>
    <n v="2"/>
    <n v="1"/>
    <n v="1"/>
    <x v="1"/>
    <x v="2"/>
    <n v="3"/>
    <n v="3"/>
    <s v="Active"/>
    <x v="3"/>
    <x v="1"/>
    <n v="0"/>
  </r>
  <r>
    <n v="44"/>
    <s v="No"/>
    <s v="Travel_Rarely"/>
    <x v="1"/>
    <n v="29"/>
    <n v="4"/>
    <s v="Marketing"/>
    <n v="236"/>
    <x v="0"/>
    <n v="2"/>
    <x v="0"/>
    <s v="Single"/>
    <n v="19510"/>
    <n v="4"/>
    <n v="22"/>
    <n v="3"/>
    <n v="10"/>
    <n v="4"/>
    <n v="2"/>
    <n v="0"/>
    <n v="2"/>
    <n v="1"/>
    <n v="1"/>
    <x v="0"/>
    <x v="1"/>
    <n v="4"/>
    <n v="4"/>
    <s v="Active"/>
    <x v="2"/>
    <x v="1"/>
    <n v="0"/>
  </r>
  <r>
    <n v="44"/>
    <s v="No"/>
    <s v="Travel_Rarely"/>
    <x v="1"/>
    <n v="29"/>
    <n v="4"/>
    <s v="Marketing"/>
    <n v="1706"/>
    <x v="0"/>
    <n v="2"/>
    <x v="0"/>
    <s v="Single"/>
    <n v="19510"/>
    <n v="4"/>
    <n v="22"/>
    <n v="3"/>
    <n v="10"/>
    <n v="4"/>
    <n v="2"/>
    <n v="0"/>
    <n v="2"/>
    <n v="1"/>
    <n v="1"/>
    <x v="0"/>
    <x v="1"/>
    <n v="4"/>
    <n v="4"/>
    <s v="Active"/>
    <x v="2"/>
    <x v="1"/>
    <n v="0"/>
  </r>
  <r>
    <n v="44"/>
    <s v="No"/>
    <s v="Travel_Rarely"/>
    <x v="1"/>
    <n v="29"/>
    <n v="4"/>
    <s v="Marketing"/>
    <n v="3176"/>
    <x v="0"/>
    <n v="2"/>
    <x v="0"/>
    <s v="Single"/>
    <n v="19510"/>
    <n v="4"/>
    <n v="22"/>
    <n v="3"/>
    <n v="10"/>
    <n v="4"/>
    <n v="2"/>
    <n v="0"/>
    <n v="2"/>
    <n v="1"/>
    <n v="1"/>
    <x v="0"/>
    <x v="1"/>
    <n v="4"/>
    <n v="4"/>
    <s v="Active"/>
    <x v="2"/>
    <x v="1"/>
    <n v="0"/>
  </r>
  <r>
    <n v="41"/>
    <s v="No"/>
    <s v="Travel_Rarely"/>
    <x v="0"/>
    <n v="24"/>
    <n v="4"/>
    <s v="Life Sciences"/>
    <n v="939"/>
    <x v="1"/>
    <n v="4"/>
    <x v="2"/>
    <s v="Single"/>
    <n v="137260"/>
    <n v="3"/>
    <n v="12"/>
    <n v="0"/>
    <n v="21"/>
    <n v="6"/>
    <n v="2"/>
    <n v="0"/>
    <n v="2"/>
    <n v="1"/>
    <n v="4"/>
    <x v="0"/>
    <x v="0"/>
    <n v="4"/>
    <n v="3"/>
    <s v="Active"/>
    <x v="2"/>
    <x v="1"/>
    <n v="0"/>
  </r>
  <r>
    <n v="41"/>
    <s v="No"/>
    <s v="Travel_Rarely"/>
    <x v="0"/>
    <n v="24"/>
    <n v="4"/>
    <s v="Life Sciences"/>
    <n v="2409"/>
    <x v="1"/>
    <n v="4"/>
    <x v="2"/>
    <s v="Single"/>
    <n v="137260"/>
    <n v="3"/>
    <n v="12"/>
    <n v="0"/>
    <n v="21"/>
    <n v="6"/>
    <n v="2"/>
    <n v="0"/>
    <n v="2"/>
    <n v="1"/>
    <n v="4"/>
    <x v="0"/>
    <x v="0"/>
    <n v="4"/>
    <n v="3"/>
    <s v="Active"/>
    <x v="2"/>
    <x v="1"/>
    <n v="0"/>
  </r>
  <r>
    <n v="41"/>
    <s v="No"/>
    <s v="Travel_Rarely"/>
    <x v="0"/>
    <n v="24"/>
    <n v="4"/>
    <s v="Life Sciences"/>
    <n v="3879"/>
    <x v="1"/>
    <n v="4"/>
    <x v="2"/>
    <s v="Single"/>
    <n v="137260"/>
    <n v="3"/>
    <n v="12"/>
    <n v="0"/>
    <n v="21"/>
    <n v="6"/>
    <n v="2"/>
    <n v="0"/>
    <n v="2"/>
    <n v="1"/>
    <n v="4"/>
    <x v="0"/>
    <x v="0"/>
    <n v="4"/>
    <n v="3"/>
    <s v="Active"/>
    <x v="2"/>
    <x v="1"/>
    <n v="0"/>
  </r>
  <r>
    <n v="44"/>
    <s v="No"/>
    <s v="Travel_Rarely"/>
    <x v="0"/>
    <n v="2"/>
    <n v="2"/>
    <s v="Life Sciences"/>
    <n v="240"/>
    <x v="0"/>
    <n v="1"/>
    <x v="4"/>
    <s v="Married"/>
    <n v="40110"/>
    <n v="4"/>
    <n v="14"/>
    <n v="1"/>
    <n v="26"/>
    <n v="2"/>
    <n v="2"/>
    <n v="0"/>
    <n v="1"/>
    <n v="1"/>
    <n v="4"/>
    <x v="1"/>
    <x v="1"/>
    <n v="3"/>
    <n v="3"/>
    <s v="Active"/>
    <x v="2"/>
    <x v="1"/>
    <n v="0"/>
  </r>
  <r>
    <n v="44"/>
    <s v="No"/>
    <s v="Travel_Rarely"/>
    <x v="0"/>
    <n v="2"/>
    <n v="2"/>
    <s v="Life Sciences"/>
    <n v="1710"/>
    <x v="0"/>
    <n v="1"/>
    <x v="4"/>
    <s v="Married"/>
    <n v="40110"/>
    <n v="4"/>
    <n v="14"/>
    <n v="1"/>
    <n v="26"/>
    <n v="2"/>
    <n v="2"/>
    <n v="0"/>
    <n v="1"/>
    <n v="1"/>
    <n v="4"/>
    <x v="1"/>
    <x v="1"/>
    <n v="3"/>
    <n v="3"/>
    <s v="Active"/>
    <x v="2"/>
    <x v="1"/>
    <n v="0"/>
  </r>
  <r>
    <n v="44"/>
    <s v="No"/>
    <s v="Travel_Rarely"/>
    <x v="0"/>
    <n v="2"/>
    <n v="2"/>
    <s v="Life Sciences"/>
    <n v="3180"/>
    <x v="0"/>
    <n v="1"/>
    <x v="4"/>
    <s v="Married"/>
    <n v="40110"/>
    <n v="4"/>
    <n v="14"/>
    <n v="1"/>
    <n v="26"/>
    <n v="2"/>
    <n v="2"/>
    <n v="0"/>
    <n v="1"/>
    <n v="1"/>
    <n v="4"/>
    <x v="1"/>
    <x v="1"/>
    <n v="3"/>
    <n v="3"/>
    <s v="Active"/>
    <x v="2"/>
    <x v="1"/>
    <n v="0"/>
  </r>
  <r>
    <n v="35"/>
    <s v="No"/>
    <s v="Travel_Rarely"/>
    <x v="0"/>
    <n v="5"/>
    <n v="4"/>
    <s v="Medical"/>
    <n v="323"/>
    <x v="0"/>
    <n v="3"/>
    <x v="2"/>
    <s v="Married"/>
    <n v="16750"/>
    <n v="1"/>
    <n v="16"/>
    <n v="0"/>
    <n v="3"/>
    <n v="6"/>
    <n v="3"/>
    <n v="0"/>
    <n v="2"/>
    <n v="1"/>
    <n v="1"/>
    <x v="1"/>
    <x v="2"/>
    <n v="2"/>
    <n v="3"/>
    <s v="Active"/>
    <x v="2"/>
    <x v="1"/>
    <n v="0"/>
  </r>
  <r>
    <n v="35"/>
    <s v="No"/>
    <s v="Travel_Rarely"/>
    <x v="0"/>
    <n v="5"/>
    <n v="4"/>
    <s v="Medical"/>
    <n v="1793"/>
    <x v="0"/>
    <n v="3"/>
    <x v="2"/>
    <s v="Married"/>
    <n v="16750"/>
    <n v="1"/>
    <n v="16"/>
    <n v="0"/>
    <n v="3"/>
    <n v="6"/>
    <n v="3"/>
    <n v="0"/>
    <n v="2"/>
    <n v="1"/>
    <n v="1"/>
    <x v="1"/>
    <x v="2"/>
    <n v="2"/>
    <n v="3"/>
    <s v="Active"/>
    <x v="2"/>
    <x v="1"/>
    <n v="0"/>
  </r>
  <r>
    <n v="35"/>
    <s v="No"/>
    <s v="Travel_Rarely"/>
    <x v="0"/>
    <n v="5"/>
    <n v="4"/>
    <s v="Medical"/>
    <n v="3263"/>
    <x v="0"/>
    <n v="3"/>
    <x v="2"/>
    <s v="Married"/>
    <n v="16750"/>
    <n v="1"/>
    <n v="16"/>
    <n v="0"/>
    <n v="3"/>
    <n v="6"/>
    <n v="3"/>
    <n v="0"/>
    <n v="2"/>
    <n v="1"/>
    <n v="1"/>
    <x v="1"/>
    <x v="2"/>
    <n v="2"/>
    <n v="3"/>
    <s v="Active"/>
    <x v="2"/>
    <x v="1"/>
    <n v="0"/>
  </r>
  <r>
    <n v="26"/>
    <s v="No"/>
    <s v="Travel_Rarely"/>
    <x v="0"/>
    <n v="3"/>
    <n v="2"/>
    <s v="Medical"/>
    <n v="161"/>
    <x v="1"/>
    <n v="4"/>
    <x v="7"/>
    <s v="Divorced"/>
    <n v="24360"/>
    <n v="1"/>
    <n v="24"/>
    <n v="0"/>
    <n v="3"/>
    <n v="2"/>
    <n v="3"/>
    <n v="0"/>
    <n v="2"/>
    <n v="1"/>
    <n v="1"/>
    <x v="1"/>
    <x v="3"/>
    <n v="4"/>
    <n v="4"/>
    <s v="Active"/>
    <x v="1"/>
    <x v="1"/>
    <n v="0"/>
  </r>
  <r>
    <n v="26"/>
    <s v="No"/>
    <s v="Travel_Rarely"/>
    <x v="0"/>
    <n v="3"/>
    <n v="2"/>
    <s v="Medical"/>
    <n v="1631"/>
    <x v="1"/>
    <n v="4"/>
    <x v="7"/>
    <s v="Divorced"/>
    <n v="24360"/>
    <n v="1"/>
    <n v="24"/>
    <n v="0"/>
    <n v="3"/>
    <n v="2"/>
    <n v="3"/>
    <n v="0"/>
    <n v="2"/>
    <n v="1"/>
    <n v="1"/>
    <x v="1"/>
    <x v="3"/>
    <n v="4"/>
    <n v="4"/>
    <s v="Active"/>
    <x v="1"/>
    <x v="1"/>
    <n v="0"/>
  </r>
  <r>
    <n v="26"/>
    <s v="No"/>
    <s v="Travel_Rarely"/>
    <x v="0"/>
    <n v="3"/>
    <n v="2"/>
    <s v="Medical"/>
    <n v="3101"/>
    <x v="1"/>
    <n v="4"/>
    <x v="7"/>
    <s v="Divorced"/>
    <n v="24360"/>
    <n v="1"/>
    <n v="24"/>
    <n v="0"/>
    <n v="3"/>
    <n v="2"/>
    <n v="3"/>
    <n v="0"/>
    <n v="2"/>
    <n v="1"/>
    <n v="1"/>
    <x v="1"/>
    <x v="3"/>
    <n v="4"/>
    <n v="4"/>
    <s v="Active"/>
    <x v="1"/>
    <x v="1"/>
    <n v="0"/>
  </r>
  <r>
    <n v="50"/>
    <s v="Yes"/>
    <s v="Travel_Rarely"/>
    <x v="0"/>
    <n v="12"/>
    <n v="4"/>
    <s v="Medical"/>
    <n v="1249"/>
    <x v="0"/>
    <n v="1"/>
    <x v="1"/>
    <s v="Married"/>
    <n v="49000"/>
    <n v="1"/>
    <n v="11"/>
    <n v="0"/>
    <n v="3"/>
    <n v="3"/>
    <n v="3"/>
    <n v="0"/>
    <n v="2"/>
    <n v="1"/>
    <n v="1"/>
    <x v="0"/>
    <x v="0"/>
    <n v="2"/>
    <n v="3"/>
    <s v="Left"/>
    <x v="3"/>
    <x v="1"/>
    <n v="1"/>
  </r>
  <r>
    <n v="50"/>
    <s v="Yes"/>
    <s v="Travel_Rarely"/>
    <x v="0"/>
    <n v="12"/>
    <n v="4"/>
    <s v="Medical"/>
    <n v="2719"/>
    <x v="0"/>
    <n v="1"/>
    <x v="1"/>
    <s v="Married"/>
    <n v="49000"/>
    <n v="1"/>
    <n v="11"/>
    <n v="0"/>
    <n v="3"/>
    <n v="3"/>
    <n v="3"/>
    <n v="0"/>
    <n v="2"/>
    <n v="1"/>
    <n v="1"/>
    <x v="0"/>
    <x v="0"/>
    <n v="2"/>
    <n v="3"/>
    <s v="Left"/>
    <x v="3"/>
    <x v="1"/>
    <n v="1"/>
  </r>
  <r>
    <n v="50"/>
    <s v="Yes"/>
    <s v="Travel_Rarely"/>
    <x v="0"/>
    <n v="12"/>
    <n v="4"/>
    <s v="Medical"/>
    <n v="4189"/>
    <x v="0"/>
    <n v="1"/>
    <x v="1"/>
    <s v="Married"/>
    <n v="49000"/>
    <n v="1"/>
    <n v="11"/>
    <n v="0"/>
    <n v="3"/>
    <n v="3"/>
    <n v="3"/>
    <n v="0"/>
    <n v="2"/>
    <n v="1"/>
    <n v="1"/>
    <x v="0"/>
    <x v="0"/>
    <n v="2"/>
    <n v="3"/>
    <s v="Left"/>
    <x v="3"/>
    <x v="1"/>
    <n v="1"/>
  </r>
  <r>
    <n v="28"/>
    <s v="No"/>
    <s v="Travel_Frequently"/>
    <x v="1"/>
    <n v="6"/>
    <n v="4"/>
    <s v="Life Sciences"/>
    <n v="570"/>
    <x v="0"/>
    <n v="1"/>
    <x v="2"/>
    <s v="Divorced"/>
    <n v="52530"/>
    <n v="1"/>
    <n v="15"/>
    <n v="0"/>
    <n v="3"/>
    <n v="2"/>
    <n v="3"/>
    <n v="0"/>
    <n v="2"/>
    <n v="1"/>
    <n v="3"/>
    <x v="0"/>
    <x v="0"/>
    <n v="3"/>
    <n v="3"/>
    <s v="Active"/>
    <x v="1"/>
    <x v="1"/>
    <n v="0"/>
  </r>
  <r>
    <n v="28"/>
    <s v="No"/>
    <s v="Travel_Frequently"/>
    <x v="1"/>
    <n v="6"/>
    <n v="4"/>
    <s v="Life Sciences"/>
    <n v="2040"/>
    <x v="0"/>
    <n v="1"/>
    <x v="2"/>
    <s v="Divorced"/>
    <n v="52530"/>
    <n v="1"/>
    <n v="15"/>
    <n v="0"/>
    <n v="3"/>
    <n v="2"/>
    <n v="3"/>
    <n v="0"/>
    <n v="2"/>
    <n v="1"/>
    <n v="3"/>
    <x v="0"/>
    <x v="0"/>
    <n v="3"/>
    <n v="3"/>
    <s v="Active"/>
    <x v="1"/>
    <x v="1"/>
    <n v="0"/>
  </r>
  <r>
    <n v="28"/>
    <s v="No"/>
    <s v="Travel_Frequently"/>
    <x v="1"/>
    <n v="6"/>
    <n v="4"/>
    <s v="Life Sciences"/>
    <n v="3510"/>
    <x v="0"/>
    <n v="1"/>
    <x v="2"/>
    <s v="Divorced"/>
    <n v="52530"/>
    <n v="1"/>
    <n v="15"/>
    <n v="0"/>
    <n v="3"/>
    <n v="2"/>
    <n v="3"/>
    <n v="0"/>
    <n v="2"/>
    <n v="1"/>
    <n v="3"/>
    <x v="0"/>
    <x v="0"/>
    <n v="3"/>
    <n v="3"/>
    <s v="Active"/>
    <x v="1"/>
    <x v="1"/>
    <n v="0"/>
  </r>
  <r>
    <n v="26"/>
    <s v="No"/>
    <s v="Travel_Rarely"/>
    <x v="0"/>
    <n v="7"/>
    <n v="2"/>
    <s v="Life Sciences"/>
    <n v="248"/>
    <x v="0"/>
    <n v="1"/>
    <x v="5"/>
    <s v="Married"/>
    <n v="54540"/>
    <n v="1"/>
    <n v="13"/>
    <n v="1"/>
    <n v="3"/>
    <n v="5"/>
    <n v="3"/>
    <n v="0"/>
    <n v="2"/>
    <n v="1"/>
    <n v="3"/>
    <x v="1"/>
    <x v="0"/>
    <n v="4"/>
    <n v="3"/>
    <s v="Active"/>
    <x v="1"/>
    <x v="1"/>
    <n v="0"/>
  </r>
  <r>
    <n v="26"/>
    <s v="No"/>
    <s v="Travel_Rarely"/>
    <x v="0"/>
    <n v="7"/>
    <n v="2"/>
    <s v="Life Sciences"/>
    <n v="1718"/>
    <x v="0"/>
    <n v="1"/>
    <x v="5"/>
    <s v="Married"/>
    <n v="54540"/>
    <n v="1"/>
    <n v="13"/>
    <n v="1"/>
    <n v="3"/>
    <n v="5"/>
    <n v="3"/>
    <n v="0"/>
    <n v="2"/>
    <n v="1"/>
    <n v="3"/>
    <x v="1"/>
    <x v="0"/>
    <n v="4"/>
    <n v="3"/>
    <s v="Active"/>
    <x v="1"/>
    <x v="1"/>
    <n v="0"/>
  </r>
  <r>
    <n v="26"/>
    <s v="No"/>
    <s v="Travel_Rarely"/>
    <x v="0"/>
    <n v="7"/>
    <n v="2"/>
    <s v="Life Sciences"/>
    <n v="3188"/>
    <x v="0"/>
    <n v="1"/>
    <x v="5"/>
    <s v="Married"/>
    <n v="54540"/>
    <n v="1"/>
    <n v="13"/>
    <n v="1"/>
    <n v="3"/>
    <n v="5"/>
    <n v="3"/>
    <n v="0"/>
    <n v="2"/>
    <n v="1"/>
    <n v="3"/>
    <x v="1"/>
    <x v="0"/>
    <n v="4"/>
    <n v="3"/>
    <s v="Active"/>
    <x v="1"/>
    <x v="1"/>
    <n v="0"/>
  </r>
  <r>
    <n v="23"/>
    <s v="Yes"/>
    <s v="Travel_Rarely"/>
    <x v="0"/>
    <n v="12"/>
    <n v="2"/>
    <s v="Medical"/>
    <n v="956"/>
    <x v="0"/>
    <n v="2"/>
    <x v="3"/>
    <s v="Divorced"/>
    <n v="75250"/>
    <n v="1"/>
    <n v="14"/>
    <n v="2"/>
    <n v="3"/>
    <n v="2"/>
    <n v="3"/>
    <n v="0"/>
    <n v="2"/>
    <n v="1"/>
    <n v="3"/>
    <x v="1"/>
    <x v="0"/>
    <n v="3"/>
    <n v="3"/>
    <s v="Left"/>
    <x v="0"/>
    <x v="1"/>
    <n v="1"/>
  </r>
  <r>
    <n v="23"/>
    <s v="Yes"/>
    <s v="Travel_Rarely"/>
    <x v="0"/>
    <n v="12"/>
    <n v="2"/>
    <s v="Medical"/>
    <n v="2426"/>
    <x v="0"/>
    <n v="2"/>
    <x v="3"/>
    <s v="Divorced"/>
    <n v="75250"/>
    <n v="1"/>
    <n v="14"/>
    <n v="2"/>
    <n v="3"/>
    <n v="2"/>
    <n v="3"/>
    <n v="0"/>
    <n v="2"/>
    <n v="1"/>
    <n v="3"/>
    <x v="1"/>
    <x v="0"/>
    <n v="3"/>
    <n v="3"/>
    <s v="Left"/>
    <x v="0"/>
    <x v="1"/>
    <n v="1"/>
  </r>
  <r>
    <n v="23"/>
    <s v="Yes"/>
    <s v="Travel_Rarely"/>
    <x v="0"/>
    <n v="12"/>
    <n v="2"/>
    <s v="Medical"/>
    <n v="3896"/>
    <x v="0"/>
    <n v="2"/>
    <x v="3"/>
    <s v="Divorced"/>
    <n v="75250"/>
    <n v="1"/>
    <n v="14"/>
    <n v="2"/>
    <n v="3"/>
    <n v="2"/>
    <n v="3"/>
    <n v="0"/>
    <n v="2"/>
    <n v="1"/>
    <n v="3"/>
    <x v="1"/>
    <x v="0"/>
    <n v="3"/>
    <n v="3"/>
    <s v="Left"/>
    <x v="0"/>
    <x v="1"/>
    <n v="1"/>
  </r>
  <r>
    <n v="26"/>
    <s v="No"/>
    <s v="Travel_Rarely"/>
    <x v="0"/>
    <n v="9"/>
    <n v="1"/>
    <s v="Medical"/>
    <n v="967"/>
    <x v="0"/>
    <n v="1"/>
    <x v="0"/>
    <s v="Married"/>
    <n v="106860"/>
    <n v="1"/>
    <n v="14"/>
    <n v="1"/>
    <n v="3"/>
    <n v="2"/>
    <n v="3"/>
    <n v="0"/>
    <n v="2"/>
    <n v="1"/>
    <n v="4"/>
    <x v="0"/>
    <x v="1"/>
    <n v="3"/>
    <n v="3"/>
    <s v="Active"/>
    <x v="1"/>
    <x v="1"/>
    <n v="0"/>
  </r>
  <r>
    <n v="26"/>
    <s v="No"/>
    <s v="Travel_Rarely"/>
    <x v="0"/>
    <n v="9"/>
    <n v="1"/>
    <s v="Medical"/>
    <n v="2437"/>
    <x v="0"/>
    <n v="1"/>
    <x v="0"/>
    <s v="Married"/>
    <n v="106860"/>
    <n v="1"/>
    <n v="14"/>
    <n v="1"/>
    <n v="3"/>
    <n v="2"/>
    <n v="3"/>
    <n v="0"/>
    <n v="2"/>
    <n v="1"/>
    <n v="4"/>
    <x v="0"/>
    <x v="1"/>
    <n v="3"/>
    <n v="3"/>
    <s v="Active"/>
    <x v="1"/>
    <x v="1"/>
    <n v="0"/>
  </r>
  <r>
    <n v="26"/>
    <s v="No"/>
    <s v="Travel_Rarely"/>
    <x v="0"/>
    <n v="9"/>
    <n v="1"/>
    <s v="Medical"/>
    <n v="3907"/>
    <x v="0"/>
    <n v="1"/>
    <x v="0"/>
    <s v="Married"/>
    <n v="106860"/>
    <n v="1"/>
    <n v="14"/>
    <n v="1"/>
    <n v="3"/>
    <n v="2"/>
    <n v="3"/>
    <n v="0"/>
    <n v="2"/>
    <n v="1"/>
    <n v="4"/>
    <x v="0"/>
    <x v="1"/>
    <n v="3"/>
    <n v="3"/>
    <s v="Active"/>
    <x v="1"/>
    <x v="1"/>
    <n v="0"/>
  </r>
  <r>
    <n v="29"/>
    <s v="No"/>
    <s v="Travel_Frequently"/>
    <x v="0"/>
    <n v="29"/>
    <n v="1"/>
    <s v="Life Sciences"/>
    <n v="440"/>
    <x v="0"/>
    <n v="1"/>
    <x v="6"/>
    <s v="Married"/>
    <n v="192020"/>
    <n v="1"/>
    <n v="12"/>
    <n v="0"/>
    <n v="3"/>
    <n v="5"/>
    <n v="3"/>
    <n v="0"/>
    <n v="2"/>
    <n v="1"/>
    <n v="3"/>
    <x v="1"/>
    <x v="0"/>
    <n v="3"/>
    <n v="3"/>
    <s v="Active"/>
    <x v="1"/>
    <x v="1"/>
    <n v="0"/>
  </r>
  <r>
    <n v="29"/>
    <s v="No"/>
    <s v="Travel_Frequently"/>
    <x v="0"/>
    <n v="29"/>
    <n v="1"/>
    <s v="Life Sciences"/>
    <n v="1910"/>
    <x v="0"/>
    <n v="1"/>
    <x v="6"/>
    <s v="Married"/>
    <n v="192020"/>
    <n v="1"/>
    <n v="12"/>
    <n v="0"/>
    <n v="3"/>
    <n v="5"/>
    <n v="3"/>
    <n v="0"/>
    <n v="2"/>
    <n v="1"/>
    <n v="3"/>
    <x v="0"/>
    <x v="0"/>
    <n v="3"/>
    <n v="3"/>
    <s v="Active"/>
    <x v="1"/>
    <x v="1"/>
    <n v="0"/>
  </r>
  <r>
    <n v="29"/>
    <s v="No"/>
    <s v="Travel_Frequently"/>
    <x v="0"/>
    <n v="29"/>
    <n v="1"/>
    <s v="Life Sciences"/>
    <n v="3380"/>
    <x v="0"/>
    <n v="1"/>
    <x v="6"/>
    <s v="Married"/>
    <n v="192020"/>
    <n v="1"/>
    <n v="12"/>
    <n v="0"/>
    <n v="3"/>
    <n v="5"/>
    <n v="3"/>
    <n v="0"/>
    <n v="2"/>
    <n v="1"/>
    <n v="3"/>
    <x v="1"/>
    <x v="0"/>
    <n v="3"/>
    <n v="3"/>
    <s v="Active"/>
    <x v="1"/>
    <x v="1"/>
    <n v="0"/>
  </r>
  <r>
    <n v="35"/>
    <s v="No"/>
    <s v="Travel_Rarely"/>
    <x v="1"/>
    <n v="2"/>
    <n v="1"/>
    <s v="Technical Degree"/>
    <n v="1088"/>
    <x v="0"/>
    <n v="2"/>
    <x v="4"/>
    <s v="Married"/>
    <n v="18590"/>
    <n v="0"/>
    <n v="25"/>
    <n v="1"/>
    <n v="4"/>
    <n v="2"/>
    <n v="3"/>
    <n v="0"/>
    <n v="2"/>
    <n v="1"/>
    <n v="4"/>
    <x v="2"/>
    <x v="0"/>
    <n v="2"/>
    <n v="4"/>
    <s v="Active"/>
    <x v="2"/>
    <x v="1"/>
    <n v="0"/>
  </r>
  <r>
    <n v="35"/>
    <s v="No"/>
    <s v="Travel_Rarely"/>
    <x v="1"/>
    <n v="2"/>
    <n v="1"/>
    <s v="Technical Degree"/>
    <n v="2558"/>
    <x v="0"/>
    <n v="2"/>
    <x v="4"/>
    <s v="Married"/>
    <n v="18590"/>
    <n v="0"/>
    <n v="25"/>
    <n v="1"/>
    <n v="4"/>
    <n v="2"/>
    <n v="3"/>
    <n v="0"/>
    <n v="2"/>
    <n v="1"/>
    <n v="4"/>
    <x v="2"/>
    <x v="0"/>
    <n v="2"/>
    <n v="4"/>
    <s v="Active"/>
    <x v="2"/>
    <x v="1"/>
    <n v="0"/>
  </r>
  <r>
    <n v="35"/>
    <s v="No"/>
    <s v="Travel_Rarely"/>
    <x v="1"/>
    <n v="2"/>
    <n v="1"/>
    <s v="Technical Degree"/>
    <n v="4028"/>
    <x v="0"/>
    <n v="2"/>
    <x v="4"/>
    <s v="Married"/>
    <n v="18590"/>
    <n v="0"/>
    <n v="25"/>
    <n v="1"/>
    <n v="4"/>
    <n v="2"/>
    <n v="3"/>
    <n v="0"/>
    <n v="2"/>
    <n v="1"/>
    <n v="4"/>
    <x v="2"/>
    <x v="0"/>
    <n v="2"/>
    <n v="4"/>
    <s v="Active"/>
    <x v="2"/>
    <x v="1"/>
    <n v="0"/>
  </r>
  <r>
    <n v="34"/>
    <s v="No"/>
    <s v="Travel_Rarely"/>
    <x v="1"/>
    <n v="2"/>
    <n v="5"/>
    <s v="Life Sciences"/>
    <n v="356"/>
    <x v="0"/>
    <n v="4"/>
    <x v="3"/>
    <s v="Married"/>
    <n v="23230"/>
    <n v="0"/>
    <n v="17"/>
    <n v="0"/>
    <n v="4"/>
    <n v="2"/>
    <n v="3"/>
    <n v="0"/>
    <n v="2"/>
    <n v="1"/>
    <n v="3"/>
    <x v="1"/>
    <x v="3"/>
    <n v="3"/>
    <n v="3"/>
    <s v="Active"/>
    <x v="1"/>
    <x v="1"/>
    <n v="0"/>
  </r>
  <r>
    <n v="34"/>
    <s v="No"/>
    <s v="Travel_Rarely"/>
    <x v="1"/>
    <n v="2"/>
    <n v="5"/>
    <s v="Life Sciences"/>
    <n v="1826"/>
    <x v="0"/>
    <n v="4"/>
    <x v="3"/>
    <s v="Married"/>
    <n v="23230"/>
    <n v="0"/>
    <n v="17"/>
    <n v="0"/>
    <n v="4"/>
    <n v="2"/>
    <n v="3"/>
    <n v="0"/>
    <n v="2"/>
    <n v="1"/>
    <n v="3"/>
    <x v="1"/>
    <x v="3"/>
    <n v="3"/>
    <n v="3"/>
    <s v="Active"/>
    <x v="1"/>
    <x v="1"/>
    <n v="0"/>
  </r>
  <r>
    <n v="34"/>
    <s v="No"/>
    <s v="Travel_Rarely"/>
    <x v="1"/>
    <n v="2"/>
    <n v="5"/>
    <s v="Life Sciences"/>
    <n v="3296"/>
    <x v="0"/>
    <n v="4"/>
    <x v="3"/>
    <s v="Married"/>
    <n v="23230"/>
    <n v="0"/>
    <n v="17"/>
    <n v="0"/>
    <n v="4"/>
    <n v="2"/>
    <n v="3"/>
    <n v="0"/>
    <n v="2"/>
    <n v="1"/>
    <n v="3"/>
    <x v="0"/>
    <x v="3"/>
    <n v="3"/>
    <n v="3"/>
    <s v="Active"/>
    <x v="1"/>
    <x v="1"/>
    <n v="0"/>
  </r>
  <r>
    <n v="33"/>
    <s v="No"/>
    <s v="Travel_Rarely"/>
    <x v="0"/>
    <n v="2"/>
    <n v="2"/>
    <s v="Medical"/>
    <n v="1389"/>
    <x v="0"/>
    <n v="1"/>
    <x v="0"/>
    <s v="Single"/>
    <n v="24400"/>
    <n v="0"/>
    <n v="18"/>
    <n v="3"/>
    <n v="4"/>
    <n v="4"/>
    <n v="3"/>
    <n v="0"/>
    <n v="2"/>
    <n v="1"/>
    <n v="3"/>
    <x v="1"/>
    <x v="1"/>
    <n v="3"/>
    <n v="3"/>
    <s v="Active"/>
    <x v="1"/>
    <x v="1"/>
    <n v="0"/>
  </r>
  <r>
    <n v="33"/>
    <s v="No"/>
    <s v="Travel_Rarely"/>
    <x v="0"/>
    <n v="2"/>
    <n v="2"/>
    <s v="Medical"/>
    <n v="2859"/>
    <x v="0"/>
    <n v="1"/>
    <x v="0"/>
    <s v="Single"/>
    <n v="24400"/>
    <n v="0"/>
    <n v="18"/>
    <n v="3"/>
    <n v="4"/>
    <n v="4"/>
    <n v="3"/>
    <n v="0"/>
    <n v="2"/>
    <n v="1"/>
    <n v="3"/>
    <x v="1"/>
    <x v="1"/>
    <n v="3"/>
    <n v="3"/>
    <s v="Active"/>
    <x v="1"/>
    <x v="1"/>
    <n v="0"/>
  </r>
  <r>
    <n v="33"/>
    <s v="No"/>
    <s v="Travel_Rarely"/>
    <x v="0"/>
    <n v="2"/>
    <n v="2"/>
    <s v="Medical"/>
    <n v="4329"/>
    <x v="0"/>
    <n v="1"/>
    <x v="0"/>
    <s v="Single"/>
    <n v="24400"/>
    <n v="0"/>
    <n v="18"/>
    <n v="3"/>
    <n v="4"/>
    <n v="4"/>
    <n v="3"/>
    <n v="0"/>
    <n v="2"/>
    <n v="1"/>
    <n v="3"/>
    <x v="1"/>
    <x v="1"/>
    <n v="3"/>
    <n v="3"/>
    <s v="Active"/>
    <x v="1"/>
    <x v="1"/>
    <n v="0"/>
  </r>
  <r>
    <n v="29"/>
    <s v="No"/>
    <s v="Travel_Frequently"/>
    <x v="0"/>
    <n v="8"/>
    <n v="1"/>
    <s v="Medical"/>
    <n v="815"/>
    <x v="0"/>
    <n v="1"/>
    <x v="3"/>
    <s v="Married"/>
    <n v="40370"/>
    <n v="0"/>
    <n v="14"/>
    <n v="0"/>
    <n v="4"/>
    <n v="2"/>
    <n v="3"/>
    <n v="0"/>
    <n v="2"/>
    <n v="1"/>
    <n v="4"/>
    <x v="2"/>
    <x v="0"/>
    <n v="1"/>
    <n v="3"/>
    <s v="Active"/>
    <x v="1"/>
    <x v="1"/>
    <n v="0"/>
  </r>
  <r>
    <n v="29"/>
    <s v="No"/>
    <s v="Travel_Frequently"/>
    <x v="0"/>
    <n v="8"/>
    <n v="1"/>
    <s v="Medical"/>
    <n v="2285"/>
    <x v="0"/>
    <n v="1"/>
    <x v="3"/>
    <s v="Married"/>
    <n v="40370"/>
    <n v="0"/>
    <n v="14"/>
    <n v="0"/>
    <n v="4"/>
    <n v="2"/>
    <n v="3"/>
    <n v="0"/>
    <n v="2"/>
    <n v="1"/>
    <n v="4"/>
    <x v="2"/>
    <x v="0"/>
    <n v="1"/>
    <n v="3"/>
    <s v="Active"/>
    <x v="1"/>
    <x v="1"/>
    <n v="0"/>
  </r>
  <r>
    <n v="29"/>
    <s v="No"/>
    <s v="Travel_Frequently"/>
    <x v="0"/>
    <n v="8"/>
    <n v="1"/>
    <s v="Medical"/>
    <n v="3755"/>
    <x v="0"/>
    <n v="1"/>
    <x v="3"/>
    <s v="Married"/>
    <n v="40370"/>
    <n v="0"/>
    <n v="14"/>
    <n v="0"/>
    <n v="4"/>
    <n v="2"/>
    <n v="3"/>
    <n v="0"/>
    <n v="2"/>
    <n v="1"/>
    <n v="4"/>
    <x v="2"/>
    <x v="0"/>
    <n v="1"/>
    <n v="3"/>
    <s v="Active"/>
    <x v="1"/>
    <x v="1"/>
    <n v="0"/>
  </r>
  <r>
    <n v="24"/>
    <s v="No"/>
    <s v="Travel_Rarely"/>
    <x v="1"/>
    <n v="6"/>
    <n v="2"/>
    <s v="Marketing"/>
    <n v="1309"/>
    <x v="0"/>
    <n v="2"/>
    <x v="3"/>
    <s v="Married"/>
    <n v="40870"/>
    <n v="0"/>
    <n v="20"/>
    <n v="3"/>
    <n v="4"/>
    <n v="1"/>
    <n v="3"/>
    <n v="0"/>
    <n v="2"/>
    <n v="1"/>
    <n v="1"/>
    <x v="0"/>
    <x v="2"/>
    <n v="3"/>
    <n v="4"/>
    <s v="Active"/>
    <x v="0"/>
    <x v="1"/>
    <n v="0"/>
  </r>
  <r>
    <n v="24"/>
    <s v="No"/>
    <s v="Travel_Rarely"/>
    <x v="1"/>
    <n v="6"/>
    <n v="2"/>
    <s v="Marketing"/>
    <n v="2779"/>
    <x v="0"/>
    <n v="2"/>
    <x v="3"/>
    <s v="Married"/>
    <n v="40870"/>
    <n v="0"/>
    <n v="20"/>
    <n v="3"/>
    <n v="4"/>
    <n v="1"/>
    <n v="3"/>
    <n v="0"/>
    <n v="2"/>
    <n v="1"/>
    <n v="1"/>
    <x v="0"/>
    <x v="2"/>
    <n v="3"/>
    <n v="4"/>
    <s v="Active"/>
    <x v="0"/>
    <x v="1"/>
    <n v="0"/>
  </r>
  <r>
    <n v="24"/>
    <s v="No"/>
    <s v="Travel_Rarely"/>
    <x v="1"/>
    <n v="6"/>
    <n v="2"/>
    <s v="Marketing"/>
    <n v="4249"/>
    <x v="0"/>
    <n v="2"/>
    <x v="3"/>
    <s v="Married"/>
    <n v="40870"/>
    <n v="0"/>
    <n v="20"/>
    <n v="3"/>
    <n v="4"/>
    <n v="1"/>
    <n v="3"/>
    <n v="0"/>
    <n v="2"/>
    <n v="1"/>
    <n v="1"/>
    <x v="0"/>
    <x v="2"/>
    <n v="3"/>
    <n v="4"/>
    <s v="Active"/>
    <x v="0"/>
    <x v="1"/>
    <n v="0"/>
  </r>
  <r>
    <n v="32"/>
    <s v="No"/>
    <s v="Non-Travel"/>
    <x v="0"/>
    <n v="21"/>
    <n v="3"/>
    <s v="Life Sciences"/>
    <n v="380"/>
    <x v="0"/>
    <n v="1"/>
    <x v="0"/>
    <s v="Divorced"/>
    <n v="44500"/>
    <n v="0"/>
    <n v="13"/>
    <n v="0"/>
    <n v="4"/>
    <n v="3"/>
    <n v="3"/>
    <n v="0"/>
    <n v="2"/>
    <n v="1"/>
    <n v="4"/>
    <x v="1"/>
    <x v="0"/>
    <n v="3"/>
    <n v="3"/>
    <s v="Active"/>
    <x v="1"/>
    <x v="1"/>
    <n v="0"/>
  </r>
  <r>
    <n v="32"/>
    <s v="No"/>
    <s v="Non-Travel"/>
    <x v="0"/>
    <n v="21"/>
    <n v="3"/>
    <s v="Life Sciences"/>
    <n v="1850"/>
    <x v="0"/>
    <n v="1"/>
    <x v="0"/>
    <s v="Divorced"/>
    <n v="44500"/>
    <n v="0"/>
    <n v="13"/>
    <n v="0"/>
    <n v="4"/>
    <n v="3"/>
    <n v="3"/>
    <n v="0"/>
    <n v="2"/>
    <n v="1"/>
    <n v="4"/>
    <x v="1"/>
    <x v="0"/>
    <n v="3"/>
    <n v="3"/>
    <s v="Active"/>
    <x v="1"/>
    <x v="1"/>
    <n v="0"/>
  </r>
  <r>
    <n v="32"/>
    <s v="No"/>
    <s v="Non-Travel"/>
    <x v="0"/>
    <n v="21"/>
    <n v="3"/>
    <s v="Life Sciences"/>
    <n v="3320"/>
    <x v="0"/>
    <n v="1"/>
    <x v="0"/>
    <s v="Divorced"/>
    <n v="44500"/>
    <n v="0"/>
    <n v="13"/>
    <n v="0"/>
    <n v="4"/>
    <n v="3"/>
    <n v="3"/>
    <n v="0"/>
    <n v="2"/>
    <n v="1"/>
    <n v="4"/>
    <x v="1"/>
    <x v="0"/>
    <n v="3"/>
    <n v="3"/>
    <s v="Active"/>
    <x v="1"/>
    <x v="1"/>
    <n v="0"/>
  </r>
  <r>
    <n v="33"/>
    <s v="No"/>
    <s v="Travel_Frequently"/>
    <x v="1"/>
    <n v="9"/>
    <n v="3"/>
    <s v="Medical"/>
    <n v="545"/>
    <x v="1"/>
    <n v="2"/>
    <x v="3"/>
    <s v="Married"/>
    <n v="46490"/>
    <n v="0"/>
    <n v="12"/>
    <n v="0"/>
    <n v="4"/>
    <n v="2"/>
    <n v="3"/>
    <n v="0"/>
    <n v="2"/>
    <n v="1"/>
    <n v="4"/>
    <x v="2"/>
    <x v="0"/>
    <n v="2"/>
    <n v="3"/>
    <s v="Active"/>
    <x v="1"/>
    <x v="1"/>
    <n v="0"/>
  </r>
  <r>
    <n v="33"/>
    <s v="No"/>
    <s v="Travel_Frequently"/>
    <x v="1"/>
    <n v="9"/>
    <n v="3"/>
    <s v="Medical"/>
    <n v="2015"/>
    <x v="1"/>
    <n v="2"/>
    <x v="3"/>
    <s v="Married"/>
    <n v="46490"/>
    <n v="0"/>
    <n v="12"/>
    <n v="0"/>
    <n v="4"/>
    <n v="2"/>
    <n v="3"/>
    <n v="0"/>
    <n v="2"/>
    <n v="1"/>
    <n v="4"/>
    <x v="2"/>
    <x v="0"/>
    <n v="2"/>
    <n v="3"/>
    <s v="Active"/>
    <x v="1"/>
    <x v="1"/>
    <n v="0"/>
  </r>
  <r>
    <n v="33"/>
    <s v="No"/>
    <s v="Travel_Frequently"/>
    <x v="1"/>
    <n v="9"/>
    <n v="3"/>
    <s v="Medical"/>
    <n v="3485"/>
    <x v="1"/>
    <n v="2"/>
    <x v="3"/>
    <s v="Married"/>
    <n v="46490"/>
    <n v="0"/>
    <n v="12"/>
    <n v="0"/>
    <n v="4"/>
    <n v="2"/>
    <n v="3"/>
    <n v="0"/>
    <n v="2"/>
    <n v="1"/>
    <n v="4"/>
    <x v="2"/>
    <x v="0"/>
    <n v="2"/>
    <n v="3"/>
    <s v="Active"/>
    <x v="1"/>
    <x v="1"/>
    <n v="0"/>
  </r>
  <r>
    <n v="34"/>
    <s v="No"/>
    <s v="Travel_Rarely"/>
    <x v="1"/>
    <n v="13"/>
    <n v="4"/>
    <s v="Medical"/>
    <n v="660"/>
    <x v="0"/>
    <n v="3"/>
    <x v="6"/>
    <s v="Single"/>
    <n v="74910"/>
    <n v="0"/>
    <n v="14"/>
    <n v="1"/>
    <n v="4"/>
    <n v="3"/>
    <n v="3"/>
    <n v="0"/>
    <n v="2"/>
    <n v="1"/>
    <n v="3"/>
    <x v="3"/>
    <x v="0"/>
    <n v="2"/>
    <n v="3"/>
    <s v="Active"/>
    <x v="1"/>
    <x v="1"/>
    <n v="0"/>
  </r>
  <r>
    <n v="34"/>
    <s v="No"/>
    <s v="Travel_Rarely"/>
    <x v="1"/>
    <n v="13"/>
    <n v="4"/>
    <s v="Medical"/>
    <n v="2130"/>
    <x v="0"/>
    <n v="3"/>
    <x v="6"/>
    <s v="Single"/>
    <n v="74910"/>
    <n v="0"/>
    <n v="14"/>
    <n v="1"/>
    <n v="4"/>
    <n v="3"/>
    <n v="3"/>
    <n v="0"/>
    <n v="2"/>
    <n v="1"/>
    <n v="3"/>
    <x v="3"/>
    <x v="0"/>
    <n v="2"/>
    <n v="3"/>
    <s v="Active"/>
    <x v="1"/>
    <x v="1"/>
    <n v="0"/>
  </r>
  <r>
    <n v="34"/>
    <s v="No"/>
    <s v="Travel_Rarely"/>
    <x v="1"/>
    <n v="13"/>
    <n v="4"/>
    <s v="Medical"/>
    <n v="3600"/>
    <x v="0"/>
    <n v="3"/>
    <x v="6"/>
    <s v="Single"/>
    <n v="74910"/>
    <n v="0"/>
    <n v="14"/>
    <n v="1"/>
    <n v="4"/>
    <n v="3"/>
    <n v="3"/>
    <n v="0"/>
    <n v="2"/>
    <n v="1"/>
    <n v="3"/>
    <x v="3"/>
    <x v="0"/>
    <n v="2"/>
    <n v="3"/>
    <s v="Active"/>
    <x v="1"/>
    <x v="1"/>
    <n v="0"/>
  </r>
  <r>
    <n v="22"/>
    <s v="Yes"/>
    <s v="Travel_Rarely"/>
    <x v="0"/>
    <n v="15"/>
    <n v="4"/>
    <s v="Life Sciences"/>
    <n v="409"/>
    <x v="1"/>
    <n v="1"/>
    <x v="4"/>
    <s v="Married"/>
    <n v="124900"/>
    <n v="0"/>
    <n v="13"/>
    <n v="0"/>
    <n v="4"/>
    <n v="3"/>
    <n v="3"/>
    <n v="0"/>
    <n v="2"/>
    <n v="1"/>
    <n v="2"/>
    <x v="0"/>
    <x v="1"/>
    <n v="3"/>
    <n v="3"/>
    <s v="Left"/>
    <x v="0"/>
    <x v="1"/>
    <n v="1"/>
  </r>
  <r>
    <n v="22"/>
    <s v="Yes"/>
    <s v="Travel_Rarely"/>
    <x v="0"/>
    <n v="15"/>
    <n v="4"/>
    <s v="Life Sciences"/>
    <n v="1879"/>
    <x v="1"/>
    <n v="1"/>
    <x v="4"/>
    <s v="Married"/>
    <n v="124900"/>
    <n v="0"/>
    <n v="13"/>
    <n v="0"/>
    <n v="4"/>
    <n v="3"/>
    <n v="3"/>
    <n v="0"/>
    <n v="2"/>
    <n v="1"/>
    <n v="2"/>
    <x v="0"/>
    <x v="1"/>
    <n v="3"/>
    <n v="3"/>
    <s v="Left"/>
    <x v="0"/>
    <x v="1"/>
    <n v="1"/>
  </r>
  <r>
    <n v="22"/>
    <s v="Yes"/>
    <s v="Travel_Rarely"/>
    <x v="0"/>
    <n v="15"/>
    <n v="4"/>
    <s v="Life Sciences"/>
    <n v="3349"/>
    <x v="1"/>
    <n v="1"/>
    <x v="4"/>
    <s v="Married"/>
    <n v="124900"/>
    <n v="0"/>
    <n v="13"/>
    <n v="0"/>
    <n v="4"/>
    <n v="3"/>
    <n v="3"/>
    <n v="0"/>
    <n v="2"/>
    <n v="1"/>
    <n v="2"/>
    <x v="0"/>
    <x v="1"/>
    <n v="3"/>
    <n v="3"/>
    <s v="Left"/>
    <x v="0"/>
    <x v="1"/>
    <n v="1"/>
  </r>
  <r>
    <n v="32"/>
    <s v="No"/>
    <s v="Non-Travel"/>
    <x v="1"/>
    <n v="18"/>
    <n v="3"/>
    <s v="Marketing"/>
    <n v="425"/>
    <x v="0"/>
    <n v="1"/>
    <x v="4"/>
    <s v="Married"/>
    <n v="23890"/>
    <n v="6"/>
    <n v="12"/>
    <n v="1"/>
    <n v="5"/>
    <n v="4"/>
    <n v="3"/>
    <n v="0"/>
    <n v="2"/>
    <n v="1"/>
    <n v="3"/>
    <x v="2"/>
    <x v="0"/>
    <n v="2"/>
    <n v="3"/>
    <s v="Active"/>
    <x v="1"/>
    <x v="1"/>
    <n v="0"/>
  </r>
  <r>
    <n v="32"/>
    <s v="No"/>
    <s v="Non-Travel"/>
    <x v="1"/>
    <n v="18"/>
    <n v="3"/>
    <s v="Marketing"/>
    <n v="1895"/>
    <x v="0"/>
    <n v="1"/>
    <x v="4"/>
    <s v="Married"/>
    <n v="23890"/>
    <n v="6"/>
    <n v="12"/>
    <n v="1"/>
    <n v="5"/>
    <n v="4"/>
    <n v="3"/>
    <n v="0"/>
    <n v="2"/>
    <n v="1"/>
    <n v="3"/>
    <x v="2"/>
    <x v="0"/>
    <n v="2"/>
    <n v="3"/>
    <s v="Active"/>
    <x v="1"/>
    <x v="1"/>
    <n v="0"/>
  </r>
  <r>
    <n v="32"/>
    <s v="No"/>
    <s v="Non-Travel"/>
    <x v="1"/>
    <n v="18"/>
    <n v="3"/>
    <s v="Marketing"/>
    <n v="3365"/>
    <x v="0"/>
    <n v="1"/>
    <x v="4"/>
    <s v="Married"/>
    <n v="23890"/>
    <n v="6"/>
    <n v="12"/>
    <n v="1"/>
    <n v="5"/>
    <n v="4"/>
    <n v="3"/>
    <n v="0"/>
    <n v="2"/>
    <n v="1"/>
    <n v="3"/>
    <x v="2"/>
    <x v="0"/>
    <n v="2"/>
    <n v="3"/>
    <s v="Active"/>
    <x v="1"/>
    <x v="1"/>
    <n v="0"/>
  </r>
  <r>
    <n v="34"/>
    <s v="No"/>
    <s v="Travel_Frequently"/>
    <x v="1"/>
    <n v="9"/>
    <n v="1"/>
    <s v="Technical Degree"/>
    <n v="565"/>
    <x v="0"/>
    <n v="2"/>
    <x v="0"/>
    <s v="Single"/>
    <n v="26570"/>
    <n v="2"/>
    <n v="13"/>
    <n v="1"/>
    <n v="5"/>
    <n v="3"/>
    <n v="3"/>
    <n v="0"/>
    <n v="2"/>
    <n v="1"/>
    <n v="4"/>
    <x v="0"/>
    <x v="2"/>
    <n v="2"/>
    <n v="3"/>
    <s v="Active"/>
    <x v="1"/>
    <x v="1"/>
    <n v="0"/>
  </r>
  <r>
    <n v="34"/>
    <s v="No"/>
    <s v="Travel_Frequently"/>
    <x v="1"/>
    <n v="9"/>
    <n v="1"/>
    <s v="Technical Degree"/>
    <n v="2035"/>
    <x v="0"/>
    <n v="2"/>
    <x v="0"/>
    <s v="Single"/>
    <n v="26570"/>
    <n v="2"/>
    <n v="13"/>
    <n v="1"/>
    <n v="5"/>
    <n v="3"/>
    <n v="3"/>
    <n v="0"/>
    <n v="2"/>
    <n v="1"/>
    <n v="4"/>
    <x v="0"/>
    <x v="2"/>
    <n v="2"/>
    <n v="3"/>
    <s v="Active"/>
    <x v="1"/>
    <x v="1"/>
    <n v="0"/>
  </r>
  <r>
    <n v="34"/>
    <s v="No"/>
    <s v="Travel_Frequently"/>
    <x v="1"/>
    <n v="9"/>
    <n v="1"/>
    <s v="Technical Degree"/>
    <n v="3505"/>
    <x v="0"/>
    <n v="2"/>
    <x v="0"/>
    <s v="Single"/>
    <n v="26570"/>
    <n v="2"/>
    <n v="13"/>
    <n v="1"/>
    <n v="5"/>
    <n v="3"/>
    <n v="3"/>
    <n v="0"/>
    <n v="2"/>
    <n v="1"/>
    <n v="4"/>
    <x v="0"/>
    <x v="2"/>
    <n v="2"/>
    <n v="3"/>
    <s v="Active"/>
    <x v="1"/>
    <x v="1"/>
    <n v="0"/>
  </r>
  <r>
    <n v="50"/>
    <s v="No"/>
    <s v="Travel_Rarely"/>
    <x v="1"/>
    <n v="19"/>
    <n v="4"/>
    <s v="Marketing"/>
    <n v="1396"/>
    <x v="0"/>
    <n v="3"/>
    <x v="0"/>
    <s v="Married"/>
    <n v="31950"/>
    <n v="2"/>
    <n v="11"/>
    <n v="0"/>
    <n v="5"/>
    <n v="4"/>
    <n v="3"/>
    <n v="0"/>
    <n v="2"/>
    <n v="1"/>
    <n v="3"/>
    <x v="0"/>
    <x v="2"/>
    <n v="2"/>
    <n v="3"/>
    <s v="Active"/>
    <x v="3"/>
    <x v="1"/>
    <n v="0"/>
  </r>
  <r>
    <n v="50"/>
    <s v="No"/>
    <s v="Travel_Rarely"/>
    <x v="1"/>
    <n v="19"/>
    <n v="4"/>
    <s v="Marketing"/>
    <n v="2866"/>
    <x v="0"/>
    <n v="3"/>
    <x v="0"/>
    <s v="Married"/>
    <n v="31950"/>
    <n v="2"/>
    <n v="11"/>
    <n v="0"/>
    <n v="5"/>
    <n v="4"/>
    <n v="3"/>
    <n v="0"/>
    <n v="2"/>
    <n v="1"/>
    <n v="3"/>
    <x v="0"/>
    <x v="2"/>
    <n v="2"/>
    <n v="3"/>
    <s v="Active"/>
    <x v="3"/>
    <x v="1"/>
    <n v="0"/>
  </r>
  <r>
    <n v="50"/>
    <s v="No"/>
    <s v="Travel_Rarely"/>
    <x v="1"/>
    <n v="19"/>
    <n v="4"/>
    <s v="Marketing"/>
    <n v="4336"/>
    <x v="0"/>
    <n v="3"/>
    <x v="0"/>
    <s v="Married"/>
    <n v="31950"/>
    <n v="2"/>
    <n v="11"/>
    <n v="0"/>
    <n v="5"/>
    <n v="4"/>
    <n v="3"/>
    <n v="0"/>
    <n v="2"/>
    <n v="1"/>
    <n v="3"/>
    <x v="0"/>
    <x v="2"/>
    <n v="2"/>
    <n v="3"/>
    <s v="Active"/>
    <x v="3"/>
    <x v="1"/>
    <n v="0"/>
  </r>
  <r>
    <n v="33"/>
    <s v="No"/>
    <s v="Travel_Rarely"/>
    <x v="0"/>
    <n v="2"/>
    <n v="2"/>
    <s v="Technical Degree"/>
    <n v="455"/>
    <x v="0"/>
    <n v="2"/>
    <x v="4"/>
    <s v="Single"/>
    <n v="34790"/>
    <n v="3"/>
    <n v="12"/>
    <n v="0"/>
    <n v="5"/>
    <n v="3"/>
    <n v="3"/>
    <n v="0"/>
    <n v="2"/>
    <n v="1"/>
    <n v="2"/>
    <x v="1"/>
    <x v="0"/>
    <n v="3"/>
    <n v="3"/>
    <s v="Active"/>
    <x v="1"/>
    <x v="1"/>
    <n v="0"/>
  </r>
  <r>
    <n v="33"/>
    <s v="No"/>
    <s v="Travel_Rarely"/>
    <x v="0"/>
    <n v="2"/>
    <n v="2"/>
    <s v="Technical Degree"/>
    <n v="1925"/>
    <x v="0"/>
    <n v="2"/>
    <x v="4"/>
    <s v="Single"/>
    <n v="34790"/>
    <n v="3"/>
    <n v="12"/>
    <n v="0"/>
    <n v="5"/>
    <n v="3"/>
    <n v="3"/>
    <n v="0"/>
    <n v="2"/>
    <n v="1"/>
    <n v="2"/>
    <x v="1"/>
    <x v="0"/>
    <n v="3"/>
    <n v="3"/>
    <s v="Active"/>
    <x v="1"/>
    <x v="1"/>
    <n v="0"/>
  </r>
  <r>
    <n v="33"/>
    <s v="No"/>
    <s v="Travel_Rarely"/>
    <x v="0"/>
    <n v="2"/>
    <n v="2"/>
    <s v="Technical Degree"/>
    <n v="3395"/>
    <x v="0"/>
    <n v="2"/>
    <x v="4"/>
    <s v="Single"/>
    <n v="34790"/>
    <n v="3"/>
    <n v="12"/>
    <n v="0"/>
    <n v="5"/>
    <n v="3"/>
    <n v="3"/>
    <n v="0"/>
    <n v="2"/>
    <n v="1"/>
    <n v="2"/>
    <x v="1"/>
    <x v="0"/>
    <n v="3"/>
    <n v="3"/>
    <s v="Active"/>
    <x v="1"/>
    <x v="1"/>
    <n v="0"/>
  </r>
  <r>
    <n v="29"/>
    <s v="Yes"/>
    <s v="Travel_Rarely"/>
    <x v="1"/>
    <n v="3"/>
    <n v="3"/>
    <s v="Marketing"/>
    <n v="388"/>
    <x v="0"/>
    <n v="3"/>
    <x v="4"/>
    <s v="Divorced"/>
    <n v="59160"/>
    <n v="6"/>
    <n v="12"/>
    <n v="0"/>
    <n v="5"/>
    <n v="2"/>
    <n v="3"/>
    <n v="0"/>
    <n v="2"/>
    <n v="1"/>
    <n v="2"/>
    <x v="0"/>
    <x v="0"/>
    <n v="3"/>
    <n v="3"/>
    <s v="Left"/>
    <x v="1"/>
    <x v="1"/>
    <n v="1"/>
  </r>
  <r>
    <n v="29"/>
    <s v="Yes"/>
    <s v="Travel_Rarely"/>
    <x v="1"/>
    <n v="3"/>
    <n v="3"/>
    <s v="Marketing"/>
    <n v="1858"/>
    <x v="0"/>
    <n v="3"/>
    <x v="4"/>
    <s v="Divorced"/>
    <n v="59160"/>
    <n v="6"/>
    <n v="12"/>
    <n v="0"/>
    <n v="5"/>
    <n v="2"/>
    <n v="3"/>
    <n v="0"/>
    <n v="2"/>
    <n v="1"/>
    <n v="2"/>
    <x v="0"/>
    <x v="0"/>
    <n v="3"/>
    <n v="3"/>
    <s v="Left"/>
    <x v="1"/>
    <x v="1"/>
    <n v="1"/>
  </r>
  <r>
    <n v="29"/>
    <s v="Yes"/>
    <s v="Travel_Rarely"/>
    <x v="1"/>
    <n v="3"/>
    <n v="3"/>
    <s v="Marketing"/>
    <n v="3328"/>
    <x v="0"/>
    <n v="3"/>
    <x v="4"/>
    <s v="Divorced"/>
    <n v="59160"/>
    <n v="6"/>
    <n v="12"/>
    <n v="0"/>
    <n v="5"/>
    <n v="2"/>
    <n v="3"/>
    <n v="0"/>
    <n v="2"/>
    <n v="1"/>
    <n v="2"/>
    <x v="0"/>
    <x v="0"/>
    <n v="3"/>
    <n v="3"/>
    <s v="Left"/>
    <x v="1"/>
    <x v="1"/>
    <n v="1"/>
  </r>
  <r>
    <n v="26"/>
    <s v="Yes"/>
    <s v="Travel_Rarely"/>
    <x v="0"/>
    <n v="4"/>
    <n v="3"/>
    <s v="Medical"/>
    <n v="31"/>
    <x v="0"/>
    <n v="3"/>
    <x v="3"/>
    <s v="Divorced"/>
    <n v="68540"/>
    <n v="2"/>
    <n v="11"/>
    <n v="0"/>
    <n v="5"/>
    <n v="5"/>
    <n v="3"/>
    <n v="0"/>
    <n v="2"/>
    <n v="1"/>
    <n v="1"/>
    <x v="2"/>
    <x v="0"/>
    <n v="2"/>
    <n v="3"/>
    <s v="Left"/>
    <x v="1"/>
    <x v="1"/>
    <n v="1"/>
  </r>
  <r>
    <n v="26"/>
    <s v="Yes"/>
    <s v="Travel_Rarely"/>
    <x v="0"/>
    <n v="4"/>
    <n v="3"/>
    <s v="Medical"/>
    <n v="1501"/>
    <x v="0"/>
    <n v="3"/>
    <x v="3"/>
    <s v="Divorced"/>
    <n v="68540"/>
    <n v="2"/>
    <n v="11"/>
    <n v="0"/>
    <n v="5"/>
    <n v="5"/>
    <n v="3"/>
    <n v="0"/>
    <n v="2"/>
    <n v="1"/>
    <n v="1"/>
    <x v="2"/>
    <x v="0"/>
    <n v="2"/>
    <n v="3"/>
    <s v="Left"/>
    <x v="1"/>
    <x v="1"/>
    <n v="1"/>
  </r>
  <r>
    <n v="26"/>
    <s v="Yes"/>
    <s v="Travel_Rarely"/>
    <x v="0"/>
    <n v="4"/>
    <n v="3"/>
    <s v="Medical"/>
    <n v="2971"/>
    <x v="0"/>
    <n v="3"/>
    <x v="3"/>
    <s v="Divorced"/>
    <n v="68540"/>
    <n v="2"/>
    <n v="11"/>
    <n v="0"/>
    <n v="5"/>
    <n v="5"/>
    <n v="3"/>
    <n v="0"/>
    <n v="2"/>
    <n v="1"/>
    <n v="1"/>
    <x v="2"/>
    <x v="0"/>
    <n v="2"/>
    <n v="3"/>
    <s v="Left"/>
    <x v="1"/>
    <x v="1"/>
    <n v="1"/>
  </r>
  <r>
    <n v="23"/>
    <s v="No"/>
    <s v="Travel_Rarely"/>
    <x v="0"/>
    <n v="2"/>
    <n v="3"/>
    <s v="Life Sciences"/>
    <n v="259"/>
    <x v="0"/>
    <n v="1"/>
    <x v="7"/>
    <s v="Married"/>
    <n v="76370"/>
    <n v="2"/>
    <n v="11"/>
    <n v="1"/>
    <n v="5"/>
    <n v="3"/>
    <n v="3"/>
    <n v="0"/>
    <n v="2"/>
    <n v="1"/>
    <n v="1"/>
    <x v="3"/>
    <x v="1"/>
    <n v="3"/>
    <n v="3"/>
    <s v="Active"/>
    <x v="0"/>
    <x v="1"/>
    <n v="0"/>
  </r>
  <r>
    <n v="23"/>
    <s v="No"/>
    <s v="Travel_Rarely"/>
    <x v="0"/>
    <n v="2"/>
    <n v="3"/>
    <s v="Life Sciences"/>
    <n v="1729"/>
    <x v="0"/>
    <n v="1"/>
    <x v="7"/>
    <s v="Married"/>
    <n v="76370"/>
    <n v="2"/>
    <n v="11"/>
    <n v="1"/>
    <n v="5"/>
    <n v="3"/>
    <n v="3"/>
    <n v="0"/>
    <n v="2"/>
    <n v="1"/>
    <n v="1"/>
    <x v="3"/>
    <x v="1"/>
    <n v="3"/>
    <n v="3"/>
    <s v="Active"/>
    <x v="0"/>
    <x v="1"/>
    <n v="0"/>
  </r>
  <r>
    <n v="23"/>
    <s v="No"/>
    <s v="Travel_Rarely"/>
    <x v="0"/>
    <n v="2"/>
    <n v="3"/>
    <s v="Life Sciences"/>
    <n v="3199"/>
    <x v="0"/>
    <n v="1"/>
    <x v="7"/>
    <s v="Married"/>
    <n v="76370"/>
    <n v="2"/>
    <n v="11"/>
    <n v="1"/>
    <n v="5"/>
    <n v="3"/>
    <n v="3"/>
    <n v="0"/>
    <n v="2"/>
    <n v="1"/>
    <n v="1"/>
    <x v="3"/>
    <x v="1"/>
    <n v="3"/>
    <n v="3"/>
    <s v="Active"/>
    <x v="0"/>
    <x v="1"/>
    <n v="0"/>
  </r>
  <r>
    <n v="40"/>
    <s v="No"/>
    <s v="Non-Travel"/>
    <x v="0"/>
    <n v="28"/>
    <n v="2"/>
    <s v="Life Sciences"/>
    <n v="1421"/>
    <x v="0"/>
    <n v="1"/>
    <x v="5"/>
    <s v="Married"/>
    <n v="167040"/>
    <n v="9"/>
    <n v="22"/>
    <n v="0"/>
    <n v="5"/>
    <n v="2"/>
    <n v="3"/>
    <n v="0"/>
    <n v="2"/>
    <n v="1"/>
    <n v="4"/>
    <x v="1"/>
    <x v="3"/>
    <n v="4"/>
    <n v="4"/>
    <s v="Active"/>
    <x v="2"/>
    <x v="1"/>
    <n v="0"/>
  </r>
  <r>
    <n v="40"/>
    <s v="No"/>
    <s v="Non-Travel"/>
    <x v="0"/>
    <n v="28"/>
    <n v="2"/>
    <s v="Life Sciences"/>
    <n v="2891"/>
    <x v="0"/>
    <n v="1"/>
    <x v="5"/>
    <s v="Married"/>
    <n v="167040"/>
    <n v="9"/>
    <n v="22"/>
    <n v="0"/>
    <n v="5"/>
    <n v="2"/>
    <n v="3"/>
    <n v="0"/>
    <n v="2"/>
    <n v="1"/>
    <n v="4"/>
    <x v="1"/>
    <x v="3"/>
    <n v="4"/>
    <n v="4"/>
    <s v="Active"/>
    <x v="2"/>
    <x v="1"/>
    <n v="0"/>
  </r>
  <r>
    <n v="40"/>
    <s v="No"/>
    <s v="Non-Travel"/>
    <x v="0"/>
    <n v="28"/>
    <n v="2"/>
    <s v="Life Sciences"/>
    <n v="4361"/>
    <x v="0"/>
    <n v="1"/>
    <x v="5"/>
    <s v="Married"/>
    <n v="167040"/>
    <n v="9"/>
    <n v="22"/>
    <n v="0"/>
    <n v="5"/>
    <n v="2"/>
    <n v="3"/>
    <n v="0"/>
    <n v="2"/>
    <n v="1"/>
    <n v="4"/>
    <x v="1"/>
    <x v="3"/>
    <n v="4"/>
    <n v="4"/>
    <s v="Active"/>
    <x v="2"/>
    <x v="1"/>
    <n v="0"/>
  </r>
  <r>
    <n v="27"/>
    <s v="No"/>
    <s v="Travel_Rarely"/>
    <x v="1"/>
    <n v="10"/>
    <n v="4"/>
    <s v="Life Sciences"/>
    <n v="912"/>
    <x v="0"/>
    <n v="3"/>
    <x v="0"/>
    <s v="Married"/>
    <n v="194190"/>
    <n v="7"/>
    <n v="14"/>
    <n v="1"/>
    <n v="5"/>
    <n v="2"/>
    <n v="3"/>
    <n v="0"/>
    <n v="2"/>
    <n v="1"/>
    <n v="2"/>
    <x v="0"/>
    <x v="0"/>
    <n v="1"/>
    <n v="3"/>
    <s v="Active"/>
    <x v="1"/>
    <x v="1"/>
    <n v="0"/>
  </r>
  <r>
    <n v="27"/>
    <s v="No"/>
    <s v="Travel_Rarely"/>
    <x v="1"/>
    <n v="10"/>
    <n v="4"/>
    <s v="Life Sciences"/>
    <n v="2382"/>
    <x v="0"/>
    <n v="3"/>
    <x v="0"/>
    <s v="Married"/>
    <n v="194190"/>
    <n v="7"/>
    <n v="14"/>
    <n v="1"/>
    <n v="5"/>
    <n v="2"/>
    <n v="3"/>
    <n v="0"/>
    <n v="2"/>
    <n v="1"/>
    <n v="2"/>
    <x v="0"/>
    <x v="0"/>
    <n v="1"/>
    <n v="3"/>
    <s v="Active"/>
    <x v="1"/>
    <x v="1"/>
    <n v="0"/>
  </r>
  <r>
    <n v="27"/>
    <s v="No"/>
    <s v="Travel_Rarely"/>
    <x v="1"/>
    <n v="10"/>
    <n v="4"/>
    <s v="Life Sciences"/>
    <n v="3852"/>
    <x v="0"/>
    <n v="3"/>
    <x v="0"/>
    <s v="Married"/>
    <n v="194190"/>
    <n v="7"/>
    <n v="14"/>
    <n v="1"/>
    <n v="5"/>
    <n v="2"/>
    <n v="3"/>
    <n v="0"/>
    <n v="2"/>
    <n v="1"/>
    <n v="2"/>
    <x v="0"/>
    <x v="0"/>
    <n v="1"/>
    <n v="3"/>
    <s v="Active"/>
    <x v="1"/>
    <x v="1"/>
    <n v="0"/>
  </r>
  <r>
    <n v="32"/>
    <s v="No"/>
    <s v="Travel_Rarely"/>
    <x v="0"/>
    <n v="3"/>
    <n v="2"/>
    <s v="Life Sciences"/>
    <n v="882"/>
    <x v="0"/>
    <n v="3"/>
    <x v="3"/>
    <s v="Married"/>
    <n v="47210"/>
    <n v="3"/>
    <n v="14"/>
    <n v="1"/>
    <n v="6"/>
    <n v="3"/>
    <n v="3"/>
    <n v="0"/>
    <n v="2"/>
    <n v="1"/>
    <n v="2"/>
    <x v="1"/>
    <x v="0"/>
    <n v="3"/>
    <n v="3"/>
    <s v="Active"/>
    <x v="1"/>
    <x v="1"/>
    <n v="0"/>
  </r>
  <r>
    <n v="32"/>
    <s v="No"/>
    <s v="Travel_Rarely"/>
    <x v="0"/>
    <n v="3"/>
    <n v="2"/>
    <s v="Life Sciences"/>
    <n v="2352"/>
    <x v="0"/>
    <n v="3"/>
    <x v="3"/>
    <s v="Married"/>
    <n v="47210"/>
    <n v="3"/>
    <n v="14"/>
    <n v="1"/>
    <n v="6"/>
    <n v="3"/>
    <n v="3"/>
    <n v="0"/>
    <n v="2"/>
    <n v="1"/>
    <n v="2"/>
    <x v="1"/>
    <x v="0"/>
    <n v="3"/>
    <n v="3"/>
    <s v="Active"/>
    <x v="1"/>
    <x v="1"/>
    <n v="0"/>
  </r>
  <r>
    <n v="32"/>
    <s v="No"/>
    <s v="Travel_Rarely"/>
    <x v="0"/>
    <n v="3"/>
    <n v="2"/>
    <s v="Life Sciences"/>
    <n v="3822"/>
    <x v="0"/>
    <n v="3"/>
    <x v="3"/>
    <s v="Married"/>
    <n v="47210"/>
    <n v="3"/>
    <n v="14"/>
    <n v="1"/>
    <n v="6"/>
    <n v="3"/>
    <n v="3"/>
    <n v="0"/>
    <n v="2"/>
    <n v="1"/>
    <n v="2"/>
    <x v="1"/>
    <x v="0"/>
    <n v="3"/>
    <n v="3"/>
    <s v="Active"/>
    <x v="1"/>
    <x v="1"/>
    <n v="0"/>
  </r>
  <r>
    <n v="33"/>
    <s v="No"/>
    <s v="Travel_Rarely"/>
    <x v="1"/>
    <n v="2"/>
    <n v="3"/>
    <s v="Marketing"/>
    <n v="416"/>
    <x v="1"/>
    <n v="1"/>
    <x v="0"/>
    <s v="Single"/>
    <n v="59140"/>
    <n v="3"/>
    <n v="16"/>
    <n v="1"/>
    <n v="6"/>
    <n v="4"/>
    <n v="3"/>
    <n v="0"/>
    <n v="2"/>
    <n v="1"/>
    <n v="3"/>
    <x v="3"/>
    <x v="0"/>
    <n v="3"/>
    <n v="3"/>
    <s v="Active"/>
    <x v="1"/>
    <x v="1"/>
    <n v="0"/>
  </r>
  <r>
    <n v="33"/>
    <s v="No"/>
    <s v="Travel_Rarely"/>
    <x v="1"/>
    <n v="2"/>
    <n v="3"/>
    <s v="Marketing"/>
    <n v="1886"/>
    <x v="1"/>
    <n v="1"/>
    <x v="0"/>
    <s v="Single"/>
    <n v="59140"/>
    <n v="3"/>
    <n v="16"/>
    <n v="1"/>
    <n v="6"/>
    <n v="4"/>
    <n v="3"/>
    <n v="0"/>
    <n v="2"/>
    <n v="1"/>
    <n v="3"/>
    <x v="3"/>
    <x v="0"/>
    <n v="3"/>
    <n v="3"/>
    <s v="Active"/>
    <x v="1"/>
    <x v="1"/>
    <n v="0"/>
  </r>
  <r>
    <n v="33"/>
    <s v="No"/>
    <s v="Travel_Rarely"/>
    <x v="1"/>
    <n v="2"/>
    <n v="3"/>
    <s v="Marketing"/>
    <n v="3356"/>
    <x v="1"/>
    <n v="1"/>
    <x v="0"/>
    <s v="Single"/>
    <n v="59140"/>
    <n v="3"/>
    <n v="16"/>
    <n v="1"/>
    <n v="6"/>
    <n v="4"/>
    <n v="3"/>
    <n v="0"/>
    <n v="2"/>
    <n v="1"/>
    <n v="3"/>
    <x v="3"/>
    <x v="0"/>
    <n v="3"/>
    <n v="3"/>
    <s v="Active"/>
    <x v="1"/>
    <x v="1"/>
    <n v="0"/>
  </r>
  <r>
    <n v="33"/>
    <s v="Yes"/>
    <s v="Travel_Rarely"/>
    <x v="0"/>
    <n v="23"/>
    <n v="5"/>
    <s v="Life Sciences"/>
    <n v="334"/>
    <x v="0"/>
    <n v="1"/>
    <x v="8"/>
    <s v="Single"/>
    <n v="86390"/>
    <n v="5"/>
    <n v="16"/>
    <n v="2"/>
    <n v="6"/>
    <n v="3"/>
    <n v="3"/>
    <n v="0"/>
    <n v="2"/>
    <n v="1"/>
    <n v="1"/>
    <x v="3"/>
    <x v="0"/>
    <n v="2"/>
    <n v="3"/>
    <s v="Left"/>
    <x v="1"/>
    <x v="1"/>
    <n v="1"/>
  </r>
  <r>
    <n v="33"/>
    <s v="Yes"/>
    <s v="Travel_Rarely"/>
    <x v="0"/>
    <n v="23"/>
    <n v="5"/>
    <s v="Life Sciences"/>
    <n v="1804"/>
    <x v="0"/>
    <n v="1"/>
    <x v="8"/>
    <s v="Single"/>
    <n v="86390"/>
    <n v="5"/>
    <n v="16"/>
    <n v="2"/>
    <n v="6"/>
    <n v="3"/>
    <n v="3"/>
    <n v="0"/>
    <n v="2"/>
    <n v="1"/>
    <n v="1"/>
    <x v="3"/>
    <x v="0"/>
    <n v="2"/>
    <n v="3"/>
    <s v="Left"/>
    <x v="1"/>
    <x v="1"/>
    <n v="1"/>
  </r>
  <r>
    <n v="33"/>
    <s v="Yes"/>
    <s v="Travel_Rarely"/>
    <x v="0"/>
    <n v="23"/>
    <n v="5"/>
    <s v="Life Sciences"/>
    <n v="3274"/>
    <x v="0"/>
    <n v="1"/>
    <x v="8"/>
    <s v="Single"/>
    <n v="86390"/>
    <n v="5"/>
    <n v="16"/>
    <n v="2"/>
    <n v="6"/>
    <n v="3"/>
    <n v="3"/>
    <n v="0"/>
    <n v="2"/>
    <n v="1"/>
    <n v="1"/>
    <x v="3"/>
    <x v="0"/>
    <n v="2"/>
    <n v="3"/>
    <s v="Left"/>
    <x v="1"/>
    <x v="1"/>
    <n v="1"/>
  </r>
  <r>
    <n v="25"/>
    <s v="No"/>
    <s v="Travel_Rarely"/>
    <x v="0"/>
    <n v="1"/>
    <n v="4"/>
    <s v="Medical"/>
    <n v="746"/>
    <x v="0"/>
    <n v="2"/>
    <x v="0"/>
    <s v="Married"/>
    <n v="25000"/>
    <n v="4"/>
    <n v="14"/>
    <n v="2"/>
    <n v="7"/>
    <n v="2"/>
    <n v="3"/>
    <n v="0"/>
    <n v="2"/>
    <n v="1"/>
    <n v="1"/>
    <x v="1"/>
    <x v="2"/>
    <n v="1"/>
    <n v="3"/>
    <s v="Active"/>
    <x v="1"/>
    <x v="1"/>
    <n v="0"/>
  </r>
  <r>
    <n v="25"/>
    <s v="No"/>
    <s v="Travel_Rarely"/>
    <x v="0"/>
    <n v="1"/>
    <n v="4"/>
    <s v="Medical"/>
    <n v="2216"/>
    <x v="0"/>
    <n v="2"/>
    <x v="0"/>
    <s v="Married"/>
    <n v="25000"/>
    <n v="4"/>
    <n v="14"/>
    <n v="2"/>
    <n v="7"/>
    <n v="2"/>
    <n v="3"/>
    <n v="0"/>
    <n v="2"/>
    <n v="1"/>
    <n v="1"/>
    <x v="1"/>
    <x v="2"/>
    <n v="1"/>
    <n v="3"/>
    <s v="Active"/>
    <x v="1"/>
    <x v="1"/>
    <n v="0"/>
  </r>
  <r>
    <n v="25"/>
    <s v="No"/>
    <s v="Travel_Rarely"/>
    <x v="0"/>
    <n v="1"/>
    <n v="4"/>
    <s v="Medical"/>
    <n v="3686"/>
    <x v="0"/>
    <n v="2"/>
    <x v="0"/>
    <s v="Married"/>
    <n v="25000"/>
    <n v="4"/>
    <n v="14"/>
    <n v="2"/>
    <n v="7"/>
    <n v="2"/>
    <n v="3"/>
    <n v="0"/>
    <n v="2"/>
    <n v="1"/>
    <n v="1"/>
    <x v="1"/>
    <x v="2"/>
    <n v="1"/>
    <n v="3"/>
    <s v="Active"/>
    <x v="1"/>
    <x v="1"/>
    <n v="0"/>
  </r>
  <r>
    <n v="36"/>
    <s v="No"/>
    <s v="Travel_Rarely"/>
    <x v="2"/>
    <n v="25"/>
    <n v="1"/>
    <s v="Human Resources"/>
    <n v="1348"/>
    <x v="0"/>
    <n v="2"/>
    <x v="3"/>
    <s v="Divorced"/>
    <n v="31170"/>
    <n v="6"/>
    <n v="21"/>
    <n v="1"/>
    <n v="7"/>
    <n v="2"/>
    <n v="3"/>
    <n v="0"/>
    <n v="1"/>
    <n v="1"/>
    <n v="2"/>
    <x v="2"/>
    <x v="0"/>
    <n v="4"/>
    <n v="4"/>
    <s v="Active"/>
    <x v="2"/>
    <x v="1"/>
    <n v="0"/>
  </r>
  <r>
    <n v="36"/>
    <s v="No"/>
    <s v="Travel_Rarely"/>
    <x v="2"/>
    <n v="25"/>
    <n v="1"/>
    <s v="Human Resources"/>
    <n v="2818"/>
    <x v="0"/>
    <n v="2"/>
    <x v="3"/>
    <s v="Divorced"/>
    <n v="31170"/>
    <n v="6"/>
    <n v="21"/>
    <n v="1"/>
    <n v="7"/>
    <n v="2"/>
    <n v="3"/>
    <n v="0"/>
    <n v="1"/>
    <n v="1"/>
    <n v="2"/>
    <x v="2"/>
    <x v="0"/>
    <n v="4"/>
    <n v="4"/>
    <s v="Active"/>
    <x v="2"/>
    <x v="1"/>
    <n v="0"/>
  </r>
  <r>
    <n v="36"/>
    <s v="No"/>
    <s v="Travel_Rarely"/>
    <x v="2"/>
    <n v="25"/>
    <n v="1"/>
    <s v="Human Resources"/>
    <n v="4288"/>
    <x v="0"/>
    <n v="2"/>
    <x v="3"/>
    <s v="Divorced"/>
    <n v="31170"/>
    <n v="6"/>
    <n v="21"/>
    <n v="1"/>
    <n v="7"/>
    <n v="2"/>
    <n v="3"/>
    <n v="0"/>
    <n v="1"/>
    <n v="1"/>
    <n v="2"/>
    <x v="2"/>
    <x v="0"/>
    <n v="4"/>
    <n v="4"/>
    <s v="Active"/>
    <x v="2"/>
    <x v="1"/>
    <n v="0"/>
  </r>
  <r>
    <n v="37"/>
    <s v="Yes"/>
    <s v="Travel_Rarely"/>
    <x v="2"/>
    <n v="9"/>
    <n v="3"/>
    <s v="Human Resources"/>
    <n v="1313"/>
    <x v="0"/>
    <n v="2"/>
    <x v="7"/>
    <s v="Divorced"/>
    <n v="54840"/>
    <n v="2"/>
    <n v="17"/>
    <n v="0"/>
    <n v="7"/>
    <n v="4"/>
    <n v="3"/>
    <n v="0"/>
    <n v="2"/>
    <n v="1"/>
    <n v="3"/>
    <x v="3"/>
    <x v="0"/>
    <n v="3"/>
    <n v="3"/>
    <s v="Left"/>
    <x v="2"/>
    <x v="1"/>
    <n v="1"/>
  </r>
  <r>
    <n v="37"/>
    <s v="Yes"/>
    <s v="Travel_Rarely"/>
    <x v="2"/>
    <n v="9"/>
    <n v="3"/>
    <s v="Human Resources"/>
    <n v="2783"/>
    <x v="0"/>
    <n v="2"/>
    <x v="7"/>
    <s v="Divorced"/>
    <n v="54840"/>
    <n v="4"/>
    <n v="17"/>
    <n v="0"/>
    <n v="7"/>
    <n v="4"/>
    <n v="3"/>
    <n v="0"/>
    <n v="2"/>
    <n v="1"/>
    <n v="3"/>
    <x v="3"/>
    <x v="0"/>
    <n v="3"/>
    <n v="3"/>
    <s v="Left"/>
    <x v="2"/>
    <x v="1"/>
    <n v="1"/>
  </r>
  <r>
    <n v="37"/>
    <s v="Yes"/>
    <s v="Travel_Rarely"/>
    <x v="2"/>
    <n v="9"/>
    <n v="3"/>
    <s v="Human Resources"/>
    <n v="4253"/>
    <x v="0"/>
    <n v="2"/>
    <x v="7"/>
    <s v="Divorced"/>
    <n v="54840"/>
    <n v="4"/>
    <n v="17"/>
    <n v="0"/>
    <n v="7"/>
    <n v="4"/>
    <n v="3"/>
    <n v="0"/>
    <n v="2"/>
    <n v="1"/>
    <n v="3"/>
    <x v="3"/>
    <x v="0"/>
    <n v="3"/>
    <n v="3"/>
    <s v="Left"/>
    <x v="2"/>
    <x v="1"/>
    <n v="1"/>
  </r>
  <r>
    <n v="45"/>
    <s v="No"/>
    <s v="Travel_Rarely"/>
    <x v="0"/>
    <n v="22"/>
    <n v="3"/>
    <s v="Life Sciences"/>
    <n v="597"/>
    <x v="1"/>
    <n v="2"/>
    <x v="6"/>
    <s v="Married"/>
    <n v="132120"/>
    <n v="4"/>
    <n v="13"/>
    <n v="0"/>
    <n v="7"/>
    <n v="4"/>
    <n v="3"/>
    <n v="0"/>
    <n v="2"/>
    <n v="1"/>
    <n v="1"/>
    <x v="0"/>
    <x v="2"/>
    <n v="3"/>
    <n v="3"/>
    <s v="Active"/>
    <x v="3"/>
    <x v="1"/>
    <n v="0"/>
  </r>
  <r>
    <n v="45"/>
    <s v="No"/>
    <s v="Travel_Rarely"/>
    <x v="0"/>
    <n v="22"/>
    <n v="3"/>
    <s v="Life Sciences"/>
    <n v="2067"/>
    <x v="1"/>
    <n v="2"/>
    <x v="6"/>
    <s v="Married"/>
    <n v="132120"/>
    <n v="4"/>
    <n v="13"/>
    <n v="0"/>
    <n v="7"/>
    <n v="4"/>
    <n v="3"/>
    <n v="0"/>
    <n v="2"/>
    <n v="1"/>
    <n v="1"/>
    <x v="0"/>
    <x v="2"/>
    <n v="3"/>
    <n v="3"/>
    <s v="Active"/>
    <x v="3"/>
    <x v="1"/>
    <n v="0"/>
  </r>
  <r>
    <n v="45"/>
    <s v="No"/>
    <s v="Travel_Rarely"/>
    <x v="0"/>
    <n v="22"/>
    <n v="3"/>
    <s v="Life Sciences"/>
    <n v="3537"/>
    <x v="1"/>
    <n v="2"/>
    <x v="6"/>
    <s v="Married"/>
    <n v="132120"/>
    <n v="4"/>
    <n v="13"/>
    <n v="0"/>
    <n v="7"/>
    <n v="4"/>
    <n v="3"/>
    <n v="0"/>
    <n v="2"/>
    <n v="1"/>
    <n v="1"/>
    <x v="0"/>
    <x v="2"/>
    <n v="3"/>
    <n v="3"/>
    <s v="Active"/>
    <x v="3"/>
    <x v="1"/>
    <n v="0"/>
  </r>
  <r>
    <n v="31"/>
    <s v="No"/>
    <s v="Travel_Rarely"/>
    <x v="0"/>
    <n v="16"/>
    <n v="4"/>
    <s v="Life Sciences"/>
    <n v="778"/>
    <x v="0"/>
    <n v="3"/>
    <x v="8"/>
    <s v="Single"/>
    <n v="42440"/>
    <n v="9"/>
    <n v="13"/>
    <n v="0"/>
    <n v="8"/>
    <n v="3"/>
    <n v="3"/>
    <n v="0"/>
    <n v="2"/>
    <n v="1"/>
    <n v="4"/>
    <x v="2"/>
    <x v="0"/>
    <n v="3"/>
    <n v="3"/>
    <s v="Active"/>
    <x v="1"/>
    <x v="1"/>
    <n v="0"/>
  </r>
  <r>
    <n v="31"/>
    <s v="No"/>
    <s v="Travel_Rarely"/>
    <x v="0"/>
    <n v="16"/>
    <n v="4"/>
    <s v="Life Sciences"/>
    <n v="2248"/>
    <x v="0"/>
    <n v="3"/>
    <x v="8"/>
    <s v="Single"/>
    <n v="42440"/>
    <n v="9"/>
    <n v="13"/>
    <n v="0"/>
    <n v="8"/>
    <n v="3"/>
    <n v="3"/>
    <n v="0"/>
    <n v="2"/>
    <n v="1"/>
    <n v="4"/>
    <x v="2"/>
    <x v="0"/>
    <n v="3"/>
    <n v="3"/>
    <s v="Active"/>
    <x v="1"/>
    <x v="1"/>
    <n v="0"/>
  </r>
  <r>
    <n v="31"/>
    <s v="No"/>
    <s v="Travel_Rarely"/>
    <x v="0"/>
    <n v="16"/>
    <n v="4"/>
    <s v="Life Sciences"/>
    <n v="3718"/>
    <x v="0"/>
    <n v="3"/>
    <x v="8"/>
    <s v="Single"/>
    <n v="42440"/>
    <n v="9"/>
    <n v="13"/>
    <n v="0"/>
    <n v="8"/>
    <n v="3"/>
    <n v="3"/>
    <n v="0"/>
    <n v="2"/>
    <n v="1"/>
    <n v="4"/>
    <x v="2"/>
    <x v="0"/>
    <n v="3"/>
    <n v="3"/>
    <s v="Active"/>
    <x v="1"/>
    <x v="1"/>
    <n v="0"/>
  </r>
  <r>
    <n v="30"/>
    <s v="No"/>
    <s v="Travel_Rarely"/>
    <x v="1"/>
    <n v="3"/>
    <n v="3"/>
    <s v="Life Sciences"/>
    <n v="756"/>
    <x v="0"/>
    <n v="3"/>
    <x v="0"/>
    <s v="Divorced"/>
    <n v="51210"/>
    <n v="7"/>
    <n v="13"/>
    <n v="0"/>
    <n v="8"/>
    <n v="4"/>
    <n v="3"/>
    <n v="0"/>
    <n v="2"/>
    <n v="1"/>
    <n v="4"/>
    <x v="3"/>
    <x v="0"/>
    <n v="3"/>
    <n v="3"/>
    <s v="Active"/>
    <x v="1"/>
    <x v="1"/>
    <n v="0"/>
  </r>
  <r>
    <n v="30"/>
    <s v="No"/>
    <s v="Travel_Rarely"/>
    <x v="1"/>
    <n v="3"/>
    <n v="3"/>
    <s v="Life Sciences"/>
    <n v="2226"/>
    <x v="0"/>
    <n v="3"/>
    <x v="0"/>
    <s v="Divorced"/>
    <n v="51210"/>
    <n v="7"/>
    <n v="13"/>
    <n v="0"/>
    <n v="8"/>
    <n v="4"/>
    <n v="3"/>
    <n v="0"/>
    <n v="2"/>
    <n v="1"/>
    <n v="4"/>
    <x v="3"/>
    <x v="0"/>
    <n v="3"/>
    <n v="3"/>
    <s v="Active"/>
    <x v="1"/>
    <x v="1"/>
    <n v="0"/>
  </r>
  <r>
    <n v="30"/>
    <s v="No"/>
    <s v="Travel_Rarely"/>
    <x v="1"/>
    <n v="3"/>
    <n v="3"/>
    <s v="Life Sciences"/>
    <n v="3696"/>
    <x v="0"/>
    <n v="3"/>
    <x v="0"/>
    <s v="Divorced"/>
    <n v="51210"/>
    <n v="7"/>
    <n v="13"/>
    <n v="0"/>
    <n v="8"/>
    <n v="4"/>
    <n v="3"/>
    <n v="0"/>
    <n v="2"/>
    <n v="1"/>
    <n v="4"/>
    <x v="3"/>
    <x v="0"/>
    <n v="3"/>
    <n v="3"/>
    <s v="Active"/>
    <x v="1"/>
    <x v="1"/>
    <n v="0"/>
  </r>
  <r>
    <n v="37"/>
    <s v="No"/>
    <s v="Travel_Rarely"/>
    <x v="0"/>
    <n v="20"/>
    <n v="5"/>
    <s v="Life Sciences"/>
    <n v="744"/>
    <x v="0"/>
    <n v="2"/>
    <x v="2"/>
    <s v="Single"/>
    <n v="68040"/>
    <n v="4"/>
    <n v="13"/>
    <n v="1"/>
    <n v="8"/>
    <n v="1"/>
    <n v="3"/>
    <n v="0"/>
    <n v="2"/>
    <n v="1"/>
    <n v="1"/>
    <x v="0"/>
    <x v="0"/>
    <n v="3"/>
    <n v="3"/>
    <s v="Active"/>
    <x v="2"/>
    <x v="1"/>
    <n v="0"/>
  </r>
  <r>
    <n v="37"/>
    <s v="No"/>
    <s v="Travel_Rarely"/>
    <x v="0"/>
    <n v="20"/>
    <n v="5"/>
    <s v="Life Sciences"/>
    <n v="2214"/>
    <x v="0"/>
    <n v="2"/>
    <x v="2"/>
    <s v="Single"/>
    <n v="68040"/>
    <n v="4"/>
    <n v="13"/>
    <n v="1"/>
    <n v="8"/>
    <n v="1"/>
    <n v="3"/>
    <n v="0"/>
    <n v="2"/>
    <n v="1"/>
    <n v="1"/>
    <x v="0"/>
    <x v="0"/>
    <n v="3"/>
    <n v="3"/>
    <s v="Active"/>
    <x v="2"/>
    <x v="1"/>
    <n v="0"/>
  </r>
  <r>
    <n v="37"/>
    <s v="No"/>
    <s v="Travel_Rarely"/>
    <x v="0"/>
    <n v="20"/>
    <n v="5"/>
    <s v="Life Sciences"/>
    <n v="3684"/>
    <x v="0"/>
    <n v="2"/>
    <x v="2"/>
    <s v="Single"/>
    <n v="68040"/>
    <n v="4"/>
    <n v="13"/>
    <n v="1"/>
    <n v="8"/>
    <n v="1"/>
    <n v="3"/>
    <n v="0"/>
    <n v="2"/>
    <n v="1"/>
    <n v="1"/>
    <x v="0"/>
    <x v="0"/>
    <n v="3"/>
    <n v="3"/>
    <s v="Active"/>
    <x v="2"/>
    <x v="1"/>
    <n v="0"/>
  </r>
  <r>
    <n v="36"/>
    <s v="No"/>
    <s v="Travel_Rarely"/>
    <x v="0"/>
    <n v="23"/>
    <n v="3"/>
    <s v="Life Sciences"/>
    <n v="916"/>
    <x v="1"/>
    <n v="3"/>
    <x v="0"/>
    <s v="Married"/>
    <n v="21320"/>
    <n v="4"/>
    <n v="20"/>
    <n v="0"/>
    <n v="9"/>
    <n v="1"/>
    <n v="3"/>
    <n v="0"/>
    <n v="2"/>
    <n v="1"/>
    <n v="2"/>
    <x v="3"/>
    <x v="0"/>
    <n v="2"/>
    <n v="4"/>
    <s v="Active"/>
    <x v="2"/>
    <x v="1"/>
    <n v="0"/>
  </r>
  <r>
    <n v="36"/>
    <s v="No"/>
    <s v="Travel_Rarely"/>
    <x v="0"/>
    <n v="23"/>
    <n v="3"/>
    <s v="Life Sciences"/>
    <n v="2386"/>
    <x v="1"/>
    <n v="3"/>
    <x v="0"/>
    <s v="Married"/>
    <n v="21320"/>
    <n v="4"/>
    <n v="20"/>
    <n v="0"/>
    <n v="9"/>
    <n v="1"/>
    <n v="3"/>
    <n v="0"/>
    <n v="2"/>
    <n v="1"/>
    <n v="2"/>
    <x v="3"/>
    <x v="0"/>
    <n v="2"/>
    <n v="4"/>
    <s v="Active"/>
    <x v="2"/>
    <x v="1"/>
    <n v="0"/>
  </r>
  <r>
    <n v="36"/>
    <s v="No"/>
    <s v="Travel_Rarely"/>
    <x v="0"/>
    <n v="23"/>
    <n v="3"/>
    <s v="Life Sciences"/>
    <n v="3856"/>
    <x v="1"/>
    <n v="3"/>
    <x v="0"/>
    <s v="Married"/>
    <n v="21320"/>
    <n v="4"/>
    <n v="20"/>
    <n v="0"/>
    <n v="9"/>
    <n v="1"/>
    <n v="3"/>
    <n v="0"/>
    <n v="2"/>
    <n v="1"/>
    <n v="2"/>
    <x v="3"/>
    <x v="0"/>
    <n v="2"/>
    <n v="4"/>
    <s v="Active"/>
    <x v="2"/>
    <x v="1"/>
    <n v="0"/>
  </r>
  <r>
    <n v="45"/>
    <s v="No"/>
    <s v="Travel_Frequently"/>
    <x v="1"/>
    <n v="21"/>
    <n v="1"/>
    <s v="Marketing"/>
    <n v="1462"/>
    <x v="0"/>
    <n v="3"/>
    <x v="3"/>
    <s v="Married"/>
    <n v="22890"/>
    <n v="4"/>
    <n v="13"/>
    <n v="0"/>
    <n v="9"/>
    <n v="3"/>
    <n v="3"/>
    <n v="0"/>
    <n v="2"/>
    <n v="1"/>
    <n v="1"/>
    <x v="0"/>
    <x v="0"/>
    <n v="2"/>
    <n v="3"/>
    <s v="Active"/>
    <x v="3"/>
    <x v="1"/>
    <n v="0"/>
  </r>
  <r>
    <n v="45"/>
    <s v="No"/>
    <s v="Travel_Frequently"/>
    <x v="1"/>
    <n v="21"/>
    <n v="1"/>
    <s v="Marketing"/>
    <n v="2932"/>
    <x v="0"/>
    <n v="3"/>
    <x v="3"/>
    <s v="Married"/>
    <n v="22890"/>
    <n v="4"/>
    <n v="13"/>
    <n v="0"/>
    <n v="9"/>
    <n v="3"/>
    <n v="3"/>
    <n v="0"/>
    <n v="2"/>
    <n v="1"/>
    <n v="1"/>
    <x v="0"/>
    <x v="0"/>
    <n v="2"/>
    <n v="3"/>
    <s v="Active"/>
    <x v="3"/>
    <x v="1"/>
    <n v="0"/>
  </r>
  <r>
    <n v="45"/>
    <s v="No"/>
    <s v="Travel_Frequently"/>
    <x v="1"/>
    <n v="21"/>
    <n v="1"/>
    <s v="Marketing"/>
    <n v="4402"/>
    <x v="0"/>
    <n v="3"/>
    <x v="3"/>
    <s v="Married"/>
    <n v="22890"/>
    <n v="4"/>
    <n v="13"/>
    <n v="0"/>
    <n v="9"/>
    <n v="3"/>
    <n v="3"/>
    <n v="0"/>
    <n v="2"/>
    <n v="1"/>
    <n v="1"/>
    <x v="0"/>
    <x v="0"/>
    <n v="2"/>
    <n v="3"/>
    <s v="Active"/>
    <x v="3"/>
    <x v="1"/>
    <n v="0"/>
  </r>
  <r>
    <n v="36"/>
    <s v="No"/>
    <s v="Travel_Frequently"/>
    <x v="1"/>
    <n v="21"/>
    <n v="3"/>
    <s v="Life Sciences"/>
    <n v="871"/>
    <x v="0"/>
    <n v="2"/>
    <x v="8"/>
    <s v="Married"/>
    <n v="23290"/>
    <n v="3"/>
    <n v="15"/>
    <n v="0"/>
    <n v="9"/>
    <n v="2"/>
    <n v="3"/>
    <n v="0"/>
    <n v="2"/>
    <n v="1"/>
    <n v="1"/>
    <x v="3"/>
    <x v="0"/>
    <n v="3"/>
    <n v="3"/>
    <s v="Active"/>
    <x v="2"/>
    <x v="1"/>
    <n v="0"/>
  </r>
  <r>
    <n v="36"/>
    <s v="No"/>
    <s v="Travel_Frequently"/>
    <x v="1"/>
    <n v="21"/>
    <n v="3"/>
    <s v="Life Sciences"/>
    <n v="2341"/>
    <x v="0"/>
    <n v="2"/>
    <x v="8"/>
    <s v="Married"/>
    <n v="23290"/>
    <n v="3"/>
    <n v="15"/>
    <n v="0"/>
    <n v="9"/>
    <n v="2"/>
    <n v="3"/>
    <n v="0"/>
    <n v="2"/>
    <n v="1"/>
    <n v="1"/>
    <x v="3"/>
    <x v="0"/>
    <n v="3"/>
    <n v="3"/>
    <s v="Active"/>
    <x v="2"/>
    <x v="1"/>
    <n v="0"/>
  </r>
  <r>
    <n v="36"/>
    <s v="No"/>
    <s v="Travel_Frequently"/>
    <x v="1"/>
    <n v="21"/>
    <n v="3"/>
    <s v="Life Sciences"/>
    <n v="3811"/>
    <x v="0"/>
    <n v="2"/>
    <x v="8"/>
    <s v="Married"/>
    <n v="23290"/>
    <n v="3"/>
    <n v="15"/>
    <n v="0"/>
    <n v="9"/>
    <n v="2"/>
    <n v="3"/>
    <n v="0"/>
    <n v="2"/>
    <n v="1"/>
    <n v="1"/>
    <x v="3"/>
    <x v="0"/>
    <n v="3"/>
    <n v="3"/>
    <s v="Active"/>
    <x v="2"/>
    <x v="1"/>
    <n v="0"/>
  </r>
  <r>
    <n v="35"/>
    <s v="No"/>
    <s v="Travel_Rarely"/>
    <x v="0"/>
    <n v="2"/>
    <n v="3"/>
    <s v="Life Sciences"/>
    <n v="226"/>
    <x v="1"/>
    <n v="5"/>
    <x v="0"/>
    <s v="Single"/>
    <n v="24960"/>
    <n v="4"/>
    <n v="17"/>
    <n v="3"/>
    <n v="9"/>
    <n v="3"/>
    <n v="3"/>
    <n v="0"/>
    <n v="2"/>
    <n v="1"/>
    <n v="1"/>
    <x v="1"/>
    <x v="0"/>
    <n v="3"/>
    <n v="3"/>
    <s v="Active"/>
    <x v="2"/>
    <x v="1"/>
    <n v="0"/>
  </r>
  <r>
    <n v="35"/>
    <s v="No"/>
    <s v="Travel_Rarely"/>
    <x v="0"/>
    <n v="2"/>
    <n v="3"/>
    <s v="Life Sciences"/>
    <n v="1696"/>
    <x v="1"/>
    <n v="5"/>
    <x v="0"/>
    <s v="Single"/>
    <n v="24960"/>
    <n v="4"/>
    <n v="17"/>
    <n v="3"/>
    <n v="9"/>
    <n v="3"/>
    <n v="3"/>
    <n v="0"/>
    <n v="2"/>
    <n v="1"/>
    <n v="1"/>
    <x v="1"/>
    <x v="0"/>
    <n v="3"/>
    <n v="3"/>
    <s v="Active"/>
    <x v="2"/>
    <x v="1"/>
    <n v="0"/>
  </r>
  <r>
    <n v="35"/>
    <s v="No"/>
    <s v="Travel_Rarely"/>
    <x v="0"/>
    <n v="2"/>
    <n v="3"/>
    <s v="Life Sciences"/>
    <n v="3166"/>
    <x v="1"/>
    <n v="5"/>
    <x v="0"/>
    <s v="Single"/>
    <n v="24960"/>
    <n v="4"/>
    <n v="17"/>
    <n v="3"/>
    <n v="9"/>
    <n v="3"/>
    <n v="3"/>
    <n v="0"/>
    <n v="2"/>
    <n v="1"/>
    <n v="1"/>
    <x v="1"/>
    <x v="0"/>
    <n v="3"/>
    <n v="3"/>
    <s v="Active"/>
    <x v="2"/>
    <x v="1"/>
    <n v="0"/>
  </r>
  <r>
    <n v="29"/>
    <s v="No"/>
    <s v="Travel_Frequently"/>
    <x v="0"/>
    <n v="8"/>
    <n v="4"/>
    <s v="Life Sciences"/>
    <n v="993"/>
    <x v="1"/>
    <n v="1"/>
    <x v="0"/>
    <s v="Single"/>
    <n v="23770"/>
    <n v="8"/>
    <n v="21"/>
    <n v="1"/>
    <n v="10"/>
    <n v="2"/>
    <n v="3"/>
    <n v="0"/>
    <n v="2"/>
    <n v="1"/>
    <n v="4"/>
    <x v="0"/>
    <x v="1"/>
    <n v="3"/>
    <n v="4"/>
    <s v="Active"/>
    <x v="1"/>
    <x v="1"/>
    <n v="0"/>
  </r>
  <r>
    <n v="29"/>
    <s v="No"/>
    <s v="Travel_Frequently"/>
    <x v="0"/>
    <n v="8"/>
    <n v="4"/>
    <s v="Life Sciences"/>
    <n v="2463"/>
    <x v="1"/>
    <n v="1"/>
    <x v="0"/>
    <s v="Single"/>
    <n v="23770"/>
    <n v="8"/>
    <n v="21"/>
    <n v="1"/>
    <n v="10"/>
    <n v="2"/>
    <n v="3"/>
    <n v="0"/>
    <n v="2"/>
    <n v="1"/>
    <n v="4"/>
    <x v="0"/>
    <x v="1"/>
    <n v="3"/>
    <n v="4"/>
    <s v="Active"/>
    <x v="1"/>
    <x v="1"/>
    <n v="0"/>
  </r>
  <r>
    <n v="29"/>
    <s v="No"/>
    <s v="Travel_Frequently"/>
    <x v="0"/>
    <n v="8"/>
    <n v="4"/>
    <s v="Life Sciences"/>
    <n v="3933"/>
    <x v="1"/>
    <n v="1"/>
    <x v="0"/>
    <s v="Single"/>
    <n v="23770"/>
    <n v="8"/>
    <n v="21"/>
    <n v="1"/>
    <n v="10"/>
    <n v="2"/>
    <n v="3"/>
    <n v="0"/>
    <n v="2"/>
    <n v="1"/>
    <n v="4"/>
    <x v="0"/>
    <x v="1"/>
    <n v="3"/>
    <n v="4"/>
    <s v="Active"/>
    <x v="1"/>
    <x v="1"/>
    <n v="0"/>
  </r>
  <r>
    <n v="29"/>
    <s v="No"/>
    <s v="Travel_Rarely"/>
    <x v="0"/>
    <n v="2"/>
    <n v="4"/>
    <s v="Medical"/>
    <n v="1467"/>
    <x v="0"/>
    <n v="1"/>
    <x v="4"/>
    <s v="Divorced"/>
    <n v="26790"/>
    <n v="2"/>
    <n v="15"/>
    <n v="0"/>
    <n v="10"/>
    <n v="2"/>
    <n v="3"/>
    <n v="0"/>
    <n v="2"/>
    <n v="1"/>
    <n v="4"/>
    <x v="1"/>
    <x v="0"/>
    <n v="2"/>
    <n v="3"/>
    <s v="Active"/>
    <x v="1"/>
    <x v="1"/>
    <n v="0"/>
  </r>
  <r>
    <n v="29"/>
    <s v="No"/>
    <s v="Travel_Rarely"/>
    <x v="0"/>
    <n v="2"/>
    <n v="4"/>
    <s v="Medical"/>
    <n v="2937"/>
    <x v="0"/>
    <n v="1"/>
    <x v="4"/>
    <s v="Divorced"/>
    <n v="26790"/>
    <n v="2"/>
    <n v="15"/>
    <n v="0"/>
    <n v="10"/>
    <n v="2"/>
    <n v="3"/>
    <n v="0"/>
    <n v="2"/>
    <n v="1"/>
    <n v="4"/>
    <x v="1"/>
    <x v="0"/>
    <n v="2"/>
    <n v="3"/>
    <s v="Active"/>
    <x v="1"/>
    <x v="1"/>
    <n v="0"/>
  </r>
  <r>
    <n v="29"/>
    <s v="No"/>
    <s v="Travel_Rarely"/>
    <x v="0"/>
    <n v="2"/>
    <n v="4"/>
    <s v="Medical"/>
    <n v="4407"/>
    <x v="0"/>
    <n v="1"/>
    <x v="4"/>
    <s v="Divorced"/>
    <n v="26790"/>
    <n v="2"/>
    <n v="15"/>
    <n v="0"/>
    <n v="10"/>
    <n v="2"/>
    <n v="3"/>
    <n v="0"/>
    <n v="2"/>
    <n v="1"/>
    <n v="4"/>
    <x v="1"/>
    <x v="0"/>
    <n v="2"/>
    <n v="3"/>
    <s v="Active"/>
    <x v="1"/>
    <x v="1"/>
    <n v="0"/>
  </r>
  <r>
    <n v="42"/>
    <s v="No"/>
    <s v="Travel_Rarely"/>
    <x v="0"/>
    <n v="5"/>
    <n v="4"/>
    <s v="Medical"/>
    <n v="1466"/>
    <x v="1"/>
    <n v="1"/>
    <x v="3"/>
    <s v="Single"/>
    <n v="60290"/>
    <n v="3"/>
    <n v="17"/>
    <n v="1"/>
    <n v="10"/>
    <n v="5"/>
    <n v="3"/>
    <n v="0"/>
    <n v="2"/>
    <n v="1"/>
    <n v="4"/>
    <x v="3"/>
    <x v="0"/>
    <n v="3"/>
    <n v="3"/>
    <s v="Active"/>
    <x v="2"/>
    <x v="1"/>
    <n v="0"/>
  </r>
  <r>
    <n v="42"/>
    <s v="No"/>
    <s v="Travel_Rarely"/>
    <x v="0"/>
    <n v="5"/>
    <n v="4"/>
    <s v="Medical"/>
    <n v="2936"/>
    <x v="1"/>
    <n v="1"/>
    <x v="3"/>
    <s v="Single"/>
    <n v="60290"/>
    <n v="3"/>
    <n v="17"/>
    <n v="1"/>
    <n v="10"/>
    <n v="5"/>
    <n v="3"/>
    <n v="0"/>
    <n v="2"/>
    <n v="1"/>
    <n v="4"/>
    <x v="3"/>
    <x v="0"/>
    <n v="3"/>
    <n v="3"/>
    <s v="Active"/>
    <x v="2"/>
    <x v="1"/>
    <n v="0"/>
  </r>
  <r>
    <n v="42"/>
    <s v="No"/>
    <s v="Travel_Rarely"/>
    <x v="0"/>
    <n v="5"/>
    <n v="4"/>
    <s v="Medical"/>
    <n v="4406"/>
    <x v="1"/>
    <n v="1"/>
    <x v="3"/>
    <s v="Single"/>
    <n v="60290"/>
    <n v="3"/>
    <n v="17"/>
    <n v="1"/>
    <n v="10"/>
    <n v="5"/>
    <n v="3"/>
    <n v="0"/>
    <n v="2"/>
    <n v="1"/>
    <n v="4"/>
    <x v="3"/>
    <x v="0"/>
    <n v="3"/>
    <n v="3"/>
    <s v="Active"/>
    <x v="2"/>
    <x v="1"/>
    <n v="0"/>
  </r>
  <r>
    <n v="44"/>
    <s v="No"/>
    <s v="Travel_Rarely"/>
    <x v="0"/>
    <n v="22"/>
    <n v="3"/>
    <s v="Medical"/>
    <n v="374"/>
    <x v="1"/>
    <n v="1"/>
    <x v="4"/>
    <s v="Married"/>
    <n v="104530"/>
    <n v="2"/>
    <n v="11"/>
    <n v="1"/>
    <n v="10"/>
    <n v="2"/>
    <n v="3"/>
    <n v="0"/>
    <n v="2"/>
    <n v="1"/>
    <n v="1"/>
    <x v="1"/>
    <x v="2"/>
    <n v="3"/>
    <n v="3"/>
    <s v="Active"/>
    <x v="2"/>
    <x v="1"/>
    <n v="0"/>
  </r>
  <r>
    <n v="44"/>
    <s v="No"/>
    <s v="Travel_Rarely"/>
    <x v="0"/>
    <n v="22"/>
    <n v="3"/>
    <s v="Medical"/>
    <n v="1844"/>
    <x v="1"/>
    <n v="1"/>
    <x v="4"/>
    <s v="Married"/>
    <n v="104530"/>
    <n v="2"/>
    <n v="11"/>
    <n v="1"/>
    <n v="10"/>
    <n v="2"/>
    <n v="3"/>
    <n v="0"/>
    <n v="2"/>
    <n v="1"/>
    <n v="1"/>
    <x v="1"/>
    <x v="2"/>
    <n v="3"/>
    <n v="3"/>
    <s v="Active"/>
    <x v="2"/>
    <x v="1"/>
    <n v="0"/>
  </r>
  <r>
    <n v="44"/>
    <s v="No"/>
    <s v="Travel_Rarely"/>
    <x v="0"/>
    <n v="22"/>
    <n v="3"/>
    <s v="Medical"/>
    <n v="3314"/>
    <x v="1"/>
    <n v="1"/>
    <x v="4"/>
    <s v="Married"/>
    <n v="104530"/>
    <n v="2"/>
    <n v="11"/>
    <n v="1"/>
    <n v="10"/>
    <n v="2"/>
    <n v="3"/>
    <n v="0"/>
    <n v="2"/>
    <n v="1"/>
    <n v="1"/>
    <x v="1"/>
    <x v="2"/>
    <n v="3"/>
    <n v="3"/>
    <s v="Active"/>
    <x v="2"/>
    <x v="1"/>
    <n v="0"/>
  </r>
  <r>
    <n v="36"/>
    <s v="No"/>
    <s v="Travel_Rarely"/>
    <x v="0"/>
    <n v="2"/>
    <n v="2"/>
    <s v="Technical Degree"/>
    <n v="942"/>
    <x v="0"/>
    <n v="3"/>
    <x v="0"/>
    <s v="Married"/>
    <n v="199730"/>
    <n v="6"/>
    <n v="12"/>
    <n v="0"/>
    <n v="10"/>
    <n v="2"/>
    <n v="3"/>
    <n v="0"/>
    <n v="2"/>
    <n v="1"/>
    <n v="1"/>
    <x v="0"/>
    <x v="2"/>
    <n v="3"/>
    <n v="3"/>
    <s v="Active"/>
    <x v="2"/>
    <x v="1"/>
    <n v="0"/>
  </r>
  <r>
    <n v="36"/>
    <s v="No"/>
    <s v="Travel_Rarely"/>
    <x v="0"/>
    <n v="2"/>
    <n v="2"/>
    <s v="Technical Degree"/>
    <n v="2412"/>
    <x v="0"/>
    <n v="3"/>
    <x v="0"/>
    <s v="Married"/>
    <n v="199730"/>
    <n v="6"/>
    <n v="12"/>
    <n v="0"/>
    <n v="10"/>
    <n v="2"/>
    <n v="3"/>
    <n v="0"/>
    <n v="2"/>
    <n v="1"/>
    <n v="1"/>
    <x v="0"/>
    <x v="2"/>
    <n v="3"/>
    <n v="3"/>
    <s v="Active"/>
    <x v="2"/>
    <x v="1"/>
    <n v="0"/>
  </r>
  <r>
    <n v="36"/>
    <s v="No"/>
    <s v="Travel_Rarely"/>
    <x v="0"/>
    <n v="2"/>
    <n v="2"/>
    <s v="Technical Degree"/>
    <n v="3882"/>
    <x v="0"/>
    <n v="3"/>
    <x v="0"/>
    <s v="Married"/>
    <n v="199730"/>
    <n v="6"/>
    <n v="12"/>
    <n v="0"/>
    <n v="10"/>
    <n v="2"/>
    <n v="3"/>
    <n v="0"/>
    <n v="2"/>
    <n v="1"/>
    <n v="1"/>
    <x v="0"/>
    <x v="2"/>
    <n v="3"/>
    <n v="3"/>
    <s v="Active"/>
    <x v="2"/>
    <x v="1"/>
    <n v="0"/>
  </r>
  <r>
    <n v="34"/>
    <s v="Yes"/>
    <s v="Travel_Frequently"/>
    <x v="1"/>
    <n v="17"/>
    <n v="1"/>
    <s v="Marketing"/>
    <n v="183"/>
    <x v="0"/>
    <n v="1"/>
    <x v="1"/>
    <s v="Divorced"/>
    <n v="20010"/>
    <n v="9"/>
    <n v="22"/>
    <n v="1"/>
    <n v="11"/>
    <n v="5"/>
    <n v="3"/>
    <n v="0"/>
    <n v="2"/>
    <n v="1"/>
    <n v="2"/>
    <x v="3"/>
    <x v="0"/>
    <n v="4"/>
    <n v="4"/>
    <s v="Left"/>
    <x v="1"/>
    <x v="1"/>
    <n v="1"/>
  </r>
  <r>
    <n v="34"/>
    <s v="Yes"/>
    <s v="Travel_Frequently"/>
    <x v="1"/>
    <n v="17"/>
    <n v="1"/>
    <s v="Marketing"/>
    <n v="1653"/>
    <x v="0"/>
    <n v="1"/>
    <x v="1"/>
    <s v="Divorced"/>
    <n v="20010"/>
    <n v="9"/>
    <n v="22"/>
    <n v="1"/>
    <n v="11"/>
    <n v="5"/>
    <n v="3"/>
    <n v="0"/>
    <n v="2"/>
    <n v="1"/>
    <n v="2"/>
    <x v="3"/>
    <x v="0"/>
    <n v="4"/>
    <n v="4"/>
    <s v="Left"/>
    <x v="1"/>
    <x v="1"/>
    <n v="1"/>
  </r>
  <r>
    <n v="34"/>
    <s v="Yes"/>
    <s v="Travel_Frequently"/>
    <x v="1"/>
    <n v="17"/>
    <n v="1"/>
    <s v="Marketing"/>
    <n v="3123"/>
    <x v="0"/>
    <n v="1"/>
    <x v="1"/>
    <s v="Divorced"/>
    <n v="20010"/>
    <n v="9"/>
    <n v="22"/>
    <n v="1"/>
    <n v="11"/>
    <n v="5"/>
    <n v="3"/>
    <n v="0"/>
    <n v="2"/>
    <n v="1"/>
    <n v="2"/>
    <x v="3"/>
    <x v="0"/>
    <n v="4"/>
    <n v="4"/>
    <s v="Left"/>
    <x v="1"/>
    <x v="1"/>
    <n v="1"/>
  </r>
  <r>
    <n v="36"/>
    <s v="No"/>
    <s v="Travel_Rarely"/>
    <x v="0"/>
    <n v="24"/>
    <n v="3"/>
    <s v="Other"/>
    <n v="762"/>
    <x v="1"/>
    <n v="3"/>
    <x v="1"/>
    <s v="Married"/>
    <n v="63970"/>
    <n v="4"/>
    <n v="14"/>
    <n v="1"/>
    <n v="11"/>
    <n v="3"/>
    <n v="3"/>
    <n v="0"/>
    <n v="2"/>
    <n v="1"/>
    <n v="3"/>
    <x v="3"/>
    <x v="2"/>
    <n v="3"/>
    <n v="3"/>
    <s v="Active"/>
    <x v="2"/>
    <x v="1"/>
    <n v="0"/>
  </r>
  <r>
    <n v="36"/>
    <s v="No"/>
    <s v="Travel_Rarely"/>
    <x v="0"/>
    <n v="24"/>
    <n v="3"/>
    <s v="Other"/>
    <n v="2232"/>
    <x v="1"/>
    <n v="3"/>
    <x v="1"/>
    <s v="Married"/>
    <n v="63970"/>
    <n v="4"/>
    <n v="14"/>
    <n v="1"/>
    <n v="11"/>
    <n v="3"/>
    <n v="3"/>
    <n v="0"/>
    <n v="2"/>
    <n v="1"/>
    <n v="3"/>
    <x v="3"/>
    <x v="2"/>
    <n v="3"/>
    <n v="3"/>
    <s v="Active"/>
    <x v="2"/>
    <x v="1"/>
    <n v="0"/>
  </r>
  <r>
    <n v="36"/>
    <s v="No"/>
    <s v="Travel_Rarely"/>
    <x v="0"/>
    <n v="24"/>
    <n v="3"/>
    <s v="Other"/>
    <n v="3702"/>
    <x v="1"/>
    <n v="3"/>
    <x v="1"/>
    <s v="Married"/>
    <n v="63970"/>
    <n v="4"/>
    <n v="14"/>
    <n v="1"/>
    <n v="11"/>
    <n v="3"/>
    <n v="3"/>
    <n v="0"/>
    <n v="2"/>
    <n v="1"/>
    <n v="3"/>
    <x v="3"/>
    <x v="2"/>
    <n v="3"/>
    <n v="3"/>
    <s v="Active"/>
    <x v="2"/>
    <x v="1"/>
    <n v="0"/>
  </r>
  <r>
    <n v="36"/>
    <s v="No"/>
    <s v="Travel_Rarely"/>
    <x v="0"/>
    <n v="8"/>
    <n v="3"/>
    <s v="Life Sciences"/>
    <n v="254"/>
    <x v="0"/>
    <n v="2"/>
    <x v="3"/>
    <s v="Divorced"/>
    <n v="59150"/>
    <n v="2"/>
    <n v="13"/>
    <n v="1"/>
    <n v="13"/>
    <n v="3"/>
    <n v="3"/>
    <n v="0"/>
    <n v="2"/>
    <n v="1"/>
    <n v="2"/>
    <x v="2"/>
    <x v="0"/>
    <n v="2"/>
    <n v="3"/>
    <s v="Active"/>
    <x v="2"/>
    <x v="1"/>
    <n v="0"/>
  </r>
  <r>
    <n v="36"/>
    <s v="No"/>
    <s v="Travel_Rarely"/>
    <x v="0"/>
    <n v="8"/>
    <n v="3"/>
    <s v="Life Sciences"/>
    <n v="1724"/>
    <x v="0"/>
    <n v="2"/>
    <x v="3"/>
    <s v="Divorced"/>
    <n v="59150"/>
    <n v="2"/>
    <n v="13"/>
    <n v="1"/>
    <n v="13"/>
    <n v="3"/>
    <n v="3"/>
    <n v="0"/>
    <n v="2"/>
    <n v="1"/>
    <n v="2"/>
    <x v="2"/>
    <x v="0"/>
    <n v="2"/>
    <n v="3"/>
    <s v="Active"/>
    <x v="2"/>
    <x v="1"/>
    <n v="0"/>
  </r>
  <r>
    <n v="36"/>
    <s v="No"/>
    <s v="Travel_Rarely"/>
    <x v="0"/>
    <n v="8"/>
    <n v="3"/>
    <s v="Life Sciences"/>
    <n v="3194"/>
    <x v="0"/>
    <n v="2"/>
    <x v="3"/>
    <s v="Divorced"/>
    <n v="59150"/>
    <n v="2"/>
    <n v="13"/>
    <n v="1"/>
    <n v="13"/>
    <n v="3"/>
    <n v="3"/>
    <n v="0"/>
    <n v="2"/>
    <n v="1"/>
    <n v="2"/>
    <x v="2"/>
    <x v="0"/>
    <n v="2"/>
    <n v="3"/>
    <s v="Active"/>
    <x v="2"/>
    <x v="1"/>
    <n v="0"/>
  </r>
  <r>
    <n v="37"/>
    <s v="No"/>
    <s v="Travel_Rarely"/>
    <x v="0"/>
    <n v="22"/>
    <n v="5"/>
    <s v="Medical"/>
    <n v="1461"/>
    <x v="1"/>
    <n v="2"/>
    <x v="5"/>
    <s v="Married"/>
    <n v="30550"/>
    <n v="2"/>
    <n v="14"/>
    <n v="3"/>
    <n v="17"/>
    <n v="3"/>
    <n v="3"/>
    <n v="0"/>
    <n v="2"/>
    <n v="1"/>
    <n v="3"/>
    <x v="3"/>
    <x v="2"/>
    <n v="3"/>
    <n v="3"/>
    <s v="Active"/>
    <x v="2"/>
    <x v="1"/>
    <n v="0"/>
  </r>
  <r>
    <n v="37"/>
    <s v="No"/>
    <s v="Travel_Rarely"/>
    <x v="0"/>
    <n v="22"/>
    <n v="5"/>
    <s v="Medical"/>
    <n v="2931"/>
    <x v="1"/>
    <n v="2"/>
    <x v="5"/>
    <s v="Married"/>
    <n v="30550"/>
    <n v="2"/>
    <n v="14"/>
    <n v="3"/>
    <n v="17"/>
    <n v="3"/>
    <n v="3"/>
    <n v="0"/>
    <n v="2"/>
    <n v="1"/>
    <n v="3"/>
    <x v="3"/>
    <x v="2"/>
    <n v="3"/>
    <n v="3"/>
    <s v="Active"/>
    <x v="2"/>
    <x v="1"/>
    <n v="0"/>
  </r>
  <r>
    <n v="37"/>
    <s v="No"/>
    <s v="Travel_Rarely"/>
    <x v="0"/>
    <n v="22"/>
    <n v="5"/>
    <s v="Medical"/>
    <n v="4401"/>
    <x v="1"/>
    <n v="2"/>
    <x v="5"/>
    <s v="Married"/>
    <n v="30550"/>
    <n v="2"/>
    <n v="14"/>
    <n v="3"/>
    <n v="17"/>
    <n v="3"/>
    <n v="3"/>
    <n v="0"/>
    <n v="2"/>
    <n v="1"/>
    <n v="3"/>
    <x v="3"/>
    <x v="2"/>
    <n v="3"/>
    <n v="3"/>
    <s v="Active"/>
    <x v="2"/>
    <x v="1"/>
    <n v="0"/>
  </r>
  <r>
    <n v="48"/>
    <s v="No"/>
    <s v="Travel_Rarely"/>
    <x v="0"/>
    <n v="8"/>
    <n v="1"/>
    <s v="Medical"/>
    <n v="235"/>
    <x v="0"/>
    <n v="2"/>
    <x v="4"/>
    <s v="Married"/>
    <n v="53760"/>
    <n v="7"/>
    <n v="13"/>
    <n v="1"/>
    <n v="21"/>
    <n v="3"/>
    <n v="3"/>
    <n v="0"/>
    <n v="2"/>
    <n v="1"/>
    <n v="4"/>
    <x v="3"/>
    <x v="3"/>
    <n v="4"/>
    <n v="3"/>
    <s v="Active"/>
    <x v="3"/>
    <x v="1"/>
    <n v="0"/>
  </r>
  <r>
    <n v="48"/>
    <s v="No"/>
    <s v="Travel_Rarely"/>
    <x v="0"/>
    <n v="8"/>
    <n v="1"/>
    <s v="Medical"/>
    <n v="1705"/>
    <x v="0"/>
    <n v="2"/>
    <x v="4"/>
    <s v="Married"/>
    <n v="53760"/>
    <n v="7"/>
    <n v="13"/>
    <n v="1"/>
    <n v="21"/>
    <n v="3"/>
    <n v="3"/>
    <n v="0"/>
    <n v="2"/>
    <n v="1"/>
    <n v="4"/>
    <x v="3"/>
    <x v="3"/>
    <n v="4"/>
    <n v="3"/>
    <s v="Active"/>
    <x v="3"/>
    <x v="1"/>
    <n v="0"/>
  </r>
  <r>
    <n v="48"/>
    <s v="No"/>
    <s v="Travel_Rarely"/>
    <x v="0"/>
    <n v="8"/>
    <n v="1"/>
    <s v="Medical"/>
    <n v="3175"/>
    <x v="0"/>
    <n v="2"/>
    <x v="4"/>
    <s v="Married"/>
    <n v="53760"/>
    <n v="7"/>
    <n v="13"/>
    <n v="1"/>
    <n v="21"/>
    <n v="3"/>
    <n v="3"/>
    <n v="0"/>
    <n v="2"/>
    <n v="1"/>
    <n v="4"/>
    <x v="3"/>
    <x v="3"/>
    <n v="4"/>
    <n v="3"/>
    <s v="Active"/>
    <x v="3"/>
    <x v="1"/>
    <n v="0"/>
  </r>
  <r>
    <n v="46"/>
    <s v="No"/>
    <s v="Travel_Rarely"/>
    <x v="1"/>
    <n v="4"/>
    <n v="1"/>
    <s v="Technical Degree"/>
    <n v="172"/>
    <x v="0"/>
    <n v="1"/>
    <x v="4"/>
    <s v="Married"/>
    <n v="67120"/>
    <n v="6"/>
    <n v="21"/>
    <n v="1"/>
    <n v="26"/>
    <n v="3"/>
    <n v="3"/>
    <n v="0"/>
    <n v="1"/>
    <n v="1"/>
    <n v="1"/>
    <x v="0"/>
    <x v="3"/>
    <n v="2"/>
    <n v="4"/>
    <s v="Active"/>
    <x v="3"/>
    <x v="1"/>
    <n v="0"/>
  </r>
  <r>
    <n v="46"/>
    <s v="No"/>
    <s v="Travel_Rarely"/>
    <x v="1"/>
    <n v="4"/>
    <n v="1"/>
    <s v="Technical Degree"/>
    <n v="1642"/>
    <x v="0"/>
    <n v="1"/>
    <x v="4"/>
    <s v="Married"/>
    <n v="67120"/>
    <n v="6"/>
    <n v="21"/>
    <n v="1"/>
    <n v="26"/>
    <n v="3"/>
    <n v="3"/>
    <n v="0"/>
    <n v="1"/>
    <n v="1"/>
    <n v="1"/>
    <x v="0"/>
    <x v="3"/>
    <n v="2"/>
    <n v="4"/>
    <s v="Active"/>
    <x v="3"/>
    <x v="1"/>
    <n v="0"/>
  </r>
  <r>
    <n v="46"/>
    <s v="No"/>
    <s v="Travel_Rarely"/>
    <x v="1"/>
    <n v="4"/>
    <n v="1"/>
    <s v="Technical Degree"/>
    <n v="3112"/>
    <x v="0"/>
    <n v="1"/>
    <x v="4"/>
    <s v="Married"/>
    <n v="67120"/>
    <n v="6"/>
    <n v="21"/>
    <n v="1"/>
    <n v="26"/>
    <n v="3"/>
    <n v="3"/>
    <n v="0"/>
    <n v="1"/>
    <n v="1"/>
    <n v="1"/>
    <x v="0"/>
    <x v="3"/>
    <n v="2"/>
    <n v="4"/>
    <s v="Active"/>
    <x v="3"/>
    <x v="1"/>
    <n v="0"/>
  </r>
  <r>
    <n v="53"/>
    <s v="No"/>
    <s v="Non-Travel"/>
    <x v="0"/>
    <n v="10"/>
    <n v="4"/>
    <s v="Medical"/>
    <n v="1011"/>
    <x v="0"/>
    <n v="2"/>
    <x v="7"/>
    <s v="Married"/>
    <n v="20700"/>
    <n v="4"/>
    <n v="13"/>
    <n v="2"/>
    <n v="27"/>
    <n v="2"/>
    <n v="3"/>
    <n v="0"/>
    <n v="2"/>
    <n v="1"/>
    <n v="1"/>
    <x v="0"/>
    <x v="2"/>
    <n v="4"/>
    <n v="3"/>
    <s v="Active"/>
    <x v="3"/>
    <x v="1"/>
    <n v="0"/>
  </r>
  <r>
    <n v="53"/>
    <s v="No"/>
    <s v="Non-Travel"/>
    <x v="0"/>
    <n v="10"/>
    <n v="4"/>
    <s v="Medical"/>
    <n v="2481"/>
    <x v="0"/>
    <n v="2"/>
    <x v="7"/>
    <s v="Married"/>
    <n v="20700"/>
    <n v="4"/>
    <n v="13"/>
    <n v="2"/>
    <n v="27"/>
    <n v="2"/>
    <n v="3"/>
    <n v="0"/>
    <n v="2"/>
    <n v="1"/>
    <n v="1"/>
    <x v="0"/>
    <x v="2"/>
    <n v="4"/>
    <n v="3"/>
    <s v="Active"/>
    <x v="3"/>
    <x v="1"/>
    <n v="0"/>
  </r>
  <r>
    <n v="53"/>
    <s v="No"/>
    <s v="Non-Travel"/>
    <x v="0"/>
    <n v="10"/>
    <n v="4"/>
    <s v="Medical"/>
    <n v="3951"/>
    <x v="0"/>
    <n v="2"/>
    <x v="7"/>
    <s v="Married"/>
    <n v="20700"/>
    <n v="4"/>
    <n v="13"/>
    <n v="2"/>
    <n v="27"/>
    <n v="2"/>
    <n v="3"/>
    <n v="0"/>
    <n v="2"/>
    <n v="1"/>
    <n v="1"/>
    <x v="0"/>
    <x v="2"/>
    <n v="4"/>
    <n v="3"/>
    <s v="Active"/>
    <x v="3"/>
    <x v="1"/>
    <n v="0"/>
  </r>
  <r>
    <n v="29"/>
    <s v="Yes"/>
    <s v="Travel_Rarely"/>
    <x v="0"/>
    <n v="7"/>
    <n v="1"/>
    <s v="Life Sciences"/>
    <n v="1442"/>
    <x v="1"/>
    <n v="1"/>
    <x v="3"/>
    <s v="Single"/>
    <n v="21800"/>
    <n v="1"/>
    <n v="21"/>
    <n v="0"/>
    <n v="4"/>
    <n v="2"/>
    <n v="4"/>
    <n v="0"/>
    <n v="1"/>
    <n v="1"/>
    <n v="3"/>
    <x v="1"/>
    <x v="2"/>
    <n v="3"/>
    <n v="4"/>
    <s v="Left"/>
    <x v="1"/>
    <x v="1"/>
    <n v="1"/>
  </r>
  <r>
    <n v="29"/>
    <s v="Yes"/>
    <s v="Travel_Rarely"/>
    <x v="0"/>
    <n v="7"/>
    <n v="1"/>
    <s v="Life Sciences"/>
    <n v="2912"/>
    <x v="1"/>
    <n v="1"/>
    <x v="3"/>
    <s v="Single"/>
    <n v="21800"/>
    <n v="1"/>
    <n v="21"/>
    <n v="0"/>
    <n v="4"/>
    <n v="2"/>
    <n v="4"/>
    <n v="0"/>
    <n v="1"/>
    <n v="1"/>
    <n v="3"/>
    <x v="1"/>
    <x v="2"/>
    <n v="3"/>
    <n v="4"/>
    <s v="Left"/>
    <x v="1"/>
    <x v="1"/>
    <n v="1"/>
  </r>
  <r>
    <n v="29"/>
    <s v="Yes"/>
    <s v="Travel_Rarely"/>
    <x v="0"/>
    <n v="7"/>
    <n v="1"/>
    <s v="Life Sciences"/>
    <n v="4382"/>
    <x v="1"/>
    <n v="1"/>
    <x v="3"/>
    <s v="Single"/>
    <n v="21800"/>
    <n v="1"/>
    <n v="21"/>
    <n v="0"/>
    <n v="4"/>
    <n v="2"/>
    <n v="4"/>
    <n v="0"/>
    <n v="1"/>
    <n v="1"/>
    <n v="3"/>
    <x v="1"/>
    <x v="2"/>
    <n v="3"/>
    <n v="4"/>
    <s v="Left"/>
    <x v="1"/>
    <x v="1"/>
    <n v="1"/>
  </r>
  <r>
    <n v="28"/>
    <s v="No"/>
    <s v="Travel_Rarely"/>
    <x v="1"/>
    <n v="24"/>
    <n v="5"/>
    <s v="Life Sciences"/>
    <n v="402"/>
    <x v="1"/>
    <n v="1"/>
    <x v="3"/>
    <s v="Single"/>
    <n v="23280"/>
    <n v="1"/>
    <n v="11"/>
    <n v="2"/>
    <n v="4"/>
    <n v="3"/>
    <n v="4"/>
    <n v="0"/>
    <n v="2"/>
    <n v="1"/>
    <n v="1"/>
    <x v="1"/>
    <x v="0"/>
    <n v="3"/>
    <n v="3"/>
    <s v="Active"/>
    <x v="1"/>
    <x v="1"/>
    <n v="0"/>
  </r>
  <r>
    <n v="28"/>
    <s v="No"/>
    <s v="Travel_Rarely"/>
    <x v="1"/>
    <n v="24"/>
    <n v="5"/>
    <s v="Life Sciences"/>
    <n v="1872"/>
    <x v="1"/>
    <n v="1"/>
    <x v="3"/>
    <s v="Single"/>
    <n v="23280"/>
    <n v="1"/>
    <n v="11"/>
    <n v="2"/>
    <n v="4"/>
    <n v="3"/>
    <n v="4"/>
    <n v="0"/>
    <n v="2"/>
    <n v="1"/>
    <n v="1"/>
    <x v="1"/>
    <x v="0"/>
    <n v="3"/>
    <n v="3"/>
    <s v="Active"/>
    <x v="1"/>
    <x v="1"/>
    <n v="0"/>
  </r>
  <r>
    <n v="28"/>
    <s v="No"/>
    <s v="Travel_Rarely"/>
    <x v="1"/>
    <n v="24"/>
    <n v="5"/>
    <s v="Life Sciences"/>
    <n v="3342"/>
    <x v="1"/>
    <n v="1"/>
    <x v="3"/>
    <s v="Single"/>
    <n v="23280"/>
    <n v="1"/>
    <n v="11"/>
    <n v="2"/>
    <n v="4"/>
    <n v="3"/>
    <n v="4"/>
    <n v="0"/>
    <n v="2"/>
    <n v="1"/>
    <n v="1"/>
    <x v="1"/>
    <x v="0"/>
    <n v="3"/>
    <n v="3"/>
    <s v="Active"/>
    <x v="1"/>
    <x v="1"/>
    <n v="0"/>
  </r>
  <r>
    <n v="41"/>
    <s v="Yes"/>
    <s v="Travel_Rarely"/>
    <x v="0"/>
    <n v="18"/>
    <n v="4"/>
    <s v="Life Sciences"/>
    <n v="1395"/>
    <x v="0"/>
    <n v="5"/>
    <x v="4"/>
    <s v="Single"/>
    <n v="53470"/>
    <n v="1"/>
    <n v="24"/>
    <n v="1"/>
    <n v="4"/>
    <n v="1"/>
    <n v="4"/>
    <n v="0"/>
    <n v="2"/>
    <n v="1"/>
    <n v="2"/>
    <x v="2"/>
    <x v="2"/>
    <n v="3"/>
    <n v="4"/>
    <s v="Left"/>
    <x v="2"/>
    <x v="1"/>
    <n v="1"/>
  </r>
  <r>
    <n v="41"/>
    <s v="Yes"/>
    <s v="Travel_Rarely"/>
    <x v="0"/>
    <n v="18"/>
    <n v="4"/>
    <s v="Life Sciences"/>
    <n v="2865"/>
    <x v="0"/>
    <n v="5"/>
    <x v="4"/>
    <s v="Single"/>
    <n v="53470"/>
    <n v="1"/>
    <n v="24"/>
    <n v="1"/>
    <n v="4"/>
    <n v="1"/>
    <n v="4"/>
    <n v="0"/>
    <n v="2"/>
    <n v="1"/>
    <n v="2"/>
    <x v="2"/>
    <x v="2"/>
    <n v="3"/>
    <n v="4"/>
    <s v="Left"/>
    <x v="2"/>
    <x v="1"/>
    <n v="1"/>
  </r>
  <r>
    <n v="41"/>
    <s v="Yes"/>
    <s v="Travel_Rarely"/>
    <x v="0"/>
    <n v="18"/>
    <n v="4"/>
    <s v="Life Sciences"/>
    <n v="4335"/>
    <x v="0"/>
    <n v="5"/>
    <x v="4"/>
    <s v="Single"/>
    <n v="53470"/>
    <n v="1"/>
    <n v="24"/>
    <n v="1"/>
    <n v="4"/>
    <n v="1"/>
    <n v="4"/>
    <n v="0"/>
    <n v="2"/>
    <n v="1"/>
    <n v="2"/>
    <x v="2"/>
    <x v="2"/>
    <n v="3"/>
    <n v="4"/>
    <s v="Left"/>
    <x v="2"/>
    <x v="1"/>
    <n v="1"/>
  </r>
  <r>
    <n v="23"/>
    <s v="No"/>
    <s v="Travel_Rarely"/>
    <x v="0"/>
    <n v="20"/>
    <n v="4"/>
    <s v="Life Sciences"/>
    <n v="88"/>
    <x v="0"/>
    <n v="1"/>
    <x v="5"/>
    <s v="Divorced"/>
    <n v="53990"/>
    <n v="1"/>
    <n v="23"/>
    <n v="0"/>
    <n v="4"/>
    <n v="2"/>
    <n v="4"/>
    <n v="0"/>
    <n v="2"/>
    <n v="1"/>
    <n v="3"/>
    <x v="1"/>
    <x v="2"/>
    <n v="2"/>
    <n v="4"/>
    <s v="Active"/>
    <x v="0"/>
    <x v="1"/>
    <n v="0"/>
  </r>
  <r>
    <n v="23"/>
    <s v="No"/>
    <s v="Travel_Rarely"/>
    <x v="0"/>
    <n v="20"/>
    <n v="4"/>
    <s v="Life Sciences"/>
    <n v="1558"/>
    <x v="0"/>
    <n v="1"/>
    <x v="5"/>
    <s v="Divorced"/>
    <n v="53990"/>
    <n v="1"/>
    <n v="23"/>
    <n v="0"/>
    <n v="4"/>
    <n v="2"/>
    <n v="4"/>
    <n v="0"/>
    <n v="2"/>
    <n v="1"/>
    <n v="3"/>
    <x v="1"/>
    <x v="2"/>
    <n v="2"/>
    <n v="4"/>
    <s v="Active"/>
    <x v="0"/>
    <x v="1"/>
    <n v="0"/>
  </r>
  <r>
    <n v="23"/>
    <s v="No"/>
    <s v="Travel_Rarely"/>
    <x v="0"/>
    <n v="20"/>
    <n v="4"/>
    <s v="Life Sciences"/>
    <n v="3028"/>
    <x v="0"/>
    <n v="1"/>
    <x v="5"/>
    <s v="Divorced"/>
    <n v="53990"/>
    <n v="1"/>
    <n v="23"/>
    <n v="0"/>
    <n v="4"/>
    <n v="2"/>
    <n v="4"/>
    <n v="0"/>
    <n v="2"/>
    <n v="1"/>
    <n v="3"/>
    <x v="1"/>
    <x v="2"/>
    <n v="2"/>
    <n v="4"/>
    <s v="Active"/>
    <x v="0"/>
    <x v="1"/>
    <n v="0"/>
  </r>
  <r>
    <n v="29"/>
    <s v="No"/>
    <s v="Non-Travel"/>
    <x v="1"/>
    <n v="22"/>
    <n v="4"/>
    <s v="Marketing"/>
    <n v="92"/>
    <x v="0"/>
    <n v="2"/>
    <x v="8"/>
    <s v="Married"/>
    <n v="57360"/>
    <n v="1"/>
    <n v="22"/>
    <n v="0"/>
    <n v="4"/>
    <n v="1"/>
    <n v="4"/>
    <n v="0"/>
    <n v="2"/>
    <n v="1"/>
    <n v="4"/>
    <x v="0"/>
    <x v="2"/>
    <n v="2"/>
    <n v="4"/>
    <s v="Active"/>
    <x v="1"/>
    <x v="1"/>
    <n v="0"/>
  </r>
  <r>
    <n v="29"/>
    <s v="No"/>
    <s v="Non-Travel"/>
    <x v="1"/>
    <n v="22"/>
    <n v="4"/>
    <s v="Marketing"/>
    <n v="1562"/>
    <x v="0"/>
    <n v="2"/>
    <x v="8"/>
    <s v="Married"/>
    <n v="57360"/>
    <n v="1"/>
    <n v="22"/>
    <n v="0"/>
    <n v="4"/>
    <n v="1"/>
    <n v="4"/>
    <n v="0"/>
    <n v="2"/>
    <n v="1"/>
    <n v="4"/>
    <x v="0"/>
    <x v="2"/>
    <n v="2"/>
    <n v="4"/>
    <s v="Active"/>
    <x v="1"/>
    <x v="1"/>
    <n v="0"/>
  </r>
  <r>
    <n v="29"/>
    <s v="No"/>
    <s v="Non-Travel"/>
    <x v="1"/>
    <n v="22"/>
    <n v="4"/>
    <s v="Marketing"/>
    <n v="3032"/>
    <x v="0"/>
    <n v="2"/>
    <x v="8"/>
    <s v="Married"/>
    <n v="57360"/>
    <n v="1"/>
    <n v="22"/>
    <n v="0"/>
    <n v="4"/>
    <n v="1"/>
    <n v="4"/>
    <n v="0"/>
    <n v="2"/>
    <n v="1"/>
    <n v="4"/>
    <x v="0"/>
    <x v="2"/>
    <n v="2"/>
    <n v="4"/>
    <s v="Active"/>
    <x v="1"/>
    <x v="1"/>
    <n v="0"/>
  </r>
  <r>
    <n v="31"/>
    <s v="No"/>
    <s v="Travel_Frequently"/>
    <x v="0"/>
    <n v="5"/>
    <n v="2"/>
    <s v="Technical Degree"/>
    <n v="469"/>
    <x v="0"/>
    <n v="2"/>
    <x v="0"/>
    <s v="Married"/>
    <n v="65020"/>
    <n v="1"/>
    <n v="12"/>
    <n v="0"/>
    <n v="4"/>
    <n v="3"/>
    <n v="4"/>
    <n v="0"/>
    <n v="3"/>
    <n v="1"/>
    <n v="3"/>
    <x v="3"/>
    <x v="0"/>
    <n v="3"/>
    <n v="3"/>
    <s v="Active"/>
    <x v="1"/>
    <x v="1"/>
    <n v="0"/>
  </r>
  <r>
    <n v="31"/>
    <s v="No"/>
    <s v="Travel_Frequently"/>
    <x v="0"/>
    <n v="5"/>
    <n v="2"/>
    <s v="Technical Degree"/>
    <n v="1939"/>
    <x v="0"/>
    <n v="2"/>
    <x v="0"/>
    <s v="Married"/>
    <n v="65020"/>
    <n v="1"/>
    <n v="12"/>
    <n v="0"/>
    <n v="4"/>
    <n v="3"/>
    <n v="4"/>
    <n v="0"/>
    <n v="3"/>
    <n v="1"/>
    <n v="3"/>
    <x v="3"/>
    <x v="0"/>
    <n v="3"/>
    <n v="3"/>
    <s v="Active"/>
    <x v="1"/>
    <x v="1"/>
    <n v="0"/>
  </r>
  <r>
    <n v="31"/>
    <s v="No"/>
    <s v="Travel_Frequently"/>
    <x v="0"/>
    <n v="5"/>
    <n v="2"/>
    <s v="Technical Degree"/>
    <n v="3409"/>
    <x v="0"/>
    <n v="2"/>
    <x v="0"/>
    <s v="Married"/>
    <n v="65020"/>
    <n v="1"/>
    <n v="12"/>
    <n v="0"/>
    <n v="4"/>
    <n v="3"/>
    <n v="4"/>
    <n v="0"/>
    <n v="3"/>
    <n v="1"/>
    <n v="3"/>
    <x v="3"/>
    <x v="0"/>
    <n v="3"/>
    <n v="3"/>
    <s v="Active"/>
    <x v="1"/>
    <x v="1"/>
    <n v="0"/>
  </r>
  <r>
    <n v="38"/>
    <s v="No"/>
    <s v="Travel_Frequently"/>
    <x v="0"/>
    <n v="7"/>
    <n v="3"/>
    <s v="Medical"/>
    <n v="725"/>
    <x v="1"/>
    <n v="2"/>
    <x v="6"/>
    <s v="Divorced"/>
    <n v="76250"/>
    <n v="1"/>
    <n v="15"/>
    <n v="0"/>
    <n v="4"/>
    <n v="2"/>
    <n v="4"/>
    <n v="0"/>
    <n v="3"/>
    <n v="1"/>
    <n v="4"/>
    <x v="0"/>
    <x v="0"/>
    <n v="2"/>
    <n v="3"/>
    <s v="Active"/>
    <x v="2"/>
    <x v="1"/>
    <n v="0"/>
  </r>
  <r>
    <n v="38"/>
    <s v="No"/>
    <s v="Travel_Frequently"/>
    <x v="0"/>
    <n v="7"/>
    <n v="3"/>
    <s v="Medical"/>
    <n v="2195"/>
    <x v="1"/>
    <n v="2"/>
    <x v="6"/>
    <s v="Divorced"/>
    <n v="76250"/>
    <n v="1"/>
    <n v="15"/>
    <n v="0"/>
    <n v="4"/>
    <n v="2"/>
    <n v="4"/>
    <n v="0"/>
    <n v="3"/>
    <n v="1"/>
    <n v="4"/>
    <x v="0"/>
    <x v="0"/>
    <n v="2"/>
    <n v="3"/>
    <s v="Active"/>
    <x v="2"/>
    <x v="1"/>
    <n v="0"/>
  </r>
  <r>
    <n v="38"/>
    <s v="No"/>
    <s v="Travel_Frequently"/>
    <x v="0"/>
    <n v="7"/>
    <n v="3"/>
    <s v="Medical"/>
    <n v="3665"/>
    <x v="1"/>
    <n v="2"/>
    <x v="6"/>
    <s v="Divorced"/>
    <n v="76250"/>
    <n v="1"/>
    <n v="15"/>
    <n v="0"/>
    <n v="4"/>
    <n v="2"/>
    <n v="4"/>
    <n v="0"/>
    <n v="3"/>
    <n v="1"/>
    <n v="4"/>
    <x v="0"/>
    <x v="0"/>
    <n v="2"/>
    <n v="3"/>
    <s v="Active"/>
    <x v="2"/>
    <x v="1"/>
    <n v="0"/>
  </r>
  <r>
    <n v="35"/>
    <s v="Yes"/>
    <s v="Travel_Rarely"/>
    <x v="1"/>
    <n v="24"/>
    <n v="3"/>
    <s v="Medical"/>
    <n v="468"/>
    <x v="0"/>
    <n v="3"/>
    <x v="7"/>
    <s v="Divorced"/>
    <n v="20700"/>
    <n v="1"/>
    <n v="13"/>
    <n v="3"/>
    <n v="5"/>
    <n v="1"/>
    <n v="4"/>
    <n v="0"/>
    <n v="2"/>
    <n v="1"/>
    <n v="3"/>
    <x v="2"/>
    <x v="3"/>
    <n v="2"/>
    <n v="3"/>
    <s v="Left"/>
    <x v="2"/>
    <x v="1"/>
    <n v="1"/>
  </r>
  <r>
    <n v="35"/>
    <s v="Yes"/>
    <s v="Travel_Rarely"/>
    <x v="1"/>
    <n v="24"/>
    <n v="3"/>
    <s v="Medical"/>
    <n v="1938"/>
    <x v="0"/>
    <n v="3"/>
    <x v="7"/>
    <s v="Divorced"/>
    <n v="20700"/>
    <n v="1"/>
    <n v="13"/>
    <n v="3"/>
    <n v="5"/>
    <n v="1"/>
    <n v="4"/>
    <n v="0"/>
    <n v="2"/>
    <n v="1"/>
    <n v="3"/>
    <x v="2"/>
    <x v="3"/>
    <n v="2"/>
    <n v="3"/>
    <s v="Left"/>
    <x v="2"/>
    <x v="1"/>
    <n v="1"/>
  </r>
  <r>
    <n v="35"/>
    <s v="Yes"/>
    <s v="Travel_Rarely"/>
    <x v="1"/>
    <n v="24"/>
    <n v="3"/>
    <s v="Medical"/>
    <n v="3408"/>
    <x v="0"/>
    <n v="3"/>
    <x v="7"/>
    <s v="Divorced"/>
    <n v="20700"/>
    <n v="1"/>
    <n v="13"/>
    <n v="3"/>
    <n v="5"/>
    <n v="1"/>
    <n v="4"/>
    <n v="0"/>
    <n v="2"/>
    <n v="1"/>
    <n v="3"/>
    <x v="2"/>
    <x v="3"/>
    <n v="2"/>
    <n v="3"/>
    <s v="Left"/>
    <x v="2"/>
    <x v="1"/>
    <n v="1"/>
  </r>
  <r>
    <n v="27"/>
    <s v="Yes"/>
    <s v="Travel_Rarely"/>
    <x v="1"/>
    <n v="27"/>
    <n v="3"/>
    <s v="Life Sciences"/>
    <n v="238"/>
    <x v="0"/>
    <n v="2"/>
    <x v="3"/>
    <s v="Divorced"/>
    <n v="22930"/>
    <n v="0"/>
    <n v="18"/>
    <n v="0"/>
    <n v="5"/>
    <n v="0"/>
    <n v="4"/>
    <n v="0"/>
    <n v="2"/>
    <n v="1"/>
    <n v="3"/>
    <x v="3"/>
    <x v="0"/>
    <n v="3"/>
    <n v="3"/>
    <s v="Left"/>
    <x v="1"/>
    <x v="1"/>
    <n v="1"/>
  </r>
  <r>
    <n v="27"/>
    <s v="Yes"/>
    <s v="Travel_Rarely"/>
    <x v="1"/>
    <n v="27"/>
    <n v="3"/>
    <s v="Life Sciences"/>
    <n v="1708"/>
    <x v="0"/>
    <n v="2"/>
    <x v="3"/>
    <s v="Divorced"/>
    <n v="22930"/>
    <n v="0"/>
    <n v="18"/>
    <n v="0"/>
    <n v="5"/>
    <n v="0"/>
    <n v="4"/>
    <n v="0"/>
    <n v="2"/>
    <n v="1"/>
    <n v="3"/>
    <x v="3"/>
    <x v="0"/>
    <n v="3"/>
    <n v="3"/>
    <s v="Left"/>
    <x v="1"/>
    <x v="1"/>
    <n v="1"/>
  </r>
  <r>
    <n v="27"/>
    <s v="Yes"/>
    <s v="Travel_Rarely"/>
    <x v="1"/>
    <n v="27"/>
    <n v="3"/>
    <s v="Life Sciences"/>
    <n v="3178"/>
    <x v="0"/>
    <n v="2"/>
    <x v="3"/>
    <s v="Divorced"/>
    <n v="22930"/>
    <n v="0"/>
    <n v="18"/>
    <n v="0"/>
    <n v="5"/>
    <n v="0"/>
    <n v="4"/>
    <n v="0"/>
    <n v="2"/>
    <n v="1"/>
    <n v="3"/>
    <x v="3"/>
    <x v="0"/>
    <n v="3"/>
    <n v="3"/>
    <s v="Left"/>
    <x v="1"/>
    <x v="1"/>
    <n v="1"/>
  </r>
  <r>
    <n v="33"/>
    <s v="No"/>
    <s v="Travel_Frequently"/>
    <x v="2"/>
    <n v="10"/>
    <n v="3"/>
    <s v="Medical"/>
    <n v="790"/>
    <x v="1"/>
    <n v="2"/>
    <x v="0"/>
    <s v="Married"/>
    <n v="27000"/>
    <n v="0"/>
    <n v="14"/>
    <n v="3"/>
    <n v="5"/>
    <n v="2"/>
    <n v="4"/>
    <n v="0"/>
    <n v="3"/>
    <n v="1"/>
    <n v="4"/>
    <x v="3"/>
    <x v="0"/>
    <n v="3"/>
    <n v="3"/>
    <s v="Active"/>
    <x v="1"/>
    <x v="1"/>
    <n v="0"/>
  </r>
  <r>
    <n v="33"/>
    <s v="No"/>
    <s v="Travel_Frequently"/>
    <x v="2"/>
    <n v="10"/>
    <n v="3"/>
    <s v="Medical"/>
    <n v="2260"/>
    <x v="1"/>
    <n v="2"/>
    <x v="0"/>
    <s v="Married"/>
    <n v="27000"/>
    <n v="0"/>
    <n v="14"/>
    <n v="3"/>
    <n v="5"/>
    <n v="2"/>
    <n v="4"/>
    <n v="0"/>
    <n v="3"/>
    <n v="1"/>
    <n v="4"/>
    <x v="3"/>
    <x v="0"/>
    <n v="3"/>
    <n v="3"/>
    <s v="Active"/>
    <x v="1"/>
    <x v="1"/>
    <n v="0"/>
  </r>
  <r>
    <n v="33"/>
    <s v="No"/>
    <s v="Travel_Frequently"/>
    <x v="2"/>
    <n v="10"/>
    <n v="3"/>
    <s v="Medical"/>
    <n v="3730"/>
    <x v="1"/>
    <n v="2"/>
    <x v="0"/>
    <s v="Married"/>
    <n v="27000"/>
    <n v="0"/>
    <n v="14"/>
    <n v="3"/>
    <n v="5"/>
    <n v="2"/>
    <n v="4"/>
    <n v="0"/>
    <n v="3"/>
    <n v="1"/>
    <n v="4"/>
    <x v="3"/>
    <x v="0"/>
    <n v="3"/>
    <n v="3"/>
    <s v="Active"/>
    <x v="1"/>
    <x v="1"/>
    <n v="0"/>
  </r>
  <r>
    <n v="23"/>
    <s v="No"/>
    <s v="Travel_Rarely"/>
    <x v="1"/>
    <n v="13"/>
    <n v="3"/>
    <s v="Marketing"/>
    <n v="293"/>
    <x v="0"/>
    <n v="5"/>
    <x v="0"/>
    <s v="Married"/>
    <n v="42210"/>
    <n v="1"/>
    <n v="11"/>
    <n v="1"/>
    <n v="5"/>
    <n v="4"/>
    <n v="4"/>
    <n v="0"/>
    <n v="2"/>
    <n v="1"/>
    <n v="2"/>
    <x v="3"/>
    <x v="1"/>
    <n v="3"/>
    <n v="3"/>
    <s v="Active"/>
    <x v="0"/>
    <x v="1"/>
    <n v="0"/>
  </r>
  <r>
    <n v="23"/>
    <s v="No"/>
    <s v="Travel_Rarely"/>
    <x v="1"/>
    <n v="13"/>
    <n v="3"/>
    <s v="Marketing"/>
    <n v="1763"/>
    <x v="0"/>
    <n v="5"/>
    <x v="0"/>
    <s v="Married"/>
    <n v="42210"/>
    <n v="1"/>
    <n v="11"/>
    <n v="1"/>
    <n v="5"/>
    <n v="4"/>
    <n v="4"/>
    <n v="0"/>
    <n v="2"/>
    <n v="1"/>
    <n v="2"/>
    <x v="3"/>
    <x v="1"/>
    <n v="3"/>
    <n v="3"/>
    <s v="Active"/>
    <x v="0"/>
    <x v="1"/>
    <n v="0"/>
  </r>
  <r>
    <n v="23"/>
    <s v="No"/>
    <s v="Travel_Rarely"/>
    <x v="1"/>
    <n v="13"/>
    <n v="3"/>
    <s v="Marketing"/>
    <n v="3233"/>
    <x v="0"/>
    <n v="5"/>
    <x v="0"/>
    <s v="Married"/>
    <n v="42210"/>
    <n v="1"/>
    <n v="11"/>
    <n v="1"/>
    <n v="5"/>
    <n v="4"/>
    <n v="4"/>
    <n v="0"/>
    <n v="2"/>
    <n v="1"/>
    <n v="2"/>
    <x v="3"/>
    <x v="1"/>
    <n v="3"/>
    <n v="3"/>
    <s v="Active"/>
    <x v="0"/>
    <x v="1"/>
    <n v="0"/>
  </r>
  <r>
    <n v="28"/>
    <s v="No"/>
    <s v="Travel_Frequently"/>
    <x v="0"/>
    <n v="2"/>
    <n v="3"/>
    <s v="Other"/>
    <n v="664"/>
    <x v="1"/>
    <n v="1"/>
    <x v="2"/>
    <s v="Single"/>
    <n v="55770"/>
    <n v="0"/>
    <n v="19"/>
    <n v="0"/>
    <n v="5"/>
    <n v="3"/>
    <n v="4"/>
    <n v="0"/>
    <n v="2"/>
    <n v="1"/>
    <n v="4"/>
    <x v="0"/>
    <x v="2"/>
    <n v="3"/>
    <n v="3"/>
    <s v="Active"/>
    <x v="1"/>
    <x v="1"/>
    <n v="0"/>
  </r>
  <r>
    <n v="28"/>
    <s v="No"/>
    <s v="Travel_Frequently"/>
    <x v="0"/>
    <n v="2"/>
    <n v="3"/>
    <s v="Other"/>
    <n v="2134"/>
    <x v="1"/>
    <n v="1"/>
    <x v="2"/>
    <s v="Single"/>
    <n v="55770"/>
    <n v="0"/>
    <n v="19"/>
    <n v="0"/>
    <n v="5"/>
    <n v="3"/>
    <n v="4"/>
    <n v="0"/>
    <n v="2"/>
    <n v="1"/>
    <n v="4"/>
    <x v="0"/>
    <x v="2"/>
    <n v="3"/>
    <n v="3"/>
    <s v="Active"/>
    <x v="1"/>
    <x v="1"/>
    <n v="0"/>
  </r>
  <r>
    <n v="28"/>
    <s v="No"/>
    <s v="Travel_Frequently"/>
    <x v="0"/>
    <n v="2"/>
    <n v="3"/>
    <s v="Other"/>
    <n v="3604"/>
    <x v="1"/>
    <n v="1"/>
    <x v="2"/>
    <s v="Single"/>
    <n v="55770"/>
    <n v="0"/>
    <n v="19"/>
    <n v="0"/>
    <n v="5"/>
    <n v="3"/>
    <n v="4"/>
    <n v="0"/>
    <n v="2"/>
    <n v="1"/>
    <n v="4"/>
    <x v="0"/>
    <x v="2"/>
    <n v="3"/>
    <n v="3"/>
    <s v="Active"/>
    <x v="1"/>
    <x v="1"/>
    <n v="0"/>
  </r>
  <r>
    <n v="26"/>
    <s v="No"/>
    <s v="Travel_Rarely"/>
    <x v="0"/>
    <n v="11"/>
    <n v="4"/>
    <s v="Medical"/>
    <n v="1207"/>
    <x v="0"/>
    <n v="2"/>
    <x v="2"/>
    <s v="Single"/>
    <n v="92780"/>
    <n v="0"/>
    <n v="20"/>
    <n v="0"/>
    <n v="5"/>
    <n v="3"/>
    <n v="4"/>
    <n v="0"/>
    <n v="0"/>
    <n v="1"/>
    <n v="4"/>
    <x v="0"/>
    <x v="0"/>
    <n v="3"/>
    <n v="4"/>
    <s v="Active"/>
    <x v="1"/>
    <x v="1"/>
    <n v="0"/>
  </r>
  <r>
    <n v="26"/>
    <s v="No"/>
    <s v="Travel_Rarely"/>
    <x v="0"/>
    <n v="11"/>
    <n v="4"/>
    <s v="Medical"/>
    <n v="2677"/>
    <x v="0"/>
    <n v="2"/>
    <x v="2"/>
    <s v="Single"/>
    <n v="92780"/>
    <n v="0"/>
    <n v="20"/>
    <n v="0"/>
    <n v="5"/>
    <n v="3"/>
    <n v="4"/>
    <n v="0"/>
    <n v="0"/>
    <n v="1"/>
    <n v="4"/>
    <x v="0"/>
    <x v="0"/>
    <n v="3"/>
    <n v="4"/>
    <s v="Active"/>
    <x v="1"/>
    <x v="1"/>
    <n v="0"/>
  </r>
  <r>
    <n v="26"/>
    <s v="No"/>
    <s v="Travel_Rarely"/>
    <x v="0"/>
    <n v="11"/>
    <n v="4"/>
    <s v="Medical"/>
    <n v="4147"/>
    <x v="0"/>
    <n v="2"/>
    <x v="2"/>
    <s v="Single"/>
    <n v="92780"/>
    <n v="0"/>
    <n v="20"/>
    <n v="0"/>
    <n v="5"/>
    <n v="3"/>
    <n v="4"/>
    <n v="0"/>
    <n v="0"/>
    <n v="1"/>
    <n v="4"/>
    <x v="0"/>
    <x v="0"/>
    <n v="3"/>
    <n v="4"/>
    <s v="Active"/>
    <x v="1"/>
    <x v="1"/>
    <n v="0"/>
  </r>
  <r>
    <n v="40"/>
    <s v="No"/>
    <s v="Non-Travel"/>
    <x v="0"/>
    <n v="1"/>
    <n v="1"/>
    <s v="Life Sciences"/>
    <n v="700"/>
    <x v="0"/>
    <n v="1"/>
    <x v="4"/>
    <s v="Divorced"/>
    <n v="42860"/>
    <n v="9"/>
    <n v="15"/>
    <n v="0"/>
    <n v="6"/>
    <n v="6"/>
    <n v="4"/>
    <n v="0"/>
    <n v="0"/>
    <n v="1"/>
    <n v="3"/>
    <x v="0"/>
    <x v="0"/>
    <n v="3"/>
    <n v="3"/>
    <s v="Active"/>
    <x v="2"/>
    <x v="1"/>
    <n v="0"/>
  </r>
  <r>
    <n v="40"/>
    <s v="No"/>
    <s v="Non-Travel"/>
    <x v="0"/>
    <n v="1"/>
    <n v="1"/>
    <s v="Life Sciences"/>
    <n v="2170"/>
    <x v="0"/>
    <n v="1"/>
    <x v="4"/>
    <s v="Divorced"/>
    <n v="42860"/>
    <n v="9"/>
    <n v="15"/>
    <n v="0"/>
    <n v="6"/>
    <n v="6"/>
    <n v="4"/>
    <n v="0"/>
    <n v="0"/>
    <n v="1"/>
    <n v="3"/>
    <x v="0"/>
    <x v="0"/>
    <n v="3"/>
    <n v="3"/>
    <s v="Active"/>
    <x v="2"/>
    <x v="1"/>
    <n v="0"/>
  </r>
  <r>
    <n v="40"/>
    <s v="No"/>
    <s v="Non-Travel"/>
    <x v="0"/>
    <n v="1"/>
    <n v="1"/>
    <s v="Life Sciences"/>
    <n v="3640"/>
    <x v="0"/>
    <n v="1"/>
    <x v="4"/>
    <s v="Divorced"/>
    <n v="42860"/>
    <n v="9"/>
    <n v="15"/>
    <n v="0"/>
    <n v="6"/>
    <n v="6"/>
    <n v="4"/>
    <n v="0"/>
    <n v="0"/>
    <n v="1"/>
    <n v="3"/>
    <x v="0"/>
    <x v="0"/>
    <n v="3"/>
    <n v="3"/>
    <s v="Active"/>
    <x v="2"/>
    <x v="1"/>
    <n v="0"/>
  </r>
  <r>
    <n v="40"/>
    <s v="No"/>
    <s v="Travel_Rarely"/>
    <x v="0"/>
    <n v="2"/>
    <n v="4"/>
    <s v="Other"/>
    <n v="78"/>
    <x v="0"/>
    <n v="4"/>
    <x v="3"/>
    <s v="Married"/>
    <n v="50330"/>
    <n v="2"/>
    <n v="14"/>
    <n v="2"/>
    <n v="6"/>
    <n v="6"/>
    <n v="4"/>
    <n v="0"/>
    <n v="2"/>
    <n v="1"/>
    <n v="2"/>
    <x v="1"/>
    <x v="2"/>
    <n v="3"/>
    <n v="3"/>
    <s v="Active"/>
    <x v="2"/>
    <x v="1"/>
    <n v="0"/>
  </r>
  <r>
    <n v="40"/>
    <s v="No"/>
    <s v="Travel_Rarely"/>
    <x v="0"/>
    <n v="2"/>
    <n v="4"/>
    <s v="Other"/>
    <n v="1548"/>
    <x v="0"/>
    <n v="4"/>
    <x v="3"/>
    <s v="Married"/>
    <n v="50330"/>
    <n v="2"/>
    <n v="14"/>
    <n v="2"/>
    <n v="6"/>
    <n v="6"/>
    <n v="4"/>
    <n v="0"/>
    <n v="2"/>
    <n v="1"/>
    <n v="2"/>
    <x v="1"/>
    <x v="2"/>
    <n v="3"/>
    <n v="3"/>
    <s v="Active"/>
    <x v="2"/>
    <x v="1"/>
    <n v="0"/>
  </r>
  <r>
    <n v="40"/>
    <s v="No"/>
    <s v="Travel_Rarely"/>
    <x v="0"/>
    <n v="2"/>
    <n v="4"/>
    <s v="Other"/>
    <n v="3018"/>
    <x v="0"/>
    <n v="4"/>
    <x v="3"/>
    <s v="Married"/>
    <n v="50330"/>
    <n v="2"/>
    <n v="14"/>
    <n v="2"/>
    <n v="6"/>
    <n v="6"/>
    <n v="4"/>
    <n v="0"/>
    <n v="2"/>
    <n v="1"/>
    <n v="2"/>
    <x v="1"/>
    <x v="2"/>
    <n v="3"/>
    <n v="3"/>
    <s v="Active"/>
    <x v="2"/>
    <x v="1"/>
    <n v="0"/>
  </r>
  <r>
    <n v="28"/>
    <s v="Yes"/>
    <s v="Travel_Rarely"/>
    <x v="0"/>
    <n v="1"/>
    <n v="4"/>
    <s v="Life Sciences"/>
    <n v="1227"/>
    <x v="0"/>
    <n v="5"/>
    <x v="1"/>
    <s v="Single"/>
    <n v="100960"/>
    <n v="5"/>
    <n v="13"/>
    <n v="0"/>
    <n v="6"/>
    <n v="2"/>
    <n v="4"/>
    <n v="0"/>
    <n v="3"/>
    <n v="1"/>
    <n v="3"/>
    <x v="0"/>
    <x v="0"/>
    <n v="3"/>
    <n v="3"/>
    <s v="Left"/>
    <x v="1"/>
    <x v="1"/>
    <n v="1"/>
  </r>
  <r>
    <n v="28"/>
    <s v="Yes"/>
    <s v="Travel_Rarely"/>
    <x v="0"/>
    <n v="1"/>
    <n v="4"/>
    <s v="Life Sciences"/>
    <n v="2697"/>
    <x v="0"/>
    <n v="5"/>
    <x v="1"/>
    <s v="Single"/>
    <n v="100960"/>
    <n v="2"/>
    <n v="13"/>
    <n v="0"/>
    <n v="6"/>
    <n v="2"/>
    <n v="4"/>
    <n v="0"/>
    <n v="3"/>
    <n v="1"/>
    <n v="3"/>
    <x v="0"/>
    <x v="0"/>
    <n v="3"/>
    <n v="3"/>
    <s v="Left"/>
    <x v="1"/>
    <x v="1"/>
    <n v="1"/>
  </r>
  <r>
    <n v="28"/>
    <s v="Yes"/>
    <s v="Travel_Rarely"/>
    <x v="0"/>
    <n v="1"/>
    <n v="4"/>
    <s v="Life Sciences"/>
    <n v="4167"/>
    <x v="0"/>
    <n v="5"/>
    <x v="1"/>
    <s v="Single"/>
    <n v="100960"/>
    <n v="5"/>
    <n v="13"/>
    <n v="0"/>
    <n v="6"/>
    <n v="2"/>
    <n v="4"/>
    <n v="0"/>
    <n v="3"/>
    <n v="1"/>
    <n v="3"/>
    <x v="0"/>
    <x v="0"/>
    <n v="3"/>
    <n v="3"/>
    <s v="Left"/>
    <x v="1"/>
    <x v="1"/>
    <n v="1"/>
  </r>
  <r>
    <n v="28"/>
    <s v="Yes"/>
    <s v="Travel_Rarely"/>
    <x v="1"/>
    <n v="7"/>
    <n v="5"/>
    <s v="Life Sciences"/>
    <n v="1133"/>
    <x v="1"/>
    <n v="2"/>
    <x v="6"/>
    <s v="Divorced"/>
    <n v="171230"/>
    <n v="5"/>
    <n v="15"/>
    <n v="1"/>
    <n v="6"/>
    <n v="2"/>
    <n v="4"/>
    <n v="0"/>
    <n v="3"/>
    <n v="1"/>
    <n v="3"/>
    <x v="1"/>
    <x v="2"/>
    <n v="2"/>
    <n v="3"/>
    <s v="Left"/>
    <x v="1"/>
    <x v="1"/>
    <n v="1"/>
  </r>
  <r>
    <n v="28"/>
    <s v="Yes"/>
    <s v="Travel_Rarely"/>
    <x v="1"/>
    <n v="7"/>
    <n v="5"/>
    <s v="Life Sciences"/>
    <n v="2603"/>
    <x v="1"/>
    <n v="2"/>
    <x v="6"/>
    <s v="Divorced"/>
    <n v="171230"/>
    <n v="5"/>
    <n v="15"/>
    <n v="1"/>
    <n v="6"/>
    <n v="2"/>
    <n v="4"/>
    <n v="0"/>
    <n v="3"/>
    <n v="1"/>
    <n v="3"/>
    <x v="1"/>
    <x v="2"/>
    <n v="2"/>
    <n v="3"/>
    <s v="Left"/>
    <x v="1"/>
    <x v="1"/>
    <n v="1"/>
  </r>
  <r>
    <n v="28"/>
    <s v="Yes"/>
    <s v="Travel_Rarely"/>
    <x v="1"/>
    <n v="7"/>
    <n v="5"/>
    <s v="Life Sciences"/>
    <n v="4073"/>
    <x v="1"/>
    <n v="2"/>
    <x v="6"/>
    <s v="Divorced"/>
    <n v="171230"/>
    <n v="5"/>
    <n v="15"/>
    <n v="1"/>
    <n v="6"/>
    <n v="2"/>
    <n v="4"/>
    <n v="0"/>
    <n v="3"/>
    <n v="1"/>
    <n v="3"/>
    <x v="1"/>
    <x v="2"/>
    <n v="2"/>
    <n v="3"/>
    <s v="Left"/>
    <x v="1"/>
    <x v="1"/>
    <n v="1"/>
  </r>
  <r>
    <n v="25"/>
    <s v="No"/>
    <s v="Travel_Rarely"/>
    <x v="0"/>
    <n v="17"/>
    <n v="3"/>
    <s v="Medical"/>
    <n v="361"/>
    <x v="0"/>
    <n v="1"/>
    <x v="4"/>
    <s v="Single"/>
    <n v="199260"/>
    <n v="7"/>
    <n v="11"/>
    <n v="3"/>
    <n v="6"/>
    <n v="5"/>
    <n v="4"/>
    <n v="0"/>
    <n v="1"/>
    <n v="1"/>
    <n v="1"/>
    <x v="3"/>
    <x v="2"/>
    <n v="4"/>
    <n v="3"/>
    <s v="Active"/>
    <x v="1"/>
    <x v="1"/>
    <n v="0"/>
  </r>
  <r>
    <n v="25"/>
    <s v="No"/>
    <s v="Travel_Rarely"/>
    <x v="0"/>
    <n v="17"/>
    <n v="3"/>
    <s v="Medical"/>
    <n v="1831"/>
    <x v="0"/>
    <n v="1"/>
    <x v="4"/>
    <s v="Single"/>
    <n v="199260"/>
    <n v="7"/>
    <n v="11"/>
    <n v="3"/>
    <n v="6"/>
    <n v="5"/>
    <n v="4"/>
    <n v="0"/>
    <n v="1"/>
    <n v="1"/>
    <n v="1"/>
    <x v="3"/>
    <x v="2"/>
    <n v="4"/>
    <n v="3"/>
    <s v="Active"/>
    <x v="1"/>
    <x v="1"/>
    <n v="0"/>
  </r>
  <r>
    <n v="25"/>
    <s v="No"/>
    <s v="Travel_Rarely"/>
    <x v="0"/>
    <n v="17"/>
    <n v="3"/>
    <s v="Medical"/>
    <n v="3301"/>
    <x v="0"/>
    <n v="1"/>
    <x v="4"/>
    <s v="Single"/>
    <n v="199260"/>
    <n v="7"/>
    <n v="11"/>
    <n v="3"/>
    <n v="6"/>
    <n v="5"/>
    <n v="4"/>
    <n v="0"/>
    <n v="1"/>
    <n v="1"/>
    <n v="1"/>
    <x v="3"/>
    <x v="2"/>
    <n v="4"/>
    <n v="3"/>
    <s v="Active"/>
    <x v="1"/>
    <x v="1"/>
    <n v="0"/>
  </r>
  <r>
    <n v="40"/>
    <s v="No"/>
    <s v="Travel_Rarely"/>
    <x v="0"/>
    <n v="2"/>
    <n v="2"/>
    <s v="Medical"/>
    <n v="1029"/>
    <x v="0"/>
    <n v="1"/>
    <x v="1"/>
    <s v="Married"/>
    <n v="25390"/>
    <n v="4"/>
    <n v="12"/>
    <n v="1"/>
    <n v="7"/>
    <n v="3"/>
    <n v="4"/>
    <n v="0"/>
    <n v="2"/>
    <n v="1"/>
    <n v="3"/>
    <x v="3"/>
    <x v="2"/>
    <n v="3"/>
    <n v="3"/>
    <s v="Active"/>
    <x v="2"/>
    <x v="1"/>
    <n v="0"/>
  </r>
  <r>
    <n v="40"/>
    <s v="No"/>
    <s v="Travel_Rarely"/>
    <x v="0"/>
    <n v="2"/>
    <n v="2"/>
    <s v="Medical"/>
    <n v="2499"/>
    <x v="0"/>
    <n v="1"/>
    <x v="1"/>
    <s v="Married"/>
    <n v="25390"/>
    <n v="4"/>
    <n v="12"/>
    <n v="1"/>
    <n v="7"/>
    <n v="3"/>
    <n v="4"/>
    <n v="0"/>
    <n v="2"/>
    <n v="1"/>
    <n v="3"/>
    <x v="3"/>
    <x v="2"/>
    <n v="3"/>
    <n v="3"/>
    <s v="Active"/>
    <x v="2"/>
    <x v="1"/>
    <n v="0"/>
  </r>
  <r>
    <n v="40"/>
    <s v="No"/>
    <s v="Travel_Rarely"/>
    <x v="0"/>
    <n v="2"/>
    <n v="2"/>
    <s v="Medical"/>
    <n v="3969"/>
    <x v="0"/>
    <n v="1"/>
    <x v="1"/>
    <s v="Married"/>
    <n v="25390"/>
    <n v="4"/>
    <n v="12"/>
    <n v="1"/>
    <n v="7"/>
    <n v="3"/>
    <n v="4"/>
    <n v="0"/>
    <n v="2"/>
    <n v="1"/>
    <n v="3"/>
    <x v="3"/>
    <x v="2"/>
    <n v="3"/>
    <n v="3"/>
    <s v="Active"/>
    <x v="2"/>
    <x v="1"/>
    <n v="0"/>
  </r>
  <r>
    <n v="31"/>
    <s v="No"/>
    <s v="Travel_Rarely"/>
    <x v="1"/>
    <n v="2"/>
    <n v="5"/>
    <s v="Life Sciences"/>
    <n v="1393"/>
    <x v="0"/>
    <n v="2"/>
    <x v="6"/>
    <s v="Married"/>
    <n v="27280"/>
    <n v="8"/>
    <n v="11"/>
    <n v="0"/>
    <n v="7"/>
    <n v="3"/>
    <n v="4"/>
    <n v="0"/>
    <n v="2"/>
    <n v="1"/>
    <n v="3"/>
    <x v="1"/>
    <x v="0"/>
    <n v="4"/>
    <n v="3"/>
    <s v="Active"/>
    <x v="1"/>
    <x v="1"/>
    <n v="0"/>
  </r>
  <r>
    <n v="31"/>
    <s v="No"/>
    <s v="Travel_Rarely"/>
    <x v="1"/>
    <n v="2"/>
    <n v="5"/>
    <s v="Life Sciences"/>
    <n v="2863"/>
    <x v="0"/>
    <n v="2"/>
    <x v="6"/>
    <s v="Married"/>
    <n v="27280"/>
    <n v="8"/>
    <n v="11"/>
    <n v="0"/>
    <n v="7"/>
    <n v="3"/>
    <n v="4"/>
    <n v="0"/>
    <n v="2"/>
    <n v="1"/>
    <n v="3"/>
    <x v="1"/>
    <x v="0"/>
    <n v="4"/>
    <n v="3"/>
    <s v="Active"/>
    <x v="1"/>
    <x v="1"/>
    <n v="0"/>
  </r>
  <r>
    <n v="31"/>
    <s v="No"/>
    <s v="Travel_Rarely"/>
    <x v="1"/>
    <n v="2"/>
    <n v="5"/>
    <s v="Life Sciences"/>
    <n v="4333"/>
    <x v="0"/>
    <n v="2"/>
    <x v="6"/>
    <s v="Married"/>
    <n v="27280"/>
    <n v="8"/>
    <n v="11"/>
    <n v="0"/>
    <n v="7"/>
    <n v="3"/>
    <n v="4"/>
    <n v="0"/>
    <n v="2"/>
    <n v="1"/>
    <n v="3"/>
    <x v="1"/>
    <x v="0"/>
    <n v="4"/>
    <n v="3"/>
    <s v="Active"/>
    <x v="1"/>
    <x v="1"/>
    <n v="0"/>
  </r>
  <r>
    <n v="40"/>
    <s v="No"/>
    <s v="Travel_Rarely"/>
    <x v="0"/>
    <n v="14"/>
    <n v="4"/>
    <s v="Medical"/>
    <n v="710"/>
    <x v="1"/>
    <n v="1"/>
    <x v="3"/>
    <s v="Married"/>
    <n v="33480"/>
    <n v="3"/>
    <n v="22"/>
    <n v="0"/>
    <n v="7"/>
    <n v="2"/>
    <n v="4"/>
    <n v="0"/>
    <n v="3"/>
    <n v="1"/>
    <n v="2"/>
    <x v="2"/>
    <x v="0"/>
    <n v="1"/>
    <n v="4"/>
    <s v="Active"/>
    <x v="2"/>
    <x v="1"/>
    <n v="0"/>
  </r>
  <r>
    <n v="40"/>
    <s v="No"/>
    <s v="Travel_Rarely"/>
    <x v="0"/>
    <n v="14"/>
    <n v="4"/>
    <s v="Medical"/>
    <n v="2180"/>
    <x v="1"/>
    <n v="1"/>
    <x v="3"/>
    <s v="Married"/>
    <n v="33480"/>
    <n v="3"/>
    <n v="22"/>
    <n v="0"/>
    <n v="7"/>
    <n v="2"/>
    <n v="4"/>
    <n v="0"/>
    <n v="3"/>
    <n v="1"/>
    <n v="2"/>
    <x v="2"/>
    <x v="0"/>
    <n v="1"/>
    <n v="4"/>
    <s v="Active"/>
    <x v="2"/>
    <x v="1"/>
    <n v="0"/>
  </r>
  <r>
    <n v="40"/>
    <s v="No"/>
    <s v="Travel_Rarely"/>
    <x v="0"/>
    <n v="14"/>
    <n v="4"/>
    <s v="Medical"/>
    <n v="3650"/>
    <x v="1"/>
    <n v="1"/>
    <x v="3"/>
    <s v="Married"/>
    <n v="33480"/>
    <n v="3"/>
    <n v="22"/>
    <n v="0"/>
    <n v="7"/>
    <n v="2"/>
    <n v="4"/>
    <n v="0"/>
    <n v="3"/>
    <n v="1"/>
    <n v="2"/>
    <x v="2"/>
    <x v="0"/>
    <n v="1"/>
    <n v="4"/>
    <s v="Active"/>
    <x v="2"/>
    <x v="1"/>
    <n v="0"/>
  </r>
  <r>
    <n v="33"/>
    <s v="No"/>
    <s v="Travel_Rarely"/>
    <x v="1"/>
    <n v="7"/>
    <n v="3"/>
    <s v="Life Sciences"/>
    <n v="398"/>
    <x v="0"/>
    <n v="2"/>
    <x v="5"/>
    <s v="Divorced"/>
    <n v="38150"/>
    <n v="3"/>
    <n v="11"/>
    <n v="1"/>
    <n v="7"/>
    <n v="3"/>
    <n v="4"/>
    <n v="0"/>
    <n v="3"/>
    <n v="1"/>
    <n v="4"/>
    <x v="2"/>
    <x v="1"/>
    <n v="3"/>
    <n v="3"/>
    <s v="Active"/>
    <x v="1"/>
    <x v="1"/>
    <n v="0"/>
  </r>
  <r>
    <n v="33"/>
    <s v="No"/>
    <s v="Travel_Rarely"/>
    <x v="1"/>
    <n v="7"/>
    <n v="3"/>
    <s v="Life Sciences"/>
    <n v="1868"/>
    <x v="0"/>
    <n v="2"/>
    <x v="5"/>
    <s v="Divorced"/>
    <n v="38150"/>
    <n v="3"/>
    <n v="11"/>
    <n v="1"/>
    <n v="7"/>
    <n v="3"/>
    <n v="4"/>
    <n v="0"/>
    <n v="3"/>
    <n v="1"/>
    <n v="4"/>
    <x v="2"/>
    <x v="1"/>
    <n v="3"/>
    <n v="3"/>
    <s v="Active"/>
    <x v="1"/>
    <x v="1"/>
    <n v="0"/>
  </r>
  <r>
    <n v="33"/>
    <s v="No"/>
    <s v="Travel_Rarely"/>
    <x v="1"/>
    <n v="7"/>
    <n v="3"/>
    <s v="Life Sciences"/>
    <n v="3338"/>
    <x v="0"/>
    <n v="2"/>
    <x v="5"/>
    <s v="Divorced"/>
    <n v="38150"/>
    <n v="3"/>
    <n v="11"/>
    <n v="1"/>
    <n v="7"/>
    <n v="3"/>
    <n v="4"/>
    <n v="0"/>
    <n v="3"/>
    <n v="1"/>
    <n v="4"/>
    <x v="2"/>
    <x v="1"/>
    <n v="3"/>
    <n v="3"/>
    <s v="Active"/>
    <x v="1"/>
    <x v="1"/>
    <n v="0"/>
  </r>
  <r>
    <n v="32"/>
    <s v="No"/>
    <s v="Travel_Rarely"/>
    <x v="1"/>
    <n v="4"/>
    <n v="3"/>
    <s v="Marketing"/>
    <n v="769"/>
    <x v="0"/>
    <n v="1"/>
    <x v="3"/>
    <s v="Married"/>
    <n v="53260"/>
    <n v="4"/>
    <n v="14"/>
    <n v="1"/>
    <n v="7"/>
    <n v="2"/>
    <n v="4"/>
    <n v="0"/>
    <n v="3"/>
    <n v="1"/>
    <n v="4"/>
    <x v="1"/>
    <x v="2"/>
    <n v="3"/>
    <n v="3"/>
    <s v="Active"/>
    <x v="1"/>
    <x v="1"/>
    <n v="0"/>
  </r>
  <r>
    <n v="32"/>
    <s v="No"/>
    <s v="Travel_Rarely"/>
    <x v="1"/>
    <n v="4"/>
    <n v="3"/>
    <s v="Marketing"/>
    <n v="2239"/>
    <x v="0"/>
    <n v="1"/>
    <x v="3"/>
    <s v="Married"/>
    <n v="53260"/>
    <n v="4"/>
    <n v="14"/>
    <n v="1"/>
    <n v="7"/>
    <n v="2"/>
    <n v="4"/>
    <n v="0"/>
    <n v="3"/>
    <n v="1"/>
    <n v="4"/>
    <x v="1"/>
    <x v="2"/>
    <n v="3"/>
    <n v="3"/>
    <s v="Active"/>
    <x v="1"/>
    <x v="1"/>
    <n v="0"/>
  </r>
  <r>
    <n v="32"/>
    <s v="No"/>
    <s v="Travel_Rarely"/>
    <x v="1"/>
    <n v="4"/>
    <n v="3"/>
    <s v="Marketing"/>
    <n v="3709"/>
    <x v="0"/>
    <n v="1"/>
    <x v="3"/>
    <s v="Married"/>
    <n v="53260"/>
    <n v="4"/>
    <n v="14"/>
    <n v="1"/>
    <n v="7"/>
    <n v="2"/>
    <n v="4"/>
    <n v="0"/>
    <n v="3"/>
    <n v="1"/>
    <n v="4"/>
    <x v="1"/>
    <x v="2"/>
    <n v="3"/>
    <n v="3"/>
    <s v="Active"/>
    <x v="1"/>
    <x v="1"/>
    <n v="0"/>
  </r>
  <r>
    <n v="41"/>
    <s v="No"/>
    <s v="Travel_Rarely"/>
    <x v="0"/>
    <n v="26"/>
    <n v="3"/>
    <s v="Medical"/>
    <n v="771"/>
    <x v="1"/>
    <n v="3"/>
    <x v="0"/>
    <s v="Married"/>
    <n v="54850"/>
    <n v="2"/>
    <n v="17"/>
    <n v="2"/>
    <n v="7"/>
    <n v="2"/>
    <n v="4"/>
    <n v="0"/>
    <n v="3"/>
    <n v="1"/>
    <n v="2"/>
    <x v="0"/>
    <x v="2"/>
    <n v="3"/>
    <n v="3"/>
    <s v="Active"/>
    <x v="2"/>
    <x v="1"/>
    <n v="0"/>
  </r>
  <r>
    <n v="41"/>
    <s v="No"/>
    <s v="Travel_Rarely"/>
    <x v="0"/>
    <n v="26"/>
    <n v="3"/>
    <s v="Medical"/>
    <n v="2241"/>
    <x v="1"/>
    <n v="3"/>
    <x v="0"/>
    <s v="Married"/>
    <n v="54850"/>
    <n v="2"/>
    <n v="17"/>
    <n v="2"/>
    <n v="7"/>
    <n v="2"/>
    <n v="4"/>
    <n v="0"/>
    <n v="3"/>
    <n v="1"/>
    <n v="2"/>
    <x v="0"/>
    <x v="2"/>
    <n v="3"/>
    <n v="3"/>
    <s v="Active"/>
    <x v="2"/>
    <x v="1"/>
    <n v="0"/>
  </r>
  <r>
    <n v="41"/>
    <s v="No"/>
    <s v="Travel_Rarely"/>
    <x v="0"/>
    <n v="26"/>
    <n v="3"/>
    <s v="Medical"/>
    <n v="3711"/>
    <x v="1"/>
    <n v="3"/>
    <x v="0"/>
    <s v="Married"/>
    <n v="54850"/>
    <n v="2"/>
    <n v="17"/>
    <n v="2"/>
    <n v="7"/>
    <n v="2"/>
    <n v="4"/>
    <n v="0"/>
    <n v="3"/>
    <n v="1"/>
    <n v="2"/>
    <x v="0"/>
    <x v="2"/>
    <n v="3"/>
    <n v="3"/>
    <s v="Active"/>
    <x v="2"/>
    <x v="1"/>
    <n v="0"/>
  </r>
  <r>
    <n v="49"/>
    <s v="No"/>
    <s v="Travel_Rarely"/>
    <x v="1"/>
    <n v="9"/>
    <n v="3"/>
    <s v="Technical Degree"/>
    <n v="382"/>
    <x v="1"/>
    <n v="2"/>
    <x v="6"/>
    <s v="Married"/>
    <n v="190330"/>
    <n v="2"/>
    <n v="18"/>
    <n v="1"/>
    <n v="7"/>
    <n v="5"/>
    <n v="4"/>
    <n v="0"/>
    <n v="2"/>
    <n v="1"/>
    <n v="3"/>
    <x v="3"/>
    <x v="0"/>
    <n v="3"/>
    <n v="3"/>
    <s v="Active"/>
    <x v="3"/>
    <x v="1"/>
    <n v="0"/>
  </r>
  <r>
    <n v="49"/>
    <s v="No"/>
    <s v="Travel_Rarely"/>
    <x v="1"/>
    <n v="9"/>
    <n v="3"/>
    <s v="Technical Degree"/>
    <n v="1852"/>
    <x v="1"/>
    <n v="2"/>
    <x v="6"/>
    <s v="Married"/>
    <n v="190330"/>
    <n v="2"/>
    <n v="18"/>
    <n v="1"/>
    <n v="7"/>
    <n v="5"/>
    <n v="4"/>
    <n v="0"/>
    <n v="2"/>
    <n v="1"/>
    <n v="3"/>
    <x v="3"/>
    <x v="0"/>
    <n v="3"/>
    <n v="3"/>
    <s v="Active"/>
    <x v="3"/>
    <x v="1"/>
    <n v="0"/>
  </r>
  <r>
    <n v="49"/>
    <s v="No"/>
    <s v="Travel_Rarely"/>
    <x v="1"/>
    <n v="9"/>
    <n v="3"/>
    <s v="Technical Degree"/>
    <n v="3322"/>
    <x v="1"/>
    <n v="2"/>
    <x v="6"/>
    <s v="Married"/>
    <n v="190330"/>
    <n v="2"/>
    <n v="18"/>
    <n v="1"/>
    <n v="7"/>
    <n v="5"/>
    <n v="4"/>
    <n v="0"/>
    <n v="2"/>
    <n v="1"/>
    <n v="3"/>
    <x v="3"/>
    <x v="0"/>
    <n v="3"/>
    <n v="3"/>
    <s v="Active"/>
    <x v="3"/>
    <x v="1"/>
    <n v="0"/>
  </r>
  <r>
    <n v="42"/>
    <s v="No"/>
    <s v="Travel_Rarely"/>
    <x v="1"/>
    <n v="15"/>
    <n v="1"/>
    <s v="Marketing"/>
    <n v="340"/>
    <x v="0"/>
    <n v="2"/>
    <x v="4"/>
    <s v="Married"/>
    <n v="46680"/>
    <n v="9"/>
    <n v="18"/>
    <n v="2"/>
    <n v="8"/>
    <n v="2"/>
    <n v="4"/>
    <n v="0"/>
    <n v="2"/>
    <n v="1"/>
    <n v="4"/>
    <x v="1"/>
    <x v="0"/>
    <n v="3"/>
    <n v="3"/>
    <s v="Active"/>
    <x v="2"/>
    <x v="1"/>
    <n v="0"/>
  </r>
  <r>
    <n v="42"/>
    <s v="No"/>
    <s v="Travel_Rarely"/>
    <x v="1"/>
    <n v="15"/>
    <n v="1"/>
    <s v="Marketing"/>
    <n v="1810"/>
    <x v="0"/>
    <n v="2"/>
    <x v="4"/>
    <s v="Married"/>
    <n v="46680"/>
    <n v="9"/>
    <n v="18"/>
    <n v="2"/>
    <n v="8"/>
    <n v="2"/>
    <n v="4"/>
    <n v="0"/>
    <n v="2"/>
    <n v="1"/>
    <n v="4"/>
    <x v="1"/>
    <x v="0"/>
    <n v="3"/>
    <n v="3"/>
    <s v="Active"/>
    <x v="2"/>
    <x v="1"/>
    <n v="0"/>
  </r>
  <r>
    <n v="42"/>
    <s v="No"/>
    <s v="Travel_Rarely"/>
    <x v="1"/>
    <n v="15"/>
    <n v="1"/>
    <s v="Marketing"/>
    <n v="3280"/>
    <x v="0"/>
    <n v="2"/>
    <x v="4"/>
    <s v="Married"/>
    <n v="46680"/>
    <n v="9"/>
    <n v="18"/>
    <n v="2"/>
    <n v="8"/>
    <n v="2"/>
    <n v="4"/>
    <n v="0"/>
    <n v="2"/>
    <n v="1"/>
    <n v="4"/>
    <x v="1"/>
    <x v="0"/>
    <n v="3"/>
    <n v="3"/>
    <s v="Active"/>
    <x v="2"/>
    <x v="1"/>
    <n v="0"/>
  </r>
  <r>
    <n v="30"/>
    <s v="No"/>
    <s v="Travel_Rarely"/>
    <x v="1"/>
    <n v="20"/>
    <n v="3"/>
    <s v="Marketing"/>
    <n v="608"/>
    <x v="0"/>
    <n v="3"/>
    <x v="0"/>
    <s v="Divorced"/>
    <n v="48100"/>
    <n v="8"/>
    <n v="18"/>
    <n v="0"/>
    <n v="8"/>
    <n v="3"/>
    <n v="4"/>
    <n v="0"/>
    <n v="3"/>
    <n v="1"/>
    <n v="3"/>
    <x v="3"/>
    <x v="0"/>
    <n v="2"/>
    <n v="3"/>
    <s v="Active"/>
    <x v="1"/>
    <x v="1"/>
    <n v="0"/>
  </r>
  <r>
    <n v="30"/>
    <s v="No"/>
    <s v="Travel_Rarely"/>
    <x v="1"/>
    <n v="20"/>
    <n v="3"/>
    <s v="Marketing"/>
    <n v="2078"/>
    <x v="0"/>
    <n v="3"/>
    <x v="0"/>
    <s v="Divorced"/>
    <n v="48100"/>
    <n v="8"/>
    <n v="18"/>
    <n v="0"/>
    <n v="8"/>
    <n v="3"/>
    <n v="4"/>
    <n v="0"/>
    <n v="3"/>
    <n v="1"/>
    <n v="3"/>
    <x v="3"/>
    <x v="0"/>
    <n v="2"/>
    <n v="3"/>
    <s v="Active"/>
    <x v="1"/>
    <x v="1"/>
    <n v="0"/>
  </r>
  <r>
    <n v="30"/>
    <s v="No"/>
    <s v="Travel_Rarely"/>
    <x v="1"/>
    <n v="20"/>
    <n v="3"/>
    <s v="Marketing"/>
    <n v="3548"/>
    <x v="0"/>
    <n v="3"/>
    <x v="0"/>
    <s v="Divorced"/>
    <n v="48100"/>
    <n v="8"/>
    <n v="18"/>
    <n v="0"/>
    <n v="8"/>
    <n v="3"/>
    <n v="4"/>
    <n v="0"/>
    <n v="3"/>
    <n v="1"/>
    <n v="3"/>
    <x v="3"/>
    <x v="0"/>
    <n v="2"/>
    <n v="3"/>
    <s v="Active"/>
    <x v="1"/>
    <x v="1"/>
    <n v="0"/>
  </r>
  <r>
    <n v="29"/>
    <s v="No"/>
    <s v="Travel_Rarely"/>
    <x v="0"/>
    <n v="5"/>
    <n v="4"/>
    <s v="Life Sciences"/>
    <n v="400"/>
    <x v="1"/>
    <n v="4"/>
    <x v="7"/>
    <s v="Divorced"/>
    <n v="66730"/>
    <n v="6"/>
    <n v="12"/>
    <n v="1"/>
    <n v="8"/>
    <n v="2"/>
    <n v="4"/>
    <n v="0"/>
    <n v="3"/>
    <n v="1"/>
    <n v="1"/>
    <x v="1"/>
    <x v="0"/>
    <n v="4"/>
    <n v="3"/>
    <s v="Active"/>
    <x v="1"/>
    <x v="1"/>
    <n v="0"/>
  </r>
  <r>
    <n v="29"/>
    <s v="No"/>
    <s v="Travel_Rarely"/>
    <x v="0"/>
    <n v="5"/>
    <n v="4"/>
    <s v="Life Sciences"/>
    <n v="1870"/>
    <x v="1"/>
    <n v="4"/>
    <x v="7"/>
    <s v="Divorced"/>
    <n v="66730"/>
    <n v="6"/>
    <n v="12"/>
    <n v="1"/>
    <n v="8"/>
    <n v="2"/>
    <n v="4"/>
    <n v="0"/>
    <n v="3"/>
    <n v="1"/>
    <n v="1"/>
    <x v="1"/>
    <x v="0"/>
    <n v="4"/>
    <n v="3"/>
    <s v="Active"/>
    <x v="1"/>
    <x v="1"/>
    <n v="0"/>
  </r>
  <r>
    <n v="29"/>
    <s v="No"/>
    <s v="Travel_Rarely"/>
    <x v="0"/>
    <n v="5"/>
    <n v="4"/>
    <s v="Life Sciences"/>
    <n v="3340"/>
    <x v="1"/>
    <n v="4"/>
    <x v="7"/>
    <s v="Divorced"/>
    <n v="66730"/>
    <n v="6"/>
    <n v="12"/>
    <n v="1"/>
    <n v="8"/>
    <n v="2"/>
    <n v="4"/>
    <n v="0"/>
    <n v="3"/>
    <n v="1"/>
    <n v="1"/>
    <x v="1"/>
    <x v="0"/>
    <n v="4"/>
    <n v="3"/>
    <s v="Active"/>
    <x v="1"/>
    <x v="1"/>
    <n v="0"/>
  </r>
  <r>
    <n v="37"/>
    <s v="No"/>
    <s v="Travel_Rarely"/>
    <x v="0"/>
    <n v="1"/>
    <n v="3"/>
    <s v="Life Sciences"/>
    <n v="510"/>
    <x v="0"/>
    <n v="1"/>
    <x v="4"/>
    <s v="Single"/>
    <n v="170680"/>
    <n v="3"/>
    <n v="23"/>
    <n v="0"/>
    <n v="8"/>
    <n v="6"/>
    <n v="4"/>
    <n v="0"/>
    <n v="1"/>
    <n v="1"/>
    <n v="4"/>
    <x v="2"/>
    <x v="2"/>
    <n v="3"/>
    <n v="4"/>
    <s v="Active"/>
    <x v="2"/>
    <x v="1"/>
    <n v="0"/>
  </r>
  <r>
    <n v="37"/>
    <s v="No"/>
    <s v="Travel_Rarely"/>
    <x v="0"/>
    <n v="1"/>
    <n v="3"/>
    <s v="Life Sciences"/>
    <n v="1980"/>
    <x v="0"/>
    <n v="1"/>
    <x v="4"/>
    <s v="Single"/>
    <n v="170680"/>
    <n v="3"/>
    <n v="23"/>
    <n v="0"/>
    <n v="8"/>
    <n v="6"/>
    <n v="4"/>
    <n v="0"/>
    <n v="1"/>
    <n v="1"/>
    <n v="4"/>
    <x v="2"/>
    <x v="2"/>
    <n v="3"/>
    <n v="4"/>
    <s v="Active"/>
    <x v="2"/>
    <x v="1"/>
    <n v="0"/>
  </r>
  <r>
    <n v="37"/>
    <s v="No"/>
    <s v="Travel_Rarely"/>
    <x v="0"/>
    <n v="1"/>
    <n v="3"/>
    <s v="Life Sciences"/>
    <n v="3450"/>
    <x v="0"/>
    <n v="1"/>
    <x v="4"/>
    <s v="Single"/>
    <n v="170680"/>
    <n v="3"/>
    <n v="23"/>
    <n v="0"/>
    <n v="8"/>
    <n v="6"/>
    <n v="4"/>
    <n v="0"/>
    <n v="1"/>
    <n v="1"/>
    <n v="4"/>
    <x v="2"/>
    <x v="2"/>
    <n v="3"/>
    <n v="4"/>
    <s v="Active"/>
    <x v="2"/>
    <x v="1"/>
    <n v="0"/>
  </r>
  <r>
    <n v="32"/>
    <s v="Yes"/>
    <s v="Travel_Frequently"/>
    <x v="0"/>
    <n v="9"/>
    <n v="3"/>
    <s v="Life Sciences"/>
    <n v="1118"/>
    <x v="0"/>
    <n v="2"/>
    <x v="4"/>
    <s v="Single"/>
    <n v="191900"/>
    <n v="3"/>
    <n v="17"/>
    <n v="1"/>
    <n v="8"/>
    <n v="2"/>
    <n v="4"/>
    <n v="0"/>
    <n v="3"/>
    <n v="1"/>
    <n v="1"/>
    <x v="0"/>
    <x v="0"/>
    <n v="3"/>
    <n v="3"/>
    <s v="Left"/>
    <x v="1"/>
    <x v="1"/>
    <n v="1"/>
  </r>
  <r>
    <n v="32"/>
    <s v="Yes"/>
    <s v="Travel_Frequently"/>
    <x v="0"/>
    <n v="9"/>
    <n v="3"/>
    <s v="Life Sciences"/>
    <n v="2588"/>
    <x v="0"/>
    <n v="2"/>
    <x v="4"/>
    <s v="Single"/>
    <n v="191900"/>
    <n v="3"/>
    <n v="17"/>
    <n v="1"/>
    <n v="8"/>
    <n v="2"/>
    <n v="4"/>
    <n v="0"/>
    <n v="3"/>
    <n v="1"/>
    <n v="1"/>
    <x v="0"/>
    <x v="0"/>
    <n v="3"/>
    <n v="3"/>
    <s v="Left"/>
    <x v="1"/>
    <x v="1"/>
    <n v="1"/>
  </r>
  <r>
    <n v="32"/>
    <s v="Yes"/>
    <s v="Travel_Frequently"/>
    <x v="0"/>
    <n v="9"/>
    <n v="3"/>
    <s v="Life Sciences"/>
    <n v="4058"/>
    <x v="0"/>
    <n v="2"/>
    <x v="4"/>
    <s v="Single"/>
    <n v="191900"/>
    <n v="3"/>
    <n v="17"/>
    <n v="1"/>
    <n v="8"/>
    <n v="2"/>
    <n v="4"/>
    <n v="0"/>
    <n v="3"/>
    <n v="1"/>
    <n v="1"/>
    <x v="0"/>
    <x v="0"/>
    <n v="3"/>
    <n v="3"/>
    <s v="Left"/>
    <x v="1"/>
    <x v="1"/>
    <n v="1"/>
  </r>
  <r>
    <n v="34"/>
    <s v="No"/>
    <s v="Travel_Rarely"/>
    <x v="0"/>
    <n v="8"/>
    <n v="1"/>
    <s v="Life Sciences"/>
    <n v="1102"/>
    <x v="1"/>
    <n v="3"/>
    <x v="4"/>
    <s v="Married"/>
    <n v="25850"/>
    <n v="3"/>
    <n v="12"/>
    <n v="0"/>
    <n v="9"/>
    <n v="5"/>
    <n v="4"/>
    <n v="0"/>
    <n v="1"/>
    <n v="1"/>
    <n v="4"/>
    <x v="1"/>
    <x v="2"/>
    <n v="3"/>
    <n v="3"/>
    <s v="Active"/>
    <x v="1"/>
    <x v="1"/>
    <n v="0"/>
  </r>
  <r>
    <n v="34"/>
    <s v="No"/>
    <s v="Travel_Rarely"/>
    <x v="0"/>
    <n v="8"/>
    <n v="1"/>
    <s v="Life Sciences"/>
    <n v="2572"/>
    <x v="1"/>
    <n v="3"/>
    <x v="4"/>
    <s v="Married"/>
    <n v="25850"/>
    <n v="3"/>
    <n v="12"/>
    <n v="0"/>
    <n v="9"/>
    <n v="5"/>
    <n v="4"/>
    <n v="0"/>
    <n v="1"/>
    <n v="1"/>
    <n v="4"/>
    <x v="1"/>
    <x v="2"/>
    <n v="3"/>
    <n v="3"/>
    <s v="Active"/>
    <x v="1"/>
    <x v="1"/>
    <n v="0"/>
  </r>
  <r>
    <n v="34"/>
    <s v="No"/>
    <s v="Travel_Rarely"/>
    <x v="0"/>
    <n v="8"/>
    <n v="1"/>
    <s v="Life Sciences"/>
    <n v="4042"/>
    <x v="1"/>
    <n v="3"/>
    <x v="4"/>
    <s v="Married"/>
    <n v="25850"/>
    <n v="3"/>
    <n v="12"/>
    <n v="0"/>
    <n v="9"/>
    <n v="5"/>
    <n v="4"/>
    <n v="0"/>
    <n v="1"/>
    <n v="1"/>
    <n v="4"/>
    <x v="1"/>
    <x v="2"/>
    <n v="3"/>
    <n v="3"/>
    <s v="Active"/>
    <x v="1"/>
    <x v="1"/>
    <n v="0"/>
  </r>
  <r>
    <n v="37"/>
    <s v="No"/>
    <s v="Travel_Rarely"/>
    <x v="0"/>
    <n v="29"/>
    <n v="4"/>
    <s v="Technical Degree"/>
    <n v="901"/>
    <x v="0"/>
    <n v="1"/>
    <x v="4"/>
    <s v="Married"/>
    <n v="78800"/>
    <n v="3"/>
    <n v="12"/>
    <n v="1"/>
    <n v="9"/>
    <n v="2"/>
    <n v="4"/>
    <n v="0"/>
    <n v="2"/>
    <n v="1"/>
    <n v="3"/>
    <x v="0"/>
    <x v="2"/>
    <n v="4"/>
    <n v="3"/>
    <s v="Active"/>
    <x v="2"/>
    <x v="1"/>
    <n v="0"/>
  </r>
  <r>
    <n v="37"/>
    <s v="No"/>
    <s v="Travel_Rarely"/>
    <x v="0"/>
    <n v="29"/>
    <n v="4"/>
    <s v="Technical Degree"/>
    <n v="2371"/>
    <x v="0"/>
    <n v="1"/>
    <x v="4"/>
    <s v="Married"/>
    <n v="78800"/>
    <n v="3"/>
    <n v="12"/>
    <n v="1"/>
    <n v="9"/>
    <n v="2"/>
    <n v="4"/>
    <n v="0"/>
    <n v="2"/>
    <n v="1"/>
    <n v="3"/>
    <x v="0"/>
    <x v="2"/>
    <n v="4"/>
    <n v="3"/>
    <s v="Active"/>
    <x v="2"/>
    <x v="1"/>
    <n v="0"/>
  </r>
  <r>
    <n v="37"/>
    <s v="No"/>
    <s v="Travel_Rarely"/>
    <x v="0"/>
    <n v="29"/>
    <n v="4"/>
    <s v="Technical Degree"/>
    <n v="3841"/>
    <x v="0"/>
    <n v="1"/>
    <x v="4"/>
    <s v="Married"/>
    <n v="78800"/>
    <n v="3"/>
    <n v="12"/>
    <n v="1"/>
    <n v="9"/>
    <n v="2"/>
    <n v="4"/>
    <n v="0"/>
    <n v="2"/>
    <n v="1"/>
    <n v="3"/>
    <x v="0"/>
    <x v="2"/>
    <n v="4"/>
    <n v="3"/>
    <s v="Active"/>
    <x v="2"/>
    <x v="1"/>
    <n v="0"/>
  </r>
  <r>
    <n v="51"/>
    <s v="No"/>
    <s v="Travel_Rarely"/>
    <x v="0"/>
    <n v="29"/>
    <n v="4"/>
    <s v="Life Sciences"/>
    <n v="1300"/>
    <x v="1"/>
    <n v="5"/>
    <x v="5"/>
    <s v="Married"/>
    <n v="24510"/>
    <n v="3"/>
    <n v="17"/>
    <n v="0"/>
    <n v="10"/>
    <n v="2"/>
    <n v="4"/>
    <n v="0"/>
    <n v="3"/>
    <n v="1"/>
    <n v="4"/>
    <x v="1"/>
    <x v="0"/>
    <n v="2"/>
    <n v="3"/>
    <s v="Active"/>
    <x v="3"/>
    <x v="1"/>
    <n v="0"/>
  </r>
  <r>
    <n v="51"/>
    <s v="No"/>
    <s v="Travel_Rarely"/>
    <x v="0"/>
    <n v="29"/>
    <n v="4"/>
    <s v="Life Sciences"/>
    <n v="2770"/>
    <x v="1"/>
    <n v="5"/>
    <x v="5"/>
    <s v="Married"/>
    <n v="24510"/>
    <n v="3"/>
    <n v="17"/>
    <n v="0"/>
    <n v="10"/>
    <n v="2"/>
    <n v="4"/>
    <n v="0"/>
    <n v="3"/>
    <n v="1"/>
    <n v="4"/>
    <x v="1"/>
    <x v="0"/>
    <n v="2"/>
    <n v="3"/>
    <s v="Active"/>
    <x v="3"/>
    <x v="1"/>
    <n v="0"/>
  </r>
  <r>
    <n v="51"/>
    <s v="No"/>
    <s v="Travel_Rarely"/>
    <x v="0"/>
    <n v="29"/>
    <n v="4"/>
    <s v="Life Sciences"/>
    <n v="4240"/>
    <x v="1"/>
    <n v="5"/>
    <x v="5"/>
    <s v="Married"/>
    <n v="24510"/>
    <n v="3"/>
    <n v="17"/>
    <n v="0"/>
    <n v="10"/>
    <n v="2"/>
    <n v="4"/>
    <n v="0"/>
    <n v="3"/>
    <n v="1"/>
    <n v="4"/>
    <x v="1"/>
    <x v="0"/>
    <n v="2"/>
    <n v="3"/>
    <s v="Active"/>
    <x v="3"/>
    <x v="1"/>
    <n v="0"/>
  </r>
  <r>
    <n v="40"/>
    <s v="Yes"/>
    <s v="Travel_Rarely"/>
    <x v="1"/>
    <n v="16"/>
    <n v="4"/>
    <s v="Marketing"/>
    <n v="914"/>
    <x v="0"/>
    <n v="1"/>
    <x v="1"/>
    <s v="Single"/>
    <n v="36330"/>
    <n v="3"/>
    <n v="16"/>
    <n v="2"/>
    <n v="10"/>
    <n v="0"/>
    <n v="4"/>
    <n v="0"/>
    <n v="3"/>
    <n v="1"/>
    <n v="1"/>
    <x v="3"/>
    <x v="3"/>
    <n v="3"/>
    <n v="3"/>
    <s v="Left"/>
    <x v="2"/>
    <x v="1"/>
    <n v="1"/>
  </r>
  <r>
    <n v="40"/>
    <s v="Yes"/>
    <s v="Travel_Rarely"/>
    <x v="1"/>
    <n v="16"/>
    <n v="4"/>
    <s v="Marketing"/>
    <n v="2384"/>
    <x v="0"/>
    <n v="1"/>
    <x v="1"/>
    <s v="Single"/>
    <n v="36330"/>
    <n v="3"/>
    <n v="16"/>
    <n v="2"/>
    <n v="10"/>
    <n v="0"/>
    <n v="4"/>
    <n v="0"/>
    <n v="3"/>
    <n v="1"/>
    <n v="1"/>
    <x v="3"/>
    <x v="3"/>
    <n v="3"/>
    <n v="3"/>
    <s v="Left"/>
    <x v="2"/>
    <x v="1"/>
    <n v="1"/>
  </r>
  <r>
    <n v="40"/>
    <s v="Yes"/>
    <s v="Travel_Rarely"/>
    <x v="1"/>
    <n v="16"/>
    <n v="4"/>
    <s v="Marketing"/>
    <n v="3854"/>
    <x v="0"/>
    <n v="1"/>
    <x v="1"/>
    <s v="Single"/>
    <n v="36330"/>
    <n v="3"/>
    <n v="16"/>
    <n v="2"/>
    <n v="10"/>
    <n v="0"/>
    <n v="4"/>
    <n v="0"/>
    <n v="3"/>
    <n v="1"/>
    <n v="1"/>
    <x v="3"/>
    <x v="3"/>
    <n v="3"/>
    <n v="3"/>
    <s v="Left"/>
    <x v="2"/>
    <x v="1"/>
    <n v="1"/>
  </r>
  <r>
    <n v="32"/>
    <s v="No"/>
    <s v="Travel_Rarely"/>
    <x v="0"/>
    <n v="6"/>
    <n v="3"/>
    <s v="Technical Degree"/>
    <n v="984"/>
    <x v="0"/>
    <n v="1"/>
    <x v="3"/>
    <s v="Married"/>
    <n v="36600"/>
    <n v="3"/>
    <n v="11"/>
    <n v="2"/>
    <n v="10"/>
    <n v="0"/>
    <n v="4"/>
    <n v="0"/>
    <n v="2"/>
    <n v="1"/>
    <n v="4"/>
    <x v="0"/>
    <x v="3"/>
    <n v="2"/>
    <n v="3"/>
    <s v="Active"/>
    <x v="1"/>
    <x v="1"/>
    <n v="0"/>
  </r>
  <r>
    <n v="32"/>
    <s v="No"/>
    <s v="Travel_Rarely"/>
    <x v="0"/>
    <n v="6"/>
    <n v="3"/>
    <s v="Technical Degree"/>
    <n v="2454"/>
    <x v="0"/>
    <n v="1"/>
    <x v="3"/>
    <s v="Married"/>
    <n v="36600"/>
    <n v="3"/>
    <n v="11"/>
    <n v="2"/>
    <n v="10"/>
    <n v="0"/>
    <n v="4"/>
    <n v="0"/>
    <n v="2"/>
    <n v="1"/>
    <n v="4"/>
    <x v="0"/>
    <x v="3"/>
    <n v="2"/>
    <n v="3"/>
    <s v="Active"/>
    <x v="1"/>
    <x v="1"/>
    <n v="0"/>
  </r>
  <r>
    <n v="32"/>
    <s v="No"/>
    <s v="Travel_Rarely"/>
    <x v="0"/>
    <n v="6"/>
    <n v="3"/>
    <s v="Technical Degree"/>
    <n v="3924"/>
    <x v="0"/>
    <n v="1"/>
    <x v="3"/>
    <s v="Married"/>
    <n v="36600"/>
    <n v="3"/>
    <n v="11"/>
    <n v="2"/>
    <n v="10"/>
    <n v="0"/>
    <n v="4"/>
    <n v="0"/>
    <n v="2"/>
    <n v="1"/>
    <n v="4"/>
    <x v="0"/>
    <x v="3"/>
    <n v="2"/>
    <n v="3"/>
    <s v="Active"/>
    <x v="1"/>
    <x v="1"/>
    <n v="0"/>
  </r>
  <r>
    <n v="29"/>
    <s v="No"/>
    <s v="Travel_Rarely"/>
    <x v="0"/>
    <n v="1"/>
    <n v="3"/>
    <s v="Medical"/>
    <n v="1202"/>
    <x v="0"/>
    <n v="3"/>
    <x v="0"/>
    <s v="Married"/>
    <n v="42840"/>
    <n v="4"/>
    <n v="11"/>
    <n v="0"/>
    <n v="10"/>
    <n v="5"/>
    <n v="4"/>
    <n v="0"/>
    <n v="3"/>
    <n v="1"/>
    <n v="4"/>
    <x v="2"/>
    <x v="0"/>
    <n v="2"/>
    <n v="3"/>
    <s v="Active"/>
    <x v="1"/>
    <x v="1"/>
    <n v="0"/>
  </r>
  <r>
    <n v="29"/>
    <s v="No"/>
    <s v="Travel_Rarely"/>
    <x v="0"/>
    <n v="1"/>
    <n v="3"/>
    <s v="Medical"/>
    <n v="2672"/>
    <x v="0"/>
    <n v="3"/>
    <x v="0"/>
    <s v="Married"/>
    <n v="42840"/>
    <n v="4"/>
    <n v="11"/>
    <n v="0"/>
    <n v="10"/>
    <n v="5"/>
    <n v="4"/>
    <n v="0"/>
    <n v="3"/>
    <n v="1"/>
    <n v="4"/>
    <x v="2"/>
    <x v="0"/>
    <n v="2"/>
    <n v="3"/>
    <s v="Active"/>
    <x v="1"/>
    <x v="1"/>
    <n v="0"/>
  </r>
  <r>
    <n v="29"/>
    <s v="No"/>
    <s v="Travel_Rarely"/>
    <x v="0"/>
    <n v="1"/>
    <n v="3"/>
    <s v="Medical"/>
    <n v="4142"/>
    <x v="0"/>
    <n v="3"/>
    <x v="0"/>
    <s v="Married"/>
    <n v="42840"/>
    <n v="4"/>
    <n v="11"/>
    <n v="0"/>
    <n v="10"/>
    <n v="5"/>
    <n v="4"/>
    <n v="0"/>
    <n v="3"/>
    <n v="1"/>
    <n v="4"/>
    <x v="2"/>
    <x v="0"/>
    <n v="2"/>
    <n v="3"/>
    <s v="Active"/>
    <x v="1"/>
    <x v="1"/>
    <n v="0"/>
  </r>
  <r>
    <n v="42"/>
    <s v="No"/>
    <s v="Non-Travel"/>
    <x v="0"/>
    <n v="5"/>
    <n v="4"/>
    <s v="Medical"/>
    <n v="621"/>
    <x v="0"/>
    <n v="5"/>
    <x v="0"/>
    <s v="Married"/>
    <n v="170460"/>
    <n v="7"/>
    <n v="11"/>
    <n v="0"/>
    <n v="10"/>
    <n v="3"/>
    <n v="4"/>
    <n v="0"/>
    <n v="3"/>
    <n v="1"/>
    <n v="4"/>
    <x v="3"/>
    <x v="1"/>
    <n v="2"/>
    <n v="3"/>
    <s v="Active"/>
    <x v="2"/>
    <x v="1"/>
    <n v="0"/>
  </r>
  <r>
    <n v="42"/>
    <s v="No"/>
    <s v="Non-Travel"/>
    <x v="0"/>
    <n v="5"/>
    <n v="4"/>
    <s v="Medical"/>
    <n v="2091"/>
    <x v="0"/>
    <n v="5"/>
    <x v="0"/>
    <s v="Married"/>
    <n v="170460"/>
    <n v="7"/>
    <n v="11"/>
    <n v="0"/>
    <n v="10"/>
    <n v="3"/>
    <n v="4"/>
    <n v="0"/>
    <n v="3"/>
    <n v="1"/>
    <n v="4"/>
    <x v="3"/>
    <x v="1"/>
    <n v="2"/>
    <n v="3"/>
    <s v="Active"/>
    <x v="2"/>
    <x v="1"/>
    <n v="0"/>
  </r>
  <r>
    <n v="42"/>
    <s v="No"/>
    <s v="Non-Travel"/>
    <x v="0"/>
    <n v="5"/>
    <n v="4"/>
    <s v="Medical"/>
    <n v="3561"/>
    <x v="0"/>
    <n v="5"/>
    <x v="0"/>
    <s v="Married"/>
    <n v="170460"/>
    <n v="7"/>
    <n v="11"/>
    <n v="0"/>
    <n v="10"/>
    <n v="3"/>
    <n v="4"/>
    <n v="0"/>
    <n v="3"/>
    <n v="1"/>
    <n v="4"/>
    <x v="3"/>
    <x v="1"/>
    <n v="2"/>
    <n v="3"/>
    <s v="Active"/>
    <x v="2"/>
    <x v="1"/>
    <n v="0"/>
  </r>
  <r>
    <n v="45"/>
    <s v="No"/>
    <s v="Travel_Frequently"/>
    <x v="0"/>
    <n v="8"/>
    <n v="4"/>
    <s v="Life Sciences"/>
    <n v="1105"/>
    <x v="1"/>
    <n v="2"/>
    <x v="2"/>
    <s v="Single"/>
    <n v="29940"/>
    <n v="4"/>
    <n v="18"/>
    <n v="1"/>
    <n v="12"/>
    <n v="2"/>
    <n v="4"/>
    <n v="0"/>
    <n v="3"/>
    <n v="1"/>
    <n v="2"/>
    <x v="0"/>
    <x v="0"/>
    <n v="3"/>
    <n v="3"/>
    <s v="Active"/>
    <x v="3"/>
    <x v="1"/>
    <n v="0"/>
  </r>
  <r>
    <n v="45"/>
    <s v="No"/>
    <s v="Travel_Frequently"/>
    <x v="0"/>
    <n v="8"/>
    <n v="4"/>
    <s v="Life Sciences"/>
    <n v="2575"/>
    <x v="1"/>
    <n v="2"/>
    <x v="2"/>
    <s v="Single"/>
    <n v="29940"/>
    <n v="4"/>
    <n v="18"/>
    <n v="1"/>
    <n v="12"/>
    <n v="2"/>
    <n v="4"/>
    <n v="0"/>
    <n v="3"/>
    <n v="1"/>
    <n v="2"/>
    <x v="0"/>
    <x v="0"/>
    <n v="3"/>
    <n v="3"/>
    <s v="Active"/>
    <x v="3"/>
    <x v="1"/>
    <n v="0"/>
  </r>
  <r>
    <n v="45"/>
    <s v="No"/>
    <s v="Travel_Frequently"/>
    <x v="0"/>
    <n v="8"/>
    <n v="4"/>
    <s v="Life Sciences"/>
    <n v="4045"/>
    <x v="1"/>
    <n v="2"/>
    <x v="2"/>
    <s v="Single"/>
    <n v="29940"/>
    <n v="4"/>
    <n v="18"/>
    <n v="1"/>
    <n v="12"/>
    <n v="2"/>
    <n v="4"/>
    <n v="0"/>
    <n v="3"/>
    <n v="1"/>
    <n v="2"/>
    <x v="0"/>
    <x v="0"/>
    <n v="3"/>
    <n v="3"/>
    <s v="Active"/>
    <x v="3"/>
    <x v="1"/>
    <n v="0"/>
  </r>
  <r>
    <n v="54"/>
    <s v="No"/>
    <s v="Travel_Rarely"/>
    <x v="0"/>
    <n v="25"/>
    <n v="1"/>
    <s v="Medical"/>
    <n v="1308"/>
    <x v="1"/>
    <n v="1"/>
    <x v="4"/>
    <s v="Married"/>
    <n v="48550"/>
    <n v="9"/>
    <n v="25"/>
    <n v="1"/>
    <n v="16"/>
    <n v="2"/>
    <n v="4"/>
    <n v="0"/>
    <n v="3"/>
    <n v="1"/>
    <n v="1"/>
    <x v="0"/>
    <x v="3"/>
    <n v="2"/>
    <n v="4"/>
    <s v="Active"/>
    <x v="3"/>
    <x v="1"/>
    <n v="0"/>
  </r>
  <r>
    <n v="54"/>
    <s v="No"/>
    <s v="Travel_Rarely"/>
    <x v="0"/>
    <n v="25"/>
    <n v="1"/>
    <s v="Medical"/>
    <n v="2778"/>
    <x v="1"/>
    <n v="1"/>
    <x v="4"/>
    <s v="Married"/>
    <n v="48550"/>
    <n v="9"/>
    <n v="25"/>
    <n v="1"/>
    <n v="16"/>
    <n v="2"/>
    <n v="4"/>
    <n v="0"/>
    <n v="3"/>
    <n v="1"/>
    <n v="1"/>
    <x v="0"/>
    <x v="3"/>
    <n v="2"/>
    <n v="4"/>
    <s v="Active"/>
    <x v="3"/>
    <x v="1"/>
    <n v="0"/>
  </r>
  <r>
    <n v="54"/>
    <s v="No"/>
    <s v="Travel_Rarely"/>
    <x v="0"/>
    <n v="25"/>
    <n v="1"/>
    <s v="Medical"/>
    <n v="4248"/>
    <x v="1"/>
    <n v="1"/>
    <x v="4"/>
    <s v="Married"/>
    <n v="48550"/>
    <n v="9"/>
    <n v="25"/>
    <n v="1"/>
    <n v="16"/>
    <n v="2"/>
    <n v="4"/>
    <n v="0"/>
    <n v="3"/>
    <n v="1"/>
    <n v="1"/>
    <x v="0"/>
    <x v="3"/>
    <n v="2"/>
    <n v="4"/>
    <s v="Active"/>
    <x v="3"/>
    <x v="1"/>
    <n v="0"/>
  </r>
  <r>
    <n v="46"/>
    <s v="No"/>
    <s v="Travel_Rarely"/>
    <x v="0"/>
    <n v="9"/>
    <n v="3"/>
    <s v="Medical"/>
    <n v="1292"/>
    <x v="0"/>
    <n v="3"/>
    <x v="2"/>
    <s v="Divorced"/>
    <n v="164370"/>
    <n v="8"/>
    <n v="15"/>
    <n v="1"/>
    <n v="16"/>
    <n v="0"/>
    <n v="4"/>
    <n v="0"/>
    <n v="2"/>
    <n v="1"/>
    <n v="2"/>
    <x v="2"/>
    <x v="0"/>
    <n v="3"/>
    <n v="3"/>
    <s v="Active"/>
    <x v="3"/>
    <x v="1"/>
    <n v="0"/>
  </r>
  <r>
    <n v="46"/>
    <s v="No"/>
    <s v="Travel_Rarely"/>
    <x v="0"/>
    <n v="9"/>
    <n v="3"/>
    <s v="Medical"/>
    <n v="2762"/>
    <x v="0"/>
    <n v="3"/>
    <x v="2"/>
    <s v="Divorced"/>
    <n v="164370"/>
    <n v="8"/>
    <n v="15"/>
    <n v="1"/>
    <n v="16"/>
    <n v="0"/>
    <n v="4"/>
    <n v="0"/>
    <n v="2"/>
    <n v="1"/>
    <n v="2"/>
    <x v="2"/>
    <x v="0"/>
    <n v="3"/>
    <n v="3"/>
    <s v="Active"/>
    <x v="3"/>
    <x v="1"/>
    <n v="0"/>
  </r>
  <r>
    <n v="46"/>
    <s v="No"/>
    <s v="Travel_Rarely"/>
    <x v="0"/>
    <n v="9"/>
    <n v="3"/>
    <s v="Medical"/>
    <n v="4232"/>
    <x v="0"/>
    <n v="3"/>
    <x v="2"/>
    <s v="Divorced"/>
    <n v="164370"/>
    <n v="8"/>
    <n v="15"/>
    <n v="1"/>
    <n v="16"/>
    <n v="0"/>
    <n v="4"/>
    <n v="0"/>
    <n v="2"/>
    <n v="1"/>
    <n v="2"/>
    <x v="2"/>
    <x v="0"/>
    <n v="3"/>
    <n v="3"/>
    <s v="Active"/>
    <x v="3"/>
    <x v="1"/>
    <n v="0"/>
  </r>
  <r>
    <n v="46"/>
    <s v="No"/>
    <s v="Travel_Rarely"/>
    <x v="0"/>
    <n v="25"/>
    <n v="1"/>
    <s v="Medical"/>
    <n v="1422"/>
    <x v="0"/>
    <n v="5"/>
    <x v="3"/>
    <s v="Divorced"/>
    <n v="34330"/>
    <n v="7"/>
    <n v="18"/>
    <n v="0"/>
    <n v="17"/>
    <n v="3"/>
    <n v="4"/>
    <n v="0"/>
    <n v="3"/>
    <n v="1"/>
    <n v="4"/>
    <x v="3"/>
    <x v="0"/>
    <n v="3"/>
    <n v="3"/>
    <s v="Active"/>
    <x v="3"/>
    <x v="1"/>
    <n v="0"/>
  </r>
  <r>
    <n v="46"/>
    <s v="No"/>
    <s v="Travel_Rarely"/>
    <x v="0"/>
    <n v="25"/>
    <n v="1"/>
    <s v="Medical"/>
    <n v="2892"/>
    <x v="0"/>
    <n v="5"/>
    <x v="3"/>
    <s v="Divorced"/>
    <n v="34330"/>
    <n v="7"/>
    <n v="18"/>
    <n v="0"/>
    <n v="17"/>
    <n v="3"/>
    <n v="4"/>
    <n v="0"/>
    <n v="3"/>
    <n v="1"/>
    <n v="4"/>
    <x v="3"/>
    <x v="0"/>
    <n v="3"/>
    <n v="3"/>
    <s v="Active"/>
    <x v="3"/>
    <x v="1"/>
    <n v="0"/>
  </r>
  <r>
    <n v="46"/>
    <s v="No"/>
    <s v="Travel_Rarely"/>
    <x v="0"/>
    <n v="25"/>
    <n v="1"/>
    <s v="Medical"/>
    <n v="4362"/>
    <x v="0"/>
    <n v="5"/>
    <x v="3"/>
    <s v="Divorced"/>
    <n v="34330"/>
    <n v="7"/>
    <n v="18"/>
    <n v="0"/>
    <n v="17"/>
    <n v="3"/>
    <n v="4"/>
    <n v="0"/>
    <n v="3"/>
    <n v="1"/>
    <n v="4"/>
    <x v="3"/>
    <x v="0"/>
    <n v="3"/>
    <n v="3"/>
    <s v="Active"/>
    <x v="3"/>
    <x v="1"/>
    <n v="0"/>
  </r>
  <r>
    <n v="51"/>
    <s v="Yes"/>
    <s v="Travel_Frequently"/>
    <x v="0"/>
    <n v="6"/>
    <n v="3"/>
    <s v="Life Sciences"/>
    <n v="1349"/>
    <x v="1"/>
    <n v="1"/>
    <x v="2"/>
    <s v="Single"/>
    <n v="15690"/>
    <n v="2"/>
    <n v="11"/>
    <n v="0"/>
    <n v="18"/>
    <n v="2"/>
    <n v="4"/>
    <n v="0"/>
    <n v="3"/>
    <n v="1"/>
    <n v="1"/>
    <x v="1"/>
    <x v="0"/>
    <n v="4"/>
    <n v="3"/>
    <s v="Left"/>
    <x v="3"/>
    <x v="1"/>
    <n v="1"/>
  </r>
  <r>
    <n v="51"/>
    <s v="Yes"/>
    <s v="Travel_Frequently"/>
    <x v="0"/>
    <n v="6"/>
    <n v="3"/>
    <s v="Life Sciences"/>
    <n v="2819"/>
    <x v="1"/>
    <n v="1"/>
    <x v="2"/>
    <s v="Single"/>
    <n v="15690"/>
    <n v="2"/>
    <n v="11"/>
    <n v="0"/>
    <n v="18"/>
    <n v="2"/>
    <n v="4"/>
    <n v="0"/>
    <n v="3"/>
    <n v="1"/>
    <n v="1"/>
    <x v="1"/>
    <x v="0"/>
    <n v="4"/>
    <n v="3"/>
    <s v="Left"/>
    <x v="3"/>
    <x v="1"/>
    <n v="1"/>
  </r>
  <r>
    <n v="51"/>
    <s v="Yes"/>
    <s v="Travel_Frequently"/>
    <x v="0"/>
    <n v="6"/>
    <n v="3"/>
    <s v="Life Sciences"/>
    <n v="4289"/>
    <x v="1"/>
    <n v="1"/>
    <x v="2"/>
    <s v="Single"/>
    <n v="15690"/>
    <n v="2"/>
    <n v="11"/>
    <n v="0"/>
    <n v="18"/>
    <n v="2"/>
    <n v="4"/>
    <n v="0"/>
    <n v="3"/>
    <n v="1"/>
    <n v="1"/>
    <x v="1"/>
    <x v="0"/>
    <n v="4"/>
    <n v="3"/>
    <s v="Left"/>
    <x v="3"/>
    <x v="1"/>
    <n v="1"/>
  </r>
  <r>
    <n v="36"/>
    <s v="No"/>
    <s v="Travel_Frequently"/>
    <x v="0"/>
    <n v="16"/>
    <n v="1"/>
    <s v="Medical"/>
    <n v="1183"/>
    <x v="0"/>
    <n v="2"/>
    <x v="0"/>
    <s v="Divorced"/>
    <n v="105960"/>
    <n v="7"/>
    <n v="15"/>
    <n v="0"/>
    <n v="18"/>
    <n v="3"/>
    <n v="4"/>
    <n v="0"/>
    <n v="2"/>
    <n v="1"/>
    <n v="4"/>
    <x v="2"/>
    <x v="0"/>
    <n v="2"/>
    <n v="3"/>
    <s v="Active"/>
    <x v="2"/>
    <x v="1"/>
    <n v="0"/>
  </r>
  <r>
    <n v="36"/>
    <s v="No"/>
    <s v="Travel_Frequently"/>
    <x v="0"/>
    <n v="16"/>
    <n v="1"/>
    <s v="Medical"/>
    <n v="2653"/>
    <x v="0"/>
    <n v="2"/>
    <x v="0"/>
    <s v="Divorced"/>
    <n v="105960"/>
    <n v="7"/>
    <n v="15"/>
    <n v="0"/>
    <n v="18"/>
    <n v="3"/>
    <n v="4"/>
    <n v="0"/>
    <n v="2"/>
    <n v="1"/>
    <n v="4"/>
    <x v="2"/>
    <x v="0"/>
    <n v="2"/>
    <n v="3"/>
    <s v="Active"/>
    <x v="2"/>
    <x v="1"/>
    <n v="0"/>
  </r>
  <r>
    <n v="36"/>
    <s v="No"/>
    <s v="Travel_Frequently"/>
    <x v="0"/>
    <n v="16"/>
    <n v="1"/>
    <s v="Medical"/>
    <n v="4123"/>
    <x v="0"/>
    <n v="2"/>
    <x v="0"/>
    <s v="Divorced"/>
    <n v="105960"/>
    <n v="7"/>
    <n v="15"/>
    <n v="0"/>
    <n v="18"/>
    <n v="3"/>
    <n v="4"/>
    <n v="0"/>
    <n v="2"/>
    <n v="1"/>
    <n v="4"/>
    <x v="2"/>
    <x v="0"/>
    <n v="2"/>
    <n v="3"/>
    <s v="Active"/>
    <x v="2"/>
    <x v="1"/>
    <n v="0"/>
  </r>
  <r>
    <n v="54"/>
    <s v="No"/>
    <s v="Travel_Frequently"/>
    <x v="0"/>
    <n v="1"/>
    <n v="4"/>
    <s v="Life Sciences"/>
    <n v="75"/>
    <x v="0"/>
    <n v="2"/>
    <x v="3"/>
    <s v="Single"/>
    <n v="29330"/>
    <n v="3"/>
    <n v="12"/>
    <n v="2"/>
    <n v="20"/>
    <n v="2"/>
    <n v="4"/>
    <n v="0"/>
    <n v="3"/>
    <n v="1"/>
    <n v="4"/>
    <x v="0"/>
    <x v="2"/>
    <n v="3"/>
    <n v="3"/>
    <s v="Active"/>
    <x v="3"/>
    <x v="1"/>
    <n v="0"/>
  </r>
  <r>
    <n v="54"/>
    <s v="No"/>
    <s v="Travel_Frequently"/>
    <x v="0"/>
    <n v="1"/>
    <n v="4"/>
    <s v="Life Sciences"/>
    <n v="1545"/>
    <x v="0"/>
    <n v="2"/>
    <x v="3"/>
    <s v="Single"/>
    <n v="29330"/>
    <n v="3"/>
    <n v="12"/>
    <n v="2"/>
    <n v="20"/>
    <n v="2"/>
    <n v="4"/>
    <n v="0"/>
    <n v="3"/>
    <n v="1"/>
    <n v="4"/>
    <x v="0"/>
    <x v="2"/>
    <n v="3"/>
    <n v="3"/>
    <s v="Active"/>
    <x v="3"/>
    <x v="1"/>
    <n v="0"/>
  </r>
  <r>
    <n v="54"/>
    <s v="No"/>
    <s v="Travel_Frequently"/>
    <x v="0"/>
    <n v="1"/>
    <n v="4"/>
    <s v="Life Sciences"/>
    <n v="3015"/>
    <x v="0"/>
    <n v="2"/>
    <x v="3"/>
    <s v="Single"/>
    <n v="29330"/>
    <n v="3"/>
    <n v="12"/>
    <n v="2"/>
    <n v="20"/>
    <n v="2"/>
    <n v="4"/>
    <n v="0"/>
    <n v="3"/>
    <n v="1"/>
    <n v="4"/>
    <x v="0"/>
    <x v="2"/>
    <n v="3"/>
    <n v="3"/>
    <s v="Active"/>
    <x v="3"/>
    <x v="1"/>
    <n v="0"/>
  </r>
  <r>
    <n v="38"/>
    <s v="No"/>
    <s v="Travel_Rarely"/>
    <x v="0"/>
    <n v="19"/>
    <n v="3"/>
    <s v="Medical"/>
    <n v="1051"/>
    <x v="1"/>
    <n v="2"/>
    <x v="5"/>
    <s v="Married"/>
    <n v="64740"/>
    <n v="2"/>
    <n v="13"/>
    <n v="2"/>
    <n v="20"/>
    <n v="3"/>
    <n v="4"/>
    <n v="0"/>
    <n v="3"/>
    <n v="1"/>
    <n v="2"/>
    <x v="1"/>
    <x v="2"/>
    <n v="1"/>
    <n v="3"/>
    <s v="Active"/>
    <x v="2"/>
    <x v="1"/>
    <n v="0"/>
  </r>
  <r>
    <n v="38"/>
    <s v="No"/>
    <s v="Travel_Rarely"/>
    <x v="0"/>
    <n v="19"/>
    <n v="3"/>
    <s v="Medical"/>
    <n v="2521"/>
    <x v="1"/>
    <n v="2"/>
    <x v="5"/>
    <s v="Married"/>
    <n v="64740"/>
    <n v="2"/>
    <n v="13"/>
    <n v="2"/>
    <n v="20"/>
    <n v="3"/>
    <n v="4"/>
    <n v="0"/>
    <n v="3"/>
    <n v="1"/>
    <n v="2"/>
    <x v="1"/>
    <x v="2"/>
    <n v="1"/>
    <n v="3"/>
    <s v="Active"/>
    <x v="2"/>
    <x v="1"/>
    <n v="0"/>
  </r>
  <r>
    <n v="38"/>
    <s v="No"/>
    <s v="Travel_Rarely"/>
    <x v="0"/>
    <n v="19"/>
    <n v="3"/>
    <s v="Medical"/>
    <n v="3991"/>
    <x v="1"/>
    <n v="2"/>
    <x v="5"/>
    <s v="Married"/>
    <n v="64740"/>
    <n v="2"/>
    <n v="13"/>
    <n v="2"/>
    <n v="20"/>
    <n v="3"/>
    <n v="4"/>
    <n v="0"/>
    <n v="3"/>
    <n v="1"/>
    <n v="2"/>
    <x v="1"/>
    <x v="2"/>
    <n v="1"/>
    <n v="3"/>
    <s v="Active"/>
    <x v="2"/>
    <x v="1"/>
    <n v="0"/>
  </r>
  <r>
    <n v="46"/>
    <s v="No"/>
    <s v="Travel_Rarely"/>
    <x v="0"/>
    <n v="8"/>
    <n v="4"/>
    <s v="Other"/>
    <n v="612"/>
    <x v="0"/>
    <n v="3"/>
    <x v="2"/>
    <s v="Married"/>
    <n v="17020"/>
    <n v="5"/>
    <n v="21"/>
    <n v="0"/>
    <n v="25"/>
    <n v="2"/>
    <n v="4"/>
    <n v="0"/>
    <n v="3"/>
    <n v="1"/>
    <n v="4"/>
    <x v="2"/>
    <x v="0"/>
    <n v="3"/>
    <n v="4"/>
    <s v="Active"/>
    <x v="3"/>
    <x v="1"/>
    <n v="0"/>
  </r>
  <r>
    <n v="46"/>
    <s v="No"/>
    <s v="Travel_Rarely"/>
    <x v="0"/>
    <n v="8"/>
    <n v="4"/>
    <s v="Other"/>
    <n v="2082"/>
    <x v="0"/>
    <n v="3"/>
    <x v="2"/>
    <s v="Married"/>
    <n v="17020"/>
    <n v="5"/>
    <n v="21"/>
    <n v="0"/>
    <n v="25"/>
    <n v="2"/>
    <n v="4"/>
    <n v="0"/>
    <n v="3"/>
    <n v="1"/>
    <n v="4"/>
    <x v="2"/>
    <x v="0"/>
    <n v="3"/>
    <n v="4"/>
    <s v="Active"/>
    <x v="3"/>
    <x v="1"/>
    <n v="0"/>
  </r>
  <r>
    <n v="46"/>
    <s v="No"/>
    <s v="Travel_Rarely"/>
    <x v="0"/>
    <n v="8"/>
    <n v="4"/>
    <s v="Other"/>
    <n v="3552"/>
    <x v="0"/>
    <n v="3"/>
    <x v="2"/>
    <s v="Married"/>
    <n v="17020"/>
    <n v="5"/>
    <n v="21"/>
    <n v="0"/>
    <n v="25"/>
    <n v="2"/>
    <n v="4"/>
    <n v="0"/>
    <n v="3"/>
    <n v="1"/>
    <n v="4"/>
    <x v="2"/>
    <x v="0"/>
    <n v="3"/>
    <n v="4"/>
    <s v="Active"/>
    <x v="3"/>
    <x v="1"/>
    <n v="0"/>
  </r>
  <r>
    <n v="50"/>
    <s v="No"/>
    <s v="Travel_Rarely"/>
    <x v="0"/>
    <n v="8"/>
    <n v="4"/>
    <s v="Life Sciences"/>
    <n v="331"/>
    <x v="0"/>
    <n v="2"/>
    <x v="0"/>
    <s v="Married"/>
    <n v="49410"/>
    <n v="5"/>
    <n v="11"/>
    <n v="1"/>
    <n v="30"/>
    <n v="3"/>
    <n v="4"/>
    <n v="0"/>
    <n v="3"/>
    <n v="1"/>
    <n v="3"/>
    <x v="0"/>
    <x v="0"/>
    <n v="1"/>
    <n v="3"/>
    <s v="Active"/>
    <x v="3"/>
    <x v="1"/>
    <n v="0"/>
  </r>
  <r>
    <n v="50"/>
    <s v="No"/>
    <s v="Travel_Rarely"/>
    <x v="0"/>
    <n v="8"/>
    <n v="4"/>
    <s v="Life Sciences"/>
    <n v="1801"/>
    <x v="0"/>
    <n v="2"/>
    <x v="0"/>
    <s v="Married"/>
    <n v="49410"/>
    <n v="5"/>
    <n v="11"/>
    <n v="1"/>
    <n v="30"/>
    <n v="3"/>
    <n v="4"/>
    <n v="0"/>
    <n v="3"/>
    <n v="1"/>
    <n v="3"/>
    <x v="0"/>
    <x v="0"/>
    <n v="1"/>
    <n v="3"/>
    <s v="Active"/>
    <x v="3"/>
    <x v="1"/>
    <n v="0"/>
  </r>
  <r>
    <n v="50"/>
    <s v="No"/>
    <s v="Travel_Rarely"/>
    <x v="0"/>
    <n v="8"/>
    <n v="4"/>
    <s v="Life Sciences"/>
    <n v="3271"/>
    <x v="0"/>
    <n v="2"/>
    <x v="0"/>
    <s v="Married"/>
    <n v="49410"/>
    <n v="5"/>
    <n v="11"/>
    <n v="1"/>
    <n v="30"/>
    <n v="3"/>
    <n v="4"/>
    <n v="0"/>
    <n v="3"/>
    <n v="1"/>
    <n v="3"/>
    <x v="0"/>
    <x v="0"/>
    <n v="1"/>
    <n v="3"/>
    <s v="Active"/>
    <x v="3"/>
    <x v="1"/>
    <n v="0"/>
  </r>
  <r>
    <n v="24"/>
    <s v="No"/>
    <s v="Travel_Rarely"/>
    <x v="0"/>
    <n v="6"/>
    <n v="3"/>
    <s v="Life Sciences"/>
    <n v="960"/>
    <x v="0"/>
    <n v="3"/>
    <x v="0"/>
    <s v="Married"/>
    <n v="10520"/>
    <n v="1"/>
    <n v="13"/>
    <n v="0"/>
    <n v="5"/>
    <n v="3"/>
    <n v="5"/>
    <n v="0"/>
    <n v="4"/>
    <n v="1"/>
    <n v="3"/>
    <x v="0"/>
    <x v="0"/>
    <n v="3"/>
    <n v="3"/>
    <s v="Active"/>
    <x v="0"/>
    <x v="2"/>
    <n v="0"/>
  </r>
  <r>
    <n v="24"/>
    <s v="No"/>
    <s v="Travel_Rarely"/>
    <x v="0"/>
    <n v="6"/>
    <n v="3"/>
    <s v="Life Sciences"/>
    <n v="2430"/>
    <x v="0"/>
    <n v="3"/>
    <x v="0"/>
    <s v="Married"/>
    <n v="10520"/>
    <n v="1"/>
    <n v="13"/>
    <n v="0"/>
    <n v="5"/>
    <n v="3"/>
    <n v="5"/>
    <n v="0"/>
    <n v="4"/>
    <n v="1"/>
    <n v="3"/>
    <x v="0"/>
    <x v="0"/>
    <n v="3"/>
    <n v="3"/>
    <s v="Active"/>
    <x v="0"/>
    <x v="2"/>
    <n v="0"/>
  </r>
  <r>
    <n v="24"/>
    <s v="No"/>
    <s v="Travel_Rarely"/>
    <x v="0"/>
    <n v="6"/>
    <n v="3"/>
    <s v="Life Sciences"/>
    <n v="3900"/>
    <x v="0"/>
    <n v="3"/>
    <x v="0"/>
    <s v="Married"/>
    <n v="10520"/>
    <n v="1"/>
    <n v="13"/>
    <n v="0"/>
    <n v="5"/>
    <n v="3"/>
    <n v="5"/>
    <n v="0"/>
    <n v="4"/>
    <n v="1"/>
    <n v="3"/>
    <x v="0"/>
    <x v="0"/>
    <n v="3"/>
    <n v="3"/>
    <s v="Active"/>
    <x v="0"/>
    <x v="2"/>
    <n v="0"/>
  </r>
  <r>
    <n v="25"/>
    <s v="No"/>
    <s v="Travel_Rarely"/>
    <x v="1"/>
    <n v="11"/>
    <n v="3"/>
    <s v="Life Sciences"/>
    <n v="377"/>
    <x v="1"/>
    <n v="1"/>
    <x v="4"/>
    <s v="Married"/>
    <n v="23110"/>
    <n v="1"/>
    <n v="11"/>
    <n v="1"/>
    <n v="5"/>
    <n v="2"/>
    <n v="5"/>
    <n v="0"/>
    <n v="3"/>
    <n v="1"/>
    <n v="3"/>
    <x v="3"/>
    <x v="0"/>
    <n v="3"/>
    <n v="3"/>
    <s v="Active"/>
    <x v="1"/>
    <x v="2"/>
    <n v="0"/>
  </r>
  <r>
    <n v="25"/>
    <s v="No"/>
    <s v="Travel_Rarely"/>
    <x v="1"/>
    <n v="11"/>
    <n v="3"/>
    <s v="Life Sciences"/>
    <n v="1847"/>
    <x v="1"/>
    <n v="1"/>
    <x v="4"/>
    <s v="Married"/>
    <n v="23110"/>
    <n v="1"/>
    <n v="11"/>
    <n v="1"/>
    <n v="5"/>
    <n v="2"/>
    <n v="5"/>
    <n v="0"/>
    <n v="3"/>
    <n v="1"/>
    <n v="3"/>
    <x v="3"/>
    <x v="0"/>
    <n v="3"/>
    <n v="3"/>
    <s v="Active"/>
    <x v="1"/>
    <x v="2"/>
    <n v="0"/>
  </r>
  <r>
    <n v="25"/>
    <s v="No"/>
    <s v="Travel_Rarely"/>
    <x v="1"/>
    <n v="11"/>
    <n v="3"/>
    <s v="Life Sciences"/>
    <n v="3317"/>
    <x v="1"/>
    <n v="1"/>
    <x v="4"/>
    <s v="Married"/>
    <n v="23110"/>
    <n v="1"/>
    <n v="11"/>
    <n v="1"/>
    <n v="5"/>
    <n v="2"/>
    <n v="5"/>
    <n v="0"/>
    <n v="3"/>
    <n v="1"/>
    <n v="3"/>
    <x v="3"/>
    <x v="0"/>
    <n v="3"/>
    <n v="3"/>
    <s v="Active"/>
    <x v="1"/>
    <x v="2"/>
    <n v="0"/>
  </r>
  <r>
    <n v="27"/>
    <s v="No"/>
    <s v="Travel_Rarely"/>
    <x v="1"/>
    <n v="2"/>
    <n v="3"/>
    <s v="Life Sciences"/>
    <n v="116"/>
    <x v="0"/>
    <n v="1"/>
    <x v="0"/>
    <s v="Divorced"/>
    <n v="23670"/>
    <n v="2"/>
    <n v="12"/>
    <n v="1"/>
    <n v="5"/>
    <n v="2"/>
    <n v="5"/>
    <n v="0"/>
    <n v="4"/>
    <n v="1"/>
    <n v="4"/>
    <x v="2"/>
    <x v="0"/>
    <n v="3"/>
    <n v="3"/>
    <s v="Active"/>
    <x v="1"/>
    <x v="2"/>
    <n v="0"/>
  </r>
  <r>
    <n v="27"/>
    <s v="No"/>
    <s v="Travel_Rarely"/>
    <x v="1"/>
    <n v="2"/>
    <n v="3"/>
    <s v="Life Sciences"/>
    <n v="1586"/>
    <x v="0"/>
    <n v="1"/>
    <x v="0"/>
    <s v="Divorced"/>
    <n v="23670"/>
    <n v="1"/>
    <n v="12"/>
    <n v="1"/>
    <n v="5"/>
    <n v="2"/>
    <n v="5"/>
    <n v="0"/>
    <n v="4"/>
    <n v="1"/>
    <n v="4"/>
    <x v="2"/>
    <x v="0"/>
    <n v="3"/>
    <n v="3"/>
    <s v="Active"/>
    <x v="1"/>
    <x v="2"/>
    <n v="0"/>
  </r>
  <r>
    <n v="27"/>
    <s v="No"/>
    <s v="Travel_Rarely"/>
    <x v="1"/>
    <n v="2"/>
    <n v="3"/>
    <s v="Life Sciences"/>
    <n v="3056"/>
    <x v="0"/>
    <n v="1"/>
    <x v="0"/>
    <s v="Divorced"/>
    <n v="23670"/>
    <n v="1"/>
    <n v="12"/>
    <n v="1"/>
    <n v="5"/>
    <n v="2"/>
    <n v="5"/>
    <n v="0"/>
    <n v="4"/>
    <n v="1"/>
    <n v="4"/>
    <x v="2"/>
    <x v="0"/>
    <n v="3"/>
    <n v="3"/>
    <s v="Active"/>
    <x v="1"/>
    <x v="2"/>
    <n v="0"/>
  </r>
  <r>
    <n v="28"/>
    <s v="No"/>
    <s v="Non-Travel"/>
    <x v="1"/>
    <n v="9"/>
    <n v="4"/>
    <s v="Medical"/>
    <n v="1310"/>
    <x v="0"/>
    <n v="2"/>
    <x v="4"/>
    <s v="Married"/>
    <n v="23670"/>
    <n v="1"/>
    <n v="13"/>
    <n v="0"/>
    <n v="5"/>
    <n v="2"/>
    <n v="5"/>
    <n v="0"/>
    <n v="4"/>
    <n v="1"/>
    <n v="2"/>
    <x v="0"/>
    <x v="1"/>
    <n v="2"/>
    <n v="3"/>
    <s v="Active"/>
    <x v="1"/>
    <x v="2"/>
    <n v="0"/>
  </r>
  <r>
    <n v="28"/>
    <s v="No"/>
    <s v="Non-Travel"/>
    <x v="1"/>
    <n v="9"/>
    <n v="4"/>
    <s v="Medical"/>
    <n v="2780"/>
    <x v="0"/>
    <n v="2"/>
    <x v="4"/>
    <s v="Married"/>
    <n v="23670"/>
    <n v="1"/>
    <n v="13"/>
    <n v="0"/>
    <n v="5"/>
    <n v="2"/>
    <n v="5"/>
    <n v="0"/>
    <n v="4"/>
    <n v="1"/>
    <n v="2"/>
    <x v="0"/>
    <x v="1"/>
    <n v="2"/>
    <n v="3"/>
    <s v="Active"/>
    <x v="1"/>
    <x v="2"/>
    <n v="0"/>
  </r>
  <r>
    <n v="28"/>
    <s v="No"/>
    <s v="Non-Travel"/>
    <x v="1"/>
    <n v="9"/>
    <n v="4"/>
    <s v="Medical"/>
    <n v="4250"/>
    <x v="0"/>
    <n v="2"/>
    <x v="4"/>
    <s v="Married"/>
    <n v="23670"/>
    <n v="1"/>
    <n v="13"/>
    <n v="0"/>
    <n v="5"/>
    <n v="2"/>
    <n v="5"/>
    <n v="0"/>
    <n v="4"/>
    <n v="1"/>
    <n v="2"/>
    <x v="0"/>
    <x v="1"/>
    <n v="2"/>
    <n v="3"/>
    <s v="Active"/>
    <x v="1"/>
    <x v="2"/>
    <n v="0"/>
  </r>
  <r>
    <n v="28"/>
    <s v="No"/>
    <s v="Travel_Rarely"/>
    <x v="0"/>
    <n v="1"/>
    <n v="3"/>
    <s v="Life Sciences"/>
    <n v="15"/>
    <x v="0"/>
    <n v="1"/>
    <x v="5"/>
    <s v="Married"/>
    <n v="25920"/>
    <n v="1"/>
    <n v="14"/>
    <n v="0"/>
    <n v="5"/>
    <n v="2"/>
    <n v="5"/>
    <n v="0"/>
    <n v="4"/>
    <n v="1"/>
    <n v="4"/>
    <x v="1"/>
    <x v="2"/>
    <n v="3"/>
    <n v="3"/>
    <s v="Active"/>
    <x v="1"/>
    <x v="2"/>
    <n v="0"/>
  </r>
  <r>
    <n v="28"/>
    <s v="No"/>
    <s v="Travel_Rarely"/>
    <x v="0"/>
    <n v="1"/>
    <n v="3"/>
    <s v="Life Sciences"/>
    <n v="1485"/>
    <x v="0"/>
    <n v="1"/>
    <x v="5"/>
    <s v="Married"/>
    <n v="25920"/>
    <n v="1"/>
    <n v="14"/>
    <n v="0"/>
    <n v="5"/>
    <n v="2"/>
    <n v="5"/>
    <n v="0"/>
    <n v="4"/>
    <n v="1"/>
    <n v="4"/>
    <x v="1"/>
    <x v="2"/>
    <n v="3"/>
    <n v="3"/>
    <s v="Active"/>
    <x v="1"/>
    <x v="2"/>
    <n v="0"/>
  </r>
  <r>
    <n v="28"/>
    <s v="No"/>
    <s v="Travel_Rarely"/>
    <x v="0"/>
    <n v="1"/>
    <n v="3"/>
    <s v="Life Sciences"/>
    <n v="2955"/>
    <x v="0"/>
    <n v="1"/>
    <x v="5"/>
    <s v="Married"/>
    <n v="25920"/>
    <n v="1"/>
    <n v="14"/>
    <n v="0"/>
    <n v="5"/>
    <n v="2"/>
    <n v="5"/>
    <n v="0"/>
    <n v="4"/>
    <n v="1"/>
    <n v="4"/>
    <x v="1"/>
    <x v="2"/>
    <n v="3"/>
    <n v="3"/>
    <s v="Active"/>
    <x v="1"/>
    <x v="2"/>
    <n v="0"/>
  </r>
  <r>
    <n v="25"/>
    <s v="No"/>
    <s v="Travel_Rarely"/>
    <x v="1"/>
    <n v="5"/>
    <n v="3"/>
    <s v="Marketing"/>
    <n v="381"/>
    <x v="1"/>
    <n v="4"/>
    <x v="3"/>
    <s v="Married"/>
    <n v="27560"/>
    <n v="1"/>
    <n v="12"/>
    <n v="2"/>
    <n v="5"/>
    <n v="2"/>
    <n v="5"/>
    <n v="0"/>
    <n v="3"/>
    <n v="1"/>
    <n v="3"/>
    <x v="3"/>
    <x v="1"/>
    <n v="3"/>
    <n v="3"/>
    <s v="Active"/>
    <x v="1"/>
    <x v="2"/>
    <n v="0"/>
  </r>
  <r>
    <n v="25"/>
    <s v="No"/>
    <s v="Travel_Rarely"/>
    <x v="1"/>
    <n v="5"/>
    <n v="3"/>
    <s v="Marketing"/>
    <n v="1851"/>
    <x v="1"/>
    <n v="4"/>
    <x v="3"/>
    <s v="Married"/>
    <n v="27560"/>
    <n v="1"/>
    <n v="12"/>
    <n v="2"/>
    <n v="5"/>
    <n v="2"/>
    <n v="5"/>
    <n v="0"/>
    <n v="3"/>
    <n v="1"/>
    <n v="3"/>
    <x v="3"/>
    <x v="1"/>
    <n v="3"/>
    <n v="3"/>
    <s v="Active"/>
    <x v="1"/>
    <x v="2"/>
    <n v="0"/>
  </r>
  <r>
    <n v="25"/>
    <s v="No"/>
    <s v="Travel_Rarely"/>
    <x v="1"/>
    <n v="5"/>
    <n v="3"/>
    <s v="Marketing"/>
    <n v="3321"/>
    <x v="1"/>
    <n v="4"/>
    <x v="3"/>
    <s v="Married"/>
    <n v="27560"/>
    <n v="1"/>
    <n v="12"/>
    <n v="2"/>
    <n v="5"/>
    <n v="2"/>
    <n v="5"/>
    <n v="0"/>
    <n v="3"/>
    <n v="1"/>
    <n v="3"/>
    <x v="3"/>
    <x v="1"/>
    <n v="3"/>
    <n v="3"/>
    <s v="Active"/>
    <x v="1"/>
    <x v="2"/>
    <n v="0"/>
  </r>
  <r>
    <n v="36"/>
    <s v="No"/>
    <s v="Non-Travel"/>
    <x v="0"/>
    <n v="1"/>
    <n v="3"/>
    <s v="Life Sciences"/>
    <n v="1126"/>
    <x v="0"/>
    <n v="2"/>
    <x v="3"/>
    <s v="Married"/>
    <n v="28380"/>
    <n v="1"/>
    <n v="19"/>
    <n v="2"/>
    <n v="5"/>
    <n v="5"/>
    <n v="5"/>
    <n v="0"/>
    <n v="2"/>
    <n v="1"/>
    <n v="1"/>
    <x v="2"/>
    <x v="0"/>
    <n v="1"/>
    <n v="3"/>
    <s v="Active"/>
    <x v="2"/>
    <x v="2"/>
    <n v="0"/>
  </r>
  <r>
    <n v="36"/>
    <s v="No"/>
    <s v="Non-Travel"/>
    <x v="0"/>
    <n v="1"/>
    <n v="3"/>
    <s v="Life Sciences"/>
    <n v="2596"/>
    <x v="0"/>
    <n v="2"/>
    <x v="3"/>
    <s v="Married"/>
    <n v="28380"/>
    <n v="1"/>
    <n v="19"/>
    <n v="2"/>
    <n v="5"/>
    <n v="5"/>
    <n v="5"/>
    <n v="0"/>
    <n v="2"/>
    <n v="1"/>
    <n v="1"/>
    <x v="2"/>
    <x v="0"/>
    <n v="1"/>
    <n v="3"/>
    <s v="Active"/>
    <x v="2"/>
    <x v="2"/>
    <n v="0"/>
  </r>
  <r>
    <n v="36"/>
    <s v="No"/>
    <s v="Non-Travel"/>
    <x v="0"/>
    <n v="1"/>
    <n v="3"/>
    <s v="Life Sciences"/>
    <n v="4066"/>
    <x v="0"/>
    <n v="2"/>
    <x v="3"/>
    <s v="Married"/>
    <n v="28380"/>
    <n v="1"/>
    <n v="19"/>
    <n v="2"/>
    <n v="5"/>
    <n v="5"/>
    <n v="5"/>
    <n v="0"/>
    <n v="2"/>
    <n v="1"/>
    <n v="1"/>
    <x v="2"/>
    <x v="0"/>
    <n v="1"/>
    <n v="3"/>
    <s v="Active"/>
    <x v="2"/>
    <x v="2"/>
    <n v="0"/>
  </r>
  <r>
    <n v="27"/>
    <s v="No"/>
    <s v="Travel_Rarely"/>
    <x v="0"/>
    <n v="13"/>
    <n v="2"/>
    <s v="Medical"/>
    <n v="63"/>
    <x v="1"/>
    <n v="4"/>
    <x v="1"/>
    <s v="Single"/>
    <n v="28560"/>
    <n v="1"/>
    <n v="12"/>
    <n v="2"/>
    <n v="5"/>
    <n v="5"/>
    <n v="5"/>
    <n v="0"/>
    <n v="4"/>
    <n v="1"/>
    <n v="4"/>
    <x v="0"/>
    <x v="0"/>
    <n v="4"/>
    <n v="3"/>
    <s v="Active"/>
    <x v="1"/>
    <x v="2"/>
    <n v="0"/>
  </r>
  <r>
    <n v="27"/>
    <s v="No"/>
    <s v="Travel_Rarely"/>
    <x v="0"/>
    <n v="13"/>
    <n v="2"/>
    <s v="Medical"/>
    <n v="1533"/>
    <x v="1"/>
    <n v="4"/>
    <x v="1"/>
    <s v="Single"/>
    <n v="28560"/>
    <n v="1"/>
    <n v="12"/>
    <n v="2"/>
    <n v="5"/>
    <n v="5"/>
    <n v="5"/>
    <n v="0"/>
    <n v="4"/>
    <n v="1"/>
    <n v="4"/>
    <x v="0"/>
    <x v="0"/>
    <n v="4"/>
    <n v="3"/>
    <s v="Active"/>
    <x v="1"/>
    <x v="2"/>
    <n v="0"/>
  </r>
  <r>
    <n v="27"/>
    <s v="No"/>
    <s v="Travel_Rarely"/>
    <x v="0"/>
    <n v="13"/>
    <n v="2"/>
    <s v="Medical"/>
    <n v="3003"/>
    <x v="1"/>
    <n v="4"/>
    <x v="1"/>
    <s v="Single"/>
    <n v="28560"/>
    <n v="1"/>
    <n v="12"/>
    <n v="2"/>
    <n v="5"/>
    <n v="5"/>
    <n v="5"/>
    <n v="0"/>
    <n v="4"/>
    <n v="1"/>
    <n v="4"/>
    <x v="0"/>
    <x v="0"/>
    <n v="4"/>
    <n v="3"/>
    <s v="Active"/>
    <x v="1"/>
    <x v="2"/>
    <n v="0"/>
  </r>
  <r>
    <n v="24"/>
    <s v="No"/>
    <s v="Travel_Rarely"/>
    <x v="0"/>
    <n v="1"/>
    <n v="3"/>
    <s v="Life Sciences"/>
    <n v="123"/>
    <x v="1"/>
    <n v="5"/>
    <x v="2"/>
    <s v="Divorced"/>
    <n v="28970"/>
    <n v="1"/>
    <n v="18"/>
    <n v="3"/>
    <n v="5"/>
    <n v="4"/>
    <n v="5"/>
    <n v="0"/>
    <n v="3"/>
    <n v="1"/>
    <n v="4"/>
    <x v="0"/>
    <x v="1"/>
    <n v="3"/>
    <n v="3"/>
    <s v="Active"/>
    <x v="0"/>
    <x v="2"/>
    <n v="0"/>
  </r>
  <r>
    <n v="24"/>
    <s v="No"/>
    <s v="Travel_Rarely"/>
    <x v="0"/>
    <n v="1"/>
    <n v="3"/>
    <s v="Life Sciences"/>
    <n v="1593"/>
    <x v="1"/>
    <n v="5"/>
    <x v="2"/>
    <s v="Divorced"/>
    <n v="28970"/>
    <n v="1"/>
    <n v="18"/>
    <n v="3"/>
    <n v="5"/>
    <n v="4"/>
    <n v="5"/>
    <n v="0"/>
    <n v="3"/>
    <n v="1"/>
    <n v="4"/>
    <x v="0"/>
    <x v="1"/>
    <n v="3"/>
    <n v="3"/>
    <s v="Active"/>
    <x v="0"/>
    <x v="2"/>
    <n v="0"/>
  </r>
  <r>
    <n v="24"/>
    <s v="No"/>
    <s v="Travel_Rarely"/>
    <x v="0"/>
    <n v="1"/>
    <n v="3"/>
    <s v="Life Sciences"/>
    <n v="3063"/>
    <x v="1"/>
    <n v="5"/>
    <x v="2"/>
    <s v="Divorced"/>
    <n v="28970"/>
    <n v="1"/>
    <n v="18"/>
    <n v="3"/>
    <n v="5"/>
    <n v="4"/>
    <n v="5"/>
    <n v="0"/>
    <n v="3"/>
    <n v="1"/>
    <n v="4"/>
    <x v="0"/>
    <x v="1"/>
    <n v="3"/>
    <n v="3"/>
    <s v="Active"/>
    <x v="0"/>
    <x v="2"/>
    <n v="0"/>
  </r>
  <r>
    <n v="38"/>
    <s v="No"/>
    <s v="Travel_Rarely"/>
    <x v="0"/>
    <n v="8"/>
    <n v="2"/>
    <s v="Life Sciences"/>
    <n v="1015"/>
    <x v="1"/>
    <n v="2"/>
    <x v="0"/>
    <s v="Married"/>
    <n v="32010"/>
    <n v="1"/>
    <n v="11"/>
    <n v="1"/>
    <n v="5"/>
    <n v="3"/>
    <n v="5"/>
    <n v="0"/>
    <n v="4"/>
    <n v="1"/>
    <n v="4"/>
    <x v="0"/>
    <x v="0"/>
    <n v="2"/>
    <n v="3"/>
    <s v="Active"/>
    <x v="2"/>
    <x v="2"/>
    <n v="0"/>
  </r>
  <r>
    <n v="38"/>
    <s v="No"/>
    <s v="Travel_Rarely"/>
    <x v="0"/>
    <n v="8"/>
    <n v="2"/>
    <s v="Life Sciences"/>
    <n v="2485"/>
    <x v="1"/>
    <n v="2"/>
    <x v="0"/>
    <s v="Married"/>
    <n v="32010"/>
    <n v="1"/>
    <n v="11"/>
    <n v="1"/>
    <n v="5"/>
    <n v="3"/>
    <n v="5"/>
    <n v="0"/>
    <n v="4"/>
    <n v="1"/>
    <n v="4"/>
    <x v="0"/>
    <x v="0"/>
    <n v="2"/>
    <n v="3"/>
    <s v="Active"/>
    <x v="2"/>
    <x v="2"/>
    <n v="0"/>
  </r>
  <r>
    <n v="38"/>
    <s v="No"/>
    <s v="Travel_Rarely"/>
    <x v="0"/>
    <n v="8"/>
    <n v="2"/>
    <s v="Life Sciences"/>
    <n v="3955"/>
    <x v="1"/>
    <n v="2"/>
    <x v="0"/>
    <s v="Married"/>
    <n v="32010"/>
    <n v="1"/>
    <n v="11"/>
    <n v="1"/>
    <n v="5"/>
    <n v="3"/>
    <n v="5"/>
    <n v="0"/>
    <n v="4"/>
    <n v="1"/>
    <n v="4"/>
    <x v="0"/>
    <x v="0"/>
    <n v="2"/>
    <n v="3"/>
    <s v="Active"/>
    <x v="2"/>
    <x v="2"/>
    <n v="0"/>
  </r>
  <r>
    <n v="37"/>
    <s v="No"/>
    <s v="Travel_Rarely"/>
    <x v="0"/>
    <n v="24"/>
    <n v="1"/>
    <s v="Life Sciences"/>
    <n v="1019"/>
    <x v="0"/>
    <n v="2"/>
    <x v="0"/>
    <s v="Married"/>
    <n v="32910"/>
    <n v="1"/>
    <n v="16"/>
    <n v="3"/>
    <n v="5"/>
    <n v="2"/>
    <n v="5"/>
    <n v="0"/>
    <n v="3"/>
    <n v="1"/>
    <n v="2"/>
    <x v="2"/>
    <x v="0"/>
    <n v="2"/>
    <n v="3"/>
    <s v="Active"/>
    <x v="2"/>
    <x v="2"/>
    <n v="0"/>
  </r>
  <r>
    <n v="37"/>
    <s v="No"/>
    <s v="Travel_Rarely"/>
    <x v="0"/>
    <n v="24"/>
    <n v="1"/>
    <s v="Life Sciences"/>
    <n v="2489"/>
    <x v="0"/>
    <n v="2"/>
    <x v="0"/>
    <s v="Married"/>
    <n v="32910"/>
    <n v="1"/>
    <n v="16"/>
    <n v="3"/>
    <n v="5"/>
    <n v="2"/>
    <n v="5"/>
    <n v="0"/>
    <n v="3"/>
    <n v="1"/>
    <n v="2"/>
    <x v="2"/>
    <x v="0"/>
    <n v="2"/>
    <n v="3"/>
    <s v="Active"/>
    <x v="2"/>
    <x v="2"/>
    <n v="0"/>
  </r>
  <r>
    <n v="37"/>
    <s v="No"/>
    <s v="Travel_Rarely"/>
    <x v="0"/>
    <n v="24"/>
    <n v="1"/>
    <s v="Life Sciences"/>
    <n v="3959"/>
    <x v="0"/>
    <n v="2"/>
    <x v="0"/>
    <s v="Married"/>
    <n v="32910"/>
    <n v="1"/>
    <n v="16"/>
    <n v="3"/>
    <n v="5"/>
    <n v="2"/>
    <n v="5"/>
    <n v="0"/>
    <n v="3"/>
    <n v="1"/>
    <n v="2"/>
    <x v="2"/>
    <x v="0"/>
    <n v="2"/>
    <n v="3"/>
    <s v="Active"/>
    <x v="2"/>
    <x v="2"/>
    <n v="0"/>
  </r>
  <r>
    <n v="27"/>
    <s v="No"/>
    <s v="Travel_Rarely"/>
    <x v="0"/>
    <n v="6"/>
    <n v="4"/>
    <s v="Life Sciences"/>
    <n v="645"/>
    <x v="0"/>
    <n v="2"/>
    <x v="4"/>
    <s v="Divorced"/>
    <n v="37550"/>
    <n v="1"/>
    <n v="19"/>
    <n v="0"/>
    <n v="5"/>
    <n v="2"/>
    <n v="5"/>
    <n v="0"/>
    <n v="3"/>
    <n v="1"/>
    <n v="1"/>
    <x v="0"/>
    <x v="0"/>
    <n v="3"/>
    <n v="3"/>
    <s v="Active"/>
    <x v="1"/>
    <x v="2"/>
    <n v="0"/>
  </r>
  <r>
    <n v="27"/>
    <s v="No"/>
    <s v="Travel_Rarely"/>
    <x v="0"/>
    <n v="6"/>
    <n v="4"/>
    <s v="Life Sciences"/>
    <n v="2115"/>
    <x v="0"/>
    <n v="2"/>
    <x v="4"/>
    <s v="Divorced"/>
    <n v="37550"/>
    <n v="1"/>
    <n v="19"/>
    <n v="0"/>
    <n v="5"/>
    <n v="2"/>
    <n v="5"/>
    <n v="0"/>
    <n v="3"/>
    <n v="1"/>
    <n v="1"/>
    <x v="0"/>
    <x v="0"/>
    <n v="3"/>
    <n v="3"/>
    <s v="Active"/>
    <x v="1"/>
    <x v="2"/>
    <n v="0"/>
  </r>
  <r>
    <n v="27"/>
    <s v="No"/>
    <s v="Travel_Rarely"/>
    <x v="0"/>
    <n v="6"/>
    <n v="4"/>
    <s v="Life Sciences"/>
    <n v="3585"/>
    <x v="0"/>
    <n v="2"/>
    <x v="4"/>
    <s v="Divorced"/>
    <n v="37550"/>
    <n v="1"/>
    <n v="19"/>
    <n v="0"/>
    <n v="5"/>
    <n v="2"/>
    <n v="5"/>
    <n v="0"/>
    <n v="3"/>
    <n v="1"/>
    <n v="1"/>
    <x v="0"/>
    <x v="0"/>
    <n v="3"/>
    <n v="3"/>
    <s v="Active"/>
    <x v="1"/>
    <x v="2"/>
    <n v="0"/>
  </r>
  <r>
    <n v="33"/>
    <s v="No"/>
    <s v="Travel_Rarely"/>
    <x v="0"/>
    <n v="1"/>
    <n v="1"/>
    <s v="Life Sciences"/>
    <n v="834"/>
    <x v="0"/>
    <n v="1"/>
    <x v="3"/>
    <s v="Single"/>
    <n v="42560"/>
    <n v="1"/>
    <n v="13"/>
    <n v="3"/>
    <n v="5"/>
    <n v="1"/>
    <n v="5"/>
    <n v="0"/>
    <n v="2"/>
    <n v="1"/>
    <n v="4"/>
    <x v="2"/>
    <x v="0"/>
    <n v="3"/>
    <n v="3"/>
    <s v="Active"/>
    <x v="1"/>
    <x v="2"/>
    <n v="0"/>
  </r>
  <r>
    <n v="33"/>
    <s v="No"/>
    <s v="Travel_Rarely"/>
    <x v="0"/>
    <n v="1"/>
    <n v="1"/>
    <s v="Life Sciences"/>
    <n v="2304"/>
    <x v="0"/>
    <n v="1"/>
    <x v="3"/>
    <s v="Single"/>
    <n v="42560"/>
    <n v="1"/>
    <n v="13"/>
    <n v="3"/>
    <n v="5"/>
    <n v="1"/>
    <n v="5"/>
    <n v="0"/>
    <n v="2"/>
    <n v="1"/>
    <n v="4"/>
    <x v="2"/>
    <x v="0"/>
    <n v="3"/>
    <n v="3"/>
    <s v="Active"/>
    <x v="1"/>
    <x v="2"/>
    <n v="0"/>
  </r>
  <r>
    <n v="33"/>
    <s v="No"/>
    <s v="Travel_Rarely"/>
    <x v="0"/>
    <n v="1"/>
    <n v="1"/>
    <s v="Life Sciences"/>
    <n v="3774"/>
    <x v="0"/>
    <n v="1"/>
    <x v="3"/>
    <s v="Single"/>
    <n v="42560"/>
    <n v="1"/>
    <n v="13"/>
    <n v="3"/>
    <n v="5"/>
    <n v="1"/>
    <n v="5"/>
    <n v="0"/>
    <n v="2"/>
    <n v="1"/>
    <n v="4"/>
    <x v="2"/>
    <x v="0"/>
    <n v="3"/>
    <n v="3"/>
    <s v="Active"/>
    <x v="1"/>
    <x v="2"/>
    <n v="0"/>
  </r>
  <r>
    <n v="24"/>
    <s v="No"/>
    <s v="Travel_Rarely"/>
    <x v="0"/>
    <n v="5"/>
    <n v="1"/>
    <s v="Other"/>
    <n v="768"/>
    <x v="0"/>
    <n v="1"/>
    <x v="5"/>
    <s v="Married"/>
    <n v="43350"/>
    <n v="1"/>
    <n v="15"/>
    <n v="1"/>
    <n v="5"/>
    <n v="5"/>
    <n v="5"/>
    <n v="0"/>
    <n v="3"/>
    <n v="1"/>
    <n v="4"/>
    <x v="0"/>
    <x v="0"/>
    <n v="3"/>
    <n v="3"/>
    <s v="Active"/>
    <x v="0"/>
    <x v="2"/>
    <n v="0"/>
  </r>
  <r>
    <n v="24"/>
    <s v="No"/>
    <s v="Travel_Rarely"/>
    <x v="0"/>
    <n v="5"/>
    <n v="1"/>
    <s v="Other"/>
    <n v="2238"/>
    <x v="0"/>
    <n v="1"/>
    <x v="5"/>
    <s v="Married"/>
    <n v="43350"/>
    <n v="1"/>
    <n v="15"/>
    <n v="1"/>
    <n v="5"/>
    <n v="5"/>
    <n v="5"/>
    <n v="0"/>
    <n v="3"/>
    <n v="1"/>
    <n v="4"/>
    <x v="0"/>
    <x v="0"/>
    <n v="3"/>
    <n v="3"/>
    <s v="Active"/>
    <x v="0"/>
    <x v="2"/>
    <n v="0"/>
  </r>
  <r>
    <n v="24"/>
    <s v="No"/>
    <s v="Travel_Rarely"/>
    <x v="0"/>
    <n v="5"/>
    <n v="1"/>
    <s v="Other"/>
    <n v="3708"/>
    <x v="0"/>
    <n v="1"/>
    <x v="5"/>
    <s v="Married"/>
    <n v="43350"/>
    <n v="1"/>
    <n v="15"/>
    <n v="1"/>
    <n v="5"/>
    <n v="5"/>
    <n v="5"/>
    <n v="0"/>
    <n v="3"/>
    <n v="1"/>
    <n v="4"/>
    <x v="0"/>
    <x v="0"/>
    <n v="3"/>
    <n v="3"/>
    <s v="Active"/>
    <x v="0"/>
    <x v="2"/>
    <n v="0"/>
  </r>
  <r>
    <n v="28"/>
    <s v="No"/>
    <s v="Travel_Rarely"/>
    <x v="1"/>
    <n v="9"/>
    <n v="3"/>
    <s v="Medical"/>
    <n v="1026"/>
    <x v="1"/>
    <n v="2"/>
    <x v="0"/>
    <s v="Married"/>
    <n v="47660"/>
    <n v="1"/>
    <n v="12"/>
    <n v="0"/>
    <n v="5"/>
    <n v="3"/>
    <n v="5"/>
    <n v="0"/>
    <n v="3"/>
    <n v="1"/>
    <n v="3"/>
    <x v="1"/>
    <x v="1"/>
    <n v="3"/>
    <n v="3"/>
    <s v="Active"/>
    <x v="1"/>
    <x v="2"/>
    <n v="0"/>
  </r>
  <r>
    <n v="28"/>
    <s v="No"/>
    <s v="Travel_Rarely"/>
    <x v="1"/>
    <n v="9"/>
    <n v="3"/>
    <s v="Medical"/>
    <n v="2496"/>
    <x v="1"/>
    <n v="2"/>
    <x v="0"/>
    <s v="Married"/>
    <n v="47660"/>
    <n v="1"/>
    <n v="12"/>
    <n v="0"/>
    <n v="5"/>
    <n v="3"/>
    <n v="5"/>
    <n v="0"/>
    <n v="3"/>
    <n v="1"/>
    <n v="3"/>
    <x v="1"/>
    <x v="1"/>
    <n v="3"/>
    <n v="3"/>
    <s v="Active"/>
    <x v="1"/>
    <x v="2"/>
    <n v="0"/>
  </r>
  <r>
    <n v="28"/>
    <s v="No"/>
    <s v="Travel_Rarely"/>
    <x v="1"/>
    <n v="9"/>
    <n v="3"/>
    <s v="Medical"/>
    <n v="3966"/>
    <x v="1"/>
    <n v="2"/>
    <x v="0"/>
    <s v="Married"/>
    <n v="47660"/>
    <n v="1"/>
    <n v="12"/>
    <n v="0"/>
    <n v="5"/>
    <n v="3"/>
    <n v="5"/>
    <n v="0"/>
    <n v="3"/>
    <n v="1"/>
    <n v="3"/>
    <x v="1"/>
    <x v="1"/>
    <n v="3"/>
    <n v="3"/>
    <s v="Active"/>
    <x v="1"/>
    <x v="2"/>
    <n v="0"/>
  </r>
  <r>
    <n v="28"/>
    <s v="No"/>
    <s v="Travel_Rarely"/>
    <x v="1"/>
    <n v="4"/>
    <n v="4"/>
    <s v="Life Sciences"/>
    <n v="1375"/>
    <x v="0"/>
    <n v="2"/>
    <x v="7"/>
    <s v="Married"/>
    <n v="54330"/>
    <n v="1"/>
    <n v="13"/>
    <n v="1"/>
    <n v="5"/>
    <n v="4"/>
    <n v="5"/>
    <n v="0"/>
    <n v="2"/>
    <n v="1"/>
    <n v="3"/>
    <x v="1"/>
    <x v="3"/>
    <n v="2"/>
    <n v="3"/>
    <s v="Active"/>
    <x v="1"/>
    <x v="2"/>
    <n v="0"/>
  </r>
  <r>
    <n v="28"/>
    <s v="No"/>
    <s v="Travel_Rarely"/>
    <x v="1"/>
    <n v="4"/>
    <n v="4"/>
    <s v="Life Sciences"/>
    <n v="2845"/>
    <x v="0"/>
    <n v="2"/>
    <x v="7"/>
    <s v="Married"/>
    <n v="54330"/>
    <n v="1"/>
    <n v="13"/>
    <n v="1"/>
    <n v="5"/>
    <n v="4"/>
    <n v="5"/>
    <n v="0"/>
    <n v="2"/>
    <n v="1"/>
    <n v="3"/>
    <x v="1"/>
    <x v="3"/>
    <n v="2"/>
    <n v="3"/>
    <s v="Active"/>
    <x v="1"/>
    <x v="2"/>
    <n v="0"/>
  </r>
  <r>
    <n v="28"/>
    <s v="No"/>
    <s v="Travel_Rarely"/>
    <x v="1"/>
    <n v="4"/>
    <n v="4"/>
    <s v="Life Sciences"/>
    <n v="4315"/>
    <x v="0"/>
    <n v="2"/>
    <x v="7"/>
    <s v="Married"/>
    <n v="54330"/>
    <n v="1"/>
    <n v="13"/>
    <n v="1"/>
    <n v="5"/>
    <n v="4"/>
    <n v="5"/>
    <n v="0"/>
    <n v="2"/>
    <n v="1"/>
    <n v="3"/>
    <x v="1"/>
    <x v="3"/>
    <n v="2"/>
    <n v="3"/>
    <s v="Active"/>
    <x v="1"/>
    <x v="2"/>
    <n v="0"/>
  </r>
  <r>
    <n v="30"/>
    <s v="No"/>
    <s v="Travel_Rarely"/>
    <x v="1"/>
    <n v="13"/>
    <n v="3"/>
    <s v="Marketing"/>
    <n v="1356"/>
    <x v="1"/>
    <n v="2"/>
    <x v="4"/>
    <s v="Single"/>
    <n v="57700"/>
    <n v="1"/>
    <n v="16"/>
    <n v="1"/>
    <n v="5"/>
    <n v="2"/>
    <n v="5"/>
    <n v="0"/>
    <n v="4"/>
    <n v="1"/>
    <n v="1"/>
    <x v="0"/>
    <x v="2"/>
    <n v="4"/>
    <n v="3"/>
    <s v="Active"/>
    <x v="1"/>
    <x v="2"/>
    <n v="0"/>
  </r>
  <r>
    <n v="30"/>
    <s v="No"/>
    <s v="Travel_Rarely"/>
    <x v="1"/>
    <n v="13"/>
    <n v="3"/>
    <s v="Marketing"/>
    <n v="2826"/>
    <x v="1"/>
    <n v="2"/>
    <x v="4"/>
    <s v="Single"/>
    <n v="57700"/>
    <n v="1"/>
    <n v="16"/>
    <n v="1"/>
    <n v="5"/>
    <n v="2"/>
    <n v="5"/>
    <n v="0"/>
    <n v="4"/>
    <n v="1"/>
    <n v="1"/>
    <x v="0"/>
    <x v="2"/>
    <n v="4"/>
    <n v="3"/>
    <s v="Active"/>
    <x v="1"/>
    <x v="2"/>
    <n v="0"/>
  </r>
  <r>
    <n v="30"/>
    <s v="No"/>
    <s v="Travel_Rarely"/>
    <x v="1"/>
    <n v="13"/>
    <n v="3"/>
    <s v="Marketing"/>
    <n v="4296"/>
    <x v="1"/>
    <n v="2"/>
    <x v="4"/>
    <s v="Single"/>
    <n v="57700"/>
    <n v="1"/>
    <n v="16"/>
    <n v="1"/>
    <n v="5"/>
    <n v="2"/>
    <n v="5"/>
    <n v="0"/>
    <n v="4"/>
    <n v="1"/>
    <n v="1"/>
    <x v="0"/>
    <x v="2"/>
    <n v="4"/>
    <n v="3"/>
    <s v="Active"/>
    <x v="1"/>
    <x v="2"/>
    <n v="0"/>
  </r>
  <r>
    <n v="29"/>
    <s v="No"/>
    <s v="Travel_Rarely"/>
    <x v="0"/>
    <n v="5"/>
    <n v="3"/>
    <s v="Medical"/>
    <n v="1203"/>
    <x v="0"/>
    <n v="2"/>
    <x v="6"/>
    <s v="Single"/>
    <n v="75530"/>
    <n v="1"/>
    <n v="19"/>
    <n v="0"/>
    <n v="5"/>
    <n v="3"/>
    <n v="5"/>
    <n v="0"/>
    <n v="4"/>
    <n v="1"/>
    <n v="4"/>
    <x v="3"/>
    <x v="3"/>
    <n v="3"/>
    <n v="3"/>
    <s v="Active"/>
    <x v="1"/>
    <x v="2"/>
    <n v="0"/>
  </r>
  <r>
    <n v="29"/>
    <s v="No"/>
    <s v="Travel_Rarely"/>
    <x v="0"/>
    <n v="5"/>
    <n v="3"/>
    <s v="Medical"/>
    <n v="2673"/>
    <x v="0"/>
    <n v="2"/>
    <x v="6"/>
    <s v="Single"/>
    <n v="75530"/>
    <n v="1"/>
    <n v="19"/>
    <n v="0"/>
    <n v="5"/>
    <n v="3"/>
    <n v="5"/>
    <n v="0"/>
    <n v="4"/>
    <n v="1"/>
    <n v="4"/>
    <x v="3"/>
    <x v="3"/>
    <n v="3"/>
    <n v="3"/>
    <s v="Active"/>
    <x v="1"/>
    <x v="2"/>
    <n v="0"/>
  </r>
  <r>
    <n v="29"/>
    <s v="No"/>
    <s v="Travel_Rarely"/>
    <x v="0"/>
    <n v="5"/>
    <n v="3"/>
    <s v="Medical"/>
    <n v="4143"/>
    <x v="0"/>
    <n v="2"/>
    <x v="6"/>
    <s v="Single"/>
    <n v="75530"/>
    <n v="1"/>
    <n v="19"/>
    <n v="0"/>
    <n v="5"/>
    <n v="3"/>
    <n v="5"/>
    <n v="0"/>
    <n v="4"/>
    <n v="1"/>
    <n v="4"/>
    <x v="3"/>
    <x v="3"/>
    <n v="3"/>
    <n v="3"/>
    <s v="Active"/>
    <x v="1"/>
    <x v="2"/>
    <n v="0"/>
  </r>
  <r>
    <n v="34"/>
    <s v="No"/>
    <s v="Non-Travel"/>
    <x v="1"/>
    <n v="1"/>
    <n v="2"/>
    <s v="Life Sciences"/>
    <n v="720"/>
    <x v="0"/>
    <n v="2"/>
    <x v="3"/>
    <s v="Divorced"/>
    <n v="86210"/>
    <n v="1"/>
    <n v="17"/>
    <n v="1"/>
    <n v="5"/>
    <n v="1"/>
    <n v="5"/>
    <n v="0"/>
    <n v="0"/>
    <n v="1"/>
    <n v="1"/>
    <x v="0"/>
    <x v="0"/>
    <n v="3"/>
    <n v="3"/>
    <s v="Active"/>
    <x v="1"/>
    <x v="2"/>
    <n v="0"/>
  </r>
  <r>
    <n v="34"/>
    <s v="No"/>
    <s v="Non-Travel"/>
    <x v="1"/>
    <n v="1"/>
    <n v="2"/>
    <s v="Life Sciences"/>
    <n v="2190"/>
    <x v="0"/>
    <n v="2"/>
    <x v="3"/>
    <s v="Divorced"/>
    <n v="86210"/>
    <n v="1"/>
    <n v="17"/>
    <n v="1"/>
    <n v="5"/>
    <n v="1"/>
    <n v="5"/>
    <n v="0"/>
    <n v="0"/>
    <n v="1"/>
    <n v="1"/>
    <x v="0"/>
    <x v="0"/>
    <n v="3"/>
    <n v="3"/>
    <s v="Active"/>
    <x v="1"/>
    <x v="2"/>
    <n v="0"/>
  </r>
  <r>
    <n v="34"/>
    <s v="No"/>
    <s v="Non-Travel"/>
    <x v="1"/>
    <n v="1"/>
    <n v="2"/>
    <s v="Life Sciences"/>
    <n v="3660"/>
    <x v="0"/>
    <n v="2"/>
    <x v="3"/>
    <s v="Divorced"/>
    <n v="86210"/>
    <n v="1"/>
    <n v="17"/>
    <n v="1"/>
    <n v="5"/>
    <n v="1"/>
    <n v="5"/>
    <n v="0"/>
    <n v="0"/>
    <n v="1"/>
    <n v="1"/>
    <x v="0"/>
    <x v="0"/>
    <n v="3"/>
    <n v="3"/>
    <s v="Active"/>
    <x v="1"/>
    <x v="2"/>
    <n v="0"/>
  </r>
  <r>
    <n v="35"/>
    <s v="No"/>
    <s v="Travel_Rarely"/>
    <x v="0"/>
    <n v="16"/>
    <n v="4"/>
    <s v="Medical"/>
    <n v="204"/>
    <x v="0"/>
    <n v="2"/>
    <x v="8"/>
    <s v="Single"/>
    <n v="95260"/>
    <n v="1"/>
    <n v="15"/>
    <n v="0"/>
    <n v="5"/>
    <n v="2"/>
    <n v="5"/>
    <n v="0"/>
    <n v="3"/>
    <n v="1"/>
    <n v="1"/>
    <x v="0"/>
    <x v="0"/>
    <n v="2"/>
    <n v="3"/>
    <s v="Active"/>
    <x v="2"/>
    <x v="2"/>
    <n v="0"/>
  </r>
  <r>
    <n v="35"/>
    <s v="No"/>
    <s v="Travel_Rarely"/>
    <x v="0"/>
    <n v="16"/>
    <n v="4"/>
    <s v="Medical"/>
    <n v="1674"/>
    <x v="0"/>
    <n v="2"/>
    <x v="8"/>
    <s v="Single"/>
    <n v="95260"/>
    <n v="1"/>
    <n v="15"/>
    <n v="0"/>
    <n v="5"/>
    <n v="2"/>
    <n v="5"/>
    <n v="0"/>
    <n v="3"/>
    <n v="1"/>
    <n v="1"/>
    <x v="0"/>
    <x v="0"/>
    <n v="2"/>
    <n v="3"/>
    <s v="Active"/>
    <x v="2"/>
    <x v="2"/>
    <n v="0"/>
  </r>
  <r>
    <n v="35"/>
    <s v="No"/>
    <s v="Travel_Rarely"/>
    <x v="0"/>
    <n v="16"/>
    <n v="4"/>
    <s v="Medical"/>
    <n v="3144"/>
    <x v="0"/>
    <n v="2"/>
    <x v="8"/>
    <s v="Single"/>
    <n v="95260"/>
    <n v="1"/>
    <n v="15"/>
    <n v="0"/>
    <n v="5"/>
    <n v="2"/>
    <n v="5"/>
    <n v="0"/>
    <n v="3"/>
    <n v="1"/>
    <n v="1"/>
    <x v="0"/>
    <x v="0"/>
    <n v="2"/>
    <n v="3"/>
    <s v="Active"/>
    <x v="2"/>
    <x v="2"/>
    <n v="0"/>
  </r>
  <r>
    <n v="28"/>
    <s v="No"/>
    <s v="Travel_Rarely"/>
    <x v="0"/>
    <n v="7"/>
    <n v="3"/>
    <s v="Other"/>
    <n v="32"/>
    <x v="0"/>
    <n v="1"/>
    <x v="8"/>
    <s v="Single"/>
    <n v="96370"/>
    <n v="1"/>
    <n v="13"/>
    <n v="0"/>
    <n v="5"/>
    <n v="6"/>
    <n v="5"/>
    <n v="0"/>
    <n v="2"/>
    <n v="1"/>
    <n v="4"/>
    <x v="1"/>
    <x v="0"/>
    <n v="2"/>
    <n v="3"/>
    <s v="Active"/>
    <x v="1"/>
    <x v="2"/>
    <n v="0"/>
  </r>
  <r>
    <n v="28"/>
    <s v="No"/>
    <s v="Travel_Rarely"/>
    <x v="0"/>
    <n v="7"/>
    <n v="3"/>
    <s v="Other"/>
    <n v="1502"/>
    <x v="0"/>
    <n v="1"/>
    <x v="8"/>
    <s v="Single"/>
    <n v="96370"/>
    <n v="1"/>
    <n v="13"/>
    <n v="0"/>
    <n v="5"/>
    <n v="6"/>
    <n v="5"/>
    <n v="0"/>
    <n v="2"/>
    <n v="1"/>
    <n v="4"/>
    <x v="1"/>
    <x v="0"/>
    <n v="2"/>
    <n v="3"/>
    <s v="Active"/>
    <x v="1"/>
    <x v="2"/>
    <n v="0"/>
  </r>
  <r>
    <n v="28"/>
    <s v="No"/>
    <s v="Travel_Rarely"/>
    <x v="0"/>
    <n v="7"/>
    <n v="3"/>
    <s v="Other"/>
    <n v="2972"/>
    <x v="0"/>
    <n v="1"/>
    <x v="8"/>
    <s v="Single"/>
    <n v="96370"/>
    <n v="1"/>
    <n v="13"/>
    <n v="0"/>
    <n v="5"/>
    <n v="6"/>
    <n v="5"/>
    <n v="0"/>
    <n v="2"/>
    <n v="1"/>
    <n v="4"/>
    <x v="1"/>
    <x v="0"/>
    <n v="2"/>
    <n v="3"/>
    <s v="Active"/>
    <x v="1"/>
    <x v="2"/>
    <n v="0"/>
  </r>
  <r>
    <n v="35"/>
    <s v="No"/>
    <s v="Travel_Frequently"/>
    <x v="0"/>
    <n v="9"/>
    <n v="2"/>
    <s v="Other"/>
    <n v="563"/>
    <x v="1"/>
    <n v="1"/>
    <x v="5"/>
    <s v="Divorced"/>
    <n v="104960"/>
    <n v="1"/>
    <n v="13"/>
    <n v="1"/>
    <n v="5"/>
    <n v="2"/>
    <n v="5"/>
    <n v="0"/>
    <n v="2"/>
    <n v="1"/>
    <n v="4"/>
    <x v="1"/>
    <x v="0"/>
    <n v="3"/>
    <n v="3"/>
    <s v="Active"/>
    <x v="2"/>
    <x v="2"/>
    <n v="0"/>
  </r>
  <r>
    <n v="35"/>
    <s v="No"/>
    <s v="Travel_Frequently"/>
    <x v="0"/>
    <n v="9"/>
    <n v="2"/>
    <s v="Other"/>
    <n v="2033"/>
    <x v="1"/>
    <n v="1"/>
    <x v="5"/>
    <s v="Divorced"/>
    <n v="104960"/>
    <n v="1"/>
    <n v="13"/>
    <n v="1"/>
    <n v="5"/>
    <n v="2"/>
    <n v="5"/>
    <n v="0"/>
    <n v="2"/>
    <n v="1"/>
    <n v="4"/>
    <x v="1"/>
    <x v="0"/>
    <n v="3"/>
    <n v="3"/>
    <s v="Active"/>
    <x v="2"/>
    <x v="2"/>
    <n v="0"/>
  </r>
  <r>
    <n v="35"/>
    <s v="No"/>
    <s v="Travel_Frequently"/>
    <x v="0"/>
    <n v="9"/>
    <n v="2"/>
    <s v="Other"/>
    <n v="3503"/>
    <x v="1"/>
    <n v="1"/>
    <x v="5"/>
    <s v="Divorced"/>
    <n v="104960"/>
    <n v="1"/>
    <n v="13"/>
    <n v="1"/>
    <n v="5"/>
    <n v="2"/>
    <n v="5"/>
    <n v="0"/>
    <n v="2"/>
    <n v="1"/>
    <n v="4"/>
    <x v="1"/>
    <x v="0"/>
    <n v="3"/>
    <n v="3"/>
    <s v="Active"/>
    <x v="2"/>
    <x v="2"/>
    <n v="0"/>
  </r>
  <r>
    <n v="28"/>
    <s v="No"/>
    <s v="Travel_Rarely"/>
    <x v="0"/>
    <n v="2"/>
    <n v="3"/>
    <s v="Life Sciences"/>
    <n v="727"/>
    <x v="1"/>
    <n v="2"/>
    <x v="7"/>
    <s v="Married"/>
    <n v="111590"/>
    <n v="1"/>
    <n v="12"/>
    <n v="0"/>
    <n v="5"/>
    <n v="2"/>
    <n v="5"/>
    <n v="0"/>
    <n v="4"/>
    <n v="1"/>
    <n v="3"/>
    <x v="3"/>
    <x v="0"/>
    <n v="3"/>
    <n v="3"/>
    <s v="Active"/>
    <x v="1"/>
    <x v="2"/>
    <n v="0"/>
  </r>
  <r>
    <n v="28"/>
    <s v="No"/>
    <s v="Travel_Rarely"/>
    <x v="0"/>
    <n v="2"/>
    <n v="3"/>
    <s v="Life Sciences"/>
    <n v="2197"/>
    <x v="1"/>
    <n v="2"/>
    <x v="7"/>
    <s v="Married"/>
    <n v="111590"/>
    <n v="1"/>
    <n v="12"/>
    <n v="0"/>
    <n v="5"/>
    <n v="2"/>
    <n v="5"/>
    <n v="0"/>
    <n v="4"/>
    <n v="1"/>
    <n v="3"/>
    <x v="3"/>
    <x v="0"/>
    <n v="3"/>
    <n v="3"/>
    <s v="Active"/>
    <x v="1"/>
    <x v="2"/>
    <n v="0"/>
  </r>
  <r>
    <n v="28"/>
    <s v="No"/>
    <s v="Travel_Rarely"/>
    <x v="0"/>
    <n v="2"/>
    <n v="3"/>
    <s v="Life Sciences"/>
    <n v="3667"/>
    <x v="1"/>
    <n v="2"/>
    <x v="7"/>
    <s v="Married"/>
    <n v="111590"/>
    <n v="1"/>
    <n v="12"/>
    <n v="0"/>
    <n v="5"/>
    <n v="2"/>
    <n v="5"/>
    <n v="0"/>
    <n v="4"/>
    <n v="1"/>
    <n v="3"/>
    <x v="3"/>
    <x v="0"/>
    <n v="3"/>
    <n v="3"/>
    <s v="Active"/>
    <x v="1"/>
    <x v="2"/>
    <n v="0"/>
  </r>
  <r>
    <n v="41"/>
    <s v="No"/>
    <s v="Travel_Rarely"/>
    <x v="0"/>
    <n v="5"/>
    <n v="3"/>
    <s v="Medical"/>
    <n v="1009"/>
    <x v="0"/>
    <n v="1"/>
    <x v="6"/>
    <s v="Divorced"/>
    <n v="121690"/>
    <n v="1"/>
    <n v="19"/>
    <n v="0"/>
    <n v="5"/>
    <n v="2"/>
    <n v="5"/>
    <n v="0"/>
    <n v="4"/>
    <n v="1"/>
    <n v="3"/>
    <x v="3"/>
    <x v="0"/>
    <n v="3"/>
    <n v="3"/>
    <s v="Active"/>
    <x v="2"/>
    <x v="2"/>
    <n v="0"/>
  </r>
  <r>
    <n v="41"/>
    <s v="No"/>
    <s v="Travel_Rarely"/>
    <x v="0"/>
    <n v="5"/>
    <n v="3"/>
    <s v="Medical"/>
    <n v="2479"/>
    <x v="0"/>
    <n v="1"/>
    <x v="6"/>
    <s v="Divorced"/>
    <n v="121690"/>
    <n v="1"/>
    <n v="19"/>
    <n v="0"/>
    <n v="5"/>
    <n v="2"/>
    <n v="5"/>
    <n v="0"/>
    <n v="4"/>
    <n v="1"/>
    <n v="3"/>
    <x v="3"/>
    <x v="0"/>
    <n v="3"/>
    <n v="3"/>
    <s v="Active"/>
    <x v="2"/>
    <x v="2"/>
    <n v="0"/>
  </r>
  <r>
    <n v="41"/>
    <s v="No"/>
    <s v="Travel_Rarely"/>
    <x v="0"/>
    <n v="5"/>
    <n v="3"/>
    <s v="Medical"/>
    <n v="3949"/>
    <x v="0"/>
    <n v="1"/>
    <x v="6"/>
    <s v="Divorced"/>
    <n v="121690"/>
    <n v="1"/>
    <n v="19"/>
    <n v="0"/>
    <n v="5"/>
    <n v="2"/>
    <n v="5"/>
    <n v="0"/>
    <n v="4"/>
    <n v="1"/>
    <n v="3"/>
    <x v="3"/>
    <x v="0"/>
    <n v="3"/>
    <n v="3"/>
    <s v="Active"/>
    <x v="2"/>
    <x v="2"/>
    <n v="0"/>
  </r>
  <r>
    <n v="32"/>
    <s v="No"/>
    <s v="Travel_Frequently"/>
    <x v="0"/>
    <n v="17"/>
    <n v="4"/>
    <s v="Other"/>
    <n v="3"/>
    <x v="0"/>
    <n v="4"/>
    <x v="0"/>
    <s v="Married"/>
    <n v="193280"/>
    <n v="1"/>
    <n v="15"/>
    <n v="3"/>
    <n v="5"/>
    <n v="2"/>
    <n v="5"/>
    <n v="0"/>
    <n v="3"/>
    <n v="1"/>
    <n v="2"/>
    <x v="2"/>
    <x v="3"/>
    <n v="3"/>
    <n v="3"/>
    <s v="Active"/>
    <x v="1"/>
    <x v="2"/>
    <n v="0"/>
  </r>
  <r>
    <n v="32"/>
    <s v="No"/>
    <s v="Travel_Frequently"/>
    <x v="0"/>
    <n v="17"/>
    <n v="4"/>
    <s v="Other"/>
    <n v="1473"/>
    <x v="0"/>
    <n v="4"/>
    <x v="0"/>
    <s v="Married"/>
    <n v="193280"/>
    <n v="1"/>
    <n v="15"/>
    <n v="3"/>
    <n v="5"/>
    <n v="2"/>
    <n v="5"/>
    <n v="0"/>
    <n v="3"/>
    <n v="1"/>
    <n v="2"/>
    <x v="2"/>
    <x v="3"/>
    <n v="3"/>
    <n v="3"/>
    <s v="Active"/>
    <x v="1"/>
    <x v="2"/>
    <n v="0"/>
  </r>
  <r>
    <n v="32"/>
    <s v="No"/>
    <s v="Travel_Frequently"/>
    <x v="0"/>
    <n v="17"/>
    <n v="4"/>
    <s v="Other"/>
    <n v="2943"/>
    <x v="0"/>
    <n v="4"/>
    <x v="0"/>
    <s v="Married"/>
    <n v="193280"/>
    <n v="1"/>
    <n v="15"/>
    <n v="3"/>
    <n v="5"/>
    <n v="2"/>
    <n v="5"/>
    <n v="0"/>
    <n v="3"/>
    <n v="1"/>
    <n v="2"/>
    <x v="2"/>
    <x v="3"/>
    <n v="3"/>
    <n v="3"/>
    <s v="Active"/>
    <x v="1"/>
    <x v="2"/>
    <n v="0"/>
  </r>
  <r>
    <n v="29"/>
    <s v="No"/>
    <s v="Travel_Rarely"/>
    <x v="0"/>
    <n v="2"/>
    <n v="4"/>
    <s v="Other"/>
    <n v="1130"/>
    <x v="0"/>
    <n v="2"/>
    <x v="4"/>
    <s v="Married"/>
    <n v="20960"/>
    <n v="0"/>
    <n v="22"/>
    <n v="0"/>
    <n v="6"/>
    <n v="2"/>
    <n v="5"/>
    <n v="0"/>
    <n v="2"/>
    <n v="1"/>
    <n v="1"/>
    <x v="3"/>
    <x v="2"/>
    <n v="4"/>
    <n v="4"/>
    <s v="Active"/>
    <x v="1"/>
    <x v="2"/>
    <n v="0"/>
  </r>
  <r>
    <n v="29"/>
    <s v="No"/>
    <s v="Travel_Rarely"/>
    <x v="0"/>
    <n v="2"/>
    <n v="4"/>
    <s v="Other"/>
    <n v="2600"/>
    <x v="0"/>
    <n v="2"/>
    <x v="4"/>
    <s v="Married"/>
    <n v="20960"/>
    <n v="0"/>
    <n v="22"/>
    <n v="0"/>
    <n v="6"/>
    <n v="2"/>
    <n v="5"/>
    <n v="0"/>
    <n v="2"/>
    <n v="1"/>
    <n v="1"/>
    <x v="3"/>
    <x v="2"/>
    <n v="4"/>
    <n v="4"/>
    <s v="Active"/>
    <x v="1"/>
    <x v="2"/>
    <n v="0"/>
  </r>
  <r>
    <n v="29"/>
    <s v="No"/>
    <s v="Travel_Rarely"/>
    <x v="0"/>
    <n v="2"/>
    <n v="4"/>
    <s v="Other"/>
    <n v="4070"/>
    <x v="0"/>
    <n v="2"/>
    <x v="4"/>
    <s v="Married"/>
    <n v="20960"/>
    <n v="0"/>
    <n v="22"/>
    <n v="0"/>
    <n v="6"/>
    <n v="2"/>
    <n v="5"/>
    <n v="0"/>
    <n v="2"/>
    <n v="1"/>
    <n v="1"/>
    <x v="3"/>
    <x v="2"/>
    <n v="4"/>
    <n v="4"/>
    <s v="Active"/>
    <x v="1"/>
    <x v="2"/>
    <n v="0"/>
  </r>
  <r>
    <n v="27"/>
    <s v="No"/>
    <s v="Travel_Frequently"/>
    <x v="1"/>
    <n v="8"/>
    <n v="4"/>
    <s v="Life Sciences"/>
    <n v="1060"/>
    <x v="0"/>
    <n v="5"/>
    <x v="3"/>
    <s v="Single"/>
    <n v="21070"/>
    <n v="0"/>
    <n v="13"/>
    <n v="0"/>
    <n v="6"/>
    <n v="2"/>
    <n v="5"/>
    <n v="0"/>
    <n v="2"/>
    <n v="1"/>
    <n v="4"/>
    <x v="1"/>
    <x v="2"/>
    <n v="3"/>
    <n v="3"/>
    <s v="Active"/>
    <x v="1"/>
    <x v="2"/>
    <n v="0"/>
  </r>
  <r>
    <n v="27"/>
    <s v="No"/>
    <s v="Travel_Frequently"/>
    <x v="1"/>
    <n v="8"/>
    <n v="4"/>
    <s v="Life Sciences"/>
    <n v="2530"/>
    <x v="0"/>
    <n v="5"/>
    <x v="3"/>
    <s v="Single"/>
    <n v="21070"/>
    <n v="0"/>
    <n v="13"/>
    <n v="0"/>
    <n v="6"/>
    <n v="2"/>
    <n v="5"/>
    <n v="0"/>
    <n v="2"/>
    <n v="1"/>
    <n v="4"/>
    <x v="1"/>
    <x v="2"/>
    <n v="3"/>
    <n v="3"/>
    <s v="Active"/>
    <x v="1"/>
    <x v="2"/>
    <n v="0"/>
  </r>
  <r>
    <n v="27"/>
    <s v="No"/>
    <s v="Travel_Frequently"/>
    <x v="1"/>
    <n v="8"/>
    <n v="4"/>
    <s v="Life Sciences"/>
    <n v="4000"/>
    <x v="0"/>
    <n v="5"/>
    <x v="3"/>
    <s v="Single"/>
    <n v="21070"/>
    <n v="0"/>
    <n v="13"/>
    <n v="0"/>
    <n v="6"/>
    <n v="2"/>
    <n v="5"/>
    <n v="0"/>
    <n v="2"/>
    <n v="1"/>
    <n v="4"/>
    <x v="1"/>
    <x v="2"/>
    <n v="3"/>
    <n v="3"/>
    <s v="Active"/>
    <x v="1"/>
    <x v="2"/>
    <n v="0"/>
  </r>
  <r>
    <n v="27"/>
    <s v="No"/>
    <s v="Travel_Rarely"/>
    <x v="1"/>
    <n v="22"/>
    <n v="4"/>
    <s v="Medical"/>
    <n v="228"/>
    <x v="0"/>
    <n v="1"/>
    <x v="6"/>
    <s v="Divorced"/>
    <n v="22060"/>
    <n v="0"/>
    <n v="14"/>
    <n v="1"/>
    <n v="6"/>
    <n v="4"/>
    <n v="5"/>
    <n v="0"/>
    <n v="3"/>
    <n v="1"/>
    <n v="1"/>
    <x v="0"/>
    <x v="2"/>
    <n v="3"/>
    <n v="3"/>
    <s v="Active"/>
    <x v="1"/>
    <x v="2"/>
    <n v="0"/>
  </r>
  <r>
    <n v="27"/>
    <s v="No"/>
    <s v="Travel_Rarely"/>
    <x v="1"/>
    <n v="22"/>
    <n v="4"/>
    <s v="Medical"/>
    <n v="1698"/>
    <x v="0"/>
    <n v="1"/>
    <x v="6"/>
    <s v="Divorced"/>
    <n v="22060"/>
    <n v="0"/>
    <n v="14"/>
    <n v="1"/>
    <n v="6"/>
    <n v="4"/>
    <n v="5"/>
    <n v="0"/>
    <n v="3"/>
    <n v="1"/>
    <n v="1"/>
    <x v="0"/>
    <x v="2"/>
    <n v="3"/>
    <n v="3"/>
    <s v="Active"/>
    <x v="1"/>
    <x v="2"/>
    <n v="0"/>
  </r>
  <r>
    <n v="27"/>
    <s v="No"/>
    <s v="Travel_Rarely"/>
    <x v="1"/>
    <n v="22"/>
    <n v="4"/>
    <s v="Medical"/>
    <n v="3168"/>
    <x v="0"/>
    <n v="1"/>
    <x v="6"/>
    <s v="Divorced"/>
    <n v="22060"/>
    <n v="0"/>
    <n v="14"/>
    <n v="1"/>
    <n v="6"/>
    <n v="4"/>
    <n v="5"/>
    <n v="0"/>
    <n v="3"/>
    <n v="1"/>
    <n v="1"/>
    <x v="0"/>
    <x v="2"/>
    <n v="3"/>
    <n v="3"/>
    <s v="Active"/>
    <x v="1"/>
    <x v="2"/>
    <n v="0"/>
  </r>
  <r>
    <n v="28"/>
    <s v="No"/>
    <s v="Travel_Rarely"/>
    <x v="0"/>
    <n v="21"/>
    <n v="4"/>
    <s v="Life Sciences"/>
    <n v="372"/>
    <x v="1"/>
    <n v="1"/>
    <x v="7"/>
    <s v="Divorced"/>
    <n v="25000"/>
    <n v="1"/>
    <n v="16"/>
    <n v="2"/>
    <n v="6"/>
    <n v="3"/>
    <n v="5"/>
    <n v="0"/>
    <n v="4"/>
    <n v="1"/>
    <n v="2"/>
    <x v="1"/>
    <x v="0"/>
    <n v="3"/>
    <n v="3"/>
    <s v="Active"/>
    <x v="1"/>
    <x v="2"/>
    <n v="0"/>
  </r>
  <r>
    <n v="28"/>
    <s v="No"/>
    <s v="Travel_Rarely"/>
    <x v="0"/>
    <n v="21"/>
    <n v="4"/>
    <s v="Life Sciences"/>
    <n v="1842"/>
    <x v="1"/>
    <n v="1"/>
    <x v="7"/>
    <s v="Divorced"/>
    <n v="25000"/>
    <n v="1"/>
    <n v="16"/>
    <n v="2"/>
    <n v="6"/>
    <n v="3"/>
    <n v="5"/>
    <n v="0"/>
    <n v="4"/>
    <n v="1"/>
    <n v="2"/>
    <x v="1"/>
    <x v="0"/>
    <n v="3"/>
    <n v="3"/>
    <s v="Active"/>
    <x v="1"/>
    <x v="2"/>
    <n v="0"/>
  </r>
  <r>
    <n v="28"/>
    <s v="No"/>
    <s v="Travel_Rarely"/>
    <x v="0"/>
    <n v="21"/>
    <n v="4"/>
    <s v="Life Sciences"/>
    <n v="3312"/>
    <x v="1"/>
    <n v="1"/>
    <x v="7"/>
    <s v="Divorced"/>
    <n v="25000"/>
    <n v="1"/>
    <n v="16"/>
    <n v="2"/>
    <n v="6"/>
    <n v="3"/>
    <n v="5"/>
    <n v="0"/>
    <n v="4"/>
    <n v="1"/>
    <n v="2"/>
    <x v="1"/>
    <x v="0"/>
    <n v="3"/>
    <n v="3"/>
    <s v="Active"/>
    <x v="1"/>
    <x v="2"/>
    <n v="0"/>
  </r>
  <r>
    <n v="25"/>
    <s v="No"/>
    <s v="Travel_Rarely"/>
    <x v="0"/>
    <n v="2"/>
    <n v="4"/>
    <s v="Medical"/>
    <n v="1176"/>
    <x v="1"/>
    <n v="2"/>
    <x v="5"/>
    <s v="Divorced"/>
    <n v="27850"/>
    <n v="0"/>
    <n v="21"/>
    <n v="0"/>
    <n v="6"/>
    <n v="2"/>
    <n v="5"/>
    <n v="0"/>
    <n v="4"/>
    <n v="1"/>
    <n v="1"/>
    <x v="0"/>
    <x v="2"/>
    <n v="3"/>
    <n v="4"/>
    <s v="Active"/>
    <x v="1"/>
    <x v="2"/>
    <n v="0"/>
  </r>
  <r>
    <n v="25"/>
    <s v="No"/>
    <s v="Travel_Rarely"/>
    <x v="0"/>
    <n v="2"/>
    <n v="4"/>
    <s v="Medical"/>
    <n v="2646"/>
    <x v="1"/>
    <n v="2"/>
    <x v="5"/>
    <s v="Divorced"/>
    <n v="27850"/>
    <n v="0"/>
    <n v="21"/>
    <n v="0"/>
    <n v="6"/>
    <n v="2"/>
    <n v="5"/>
    <n v="0"/>
    <n v="4"/>
    <n v="1"/>
    <n v="1"/>
    <x v="0"/>
    <x v="2"/>
    <n v="3"/>
    <n v="4"/>
    <s v="Active"/>
    <x v="1"/>
    <x v="2"/>
    <n v="0"/>
  </r>
  <r>
    <n v="25"/>
    <s v="No"/>
    <s v="Travel_Rarely"/>
    <x v="0"/>
    <n v="2"/>
    <n v="4"/>
    <s v="Medical"/>
    <n v="4116"/>
    <x v="1"/>
    <n v="2"/>
    <x v="5"/>
    <s v="Divorced"/>
    <n v="27850"/>
    <n v="0"/>
    <n v="21"/>
    <n v="0"/>
    <n v="6"/>
    <n v="2"/>
    <n v="5"/>
    <n v="0"/>
    <n v="4"/>
    <n v="1"/>
    <n v="1"/>
    <x v="0"/>
    <x v="2"/>
    <n v="3"/>
    <n v="4"/>
    <s v="Active"/>
    <x v="1"/>
    <x v="2"/>
    <n v="0"/>
  </r>
  <r>
    <n v="39"/>
    <s v="Yes"/>
    <s v="Travel_Rarely"/>
    <x v="0"/>
    <n v="18"/>
    <n v="2"/>
    <s v="Life Sciences"/>
    <n v="683"/>
    <x v="0"/>
    <n v="2"/>
    <x v="4"/>
    <s v="Single"/>
    <n v="28360"/>
    <n v="0"/>
    <n v="20"/>
    <n v="0"/>
    <n v="6"/>
    <n v="3"/>
    <n v="5"/>
    <n v="0"/>
    <n v="3"/>
    <n v="1"/>
    <n v="3"/>
    <x v="3"/>
    <x v="0"/>
    <n v="2"/>
    <n v="4"/>
    <s v="Left"/>
    <x v="2"/>
    <x v="2"/>
    <n v="1"/>
  </r>
  <r>
    <n v="39"/>
    <s v="Yes"/>
    <s v="Travel_Rarely"/>
    <x v="0"/>
    <n v="18"/>
    <n v="2"/>
    <s v="Life Sciences"/>
    <n v="2153"/>
    <x v="0"/>
    <n v="2"/>
    <x v="4"/>
    <s v="Single"/>
    <n v="28360"/>
    <n v="0"/>
    <n v="20"/>
    <n v="0"/>
    <n v="6"/>
    <n v="3"/>
    <n v="5"/>
    <n v="0"/>
    <n v="3"/>
    <n v="1"/>
    <n v="3"/>
    <x v="3"/>
    <x v="0"/>
    <n v="2"/>
    <n v="4"/>
    <s v="Left"/>
    <x v="2"/>
    <x v="2"/>
    <n v="1"/>
  </r>
  <r>
    <n v="39"/>
    <s v="Yes"/>
    <s v="Travel_Rarely"/>
    <x v="0"/>
    <n v="18"/>
    <n v="2"/>
    <s v="Life Sciences"/>
    <n v="3623"/>
    <x v="0"/>
    <n v="2"/>
    <x v="4"/>
    <s v="Single"/>
    <n v="28360"/>
    <n v="0"/>
    <n v="20"/>
    <n v="0"/>
    <n v="6"/>
    <n v="3"/>
    <n v="5"/>
    <n v="0"/>
    <n v="3"/>
    <n v="1"/>
    <n v="3"/>
    <x v="3"/>
    <x v="0"/>
    <n v="2"/>
    <n v="4"/>
    <s v="Left"/>
    <x v="2"/>
    <x v="2"/>
    <n v="1"/>
  </r>
  <r>
    <n v="35"/>
    <s v="No"/>
    <s v="Travel_Rarely"/>
    <x v="2"/>
    <n v="3"/>
    <n v="4"/>
    <s v="Human Resources"/>
    <n v="1223"/>
    <x v="0"/>
    <n v="2"/>
    <x v="2"/>
    <s v="Married"/>
    <n v="32940"/>
    <n v="0"/>
    <n v="11"/>
    <n v="0"/>
    <n v="6"/>
    <n v="2"/>
    <n v="5"/>
    <n v="0"/>
    <n v="3"/>
    <n v="1"/>
    <n v="1"/>
    <x v="2"/>
    <x v="0"/>
    <n v="3"/>
    <n v="3"/>
    <s v="Active"/>
    <x v="2"/>
    <x v="2"/>
    <n v="0"/>
  </r>
  <r>
    <n v="35"/>
    <s v="No"/>
    <s v="Travel_Rarely"/>
    <x v="2"/>
    <n v="3"/>
    <n v="4"/>
    <s v="Human Resources"/>
    <n v="2693"/>
    <x v="0"/>
    <n v="2"/>
    <x v="2"/>
    <s v="Married"/>
    <n v="32940"/>
    <n v="0"/>
    <n v="11"/>
    <n v="0"/>
    <n v="6"/>
    <n v="2"/>
    <n v="5"/>
    <n v="0"/>
    <n v="3"/>
    <n v="1"/>
    <n v="1"/>
    <x v="2"/>
    <x v="0"/>
    <n v="3"/>
    <n v="3"/>
    <s v="Active"/>
    <x v="2"/>
    <x v="2"/>
    <n v="0"/>
  </r>
  <r>
    <n v="35"/>
    <s v="No"/>
    <s v="Travel_Rarely"/>
    <x v="2"/>
    <n v="3"/>
    <n v="4"/>
    <s v="Human Resources"/>
    <n v="4163"/>
    <x v="0"/>
    <n v="2"/>
    <x v="2"/>
    <s v="Married"/>
    <n v="32940"/>
    <n v="0"/>
    <n v="11"/>
    <n v="0"/>
    <n v="6"/>
    <n v="2"/>
    <n v="5"/>
    <n v="0"/>
    <n v="3"/>
    <n v="1"/>
    <n v="1"/>
    <x v="2"/>
    <x v="0"/>
    <n v="3"/>
    <n v="3"/>
    <s v="Active"/>
    <x v="2"/>
    <x v="2"/>
    <n v="0"/>
  </r>
  <r>
    <n v="36"/>
    <s v="No"/>
    <s v="Travel_Rarely"/>
    <x v="0"/>
    <n v="14"/>
    <n v="3"/>
    <s v="Other"/>
    <n v="376"/>
    <x v="0"/>
    <n v="2"/>
    <x v="3"/>
    <s v="Married"/>
    <n v="39290"/>
    <n v="0"/>
    <n v="24"/>
    <n v="0"/>
    <n v="6"/>
    <n v="6"/>
    <n v="5"/>
    <n v="0"/>
    <n v="3"/>
    <n v="1"/>
    <n v="1"/>
    <x v="3"/>
    <x v="0"/>
    <n v="2"/>
    <n v="4"/>
    <s v="Active"/>
    <x v="2"/>
    <x v="2"/>
    <n v="0"/>
  </r>
  <r>
    <n v="36"/>
    <s v="No"/>
    <s v="Travel_Rarely"/>
    <x v="0"/>
    <n v="14"/>
    <n v="3"/>
    <s v="Other"/>
    <n v="1846"/>
    <x v="0"/>
    <n v="2"/>
    <x v="3"/>
    <s v="Married"/>
    <n v="39290"/>
    <n v="0"/>
    <n v="24"/>
    <n v="0"/>
    <n v="6"/>
    <n v="6"/>
    <n v="5"/>
    <n v="0"/>
    <n v="3"/>
    <n v="1"/>
    <n v="1"/>
    <x v="3"/>
    <x v="0"/>
    <n v="2"/>
    <n v="4"/>
    <s v="Active"/>
    <x v="2"/>
    <x v="2"/>
    <n v="0"/>
  </r>
  <r>
    <n v="36"/>
    <s v="No"/>
    <s v="Travel_Rarely"/>
    <x v="0"/>
    <n v="14"/>
    <n v="3"/>
    <s v="Other"/>
    <n v="3316"/>
    <x v="0"/>
    <n v="2"/>
    <x v="3"/>
    <s v="Married"/>
    <n v="39290"/>
    <n v="0"/>
    <n v="24"/>
    <n v="0"/>
    <n v="6"/>
    <n v="6"/>
    <n v="5"/>
    <n v="0"/>
    <n v="3"/>
    <n v="1"/>
    <n v="1"/>
    <x v="3"/>
    <x v="0"/>
    <n v="2"/>
    <n v="4"/>
    <s v="Active"/>
    <x v="2"/>
    <x v="2"/>
    <n v="0"/>
  </r>
  <r>
    <n v="28"/>
    <s v="No"/>
    <s v="Travel_Rarely"/>
    <x v="0"/>
    <n v="23"/>
    <n v="3"/>
    <s v="Life Sciences"/>
    <n v="894"/>
    <x v="0"/>
    <n v="3"/>
    <x v="5"/>
    <s v="Divorced"/>
    <n v="46010"/>
    <n v="0"/>
    <n v="15"/>
    <n v="2"/>
    <n v="6"/>
    <n v="2"/>
    <n v="5"/>
    <n v="0"/>
    <n v="0"/>
    <n v="1"/>
    <n v="2"/>
    <x v="3"/>
    <x v="2"/>
    <n v="3"/>
    <n v="3"/>
    <s v="Active"/>
    <x v="1"/>
    <x v="2"/>
    <n v="0"/>
  </r>
  <r>
    <n v="28"/>
    <s v="No"/>
    <s v="Travel_Rarely"/>
    <x v="0"/>
    <n v="23"/>
    <n v="3"/>
    <s v="Life Sciences"/>
    <n v="2364"/>
    <x v="0"/>
    <n v="3"/>
    <x v="5"/>
    <s v="Divorced"/>
    <n v="46010"/>
    <n v="0"/>
    <n v="15"/>
    <n v="2"/>
    <n v="6"/>
    <n v="2"/>
    <n v="5"/>
    <n v="0"/>
    <n v="0"/>
    <n v="1"/>
    <n v="2"/>
    <x v="3"/>
    <x v="2"/>
    <n v="3"/>
    <n v="3"/>
    <s v="Active"/>
    <x v="1"/>
    <x v="2"/>
    <n v="0"/>
  </r>
  <r>
    <n v="28"/>
    <s v="No"/>
    <s v="Travel_Rarely"/>
    <x v="0"/>
    <n v="23"/>
    <n v="3"/>
    <s v="Life Sciences"/>
    <n v="3834"/>
    <x v="0"/>
    <n v="3"/>
    <x v="5"/>
    <s v="Divorced"/>
    <n v="46010"/>
    <n v="0"/>
    <n v="15"/>
    <n v="2"/>
    <n v="6"/>
    <n v="2"/>
    <n v="5"/>
    <n v="0"/>
    <n v="0"/>
    <n v="1"/>
    <n v="2"/>
    <x v="3"/>
    <x v="2"/>
    <n v="3"/>
    <n v="3"/>
    <s v="Active"/>
    <x v="1"/>
    <x v="2"/>
    <n v="0"/>
  </r>
  <r>
    <n v="29"/>
    <s v="No"/>
    <s v="Travel_Rarely"/>
    <x v="0"/>
    <n v="28"/>
    <n v="4"/>
    <s v="Life Sciences"/>
    <n v="1284"/>
    <x v="1"/>
    <n v="1"/>
    <x v="6"/>
    <s v="Married"/>
    <n v="48410"/>
    <n v="0"/>
    <n v="11"/>
    <n v="0"/>
    <n v="6"/>
    <n v="3"/>
    <n v="5"/>
    <n v="0"/>
    <n v="4"/>
    <n v="1"/>
    <n v="3"/>
    <x v="2"/>
    <x v="0"/>
    <n v="3"/>
    <n v="3"/>
    <s v="Active"/>
    <x v="1"/>
    <x v="2"/>
    <n v="0"/>
  </r>
  <r>
    <n v="29"/>
    <s v="No"/>
    <s v="Travel_Rarely"/>
    <x v="0"/>
    <n v="28"/>
    <n v="4"/>
    <s v="Life Sciences"/>
    <n v="2754"/>
    <x v="1"/>
    <n v="1"/>
    <x v="6"/>
    <s v="Married"/>
    <n v="48410"/>
    <n v="0"/>
    <n v="11"/>
    <n v="0"/>
    <n v="6"/>
    <n v="3"/>
    <n v="5"/>
    <n v="0"/>
    <n v="4"/>
    <n v="1"/>
    <n v="3"/>
    <x v="2"/>
    <x v="0"/>
    <n v="3"/>
    <n v="3"/>
    <s v="Active"/>
    <x v="1"/>
    <x v="2"/>
    <n v="0"/>
  </r>
  <r>
    <n v="29"/>
    <s v="No"/>
    <s v="Travel_Rarely"/>
    <x v="0"/>
    <n v="28"/>
    <n v="4"/>
    <s v="Life Sciences"/>
    <n v="4224"/>
    <x v="1"/>
    <n v="1"/>
    <x v="6"/>
    <s v="Married"/>
    <n v="48410"/>
    <n v="0"/>
    <n v="11"/>
    <n v="0"/>
    <n v="6"/>
    <n v="3"/>
    <n v="5"/>
    <n v="0"/>
    <n v="4"/>
    <n v="1"/>
    <n v="3"/>
    <x v="2"/>
    <x v="0"/>
    <n v="3"/>
    <n v="3"/>
    <s v="Active"/>
    <x v="1"/>
    <x v="2"/>
    <n v="0"/>
  </r>
  <r>
    <n v="33"/>
    <s v="Yes"/>
    <s v="Travel_Rarely"/>
    <x v="0"/>
    <n v="3"/>
    <n v="2"/>
    <s v="Life Sciences"/>
    <n v="572"/>
    <x v="0"/>
    <n v="1"/>
    <x v="0"/>
    <s v="Single"/>
    <n v="49360"/>
    <n v="0"/>
    <n v="14"/>
    <n v="0"/>
    <n v="6"/>
    <n v="2"/>
    <n v="5"/>
    <n v="0"/>
    <n v="3"/>
    <n v="1"/>
    <n v="1"/>
    <x v="3"/>
    <x v="0"/>
    <n v="2"/>
    <n v="3"/>
    <s v="Left"/>
    <x v="1"/>
    <x v="2"/>
    <n v="1"/>
  </r>
  <r>
    <n v="33"/>
    <s v="Yes"/>
    <s v="Travel_Rarely"/>
    <x v="0"/>
    <n v="3"/>
    <n v="2"/>
    <s v="Life Sciences"/>
    <n v="2042"/>
    <x v="0"/>
    <n v="1"/>
    <x v="0"/>
    <s v="Single"/>
    <n v="49360"/>
    <n v="0"/>
    <n v="14"/>
    <n v="0"/>
    <n v="6"/>
    <n v="2"/>
    <n v="5"/>
    <n v="0"/>
    <n v="3"/>
    <n v="1"/>
    <n v="1"/>
    <x v="3"/>
    <x v="0"/>
    <n v="2"/>
    <n v="3"/>
    <s v="Left"/>
    <x v="1"/>
    <x v="2"/>
    <n v="1"/>
  </r>
  <r>
    <n v="33"/>
    <s v="Yes"/>
    <s v="Travel_Rarely"/>
    <x v="0"/>
    <n v="3"/>
    <n v="2"/>
    <s v="Life Sciences"/>
    <n v="3512"/>
    <x v="0"/>
    <n v="1"/>
    <x v="0"/>
    <s v="Single"/>
    <n v="49360"/>
    <n v="0"/>
    <n v="14"/>
    <n v="0"/>
    <n v="6"/>
    <n v="2"/>
    <n v="5"/>
    <n v="0"/>
    <n v="3"/>
    <n v="1"/>
    <n v="1"/>
    <x v="3"/>
    <x v="0"/>
    <n v="2"/>
    <n v="3"/>
    <s v="Left"/>
    <x v="1"/>
    <x v="2"/>
    <n v="1"/>
  </r>
  <r>
    <n v="35"/>
    <s v="No"/>
    <s v="Travel_Rarely"/>
    <x v="0"/>
    <n v="8"/>
    <n v="1"/>
    <s v="Technical Degree"/>
    <n v="1045"/>
    <x v="1"/>
    <n v="3"/>
    <x v="5"/>
    <s v="Married"/>
    <n v="53460"/>
    <n v="0"/>
    <n v="14"/>
    <n v="0"/>
    <n v="6"/>
    <n v="3"/>
    <n v="5"/>
    <n v="0"/>
    <n v="3"/>
    <n v="1"/>
    <n v="2"/>
    <x v="0"/>
    <x v="1"/>
    <n v="2"/>
    <n v="3"/>
    <s v="Active"/>
    <x v="2"/>
    <x v="2"/>
    <n v="0"/>
  </r>
  <r>
    <n v="35"/>
    <s v="No"/>
    <s v="Travel_Rarely"/>
    <x v="0"/>
    <n v="8"/>
    <n v="1"/>
    <s v="Technical Degree"/>
    <n v="2515"/>
    <x v="1"/>
    <n v="3"/>
    <x v="5"/>
    <s v="Married"/>
    <n v="53460"/>
    <n v="0"/>
    <n v="14"/>
    <n v="0"/>
    <n v="6"/>
    <n v="3"/>
    <n v="5"/>
    <n v="0"/>
    <n v="3"/>
    <n v="1"/>
    <n v="2"/>
    <x v="0"/>
    <x v="1"/>
    <n v="2"/>
    <n v="3"/>
    <s v="Active"/>
    <x v="2"/>
    <x v="2"/>
    <n v="0"/>
  </r>
  <r>
    <n v="35"/>
    <s v="No"/>
    <s v="Travel_Rarely"/>
    <x v="0"/>
    <n v="8"/>
    <n v="1"/>
    <s v="Technical Degree"/>
    <n v="3985"/>
    <x v="1"/>
    <n v="3"/>
    <x v="5"/>
    <s v="Married"/>
    <n v="53460"/>
    <n v="0"/>
    <n v="14"/>
    <n v="0"/>
    <n v="6"/>
    <n v="3"/>
    <n v="5"/>
    <n v="0"/>
    <n v="3"/>
    <n v="1"/>
    <n v="2"/>
    <x v="0"/>
    <x v="1"/>
    <n v="2"/>
    <n v="3"/>
    <s v="Active"/>
    <x v="2"/>
    <x v="2"/>
    <n v="0"/>
  </r>
  <r>
    <n v="35"/>
    <s v="No"/>
    <s v="Travel_Rarely"/>
    <x v="0"/>
    <n v="25"/>
    <n v="1"/>
    <s v="Medical"/>
    <n v="1123"/>
    <x v="0"/>
    <n v="1"/>
    <x v="0"/>
    <s v="Married"/>
    <n v="54100"/>
    <n v="0"/>
    <n v="18"/>
    <n v="0"/>
    <n v="6"/>
    <n v="4"/>
    <n v="5"/>
    <n v="0"/>
    <n v="4"/>
    <n v="1"/>
    <n v="2"/>
    <x v="3"/>
    <x v="3"/>
    <n v="3"/>
    <n v="3"/>
    <s v="Active"/>
    <x v="2"/>
    <x v="2"/>
    <n v="0"/>
  </r>
  <r>
    <n v="35"/>
    <s v="No"/>
    <s v="Travel_Rarely"/>
    <x v="0"/>
    <n v="25"/>
    <n v="1"/>
    <s v="Medical"/>
    <n v="2593"/>
    <x v="0"/>
    <n v="1"/>
    <x v="0"/>
    <s v="Married"/>
    <n v="54100"/>
    <n v="0"/>
    <n v="18"/>
    <n v="0"/>
    <n v="6"/>
    <n v="4"/>
    <n v="5"/>
    <n v="0"/>
    <n v="4"/>
    <n v="1"/>
    <n v="2"/>
    <x v="3"/>
    <x v="3"/>
    <n v="3"/>
    <n v="3"/>
    <s v="Active"/>
    <x v="2"/>
    <x v="2"/>
    <n v="0"/>
  </r>
  <r>
    <n v="35"/>
    <s v="No"/>
    <s v="Travel_Rarely"/>
    <x v="0"/>
    <n v="25"/>
    <n v="1"/>
    <s v="Medical"/>
    <n v="4063"/>
    <x v="0"/>
    <n v="1"/>
    <x v="0"/>
    <s v="Married"/>
    <n v="54100"/>
    <n v="0"/>
    <n v="18"/>
    <n v="0"/>
    <n v="6"/>
    <n v="4"/>
    <n v="5"/>
    <n v="0"/>
    <n v="4"/>
    <n v="1"/>
    <n v="2"/>
    <x v="3"/>
    <x v="3"/>
    <n v="3"/>
    <n v="3"/>
    <s v="Active"/>
    <x v="2"/>
    <x v="2"/>
    <n v="0"/>
  </r>
  <r>
    <n v="31"/>
    <s v="No"/>
    <s v="Travel_Rarely"/>
    <x v="0"/>
    <n v="3"/>
    <n v="2"/>
    <s v="Life Sciences"/>
    <n v="990"/>
    <x v="0"/>
    <n v="3"/>
    <x v="4"/>
    <s v="Married"/>
    <n v="77560"/>
    <n v="1"/>
    <n v="15"/>
    <n v="2"/>
    <n v="6"/>
    <n v="3"/>
    <n v="5"/>
    <n v="0"/>
    <n v="2"/>
    <n v="1"/>
    <n v="1"/>
    <x v="0"/>
    <x v="0"/>
    <n v="4"/>
    <n v="3"/>
    <s v="Active"/>
    <x v="1"/>
    <x v="2"/>
    <n v="0"/>
  </r>
  <r>
    <n v="31"/>
    <s v="No"/>
    <s v="Travel_Rarely"/>
    <x v="0"/>
    <n v="3"/>
    <n v="2"/>
    <s v="Life Sciences"/>
    <n v="2460"/>
    <x v="0"/>
    <n v="3"/>
    <x v="4"/>
    <s v="Married"/>
    <n v="77560"/>
    <n v="1"/>
    <n v="15"/>
    <n v="2"/>
    <n v="6"/>
    <n v="3"/>
    <n v="5"/>
    <n v="0"/>
    <n v="2"/>
    <n v="1"/>
    <n v="1"/>
    <x v="0"/>
    <x v="0"/>
    <n v="4"/>
    <n v="3"/>
    <s v="Active"/>
    <x v="1"/>
    <x v="2"/>
    <n v="0"/>
  </r>
  <r>
    <n v="31"/>
    <s v="No"/>
    <s v="Travel_Rarely"/>
    <x v="0"/>
    <n v="3"/>
    <n v="2"/>
    <s v="Life Sciences"/>
    <n v="3930"/>
    <x v="0"/>
    <n v="3"/>
    <x v="4"/>
    <s v="Married"/>
    <n v="77560"/>
    <n v="1"/>
    <n v="15"/>
    <n v="2"/>
    <n v="6"/>
    <n v="3"/>
    <n v="5"/>
    <n v="0"/>
    <n v="2"/>
    <n v="1"/>
    <n v="1"/>
    <x v="0"/>
    <x v="0"/>
    <n v="4"/>
    <n v="3"/>
    <s v="Active"/>
    <x v="1"/>
    <x v="2"/>
    <n v="0"/>
  </r>
  <r>
    <n v="28"/>
    <s v="No"/>
    <s v="Travel_Rarely"/>
    <x v="1"/>
    <n v="2"/>
    <n v="4"/>
    <s v="Marketing"/>
    <n v="562"/>
    <x v="0"/>
    <n v="1"/>
    <x v="0"/>
    <s v="Married"/>
    <n v="93550"/>
    <n v="0"/>
    <n v="11"/>
    <n v="0"/>
    <n v="6"/>
    <n v="4"/>
    <n v="5"/>
    <n v="0"/>
    <n v="4"/>
    <n v="1"/>
    <n v="1"/>
    <x v="2"/>
    <x v="3"/>
    <n v="3"/>
    <n v="3"/>
    <s v="Active"/>
    <x v="1"/>
    <x v="2"/>
    <n v="0"/>
  </r>
  <r>
    <n v="28"/>
    <s v="No"/>
    <s v="Travel_Rarely"/>
    <x v="1"/>
    <n v="2"/>
    <n v="4"/>
    <s v="Marketing"/>
    <n v="2032"/>
    <x v="0"/>
    <n v="1"/>
    <x v="0"/>
    <s v="Married"/>
    <n v="93550"/>
    <n v="0"/>
    <n v="11"/>
    <n v="0"/>
    <n v="6"/>
    <n v="4"/>
    <n v="5"/>
    <n v="0"/>
    <n v="4"/>
    <n v="1"/>
    <n v="1"/>
    <x v="2"/>
    <x v="3"/>
    <n v="3"/>
    <n v="3"/>
    <s v="Active"/>
    <x v="1"/>
    <x v="2"/>
    <n v="0"/>
  </r>
  <r>
    <n v="28"/>
    <s v="No"/>
    <s v="Travel_Rarely"/>
    <x v="1"/>
    <n v="2"/>
    <n v="4"/>
    <s v="Marketing"/>
    <n v="3502"/>
    <x v="0"/>
    <n v="1"/>
    <x v="0"/>
    <s v="Married"/>
    <n v="93550"/>
    <n v="0"/>
    <n v="11"/>
    <n v="0"/>
    <n v="6"/>
    <n v="4"/>
    <n v="5"/>
    <n v="0"/>
    <n v="4"/>
    <n v="1"/>
    <n v="1"/>
    <x v="2"/>
    <x v="3"/>
    <n v="3"/>
    <n v="3"/>
    <s v="Active"/>
    <x v="1"/>
    <x v="2"/>
    <n v="0"/>
  </r>
  <r>
    <n v="31"/>
    <s v="No"/>
    <s v="Travel_Rarely"/>
    <x v="0"/>
    <n v="20"/>
    <n v="1"/>
    <s v="Technical Degree"/>
    <n v="52"/>
    <x v="1"/>
    <n v="3"/>
    <x v="3"/>
    <s v="Married"/>
    <n v="99070"/>
    <n v="0"/>
    <n v="13"/>
    <n v="1"/>
    <n v="6"/>
    <n v="3"/>
    <n v="5"/>
    <n v="0"/>
    <n v="3"/>
    <n v="1"/>
    <n v="3"/>
    <x v="1"/>
    <x v="0"/>
    <n v="2"/>
    <n v="3"/>
    <s v="Active"/>
    <x v="1"/>
    <x v="2"/>
    <n v="0"/>
  </r>
  <r>
    <n v="31"/>
    <s v="No"/>
    <s v="Travel_Rarely"/>
    <x v="0"/>
    <n v="20"/>
    <n v="1"/>
    <s v="Technical Degree"/>
    <n v="1522"/>
    <x v="1"/>
    <n v="3"/>
    <x v="3"/>
    <s v="Married"/>
    <n v="99070"/>
    <n v="2"/>
    <n v="13"/>
    <n v="1"/>
    <n v="6"/>
    <n v="3"/>
    <n v="5"/>
    <n v="0"/>
    <n v="3"/>
    <n v="1"/>
    <n v="3"/>
    <x v="1"/>
    <x v="0"/>
    <n v="2"/>
    <n v="3"/>
    <s v="Active"/>
    <x v="1"/>
    <x v="2"/>
    <n v="0"/>
  </r>
  <r>
    <n v="31"/>
    <s v="No"/>
    <s v="Travel_Rarely"/>
    <x v="0"/>
    <n v="20"/>
    <n v="1"/>
    <s v="Technical Degree"/>
    <n v="2992"/>
    <x v="1"/>
    <n v="3"/>
    <x v="3"/>
    <s v="Married"/>
    <n v="99070"/>
    <n v="0"/>
    <n v="13"/>
    <n v="1"/>
    <n v="6"/>
    <n v="3"/>
    <n v="5"/>
    <n v="0"/>
    <n v="3"/>
    <n v="1"/>
    <n v="3"/>
    <x v="1"/>
    <x v="0"/>
    <n v="2"/>
    <n v="3"/>
    <s v="Active"/>
    <x v="1"/>
    <x v="2"/>
    <n v="0"/>
  </r>
  <r>
    <n v="31"/>
    <s v="No"/>
    <s v="Travel_Rarely"/>
    <x v="0"/>
    <n v="14"/>
    <n v="2"/>
    <s v="Life Sciences"/>
    <n v="970"/>
    <x v="0"/>
    <n v="1"/>
    <x v="0"/>
    <s v="Married"/>
    <n v="167560"/>
    <n v="1"/>
    <n v="11"/>
    <n v="2"/>
    <n v="6"/>
    <n v="5"/>
    <n v="5"/>
    <n v="0"/>
    <n v="3"/>
    <n v="1"/>
    <n v="2"/>
    <x v="0"/>
    <x v="1"/>
    <n v="3"/>
    <n v="3"/>
    <s v="Active"/>
    <x v="1"/>
    <x v="2"/>
    <n v="0"/>
  </r>
  <r>
    <n v="31"/>
    <s v="No"/>
    <s v="Travel_Rarely"/>
    <x v="0"/>
    <n v="14"/>
    <n v="2"/>
    <s v="Life Sciences"/>
    <n v="2440"/>
    <x v="0"/>
    <n v="1"/>
    <x v="0"/>
    <s v="Married"/>
    <n v="167560"/>
    <n v="1"/>
    <n v="11"/>
    <n v="2"/>
    <n v="6"/>
    <n v="5"/>
    <n v="5"/>
    <n v="0"/>
    <n v="3"/>
    <n v="1"/>
    <n v="2"/>
    <x v="0"/>
    <x v="1"/>
    <n v="3"/>
    <n v="3"/>
    <s v="Active"/>
    <x v="1"/>
    <x v="2"/>
    <n v="0"/>
  </r>
  <r>
    <n v="31"/>
    <s v="No"/>
    <s v="Travel_Rarely"/>
    <x v="0"/>
    <n v="14"/>
    <n v="2"/>
    <s v="Life Sciences"/>
    <n v="3910"/>
    <x v="0"/>
    <n v="1"/>
    <x v="0"/>
    <s v="Married"/>
    <n v="167560"/>
    <n v="1"/>
    <n v="11"/>
    <n v="2"/>
    <n v="6"/>
    <n v="5"/>
    <n v="5"/>
    <n v="0"/>
    <n v="3"/>
    <n v="1"/>
    <n v="2"/>
    <x v="0"/>
    <x v="1"/>
    <n v="3"/>
    <n v="3"/>
    <s v="Active"/>
    <x v="1"/>
    <x v="2"/>
    <n v="0"/>
  </r>
  <r>
    <n v="44"/>
    <s v="No"/>
    <s v="Non-Travel"/>
    <x v="0"/>
    <n v="5"/>
    <n v="3"/>
    <s v="Life Sciences"/>
    <n v="785"/>
    <x v="0"/>
    <n v="1"/>
    <x v="4"/>
    <s v="Single"/>
    <n v="23190"/>
    <n v="3"/>
    <n v="18"/>
    <n v="0"/>
    <n v="7"/>
    <n v="4"/>
    <n v="5"/>
    <n v="0"/>
    <n v="3"/>
    <n v="1"/>
    <n v="3"/>
    <x v="0"/>
    <x v="0"/>
    <n v="2"/>
    <n v="3"/>
    <s v="Active"/>
    <x v="2"/>
    <x v="2"/>
    <n v="0"/>
  </r>
  <r>
    <n v="44"/>
    <s v="No"/>
    <s v="Non-Travel"/>
    <x v="0"/>
    <n v="5"/>
    <n v="3"/>
    <s v="Life Sciences"/>
    <n v="2255"/>
    <x v="0"/>
    <n v="1"/>
    <x v="4"/>
    <s v="Single"/>
    <n v="23190"/>
    <n v="3"/>
    <n v="18"/>
    <n v="0"/>
    <n v="7"/>
    <n v="4"/>
    <n v="5"/>
    <n v="0"/>
    <n v="3"/>
    <n v="1"/>
    <n v="3"/>
    <x v="0"/>
    <x v="0"/>
    <n v="2"/>
    <n v="3"/>
    <s v="Active"/>
    <x v="2"/>
    <x v="2"/>
    <n v="0"/>
  </r>
  <r>
    <n v="44"/>
    <s v="No"/>
    <s v="Non-Travel"/>
    <x v="0"/>
    <n v="5"/>
    <n v="3"/>
    <s v="Life Sciences"/>
    <n v="3725"/>
    <x v="0"/>
    <n v="1"/>
    <x v="4"/>
    <s v="Single"/>
    <n v="23190"/>
    <n v="3"/>
    <n v="18"/>
    <n v="0"/>
    <n v="7"/>
    <n v="4"/>
    <n v="5"/>
    <n v="0"/>
    <n v="3"/>
    <n v="1"/>
    <n v="3"/>
    <x v="0"/>
    <x v="0"/>
    <n v="2"/>
    <n v="3"/>
    <s v="Active"/>
    <x v="2"/>
    <x v="2"/>
    <n v="0"/>
  </r>
  <r>
    <n v="34"/>
    <s v="No"/>
    <s v="Travel_Rarely"/>
    <x v="0"/>
    <n v="9"/>
    <n v="2"/>
    <s v="Medical"/>
    <n v="770"/>
    <x v="0"/>
    <n v="1"/>
    <x v="0"/>
    <s v="Married"/>
    <n v="32800"/>
    <n v="5"/>
    <n v="13"/>
    <n v="0"/>
    <n v="7"/>
    <n v="3"/>
    <n v="5"/>
    <n v="0"/>
    <n v="2"/>
    <n v="1"/>
    <n v="4"/>
    <x v="2"/>
    <x v="2"/>
    <n v="3"/>
    <n v="3"/>
    <s v="Active"/>
    <x v="1"/>
    <x v="2"/>
    <n v="0"/>
  </r>
  <r>
    <n v="34"/>
    <s v="No"/>
    <s v="Travel_Rarely"/>
    <x v="0"/>
    <n v="9"/>
    <n v="2"/>
    <s v="Medical"/>
    <n v="2240"/>
    <x v="0"/>
    <n v="1"/>
    <x v="0"/>
    <s v="Married"/>
    <n v="32800"/>
    <n v="5"/>
    <n v="13"/>
    <n v="0"/>
    <n v="7"/>
    <n v="3"/>
    <n v="5"/>
    <n v="0"/>
    <n v="2"/>
    <n v="1"/>
    <n v="4"/>
    <x v="2"/>
    <x v="2"/>
    <n v="3"/>
    <n v="3"/>
    <s v="Active"/>
    <x v="1"/>
    <x v="2"/>
    <n v="0"/>
  </r>
  <r>
    <n v="34"/>
    <s v="No"/>
    <s v="Travel_Rarely"/>
    <x v="0"/>
    <n v="9"/>
    <n v="2"/>
    <s v="Medical"/>
    <n v="3710"/>
    <x v="0"/>
    <n v="1"/>
    <x v="0"/>
    <s v="Married"/>
    <n v="32800"/>
    <n v="5"/>
    <n v="13"/>
    <n v="0"/>
    <n v="7"/>
    <n v="3"/>
    <n v="5"/>
    <n v="0"/>
    <n v="2"/>
    <n v="1"/>
    <n v="4"/>
    <x v="2"/>
    <x v="2"/>
    <n v="3"/>
    <n v="3"/>
    <s v="Active"/>
    <x v="1"/>
    <x v="2"/>
    <n v="0"/>
  </r>
  <r>
    <n v="30"/>
    <s v="Yes"/>
    <s v="Travel_Rarely"/>
    <x v="1"/>
    <n v="2"/>
    <n v="3"/>
    <s v="Life Sciences"/>
    <n v="463"/>
    <x v="0"/>
    <n v="2"/>
    <x v="7"/>
    <s v="Married"/>
    <n v="40000"/>
    <n v="4"/>
    <n v="12"/>
    <n v="0"/>
    <n v="7"/>
    <n v="5"/>
    <n v="5"/>
    <n v="0"/>
    <n v="1"/>
    <n v="1"/>
    <n v="1"/>
    <x v="0"/>
    <x v="0"/>
    <n v="2"/>
    <n v="3"/>
    <s v="Left"/>
    <x v="1"/>
    <x v="2"/>
    <n v="1"/>
  </r>
  <r>
    <n v="30"/>
    <s v="Yes"/>
    <s v="Travel_Rarely"/>
    <x v="1"/>
    <n v="2"/>
    <n v="3"/>
    <s v="Life Sciences"/>
    <n v="1933"/>
    <x v="0"/>
    <n v="2"/>
    <x v="7"/>
    <s v="Married"/>
    <n v="40000"/>
    <n v="4"/>
    <n v="12"/>
    <n v="0"/>
    <n v="7"/>
    <n v="5"/>
    <n v="5"/>
    <n v="0"/>
    <n v="1"/>
    <n v="1"/>
    <n v="1"/>
    <x v="0"/>
    <x v="0"/>
    <n v="2"/>
    <n v="3"/>
    <s v="Left"/>
    <x v="1"/>
    <x v="2"/>
    <n v="1"/>
  </r>
  <r>
    <n v="30"/>
    <s v="Yes"/>
    <s v="Travel_Rarely"/>
    <x v="1"/>
    <n v="2"/>
    <n v="3"/>
    <s v="Life Sciences"/>
    <n v="3403"/>
    <x v="0"/>
    <n v="2"/>
    <x v="7"/>
    <s v="Married"/>
    <n v="40000"/>
    <n v="4"/>
    <n v="12"/>
    <n v="0"/>
    <n v="7"/>
    <n v="5"/>
    <n v="5"/>
    <n v="0"/>
    <n v="1"/>
    <n v="1"/>
    <n v="1"/>
    <x v="0"/>
    <x v="0"/>
    <n v="2"/>
    <n v="3"/>
    <s v="Left"/>
    <x v="1"/>
    <x v="2"/>
    <n v="1"/>
  </r>
  <r>
    <n v="29"/>
    <s v="Yes"/>
    <s v="Travel_Frequently"/>
    <x v="0"/>
    <n v="28"/>
    <n v="3"/>
    <s v="Medical"/>
    <n v="800"/>
    <x v="1"/>
    <n v="5"/>
    <x v="3"/>
    <s v="Single"/>
    <n v="44340"/>
    <n v="2"/>
    <n v="17"/>
    <n v="3"/>
    <n v="7"/>
    <n v="1"/>
    <n v="5"/>
    <n v="0"/>
    <n v="0"/>
    <n v="1"/>
    <n v="1"/>
    <x v="2"/>
    <x v="3"/>
    <n v="3"/>
    <n v="3"/>
    <s v="Left"/>
    <x v="1"/>
    <x v="2"/>
    <n v="1"/>
  </r>
  <r>
    <n v="29"/>
    <s v="Yes"/>
    <s v="Travel_Frequently"/>
    <x v="0"/>
    <n v="28"/>
    <n v="3"/>
    <s v="Medical"/>
    <n v="2270"/>
    <x v="1"/>
    <n v="5"/>
    <x v="3"/>
    <s v="Single"/>
    <n v="44340"/>
    <n v="5"/>
    <n v="17"/>
    <n v="3"/>
    <n v="7"/>
    <n v="1"/>
    <n v="5"/>
    <n v="0"/>
    <n v="0"/>
    <n v="1"/>
    <n v="1"/>
    <x v="2"/>
    <x v="3"/>
    <n v="3"/>
    <n v="3"/>
    <s v="Left"/>
    <x v="1"/>
    <x v="2"/>
    <n v="1"/>
  </r>
  <r>
    <n v="29"/>
    <s v="Yes"/>
    <s v="Travel_Frequently"/>
    <x v="0"/>
    <n v="28"/>
    <n v="3"/>
    <s v="Medical"/>
    <n v="3740"/>
    <x v="1"/>
    <n v="5"/>
    <x v="3"/>
    <s v="Single"/>
    <n v="44340"/>
    <n v="5"/>
    <n v="17"/>
    <n v="3"/>
    <n v="7"/>
    <n v="1"/>
    <n v="5"/>
    <n v="0"/>
    <n v="0"/>
    <n v="1"/>
    <n v="1"/>
    <x v="2"/>
    <x v="3"/>
    <n v="3"/>
    <n v="3"/>
    <s v="Left"/>
    <x v="1"/>
    <x v="2"/>
    <n v="1"/>
  </r>
  <r>
    <n v="37"/>
    <s v="No"/>
    <s v="Travel_Rarely"/>
    <x v="0"/>
    <n v="1"/>
    <n v="3"/>
    <s v="Life Sciences"/>
    <n v="16"/>
    <x v="0"/>
    <n v="2"/>
    <x v="7"/>
    <s v="Married"/>
    <n v="53460"/>
    <n v="4"/>
    <n v="11"/>
    <n v="0"/>
    <n v="7"/>
    <n v="2"/>
    <n v="5"/>
    <n v="0"/>
    <n v="1"/>
    <n v="1"/>
    <n v="3"/>
    <x v="1"/>
    <x v="1"/>
    <n v="3"/>
    <n v="3"/>
    <s v="Active"/>
    <x v="2"/>
    <x v="2"/>
    <n v="0"/>
  </r>
  <r>
    <n v="37"/>
    <s v="No"/>
    <s v="Travel_Rarely"/>
    <x v="0"/>
    <n v="1"/>
    <n v="3"/>
    <s v="Life Sciences"/>
    <n v="1486"/>
    <x v="0"/>
    <n v="2"/>
    <x v="7"/>
    <s v="Married"/>
    <n v="53460"/>
    <n v="4"/>
    <n v="11"/>
    <n v="0"/>
    <n v="7"/>
    <n v="2"/>
    <n v="5"/>
    <n v="0"/>
    <n v="1"/>
    <n v="1"/>
    <n v="3"/>
    <x v="1"/>
    <x v="1"/>
    <n v="3"/>
    <n v="3"/>
    <s v="Active"/>
    <x v="2"/>
    <x v="2"/>
    <n v="0"/>
  </r>
  <r>
    <n v="37"/>
    <s v="No"/>
    <s v="Travel_Rarely"/>
    <x v="0"/>
    <n v="1"/>
    <n v="3"/>
    <s v="Life Sciences"/>
    <n v="2956"/>
    <x v="0"/>
    <n v="2"/>
    <x v="7"/>
    <s v="Married"/>
    <n v="53460"/>
    <n v="4"/>
    <n v="11"/>
    <n v="0"/>
    <n v="7"/>
    <n v="2"/>
    <n v="5"/>
    <n v="0"/>
    <n v="1"/>
    <n v="1"/>
    <n v="3"/>
    <x v="1"/>
    <x v="1"/>
    <n v="3"/>
    <n v="3"/>
    <s v="Active"/>
    <x v="2"/>
    <x v="2"/>
    <n v="0"/>
  </r>
  <r>
    <n v="42"/>
    <s v="No"/>
    <s v="Travel_Rarely"/>
    <x v="2"/>
    <n v="1"/>
    <n v="3"/>
    <s v="Other"/>
    <n v="1006"/>
    <x v="1"/>
    <n v="1"/>
    <x v="7"/>
    <s v="Divorced"/>
    <n v="174650"/>
    <n v="8"/>
    <n v="13"/>
    <n v="1"/>
    <n v="7"/>
    <n v="3"/>
    <n v="5"/>
    <n v="0"/>
    <n v="4"/>
    <n v="1"/>
    <n v="2"/>
    <x v="2"/>
    <x v="2"/>
    <n v="3"/>
    <n v="3"/>
    <s v="Active"/>
    <x v="2"/>
    <x v="2"/>
    <n v="0"/>
  </r>
  <r>
    <n v="42"/>
    <s v="No"/>
    <s v="Travel_Rarely"/>
    <x v="2"/>
    <n v="1"/>
    <n v="3"/>
    <s v="Other"/>
    <n v="2476"/>
    <x v="1"/>
    <n v="1"/>
    <x v="7"/>
    <s v="Divorced"/>
    <n v="174650"/>
    <n v="8"/>
    <n v="13"/>
    <n v="1"/>
    <n v="7"/>
    <n v="3"/>
    <n v="5"/>
    <n v="0"/>
    <n v="4"/>
    <n v="1"/>
    <n v="2"/>
    <x v="2"/>
    <x v="2"/>
    <n v="3"/>
    <n v="3"/>
    <s v="Active"/>
    <x v="2"/>
    <x v="2"/>
    <n v="0"/>
  </r>
  <r>
    <n v="42"/>
    <s v="No"/>
    <s v="Travel_Rarely"/>
    <x v="2"/>
    <n v="1"/>
    <n v="3"/>
    <s v="Other"/>
    <n v="3946"/>
    <x v="1"/>
    <n v="1"/>
    <x v="7"/>
    <s v="Divorced"/>
    <n v="174650"/>
    <n v="8"/>
    <n v="13"/>
    <n v="1"/>
    <n v="7"/>
    <n v="3"/>
    <n v="5"/>
    <n v="0"/>
    <n v="4"/>
    <n v="1"/>
    <n v="2"/>
    <x v="2"/>
    <x v="2"/>
    <n v="3"/>
    <n v="3"/>
    <s v="Active"/>
    <x v="2"/>
    <x v="2"/>
    <n v="0"/>
  </r>
  <r>
    <n v="36"/>
    <s v="No"/>
    <s v="Travel_Rarely"/>
    <x v="0"/>
    <n v="2"/>
    <n v="3"/>
    <s v="Life Sciences"/>
    <n v="342"/>
    <x v="0"/>
    <n v="2"/>
    <x v="7"/>
    <s v="Married"/>
    <n v="27200"/>
    <n v="4"/>
    <n v="14"/>
    <n v="1"/>
    <n v="8"/>
    <n v="3"/>
    <n v="5"/>
    <n v="0"/>
    <n v="4"/>
    <n v="1"/>
    <n v="3"/>
    <x v="2"/>
    <x v="0"/>
    <n v="3"/>
    <n v="3"/>
    <s v="Active"/>
    <x v="2"/>
    <x v="2"/>
    <n v="0"/>
  </r>
  <r>
    <n v="36"/>
    <s v="No"/>
    <s v="Travel_Rarely"/>
    <x v="0"/>
    <n v="2"/>
    <n v="3"/>
    <s v="Life Sciences"/>
    <n v="1812"/>
    <x v="0"/>
    <n v="2"/>
    <x v="7"/>
    <s v="Married"/>
    <n v="27200"/>
    <n v="4"/>
    <n v="14"/>
    <n v="1"/>
    <n v="8"/>
    <n v="3"/>
    <n v="5"/>
    <n v="0"/>
    <n v="4"/>
    <n v="1"/>
    <n v="3"/>
    <x v="2"/>
    <x v="0"/>
    <n v="3"/>
    <n v="3"/>
    <s v="Active"/>
    <x v="2"/>
    <x v="2"/>
    <n v="0"/>
  </r>
  <r>
    <n v="36"/>
    <s v="No"/>
    <s v="Travel_Rarely"/>
    <x v="0"/>
    <n v="2"/>
    <n v="3"/>
    <s v="Life Sciences"/>
    <n v="3282"/>
    <x v="0"/>
    <n v="2"/>
    <x v="7"/>
    <s v="Married"/>
    <n v="27200"/>
    <n v="4"/>
    <n v="14"/>
    <n v="1"/>
    <n v="8"/>
    <n v="3"/>
    <n v="5"/>
    <n v="0"/>
    <n v="4"/>
    <n v="1"/>
    <n v="3"/>
    <x v="2"/>
    <x v="0"/>
    <n v="3"/>
    <n v="3"/>
    <s v="Active"/>
    <x v="2"/>
    <x v="2"/>
    <n v="0"/>
  </r>
  <r>
    <n v="45"/>
    <s v="No"/>
    <s v="Travel_Rarely"/>
    <x v="0"/>
    <n v="26"/>
    <n v="1"/>
    <s v="Medical"/>
    <n v="456"/>
    <x v="1"/>
    <n v="3"/>
    <x v="7"/>
    <s v="Divorced"/>
    <n v="27940"/>
    <n v="3"/>
    <n v="19"/>
    <n v="1"/>
    <n v="8"/>
    <n v="2"/>
    <n v="5"/>
    <n v="0"/>
    <n v="2"/>
    <n v="1"/>
    <n v="4"/>
    <x v="1"/>
    <x v="0"/>
    <n v="3"/>
    <n v="3"/>
    <s v="Active"/>
    <x v="3"/>
    <x v="2"/>
    <n v="0"/>
  </r>
  <r>
    <n v="45"/>
    <s v="No"/>
    <s v="Travel_Rarely"/>
    <x v="0"/>
    <n v="26"/>
    <n v="1"/>
    <s v="Medical"/>
    <n v="1926"/>
    <x v="1"/>
    <n v="3"/>
    <x v="7"/>
    <s v="Divorced"/>
    <n v="27940"/>
    <n v="3"/>
    <n v="19"/>
    <n v="1"/>
    <n v="8"/>
    <n v="2"/>
    <n v="5"/>
    <n v="0"/>
    <n v="2"/>
    <n v="1"/>
    <n v="4"/>
    <x v="1"/>
    <x v="0"/>
    <n v="3"/>
    <n v="3"/>
    <s v="Active"/>
    <x v="3"/>
    <x v="2"/>
    <n v="0"/>
  </r>
  <r>
    <n v="45"/>
    <s v="No"/>
    <s v="Travel_Rarely"/>
    <x v="0"/>
    <n v="26"/>
    <n v="1"/>
    <s v="Medical"/>
    <n v="3396"/>
    <x v="1"/>
    <n v="3"/>
    <x v="7"/>
    <s v="Divorced"/>
    <n v="27940"/>
    <n v="3"/>
    <n v="19"/>
    <n v="1"/>
    <n v="8"/>
    <n v="2"/>
    <n v="5"/>
    <n v="0"/>
    <n v="2"/>
    <n v="1"/>
    <n v="4"/>
    <x v="1"/>
    <x v="0"/>
    <n v="3"/>
    <n v="3"/>
    <s v="Active"/>
    <x v="3"/>
    <x v="2"/>
    <n v="0"/>
  </r>
  <r>
    <n v="32"/>
    <s v="No"/>
    <s v="Travel_Rarely"/>
    <x v="0"/>
    <n v="3"/>
    <n v="4"/>
    <s v="Medical"/>
    <n v="365"/>
    <x v="1"/>
    <n v="4"/>
    <x v="0"/>
    <s v="Divorced"/>
    <n v="30380"/>
    <n v="2"/>
    <n v="20"/>
    <n v="0"/>
    <n v="8"/>
    <n v="3"/>
    <n v="5"/>
    <n v="0"/>
    <n v="3"/>
    <n v="1"/>
    <n v="2"/>
    <x v="1"/>
    <x v="2"/>
    <n v="3"/>
    <n v="4"/>
    <s v="Active"/>
    <x v="1"/>
    <x v="2"/>
    <n v="0"/>
  </r>
  <r>
    <n v="32"/>
    <s v="No"/>
    <s v="Travel_Rarely"/>
    <x v="0"/>
    <n v="3"/>
    <n v="4"/>
    <s v="Medical"/>
    <n v="1835"/>
    <x v="1"/>
    <n v="4"/>
    <x v="0"/>
    <s v="Divorced"/>
    <n v="30380"/>
    <n v="2"/>
    <n v="20"/>
    <n v="0"/>
    <n v="8"/>
    <n v="3"/>
    <n v="5"/>
    <n v="0"/>
    <n v="3"/>
    <n v="1"/>
    <n v="2"/>
    <x v="1"/>
    <x v="2"/>
    <n v="3"/>
    <n v="4"/>
    <s v="Active"/>
    <x v="1"/>
    <x v="2"/>
    <n v="0"/>
  </r>
  <r>
    <n v="32"/>
    <s v="No"/>
    <s v="Travel_Rarely"/>
    <x v="0"/>
    <n v="3"/>
    <n v="4"/>
    <s v="Medical"/>
    <n v="3305"/>
    <x v="1"/>
    <n v="4"/>
    <x v="0"/>
    <s v="Divorced"/>
    <n v="30380"/>
    <n v="2"/>
    <n v="20"/>
    <n v="0"/>
    <n v="8"/>
    <n v="3"/>
    <n v="5"/>
    <n v="0"/>
    <n v="3"/>
    <n v="1"/>
    <n v="2"/>
    <x v="1"/>
    <x v="2"/>
    <n v="3"/>
    <n v="4"/>
    <s v="Active"/>
    <x v="1"/>
    <x v="2"/>
    <n v="0"/>
  </r>
  <r>
    <n v="45"/>
    <s v="No"/>
    <s v="Travel_Rarely"/>
    <x v="1"/>
    <n v="3"/>
    <n v="3"/>
    <s v="Life Sciences"/>
    <n v="835"/>
    <x v="0"/>
    <n v="3"/>
    <x v="4"/>
    <s v="Married"/>
    <n v="35800"/>
    <n v="4"/>
    <n v="20"/>
    <n v="1"/>
    <n v="8"/>
    <n v="1"/>
    <n v="5"/>
    <n v="0"/>
    <n v="3"/>
    <n v="1"/>
    <n v="4"/>
    <x v="1"/>
    <x v="0"/>
    <n v="2"/>
    <n v="4"/>
    <s v="Active"/>
    <x v="3"/>
    <x v="2"/>
    <n v="0"/>
  </r>
  <r>
    <n v="45"/>
    <s v="No"/>
    <s v="Travel_Rarely"/>
    <x v="1"/>
    <n v="3"/>
    <n v="3"/>
    <s v="Life Sciences"/>
    <n v="2305"/>
    <x v="0"/>
    <n v="3"/>
    <x v="4"/>
    <s v="Married"/>
    <n v="35800"/>
    <n v="4"/>
    <n v="20"/>
    <n v="1"/>
    <n v="8"/>
    <n v="1"/>
    <n v="5"/>
    <n v="0"/>
    <n v="3"/>
    <n v="1"/>
    <n v="4"/>
    <x v="1"/>
    <x v="0"/>
    <n v="2"/>
    <n v="4"/>
    <s v="Active"/>
    <x v="3"/>
    <x v="2"/>
    <n v="0"/>
  </r>
  <r>
    <n v="45"/>
    <s v="No"/>
    <s v="Travel_Rarely"/>
    <x v="1"/>
    <n v="3"/>
    <n v="3"/>
    <s v="Life Sciences"/>
    <n v="3775"/>
    <x v="0"/>
    <n v="3"/>
    <x v="4"/>
    <s v="Married"/>
    <n v="35800"/>
    <n v="4"/>
    <n v="20"/>
    <n v="1"/>
    <n v="8"/>
    <n v="1"/>
    <n v="5"/>
    <n v="0"/>
    <n v="3"/>
    <n v="1"/>
    <n v="4"/>
    <x v="1"/>
    <x v="0"/>
    <n v="2"/>
    <n v="4"/>
    <s v="Active"/>
    <x v="3"/>
    <x v="2"/>
    <n v="0"/>
  </r>
  <r>
    <n v="45"/>
    <s v="No"/>
    <s v="Travel_Rarely"/>
    <x v="1"/>
    <n v="24"/>
    <n v="3"/>
    <s v="Life Sciences"/>
    <n v="1197"/>
    <x v="0"/>
    <n v="1"/>
    <x v="4"/>
    <s v="Single"/>
    <n v="36290"/>
    <n v="8"/>
    <n v="16"/>
    <n v="1"/>
    <n v="8"/>
    <n v="2"/>
    <n v="5"/>
    <n v="0"/>
    <n v="1"/>
    <n v="1"/>
    <n v="4"/>
    <x v="0"/>
    <x v="0"/>
    <n v="4"/>
    <n v="3"/>
    <s v="Active"/>
    <x v="3"/>
    <x v="2"/>
    <n v="0"/>
  </r>
  <r>
    <n v="45"/>
    <s v="No"/>
    <s v="Travel_Rarely"/>
    <x v="1"/>
    <n v="24"/>
    <n v="3"/>
    <s v="Life Sciences"/>
    <n v="2667"/>
    <x v="0"/>
    <n v="1"/>
    <x v="4"/>
    <s v="Single"/>
    <n v="36290"/>
    <n v="8"/>
    <n v="16"/>
    <n v="1"/>
    <n v="8"/>
    <n v="2"/>
    <n v="5"/>
    <n v="0"/>
    <n v="1"/>
    <n v="1"/>
    <n v="4"/>
    <x v="0"/>
    <x v="0"/>
    <n v="4"/>
    <n v="3"/>
    <s v="Active"/>
    <x v="3"/>
    <x v="2"/>
    <n v="0"/>
  </r>
  <r>
    <n v="45"/>
    <s v="No"/>
    <s v="Travel_Rarely"/>
    <x v="1"/>
    <n v="24"/>
    <n v="3"/>
    <s v="Life Sciences"/>
    <n v="4137"/>
    <x v="0"/>
    <n v="1"/>
    <x v="4"/>
    <s v="Single"/>
    <n v="36290"/>
    <n v="8"/>
    <n v="16"/>
    <n v="1"/>
    <n v="8"/>
    <n v="2"/>
    <n v="5"/>
    <n v="0"/>
    <n v="1"/>
    <n v="1"/>
    <n v="4"/>
    <x v="0"/>
    <x v="0"/>
    <n v="4"/>
    <n v="3"/>
    <s v="Active"/>
    <x v="3"/>
    <x v="2"/>
    <n v="0"/>
  </r>
  <r>
    <n v="33"/>
    <s v="No"/>
    <s v="Travel_Rarely"/>
    <x v="0"/>
    <n v="7"/>
    <n v="2"/>
    <s v="Life Sciences"/>
    <n v="809"/>
    <x v="0"/>
    <n v="2"/>
    <x v="3"/>
    <s v="Married"/>
    <n v="37370"/>
    <n v="8"/>
    <n v="22"/>
    <n v="2"/>
    <n v="8"/>
    <n v="2"/>
    <n v="5"/>
    <n v="0"/>
    <n v="2"/>
    <n v="1"/>
    <n v="1"/>
    <x v="2"/>
    <x v="0"/>
    <n v="3"/>
    <n v="4"/>
    <s v="Active"/>
    <x v="1"/>
    <x v="2"/>
    <n v="0"/>
  </r>
  <r>
    <n v="33"/>
    <s v="No"/>
    <s v="Travel_Rarely"/>
    <x v="0"/>
    <n v="7"/>
    <n v="2"/>
    <s v="Life Sciences"/>
    <n v="2279"/>
    <x v="0"/>
    <n v="2"/>
    <x v="3"/>
    <s v="Married"/>
    <n v="37370"/>
    <n v="8"/>
    <n v="22"/>
    <n v="2"/>
    <n v="8"/>
    <n v="2"/>
    <n v="5"/>
    <n v="0"/>
    <n v="2"/>
    <n v="1"/>
    <n v="1"/>
    <x v="2"/>
    <x v="0"/>
    <n v="3"/>
    <n v="4"/>
    <s v="Active"/>
    <x v="1"/>
    <x v="2"/>
    <n v="0"/>
  </r>
  <r>
    <n v="33"/>
    <s v="No"/>
    <s v="Travel_Rarely"/>
    <x v="0"/>
    <n v="7"/>
    <n v="2"/>
    <s v="Life Sciences"/>
    <n v="3749"/>
    <x v="0"/>
    <n v="2"/>
    <x v="3"/>
    <s v="Married"/>
    <n v="37370"/>
    <n v="8"/>
    <n v="22"/>
    <n v="2"/>
    <n v="8"/>
    <n v="2"/>
    <n v="5"/>
    <n v="0"/>
    <n v="2"/>
    <n v="1"/>
    <n v="1"/>
    <x v="2"/>
    <x v="0"/>
    <n v="3"/>
    <n v="4"/>
    <s v="Active"/>
    <x v="1"/>
    <x v="2"/>
    <n v="0"/>
  </r>
  <r>
    <n v="43"/>
    <s v="No"/>
    <s v="Travel_Rarely"/>
    <x v="1"/>
    <n v="27"/>
    <n v="4"/>
    <s v="Life Sciences"/>
    <n v="139"/>
    <x v="0"/>
    <n v="2"/>
    <x v="6"/>
    <s v="Divorced"/>
    <n v="39770"/>
    <n v="4"/>
    <n v="18"/>
    <n v="1"/>
    <n v="8"/>
    <n v="3"/>
    <n v="5"/>
    <n v="0"/>
    <n v="2"/>
    <n v="1"/>
    <n v="3"/>
    <x v="0"/>
    <x v="0"/>
    <n v="3"/>
    <n v="3"/>
    <s v="Active"/>
    <x v="2"/>
    <x v="2"/>
    <n v="0"/>
  </r>
  <r>
    <n v="43"/>
    <s v="No"/>
    <s v="Travel_Rarely"/>
    <x v="1"/>
    <n v="27"/>
    <n v="4"/>
    <s v="Life Sciences"/>
    <n v="1609"/>
    <x v="0"/>
    <n v="2"/>
    <x v="6"/>
    <s v="Divorced"/>
    <n v="39770"/>
    <n v="4"/>
    <n v="18"/>
    <n v="1"/>
    <n v="8"/>
    <n v="3"/>
    <n v="5"/>
    <n v="0"/>
    <n v="2"/>
    <n v="1"/>
    <n v="3"/>
    <x v="0"/>
    <x v="0"/>
    <n v="3"/>
    <n v="3"/>
    <s v="Active"/>
    <x v="2"/>
    <x v="2"/>
    <n v="0"/>
  </r>
  <r>
    <n v="43"/>
    <s v="No"/>
    <s v="Travel_Rarely"/>
    <x v="1"/>
    <n v="27"/>
    <n v="4"/>
    <s v="Life Sciences"/>
    <n v="3079"/>
    <x v="0"/>
    <n v="2"/>
    <x v="6"/>
    <s v="Divorced"/>
    <n v="39770"/>
    <n v="4"/>
    <n v="18"/>
    <n v="1"/>
    <n v="8"/>
    <n v="3"/>
    <n v="5"/>
    <n v="0"/>
    <n v="2"/>
    <n v="1"/>
    <n v="3"/>
    <x v="0"/>
    <x v="0"/>
    <n v="3"/>
    <n v="3"/>
    <s v="Active"/>
    <x v="2"/>
    <x v="2"/>
    <n v="0"/>
  </r>
  <r>
    <n v="49"/>
    <s v="No"/>
    <s v="Travel_Rarely"/>
    <x v="1"/>
    <n v="3"/>
    <n v="4"/>
    <s v="Marketing"/>
    <n v="997"/>
    <x v="0"/>
    <n v="1"/>
    <x v="0"/>
    <s v="Single"/>
    <n v="47280"/>
    <n v="3"/>
    <n v="11"/>
    <n v="1"/>
    <n v="8"/>
    <n v="4"/>
    <n v="5"/>
    <n v="0"/>
    <n v="4"/>
    <n v="1"/>
    <n v="4"/>
    <x v="1"/>
    <x v="1"/>
    <n v="3"/>
    <n v="3"/>
    <s v="Active"/>
    <x v="3"/>
    <x v="2"/>
    <n v="0"/>
  </r>
  <r>
    <n v="49"/>
    <s v="No"/>
    <s v="Travel_Rarely"/>
    <x v="1"/>
    <n v="3"/>
    <n v="4"/>
    <s v="Marketing"/>
    <n v="2467"/>
    <x v="0"/>
    <n v="1"/>
    <x v="0"/>
    <s v="Single"/>
    <n v="47280"/>
    <n v="3"/>
    <n v="11"/>
    <n v="1"/>
    <n v="8"/>
    <n v="4"/>
    <n v="5"/>
    <n v="0"/>
    <n v="4"/>
    <n v="1"/>
    <n v="4"/>
    <x v="1"/>
    <x v="1"/>
    <n v="3"/>
    <n v="3"/>
    <s v="Active"/>
    <x v="3"/>
    <x v="2"/>
    <n v="0"/>
  </r>
  <r>
    <n v="49"/>
    <s v="No"/>
    <s v="Travel_Rarely"/>
    <x v="1"/>
    <n v="3"/>
    <n v="4"/>
    <s v="Marketing"/>
    <n v="3937"/>
    <x v="0"/>
    <n v="1"/>
    <x v="0"/>
    <s v="Single"/>
    <n v="47280"/>
    <n v="3"/>
    <n v="11"/>
    <n v="1"/>
    <n v="8"/>
    <n v="4"/>
    <n v="5"/>
    <n v="0"/>
    <n v="4"/>
    <n v="1"/>
    <n v="4"/>
    <x v="1"/>
    <x v="1"/>
    <n v="3"/>
    <n v="3"/>
    <s v="Active"/>
    <x v="3"/>
    <x v="2"/>
    <n v="0"/>
  </r>
  <r>
    <n v="30"/>
    <s v="Yes"/>
    <s v="Travel_Rarely"/>
    <x v="0"/>
    <n v="10"/>
    <n v="4"/>
    <s v="Life Sciences"/>
    <n v="1427"/>
    <x v="1"/>
    <n v="2"/>
    <x v="3"/>
    <s v="Single"/>
    <n v="55620"/>
    <n v="5"/>
    <n v="13"/>
    <n v="0"/>
    <n v="8"/>
    <n v="3"/>
    <n v="5"/>
    <n v="0"/>
    <n v="4"/>
    <n v="1"/>
    <n v="4"/>
    <x v="3"/>
    <x v="0"/>
    <n v="2"/>
    <n v="3"/>
    <s v="Left"/>
    <x v="1"/>
    <x v="2"/>
    <n v="1"/>
  </r>
  <r>
    <n v="30"/>
    <s v="Yes"/>
    <s v="Travel_Rarely"/>
    <x v="0"/>
    <n v="10"/>
    <n v="4"/>
    <s v="Life Sciences"/>
    <n v="2897"/>
    <x v="1"/>
    <n v="2"/>
    <x v="3"/>
    <s v="Single"/>
    <n v="55620"/>
    <n v="5"/>
    <n v="13"/>
    <n v="0"/>
    <n v="8"/>
    <n v="3"/>
    <n v="5"/>
    <n v="0"/>
    <n v="4"/>
    <n v="1"/>
    <n v="4"/>
    <x v="3"/>
    <x v="0"/>
    <n v="2"/>
    <n v="3"/>
    <s v="Left"/>
    <x v="1"/>
    <x v="2"/>
    <n v="1"/>
  </r>
  <r>
    <n v="30"/>
    <s v="Yes"/>
    <s v="Travel_Rarely"/>
    <x v="0"/>
    <n v="10"/>
    <n v="4"/>
    <s v="Life Sciences"/>
    <n v="4367"/>
    <x v="1"/>
    <n v="2"/>
    <x v="3"/>
    <s v="Single"/>
    <n v="55620"/>
    <n v="5"/>
    <n v="13"/>
    <n v="0"/>
    <n v="8"/>
    <n v="3"/>
    <n v="5"/>
    <n v="0"/>
    <n v="4"/>
    <n v="1"/>
    <n v="4"/>
    <x v="3"/>
    <x v="0"/>
    <n v="2"/>
    <n v="3"/>
    <s v="Left"/>
    <x v="1"/>
    <x v="2"/>
    <n v="1"/>
  </r>
  <r>
    <n v="33"/>
    <s v="Yes"/>
    <s v="Travel_Rarely"/>
    <x v="1"/>
    <n v="11"/>
    <n v="4"/>
    <s v="Marketing"/>
    <n v="1447"/>
    <x v="0"/>
    <n v="1"/>
    <x v="3"/>
    <s v="Married"/>
    <n v="71400"/>
    <n v="5"/>
    <n v="21"/>
    <n v="0"/>
    <n v="8"/>
    <n v="2"/>
    <n v="5"/>
    <n v="0"/>
    <n v="4"/>
    <n v="1"/>
    <n v="3"/>
    <x v="1"/>
    <x v="3"/>
    <n v="2"/>
    <n v="4"/>
    <s v="Left"/>
    <x v="1"/>
    <x v="2"/>
    <n v="1"/>
  </r>
  <r>
    <n v="33"/>
    <s v="Yes"/>
    <s v="Travel_Rarely"/>
    <x v="1"/>
    <n v="11"/>
    <n v="4"/>
    <s v="Marketing"/>
    <n v="2917"/>
    <x v="0"/>
    <n v="1"/>
    <x v="3"/>
    <s v="Married"/>
    <n v="71400"/>
    <n v="5"/>
    <n v="21"/>
    <n v="0"/>
    <n v="8"/>
    <n v="2"/>
    <n v="5"/>
    <n v="0"/>
    <n v="4"/>
    <n v="1"/>
    <n v="3"/>
    <x v="1"/>
    <x v="3"/>
    <n v="2"/>
    <n v="4"/>
    <s v="Left"/>
    <x v="1"/>
    <x v="2"/>
    <n v="1"/>
  </r>
  <r>
    <n v="33"/>
    <s v="Yes"/>
    <s v="Travel_Rarely"/>
    <x v="1"/>
    <n v="11"/>
    <n v="4"/>
    <s v="Marketing"/>
    <n v="4387"/>
    <x v="0"/>
    <n v="1"/>
    <x v="3"/>
    <s v="Married"/>
    <n v="71400"/>
    <n v="5"/>
    <n v="21"/>
    <n v="0"/>
    <n v="8"/>
    <n v="2"/>
    <n v="5"/>
    <n v="0"/>
    <n v="4"/>
    <n v="1"/>
    <n v="3"/>
    <x v="1"/>
    <x v="3"/>
    <n v="2"/>
    <n v="4"/>
    <s v="Left"/>
    <x v="1"/>
    <x v="2"/>
    <n v="1"/>
  </r>
  <r>
    <n v="39"/>
    <s v="No"/>
    <s v="Non-Travel"/>
    <x v="0"/>
    <n v="6"/>
    <n v="3"/>
    <s v="Life Sciences"/>
    <n v="559"/>
    <x v="0"/>
    <n v="1"/>
    <x v="4"/>
    <s v="Single"/>
    <n v="28510"/>
    <n v="9"/>
    <n v="15"/>
    <n v="0"/>
    <n v="9"/>
    <n v="2"/>
    <n v="5"/>
    <n v="0"/>
    <n v="3"/>
    <n v="1"/>
    <n v="3"/>
    <x v="2"/>
    <x v="2"/>
    <n v="3"/>
    <n v="3"/>
    <s v="Active"/>
    <x v="2"/>
    <x v="2"/>
    <n v="0"/>
  </r>
  <r>
    <n v="39"/>
    <s v="No"/>
    <s v="Non-Travel"/>
    <x v="0"/>
    <n v="6"/>
    <n v="3"/>
    <s v="Life Sciences"/>
    <n v="2029"/>
    <x v="0"/>
    <n v="1"/>
    <x v="4"/>
    <s v="Single"/>
    <n v="28510"/>
    <n v="9"/>
    <n v="15"/>
    <n v="0"/>
    <n v="9"/>
    <n v="2"/>
    <n v="5"/>
    <n v="0"/>
    <n v="3"/>
    <n v="1"/>
    <n v="3"/>
    <x v="2"/>
    <x v="2"/>
    <n v="3"/>
    <n v="3"/>
    <s v="Active"/>
    <x v="2"/>
    <x v="2"/>
    <n v="0"/>
  </r>
  <r>
    <n v="39"/>
    <s v="No"/>
    <s v="Non-Travel"/>
    <x v="0"/>
    <n v="6"/>
    <n v="3"/>
    <s v="Life Sciences"/>
    <n v="3499"/>
    <x v="0"/>
    <n v="1"/>
    <x v="4"/>
    <s v="Single"/>
    <n v="28510"/>
    <n v="9"/>
    <n v="15"/>
    <n v="0"/>
    <n v="9"/>
    <n v="2"/>
    <n v="5"/>
    <n v="0"/>
    <n v="3"/>
    <n v="1"/>
    <n v="3"/>
    <x v="2"/>
    <x v="2"/>
    <n v="3"/>
    <n v="3"/>
    <s v="Active"/>
    <x v="2"/>
    <x v="2"/>
    <n v="0"/>
  </r>
  <r>
    <n v="45"/>
    <s v="No"/>
    <s v="Travel_Rarely"/>
    <x v="0"/>
    <n v="24"/>
    <n v="2"/>
    <s v="Medical"/>
    <n v="1387"/>
    <x v="0"/>
    <n v="2"/>
    <x v="0"/>
    <s v="Divorced"/>
    <n v="54760"/>
    <n v="4"/>
    <n v="13"/>
    <n v="1"/>
    <n v="9"/>
    <n v="3"/>
    <n v="5"/>
    <n v="0"/>
    <n v="3"/>
    <n v="1"/>
    <n v="3"/>
    <x v="3"/>
    <x v="1"/>
    <n v="3"/>
    <n v="3"/>
    <s v="Active"/>
    <x v="3"/>
    <x v="2"/>
    <n v="0"/>
  </r>
  <r>
    <n v="45"/>
    <s v="No"/>
    <s v="Travel_Rarely"/>
    <x v="0"/>
    <n v="24"/>
    <n v="2"/>
    <s v="Medical"/>
    <n v="2857"/>
    <x v="0"/>
    <n v="2"/>
    <x v="0"/>
    <s v="Divorced"/>
    <n v="54760"/>
    <n v="4"/>
    <n v="13"/>
    <n v="1"/>
    <n v="9"/>
    <n v="3"/>
    <n v="5"/>
    <n v="0"/>
    <n v="3"/>
    <n v="1"/>
    <n v="3"/>
    <x v="3"/>
    <x v="1"/>
    <n v="3"/>
    <n v="3"/>
    <s v="Active"/>
    <x v="3"/>
    <x v="2"/>
    <n v="0"/>
  </r>
  <r>
    <n v="45"/>
    <s v="No"/>
    <s v="Travel_Rarely"/>
    <x v="0"/>
    <n v="24"/>
    <n v="2"/>
    <s v="Medical"/>
    <n v="4327"/>
    <x v="0"/>
    <n v="2"/>
    <x v="0"/>
    <s v="Divorced"/>
    <n v="54760"/>
    <n v="4"/>
    <n v="13"/>
    <n v="1"/>
    <n v="9"/>
    <n v="3"/>
    <n v="5"/>
    <n v="0"/>
    <n v="3"/>
    <n v="1"/>
    <n v="3"/>
    <x v="3"/>
    <x v="1"/>
    <n v="3"/>
    <n v="3"/>
    <s v="Active"/>
    <x v="3"/>
    <x v="2"/>
    <n v="0"/>
  </r>
  <r>
    <n v="34"/>
    <s v="Yes"/>
    <s v="Non-Travel"/>
    <x v="0"/>
    <n v="7"/>
    <n v="3"/>
    <s v="Life Sciences"/>
    <n v="121"/>
    <x v="0"/>
    <n v="1"/>
    <x v="6"/>
    <s v="Single"/>
    <n v="56170"/>
    <n v="8"/>
    <n v="25"/>
    <n v="1"/>
    <n v="9"/>
    <n v="3"/>
    <n v="5"/>
    <n v="0"/>
    <n v="4"/>
    <n v="1"/>
    <n v="1"/>
    <x v="1"/>
    <x v="2"/>
    <n v="3"/>
    <n v="4"/>
    <s v="Left"/>
    <x v="1"/>
    <x v="2"/>
    <n v="1"/>
  </r>
  <r>
    <n v="34"/>
    <s v="Yes"/>
    <s v="Non-Travel"/>
    <x v="0"/>
    <n v="7"/>
    <n v="3"/>
    <s v="Life Sciences"/>
    <n v="1591"/>
    <x v="0"/>
    <n v="1"/>
    <x v="6"/>
    <s v="Single"/>
    <n v="56170"/>
    <n v="8"/>
    <n v="25"/>
    <n v="1"/>
    <n v="9"/>
    <n v="3"/>
    <n v="5"/>
    <n v="0"/>
    <n v="4"/>
    <n v="1"/>
    <n v="1"/>
    <x v="1"/>
    <x v="2"/>
    <n v="3"/>
    <n v="4"/>
    <s v="Left"/>
    <x v="1"/>
    <x v="2"/>
    <n v="1"/>
  </r>
  <r>
    <n v="34"/>
    <s v="Yes"/>
    <s v="Non-Travel"/>
    <x v="0"/>
    <n v="7"/>
    <n v="3"/>
    <s v="Life Sciences"/>
    <n v="3061"/>
    <x v="0"/>
    <n v="1"/>
    <x v="6"/>
    <s v="Single"/>
    <n v="56170"/>
    <n v="8"/>
    <n v="25"/>
    <n v="1"/>
    <n v="9"/>
    <n v="3"/>
    <n v="5"/>
    <n v="0"/>
    <n v="4"/>
    <n v="1"/>
    <n v="1"/>
    <x v="1"/>
    <x v="2"/>
    <n v="3"/>
    <n v="4"/>
    <s v="Left"/>
    <x v="1"/>
    <x v="2"/>
    <n v="1"/>
  </r>
  <r>
    <n v="45"/>
    <s v="No"/>
    <s v="Travel_Rarely"/>
    <x v="0"/>
    <n v="19"/>
    <n v="4"/>
    <s v="Medical"/>
    <n v="986"/>
    <x v="0"/>
    <n v="1"/>
    <x v="6"/>
    <s v="Married"/>
    <n v="71190"/>
    <n v="4"/>
    <n v="15"/>
    <n v="0"/>
    <n v="9"/>
    <n v="2"/>
    <n v="5"/>
    <n v="0"/>
    <n v="3"/>
    <n v="1"/>
    <n v="3"/>
    <x v="0"/>
    <x v="1"/>
    <n v="3"/>
    <n v="3"/>
    <s v="Active"/>
    <x v="3"/>
    <x v="2"/>
    <n v="0"/>
  </r>
  <r>
    <n v="45"/>
    <s v="No"/>
    <s v="Travel_Rarely"/>
    <x v="0"/>
    <n v="19"/>
    <n v="4"/>
    <s v="Medical"/>
    <n v="2456"/>
    <x v="0"/>
    <n v="1"/>
    <x v="6"/>
    <s v="Married"/>
    <n v="71190"/>
    <n v="4"/>
    <n v="15"/>
    <n v="0"/>
    <n v="9"/>
    <n v="2"/>
    <n v="5"/>
    <n v="0"/>
    <n v="3"/>
    <n v="1"/>
    <n v="3"/>
    <x v="0"/>
    <x v="1"/>
    <n v="3"/>
    <n v="3"/>
    <s v="Active"/>
    <x v="3"/>
    <x v="2"/>
    <n v="0"/>
  </r>
  <r>
    <n v="45"/>
    <s v="No"/>
    <s v="Travel_Rarely"/>
    <x v="0"/>
    <n v="19"/>
    <n v="4"/>
    <s v="Medical"/>
    <n v="3926"/>
    <x v="0"/>
    <n v="1"/>
    <x v="6"/>
    <s v="Married"/>
    <n v="71190"/>
    <n v="4"/>
    <n v="15"/>
    <n v="0"/>
    <n v="9"/>
    <n v="2"/>
    <n v="5"/>
    <n v="0"/>
    <n v="3"/>
    <n v="1"/>
    <n v="3"/>
    <x v="0"/>
    <x v="1"/>
    <n v="3"/>
    <n v="3"/>
    <s v="Active"/>
    <x v="3"/>
    <x v="2"/>
    <n v="0"/>
  </r>
  <r>
    <n v="35"/>
    <s v="No"/>
    <s v="Travel_Rarely"/>
    <x v="1"/>
    <n v="12"/>
    <n v="2"/>
    <s v="Life Sciences"/>
    <n v="866"/>
    <x v="1"/>
    <n v="2"/>
    <x v="0"/>
    <s v="Single"/>
    <n v="23180"/>
    <n v="3"/>
    <n v="19"/>
    <n v="0"/>
    <n v="10"/>
    <n v="4"/>
    <n v="5"/>
    <n v="0"/>
    <n v="4"/>
    <n v="1"/>
    <n v="1"/>
    <x v="0"/>
    <x v="0"/>
    <n v="4"/>
    <n v="3"/>
    <s v="Active"/>
    <x v="2"/>
    <x v="2"/>
    <n v="0"/>
  </r>
  <r>
    <n v="35"/>
    <s v="No"/>
    <s v="Travel_Rarely"/>
    <x v="1"/>
    <n v="12"/>
    <n v="2"/>
    <s v="Life Sciences"/>
    <n v="2336"/>
    <x v="1"/>
    <n v="2"/>
    <x v="0"/>
    <s v="Single"/>
    <n v="23180"/>
    <n v="3"/>
    <n v="19"/>
    <n v="0"/>
    <n v="10"/>
    <n v="4"/>
    <n v="5"/>
    <n v="0"/>
    <n v="4"/>
    <n v="1"/>
    <n v="1"/>
    <x v="0"/>
    <x v="0"/>
    <n v="4"/>
    <n v="3"/>
    <s v="Active"/>
    <x v="2"/>
    <x v="2"/>
    <n v="0"/>
  </r>
  <r>
    <n v="35"/>
    <s v="No"/>
    <s v="Travel_Rarely"/>
    <x v="1"/>
    <n v="12"/>
    <n v="2"/>
    <s v="Life Sciences"/>
    <n v="3806"/>
    <x v="1"/>
    <n v="2"/>
    <x v="0"/>
    <s v="Single"/>
    <n v="23180"/>
    <n v="3"/>
    <n v="19"/>
    <n v="0"/>
    <n v="10"/>
    <n v="4"/>
    <n v="5"/>
    <n v="0"/>
    <n v="4"/>
    <n v="1"/>
    <n v="1"/>
    <x v="0"/>
    <x v="0"/>
    <n v="4"/>
    <n v="3"/>
    <s v="Active"/>
    <x v="2"/>
    <x v="2"/>
    <n v="0"/>
  </r>
  <r>
    <n v="31"/>
    <s v="No"/>
    <s v="Travel_Rarely"/>
    <x v="0"/>
    <n v="2"/>
    <n v="4"/>
    <s v="Life Sciences"/>
    <n v="199"/>
    <x v="1"/>
    <n v="1"/>
    <x v="0"/>
    <s v="Divorced"/>
    <n v="29090"/>
    <n v="9"/>
    <n v="14"/>
    <n v="2"/>
    <n v="10"/>
    <n v="2"/>
    <n v="5"/>
    <n v="0"/>
    <n v="1"/>
    <n v="1"/>
    <n v="3"/>
    <x v="1"/>
    <x v="2"/>
    <n v="3"/>
    <n v="3"/>
    <s v="Active"/>
    <x v="1"/>
    <x v="2"/>
    <n v="0"/>
  </r>
  <r>
    <n v="31"/>
    <s v="No"/>
    <s v="Travel_Rarely"/>
    <x v="0"/>
    <n v="2"/>
    <n v="4"/>
    <s v="Life Sciences"/>
    <n v="1669"/>
    <x v="1"/>
    <n v="1"/>
    <x v="0"/>
    <s v="Divorced"/>
    <n v="29090"/>
    <n v="9"/>
    <n v="14"/>
    <n v="2"/>
    <n v="10"/>
    <n v="2"/>
    <n v="5"/>
    <n v="0"/>
    <n v="1"/>
    <n v="1"/>
    <n v="3"/>
    <x v="1"/>
    <x v="2"/>
    <n v="3"/>
    <n v="3"/>
    <s v="Active"/>
    <x v="1"/>
    <x v="2"/>
    <n v="0"/>
  </r>
  <r>
    <n v="31"/>
    <s v="No"/>
    <s v="Travel_Rarely"/>
    <x v="0"/>
    <n v="2"/>
    <n v="4"/>
    <s v="Life Sciences"/>
    <n v="3139"/>
    <x v="1"/>
    <n v="1"/>
    <x v="0"/>
    <s v="Divorced"/>
    <n v="29090"/>
    <n v="9"/>
    <n v="14"/>
    <n v="2"/>
    <n v="10"/>
    <n v="2"/>
    <n v="5"/>
    <n v="0"/>
    <n v="1"/>
    <n v="1"/>
    <n v="3"/>
    <x v="1"/>
    <x v="2"/>
    <n v="3"/>
    <n v="3"/>
    <s v="Active"/>
    <x v="1"/>
    <x v="2"/>
    <n v="0"/>
  </r>
  <r>
    <n v="30"/>
    <s v="No"/>
    <s v="Travel_Frequently"/>
    <x v="0"/>
    <n v="4"/>
    <n v="5"/>
    <s v="Medical"/>
    <n v="366"/>
    <x v="0"/>
    <n v="5"/>
    <x v="6"/>
    <s v="Divorced"/>
    <n v="30580"/>
    <n v="9"/>
    <n v="14"/>
    <n v="1"/>
    <n v="10"/>
    <n v="2"/>
    <n v="5"/>
    <n v="0"/>
    <n v="3"/>
    <n v="1"/>
    <n v="2"/>
    <x v="1"/>
    <x v="2"/>
    <n v="3"/>
    <n v="3"/>
    <s v="Active"/>
    <x v="1"/>
    <x v="2"/>
    <n v="0"/>
  </r>
  <r>
    <n v="30"/>
    <s v="No"/>
    <s v="Travel_Frequently"/>
    <x v="0"/>
    <n v="4"/>
    <n v="5"/>
    <s v="Medical"/>
    <n v="1836"/>
    <x v="0"/>
    <n v="5"/>
    <x v="6"/>
    <s v="Divorced"/>
    <n v="30580"/>
    <n v="9"/>
    <n v="14"/>
    <n v="1"/>
    <n v="10"/>
    <n v="2"/>
    <n v="5"/>
    <n v="0"/>
    <n v="3"/>
    <n v="1"/>
    <n v="2"/>
    <x v="1"/>
    <x v="2"/>
    <n v="3"/>
    <n v="3"/>
    <s v="Active"/>
    <x v="1"/>
    <x v="2"/>
    <n v="0"/>
  </r>
  <r>
    <n v="30"/>
    <s v="No"/>
    <s v="Travel_Frequently"/>
    <x v="0"/>
    <n v="4"/>
    <n v="5"/>
    <s v="Medical"/>
    <n v="3306"/>
    <x v="0"/>
    <n v="5"/>
    <x v="6"/>
    <s v="Divorced"/>
    <n v="30580"/>
    <n v="9"/>
    <n v="14"/>
    <n v="1"/>
    <n v="10"/>
    <n v="2"/>
    <n v="5"/>
    <n v="0"/>
    <n v="3"/>
    <n v="1"/>
    <n v="2"/>
    <x v="1"/>
    <x v="2"/>
    <n v="3"/>
    <n v="3"/>
    <s v="Active"/>
    <x v="1"/>
    <x v="2"/>
    <n v="0"/>
  </r>
  <r>
    <n v="37"/>
    <s v="No"/>
    <s v="Travel_Frequently"/>
    <x v="0"/>
    <n v="13"/>
    <n v="4"/>
    <s v="Life Sciences"/>
    <n v="391"/>
    <x v="1"/>
    <n v="3"/>
    <x v="8"/>
    <s v="Married"/>
    <n v="35640"/>
    <n v="5"/>
    <n v="11"/>
    <n v="0"/>
    <n v="10"/>
    <n v="1"/>
    <n v="5"/>
    <n v="0"/>
    <n v="0"/>
    <n v="1"/>
    <n v="3"/>
    <x v="1"/>
    <x v="0"/>
    <n v="1"/>
    <n v="3"/>
    <s v="Active"/>
    <x v="2"/>
    <x v="2"/>
    <n v="0"/>
  </r>
  <r>
    <n v="37"/>
    <s v="No"/>
    <s v="Travel_Frequently"/>
    <x v="0"/>
    <n v="13"/>
    <n v="4"/>
    <s v="Life Sciences"/>
    <n v="1861"/>
    <x v="1"/>
    <n v="3"/>
    <x v="8"/>
    <s v="Married"/>
    <n v="35640"/>
    <n v="5"/>
    <n v="11"/>
    <n v="0"/>
    <n v="10"/>
    <n v="1"/>
    <n v="5"/>
    <n v="0"/>
    <n v="0"/>
    <n v="1"/>
    <n v="3"/>
    <x v="1"/>
    <x v="0"/>
    <n v="1"/>
    <n v="3"/>
    <s v="Active"/>
    <x v="2"/>
    <x v="2"/>
    <n v="0"/>
  </r>
  <r>
    <n v="37"/>
    <s v="No"/>
    <s v="Travel_Frequently"/>
    <x v="0"/>
    <n v="13"/>
    <n v="4"/>
    <s v="Life Sciences"/>
    <n v="3331"/>
    <x v="1"/>
    <n v="3"/>
    <x v="8"/>
    <s v="Married"/>
    <n v="35640"/>
    <n v="5"/>
    <n v="11"/>
    <n v="0"/>
    <n v="10"/>
    <n v="1"/>
    <n v="5"/>
    <n v="0"/>
    <n v="0"/>
    <n v="1"/>
    <n v="3"/>
    <x v="1"/>
    <x v="0"/>
    <n v="1"/>
    <n v="3"/>
    <s v="Active"/>
    <x v="2"/>
    <x v="2"/>
    <n v="0"/>
  </r>
  <r>
    <n v="31"/>
    <s v="No"/>
    <s v="Travel_Frequently"/>
    <x v="0"/>
    <n v="7"/>
    <n v="3"/>
    <s v="Medical"/>
    <n v="887"/>
    <x v="0"/>
    <n v="2"/>
    <x v="3"/>
    <s v="Single"/>
    <n v="36170"/>
    <n v="7"/>
    <n v="21"/>
    <n v="1"/>
    <n v="10"/>
    <n v="5"/>
    <n v="5"/>
    <n v="0"/>
    <n v="3"/>
    <n v="1"/>
    <n v="4"/>
    <x v="3"/>
    <x v="0"/>
    <n v="3"/>
    <n v="4"/>
    <s v="Active"/>
    <x v="1"/>
    <x v="2"/>
    <n v="0"/>
  </r>
  <r>
    <n v="31"/>
    <s v="No"/>
    <s v="Travel_Frequently"/>
    <x v="0"/>
    <n v="7"/>
    <n v="3"/>
    <s v="Medical"/>
    <n v="2357"/>
    <x v="0"/>
    <n v="2"/>
    <x v="3"/>
    <s v="Single"/>
    <n v="36170"/>
    <n v="7"/>
    <n v="21"/>
    <n v="1"/>
    <n v="10"/>
    <n v="5"/>
    <n v="5"/>
    <n v="0"/>
    <n v="3"/>
    <n v="1"/>
    <n v="4"/>
    <x v="3"/>
    <x v="0"/>
    <n v="3"/>
    <n v="4"/>
    <s v="Active"/>
    <x v="1"/>
    <x v="2"/>
    <n v="0"/>
  </r>
  <r>
    <n v="31"/>
    <s v="No"/>
    <s v="Travel_Frequently"/>
    <x v="0"/>
    <n v="7"/>
    <n v="3"/>
    <s v="Medical"/>
    <n v="3827"/>
    <x v="0"/>
    <n v="2"/>
    <x v="3"/>
    <s v="Single"/>
    <n v="36170"/>
    <n v="7"/>
    <n v="21"/>
    <n v="1"/>
    <n v="10"/>
    <n v="5"/>
    <n v="5"/>
    <n v="0"/>
    <n v="3"/>
    <n v="1"/>
    <n v="4"/>
    <x v="3"/>
    <x v="0"/>
    <n v="3"/>
    <n v="4"/>
    <s v="Active"/>
    <x v="1"/>
    <x v="2"/>
    <n v="0"/>
  </r>
  <r>
    <n v="32"/>
    <s v="Yes"/>
    <s v="Travel_Rarely"/>
    <x v="0"/>
    <n v="2"/>
    <n v="4"/>
    <s v="Life Sciences"/>
    <n v="1353"/>
    <x v="1"/>
    <n v="2"/>
    <x v="1"/>
    <s v="Single"/>
    <n v="41480"/>
    <n v="7"/>
    <n v="15"/>
    <n v="0"/>
    <n v="10"/>
    <n v="0"/>
    <n v="5"/>
    <n v="0"/>
    <n v="4"/>
    <n v="1"/>
    <n v="1"/>
    <x v="3"/>
    <x v="1"/>
    <n v="2"/>
    <n v="3"/>
    <s v="Left"/>
    <x v="1"/>
    <x v="2"/>
    <n v="1"/>
  </r>
  <r>
    <n v="32"/>
    <s v="Yes"/>
    <s v="Travel_Rarely"/>
    <x v="0"/>
    <n v="2"/>
    <n v="4"/>
    <s v="Life Sciences"/>
    <n v="2823"/>
    <x v="1"/>
    <n v="2"/>
    <x v="1"/>
    <s v="Single"/>
    <n v="41480"/>
    <n v="7"/>
    <n v="15"/>
    <n v="0"/>
    <n v="10"/>
    <n v="0"/>
    <n v="5"/>
    <n v="0"/>
    <n v="4"/>
    <n v="1"/>
    <n v="1"/>
    <x v="3"/>
    <x v="1"/>
    <n v="2"/>
    <n v="3"/>
    <s v="Left"/>
    <x v="1"/>
    <x v="2"/>
    <n v="1"/>
  </r>
  <r>
    <n v="32"/>
    <s v="Yes"/>
    <s v="Travel_Rarely"/>
    <x v="0"/>
    <n v="2"/>
    <n v="4"/>
    <s v="Life Sciences"/>
    <n v="4293"/>
    <x v="1"/>
    <n v="2"/>
    <x v="1"/>
    <s v="Single"/>
    <n v="41480"/>
    <n v="7"/>
    <n v="15"/>
    <n v="0"/>
    <n v="10"/>
    <n v="0"/>
    <n v="5"/>
    <n v="0"/>
    <n v="4"/>
    <n v="1"/>
    <n v="1"/>
    <x v="3"/>
    <x v="1"/>
    <n v="2"/>
    <n v="3"/>
    <s v="Left"/>
    <x v="1"/>
    <x v="2"/>
    <n v="1"/>
  </r>
  <r>
    <n v="32"/>
    <s v="No"/>
    <s v="Travel_Rarely"/>
    <x v="0"/>
    <n v="7"/>
    <n v="3"/>
    <s v="Life Sciences"/>
    <n v="818"/>
    <x v="1"/>
    <n v="3"/>
    <x v="4"/>
    <s v="Single"/>
    <n v="44030"/>
    <n v="2"/>
    <n v="20"/>
    <n v="0"/>
    <n v="10"/>
    <n v="3"/>
    <n v="5"/>
    <n v="0"/>
    <n v="0"/>
    <n v="1"/>
    <n v="3"/>
    <x v="1"/>
    <x v="1"/>
    <n v="2"/>
    <n v="4"/>
    <s v="Active"/>
    <x v="1"/>
    <x v="2"/>
    <n v="0"/>
  </r>
  <r>
    <n v="32"/>
    <s v="No"/>
    <s v="Travel_Rarely"/>
    <x v="0"/>
    <n v="7"/>
    <n v="3"/>
    <s v="Life Sciences"/>
    <n v="2288"/>
    <x v="1"/>
    <n v="3"/>
    <x v="4"/>
    <s v="Single"/>
    <n v="44030"/>
    <n v="2"/>
    <n v="20"/>
    <n v="0"/>
    <n v="10"/>
    <n v="3"/>
    <n v="5"/>
    <n v="0"/>
    <n v="0"/>
    <n v="1"/>
    <n v="3"/>
    <x v="1"/>
    <x v="1"/>
    <n v="2"/>
    <n v="4"/>
    <s v="Active"/>
    <x v="1"/>
    <x v="2"/>
    <n v="0"/>
  </r>
  <r>
    <n v="32"/>
    <s v="No"/>
    <s v="Travel_Rarely"/>
    <x v="0"/>
    <n v="7"/>
    <n v="3"/>
    <s v="Life Sciences"/>
    <n v="3758"/>
    <x v="1"/>
    <n v="3"/>
    <x v="4"/>
    <s v="Single"/>
    <n v="44030"/>
    <n v="2"/>
    <n v="20"/>
    <n v="0"/>
    <n v="10"/>
    <n v="3"/>
    <n v="5"/>
    <n v="0"/>
    <n v="0"/>
    <n v="1"/>
    <n v="3"/>
    <x v="1"/>
    <x v="1"/>
    <n v="2"/>
    <n v="4"/>
    <s v="Active"/>
    <x v="1"/>
    <x v="2"/>
    <n v="0"/>
  </r>
  <r>
    <n v="38"/>
    <s v="No"/>
    <s v="Travel_Rarely"/>
    <x v="0"/>
    <n v="3"/>
    <n v="4"/>
    <s v="Life Sciences"/>
    <n v="1119"/>
    <x v="1"/>
    <n v="1"/>
    <x v="6"/>
    <s v="Divorced"/>
    <n v="44900"/>
    <n v="2"/>
    <n v="21"/>
    <n v="1"/>
    <n v="10"/>
    <n v="1"/>
    <n v="5"/>
    <n v="0"/>
    <n v="3"/>
    <n v="1"/>
    <n v="2"/>
    <x v="1"/>
    <x v="1"/>
    <n v="3"/>
    <n v="4"/>
    <s v="Active"/>
    <x v="2"/>
    <x v="2"/>
    <n v="0"/>
  </r>
  <r>
    <n v="38"/>
    <s v="No"/>
    <s v="Travel_Rarely"/>
    <x v="0"/>
    <n v="3"/>
    <n v="4"/>
    <s v="Life Sciences"/>
    <n v="2589"/>
    <x v="1"/>
    <n v="1"/>
    <x v="6"/>
    <s v="Divorced"/>
    <n v="44900"/>
    <n v="2"/>
    <n v="21"/>
    <n v="1"/>
    <n v="10"/>
    <n v="1"/>
    <n v="5"/>
    <n v="0"/>
    <n v="3"/>
    <n v="1"/>
    <n v="2"/>
    <x v="1"/>
    <x v="1"/>
    <n v="3"/>
    <n v="4"/>
    <s v="Active"/>
    <x v="2"/>
    <x v="2"/>
    <n v="0"/>
  </r>
  <r>
    <n v="38"/>
    <s v="No"/>
    <s v="Travel_Rarely"/>
    <x v="0"/>
    <n v="3"/>
    <n v="4"/>
    <s v="Life Sciences"/>
    <n v="4059"/>
    <x v="1"/>
    <n v="1"/>
    <x v="6"/>
    <s v="Divorced"/>
    <n v="44900"/>
    <n v="2"/>
    <n v="21"/>
    <n v="1"/>
    <n v="10"/>
    <n v="1"/>
    <n v="5"/>
    <n v="0"/>
    <n v="3"/>
    <n v="1"/>
    <n v="2"/>
    <x v="1"/>
    <x v="1"/>
    <n v="3"/>
    <n v="4"/>
    <s v="Active"/>
    <x v="2"/>
    <x v="2"/>
    <n v="0"/>
  </r>
  <r>
    <n v="38"/>
    <s v="No"/>
    <s v="Travel_Rarely"/>
    <x v="0"/>
    <n v="2"/>
    <n v="4"/>
    <s v="Life Sciences"/>
    <n v="904"/>
    <x v="1"/>
    <n v="3"/>
    <x v="0"/>
    <s v="Married"/>
    <n v="50790"/>
    <n v="3"/>
    <n v="11"/>
    <n v="0"/>
    <n v="10"/>
    <n v="3"/>
    <n v="5"/>
    <n v="0"/>
    <n v="2"/>
    <n v="1"/>
    <n v="4"/>
    <x v="0"/>
    <x v="1"/>
    <n v="3"/>
    <n v="3"/>
    <s v="Active"/>
    <x v="2"/>
    <x v="2"/>
    <n v="0"/>
  </r>
  <r>
    <n v="38"/>
    <s v="No"/>
    <s v="Travel_Rarely"/>
    <x v="0"/>
    <n v="2"/>
    <n v="4"/>
    <s v="Life Sciences"/>
    <n v="2374"/>
    <x v="1"/>
    <n v="3"/>
    <x v="0"/>
    <s v="Married"/>
    <n v="50790"/>
    <n v="3"/>
    <n v="11"/>
    <n v="0"/>
    <n v="10"/>
    <n v="3"/>
    <n v="5"/>
    <n v="0"/>
    <n v="2"/>
    <n v="1"/>
    <n v="4"/>
    <x v="0"/>
    <x v="1"/>
    <n v="3"/>
    <n v="3"/>
    <s v="Active"/>
    <x v="2"/>
    <x v="2"/>
    <n v="0"/>
  </r>
  <r>
    <n v="38"/>
    <s v="No"/>
    <s v="Travel_Rarely"/>
    <x v="0"/>
    <n v="2"/>
    <n v="4"/>
    <s v="Life Sciences"/>
    <n v="3844"/>
    <x v="1"/>
    <n v="3"/>
    <x v="0"/>
    <s v="Married"/>
    <n v="50790"/>
    <n v="3"/>
    <n v="11"/>
    <n v="0"/>
    <n v="10"/>
    <n v="3"/>
    <n v="5"/>
    <n v="0"/>
    <n v="2"/>
    <n v="1"/>
    <n v="4"/>
    <x v="0"/>
    <x v="1"/>
    <n v="3"/>
    <n v="3"/>
    <s v="Active"/>
    <x v="2"/>
    <x v="2"/>
    <n v="0"/>
  </r>
  <r>
    <n v="36"/>
    <s v="Yes"/>
    <s v="Travel_Rarely"/>
    <x v="0"/>
    <n v="1"/>
    <n v="3"/>
    <s v="Life Sciences"/>
    <n v="1234"/>
    <x v="0"/>
    <n v="1"/>
    <x v="1"/>
    <s v="Single"/>
    <n v="54860"/>
    <n v="7"/>
    <n v="12"/>
    <n v="1"/>
    <n v="10"/>
    <n v="2"/>
    <n v="5"/>
    <n v="0"/>
    <n v="3"/>
    <n v="1"/>
    <n v="3"/>
    <x v="3"/>
    <x v="0"/>
    <n v="3"/>
    <n v="3"/>
    <s v="Left"/>
    <x v="2"/>
    <x v="2"/>
    <n v="1"/>
  </r>
  <r>
    <n v="36"/>
    <s v="Yes"/>
    <s v="Travel_Rarely"/>
    <x v="0"/>
    <n v="1"/>
    <n v="3"/>
    <s v="Life Sciences"/>
    <n v="2704"/>
    <x v="0"/>
    <n v="1"/>
    <x v="1"/>
    <s v="Single"/>
    <n v="54860"/>
    <n v="7"/>
    <n v="12"/>
    <n v="1"/>
    <n v="10"/>
    <n v="2"/>
    <n v="5"/>
    <n v="0"/>
    <n v="3"/>
    <n v="1"/>
    <n v="3"/>
    <x v="3"/>
    <x v="0"/>
    <n v="3"/>
    <n v="3"/>
    <s v="Left"/>
    <x v="2"/>
    <x v="2"/>
    <n v="1"/>
  </r>
  <r>
    <n v="36"/>
    <s v="Yes"/>
    <s v="Travel_Rarely"/>
    <x v="0"/>
    <n v="1"/>
    <n v="3"/>
    <s v="Life Sciences"/>
    <n v="4174"/>
    <x v="0"/>
    <n v="1"/>
    <x v="1"/>
    <s v="Single"/>
    <n v="54860"/>
    <n v="7"/>
    <n v="12"/>
    <n v="1"/>
    <n v="10"/>
    <n v="2"/>
    <n v="5"/>
    <n v="0"/>
    <n v="3"/>
    <n v="1"/>
    <n v="3"/>
    <x v="3"/>
    <x v="0"/>
    <n v="3"/>
    <n v="3"/>
    <s v="Left"/>
    <x v="2"/>
    <x v="2"/>
    <n v="1"/>
  </r>
  <r>
    <n v="42"/>
    <s v="No"/>
    <s v="Travel_Rarely"/>
    <x v="1"/>
    <n v="11"/>
    <n v="1"/>
    <s v="Technical Degree"/>
    <n v="415"/>
    <x v="0"/>
    <n v="2"/>
    <x v="8"/>
    <s v="Single"/>
    <n v="59400"/>
    <n v="7"/>
    <n v="16"/>
    <n v="0"/>
    <n v="10"/>
    <n v="2"/>
    <n v="5"/>
    <n v="0"/>
    <n v="3"/>
    <n v="1"/>
    <n v="3"/>
    <x v="0"/>
    <x v="0"/>
    <n v="2"/>
    <n v="3"/>
    <s v="Active"/>
    <x v="2"/>
    <x v="2"/>
    <n v="0"/>
  </r>
  <r>
    <n v="42"/>
    <s v="No"/>
    <s v="Travel_Rarely"/>
    <x v="1"/>
    <n v="11"/>
    <n v="1"/>
    <s v="Technical Degree"/>
    <n v="1885"/>
    <x v="0"/>
    <n v="2"/>
    <x v="8"/>
    <s v="Single"/>
    <n v="59400"/>
    <n v="7"/>
    <n v="16"/>
    <n v="0"/>
    <n v="10"/>
    <n v="2"/>
    <n v="5"/>
    <n v="0"/>
    <n v="3"/>
    <n v="1"/>
    <n v="3"/>
    <x v="0"/>
    <x v="0"/>
    <n v="2"/>
    <n v="3"/>
    <s v="Active"/>
    <x v="2"/>
    <x v="2"/>
    <n v="0"/>
  </r>
  <r>
    <n v="42"/>
    <s v="No"/>
    <s v="Travel_Rarely"/>
    <x v="1"/>
    <n v="11"/>
    <n v="1"/>
    <s v="Technical Degree"/>
    <n v="3355"/>
    <x v="0"/>
    <n v="2"/>
    <x v="8"/>
    <s v="Single"/>
    <n v="59400"/>
    <n v="7"/>
    <n v="16"/>
    <n v="0"/>
    <n v="10"/>
    <n v="2"/>
    <n v="5"/>
    <n v="0"/>
    <n v="3"/>
    <n v="1"/>
    <n v="3"/>
    <x v="0"/>
    <x v="0"/>
    <n v="2"/>
    <n v="3"/>
    <s v="Active"/>
    <x v="2"/>
    <x v="2"/>
    <n v="0"/>
  </r>
  <r>
    <n v="30"/>
    <s v="No"/>
    <s v="Travel_Rarely"/>
    <x v="1"/>
    <n v="25"/>
    <n v="3"/>
    <s v="Marketing"/>
    <n v="153"/>
    <x v="0"/>
    <n v="1"/>
    <x v="0"/>
    <s v="Single"/>
    <n v="24060"/>
    <n v="2"/>
    <n v="20"/>
    <n v="1"/>
    <n v="11"/>
    <n v="5"/>
    <n v="5"/>
    <n v="0"/>
    <n v="2"/>
    <n v="1"/>
    <n v="3"/>
    <x v="1"/>
    <x v="0"/>
    <n v="3"/>
    <n v="4"/>
    <s v="Active"/>
    <x v="1"/>
    <x v="2"/>
    <n v="0"/>
  </r>
  <r>
    <n v="30"/>
    <s v="No"/>
    <s v="Travel_Rarely"/>
    <x v="1"/>
    <n v="25"/>
    <n v="3"/>
    <s v="Marketing"/>
    <n v="1623"/>
    <x v="0"/>
    <n v="1"/>
    <x v="0"/>
    <s v="Single"/>
    <n v="24060"/>
    <n v="2"/>
    <n v="20"/>
    <n v="1"/>
    <n v="11"/>
    <n v="5"/>
    <n v="5"/>
    <n v="0"/>
    <n v="2"/>
    <n v="1"/>
    <n v="3"/>
    <x v="1"/>
    <x v="0"/>
    <n v="3"/>
    <n v="4"/>
    <s v="Active"/>
    <x v="1"/>
    <x v="2"/>
    <n v="0"/>
  </r>
  <r>
    <n v="30"/>
    <s v="No"/>
    <s v="Travel_Rarely"/>
    <x v="1"/>
    <n v="25"/>
    <n v="3"/>
    <s v="Marketing"/>
    <n v="3093"/>
    <x v="0"/>
    <n v="1"/>
    <x v="0"/>
    <s v="Single"/>
    <n v="24060"/>
    <n v="2"/>
    <n v="20"/>
    <n v="1"/>
    <n v="11"/>
    <n v="5"/>
    <n v="5"/>
    <n v="0"/>
    <n v="2"/>
    <n v="1"/>
    <n v="3"/>
    <x v="1"/>
    <x v="0"/>
    <n v="3"/>
    <n v="4"/>
    <s v="Active"/>
    <x v="1"/>
    <x v="2"/>
    <n v="0"/>
  </r>
  <r>
    <n v="42"/>
    <s v="No"/>
    <s v="Non-Travel"/>
    <x v="0"/>
    <n v="1"/>
    <n v="1"/>
    <s v="Technical Degree"/>
    <n v="1410"/>
    <x v="0"/>
    <n v="2"/>
    <x v="0"/>
    <s v="Divorced"/>
    <n v="78790"/>
    <n v="2"/>
    <n v="11"/>
    <n v="1"/>
    <n v="11"/>
    <n v="2"/>
    <n v="5"/>
    <n v="0"/>
    <n v="2"/>
    <n v="1"/>
    <n v="3"/>
    <x v="0"/>
    <x v="0"/>
    <n v="3"/>
    <n v="3"/>
    <s v="Active"/>
    <x v="2"/>
    <x v="2"/>
    <n v="0"/>
  </r>
  <r>
    <n v="42"/>
    <s v="No"/>
    <s v="Non-Travel"/>
    <x v="0"/>
    <n v="1"/>
    <n v="1"/>
    <s v="Technical Degree"/>
    <n v="2880"/>
    <x v="0"/>
    <n v="2"/>
    <x v="0"/>
    <s v="Divorced"/>
    <n v="78790"/>
    <n v="2"/>
    <n v="11"/>
    <n v="1"/>
    <n v="11"/>
    <n v="2"/>
    <n v="5"/>
    <n v="0"/>
    <n v="2"/>
    <n v="1"/>
    <n v="3"/>
    <x v="0"/>
    <x v="0"/>
    <n v="3"/>
    <n v="3"/>
    <s v="Active"/>
    <x v="2"/>
    <x v="2"/>
    <n v="0"/>
  </r>
  <r>
    <n v="42"/>
    <s v="No"/>
    <s v="Non-Travel"/>
    <x v="0"/>
    <n v="1"/>
    <n v="1"/>
    <s v="Technical Degree"/>
    <n v="4350"/>
    <x v="0"/>
    <n v="2"/>
    <x v="0"/>
    <s v="Divorced"/>
    <n v="78790"/>
    <n v="2"/>
    <n v="11"/>
    <n v="1"/>
    <n v="11"/>
    <n v="2"/>
    <n v="5"/>
    <n v="0"/>
    <n v="2"/>
    <n v="1"/>
    <n v="3"/>
    <x v="0"/>
    <x v="0"/>
    <n v="3"/>
    <n v="3"/>
    <s v="Active"/>
    <x v="2"/>
    <x v="2"/>
    <n v="0"/>
  </r>
  <r>
    <n v="52"/>
    <s v="No"/>
    <s v="Travel_Rarely"/>
    <x v="0"/>
    <n v="5"/>
    <n v="2"/>
    <s v="Life Sciences"/>
    <n v="743"/>
    <x v="1"/>
    <n v="1"/>
    <x v="7"/>
    <s v="Married"/>
    <n v="27590"/>
    <n v="9"/>
    <n v="18"/>
    <n v="1"/>
    <n v="12"/>
    <n v="6"/>
    <n v="5"/>
    <n v="0"/>
    <n v="4"/>
    <n v="1"/>
    <n v="3"/>
    <x v="3"/>
    <x v="3"/>
    <n v="3"/>
    <n v="3"/>
    <s v="Active"/>
    <x v="3"/>
    <x v="2"/>
    <n v="0"/>
  </r>
  <r>
    <n v="52"/>
    <s v="No"/>
    <s v="Travel_Rarely"/>
    <x v="0"/>
    <n v="5"/>
    <n v="2"/>
    <s v="Life Sciences"/>
    <n v="2213"/>
    <x v="1"/>
    <n v="1"/>
    <x v="7"/>
    <s v="Married"/>
    <n v="27590"/>
    <n v="9"/>
    <n v="18"/>
    <n v="1"/>
    <n v="12"/>
    <n v="6"/>
    <n v="5"/>
    <n v="0"/>
    <n v="4"/>
    <n v="1"/>
    <n v="3"/>
    <x v="3"/>
    <x v="3"/>
    <n v="3"/>
    <n v="3"/>
    <s v="Active"/>
    <x v="3"/>
    <x v="2"/>
    <n v="0"/>
  </r>
  <r>
    <n v="52"/>
    <s v="No"/>
    <s v="Travel_Rarely"/>
    <x v="0"/>
    <n v="5"/>
    <n v="2"/>
    <s v="Life Sciences"/>
    <n v="3683"/>
    <x v="1"/>
    <n v="1"/>
    <x v="7"/>
    <s v="Married"/>
    <n v="27590"/>
    <n v="9"/>
    <n v="18"/>
    <n v="1"/>
    <n v="12"/>
    <n v="6"/>
    <n v="5"/>
    <n v="0"/>
    <n v="4"/>
    <n v="1"/>
    <n v="3"/>
    <x v="3"/>
    <x v="3"/>
    <n v="3"/>
    <n v="3"/>
    <s v="Active"/>
    <x v="3"/>
    <x v="2"/>
    <n v="0"/>
  </r>
  <r>
    <n v="40"/>
    <s v="No"/>
    <s v="Travel_Rarely"/>
    <x v="1"/>
    <n v="27"/>
    <n v="2"/>
    <s v="Medical"/>
    <n v="1042"/>
    <x v="1"/>
    <n v="3"/>
    <x v="0"/>
    <s v="Divorced"/>
    <n v="102740"/>
    <n v="4"/>
    <n v="18"/>
    <n v="0"/>
    <n v="12"/>
    <n v="3"/>
    <n v="5"/>
    <n v="0"/>
    <n v="3"/>
    <n v="1"/>
    <n v="3"/>
    <x v="1"/>
    <x v="0"/>
    <n v="3"/>
    <n v="3"/>
    <s v="Active"/>
    <x v="2"/>
    <x v="2"/>
    <n v="0"/>
  </r>
  <r>
    <n v="40"/>
    <s v="No"/>
    <s v="Travel_Rarely"/>
    <x v="1"/>
    <n v="27"/>
    <n v="2"/>
    <s v="Medical"/>
    <n v="2512"/>
    <x v="1"/>
    <n v="3"/>
    <x v="0"/>
    <s v="Divorced"/>
    <n v="102740"/>
    <n v="4"/>
    <n v="18"/>
    <n v="0"/>
    <n v="12"/>
    <n v="3"/>
    <n v="5"/>
    <n v="0"/>
    <n v="3"/>
    <n v="1"/>
    <n v="3"/>
    <x v="1"/>
    <x v="0"/>
    <n v="3"/>
    <n v="3"/>
    <s v="Active"/>
    <x v="2"/>
    <x v="2"/>
    <n v="0"/>
  </r>
  <r>
    <n v="40"/>
    <s v="No"/>
    <s v="Travel_Rarely"/>
    <x v="1"/>
    <n v="27"/>
    <n v="2"/>
    <s v="Medical"/>
    <n v="3982"/>
    <x v="1"/>
    <n v="3"/>
    <x v="0"/>
    <s v="Divorced"/>
    <n v="102740"/>
    <n v="4"/>
    <n v="18"/>
    <n v="0"/>
    <n v="12"/>
    <n v="3"/>
    <n v="5"/>
    <n v="0"/>
    <n v="3"/>
    <n v="1"/>
    <n v="3"/>
    <x v="1"/>
    <x v="0"/>
    <n v="3"/>
    <n v="3"/>
    <s v="Active"/>
    <x v="2"/>
    <x v="2"/>
    <n v="0"/>
  </r>
  <r>
    <n v="39"/>
    <s v="No"/>
    <s v="Travel_Rarely"/>
    <x v="0"/>
    <n v="1"/>
    <n v="3"/>
    <s v="Other"/>
    <n v="397"/>
    <x v="1"/>
    <n v="3"/>
    <x v="8"/>
    <s v="Married"/>
    <n v="68040"/>
    <n v="8"/>
    <n v="14"/>
    <n v="1"/>
    <n v="13"/>
    <n v="3"/>
    <n v="5"/>
    <n v="0"/>
    <n v="4"/>
    <n v="1"/>
    <n v="4"/>
    <x v="1"/>
    <x v="0"/>
    <n v="2"/>
    <n v="3"/>
    <s v="Active"/>
    <x v="2"/>
    <x v="2"/>
    <n v="0"/>
  </r>
  <r>
    <n v="39"/>
    <s v="No"/>
    <s v="Travel_Rarely"/>
    <x v="0"/>
    <n v="1"/>
    <n v="3"/>
    <s v="Other"/>
    <n v="1867"/>
    <x v="1"/>
    <n v="3"/>
    <x v="8"/>
    <s v="Married"/>
    <n v="68040"/>
    <n v="8"/>
    <n v="14"/>
    <n v="1"/>
    <n v="13"/>
    <n v="3"/>
    <n v="5"/>
    <n v="0"/>
    <n v="4"/>
    <n v="1"/>
    <n v="4"/>
    <x v="1"/>
    <x v="0"/>
    <n v="2"/>
    <n v="3"/>
    <s v="Active"/>
    <x v="2"/>
    <x v="2"/>
    <n v="0"/>
  </r>
  <r>
    <n v="39"/>
    <s v="No"/>
    <s v="Travel_Rarely"/>
    <x v="0"/>
    <n v="1"/>
    <n v="3"/>
    <s v="Other"/>
    <n v="3337"/>
    <x v="1"/>
    <n v="3"/>
    <x v="8"/>
    <s v="Married"/>
    <n v="68040"/>
    <n v="8"/>
    <n v="14"/>
    <n v="1"/>
    <n v="13"/>
    <n v="3"/>
    <n v="5"/>
    <n v="0"/>
    <n v="4"/>
    <n v="1"/>
    <n v="4"/>
    <x v="1"/>
    <x v="0"/>
    <n v="2"/>
    <n v="3"/>
    <s v="Active"/>
    <x v="2"/>
    <x v="2"/>
    <n v="0"/>
  </r>
  <r>
    <n v="36"/>
    <s v="No"/>
    <s v="Travel_Rarely"/>
    <x v="0"/>
    <n v="2"/>
    <n v="2"/>
    <s v="Medical"/>
    <n v="926"/>
    <x v="1"/>
    <n v="2"/>
    <x v="7"/>
    <s v="Divorced"/>
    <n v="114160"/>
    <n v="6"/>
    <n v="16"/>
    <n v="0"/>
    <n v="13"/>
    <n v="2"/>
    <n v="5"/>
    <n v="0"/>
    <n v="4"/>
    <n v="1"/>
    <n v="4"/>
    <x v="3"/>
    <x v="0"/>
    <n v="3"/>
    <n v="3"/>
    <s v="Active"/>
    <x v="2"/>
    <x v="2"/>
    <n v="0"/>
  </r>
  <r>
    <n v="36"/>
    <s v="No"/>
    <s v="Travel_Rarely"/>
    <x v="0"/>
    <n v="2"/>
    <n v="2"/>
    <s v="Medical"/>
    <n v="2396"/>
    <x v="1"/>
    <n v="2"/>
    <x v="7"/>
    <s v="Divorced"/>
    <n v="114160"/>
    <n v="6"/>
    <n v="16"/>
    <n v="0"/>
    <n v="13"/>
    <n v="2"/>
    <n v="5"/>
    <n v="0"/>
    <n v="4"/>
    <n v="1"/>
    <n v="4"/>
    <x v="3"/>
    <x v="0"/>
    <n v="3"/>
    <n v="3"/>
    <s v="Active"/>
    <x v="2"/>
    <x v="2"/>
    <n v="0"/>
  </r>
  <r>
    <n v="36"/>
    <s v="No"/>
    <s v="Travel_Rarely"/>
    <x v="0"/>
    <n v="2"/>
    <n v="2"/>
    <s v="Medical"/>
    <n v="3866"/>
    <x v="1"/>
    <n v="2"/>
    <x v="7"/>
    <s v="Divorced"/>
    <n v="114160"/>
    <n v="6"/>
    <n v="16"/>
    <n v="0"/>
    <n v="13"/>
    <n v="2"/>
    <n v="5"/>
    <n v="0"/>
    <n v="4"/>
    <n v="1"/>
    <n v="4"/>
    <x v="3"/>
    <x v="0"/>
    <n v="3"/>
    <n v="3"/>
    <s v="Active"/>
    <x v="2"/>
    <x v="2"/>
    <n v="0"/>
  </r>
  <r>
    <n v="41"/>
    <s v="No"/>
    <s v="Travel_Rarely"/>
    <x v="0"/>
    <n v="1"/>
    <n v="5"/>
    <s v="Medical"/>
    <n v="1191"/>
    <x v="0"/>
    <n v="1"/>
    <x v="7"/>
    <s v="Divorced"/>
    <n v="40810"/>
    <n v="2"/>
    <n v="13"/>
    <n v="0"/>
    <n v="14"/>
    <n v="3"/>
    <n v="5"/>
    <n v="0"/>
    <n v="4"/>
    <n v="1"/>
    <n v="3"/>
    <x v="2"/>
    <x v="0"/>
    <n v="3"/>
    <n v="3"/>
    <s v="Active"/>
    <x v="2"/>
    <x v="2"/>
    <n v="0"/>
  </r>
  <r>
    <n v="41"/>
    <s v="No"/>
    <s v="Travel_Rarely"/>
    <x v="0"/>
    <n v="1"/>
    <n v="5"/>
    <s v="Medical"/>
    <n v="2661"/>
    <x v="0"/>
    <n v="1"/>
    <x v="7"/>
    <s v="Divorced"/>
    <n v="40810"/>
    <n v="2"/>
    <n v="13"/>
    <n v="0"/>
    <n v="14"/>
    <n v="3"/>
    <n v="5"/>
    <n v="0"/>
    <n v="4"/>
    <n v="1"/>
    <n v="3"/>
    <x v="2"/>
    <x v="0"/>
    <n v="3"/>
    <n v="3"/>
    <s v="Active"/>
    <x v="2"/>
    <x v="2"/>
    <n v="0"/>
  </r>
  <r>
    <n v="41"/>
    <s v="No"/>
    <s v="Travel_Rarely"/>
    <x v="0"/>
    <n v="1"/>
    <n v="5"/>
    <s v="Medical"/>
    <n v="4131"/>
    <x v="0"/>
    <n v="1"/>
    <x v="7"/>
    <s v="Divorced"/>
    <n v="40810"/>
    <n v="2"/>
    <n v="13"/>
    <n v="0"/>
    <n v="14"/>
    <n v="3"/>
    <n v="5"/>
    <n v="0"/>
    <n v="4"/>
    <n v="1"/>
    <n v="3"/>
    <x v="2"/>
    <x v="0"/>
    <n v="3"/>
    <n v="3"/>
    <s v="Active"/>
    <x v="2"/>
    <x v="2"/>
    <n v="0"/>
  </r>
  <r>
    <n v="37"/>
    <s v="No"/>
    <s v="Non-Travel"/>
    <x v="0"/>
    <n v="1"/>
    <n v="3"/>
    <s v="Medical"/>
    <n v="18"/>
    <x v="0"/>
    <n v="2"/>
    <x v="0"/>
    <s v="Divorced"/>
    <n v="41270"/>
    <n v="2"/>
    <n v="13"/>
    <n v="1"/>
    <n v="15"/>
    <n v="2"/>
    <n v="5"/>
    <n v="0"/>
    <n v="2"/>
    <n v="1"/>
    <n v="1"/>
    <x v="1"/>
    <x v="0"/>
    <n v="3"/>
    <n v="3"/>
    <s v="Active"/>
    <x v="2"/>
    <x v="2"/>
    <n v="0"/>
  </r>
  <r>
    <n v="37"/>
    <s v="No"/>
    <s v="Non-Travel"/>
    <x v="0"/>
    <n v="1"/>
    <n v="3"/>
    <s v="Medical"/>
    <n v="1488"/>
    <x v="0"/>
    <n v="2"/>
    <x v="0"/>
    <s v="Divorced"/>
    <n v="41270"/>
    <n v="2"/>
    <n v="13"/>
    <n v="1"/>
    <n v="15"/>
    <n v="2"/>
    <n v="5"/>
    <n v="0"/>
    <n v="2"/>
    <n v="1"/>
    <n v="1"/>
    <x v="1"/>
    <x v="0"/>
    <n v="3"/>
    <n v="3"/>
    <s v="Active"/>
    <x v="2"/>
    <x v="2"/>
    <n v="0"/>
  </r>
  <r>
    <n v="37"/>
    <s v="No"/>
    <s v="Non-Travel"/>
    <x v="0"/>
    <n v="1"/>
    <n v="3"/>
    <s v="Medical"/>
    <n v="2958"/>
    <x v="0"/>
    <n v="2"/>
    <x v="0"/>
    <s v="Divorced"/>
    <n v="41270"/>
    <n v="2"/>
    <n v="13"/>
    <n v="1"/>
    <n v="15"/>
    <n v="2"/>
    <n v="5"/>
    <n v="0"/>
    <n v="2"/>
    <n v="1"/>
    <n v="1"/>
    <x v="1"/>
    <x v="0"/>
    <n v="3"/>
    <n v="3"/>
    <s v="Active"/>
    <x v="2"/>
    <x v="2"/>
    <n v="0"/>
  </r>
  <r>
    <n v="36"/>
    <s v="No"/>
    <s v="Travel_Rarely"/>
    <x v="0"/>
    <n v="1"/>
    <n v="3"/>
    <s v="Medical"/>
    <n v="754"/>
    <x v="0"/>
    <n v="2"/>
    <x v="0"/>
    <s v="Single"/>
    <n v="53090"/>
    <n v="3"/>
    <n v="13"/>
    <n v="0"/>
    <n v="15"/>
    <n v="5"/>
    <n v="5"/>
    <n v="0"/>
    <n v="1"/>
    <n v="1"/>
    <n v="1"/>
    <x v="2"/>
    <x v="0"/>
    <n v="3"/>
    <n v="3"/>
    <s v="Active"/>
    <x v="2"/>
    <x v="2"/>
    <n v="0"/>
  </r>
  <r>
    <n v="36"/>
    <s v="No"/>
    <s v="Travel_Rarely"/>
    <x v="0"/>
    <n v="1"/>
    <n v="3"/>
    <s v="Medical"/>
    <n v="2224"/>
    <x v="0"/>
    <n v="2"/>
    <x v="0"/>
    <s v="Single"/>
    <n v="53090"/>
    <n v="3"/>
    <n v="13"/>
    <n v="0"/>
    <n v="15"/>
    <n v="5"/>
    <n v="5"/>
    <n v="0"/>
    <n v="1"/>
    <n v="1"/>
    <n v="1"/>
    <x v="2"/>
    <x v="0"/>
    <n v="3"/>
    <n v="3"/>
    <s v="Active"/>
    <x v="2"/>
    <x v="2"/>
    <n v="0"/>
  </r>
  <r>
    <n v="36"/>
    <s v="No"/>
    <s v="Travel_Rarely"/>
    <x v="0"/>
    <n v="1"/>
    <n v="3"/>
    <s v="Medical"/>
    <n v="3694"/>
    <x v="0"/>
    <n v="2"/>
    <x v="0"/>
    <s v="Single"/>
    <n v="53090"/>
    <n v="3"/>
    <n v="13"/>
    <n v="0"/>
    <n v="15"/>
    <n v="5"/>
    <n v="5"/>
    <n v="0"/>
    <n v="1"/>
    <n v="1"/>
    <n v="1"/>
    <x v="2"/>
    <x v="0"/>
    <n v="3"/>
    <n v="3"/>
    <s v="Active"/>
    <x v="2"/>
    <x v="2"/>
    <n v="0"/>
  </r>
  <r>
    <n v="37"/>
    <s v="No"/>
    <s v="Travel_Rarely"/>
    <x v="0"/>
    <n v="7"/>
    <n v="2"/>
    <s v="Medical"/>
    <n v="1087"/>
    <x v="0"/>
    <n v="1"/>
    <x v="5"/>
    <s v="Married"/>
    <n v="20110"/>
    <n v="5"/>
    <n v="13"/>
    <n v="0"/>
    <n v="16"/>
    <n v="4"/>
    <n v="5"/>
    <n v="0"/>
    <n v="4"/>
    <n v="1"/>
    <n v="4"/>
    <x v="3"/>
    <x v="0"/>
    <n v="4"/>
    <n v="3"/>
    <s v="Active"/>
    <x v="2"/>
    <x v="2"/>
    <n v="0"/>
  </r>
  <r>
    <n v="37"/>
    <s v="No"/>
    <s v="Travel_Rarely"/>
    <x v="0"/>
    <n v="7"/>
    <n v="2"/>
    <s v="Medical"/>
    <n v="2557"/>
    <x v="0"/>
    <n v="1"/>
    <x v="5"/>
    <s v="Married"/>
    <n v="20110"/>
    <n v="5"/>
    <n v="13"/>
    <n v="0"/>
    <n v="16"/>
    <n v="4"/>
    <n v="5"/>
    <n v="0"/>
    <n v="4"/>
    <n v="1"/>
    <n v="4"/>
    <x v="3"/>
    <x v="0"/>
    <n v="4"/>
    <n v="3"/>
    <s v="Active"/>
    <x v="2"/>
    <x v="2"/>
    <n v="0"/>
  </r>
  <r>
    <n v="37"/>
    <s v="No"/>
    <s v="Travel_Rarely"/>
    <x v="0"/>
    <n v="7"/>
    <n v="2"/>
    <s v="Medical"/>
    <n v="4027"/>
    <x v="0"/>
    <n v="1"/>
    <x v="5"/>
    <s v="Married"/>
    <n v="20110"/>
    <n v="5"/>
    <n v="13"/>
    <n v="0"/>
    <n v="16"/>
    <n v="4"/>
    <n v="5"/>
    <n v="0"/>
    <n v="4"/>
    <n v="1"/>
    <n v="4"/>
    <x v="3"/>
    <x v="0"/>
    <n v="4"/>
    <n v="3"/>
    <s v="Active"/>
    <x v="2"/>
    <x v="2"/>
    <n v="0"/>
  </r>
  <r>
    <n v="37"/>
    <s v="No"/>
    <s v="Travel_Rarely"/>
    <x v="0"/>
    <n v="1"/>
    <n v="3"/>
    <s v="Life Sciences"/>
    <n v="1291"/>
    <x v="1"/>
    <n v="3"/>
    <x v="0"/>
    <s v="Single"/>
    <n v="52070"/>
    <n v="4"/>
    <n v="17"/>
    <n v="3"/>
    <n v="16"/>
    <n v="3"/>
    <n v="5"/>
    <n v="0"/>
    <n v="2"/>
    <n v="1"/>
    <n v="1"/>
    <x v="0"/>
    <x v="1"/>
    <n v="3"/>
    <n v="3"/>
    <s v="Active"/>
    <x v="2"/>
    <x v="2"/>
    <n v="0"/>
  </r>
  <r>
    <n v="37"/>
    <s v="No"/>
    <s v="Travel_Rarely"/>
    <x v="0"/>
    <n v="1"/>
    <n v="3"/>
    <s v="Life Sciences"/>
    <n v="2761"/>
    <x v="1"/>
    <n v="3"/>
    <x v="0"/>
    <s v="Single"/>
    <n v="52070"/>
    <n v="4"/>
    <n v="17"/>
    <n v="3"/>
    <n v="16"/>
    <n v="3"/>
    <n v="5"/>
    <n v="0"/>
    <n v="2"/>
    <n v="1"/>
    <n v="1"/>
    <x v="0"/>
    <x v="1"/>
    <n v="3"/>
    <n v="3"/>
    <s v="Active"/>
    <x v="2"/>
    <x v="2"/>
    <n v="0"/>
  </r>
  <r>
    <n v="37"/>
    <s v="No"/>
    <s v="Travel_Rarely"/>
    <x v="0"/>
    <n v="1"/>
    <n v="3"/>
    <s v="Life Sciences"/>
    <n v="4231"/>
    <x v="1"/>
    <n v="3"/>
    <x v="0"/>
    <s v="Single"/>
    <n v="52070"/>
    <n v="4"/>
    <n v="17"/>
    <n v="3"/>
    <n v="16"/>
    <n v="3"/>
    <n v="5"/>
    <n v="0"/>
    <n v="2"/>
    <n v="1"/>
    <n v="1"/>
    <x v="0"/>
    <x v="1"/>
    <n v="3"/>
    <n v="3"/>
    <s v="Active"/>
    <x v="2"/>
    <x v="2"/>
    <n v="0"/>
  </r>
  <r>
    <n v="36"/>
    <s v="No"/>
    <s v="Travel_Frequently"/>
    <x v="0"/>
    <n v="5"/>
    <n v="1"/>
    <s v="Technical Degree"/>
    <n v="1208"/>
    <x v="0"/>
    <n v="1"/>
    <x v="0"/>
    <s v="Married"/>
    <n v="13590"/>
    <n v="4"/>
    <n v="12"/>
    <n v="0"/>
    <n v="17"/>
    <n v="2"/>
    <n v="5"/>
    <n v="0"/>
    <n v="3"/>
    <n v="1"/>
    <n v="3"/>
    <x v="1"/>
    <x v="0"/>
    <n v="3"/>
    <n v="3"/>
    <s v="Active"/>
    <x v="2"/>
    <x v="2"/>
    <n v="0"/>
  </r>
  <r>
    <n v="36"/>
    <s v="No"/>
    <s v="Travel_Frequently"/>
    <x v="0"/>
    <n v="5"/>
    <n v="1"/>
    <s v="Technical Degree"/>
    <n v="2678"/>
    <x v="0"/>
    <n v="1"/>
    <x v="0"/>
    <s v="Married"/>
    <n v="13590"/>
    <n v="4"/>
    <n v="12"/>
    <n v="0"/>
    <n v="17"/>
    <n v="2"/>
    <n v="5"/>
    <n v="0"/>
    <n v="3"/>
    <n v="1"/>
    <n v="3"/>
    <x v="1"/>
    <x v="0"/>
    <n v="3"/>
    <n v="3"/>
    <s v="Active"/>
    <x v="2"/>
    <x v="2"/>
    <n v="0"/>
  </r>
  <r>
    <n v="36"/>
    <s v="No"/>
    <s v="Travel_Frequently"/>
    <x v="0"/>
    <n v="5"/>
    <n v="1"/>
    <s v="Technical Degree"/>
    <n v="4148"/>
    <x v="0"/>
    <n v="1"/>
    <x v="0"/>
    <s v="Married"/>
    <n v="13590"/>
    <n v="4"/>
    <n v="12"/>
    <n v="0"/>
    <n v="17"/>
    <n v="2"/>
    <n v="5"/>
    <n v="0"/>
    <n v="3"/>
    <n v="1"/>
    <n v="3"/>
    <x v="1"/>
    <x v="0"/>
    <n v="3"/>
    <n v="3"/>
    <s v="Active"/>
    <x v="2"/>
    <x v="2"/>
    <n v="0"/>
  </r>
  <r>
    <n v="37"/>
    <s v="No"/>
    <s v="Travel_Rarely"/>
    <x v="0"/>
    <n v="5"/>
    <n v="3"/>
    <s v="Life Sciences"/>
    <n v="107"/>
    <x v="0"/>
    <n v="4"/>
    <x v="3"/>
    <s v="Married"/>
    <n v="21440"/>
    <n v="6"/>
    <n v="19"/>
    <n v="0"/>
    <n v="17"/>
    <n v="3"/>
    <n v="5"/>
    <n v="0"/>
    <n v="3"/>
    <n v="1"/>
    <n v="3"/>
    <x v="3"/>
    <x v="0"/>
    <n v="4"/>
    <n v="3"/>
    <s v="Active"/>
    <x v="2"/>
    <x v="2"/>
    <n v="0"/>
  </r>
  <r>
    <n v="37"/>
    <s v="No"/>
    <s v="Travel_Rarely"/>
    <x v="0"/>
    <n v="5"/>
    <n v="3"/>
    <s v="Life Sciences"/>
    <n v="1577"/>
    <x v="0"/>
    <n v="4"/>
    <x v="3"/>
    <s v="Married"/>
    <n v="21440"/>
    <n v="6"/>
    <n v="19"/>
    <n v="0"/>
    <n v="17"/>
    <n v="3"/>
    <n v="5"/>
    <n v="0"/>
    <n v="3"/>
    <n v="1"/>
    <n v="3"/>
    <x v="3"/>
    <x v="0"/>
    <n v="4"/>
    <n v="3"/>
    <s v="Active"/>
    <x v="2"/>
    <x v="2"/>
    <n v="0"/>
  </r>
  <r>
    <n v="37"/>
    <s v="No"/>
    <s v="Travel_Rarely"/>
    <x v="0"/>
    <n v="5"/>
    <n v="3"/>
    <s v="Life Sciences"/>
    <n v="3047"/>
    <x v="0"/>
    <n v="4"/>
    <x v="3"/>
    <s v="Married"/>
    <n v="21440"/>
    <n v="6"/>
    <n v="19"/>
    <n v="0"/>
    <n v="17"/>
    <n v="3"/>
    <n v="5"/>
    <n v="0"/>
    <n v="3"/>
    <n v="1"/>
    <n v="3"/>
    <x v="3"/>
    <x v="0"/>
    <n v="4"/>
    <n v="3"/>
    <s v="Active"/>
    <x v="2"/>
    <x v="2"/>
    <n v="0"/>
  </r>
  <r>
    <n v="45"/>
    <s v="No"/>
    <s v="Travel_Rarely"/>
    <x v="0"/>
    <n v="1"/>
    <n v="5"/>
    <s v="Technical Degree"/>
    <n v="368"/>
    <x v="0"/>
    <n v="2"/>
    <x v="7"/>
    <s v="Divorced"/>
    <n v="20880"/>
    <n v="4"/>
    <n v="15"/>
    <n v="3"/>
    <n v="18"/>
    <n v="2"/>
    <n v="5"/>
    <n v="0"/>
    <n v="2"/>
    <n v="1"/>
    <n v="4"/>
    <x v="3"/>
    <x v="0"/>
    <n v="3"/>
    <n v="3"/>
    <s v="Active"/>
    <x v="3"/>
    <x v="2"/>
    <n v="0"/>
  </r>
  <r>
    <n v="45"/>
    <s v="No"/>
    <s v="Travel_Rarely"/>
    <x v="0"/>
    <n v="1"/>
    <n v="5"/>
    <s v="Technical Degree"/>
    <n v="1838"/>
    <x v="0"/>
    <n v="2"/>
    <x v="7"/>
    <s v="Divorced"/>
    <n v="20880"/>
    <n v="4"/>
    <n v="15"/>
    <n v="3"/>
    <n v="18"/>
    <n v="2"/>
    <n v="5"/>
    <n v="0"/>
    <n v="2"/>
    <n v="1"/>
    <n v="4"/>
    <x v="3"/>
    <x v="0"/>
    <n v="3"/>
    <n v="3"/>
    <s v="Active"/>
    <x v="3"/>
    <x v="2"/>
    <n v="0"/>
  </r>
  <r>
    <n v="45"/>
    <s v="No"/>
    <s v="Travel_Rarely"/>
    <x v="0"/>
    <n v="1"/>
    <n v="5"/>
    <s v="Technical Degree"/>
    <n v="3308"/>
    <x v="0"/>
    <n v="2"/>
    <x v="7"/>
    <s v="Divorced"/>
    <n v="20880"/>
    <n v="4"/>
    <n v="15"/>
    <n v="3"/>
    <n v="18"/>
    <n v="2"/>
    <n v="5"/>
    <n v="0"/>
    <n v="2"/>
    <n v="1"/>
    <n v="4"/>
    <x v="3"/>
    <x v="0"/>
    <n v="3"/>
    <n v="3"/>
    <s v="Active"/>
    <x v="3"/>
    <x v="2"/>
    <n v="0"/>
  </r>
  <r>
    <n v="56"/>
    <s v="No"/>
    <s v="Travel_Frequently"/>
    <x v="0"/>
    <n v="1"/>
    <n v="2"/>
    <s v="Life Sciences"/>
    <n v="515"/>
    <x v="1"/>
    <n v="2"/>
    <x v="5"/>
    <s v="Married"/>
    <n v="52280"/>
    <n v="2"/>
    <n v="11"/>
    <n v="0"/>
    <n v="18"/>
    <n v="4"/>
    <n v="5"/>
    <n v="0"/>
    <n v="3"/>
    <n v="1"/>
    <n v="1"/>
    <x v="0"/>
    <x v="0"/>
    <n v="3"/>
    <n v="3"/>
    <s v="Active"/>
    <x v="4"/>
    <x v="2"/>
    <n v="0"/>
  </r>
  <r>
    <n v="56"/>
    <s v="No"/>
    <s v="Travel_Frequently"/>
    <x v="0"/>
    <n v="1"/>
    <n v="2"/>
    <s v="Life Sciences"/>
    <n v="1985"/>
    <x v="1"/>
    <n v="2"/>
    <x v="5"/>
    <s v="Married"/>
    <n v="52280"/>
    <n v="2"/>
    <n v="11"/>
    <n v="0"/>
    <n v="18"/>
    <n v="4"/>
    <n v="5"/>
    <n v="0"/>
    <n v="3"/>
    <n v="1"/>
    <n v="1"/>
    <x v="0"/>
    <x v="0"/>
    <n v="3"/>
    <n v="3"/>
    <s v="Active"/>
    <x v="4"/>
    <x v="2"/>
    <n v="0"/>
  </r>
  <r>
    <n v="56"/>
    <s v="No"/>
    <s v="Travel_Frequently"/>
    <x v="0"/>
    <n v="1"/>
    <n v="2"/>
    <s v="Life Sciences"/>
    <n v="3455"/>
    <x v="1"/>
    <n v="2"/>
    <x v="5"/>
    <s v="Married"/>
    <n v="52280"/>
    <n v="2"/>
    <n v="11"/>
    <n v="0"/>
    <n v="18"/>
    <n v="4"/>
    <n v="5"/>
    <n v="0"/>
    <n v="3"/>
    <n v="1"/>
    <n v="1"/>
    <x v="0"/>
    <x v="0"/>
    <n v="3"/>
    <n v="3"/>
    <s v="Active"/>
    <x v="4"/>
    <x v="2"/>
    <n v="0"/>
  </r>
  <r>
    <n v="55"/>
    <s v="No"/>
    <s v="Travel_Rarely"/>
    <x v="0"/>
    <n v="2"/>
    <n v="3"/>
    <s v="Life Sciences"/>
    <n v="1079"/>
    <x v="1"/>
    <n v="1"/>
    <x v="8"/>
    <s v="Married"/>
    <n v="27810"/>
    <n v="8"/>
    <n v="13"/>
    <n v="1"/>
    <n v="19"/>
    <n v="2"/>
    <n v="5"/>
    <n v="0"/>
    <n v="4"/>
    <n v="1"/>
    <n v="2"/>
    <x v="1"/>
    <x v="1"/>
    <n v="3"/>
    <n v="3"/>
    <s v="Active"/>
    <x v="4"/>
    <x v="2"/>
    <n v="0"/>
  </r>
  <r>
    <n v="55"/>
    <s v="No"/>
    <s v="Travel_Rarely"/>
    <x v="0"/>
    <n v="2"/>
    <n v="3"/>
    <s v="Life Sciences"/>
    <n v="2549"/>
    <x v="1"/>
    <n v="1"/>
    <x v="8"/>
    <s v="Married"/>
    <n v="27810"/>
    <n v="8"/>
    <n v="13"/>
    <n v="1"/>
    <n v="19"/>
    <n v="2"/>
    <n v="5"/>
    <n v="0"/>
    <n v="4"/>
    <n v="1"/>
    <n v="2"/>
    <x v="1"/>
    <x v="1"/>
    <n v="3"/>
    <n v="3"/>
    <s v="Active"/>
    <x v="4"/>
    <x v="2"/>
    <n v="0"/>
  </r>
  <r>
    <n v="55"/>
    <s v="No"/>
    <s v="Travel_Rarely"/>
    <x v="0"/>
    <n v="2"/>
    <n v="3"/>
    <s v="Life Sciences"/>
    <n v="4019"/>
    <x v="1"/>
    <n v="1"/>
    <x v="8"/>
    <s v="Married"/>
    <n v="27810"/>
    <n v="8"/>
    <n v="13"/>
    <n v="1"/>
    <n v="19"/>
    <n v="2"/>
    <n v="5"/>
    <n v="0"/>
    <n v="4"/>
    <n v="1"/>
    <n v="2"/>
    <x v="1"/>
    <x v="1"/>
    <n v="3"/>
    <n v="3"/>
    <s v="Active"/>
    <x v="4"/>
    <x v="2"/>
    <n v="0"/>
  </r>
  <r>
    <n v="42"/>
    <s v="No"/>
    <s v="Travel_Frequently"/>
    <x v="1"/>
    <n v="10"/>
    <n v="3"/>
    <s v="Marketing"/>
    <n v="152"/>
    <x v="1"/>
    <n v="2"/>
    <x v="7"/>
    <s v="Divorced"/>
    <n v="28370"/>
    <n v="2"/>
    <n v="13"/>
    <n v="1"/>
    <n v="19"/>
    <n v="0"/>
    <n v="5"/>
    <n v="0"/>
    <n v="2"/>
    <n v="1"/>
    <n v="1"/>
    <x v="0"/>
    <x v="0"/>
    <n v="2"/>
    <n v="3"/>
    <s v="Active"/>
    <x v="2"/>
    <x v="2"/>
    <n v="0"/>
  </r>
  <r>
    <n v="42"/>
    <s v="No"/>
    <s v="Travel_Frequently"/>
    <x v="1"/>
    <n v="10"/>
    <n v="3"/>
    <s v="Marketing"/>
    <n v="1622"/>
    <x v="1"/>
    <n v="2"/>
    <x v="7"/>
    <s v="Divorced"/>
    <n v="28370"/>
    <n v="2"/>
    <n v="13"/>
    <n v="1"/>
    <n v="19"/>
    <n v="0"/>
    <n v="5"/>
    <n v="0"/>
    <n v="2"/>
    <n v="1"/>
    <n v="1"/>
    <x v="0"/>
    <x v="0"/>
    <n v="2"/>
    <n v="3"/>
    <s v="Active"/>
    <x v="2"/>
    <x v="2"/>
    <n v="0"/>
  </r>
  <r>
    <n v="42"/>
    <s v="No"/>
    <s v="Travel_Frequently"/>
    <x v="1"/>
    <n v="10"/>
    <n v="3"/>
    <s v="Marketing"/>
    <n v="3092"/>
    <x v="1"/>
    <n v="2"/>
    <x v="7"/>
    <s v="Divorced"/>
    <n v="28370"/>
    <n v="2"/>
    <n v="13"/>
    <n v="1"/>
    <n v="19"/>
    <n v="0"/>
    <n v="5"/>
    <n v="0"/>
    <n v="2"/>
    <n v="1"/>
    <n v="1"/>
    <x v="0"/>
    <x v="0"/>
    <n v="2"/>
    <n v="3"/>
    <s v="Active"/>
    <x v="2"/>
    <x v="2"/>
    <n v="0"/>
  </r>
  <r>
    <n v="40"/>
    <s v="No"/>
    <s v="Travel_Rarely"/>
    <x v="0"/>
    <n v="17"/>
    <n v="4"/>
    <s v="Life Sciences"/>
    <n v="1200"/>
    <x v="0"/>
    <n v="1"/>
    <x v="2"/>
    <s v="Married"/>
    <n v="35780"/>
    <n v="2"/>
    <n v="14"/>
    <n v="1"/>
    <n v="20"/>
    <n v="2"/>
    <n v="5"/>
    <n v="0"/>
    <n v="2"/>
    <n v="1"/>
    <n v="3"/>
    <x v="0"/>
    <x v="0"/>
    <n v="3"/>
    <n v="3"/>
    <s v="Active"/>
    <x v="2"/>
    <x v="2"/>
    <n v="0"/>
  </r>
  <r>
    <n v="40"/>
    <s v="No"/>
    <s v="Travel_Rarely"/>
    <x v="0"/>
    <n v="17"/>
    <n v="4"/>
    <s v="Life Sciences"/>
    <n v="2670"/>
    <x v="0"/>
    <n v="1"/>
    <x v="2"/>
    <s v="Married"/>
    <n v="35780"/>
    <n v="2"/>
    <n v="14"/>
    <n v="1"/>
    <n v="20"/>
    <n v="2"/>
    <n v="5"/>
    <n v="0"/>
    <n v="2"/>
    <n v="1"/>
    <n v="3"/>
    <x v="0"/>
    <x v="0"/>
    <n v="3"/>
    <n v="3"/>
    <s v="Active"/>
    <x v="2"/>
    <x v="2"/>
    <n v="0"/>
  </r>
  <r>
    <n v="40"/>
    <s v="No"/>
    <s v="Travel_Rarely"/>
    <x v="0"/>
    <n v="17"/>
    <n v="4"/>
    <s v="Life Sciences"/>
    <n v="4140"/>
    <x v="0"/>
    <n v="1"/>
    <x v="2"/>
    <s v="Married"/>
    <n v="35780"/>
    <n v="2"/>
    <n v="14"/>
    <n v="1"/>
    <n v="20"/>
    <n v="2"/>
    <n v="5"/>
    <n v="0"/>
    <n v="2"/>
    <n v="1"/>
    <n v="3"/>
    <x v="0"/>
    <x v="0"/>
    <n v="3"/>
    <n v="3"/>
    <s v="Active"/>
    <x v="2"/>
    <x v="2"/>
    <n v="0"/>
  </r>
  <r>
    <n v="47"/>
    <s v="No"/>
    <s v="Travel_Rarely"/>
    <x v="0"/>
    <n v="1"/>
    <n v="3"/>
    <s v="Technical Degree"/>
    <n v="171"/>
    <x v="0"/>
    <n v="5"/>
    <x v="5"/>
    <s v="Divorced"/>
    <n v="135700"/>
    <n v="5"/>
    <n v="16"/>
    <n v="2"/>
    <n v="20"/>
    <n v="2"/>
    <n v="5"/>
    <n v="0"/>
    <n v="4"/>
    <n v="1"/>
    <n v="1"/>
    <x v="1"/>
    <x v="0"/>
    <n v="2"/>
    <n v="3"/>
    <s v="Active"/>
    <x v="3"/>
    <x v="2"/>
    <n v="0"/>
  </r>
  <r>
    <n v="47"/>
    <s v="No"/>
    <s v="Travel_Rarely"/>
    <x v="0"/>
    <n v="1"/>
    <n v="3"/>
    <s v="Technical Degree"/>
    <n v="1641"/>
    <x v="0"/>
    <n v="5"/>
    <x v="5"/>
    <s v="Divorced"/>
    <n v="135700"/>
    <n v="5"/>
    <n v="16"/>
    <n v="2"/>
    <n v="20"/>
    <n v="2"/>
    <n v="5"/>
    <n v="0"/>
    <n v="4"/>
    <n v="1"/>
    <n v="1"/>
    <x v="1"/>
    <x v="0"/>
    <n v="2"/>
    <n v="3"/>
    <s v="Active"/>
    <x v="3"/>
    <x v="2"/>
    <n v="0"/>
  </r>
  <r>
    <n v="47"/>
    <s v="No"/>
    <s v="Travel_Rarely"/>
    <x v="0"/>
    <n v="1"/>
    <n v="3"/>
    <s v="Technical Degree"/>
    <n v="3111"/>
    <x v="0"/>
    <n v="5"/>
    <x v="5"/>
    <s v="Divorced"/>
    <n v="135700"/>
    <n v="5"/>
    <n v="16"/>
    <n v="2"/>
    <n v="20"/>
    <n v="2"/>
    <n v="5"/>
    <n v="0"/>
    <n v="4"/>
    <n v="1"/>
    <n v="1"/>
    <x v="1"/>
    <x v="0"/>
    <n v="2"/>
    <n v="3"/>
    <s v="Active"/>
    <x v="3"/>
    <x v="2"/>
    <n v="0"/>
  </r>
  <r>
    <n v="55"/>
    <s v="No"/>
    <s v="Travel_Rarely"/>
    <x v="0"/>
    <n v="7"/>
    <n v="3"/>
    <s v="Medical"/>
    <n v="1278"/>
    <x v="0"/>
    <n v="3"/>
    <x v="3"/>
    <s v="Divorced"/>
    <n v="22720"/>
    <n v="2"/>
    <n v="17"/>
    <n v="1"/>
    <n v="21"/>
    <n v="2"/>
    <n v="5"/>
    <n v="0"/>
    <n v="2"/>
    <n v="1"/>
    <n v="4"/>
    <x v="0"/>
    <x v="0"/>
    <n v="3"/>
    <n v="3"/>
    <s v="Active"/>
    <x v="4"/>
    <x v="2"/>
    <n v="0"/>
  </r>
  <r>
    <n v="55"/>
    <s v="No"/>
    <s v="Travel_Rarely"/>
    <x v="0"/>
    <n v="7"/>
    <n v="3"/>
    <s v="Medical"/>
    <n v="2748"/>
    <x v="0"/>
    <n v="3"/>
    <x v="3"/>
    <s v="Divorced"/>
    <n v="22720"/>
    <n v="2"/>
    <n v="17"/>
    <n v="1"/>
    <n v="21"/>
    <n v="2"/>
    <n v="5"/>
    <n v="0"/>
    <n v="2"/>
    <n v="1"/>
    <n v="4"/>
    <x v="0"/>
    <x v="0"/>
    <n v="3"/>
    <n v="3"/>
    <s v="Active"/>
    <x v="4"/>
    <x v="2"/>
    <n v="0"/>
  </r>
  <r>
    <n v="55"/>
    <s v="No"/>
    <s v="Travel_Rarely"/>
    <x v="0"/>
    <n v="7"/>
    <n v="3"/>
    <s v="Medical"/>
    <n v="4218"/>
    <x v="0"/>
    <n v="3"/>
    <x v="3"/>
    <s v="Divorced"/>
    <n v="22720"/>
    <n v="2"/>
    <n v="17"/>
    <n v="1"/>
    <n v="21"/>
    <n v="2"/>
    <n v="5"/>
    <n v="0"/>
    <n v="2"/>
    <n v="1"/>
    <n v="4"/>
    <x v="0"/>
    <x v="0"/>
    <n v="3"/>
    <n v="3"/>
    <s v="Active"/>
    <x v="4"/>
    <x v="2"/>
    <n v="0"/>
  </r>
  <r>
    <n v="52"/>
    <s v="No"/>
    <s v="Travel_Frequently"/>
    <x v="0"/>
    <n v="2"/>
    <n v="1"/>
    <s v="Life Sciences"/>
    <n v="737"/>
    <x v="0"/>
    <n v="2"/>
    <x v="0"/>
    <s v="Married"/>
    <n v="117130"/>
    <n v="2"/>
    <n v="14"/>
    <n v="0"/>
    <n v="24"/>
    <n v="2"/>
    <n v="5"/>
    <n v="0"/>
    <n v="2"/>
    <n v="1"/>
    <n v="4"/>
    <x v="0"/>
    <x v="2"/>
    <n v="3"/>
    <n v="3"/>
    <s v="Active"/>
    <x v="3"/>
    <x v="2"/>
    <n v="0"/>
  </r>
  <r>
    <n v="52"/>
    <s v="No"/>
    <s v="Travel_Frequently"/>
    <x v="0"/>
    <n v="2"/>
    <n v="1"/>
    <s v="Life Sciences"/>
    <n v="2207"/>
    <x v="0"/>
    <n v="2"/>
    <x v="0"/>
    <s v="Married"/>
    <n v="117130"/>
    <n v="2"/>
    <n v="14"/>
    <n v="0"/>
    <n v="24"/>
    <n v="2"/>
    <n v="5"/>
    <n v="0"/>
    <n v="2"/>
    <n v="1"/>
    <n v="4"/>
    <x v="0"/>
    <x v="2"/>
    <n v="3"/>
    <n v="3"/>
    <s v="Active"/>
    <x v="3"/>
    <x v="2"/>
    <n v="0"/>
  </r>
  <r>
    <n v="52"/>
    <s v="No"/>
    <s v="Travel_Frequently"/>
    <x v="0"/>
    <n v="2"/>
    <n v="1"/>
    <s v="Life Sciences"/>
    <n v="3677"/>
    <x v="0"/>
    <n v="2"/>
    <x v="0"/>
    <s v="Married"/>
    <n v="117130"/>
    <n v="2"/>
    <n v="14"/>
    <n v="0"/>
    <n v="24"/>
    <n v="2"/>
    <n v="5"/>
    <n v="0"/>
    <n v="2"/>
    <n v="1"/>
    <n v="4"/>
    <x v="0"/>
    <x v="2"/>
    <n v="3"/>
    <n v="3"/>
    <s v="Active"/>
    <x v="3"/>
    <x v="2"/>
    <n v="0"/>
  </r>
  <r>
    <n v="49"/>
    <s v="No"/>
    <s v="Travel_Rarely"/>
    <x v="1"/>
    <n v="2"/>
    <n v="3"/>
    <s v="Technical Degree"/>
    <n v="118"/>
    <x v="0"/>
    <n v="2"/>
    <x v="5"/>
    <s v="Single"/>
    <n v="52040"/>
    <n v="8"/>
    <n v="14"/>
    <n v="1"/>
    <n v="26"/>
    <n v="3"/>
    <n v="5"/>
    <n v="0"/>
    <n v="0"/>
    <n v="1"/>
    <n v="2"/>
    <x v="0"/>
    <x v="0"/>
    <n v="3"/>
    <n v="3"/>
    <s v="Active"/>
    <x v="3"/>
    <x v="2"/>
    <n v="0"/>
  </r>
  <r>
    <n v="49"/>
    <s v="No"/>
    <s v="Travel_Rarely"/>
    <x v="1"/>
    <n v="2"/>
    <n v="3"/>
    <s v="Technical Degree"/>
    <n v="1588"/>
    <x v="0"/>
    <n v="2"/>
    <x v="5"/>
    <s v="Single"/>
    <n v="52040"/>
    <n v="8"/>
    <n v="14"/>
    <n v="1"/>
    <n v="26"/>
    <n v="3"/>
    <n v="5"/>
    <n v="0"/>
    <n v="0"/>
    <n v="1"/>
    <n v="2"/>
    <x v="0"/>
    <x v="0"/>
    <n v="3"/>
    <n v="3"/>
    <s v="Active"/>
    <x v="3"/>
    <x v="2"/>
    <n v="0"/>
  </r>
  <r>
    <n v="49"/>
    <s v="No"/>
    <s v="Travel_Rarely"/>
    <x v="1"/>
    <n v="2"/>
    <n v="3"/>
    <s v="Technical Degree"/>
    <n v="3058"/>
    <x v="0"/>
    <n v="2"/>
    <x v="5"/>
    <s v="Single"/>
    <n v="52040"/>
    <n v="8"/>
    <n v="14"/>
    <n v="1"/>
    <n v="26"/>
    <n v="3"/>
    <n v="5"/>
    <n v="0"/>
    <n v="0"/>
    <n v="1"/>
    <n v="2"/>
    <x v="0"/>
    <x v="0"/>
    <n v="3"/>
    <n v="3"/>
    <s v="Active"/>
    <x v="3"/>
    <x v="2"/>
    <n v="0"/>
  </r>
  <r>
    <n v="52"/>
    <s v="No"/>
    <s v="Travel_Rarely"/>
    <x v="0"/>
    <n v="26"/>
    <n v="2"/>
    <s v="Life Sciences"/>
    <n v="149"/>
    <x v="1"/>
    <n v="2"/>
    <x v="6"/>
    <s v="Married"/>
    <n v="33750"/>
    <n v="2"/>
    <n v="21"/>
    <n v="0"/>
    <n v="28"/>
    <n v="2"/>
    <n v="5"/>
    <n v="0"/>
    <n v="4"/>
    <n v="1"/>
    <n v="4"/>
    <x v="0"/>
    <x v="0"/>
    <n v="2"/>
    <n v="4"/>
    <s v="Active"/>
    <x v="3"/>
    <x v="2"/>
    <n v="0"/>
  </r>
  <r>
    <n v="52"/>
    <s v="No"/>
    <s v="Travel_Rarely"/>
    <x v="0"/>
    <n v="26"/>
    <n v="2"/>
    <s v="Life Sciences"/>
    <n v="1619"/>
    <x v="1"/>
    <n v="2"/>
    <x v="6"/>
    <s v="Married"/>
    <n v="33750"/>
    <n v="2"/>
    <n v="21"/>
    <n v="0"/>
    <n v="28"/>
    <n v="2"/>
    <n v="5"/>
    <n v="0"/>
    <n v="4"/>
    <n v="1"/>
    <n v="4"/>
    <x v="0"/>
    <x v="0"/>
    <n v="2"/>
    <n v="4"/>
    <s v="Active"/>
    <x v="3"/>
    <x v="2"/>
    <n v="0"/>
  </r>
  <r>
    <n v="52"/>
    <s v="No"/>
    <s v="Travel_Rarely"/>
    <x v="0"/>
    <n v="26"/>
    <n v="2"/>
    <s v="Life Sciences"/>
    <n v="3089"/>
    <x v="1"/>
    <n v="2"/>
    <x v="6"/>
    <s v="Married"/>
    <n v="33750"/>
    <n v="2"/>
    <n v="21"/>
    <n v="0"/>
    <n v="28"/>
    <n v="2"/>
    <n v="5"/>
    <n v="0"/>
    <n v="4"/>
    <n v="1"/>
    <n v="4"/>
    <x v="0"/>
    <x v="0"/>
    <n v="2"/>
    <n v="4"/>
    <s v="Active"/>
    <x v="3"/>
    <x v="2"/>
    <n v="0"/>
  </r>
  <r>
    <n v="51"/>
    <s v="No"/>
    <s v="Travel_Rarely"/>
    <x v="0"/>
    <n v="4"/>
    <n v="1"/>
    <s v="Medical"/>
    <n v="714"/>
    <x v="1"/>
    <n v="3"/>
    <x v="5"/>
    <s v="Single"/>
    <n v="40280"/>
    <n v="3"/>
    <n v="14"/>
    <n v="0"/>
    <n v="29"/>
    <n v="3"/>
    <n v="5"/>
    <n v="0"/>
    <n v="3"/>
    <n v="1"/>
    <n v="4"/>
    <x v="2"/>
    <x v="2"/>
    <n v="3"/>
    <n v="3"/>
    <s v="Active"/>
    <x v="3"/>
    <x v="2"/>
    <n v="0"/>
  </r>
  <r>
    <n v="51"/>
    <s v="No"/>
    <s v="Travel_Rarely"/>
    <x v="0"/>
    <n v="4"/>
    <n v="1"/>
    <s v="Medical"/>
    <n v="2184"/>
    <x v="1"/>
    <n v="3"/>
    <x v="5"/>
    <s v="Single"/>
    <n v="40280"/>
    <n v="3"/>
    <n v="14"/>
    <n v="0"/>
    <n v="29"/>
    <n v="3"/>
    <n v="5"/>
    <n v="0"/>
    <n v="3"/>
    <n v="1"/>
    <n v="4"/>
    <x v="2"/>
    <x v="2"/>
    <n v="3"/>
    <n v="3"/>
    <s v="Active"/>
    <x v="3"/>
    <x v="2"/>
    <n v="0"/>
  </r>
  <r>
    <n v="51"/>
    <s v="No"/>
    <s v="Travel_Rarely"/>
    <x v="0"/>
    <n v="4"/>
    <n v="1"/>
    <s v="Medical"/>
    <n v="3654"/>
    <x v="1"/>
    <n v="3"/>
    <x v="5"/>
    <s v="Single"/>
    <n v="40280"/>
    <n v="3"/>
    <n v="14"/>
    <n v="0"/>
    <n v="29"/>
    <n v="3"/>
    <n v="5"/>
    <n v="0"/>
    <n v="3"/>
    <n v="1"/>
    <n v="4"/>
    <x v="2"/>
    <x v="2"/>
    <n v="3"/>
    <n v="3"/>
    <s v="Active"/>
    <x v="3"/>
    <x v="2"/>
    <n v="0"/>
  </r>
  <r>
    <n v="53"/>
    <s v="No"/>
    <s v="Travel_Rarely"/>
    <x v="1"/>
    <n v="6"/>
    <n v="3"/>
    <s v="Marketing"/>
    <n v="367"/>
    <x v="0"/>
    <n v="4"/>
    <x v="0"/>
    <s v="Married"/>
    <n v="23250"/>
    <n v="7"/>
    <n v="18"/>
    <n v="1"/>
    <n v="35"/>
    <n v="1"/>
    <n v="5"/>
    <n v="0"/>
    <n v="4"/>
    <n v="1"/>
    <n v="1"/>
    <x v="1"/>
    <x v="0"/>
    <n v="4"/>
    <n v="3"/>
    <s v="Active"/>
    <x v="3"/>
    <x v="2"/>
    <n v="0"/>
  </r>
  <r>
    <n v="53"/>
    <s v="No"/>
    <s v="Travel_Rarely"/>
    <x v="1"/>
    <n v="6"/>
    <n v="3"/>
    <s v="Marketing"/>
    <n v="1837"/>
    <x v="0"/>
    <n v="4"/>
    <x v="0"/>
    <s v="Married"/>
    <n v="23250"/>
    <n v="7"/>
    <n v="18"/>
    <n v="1"/>
    <n v="35"/>
    <n v="1"/>
    <n v="5"/>
    <n v="0"/>
    <n v="4"/>
    <n v="1"/>
    <n v="1"/>
    <x v="1"/>
    <x v="0"/>
    <n v="4"/>
    <n v="3"/>
    <s v="Active"/>
    <x v="3"/>
    <x v="2"/>
    <n v="0"/>
  </r>
  <r>
    <n v="53"/>
    <s v="No"/>
    <s v="Travel_Rarely"/>
    <x v="1"/>
    <n v="6"/>
    <n v="3"/>
    <s v="Marketing"/>
    <n v="3307"/>
    <x v="0"/>
    <n v="4"/>
    <x v="0"/>
    <s v="Married"/>
    <n v="23250"/>
    <n v="7"/>
    <n v="18"/>
    <n v="1"/>
    <n v="35"/>
    <n v="1"/>
    <n v="5"/>
    <n v="0"/>
    <n v="4"/>
    <n v="1"/>
    <n v="1"/>
    <x v="1"/>
    <x v="0"/>
    <n v="4"/>
    <n v="3"/>
    <s v="Active"/>
    <x v="3"/>
    <x v="2"/>
    <n v="0"/>
  </r>
  <r>
    <n v="36"/>
    <s v="No"/>
    <s v="Travel_Frequently"/>
    <x v="0"/>
    <n v="3"/>
    <n v="3"/>
    <s v="Life Sciences"/>
    <n v="1279"/>
    <x v="1"/>
    <n v="2"/>
    <x v="4"/>
    <s v="Single"/>
    <n v="20180"/>
    <n v="1"/>
    <n v="13"/>
    <n v="0"/>
    <n v="6"/>
    <n v="5"/>
    <n v="6"/>
    <n v="0"/>
    <n v="3"/>
    <n v="1"/>
    <n v="2"/>
    <x v="2"/>
    <x v="0"/>
    <n v="3"/>
    <n v="3"/>
    <s v="Active"/>
    <x v="2"/>
    <x v="2"/>
    <n v="0"/>
  </r>
  <r>
    <n v="36"/>
    <s v="No"/>
    <s v="Travel_Frequently"/>
    <x v="0"/>
    <n v="3"/>
    <n v="3"/>
    <s v="Life Sciences"/>
    <n v="2749"/>
    <x v="1"/>
    <n v="2"/>
    <x v="4"/>
    <s v="Single"/>
    <n v="20180"/>
    <n v="1"/>
    <n v="13"/>
    <n v="0"/>
    <n v="6"/>
    <n v="5"/>
    <n v="6"/>
    <n v="0"/>
    <n v="3"/>
    <n v="1"/>
    <n v="2"/>
    <x v="2"/>
    <x v="0"/>
    <n v="3"/>
    <n v="3"/>
    <s v="Active"/>
    <x v="2"/>
    <x v="2"/>
    <n v="0"/>
  </r>
  <r>
    <n v="36"/>
    <s v="No"/>
    <s v="Travel_Frequently"/>
    <x v="0"/>
    <n v="3"/>
    <n v="3"/>
    <s v="Life Sciences"/>
    <n v="4219"/>
    <x v="1"/>
    <n v="2"/>
    <x v="4"/>
    <s v="Single"/>
    <n v="20180"/>
    <n v="1"/>
    <n v="13"/>
    <n v="0"/>
    <n v="6"/>
    <n v="5"/>
    <n v="6"/>
    <n v="0"/>
    <n v="3"/>
    <n v="1"/>
    <n v="2"/>
    <x v="2"/>
    <x v="0"/>
    <n v="3"/>
    <n v="3"/>
    <s v="Active"/>
    <x v="2"/>
    <x v="2"/>
    <n v="0"/>
  </r>
  <r>
    <n v="27"/>
    <s v="No"/>
    <s v="Travel_Frequently"/>
    <x v="1"/>
    <n v="4"/>
    <n v="3"/>
    <s v="Technical Degree"/>
    <n v="264"/>
    <x v="0"/>
    <n v="5"/>
    <x v="4"/>
    <s v="Divorced"/>
    <n v="21940"/>
    <n v="1"/>
    <n v="12"/>
    <n v="0"/>
    <n v="6"/>
    <n v="5"/>
    <n v="6"/>
    <n v="0"/>
    <n v="4"/>
    <n v="1"/>
    <n v="4"/>
    <x v="1"/>
    <x v="0"/>
    <n v="3"/>
    <n v="3"/>
    <s v="Active"/>
    <x v="1"/>
    <x v="2"/>
    <n v="0"/>
  </r>
  <r>
    <n v="27"/>
    <s v="No"/>
    <s v="Travel_Frequently"/>
    <x v="1"/>
    <n v="4"/>
    <n v="3"/>
    <s v="Technical Degree"/>
    <n v="1734"/>
    <x v="0"/>
    <n v="5"/>
    <x v="4"/>
    <s v="Divorced"/>
    <n v="21940"/>
    <n v="1"/>
    <n v="12"/>
    <n v="0"/>
    <n v="6"/>
    <n v="5"/>
    <n v="6"/>
    <n v="0"/>
    <n v="4"/>
    <n v="1"/>
    <n v="4"/>
    <x v="1"/>
    <x v="0"/>
    <n v="3"/>
    <n v="3"/>
    <s v="Active"/>
    <x v="1"/>
    <x v="2"/>
    <n v="0"/>
  </r>
  <r>
    <n v="27"/>
    <s v="No"/>
    <s v="Travel_Frequently"/>
    <x v="1"/>
    <n v="4"/>
    <n v="3"/>
    <s v="Technical Degree"/>
    <n v="3204"/>
    <x v="0"/>
    <n v="5"/>
    <x v="4"/>
    <s v="Divorced"/>
    <n v="21940"/>
    <n v="1"/>
    <n v="12"/>
    <n v="0"/>
    <n v="6"/>
    <n v="5"/>
    <n v="6"/>
    <n v="0"/>
    <n v="4"/>
    <n v="1"/>
    <n v="4"/>
    <x v="1"/>
    <x v="0"/>
    <n v="3"/>
    <n v="3"/>
    <s v="Active"/>
    <x v="1"/>
    <x v="2"/>
    <n v="0"/>
  </r>
  <r>
    <n v="32"/>
    <s v="No"/>
    <s v="Travel_Rarely"/>
    <x v="0"/>
    <n v="1"/>
    <n v="1"/>
    <s v="Life Sciences"/>
    <n v="243"/>
    <x v="1"/>
    <n v="1"/>
    <x v="7"/>
    <s v="Married"/>
    <n v="30220"/>
    <n v="1"/>
    <n v="16"/>
    <n v="1"/>
    <n v="6"/>
    <n v="3"/>
    <n v="6"/>
    <n v="0"/>
    <n v="5"/>
    <n v="1"/>
    <n v="1"/>
    <x v="1"/>
    <x v="2"/>
    <n v="3"/>
    <n v="3"/>
    <s v="Active"/>
    <x v="1"/>
    <x v="2"/>
    <n v="0"/>
  </r>
  <r>
    <n v="32"/>
    <s v="No"/>
    <s v="Travel_Rarely"/>
    <x v="0"/>
    <n v="1"/>
    <n v="1"/>
    <s v="Life Sciences"/>
    <n v="1713"/>
    <x v="1"/>
    <n v="1"/>
    <x v="7"/>
    <s v="Married"/>
    <n v="30220"/>
    <n v="1"/>
    <n v="16"/>
    <n v="1"/>
    <n v="6"/>
    <n v="3"/>
    <n v="6"/>
    <n v="0"/>
    <n v="5"/>
    <n v="1"/>
    <n v="1"/>
    <x v="1"/>
    <x v="2"/>
    <n v="3"/>
    <n v="3"/>
    <s v="Active"/>
    <x v="1"/>
    <x v="2"/>
    <n v="0"/>
  </r>
  <r>
    <n v="32"/>
    <s v="No"/>
    <s v="Travel_Rarely"/>
    <x v="0"/>
    <n v="1"/>
    <n v="1"/>
    <s v="Life Sciences"/>
    <n v="3183"/>
    <x v="1"/>
    <n v="1"/>
    <x v="7"/>
    <s v="Married"/>
    <n v="30220"/>
    <n v="1"/>
    <n v="16"/>
    <n v="1"/>
    <n v="6"/>
    <n v="3"/>
    <n v="6"/>
    <n v="0"/>
    <n v="5"/>
    <n v="1"/>
    <n v="1"/>
    <x v="1"/>
    <x v="2"/>
    <n v="3"/>
    <n v="3"/>
    <s v="Active"/>
    <x v="1"/>
    <x v="2"/>
    <n v="0"/>
  </r>
  <r>
    <n v="35"/>
    <s v="No"/>
    <s v="Travel_Rarely"/>
    <x v="0"/>
    <n v="20"/>
    <n v="4"/>
    <s v="Life Sciences"/>
    <n v="1294"/>
    <x v="1"/>
    <n v="3"/>
    <x v="8"/>
    <s v="Single"/>
    <n v="40690"/>
    <n v="1"/>
    <n v="13"/>
    <n v="0"/>
    <n v="6"/>
    <n v="5"/>
    <n v="6"/>
    <n v="0"/>
    <n v="4"/>
    <n v="1"/>
    <n v="2"/>
    <x v="0"/>
    <x v="0"/>
    <n v="3"/>
    <n v="3"/>
    <s v="Active"/>
    <x v="2"/>
    <x v="2"/>
    <n v="0"/>
  </r>
  <r>
    <n v="35"/>
    <s v="No"/>
    <s v="Travel_Rarely"/>
    <x v="0"/>
    <n v="20"/>
    <n v="4"/>
    <s v="Life Sciences"/>
    <n v="2764"/>
    <x v="1"/>
    <n v="3"/>
    <x v="8"/>
    <s v="Single"/>
    <n v="40690"/>
    <n v="1"/>
    <n v="13"/>
    <n v="0"/>
    <n v="6"/>
    <n v="5"/>
    <n v="6"/>
    <n v="0"/>
    <n v="4"/>
    <n v="1"/>
    <n v="2"/>
    <x v="0"/>
    <x v="0"/>
    <n v="3"/>
    <n v="3"/>
    <s v="Active"/>
    <x v="2"/>
    <x v="2"/>
    <n v="0"/>
  </r>
  <r>
    <n v="35"/>
    <s v="No"/>
    <s v="Travel_Rarely"/>
    <x v="0"/>
    <n v="20"/>
    <n v="4"/>
    <s v="Life Sciences"/>
    <n v="4234"/>
    <x v="1"/>
    <n v="3"/>
    <x v="8"/>
    <s v="Single"/>
    <n v="40690"/>
    <n v="1"/>
    <n v="13"/>
    <n v="0"/>
    <n v="6"/>
    <n v="5"/>
    <n v="6"/>
    <n v="0"/>
    <n v="4"/>
    <n v="1"/>
    <n v="2"/>
    <x v="0"/>
    <x v="0"/>
    <n v="3"/>
    <n v="3"/>
    <s v="Active"/>
    <x v="2"/>
    <x v="2"/>
    <n v="0"/>
  </r>
  <r>
    <n v="44"/>
    <s v="Yes"/>
    <s v="Travel_Rarely"/>
    <x v="2"/>
    <n v="6"/>
    <n v="2"/>
    <s v="Human Resources"/>
    <n v="600"/>
    <x v="0"/>
    <n v="3"/>
    <x v="0"/>
    <s v="Single"/>
    <n v="45580"/>
    <n v="1"/>
    <n v="13"/>
    <n v="1"/>
    <n v="6"/>
    <n v="2"/>
    <n v="6"/>
    <n v="0"/>
    <n v="2"/>
    <n v="1"/>
    <n v="3"/>
    <x v="0"/>
    <x v="0"/>
    <n v="1"/>
    <n v="3"/>
    <s v="Left"/>
    <x v="2"/>
    <x v="2"/>
    <n v="1"/>
  </r>
  <r>
    <n v="44"/>
    <s v="Yes"/>
    <s v="Travel_Rarely"/>
    <x v="2"/>
    <n v="6"/>
    <n v="2"/>
    <s v="Human Resources"/>
    <n v="2070"/>
    <x v="0"/>
    <n v="3"/>
    <x v="0"/>
    <s v="Single"/>
    <n v="45580"/>
    <n v="1"/>
    <n v="13"/>
    <n v="1"/>
    <n v="6"/>
    <n v="2"/>
    <n v="6"/>
    <n v="0"/>
    <n v="2"/>
    <n v="1"/>
    <n v="3"/>
    <x v="0"/>
    <x v="0"/>
    <n v="1"/>
    <n v="3"/>
    <s v="Left"/>
    <x v="2"/>
    <x v="2"/>
    <n v="1"/>
  </r>
  <r>
    <n v="44"/>
    <s v="Yes"/>
    <s v="Travel_Rarely"/>
    <x v="2"/>
    <n v="6"/>
    <n v="2"/>
    <s v="Human Resources"/>
    <n v="3540"/>
    <x v="0"/>
    <n v="3"/>
    <x v="0"/>
    <s v="Single"/>
    <n v="45580"/>
    <n v="1"/>
    <n v="13"/>
    <n v="1"/>
    <n v="6"/>
    <n v="2"/>
    <n v="6"/>
    <n v="0"/>
    <n v="2"/>
    <n v="1"/>
    <n v="3"/>
    <x v="0"/>
    <x v="0"/>
    <n v="1"/>
    <n v="3"/>
    <s v="Left"/>
    <x v="2"/>
    <x v="2"/>
    <n v="1"/>
  </r>
  <r>
    <n v="45"/>
    <s v="No"/>
    <s v="Travel_Rarely"/>
    <x v="0"/>
    <n v="16"/>
    <n v="1"/>
    <s v="Medical"/>
    <n v="502"/>
    <x v="0"/>
    <n v="2"/>
    <x v="0"/>
    <s v="Single"/>
    <n v="54840"/>
    <n v="1"/>
    <n v="20"/>
    <n v="3"/>
    <n v="6"/>
    <n v="6"/>
    <n v="6"/>
    <n v="0"/>
    <n v="4"/>
    <n v="1"/>
    <n v="2"/>
    <x v="2"/>
    <x v="0"/>
    <n v="3"/>
    <n v="4"/>
    <s v="Active"/>
    <x v="3"/>
    <x v="2"/>
    <n v="0"/>
  </r>
  <r>
    <n v="45"/>
    <s v="No"/>
    <s v="Travel_Rarely"/>
    <x v="0"/>
    <n v="16"/>
    <n v="1"/>
    <s v="Medical"/>
    <n v="1972"/>
    <x v="0"/>
    <n v="2"/>
    <x v="0"/>
    <s v="Single"/>
    <n v="54840"/>
    <n v="1"/>
    <n v="20"/>
    <n v="3"/>
    <n v="6"/>
    <n v="6"/>
    <n v="6"/>
    <n v="0"/>
    <n v="4"/>
    <n v="1"/>
    <n v="2"/>
    <x v="2"/>
    <x v="0"/>
    <n v="3"/>
    <n v="4"/>
    <s v="Active"/>
    <x v="3"/>
    <x v="2"/>
    <n v="0"/>
  </r>
  <r>
    <n v="45"/>
    <s v="No"/>
    <s v="Travel_Rarely"/>
    <x v="0"/>
    <n v="16"/>
    <n v="1"/>
    <s v="Medical"/>
    <n v="3442"/>
    <x v="0"/>
    <n v="2"/>
    <x v="0"/>
    <s v="Single"/>
    <n v="54840"/>
    <n v="1"/>
    <n v="20"/>
    <n v="3"/>
    <n v="6"/>
    <n v="6"/>
    <n v="6"/>
    <n v="0"/>
    <n v="4"/>
    <n v="1"/>
    <n v="2"/>
    <x v="2"/>
    <x v="0"/>
    <n v="3"/>
    <n v="4"/>
    <s v="Active"/>
    <x v="3"/>
    <x v="2"/>
    <n v="0"/>
  </r>
  <r>
    <n v="25"/>
    <s v="Yes"/>
    <s v="Travel_Rarely"/>
    <x v="1"/>
    <n v="10"/>
    <n v="1"/>
    <s v="Marketing"/>
    <n v="1320"/>
    <x v="0"/>
    <n v="2"/>
    <x v="1"/>
    <s v="Single"/>
    <n v="82370"/>
    <n v="1"/>
    <n v="13"/>
    <n v="0"/>
    <n v="6"/>
    <n v="6"/>
    <n v="6"/>
    <n v="0"/>
    <n v="3"/>
    <n v="1"/>
    <n v="3"/>
    <x v="0"/>
    <x v="0"/>
    <n v="2"/>
    <n v="3"/>
    <s v="Left"/>
    <x v="1"/>
    <x v="2"/>
    <n v="1"/>
  </r>
  <r>
    <n v="25"/>
    <s v="Yes"/>
    <s v="Travel_Rarely"/>
    <x v="1"/>
    <n v="10"/>
    <n v="1"/>
    <s v="Marketing"/>
    <n v="2790"/>
    <x v="0"/>
    <n v="2"/>
    <x v="1"/>
    <s v="Single"/>
    <n v="82370"/>
    <n v="1"/>
    <n v="13"/>
    <n v="0"/>
    <n v="6"/>
    <n v="6"/>
    <n v="6"/>
    <n v="0"/>
    <n v="3"/>
    <n v="1"/>
    <n v="3"/>
    <x v="0"/>
    <x v="0"/>
    <n v="2"/>
    <n v="3"/>
    <s v="Left"/>
    <x v="1"/>
    <x v="2"/>
    <n v="1"/>
  </r>
  <r>
    <n v="25"/>
    <s v="Yes"/>
    <s v="Travel_Rarely"/>
    <x v="1"/>
    <n v="10"/>
    <n v="1"/>
    <s v="Marketing"/>
    <n v="4260"/>
    <x v="0"/>
    <n v="2"/>
    <x v="1"/>
    <s v="Single"/>
    <n v="82370"/>
    <n v="1"/>
    <n v="13"/>
    <n v="0"/>
    <n v="6"/>
    <n v="6"/>
    <n v="6"/>
    <n v="0"/>
    <n v="3"/>
    <n v="1"/>
    <n v="3"/>
    <x v="0"/>
    <x v="0"/>
    <n v="2"/>
    <n v="3"/>
    <s v="Left"/>
    <x v="1"/>
    <x v="2"/>
    <n v="1"/>
  </r>
  <r>
    <n v="31"/>
    <s v="No"/>
    <s v="Travel_Rarely"/>
    <x v="0"/>
    <n v="21"/>
    <n v="3"/>
    <s v="Life Sciences"/>
    <n v="638"/>
    <x v="0"/>
    <n v="2"/>
    <x v="4"/>
    <s v="Married"/>
    <n v="99800"/>
    <n v="1"/>
    <n v="12"/>
    <n v="0"/>
    <n v="6"/>
    <n v="1"/>
    <n v="6"/>
    <n v="0"/>
    <n v="1"/>
    <n v="1"/>
    <n v="3"/>
    <x v="3"/>
    <x v="2"/>
    <n v="3"/>
    <n v="3"/>
    <s v="Active"/>
    <x v="1"/>
    <x v="2"/>
    <n v="0"/>
  </r>
  <r>
    <n v="31"/>
    <s v="No"/>
    <s v="Travel_Rarely"/>
    <x v="0"/>
    <n v="21"/>
    <n v="3"/>
    <s v="Life Sciences"/>
    <n v="2108"/>
    <x v="0"/>
    <n v="2"/>
    <x v="4"/>
    <s v="Married"/>
    <n v="99800"/>
    <n v="1"/>
    <n v="12"/>
    <n v="0"/>
    <n v="6"/>
    <n v="1"/>
    <n v="6"/>
    <n v="0"/>
    <n v="1"/>
    <n v="1"/>
    <n v="3"/>
    <x v="3"/>
    <x v="2"/>
    <n v="3"/>
    <n v="3"/>
    <s v="Active"/>
    <x v="1"/>
    <x v="2"/>
    <n v="0"/>
  </r>
  <r>
    <n v="31"/>
    <s v="No"/>
    <s v="Travel_Rarely"/>
    <x v="0"/>
    <n v="21"/>
    <n v="3"/>
    <s v="Life Sciences"/>
    <n v="3578"/>
    <x v="0"/>
    <n v="2"/>
    <x v="4"/>
    <s v="Married"/>
    <n v="99800"/>
    <n v="1"/>
    <n v="12"/>
    <n v="0"/>
    <n v="6"/>
    <n v="1"/>
    <n v="6"/>
    <n v="0"/>
    <n v="1"/>
    <n v="1"/>
    <n v="3"/>
    <x v="3"/>
    <x v="2"/>
    <n v="3"/>
    <n v="3"/>
    <s v="Active"/>
    <x v="1"/>
    <x v="2"/>
    <n v="0"/>
  </r>
  <r>
    <n v="33"/>
    <s v="No"/>
    <s v="Travel_Rarely"/>
    <x v="0"/>
    <n v="7"/>
    <n v="3"/>
    <s v="Medical"/>
    <n v="932"/>
    <x v="0"/>
    <n v="5"/>
    <x v="0"/>
    <s v="Divorced"/>
    <n v="109990"/>
    <n v="1"/>
    <n v="18"/>
    <n v="3"/>
    <n v="6"/>
    <n v="3"/>
    <n v="6"/>
    <n v="0"/>
    <n v="4"/>
    <n v="1"/>
    <n v="4"/>
    <x v="1"/>
    <x v="0"/>
    <n v="2"/>
    <n v="3"/>
    <s v="Active"/>
    <x v="1"/>
    <x v="2"/>
    <n v="0"/>
  </r>
  <r>
    <n v="33"/>
    <s v="No"/>
    <s v="Travel_Rarely"/>
    <x v="0"/>
    <n v="7"/>
    <n v="3"/>
    <s v="Medical"/>
    <n v="2402"/>
    <x v="0"/>
    <n v="5"/>
    <x v="0"/>
    <s v="Divorced"/>
    <n v="109990"/>
    <n v="1"/>
    <n v="18"/>
    <n v="3"/>
    <n v="6"/>
    <n v="3"/>
    <n v="6"/>
    <n v="0"/>
    <n v="4"/>
    <n v="1"/>
    <n v="4"/>
    <x v="1"/>
    <x v="0"/>
    <n v="2"/>
    <n v="3"/>
    <s v="Active"/>
    <x v="1"/>
    <x v="2"/>
    <n v="0"/>
  </r>
  <r>
    <n v="33"/>
    <s v="No"/>
    <s v="Travel_Rarely"/>
    <x v="0"/>
    <n v="7"/>
    <n v="3"/>
    <s v="Medical"/>
    <n v="3872"/>
    <x v="0"/>
    <n v="5"/>
    <x v="0"/>
    <s v="Divorced"/>
    <n v="109990"/>
    <n v="1"/>
    <n v="18"/>
    <n v="3"/>
    <n v="6"/>
    <n v="3"/>
    <n v="6"/>
    <n v="0"/>
    <n v="4"/>
    <n v="1"/>
    <n v="4"/>
    <x v="1"/>
    <x v="0"/>
    <n v="2"/>
    <n v="3"/>
    <s v="Active"/>
    <x v="1"/>
    <x v="2"/>
    <n v="0"/>
  </r>
  <r>
    <n v="27"/>
    <s v="No"/>
    <s v="Travel_Rarely"/>
    <x v="0"/>
    <n v="8"/>
    <n v="2"/>
    <s v="Medical"/>
    <n v="1210"/>
    <x v="0"/>
    <n v="1"/>
    <x v="4"/>
    <s v="Married"/>
    <n v="164220"/>
    <n v="1"/>
    <n v="20"/>
    <n v="1"/>
    <n v="6"/>
    <n v="3"/>
    <n v="6"/>
    <n v="0"/>
    <n v="3"/>
    <n v="1"/>
    <n v="2"/>
    <x v="2"/>
    <x v="0"/>
    <n v="3"/>
    <n v="4"/>
    <s v="Active"/>
    <x v="1"/>
    <x v="2"/>
    <n v="0"/>
  </r>
  <r>
    <n v="27"/>
    <s v="No"/>
    <s v="Travel_Rarely"/>
    <x v="0"/>
    <n v="8"/>
    <n v="2"/>
    <s v="Medical"/>
    <n v="2680"/>
    <x v="0"/>
    <n v="1"/>
    <x v="4"/>
    <s v="Married"/>
    <n v="164220"/>
    <n v="1"/>
    <n v="20"/>
    <n v="1"/>
    <n v="6"/>
    <n v="3"/>
    <n v="6"/>
    <n v="0"/>
    <n v="3"/>
    <n v="1"/>
    <n v="2"/>
    <x v="2"/>
    <x v="0"/>
    <n v="3"/>
    <n v="4"/>
    <s v="Active"/>
    <x v="1"/>
    <x v="2"/>
    <n v="0"/>
  </r>
  <r>
    <n v="27"/>
    <s v="No"/>
    <s v="Travel_Rarely"/>
    <x v="0"/>
    <n v="8"/>
    <n v="2"/>
    <s v="Medical"/>
    <n v="4150"/>
    <x v="0"/>
    <n v="1"/>
    <x v="4"/>
    <s v="Married"/>
    <n v="164220"/>
    <n v="1"/>
    <n v="20"/>
    <n v="1"/>
    <n v="6"/>
    <n v="3"/>
    <n v="6"/>
    <n v="0"/>
    <n v="3"/>
    <n v="1"/>
    <n v="2"/>
    <x v="2"/>
    <x v="0"/>
    <n v="3"/>
    <n v="4"/>
    <s v="Active"/>
    <x v="1"/>
    <x v="2"/>
    <n v="0"/>
  </r>
  <r>
    <n v="32"/>
    <s v="No"/>
    <s v="Travel_Rarely"/>
    <x v="2"/>
    <n v="22"/>
    <n v="3"/>
    <s v="Human Resources"/>
    <n v="1229"/>
    <x v="1"/>
    <n v="2"/>
    <x v="1"/>
    <s v="Divorced"/>
    <n v="74460"/>
    <n v="0"/>
    <n v="19"/>
    <n v="0"/>
    <n v="7"/>
    <n v="3"/>
    <n v="6"/>
    <n v="0"/>
    <n v="5"/>
    <n v="1"/>
    <n v="1"/>
    <x v="2"/>
    <x v="2"/>
    <n v="3"/>
    <n v="3"/>
    <s v="Active"/>
    <x v="1"/>
    <x v="2"/>
    <n v="0"/>
  </r>
  <r>
    <n v="32"/>
    <s v="No"/>
    <s v="Travel_Rarely"/>
    <x v="2"/>
    <n v="22"/>
    <n v="3"/>
    <s v="Human Resources"/>
    <n v="2699"/>
    <x v="1"/>
    <n v="2"/>
    <x v="1"/>
    <s v="Divorced"/>
    <n v="74460"/>
    <n v="0"/>
    <n v="19"/>
    <n v="0"/>
    <n v="7"/>
    <n v="3"/>
    <n v="6"/>
    <n v="0"/>
    <n v="5"/>
    <n v="1"/>
    <n v="1"/>
    <x v="2"/>
    <x v="2"/>
    <n v="3"/>
    <n v="3"/>
    <s v="Active"/>
    <x v="1"/>
    <x v="2"/>
    <n v="0"/>
  </r>
  <r>
    <n v="32"/>
    <s v="No"/>
    <s v="Travel_Rarely"/>
    <x v="2"/>
    <n v="22"/>
    <n v="3"/>
    <s v="Human Resources"/>
    <n v="4169"/>
    <x v="1"/>
    <n v="2"/>
    <x v="1"/>
    <s v="Divorced"/>
    <n v="74460"/>
    <n v="0"/>
    <n v="19"/>
    <n v="0"/>
    <n v="7"/>
    <n v="3"/>
    <n v="6"/>
    <n v="0"/>
    <n v="5"/>
    <n v="1"/>
    <n v="1"/>
    <x v="2"/>
    <x v="2"/>
    <n v="3"/>
    <n v="3"/>
    <s v="Active"/>
    <x v="1"/>
    <x v="2"/>
    <n v="0"/>
  </r>
  <r>
    <n v="26"/>
    <s v="Yes"/>
    <s v="Travel_Frequently"/>
    <x v="1"/>
    <n v="14"/>
    <n v="3"/>
    <s v="Life Sciences"/>
    <n v="125"/>
    <x v="0"/>
    <n v="2"/>
    <x v="2"/>
    <s v="Single"/>
    <n v="75100"/>
    <n v="0"/>
    <n v="18"/>
    <n v="3"/>
    <n v="7"/>
    <n v="3"/>
    <n v="6"/>
    <n v="0"/>
    <n v="4"/>
    <n v="1"/>
    <n v="3"/>
    <x v="0"/>
    <x v="0"/>
    <n v="3"/>
    <n v="3"/>
    <s v="Left"/>
    <x v="1"/>
    <x v="2"/>
    <n v="1"/>
  </r>
  <r>
    <n v="26"/>
    <s v="Yes"/>
    <s v="Travel_Frequently"/>
    <x v="1"/>
    <n v="14"/>
    <n v="3"/>
    <s v="Life Sciences"/>
    <n v="1595"/>
    <x v="0"/>
    <n v="2"/>
    <x v="2"/>
    <s v="Single"/>
    <n v="75100"/>
    <n v="0"/>
    <n v="18"/>
    <n v="3"/>
    <n v="7"/>
    <n v="3"/>
    <n v="6"/>
    <n v="0"/>
    <n v="4"/>
    <n v="1"/>
    <n v="3"/>
    <x v="3"/>
    <x v="0"/>
    <n v="3"/>
    <n v="3"/>
    <s v="Left"/>
    <x v="1"/>
    <x v="2"/>
    <n v="1"/>
  </r>
  <r>
    <n v="26"/>
    <s v="Yes"/>
    <s v="Travel_Frequently"/>
    <x v="1"/>
    <n v="14"/>
    <n v="3"/>
    <s v="Life Sciences"/>
    <n v="3065"/>
    <x v="0"/>
    <n v="2"/>
    <x v="2"/>
    <s v="Single"/>
    <n v="75100"/>
    <n v="0"/>
    <n v="18"/>
    <n v="3"/>
    <n v="7"/>
    <n v="3"/>
    <n v="6"/>
    <n v="0"/>
    <n v="4"/>
    <n v="1"/>
    <n v="3"/>
    <x v="3"/>
    <x v="0"/>
    <n v="3"/>
    <n v="3"/>
    <s v="Left"/>
    <x v="1"/>
    <x v="2"/>
    <n v="1"/>
  </r>
  <r>
    <n v="34"/>
    <s v="No"/>
    <s v="Travel_Frequently"/>
    <x v="1"/>
    <n v="29"/>
    <n v="4"/>
    <s v="Marketing"/>
    <n v="537"/>
    <x v="0"/>
    <n v="1"/>
    <x v="3"/>
    <s v="Single"/>
    <n v="115100"/>
    <n v="0"/>
    <n v="14"/>
    <n v="1"/>
    <n v="7"/>
    <n v="5"/>
    <n v="6"/>
    <n v="0"/>
    <n v="4"/>
    <n v="1"/>
    <n v="1"/>
    <x v="1"/>
    <x v="2"/>
    <n v="3"/>
    <n v="3"/>
    <s v="Active"/>
    <x v="1"/>
    <x v="2"/>
    <n v="0"/>
  </r>
  <r>
    <n v="34"/>
    <s v="No"/>
    <s v="Travel_Frequently"/>
    <x v="1"/>
    <n v="29"/>
    <n v="4"/>
    <s v="Marketing"/>
    <n v="2007"/>
    <x v="0"/>
    <n v="1"/>
    <x v="3"/>
    <s v="Single"/>
    <n v="115100"/>
    <n v="0"/>
    <n v="14"/>
    <n v="1"/>
    <n v="7"/>
    <n v="5"/>
    <n v="6"/>
    <n v="0"/>
    <n v="4"/>
    <n v="1"/>
    <n v="1"/>
    <x v="1"/>
    <x v="2"/>
    <n v="3"/>
    <n v="3"/>
    <s v="Active"/>
    <x v="1"/>
    <x v="2"/>
    <n v="0"/>
  </r>
  <r>
    <n v="34"/>
    <s v="No"/>
    <s v="Travel_Frequently"/>
    <x v="1"/>
    <n v="29"/>
    <n v="4"/>
    <s v="Marketing"/>
    <n v="3477"/>
    <x v="0"/>
    <n v="1"/>
    <x v="3"/>
    <s v="Single"/>
    <n v="115100"/>
    <n v="0"/>
    <n v="14"/>
    <n v="1"/>
    <n v="7"/>
    <n v="5"/>
    <n v="6"/>
    <n v="0"/>
    <n v="4"/>
    <n v="1"/>
    <n v="1"/>
    <x v="1"/>
    <x v="2"/>
    <n v="3"/>
    <n v="3"/>
    <s v="Active"/>
    <x v="1"/>
    <x v="2"/>
    <n v="0"/>
  </r>
  <r>
    <n v="42"/>
    <s v="No"/>
    <s v="Travel_Frequently"/>
    <x v="0"/>
    <n v="18"/>
    <n v="4"/>
    <s v="Technical Degree"/>
    <n v="156"/>
    <x v="0"/>
    <n v="4"/>
    <x v="0"/>
    <s v="Married"/>
    <n v="132060"/>
    <n v="0"/>
    <n v="13"/>
    <n v="2"/>
    <n v="7"/>
    <n v="2"/>
    <n v="6"/>
    <n v="0"/>
    <n v="4"/>
    <n v="1"/>
    <n v="4"/>
    <x v="1"/>
    <x v="1"/>
    <n v="3"/>
    <n v="3"/>
    <s v="Active"/>
    <x v="2"/>
    <x v="2"/>
    <n v="0"/>
  </r>
  <r>
    <n v="42"/>
    <s v="No"/>
    <s v="Travel_Frequently"/>
    <x v="0"/>
    <n v="18"/>
    <n v="4"/>
    <s v="Technical Degree"/>
    <n v="1626"/>
    <x v="0"/>
    <n v="4"/>
    <x v="0"/>
    <s v="Married"/>
    <n v="132060"/>
    <n v="0"/>
    <n v="13"/>
    <n v="2"/>
    <n v="7"/>
    <n v="2"/>
    <n v="6"/>
    <n v="0"/>
    <n v="4"/>
    <n v="1"/>
    <n v="4"/>
    <x v="1"/>
    <x v="1"/>
    <n v="3"/>
    <n v="3"/>
    <s v="Active"/>
    <x v="2"/>
    <x v="2"/>
    <n v="0"/>
  </r>
  <r>
    <n v="42"/>
    <s v="No"/>
    <s v="Travel_Frequently"/>
    <x v="0"/>
    <n v="18"/>
    <n v="4"/>
    <s v="Technical Degree"/>
    <n v="3096"/>
    <x v="0"/>
    <n v="4"/>
    <x v="0"/>
    <s v="Married"/>
    <n v="132060"/>
    <n v="0"/>
    <n v="13"/>
    <n v="2"/>
    <n v="7"/>
    <n v="2"/>
    <n v="6"/>
    <n v="0"/>
    <n v="4"/>
    <n v="1"/>
    <n v="4"/>
    <x v="1"/>
    <x v="1"/>
    <n v="3"/>
    <n v="3"/>
    <s v="Active"/>
    <x v="2"/>
    <x v="2"/>
    <n v="0"/>
  </r>
  <r>
    <n v="30"/>
    <s v="No"/>
    <s v="Travel_Rarely"/>
    <x v="0"/>
    <n v="8"/>
    <n v="3"/>
    <s v="Medical"/>
    <n v="525"/>
    <x v="1"/>
    <n v="1"/>
    <x v="0"/>
    <s v="Married"/>
    <n v="183000"/>
    <n v="0"/>
    <n v="14"/>
    <n v="0"/>
    <n v="7"/>
    <n v="6"/>
    <n v="6"/>
    <n v="0"/>
    <n v="2"/>
    <n v="1"/>
    <n v="3"/>
    <x v="3"/>
    <x v="2"/>
    <n v="3"/>
    <n v="3"/>
    <s v="Active"/>
    <x v="1"/>
    <x v="2"/>
    <n v="0"/>
  </r>
  <r>
    <n v="30"/>
    <s v="No"/>
    <s v="Travel_Rarely"/>
    <x v="0"/>
    <n v="8"/>
    <n v="3"/>
    <s v="Medical"/>
    <n v="1995"/>
    <x v="1"/>
    <n v="1"/>
    <x v="0"/>
    <s v="Married"/>
    <n v="183000"/>
    <n v="0"/>
    <n v="14"/>
    <n v="0"/>
    <n v="7"/>
    <n v="6"/>
    <n v="6"/>
    <n v="0"/>
    <n v="2"/>
    <n v="1"/>
    <n v="3"/>
    <x v="3"/>
    <x v="2"/>
    <n v="3"/>
    <n v="3"/>
    <s v="Active"/>
    <x v="1"/>
    <x v="2"/>
    <n v="0"/>
  </r>
  <r>
    <n v="30"/>
    <s v="No"/>
    <s v="Travel_Rarely"/>
    <x v="0"/>
    <n v="8"/>
    <n v="3"/>
    <s v="Medical"/>
    <n v="3465"/>
    <x v="1"/>
    <n v="1"/>
    <x v="0"/>
    <s v="Married"/>
    <n v="183000"/>
    <n v="0"/>
    <n v="14"/>
    <n v="0"/>
    <n v="7"/>
    <n v="6"/>
    <n v="6"/>
    <n v="0"/>
    <n v="2"/>
    <n v="1"/>
    <n v="3"/>
    <x v="3"/>
    <x v="2"/>
    <n v="3"/>
    <n v="3"/>
    <s v="Active"/>
    <x v="1"/>
    <x v="2"/>
    <n v="0"/>
  </r>
  <r>
    <n v="41"/>
    <s v="Yes"/>
    <s v="Travel_Rarely"/>
    <x v="0"/>
    <n v="7"/>
    <n v="2"/>
    <s v="Life Sciences"/>
    <n v="1213"/>
    <x v="1"/>
    <n v="1"/>
    <x v="3"/>
    <s v="Single"/>
    <n v="20990"/>
    <n v="8"/>
    <n v="12"/>
    <n v="1"/>
    <n v="8"/>
    <n v="2"/>
    <n v="6"/>
    <n v="0"/>
    <n v="5"/>
    <n v="1"/>
    <n v="2"/>
    <x v="1"/>
    <x v="3"/>
    <n v="3"/>
    <n v="3"/>
    <s v="Left"/>
    <x v="2"/>
    <x v="2"/>
    <n v="1"/>
  </r>
  <r>
    <n v="41"/>
    <s v="Yes"/>
    <s v="Travel_Rarely"/>
    <x v="0"/>
    <n v="7"/>
    <n v="2"/>
    <s v="Life Sciences"/>
    <n v="2683"/>
    <x v="1"/>
    <n v="1"/>
    <x v="3"/>
    <s v="Single"/>
    <n v="20990"/>
    <n v="8"/>
    <n v="12"/>
    <n v="1"/>
    <n v="8"/>
    <n v="2"/>
    <n v="6"/>
    <n v="0"/>
    <n v="5"/>
    <n v="1"/>
    <n v="2"/>
    <x v="1"/>
    <x v="3"/>
    <n v="3"/>
    <n v="3"/>
    <s v="Left"/>
    <x v="2"/>
    <x v="2"/>
    <n v="1"/>
  </r>
  <r>
    <n v="41"/>
    <s v="Yes"/>
    <s v="Travel_Rarely"/>
    <x v="0"/>
    <n v="7"/>
    <n v="2"/>
    <s v="Life Sciences"/>
    <n v="4153"/>
    <x v="1"/>
    <n v="1"/>
    <x v="3"/>
    <s v="Single"/>
    <n v="20990"/>
    <n v="8"/>
    <n v="12"/>
    <n v="1"/>
    <n v="8"/>
    <n v="2"/>
    <n v="6"/>
    <n v="0"/>
    <n v="5"/>
    <n v="1"/>
    <n v="2"/>
    <x v="1"/>
    <x v="3"/>
    <n v="3"/>
    <n v="3"/>
    <s v="Left"/>
    <x v="2"/>
    <x v="2"/>
    <n v="1"/>
  </r>
  <r>
    <n v="31"/>
    <s v="No"/>
    <s v="Travel_Rarely"/>
    <x v="0"/>
    <n v="16"/>
    <n v="3"/>
    <s v="Life Sciences"/>
    <n v="387"/>
    <x v="1"/>
    <n v="3"/>
    <x v="0"/>
    <s v="Married"/>
    <n v="22790"/>
    <n v="3"/>
    <n v="12"/>
    <n v="1"/>
    <n v="8"/>
    <n v="3"/>
    <n v="6"/>
    <n v="0"/>
    <n v="2"/>
    <n v="1"/>
    <n v="4"/>
    <x v="1"/>
    <x v="0"/>
    <n v="3"/>
    <n v="3"/>
    <s v="Active"/>
    <x v="1"/>
    <x v="2"/>
    <n v="0"/>
  </r>
  <r>
    <n v="31"/>
    <s v="No"/>
    <s v="Travel_Rarely"/>
    <x v="0"/>
    <n v="16"/>
    <n v="3"/>
    <s v="Life Sciences"/>
    <n v="1857"/>
    <x v="1"/>
    <n v="3"/>
    <x v="0"/>
    <s v="Married"/>
    <n v="22790"/>
    <n v="3"/>
    <n v="12"/>
    <n v="1"/>
    <n v="8"/>
    <n v="3"/>
    <n v="6"/>
    <n v="0"/>
    <n v="2"/>
    <n v="1"/>
    <n v="4"/>
    <x v="1"/>
    <x v="0"/>
    <n v="3"/>
    <n v="3"/>
    <s v="Active"/>
    <x v="1"/>
    <x v="2"/>
    <n v="0"/>
  </r>
  <r>
    <n v="31"/>
    <s v="No"/>
    <s v="Travel_Rarely"/>
    <x v="0"/>
    <n v="16"/>
    <n v="3"/>
    <s v="Life Sciences"/>
    <n v="3327"/>
    <x v="1"/>
    <n v="3"/>
    <x v="0"/>
    <s v="Married"/>
    <n v="22790"/>
    <n v="3"/>
    <n v="12"/>
    <n v="1"/>
    <n v="8"/>
    <n v="3"/>
    <n v="6"/>
    <n v="0"/>
    <n v="2"/>
    <n v="1"/>
    <n v="4"/>
    <x v="1"/>
    <x v="0"/>
    <n v="3"/>
    <n v="3"/>
    <s v="Active"/>
    <x v="1"/>
    <x v="2"/>
    <n v="0"/>
  </r>
  <r>
    <n v="36"/>
    <s v="No"/>
    <s v="Travel_Rarely"/>
    <x v="0"/>
    <n v="22"/>
    <n v="4"/>
    <s v="Life Sciences"/>
    <n v="1196"/>
    <x v="0"/>
    <n v="1"/>
    <x v="7"/>
    <s v="Married"/>
    <n v="29500"/>
    <n v="4"/>
    <n v="14"/>
    <n v="0"/>
    <n v="8"/>
    <n v="1"/>
    <n v="6"/>
    <n v="0"/>
    <n v="0"/>
    <n v="1"/>
    <n v="2"/>
    <x v="0"/>
    <x v="2"/>
    <n v="2"/>
    <n v="3"/>
    <s v="Active"/>
    <x v="2"/>
    <x v="2"/>
    <n v="0"/>
  </r>
  <r>
    <n v="36"/>
    <s v="No"/>
    <s v="Travel_Rarely"/>
    <x v="0"/>
    <n v="22"/>
    <n v="4"/>
    <s v="Life Sciences"/>
    <n v="2666"/>
    <x v="0"/>
    <n v="1"/>
    <x v="7"/>
    <s v="Married"/>
    <n v="29500"/>
    <n v="4"/>
    <n v="14"/>
    <n v="0"/>
    <n v="8"/>
    <n v="1"/>
    <n v="6"/>
    <n v="0"/>
    <n v="0"/>
    <n v="1"/>
    <n v="2"/>
    <x v="1"/>
    <x v="2"/>
    <n v="2"/>
    <n v="3"/>
    <s v="Active"/>
    <x v="2"/>
    <x v="2"/>
    <n v="0"/>
  </r>
  <r>
    <n v="36"/>
    <s v="No"/>
    <s v="Travel_Rarely"/>
    <x v="0"/>
    <n v="22"/>
    <n v="4"/>
    <s v="Life Sciences"/>
    <n v="4136"/>
    <x v="0"/>
    <n v="1"/>
    <x v="7"/>
    <s v="Married"/>
    <n v="29500"/>
    <n v="4"/>
    <n v="14"/>
    <n v="0"/>
    <n v="8"/>
    <n v="1"/>
    <n v="6"/>
    <n v="0"/>
    <n v="0"/>
    <n v="1"/>
    <n v="2"/>
    <x v="1"/>
    <x v="2"/>
    <n v="2"/>
    <n v="3"/>
    <s v="Active"/>
    <x v="2"/>
    <x v="2"/>
    <n v="0"/>
  </r>
  <r>
    <n v="27"/>
    <s v="No"/>
    <s v="Travel_Frequently"/>
    <x v="0"/>
    <n v="26"/>
    <n v="4"/>
    <s v="Medical"/>
    <n v="717"/>
    <x v="1"/>
    <n v="1"/>
    <x v="1"/>
    <s v="Single"/>
    <n v="46470"/>
    <n v="3"/>
    <n v="17"/>
    <n v="0"/>
    <n v="8"/>
    <n v="3"/>
    <n v="6"/>
    <n v="0"/>
    <n v="0"/>
    <n v="1"/>
    <n v="4"/>
    <x v="1"/>
    <x v="0"/>
    <n v="4"/>
    <n v="3"/>
    <s v="Active"/>
    <x v="1"/>
    <x v="2"/>
    <n v="0"/>
  </r>
  <r>
    <n v="27"/>
    <s v="No"/>
    <s v="Travel_Frequently"/>
    <x v="0"/>
    <n v="26"/>
    <n v="4"/>
    <s v="Medical"/>
    <n v="2187"/>
    <x v="1"/>
    <n v="1"/>
    <x v="1"/>
    <s v="Single"/>
    <n v="46470"/>
    <n v="3"/>
    <n v="17"/>
    <n v="0"/>
    <n v="8"/>
    <n v="3"/>
    <n v="6"/>
    <n v="0"/>
    <n v="0"/>
    <n v="1"/>
    <n v="4"/>
    <x v="1"/>
    <x v="0"/>
    <n v="4"/>
    <n v="3"/>
    <s v="Active"/>
    <x v="1"/>
    <x v="2"/>
    <n v="0"/>
  </r>
  <r>
    <n v="27"/>
    <s v="No"/>
    <s v="Travel_Frequently"/>
    <x v="0"/>
    <n v="26"/>
    <n v="4"/>
    <s v="Medical"/>
    <n v="3657"/>
    <x v="1"/>
    <n v="1"/>
    <x v="1"/>
    <s v="Single"/>
    <n v="46470"/>
    <n v="3"/>
    <n v="17"/>
    <n v="0"/>
    <n v="8"/>
    <n v="3"/>
    <n v="6"/>
    <n v="0"/>
    <n v="0"/>
    <n v="1"/>
    <n v="4"/>
    <x v="1"/>
    <x v="0"/>
    <n v="4"/>
    <n v="3"/>
    <s v="Active"/>
    <x v="1"/>
    <x v="2"/>
    <n v="0"/>
  </r>
  <r>
    <n v="43"/>
    <s v="No"/>
    <s v="Travel_Rarely"/>
    <x v="0"/>
    <n v="1"/>
    <n v="1"/>
    <s v="Other"/>
    <n v="876"/>
    <x v="0"/>
    <n v="1"/>
    <x v="2"/>
    <s v="Divorced"/>
    <n v="46780"/>
    <n v="5"/>
    <n v="25"/>
    <n v="1"/>
    <n v="8"/>
    <n v="0"/>
    <n v="6"/>
    <n v="0"/>
    <n v="2"/>
    <n v="1"/>
    <n v="4"/>
    <x v="2"/>
    <x v="0"/>
    <n v="4"/>
    <n v="4"/>
    <s v="Active"/>
    <x v="2"/>
    <x v="2"/>
    <n v="0"/>
  </r>
  <r>
    <n v="43"/>
    <s v="No"/>
    <s v="Travel_Rarely"/>
    <x v="0"/>
    <n v="1"/>
    <n v="1"/>
    <s v="Other"/>
    <n v="2346"/>
    <x v="0"/>
    <n v="1"/>
    <x v="2"/>
    <s v="Divorced"/>
    <n v="46780"/>
    <n v="5"/>
    <n v="25"/>
    <n v="1"/>
    <n v="8"/>
    <n v="0"/>
    <n v="6"/>
    <n v="0"/>
    <n v="2"/>
    <n v="1"/>
    <n v="4"/>
    <x v="2"/>
    <x v="0"/>
    <n v="4"/>
    <n v="4"/>
    <s v="Active"/>
    <x v="2"/>
    <x v="2"/>
    <n v="0"/>
  </r>
  <r>
    <n v="43"/>
    <s v="No"/>
    <s v="Travel_Rarely"/>
    <x v="0"/>
    <n v="1"/>
    <n v="1"/>
    <s v="Other"/>
    <n v="3816"/>
    <x v="0"/>
    <n v="1"/>
    <x v="2"/>
    <s v="Divorced"/>
    <n v="46780"/>
    <n v="5"/>
    <n v="25"/>
    <n v="1"/>
    <n v="8"/>
    <n v="0"/>
    <n v="6"/>
    <n v="0"/>
    <n v="2"/>
    <n v="1"/>
    <n v="4"/>
    <x v="2"/>
    <x v="0"/>
    <n v="4"/>
    <n v="4"/>
    <s v="Active"/>
    <x v="2"/>
    <x v="2"/>
    <n v="0"/>
  </r>
  <r>
    <n v="36"/>
    <s v="No"/>
    <s v="Travel_Rarely"/>
    <x v="2"/>
    <n v="2"/>
    <n v="4"/>
    <s v="Technical Degree"/>
    <n v="423"/>
    <x v="0"/>
    <n v="1"/>
    <x v="0"/>
    <s v="Single"/>
    <n v="79180"/>
    <n v="2"/>
    <n v="12"/>
    <n v="2"/>
    <n v="8"/>
    <n v="3"/>
    <n v="6"/>
    <n v="0"/>
    <n v="1"/>
    <n v="1"/>
    <n v="2"/>
    <x v="1"/>
    <x v="0"/>
    <n v="2"/>
    <n v="3"/>
    <s v="Active"/>
    <x v="2"/>
    <x v="2"/>
    <n v="0"/>
  </r>
  <r>
    <n v="36"/>
    <s v="No"/>
    <s v="Travel_Rarely"/>
    <x v="2"/>
    <n v="2"/>
    <n v="4"/>
    <s v="Technical Degree"/>
    <n v="1893"/>
    <x v="0"/>
    <n v="1"/>
    <x v="0"/>
    <s v="Single"/>
    <n v="79180"/>
    <n v="2"/>
    <n v="12"/>
    <n v="2"/>
    <n v="8"/>
    <n v="3"/>
    <n v="6"/>
    <n v="0"/>
    <n v="1"/>
    <n v="1"/>
    <n v="2"/>
    <x v="1"/>
    <x v="0"/>
    <n v="2"/>
    <n v="3"/>
    <s v="Active"/>
    <x v="2"/>
    <x v="2"/>
    <n v="0"/>
  </r>
  <r>
    <n v="36"/>
    <s v="No"/>
    <s v="Travel_Rarely"/>
    <x v="2"/>
    <n v="2"/>
    <n v="4"/>
    <s v="Technical Degree"/>
    <n v="3363"/>
    <x v="0"/>
    <n v="1"/>
    <x v="0"/>
    <s v="Single"/>
    <n v="79180"/>
    <n v="2"/>
    <n v="12"/>
    <n v="2"/>
    <n v="8"/>
    <n v="3"/>
    <n v="6"/>
    <n v="0"/>
    <n v="1"/>
    <n v="1"/>
    <n v="2"/>
    <x v="1"/>
    <x v="0"/>
    <n v="2"/>
    <n v="3"/>
    <s v="Active"/>
    <x v="2"/>
    <x v="2"/>
    <n v="0"/>
  </r>
  <r>
    <n v="37"/>
    <s v="No"/>
    <s v="Travel_Rarely"/>
    <x v="1"/>
    <n v="1"/>
    <n v="4"/>
    <s v="Life Sciences"/>
    <n v="83"/>
    <x v="0"/>
    <n v="2"/>
    <x v="7"/>
    <s v="Divorced"/>
    <n v="133480"/>
    <n v="7"/>
    <n v="14"/>
    <n v="0"/>
    <n v="8"/>
    <n v="4"/>
    <n v="6"/>
    <n v="0"/>
    <n v="4"/>
    <n v="1"/>
    <n v="4"/>
    <x v="1"/>
    <x v="2"/>
    <n v="3"/>
    <n v="3"/>
    <s v="Active"/>
    <x v="2"/>
    <x v="2"/>
    <n v="0"/>
  </r>
  <r>
    <n v="37"/>
    <s v="No"/>
    <s v="Travel_Rarely"/>
    <x v="1"/>
    <n v="1"/>
    <n v="4"/>
    <s v="Life Sciences"/>
    <n v="1553"/>
    <x v="0"/>
    <n v="2"/>
    <x v="7"/>
    <s v="Divorced"/>
    <n v="133480"/>
    <n v="7"/>
    <n v="14"/>
    <n v="0"/>
    <n v="8"/>
    <n v="4"/>
    <n v="6"/>
    <n v="0"/>
    <n v="4"/>
    <n v="1"/>
    <n v="4"/>
    <x v="1"/>
    <x v="2"/>
    <n v="3"/>
    <n v="3"/>
    <s v="Active"/>
    <x v="2"/>
    <x v="2"/>
    <n v="0"/>
  </r>
  <r>
    <n v="37"/>
    <s v="No"/>
    <s v="Travel_Rarely"/>
    <x v="1"/>
    <n v="1"/>
    <n v="4"/>
    <s v="Life Sciences"/>
    <n v="3023"/>
    <x v="0"/>
    <n v="2"/>
    <x v="7"/>
    <s v="Divorced"/>
    <n v="133480"/>
    <n v="7"/>
    <n v="14"/>
    <n v="0"/>
    <n v="8"/>
    <n v="4"/>
    <n v="6"/>
    <n v="0"/>
    <n v="4"/>
    <n v="1"/>
    <n v="4"/>
    <x v="1"/>
    <x v="2"/>
    <n v="3"/>
    <n v="3"/>
    <s v="Active"/>
    <x v="2"/>
    <x v="2"/>
    <n v="0"/>
  </r>
  <r>
    <n v="32"/>
    <s v="No"/>
    <s v="Travel_Rarely"/>
    <x v="0"/>
    <n v="10"/>
    <n v="1"/>
    <s v="Medical"/>
    <n v="5"/>
    <x v="0"/>
    <n v="1"/>
    <x v="0"/>
    <s v="Single"/>
    <n v="23420"/>
    <n v="4"/>
    <n v="12"/>
    <n v="2"/>
    <n v="9"/>
    <n v="2"/>
    <n v="6"/>
    <n v="0"/>
    <n v="4"/>
    <n v="1"/>
    <n v="4"/>
    <x v="3"/>
    <x v="0"/>
    <n v="3"/>
    <n v="3"/>
    <s v="Active"/>
    <x v="1"/>
    <x v="2"/>
    <n v="0"/>
  </r>
  <r>
    <n v="32"/>
    <s v="No"/>
    <s v="Travel_Rarely"/>
    <x v="0"/>
    <n v="10"/>
    <n v="1"/>
    <s v="Medical"/>
    <n v="1475"/>
    <x v="0"/>
    <n v="1"/>
    <x v="0"/>
    <s v="Single"/>
    <n v="23420"/>
    <n v="4"/>
    <n v="12"/>
    <n v="2"/>
    <n v="9"/>
    <n v="2"/>
    <n v="6"/>
    <n v="0"/>
    <n v="4"/>
    <n v="1"/>
    <n v="4"/>
    <x v="3"/>
    <x v="0"/>
    <n v="3"/>
    <n v="3"/>
    <s v="Active"/>
    <x v="1"/>
    <x v="2"/>
    <n v="0"/>
  </r>
  <r>
    <n v="32"/>
    <s v="No"/>
    <s v="Travel_Rarely"/>
    <x v="0"/>
    <n v="10"/>
    <n v="1"/>
    <s v="Medical"/>
    <n v="2945"/>
    <x v="0"/>
    <n v="1"/>
    <x v="0"/>
    <s v="Single"/>
    <n v="23420"/>
    <n v="4"/>
    <n v="12"/>
    <n v="2"/>
    <n v="9"/>
    <n v="2"/>
    <n v="6"/>
    <n v="0"/>
    <n v="4"/>
    <n v="1"/>
    <n v="4"/>
    <x v="3"/>
    <x v="0"/>
    <n v="3"/>
    <n v="3"/>
    <s v="Active"/>
    <x v="1"/>
    <x v="2"/>
    <n v="0"/>
  </r>
  <r>
    <n v="30"/>
    <s v="Yes"/>
    <s v="Travel_Frequently"/>
    <x v="1"/>
    <n v="3"/>
    <n v="2"/>
    <s v="Medical"/>
    <n v="1429"/>
    <x v="0"/>
    <n v="2"/>
    <x v="7"/>
    <s v="Single"/>
    <n v="28620"/>
    <n v="5"/>
    <n v="14"/>
    <n v="0"/>
    <n v="9"/>
    <n v="2"/>
    <n v="6"/>
    <n v="0"/>
    <n v="1"/>
    <n v="1"/>
    <n v="3"/>
    <x v="3"/>
    <x v="2"/>
    <n v="2"/>
    <n v="3"/>
    <s v="Left"/>
    <x v="1"/>
    <x v="2"/>
    <n v="1"/>
  </r>
  <r>
    <n v="30"/>
    <s v="Yes"/>
    <s v="Travel_Frequently"/>
    <x v="1"/>
    <n v="3"/>
    <n v="2"/>
    <s v="Medical"/>
    <n v="2899"/>
    <x v="0"/>
    <n v="2"/>
    <x v="7"/>
    <s v="Single"/>
    <n v="28620"/>
    <n v="5"/>
    <n v="14"/>
    <n v="0"/>
    <n v="9"/>
    <n v="2"/>
    <n v="6"/>
    <n v="0"/>
    <n v="1"/>
    <n v="1"/>
    <n v="3"/>
    <x v="3"/>
    <x v="0"/>
    <n v="2"/>
    <n v="3"/>
    <s v="Left"/>
    <x v="1"/>
    <x v="2"/>
    <n v="1"/>
  </r>
  <r>
    <n v="30"/>
    <s v="Yes"/>
    <s v="Travel_Frequently"/>
    <x v="1"/>
    <n v="3"/>
    <n v="2"/>
    <s v="Medical"/>
    <n v="4369"/>
    <x v="0"/>
    <n v="2"/>
    <x v="7"/>
    <s v="Single"/>
    <n v="28620"/>
    <n v="5"/>
    <n v="14"/>
    <n v="0"/>
    <n v="9"/>
    <n v="2"/>
    <n v="6"/>
    <n v="0"/>
    <n v="1"/>
    <n v="1"/>
    <n v="3"/>
    <x v="3"/>
    <x v="2"/>
    <n v="2"/>
    <n v="3"/>
    <s v="Left"/>
    <x v="1"/>
    <x v="2"/>
    <n v="1"/>
  </r>
  <r>
    <n v="38"/>
    <s v="No"/>
    <s v="Travel_Frequently"/>
    <x v="0"/>
    <n v="28"/>
    <n v="3"/>
    <s v="Medical"/>
    <n v="999"/>
    <x v="0"/>
    <n v="1"/>
    <x v="7"/>
    <s v="Married"/>
    <n v="29790"/>
    <n v="4"/>
    <n v="12"/>
    <n v="1"/>
    <n v="9"/>
    <n v="3"/>
    <n v="6"/>
    <n v="0"/>
    <n v="5"/>
    <n v="1"/>
    <n v="3"/>
    <x v="2"/>
    <x v="2"/>
    <n v="3"/>
    <n v="3"/>
    <s v="Active"/>
    <x v="2"/>
    <x v="2"/>
    <n v="0"/>
  </r>
  <r>
    <n v="38"/>
    <s v="No"/>
    <s v="Travel_Frequently"/>
    <x v="0"/>
    <n v="28"/>
    <n v="3"/>
    <s v="Medical"/>
    <n v="2469"/>
    <x v="0"/>
    <n v="1"/>
    <x v="7"/>
    <s v="Married"/>
    <n v="29790"/>
    <n v="4"/>
    <n v="12"/>
    <n v="1"/>
    <n v="9"/>
    <n v="3"/>
    <n v="6"/>
    <n v="0"/>
    <n v="5"/>
    <n v="1"/>
    <n v="3"/>
    <x v="2"/>
    <x v="2"/>
    <n v="3"/>
    <n v="3"/>
    <s v="Active"/>
    <x v="2"/>
    <x v="2"/>
    <n v="0"/>
  </r>
  <r>
    <n v="38"/>
    <s v="No"/>
    <s v="Travel_Frequently"/>
    <x v="0"/>
    <n v="28"/>
    <n v="3"/>
    <s v="Medical"/>
    <n v="3939"/>
    <x v="0"/>
    <n v="1"/>
    <x v="7"/>
    <s v="Married"/>
    <n v="29790"/>
    <n v="4"/>
    <n v="12"/>
    <n v="1"/>
    <n v="9"/>
    <n v="3"/>
    <n v="6"/>
    <n v="0"/>
    <n v="5"/>
    <n v="1"/>
    <n v="3"/>
    <x v="2"/>
    <x v="2"/>
    <n v="3"/>
    <n v="3"/>
    <s v="Active"/>
    <x v="2"/>
    <x v="2"/>
    <n v="0"/>
  </r>
  <r>
    <n v="45"/>
    <s v="No"/>
    <s v="Travel_Rarely"/>
    <x v="0"/>
    <n v="2"/>
    <n v="1"/>
    <s v="Technical Degree"/>
    <n v="1354"/>
    <x v="1"/>
    <n v="2"/>
    <x v="7"/>
    <s v="Single"/>
    <n v="57680"/>
    <n v="5"/>
    <n v="23"/>
    <n v="1"/>
    <n v="9"/>
    <n v="4"/>
    <n v="6"/>
    <n v="0"/>
    <n v="3"/>
    <n v="1"/>
    <n v="3"/>
    <x v="1"/>
    <x v="2"/>
    <n v="3"/>
    <n v="4"/>
    <s v="Active"/>
    <x v="3"/>
    <x v="2"/>
    <n v="0"/>
  </r>
  <r>
    <n v="45"/>
    <s v="No"/>
    <s v="Travel_Rarely"/>
    <x v="0"/>
    <n v="2"/>
    <n v="1"/>
    <s v="Technical Degree"/>
    <n v="2824"/>
    <x v="1"/>
    <n v="2"/>
    <x v="7"/>
    <s v="Single"/>
    <n v="57680"/>
    <n v="5"/>
    <n v="23"/>
    <n v="1"/>
    <n v="9"/>
    <n v="4"/>
    <n v="6"/>
    <n v="0"/>
    <n v="3"/>
    <n v="1"/>
    <n v="3"/>
    <x v="1"/>
    <x v="2"/>
    <n v="3"/>
    <n v="4"/>
    <s v="Active"/>
    <x v="3"/>
    <x v="2"/>
    <n v="0"/>
  </r>
  <r>
    <n v="45"/>
    <s v="No"/>
    <s v="Travel_Rarely"/>
    <x v="0"/>
    <n v="2"/>
    <n v="1"/>
    <s v="Technical Degree"/>
    <n v="4294"/>
    <x v="1"/>
    <n v="2"/>
    <x v="7"/>
    <s v="Single"/>
    <n v="57680"/>
    <n v="5"/>
    <n v="23"/>
    <n v="1"/>
    <n v="9"/>
    <n v="4"/>
    <n v="6"/>
    <n v="0"/>
    <n v="3"/>
    <n v="1"/>
    <n v="3"/>
    <x v="1"/>
    <x v="2"/>
    <n v="3"/>
    <n v="4"/>
    <s v="Active"/>
    <x v="3"/>
    <x v="2"/>
    <n v="0"/>
  </r>
  <r>
    <n v="33"/>
    <s v="No"/>
    <s v="Travel_Rarely"/>
    <x v="0"/>
    <n v="16"/>
    <n v="3"/>
    <s v="Medical"/>
    <n v="198"/>
    <x v="1"/>
    <n v="1"/>
    <x v="4"/>
    <s v="Divorced"/>
    <n v="20900"/>
    <n v="4"/>
    <n v="16"/>
    <n v="0"/>
    <n v="10"/>
    <n v="2"/>
    <n v="6"/>
    <n v="0"/>
    <n v="5"/>
    <n v="1"/>
    <n v="1"/>
    <x v="0"/>
    <x v="0"/>
    <n v="3"/>
    <n v="3"/>
    <s v="Active"/>
    <x v="1"/>
    <x v="2"/>
    <n v="0"/>
  </r>
  <r>
    <n v="33"/>
    <s v="No"/>
    <s v="Travel_Rarely"/>
    <x v="0"/>
    <n v="16"/>
    <n v="3"/>
    <s v="Medical"/>
    <n v="1668"/>
    <x v="1"/>
    <n v="1"/>
    <x v="4"/>
    <s v="Divorced"/>
    <n v="20900"/>
    <n v="4"/>
    <n v="16"/>
    <n v="0"/>
    <n v="10"/>
    <n v="2"/>
    <n v="6"/>
    <n v="0"/>
    <n v="5"/>
    <n v="1"/>
    <n v="1"/>
    <x v="0"/>
    <x v="0"/>
    <n v="3"/>
    <n v="3"/>
    <s v="Active"/>
    <x v="1"/>
    <x v="2"/>
    <n v="0"/>
  </r>
  <r>
    <n v="33"/>
    <s v="No"/>
    <s v="Travel_Rarely"/>
    <x v="0"/>
    <n v="16"/>
    <n v="3"/>
    <s v="Medical"/>
    <n v="3138"/>
    <x v="1"/>
    <n v="1"/>
    <x v="4"/>
    <s v="Divorced"/>
    <n v="20900"/>
    <n v="4"/>
    <n v="16"/>
    <n v="0"/>
    <n v="10"/>
    <n v="2"/>
    <n v="6"/>
    <n v="0"/>
    <n v="5"/>
    <n v="1"/>
    <n v="1"/>
    <x v="0"/>
    <x v="0"/>
    <n v="3"/>
    <n v="3"/>
    <s v="Active"/>
    <x v="1"/>
    <x v="2"/>
    <n v="0"/>
  </r>
  <r>
    <n v="31"/>
    <s v="No"/>
    <s v="Travel_Rarely"/>
    <x v="0"/>
    <n v="1"/>
    <n v="4"/>
    <s v="Life Sciences"/>
    <n v="193"/>
    <x v="0"/>
    <n v="3"/>
    <x v="1"/>
    <s v="Single"/>
    <n v="61420"/>
    <n v="4"/>
    <n v="13"/>
    <n v="2"/>
    <n v="10"/>
    <n v="2"/>
    <n v="6"/>
    <n v="0"/>
    <n v="5"/>
    <n v="1"/>
    <n v="2"/>
    <x v="1"/>
    <x v="1"/>
    <n v="2"/>
    <n v="3"/>
    <s v="Active"/>
    <x v="1"/>
    <x v="2"/>
    <n v="0"/>
  </r>
  <r>
    <n v="31"/>
    <s v="No"/>
    <s v="Travel_Rarely"/>
    <x v="0"/>
    <n v="1"/>
    <n v="4"/>
    <s v="Life Sciences"/>
    <n v="1663"/>
    <x v="0"/>
    <n v="3"/>
    <x v="1"/>
    <s v="Single"/>
    <n v="61420"/>
    <n v="4"/>
    <n v="13"/>
    <n v="2"/>
    <n v="10"/>
    <n v="2"/>
    <n v="6"/>
    <n v="0"/>
    <n v="5"/>
    <n v="1"/>
    <n v="2"/>
    <x v="1"/>
    <x v="1"/>
    <n v="2"/>
    <n v="3"/>
    <s v="Active"/>
    <x v="1"/>
    <x v="2"/>
    <n v="0"/>
  </r>
  <r>
    <n v="31"/>
    <s v="No"/>
    <s v="Travel_Rarely"/>
    <x v="0"/>
    <n v="1"/>
    <n v="4"/>
    <s v="Life Sciences"/>
    <n v="3133"/>
    <x v="0"/>
    <n v="3"/>
    <x v="1"/>
    <s v="Single"/>
    <n v="61420"/>
    <n v="4"/>
    <n v="13"/>
    <n v="2"/>
    <n v="10"/>
    <n v="2"/>
    <n v="6"/>
    <n v="0"/>
    <n v="5"/>
    <n v="1"/>
    <n v="2"/>
    <x v="1"/>
    <x v="1"/>
    <n v="2"/>
    <n v="3"/>
    <s v="Active"/>
    <x v="1"/>
    <x v="2"/>
    <n v="0"/>
  </r>
  <r>
    <n v="50"/>
    <s v="Yes"/>
    <s v="Travel_Frequently"/>
    <x v="1"/>
    <n v="4"/>
    <n v="2"/>
    <s v="Life Sciences"/>
    <n v="1195"/>
    <x v="1"/>
    <n v="2"/>
    <x v="4"/>
    <s v="Divorced"/>
    <n v="167990"/>
    <n v="7"/>
    <n v="14"/>
    <n v="1"/>
    <n v="12"/>
    <n v="2"/>
    <n v="6"/>
    <n v="0"/>
    <n v="1"/>
    <n v="1"/>
    <n v="2"/>
    <x v="0"/>
    <x v="0"/>
    <n v="2"/>
    <n v="3"/>
    <s v="Left"/>
    <x v="3"/>
    <x v="2"/>
    <n v="1"/>
  </r>
  <r>
    <n v="50"/>
    <s v="Yes"/>
    <s v="Travel_Frequently"/>
    <x v="1"/>
    <n v="4"/>
    <n v="2"/>
    <s v="Life Sciences"/>
    <n v="2665"/>
    <x v="1"/>
    <n v="2"/>
    <x v="4"/>
    <s v="Divorced"/>
    <n v="167990"/>
    <n v="7"/>
    <n v="14"/>
    <n v="1"/>
    <n v="12"/>
    <n v="2"/>
    <n v="6"/>
    <n v="0"/>
    <n v="1"/>
    <n v="1"/>
    <n v="2"/>
    <x v="0"/>
    <x v="0"/>
    <n v="2"/>
    <n v="3"/>
    <s v="Left"/>
    <x v="3"/>
    <x v="2"/>
    <n v="1"/>
  </r>
  <r>
    <n v="50"/>
    <s v="Yes"/>
    <s v="Travel_Frequently"/>
    <x v="1"/>
    <n v="4"/>
    <n v="2"/>
    <s v="Life Sciences"/>
    <n v="4135"/>
    <x v="1"/>
    <n v="2"/>
    <x v="4"/>
    <s v="Divorced"/>
    <n v="167990"/>
    <n v="7"/>
    <n v="14"/>
    <n v="1"/>
    <n v="12"/>
    <n v="2"/>
    <n v="6"/>
    <n v="0"/>
    <n v="1"/>
    <n v="1"/>
    <n v="2"/>
    <x v="0"/>
    <x v="0"/>
    <n v="2"/>
    <n v="3"/>
    <s v="Left"/>
    <x v="3"/>
    <x v="2"/>
    <n v="1"/>
  </r>
  <r>
    <n v="39"/>
    <s v="No"/>
    <s v="Non-Travel"/>
    <x v="0"/>
    <n v="29"/>
    <n v="2"/>
    <s v="Life Sciences"/>
    <n v="735"/>
    <x v="0"/>
    <n v="2"/>
    <x v="0"/>
    <s v="Married"/>
    <n v="38750"/>
    <n v="3"/>
    <n v="15"/>
    <n v="0"/>
    <n v="13"/>
    <n v="3"/>
    <n v="6"/>
    <n v="0"/>
    <n v="5"/>
    <n v="1"/>
    <n v="3"/>
    <x v="0"/>
    <x v="0"/>
    <n v="3"/>
    <n v="3"/>
    <s v="Active"/>
    <x v="2"/>
    <x v="2"/>
    <n v="0"/>
  </r>
  <r>
    <n v="39"/>
    <s v="No"/>
    <s v="Non-Travel"/>
    <x v="0"/>
    <n v="29"/>
    <n v="2"/>
    <s v="Life Sciences"/>
    <n v="2205"/>
    <x v="0"/>
    <n v="2"/>
    <x v="0"/>
    <s v="Married"/>
    <n v="38750"/>
    <n v="3"/>
    <n v="15"/>
    <n v="0"/>
    <n v="13"/>
    <n v="3"/>
    <n v="6"/>
    <n v="0"/>
    <n v="5"/>
    <n v="1"/>
    <n v="3"/>
    <x v="0"/>
    <x v="0"/>
    <n v="3"/>
    <n v="3"/>
    <s v="Active"/>
    <x v="2"/>
    <x v="2"/>
    <n v="0"/>
  </r>
  <r>
    <n v="39"/>
    <s v="No"/>
    <s v="Non-Travel"/>
    <x v="0"/>
    <n v="29"/>
    <n v="2"/>
    <s v="Life Sciences"/>
    <n v="3675"/>
    <x v="0"/>
    <n v="2"/>
    <x v="0"/>
    <s v="Married"/>
    <n v="38750"/>
    <n v="3"/>
    <n v="15"/>
    <n v="0"/>
    <n v="13"/>
    <n v="3"/>
    <n v="6"/>
    <n v="0"/>
    <n v="5"/>
    <n v="1"/>
    <n v="3"/>
    <x v="0"/>
    <x v="0"/>
    <n v="3"/>
    <n v="3"/>
    <s v="Active"/>
    <x v="2"/>
    <x v="2"/>
    <n v="0"/>
  </r>
  <r>
    <n v="59"/>
    <s v="No"/>
    <s v="Travel_Rarely"/>
    <x v="0"/>
    <n v="3"/>
    <n v="4"/>
    <s v="Technical Degree"/>
    <n v="640"/>
    <x v="0"/>
    <n v="1"/>
    <x v="3"/>
    <s v="Single"/>
    <n v="40510"/>
    <n v="5"/>
    <n v="16"/>
    <n v="3"/>
    <n v="13"/>
    <n v="3"/>
    <n v="6"/>
    <n v="0"/>
    <n v="5"/>
    <n v="1"/>
    <n v="3"/>
    <x v="1"/>
    <x v="0"/>
    <n v="3"/>
    <n v="3"/>
    <s v="Active"/>
    <x v="4"/>
    <x v="2"/>
    <n v="0"/>
  </r>
  <r>
    <n v="59"/>
    <s v="No"/>
    <s v="Travel_Rarely"/>
    <x v="0"/>
    <n v="3"/>
    <n v="4"/>
    <s v="Technical Degree"/>
    <n v="2110"/>
    <x v="0"/>
    <n v="1"/>
    <x v="3"/>
    <s v="Single"/>
    <n v="40510"/>
    <n v="5"/>
    <n v="16"/>
    <n v="3"/>
    <n v="13"/>
    <n v="3"/>
    <n v="6"/>
    <n v="0"/>
    <n v="5"/>
    <n v="1"/>
    <n v="3"/>
    <x v="1"/>
    <x v="0"/>
    <n v="3"/>
    <n v="3"/>
    <s v="Active"/>
    <x v="4"/>
    <x v="2"/>
    <n v="0"/>
  </r>
  <r>
    <n v="59"/>
    <s v="No"/>
    <s v="Travel_Rarely"/>
    <x v="0"/>
    <n v="3"/>
    <n v="4"/>
    <s v="Technical Degree"/>
    <n v="3580"/>
    <x v="0"/>
    <n v="1"/>
    <x v="3"/>
    <s v="Single"/>
    <n v="40510"/>
    <n v="5"/>
    <n v="16"/>
    <n v="3"/>
    <n v="13"/>
    <n v="3"/>
    <n v="6"/>
    <n v="0"/>
    <n v="5"/>
    <n v="1"/>
    <n v="3"/>
    <x v="1"/>
    <x v="0"/>
    <n v="3"/>
    <n v="3"/>
    <s v="Active"/>
    <x v="4"/>
    <x v="2"/>
    <n v="0"/>
  </r>
  <r>
    <n v="59"/>
    <s v="No"/>
    <s v="Travel_Rarely"/>
    <x v="0"/>
    <n v="5"/>
    <n v="3"/>
    <s v="Life Sciences"/>
    <n v="501"/>
    <x v="0"/>
    <n v="2"/>
    <x v="3"/>
    <s v="Married"/>
    <n v="56740"/>
    <n v="3"/>
    <n v="12"/>
    <n v="0"/>
    <n v="14"/>
    <n v="6"/>
    <n v="6"/>
    <n v="0"/>
    <n v="4"/>
    <n v="1"/>
    <n v="2"/>
    <x v="1"/>
    <x v="3"/>
    <n v="3"/>
    <n v="3"/>
    <s v="Active"/>
    <x v="4"/>
    <x v="2"/>
    <n v="0"/>
  </r>
  <r>
    <n v="59"/>
    <s v="No"/>
    <s v="Travel_Rarely"/>
    <x v="0"/>
    <n v="5"/>
    <n v="3"/>
    <s v="Life Sciences"/>
    <n v="1971"/>
    <x v="0"/>
    <n v="2"/>
    <x v="3"/>
    <s v="Married"/>
    <n v="56740"/>
    <n v="3"/>
    <n v="12"/>
    <n v="0"/>
    <n v="14"/>
    <n v="6"/>
    <n v="6"/>
    <n v="0"/>
    <n v="4"/>
    <n v="1"/>
    <n v="2"/>
    <x v="1"/>
    <x v="3"/>
    <n v="3"/>
    <n v="3"/>
    <s v="Active"/>
    <x v="4"/>
    <x v="2"/>
    <n v="0"/>
  </r>
  <r>
    <n v="59"/>
    <s v="No"/>
    <s v="Travel_Rarely"/>
    <x v="0"/>
    <n v="5"/>
    <n v="3"/>
    <s v="Life Sciences"/>
    <n v="3441"/>
    <x v="0"/>
    <n v="2"/>
    <x v="3"/>
    <s v="Married"/>
    <n v="56740"/>
    <n v="3"/>
    <n v="12"/>
    <n v="0"/>
    <n v="14"/>
    <n v="6"/>
    <n v="6"/>
    <n v="0"/>
    <n v="4"/>
    <n v="1"/>
    <n v="2"/>
    <x v="1"/>
    <x v="3"/>
    <n v="3"/>
    <n v="3"/>
    <s v="Active"/>
    <x v="4"/>
    <x v="2"/>
    <n v="0"/>
  </r>
  <r>
    <n v="54"/>
    <s v="No"/>
    <s v="Travel_Rarely"/>
    <x v="1"/>
    <n v="8"/>
    <n v="2"/>
    <s v="Marketing"/>
    <n v="1432"/>
    <x v="1"/>
    <n v="2"/>
    <x v="4"/>
    <s v="Married"/>
    <n v="61340"/>
    <n v="2"/>
    <n v="19"/>
    <n v="0"/>
    <n v="16"/>
    <n v="2"/>
    <n v="6"/>
    <n v="0"/>
    <n v="5"/>
    <n v="1"/>
    <n v="4"/>
    <x v="3"/>
    <x v="0"/>
    <n v="2"/>
    <n v="3"/>
    <s v="Active"/>
    <x v="3"/>
    <x v="2"/>
    <n v="0"/>
  </r>
  <r>
    <n v="54"/>
    <s v="No"/>
    <s v="Travel_Rarely"/>
    <x v="1"/>
    <n v="8"/>
    <n v="2"/>
    <s v="Marketing"/>
    <n v="2902"/>
    <x v="1"/>
    <n v="2"/>
    <x v="4"/>
    <s v="Married"/>
    <n v="61340"/>
    <n v="2"/>
    <n v="19"/>
    <n v="0"/>
    <n v="16"/>
    <n v="2"/>
    <n v="6"/>
    <n v="0"/>
    <n v="5"/>
    <n v="1"/>
    <n v="4"/>
    <x v="3"/>
    <x v="0"/>
    <n v="2"/>
    <n v="3"/>
    <s v="Active"/>
    <x v="3"/>
    <x v="2"/>
    <n v="0"/>
  </r>
  <r>
    <n v="54"/>
    <s v="No"/>
    <s v="Travel_Rarely"/>
    <x v="1"/>
    <n v="8"/>
    <n v="2"/>
    <s v="Marketing"/>
    <n v="4372"/>
    <x v="1"/>
    <n v="2"/>
    <x v="4"/>
    <s v="Married"/>
    <n v="61340"/>
    <n v="2"/>
    <n v="19"/>
    <n v="0"/>
    <n v="16"/>
    <n v="2"/>
    <n v="6"/>
    <n v="0"/>
    <n v="5"/>
    <n v="1"/>
    <n v="4"/>
    <x v="3"/>
    <x v="0"/>
    <n v="2"/>
    <n v="3"/>
    <s v="Active"/>
    <x v="3"/>
    <x v="2"/>
    <n v="0"/>
  </r>
  <r>
    <n v="58"/>
    <s v="No"/>
    <s v="Travel_Rarely"/>
    <x v="0"/>
    <n v="2"/>
    <n v="4"/>
    <s v="Life Sciences"/>
    <n v="417"/>
    <x v="0"/>
    <n v="1"/>
    <x v="3"/>
    <s v="Divorced"/>
    <n v="26220"/>
    <n v="2"/>
    <n v="23"/>
    <n v="0"/>
    <n v="24"/>
    <n v="3"/>
    <n v="6"/>
    <n v="0"/>
    <n v="4"/>
    <n v="1"/>
    <n v="3"/>
    <x v="2"/>
    <x v="0"/>
    <n v="3"/>
    <n v="4"/>
    <s v="Active"/>
    <x v="4"/>
    <x v="2"/>
    <n v="0"/>
  </r>
  <r>
    <n v="58"/>
    <s v="No"/>
    <s v="Travel_Rarely"/>
    <x v="0"/>
    <n v="2"/>
    <n v="4"/>
    <s v="Life Sciences"/>
    <n v="1887"/>
    <x v="0"/>
    <n v="1"/>
    <x v="3"/>
    <s v="Divorced"/>
    <n v="26220"/>
    <n v="2"/>
    <n v="23"/>
    <n v="0"/>
    <n v="24"/>
    <n v="3"/>
    <n v="6"/>
    <n v="0"/>
    <n v="4"/>
    <n v="1"/>
    <n v="3"/>
    <x v="2"/>
    <x v="0"/>
    <n v="3"/>
    <n v="4"/>
    <s v="Active"/>
    <x v="4"/>
    <x v="2"/>
    <n v="0"/>
  </r>
  <r>
    <n v="58"/>
    <s v="No"/>
    <s v="Travel_Rarely"/>
    <x v="0"/>
    <n v="2"/>
    <n v="4"/>
    <s v="Life Sciences"/>
    <n v="3357"/>
    <x v="0"/>
    <n v="1"/>
    <x v="3"/>
    <s v="Divorced"/>
    <n v="26220"/>
    <n v="2"/>
    <n v="23"/>
    <n v="0"/>
    <n v="24"/>
    <n v="3"/>
    <n v="6"/>
    <n v="0"/>
    <n v="4"/>
    <n v="1"/>
    <n v="3"/>
    <x v="2"/>
    <x v="0"/>
    <n v="3"/>
    <n v="4"/>
    <s v="Active"/>
    <x v="4"/>
    <x v="2"/>
    <n v="0"/>
  </r>
  <r>
    <n v="56"/>
    <s v="No"/>
    <s v="Travel_Rarely"/>
    <x v="2"/>
    <n v="2"/>
    <n v="1"/>
    <s v="Medical"/>
    <n v="1298"/>
    <x v="0"/>
    <n v="2"/>
    <x v="0"/>
    <s v="Single"/>
    <n v="26440"/>
    <n v="4"/>
    <n v="11"/>
    <n v="1"/>
    <n v="37"/>
    <n v="2"/>
    <n v="6"/>
    <n v="0"/>
    <n v="2"/>
    <n v="1"/>
    <n v="4"/>
    <x v="1"/>
    <x v="2"/>
    <n v="3"/>
    <n v="3"/>
    <s v="Active"/>
    <x v="4"/>
    <x v="2"/>
    <n v="0"/>
  </r>
  <r>
    <n v="56"/>
    <s v="No"/>
    <s v="Travel_Rarely"/>
    <x v="2"/>
    <n v="2"/>
    <n v="1"/>
    <s v="Medical"/>
    <n v="2768"/>
    <x v="0"/>
    <n v="2"/>
    <x v="0"/>
    <s v="Single"/>
    <n v="26440"/>
    <n v="4"/>
    <n v="11"/>
    <n v="1"/>
    <n v="37"/>
    <n v="2"/>
    <n v="6"/>
    <n v="0"/>
    <n v="2"/>
    <n v="1"/>
    <n v="4"/>
    <x v="1"/>
    <x v="2"/>
    <n v="3"/>
    <n v="3"/>
    <s v="Active"/>
    <x v="4"/>
    <x v="2"/>
    <n v="0"/>
  </r>
  <r>
    <n v="56"/>
    <s v="No"/>
    <s v="Travel_Rarely"/>
    <x v="2"/>
    <n v="2"/>
    <n v="1"/>
    <s v="Medical"/>
    <n v="4238"/>
    <x v="0"/>
    <n v="2"/>
    <x v="0"/>
    <s v="Single"/>
    <n v="26440"/>
    <n v="4"/>
    <n v="11"/>
    <n v="1"/>
    <n v="37"/>
    <n v="2"/>
    <n v="6"/>
    <n v="0"/>
    <n v="2"/>
    <n v="1"/>
    <n v="4"/>
    <x v="1"/>
    <x v="2"/>
    <n v="3"/>
    <n v="3"/>
    <s v="Active"/>
    <x v="4"/>
    <x v="2"/>
    <n v="0"/>
  </r>
  <r>
    <n v="28"/>
    <s v="No"/>
    <s v="Travel_Frequently"/>
    <x v="1"/>
    <n v="8"/>
    <n v="3"/>
    <s v="Life Sciences"/>
    <n v="1107"/>
    <x v="0"/>
    <n v="4"/>
    <x v="3"/>
    <s v="Married"/>
    <n v="11180"/>
    <n v="1"/>
    <n v="11"/>
    <n v="0"/>
    <n v="7"/>
    <n v="3"/>
    <n v="7"/>
    <n v="0"/>
    <n v="7"/>
    <n v="1"/>
    <n v="3"/>
    <x v="1"/>
    <x v="0"/>
    <n v="3"/>
    <n v="3"/>
    <s v="Active"/>
    <x v="1"/>
    <x v="2"/>
    <n v="0"/>
  </r>
  <r>
    <n v="28"/>
    <s v="No"/>
    <s v="Travel_Frequently"/>
    <x v="1"/>
    <n v="8"/>
    <n v="3"/>
    <s v="Life Sciences"/>
    <n v="2577"/>
    <x v="0"/>
    <n v="4"/>
    <x v="3"/>
    <s v="Married"/>
    <n v="11180"/>
    <n v="1"/>
    <n v="11"/>
    <n v="0"/>
    <n v="7"/>
    <n v="3"/>
    <n v="7"/>
    <n v="0"/>
    <n v="7"/>
    <n v="1"/>
    <n v="3"/>
    <x v="1"/>
    <x v="0"/>
    <n v="3"/>
    <n v="3"/>
    <s v="Active"/>
    <x v="1"/>
    <x v="2"/>
    <n v="0"/>
  </r>
  <r>
    <n v="28"/>
    <s v="No"/>
    <s v="Travel_Frequently"/>
    <x v="1"/>
    <n v="8"/>
    <n v="3"/>
    <s v="Life Sciences"/>
    <n v="4047"/>
    <x v="0"/>
    <n v="4"/>
    <x v="3"/>
    <s v="Married"/>
    <n v="11180"/>
    <n v="1"/>
    <n v="11"/>
    <n v="0"/>
    <n v="7"/>
    <n v="3"/>
    <n v="7"/>
    <n v="0"/>
    <n v="7"/>
    <n v="1"/>
    <n v="3"/>
    <x v="1"/>
    <x v="0"/>
    <n v="3"/>
    <n v="3"/>
    <s v="Active"/>
    <x v="1"/>
    <x v="2"/>
    <n v="0"/>
  </r>
  <r>
    <n v="26"/>
    <s v="No"/>
    <s v="Travel_Frequently"/>
    <x v="1"/>
    <n v="11"/>
    <n v="3"/>
    <s v="Marketing"/>
    <n v="428"/>
    <x v="0"/>
    <n v="2"/>
    <x v="7"/>
    <s v="Single"/>
    <n v="22670"/>
    <n v="1"/>
    <n v="19"/>
    <n v="3"/>
    <n v="7"/>
    <n v="2"/>
    <n v="7"/>
    <n v="0"/>
    <n v="7"/>
    <n v="1"/>
    <n v="3"/>
    <x v="3"/>
    <x v="0"/>
    <n v="2"/>
    <n v="3"/>
    <s v="Active"/>
    <x v="1"/>
    <x v="2"/>
    <n v="0"/>
  </r>
  <r>
    <n v="26"/>
    <s v="No"/>
    <s v="Travel_Frequently"/>
    <x v="1"/>
    <n v="11"/>
    <n v="3"/>
    <s v="Marketing"/>
    <n v="1898"/>
    <x v="0"/>
    <n v="2"/>
    <x v="7"/>
    <s v="Single"/>
    <n v="22670"/>
    <n v="1"/>
    <n v="19"/>
    <n v="3"/>
    <n v="7"/>
    <n v="2"/>
    <n v="7"/>
    <n v="0"/>
    <n v="7"/>
    <n v="1"/>
    <n v="3"/>
    <x v="3"/>
    <x v="0"/>
    <n v="2"/>
    <n v="3"/>
    <s v="Active"/>
    <x v="1"/>
    <x v="2"/>
    <n v="0"/>
  </r>
  <r>
    <n v="26"/>
    <s v="No"/>
    <s v="Travel_Frequently"/>
    <x v="1"/>
    <n v="11"/>
    <n v="3"/>
    <s v="Marketing"/>
    <n v="3368"/>
    <x v="0"/>
    <n v="2"/>
    <x v="7"/>
    <s v="Single"/>
    <n v="22670"/>
    <n v="1"/>
    <n v="19"/>
    <n v="3"/>
    <n v="7"/>
    <n v="2"/>
    <n v="7"/>
    <n v="0"/>
    <n v="7"/>
    <n v="1"/>
    <n v="3"/>
    <x v="3"/>
    <x v="0"/>
    <n v="2"/>
    <n v="3"/>
    <s v="Active"/>
    <x v="1"/>
    <x v="2"/>
    <n v="0"/>
  </r>
  <r>
    <n v="29"/>
    <s v="Yes"/>
    <s v="Travel_Rarely"/>
    <x v="0"/>
    <n v="29"/>
    <n v="3"/>
    <s v="Medical"/>
    <n v="79"/>
    <x v="1"/>
    <n v="1"/>
    <x v="3"/>
    <s v="Married"/>
    <n v="23070"/>
    <n v="1"/>
    <n v="13"/>
    <n v="1"/>
    <n v="7"/>
    <n v="0"/>
    <n v="7"/>
    <n v="0"/>
    <n v="7"/>
    <n v="1"/>
    <n v="2"/>
    <x v="3"/>
    <x v="2"/>
    <n v="3"/>
    <n v="3"/>
    <s v="Left"/>
    <x v="1"/>
    <x v="2"/>
    <n v="1"/>
  </r>
  <r>
    <n v="29"/>
    <s v="Yes"/>
    <s v="Travel_Rarely"/>
    <x v="0"/>
    <n v="29"/>
    <n v="3"/>
    <s v="Medical"/>
    <n v="1549"/>
    <x v="1"/>
    <n v="1"/>
    <x v="3"/>
    <s v="Married"/>
    <n v="23070"/>
    <n v="1"/>
    <n v="13"/>
    <n v="1"/>
    <n v="7"/>
    <n v="0"/>
    <n v="7"/>
    <n v="0"/>
    <n v="7"/>
    <n v="1"/>
    <n v="2"/>
    <x v="3"/>
    <x v="2"/>
    <n v="3"/>
    <n v="3"/>
    <s v="Left"/>
    <x v="1"/>
    <x v="2"/>
    <n v="1"/>
  </r>
  <r>
    <n v="29"/>
    <s v="Yes"/>
    <s v="Travel_Rarely"/>
    <x v="0"/>
    <n v="29"/>
    <n v="3"/>
    <s v="Medical"/>
    <n v="3019"/>
    <x v="1"/>
    <n v="1"/>
    <x v="3"/>
    <s v="Married"/>
    <n v="23070"/>
    <n v="1"/>
    <n v="13"/>
    <n v="1"/>
    <n v="7"/>
    <n v="0"/>
    <n v="7"/>
    <n v="0"/>
    <n v="7"/>
    <n v="1"/>
    <n v="2"/>
    <x v="3"/>
    <x v="2"/>
    <n v="3"/>
    <n v="3"/>
    <s v="Left"/>
    <x v="1"/>
    <x v="2"/>
    <n v="1"/>
  </r>
  <r>
    <n v="28"/>
    <s v="No"/>
    <s v="Travel_Rarely"/>
    <x v="0"/>
    <n v="2"/>
    <n v="2"/>
    <s v="Medical"/>
    <n v="117"/>
    <x v="0"/>
    <n v="3"/>
    <x v="2"/>
    <s v="Single"/>
    <n v="28580"/>
    <n v="1"/>
    <n v="12"/>
    <n v="0"/>
    <n v="7"/>
    <n v="2"/>
    <n v="7"/>
    <n v="0"/>
    <n v="7"/>
    <n v="1"/>
    <n v="2"/>
    <x v="1"/>
    <x v="0"/>
    <n v="2"/>
    <n v="3"/>
    <s v="Active"/>
    <x v="1"/>
    <x v="2"/>
    <n v="0"/>
  </r>
  <r>
    <n v="28"/>
    <s v="No"/>
    <s v="Travel_Rarely"/>
    <x v="0"/>
    <n v="2"/>
    <n v="2"/>
    <s v="Medical"/>
    <n v="1587"/>
    <x v="0"/>
    <n v="3"/>
    <x v="2"/>
    <s v="Single"/>
    <n v="28580"/>
    <n v="1"/>
    <n v="12"/>
    <n v="0"/>
    <n v="7"/>
    <n v="2"/>
    <n v="7"/>
    <n v="0"/>
    <n v="7"/>
    <n v="1"/>
    <n v="2"/>
    <x v="1"/>
    <x v="0"/>
    <n v="2"/>
    <n v="3"/>
    <s v="Active"/>
    <x v="1"/>
    <x v="2"/>
    <n v="0"/>
  </r>
  <r>
    <n v="28"/>
    <s v="No"/>
    <s v="Travel_Rarely"/>
    <x v="0"/>
    <n v="2"/>
    <n v="2"/>
    <s v="Medical"/>
    <n v="3057"/>
    <x v="0"/>
    <n v="3"/>
    <x v="2"/>
    <s v="Single"/>
    <n v="28580"/>
    <n v="1"/>
    <n v="12"/>
    <n v="0"/>
    <n v="7"/>
    <n v="2"/>
    <n v="7"/>
    <n v="0"/>
    <n v="7"/>
    <n v="1"/>
    <n v="2"/>
    <x v="1"/>
    <x v="0"/>
    <n v="2"/>
    <n v="3"/>
    <s v="Active"/>
    <x v="1"/>
    <x v="2"/>
    <n v="0"/>
  </r>
  <r>
    <n v="27"/>
    <s v="No"/>
    <s v="Travel_Rarely"/>
    <x v="1"/>
    <n v="2"/>
    <n v="3"/>
    <s v="Life Sciences"/>
    <n v="1136"/>
    <x v="1"/>
    <n v="1"/>
    <x v="2"/>
    <s v="Single"/>
    <n v="39040"/>
    <n v="1"/>
    <n v="15"/>
    <n v="0"/>
    <n v="7"/>
    <n v="2"/>
    <n v="7"/>
    <n v="0"/>
    <n v="7"/>
    <n v="1"/>
    <n v="4"/>
    <x v="1"/>
    <x v="0"/>
    <n v="3"/>
    <n v="3"/>
    <s v="Active"/>
    <x v="1"/>
    <x v="2"/>
    <n v="0"/>
  </r>
  <r>
    <n v="27"/>
    <s v="No"/>
    <s v="Travel_Rarely"/>
    <x v="1"/>
    <n v="2"/>
    <n v="3"/>
    <s v="Life Sciences"/>
    <n v="2606"/>
    <x v="1"/>
    <n v="1"/>
    <x v="2"/>
    <s v="Single"/>
    <n v="39040"/>
    <n v="1"/>
    <n v="15"/>
    <n v="0"/>
    <n v="7"/>
    <n v="2"/>
    <n v="7"/>
    <n v="0"/>
    <n v="7"/>
    <n v="1"/>
    <n v="4"/>
    <x v="1"/>
    <x v="0"/>
    <n v="3"/>
    <n v="3"/>
    <s v="Active"/>
    <x v="1"/>
    <x v="2"/>
    <n v="0"/>
  </r>
  <r>
    <n v="27"/>
    <s v="No"/>
    <s v="Travel_Rarely"/>
    <x v="1"/>
    <n v="2"/>
    <n v="3"/>
    <s v="Life Sciences"/>
    <n v="4076"/>
    <x v="1"/>
    <n v="1"/>
    <x v="2"/>
    <s v="Single"/>
    <n v="39040"/>
    <n v="1"/>
    <n v="15"/>
    <n v="0"/>
    <n v="7"/>
    <n v="2"/>
    <n v="7"/>
    <n v="0"/>
    <n v="7"/>
    <n v="1"/>
    <n v="4"/>
    <x v="1"/>
    <x v="0"/>
    <n v="3"/>
    <n v="3"/>
    <s v="Active"/>
    <x v="1"/>
    <x v="2"/>
    <n v="0"/>
  </r>
  <r>
    <n v="27"/>
    <s v="No"/>
    <s v="Travel_Rarely"/>
    <x v="1"/>
    <n v="15"/>
    <n v="3"/>
    <s v="Marketing"/>
    <n v="1404"/>
    <x v="0"/>
    <n v="1"/>
    <x v="3"/>
    <s v="Single"/>
    <n v="39860"/>
    <n v="1"/>
    <n v="12"/>
    <n v="2"/>
    <n v="7"/>
    <n v="3"/>
    <n v="7"/>
    <n v="0"/>
    <n v="3"/>
    <n v="1"/>
    <n v="4"/>
    <x v="2"/>
    <x v="2"/>
    <n v="3"/>
    <n v="3"/>
    <s v="Active"/>
    <x v="1"/>
    <x v="2"/>
    <n v="0"/>
  </r>
  <r>
    <n v="27"/>
    <s v="No"/>
    <s v="Travel_Rarely"/>
    <x v="1"/>
    <n v="15"/>
    <n v="3"/>
    <s v="Marketing"/>
    <n v="2874"/>
    <x v="0"/>
    <n v="1"/>
    <x v="3"/>
    <s v="Single"/>
    <n v="39860"/>
    <n v="1"/>
    <n v="12"/>
    <n v="2"/>
    <n v="7"/>
    <n v="3"/>
    <n v="7"/>
    <n v="0"/>
    <n v="3"/>
    <n v="1"/>
    <n v="4"/>
    <x v="2"/>
    <x v="2"/>
    <n v="3"/>
    <n v="3"/>
    <s v="Active"/>
    <x v="1"/>
    <x v="2"/>
    <n v="0"/>
  </r>
  <r>
    <n v="27"/>
    <s v="No"/>
    <s v="Travel_Rarely"/>
    <x v="1"/>
    <n v="15"/>
    <n v="3"/>
    <s v="Marketing"/>
    <n v="4344"/>
    <x v="0"/>
    <n v="1"/>
    <x v="3"/>
    <s v="Single"/>
    <n v="39860"/>
    <n v="1"/>
    <n v="12"/>
    <n v="2"/>
    <n v="7"/>
    <n v="3"/>
    <n v="7"/>
    <n v="0"/>
    <n v="3"/>
    <n v="1"/>
    <n v="4"/>
    <x v="2"/>
    <x v="2"/>
    <n v="3"/>
    <n v="3"/>
    <s v="Active"/>
    <x v="1"/>
    <x v="2"/>
    <n v="0"/>
  </r>
  <r>
    <n v="27"/>
    <s v="No"/>
    <s v="Travel_Rarely"/>
    <x v="0"/>
    <n v="2"/>
    <n v="1"/>
    <s v="Life Sciences"/>
    <n v="892"/>
    <x v="0"/>
    <n v="4"/>
    <x v="3"/>
    <s v="Divorced"/>
    <n v="44470"/>
    <n v="1"/>
    <n v="13"/>
    <n v="0"/>
    <n v="7"/>
    <n v="4"/>
    <n v="7"/>
    <n v="0"/>
    <n v="7"/>
    <n v="1"/>
    <n v="4"/>
    <x v="3"/>
    <x v="0"/>
    <n v="3"/>
    <n v="3"/>
    <s v="Active"/>
    <x v="1"/>
    <x v="2"/>
    <n v="0"/>
  </r>
  <r>
    <n v="27"/>
    <s v="No"/>
    <s v="Travel_Rarely"/>
    <x v="0"/>
    <n v="2"/>
    <n v="1"/>
    <s v="Life Sciences"/>
    <n v="2362"/>
    <x v="0"/>
    <n v="4"/>
    <x v="3"/>
    <s v="Divorced"/>
    <n v="44470"/>
    <n v="1"/>
    <n v="13"/>
    <n v="0"/>
    <n v="7"/>
    <n v="4"/>
    <n v="7"/>
    <n v="0"/>
    <n v="7"/>
    <n v="1"/>
    <n v="4"/>
    <x v="3"/>
    <x v="0"/>
    <n v="3"/>
    <n v="3"/>
    <s v="Active"/>
    <x v="1"/>
    <x v="2"/>
    <n v="0"/>
  </r>
  <r>
    <n v="27"/>
    <s v="No"/>
    <s v="Travel_Rarely"/>
    <x v="0"/>
    <n v="2"/>
    <n v="1"/>
    <s v="Life Sciences"/>
    <n v="3832"/>
    <x v="0"/>
    <n v="4"/>
    <x v="3"/>
    <s v="Divorced"/>
    <n v="44470"/>
    <n v="1"/>
    <n v="13"/>
    <n v="0"/>
    <n v="7"/>
    <n v="4"/>
    <n v="7"/>
    <n v="0"/>
    <n v="7"/>
    <n v="1"/>
    <n v="4"/>
    <x v="3"/>
    <x v="0"/>
    <n v="3"/>
    <n v="3"/>
    <s v="Active"/>
    <x v="1"/>
    <x v="2"/>
    <n v="0"/>
  </r>
  <r>
    <n v="27"/>
    <s v="No"/>
    <s v="Travel_Frequently"/>
    <x v="0"/>
    <n v="18"/>
    <n v="2"/>
    <s v="Medical"/>
    <n v="1425"/>
    <x v="1"/>
    <n v="1"/>
    <x v="4"/>
    <s v="Single"/>
    <n v="65160"/>
    <n v="1"/>
    <n v="19"/>
    <n v="1"/>
    <n v="7"/>
    <n v="4"/>
    <n v="7"/>
    <n v="0"/>
    <n v="7"/>
    <n v="1"/>
    <n v="4"/>
    <x v="0"/>
    <x v="0"/>
    <n v="3"/>
    <n v="3"/>
    <s v="Active"/>
    <x v="1"/>
    <x v="2"/>
    <n v="0"/>
  </r>
  <r>
    <n v="27"/>
    <s v="No"/>
    <s v="Travel_Frequently"/>
    <x v="0"/>
    <n v="18"/>
    <n v="2"/>
    <s v="Medical"/>
    <n v="2895"/>
    <x v="1"/>
    <n v="1"/>
    <x v="4"/>
    <s v="Single"/>
    <n v="65160"/>
    <n v="1"/>
    <n v="19"/>
    <n v="1"/>
    <n v="7"/>
    <n v="4"/>
    <n v="7"/>
    <n v="0"/>
    <n v="7"/>
    <n v="1"/>
    <n v="4"/>
    <x v="0"/>
    <x v="0"/>
    <n v="3"/>
    <n v="3"/>
    <s v="Active"/>
    <x v="1"/>
    <x v="2"/>
    <n v="0"/>
  </r>
  <r>
    <n v="27"/>
    <s v="No"/>
    <s v="Travel_Frequently"/>
    <x v="0"/>
    <n v="18"/>
    <n v="2"/>
    <s v="Medical"/>
    <n v="4365"/>
    <x v="1"/>
    <n v="1"/>
    <x v="4"/>
    <s v="Single"/>
    <n v="65160"/>
    <n v="1"/>
    <n v="19"/>
    <n v="1"/>
    <n v="7"/>
    <n v="4"/>
    <n v="7"/>
    <n v="0"/>
    <n v="7"/>
    <n v="1"/>
    <n v="4"/>
    <x v="0"/>
    <x v="0"/>
    <n v="3"/>
    <n v="3"/>
    <s v="Active"/>
    <x v="1"/>
    <x v="2"/>
    <n v="0"/>
  </r>
  <r>
    <n v="25"/>
    <s v="No"/>
    <s v="Travel_Frequently"/>
    <x v="1"/>
    <n v="5"/>
    <n v="1"/>
    <s v="Marketing"/>
    <n v="917"/>
    <x v="0"/>
    <n v="4"/>
    <x v="5"/>
    <s v="Divorced"/>
    <n v="139730"/>
    <n v="1"/>
    <n v="14"/>
    <n v="0"/>
    <n v="7"/>
    <n v="3"/>
    <n v="7"/>
    <n v="0"/>
    <n v="7"/>
    <n v="1"/>
    <n v="4"/>
    <x v="0"/>
    <x v="0"/>
    <n v="2"/>
    <n v="3"/>
    <s v="Active"/>
    <x v="1"/>
    <x v="2"/>
    <n v="0"/>
  </r>
  <r>
    <n v="25"/>
    <s v="No"/>
    <s v="Travel_Frequently"/>
    <x v="1"/>
    <n v="5"/>
    <n v="1"/>
    <s v="Marketing"/>
    <n v="2387"/>
    <x v="0"/>
    <n v="4"/>
    <x v="5"/>
    <s v="Divorced"/>
    <n v="139730"/>
    <n v="1"/>
    <n v="14"/>
    <n v="0"/>
    <n v="7"/>
    <n v="3"/>
    <n v="7"/>
    <n v="0"/>
    <n v="7"/>
    <n v="1"/>
    <n v="4"/>
    <x v="0"/>
    <x v="0"/>
    <n v="2"/>
    <n v="3"/>
    <s v="Active"/>
    <x v="1"/>
    <x v="2"/>
    <n v="0"/>
  </r>
  <r>
    <n v="25"/>
    <s v="No"/>
    <s v="Travel_Frequently"/>
    <x v="1"/>
    <n v="5"/>
    <n v="1"/>
    <s v="Marketing"/>
    <n v="3857"/>
    <x v="0"/>
    <n v="4"/>
    <x v="5"/>
    <s v="Divorced"/>
    <n v="139730"/>
    <n v="1"/>
    <n v="14"/>
    <n v="0"/>
    <n v="7"/>
    <n v="3"/>
    <n v="7"/>
    <n v="0"/>
    <n v="7"/>
    <n v="1"/>
    <n v="4"/>
    <x v="0"/>
    <x v="0"/>
    <n v="2"/>
    <n v="3"/>
    <s v="Active"/>
    <x v="1"/>
    <x v="2"/>
    <n v="0"/>
  </r>
  <r>
    <n v="37"/>
    <s v="No"/>
    <s v="Travel_Rarely"/>
    <x v="1"/>
    <n v="4"/>
    <n v="3"/>
    <s v="Marketing"/>
    <n v="1272"/>
    <x v="0"/>
    <n v="4"/>
    <x v="8"/>
    <s v="Divorced"/>
    <n v="160320"/>
    <n v="1"/>
    <n v="13"/>
    <n v="0"/>
    <n v="7"/>
    <n v="2"/>
    <n v="7"/>
    <n v="0"/>
    <n v="7"/>
    <n v="1"/>
    <n v="1"/>
    <x v="0"/>
    <x v="1"/>
    <n v="3"/>
    <n v="3"/>
    <s v="Active"/>
    <x v="2"/>
    <x v="2"/>
    <n v="0"/>
  </r>
  <r>
    <n v="37"/>
    <s v="No"/>
    <s v="Travel_Rarely"/>
    <x v="1"/>
    <n v="4"/>
    <n v="3"/>
    <s v="Marketing"/>
    <n v="2742"/>
    <x v="0"/>
    <n v="4"/>
    <x v="8"/>
    <s v="Divorced"/>
    <n v="160320"/>
    <n v="1"/>
    <n v="13"/>
    <n v="0"/>
    <n v="7"/>
    <n v="2"/>
    <n v="7"/>
    <n v="0"/>
    <n v="7"/>
    <n v="1"/>
    <n v="1"/>
    <x v="0"/>
    <x v="1"/>
    <n v="3"/>
    <n v="3"/>
    <s v="Active"/>
    <x v="2"/>
    <x v="2"/>
    <n v="0"/>
  </r>
  <r>
    <n v="37"/>
    <s v="No"/>
    <s v="Travel_Rarely"/>
    <x v="1"/>
    <n v="4"/>
    <n v="3"/>
    <s v="Marketing"/>
    <n v="4212"/>
    <x v="0"/>
    <n v="4"/>
    <x v="8"/>
    <s v="Divorced"/>
    <n v="160320"/>
    <n v="1"/>
    <n v="13"/>
    <n v="0"/>
    <n v="7"/>
    <n v="2"/>
    <n v="7"/>
    <n v="0"/>
    <n v="7"/>
    <n v="1"/>
    <n v="1"/>
    <x v="0"/>
    <x v="1"/>
    <n v="3"/>
    <n v="3"/>
    <s v="Active"/>
    <x v="2"/>
    <x v="2"/>
    <n v="0"/>
  </r>
  <r>
    <n v="25"/>
    <s v="No"/>
    <s v="Travel_Rarely"/>
    <x v="0"/>
    <n v="2"/>
    <n v="3"/>
    <s v="Life Sciences"/>
    <n v="221"/>
    <x v="0"/>
    <n v="1"/>
    <x v="3"/>
    <s v="Married"/>
    <n v="190940"/>
    <n v="1"/>
    <n v="16"/>
    <n v="0"/>
    <n v="7"/>
    <n v="3"/>
    <n v="7"/>
    <n v="0"/>
    <n v="6"/>
    <n v="1"/>
    <n v="2"/>
    <x v="0"/>
    <x v="0"/>
    <n v="2"/>
    <n v="3"/>
    <s v="Active"/>
    <x v="1"/>
    <x v="2"/>
    <n v="0"/>
  </r>
  <r>
    <n v="25"/>
    <s v="No"/>
    <s v="Travel_Rarely"/>
    <x v="0"/>
    <n v="2"/>
    <n v="3"/>
    <s v="Life Sciences"/>
    <n v="1691"/>
    <x v="0"/>
    <n v="1"/>
    <x v="3"/>
    <s v="Married"/>
    <n v="190940"/>
    <n v="1"/>
    <n v="16"/>
    <n v="0"/>
    <n v="7"/>
    <n v="3"/>
    <n v="7"/>
    <n v="0"/>
    <n v="6"/>
    <n v="1"/>
    <n v="2"/>
    <x v="0"/>
    <x v="0"/>
    <n v="2"/>
    <n v="3"/>
    <s v="Active"/>
    <x v="1"/>
    <x v="2"/>
    <n v="0"/>
  </r>
  <r>
    <n v="25"/>
    <s v="No"/>
    <s v="Travel_Rarely"/>
    <x v="0"/>
    <n v="2"/>
    <n v="3"/>
    <s v="Life Sciences"/>
    <n v="3161"/>
    <x v="0"/>
    <n v="1"/>
    <x v="3"/>
    <s v="Married"/>
    <n v="190940"/>
    <n v="1"/>
    <n v="16"/>
    <n v="0"/>
    <n v="7"/>
    <n v="3"/>
    <n v="7"/>
    <n v="0"/>
    <n v="6"/>
    <n v="1"/>
    <n v="2"/>
    <x v="0"/>
    <x v="0"/>
    <n v="2"/>
    <n v="3"/>
    <s v="Active"/>
    <x v="1"/>
    <x v="2"/>
    <n v="0"/>
  </r>
  <r>
    <n v="26"/>
    <s v="No"/>
    <s v="Travel_Rarely"/>
    <x v="0"/>
    <n v="29"/>
    <n v="4"/>
    <s v="Life Sciences"/>
    <n v="747"/>
    <x v="0"/>
    <n v="1"/>
    <x v="3"/>
    <s v="Single"/>
    <n v="63890"/>
    <n v="0"/>
    <n v="22"/>
    <n v="0"/>
    <n v="8"/>
    <n v="2"/>
    <n v="7"/>
    <n v="0"/>
    <n v="7"/>
    <n v="1"/>
    <n v="3"/>
    <x v="3"/>
    <x v="0"/>
    <n v="2"/>
    <n v="4"/>
    <s v="Active"/>
    <x v="1"/>
    <x v="2"/>
    <n v="0"/>
  </r>
  <r>
    <n v="26"/>
    <s v="No"/>
    <s v="Travel_Rarely"/>
    <x v="0"/>
    <n v="29"/>
    <n v="4"/>
    <s v="Life Sciences"/>
    <n v="2217"/>
    <x v="0"/>
    <n v="1"/>
    <x v="3"/>
    <s v="Single"/>
    <n v="63890"/>
    <n v="0"/>
    <n v="22"/>
    <n v="0"/>
    <n v="8"/>
    <n v="2"/>
    <n v="7"/>
    <n v="0"/>
    <n v="7"/>
    <n v="1"/>
    <n v="3"/>
    <x v="3"/>
    <x v="0"/>
    <n v="2"/>
    <n v="4"/>
    <s v="Active"/>
    <x v="1"/>
    <x v="2"/>
    <n v="0"/>
  </r>
  <r>
    <n v="26"/>
    <s v="No"/>
    <s v="Travel_Rarely"/>
    <x v="0"/>
    <n v="29"/>
    <n v="4"/>
    <s v="Life Sciences"/>
    <n v="3687"/>
    <x v="0"/>
    <n v="1"/>
    <x v="3"/>
    <s v="Single"/>
    <n v="63890"/>
    <n v="0"/>
    <n v="22"/>
    <n v="0"/>
    <n v="8"/>
    <n v="2"/>
    <n v="7"/>
    <n v="0"/>
    <n v="7"/>
    <n v="1"/>
    <n v="3"/>
    <x v="3"/>
    <x v="0"/>
    <n v="2"/>
    <n v="4"/>
    <s v="Active"/>
    <x v="1"/>
    <x v="2"/>
    <n v="0"/>
  </r>
  <r>
    <n v="33"/>
    <s v="No"/>
    <s v="Non-Travel"/>
    <x v="1"/>
    <n v="7"/>
    <n v="3"/>
    <s v="Life Sciences"/>
    <n v="1334"/>
    <x v="0"/>
    <n v="2"/>
    <x v="0"/>
    <s v="Married"/>
    <n v="112450"/>
    <n v="0"/>
    <n v="21"/>
    <n v="0"/>
    <n v="8"/>
    <n v="3"/>
    <n v="7"/>
    <n v="0"/>
    <n v="7"/>
    <n v="1"/>
    <n v="3"/>
    <x v="2"/>
    <x v="1"/>
    <n v="3"/>
    <n v="4"/>
    <s v="Active"/>
    <x v="1"/>
    <x v="2"/>
    <n v="0"/>
  </r>
  <r>
    <n v="33"/>
    <s v="No"/>
    <s v="Non-Travel"/>
    <x v="1"/>
    <n v="7"/>
    <n v="3"/>
    <s v="Life Sciences"/>
    <n v="2804"/>
    <x v="0"/>
    <n v="2"/>
    <x v="0"/>
    <s v="Married"/>
    <n v="112450"/>
    <n v="0"/>
    <n v="21"/>
    <n v="0"/>
    <n v="8"/>
    <n v="3"/>
    <n v="7"/>
    <n v="0"/>
    <n v="7"/>
    <n v="1"/>
    <n v="3"/>
    <x v="2"/>
    <x v="1"/>
    <n v="3"/>
    <n v="4"/>
    <s v="Active"/>
    <x v="1"/>
    <x v="2"/>
    <n v="0"/>
  </r>
  <r>
    <n v="33"/>
    <s v="No"/>
    <s v="Non-Travel"/>
    <x v="1"/>
    <n v="7"/>
    <n v="3"/>
    <s v="Life Sciences"/>
    <n v="4274"/>
    <x v="0"/>
    <n v="2"/>
    <x v="0"/>
    <s v="Married"/>
    <n v="112450"/>
    <n v="0"/>
    <n v="21"/>
    <n v="0"/>
    <n v="8"/>
    <n v="3"/>
    <n v="7"/>
    <n v="0"/>
    <n v="7"/>
    <n v="1"/>
    <n v="3"/>
    <x v="2"/>
    <x v="1"/>
    <n v="3"/>
    <n v="4"/>
    <s v="Active"/>
    <x v="1"/>
    <x v="2"/>
    <n v="0"/>
  </r>
  <r>
    <n v="38"/>
    <s v="No"/>
    <s v="Travel_Rarely"/>
    <x v="0"/>
    <n v="16"/>
    <n v="3"/>
    <s v="Life Sciences"/>
    <n v="261"/>
    <x v="0"/>
    <n v="5"/>
    <x v="3"/>
    <s v="Single"/>
    <n v="147560"/>
    <n v="0"/>
    <n v="20"/>
    <n v="1"/>
    <n v="8"/>
    <n v="3"/>
    <n v="7"/>
    <n v="0"/>
    <n v="5"/>
    <n v="1"/>
    <n v="4"/>
    <x v="1"/>
    <x v="0"/>
    <n v="2"/>
    <n v="4"/>
    <s v="Active"/>
    <x v="2"/>
    <x v="2"/>
    <n v="0"/>
  </r>
  <r>
    <n v="38"/>
    <s v="No"/>
    <s v="Travel_Rarely"/>
    <x v="0"/>
    <n v="16"/>
    <n v="3"/>
    <s v="Life Sciences"/>
    <n v="1731"/>
    <x v="0"/>
    <n v="5"/>
    <x v="3"/>
    <s v="Single"/>
    <n v="147560"/>
    <n v="0"/>
    <n v="20"/>
    <n v="1"/>
    <n v="8"/>
    <n v="3"/>
    <n v="7"/>
    <n v="0"/>
    <n v="5"/>
    <n v="1"/>
    <n v="4"/>
    <x v="1"/>
    <x v="0"/>
    <n v="2"/>
    <n v="4"/>
    <s v="Active"/>
    <x v="2"/>
    <x v="2"/>
    <n v="0"/>
  </r>
  <r>
    <n v="38"/>
    <s v="No"/>
    <s v="Travel_Rarely"/>
    <x v="0"/>
    <n v="16"/>
    <n v="3"/>
    <s v="Life Sciences"/>
    <n v="3201"/>
    <x v="0"/>
    <n v="5"/>
    <x v="3"/>
    <s v="Single"/>
    <n v="147560"/>
    <n v="0"/>
    <n v="20"/>
    <n v="1"/>
    <n v="8"/>
    <n v="3"/>
    <n v="7"/>
    <n v="0"/>
    <n v="5"/>
    <n v="1"/>
    <n v="4"/>
    <x v="1"/>
    <x v="0"/>
    <n v="2"/>
    <n v="4"/>
    <s v="Active"/>
    <x v="2"/>
    <x v="2"/>
    <n v="0"/>
  </r>
  <r>
    <n v="29"/>
    <s v="No"/>
    <s v="Travel_Rarely"/>
    <x v="0"/>
    <n v="1"/>
    <n v="3"/>
    <s v="Medical"/>
    <n v="833"/>
    <x v="1"/>
    <n v="1"/>
    <x v="2"/>
    <s v="Married"/>
    <n v="23140"/>
    <n v="3"/>
    <n v="13"/>
    <n v="0"/>
    <n v="9"/>
    <n v="5"/>
    <n v="7"/>
    <n v="0"/>
    <n v="7"/>
    <n v="1"/>
    <n v="3"/>
    <x v="3"/>
    <x v="0"/>
    <n v="4"/>
    <n v="3"/>
    <s v="Active"/>
    <x v="1"/>
    <x v="2"/>
    <n v="0"/>
  </r>
  <r>
    <n v="29"/>
    <s v="No"/>
    <s v="Travel_Rarely"/>
    <x v="0"/>
    <n v="1"/>
    <n v="3"/>
    <s v="Medical"/>
    <n v="2303"/>
    <x v="1"/>
    <n v="1"/>
    <x v="2"/>
    <s v="Married"/>
    <n v="23140"/>
    <n v="3"/>
    <n v="13"/>
    <n v="0"/>
    <n v="9"/>
    <n v="5"/>
    <n v="7"/>
    <n v="0"/>
    <n v="7"/>
    <n v="1"/>
    <n v="3"/>
    <x v="3"/>
    <x v="0"/>
    <n v="4"/>
    <n v="3"/>
    <s v="Active"/>
    <x v="1"/>
    <x v="2"/>
    <n v="0"/>
  </r>
  <r>
    <n v="29"/>
    <s v="No"/>
    <s v="Travel_Rarely"/>
    <x v="0"/>
    <n v="1"/>
    <n v="3"/>
    <s v="Medical"/>
    <n v="3773"/>
    <x v="1"/>
    <n v="1"/>
    <x v="2"/>
    <s v="Married"/>
    <n v="23140"/>
    <n v="3"/>
    <n v="13"/>
    <n v="0"/>
    <n v="9"/>
    <n v="5"/>
    <n v="7"/>
    <n v="0"/>
    <n v="7"/>
    <n v="1"/>
    <n v="3"/>
    <x v="3"/>
    <x v="0"/>
    <n v="4"/>
    <n v="3"/>
    <s v="Active"/>
    <x v="1"/>
    <x v="2"/>
    <n v="0"/>
  </r>
  <r>
    <n v="27"/>
    <s v="No"/>
    <s v="Travel_Rarely"/>
    <x v="0"/>
    <n v="10"/>
    <n v="3"/>
    <s v="Life Sciences"/>
    <n v="297"/>
    <x v="1"/>
    <n v="1"/>
    <x v="4"/>
    <s v="Single"/>
    <n v="29560"/>
    <n v="8"/>
    <n v="13"/>
    <n v="0"/>
    <n v="9"/>
    <n v="6"/>
    <n v="7"/>
    <n v="0"/>
    <n v="7"/>
    <n v="1"/>
    <n v="4"/>
    <x v="3"/>
    <x v="3"/>
    <n v="3"/>
    <n v="3"/>
    <s v="Active"/>
    <x v="1"/>
    <x v="2"/>
    <n v="0"/>
  </r>
  <r>
    <n v="27"/>
    <s v="No"/>
    <s v="Travel_Rarely"/>
    <x v="0"/>
    <n v="10"/>
    <n v="3"/>
    <s v="Life Sciences"/>
    <n v="1767"/>
    <x v="1"/>
    <n v="1"/>
    <x v="4"/>
    <s v="Single"/>
    <n v="29560"/>
    <n v="8"/>
    <n v="13"/>
    <n v="0"/>
    <n v="9"/>
    <n v="6"/>
    <n v="7"/>
    <n v="0"/>
    <n v="7"/>
    <n v="1"/>
    <n v="4"/>
    <x v="3"/>
    <x v="3"/>
    <n v="3"/>
    <n v="3"/>
    <s v="Active"/>
    <x v="1"/>
    <x v="2"/>
    <n v="0"/>
  </r>
  <r>
    <n v="27"/>
    <s v="No"/>
    <s v="Travel_Rarely"/>
    <x v="0"/>
    <n v="10"/>
    <n v="3"/>
    <s v="Life Sciences"/>
    <n v="3237"/>
    <x v="1"/>
    <n v="1"/>
    <x v="4"/>
    <s v="Single"/>
    <n v="29560"/>
    <n v="8"/>
    <n v="13"/>
    <n v="0"/>
    <n v="9"/>
    <n v="6"/>
    <n v="7"/>
    <n v="0"/>
    <n v="7"/>
    <n v="1"/>
    <n v="4"/>
    <x v="3"/>
    <x v="3"/>
    <n v="3"/>
    <n v="3"/>
    <s v="Active"/>
    <x v="1"/>
    <x v="2"/>
    <n v="0"/>
  </r>
  <r>
    <n v="30"/>
    <s v="No"/>
    <s v="Travel_Rarely"/>
    <x v="1"/>
    <n v="26"/>
    <n v="3"/>
    <s v="Marketing"/>
    <n v="1039"/>
    <x v="1"/>
    <n v="2"/>
    <x v="2"/>
    <s v="Single"/>
    <n v="44200"/>
    <n v="9"/>
    <n v="11"/>
    <n v="0"/>
    <n v="9"/>
    <n v="3"/>
    <n v="7"/>
    <n v="0"/>
    <n v="2"/>
    <n v="1"/>
    <n v="1"/>
    <x v="0"/>
    <x v="0"/>
    <n v="3"/>
    <n v="3"/>
    <s v="Active"/>
    <x v="1"/>
    <x v="2"/>
    <n v="0"/>
  </r>
  <r>
    <n v="30"/>
    <s v="No"/>
    <s v="Travel_Rarely"/>
    <x v="1"/>
    <n v="26"/>
    <n v="3"/>
    <s v="Marketing"/>
    <n v="2509"/>
    <x v="1"/>
    <n v="2"/>
    <x v="2"/>
    <s v="Single"/>
    <n v="44200"/>
    <n v="9"/>
    <n v="11"/>
    <n v="0"/>
    <n v="9"/>
    <n v="3"/>
    <n v="7"/>
    <n v="0"/>
    <n v="2"/>
    <n v="1"/>
    <n v="1"/>
    <x v="0"/>
    <x v="0"/>
    <n v="3"/>
    <n v="3"/>
    <s v="Active"/>
    <x v="1"/>
    <x v="2"/>
    <n v="0"/>
  </r>
  <r>
    <n v="30"/>
    <s v="No"/>
    <s v="Travel_Rarely"/>
    <x v="1"/>
    <n v="26"/>
    <n v="3"/>
    <s v="Marketing"/>
    <n v="3979"/>
    <x v="1"/>
    <n v="2"/>
    <x v="2"/>
    <s v="Single"/>
    <n v="44200"/>
    <n v="9"/>
    <n v="11"/>
    <n v="0"/>
    <n v="9"/>
    <n v="3"/>
    <n v="7"/>
    <n v="0"/>
    <n v="2"/>
    <n v="1"/>
    <n v="1"/>
    <x v="0"/>
    <x v="0"/>
    <n v="3"/>
    <n v="3"/>
    <s v="Active"/>
    <x v="1"/>
    <x v="2"/>
    <n v="0"/>
  </r>
  <r>
    <n v="33"/>
    <s v="No"/>
    <s v="Travel_Frequently"/>
    <x v="1"/>
    <n v="4"/>
    <n v="2"/>
    <s v="Life Sciences"/>
    <n v="71"/>
    <x v="0"/>
    <n v="4"/>
    <x v="3"/>
    <s v="Single"/>
    <n v="47880"/>
    <n v="3"/>
    <n v="11"/>
    <n v="1"/>
    <n v="9"/>
    <n v="0"/>
    <n v="7"/>
    <n v="0"/>
    <n v="1"/>
    <n v="1"/>
    <n v="2"/>
    <x v="1"/>
    <x v="2"/>
    <n v="3"/>
    <n v="3"/>
    <s v="Active"/>
    <x v="1"/>
    <x v="2"/>
    <n v="0"/>
  </r>
  <r>
    <n v="33"/>
    <s v="No"/>
    <s v="Travel_Frequently"/>
    <x v="1"/>
    <n v="4"/>
    <n v="2"/>
    <s v="Life Sciences"/>
    <n v="1541"/>
    <x v="0"/>
    <n v="4"/>
    <x v="3"/>
    <s v="Single"/>
    <n v="47880"/>
    <n v="3"/>
    <n v="11"/>
    <n v="1"/>
    <n v="9"/>
    <n v="0"/>
    <n v="7"/>
    <n v="0"/>
    <n v="1"/>
    <n v="1"/>
    <n v="2"/>
    <x v="1"/>
    <x v="2"/>
    <n v="3"/>
    <n v="3"/>
    <s v="Active"/>
    <x v="1"/>
    <x v="2"/>
    <n v="0"/>
  </r>
  <r>
    <n v="33"/>
    <s v="No"/>
    <s v="Travel_Frequently"/>
    <x v="1"/>
    <n v="4"/>
    <n v="2"/>
    <s v="Life Sciences"/>
    <n v="3011"/>
    <x v="0"/>
    <n v="4"/>
    <x v="3"/>
    <s v="Single"/>
    <n v="47880"/>
    <n v="3"/>
    <n v="11"/>
    <n v="1"/>
    <n v="9"/>
    <n v="0"/>
    <n v="7"/>
    <n v="0"/>
    <n v="1"/>
    <n v="1"/>
    <n v="2"/>
    <x v="1"/>
    <x v="2"/>
    <n v="3"/>
    <n v="3"/>
    <s v="Active"/>
    <x v="1"/>
    <x v="2"/>
    <n v="0"/>
  </r>
  <r>
    <n v="32"/>
    <s v="No"/>
    <s v="Travel_Rarely"/>
    <x v="0"/>
    <n v="7"/>
    <n v="3"/>
    <s v="Technical Degree"/>
    <n v="65"/>
    <x v="0"/>
    <n v="2"/>
    <x v="7"/>
    <s v="Single"/>
    <n v="24720"/>
    <n v="7"/>
    <n v="13"/>
    <n v="0"/>
    <n v="10"/>
    <n v="2"/>
    <n v="7"/>
    <n v="0"/>
    <n v="7"/>
    <n v="1"/>
    <n v="1"/>
    <x v="1"/>
    <x v="2"/>
    <n v="3"/>
    <n v="3"/>
    <s v="Active"/>
    <x v="1"/>
    <x v="2"/>
    <n v="0"/>
  </r>
  <r>
    <n v="32"/>
    <s v="No"/>
    <s v="Travel_Rarely"/>
    <x v="0"/>
    <n v="7"/>
    <n v="3"/>
    <s v="Technical Degree"/>
    <n v="1535"/>
    <x v="0"/>
    <n v="2"/>
    <x v="7"/>
    <s v="Single"/>
    <n v="24720"/>
    <n v="7"/>
    <n v="13"/>
    <n v="0"/>
    <n v="10"/>
    <n v="2"/>
    <n v="7"/>
    <n v="0"/>
    <n v="7"/>
    <n v="1"/>
    <n v="1"/>
    <x v="1"/>
    <x v="2"/>
    <n v="3"/>
    <n v="3"/>
    <s v="Active"/>
    <x v="1"/>
    <x v="2"/>
    <n v="0"/>
  </r>
  <r>
    <n v="32"/>
    <s v="No"/>
    <s v="Travel_Rarely"/>
    <x v="0"/>
    <n v="7"/>
    <n v="3"/>
    <s v="Technical Degree"/>
    <n v="3005"/>
    <x v="0"/>
    <n v="2"/>
    <x v="7"/>
    <s v="Single"/>
    <n v="24720"/>
    <n v="7"/>
    <n v="13"/>
    <n v="0"/>
    <n v="10"/>
    <n v="2"/>
    <n v="7"/>
    <n v="0"/>
    <n v="7"/>
    <n v="1"/>
    <n v="1"/>
    <x v="1"/>
    <x v="2"/>
    <n v="3"/>
    <n v="3"/>
    <s v="Active"/>
    <x v="1"/>
    <x v="2"/>
    <n v="0"/>
  </r>
  <r>
    <n v="34"/>
    <s v="Yes"/>
    <s v="Travel_Frequently"/>
    <x v="0"/>
    <n v="2"/>
    <n v="1"/>
    <s v="Life Sciences"/>
    <n v="1033"/>
    <x v="0"/>
    <n v="1"/>
    <x v="5"/>
    <s v="Married"/>
    <n v="134990"/>
    <n v="4"/>
    <n v="23"/>
    <n v="2"/>
    <n v="11"/>
    <n v="2"/>
    <n v="7"/>
    <n v="0"/>
    <n v="7"/>
    <n v="1"/>
    <n v="4"/>
    <x v="3"/>
    <x v="2"/>
    <n v="4"/>
    <n v="4"/>
    <s v="Left"/>
    <x v="1"/>
    <x v="2"/>
    <n v="1"/>
  </r>
  <r>
    <n v="34"/>
    <s v="Yes"/>
    <s v="Travel_Frequently"/>
    <x v="0"/>
    <n v="2"/>
    <n v="1"/>
    <s v="Life Sciences"/>
    <n v="2503"/>
    <x v="0"/>
    <n v="1"/>
    <x v="5"/>
    <s v="Married"/>
    <n v="134990"/>
    <n v="4"/>
    <n v="23"/>
    <n v="2"/>
    <n v="11"/>
    <n v="2"/>
    <n v="7"/>
    <n v="0"/>
    <n v="7"/>
    <n v="1"/>
    <n v="4"/>
    <x v="3"/>
    <x v="2"/>
    <n v="4"/>
    <n v="4"/>
    <s v="Left"/>
    <x v="1"/>
    <x v="2"/>
    <n v="1"/>
  </r>
  <r>
    <n v="34"/>
    <s v="Yes"/>
    <s v="Travel_Frequently"/>
    <x v="0"/>
    <n v="2"/>
    <n v="1"/>
    <s v="Life Sciences"/>
    <n v="3973"/>
    <x v="0"/>
    <n v="1"/>
    <x v="5"/>
    <s v="Married"/>
    <n v="134990"/>
    <n v="4"/>
    <n v="23"/>
    <n v="2"/>
    <n v="11"/>
    <n v="2"/>
    <n v="7"/>
    <n v="0"/>
    <n v="7"/>
    <n v="1"/>
    <n v="4"/>
    <x v="3"/>
    <x v="2"/>
    <n v="4"/>
    <n v="4"/>
    <s v="Left"/>
    <x v="1"/>
    <x v="2"/>
    <n v="1"/>
  </r>
  <r>
    <n v="36"/>
    <s v="No"/>
    <s v="Non-Travel"/>
    <x v="1"/>
    <n v="28"/>
    <n v="1"/>
    <s v="Life Sciences"/>
    <n v="451"/>
    <x v="0"/>
    <n v="2"/>
    <x v="3"/>
    <s v="Divorced"/>
    <n v="48980"/>
    <n v="4"/>
    <n v="13"/>
    <n v="1"/>
    <n v="12"/>
    <n v="3"/>
    <n v="7"/>
    <n v="0"/>
    <n v="7"/>
    <n v="1"/>
    <n v="1"/>
    <x v="1"/>
    <x v="0"/>
    <n v="3"/>
    <n v="3"/>
    <s v="Active"/>
    <x v="2"/>
    <x v="2"/>
    <n v="0"/>
  </r>
  <r>
    <n v="36"/>
    <s v="No"/>
    <s v="Non-Travel"/>
    <x v="1"/>
    <n v="28"/>
    <n v="1"/>
    <s v="Life Sciences"/>
    <n v="1921"/>
    <x v="0"/>
    <n v="2"/>
    <x v="3"/>
    <s v="Divorced"/>
    <n v="48980"/>
    <n v="4"/>
    <n v="13"/>
    <n v="1"/>
    <n v="12"/>
    <n v="3"/>
    <n v="7"/>
    <n v="0"/>
    <n v="7"/>
    <n v="1"/>
    <n v="1"/>
    <x v="1"/>
    <x v="0"/>
    <n v="3"/>
    <n v="3"/>
    <s v="Active"/>
    <x v="2"/>
    <x v="2"/>
    <n v="0"/>
  </r>
  <r>
    <n v="36"/>
    <s v="No"/>
    <s v="Non-Travel"/>
    <x v="1"/>
    <n v="28"/>
    <n v="1"/>
    <s v="Life Sciences"/>
    <n v="3391"/>
    <x v="0"/>
    <n v="2"/>
    <x v="3"/>
    <s v="Divorced"/>
    <n v="48980"/>
    <n v="4"/>
    <n v="13"/>
    <n v="1"/>
    <n v="12"/>
    <n v="3"/>
    <n v="7"/>
    <n v="0"/>
    <n v="7"/>
    <n v="1"/>
    <n v="1"/>
    <x v="1"/>
    <x v="0"/>
    <n v="3"/>
    <n v="3"/>
    <s v="Active"/>
    <x v="2"/>
    <x v="2"/>
    <n v="0"/>
  </r>
  <r>
    <n v="32"/>
    <s v="No"/>
    <s v="Non-Travel"/>
    <x v="0"/>
    <n v="10"/>
    <n v="4"/>
    <s v="Life Sciences"/>
    <n v="1003"/>
    <x v="1"/>
    <n v="1"/>
    <x v="4"/>
    <s v="Single"/>
    <n v="87400"/>
    <n v="2"/>
    <n v="11"/>
    <n v="1"/>
    <n v="12"/>
    <n v="2"/>
    <n v="7"/>
    <n v="0"/>
    <n v="7"/>
    <n v="1"/>
    <n v="2"/>
    <x v="2"/>
    <x v="0"/>
    <n v="3"/>
    <n v="3"/>
    <s v="Active"/>
    <x v="1"/>
    <x v="2"/>
    <n v="0"/>
  </r>
  <r>
    <n v="32"/>
    <s v="No"/>
    <s v="Non-Travel"/>
    <x v="0"/>
    <n v="10"/>
    <n v="4"/>
    <s v="Life Sciences"/>
    <n v="2473"/>
    <x v="1"/>
    <n v="1"/>
    <x v="4"/>
    <s v="Single"/>
    <n v="87400"/>
    <n v="2"/>
    <n v="11"/>
    <n v="1"/>
    <n v="12"/>
    <n v="2"/>
    <n v="7"/>
    <n v="0"/>
    <n v="7"/>
    <n v="1"/>
    <n v="2"/>
    <x v="2"/>
    <x v="0"/>
    <n v="3"/>
    <n v="3"/>
    <s v="Active"/>
    <x v="1"/>
    <x v="2"/>
    <n v="0"/>
  </r>
  <r>
    <n v="32"/>
    <s v="No"/>
    <s v="Non-Travel"/>
    <x v="0"/>
    <n v="10"/>
    <n v="4"/>
    <s v="Life Sciences"/>
    <n v="3943"/>
    <x v="1"/>
    <n v="1"/>
    <x v="4"/>
    <s v="Single"/>
    <n v="87400"/>
    <n v="2"/>
    <n v="11"/>
    <n v="1"/>
    <n v="12"/>
    <n v="2"/>
    <n v="7"/>
    <n v="0"/>
    <n v="7"/>
    <n v="1"/>
    <n v="2"/>
    <x v="2"/>
    <x v="0"/>
    <n v="3"/>
    <n v="3"/>
    <s v="Active"/>
    <x v="1"/>
    <x v="2"/>
    <n v="0"/>
  </r>
  <r>
    <n v="35"/>
    <s v="No"/>
    <s v="Travel_Rarely"/>
    <x v="1"/>
    <n v="8"/>
    <n v="4"/>
    <s v="Life Sciences"/>
    <n v="975"/>
    <x v="0"/>
    <n v="1"/>
    <x v="4"/>
    <s v="Married"/>
    <n v="24610"/>
    <n v="2"/>
    <n v="20"/>
    <n v="1"/>
    <n v="17"/>
    <n v="4"/>
    <n v="7"/>
    <n v="0"/>
    <n v="7"/>
    <n v="1"/>
    <n v="4"/>
    <x v="0"/>
    <x v="0"/>
    <n v="3"/>
    <n v="4"/>
    <s v="Active"/>
    <x v="2"/>
    <x v="2"/>
    <n v="0"/>
  </r>
  <r>
    <n v="35"/>
    <s v="No"/>
    <s v="Travel_Rarely"/>
    <x v="1"/>
    <n v="8"/>
    <n v="4"/>
    <s v="Life Sciences"/>
    <n v="2445"/>
    <x v="0"/>
    <n v="1"/>
    <x v="4"/>
    <s v="Married"/>
    <n v="24610"/>
    <n v="2"/>
    <n v="20"/>
    <n v="1"/>
    <n v="17"/>
    <n v="4"/>
    <n v="7"/>
    <n v="0"/>
    <n v="7"/>
    <n v="1"/>
    <n v="4"/>
    <x v="0"/>
    <x v="0"/>
    <n v="3"/>
    <n v="4"/>
    <s v="Active"/>
    <x v="2"/>
    <x v="2"/>
    <n v="0"/>
  </r>
  <r>
    <n v="35"/>
    <s v="No"/>
    <s v="Travel_Rarely"/>
    <x v="1"/>
    <n v="8"/>
    <n v="4"/>
    <s v="Life Sciences"/>
    <n v="3915"/>
    <x v="0"/>
    <n v="1"/>
    <x v="4"/>
    <s v="Married"/>
    <n v="24610"/>
    <n v="2"/>
    <n v="20"/>
    <n v="1"/>
    <n v="17"/>
    <n v="4"/>
    <n v="7"/>
    <n v="0"/>
    <n v="7"/>
    <n v="1"/>
    <n v="4"/>
    <x v="0"/>
    <x v="0"/>
    <n v="3"/>
    <n v="4"/>
    <s v="Active"/>
    <x v="2"/>
    <x v="2"/>
    <n v="0"/>
  </r>
  <r>
    <n v="51"/>
    <s v="No"/>
    <s v="Travel_Rarely"/>
    <x v="0"/>
    <n v="1"/>
    <n v="2"/>
    <s v="Life Sciences"/>
    <n v="119"/>
    <x v="0"/>
    <n v="1"/>
    <x v="0"/>
    <s v="Married"/>
    <n v="41050"/>
    <n v="4"/>
    <n v="22"/>
    <n v="1"/>
    <n v="18"/>
    <n v="2"/>
    <n v="7"/>
    <n v="0"/>
    <n v="7"/>
    <n v="1"/>
    <n v="3"/>
    <x v="1"/>
    <x v="2"/>
    <n v="3"/>
    <n v="4"/>
    <s v="Active"/>
    <x v="3"/>
    <x v="2"/>
    <n v="0"/>
  </r>
  <r>
    <n v="51"/>
    <s v="No"/>
    <s v="Travel_Rarely"/>
    <x v="0"/>
    <n v="1"/>
    <n v="2"/>
    <s v="Life Sciences"/>
    <n v="1589"/>
    <x v="0"/>
    <n v="1"/>
    <x v="0"/>
    <s v="Married"/>
    <n v="41050"/>
    <n v="4"/>
    <n v="22"/>
    <n v="1"/>
    <n v="18"/>
    <n v="2"/>
    <n v="7"/>
    <n v="0"/>
    <n v="7"/>
    <n v="1"/>
    <n v="3"/>
    <x v="1"/>
    <x v="2"/>
    <n v="3"/>
    <n v="4"/>
    <s v="Active"/>
    <x v="3"/>
    <x v="2"/>
    <n v="0"/>
  </r>
  <r>
    <n v="51"/>
    <s v="No"/>
    <s v="Travel_Rarely"/>
    <x v="0"/>
    <n v="1"/>
    <n v="2"/>
    <s v="Life Sciences"/>
    <n v="3059"/>
    <x v="0"/>
    <n v="1"/>
    <x v="0"/>
    <s v="Married"/>
    <n v="41050"/>
    <n v="4"/>
    <n v="22"/>
    <n v="1"/>
    <n v="18"/>
    <n v="2"/>
    <n v="7"/>
    <n v="0"/>
    <n v="7"/>
    <n v="1"/>
    <n v="3"/>
    <x v="1"/>
    <x v="2"/>
    <n v="3"/>
    <n v="4"/>
    <s v="Active"/>
    <x v="3"/>
    <x v="2"/>
    <n v="0"/>
  </r>
  <r>
    <n v="45"/>
    <s v="No"/>
    <s v="Travel_Rarely"/>
    <x v="1"/>
    <n v="10"/>
    <n v="2"/>
    <s v="Marketing"/>
    <n v="777"/>
    <x v="0"/>
    <n v="1"/>
    <x v="0"/>
    <s v="Divorced"/>
    <n v="38330"/>
    <n v="2"/>
    <n v="14"/>
    <n v="0"/>
    <n v="24"/>
    <n v="1"/>
    <n v="7"/>
    <n v="0"/>
    <n v="7"/>
    <n v="1"/>
    <n v="2"/>
    <x v="3"/>
    <x v="0"/>
    <n v="3"/>
    <n v="3"/>
    <s v="Active"/>
    <x v="3"/>
    <x v="2"/>
    <n v="0"/>
  </r>
  <r>
    <n v="45"/>
    <s v="No"/>
    <s v="Travel_Rarely"/>
    <x v="1"/>
    <n v="10"/>
    <n v="2"/>
    <s v="Marketing"/>
    <n v="2247"/>
    <x v="0"/>
    <n v="1"/>
    <x v="0"/>
    <s v="Divorced"/>
    <n v="38330"/>
    <n v="2"/>
    <n v="14"/>
    <n v="0"/>
    <n v="24"/>
    <n v="1"/>
    <n v="7"/>
    <n v="0"/>
    <n v="7"/>
    <n v="1"/>
    <n v="2"/>
    <x v="3"/>
    <x v="0"/>
    <n v="3"/>
    <n v="3"/>
    <s v="Active"/>
    <x v="3"/>
    <x v="2"/>
    <n v="0"/>
  </r>
  <r>
    <n v="45"/>
    <s v="No"/>
    <s v="Travel_Rarely"/>
    <x v="1"/>
    <n v="10"/>
    <n v="2"/>
    <s v="Marketing"/>
    <n v="3717"/>
    <x v="0"/>
    <n v="1"/>
    <x v="0"/>
    <s v="Divorced"/>
    <n v="38330"/>
    <n v="2"/>
    <n v="14"/>
    <n v="0"/>
    <n v="24"/>
    <n v="1"/>
    <n v="7"/>
    <n v="0"/>
    <n v="7"/>
    <n v="1"/>
    <n v="2"/>
    <x v="3"/>
    <x v="0"/>
    <n v="3"/>
    <n v="3"/>
    <s v="Active"/>
    <x v="3"/>
    <x v="2"/>
    <n v="0"/>
  </r>
  <r>
    <n v="49"/>
    <s v="No"/>
    <s v="Travel_Rarely"/>
    <x v="0"/>
    <n v="1"/>
    <n v="3"/>
    <s v="Life Sciences"/>
    <n v="59"/>
    <x v="0"/>
    <n v="3"/>
    <x v="5"/>
    <s v="Single"/>
    <n v="73140"/>
    <n v="7"/>
    <n v="22"/>
    <n v="0"/>
    <n v="25"/>
    <n v="2"/>
    <n v="7"/>
    <n v="0"/>
    <n v="7"/>
    <n v="1"/>
    <n v="3"/>
    <x v="0"/>
    <x v="0"/>
    <n v="3"/>
    <n v="4"/>
    <s v="Active"/>
    <x v="3"/>
    <x v="2"/>
    <n v="0"/>
  </r>
  <r>
    <n v="49"/>
    <s v="No"/>
    <s v="Travel_Rarely"/>
    <x v="0"/>
    <n v="1"/>
    <n v="3"/>
    <s v="Life Sciences"/>
    <n v="1529"/>
    <x v="0"/>
    <n v="3"/>
    <x v="5"/>
    <s v="Single"/>
    <n v="73140"/>
    <n v="7"/>
    <n v="22"/>
    <n v="0"/>
    <n v="25"/>
    <n v="2"/>
    <n v="7"/>
    <n v="0"/>
    <n v="7"/>
    <n v="1"/>
    <n v="3"/>
    <x v="0"/>
    <x v="0"/>
    <n v="3"/>
    <n v="4"/>
    <s v="Active"/>
    <x v="3"/>
    <x v="2"/>
    <n v="0"/>
  </r>
  <r>
    <n v="49"/>
    <s v="No"/>
    <s v="Travel_Rarely"/>
    <x v="0"/>
    <n v="1"/>
    <n v="3"/>
    <s v="Life Sciences"/>
    <n v="2999"/>
    <x v="0"/>
    <n v="3"/>
    <x v="5"/>
    <s v="Single"/>
    <n v="73140"/>
    <n v="7"/>
    <n v="22"/>
    <n v="0"/>
    <n v="25"/>
    <n v="2"/>
    <n v="7"/>
    <n v="0"/>
    <n v="7"/>
    <n v="1"/>
    <n v="3"/>
    <x v="0"/>
    <x v="0"/>
    <n v="3"/>
    <n v="4"/>
    <s v="Active"/>
    <x v="3"/>
    <x v="2"/>
    <n v="0"/>
  </r>
  <r>
    <n v="55"/>
    <s v="No"/>
    <s v="Travel_Rarely"/>
    <x v="0"/>
    <n v="7"/>
    <n v="3"/>
    <s v="Life Sciences"/>
    <n v="753"/>
    <x v="1"/>
    <n v="3"/>
    <x v="3"/>
    <s v="Divorced"/>
    <n v="50930"/>
    <n v="2"/>
    <n v="16"/>
    <n v="1"/>
    <n v="31"/>
    <n v="3"/>
    <n v="7"/>
    <n v="0"/>
    <n v="0"/>
    <n v="1"/>
    <n v="2"/>
    <x v="1"/>
    <x v="1"/>
    <n v="3"/>
    <n v="3"/>
    <s v="Active"/>
    <x v="4"/>
    <x v="2"/>
    <n v="0"/>
  </r>
  <r>
    <n v="55"/>
    <s v="No"/>
    <s v="Travel_Rarely"/>
    <x v="0"/>
    <n v="7"/>
    <n v="3"/>
    <s v="Life Sciences"/>
    <n v="2223"/>
    <x v="1"/>
    <n v="3"/>
    <x v="3"/>
    <s v="Divorced"/>
    <n v="50930"/>
    <n v="2"/>
    <n v="16"/>
    <n v="1"/>
    <n v="31"/>
    <n v="3"/>
    <n v="7"/>
    <n v="0"/>
    <n v="0"/>
    <n v="1"/>
    <n v="2"/>
    <x v="1"/>
    <x v="1"/>
    <n v="3"/>
    <n v="3"/>
    <s v="Active"/>
    <x v="4"/>
    <x v="2"/>
    <n v="0"/>
  </r>
  <r>
    <n v="55"/>
    <s v="No"/>
    <s v="Travel_Rarely"/>
    <x v="0"/>
    <n v="7"/>
    <n v="3"/>
    <s v="Life Sciences"/>
    <n v="3693"/>
    <x v="1"/>
    <n v="3"/>
    <x v="3"/>
    <s v="Divorced"/>
    <n v="50930"/>
    <n v="2"/>
    <n v="16"/>
    <n v="1"/>
    <n v="31"/>
    <n v="3"/>
    <n v="7"/>
    <n v="0"/>
    <n v="0"/>
    <n v="1"/>
    <n v="2"/>
    <x v="1"/>
    <x v="1"/>
    <n v="3"/>
    <n v="3"/>
    <s v="Active"/>
    <x v="4"/>
    <x v="2"/>
    <n v="0"/>
  </r>
  <r>
    <n v="50"/>
    <s v="No"/>
    <s v="Travel_Rarely"/>
    <x v="0"/>
    <n v="11"/>
    <n v="2"/>
    <s v="Life Sciences"/>
    <n v="1446"/>
    <x v="0"/>
    <n v="2"/>
    <x v="0"/>
    <s v="Divorced"/>
    <n v="62940"/>
    <n v="3"/>
    <n v="23"/>
    <n v="1"/>
    <n v="32"/>
    <n v="2"/>
    <n v="7"/>
    <n v="0"/>
    <n v="6"/>
    <n v="1"/>
    <n v="4"/>
    <x v="1"/>
    <x v="2"/>
    <n v="4"/>
    <n v="4"/>
    <s v="Active"/>
    <x v="3"/>
    <x v="2"/>
    <n v="0"/>
  </r>
  <r>
    <n v="50"/>
    <s v="No"/>
    <s v="Travel_Rarely"/>
    <x v="0"/>
    <n v="11"/>
    <n v="2"/>
    <s v="Life Sciences"/>
    <n v="2916"/>
    <x v="0"/>
    <n v="2"/>
    <x v="0"/>
    <s v="Divorced"/>
    <n v="62940"/>
    <n v="3"/>
    <n v="23"/>
    <n v="1"/>
    <n v="32"/>
    <n v="2"/>
    <n v="7"/>
    <n v="0"/>
    <n v="6"/>
    <n v="1"/>
    <n v="4"/>
    <x v="1"/>
    <x v="2"/>
    <n v="4"/>
    <n v="4"/>
    <s v="Active"/>
    <x v="3"/>
    <x v="2"/>
    <n v="0"/>
  </r>
  <r>
    <n v="50"/>
    <s v="No"/>
    <s v="Travel_Rarely"/>
    <x v="0"/>
    <n v="11"/>
    <n v="2"/>
    <s v="Life Sciences"/>
    <n v="4386"/>
    <x v="0"/>
    <n v="2"/>
    <x v="0"/>
    <s v="Divorced"/>
    <n v="62940"/>
    <n v="3"/>
    <n v="23"/>
    <n v="1"/>
    <n v="32"/>
    <n v="2"/>
    <n v="7"/>
    <n v="0"/>
    <n v="6"/>
    <n v="1"/>
    <n v="4"/>
    <x v="1"/>
    <x v="2"/>
    <n v="4"/>
    <n v="4"/>
    <s v="Active"/>
    <x v="3"/>
    <x v="2"/>
    <n v="0"/>
  </r>
  <r>
    <n v="34"/>
    <s v="No"/>
    <s v="Travel_Rarely"/>
    <x v="0"/>
    <n v="13"/>
    <n v="4"/>
    <s v="Life Sciences"/>
    <n v="237"/>
    <x v="1"/>
    <n v="1"/>
    <x v="4"/>
    <s v="Divorced"/>
    <n v="23410"/>
    <n v="1"/>
    <n v="20"/>
    <n v="2"/>
    <n v="8"/>
    <n v="3"/>
    <n v="8"/>
    <n v="0"/>
    <n v="6"/>
    <n v="1"/>
    <n v="3"/>
    <x v="0"/>
    <x v="0"/>
    <n v="2"/>
    <n v="4"/>
    <s v="Active"/>
    <x v="1"/>
    <x v="2"/>
    <n v="0"/>
  </r>
  <r>
    <n v="34"/>
    <s v="No"/>
    <s v="Travel_Rarely"/>
    <x v="0"/>
    <n v="13"/>
    <n v="4"/>
    <s v="Life Sciences"/>
    <n v="1707"/>
    <x v="1"/>
    <n v="1"/>
    <x v="4"/>
    <s v="Divorced"/>
    <n v="23410"/>
    <n v="1"/>
    <n v="20"/>
    <n v="2"/>
    <n v="8"/>
    <n v="3"/>
    <n v="8"/>
    <n v="0"/>
    <n v="6"/>
    <n v="1"/>
    <n v="3"/>
    <x v="0"/>
    <x v="0"/>
    <n v="2"/>
    <n v="4"/>
    <s v="Active"/>
    <x v="1"/>
    <x v="2"/>
    <n v="0"/>
  </r>
  <r>
    <n v="34"/>
    <s v="No"/>
    <s v="Travel_Rarely"/>
    <x v="0"/>
    <n v="13"/>
    <n v="4"/>
    <s v="Life Sciences"/>
    <n v="3177"/>
    <x v="1"/>
    <n v="1"/>
    <x v="4"/>
    <s v="Divorced"/>
    <n v="23410"/>
    <n v="1"/>
    <n v="20"/>
    <n v="2"/>
    <n v="8"/>
    <n v="3"/>
    <n v="8"/>
    <n v="0"/>
    <n v="6"/>
    <n v="1"/>
    <n v="3"/>
    <x v="0"/>
    <x v="0"/>
    <n v="2"/>
    <n v="4"/>
    <s v="Active"/>
    <x v="1"/>
    <x v="2"/>
    <n v="0"/>
  </r>
  <r>
    <n v="27"/>
    <s v="No"/>
    <s v="Travel_Rarely"/>
    <x v="0"/>
    <n v="11"/>
    <n v="2"/>
    <s v="Medical"/>
    <n v="82"/>
    <x v="0"/>
    <n v="1"/>
    <x v="2"/>
    <s v="Married"/>
    <n v="43930"/>
    <n v="1"/>
    <n v="18"/>
    <n v="1"/>
    <n v="8"/>
    <n v="2"/>
    <n v="8"/>
    <n v="0"/>
    <n v="7"/>
    <n v="1"/>
    <n v="2"/>
    <x v="2"/>
    <x v="0"/>
    <n v="2"/>
    <n v="3"/>
    <s v="Active"/>
    <x v="1"/>
    <x v="2"/>
    <n v="0"/>
  </r>
  <r>
    <n v="27"/>
    <s v="No"/>
    <s v="Travel_Rarely"/>
    <x v="0"/>
    <n v="11"/>
    <n v="2"/>
    <s v="Medical"/>
    <n v="1552"/>
    <x v="0"/>
    <n v="1"/>
    <x v="2"/>
    <s v="Married"/>
    <n v="43930"/>
    <n v="1"/>
    <n v="18"/>
    <n v="1"/>
    <n v="8"/>
    <n v="2"/>
    <n v="8"/>
    <n v="0"/>
    <n v="7"/>
    <n v="1"/>
    <n v="2"/>
    <x v="2"/>
    <x v="0"/>
    <n v="2"/>
    <n v="3"/>
    <s v="Active"/>
    <x v="1"/>
    <x v="2"/>
    <n v="0"/>
  </r>
  <r>
    <n v="27"/>
    <s v="No"/>
    <s v="Travel_Rarely"/>
    <x v="0"/>
    <n v="11"/>
    <n v="2"/>
    <s v="Medical"/>
    <n v="3022"/>
    <x v="0"/>
    <n v="1"/>
    <x v="2"/>
    <s v="Married"/>
    <n v="43930"/>
    <n v="1"/>
    <n v="18"/>
    <n v="1"/>
    <n v="8"/>
    <n v="2"/>
    <n v="8"/>
    <n v="0"/>
    <n v="7"/>
    <n v="1"/>
    <n v="2"/>
    <x v="2"/>
    <x v="0"/>
    <n v="2"/>
    <n v="3"/>
    <s v="Active"/>
    <x v="1"/>
    <x v="2"/>
    <n v="0"/>
  </r>
  <r>
    <n v="32"/>
    <s v="No"/>
    <s v="Travel_Rarely"/>
    <x v="0"/>
    <n v="2"/>
    <n v="3"/>
    <s v="Medical"/>
    <n v="94"/>
    <x v="0"/>
    <n v="2"/>
    <x v="3"/>
    <s v="Married"/>
    <n v="57470"/>
    <n v="1"/>
    <n v="13"/>
    <n v="0"/>
    <n v="8"/>
    <n v="0"/>
    <n v="8"/>
    <n v="0"/>
    <n v="7"/>
    <n v="1"/>
    <n v="3"/>
    <x v="2"/>
    <x v="0"/>
    <n v="3"/>
    <n v="3"/>
    <s v="Active"/>
    <x v="1"/>
    <x v="2"/>
    <n v="0"/>
  </r>
  <r>
    <n v="32"/>
    <s v="No"/>
    <s v="Travel_Rarely"/>
    <x v="0"/>
    <n v="2"/>
    <n v="3"/>
    <s v="Medical"/>
    <n v="1564"/>
    <x v="0"/>
    <n v="2"/>
    <x v="3"/>
    <s v="Married"/>
    <n v="57470"/>
    <n v="1"/>
    <n v="13"/>
    <n v="0"/>
    <n v="8"/>
    <n v="0"/>
    <n v="8"/>
    <n v="0"/>
    <n v="7"/>
    <n v="1"/>
    <n v="3"/>
    <x v="2"/>
    <x v="0"/>
    <n v="3"/>
    <n v="3"/>
    <s v="Active"/>
    <x v="1"/>
    <x v="2"/>
    <n v="0"/>
  </r>
  <r>
    <n v="32"/>
    <s v="No"/>
    <s v="Travel_Rarely"/>
    <x v="0"/>
    <n v="2"/>
    <n v="3"/>
    <s v="Medical"/>
    <n v="3034"/>
    <x v="0"/>
    <n v="2"/>
    <x v="3"/>
    <s v="Married"/>
    <n v="57470"/>
    <n v="1"/>
    <n v="13"/>
    <n v="0"/>
    <n v="8"/>
    <n v="0"/>
    <n v="8"/>
    <n v="0"/>
    <n v="7"/>
    <n v="1"/>
    <n v="3"/>
    <x v="2"/>
    <x v="0"/>
    <n v="3"/>
    <n v="3"/>
    <s v="Active"/>
    <x v="1"/>
    <x v="2"/>
    <n v="0"/>
  </r>
  <r>
    <n v="39"/>
    <s v="No"/>
    <s v="Travel_Frequently"/>
    <x v="0"/>
    <n v="12"/>
    <n v="1"/>
    <s v="Medical"/>
    <n v="192"/>
    <x v="0"/>
    <n v="1"/>
    <x v="3"/>
    <s v="Married"/>
    <n v="99910"/>
    <n v="1"/>
    <n v="16"/>
    <n v="1"/>
    <n v="8"/>
    <n v="3"/>
    <n v="8"/>
    <n v="0"/>
    <n v="7"/>
    <n v="1"/>
    <n v="3"/>
    <x v="0"/>
    <x v="0"/>
    <n v="3"/>
    <n v="3"/>
    <s v="Active"/>
    <x v="2"/>
    <x v="2"/>
    <n v="0"/>
  </r>
  <r>
    <n v="39"/>
    <s v="No"/>
    <s v="Travel_Frequently"/>
    <x v="0"/>
    <n v="12"/>
    <n v="1"/>
    <s v="Medical"/>
    <n v="1662"/>
    <x v="0"/>
    <n v="1"/>
    <x v="3"/>
    <s v="Married"/>
    <n v="99910"/>
    <n v="1"/>
    <n v="16"/>
    <n v="1"/>
    <n v="8"/>
    <n v="3"/>
    <n v="8"/>
    <n v="0"/>
    <n v="7"/>
    <n v="1"/>
    <n v="3"/>
    <x v="0"/>
    <x v="0"/>
    <n v="3"/>
    <n v="3"/>
    <s v="Active"/>
    <x v="2"/>
    <x v="2"/>
    <n v="0"/>
  </r>
  <r>
    <n v="39"/>
    <s v="No"/>
    <s v="Travel_Frequently"/>
    <x v="0"/>
    <n v="12"/>
    <n v="1"/>
    <s v="Medical"/>
    <n v="3132"/>
    <x v="0"/>
    <n v="1"/>
    <x v="3"/>
    <s v="Married"/>
    <n v="99910"/>
    <n v="1"/>
    <n v="16"/>
    <n v="1"/>
    <n v="8"/>
    <n v="3"/>
    <n v="8"/>
    <n v="0"/>
    <n v="7"/>
    <n v="1"/>
    <n v="3"/>
    <x v="0"/>
    <x v="0"/>
    <n v="3"/>
    <n v="3"/>
    <s v="Active"/>
    <x v="2"/>
    <x v="2"/>
    <n v="0"/>
  </r>
  <r>
    <n v="26"/>
    <s v="No"/>
    <s v="Travel_Rarely"/>
    <x v="0"/>
    <n v="1"/>
    <n v="4"/>
    <s v="Life Sciences"/>
    <n v="586"/>
    <x v="0"/>
    <n v="2"/>
    <x v="6"/>
    <s v="Married"/>
    <n v="143360"/>
    <n v="1"/>
    <n v="21"/>
    <n v="1"/>
    <n v="8"/>
    <n v="3"/>
    <n v="8"/>
    <n v="0"/>
    <n v="7"/>
    <n v="1"/>
    <n v="1"/>
    <x v="1"/>
    <x v="0"/>
    <n v="3"/>
    <n v="4"/>
    <s v="Active"/>
    <x v="1"/>
    <x v="2"/>
    <n v="0"/>
  </r>
  <r>
    <n v="26"/>
    <s v="No"/>
    <s v="Travel_Rarely"/>
    <x v="0"/>
    <n v="1"/>
    <n v="4"/>
    <s v="Life Sciences"/>
    <n v="2056"/>
    <x v="0"/>
    <n v="2"/>
    <x v="6"/>
    <s v="Married"/>
    <n v="143360"/>
    <n v="1"/>
    <n v="21"/>
    <n v="1"/>
    <n v="8"/>
    <n v="3"/>
    <n v="8"/>
    <n v="0"/>
    <n v="7"/>
    <n v="1"/>
    <n v="1"/>
    <x v="1"/>
    <x v="0"/>
    <n v="3"/>
    <n v="4"/>
    <s v="Active"/>
    <x v="1"/>
    <x v="2"/>
    <n v="0"/>
  </r>
  <r>
    <n v="26"/>
    <s v="No"/>
    <s v="Travel_Rarely"/>
    <x v="0"/>
    <n v="1"/>
    <n v="4"/>
    <s v="Life Sciences"/>
    <n v="3526"/>
    <x v="0"/>
    <n v="2"/>
    <x v="6"/>
    <s v="Married"/>
    <n v="143360"/>
    <n v="1"/>
    <n v="21"/>
    <n v="1"/>
    <n v="8"/>
    <n v="3"/>
    <n v="8"/>
    <n v="0"/>
    <n v="7"/>
    <n v="1"/>
    <n v="1"/>
    <x v="1"/>
    <x v="0"/>
    <n v="3"/>
    <n v="4"/>
    <s v="Active"/>
    <x v="1"/>
    <x v="2"/>
    <n v="0"/>
  </r>
  <r>
    <n v="39"/>
    <s v="No"/>
    <s v="Travel_Rarely"/>
    <x v="1"/>
    <n v="1"/>
    <n v="1"/>
    <s v="Marketing"/>
    <n v="448"/>
    <x v="0"/>
    <n v="2"/>
    <x v="3"/>
    <s v="Single"/>
    <n v="23400"/>
    <n v="0"/>
    <n v="11"/>
    <n v="1"/>
    <n v="9"/>
    <n v="2"/>
    <n v="8"/>
    <n v="0"/>
    <n v="7"/>
    <n v="1"/>
    <n v="1"/>
    <x v="0"/>
    <x v="0"/>
    <n v="2"/>
    <n v="3"/>
    <s v="Active"/>
    <x v="2"/>
    <x v="2"/>
    <n v="0"/>
  </r>
  <r>
    <n v="39"/>
    <s v="No"/>
    <s v="Travel_Rarely"/>
    <x v="1"/>
    <n v="1"/>
    <n v="1"/>
    <s v="Marketing"/>
    <n v="1918"/>
    <x v="0"/>
    <n v="2"/>
    <x v="3"/>
    <s v="Single"/>
    <n v="23400"/>
    <n v="0"/>
    <n v="11"/>
    <n v="1"/>
    <n v="9"/>
    <n v="2"/>
    <n v="8"/>
    <n v="0"/>
    <n v="7"/>
    <n v="1"/>
    <n v="1"/>
    <x v="0"/>
    <x v="0"/>
    <n v="2"/>
    <n v="3"/>
    <s v="Active"/>
    <x v="2"/>
    <x v="2"/>
    <n v="0"/>
  </r>
  <r>
    <n v="39"/>
    <s v="No"/>
    <s v="Travel_Rarely"/>
    <x v="1"/>
    <n v="1"/>
    <n v="1"/>
    <s v="Marketing"/>
    <n v="3388"/>
    <x v="0"/>
    <n v="2"/>
    <x v="3"/>
    <s v="Single"/>
    <n v="23400"/>
    <n v="0"/>
    <n v="11"/>
    <n v="1"/>
    <n v="9"/>
    <n v="2"/>
    <n v="8"/>
    <n v="0"/>
    <n v="7"/>
    <n v="1"/>
    <n v="3"/>
    <x v="0"/>
    <x v="0"/>
    <n v="2"/>
    <n v="3"/>
    <s v="Active"/>
    <x v="2"/>
    <x v="2"/>
    <n v="0"/>
  </r>
  <r>
    <n v="28"/>
    <s v="No"/>
    <s v="Travel_Rarely"/>
    <x v="0"/>
    <n v="9"/>
    <n v="3"/>
    <s v="Medical"/>
    <n v="45"/>
    <x v="0"/>
    <n v="1"/>
    <x v="6"/>
    <s v="Single"/>
    <n v="46480"/>
    <n v="0"/>
    <n v="23"/>
    <n v="2"/>
    <n v="9"/>
    <n v="2"/>
    <n v="8"/>
    <n v="0"/>
    <n v="7"/>
    <n v="1"/>
    <n v="2"/>
    <x v="3"/>
    <x v="0"/>
    <n v="2"/>
    <n v="4"/>
    <s v="Active"/>
    <x v="1"/>
    <x v="2"/>
    <n v="0"/>
  </r>
  <r>
    <n v="28"/>
    <s v="No"/>
    <s v="Travel_Rarely"/>
    <x v="0"/>
    <n v="9"/>
    <n v="3"/>
    <s v="Medical"/>
    <n v="1515"/>
    <x v="0"/>
    <n v="1"/>
    <x v="6"/>
    <s v="Single"/>
    <n v="46480"/>
    <n v="0"/>
    <n v="23"/>
    <n v="2"/>
    <n v="9"/>
    <n v="2"/>
    <n v="8"/>
    <n v="0"/>
    <n v="7"/>
    <n v="1"/>
    <n v="2"/>
    <x v="3"/>
    <x v="0"/>
    <n v="2"/>
    <n v="4"/>
    <s v="Active"/>
    <x v="1"/>
    <x v="2"/>
    <n v="0"/>
  </r>
  <r>
    <n v="28"/>
    <s v="No"/>
    <s v="Travel_Rarely"/>
    <x v="0"/>
    <n v="9"/>
    <n v="3"/>
    <s v="Medical"/>
    <n v="2985"/>
    <x v="0"/>
    <n v="1"/>
    <x v="6"/>
    <s v="Single"/>
    <n v="46480"/>
    <n v="0"/>
    <n v="23"/>
    <n v="2"/>
    <n v="9"/>
    <n v="2"/>
    <n v="8"/>
    <n v="0"/>
    <n v="7"/>
    <n v="1"/>
    <n v="2"/>
    <x v="3"/>
    <x v="0"/>
    <n v="2"/>
    <n v="4"/>
    <s v="Active"/>
    <x v="1"/>
    <x v="2"/>
    <n v="0"/>
  </r>
  <r>
    <n v="27"/>
    <s v="No"/>
    <s v="Travel_Rarely"/>
    <x v="0"/>
    <n v="4"/>
    <n v="3"/>
    <s v="Technical Degree"/>
    <n v="1093"/>
    <x v="0"/>
    <n v="2"/>
    <x v="5"/>
    <s v="Single"/>
    <n v="51710"/>
    <n v="0"/>
    <n v="20"/>
    <n v="1"/>
    <n v="9"/>
    <n v="1"/>
    <n v="8"/>
    <n v="0"/>
    <n v="7"/>
    <n v="1"/>
    <n v="1"/>
    <x v="0"/>
    <x v="0"/>
    <n v="2"/>
    <n v="4"/>
    <s v="Active"/>
    <x v="1"/>
    <x v="2"/>
    <n v="0"/>
  </r>
  <r>
    <n v="27"/>
    <s v="No"/>
    <s v="Travel_Rarely"/>
    <x v="0"/>
    <n v="4"/>
    <n v="3"/>
    <s v="Technical Degree"/>
    <n v="2563"/>
    <x v="0"/>
    <n v="2"/>
    <x v="5"/>
    <s v="Single"/>
    <n v="51710"/>
    <n v="0"/>
    <n v="20"/>
    <n v="1"/>
    <n v="9"/>
    <n v="1"/>
    <n v="8"/>
    <n v="0"/>
    <n v="7"/>
    <n v="1"/>
    <n v="1"/>
    <x v="0"/>
    <x v="2"/>
    <n v="2"/>
    <n v="4"/>
    <s v="Active"/>
    <x v="1"/>
    <x v="2"/>
    <n v="0"/>
  </r>
  <r>
    <n v="27"/>
    <s v="No"/>
    <s v="Travel_Rarely"/>
    <x v="0"/>
    <n v="4"/>
    <n v="3"/>
    <s v="Technical Degree"/>
    <n v="4033"/>
    <x v="0"/>
    <n v="2"/>
    <x v="5"/>
    <s v="Single"/>
    <n v="51710"/>
    <n v="0"/>
    <n v="20"/>
    <n v="1"/>
    <n v="9"/>
    <n v="1"/>
    <n v="8"/>
    <n v="0"/>
    <n v="7"/>
    <n v="1"/>
    <n v="1"/>
    <x v="0"/>
    <x v="2"/>
    <n v="2"/>
    <n v="4"/>
    <s v="Active"/>
    <x v="1"/>
    <x v="2"/>
    <n v="0"/>
  </r>
  <r>
    <n v="32"/>
    <s v="No"/>
    <s v="Travel_Frequently"/>
    <x v="1"/>
    <n v="2"/>
    <n v="3"/>
    <s v="Marketing"/>
    <n v="1357"/>
    <x v="0"/>
    <n v="3"/>
    <x v="4"/>
    <s v="Divorced"/>
    <n v="77560"/>
    <n v="0"/>
    <n v="21"/>
    <n v="0"/>
    <n v="9"/>
    <n v="3"/>
    <n v="8"/>
    <n v="0"/>
    <n v="7"/>
    <n v="1"/>
    <n v="4"/>
    <x v="1"/>
    <x v="1"/>
    <n v="3"/>
    <n v="4"/>
    <s v="Active"/>
    <x v="1"/>
    <x v="2"/>
    <n v="0"/>
  </r>
  <r>
    <n v="32"/>
    <s v="No"/>
    <s v="Travel_Frequently"/>
    <x v="1"/>
    <n v="2"/>
    <n v="3"/>
    <s v="Marketing"/>
    <n v="2827"/>
    <x v="0"/>
    <n v="3"/>
    <x v="4"/>
    <s v="Divorced"/>
    <n v="77560"/>
    <n v="0"/>
    <n v="21"/>
    <n v="0"/>
    <n v="9"/>
    <n v="3"/>
    <n v="8"/>
    <n v="0"/>
    <n v="7"/>
    <n v="1"/>
    <n v="4"/>
    <x v="1"/>
    <x v="1"/>
    <n v="3"/>
    <n v="4"/>
    <s v="Active"/>
    <x v="1"/>
    <x v="2"/>
    <n v="0"/>
  </r>
  <r>
    <n v="32"/>
    <s v="No"/>
    <s v="Travel_Frequently"/>
    <x v="1"/>
    <n v="2"/>
    <n v="3"/>
    <s v="Marketing"/>
    <n v="4297"/>
    <x v="0"/>
    <n v="3"/>
    <x v="4"/>
    <s v="Divorced"/>
    <n v="77560"/>
    <n v="0"/>
    <n v="21"/>
    <n v="0"/>
    <n v="9"/>
    <n v="3"/>
    <n v="8"/>
    <n v="0"/>
    <n v="7"/>
    <n v="1"/>
    <n v="4"/>
    <x v="1"/>
    <x v="1"/>
    <n v="3"/>
    <n v="4"/>
    <s v="Active"/>
    <x v="1"/>
    <x v="2"/>
    <n v="0"/>
  </r>
  <r>
    <n v="41"/>
    <s v="No"/>
    <s v="Non-Travel"/>
    <x v="0"/>
    <n v="23"/>
    <n v="3"/>
    <s v="Life Sciences"/>
    <n v="202"/>
    <x v="0"/>
    <n v="2"/>
    <x v="5"/>
    <s v="Single"/>
    <n v="26700"/>
    <n v="2"/>
    <n v="15"/>
    <n v="2"/>
    <n v="10"/>
    <n v="2"/>
    <n v="8"/>
    <n v="0"/>
    <n v="7"/>
    <n v="1"/>
    <n v="1"/>
    <x v="0"/>
    <x v="0"/>
    <n v="2"/>
    <n v="3"/>
    <s v="Active"/>
    <x v="2"/>
    <x v="2"/>
    <n v="0"/>
  </r>
  <r>
    <n v="41"/>
    <s v="No"/>
    <s v="Non-Travel"/>
    <x v="0"/>
    <n v="23"/>
    <n v="3"/>
    <s v="Life Sciences"/>
    <n v="1672"/>
    <x v="0"/>
    <n v="2"/>
    <x v="5"/>
    <s v="Single"/>
    <n v="26700"/>
    <n v="2"/>
    <n v="15"/>
    <n v="2"/>
    <n v="10"/>
    <n v="2"/>
    <n v="8"/>
    <n v="0"/>
    <n v="7"/>
    <n v="1"/>
    <n v="1"/>
    <x v="0"/>
    <x v="0"/>
    <n v="2"/>
    <n v="3"/>
    <s v="Active"/>
    <x v="2"/>
    <x v="2"/>
    <n v="0"/>
  </r>
  <r>
    <n v="41"/>
    <s v="No"/>
    <s v="Non-Travel"/>
    <x v="0"/>
    <n v="23"/>
    <n v="3"/>
    <s v="Life Sciences"/>
    <n v="3142"/>
    <x v="0"/>
    <n v="2"/>
    <x v="5"/>
    <s v="Single"/>
    <n v="26700"/>
    <n v="2"/>
    <n v="15"/>
    <n v="2"/>
    <n v="10"/>
    <n v="2"/>
    <n v="8"/>
    <n v="0"/>
    <n v="7"/>
    <n v="1"/>
    <n v="1"/>
    <x v="0"/>
    <x v="0"/>
    <n v="2"/>
    <n v="3"/>
    <s v="Active"/>
    <x v="2"/>
    <x v="2"/>
    <n v="0"/>
  </r>
  <r>
    <n v="35"/>
    <s v="No"/>
    <s v="Travel_Rarely"/>
    <x v="0"/>
    <n v="12"/>
    <n v="2"/>
    <s v="Medical"/>
    <n v="181"/>
    <x v="1"/>
    <n v="2"/>
    <x v="6"/>
    <s v="Married"/>
    <n v="28090"/>
    <n v="4"/>
    <n v="23"/>
    <n v="1"/>
    <n v="10"/>
    <n v="2"/>
    <n v="8"/>
    <n v="0"/>
    <n v="0"/>
    <n v="1"/>
    <n v="4"/>
    <x v="0"/>
    <x v="0"/>
    <n v="1"/>
    <n v="4"/>
    <s v="Active"/>
    <x v="2"/>
    <x v="2"/>
    <n v="0"/>
  </r>
  <r>
    <n v="35"/>
    <s v="No"/>
    <s v="Travel_Rarely"/>
    <x v="0"/>
    <n v="12"/>
    <n v="2"/>
    <s v="Medical"/>
    <n v="1651"/>
    <x v="1"/>
    <n v="2"/>
    <x v="6"/>
    <s v="Married"/>
    <n v="28090"/>
    <n v="4"/>
    <n v="23"/>
    <n v="1"/>
    <n v="10"/>
    <n v="2"/>
    <n v="8"/>
    <n v="0"/>
    <n v="0"/>
    <n v="1"/>
    <n v="4"/>
    <x v="0"/>
    <x v="0"/>
    <n v="1"/>
    <n v="4"/>
    <s v="Active"/>
    <x v="2"/>
    <x v="2"/>
    <n v="0"/>
  </r>
  <r>
    <n v="36"/>
    <s v="No"/>
    <s v="Non-Travel"/>
    <x v="0"/>
    <n v="10"/>
    <n v="4"/>
    <s v="Technical Degree"/>
    <n v="284"/>
    <x v="1"/>
    <n v="2"/>
    <x v="3"/>
    <s v="Married"/>
    <n v="41520"/>
    <n v="9"/>
    <n v="19"/>
    <n v="1"/>
    <n v="10"/>
    <n v="3"/>
    <n v="8"/>
    <n v="0"/>
    <n v="5"/>
    <n v="1"/>
    <n v="1"/>
    <x v="3"/>
    <x v="0"/>
    <n v="3"/>
    <n v="3"/>
    <s v="Active"/>
    <x v="2"/>
    <x v="2"/>
    <n v="0"/>
  </r>
  <r>
    <n v="36"/>
    <s v="No"/>
    <s v="Non-Travel"/>
    <x v="0"/>
    <n v="10"/>
    <n v="4"/>
    <s v="Technical Degree"/>
    <n v="1754"/>
    <x v="1"/>
    <n v="2"/>
    <x v="3"/>
    <s v="Married"/>
    <n v="41520"/>
    <n v="9"/>
    <n v="19"/>
    <n v="1"/>
    <n v="10"/>
    <n v="3"/>
    <n v="8"/>
    <n v="0"/>
    <n v="5"/>
    <n v="1"/>
    <n v="1"/>
    <x v="3"/>
    <x v="0"/>
    <n v="3"/>
    <n v="3"/>
    <s v="Active"/>
    <x v="2"/>
    <x v="2"/>
    <n v="0"/>
  </r>
  <r>
    <n v="36"/>
    <s v="No"/>
    <s v="Non-Travel"/>
    <x v="0"/>
    <n v="10"/>
    <n v="4"/>
    <s v="Technical Degree"/>
    <n v="3224"/>
    <x v="1"/>
    <n v="2"/>
    <x v="3"/>
    <s v="Married"/>
    <n v="41520"/>
    <n v="9"/>
    <n v="19"/>
    <n v="1"/>
    <n v="10"/>
    <n v="3"/>
    <n v="8"/>
    <n v="0"/>
    <n v="5"/>
    <n v="1"/>
    <n v="1"/>
    <x v="3"/>
    <x v="0"/>
    <n v="3"/>
    <n v="3"/>
    <s v="Active"/>
    <x v="2"/>
    <x v="2"/>
    <n v="0"/>
  </r>
  <r>
    <n v="32"/>
    <s v="No"/>
    <s v="Travel_Frequently"/>
    <x v="0"/>
    <n v="9"/>
    <n v="3"/>
    <s v="Life Sciences"/>
    <n v="624"/>
    <x v="1"/>
    <n v="2"/>
    <x v="3"/>
    <s v="Single"/>
    <n v="50700"/>
    <n v="4"/>
    <n v="12"/>
    <n v="1"/>
    <n v="10"/>
    <n v="6"/>
    <n v="8"/>
    <n v="0"/>
    <n v="7"/>
    <n v="1"/>
    <n v="4"/>
    <x v="0"/>
    <x v="0"/>
    <n v="3"/>
    <n v="3"/>
    <s v="Active"/>
    <x v="1"/>
    <x v="2"/>
    <n v="0"/>
  </r>
  <r>
    <n v="32"/>
    <s v="No"/>
    <s v="Travel_Frequently"/>
    <x v="0"/>
    <n v="9"/>
    <n v="3"/>
    <s v="Life Sciences"/>
    <n v="2094"/>
    <x v="1"/>
    <n v="2"/>
    <x v="3"/>
    <s v="Single"/>
    <n v="50700"/>
    <n v="4"/>
    <n v="12"/>
    <n v="1"/>
    <n v="10"/>
    <n v="6"/>
    <n v="8"/>
    <n v="0"/>
    <n v="7"/>
    <n v="1"/>
    <n v="4"/>
    <x v="0"/>
    <x v="0"/>
    <n v="3"/>
    <n v="3"/>
    <s v="Active"/>
    <x v="1"/>
    <x v="2"/>
    <n v="0"/>
  </r>
  <r>
    <n v="32"/>
    <s v="No"/>
    <s v="Travel_Frequently"/>
    <x v="0"/>
    <n v="9"/>
    <n v="3"/>
    <s v="Life Sciences"/>
    <n v="3564"/>
    <x v="1"/>
    <n v="2"/>
    <x v="3"/>
    <s v="Single"/>
    <n v="50700"/>
    <n v="4"/>
    <n v="12"/>
    <n v="1"/>
    <n v="10"/>
    <n v="6"/>
    <n v="8"/>
    <n v="0"/>
    <n v="7"/>
    <n v="1"/>
    <n v="4"/>
    <x v="0"/>
    <x v="0"/>
    <n v="3"/>
    <n v="3"/>
    <s v="Active"/>
    <x v="1"/>
    <x v="2"/>
    <n v="0"/>
  </r>
  <r>
    <n v="40"/>
    <s v="No"/>
    <s v="Non-Travel"/>
    <x v="1"/>
    <n v="3"/>
    <n v="2"/>
    <s v="Life Sciences"/>
    <n v="772"/>
    <x v="0"/>
    <n v="1"/>
    <x v="0"/>
    <s v="Divorced"/>
    <n v="43420"/>
    <n v="3"/>
    <n v="11"/>
    <n v="1"/>
    <n v="11"/>
    <n v="6"/>
    <n v="8"/>
    <n v="0"/>
    <n v="7"/>
    <n v="1"/>
    <n v="3"/>
    <x v="0"/>
    <x v="1"/>
    <n v="2"/>
    <n v="3"/>
    <s v="Active"/>
    <x v="2"/>
    <x v="2"/>
    <n v="0"/>
  </r>
  <r>
    <n v="40"/>
    <s v="No"/>
    <s v="Non-Travel"/>
    <x v="1"/>
    <n v="3"/>
    <n v="2"/>
    <s v="Life Sciences"/>
    <n v="2242"/>
    <x v="0"/>
    <n v="1"/>
    <x v="0"/>
    <s v="Divorced"/>
    <n v="43420"/>
    <n v="3"/>
    <n v="11"/>
    <n v="1"/>
    <n v="11"/>
    <n v="6"/>
    <n v="8"/>
    <n v="0"/>
    <n v="7"/>
    <n v="1"/>
    <n v="3"/>
    <x v="0"/>
    <x v="1"/>
    <n v="2"/>
    <n v="3"/>
    <s v="Active"/>
    <x v="2"/>
    <x v="2"/>
    <n v="0"/>
  </r>
  <r>
    <n v="40"/>
    <s v="No"/>
    <s v="Non-Travel"/>
    <x v="1"/>
    <n v="3"/>
    <n v="2"/>
    <s v="Life Sciences"/>
    <n v="3712"/>
    <x v="0"/>
    <n v="1"/>
    <x v="0"/>
    <s v="Divorced"/>
    <n v="43420"/>
    <n v="3"/>
    <n v="11"/>
    <n v="1"/>
    <n v="11"/>
    <n v="6"/>
    <n v="8"/>
    <n v="0"/>
    <n v="7"/>
    <n v="1"/>
    <n v="3"/>
    <x v="0"/>
    <x v="1"/>
    <n v="2"/>
    <n v="3"/>
    <s v="Active"/>
    <x v="2"/>
    <x v="2"/>
    <n v="0"/>
  </r>
  <r>
    <n v="38"/>
    <s v="No"/>
    <s v="Travel_Rarely"/>
    <x v="1"/>
    <n v="1"/>
    <n v="1"/>
    <s v="Medical"/>
    <n v="1381"/>
    <x v="0"/>
    <n v="2"/>
    <x v="4"/>
    <s v="Single"/>
    <n v="176030"/>
    <n v="4"/>
    <n v="16"/>
    <n v="0"/>
    <n v="12"/>
    <n v="0"/>
    <n v="8"/>
    <n v="0"/>
    <n v="7"/>
    <n v="1"/>
    <n v="1"/>
    <x v="1"/>
    <x v="1"/>
    <n v="2"/>
    <n v="3"/>
    <s v="Active"/>
    <x v="2"/>
    <x v="2"/>
    <n v="0"/>
  </r>
  <r>
    <n v="38"/>
    <s v="No"/>
    <s v="Travel_Rarely"/>
    <x v="1"/>
    <n v="1"/>
    <n v="1"/>
    <s v="Medical"/>
    <n v="2851"/>
    <x v="0"/>
    <n v="2"/>
    <x v="4"/>
    <s v="Single"/>
    <n v="176030"/>
    <n v="4"/>
    <n v="16"/>
    <n v="0"/>
    <n v="12"/>
    <n v="0"/>
    <n v="8"/>
    <n v="0"/>
    <n v="7"/>
    <n v="1"/>
    <n v="1"/>
    <x v="1"/>
    <x v="1"/>
    <n v="2"/>
    <n v="3"/>
    <s v="Active"/>
    <x v="2"/>
    <x v="2"/>
    <n v="0"/>
  </r>
  <r>
    <n v="38"/>
    <s v="No"/>
    <s v="Travel_Rarely"/>
    <x v="1"/>
    <n v="1"/>
    <n v="1"/>
    <s v="Medical"/>
    <n v="4321"/>
    <x v="0"/>
    <n v="2"/>
    <x v="4"/>
    <s v="Single"/>
    <n v="176030"/>
    <n v="4"/>
    <n v="16"/>
    <n v="0"/>
    <n v="12"/>
    <n v="0"/>
    <n v="8"/>
    <n v="0"/>
    <n v="7"/>
    <n v="1"/>
    <n v="1"/>
    <x v="1"/>
    <x v="1"/>
    <n v="2"/>
    <n v="3"/>
    <s v="Active"/>
    <x v="2"/>
    <x v="2"/>
    <n v="0"/>
  </r>
  <r>
    <n v="46"/>
    <s v="No"/>
    <s v="Travel_Rarely"/>
    <x v="0"/>
    <n v="28"/>
    <n v="3"/>
    <s v="Medical"/>
    <n v="466"/>
    <x v="1"/>
    <n v="3"/>
    <x v="8"/>
    <s v="Divorced"/>
    <n v="190450"/>
    <n v="6"/>
    <n v="11"/>
    <n v="3"/>
    <n v="13"/>
    <n v="2"/>
    <n v="8"/>
    <n v="0"/>
    <n v="7"/>
    <n v="1"/>
    <n v="4"/>
    <x v="0"/>
    <x v="0"/>
    <n v="3"/>
    <n v="3"/>
    <s v="Active"/>
    <x v="3"/>
    <x v="2"/>
    <n v="0"/>
  </r>
  <r>
    <n v="46"/>
    <s v="No"/>
    <s v="Travel_Rarely"/>
    <x v="0"/>
    <n v="28"/>
    <n v="3"/>
    <s v="Medical"/>
    <n v="1936"/>
    <x v="1"/>
    <n v="3"/>
    <x v="8"/>
    <s v="Divorced"/>
    <n v="190450"/>
    <n v="6"/>
    <n v="11"/>
    <n v="3"/>
    <n v="13"/>
    <n v="2"/>
    <n v="8"/>
    <n v="0"/>
    <n v="7"/>
    <n v="1"/>
    <n v="4"/>
    <x v="0"/>
    <x v="0"/>
    <n v="3"/>
    <n v="3"/>
    <s v="Active"/>
    <x v="3"/>
    <x v="2"/>
    <n v="0"/>
  </r>
  <r>
    <n v="46"/>
    <s v="No"/>
    <s v="Travel_Rarely"/>
    <x v="0"/>
    <n v="28"/>
    <n v="3"/>
    <s v="Medical"/>
    <n v="3406"/>
    <x v="1"/>
    <n v="3"/>
    <x v="8"/>
    <s v="Divorced"/>
    <n v="190450"/>
    <n v="6"/>
    <n v="11"/>
    <n v="3"/>
    <n v="13"/>
    <n v="2"/>
    <n v="8"/>
    <n v="0"/>
    <n v="7"/>
    <n v="1"/>
    <n v="4"/>
    <x v="0"/>
    <x v="0"/>
    <n v="3"/>
    <n v="3"/>
    <s v="Active"/>
    <x v="3"/>
    <x v="2"/>
    <n v="0"/>
  </r>
  <r>
    <n v="46"/>
    <s v="Yes"/>
    <s v="Travel_Rarely"/>
    <x v="0"/>
    <n v="4"/>
    <n v="4"/>
    <s v="Medical"/>
    <n v="1076"/>
    <x v="1"/>
    <n v="2"/>
    <x v="6"/>
    <s v="Married"/>
    <n v="27430"/>
    <n v="5"/>
    <n v="25"/>
    <n v="1"/>
    <n v="14"/>
    <n v="1"/>
    <n v="8"/>
    <n v="0"/>
    <n v="7"/>
    <n v="1"/>
    <n v="3"/>
    <x v="2"/>
    <x v="0"/>
    <n v="4"/>
    <n v="4"/>
    <s v="Left"/>
    <x v="3"/>
    <x v="2"/>
    <n v="1"/>
  </r>
  <r>
    <n v="46"/>
    <s v="Yes"/>
    <s v="Travel_Rarely"/>
    <x v="0"/>
    <n v="4"/>
    <n v="4"/>
    <s v="Medical"/>
    <n v="2546"/>
    <x v="1"/>
    <n v="2"/>
    <x v="6"/>
    <s v="Married"/>
    <n v="27430"/>
    <n v="5"/>
    <n v="25"/>
    <n v="1"/>
    <n v="14"/>
    <n v="1"/>
    <n v="8"/>
    <n v="0"/>
    <n v="7"/>
    <n v="1"/>
    <n v="3"/>
    <x v="2"/>
    <x v="0"/>
    <n v="4"/>
    <n v="4"/>
    <s v="Left"/>
    <x v="3"/>
    <x v="2"/>
    <n v="1"/>
  </r>
  <r>
    <n v="46"/>
    <s v="Yes"/>
    <s v="Travel_Rarely"/>
    <x v="0"/>
    <n v="4"/>
    <n v="4"/>
    <s v="Medical"/>
    <n v="4016"/>
    <x v="1"/>
    <n v="2"/>
    <x v="6"/>
    <s v="Married"/>
    <n v="27430"/>
    <n v="5"/>
    <n v="25"/>
    <n v="1"/>
    <n v="14"/>
    <n v="1"/>
    <n v="8"/>
    <n v="0"/>
    <n v="7"/>
    <n v="1"/>
    <n v="3"/>
    <x v="2"/>
    <x v="0"/>
    <n v="4"/>
    <n v="4"/>
    <s v="Left"/>
    <x v="3"/>
    <x v="2"/>
    <n v="1"/>
  </r>
  <r>
    <n v="43"/>
    <s v="No"/>
    <s v="Travel_Frequently"/>
    <x v="0"/>
    <n v="5"/>
    <n v="3"/>
    <s v="Medical"/>
    <n v="555"/>
    <x v="1"/>
    <n v="2"/>
    <x v="4"/>
    <s v="Married"/>
    <n v="96990"/>
    <n v="8"/>
    <n v="19"/>
    <n v="1"/>
    <n v="18"/>
    <n v="3"/>
    <n v="8"/>
    <n v="0"/>
    <n v="1"/>
    <n v="1"/>
    <n v="3"/>
    <x v="3"/>
    <x v="0"/>
    <n v="3"/>
    <n v="3"/>
    <s v="Active"/>
    <x v="2"/>
    <x v="2"/>
    <n v="0"/>
  </r>
  <r>
    <n v="43"/>
    <s v="No"/>
    <s v="Travel_Frequently"/>
    <x v="0"/>
    <n v="5"/>
    <n v="3"/>
    <s v="Medical"/>
    <n v="2025"/>
    <x v="1"/>
    <n v="2"/>
    <x v="4"/>
    <s v="Married"/>
    <n v="96990"/>
    <n v="8"/>
    <n v="19"/>
    <n v="1"/>
    <n v="18"/>
    <n v="3"/>
    <n v="8"/>
    <n v="0"/>
    <n v="1"/>
    <n v="1"/>
    <n v="3"/>
    <x v="3"/>
    <x v="0"/>
    <n v="3"/>
    <n v="3"/>
    <s v="Active"/>
    <x v="2"/>
    <x v="2"/>
    <n v="0"/>
  </r>
  <r>
    <n v="43"/>
    <s v="No"/>
    <s v="Travel_Frequently"/>
    <x v="0"/>
    <n v="5"/>
    <n v="3"/>
    <s v="Medical"/>
    <n v="3495"/>
    <x v="1"/>
    <n v="2"/>
    <x v="4"/>
    <s v="Married"/>
    <n v="96990"/>
    <n v="8"/>
    <n v="19"/>
    <n v="1"/>
    <n v="18"/>
    <n v="3"/>
    <n v="8"/>
    <n v="0"/>
    <n v="1"/>
    <n v="1"/>
    <n v="3"/>
    <x v="3"/>
    <x v="0"/>
    <n v="3"/>
    <n v="3"/>
    <s v="Active"/>
    <x v="2"/>
    <x v="2"/>
    <n v="0"/>
  </r>
  <r>
    <n v="49"/>
    <s v="No"/>
    <s v="Travel_Rarely"/>
    <x v="0"/>
    <n v="21"/>
    <n v="3"/>
    <s v="Medical"/>
    <n v="938"/>
    <x v="0"/>
    <n v="2"/>
    <x v="5"/>
    <s v="Single"/>
    <n v="23800"/>
    <n v="4"/>
    <n v="13"/>
    <n v="0"/>
    <n v="23"/>
    <n v="3"/>
    <n v="8"/>
    <n v="0"/>
    <n v="0"/>
    <n v="1"/>
    <n v="3"/>
    <x v="0"/>
    <x v="0"/>
    <n v="1"/>
    <n v="3"/>
    <s v="Active"/>
    <x v="3"/>
    <x v="2"/>
    <n v="0"/>
  </r>
  <r>
    <n v="49"/>
    <s v="No"/>
    <s v="Travel_Rarely"/>
    <x v="0"/>
    <n v="21"/>
    <n v="3"/>
    <s v="Medical"/>
    <n v="2408"/>
    <x v="0"/>
    <n v="2"/>
    <x v="5"/>
    <s v="Single"/>
    <n v="23800"/>
    <n v="4"/>
    <n v="13"/>
    <n v="0"/>
    <n v="23"/>
    <n v="3"/>
    <n v="8"/>
    <n v="0"/>
    <n v="0"/>
    <n v="1"/>
    <n v="3"/>
    <x v="0"/>
    <x v="0"/>
    <n v="1"/>
    <n v="3"/>
    <s v="Active"/>
    <x v="3"/>
    <x v="2"/>
    <n v="0"/>
  </r>
  <r>
    <n v="49"/>
    <s v="No"/>
    <s v="Travel_Rarely"/>
    <x v="0"/>
    <n v="21"/>
    <n v="3"/>
    <s v="Medical"/>
    <n v="3878"/>
    <x v="0"/>
    <n v="2"/>
    <x v="5"/>
    <s v="Single"/>
    <n v="23800"/>
    <n v="4"/>
    <n v="13"/>
    <n v="0"/>
    <n v="23"/>
    <n v="3"/>
    <n v="8"/>
    <n v="0"/>
    <n v="0"/>
    <n v="1"/>
    <n v="3"/>
    <x v="0"/>
    <x v="0"/>
    <n v="1"/>
    <n v="3"/>
    <s v="Active"/>
    <x v="3"/>
    <x v="2"/>
    <n v="0"/>
  </r>
  <r>
    <n v="43"/>
    <s v="No"/>
    <s v="Travel_Rarely"/>
    <x v="0"/>
    <n v="11"/>
    <n v="2"/>
    <s v="Life Sciences"/>
    <n v="641"/>
    <x v="0"/>
    <n v="3"/>
    <x v="4"/>
    <s v="Married"/>
    <n v="168350"/>
    <n v="3"/>
    <n v="17"/>
    <n v="1"/>
    <n v="25"/>
    <n v="3"/>
    <n v="8"/>
    <n v="0"/>
    <n v="7"/>
    <n v="1"/>
    <n v="3"/>
    <x v="1"/>
    <x v="0"/>
    <n v="3"/>
    <n v="3"/>
    <s v="Active"/>
    <x v="2"/>
    <x v="2"/>
    <n v="0"/>
  </r>
  <r>
    <n v="43"/>
    <s v="No"/>
    <s v="Travel_Rarely"/>
    <x v="0"/>
    <n v="11"/>
    <n v="2"/>
    <s v="Life Sciences"/>
    <n v="2111"/>
    <x v="0"/>
    <n v="3"/>
    <x v="4"/>
    <s v="Married"/>
    <n v="168350"/>
    <n v="3"/>
    <n v="17"/>
    <n v="1"/>
    <n v="25"/>
    <n v="3"/>
    <n v="8"/>
    <n v="0"/>
    <n v="7"/>
    <n v="1"/>
    <n v="3"/>
    <x v="1"/>
    <x v="0"/>
    <n v="3"/>
    <n v="3"/>
    <s v="Active"/>
    <x v="2"/>
    <x v="2"/>
    <n v="0"/>
  </r>
  <r>
    <n v="43"/>
    <s v="No"/>
    <s v="Travel_Rarely"/>
    <x v="0"/>
    <n v="11"/>
    <n v="2"/>
    <s v="Life Sciences"/>
    <n v="3581"/>
    <x v="0"/>
    <n v="3"/>
    <x v="4"/>
    <s v="Married"/>
    <n v="168350"/>
    <n v="3"/>
    <n v="17"/>
    <n v="1"/>
    <n v="25"/>
    <n v="3"/>
    <n v="8"/>
    <n v="0"/>
    <n v="7"/>
    <n v="1"/>
    <n v="3"/>
    <x v="1"/>
    <x v="0"/>
    <n v="3"/>
    <n v="3"/>
    <s v="Active"/>
    <x v="2"/>
    <x v="2"/>
    <n v="0"/>
  </r>
  <r>
    <n v="50"/>
    <s v="No"/>
    <s v="Travel_Frequently"/>
    <x v="0"/>
    <n v="3"/>
    <n v="4"/>
    <s v="Medical"/>
    <n v="1319"/>
    <x v="0"/>
    <n v="4"/>
    <x v="3"/>
    <s v="Married"/>
    <n v="61420"/>
    <n v="3"/>
    <n v="13"/>
    <n v="2"/>
    <n v="28"/>
    <n v="3"/>
    <n v="8"/>
    <n v="0"/>
    <n v="7"/>
    <n v="1"/>
    <n v="1"/>
    <x v="2"/>
    <x v="2"/>
    <n v="2"/>
    <n v="3"/>
    <s v="Active"/>
    <x v="3"/>
    <x v="2"/>
    <n v="0"/>
  </r>
  <r>
    <n v="50"/>
    <s v="No"/>
    <s v="Travel_Frequently"/>
    <x v="0"/>
    <n v="3"/>
    <n v="4"/>
    <s v="Medical"/>
    <n v="2789"/>
    <x v="0"/>
    <n v="4"/>
    <x v="3"/>
    <s v="Married"/>
    <n v="61420"/>
    <n v="3"/>
    <n v="13"/>
    <n v="2"/>
    <n v="28"/>
    <n v="3"/>
    <n v="8"/>
    <n v="0"/>
    <n v="7"/>
    <n v="1"/>
    <n v="1"/>
    <x v="2"/>
    <x v="2"/>
    <n v="2"/>
    <n v="3"/>
    <s v="Active"/>
    <x v="3"/>
    <x v="2"/>
    <n v="0"/>
  </r>
  <r>
    <n v="50"/>
    <s v="No"/>
    <s v="Travel_Frequently"/>
    <x v="0"/>
    <n v="3"/>
    <n v="4"/>
    <s v="Medical"/>
    <n v="4259"/>
    <x v="0"/>
    <n v="4"/>
    <x v="3"/>
    <s v="Married"/>
    <n v="61420"/>
    <n v="3"/>
    <n v="13"/>
    <n v="2"/>
    <n v="28"/>
    <n v="3"/>
    <n v="8"/>
    <n v="0"/>
    <n v="7"/>
    <n v="1"/>
    <n v="1"/>
    <x v="2"/>
    <x v="2"/>
    <n v="2"/>
    <n v="3"/>
    <s v="Active"/>
    <x v="3"/>
    <x v="2"/>
    <n v="0"/>
  </r>
  <r>
    <n v="49"/>
    <s v="No"/>
    <s v="Travel_Rarely"/>
    <x v="0"/>
    <n v="7"/>
    <n v="3"/>
    <s v="Technical Degree"/>
    <n v="797"/>
    <x v="1"/>
    <n v="2"/>
    <x v="0"/>
    <s v="Divorced"/>
    <n v="50940"/>
    <n v="3"/>
    <n v="15"/>
    <n v="0"/>
    <n v="29"/>
    <n v="5"/>
    <n v="8"/>
    <n v="0"/>
    <n v="7"/>
    <n v="1"/>
    <n v="3"/>
    <x v="2"/>
    <x v="0"/>
    <n v="3"/>
    <n v="3"/>
    <s v="Active"/>
    <x v="3"/>
    <x v="2"/>
    <n v="0"/>
  </r>
  <r>
    <n v="49"/>
    <s v="No"/>
    <s v="Travel_Rarely"/>
    <x v="0"/>
    <n v="7"/>
    <n v="3"/>
    <s v="Technical Degree"/>
    <n v="2267"/>
    <x v="1"/>
    <n v="2"/>
    <x v="0"/>
    <s v="Divorced"/>
    <n v="50940"/>
    <n v="3"/>
    <n v="15"/>
    <n v="0"/>
    <n v="29"/>
    <n v="5"/>
    <n v="8"/>
    <n v="0"/>
    <n v="7"/>
    <n v="1"/>
    <n v="3"/>
    <x v="2"/>
    <x v="0"/>
    <n v="3"/>
    <n v="3"/>
    <s v="Active"/>
    <x v="3"/>
    <x v="2"/>
    <n v="0"/>
  </r>
  <r>
    <n v="49"/>
    <s v="No"/>
    <s v="Travel_Rarely"/>
    <x v="0"/>
    <n v="7"/>
    <n v="3"/>
    <s v="Technical Degree"/>
    <n v="3737"/>
    <x v="1"/>
    <n v="2"/>
    <x v="0"/>
    <s v="Divorced"/>
    <n v="50940"/>
    <n v="3"/>
    <n v="15"/>
    <n v="0"/>
    <n v="29"/>
    <n v="5"/>
    <n v="8"/>
    <n v="0"/>
    <n v="7"/>
    <n v="1"/>
    <n v="3"/>
    <x v="2"/>
    <x v="0"/>
    <n v="3"/>
    <n v="3"/>
    <s v="Active"/>
    <x v="3"/>
    <x v="2"/>
    <n v="0"/>
  </r>
  <r>
    <n v="35"/>
    <s v="No"/>
    <s v="Travel_Rarely"/>
    <x v="0"/>
    <n v="12"/>
    <n v="2"/>
    <s v="Medical"/>
    <n v="3121"/>
    <x v="1"/>
    <n v="2"/>
    <x v="6"/>
    <s v="Married"/>
    <n v="28090"/>
    <n v="4"/>
    <n v="23"/>
    <n v="1"/>
    <n v="10"/>
    <n v="2"/>
    <n v="8"/>
    <n v="0"/>
    <n v="0"/>
    <n v="1"/>
    <n v="4"/>
    <x v="0"/>
    <x v="0"/>
    <n v="1"/>
    <n v="4"/>
    <s v="Active"/>
    <x v="2"/>
    <x v="2"/>
    <n v="0"/>
  </r>
  <r>
    <n v="33"/>
    <s v="No"/>
    <s v="Travel_Rarely"/>
    <x v="0"/>
    <n v="8"/>
    <n v="4"/>
    <s v="Life Sciences"/>
    <n v="362"/>
    <x v="0"/>
    <n v="3"/>
    <x v="4"/>
    <s v="Divorced"/>
    <n v="24510"/>
    <n v="1"/>
    <n v="13"/>
    <n v="1"/>
    <n v="9"/>
    <n v="3"/>
    <n v="9"/>
    <n v="0"/>
    <n v="8"/>
    <n v="1"/>
    <n v="1"/>
    <x v="3"/>
    <x v="0"/>
    <n v="2"/>
    <n v="3"/>
    <s v="Active"/>
    <x v="1"/>
    <x v="2"/>
    <n v="0"/>
  </r>
  <r>
    <n v="33"/>
    <s v="No"/>
    <s v="Travel_Rarely"/>
    <x v="0"/>
    <n v="8"/>
    <n v="4"/>
    <s v="Life Sciences"/>
    <n v="1832"/>
    <x v="0"/>
    <n v="3"/>
    <x v="4"/>
    <s v="Divorced"/>
    <n v="24510"/>
    <n v="1"/>
    <n v="13"/>
    <n v="1"/>
    <n v="9"/>
    <n v="3"/>
    <n v="9"/>
    <n v="0"/>
    <n v="8"/>
    <n v="1"/>
    <n v="1"/>
    <x v="3"/>
    <x v="0"/>
    <n v="2"/>
    <n v="3"/>
    <s v="Active"/>
    <x v="1"/>
    <x v="2"/>
    <n v="0"/>
  </r>
  <r>
    <n v="33"/>
    <s v="No"/>
    <s v="Travel_Rarely"/>
    <x v="0"/>
    <n v="8"/>
    <n v="4"/>
    <s v="Life Sciences"/>
    <n v="3302"/>
    <x v="0"/>
    <n v="3"/>
    <x v="4"/>
    <s v="Divorced"/>
    <n v="24510"/>
    <n v="1"/>
    <n v="13"/>
    <n v="1"/>
    <n v="9"/>
    <n v="3"/>
    <n v="9"/>
    <n v="0"/>
    <n v="8"/>
    <n v="1"/>
    <n v="1"/>
    <x v="3"/>
    <x v="0"/>
    <n v="2"/>
    <n v="3"/>
    <s v="Active"/>
    <x v="1"/>
    <x v="2"/>
    <n v="0"/>
  </r>
  <r>
    <n v="31"/>
    <s v="No"/>
    <s v="Non-Travel"/>
    <x v="0"/>
    <n v="1"/>
    <n v="2"/>
    <s v="Technical Degree"/>
    <n v="422"/>
    <x v="1"/>
    <n v="2"/>
    <x v="0"/>
    <s v="Married"/>
    <n v="27930"/>
    <n v="1"/>
    <n v="16"/>
    <n v="0"/>
    <n v="9"/>
    <n v="4"/>
    <n v="9"/>
    <n v="0"/>
    <n v="0"/>
    <n v="1"/>
    <n v="4"/>
    <x v="0"/>
    <x v="2"/>
    <n v="3"/>
    <n v="3"/>
    <s v="Active"/>
    <x v="1"/>
    <x v="2"/>
    <n v="0"/>
  </r>
  <r>
    <n v="31"/>
    <s v="No"/>
    <s v="Non-Travel"/>
    <x v="0"/>
    <n v="1"/>
    <n v="2"/>
    <s v="Technical Degree"/>
    <n v="1892"/>
    <x v="1"/>
    <n v="2"/>
    <x v="0"/>
    <s v="Married"/>
    <n v="27930"/>
    <n v="1"/>
    <n v="16"/>
    <n v="0"/>
    <n v="9"/>
    <n v="4"/>
    <n v="9"/>
    <n v="0"/>
    <n v="0"/>
    <n v="1"/>
    <n v="4"/>
    <x v="0"/>
    <x v="2"/>
    <n v="3"/>
    <n v="3"/>
    <s v="Active"/>
    <x v="1"/>
    <x v="2"/>
    <n v="0"/>
  </r>
  <r>
    <n v="31"/>
    <s v="No"/>
    <s v="Non-Travel"/>
    <x v="0"/>
    <n v="1"/>
    <n v="2"/>
    <s v="Technical Degree"/>
    <n v="3362"/>
    <x v="1"/>
    <n v="2"/>
    <x v="0"/>
    <s v="Married"/>
    <n v="27930"/>
    <n v="1"/>
    <n v="16"/>
    <n v="0"/>
    <n v="9"/>
    <n v="4"/>
    <n v="9"/>
    <n v="0"/>
    <n v="0"/>
    <n v="1"/>
    <n v="4"/>
    <x v="0"/>
    <x v="2"/>
    <n v="3"/>
    <n v="3"/>
    <s v="Active"/>
    <x v="1"/>
    <x v="2"/>
    <n v="0"/>
  </r>
  <r>
    <n v="30"/>
    <s v="No"/>
    <s v="Travel_Rarely"/>
    <x v="0"/>
    <n v="6"/>
    <n v="4"/>
    <s v="Medical"/>
    <n v="691"/>
    <x v="1"/>
    <n v="1"/>
    <x v="0"/>
    <s v="Married"/>
    <n v="30410"/>
    <n v="1"/>
    <n v="11"/>
    <n v="1"/>
    <n v="9"/>
    <n v="2"/>
    <n v="9"/>
    <n v="0"/>
    <n v="8"/>
    <n v="1"/>
    <n v="2"/>
    <x v="3"/>
    <x v="0"/>
    <n v="2"/>
    <n v="3"/>
    <s v="Active"/>
    <x v="1"/>
    <x v="2"/>
    <n v="0"/>
  </r>
  <r>
    <n v="30"/>
    <s v="No"/>
    <s v="Travel_Rarely"/>
    <x v="0"/>
    <n v="6"/>
    <n v="4"/>
    <s v="Medical"/>
    <n v="2161"/>
    <x v="1"/>
    <n v="1"/>
    <x v="0"/>
    <s v="Married"/>
    <n v="30410"/>
    <n v="1"/>
    <n v="11"/>
    <n v="1"/>
    <n v="9"/>
    <n v="2"/>
    <n v="9"/>
    <n v="0"/>
    <n v="8"/>
    <n v="1"/>
    <n v="2"/>
    <x v="3"/>
    <x v="0"/>
    <n v="2"/>
    <n v="3"/>
    <s v="Active"/>
    <x v="1"/>
    <x v="2"/>
    <n v="0"/>
  </r>
  <r>
    <n v="30"/>
    <s v="No"/>
    <s v="Travel_Rarely"/>
    <x v="0"/>
    <n v="6"/>
    <n v="4"/>
    <s v="Medical"/>
    <n v="3631"/>
    <x v="1"/>
    <n v="1"/>
    <x v="0"/>
    <s v="Married"/>
    <n v="30410"/>
    <n v="1"/>
    <n v="11"/>
    <n v="1"/>
    <n v="9"/>
    <n v="2"/>
    <n v="9"/>
    <n v="0"/>
    <n v="8"/>
    <n v="1"/>
    <n v="2"/>
    <x v="3"/>
    <x v="0"/>
    <n v="2"/>
    <n v="3"/>
    <s v="Active"/>
    <x v="1"/>
    <x v="2"/>
    <n v="0"/>
  </r>
  <r>
    <n v="45"/>
    <s v="No"/>
    <s v="Non-Travel"/>
    <x v="0"/>
    <n v="8"/>
    <n v="1"/>
    <s v="Life Sciences"/>
    <n v="439"/>
    <x v="0"/>
    <n v="2"/>
    <x v="0"/>
    <s v="Married"/>
    <n v="33190"/>
    <n v="1"/>
    <n v="12"/>
    <n v="1"/>
    <n v="9"/>
    <n v="3"/>
    <n v="9"/>
    <n v="0"/>
    <n v="8"/>
    <n v="1"/>
    <n v="3"/>
    <x v="2"/>
    <x v="2"/>
    <n v="3"/>
    <n v="3"/>
    <s v="Active"/>
    <x v="3"/>
    <x v="2"/>
    <n v="0"/>
  </r>
  <r>
    <n v="45"/>
    <s v="No"/>
    <s v="Non-Travel"/>
    <x v="0"/>
    <n v="8"/>
    <n v="1"/>
    <s v="Life Sciences"/>
    <n v="1909"/>
    <x v="0"/>
    <n v="2"/>
    <x v="0"/>
    <s v="Married"/>
    <n v="33190"/>
    <n v="1"/>
    <n v="12"/>
    <n v="1"/>
    <n v="9"/>
    <n v="3"/>
    <n v="9"/>
    <n v="0"/>
    <n v="8"/>
    <n v="1"/>
    <n v="3"/>
    <x v="2"/>
    <x v="2"/>
    <n v="3"/>
    <n v="3"/>
    <s v="Active"/>
    <x v="3"/>
    <x v="2"/>
    <n v="0"/>
  </r>
  <r>
    <n v="45"/>
    <s v="No"/>
    <s v="Non-Travel"/>
    <x v="0"/>
    <n v="8"/>
    <n v="1"/>
    <s v="Life Sciences"/>
    <n v="3379"/>
    <x v="0"/>
    <n v="2"/>
    <x v="0"/>
    <s v="Married"/>
    <n v="33190"/>
    <n v="1"/>
    <n v="12"/>
    <n v="1"/>
    <n v="9"/>
    <n v="3"/>
    <n v="9"/>
    <n v="0"/>
    <n v="8"/>
    <n v="1"/>
    <n v="3"/>
    <x v="2"/>
    <x v="2"/>
    <n v="3"/>
    <n v="3"/>
    <s v="Active"/>
    <x v="3"/>
    <x v="2"/>
    <n v="0"/>
  </r>
  <r>
    <n v="27"/>
    <s v="No"/>
    <s v="Travel_Rarely"/>
    <x v="1"/>
    <n v="2"/>
    <n v="4"/>
    <s v="Medical"/>
    <n v="353"/>
    <x v="0"/>
    <n v="2"/>
    <x v="2"/>
    <s v="Divorced"/>
    <n v="33460"/>
    <n v="1"/>
    <n v="21"/>
    <n v="1"/>
    <n v="9"/>
    <n v="2"/>
    <n v="9"/>
    <n v="0"/>
    <n v="8"/>
    <n v="1"/>
    <n v="3"/>
    <x v="1"/>
    <x v="0"/>
    <n v="2"/>
    <n v="4"/>
    <s v="Active"/>
    <x v="1"/>
    <x v="2"/>
    <n v="0"/>
  </r>
  <r>
    <n v="27"/>
    <s v="No"/>
    <s v="Travel_Rarely"/>
    <x v="1"/>
    <n v="2"/>
    <n v="4"/>
    <s v="Medical"/>
    <n v="1823"/>
    <x v="0"/>
    <n v="2"/>
    <x v="2"/>
    <s v="Divorced"/>
    <n v="33460"/>
    <n v="1"/>
    <n v="21"/>
    <n v="1"/>
    <n v="9"/>
    <n v="2"/>
    <n v="9"/>
    <n v="0"/>
    <n v="8"/>
    <n v="1"/>
    <n v="3"/>
    <x v="1"/>
    <x v="0"/>
    <n v="2"/>
    <n v="4"/>
    <s v="Active"/>
    <x v="1"/>
    <x v="2"/>
    <n v="0"/>
  </r>
  <r>
    <n v="27"/>
    <s v="No"/>
    <s v="Travel_Rarely"/>
    <x v="1"/>
    <n v="2"/>
    <n v="4"/>
    <s v="Medical"/>
    <n v="3293"/>
    <x v="0"/>
    <n v="2"/>
    <x v="2"/>
    <s v="Divorced"/>
    <n v="33460"/>
    <n v="1"/>
    <n v="21"/>
    <n v="1"/>
    <n v="9"/>
    <n v="2"/>
    <n v="9"/>
    <n v="0"/>
    <n v="8"/>
    <n v="1"/>
    <n v="3"/>
    <x v="1"/>
    <x v="0"/>
    <n v="2"/>
    <n v="4"/>
    <s v="Active"/>
    <x v="1"/>
    <x v="2"/>
    <n v="0"/>
  </r>
  <r>
    <n v="43"/>
    <s v="No"/>
    <s v="Travel_Frequently"/>
    <x v="0"/>
    <n v="14"/>
    <n v="3"/>
    <s v="Medical"/>
    <n v="73"/>
    <x v="1"/>
    <n v="5"/>
    <x v="1"/>
    <s v="Divorced"/>
    <n v="38860"/>
    <n v="1"/>
    <n v="17"/>
    <n v="2"/>
    <n v="9"/>
    <n v="2"/>
    <n v="9"/>
    <n v="0"/>
    <n v="0"/>
    <n v="1"/>
    <n v="3"/>
    <x v="0"/>
    <x v="1"/>
    <n v="3"/>
    <n v="3"/>
    <s v="Active"/>
    <x v="2"/>
    <x v="2"/>
    <n v="0"/>
  </r>
  <r>
    <n v="43"/>
    <s v="No"/>
    <s v="Travel_Frequently"/>
    <x v="0"/>
    <n v="14"/>
    <n v="3"/>
    <s v="Medical"/>
    <n v="1543"/>
    <x v="1"/>
    <n v="5"/>
    <x v="1"/>
    <s v="Divorced"/>
    <n v="38860"/>
    <n v="1"/>
    <n v="17"/>
    <n v="2"/>
    <n v="9"/>
    <n v="2"/>
    <n v="9"/>
    <n v="0"/>
    <n v="0"/>
    <n v="1"/>
    <n v="3"/>
    <x v="0"/>
    <x v="1"/>
    <n v="3"/>
    <n v="3"/>
    <s v="Active"/>
    <x v="2"/>
    <x v="2"/>
    <n v="0"/>
  </r>
  <r>
    <n v="43"/>
    <s v="No"/>
    <s v="Travel_Frequently"/>
    <x v="0"/>
    <n v="14"/>
    <n v="3"/>
    <s v="Medical"/>
    <n v="3013"/>
    <x v="1"/>
    <n v="5"/>
    <x v="1"/>
    <s v="Divorced"/>
    <n v="38860"/>
    <n v="1"/>
    <n v="17"/>
    <n v="2"/>
    <n v="9"/>
    <n v="2"/>
    <n v="9"/>
    <n v="0"/>
    <n v="0"/>
    <n v="1"/>
    <n v="3"/>
    <x v="0"/>
    <x v="1"/>
    <n v="3"/>
    <n v="3"/>
    <s v="Active"/>
    <x v="2"/>
    <x v="2"/>
    <n v="0"/>
  </r>
  <r>
    <n v="34"/>
    <s v="Yes"/>
    <s v="Travel_Frequently"/>
    <x v="2"/>
    <n v="4"/>
    <n v="4"/>
    <s v="Life Sciences"/>
    <n v="1324"/>
    <x v="1"/>
    <n v="5"/>
    <x v="0"/>
    <s v="Single"/>
    <n v="55620"/>
    <n v="1"/>
    <n v="15"/>
    <n v="0"/>
    <n v="9"/>
    <n v="3"/>
    <n v="9"/>
    <n v="0"/>
    <n v="6"/>
    <n v="1"/>
    <n v="1"/>
    <x v="0"/>
    <x v="0"/>
    <n v="3"/>
    <n v="3"/>
    <s v="Left"/>
    <x v="1"/>
    <x v="2"/>
    <n v="1"/>
  </r>
  <r>
    <n v="34"/>
    <s v="Yes"/>
    <s v="Travel_Frequently"/>
    <x v="2"/>
    <n v="4"/>
    <n v="4"/>
    <s v="Life Sciences"/>
    <n v="2794"/>
    <x v="1"/>
    <n v="5"/>
    <x v="0"/>
    <s v="Single"/>
    <n v="55620"/>
    <n v="1"/>
    <n v="15"/>
    <n v="0"/>
    <n v="9"/>
    <n v="3"/>
    <n v="9"/>
    <n v="0"/>
    <n v="6"/>
    <n v="1"/>
    <n v="1"/>
    <x v="0"/>
    <x v="0"/>
    <n v="3"/>
    <n v="3"/>
    <s v="Left"/>
    <x v="1"/>
    <x v="2"/>
    <n v="1"/>
  </r>
  <r>
    <n v="34"/>
    <s v="Yes"/>
    <s v="Travel_Frequently"/>
    <x v="2"/>
    <n v="4"/>
    <n v="4"/>
    <s v="Life Sciences"/>
    <n v="4264"/>
    <x v="1"/>
    <n v="5"/>
    <x v="0"/>
    <s v="Single"/>
    <n v="55620"/>
    <n v="1"/>
    <n v="15"/>
    <n v="0"/>
    <n v="9"/>
    <n v="3"/>
    <n v="9"/>
    <n v="0"/>
    <n v="6"/>
    <n v="1"/>
    <n v="1"/>
    <x v="0"/>
    <x v="0"/>
    <n v="3"/>
    <n v="3"/>
    <s v="Left"/>
    <x v="1"/>
    <x v="2"/>
    <n v="1"/>
  </r>
  <r>
    <n v="47"/>
    <s v="No"/>
    <s v="Travel_Rarely"/>
    <x v="1"/>
    <n v="18"/>
    <n v="4"/>
    <s v="Medical"/>
    <n v="462"/>
    <x v="1"/>
    <n v="2"/>
    <x v="3"/>
    <s v="Single"/>
    <n v="55820"/>
    <n v="1"/>
    <n v="16"/>
    <n v="0"/>
    <n v="9"/>
    <n v="3"/>
    <n v="9"/>
    <n v="0"/>
    <n v="7"/>
    <n v="1"/>
    <n v="4"/>
    <x v="1"/>
    <x v="0"/>
    <n v="3"/>
    <n v="3"/>
    <s v="Active"/>
    <x v="3"/>
    <x v="2"/>
    <n v="0"/>
  </r>
  <r>
    <n v="47"/>
    <s v="No"/>
    <s v="Travel_Rarely"/>
    <x v="1"/>
    <n v="18"/>
    <n v="4"/>
    <s v="Medical"/>
    <n v="1932"/>
    <x v="1"/>
    <n v="2"/>
    <x v="3"/>
    <s v="Single"/>
    <n v="55820"/>
    <n v="1"/>
    <n v="16"/>
    <n v="0"/>
    <n v="9"/>
    <n v="3"/>
    <n v="9"/>
    <n v="0"/>
    <n v="7"/>
    <n v="1"/>
    <n v="4"/>
    <x v="1"/>
    <x v="0"/>
    <n v="3"/>
    <n v="3"/>
    <s v="Active"/>
    <x v="3"/>
    <x v="2"/>
    <n v="0"/>
  </r>
  <r>
    <n v="47"/>
    <s v="No"/>
    <s v="Travel_Rarely"/>
    <x v="1"/>
    <n v="18"/>
    <n v="4"/>
    <s v="Medical"/>
    <n v="3402"/>
    <x v="1"/>
    <n v="2"/>
    <x v="3"/>
    <s v="Single"/>
    <n v="55820"/>
    <n v="1"/>
    <n v="16"/>
    <n v="0"/>
    <n v="9"/>
    <n v="3"/>
    <n v="9"/>
    <n v="0"/>
    <n v="7"/>
    <n v="1"/>
    <n v="4"/>
    <x v="1"/>
    <x v="0"/>
    <n v="3"/>
    <n v="3"/>
    <s v="Active"/>
    <x v="3"/>
    <x v="2"/>
    <n v="0"/>
  </r>
  <r>
    <n v="45"/>
    <s v="No"/>
    <s v="Non-Travel"/>
    <x v="1"/>
    <n v="2"/>
    <n v="3"/>
    <s v="Medical"/>
    <n v="461"/>
    <x v="1"/>
    <n v="1"/>
    <x v="0"/>
    <s v="Married"/>
    <n v="66440"/>
    <n v="1"/>
    <n v="12"/>
    <n v="0"/>
    <n v="9"/>
    <n v="3"/>
    <n v="9"/>
    <n v="0"/>
    <n v="8"/>
    <n v="1"/>
    <n v="4"/>
    <x v="3"/>
    <x v="0"/>
    <n v="4"/>
    <n v="3"/>
    <s v="Active"/>
    <x v="3"/>
    <x v="2"/>
    <n v="0"/>
  </r>
  <r>
    <n v="45"/>
    <s v="No"/>
    <s v="Non-Travel"/>
    <x v="1"/>
    <n v="2"/>
    <n v="3"/>
    <s v="Medical"/>
    <n v="1931"/>
    <x v="1"/>
    <n v="1"/>
    <x v="0"/>
    <s v="Married"/>
    <n v="66440"/>
    <n v="1"/>
    <n v="12"/>
    <n v="0"/>
    <n v="9"/>
    <n v="3"/>
    <n v="9"/>
    <n v="0"/>
    <n v="8"/>
    <n v="1"/>
    <n v="4"/>
    <x v="3"/>
    <x v="0"/>
    <n v="4"/>
    <n v="3"/>
    <s v="Active"/>
    <x v="3"/>
    <x v="2"/>
    <n v="0"/>
  </r>
  <r>
    <n v="45"/>
    <s v="No"/>
    <s v="Non-Travel"/>
    <x v="1"/>
    <n v="2"/>
    <n v="3"/>
    <s v="Medical"/>
    <n v="3401"/>
    <x v="1"/>
    <n v="1"/>
    <x v="0"/>
    <s v="Married"/>
    <n v="66440"/>
    <n v="1"/>
    <n v="12"/>
    <n v="0"/>
    <n v="9"/>
    <n v="3"/>
    <n v="9"/>
    <n v="0"/>
    <n v="8"/>
    <n v="1"/>
    <n v="4"/>
    <x v="3"/>
    <x v="0"/>
    <n v="4"/>
    <n v="3"/>
    <s v="Active"/>
    <x v="3"/>
    <x v="2"/>
    <n v="0"/>
  </r>
  <r>
    <n v="27"/>
    <s v="No"/>
    <s v="Travel_Rarely"/>
    <x v="0"/>
    <n v="10"/>
    <n v="3"/>
    <s v="Medical"/>
    <n v="273"/>
    <x v="0"/>
    <n v="5"/>
    <x v="3"/>
    <s v="Married"/>
    <n v="132450"/>
    <n v="1"/>
    <n v="23"/>
    <n v="1"/>
    <n v="9"/>
    <n v="3"/>
    <n v="9"/>
    <n v="0"/>
    <n v="7"/>
    <n v="1"/>
    <n v="3"/>
    <x v="3"/>
    <x v="0"/>
    <n v="2"/>
    <n v="4"/>
    <s v="Active"/>
    <x v="1"/>
    <x v="2"/>
    <n v="0"/>
  </r>
  <r>
    <n v="27"/>
    <s v="No"/>
    <s v="Travel_Rarely"/>
    <x v="0"/>
    <n v="10"/>
    <n v="3"/>
    <s v="Medical"/>
    <n v="1743"/>
    <x v="0"/>
    <n v="5"/>
    <x v="3"/>
    <s v="Married"/>
    <n v="132450"/>
    <n v="1"/>
    <n v="23"/>
    <n v="1"/>
    <n v="9"/>
    <n v="3"/>
    <n v="9"/>
    <n v="0"/>
    <n v="7"/>
    <n v="1"/>
    <n v="3"/>
    <x v="3"/>
    <x v="0"/>
    <n v="2"/>
    <n v="4"/>
    <s v="Active"/>
    <x v="1"/>
    <x v="2"/>
    <n v="0"/>
  </r>
  <r>
    <n v="27"/>
    <s v="No"/>
    <s v="Travel_Rarely"/>
    <x v="0"/>
    <n v="10"/>
    <n v="3"/>
    <s v="Medical"/>
    <n v="3213"/>
    <x v="0"/>
    <n v="5"/>
    <x v="3"/>
    <s v="Married"/>
    <n v="132450"/>
    <n v="1"/>
    <n v="23"/>
    <n v="1"/>
    <n v="9"/>
    <n v="3"/>
    <n v="9"/>
    <n v="0"/>
    <n v="7"/>
    <n v="1"/>
    <n v="3"/>
    <x v="3"/>
    <x v="0"/>
    <n v="2"/>
    <n v="4"/>
    <s v="Active"/>
    <x v="1"/>
    <x v="2"/>
    <n v="0"/>
  </r>
  <r>
    <n v="29"/>
    <s v="No"/>
    <s v="Travel_Rarely"/>
    <x v="1"/>
    <n v="29"/>
    <n v="4"/>
    <s v="Life Sciences"/>
    <n v="1224"/>
    <x v="0"/>
    <n v="2"/>
    <x v="4"/>
    <s v="Single"/>
    <n v="21270"/>
    <n v="0"/>
    <n v="11"/>
    <n v="1"/>
    <n v="10"/>
    <n v="3"/>
    <n v="9"/>
    <n v="0"/>
    <n v="8"/>
    <n v="1"/>
    <n v="4"/>
    <x v="0"/>
    <x v="0"/>
    <n v="2"/>
    <n v="3"/>
    <s v="Active"/>
    <x v="1"/>
    <x v="2"/>
    <n v="0"/>
  </r>
  <r>
    <n v="29"/>
    <s v="No"/>
    <s v="Travel_Rarely"/>
    <x v="1"/>
    <n v="29"/>
    <n v="4"/>
    <s v="Life Sciences"/>
    <n v="2694"/>
    <x v="0"/>
    <n v="2"/>
    <x v="4"/>
    <s v="Single"/>
    <n v="21270"/>
    <n v="0"/>
    <n v="11"/>
    <n v="1"/>
    <n v="10"/>
    <n v="3"/>
    <n v="9"/>
    <n v="0"/>
    <n v="8"/>
    <n v="1"/>
    <n v="4"/>
    <x v="0"/>
    <x v="0"/>
    <n v="2"/>
    <n v="3"/>
    <s v="Active"/>
    <x v="1"/>
    <x v="2"/>
    <n v="0"/>
  </r>
  <r>
    <n v="29"/>
    <s v="No"/>
    <s v="Travel_Rarely"/>
    <x v="1"/>
    <n v="29"/>
    <n v="4"/>
    <s v="Life Sciences"/>
    <n v="4164"/>
    <x v="0"/>
    <n v="2"/>
    <x v="4"/>
    <s v="Single"/>
    <n v="21270"/>
    <n v="0"/>
    <n v="11"/>
    <n v="1"/>
    <n v="10"/>
    <n v="3"/>
    <n v="9"/>
    <n v="0"/>
    <n v="8"/>
    <n v="1"/>
    <n v="4"/>
    <x v="0"/>
    <x v="0"/>
    <n v="2"/>
    <n v="3"/>
    <s v="Active"/>
    <x v="1"/>
    <x v="2"/>
    <n v="0"/>
  </r>
  <r>
    <n v="36"/>
    <s v="No"/>
    <s v="Travel_Rarely"/>
    <x v="1"/>
    <n v="6"/>
    <n v="3"/>
    <s v="Medical"/>
    <n v="336"/>
    <x v="1"/>
    <n v="2"/>
    <x v="0"/>
    <s v="Married"/>
    <n v="42000"/>
    <n v="0"/>
    <n v="22"/>
    <n v="0"/>
    <n v="10"/>
    <n v="3"/>
    <n v="9"/>
    <n v="0"/>
    <n v="5"/>
    <n v="1"/>
    <n v="3"/>
    <x v="2"/>
    <x v="0"/>
    <n v="3"/>
    <n v="4"/>
    <s v="Active"/>
    <x v="2"/>
    <x v="2"/>
    <n v="0"/>
  </r>
  <r>
    <n v="36"/>
    <s v="No"/>
    <s v="Travel_Rarely"/>
    <x v="1"/>
    <n v="6"/>
    <n v="3"/>
    <s v="Medical"/>
    <n v="1806"/>
    <x v="1"/>
    <n v="2"/>
    <x v="0"/>
    <s v="Married"/>
    <n v="42000"/>
    <n v="0"/>
    <n v="22"/>
    <n v="0"/>
    <n v="10"/>
    <n v="3"/>
    <n v="9"/>
    <n v="0"/>
    <n v="5"/>
    <n v="1"/>
    <n v="3"/>
    <x v="2"/>
    <x v="0"/>
    <n v="3"/>
    <n v="4"/>
    <s v="Active"/>
    <x v="2"/>
    <x v="2"/>
    <n v="0"/>
  </r>
  <r>
    <n v="36"/>
    <s v="No"/>
    <s v="Travel_Rarely"/>
    <x v="1"/>
    <n v="6"/>
    <n v="3"/>
    <s v="Medical"/>
    <n v="3276"/>
    <x v="1"/>
    <n v="2"/>
    <x v="0"/>
    <s v="Married"/>
    <n v="42000"/>
    <n v="0"/>
    <n v="22"/>
    <n v="0"/>
    <n v="10"/>
    <n v="3"/>
    <n v="9"/>
    <n v="0"/>
    <n v="5"/>
    <n v="1"/>
    <n v="3"/>
    <x v="2"/>
    <x v="0"/>
    <n v="3"/>
    <n v="4"/>
    <s v="Active"/>
    <x v="2"/>
    <x v="2"/>
    <n v="0"/>
  </r>
  <r>
    <n v="35"/>
    <s v="No"/>
    <s v="Travel_Rarely"/>
    <x v="0"/>
    <n v="1"/>
    <n v="4"/>
    <s v="Other"/>
    <n v="716"/>
    <x v="1"/>
    <n v="2"/>
    <x v="1"/>
    <s v="Married"/>
    <n v="81200"/>
    <n v="0"/>
    <n v="13"/>
    <n v="0"/>
    <n v="10"/>
    <n v="2"/>
    <n v="9"/>
    <n v="0"/>
    <n v="0"/>
    <n v="1"/>
    <n v="4"/>
    <x v="1"/>
    <x v="0"/>
    <n v="2"/>
    <n v="3"/>
    <s v="Active"/>
    <x v="2"/>
    <x v="2"/>
    <n v="0"/>
  </r>
  <r>
    <n v="35"/>
    <s v="No"/>
    <s v="Travel_Rarely"/>
    <x v="0"/>
    <n v="1"/>
    <n v="4"/>
    <s v="Other"/>
    <n v="2186"/>
    <x v="1"/>
    <n v="2"/>
    <x v="1"/>
    <s v="Married"/>
    <n v="81200"/>
    <n v="0"/>
    <n v="13"/>
    <n v="0"/>
    <n v="10"/>
    <n v="2"/>
    <n v="9"/>
    <n v="0"/>
    <n v="0"/>
    <n v="1"/>
    <n v="4"/>
    <x v="1"/>
    <x v="0"/>
    <n v="2"/>
    <n v="3"/>
    <s v="Active"/>
    <x v="2"/>
    <x v="2"/>
    <n v="0"/>
  </r>
  <r>
    <n v="35"/>
    <s v="No"/>
    <s v="Travel_Rarely"/>
    <x v="0"/>
    <n v="1"/>
    <n v="4"/>
    <s v="Other"/>
    <n v="3656"/>
    <x v="1"/>
    <n v="2"/>
    <x v="1"/>
    <s v="Married"/>
    <n v="81200"/>
    <n v="0"/>
    <n v="13"/>
    <n v="0"/>
    <n v="10"/>
    <n v="2"/>
    <n v="9"/>
    <n v="0"/>
    <n v="0"/>
    <n v="1"/>
    <n v="4"/>
    <x v="1"/>
    <x v="0"/>
    <n v="2"/>
    <n v="3"/>
    <s v="Active"/>
    <x v="2"/>
    <x v="2"/>
    <n v="0"/>
  </r>
  <r>
    <n v="30"/>
    <s v="No"/>
    <s v="Travel_Frequently"/>
    <x v="1"/>
    <n v="9"/>
    <n v="3"/>
    <s v="Life Sciences"/>
    <n v="987"/>
    <x v="0"/>
    <n v="1"/>
    <x v="1"/>
    <s v="Single"/>
    <n v="95820"/>
    <n v="0"/>
    <n v="12"/>
    <n v="1"/>
    <n v="10"/>
    <n v="2"/>
    <n v="9"/>
    <n v="0"/>
    <n v="7"/>
    <n v="1"/>
    <n v="4"/>
    <x v="3"/>
    <x v="0"/>
    <n v="3"/>
    <n v="3"/>
    <s v="Active"/>
    <x v="1"/>
    <x v="2"/>
    <n v="0"/>
  </r>
  <r>
    <n v="30"/>
    <s v="No"/>
    <s v="Travel_Frequently"/>
    <x v="1"/>
    <n v="9"/>
    <n v="3"/>
    <s v="Life Sciences"/>
    <n v="2457"/>
    <x v="0"/>
    <n v="1"/>
    <x v="1"/>
    <s v="Single"/>
    <n v="95820"/>
    <n v="0"/>
    <n v="12"/>
    <n v="1"/>
    <n v="10"/>
    <n v="2"/>
    <n v="9"/>
    <n v="0"/>
    <n v="7"/>
    <n v="1"/>
    <n v="4"/>
    <x v="3"/>
    <x v="0"/>
    <n v="3"/>
    <n v="3"/>
    <s v="Active"/>
    <x v="1"/>
    <x v="2"/>
    <n v="0"/>
  </r>
  <r>
    <n v="30"/>
    <s v="No"/>
    <s v="Travel_Frequently"/>
    <x v="1"/>
    <n v="9"/>
    <n v="3"/>
    <s v="Life Sciences"/>
    <n v="3927"/>
    <x v="0"/>
    <n v="1"/>
    <x v="1"/>
    <s v="Single"/>
    <n v="95820"/>
    <n v="0"/>
    <n v="12"/>
    <n v="1"/>
    <n v="10"/>
    <n v="2"/>
    <n v="9"/>
    <n v="0"/>
    <n v="7"/>
    <n v="1"/>
    <n v="4"/>
    <x v="3"/>
    <x v="0"/>
    <n v="3"/>
    <n v="3"/>
    <s v="Active"/>
    <x v="1"/>
    <x v="2"/>
    <n v="0"/>
  </r>
  <r>
    <n v="33"/>
    <s v="No"/>
    <s v="Travel_Rarely"/>
    <x v="0"/>
    <n v="8"/>
    <n v="2"/>
    <s v="Life Sciences"/>
    <n v="651"/>
    <x v="1"/>
    <n v="2"/>
    <x v="3"/>
    <s v="Divorced"/>
    <n v="161840"/>
    <n v="0"/>
    <n v="13"/>
    <n v="1"/>
    <n v="10"/>
    <n v="2"/>
    <n v="9"/>
    <n v="0"/>
    <n v="8"/>
    <n v="1"/>
    <n v="4"/>
    <x v="0"/>
    <x v="0"/>
    <n v="4"/>
    <n v="3"/>
    <s v="Active"/>
    <x v="1"/>
    <x v="2"/>
    <n v="0"/>
  </r>
  <r>
    <n v="33"/>
    <s v="No"/>
    <s v="Travel_Rarely"/>
    <x v="0"/>
    <n v="8"/>
    <n v="2"/>
    <s v="Life Sciences"/>
    <n v="2121"/>
    <x v="1"/>
    <n v="2"/>
    <x v="3"/>
    <s v="Divorced"/>
    <n v="161840"/>
    <n v="0"/>
    <n v="13"/>
    <n v="1"/>
    <n v="10"/>
    <n v="2"/>
    <n v="9"/>
    <n v="0"/>
    <n v="8"/>
    <n v="1"/>
    <n v="4"/>
    <x v="0"/>
    <x v="0"/>
    <n v="4"/>
    <n v="3"/>
    <s v="Active"/>
    <x v="1"/>
    <x v="2"/>
    <n v="0"/>
  </r>
  <r>
    <n v="33"/>
    <s v="No"/>
    <s v="Travel_Rarely"/>
    <x v="0"/>
    <n v="8"/>
    <n v="2"/>
    <s v="Life Sciences"/>
    <n v="3591"/>
    <x v="1"/>
    <n v="2"/>
    <x v="3"/>
    <s v="Divorced"/>
    <n v="161840"/>
    <n v="0"/>
    <n v="13"/>
    <n v="1"/>
    <n v="10"/>
    <n v="2"/>
    <n v="9"/>
    <n v="0"/>
    <n v="8"/>
    <n v="1"/>
    <n v="4"/>
    <x v="0"/>
    <x v="0"/>
    <n v="4"/>
    <n v="3"/>
    <s v="Active"/>
    <x v="1"/>
    <x v="2"/>
    <n v="0"/>
  </r>
  <r>
    <n v="36"/>
    <s v="No"/>
    <s v="Non-Travel"/>
    <x v="0"/>
    <n v="5"/>
    <n v="4"/>
    <s v="Life Sciences"/>
    <n v="48"/>
    <x v="0"/>
    <n v="1"/>
    <x v="0"/>
    <s v="Married"/>
    <n v="85780"/>
    <n v="7"/>
    <n v="21"/>
    <n v="0"/>
    <n v="11"/>
    <n v="4"/>
    <n v="9"/>
    <n v="0"/>
    <n v="8"/>
    <n v="1"/>
    <n v="2"/>
    <x v="2"/>
    <x v="0"/>
    <n v="3"/>
    <n v="4"/>
    <s v="Active"/>
    <x v="2"/>
    <x v="2"/>
    <n v="0"/>
  </r>
  <r>
    <n v="36"/>
    <s v="No"/>
    <s v="Non-Travel"/>
    <x v="0"/>
    <n v="5"/>
    <n v="4"/>
    <s v="Life Sciences"/>
    <n v="2988"/>
    <x v="0"/>
    <n v="1"/>
    <x v="0"/>
    <s v="Married"/>
    <n v="85780"/>
    <n v="7"/>
    <n v="21"/>
    <n v="0"/>
    <n v="11"/>
    <n v="4"/>
    <n v="9"/>
    <n v="0"/>
    <n v="8"/>
    <n v="1"/>
    <n v="2"/>
    <x v="2"/>
    <x v="0"/>
    <n v="3"/>
    <n v="4"/>
    <s v="Active"/>
    <x v="2"/>
    <x v="2"/>
    <n v="0"/>
  </r>
  <r>
    <n v="29"/>
    <s v="Yes"/>
    <s v="Travel_Rarely"/>
    <x v="0"/>
    <n v="5"/>
    <n v="3"/>
    <s v="Life Sciences"/>
    <n v="820"/>
    <x v="1"/>
    <n v="2"/>
    <x v="3"/>
    <s v="Single"/>
    <n v="109340"/>
    <n v="6"/>
    <n v="17"/>
    <n v="2"/>
    <n v="11"/>
    <n v="2"/>
    <n v="9"/>
    <n v="0"/>
    <n v="7"/>
    <n v="1"/>
    <n v="1"/>
    <x v="3"/>
    <x v="3"/>
    <n v="3"/>
    <n v="3"/>
    <s v="Left"/>
    <x v="1"/>
    <x v="2"/>
    <n v="1"/>
  </r>
  <r>
    <n v="29"/>
    <s v="Yes"/>
    <s v="Travel_Rarely"/>
    <x v="0"/>
    <n v="5"/>
    <n v="3"/>
    <s v="Life Sciences"/>
    <n v="2290"/>
    <x v="1"/>
    <n v="2"/>
    <x v="3"/>
    <s v="Single"/>
    <n v="109340"/>
    <n v="6"/>
    <n v="17"/>
    <n v="2"/>
    <n v="11"/>
    <n v="2"/>
    <n v="9"/>
    <n v="0"/>
    <n v="7"/>
    <n v="1"/>
    <n v="1"/>
    <x v="3"/>
    <x v="3"/>
    <n v="3"/>
    <n v="3"/>
    <s v="Left"/>
    <x v="1"/>
    <x v="2"/>
    <n v="1"/>
  </r>
  <r>
    <n v="29"/>
    <s v="Yes"/>
    <s v="Travel_Rarely"/>
    <x v="0"/>
    <n v="5"/>
    <n v="3"/>
    <s v="Life Sciences"/>
    <n v="3760"/>
    <x v="1"/>
    <n v="2"/>
    <x v="3"/>
    <s v="Single"/>
    <n v="109340"/>
    <n v="6"/>
    <n v="17"/>
    <n v="2"/>
    <n v="11"/>
    <n v="2"/>
    <n v="9"/>
    <n v="0"/>
    <n v="7"/>
    <n v="1"/>
    <n v="1"/>
    <x v="3"/>
    <x v="3"/>
    <n v="3"/>
    <n v="3"/>
    <s v="Left"/>
    <x v="1"/>
    <x v="2"/>
    <n v="1"/>
  </r>
  <r>
    <n v="41"/>
    <s v="No"/>
    <s v="Travel_Rarely"/>
    <x v="0"/>
    <n v="17"/>
    <n v="2"/>
    <s v="Other"/>
    <n v="1346"/>
    <x v="0"/>
    <n v="1"/>
    <x v="5"/>
    <s v="Divorced"/>
    <n v="52080"/>
    <n v="3"/>
    <n v="11"/>
    <n v="3"/>
    <n v="12"/>
    <n v="2"/>
    <n v="9"/>
    <n v="0"/>
    <n v="7"/>
    <n v="1"/>
    <n v="3"/>
    <x v="0"/>
    <x v="0"/>
    <n v="1"/>
    <n v="3"/>
    <s v="Active"/>
    <x v="2"/>
    <x v="2"/>
    <n v="0"/>
  </r>
  <r>
    <n v="41"/>
    <s v="No"/>
    <s v="Travel_Rarely"/>
    <x v="0"/>
    <n v="17"/>
    <n v="2"/>
    <s v="Other"/>
    <n v="2816"/>
    <x v="0"/>
    <n v="1"/>
    <x v="5"/>
    <s v="Divorced"/>
    <n v="52080"/>
    <n v="3"/>
    <n v="11"/>
    <n v="3"/>
    <n v="12"/>
    <n v="2"/>
    <n v="9"/>
    <n v="0"/>
    <n v="7"/>
    <n v="1"/>
    <n v="3"/>
    <x v="0"/>
    <x v="0"/>
    <n v="1"/>
    <n v="3"/>
    <s v="Active"/>
    <x v="2"/>
    <x v="2"/>
    <n v="0"/>
  </r>
  <r>
    <n v="41"/>
    <s v="No"/>
    <s v="Travel_Rarely"/>
    <x v="0"/>
    <n v="17"/>
    <n v="2"/>
    <s v="Other"/>
    <n v="4286"/>
    <x v="0"/>
    <n v="1"/>
    <x v="5"/>
    <s v="Divorced"/>
    <n v="52080"/>
    <n v="3"/>
    <n v="11"/>
    <n v="3"/>
    <n v="12"/>
    <n v="2"/>
    <n v="9"/>
    <n v="0"/>
    <n v="7"/>
    <n v="1"/>
    <n v="3"/>
    <x v="0"/>
    <x v="0"/>
    <n v="1"/>
    <n v="3"/>
    <s v="Active"/>
    <x v="2"/>
    <x v="2"/>
    <n v="0"/>
  </r>
  <r>
    <n v="46"/>
    <s v="No"/>
    <s v="Travel_Frequently"/>
    <x v="0"/>
    <n v="20"/>
    <n v="3"/>
    <s v="Technical Degree"/>
    <n v="1261"/>
    <x v="0"/>
    <n v="3"/>
    <x v="0"/>
    <s v="Single"/>
    <n v="40350"/>
    <n v="4"/>
    <n v="14"/>
    <n v="1"/>
    <n v="14"/>
    <n v="2"/>
    <n v="9"/>
    <n v="0"/>
    <n v="8"/>
    <n v="1"/>
    <n v="1"/>
    <x v="1"/>
    <x v="0"/>
    <n v="3"/>
    <n v="3"/>
    <s v="Active"/>
    <x v="3"/>
    <x v="2"/>
    <n v="0"/>
  </r>
  <r>
    <n v="46"/>
    <s v="No"/>
    <s v="Travel_Frequently"/>
    <x v="0"/>
    <n v="20"/>
    <n v="3"/>
    <s v="Technical Degree"/>
    <n v="2731"/>
    <x v="0"/>
    <n v="3"/>
    <x v="0"/>
    <s v="Single"/>
    <n v="40350"/>
    <n v="4"/>
    <n v="14"/>
    <n v="1"/>
    <n v="14"/>
    <n v="2"/>
    <n v="9"/>
    <n v="0"/>
    <n v="8"/>
    <n v="1"/>
    <n v="1"/>
    <x v="1"/>
    <x v="0"/>
    <n v="3"/>
    <n v="3"/>
    <s v="Active"/>
    <x v="3"/>
    <x v="2"/>
    <n v="0"/>
  </r>
  <r>
    <n v="46"/>
    <s v="No"/>
    <s v="Travel_Frequently"/>
    <x v="0"/>
    <n v="20"/>
    <n v="3"/>
    <s v="Technical Degree"/>
    <n v="4201"/>
    <x v="0"/>
    <n v="3"/>
    <x v="0"/>
    <s v="Single"/>
    <n v="40350"/>
    <n v="4"/>
    <n v="14"/>
    <n v="1"/>
    <n v="14"/>
    <n v="2"/>
    <n v="9"/>
    <n v="0"/>
    <n v="8"/>
    <n v="1"/>
    <n v="1"/>
    <x v="1"/>
    <x v="0"/>
    <n v="3"/>
    <n v="3"/>
    <s v="Active"/>
    <x v="3"/>
    <x v="2"/>
    <n v="0"/>
  </r>
  <r>
    <n v="52"/>
    <s v="No"/>
    <s v="Non-Travel"/>
    <x v="0"/>
    <n v="2"/>
    <n v="4"/>
    <s v="Other"/>
    <n v="1177"/>
    <x v="0"/>
    <n v="1"/>
    <x v="2"/>
    <s v="Divorced"/>
    <n v="46140"/>
    <n v="2"/>
    <n v="16"/>
    <n v="1"/>
    <n v="16"/>
    <n v="3"/>
    <n v="9"/>
    <n v="0"/>
    <n v="0"/>
    <n v="1"/>
    <n v="1"/>
    <x v="1"/>
    <x v="2"/>
    <n v="3"/>
    <n v="3"/>
    <s v="Active"/>
    <x v="3"/>
    <x v="2"/>
    <n v="0"/>
  </r>
  <r>
    <n v="52"/>
    <s v="No"/>
    <s v="Non-Travel"/>
    <x v="0"/>
    <n v="2"/>
    <n v="4"/>
    <s v="Other"/>
    <n v="2647"/>
    <x v="0"/>
    <n v="1"/>
    <x v="2"/>
    <s v="Divorced"/>
    <n v="46140"/>
    <n v="2"/>
    <n v="16"/>
    <n v="1"/>
    <n v="16"/>
    <n v="3"/>
    <n v="9"/>
    <n v="0"/>
    <n v="0"/>
    <n v="1"/>
    <n v="1"/>
    <x v="1"/>
    <x v="2"/>
    <n v="3"/>
    <n v="3"/>
    <s v="Active"/>
    <x v="3"/>
    <x v="2"/>
    <n v="0"/>
  </r>
  <r>
    <n v="52"/>
    <s v="No"/>
    <s v="Non-Travel"/>
    <x v="0"/>
    <n v="2"/>
    <n v="4"/>
    <s v="Other"/>
    <n v="4117"/>
    <x v="0"/>
    <n v="1"/>
    <x v="2"/>
    <s v="Divorced"/>
    <n v="46140"/>
    <n v="2"/>
    <n v="16"/>
    <n v="1"/>
    <n v="16"/>
    <n v="3"/>
    <n v="9"/>
    <n v="0"/>
    <n v="0"/>
    <n v="1"/>
    <n v="1"/>
    <x v="1"/>
    <x v="0"/>
    <n v="3"/>
    <n v="3"/>
    <s v="Active"/>
    <x v="3"/>
    <x v="2"/>
    <n v="0"/>
  </r>
  <r>
    <n v="49"/>
    <s v="No"/>
    <s v="Travel_Frequently"/>
    <x v="0"/>
    <n v="6"/>
    <n v="1"/>
    <s v="Medical"/>
    <n v="1211"/>
    <x v="0"/>
    <n v="3"/>
    <x v="7"/>
    <s v="Married"/>
    <n v="29960"/>
    <n v="2"/>
    <n v="18"/>
    <n v="1"/>
    <n v="17"/>
    <n v="2"/>
    <n v="9"/>
    <n v="0"/>
    <n v="8"/>
    <n v="1"/>
    <n v="4"/>
    <x v="2"/>
    <x v="2"/>
    <n v="2"/>
    <n v="3"/>
    <s v="Active"/>
    <x v="3"/>
    <x v="2"/>
    <n v="0"/>
  </r>
  <r>
    <n v="49"/>
    <s v="No"/>
    <s v="Travel_Frequently"/>
    <x v="0"/>
    <n v="6"/>
    <n v="1"/>
    <s v="Medical"/>
    <n v="2681"/>
    <x v="0"/>
    <n v="3"/>
    <x v="7"/>
    <s v="Married"/>
    <n v="29960"/>
    <n v="2"/>
    <n v="18"/>
    <n v="1"/>
    <n v="17"/>
    <n v="2"/>
    <n v="9"/>
    <n v="0"/>
    <n v="8"/>
    <n v="1"/>
    <n v="4"/>
    <x v="2"/>
    <x v="2"/>
    <n v="2"/>
    <n v="3"/>
    <s v="Active"/>
    <x v="3"/>
    <x v="2"/>
    <n v="0"/>
  </r>
  <r>
    <n v="49"/>
    <s v="No"/>
    <s v="Travel_Frequently"/>
    <x v="0"/>
    <n v="6"/>
    <n v="1"/>
    <s v="Medical"/>
    <n v="4151"/>
    <x v="0"/>
    <n v="3"/>
    <x v="7"/>
    <s v="Married"/>
    <n v="29960"/>
    <n v="2"/>
    <n v="18"/>
    <n v="1"/>
    <n v="17"/>
    <n v="2"/>
    <n v="9"/>
    <n v="0"/>
    <n v="8"/>
    <n v="1"/>
    <n v="4"/>
    <x v="2"/>
    <x v="2"/>
    <n v="2"/>
    <n v="3"/>
    <s v="Active"/>
    <x v="3"/>
    <x v="2"/>
    <n v="0"/>
  </r>
  <r>
    <n v="52"/>
    <s v="No"/>
    <s v="Travel_Frequently"/>
    <x v="0"/>
    <n v="1"/>
    <n v="1"/>
    <s v="Life Sciences"/>
    <n v="370"/>
    <x v="0"/>
    <n v="2"/>
    <x v="4"/>
    <s v="Married"/>
    <n v="50060"/>
    <n v="3"/>
    <n v="16"/>
    <n v="1"/>
    <n v="31"/>
    <n v="2"/>
    <n v="9"/>
    <n v="0"/>
    <n v="0"/>
    <n v="1"/>
    <n v="3"/>
    <x v="1"/>
    <x v="0"/>
    <n v="3"/>
    <n v="3"/>
    <s v="Active"/>
    <x v="3"/>
    <x v="2"/>
    <n v="0"/>
  </r>
  <r>
    <n v="52"/>
    <s v="No"/>
    <s v="Travel_Frequently"/>
    <x v="0"/>
    <n v="1"/>
    <n v="1"/>
    <s v="Life Sciences"/>
    <n v="1840"/>
    <x v="0"/>
    <n v="2"/>
    <x v="4"/>
    <s v="Married"/>
    <n v="50060"/>
    <n v="3"/>
    <n v="16"/>
    <n v="1"/>
    <n v="31"/>
    <n v="2"/>
    <n v="9"/>
    <n v="0"/>
    <n v="0"/>
    <n v="1"/>
    <n v="3"/>
    <x v="1"/>
    <x v="0"/>
    <n v="3"/>
    <n v="3"/>
    <s v="Active"/>
    <x v="3"/>
    <x v="2"/>
    <n v="0"/>
  </r>
  <r>
    <n v="52"/>
    <s v="No"/>
    <s v="Travel_Frequently"/>
    <x v="0"/>
    <n v="1"/>
    <n v="1"/>
    <s v="Life Sciences"/>
    <n v="3310"/>
    <x v="0"/>
    <n v="2"/>
    <x v="4"/>
    <s v="Married"/>
    <n v="50060"/>
    <n v="3"/>
    <n v="16"/>
    <n v="1"/>
    <n v="31"/>
    <n v="2"/>
    <n v="9"/>
    <n v="0"/>
    <n v="0"/>
    <n v="1"/>
    <n v="3"/>
    <x v="1"/>
    <x v="0"/>
    <n v="3"/>
    <n v="3"/>
    <s v="Active"/>
    <x v="3"/>
    <x v="2"/>
    <n v="0"/>
  </r>
  <r>
    <n v="36"/>
    <s v="No"/>
    <s v="Non-Travel"/>
    <x v="0"/>
    <n v="5"/>
    <n v="4"/>
    <s v="Life Sciences"/>
    <n v="1518"/>
    <x v="0"/>
    <n v="1"/>
    <x v="0"/>
    <s v="Married"/>
    <n v="85780"/>
    <n v="7"/>
    <n v="21"/>
    <n v="0"/>
    <n v="10"/>
    <n v="4"/>
    <n v="9"/>
    <n v="0"/>
    <n v="8"/>
    <n v="1"/>
    <n v="2"/>
    <x v="2"/>
    <x v="0"/>
    <n v="3"/>
    <n v="4"/>
    <s v="Active"/>
    <x v="2"/>
    <x v="2"/>
    <n v="0"/>
  </r>
  <r>
    <n v="33"/>
    <s v="No"/>
    <s v="Travel_Rarely"/>
    <x v="1"/>
    <n v="1"/>
    <n v="3"/>
    <s v="Life Sciences"/>
    <n v="1106"/>
    <x v="1"/>
    <n v="5"/>
    <x v="0"/>
    <s v="Single"/>
    <n v="12230"/>
    <n v="1"/>
    <n v="13"/>
    <n v="1"/>
    <n v="10"/>
    <n v="3"/>
    <n v="10"/>
    <n v="0"/>
    <n v="9"/>
    <n v="1"/>
    <n v="2"/>
    <x v="0"/>
    <x v="2"/>
    <n v="3"/>
    <n v="3"/>
    <s v="Active"/>
    <x v="1"/>
    <x v="3"/>
    <n v="0"/>
  </r>
  <r>
    <n v="33"/>
    <s v="No"/>
    <s v="Travel_Rarely"/>
    <x v="1"/>
    <n v="1"/>
    <n v="3"/>
    <s v="Life Sciences"/>
    <n v="2576"/>
    <x v="1"/>
    <n v="5"/>
    <x v="0"/>
    <s v="Single"/>
    <n v="12230"/>
    <n v="1"/>
    <n v="13"/>
    <n v="1"/>
    <n v="10"/>
    <n v="3"/>
    <n v="10"/>
    <n v="0"/>
    <n v="9"/>
    <n v="1"/>
    <n v="2"/>
    <x v="0"/>
    <x v="2"/>
    <n v="3"/>
    <n v="3"/>
    <s v="Active"/>
    <x v="1"/>
    <x v="3"/>
    <n v="0"/>
  </r>
  <r>
    <n v="33"/>
    <s v="No"/>
    <s v="Travel_Rarely"/>
    <x v="1"/>
    <n v="1"/>
    <n v="3"/>
    <s v="Life Sciences"/>
    <n v="4046"/>
    <x v="1"/>
    <n v="5"/>
    <x v="0"/>
    <s v="Single"/>
    <n v="12230"/>
    <n v="1"/>
    <n v="13"/>
    <n v="1"/>
    <n v="10"/>
    <n v="3"/>
    <n v="10"/>
    <n v="0"/>
    <n v="9"/>
    <n v="1"/>
    <n v="2"/>
    <x v="0"/>
    <x v="2"/>
    <n v="3"/>
    <n v="3"/>
    <s v="Active"/>
    <x v="1"/>
    <x v="3"/>
    <n v="0"/>
  </r>
  <r>
    <n v="33"/>
    <s v="No"/>
    <s v="Travel_Frequently"/>
    <x v="0"/>
    <n v="9"/>
    <n v="2"/>
    <s v="Medical"/>
    <n v="615"/>
    <x v="1"/>
    <n v="1"/>
    <x v="0"/>
    <s v="Married"/>
    <n v="20970"/>
    <n v="1"/>
    <n v="14"/>
    <n v="2"/>
    <n v="10"/>
    <n v="5"/>
    <n v="10"/>
    <n v="0"/>
    <n v="1"/>
    <n v="1"/>
    <n v="2"/>
    <x v="0"/>
    <x v="2"/>
    <n v="2"/>
    <n v="3"/>
    <s v="Active"/>
    <x v="1"/>
    <x v="3"/>
    <n v="0"/>
  </r>
  <r>
    <n v="33"/>
    <s v="No"/>
    <s v="Travel_Frequently"/>
    <x v="0"/>
    <n v="9"/>
    <n v="2"/>
    <s v="Medical"/>
    <n v="2085"/>
    <x v="1"/>
    <n v="1"/>
    <x v="0"/>
    <s v="Married"/>
    <n v="20970"/>
    <n v="1"/>
    <n v="14"/>
    <n v="2"/>
    <n v="10"/>
    <n v="5"/>
    <n v="10"/>
    <n v="0"/>
    <n v="1"/>
    <n v="1"/>
    <n v="2"/>
    <x v="0"/>
    <x v="2"/>
    <n v="2"/>
    <n v="3"/>
    <s v="Active"/>
    <x v="1"/>
    <x v="3"/>
    <n v="0"/>
  </r>
  <r>
    <n v="33"/>
    <s v="No"/>
    <s v="Travel_Frequently"/>
    <x v="0"/>
    <n v="9"/>
    <n v="2"/>
    <s v="Medical"/>
    <n v="3555"/>
    <x v="1"/>
    <n v="1"/>
    <x v="0"/>
    <s v="Married"/>
    <n v="20970"/>
    <n v="1"/>
    <n v="14"/>
    <n v="2"/>
    <n v="10"/>
    <n v="5"/>
    <n v="10"/>
    <n v="0"/>
    <n v="1"/>
    <n v="1"/>
    <n v="2"/>
    <x v="0"/>
    <x v="2"/>
    <n v="2"/>
    <n v="3"/>
    <s v="Active"/>
    <x v="1"/>
    <x v="3"/>
    <n v="0"/>
  </r>
  <r>
    <n v="35"/>
    <s v="No"/>
    <s v="Travel_Frequently"/>
    <x v="0"/>
    <n v="19"/>
    <n v="3"/>
    <s v="Life Sciences"/>
    <n v="1441"/>
    <x v="1"/>
    <n v="1"/>
    <x v="0"/>
    <s v="Single"/>
    <n v="21450"/>
    <n v="1"/>
    <n v="13"/>
    <n v="0"/>
    <n v="10"/>
    <n v="6"/>
    <n v="10"/>
    <n v="0"/>
    <n v="8"/>
    <n v="1"/>
    <n v="3"/>
    <x v="0"/>
    <x v="1"/>
    <n v="2"/>
    <n v="3"/>
    <s v="Active"/>
    <x v="2"/>
    <x v="3"/>
    <n v="0"/>
  </r>
  <r>
    <n v="35"/>
    <s v="No"/>
    <s v="Travel_Frequently"/>
    <x v="0"/>
    <n v="19"/>
    <n v="3"/>
    <s v="Life Sciences"/>
    <n v="2911"/>
    <x v="1"/>
    <n v="1"/>
    <x v="0"/>
    <s v="Single"/>
    <n v="21450"/>
    <n v="1"/>
    <n v="13"/>
    <n v="0"/>
    <n v="10"/>
    <n v="6"/>
    <n v="10"/>
    <n v="0"/>
    <n v="8"/>
    <n v="1"/>
    <n v="3"/>
    <x v="0"/>
    <x v="1"/>
    <n v="2"/>
    <n v="3"/>
    <s v="Active"/>
    <x v="2"/>
    <x v="3"/>
    <n v="0"/>
  </r>
  <r>
    <n v="35"/>
    <s v="No"/>
    <s v="Travel_Frequently"/>
    <x v="0"/>
    <n v="19"/>
    <n v="3"/>
    <s v="Life Sciences"/>
    <n v="4381"/>
    <x v="1"/>
    <n v="1"/>
    <x v="0"/>
    <s v="Single"/>
    <n v="21450"/>
    <n v="1"/>
    <n v="13"/>
    <n v="0"/>
    <n v="10"/>
    <n v="6"/>
    <n v="10"/>
    <n v="0"/>
    <n v="8"/>
    <n v="1"/>
    <n v="3"/>
    <x v="0"/>
    <x v="1"/>
    <n v="2"/>
    <n v="3"/>
    <s v="Active"/>
    <x v="2"/>
    <x v="3"/>
    <n v="0"/>
  </r>
  <r>
    <n v="29"/>
    <s v="No"/>
    <s v="Travel_Rarely"/>
    <x v="0"/>
    <n v="26"/>
    <n v="1"/>
    <s v="Life Sciences"/>
    <n v="595"/>
    <x v="0"/>
    <n v="1"/>
    <x v="4"/>
    <s v="Married"/>
    <n v="22180"/>
    <n v="1"/>
    <n v="24"/>
    <n v="1"/>
    <n v="10"/>
    <n v="1"/>
    <n v="10"/>
    <n v="0"/>
    <n v="8"/>
    <n v="1"/>
    <n v="2"/>
    <x v="1"/>
    <x v="0"/>
    <n v="3"/>
    <n v="4"/>
    <s v="Active"/>
    <x v="1"/>
    <x v="3"/>
    <n v="0"/>
  </r>
  <r>
    <n v="29"/>
    <s v="No"/>
    <s v="Travel_Rarely"/>
    <x v="0"/>
    <n v="26"/>
    <n v="1"/>
    <s v="Life Sciences"/>
    <n v="2065"/>
    <x v="0"/>
    <n v="1"/>
    <x v="4"/>
    <s v="Married"/>
    <n v="22180"/>
    <n v="1"/>
    <n v="24"/>
    <n v="1"/>
    <n v="10"/>
    <n v="1"/>
    <n v="10"/>
    <n v="0"/>
    <n v="8"/>
    <n v="1"/>
    <n v="2"/>
    <x v="1"/>
    <x v="0"/>
    <n v="3"/>
    <n v="4"/>
    <s v="Active"/>
    <x v="1"/>
    <x v="3"/>
    <n v="0"/>
  </r>
  <r>
    <n v="29"/>
    <s v="No"/>
    <s v="Travel_Rarely"/>
    <x v="0"/>
    <n v="26"/>
    <n v="1"/>
    <s v="Life Sciences"/>
    <n v="3535"/>
    <x v="0"/>
    <n v="1"/>
    <x v="4"/>
    <s v="Married"/>
    <n v="22180"/>
    <n v="1"/>
    <n v="24"/>
    <n v="1"/>
    <n v="10"/>
    <n v="1"/>
    <n v="10"/>
    <n v="0"/>
    <n v="8"/>
    <n v="1"/>
    <n v="3"/>
    <x v="1"/>
    <x v="0"/>
    <n v="3"/>
    <n v="4"/>
    <s v="Active"/>
    <x v="1"/>
    <x v="3"/>
    <n v="0"/>
  </r>
  <r>
    <n v="41"/>
    <s v="No"/>
    <s v="Travel_Rarely"/>
    <x v="0"/>
    <n v="7"/>
    <n v="3"/>
    <s v="Technical Degree"/>
    <n v="146"/>
    <x v="1"/>
    <n v="3"/>
    <x v="3"/>
    <s v="Married"/>
    <n v="27820"/>
    <n v="1"/>
    <n v="14"/>
    <n v="0"/>
    <n v="10"/>
    <n v="2"/>
    <n v="10"/>
    <n v="0"/>
    <n v="7"/>
    <n v="1"/>
    <n v="2"/>
    <x v="3"/>
    <x v="0"/>
    <n v="2"/>
    <n v="3"/>
    <s v="Active"/>
    <x v="2"/>
    <x v="3"/>
    <n v="0"/>
  </r>
  <r>
    <n v="41"/>
    <s v="No"/>
    <s v="Travel_Rarely"/>
    <x v="0"/>
    <n v="7"/>
    <n v="3"/>
    <s v="Technical Degree"/>
    <n v="1616"/>
    <x v="1"/>
    <n v="3"/>
    <x v="3"/>
    <s v="Married"/>
    <n v="27820"/>
    <n v="1"/>
    <n v="14"/>
    <n v="0"/>
    <n v="10"/>
    <n v="2"/>
    <n v="10"/>
    <n v="0"/>
    <n v="7"/>
    <n v="1"/>
    <n v="2"/>
    <x v="3"/>
    <x v="0"/>
    <n v="2"/>
    <n v="3"/>
    <s v="Active"/>
    <x v="2"/>
    <x v="3"/>
    <n v="0"/>
  </r>
  <r>
    <n v="41"/>
    <s v="No"/>
    <s v="Travel_Rarely"/>
    <x v="0"/>
    <n v="7"/>
    <n v="3"/>
    <s v="Technical Degree"/>
    <n v="3086"/>
    <x v="1"/>
    <n v="3"/>
    <x v="3"/>
    <s v="Married"/>
    <n v="27820"/>
    <n v="1"/>
    <n v="14"/>
    <n v="0"/>
    <n v="10"/>
    <n v="2"/>
    <n v="10"/>
    <n v="0"/>
    <n v="7"/>
    <n v="1"/>
    <n v="2"/>
    <x v="0"/>
    <x v="0"/>
    <n v="2"/>
    <n v="3"/>
    <s v="Active"/>
    <x v="2"/>
    <x v="3"/>
    <n v="0"/>
  </r>
  <r>
    <n v="30"/>
    <s v="No"/>
    <s v="Travel_Frequently"/>
    <x v="0"/>
    <n v="10"/>
    <n v="3"/>
    <s v="Life Sciences"/>
    <n v="1333"/>
    <x v="1"/>
    <n v="3"/>
    <x v="7"/>
    <s v="Divorced"/>
    <n v="28140"/>
    <n v="1"/>
    <n v="24"/>
    <n v="0"/>
    <n v="10"/>
    <n v="2"/>
    <n v="10"/>
    <n v="0"/>
    <n v="9"/>
    <n v="1"/>
    <n v="1"/>
    <x v="0"/>
    <x v="2"/>
    <n v="3"/>
    <n v="4"/>
    <s v="Active"/>
    <x v="1"/>
    <x v="3"/>
    <n v="0"/>
  </r>
  <r>
    <n v="30"/>
    <s v="No"/>
    <s v="Travel_Frequently"/>
    <x v="0"/>
    <n v="10"/>
    <n v="3"/>
    <s v="Life Sciences"/>
    <n v="2803"/>
    <x v="1"/>
    <n v="3"/>
    <x v="7"/>
    <s v="Divorced"/>
    <n v="28140"/>
    <n v="1"/>
    <n v="24"/>
    <n v="0"/>
    <n v="10"/>
    <n v="2"/>
    <n v="10"/>
    <n v="0"/>
    <n v="9"/>
    <n v="1"/>
    <n v="1"/>
    <x v="0"/>
    <x v="2"/>
    <n v="3"/>
    <n v="4"/>
    <s v="Active"/>
    <x v="1"/>
    <x v="3"/>
    <n v="0"/>
  </r>
  <r>
    <n v="30"/>
    <s v="No"/>
    <s v="Travel_Frequently"/>
    <x v="0"/>
    <n v="10"/>
    <n v="3"/>
    <s v="Life Sciences"/>
    <n v="4273"/>
    <x v="1"/>
    <n v="3"/>
    <x v="7"/>
    <s v="Divorced"/>
    <n v="28140"/>
    <n v="1"/>
    <n v="24"/>
    <n v="0"/>
    <n v="10"/>
    <n v="2"/>
    <n v="10"/>
    <n v="0"/>
    <n v="9"/>
    <n v="1"/>
    <n v="1"/>
    <x v="0"/>
    <x v="2"/>
    <n v="3"/>
    <n v="4"/>
    <s v="Active"/>
    <x v="1"/>
    <x v="3"/>
    <n v="0"/>
  </r>
  <r>
    <n v="32"/>
    <s v="No"/>
    <s v="Travel_Rarely"/>
    <x v="0"/>
    <n v="2"/>
    <n v="3"/>
    <s v="Life Sciences"/>
    <n v="270"/>
    <x v="0"/>
    <n v="5"/>
    <x v="3"/>
    <s v="Single"/>
    <n v="30380"/>
    <n v="1"/>
    <n v="11"/>
    <n v="0"/>
    <n v="10"/>
    <n v="5"/>
    <n v="10"/>
    <n v="0"/>
    <n v="8"/>
    <n v="1"/>
    <n v="4"/>
    <x v="1"/>
    <x v="2"/>
    <n v="1"/>
    <n v="3"/>
    <s v="Active"/>
    <x v="1"/>
    <x v="3"/>
    <n v="0"/>
  </r>
  <r>
    <n v="32"/>
    <s v="No"/>
    <s v="Travel_Rarely"/>
    <x v="0"/>
    <n v="2"/>
    <n v="3"/>
    <s v="Life Sciences"/>
    <n v="1740"/>
    <x v="0"/>
    <n v="5"/>
    <x v="3"/>
    <s v="Single"/>
    <n v="30380"/>
    <n v="1"/>
    <n v="11"/>
    <n v="0"/>
    <n v="10"/>
    <n v="5"/>
    <n v="10"/>
    <n v="0"/>
    <n v="8"/>
    <n v="1"/>
    <n v="4"/>
    <x v="1"/>
    <x v="2"/>
    <n v="1"/>
    <n v="3"/>
    <s v="Active"/>
    <x v="1"/>
    <x v="3"/>
    <n v="0"/>
  </r>
  <r>
    <n v="32"/>
    <s v="No"/>
    <s v="Travel_Rarely"/>
    <x v="0"/>
    <n v="2"/>
    <n v="3"/>
    <s v="Life Sciences"/>
    <n v="3210"/>
    <x v="0"/>
    <n v="5"/>
    <x v="3"/>
    <s v="Single"/>
    <n v="30380"/>
    <n v="1"/>
    <n v="11"/>
    <n v="0"/>
    <n v="10"/>
    <n v="5"/>
    <n v="10"/>
    <n v="0"/>
    <n v="8"/>
    <n v="1"/>
    <n v="4"/>
    <x v="1"/>
    <x v="2"/>
    <n v="1"/>
    <n v="3"/>
    <s v="Active"/>
    <x v="1"/>
    <x v="3"/>
    <n v="0"/>
  </r>
  <r>
    <n v="35"/>
    <s v="No"/>
    <s v="Travel_Frequently"/>
    <x v="1"/>
    <n v="7"/>
    <n v="2"/>
    <s v="Life Sciences"/>
    <n v="1199"/>
    <x v="0"/>
    <n v="2"/>
    <x v="5"/>
    <s v="Married"/>
    <n v="32290"/>
    <n v="1"/>
    <n v="25"/>
    <n v="0"/>
    <n v="10"/>
    <n v="2"/>
    <n v="10"/>
    <n v="0"/>
    <n v="2"/>
    <n v="1"/>
    <n v="3"/>
    <x v="0"/>
    <x v="1"/>
    <n v="2"/>
    <n v="4"/>
    <s v="Active"/>
    <x v="2"/>
    <x v="3"/>
    <n v="0"/>
  </r>
  <r>
    <n v="35"/>
    <s v="No"/>
    <s v="Travel_Frequently"/>
    <x v="1"/>
    <n v="7"/>
    <n v="2"/>
    <s v="Life Sciences"/>
    <n v="2669"/>
    <x v="0"/>
    <n v="2"/>
    <x v="5"/>
    <s v="Married"/>
    <n v="32290"/>
    <n v="1"/>
    <n v="25"/>
    <n v="0"/>
    <n v="10"/>
    <n v="2"/>
    <n v="10"/>
    <n v="0"/>
    <n v="2"/>
    <n v="1"/>
    <n v="3"/>
    <x v="0"/>
    <x v="1"/>
    <n v="2"/>
    <n v="4"/>
    <s v="Active"/>
    <x v="2"/>
    <x v="3"/>
    <n v="0"/>
  </r>
  <r>
    <n v="35"/>
    <s v="No"/>
    <s v="Travel_Frequently"/>
    <x v="1"/>
    <n v="7"/>
    <n v="2"/>
    <s v="Life Sciences"/>
    <n v="4139"/>
    <x v="0"/>
    <n v="2"/>
    <x v="5"/>
    <s v="Married"/>
    <n v="32290"/>
    <n v="1"/>
    <n v="25"/>
    <n v="0"/>
    <n v="10"/>
    <n v="2"/>
    <n v="10"/>
    <n v="0"/>
    <n v="2"/>
    <n v="1"/>
    <n v="3"/>
    <x v="0"/>
    <x v="1"/>
    <n v="2"/>
    <n v="4"/>
    <s v="Active"/>
    <x v="2"/>
    <x v="3"/>
    <n v="0"/>
  </r>
  <r>
    <n v="29"/>
    <s v="No"/>
    <s v="Travel_Rarely"/>
    <x v="0"/>
    <n v="10"/>
    <n v="3"/>
    <s v="Other"/>
    <n v="337"/>
    <x v="0"/>
    <n v="1"/>
    <x v="3"/>
    <s v="Married"/>
    <n v="34520"/>
    <n v="1"/>
    <n v="11"/>
    <n v="0"/>
    <n v="10"/>
    <n v="3"/>
    <n v="10"/>
    <n v="0"/>
    <n v="7"/>
    <n v="1"/>
    <n v="3"/>
    <x v="0"/>
    <x v="0"/>
    <n v="2"/>
    <n v="3"/>
    <s v="Active"/>
    <x v="1"/>
    <x v="3"/>
    <n v="0"/>
  </r>
  <r>
    <n v="29"/>
    <s v="No"/>
    <s v="Travel_Rarely"/>
    <x v="0"/>
    <n v="10"/>
    <n v="3"/>
    <s v="Other"/>
    <n v="1807"/>
    <x v="0"/>
    <n v="1"/>
    <x v="3"/>
    <s v="Married"/>
    <n v="34520"/>
    <n v="1"/>
    <n v="11"/>
    <n v="0"/>
    <n v="10"/>
    <n v="3"/>
    <n v="10"/>
    <n v="0"/>
    <n v="7"/>
    <n v="1"/>
    <n v="3"/>
    <x v="0"/>
    <x v="0"/>
    <n v="2"/>
    <n v="3"/>
    <s v="Active"/>
    <x v="1"/>
    <x v="3"/>
    <n v="0"/>
  </r>
  <r>
    <n v="29"/>
    <s v="No"/>
    <s v="Travel_Rarely"/>
    <x v="0"/>
    <n v="10"/>
    <n v="3"/>
    <s v="Other"/>
    <n v="3277"/>
    <x v="0"/>
    <n v="1"/>
    <x v="3"/>
    <s v="Married"/>
    <n v="34520"/>
    <n v="1"/>
    <n v="11"/>
    <n v="0"/>
    <n v="10"/>
    <n v="3"/>
    <n v="10"/>
    <n v="0"/>
    <n v="7"/>
    <n v="1"/>
    <n v="3"/>
    <x v="0"/>
    <x v="0"/>
    <n v="2"/>
    <n v="3"/>
    <s v="Active"/>
    <x v="1"/>
    <x v="3"/>
    <n v="0"/>
  </r>
  <r>
    <n v="35"/>
    <s v="No"/>
    <s v="Travel_Rarely"/>
    <x v="1"/>
    <n v="8"/>
    <n v="1"/>
    <s v="Marketing"/>
    <n v="1364"/>
    <x v="1"/>
    <n v="3"/>
    <x v="4"/>
    <s v="Married"/>
    <n v="37600"/>
    <n v="1"/>
    <n v="14"/>
    <n v="3"/>
    <n v="10"/>
    <n v="2"/>
    <n v="10"/>
    <n v="0"/>
    <n v="6"/>
    <n v="1"/>
    <n v="3"/>
    <x v="2"/>
    <x v="0"/>
    <n v="3"/>
    <n v="3"/>
    <s v="Active"/>
    <x v="2"/>
    <x v="3"/>
    <n v="0"/>
  </r>
  <r>
    <n v="35"/>
    <s v="No"/>
    <s v="Travel_Rarely"/>
    <x v="1"/>
    <n v="8"/>
    <n v="1"/>
    <s v="Marketing"/>
    <n v="2834"/>
    <x v="1"/>
    <n v="3"/>
    <x v="4"/>
    <s v="Married"/>
    <n v="37600"/>
    <n v="1"/>
    <n v="14"/>
    <n v="3"/>
    <n v="10"/>
    <n v="2"/>
    <n v="10"/>
    <n v="0"/>
    <n v="6"/>
    <n v="1"/>
    <n v="3"/>
    <x v="2"/>
    <x v="0"/>
    <n v="3"/>
    <n v="3"/>
    <s v="Active"/>
    <x v="2"/>
    <x v="3"/>
    <n v="0"/>
  </r>
  <r>
    <n v="35"/>
    <s v="No"/>
    <s v="Travel_Rarely"/>
    <x v="1"/>
    <n v="8"/>
    <n v="1"/>
    <s v="Marketing"/>
    <n v="4304"/>
    <x v="1"/>
    <n v="3"/>
    <x v="4"/>
    <s v="Married"/>
    <n v="37600"/>
    <n v="1"/>
    <n v="14"/>
    <n v="3"/>
    <n v="10"/>
    <n v="2"/>
    <n v="10"/>
    <n v="0"/>
    <n v="6"/>
    <n v="1"/>
    <n v="3"/>
    <x v="2"/>
    <x v="0"/>
    <n v="3"/>
    <n v="3"/>
    <s v="Active"/>
    <x v="2"/>
    <x v="3"/>
    <n v="0"/>
  </r>
  <r>
    <n v="32"/>
    <s v="No"/>
    <s v="Travel_Rarely"/>
    <x v="0"/>
    <n v="10"/>
    <n v="4"/>
    <s v="Other"/>
    <n v="678"/>
    <x v="1"/>
    <n v="1"/>
    <x v="0"/>
    <s v="Married"/>
    <n v="42330"/>
    <n v="1"/>
    <n v="11"/>
    <n v="0"/>
    <n v="10"/>
    <n v="5"/>
    <n v="10"/>
    <n v="0"/>
    <n v="8"/>
    <n v="1"/>
    <n v="3"/>
    <x v="1"/>
    <x v="1"/>
    <n v="3"/>
    <n v="3"/>
    <s v="Active"/>
    <x v="1"/>
    <x v="3"/>
    <n v="0"/>
  </r>
  <r>
    <n v="32"/>
    <s v="No"/>
    <s v="Travel_Rarely"/>
    <x v="0"/>
    <n v="10"/>
    <n v="4"/>
    <s v="Other"/>
    <n v="2148"/>
    <x v="1"/>
    <n v="1"/>
    <x v="0"/>
    <s v="Married"/>
    <n v="42330"/>
    <n v="1"/>
    <n v="11"/>
    <n v="0"/>
    <n v="10"/>
    <n v="5"/>
    <n v="10"/>
    <n v="0"/>
    <n v="8"/>
    <n v="1"/>
    <n v="3"/>
    <x v="1"/>
    <x v="1"/>
    <n v="3"/>
    <n v="3"/>
    <s v="Active"/>
    <x v="1"/>
    <x v="3"/>
    <n v="0"/>
  </r>
  <r>
    <n v="32"/>
    <s v="No"/>
    <s v="Travel_Rarely"/>
    <x v="0"/>
    <n v="10"/>
    <n v="4"/>
    <s v="Other"/>
    <n v="3618"/>
    <x v="1"/>
    <n v="1"/>
    <x v="0"/>
    <s v="Married"/>
    <n v="42330"/>
    <n v="1"/>
    <n v="11"/>
    <n v="0"/>
    <n v="10"/>
    <n v="5"/>
    <n v="10"/>
    <n v="0"/>
    <n v="8"/>
    <n v="1"/>
    <n v="3"/>
    <x v="1"/>
    <x v="1"/>
    <n v="3"/>
    <n v="3"/>
    <s v="Active"/>
    <x v="1"/>
    <x v="3"/>
    <n v="0"/>
  </r>
  <r>
    <n v="29"/>
    <s v="No"/>
    <s v="Travel_Rarely"/>
    <x v="0"/>
    <n v="1"/>
    <n v="2"/>
    <s v="Medical"/>
    <n v="931"/>
    <x v="0"/>
    <n v="2"/>
    <x v="6"/>
    <s v="Divorced"/>
    <n v="42400"/>
    <n v="1"/>
    <n v="14"/>
    <n v="0"/>
    <n v="10"/>
    <n v="2"/>
    <n v="10"/>
    <n v="0"/>
    <n v="9"/>
    <n v="1"/>
    <n v="1"/>
    <x v="2"/>
    <x v="2"/>
    <n v="2"/>
    <n v="3"/>
    <s v="Active"/>
    <x v="1"/>
    <x v="3"/>
    <n v="0"/>
  </r>
  <r>
    <n v="29"/>
    <s v="No"/>
    <s v="Travel_Rarely"/>
    <x v="0"/>
    <n v="1"/>
    <n v="2"/>
    <s v="Medical"/>
    <n v="2401"/>
    <x v="0"/>
    <n v="2"/>
    <x v="6"/>
    <s v="Divorced"/>
    <n v="42400"/>
    <n v="1"/>
    <n v="14"/>
    <n v="0"/>
    <n v="10"/>
    <n v="2"/>
    <n v="10"/>
    <n v="0"/>
    <n v="9"/>
    <n v="1"/>
    <n v="1"/>
    <x v="2"/>
    <x v="2"/>
    <n v="2"/>
    <n v="3"/>
    <s v="Active"/>
    <x v="1"/>
    <x v="3"/>
    <n v="0"/>
  </r>
  <r>
    <n v="29"/>
    <s v="No"/>
    <s v="Travel_Rarely"/>
    <x v="0"/>
    <n v="1"/>
    <n v="2"/>
    <s v="Medical"/>
    <n v="3871"/>
    <x v="0"/>
    <n v="2"/>
    <x v="6"/>
    <s v="Divorced"/>
    <n v="42400"/>
    <n v="1"/>
    <n v="14"/>
    <n v="0"/>
    <n v="10"/>
    <n v="2"/>
    <n v="10"/>
    <n v="0"/>
    <n v="9"/>
    <n v="1"/>
    <n v="1"/>
    <x v="2"/>
    <x v="2"/>
    <n v="2"/>
    <n v="3"/>
    <s v="Active"/>
    <x v="1"/>
    <x v="3"/>
    <n v="0"/>
  </r>
  <r>
    <n v="35"/>
    <s v="No"/>
    <s v="Travel_Rarely"/>
    <x v="0"/>
    <n v="5"/>
    <n v="3"/>
    <s v="Life Sciences"/>
    <n v="1135"/>
    <x v="0"/>
    <n v="2"/>
    <x v="6"/>
    <s v="Married"/>
    <n v="48830"/>
    <n v="1"/>
    <n v="18"/>
    <n v="1"/>
    <n v="10"/>
    <n v="1"/>
    <n v="10"/>
    <n v="0"/>
    <n v="9"/>
    <n v="1"/>
    <n v="3"/>
    <x v="1"/>
    <x v="0"/>
    <n v="1"/>
    <n v="3"/>
    <s v="Active"/>
    <x v="2"/>
    <x v="3"/>
    <n v="0"/>
  </r>
  <r>
    <n v="35"/>
    <s v="No"/>
    <s v="Travel_Rarely"/>
    <x v="0"/>
    <n v="5"/>
    <n v="3"/>
    <s v="Life Sciences"/>
    <n v="2605"/>
    <x v="0"/>
    <n v="2"/>
    <x v="6"/>
    <s v="Married"/>
    <n v="48830"/>
    <n v="1"/>
    <n v="18"/>
    <n v="1"/>
    <n v="10"/>
    <n v="1"/>
    <n v="10"/>
    <n v="0"/>
    <n v="9"/>
    <n v="1"/>
    <n v="3"/>
    <x v="1"/>
    <x v="0"/>
    <n v="1"/>
    <n v="3"/>
    <s v="Active"/>
    <x v="2"/>
    <x v="3"/>
    <n v="0"/>
  </r>
  <r>
    <n v="35"/>
    <s v="No"/>
    <s v="Travel_Rarely"/>
    <x v="0"/>
    <n v="5"/>
    <n v="3"/>
    <s v="Life Sciences"/>
    <n v="4075"/>
    <x v="0"/>
    <n v="2"/>
    <x v="6"/>
    <s v="Married"/>
    <n v="48830"/>
    <n v="1"/>
    <n v="18"/>
    <n v="1"/>
    <n v="10"/>
    <n v="1"/>
    <n v="10"/>
    <n v="0"/>
    <n v="9"/>
    <n v="1"/>
    <n v="3"/>
    <x v="1"/>
    <x v="0"/>
    <n v="1"/>
    <n v="3"/>
    <s v="Active"/>
    <x v="2"/>
    <x v="3"/>
    <n v="0"/>
  </r>
  <r>
    <n v="37"/>
    <s v="No"/>
    <s v="Travel_Frequently"/>
    <x v="1"/>
    <n v="2"/>
    <n v="4"/>
    <s v="Life Sciences"/>
    <n v="1435"/>
    <x v="0"/>
    <n v="2"/>
    <x v="4"/>
    <s v="Divorced"/>
    <n v="52380"/>
    <n v="1"/>
    <n v="15"/>
    <n v="1"/>
    <n v="10"/>
    <n v="5"/>
    <n v="10"/>
    <n v="0"/>
    <n v="7"/>
    <n v="1"/>
    <n v="2"/>
    <x v="1"/>
    <x v="0"/>
    <n v="3"/>
    <n v="3"/>
    <s v="Active"/>
    <x v="2"/>
    <x v="3"/>
    <n v="0"/>
  </r>
  <r>
    <n v="37"/>
    <s v="No"/>
    <s v="Travel_Frequently"/>
    <x v="1"/>
    <n v="2"/>
    <n v="4"/>
    <s v="Life Sciences"/>
    <n v="2905"/>
    <x v="0"/>
    <n v="2"/>
    <x v="4"/>
    <s v="Divorced"/>
    <n v="52380"/>
    <n v="1"/>
    <n v="15"/>
    <n v="1"/>
    <n v="10"/>
    <n v="5"/>
    <n v="10"/>
    <n v="0"/>
    <n v="7"/>
    <n v="1"/>
    <n v="2"/>
    <x v="1"/>
    <x v="0"/>
    <n v="3"/>
    <n v="3"/>
    <s v="Active"/>
    <x v="2"/>
    <x v="3"/>
    <n v="0"/>
  </r>
  <r>
    <n v="37"/>
    <s v="No"/>
    <s v="Travel_Frequently"/>
    <x v="1"/>
    <n v="2"/>
    <n v="4"/>
    <s v="Life Sciences"/>
    <n v="4375"/>
    <x v="0"/>
    <n v="2"/>
    <x v="4"/>
    <s v="Divorced"/>
    <n v="52380"/>
    <n v="1"/>
    <n v="15"/>
    <n v="1"/>
    <n v="10"/>
    <n v="5"/>
    <n v="10"/>
    <n v="0"/>
    <n v="7"/>
    <n v="1"/>
    <n v="2"/>
    <x v="1"/>
    <x v="0"/>
    <n v="3"/>
    <n v="3"/>
    <s v="Active"/>
    <x v="2"/>
    <x v="3"/>
    <n v="0"/>
  </r>
  <r>
    <n v="41"/>
    <s v="No"/>
    <s v="Travel_Rarely"/>
    <x v="1"/>
    <n v="1"/>
    <n v="4"/>
    <s v="Life Sciences"/>
    <n v="526"/>
    <x v="1"/>
    <n v="1"/>
    <x v="1"/>
    <s v="Married"/>
    <n v="52570"/>
    <n v="1"/>
    <n v="14"/>
    <n v="0"/>
    <n v="10"/>
    <n v="2"/>
    <n v="10"/>
    <n v="0"/>
    <n v="8"/>
    <n v="1"/>
    <n v="2"/>
    <x v="0"/>
    <x v="0"/>
    <n v="4"/>
    <n v="3"/>
    <s v="Active"/>
    <x v="2"/>
    <x v="3"/>
    <n v="0"/>
  </r>
  <r>
    <n v="41"/>
    <s v="No"/>
    <s v="Travel_Rarely"/>
    <x v="1"/>
    <n v="1"/>
    <n v="4"/>
    <s v="Life Sciences"/>
    <n v="1996"/>
    <x v="1"/>
    <n v="1"/>
    <x v="1"/>
    <s v="Married"/>
    <n v="52570"/>
    <n v="1"/>
    <n v="14"/>
    <n v="0"/>
    <n v="10"/>
    <n v="2"/>
    <n v="10"/>
    <n v="0"/>
    <n v="8"/>
    <n v="1"/>
    <n v="2"/>
    <x v="0"/>
    <x v="0"/>
    <n v="4"/>
    <n v="3"/>
    <s v="Active"/>
    <x v="2"/>
    <x v="3"/>
    <n v="0"/>
  </r>
  <r>
    <n v="41"/>
    <s v="No"/>
    <s v="Travel_Rarely"/>
    <x v="1"/>
    <n v="1"/>
    <n v="4"/>
    <s v="Life Sciences"/>
    <n v="3466"/>
    <x v="1"/>
    <n v="1"/>
    <x v="1"/>
    <s v="Married"/>
    <n v="52570"/>
    <n v="1"/>
    <n v="14"/>
    <n v="0"/>
    <n v="10"/>
    <n v="2"/>
    <n v="10"/>
    <n v="0"/>
    <n v="8"/>
    <n v="1"/>
    <n v="2"/>
    <x v="0"/>
    <x v="0"/>
    <n v="4"/>
    <n v="3"/>
    <s v="Active"/>
    <x v="2"/>
    <x v="3"/>
    <n v="0"/>
  </r>
  <r>
    <n v="29"/>
    <s v="No"/>
    <s v="Non-Travel"/>
    <x v="0"/>
    <n v="10"/>
    <n v="4"/>
    <s v="Technical Degree"/>
    <n v="1368"/>
    <x v="0"/>
    <n v="3"/>
    <x v="7"/>
    <s v="Married"/>
    <n v="58690"/>
    <n v="1"/>
    <n v="11"/>
    <n v="1"/>
    <n v="10"/>
    <n v="6"/>
    <n v="10"/>
    <n v="0"/>
    <n v="9"/>
    <n v="1"/>
    <n v="4"/>
    <x v="0"/>
    <x v="0"/>
    <n v="4"/>
    <n v="3"/>
    <s v="Active"/>
    <x v="1"/>
    <x v="3"/>
    <n v="0"/>
  </r>
  <r>
    <n v="29"/>
    <s v="No"/>
    <s v="Non-Travel"/>
    <x v="0"/>
    <n v="10"/>
    <n v="4"/>
    <s v="Technical Degree"/>
    <n v="2838"/>
    <x v="0"/>
    <n v="3"/>
    <x v="7"/>
    <s v="Married"/>
    <n v="58690"/>
    <n v="1"/>
    <n v="11"/>
    <n v="1"/>
    <n v="10"/>
    <n v="6"/>
    <n v="10"/>
    <n v="0"/>
    <n v="9"/>
    <n v="1"/>
    <n v="4"/>
    <x v="0"/>
    <x v="0"/>
    <n v="4"/>
    <n v="3"/>
    <s v="Active"/>
    <x v="1"/>
    <x v="3"/>
    <n v="0"/>
  </r>
  <r>
    <n v="29"/>
    <s v="No"/>
    <s v="Non-Travel"/>
    <x v="0"/>
    <n v="10"/>
    <n v="4"/>
    <s v="Technical Degree"/>
    <n v="4308"/>
    <x v="0"/>
    <n v="3"/>
    <x v="7"/>
    <s v="Married"/>
    <n v="58690"/>
    <n v="1"/>
    <n v="11"/>
    <n v="1"/>
    <n v="10"/>
    <n v="6"/>
    <n v="10"/>
    <n v="0"/>
    <n v="9"/>
    <n v="1"/>
    <n v="4"/>
    <x v="0"/>
    <x v="0"/>
    <n v="4"/>
    <n v="3"/>
    <s v="Active"/>
    <x v="1"/>
    <x v="3"/>
    <n v="0"/>
  </r>
  <r>
    <n v="37"/>
    <s v="No"/>
    <s v="Non-Travel"/>
    <x v="0"/>
    <n v="1"/>
    <n v="5"/>
    <s v="Medical"/>
    <n v="395"/>
    <x v="1"/>
    <n v="2"/>
    <x v="3"/>
    <s v="Single"/>
    <n v="62610"/>
    <n v="1"/>
    <n v="12"/>
    <n v="0"/>
    <n v="10"/>
    <n v="1"/>
    <n v="10"/>
    <n v="0"/>
    <n v="9"/>
    <n v="1"/>
    <n v="1"/>
    <x v="2"/>
    <x v="0"/>
    <n v="3"/>
    <n v="3"/>
    <s v="Active"/>
    <x v="2"/>
    <x v="3"/>
    <n v="0"/>
  </r>
  <r>
    <n v="37"/>
    <s v="No"/>
    <s v="Non-Travel"/>
    <x v="0"/>
    <n v="1"/>
    <n v="5"/>
    <s v="Medical"/>
    <n v="1865"/>
    <x v="1"/>
    <n v="2"/>
    <x v="3"/>
    <s v="Single"/>
    <n v="62610"/>
    <n v="1"/>
    <n v="12"/>
    <n v="0"/>
    <n v="10"/>
    <n v="1"/>
    <n v="10"/>
    <n v="0"/>
    <n v="9"/>
    <n v="1"/>
    <n v="1"/>
    <x v="2"/>
    <x v="0"/>
    <n v="3"/>
    <n v="3"/>
    <s v="Active"/>
    <x v="2"/>
    <x v="3"/>
    <n v="0"/>
  </r>
  <r>
    <n v="37"/>
    <s v="No"/>
    <s v="Non-Travel"/>
    <x v="0"/>
    <n v="1"/>
    <n v="5"/>
    <s v="Medical"/>
    <n v="3335"/>
    <x v="1"/>
    <n v="2"/>
    <x v="3"/>
    <s v="Single"/>
    <n v="62610"/>
    <n v="1"/>
    <n v="12"/>
    <n v="0"/>
    <n v="10"/>
    <n v="1"/>
    <n v="10"/>
    <n v="0"/>
    <n v="9"/>
    <n v="1"/>
    <n v="1"/>
    <x v="2"/>
    <x v="0"/>
    <n v="3"/>
    <n v="3"/>
    <s v="Active"/>
    <x v="2"/>
    <x v="3"/>
    <n v="0"/>
  </r>
  <r>
    <n v="44"/>
    <s v="Yes"/>
    <s v="Travel_Rarely"/>
    <x v="0"/>
    <n v="21"/>
    <n v="4"/>
    <s v="Life Sciences"/>
    <n v="671"/>
    <x v="1"/>
    <n v="2"/>
    <x v="4"/>
    <s v="Married"/>
    <n v="62720"/>
    <n v="1"/>
    <n v="19"/>
    <n v="1"/>
    <n v="10"/>
    <n v="3"/>
    <n v="10"/>
    <n v="0"/>
    <n v="5"/>
    <n v="1"/>
    <n v="1"/>
    <x v="1"/>
    <x v="0"/>
    <n v="3"/>
    <n v="3"/>
    <s v="Left"/>
    <x v="2"/>
    <x v="3"/>
    <n v="1"/>
  </r>
  <r>
    <n v="44"/>
    <s v="Yes"/>
    <s v="Travel_Rarely"/>
    <x v="0"/>
    <n v="21"/>
    <n v="4"/>
    <s v="Life Sciences"/>
    <n v="2141"/>
    <x v="1"/>
    <n v="2"/>
    <x v="4"/>
    <s v="Married"/>
    <n v="62720"/>
    <n v="1"/>
    <n v="19"/>
    <n v="1"/>
    <n v="10"/>
    <n v="3"/>
    <n v="10"/>
    <n v="0"/>
    <n v="5"/>
    <n v="1"/>
    <n v="1"/>
    <x v="1"/>
    <x v="0"/>
    <n v="3"/>
    <n v="3"/>
    <s v="Left"/>
    <x v="2"/>
    <x v="3"/>
    <n v="1"/>
  </r>
  <r>
    <n v="44"/>
    <s v="Yes"/>
    <s v="Travel_Rarely"/>
    <x v="0"/>
    <n v="21"/>
    <n v="4"/>
    <s v="Life Sciences"/>
    <n v="3611"/>
    <x v="1"/>
    <n v="2"/>
    <x v="4"/>
    <s v="Married"/>
    <n v="62720"/>
    <n v="1"/>
    <n v="19"/>
    <n v="1"/>
    <n v="10"/>
    <n v="3"/>
    <n v="10"/>
    <n v="0"/>
    <n v="5"/>
    <n v="1"/>
    <n v="1"/>
    <x v="1"/>
    <x v="0"/>
    <n v="3"/>
    <n v="3"/>
    <s v="Left"/>
    <x v="2"/>
    <x v="3"/>
    <n v="1"/>
  </r>
  <r>
    <n v="29"/>
    <s v="No"/>
    <s v="Travel_Frequently"/>
    <x v="0"/>
    <n v="16"/>
    <n v="4"/>
    <s v="Medical"/>
    <n v="25"/>
    <x v="0"/>
    <n v="1"/>
    <x v="4"/>
    <s v="Single"/>
    <n v="65130"/>
    <n v="1"/>
    <n v="11"/>
    <n v="1"/>
    <n v="10"/>
    <n v="2"/>
    <n v="10"/>
    <n v="0"/>
    <n v="9"/>
    <n v="1"/>
    <n v="2"/>
    <x v="1"/>
    <x v="2"/>
    <n v="3"/>
    <n v="3"/>
    <s v="Active"/>
    <x v="1"/>
    <x v="3"/>
    <n v="0"/>
  </r>
  <r>
    <n v="29"/>
    <s v="No"/>
    <s v="Travel_Frequently"/>
    <x v="0"/>
    <n v="16"/>
    <n v="4"/>
    <s v="Medical"/>
    <n v="1495"/>
    <x v="0"/>
    <n v="1"/>
    <x v="4"/>
    <s v="Single"/>
    <n v="65130"/>
    <n v="1"/>
    <n v="11"/>
    <n v="1"/>
    <n v="10"/>
    <n v="2"/>
    <n v="10"/>
    <n v="0"/>
    <n v="9"/>
    <n v="1"/>
    <n v="2"/>
    <x v="1"/>
    <x v="2"/>
    <n v="3"/>
    <n v="3"/>
    <s v="Active"/>
    <x v="1"/>
    <x v="3"/>
    <n v="0"/>
  </r>
  <r>
    <n v="29"/>
    <s v="No"/>
    <s v="Travel_Frequently"/>
    <x v="0"/>
    <n v="16"/>
    <n v="4"/>
    <s v="Medical"/>
    <n v="2965"/>
    <x v="0"/>
    <n v="1"/>
    <x v="4"/>
    <s v="Single"/>
    <n v="65130"/>
    <n v="1"/>
    <n v="11"/>
    <n v="1"/>
    <n v="10"/>
    <n v="2"/>
    <n v="10"/>
    <n v="0"/>
    <n v="9"/>
    <n v="1"/>
    <n v="2"/>
    <x v="1"/>
    <x v="2"/>
    <n v="3"/>
    <n v="3"/>
    <s v="Active"/>
    <x v="1"/>
    <x v="3"/>
    <n v="0"/>
  </r>
  <r>
    <n v="31"/>
    <s v="Yes"/>
    <s v="Travel_Frequently"/>
    <x v="0"/>
    <n v="2"/>
    <n v="1"/>
    <s v="Other"/>
    <n v="1138"/>
    <x v="0"/>
    <n v="3"/>
    <x v="0"/>
    <s v="Married"/>
    <n v="70940"/>
    <n v="1"/>
    <n v="14"/>
    <n v="1"/>
    <n v="10"/>
    <n v="2"/>
    <n v="10"/>
    <n v="0"/>
    <n v="8"/>
    <n v="1"/>
    <n v="1"/>
    <x v="1"/>
    <x v="0"/>
    <n v="3"/>
    <n v="3"/>
    <s v="Left"/>
    <x v="1"/>
    <x v="3"/>
    <n v="1"/>
  </r>
  <r>
    <n v="31"/>
    <s v="Yes"/>
    <s v="Travel_Frequently"/>
    <x v="0"/>
    <n v="2"/>
    <n v="1"/>
    <s v="Other"/>
    <n v="2608"/>
    <x v="0"/>
    <n v="3"/>
    <x v="0"/>
    <s v="Married"/>
    <n v="70940"/>
    <n v="1"/>
    <n v="14"/>
    <n v="1"/>
    <n v="10"/>
    <n v="2"/>
    <n v="10"/>
    <n v="0"/>
    <n v="8"/>
    <n v="1"/>
    <n v="1"/>
    <x v="1"/>
    <x v="0"/>
    <n v="3"/>
    <n v="3"/>
    <s v="Left"/>
    <x v="1"/>
    <x v="3"/>
    <n v="1"/>
  </r>
  <r>
    <n v="31"/>
    <s v="Yes"/>
    <s v="Travel_Frequently"/>
    <x v="0"/>
    <n v="2"/>
    <n v="1"/>
    <s v="Other"/>
    <n v="4078"/>
    <x v="0"/>
    <n v="3"/>
    <x v="0"/>
    <s v="Married"/>
    <n v="70940"/>
    <n v="1"/>
    <n v="14"/>
    <n v="1"/>
    <n v="10"/>
    <n v="2"/>
    <n v="10"/>
    <n v="0"/>
    <n v="8"/>
    <n v="1"/>
    <n v="1"/>
    <x v="1"/>
    <x v="0"/>
    <n v="3"/>
    <n v="3"/>
    <s v="Left"/>
    <x v="1"/>
    <x v="3"/>
    <n v="1"/>
  </r>
  <r>
    <n v="30"/>
    <s v="No"/>
    <s v="Travel_Rarely"/>
    <x v="1"/>
    <n v="9"/>
    <n v="4"/>
    <s v="Marketing"/>
    <n v="976"/>
    <x v="0"/>
    <n v="1"/>
    <x v="4"/>
    <s v="Married"/>
    <n v="87220"/>
    <n v="1"/>
    <n v="17"/>
    <n v="1"/>
    <n v="10"/>
    <n v="3"/>
    <n v="10"/>
    <n v="0"/>
    <n v="8"/>
    <n v="1"/>
    <n v="2"/>
    <x v="1"/>
    <x v="2"/>
    <n v="3"/>
    <n v="3"/>
    <s v="Active"/>
    <x v="1"/>
    <x v="3"/>
    <n v="0"/>
  </r>
  <r>
    <n v="30"/>
    <s v="No"/>
    <s v="Travel_Rarely"/>
    <x v="1"/>
    <n v="9"/>
    <n v="4"/>
    <s v="Marketing"/>
    <n v="2446"/>
    <x v="0"/>
    <n v="1"/>
    <x v="4"/>
    <s v="Married"/>
    <n v="87220"/>
    <n v="1"/>
    <n v="17"/>
    <n v="1"/>
    <n v="10"/>
    <n v="3"/>
    <n v="10"/>
    <n v="0"/>
    <n v="8"/>
    <n v="1"/>
    <n v="2"/>
    <x v="1"/>
    <x v="2"/>
    <n v="3"/>
    <n v="3"/>
    <s v="Active"/>
    <x v="1"/>
    <x v="3"/>
    <n v="0"/>
  </r>
  <r>
    <n v="30"/>
    <s v="No"/>
    <s v="Travel_Rarely"/>
    <x v="1"/>
    <n v="9"/>
    <n v="4"/>
    <s v="Marketing"/>
    <n v="3916"/>
    <x v="0"/>
    <n v="1"/>
    <x v="4"/>
    <s v="Married"/>
    <n v="87220"/>
    <n v="1"/>
    <n v="17"/>
    <n v="1"/>
    <n v="10"/>
    <n v="3"/>
    <n v="10"/>
    <n v="0"/>
    <n v="8"/>
    <n v="1"/>
    <n v="2"/>
    <x v="1"/>
    <x v="2"/>
    <n v="3"/>
    <n v="3"/>
    <s v="Active"/>
    <x v="1"/>
    <x v="3"/>
    <n v="0"/>
  </r>
  <r>
    <n v="43"/>
    <s v="No"/>
    <s v="Travel_Rarely"/>
    <x v="0"/>
    <n v="3"/>
    <n v="3"/>
    <s v="Medical"/>
    <n v="1142"/>
    <x v="0"/>
    <n v="1"/>
    <x v="3"/>
    <s v="Married"/>
    <n v="90940"/>
    <n v="1"/>
    <n v="12"/>
    <n v="1"/>
    <n v="10"/>
    <n v="0"/>
    <n v="10"/>
    <n v="0"/>
    <n v="9"/>
    <n v="1"/>
    <n v="1"/>
    <x v="0"/>
    <x v="0"/>
    <n v="3"/>
    <n v="3"/>
    <s v="Active"/>
    <x v="2"/>
    <x v="3"/>
    <n v="0"/>
  </r>
  <r>
    <n v="43"/>
    <s v="No"/>
    <s v="Travel_Rarely"/>
    <x v="0"/>
    <n v="3"/>
    <n v="3"/>
    <s v="Medical"/>
    <n v="2612"/>
    <x v="0"/>
    <n v="1"/>
    <x v="3"/>
    <s v="Married"/>
    <n v="90940"/>
    <n v="1"/>
    <n v="12"/>
    <n v="1"/>
    <n v="10"/>
    <n v="0"/>
    <n v="10"/>
    <n v="0"/>
    <n v="9"/>
    <n v="1"/>
    <n v="1"/>
    <x v="0"/>
    <x v="0"/>
    <n v="3"/>
    <n v="3"/>
    <s v="Active"/>
    <x v="2"/>
    <x v="3"/>
    <n v="0"/>
  </r>
  <r>
    <n v="43"/>
    <s v="No"/>
    <s v="Travel_Rarely"/>
    <x v="0"/>
    <n v="3"/>
    <n v="3"/>
    <s v="Medical"/>
    <n v="4082"/>
    <x v="0"/>
    <n v="1"/>
    <x v="3"/>
    <s v="Married"/>
    <n v="90940"/>
    <n v="1"/>
    <n v="12"/>
    <n v="1"/>
    <n v="10"/>
    <n v="0"/>
    <n v="10"/>
    <n v="0"/>
    <n v="9"/>
    <n v="1"/>
    <n v="1"/>
    <x v="0"/>
    <x v="0"/>
    <n v="3"/>
    <n v="3"/>
    <s v="Active"/>
    <x v="2"/>
    <x v="3"/>
    <n v="0"/>
  </r>
  <r>
    <n v="32"/>
    <s v="No"/>
    <s v="Travel_Rarely"/>
    <x v="1"/>
    <n v="3"/>
    <n v="4"/>
    <s v="Life Sciences"/>
    <n v="1286"/>
    <x v="0"/>
    <n v="2"/>
    <x v="5"/>
    <s v="Married"/>
    <n v="97150"/>
    <n v="1"/>
    <n v="15"/>
    <n v="1"/>
    <n v="10"/>
    <n v="1"/>
    <n v="10"/>
    <n v="0"/>
    <n v="9"/>
    <n v="1"/>
    <n v="2"/>
    <x v="2"/>
    <x v="0"/>
    <n v="2"/>
    <n v="3"/>
    <s v="Active"/>
    <x v="1"/>
    <x v="3"/>
    <n v="0"/>
  </r>
  <r>
    <n v="32"/>
    <s v="No"/>
    <s v="Travel_Rarely"/>
    <x v="1"/>
    <n v="3"/>
    <n v="4"/>
    <s v="Life Sciences"/>
    <n v="2756"/>
    <x v="0"/>
    <n v="2"/>
    <x v="5"/>
    <s v="Married"/>
    <n v="97150"/>
    <n v="1"/>
    <n v="15"/>
    <n v="1"/>
    <n v="10"/>
    <n v="1"/>
    <n v="10"/>
    <n v="0"/>
    <n v="9"/>
    <n v="1"/>
    <n v="2"/>
    <x v="2"/>
    <x v="0"/>
    <n v="2"/>
    <n v="3"/>
    <s v="Active"/>
    <x v="1"/>
    <x v="3"/>
    <n v="0"/>
  </r>
  <r>
    <n v="32"/>
    <s v="No"/>
    <s v="Travel_Rarely"/>
    <x v="1"/>
    <n v="3"/>
    <n v="4"/>
    <s v="Life Sciences"/>
    <n v="4226"/>
    <x v="0"/>
    <n v="2"/>
    <x v="5"/>
    <s v="Married"/>
    <n v="97150"/>
    <n v="1"/>
    <n v="15"/>
    <n v="1"/>
    <n v="10"/>
    <n v="1"/>
    <n v="10"/>
    <n v="0"/>
    <n v="9"/>
    <n v="1"/>
    <n v="2"/>
    <x v="2"/>
    <x v="0"/>
    <n v="2"/>
    <n v="3"/>
    <s v="Active"/>
    <x v="1"/>
    <x v="3"/>
    <n v="0"/>
  </r>
  <r>
    <n v="31"/>
    <s v="No"/>
    <s v="Travel_Rarely"/>
    <x v="0"/>
    <n v="2"/>
    <n v="4"/>
    <s v="Life Sciences"/>
    <n v="1084"/>
    <x v="1"/>
    <n v="5"/>
    <x v="2"/>
    <s v="Divorced"/>
    <n v="103770"/>
    <n v="1"/>
    <n v="14"/>
    <n v="0"/>
    <n v="10"/>
    <n v="2"/>
    <n v="10"/>
    <n v="0"/>
    <n v="2"/>
    <n v="1"/>
    <n v="2"/>
    <x v="0"/>
    <x v="0"/>
    <n v="3"/>
    <n v="3"/>
    <s v="Active"/>
    <x v="1"/>
    <x v="3"/>
    <n v="0"/>
  </r>
  <r>
    <n v="31"/>
    <s v="No"/>
    <s v="Travel_Rarely"/>
    <x v="0"/>
    <n v="2"/>
    <n v="4"/>
    <s v="Life Sciences"/>
    <n v="2554"/>
    <x v="1"/>
    <n v="5"/>
    <x v="2"/>
    <s v="Divorced"/>
    <n v="103770"/>
    <n v="1"/>
    <n v="14"/>
    <n v="0"/>
    <n v="10"/>
    <n v="2"/>
    <n v="10"/>
    <n v="0"/>
    <n v="2"/>
    <n v="1"/>
    <n v="2"/>
    <x v="0"/>
    <x v="0"/>
    <n v="3"/>
    <n v="3"/>
    <s v="Active"/>
    <x v="1"/>
    <x v="3"/>
    <n v="0"/>
  </r>
  <r>
    <n v="31"/>
    <s v="No"/>
    <s v="Travel_Rarely"/>
    <x v="0"/>
    <n v="2"/>
    <n v="4"/>
    <s v="Life Sciences"/>
    <n v="4024"/>
    <x v="1"/>
    <n v="5"/>
    <x v="2"/>
    <s v="Divorced"/>
    <n v="103770"/>
    <n v="1"/>
    <n v="14"/>
    <n v="0"/>
    <n v="10"/>
    <n v="2"/>
    <n v="10"/>
    <n v="0"/>
    <n v="2"/>
    <n v="1"/>
    <n v="2"/>
    <x v="0"/>
    <x v="0"/>
    <n v="3"/>
    <n v="3"/>
    <s v="Active"/>
    <x v="1"/>
    <x v="3"/>
    <n v="0"/>
  </r>
  <r>
    <n v="35"/>
    <s v="No"/>
    <s v="Travel_Rarely"/>
    <x v="0"/>
    <n v="2"/>
    <n v="1"/>
    <s v="Life Sciences"/>
    <n v="419"/>
    <x v="0"/>
    <n v="3"/>
    <x v="7"/>
    <s v="Married"/>
    <n v="106090"/>
    <n v="1"/>
    <n v="22"/>
    <n v="0"/>
    <n v="10"/>
    <n v="3"/>
    <n v="10"/>
    <n v="0"/>
    <n v="7"/>
    <n v="1"/>
    <n v="4"/>
    <x v="1"/>
    <x v="3"/>
    <n v="3"/>
    <n v="4"/>
    <s v="Active"/>
    <x v="2"/>
    <x v="3"/>
    <n v="0"/>
  </r>
  <r>
    <n v="35"/>
    <s v="No"/>
    <s v="Travel_Rarely"/>
    <x v="0"/>
    <n v="2"/>
    <n v="1"/>
    <s v="Life Sciences"/>
    <n v="1889"/>
    <x v="0"/>
    <n v="3"/>
    <x v="7"/>
    <s v="Married"/>
    <n v="106090"/>
    <n v="1"/>
    <n v="22"/>
    <n v="0"/>
    <n v="10"/>
    <n v="3"/>
    <n v="10"/>
    <n v="0"/>
    <n v="7"/>
    <n v="1"/>
    <n v="4"/>
    <x v="1"/>
    <x v="3"/>
    <n v="3"/>
    <n v="4"/>
    <s v="Active"/>
    <x v="2"/>
    <x v="3"/>
    <n v="0"/>
  </r>
  <r>
    <n v="35"/>
    <s v="No"/>
    <s v="Travel_Rarely"/>
    <x v="0"/>
    <n v="2"/>
    <n v="1"/>
    <s v="Life Sciences"/>
    <n v="3359"/>
    <x v="0"/>
    <n v="3"/>
    <x v="7"/>
    <s v="Married"/>
    <n v="106090"/>
    <n v="1"/>
    <n v="22"/>
    <n v="0"/>
    <n v="10"/>
    <n v="3"/>
    <n v="10"/>
    <n v="0"/>
    <n v="7"/>
    <n v="1"/>
    <n v="4"/>
    <x v="1"/>
    <x v="3"/>
    <n v="3"/>
    <n v="4"/>
    <s v="Active"/>
    <x v="2"/>
    <x v="3"/>
    <n v="0"/>
  </r>
  <r>
    <n v="29"/>
    <s v="No"/>
    <s v="Travel_Rarely"/>
    <x v="1"/>
    <n v="9"/>
    <n v="3"/>
    <s v="Life Sciences"/>
    <n v="748"/>
    <x v="0"/>
    <n v="1"/>
    <x v="4"/>
    <s v="Single"/>
    <n v="111030"/>
    <n v="1"/>
    <n v="12"/>
    <n v="0"/>
    <n v="10"/>
    <n v="5"/>
    <n v="10"/>
    <n v="0"/>
    <n v="9"/>
    <n v="1"/>
    <n v="2"/>
    <x v="3"/>
    <x v="2"/>
    <n v="2"/>
    <n v="3"/>
    <s v="Active"/>
    <x v="1"/>
    <x v="3"/>
    <n v="0"/>
  </r>
  <r>
    <n v="29"/>
    <s v="No"/>
    <s v="Travel_Rarely"/>
    <x v="1"/>
    <n v="9"/>
    <n v="3"/>
    <s v="Life Sciences"/>
    <n v="2218"/>
    <x v="0"/>
    <n v="1"/>
    <x v="4"/>
    <s v="Single"/>
    <n v="111030"/>
    <n v="1"/>
    <n v="12"/>
    <n v="0"/>
    <n v="10"/>
    <n v="5"/>
    <n v="10"/>
    <n v="0"/>
    <n v="9"/>
    <n v="1"/>
    <n v="2"/>
    <x v="3"/>
    <x v="2"/>
    <n v="2"/>
    <n v="3"/>
    <s v="Active"/>
    <x v="1"/>
    <x v="3"/>
    <n v="0"/>
  </r>
  <r>
    <n v="29"/>
    <s v="No"/>
    <s v="Travel_Rarely"/>
    <x v="1"/>
    <n v="9"/>
    <n v="3"/>
    <s v="Life Sciences"/>
    <n v="3688"/>
    <x v="0"/>
    <n v="1"/>
    <x v="4"/>
    <s v="Single"/>
    <n v="111030"/>
    <n v="1"/>
    <n v="12"/>
    <n v="0"/>
    <n v="10"/>
    <n v="5"/>
    <n v="10"/>
    <n v="0"/>
    <n v="9"/>
    <n v="1"/>
    <n v="2"/>
    <x v="3"/>
    <x v="2"/>
    <n v="2"/>
    <n v="3"/>
    <s v="Active"/>
    <x v="1"/>
    <x v="3"/>
    <n v="0"/>
  </r>
  <r>
    <n v="36"/>
    <s v="No"/>
    <s v="Non-Travel"/>
    <x v="0"/>
    <n v="7"/>
    <n v="2"/>
    <s v="Life Sciences"/>
    <n v="312"/>
    <x v="0"/>
    <n v="5"/>
    <x v="0"/>
    <s v="Single"/>
    <n v="116310"/>
    <n v="1"/>
    <n v="18"/>
    <n v="1"/>
    <n v="10"/>
    <n v="2"/>
    <n v="10"/>
    <n v="0"/>
    <n v="9"/>
    <n v="1"/>
    <n v="1"/>
    <x v="3"/>
    <x v="0"/>
    <n v="1"/>
    <n v="3"/>
    <s v="Active"/>
    <x v="2"/>
    <x v="3"/>
    <n v="0"/>
  </r>
  <r>
    <n v="36"/>
    <s v="No"/>
    <s v="Non-Travel"/>
    <x v="0"/>
    <n v="7"/>
    <n v="2"/>
    <s v="Life Sciences"/>
    <n v="1782"/>
    <x v="0"/>
    <n v="5"/>
    <x v="0"/>
    <s v="Single"/>
    <n v="116310"/>
    <n v="1"/>
    <n v="18"/>
    <n v="1"/>
    <n v="10"/>
    <n v="2"/>
    <n v="10"/>
    <n v="0"/>
    <n v="9"/>
    <n v="1"/>
    <n v="1"/>
    <x v="3"/>
    <x v="0"/>
    <n v="1"/>
    <n v="3"/>
    <s v="Active"/>
    <x v="2"/>
    <x v="3"/>
    <n v="0"/>
  </r>
  <r>
    <n v="36"/>
    <s v="No"/>
    <s v="Non-Travel"/>
    <x v="0"/>
    <n v="7"/>
    <n v="2"/>
    <s v="Life Sciences"/>
    <n v="3252"/>
    <x v="0"/>
    <n v="5"/>
    <x v="0"/>
    <s v="Single"/>
    <n v="116310"/>
    <n v="1"/>
    <n v="18"/>
    <n v="1"/>
    <n v="10"/>
    <n v="2"/>
    <n v="10"/>
    <n v="0"/>
    <n v="9"/>
    <n v="1"/>
    <n v="1"/>
    <x v="3"/>
    <x v="0"/>
    <n v="1"/>
    <n v="3"/>
    <s v="Active"/>
    <x v="2"/>
    <x v="3"/>
    <n v="0"/>
  </r>
  <r>
    <n v="31"/>
    <s v="No"/>
    <s v="Travel_Rarely"/>
    <x v="0"/>
    <n v="28"/>
    <n v="4"/>
    <s v="Technical Degree"/>
    <n v="934"/>
    <x v="1"/>
    <n v="2"/>
    <x v="0"/>
    <s v="Married"/>
    <n v="127420"/>
    <n v="1"/>
    <n v="11"/>
    <n v="0"/>
    <n v="10"/>
    <n v="4"/>
    <n v="10"/>
    <n v="0"/>
    <n v="2"/>
    <n v="1"/>
    <n v="1"/>
    <x v="1"/>
    <x v="0"/>
    <n v="2"/>
    <n v="3"/>
    <s v="Active"/>
    <x v="1"/>
    <x v="3"/>
    <n v="0"/>
  </r>
  <r>
    <n v="31"/>
    <s v="No"/>
    <s v="Travel_Rarely"/>
    <x v="0"/>
    <n v="28"/>
    <n v="4"/>
    <s v="Technical Degree"/>
    <n v="2404"/>
    <x v="1"/>
    <n v="2"/>
    <x v="0"/>
    <s v="Married"/>
    <n v="127420"/>
    <n v="1"/>
    <n v="11"/>
    <n v="0"/>
    <n v="10"/>
    <n v="4"/>
    <n v="10"/>
    <n v="0"/>
    <n v="2"/>
    <n v="1"/>
    <n v="1"/>
    <x v="1"/>
    <x v="0"/>
    <n v="2"/>
    <n v="3"/>
    <s v="Active"/>
    <x v="1"/>
    <x v="3"/>
    <n v="0"/>
  </r>
  <r>
    <n v="31"/>
    <s v="No"/>
    <s v="Travel_Rarely"/>
    <x v="0"/>
    <n v="28"/>
    <n v="4"/>
    <s v="Technical Degree"/>
    <n v="3874"/>
    <x v="1"/>
    <n v="2"/>
    <x v="0"/>
    <s v="Married"/>
    <n v="127420"/>
    <n v="1"/>
    <n v="11"/>
    <n v="0"/>
    <n v="10"/>
    <n v="4"/>
    <n v="10"/>
    <n v="0"/>
    <n v="2"/>
    <n v="1"/>
    <n v="1"/>
    <x v="1"/>
    <x v="0"/>
    <n v="2"/>
    <n v="3"/>
    <s v="Active"/>
    <x v="1"/>
    <x v="3"/>
    <n v="0"/>
  </r>
  <r>
    <n v="29"/>
    <s v="No"/>
    <s v="Travel_Rarely"/>
    <x v="1"/>
    <n v="10"/>
    <n v="2"/>
    <s v="Life Sciences"/>
    <n v="806"/>
    <x v="1"/>
    <n v="1"/>
    <x v="0"/>
    <s v="Divorced"/>
    <n v="128080"/>
    <n v="1"/>
    <n v="13"/>
    <n v="0"/>
    <n v="10"/>
    <n v="6"/>
    <n v="10"/>
    <n v="0"/>
    <n v="4"/>
    <n v="1"/>
    <n v="3"/>
    <x v="0"/>
    <x v="0"/>
    <n v="3"/>
    <n v="3"/>
    <s v="Active"/>
    <x v="1"/>
    <x v="3"/>
    <n v="0"/>
  </r>
  <r>
    <n v="29"/>
    <s v="No"/>
    <s v="Travel_Rarely"/>
    <x v="1"/>
    <n v="10"/>
    <n v="2"/>
    <s v="Life Sciences"/>
    <n v="2276"/>
    <x v="1"/>
    <n v="1"/>
    <x v="0"/>
    <s v="Divorced"/>
    <n v="128080"/>
    <n v="1"/>
    <n v="13"/>
    <n v="0"/>
    <n v="10"/>
    <n v="6"/>
    <n v="10"/>
    <n v="0"/>
    <n v="4"/>
    <n v="1"/>
    <n v="3"/>
    <x v="0"/>
    <x v="0"/>
    <n v="3"/>
    <n v="3"/>
    <s v="Active"/>
    <x v="1"/>
    <x v="3"/>
    <n v="0"/>
  </r>
  <r>
    <n v="29"/>
    <s v="No"/>
    <s v="Travel_Rarely"/>
    <x v="1"/>
    <n v="10"/>
    <n v="2"/>
    <s v="Life Sciences"/>
    <n v="3746"/>
    <x v="1"/>
    <n v="1"/>
    <x v="0"/>
    <s v="Divorced"/>
    <n v="128080"/>
    <n v="1"/>
    <n v="13"/>
    <n v="0"/>
    <n v="10"/>
    <n v="6"/>
    <n v="10"/>
    <n v="0"/>
    <n v="4"/>
    <n v="1"/>
    <n v="3"/>
    <x v="0"/>
    <x v="0"/>
    <n v="3"/>
    <n v="3"/>
    <s v="Active"/>
    <x v="1"/>
    <x v="3"/>
    <n v="0"/>
  </r>
  <r>
    <n v="35"/>
    <s v="No"/>
    <s v="Travel_Rarely"/>
    <x v="0"/>
    <n v="9"/>
    <n v="3"/>
    <s v="Medical"/>
    <n v="1167"/>
    <x v="1"/>
    <n v="2"/>
    <x v="0"/>
    <s v="Single"/>
    <n v="131420"/>
    <n v="1"/>
    <n v="25"/>
    <n v="2"/>
    <n v="10"/>
    <n v="4"/>
    <n v="10"/>
    <n v="0"/>
    <n v="8"/>
    <n v="1"/>
    <n v="2"/>
    <x v="0"/>
    <x v="0"/>
    <n v="3"/>
    <n v="4"/>
    <s v="Active"/>
    <x v="2"/>
    <x v="3"/>
    <n v="0"/>
  </r>
  <r>
    <n v="35"/>
    <s v="No"/>
    <s v="Travel_Rarely"/>
    <x v="0"/>
    <n v="9"/>
    <n v="3"/>
    <s v="Medical"/>
    <n v="2637"/>
    <x v="1"/>
    <n v="2"/>
    <x v="0"/>
    <s v="Single"/>
    <n v="131420"/>
    <n v="1"/>
    <n v="25"/>
    <n v="2"/>
    <n v="10"/>
    <n v="4"/>
    <n v="10"/>
    <n v="0"/>
    <n v="8"/>
    <n v="1"/>
    <n v="2"/>
    <x v="0"/>
    <x v="0"/>
    <n v="3"/>
    <n v="4"/>
    <s v="Active"/>
    <x v="2"/>
    <x v="3"/>
    <n v="0"/>
  </r>
  <r>
    <n v="35"/>
    <s v="No"/>
    <s v="Travel_Rarely"/>
    <x v="0"/>
    <n v="9"/>
    <n v="3"/>
    <s v="Medical"/>
    <n v="4107"/>
    <x v="1"/>
    <n v="2"/>
    <x v="0"/>
    <s v="Single"/>
    <n v="131420"/>
    <n v="1"/>
    <n v="25"/>
    <n v="2"/>
    <n v="10"/>
    <n v="4"/>
    <n v="10"/>
    <n v="0"/>
    <n v="8"/>
    <n v="1"/>
    <n v="2"/>
    <x v="0"/>
    <x v="0"/>
    <n v="3"/>
    <n v="4"/>
    <s v="Active"/>
    <x v="2"/>
    <x v="3"/>
    <n v="0"/>
  </r>
  <r>
    <n v="37"/>
    <s v="Yes"/>
    <s v="Travel_Rarely"/>
    <x v="0"/>
    <n v="24"/>
    <n v="3"/>
    <s v="Life Sciences"/>
    <n v="1034"/>
    <x v="0"/>
    <n v="1"/>
    <x v="4"/>
    <s v="Single"/>
    <n v="137580"/>
    <n v="1"/>
    <n v="11"/>
    <n v="1"/>
    <n v="10"/>
    <n v="5"/>
    <n v="10"/>
    <n v="0"/>
    <n v="8"/>
    <n v="1"/>
    <n v="4"/>
    <x v="3"/>
    <x v="3"/>
    <n v="3"/>
    <n v="3"/>
    <s v="Left"/>
    <x v="2"/>
    <x v="3"/>
    <n v="1"/>
  </r>
  <r>
    <n v="37"/>
    <s v="Yes"/>
    <s v="Travel_Rarely"/>
    <x v="0"/>
    <n v="24"/>
    <n v="3"/>
    <s v="Life Sciences"/>
    <n v="2504"/>
    <x v="0"/>
    <n v="1"/>
    <x v="4"/>
    <s v="Single"/>
    <n v="137580"/>
    <n v="1"/>
    <n v="11"/>
    <n v="1"/>
    <n v="10"/>
    <n v="5"/>
    <n v="10"/>
    <n v="0"/>
    <n v="8"/>
    <n v="1"/>
    <n v="4"/>
    <x v="3"/>
    <x v="3"/>
    <n v="3"/>
    <n v="3"/>
    <s v="Left"/>
    <x v="2"/>
    <x v="3"/>
    <n v="1"/>
  </r>
  <r>
    <n v="37"/>
    <s v="Yes"/>
    <s v="Travel_Rarely"/>
    <x v="0"/>
    <n v="24"/>
    <n v="3"/>
    <s v="Life Sciences"/>
    <n v="3974"/>
    <x v="0"/>
    <n v="1"/>
    <x v="4"/>
    <s v="Single"/>
    <n v="137580"/>
    <n v="1"/>
    <n v="11"/>
    <n v="1"/>
    <n v="10"/>
    <n v="5"/>
    <n v="10"/>
    <n v="0"/>
    <n v="8"/>
    <n v="1"/>
    <n v="4"/>
    <x v="3"/>
    <x v="3"/>
    <n v="3"/>
    <n v="3"/>
    <s v="Left"/>
    <x v="2"/>
    <x v="3"/>
    <n v="1"/>
  </r>
  <r>
    <n v="36"/>
    <s v="No"/>
    <s v="Travel_Frequently"/>
    <x v="0"/>
    <n v="5"/>
    <n v="3"/>
    <s v="Medical"/>
    <n v="1090"/>
    <x v="1"/>
    <n v="4"/>
    <x v="5"/>
    <s v="Single"/>
    <n v="177790"/>
    <n v="1"/>
    <n v="17"/>
    <n v="1"/>
    <n v="10"/>
    <n v="5"/>
    <n v="10"/>
    <n v="0"/>
    <n v="8"/>
    <n v="1"/>
    <n v="2"/>
    <x v="1"/>
    <x v="2"/>
    <n v="1"/>
    <n v="3"/>
    <s v="Active"/>
    <x v="2"/>
    <x v="3"/>
    <n v="0"/>
  </r>
  <r>
    <n v="36"/>
    <s v="No"/>
    <s v="Travel_Frequently"/>
    <x v="0"/>
    <n v="5"/>
    <n v="3"/>
    <s v="Medical"/>
    <n v="2560"/>
    <x v="1"/>
    <n v="4"/>
    <x v="5"/>
    <s v="Single"/>
    <n v="177790"/>
    <n v="1"/>
    <n v="17"/>
    <n v="1"/>
    <n v="10"/>
    <n v="5"/>
    <n v="10"/>
    <n v="0"/>
    <n v="8"/>
    <n v="1"/>
    <n v="2"/>
    <x v="1"/>
    <x v="2"/>
    <n v="1"/>
    <n v="3"/>
    <s v="Active"/>
    <x v="2"/>
    <x v="3"/>
    <n v="0"/>
  </r>
  <r>
    <n v="36"/>
    <s v="No"/>
    <s v="Travel_Frequently"/>
    <x v="0"/>
    <n v="5"/>
    <n v="3"/>
    <s v="Medical"/>
    <n v="4030"/>
    <x v="1"/>
    <n v="4"/>
    <x v="5"/>
    <s v="Single"/>
    <n v="177790"/>
    <n v="1"/>
    <n v="17"/>
    <n v="1"/>
    <n v="10"/>
    <n v="5"/>
    <n v="10"/>
    <n v="0"/>
    <n v="8"/>
    <n v="1"/>
    <n v="2"/>
    <x v="1"/>
    <x v="2"/>
    <n v="1"/>
    <n v="3"/>
    <s v="Active"/>
    <x v="2"/>
    <x v="3"/>
    <n v="0"/>
  </r>
  <r>
    <n v="29"/>
    <s v="No"/>
    <s v="Travel_Rarely"/>
    <x v="0"/>
    <n v="8"/>
    <n v="3"/>
    <s v="Medical"/>
    <n v="163"/>
    <x v="1"/>
    <n v="3"/>
    <x v="5"/>
    <s v="Married"/>
    <n v="194310"/>
    <n v="1"/>
    <n v="11"/>
    <n v="0"/>
    <n v="10"/>
    <n v="3"/>
    <n v="10"/>
    <n v="0"/>
    <n v="7"/>
    <n v="1"/>
    <n v="2"/>
    <x v="0"/>
    <x v="0"/>
    <n v="3"/>
    <n v="3"/>
    <s v="Active"/>
    <x v="1"/>
    <x v="3"/>
    <n v="0"/>
  </r>
  <r>
    <n v="29"/>
    <s v="No"/>
    <s v="Travel_Rarely"/>
    <x v="0"/>
    <n v="8"/>
    <n v="3"/>
    <s v="Medical"/>
    <n v="1633"/>
    <x v="1"/>
    <n v="3"/>
    <x v="5"/>
    <s v="Married"/>
    <n v="194310"/>
    <n v="1"/>
    <n v="11"/>
    <n v="0"/>
    <n v="10"/>
    <n v="3"/>
    <n v="10"/>
    <n v="0"/>
    <n v="7"/>
    <n v="1"/>
    <n v="2"/>
    <x v="0"/>
    <x v="0"/>
    <n v="3"/>
    <n v="3"/>
    <s v="Active"/>
    <x v="1"/>
    <x v="3"/>
    <n v="0"/>
  </r>
  <r>
    <n v="29"/>
    <s v="No"/>
    <s v="Travel_Rarely"/>
    <x v="0"/>
    <n v="8"/>
    <n v="3"/>
    <s v="Medical"/>
    <n v="3103"/>
    <x v="1"/>
    <n v="3"/>
    <x v="5"/>
    <s v="Married"/>
    <n v="194310"/>
    <n v="1"/>
    <n v="11"/>
    <n v="0"/>
    <n v="10"/>
    <n v="3"/>
    <n v="10"/>
    <n v="0"/>
    <n v="7"/>
    <n v="1"/>
    <n v="2"/>
    <x v="0"/>
    <x v="0"/>
    <n v="3"/>
    <n v="3"/>
    <s v="Active"/>
    <x v="1"/>
    <x v="3"/>
    <n v="0"/>
  </r>
  <r>
    <n v="48"/>
    <s v="No"/>
    <s v="Travel_Rarely"/>
    <x v="0"/>
    <n v="2"/>
    <n v="1"/>
    <s v="Life Sciences"/>
    <n v="712"/>
    <x v="0"/>
    <n v="2"/>
    <x v="3"/>
    <s v="Single"/>
    <n v="28190"/>
    <n v="1"/>
    <n v="20"/>
    <n v="0"/>
    <n v="11"/>
    <n v="2"/>
    <n v="10"/>
    <n v="0"/>
    <n v="8"/>
    <n v="1"/>
    <n v="4"/>
    <x v="1"/>
    <x v="0"/>
    <n v="2"/>
    <n v="4"/>
    <s v="Active"/>
    <x v="3"/>
    <x v="3"/>
    <n v="0"/>
  </r>
  <r>
    <n v="48"/>
    <s v="No"/>
    <s v="Travel_Rarely"/>
    <x v="0"/>
    <n v="2"/>
    <n v="1"/>
    <s v="Life Sciences"/>
    <n v="2182"/>
    <x v="0"/>
    <n v="2"/>
    <x v="3"/>
    <s v="Single"/>
    <n v="28190"/>
    <n v="1"/>
    <n v="20"/>
    <n v="0"/>
    <n v="11"/>
    <n v="2"/>
    <n v="10"/>
    <n v="0"/>
    <n v="8"/>
    <n v="1"/>
    <n v="4"/>
    <x v="1"/>
    <x v="0"/>
    <n v="2"/>
    <n v="4"/>
    <s v="Active"/>
    <x v="3"/>
    <x v="3"/>
    <n v="0"/>
  </r>
  <r>
    <n v="48"/>
    <s v="No"/>
    <s v="Travel_Rarely"/>
    <x v="0"/>
    <n v="2"/>
    <n v="1"/>
    <s v="Life Sciences"/>
    <n v="3652"/>
    <x v="0"/>
    <n v="2"/>
    <x v="3"/>
    <s v="Single"/>
    <n v="28190"/>
    <n v="1"/>
    <n v="20"/>
    <n v="0"/>
    <n v="11"/>
    <n v="2"/>
    <n v="10"/>
    <n v="0"/>
    <n v="8"/>
    <n v="1"/>
    <n v="4"/>
    <x v="1"/>
    <x v="0"/>
    <n v="2"/>
    <n v="4"/>
    <s v="Active"/>
    <x v="3"/>
    <x v="3"/>
    <n v="0"/>
  </r>
  <r>
    <n v="39"/>
    <s v="No"/>
    <s v="Travel_Rarely"/>
    <x v="1"/>
    <n v="2"/>
    <n v="4"/>
    <s v="Life Sciences"/>
    <n v="898"/>
    <x v="0"/>
    <n v="1"/>
    <x v="4"/>
    <s v="Divorced"/>
    <n v="72640"/>
    <n v="0"/>
    <n v="17"/>
    <n v="0"/>
    <n v="11"/>
    <n v="5"/>
    <n v="10"/>
    <n v="0"/>
    <n v="7"/>
    <n v="1"/>
    <n v="3"/>
    <x v="0"/>
    <x v="0"/>
    <n v="3"/>
    <n v="3"/>
    <s v="Active"/>
    <x v="2"/>
    <x v="3"/>
    <n v="0"/>
  </r>
  <r>
    <n v="39"/>
    <s v="No"/>
    <s v="Travel_Rarely"/>
    <x v="1"/>
    <n v="2"/>
    <n v="4"/>
    <s v="Life Sciences"/>
    <n v="3838"/>
    <x v="0"/>
    <n v="1"/>
    <x v="4"/>
    <s v="Divorced"/>
    <n v="72640"/>
    <n v="0"/>
    <n v="17"/>
    <n v="0"/>
    <n v="11"/>
    <n v="5"/>
    <n v="10"/>
    <n v="0"/>
    <n v="7"/>
    <n v="1"/>
    <n v="3"/>
    <x v="0"/>
    <x v="0"/>
    <n v="3"/>
    <n v="3"/>
    <s v="Active"/>
    <x v="2"/>
    <x v="3"/>
    <n v="0"/>
  </r>
  <r>
    <n v="55"/>
    <s v="No"/>
    <s v="Travel_Rarely"/>
    <x v="0"/>
    <n v="1"/>
    <n v="4"/>
    <s v="Other"/>
    <n v="26"/>
    <x v="1"/>
    <n v="1"/>
    <x v="3"/>
    <s v="Married"/>
    <n v="67990"/>
    <n v="3"/>
    <n v="11"/>
    <n v="0"/>
    <n v="12"/>
    <n v="2"/>
    <n v="10"/>
    <n v="0"/>
    <n v="8"/>
    <n v="1"/>
    <n v="2"/>
    <x v="1"/>
    <x v="0"/>
    <n v="3"/>
    <n v="3"/>
    <s v="Active"/>
    <x v="4"/>
    <x v="3"/>
    <n v="0"/>
  </r>
  <r>
    <n v="55"/>
    <s v="No"/>
    <s v="Travel_Rarely"/>
    <x v="0"/>
    <n v="1"/>
    <n v="4"/>
    <s v="Other"/>
    <n v="1496"/>
    <x v="1"/>
    <n v="1"/>
    <x v="3"/>
    <s v="Married"/>
    <n v="67990"/>
    <n v="3"/>
    <n v="11"/>
    <n v="0"/>
    <n v="12"/>
    <n v="2"/>
    <n v="10"/>
    <n v="0"/>
    <n v="8"/>
    <n v="1"/>
    <n v="2"/>
    <x v="1"/>
    <x v="0"/>
    <n v="3"/>
    <n v="3"/>
    <s v="Active"/>
    <x v="4"/>
    <x v="3"/>
    <n v="0"/>
  </r>
  <r>
    <n v="55"/>
    <s v="No"/>
    <s v="Travel_Rarely"/>
    <x v="0"/>
    <n v="1"/>
    <n v="4"/>
    <s v="Other"/>
    <n v="2966"/>
    <x v="1"/>
    <n v="1"/>
    <x v="3"/>
    <s v="Married"/>
    <n v="67990"/>
    <n v="3"/>
    <n v="11"/>
    <n v="0"/>
    <n v="12"/>
    <n v="2"/>
    <n v="10"/>
    <n v="0"/>
    <n v="8"/>
    <n v="1"/>
    <n v="2"/>
    <x v="1"/>
    <x v="0"/>
    <n v="3"/>
    <n v="3"/>
    <s v="Active"/>
    <x v="4"/>
    <x v="3"/>
    <n v="0"/>
  </r>
  <r>
    <n v="35"/>
    <s v="No"/>
    <s v="Travel_Rarely"/>
    <x v="1"/>
    <n v="1"/>
    <n v="2"/>
    <s v="Life Sciences"/>
    <n v="447"/>
    <x v="1"/>
    <n v="2"/>
    <x v="7"/>
    <s v="Divorced"/>
    <n v="109380"/>
    <n v="6"/>
    <n v="14"/>
    <n v="2"/>
    <n v="12"/>
    <n v="2"/>
    <n v="10"/>
    <n v="0"/>
    <n v="8"/>
    <n v="1"/>
    <n v="4"/>
    <x v="1"/>
    <x v="0"/>
    <n v="1"/>
    <n v="3"/>
    <s v="Active"/>
    <x v="2"/>
    <x v="3"/>
    <n v="0"/>
  </r>
  <r>
    <n v="35"/>
    <s v="No"/>
    <s v="Travel_Rarely"/>
    <x v="1"/>
    <n v="1"/>
    <n v="2"/>
    <s v="Life Sciences"/>
    <n v="1917"/>
    <x v="1"/>
    <n v="2"/>
    <x v="7"/>
    <s v="Divorced"/>
    <n v="109380"/>
    <n v="6"/>
    <n v="14"/>
    <n v="2"/>
    <n v="12"/>
    <n v="2"/>
    <n v="10"/>
    <n v="0"/>
    <n v="8"/>
    <n v="1"/>
    <n v="4"/>
    <x v="1"/>
    <x v="0"/>
    <n v="1"/>
    <n v="3"/>
    <s v="Active"/>
    <x v="2"/>
    <x v="3"/>
    <n v="0"/>
  </r>
  <r>
    <n v="35"/>
    <s v="No"/>
    <s v="Travel_Rarely"/>
    <x v="1"/>
    <n v="1"/>
    <n v="2"/>
    <s v="Life Sciences"/>
    <n v="3387"/>
    <x v="1"/>
    <n v="2"/>
    <x v="7"/>
    <s v="Divorced"/>
    <n v="109380"/>
    <n v="6"/>
    <n v="14"/>
    <n v="2"/>
    <n v="12"/>
    <n v="2"/>
    <n v="10"/>
    <n v="0"/>
    <n v="8"/>
    <n v="1"/>
    <n v="4"/>
    <x v="1"/>
    <x v="0"/>
    <n v="1"/>
    <n v="3"/>
    <s v="Active"/>
    <x v="2"/>
    <x v="3"/>
    <n v="0"/>
  </r>
  <r>
    <n v="46"/>
    <s v="No"/>
    <s v="Travel_Rarely"/>
    <x v="0"/>
    <n v="1"/>
    <n v="4"/>
    <s v="Technical Degree"/>
    <n v="978"/>
    <x v="1"/>
    <n v="3"/>
    <x v="0"/>
    <s v="Divorced"/>
    <n v="99570"/>
    <n v="4"/>
    <n v="20"/>
    <n v="0"/>
    <n v="13"/>
    <n v="1"/>
    <n v="10"/>
    <n v="0"/>
    <n v="3"/>
    <n v="1"/>
    <n v="3"/>
    <x v="1"/>
    <x v="2"/>
    <n v="3"/>
    <n v="4"/>
    <s v="Active"/>
    <x v="3"/>
    <x v="3"/>
    <n v="0"/>
  </r>
  <r>
    <n v="46"/>
    <s v="No"/>
    <s v="Travel_Rarely"/>
    <x v="0"/>
    <n v="1"/>
    <n v="4"/>
    <s v="Technical Degree"/>
    <n v="2448"/>
    <x v="1"/>
    <n v="3"/>
    <x v="0"/>
    <s v="Divorced"/>
    <n v="99570"/>
    <n v="4"/>
    <n v="20"/>
    <n v="0"/>
    <n v="13"/>
    <n v="1"/>
    <n v="10"/>
    <n v="0"/>
    <n v="3"/>
    <n v="1"/>
    <n v="3"/>
    <x v="1"/>
    <x v="2"/>
    <n v="3"/>
    <n v="4"/>
    <s v="Active"/>
    <x v="3"/>
    <x v="3"/>
    <n v="0"/>
  </r>
  <r>
    <n v="46"/>
    <s v="No"/>
    <s v="Travel_Rarely"/>
    <x v="0"/>
    <n v="1"/>
    <n v="4"/>
    <s v="Technical Degree"/>
    <n v="3918"/>
    <x v="1"/>
    <n v="3"/>
    <x v="0"/>
    <s v="Divorced"/>
    <n v="99570"/>
    <n v="4"/>
    <n v="20"/>
    <n v="0"/>
    <n v="13"/>
    <n v="1"/>
    <n v="10"/>
    <n v="0"/>
    <n v="3"/>
    <n v="1"/>
    <n v="3"/>
    <x v="1"/>
    <x v="2"/>
    <n v="3"/>
    <n v="4"/>
    <s v="Active"/>
    <x v="3"/>
    <x v="3"/>
    <n v="0"/>
  </r>
  <r>
    <n v="44"/>
    <s v="No"/>
    <s v="Travel_Frequently"/>
    <x v="1"/>
    <n v="2"/>
    <n v="2"/>
    <s v="Marketing"/>
    <n v="908"/>
    <x v="0"/>
    <n v="1"/>
    <x v="4"/>
    <s v="Married"/>
    <n v="34520"/>
    <n v="4"/>
    <n v="11"/>
    <n v="1"/>
    <n v="14"/>
    <n v="2"/>
    <n v="10"/>
    <n v="0"/>
    <n v="2"/>
    <n v="1"/>
    <n v="1"/>
    <x v="1"/>
    <x v="0"/>
    <n v="2"/>
    <n v="3"/>
    <s v="Active"/>
    <x v="2"/>
    <x v="3"/>
    <n v="0"/>
  </r>
  <r>
    <n v="44"/>
    <s v="No"/>
    <s v="Travel_Frequently"/>
    <x v="1"/>
    <n v="2"/>
    <n v="2"/>
    <s v="Marketing"/>
    <n v="2378"/>
    <x v="0"/>
    <n v="1"/>
    <x v="4"/>
    <s v="Married"/>
    <n v="34520"/>
    <n v="4"/>
    <n v="11"/>
    <n v="1"/>
    <n v="14"/>
    <n v="2"/>
    <n v="10"/>
    <n v="0"/>
    <n v="2"/>
    <n v="1"/>
    <n v="1"/>
    <x v="1"/>
    <x v="0"/>
    <n v="2"/>
    <n v="3"/>
    <s v="Active"/>
    <x v="2"/>
    <x v="3"/>
    <n v="0"/>
  </r>
  <r>
    <n v="44"/>
    <s v="No"/>
    <s v="Travel_Frequently"/>
    <x v="1"/>
    <n v="2"/>
    <n v="2"/>
    <s v="Marketing"/>
    <n v="3848"/>
    <x v="0"/>
    <n v="1"/>
    <x v="4"/>
    <s v="Married"/>
    <n v="34520"/>
    <n v="4"/>
    <n v="11"/>
    <n v="1"/>
    <n v="14"/>
    <n v="2"/>
    <n v="10"/>
    <n v="0"/>
    <n v="2"/>
    <n v="1"/>
    <n v="1"/>
    <x v="1"/>
    <x v="0"/>
    <n v="2"/>
    <n v="3"/>
    <s v="Active"/>
    <x v="2"/>
    <x v="3"/>
    <n v="0"/>
  </r>
  <r>
    <n v="46"/>
    <s v="No"/>
    <s v="Travel_Rarely"/>
    <x v="1"/>
    <n v="19"/>
    <n v="4"/>
    <s v="Marketing"/>
    <n v="155"/>
    <x v="1"/>
    <n v="1"/>
    <x v="0"/>
    <s v="Divorced"/>
    <n v="41080"/>
    <n v="2"/>
    <n v="14"/>
    <n v="0"/>
    <n v="19"/>
    <n v="5"/>
    <n v="10"/>
    <n v="0"/>
    <n v="8"/>
    <n v="1"/>
    <n v="3"/>
    <x v="0"/>
    <x v="2"/>
    <n v="2"/>
    <n v="3"/>
    <s v="Active"/>
    <x v="3"/>
    <x v="3"/>
    <n v="0"/>
  </r>
  <r>
    <n v="46"/>
    <s v="No"/>
    <s v="Travel_Rarely"/>
    <x v="1"/>
    <n v="19"/>
    <n v="4"/>
    <s v="Marketing"/>
    <n v="1625"/>
    <x v="1"/>
    <n v="1"/>
    <x v="0"/>
    <s v="Divorced"/>
    <n v="41080"/>
    <n v="2"/>
    <n v="14"/>
    <n v="0"/>
    <n v="19"/>
    <n v="5"/>
    <n v="10"/>
    <n v="0"/>
    <n v="8"/>
    <n v="1"/>
    <n v="3"/>
    <x v="0"/>
    <x v="2"/>
    <n v="2"/>
    <n v="3"/>
    <s v="Active"/>
    <x v="3"/>
    <x v="3"/>
    <n v="0"/>
  </r>
  <r>
    <n v="46"/>
    <s v="No"/>
    <s v="Travel_Rarely"/>
    <x v="1"/>
    <n v="19"/>
    <n v="4"/>
    <s v="Marketing"/>
    <n v="3095"/>
    <x v="1"/>
    <n v="1"/>
    <x v="0"/>
    <s v="Divorced"/>
    <n v="41080"/>
    <n v="2"/>
    <n v="14"/>
    <n v="0"/>
    <n v="19"/>
    <n v="5"/>
    <n v="10"/>
    <n v="0"/>
    <n v="8"/>
    <n v="1"/>
    <n v="3"/>
    <x v="0"/>
    <x v="2"/>
    <n v="2"/>
    <n v="3"/>
    <s v="Active"/>
    <x v="3"/>
    <x v="3"/>
    <n v="0"/>
  </r>
  <r>
    <n v="46"/>
    <s v="No"/>
    <s v="Travel_Rarely"/>
    <x v="0"/>
    <n v="6"/>
    <n v="3"/>
    <s v="Medical"/>
    <n v="974"/>
    <x v="0"/>
    <n v="4"/>
    <x v="0"/>
    <s v="Single"/>
    <n v="46150"/>
    <n v="6"/>
    <n v="12"/>
    <n v="0"/>
    <n v="19"/>
    <n v="3"/>
    <n v="10"/>
    <n v="0"/>
    <n v="9"/>
    <n v="1"/>
    <n v="3"/>
    <x v="2"/>
    <x v="0"/>
    <n v="2"/>
    <n v="3"/>
    <s v="Active"/>
    <x v="3"/>
    <x v="3"/>
    <n v="0"/>
  </r>
  <r>
    <n v="46"/>
    <s v="No"/>
    <s v="Travel_Rarely"/>
    <x v="0"/>
    <n v="6"/>
    <n v="3"/>
    <s v="Medical"/>
    <n v="2444"/>
    <x v="0"/>
    <n v="4"/>
    <x v="0"/>
    <s v="Single"/>
    <n v="46150"/>
    <n v="6"/>
    <n v="12"/>
    <n v="0"/>
    <n v="19"/>
    <n v="3"/>
    <n v="10"/>
    <n v="0"/>
    <n v="9"/>
    <n v="1"/>
    <n v="3"/>
    <x v="2"/>
    <x v="0"/>
    <n v="2"/>
    <n v="3"/>
    <s v="Active"/>
    <x v="3"/>
    <x v="3"/>
    <n v="0"/>
  </r>
  <r>
    <n v="46"/>
    <s v="No"/>
    <s v="Travel_Rarely"/>
    <x v="0"/>
    <n v="6"/>
    <n v="3"/>
    <s v="Medical"/>
    <n v="3914"/>
    <x v="0"/>
    <n v="4"/>
    <x v="0"/>
    <s v="Single"/>
    <n v="46150"/>
    <n v="6"/>
    <n v="12"/>
    <n v="0"/>
    <n v="19"/>
    <n v="3"/>
    <n v="10"/>
    <n v="0"/>
    <n v="9"/>
    <n v="1"/>
    <n v="3"/>
    <x v="2"/>
    <x v="0"/>
    <n v="2"/>
    <n v="3"/>
    <s v="Active"/>
    <x v="3"/>
    <x v="3"/>
    <n v="0"/>
  </r>
  <r>
    <n v="38"/>
    <s v="No"/>
    <s v="Travel_Rarely"/>
    <x v="0"/>
    <n v="5"/>
    <n v="2"/>
    <s v="Life Sciences"/>
    <n v="50"/>
    <x v="1"/>
    <n v="3"/>
    <x v="3"/>
    <s v="Married"/>
    <n v="63840"/>
    <n v="3"/>
    <n v="19"/>
    <n v="2"/>
    <n v="19"/>
    <n v="4"/>
    <n v="10"/>
    <n v="0"/>
    <n v="1"/>
    <n v="1"/>
    <n v="1"/>
    <x v="2"/>
    <x v="0"/>
    <n v="2"/>
    <n v="3"/>
    <s v="Active"/>
    <x v="2"/>
    <x v="3"/>
    <n v="0"/>
  </r>
  <r>
    <n v="38"/>
    <s v="No"/>
    <s v="Travel_Rarely"/>
    <x v="0"/>
    <n v="5"/>
    <n v="2"/>
    <s v="Life Sciences"/>
    <n v="1520"/>
    <x v="1"/>
    <n v="3"/>
    <x v="3"/>
    <s v="Married"/>
    <n v="63840"/>
    <n v="3"/>
    <n v="19"/>
    <n v="2"/>
    <n v="19"/>
    <n v="4"/>
    <n v="10"/>
    <n v="0"/>
    <n v="1"/>
    <n v="1"/>
    <n v="1"/>
    <x v="2"/>
    <x v="0"/>
    <n v="2"/>
    <n v="3"/>
    <s v="Active"/>
    <x v="2"/>
    <x v="3"/>
    <n v="0"/>
  </r>
  <r>
    <n v="38"/>
    <s v="No"/>
    <s v="Travel_Rarely"/>
    <x v="0"/>
    <n v="5"/>
    <n v="2"/>
    <s v="Life Sciences"/>
    <n v="2990"/>
    <x v="1"/>
    <n v="3"/>
    <x v="3"/>
    <s v="Married"/>
    <n v="63840"/>
    <n v="3"/>
    <n v="19"/>
    <n v="2"/>
    <n v="19"/>
    <n v="4"/>
    <n v="10"/>
    <n v="0"/>
    <n v="1"/>
    <n v="1"/>
    <n v="1"/>
    <x v="2"/>
    <x v="0"/>
    <n v="2"/>
    <n v="3"/>
    <s v="Active"/>
    <x v="2"/>
    <x v="3"/>
    <n v="0"/>
  </r>
  <r>
    <n v="54"/>
    <s v="No"/>
    <s v="Travel_Rarely"/>
    <x v="1"/>
    <n v="23"/>
    <n v="3"/>
    <s v="Medical"/>
    <n v="471"/>
    <x v="1"/>
    <n v="1"/>
    <x v="4"/>
    <s v="Married"/>
    <n v="136030"/>
    <n v="8"/>
    <n v="13"/>
    <n v="1"/>
    <n v="22"/>
    <n v="2"/>
    <n v="10"/>
    <n v="0"/>
    <n v="8"/>
    <n v="1"/>
    <n v="3"/>
    <x v="0"/>
    <x v="0"/>
    <n v="3"/>
    <n v="3"/>
    <s v="Active"/>
    <x v="3"/>
    <x v="3"/>
    <n v="0"/>
  </r>
  <r>
    <n v="54"/>
    <s v="No"/>
    <s v="Travel_Rarely"/>
    <x v="1"/>
    <n v="23"/>
    <n v="3"/>
    <s v="Medical"/>
    <n v="1941"/>
    <x v="1"/>
    <n v="1"/>
    <x v="4"/>
    <s v="Married"/>
    <n v="136030"/>
    <n v="8"/>
    <n v="13"/>
    <n v="1"/>
    <n v="22"/>
    <n v="2"/>
    <n v="10"/>
    <n v="0"/>
    <n v="8"/>
    <n v="1"/>
    <n v="3"/>
    <x v="0"/>
    <x v="0"/>
    <n v="3"/>
    <n v="3"/>
    <s v="Active"/>
    <x v="3"/>
    <x v="3"/>
    <n v="0"/>
  </r>
  <r>
    <n v="54"/>
    <s v="No"/>
    <s v="Travel_Rarely"/>
    <x v="1"/>
    <n v="23"/>
    <n v="3"/>
    <s v="Medical"/>
    <n v="3411"/>
    <x v="1"/>
    <n v="1"/>
    <x v="4"/>
    <s v="Married"/>
    <n v="136030"/>
    <n v="8"/>
    <n v="13"/>
    <n v="1"/>
    <n v="22"/>
    <n v="2"/>
    <n v="10"/>
    <n v="0"/>
    <n v="8"/>
    <n v="1"/>
    <n v="3"/>
    <x v="0"/>
    <x v="0"/>
    <n v="3"/>
    <n v="3"/>
    <s v="Active"/>
    <x v="3"/>
    <x v="3"/>
    <n v="0"/>
  </r>
  <r>
    <n v="54"/>
    <s v="No"/>
    <s v="Travel_Rarely"/>
    <x v="0"/>
    <n v="9"/>
    <n v="4"/>
    <s v="Life Sciences"/>
    <n v="637"/>
    <x v="0"/>
    <n v="2"/>
    <x v="0"/>
    <s v="Married"/>
    <n v="20930"/>
    <n v="3"/>
    <n v="19"/>
    <n v="0"/>
    <n v="36"/>
    <n v="2"/>
    <n v="10"/>
    <n v="0"/>
    <n v="9"/>
    <n v="1"/>
    <n v="4"/>
    <x v="1"/>
    <x v="0"/>
    <n v="3"/>
    <n v="3"/>
    <s v="Active"/>
    <x v="3"/>
    <x v="3"/>
    <n v="0"/>
  </r>
  <r>
    <n v="54"/>
    <s v="No"/>
    <s v="Travel_Rarely"/>
    <x v="0"/>
    <n v="9"/>
    <n v="4"/>
    <s v="Life Sciences"/>
    <n v="2107"/>
    <x v="0"/>
    <n v="2"/>
    <x v="0"/>
    <s v="Married"/>
    <n v="20930"/>
    <n v="3"/>
    <n v="19"/>
    <n v="0"/>
    <n v="36"/>
    <n v="2"/>
    <n v="10"/>
    <n v="0"/>
    <n v="9"/>
    <n v="1"/>
    <n v="4"/>
    <x v="1"/>
    <x v="0"/>
    <n v="3"/>
    <n v="3"/>
    <s v="Active"/>
    <x v="3"/>
    <x v="3"/>
    <n v="0"/>
  </r>
  <r>
    <n v="54"/>
    <s v="No"/>
    <s v="Travel_Rarely"/>
    <x v="0"/>
    <n v="9"/>
    <n v="4"/>
    <s v="Life Sciences"/>
    <n v="3577"/>
    <x v="0"/>
    <n v="2"/>
    <x v="0"/>
    <s v="Married"/>
    <n v="20930"/>
    <n v="3"/>
    <n v="19"/>
    <n v="0"/>
    <n v="36"/>
    <n v="2"/>
    <n v="10"/>
    <n v="0"/>
    <n v="9"/>
    <n v="1"/>
    <n v="4"/>
    <x v="1"/>
    <x v="0"/>
    <n v="3"/>
    <n v="3"/>
    <s v="Active"/>
    <x v="3"/>
    <x v="3"/>
    <n v="0"/>
  </r>
  <r>
    <n v="39"/>
    <s v="No"/>
    <s v="Travel_Rarely"/>
    <x v="1"/>
    <n v="2"/>
    <n v="4"/>
    <s v="Life Sciences"/>
    <n v="2368"/>
    <x v="0"/>
    <n v="1"/>
    <x v="4"/>
    <s v="Divorced"/>
    <n v="72640"/>
    <n v="0"/>
    <n v="17"/>
    <n v="0"/>
    <n v="10"/>
    <n v="5"/>
    <n v="10"/>
    <n v="0"/>
    <n v="7"/>
    <n v="1"/>
    <n v="3"/>
    <x v="0"/>
    <x v="0"/>
    <n v="3"/>
    <n v="3"/>
    <s v="Active"/>
    <x v="2"/>
    <x v="3"/>
    <n v="0"/>
  </r>
  <r>
    <n v="36"/>
    <s v="No"/>
    <s v="Travel_Frequently"/>
    <x v="1"/>
    <n v="5"/>
    <n v="2"/>
    <s v="Marketing"/>
    <n v="643"/>
    <x v="1"/>
    <n v="1"/>
    <x v="4"/>
    <s v="Married"/>
    <n v="47170"/>
    <n v="1"/>
    <n v="19"/>
    <n v="1"/>
    <n v="12"/>
    <n v="3"/>
    <n v="11"/>
    <n v="0"/>
    <n v="7"/>
    <n v="1"/>
    <n v="3"/>
    <x v="2"/>
    <x v="2"/>
    <n v="3"/>
    <n v="3"/>
    <s v="Active"/>
    <x v="2"/>
    <x v="3"/>
    <n v="0"/>
  </r>
  <r>
    <n v="36"/>
    <s v="No"/>
    <s v="Travel_Frequently"/>
    <x v="1"/>
    <n v="5"/>
    <n v="2"/>
    <s v="Marketing"/>
    <n v="2113"/>
    <x v="1"/>
    <n v="1"/>
    <x v="4"/>
    <s v="Married"/>
    <n v="47170"/>
    <n v="1"/>
    <n v="19"/>
    <n v="1"/>
    <n v="12"/>
    <n v="3"/>
    <n v="11"/>
    <n v="0"/>
    <n v="7"/>
    <n v="1"/>
    <n v="3"/>
    <x v="2"/>
    <x v="2"/>
    <n v="3"/>
    <n v="3"/>
    <s v="Active"/>
    <x v="2"/>
    <x v="3"/>
    <n v="0"/>
  </r>
  <r>
    <n v="36"/>
    <s v="No"/>
    <s v="Travel_Frequently"/>
    <x v="1"/>
    <n v="5"/>
    <n v="2"/>
    <s v="Marketing"/>
    <n v="3583"/>
    <x v="1"/>
    <n v="1"/>
    <x v="4"/>
    <s v="Married"/>
    <n v="47170"/>
    <n v="1"/>
    <n v="19"/>
    <n v="1"/>
    <n v="12"/>
    <n v="3"/>
    <n v="11"/>
    <n v="0"/>
    <n v="7"/>
    <n v="1"/>
    <n v="3"/>
    <x v="2"/>
    <x v="2"/>
    <n v="3"/>
    <n v="3"/>
    <s v="Active"/>
    <x v="2"/>
    <x v="3"/>
    <n v="0"/>
  </r>
  <r>
    <n v="36"/>
    <s v="No"/>
    <s v="Non-Travel"/>
    <x v="0"/>
    <n v="1"/>
    <n v="3"/>
    <s v="Medical"/>
    <n v="560"/>
    <x v="0"/>
    <n v="3"/>
    <x v="6"/>
    <s v="Single"/>
    <n v="34520"/>
    <n v="2"/>
    <n v="13"/>
    <n v="3"/>
    <n v="18"/>
    <n v="4"/>
    <n v="11"/>
    <n v="0"/>
    <n v="9"/>
    <n v="1"/>
    <n v="1"/>
    <x v="1"/>
    <x v="0"/>
    <n v="4"/>
    <n v="3"/>
    <s v="Active"/>
    <x v="2"/>
    <x v="3"/>
    <n v="0"/>
  </r>
  <r>
    <n v="36"/>
    <s v="No"/>
    <s v="Non-Travel"/>
    <x v="0"/>
    <n v="1"/>
    <n v="3"/>
    <s v="Medical"/>
    <n v="2030"/>
    <x v="0"/>
    <n v="3"/>
    <x v="6"/>
    <s v="Single"/>
    <n v="34520"/>
    <n v="2"/>
    <n v="13"/>
    <n v="3"/>
    <n v="18"/>
    <n v="4"/>
    <n v="11"/>
    <n v="0"/>
    <n v="9"/>
    <n v="1"/>
    <n v="1"/>
    <x v="1"/>
    <x v="0"/>
    <n v="4"/>
    <n v="3"/>
    <s v="Active"/>
    <x v="2"/>
    <x v="3"/>
    <n v="0"/>
  </r>
  <r>
    <n v="36"/>
    <s v="No"/>
    <s v="Non-Travel"/>
    <x v="0"/>
    <n v="1"/>
    <n v="3"/>
    <s v="Medical"/>
    <n v="3500"/>
    <x v="0"/>
    <n v="3"/>
    <x v="6"/>
    <s v="Single"/>
    <n v="34520"/>
    <n v="2"/>
    <n v="13"/>
    <n v="3"/>
    <n v="18"/>
    <n v="4"/>
    <n v="11"/>
    <n v="0"/>
    <n v="9"/>
    <n v="1"/>
    <n v="1"/>
    <x v="1"/>
    <x v="0"/>
    <n v="4"/>
    <n v="3"/>
    <s v="Active"/>
    <x v="2"/>
    <x v="3"/>
    <n v="0"/>
  </r>
  <r>
    <n v="46"/>
    <s v="No"/>
    <s v="Travel_Rarely"/>
    <x v="0"/>
    <n v="1"/>
    <n v="4"/>
    <s v="Life Sciences"/>
    <n v="659"/>
    <x v="0"/>
    <n v="1"/>
    <x v="5"/>
    <s v="Married"/>
    <n v="23400"/>
    <n v="2"/>
    <n v="13"/>
    <n v="1"/>
    <n v="26"/>
    <n v="2"/>
    <n v="11"/>
    <n v="0"/>
    <n v="8"/>
    <n v="1"/>
    <n v="4"/>
    <x v="2"/>
    <x v="0"/>
    <n v="1"/>
    <n v="3"/>
    <s v="Active"/>
    <x v="3"/>
    <x v="3"/>
    <n v="0"/>
  </r>
  <r>
    <n v="46"/>
    <s v="No"/>
    <s v="Travel_Rarely"/>
    <x v="0"/>
    <n v="1"/>
    <n v="4"/>
    <s v="Life Sciences"/>
    <n v="2129"/>
    <x v="0"/>
    <n v="1"/>
    <x v="5"/>
    <s v="Married"/>
    <n v="23400"/>
    <n v="2"/>
    <n v="13"/>
    <n v="1"/>
    <n v="26"/>
    <n v="2"/>
    <n v="11"/>
    <n v="0"/>
    <n v="8"/>
    <n v="1"/>
    <n v="4"/>
    <x v="2"/>
    <x v="0"/>
    <n v="1"/>
    <n v="3"/>
    <s v="Active"/>
    <x v="3"/>
    <x v="3"/>
    <n v="0"/>
  </r>
  <r>
    <n v="46"/>
    <s v="No"/>
    <s v="Travel_Rarely"/>
    <x v="0"/>
    <n v="1"/>
    <n v="4"/>
    <s v="Life Sciences"/>
    <n v="3599"/>
    <x v="0"/>
    <n v="1"/>
    <x v="5"/>
    <s v="Married"/>
    <n v="23400"/>
    <n v="2"/>
    <n v="13"/>
    <n v="1"/>
    <n v="26"/>
    <n v="2"/>
    <n v="11"/>
    <n v="0"/>
    <n v="8"/>
    <n v="1"/>
    <n v="4"/>
    <x v="2"/>
    <x v="0"/>
    <n v="1"/>
    <n v="3"/>
    <s v="Active"/>
    <x v="3"/>
    <x v="3"/>
    <n v="0"/>
  </r>
  <r>
    <n v="31"/>
    <s v="No"/>
    <s v="Travel_Rarely"/>
    <x v="0"/>
    <n v="7"/>
    <n v="3"/>
    <s v="Life Sciences"/>
    <n v="177"/>
    <x v="0"/>
    <n v="2"/>
    <x v="1"/>
    <s v="Divorced"/>
    <n v="53430"/>
    <n v="1"/>
    <n v="14"/>
    <n v="1"/>
    <n v="13"/>
    <n v="3"/>
    <n v="13"/>
    <n v="0"/>
    <n v="8"/>
    <n v="1"/>
    <n v="3"/>
    <x v="2"/>
    <x v="1"/>
    <n v="3"/>
    <n v="3"/>
    <s v="Active"/>
    <x v="1"/>
    <x v="3"/>
    <n v="0"/>
  </r>
  <r>
    <n v="31"/>
    <s v="No"/>
    <s v="Travel_Rarely"/>
    <x v="0"/>
    <n v="7"/>
    <n v="3"/>
    <s v="Life Sciences"/>
    <n v="1647"/>
    <x v="0"/>
    <n v="2"/>
    <x v="1"/>
    <s v="Divorced"/>
    <n v="53430"/>
    <n v="1"/>
    <n v="14"/>
    <n v="1"/>
    <n v="13"/>
    <n v="3"/>
    <n v="13"/>
    <n v="0"/>
    <n v="8"/>
    <n v="1"/>
    <n v="3"/>
    <x v="2"/>
    <x v="1"/>
    <n v="3"/>
    <n v="3"/>
    <s v="Active"/>
    <x v="1"/>
    <x v="3"/>
    <n v="0"/>
  </r>
  <r>
    <n v="31"/>
    <s v="No"/>
    <s v="Travel_Rarely"/>
    <x v="0"/>
    <n v="7"/>
    <n v="3"/>
    <s v="Life Sciences"/>
    <n v="3117"/>
    <x v="0"/>
    <n v="2"/>
    <x v="1"/>
    <s v="Divorced"/>
    <n v="53430"/>
    <n v="1"/>
    <n v="14"/>
    <n v="1"/>
    <n v="13"/>
    <n v="3"/>
    <n v="13"/>
    <n v="0"/>
    <n v="8"/>
    <n v="1"/>
    <n v="3"/>
    <x v="2"/>
    <x v="1"/>
    <n v="3"/>
    <n v="3"/>
    <s v="Active"/>
    <x v="1"/>
    <x v="3"/>
    <n v="0"/>
  </r>
  <r>
    <n v="34"/>
    <s v="No"/>
    <s v="Non-Travel"/>
    <x v="0"/>
    <n v="7"/>
    <n v="4"/>
    <s v="Medical"/>
    <n v="1010"/>
    <x v="1"/>
    <n v="1"/>
    <x v="3"/>
    <s v="Divorced"/>
    <n v="196260"/>
    <n v="1"/>
    <n v="21"/>
    <n v="0"/>
    <n v="15"/>
    <n v="5"/>
    <n v="15"/>
    <n v="0"/>
    <n v="7"/>
    <n v="1"/>
    <n v="4"/>
    <x v="0"/>
    <x v="0"/>
    <n v="2"/>
    <n v="4"/>
    <s v="Active"/>
    <x v="1"/>
    <x v="3"/>
    <n v="0"/>
  </r>
  <r>
    <n v="34"/>
    <s v="No"/>
    <s v="Non-Travel"/>
    <x v="0"/>
    <n v="7"/>
    <n v="4"/>
    <s v="Medical"/>
    <n v="2480"/>
    <x v="1"/>
    <n v="1"/>
    <x v="3"/>
    <s v="Divorced"/>
    <n v="196260"/>
    <n v="1"/>
    <n v="21"/>
    <n v="0"/>
    <n v="15"/>
    <n v="5"/>
    <n v="15"/>
    <n v="0"/>
    <n v="7"/>
    <n v="1"/>
    <n v="4"/>
    <x v="0"/>
    <x v="0"/>
    <n v="2"/>
    <n v="4"/>
    <s v="Active"/>
    <x v="1"/>
    <x v="3"/>
    <n v="0"/>
  </r>
  <r>
    <n v="34"/>
    <s v="No"/>
    <s v="Non-Travel"/>
    <x v="0"/>
    <n v="7"/>
    <n v="4"/>
    <s v="Medical"/>
    <n v="3950"/>
    <x v="1"/>
    <n v="1"/>
    <x v="3"/>
    <s v="Divorced"/>
    <n v="196260"/>
    <n v="1"/>
    <n v="21"/>
    <n v="0"/>
    <n v="15"/>
    <n v="5"/>
    <n v="15"/>
    <n v="0"/>
    <n v="7"/>
    <n v="1"/>
    <n v="4"/>
    <x v="0"/>
    <x v="0"/>
    <n v="2"/>
    <n v="4"/>
    <s v="Active"/>
    <x v="1"/>
    <x v="3"/>
    <n v="0"/>
  </r>
  <r>
    <n v="34"/>
    <s v="No"/>
    <s v="Travel_Rarely"/>
    <x v="1"/>
    <n v="6"/>
    <n v="4"/>
    <s v="Marketing"/>
    <n v="500"/>
    <x v="0"/>
    <n v="2"/>
    <x v="1"/>
    <s v="Divorced"/>
    <n v="96130"/>
    <n v="0"/>
    <n v="12"/>
    <n v="1"/>
    <n v="16"/>
    <n v="5"/>
    <n v="15"/>
    <n v="0"/>
    <n v="9"/>
    <n v="1"/>
    <n v="2"/>
    <x v="1"/>
    <x v="2"/>
    <n v="2"/>
    <n v="3"/>
    <s v="Active"/>
    <x v="1"/>
    <x v="3"/>
    <n v="0"/>
  </r>
  <r>
    <n v="34"/>
    <s v="No"/>
    <s v="Travel_Rarely"/>
    <x v="1"/>
    <n v="6"/>
    <n v="4"/>
    <s v="Marketing"/>
    <n v="1970"/>
    <x v="0"/>
    <n v="2"/>
    <x v="1"/>
    <s v="Divorced"/>
    <n v="96130"/>
    <n v="0"/>
    <n v="12"/>
    <n v="1"/>
    <n v="16"/>
    <n v="5"/>
    <n v="15"/>
    <n v="0"/>
    <n v="9"/>
    <n v="1"/>
    <n v="2"/>
    <x v="1"/>
    <x v="2"/>
    <n v="2"/>
    <n v="3"/>
    <s v="Active"/>
    <x v="1"/>
    <x v="3"/>
    <n v="0"/>
  </r>
  <r>
    <n v="34"/>
    <s v="No"/>
    <s v="Travel_Rarely"/>
    <x v="1"/>
    <n v="6"/>
    <n v="4"/>
    <s v="Marketing"/>
    <n v="3440"/>
    <x v="0"/>
    <n v="2"/>
    <x v="1"/>
    <s v="Divorced"/>
    <n v="96130"/>
    <n v="0"/>
    <n v="12"/>
    <n v="1"/>
    <n v="16"/>
    <n v="5"/>
    <n v="15"/>
    <n v="0"/>
    <n v="9"/>
    <n v="1"/>
    <n v="2"/>
    <x v="1"/>
    <x v="2"/>
    <n v="2"/>
    <n v="3"/>
    <s v="Active"/>
    <x v="1"/>
    <x v="3"/>
    <n v="0"/>
  </r>
  <r>
    <n v="35"/>
    <s v="No"/>
    <s v="Travel_Rarely"/>
    <x v="1"/>
    <n v="16"/>
    <n v="2"/>
    <s v="Technical Degree"/>
    <n v="87"/>
    <x v="0"/>
    <n v="3"/>
    <x v="2"/>
    <s v="Single"/>
    <n v="25440"/>
    <n v="0"/>
    <n v="13"/>
    <n v="1"/>
    <n v="17"/>
    <n v="3"/>
    <n v="16"/>
    <n v="0"/>
    <n v="13"/>
    <n v="1"/>
    <n v="3"/>
    <x v="2"/>
    <x v="0"/>
    <n v="4"/>
    <n v="3"/>
    <s v="Active"/>
    <x v="2"/>
    <x v="3"/>
    <n v="0"/>
  </r>
  <r>
    <n v="35"/>
    <s v="No"/>
    <s v="Travel_Rarely"/>
    <x v="1"/>
    <n v="16"/>
    <n v="2"/>
    <s v="Technical Degree"/>
    <n v="1557"/>
    <x v="0"/>
    <n v="3"/>
    <x v="2"/>
    <s v="Single"/>
    <n v="25440"/>
    <n v="0"/>
    <n v="13"/>
    <n v="1"/>
    <n v="17"/>
    <n v="3"/>
    <n v="16"/>
    <n v="0"/>
    <n v="13"/>
    <n v="1"/>
    <n v="3"/>
    <x v="2"/>
    <x v="0"/>
    <n v="4"/>
    <n v="3"/>
    <s v="Active"/>
    <x v="2"/>
    <x v="3"/>
    <n v="0"/>
  </r>
  <r>
    <n v="35"/>
    <s v="No"/>
    <s v="Travel_Rarely"/>
    <x v="1"/>
    <n v="16"/>
    <n v="2"/>
    <s v="Technical Degree"/>
    <n v="3027"/>
    <x v="0"/>
    <n v="3"/>
    <x v="2"/>
    <s v="Single"/>
    <n v="25440"/>
    <n v="0"/>
    <n v="13"/>
    <n v="1"/>
    <n v="17"/>
    <n v="3"/>
    <n v="16"/>
    <n v="0"/>
    <n v="13"/>
    <n v="1"/>
    <n v="3"/>
    <x v="2"/>
    <x v="0"/>
    <n v="4"/>
    <n v="3"/>
    <s v="Active"/>
    <x v="2"/>
    <x v="3"/>
    <n v="0"/>
  </r>
  <r>
    <n v="45"/>
    <s v="No"/>
    <s v="Travel_Rarely"/>
    <x v="1"/>
    <n v="1"/>
    <n v="4"/>
    <s v="Technical Degree"/>
    <n v="1366"/>
    <x v="0"/>
    <n v="1"/>
    <x v="3"/>
    <s v="Divorced"/>
    <n v="25800"/>
    <n v="8"/>
    <n v="17"/>
    <n v="3"/>
    <n v="20"/>
    <n v="3"/>
    <n v="17"/>
    <n v="0"/>
    <n v="15"/>
    <n v="1"/>
    <n v="2"/>
    <x v="2"/>
    <x v="3"/>
    <n v="3"/>
    <n v="3"/>
    <s v="Active"/>
    <x v="3"/>
    <x v="3"/>
    <n v="0"/>
  </r>
  <r>
    <n v="45"/>
    <s v="No"/>
    <s v="Travel_Rarely"/>
    <x v="1"/>
    <n v="1"/>
    <n v="4"/>
    <s v="Technical Degree"/>
    <n v="2836"/>
    <x v="0"/>
    <n v="1"/>
    <x v="3"/>
    <s v="Divorced"/>
    <n v="25800"/>
    <n v="8"/>
    <n v="17"/>
    <n v="3"/>
    <n v="20"/>
    <n v="3"/>
    <n v="17"/>
    <n v="0"/>
    <n v="15"/>
    <n v="1"/>
    <n v="2"/>
    <x v="2"/>
    <x v="3"/>
    <n v="3"/>
    <n v="3"/>
    <s v="Active"/>
    <x v="3"/>
    <x v="3"/>
    <n v="0"/>
  </r>
  <r>
    <n v="45"/>
    <s v="No"/>
    <s v="Travel_Rarely"/>
    <x v="1"/>
    <n v="1"/>
    <n v="4"/>
    <s v="Technical Degree"/>
    <n v="4306"/>
    <x v="0"/>
    <n v="1"/>
    <x v="3"/>
    <s v="Divorced"/>
    <n v="25800"/>
    <n v="8"/>
    <n v="17"/>
    <n v="3"/>
    <n v="20"/>
    <n v="3"/>
    <n v="17"/>
    <n v="0"/>
    <n v="15"/>
    <n v="1"/>
    <n v="2"/>
    <x v="2"/>
    <x v="0"/>
    <n v="3"/>
    <n v="3"/>
    <s v="Active"/>
    <x v="3"/>
    <x v="3"/>
    <n v="0"/>
  </r>
  <r>
    <n v="50"/>
    <s v="No"/>
    <s v="Non-Travel"/>
    <x v="2"/>
    <n v="2"/>
    <n v="2"/>
    <s v="Life Sciences"/>
    <n v="494"/>
    <x v="0"/>
    <n v="1"/>
    <x v="4"/>
    <s v="Married"/>
    <n v="36880"/>
    <n v="0"/>
    <n v="11"/>
    <n v="0"/>
    <n v="19"/>
    <n v="3"/>
    <n v="18"/>
    <n v="0"/>
    <n v="13"/>
    <n v="1"/>
    <n v="4"/>
    <x v="0"/>
    <x v="0"/>
    <n v="2"/>
    <n v="3"/>
    <s v="Active"/>
    <x v="3"/>
    <x v="3"/>
    <n v="0"/>
  </r>
  <r>
    <n v="50"/>
    <s v="No"/>
    <s v="Non-Travel"/>
    <x v="2"/>
    <n v="2"/>
    <n v="2"/>
    <s v="Life Sciences"/>
    <n v="1964"/>
    <x v="0"/>
    <n v="1"/>
    <x v="4"/>
    <s v="Married"/>
    <n v="36880"/>
    <n v="0"/>
    <n v="11"/>
    <n v="0"/>
    <n v="19"/>
    <n v="3"/>
    <n v="18"/>
    <n v="0"/>
    <n v="13"/>
    <n v="1"/>
    <n v="4"/>
    <x v="0"/>
    <x v="0"/>
    <n v="2"/>
    <n v="3"/>
    <s v="Active"/>
    <x v="3"/>
    <x v="3"/>
    <n v="0"/>
  </r>
  <r>
    <n v="50"/>
    <s v="No"/>
    <s v="Non-Travel"/>
    <x v="2"/>
    <n v="2"/>
    <n v="2"/>
    <s v="Life Sciences"/>
    <n v="3434"/>
    <x v="0"/>
    <n v="1"/>
    <x v="4"/>
    <s v="Married"/>
    <n v="36880"/>
    <n v="0"/>
    <n v="11"/>
    <n v="0"/>
    <n v="19"/>
    <n v="3"/>
    <n v="18"/>
    <n v="0"/>
    <n v="13"/>
    <n v="1"/>
    <n v="4"/>
    <x v="0"/>
    <x v="0"/>
    <n v="2"/>
    <n v="3"/>
    <s v="Active"/>
    <x v="3"/>
    <x v="3"/>
    <n v="0"/>
  </r>
  <r>
    <n v="41"/>
    <s v="No"/>
    <s v="Travel_Frequently"/>
    <x v="1"/>
    <n v="11"/>
    <n v="3"/>
    <s v="Other"/>
    <n v="459"/>
    <x v="0"/>
    <n v="1"/>
    <x v="4"/>
    <s v="Divorced"/>
    <n v="168720"/>
    <n v="2"/>
    <n v="15"/>
    <n v="1"/>
    <n v="21"/>
    <n v="2"/>
    <n v="18"/>
    <n v="0"/>
    <n v="11"/>
    <n v="1"/>
    <n v="1"/>
    <x v="0"/>
    <x v="1"/>
    <n v="3"/>
    <n v="3"/>
    <s v="Active"/>
    <x v="2"/>
    <x v="3"/>
    <n v="0"/>
  </r>
  <r>
    <n v="41"/>
    <s v="No"/>
    <s v="Travel_Frequently"/>
    <x v="1"/>
    <n v="11"/>
    <n v="3"/>
    <s v="Other"/>
    <n v="1929"/>
    <x v="0"/>
    <n v="1"/>
    <x v="4"/>
    <s v="Divorced"/>
    <n v="168720"/>
    <n v="2"/>
    <n v="15"/>
    <n v="1"/>
    <n v="21"/>
    <n v="2"/>
    <n v="18"/>
    <n v="0"/>
    <n v="11"/>
    <n v="1"/>
    <n v="1"/>
    <x v="0"/>
    <x v="1"/>
    <n v="3"/>
    <n v="3"/>
    <s v="Active"/>
    <x v="2"/>
    <x v="3"/>
    <n v="0"/>
  </r>
  <r>
    <n v="41"/>
    <s v="No"/>
    <s v="Travel_Frequently"/>
    <x v="1"/>
    <n v="11"/>
    <n v="3"/>
    <s v="Other"/>
    <n v="3399"/>
    <x v="0"/>
    <n v="1"/>
    <x v="4"/>
    <s v="Divorced"/>
    <n v="168720"/>
    <n v="2"/>
    <n v="15"/>
    <n v="1"/>
    <n v="21"/>
    <n v="2"/>
    <n v="18"/>
    <n v="0"/>
    <n v="11"/>
    <n v="1"/>
    <n v="1"/>
    <x v="0"/>
    <x v="1"/>
    <n v="3"/>
    <n v="3"/>
    <s v="Active"/>
    <x v="2"/>
    <x v="3"/>
    <n v="0"/>
  </r>
  <r>
    <n v="38"/>
    <s v="No"/>
    <s v="Travel_Frequently"/>
    <x v="0"/>
    <n v="4"/>
    <n v="2"/>
    <s v="Medical"/>
    <n v="1116"/>
    <x v="1"/>
    <n v="1"/>
    <x v="2"/>
    <s v="Divorced"/>
    <n v="44440"/>
    <n v="1"/>
    <n v="13"/>
    <n v="0"/>
    <n v="20"/>
    <n v="2"/>
    <n v="20"/>
    <n v="0"/>
    <n v="7"/>
    <n v="1"/>
    <n v="4"/>
    <x v="2"/>
    <x v="0"/>
    <n v="3"/>
    <n v="3"/>
    <s v="Active"/>
    <x v="2"/>
    <x v="3"/>
    <n v="0"/>
  </r>
  <r>
    <n v="38"/>
    <s v="No"/>
    <s v="Travel_Frequently"/>
    <x v="0"/>
    <n v="4"/>
    <n v="2"/>
    <s v="Medical"/>
    <n v="2586"/>
    <x v="1"/>
    <n v="1"/>
    <x v="2"/>
    <s v="Divorced"/>
    <n v="44440"/>
    <n v="1"/>
    <n v="13"/>
    <n v="0"/>
    <n v="20"/>
    <n v="2"/>
    <n v="20"/>
    <n v="0"/>
    <n v="7"/>
    <n v="1"/>
    <n v="4"/>
    <x v="2"/>
    <x v="0"/>
    <n v="3"/>
    <n v="3"/>
    <s v="Active"/>
    <x v="2"/>
    <x v="3"/>
    <n v="0"/>
  </r>
  <r>
    <n v="38"/>
    <s v="No"/>
    <s v="Travel_Frequently"/>
    <x v="0"/>
    <n v="4"/>
    <n v="2"/>
    <s v="Medical"/>
    <n v="4056"/>
    <x v="1"/>
    <n v="1"/>
    <x v="2"/>
    <s v="Divorced"/>
    <n v="44440"/>
    <n v="1"/>
    <n v="13"/>
    <n v="0"/>
    <n v="20"/>
    <n v="2"/>
    <n v="20"/>
    <n v="0"/>
    <n v="7"/>
    <n v="1"/>
    <n v="4"/>
    <x v="2"/>
    <x v="0"/>
    <n v="3"/>
    <n v="3"/>
    <s v="Active"/>
    <x v="2"/>
    <x v="3"/>
    <n v="0"/>
  </r>
  <r>
    <n v="42"/>
    <s v="No"/>
    <s v="Travel_Rarely"/>
    <x v="1"/>
    <n v="23"/>
    <n v="3"/>
    <s v="Marketing"/>
    <n v="742"/>
    <x v="1"/>
    <n v="3"/>
    <x v="3"/>
    <s v="Married"/>
    <n v="26420"/>
    <n v="0"/>
    <n v="13"/>
    <n v="1"/>
    <n v="21"/>
    <n v="3"/>
    <n v="20"/>
    <n v="0"/>
    <n v="9"/>
    <n v="1"/>
    <n v="3"/>
    <x v="3"/>
    <x v="0"/>
    <n v="3"/>
    <n v="3"/>
    <s v="Active"/>
    <x v="2"/>
    <x v="3"/>
    <n v="0"/>
  </r>
  <r>
    <n v="42"/>
    <s v="No"/>
    <s v="Travel_Rarely"/>
    <x v="1"/>
    <n v="23"/>
    <n v="3"/>
    <s v="Marketing"/>
    <n v="2212"/>
    <x v="1"/>
    <n v="3"/>
    <x v="3"/>
    <s v="Married"/>
    <n v="26420"/>
    <n v="0"/>
    <n v="13"/>
    <n v="1"/>
    <n v="21"/>
    <n v="3"/>
    <n v="20"/>
    <n v="0"/>
    <n v="9"/>
    <n v="1"/>
    <n v="3"/>
    <x v="3"/>
    <x v="0"/>
    <n v="3"/>
    <n v="3"/>
    <s v="Active"/>
    <x v="2"/>
    <x v="3"/>
    <n v="0"/>
  </r>
  <r>
    <n v="42"/>
    <s v="No"/>
    <s v="Travel_Rarely"/>
    <x v="1"/>
    <n v="23"/>
    <n v="3"/>
    <s v="Marketing"/>
    <n v="3682"/>
    <x v="1"/>
    <n v="3"/>
    <x v="3"/>
    <s v="Married"/>
    <n v="26420"/>
    <n v="0"/>
    <n v="13"/>
    <n v="1"/>
    <n v="21"/>
    <n v="3"/>
    <n v="20"/>
    <n v="0"/>
    <n v="9"/>
    <n v="1"/>
    <n v="3"/>
    <x v="3"/>
    <x v="0"/>
    <n v="3"/>
    <n v="3"/>
    <s v="Active"/>
    <x v="2"/>
    <x v="3"/>
    <n v="0"/>
  </r>
  <r>
    <n v="41"/>
    <s v="No"/>
    <s v="Travel_Rarely"/>
    <x v="0"/>
    <n v="13"/>
    <n v="4"/>
    <s v="Life Sciences"/>
    <n v="1188"/>
    <x v="1"/>
    <n v="1"/>
    <x v="7"/>
    <s v="Married"/>
    <n v="109200"/>
    <n v="0"/>
    <n v="15"/>
    <n v="1"/>
    <n v="21"/>
    <n v="3"/>
    <n v="20"/>
    <n v="0"/>
    <n v="10"/>
    <n v="1"/>
    <n v="1"/>
    <x v="2"/>
    <x v="0"/>
    <n v="4"/>
    <n v="3"/>
    <s v="Active"/>
    <x v="2"/>
    <x v="3"/>
    <n v="0"/>
  </r>
  <r>
    <n v="41"/>
    <s v="No"/>
    <s v="Travel_Rarely"/>
    <x v="0"/>
    <n v="13"/>
    <n v="4"/>
    <s v="Life Sciences"/>
    <n v="2658"/>
    <x v="1"/>
    <n v="1"/>
    <x v="7"/>
    <s v="Married"/>
    <n v="109200"/>
    <n v="0"/>
    <n v="15"/>
    <n v="1"/>
    <n v="21"/>
    <n v="3"/>
    <n v="20"/>
    <n v="0"/>
    <n v="10"/>
    <n v="1"/>
    <n v="1"/>
    <x v="2"/>
    <x v="0"/>
    <n v="4"/>
    <n v="3"/>
    <s v="Active"/>
    <x v="2"/>
    <x v="3"/>
    <n v="0"/>
  </r>
  <r>
    <n v="41"/>
    <s v="No"/>
    <s v="Travel_Rarely"/>
    <x v="0"/>
    <n v="13"/>
    <n v="4"/>
    <s v="Life Sciences"/>
    <n v="4128"/>
    <x v="1"/>
    <n v="1"/>
    <x v="7"/>
    <s v="Married"/>
    <n v="109200"/>
    <n v="0"/>
    <n v="15"/>
    <n v="1"/>
    <n v="21"/>
    <n v="3"/>
    <n v="20"/>
    <n v="0"/>
    <n v="10"/>
    <n v="1"/>
    <n v="1"/>
    <x v="2"/>
    <x v="0"/>
    <n v="4"/>
    <n v="3"/>
    <s v="Active"/>
    <x v="2"/>
    <x v="3"/>
    <n v="0"/>
  </r>
  <r>
    <n v="41"/>
    <s v="No"/>
    <s v="Travel_Rarely"/>
    <x v="0"/>
    <n v="29"/>
    <n v="1"/>
    <s v="Life Sciences"/>
    <n v="43"/>
    <x v="0"/>
    <n v="1"/>
    <x v="4"/>
    <s v="Single"/>
    <n v="23790"/>
    <n v="1"/>
    <n v="12"/>
    <n v="0"/>
    <n v="22"/>
    <n v="6"/>
    <n v="22"/>
    <n v="0"/>
    <n v="4"/>
    <n v="1"/>
    <n v="4"/>
    <x v="2"/>
    <x v="0"/>
    <n v="3"/>
    <n v="3"/>
    <s v="Active"/>
    <x v="2"/>
    <x v="3"/>
    <n v="0"/>
  </r>
  <r>
    <n v="41"/>
    <s v="No"/>
    <s v="Travel_Rarely"/>
    <x v="0"/>
    <n v="29"/>
    <n v="1"/>
    <s v="Life Sciences"/>
    <n v="1513"/>
    <x v="0"/>
    <n v="1"/>
    <x v="4"/>
    <s v="Single"/>
    <n v="23790"/>
    <n v="1"/>
    <n v="12"/>
    <n v="0"/>
    <n v="22"/>
    <n v="6"/>
    <n v="22"/>
    <n v="0"/>
    <n v="4"/>
    <n v="1"/>
    <n v="4"/>
    <x v="2"/>
    <x v="0"/>
    <n v="3"/>
    <n v="3"/>
    <s v="Active"/>
    <x v="2"/>
    <x v="3"/>
    <n v="0"/>
  </r>
  <r>
    <n v="41"/>
    <s v="No"/>
    <s v="Travel_Rarely"/>
    <x v="0"/>
    <n v="29"/>
    <n v="1"/>
    <s v="Life Sciences"/>
    <n v="2983"/>
    <x v="0"/>
    <n v="1"/>
    <x v="4"/>
    <s v="Single"/>
    <n v="23790"/>
    <n v="1"/>
    <n v="12"/>
    <n v="0"/>
    <n v="22"/>
    <n v="6"/>
    <n v="22"/>
    <n v="0"/>
    <n v="4"/>
    <n v="1"/>
    <n v="4"/>
    <x v="2"/>
    <x v="0"/>
    <n v="3"/>
    <n v="3"/>
    <s v="Active"/>
    <x v="2"/>
    <x v="3"/>
    <n v="0"/>
  </r>
  <r>
    <n v="46"/>
    <s v="No"/>
    <s v="Travel_Rarely"/>
    <x v="0"/>
    <n v="12"/>
    <n v="4"/>
    <s v="Technical Degree"/>
    <n v="878"/>
    <x v="0"/>
    <n v="1"/>
    <x v="4"/>
    <s v="Single"/>
    <n v="23320"/>
    <n v="1"/>
    <n v="11"/>
    <n v="0"/>
    <n v="27"/>
    <n v="2"/>
    <n v="26"/>
    <n v="0"/>
    <n v="12"/>
    <n v="1"/>
    <n v="4"/>
    <x v="3"/>
    <x v="3"/>
    <n v="3"/>
    <n v="3"/>
    <s v="Active"/>
    <x v="3"/>
    <x v="3"/>
    <n v="0"/>
  </r>
  <r>
    <n v="46"/>
    <s v="No"/>
    <s v="Travel_Rarely"/>
    <x v="0"/>
    <n v="12"/>
    <n v="4"/>
    <s v="Technical Degree"/>
    <n v="2348"/>
    <x v="0"/>
    <n v="1"/>
    <x v="4"/>
    <s v="Single"/>
    <n v="23320"/>
    <n v="1"/>
    <n v="11"/>
    <n v="0"/>
    <n v="27"/>
    <n v="2"/>
    <n v="26"/>
    <n v="0"/>
    <n v="12"/>
    <n v="1"/>
    <n v="4"/>
    <x v="3"/>
    <x v="3"/>
    <n v="3"/>
    <n v="3"/>
    <s v="Active"/>
    <x v="3"/>
    <x v="3"/>
    <n v="0"/>
  </r>
  <r>
    <n v="46"/>
    <s v="No"/>
    <s v="Travel_Rarely"/>
    <x v="0"/>
    <n v="12"/>
    <n v="4"/>
    <s v="Technical Degree"/>
    <n v="3818"/>
    <x v="0"/>
    <n v="1"/>
    <x v="4"/>
    <s v="Single"/>
    <n v="23320"/>
    <n v="1"/>
    <n v="11"/>
    <n v="0"/>
    <n v="27"/>
    <n v="2"/>
    <n v="26"/>
    <n v="0"/>
    <n v="12"/>
    <n v="1"/>
    <n v="4"/>
    <x v="3"/>
    <x v="3"/>
    <n v="3"/>
    <n v="3"/>
    <s v="Active"/>
    <x v="3"/>
    <x v="3"/>
    <n v="0"/>
  </r>
  <r>
    <n v="49"/>
    <s v="No"/>
    <s v="Travel_Rarely"/>
    <x v="1"/>
    <n v="21"/>
    <n v="1"/>
    <s v="Life Sciences"/>
    <n v="216"/>
    <x v="0"/>
    <n v="1"/>
    <x v="0"/>
    <s v="Divorced"/>
    <n v="40110"/>
    <n v="1"/>
    <n v="18"/>
    <n v="2"/>
    <n v="31"/>
    <n v="2"/>
    <n v="31"/>
    <n v="0"/>
    <n v="9"/>
    <n v="1"/>
    <n v="4"/>
    <x v="0"/>
    <x v="0"/>
    <n v="1"/>
    <n v="3"/>
    <s v="Active"/>
    <x v="3"/>
    <x v="3"/>
    <n v="0"/>
  </r>
  <r>
    <n v="49"/>
    <s v="No"/>
    <s v="Travel_Rarely"/>
    <x v="1"/>
    <n v="21"/>
    <n v="1"/>
    <s v="Life Sciences"/>
    <n v="1686"/>
    <x v="0"/>
    <n v="1"/>
    <x v="0"/>
    <s v="Divorced"/>
    <n v="40110"/>
    <n v="1"/>
    <n v="18"/>
    <n v="2"/>
    <n v="31"/>
    <n v="2"/>
    <n v="31"/>
    <n v="0"/>
    <n v="9"/>
    <n v="1"/>
    <n v="4"/>
    <x v="0"/>
    <x v="0"/>
    <n v="1"/>
    <n v="3"/>
    <s v="Active"/>
    <x v="3"/>
    <x v="3"/>
    <n v="0"/>
  </r>
  <r>
    <n v="49"/>
    <s v="No"/>
    <s v="Travel_Rarely"/>
    <x v="1"/>
    <n v="21"/>
    <n v="1"/>
    <s v="Life Sciences"/>
    <n v="3156"/>
    <x v="0"/>
    <n v="1"/>
    <x v="0"/>
    <s v="Divorced"/>
    <n v="40110"/>
    <n v="1"/>
    <n v="18"/>
    <n v="2"/>
    <n v="31"/>
    <n v="2"/>
    <n v="31"/>
    <n v="0"/>
    <n v="9"/>
    <n v="1"/>
    <n v="4"/>
    <x v="0"/>
    <x v="0"/>
    <n v="1"/>
    <n v="3"/>
    <s v="Active"/>
    <x v="3"/>
    <x v="3"/>
    <n v="0"/>
  </r>
  <r>
    <n v="51"/>
    <s v="No"/>
    <s v="Travel_Rarely"/>
    <x v="1"/>
    <n v="18"/>
    <n v="2"/>
    <s v="Life Sciences"/>
    <n v="705"/>
    <x v="0"/>
    <n v="4"/>
    <x v="5"/>
    <s v="Divorced"/>
    <n v="77250"/>
    <n v="1"/>
    <n v="13"/>
    <n v="1"/>
    <n v="33"/>
    <n v="2"/>
    <n v="33"/>
    <n v="0"/>
    <n v="10"/>
    <n v="1"/>
    <n v="3"/>
    <x v="2"/>
    <x v="0"/>
    <n v="3"/>
    <n v="3"/>
    <s v="Active"/>
    <x v="3"/>
    <x v="3"/>
    <n v="0"/>
  </r>
  <r>
    <n v="51"/>
    <s v="No"/>
    <s v="Travel_Rarely"/>
    <x v="1"/>
    <n v="18"/>
    <n v="2"/>
    <s v="Life Sciences"/>
    <n v="2175"/>
    <x v="0"/>
    <n v="4"/>
    <x v="5"/>
    <s v="Divorced"/>
    <n v="77250"/>
    <n v="1"/>
    <n v="13"/>
    <n v="1"/>
    <n v="33"/>
    <n v="2"/>
    <n v="33"/>
    <n v="0"/>
    <n v="10"/>
    <n v="1"/>
    <n v="3"/>
    <x v="2"/>
    <x v="0"/>
    <n v="3"/>
    <n v="3"/>
    <s v="Active"/>
    <x v="3"/>
    <x v="3"/>
    <n v="0"/>
  </r>
  <r>
    <n v="51"/>
    <s v="No"/>
    <s v="Travel_Rarely"/>
    <x v="1"/>
    <n v="18"/>
    <n v="2"/>
    <s v="Life Sciences"/>
    <n v="3645"/>
    <x v="0"/>
    <n v="4"/>
    <x v="5"/>
    <s v="Divorced"/>
    <n v="77250"/>
    <n v="1"/>
    <n v="13"/>
    <n v="1"/>
    <n v="33"/>
    <n v="2"/>
    <n v="33"/>
    <n v="0"/>
    <n v="10"/>
    <n v="1"/>
    <n v="3"/>
    <x v="2"/>
    <x v="0"/>
    <n v="3"/>
    <n v="3"/>
    <s v="Active"/>
    <x v="3"/>
    <x v="3"/>
    <n v="0"/>
  </r>
  <r>
    <n v="21"/>
    <s v="Yes"/>
    <s v="Travel_Rarely"/>
    <x v="1"/>
    <n v="1"/>
    <n v="2"/>
    <s v="Marketing"/>
    <n v="1014"/>
    <x v="0"/>
    <n v="5"/>
    <x v="7"/>
    <s v="Single"/>
    <n v="27910"/>
    <n v="1"/>
    <n v="14"/>
    <n v="0"/>
    <n v="1"/>
    <n v="3"/>
    <n v="1"/>
    <n v="1"/>
    <n v="0"/>
    <n v="1"/>
    <n v="2"/>
    <x v="2"/>
    <x v="0"/>
    <n v="4"/>
    <n v="3"/>
    <s v="Left"/>
    <x v="0"/>
    <x v="0"/>
    <n v="1"/>
  </r>
  <r>
    <n v="21"/>
    <s v="Yes"/>
    <s v="Travel_Rarely"/>
    <x v="1"/>
    <n v="1"/>
    <n v="2"/>
    <s v="Marketing"/>
    <n v="2484"/>
    <x v="0"/>
    <n v="5"/>
    <x v="7"/>
    <s v="Single"/>
    <n v="27910"/>
    <n v="1"/>
    <n v="14"/>
    <n v="0"/>
    <n v="1"/>
    <n v="3"/>
    <n v="1"/>
    <n v="1"/>
    <n v="0"/>
    <n v="1"/>
    <n v="2"/>
    <x v="2"/>
    <x v="0"/>
    <n v="4"/>
    <n v="3"/>
    <s v="Left"/>
    <x v="0"/>
    <x v="0"/>
    <n v="1"/>
  </r>
  <r>
    <n v="21"/>
    <s v="Yes"/>
    <s v="Travel_Rarely"/>
    <x v="1"/>
    <n v="1"/>
    <n v="2"/>
    <s v="Marketing"/>
    <n v="3954"/>
    <x v="0"/>
    <n v="5"/>
    <x v="7"/>
    <s v="Single"/>
    <n v="27910"/>
    <n v="1"/>
    <n v="14"/>
    <n v="0"/>
    <n v="1"/>
    <n v="3"/>
    <n v="1"/>
    <n v="1"/>
    <n v="0"/>
    <n v="1"/>
    <n v="2"/>
    <x v="2"/>
    <x v="0"/>
    <n v="4"/>
    <n v="3"/>
    <s v="Left"/>
    <x v="0"/>
    <x v="0"/>
    <n v="1"/>
  </r>
  <r>
    <n v="31"/>
    <s v="No"/>
    <s v="Travel_Rarely"/>
    <x v="0"/>
    <n v="3"/>
    <n v="2"/>
    <s v="Medical"/>
    <n v="1285"/>
    <x v="1"/>
    <n v="3"/>
    <x v="0"/>
    <s v="Single"/>
    <n v="42850"/>
    <n v="1"/>
    <n v="21"/>
    <n v="1"/>
    <n v="1"/>
    <n v="2"/>
    <n v="1"/>
    <n v="1"/>
    <n v="0"/>
    <n v="1"/>
    <n v="3"/>
    <x v="2"/>
    <x v="0"/>
    <n v="1"/>
    <n v="4"/>
    <s v="Active"/>
    <x v="1"/>
    <x v="0"/>
    <n v="0"/>
  </r>
  <r>
    <n v="31"/>
    <s v="No"/>
    <s v="Travel_Rarely"/>
    <x v="0"/>
    <n v="3"/>
    <n v="2"/>
    <s v="Medical"/>
    <n v="2755"/>
    <x v="1"/>
    <n v="3"/>
    <x v="0"/>
    <s v="Single"/>
    <n v="42850"/>
    <n v="1"/>
    <n v="21"/>
    <n v="1"/>
    <n v="1"/>
    <n v="2"/>
    <n v="1"/>
    <n v="1"/>
    <n v="0"/>
    <n v="1"/>
    <n v="3"/>
    <x v="2"/>
    <x v="0"/>
    <n v="1"/>
    <n v="4"/>
    <s v="Active"/>
    <x v="1"/>
    <x v="0"/>
    <n v="0"/>
  </r>
  <r>
    <n v="31"/>
    <s v="No"/>
    <s v="Travel_Rarely"/>
    <x v="0"/>
    <n v="3"/>
    <n v="2"/>
    <s v="Medical"/>
    <n v="4225"/>
    <x v="1"/>
    <n v="3"/>
    <x v="0"/>
    <s v="Single"/>
    <n v="42850"/>
    <n v="1"/>
    <n v="21"/>
    <n v="1"/>
    <n v="1"/>
    <n v="2"/>
    <n v="1"/>
    <n v="1"/>
    <n v="0"/>
    <n v="1"/>
    <n v="3"/>
    <x v="2"/>
    <x v="0"/>
    <n v="1"/>
    <n v="4"/>
    <s v="Active"/>
    <x v="1"/>
    <x v="0"/>
    <n v="0"/>
  </r>
  <r>
    <n v="29"/>
    <s v="Yes"/>
    <s v="Travel_Frequently"/>
    <x v="0"/>
    <n v="13"/>
    <n v="2"/>
    <s v="Life Sciences"/>
    <n v="1075"/>
    <x v="1"/>
    <n v="1"/>
    <x v="4"/>
    <s v="Single"/>
    <n v="52200"/>
    <n v="1"/>
    <n v="17"/>
    <n v="0"/>
    <n v="1"/>
    <n v="3"/>
    <n v="1"/>
    <n v="1"/>
    <n v="0"/>
    <n v="1"/>
    <n v="4"/>
    <x v="1"/>
    <x v="2"/>
    <n v="2"/>
    <n v="3"/>
    <s v="Left"/>
    <x v="1"/>
    <x v="0"/>
    <n v="1"/>
  </r>
  <r>
    <n v="29"/>
    <s v="Yes"/>
    <s v="Travel_Frequently"/>
    <x v="0"/>
    <n v="13"/>
    <n v="2"/>
    <s v="Life Sciences"/>
    <n v="2545"/>
    <x v="1"/>
    <n v="1"/>
    <x v="4"/>
    <s v="Single"/>
    <n v="52200"/>
    <n v="1"/>
    <n v="17"/>
    <n v="0"/>
    <n v="1"/>
    <n v="3"/>
    <n v="1"/>
    <n v="1"/>
    <n v="0"/>
    <n v="1"/>
    <n v="4"/>
    <x v="1"/>
    <x v="2"/>
    <n v="2"/>
    <n v="3"/>
    <s v="Left"/>
    <x v="1"/>
    <x v="0"/>
    <n v="1"/>
  </r>
  <r>
    <n v="29"/>
    <s v="Yes"/>
    <s v="Travel_Frequently"/>
    <x v="0"/>
    <n v="13"/>
    <n v="2"/>
    <s v="Life Sciences"/>
    <n v="4015"/>
    <x v="1"/>
    <n v="1"/>
    <x v="4"/>
    <s v="Single"/>
    <n v="52200"/>
    <n v="1"/>
    <n v="17"/>
    <n v="0"/>
    <n v="1"/>
    <n v="3"/>
    <n v="1"/>
    <n v="1"/>
    <n v="0"/>
    <n v="1"/>
    <n v="4"/>
    <x v="1"/>
    <x v="2"/>
    <n v="2"/>
    <n v="3"/>
    <s v="Left"/>
    <x v="1"/>
    <x v="0"/>
    <n v="1"/>
  </r>
  <r>
    <n v="21"/>
    <s v="Yes"/>
    <s v="Travel_Rarely"/>
    <x v="0"/>
    <n v="1"/>
    <n v="4"/>
    <s v="Life Sciences"/>
    <n v="520"/>
    <x v="0"/>
    <n v="1"/>
    <x v="2"/>
    <s v="Single"/>
    <n v="57750"/>
    <n v="1"/>
    <n v="18"/>
    <n v="0"/>
    <n v="1"/>
    <n v="2"/>
    <n v="1"/>
    <n v="1"/>
    <n v="0"/>
    <n v="1"/>
    <n v="3"/>
    <x v="3"/>
    <x v="2"/>
    <n v="3"/>
    <n v="3"/>
    <s v="Left"/>
    <x v="0"/>
    <x v="0"/>
    <n v="1"/>
  </r>
  <r>
    <n v="21"/>
    <s v="Yes"/>
    <s v="Travel_Rarely"/>
    <x v="0"/>
    <n v="1"/>
    <n v="4"/>
    <s v="Life Sciences"/>
    <n v="1990"/>
    <x v="0"/>
    <n v="1"/>
    <x v="2"/>
    <s v="Single"/>
    <n v="57750"/>
    <n v="1"/>
    <n v="18"/>
    <n v="0"/>
    <n v="1"/>
    <n v="2"/>
    <n v="1"/>
    <n v="1"/>
    <n v="0"/>
    <n v="1"/>
    <n v="3"/>
    <x v="3"/>
    <x v="2"/>
    <n v="3"/>
    <n v="3"/>
    <s v="Left"/>
    <x v="0"/>
    <x v="0"/>
    <n v="1"/>
  </r>
  <r>
    <n v="21"/>
    <s v="Yes"/>
    <s v="Travel_Rarely"/>
    <x v="0"/>
    <n v="1"/>
    <n v="4"/>
    <s v="Life Sciences"/>
    <n v="3460"/>
    <x v="0"/>
    <n v="1"/>
    <x v="2"/>
    <s v="Single"/>
    <n v="57750"/>
    <n v="1"/>
    <n v="18"/>
    <n v="0"/>
    <n v="1"/>
    <n v="2"/>
    <n v="1"/>
    <n v="1"/>
    <n v="0"/>
    <n v="1"/>
    <n v="3"/>
    <x v="3"/>
    <x v="2"/>
    <n v="3"/>
    <n v="3"/>
    <s v="Left"/>
    <x v="0"/>
    <x v="0"/>
    <n v="1"/>
  </r>
  <r>
    <n v="20"/>
    <s v="Yes"/>
    <s v="Travel_Rarely"/>
    <x v="0"/>
    <n v="1"/>
    <n v="3"/>
    <s v="Life Sciences"/>
    <n v="256"/>
    <x v="0"/>
    <n v="5"/>
    <x v="6"/>
    <s v="Single"/>
    <n v="61620"/>
    <n v="1"/>
    <n v="12"/>
    <n v="3"/>
    <n v="1"/>
    <n v="2"/>
    <n v="1"/>
    <n v="1"/>
    <n v="1"/>
    <n v="1"/>
    <n v="4"/>
    <x v="0"/>
    <x v="0"/>
    <n v="2"/>
    <n v="3"/>
    <s v="Left"/>
    <x v="0"/>
    <x v="0"/>
    <n v="1"/>
  </r>
  <r>
    <n v="20"/>
    <s v="Yes"/>
    <s v="Travel_Rarely"/>
    <x v="0"/>
    <n v="1"/>
    <n v="3"/>
    <s v="Life Sciences"/>
    <n v="1726"/>
    <x v="0"/>
    <n v="5"/>
    <x v="6"/>
    <s v="Single"/>
    <n v="61620"/>
    <n v="1"/>
    <n v="12"/>
    <n v="3"/>
    <n v="1"/>
    <n v="2"/>
    <n v="1"/>
    <n v="1"/>
    <n v="1"/>
    <n v="1"/>
    <n v="4"/>
    <x v="0"/>
    <x v="0"/>
    <n v="2"/>
    <n v="3"/>
    <s v="Left"/>
    <x v="0"/>
    <x v="0"/>
    <n v="1"/>
  </r>
  <r>
    <n v="20"/>
    <s v="Yes"/>
    <s v="Travel_Rarely"/>
    <x v="0"/>
    <n v="1"/>
    <n v="3"/>
    <s v="Life Sciences"/>
    <n v="3196"/>
    <x v="0"/>
    <n v="5"/>
    <x v="6"/>
    <s v="Single"/>
    <n v="61620"/>
    <n v="1"/>
    <n v="12"/>
    <n v="3"/>
    <n v="1"/>
    <n v="2"/>
    <n v="1"/>
    <n v="1"/>
    <n v="1"/>
    <n v="1"/>
    <n v="4"/>
    <x v="0"/>
    <x v="0"/>
    <n v="2"/>
    <n v="3"/>
    <s v="Left"/>
    <x v="0"/>
    <x v="0"/>
    <n v="1"/>
  </r>
  <r>
    <n v="23"/>
    <s v="Yes"/>
    <s v="Travel_Frequently"/>
    <x v="0"/>
    <n v="2"/>
    <n v="4"/>
    <s v="Life Sciences"/>
    <n v="1181"/>
    <x v="1"/>
    <n v="2"/>
    <x v="5"/>
    <s v="Married"/>
    <n v="61790"/>
    <n v="1"/>
    <n v="11"/>
    <n v="0"/>
    <n v="1"/>
    <n v="3"/>
    <n v="1"/>
    <n v="1"/>
    <n v="0"/>
    <n v="1"/>
    <n v="4"/>
    <x v="3"/>
    <x v="2"/>
    <n v="3"/>
    <n v="3"/>
    <s v="Left"/>
    <x v="0"/>
    <x v="0"/>
    <n v="1"/>
  </r>
  <r>
    <n v="23"/>
    <s v="Yes"/>
    <s v="Travel_Frequently"/>
    <x v="0"/>
    <n v="2"/>
    <n v="4"/>
    <s v="Life Sciences"/>
    <n v="2651"/>
    <x v="1"/>
    <n v="2"/>
    <x v="5"/>
    <s v="Married"/>
    <n v="61790"/>
    <n v="1"/>
    <n v="11"/>
    <n v="0"/>
    <n v="1"/>
    <n v="3"/>
    <n v="1"/>
    <n v="1"/>
    <n v="0"/>
    <n v="1"/>
    <n v="4"/>
    <x v="3"/>
    <x v="2"/>
    <n v="3"/>
    <n v="3"/>
    <s v="Left"/>
    <x v="0"/>
    <x v="0"/>
    <n v="1"/>
  </r>
  <r>
    <n v="23"/>
    <s v="Yes"/>
    <s v="Travel_Frequently"/>
    <x v="0"/>
    <n v="2"/>
    <n v="4"/>
    <s v="Life Sciences"/>
    <n v="4121"/>
    <x v="1"/>
    <n v="2"/>
    <x v="5"/>
    <s v="Married"/>
    <n v="61790"/>
    <n v="1"/>
    <n v="11"/>
    <n v="0"/>
    <n v="1"/>
    <n v="3"/>
    <n v="1"/>
    <n v="1"/>
    <n v="0"/>
    <n v="1"/>
    <n v="4"/>
    <x v="3"/>
    <x v="2"/>
    <n v="3"/>
    <n v="3"/>
    <s v="Left"/>
    <x v="0"/>
    <x v="0"/>
    <n v="1"/>
  </r>
  <r>
    <n v="26"/>
    <s v="No"/>
    <s v="Travel_Rarely"/>
    <x v="0"/>
    <n v="26"/>
    <n v="2"/>
    <s v="Life Sciences"/>
    <n v="1092"/>
    <x v="0"/>
    <n v="2"/>
    <x v="8"/>
    <s v="Married"/>
    <n v="68120"/>
    <n v="1"/>
    <n v="13"/>
    <n v="0"/>
    <n v="1"/>
    <n v="2"/>
    <n v="1"/>
    <n v="1"/>
    <n v="0"/>
    <n v="1"/>
    <n v="2"/>
    <x v="0"/>
    <x v="2"/>
    <n v="2"/>
    <n v="3"/>
    <s v="Active"/>
    <x v="1"/>
    <x v="0"/>
    <n v="0"/>
  </r>
  <r>
    <n v="26"/>
    <s v="No"/>
    <s v="Travel_Rarely"/>
    <x v="0"/>
    <n v="26"/>
    <n v="2"/>
    <s v="Life Sciences"/>
    <n v="2562"/>
    <x v="0"/>
    <n v="2"/>
    <x v="8"/>
    <s v="Married"/>
    <n v="68120"/>
    <n v="1"/>
    <n v="13"/>
    <n v="0"/>
    <n v="1"/>
    <n v="2"/>
    <n v="1"/>
    <n v="1"/>
    <n v="0"/>
    <n v="1"/>
    <n v="2"/>
    <x v="0"/>
    <x v="2"/>
    <n v="2"/>
    <n v="3"/>
    <s v="Active"/>
    <x v="1"/>
    <x v="0"/>
    <n v="0"/>
  </r>
  <r>
    <n v="26"/>
    <s v="No"/>
    <s v="Travel_Rarely"/>
    <x v="0"/>
    <n v="26"/>
    <n v="2"/>
    <s v="Life Sciences"/>
    <n v="4032"/>
    <x v="0"/>
    <n v="2"/>
    <x v="8"/>
    <s v="Married"/>
    <n v="68120"/>
    <n v="1"/>
    <n v="13"/>
    <n v="0"/>
    <n v="1"/>
    <n v="2"/>
    <n v="1"/>
    <n v="1"/>
    <n v="0"/>
    <n v="1"/>
    <n v="2"/>
    <x v="0"/>
    <x v="2"/>
    <n v="2"/>
    <n v="3"/>
    <s v="Active"/>
    <x v="1"/>
    <x v="0"/>
    <n v="0"/>
  </r>
  <r>
    <n v="34"/>
    <s v="No"/>
    <s v="Travel_Rarely"/>
    <x v="0"/>
    <n v="12"/>
    <n v="2"/>
    <s v="Technical Degree"/>
    <n v="414"/>
    <x v="0"/>
    <n v="2"/>
    <x v="8"/>
    <s v="Divorced"/>
    <n v="88650"/>
    <n v="1"/>
    <n v="11"/>
    <n v="1"/>
    <n v="1"/>
    <n v="0"/>
    <n v="1"/>
    <n v="1"/>
    <n v="0"/>
    <n v="1"/>
    <n v="2"/>
    <x v="2"/>
    <x v="0"/>
    <n v="3"/>
    <n v="3"/>
    <s v="Active"/>
    <x v="1"/>
    <x v="0"/>
    <n v="0"/>
  </r>
  <r>
    <n v="34"/>
    <s v="No"/>
    <s v="Travel_Rarely"/>
    <x v="0"/>
    <n v="12"/>
    <n v="2"/>
    <s v="Technical Degree"/>
    <n v="1884"/>
    <x v="0"/>
    <n v="2"/>
    <x v="8"/>
    <s v="Divorced"/>
    <n v="88650"/>
    <n v="1"/>
    <n v="11"/>
    <n v="1"/>
    <n v="1"/>
    <n v="0"/>
    <n v="1"/>
    <n v="1"/>
    <n v="0"/>
    <n v="1"/>
    <n v="2"/>
    <x v="2"/>
    <x v="0"/>
    <n v="3"/>
    <n v="3"/>
    <s v="Active"/>
    <x v="1"/>
    <x v="0"/>
    <n v="0"/>
  </r>
  <r>
    <n v="34"/>
    <s v="No"/>
    <s v="Travel_Rarely"/>
    <x v="0"/>
    <n v="12"/>
    <n v="2"/>
    <s v="Technical Degree"/>
    <n v="3354"/>
    <x v="0"/>
    <n v="2"/>
    <x v="8"/>
    <s v="Divorced"/>
    <n v="88650"/>
    <n v="1"/>
    <n v="11"/>
    <n v="1"/>
    <n v="1"/>
    <n v="0"/>
    <n v="1"/>
    <n v="1"/>
    <n v="0"/>
    <n v="1"/>
    <n v="2"/>
    <x v="2"/>
    <x v="0"/>
    <n v="3"/>
    <n v="3"/>
    <s v="Active"/>
    <x v="1"/>
    <x v="0"/>
    <n v="0"/>
  </r>
  <r>
    <n v="20"/>
    <s v="Yes"/>
    <s v="Travel_Frequently"/>
    <x v="1"/>
    <n v="4"/>
    <n v="4"/>
    <s v="Life Sciences"/>
    <n v="1315"/>
    <x v="1"/>
    <n v="2"/>
    <x v="7"/>
    <s v="Single"/>
    <n v="99240"/>
    <n v="1"/>
    <n v="22"/>
    <n v="0"/>
    <n v="1"/>
    <n v="3"/>
    <n v="1"/>
    <n v="1"/>
    <n v="0"/>
    <n v="1"/>
    <n v="4"/>
    <x v="1"/>
    <x v="0"/>
    <n v="3"/>
    <n v="4"/>
    <s v="Left"/>
    <x v="0"/>
    <x v="0"/>
    <n v="1"/>
  </r>
  <r>
    <n v="20"/>
    <s v="Yes"/>
    <s v="Travel_Frequently"/>
    <x v="1"/>
    <n v="4"/>
    <n v="4"/>
    <s v="Life Sciences"/>
    <n v="2785"/>
    <x v="1"/>
    <n v="2"/>
    <x v="7"/>
    <s v="Single"/>
    <n v="99240"/>
    <n v="1"/>
    <n v="22"/>
    <n v="0"/>
    <n v="1"/>
    <n v="3"/>
    <n v="1"/>
    <n v="1"/>
    <n v="0"/>
    <n v="1"/>
    <n v="4"/>
    <x v="1"/>
    <x v="0"/>
    <n v="3"/>
    <n v="4"/>
    <s v="Left"/>
    <x v="0"/>
    <x v="0"/>
    <n v="1"/>
  </r>
  <r>
    <n v="20"/>
    <s v="Yes"/>
    <s v="Travel_Frequently"/>
    <x v="1"/>
    <n v="4"/>
    <n v="4"/>
    <s v="Life Sciences"/>
    <n v="4255"/>
    <x v="1"/>
    <n v="2"/>
    <x v="7"/>
    <s v="Single"/>
    <n v="99240"/>
    <n v="1"/>
    <n v="22"/>
    <n v="0"/>
    <n v="1"/>
    <n v="3"/>
    <n v="1"/>
    <n v="1"/>
    <n v="0"/>
    <n v="1"/>
    <n v="4"/>
    <x v="1"/>
    <x v="0"/>
    <n v="3"/>
    <n v="4"/>
    <s v="Left"/>
    <x v="0"/>
    <x v="0"/>
    <n v="1"/>
  </r>
  <r>
    <n v="25"/>
    <s v="Yes"/>
    <s v="Travel_Frequently"/>
    <x v="0"/>
    <n v="1"/>
    <n v="1"/>
    <s v="Life Sciences"/>
    <n v="654"/>
    <x v="0"/>
    <n v="1"/>
    <x v="5"/>
    <s v="Single"/>
    <n v="109320"/>
    <n v="1"/>
    <n v="11"/>
    <n v="1"/>
    <n v="1"/>
    <n v="3"/>
    <n v="1"/>
    <n v="1"/>
    <n v="0"/>
    <n v="1"/>
    <n v="3"/>
    <x v="1"/>
    <x v="0"/>
    <n v="3"/>
    <n v="3"/>
    <s v="Left"/>
    <x v="1"/>
    <x v="0"/>
    <n v="1"/>
  </r>
  <r>
    <n v="25"/>
    <s v="Yes"/>
    <s v="Travel_Frequently"/>
    <x v="0"/>
    <n v="1"/>
    <n v="1"/>
    <s v="Life Sciences"/>
    <n v="2124"/>
    <x v="0"/>
    <n v="1"/>
    <x v="5"/>
    <s v="Single"/>
    <n v="109320"/>
    <n v="1"/>
    <n v="11"/>
    <n v="1"/>
    <n v="1"/>
    <n v="3"/>
    <n v="1"/>
    <n v="1"/>
    <n v="0"/>
    <n v="1"/>
    <n v="3"/>
    <x v="1"/>
    <x v="0"/>
    <n v="3"/>
    <n v="3"/>
    <s v="Left"/>
    <x v="1"/>
    <x v="0"/>
    <n v="1"/>
  </r>
  <r>
    <n v="25"/>
    <s v="Yes"/>
    <s v="Travel_Frequently"/>
    <x v="0"/>
    <n v="1"/>
    <n v="1"/>
    <s v="Life Sciences"/>
    <n v="3594"/>
    <x v="0"/>
    <n v="1"/>
    <x v="5"/>
    <s v="Single"/>
    <n v="109320"/>
    <n v="1"/>
    <n v="11"/>
    <n v="1"/>
    <n v="1"/>
    <n v="3"/>
    <n v="1"/>
    <n v="1"/>
    <n v="0"/>
    <n v="1"/>
    <n v="3"/>
    <x v="1"/>
    <x v="0"/>
    <n v="3"/>
    <n v="3"/>
    <s v="Left"/>
    <x v="1"/>
    <x v="0"/>
    <n v="1"/>
  </r>
  <r>
    <n v="19"/>
    <s v="Yes"/>
    <s v="Travel_Rarely"/>
    <x v="0"/>
    <n v="8"/>
    <n v="2"/>
    <s v="Life Sciences"/>
    <n v="1390"/>
    <x v="0"/>
    <n v="2"/>
    <x v="0"/>
    <s v="Single"/>
    <n v="159720"/>
    <n v="1"/>
    <n v="21"/>
    <n v="0"/>
    <n v="1"/>
    <n v="2"/>
    <n v="1"/>
    <n v="1"/>
    <n v="0"/>
    <n v="1"/>
    <n v="2"/>
    <x v="1"/>
    <x v="2"/>
    <n v="3"/>
    <n v="4"/>
    <s v="Left"/>
    <x v="0"/>
    <x v="0"/>
    <n v="1"/>
  </r>
  <r>
    <n v="19"/>
    <s v="Yes"/>
    <s v="Travel_Rarely"/>
    <x v="0"/>
    <n v="8"/>
    <n v="2"/>
    <s v="Life Sciences"/>
    <n v="2860"/>
    <x v="0"/>
    <n v="2"/>
    <x v="0"/>
    <s v="Single"/>
    <n v="159720"/>
    <n v="1"/>
    <n v="21"/>
    <n v="0"/>
    <n v="1"/>
    <n v="2"/>
    <n v="1"/>
    <n v="1"/>
    <n v="0"/>
    <n v="1"/>
    <n v="2"/>
    <x v="1"/>
    <x v="2"/>
    <n v="3"/>
    <n v="4"/>
    <s v="Left"/>
    <x v="0"/>
    <x v="0"/>
    <n v="1"/>
  </r>
  <r>
    <n v="19"/>
    <s v="Yes"/>
    <s v="Travel_Rarely"/>
    <x v="0"/>
    <n v="8"/>
    <n v="2"/>
    <s v="Life Sciences"/>
    <n v="4330"/>
    <x v="0"/>
    <n v="2"/>
    <x v="0"/>
    <s v="Single"/>
    <n v="159720"/>
    <n v="1"/>
    <n v="21"/>
    <n v="0"/>
    <n v="1"/>
    <n v="2"/>
    <n v="1"/>
    <n v="1"/>
    <n v="0"/>
    <n v="1"/>
    <n v="2"/>
    <x v="1"/>
    <x v="2"/>
    <n v="3"/>
    <n v="4"/>
    <s v="Left"/>
    <x v="0"/>
    <x v="0"/>
    <n v="1"/>
  </r>
  <r>
    <n v="38"/>
    <s v="No"/>
    <s v="Travel_Rarely"/>
    <x v="0"/>
    <n v="8"/>
    <n v="2"/>
    <s v="Technical Degree"/>
    <n v="1004"/>
    <x v="1"/>
    <n v="1"/>
    <x v="5"/>
    <s v="Married"/>
    <n v="25140"/>
    <n v="3"/>
    <n v="11"/>
    <n v="0"/>
    <n v="15"/>
    <n v="2"/>
    <n v="1"/>
    <n v="1"/>
    <n v="0"/>
    <n v="1"/>
    <n v="2"/>
    <x v="1"/>
    <x v="0"/>
    <n v="2"/>
    <n v="3"/>
    <s v="Active"/>
    <x v="2"/>
    <x v="0"/>
    <n v="0"/>
  </r>
  <r>
    <n v="38"/>
    <s v="No"/>
    <s v="Travel_Rarely"/>
    <x v="0"/>
    <n v="8"/>
    <n v="2"/>
    <s v="Technical Degree"/>
    <n v="2474"/>
    <x v="1"/>
    <n v="1"/>
    <x v="5"/>
    <s v="Married"/>
    <n v="25140"/>
    <n v="3"/>
    <n v="11"/>
    <n v="0"/>
    <n v="15"/>
    <n v="2"/>
    <n v="1"/>
    <n v="1"/>
    <n v="0"/>
    <n v="1"/>
    <n v="2"/>
    <x v="1"/>
    <x v="0"/>
    <n v="2"/>
    <n v="3"/>
    <s v="Active"/>
    <x v="2"/>
    <x v="0"/>
    <n v="0"/>
  </r>
  <r>
    <n v="38"/>
    <s v="No"/>
    <s v="Travel_Rarely"/>
    <x v="0"/>
    <n v="8"/>
    <n v="2"/>
    <s v="Technical Degree"/>
    <n v="3944"/>
    <x v="1"/>
    <n v="1"/>
    <x v="5"/>
    <s v="Married"/>
    <n v="25140"/>
    <n v="3"/>
    <n v="11"/>
    <n v="0"/>
    <n v="15"/>
    <n v="2"/>
    <n v="1"/>
    <n v="1"/>
    <n v="0"/>
    <n v="1"/>
    <n v="2"/>
    <x v="1"/>
    <x v="0"/>
    <n v="2"/>
    <n v="3"/>
    <s v="Active"/>
    <x v="2"/>
    <x v="0"/>
    <n v="0"/>
  </r>
  <r>
    <n v="55"/>
    <s v="No"/>
    <s v="Travel_Rarely"/>
    <x v="0"/>
    <n v="2"/>
    <n v="3"/>
    <s v="Life Sciences"/>
    <n v="1295"/>
    <x v="1"/>
    <n v="2"/>
    <x v="4"/>
    <s v="Married"/>
    <n v="74410"/>
    <n v="3"/>
    <n v="12"/>
    <n v="1"/>
    <n v="24"/>
    <n v="4"/>
    <n v="1"/>
    <n v="1"/>
    <n v="0"/>
    <n v="1"/>
    <n v="1"/>
    <x v="1"/>
    <x v="0"/>
    <n v="3"/>
    <n v="3"/>
    <s v="Active"/>
    <x v="4"/>
    <x v="0"/>
    <n v="0"/>
  </r>
  <r>
    <n v="55"/>
    <s v="No"/>
    <s v="Travel_Rarely"/>
    <x v="0"/>
    <n v="2"/>
    <n v="3"/>
    <s v="Life Sciences"/>
    <n v="2765"/>
    <x v="1"/>
    <n v="2"/>
    <x v="4"/>
    <s v="Married"/>
    <n v="74410"/>
    <n v="3"/>
    <n v="12"/>
    <n v="1"/>
    <n v="24"/>
    <n v="4"/>
    <n v="1"/>
    <n v="1"/>
    <n v="0"/>
    <n v="1"/>
    <n v="1"/>
    <x v="1"/>
    <x v="0"/>
    <n v="3"/>
    <n v="3"/>
    <s v="Active"/>
    <x v="4"/>
    <x v="0"/>
    <n v="0"/>
  </r>
  <r>
    <n v="55"/>
    <s v="No"/>
    <s v="Travel_Rarely"/>
    <x v="0"/>
    <n v="2"/>
    <n v="3"/>
    <s v="Life Sciences"/>
    <n v="4235"/>
    <x v="1"/>
    <n v="2"/>
    <x v="4"/>
    <s v="Married"/>
    <n v="74410"/>
    <n v="3"/>
    <n v="12"/>
    <n v="1"/>
    <n v="24"/>
    <n v="4"/>
    <n v="1"/>
    <n v="1"/>
    <n v="0"/>
    <n v="1"/>
    <n v="1"/>
    <x v="1"/>
    <x v="0"/>
    <n v="3"/>
    <n v="3"/>
    <s v="Active"/>
    <x v="4"/>
    <x v="0"/>
    <n v="0"/>
  </r>
  <r>
    <n v="22"/>
    <s v="No"/>
    <s v="Travel_Rarely"/>
    <x v="0"/>
    <n v="16"/>
    <n v="5"/>
    <s v="Other"/>
    <n v="126"/>
    <x v="0"/>
    <n v="1"/>
    <x v="3"/>
    <s v="Married"/>
    <n v="29910"/>
    <n v="1"/>
    <n v="19"/>
    <n v="2"/>
    <n v="2"/>
    <n v="3"/>
    <n v="2"/>
    <n v="1"/>
    <n v="2"/>
    <n v="1"/>
    <n v="1"/>
    <x v="2"/>
    <x v="0"/>
    <n v="2"/>
    <n v="3"/>
    <s v="Active"/>
    <x v="0"/>
    <x v="1"/>
    <n v="0"/>
  </r>
  <r>
    <n v="22"/>
    <s v="No"/>
    <s v="Travel_Rarely"/>
    <x v="0"/>
    <n v="16"/>
    <n v="5"/>
    <s v="Other"/>
    <n v="1596"/>
    <x v="0"/>
    <n v="1"/>
    <x v="3"/>
    <s v="Married"/>
    <n v="29910"/>
    <n v="1"/>
    <n v="19"/>
    <n v="2"/>
    <n v="2"/>
    <n v="3"/>
    <n v="2"/>
    <n v="1"/>
    <n v="2"/>
    <n v="1"/>
    <n v="1"/>
    <x v="2"/>
    <x v="0"/>
    <n v="2"/>
    <n v="3"/>
    <s v="Active"/>
    <x v="0"/>
    <x v="1"/>
    <n v="0"/>
  </r>
  <r>
    <n v="22"/>
    <s v="No"/>
    <s v="Travel_Rarely"/>
    <x v="0"/>
    <n v="16"/>
    <n v="5"/>
    <s v="Other"/>
    <n v="3066"/>
    <x v="0"/>
    <n v="1"/>
    <x v="3"/>
    <s v="Married"/>
    <n v="29910"/>
    <n v="1"/>
    <n v="19"/>
    <n v="2"/>
    <n v="2"/>
    <n v="3"/>
    <n v="2"/>
    <n v="1"/>
    <n v="2"/>
    <n v="1"/>
    <n v="1"/>
    <x v="2"/>
    <x v="0"/>
    <n v="2"/>
    <n v="3"/>
    <s v="Active"/>
    <x v="0"/>
    <x v="1"/>
    <n v="0"/>
  </r>
  <r>
    <n v="21"/>
    <s v="No"/>
    <s v="Travel_Rarely"/>
    <x v="1"/>
    <n v="10"/>
    <n v="5"/>
    <s v="Medical"/>
    <n v="1179"/>
    <x v="0"/>
    <n v="3"/>
    <x v="3"/>
    <s v="Single"/>
    <n v="66870"/>
    <n v="1"/>
    <n v="19"/>
    <n v="3"/>
    <n v="2"/>
    <n v="0"/>
    <n v="2"/>
    <n v="1"/>
    <n v="2"/>
    <n v="1"/>
    <n v="3"/>
    <x v="3"/>
    <x v="0"/>
    <n v="3"/>
    <n v="3"/>
    <s v="Active"/>
    <x v="0"/>
    <x v="1"/>
    <n v="0"/>
  </r>
  <r>
    <n v="21"/>
    <s v="No"/>
    <s v="Travel_Rarely"/>
    <x v="1"/>
    <n v="10"/>
    <n v="5"/>
    <s v="Medical"/>
    <n v="2649"/>
    <x v="0"/>
    <n v="3"/>
    <x v="3"/>
    <s v="Single"/>
    <n v="66870"/>
    <n v="1"/>
    <n v="19"/>
    <n v="3"/>
    <n v="2"/>
    <n v="0"/>
    <n v="2"/>
    <n v="1"/>
    <n v="2"/>
    <n v="1"/>
    <n v="3"/>
    <x v="3"/>
    <x v="0"/>
    <n v="3"/>
    <n v="3"/>
    <s v="Active"/>
    <x v="0"/>
    <x v="1"/>
    <n v="0"/>
  </r>
  <r>
    <n v="21"/>
    <s v="No"/>
    <s v="Travel_Rarely"/>
    <x v="1"/>
    <n v="10"/>
    <n v="5"/>
    <s v="Medical"/>
    <n v="4119"/>
    <x v="0"/>
    <n v="3"/>
    <x v="3"/>
    <s v="Single"/>
    <n v="66870"/>
    <n v="1"/>
    <n v="19"/>
    <n v="3"/>
    <n v="2"/>
    <n v="0"/>
    <n v="2"/>
    <n v="1"/>
    <n v="2"/>
    <n v="1"/>
    <n v="3"/>
    <x v="3"/>
    <x v="0"/>
    <n v="3"/>
    <n v="3"/>
    <s v="Active"/>
    <x v="0"/>
    <x v="1"/>
    <n v="0"/>
  </r>
  <r>
    <n v="20"/>
    <s v="No"/>
    <s v="Travel_Rarely"/>
    <x v="0"/>
    <n v="6"/>
    <n v="3"/>
    <s v="Medical"/>
    <n v="599"/>
    <x v="0"/>
    <n v="5"/>
    <x v="1"/>
    <s v="Single"/>
    <n v="83920"/>
    <n v="1"/>
    <n v="17"/>
    <n v="0"/>
    <n v="2"/>
    <n v="5"/>
    <n v="2"/>
    <n v="1"/>
    <n v="2"/>
    <n v="1"/>
    <n v="1"/>
    <x v="0"/>
    <x v="2"/>
    <n v="3"/>
    <n v="3"/>
    <s v="Active"/>
    <x v="0"/>
    <x v="1"/>
    <n v="0"/>
  </r>
  <r>
    <n v="20"/>
    <s v="No"/>
    <s v="Travel_Rarely"/>
    <x v="0"/>
    <n v="6"/>
    <n v="3"/>
    <s v="Medical"/>
    <n v="2069"/>
    <x v="0"/>
    <n v="5"/>
    <x v="1"/>
    <s v="Single"/>
    <n v="83920"/>
    <n v="1"/>
    <n v="17"/>
    <n v="0"/>
    <n v="2"/>
    <n v="5"/>
    <n v="2"/>
    <n v="1"/>
    <n v="2"/>
    <n v="1"/>
    <n v="1"/>
    <x v="0"/>
    <x v="2"/>
    <n v="3"/>
    <n v="3"/>
    <s v="Active"/>
    <x v="0"/>
    <x v="1"/>
    <n v="0"/>
  </r>
  <r>
    <n v="20"/>
    <s v="No"/>
    <s v="Travel_Rarely"/>
    <x v="0"/>
    <n v="6"/>
    <n v="3"/>
    <s v="Medical"/>
    <n v="3539"/>
    <x v="0"/>
    <n v="5"/>
    <x v="1"/>
    <s v="Single"/>
    <n v="83920"/>
    <n v="1"/>
    <n v="17"/>
    <n v="0"/>
    <n v="2"/>
    <n v="5"/>
    <n v="2"/>
    <n v="1"/>
    <n v="2"/>
    <n v="1"/>
    <n v="1"/>
    <x v="0"/>
    <x v="2"/>
    <n v="3"/>
    <n v="3"/>
    <s v="Active"/>
    <x v="0"/>
    <x v="1"/>
    <n v="0"/>
  </r>
  <r>
    <n v="31"/>
    <s v="No"/>
    <s v="Travel_Rarely"/>
    <x v="0"/>
    <n v="10"/>
    <n v="4"/>
    <s v="Medical"/>
    <n v="1160"/>
    <x v="1"/>
    <n v="3"/>
    <x v="0"/>
    <s v="Married"/>
    <n v="61250"/>
    <n v="0"/>
    <n v="13"/>
    <n v="1"/>
    <n v="3"/>
    <n v="3"/>
    <n v="2"/>
    <n v="1"/>
    <n v="2"/>
    <n v="1"/>
    <n v="1"/>
    <x v="0"/>
    <x v="0"/>
    <n v="3"/>
    <n v="3"/>
    <s v="Active"/>
    <x v="1"/>
    <x v="1"/>
    <n v="0"/>
  </r>
  <r>
    <n v="31"/>
    <s v="No"/>
    <s v="Travel_Rarely"/>
    <x v="0"/>
    <n v="10"/>
    <n v="4"/>
    <s v="Medical"/>
    <n v="2630"/>
    <x v="1"/>
    <n v="3"/>
    <x v="0"/>
    <s v="Married"/>
    <n v="61250"/>
    <n v="0"/>
    <n v="13"/>
    <n v="1"/>
    <n v="3"/>
    <n v="3"/>
    <n v="2"/>
    <n v="1"/>
    <n v="2"/>
    <n v="1"/>
    <n v="1"/>
    <x v="0"/>
    <x v="0"/>
    <n v="3"/>
    <n v="3"/>
    <s v="Active"/>
    <x v="1"/>
    <x v="1"/>
    <n v="0"/>
  </r>
  <r>
    <n v="31"/>
    <s v="No"/>
    <s v="Travel_Rarely"/>
    <x v="0"/>
    <n v="10"/>
    <n v="4"/>
    <s v="Medical"/>
    <n v="4100"/>
    <x v="1"/>
    <n v="3"/>
    <x v="0"/>
    <s v="Married"/>
    <n v="61250"/>
    <n v="0"/>
    <n v="13"/>
    <n v="1"/>
    <n v="3"/>
    <n v="3"/>
    <n v="2"/>
    <n v="1"/>
    <n v="2"/>
    <n v="1"/>
    <n v="1"/>
    <x v="0"/>
    <x v="0"/>
    <n v="3"/>
    <n v="3"/>
    <s v="Active"/>
    <x v="1"/>
    <x v="1"/>
    <n v="0"/>
  </r>
  <r>
    <n v="34"/>
    <s v="No"/>
    <s v="Travel_Rarely"/>
    <x v="0"/>
    <n v="28"/>
    <n v="3"/>
    <s v="Technical Degree"/>
    <n v="1226"/>
    <x v="0"/>
    <n v="1"/>
    <x v="4"/>
    <s v="Divorced"/>
    <n v="107930"/>
    <n v="0"/>
    <n v="11"/>
    <n v="3"/>
    <n v="3"/>
    <n v="1"/>
    <n v="2"/>
    <n v="1"/>
    <n v="2"/>
    <n v="1"/>
    <n v="2"/>
    <x v="1"/>
    <x v="0"/>
    <n v="2"/>
    <n v="3"/>
    <s v="Active"/>
    <x v="1"/>
    <x v="1"/>
    <n v="0"/>
  </r>
  <r>
    <n v="34"/>
    <s v="No"/>
    <s v="Travel_Rarely"/>
    <x v="0"/>
    <n v="28"/>
    <n v="3"/>
    <s v="Technical Degree"/>
    <n v="2696"/>
    <x v="0"/>
    <n v="1"/>
    <x v="4"/>
    <s v="Divorced"/>
    <n v="107930"/>
    <n v="0"/>
    <n v="11"/>
    <n v="3"/>
    <n v="3"/>
    <n v="1"/>
    <n v="2"/>
    <n v="1"/>
    <n v="2"/>
    <n v="1"/>
    <n v="2"/>
    <x v="1"/>
    <x v="0"/>
    <n v="2"/>
    <n v="3"/>
    <s v="Active"/>
    <x v="1"/>
    <x v="1"/>
    <n v="0"/>
  </r>
  <r>
    <n v="34"/>
    <s v="No"/>
    <s v="Travel_Rarely"/>
    <x v="0"/>
    <n v="28"/>
    <n v="3"/>
    <s v="Technical Degree"/>
    <n v="4166"/>
    <x v="0"/>
    <n v="1"/>
    <x v="4"/>
    <s v="Divorced"/>
    <n v="107930"/>
    <n v="0"/>
    <n v="11"/>
    <n v="3"/>
    <n v="3"/>
    <n v="1"/>
    <n v="2"/>
    <n v="1"/>
    <n v="2"/>
    <n v="1"/>
    <n v="2"/>
    <x v="1"/>
    <x v="0"/>
    <n v="2"/>
    <n v="3"/>
    <s v="Active"/>
    <x v="1"/>
    <x v="1"/>
    <n v="0"/>
  </r>
  <r>
    <n v="38"/>
    <s v="No"/>
    <s v="Travel_Rarely"/>
    <x v="1"/>
    <n v="22"/>
    <n v="2"/>
    <s v="Medical"/>
    <n v="385"/>
    <x v="0"/>
    <n v="1"/>
    <x v="0"/>
    <s v="Married"/>
    <n v="137340"/>
    <n v="0"/>
    <n v="13"/>
    <n v="0"/>
    <n v="3"/>
    <n v="3"/>
    <n v="2"/>
    <n v="1"/>
    <n v="2"/>
    <n v="1"/>
    <n v="2"/>
    <x v="2"/>
    <x v="0"/>
    <n v="4"/>
    <n v="3"/>
    <s v="Active"/>
    <x v="2"/>
    <x v="1"/>
    <n v="0"/>
  </r>
  <r>
    <n v="38"/>
    <s v="No"/>
    <s v="Travel_Rarely"/>
    <x v="1"/>
    <n v="22"/>
    <n v="2"/>
    <s v="Medical"/>
    <n v="1855"/>
    <x v="0"/>
    <n v="1"/>
    <x v="0"/>
    <s v="Married"/>
    <n v="137340"/>
    <n v="0"/>
    <n v="13"/>
    <n v="0"/>
    <n v="3"/>
    <n v="3"/>
    <n v="2"/>
    <n v="1"/>
    <n v="2"/>
    <n v="1"/>
    <n v="2"/>
    <x v="2"/>
    <x v="0"/>
    <n v="4"/>
    <n v="3"/>
    <s v="Active"/>
    <x v="2"/>
    <x v="1"/>
    <n v="0"/>
  </r>
  <r>
    <n v="38"/>
    <s v="No"/>
    <s v="Travel_Rarely"/>
    <x v="1"/>
    <n v="22"/>
    <n v="2"/>
    <s v="Medical"/>
    <n v="3325"/>
    <x v="0"/>
    <n v="1"/>
    <x v="0"/>
    <s v="Married"/>
    <n v="137340"/>
    <n v="0"/>
    <n v="13"/>
    <n v="0"/>
    <n v="3"/>
    <n v="3"/>
    <n v="2"/>
    <n v="1"/>
    <n v="2"/>
    <n v="1"/>
    <n v="2"/>
    <x v="2"/>
    <x v="0"/>
    <n v="4"/>
    <n v="3"/>
    <s v="Active"/>
    <x v="2"/>
    <x v="1"/>
    <n v="0"/>
  </r>
  <r>
    <n v="34"/>
    <s v="Yes"/>
    <s v="Travel_Frequently"/>
    <x v="0"/>
    <n v="5"/>
    <n v="3"/>
    <s v="Medical"/>
    <n v="158"/>
    <x v="0"/>
    <n v="2"/>
    <x v="3"/>
    <s v="Divorced"/>
    <n v="137440"/>
    <n v="0"/>
    <n v="20"/>
    <n v="1"/>
    <n v="3"/>
    <n v="3"/>
    <n v="2"/>
    <n v="1"/>
    <n v="0"/>
    <n v="1"/>
    <n v="4"/>
    <x v="0"/>
    <x v="2"/>
    <n v="3"/>
    <n v="4"/>
    <s v="Left"/>
    <x v="1"/>
    <x v="1"/>
    <n v="1"/>
  </r>
  <r>
    <n v="34"/>
    <s v="Yes"/>
    <s v="Travel_Frequently"/>
    <x v="0"/>
    <n v="5"/>
    <n v="3"/>
    <s v="Medical"/>
    <n v="1628"/>
    <x v="0"/>
    <n v="2"/>
    <x v="3"/>
    <s v="Divorced"/>
    <n v="137440"/>
    <n v="0"/>
    <n v="20"/>
    <n v="1"/>
    <n v="3"/>
    <n v="3"/>
    <n v="2"/>
    <n v="1"/>
    <n v="0"/>
    <n v="1"/>
    <n v="4"/>
    <x v="0"/>
    <x v="2"/>
    <n v="3"/>
    <n v="4"/>
    <s v="Left"/>
    <x v="1"/>
    <x v="1"/>
    <n v="1"/>
  </r>
  <r>
    <n v="34"/>
    <s v="Yes"/>
    <s v="Travel_Frequently"/>
    <x v="0"/>
    <n v="5"/>
    <n v="3"/>
    <s v="Medical"/>
    <n v="3098"/>
    <x v="0"/>
    <n v="2"/>
    <x v="3"/>
    <s v="Divorced"/>
    <n v="137440"/>
    <n v="0"/>
    <n v="20"/>
    <n v="1"/>
    <n v="3"/>
    <n v="3"/>
    <n v="2"/>
    <n v="1"/>
    <n v="0"/>
    <n v="1"/>
    <n v="4"/>
    <x v="0"/>
    <x v="2"/>
    <n v="3"/>
    <n v="4"/>
    <s v="Left"/>
    <x v="1"/>
    <x v="1"/>
    <n v="1"/>
  </r>
  <r>
    <n v="22"/>
    <s v="Yes"/>
    <s v="Travel_Frequently"/>
    <x v="0"/>
    <n v="7"/>
    <n v="3"/>
    <s v="Medical"/>
    <n v="186"/>
    <x v="1"/>
    <n v="2"/>
    <x v="4"/>
    <s v="Single"/>
    <n v="37850"/>
    <n v="5"/>
    <n v="13"/>
    <n v="2"/>
    <n v="4"/>
    <n v="2"/>
    <n v="2"/>
    <n v="1"/>
    <n v="2"/>
    <n v="1"/>
    <n v="3"/>
    <x v="0"/>
    <x v="0"/>
    <n v="3"/>
    <n v="3"/>
    <s v="Left"/>
    <x v="0"/>
    <x v="1"/>
    <n v="1"/>
  </r>
  <r>
    <n v="22"/>
    <s v="Yes"/>
    <s v="Travel_Frequently"/>
    <x v="0"/>
    <n v="7"/>
    <n v="3"/>
    <s v="Medical"/>
    <n v="1656"/>
    <x v="1"/>
    <n v="2"/>
    <x v="4"/>
    <s v="Single"/>
    <n v="37850"/>
    <n v="5"/>
    <n v="13"/>
    <n v="2"/>
    <n v="4"/>
    <n v="2"/>
    <n v="2"/>
    <n v="1"/>
    <n v="2"/>
    <n v="1"/>
    <n v="3"/>
    <x v="0"/>
    <x v="0"/>
    <n v="3"/>
    <n v="3"/>
    <s v="Left"/>
    <x v="0"/>
    <x v="1"/>
    <n v="1"/>
  </r>
  <r>
    <n v="22"/>
    <s v="Yes"/>
    <s v="Travel_Frequently"/>
    <x v="0"/>
    <n v="7"/>
    <n v="3"/>
    <s v="Medical"/>
    <n v="3126"/>
    <x v="1"/>
    <n v="2"/>
    <x v="4"/>
    <s v="Single"/>
    <n v="37850"/>
    <n v="5"/>
    <n v="13"/>
    <n v="2"/>
    <n v="4"/>
    <n v="2"/>
    <n v="2"/>
    <n v="1"/>
    <n v="2"/>
    <n v="1"/>
    <n v="3"/>
    <x v="0"/>
    <x v="0"/>
    <n v="3"/>
    <n v="3"/>
    <s v="Left"/>
    <x v="0"/>
    <x v="1"/>
    <n v="1"/>
  </r>
  <r>
    <n v="29"/>
    <s v="Yes"/>
    <s v="Travel_Rarely"/>
    <x v="0"/>
    <n v="19"/>
    <n v="4"/>
    <s v="Life Sciences"/>
    <n v="164"/>
    <x v="0"/>
    <n v="3"/>
    <x v="3"/>
    <s v="Married"/>
    <n v="17900"/>
    <n v="5"/>
    <n v="16"/>
    <n v="1"/>
    <n v="6"/>
    <n v="4"/>
    <n v="2"/>
    <n v="1"/>
    <n v="1"/>
    <n v="1"/>
    <n v="3"/>
    <x v="2"/>
    <x v="1"/>
    <n v="2"/>
    <n v="3"/>
    <s v="Left"/>
    <x v="1"/>
    <x v="1"/>
    <n v="1"/>
  </r>
  <r>
    <n v="29"/>
    <s v="Yes"/>
    <s v="Travel_Rarely"/>
    <x v="0"/>
    <n v="19"/>
    <n v="4"/>
    <s v="Life Sciences"/>
    <n v="1634"/>
    <x v="0"/>
    <n v="3"/>
    <x v="3"/>
    <s v="Married"/>
    <n v="17900"/>
    <n v="5"/>
    <n v="16"/>
    <n v="1"/>
    <n v="6"/>
    <n v="4"/>
    <n v="2"/>
    <n v="1"/>
    <n v="1"/>
    <n v="1"/>
    <n v="3"/>
    <x v="2"/>
    <x v="1"/>
    <n v="2"/>
    <n v="3"/>
    <s v="Left"/>
    <x v="1"/>
    <x v="1"/>
    <n v="1"/>
  </r>
  <r>
    <n v="29"/>
    <s v="Yes"/>
    <s v="Travel_Rarely"/>
    <x v="0"/>
    <n v="19"/>
    <n v="4"/>
    <s v="Life Sciences"/>
    <n v="3104"/>
    <x v="0"/>
    <n v="3"/>
    <x v="3"/>
    <s v="Married"/>
    <n v="17900"/>
    <n v="5"/>
    <n v="16"/>
    <n v="1"/>
    <n v="6"/>
    <n v="4"/>
    <n v="2"/>
    <n v="1"/>
    <n v="1"/>
    <n v="1"/>
    <n v="3"/>
    <x v="2"/>
    <x v="1"/>
    <n v="2"/>
    <n v="3"/>
    <s v="Left"/>
    <x v="1"/>
    <x v="1"/>
    <n v="1"/>
  </r>
  <r>
    <n v="25"/>
    <s v="No"/>
    <s v="Travel_Rarely"/>
    <x v="1"/>
    <n v="20"/>
    <n v="5"/>
    <s v="Medical"/>
    <n v="1154"/>
    <x v="1"/>
    <n v="2"/>
    <x v="4"/>
    <s v="Married"/>
    <n v="85000"/>
    <n v="4"/>
    <n v="12"/>
    <n v="0"/>
    <n v="6"/>
    <n v="2"/>
    <n v="2"/>
    <n v="1"/>
    <n v="2"/>
    <n v="1"/>
    <n v="3"/>
    <x v="2"/>
    <x v="0"/>
    <n v="3"/>
    <n v="3"/>
    <s v="Active"/>
    <x v="1"/>
    <x v="1"/>
    <n v="0"/>
  </r>
  <r>
    <n v="25"/>
    <s v="No"/>
    <s v="Travel_Rarely"/>
    <x v="1"/>
    <n v="20"/>
    <n v="5"/>
    <s v="Medical"/>
    <n v="2624"/>
    <x v="1"/>
    <n v="2"/>
    <x v="4"/>
    <s v="Married"/>
    <n v="85000"/>
    <n v="4"/>
    <n v="12"/>
    <n v="0"/>
    <n v="6"/>
    <n v="2"/>
    <n v="2"/>
    <n v="1"/>
    <n v="2"/>
    <n v="1"/>
    <n v="3"/>
    <x v="2"/>
    <x v="0"/>
    <n v="3"/>
    <n v="3"/>
    <s v="Active"/>
    <x v="1"/>
    <x v="1"/>
    <n v="0"/>
  </r>
  <r>
    <n v="25"/>
    <s v="No"/>
    <s v="Travel_Rarely"/>
    <x v="1"/>
    <n v="20"/>
    <n v="5"/>
    <s v="Medical"/>
    <n v="4094"/>
    <x v="1"/>
    <n v="2"/>
    <x v="4"/>
    <s v="Married"/>
    <n v="85000"/>
    <n v="4"/>
    <n v="12"/>
    <n v="0"/>
    <n v="6"/>
    <n v="2"/>
    <n v="2"/>
    <n v="1"/>
    <n v="2"/>
    <n v="1"/>
    <n v="3"/>
    <x v="2"/>
    <x v="0"/>
    <n v="3"/>
    <n v="3"/>
    <s v="Active"/>
    <x v="1"/>
    <x v="1"/>
    <n v="0"/>
  </r>
  <r>
    <n v="31"/>
    <s v="No"/>
    <s v="Travel_Rarely"/>
    <x v="1"/>
    <n v="7"/>
    <n v="4"/>
    <s v="Marketing"/>
    <n v="53"/>
    <x v="0"/>
    <n v="2"/>
    <x v="0"/>
    <s v="Married"/>
    <n v="132250"/>
    <n v="3"/>
    <n v="21"/>
    <n v="1"/>
    <n v="9"/>
    <n v="2"/>
    <n v="2"/>
    <n v="1"/>
    <n v="0"/>
    <n v="1"/>
    <n v="1"/>
    <x v="3"/>
    <x v="0"/>
    <n v="3"/>
    <n v="4"/>
    <s v="Active"/>
    <x v="1"/>
    <x v="1"/>
    <n v="0"/>
  </r>
  <r>
    <n v="31"/>
    <s v="No"/>
    <s v="Travel_Rarely"/>
    <x v="1"/>
    <n v="7"/>
    <n v="4"/>
    <s v="Marketing"/>
    <n v="1523"/>
    <x v="0"/>
    <n v="2"/>
    <x v="0"/>
    <s v="Married"/>
    <n v="132250"/>
    <n v="3"/>
    <n v="21"/>
    <n v="1"/>
    <n v="9"/>
    <n v="2"/>
    <n v="2"/>
    <n v="1"/>
    <n v="0"/>
    <n v="1"/>
    <n v="1"/>
    <x v="3"/>
    <x v="0"/>
    <n v="3"/>
    <n v="4"/>
    <s v="Active"/>
    <x v="1"/>
    <x v="1"/>
    <n v="0"/>
  </r>
  <r>
    <n v="31"/>
    <s v="No"/>
    <s v="Travel_Rarely"/>
    <x v="1"/>
    <n v="7"/>
    <n v="4"/>
    <s v="Marketing"/>
    <n v="2993"/>
    <x v="0"/>
    <n v="2"/>
    <x v="0"/>
    <s v="Married"/>
    <n v="132250"/>
    <n v="3"/>
    <n v="21"/>
    <n v="1"/>
    <n v="9"/>
    <n v="2"/>
    <n v="2"/>
    <n v="1"/>
    <n v="0"/>
    <n v="1"/>
    <n v="1"/>
    <x v="3"/>
    <x v="0"/>
    <n v="3"/>
    <n v="4"/>
    <s v="Active"/>
    <x v="1"/>
    <x v="1"/>
    <n v="0"/>
  </r>
  <r>
    <n v="38"/>
    <s v="No"/>
    <s v="Travel_Rarely"/>
    <x v="1"/>
    <n v="2"/>
    <n v="3"/>
    <s v="Marketing"/>
    <n v="30"/>
    <x v="1"/>
    <n v="1"/>
    <x v="2"/>
    <s v="Divorced"/>
    <n v="44480"/>
    <n v="9"/>
    <n v="12"/>
    <n v="0"/>
    <n v="10"/>
    <n v="3"/>
    <n v="2"/>
    <n v="1"/>
    <n v="2"/>
    <n v="1"/>
    <n v="4"/>
    <x v="1"/>
    <x v="0"/>
    <n v="2"/>
    <n v="3"/>
    <s v="Active"/>
    <x v="2"/>
    <x v="1"/>
    <n v="0"/>
  </r>
  <r>
    <n v="38"/>
    <s v="No"/>
    <s v="Travel_Rarely"/>
    <x v="1"/>
    <n v="2"/>
    <n v="3"/>
    <s v="Marketing"/>
    <n v="1500"/>
    <x v="1"/>
    <n v="1"/>
    <x v="2"/>
    <s v="Divorced"/>
    <n v="44480"/>
    <n v="9"/>
    <n v="12"/>
    <n v="0"/>
    <n v="10"/>
    <n v="3"/>
    <n v="2"/>
    <n v="1"/>
    <n v="2"/>
    <n v="1"/>
    <n v="4"/>
    <x v="1"/>
    <x v="0"/>
    <n v="2"/>
    <n v="3"/>
    <s v="Active"/>
    <x v="2"/>
    <x v="1"/>
    <n v="0"/>
  </r>
  <r>
    <n v="38"/>
    <s v="No"/>
    <s v="Travel_Rarely"/>
    <x v="1"/>
    <n v="2"/>
    <n v="3"/>
    <s v="Marketing"/>
    <n v="2970"/>
    <x v="1"/>
    <n v="1"/>
    <x v="2"/>
    <s v="Divorced"/>
    <n v="44480"/>
    <n v="9"/>
    <n v="12"/>
    <n v="0"/>
    <n v="10"/>
    <n v="3"/>
    <n v="2"/>
    <n v="1"/>
    <n v="2"/>
    <n v="1"/>
    <n v="4"/>
    <x v="1"/>
    <x v="0"/>
    <n v="2"/>
    <n v="3"/>
    <s v="Active"/>
    <x v="2"/>
    <x v="1"/>
    <n v="0"/>
  </r>
  <r>
    <n v="46"/>
    <s v="No"/>
    <s v="Travel_Frequently"/>
    <x v="0"/>
    <n v="4"/>
    <n v="1"/>
    <s v="Medical"/>
    <n v="208"/>
    <x v="0"/>
    <n v="5"/>
    <x v="8"/>
    <s v="Married"/>
    <n v="29110"/>
    <n v="5"/>
    <n v="13"/>
    <n v="0"/>
    <n v="28"/>
    <n v="3"/>
    <n v="2"/>
    <n v="1"/>
    <n v="2"/>
    <n v="1"/>
    <n v="1"/>
    <x v="0"/>
    <x v="2"/>
    <n v="3"/>
    <n v="3"/>
    <s v="Active"/>
    <x v="3"/>
    <x v="1"/>
    <n v="0"/>
  </r>
  <r>
    <n v="46"/>
    <s v="No"/>
    <s v="Travel_Frequently"/>
    <x v="0"/>
    <n v="4"/>
    <n v="1"/>
    <s v="Medical"/>
    <n v="1678"/>
    <x v="0"/>
    <n v="5"/>
    <x v="8"/>
    <s v="Married"/>
    <n v="29110"/>
    <n v="5"/>
    <n v="13"/>
    <n v="0"/>
    <n v="28"/>
    <n v="3"/>
    <n v="2"/>
    <n v="1"/>
    <n v="2"/>
    <n v="1"/>
    <n v="1"/>
    <x v="0"/>
    <x v="2"/>
    <n v="3"/>
    <n v="3"/>
    <s v="Active"/>
    <x v="3"/>
    <x v="1"/>
    <n v="0"/>
  </r>
  <r>
    <n v="46"/>
    <s v="No"/>
    <s v="Travel_Frequently"/>
    <x v="0"/>
    <n v="4"/>
    <n v="1"/>
    <s v="Medical"/>
    <n v="3148"/>
    <x v="0"/>
    <n v="5"/>
    <x v="8"/>
    <s v="Married"/>
    <n v="29110"/>
    <n v="5"/>
    <n v="13"/>
    <n v="0"/>
    <n v="28"/>
    <n v="3"/>
    <n v="2"/>
    <n v="1"/>
    <n v="2"/>
    <n v="1"/>
    <n v="1"/>
    <x v="0"/>
    <x v="2"/>
    <n v="3"/>
    <n v="3"/>
    <s v="Active"/>
    <x v="3"/>
    <x v="1"/>
    <n v="0"/>
  </r>
  <r>
    <n v="35"/>
    <s v="No"/>
    <s v="Travel_Rarely"/>
    <x v="1"/>
    <n v="7"/>
    <n v="2"/>
    <s v="Life Sciences"/>
    <n v="851"/>
    <x v="0"/>
    <n v="1"/>
    <x v="0"/>
    <s v="Single"/>
    <n v="22770"/>
    <n v="1"/>
    <n v="12"/>
    <n v="1"/>
    <n v="3"/>
    <n v="2"/>
    <n v="3"/>
    <n v="1"/>
    <n v="2"/>
    <n v="1"/>
    <n v="4"/>
    <x v="3"/>
    <x v="0"/>
    <n v="3"/>
    <n v="3"/>
    <s v="Active"/>
    <x v="2"/>
    <x v="1"/>
    <n v="0"/>
  </r>
  <r>
    <n v="35"/>
    <s v="No"/>
    <s v="Travel_Rarely"/>
    <x v="1"/>
    <n v="7"/>
    <n v="2"/>
    <s v="Life Sciences"/>
    <n v="2321"/>
    <x v="0"/>
    <n v="1"/>
    <x v="0"/>
    <s v="Single"/>
    <n v="22770"/>
    <n v="1"/>
    <n v="12"/>
    <n v="1"/>
    <n v="3"/>
    <n v="2"/>
    <n v="3"/>
    <n v="1"/>
    <n v="2"/>
    <n v="1"/>
    <n v="4"/>
    <x v="3"/>
    <x v="0"/>
    <n v="3"/>
    <n v="3"/>
    <s v="Active"/>
    <x v="2"/>
    <x v="1"/>
    <n v="0"/>
  </r>
  <r>
    <n v="35"/>
    <s v="No"/>
    <s v="Travel_Rarely"/>
    <x v="1"/>
    <n v="7"/>
    <n v="2"/>
    <s v="Life Sciences"/>
    <n v="3791"/>
    <x v="0"/>
    <n v="1"/>
    <x v="0"/>
    <s v="Single"/>
    <n v="22770"/>
    <n v="1"/>
    <n v="12"/>
    <n v="1"/>
    <n v="3"/>
    <n v="2"/>
    <n v="3"/>
    <n v="1"/>
    <n v="2"/>
    <n v="1"/>
    <n v="4"/>
    <x v="3"/>
    <x v="0"/>
    <n v="3"/>
    <n v="3"/>
    <s v="Active"/>
    <x v="2"/>
    <x v="1"/>
    <n v="0"/>
  </r>
  <r>
    <n v="21"/>
    <s v="No"/>
    <s v="Travel_Rarely"/>
    <x v="0"/>
    <n v="3"/>
    <n v="2"/>
    <s v="Life Sciences"/>
    <n v="17"/>
    <x v="0"/>
    <n v="1"/>
    <x v="4"/>
    <s v="Single"/>
    <n v="42130"/>
    <n v="1"/>
    <n v="12"/>
    <n v="3"/>
    <n v="3"/>
    <n v="3"/>
    <n v="3"/>
    <n v="1"/>
    <n v="0"/>
    <n v="1"/>
    <n v="4"/>
    <x v="0"/>
    <x v="1"/>
    <n v="2"/>
    <n v="3"/>
    <s v="Active"/>
    <x v="0"/>
    <x v="1"/>
    <n v="0"/>
  </r>
  <r>
    <n v="21"/>
    <s v="No"/>
    <s v="Travel_Rarely"/>
    <x v="0"/>
    <n v="3"/>
    <n v="2"/>
    <s v="Life Sciences"/>
    <n v="1487"/>
    <x v="0"/>
    <n v="1"/>
    <x v="4"/>
    <s v="Single"/>
    <n v="42130"/>
    <n v="1"/>
    <n v="12"/>
    <n v="3"/>
    <n v="3"/>
    <n v="3"/>
    <n v="3"/>
    <n v="1"/>
    <n v="0"/>
    <n v="1"/>
    <n v="4"/>
    <x v="0"/>
    <x v="1"/>
    <n v="2"/>
    <n v="3"/>
    <s v="Active"/>
    <x v="0"/>
    <x v="1"/>
    <n v="0"/>
  </r>
  <r>
    <n v="21"/>
    <s v="No"/>
    <s v="Travel_Rarely"/>
    <x v="0"/>
    <n v="3"/>
    <n v="2"/>
    <s v="Life Sciences"/>
    <n v="2957"/>
    <x v="0"/>
    <n v="1"/>
    <x v="4"/>
    <s v="Single"/>
    <n v="42130"/>
    <n v="1"/>
    <n v="12"/>
    <n v="3"/>
    <n v="3"/>
    <n v="3"/>
    <n v="3"/>
    <n v="1"/>
    <n v="0"/>
    <n v="1"/>
    <n v="4"/>
    <x v="0"/>
    <x v="1"/>
    <n v="2"/>
    <n v="3"/>
    <s v="Active"/>
    <x v="0"/>
    <x v="1"/>
    <n v="0"/>
  </r>
  <r>
    <n v="28"/>
    <s v="No"/>
    <s v="Travel_Rarely"/>
    <x v="1"/>
    <n v="1"/>
    <n v="2"/>
    <s v="Life Sciences"/>
    <n v="1050"/>
    <x v="0"/>
    <n v="3"/>
    <x v="2"/>
    <s v="Married"/>
    <n v="44770"/>
    <n v="1"/>
    <n v="15"/>
    <n v="0"/>
    <n v="3"/>
    <n v="6"/>
    <n v="3"/>
    <n v="1"/>
    <n v="2"/>
    <n v="1"/>
    <n v="3"/>
    <x v="3"/>
    <x v="0"/>
    <n v="3"/>
    <n v="3"/>
    <s v="Active"/>
    <x v="1"/>
    <x v="1"/>
    <n v="0"/>
  </r>
  <r>
    <n v="28"/>
    <s v="No"/>
    <s v="Travel_Rarely"/>
    <x v="1"/>
    <n v="1"/>
    <n v="2"/>
    <s v="Life Sciences"/>
    <n v="2520"/>
    <x v="0"/>
    <n v="3"/>
    <x v="2"/>
    <s v="Married"/>
    <n v="44770"/>
    <n v="1"/>
    <n v="15"/>
    <n v="0"/>
    <n v="3"/>
    <n v="6"/>
    <n v="3"/>
    <n v="1"/>
    <n v="2"/>
    <n v="1"/>
    <n v="3"/>
    <x v="3"/>
    <x v="0"/>
    <n v="3"/>
    <n v="3"/>
    <s v="Active"/>
    <x v="1"/>
    <x v="1"/>
    <n v="0"/>
  </r>
  <r>
    <n v="28"/>
    <s v="No"/>
    <s v="Travel_Rarely"/>
    <x v="1"/>
    <n v="1"/>
    <n v="2"/>
    <s v="Life Sciences"/>
    <n v="3990"/>
    <x v="0"/>
    <n v="3"/>
    <x v="2"/>
    <s v="Married"/>
    <n v="44770"/>
    <n v="1"/>
    <n v="15"/>
    <n v="0"/>
    <n v="3"/>
    <n v="6"/>
    <n v="3"/>
    <n v="1"/>
    <n v="2"/>
    <n v="1"/>
    <n v="3"/>
    <x v="3"/>
    <x v="0"/>
    <n v="3"/>
    <n v="3"/>
    <s v="Active"/>
    <x v="1"/>
    <x v="1"/>
    <n v="0"/>
  </r>
  <r>
    <n v="35"/>
    <s v="No"/>
    <s v="Travel_Rarely"/>
    <x v="1"/>
    <n v="24"/>
    <n v="3"/>
    <s v="Medical"/>
    <n v="483"/>
    <x v="0"/>
    <n v="5"/>
    <x v="0"/>
    <s v="Divorced"/>
    <n v="57450"/>
    <n v="1"/>
    <n v="17"/>
    <n v="3"/>
    <n v="3"/>
    <n v="4"/>
    <n v="3"/>
    <n v="1"/>
    <n v="2"/>
    <n v="1"/>
    <n v="2"/>
    <x v="1"/>
    <x v="2"/>
    <n v="3"/>
    <n v="3"/>
    <s v="Active"/>
    <x v="2"/>
    <x v="1"/>
    <n v="0"/>
  </r>
  <r>
    <n v="35"/>
    <s v="No"/>
    <s v="Travel_Rarely"/>
    <x v="1"/>
    <n v="24"/>
    <n v="3"/>
    <s v="Medical"/>
    <n v="1953"/>
    <x v="0"/>
    <n v="5"/>
    <x v="0"/>
    <s v="Divorced"/>
    <n v="57450"/>
    <n v="1"/>
    <n v="17"/>
    <n v="3"/>
    <n v="3"/>
    <n v="4"/>
    <n v="3"/>
    <n v="1"/>
    <n v="2"/>
    <n v="1"/>
    <n v="2"/>
    <x v="1"/>
    <x v="2"/>
    <n v="3"/>
    <n v="3"/>
    <s v="Active"/>
    <x v="2"/>
    <x v="1"/>
    <n v="0"/>
  </r>
  <r>
    <n v="35"/>
    <s v="No"/>
    <s v="Travel_Rarely"/>
    <x v="1"/>
    <n v="24"/>
    <n v="3"/>
    <s v="Medical"/>
    <n v="3423"/>
    <x v="0"/>
    <n v="5"/>
    <x v="0"/>
    <s v="Divorced"/>
    <n v="57450"/>
    <n v="1"/>
    <n v="17"/>
    <n v="3"/>
    <n v="3"/>
    <n v="4"/>
    <n v="3"/>
    <n v="1"/>
    <n v="2"/>
    <n v="1"/>
    <n v="2"/>
    <x v="1"/>
    <x v="2"/>
    <n v="3"/>
    <n v="3"/>
    <s v="Active"/>
    <x v="2"/>
    <x v="1"/>
    <n v="0"/>
  </r>
  <r>
    <n v="21"/>
    <s v="No"/>
    <s v="Travel_Rarely"/>
    <x v="1"/>
    <n v="16"/>
    <n v="2"/>
    <s v="Life Sciences"/>
    <n v="239"/>
    <x v="0"/>
    <n v="3"/>
    <x v="0"/>
    <s v="Single"/>
    <n v="87260"/>
    <n v="1"/>
    <n v="11"/>
    <n v="1"/>
    <n v="3"/>
    <n v="2"/>
    <n v="3"/>
    <n v="1"/>
    <n v="2"/>
    <n v="1"/>
    <n v="3"/>
    <x v="0"/>
    <x v="0"/>
    <n v="1"/>
    <n v="3"/>
    <s v="Active"/>
    <x v="0"/>
    <x v="1"/>
    <n v="0"/>
  </r>
  <r>
    <n v="21"/>
    <s v="No"/>
    <s v="Travel_Rarely"/>
    <x v="1"/>
    <n v="16"/>
    <n v="2"/>
    <s v="Life Sciences"/>
    <n v="1709"/>
    <x v="0"/>
    <n v="3"/>
    <x v="0"/>
    <s v="Single"/>
    <n v="87260"/>
    <n v="1"/>
    <n v="11"/>
    <n v="1"/>
    <n v="3"/>
    <n v="2"/>
    <n v="3"/>
    <n v="1"/>
    <n v="2"/>
    <n v="1"/>
    <n v="3"/>
    <x v="0"/>
    <x v="0"/>
    <n v="1"/>
    <n v="3"/>
    <s v="Active"/>
    <x v="0"/>
    <x v="1"/>
    <n v="0"/>
  </r>
  <r>
    <n v="21"/>
    <s v="No"/>
    <s v="Travel_Rarely"/>
    <x v="1"/>
    <n v="16"/>
    <n v="2"/>
    <s v="Life Sciences"/>
    <n v="3179"/>
    <x v="0"/>
    <n v="3"/>
    <x v="0"/>
    <s v="Single"/>
    <n v="87260"/>
    <n v="1"/>
    <n v="11"/>
    <n v="1"/>
    <n v="3"/>
    <n v="2"/>
    <n v="3"/>
    <n v="1"/>
    <n v="2"/>
    <n v="1"/>
    <n v="3"/>
    <x v="0"/>
    <x v="0"/>
    <n v="1"/>
    <n v="3"/>
    <s v="Active"/>
    <x v="0"/>
    <x v="1"/>
    <n v="0"/>
  </r>
  <r>
    <n v="29"/>
    <s v="No"/>
    <s v="Travel_Rarely"/>
    <x v="0"/>
    <n v="19"/>
    <n v="4"/>
    <s v="Life Sciences"/>
    <n v="636"/>
    <x v="0"/>
    <n v="1"/>
    <x v="5"/>
    <s v="Divorced"/>
    <n v="99500"/>
    <n v="1"/>
    <n v="20"/>
    <n v="0"/>
    <n v="3"/>
    <n v="3"/>
    <n v="3"/>
    <n v="1"/>
    <n v="2"/>
    <n v="1"/>
    <n v="1"/>
    <x v="1"/>
    <x v="0"/>
    <n v="3"/>
    <n v="4"/>
    <s v="Active"/>
    <x v="1"/>
    <x v="1"/>
    <n v="0"/>
  </r>
  <r>
    <n v="29"/>
    <s v="No"/>
    <s v="Travel_Rarely"/>
    <x v="0"/>
    <n v="19"/>
    <n v="4"/>
    <s v="Life Sciences"/>
    <n v="2106"/>
    <x v="0"/>
    <n v="1"/>
    <x v="5"/>
    <s v="Divorced"/>
    <n v="99500"/>
    <n v="1"/>
    <n v="20"/>
    <n v="0"/>
    <n v="3"/>
    <n v="3"/>
    <n v="3"/>
    <n v="1"/>
    <n v="2"/>
    <n v="1"/>
    <n v="1"/>
    <x v="1"/>
    <x v="0"/>
    <n v="3"/>
    <n v="4"/>
    <s v="Active"/>
    <x v="1"/>
    <x v="1"/>
    <n v="0"/>
  </r>
  <r>
    <n v="29"/>
    <s v="No"/>
    <s v="Travel_Rarely"/>
    <x v="0"/>
    <n v="19"/>
    <n v="4"/>
    <s v="Life Sciences"/>
    <n v="3576"/>
    <x v="0"/>
    <n v="1"/>
    <x v="5"/>
    <s v="Divorced"/>
    <n v="99500"/>
    <n v="1"/>
    <n v="20"/>
    <n v="0"/>
    <n v="3"/>
    <n v="3"/>
    <n v="3"/>
    <n v="1"/>
    <n v="2"/>
    <n v="1"/>
    <n v="1"/>
    <x v="1"/>
    <x v="0"/>
    <n v="3"/>
    <n v="4"/>
    <s v="Active"/>
    <x v="1"/>
    <x v="1"/>
    <n v="0"/>
  </r>
  <r>
    <n v="47"/>
    <s v="No"/>
    <s v="Travel_Rarely"/>
    <x v="0"/>
    <n v="2"/>
    <n v="3"/>
    <s v="Life Sciences"/>
    <n v="408"/>
    <x v="0"/>
    <n v="2"/>
    <x v="5"/>
    <s v="Single"/>
    <n v="99810"/>
    <n v="1"/>
    <n v="21"/>
    <n v="1"/>
    <n v="3"/>
    <n v="3"/>
    <n v="3"/>
    <n v="1"/>
    <n v="2"/>
    <n v="1"/>
    <n v="4"/>
    <x v="1"/>
    <x v="2"/>
    <n v="3"/>
    <n v="4"/>
    <s v="Active"/>
    <x v="3"/>
    <x v="1"/>
    <n v="0"/>
  </r>
  <r>
    <n v="47"/>
    <s v="No"/>
    <s v="Travel_Rarely"/>
    <x v="0"/>
    <n v="2"/>
    <n v="3"/>
    <s v="Life Sciences"/>
    <n v="1878"/>
    <x v="0"/>
    <n v="2"/>
    <x v="5"/>
    <s v="Single"/>
    <n v="99810"/>
    <n v="1"/>
    <n v="21"/>
    <n v="1"/>
    <n v="3"/>
    <n v="3"/>
    <n v="3"/>
    <n v="1"/>
    <n v="2"/>
    <n v="1"/>
    <n v="4"/>
    <x v="1"/>
    <x v="2"/>
    <n v="3"/>
    <n v="4"/>
    <s v="Active"/>
    <x v="3"/>
    <x v="1"/>
    <n v="0"/>
  </r>
  <r>
    <n v="47"/>
    <s v="No"/>
    <s v="Travel_Rarely"/>
    <x v="0"/>
    <n v="2"/>
    <n v="3"/>
    <s v="Life Sciences"/>
    <n v="3348"/>
    <x v="0"/>
    <n v="2"/>
    <x v="5"/>
    <s v="Single"/>
    <n v="99810"/>
    <n v="1"/>
    <n v="21"/>
    <n v="1"/>
    <n v="3"/>
    <n v="3"/>
    <n v="3"/>
    <n v="1"/>
    <n v="2"/>
    <n v="1"/>
    <n v="4"/>
    <x v="1"/>
    <x v="2"/>
    <n v="3"/>
    <n v="4"/>
    <s v="Active"/>
    <x v="3"/>
    <x v="1"/>
    <n v="0"/>
  </r>
  <r>
    <n v="27"/>
    <s v="No"/>
    <s v="Non-Travel"/>
    <x v="1"/>
    <n v="11"/>
    <n v="3"/>
    <s v="Technical Degree"/>
    <n v="529"/>
    <x v="1"/>
    <n v="2"/>
    <x v="4"/>
    <s v="Married"/>
    <n v="99850"/>
    <n v="1"/>
    <n v="14"/>
    <n v="1"/>
    <n v="3"/>
    <n v="3"/>
    <n v="3"/>
    <n v="1"/>
    <n v="2"/>
    <n v="1"/>
    <n v="1"/>
    <x v="0"/>
    <x v="0"/>
    <n v="2"/>
    <n v="3"/>
    <s v="Active"/>
    <x v="1"/>
    <x v="1"/>
    <n v="0"/>
  </r>
  <r>
    <n v="27"/>
    <s v="No"/>
    <s v="Non-Travel"/>
    <x v="1"/>
    <n v="11"/>
    <n v="3"/>
    <s v="Technical Degree"/>
    <n v="1999"/>
    <x v="1"/>
    <n v="2"/>
    <x v="4"/>
    <s v="Married"/>
    <n v="99850"/>
    <n v="1"/>
    <n v="14"/>
    <n v="1"/>
    <n v="3"/>
    <n v="3"/>
    <n v="3"/>
    <n v="1"/>
    <n v="2"/>
    <n v="1"/>
    <n v="1"/>
    <x v="0"/>
    <x v="0"/>
    <n v="2"/>
    <n v="3"/>
    <s v="Active"/>
    <x v="1"/>
    <x v="1"/>
    <n v="0"/>
  </r>
  <r>
    <n v="27"/>
    <s v="No"/>
    <s v="Non-Travel"/>
    <x v="1"/>
    <n v="11"/>
    <n v="3"/>
    <s v="Technical Degree"/>
    <n v="3469"/>
    <x v="1"/>
    <n v="2"/>
    <x v="4"/>
    <s v="Married"/>
    <n v="99850"/>
    <n v="1"/>
    <n v="14"/>
    <n v="1"/>
    <n v="3"/>
    <n v="3"/>
    <n v="3"/>
    <n v="1"/>
    <n v="2"/>
    <n v="1"/>
    <n v="1"/>
    <x v="0"/>
    <x v="0"/>
    <n v="2"/>
    <n v="3"/>
    <s v="Active"/>
    <x v="1"/>
    <x v="1"/>
    <n v="0"/>
  </r>
  <r>
    <n v="23"/>
    <s v="No"/>
    <s v="Travel_Rarely"/>
    <x v="1"/>
    <n v="6"/>
    <n v="4"/>
    <s v="Life Sciences"/>
    <n v="981"/>
    <x v="0"/>
    <n v="3"/>
    <x v="5"/>
    <s v="Single"/>
    <n v="103220"/>
    <n v="1"/>
    <n v="14"/>
    <n v="2"/>
    <n v="3"/>
    <n v="2"/>
    <n v="3"/>
    <n v="1"/>
    <n v="2"/>
    <n v="1"/>
    <n v="3"/>
    <x v="2"/>
    <x v="3"/>
    <n v="3"/>
    <n v="3"/>
    <s v="Active"/>
    <x v="0"/>
    <x v="1"/>
    <n v="0"/>
  </r>
  <r>
    <n v="23"/>
    <s v="No"/>
    <s v="Travel_Rarely"/>
    <x v="1"/>
    <n v="6"/>
    <n v="4"/>
    <s v="Life Sciences"/>
    <n v="2451"/>
    <x v="0"/>
    <n v="3"/>
    <x v="5"/>
    <s v="Single"/>
    <n v="103220"/>
    <n v="1"/>
    <n v="14"/>
    <n v="2"/>
    <n v="3"/>
    <n v="2"/>
    <n v="3"/>
    <n v="1"/>
    <n v="2"/>
    <n v="1"/>
    <n v="3"/>
    <x v="2"/>
    <x v="3"/>
    <n v="3"/>
    <n v="3"/>
    <s v="Active"/>
    <x v="0"/>
    <x v="1"/>
    <n v="0"/>
  </r>
  <r>
    <n v="23"/>
    <s v="No"/>
    <s v="Travel_Rarely"/>
    <x v="1"/>
    <n v="6"/>
    <n v="4"/>
    <s v="Life Sciences"/>
    <n v="3921"/>
    <x v="0"/>
    <n v="3"/>
    <x v="5"/>
    <s v="Single"/>
    <n v="103220"/>
    <n v="1"/>
    <n v="14"/>
    <n v="2"/>
    <n v="3"/>
    <n v="2"/>
    <n v="3"/>
    <n v="1"/>
    <n v="2"/>
    <n v="1"/>
    <n v="3"/>
    <x v="2"/>
    <x v="3"/>
    <n v="3"/>
    <n v="3"/>
    <s v="Active"/>
    <x v="0"/>
    <x v="1"/>
    <n v="0"/>
  </r>
  <r>
    <n v="21"/>
    <s v="Yes"/>
    <s v="Travel_Frequently"/>
    <x v="0"/>
    <n v="9"/>
    <n v="3"/>
    <s v="Medical"/>
    <n v="100"/>
    <x v="1"/>
    <n v="4"/>
    <x v="5"/>
    <s v="Single"/>
    <n v="178750"/>
    <n v="1"/>
    <n v="12"/>
    <n v="0"/>
    <n v="3"/>
    <n v="5"/>
    <n v="3"/>
    <n v="1"/>
    <n v="2"/>
    <n v="1"/>
    <n v="1"/>
    <x v="2"/>
    <x v="0"/>
    <n v="2"/>
    <n v="3"/>
    <s v="Left"/>
    <x v="0"/>
    <x v="1"/>
    <n v="1"/>
  </r>
  <r>
    <n v="21"/>
    <s v="Yes"/>
    <s v="Travel_Frequently"/>
    <x v="0"/>
    <n v="9"/>
    <n v="3"/>
    <s v="Medical"/>
    <n v="1570"/>
    <x v="1"/>
    <n v="4"/>
    <x v="5"/>
    <s v="Single"/>
    <n v="178750"/>
    <n v="1"/>
    <n v="12"/>
    <n v="0"/>
    <n v="3"/>
    <n v="5"/>
    <n v="3"/>
    <n v="1"/>
    <n v="2"/>
    <n v="1"/>
    <n v="1"/>
    <x v="2"/>
    <x v="0"/>
    <n v="2"/>
    <n v="3"/>
    <s v="Left"/>
    <x v="0"/>
    <x v="1"/>
    <n v="1"/>
  </r>
  <r>
    <n v="21"/>
    <s v="Yes"/>
    <s v="Travel_Frequently"/>
    <x v="0"/>
    <n v="9"/>
    <n v="3"/>
    <s v="Medical"/>
    <n v="3040"/>
    <x v="1"/>
    <n v="4"/>
    <x v="5"/>
    <s v="Single"/>
    <n v="178750"/>
    <n v="1"/>
    <n v="12"/>
    <n v="0"/>
    <n v="3"/>
    <n v="5"/>
    <n v="3"/>
    <n v="1"/>
    <n v="2"/>
    <n v="1"/>
    <n v="1"/>
    <x v="2"/>
    <x v="0"/>
    <n v="2"/>
    <n v="3"/>
    <s v="Left"/>
    <x v="0"/>
    <x v="1"/>
    <n v="1"/>
  </r>
  <r>
    <n v="42"/>
    <s v="No"/>
    <s v="Travel_Rarely"/>
    <x v="1"/>
    <n v="7"/>
    <n v="4"/>
    <s v="Medical"/>
    <n v="93"/>
    <x v="0"/>
    <n v="3"/>
    <x v="3"/>
    <s v="Divorced"/>
    <n v="22260"/>
    <n v="0"/>
    <n v="12"/>
    <n v="1"/>
    <n v="4"/>
    <n v="3"/>
    <n v="3"/>
    <n v="1"/>
    <n v="0"/>
    <n v="1"/>
    <n v="3"/>
    <x v="0"/>
    <x v="0"/>
    <n v="2"/>
    <n v="3"/>
    <s v="Active"/>
    <x v="2"/>
    <x v="1"/>
    <n v="0"/>
  </r>
  <r>
    <n v="42"/>
    <s v="No"/>
    <s v="Travel_Rarely"/>
    <x v="1"/>
    <n v="7"/>
    <n v="4"/>
    <s v="Medical"/>
    <n v="1563"/>
    <x v="0"/>
    <n v="3"/>
    <x v="3"/>
    <s v="Divorced"/>
    <n v="22260"/>
    <n v="0"/>
    <n v="12"/>
    <n v="1"/>
    <n v="4"/>
    <n v="3"/>
    <n v="3"/>
    <n v="1"/>
    <n v="0"/>
    <n v="1"/>
    <n v="3"/>
    <x v="0"/>
    <x v="0"/>
    <n v="2"/>
    <n v="3"/>
    <s v="Active"/>
    <x v="2"/>
    <x v="1"/>
    <n v="0"/>
  </r>
  <r>
    <n v="42"/>
    <s v="No"/>
    <s v="Travel_Rarely"/>
    <x v="1"/>
    <n v="7"/>
    <n v="4"/>
    <s v="Medical"/>
    <n v="3033"/>
    <x v="0"/>
    <n v="3"/>
    <x v="3"/>
    <s v="Divorced"/>
    <n v="22260"/>
    <n v="0"/>
    <n v="12"/>
    <n v="1"/>
    <n v="4"/>
    <n v="3"/>
    <n v="3"/>
    <n v="1"/>
    <n v="0"/>
    <n v="1"/>
    <n v="3"/>
    <x v="0"/>
    <x v="0"/>
    <n v="2"/>
    <n v="3"/>
    <s v="Active"/>
    <x v="2"/>
    <x v="1"/>
    <n v="0"/>
  </r>
  <r>
    <n v="32"/>
    <s v="Yes"/>
    <s v="Travel_Rarely"/>
    <x v="1"/>
    <n v="23"/>
    <n v="1"/>
    <s v="Life Sciences"/>
    <n v="1452"/>
    <x v="0"/>
    <n v="3"/>
    <x v="7"/>
    <s v="Single"/>
    <n v="24680"/>
    <n v="0"/>
    <n v="11"/>
    <n v="0"/>
    <n v="4"/>
    <n v="2"/>
    <n v="3"/>
    <n v="1"/>
    <n v="2"/>
    <n v="1"/>
    <n v="4"/>
    <x v="0"/>
    <x v="3"/>
    <n v="3"/>
    <n v="3"/>
    <s v="Left"/>
    <x v="1"/>
    <x v="1"/>
    <n v="1"/>
  </r>
  <r>
    <n v="32"/>
    <s v="Yes"/>
    <s v="Travel_Rarely"/>
    <x v="1"/>
    <n v="23"/>
    <n v="1"/>
    <s v="Life Sciences"/>
    <n v="2922"/>
    <x v="0"/>
    <n v="3"/>
    <x v="7"/>
    <s v="Single"/>
    <n v="24680"/>
    <n v="0"/>
    <n v="11"/>
    <n v="0"/>
    <n v="4"/>
    <n v="2"/>
    <n v="3"/>
    <n v="1"/>
    <n v="2"/>
    <n v="1"/>
    <n v="4"/>
    <x v="0"/>
    <x v="3"/>
    <n v="3"/>
    <n v="3"/>
    <s v="Left"/>
    <x v="1"/>
    <x v="1"/>
    <n v="1"/>
  </r>
  <r>
    <n v="32"/>
    <s v="Yes"/>
    <s v="Travel_Rarely"/>
    <x v="1"/>
    <n v="23"/>
    <n v="1"/>
    <s v="Life Sciences"/>
    <n v="4392"/>
    <x v="0"/>
    <n v="3"/>
    <x v="7"/>
    <s v="Single"/>
    <n v="24680"/>
    <n v="0"/>
    <n v="11"/>
    <n v="0"/>
    <n v="4"/>
    <n v="2"/>
    <n v="3"/>
    <n v="1"/>
    <n v="2"/>
    <n v="1"/>
    <n v="4"/>
    <x v="0"/>
    <x v="3"/>
    <n v="3"/>
    <n v="3"/>
    <s v="Left"/>
    <x v="1"/>
    <x v="1"/>
    <n v="1"/>
  </r>
  <r>
    <n v="22"/>
    <s v="No"/>
    <s v="Travel_Rarely"/>
    <x v="2"/>
    <n v="12"/>
    <n v="1"/>
    <s v="Human Resources"/>
    <n v="1166"/>
    <x v="0"/>
    <n v="2"/>
    <x v="0"/>
    <s v="Single"/>
    <n v="25340"/>
    <n v="0"/>
    <n v="11"/>
    <n v="0"/>
    <n v="4"/>
    <n v="1"/>
    <n v="3"/>
    <n v="1"/>
    <n v="2"/>
    <n v="1"/>
    <n v="4"/>
    <x v="0"/>
    <x v="1"/>
    <n v="3"/>
    <n v="3"/>
    <s v="Active"/>
    <x v="0"/>
    <x v="1"/>
    <n v="0"/>
  </r>
  <r>
    <n v="22"/>
    <s v="No"/>
    <s v="Travel_Rarely"/>
    <x v="2"/>
    <n v="12"/>
    <n v="1"/>
    <s v="Human Resources"/>
    <n v="2636"/>
    <x v="0"/>
    <n v="2"/>
    <x v="0"/>
    <s v="Single"/>
    <n v="25340"/>
    <n v="0"/>
    <n v="11"/>
    <n v="0"/>
    <n v="4"/>
    <n v="1"/>
    <n v="3"/>
    <n v="1"/>
    <n v="2"/>
    <n v="1"/>
    <n v="4"/>
    <x v="0"/>
    <x v="1"/>
    <n v="3"/>
    <n v="3"/>
    <s v="Active"/>
    <x v="0"/>
    <x v="1"/>
    <n v="0"/>
  </r>
  <r>
    <n v="22"/>
    <s v="No"/>
    <s v="Travel_Rarely"/>
    <x v="2"/>
    <n v="12"/>
    <n v="1"/>
    <s v="Human Resources"/>
    <n v="4106"/>
    <x v="0"/>
    <n v="2"/>
    <x v="0"/>
    <s v="Single"/>
    <n v="25340"/>
    <n v="0"/>
    <n v="11"/>
    <n v="0"/>
    <n v="4"/>
    <n v="1"/>
    <n v="3"/>
    <n v="1"/>
    <n v="2"/>
    <n v="1"/>
    <n v="4"/>
    <x v="0"/>
    <x v="1"/>
    <n v="3"/>
    <n v="3"/>
    <s v="Active"/>
    <x v="0"/>
    <x v="1"/>
    <n v="0"/>
  </r>
  <r>
    <n v="31"/>
    <s v="Yes"/>
    <s v="Non-Travel"/>
    <x v="0"/>
    <n v="28"/>
    <n v="4"/>
    <s v="Medical"/>
    <n v="452"/>
    <x v="0"/>
    <n v="2"/>
    <x v="3"/>
    <s v="Single"/>
    <n v="25930"/>
    <n v="0"/>
    <n v="21"/>
    <n v="0"/>
    <n v="4"/>
    <n v="2"/>
    <n v="3"/>
    <n v="1"/>
    <n v="2"/>
    <n v="1"/>
    <n v="3"/>
    <x v="3"/>
    <x v="0"/>
    <n v="3"/>
    <n v="4"/>
    <s v="Left"/>
    <x v="1"/>
    <x v="1"/>
    <n v="1"/>
  </r>
  <r>
    <n v="31"/>
    <s v="Yes"/>
    <s v="Non-Travel"/>
    <x v="0"/>
    <n v="28"/>
    <n v="4"/>
    <s v="Medical"/>
    <n v="1922"/>
    <x v="0"/>
    <n v="2"/>
    <x v="3"/>
    <s v="Single"/>
    <n v="25930"/>
    <n v="0"/>
    <n v="21"/>
    <n v="0"/>
    <n v="4"/>
    <n v="2"/>
    <n v="3"/>
    <n v="1"/>
    <n v="2"/>
    <n v="1"/>
    <n v="3"/>
    <x v="3"/>
    <x v="0"/>
    <n v="3"/>
    <n v="4"/>
    <s v="Left"/>
    <x v="1"/>
    <x v="1"/>
    <n v="1"/>
  </r>
  <r>
    <n v="31"/>
    <s v="Yes"/>
    <s v="Non-Travel"/>
    <x v="0"/>
    <n v="28"/>
    <n v="4"/>
    <s v="Medical"/>
    <n v="3392"/>
    <x v="0"/>
    <n v="2"/>
    <x v="3"/>
    <s v="Single"/>
    <n v="25930"/>
    <n v="0"/>
    <n v="21"/>
    <n v="0"/>
    <n v="4"/>
    <n v="2"/>
    <n v="3"/>
    <n v="1"/>
    <n v="2"/>
    <n v="1"/>
    <n v="3"/>
    <x v="3"/>
    <x v="0"/>
    <n v="3"/>
    <n v="4"/>
    <s v="Left"/>
    <x v="1"/>
    <x v="1"/>
    <n v="1"/>
  </r>
  <r>
    <n v="55"/>
    <s v="No"/>
    <s v="Travel_Rarely"/>
    <x v="1"/>
    <n v="20"/>
    <n v="3"/>
    <s v="Marketing"/>
    <n v="808"/>
    <x v="0"/>
    <n v="2"/>
    <x v="3"/>
    <s v="Married"/>
    <n v="47790"/>
    <n v="0"/>
    <n v="14"/>
    <n v="1"/>
    <n v="4"/>
    <n v="6"/>
    <n v="3"/>
    <n v="1"/>
    <n v="2"/>
    <n v="1"/>
    <n v="4"/>
    <x v="0"/>
    <x v="0"/>
    <n v="3"/>
    <n v="3"/>
    <s v="Active"/>
    <x v="4"/>
    <x v="1"/>
    <n v="0"/>
  </r>
  <r>
    <n v="55"/>
    <s v="No"/>
    <s v="Travel_Rarely"/>
    <x v="1"/>
    <n v="20"/>
    <n v="3"/>
    <s v="Marketing"/>
    <n v="2278"/>
    <x v="0"/>
    <n v="2"/>
    <x v="3"/>
    <s v="Married"/>
    <n v="47790"/>
    <n v="0"/>
    <n v="14"/>
    <n v="1"/>
    <n v="4"/>
    <n v="6"/>
    <n v="3"/>
    <n v="1"/>
    <n v="2"/>
    <n v="1"/>
    <n v="4"/>
    <x v="0"/>
    <x v="0"/>
    <n v="3"/>
    <n v="3"/>
    <s v="Active"/>
    <x v="4"/>
    <x v="1"/>
    <n v="0"/>
  </r>
  <r>
    <n v="55"/>
    <s v="No"/>
    <s v="Travel_Rarely"/>
    <x v="1"/>
    <n v="20"/>
    <n v="3"/>
    <s v="Marketing"/>
    <n v="3748"/>
    <x v="0"/>
    <n v="2"/>
    <x v="3"/>
    <s v="Married"/>
    <n v="47790"/>
    <n v="0"/>
    <n v="14"/>
    <n v="1"/>
    <n v="4"/>
    <n v="6"/>
    <n v="3"/>
    <n v="1"/>
    <n v="2"/>
    <n v="1"/>
    <n v="4"/>
    <x v="0"/>
    <x v="0"/>
    <n v="3"/>
    <n v="3"/>
    <s v="Active"/>
    <x v="4"/>
    <x v="1"/>
    <n v="0"/>
  </r>
  <r>
    <n v="30"/>
    <s v="No"/>
    <s v="Travel_Rarely"/>
    <x v="0"/>
    <n v="2"/>
    <n v="3"/>
    <s v="Life Sciences"/>
    <n v="180"/>
    <x v="0"/>
    <n v="1"/>
    <x v="0"/>
    <s v="Single"/>
    <n v="48500"/>
    <n v="0"/>
    <n v="12"/>
    <n v="1"/>
    <n v="4"/>
    <n v="4"/>
    <n v="3"/>
    <n v="1"/>
    <n v="2"/>
    <n v="1"/>
    <n v="4"/>
    <x v="2"/>
    <x v="0"/>
    <n v="3"/>
    <n v="3"/>
    <s v="Active"/>
    <x v="1"/>
    <x v="1"/>
    <n v="0"/>
  </r>
  <r>
    <n v="30"/>
    <s v="No"/>
    <s v="Travel_Rarely"/>
    <x v="0"/>
    <n v="2"/>
    <n v="3"/>
    <s v="Life Sciences"/>
    <n v="1650"/>
    <x v="0"/>
    <n v="1"/>
    <x v="0"/>
    <s v="Single"/>
    <n v="48500"/>
    <n v="0"/>
    <n v="12"/>
    <n v="1"/>
    <n v="4"/>
    <n v="4"/>
    <n v="3"/>
    <n v="1"/>
    <n v="2"/>
    <n v="1"/>
    <n v="4"/>
    <x v="2"/>
    <x v="0"/>
    <n v="3"/>
    <n v="3"/>
    <s v="Active"/>
    <x v="1"/>
    <x v="1"/>
    <n v="0"/>
  </r>
  <r>
    <n v="30"/>
    <s v="No"/>
    <s v="Travel_Rarely"/>
    <x v="0"/>
    <n v="2"/>
    <n v="3"/>
    <s v="Life Sciences"/>
    <n v="3120"/>
    <x v="0"/>
    <n v="1"/>
    <x v="0"/>
    <s v="Single"/>
    <n v="48500"/>
    <n v="0"/>
    <n v="12"/>
    <n v="1"/>
    <n v="4"/>
    <n v="4"/>
    <n v="3"/>
    <n v="1"/>
    <n v="2"/>
    <n v="1"/>
    <n v="4"/>
    <x v="2"/>
    <x v="0"/>
    <n v="3"/>
    <n v="3"/>
    <s v="Active"/>
    <x v="1"/>
    <x v="1"/>
    <n v="0"/>
  </r>
  <r>
    <n v="25"/>
    <s v="No"/>
    <s v="Travel_Rarely"/>
    <x v="0"/>
    <n v="11"/>
    <n v="3"/>
    <s v="Medical"/>
    <n v="260"/>
    <x v="0"/>
    <n v="2"/>
    <x v="5"/>
    <s v="Married"/>
    <n v="100960"/>
    <n v="0"/>
    <n v="11"/>
    <n v="1"/>
    <n v="4"/>
    <n v="3"/>
    <n v="3"/>
    <n v="1"/>
    <n v="2"/>
    <n v="1"/>
    <n v="4"/>
    <x v="2"/>
    <x v="0"/>
    <n v="3"/>
    <n v="3"/>
    <s v="Active"/>
    <x v="1"/>
    <x v="1"/>
    <n v="0"/>
  </r>
  <r>
    <n v="25"/>
    <s v="No"/>
    <s v="Travel_Rarely"/>
    <x v="0"/>
    <n v="11"/>
    <n v="3"/>
    <s v="Medical"/>
    <n v="1730"/>
    <x v="0"/>
    <n v="2"/>
    <x v="5"/>
    <s v="Married"/>
    <n v="100960"/>
    <n v="0"/>
    <n v="11"/>
    <n v="1"/>
    <n v="4"/>
    <n v="3"/>
    <n v="3"/>
    <n v="1"/>
    <n v="2"/>
    <n v="1"/>
    <n v="4"/>
    <x v="2"/>
    <x v="0"/>
    <n v="3"/>
    <n v="3"/>
    <s v="Active"/>
    <x v="1"/>
    <x v="1"/>
    <n v="0"/>
  </r>
  <r>
    <n v="25"/>
    <s v="No"/>
    <s v="Travel_Rarely"/>
    <x v="0"/>
    <n v="11"/>
    <n v="3"/>
    <s v="Medical"/>
    <n v="3200"/>
    <x v="0"/>
    <n v="2"/>
    <x v="5"/>
    <s v="Married"/>
    <n v="100960"/>
    <n v="0"/>
    <n v="11"/>
    <n v="1"/>
    <n v="4"/>
    <n v="3"/>
    <n v="3"/>
    <n v="1"/>
    <n v="2"/>
    <n v="1"/>
    <n v="4"/>
    <x v="2"/>
    <x v="0"/>
    <n v="3"/>
    <n v="3"/>
    <s v="Active"/>
    <x v="1"/>
    <x v="1"/>
    <n v="0"/>
  </r>
  <r>
    <n v="36"/>
    <s v="No"/>
    <s v="Non-Travel"/>
    <x v="0"/>
    <n v="8"/>
    <n v="4"/>
    <s v="Life Sciences"/>
    <n v="925"/>
    <x v="0"/>
    <n v="4"/>
    <x v="4"/>
    <s v="Married"/>
    <n v="103880"/>
    <n v="0"/>
    <n v="14"/>
    <n v="0"/>
    <n v="4"/>
    <n v="2"/>
    <n v="3"/>
    <n v="1"/>
    <n v="2"/>
    <n v="1"/>
    <n v="4"/>
    <x v="0"/>
    <x v="0"/>
    <n v="3"/>
    <n v="3"/>
    <s v="Active"/>
    <x v="2"/>
    <x v="1"/>
    <n v="0"/>
  </r>
  <r>
    <n v="36"/>
    <s v="No"/>
    <s v="Non-Travel"/>
    <x v="0"/>
    <n v="8"/>
    <n v="4"/>
    <s v="Life Sciences"/>
    <n v="2395"/>
    <x v="0"/>
    <n v="4"/>
    <x v="4"/>
    <s v="Married"/>
    <n v="103880"/>
    <n v="0"/>
    <n v="14"/>
    <n v="0"/>
    <n v="4"/>
    <n v="2"/>
    <n v="3"/>
    <n v="1"/>
    <n v="2"/>
    <n v="1"/>
    <n v="4"/>
    <x v="0"/>
    <x v="0"/>
    <n v="3"/>
    <n v="3"/>
    <s v="Active"/>
    <x v="2"/>
    <x v="1"/>
    <n v="0"/>
  </r>
  <r>
    <n v="36"/>
    <s v="No"/>
    <s v="Non-Travel"/>
    <x v="0"/>
    <n v="8"/>
    <n v="4"/>
    <s v="Life Sciences"/>
    <n v="3865"/>
    <x v="0"/>
    <n v="4"/>
    <x v="4"/>
    <s v="Married"/>
    <n v="103880"/>
    <n v="0"/>
    <n v="14"/>
    <n v="0"/>
    <n v="4"/>
    <n v="2"/>
    <n v="3"/>
    <n v="1"/>
    <n v="2"/>
    <n v="1"/>
    <n v="4"/>
    <x v="0"/>
    <x v="0"/>
    <n v="3"/>
    <n v="3"/>
    <s v="Active"/>
    <x v="2"/>
    <x v="1"/>
    <n v="0"/>
  </r>
  <r>
    <n v="30"/>
    <s v="Yes"/>
    <s v="Travel_Frequently"/>
    <x v="0"/>
    <n v="8"/>
    <n v="4"/>
    <s v="Medical"/>
    <n v="475"/>
    <x v="0"/>
    <n v="1"/>
    <x v="0"/>
    <s v="Single"/>
    <n v="191440"/>
    <n v="0"/>
    <n v="11"/>
    <n v="0"/>
    <n v="4"/>
    <n v="3"/>
    <n v="3"/>
    <n v="1"/>
    <n v="2"/>
    <n v="1"/>
    <n v="2"/>
    <x v="2"/>
    <x v="0"/>
    <n v="3"/>
    <n v="3"/>
    <s v="Left"/>
    <x v="1"/>
    <x v="1"/>
    <n v="1"/>
  </r>
  <r>
    <n v="30"/>
    <s v="Yes"/>
    <s v="Travel_Frequently"/>
    <x v="0"/>
    <n v="8"/>
    <n v="4"/>
    <s v="Medical"/>
    <n v="1945"/>
    <x v="0"/>
    <n v="1"/>
    <x v="0"/>
    <s v="Single"/>
    <n v="191440"/>
    <n v="0"/>
    <n v="11"/>
    <n v="0"/>
    <n v="4"/>
    <n v="3"/>
    <n v="3"/>
    <n v="1"/>
    <n v="2"/>
    <n v="1"/>
    <n v="2"/>
    <x v="2"/>
    <x v="0"/>
    <n v="3"/>
    <n v="3"/>
    <s v="Left"/>
    <x v="1"/>
    <x v="1"/>
    <n v="1"/>
  </r>
  <r>
    <n v="30"/>
    <s v="Yes"/>
    <s v="Travel_Frequently"/>
    <x v="0"/>
    <n v="8"/>
    <n v="4"/>
    <s v="Medical"/>
    <n v="3415"/>
    <x v="0"/>
    <n v="1"/>
    <x v="0"/>
    <s v="Single"/>
    <n v="191440"/>
    <n v="0"/>
    <n v="11"/>
    <n v="0"/>
    <n v="4"/>
    <n v="3"/>
    <n v="3"/>
    <n v="1"/>
    <n v="2"/>
    <n v="1"/>
    <n v="2"/>
    <x v="2"/>
    <x v="0"/>
    <n v="3"/>
    <n v="3"/>
    <s v="Left"/>
    <x v="1"/>
    <x v="1"/>
    <n v="1"/>
  </r>
  <r>
    <n v="32"/>
    <s v="No"/>
    <s v="Travel_Rarely"/>
    <x v="0"/>
    <n v="1"/>
    <n v="4"/>
    <s v="Medical"/>
    <n v="734"/>
    <x v="0"/>
    <n v="5"/>
    <x v="1"/>
    <s v="Married"/>
    <n v="191890"/>
    <n v="0"/>
    <n v="12"/>
    <n v="1"/>
    <n v="4"/>
    <n v="3"/>
    <n v="3"/>
    <n v="1"/>
    <n v="2"/>
    <n v="1"/>
    <n v="3"/>
    <x v="2"/>
    <x v="2"/>
    <n v="3"/>
    <n v="3"/>
    <s v="Active"/>
    <x v="1"/>
    <x v="1"/>
    <n v="0"/>
  </r>
  <r>
    <n v="32"/>
    <s v="No"/>
    <s v="Travel_Rarely"/>
    <x v="0"/>
    <n v="1"/>
    <n v="4"/>
    <s v="Medical"/>
    <n v="2204"/>
    <x v="0"/>
    <n v="5"/>
    <x v="1"/>
    <s v="Married"/>
    <n v="191890"/>
    <n v="0"/>
    <n v="12"/>
    <n v="1"/>
    <n v="4"/>
    <n v="3"/>
    <n v="3"/>
    <n v="1"/>
    <n v="2"/>
    <n v="1"/>
    <n v="3"/>
    <x v="2"/>
    <x v="2"/>
    <n v="3"/>
    <n v="3"/>
    <s v="Active"/>
    <x v="1"/>
    <x v="1"/>
    <n v="0"/>
  </r>
  <r>
    <n v="32"/>
    <s v="No"/>
    <s v="Travel_Rarely"/>
    <x v="0"/>
    <n v="1"/>
    <n v="4"/>
    <s v="Medical"/>
    <n v="3674"/>
    <x v="0"/>
    <n v="5"/>
    <x v="1"/>
    <s v="Married"/>
    <n v="191890"/>
    <n v="0"/>
    <n v="12"/>
    <n v="1"/>
    <n v="4"/>
    <n v="3"/>
    <n v="3"/>
    <n v="1"/>
    <n v="2"/>
    <n v="1"/>
    <n v="3"/>
    <x v="2"/>
    <x v="2"/>
    <n v="3"/>
    <n v="3"/>
    <s v="Active"/>
    <x v="1"/>
    <x v="1"/>
    <n v="0"/>
  </r>
  <r>
    <n v="28"/>
    <s v="No"/>
    <s v="Travel_Rarely"/>
    <x v="1"/>
    <n v="1"/>
    <n v="4"/>
    <s v="Life Sciences"/>
    <n v="676"/>
    <x v="1"/>
    <n v="2"/>
    <x v="6"/>
    <s v="Single"/>
    <n v="20330"/>
    <n v="2"/>
    <n v="15"/>
    <n v="1"/>
    <n v="5"/>
    <n v="5"/>
    <n v="3"/>
    <n v="1"/>
    <n v="2"/>
    <n v="1"/>
    <n v="4"/>
    <x v="3"/>
    <x v="2"/>
    <n v="3"/>
    <n v="3"/>
    <s v="Active"/>
    <x v="1"/>
    <x v="1"/>
    <n v="0"/>
  </r>
  <r>
    <n v="28"/>
    <s v="No"/>
    <s v="Travel_Rarely"/>
    <x v="1"/>
    <n v="1"/>
    <n v="4"/>
    <s v="Life Sciences"/>
    <n v="2146"/>
    <x v="1"/>
    <n v="2"/>
    <x v="6"/>
    <s v="Single"/>
    <n v="20330"/>
    <n v="2"/>
    <n v="15"/>
    <n v="1"/>
    <n v="5"/>
    <n v="5"/>
    <n v="3"/>
    <n v="1"/>
    <n v="2"/>
    <n v="1"/>
    <n v="4"/>
    <x v="3"/>
    <x v="2"/>
    <n v="3"/>
    <n v="3"/>
    <s v="Active"/>
    <x v="1"/>
    <x v="1"/>
    <n v="0"/>
  </r>
  <r>
    <n v="28"/>
    <s v="No"/>
    <s v="Travel_Rarely"/>
    <x v="1"/>
    <n v="1"/>
    <n v="4"/>
    <s v="Life Sciences"/>
    <n v="3616"/>
    <x v="1"/>
    <n v="2"/>
    <x v="6"/>
    <s v="Single"/>
    <n v="20330"/>
    <n v="2"/>
    <n v="15"/>
    <n v="1"/>
    <n v="5"/>
    <n v="5"/>
    <n v="3"/>
    <n v="1"/>
    <n v="2"/>
    <n v="1"/>
    <n v="4"/>
    <x v="3"/>
    <x v="2"/>
    <n v="3"/>
    <n v="3"/>
    <s v="Active"/>
    <x v="1"/>
    <x v="1"/>
    <n v="0"/>
  </r>
  <r>
    <n v="28"/>
    <s v="Yes"/>
    <s v="Travel_Frequently"/>
    <x v="0"/>
    <n v="2"/>
    <n v="3"/>
    <s v="Medical"/>
    <n v="799"/>
    <x v="0"/>
    <n v="1"/>
    <x v="3"/>
    <s v="Married"/>
    <n v="22740"/>
    <n v="3"/>
    <n v="20"/>
    <n v="1"/>
    <n v="5"/>
    <n v="5"/>
    <n v="3"/>
    <n v="1"/>
    <n v="2"/>
    <n v="1"/>
    <n v="1"/>
    <x v="0"/>
    <x v="1"/>
    <n v="3"/>
    <n v="4"/>
    <s v="Left"/>
    <x v="1"/>
    <x v="1"/>
    <n v="1"/>
  </r>
  <r>
    <n v="28"/>
    <s v="Yes"/>
    <s v="Travel_Frequently"/>
    <x v="0"/>
    <n v="2"/>
    <n v="3"/>
    <s v="Medical"/>
    <n v="2269"/>
    <x v="0"/>
    <n v="1"/>
    <x v="3"/>
    <s v="Married"/>
    <n v="22740"/>
    <n v="3"/>
    <n v="20"/>
    <n v="1"/>
    <n v="5"/>
    <n v="5"/>
    <n v="3"/>
    <n v="1"/>
    <n v="2"/>
    <n v="1"/>
    <n v="1"/>
    <x v="0"/>
    <x v="1"/>
    <n v="3"/>
    <n v="4"/>
    <s v="Left"/>
    <x v="1"/>
    <x v="1"/>
    <n v="1"/>
  </r>
  <r>
    <n v="28"/>
    <s v="Yes"/>
    <s v="Travel_Frequently"/>
    <x v="0"/>
    <n v="2"/>
    <n v="3"/>
    <s v="Medical"/>
    <n v="3739"/>
    <x v="0"/>
    <n v="1"/>
    <x v="3"/>
    <s v="Married"/>
    <n v="22740"/>
    <n v="3"/>
    <n v="20"/>
    <n v="1"/>
    <n v="5"/>
    <n v="5"/>
    <n v="3"/>
    <n v="1"/>
    <n v="2"/>
    <n v="1"/>
    <n v="1"/>
    <x v="0"/>
    <x v="1"/>
    <n v="3"/>
    <n v="4"/>
    <s v="Left"/>
    <x v="1"/>
    <x v="1"/>
    <n v="1"/>
  </r>
  <r>
    <n v="35"/>
    <s v="No"/>
    <s v="Travel_Frequently"/>
    <x v="2"/>
    <n v="9"/>
    <n v="3"/>
    <s v="Other"/>
    <n v="1281"/>
    <x v="1"/>
    <n v="2"/>
    <x v="6"/>
    <s v="Married"/>
    <n v="40840"/>
    <n v="4"/>
    <n v="13"/>
    <n v="1"/>
    <n v="5"/>
    <n v="3"/>
    <n v="3"/>
    <n v="1"/>
    <n v="2"/>
    <n v="1"/>
    <n v="2"/>
    <x v="3"/>
    <x v="2"/>
    <n v="3"/>
    <n v="3"/>
    <s v="Active"/>
    <x v="2"/>
    <x v="1"/>
    <n v="0"/>
  </r>
  <r>
    <n v="35"/>
    <s v="No"/>
    <s v="Travel_Frequently"/>
    <x v="2"/>
    <n v="9"/>
    <n v="3"/>
    <s v="Other"/>
    <n v="2751"/>
    <x v="1"/>
    <n v="2"/>
    <x v="6"/>
    <s v="Married"/>
    <n v="40840"/>
    <n v="4"/>
    <n v="13"/>
    <n v="1"/>
    <n v="5"/>
    <n v="3"/>
    <n v="3"/>
    <n v="1"/>
    <n v="2"/>
    <n v="1"/>
    <n v="2"/>
    <x v="3"/>
    <x v="2"/>
    <n v="3"/>
    <n v="3"/>
    <s v="Active"/>
    <x v="2"/>
    <x v="1"/>
    <n v="0"/>
  </r>
  <r>
    <n v="35"/>
    <s v="No"/>
    <s v="Travel_Frequently"/>
    <x v="2"/>
    <n v="9"/>
    <n v="3"/>
    <s v="Other"/>
    <n v="4221"/>
    <x v="1"/>
    <n v="2"/>
    <x v="6"/>
    <s v="Married"/>
    <n v="40840"/>
    <n v="4"/>
    <n v="13"/>
    <n v="1"/>
    <n v="5"/>
    <n v="3"/>
    <n v="3"/>
    <n v="1"/>
    <n v="2"/>
    <n v="1"/>
    <n v="2"/>
    <x v="3"/>
    <x v="2"/>
    <n v="3"/>
    <n v="3"/>
    <s v="Active"/>
    <x v="2"/>
    <x v="1"/>
    <n v="0"/>
  </r>
  <r>
    <n v="56"/>
    <s v="No"/>
    <s v="Travel_Rarely"/>
    <x v="0"/>
    <n v="10"/>
    <n v="4"/>
    <s v="Other"/>
    <n v="766"/>
    <x v="0"/>
    <n v="2"/>
    <x v="6"/>
    <s v="Married"/>
    <n v="42580"/>
    <n v="2"/>
    <n v="16"/>
    <n v="0"/>
    <n v="5"/>
    <n v="2"/>
    <n v="3"/>
    <n v="1"/>
    <n v="0"/>
    <n v="1"/>
    <n v="1"/>
    <x v="3"/>
    <x v="1"/>
    <n v="3"/>
    <n v="3"/>
    <s v="Active"/>
    <x v="4"/>
    <x v="1"/>
    <n v="0"/>
  </r>
  <r>
    <n v="56"/>
    <s v="No"/>
    <s v="Travel_Rarely"/>
    <x v="0"/>
    <n v="10"/>
    <n v="4"/>
    <s v="Other"/>
    <n v="2236"/>
    <x v="0"/>
    <n v="2"/>
    <x v="6"/>
    <s v="Married"/>
    <n v="42580"/>
    <n v="2"/>
    <n v="16"/>
    <n v="0"/>
    <n v="5"/>
    <n v="2"/>
    <n v="3"/>
    <n v="1"/>
    <n v="0"/>
    <n v="1"/>
    <n v="1"/>
    <x v="3"/>
    <x v="1"/>
    <n v="3"/>
    <n v="3"/>
    <s v="Active"/>
    <x v="4"/>
    <x v="1"/>
    <n v="0"/>
  </r>
  <r>
    <n v="56"/>
    <s v="No"/>
    <s v="Travel_Rarely"/>
    <x v="0"/>
    <n v="10"/>
    <n v="4"/>
    <s v="Other"/>
    <n v="3706"/>
    <x v="0"/>
    <n v="2"/>
    <x v="6"/>
    <s v="Married"/>
    <n v="42580"/>
    <n v="2"/>
    <n v="16"/>
    <n v="0"/>
    <n v="5"/>
    <n v="2"/>
    <n v="3"/>
    <n v="1"/>
    <n v="0"/>
    <n v="1"/>
    <n v="1"/>
    <x v="3"/>
    <x v="1"/>
    <n v="3"/>
    <n v="3"/>
    <s v="Active"/>
    <x v="4"/>
    <x v="1"/>
    <n v="0"/>
  </r>
  <r>
    <n v="25"/>
    <s v="No"/>
    <s v="Travel_Rarely"/>
    <x v="0"/>
    <n v="7"/>
    <n v="4"/>
    <s v="Life Sciences"/>
    <n v="736"/>
    <x v="0"/>
    <n v="1"/>
    <x v="0"/>
    <s v="Married"/>
    <n v="22160"/>
    <n v="2"/>
    <n v="13"/>
    <n v="3"/>
    <n v="6"/>
    <n v="2"/>
    <n v="3"/>
    <n v="1"/>
    <n v="2"/>
    <n v="1"/>
    <n v="1"/>
    <x v="0"/>
    <x v="0"/>
    <n v="2"/>
    <n v="3"/>
    <s v="Active"/>
    <x v="1"/>
    <x v="1"/>
    <n v="0"/>
  </r>
  <r>
    <n v="25"/>
    <s v="No"/>
    <s v="Travel_Rarely"/>
    <x v="0"/>
    <n v="7"/>
    <n v="4"/>
    <s v="Life Sciences"/>
    <n v="2206"/>
    <x v="0"/>
    <n v="1"/>
    <x v="0"/>
    <s v="Married"/>
    <n v="22160"/>
    <n v="2"/>
    <n v="13"/>
    <n v="3"/>
    <n v="6"/>
    <n v="2"/>
    <n v="3"/>
    <n v="1"/>
    <n v="2"/>
    <n v="1"/>
    <n v="1"/>
    <x v="0"/>
    <x v="2"/>
    <n v="2"/>
    <n v="3"/>
    <s v="Active"/>
    <x v="1"/>
    <x v="1"/>
    <n v="0"/>
  </r>
  <r>
    <n v="25"/>
    <s v="No"/>
    <s v="Travel_Rarely"/>
    <x v="0"/>
    <n v="7"/>
    <n v="4"/>
    <s v="Life Sciences"/>
    <n v="3676"/>
    <x v="0"/>
    <n v="1"/>
    <x v="0"/>
    <s v="Married"/>
    <n v="22160"/>
    <n v="2"/>
    <n v="13"/>
    <n v="3"/>
    <n v="6"/>
    <n v="2"/>
    <n v="3"/>
    <n v="1"/>
    <n v="2"/>
    <n v="1"/>
    <n v="1"/>
    <x v="0"/>
    <x v="2"/>
    <n v="2"/>
    <n v="3"/>
    <s v="Active"/>
    <x v="1"/>
    <x v="1"/>
    <n v="0"/>
  </r>
  <r>
    <n v="38"/>
    <s v="No"/>
    <s v="Travel_Rarely"/>
    <x v="0"/>
    <n v="29"/>
    <n v="3"/>
    <s v="Life Sciences"/>
    <n v="1232"/>
    <x v="1"/>
    <n v="1"/>
    <x v="5"/>
    <s v="Single"/>
    <n v="37220"/>
    <n v="5"/>
    <n v="14"/>
    <n v="0"/>
    <n v="6"/>
    <n v="0"/>
    <n v="3"/>
    <n v="1"/>
    <n v="2"/>
    <n v="1"/>
    <n v="4"/>
    <x v="1"/>
    <x v="0"/>
    <n v="3"/>
    <n v="3"/>
    <s v="Active"/>
    <x v="2"/>
    <x v="1"/>
    <n v="0"/>
  </r>
  <r>
    <n v="38"/>
    <s v="No"/>
    <s v="Travel_Rarely"/>
    <x v="0"/>
    <n v="29"/>
    <n v="3"/>
    <s v="Life Sciences"/>
    <n v="2702"/>
    <x v="1"/>
    <n v="1"/>
    <x v="5"/>
    <s v="Single"/>
    <n v="37220"/>
    <n v="5"/>
    <n v="14"/>
    <n v="0"/>
    <n v="6"/>
    <n v="0"/>
    <n v="3"/>
    <n v="1"/>
    <n v="2"/>
    <n v="1"/>
    <n v="4"/>
    <x v="1"/>
    <x v="0"/>
    <n v="3"/>
    <n v="3"/>
    <s v="Active"/>
    <x v="2"/>
    <x v="1"/>
    <n v="0"/>
  </r>
  <r>
    <n v="38"/>
    <s v="No"/>
    <s v="Travel_Rarely"/>
    <x v="0"/>
    <n v="29"/>
    <n v="3"/>
    <s v="Life Sciences"/>
    <n v="4172"/>
    <x v="1"/>
    <n v="1"/>
    <x v="5"/>
    <s v="Single"/>
    <n v="37220"/>
    <n v="5"/>
    <n v="14"/>
    <n v="0"/>
    <n v="6"/>
    <n v="0"/>
    <n v="3"/>
    <n v="1"/>
    <n v="2"/>
    <n v="1"/>
    <n v="4"/>
    <x v="1"/>
    <x v="0"/>
    <n v="3"/>
    <n v="3"/>
    <s v="Active"/>
    <x v="2"/>
    <x v="1"/>
    <n v="0"/>
  </r>
  <r>
    <n v="34"/>
    <s v="No"/>
    <s v="Travel_Rarely"/>
    <x v="0"/>
    <n v="10"/>
    <n v="3"/>
    <s v="Life Sciences"/>
    <n v="326"/>
    <x v="0"/>
    <n v="3"/>
    <x v="7"/>
    <s v="Married"/>
    <n v="47390"/>
    <n v="5"/>
    <n v="24"/>
    <n v="2"/>
    <n v="6"/>
    <n v="2"/>
    <n v="3"/>
    <n v="1"/>
    <n v="2"/>
    <n v="1"/>
    <n v="3"/>
    <x v="3"/>
    <x v="0"/>
    <n v="3"/>
    <n v="4"/>
    <s v="Active"/>
    <x v="1"/>
    <x v="1"/>
    <n v="0"/>
  </r>
  <r>
    <n v="34"/>
    <s v="No"/>
    <s v="Travel_Rarely"/>
    <x v="0"/>
    <n v="10"/>
    <n v="3"/>
    <s v="Life Sciences"/>
    <n v="1796"/>
    <x v="0"/>
    <n v="3"/>
    <x v="7"/>
    <s v="Married"/>
    <n v="47390"/>
    <n v="5"/>
    <n v="24"/>
    <n v="2"/>
    <n v="6"/>
    <n v="2"/>
    <n v="3"/>
    <n v="1"/>
    <n v="2"/>
    <n v="1"/>
    <n v="3"/>
    <x v="3"/>
    <x v="0"/>
    <n v="3"/>
    <n v="4"/>
    <s v="Active"/>
    <x v="1"/>
    <x v="1"/>
    <n v="0"/>
  </r>
  <r>
    <n v="34"/>
    <s v="No"/>
    <s v="Travel_Rarely"/>
    <x v="0"/>
    <n v="10"/>
    <n v="3"/>
    <s v="Life Sciences"/>
    <n v="3266"/>
    <x v="0"/>
    <n v="3"/>
    <x v="7"/>
    <s v="Married"/>
    <n v="47390"/>
    <n v="5"/>
    <n v="24"/>
    <n v="2"/>
    <n v="6"/>
    <n v="2"/>
    <n v="3"/>
    <n v="1"/>
    <n v="2"/>
    <n v="1"/>
    <n v="3"/>
    <x v="3"/>
    <x v="0"/>
    <n v="3"/>
    <n v="4"/>
    <s v="Active"/>
    <x v="1"/>
    <x v="1"/>
    <n v="0"/>
  </r>
  <r>
    <n v="26"/>
    <s v="Yes"/>
    <s v="Travel_Frequently"/>
    <x v="1"/>
    <n v="2"/>
    <n v="3"/>
    <s v="Life Sciences"/>
    <n v="505"/>
    <x v="0"/>
    <n v="2"/>
    <x v="3"/>
    <s v="Married"/>
    <n v="48210"/>
    <n v="6"/>
    <n v="14"/>
    <n v="2"/>
    <n v="6"/>
    <n v="2"/>
    <n v="3"/>
    <n v="1"/>
    <n v="2"/>
    <n v="1"/>
    <n v="1"/>
    <x v="3"/>
    <x v="0"/>
    <n v="3"/>
    <n v="3"/>
    <s v="Left"/>
    <x v="1"/>
    <x v="1"/>
    <n v="1"/>
  </r>
  <r>
    <n v="26"/>
    <s v="Yes"/>
    <s v="Travel_Frequently"/>
    <x v="1"/>
    <n v="2"/>
    <n v="3"/>
    <s v="Life Sciences"/>
    <n v="1975"/>
    <x v="0"/>
    <n v="2"/>
    <x v="3"/>
    <s v="Married"/>
    <n v="48210"/>
    <n v="6"/>
    <n v="14"/>
    <n v="2"/>
    <n v="6"/>
    <n v="2"/>
    <n v="3"/>
    <n v="1"/>
    <n v="2"/>
    <n v="1"/>
    <n v="1"/>
    <x v="3"/>
    <x v="0"/>
    <n v="3"/>
    <n v="3"/>
    <s v="Left"/>
    <x v="1"/>
    <x v="1"/>
    <n v="1"/>
  </r>
  <r>
    <n v="26"/>
    <s v="Yes"/>
    <s v="Travel_Frequently"/>
    <x v="1"/>
    <n v="2"/>
    <n v="3"/>
    <s v="Life Sciences"/>
    <n v="3445"/>
    <x v="0"/>
    <n v="2"/>
    <x v="3"/>
    <s v="Married"/>
    <n v="48210"/>
    <n v="6"/>
    <n v="14"/>
    <n v="2"/>
    <n v="6"/>
    <n v="2"/>
    <n v="3"/>
    <n v="1"/>
    <n v="2"/>
    <n v="1"/>
    <n v="1"/>
    <x v="3"/>
    <x v="0"/>
    <n v="3"/>
    <n v="3"/>
    <s v="Left"/>
    <x v="1"/>
    <x v="1"/>
    <n v="1"/>
  </r>
  <r>
    <n v="34"/>
    <s v="No"/>
    <s v="Non-Travel"/>
    <x v="0"/>
    <n v="28"/>
    <n v="3"/>
    <s v="Medical"/>
    <n v="136"/>
    <x v="0"/>
    <n v="1"/>
    <x v="4"/>
    <s v="Married"/>
    <n v="56770"/>
    <n v="9"/>
    <n v="20"/>
    <n v="1"/>
    <n v="6"/>
    <n v="3"/>
    <n v="3"/>
    <n v="1"/>
    <n v="2"/>
    <n v="1"/>
    <n v="3"/>
    <x v="0"/>
    <x v="0"/>
    <n v="3"/>
    <n v="4"/>
    <s v="Active"/>
    <x v="1"/>
    <x v="1"/>
    <n v="0"/>
  </r>
  <r>
    <n v="34"/>
    <s v="No"/>
    <s v="Non-Travel"/>
    <x v="0"/>
    <n v="28"/>
    <n v="3"/>
    <s v="Medical"/>
    <n v="1606"/>
    <x v="0"/>
    <n v="1"/>
    <x v="4"/>
    <s v="Married"/>
    <n v="56770"/>
    <n v="9"/>
    <n v="20"/>
    <n v="1"/>
    <n v="6"/>
    <n v="3"/>
    <n v="3"/>
    <n v="1"/>
    <n v="2"/>
    <n v="1"/>
    <n v="3"/>
    <x v="0"/>
    <x v="0"/>
    <n v="3"/>
    <n v="4"/>
    <s v="Active"/>
    <x v="1"/>
    <x v="1"/>
    <n v="0"/>
  </r>
  <r>
    <n v="34"/>
    <s v="No"/>
    <s v="Non-Travel"/>
    <x v="0"/>
    <n v="28"/>
    <n v="3"/>
    <s v="Medical"/>
    <n v="3076"/>
    <x v="0"/>
    <n v="1"/>
    <x v="4"/>
    <s v="Married"/>
    <n v="56770"/>
    <n v="9"/>
    <n v="20"/>
    <n v="1"/>
    <n v="6"/>
    <n v="3"/>
    <n v="3"/>
    <n v="1"/>
    <n v="2"/>
    <n v="1"/>
    <n v="3"/>
    <x v="0"/>
    <x v="0"/>
    <n v="3"/>
    <n v="4"/>
    <s v="Active"/>
    <x v="1"/>
    <x v="1"/>
    <n v="0"/>
  </r>
  <r>
    <n v="29"/>
    <s v="No"/>
    <s v="Travel_Rarely"/>
    <x v="0"/>
    <n v="1"/>
    <n v="3"/>
    <s v="Life Sciences"/>
    <n v="114"/>
    <x v="1"/>
    <n v="2"/>
    <x v="1"/>
    <s v="Single"/>
    <n v="66670"/>
    <n v="9"/>
    <n v="12"/>
    <n v="1"/>
    <n v="6"/>
    <n v="6"/>
    <n v="3"/>
    <n v="1"/>
    <n v="2"/>
    <n v="1"/>
    <n v="4"/>
    <x v="1"/>
    <x v="0"/>
    <n v="4"/>
    <n v="3"/>
    <s v="Active"/>
    <x v="1"/>
    <x v="1"/>
    <n v="0"/>
  </r>
  <r>
    <n v="29"/>
    <s v="No"/>
    <s v="Travel_Rarely"/>
    <x v="0"/>
    <n v="1"/>
    <n v="3"/>
    <s v="Life Sciences"/>
    <n v="1584"/>
    <x v="1"/>
    <n v="2"/>
    <x v="1"/>
    <s v="Single"/>
    <n v="66670"/>
    <n v="9"/>
    <n v="12"/>
    <n v="1"/>
    <n v="6"/>
    <n v="6"/>
    <n v="3"/>
    <n v="1"/>
    <n v="2"/>
    <n v="1"/>
    <n v="4"/>
    <x v="1"/>
    <x v="0"/>
    <n v="4"/>
    <n v="3"/>
    <s v="Active"/>
    <x v="1"/>
    <x v="1"/>
    <n v="0"/>
  </r>
  <r>
    <n v="29"/>
    <s v="No"/>
    <s v="Travel_Rarely"/>
    <x v="0"/>
    <n v="1"/>
    <n v="3"/>
    <s v="Life Sciences"/>
    <n v="3054"/>
    <x v="1"/>
    <n v="2"/>
    <x v="1"/>
    <s v="Single"/>
    <n v="66670"/>
    <n v="9"/>
    <n v="12"/>
    <n v="1"/>
    <n v="6"/>
    <n v="6"/>
    <n v="3"/>
    <n v="1"/>
    <n v="2"/>
    <n v="1"/>
    <n v="4"/>
    <x v="1"/>
    <x v="0"/>
    <n v="4"/>
    <n v="3"/>
    <s v="Active"/>
    <x v="1"/>
    <x v="1"/>
    <n v="0"/>
  </r>
  <r>
    <n v="25"/>
    <s v="No"/>
    <s v="Travel_Rarely"/>
    <x v="0"/>
    <n v="6"/>
    <n v="2"/>
    <s v="Medical"/>
    <n v="708"/>
    <x v="1"/>
    <n v="4"/>
    <x v="3"/>
    <s v="Married"/>
    <n v="20450"/>
    <n v="3"/>
    <n v="19"/>
    <n v="0"/>
    <n v="7"/>
    <n v="3"/>
    <n v="3"/>
    <n v="1"/>
    <n v="2"/>
    <n v="1"/>
    <n v="4"/>
    <x v="1"/>
    <x v="2"/>
    <n v="3"/>
    <n v="3"/>
    <s v="Active"/>
    <x v="1"/>
    <x v="1"/>
    <n v="0"/>
  </r>
  <r>
    <n v="25"/>
    <s v="No"/>
    <s v="Travel_Rarely"/>
    <x v="0"/>
    <n v="6"/>
    <n v="2"/>
    <s v="Medical"/>
    <n v="2178"/>
    <x v="1"/>
    <n v="4"/>
    <x v="3"/>
    <s v="Married"/>
    <n v="20450"/>
    <n v="3"/>
    <n v="19"/>
    <n v="0"/>
    <n v="7"/>
    <n v="3"/>
    <n v="3"/>
    <n v="1"/>
    <n v="2"/>
    <n v="1"/>
    <n v="4"/>
    <x v="1"/>
    <x v="2"/>
    <n v="3"/>
    <n v="3"/>
    <s v="Active"/>
    <x v="1"/>
    <x v="1"/>
    <n v="0"/>
  </r>
  <r>
    <n v="25"/>
    <s v="No"/>
    <s v="Travel_Rarely"/>
    <x v="0"/>
    <n v="6"/>
    <n v="2"/>
    <s v="Medical"/>
    <n v="3648"/>
    <x v="1"/>
    <n v="4"/>
    <x v="3"/>
    <s v="Married"/>
    <n v="20450"/>
    <n v="3"/>
    <n v="19"/>
    <n v="0"/>
    <n v="7"/>
    <n v="3"/>
    <n v="3"/>
    <n v="1"/>
    <n v="2"/>
    <n v="1"/>
    <n v="4"/>
    <x v="1"/>
    <x v="2"/>
    <n v="3"/>
    <n v="3"/>
    <s v="Active"/>
    <x v="1"/>
    <x v="1"/>
    <n v="0"/>
  </r>
  <r>
    <n v="43"/>
    <s v="No"/>
    <s v="Non-Travel"/>
    <x v="2"/>
    <n v="8"/>
    <n v="5"/>
    <s v="Medical"/>
    <n v="1036"/>
    <x v="1"/>
    <n v="3"/>
    <x v="0"/>
    <s v="Single"/>
    <n v="22580"/>
    <n v="4"/>
    <n v="18"/>
    <n v="0"/>
    <n v="7"/>
    <n v="2"/>
    <n v="3"/>
    <n v="1"/>
    <n v="2"/>
    <n v="1"/>
    <n v="1"/>
    <x v="0"/>
    <x v="2"/>
    <n v="3"/>
    <n v="3"/>
    <s v="Active"/>
    <x v="2"/>
    <x v="1"/>
    <n v="0"/>
  </r>
  <r>
    <n v="43"/>
    <s v="No"/>
    <s v="Non-Travel"/>
    <x v="2"/>
    <n v="8"/>
    <n v="5"/>
    <s v="Medical"/>
    <n v="2506"/>
    <x v="1"/>
    <n v="3"/>
    <x v="0"/>
    <s v="Single"/>
    <n v="22580"/>
    <n v="4"/>
    <n v="18"/>
    <n v="0"/>
    <n v="7"/>
    <n v="2"/>
    <n v="3"/>
    <n v="1"/>
    <n v="2"/>
    <n v="1"/>
    <n v="1"/>
    <x v="0"/>
    <x v="2"/>
    <n v="3"/>
    <n v="3"/>
    <s v="Active"/>
    <x v="2"/>
    <x v="1"/>
    <n v="0"/>
  </r>
  <r>
    <n v="43"/>
    <s v="No"/>
    <s v="Non-Travel"/>
    <x v="2"/>
    <n v="8"/>
    <n v="5"/>
    <s v="Medical"/>
    <n v="3976"/>
    <x v="1"/>
    <n v="3"/>
    <x v="0"/>
    <s v="Single"/>
    <n v="22580"/>
    <n v="4"/>
    <n v="18"/>
    <n v="0"/>
    <n v="7"/>
    <n v="2"/>
    <n v="3"/>
    <n v="1"/>
    <n v="2"/>
    <n v="1"/>
    <n v="1"/>
    <x v="0"/>
    <x v="2"/>
    <n v="3"/>
    <n v="3"/>
    <s v="Active"/>
    <x v="2"/>
    <x v="1"/>
    <n v="0"/>
  </r>
  <r>
    <n v="33"/>
    <s v="No"/>
    <s v="Travel_Rarely"/>
    <x v="1"/>
    <n v="9"/>
    <n v="1"/>
    <s v="Other"/>
    <n v="1434"/>
    <x v="1"/>
    <n v="3"/>
    <x v="0"/>
    <s v="Married"/>
    <n v="32950"/>
    <n v="6"/>
    <n v="22"/>
    <n v="2"/>
    <n v="7"/>
    <n v="2"/>
    <n v="3"/>
    <n v="1"/>
    <n v="1"/>
    <n v="1"/>
    <n v="3"/>
    <x v="2"/>
    <x v="0"/>
    <n v="3"/>
    <n v="4"/>
    <s v="Active"/>
    <x v="1"/>
    <x v="1"/>
    <n v="0"/>
  </r>
  <r>
    <n v="33"/>
    <s v="No"/>
    <s v="Travel_Rarely"/>
    <x v="1"/>
    <n v="9"/>
    <n v="1"/>
    <s v="Other"/>
    <n v="2904"/>
    <x v="1"/>
    <n v="3"/>
    <x v="0"/>
    <s v="Married"/>
    <n v="32950"/>
    <n v="6"/>
    <n v="22"/>
    <n v="2"/>
    <n v="7"/>
    <n v="2"/>
    <n v="3"/>
    <n v="1"/>
    <n v="1"/>
    <n v="1"/>
    <n v="3"/>
    <x v="2"/>
    <x v="0"/>
    <n v="3"/>
    <n v="4"/>
    <s v="Active"/>
    <x v="1"/>
    <x v="1"/>
    <n v="0"/>
  </r>
  <r>
    <n v="33"/>
    <s v="No"/>
    <s v="Travel_Rarely"/>
    <x v="1"/>
    <n v="9"/>
    <n v="1"/>
    <s v="Other"/>
    <n v="4374"/>
    <x v="1"/>
    <n v="3"/>
    <x v="0"/>
    <s v="Married"/>
    <n v="32950"/>
    <n v="6"/>
    <n v="22"/>
    <n v="2"/>
    <n v="7"/>
    <n v="2"/>
    <n v="3"/>
    <n v="1"/>
    <n v="1"/>
    <n v="1"/>
    <n v="3"/>
    <x v="2"/>
    <x v="0"/>
    <n v="3"/>
    <n v="4"/>
    <s v="Active"/>
    <x v="1"/>
    <x v="1"/>
    <n v="0"/>
  </r>
  <r>
    <n v="36"/>
    <s v="No"/>
    <s v="Travel_Rarely"/>
    <x v="0"/>
    <n v="18"/>
    <n v="1"/>
    <s v="Medical"/>
    <n v="888"/>
    <x v="0"/>
    <n v="2"/>
    <x v="5"/>
    <s v="Married"/>
    <n v="67250"/>
    <n v="9"/>
    <n v="17"/>
    <n v="1"/>
    <n v="7"/>
    <n v="3"/>
    <n v="3"/>
    <n v="1"/>
    <n v="1"/>
    <n v="1"/>
    <n v="3"/>
    <x v="0"/>
    <x v="0"/>
    <n v="3"/>
    <n v="3"/>
    <s v="Active"/>
    <x v="2"/>
    <x v="1"/>
    <n v="0"/>
  </r>
  <r>
    <n v="36"/>
    <s v="No"/>
    <s v="Travel_Rarely"/>
    <x v="0"/>
    <n v="18"/>
    <n v="1"/>
    <s v="Medical"/>
    <n v="2358"/>
    <x v="0"/>
    <n v="2"/>
    <x v="5"/>
    <s v="Married"/>
    <n v="67250"/>
    <n v="9"/>
    <n v="17"/>
    <n v="1"/>
    <n v="7"/>
    <n v="3"/>
    <n v="3"/>
    <n v="1"/>
    <n v="1"/>
    <n v="1"/>
    <n v="3"/>
    <x v="0"/>
    <x v="0"/>
    <n v="3"/>
    <n v="3"/>
    <s v="Active"/>
    <x v="2"/>
    <x v="1"/>
    <n v="0"/>
  </r>
  <r>
    <n v="36"/>
    <s v="No"/>
    <s v="Travel_Rarely"/>
    <x v="0"/>
    <n v="18"/>
    <n v="1"/>
    <s v="Medical"/>
    <n v="3828"/>
    <x v="0"/>
    <n v="2"/>
    <x v="5"/>
    <s v="Married"/>
    <n v="67250"/>
    <n v="9"/>
    <n v="17"/>
    <n v="1"/>
    <n v="7"/>
    <n v="3"/>
    <n v="3"/>
    <n v="1"/>
    <n v="1"/>
    <n v="1"/>
    <n v="3"/>
    <x v="0"/>
    <x v="0"/>
    <n v="3"/>
    <n v="3"/>
    <s v="Active"/>
    <x v="2"/>
    <x v="1"/>
    <n v="0"/>
  </r>
  <r>
    <n v="39"/>
    <s v="No"/>
    <s v="Travel_Rarely"/>
    <x v="1"/>
    <n v="26"/>
    <n v="4"/>
    <s v="Life Sciences"/>
    <n v="1453"/>
    <x v="0"/>
    <n v="2"/>
    <x v="1"/>
    <s v="Divorced"/>
    <n v="81610"/>
    <n v="7"/>
    <n v="12"/>
    <n v="1"/>
    <n v="7"/>
    <n v="2"/>
    <n v="3"/>
    <n v="1"/>
    <n v="2"/>
    <n v="1"/>
    <n v="3"/>
    <x v="0"/>
    <x v="0"/>
    <n v="4"/>
    <n v="3"/>
    <s v="Active"/>
    <x v="2"/>
    <x v="1"/>
    <n v="0"/>
  </r>
  <r>
    <n v="39"/>
    <s v="No"/>
    <s v="Travel_Rarely"/>
    <x v="1"/>
    <n v="26"/>
    <n v="4"/>
    <s v="Life Sciences"/>
    <n v="2923"/>
    <x v="0"/>
    <n v="2"/>
    <x v="1"/>
    <s v="Divorced"/>
    <n v="81610"/>
    <n v="7"/>
    <n v="12"/>
    <n v="1"/>
    <n v="7"/>
    <n v="2"/>
    <n v="3"/>
    <n v="1"/>
    <n v="2"/>
    <n v="1"/>
    <n v="3"/>
    <x v="0"/>
    <x v="0"/>
    <n v="4"/>
    <n v="3"/>
    <s v="Active"/>
    <x v="2"/>
    <x v="1"/>
    <n v="0"/>
  </r>
  <r>
    <n v="39"/>
    <s v="No"/>
    <s v="Travel_Rarely"/>
    <x v="1"/>
    <n v="26"/>
    <n v="4"/>
    <s v="Life Sciences"/>
    <n v="4393"/>
    <x v="0"/>
    <n v="2"/>
    <x v="1"/>
    <s v="Divorced"/>
    <n v="81610"/>
    <n v="7"/>
    <n v="12"/>
    <n v="1"/>
    <n v="7"/>
    <n v="2"/>
    <n v="3"/>
    <n v="1"/>
    <n v="2"/>
    <n v="1"/>
    <n v="3"/>
    <x v="0"/>
    <x v="0"/>
    <n v="4"/>
    <n v="3"/>
    <s v="Active"/>
    <x v="2"/>
    <x v="1"/>
    <n v="0"/>
  </r>
  <r>
    <n v="36"/>
    <s v="No"/>
    <s v="Travel_Rarely"/>
    <x v="1"/>
    <n v="9"/>
    <n v="3"/>
    <s v="Marketing"/>
    <n v="845"/>
    <x v="1"/>
    <n v="4"/>
    <x v="3"/>
    <s v="Single"/>
    <n v="142750"/>
    <n v="3"/>
    <n v="18"/>
    <n v="1"/>
    <n v="7"/>
    <n v="5"/>
    <n v="3"/>
    <n v="1"/>
    <n v="2"/>
    <n v="1"/>
    <n v="3"/>
    <x v="1"/>
    <x v="2"/>
    <n v="2"/>
    <n v="3"/>
    <s v="Active"/>
    <x v="2"/>
    <x v="1"/>
    <n v="0"/>
  </r>
  <r>
    <n v="36"/>
    <s v="No"/>
    <s v="Travel_Rarely"/>
    <x v="1"/>
    <n v="9"/>
    <n v="3"/>
    <s v="Marketing"/>
    <n v="2315"/>
    <x v="1"/>
    <n v="4"/>
    <x v="3"/>
    <s v="Single"/>
    <n v="142750"/>
    <n v="3"/>
    <n v="18"/>
    <n v="1"/>
    <n v="7"/>
    <n v="5"/>
    <n v="3"/>
    <n v="1"/>
    <n v="2"/>
    <n v="1"/>
    <n v="3"/>
    <x v="1"/>
    <x v="2"/>
    <n v="2"/>
    <n v="3"/>
    <s v="Active"/>
    <x v="2"/>
    <x v="1"/>
    <n v="0"/>
  </r>
  <r>
    <n v="36"/>
    <s v="No"/>
    <s v="Travel_Rarely"/>
    <x v="1"/>
    <n v="9"/>
    <n v="3"/>
    <s v="Marketing"/>
    <n v="3785"/>
    <x v="1"/>
    <n v="4"/>
    <x v="3"/>
    <s v="Single"/>
    <n v="142750"/>
    <n v="3"/>
    <n v="18"/>
    <n v="1"/>
    <n v="7"/>
    <n v="5"/>
    <n v="3"/>
    <n v="1"/>
    <n v="2"/>
    <n v="1"/>
    <n v="3"/>
    <x v="1"/>
    <x v="2"/>
    <n v="2"/>
    <n v="3"/>
    <s v="Active"/>
    <x v="2"/>
    <x v="1"/>
    <n v="0"/>
  </r>
  <r>
    <n v="38"/>
    <s v="No"/>
    <s v="Travel_Rarely"/>
    <x v="0"/>
    <n v="2"/>
    <n v="3"/>
    <s v="Life Sciences"/>
    <n v="863"/>
    <x v="1"/>
    <n v="1"/>
    <x v="5"/>
    <s v="Single"/>
    <n v="27780"/>
    <n v="2"/>
    <n v="13"/>
    <n v="0"/>
    <n v="8"/>
    <n v="5"/>
    <n v="3"/>
    <n v="1"/>
    <n v="2"/>
    <n v="1"/>
    <n v="2"/>
    <x v="2"/>
    <x v="1"/>
    <n v="2"/>
    <n v="3"/>
    <s v="Active"/>
    <x v="2"/>
    <x v="1"/>
    <n v="0"/>
  </r>
  <r>
    <n v="38"/>
    <s v="No"/>
    <s v="Travel_Rarely"/>
    <x v="0"/>
    <n v="2"/>
    <n v="3"/>
    <s v="Life Sciences"/>
    <n v="2333"/>
    <x v="1"/>
    <n v="1"/>
    <x v="5"/>
    <s v="Single"/>
    <n v="27780"/>
    <n v="2"/>
    <n v="13"/>
    <n v="0"/>
    <n v="8"/>
    <n v="5"/>
    <n v="3"/>
    <n v="1"/>
    <n v="2"/>
    <n v="1"/>
    <n v="2"/>
    <x v="2"/>
    <x v="1"/>
    <n v="2"/>
    <n v="3"/>
    <s v="Active"/>
    <x v="2"/>
    <x v="1"/>
    <n v="0"/>
  </r>
  <r>
    <n v="38"/>
    <s v="No"/>
    <s v="Travel_Rarely"/>
    <x v="0"/>
    <n v="2"/>
    <n v="3"/>
    <s v="Life Sciences"/>
    <n v="3803"/>
    <x v="1"/>
    <n v="1"/>
    <x v="5"/>
    <s v="Single"/>
    <n v="27780"/>
    <n v="2"/>
    <n v="13"/>
    <n v="0"/>
    <n v="8"/>
    <n v="5"/>
    <n v="3"/>
    <n v="1"/>
    <n v="2"/>
    <n v="1"/>
    <n v="2"/>
    <x v="2"/>
    <x v="1"/>
    <n v="2"/>
    <n v="3"/>
    <s v="Active"/>
    <x v="2"/>
    <x v="1"/>
    <n v="0"/>
  </r>
  <r>
    <n v="43"/>
    <s v="No"/>
    <s v="Travel_Frequently"/>
    <x v="1"/>
    <n v="14"/>
    <n v="3"/>
    <s v="Life Sciences"/>
    <n v="1608"/>
    <x v="1"/>
    <n v="1"/>
    <x v="5"/>
    <s v="Married"/>
    <n v="37480"/>
    <n v="7"/>
    <n v="14"/>
    <n v="2"/>
    <n v="8"/>
    <n v="3"/>
    <n v="3"/>
    <n v="1"/>
    <n v="2"/>
    <n v="1"/>
    <n v="4"/>
    <x v="1"/>
    <x v="0"/>
    <n v="2"/>
    <n v="3"/>
    <s v="Active"/>
    <x v="2"/>
    <x v="1"/>
    <n v="0"/>
  </r>
  <r>
    <n v="43"/>
    <s v="No"/>
    <s v="Travel_Frequently"/>
    <x v="1"/>
    <n v="14"/>
    <n v="3"/>
    <s v="Life Sciences"/>
    <n v="3078"/>
    <x v="1"/>
    <n v="1"/>
    <x v="5"/>
    <s v="Married"/>
    <n v="37480"/>
    <n v="7"/>
    <n v="14"/>
    <n v="2"/>
    <n v="8"/>
    <n v="3"/>
    <n v="3"/>
    <n v="1"/>
    <n v="2"/>
    <n v="1"/>
    <n v="4"/>
    <x v="1"/>
    <x v="0"/>
    <n v="2"/>
    <n v="3"/>
    <s v="Active"/>
    <x v="2"/>
    <x v="1"/>
    <n v="0"/>
  </r>
  <r>
    <n v="29"/>
    <s v="No"/>
    <s v="Travel_Rarely"/>
    <x v="0"/>
    <n v="5"/>
    <n v="3"/>
    <s v="Medical"/>
    <n v="197"/>
    <x v="0"/>
    <n v="1"/>
    <x v="3"/>
    <s v="Divorced"/>
    <n v="51300"/>
    <n v="4"/>
    <n v="11"/>
    <n v="0"/>
    <n v="8"/>
    <n v="3"/>
    <n v="3"/>
    <n v="1"/>
    <n v="2"/>
    <n v="1"/>
    <n v="4"/>
    <x v="1"/>
    <x v="1"/>
    <n v="2"/>
    <n v="3"/>
    <s v="Active"/>
    <x v="1"/>
    <x v="1"/>
    <n v="0"/>
  </r>
  <r>
    <n v="29"/>
    <s v="No"/>
    <s v="Travel_Rarely"/>
    <x v="0"/>
    <n v="5"/>
    <n v="3"/>
    <s v="Medical"/>
    <n v="1667"/>
    <x v="0"/>
    <n v="1"/>
    <x v="3"/>
    <s v="Divorced"/>
    <n v="51300"/>
    <n v="4"/>
    <n v="11"/>
    <n v="0"/>
    <n v="8"/>
    <n v="3"/>
    <n v="3"/>
    <n v="1"/>
    <n v="2"/>
    <n v="1"/>
    <n v="4"/>
    <x v="1"/>
    <x v="1"/>
    <n v="2"/>
    <n v="3"/>
    <s v="Active"/>
    <x v="1"/>
    <x v="1"/>
    <n v="0"/>
  </r>
  <r>
    <n v="29"/>
    <s v="No"/>
    <s v="Travel_Rarely"/>
    <x v="0"/>
    <n v="5"/>
    <n v="3"/>
    <s v="Medical"/>
    <n v="3137"/>
    <x v="0"/>
    <n v="1"/>
    <x v="3"/>
    <s v="Divorced"/>
    <n v="51300"/>
    <n v="4"/>
    <n v="11"/>
    <n v="0"/>
    <n v="8"/>
    <n v="3"/>
    <n v="3"/>
    <n v="1"/>
    <n v="2"/>
    <n v="1"/>
    <n v="4"/>
    <x v="1"/>
    <x v="1"/>
    <n v="2"/>
    <n v="3"/>
    <s v="Active"/>
    <x v="1"/>
    <x v="1"/>
    <n v="0"/>
  </r>
  <r>
    <n v="40"/>
    <s v="No"/>
    <s v="Travel_Rarely"/>
    <x v="0"/>
    <n v="2"/>
    <n v="4"/>
    <s v="Life Sciences"/>
    <n v="788"/>
    <x v="0"/>
    <n v="3"/>
    <x v="4"/>
    <s v="Divorced"/>
    <n v="167520"/>
    <n v="2"/>
    <n v="18"/>
    <n v="1"/>
    <n v="8"/>
    <n v="3"/>
    <n v="3"/>
    <n v="1"/>
    <n v="2"/>
    <n v="1"/>
    <n v="3"/>
    <x v="0"/>
    <x v="1"/>
    <n v="3"/>
    <n v="3"/>
    <s v="Active"/>
    <x v="2"/>
    <x v="1"/>
    <n v="0"/>
  </r>
  <r>
    <n v="40"/>
    <s v="No"/>
    <s v="Travel_Rarely"/>
    <x v="0"/>
    <n v="2"/>
    <n v="4"/>
    <s v="Life Sciences"/>
    <n v="2258"/>
    <x v="0"/>
    <n v="3"/>
    <x v="4"/>
    <s v="Divorced"/>
    <n v="167520"/>
    <n v="2"/>
    <n v="18"/>
    <n v="1"/>
    <n v="8"/>
    <n v="3"/>
    <n v="3"/>
    <n v="1"/>
    <n v="2"/>
    <n v="1"/>
    <n v="3"/>
    <x v="0"/>
    <x v="1"/>
    <n v="3"/>
    <n v="3"/>
    <s v="Active"/>
    <x v="2"/>
    <x v="1"/>
    <n v="0"/>
  </r>
  <r>
    <n v="40"/>
    <s v="No"/>
    <s v="Travel_Rarely"/>
    <x v="0"/>
    <n v="2"/>
    <n v="4"/>
    <s v="Life Sciences"/>
    <n v="3728"/>
    <x v="0"/>
    <n v="3"/>
    <x v="4"/>
    <s v="Divorced"/>
    <n v="167520"/>
    <n v="2"/>
    <n v="18"/>
    <n v="1"/>
    <n v="8"/>
    <n v="3"/>
    <n v="3"/>
    <n v="1"/>
    <n v="2"/>
    <n v="1"/>
    <n v="3"/>
    <x v="0"/>
    <x v="1"/>
    <n v="3"/>
    <n v="3"/>
    <s v="Active"/>
    <x v="2"/>
    <x v="1"/>
    <n v="0"/>
  </r>
  <r>
    <n v="33"/>
    <s v="No"/>
    <s v="Travel_Rarely"/>
    <x v="1"/>
    <n v="23"/>
    <n v="4"/>
    <s v="Marketing"/>
    <n v="533"/>
    <x v="1"/>
    <n v="4"/>
    <x v="0"/>
    <s v="Divorced"/>
    <n v="39830"/>
    <n v="4"/>
    <n v="12"/>
    <n v="0"/>
    <n v="9"/>
    <n v="3"/>
    <n v="3"/>
    <n v="1"/>
    <n v="2"/>
    <n v="1"/>
    <n v="4"/>
    <x v="1"/>
    <x v="0"/>
    <n v="3"/>
    <n v="3"/>
    <s v="Active"/>
    <x v="1"/>
    <x v="1"/>
    <n v="0"/>
  </r>
  <r>
    <n v="33"/>
    <s v="No"/>
    <s v="Travel_Rarely"/>
    <x v="1"/>
    <n v="23"/>
    <n v="4"/>
    <s v="Marketing"/>
    <n v="2003"/>
    <x v="1"/>
    <n v="4"/>
    <x v="0"/>
    <s v="Divorced"/>
    <n v="39830"/>
    <n v="4"/>
    <n v="12"/>
    <n v="0"/>
    <n v="9"/>
    <n v="3"/>
    <n v="3"/>
    <n v="1"/>
    <n v="2"/>
    <n v="1"/>
    <n v="4"/>
    <x v="1"/>
    <x v="0"/>
    <n v="3"/>
    <n v="3"/>
    <s v="Active"/>
    <x v="1"/>
    <x v="1"/>
    <n v="0"/>
  </r>
  <r>
    <n v="33"/>
    <s v="No"/>
    <s v="Travel_Rarely"/>
    <x v="1"/>
    <n v="23"/>
    <n v="4"/>
    <s v="Marketing"/>
    <n v="3473"/>
    <x v="1"/>
    <n v="4"/>
    <x v="0"/>
    <s v="Divorced"/>
    <n v="39830"/>
    <n v="4"/>
    <n v="12"/>
    <n v="0"/>
    <n v="9"/>
    <n v="3"/>
    <n v="3"/>
    <n v="1"/>
    <n v="2"/>
    <n v="1"/>
    <n v="4"/>
    <x v="1"/>
    <x v="0"/>
    <n v="3"/>
    <n v="3"/>
    <s v="Active"/>
    <x v="1"/>
    <x v="1"/>
    <n v="0"/>
  </r>
  <r>
    <n v="34"/>
    <s v="No"/>
    <s v="Travel_Rarely"/>
    <x v="1"/>
    <n v="9"/>
    <n v="3"/>
    <s v="Marketing"/>
    <n v="1394"/>
    <x v="1"/>
    <n v="2"/>
    <x v="2"/>
    <s v="Single"/>
    <n v="53680"/>
    <n v="2"/>
    <n v="14"/>
    <n v="1"/>
    <n v="9"/>
    <n v="2"/>
    <n v="3"/>
    <n v="1"/>
    <n v="2"/>
    <n v="1"/>
    <n v="4"/>
    <x v="2"/>
    <x v="0"/>
    <n v="3"/>
    <n v="3"/>
    <s v="Active"/>
    <x v="1"/>
    <x v="1"/>
    <n v="0"/>
  </r>
  <r>
    <n v="34"/>
    <s v="No"/>
    <s v="Travel_Rarely"/>
    <x v="1"/>
    <n v="9"/>
    <n v="3"/>
    <s v="Marketing"/>
    <n v="2864"/>
    <x v="1"/>
    <n v="2"/>
    <x v="2"/>
    <s v="Single"/>
    <n v="53680"/>
    <n v="2"/>
    <n v="14"/>
    <n v="1"/>
    <n v="9"/>
    <n v="2"/>
    <n v="3"/>
    <n v="1"/>
    <n v="2"/>
    <n v="1"/>
    <n v="4"/>
    <x v="2"/>
    <x v="0"/>
    <n v="3"/>
    <n v="3"/>
    <s v="Active"/>
    <x v="1"/>
    <x v="1"/>
    <n v="0"/>
  </r>
  <r>
    <n v="34"/>
    <s v="No"/>
    <s v="Travel_Rarely"/>
    <x v="1"/>
    <n v="9"/>
    <n v="3"/>
    <s v="Marketing"/>
    <n v="4334"/>
    <x v="1"/>
    <n v="2"/>
    <x v="2"/>
    <s v="Single"/>
    <n v="53680"/>
    <n v="2"/>
    <n v="14"/>
    <n v="1"/>
    <n v="9"/>
    <n v="2"/>
    <n v="3"/>
    <n v="1"/>
    <n v="2"/>
    <n v="1"/>
    <n v="4"/>
    <x v="2"/>
    <x v="0"/>
    <n v="3"/>
    <n v="3"/>
    <s v="Active"/>
    <x v="1"/>
    <x v="1"/>
    <n v="0"/>
  </r>
  <r>
    <n v="31"/>
    <s v="No"/>
    <s v="Travel_Rarely"/>
    <x v="0"/>
    <n v="1"/>
    <n v="3"/>
    <s v="Medical"/>
    <n v="757"/>
    <x v="0"/>
    <n v="1"/>
    <x v="4"/>
    <s v="Single"/>
    <n v="168560"/>
    <n v="3"/>
    <n v="12"/>
    <n v="1"/>
    <n v="9"/>
    <n v="3"/>
    <n v="3"/>
    <n v="1"/>
    <n v="0"/>
    <n v="1"/>
    <n v="1"/>
    <x v="2"/>
    <x v="1"/>
    <n v="3"/>
    <n v="3"/>
    <s v="Active"/>
    <x v="1"/>
    <x v="1"/>
    <n v="0"/>
  </r>
  <r>
    <n v="31"/>
    <s v="No"/>
    <s v="Travel_Rarely"/>
    <x v="0"/>
    <n v="1"/>
    <n v="3"/>
    <s v="Medical"/>
    <n v="2227"/>
    <x v="0"/>
    <n v="1"/>
    <x v="4"/>
    <s v="Single"/>
    <n v="168560"/>
    <n v="3"/>
    <n v="12"/>
    <n v="1"/>
    <n v="9"/>
    <n v="3"/>
    <n v="3"/>
    <n v="1"/>
    <n v="0"/>
    <n v="1"/>
    <n v="1"/>
    <x v="2"/>
    <x v="0"/>
    <n v="3"/>
    <n v="3"/>
    <s v="Active"/>
    <x v="1"/>
    <x v="1"/>
    <n v="0"/>
  </r>
  <r>
    <n v="31"/>
    <s v="No"/>
    <s v="Travel_Rarely"/>
    <x v="0"/>
    <n v="1"/>
    <n v="3"/>
    <s v="Medical"/>
    <n v="3697"/>
    <x v="0"/>
    <n v="1"/>
    <x v="4"/>
    <s v="Single"/>
    <n v="168560"/>
    <n v="3"/>
    <n v="12"/>
    <n v="1"/>
    <n v="9"/>
    <n v="3"/>
    <n v="3"/>
    <n v="1"/>
    <n v="0"/>
    <n v="1"/>
    <n v="1"/>
    <x v="2"/>
    <x v="1"/>
    <n v="3"/>
    <n v="3"/>
    <s v="Active"/>
    <x v="1"/>
    <x v="1"/>
    <n v="0"/>
  </r>
  <r>
    <n v="31"/>
    <s v="Yes"/>
    <s v="Travel_Rarely"/>
    <x v="0"/>
    <n v="9"/>
    <n v="1"/>
    <s v="Medical"/>
    <n v="225"/>
    <x v="1"/>
    <n v="1"/>
    <x v="6"/>
    <s v="Divorced"/>
    <n v="189470"/>
    <n v="2"/>
    <n v="12"/>
    <n v="2"/>
    <n v="9"/>
    <n v="2"/>
    <n v="3"/>
    <n v="1"/>
    <n v="2"/>
    <n v="1"/>
    <n v="2"/>
    <x v="3"/>
    <x v="3"/>
    <n v="2"/>
    <n v="3"/>
    <s v="Left"/>
    <x v="1"/>
    <x v="1"/>
    <n v="1"/>
  </r>
  <r>
    <n v="31"/>
    <s v="Yes"/>
    <s v="Travel_Rarely"/>
    <x v="0"/>
    <n v="9"/>
    <n v="1"/>
    <s v="Medical"/>
    <n v="1695"/>
    <x v="1"/>
    <n v="1"/>
    <x v="6"/>
    <s v="Divorced"/>
    <n v="189470"/>
    <n v="2"/>
    <n v="12"/>
    <n v="2"/>
    <n v="9"/>
    <n v="2"/>
    <n v="3"/>
    <n v="1"/>
    <n v="2"/>
    <n v="1"/>
    <n v="2"/>
    <x v="3"/>
    <x v="3"/>
    <n v="2"/>
    <n v="3"/>
    <s v="Left"/>
    <x v="1"/>
    <x v="1"/>
    <n v="1"/>
  </r>
  <r>
    <n v="31"/>
    <s v="Yes"/>
    <s v="Travel_Rarely"/>
    <x v="0"/>
    <n v="9"/>
    <n v="1"/>
    <s v="Medical"/>
    <n v="3165"/>
    <x v="1"/>
    <n v="1"/>
    <x v="6"/>
    <s v="Divorced"/>
    <n v="189470"/>
    <n v="2"/>
    <n v="12"/>
    <n v="2"/>
    <n v="9"/>
    <n v="2"/>
    <n v="3"/>
    <n v="1"/>
    <n v="2"/>
    <n v="1"/>
    <n v="2"/>
    <x v="3"/>
    <x v="3"/>
    <n v="2"/>
    <n v="3"/>
    <s v="Left"/>
    <x v="1"/>
    <x v="1"/>
    <n v="1"/>
  </r>
  <r>
    <n v="49"/>
    <s v="No"/>
    <s v="Travel_Rarely"/>
    <x v="0"/>
    <n v="5"/>
    <n v="4"/>
    <s v="Life Sciences"/>
    <n v="814"/>
    <x v="1"/>
    <n v="1"/>
    <x v="3"/>
    <s v="Married"/>
    <n v="34240"/>
    <n v="4"/>
    <n v="11"/>
    <n v="0"/>
    <n v="10"/>
    <n v="3"/>
    <n v="3"/>
    <n v="1"/>
    <n v="2"/>
    <n v="1"/>
    <n v="3"/>
    <x v="3"/>
    <x v="0"/>
    <n v="3"/>
    <n v="3"/>
    <s v="Active"/>
    <x v="3"/>
    <x v="1"/>
    <n v="0"/>
  </r>
  <r>
    <n v="49"/>
    <s v="No"/>
    <s v="Travel_Rarely"/>
    <x v="0"/>
    <n v="5"/>
    <n v="4"/>
    <s v="Life Sciences"/>
    <n v="2284"/>
    <x v="1"/>
    <n v="1"/>
    <x v="3"/>
    <s v="Married"/>
    <n v="34240"/>
    <n v="4"/>
    <n v="11"/>
    <n v="0"/>
    <n v="10"/>
    <n v="3"/>
    <n v="3"/>
    <n v="1"/>
    <n v="2"/>
    <n v="1"/>
    <n v="3"/>
    <x v="3"/>
    <x v="0"/>
    <n v="3"/>
    <n v="3"/>
    <s v="Active"/>
    <x v="3"/>
    <x v="1"/>
    <n v="0"/>
  </r>
  <r>
    <n v="49"/>
    <s v="No"/>
    <s v="Travel_Rarely"/>
    <x v="0"/>
    <n v="5"/>
    <n v="4"/>
    <s v="Life Sciences"/>
    <n v="3754"/>
    <x v="1"/>
    <n v="1"/>
    <x v="3"/>
    <s v="Married"/>
    <n v="34240"/>
    <n v="4"/>
    <n v="11"/>
    <n v="0"/>
    <n v="10"/>
    <n v="3"/>
    <n v="3"/>
    <n v="1"/>
    <n v="2"/>
    <n v="1"/>
    <n v="3"/>
    <x v="3"/>
    <x v="0"/>
    <n v="3"/>
    <n v="3"/>
    <s v="Active"/>
    <x v="3"/>
    <x v="1"/>
    <n v="0"/>
  </r>
  <r>
    <n v="44"/>
    <s v="Yes"/>
    <s v="Travel_Rarely"/>
    <x v="1"/>
    <n v="5"/>
    <n v="3"/>
    <s v="Life Sciences"/>
    <n v="696"/>
    <x v="0"/>
    <n v="1"/>
    <x v="4"/>
    <s v="Married"/>
    <n v="63220"/>
    <n v="4"/>
    <n v="11"/>
    <n v="1"/>
    <n v="10"/>
    <n v="2"/>
    <n v="3"/>
    <n v="1"/>
    <n v="2"/>
    <n v="1"/>
    <n v="1"/>
    <x v="3"/>
    <x v="1"/>
    <n v="3"/>
    <n v="3"/>
    <s v="Left"/>
    <x v="2"/>
    <x v="1"/>
    <n v="1"/>
  </r>
  <r>
    <n v="44"/>
    <s v="Yes"/>
    <s v="Travel_Rarely"/>
    <x v="1"/>
    <n v="5"/>
    <n v="3"/>
    <s v="Life Sciences"/>
    <n v="2166"/>
    <x v="0"/>
    <n v="1"/>
    <x v="4"/>
    <s v="Married"/>
    <n v="63220"/>
    <n v="4"/>
    <n v="11"/>
    <n v="1"/>
    <n v="10"/>
    <n v="2"/>
    <n v="3"/>
    <n v="1"/>
    <n v="2"/>
    <n v="1"/>
    <n v="1"/>
    <x v="3"/>
    <x v="1"/>
    <n v="3"/>
    <n v="3"/>
    <s v="Left"/>
    <x v="2"/>
    <x v="1"/>
    <n v="1"/>
  </r>
  <r>
    <n v="44"/>
    <s v="Yes"/>
    <s v="Travel_Rarely"/>
    <x v="1"/>
    <n v="5"/>
    <n v="3"/>
    <s v="Life Sciences"/>
    <n v="3636"/>
    <x v="0"/>
    <n v="1"/>
    <x v="4"/>
    <s v="Married"/>
    <n v="63220"/>
    <n v="4"/>
    <n v="11"/>
    <n v="1"/>
    <n v="10"/>
    <n v="2"/>
    <n v="3"/>
    <n v="1"/>
    <n v="2"/>
    <n v="1"/>
    <n v="1"/>
    <x v="3"/>
    <x v="1"/>
    <n v="3"/>
    <n v="3"/>
    <s v="Left"/>
    <x v="2"/>
    <x v="1"/>
    <n v="1"/>
  </r>
  <r>
    <n v="41"/>
    <s v="No"/>
    <s v="Non-Travel"/>
    <x v="1"/>
    <n v="2"/>
    <n v="2"/>
    <s v="Medical"/>
    <n v="971"/>
    <x v="0"/>
    <n v="2"/>
    <x v="3"/>
    <s v="Married"/>
    <n v="107980"/>
    <n v="6"/>
    <n v="14"/>
    <n v="2"/>
    <n v="10"/>
    <n v="5"/>
    <n v="3"/>
    <n v="1"/>
    <n v="2"/>
    <n v="1"/>
    <n v="3"/>
    <x v="2"/>
    <x v="0"/>
    <n v="1"/>
    <n v="3"/>
    <s v="Active"/>
    <x v="2"/>
    <x v="1"/>
    <n v="0"/>
  </r>
  <r>
    <n v="41"/>
    <s v="No"/>
    <s v="Non-Travel"/>
    <x v="1"/>
    <n v="2"/>
    <n v="2"/>
    <s v="Medical"/>
    <n v="2441"/>
    <x v="0"/>
    <n v="2"/>
    <x v="3"/>
    <s v="Married"/>
    <n v="107980"/>
    <n v="6"/>
    <n v="14"/>
    <n v="2"/>
    <n v="10"/>
    <n v="5"/>
    <n v="3"/>
    <n v="1"/>
    <n v="2"/>
    <n v="1"/>
    <n v="3"/>
    <x v="2"/>
    <x v="0"/>
    <n v="1"/>
    <n v="3"/>
    <s v="Active"/>
    <x v="2"/>
    <x v="1"/>
    <n v="0"/>
  </r>
  <r>
    <n v="41"/>
    <s v="No"/>
    <s v="Non-Travel"/>
    <x v="1"/>
    <n v="2"/>
    <n v="2"/>
    <s v="Medical"/>
    <n v="3911"/>
    <x v="0"/>
    <n v="2"/>
    <x v="3"/>
    <s v="Married"/>
    <n v="107980"/>
    <n v="2"/>
    <n v="14"/>
    <n v="2"/>
    <n v="10"/>
    <n v="5"/>
    <n v="3"/>
    <n v="1"/>
    <n v="2"/>
    <n v="1"/>
    <n v="3"/>
    <x v="2"/>
    <x v="0"/>
    <n v="1"/>
    <n v="3"/>
    <s v="Active"/>
    <x v="2"/>
    <x v="1"/>
    <n v="0"/>
  </r>
  <r>
    <n v="45"/>
    <s v="No"/>
    <s v="Travel_Rarely"/>
    <x v="0"/>
    <n v="1"/>
    <n v="2"/>
    <s v="Life Sciences"/>
    <n v="780"/>
    <x v="1"/>
    <n v="1"/>
    <x v="3"/>
    <s v="Married"/>
    <n v="184300"/>
    <n v="4"/>
    <n v="12"/>
    <n v="1"/>
    <n v="10"/>
    <n v="5"/>
    <n v="3"/>
    <n v="1"/>
    <n v="2"/>
    <n v="1"/>
    <n v="2"/>
    <x v="1"/>
    <x v="1"/>
    <n v="3"/>
    <n v="3"/>
    <s v="Active"/>
    <x v="3"/>
    <x v="1"/>
    <n v="0"/>
  </r>
  <r>
    <n v="45"/>
    <s v="No"/>
    <s v="Travel_Rarely"/>
    <x v="0"/>
    <n v="1"/>
    <n v="2"/>
    <s v="Life Sciences"/>
    <n v="2250"/>
    <x v="1"/>
    <n v="1"/>
    <x v="3"/>
    <s v="Married"/>
    <n v="184300"/>
    <n v="4"/>
    <n v="12"/>
    <n v="1"/>
    <n v="10"/>
    <n v="5"/>
    <n v="3"/>
    <n v="1"/>
    <n v="2"/>
    <n v="1"/>
    <n v="2"/>
    <x v="1"/>
    <x v="1"/>
    <n v="3"/>
    <n v="3"/>
    <s v="Active"/>
    <x v="3"/>
    <x v="1"/>
    <n v="0"/>
  </r>
  <r>
    <n v="45"/>
    <s v="No"/>
    <s v="Travel_Rarely"/>
    <x v="0"/>
    <n v="1"/>
    <n v="2"/>
    <s v="Life Sciences"/>
    <n v="3720"/>
    <x v="1"/>
    <n v="1"/>
    <x v="3"/>
    <s v="Married"/>
    <n v="184300"/>
    <n v="4"/>
    <n v="12"/>
    <n v="1"/>
    <n v="10"/>
    <n v="5"/>
    <n v="3"/>
    <n v="1"/>
    <n v="2"/>
    <n v="1"/>
    <n v="2"/>
    <x v="1"/>
    <x v="1"/>
    <n v="3"/>
    <n v="3"/>
    <s v="Active"/>
    <x v="3"/>
    <x v="1"/>
    <n v="0"/>
  </r>
  <r>
    <n v="39"/>
    <s v="No"/>
    <s v="Non-Travel"/>
    <x v="0"/>
    <n v="8"/>
    <n v="5"/>
    <s v="Medical"/>
    <n v="1109"/>
    <x v="1"/>
    <n v="2"/>
    <x v="6"/>
    <s v="Married"/>
    <n v="188240"/>
    <n v="6"/>
    <n v="19"/>
    <n v="1"/>
    <n v="10"/>
    <n v="4"/>
    <n v="3"/>
    <n v="1"/>
    <n v="2"/>
    <n v="1"/>
    <n v="1"/>
    <x v="0"/>
    <x v="0"/>
    <n v="3"/>
    <n v="3"/>
    <s v="Active"/>
    <x v="2"/>
    <x v="1"/>
    <n v="0"/>
  </r>
  <r>
    <n v="39"/>
    <s v="No"/>
    <s v="Non-Travel"/>
    <x v="0"/>
    <n v="8"/>
    <n v="5"/>
    <s v="Medical"/>
    <n v="2579"/>
    <x v="1"/>
    <n v="2"/>
    <x v="6"/>
    <s v="Married"/>
    <n v="188240"/>
    <n v="6"/>
    <n v="19"/>
    <n v="1"/>
    <n v="10"/>
    <n v="4"/>
    <n v="3"/>
    <n v="1"/>
    <n v="2"/>
    <n v="1"/>
    <n v="1"/>
    <x v="0"/>
    <x v="0"/>
    <n v="3"/>
    <n v="3"/>
    <s v="Active"/>
    <x v="2"/>
    <x v="1"/>
    <n v="0"/>
  </r>
  <r>
    <n v="39"/>
    <s v="No"/>
    <s v="Non-Travel"/>
    <x v="0"/>
    <n v="8"/>
    <n v="5"/>
    <s v="Medical"/>
    <n v="4049"/>
    <x v="1"/>
    <n v="2"/>
    <x v="6"/>
    <s v="Married"/>
    <n v="188240"/>
    <n v="6"/>
    <n v="19"/>
    <n v="1"/>
    <n v="10"/>
    <n v="4"/>
    <n v="3"/>
    <n v="1"/>
    <n v="2"/>
    <n v="1"/>
    <n v="1"/>
    <x v="0"/>
    <x v="0"/>
    <n v="3"/>
    <n v="3"/>
    <s v="Active"/>
    <x v="2"/>
    <x v="1"/>
    <n v="0"/>
  </r>
  <r>
    <n v="41"/>
    <s v="No"/>
    <s v="Travel_Rarely"/>
    <x v="0"/>
    <n v="3"/>
    <n v="3"/>
    <s v="Life Sciences"/>
    <n v="1037"/>
    <x v="0"/>
    <n v="3"/>
    <x v="3"/>
    <s v="Single"/>
    <n v="35970"/>
    <n v="3"/>
    <n v="13"/>
    <n v="1"/>
    <n v="11"/>
    <n v="2"/>
    <n v="3"/>
    <n v="1"/>
    <n v="2"/>
    <n v="1"/>
    <n v="2"/>
    <x v="2"/>
    <x v="3"/>
    <n v="1"/>
    <n v="3"/>
    <s v="Active"/>
    <x v="2"/>
    <x v="1"/>
    <n v="0"/>
  </r>
  <r>
    <n v="41"/>
    <s v="No"/>
    <s v="Travel_Rarely"/>
    <x v="0"/>
    <n v="3"/>
    <n v="3"/>
    <s v="Life Sciences"/>
    <n v="2507"/>
    <x v="0"/>
    <n v="3"/>
    <x v="3"/>
    <s v="Single"/>
    <n v="35970"/>
    <n v="3"/>
    <n v="13"/>
    <n v="1"/>
    <n v="11"/>
    <n v="2"/>
    <n v="3"/>
    <n v="1"/>
    <n v="2"/>
    <n v="1"/>
    <n v="2"/>
    <x v="2"/>
    <x v="3"/>
    <n v="1"/>
    <n v="3"/>
    <s v="Active"/>
    <x v="2"/>
    <x v="1"/>
    <n v="0"/>
  </r>
  <r>
    <n v="41"/>
    <s v="No"/>
    <s v="Travel_Rarely"/>
    <x v="0"/>
    <n v="3"/>
    <n v="3"/>
    <s v="Life Sciences"/>
    <n v="3977"/>
    <x v="0"/>
    <n v="3"/>
    <x v="3"/>
    <s v="Single"/>
    <n v="35970"/>
    <n v="3"/>
    <n v="13"/>
    <n v="1"/>
    <n v="11"/>
    <n v="2"/>
    <n v="3"/>
    <n v="1"/>
    <n v="2"/>
    <n v="1"/>
    <n v="2"/>
    <x v="2"/>
    <x v="3"/>
    <n v="1"/>
    <n v="3"/>
    <s v="Active"/>
    <x v="2"/>
    <x v="1"/>
    <n v="0"/>
  </r>
  <r>
    <n v="29"/>
    <s v="No"/>
    <s v="Travel_Rarely"/>
    <x v="0"/>
    <n v="5"/>
    <n v="5"/>
    <s v="Life Sciences"/>
    <n v="1086"/>
    <x v="1"/>
    <n v="1"/>
    <x v="0"/>
    <s v="Single"/>
    <n v="105020"/>
    <n v="3"/>
    <n v="12"/>
    <n v="0"/>
    <n v="11"/>
    <n v="4"/>
    <n v="3"/>
    <n v="1"/>
    <n v="2"/>
    <n v="1"/>
    <n v="4"/>
    <x v="3"/>
    <x v="0"/>
    <n v="2"/>
    <n v="3"/>
    <s v="Active"/>
    <x v="1"/>
    <x v="1"/>
    <n v="0"/>
  </r>
  <r>
    <n v="29"/>
    <s v="No"/>
    <s v="Travel_Rarely"/>
    <x v="0"/>
    <n v="5"/>
    <n v="5"/>
    <s v="Life Sciences"/>
    <n v="2556"/>
    <x v="1"/>
    <n v="1"/>
    <x v="0"/>
    <s v="Single"/>
    <n v="105020"/>
    <n v="3"/>
    <n v="12"/>
    <n v="0"/>
    <n v="11"/>
    <n v="4"/>
    <n v="3"/>
    <n v="1"/>
    <n v="2"/>
    <n v="1"/>
    <n v="4"/>
    <x v="3"/>
    <x v="0"/>
    <n v="2"/>
    <n v="3"/>
    <s v="Active"/>
    <x v="1"/>
    <x v="1"/>
    <n v="0"/>
  </r>
  <r>
    <n v="29"/>
    <s v="No"/>
    <s v="Travel_Rarely"/>
    <x v="0"/>
    <n v="5"/>
    <n v="5"/>
    <s v="Life Sciences"/>
    <n v="4026"/>
    <x v="1"/>
    <n v="1"/>
    <x v="0"/>
    <s v="Single"/>
    <n v="105020"/>
    <n v="3"/>
    <n v="12"/>
    <n v="0"/>
    <n v="11"/>
    <n v="4"/>
    <n v="3"/>
    <n v="1"/>
    <n v="2"/>
    <n v="1"/>
    <n v="4"/>
    <x v="3"/>
    <x v="0"/>
    <n v="2"/>
    <n v="3"/>
    <s v="Active"/>
    <x v="1"/>
    <x v="1"/>
    <n v="0"/>
  </r>
  <r>
    <n v="46"/>
    <s v="No"/>
    <s v="Travel_Rarely"/>
    <x v="0"/>
    <n v="2"/>
    <n v="3"/>
    <s v="Life Sciences"/>
    <n v="176"/>
    <x v="0"/>
    <n v="1"/>
    <x v="7"/>
    <s v="Married"/>
    <n v="88370"/>
    <n v="2"/>
    <n v="18"/>
    <n v="0"/>
    <n v="15"/>
    <n v="3"/>
    <n v="3"/>
    <n v="1"/>
    <n v="2"/>
    <n v="1"/>
    <n v="3"/>
    <x v="1"/>
    <x v="0"/>
    <n v="2"/>
    <n v="3"/>
    <s v="Active"/>
    <x v="3"/>
    <x v="1"/>
    <n v="0"/>
  </r>
  <r>
    <n v="46"/>
    <s v="No"/>
    <s v="Travel_Rarely"/>
    <x v="0"/>
    <n v="2"/>
    <n v="3"/>
    <s v="Life Sciences"/>
    <n v="1646"/>
    <x v="0"/>
    <n v="1"/>
    <x v="7"/>
    <s v="Married"/>
    <n v="88370"/>
    <n v="2"/>
    <n v="18"/>
    <n v="0"/>
    <n v="15"/>
    <n v="3"/>
    <n v="3"/>
    <n v="1"/>
    <n v="2"/>
    <n v="1"/>
    <n v="3"/>
    <x v="1"/>
    <x v="0"/>
    <n v="2"/>
    <n v="3"/>
    <s v="Active"/>
    <x v="3"/>
    <x v="1"/>
    <n v="0"/>
  </r>
  <r>
    <n v="46"/>
    <s v="No"/>
    <s v="Travel_Rarely"/>
    <x v="0"/>
    <n v="2"/>
    <n v="3"/>
    <s v="Life Sciences"/>
    <n v="3116"/>
    <x v="0"/>
    <n v="1"/>
    <x v="7"/>
    <s v="Married"/>
    <n v="88370"/>
    <n v="2"/>
    <n v="18"/>
    <n v="0"/>
    <n v="15"/>
    <n v="3"/>
    <n v="3"/>
    <n v="1"/>
    <n v="2"/>
    <n v="1"/>
    <n v="3"/>
    <x v="1"/>
    <x v="0"/>
    <n v="2"/>
    <n v="3"/>
    <s v="Active"/>
    <x v="3"/>
    <x v="1"/>
    <n v="0"/>
  </r>
  <r>
    <n v="57"/>
    <s v="No"/>
    <s v="Travel_Rarely"/>
    <x v="0"/>
    <n v="21"/>
    <n v="4"/>
    <s v="Life Sciences"/>
    <n v="103"/>
    <x v="0"/>
    <n v="5"/>
    <x v="3"/>
    <s v="Married"/>
    <n v="191610"/>
    <n v="2"/>
    <n v="18"/>
    <n v="0"/>
    <n v="15"/>
    <n v="2"/>
    <n v="3"/>
    <n v="1"/>
    <n v="2"/>
    <n v="1"/>
    <n v="4"/>
    <x v="0"/>
    <x v="0"/>
    <n v="1"/>
    <n v="3"/>
    <s v="Active"/>
    <x v="4"/>
    <x v="1"/>
    <n v="0"/>
  </r>
  <r>
    <n v="57"/>
    <s v="No"/>
    <s v="Travel_Rarely"/>
    <x v="0"/>
    <n v="21"/>
    <n v="4"/>
    <s v="Life Sciences"/>
    <n v="1573"/>
    <x v="0"/>
    <n v="5"/>
    <x v="3"/>
    <s v="Married"/>
    <n v="191610"/>
    <n v="2"/>
    <n v="18"/>
    <n v="0"/>
    <n v="15"/>
    <n v="2"/>
    <n v="3"/>
    <n v="1"/>
    <n v="2"/>
    <n v="1"/>
    <n v="4"/>
    <x v="0"/>
    <x v="0"/>
    <n v="1"/>
    <n v="3"/>
    <s v="Active"/>
    <x v="4"/>
    <x v="1"/>
    <n v="0"/>
  </r>
  <r>
    <n v="57"/>
    <s v="No"/>
    <s v="Travel_Rarely"/>
    <x v="0"/>
    <n v="21"/>
    <n v="4"/>
    <s v="Life Sciences"/>
    <n v="3043"/>
    <x v="0"/>
    <n v="5"/>
    <x v="3"/>
    <s v="Married"/>
    <n v="191610"/>
    <n v="2"/>
    <n v="18"/>
    <n v="0"/>
    <n v="15"/>
    <n v="2"/>
    <n v="3"/>
    <n v="1"/>
    <n v="2"/>
    <n v="1"/>
    <n v="4"/>
    <x v="0"/>
    <x v="0"/>
    <n v="1"/>
    <n v="3"/>
    <s v="Active"/>
    <x v="4"/>
    <x v="1"/>
    <n v="0"/>
  </r>
  <r>
    <n v="37"/>
    <s v="No"/>
    <s v="Travel_Rarely"/>
    <x v="1"/>
    <n v="9"/>
    <n v="4"/>
    <s v="Marketing"/>
    <n v="229"/>
    <x v="1"/>
    <n v="2"/>
    <x v="4"/>
    <s v="Married"/>
    <n v="20860"/>
    <n v="4"/>
    <n v="14"/>
    <n v="0"/>
    <n v="17"/>
    <n v="3"/>
    <n v="3"/>
    <n v="1"/>
    <n v="0"/>
    <n v="1"/>
    <n v="4"/>
    <x v="0"/>
    <x v="2"/>
    <n v="3"/>
    <n v="3"/>
    <s v="Active"/>
    <x v="2"/>
    <x v="1"/>
    <n v="0"/>
  </r>
  <r>
    <n v="37"/>
    <s v="No"/>
    <s v="Travel_Rarely"/>
    <x v="1"/>
    <n v="9"/>
    <n v="4"/>
    <s v="Marketing"/>
    <n v="1699"/>
    <x v="1"/>
    <n v="2"/>
    <x v="4"/>
    <s v="Married"/>
    <n v="20860"/>
    <n v="4"/>
    <n v="14"/>
    <n v="0"/>
    <n v="17"/>
    <n v="3"/>
    <n v="3"/>
    <n v="1"/>
    <n v="0"/>
    <n v="1"/>
    <n v="4"/>
    <x v="0"/>
    <x v="2"/>
    <n v="3"/>
    <n v="3"/>
    <s v="Active"/>
    <x v="2"/>
    <x v="1"/>
    <n v="0"/>
  </r>
  <r>
    <n v="37"/>
    <s v="No"/>
    <s v="Travel_Rarely"/>
    <x v="1"/>
    <n v="9"/>
    <n v="4"/>
    <s v="Marketing"/>
    <n v="3169"/>
    <x v="1"/>
    <n v="2"/>
    <x v="4"/>
    <s v="Married"/>
    <n v="20860"/>
    <n v="4"/>
    <n v="14"/>
    <n v="0"/>
    <n v="17"/>
    <n v="3"/>
    <n v="3"/>
    <n v="1"/>
    <n v="0"/>
    <n v="1"/>
    <n v="4"/>
    <x v="0"/>
    <x v="2"/>
    <n v="3"/>
    <n v="3"/>
    <s v="Active"/>
    <x v="2"/>
    <x v="1"/>
    <n v="0"/>
  </r>
  <r>
    <n v="44"/>
    <s v="No"/>
    <s v="Non-Travel"/>
    <x v="0"/>
    <n v="23"/>
    <n v="2"/>
    <s v="Medical"/>
    <n v="1312"/>
    <x v="1"/>
    <n v="1"/>
    <x v="3"/>
    <s v="Married"/>
    <n v="195860"/>
    <n v="4"/>
    <n v="16"/>
    <n v="0"/>
    <n v="17"/>
    <n v="3"/>
    <n v="3"/>
    <n v="1"/>
    <n v="2"/>
    <n v="1"/>
    <n v="2"/>
    <x v="2"/>
    <x v="1"/>
    <n v="2"/>
    <n v="3"/>
    <s v="Active"/>
    <x v="2"/>
    <x v="1"/>
    <n v="0"/>
  </r>
  <r>
    <n v="44"/>
    <s v="No"/>
    <s v="Non-Travel"/>
    <x v="0"/>
    <n v="23"/>
    <n v="2"/>
    <s v="Medical"/>
    <n v="2782"/>
    <x v="1"/>
    <n v="1"/>
    <x v="3"/>
    <s v="Married"/>
    <n v="195860"/>
    <n v="4"/>
    <n v="16"/>
    <n v="0"/>
    <n v="17"/>
    <n v="3"/>
    <n v="3"/>
    <n v="1"/>
    <n v="2"/>
    <n v="1"/>
    <n v="2"/>
    <x v="2"/>
    <x v="1"/>
    <n v="2"/>
    <n v="3"/>
    <s v="Active"/>
    <x v="2"/>
    <x v="1"/>
    <n v="0"/>
  </r>
  <r>
    <n v="44"/>
    <s v="No"/>
    <s v="Non-Travel"/>
    <x v="0"/>
    <n v="23"/>
    <n v="2"/>
    <s v="Medical"/>
    <n v="4252"/>
    <x v="1"/>
    <n v="1"/>
    <x v="3"/>
    <s v="Married"/>
    <n v="195860"/>
    <n v="4"/>
    <n v="16"/>
    <n v="0"/>
    <n v="17"/>
    <n v="3"/>
    <n v="3"/>
    <n v="1"/>
    <n v="2"/>
    <n v="1"/>
    <n v="2"/>
    <x v="2"/>
    <x v="1"/>
    <n v="2"/>
    <n v="3"/>
    <s v="Active"/>
    <x v="2"/>
    <x v="1"/>
    <n v="0"/>
  </r>
  <r>
    <n v="43"/>
    <s v="No"/>
    <s v="Travel_Frequently"/>
    <x v="1"/>
    <n v="2"/>
    <n v="2"/>
    <s v="Life Sciences"/>
    <n v="1343"/>
    <x v="0"/>
    <n v="1"/>
    <x v="0"/>
    <s v="Single"/>
    <n v="32110"/>
    <n v="4"/>
    <n v="13"/>
    <n v="0"/>
    <n v="18"/>
    <n v="2"/>
    <n v="3"/>
    <n v="1"/>
    <n v="2"/>
    <n v="1"/>
    <n v="2"/>
    <x v="0"/>
    <x v="0"/>
    <n v="4"/>
    <n v="3"/>
    <s v="Active"/>
    <x v="2"/>
    <x v="1"/>
    <n v="0"/>
  </r>
  <r>
    <n v="43"/>
    <s v="No"/>
    <s v="Travel_Frequently"/>
    <x v="1"/>
    <n v="2"/>
    <n v="2"/>
    <s v="Life Sciences"/>
    <n v="2813"/>
    <x v="0"/>
    <n v="1"/>
    <x v="0"/>
    <s v="Single"/>
    <n v="32110"/>
    <n v="4"/>
    <n v="13"/>
    <n v="0"/>
    <n v="18"/>
    <n v="2"/>
    <n v="3"/>
    <n v="1"/>
    <n v="2"/>
    <n v="1"/>
    <n v="2"/>
    <x v="0"/>
    <x v="0"/>
    <n v="4"/>
    <n v="3"/>
    <s v="Active"/>
    <x v="2"/>
    <x v="1"/>
    <n v="0"/>
  </r>
  <r>
    <n v="43"/>
    <s v="No"/>
    <s v="Travel_Frequently"/>
    <x v="1"/>
    <n v="2"/>
    <n v="2"/>
    <s v="Life Sciences"/>
    <n v="4283"/>
    <x v="0"/>
    <n v="1"/>
    <x v="0"/>
    <s v="Single"/>
    <n v="32110"/>
    <n v="4"/>
    <n v="13"/>
    <n v="0"/>
    <n v="18"/>
    <n v="2"/>
    <n v="3"/>
    <n v="1"/>
    <n v="2"/>
    <n v="1"/>
    <n v="2"/>
    <x v="0"/>
    <x v="0"/>
    <n v="4"/>
    <n v="3"/>
    <s v="Active"/>
    <x v="2"/>
    <x v="1"/>
    <n v="0"/>
  </r>
  <r>
    <n v="49"/>
    <s v="No"/>
    <s v="Travel_Rarely"/>
    <x v="0"/>
    <n v="7"/>
    <n v="3"/>
    <s v="Life Sciences"/>
    <n v="787"/>
    <x v="0"/>
    <n v="3"/>
    <x v="4"/>
    <s v="Married"/>
    <n v="53240"/>
    <n v="2"/>
    <n v="19"/>
    <n v="0"/>
    <n v="20"/>
    <n v="2"/>
    <n v="3"/>
    <n v="1"/>
    <n v="2"/>
    <n v="1"/>
    <n v="1"/>
    <x v="0"/>
    <x v="2"/>
    <n v="1"/>
    <n v="3"/>
    <s v="Active"/>
    <x v="3"/>
    <x v="1"/>
    <n v="0"/>
  </r>
  <r>
    <n v="49"/>
    <s v="No"/>
    <s v="Travel_Rarely"/>
    <x v="0"/>
    <n v="7"/>
    <n v="3"/>
    <s v="Life Sciences"/>
    <n v="2257"/>
    <x v="0"/>
    <n v="3"/>
    <x v="4"/>
    <s v="Married"/>
    <n v="53240"/>
    <n v="2"/>
    <n v="19"/>
    <n v="0"/>
    <n v="20"/>
    <n v="2"/>
    <n v="3"/>
    <n v="1"/>
    <n v="2"/>
    <n v="1"/>
    <n v="1"/>
    <x v="0"/>
    <x v="2"/>
    <n v="1"/>
    <n v="3"/>
    <s v="Active"/>
    <x v="3"/>
    <x v="1"/>
    <n v="0"/>
  </r>
  <r>
    <n v="49"/>
    <s v="No"/>
    <s v="Travel_Rarely"/>
    <x v="0"/>
    <n v="7"/>
    <n v="3"/>
    <s v="Life Sciences"/>
    <n v="3727"/>
    <x v="0"/>
    <n v="3"/>
    <x v="4"/>
    <s v="Married"/>
    <n v="53240"/>
    <n v="2"/>
    <n v="19"/>
    <n v="0"/>
    <n v="20"/>
    <n v="2"/>
    <n v="3"/>
    <n v="1"/>
    <n v="2"/>
    <n v="1"/>
    <n v="1"/>
    <x v="0"/>
    <x v="2"/>
    <n v="1"/>
    <n v="3"/>
    <s v="Active"/>
    <x v="3"/>
    <x v="1"/>
    <n v="0"/>
  </r>
  <r>
    <n v="47"/>
    <s v="No"/>
    <s v="Travel_Rarely"/>
    <x v="0"/>
    <n v="4"/>
    <n v="3"/>
    <s v="Life Sciences"/>
    <n v="72"/>
    <x v="1"/>
    <n v="2"/>
    <x v="7"/>
    <s v="Married"/>
    <n v="59060"/>
    <n v="4"/>
    <n v="23"/>
    <n v="0"/>
    <n v="21"/>
    <n v="4"/>
    <n v="3"/>
    <n v="1"/>
    <n v="1"/>
    <n v="1"/>
    <n v="4"/>
    <x v="0"/>
    <x v="0"/>
    <n v="4"/>
    <n v="4"/>
    <s v="Active"/>
    <x v="3"/>
    <x v="1"/>
    <n v="0"/>
  </r>
  <r>
    <n v="47"/>
    <s v="No"/>
    <s v="Travel_Rarely"/>
    <x v="0"/>
    <n v="4"/>
    <n v="3"/>
    <s v="Life Sciences"/>
    <n v="1542"/>
    <x v="1"/>
    <n v="2"/>
    <x v="7"/>
    <s v="Married"/>
    <n v="59060"/>
    <n v="4"/>
    <n v="23"/>
    <n v="0"/>
    <n v="21"/>
    <n v="4"/>
    <n v="3"/>
    <n v="1"/>
    <n v="1"/>
    <n v="1"/>
    <n v="4"/>
    <x v="0"/>
    <x v="0"/>
    <n v="4"/>
    <n v="4"/>
    <s v="Active"/>
    <x v="3"/>
    <x v="1"/>
    <n v="0"/>
  </r>
  <r>
    <n v="47"/>
    <s v="No"/>
    <s v="Travel_Rarely"/>
    <x v="0"/>
    <n v="4"/>
    <n v="3"/>
    <s v="Life Sciences"/>
    <n v="3012"/>
    <x v="1"/>
    <n v="2"/>
    <x v="7"/>
    <s v="Married"/>
    <n v="59060"/>
    <n v="4"/>
    <n v="23"/>
    <n v="0"/>
    <n v="21"/>
    <n v="4"/>
    <n v="3"/>
    <n v="1"/>
    <n v="1"/>
    <n v="1"/>
    <n v="4"/>
    <x v="0"/>
    <x v="0"/>
    <n v="4"/>
    <n v="4"/>
    <s v="Active"/>
    <x v="3"/>
    <x v="1"/>
    <n v="0"/>
  </r>
  <r>
    <n v="49"/>
    <s v="No"/>
    <s v="Travel_Frequently"/>
    <x v="0"/>
    <n v="1"/>
    <n v="1"/>
    <s v="Medical"/>
    <n v="33"/>
    <x v="1"/>
    <n v="2"/>
    <x v="3"/>
    <s v="Single"/>
    <n v="35910"/>
    <n v="9"/>
    <n v="13"/>
    <n v="0"/>
    <n v="22"/>
    <n v="2"/>
    <n v="3"/>
    <n v="1"/>
    <n v="2"/>
    <n v="1"/>
    <n v="3"/>
    <x v="3"/>
    <x v="0"/>
    <n v="3"/>
    <n v="3"/>
    <s v="Active"/>
    <x v="3"/>
    <x v="1"/>
    <n v="0"/>
  </r>
  <r>
    <n v="49"/>
    <s v="No"/>
    <s v="Travel_Frequently"/>
    <x v="0"/>
    <n v="1"/>
    <n v="1"/>
    <s v="Medical"/>
    <n v="1503"/>
    <x v="1"/>
    <n v="2"/>
    <x v="3"/>
    <s v="Single"/>
    <n v="35910"/>
    <n v="9"/>
    <n v="13"/>
    <n v="0"/>
    <n v="22"/>
    <n v="2"/>
    <n v="3"/>
    <n v="1"/>
    <n v="2"/>
    <n v="1"/>
    <n v="3"/>
    <x v="3"/>
    <x v="0"/>
    <n v="3"/>
    <n v="3"/>
    <s v="Active"/>
    <x v="3"/>
    <x v="1"/>
    <n v="0"/>
  </r>
  <r>
    <n v="49"/>
    <s v="No"/>
    <s v="Travel_Frequently"/>
    <x v="0"/>
    <n v="1"/>
    <n v="1"/>
    <s v="Medical"/>
    <n v="2973"/>
    <x v="1"/>
    <n v="2"/>
    <x v="3"/>
    <s v="Single"/>
    <n v="35910"/>
    <n v="9"/>
    <n v="13"/>
    <n v="0"/>
    <n v="22"/>
    <n v="2"/>
    <n v="3"/>
    <n v="1"/>
    <n v="2"/>
    <n v="1"/>
    <n v="3"/>
    <x v="3"/>
    <x v="0"/>
    <n v="3"/>
    <n v="3"/>
    <s v="Active"/>
    <x v="3"/>
    <x v="1"/>
    <n v="0"/>
  </r>
  <r>
    <n v="55"/>
    <s v="No"/>
    <s v="Travel_Frequently"/>
    <x v="0"/>
    <n v="23"/>
    <n v="5"/>
    <s v="Life Sciences"/>
    <n v="530"/>
    <x v="0"/>
    <n v="3"/>
    <x v="4"/>
    <s v="Married"/>
    <n v="36970"/>
    <n v="3"/>
    <n v="13"/>
    <n v="1"/>
    <n v="23"/>
    <n v="1"/>
    <n v="3"/>
    <n v="1"/>
    <n v="2"/>
    <n v="1"/>
    <n v="4"/>
    <x v="2"/>
    <x v="0"/>
    <n v="3"/>
    <n v="3"/>
    <s v="Active"/>
    <x v="4"/>
    <x v="1"/>
    <n v="0"/>
  </r>
  <r>
    <n v="55"/>
    <s v="No"/>
    <s v="Travel_Frequently"/>
    <x v="0"/>
    <n v="23"/>
    <n v="5"/>
    <s v="Life Sciences"/>
    <n v="2000"/>
    <x v="0"/>
    <n v="3"/>
    <x v="4"/>
    <s v="Married"/>
    <n v="36970"/>
    <n v="3"/>
    <n v="13"/>
    <n v="1"/>
    <n v="23"/>
    <n v="1"/>
    <n v="3"/>
    <n v="1"/>
    <n v="2"/>
    <n v="1"/>
    <n v="4"/>
    <x v="2"/>
    <x v="0"/>
    <n v="3"/>
    <n v="3"/>
    <s v="Active"/>
    <x v="4"/>
    <x v="1"/>
    <n v="0"/>
  </r>
  <r>
    <n v="55"/>
    <s v="No"/>
    <s v="Travel_Frequently"/>
    <x v="0"/>
    <n v="23"/>
    <n v="5"/>
    <s v="Life Sciences"/>
    <n v="3470"/>
    <x v="0"/>
    <n v="3"/>
    <x v="4"/>
    <s v="Married"/>
    <n v="36970"/>
    <n v="3"/>
    <n v="13"/>
    <n v="1"/>
    <n v="23"/>
    <n v="1"/>
    <n v="3"/>
    <n v="1"/>
    <n v="2"/>
    <n v="1"/>
    <n v="4"/>
    <x v="2"/>
    <x v="0"/>
    <n v="3"/>
    <n v="3"/>
    <s v="Active"/>
    <x v="4"/>
    <x v="1"/>
    <n v="0"/>
  </r>
  <r>
    <n v="50"/>
    <s v="No"/>
    <s v="Travel_Rarely"/>
    <x v="0"/>
    <n v="20"/>
    <n v="2"/>
    <s v="Medical"/>
    <n v="688"/>
    <x v="1"/>
    <n v="5"/>
    <x v="4"/>
    <s v="Married"/>
    <n v="154020"/>
    <n v="4"/>
    <n v="21"/>
    <n v="0"/>
    <n v="25"/>
    <n v="3"/>
    <n v="3"/>
    <n v="1"/>
    <n v="2"/>
    <n v="1"/>
    <n v="4"/>
    <x v="3"/>
    <x v="0"/>
    <n v="2"/>
    <n v="4"/>
    <s v="Active"/>
    <x v="3"/>
    <x v="1"/>
    <n v="0"/>
  </r>
  <r>
    <n v="50"/>
    <s v="No"/>
    <s v="Travel_Rarely"/>
    <x v="0"/>
    <n v="20"/>
    <n v="2"/>
    <s v="Medical"/>
    <n v="2158"/>
    <x v="1"/>
    <n v="5"/>
    <x v="4"/>
    <s v="Married"/>
    <n v="154020"/>
    <n v="4"/>
    <n v="21"/>
    <n v="0"/>
    <n v="25"/>
    <n v="3"/>
    <n v="3"/>
    <n v="1"/>
    <n v="2"/>
    <n v="1"/>
    <n v="4"/>
    <x v="3"/>
    <x v="0"/>
    <n v="2"/>
    <n v="4"/>
    <s v="Active"/>
    <x v="3"/>
    <x v="1"/>
    <n v="0"/>
  </r>
  <r>
    <n v="50"/>
    <s v="No"/>
    <s v="Travel_Rarely"/>
    <x v="0"/>
    <n v="20"/>
    <n v="2"/>
    <s v="Medical"/>
    <n v="3628"/>
    <x v="1"/>
    <n v="5"/>
    <x v="4"/>
    <s v="Married"/>
    <n v="154020"/>
    <n v="4"/>
    <n v="21"/>
    <n v="0"/>
    <n v="25"/>
    <n v="3"/>
    <n v="3"/>
    <n v="1"/>
    <n v="2"/>
    <n v="1"/>
    <n v="4"/>
    <x v="3"/>
    <x v="0"/>
    <n v="2"/>
    <n v="4"/>
    <s v="Active"/>
    <x v="3"/>
    <x v="1"/>
    <n v="0"/>
  </r>
  <r>
    <n v="47"/>
    <s v="No"/>
    <s v="Travel_Rarely"/>
    <x v="0"/>
    <n v="1"/>
    <n v="4"/>
    <s v="Medical"/>
    <n v="937"/>
    <x v="0"/>
    <n v="3"/>
    <x v="4"/>
    <s v="Divorced"/>
    <n v="183030"/>
    <n v="6"/>
    <n v="22"/>
    <n v="1"/>
    <n v="29"/>
    <n v="2"/>
    <n v="3"/>
    <n v="1"/>
    <n v="2"/>
    <n v="1"/>
    <n v="2"/>
    <x v="2"/>
    <x v="0"/>
    <n v="2"/>
    <n v="4"/>
    <s v="Active"/>
    <x v="3"/>
    <x v="1"/>
    <n v="0"/>
  </r>
  <r>
    <n v="47"/>
    <s v="No"/>
    <s v="Travel_Rarely"/>
    <x v="0"/>
    <n v="1"/>
    <n v="4"/>
    <s v="Medical"/>
    <n v="2407"/>
    <x v="0"/>
    <n v="3"/>
    <x v="4"/>
    <s v="Divorced"/>
    <n v="183030"/>
    <n v="6"/>
    <n v="22"/>
    <n v="1"/>
    <n v="29"/>
    <n v="2"/>
    <n v="3"/>
    <n v="1"/>
    <n v="2"/>
    <n v="1"/>
    <n v="2"/>
    <x v="2"/>
    <x v="0"/>
    <n v="2"/>
    <n v="4"/>
    <s v="Active"/>
    <x v="3"/>
    <x v="1"/>
    <n v="0"/>
  </r>
  <r>
    <n v="47"/>
    <s v="No"/>
    <s v="Travel_Rarely"/>
    <x v="0"/>
    <n v="1"/>
    <n v="4"/>
    <s v="Medical"/>
    <n v="3877"/>
    <x v="0"/>
    <n v="3"/>
    <x v="4"/>
    <s v="Divorced"/>
    <n v="183030"/>
    <n v="6"/>
    <n v="22"/>
    <n v="1"/>
    <n v="29"/>
    <n v="2"/>
    <n v="3"/>
    <n v="1"/>
    <n v="2"/>
    <n v="1"/>
    <n v="2"/>
    <x v="2"/>
    <x v="0"/>
    <n v="2"/>
    <n v="4"/>
    <s v="Active"/>
    <x v="3"/>
    <x v="1"/>
    <n v="0"/>
  </r>
  <r>
    <n v="43"/>
    <s v="No"/>
    <s v="Travel_Frequently"/>
    <x v="1"/>
    <n v="14"/>
    <n v="3"/>
    <s v="Life Sciences"/>
    <n v="138"/>
    <x v="1"/>
    <n v="1"/>
    <x v="5"/>
    <s v="Married"/>
    <n v="37480"/>
    <n v="7"/>
    <n v="14"/>
    <n v="2"/>
    <n v="10"/>
    <n v="3"/>
    <n v="3"/>
    <n v="1"/>
    <n v="2"/>
    <n v="1"/>
    <n v="4"/>
    <x v="1"/>
    <x v="0"/>
    <n v="2"/>
    <n v="3"/>
    <s v="Active"/>
    <x v="2"/>
    <x v="1"/>
    <n v="0"/>
  </r>
  <r>
    <n v="37"/>
    <s v="No"/>
    <s v="Travel_Frequently"/>
    <x v="1"/>
    <n v="9"/>
    <n v="1"/>
    <s v="Marketing"/>
    <n v="37"/>
    <x v="0"/>
    <n v="1"/>
    <x v="4"/>
    <s v="Married"/>
    <n v="15140"/>
    <n v="1"/>
    <n v="14"/>
    <n v="0"/>
    <n v="4"/>
    <n v="3"/>
    <n v="4"/>
    <n v="1"/>
    <n v="2"/>
    <n v="1"/>
    <n v="2"/>
    <x v="1"/>
    <x v="2"/>
    <n v="3"/>
    <n v="3"/>
    <s v="Active"/>
    <x v="2"/>
    <x v="1"/>
    <n v="0"/>
  </r>
  <r>
    <n v="37"/>
    <s v="No"/>
    <s v="Travel_Frequently"/>
    <x v="1"/>
    <n v="9"/>
    <n v="1"/>
    <s v="Marketing"/>
    <n v="1507"/>
    <x v="0"/>
    <n v="1"/>
    <x v="4"/>
    <s v="Married"/>
    <n v="15140"/>
    <n v="1"/>
    <n v="14"/>
    <n v="0"/>
    <n v="4"/>
    <n v="3"/>
    <n v="4"/>
    <n v="1"/>
    <n v="2"/>
    <n v="1"/>
    <n v="2"/>
    <x v="1"/>
    <x v="2"/>
    <n v="3"/>
    <n v="3"/>
    <s v="Active"/>
    <x v="2"/>
    <x v="1"/>
    <n v="0"/>
  </r>
  <r>
    <n v="37"/>
    <s v="No"/>
    <s v="Travel_Frequently"/>
    <x v="1"/>
    <n v="9"/>
    <n v="1"/>
    <s v="Marketing"/>
    <n v="2977"/>
    <x v="0"/>
    <n v="1"/>
    <x v="4"/>
    <s v="Married"/>
    <n v="15140"/>
    <n v="1"/>
    <n v="14"/>
    <n v="0"/>
    <n v="4"/>
    <n v="3"/>
    <n v="4"/>
    <n v="1"/>
    <n v="2"/>
    <n v="1"/>
    <n v="2"/>
    <x v="1"/>
    <x v="2"/>
    <n v="3"/>
    <n v="3"/>
    <s v="Active"/>
    <x v="2"/>
    <x v="1"/>
    <n v="0"/>
  </r>
  <r>
    <n v="27"/>
    <s v="No"/>
    <s v="Travel_Rarely"/>
    <x v="0"/>
    <n v="15"/>
    <n v="4"/>
    <s v="Medical"/>
    <n v="61"/>
    <x v="0"/>
    <n v="3"/>
    <x v="3"/>
    <s v="Single"/>
    <n v="39020"/>
    <n v="1"/>
    <n v="22"/>
    <n v="0"/>
    <n v="4"/>
    <n v="2"/>
    <n v="4"/>
    <n v="1"/>
    <n v="2"/>
    <n v="1"/>
    <n v="3"/>
    <x v="2"/>
    <x v="2"/>
    <n v="3"/>
    <n v="4"/>
    <s v="Active"/>
    <x v="1"/>
    <x v="1"/>
    <n v="0"/>
  </r>
  <r>
    <n v="27"/>
    <s v="No"/>
    <s v="Travel_Rarely"/>
    <x v="0"/>
    <n v="15"/>
    <n v="4"/>
    <s v="Medical"/>
    <n v="1531"/>
    <x v="0"/>
    <n v="3"/>
    <x v="3"/>
    <s v="Single"/>
    <n v="39020"/>
    <n v="1"/>
    <n v="22"/>
    <n v="0"/>
    <n v="4"/>
    <n v="2"/>
    <n v="4"/>
    <n v="1"/>
    <n v="2"/>
    <n v="1"/>
    <n v="3"/>
    <x v="2"/>
    <x v="2"/>
    <n v="3"/>
    <n v="4"/>
    <s v="Active"/>
    <x v="1"/>
    <x v="1"/>
    <n v="0"/>
  </r>
  <r>
    <n v="27"/>
    <s v="No"/>
    <s v="Travel_Rarely"/>
    <x v="0"/>
    <n v="15"/>
    <n v="4"/>
    <s v="Medical"/>
    <n v="3001"/>
    <x v="0"/>
    <n v="3"/>
    <x v="3"/>
    <s v="Single"/>
    <n v="39020"/>
    <n v="1"/>
    <n v="22"/>
    <n v="0"/>
    <n v="4"/>
    <n v="2"/>
    <n v="4"/>
    <n v="1"/>
    <n v="2"/>
    <n v="1"/>
    <n v="3"/>
    <x v="2"/>
    <x v="2"/>
    <n v="3"/>
    <n v="4"/>
    <s v="Active"/>
    <x v="1"/>
    <x v="1"/>
    <n v="0"/>
  </r>
  <r>
    <n v="22"/>
    <s v="No"/>
    <s v="Travel_Rarely"/>
    <x v="0"/>
    <n v="8"/>
    <n v="3"/>
    <s v="Other"/>
    <n v="477"/>
    <x v="0"/>
    <n v="2"/>
    <x v="6"/>
    <s v="Married"/>
    <n v="49070"/>
    <n v="2"/>
    <n v="21"/>
    <n v="1"/>
    <n v="4"/>
    <n v="2"/>
    <n v="4"/>
    <n v="1"/>
    <n v="1"/>
    <n v="1"/>
    <n v="2"/>
    <x v="3"/>
    <x v="2"/>
    <n v="3"/>
    <n v="4"/>
    <s v="Active"/>
    <x v="0"/>
    <x v="1"/>
    <n v="0"/>
  </r>
  <r>
    <n v="22"/>
    <s v="No"/>
    <s v="Travel_Rarely"/>
    <x v="0"/>
    <n v="8"/>
    <n v="3"/>
    <s v="Other"/>
    <n v="1947"/>
    <x v="0"/>
    <n v="2"/>
    <x v="6"/>
    <s v="Married"/>
    <n v="49070"/>
    <n v="1"/>
    <n v="21"/>
    <n v="1"/>
    <n v="4"/>
    <n v="2"/>
    <n v="4"/>
    <n v="1"/>
    <n v="1"/>
    <n v="1"/>
    <n v="2"/>
    <x v="3"/>
    <x v="2"/>
    <n v="3"/>
    <n v="4"/>
    <s v="Active"/>
    <x v="0"/>
    <x v="1"/>
    <n v="0"/>
  </r>
  <r>
    <n v="22"/>
    <s v="No"/>
    <s v="Travel_Rarely"/>
    <x v="0"/>
    <n v="8"/>
    <n v="3"/>
    <s v="Other"/>
    <n v="3417"/>
    <x v="0"/>
    <n v="2"/>
    <x v="6"/>
    <s v="Married"/>
    <n v="49070"/>
    <n v="1"/>
    <n v="21"/>
    <n v="1"/>
    <n v="4"/>
    <n v="2"/>
    <n v="4"/>
    <n v="1"/>
    <n v="1"/>
    <n v="1"/>
    <n v="2"/>
    <x v="3"/>
    <x v="2"/>
    <n v="3"/>
    <n v="4"/>
    <s v="Active"/>
    <x v="0"/>
    <x v="1"/>
    <n v="0"/>
  </r>
  <r>
    <n v="32"/>
    <s v="No"/>
    <s v="Travel_Rarely"/>
    <x v="1"/>
    <n v="9"/>
    <n v="4"/>
    <s v="Life Sciences"/>
    <n v="1192"/>
    <x v="1"/>
    <n v="2"/>
    <x v="3"/>
    <s v="Single"/>
    <n v="57690"/>
    <n v="1"/>
    <n v="11"/>
    <n v="0"/>
    <n v="4"/>
    <n v="3"/>
    <n v="4"/>
    <n v="1"/>
    <n v="2"/>
    <n v="1"/>
    <n v="4"/>
    <x v="3"/>
    <x v="0"/>
    <n v="3"/>
    <n v="3"/>
    <s v="Active"/>
    <x v="1"/>
    <x v="1"/>
    <n v="0"/>
  </r>
  <r>
    <n v="32"/>
    <s v="No"/>
    <s v="Travel_Rarely"/>
    <x v="1"/>
    <n v="9"/>
    <n v="4"/>
    <s v="Life Sciences"/>
    <n v="2662"/>
    <x v="1"/>
    <n v="2"/>
    <x v="3"/>
    <s v="Single"/>
    <n v="57690"/>
    <n v="1"/>
    <n v="11"/>
    <n v="0"/>
    <n v="4"/>
    <n v="3"/>
    <n v="4"/>
    <n v="1"/>
    <n v="2"/>
    <n v="1"/>
    <n v="4"/>
    <x v="3"/>
    <x v="0"/>
    <n v="3"/>
    <n v="3"/>
    <s v="Active"/>
    <x v="1"/>
    <x v="1"/>
    <n v="0"/>
  </r>
  <r>
    <n v="32"/>
    <s v="No"/>
    <s v="Travel_Rarely"/>
    <x v="1"/>
    <n v="9"/>
    <n v="4"/>
    <s v="Life Sciences"/>
    <n v="4132"/>
    <x v="1"/>
    <n v="2"/>
    <x v="3"/>
    <s v="Single"/>
    <n v="57690"/>
    <n v="1"/>
    <n v="11"/>
    <n v="0"/>
    <n v="4"/>
    <n v="3"/>
    <n v="4"/>
    <n v="1"/>
    <n v="2"/>
    <n v="1"/>
    <n v="4"/>
    <x v="3"/>
    <x v="0"/>
    <n v="3"/>
    <n v="3"/>
    <s v="Active"/>
    <x v="1"/>
    <x v="1"/>
    <n v="0"/>
  </r>
  <r>
    <n v="35"/>
    <s v="No"/>
    <s v="Travel_Rarely"/>
    <x v="2"/>
    <n v="14"/>
    <n v="1"/>
    <s v="Life Sciences"/>
    <n v="1201"/>
    <x v="0"/>
    <n v="2"/>
    <x v="3"/>
    <s v="Married"/>
    <n v="79880"/>
    <n v="1"/>
    <n v="18"/>
    <n v="0"/>
    <n v="4"/>
    <n v="3"/>
    <n v="4"/>
    <n v="1"/>
    <n v="1"/>
    <n v="1"/>
    <n v="3"/>
    <x v="1"/>
    <x v="0"/>
    <n v="3"/>
    <n v="3"/>
    <s v="Active"/>
    <x v="2"/>
    <x v="1"/>
    <n v="0"/>
  </r>
  <r>
    <n v="35"/>
    <s v="No"/>
    <s v="Travel_Rarely"/>
    <x v="2"/>
    <n v="14"/>
    <n v="1"/>
    <s v="Life Sciences"/>
    <n v="2671"/>
    <x v="0"/>
    <n v="2"/>
    <x v="3"/>
    <s v="Married"/>
    <n v="79880"/>
    <n v="1"/>
    <n v="18"/>
    <n v="0"/>
    <n v="4"/>
    <n v="3"/>
    <n v="4"/>
    <n v="1"/>
    <n v="1"/>
    <n v="1"/>
    <n v="3"/>
    <x v="1"/>
    <x v="0"/>
    <n v="3"/>
    <n v="3"/>
    <s v="Active"/>
    <x v="2"/>
    <x v="1"/>
    <n v="0"/>
  </r>
  <r>
    <n v="35"/>
    <s v="No"/>
    <s v="Travel_Rarely"/>
    <x v="2"/>
    <n v="14"/>
    <n v="1"/>
    <s v="Life Sciences"/>
    <n v="4141"/>
    <x v="0"/>
    <n v="2"/>
    <x v="3"/>
    <s v="Married"/>
    <n v="79880"/>
    <n v="1"/>
    <n v="18"/>
    <n v="0"/>
    <n v="4"/>
    <n v="3"/>
    <n v="4"/>
    <n v="1"/>
    <n v="1"/>
    <n v="1"/>
    <n v="3"/>
    <x v="1"/>
    <x v="0"/>
    <n v="3"/>
    <n v="3"/>
    <s v="Active"/>
    <x v="2"/>
    <x v="1"/>
    <n v="0"/>
  </r>
  <r>
    <n v="22"/>
    <s v="No"/>
    <s v="Non-Travel"/>
    <x v="1"/>
    <n v="17"/>
    <n v="2"/>
    <s v="Marketing"/>
    <n v="880"/>
    <x v="0"/>
    <n v="3"/>
    <x v="0"/>
    <s v="Married"/>
    <n v="97050"/>
    <n v="1"/>
    <n v="18"/>
    <n v="2"/>
    <n v="4"/>
    <n v="3"/>
    <n v="4"/>
    <n v="1"/>
    <n v="3"/>
    <n v="1"/>
    <n v="2"/>
    <x v="0"/>
    <x v="2"/>
    <n v="2"/>
    <n v="3"/>
    <s v="Active"/>
    <x v="0"/>
    <x v="1"/>
    <n v="0"/>
  </r>
  <r>
    <n v="22"/>
    <s v="No"/>
    <s v="Non-Travel"/>
    <x v="1"/>
    <n v="17"/>
    <n v="2"/>
    <s v="Marketing"/>
    <n v="2350"/>
    <x v="0"/>
    <n v="3"/>
    <x v="0"/>
    <s v="Married"/>
    <n v="97050"/>
    <n v="1"/>
    <n v="18"/>
    <n v="2"/>
    <n v="4"/>
    <n v="3"/>
    <n v="4"/>
    <n v="1"/>
    <n v="3"/>
    <n v="1"/>
    <n v="2"/>
    <x v="0"/>
    <x v="2"/>
    <n v="2"/>
    <n v="3"/>
    <s v="Active"/>
    <x v="0"/>
    <x v="1"/>
    <n v="0"/>
  </r>
  <r>
    <n v="22"/>
    <s v="No"/>
    <s v="Non-Travel"/>
    <x v="1"/>
    <n v="17"/>
    <n v="2"/>
    <s v="Marketing"/>
    <n v="3820"/>
    <x v="0"/>
    <n v="3"/>
    <x v="0"/>
    <s v="Married"/>
    <n v="97050"/>
    <n v="1"/>
    <n v="18"/>
    <n v="2"/>
    <n v="4"/>
    <n v="3"/>
    <n v="4"/>
    <n v="1"/>
    <n v="3"/>
    <n v="1"/>
    <n v="2"/>
    <x v="0"/>
    <x v="2"/>
    <n v="2"/>
    <n v="3"/>
    <s v="Active"/>
    <x v="0"/>
    <x v="1"/>
    <n v="0"/>
  </r>
  <r>
    <n v="24"/>
    <s v="No"/>
    <s v="Travel_Rarely"/>
    <x v="0"/>
    <n v="5"/>
    <n v="4"/>
    <s v="Other"/>
    <n v="1150"/>
    <x v="0"/>
    <n v="1"/>
    <x v="5"/>
    <s v="Single"/>
    <n v="178610"/>
    <n v="1"/>
    <n v="11"/>
    <n v="2"/>
    <n v="4"/>
    <n v="5"/>
    <n v="4"/>
    <n v="1"/>
    <n v="2"/>
    <n v="1"/>
    <n v="2"/>
    <x v="0"/>
    <x v="2"/>
    <n v="1"/>
    <n v="3"/>
    <s v="Active"/>
    <x v="0"/>
    <x v="1"/>
    <n v="0"/>
  </r>
  <r>
    <n v="24"/>
    <s v="No"/>
    <s v="Travel_Rarely"/>
    <x v="0"/>
    <n v="5"/>
    <n v="4"/>
    <s v="Other"/>
    <n v="2620"/>
    <x v="0"/>
    <n v="1"/>
    <x v="5"/>
    <s v="Single"/>
    <n v="178610"/>
    <n v="1"/>
    <n v="11"/>
    <n v="2"/>
    <n v="4"/>
    <n v="5"/>
    <n v="4"/>
    <n v="1"/>
    <n v="2"/>
    <n v="1"/>
    <n v="2"/>
    <x v="0"/>
    <x v="2"/>
    <n v="1"/>
    <n v="3"/>
    <s v="Active"/>
    <x v="0"/>
    <x v="1"/>
    <n v="0"/>
  </r>
  <r>
    <n v="24"/>
    <s v="No"/>
    <s v="Travel_Rarely"/>
    <x v="0"/>
    <n v="5"/>
    <n v="4"/>
    <s v="Other"/>
    <n v="4090"/>
    <x v="0"/>
    <n v="1"/>
    <x v="5"/>
    <s v="Single"/>
    <n v="178610"/>
    <n v="1"/>
    <n v="11"/>
    <n v="2"/>
    <n v="4"/>
    <n v="5"/>
    <n v="4"/>
    <n v="1"/>
    <n v="2"/>
    <n v="1"/>
    <n v="2"/>
    <x v="0"/>
    <x v="2"/>
    <n v="1"/>
    <n v="3"/>
    <s v="Active"/>
    <x v="0"/>
    <x v="1"/>
    <n v="0"/>
  </r>
  <r>
    <n v="56"/>
    <s v="Yes"/>
    <s v="Travel_Rarely"/>
    <x v="2"/>
    <n v="1"/>
    <n v="2"/>
    <s v="Medical"/>
    <n v="1097"/>
    <x v="1"/>
    <n v="5"/>
    <x v="0"/>
    <s v="Single"/>
    <n v="25590"/>
    <n v="1"/>
    <n v="21"/>
    <n v="0"/>
    <n v="5"/>
    <n v="3"/>
    <n v="4"/>
    <n v="1"/>
    <n v="0"/>
    <n v="1"/>
    <n v="1"/>
    <x v="1"/>
    <x v="0"/>
    <n v="3"/>
    <n v="4"/>
    <s v="Left"/>
    <x v="4"/>
    <x v="1"/>
    <n v="1"/>
  </r>
  <r>
    <n v="56"/>
    <s v="Yes"/>
    <s v="Travel_Rarely"/>
    <x v="2"/>
    <n v="1"/>
    <n v="2"/>
    <s v="Medical"/>
    <n v="2567"/>
    <x v="1"/>
    <n v="5"/>
    <x v="0"/>
    <s v="Single"/>
    <n v="25590"/>
    <n v="1"/>
    <n v="21"/>
    <n v="0"/>
    <n v="5"/>
    <n v="3"/>
    <n v="4"/>
    <n v="1"/>
    <n v="0"/>
    <n v="1"/>
    <n v="1"/>
    <x v="1"/>
    <x v="0"/>
    <n v="3"/>
    <n v="4"/>
    <s v="Left"/>
    <x v="4"/>
    <x v="1"/>
    <n v="1"/>
  </r>
  <r>
    <n v="56"/>
    <s v="Yes"/>
    <s v="Travel_Rarely"/>
    <x v="2"/>
    <n v="1"/>
    <n v="2"/>
    <s v="Medical"/>
    <n v="4037"/>
    <x v="1"/>
    <n v="5"/>
    <x v="0"/>
    <s v="Single"/>
    <n v="25590"/>
    <n v="1"/>
    <n v="21"/>
    <n v="0"/>
    <n v="5"/>
    <n v="3"/>
    <n v="4"/>
    <n v="1"/>
    <n v="0"/>
    <n v="1"/>
    <n v="1"/>
    <x v="1"/>
    <x v="0"/>
    <n v="3"/>
    <n v="4"/>
    <s v="Left"/>
    <x v="4"/>
    <x v="1"/>
    <n v="1"/>
  </r>
  <r>
    <n v="25"/>
    <s v="No"/>
    <s v="Travel_Rarely"/>
    <x v="0"/>
    <n v="6"/>
    <n v="2"/>
    <s v="Medical"/>
    <n v="628"/>
    <x v="1"/>
    <n v="1"/>
    <x v="4"/>
    <s v="Single"/>
    <n v="27680"/>
    <n v="0"/>
    <n v="22"/>
    <n v="1"/>
    <n v="5"/>
    <n v="0"/>
    <n v="4"/>
    <n v="1"/>
    <n v="1"/>
    <n v="1"/>
    <n v="3"/>
    <x v="1"/>
    <x v="0"/>
    <n v="3"/>
    <n v="4"/>
    <s v="Active"/>
    <x v="1"/>
    <x v="1"/>
    <n v="0"/>
  </r>
  <r>
    <n v="25"/>
    <s v="No"/>
    <s v="Travel_Rarely"/>
    <x v="0"/>
    <n v="6"/>
    <n v="2"/>
    <s v="Medical"/>
    <n v="2098"/>
    <x v="1"/>
    <n v="1"/>
    <x v="4"/>
    <s v="Single"/>
    <n v="27680"/>
    <n v="0"/>
    <n v="22"/>
    <n v="1"/>
    <n v="5"/>
    <n v="0"/>
    <n v="4"/>
    <n v="1"/>
    <n v="1"/>
    <n v="1"/>
    <n v="3"/>
    <x v="1"/>
    <x v="0"/>
    <n v="3"/>
    <n v="4"/>
    <s v="Active"/>
    <x v="1"/>
    <x v="1"/>
    <n v="0"/>
  </r>
  <r>
    <n v="25"/>
    <s v="No"/>
    <s v="Travel_Rarely"/>
    <x v="0"/>
    <n v="6"/>
    <n v="2"/>
    <s v="Medical"/>
    <n v="3568"/>
    <x v="1"/>
    <n v="1"/>
    <x v="4"/>
    <s v="Single"/>
    <n v="27680"/>
    <n v="0"/>
    <n v="22"/>
    <n v="1"/>
    <n v="5"/>
    <n v="0"/>
    <n v="4"/>
    <n v="1"/>
    <n v="1"/>
    <n v="1"/>
    <n v="3"/>
    <x v="1"/>
    <x v="0"/>
    <n v="3"/>
    <n v="4"/>
    <s v="Active"/>
    <x v="1"/>
    <x v="1"/>
    <n v="0"/>
  </r>
  <r>
    <n v="25"/>
    <s v="No"/>
    <s v="Travel_Rarely"/>
    <x v="0"/>
    <n v="25"/>
    <n v="2"/>
    <s v="Life Sciences"/>
    <n v="1468"/>
    <x v="0"/>
    <n v="2"/>
    <x v="0"/>
    <s v="Married"/>
    <n v="37020"/>
    <n v="0"/>
    <n v="20"/>
    <n v="0"/>
    <n v="5"/>
    <n v="4"/>
    <n v="4"/>
    <n v="1"/>
    <n v="2"/>
    <n v="1"/>
    <n v="1"/>
    <x v="0"/>
    <x v="0"/>
    <n v="3"/>
    <n v="4"/>
    <s v="Active"/>
    <x v="1"/>
    <x v="1"/>
    <n v="0"/>
  </r>
  <r>
    <n v="25"/>
    <s v="No"/>
    <s v="Travel_Rarely"/>
    <x v="0"/>
    <n v="25"/>
    <n v="2"/>
    <s v="Life Sciences"/>
    <n v="2938"/>
    <x v="0"/>
    <n v="2"/>
    <x v="0"/>
    <s v="Married"/>
    <n v="37020"/>
    <n v="0"/>
    <n v="20"/>
    <n v="0"/>
    <n v="5"/>
    <n v="4"/>
    <n v="4"/>
    <n v="1"/>
    <n v="2"/>
    <n v="1"/>
    <n v="1"/>
    <x v="0"/>
    <x v="0"/>
    <n v="3"/>
    <n v="4"/>
    <s v="Active"/>
    <x v="1"/>
    <x v="1"/>
    <n v="0"/>
  </r>
  <r>
    <n v="25"/>
    <s v="No"/>
    <s v="Travel_Rarely"/>
    <x v="0"/>
    <n v="25"/>
    <n v="2"/>
    <s v="Life Sciences"/>
    <n v="4408"/>
    <x v="0"/>
    <n v="2"/>
    <x v="0"/>
    <s v="Married"/>
    <n v="37020"/>
    <n v="0"/>
    <n v="20"/>
    <n v="0"/>
    <n v="5"/>
    <n v="4"/>
    <n v="4"/>
    <n v="1"/>
    <n v="2"/>
    <n v="1"/>
    <n v="1"/>
    <x v="0"/>
    <x v="0"/>
    <n v="3"/>
    <n v="4"/>
    <s v="Active"/>
    <x v="1"/>
    <x v="1"/>
    <n v="0"/>
  </r>
  <r>
    <n v="53"/>
    <s v="No"/>
    <s v="Travel_Rarely"/>
    <x v="1"/>
    <n v="1"/>
    <n v="2"/>
    <s v="Life Sciences"/>
    <n v="1397"/>
    <x v="0"/>
    <n v="1"/>
    <x v="2"/>
    <s v="Divorced"/>
    <n v="39890"/>
    <n v="1"/>
    <n v="13"/>
    <n v="0"/>
    <n v="5"/>
    <n v="2"/>
    <n v="4"/>
    <n v="1"/>
    <n v="3"/>
    <n v="1"/>
    <n v="4"/>
    <x v="3"/>
    <x v="0"/>
    <n v="3"/>
    <n v="3"/>
    <s v="Active"/>
    <x v="3"/>
    <x v="1"/>
    <n v="0"/>
  </r>
  <r>
    <n v="53"/>
    <s v="No"/>
    <s v="Travel_Rarely"/>
    <x v="1"/>
    <n v="1"/>
    <n v="2"/>
    <s v="Life Sciences"/>
    <n v="2867"/>
    <x v="0"/>
    <n v="1"/>
    <x v="2"/>
    <s v="Divorced"/>
    <n v="39890"/>
    <n v="1"/>
    <n v="13"/>
    <n v="0"/>
    <n v="5"/>
    <n v="2"/>
    <n v="4"/>
    <n v="1"/>
    <n v="3"/>
    <n v="1"/>
    <n v="4"/>
    <x v="3"/>
    <x v="0"/>
    <n v="3"/>
    <n v="3"/>
    <s v="Active"/>
    <x v="3"/>
    <x v="1"/>
    <n v="0"/>
  </r>
  <r>
    <n v="53"/>
    <s v="No"/>
    <s v="Travel_Rarely"/>
    <x v="1"/>
    <n v="1"/>
    <n v="2"/>
    <s v="Life Sciences"/>
    <n v="4337"/>
    <x v="0"/>
    <n v="1"/>
    <x v="2"/>
    <s v="Divorced"/>
    <n v="39890"/>
    <n v="1"/>
    <n v="13"/>
    <n v="0"/>
    <n v="5"/>
    <n v="2"/>
    <n v="4"/>
    <n v="1"/>
    <n v="3"/>
    <n v="1"/>
    <n v="4"/>
    <x v="3"/>
    <x v="0"/>
    <n v="3"/>
    <n v="3"/>
    <s v="Active"/>
    <x v="3"/>
    <x v="1"/>
    <n v="0"/>
  </r>
  <r>
    <n v="23"/>
    <s v="No"/>
    <s v="Travel_Rarely"/>
    <x v="0"/>
    <n v="2"/>
    <n v="4"/>
    <s v="Medical"/>
    <n v="825"/>
    <x v="1"/>
    <n v="2"/>
    <x v="2"/>
    <s v="Single"/>
    <n v="49360"/>
    <n v="0"/>
    <n v="19"/>
    <n v="1"/>
    <n v="5"/>
    <n v="2"/>
    <n v="4"/>
    <n v="1"/>
    <n v="2"/>
    <n v="1"/>
    <n v="1"/>
    <x v="0"/>
    <x v="0"/>
    <n v="2"/>
    <n v="3"/>
    <s v="Active"/>
    <x v="0"/>
    <x v="1"/>
    <n v="0"/>
  </r>
  <r>
    <n v="23"/>
    <s v="No"/>
    <s v="Travel_Rarely"/>
    <x v="0"/>
    <n v="2"/>
    <n v="4"/>
    <s v="Medical"/>
    <n v="2295"/>
    <x v="1"/>
    <n v="2"/>
    <x v="2"/>
    <s v="Single"/>
    <n v="49360"/>
    <n v="0"/>
    <n v="19"/>
    <n v="1"/>
    <n v="5"/>
    <n v="2"/>
    <n v="4"/>
    <n v="1"/>
    <n v="2"/>
    <n v="1"/>
    <n v="1"/>
    <x v="0"/>
    <x v="0"/>
    <n v="2"/>
    <n v="3"/>
    <s v="Active"/>
    <x v="0"/>
    <x v="1"/>
    <n v="0"/>
  </r>
  <r>
    <n v="23"/>
    <s v="No"/>
    <s v="Travel_Rarely"/>
    <x v="0"/>
    <n v="2"/>
    <n v="4"/>
    <s v="Medical"/>
    <n v="3765"/>
    <x v="1"/>
    <n v="2"/>
    <x v="2"/>
    <s v="Single"/>
    <n v="49360"/>
    <n v="0"/>
    <n v="19"/>
    <n v="1"/>
    <n v="5"/>
    <n v="2"/>
    <n v="4"/>
    <n v="1"/>
    <n v="2"/>
    <n v="1"/>
    <n v="1"/>
    <x v="0"/>
    <x v="0"/>
    <n v="2"/>
    <n v="3"/>
    <s v="Active"/>
    <x v="0"/>
    <x v="1"/>
    <n v="0"/>
  </r>
  <r>
    <n v="26"/>
    <s v="No"/>
    <s v="Travel_Rarely"/>
    <x v="0"/>
    <n v="2"/>
    <n v="2"/>
    <s v="Other"/>
    <n v="741"/>
    <x v="0"/>
    <n v="3"/>
    <x v="4"/>
    <s v="Single"/>
    <n v="53040"/>
    <n v="0"/>
    <n v="20"/>
    <n v="1"/>
    <n v="5"/>
    <n v="2"/>
    <n v="4"/>
    <n v="1"/>
    <n v="1"/>
    <n v="1"/>
    <n v="1"/>
    <x v="1"/>
    <x v="0"/>
    <n v="3"/>
    <n v="4"/>
    <s v="Active"/>
    <x v="1"/>
    <x v="1"/>
    <n v="0"/>
  </r>
  <r>
    <n v="26"/>
    <s v="No"/>
    <s v="Travel_Rarely"/>
    <x v="0"/>
    <n v="2"/>
    <n v="2"/>
    <s v="Other"/>
    <n v="2211"/>
    <x v="0"/>
    <n v="3"/>
    <x v="4"/>
    <s v="Single"/>
    <n v="53040"/>
    <n v="0"/>
    <n v="20"/>
    <n v="1"/>
    <n v="5"/>
    <n v="2"/>
    <n v="4"/>
    <n v="1"/>
    <n v="1"/>
    <n v="1"/>
    <n v="1"/>
    <x v="1"/>
    <x v="0"/>
    <n v="3"/>
    <n v="4"/>
    <s v="Active"/>
    <x v="1"/>
    <x v="1"/>
    <n v="0"/>
  </r>
  <r>
    <n v="26"/>
    <s v="No"/>
    <s v="Travel_Rarely"/>
    <x v="0"/>
    <n v="2"/>
    <n v="2"/>
    <s v="Other"/>
    <n v="3681"/>
    <x v="0"/>
    <n v="3"/>
    <x v="4"/>
    <s v="Single"/>
    <n v="53040"/>
    <n v="0"/>
    <n v="20"/>
    <n v="1"/>
    <n v="5"/>
    <n v="2"/>
    <n v="4"/>
    <n v="1"/>
    <n v="1"/>
    <n v="1"/>
    <n v="1"/>
    <x v="1"/>
    <x v="0"/>
    <n v="3"/>
    <n v="4"/>
    <s v="Active"/>
    <x v="1"/>
    <x v="1"/>
    <n v="0"/>
  </r>
  <r>
    <n v="28"/>
    <s v="No"/>
    <s v="Travel_Frequently"/>
    <x v="0"/>
    <n v="9"/>
    <n v="3"/>
    <s v="Life Sciences"/>
    <n v="813"/>
    <x v="1"/>
    <n v="2"/>
    <x v="0"/>
    <s v="Single"/>
    <n v="59330"/>
    <n v="0"/>
    <n v="11"/>
    <n v="0"/>
    <n v="5"/>
    <n v="3"/>
    <n v="4"/>
    <n v="1"/>
    <n v="3"/>
    <n v="1"/>
    <n v="3"/>
    <x v="3"/>
    <x v="0"/>
    <n v="3"/>
    <n v="3"/>
    <s v="Active"/>
    <x v="1"/>
    <x v="1"/>
    <n v="0"/>
  </r>
  <r>
    <n v="28"/>
    <s v="No"/>
    <s v="Travel_Frequently"/>
    <x v="0"/>
    <n v="9"/>
    <n v="3"/>
    <s v="Life Sciences"/>
    <n v="2283"/>
    <x v="1"/>
    <n v="2"/>
    <x v="0"/>
    <s v="Single"/>
    <n v="59330"/>
    <n v="0"/>
    <n v="11"/>
    <n v="0"/>
    <n v="5"/>
    <n v="3"/>
    <n v="4"/>
    <n v="1"/>
    <n v="3"/>
    <n v="1"/>
    <n v="3"/>
    <x v="3"/>
    <x v="0"/>
    <n v="3"/>
    <n v="3"/>
    <s v="Active"/>
    <x v="1"/>
    <x v="1"/>
    <n v="0"/>
  </r>
  <r>
    <n v="28"/>
    <s v="No"/>
    <s v="Travel_Frequently"/>
    <x v="0"/>
    <n v="9"/>
    <n v="3"/>
    <s v="Life Sciences"/>
    <n v="3753"/>
    <x v="1"/>
    <n v="2"/>
    <x v="0"/>
    <s v="Single"/>
    <n v="59330"/>
    <n v="0"/>
    <n v="11"/>
    <n v="0"/>
    <n v="5"/>
    <n v="3"/>
    <n v="4"/>
    <n v="1"/>
    <n v="3"/>
    <n v="1"/>
    <n v="3"/>
    <x v="3"/>
    <x v="0"/>
    <n v="3"/>
    <n v="3"/>
    <s v="Active"/>
    <x v="1"/>
    <x v="1"/>
    <n v="0"/>
  </r>
  <r>
    <n v="27"/>
    <s v="No"/>
    <s v="Travel_Rarely"/>
    <x v="1"/>
    <n v="9"/>
    <n v="3"/>
    <s v="Marketing"/>
    <n v="255"/>
    <x v="0"/>
    <n v="5"/>
    <x v="1"/>
    <s v="Single"/>
    <n v="59930"/>
    <n v="0"/>
    <n v="14"/>
    <n v="1"/>
    <n v="5"/>
    <n v="3"/>
    <n v="4"/>
    <n v="1"/>
    <n v="1"/>
    <n v="1"/>
    <n v="1"/>
    <x v="1"/>
    <x v="0"/>
    <n v="1"/>
    <n v="3"/>
    <s v="Active"/>
    <x v="1"/>
    <x v="1"/>
    <n v="0"/>
  </r>
  <r>
    <n v="27"/>
    <s v="No"/>
    <s v="Travel_Rarely"/>
    <x v="1"/>
    <n v="9"/>
    <n v="3"/>
    <s v="Marketing"/>
    <n v="1725"/>
    <x v="0"/>
    <n v="5"/>
    <x v="1"/>
    <s v="Single"/>
    <n v="59930"/>
    <n v="0"/>
    <n v="14"/>
    <n v="1"/>
    <n v="5"/>
    <n v="3"/>
    <n v="4"/>
    <n v="1"/>
    <n v="1"/>
    <n v="1"/>
    <n v="1"/>
    <x v="1"/>
    <x v="0"/>
    <n v="1"/>
    <n v="3"/>
    <s v="Active"/>
    <x v="1"/>
    <x v="1"/>
    <n v="0"/>
  </r>
  <r>
    <n v="27"/>
    <s v="No"/>
    <s v="Travel_Rarely"/>
    <x v="1"/>
    <n v="9"/>
    <n v="3"/>
    <s v="Marketing"/>
    <n v="3195"/>
    <x v="0"/>
    <n v="5"/>
    <x v="1"/>
    <s v="Single"/>
    <n v="59930"/>
    <n v="0"/>
    <n v="14"/>
    <n v="1"/>
    <n v="5"/>
    <n v="3"/>
    <n v="4"/>
    <n v="1"/>
    <n v="1"/>
    <n v="1"/>
    <n v="1"/>
    <x v="1"/>
    <x v="0"/>
    <n v="1"/>
    <n v="3"/>
    <s v="Active"/>
    <x v="1"/>
    <x v="1"/>
    <n v="0"/>
  </r>
  <r>
    <n v="24"/>
    <s v="No"/>
    <s v="Non-Travel"/>
    <x v="0"/>
    <n v="1"/>
    <n v="5"/>
    <s v="Life Sciences"/>
    <n v="1233"/>
    <x v="0"/>
    <n v="3"/>
    <x v="3"/>
    <s v="Divorced"/>
    <n v="93800"/>
    <n v="0"/>
    <n v="16"/>
    <n v="0"/>
    <n v="5"/>
    <n v="2"/>
    <n v="4"/>
    <n v="1"/>
    <n v="3"/>
    <n v="1"/>
    <n v="1"/>
    <x v="0"/>
    <x v="2"/>
    <n v="2"/>
    <n v="3"/>
    <s v="Active"/>
    <x v="0"/>
    <x v="1"/>
    <n v="0"/>
  </r>
  <r>
    <n v="24"/>
    <s v="No"/>
    <s v="Non-Travel"/>
    <x v="0"/>
    <n v="1"/>
    <n v="5"/>
    <s v="Life Sciences"/>
    <n v="2703"/>
    <x v="0"/>
    <n v="3"/>
    <x v="3"/>
    <s v="Divorced"/>
    <n v="93800"/>
    <n v="0"/>
    <n v="16"/>
    <n v="0"/>
    <n v="5"/>
    <n v="2"/>
    <n v="4"/>
    <n v="1"/>
    <n v="3"/>
    <n v="1"/>
    <n v="1"/>
    <x v="0"/>
    <x v="2"/>
    <n v="2"/>
    <n v="3"/>
    <s v="Active"/>
    <x v="0"/>
    <x v="1"/>
    <n v="0"/>
  </r>
  <r>
    <n v="24"/>
    <s v="No"/>
    <s v="Non-Travel"/>
    <x v="0"/>
    <n v="1"/>
    <n v="5"/>
    <s v="Life Sciences"/>
    <n v="4173"/>
    <x v="0"/>
    <n v="3"/>
    <x v="3"/>
    <s v="Divorced"/>
    <n v="93800"/>
    <n v="0"/>
    <n v="16"/>
    <n v="0"/>
    <n v="5"/>
    <n v="2"/>
    <n v="4"/>
    <n v="1"/>
    <n v="3"/>
    <n v="1"/>
    <n v="1"/>
    <x v="0"/>
    <x v="2"/>
    <n v="2"/>
    <n v="3"/>
    <s v="Active"/>
    <x v="0"/>
    <x v="1"/>
    <n v="0"/>
  </r>
  <r>
    <n v="52"/>
    <s v="No"/>
    <s v="Non-Travel"/>
    <x v="0"/>
    <n v="1"/>
    <n v="4"/>
    <s v="Life Sciences"/>
    <n v="313"/>
    <x v="0"/>
    <n v="5"/>
    <x v="0"/>
    <s v="Married"/>
    <n v="97380"/>
    <n v="0"/>
    <n v="18"/>
    <n v="2"/>
    <n v="5"/>
    <n v="2"/>
    <n v="4"/>
    <n v="1"/>
    <n v="2"/>
    <n v="1"/>
    <n v="4"/>
    <x v="1"/>
    <x v="0"/>
    <n v="3"/>
    <n v="3"/>
    <s v="Active"/>
    <x v="3"/>
    <x v="1"/>
    <n v="0"/>
  </r>
  <r>
    <n v="52"/>
    <s v="No"/>
    <s v="Non-Travel"/>
    <x v="0"/>
    <n v="1"/>
    <n v="4"/>
    <s v="Life Sciences"/>
    <n v="1783"/>
    <x v="0"/>
    <n v="5"/>
    <x v="0"/>
    <s v="Married"/>
    <n v="97380"/>
    <n v="0"/>
    <n v="18"/>
    <n v="2"/>
    <n v="5"/>
    <n v="2"/>
    <n v="4"/>
    <n v="1"/>
    <n v="2"/>
    <n v="1"/>
    <n v="4"/>
    <x v="1"/>
    <x v="0"/>
    <n v="3"/>
    <n v="3"/>
    <s v="Active"/>
    <x v="3"/>
    <x v="1"/>
    <n v="0"/>
  </r>
  <r>
    <n v="52"/>
    <s v="No"/>
    <s v="Non-Travel"/>
    <x v="0"/>
    <n v="1"/>
    <n v="4"/>
    <s v="Life Sciences"/>
    <n v="3253"/>
    <x v="0"/>
    <n v="5"/>
    <x v="0"/>
    <s v="Married"/>
    <n v="97380"/>
    <n v="0"/>
    <n v="18"/>
    <n v="2"/>
    <n v="5"/>
    <n v="2"/>
    <n v="4"/>
    <n v="1"/>
    <n v="2"/>
    <n v="1"/>
    <n v="4"/>
    <x v="1"/>
    <x v="0"/>
    <n v="3"/>
    <n v="3"/>
    <s v="Active"/>
    <x v="3"/>
    <x v="1"/>
    <n v="0"/>
  </r>
  <r>
    <n v="27"/>
    <s v="No"/>
    <s v="Travel_Frequently"/>
    <x v="0"/>
    <n v="13"/>
    <n v="2"/>
    <s v="Life Sciences"/>
    <n v="319"/>
    <x v="1"/>
    <n v="4"/>
    <x v="3"/>
    <s v="Married"/>
    <n v="195370"/>
    <n v="0"/>
    <n v="12"/>
    <n v="0"/>
    <n v="5"/>
    <n v="5"/>
    <n v="4"/>
    <n v="1"/>
    <n v="1"/>
    <n v="1"/>
    <n v="3"/>
    <x v="1"/>
    <x v="0"/>
    <n v="3"/>
    <n v="3"/>
    <s v="Active"/>
    <x v="1"/>
    <x v="1"/>
    <n v="0"/>
  </r>
  <r>
    <n v="27"/>
    <s v="No"/>
    <s v="Travel_Frequently"/>
    <x v="0"/>
    <n v="13"/>
    <n v="2"/>
    <s v="Life Sciences"/>
    <n v="1789"/>
    <x v="1"/>
    <n v="4"/>
    <x v="3"/>
    <s v="Married"/>
    <n v="195370"/>
    <n v="0"/>
    <n v="12"/>
    <n v="0"/>
    <n v="5"/>
    <n v="5"/>
    <n v="4"/>
    <n v="1"/>
    <n v="1"/>
    <n v="1"/>
    <n v="3"/>
    <x v="1"/>
    <x v="0"/>
    <n v="3"/>
    <n v="3"/>
    <s v="Active"/>
    <x v="1"/>
    <x v="1"/>
    <n v="0"/>
  </r>
  <r>
    <n v="27"/>
    <s v="No"/>
    <s v="Travel_Frequently"/>
    <x v="0"/>
    <n v="13"/>
    <n v="2"/>
    <s v="Life Sciences"/>
    <n v="3259"/>
    <x v="1"/>
    <n v="4"/>
    <x v="3"/>
    <s v="Married"/>
    <n v="195370"/>
    <n v="0"/>
    <n v="12"/>
    <n v="0"/>
    <n v="5"/>
    <n v="5"/>
    <n v="4"/>
    <n v="1"/>
    <n v="1"/>
    <n v="1"/>
    <n v="3"/>
    <x v="1"/>
    <x v="0"/>
    <n v="3"/>
    <n v="3"/>
    <s v="Active"/>
    <x v="1"/>
    <x v="1"/>
    <n v="0"/>
  </r>
  <r>
    <n v="34"/>
    <s v="No"/>
    <s v="Travel_Rarely"/>
    <x v="1"/>
    <n v="4"/>
    <n v="3"/>
    <s v="Medical"/>
    <n v="1212"/>
    <x v="1"/>
    <n v="1"/>
    <x v="0"/>
    <s v="Married"/>
    <n v="12610"/>
    <n v="2"/>
    <n v="14"/>
    <n v="1"/>
    <n v="6"/>
    <n v="6"/>
    <n v="4"/>
    <n v="1"/>
    <n v="2"/>
    <n v="1"/>
    <n v="2"/>
    <x v="0"/>
    <x v="1"/>
    <n v="3"/>
    <n v="3"/>
    <s v="Active"/>
    <x v="1"/>
    <x v="1"/>
    <n v="0"/>
  </r>
  <r>
    <n v="34"/>
    <s v="No"/>
    <s v="Travel_Rarely"/>
    <x v="1"/>
    <n v="4"/>
    <n v="3"/>
    <s v="Medical"/>
    <n v="2682"/>
    <x v="1"/>
    <n v="1"/>
    <x v="0"/>
    <s v="Married"/>
    <n v="12610"/>
    <n v="2"/>
    <n v="14"/>
    <n v="1"/>
    <n v="6"/>
    <n v="6"/>
    <n v="4"/>
    <n v="1"/>
    <n v="2"/>
    <n v="1"/>
    <n v="2"/>
    <x v="0"/>
    <x v="1"/>
    <n v="3"/>
    <n v="3"/>
    <s v="Active"/>
    <x v="1"/>
    <x v="1"/>
    <n v="0"/>
  </r>
  <r>
    <n v="34"/>
    <s v="No"/>
    <s v="Travel_Rarely"/>
    <x v="1"/>
    <n v="4"/>
    <n v="3"/>
    <s v="Medical"/>
    <n v="4152"/>
    <x v="1"/>
    <n v="1"/>
    <x v="0"/>
    <s v="Married"/>
    <n v="12610"/>
    <n v="2"/>
    <n v="14"/>
    <n v="1"/>
    <n v="6"/>
    <n v="6"/>
    <n v="4"/>
    <n v="1"/>
    <n v="2"/>
    <n v="1"/>
    <n v="2"/>
    <x v="0"/>
    <x v="1"/>
    <n v="3"/>
    <n v="3"/>
    <s v="Active"/>
    <x v="1"/>
    <x v="1"/>
    <n v="0"/>
  </r>
  <r>
    <n v="30"/>
    <s v="Yes"/>
    <s v="Travel_Frequently"/>
    <x v="0"/>
    <n v="10"/>
    <n v="3"/>
    <s v="Life Sciences"/>
    <n v="989"/>
    <x v="1"/>
    <n v="1"/>
    <x v="8"/>
    <s v="Divorced"/>
    <n v="22070"/>
    <n v="6"/>
    <n v="14"/>
    <n v="0"/>
    <n v="6"/>
    <n v="4"/>
    <n v="4"/>
    <n v="1"/>
    <n v="2"/>
    <n v="1"/>
    <n v="3"/>
    <x v="1"/>
    <x v="2"/>
    <n v="3"/>
    <n v="3"/>
    <s v="Left"/>
    <x v="1"/>
    <x v="1"/>
    <n v="1"/>
  </r>
  <r>
    <n v="30"/>
    <s v="Yes"/>
    <s v="Travel_Frequently"/>
    <x v="0"/>
    <n v="10"/>
    <n v="3"/>
    <s v="Life Sciences"/>
    <n v="2459"/>
    <x v="1"/>
    <n v="1"/>
    <x v="8"/>
    <s v="Divorced"/>
    <n v="22070"/>
    <n v="6"/>
    <n v="14"/>
    <n v="0"/>
    <n v="6"/>
    <n v="4"/>
    <n v="4"/>
    <n v="1"/>
    <n v="2"/>
    <n v="1"/>
    <n v="3"/>
    <x v="1"/>
    <x v="2"/>
    <n v="3"/>
    <n v="3"/>
    <s v="Left"/>
    <x v="1"/>
    <x v="1"/>
    <n v="1"/>
  </r>
  <r>
    <n v="30"/>
    <s v="Yes"/>
    <s v="Travel_Frequently"/>
    <x v="0"/>
    <n v="10"/>
    <n v="3"/>
    <s v="Life Sciences"/>
    <n v="3929"/>
    <x v="1"/>
    <n v="1"/>
    <x v="8"/>
    <s v="Divorced"/>
    <n v="22070"/>
    <n v="6"/>
    <n v="14"/>
    <n v="0"/>
    <n v="6"/>
    <n v="4"/>
    <n v="4"/>
    <n v="1"/>
    <n v="2"/>
    <n v="1"/>
    <n v="3"/>
    <x v="1"/>
    <x v="2"/>
    <n v="3"/>
    <n v="3"/>
    <s v="Left"/>
    <x v="1"/>
    <x v="1"/>
    <n v="1"/>
  </r>
  <r>
    <n v="24"/>
    <s v="No"/>
    <s v="Travel_Rarely"/>
    <x v="1"/>
    <n v="7"/>
    <n v="4"/>
    <s v="Life Sciences"/>
    <n v="584"/>
    <x v="1"/>
    <n v="1"/>
    <x v="4"/>
    <s v="Single"/>
    <n v="25760"/>
    <n v="8"/>
    <n v="17"/>
    <n v="3"/>
    <n v="6"/>
    <n v="3"/>
    <n v="4"/>
    <n v="1"/>
    <n v="2"/>
    <n v="1"/>
    <n v="4"/>
    <x v="2"/>
    <x v="0"/>
    <n v="3"/>
    <n v="3"/>
    <s v="Active"/>
    <x v="0"/>
    <x v="1"/>
    <n v="0"/>
  </r>
  <r>
    <n v="24"/>
    <s v="No"/>
    <s v="Travel_Rarely"/>
    <x v="1"/>
    <n v="7"/>
    <n v="4"/>
    <s v="Life Sciences"/>
    <n v="2054"/>
    <x v="1"/>
    <n v="1"/>
    <x v="4"/>
    <s v="Single"/>
    <n v="25760"/>
    <n v="8"/>
    <n v="17"/>
    <n v="3"/>
    <n v="6"/>
    <n v="3"/>
    <n v="4"/>
    <n v="1"/>
    <n v="2"/>
    <n v="1"/>
    <n v="4"/>
    <x v="2"/>
    <x v="0"/>
    <n v="3"/>
    <n v="3"/>
    <s v="Active"/>
    <x v="0"/>
    <x v="1"/>
    <n v="0"/>
  </r>
  <r>
    <n v="24"/>
    <s v="No"/>
    <s v="Travel_Rarely"/>
    <x v="1"/>
    <n v="7"/>
    <n v="4"/>
    <s v="Life Sciences"/>
    <n v="3524"/>
    <x v="1"/>
    <n v="1"/>
    <x v="4"/>
    <s v="Single"/>
    <n v="25760"/>
    <n v="8"/>
    <n v="17"/>
    <n v="3"/>
    <n v="6"/>
    <n v="3"/>
    <n v="4"/>
    <n v="1"/>
    <n v="2"/>
    <n v="1"/>
    <n v="4"/>
    <x v="2"/>
    <x v="0"/>
    <n v="3"/>
    <n v="3"/>
    <s v="Active"/>
    <x v="0"/>
    <x v="1"/>
    <n v="0"/>
  </r>
  <r>
    <n v="44"/>
    <s v="No"/>
    <s v="Travel_Rarely"/>
    <x v="0"/>
    <n v="8"/>
    <n v="1"/>
    <s v="Life Sciences"/>
    <n v="1178"/>
    <x v="1"/>
    <n v="1"/>
    <x v="6"/>
    <s v="Single"/>
    <n v="26100"/>
    <n v="6"/>
    <n v="15"/>
    <n v="0"/>
    <n v="6"/>
    <n v="2"/>
    <n v="4"/>
    <n v="1"/>
    <n v="2"/>
    <n v="1"/>
    <n v="2"/>
    <x v="1"/>
    <x v="0"/>
    <n v="3"/>
    <n v="3"/>
    <s v="Active"/>
    <x v="2"/>
    <x v="1"/>
    <n v="0"/>
  </r>
  <r>
    <n v="44"/>
    <s v="No"/>
    <s v="Travel_Rarely"/>
    <x v="0"/>
    <n v="8"/>
    <n v="1"/>
    <s v="Life Sciences"/>
    <n v="2648"/>
    <x v="1"/>
    <n v="1"/>
    <x v="6"/>
    <s v="Single"/>
    <n v="26100"/>
    <n v="6"/>
    <n v="15"/>
    <n v="0"/>
    <n v="6"/>
    <n v="2"/>
    <n v="4"/>
    <n v="1"/>
    <n v="2"/>
    <n v="1"/>
    <n v="2"/>
    <x v="1"/>
    <x v="0"/>
    <n v="3"/>
    <n v="3"/>
    <s v="Active"/>
    <x v="2"/>
    <x v="1"/>
    <n v="0"/>
  </r>
  <r>
    <n v="44"/>
    <s v="No"/>
    <s v="Travel_Rarely"/>
    <x v="0"/>
    <n v="8"/>
    <n v="1"/>
    <s v="Life Sciences"/>
    <n v="4118"/>
    <x v="1"/>
    <n v="1"/>
    <x v="6"/>
    <s v="Single"/>
    <n v="26100"/>
    <n v="6"/>
    <n v="15"/>
    <n v="0"/>
    <n v="6"/>
    <n v="2"/>
    <n v="4"/>
    <n v="1"/>
    <n v="2"/>
    <n v="1"/>
    <n v="2"/>
    <x v="1"/>
    <x v="0"/>
    <n v="3"/>
    <n v="3"/>
    <s v="Active"/>
    <x v="2"/>
    <x v="1"/>
    <n v="0"/>
  </r>
  <r>
    <n v="26"/>
    <s v="Yes"/>
    <s v="Travel_Rarely"/>
    <x v="0"/>
    <n v="15"/>
    <n v="2"/>
    <s v="Life Sciences"/>
    <n v="316"/>
    <x v="0"/>
    <n v="2"/>
    <x v="4"/>
    <s v="Single"/>
    <n v="26130"/>
    <n v="6"/>
    <n v="19"/>
    <n v="1"/>
    <n v="6"/>
    <n v="2"/>
    <n v="4"/>
    <n v="1"/>
    <n v="2"/>
    <n v="1"/>
    <n v="4"/>
    <x v="3"/>
    <x v="2"/>
    <n v="3"/>
    <n v="3"/>
    <s v="Left"/>
    <x v="1"/>
    <x v="1"/>
    <n v="1"/>
  </r>
  <r>
    <n v="26"/>
    <s v="Yes"/>
    <s v="Travel_Rarely"/>
    <x v="0"/>
    <n v="15"/>
    <n v="2"/>
    <s v="Life Sciences"/>
    <n v="1786"/>
    <x v="0"/>
    <n v="2"/>
    <x v="4"/>
    <s v="Single"/>
    <n v="26130"/>
    <n v="6"/>
    <n v="19"/>
    <n v="1"/>
    <n v="6"/>
    <n v="2"/>
    <n v="4"/>
    <n v="1"/>
    <n v="2"/>
    <n v="1"/>
    <n v="4"/>
    <x v="3"/>
    <x v="0"/>
    <n v="3"/>
    <n v="3"/>
    <s v="Left"/>
    <x v="1"/>
    <x v="1"/>
    <n v="1"/>
  </r>
  <r>
    <n v="26"/>
    <s v="Yes"/>
    <s v="Travel_Rarely"/>
    <x v="0"/>
    <n v="15"/>
    <n v="2"/>
    <s v="Life Sciences"/>
    <n v="3256"/>
    <x v="0"/>
    <n v="2"/>
    <x v="4"/>
    <s v="Single"/>
    <n v="26130"/>
    <n v="6"/>
    <n v="19"/>
    <n v="1"/>
    <n v="6"/>
    <n v="2"/>
    <n v="4"/>
    <n v="1"/>
    <n v="2"/>
    <n v="1"/>
    <n v="4"/>
    <x v="3"/>
    <x v="2"/>
    <n v="3"/>
    <n v="3"/>
    <s v="Left"/>
    <x v="1"/>
    <x v="1"/>
    <n v="1"/>
  </r>
  <r>
    <n v="27"/>
    <s v="No"/>
    <s v="Travel_Frequently"/>
    <x v="0"/>
    <n v="7"/>
    <n v="3"/>
    <s v="Life Sciences"/>
    <n v="913"/>
    <x v="0"/>
    <n v="1"/>
    <x v="3"/>
    <s v="Single"/>
    <n v="28110"/>
    <n v="2"/>
    <n v="20"/>
    <n v="0"/>
    <n v="6"/>
    <n v="3"/>
    <n v="4"/>
    <n v="1"/>
    <n v="2"/>
    <n v="1"/>
    <n v="4"/>
    <x v="1"/>
    <x v="2"/>
    <n v="3"/>
    <n v="4"/>
    <s v="Active"/>
    <x v="1"/>
    <x v="1"/>
    <n v="0"/>
  </r>
  <r>
    <n v="27"/>
    <s v="No"/>
    <s v="Travel_Frequently"/>
    <x v="0"/>
    <n v="7"/>
    <n v="3"/>
    <s v="Life Sciences"/>
    <n v="2383"/>
    <x v="0"/>
    <n v="1"/>
    <x v="3"/>
    <s v="Single"/>
    <n v="28110"/>
    <n v="2"/>
    <n v="20"/>
    <n v="0"/>
    <n v="6"/>
    <n v="3"/>
    <n v="4"/>
    <n v="1"/>
    <n v="2"/>
    <n v="1"/>
    <n v="4"/>
    <x v="1"/>
    <x v="2"/>
    <n v="3"/>
    <n v="4"/>
    <s v="Active"/>
    <x v="1"/>
    <x v="1"/>
    <n v="0"/>
  </r>
  <r>
    <n v="27"/>
    <s v="No"/>
    <s v="Travel_Frequently"/>
    <x v="0"/>
    <n v="7"/>
    <n v="3"/>
    <s v="Life Sciences"/>
    <n v="3853"/>
    <x v="0"/>
    <n v="1"/>
    <x v="3"/>
    <s v="Single"/>
    <n v="28110"/>
    <n v="2"/>
    <n v="20"/>
    <n v="0"/>
    <n v="6"/>
    <n v="3"/>
    <n v="4"/>
    <n v="1"/>
    <n v="2"/>
    <n v="1"/>
    <n v="4"/>
    <x v="1"/>
    <x v="2"/>
    <n v="3"/>
    <n v="4"/>
    <s v="Active"/>
    <x v="1"/>
    <x v="1"/>
    <n v="0"/>
  </r>
  <r>
    <n v="32"/>
    <s v="Yes"/>
    <s v="Non-Travel"/>
    <x v="0"/>
    <n v="7"/>
    <n v="2"/>
    <s v="Life Sciences"/>
    <n v="212"/>
    <x v="1"/>
    <n v="2"/>
    <x v="1"/>
    <s v="Married"/>
    <n v="32980"/>
    <n v="8"/>
    <n v="22"/>
    <n v="0"/>
    <n v="6"/>
    <n v="4"/>
    <n v="4"/>
    <n v="1"/>
    <n v="2"/>
    <n v="1"/>
    <n v="4"/>
    <x v="0"/>
    <x v="0"/>
    <n v="2"/>
    <n v="4"/>
    <s v="Left"/>
    <x v="1"/>
    <x v="1"/>
    <n v="1"/>
  </r>
  <r>
    <n v="32"/>
    <s v="Yes"/>
    <s v="Non-Travel"/>
    <x v="0"/>
    <n v="7"/>
    <n v="2"/>
    <s v="Life Sciences"/>
    <n v="1682"/>
    <x v="1"/>
    <n v="2"/>
    <x v="1"/>
    <s v="Married"/>
    <n v="32980"/>
    <n v="8"/>
    <n v="22"/>
    <n v="0"/>
    <n v="6"/>
    <n v="4"/>
    <n v="4"/>
    <n v="1"/>
    <n v="2"/>
    <n v="1"/>
    <n v="4"/>
    <x v="0"/>
    <x v="0"/>
    <n v="2"/>
    <n v="4"/>
    <s v="Left"/>
    <x v="1"/>
    <x v="1"/>
    <n v="1"/>
  </r>
  <r>
    <n v="32"/>
    <s v="Yes"/>
    <s v="Non-Travel"/>
    <x v="0"/>
    <n v="7"/>
    <n v="2"/>
    <s v="Life Sciences"/>
    <n v="3152"/>
    <x v="1"/>
    <n v="2"/>
    <x v="1"/>
    <s v="Married"/>
    <n v="32980"/>
    <n v="8"/>
    <n v="22"/>
    <n v="0"/>
    <n v="6"/>
    <n v="4"/>
    <n v="4"/>
    <n v="1"/>
    <n v="2"/>
    <n v="1"/>
    <n v="4"/>
    <x v="0"/>
    <x v="0"/>
    <n v="2"/>
    <n v="4"/>
    <s v="Left"/>
    <x v="1"/>
    <x v="1"/>
    <n v="1"/>
  </r>
  <r>
    <n v="32"/>
    <s v="No"/>
    <s v="Travel_Rarely"/>
    <x v="2"/>
    <n v="13"/>
    <n v="4"/>
    <s v="Life Sciences"/>
    <n v="1451"/>
    <x v="1"/>
    <n v="3"/>
    <x v="5"/>
    <s v="Married"/>
    <n v="85640"/>
    <n v="2"/>
    <n v="16"/>
    <n v="1"/>
    <n v="6"/>
    <n v="2"/>
    <n v="4"/>
    <n v="1"/>
    <n v="2"/>
    <n v="1"/>
    <n v="3"/>
    <x v="2"/>
    <x v="0"/>
    <n v="2"/>
    <n v="3"/>
    <s v="Active"/>
    <x v="1"/>
    <x v="1"/>
    <n v="0"/>
  </r>
  <r>
    <n v="32"/>
    <s v="No"/>
    <s v="Travel_Rarely"/>
    <x v="2"/>
    <n v="13"/>
    <n v="4"/>
    <s v="Life Sciences"/>
    <n v="2921"/>
    <x v="1"/>
    <n v="3"/>
    <x v="5"/>
    <s v="Married"/>
    <n v="85640"/>
    <n v="2"/>
    <n v="16"/>
    <n v="1"/>
    <n v="6"/>
    <n v="2"/>
    <n v="4"/>
    <n v="1"/>
    <n v="2"/>
    <n v="1"/>
    <n v="3"/>
    <x v="2"/>
    <x v="0"/>
    <n v="2"/>
    <n v="3"/>
    <s v="Active"/>
    <x v="1"/>
    <x v="1"/>
    <n v="0"/>
  </r>
  <r>
    <n v="32"/>
    <s v="No"/>
    <s v="Travel_Rarely"/>
    <x v="2"/>
    <n v="13"/>
    <n v="4"/>
    <s v="Life Sciences"/>
    <n v="4391"/>
    <x v="1"/>
    <n v="3"/>
    <x v="5"/>
    <s v="Married"/>
    <n v="85640"/>
    <n v="2"/>
    <n v="16"/>
    <n v="1"/>
    <n v="6"/>
    <n v="2"/>
    <n v="4"/>
    <n v="1"/>
    <n v="2"/>
    <n v="1"/>
    <n v="3"/>
    <x v="2"/>
    <x v="0"/>
    <n v="2"/>
    <n v="3"/>
    <s v="Active"/>
    <x v="1"/>
    <x v="1"/>
    <n v="0"/>
  </r>
  <r>
    <n v="34"/>
    <s v="No"/>
    <s v="Travel_Frequently"/>
    <x v="1"/>
    <n v="24"/>
    <n v="4"/>
    <s v="Marketing"/>
    <n v="1372"/>
    <x v="0"/>
    <n v="2"/>
    <x v="5"/>
    <s v="Married"/>
    <n v="164130"/>
    <n v="6"/>
    <n v="16"/>
    <n v="0"/>
    <n v="6"/>
    <n v="1"/>
    <n v="4"/>
    <n v="1"/>
    <n v="2"/>
    <n v="1"/>
    <n v="3"/>
    <x v="0"/>
    <x v="0"/>
    <n v="3"/>
    <n v="3"/>
    <s v="Active"/>
    <x v="1"/>
    <x v="1"/>
    <n v="0"/>
  </r>
  <r>
    <n v="34"/>
    <s v="No"/>
    <s v="Travel_Frequently"/>
    <x v="1"/>
    <n v="24"/>
    <n v="4"/>
    <s v="Marketing"/>
    <n v="2842"/>
    <x v="0"/>
    <n v="2"/>
    <x v="5"/>
    <s v="Married"/>
    <n v="164130"/>
    <n v="6"/>
    <n v="16"/>
    <n v="0"/>
    <n v="6"/>
    <n v="1"/>
    <n v="4"/>
    <n v="1"/>
    <n v="2"/>
    <n v="1"/>
    <n v="3"/>
    <x v="0"/>
    <x v="0"/>
    <n v="3"/>
    <n v="3"/>
    <s v="Active"/>
    <x v="1"/>
    <x v="1"/>
    <n v="0"/>
  </r>
  <r>
    <n v="34"/>
    <s v="No"/>
    <s v="Travel_Frequently"/>
    <x v="1"/>
    <n v="24"/>
    <n v="4"/>
    <s v="Marketing"/>
    <n v="4312"/>
    <x v="0"/>
    <n v="2"/>
    <x v="5"/>
    <s v="Married"/>
    <n v="164130"/>
    <n v="6"/>
    <n v="16"/>
    <n v="0"/>
    <n v="6"/>
    <n v="1"/>
    <n v="4"/>
    <n v="1"/>
    <n v="2"/>
    <n v="1"/>
    <n v="3"/>
    <x v="0"/>
    <x v="0"/>
    <n v="3"/>
    <n v="3"/>
    <s v="Active"/>
    <x v="1"/>
    <x v="1"/>
    <n v="0"/>
  </r>
  <r>
    <n v="43"/>
    <s v="Yes"/>
    <s v="Travel_Rarely"/>
    <x v="1"/>
    <n v="5"/>
    <n v="3"/>
    <s v="Marketing"/>
    <n v="592"/>
    <x v="1"/>
    <n v="3"/>
    <x v="3"/>
    <s v="Single"/>
    <n v="45220"/>
    <n v="8"/>
    <n v="15"/>
    <n v="1"/>
    <n v="7"/>
    <n v="3"/>
    <n v="4"/>
    <n v="1"/>
    <n v="3"/>
    <n v="1"/>
    <n v="1"/>
    <x v="0"/>
    <x v="2"/>
    <n v="3"/>
    <n v="3"/>
    <s v="Left"/>
    <x v="2"/>
    <x v="1"/>
    <n v="1"/>
  </r>
  <r>
    <n v="43"/>
    <s v="Yes"/>
    <s v="Travel_Rarely"/>
    <x v="1"/>
    <n v="5"/>
    <n v="3"/>
    <s v="Marketing"/>
    <n v="2062"/>
    <x v="1"/>
    <n v="3"/>
    <x v="3"/>
    <s v="Single"/>
    <n v="45220"/>
    <n v="8"/>
    <n v="15"/>
    <n v="1"/>
    <n v="7"/>
    <n v="3"/>
    <n v="4"/>
    <n v="1"/>
    <n v="3"/>
    <n v="1"/>
    <n v="1"/>
    <x v="0"/>
    <x v="2"/>
    <n v="3"/>
    <n v="3"/>
    <s v="Left"/>
    <x v="2"/>
    <x v="1"/>
    <n v="1"/>
  </r>
  <r>
    <n v="43"/>
    <s v="Yes"/>
    <s v="Travel_Rarely"/>
    <x v="1"/>
    <n v="5"/>
    <n v="3"/>
    <s v="Marketing"/>
    <n v="3532"/>
    <x v="1"/>
    <n v="3"/>
    <x v="3"/>
    <s v="Single"/>
    <n v="45220"/>
    <n v="8"/>
    <n v="15"/>
    <n v="1"/>
    <n v="7"/>
    <n v="3"/>
    <n v="4"/>
    <n v="1"/>
    <n v="3"/>
    <n v="1"/>
    <n v="1"/>
    <x v="0"/>
    <x v="2"/>
    <n v="3"/>
    <n v="3"/>
    <s v="Left"/>
    <x v="2"/>
    <x v="1"/>
    <n v="1"/>
  </r>
  <r>
    <n v="55"/>
    <s v="No"/>
    <s v="Travel_Rarely"/>
    <x v="0"/>
    <n v="23"/>
    <n v="1"/>
    <s v="Life Sciences"/>
    <n v="950"/>
    <x v="0"/>
    <n v="5"/>
    <x v="4"/>
    <s v="Divorced"/>
    <n v="23420"/>
    <n v="5"/>
    <n v="11"/>
    <n v="2"/>
    <n v="8"/>
    <n v="2"/>
    <n v="4"/>
    <n v="1"/>
    <n v="2"/>
    <n v="1"/>
    <n v="1"/>
    <x v="2"/>
    <x v="0"/>
    <n v="3"/>
    <n v="3"/>
    <s v="Active"/>
    <x v="4"/>
    <x v="1"/>
    <n v="0"/>
  </r>
  <r>
    <n v="55"/>
    <s v="No"/>
    <s v="Travel_Rarely"/>
    <x v="0"/>
    <n v="23"/>
    <n v="1"/>
    <s v="Life Sciences"/>
    <n v="2420"/>
    <x v="0"/>
    <n v="5"/>
    <x v="4"/>
    <s v="Divorced"/>
    <n v="23420"/>
    <n v="5"/>
    <n v="11"/>
    <n v="2"/>
    <n v="8"/>
    <n v="2"/>
    <n v="4"/>
    <n v="1"/>
    <n v="2"/>
    <n v="1"/>
    <n v="1"/>
    <x v="2"/>
    <x v="0"/>
    <n v="3"/>
    <n v="3"/>
    <s v="Active"/>
    <x v="4"/>
    <x v="1"/>
    <n v="0"/>
  </r>
  <r>
    <n v="55"/>
    <s v="No"/>
    <s v="Travel_Rarely"/>
    <x v="0"/>
    <n v="23"/>
    <n v="1"/>
    <s v="Life Sciences"/>
    <n v="3890"/>
    <x v="0"/>
    <n v="5"/>
    <x v="4"/>
    <s v="Divorced"/>
    <n v="23420"/>
    <n v="5"/>
    <n v="11"/>
    <n v="2"/>
    <n v="8"/>
    <n v="2"/>
    <n v="4"/>
    <n v="1"/>
    <n v="2"/>
    <n v="1"/>
    <n v="1"/>
    <x v="2"/>
    <x v="0"/>
    <n v="3"/>
    <n v="3"/>
    <s v="Active"/>
    <x v="4"/>
    <x v="1"/>
    <n v="0"/>
  </r>
  <r>
    <n v="33"/>
    <s v="Yes"/>
    <s v="Travel_Rarely"/>
    <x v="1"/>
    <n v="5"/>
    <n v="4"/>
    <s v="Marketing"/>
    <n v="179"/>
    <x v="0"/>
    <n v="2"/>
    <x v="1"/>
    <s v="Divorced"/>
    <n v="66520"/>
    <n v="7"/>
    <n v="25"/>
    <n v="0"/>
    <n v="8"/>
    <n v="5"/>
    <n v="4"/>
    <n v="1"/>
    <n v="3"/>
    <n v="1"/>
    <n v="1"/>
    <x v="1"/>
    <x v="0"/>
    <n v="3"/>
    <n v="4"/>
    <s v="Left"/>
    <x v="1"/>
    <x v="1"/>
    <n v="1"/>
  </r>
  <r>
    <n v="33"/>
    <s v="Yes"/>
    <s v="Travel_Rarely"/>
    <x v="1"/>
    <n v="5"/>
    <n v="4"/>
    <s v="Marketing"/>
    <n v="1649"/>
    <x v="0"/>
    <n v="2"/>
    <x v="1"/>
    <s v="Divorced"/>
    <n v="66520"/>
    <n v="7"/>
    <n v="25"/>
    <n v="0"/>
    <n v="8"/>
    <n v="5"/>
    <n v="4"/>
    <n v="1"/>
    <n v="3"/>
    <n v="1"/>
    <n v="1"/>
    <x v="1"/>
    <x v="0"/>
    <n v="3"/>
    <n v="4"/>
    <s v="Left"/>
    <x v="1"/>
    <x v="1"/>
    <n v="1"/>
  </r>
  <r>
    <n v="33"/>
    <s v="Yes"/>
    <s v="Travel_Rarely"/>
    <x v="1"/>
    <n v="5"/>
    <n v="4"/>
    <s v="Marketing"/>
    <n v="3119"/>
    <x v="0"/>
    <n v="2"/>
    <x v="1"/>
    <s v="Divorced"/>
    <n v="66520"/>
    <n v="7"/>
    <n v="25"/>
    <n v="0"/>
    <n v="8"/>
    <n v="5"/>
    <n v="4"/>
    <n v="1"/>
    <n v="3"/>
    <n v="1"/>
    <n v="1"/>
    <x v="1"/>
    <x v="0"/>
    <n v="3"/>
    <n v="4"/>
    <s v="Left"/>
    <x v="1"/>
    <x v="1"/>
    <n v="1"/>
  </r>
  <r>
    <n v="34"/>
    <s v="Yes"/>
    <s v="Travel_Rarely"/>
    <x v="1"/>
    <n v="15"/>
    <n v="2"/>
    <s v="Marketing"/>
    <n v="1237"/>
    <x v="1"/>
    <n v="2"/>
    <x v="3"/>
    <s v="Single"/>
    <n v="84630"/>
    <n v="2"/>
    <n v="13"/>
    <n v="0"/>
    <n v="8"/>
    <n v="2"/>
    <n v="4"/>
    <n v="1"/>
    <n v="3"/>
    <n v="1"/>
    <n v="2"/>
    <x v="3"/>
    <x v="0"/>
    <n v="1"/>
    <n v="3"/>
    <s v="Left"/>
    <x v="1"/>
    <x v="1"/>
    <n v="1"/>
  </r>
  <r>
    <n v="34"/>
    <s v="Yes"/>
    <s v="Travel_Rarely"/>
    <x v="1"/>
    <n v="15"/>
    <n v="2"/>
    <s v="Marketing"/>
    <n v="2707"/>
    <x v="1"/>
    <n v="2"/>
    <x v="3"/>
    <s v="Single"/>
    <n v="84630"/>
    <n v="2"/>
    <n v="13"/>
    <n v="0"/>
    <n v="8"/>
    <n v="2"/>
    <n v="4"/>
    <n v="1"/>
    <n v="3"/>
    <n v="1"/>
    <n v="2"/>
    <x v="3"/>
    <x v="0"/>
    <n v="1"/>
    <n v="3"/>
    <s v="Left"/>
    <x v="1"/>
    <x v="1"/>
    <n v="1"/>
  </r>
  <r>
    <n v="34"/>
    <s v="Yes"/>
    <s v="Travel_Rarely"/>
    <x v="1"/>
    <n v="15"/>
    <n v="2"/>
    <s v="Marketing"/>
    <n v="4177"/>
    <x v="1"/>
    <n v="2"/>
    <x v="3"/>
    <s v="Single"/>
    <n v="84630"/>
    <n v="2"/>
    <n v="13"/>
    <n v="0"/>
    <n v="8"/>
    <n v="2"/>
    <n v="4"/>
    <n v="1"/>
    <n v="3"/>
    <n v="1"/>
    <n v="2"/>
    <x v="3"/>
    <x v="0"/>
    <n v="1"/>
    <n v="3"/>
    <s v="Left"/>
    <x v="1"/>
    <x v="1"/>
    <n v="1"/>
  </r>
  <r>
    <n v="44"/>
    <s v="No"/>
    <s v="Travel_Rarely"/>
    <x v="0"/>
    <n v="1"/>
    <n v="1"/>
    <s v="Medical"/>
    <n v="1265"/>
    <x v="1"/>
    <n v="3"/>
    <x v="3"/>
    <s v="Divorced"/>
    <n v="15630"/>
    <n v="5"/>
    <n v="12"/>
    <n v="2"/>
    <n v="9"/>
    <n v="3"/>
    <n v="4"/>
    <n v="1"/>
    <n v="3"/>
    <n v="1"/>
    <n v="2"/>
    <x v="3"/>
    <x v="2"/>
    <n v="3"/>
    <n v="3"/>
    <s v="Active"/>
    <x v="2"/>
    <x v="1"/>
    <n v="0"/>
  </r>
  <r>
    <n v="44"/>
    <s v="No"/>
    <s v="Travel_Rarely"/>
    <x v="0"/>
    <n v="1"/>
    <n v="1"/>
    <s v="Medical"/>
    <n v="2735"/>
    <x v="1"/>
    <n v="3"/>
    <x v="3"/>
    <s v="Divorced"/>
    <n v="15630"/>
    <n v="5"/>
    <n v="12"/>
    <n v="2"/>
    <n v="9"/>
    <n v="3"/>
    <n v="4"/>
    <n v="1"/>
    <n v="3"/>
    <n v="1"/>
    <n v="2"/>
    <x v="3"/>
    <x v="2"/>
    <n v="3"/>
    <n v="3"/>
    <s v="Active"/>
    <x v="2"/>
    <x v="1"/>
    <n v="0"/>
  </r>
  <r>
    <n v="44"/>
    <s v="No"/>
    <s v="Travel_Rarely"/>
    <x v="0"/>
    <n v="1"/>
    <n v="1"/>
    <s v="Medical"/>
    <n v="4205"/>
    <x v="1"/>
    <n v="3"/>
    <x v="3"/>
    <s v="Divorced"/>
    <n v="15630"/>
    <n v="5"/>
    <n v="12"/>
    <n v="2"/>
    <n v="9"/>
    <n v="3"/>
    <n v="4"/>
    <n v="1"/>
    <n v="3"/>
    <n v="1"/>
    <n v="2"/>
    <x v="3"/>
    <x v="2"/>
    <n v="3"/>
    <n v="3"/>
    <s v="Active"/>
    <x v="2"/>
    <x v="1"/>
    <n v="0"/>
  </r>
  <r>
    <n v="30"/>
    <s v="No"/>
    <s v="Travel_Rarely"/>
    <x v="0"/>
    <n v="14"/>
    <n v="3"/>
    <s v="Technical Degree"/>
    <n v="852"/>
    <x v="0"/>
    <n v="5"/>
    <x v="1"/>
    <s v="Married"/>
    <n v="27950"/>
    <n v="3"/>
    <n v="13"/>
    <n v="0"/>
    <n v="9"/>
    <n v="4"/>
    <n v="4"/>
    <n v="1"/>
    <n v="3"/>
    <n v="1"/>
    <n v="3"/>
    <x v="2"/>
    <x v="0"/>
    <n v="3"/>
    <n v="3"/>
    <s v="Active"/>
    <x v="1"/>
    <x v="1"/>
    <n v="0"/>
  </r>
  <r>
    <n v="30"/>
    <s v="No"/>
    <s v="Travel_Rarely"/>
    <x v="0"/>
    <n v="14"/>
    <n v="3"/>
    <s v="Technical Degree"/>
    <n v="2322"/>
    <x v="0"/>
    <n v="5"/>
    <x v="1"/>
    <s v="Married"/>
    <n v="27950"/>
    <n v="3"/>
    <n v="13"/>
    <n v="0"/>
    <n v="9"/>
    <n v="4"/>
    <n v="4"/>
    <n v="1"/>
    <n v="3"/>
    <n v="1"/>
    <n v="3"/>
    <x v="2"/>
    <x v="0"/>
    <n v="3"/>
    <n v="3"/>
    <s v="Active"/>
    <x v="1"/>
    <x v="1"/>
    <n v="0"/>
  </r>
  <r>
    <n v="30"/>
    <s v="No"/>
    <s v="Travel_Rarely"/>
    <x v="0"/>
    <n v="14"/>
    <n v="3"/>
    <s v="Technical Degree"/>
    <n v="3792"/>
    <x v="0"/>
    <n v="5"/>
    <x v="1"/>
    <s v="Married"/>
    <n v="27950"/>
    <n v="3"/>
    <n v="13"/>
    <n v="0"/>
    <n v="9"/>
    <n v="4"/>
    <n v="4"/>
    <n v="1"/>
    <n v="3"/>
    <n v="1"/>
    <n v="3"/>
    <x v="2"/>
    <x v="0"/>
    <n v="3"/>
    <n v="3"/>
    <s v="Active"/>
    <x v="1"/>
    <x v="1"/>
    <n v="0"/>
  </r>
  <r>
    <n v="44"/>
    <s v="No"/>
    <s v="Travel_Rarely"/>
    <x v="2"/>
    <n v="26"/>
    <n v="3"/>
    <s v="Life Sciences"/>
    <n v="1244"/>
    <x v="0"/>
    <n v="5"/>
    <x v="7"/>
    <s v="Married"/>
    <n v="47590"/>
    <n v="2"/>
    <n v="21"/>
    <n v="0"/>
    <n v="9"/>
    <n v="2"/>
    <n v="4"/>
    <n v="1"/>
    <n v="3"/>
    <n v="1"/>
    <n v="4"/>
    <x v="1"/>
    <x v="1"/>
    <n v="3"/>
    <n v="4"/>
    <s v="Active"/>
    <x v="2"/>
    <x v="1"/>
    <n v="0"/>
  </r>
  <r>
    <n v="44"/>
    <s v="No"/>
    <s v="Travel_Rarely"/>
    <x v="2"/>
    <n v="26"/>
    <n v="3"/>
    <s v="Life Sciences"/>
    <n v="2714"/>
    <x v="0"/>
    <n v="5"/>
    <x v="7"/>
    <s v="Married"/>
    <n v="47590"/>
    <n v="2"/>
    <n v="21"/>
    <n v="0"/>
    <n v="9"/>
    <n v="2"/>
    <n v="4"/>
    <n v="1"/>
    <n v="3"/>
    <n v="1"/>
    <n v="4"/>
    <x v="1"/>
    <x v="1"/>
    <n v="3"/>
    <n v="4"/>
    <s v="Active"/>
    <x v="2"/>
    <x v="1"/>
    <n v="0"/>
  </r>
  <r>
    <n v="44"/>
    <s v="No"/>
    <s v="Travel_Rarely"/>
    <x v="2"/>
    <n v="26"/>
    <n v="3"/>
    <s v="Life Sciences"/>
    <n v="4184"/>
    <x v="0"/>
    <n v="5"/>
    <x v="7"/>
    <s v="Married"/>
    <n v="47590"/>
    <n v="2"/>
    <n v="21"/>
    <n v="0"/>
    <n v="9"/>
    <n v="2"/>
    <n v="4"/>
    <n v="1"/>
    <n v="3"/>
    <n v="1"/>
    <n v="4"/>
    <x v="1"/>
    <x v="1"/>
    <n v="3"/>
    <n v="4"/>
    <s v="Active"/>
    <x v="2"/>
    <x v="1"/>
    <n v="0"/>
  </r>
  <r>
    <n v="42"/>
    <s v="No"/>
    <s v="Travel_Rarely"/>
    <x v="0"/>
    <n v="6"/>
    <n v="3"/>
    <s v="Medical"/>
    <n v="1162"/>
    <x v="0"/>
    <n v="2"/>
    <x v="4"/>
    <s v="Divorced"/>
    <n v="100080"/>
    <n v="6"/>
    <n v="19"/>
    <n v="1"/>
    <n v="9"/>
    <n v="3"/>
    <n v="4"/>
    <n v="1"/>
    <n v="2"/>
    <n v="1"/>
    <n v="4"/>
    <x v="3"/>
    <x v="2"/>
    <n v="1"/>
    <n v="3"/>
    <s v="Active"/>
    <x v="2"/>
    <x v="1"/>
    <n v="0"/>
  </r>
  <r>
    <n v="42"/>
    <s v="No"/>
    <s v="Travel_Rarely"/>
    <x v="0"/>
    <n v="6"/>
    <n v="3"/>
    <s v="Medical"/>
    <n v="2632"/>
    <x v="0"/>
    <n v="2"/>
    <x v="4"/>
    <s v="Divorced"/>
    <n v="100080"/>
    <n v="6"/>
    <n v="19"/>
    <n v="1"/>
    <n v="9"/>
    <n v="3"/>
    <n v="4"/>
    <n v="1"/>
    <n v="2"/>
    <n v="1"/>
    <n v="4"/>
    <x v="3"/>
    <x v="2"/>
    <n v="1"/>
    <n v="3"/>
    <s v="Active"/>
    <x v="2"/>
    <x v="1"/>
    <n v="0"/>
  </r>
  <r>
    <n v="42"/>
    <s v="No"/>
    <s v="Travel_Rarely"/>
    <x v="0"/>
    <n v="6"/>
    <n v="3"/>
    <s v="Medical"/>
    <n v="4102"/>
    <x v="0"/>
    <n v="2"/>
    <x v="4"/>
    <s v="Divorced"/>
    <n v="100080"/>
    <n v="6"/>
    <n v="19"/>
    <n v="1"/>
    <n v="9"/>
    <n v="3"/>
    <n v="4"/>
    <n v="1"/>
    <n v="2"/>
    <n v="1"/>
    <n v="4"/>
    <x v="3"/>
    <x v="2"/>
    <n v="1"/>
    <n v="3"/>
    <s v="Active"/>
    <x v="2"/>
    <x v="1"/>
    <n v="0"/>
  </r>
  <r>
    <n v="34"/>
    <s v="No"/>
    <s v="Travel_Frequently"/>
    <x v="1"/>
    <n v="2"/>
    <n v="1"/>
    <s v="Marketing"/>
    <n v="758"/>
    <x v="1"/>
    <n v="5"/>
    <x v="2"/>
    <s v="Divorced"/>
    <n v="26860"/>
    <n v="5"/>
    <n v="11"/>
    <n v="0"/>
    <n v="10"/>
    <n v="3"/>
    <n v="4"/>
    <n v="1"/>
    <n v="3"/>
    <n v="1"/>
    <n v="4"/>
    <x v="3"/>
    <x v="0"/>
    <n v="4"/>
    <n v="3"/>
    <s v="Active"/>
    <x v="1"/>
    <x v="1"/>
    <n v="0"/>
  </r>
  <r>
    <n v="34"/>
    <s v="No"/>
    <s v="Travel_Frequently"/>
    <x v="1"/>
    <n v="2"/>
    <n v="1"/>
    <s v="Marketing"/>
    <n v="2228"/>
    <x v="1"/>
    <n v="5"/>
    <x v="2"/>
    <s v="Divorced"/>
    <n v="26860"/>
    <n v="5"/>
    <n v="11"/>
    <n v="0"/>
    <n v="10"/>
    <n v="3"/>
    <n v="4"/>
    <n v="1"/>
    <n v="3"/>
    <n v="1"/>
    <n v="4"/>
    <x v="3"/>
    <x v="0"/>
    <n v="4"/>
    <n v="3"/>
    <s v="Active"/>
    <x v="1"/>
    <x v="1"/>
    <n v="0"/>
  </r>
  <r>
    <n v="34"/>
    <s v="No"/>
    <s v="Travel_Frequently"/>
    <x v="1"/>
    <n v="2"/>
    <n v="1"/>
    <s v="Marketing"/>
    <n v="3698"/>
    <x v="1"/>
    <n v="5"/>
    <x v="2"/>
    <s v="Divorced"/>
    <n v="26860"/>
    <n v="5"/>
    <n v="11"/>
    <n v="0"/>
    <n v="10"/>
    <n v="3"/>
    <n v="4"/>
    <n v="1"/>
    <n v="3"/>
    <n v="1"/>
    <n v="4"/>
    <x v="3"/>
    <x v="0"/>
    <n v="4"/>
    <n v="3"/>
    <s v="Active"/>
    <x v="1"/>
    <x v="1"/>
    <n v="0"/>
  </r>
  <r>
    <n v="34"/>
    <s v="No"/>
    <s v="Travel_Rarely"/>
    <x v="0"/>
    <n v="14"/>
    <n v="4"/>
    <s v="Technical Degree"/>
    <n v="317"/>
    <x v="0"/>
    <n v="2"/>
    <x v="5"/>
    <s v="Single"/>
    <n v="61460"/>
    <n v="2"/>
    <n v="12"/>
    <n v="0"/>
    <n v="10"/>
    <n v="3"/>
    <n v="4"/>
    <n v="1"/>
    <n v="3"/>
    <n v="1"/>
    <n v="2"/>
    <x v="1"/>
    <x v="0"/>
    <n v="3"/>
    <n v="3"/>
    <s v="Active"/>
    <x v="1"/>
    <x v="1"/>
    <n v="0"/>
  </r>
  <r>
    <n v="34"/>
    <s v="No"/>
    <s v="Travel_Rarely"/>
    <x v="0"/>
    <n v="14"/>
    <n v="4"/>
    <s v="Technical Degree"/>
    <n v="1787"/>
    <x v="0"/>
    <n v="2"/>
    <x v="5"/>
    <s v="Single"/>
    <n v="61460"/>
    <n v="2"/>
    <n v="12"/>
    <n v="0"/>
    <n v="10"/>
    <n v="3"/>
    <n v="4"/>
    <n v="1"/>
    <n v="3"/>
    <n v="1"/>
    <n v="2"/>
    <x v="1"/>
    <x v="0"/>
    <n v="3"/>
    <n v="3"/>
    <s v="Active"/>
    <x v="1"/>
    <x v="1"/>
    <n v="0"/>
  </r>
  <r>
    <n v="34"/>
    <s v="No"/>
    <s v="Travel_Rarely"/>
    <x v="0"/>
    <n v="14"/>
    <n v="4"/>
    <s v="Technical Degree"/>
    <n v="3257"/>
    <x v="0"/>
    <n v="2"/>
    <x v="5"/>
    <s v="Single"/>
    <n v="61460"/>
    <n v="2"/>
    <n v="12"/>
    <n v="0"/>
    <n v="10"/>
    <n v="3"/>
    <n v="4"/>
    <n v="1"/>
    <n v="3"/>
    <n v="1"/>
    <n v="2"/>
    <x v="1"/>
    <x v="0"/>
    <n v="3"/>
    <n v="3"/>
    <s v="Active"/>
    <x v="1"/>
    <x v="1"/>
    <n v="0"/>
  </r>
  <r>
    <n v="53"/>
    <s v="No"/>
    <s v="Travel_Rarely"/>
    <x v="0"/>
    <n v="24"/>
    <n v="3"/>
    <s v="Life Sciences"/>
    <n v="946"/>
    <x v="0"/>
    <n v="4"/>
    <x v="1"/>
    <s v="Married"/>
    <n v="133200"/>
    <n v="3"/>
    <n v="11"/>
    <n v="0"/>
    <n v="11"/>
    <n v="2"/>
    <n v="4"/>
    <n v="1"/>
    <n v="2"/>
    <n v="1"/>
    <n v="2"/>
    <x v="1"/>
    <x v="0"/>
    <n v="3"/>
    <n v="3"/>
    <s v="Active"/>
    <x v="3"/>
    <x v="1"/>
    <n v="0"/>
  </r>
  <r>
    <n v="53"/>
    <s v="No"/>
    <s v="Travel_Rarely"/>
    <x v="0"/>
    <n v="24"/>
    <n v="3"/>
    <s v="Life Sciences"/>
    <n v="2416"/>
    <x v="0"/>
    <n v="4"/>
    <x v="1"/>
    <s v="Married"/>
    <n v="133200"/>
    <n v="3"/>
    <n v="11"/>
    <n v="0"/>
    <n v="11"/>
    <n v="2"/>
    <n v="4"/>
    <n v="1"/>
    <n v="2"/>
    <n v="1"/>
    <n v="2"/>
    <x v="1"/>
    <x v="0"/>
    <n v="3"/>
    <n v="3"/>
    <s v="Active"/>
    <x v="3"/>
    <x v="1"/>
    <n v="0"/>
  </r>
  <r>
    <n v="53"/>
    <s v="No"/>
    <s v="Travel_Rarely"/>
    <x v="0"/>
    <n v="24"/>
    <n v="3"/>
    <s v="Life Sciences"/>
    <n v="3886"/>
    <x v="0"/>
    <n v="4"/>
    <x v="1"/>
    <s v="Married"/>
    <n v="133200"/>
    <n v="3"/>
    <n v="11"/>
    <n v="0"/>
    <n v="11"/>
    <n v="2"/>
    <n v="4"/>
    <n v="1"/>
    <n v="2"/>
    <n v="1"/>
    <n v="2"/>
    <x v="1"/>
    <x v="0"/>
    <n v="3"/>
    <n v="3"/>
    <s v="Active"/>
    <x v="3"/>
    <x v="1"/>
    <n v="0"/>
  </r>
  <r>
    <n v="36"/>
    <s v="No"/>
    <s v="Travel_Rarely"/>
    <x v="0"/>
    <n v="13"/>
    <n v="3"/>
    <s v="Technical Degree"/>
    <n v="1098"/>
    <x v="1"/>
    <n v="3"/>
    <x v="7"/>
    <s v="Married"/>
    <n v="25170"/>
    <n v="2"/>
    <n v="14"/>
    <n v="0"/>
    <n v="12"/>
    <n v="3"/>
    <n v="4"/>
    <n v="1"/>
    <n v="3"/>
    <n v="1"/>
    <n v="3"/>
    <x v="2"/>
    <x v="3"/>
    <n v="3"/>
    <n v="3"/>
    <s v="Active"/>
    <x v="2"/>
    <x v="1"/>
    <n v="0"/>
  </r>
  <r>
    <n v="36"/>
    <s v="No"/>
    <s v="Travel_Rarely"/>
    <x v="0"/>
    <n v="13"/>
    <n v="3"/>
    <s v="Technical Degree"/>
    <n v="2568"/>
    <x v="1"/>
    <n v="3"/>
    <x v="7"/>
    <s v="Married"/>
    <n v="25170"/>
    <n v="2"/>
    <n v="14"/>
    <n v="0"/>
    <n v="12"/>
    <n v="3"/>
    <n v="4"/>
    <n v="1"/>
    <n v="3"/>
    <n v="1"/>
    <n v="3"/>
    <x v="2"/>
    <x v="3"/>
    <n v="3"/>
    <n v="3"/>
    <s v="Active"/>
    <x v="2"/>
    <x v="1"/>
    <n v="0"/>
  </r>
  <r>
    <n v="36"/>
    <s v="No"/>
    <s v="Travel_Rarely"/>
    <x v="0"/>
    <n v="13"/>
    <n v="3"/>
    <s v="Technical Degree"/>
    <n v="4038"/>
    <x v="1"/>
    <n v="3"/>
    <x v="7"/>
    <s v="Married"/>
    <n v="25170"/>
    <n v="2"/>
    <n v="14"/>
    <n v="0"/>
    <n v="12"/>
    <n v="3"/>
    <n v="4"/>
    <n v="1"/>
    <n v="3"/>
    <n v="1"/>
    <n v="3"/>
    <x v="2"/>
    <x v="3"/>
    <n v="3"/>
    <n v="3"/>
    <s v="Active"/>
    <x v="2"/>
    <x v="1"/>
    <n v="0"/>
  </r>
  <r>
    <n v="38"/>
    <s v="No"/>
    <s v="Travel_Frequently"/>
    <x v="1"/>
    <n v="4"/>
    <n v="3"/>
    <s v="Medical"/>
    <n v="348"/>
    <x v="0"/>
    <n v="2"/>
    <x v="3"/>
    <s v="Divorced"/>
    <n v="23060"/>
    <n v="2"/>
    <n v="19"/>
    <n v="1"/>
    <n v="13"/>
    <n v="5"/>
    <n v="4"/>
    <n v="1"/>
    <n v="2"/>
    <n v="1"/>
    <n v="1"/>
    <x v="3"/>
    <x v="2"/>
    <n v="3"/>
    <n v="3"/>
    <s v="Active"/>
    <x v="2"/>
    <x v="1"/>
    <n v="0"/>
  </r>
  <r>
    <n v="38"/>
    <s v="No"/>
    <s v="Travel_Frequently"/>
    <x v="1"/>
    <n v="4"/>
    <n v="3"/>
    <s v="Medical"/>
    <n v="1818"/>
    <x v="0"/>
    <n v="2"/>
    <x v="3"/>
    <s v="Divorced"/>
    <n v="23060"/>
    <n v="2"/>
    <n v="19"/>
    <n v="1"/>
    <n v="13"/>
    <n v="5"/>
    <n v="4"/>
    <n v="1"/>
    <n v="2"/>
    <n v="1"/>
    <n v="1"/>
    <x v="3"/>
    <x v="2"/>
    <n v="3"/>
    <n v="3"/>
    <s v="Active"/>
    <x v="2"/>
    <x v="1"/>
    <n v="0"/>
  </r>
  <r>
    <n v="38"/>
    <s v="No"/>
    <s v="Travel_Frequently"/>
    <x v="1"/>
    <n v="4"/>
    <n v="3"/>
    <s v="Medical"/>
    <n v="3288"/>
    <x v="0"/>
    <n v="2"/>
    <x v="3"/>
    <s v="Divorced"/>
    <n v="23060"/>
    <n v="2"/>
    <n v="19"/>
    <n v="1"/>
    <n v="13"/>
    <n v="5"/>
    <n v="4"/>
    <n v="1"/>
    <n v="2"/>
    <n v="1"/>
    <n v="1"/>
    <x v="3"/>
    <x v="2"/>
    <n v="3"/>
    <n v="3"/>
    <s v="Active"/>
    <x v="2"/>
    <x v="1"/>
    <n v="0"/>
  </r>
  <r>
    <n v="51"/>
    <s v="No"/>
    <s v="Travel_Rarely"/>
    <x v="0"/>
    <n v="2"/>
    <n v="3"/>
    <s v="Life Sciences"/>
    <n v="42"/>
    <x v="0"/>
    <n v="2"/>
    <x v="4"/>
    <s v="Divorced"/>
    <n v="56750"/>
    <n v="5"/>
    <n v="13"/>
    <n v="0"/>
    <n v="13"/>
    <n v="2"/>
    <n v="4"/>
    <n v="1"/>
    <n v="2"/>
    <n v="1"/>
    <n v="4"/>
    <x v="2"/>
    <x v="0"/>
    <n v="2"/>
    <n v="3"/>
    <s v="Active"/>
    <x v="3"/>
    <x v="1"/>
    <n v="0"/>
  </r>
  <r>
    <n v="51"/>
    <s v="No"/>
    <s v="Travel_Rarely"/>
    <x v="0"/>
    <n v="2"/>
    <n v="3"/>
    <s v="Life Sciences"/>
    <n v="1512"/>
    <x v="0"/>
    <n v="2"/>
    <x v="4"/>
    <s v="Divorced"/>
    <n v="56750"/>
    <n v="5"/>
    <n v="13"/>
    <n v="0"/>
    <n v="13"/>
    <n v="2"/>
    <n v="4"/>
    <n v="1"/>
    <n v="2"/>
    <n v="1"/>
    <n v="4"/>
    <x v="2"/>
    <x v="0"/>
    <n v="2"/>
    <n v="3"/>
    <s v="Active"/>
    <x v="3"/>
    <x v="1"/>
    <n v="0"/>
  </r>
  <r>
    <n v="51"/>
    <s v="No"/>
    <s v="Travel_Rarely"/>
    <x v="0"/>
    <n v="2"/>
    <n v="3"/>
    <s v="Life Sciences"/>
    <n v="2982"/>
    <x v="0"/>
    <n v="2"/>
    <x v="4"/>
    <s v="Divorced"/>
    <n v="56750"/>
    <n v="5"/>
    <n v="13"/>
    <n v="0"/>
    <n v="13"/>
    <n v="2"/>
    <n v="4"/>
    <n v="1"/>
    <n v="2"/>
    <n v="1"/>
    <n v="4"/>
    <x v="2"/>
    <x v="0"/>
    <n v="2"/>
    <n v="3"/>
    <s v="Active"/>
    <x v="3"/>
    <x v="1"/>
    <n v="0"/>
  </r>
  <r>
    <n v="36"/>
    <s v="No"/>
    <s v="Travel_Rarely"/>
    <x v="0"/>
    <n v="1"/>
    <n v="3"/>
    <s v="Life Sciences"/>
    <n v="923"/>
    <x v="1"/>
    <n v="2"/>
    <x v="7"/>
    <s v="Single"/>
    <n v="10510"/>
    <n v="2"/>
    <n v="14"/>
    <n v="0"/>
    <n v="15"/>
    <n v="2"/>
    <n v="4"/>
    <n v="1"/>
    <n v="3"/>
    <n v="1"/>
    <n v="1"/>
    <x v="2"/>
    <x v="0"/>
    <n v="3"/>
    <n v="3"/>
    <s v="Active"/>
    <x v="2"/>
    <x v="1"/>
    <n v="0"/>
  </r>
  <r>
    <n v="36"/>
    <s v="No"/>
    <s v="Travel_Rarely"/>
    <x v="0"/>
    <n v="1"/>
    <n v="3"/>
    <s v="Life Sciences"/>
    <n v="2393"/>
    <x v="1"/>
    <n v="2"/>
    <x v="7"/>
    <s v="Single"/>
    <n v="10510"/>
    <n v="2"/>
    <n v="14"/>
    <n v="0"/>
    <n v="15"/>
    <n v="2"/>
    <n v="4"/>
    <n v="1"/>
    <n v="3"/>
    <n v="1"/>
    <n v="1"/>
    <x v="2"/>
    <x v="0"/>
    <n v="3"/>
    <n v="3"/>
    <s v="Active"/>
    <x v="2"/>
    <x v="1"/>
    <n v="0"/>
  </r>
  <r>
    <n v="36"/>
    <s v="No"/>
    <s v="Travel_Rarely"/>
    <x v="0"/>
    <n v="1"/>
    <n v="3"/>
    <s v="Life Sciences"/>
    <n v="3863"/>
    <x v="1"/>
    <n v="2"/>
    <x v="7"/>
    <s v="Single"/>
    <n v="10510"/>
    <n v="2"/>
    <n v="14"/>
    <n v="0"/>
    <n v="15"/>
    <n v="2"/>
    <n v="4"/>
    <n v="1"/>
    <n v="3"/>
    <n v="1"/>
    <n v="1"/>
    <x v="2"/>
    <x v="0"/>
    <n v="3"/>
    <n v="3"/>
    <s v="Active"/>
    <x v="2"/>
    <x v="1"/>
    <n v="0"/>
  </r>
  <r>
    <n v="50"/>
    <s v="Yes"/>
    <s v="Travel_Frequently"/>
    <x v="0"/>
    <n v="4"/>
    <n v="2"/>
    <s v="Medical"/>
    <n v="271"/>
    <x v="0"/>
    <n v="4"/>
    <x v="6"/>
    <s v="Married"/>
    <n v="44240"/>
    <n v="3"/>
    <n v="14"/>
    <n v="1"/>
    <n v="18"/>
    <n v="2"/>
    <n v="4"/>
    <n v="1"/>
    <n v="3"/>
    <n v="1"/>
    <n v="2"/>
    <x v="0"/>
    <x v="0"/>
    <n v="2"/>
    <n v="3"/>
    <s v="Left"/>
    <x v="3"/>
    <x v="1"/>
    <n v="1"/>
  </r>
  <r>
    <n v="50"/>
    <s v="Yes"/>
    <s v="Travel_Frequently"/>
    <x v="0"/>
    <n v="4"/>
    <n v="2"/>
    <s v="Medical"/>
    <n v="1741"/>
    <x v="0"/>
    <n v="4"/>
    <x v="6"/>
    <s v="Married"/>
    <n v="44240"/>
    <n v="3"/>
    <n v="14"/>
    <n v="1"/>
    <n v="18"/>
    <n v="2"/>
    <n v="4"/>
    <n v="1"/>
    <n v="3"/>
    <n v="1"/>
    <n v="2"/>
    <x v="0"/>
    <x v="0"/>
    <n v="2"/>
    <n v="3"/>
    <s v="Left"/>
    <x v="3"/>
    <x v="1"/>
    <n v="1"/>
  </r>
  <r>
    <n v="50"/>
    <s v="Yes"/>
    <s v="Travel_Frequently"/>
    <x v="0"/>
    <n v="4"/>
    <n v="2"/>
    <s v="Medical"/>
    <n v="3211"/>
    <x v="0"/>
    <n v="4"/>
    <x v="6"/>
    <s v="Married"/>
    <n v="44240"/>
    <n v="3"/>
    <n v="14"/>
    <n v="1"/>
    <n v="18"/>
    <n v="2"/>
    <n v="4"/>
    <n v="1"/>
    <n v="3"/>
    <n v="1"/>
    <n v="2"/>
    <x v="0"/>
    <x v="0"/>
    <n v="2"/>
    <n v="3"/>
    <s v="Left"/>
    <x v="3"/>
    <x v="1"/>
    <n v="1"/>
  </r>
  <r>
    <n v="59"/>
    <s v="No"/>
    <s v="Travel_Frequently"/>
    <x v="0"/>
    <n v="10"/>
    <n v="4"/>
    <s v="Life Sciences"/>
    <n v="1283"/>
    <x v="0"/>
    <n v="3"/>
    <x v="3"/>
    <s v="Single"/>
    <n v="23080"/>
    <n v="7"/>
    <n v="19"/>
    <n v="1"/>
    <n v="20"/>
    <n v="4"/>
    <n v="4"/>
    <n v="1"/>
    <n v="3"/>
    <n v="1"/>
    <n v="1"/>
    <x v="0"/>
    <x v="2"/>
    <n v="2"/>
    <n v="3"/>
    <s v="Active"/>
    <x v="4"/>
    <x v="1"/>
    <n v="0"/>
  </r>
  <r>
    <n v="59"/>
    <s v="No"/>
    <s v="Travel_Frequently"/>
    <x v="0"/>
    <n v="10"/>
    <n v="4"/>
    <s v="Life Sciences"/>
    <n v="2753"/>
    <x v="0"/>
    <n v="3"/>
    <x v="3"/>
    <s v="Single"/>
    <n v="23080"/>
    <n v="7"/>
    <n v="19"/>
    <n v="1"/>
    <n v="20"/>
    <n v="4"/>
    <n v="4"/>
    <n v="1"/>
    <n v="3"/>
    <n v="1"/>
    <n v="1"/>
    <x v="0"/>
    <x v="2"/>
    <n v="2"/>
    <n v="3"/>
    <s v="Active"/>
    <x v="4"/>
    <x v="1"/>
    <n v="0"/>
  </r>
  <r>
    <n v="59"/>
    <s v="No"/>
    <s v="Travel_Frequently"/>
    <x v="0"/>
    <n v="10"/>
    <n v="4"/>
    <s v="Life Sciences"/>
    <n v="4223"/>
    <x v="0"/>
    <n v="3"/>
    <x v="3"/>
    <s v="Single"/>
    <n v="23080"/>
    <n v="7"/>
    <n v="19"/>
    <n v="1"/>
    <n v="20"/>
    <n v="4"/>
    <n v="4"/>
    <n v="1"/>
    <n v="3"/>
    <n v="1"/>
    <n v="1"/>
    <x v="0"/>
    <x v="2"/>
    <n v="2"/>
    <n v="3"/>
    <s v="Active"/>
    <x v="4"/>
    <x v="1"/>
    <n v="0"/>
  </r>
  <r>
    <n v="49"/>
    <s v="Yes"/>
    <s v="Travel_Frequently"/>
    <x v="1"/>
    <n v="6"/>
    <n v="5"/>
    <s v="Medical"/>
    <n v="749"/>
    <x v="1"/>
    <n v="2"/>
    <x v="7"/>
    <s v="Single"/>
    <n v="23420"/>
    <n v="3"/>
    <n v="18"/>
    <n v="0"/>
    <n v="20"/>
    <n v="2"/>
    <n v="4"/>
    <n v="1"/>
    <n v="3"/>
    <n v="1"/>
    <n v="1"/>
    <x v="3"/>
    <x v="0"/>
    <n v="3"/>
    <n v="3"/>
    <s v="Left"/>
    <x v="3"/>
    <x v="1"/>
    <n v="1"/>
  </r>
  <r>
    <n v="49"/>
    <s v="Yes"/>
    <s v="Travel_Frequently"/>
    <x v="1"/>
    <n v="6"/>
    <n v="5"/>
    <s v="Medical"/>
    <n v="2219"/>
    <x v="1"/>
    <n v="2"/>
    <x v="7"/>
    <s v="Single"/>
    <n v="23420"/>
    <n v="3"/>
    <n v="18"/>
    <n v="0"/>
    <n v="20"/>
    <n v="2"/>
    <n v="4"/>
    <n v="1"/>
    <n v="3"/>
    <n v="1"/>
    <n v="1"/>
    <x v="3"/>
    <x v="0"/>
    <n v="3"/>
    <n v="3"/>
    <s v="Left"/>
    <x v="3"/>
    <x v="1"/>
    <n v="1"/>
  </r>
  <r>
    <n v="49"/>
    <s v="Yes"/>
    <s v="Travel_Frequently"/>
    <x v="1"/>
    <n v="6"/>
    <n v="5"/>
    <s v="Medical"/>
    <n v="3689"/>
    <x v="1"/>
    <n v="2"/>
    <x v="7"/>
    <s v="Single"/>
    <n v="23420"/>
    <n v="3"/>
    <n v="18"/>
    <n v="0"/>
    <n v="20"/>
    <n v="2"/>
    <n v="4"/>
    <n v="1"/>
    <n v="3"/>
    <n v="1"/>
    <n v="1"/>
    <x v="3"/>
    <x v="0"/>
    <n v="3"/>
    <n v="3"/>
    <s v="Left"/>
    <x v="3"/>
    <x v="1"/>
    <n v="1"/>
  </r>
  <r>
    <n v="50"/>
    <s v="No"/>
    <s v="Travel_Rarely"/>
    <x v="0"/>
    <n v="9"/>
    <n v="3"/>
    <s v="Medical"/>
    <n v="110"/>
    <x v="1"/>
    <n v="3"/>
    <x v="4"/>
    <s v="Single"/>
    <n v="98880"/>
    <n v="6"/>
    <n v="15"/>
    <n v="0"/>
    <n v="20"/>
    <n v="2"/>
    <n v="4"/>
    <n v="1"/>
    <n v="3"/>
    <n v="1"/>
    <n v="4"/>
    <x v="1"/>
    <x v="0"/>
    <n v="3"/>
    <n v="3"/>
    <s v="Active"/>
    <x v="3"/>
    <x v="1"/>
    <n v="0"/>
  </r>
  <r>
    <n v="50"/>
    <s v="No"/>
    <s v="Travel_Rarely"/>
    <x v="0"/>
    <n v="9"/>
    <n v="3"/>
    <s v="Medical"/>
    <n v="1580"/>
    <x v="1"/>
    <n v="3"/>
    <x v="4"/>
    <s v="Single"/>
    <n v="98880"/>
    <n v="6"/>
    <n v="15"/>
    <n v="0"/>
    <n v="20"/>
    <n v="2"/>
    <n v="4"/>
    <n v="1"/>
    <n v="3"/>
    <n v="1"/>
    <n v="4"/>
    <x v="1"/>
    <x v="0"/>
    <n v="3"/>
    <n v="3"/>
    <s v="Active"/>
    <x v="3"/>
    <x v="1"/>
    <n v="0"/>
  </r>
  <r>
    <n v="50"/>
    <s v="No"/>
    <s v="Travel_Rarely"/>
    <x v="0"/>
    <n v="9"/>
    <n v="3"/>
    <s v="Medical"/>
    <n v="3050"/>
    <x v="1"/>
    <n v="3"/>
    <x v="4"/>
    <s v="Single"/>
    <n v="98880"/>
    <n v="6"/>
    <n v="15"/>
    <n v="0"/>
    <n v="20"/>
    <n v="2"/>
    <n v="4"/>
    <n v="1"/>
    <n v="3"/>
    <n v="1"/>
    <n v="4"/>
    <x v="1"/>
    <x v="0"/>
    <n v="3"/>
    <n v="3"/>
    <s v="Active"/>
    <x v="3"/>
    <x v="1"/>
    <n v="0"/>
  </r>
  <r>
    <n v="43"/>
    <s v="No"/>
    <s v="Travel_Rarely"/>
    <x v="0"/>
    <n v="25"/>
    <n v="2"/>
    <s v="Medical"/>
    <n v="352"/>
    <x v="0"/>
    <n v="2"/>
    <x v="7"/>
    <s v="Married"/>
    <n v="61320"/>
    <n v="6"/>
    <n v="13"/>
    <n v="0"/>
    <n v="22"/>
    <n v="3"/>
    <n v="4"/>
    <n v="1"/>
    <n v="0"/>
    <n v="1"/>
    <n v="2"/>
    <x v="3"/>
    <x v="0"/>
    <n v="2"/>
    <n v="3"/>
    <s v="Active"/>
    <x v="2"/>
    <x v="1"/>
    <n v="0"/>
  </r>
  <r>
    <n v="43"/>
    <s v="No"/>
    <s v="Travel_Rarely"/>
    <x v="0"/>
    <n v="25"/>
    <n v="2"/>
    <s v="Medical"/>
    <n v="1822"/>
    <x v="0"/>
    <n v="2"/>
    <x v="7"/>
    <s v="Married"/>
    <n v="61320"/>
    <n v="6"/>
    <n v="13"/>
    <n v="0"/>
    <n v="22"/>
    <n v="3"/>
    <n v="4"/>
    <n v="1"/>
    <n v="0"/>
    <n v="1"/>
    <n v="2"/>
    <x v="3"/>
    <x v="0"/>
    <n v="2"/>
    <n v="3"/>
    <s v="Active"/>
    <x v="2"/>
    <x v="1"/>
    <n v="0"/>
  </r>
  <r>
    <n v="43"/>
    <s v="No"/>
    <s v="Travel_Rarely"/>
    <x v="0"/>
    <n v="25"/>
    <n v="2"/>
    <s v="Medical"/>
    <n v="3292"/>
    <x v="0"/>
    <n v="2"/>
    <x v="7"/>
    <s v="Married"/>
    <n v="61320"/>
    <n v="6"/>
    <n v="13"/>
    <n v="0"/>
    <n v="22"/>
    <n v="3"/>
    <n v="4"/>
    <n v="1"/>
    <n v="0"/>
    <n v="1"/>
    <n v="2"/>
    <x v="3"/>
    <x v="0"/>
    <n v="2"/>
    <n v="3"/>
    <s v="Active"/>
    <x v="2"/>
    <x v="1"/>
    <n v="0"/>
  </r>
  <r>
    <n v="54"/>
    <s v="No"/>
    <s v="Travel_Rarely"/>
    <x v="2"/>
    <n v="9"/>
    <n v="3"/>
    <s v="Life Sciences"/>
    <n v="135"/>
    <x v="1"/>
    <n v="2"/>
    <x v="5"/>
    <s v="Married"/>
    <n v="63230"/>
    <n v="4"/>
    <n v="23"/>
    <n v="1"/>
    <n v="24"/>
    <n v="2"/>
    <n v="4"/>
    <n v="1"/>
    <n v="2"/>
    <n v="1"/>
    <n v="1"/>
    <x v="3"/>
    <x v="2"/>
    <n v="2"/>
    <n v="4"/>
    <s v="Active"/>
    <x v="3"/>
    <x v="1"/>
    <n v="0"/>
  </r>
  <r>
    <n v="54"/>
    <s v="No"/>
    <s v="Travel_Rarely"/>
    <x v="2"/>
    <n v="9"/>
    <n v="3"/>
    <s v="Life Sciences"/>
    <n v="1605"/>
    <x v="1"/>
    <n v="2"/>
    <x v="5"/>
    <s v="Married"/>
    <n v="63230"/>
    <n v="4"/>
    <n v="23"/>
    <n v="1"/>
    <n v="24"/>
    <n v="2"/>
    <n v="4"/>
    <n v="1"/>
    <n v="2"/>
    <n v="1"/>
    <n v="1"/>
    <x v="3"/>
    <x v="2"/>
    <n v="2"/>
    <n v="4"/>
    <s v="Active"/>
    <x v="3"/>
    <x v="1"/>
    <n v="0"/>
  </r>
  <r>
    <n v="54"/>
    <s v="No"/>
    <s v="Travel_Rarely"/>
    <x v="2"/>
    <n v="9"/>
    <n v="3"/>
    <s v="Life Sciences"/>
    <n v="3075"/>
    <x v="1"/>
    <n v="2"/>
    <x v="5"/>
    <s v="Married"/>
    <n v="63230"/>
    <n v="4"/>
    <n v="23"/>
    <n v="1"/>
    <n v="24"/>
    <n v="2"/>
    <n v="4"/>
    <n v="1"/>
    <n v="2"/>
    <n v="1"/>
    <n v="1"/>
    <x v="3"/>
    <x v="2"/>
    <n v="2"/>
    <n v="4"/>
    <s v="Active"/>
    <x v="3"/>
    <x v="1"/>
    <n v="0"/>
  </r>
  <r>
    <n v="49"/>
    <s v="No"/>
    <s v="Travel_Rarely"/>
    <x v="1"/>
    <n v="4"/>
    <n v="2"/>
    <s v="Life Sciences"/>
    <n v="919"/>
    <x v="0"/>
    <n v="2"/>
    <x v="1"/>
    <s v="Married"/>
    <n v="108450"/>
    <n v="3"/>
    <n v="24"/>
    <n v="0"/>
    <n v="27"/>
    <n v="4"/>
    <n v="4"/>
    <n v="1"/>
    <n v="2"/>
    <n v="1"/>
    <n v="1"/>
    <x v="2"/>
    <x v="0"/>
    <n v="2"/>
    <n v="4"/>
    <s v="Active"/>
    <x v="3"/>
    <x v="1"/>
    <n v="0"/>
  </r>
  <r>
    <n v="49"/>
    <s v="No"/>
    <s v="Travel_Rarely"/>
    <x v="1"/>
    <n v="4"/>
    <n v="2"/>
    <s v="Life Sciences"/>
    <n v="2389"/>
    <x v="0"/>
    <n v="2"/>
    <x v="1"/>
    <s v="Married"/>
    <n v="108450"/>
    <n v="3"/>
    <n v="24"/>
    <n v="0"/>
    <n v="27"/>
    <n v="4"/>
    <n v="4"/>
    <n v="1"/>
    <n v="2"/>
    <n v="1"/>
    <n v="1"/>
    <x v="2"/>
    <x v="0"/>
    <n v="2"/>
    <n v="4"/>
    <s v="Active"/>
    <x v="3"/>
    <x v="1"/>
    <n v="0"/>
  </r>
  <r>
    <n v="49"/>
    <s v="No"/>
    <s v="Travel_Rarely"/>
    <x v="1"/>
    <n v="4"/>
    <n v="2"/>
    <s v="Life Sciences"/>
    <n v="3859"/>
    <x v="0"/>
    <n v="2"/>
    <x v="1"/>
    <s v="Married"/>
    <n v="108450"/>
    <n v="3"/>
    <n v="24"/>
    <n v="0"/>
    <n v="27"/>
    <n v="4"/>
    <n v="4"/>
    <n v="1"/>
    <n v="2"/>
    <n v="1"/>
    <n v="1"/>
    <x v="2"/>
    <x v="0"/>
    <n v="2"/>
    <n v="4"/>
    <s v="Active"/>
    <x v="3"/>
    <x v="1"/>
    <n v="0"/>
  </r>
  <r>
    <n v="26"/>
    <s v="No"/>
    <s v="Travel_Rarely"/>
    <x v="1"/>
    <n v="8"/>
    <n v="3"/>
    <s v="Marketing"/>
    <n v="1052"/>
    <x v="1"/>
    <n v="1"/>
    <x v="7"/>
    <s v="Single"/>
    <n v="30330"/>
    <n v="1"/>
    <n v="12"/>
    <n v="0"/>
    <n v="5"/>
    <n v="2"/>
    <n v="5"/>
    <n v="1"/>
    <n v="2"/>
    <n v="1"/>
    <n v="3"/>
    <x v="1"/>
    <x v="0"/>
    <n v="2"/>
    <n v="3"/>
    <s v="Active"/>
    <x v="1"/>
    <x v="2"/>
    <n v="0"/>
  </r>
  <r>
    <n v="26"/>
    <s v="No"/>
    <s v="Travel_Rarely"/>
    <x v="1"/>
    <n v="8"/>
    <n v="3"/>
    <s v="Marketing"/>
    <n v="2522"/>
    <x v="1"/>
    <n v="1"/>
    <x v="7"/>
    <s v="Single"/>
    <n v="30330"/>
    <n v="1"/>
    <n v="12"/>
    <n v="0"/>
    <n v="5"/>
    <n v="2"/>
    <n v="5"/>
    <n v="1"/>
    <n v="2"/>
    <n v="1"/>
    <n v="3"/>
    <x v="1"/>
    <x v="0"/>
    <n v="2"/>
    <n v="3"/>
    <s v="Active"/>
    <x v="1"/>
    <x v="2"/>
    <n v="0"/>
  </r>
  <r>
    <n v="26"/>
    <s v="No"/>
    <s v="Travel_Rarely"/>
    <x v="1"/>
    <n v="8"/>
    <n v="3"/>
    <s v="Marketing"/>
    <n v="3992"/>
    <x v="1"/>
    <n v="1"/>
    <x v="7"/>
    <s v="Single"/>
    <n v="30330"/>
    <n v="1"/>
    <n v="12"/>
    <n v="0"/>
    <n v="5"/>
    <n v="2"/>
    <n v="5"/>
    <n v="1"/>
    <n v="2"/>
    <n v="1"/>
    <n v="3"/>
    <x v="1"/>
    <x v="0"/>
    <n v="2"/>
    <n v="3"/>
    <s v="Active"/>
    <x v="1"/>
    <x v="2"/>
    <n v="0"/>
  </r>
  <r>
    <n v="23"/>
    <s v="Yes"/>
    <s v="Travel_Rarely"/>
    <x v="2"/>
    <n v="6"/>
    <n v="3"/>
    <s v="Life Sciences"/>
    <n v="944"/>
    <x v="1"/>
    <n v="3"/>
    <x v="4"/>
    <s v="Single"/>
    <n v="49690"/>
    <n v="1"/>
    <n v="12"/>
    <n v="0"/>
    <n v="5"/>
    <n v="3"/>
    <n v="5"/>
    <n v="1"/>
    <n v="2"/>
    <n v="1"/>
    <n v="4"/>
    <x v="0"/>
    <x v="0"/>
    <n v="3"/>
    <n v="3"/>
    <s v="Left"/>
    <x v="0"/>
    <x v="2"/>
    <n v="1"/>
  </r>
  <r>
    <n v="23"/>
    <s v="Yes"/>
    <s v="Travel_Rarely"/>
    <x v="2"/>
    <n v="6"/>
    <n v="3"/>
    <s v="Life Sciences"/>
    <n v="2414"/>
    <x v="1"/>
    <n v="3"/>
    <x v="4"/>
    <s v="Single"/>
    <n v="49690"/>
    <n v="1"/>
    <n v="12"/>
    <n v="0"/>
    <n v="5"/>
    <n v="3"/>
    <n v="5"/>
    <n v="1"/>
    <n v="2"/>
    <n v="1"/>
    <n v="4"/>
    <x v="0"/>
    <x v="0"/>
    <n v="3"/>
    <n v="3"/>
    <s v="Left"/>
    <x v="0"/>
    <x v="2"/>
    <n v="1"/>
  </r>
  <r>
    <n v="23"/>
    <s v="Yes"/>
    <s v="Travel_Rarely"/>
    <x v="2"/>
    <n v="6"/>
    <n v="3"/>
    <s v="Life Sciences"/>
    <n v="3884"/>
    <x v="1"/>
    <n v="3"/>
    <x v="4"/>
    <s v="Single"/>
    <n v="49690"/>
    <n v="1"/>
    <n v="12"/>
    <n v="0"/>
    <n v="5"/>
    <n v="3"/>
    <n v="5"/>
    <n v="1"/>
    <n v="2"/>
    <n v="1"/>
    <n v="4"/>
    <x v="0"/>
    <x v="0"/>
    <n v="3"/>
    <n v="3"/>
    <s v="Left"/>
    <x v="0"/>
    <x v="2"/>
    <n v="1"/>
  </r>
  <r>
    <n v="34"/>
    <s v="No"/>
    <s v="Travel_Rarely"/>
    <x v="0"/>
    <n v="8"/>
    <n v="2"/>
    <s v="Medical"/>
    <n v="1297"/>
    <x v="0"/>
    <n v="1"/>
    <x v="3"/>
    <s v="Married"/>
    <n v="58780"/>
    <n v="1"/>
    <n v="14"/>
    <n v="0"/>
    <n v="5"/>
    <n v="1"/>
    <n v="5"/>
    <n v="1"/>
    <n v="3"/>
    <n v="1"/>
    <n v="1"/>
    <x v="2"/>
    <x v="0"/>
    <n v="3"/>
    <n v="3"/>
    <s v="Active"/>
    <x v="1"/>
    <x v="2"/>
    <n v="0"/>
  </r>
  <r>
    <n v="34"/>
    <s v="No"/>
    <s v="Travel_Rarely"/>
    <x v="0"/>
    <n v="8"/>
    <n v="2"/>
    <s v="Medical"/>
    <n v="2767"/>
    <x v="0"/>
    <n v="1"/>
    <x v="3"/>
    <s v="Married"/>
    <n v="58780"/>
    <n v="1"/>
    <n v="14"/>
    <n v="0"/>
    <n v="5"/>
    <n v="1"/>
    <n v="5"/>
    <n v="1"/>
    <n v="3"/>
    <n v="1"/>
    <n v="1"/>
    <x v="2"/>
    <x v="0"/>
    <n v="3"/>
    <n v="3"/>
    <s v="Active"/>
    <x v="1"/>
    <x v="2"/>
    <n v="0"/>
  </r>
  <r>
    <n v="34"/>
    <s v="No"/>
    <s v="Travel_Rarely"/>
    <x v="0"/>
    <n v="8"/>
    <n v="2"/>
    <s v="Medical"/>
    <n v="4237"/>
    <x v="0"/>
    <n v="1"/>
    <x v="3"/>
    <s v="Married"/>
    <n v="58780"/>
    <n v="1"/>
    <n v="14"/>
    <n v="0"/>
    <n v="5"/>
    <n v="1"/>
    <n v="5"/>
    <n v="1"/>
    <n v="3"/>
    <n v="1"/>
    <n v="1"/>
    <x v="2"/>
    <x v="0"/>
    <n v="3"/>
    <n v="3"/>
    <s v="Active"/>
    <x v="1"/>
    <x v="2"/>
    <n v="0"/>
  </r>
  <r>
    <n v="33"/>
    <s v="No"/>
    <s v="Travel_Rarely"/>
    <x v="0"/>
    <n v="28"/>
    <n v="4"/>
    <s v="Life Sciences"/>
    <n v="606"/>
    <x v="1"/>
    <n v="1"/>
    <x v="2"/>
    <s v="Married"/>
    <n v="60910"/>
    <n v="1"/>
    <n v="15"/>
    <n v="0"/>
    <n v="5"/>
    <n v="6"/>
    <n v="5"/>
    <n v="1"/>
    <n v="4"/>
    <n v="1"/>
    <n v="2"/>
    <x v="0"/>
    <x v="0"/>
    <n v="1"/>
    <n v="3"/>
    <s v="Active"/>
    <x v="1"/>
    <x v="2"/>
    <n v="0"/>
  </r>
  <r>
    <n v="33"/>
    <s v="No"/>
    <s v="Travel_Rarely"/>
    <x v="0"/>
    <n v="28"/>
    <n v="4"/>
    <s v="Life Sciences"/>
    <n v="2076"/>
    <x v="1"/>
    <n v="1"/>
    <x v="2"/>
    <s v="Married"/>
    <n v="60910"/>
    <n v="1"/>
    <n v="15"/>
    <n v="0"/>
    <n v="5"/>
    <n v="6"/>
    <n v="5"/>
    <n v="1"/>
    <n v="4"/>
    <n v="1"/>
    <n v="2"/>
    <x v="0"/>
    <x v="0"/>
    <n v="1"/>
    <n v="3"/>
    <s v="Active"/>
    <x v="1"/>
    <x v="2"/>
    <n v="0"/>
  </r>
  <r>
    <n v="33"/>
    <s v="No"/>
    <s v="Travel_Rarely"/>
    <x v="0"/>
    <n v="28"/>
    <n v="4"/>
    <s v="Life Sciences"/>
    <n v="3546"/>
    <x v="1"/>
    <n v="1"/>
    <x v="2"/>
    <s v="Married"/>
    <n v="60910"/>
    <n v="1"/>
    <n v="15"/>
    <n v="0"/>
    <n v="5"/>
    <n v="6"/>
    <n v="5"/>
    <n v="1"/>
    <n v="4"/>
    <n v="1"/>
    <n v="2"/>
    <x v="0"/>
    <x v="0"/>
    <n v="1"/>
    <n v="3"/>
    <s v="Active"/>
    <x v="1"/>
    <x v="2"/>
    <n v="0"/>
  </r>
  <r>
    <n v="40"/>
    <s v="No"/>
    <s v="Travel_Rarely"/>
    <x v="0"/>
    <n v="1"/>
    <n v="4"/>
    <s v="Life Sciences"/>
    <n v="875"/>
    <x v="0"/>
    <n v="2"/>
    <x v="4"/>
    <s v="Married"/>
    <n v="69320"/>
    <n v="1"/>
    <n v="13"/>
    <n v="0"/>
    <n v="5"/>
    <n v="5"/>
    <n v="5"/>
    <n v="1"/>
    <n v="2"/>
    <n v="1"/>
    <n v="4"/>
    <x v="3"/>
    <x v="0"/>
    <n v="3"/>
    <n v="3"/>
    <s v="Active"/>
    <x v="2"/>
    <x v="2"/>
    <n v="0"/>
  </r>
  <r>
    <n v="40"/>
    <s v="No"/>
    <s v="Travel_Rarely"/>
    <x v="0"/>
    <n v="1"/>
    <n v="4"/>
    <s v="Life Sciences"/>
    <n v="2345"/>
    <x v="0"/>
    <n v="2"/>
    <x v="4"/>
    <s v="Married"/>
    <n v="69320"/>
    <n v="1"/>
    <n v="13"/>
    <n v="0"/>
    <n v="5"/>
    <n v="5"/>
    <n v="5"/>
    <n v="1"/>
    <n v="2"/>
    <n v="1"/>
    <n v="4"/>
    <x v="3"/>
    <x v="0"/>
    <n v="3"/>
    <n v="3"/>
    <s v="Active"/>
    <x v="2"/>
    <x v="2"/>
    <n v="0"/>
  </r>
  <r>
    <n v="40"/>
    <s v="No"/>
    <s v="Travel_Rarely"/>
    <x v="0"/>
    <n v="1"/>
    <n v="4"/>
    <s v="Life Sciences"/>
    <n v="3815"/>
    <x v="0"/>
    <n v="2"/>
    <x v="4"/>
    <s v="Married"/>
    <n v="69320"/>
    <n v="1"/>
    <n v="13"/>
    <n v="0"/>
    <n v="5"/>
    <n v="5"/>
    <n v="5"/>
    <n v="1"/>
    <n v="2"/>
    <n v="1"/>
    <n v="4"/>
    <x v="3"/>
    <x v="0"/>
    <n v="3"/>
    <n v="3"/>
    <s v="Active"/>
    <x v="2"/>
    <x v="2"/>
    <n v="0"/>
  </r>
  <r>
    <n v="28"/>
    <s v="No"/>
    <s v="Non-Travel"/>
    <x v="0"/>
    <n v="21"/>
    <n v="1"/>
    <s v="Medical"/>
    <n v="1124"/>
    <x v="0"/>
    <n v="3"/>
    <x v="3"/>
    <s v="Single"/>
    <n v="79780"/>
    <n v="1"/>
    <n v="16"/>
    <n v="2"/>
    <n v="5"/>
    <n v="2"/>
    <n v="5"/>
    <n v="1"/>
    <n v="4"/>
    <n v="1"/>
    <n v="3"/>
    <x v="0"/>
    <x v="2"/>
    <n v="3"/>
    <n v="3"/>
    <s v="Active"/>
    <x v="1"/>
    <x v="2"/>
    <n v="0"/>
  </r>
  <r>
    <n v="28"/>
    <s v="No"/>
    <s v="Non-Travel"/>
    <x v="0"/>
    <n v="21"/>
    <n v="1"/>
    <s v="Medical"/>
    <n v="2594"/>
    <x v="0"/>
    <n v="3"/>
    <x v="3"/>
    <s v="Single"/>
    <n v="79780"/>
    <n v="1"/>
    <n v="16"/>
    <n v="2"/>
    <n v="5"/>
    <n v="2"/>
    <n v="5"/>
    <n v="1"/>
    <n v="4"/>
    <n v="1"/>
    <n v="3"/>
    <x v="0"/>
    <x v="2"/>
    <n v="3"/>
    <n v="3"/>
    <s v="Active"/>
    <x v="1"/>
    <x v="2"/>
    <n v="0"/>
  </r>
  <r>
    <n v="28"/>
    <s v="No"/>
    <s v="Non-Travel"/>
    <x v="0"/>
    <n v="21"/>
    <n v="1"/>
    <s v="Medical"/>
    <n v="4064"/>
    <x v="0"/>
    <n v="3"/>
    <x v="3"/>
    <s v="Single"/>
    <n v="79780"/>
    <n v="1"/>
    <n v="16"/>
    <n v="2"/>
    <n v="5"/>
    <n v="2"/>
    <n v="5"/>
    <n v="1"/>
    <n v="4"/>
    <n v="1"/>
    <n v="3"/>
    <x v="0"/>
    <x v="2"/>
    <n v="3"/>
    <n v="3"/>
    <s v="Active"/>
    <x v="1"/>
    <x v="2"/>
    <n v="0"/>
  </r>
  <r>
    <n v="25"/>
    <s v="No"/>
    <s v="Travel_Rarely"/>
    <x v="2"/>
    <n v="7"/>
    <n v="2"/>
    <s v="Human Resources"/>
    <n v="140"/>
    <x v="0"/>
    <n v="1"/>
    <x v="5"/>
    <s v="Single"/>
    <n v="86330"/>
    <n v="1"/>
    <n v="19"/>
    <n v="1"/>
    <n v="5"/>
    <n v="2"/>
    <n v="5"/>
    <n v="1"/>
    <n v="3"/>
    <n v="1"/>
    <n v="2"/>
    <x v="1"/>
    <x v="0"/>
    <n v="4"/>
    <n v="3"/>
    <s v="Active"/>
    <x v="1"/>
    <x v="2"/>
    <n v="0"/>
  </r>
  <r>
    <n v="25"/>
    <s v="No"/>
    <s v="Travel_Rarely"/>
    <x v="2"/>
    <n v="7"/>
    <n v="2"/>
    <s v="Human Resources"/>
    <n v="1610"/>
    <x v="0"/>
    <n v="1"/>
    <x v="5"/>
    <s v="Single"/>
    <n v="86330"/>
    <n v="1"/>
    <n v="19"/>
    <n v="1"/>
    <n v="5"/>
    <n v="2"/>
    <n v="5"/>
    <n v="1"/>
    <n v="3"/>
    <n v="1"/>
    <n v="2"/>
    <x v="1"/>
    <x v="0"/>
    <n v="4"/>
    <n v="3"/>
    <s v="Active"/>
    <x v="1"/>
    <x v="2"/>
    <n v="0"/>
  </r>
  <r>
    <n v="25"/>
    <s v="No"/>
    <s v="Travel_Rarely"/>
    <x v="2"/>
    <n v="7"/>
    <n v="2"/>
    <s v="Human Resources"/>
    <n v="3080"/>
    <x v="0"/>
    <n v="1"/>
    <x v="5"/>
    <s v="Single"/>
    <n v="86330"/>
    <n v="1"/>
    <n v="19"/>
    <n v="1"/>
    <n v="5"/>
    <n v="2"/>
    <n v="5"/>
    <n v="1"/>
    <n v="3"/>
    <n v="1"/>
    <n v="2"/>
    <x v="1"/>
    <x v="0"/>
    <n v="4"/>
    <n v="3"/>
    <s v="Active"/>
    <x v="1"/>
    <x v="2"/>
    <n v="0"/>
  </r>
  <r>
    <n v="35"/>
    <s v="No"/>
    <s v="Travel_Rarely"/>
    <x v="2"/>
    <n v="1"/>
    <n v="3"/>
    <s v="Human Resources"/>
    <n v="441"/>
    <x v="0"/>
    <n v="3"/>
    <x v="4"/>
    <s v="Married"/>
    <n v="136750"/>
    <n v="1"/>
    <n v="15"/>
    <n v="3"/>
    <n v="5"/>
    <n v="5"/>
    <n v="5"/>
    <n v="1"/>
    <n v="0"/>
    <n v="1"/>
    <n v="3"/>
    <x v="0"/>
    <x v="0"/>
    <n v="2"/>
    <n v="3"/>
    <s v="Active"/>
    <x v="2"/>
    <x v="2"/>
    <n v="0"/>
  </r>
  <r>
    <n v="35"/>
    <s v="No"/>
    <s v="Travel_Rarely"/>
    <x v="2"/>
    <n v="1"/>
    <n v="3"/>
    <s v="Human Resources"/>
    <n v="1911"/>
    <x v="0"/>
    <n v="3"/>
    <x v="4"/>
    <s v="Married"/>
    <n v="136750"/>
    <n v="1"/>
    <n v="15"/>
    <n v="3"/>
    <n v="5"/>
    <n v="5"/>
    <n v="5"/>
    <n v="1"/>
    <n v="0"/>
    <n v="1"/>
    <n v="3"/>
    <x v="0"/>
    <x v="0"/>
    <n v="2"/>
    <n v="3"/>
    <s v="Active"/>
    <x v="2"/>
    <x v="2"/>
    <n v="0"/>
  </r>
  <r>
    <n v="35"/>
    <s v="No"/>
    <s v="Travel_Rarely"/>
    <x v="2"/>
    <n v="1"/>
    <n v="3"/>
    <s v="Human Resources"/>
    <n v="3381"/>
    <x v="0"/>
    <n v="3"/>
    <x v="4"/>
    <s v="Married"/>
    <n v="136750"/>
    <n v="1"/>
    <n v="15"/>
    <n v="3"/>
    <n v="5"/>
    <n v="5"/>
    <n v="5"/>
    <n v="1"/>
    <n v="0"/>
    <n v="1"/>
    <n v="3"/>
    <x v="0"/>
    <x v="0"/>
    <n v="2"/>
    <n v="3"/>
    <s v="Active"/>
    <x v="2"/>
    <x v="2"/>
    <n v="0"/>
  </r>
  <r>
    <n v="26"/>
    <s v="No"/>
    <s v="Travel_Frequently"/>
    <x v="0"/>
    <n v="3"/>
    <n v="3"/>
    <s v="Medical"/>
    <n v="512"/>
    <x v="0"/>
    <n v="2"/>
    <x v="4"/>
    <s v="Divorced"/>
    <n v="139640"/>
    <n v="1"/>
    <n v="11"/>
    <n v="2"/>
    <n v="5"/>
    <n v="1"/>
    <n v="5"/>
    <n v="1"/>
    <n v="3"/>
    <n v="1"/>
    <n v="1"/>
    <x v="0"/>
    <x v="0"/>
    <n v="2"/>
    <n v="3"/>
    <s v="Active"/>
    <x v="1"/>
    <x v="2"/>
    <n v="0"/>
  </r>
  <r>
    <n v="26"/>
    <s v="No"/>
    <s v="Travel_Frequently"/>
    <x v="0"/>
    <n v="3"/>
    <n v="3"/>
    <s v="Medical"/>
    <n v="1982"/>
    <x v="0"/>
    <n v="2"/>
    <x v="4"/>
    <s v="Divorced"/>
    <n v="139640"/>
    <n v="1"/>
    <n v="11"/>
    <n v="2"/>
    <n v="5"/>
    <n v="1"/>
    <n v="5"/>
    <n v="1"/>
    <n v="3"/>
    <n v="1"/>
    <n v="1"/>
    <x v="0"/>
    <x v="0"/>
    <n v="2"/>
    <n v="3"/>
    <s v="Active"/>
    <x v="1"/>
    <x v="2"/>
    <n v="0"/>
  </r>
  <r>
    <n v="26"/>
    <s v="No"/>
    <s v="Travel_Frequently"/>
    <x v="0"/>
    <n v="3"/>
    <n v="3"/>
    <s v="Medical"/>
    <n v="3452"/>
    <x v="0"/>
    <n v="2"/>
    <x v="4"/>
    <s v="Divorced"/>
    <n v="139640"/>
    <n v="1"/>
    <n v="11"/>
    <n v="2"/>
    <n v="5"/>
    <n v="1"/>
    <n v="5"/>
    <n v="1"/>
    <n v="3"/>
    <n v="1"/>
    <n v="1"/>
    <x v="0"/>
    <x v="0"/>
    <n v="2"/>
    <n v="3"/>
    <s v="Active"/>
    <x v="1"/>
    <x v="2"/>
    <n v="0"/>
  </r>
  <r>
    <n v="23"/>
    <s v="No"/>
    <s v="Travel_Rarely"/>
    <x v="0"/>
    <n v="7"/>
    <n v="3"/>
    <s v="Life Sciences"/>
    <n v="1151"/>
    <x v="0"/>
    <n v="2"/>
    <x v="3"/>
    <s v="Single"/>
    <n v="191870"/>
    <n v="1"/>
    <n v="11"/>
    <n v="1"/>
    <n v="5"/>
    <n v="2"/>
    <n v="5"/>
    <n v="1"/>
    <n v="4"/>
    <n v="1"/>
    <n v="4"/>
    <x v="1"/>
    <x v="1"/>
    <n v="3"/>
    <n v="3"/>
    <s v="Active"/>
    <x v="0"/>
    <x v="2"/>
    <n v="0"/>
  </r>
  <r>
    <n v="23"/>
    <s v="No"/>
    <s v="Travel_Rarely"/>
    <x v="0"/>
    <n v="7"/>
    <n v="3"/>
    <s v="Life Sciences"/>
    <n v="2621"/>
    <x v="0"/>
    <n v="2"/>
    <x v="3"/>
    <s v="Single"/>
    <n v="191870"/>
    <n v="1"/>
    <n v="11"/>
    <n v="1"/>
    <n v="5"/>
    <n v="2"/>
    <n v="5"/>
    <n v="1"/>
    <n v="4"/>
    <n v="1"/>
    <n v="4"/>
    <x v="1"/>
    <x v="1"/>
    <n v="3"/>
    <n v="3"/>
    <s v="Active"/>
    <x v="0"/>
    <x v="2"/>
    <n v="0"/>
  </r>
  <r>
    <n v="23"/>
    <s v="No"/>
    <s v="Travel_Rarely"/>
    <x v="0"/>
    <n v="7"/>
    <n v="3"/>
    <s v="Life Sciences"/>
    <n v="4091"/>
    <x v="0"/>
    <n v="2"/>
    <x v="3"/>
    <s v="Single"/>
    <n v="191870"/>
    <n v="1"/>
    <n v="11"/>
    <n v="1"/>
    <n v="5"/>
    <n v="2"/>
    <n v="5"/>
    <n v="1"/>
    <n v="4"/>
    <n v="1"/>
    <n v="4"/>
    <x v="1"/>
    <x v="1"/>
    <n v="3"/>
    <n v="3"/>
    <s v="Active"/>
    <x v="0"/>
    <x v="2"/>
    <n v="0"/>
  </r>
  <r>
    <n v="43"/>
    <s v="No"/>
    <s v="Travel_Rarely"/>
    <x v="1"/>
    <n v="9"/>
    <n v="5"/>
    <s v="Technical Degree"/>
    <n v="1248"/>
    <x v="1"/>
    <n v="1"/>
    <x v="1"/>
    <s v="Divorced"/>
    <n v="12740"/>
    <n v="1"/>
    <n v="19"/>
    <n v="0"/>
    <n v="6"/>
    <n v="3"/>
    <n v="5"/>
    <n v="1"/>
    <n v="4"/>
    <n v="1"/>
    <n v="4"/>
    <x v="0"/>
    <x v="2"/>
    <n v="2"/>
    <n v="3"/>
    <s v="Active"/>
    <x v="2"/>
    <x v="2"/>
    <n v="0"/>
  </r>
  <r>
    <n v="43"/>
    <s v="No"/>
    <s v="Travel_Rarely"/>
    <x v="1"/>
    <n v="9"/>
    <n v="5"/>
    <s v="Technical Degree"/>
    <n v="2718"/>
    <x v="1"/>
    <n v="1"/>
    <x v="1"/>
    <s v="Divorced"/>
    <n v="12740"/>
    <n v="1"/>
    <n v="19"/>
    <n v="0"/>
    <n v="6"/>
    <n v="3"/>
    <n v="5"/>
    <n v="1"/>
    <n v="4"/>
    <n v="1"/>
    <n v="4"/>
    <x v="0"/>
    <x v="2"/>
    <n v="2"/>
    <n v="3"/>
    <s v="Active"/>
    <x v="2"/>
    <x v="2"/>
    <n v="0"/>
  </r>
  <r>
    <n v="43"/>
    <s v="No"/>
    <s v="Travel_Rarely"/>
    <x v="1"/>
    <n v="9"/>
    <n v="5"/>
    <s v="Technical Degree"/>
    <n v="4188"/>
    <x v="1"/>
    <n v="1"/>
    <x v="1"/>
    <s v="Divorced"/>
    <n v="12740"/>
    <n v="1"/>
    <n v="19"/>
    <n v="0"/>
    <n v="6"/>
    <n v="3"/>
    <n v="5"/>
    <n v="1"/>
    <n v="4"/>
    <n v="1"/>
    <n v="4"/>
    <x v="0"/>
    <x v="2"/>
    <n v="2"/>
    <n v="3"/>
    <s v="Active"/>
    <x v="2"/>
    <x v="2"/>
    <n v="0"/>
  </r>
  <r>
    <n v="35"/>
    <s v="No"/>
    <s v="Travel_Frequently"/>
    <x v="0"/>
    <n v="13"/>
    <n v="3"/>
    <s v="Life Sciences"/>
    <n v="958"/>
    <x v="0"/>
    <n v="3"/>
    <x v="0"/>
    <s v="Single"/>
    <n v="20420"/>
    <n v="0"/>
    <n v="16"/>
    <n v="0"/>
    <n v="6"/>
    <n v="2"/>
    <n v="5"/>
    <n v="1"/>
    <n v="4"/>
    <n v="1"/>
    <n v="1"/>
    <x v="1"/>
    <x v="1"/>
    <n v="3"/>
    <n v="3"/>
    <s v="Active"/>
    <x v="2"/>
    <x v="2"/>
    <n v="0"/>
  </r>
  <r>
    <n v="35"/>
    <s v="No"/>
    <s v="Travel_Frequently"/>
    <x v="0"/>
    <n v="13"/>
    <n v="3"/>
    <s v="Life Sciences"/>
    <n v="2428"/>
    <x v="0"/>
    <n v="3"/>
    <x v="0"/>
    <s v="Single"/>
    <n v="20420"/>
    <n v="0"/>
    <n v="16"/>
    <n v="0"/>
    <n v="6"/>
    <n v="2"/>
    <n v="5"/>
    <n v="1"/>
    <n v="4"/>
    <n v="1"/>
    <n v="1"/>
    <x v="1"/>
    <x v="1"/>
    <n v="3"/>
    <n v="3"/>
    <s v="Active"/>
    <x v="2"/>
    <x v="2"/>
    <n v="0"/>
  </r>
  <r>
    <n v="35"/>
    <s v="No"/>
    <s v="Travel_Frequently"/>
    <x v="0"/>
    <n v="13"/>
    <n v="3"/>
    <s v="Life Sciences"/>
    <n v="3898"/>
    <x v="0"/>
    <n v="3"/>
    <x v="0"/>
    <s v="Single"/>
    <n v="20420"/>
    <n v="0"/>
    <n v="16"/>
    <n v="0"/>
    <n v="6"/>
    <n v="2"/>
    <n v="5"/>
    <n v="1"/>
    <n v="4"/>
    <n v="1"/>
    <n v="1"/>
    <x v="1"/>
    <x v="1"/>
    <n v="3"/>
    <n v="3"/>
    <s v="Active"/>
    <x v="2"/>
    <x v="2"/>
    <n v="0"/>
  </r>
  <r>
    <n v="34"/>
    <s v="No"/>
    <s v="Travel_Frequently"/>
    <x v="0"/>
    <n v="7"/>
    <n v="4"/>
    <s v="Life Sciences"/>
    <n v="349"/>
    <x v="0"/>
    <n v="3"/>
    <x v="4"/>
    <s v="Single"/>
    <n v="23480"/>
    <n v="1"/>
    <n v="14"/>
    <n v="1"/>
    <n v="6"/>
    <n v="3"/>
    <n v="5"/>
    <n v="1"/>
    <n v="3"/>
    <n v="1"/>
    <n v="3"/>
    <x v="1"/>
    <x v="0"/>
    <n v="3"/>
    <n v="3"/>
    <s v="Active"/>
    <x v="1"/>
    <x v="2"/>
    <n v="0"/>
  </r>
  <r>
    <n v="34"/>
    <s v="No"/>
    <s v="Travel_Frequently"/>
    <x v="0"/>
    <n v="7"/>
    <n v="4"/>
    <s v="Life Sciences"/>
    <n v="1819"/>
    <x v="0"/>
    <n v="3"/>
    <x v="4"/>
    <s v="Single"/>
    <n v="23480"/>
    <n v="1"/>
    <n v="14"/>
    <n v="1"/>
    <n v="6"/>
    <n v="3"/>
    <n v="5"/>
    <n v="1"/>
    <n v="3"/>
    <n v="1"/>
    <n v="3"/>
    <x v="1"/>
    <x v="0"/>
    <n v="3"/>
    <n v="3"/>
    <s v="Active"/>
    <x v="1"/>
    <x v="2"/>
    <n v="0"/>
  </r>
  <r>
    <n v="34"/>
    <s v="No"/>
    <s v="Travel_Frequently"/>
    <x v="0"/>
    <n v="7"/>
    <n v="4"/>
    <s v="Life Sciences"/>
    <n v="3289"/>
    <x v="0"/>
    <n v="3"/>
    <x v="4"/>
    <s v="Single"/>
    <n v="23480"/>
    <n v="1"/>
    <n v="14"/>
    <n v="1"/>
    <n v="6"/>
    <n v="3"/>
    <n v="5"/>
    <n v="1"/>
    <n v="3"/>
    <n v="1"/>
    <n v="3"/>
    <x v="1"/>
    <x v="0"/>
    <n v="3"/>
    <n v="3"/>
    <s v="Active"/>
    <x v="1"/>
    <x v="2"/>
    <n v="0"/>
  </r>
  <r>
    <n v="35"/>
    <s v="No"/>
    <s v="Travel_Rarely"/>
    <x v="0"/>
    <n v="6"/>
    <n v="3"/>
    <s v="Life Sciences"/>
    <n v="578"/>
    <x v="1"/>
    <n v="3"/>
    <x v="4"/>
    <s v="Single"/>
    <n v="31020"/>
    <n v="1"/>
    <n v="13"/>
    <n v="1"/>
    <n v="6"/>
    <n v="3"/>
    <n v="5"/>
    <n v="1"/>
    <n v="4"/>
    <n v="1"/>
    <n v="3"/>
    <x v="0"/>
    <x v="3"/>
    <n v="2"/>
    <n v="3"/>
    <s v="Active"/>
    <x v="2"/>
    <x v="2"/>
    <n v="0"/>
  </r>
  <r>
    <n v="35"/>
    <s v="No"/>
    <s v="Travel_Rarely"/>
    <x v="0"/>
    <n v="6"/>
    <n v="3"/>
    <s v="Life Sciences"/>
    <n v="2048"/>
    <x v="1"/>
    <n v="3"/>
    <x v="4"/>
    <s v="Single"/>
    <n v="31020"/>
    <n v="1"/>
    <n v="13"/>
    <n v="1"/>
    <n v="6"/>
    <n v="3"/>
    <n v="5"/>
    <n v="1"/>
    <n v="4"/>
    <n v="1"/>
    <n v="3"/>
    <x v="0"/>
    <x v="3"/>
    <n v="2"/>
    <n v="3"/>
    <s v="Active"/>
    <x v="2"/>
    <x v="2"/>
    <n v="0"/>
  </r>
  <r>
    <n v="35"/>
    <s v="No"/>
    <s v="Travel_Rarely"/>
    <x v="0"/>
    <n v="6"/>
    <n v="3"/>
    <s v="Life Sciences"/>
    <n v="3518"/>
    <x v="1"/>
    <n v="3"/>
    <x v="4"/>
    <s v="Single"/>
    <n v="31020"/>
    <n v="1"/>
    <n v="13"/>
    <n v="1"/>
    <n v="6"/>
    <n v="3"/>
    <n v="5"/>
    <n v="1"/>
    <n v="4"/>
    <n v="1"/>
    <n v="3"/>
    <x v="0"/>
    <x v="3"/>
    <n v="2"/>
    <n v="3"/>
    <s v="Active"/>
    <x v="2"/>
    <x v="2"/>
    <n v="0"/>
  </r>
  <r>
    <n v="24"/>
    <s v="No"/>
    <s v="Travel_Rarely"/>
    <x v="0"/>
    <n v="2"/>
    <n v="1"/>
    <s v="Life Sciences"/>
    <n v="1326"/>
    <x v="0"/>
    <n v="2"/>
    <x v="4"/>
    <s v="Married"/>
    <n v="34070"/>
    <n v="0"/>
    <n v="13"/>
    <n v="1"/>
    <n v="6"/>
    <n v="4"/>
    <n v="5"/>
    <n v="1"/>
    <n v="2"/>
    <n v="1"/>
    <n v="2"/>
    <x v="0"/>
    <x v="0"/>
    <n v="3"/>
    <n v="3"/>
    <s v="Active"/>
    <x v="0"/>
    <x v="2"/>
    <n v="0"/>
  </r>
  <r>
    <n v="24"/>
    <s v="No"/>
    <s v="Travel_Rarely"/>
    <x v="0"/>
    <n v="2"/>
    <n v="1"/>
    <s v="Life Sciences"/>
    <n v="2796"/>
    <x v="0"/>
    <n v="2"/>
    <x v="4"/>
    <s v="Married"/>
    <n v="34070"/>
    <n v="0"/>
    <n v="13"/>
    <n v="1"/>
    <n v="6"/>
    <n v="4"/>
    <n v="5"/>
    <n v="1"/>
    <n v="2"/>
    <n v="1"/>
    <n v="2"/>
    <x v="0"/>
    <x v="0"/>
    <n v="3"/>
    <n v="3"/>
    <s v="Active"/>
    <x v="0"/>
    <x v="2"/>
    <n v="0"/>
  </r>
  <r>
    <n v="24"/>
    <s v="No"/>
    <s v="Travel_Rarely"/>
    <x v="0"/>
    <n v="2"/>
    <n v="1"/>
    <s v="Life Sciences"/>
    <n v="4266"/>
    <x v="0"/>
    <n v="2"/>
    <x v="4"/>
    <s v="Married"/>
    <n v="34070"/>
    <n v="0"/>
    <n v="13"/>
    <n v="1"/>
    <n v="6"/>
    <n v="4"/>
    <n v="5"/>
    <n v="1"/>
    <n v="2"/>
    <n v="1"/>
    <n v="2"/>
    <x v="0"/>
    <x v="0"/>
    <n v="3"/>
    <n v="3"/>
    <s v="Active"/>
    <x v="0"/>
    <x v="2"/>
    <n v="0"/>
  </r>
  <r>
    <n v="30"/>
    <s v="No"/>
    <s v="Travel_Rarely"/>
    <x v="1"/>
    <n v="9"/>
    <n v="3"/>
    <s v="Medical"/>
    <n v="1359"/>
    <x v="0"/>
    <n v="2"/>
    <x v="3"/>
    <s v="Single"/>
    <n v="39360"/>
    <n v="0"/>
    <n v="11"/>
    <n v="1"/>
    <n v="6"/>
    <n v="3"/>
    <n v="5"/>
    <n v="1"/>
    <n v="2"/>
    <n v="1"/>
    <n v="2"/>
    <x v="1"/>
    <x v="0"/>
    <n v="3"/>
    <n v="3"/>
    <s v="Active"/>
    <x v="1"/>
    <x v="2"/>
    <n v="0"/>
  </r>
  <r>
    <n v="30"/>
    <s v="No"/>
    <s v="Travel_Rarely"/>
    <x v="1"/>
    <n v="9"/>
    <n v="3"/>
    <s v="Medical"/>
    <n v="2829"/>
    <x v="0"/>
    <n v="2"/>
    <x v="3"/>
    <s v="Single"/>
    <n v="39360"/>
    <n v="0"/>
    <n v="11"/>
    <n v="1"/>
    <n v="6"/>
    <n v="3"/>
    <n v="5"/>
    <n v="1"/>
    <n v="2"/>
    <n v="1"/>
    <n v="2"/>
    <x v="1"/>
    <x v="0"/>
    <n v="3"/>
    <n v="3"/>
    <s v="Active"/>
    <x v="1"/>
    <x v="2"/>
    <n v="0"/>
  </r>
  <r>
    <n v="30"/>
    <s v="No"/>
    <s v="Travel_Rarely"/>
    <x v="1"/>
    <n v="9"/>
    <n v="3"/>
    <s v="Medical"/>
    <n v="4299"/>
    <x v="0"/>
    <n v="2"/>
    <x v="3"/>
    <s v="Single"/>
    <n v="39360"/>
    <n v="0"/>
    <n v="11"/>
    <n v="1"/>
    <n v="6"/>
    <n v="3"/>
    <n v="5"/>
    <n v="1"/>
    <n v="2"/>
    <n v="1"/>
    <n v="2"/>
    <x v="1"/>
    <x v="0"/>
    <n v="3"/>
    <n v="3"/>
    <s v="Active"/>
    <x v="1"/>
    <x v="2"/>
    <n v="0"/>
  </r>
  <r>
    <n v="31"/>
    <s v="Yes"/>
    <s v="Travel_Frequently"/>
    <x v="0"/>
    <n v="10"/>
    <n v="1"/>
    <s v="Life Sciences"/>
    <n v="2"/>
    <x v="1"/>
    <n v="1"/>
    <x v="3"/>
    <s v="Single"/>
    <n v="41890"/>
    <n v="0"/>
    <n v="23"/>
    <n v="1"/>
    <n v="6"/>
    <n v="3"/>
    <n v="5"/>
    <n v="1"/>
    <n v="4"/>
    <n v="1"/>
    <n v="3"/>
    <x v="2"/>
    <x v="1"/>
    <n v="2"/>
    <n v="4"/>
    <s v="Left"/>
    <x v="1"/>
    <x v="2"/>
    <n v="1"/>
  </r>
  <r>
    <n v="31"/>
    <s v="Yes"/>
    <s v="Travel_Frequently"/>
    <x v="0"/>
    <n v="10"/>
    <n v="1"/>
    <s v="Life Sciences"/>
    <n v="1472"/>
    <x v="1"/>
    <n v="1"/>
    <x v="3"/>
    <s v="Single"/>
    <n v="41890"/>
    <n v="0"/>
    <n v="23"/>
    <n v="1"/>
    <n v="6"/>
    <n v="3"/>
    <n v="5"/>
    <n v="1"/>
    <n v="4"/>
    <n v="1"/>
    <n v="3"/>
    <x v="2"/>
    <x v="1"/>
    <n v="2"/>
    <n v="4"/>
    <s v="Left"/>
    <x v="1"/>
    <x v="2"/>
    <n v="1"/>
  </r>
  <r>
    <n v="31"/>
    <s v="Yes"/>
    <s v="Travel_Frequently"/>
    <x v="0"/>
    <n v="10"/>
    <n v="1"/>
    <s v="Life Sciences"/>
    <n v="2942"/>
    <x v="1"/>
    <n v="1"/>
    <x v="3"/>
    <s v="Single"/>
    <n v="41890"/>
    <n v="0"/>
    <n v="23"/>
    <n v="1"/>
    <n v="6"/>
    <n v="3"/>
    <n v="5"/>
    <n v="1"/>
    <n v="4"/>
    <n v="1"/>
    <n v="3"/>
    <x v="2"/>
    <x v="1"/>
    <n v="2"/>
    <n v="4"/>
    <s v="Left"/>
    <x v="1"/>
    <x v="2"/>
    <n v="1"/>
  </r>
  <r>
    <n v="33"/>
    <s v="No"/>
    <s v="Travel_Rarely"/>
    <x v="0"/>
    <n v="1"/>
    <n v="4"/>
    <s v="Medical"/>
    <n v="437"/>
    <x v="1"/>
    <n v="4"/>
    <x v="5"/>
    <s v="Single"/>
    <n v="44650"/>
    <n v="0"/>
    <n v="13"/>
    <n v="0"/>
    <n v="6"/>
    <n v="3"/>
    <n v="5"/>
    <n v="1"/>
    <n v="4"/>
    <n v="1"/>
    <n v="2"/>
    <x v="1"/>
    <x v="0"/>
    <n v="3"/>
    <n v="3"/>
    <s v="Active"/>
    <x v="1"/>
    <x v="2"/>
    <n v="0"/>
  </r>
  <r>
    <n v="33"/>
    <s v="No"/>
    <s v="Travel_Rarely"/>
    <x v="0"/>
    <n v="1"/>
    <n v="4"/>
    <s v="Medical"/>
    <n v="1907"/>
    <x v="1"/>
    <n v="4"/>
    <x v="5"/>
    <s v="Single"/>
    <n v="44650"/>
    <n v="0"/>
    <n v="13"/>
    <n v="0"/>
    <n v="6"/>
    <n v="3"/>
    <n v="5"/>
    <n v="1"/>
    <n v="4"/>
    <n v="1"/>
    <n v="2"/>
    <x v="1"/>
    <x v="0"/>
    <n v="3"/>
    <n v="3"/>
    <s v="Active"/>
    <x v="1"/>
    <x v="2"/>
    <n v="0"/>
  </r>
  <r>
    <n v="33"/>
    <s v="No"/>
    <s v="Travel_Rarely"/>
    <x v="0"/>
    <n v="1"/>
    <n v="4"/>
    <s v="Medical"/>
    <n v="3377"/>
    <x v="1"/>
    <n v="4"/>
    <x v="5"/>
    <s v="Single"/>
    <n v="44650"/>
    <n v="0"/>
    <n v="13"/>
    <n v="0"/>
    <n v="6"/>
    <n v="3"/>
    <n v="5"/>
    <n v="1"/>
    <n v="4"/>
    <n v="1"/>
    <n v="2"/>
    <x v="1"/>
    <x v="0"/>
    <n v="3"/>
    <n v="3"/>
    <s v="Active"/>
    <x v="1"/>
    <x v="2"/>
    <n v="0"/>
  </r>
  <r>
    <n v="33"/>
    <s v="No"/>
    <s v="Travel_Rarely"/>
    <x v="1"/>
    <n v="13"/>
    <n v="4"/>
    <s v="Marketing"/>
    <n v="242"/>
    <x v="1"/>
    <n v="2"/>
    <x v="5"/>
    <s v="Divorced"/>
    <n v="45680"/>
    <n v="0"/>
    <n v="18"/>
    <n v="1"/>
    <n v="6"/>
    <n v="2"/>
    <n v="5"/>
    <n v="1"/>
    <n v="2"/>
    <n v="1"/>
    <n v="3"/>
    <x v="0"/>
    <x v="0"/>
    <n v="3"/>
    <n v="3"/>
    <s v="Active"/>
    <x v="1"/>
    <x v="2"/>
    <n v="0"/>
  </r>
  <r>
    <n v="33"/>
    <s v="No"/>
    <s v="Travel_Rarely"/>
    <x v="1"/>
    <n v="13"/>
    <n v="4"/>
    <s v="Marketing"/>
    <n v="1712"/>
    <x v="1"/>
    <n v="2"/>
    <x v="5"/>
    <s v="Divorced"/>
    <n v="45680"/>
    <n v="2"/>
    <n v="18"/>
    <n v="1"/>
    <n v="6"/>
    <n v="2"/>
    <n v="5"/>
    <n v="1"/>
    <n v="2"/>
    <n v="1"/>
    <n v="3"/>
    <x v="0"/>
    <x v="0"/>
    <n v="3"/>
    <n v="3"/>
    <s v="Active"/>
    <x v="1"/>
    <x v="2"/>
    <n v="0"/>
  </r>
  <r>
    <n v="33"/>
    <s v="No"/>
    <s v="Travel_Rarely"/>
    <x v="1"/>
    <n v="13"/>
    <n v="4"/>
    <s v="Marketing"/>
    <n v="3182"/>
    <x v="1"/>
    <n v="2"/>
    <x v="5"/>
    <s v="Divorced"/>
    <n v="45680"/>
    <n v="0"/>
    <n v="18"/>
    <n v="1"/>
    <n v="6"/>
    <n v="2"/>
    <n v="5"/>
    <n v="1"/>
    <n v="2"/>
    <n v="1"/>
    <n v="3"/>
    <x v="0"/>
    <x v="0"/>
    <n v="3"/>
    <n v="3"/>
    <s v="Active"/>
    <x v="1"/>
    <x v="2"/>
    <n v="0"/>
  </r>
  <r>
    <n v="26"/>
    <s v="No"/>
    <s v="Travel_Rarely"/>
    <x v="0"/>
    <n v="5"/>
    <n v="4"/>
    <s v="Medical"/>
    <n v="524"/>
    <x v="1"/>
    <n v="2"/>
    <x v="0"/>
    <s v="Married"/>
    <n v="46820"/>
    <n v="1"/>
    <n v="11"/>
    <n v="1"/>
    <n v="6"/>
    <n v="3"/>
    <n v="5"/>
    <n v="1"/>
    <n v="3"/>
    <n v="1"/>
    <n v="1"/>
    <x v="3"/>
    <x v="0"/>
    <n v="1"/>
    <n v="3"/>
    <s v="Active"/>
    <x v="1"/>
    <x v="2"/>
    <n v="0"/>
  </r>
  <r>
    <n v="26"/>
    <s v="No"/>
    <s v="Travel_Rarely"/>
    <x v="0"/>
    <n v="5"/>
    <n v="4"/>
    <s v="Medical"/>
    <n v="1994"/>
    <x v="1"/>
    <n v="2"/>
    <x v="0"/>
    <s v="Married"/>
    <n v="46820"/>
    <n v="1"/>
    <n v="11"/>
    <n v="1"/>
    <n v="6"/>
    <n v="3"/>
    <n v="5"/>
    <n v="1"/>
    <n v="3"/>
    <n v="1"/>
    <n v="1"/>
    <x v="3"/>
    <x v="0"/>
    <n v="1"/>
    <n v="3"/>
    <s v="Active"/>
    <x v="1"/>
    <x v="2"/>
    <n v="0"/>
  </r>
  <r>
    <n v="26"/>
    <s v="No"/>
    <s v="Travel_Rarely"/>
    <x v="0"/>
    <n v="5"/>
    <n v="4"/>
    <s v="Medical"/>
    <n v="3464"/>
    <x v="1"/>
    <n v="2"/>
    <x v="0"/>
    <s v="Married"/>
    <n v="46820"/>
    <n v="1"/>
    <n v="11"/>
    <n v="1"/>
    <n v="6"/>
    <n v="3"/>
    <n v="5"/>
    <n v="1"/>
    <n v="3"/>
    <n v="1"/>
    <n v="1"/>
    <x v="3"/>
    <x v="0"/>
    <n v="1"/>
    <n v="3"/>
    <s v="Active"/>
    <x v="1"/>
    <x v="2"/>
    <n v="0"/>
  </r>
  <r>
    <n v="27"/>
    <s v="No"/>
    <s v="Travel_Rarely"/>
    <x v="0"/>
    <n v="5"/>
    <n v="4"/>
    <s v="Medical"/>
    <n v="1383"/>
    <x v="0"/>
    <n v="2"/>
    <x v="7"/>
    <s v="Married"/>
    <n v="47350"/>
    <n v="0"/>
    <n v="13"/>
    <n v="0"/>
    <n v="6"/>
    <n v="2"/>
    <n v="5"/>
    <n v="1"/>
    <n v="1"/>
    <n v="1"/>
    <n v="3"/>
    <x v="2"/>
    <x v="2"/>
    <n v="3"/>
    <n v="3"/>
    <s v="Active"/>
    <x v="1"/>
    <x v="2"/>
    <n v="0"/>
  </r>
  <r>
    <n v="27"/>
    <s v="No"/>
    <s v="Travel_Rarely"/>
    <x v="0"/>
    <n v="5"/>
    <n v="4"/>
    <s v="Medical"/>
    <n v="2853"/>
    <x v="0"/>
    <n v="2"/>
    <x v="7"/>
    <s v="Married"/>
    <n v="47350"/>
    <n v="0"/>
    <n v="13"/>
    <n v="0"/>
    <n v="6"/>
    <n v="2"/>
    <n v="5"/>
    <n v="1"/>
    <n v="1"/>
    <n v="1"/>
    <n v="3"/>
    <x v="2"/>
    <x v="2"/>
    <n v="3"/>
    <n v="3"/>
    <s v="Active"/>
    <x v="1"/>
    <x v="2"/>
    <n v="0"/>
  </r>
  <r>
    <n v="27"/>
    <s v="No"/>
    <s v="Travel_Rarely"/>
    <x v="0"/>
    <n v="5"/>
    <n v="4"/>
    <s v="Medical"/>
    <n v="4323"/>
    <x v="0"/>
    <n v="2"/>
    <x v="7"/>
    <s v="Married"/>
    <n v="47350"/>
    <n v="0"/>
    <n v="13"/>
    <n v="0"/>
    <n v="6"/>
    <n v="2"/>
    <n v="5"/>
    <n v="1"/>
    <n v="1"/>
    <n v="1"/>
    <n v="3"/>
    <x v="2"/>
    <x v="2"/>
    <n v="3"/>
    <n v="3"/>
    <s v="Active"/>
    <x v="1"/>
    <x v="2"/>
    <n v="0"/>
  </r>
  <r>
    <n v="44"/>
    <s v="No"/>
    <s v="Travel_Rarely"/>
    <x v="0"/>
    <n v="5"/>
    <n v="1"/>
    <s v="Other"/>
    <n v="789"/>
    <x v="0"/>
    <n v="3"/>
    <x v="3"/>
    <s v="Single"/>
    <n v="52280"/>
    <n v="1"/>
    <n v="13"/>
    <n v="0"/>
    <n v="6"/>
    <n v="2"/>
    <n v="5"/>
    <n v="1"/>
    <n v="3"/>
    <n v="1"/>
    <n v="4"/>
    <x v="2"/>
    <x v="2"/>
    <n v="4"/>
    <n v="3"/>
    <s v="Active"/>
    <x v="2"/>
    <x v="2"/>
    <n v="0"/>
  </r>
  <r>
    <n v="44"/>
    <s v="No"/>
    <s v="Travel_Rarely"/>
    <x v="0"/>
    <n v="5"/>
    <n v="1"/>
    <s v="Other"/>
    <n v="2259"/>
    <x v="0"/>
    <n v="3"/>
    <x v="3"/>
    <s v="Single"/>
    <n v="52280"/>
    <n v="1"/>
    <n v="13"/>
    <n v="0"/>
    <n v="6"/>
    <n v="2"/>
    <n v="5"/>
    <n v="1"/>
    <n v="3"/>
    <n v="1"/>
    <n v="4"/>
    <x v="2"/>
    <x v="2"/>
    <n v="4"/>
    <n v="3"/>
    <s v="Active"/>
    <x v="2"/>
    <x v="2"/>
    <n v="0"/>
  </r>
  <r>
    <n v="44"/>
    <s v="No"/>
    <s v="Travel_Rarely"/>
    <x v="0"/>
    <n v="5"/>
    <n v="1"/>
    <s v="Other"/>
    <n v="3729"/>
    <x v="0"/>
    <n v="3"/>
    <x v="3"/>
    <s v="Single"/>
    <n v="52280"/>
    <n v="1"/>
    <n v="13"/>
    <n v="0"/>
    <n v="6"/>
    <n v="2"/>
    <n v="5"/>
    <n v="1"/>
    <n v="3"/>
    <n v="1"/>
    <n v="4"/>
    <x v="2"/>
    <x v="2"/>
    <n v="4"/>
    <n v="3"/>
    <s v="Active"/>
    <x v="2"/>
    <x v="2"/>
    <n v="0"/>
  </r>
  <r>
    <n v="26"/>
    <s v="Yes"/>
    <s v="Travel_Rarely"/>
    <x v="2"/>
    <n v="2"/>
    <n v="1"/>
    <s v="Technical Degree"/>
    <n v="1040"/>
    <x v="1"/>
    <n v="3"/>
    <x v="0"/>
    <s v="Married"/>
    <n v="65780"/>
    <n v="0"/>
    <n v="15"/>
    <n v="2"/>
    <n v="6"/>
    <n v="3"/>
    <n v="5"/>
    <n v="1"/>
    <n v="4"/>
    <n v="1"/>
    <n v="4"/>
    <x v="2"/>
    <x v="0"/>
    <n v="2"/>
    <n v="3"/>
    <s v="Left"/>
    <x v="1"/>
    <x v="2"/>
    <n v="1"/>
  </r>
  <r>
    <n v="26"/>
    <s v="Yes"/>
    <s v="Travel_Rarely"/>
    <x v="2"/>
    <n v="2"/>
    <n v="1"/>
    <s v="Technical Degree"/>
    <n v="2510"/>
    <x v="1"/>
    <n v="3"/>
    <x v="0"/>
    <s v="Married"/>
    <n v="65780"/>
    <n v="0"/>
    <n v="15"/>
    <n v="2"/>
    <n v="6"/>
    <n v="3"/>
    <n v="5"/>
    <n v="1"/>
    <n v="4"/>
    <n v="1"/>
    <n v="4"/>
    <x v="2"/>
    <x v="0"/>
    <n v="2"/>
    <n v="3"/>
    <s v="Left"/>
    <x v="1"/>
    <x v="2"/>
    <n v="1"/>
  </r>
  <r>
    <n v="26"/>
    <s v="Yes"/>
    <s v="Travel_Rarely"/>
    <x v="2"/>
    <n v="2"/>
    <n v="1"/>
    <s v="Technical Degree"/>
    <n v="3980"/>
    <x v="1"/>
    <n v="3"/>
    <x v="0"/>
    <s v="Married"/>
    <n v="65780"/>
    <n v="0"/>
    <n v="15"/>
    <n v="2"/>
    <n v="6"/>
    <n v="3"/>
    <n v="5"/>
    <n v="1"/>
    <n v="4"/>
    <n v="1"/>
    <n v="4"/>
    <x v="2"/>
    <x v="0"/>
    <n v="2"/>
    <n v="3"/>
    <s v="Left"/>
    <x v="1"/>
    <x v="2"/>
    <n v="1"/>
  </r>
  <r>
    <n v="27"/>
    <s v="No"/>
    <s v="Travel_Rarely"/>
    <x v="2"/>
    <n v="11"/>
    <n v="4"/>
    <s v="Medical"/>
    <n v="760"/>
    <x v="0"/>
    <n v="4"/>
    <x v="0"/>
    <s v="Married"/>
    <n v="66320"/>
    <n v="0"/>
    <n v="16"/>
    <n v="0"/>
    <n v="6"/>
    <n v="3"/>
    <n v="5"/>
    <n v="1"/>
    <n v="4"/>
    <n v="1"/>
    <n v="2"/>
    <x v="3"/>
    <x v="1"/>
    <n v="3"/>
    <n v="3"/>
    <s v="Active"/>
    <x v="1"/>
    <x v="2"/>
    <n v="0"/>
  </r>
  <r>
    <n v="27"/>
    <s v="No"/>
    <s v="Travel_Rarely"/>
    <x v="2"/>
    <n v="11"/>
    <n v="4"/>
    <s v="Medical"/>
    <n v="2230"/>
    <x v="0"/>
    <n v="4"/>
    <x v="0"/>
    <s v="Married"/>
    <n v="66320"/>
    <n v="0"/>
    <n v="16"/>
    <n v="0"/>
    <n v="6"/>
    <n v="3"/>
    <n v="5"/>
    <n v="1"/>
    <n v="4"/>
    <n v="1"/>
    <n v="2"/>
    <x v="3"/>
    <x v="1"/>
    <n v="3"/>
    <n v="3"/>
    <s v="Active"/>
    <x v="1"/>
    <x v="2"/>
    <n v="0"/>
  </r>
  <r>
    <n v="27"/>
    <s v="No"/>
    <s v="Travel_Rarely"/>
    <x v="2"/>
    <n v="11"/>
    <n v="4"/>
    <s v="Medical"/>
    <n v="3700"/>
    <x v="0"/>
    <n v="4"/>
    <x v="0"/>
    <s v="Married"/>
    <n v="66320"/>
    <n v="0"/>
    <n v="16"/>
    <n v="0"/>
    <n v="6"/>
    <n v="3"/>
    <n v="5"/>
    <n v="1"/>
    <n v="4"/>
    <n v="1"/>
    <n v="2"/>
    <x v="3"/>
    <x v="1"/>
    <n v="3"/>
    <n v="3"/>
    <s v="Active"/>
    <x v="1"/>
    <x v="2"/>
    <n v="0"/>
  </r>
  <r>
    <n v="29"/>
    <s v="No"/>
    <s v="Travel_Rarely"/>
    <x v="0"/>
    <n v="23"/>
    <n v="3"/>
    <s v="Medical"/>
    <n v="602"/>
    <x v="0"/>
    <n v="1"/>
    <x v="0"/>
    <s v="Married"/>
    <n v="79690"/>
    <n v="0"/>
    <n v="14"/>
    <n v="0"/>
    <n v="6"/>
    <n v="3"/>
    <n v="5"/>
    <n v="1"/>
    <n v="3"/>
    <n v="1"/>
    <n v="2"/>
    <x v="1"/>
    <x v="2"/>
    <n v="3"/>
    <n v="3"/>
    <s v="Active"/>
    <x v="1"/>
    <x v="2"/>
    <n v="0"/>
  </r>
  <r>
    <n v="29"/>
    <s v="No"/>
    <s v="Travel_Rarely"/>
    <x v="0"/>
    <n v="23"/>
    <n v="3"/>
    <s v="Medical"/>
    <n v="2072"/>
    <x v="0"/>
    <n v="1"/>
    <x v="0"/>
    <s v="Married"/>
    <n v="79690"/>
    <n v="0"/>
    <n v="14"/>
    <n v="0"/>
    <n v="6"/>
    <n v="3"/>
    <n v="5"/>
    <n v="1"/>
    <n v="3"/>
    <n v="1"/>
    <n v="2"/>
    <x v="1"/>
    <x v="2"/>
    <n v="3"/>
    <n v="3"/>
    <s v="Active"/>
    <x v="1"/>
    <x v="2"/>
    <n v="0"/>
  </r>
  <r>
    <n v="29"/>
    <s v="No"/>
    <s v="Travel_Rarely"/>
    <x v="0"/>
    <n v="23"/>
    <n v="3"/>
    <s v="Medical"/>
    <n v="3542"/>
    <x v="0"/>
    <n v="1"/>
    <x v="0"/>
    <s v="Married"/>
    <n v="79690"/>
    <n v="0"/>
    <n v="14"/>
    <n v="0"/>
    <n v="6"/>
    <n v="3"/>
    <n v="5"/>
    <n v="1"/>
    <n v="3"/>
    <n v="1"/>
    <n v="2"/>
    <x v="1"/>
    <x v="2"/>
    <n v="3"/>
    <n v="3"/>
    <s v="Active"/>
    <x v="1"/>
    <x v="2"/>
    <n v="0"/>
  </r>
  <r>
    <n v="31"/>
    <s v="No"/>
    <s v="Non-Travel"/>
    <x v="1"/>
    <n v="4"/>
    <n v="1"/>
    <s v="Medical"/>
    <n v="1437"/>
    <x v="1"/>
    <n v="3"/>
    <x v="3"/>
    <s v="Married"/>
    <n v="96100"/>
    <n v="0"/>
    <n v="11"/>
    <n v="1"/>
    <n v="6"/>
    <n v="2"/>
    <n v="5"/>
    <n v="1"/>
    <n v="4"/>
    <n v="1"/>
    <n v="3"/>
    <x v="0"/>
    <x v="0"/>
    <n v="2"/>
    <n v="3"/>
    <s v="Active"/>
    <x v="1"/>
    <x v="2"/>
    <n v="0"/>
  </r>
  <r>
    <n v="31"/>
    <s v="No"/>
    <s v="Non-Travel"/>
    <x v="1"/>
    <n v="4"/>
    <n v="1"/>
    <s v="Medical"/>
    <n v="2907"/>
    <x v="1"/>
    <n v="3"/>
    <x v="3"/>
    <s v="Married"/>
    <n v="96100"/>
    <n v="0"/>
    <n v="11"/>
    <n v="1"/>
    <n v="6"/>
    <n v="2"/>
    <n v="5"/>
    <n v="1"/>
    <n v="4"/>
    <n v="1"/>
    <n v="3"/>
    <x v="0"/>
    <x v="0"/>
    <n v="2"/>
    <n v="3"/>
    <s v="Active"/>
    <x v="1"/>
    <x v="2"/>
    <n v="0"/>
  </r>
  <r>
    <n v="31"/>
    <s v="No"/>
    <s v="Non-Travel"/>
    <x v="1"/>
    <n v="4"/>
    <n v="1"/>
    <s v="Medical"/>
    <n v="4377"/>
    <x v="1"/>
    <n v="3"/>
    <x v="3"/>
    <s v="Married"/>
    <n v="96100"/>
    <n v="0"/>
    <n v="11"/>
    <n v="1"/>
    <n v="6"/>
    <n v="2"/>
    <n v="5"/>
    <n v="1"/>
    <n v="4"/>
    <n v="1"/>
    <n v="3"/>
    <x v="0"/>
    <x v="0"/>
    <n v="2"/>
    <n v="3"/>
    <s v="Active"/>
    <x v="1"/>
    <x v="2"/>
    <n v="0"/>
  </r>
  <r>
    <n v="38"/>
    <s v="No"/>
    <s v="Non-Travel"/>
    <x v="1"/>
    <n v="4"/>
    <n v="3"/>
    <s v="Life Sciences"/>
    <n v="446"/>
    <x v="0"/>
    <n v="2"/>
    <x v="1"/>
    <s v="Single"/>
    <n v="100480"/>
    <n v="1"/>
    <n v="23"/>
    <n v="1"/>
    <n v="6"/>
    <n v="2"/>
    <n v="5"/>
    <n v="1"/>
    <n v="3"/>
    <n v="1"/>
    <n v="3"/>
    <x v="1"/>
    <x v="0"/>
    <n v="3"/>
    <n v="4"/>
    <s v="Active"/>
    <x v="2"/>
    <x v="2"/>
    <n v="0"/>
  </r>
  <r>
    <n v="38"/>
    <s v="No"/>
    <s v="Non-Travel"/>
    <x v="1"/>
    <n v="4"/>
    <n v="3"/>
    <s v="Life Sciences"/>
    <n v="1916"/>
    <x v="0"/>
    <n v="2"/>
    <x v="1"/>
    <s v="Single"/>
    <n v="100480"/>
    <n v="1"/>
    <n v="23"/>
    <n v="1"/>
    <n v="6"/>
    <n v="2"/>
    <n v="5"/>
    <n v="1"/>
    <n v="3"/>
    <n v="1"/>
    <n v="3"/>
    <x v="1"/>
    <x v="0"/>
    <n v="3"/>
    <n v="4"/>
    <s v="Active"/>
    <x v="2"/>
    <x v="2"/>
    <n v="0"/>
  </r>
  <r>
    <n v="38"/>
    <s v="No"/>
    <s v="Non-Travel"/>
    <x v="1"/>
    <n v="4"/>
    <n v="3"/>
    <s v="Life Sciences"/>
    <n v="3386"/>
    <x v="0"/>
    <n v="2"/>
    <x v="1"/>
    <s v="Single"/>
    <n v="100480"/>
    <n v="1"/>
    <n v="23"/>
    <n v="1"/>
    <n v="6"/>
    <n v="2"/>
    <n v="5"/>
    <n v="1"/>
    <n v="3"/>
    <n v="1"/>
    <n v="3"/>
    <x v="1"/>
    <x v="0"/>
    <n v="3"/>
    <n v="4"/>
    <s v="Active"/>
    <x v="2"/>
    <x v="2"/>
    <n v="0"/>
  </r>
  <r>
    <n v="30"/>
    <s v="No"/>
    <s v="Travel_Rarely"/>
    <x v="0"/>
    <n v="1"/>
    <n v="2"/>
    <s v="Life Sciences"/>
    <n v="807"/>
    <x v="0"/>
    <n v="3"/>
    <x v="0"/>
    <s v="Divorced"/>
    <n v="102210"/>
    <n v="0"/>
    <n v="19"/>
    <n v="1"/>
    <n v="6"/>
    <n v="2"/>
    <n v="5"/>
    <n v="1"/>
    <n v="3"/>
    <n v="1"/>
    <n v="3"/>
    <x v="0"/>
    <x v="1"/>
    <n v="3"/>
    <n v="3"/>
    <s v="Active"/>
    <x v="1"/>
    <x v="2"/>
    <n v="0"/>
  </r>
  <r>
    <n v="30"/>
    <s v="No"/>
    <s v="Travel_Rarely"/>
    <x v="0"/>
    <n v="1"/>
    <n v="2"/>
    <s v="Life Sciences"/>
    <n v="2277"/>
    <x v="0"/>
    <n v="3"/>
    <x v="0"/>
    <s v="Divorced"/>
    <n v="102210"/>
    <n v="0"/>
    <n v="19"/>
    <n v="1"/>
    <n v="6"/>
    <n v="2"/>
    <n v="5"/>
    <n v="1"/>
    <n v="3"/>
    <n v="1"/>
    <n v="3"/>
    <x v="0"/>
    <x v="1"/>
    <n v="3"/>
    <n v="3"/>
    <s v="Active"/>
    <x v="1"/>
    <x v="2"/>
    <n v="0"/>
  </r>
  <r>
    <n v="30"/>
    <s v="No"/>
    <s v="Travel_Rarely"/>
    <x v="0"/>
    <n v="1"/>
    <n v="2"/>
    <s v="Life Sciences"/>
    <n v="3747"/>
    <x v="0"/>
    <n v="3"/>
    <x v="0"/>
    <s v="Divorced"/>
    <n v="102210"/>
    <n v="0"/>
    <n v="19"/>
    <n v="1"/>
    <n v="6"/>
    <n v="2"/>
    <n v="5"/>
    <n v="1"/>
    <n v="3"/>
    <n v="1"/>
    <n v="3"/>
    <x v="0"/>
    <x v="1"/>
    <n v="3"/>
    <n v="3"/>
    <s v="Active"/>
    <x v="1"/>
    <x v="2"/>
    <n v="0"/>
  </r>
  <r>
    <n v="24"/>
    <s v="Yes"/>
    <s v="Travel_Rarely"/>
    <x v="0"/>
    <n v="27"/>
    <n v="2"/>
    <s v="Medical"/>
    <n v="157"/>
    <x v="0"/>
    <n v="1"/>
    <x v="3"/>
    <s v="Single"/>
    <n v="104220"/>
    <n v="1"/>
    <n v="17"/>
    <n v="1"/>
    <n v="6"/>
    <n v="0"/>
    <n v="5"/>
    <n v="1"/>
    <n v="4"/>
    <n v="1"/>
    <n v="1"/>
    <x v="2"/>
    <x v="0"/>
    <n v="2"/>
    <n v="3"/>
    <s v="Left"/>
    <x v="0"/>
    <x v="2"/>
    <n v="1"/>
  </r>
  <r>
    <n v="24"/>
    <s v="Yes"/>
    <s v="Travel_Rarely"/>
    <x v="0"/>
    <n v="27"/>
    <n v="2"/>
    <s v="Medical"/>
    <n v="1627"/>
    <x v="0"/>
    <n v="1"/>
    <x v="3"/>
    <s v="Single"/>
    <n v="104220"/>
    <n v="1"/>
    <n v="17"/>
    <n v="1"/>
    <n v="6"/>
    <n v="0"/>
    <n v="5"/>
    <n v="1"/>
    <n v="4"/>
    <n v="1"/>
    <n v="1"/>
    <x v="2"/>
    <x v="0"/>
    <n v="2"/>
    <n v="3"/>
    <s v="Left"/>
    <x v="0"/>
    <x v="2"/>
    <n v="1"/>
  </r>
  <r>
    <n v="24"/>
    <s v="Yes"/>
    <s v="Travel_Rarely"/>
    <x v="0"/>
    <n v="27"/>
    <n v="2"/>
    <s v="Medical"/>
    <n v="3097"/>
    <x v="0"/>
    <n v="1"/>
    <x v="3"/>
    <s v="Single"/>
    <n v="104220"/>
    <n v="1"/>
    <n v="17"/>
    <n v="1"/>
    <n v="6"/>
    <n v="0"/>
    <n v="5"/>
    <n v="1"/>
    <n v="4"/>
    <n v="1"/>
    <n v="1"/>
    <x v="2"/>
    <x v="0"/>
    <n v="2"/>
    <n v="3"/>
    <s v="Left"/>
    <x v="0"/>
    <x v="2"/>
    <n v="1"/>
  </r>
  <r>
    <n v="26"/>
    <s v="No"/>
    <s v="Travel_Rarely"/>
    <x v="0"/>
    <n v="19"/>
    <n v="4"/>
    <s v="Technical Degree"/>
    <n v="218"/>
    <x v="1"/>
    <n v="4"/>
    <x v="0"/>
    <s v="Married"/>
    <n v="119940"/>
    <n v="1"/>
    <n v="14"/>
    <n v="1"/>
    <n v="6"/>
    <n v="6"/>
    <n v="5"/>
    <n v="1"/>
    <n v="4"/>
    <n v="1"/>
    <n v="1"/>
    <x v="2"/>
    <x v="1"/>
    <n v="3"/>
    <n v="3"/>
    <s v="Active"/>
    <x v="1"/>
    <x v="2"/>
    <n v="0"/>
  </r>
  <r>
    <n v="26"/>
    <s v="No"/>
    <s v="Travel_Rarely"/>
    <x v="0"/>
    <n v="19"/>
    <n v="4"/>
    <s v="Technical Degree"/>
    <n v="1688"/>
    <x v="1"/>
    <n v="4"/>
    <x v="0"/>
    <s v="Married"/>
    <n v="119940"/>
    <n v="1"/>
    <n v="14"/>
    <n v="1"/>
    <n v="6"/>
    <n v="6"/>
    <n v="5"/>
    <n v="1"/>
    <n v="4"/>
    <n v="1"/>
    <n v="1"/>
    <x v="2"/>
    <x v="1"/>
    <n v="3"/>
    <n v="3"/>
    <s v="Active"/>
    <x v="1"/>
    <x v="2"/>
    <n v="0"/>
  </r>
  <r>
    <n v="26"/>
    <s v="No"/>
    <s v="Travel_Rarely"/>
    <x v="0"/>
    <n v="19"/>
    <n v="4"/>
    <s v="Technical Degree"/>
    <n v="3158"/>
    <x v="1"/>
    <n v="4"/>
    <x v="0"/>
    <s v="Married"/>
    <n v="119940"/>
    <n v="1"/>
    <n v="14"/>
    <n v="1"/>
    <n v="6"/>
    <n v="6"/>
    <n v="5"/>
    <n v="1"/>
    <n v="4"/>
    <n v="1"/>
    <n v="1"/>
    <x v="2"/>
    <x v="1"/>
    <n v="3"/>
    <n v="3"/>
    <s v="Active"/>
    <x v="1"/>
    <x v="2"/>
    <n v="0"/>
  </r>
  <r>
    <n v="27"/>
    <s v="No"/>
    <s v="Travel_Rarely"/>
    <x v="1"/>
    <n v="3"/>
    <n v="2"/>
    <s v="Technical Degree"/>
    <n v="1110"/>
    <x v="0"/>
    <n v="2"/>
    <x v="7"/>
    <s v="Married"/>
    <n v="135770"/>
    <n v="1"/>
    <n v="12"/>
    <n v="1"/>
    <n v="6"/>
    <n v="2"/>
    <n v="5"/>
    <n v="1"/>
    <n v="2"/>
    <n v="1"/>
    <n v="2"/>
    <x v="2"/>
    <x v="2"/>
    <n v="3"/>
    <n v="3"/>
    <s v="Active"/>
    <x v="1"/>
    <x v="2"/>
    <n v="0"/>
  </r>
  <r>
    <n v="27"/>
    <s v="No"/>
    <s v="Travel_Rarely"/>
    <x v="1"/>
    <n v="3"/>
    <n v="2"/>
    <s v="Technical Degree"/>
    <n v="2580"/>
    <x v="0"/>
    <n v="2"/>
    <x v="7"/>
    <s v="Married"/>
    <n v="135770"/>
    <n v="1"/>
    <n v="12"/>
    <n v="1"/>
    <n v="6"/>
    <n v="2"/>
    <n v="5"/>
    <n v="1"/>
    <n v="2"/>
    <n v="1"/>
    <n v="2"/>
    <x v="2"/>
    <x v="2"/>
    <n v="3"/>
    <n v="3"/>
    <s v="Active"/>
    <x v="1"/>
    <x v="2"/>
    <n v="0"/>
  </r>
  <r>
    <n v="27"/>
    <s v="No"/>
    <s v="Travel_Rarely"/>
    <x v="1"/>
    <n v="3"/>
    <n v="2"/>
    <s v="Technical Degree"/>
    <n v="4050"/>
    <x v="0"/>
    <n v="2"/>
    <x v="7"/>
    <s v="Married"/>
    <n v="135770"/>
    <n v="1"/>
    <n v="12"/>
    <n v="1"/>
    <n v="6"/>
    <n v="2"/>
    <n v="5"/>
    <n v="1"/>
    <n v="2"/>
    <n v="1"/>
    <n v="2"/>
    <x v="2"/>
    <x v="2"/>
    <n v="3"/>
    <n v="3"/>
    <s v="Active"/>
    <x v="1"/>
    <x v="2"/>
    <n v="0"/>
  </r>
  <r>
    <n v="27"/>
    <s v="No"/>
    <s v="Non-Travel"/>
    <x v="0"/>
    <n v="2"/>
    <n v="3"/>
    <s v="Life Sciences"/>
    <n v="74"/>
    <x v="0"/>
    <n v="1"/>
    <x v="1"/>
    <s v="Married"/>
    <n v="168230"/>
    <n v="0"/>
    <n v="17"/>
    <n v="0"/>
    <n v="6"/>
    <n v="3"/>
    <n v="5"/>
    <n v="1"/>
    <n v="4"/>
    <n v="1"/>
    <n v="3"/>
    <x v="2"/>
    <x v="0"/>
    <n v="3"/>
    <n v="3"/>
    <s v="Active"/>
    <x v="1"/>
    <x v="2"/>
    <n v="0"/>
  </r>
  <r>
    <n v="27"/>
    <s v="No"/>
    <s v="Non-Travel"/>
    <x v="0"/>
    <n v="2"/>
    <n v="3"/>
    <s v="Life Sciences"/>
    <n v="1544"/>
    <x v="0"/>
    <n v="1"/>
    <x v="1"/>
    <s v="Married"/>
    <n v="168230"/>
    <n v="0"/>
    <n v="17"/>
    <n v="0"/>
    <n v="6"/>
    <n v="3"/>
    <n v="5"/>
    <n v="1"/>
    <n v="4"/>
    <n v="1"/>
    <n v="3"/>
    <x v="2"/>
    <x v="0"/>
    <n v="3"/>
    <n v="3"/>
    <s v="Active"/>
    <x v="1"/>
    <x v="2"/>
    <n v="0"/>
  </r>
  <r>
    <n v="27"/>
    <s v="No"/>
    <s v="Non-Travel"/>
    <x v="0"/>
    <n v="2"/>
    <n v="3"/>
    <s v="Life Sciences"/>
    <n v="3014"/>
    <x v="0"/>
    <n v="1"/>
    <x v="1"/>
    <s v="Married"/>
    <n v="168230"/>
    <n v="0"/>
    <n v="17"/>
    <n v="0"/>
    <n v="6"/>
    <n v="3"/>
    <n v="5"/>
    <n v="1"/>
    <n v="4"/>
    <n v="1"/>
    <n v="3"/>
    <x v="2"/>
    <x v="0"/>
    <n v="3"/>
    <n v="3"/>
    <s v="Active"/>
    <x v="1"/>
    <x v="2"/>
    <n v="0"/>
  </r>
  <r>
    <n v="28"/>
    <s v="No"/>
    <s v="Travel_Rarely"/>
    <x v="0"/>
    <n v="1"/>
    <n v="2"/>
    <s v="Technical Degree"/>
    <n v="784"/>
    <x v="1"/>
    <n v="1"/>
    <x v="3"/>
    <s v="Single"/>
    <n v="176390"/>
    <n v="0"/>
    <n v="13"/>
    <n v="1"/>
    <n v="6"/>
    <n v="0"/>
    <n v="5"/>
    <n v="1"/>
    <n v="3"/>
    <n v="1"/>
    <n v="4"/>
    <x v="3"/>
    <x v="0"/>
    <n v="3"/>
    <n v="3"/>
    <s v="Active"/>
    <x v="1"/>
    <x v="2"/>
    <n v="0"/>
  </r>
  <r>
    <n v="28"/>
    <s v="No"/>
    <s v="Travel_Rarely"/>
    <x v="0"/>
    <n v="1"/>
    <n v="2"/>
    <s v="Technical Degree"/>
    <n v="2254"/>
    <x v="1"/>
    <n v="1"/>
    <x v="3"/>
    <s v="Single"/>
    <n v="176390"/>
    <n v="0"/>
    <n v="13"/>
    <n v="1"/>
    <n v="6"/>
    <n v="0"/>
    <n v="5"/>
    <n v="1"/>
    <n v="3"/>
    <n v="1"/>
    <n v="4"/>
    <x v="3"/>
    <x v="0"/>
    <n v="3"/>
    <n v="3"/>
    <s v="Active"/>
    <x v="1"/>
    <x v="2"/>
    <n v="0"/>
  </r>
  <r>
    <n v="28"/>
    <s v="No"/>
    <s v="Travel_Rarely"/>
    <x v="0"/>
    <n v="1"/>
    <n v="2"/>
    <s v="Technical Degree"/>
    <n v="3724"/>
    <x v="1"/>
    <n v="1"/>
    <x v="3"/>
    <s v="Single"/>
    <n v="176390"/>
    <n v="0"/>
    <n v="13"/>
    <n v="1"/>
    <n v="6"/>
    <n v="0"/>
    <n v="5"/>
    <n v="1"/>
    <n v="3"/>
    <n v="1"/>
    <n v="4"/>
    <x v="3"/>
    <x v="0"/>
    <n v="3"/>
    <n v="3"/>
    <s v="Active"/>
    <x v="1"/>
    <x v="2"/>
    <n v="0"/>
  </r>
  <r>
    <n v="34"/>
    <s v="No"/>
    <s v="Travel_Rarely"/>
    <x v="0"/>
    <n v="1"/>
    <n v="2"/>
    <s v="Medical"/>
    <n v="995"/>
    <x v="1"/>
    <n v="2"/>
    <x v="7"/>
    <s v="Married"/>
    <n v="176650"/>
    <n v="0"/>
    <n v="11"/>
    <n v="0"/>
    <n v="6"/>
    <n v="5"/>
    <n v="5"/>
    <n v="1"/>
    <n v="2"/>
    <n v="1"/>
    <n v="4"/>
    <x v="1"/>
    <x v="0"/>
    <n v="2"/>
    <n v="3"/>
    <s v="Active"/>
    <x v="1"/>
    <x v="2"/>
    <n v="0"/>
  </r>
  <r>
    <n v="34"/>
    <s v="No"/>
    <s v="Travel_Rarely"/>
    <x v="0"/>
    <n v="1"/>
    <n v="2"/>
    <s v="Medical"/>
    <n v="2465"/>
    <x v="1"/>
    <n v="2"/>
    <x v="7"/>
    <s v="Married"/>
    <n v="176650"/>
    <n v="0"/>
    <n v="11"/>
    <n v="0"/>
    <n v="6"/>
    <n v="5"/>
    <n v="5"/>
    <n v="1"/>
    <n v="2"/>
    <n v="1"/>
    <n v="4"/>
    <x v="1"/>
    <x v="0"/>
    <n v="2"/>
    <n v="3"/>
    <s v="Active"/>
    <x v="1"/>
    <x v="2"/>
    <n v="0"/>
  </r>
  <r>
    <n v="34"/>
    <s v="No"/>
    <s v="Travel_Rarely"/>
    <x v="0"/>
    <n v="1"/>
    <n v="2"/>
    <s v="Medical"/>
    <n v="3935"/>
    <x v="1"/>
    <n v="2"/>
    <x v="7"/>
    <s v="Married"/>
    <n v="176650"/>
    <n v="0"/>
    <n v="11"/>
    <n v="0"/>
    <n v="6"/>
    <n v="5"/>
    <n v="5"/>
    <n v="1"/>
    <n v="2"/>
    <n v="1"/>
    <n v="4"/>
    <x v="1"/>
    <x v="0"/>
    <n v="2"/>
    <n v="3"/>
    <s v="Active"/>
    <x v="1"/>
    <x v="2"/>
    <n v="0"/>
  </r>
  <r>
    <n v="39"/>
    <s v="No"/>
    <s v="Travel_Rarely"/>
    <x v="1"/>
    <n v="10"/>
    <n v="3"/>
    <s v="Marketing"/>
    <n v="918"/>
    <x v="1"/>
    <n v="2"/>
    <x v="1"/>
    <s v="Married"/>
    <n v="26840"/>
    <n v="4"/>
    <n v="12"/>
    <n v="0"/>
    <n v="7"/>
    <n v="2"/>
    <n v="5"/>
    <n v="1"/>
    <n v="0"/>
    <n v="1"/>
    <n v="4"/>
    <x v="2"/>
    <x v="0"/>
    <n v="3"/>
    <n v="3"/>
    <s v="Active"/>
    <x v="2"/>
    <x v="2"/>
    <n v="0"/>
  </r>
  <r>
    <n v="39"/>
    <s v="No"/>
    <s v="Travel_Rarely"/>
    <x v="1"/>
    <n v="10"/>
    <n v="3"/>
    <s v="Marketing"/>
    <n v="2388"/>
    <x v="1"/>
    <n v="2"/>
    <x v="1"/>
    <s v="Married"/>
    <n v="26840"/>
    <n v="4"/>
    <n v="12"/>
    <n v="0"/>
    <n v="7"/>
    <n v="2"/>
    <n v="5"/>
    <n v="1"/>
    <n v="0"/>
    <n v="1"/>
    <n v="4"/>
    <x v="2"/>
    <x v="0"/>
    <n v="3"/>
    <n v="3"/>
    <s v="Active"/>
    <x v="2"/>
    <x v="2"/>
    <n v="0"/>
  </r>
  <r>
    <n v="39"/>
    <s v="No"/>
    <s v="Travel_Rarely"/>
    <x v="1"/>
    <n v="10"/>
    <n v="3"/>
    <s v="Marketing"/>
    <n v="3858"/>
    <x v="1"/>
    <n v="2"/>
    <x v="1"/>
    <s v="Married"/>
    <n v="26840"/>
    <n v="4"/>
    <n v="12"/>
    <n v="0"/>
    <n v="7"/>
    <n v="2"/>
    <n v="5"/>
    <n v="1"/>
    <n v="0"/>
    <n v="1"/>
    <n v="4"/>
    <x v="2"/>
    <x v="0"/>
    <n v="3"/>
    <n v="3"/>
    <s v="Active"/>
    <x v="2"/>
    <x v="2"/>
    <n v="0"/>
  </r>
  <r>
    <n v="40"/>
    <s v="No"/>
    <s v="Travel_Rarely"/>
    <x v="0"/>
    <n v="1"/>
    <n v="3"/>
    <s v="Medical"/>
    <n v="627"/>
    <x v="1"/>
    <n v="2"/>
    <x v="3"/>
    <s v="Divorced"/>
    <n v="37800"/>
    <n v="7"/>
    <n v="12"/>
    <n v="0"/>
    <n v="7"/>
    <n v="2"/>
    <n v="5"/>
    <n v="1"/>
    <n v="3"/>
    <n v="1"/>
    <n v="2"/>
    <x v="2"/>
    <x v="1"/>
    <n v="1"/>
    <n v="3"/>
    <s v="Active"/>
    <x v="2"/>
    <x v="2"/>
    <n v="0"/>
  </r>
  <r>
    <n v="40"/>
    <s v="No"/>
    <s v="Travel_Rarely"/>
    <x v="0"/>
    <n v="1"/>
    <n v="3"/>
    <s v="Medical"/>
    <n v="2097"/>
    <x v="1"/>
    <n v="2"/>
    <x v="3"/>
    <s v="Divorced"/>
    <n v="37800"/>
    <n v="7"/>
    <n v="12"/>
    <n v="0"/>
    <n v="7"/>
    <n v="2"/>
    <n v="5"/>
    <n v="1"/>
    <n v="3"/>
    <n v="1"/>
    <n v="2"/>
    <x v="2"/>
    <x v="1"/>
    <n v="1"/>
    <n v="3"/>
    <s v="Active"/>
    <x v="2"/>
    <x v="2"/>
    <n v="0"/>
  </r>
  <r>
    <n v="40"/>
    <s v="No"/>
    <s v="Travel_Rarely"/>
    <x v="0"/>
    <n v="1"/>
    <n v="3"/>
    <s v="Medical"/>
    <n v="3567"/>
    <x v="1"/>
    <n v="2"/>
    <x v="3"/>
    <s v="Divorced"/>
    <n v="37800"/>
    <n v="7"/>
    <n v="12"/>
    <n v="0"/>
    <n v="7"/>
    <n v="2"/>
    <n v="5"/>
    <n v="1"/>
    <n v="3"/>
    <n v="1"/>
    <n v="2"/>
    <x v="2"/>
    <x v="1"/>
    <n v="1"/>
    <n v="3"/>
    <s v="Active"/>
    <x v="2"/>
    <x v="2"/>
    <n v="0"/>
  </r>
  <r>
    <n v="38"/>
    <s v="Yes"/>
    <s v="Travel_Rarely"/>
    <x v="0"/>
    <n v="2"/>
    <n v="3"/>
    <s v="Medical"/>
    <n v="855"/>
    <x v="1"/>
    <n v="3"/>
    <x v="0"/>
    <s v="Married"/>
    <n v="49080"/>
    <n v="4"/>
    <n v="19"/>
    <n v="1"/>
    <n v="7"/>
    <n v="3"/>
    <n v="5"/>
    <n v="1"/>
    <n v="4"/>
    <n v="1"/>
    <n v="3"/>
    <x v="2"/>
    <x v="0"/>
    <n v="2"/>
    <n v="3"/>
    <s v="Left"/>
    <x v="2"/>
    <x v="2"/>
    <n v="1"/>
  </r>
  <r>
    <n v="38"/>
    <s v="Yes"/>
    <s v="Travel_Rarely"/>
    <x v="0"/>
    <n v="2"/>
    <n v="3"/>
    <s v="Medical"/>
    <n v="2325"/>
    <x v="1"/>
    <n v="3"/>
    <x v="0"/>
    <s v="Married"/>
    <n v="49080"/>
    <n v="4"/>
    <n v="19"/>
    <n v="1"/>
    <n v="7"/>
    <n v="3"/>
    <n v="5"/>
    <n v="1"/>
    <n v="4"/>
    <n v="1"/>
    <n v="3"/>
    <x v="2"/>
    <x v="0"/>
    <n v="2"/>
    <n v="3"/>
    <s v="Left"/>
    <x v="2"/>
    <x v="2"/>
    <n v="1"/>
  </r>
  <r>
    <n v="38"/>
    <s v="Yes"/>
    <s v="Travel_Rarely"/>
    <x v="0"/>
    <n v="2"/>
    <n v="3"/>
    <s v="Medical"/>
    <n v="3795"/>
    <x v="1"/>
    <n v="3"/>
    <x v="0"/>
    <s v="Married"/>
    <n v="49080"/>
    <n v="4"/>
    <n v="19"/>
    <n v="1"/>
    <n v="7"/>
    <n v="3"/>
    <n v="5"/>
    <n v="1"/>
    <n v="4"/>
    <n v="1"/>
    <n v="3"/>
    <x v="2"/>
    <x v="0"/>
    <n v="2"/>
    <n v="3"/>
    <s v="Left"/>
    <x v="2"/>
    <x v="2"/>
    <n v="1"/>
  </r>
  <r>
    <n v="41"/>
    <s v="No"/>
    <s v="Travel_Rarely"/>
    <x v="0"/>
    <n v="10"/>
    <n v="4"/>
    <s v="Medical"/>
    <n v="1361"/>
    <x v="0"/>
    <n v="4"/>
    <x v="3"/>
    <s v="Married"/>
    <n v="57430"/>
    <n v="2"/>
    <n v="12"/>
    <n v="3"/>
    <n v="7"/>
    <n v="2"/>
    <n v="5"/>
    <n v="1"/>
    <n v="4"/>
    <n v="1"/>
    <n v="3"/>
    <x v="3"/>
    <x v="0"/>
    <n v="4"/>
    <n v="3"/>
    <s v="Active"/>
    <x v="2"/>
    <x v="2"/>
    <n v="0"/>
  </r>
  <r>
    <n v="41"/>
    <s v="No"/>
    <s v="Travel_Rarely"/>
    <x v="0"/>
    <n v="10"/>
    <n v="4"/>
    <s v="Medical"/>
    <n v="2831"/>
    <x v="0"/>
    <n v="4"/>
    <x v="3"/>
    <s v="Married"/>
    <n v="57430"/>
    <n v="2"/>
    <n v="12"/>
    <n v="3"/>
    <n v="7"/>
    <n v="2"/>
    <n v="5"/>
    <n v="1"/>
    <n v="4"/>
    <n v="1"/>
    <n v="3"/>
    <x v="3"/>
    <x v="0"/>
    <n v="4"/>
    <n v="3"/>
    <s v="Active"/>
    <x v="2"/>
    <x v="2"/>
    <n v="0"/>
  </r>
  <r>
    <n v="41"/>
    <s v="No"/>
    <s v="Travel_Rarely"/>
    <x v="0"/>
    <n v="10"/>
    <n v="4"/>
    <s v="Medical"/>
    <n v="4301"/>
    <x v="0"/>
    <n v="4"/>
    <x v="3"/>
    <s v="Married"/>
    <n v="57430"/>
    <n v="2"/>
    <n v="12"/>
    <n v="3"/>
    <n v="7"/>
    <n v="2"/>
    <n v="5"/>
    <n v="1"/>
    <n v="4"/>
    <n v="1"/>
    <n v="3"/>
    <x v="3"/>
    <x v="0"/>
    <n v="4"/>
    <n v="3"/>
    <s v="Active"/>
    <x v="2"/>
    <x v="2"/>
    <n v="0"/>
  </r>
  <r>
    <n v="47"/>
    <s v="Yes"/>
    <s v="Travel_Frequently"/>
    <x v="0"/>
    <n v="4"/>
    <n v="3"/>
    <s v="Life Sciences"/>
    <n v="1779"/>
    <x v="0"/>
    <n v="1"/>
    <x v="1"/>
    <s v="Single"/>
    <n v="27740"/>
    <n v="4"/>
    <n v="13"/>
    <n v="1"/>
    <n v="8"/>
    <n v="2"/>
    <n v="5"/>
    <n v="1"/>
    <n v="3"/>
    <n v="1"/>
    <n v="2"/>
    <x v="0"/>
    <x v="0"/>
    <n v="3"/>
    <n v="3"/>
    <s v="Left"/>
    <x v="3"/>
    <x v="2"/>
    <n v="1"/>
  </r>
  <r>
    <n v="47"/>
    <s v="Yes"/>
    <s v="Travel_Frequently"/>
    <x v="0"/>
    <n v="4"/>
    <n v="3"/>
    <s v="Life Sciences"/>
    <n v="3249"/>
    <x v="0"/>
    <n v="1"/>
    <x v="1"/>
    <s v="Single"/>
    <n v="27740"/>
    <n v="4"/>
    <n v="13"/>
    <n v="1"/>
    <n v="8"/>
    <n v="2"/>
    <n v="5"/>
    <n v="1"/>
    <n v="3"/>
    <n v="1"/>
    <n v="2"/>
    <x v="0"/>
    <x v="0"/>
    <n v="3"/>
    <n v="3"/>
    <s v="Left"/>
    <x v="3"/>
    <x v="2"/>
    <n v="1"/>
  </r>
  <r>
    <n v="29"/>
    <s v="No"/>
    <s v="Travel_Rarely"/>
    <x v="0"/>
    <n v="20"/>
    <n v="1"/>
    <s v="Medical"/>
    <n v="915"/>
    <x v="1"/>
    <n v="2"/>
    <x v="2"/>
    <s v="Single"/>
    <n v="41630"/>
    <n v="9"/>
    <n v="15"/>
    <n v="1"/>
    <n v="8"/>
    <n v="4"/>
    <n v="5"/>
    <n v="1"/>
    <n v="4"/>
    <n v="1"/>
    <n v="3"/>
    <x v="0"/>
    <x v="0"/>
    <n v="2"/>
    <n v="3"/>
    <s v="Active"/>
    <x v="1"/>
    <x v="2"/>
    <n v="0"/>
  </r>
  <r>
    <n v="29"/>
    <s v="No"/>
    <s v="Travel_Rarely"/>
    <x v="0"/>
    <n v="20"/>
    <n v="1"/>
    <s v="Medical"/>
    <n v="2385"/>
    <x v="1"/>
    <n v="2"/>
    <x v="2"/>
    <s v="Single"/>
    <n v="41630"/>
    <n v="9"/>
    <n v="15"/>
    <n v="1"/>
    <n v="8"/>
    <n v="4"/>
    <n v="5"/>
    <n v="1"/>
    <n v="4"/>
    <n v="1"/>
    <n v="3"/>
    <x v="0"/>
    <x v="0"/>
    <n v="2"/>
    <n v="3"/>
    <s v="Active"/>
    <x v="1"/>
    <x v="2"/>
    <n v="0"/>
  </r>
  <r>
    <n v="29"/>
    <s v="No"/>
    <s v="Travel_Rarely"/>
    <x v="0"/>
    <n v="20"/>
    <n v="1"/>
    <s v="Medical"/>
    <n v="3855"/>
    <x v="1"/>
    <n v="2"/>
    <x v="2"/>
    <s v="Single"/>
    <n v="41630"/>
    <n v="9"/>
    <n v="15"/>
    <n v="1"/>
    <n v="8"/>
    <n v="4"/>
    <n v="5"/>
    <n v="1"/>
    <n v="4"/>
    <n v="1"/>
    <n v="3"/>
    <x v="0"/>
    <x v="0"/>
    <n v="2"/>
    <n v="3"/>
    <s v="Active"/>
    <x v="1"/>
    <x v="2"/>
    <n v="0"/>
  </r>
  <r>
    <n v="40"/>
    <s v="No"/>
    <s v="Travel_Rarely"/>
    <x v="0"/>
    <n v="6"/>
    <n v="2"/>
    <s v="Medical"/>
    <n v="130"/>
    <x v="0"/>
    <n v="3"/>
    <x v="3"/>
    <s v="Divorced"/>
    <n v="43320"/>
    <n v="7"/>
    <n v="14"/>
    <n v="2"/>
    <n v="8"/>
    <n v="3"/>
    <n v="5"/>
    <n v="1"/>
    <n v="3"/>
    <n v="1"/>
    <n v="4"/>
    <x v="2"/>
    <x v="0"/>
    <n v="2"/>
    <n v="3"/>
    <s v="Active"/>
    <x v="2"/>
    <x v="2"/>
    <n v="0"/>
  </r>
  <r>
    <n v="40"/>
    <s v="No"/>
    <s v="Travel_Rarely"/>
    <x v="0"/>
    <n v="6"/>
    <n v="2"/>
    <s v="Medical"/>
    <n v="1600"/>
    <x v="0"/>
    <n v="3"/>
    <x v="3"/>
    <s v="Divorced"/>
    <n v="43320"/>
    <n v="7"/>
    <n v="14"/>
    <n v="2"/>
    <n v="8"/>
    <n v="3"/>
    <n v="5"/>
    <n v="1"/>
    <n v="3"/>
    <n v="1"/>
    <n v="4"/>
    <x v="2"/>
    <x v="0"/>
    <n v="2"/>
    <n v="3"/>
    <s v="Active"/>
    <x v="2"/>
    <x v="2"/>
    <n v="0"/>
  </r>
  <r>
    <n v="40"/>
    <s v="No"/>
    <s v="Travel_Rarely"/>
    <x v="0"/>
    <n v="6"/>
    <n v="2"/>
    <s v="Medical"/>
    <n v="3070"/>
    <x v="0"/>
    <n v="3"/>
    <x v="3"/>
    <s v="Divorced"/>
    <n v="43320"/>
    <n v="7"/>
    <n v="14"/>
    <n v="2"/>
    <n v="8"/>
    <n v="3"/>
    <n v="5"/>
    <n v="1"/>
    <n v="3"/>
    <n v="1"/>
    <n v="4"/>
    <x v="2"/>
    <x v="0"/>
    <n v="2"/>
    <n v="3"/>
    <s v="Active"/>
    <x v="2"/>
    <x v="2"/>
    <n v="0"/>
  </r>
  <r>
    <n v="32"/>
    <s v="No"/>
    <s v="Travel_Rarely"/>
    <x v="0"/>
    <n v="20"/>
    <n v="3"/>
    <s v="Medical"/>
    <n v="1382"/>
    <x v="1"/>
    <n v="1"/>
    <x v="5"/>
    <s v="Single"/>
    <n v="45810"/>
    <n v="3"/>
    <n v="14"/>
    <n v="1"/>
    <n v="8"/>
    <n v="3"/>
    <n v="5"/>
    <n v="1"/>
    <n v="4"/>
    <n v="1"/>
    <n v="3"/>
    <x v="0"/>
    <x v="0"/>
    <n v="3"/>
    <n v="3"/>
    <s v="Active"/>
    <x v="1"/>
    <x v="2"/>
    <n v="0"/>
  </r>
  <r>
    <n v="32"/>
    <s v="No"/>
    <s v="Travel_Rarely"/>
    <x v="0"/>
    <n v="20"/>
    <n v="3"/>
    <s v="Medical"/>
    <n v="2852"/>
    <x v="1"/>
    <n v="1"/>
    <x v="5"/>
    <s v="Single"/>
    <n v="45810"/>
    <n v="3"/>
    <n v="14"/>
    <n v="1"/>
    <n v="8"/>
    <n v="3"/>
    <n v="5"/>
    <n v="1"/>
    <n v="4"/>
    <n v="1"/>
    <n v="3"/>
    <x v="0"/>
    <x v="0"/>
    <n v="3"/>
    <n v="3"/>
    <s v="Active"/>
    <x v="1"/>
    <x v="2"/>
    <n v="0"/>
  </r>
  <r>
    <n v="32"/>
    <s v="No"/>
    <s v="Travel_Rarely"/>
    <x v="0"/>
    <n v="20"/>
    <n v="3"/>
    <s v="Medical"/>
    <n v="4322"/>
    <x v="1"/>
    <n v="1"/>
    <x v="5"/>
    <s v="Single"/>
    <n v="45810"/>
    <n v="3"/>
    <n v="14"/>
    <n v="1"/>
    <n v="8"/>
    <n v="3"/>
    <n v="5"/>
    <n v="1"/>
    <n v="4"/>
    <n v="1"/>
    <n v="3"/>
    <x v="0"/>
    <x v="0"/>
    <n v="3"/>
    <n v="3"/>
    <s v="Active"/>
    <x v="1"/>
    <x v="2"/>
    <n v="0"/>
  </r>
  <r>
    <n v="41"/>
    <s v="No"/>
    <s v="Travel_Rarely"/>
    <x v="0"/>
    <n v="9"/>
    <n v="2"/>
    <s v="Life Sciences"/>
    <n v="89"/>
    <x v="1"/>
    <n v="1"/>
    <x v="4"/>
    <s v="Single"/>
    <n v="54870"/>
    <n v="6"/>
    <n v="19"/>
    <n v="2"/>
    <n v="8"/>
    <n v="0"/>
    <n v="5"/>
    <n v="1"/>
    <n v="2"/>
    <n v="1"/>
    <n v="4"/>
    <x v="2"/>
    <x v="0"/>
    <n v="3"/>
    <n v="3"/>
    <s v="Active"/>
    <x v="2"/>
    <x v="2"/>
    <n v="0"/>
  </r>
  <r>
    <n v="41"/>
    <s v="No"/>
    <s v="Travel_Rarely"/>
    <x v="0"/>
    <n v="9"/>
    <n v="2"/>
    <s v="Life Sciences"/>
    <n v="1559"/>
    <x v="1"/>
    <n v="1"/>
    <x v="4"/>
    <s v="Single"/>
    <n v="54870"/>
    <n v="6"/>
    <n v="19"/>
    <n v="2"/>
    <n v="8"/>
    <n v="0"/>
    <n v="5"/>
    <n v="1"/>
    <n v="2"/>
    <n v="1"/>
    <n v="4"/>
    <x v="2"/>
    <x v="0"/>
    <n v="3"/>
    <n v="3"/>
    <s v="Active"/>
    <x v="2"/>
    <x v="2"/>
    <n v="0"/>
  </r>
  <r>
    <n v="41"/>
    <s v="No"/>
    <s v="Travel_Rarely"/>
    <x v="0"/>
    <n v="9"/>
    <n v="2"/>
    <s v="Life Sciences"/>
    <n v="3029"/>
    <x v="1"/>
    <n v="1"/>
    <x v="4"/>
    <s v="Single"/>
    <n v="54870"/>
    <n v="6"/>
    <n v="19"/>
    <n v="2"/>
    <n v="8"/>
    <n v="0"/>
    <n v="5"/>
    <n v="1"/>
    <n v="2"/>
    <n v="1"/>
    <n v="4"/>
    <x v="2"/>
    <x v="0"/>
    <n v="3"/>
    <n v="3"/>
    <s v="Active"/>
    <x v="2"/>
    <x v="2"/>
    <n v="0"/>
  </r>
  <r>
    <n v="33"/>
    <s v="No"/>
    <s v="Travel_Frequently"/>
    <x v="0"/>
    <n v="2"/>
    <n v="3"/>
    <s v="Medical"/>
    <n v="733"/>
    <x v="1"/>
    <n v="1"/>
    <x v="0"/>
    <s v="Married"/>
    <n v="87930"/>
    <n v="6"/>
    <n v="17"/>
    <n v="0"/>
    <n v="8"/>
    <n v="2"/>
    <n v="5"/>
    <n v="1"/>
    <n v="2"/>
    <n v="1"/>
    <n v="2"/>
    <x v="1"/>
    <x v="1"/>
    <n v="3"/>
    <n v="3"/>
    <s v="Active"/>
    <x v="1"/>
    <x v="2"/>
    <n v="0"/>
  </r>
  <r>
    <n v="33"/>
    <s v="No"/>
    <s v="Travel_Frequently"/>
    <x v="0"/>
    <n v="2"/>
    <n v="3"/>
    <s v="Medical"/>
    <n v="2203"/>
    <x v="1"/>
    <n v="1"/>
    <x v="0"/>
    <s v="Married"/>
    <n v="87930"/>
    <n v="6"/>
    <n v="17"/>
    <n v="0"/>
    <n v="8"/>
    <n v="2"/>
    <n v="5"/>
    <n v="1"/>
    <n v="2"/>
    <n v="1"/>
    <n v="2"/>
    <x v="1"/>
    <x v="1"/>
    <n v="3"/>
    <n v="3"/>
    <s v="Active"/>
    <x v="1"/>
    <x v="2"/>
    <n v="0"/>
  </r>
  <r>
    <n v="33"/>
    <s v="No"/>
    <s v="Travel_Frequently"/>
    <x v="0"/>
    <n v="2"/>
    <n v="3"/>
    <s v="Medical"/>
    <n v="3673"/>
    <x v="1"/>
    <n v="1"/>
    <x v="0"/>
    <s v="Married"/>
    <n v="87930"/>
    <n v="6"/>
    <n v="17"/>
    <n v="0"/>
    <n v="8"/>
    <n v="2"/>
    <n v="5"/>
    <n v="1"/>
    <n v="2"/>
    <n v="1"/>
    <n v="2"/>
    <x v="1"/>
    <x v="1"/>
    <n v="3"/>
    <n v="3"/>
    <s v="Active"/>
    <x v="1"/>
    <x v="2"/>
    <n v="0"/>
  </r>
  <r>
    <n v="39"/>
    <s v="No"/>
    <s v="Travel_Rarely"/>
    <x v="0"/>
    <n v="17"/>
    <n v="4"/>
    <s v="Technical Degree"/>
    <n v="729"/>
    <x v="1"/>
    <n v="2"/>
    <x v="7"/>
    <s v="Married"/>
    <n v="104750"/>
    <n v="3"/>
    <n v="11"/>
    <n v="1"/>
    <n v="8"/>
    <n v="3"/>
    <n v="5"/>
    <n v="1"/>
    <n v="4"/>
    <n v="1"/>
    <n v="1"/>
    <x v="1"/>
    <x v="1"/>
    <n v="3"/>
    <n v="3"/>
    <s v="Active"/>
    <x v="2"/>
    <x v="2"/>
    <n v="0"/>
  </r>
  <r>
    <n v="39"/>
    <s v="No"/>
    <s v="Travel_Rarely"/>
    <x v="0"/>
    <n v="17"/>
    <n v="4"/>
    <s v="Technical Degree"/>
    <n v="2199"/>
    <x v="1"/>
    <n v="2"/>
    <x v="7"/>
    <s v="Married"/>
    <n v="104750"/>
    <n v="3"/>
    <n v="11"/>
    <n v="1"/>
    <n v="8"/>
    <n v="3"/>
    <n v="5"/>
    <n v="1"/>
    <n v="4"/>
    <n v="1"/>
    <n v="1"/>
    <x v="1"/>
    <x v="1"/>
    <n v="3"/>
    <n v="3"/>
    <s v="Active"/>
    <x v="2"/>
    <x v="2"/>
    <n v="0"/>
  </r>
  <r>
    <n v="39"/>
    <s v="No"/>
    <s v="Travel_Rarely"/>
    <x v="0"/>
    <n v="17"/>
    <n v="4"/>
    <s v="Technical Degree"/>
    <n v="3669"/>
    <x v="1"/>
    <n v="2"/>
    <x v="7"/>
    <s v="Married"/>
    <n v="104750"/>
    <n v="3"/>
    <n v="11"/>
    <n v="1"/>
    <n v="8"/>
    <n v="3"/>
    <n v="5"/>
    <n v="1"/>
    <n v="4"/>
    <n v="1"/>
    <n v="1"/>
    <x v="1"/>
    <x v="1"/>
    <n v="3"/>
    <n v="3"/>
    <s v="Active"/>
    <x v="2"/>
    <x v="2"/>
    <n v="0"/>
  </r>
  <r>
    <n v="42"/>
    <s v="No"/>
    <s v="Travel_Rarely"/>
    <x v="0"/>
    <n v="2"/>
    <n v="3"/>
    <s v="Medical"/>
    <n v="131"/>
    <x v="1"/>
    <n v="4"/>
    <x v="2"/>
    <s v="Divorced"/>
    <n v="110310"/>
    <n v="3"/>
    <n v="12"/>
    <n v="1"/>
    <n v="8"/>
    <n v="2"/>
    <n v="5"/>
    <n v="1"/>
    <n v="2"/>
    <n v="1"/>
    <n v="2"/>
    <x v="3"/>
    <x v="0"/>
    <n v="2"/>
    <n v="3"/>
    <s v="Active"/>
    <x v="2"/>
    <x v="2"/>
    <n v="0"/>
  </r>
  <r>
    <n v="42"/>
    <s v="No"/>
    <s v="Travel_Rarely"/>
    <x v="0"/>
    <n v="2"/>
    <n v="3"/>
    <s v="Medical"/>
    <n v="1601"/>
    <x v="1"/>
    <n v="4"/>
    <x v="2"/>
    <s v="Divorced"/>
    <n v="110310"/>
    <n v="3"/>
    <n v="12"/>
    <n v="1"/>
    <n v="8"/>
    <n v="2"/>
    <n v="5"/>
    <n v="1"/>
    <n v="2"/>
    <n v="1"/>
    <n v="2"/>
    <x v="3"/>
    <x v="0"/>
    <n v="2"/>
    <n v="3"/>
    <s v="Active"/>
    <x v="2"/>
    <x v="2"/>
    <n v="0"/>
  </r>
  <r>
    <n v="42"/>
    <s v="No"/>
    <s v="Travel_Rarely"/>
    <x v="0"/>
    <n v="2"/>
    <n v="3"/>
    <s v="Medical"/>
    <n v="3071"/>
    <x v="1"/>
    <n v="4"/>
    <x v="2"/>
    <s v="Divorced"/>
    <n v="110310"/>
    <n v="3"/>
    <n v="12"/>
    <n v="1"/>
    <n v="8"/>
    <n v="2"/>
    <n v="5"/>
    <n v="1"/>
    <n v="2"/>
    <n v="1"/>
    <n v="2"/>
    <x v="3"/>
    <x v="0"/>
    <n v="2"/>
    <n v="3"/>
    <s v="Active"/>
    <x v="2"/>
    <x v="2"/>
    <n v="0"/>
  </r>
  <r>
    <n v="31"/>
    <s v="No"/>
    <s v="Travel_Rarely"/>
    <x v="1"/>
    <n v="9"/>
    <n v="4"/>
    <s v="Life Sciences"/>
    <n v="1101"/>
    <x v="1"/>
    <n v="1"/>
    <x v="0"/>
    <s v="Divorced"/>
    <n v="161240"/>
    <n v="2"/>
    <n v="23"/>
    <n v="1"/>
    <n v="8"/>
    <n v="2"/>
    <n v="5"/>
    <n v="1"/>
    <n v="4"/>
    <n v="1"/>
    <n v="3"/>
    <x v="1"/>
    <x v="0"/>
    <n v="2"/>
    <n v="4"/>
    <s v="Active"/>
    <x v="1"/>
    <x v="2"/>
    <n v="0"/>
  </r>
  <r>
    <n v="31"/>
    <s v="No"/>
    <s v="Travel_Rarely"/>
    <x v="1"/>
    <n v="9"/>
    <n v="4"/>
    <s v="Life Sciences"/>
    <n v="2571"/>
    <x v="1"/>
    <n v="1"/>
    <x v="0"/>
    <s v="Divorced"/>
    <n v="161240"/>
    <n v="2"/>
    <n v="23"/>
    <n v="1"/>
    <n v="8"/>
    <n v="2"/>
    <n v="5"/>
    <n v="1"/>
    <n v="4"/>
    <n v="1"/>
    <n v="3"/>
    <x v="1"/>
    <x v="0"/>
    <n v="2"/>
    <n v="4"/>
    <s v="Active"/>
    <x v="1"/>
    <x v="2"/>
    <n v="0"/>
  </r>
  <r>
    <n v="31"/>
    <s v="No"/>
    <s v="Travel_Rarely"/>
    <x v="1"/>
    <n v="9"/>
    <n v="4"/>
    <s v="Life Sciences"/>
    <n v="4041"/>
    <x v="1"/>
    <n v="1"/>
    <x v="0"/>
    <s v="Divorced"/>
    <n v="161240"/>
    <n v="2"/>
    <n v="23"/>
    <n v="1"/>
    <n v="8"/>
    <n v="2"/>
    <n v="5"/>
    <n v="1"/>
    <n v="4"/>
    <n v="1"/>
    <n v="3"/>
    <x v="1"/>
    <x v="0"/>
    <n v="2"/>
    <n v="4"/>
    <s v="Active"/>
    <x v="1"/>
    <x v="2"/>
    <n v="0"/>
  </r>
  <r>
    <n v="34"/>
    <s v="No"/>
    <s v="Travel_Rarely"/>
    <x v="1"/>
    <n v="14"/>
    <n v="2"/>
    <s v="Technical Degree"/>
    <n v="1085"/>
    <x v="1"/>
    <n v="1"/>
    <x v="0"/>
    <s v="Married"/>
    <n v="22350"/>
    <n v="2"/>
    <n v="14"/>
    <n v="1"/>
    <n v="9"/>
    <n v="2"/>
    <n v="5"/>
    <n v="1"/>
    <n v="0"/>
    <n v="1"/>
    <n v="3"/>
    <x v="1"/>
    <x v="0"/>
    <n v="3"/>
    <n v="3"/>
    <s v="Active"/>
    <x v="1"/>
    <x v="2"/>
    <n v="0"/>
  </r>
  <r>
    <n v="34"/>
    <s v="No"/>
    <s v="Travel_Rarely"/>
    <x v="1"/>
    <n v="14"/>
    <n v="2"/>
    <s v="Technical Degree"/>
    <n v="2555"/>
    <x v="1"/>
    <n v="1"/>
    <x v="0"/>
    <s v="Married"/>
    <n v="22350"/>
    <n v="2"/>
    <n v="14"/>
    <n v="1"/>
    <n v="9"/>
    <n v="2"/>
    <n v="5"/>
    <n v="1"/>
    <n v="0"/>
    <n v="1"/>
    <n v="3"/>
    <x v="1"/>
    <x v="0"/>
    <n v="3"/>
    <n v="3"/>
    <s v="Active"/>
    <x v="1"/>
    <x v="2"/>
    <n v="0"/>
  </r>
  <r>
    <n v="34"/>
    <s v="No"/>
    <s v="Travel_Rarely"/>
    <x v="1"/>
    <n v="14"/>
    <n v="2"/>
    <s v="Technical Degree"/>
    <n v="4025"/>
    <x v="1"/>
    <n v="1"/>
    <x v="0"/>
    <s v="Married"/>
    <n v="22350"/>
    <n v="2"/>
    <n v="14"/>
    <n v="1"/>
    <n v="9"/>
    <n v="2"/>
    <n v="5"/>
    <n v="1"/>
    <n v="0"/>
    <n v="1"/>
    <n v="3"/>
    <x v="1"/>
    <x v="0"/>
    <n v="3"/>
    <n v="3"/>
    <s v="Active"/>
    <x v="1"/>
    <x v="2"/>
    <n v="0"/>
  </r>
  <r>
    <n v="54"/>
    <s v="No"/>
    <s v="Travel_Rarely"/>
    <x v="0"/>
    <n v="1"/>
    <n v="3"/>
    <s v="Medical"/>
    <n v="1149"/>
    <x v="1"/>
    <n v="2"/>
    <x v="8"/>
    <s v="Single"/>
    <n v="23620"/>
    <n v="6"/>
    <n v="13"/>
    <n v="1"/>
    <n v="9"/>
    <n v="2"/>
    <n v="5"/>
    <n v="1"/>
    <n v="4"/>
    <n v="1"/>
    <n v="3"/>
    <x v="3"/>
    <x v="0"/>
    <n v="4"/>
    <n v="3"/>
    <s v="Active"/>
    <x v="3"/>
    <x v="2"/>
    <n v="0"/>
  </r>
  <r>
    <n v="54"/>
    <s v="No"/>
    <s v="Travel_Rarely"/>
    <x v="0"/>
    <n v="1"/>
    <n v="3"/>
    <s v="Medical"/>
    <n v="2619"/>
    <x v="1"/>
    <n v="2"/>
    <x v="8"/>
    <s v="Single"/>
    <n v="23620"/>
    <n v="6"/>
    <n v="13"/>
    <n v="1"/>
    <n v="9"/>
    <n v="2"/>
    <n v="5"/>
    <n v="1"/>
    <n v="4"/>
    <n v="1"/>
    <n v="3"/>
    <x v="3"/>
    <x v="0"/>
    <n v="4"/>
    <n v="3"/>
    <s v="Active"/>
    <x v="3"/>
    <x v="2"/>
    <n v="0"/>
  </r>
  <r>
    <n v="54"/>
    <s v="No"/>
    <s v="Travel_Rarely"/>
    <x v="0"/>
    <n v="1"/>
    <n v="3"/>
    <s v="Medical"/>
    <n v="4089"/>
    <x v="1"/>
    <n v="2"/>
    <x v="8"/>
    <s v="Single"/>
    <n v="23620"/>
    <n v="6"/>
    <n v="13"/>
    <n v="1"/>
    <n v="9"/>
    <n v="2"/>
    <n v="5"/>
    <n v="1"/>
    <n v="4"/>
    <n v="1"/>
    <n v="3"/>
    <x v="3"/>
    <x v="0"/>
    <n v="4"/>
    <n v="3"/>
    <s v="Active"/>
    <x v="3"/>
    <x v="2"/>
    <n v="0"/>
  </r>
  <r>
    <n v="30"/>
    <s v="No"/>
    <s v="Non-Travel"/>
    <x v="0"/>
    <n v="15"/>
    <n v="3"/>
    <s v="Medical"/>
    <n v="162"/>
    <x v="1"/>
    <n v="2"/>
    <x v="0"/>
    <s v="Married"/>
    <n v="23800"/>
    <n v="4"/>
    <n v="18"/>
    <n v="3"/>
    <n v="9"/>
    <n v="2"/>
    <n v="5"/>
    <n v="1"/>
    <n v="4"/>
    <n v="1"/>
    <n v="3"/>
    <x v="1"/>
    <x v="3"/>
    <n v="2"/>
    <n v="3"/>
    <s v="Active"/>
    <x v="1"/>
    <x v="2"/>
    <n v="0"/>
  </r>
  <r>
    <n v="30"/>
    <s v="No"/>
    <s v="Non-Travel"/>
    <x v="0"/>
    <n v="15"/>
    <n v="3"/>
    <s v="Medical"/>
    <n v="1632"/>
    <x v="1"/>
    <n v="2"/>
    <x v="0"/>
    <s v="Married"/>
    <n v="23800"/>
    <n v="4"/>
    <n v="18"/>
    <n v="3"/>
    <n v="9"/>
    <n v="2"/>
    <n v="5"/>
    <n v="1"/>
    <n v="4"/>
    <n v="1"/>
    <n v="3"/>
    <x v="1"/>
    <x v="3"/>
    <n v="2"/>
    <n v="3"/>
    <s v="Active"/>
    <x v="1"/>
    <x v="2"/>
    <n v="0"/>
  </r>
  <r>
    <n v="30"/>
    <s v="No"/>
    <s v="Non-Travel"/>
    <x v="0"/>
    <n v="15"/>
    <n v="3"/>
    <s v="Medical"/>
    <n v="3102"/>
    <x v="1"/>
    <n v="2"/>
    <x v="0"/>
    <s v="Married"/>
    <n v="23800"/>
    <n v="4"/>
    <n v="18"/>
    <n v="3"/>
    <n v="9"/>
    <n v="2"/>
    <n v="5"/>
    <n v="1"/>
    <n v="4"/>
    <n v="1"/>
    <n v="3"/>
    <x v="1"/>
    <x v="3"/>
    <n v="2"/>
    <n v="3"/>
    <s v="Active"/>
    <x v="1"/>
    <x v="2"/>
    <n v="0"/>
  </r>
  <r>
    <n v="52"/>
    <s v="No"/>
    <s v="Travel_Rarely"/>
    <x v="0"/>
    <n v="29"/>
    <n v="3"/>
    <s v="Life Sciences"/>
    <n v="330"/>
    <x v="0"/>
    <n v="2"/>
    <x v="5"/>
    <s v="Married"/>
    <n v="29420"/>
    <n v="8"/>
    <n v="11"/>
    <n v="1"/>
    <n v="9"/>
    <n v="1"/>
    <n v="5"/>
    <n v="1"/>
    <n v="4"/>
    <n v="1"/>
    <n v="4"/>
    <x v="0"/>
    <x v="0"/>
    <n v="2"/>
    <n v="3"/>
    <s v="Active"/>
    <x v="3"/>
    <x v="2"/>
    <n v="0"/>
  </r>
  <r>
    <n v="52"/>
    <s v="No"/>
    <s v="Travel_Rarely"/>
    <x v="0"/>
    <n v="29"/>
    <n v="3"/>
    <s v="Life Sciences"/>
    <n v="1800"/>
    <x v="0"/>
    <n v="2"/>
    <x v="5"/>
    <s v="Married"/>
    <n v="29420"/>
    <n v="8"/>
    <n v="11"/>
    <n v="1"/>
    <n v="9"/>
    <n v="1"/>
    <n v="5"/>
    <n v="1"/>
    <n v="4"/>
    <n v="1"/>
    <n v="4"/>
    <x v="0"/>
    <x v="0"/>
    <n v="2"/>
    <n v="3"/>
    <s v="Active"/>
    <x v="3"/>
    <x v="2"/>
    <n v="0"/>
  </r>
  <r>
    <n v="52"/>
    <s v="No"/>
    <s v="Travel_Rarely"/>
    <x v="0"/>
    <n v="29"/>
    <n v="3"/>
    <s v="Life Sciences"/>
    <n v="3270"/>
    <x v="0"/>
    <n v="2"/>
    <x v="5"/>
    <s v="Married"/>
    <n v="29420"/>
    <n v="8"/>
    <n v="11"/>
    <n v="1"/>
    <n v="9"/>
    <n v="1"/>
    <n v="5"/>
    <n v="1"/>
    <n v="4"/>
    <n v="1"/>
    <n v="4"/>
    <x v="0"/>
    <x v="0"/>
    <n v="2"/>
    <n v="3"/>
    <s v="Active"/>
    <x v="3"/>
    <x v="2"/>
    <n v="0"/>
  </r>
  <r>
    <n v="32"/>
    <s v="No"/>
    <s v="Travel_Rarely"/>
    <x v="1"/>
    <n v="10"/>
    <n v="3"/>
    <s v="Marketing"/>
    <n v="369"/>
    <x v="1"/>
    <n v="1"/>
    <x v="8"/>
    <s v="Married"/>
    <n v="30720"/>
    <n v="5"/>
    <n v="12"/>
    <n v="0"/>
    <n v="9"/>
    <n v="4"/>
    <n v="5"/>
    <n v="1"/>
    <n v="3"/>
    <n v="1"/>
    <n v="3"/>
    <x v="0"/>
    <x v="2"/>
    <n v="1"/>
    <n v="3"/>
    <s v="Active"/>
    <x v="1"/>
    <x v="2"/>
    <n v="0"/>
  </r>
  <r>
    <n v="32"/>
    <s v="No"/>
    <s v="Travel_Rarely"/>
    <x v="1"/>
    <n v="10"/>
    <n v="3"/>
    <s v="Marketing"/>
    <n v="1839"/>
    <x v="1"/>
    <n v="1"/>
    <x v="8"/>
    <s v="Married"/>
    <n v="30720"/>
    <n v="5"/>
    <n v="12"/>
    <n v="0"/>
    <n v="9"/>
    <n v="4"/>
    <n v="5"/>
    <n v="1"/>
    <n v="3"/>
    <n v="1"/>
    <n v="3"/>
    <x v="0"/>
    <x v="2"/>
    <n v="1"/>
    <n v="3"/>
    <s v="Active"/>
    <x v="1"/>
    <x v="2"/>
    <n v="0"/>
  </r>
  <r>
    <n v="32"/>
    <s v="No"/>
    <s v="Travel_Rarely"/>
    <x v="1"/>
    <n v="10"/>
    <n v="3"/>
    <s v="Marketing"/>
    <n v="3309"/>
    <x v="1"/>
    <n v="1"/>
    <x v="8"/>
    <s v="Married"/>
    <n v="30720"/>
    <n v="5"/>
    <n v="12"/>
    <n v="0"/>
    <n v="9"/>
    <n v="4"/>
    <n v="5"/>
    <n v="1"/>
    <n v="3"/>
    <n v="1"/>
    <n v="3"/>
    <x v="0"/>
    <x v="2"/>
    <n v="1"/>
    <n v="3"/>
    <s v="Active"/>
    <x v="1"/>
    <x v="2"/>
    <n v="0"/>
  </r>
  <r>
    <n v="31"/>
    <s v="No"/>
    <s v="Travel_Frequently"/>
    <x v="1"/>
    <n v="3"/>
    <n v="3"/>
    <s v="Marketing"/>
    <n v="982"/>
    <x v="0"/>
    <n v="2"/>
    <x v="0"/>
    <s v="Single"/>
    <n v="46210"/>
    <n v="2"/>
    <n v="18"/>
    <n v="1"/>
    <n v="9"/>
    <n v="3"/>
    <n v="5"/>
    <n v="1"/>
    <n v="4"/>
    <n v="1"/>
    <n v="4"/>
    <x v="1"/>
    <x v="2"/>
    <n v="3"/>
    <n v="3"/>
    <s v="Active"/>
    <x v="1"/>
    <x v="2"/>
    <n v="0"/>
  </r>
  <r>
    <n v="31"/>
    <s v="No"/>
    <s v="Travel_Frequently"/>
    <x v="1"/>
    <n v="3"/>
    <n v="3"/>
    <s v="Marketing"/>
    <n v="2452"/>
    <x v="0"/>
    <n v="2"/>
    <x v="0"/>
    <s v="Single"/>
    <n v="46210"/>
    <n v="2"/>
    <n v="18"/>
    <n v="1"/>
    <n v="9"/>
    <n v="3"/>
    <n v="5"/>
    <n v="1"/>
    <n v="4"/>
    <n v="1"/>
    <n v="4"/>
    <x v="1"/>
    <x v="2"/>
    <n v="3"/>
    <n v="3"/>
    <s v="Active"/>
    <x v="1"/>
    <x v="2"/>
    <n v="0"/>
  </r>
  <r>
    <n v="31"/>
    <s v="No"/>
    <s v="Travel_Frequently"/>
    <x v="1"/>
    <n v="3"/>
    <n v="3"/>
    <s v="Marketing"/>
    <n v="3922"/>
    <x v="0"/>
    <n v="2"/>
    <x v="0"/>
    <s v="Single"/>
    <n v="46210"/>
    <n v="2"/>
    <n v="18"/>
    <n v="1"/>
    <n v="9"/>
    <n v="3"/>
    <n v="5"/>
    <n v="1"/>
    <n v="4"/>
    <n v="1"/>
    <n v="4"/>
    <x v="1"/>
    <x v="2"/>
    <n v="3"/>
    <n v="3"/>
    <s v="Active"/>
    <x v="1"/>
    <x v="2"/>
    <n v="0"/>
  </r>
  <r>
    <n v="54"/>
    <s v="No"/>
    <s v="Travel_Rarely"/>
    <x v="0"/>
    <n v="18"/>
    <n v="4"/>
    <s v="Medical"/>
    <n v="318"/>
    <x v="1"/>
    <n v="2"/>
    <x v="4"/>
    <s v="Divorced"/>
    <n v="49630"/>
    <n v="9"/>
    <n v="15"/>
    <n v="1"/>
    <n v="9"/>
    <n v="2"/>
    <n v="5"/>
    <n v="1"/>
    <n v="4"/>
    <n v="1"/>
    <n v="4"/>
    <x v="3"/>
    <x v="0"/>
    <n v="3"/>
    <n v="3"/>
    <s v="Active"/>
    <x v="3"/>
    <x v="2"/>
    <n v="0"/>
  </r>
  <r>
    <n v="54"/>
    <s v="No"/>
    <s v="Travel_Rarely"/>
    <x v="0"/>
    <n v="18"/>
    <n v="4"/>
    <s v="Medical"/>
    <n v="1788"/>
    <x v="1"/>
    <n v="2"/>
    <x v="4"/>
    <s v="Divorced"/>
    <n v="49630"/>
    <n v="9"/>
    <n v="15"/>
    <n v="1"/>
    <n v="9"/>
    <n v="2"/>
    <n v="5"/>
    <n v="1"/>
    <n v="4"/>
    <n v="1"/>
    <n v="4"/>
    <x v="3"/>
    <x v="0"/>
    <n v="3"/>
    <n v="3"/>
    <s v="Active"/>
    <x v="3"/>
    <x v="2"/>
    <n v="0"/>
  </r>
  <r>
    <n v="54"/>
    <s v="No"/>
    <s v="Travel_Rarely"/>
    <x v="0"/>
    <n v="18"/>
    <n v="4"/>
    <s v="Medical"/>
    <n v="3258"/>
    <x v="1"/>
    <n v="2"/>
    <x v="4"/>
    <s v="Divorced"/>
    <n v="49630"/>
    <n v="9"/>
    <n v="15"/>
    <n v="1"/>
    <n v="9"/>
    <n v="2"/>
    <n v="5"/>
    <n v="1"/>
    <n v="4"/>
    <n v="1"/>
    <n v="4"/>
    <x v="3"/>
    <x v="0"/>
    <n v="3"/>
    <n v="3"/>
    <s v="Active"/>
    <x v="3"/>
    <x v="2"/>
    <n v="0"/>
  </r>
  <r>
    <n v="40"/>
    <s v="Yes"/>
    <s v="Travel_Rarely"/>
    <x v="1"/>
    <n v="8"/>
    <n v="1"/>
    <s v="Other"/>
    <n v="689"/>
    <x v="0"/>
    <n v="1"/>
    <x v="4"/>
    <s v="Single"/>
    <n v="59850"/>
    <n v="2"/>
    <n v="13"/>
    <n v="3"/>
    <n v="9"/>
    <n v="1"/>
    <n v="5"/>
    <n v="1"/>
    <n v="0"/>
    <n v="1"/>
    <n v="4"/>
    <x v="2"/>
    <x v="0"/>
    <n v="2"/>
    <n v="3"/>
    <s v="Left"/>
    <x v="2"/>
    <x v="2"/>
    <n v="1"/>
  </r>
  <r>
    <n v="40"/>
    <s v="Yes"/>
    <s v="Travel_Rarely"/>
    <x v="1"/>
    <n v="8"/>
    <n v="1"/>
    <s v="Other"/>
    <n v="2159"/>
    <x v="0"/>
    <n v="1"/>
    <x v="4"/>
    <s v="Single"/>
    <n v="59850"/>
    <n v="2"/>
    <n v="13"/>
    <n v="3"/>
    <n v="9"/>
    <n v="1"/>
    <n v="5"/>
    <n v="1"/>
    <n v="0"/>
    <n v="1"/>
    <n v="4"/>
    <x v="2"/>
    <x v="0"/>
    <n v="2"/>
    <n v="3"/>
    <s v="Left"/>
    <x v="2"/>
    <x v="2"/>
    <n v="1"/>
  </r>
  <r>
    <n v="40"/>
    <s v="Yes"/>
    <s v="Travel_Rarely"/>
    <x v="1"/>
    <n v="8"/>
    <n v="1"/>
    <s v="Other"/>
    <n v="3629"/>
    <x v="0"/>
    <n v="1"/>
    <x v="4"/>
    <s v="Single"/>
    <n v="59850"/>
    <n v="2"/>
    <n v="13"/>
    <n v="3"/>
    <n v="9"/>
    <n v="1"/>
    <n v="5"/>
    <n v="1"/>
    <n v="0"/>
    <n v="1"/>
    <n v="4"/>
    <x v="2"/>
    <x v="0"/>
    <n v="2"/>
    <n v="3"/>
    <s v="Left"/>
    <x v="2"/>
    <x v="2"/>
    <n v="1"/>
  </r>
  <r>
    <n v="32"/>
    <s v="No"/>
    <s v="Non-Travel"/>
    <x v="0"/>
    <n v="3"/>
    <n v="1"/>
    <s v="Life Sciences"/>
    <n v="1131"/>
    <x v="0"/>
    <n v="3"/>
    <x v="2"/>
    <s v="Divorced"/>
    <n v="62090"/>
    <n v="5"/>
    <n v="17"/>
    <n v="1"/>
    <n v="9"/>
    <n v="5"/>
    <n v="5"/>
    <n v="1"/>
    <n v="2"/>
    <n v="1"/>
    <n v="3"/>
    <x v="1"/>
    <x v="0"/>
    <n v="4"/>
    <n v="3"/>
    <s v="Active"/>
    <x v="1"/>
    <x v="2"/>
    <n v="0"/>
  </r>
  <r>
    <n v="32"/>
    <s v="No"/>
    <s v="Non-Travel"/>
    <x v="0"/>
    <n v="3"/>
    <n v="1"/>
    <s v="Life Sciences"/>
    <n v="2601"/>
    <x v="0"/>
    <n v="3"/>
    <x v="2"/>
    <s v="Divorced"/>
    <n v="62090"/>
    <n v="5"/>
    <n v="17"/>
    <n v="1"/>
    <n v="9"/>
    <n v="5"/>
    <n v="5"/>
    <n v="1"/>
    <n v="2"/>
    <n v="1"/>
    <n v="3"/>
    <x v="1"/>
    <x v="0"/>
    <n v="4"/>
    <n v="3"/>
    <s v="Active"/>
    <x v="1"/>
    <x v="2"/>
    <n v="0"/>
  </r>
  <r>
    <n v="32"/>
    <s v="No"/>
    <s v="Non-Travel"/>
    <x v="0"/>
    <n v="3"/>
    <n v="1"/>
    <s v="Life Sciences"/>
    <n v="4071"/>
    <x v="0"/>
    <n v="3"/>
    <x v="2"/>
    <s v="Divorced"/>
    <n v="62090"/>
    <n v="5"/>
    <n v="17"/>
    <n v="1"/>
    <n v="9"/>
    <n v="5"/>
    <n v="5"/>
    <n v="1"/>
    <n v="2"/>
    <n v="1"/>
    <n v="3"/>
    <x v="1"/>
    <x v="0"/>
    <n v="4"/>
    <n v="3"/>
    <s v="Active"/>
    <x v="1"/>
    <x v="2"/>
    <n v="0"/>
  </r>
  <r>
    <n v="44"/>
    <s v="No"/>
    <s v="Non-Travel"/>
    <x v="0"/>
    <n v="8"/>
    <n v="2"/>
    <s v="Life Sciences"/>
    <n v="286"/>
    <x v="0"/>
    <n v="1"/>
    <x v="3"/>
    <s v="Single"/>
    <n v="135030"/>
    <n v="2"/>
    <n v="12"/>
    <n v="0"/>
    <n v="9"/>
    <n v="6"/>
    <n v="5"/>
    <n v="1"/>
    <n v="4"/>
    <n v="1"/>
    <n v="1"/>
    <x v="0"/>
    <x v="0"/>
    <n v="2"/>
    <n v="3"/>
    <s v="Active"/>
    <x v="2"/>
    <x v="2"/>
    <n v="0"/>
  </r>
  <r>
    <n v="44"/>
    <s v="No"/>
    <s v="Non-Travel"/>
    <x v="0"/>
    <n v="8"/>
    <n v="2"/>
    <s v="Life Sciences"/>
    <n v="1756"/>
    <x v="0"/>
    <n v="1"/>
    <x v="3"/>
    <s v="Single"/>
    <n v="135030"/>
    <n v="2"/>
    <n v="12"/>
    <n v="0"/>
    <n v="9"/>
    <n v="6"/>
    <n v="5"/>
    <n v="1"/>
    <n v="4"/>
    <n v="1"/>
    <n v="1"/>
    <x v="0"/>
    <x v="0"/>
    <n v="2"/>
    <n v="3"/>
    <s v="Active"/>
    <x v="2"/>
    <x v="2"/>
    <n v="0"/>
  </r>
  <r>
    <n v="44"/>
    <s v="No"/>
    <s v="Non-Travel"/>
    <x v="0"/>
    <n v="8"/>
    <n v="2"/>
    <s v="Life Sciences"/>
    <n v="3226"/>
    <x v="0"/>
    <n v="1"/>
    <x v="3"/>
    <s v="Single"/>
    <n v="135030"/>
    <n v="2"/>
    <n v="12"/>
    <n v="0"/>
    <n v="9"/>
    <n v="6"/>
    <n v="5"/>
    <n v="1"/>
    <n v="4"/>
    <n v="1"/>
    <n v="1"/>
    <x v="0"/>
    <x v="0"/>
    <n v="2"/>
    <n v="3"/>
    <s v="Active"/>
    <x v="2"/>
    <x v="2"/>
    <n v="0"/>
  </r>
  <r>
    <n v="29"/>
    <s v="No"/>
    <s v="Travel_Rarely"/>
    <x v="0"/>
    <n v="2"/>
    <n v="2"/>
    <s v="Life Sciences"/>
    <n v="962"/>
    <x v="0"/>
    <n v="2"/>
    <x v="3"/>
    <s v="Married"/>
    <n v="192370"/>
    <n v="9"/>
    <n v="11"/>
    <n v="1"/>
    <n v="9"/>
    <n v="2"/>
    <n v="5"/>
    <n v="1"/>
    <n v="2"/>
    <n v="1"/>
    <n v="4"/>
    <x v="0"/>
    <x v="0"/>
    <n v="3"/>
    <n v="3"/>
    <s v="Active"/>
    <x v="1"/>
    <x v="2"/>
    <n v="0"/>
  </r>
  <r>
    <n v="29"/>
    <s v="No"/>
    <s v="Travel_Rarely"/>
    <x v="0"/>
    <n v="2"/>
    <n v="2"/>
    <s v="Life Sciences"/>
    <n v="2432"/>
    <x v="0"/>
    <n v="2"/>
    <x v="3"/>
    <s v="Married"/>
    <n v="192370"/>
    <n v="9"/>
    <n v="11"/>
    <n v="1"/>
    <n v="9"/>
    <n v="2"/>
    <n v="5"/>
    <n v="1"/>
    <n v="2"/>
    <n v="1"/>
    <n v="4"/>
    <x v="0"/>
    <x v="0"/>
    <n v="3"/>
    <n v="3"/>
    <s v="Active"/>
    <x v="1"/>
    <x v="2"/>
    <n v="0"/>
  </r>
  <r>
    <n v="29"/>
    <s v="No"/>
    <s v="Travel_Rarely"/>
    <x v="0"/>
    <n v="2"/>
    <n v="2"/>
    <s v="Life Sciences"/>
    <n v="3902"/>
    <x v="0"/>
    <n v="2"/>
    <x v="3"/>
    <s v="Married"/>
    <n v="192370"/>
    <n v="9"/>
    <n v="11"/>
    <n v="1"/>
    <n v="9"/>
    <n v="2"/>
    <n v="5"/>
    <n v="1"/>
    <n v="2"/>
    <n v="1"/>
    <n v="4"/>
    <x v="0"/>
    <x v="0"/>
    <n v="3"/>
    <n v="3"/>
    <s v="Active"/>
    <x v="1"/>
    <x v="2"/>
    <n v="0"/>
  </r>
  <r>
    <n v="33"/>
    <s v="No"/>
    <s v="Travel_Frequently"/>
    <x v="1"/>
    <n v="9"/>
    <n v="2"/>
    <s v="Marketing"/>
    <n v="1252"/>
    <x v="0"/>
    <n v="4"/>
    <x v="8"/>
    <s v="Married"/>
    <n v="29090"/>
    <n v="2"/>
    <n v="11"/>
    <n v="0"/>
    <n v="10"/>
    <n v="2"/>
    <n v="5"/>
    <n v="1"/>
    <n v="3"/>
    <n v="1"/>
    <n v="3"/>
    <x v="3"/>
    <x v="0"/>
    <n v="2"/>
    <n v="3"/>
    <s v="Active"/>
    <x v="1"/>
    <x v="2"/>
    <n v="0"/>
  </r>
  <r>
    <n v="33"/>
    <s v="No"/>
    <s v="Travel_Frequently"/>
    <x v="1"/>
    <n v="9"/>
    <n v="2"/>
    <s v="Marketing"/>
    <n v="2722"/>
    <x v="0"/>
    <n v="4"/>
    <x v="8"/>
    <s v="Married"/>
    <n v="29090"/>
    <n v="2"/>
    <n v="11"/>
    <n v="0"/>
    <n v="10"/>
    <n v="2"/>
    <n v="5"/>
    <n v="1"/>
    <n v="3"/>
    <n v="1"/>
    <n v="3"/>
    <x v="3"/>
    <x v="0"/>
    <n v="2"/>
    <n v="3"/>
    <s v="Active"/>
    <x v="1"/>
    <x v="2"/>
    <n v="0"/>
  </r>
  <r>
    <n v="33"/>
    <s v="No"/>
    <s v="Travel_Frequently"/>
    <x v="1"/>
    <n v="9"/>
    <n v="2"/>
    <s v="Marketing"/>
    <n v="4192"/>
    <x v="0"/>
    <n v="4"/>
    <x v="8"/>
    <s v="Married"/>
    <n v="29090"/>
    <n v="2"/>
    <n v="11"/>
    <n v="0"/>
    <n v="10"/>
    <n v="2"/>
    <n v="5"/>
    <n v="1"/>
    <n v="3"/>
    <n v="1"/>
    <n v="3"/>
    <x v="3"/>
    <x v="0"/>
    <n v="2"/>
    <n v="3"/>
    <s v="Active"/>
    <x v="1"/>
    <x v="2"/>
    <n v="0"/>
  </r>
  <r>
    <n v="32"/>
    <s v="No"/>
    <s v="Travel_Frequently"/>
    <x v="1"/>
    <n v="1"/>
    <n v="1"/>
    <s v="Marketing"/>
    <n v="969"/>
    <x v="0"/>
    <n v="2"/>
    <x v="4"/>
    <s v="Married"/>
    <n v="88580"/>
    <n v="6"/>
    <n v="16"/>
    <n v="1"/>
    <n v="10"/>
    <n v="2"/>
    <n v="5"/>
    <n v="1"/>
    <n v="3"/>
    <n v="1"/>
    <n v="1"/>
    <x v="0"/>
    <x v="2"/>
    <n v="3"/>
    <n v="3"/>
    <s v="Active"/>
    <x v="1"/>
    <x v="2"/>
    <n v="0"/>
  </r>
  <r>
    <n v="32"/>
    <s v="No"/>
    <s v="Travel_Frequently"/>
    <x v="1"/>
    <n v="1"/>
    <n v="1"/>
    <s v="Marketing"/>
    <n v="2439"/>
    <x v="0"/>
    <n v="2"/>
    <x v="4"/>
    <s v="Married"/>
    <n v="88580"/>
    <n v="6"/>
    <n v="16"/>
    <n v="1"/>
    <n v="10"/>
    <n v="2"/>
    <n v="5"/>
    <n v="1"/>
    <n v="3"/>
    <n v="1"/>
    <n v="1"/>
    <x v="0"/>
    <x v="2"/>
    <n v="3"/>
    <n v="3"/>
    <s v="Active"/>
    <x v="1"/>
    <x v="2"/>
    <n v="0"/>
  </r>
  <r>
    <n v="32"/>
    <s v="No"/>
    <s v="Travel_Frequently"/>
    <x v="1"/>
    <n v="1"/>
    <n v="1"/>
    <s v="Marketing"/>
    <n v="3909"/>
    <x v="0"/>
    <n v="2"/>
    <x v="4"/>
    <s v="Married"/>
    <n v="88580"/>
    <n v="6"/>
    <n v="16"/>
    <n v="1"/>
    <n v="10"/>
    <n v="2"/>
    <n v="5"/>
    <n v="1"/>
    <n v="3"/>
    <n v="1"/>
    <n v="1"/>
    <x v="0"/>
    <x v="2"/>
    <n v="3"/>
    <n v="3"/>
    <s v="Active"/>
    <x v="1"/>
    <x v="2"/>
    <n v="0"/>
  </r>
  <r>
    <n v="47"/>
    <s v="No"/>
    <s v="Travel_Rarely"/>
    <x v="0"/>
    <n v="8"/>
    <n v="4"/>
    <s v="Medical"/>
    <n v="810"/>
    <x v="1"/>
    <n v="2"/>
    <x v="6"/>
    <s v="Married"/>
    <n v="23660"/>
    <n v="3"/>
    <n v="17"/>
    <n v="0"/>
    <n v="11"/>
    <n v="5"/>
    <n v="5"/>
    <n v="1"/>
    <n v="2"/>
    <n v="1"/>
    <n v="3"/>
    <x v="0"/>
    <x v="2"/>
    <n v="2"/>
    <n v="3"/>
    <s v="Active"/>
    <x v="3"/>
    <x v="2"/>
    <n v="0"/>
  </r>
  <r>
    <n v="47"/>
    <s v="No"/>
    <s v="Travel_Rarely"/>
    <x v="0"/>
    <n v="8"/>
    <n v="4"/>
    <s v="Medical"/>
    <n v="2280"/>
    <x v="1"/>
    <n v="2"/>
    <x v="6"/>
    <s v="Married"/>
    <n v="23660"/>
    <n v="3"/>
    <n v="17"/>
    <n v="0"/>
    <n v="11"/>
    <n v="5"/>
    <n v="5"/>
    <n v="1"/>
    <n v="2"/>
    <n v="1"/>
    <n v="3"/>
    <x v="0"/>
    <x v="2"/>
    <n v="2"/>
    <n v="3"/>
    <s v="Active"/>
    <x v="3"/>
    <x v="2"/>
    <n v="0"/>
  </r>
  <r>
    <n v="47"/>
    <s v="No"/>
    <s v="Travel_Rarely"/>
    <x v="0"/>
    <n v="8"/>
    <n v="4"/>
    <s v="Medical"/>
    <n v="3750"/>
    <x v="1"/>
    <n v="2"/>
    <x v="6"/>
    <s v="Married"/>
    <n v="23660"/>
    <n v="3"/>
    <n v="17"/>
    <n v="0"/>
    <n v="11"/>
    <n v="5"/>
    <n v="5"/>
    <n v="1"/>
    <n v="2"/>
    <n v="1"/>
    <n v="3"/>
    <x v="0"/>
    <x v="2"/>
    <n v="2"/>
    <n v="3"/>
    <s v="Active"/>
    <x v="3"/>
    <x v="2"/>
    <n v="0"/>
  </r>
  <r>
    <n v="57"/>
    <s v="No"/>
    <s v="Travel_Rarely"/>
    <x v="0"/>
    <n v="3"/>
    <n v="3"/>
    <s v="Life Sciences"/>
    <n v="1376"/>
    <x v="0"/>
    <n v="2"/>
    <x v="5"/>
    <s v="Divorced"/>
    <n v="20130"/>
    <n v="3"/>
    <n v="14"/>
    <n v="1"/>
    <n v="12"/>
    <n v="5"/>
    <n v="5"/>
    <n v="1"/>
    <n v="4"/>
    <n v="1"/>
    <n v="3"/>
    <x v="1"/>
    <x v="3"/>
    <n v="3"/>
    <n v="3"/>
    <s v="Active"/>
    <x v="4"/>
    <x v="2"/>
    <n v="0"/>
  </r>
  <r>
    <n v="57"/>
    <s v="No"/>
    <s v="Travel_Rarely"/>
    <x v="0"/>
    <n v="3"/>
    <n v="3"/>
    <s v="Life Sciences"/>
    <n v="2846"/>
    <x v="0"/>
    <n v="2"/>
    <x v="5"/>
    <s v="Divorced"/>
    <n v="20130"/>
    <n v="3"/>
    <n v="14"/>
    <n v="1"/>
    <n v="12"/>
    <n v="5"/>
    <n v="5"/>
    <n v="1"/>
    <n v="4"/>
    <n v="1"/>
    <n v="3"/>
    <x v="1"/>
    <x v="3"/>
    <n v="3"/>
    <n v="3"/>
    <s v="Active"/>
    <x v="4"/>
    <x v="2"/>
    <n v="0"/>
  </r>
  <r>
    <n v="57"/>
    <s v="No"/>
    <s v="Travel_Rarely"/>
    <x v="0"/>
    <n v="3"/>
    <n v="3"/>
    <s v="Life Sciences"/>
    <n v="4316"/>
    <x v="0"/>
    <n v="2"/>
    <x v="5"/>
    <s v="Divorced"/>
    <n v="20130"/>
    <n v="3"/>
    <n v="14"/>
    <n v="1"/>
    <n v="12"/>
    <n v="5"/>
    <n v="5"/>
    <n v="1"/>
    <n v="4"/>
    <n v="1"/>
    <n v="3"/>
    <x v="1"/>
    <x v="3"/>
    <n v="3"/>
    <n v="3"/>
    <s v="Active"/>
    <x v="4"/>
    <x v="2"/>
    <n v="0"/>
  </r>
  <r>
    <n v="41"/>
    <s v="No"/>
    <s v="Travel_Rarely"/>
    <x v="1"/>
    <n v="2"/>
    <n v="2"/>
    <s v="Medical"/>
    <n v="1163"/>
    <x v="0"/>
    <n v="1"/>
    <x v="7"/>
    <s v="Married"/>
    <n v="23870"/>
    <n v="3"/>
    <n v="17"/>
    <n v="1"/>
    <n v="12"/>
    <n v="1"/>
    <n v="5"/>
    <n v="1"/>
    <n v="0"/>
    <n v="1"/>
    <n v="4"/>
    <x v="1"/>
    <x v="0"/>
    <n v="1"/>
    <n v="3"/>
    <s v="Active"/>
    <x v="2"/>
    <x v="2"/>
    <n v="0"/>
  </r>
  <r>
    <n v="41"/>
    <s v="No"/>
    <s v="Travel_Rarely"/>
    <x v="1"/>
    <n v="2"/>
    <n v="2"/>
    <s v="Medical"/>
    <n v="2633"/>
    <x v="0"/>
    <n v="1"/>
    <x v="7"/>
    <s v="Married"/>
    <n v="23870"/>
    <n v="3"/>
    <n v="17"/>
    <n v="1"/>
    <n v="12"/>
    <n v="1"/>
    <n v="5"/>
    <n v="1"/>
    <n v="0"/>
    <n v="1"/>
    <n v="4"/>
    <x v="1"/>
    <x v="0"/>
    <n v="1"/>
    <n v="3"/>
    <s v="Active"/>
    <x v="2"/>
    <x v="2"/>
    <n v="0"/>
  </r>
  <r>
    <n v="41"/>
    <s v="No"/>
    <s v="Travel_Rarely"/>
    <x v="1"/>
    <n v="2"/>
    <n v="2"/>
    <s v="Medical"/>
    <n v="4103"/>
    <x v="0"/>
    <n v="1"/>
    <x v="7"/>
    <s v="Married"/>
    <n v="23870"/>
    <n v="3"/>
    <n v="17"/>
    <n v="1"/>
    <n v="12"/>
    <n v="1"/>
    <n v="5"/>
    <n v="1"/>
    <n v="0"/>
    <n v="1"/>
    <n v="4"/>
    <x v="1"/>
    <x v="0"/>
    <n v="1"/>
    <n v="3"/>
    <s v="Active"/>
    <x v="2"/>
    <x v="2"/>
    <n v="0"/>
  </r>
  <r>
    <n v="58"/>
    <s v="No"/>
    <s v="Non-Travel"/>
    <x v="0"/>
    <n v="2"/>
    <n v="3"/>
    <s v="Life Sciences"/>
    <n v="51"/>
    <x v="0"/>
    <n v="2"/>
    <x v="5"/>
    <s v="Divorced"/>
    <n v="39680"/>
    <n v="2"/>
    <n v="13"/>
    <n v="2"/>
    <n v="12"/>
    <n v="3"/>
    <n v="5"/>
    <n v="1"/>
    <n v="2"/>
    <n v="1"/>
    <n v="4"/>
    <x v="0"/>
    <x v="0"/>
    <n v="2"/>
    <n v="3"/>
    <s v="Active"/>
    <x v="4"/>
    <x v="2"/>
    <n v="0"/>
  </r>
  <r>
    <n v="58"/>
    <s v="No"/>
    <s v="Non-Travel"/>
    <x v="0"/>
    <n v="2"/>
    <n v="3"/>
    <s v="Life Sciences"/>
    <n v="1521"/>
    <x v="0"/>
    <n v="2"/>
    <x v="5"/>
    <s v="Divorced"/>
    <n v="39680"/>
    <n v="2"/>
    <n v="13"/>
    <n v="2"/>
    <n v="12"/>
    <n v="3"/>
    <n v="5"/>
    <n v="1"/>
    <n v="2"/>
    <n v="1"/>
    <n v="4"/>
    <x v="0"/>
    <x v="0"/>
    <n v="2"/>
    <n v="3"/>
    <s v="Active"/>
    <x v="4"/>
    <x v="2"/>
    <n v="0"/>
  </r>
  <r>
    <n v="58"/>
    <s v="No"/>
    <s v="Non-Travel"/>
    <x v="0"/>
    <n v="2"/>
    <n v="3"/>
    <s v="Life Sciences"/>
    <n v="2991"/>
    <x v="0"/>
    <n v="2"/>
    <x v="5"/>
    <s v="Divorced"/>
    <n v="39680"/>
    <n v="2"/>
    <n v="13"/>
    <n v="2"/>
    <n v="12"/>
    <n v="3"/>
    <n v="5"/>
    <n v="1"/>
    <n v="2"/>
    <n v="1"/>
    <n v="4"/>
    <x v="0"/>
    <x v="0"/>
    <n v="2"/>
    <n v="3"/>
    <s v="Active"/>
    <x v="4"/>
    <x v="2"/>
    <n v="0"/>
  </r>
  <r>
    <n v="37"/>
    <s v="No"/>
    <s v="Travel_Rarely"/>
    <x v="1"/>
    <n v="6"/>
    <n v="1"/>
    <s v="Technical Degree"/>
    <n v="1328"/>
    <x v="0"/>
    <n v="1"/>
    <x v="4"/>
    <s v="Single"/>
    <n v="46390"/>
    <n v="2"/>
    <n v="12"/>
    <n v="2"/>
    <n v="12"/>
    <n v="3"/>
    <n v="5"/>
    <n v="1"/>
    <n v="3"/>
    <n v="1"/>
    <n v="3"/>
    <x v="1"/>
    <x v="0"/>
    <n v="3"/>
    <n v="3"/>
    <s v="Active"/>
    <x v="2"/>
    <x v="2"/>
    <n v="0"/>
  </r>
  <r>
    <n v="37"/>
    <s v="No"/>
    <s v="Travel_Rarely"/>
    <x v="1"/>
    <n v="6"/>
    <n v="1"/>
    <s v="Technical Degree"/>
    <n v="2798"/>
    <x v="0"/>
    <n v="1"/>
    <x v="4"/>
    <s v="Single"/>
    <n v="46390"/>
    <n v="2"/>
    <n v="12"/>
    <n v="2"/>
    <n v="12"/>
    <n v="3"/>
    <n v="5"/>
    <n v="1"/>
    <n v="3"/>
    <n v="1"/>
    <n v="3"/>
    <x v="1"/>
    <x v="0"/>
    <n v="3"/>
    <n v="3"/>
    <s v="Active"/>
    <x v="2"/>
    <x v="2"/>
    <n v="0"/>
  </r>
  <r>
    <n v="37"/>
    <s v="No"/>
    <s v="Travel_Rarely"/>
    <x v="1"/>
    <n v="6"/>
    <n v="1"/>
    <s v="Technical Degree"/>
    <n v="4268"/>
    <x v="0"/>
    <n v="1"/>
    <x v="4"/>
    <s v="Single"/>
    <n v="46390"/>
    <n v="2"/>
    <n v="12"/>
    <n v="2"/>
    <n v="12"/>
    <n v="3"/>
    <n v="5"/>
    <n v="1"/>
    <n v="3"/>
    <n v="1"/>
    <n v="3"/>
    <x v="1"/>
    <x v="0"/>
    <n v="3"/>
    <n v="3"/>
    <s v="Active"/>
    <x v="2"/>
    <x v="2"/>
    <n v="0"/>
  </r>
  <r>
    <n v="41"/>
    <s v="No"/>
    <s v="Travel_Rarely"/>
    <x v="0"/>
    <n v="5"/>
    <n v="3"/>
    <s v="Life Sciences"/>
    <n v="1099"/>
    <x v="1"/>
    <n v="1"/>
    <x v="0"/>
    <s v="Married"/>
    <n v="66230"/>
    <n v="5"/>
    <n v="18"/>
    <n v="0"/>
    <n v="14"/>
    <n v="3"/>
    <n v="5"/>
    <n v="1"/>
    <n v="4"/>
    <n v="1"/>
    <n v="3"/>
    <x v="2"/>
    <x v="0"/>
    <n v="3"/>
    <n v="3"/>
    <s v="Active"/>
    <x v="2"/>
    <x v="2"/>
    <n v="0"/>
  </r>
  <r>
    <n v="41"/>
    <s v="No"/>
    <s v="Travel_Rarely"/>
    <x v="0"/>
    <n v="5"/>
    <n v="3"/>
    <s v="Life Sciences"/>
    <n v="2569"/>
    <x v="1"/>
    <n v="1"/>
    <x v="0"/>
    <s v="Married"/>
    <n v="66230"/>
    <n v="5"/>
    <n v="18"/>
    <n v="0"/>
    <n v="14"/>
    <n v="3"/>
    <n v="5"/>
    <n v="1"/>
    <n v="4"/>
    <n v="1"/>
    <n v="3"/>
    <x v="2"/>
    <x v="0"/>
    <n v="3"/>
    <n v="3"/>
    <s v="Active"/>
    <x v="2"/>
    <x v="2"/>
    <n v="0"/>
  </r>
  <r>
    <n v="41"/>
    <s v="No"/>
    <s v="Travel_Rarely"/>
    <x v="0"/>
    <n v="5"/>
    <n v="3"/>
    <s v="Life Sciences"/>
    <n v="4039"/>
    <x v="1"/>
    <n v="1"/>
    <x v="0"/>
    <s v="Married"/>
    <n v="66230"/>
    <n v="5"/>
    <n v="18"/>
    <n v="0"/>
    <n v="14"/>
    <n v="3"/>
    <n v="5"/>
    <n v="1"/>
    <n v="4"/>
    <n v="1"/>
    <n v="3"/>
    <x v="2"/>
    <x v="0"/>
    <n v="3"/>
    <n v="3"/>
    <s v="Active"/>
    <x v="2"/>
    <x v="2"/>
    <n v="0"/>
  </r>
  <r>
    <n v="40"/>
    <s v="Yes"/>
    <s v="Travel_Rarely"/>
    <x v="0"/>
    <n v="2"/>
    <n v="3"/>
    <s v="Medical"/>
    <n v="826"/>
    <x v="0"/>
    <n v="2"/>
    <x v="1"/>
    <s v="Single"/>
    <n v="47750"/>
    <n v="3"/>
    <n v="15"/>
    <n v="1"/>
    <n v="15"/>
    <n v="3"/>
    <n v="5"/>
    <n v="1"/>
    <n v="0"/>
    <n v="1"/>
    <n v="4"/>
    <x v="3"/>
    <x v="3"/>
    <n v="4"/>
    <n v="3"/>
    <s v="Left"/>
    <x v="2"/>
    <x v="2"/>
    <n v="1"/>
  </r>
  <r>
    <n v="40"/>
    <s v="Yes"/>
    <s v="Travel_Rarely"/>
    <x v="0"/>
    <n v="2"/>
    <n v="3"/>
    <s v="Medical"/>
    <n v="2296"/>
    <x v="0"/>
    <n v="2"/>
    <x v="1"/>
    <s v="Single"/>
    <n v="47750"/>
    <n v="3"/>
    <n v="15"/>
    <n v="1"/>
    <n v="15"/>
    <n v="3"/>
    <n v="5"/>
    <n v="1"/>
    <n v="0"/>
    <n v="1"/>
    <n v="4"/>
    <x v="3"/>
    <x v="3"/>
    <n v="4"/>
    <n v="3"/>
    <s v="Left"/>
    <x v="2"/>
    <x v="2"/>
    <n v="1"/>
  </r>
  <r>
    <n v="40"/>
    <s v="Yes"/>
    <s v="Travel_Rarely"/>
    <x v="0"/>
    <n v="2"/>
    <n v="3"/>
    <s v="Medical"/>
    <n v="3766"/>
    <x v="0"/>
    <n v="2"/>
    <x v="1"/>
    <s v="Single"/>
    <n v="47750"/>
    <n v="3"/>
    <n v="15"/>
    <n v="1"/>
    <n v="15"/>
    <n v="3"/>
    <n v="5"/>
    <n v="1"/>
    <n v="0"/>
    <n v="1"/>
    <n v="4"/>
    <x v="3"/>
    <x v="3"/>
    <n v="4"/>
    <n v="3"/>
    <s v="Left"/>
    <x v="2"/>
    <x v="2"/>
    <n v="1"/>
  </r>
  <r>
    <n v="42"/>
    <s v="No"/>
    <s v="Travel_Rarely"/>
    <x v="0"/>
    <n v="18"/>
    <n v="1"/>
    <s v="Technical Degree"/>
    <n v="386"/>
    <x v="1"/>
    <n v="2"/>
    <x v="3"/>
    <s v="Married"/>
    <n v="199990"/>
    <n v="2"/>
    <n v="23"/>
    <n v="1"/>
    <n v="17"/>
    <n v="6"/>
    <n v="5"/>
    <n v="1"/>
    <n v="3"/>
    <n v="1"/>
    <n v="3"/>
    <x v="1"/>
    <x v="2"/>
    <n v="3"/>
    <n v="4"/>
    <s v="Active"/>
    <x v="2"/>
    <x v="2"/>
    <n v="0"/>
  </r>
  <r>
    <n v="42"/>
    <s v="No"/>
    <s v="Travel_Rarely"/>
    <x v="0"/>
    <n v="18"/>
    <n v="1"/>
    <s v="Technical Degree"/>
    <n v="1856"/>
    <x v="1"/>
    <n v="2"/>
    <x v="3"/>
    <s v="Married"/>
    <n v="199990"/>
    <n v="2"/>
    <n v="23"/>
    <n v="1"/>
    <n v="17"/>
    <n v="6"/>
    <n v="5"/>
    <n v="1"/>
    <n v="3"/>
    <n v="1"/>
    <n v="3"/>
    <x v="1"/>
    <x v="2"/>
    <n v="3"/>
    <n v="4"/>
    <s v="Active"/>
    <x v="2"/>
    <x v="2"/>
    <n v="0"/>
  </r>
  <r>
    <n v="42"/>
    <s v="No"/>
    <s v="Travel_Rarely"/>
    <x v="0"/>
    <n v="18"/>
    <n v="1"/>
    <s v="Technical Degree"/>
    <n v="3326"/>
    <x v="1"/>
    <n v="2"/>
    <x v="3"/>
    <s v="Married"/>
    <n v="199990"/>
    <n v="2"/>
    <n v="23"/>
    <n v="1"/>
    <n v="17"/>
    <n v="6"/>
    <n v="5"/>
    <n v="1"/>
    <n v="3"/>
    <n v="1"/>
    <n v="3"/>
    <x v="1"/>
    <x v="2"/>
    <n v="3"/>
    <n v="4"/>
    <s v="Active"/>
    <x v="2"/>
    <x v="2"/>
    <n v="0"/>
  </r>
  <r>
    <n v="53"/>
    <s v="No"/>
    <s v="Travel_Rarely"/>
    <x v="0"/>
    <n v="11"/>
    <n v="4"/>
    <s v="Life Sciences"/>
    <n v="23"/>
    <x v="1"/>
    <n v="2"/>
    <x v="3"/>
    <s v="Married"/>
    <n v="21480"/>
    <n v="3"/>
    <n v="11"/>
    <n v="0"/>
    <n v="21"/>
    <n v="2"/>
    <n v="5"/>
    <n v="1"/>
    <n v="3"/>
    <n v="1"/>
    <n v="3"/>
    <x v="0"/>
    <x v="2"/>
    <n v="3"/>
    <n v="3"/>
    <s v="Active"/>
    <x v="3"/>
    <x v="2"/>
    <n v="0"/>
  </r>
  <r>
    <n v="53"/>
    <s v="No"/>
    <s v="Travel_Rarely"/>
    <x v="0"/>
    <n v="11"/>
    <n v="4"/>
    <s v="Life Sciences"/>
    <n v="1493"/>
    <x v="1"/>
    <n v="2"/>
    <x v="3"/>
    <s v="Married"/>
    <n v="21480"/>
    <n v="3"/>
    <n v="11"/>
    <n v="0"/>
    <n v="21"/>
    <n v="2"/>
    <n v="5"/>
    <n v="1"/>
    <n v="3"/>
    <n v="1"/>
    <n v="3"/>
    <x v="0"/>
    <x v="2"/>
    <n v="3"/>
    <n v="3"/>
    <s v="Active"/>
    <x v="3"/>
    <x v="2"/>
    <n v="0"/>
  </r>
  <r>
    <n v="53"/>
    <s v="No"/>
    <s v="Travel_Rarely"/>
    <x v="0"/>
    <n v="11"/>
    <n v="4"/>
    <s v="Life Sciences"/>
    <n v="2963"/>
    <x v="1"/>
    <n v="2"/>
    <x v="3"/>
    <s v="Married"/>
    <n v="21480"/>
    <n v="3"/>
    <n v="11"/>
    <n v="0"/>
    <n v="21"/>
    <n v="2"/>
    <n v="5"/>
    <n v="1"/>
    <n v="3"/>
    <n v="1"/>
    <n v="3"/>
    <x v="0"/>
    <x v="2"/>
    <n v="3"/>
    <n v="3"/>
    <s v="Active"/>
    <x v="3"/>
    <x v="2"/>
    <n v="0"/>
  </r>
  <r>
    <n v="55"/>
    <s v="Yes"/>
    <s v="Travel_Rarely"/>
    <x v="2"/>
    <n v="7"/>
    <n v="3"/>
    <s v="Human Resources"/>
    <n v="311"/>
    <x v="0"/>
    <n v="4"/>
    <x v="4"/>
    <s v="Married"/>
    <n v="74280"/>
    <n v="5"/>
    <n v="12"/>
    <n v="0"/>
    <n v="24"/>
    <n v="2"/>
    <n v="5"/>
    <n v="1"/>
    <n v="4"/>
    <n v="1"/>
    <n v="4"/>
    <x v="3"/>
    <x v="0"/>
    <n v="3"/>
    <n v="3"/>
    <s v="Left"/>
    <x v="4"/>
    <x v="2"/>
    <n v="1"/>
  </r>
  <r>
    <n v="55"/>
    <s v="Yes"/>
    <s v="Travel_Rarely"/>
    <x v="2"/>
    <n v="7"/>
    <n v="3"/>
    <s v="Human Resources"/>
    <n v="1781"/>
    <x v="0"/>
    <n v="4"/>
    <x v="4"/>
    <s v="Married"/>
    <n v="74280"/>
    <n v="5"/>
    <n v="12"/>
    <n v="0"/>
    <n v="24"/>
    <n v="2"/>
    <n v="5"/>
    <n v="1"/>
    <n v="4"/>
    <n v="1"/>
    <n v="4"/>
    <x v="3"/>
    <x v="0"/>
    <n v="3"/>
    <n v="3"/>
    <s v="Left"/>
    <x v="4"/>
    <x v="2"/>
    <n v="1"/>
  </r>
  <r>
    <n v="55"/>
    <s v="Yes"/>
    <s v="Travel_Rarely"/>
    <x v="2"/>
    <n v="7"/>
    <n v="3"/>
    <s v="Human Resources"/>
    <n v="3251"/>
    <x v="0"/>
    <n v="4"/>
    <x v="4"/>
    <s v="Married"/>
    <n v="74280"/>
    <n v="5"/>
    <n v="12"/>
    <n v="0"/>
    <n v="24"/>
    <n v="2"/>
    <n v="5"/>
    <n v="1"/>
    <n v="4"/>
    <n v="1"/>
    <n v="4"/>
    <x v="3"/>
    <x v="0"/>
    <n v="3"/>
    <n v="3"/>
    <s v="Left"/>
    <x v="4"/>
    <x v="2"/>
    <n v="1"/>
  </r>
  <r>
    <n v="47"/>
    <s v="No"/>
    <s v="Travel_Rarely"/>
    <x v="0"/>
    <n v="25"/>
    <n v="4"/>
    <s v="Medical"/>
    <n v="897"/>
    <x v="0"/>
    <n v="2"/>
    <x v="3"/>
    <s v="Married"/>
    <n v="148520"/>
    <n v="3"/>
    <n v="19"/>
    <n v="3"/>
    <n v="27"/>
    <n v="3"/>
    <n v="5"/>
    <n v="1"/>
    <n v="0"/>
    <n v="1"/>
    <n v="4"/>
    <x v="0"/>
    <x v="0"/>
    <n v="2"/>
    <n v="3"/>
    <s v="Active"/>
    <x v="3"/>
    <x v="2"/>
    <n v="0"/>
  </r>
  <r>
    <n v="47"/>
    <s v="No"/>
    <s v="Travel_Rarely"/>
    <x v="0"/>
    <n v="25"/>
    <n v="4"/>
    <s v="Medical"/>
    <n v="2367"/>
    <x v="0"/>
    <n v="2"/>
    <x v="3"/>
    <s v="Married"/>
    <n v="148520"/>
    <n v="3"/>
    <n v="19"/>
    <n v="3"/>
    <n v="27"/>
    <n v="3"/>
    <n v="5"/>
    <n v="1"/>
    <n v="0"/>
    <n v="1"/>
    <n v="4"/>
    <x v="0"/>
    <x v="0"/>
    <n v="2"/>
    <n v="3"/>
    <s v="Active"/>
    <x v="3"/>
    <x v="2"/>
    <n v="0"/>
  </r>
  <r>
    <n v="47"/>
    <s v="No"/>
    <s v="Travel_Rarely"/>
    <x v="0"/>
    <n v="25"/>
    <n v="4"/>
    <s v="Medical"/>
    <n v="3837"/>
    <x v="0"/>
    <n v="2"/>
    <x v="3"/>
    <s v="Married"/>
    <n v="148520"/>
    <n v="3"/>
    <n v="19"/>
    <n v="3"/>
    <n v="27"/>
    <n v="3"/>
    <n v="5"/>
    <n v="1"/>
    <n v="0"/>
    <n v="1"/>
    <n v="4"/>
    <x v="0"/>
    <x v="0"/>
    <n v="2"/>
    <n v="3"/>
    <s v="Active"/>
    <x v="3"/>
    <x v="2"/>
    <n v="0"/>
  </r>
  <r>
    <n v="55"/>
    <s v="No"/>
    <s v="Travel_Rarely"/>
    <x v="1"/>
    <n v="26"/>
    <n v="3"/>
    <s v="Marketing"/>
    <n v="122"/>
    <x v="0"/>
    <n v="1"/>
    <x v="4"/>
    <s v="Single"/>
    <n v="104480"/>
    <n v="2"/>
    <n v="13"/>
    <n v="0"/>
    <n v="30"/>
    <n v="3"/>
    <n v="5"/>
    <n v="1"/>
    <n v="2"/>
    <n v="1"/>
    <n v="3"/>
    <x v="1"/>
    <x v="0"/>
    <n v="3"/>
    <n v="3"/>
    <s v="Active"/>
    <x v="4"/>
    <x v="2"/>
    <n v="0"/>
  </r>
  <r>
    <n v="55"/>
    <s v="No"/>
    <s v="Travel_Rarely"/>
    <x v="1"/>
    <n v="26"/>
    <n v="3"/>
    <s v="Marketing"/>
    <n v="1592"/>
    <x v="0"/>
    <n v="1"/>
    <x v="4"/>
    <s v="Single"/>
    <n v="104480"/>
    <n v="2"/>
    <n v="13"/>
    <n v="0"/>
    <n v="30"/>
    <n v="3"/>
    <n v="5"/>
    <n v="1"/>
    <n v="2"/>
    <n v="1"/>
    <n v="3"/>
    <x v="1"/>
    <x v="0"/>
    <n v="3"/>
    <n v="3"/>
    <s v="Active"/>
    <x v="4"/>
    <x v="2"/>
    <n v="0"/>
  </r>
  <r>
    <n v="55"/>
    <s v="No"/>
    <s v="Travel_Rarely"/>
    <x v="1"/>
    <n v="26"/>
    <n v="3"/>
    <s v="Marketing"/>
    <n v="3062"/>
    <x v="0"/>
    <n v="1"/>
    <x v="4"/>
    <s v="Single"/>
    <n v="104480"/>
    <n v="2"/>
    <n v="13"/>
    <n v="0"/>
    <n v="30"/>
    <n v="3"/>
    <n v="5"/>
    <n v="1"/>
    <n v="2"/>
    <n v="1"/>
    <n v="3"/>
    <x v="1"/>
    <x v="0"/>
    <n v="3"/>
    <n v="3"/>
    <s v="Active"/>
    <x v="4"/>
    <x v="2"/>
    <n v="0"/>
  </r>
  <r>
    <n v="52"/>
    <s v="No"/>
    <s v="Travel_Rarely"/>
    <x v="0"/>
    <n v="12"/>
    <n v="3"/>
    <s v="Medical"/>
    <n v="151"/>
    <x v="0"/>
    <n v="2"/>
    <x v="3"/>
    <s v="Married"/>
    <n v="48780"/>
    <n v="2"/>
    <n v="11"/>
    <n v="1"/>
    <n v="31"/>
    <n v="3"/>
    <n v="5"/>
    <n v="1"/>
    <n v="4"/>
    <n v="1"/>
    <n v="4"/>
    <x v="1"/>
    <x v="3"/>
    <n v="3"/>
    <n v="3"/>
    <s v="Active"/>
    <x v="3"/>
    <x v="2"/>
    <n v="0"/>
  </r>
  <r>
    <n v="52"/>
    <s v="No"/>
    <s v="Travel_Rarely"/>
    <x v="0"/>
    <n v="12"/>
    <n v="3"/>
    <s v="Medical"/>
    <n v="1621"/>
    <x v="0"/>
    <n v="2"/>
    <x v="3"/>
    <s v="Married"/>
    <n v="48780"/>
    <n v="2"/>
    <n v="11"/>
    <n v="1"/>
    <n v="31"/>
    <n v="3"/>
    <n v="5"/>
    <n v="1"/>
    <n v="4"/>
    <n v="1"/>
    <n v="4"/>
    <x v="1"/>
    <x v="3"/>
    <n v="3"/>
    <n v="3"/>
    <s v="Active"/>
    <x v="3"/>
    <x v="2"/>
    <n v="0"/>
  </r>
  <r>
    <n v="52"/>
    <s v="No"/>
    <s v="Travel_Rarely"/>
    <x v="0"/>
    <n v="12"/>
    <n v="3"/>
    <s v="Medical"/>
    <n v="3091"/>
    <x v="0"/>
    <n v="2"/>
    <x v="3"/>
    <s v="Married"/>
    <n v="48780"/>
    <n v="2"/>
    <n v="11"/>
    <n v="1"/>
    <n v="31"/>
    <n v="3"/>
    <n v="5"/>
    <n v="1"/>
    <n v="4"/>
    <n v="1"/>
    <n v="4"/>
    <x v="1"/>
    <x v="3"/>
    <n v="3"/>
    <n v="3"/>
    <s v="Active"/>
    <x v="3"/>
    <x v="2"/>
    <n v="0"/>
  </r>
  <r>
    <n v="53"/>
    <s v="No"/>
    <s v="Travel_Rarely"/>
    <x v="0"/>
    <n v="7"/>
    <n v="1"/>
    <s v="Life Sciences"/>
    <n v="277"/>
    <x v="0"/>
    <n v="2"/>
    <x v="4"/>
    <s v="Married"/>
    <n v="28590"/>
    <n v="3"/>
    <n v="18"/>
    <n v="1"/>
    <n v="32"/>
    <n v="2"/>
    <n v="5"/>
    <n v="1"/>
    <n v="3"/>
    <n v="1"/>
    <n v="3"/>
    <x v="0"/>
    <x v="0"/>
    <n v="3"/>
    <n v="3"/>
    <s v="Active"/>
    <x v="3"/>
    <x v="2"/>
    <n v="0"/>
  </r>
  <r>
    <n v="53"/>
    <s v="No"/>
    <s v="Travel_Rarely"/>
    <x v="0"/>
    <n v="7"/>
    <n v="1"/>
    <s v="Life Sciences"/>
    <n v="1747"/>
    <x v="0"/>
    <n v="2"/>
    <x v="4"/>
    <s v="Married"/>
    <n v="28590"/>
    <n v="3"/>
    <n v="18"/>
    <n v="1"/>
    <n v="32"/>
    <n v="2"/>
    <n v="5"/>
    <n v="1"/>
    <n v="3"/>
    <n v="1"/>
    <n v="3"/>
    <x v="0"/>
    <x v="0"/>
    <n v="3"/>
    <n v="3"/>
    <s v="Active"/>
    <x v="3"/>
    <x v="2"/>
    <n v="0"/>
  </r>
  <r>
    <n v="53"/>
    <s v="No"/>
    <s v="Travel_Rarely"/>
    <x v="0"/>
    <n v="7"/>
    <n v="1"/>
    <s v="Life Sciences"/>
    <n v="3217"/>
    <x v="0"/>
    <n v="2"/>
    <x v="4"/>
    <s v="Married"/>
    <n v="28590"/>
    <n v="3"/>
    <n v="18"/>
    <n v="1"/>
    <n v="32"/>
    <n v="2"/>
    <n v="5"/>
    <n v="1"/>
    <n v="3"/>
    <n v="1"/>
    <n v="3"/>
    <x v="0"/>
    <x v="0"/>
    <n v="3"/>
    <n v="3"/>
    <s v="Active"/>
    <x v="3"/>
    <x v="2"/>
    <n v="0"/>
  </r>
  <r>
    <n v="50"/>
    <s v="No"/>
    <s v="Travel_Rarely"/>
    <x v="1"/>
    <n v="10"/>
    <n v="1"/>
    <s v="Life Sciences"/>
    <n v="457"/>
    <x v="1"/>
    <n v="1"/>
    <x v="5"/>
    <s v="Divorced"/>
    <n v="52490"/>
    <n v="9"/>
    <n v="21"/>
    <n v="2"/>
    <n v="32"/>
    <n v="2"/>
    <n v="5"/>
    <n v="1"/>
    <n v="3"/>
    <n v="1"/>
    <n v="4"/>
    <x v="1"/>
    <x v="2"/>
    <n v="2"/>
    <n v="4"/>
    <s v="Active"/>
    <x v="3"/>
    <x v="2"/>
    <n v="0"/>
  </r>
  <r>
    <n v="50"/>
    <s v="No"/>
    <s v="Travel_Rarely"/>
    <x v="1"/>
    <n v="10"/>
    <n v="1"/>
    <s v="Life Sciences"/>
    <n v="1927"/>
    <x v="1"/>
    <n v="1"/>
    <x v="5"/>
    <s v="Divorced"/>
    <n v="52490"/>
    <n v="9"/>
    <n v="21"/>
    <n v="2"/>
    <n v="32"/>
    <n v="2"/>
    <n v="5"/>
    <n v="1"/>
    <n v="3"/>
    <n v="1"/>
    <n v="4"/>
    <x v="1"/>
    <x v="2"/>
    <n v="2"/>
    <n v="4"/>
    <s v="Active"/>
    <x v="3"/>
    <x v="2"/>
    <n v="0"/>
  </r>
  <r>
    <n v="50"/>
    <s v="No"/>
    <s v="Travel_Rarely"/>
    <x v="1"/>
    <n v="10"/>
    <n v="1"/>
    <s v="Life Sciences"/>
    <n v="3397"/>
    <x v="1"/>
    <n v="1"/>
    <x v="5"/>
    <s v="Divorced"/>
    <n v="52490"/>
    <n v="9"/>
    <n v="21"/>
    <n v="2"/>
    <n v="32"/>
    <n v="2"/>
    <n v="5"/>
    <n v="1"/>
    <n v="3"/>
    <n v="1"/>
    <n v="4"/>
    <x v="1"/>
    <x v="2"/>
    <n v="2"/>
    <n v="4"/>
    <s v="Active"/>
    <x v="3"/>
    <x v="2"/>
    <n v="0"/>
  </r>
  <r>
    <n v="54"/>
    <s v="No"/>
    <s v="Travel_Frequently"/>
    <x v="0"/>
    <n v="9"/>
    <n v="2"/>
    <s v="Medical"/>
    <n v="633"/>
    <x v="0"/>
    <n v="2"/>
    <x v="6"/>
    <s v="Divorced"/>
    <n v="29830"/>
    <n v="7"/>
    <n v="14"/>
    <n v="1"/>
    <n v="33"/>
    <n v="2"/>
    <n v="5"/>
    <n v="1"/>
    <n v="4"/>
    <n v="1"/>
    <n v="4"/>
    <x v="0"/>
    <x v="3"/>
    <n v="2"/>
    <n v="3"/>
    <s v="Active"/>
    <x v="3"/>
    <x v="2"/>
    <n v="0"/>
  </r>
  <r>
    <n v="54"/>
    <s v="No"/>
    <s v="Travel_Frequently"/>
    <x v="0"/>
    <n v="9"/>
    <n v="2"/>
    <s v="Medical"/>
    <n v="2103"/>
    <x v="0"/>
    <n v="2"/>
    <x v="6"/>
    <s v="Divorced"/>
    <n v="29830"/>
    <n v="7"/>
    <n v="14"/>
    <n v="1"/>
    <n v="33"/>
    <n v="2"/>
    <n v="5"/>
    <n v="1"/>
    <n v="4"/>
    <n v="1"/>
    <n v="4"/>
    <x v="0"/>
    <x v="3"/>
    <n v="2"/>
    <n v="3"/>
    <s v="Active"/>
    <x v="3"/>
    <x v="2"/>
    <n v="0"/>
  </r>
  <r>
    <n v="54"/>
    <s v="No"/>
    <s v="Travel_Frequently"/>
    <x v="0"/>
    <n v="9"/>
    <n v="2"/>
    <s v="Medical"/>
    <n v="3573"/>
    <x v="0"/>
    <n v="2"/>
    <x v="6"/>
    <s v="Divorced"/>
    <n v="29830"/>
    <n v="7"/>
    <n v="14"/>
    <n v="1"/>
    <n v="33"/>
    <n v="2"/>
    <n v="5"/>
    <n v="1"/>
    <n v="4"/>
    <n v="1"/>
    <n v="4"/>
    <x v="0"/>
    <x v="3"/>
    <n v="2"/>
    <n v="3"/>
    <s v="Active"/>
    <x v="3"/>
    <x v="2"/>
    <n v="0"/>
  </r>
  <r>
    <n v="47"/>
    <s v="Yes"/>
    <s v="Travel_Frequently"/>
    <x v="0"/>
    <n v="4"/>
    <n v="3"/>
    <s v="Life Sciences"/>
    <n v="309"/>
    <x v="0"/>
    <n v="1"/>
    <x v="1"/>
    <s v="Single"/>
    <n v="27740"/>
    <n v="4"/>
    <n v="13"/>
    <n v="1"/>
    <n v="10"/>
    <n v="2"/>
    <n v="5"/>
    <n v="1"/>
    <n v="3"/>
    <n v="1"/>
    <n v="2"/>
    <x v="0"/>
    <x v="0"/>
    <n v="3"/>
    <n v="3"/>
    <s v="Left"/>
    <x v="3"/>
    <x v="2"/>
    <n v="1"/>
  </r>
  <r>
    <n v="24"/>
    <s v="No"/>
    <s v="Travel_Rarely"/>
    <x v="0"/>
    <n v="3"/>
    <n v="3"/>
    <s v="Life Sciences"/>
    <n v="973"/>
    <x v="1"/>
    <n v="1"/>
    <x v="3"/>
    <s v="Divorced"/>
    <n v="14160"/>
    <n v="1"/>
    <n v="15"/>
    <n v="1"/>
    <n v="6"/>
    <n v="3"/>
    <n v="6"/>
    <n v="1"/>
    <n v="2"/>
    <n v="1"/>
    <n v="2"/>
    <x v="3"/>
    <x v="1"/>
    <n v="2"/>
    <n v="3"/>
    <s v="Active"/>
    <x v="0"/>
    <x v="2"/>
    <n v="0"/>
  </r>
  <r>
    <n v="24"/>
    <s v="No"/>
    <s v="Travel_Rarely"/>
    <x v="0"/>
    <n v="3"/>
    <n v="3"/>
    <s v="Life Sciences"/>
    <n v="2443"/>
    <x v="1"/>
    <n v="1"/>
    <x v="3"/>
    <s v="Divorced"/>
    <n v="14160"/>
    <n v="1"/>
    <n v="15"/>
    <n v="1"/>
    <n v="6"/>
    <n v="3"/>
    <n v="6"/>
    <n v="1"/>
    <n v="2"/>
    <n v="1"/>
    <n v="2"/>
    <x v="3"/>
    <x v="1"/>
    <n v="2"/>
    <n v="3"/>
    <s v="Active"/>
    <x v="0"/>
    <x v="2"/>
    <n v="0"/>
  </r>
  <r>
    <n v="24"/>
    <s v="No"/>
    <s v="Travel_Rarely"/>
    <x v="0"/>
    <n v="3"/>
    <n v="3"/>
    <s v="Life Sciences"/>
    <n v="3913"/>
    <x v="1"/>
    <n v="1"/>
    <x v="3"/>
    <s v="Divorced"/>
    <n v="14160"/>
    <n v="1"/>
    <n v="15"/>
    <n v="1"/>
    <n v="6"/>
    <n v="3"/>
    <n v="6"/>
    <n v="1"/>
    <n v="2"/>
    <n v="1"/>
    <n v="2"/>
    <x v="3"/>
    <x v="1"/>
    <n v="2"/>
    <n v="3"/>
    <s v="Active"/>
    <x v="0"/>
    <x v="2"/>
    <n v="0"/>
  </r>
  <r>
    <n v="30"/>
    <s v="No"/>
    <s v="Travel_Rarely"/>
    <x v="0"/>
    <n v="4"/>
    <n v="3"/>
    <s v="Medical"/>
    <n v="884"/>
    <x v="1"/>
    <n v="1"/>
    <x v="1"/>
    <s v="Married"/>
    <n v="21210"/>
    <n v="1"/>
    <n v="13"/>
    <n v="1"/>
    <n v="6"/>
    <n v="2"/>
    <n v="6"/>
    <n v="1"/>
    <n v="1"/>
    <n v="1"/>
    <n v="2"/>
    <x v="2"/>
    <x v="2"/>
    <n v="3"/>
    <n v="3"/>
    <s v="Active"/>
    <x v="1"/>
    <x v="2"/>
    <n v="0"/>
  </r>
  <r>
    <n v="30"/>
    <s v="No"/>
    <s v="Travel_Rarely"/>
    <x v="0"/>
    <n v="4"/>
    <n v="3"/>
    <s v="Medical"/>
    <n v="2354"/>
    <x v="1"/>
    <n v="1"/>
    <x v="1"/>
    <s v="Married"/>
    <n v="21210"/>
    <n v="1"/>
    <n v="13"/>
    <n v="1"/>
    <n v="6"/>
    <n v="2"/>
    <n v="6"/>
    <n v="1"/>
    <n v="1"/>
    <n v="1"/>
    <n v="2"/>
    <x v="2"/>
    <x v="2"/>
    <n v="3"/>
    <n v="3"/>
    <s v="Active"/>
    <x v="1"/>
    <x v="2"/>
    <n v="0"/>
  </r>
  <r>
    <n v="30"/>
    <s v="No"/>
    <s v="Travel_Rarely"/>
    <x v="0"/>
    <n v="4"/>
    <n v="3"/>
    <s v="Medical"/>
    <n v="3824"/>
    <x v="1"/>
    <n v="1"/>
    <x v="1"/>
    <s v="Married"/>
    <n v="21210"/>
    <n v="1"/>
    <n v="13"/>
    <n v="1"/>
    <n v="6"/>
    <n v="2"/>
    <n v="6"/>
    <n v="1"/>
    <n v="1"/>
    <n v="1"/>
    <n v="2"/>
    <x v="2"/>
    <x v="2"/>
    <n v="3"/>
    <n v="3"/>
    <s v="Active"/>
    <x v="1"/>
    <x v="2"/>
    <n v="0"/>
  </r>
  <r>
    <n v="33"/>
    <s v="No"/>
    <s v="Travel_Frequently"/>
    <x v="1"/>
    <n v="1"/>
    <n v="3"/>
    <s v="Marketing"/>
    <n v="458"/>
    <x v="0"/>
    <n v="2"/>
    <x v="8"/>
    <s v="Married"/>
    <n v="21760"/>
    <n v="1"/>
    <n v="14"/>
    <n v="1"/>
    <n v="6"/>
    <n v="2"/>
    <n v="6"/>
    <n v="1"/>
    <n v="2"/>
    <n v="1"/>
    <n v="3"/>
    <x v="2"/>
    <x v="0"/>
    <n v="2"/>
    <n v="3"/>
    <s v="Active"/>
    <x v="1"/>
    <x v="2"/>
    <n v="0"/>
  </r>
  <r>
    <n v="33"/>
    <s v="No"/>
    <s v="Travel_Frequently"/>
    <x v="1"/>
    <n v="1"/>
    <n v="3"/>
    <s v="Marketing"/>
    <n v="1928"/>
    <x v="0"/>
    <n v="2"/>
    <x v="8"/>
    <s v="Married"/>
    <n v="21760"/>
    <n v="1"/>
    <n v="14"/>
    <n v="1"/>
    <n v="6"/>
    <n v="2"/>
    <n v="6"/>
    <n v="1"/>
    <n v="2"/>
    <n v="1"/>
    <n v="3"/>
    <x v="2"/>
    <x v="0"/>
    <n v="2"/>
    <n v="3"/>
    <s v="Active"/>
    <x v="1"/>
    <x v="2"/>
    <n v="0"/>
  </r>
  <r>
    <n v="33"/>
    <s v="No"/>
    <s v="Travel_Frequently"/>
    <x v="1"/>
    <n v="1"/>
    <n v="3"/>
    <s v="Marketing"/>
    <n v="3398"/>
    <x v="0"/>
    <n v="2"/>
    <x v="8"/>
    <s v="Married"/>
    <n v="21760"/>
    <n v="1"/>
    <n v="14"/>
    <n v="1"/>
    <n v="6"/>
    <n v="2"/>
    <n v="6"/>
    <n v="1"/>
    <n v="2"/>
    <n v="1"/>
    <n v="3"/>
    <x v="2"/>
    <x v="0"/>
    <n v="2"/>
    <n v="3"/>
    <s v="Active"/>
    <x v="1"/>
    <x v="2"/>
    <n v="0"/>
  </r>
  <r>
    <n v="34"/>
    <s v="No"/>
    <s v="Travel_Rarely"/>
    <x v="1"/>
    <n v="1"/>
    <n v="1"/>
    <s v="Marketing"/>
    <n v="577"/>
    <x v="1"/>
    <n v="2"/>
    <x v="4"/>
    <s v="Married"/>
    <n v="24760"/>
    <n v="1"/>
    <n v="19"/>
    <n v="0"/>
    <n v="6"/>
    <n v="2"/>
    <n v="6"/>
    <n v="1"/>
    <n v="3"/>
    <n v="1"/>
    <n v="2"/>
    <x v="0"/>
    <x v="2"/>
    <n v="3"/>
    <n v="3"/>
    <s v="Active"/>
    <x v="1"/>
    <x v="2"/>
    <n v="0"/>
  </r>
  <r>
    <n v="34"/>
    <s v="No"/>
    <s v="Travel_Rarely"/>
    <x v="1"/>
    <n v="1"/>
    <n v="1"/>
    <s v="Marketing"/>
    <n v="2047"/>
    <x v="1"/>
    <n v="2"/>
    <x v="4"/>
    <s v="Married"/>
    <n v="24760"/>
    <n v="1"/>
    <n v="19"/>
    <n v="0"/>
    <n v="6"/>
    <n v="2"/>
    <n v="6"/>
    <n v="1"/>
    <n v="3"/>
    <n v="1"/>
    <n v="2"/>
    <x v="0"/>
    <x v="2"/>
    <n v="3"/>
    <n v="3"/>
    <s v="Active"/>
    <x v="1"/>
    <x v="2"/>
    <n v="0"/>
  </r>
  <r>
    <n v="34"/>
    <s v="No"/>
    <s v="Travel_Rarely"/>
    <x v="1"/>
    <n v="1"/>
    <n v="1"/>
    <s v="Marketing"/>
    <n v="3517"/>
    <x v="1"/>
    <n v="2"/>
    <x v="4"/>
    <s v="Married"/>
    <n v="24760"/>
    <n v="1"/>
    <n v="19"/>
    <n v="0"/>
    <n v="6"/>
    <n v="2"/>
    <n v="6"/>
    <n v="1"/>
    <n v="3"/>
    <n v="1"/>
    <n v="2"/>
    <x v="0"/>
    <x v="2"/>
    <n v="3"/>
    <n v="3"/>
    <s v="Active"/>
    <x v="1"/>
    <x v="2"/>
    <n v="0"/>
  </r>
  <r>
    <n v="24"/>
    <s v="No"/>
    <s v="Travel_Rarely"/>
    <x v="1"/>
    <n v="1"/>
    <n v="3"/>
    <s v="Marketing"/>
    <n v="217"/>
    <x v="1"/>
    <n v="1"/>
    <x v="0"/>
    <s v="Married"/>
    <n v="34070"/>
    <n v="1"/>
    <n v="15"/>
    <n v="2"/>
    <n v="6"/>
    <n v="2"/>
    <n v="6"/>
    <n v="1"/>
    <n v="4"/>
    <n v="1"/>
    <n v="2"/>
    <x v="1"/>
    <x v="0"/>
    <n v="2"/>
    <n v="3"/>
    <s v="Active"/>
    <x v="0"/>
    <x v="2"/>
    <n v="0"/>
  </r>
  <r>
    <n v="24"/>
    <s v="No"/>
    <s v="Travel_Rarely"/>
    <x v="1"/>
    <n v="1"/>
    <n v="3"/>
    <s v="Marketing"/>
    <n v="1687"/>
    <x v="1"/>
    <n v="1"/>
    <x v="0"/>
    <s v="Married"/>
    <n v="34070"/>
    <n v="1"/>
    <n v="15"/>
    <n v="2"/>
    <n v="6"/>
    <n v="2"/>
    <n v="6"/>
    <n v="1"/>
    <n v="4"/>
    <n v="1"/>
    <n v="2"/>
    <x v="1"/>
    <x v="0"/>
    <n v="2"/>
    <n v="3"/>
    <s v="Active"/>
    <x v="0"/>
    <x v="2"/>
    <n v="0"/>
  </r>
  <r>
    <n v="24"/>
    <s v="No"/>
    <s v="Travel_Rarely"/>
    <x v="1"/>
    <n v="1"/>
    <n v="3"/>
    <s v="Marketing"/>
    <n v="3157"/>
    <x v="1"/>
    <n v="1"/>
    <x v="0"/>
    <s v="Married"/>
    <n v="34070"/>
    <n v="1"/>
    <n v="15"/>
    <n v="2"/>
    <n v="6"/>
    <n v="2"/>
    <n v="6"/>
    <n v="1"/>
    <n v="4"/>
    <n v="1"/>
    <n v="2"/>
    <x v="1"/>
    <x v="0"/>
    <n v="2"/>
    <n v="3"/>
    <s v="Active"/>
    <x v="0"/>
    <x v="2"/>
    <n v="0"/>
  </r>
  <r>
    <n v="29"/>
    <s v="No"/>
    <s v="Travel_Rarely"/>
    <x v="1"/>
    <n v="4"/>
    <n v="3"/>
    <s v="Other"/>
    <n v="1465"/>
    <x v="1"/>
    <n v="2"/>
    <x v="8"/>
    <s v="Single"/>
    <n v="35390"/>
    <n v="1"/>
    <n v="18"/>
    <n v="0"/>
    <n v="6"/>
    <n v="2"/>
    <n v="6"/>
    <n v="1"/>
    <n v="5"/>
    <n v="1"/>
    <n v="3"/>
    <x v="1"/>
    <x v="0"/>
    <n v="2"/>
    <n v="3"/>
    <s v="Active"/>
    <x v="1"/>
    <x v="2"/>
    <n v="0"/>
  </r>
  <r>
    <n v="29"/>
    <s v="No"/>
    <s v="Travel_Rarely"/>
    <x v="1"/>
    <n v="4"/>
    <n v="3"/>
    <s v="Other"/>
    <n v="2935"/>
    <x v="1"/>
    <n v="2"/>
    <x v="8"/>
    <s v="Single"/>
    <n v="35390"/>
    <n v="1"/>
    <n v="18"/>
    <n v="0"/>
    <n v="6"/>
    <n v="2"/>
    <n v="6"/>
    <n v="1"/>
    <n v="5"/>
    <n v="1"/>
    <n v="3"/>
    <x v="1"/>
    <x v="0"/>
    <n v="2"/>
    <n v="3"/>
    <s v="Active"/>
    <x v="1"/>
    <x v="2"/>
    <n v="0"/>
  </r>
  <r>
    <n v="29"/>
    <s v="No"/>
    <s v="Travel_Rarely"/>
    <x v="1"/>
    <n v="4"/>
    <n v="3"/>
    <s v="Other"/>
    <n v="4405"/>
    <x v="1"/>
    <n v="2"/>
    <x v="8"/>
    <s v="Single"/>
    <n v="35390"/>
    <n v="1"/>
    <n v="18"/>
    <n v="0"/>
    <n v="6"/>
    <n v="2"/>
    <n v="6"/>
    <n v="1"/>
    <n v="5"/>
    <n v="1"/>
    <n v="3"/>
    <x v="1"/>
    <x v="0"/>
    <n v="2"/>
    <n v="3"/>
    <s v="Active"/>
    <x v="1"/>
    <x v="2"/>
    <n v="0"/>
  </r>
  <r>
    <n v="24"/>
    <s v="Yes"/>
    <s v="Travel_Frequently"/>
    <x v="0"/>
    <n v="2"/>
    <n v="3"/>
    <s v="Medical"/>
    <n v="222"/>
    <x v="0"/>
    <n v="2"/>
    <x v="3"/>
    <s v="Married"/>
    <n v="39190"/>
    <n v="1"/>
    <n v="21"/>
    <n v="0"/>
    <n v="6"/>
    <n v="3"/>
    <n v="6"/>
    <n v="1"/>
    <n v="2"/>
    <n v="1"/>
    <n v="1"/>
    <x v="0"/>
    <x v="0"/>
    <n v="3"/>
    <n v="4"/>
    <s v="Left"/>
    <x v="0"/>
    <x v="2"/>
    <n v="1"/>
  </r>
  <r>
    <n v="24"/>
    <s v="Yes"/>
    <s v="Travel_Frequently"/>
    <x v="0"/>
    <n v="2"/>
    <n v="3"/>
    <s v="Medical"/>
    <n v="1692"/>
    <x v="0"/>
    <n v="2"/>
    <x v="3"/>
    <s v="Married"/>
    <n v="39190"/>
    <n v="1"/>
    <n v="21"/>
    <n v="0"/>
    <n v="6"/>
    <n v="3"/>
    <n v="6"/>
    <n v="1"/>
    <n v="2"/>
    <n v="1"/>
    <n v="1"/>
    <x v="0"/>
    <x v="0"/>
    <n v="3"/>
    <n v="4"/>
    <s v="Left"/>
    <x v="0"/>
    <x v="2"/>
    <n v="1"/>
  </r>
  <r>
    <n v="24"/>
    <s v="Yes"/>
    <s v="Travel_Frequently"/>
    <x v="0"/>
    <n v="2"/>
    <n v="3"/>
    <s v="Medical"/>
    <n v="3162"/>
    <x v="0"/>
    <n v="2"/>
    <x v="3"/>
    <s v="Married"/>
    <n v="39190"/>
    <n v="1"/>
    <n v="21"/>
    <n v="0"/>
    <n v="6"/>
    <n v="3"/>
    <n v="6"/>
    <n v="1"/>
    <n v="2"/>
    <n v="1"/>
    <n v="1"/>
    <x v="0"/>
    <x v="0"/>
    <n v="3"/>
    <n v="4"/>
    <s v="Left"/>
    <x v="0"/>
    <x v="2"/>
    <n v="1"/>
  </r>
  <r>
    <n v="29"/>
    <s v="No"/>
    <s v="Travel_Rarely"/>
    <x v="0"/>
    <n v="2"/>
    <n v="3"/>
    <s v="Life Sciences"/>
    <n v="250"/>
    <x v="1"/>
    <n v="1"/>
    <x v="7"/>
    <s v="Married"/>
    <n v="41570"/>
    <n v="1"/>
    <n v="17"/>
    <n v="3"/>
    <n v="6"/>
    <n v="2"/>
    <n v="6"/>
    <n v="1"/>
    <n v="2"/>
    <n v="1"/>
    <n v="2"/>
    <x v="0"/>
    <x v="2"/>
    <n v="3"/>
    <n v="3"/>
    <s v="Active"/>
    <x v="1"/>
    <x v="2"/>
    <n v="0"/>
  </r>
  <r>
    <n v="29"/>
    <s v="No"/>
    <s v="Travel_Rarely"/>
    <x v="0"/>
    <n v="2"/>
    <n v="3"/>
    <s v="Life Sciences"/>
    <n v="1720"/>
    <x v="1"/>
    <n v="1"/>
    <x v="7"/>
    <s v="Married"/>
    <n v="41570"/>
    <n v="1"/>
    <n v="17"/>
    <n v="3"/>
    <n v="6"/>
    <n v="2"/>
    <n v="6"/>
    <n v="1"/>
    <n v="2"/>
    <n v="1"/>
    <n v="2"/>
    <x v="0"/>
    <x v="2"/>
    <n v="3"/>
    <n v="3"/>
    <s v="Active"/>
    <x v="1"/>
    <x v="2"/>
    <n v="0"/>
  </r>
  <r>
    <n v="29"/>
    <s v="No"/>
    <s v="Travel_Rarely"/>
    <x v="0"/>
    <n v="2"/>
    <n v="3"/>
    <s v="Life Sciences"/>
    <n v="3190"/>
    <x v="1"/>
    <n v="1"/>
    <x v="7"/>
    <s v="Married"/>
    <n v="41570"/>
    <n v="1"/>
    <n v="17"/>
    <n v="3"/>
    <n v="6"/>
    <n v="2"/>
    <n v="6"/>
    <n v="1"/>
    <n v="2"/>
    <n v="1"/>
    <n v="2"/>
    <x v="0"/>
    <x v="2"/>
    <n v="3"/>
    <n v="3"/>
    <s v="Active"/>
    <x v="1"/>
    <x v="2"/>
    <n v="0"/>
  </r>
  <r>
    <n v="34"/>
    <s v="No"/>
    <s v="Travel_Rarely"/>
    <x v="0"/>
    <n v="12"/>
    <n v="3"/>
    <s v="Technical Degree"/>
    <n v="310"/>
    <x v="0"/>
    <n v="1"/>
    <x v="3"/>
    <s v="Single"/>
    <n v="45050"/>
    <n v="1"/>
    <n v="12"/>
    <n v="0"/>
    <n v="6"/>
    <n v="3"/>
    <n v="6"/>
    <n v="1"/>
    <n v="4"/>
    <n v="1"/>
    <n v="4"/>
    <x v="1"/>
    <x v="0"/>
    <n v="3"/>
    <n v="3"/>
    <s v="Active"/>
    <x v="1"/>
    <x v="2"/>
    <n v="0"/>
  </r>
  <r>
    <n v="34"/>
    <s v="No"/>
    <s v="Travel_Rarely"/>
    <x v="0"/>
    <n v="12"/>
    <n v="3"/>
    <s v="Technical Degree"/>
    <n v="1780"/>
    <x v="0"/>
    <n v="1"/>
    <x v="3"/>
    <s v="Single"/>
    <n v="45050"/>
    <n v="1"/>
    <n v="12"/>
    <n v="0"/>
    <n v="6"/>
    <n v="3"/>
    <n v="6"/>
    <n v="1"/>
    <n v="4"/>
    <n v="1"/>
    <n v="4"/>
    <x v="1"/>
    <x v="0"/>
    <n v="3"/>
    <n v="3"/>
    <s v="Active"/>
    <x v="1"/>
    <x v="2"/>
    <n v="0"/>
  </r>
  <r>
    <n v="34"/>
    <s v="No"/>
    <s v="Travel_Rarely"/>
    <x v="0"/>
    <n v="12"/>
    <n v="3"/>
    <s v="Technical Degree"/>
    <n v="3250"/>
    <x v="0"/>
    <n v="1"/>
    <x v="3"/>
    <s v="Single"/>
    <n v="45050"/>
    <n v="1"/>
    <n v="12"/>
    <n v="0"/>
    <n v="6"/>
    <n v="3"/>
    <n v="6"/>
    <n v="1"/>
    <n v="4"/>
    <n v="1"/>
    <n v="4"/>
    <x v="1"/>
    <x v="0"/>
    <n v="3"/>
    <n v="3"/>
    <s v="Active"/>
    <x v="1"/>
    <x v="2"/>
    <n v="0"/>
  </r>
  <r>
    <n v="24"/>
    <s v="No"/>
    <s v="Travel_Frequently"/>
    <x v="0"/>
    <n v="15"/>
    <n v="3"/>
    <s v="Life Sciences"/>
    <n v="911"/>
    <x v="0"/>
    <n v="2"/>
    <x v="3"/>
    <s v="Single"/>
    <n v="54880"/>
    <n v="1"/>
    <n v="22"/>
    <n v="1"/>
    <n v="6"/>
    <n v="6"/>
    <n v="6"/>
    <n v="1"/>
    <n v="3"/>
    <n v="1"/>
    <n v="1"/>
    <x v="1"/>
    <x v="0"/>
    <n v="3"/>
    <n v="4"/>
    <s v="Active"/>
    <x v="0"/>
    <x v="2"/>
    <n v="0"/>
  </r>
  <r>
    <n v="24"/>
    <s v="No"/>
    <s v="Travel_Frequently"/>
    <x v="0"/>
    <n v="15"/>
    <n v="3"/>
    <s v="Life Sciences"/>
    <n v="2381"/>
    <x v="0"/>
    <n v="2"/>
    <x v="3"/>
    <s v="Single"/>
    <n v="54880"/>
    <n v="1"/>
    <n v="22"/>
    <n v="1"/>
    <n v="6"/>
    <n v="6"/>
    <n v="6"/>
    <n v="1"/>
    <n v="3"/>
    <n v="1"/>
    <n v="1"/>
    <x v="1"/>
    <x v="0"/>
    <n v="3"/>
    <n v="4"/>
    <s v="Active"/>
    <x v="0"/>
    <x v="2"/>
    <n v="0"/>
  </r>
  <r>
    <n v="24"/>
    <s v="No"/>
    <s v="Travel_Frequently"/>
    <x v="0"/>
    <n v="15"/>
    <n v="3"/>
    <s v="Life Sciences"/>
    <n v="3851"/>
    <x v="0"/>
    <n v="2"/>
    <x v="3"/>
    <s v="Single"/>
    <n v="54880"/>
    <n v="1"/>
    <n v="22"/>
    <n v="1"/>
    <n v="6"/>
    <n v="6"/>
    <n v="6"/>
    <n v="1"/>
    <n v="3"/>
    <n v="1"/>
    <n v="1"/>
    <x v="1"/>
    <x v="0"/>
    <n v="3"/>
    <n v="4"/>
    <s v="Active"/>
    <x v="0"/>
    <x v="2"/>
    <n v="0"/>
  </r>
  <r>
    <n v="29"/>
    <s v="No"/>
    <s v="Travel_Frequently"/>
    <x v="0"/>
    <n v="5"/>
    <n v="1"/>
    <s v="Medical"/>
    <n v="868"/>
    <x v="1"/>
    <n v="1"/>
    <x v="3"/>
    <s v="Divorced"/>
    <n v="62440"/>
    <n v="1"/>
    <n v="22"/>
    <n v="0"/>
    <n v="6"/>
    <n v="3"/>
    <n v="6"/>
    <n v="1"/>
    <n v="3"/>
    <n v="1"/>
    <n v="1"/>
    <x v="1"/>
    <x v="1"/>
    <n v="3"/>
    <n v="4"/>
    <s v="Active"/>
    <x v="1"/>
    <x v="2"/>
    <n v="0"/>
  </r>
  <r>
    <n v="29"/>
    <s v="No"/>
    <s v="Travel_Frequently"/>
    <x v="0"/>
    <n v="5"/>
    <n v="1"/>
    <s v="Medical"/>
    <n v="2338"/>
    <x v="1"/>
    <n v="1"/>
    <x v="3"/>
    <s v="Divorced"/>
    <n v="62440"/>
    <n v="1"/>
    <n v="22"/>
    <n v="0"/>
    <n v="6"/>
    <n v="3"/>
    <n v="6"/>
    <n v="1"/>
    <n v="3"/>
    <n v="1"/>
    <n v="1"/>
    <x v="1"/>
    <x v="1"/>
    <n v="3"/>
    <n v="4"/>
    <s v="Active"/>
    <x v="1"/>
    <x v="2"/>
    <n v="0"/>
  </r>
  <r>
    <n v="29"/>
    <s v="No"/>
    <s v="Travel_Frequently"/>
    <x v="0"/>
    <n v="5"/>
    <n v="1"/>
    <s v="Medical"/>
    <n v="3808"/>
    <x v="1"/>
    <n v="1"/>
    <x v="3"/>
    <s v="Divorced"/>
    <n v="62440"/>
    <n v="1"/>
    <n v="22"/>
    <n v="0"/>
    <n v="6"/>
    <n v="3"/>
    <n v="6"/>
    <n v="1"/>
    <n v="3"/>
    <n v="1"/>
    <n v="1"/>
    <x v="1"/>
    <x v="1"/>
    <n v="3"/>
    <n v="4"/>
    <s v="Active"/>
    <x v="1"/>
    <x v="2"/>
    <n v="0"/>
  </r>
  <r>
    <n v="29"/>
    <s v="No"/>
    <s v="Travel_Rarely"/>
    <x v="1"/>
    <n v="17"/>
    <n v="4"/>
    <s v="Medical"/>
    <n v="646"/>
    <x v="0"/>
    <n v="1"/>
    <x v="4"/>
    <s v="Divorced"/>
    <n v="65820"/>
    <n v="1"/>
    <n v="19"/>
    <n v="1"/>
    <n v="6"/>
    <n v="3"/>
    <n v="6"/>
    <n v="1"/>
    <n v="0"/>
    <n v="1"/>
    <n v="3"/>
    <x v="1"/>
    <x v="0"/>
    <n v="3"/>
    <n v="3"/>
    <s v="Active"/>
    <x v="1"/>
    <x v="2"/>
    <n v="0"/>
  </r>
  <r>
    <n v="29"/>
    <s v="No"/>
    <s v="Travel_Rarely"/>
    <x v="1"/>
    <n v="17"/>
    <n v="4"/>
    <s v="Medical"/>
    <n v="2116"/>
    <x v="0"/>
    <n v="1"/>
    <x v="4"/>
    <s v="Divorced"/>
    <n v="65820"/>
    <n v="1"/>
    <n v="19"/>
    <n v="1"/>
    <n v="6"/>
    <n v="3"/>
    <n v="6"/>
    <n v="1"/>
    <n v="0"/>
    <n v="1"/>
    <n v="3"/>
    <x v="1"/>
    <x v="0"/>
    <n v="3"/>
    <n v="3"/>
    <s v="Active"/>
    <x v="1"/>
    <x v="2"/>
    <n v="0"/>
  </r>
  <r>
    <n v="29"/>
    <s v="No"/>
    <s v="Travel_Rarely"/>
    <x v="1"/>
    <n v="17"/>
    <n v="4"/>
    <s v="Medical"/>
    <n v="3586"/>
    <x v="0"/>
    <n v="1"/>
    <x v="4"/>
    <s v="Divorced"/>
    <n v="65820"/>
    <n v="1"/>
    <n v="19"/>
    <n v="1"/>
    <n v="6"/>
    <n v="3"/>
    <n v="6"/>
    <n v="1"/>
    <n v="0"/>
    <n v="1"/>
    <n v="3"/>
    <x v="1"/>
    <x v="0"/>
    <n v="3"/>
    <n v="3"/>
    <s v="Active"/>
    <x v="1"/>
    <x v="2"/>
    <n v="0"/>
  </r>
  <r>
    <n v="27"/>
    <s v="No"/>
    <s v="Travel_Rarely"/>
    <x v="1"/>
    <n v="3"/>
    <n v="3"/>
    <s v="Life Sciences"/>
    <n v="991"/>
    <x v="0"/>
    <n v="1"/>
    <x v="2"/>
    <s v="Single"/>
    <n v="66940"/>
    <n v="1"/>
    <n v="13"/>
    <n v="1"/>
    <n v="6"/>
    <n v="2"/>
    <n v="6"/>
    <n v="1"/>
    <n v="4"/>
    <n v="1"/>
    <n v="3"/>
    <x v="1"/>
    <x v="2"/>
    <n v="2"/>
    <n v="3"/>
    <s v="Active"/>
    <x v="1"/>
    <x v="2"/>
    <n v="0"/>
  </r>
  <r>
    <n v="27"/>
    <s v="No"/>
    <s v="Travel_Rarely"/>
    <x v="1"/>
    <n v="3"/>
    <n v="3"/>
    <s v="Life Sciences"/>
    <n v="2461"/>
    <x v="0"/>
    <n v="1"/>
    <x v="2"/>
    <s v="Single"/>
    <n v="66940"/>
    <n v="1"/>
    <n v="13"/>
    <n v="1"/>
    <n v="6"/>
    <n v="2"/>
    <n v="6"/>
    <n v="1"/>
    <n v="4"/>
    <n v="1"/>
    <n v="3"/>
    <x v="1"/>
    <x v="2"/>
    <n v="2"/>
    <n v="3"/>
    <s v="Active"/>
    <x v="1"/>
    <x v="2"/>
    <n v="0"/>
  </r>
  <r>
    <n v="27"/>
    <s v="No"/>
    <s v="Travel_Rarely"/>
    <x v="1"/>
    <n v="3"/>
    <n v="3"/>
    <s v="Life Sciences"/>
    <n v="3931"/>
    <x v="0"/>
    <n v="1"/>
    <x v="2"/>
    <s v="Single"/>
    <n v="66940"/>
    <n v="1"/>
    <n v="13"/>
    <n v="1"/>
    <n v="6"/>
    <n v="2"/>
    <n v="6"/>
    <n v="1"/>
    <n v="4"/>
    <n v="1"/>
    <n v="3"/>
    <x v="1"/>
    <x v="2"/>
    <n v="2"/>
    <n v="3"/>
    <s v="Active"/>
    <x v="1"/>
    <x v="2"/>
    <n v="0"/>
  </r>
  <r>
    <n v="25"/>
    <s v="No"/>
    <s v="Travel_Rarely"/>
    <x v="0"/>
    <n v="8"/>
    <n v="3"/>
    <s v="Life Sciences"/>
    <n v="306"/>
    <x v="0"/>
    <n v="2"/>
    <x v="3"/>
    <s v="Single"/>
    <n v="74840"/>
    <n v="1"/>
    <n v="15"/>
    <n v="0"/>
    <n v="6"/>
    <n v="3"/>
    <n v="6"/>
    <n v="1"/>
    <n v="4"/>
    <n v="1"/>
    <n v="3"/>
    <x v="1"/>
    <x v="2"/>
    <n v="3"/>
    <n v="3"/>
    <s v="Active"/>
    <x v="1"/>
    <x v="2"/>
    <n v="0"/>
  </r>
  <r>
    <n v="25"/>
    <s v="No"/>
    <s v="Travel_Rarely"/>
    <x v="0"/>
    <n v="8"/>
    <n v="3"/>
    <s v="Life Sciences"/>
    <n v="1776"/>
    <x v="0"/>
    <n v="2"/>
    <x v="3"/>
    <s v="Single"/>
    <n v="74840"/>
    <n v="1"/>
    <n v="15"/>
    <n v="0"/>
    <n v="6"/>
    <n v="3"/>
    <n v="6"/>
    <n v="1"/>
    <n v="4"/>
    <n v="1"/>
    <n v="3"/>
    <x v="1"/>
    <x v="2"/>
    <n v="3"/>
    <n v="3"/>
    <s v="Active"/>
    <x v="1"/>
    <x v="2"/>
    <n v="0"/>
  </r>
  <r>
    <n v="25"/>
    <s v="No"/>
    <s v="Travel_Rarely"/>
    <x v="0"/>
    <n v="8"/>
    <n v="3"/>
    <s v="Life Sciences"/>
    <n v="3246"/>
    <x v="0"/>
    <n v="2"/>
    <x v="3"/>
    <s v="Single"/>
    <n v="74840"/>
    <n v="1"/>
    <n v="15"/>
    <n v="0"/>
    <n v="6"/>
    <n v="3"/>
    <n v="6"/>
    <n v="1"/>
    <n v="4"/>
    <n v="1"/>
    <n v="3"/>
    <x v="1"/>
    <x v="2"/>
    <n v="3"/>
    <n v="3"/>
    <s v="Active"/>
    <x v="1"/>
    <x v="2"/>
    <n v="0"/>
  </r>
  <r>
    <n v="35"/>
    <s v="No"/>
    <s v="Travel_Rarely"/>
    <x v="1"/>
    <n v="6"/>
    <n v="4"/>
    <s v="Medical"/>
    <n v="363"/>
    <x v="1"/>
    <n v="2"/>
    <x v="2"/>
    <s v="Single"/>
    <n v="94190"/>
    <n v="1"/>
    <n v="24"/>
    <n v="1"/>
    <n v="6"/>
    <n v="5"/>
    <n v="6"/>
    <n v="1"/>
    <n v="1"/>
    <n v="1"/>
    <n v="3"/>
    <x v="3"/>
    <x v="2"/>
    <n v="2"/>
    <n v="4"/>
    <s v="Active"/>
    <x v="2"/>
    <x v="2"/>
    <n v="0"/>
  </r>
  <r>
    <n v="35"/>
    <s v="No"/>
    <s v="Travel_Rarely"/>
    <x v="1"/>
    <n v="6"/>
    <n v="4"/>
    <s v="Medical"/>
    <n v="1833"/>
    <x v="1"/>
    <n v="2"/>
    <x v="2"/>
    <s v="Single"/>
    <n v="94190"/>
    <n v="1"/>
    <n v="24"/>
    <n v="1"/>
    <n v="6"/>
    <n v="5"/>
    <n v="6"/>
    <n v="1"/>
    <n v="1"/>
    <n v="1"/>
    <n v="3"/>
    <x v="3"/>
    <x v="2"/>
    <n v="2"/>
    <n v="4"/>
    <s v="Active"/>
    <x v="2"/>
    <x v="2"/>
    <n v="0"/>
  </r>
  <r>
    <n v="35"/>
    <s v="No"/>
    <s v="Travel_Rarely"/>
    <x v="1"/>
    <n v="6"/>
    <n v="4"/>
    <s v="Medical"/>
    <n v="3303"/>
    <x v="1"/>
    <n v="2"/>
    <x v="2"/>
    <s v="Single"/>
    <n v="94190"/>
    <n v="1"/>
    <n v="24"/>
    <n v="1"/>
    <n v="6"/>
    <n v="5"/>
    <n v="6"/>
    <n v="1"/>
    <n v="1"/>
    <n v="1"/>
    <n v="3"/>
    <x v="3"/>
    <x v="2"/>
    <n v="2"/>
    <n v="4"/>
    <s v="Active"/>
    <x v="2"/>
    <x v="2"/>
    <n v="0"/>
  </r>
  <r>
    <n v="34"/>
    <s v="No"/>
    <s v="Travel_Rarely"/>
    <x v="1"/>
    <n v="6"/>
    <n v="2"/>
    <s v="Life Sciences"/>
    <n v="224"/>
    <x v="0"/>
    <n v="4"/>
    <x v="1"/>
    <s v="Married"/>
    <n v="102480"/>
    <n v="1"/>
    <n v="12"/>
    <n v="1"/>
    <n v="6"/>
    <n v="4"/>
    <n v="6"/>
    <n v="1"/>
    <n v="3"/>
    <n v="1"/>
    <n v="2"/>
    <x v="1"/>
    <x v="0"/>
    <n v="3"/>
    <n v="3"/>
    <s v="Active"/>
    <x v="1"/>
    <x v="2"/>
    <n v="0"/>
  </r>
  <r>
    <n v="34"/>
    <s v="No"/>
    <s v="Travel_Rarely"/>
    <x v="1"/>
    <n v="6"/>
    <n v="2"/>
    <s v="Life Sciences"/>
    <n v="1694"/>
    <x v="0"/>
    <n v="4"/>
    <x v="1"/>
    <s v="Married"/>
    <n v="102480"/>
    <n v="1"/>
    <n v="12"/>
    <n v="1"/>
    <n v="6"/>
    <n v="4"/>
    <n v="6"/>
    <n v="1"/>
    <n v="3"/>
    <n v="1"/>
    <n v="2"/>
    <x v="1"/>
    <x v="0"/>
    <n v="3"/>
    <n v="3"/>
    <s v="Active"/>
    <x v="1"/>
    <x v="2"/>
    <n v="0"/>
  </r>
  <r>
    <n v="34"/>
    <s v="No"/>
    <s v="Travel_Rarely"/>
    <x v="1"/>
    <n v="6"/>
    <n v="2"/>
    <s v="Life Sciences"/>
    <n v="3164"/>
    <x v="0"/>
    <n v="4"/>
    <x v="1"/>
    <s v="Married"/>
    <n v="102480"/>
    <n v="1"/>
    <n v="12"/>
    <n v="1"/>
    <n v="6"/>
    <n v="4"/>
    <n v="6"/>
    <n v="1"/>
    <n v="3"/>
    <n v="1"/>
    <n v="2"/>
    <x v="1"/>
    <x v="0"/>
    <n v="3"/>
    <n v="3"/>
    <s v="Active"/>
    <x v="1"/>
    <x v="2"/>
    <n v="0"/>
  </r>
  <r>
    <n v="34"/>
    <s v="No"/>
    <s v="Travel_Rarely"/>
    <x v="1"/>
    <n v="2"/>
    <n v="3"/>
    <s v="Marketing"/>
    <n v="322"/>
    <x v="0"/>
    <n v="1"/>
    <x v="6"/>
    <s v="Single"/>
    <n v="103120"/>
    <n v="1"/>
    <n v="12"/>
    <n v="0"/>
    <n v="6"/>
    <n v="2"/>
    <n v="6"/>
    <n v="1"/>
    <n v="3"/>
    <n v="1"/>
    <n v="3"/>
    <x v="3"/>
    <x v="0"/>
    <n v="3"/>
    <n v="3"/>
    <s v="Active"/>
    <x v="1"/>
    <x v="2"/>
    <n v="0"/>
  </r>
  <r>
    <n v="34"/>
    <s v="No"/>
    <s v="Travel_Rarely"/>
    <x v="1"/>
    <n v="2"/>
    <n v="3"/>
    <s v="Marketing"/>
    <n v="1792"/>
    <x v="0"/>
    <n v="1"/>
    <x v="6"/>
    <s v="Single"/>
    <n v="103120"/>
    <n v="1"/>
    <n v="12"/>
    <n v="0"/>
    <n v="6"/>
    <n v="2"/>
    <n v="6"/>
    <n v="1"/>
    <n v="3"/>
    <n v="1"/>
    <n v="3"/>
    <x v="3"/>
    <x v="0"/>
    <n v="3"/>
    <n v="3"/>
    <s v="Active"/>
    <x v="1"/>
    <x v="2"/>
    <n v="0"/>
  </r>
  <r>
    <n v="34"/>
    <s v="No"/>
    <s v="Travel_Rarely"/>
    <x v="1"/>
    <n v="2"/>
    <n v="3"/>
    <s v="Marketing"/>
    <n v="3262"/>
    <x v="0"/>
    <n v="1"/>
    <x v="6"/>
    <s v="Single"/>
    <n v="103120"/>
    <n v="1"/>
    <n v="12"/>
    <n v="0"/>
    <n v="6"/>
    <n v="2"/>
    <n v="6"/>
    <n v="1"/>
    <n v="3"/>
    <n v="1"/>
    <n v="3"/>
    <x v="3"/>
    <x v="0"/>
    <n v="3"/>
    <n v="3"/>
    <s v="Active"/>
    <x v="1"/>
    <x v="2"/>
    <n v="0"/>
  </r>
  <r>
    <n v="26"/>
    <s v="No"/>
    <s v="Travel_Frequently"/>
    <x v="0"/>
    <n v="1"/>
    <n v="4"/>
    <s v="Other"/>
    <n v="21"/>
    <x v="0"/>
    <n v="2"/>
    <x v="4"/>
    <s v="Divorced"/>
    <n v="104470"/>
    <n v="1"/>
    <n v="18"/>
    <n v="0"/>
    <n v="6"/>
    <n v="3"/>
    <n v="6"/>
    <n v="1"/>
    <n v="4"/>
    <n v="1"/>
    <n v="3"/>
    <x v="2"/>
    <x v="3"/>
    <n v="3"/>
    <n v="3"/>
    <s v="Active"/>
    <x v="1"/>
    <x v="2"/>
    <n v="0"/>
  </r>
  <r>
    <n v="26"/>
    <s v="No"/>
    <s v="Travel_Frequently"/>
    <x v="0"/>
    <n v="1"/>
    <n v="4"/>
    <s v="Other"/>
    <n v="1491"/>
    <x v="0"/>
    <n v="2"/>
    <x v="4"/>
    <s v="Divorced"/>
    <n v="104470"/>
    <n v="1"/>
    <n v="18"/>
    <n v="0"/>
    <n v="6"/>
    <n v="3"/>
    <n v="6"/>
    <n v="1"/>
    <n v="4"/>
    <n v="1"/>
    <n v="3"/>
    <x v="2"/>
    <x v="3"/>
    <n v="3"/>
    <n v="3"/>
    <s v="Active"/>
    <x v="1"/>
    <x v="2"/>
    <n v="0"/>
  </r>
  <r>
    <n v="26"/>
    <s v="No"/>
    <s v="Travel_Frequently"/>
    <x v="0"/>
    <n v="1"/>
    <n v="4"/>
    <s v="Other"/>
    <n v="2961"/>
    <x v="0"/>
    <n v="2"/>
    <x v="4"/>
    <s v="Divorced"/>
    <n v="104470"/>
    <n v="1"/>
    <n v="18"/>
    <n v="0"/>
    <n v="6"/>
    <n v="3"/>
    <n v="6"/>
    <n v="1"/>
    <n v="4"/>
    <n v="1"/>
    <n v="3"/>
    <x v="2"/>
    <x v="3"/>
    <n v="3"/>
    <n v="3"/>
    <s v="Active"/>
    <x v="1"/>
    <x v="2"/>
    <n v="0"/>
  </r>
  <r>
    <n v="37"/>
    <s v="No"/>
    <s v="Travel_Frequently"/>
    <x v="0"/>
    <n v="13"/>
    <n v="3"/>
    <s v="Life Sciences"/>
    <n v="954"/>
    <x v="0"/>
    <n v="1"/>
    <x v="4"/>
    <s v="Divorced"/>
    <n v="119040"/>
    <n v="1"/>
    <n v="12"/>
    <n v="1"/>
    <n v="6"/>
    <n v="4"/>
    <n v="6"/>
    <n v="1"/>
    <n v="3"/>
    <n v="1"/>
    <n v="3"/>
    <x v="1"/>
    <x v="2"/>
    <n v="3"/>
    <n v="3"/>
    <s v="Active"/>
    <x v="2"/>
    <x v="2"/>
    <n v="0"/>
  </r>
  <r>
    <n v="37"/>
    <s v="No"/>
    <s v="Travel_Frequently"/>
    <x v="0"/>
    <n v="13"/>
    <n v="3"/>
    <s v="Life Sciences"/>
    <n v="2424"/>
    <x v="0"/>
    <n v="1"/>
    <x v="4"/>
    <s v="Divorced"/>
    <n v="119040"/>
    <n v="1"/>
    <n v="12"/>
    <n v="1"/>
    <n v="6"/>
    <n v="4"/>
    <n v="6"/>
    <n v="1"/>
    <n v="3"/>
    <n v="1"/>
    <n v="3"/>
    <x v="1"/>
    <x v="2"/>
    <n v="3"/>
    <n v="3"/>
    <s v="Active"/>
    <x v="2"/>
    <x v="2"/>
    <n v="0"/>
  </r>
  <r>
    <n v="37"/>
    <s v="No"/>
    <s v="Travel_Frequently"/>
    <x v="0"/>
    <n v="13"/>
    <n v="3"/>
    <s v="Life Sciences"/>
    <n v="3894"/>
    <x v="0"/>
    <n v="1"/>
    <x v="4"/>
    <s v="Divorced"/>
    <n v="119040"/>
    <n v="1"/>
    <n v="12"/>
    <n v="1"/>
    <n v="6"/>
    <n v="4"/>
    <n v="6"/>
    <n v="1"/>
    <n v="3"/>
    <n v="1"/>
    <n v="3"/>
    <x v="1"/>
    <x v="2"/>
    <n v="3"/>
    <n v="3"/>
    <s v="Active"/>
    <x v="2"/>
    <x v="2"/>
    <n v="0"/>
  </r>
  <r>
    <n v="25"/>
    <s v="No"/>
    <s v="Non-Travel"/>
    <x v="0"/>
    <n v="7"/>
    <n v="4"/>
    <s v="Medical"/>
    <n v="10"/>
    <x v="1"/>
    <n v="4"/>
    <x v="4"/>
    <s v="Divorced"/>
    <n v="134640"/>
    <n v="1"/>
    <n v="13"/>
    <n v="1"/>
    <n v="6"/>
    <n v="2"/>
    <n v="6"/>
    <n v="1"/>
    <n v="5"/>
    <n v="1"/>
    <n v="2"/>
    <x v="3"/>
    <x v="0"/>
    <n v="3"/>
    <n v="3"/>
    <s v="Active"/>
    <x v="1"/>
    <x v="2"/>
    <n v="0"/>
  </r>
  <r>
    <n v="25"/>
    <s v="No"/>
    <s v="Non-Travel"/>
    <x v="0"/>
    <n v="7"/>
    <n v="4"/>
    <s v="Medical"/>
    <n v="1480"/>
    <x v="1"/>
    <n v="4"/>
    <x v="4"/>
    <s v="Divorced"/>
    <n v="134640"/>
    <n v="1"/>
    <n v="13"/>
    <n v="1"/>
    <n v="6"/>
    <n v="2"/>
    <n v="6"/>
    <n v="1"/>
    <n v="5"/>
    <n v="1"/>
    <n v="2"/>
    <x v="3"/>
    <x v="0"/>
    <n v="3"/>
    <n v="3"/>
    <s v="Active"/>
    <x v="1"/>
    <x v="2"/>
    <n v="0"/>
  </r>
  <r>
    <n v="25"/>
    <s v="No"/>
    <s v="Non-Travel"/>
    <x v="0"/>
    <n v="7"/>
    <n v="4"/>
    <s v="Medical"/>
    <n v="2950"/>
    <x v="1"/>
    <n v="4"/>
    <x v="4"/>
    <s v="Divorced"/>
    <n v="134640"/>
    <n v="1"/>
    <n v="13"/>
    <n v="1"/>
    <n v="6"/>
    <n v="2"/>
    <n v="6"/>
    <n v="1"/>
    <n v="5"/>
    <n v="1"/>
    <n v="2"/>
    <x v="3"/>
    <x v="0"/>
    <n v="3"/>
    <n v="3"/>
    <s v="Active"/>
    <x v="1"/>
    <x v="2"/>
    <n v="0"/>
  </r>
  <r>
    <n v="29"/>
    <s v="Yes"/>
    <s v="Travel_Rarely"/>
    <x v="0"/>
    <n v="2"/>
    <n v="3"/>
    <s v="Life Sciences"/>
    <n v="1430"/>
    <x v="0"/>
    <n v="1"/>
    <x v="0"/>
    <s v="Single"/>
    <n v="49780"/>
    <n v="0"/>
    <n v="13"/>
    <n v="0"/>
    <n v="7"/>
    <n v="3"/>
    <n v="6"/>
    <n v="1"/>
    <n v="5"/>
    <n v="1"/>
    <n v="3"/>
    <x v="0"/>
    <x v="2"/>
    <n v="2"/>
    <n v="3"/>
    <s v="Left"/>
    <x v="1"/>
    <x v="2"/>
    <n v="1"/>
  </r>
  <r>
    <n v="29"/>
    <s v="Yes"/>
    <s v="Travel_Rarely"/>
    <x v="0"/>
    <n v="2"/>
    <n v="3"/>
    <s v="Life Sciences"/>
    <n v="2900"/>
    <x v="0"/>
    <n v="1"/>
    <x v="0"/>
    <s v="Single"/>
    <n v="49780"/>
    <n v="0"/>
    <n v="13"/>
    <n v="0"/>
    <n v="7"/>
    <n v="3"/>
    <n v="6"/>
    <n v="1"/>
    <n v="5"/>
    <n v="1"/>
    <n v="3"/>
    <x v="0"/>
    <x v="2"/>
    <n v="2"/>
    <n v="3"/>
    <s v="Left"/>
    <x v="1"/>
    <x v="2"/>
    <n v="1"/>
  </r>
  <r>
    <n v="29"/>
    <s v="Yes"/>
    <s v="Travel_Rarely"/>
    <x v="0"/>
    <n v="2"/>
    <n v="3"/>
    <s v="Life Sciences"/>
    <n v="4370"/>
    <x v="0"/>
    <n v="1"/>
    <x v="0"/>
    <s v="Single"/>
    <n v="49780"/>
    <n v="0"/>
    <n v="13"/>
    <n v="0"/>
    <n v="7"/>
    <n v="3"/>
    <n v="6"/>
    <n v="1"/>
    <n v="5"/>
    <n v="1"/>
    <n v="3"/>
    <x v="0"/>
    <x v="2"/>
    <n v="2"/>
    <n v="3"/>
    <s v="Left"/>
    <x v="1"/>
    <x v="2"/>
    <n v="1"/>
  </r>
  <r>
    <n v="33"/>
    <s v="No"/>
    <s v="Non-Travel"/>
    <x v="0"/>
    <n v="18"/>
    <n v="2"/>
    <s v="Medical"/>
    <n v="941"/>
    <x v="1"/>
    <n v="2"/>
    <x v="7"/>
    <s v="Divorced"/>
    <n v="63850"/>
    <n v="1"/>
    <n v="13"/>
    <n v="0"/>
    <n v="7"/>
    <n v="6"/>
    <n v="6"/>
    <n v="1"/>
    <n v="2"/>
    <n v="1"/>
    <n v="3"/>
    <x v="1"/>
    <x v="0"/>
    <n v="2"/>
    <n v="3"/>
    <s v="Active"/>
    <x v="1"/>
    <x v="2"/>
    <n v="0"/>
  </r>
  <r>
    <n v="33"/>
    <s v="No"/>
    <s v="Non-Travel"/>
    <x v="0"/>
    <n v="18"/>
    <n v="2"/>
    <s v="Medical"/>
    <n v="2411"/>
    <x v="1"/>
    <n v="2"/>
    <x v="7"/>
    <s v="Divorced"/>
    <n v="63850"/>
    <n v="1"/>
    <n v="13"/>
    <n v="0"/>
    <n v="7"/>
    <n v="6"/>
    <n v="6"/>
    <n v="1"/>
    <n v="2"/>
    <n v="1"/>
    <n v="3"/>
    <x v="1"/>
    <x v="0"/>
    <n v="2"/>
    <n v="3"/>
    <s v="Active"/>
    <x v="1"/>
    <x v="2"/>
    <n v="0"/>
  </r>
  <r>
    <n v="33"/>
    <s v="No"/>
    <s v="Non-Travel"/>
    <x v="0"/>
    <n v="18"/>
    <n v="2"/>
    <s v="Medical"/>
    <n v="3881"/>
    <x v="1"/>
    <n v="2"/>
    <x v="7"/>
    <s v="Divorced"/>
    <n v="63850"/>
    <n v="1"/>
    <n v="13"/>
    <n v="0"/>
    <n v="7"/>
    <n v="6"/>
    <n v="6"/>
    <n v="1"/>
    <n v="2"/>
    <n v="1"/>
    <n v="3"/>
    <x v="1"/>
    <x v="0"/>
    <n v="2"/>
    <n v="3"/>
    <s v="Active"/>
    <x v="1"/>
    <x v="2"/>
    <n v="0"/>
  </r>
  <r>
    <n v="37"/>
    <s v="No"/>
    <s v="Non-Travel"/>
    <x v="1"/>
    <n v="8"/>
    <n v="4"/>
    <s v="Medical"/>
    <n v="765"/>
    <x v="0"/>
    <n v="1"/>
    <x v="7"/>
    <s v="Single"/>
    <n v="75870"/>
    <n v="0"/>
    <n v="22"/>
    <n v="1"/>
    <n v="7"/>
    <n v="5"/>
    <n v="6"/>
    <n v="1"/>
    <n v="3"/>
    <n v="1"/>
    <n v="3"/>
    <x v="0"/>
    <x v="3"/>
    <n v="3"/>
    <n v="4"/>
    <s v="Active"/>
    <x v="2"/>
    <x v="2"/>
    <n v="0"/>
  </r>
  <r>
    <n v="37"/>
    <s v="No"/>
    <s v="Non-Travel"/>
    <x v="1"/>
    <n v="8"/>
    <n v="4"/>
    <s v="Medical"/>
    <n v="2235"/>
    <x v="0"/>
    <n v="1"/>
    <x v="7"/>
    <s v="Single"/>
    <n v="75870"/>
    <n v="0"/>
    <n v="22"/>
    <n v="1"/>
    <n v="7"/>
    <n v="5"/>
    <n v="6"/>
    <n v="1"/>
    <n v="3"/>
    <n v="1"/>
    <n v="3"/>
    <x v="0"/>
    <x v="3"/>
    <n v="3"/>
    <n v="4"/>
    <s v="Active"/>
    <x v="2"/>
    <x v="2"/>
    <n v="0"/>
  </r>
  <r>
    <n v="37"/>
    <s v="No"/>
    <s v="Non-Travel"/>
    <x v="1"/>
    <n v="8"/>
    <n v="4"/>
    <s v="Medical"/>
    <n v="3705"/>
    <x v="0"/>
    <n v="1"/>
    <x v="7"/>
    <s v="Single"/>
    <n v="75870"/>
    <n v="0"/>
    <n v="22"/>
    <n v="1"/>
    <n v="7"/>
    <n v="5"/>
    <n v="6"/>
    <n v="1"/>
    <n v="3"/>
    <n v="1"/>
    <n v="3"/>
    <x v="0"/>
    <x v="3"/>
    <n v="3"/>
    <n v="4"/>
    <s v="Active"/>
    <x v="2"/>
    <x v="2"/>
    <n v="0"/>
  </r>
  <r>
    <n v="38"/>
    <s v="No"/>
    <s v="Travel_Frequently"/>
    <x v="0"/>
    <n v="2"/>
    <n v="5"/>
    <s v="Medical"/>
    <n v="1143"/>
    <x v="1"/>
    <n v="4"/>
    <x v="0"/>
    <s v="Married"/>
    <n v="84460"/>
    <n v="0"/>
    <n v="14"/>
    <n v="0"/>
    <n v="7"/>
    <n v="3"/>
    <n v="6"/>
    <n v="1"/>
    <n v="2"/>
    <n v="1"/>
    <n v="4"/>
    <x v="2"/>
    <x v="0"/>
    <n v="2"/>
    <n v="3"/>
    <s v="Active"/>
    <x v="2"/>
    <x v="2"/>
    <n v="0"/>
  </r>
  <r>
    <n v="38"/>
    <s v="No"/>
    <s v="Travel_Frequently"/>
    <x v="0"/>
    <n v="2"/>
    <n v="5"/>
    <s v="Medical"/>
    <n v="2613"/>
    <x v="1"/>
    <n v="4"/>
    <x v="0"/>
    <s v="Married"/>
    <n v="84460"/>
    <n v="0"/>
    <n v="14"/>
    <n v="0"/>
    <n v="7"/>
    <n v="3"/>
    <n v="6"/>
    <n v="1"/>
    <n v="2"/>
    <n v="1"/>
    <n v="4"/>
    <x v="2"/>
    <x v="0"/>
    <n v="2"/>
    <n v="3"/>
    <s v="Active"/>
    <x v="2"/>
    <x v="2"/>
    <n v="0"/>
  </r>
  <r>
    <n v="38"/>
    <s v="No"/>
    <s v="Travel_Frequently"/>
    <x v="0"/>
    <n v="2"/>
    <n v="5"/>
    <s v="Medical"/>
    <n v="4083"/>
    <x v="1"/>
    <n v="4"/>
    <x v="0"/>
    <s v="Married"/>
    <n v="84460"/>
    <n v="0"/>
    <n v="14"/>
    <n v="0"/>
    <n v="7"/>
    <n v="3"/>
    <n v="6"/>
    <n v="1"/>
    <n v="2"/>
    <n v="1"/>
    <n v="4"/>
    <x v="2"/>
    <x v="0"/>
    <n v="2"/>
    <n v="3"/>
    <s v="Active"/>
    <x v="2"/>
    <x v="2"/>
    <n v="0"/>
  </r>
  <r>
    <n v="37"/>
    <s v="No"/>
    <s v="Travel_Rarely"/>
    <x v="0"/>
    <n v="2"/>
    <n v="2"/>
    <s v="Medical"/>
    <n v="732"/>
    <x v="1"/>
    <n v="1"/>
    <x v="7"/>
    <s v="Married"/>
    <n v="54050"/>
    <n v="7"/>
    <n v="15"/>
    <n v="0"/>
    <n v="8"/>
    <n v="3"/>
    <n v="6"/>
    <n v="1"/>
    <n v="3"/>
    <n v="1"/>
    <n v="3"/>
    <x v="0"/>
    <x v="0"/>
    <n v="4"/>
    <n v="3"/>
    <s v="Active"/>
    <x v="2"/>
    <x v="2"/>
    <n v="0"/>
  </r>
  <r>
    <n v="37"/>
    <s v="No"/>
    <s v="Travel_Rarely"/>
    <x v="0"/>
    <n v="2"/>
    <n v="2"/>
    <s v="Medical"/>
    <n v="2202"/>
    <x v="1"/>
    <n v="1"/>
    <x v="7"/>
    <s v="Married"/>
    <n v="54050"/>
    <n v="7"/>
    <n v="15"/>
    <n v="0"/>
    <n v="8"/>
    <n v="3"/>
    <n v="6"/>
    <n v="1"/>
    <n v="3"/>
    <n v="1"/>
    <n v="3"/>
    <x v="0"/>
    <x v="0"/>
    <n v="4"/>
    <n v="3"/>
    <s v="Active"/>
    <x v="2"/>
    <x v="2"/>
    <n v="0"/>
  </r>
  <r>
    <n v="37"/>
    <s v="No"/>
    <s v="Travel_Rarely"/>
    <x v="0"/>
    <n v="2"/>
    <n v="2"/>
    <s v="Medical"/>
    <n v="3672"/>
    <x v="1"/>
    <n v="1"/>
    <x v="7"/>
    <s v="Married"/>
    <n v="54050"/>
    <n v="7"/>
    <n v="15"/>
    <n v="0"/>
    <n v="8"/>
    <n v="3"/>
    <n v="6"/>
    <n v="1"/>
    <n v="3"/>
    <n v="1"/>
    <n v="3"/>
    <x v="0"/>
    <x v="0"/>
    <n v="4"/>
    <n v="3"/>
    <s v="Active"/>
    <x v="2"/>
    <x v="2"/>
    <n v="0"/>
  </r>
  <r>
    <n v="40"/>
    <s v="Yes"/>
    <s v="Travel_Rarely"/>
    <x v="0"/>
    <n v="8"/>
    <n v="3"/>
    <s v="Medical"/>
    <n v="111"/>
    <x v="1"/>
    <n v="1"/>
    <x v="7"/>
    <s v="Married"/>
    <n v="86280"/>
    <n v="2"/>
    <n v="20"/>
    <n v="0"/>
    <n v="8"/>
    <n v="2"/>
    <n v="6"/>
    <n v="1"/>
    <n v="0"/>
    <n v="1"/>
    <n v="3"/>
    <x v="0"/>
    <x v="0"/>
    <n v="2"/>
    <n v="4"/>
    <s v="Left"/>
    <x v="2"/>
    <x v="2"/>
    <n v="1"/>
  </r>
  <r>
    <n v="40"/>
    <s v="Yes"/>
    <s v="Travel_Rarely"/>
    <x v="0"/>
    <n v="8"/>
    <n v="3"/>
    <s v="Medical"/>
    <n v="1581"/>
    <x v="1"/>
    <n v="1"/>
    <x v="7"/>
    <s v="Married"/>
    <n v="86280"/>
    <n v="2"/>
    <n v="20"/>
    <n v="0"/>
    <n v="8"/>
    <n v="2"/>
    <n v="6"/>
    <n v="1"/>
    <n v="0"/>
    <n v="1"/>
    <n v="3"/>
    <x v="0"/>
    <x v="0"/>
    <n v="2"/>
    <n v="4"/>
    <s v="Left"/>
    <x v="2"/>
    <x v="2"/>
    <n v="1"/>
  </r>
  <r>
    <n v="40"/>
    <s v="Yes"/>
    <s v="Travel_Rarely"/>
    <x v="0"/>
    <n v="8"/>
    <n v="3"/>
    <s v="Medical"/>
    <n v="3051"/>
    <x v="1"/>
    <n v="1"/>
    <x v="7"/>
    <s v="Married"/>
    <n v="86280"/>
    <n v="2"/>
    <n v="20"/>
    <n v="0"/>
    <n v="8"/>
    <n v="2"/>
    <n v="6"/>
    <n v="1"/>
    <n v="0"/>
    <n v="1"/>
    <n v="3"/>
    <x v="0"/>
    <x v="0"/>
    <n v="2"/>
    <n v="4"/>
    <s v="Left"/>
    <x v="2"/>
    <x v="2"/>
    <n v="1"/>
  </r>
  <r>
    <n v="32"/>
    <s v="No"/>
    <s v="Non-Travel"/>
    <x v="0"/>
    <n v="10"/>
    <n v="4"/>
    <s v="Life Sciences"/>
    <n v="856"/>
    <x v="1"/>
    <n v="5"/>
    <x v="3"/>
    <s v="Married"/>
    <n v="23800"/>
    <n v="4"/>
    <n v="13"/>
    <n v="0"/>
    <n v="9"/>
    <n v="5"/>
    <n v="6"/>
    <n v="1"/>
    <n v="2"/>
    <n v="1"/>
    <n v="4"/>
    <x v="3"/>
    <x v="2"/>
    <n v="3"/>
    <n v="3"/>
    <s v="Active"/>
    <x v="1"/>
    <x v="2"/>
    <n v="0"/>
  </r>
  <r>
    <n v="32"/>
    <s v="No"/>
    <s v="Non-Travel"/>
    <x v="0"/>
    <n v="10"/>
    <n v="4"/>
    <s v="Life Sciences"/>
    <n v="2326"/>
    <x v="1"/>
    <n v="5"/>
    <x v="3"/>
    <s v="Married"/>
    <n v="23800"/>
    <n v="4"/>
    <n v="13"/>
    <n v="0"/>
    <n v="9"/>
    <n v="5"/>
    <n v="6"/>
    <n v="1"/>
    <n v="2"/>
    <n v="1"/>
    <n v="4"/>
    <x v="3"/>
    <x v="2"/>
    <n v="3"/>
    <n v="3"/>
    <s v="Active"/>
    <x v="1"/>
    <x v="2"/>
    <n v="0"/>
  </r>
  <r>
    <n v="32"/>
    <s v="No"/>
    <s v="Non-Travel"/>
    <x v="0"/>
    <n v="10"/>
    <n v="4"/>
    <s v="Life Sciences"/>
    <n v="3796"/>
    <x v="1"/>
    <n v="5"/>
    <x v="3"/>
    <s v="Married"/>
    <n v="23800"/>
    <n v="4"/>
    <n v="13"/>
    <n v="0"/>
    <n v="9"/>
    <n v="5"/>
    <n v="6"/>
    <n v="1"/>
    <n v="2"/>
    <n v="1"/>
    <n v="4"/>
    <x v="3"/>
    <x v="2"/>
    <n v="3"/>
    <n v="3"/>
    <s v="Active"/>
    <x v="1"/>
    <x v="2"/>
    <n v="0"/>
  </r>
  <r>
    <n v="42"/>
    <s v="No"/>
    <s v="Travel_Rarely"/>
    <x v="0"/>
    <n v="1"/>
    <n v="2"/>
    <s v="Life Sciences"/>
    <n v="582"/>
    <x v="0"/>
    <n v="4"/>
    <x v="4"/>
    <s v="Single"/>
    <n v="30340"/>
    <n v="7"/>
    <n v="21"/>
    <n v="1"/>
    <n v="9"/>
    <n v="3"/>
    <n v="6"/>
    <n v="1"/>
    <n v="5"/>
    <n v="1"/>
    <n v="2"/>
    <x v="3"/>
    <x v="1"/>
    <n v="2"/>
    <n v="4"/>
    <s v="Active"/>
    <x v="2"/>
    <x v="2"/>
    <n v="0"/>
  </r>
  <r>
    <n v="42"/>
    <s v="No"/>
    <s v="Travel_Rarely"/>
    <x v="0"/>
    <n v="1"/>
    <n v="2"/>
    <s v="Life Sciences"/>
    <n v="2052"/>
    <x v="0"/>
    <n v="4"/>
    <x v="4"/>
    <s v="Single"/>
    <n v="30340"/>
    <n v="7"/>
    <n v="21"/>
    <n v="1"/>
    <n v="9"/>
    <n v="3"/>
    <n v="6"/>
    <n v="1"/>
    <n v="5"/>
    <n v="1"/>
    <n v="2"/>
    <x v="3"/>
    <x v="1"/>
    <n v="2"/>
    <n v="4"/>
    <s v="Active"/>
    <x v="2"/>
    <x v="2"/>
    <n v="0"/>
  </r>
  <r>
    <n v="42"/>
    <s v="No"/>
    <s v="Travel_Rarely"/>
    <x v="0"/>
    <n v="1"/>
    <n v="2"/>
    <s v="Life Sciences"/>
    <n v="3522"/>
    <x v="0"/>
    <n v="4"/>
    <x v="4"/>
    <s v="Single"/>
    <n v="30340"/>
    <n v="7"/>
    <n v="21"/>
    <n v="1"/>
    <n v="9"/>
    <n v="3"/>
    <n v="6"/>
    <n v="1"/>
    <n v="5"/>
    <n v="1"/>
    <n v="2"/>
    <x v="3"/>
    <x v="1"/>
    <n v="2"/>
    <n v="4"/>
    <s v="Active"/>
    <x v="2"/>
    <x v="2"/>
    <n v="0"/>
  </r>
  <r>
    <n v="37"/>
    <s v="No"/>
    <s v="Travel_Rarely"/>
    <x v="0"/>
    <n v="23"/>
    <n v="3"/>
    <s v="Life Sciences"/>
    <n v="2045"/>
    <x v="0"/>
    <n v="3"/>
    <x v="5"/>
    <s v="Divorced"/>
    <n v="166590"/>
    <n v="7"/>
    <n v="16"/>
    <n v="1"/>
    <n v="9"/>
    <n v="2"/>
    <n v="6"/>
    <n v="1"/>
    <n v="3"/>
    <n v="1"/>
    <n v="3"/>
    <x v="1"/>
    <x v="0"/>
    <n v="3"/>
    <n v="3"/>
    <s v="Active"/>
    <x v="2"/>
    <x v="2"/>
    <n v="0"/>
  </r>
  <r>
    <n v="37"/>
    <s v="No"/>
    <s v="Travel_Rarely"/>
    <x v="0"/>
    <n v="23"/>
    <n v="3"/>
    <s v="Life Sciences"/>
    <n v="3515"/>
    <x v="0"/>
    <n v="3"/>
    <x v="5"/>
    <s v="Divorced"/>
    <n v="166590"/>
    <n v="7"/>
    <n v="16"/>
    <n v="1"/>
    <n v="9"/>
    <n v="2"/>
    <n v="6"/>
    <n v="1"/>
    <n v="3"/>
    <n v="1"/>
    <n v="3"/>
    <x v="1"/>
    <x v="0"/>
    <n v="3"/>
    <n v="3"/>
    <s v="Active"/>
    <x v="2"/>
    <x v="2"/>
    <n v="0"/>
  </r>
  <r>
    <n v="35"/>
    <s v="No"/>
    <s v="Travel_Frequently"/>
    <x v="0"/>
    <n v="1"/>
    <n v="3"/>
    <s v="Other"/>
    <n v="1409"/>
    <x v="0"/>
    <n v="2"/>
    <x v="1"/>
    <s v="Single"/>
    <n v="22750"/>
    <n v="5"/>
    <n v="13"/>
    <n v="0"/>
    <n v="10"/>
    <n v="2"/>
    <n v="6"/>
    <n v="1"/>
    <n v="2"/>
    <n v="1"/>
    <n v="2"/>
    <x v="2"/>
    <x v="0"/>
    <n v="4"/>
    <n v="3"/>
    <s v="Active"/>
    <x v="2"/>
    <x v="2"/>
    <n v="0"/>
  </r>
  <r>
    <n v="35"/>
    <s v="No"/>
    <s v="Travel_Frequently"/>
    <x v="0"/>
    <n v="1"/>
    <n v="3"/>
    <s v="Other"/>
    <n v="2879"/>
    <x v="0"/>
    <n v="2"/>
    <x v="1"/>
    <s v="Single"/>
    <n v="22750"/>
    <n v="5"/>
    <n v="13"/>
    <n v="0"/>
    <n v="10"/>
    <n v="2"/>
    <n v="6"/>
    <n v="1"/>
    <n v="2"/>
    <n v="1"/>
    <n v="2"/>
    <x v="2"/>
    <x v="0"/>
    <n v="4"/>
    <n v="3"/>
    <s v="Active"/>
    <x v="2"/>
    <x v="2"/>
    <n v="0"/>
  </r>
  <r>
    <n v="35"/>
    <s v="No"/>
    <s v="Travel_Frequently"/>
    <x v="0"/>
    <n v="1"/>
    <n v="3"/>
    <s v="Other"/>
    <n v="4349"/>
    <x v="0"/>
    <n v="2"/>
    <x v="1"/>
    <s v="Single"/>
    <n v="22750"/>
    <n v="5"/>
    <n v="13"/>
    <n v="0"/>
    <n v="10"/>
    <n v="2"/>
    <n v="6"/>
    <n v="1"/>
    <n v="2"/>
    <n v="1"/>
    <n v="2"/>
    <x v="2"/>
    <x v="0"/>
    <n v="4"/>
    <n v="3"/>
    <s v="Active"/>
    <x v="2"/>
    <x v="2"/>
    <n v="0"/>
  </r>
  <r>
    <n v="38"/>
    <s v="No"/>
    <s v="Travel_Frequently"/>
    <x v="1"/>
    <n v="9"/>
    <n v="3"/>
    <s v="Marketing"/>
    <n v="850"/>
    <x v="0"/>
    <n v="1"/>
    <x v="5"/>
    <s v="Married"/>
    <n v="52040"/>
    <n v="3"/>
    <n v="13"/>
    <n v="1"/>
    <n v="10"/>
    <n v="2"/>
    <n v="6"/>
    <n v="1"/>
    <n v="2"/>
    <n v="1"/>
    <n v="3"/>
    <x v="0"/>
    <x v="0"/>
    <n v="3"/>
    <n v="3"/>
    <s v="Active"/>
    <x v="2"/>
    <x v="2"/>
    <n v="0"/>
  </r>
  <r>
    <n v="38"/>
    <s v="No"/>
    <s v="Travel_Frequently"/>
    <x v="1"/>
    <n v="9"/>
    <n v="3"/>
    <s v="Marketing"/>
    <n v="2320"/>
    <x v="0"/>
    <n v="1"/>
    <x v="5"/>
    <s v="Married"/>
    <n v="52040"/>
    <n v="3"/>
    <n v="13"/>
    <n v="1"/>
    <n v="10"/>
    <n v="2"/>
    <n v="6"/>
    <n v="1"/>
    <n v="2"/>
    <n v="1"/>
    <n v="3"/>
    <x v="0"/>
    <x v="0"/>
    <n v="3"/>
    <n v="3"/>
    <s v="Active"/>
    <x v="2"/>
    <x v="2"/>
    <n v="0"/>
  </r>
  <r>
    <n v="38"/>
    <s v="No"/>
    <s v="Travel_Frequently"/>
    <x v="1"/>
    <n v="9"/>
    <n v="3"/>
    <s v="Marketing"/>
    <n v="3790"/>
    <x v="0"/>
    <n v="1"/>
    <x v="5"/>
    <s v="Married"/>
    <n v="52040"/>
    <n v="3"/>
    <n v="13"/>
    <n v="1"/>
    <n v="10"/>
    <n v="2"/>
    <n v="6"/>
    <n v="1"/>
    <n v="2"/>
    <n v="1"/>
    <n v="3"/>
    <x v="0"/>
    <x v="0"/>
    <n v="3"/>
    <n v="3"/>
    <s v="Active"/>
    <x v="2"/>
    <x v="2"/>
    <n v="0"/>
  </r>
  <r>
    <n v="37"/>
    <s v="No"/>
    <s v="Travel_Rarely"/>
    <x v="0"/>
    <n v="8"/>
    <n v="1"/>
    <s v="Life Sciences"/>
    <n v="207"/>
    <x v="0"/>
    <n v="1"/>
    <x v="0"/>
    <s v="Single"/>
    <n v="41930"/>
    <n v="4"/>
    <n v="16"/>
    <n v="1"/>
    <n v="12"/>
    <n v="5"/>
    <n v="6"/>
    <n v="1"/>
    <n v="2"/>
    <n v="1"/>
    <n v="2"/>
    <x v="1"/>
    <x v="1"/>
    <n v="3"/>
    <n v="3"/>
    <s v="Active"/>
    <x v="2"/>
    <x v="2"/>
    <n v="0"/>
  </r>
  <r>
    <n v="37"/>
    <s v="No"/>
    <s v="Travel_Rarely"/>
    <x v="0"/>
    <n v="8"/>
    <n v="1"/>
    <s v="Life Sciences"/>
    <n v="1677"/>
    <x v="0"/>
    <n v="1"/>
    <x v="0"/>
    <s v="Single"/>
    <n v="41930"/>
    <n v="4"/>
    <n v="16"/>
    <n v="1"/>
    <n v="12"/>
    <n v="5"/>
    <n v="6"/>
    <n v="1"/>
    <n v="2"/>
    <n v="1"/>
    <n v="2"/>
    <x v="1"/>
    <x v="1"/>
    <n v="3"/>
    <n v="3"/>
    <s v="Active"/>
    <x v="2"/>
    <x v="2"/>
    <n v="0"/>
  </r>
  <r>
    <n v="37"/>
    <s v="No"/>
    <s v="Travel_Rarely"/>
    <x v="0"/>
    <n v="8"/>
    <n v="1"/>
    <s v="Life Sciences"/>
    <n v="3147"/>
    <x v="0"/>
    <n v="1"/>
    <x v="0"/>
    <s v="Single"/>
    <n v="41930"/>
    <n v="4"/>
    <n v="16"/>
    <n v="1"/>
    <n v="12"/>
    <n v="5"/>
    <n v="6"/>
    <n v="1"/>
    <n v="2"/>
    <n v="1"/>
    <n v="2"/>
    <x v="1"/>
    <x v="1"/>
    <n v="3"/>
    <n v="3"/>
    <s v="Active"/>
    <x v="2"/>
    <x v="2"/>
    <n v="0"/>
  </r>
  <r>
    <n v="46"/>
    <s v="No"/>
    <s v="Travel_Rarely"/>
    <x v="1"/>
    <n v="9"/>
    <n v="1"/>
    <s v="Medical"/>
    <n v="620"/>
    <x v="1"/>
    <n v="1"/>
    <x v="0"/>
    <s v="Divorced"/>
    <n v="141180"/>
    <n v="2"/>
    <n v="22"/>
    <n v="0"/>
    <n v="12"/>
    <n v="3"/>
    <n v="6"/>
    <n v="1"/>
    <n v="4"/>
    <n v="1"/>
    <n v="4"/>
    <x v="1"/>
    <x v="2"/>
    <n v="3"/>
    <n v="4"/>
    <s v="Active"/>
    <x v="3"/>
    <x v="2"/>
    <n v="0"/>
  </r>
  <r>
    <n v="46"/>
    <s v="No"/>
    <s v="Travel_Rarely"/>
    <x v="1"/>
    <n v="9"/>
    <n v="1"/>
    <s v="Medical"/>
    <n v="2090"/>
    <x v="1"/>
    <n v="1"/>
    <x v="0"/>
    <s v="Divorced"/>
    <n v="141180"/>
    <n v="2"/>
    <n v="22"/>
    <n v="0"/>
    <n v="12"/>
    <n v="3"/>
    <n v="6"/>
    <n v="1"/>
    <n v="4"/>
    <n v="1"/>
    <n v="4"/>
    <x v="1"/>
    <x v="2"/>
    <n v="3"/>
    <n v="4"/>
    <s v="Active"/>
    <x v="3"/>
    <x v="2"/>
    <n v="0"/>
  </r>
  <r>
    <n v="46"/>
    <s v="No"/>
    <s v="Travel_Rarely"/>
    <x v="1"/>
    <n v="9"/>
    <n v="1"/>
    <s v="Medical"/>
    <n v="3560"/>
    <x v="1"/>
    <n v="1"/>
    <x v="0"/>
    <s v="Divorced"/>
    <n v="141180"/>
    <n v="2"/>
    <n v="22"/>
    <n v="0"/>
    <n v="12"/>
    <n v="3"/>
    <n v="6"/>
    <n v="1"/>
    <n v="4"/>
    <n v="1"/>
    <n v="4"/>
    <x v="1"/>
    <x v="2"/>
    <n v="3"/>
    <n v="4"/>
    <s v="Active"/>
    <x v="3"/>
    <x v="2"/>
    <n v="0"/>
  </r>
  <r>
    <n v="47"/>
    <s v="No"/>
    <s v="Travel_Rarely"/>
    <x v="0"/>
    <n v="23"/>
    <n v="4"/>
    <s v="Life Sciences"/>
    <n v="763"/>
    <x v="1"/>
    <n v="2"/>
    <x v="0"/>
    <s v="Married"/>
    <n v="62740"/>
    <n v="7"/>
    <n v="14"/>
    <n v="2"/>
    <n v="17"/>
    <n v="0"/>
    <n v="6"/>
    <n v="1"/>
    <n v="2"/>
    <n v="1"/>
    <n v="1"/>
    <x v="1"/>
    <x v="2"/>
    <n v="3"/>
    <n v="3"/>
    <s v="Active"/>
    <x v="3"/>
    <x v="2"/>
    <n v="0"/>
  </r>
  <r>
    <n v="47"/>
    <s v="No"/>
    <s v="Travel_Rarely"/>
    <x v="0"/>
    <n v="23"/>
    <n v="4"/>
    <s v="Life Sciences"/>
    <n v="2233"/>
    <x v="1"/>
    <n v="2"/>
    <x v="0"/>
    <s v="Married"/>
    <n v="62740"/>
    <n v="7"/>
    <n v="14"/>
    <n v="2"/>
    <n v="17"/>
    <n v="0"/>
    <n v="6"/>
    <n v="1"/>
    <n v="2"/>
    <n v="1"/>
    <n v="1"/>
    <x v="1"/>
    <x v="2"/>
    <n v="3"/>
    <n v="3"/>
    <s v="Active"/>
    <x v="3"/>
    <x v="2"/>
    <n v="0"/>
  </r>
  <r>
    <n v="47"/>
    <s v="No"/>
    <s v="Travel_Rarely"/>
    <x v="0"/>
    <n v="23"/>
    <n v="4"/>
    <s v="Life Sciences"/>
    <n v="3703"/>
    <x v="1"/>
    <n v="2"/>
    <x v="0"/>
    <s v="Married"/>
    <n v="62740"/>
    <n v="7"/>
    <n v="14"/>
    <n v="2"/>
    <n v="17"/>
    <n v="0"/>
    <n v="6"/>
    <n v="1"/>
    <n v="2"/>
    <n v="1"/>
    <n v="1"/>
    <x v="1"/>
    <x v="2"/>
    <n v="3"/>
    <n v="3"/>
    <s v="Active"/>
    <x v="3"/>
    <x v="2"/>
    <n v="0"/>
  </r>
  <r>
    <n v="39"/>
    <s v="No"/>
    <s v="Non-Travel"/>
    <x v="0"/>
    <n v="3"/>
    <n v="4"/>
    <s v="Life Sciences"/>
    <n v="1180"/>
    <x v="1"/>
    <n v="2"/>
    <x v="1"/>
    <s v="Single"/>
    <n v="47240"/>
    <n v="2"/>
    <n v="12"/>
    <n v="1"/>
    <n v="21"/>
    <n v="4"/>
    <n v="6"/>
    <n v="1"/>
    <n v="3"/>
    <n v="1"/>
    <n v="4"/>
    <x v="1"/>
    <x v="2"/>
    <n v="4"/>
    <n v="3"/>
    <s v="Active"/>
    <x v="2"/>
    <x v="2"/>
    <n v="0"/>
  </r>
  <r>
    <n v="39"/>
    <s v="No"/>
    <s v="Non-Travel"/>
    <x v="0"/>
    <n v="3"/>
    <n v="4"/>
    <s v="Life Sciences"/>
    <n v="2650"/>
    <x v="1"/>
    <n v="2"/>
    <x v="1"/>
    <s v="Single"/>
    <n v="47240"/>
    <n v="2"/>
    <n v="12"/>
    <n v="1"/>
    <n v="21"/>
    <n v="4"/>
    <n v="6"/>
    <n v="1"/>
    <n v="3"/>
    <n v="1"/>
    <n v="4"/>
    <x v="1"/>
    <x v="2"/>
    <n v="4"/>
    <n v="3"/>
    <s v="Active"/>
    <x v="2"/>
    <x v="2"/>
    <n v="0"/>
  </r>
  <r>
    <n v="39"/>
    <s v="No"/>
    <s v="Non-Travel"/>
    <x v="0"/>
    <n v="3"/>
    <n v="4"/>
    <s v="Life Sciences"/>
    <n v="4120"/>
    <x v="1"/>
    <n v="2"/>
    <x v="1"/>
    <s v="Single"/>
    <n v="47240"/>
    <n v="2"/>
    <n v="12"/>
    <n v="1"/>
    <n v="21"/>
    <n v="4"/>
    <n v="6"/>
    <n v="1"/>
    <n v="3"/>
    <n v="1"/>
    <n v="4"/>
    <x v="1"/>
    <x v="2"/>
    <n v="4"/>
    <n v="3"/>
    <s v="Active"/>
    <x v="2"/>
    <x v="2"/>
    <n v="0"/>
  </r>
  <r>
    <n v="37"/>
    <s v="No"/>
    <s v="Travel_Rarely"/>
    <x v="0"/>
    <n v="23"/>
    <n v="3"/>
    <s v="Life Sciences"/>
    <n v="575"/>
    <x v="0"/>
    <n v="3"/>
    <x v="5"/>
    <s v="Divorced"/>
    <n v="166590"/>
    <n v="7"/>
    <n v="16"/>
    <n v="1"/>
    <n v="10"/>
    <n v="2"/>
    <n v="6"/>
    <n v="1"/>
    <n v="3"/>
    <n v="1"/>
    <n v="3"/>
    <x v="1"/>
    <x v="0"/>
    <n v="3"/>
    <n v="3"/>
    <s v="Active"/>
    <x v="2"/>
    <x v="2"/>
    <n v="0"/>
  </r>
  <r>
    <n v="29"/>
    <s v="No"/>
    <s v="Travel_Rarely"/>
    <x v="0"/>
    <n v="3"/>
    <n v="4"/>
    <s v="Life Sciences"/>
    <n v="86"/>
    <x v="0"/>
    <n v="3"/>
    <x v="0"/>
    <s v="Divorced"/>
    <n v="39780"/>
    <n v="1"/>
    <n v="11"/>
    <n v="0"/>
    <n v="7"/>
    <n v="0"/>
    <n v="7"/>
    <n v="1"/>
    <n v="7"/>
    <n v="1"/>
    <n v="4"/>
    <x v="2"/>
    <x v="0"/>
    <n v="3"/>
    <n v="3"/>
    <s v="Active"/>
    <x v="1"/>
    <x v="2"/>
    <n v="0"/>
  </r>
  <r>
    <n v="29"/>
    <s v="No"/>
    <s v="Travel_Rarely"/>
    <x v="0"/>
    <n v="3"/>
    <n v="4"/>
    <s v="Life Sciences"/>
    <n v="1556"/>
    <x v="0"/>
    <n v="3"/>
    <x v="0"/>
    <s v="Divorced"/>
    <n v="39780"/>
    <n v="1"/>
    <n v="11"/>
    <n v="0"/>
    <n v="7"/>
    <n v="0"/>
    <n v="7"/>
    <n v="1"/>
    <n v="7"/>
    <n v="1"/>
    <n v="4"/>
    <x v="2"/>
    <x v="0"/>
    <n v="3"/>
    <n v="3"/>
    <s v="Active"/>
    <x v="1"/>
    <x v="2"/>
    <n v="0"/>
  </r>
  <r>
    <n v="29"/>
    <s v="No"/>
    <s v="Travel_Rarely"/>
    <x v="0"/>
    <n v="3"/>
    <n v="4"/>
    <s v="Life Sciences"/>
    <n v="3026"/>
    <x v="0"/>
    <n v="3"/>
    <x v="0"/>
    <s v="Divorced"/>
    <n v="39780"/>
    <n v="1"/>
    <n v="11"/>
    <n v="0"/>
    <n v="7"/>
    <n v="0"/>
    <n v="7"/>
    <n v="1"/>
    <n v="7"/>
    <n v="1"/>
    <n v="4"/>
    <x v="2"/>
    <x v="0"/>
    <n v="3"/>
    <n v="3"/>
    <s v="Active"/>
    <x v="1"/>
    <x v="2"/>
    <n v="0"/>
  </r>
  <r>
    <n v="49"/>
    <s v="No"/>
    <s v="Non-Travel"/>
    <x v="0"/>
    <n v="23"/>
    <n v="1"/>
    <s v="Other"/>
    <n v="1414"/>
    <x v="1"/>
    <n v="2"/>
    <x v="0"/>
    <s v="Divorced"/>
    <n v="92410"/>
    <n v="1"/>
    <n v="19"/>
    <n v="1"/>
    <n v="7"/>
    <n v="5"/>
    <n v="7"/>
    <n v="1"/>
    <n v="7"/>
    <n v="1"/>
    <n v="4"/>
    <x v="1"/>
    <x v="0"/>
    <n v="3"/>
    <n v="3"/>
    <s v="Active"/>
    <x v="3"/>
    <x v="2"/>
    <n v="0"/>
  </r>
  <r>
    <n v="49"/>
    <s v="No"/>
    <s v="Non-Travel"/>
    <x v="0"/>
    <n v="23"/>
    <n v="1"/>
    <s v="Other"/>
    <n v="2884"/>
    <x v="1"/>
    <n v="2"/>
    <x v="0"/>
    <s v="Divorced"/>
    <n v="92410"/>
    <n v="1"/>
    <n v="19"/>
    <n v="1"/>
    <n v="7"/>
    <n v="5"/>
    <n v="7"/>
    <n v="1"/>
    <n v="7"/>
    <n v="1"/>
    <n v="4"/>
    <x v="1"/>
    <x v="0"/>
    <n v="3"/>
    <n v="3"/>
    <s v="Active"/>
    <x v="3"/>
    <x v="2"/>
    <n v="0"/>
  </r>
  <r>
    <n v="49"/>
    <s v="No"/>
    <s v="Non-Travel"/>
    <x v="0"/>
    <n v="23"/>
    <n v="1"/>
    <s v="Other"/>
    <n v="4354"/>
    <x v="1"/>
    <n v="2"/>
    <x v="0"/>
    <s v="Divorced"/>
    <n v="92410"/>
    <n v="1"/>
    <n v="19"/>
    <n v="1"/>
    <n v="7"/>
    <n v="5"/>
    <n v="7"/>
    <n v="1"/>
    <n v="7"/>
    <n v="1"/>
    <n v="4"/>
    <x v="1"/>
    <x v="0"/>
    <n v="3"/>
    <n v="3"/>
    <s v="Active"/>
    <x v="3"/>
    <x v="2"/>
    <n v="0"/>
  </r>
  <r>
    <n v="36"/>
    <s v="No"/>
    <s v="Travel_Rarely"/>
    <x v="0"/>
    <n v="9"/>
    <n v="2"/>
    <s v="Medical"/>
    <n v="616"/>
    <x v="0"/>
    <n v="2"/>
    <x v="0"/>
    <s v="Divorced"/>
    <n v="119350"/>
    <n v="1"/>
    <n v="11"/>
    <n v="3"/>
    <n v="7"/>
    <n v="6"/>
    <n v="7"/>
    <n v="1"/>
    <n v="7"/>
    <n v="1"/>
    <n v="3"/>
    <x v="0"/>
    <x v="0"/>
    <n v="4"/>
    <n v="3"/>
    <s v="Active"/>
    <x v="2"/>
    <x v="2"/>
    <n v="0"/>
  </r>
  <r>
    <n v="36"/>
    <s v="No"/>
    <s v="Travel_Rarely"/>
    <x v="0"/>
    <n v="9"/>
    <n v="2"/>
    <s v="Medical"/>
    <n v="2086"/>
    <x v="0"/>
    <n v="2"/>
    <x v="0"/>
    <s v="Divorced"/>
    <n v="119350"/>
    <n v="1"/>
    <n v="11"/>
    <n v="3"/>
    <n v="7"/>
    <n v="6"/>
    <n v="7"/>
    <n v="1"/>
    <n v="7"/>
    <n v="1"/>
    <n v="3"/>
    <x v="0"/>
    <x v="0"/>
    <n v="4"/>
    <n v="3"/>
    <s v="Active"/>
    <x v="2"/>
    <x v="2"/>
    <n v="0"/>
  </r>
  <r>
    <n v="36"/>
    <s v="No"/>
    <s v="Travel_Rarely"/>
    <x v="0"/>
    <n v="9"/>
    <n v="2"/>
    <s v="Medical"/>
    <n v="3556"/>
    <x v="0"/>
    <n v="2"/>
    <x v="0"/>
    <s v="Divorced"/>
    <n v="119350"/>
    <n v="1"/>
    <n v="11"/>
    <n v="3"/>
    <n v="7"/>
    <n v="6"/>
    <n v="7"/>
    <n v="1"/>
    <n v="7"/>
    <n v="1"/>
    <n v="3"/>
    <x v="0"/>
    <x v="0"/>
    <n v="4"/>
    <n v="3"/>
    <s v="Active"/>
    <x v="2"/>
    <x v="2"/>
    <n v="0"/>
  </r>
  <r>
    <n v="29"/>
    <s v="No"/>
    <s v="Travel_Frequently"/>
    <x v="0"/>
    <n v="1"/>
    <n v="4"/>
    <s v="Medical"/>
    <n v="566"/>
    <x v="0"/>
    <n v="3"/>
    <x v="3"/>
    <s v="Divorced"/>
    <n v="27160"/>
    <n v="0"/>
    <n v="18"/>
    <n v="0"/>
    <n v="8"/>
    <n v="2"/>
    <n v="7"/>
    <n v="1"/>
    <n v="1"/>
    <n v="1"/>
    <n v="4"/>
    <x v="2"/>
    <x v="2"/>
    <n v="1"/>
    <n v="3"/>
    <s v="Active"/>
    <x v="1"/>
    <x v="2"/>
    <n v="0"/>
  </r>
  <r>
    <n v="29"/>
    <s v="No"/>
    <s v="Travel_Frequently"/>
    <x v="0"/>
    <n v="1"/>
    <n v="4"/>
    <s v="Medical"/>
    <n v="2036"/>
    <x v="0"/>
    <n v="3"/>
    <x v="3"/>
    <s v="Divorced"/>
    <n v="27160"/>
    <n v="0"/>
    <n v="18"/>
    <n v="0"/>
    <n v="8"/>
    <n v="2"/>
    <n v="7"/>
    <n v="1"/>
    <n v="1"/>
    <n v="1"/>
    <n v="4"/>
    <x v="2"/>
    <x v="2"/>
    <n v="1"/>
    <n v="3"/>
    <s v="Active"/>
    <x v="1"/>
    <x v="2"/>
    <n v="0"/>
  </r>
  <r>
    <n v="29"/>
    <s v="No"/>
    <s v="Travel_Frequently"/>
    <x v="0"/>
    <n v="1"/>
    <n v="4"/>
    <s v="Medical"/>
    <n v="3506"/>
    <x v="0"/>
    <n v="3"/>
    <x v="3"/>
    <s v="Divorced"/>
    <n v="27160"/>
    <n v="0"/>
    <n v="18"/>
    <n v="0"/>
    <n v="8"/>
    <n v="2"/>
    <n v="7"/>
    <n v="1"/>
    <n v="1"/>
    <n v="1"/>
    <n v="4"/>
    <x v="2"/>
    <x v="2"/>
    <n v="1"/>
    <n v="3"/>
    <s v="Active"/>
    <x v="1"/>
    <x v="2"/>
    <n v="0"/>
  </r>
  <r>
    <n v="26"/>
    <s v="Yes"/>
    <s v="Travel_Frequently"/>
    <x v="0"/>
    <n v="2"/>
    <n v="1"/>
    <s v="Life Sciences"/>
    <n v="196"/>
    <x v="1"/>
    <n v="2"/>
    <x v="4"/>
    <s v="Divorced"/>
    <n v="59930"/>
    <n v="0"/>
    <n v="12"/>
    <n v="0"/>
    <n v="8"/>
    <n v="3"/>
    <n v="7"/>
    <n v="1"/>
    <n v="0"/>
    <n v="1"/>
    <n v="3"/>
    <x v="0"/>
    <x v="2"/>
    <n v="3"/>
    <n v="3"/>
    <s v="Left"/>
    <x v="1"/>
    <x v="2"/>
    <n v="1"/>
  </r>
  <r>
    <n v="26"/>
    <s v="Yes"/>
    <s v="Travel_Frequently"/>
    <x v="0"/>
    <n v="2"/>
    <n v="1"/>
    <s v="Life Sciences"/>
    <n v="1666"/>
    <x v="1"/>
    <n v="2"/>
    <x v="4"/>
    <s v="Divorced"/>
    <n v="59930"/>
    <n v="0"/>
    <n v="12"/>
    <n v="0"/>
    <n v="8"/>
    <n v="3"/>
    <n v="7"/>
    <n v="1"/>
    <n v="0"/>
    <n v="1"/>
    <n v="2"/>
    <x v="0"/>
    <x v="2"/>
    <n v="3"/>
    <n v="3"/>
    <s v="Left"/>
    <x v="1"/>
    <x v="2"/>
    <n v="1"/>
  </r>
  <r>
    <n v="26"/>
    <s v="Yes"/>
    <s v="Travel_Frequently"/>
    <x v="0"/>
    <n v="2"/>
    <n v="1"/>
    <s v="Life Sciences"/>
    <n v="3136"/>
    <x v="1"/>
    <n v="2"/>
    <x v="4"/>
    <s v="Divorced"/>
    <n v="59930"/>
    <n v="0"/>
    <n v="12"/>
    <n v="0"/>
    <n v="8"/>
    <n v="3"/>
    <n v="7"/>
    <n v="1"/>
    <n v="0"/>
    <n v="1"/>
    <n v="2"/>
    <x v="0"/>
    <x v="2"/>
    <n v="3"/>
    <n v="3"/>
    <s v="Left"/>
    <x v="1"/>
    <x v="2"/>
    <n v="1"/>
  </r>
  <r>
    <n v="39"/>
    <s v="No"/>
    <s v="Travel_Rarely"/>
    <x v="0"/>
    <n v="2"/>
    <n v="1"/>
    <s v="Medical"/>
    <n v="1209"/>
    <x v="1"/>
    <n v="1"/>
    <x v="3"/>
    <s v="Married"/>
    <n v="47790"/>
    <n v="4"/>
    <n v="14"/>
    <n v="2"/>
    <n v="9"/>
    <n v="3"/>
    <n v="7"/>
    <n v="1"/>
    <n v="7"/>
    <n v="1"/>
    <n v="4"/>
    <x v="3"/>
    <x v="0"/>
    <n v="3"/>
    <n v="3"/>
    <s v="Active"/>
    <x v="2"/>
    <x v="2"/>
    <n v="0"/>
  </r>
  <r>
    <n v="39"/>
    <s v="No"/>
    <s v="Travel_Rarely"/>
    <x v="0"/>
    <n v="2"/>
    <n v="1"/>
    <s v="Medical"/>
    <n v="2679"/>
    <x v="1"/>
    <n v="1"/>
    <x v="3"/>
    <s v="Married"/>
    <n v="47790"/>
    <n v="4"/>
    <n v="14"/>
    <n v="2"/>
    <n v="9"/>
    <n v="3"/>
    <n v="7"/>
    <n v="1"/>
    <n v="7"/>
    <n v="1"/>
    <n v="4"/>
    <x v="3"/>
    <x v="0"/>
    <n v="3"/>
    <n v="3"/>
    <s v="Active"/>
    <x v="2"/>
    <x v="2"/>
    <n v="0"/>
  </r>
  <r>
    <n v="39"/>
    <s v="No"/>
    <s v="Travel_Rarely"/>
    <x v="0"/>
    <n v="2"/>
    <n v="1"/>
    <s v="Medical"/>
    <n v="4149"/>
    <x v="1"/>
    <n v="1"/>
    <x v="3"/>
    <s v="Married"/>
    <n v="47790"/>
    <n v="4"/>
    <n v="14"/>
    <n v="2"/>
    <n v="9"/>
    <n v="3"/>
    <n v="7"/>
    <n v="1"/>
    <n v="7"/>
    <n v="1"/>
    <n v="4"/>
    <x v="3"/>
    <x v="0"/>
    <n v="3"/>
    <n v="3"/>
    <s v="Active"/>
    <x v="2"/>
    <x v="2"/>
    <n v="0"/>
  </r>
  <r>
    <n v="29"/>
    <s v="No"/>
    <s v="Travel_Rarely"/>
    <x v="0"/>
    <n v="3"/>
    <n v="3"/>
    <s v="Technical Degree"/>
    <n v="648"/>
    <x v="1"/>
    <n v="2"/>
    <x v="7"/>
    <s v="Divorced"/>
    <n v="48050"/>
    <n v="2"/>
    <n v="16"/>
    <n v="1"/>
    <n v="9"/>
    <n v="2"/>
    <n v="7"/>
    <n v="1"/>
    <n v="7"/>
    <n v="1"/>
    <n v="4"/>
    <x v="1"/>
    <x v="2"/>
    <n v="3"/>
    <n v="3"/>
    <s v="Active"/>
    <x v="1"/>
    <x v="2"/>
    <n v="0"/>
  </r>
  <r>
    <n v="29"/>
    <s v="No"/>
    <s v="Travel_Rarely"/>
    <x v="0"/>
    <n v="3"/>
    <n v="3"/>
    <s v="Technical Degree"/>
    <n v="2118"/>
    <x v="1"/>
    <n v="2"/>
    <x v="7"/>
    <s v="Divorced"/>
    <n v="48050"/>
    <n v="3"/>
    <n v="16"/>
    <n v="1"/>
    <n v="9"/>
    <n v="2"/>
    <n v="7"/>
    <n v="1"/>
    <n v="7"/>
    <n v="1"/>
    <n v="4"/>
    <x v="1"/>
    <x v="2"/>
    <n v="3"/>
    <n v="3"/>
    <s v="Active"/>
    <x v="1"/>
    <x v="2"/>
    <n v="0"/>
  </r>
  <r>
    <n v="29"/>
    <s v="No"/>
    <s v="Travel_Rarely"/>
    <x v="0"/>
    <n v="3"/>
    <n v="3"/>
    <s v="Technical Degree"/>
    <n v="3588"/>
    <x v="1"/>
    <n v="2"/>
    <x v="7"/>
    <s v="Divorced"/>
    <n v="48050"/>
    <n v="3"/>
    <n v="16"/>
    <n v="1"/>
    <n v="9"/>
    <n v="2"/>
    <n v="7"/>
    <n v="1"/>
    <n v="7"/>
    <n v="1"/>
    <n v="4"/>
    <x v="1"/>
    <x v="2"/>
    <n v="3"/>
    <n v="3"/>
    <s v="Active"/>
    <x v="1"/>
    <x v="2"/>
    <n v="0"/>
  </r>
  <r>
    <n v="38"/>
    <s v="No"/>
    <s v="Travel_Rarely"/>
    <x v="2"/>
    <n v="25"/>
    <n v="1"/>
    <s v="Human Resources"/>
    <n v="1412"/>
    <x v="1"/>
    <n v="1"/>
    <x v="5"/>
    <s v="Married"/>
    <n v="78470"/>
    <n v="3"/>
    <n v="14"/>
    <n v="1"/>
    <n v="9"/>
    <n v="3"/>
    <n v="7"/>
    <n v="1"/>
    <n v="7"/>
    <n v="1"/>
    <n v="4"/>
    <x v="1"/>
    <x v="3"/>
    <n v="4"/>
    <n v="3"/>
    <s v="Active"/>
    <x v="2"/>
    <x v="2"/>
    <n v="0"/>
  </r>
  <r>
    <n v="38"/>
    <s v="No"/>
    <s v="Travel_Rarely"/>
    <x v="2"/>
    <n v="25"/>
    <n v="1"/>
    <s v="Human Resources"/>
    <n v="2882"/>
    <x v="1"/>
    <n v="1"/>
    <x v="5"/>
    <s v="Married"/>
    <n v="78470"/>
    <n v="3"/>
    <n v="14"/>
    <n v="1"/>
    <n v="9"/>
    <n v="3"/>
    <n v="7"/>
    <n v="1"/>
    <n v="7"/>
    <n v="1"/>
    <n v="4"/>
    <x v="1"/>
    <x v="3"/>
    <n v="4"/>
    <n v="3"/>
    <s v="Active"/>
    <x v="2"/>
    <x v="2"/>
    <n v="0"/>
  </r>
  <r>
    <n v="38"/>
    <s v="No"/>
    <s v="Travel_Rarely"/>
    <x v="2"/>
    <n v="25"/>
    <n v="1"/>
    <s v="Human Resources"/>
    <n v="4352"/>
    <x v="1"/>
    <n v="1"/>
    <x v="5"/>
    <s v="Married"/>
    <n v="78470"/>
    <n v="3"/>
    <n v="14"/>
    <n v="1"/>
    <n v="9"/>
    <n v="3"/>
    <n v="7"/>
    <n v="1"/>
    <n v="7"/>
    <n v="1"/>
    <n v="4"/>
    <x v="1"/>
    <x v="3"/>
    <n v="4"/>
    <n v="3"/>
    <s v="Active"/>
    <x v="2"/>
    <x v="2"/>
    <n v="0"/>
  </r>
  <r>
    <n v="41"/>
    <s v="Yes"/>
    <s v="Travel_Rarely"/>
    <x v="0"/>
    <n v="23"/>
    <n v="3"/>
    <s v="Life Sciences"/>
    <n v="410"/>
    <x v="1"/>
    <n v="2"/>
    <x v="0"/>
    <s v="Divorced"/>
    <n v="26570"/>
    <n v="4"/>
    <n v="11"/>
    <n v="0"/>
    <n v="10"/>
    <n v="3"/>
    <n v="7"/>
    <n v="1"/>
    <n v="0"/>
    <n v="1"/>
    <n v="2"/>
    <x v="1"/>
    <x v="2"/>
    <n v="4"/>
    <n v="3"/>
    <s v="Left"/>
    <x v="2"/>
    <x v="2"/>
    <n v="1"/>
  </r>
  <r>
    <n v="41"/>
    <s v="Yes"/>
    <s v="Travel_Rarely"/>
    <x v="0"/>
    <n v="23"/>
    <n v="3"/>
    <s v="Life Sciences"/>
    <n v="1880"/>
    <x v="1"/>
    <n v="2"/>
    <x v="0"/>
    <s v="Divorced"/>
    <n v="26570"/>
    <n v="4"/>
    <n v="11"/>
    <n v="0"/>
    <n v="10"/>
    <n v="3"/>
    <n v="7"/>
    <n v="1"/>
    <n v="0"/>
    <n v="1"/>
    <n v="2"/>
    <x v="1"/>
    <x v="2"/>
    <n v="4"/>
    <n v="3"/>
    <s v="Left"/>
    <x v="2"/>
    <x v="2"/>
    <n v="1"/>
  </r>
  <r>
    <n v="41"/>
    <s v="Yes"/>
    <s v="Travel_Rarely"/>
    <x v="0"/>
    <n v="23"/>
    <n v="3"/>
    <s v="Life Sciences"/>
    <n v="3350"/>
    <x v="1"/>
    <n v="2"/>
    <x v="0"/>
    <s v="Divorced"/>
    <n v="26570"/>
    <n v="4"/>
    <n v="11"/>
    <n v="0"/>
    <n v="10"/>
    <n v="3"/>
    <n v="7"/>
    <n v="1"/>
    <n v="0"/>
    <n v="1"/>
    <n v="2"/>
    <x v="1"/>
    <x v="2"/>
    <n v="4"/>
    <n v="3"/>
    <s v="Left"/>
    <x v="2"/>
    <x v="2"/>
    <n v="1"/>
  </r>
  <r>
    <n v="40"/>
    <s v="No"/>
    <s v="Travel_Rarely"/>
    <x v="0"/>
    <n v="8"/>
    <n v="3"/>
    <s v="Other"/>
    <n v="104"/>
    <x v="0"/>
    <n v="2"/>
    <x v="0"/>
    <s v="Married"/>
    <n v="50870"/>
    <n v="3"/>
    <n v="14"/>
    <n v="1"/>
    <n v="10"/>
    <n v="3"/>
    <n v="7"/>
    <n v="1"/>
    <n v="7"/>
    <n v="1"/>
    <n v="4"/>
    <x v="0"/>
    <x v="0"/>
    <n v="3"/>
    <n v="3"/>
    <s v="Active"/>
    <x v="2"/>
    <x v="2"/>
    <n v="0"/>
  </r>
  <r>
    <n v="40"/>
    <s v="No"/>
    <s v="Travel_Rarely"/>
    <x v="0"/>
    <n v="8"/>
    <n v="3"/>
    <s v="Other"/>
    <n v="1574"/>
    <x v="0"/>
    <n v="2"/>
    <x v="0"/>
    <s v="Married"/>
    <n v="50870"/>
    <n v="3"/>
    <n v="14"/>
    <n v="1"/>
    <n v="10"/>
    <n v="3"/>
    <n v="7"/>
    <n v="1"/>
    <n v="7"/>
    <n v="1"/>
    <n v="4"/>
    <x v="0"/>
    <x v="0"/>
    <n v="3"/>
    <n v="3"/>
    <s v="Active"/>
    <x v="2"/>
    <x v="2"/>
    <n v="0"/>
  </r>
  <r>
    <n v="40"/>
    <s v="No"/>
    <s v="Travel_Rarely"/>
    <x v="0"/>
    <n v="8"/>
    <n v="3"/>
    <s v="Other"/>
    <n v="3044"/>
    <x v="0"/>
    <n v="2"/>
    <x v="0"/>
    <s v="Married"/>
    <n v="50870"/>
    <n v="3"/>
    <n v="14"/>
    <n v="1"/>
    <n v="10"/>
    <n v="3"/>
    <n v="7"/>
    <n v="1"/>
    <n v="7"/>
    <n v="1"/>
    <n v="4"/>
    <x v="0"/>
    <x v="0"/>
    <n v="3"/>
    <n v="3"/>
    <s v="Active"/>
    <x v="2"/>
    <x v="2"/>
    <n v="0"/>
  </r>
  <r>
    <n v="30"/>
    <s v="No"/>
    <s v="Travel_Rarely"/>
    <x v="0"/>
    <n v="2"/>
    <n v="1"/>
    <s v="Medical"/>
    <n v="1002"/>
    <x v="0"/>
    <n v="1"/>
    <x v="6"/>
    <s v="Married"/>
    <n v="104450"/>
    <n v="3"/>
    <n v="18"/>
    <n v="1"/>
    <n v="10"/>
    <n v="3"/>
    <n v="7"/>
    <n v="1"/>
    <n v="7"/>
    <n v="1"/>
    <n v="3"/>
    <x v="0"/>
    <x v="0"/>
    <n v="3"/>
    <n v="3"/>
    <s v="Active"/>
    <x v="1"/>
    <x v="2"/>
    <n v="0"/>
  </r>
  <r>
    <n v="30"/>
    <s v="No"/>
    <s v="Travel_Rarely"/>
    <x v="0"/>
    <n v="2"/>
    <n v="1"/>
    <s v="Medical"/>
    <n v="2472"/>
    <x v="0"/>
    <n v="1"/>
    <x v="6"/>
    <s v="Married"/>
    <n v="104450"/>
    <n v="3"/>
    <n v="18"/>
    <n v="1"/>
    <n v="10"/>
    <n v="3"/>
    <n v="7"/>
    <n v="1"/>
    <n v="7"/>
    <n v="1"/>
    <n v="3"/>
    <x v="0"/>
    <x v="0"/>
    <n v="3"/>
    <n v="3"/>
    <s v="Active"/>
    <x v="1"/>
    <x v="2"/>
    <n v="0"/>
  </r>
  <r>
    <n v="30"/>
    <s v="No"/>
    <s v="Travel_Rarely"/>
    <x v="0"/>
    <n v="2"/>
    <n v="1"/>
    <s v="Medical"/>
    <n v="3942"/>
    <x v="0"/>
    <n v="1"/>
    <x v="6"/>
    <s v="Married"/>
    <n v="104450"/>
    <n v="3"/>
    <n v="18"/>
    <n v="1"/>
    <n v="10"/>
    <n v="3"/>
    <n v="7"/>
    <n v="1"/>
    <n v="7"/>
    <n v="1"/>
    <n v="3"/>
    <x v="0"/>
    <x v="0"/>
    <n v="3"/>
    <n v="3"/>
    <s v="Active"/>
    <x v="1"/>
    <x v="2"/>
    <n v="0"/>
  </r>
  <r>
    <n v="31"/>
    <s v="No"/>
    <s v="Travel_Rarely"/>
    <x v="1"/>
    <n v="10"/>
    <n v="2"/>
    <s v="Life Sciences"/>
    <n v="1271"/>
    <x v="1"/>
    <n v="2"/>
    <x v="3"/>
    <s v="Divorced"/>
    <n v="112440"/>
    <n v="3"/>
    <n v="12"/>
    <n v="1"/>
    <n v="10"/>
    <n v="3"/>
    <n v="7"/>
    <n v="1"/>
    <n v="7"/>
    <n v="1"/>
    <n v="4"/>
    <x v="1"/>
    <x v="2"/>
    <n v="3"/>
    <n v="3"/>
    <s v="Active"/>
    <x v="1"/>
    <x v="2"/>
    <n v="0"/>
  </r>
  <r>
    <n v="31"/>
    <s v="No"/>
    <s v="Travel_Rarely"/>
    <x v="1"/>
    <n v="10"/>
    <n v="2"/>
    <s v="Life Sciences"/>
    <n v="2741"/>
    <x v="1"/>
    <n v="2"/>
    <x v="3"/>
    <s v="Divorced"/>
    <n v="112440"/>
    <n v="3"/>
    <n v="12"/>
    <n v="1"/>
    <n v="10"/>
    <n v="3"/>
    <n v="7"/>
    <n v="1"/>
    <n v="7"/>
    <n v="1"/>
    <n v="4"/>
    <x v="1"/>
    <x v="2"/>
    <n v="3"/>
    <n v="3"/>
    <s v="Active"/>
    <x v="1"/>
    <x v="2"/>
    <n v="0"/>
  </r>
  <r>
    <n v="31"/>
    <s v="No"/>
    <s v="Travel_Rarely"/>
    <x v="1"/>
    <n v="10"/>
    <n v="2"/>
    <s v="Life Sciences"/>
    <n v="4211"/>
    <x v="1"/>
    <n v="2"/>
    <x v="3"/>
    <s v="Divorced"/>
    <n v="112440"/>
    <n v="3"/>
    <n v="12"/>
    <n v="1"/>
    <n v="10"/>
    <n v="3"/>
    <n v="7"/>
    <n v="1"/>
    <n v="7"/>
    <n v="1"/>
    <n v="4"/>
    <x v="1"/>
    <x v="2"/>
    <n v="3"/>
    <n v="3"/>
    <s v="Active"/>
    <x v="1"/>
    <x v="2"/>
    <n v="0"/>
  </r>
  <r>
    <n v="36"/>
    <s v="No"/>
    <s v="Travel_Rarely"/>
    <x v="1"/>
    <n v="1"/>
    <n v="3"/>
    <s v="Marketing"/>
    <n v="685"/>
    <x v="0"/>
    <n v="2"/>
    <x v="0"/>
    <s v="Married"/>
    <n v="166270"/>
    <n v="3"/>
    <n v="12"/>
    <n v="0"/>
    <n v="10"/>
    <n v="5"/>
    <n v="7"/>
    <n v="1"/>
    <n v="7"/>
    <n v="1"/>
    <n v="4"/>
    <x v="0"/>
    <x v="0"/>
    <n v="2"/>
    <n v="3"/>
    <s v="Active"/>
    <x v="2"/>
    <x v="2"/>
    <n v="0"/>
  </r>
  <r>
    <n v="36"/>
    <s v="No"/>
    <s v="Travel_Rarely"/>
    <x v="1"/>
    <n v="1"/>
    <n v="3"/>
    <s v="Marketing"/>
    <n v="2155"/>
    <x v="0"/>
    <n v="2"/>
    <x v="0"/>
    <s v="Married"/>
    <n v="166270"/>
    <n v="3"/>
    <n v="12"/>
    <n v="0"/>
    <n v="10"/>
    <n v="5"/>
    <n v="7"/>
    <n v="1"/>
    <n v="7"/>
    <n v="1"/>
    <n v="4"/>
    <x v="0"/>
    <x v="0"/>
    <n v="2"/>
    <n v="3"/>
    <s v="Active"/>
    <x v="2"/>
    <x v="2"/>
    <n v="0"/>
  </r>
  <r>
    <n v="36"/>
    <s v="No"/>
    <s v="Travel_Rarely"/>
    <x v="1"/>
    <n v="1"/>
    <n v="3"/>
    <s v="Marketing"/>
    <n v="3625"/>
    <x v="0"/>
    <n v="2"/>
    <x v="0"/>
    <s v="Married"/>
    <n v="166270"/>
    <n v="3"/>
    <n v="12"/>
    <n v="0"/>
    <n v="10"/>
    <n v="5"/>
    <n v="7"/>
    <n v="1"/>
    <n v="7"/>
    <n v="1"/>
    <n v="4"/>
    <x v="0"/>
    <x v="0"/>
    <n v="2"/>
    <n v="3"/>
    <s v="Active"/>
    <x v="2"/>
    <x v="2"/>
    <n v="0"/>
  </r>
  <r>
    <n v="29"/>
    <s v="No"/>
    <s v="Travel_Rarely"/>
    <x v="0"/>
    <n v="16"/>
    <n v="3"/>
    <s v="Medical"/>
    <n v="1067"/>
    <x v="1"/>
    <n v="1"/>
    <x v="5"/>
    <s v="Divorced"/>
    <n v="22100"/>
    <n v="8"/>
    <n v="11"/>
    <n v="1"/>
    <n v="11"/>
    <n v="4"/>
    <n v="7"/>
    <n v="1"/>
    <n v="6"/>
    <n v="1"/>
    <n v="4"/>
    <x v="0"/>
    <x v="0"/>
    <n v="3"/>
    <n v="3"/>
    <s v="Active"/>
    <x v="1"/>
    <x v="2"/>
    <n v="0"/>
  </r>
  <r>
    <n v="29"/>
    <s v="No"/>
    <s v="Travel_Rarely"/>
    <x v="0"/>
    <n v="16"/>
    <n v="3"/>
    <s v="Medical"/>
    <n v="2537"/>
    <x v="1"/>
    <n v="1"/>
    <x v="5"/>
    <s v="Divorced"/>
    <n v="22100"/>
    <n v="8"/>
    <n v="11"/>
    <n v="1"/>
    <n v="11"/>
    <n v="4"/>
    <n v="7"/>
    <n v="1"/>
    <n v="6"/>
    <n v="1"/>
    <n v="4"/>
    <x v="0"/>
    <x v="0"/>
    <n v="3"/>
    <n v="3"/>
    <s v="Active"/>
    <x v="1"/>
    <x v="2"/>
    <n v="0"/>
  </r>
  <r>
    <n v="29"/>
    <s v="No"/>
    <s v="Travel_Rarely"/>
    <x v="0"/>
    <n v="16"/>
    <n v="3"/>
    <s v="Medical"/>
    <n v="4007"/>
    <x v="1"/>
    <n v="1"/>
    <x v="5"/>
    <s v="Divorced"/>
    <n v="22100"/>
    <n v="8"/>
    <n v="11"/>
    <n v="1"/>
    <n v="11"/>
    <n v="4"/>
    <n v="7"/>
    <n v="1"/>
    <n v="6"/>
    <n v="1"/>
    <n v="4"/>
    <x v="0"/>
    <x v="0"/>
    <n v="3"/>
    <n v="3"/>
    <s v="Active"/>
    <x v="1"/>
    <x v="2"/>
    <n v="0"/>
  </r>
  <r>
    <n v="29"/>
    <s v="No"/>
    <s v="Travel_Rarely"/>
    <x v="0"/>
    <n v="8"/>
    <n v="3"/>
    <s v="Medical"/>
    <n v="551"/>
    <x v="1"/>
    <n v="4"/>
    <x v="3"/>
    <s v="Divorced"/>
    <n v="52960"/>
    <n v="4"/>
    <n v="14"/>
    <n v="0"/>
    <n v="11"/>
    <n v="3"/>
    <n v="7"/>
    <n v="1"/>
    <n v="7"/>
    <n v="1"/>
    <n v="3"/>
    <x v="1"/>
    <x v="0"/>
    <n v="4"/>
    <n v="3"/>
    <s v="Active"/>
    <x v="1"/>
    <x v="2"/>
    <n v="0"/>
  </r>
  <r>
    <n v="29"/>
    <s v="No"/>
    <s v="Travel_Rarely"/>
    <x v="0"/>
    <n v="8"/>
    <n v="3"/>
    <s v="Medical"/>
    <n v="2021"/>
    <x v="1"/>
    <n v="4"/>
    <x v="3"/>
    <s v="Divorced"/>
    <n v="52960"/>
    <n v="4"/>
    <n v="14"/>
    <n v="0"/>
    <n v="11"/>
    <n v="3"/>
    <n v="7"/>
    <n v="1"/>
    <n v="7"/>
    <n v="1"/>
    <n v="3"/>
    <x v="1"/>
    <x v="0"/>
    <n v="4"/>
    <n v="3"/>
    <s v="Active"/>
    <x v="1"/>
    <x v="2"/>
    <n v="0"/>
  </r>
  <r>
    <n v="29"/>
    <s v="No"/>
    <s v="Travel_Rarely"/>
    <x v="0"/>
    <n v="8"/>
    <n v="3"/>
    <s v="Medical"/>
    <n v="3491"/>
    <x v="1"/>
    <n v="4"/>
    <x v="3"/>
    <s v="Divorced"/>
    <n v="52960"/>
    <n v="4"/>
    <n v="14"/>
    <n v="0"/>
    <n v="11"/>
    <n v="3"/>
    <n v="7"/>
    <n v="1"/>
    <n v="7"/>
    <n v="1"/>
    <n v="3"/>
    <x v="1"/>
    <x v="0"/>
    <n v="4"/>
    <n v="3"/>
    <s v="Active"/>
    <x v="1"/>
    <x v="2"/>
    <n v="0"/>
  </r>
  <r>
    <n v="38"/>
    <s v="No"/>
    <s v="Travel_Rarely"/>
    <x v="1"/>
    <n v="2"/>
    <n v="4"/>
    <s v="Life Sciences"/>
    <n v="706"/>
    <x v="1"/>
    <n v="1"/>
    <x v="3"/>
    <s v="Divorced"/>
    <n v="107250"/>
    <n v="3"/>
    <n v="18"/>
    <n v="0"/>
    <n v="11"/>
    <n v="5"/>
    <n v="7"/>
    <n v="1"/>
    <n v="7"/>
    <n v="1"/>
    <n v="2"/>
    <x v="3"/>
    <x v="0"/>
    <n v="2"/>
    <n v="3"/>
    <s v="Active"/>
    <x v="2"/>
    <x v="2"/>
    <n v="0"/>
  </r>
  <r>
    <n v="38"/>
    <s v="No"/>
    <s v="Travel_Rarely"/>
    <x v="1"/>
    <n v="2"/>
    <n v="4"/>
    <s v="Life Sciences"/>
    <n v="2176"/>
    <x v="1"/>
    <n v="1"/>
    <x v="3"/>
    <s v="Divorced"/>
    <n v="107250"/>
    <n v="3"/>
    <n v="18"/>
    <n v="0"/>
    <n v="11"/>
    <n v="5"/>
    <n v="7"/>
    <n v="1"/>
    <n v="7"/>
    <n v="1"/>
    <n v="2"/>
    <x v="3"/>
    <x v="0"/>
    <n v="2"/>
    <n v="3"/>
    <s v="Active"/>
    <x v="2"/>
    <x v="2"/>
    <n v="0"/>
  </r>
  <r>
    <n v="38"/>
    <s v="No"/>
    <s v="Travel_Rarely"/>
    <x v="1"/>
    <n v="2"/>
    <n v="4"/>
    <s v="Life Sciences"/>
    <n v="3646"/>
    <x v="1"/>
    <n v="1"/>
    <x v="3"/>
    <s v="Divorced"/>
    <n v="107250"/>
    <n v="3"/>
    <n v="18"/>
    <n v="0"/>
    <n v="11"/>
    <n v="5"/>
    <n v="7"/>
    <n v="1"/>
    <n v="7"/>
    <n v="1"/>
    <n v="2"/>
    <x v="3"/>
    <x v="0"/>
    <n v="2"/>
    <n v="3"/>
    <s v="Active"/>
    <x v="2"/>
    <x v="2"/>
    <n v="0"/>
  </r>
  <r>
    <n v="30"/>
    <s v="No"/>
    <s v="Travel_Rarely"/>
    <x v="1"/>
    <n v="7"/>
    <n v="3"/>
    <s v="Life Sciences"/>
    <n v="994"/>
    <x v="0"/>
    <n v="3"/>
    <x v="0"/>
    <s v="Divorced"/>
    <n v="23130"/>
    <n v="2"/>
    <n v="11"/>
    <n v="0"/>
    <n v="12"/>
    <n v="5"/>
    <n v="7"/>
    <n v="1"/>
    <n v="7"/>
    <n v="1"/>
    <n v="3"/>
    <x v="3"/>
    <x v="0"/>
    <n v="3"/>
    <n v="3"/>
    <s v="Active"/>
    <x v="1"/>
    <x v="2"/>
    <n v="0"/>
  </r>
  <r>
    <n v="30"/>
    <s v="No"/>
    <s v="Travel_Rarely"/>
    <x v="1"/>
    <n v="7"/>
    <n v="3"/>
    <s v="Life Sciences"/>
    <n v="2464"/>
    <x v="0"/>
    <n v="3"/>
    <x v="0"/>
    <s v="Divorced"/>
    <n v="23130"/>
    <n v="2"/>
    <n v="11"/>
    <n v="0"/>
    <n v="12"/>
    <n v="5"/>
    <n v="7"/>
    <n v="1"/>
    <n v="7"/>
    <n v="1"/>
    <n v="3"/>
    <x v="3"/>
    <x v="0"/>
    <n v="3"/>
    <n v="3"/>
    <s v="Active"/>
    <x v="1"/>
    <x v="2"/>
    <n v="0"/>
  </r>
  <r>
    <n v="30"/>
    <s v="No"/>
    <s v="Travel_Rarely"/>
    <x v="1"/>
    <n v="7"/>
    <n v="3"/>
    <s v="Life Sciences"/>
    <n v="3934"/>
    <x v="0"/>
    <n v="3"/>
    <x v="0"/>
    <s v="Divorced"/>
    <n v="23130"/>
    <n v="2"/>
    <n v="11"/>
    <n v="0"/>
    <n v="12"/>
    <n v="5"/>
    <n v="7"/>
    <n v="1"/>
    <n v="7"/>
    <n v="1"/>
    <n v="3"/>
    <x v="3"/>
    <x v="0"/>
    <n v="3"/>
    <n v="3"/>
    <s v="Active"/>
    <x v="1"/>
    <x v="2"/>
    <n v="0"/>
  </r>
  <r>
    <n v="31"/>
    <s v="No"/>
    <s v="Travel_Rarely"/>
    <x v="1"/>
    <n v="24"/>
    <n v="3"/>
    <s v="Life Sciences"/>
    <n v="64"/>
    <x v="0"/>
    <n v="2"/>
    <x v="7"/>
    <s v="Divorced"/>
    <n v="10810"/>
    <n v="4"/>
    <n v="11"/>
    <n v="3"/>
    <n v="13"/>
    <n v="4"/>
    <n v="7"/>
    <n v="1"/>
    <n v="7"/>
    <n v="1"/>
    <n v="4"/>
    <x v="1"/>
    <x v="0"/>
    <n v="4"/>
    <n v="3"/>
    <s v="Active"/>
    <x v="1"/>
    <x v="2"/>
    <n v="0"/>
  </r>
  <r>
    <n v="31"/>
    <s v="No"/>
    <s v="Travel_Rarely"/>
    <x v="1"/>
    <n v="24"/>
    <n v="3"/>
    <s v="Life Sciences"/>
    <n v="1534"/>
    <x v="0"/>
    <n v="2"/>
    <x v="7"/>
    <s v="Divorced"/>
    <n v="10810"/>
    <n v="4"/>
    <n v="11"/>
    <n v="3"/>
    <n v="13"/>
    <n v="4"/>
    <n v="7"/>
    <n v="1"/>
    <n v="7"/>
    <n v="1"/>
    <n v="4"/>
    <x v="1"/>
    <x v="0"/>
    <n v="4"/>
    <n v="3"/>
    <s v="Active"/>
    <x v="1"/>
    <x v="2"/>
    <n v="0"/>
  </r>
  <r>
    <n v="31"/>
    <s v="No"/>
    <s v="Travel_Rarely"/>
    <x v="1"/>
    <n v="24"/>
    <n v="3"/>
    <s v="Life Sciences"/>
    <n v="3004"/>
    <x v="0"/>
    <n v="2"/>
    <x v="7"/>
    <s v="Divorced"/>
    <n v="10810"/>
    <n v="4"/>
    <n v="11"/>
    <n v="3"/>
    <n v="13"/>
    <n v="4"/>
    <n v="7"/>
    <n v="1"/>
    <n v="7"/>
    <n v="1"/>
    <n v="4"/>
    <x v="1"/>
    <x v="0"/>
    <n v="4"/>
    <n v="3"/>
    <s v="Active"/>
    <x v="1"/>
    <x v="2"/>
    <n v="0"/>
  </r>
  <r>
    <n v="54"/>
    <s v="No"/>
    <s v="Travel_Rarely"/>
    <x v="1"/>
    <n v="27"/>
    <n v="4"/>
    <s v="Medical"/>
    <n v="1048"/>
    <x v="0"/>
    <n v="1"/>
    <x v="3"/>
    <s v="Married"/>
    <n v="31310"/>
    <n v="4"/>
    <n v="14"/>
    <n v="0"/>
    <n v="14"/>
    <n v="3"/>
    <n v="7"/>
    <n v="1"/>
    <n v="7"/>
    <n v="1"/>
    <n v="4"/>
    <x v="1"/>
    <x v="2"/>
    <n v="2"/>
    <n v="3"/>
    <s v="Active"/>
    <x v="3"/>
    <x v="2"/>
    <n v="0"/>
  </r>
  <r>
    <n v="54"/>
    <s v="No"/>
    <s v="Travel_Rarely"/>
    <x v="1"/>
    <n v="27"/>
    <n v="4"/>
    <s v="Medical"/>
    <n v="2518"/>
    <x v="0"/>
    <n v="1"/>
    <x v="3"/>
    <s v="Married"/>
    <n v="31310"/>
    <n v="4"/>
    <n v="14"/>
    <n v="0"/>
    <n v="14"/>
    <n v="3"/>
    <n v="7"/>
    <n v="1"/>
    <n v="7"/>
    <n v="1"/>
    <n v="4"/>
    <x v="1"/>
    <x v="2"/>
    <n v="2"/>
    <n v="3"/>
    <s v="Active"/>
    <x v="3"/>
    <x v="2"/>
    <n v="0"/>
  </r>
  <r>
    <n v="54"/>
    <s v="No"/>
    <s v="Travel_Rarely"/>
    <x v="1"/>
    <n v="27"/>
    <n v="4"/>
    <s v="Medical"/>
    <n v="3988"/>
    <x v="0"/>
    <n v="1"/>
    <x v="3"/>
    <s v="Married"/>
    <n v="31310"/>
    <n v="4"/>
    <n v="14"/>
    <n v="0"/>
    <n v="14"/>
    <n v="3"/>
    <n v="7"/>
    <n v="1"/>
    <n v="7"/>
    <n v="1"/>
    <n v="4"/>
    <x v="1"/>
    <x v="2"/>
    <n v="2"/>
    <n v="3"/>
    <s v="Active"/>
    <x v="3"/>
    <x v="2"/>
    <n v="0"/>
  </r>
  <r>
    <n v="35"/>
    <s v="No"/>
    <s v="Non-Travel"/>
    <x v="1"/>
    <n v="10"/>
    <n v="1"/>
    <s v="Life Sciences"/>
    <n v="1031"/>
    <x v="1"/>
    <n v="2"/>
    <x v="1"/>
    <s v="Divorced"/>
    <n v="43230"/>
    <n v="2"/>
    <n v="18"/>
    <n v="3"/>
    <n v="15"/>
    <n v="3"/>
    <n v="7"/>
    <n v="1"/>
    <n v="7"/>
    <n v="1"/>
    <n v="2"/>
    <x v="1"/>
    <x v="0"/>
    <n v="3"/>
    <n v="3"/>
    <s v="Active"/>
    <x v="2"/>
    <x v="2"/>
    <n v="0"/>
  </r>
  <r>
    <n v="35"/>
    <s v="No"/>
    <s v="Non-Travel"/>
    <x v="1"/>
    <n v="10"/>
    <n v="1"/>
    <s v="Life Sciences"/>
    <n v="2501"/>
    <x v="1"/>
    <n v="2"/>
    <x v="1"/>
    <s v="Divorced"/>
    <n v="43230"/>
    <n v="2"/>
    <n v="18"/>
    <n v="3"/>
    <n v="15"/>
    <n v="3"/>
    <n v="7"/>
    <n v="1"/>
    <n v="7"/>
    <n v="1"/>
    <n v="2"/>
    <x v="1"/>
    <x v="0"/>
    <n v="3"/>
    <n v="3"/>
    <s v="Active"/>
    <x v="2"/>
    <x v="2"/>
    <n v="0"/>
  </r>
  <r>
    <n v="35"/>
    <s v="No"/>
    <s v="Non-Travel"/>
    <x v="1"/>
    <n v="10"/>
    <n v="1"/>
    <s v="Life Sciences"/>
    <n v="3971"/>
    <x v="1"/>
    <n v="2"/>
    <x v="1"/>
    <s v="Divorced"/>
    <n v="43230"/>
    <n v="2"/>
    <n v="18"/>
    <n v="3"/>
    <n v="15"/>
    <n v="3"/>
    <n v="7"/>
    <n v="1"/>
    <n v="7"/>
    <n v="1"/>
    <n v="2"/>
    <x v="1"/>
    <x v="0"/>
    <n v="3"/>
    <n v="3"/>
    <s v="Active"/>
    <x v="2"/>
    <x v="2"/>
    <n v="0"/>
  </r>
  <r>
    <n v="35"/>
    <s v="No"/>
    <s v="Travel_Rarely"/>
    <x v="1"/>
    <n v="4"/>
    <n v="4"/>
    <s v="Marketing"/>
    <n v="613"/>
    <x v="0"/>
    <n v="1"/>
    <x v="4"/>
    <s v="Married"/>
    <n v="180410"/>
    <n v="3"/>
    <n v="20"/>
    <n v="1"/>
    <n v="15"/>
    <n v="3"/>
    <n v="7"/>
    <n v="1"/>
    <n v="7"/>
    <n v="1"/>
    <n v="3"/>
    <x v="3"/>
    <x v="0"/>
    <n v="2"/>
    <n v="4"/>
    <s v="Active"/>
    <x v="2"/>
    <x v="2"/>
    <n v="0"/>
  </r>
  <r>
    <n v="35"/>
    <s v="No"/>
    <s v="Travel_Rarely"/>
    <x v="1"/>
    <n v="4"/>
    <n v="4"/>
    <s v="Marketing"/>
    <n v="2083"/>
    <x v="0"/>
    <n v="1"/>
    <x v="4"/>
    <s v="Married"/>
    <n v="180410"/>
    <n v="3"/>
    <n v="20"/>
    <n v="1"/>
    <n v="15"/>
    <n v="3"/>
    <n v="7"/>
    <n v="1"/>
    <n v="7"/>
    <n v="1"/>
    <n v="3"/>
    <x v="3"/>
    <x v="0"/>
    <n v="2"/>
    <n v="4"/>
    <s v="Active"/>
    <x v="2"/>
    <x v="2"/>
    <n v="0"/>
  </r>
  <r>
    <n v="35"/>
    <s v="No"/>
    <s v="Travel_Rarely"/>
    <x v="1"/>
    <n v="4"/>
    <n v="4"/>
    <s v="Marketing"/>
    <n v="3553"/>
    <x v="0"/>
    <n v="1"/>
    <x v="4"/>
    <s v="Married"/>
    <n v="180410"/>
    <n v="3"/>
    <n v="20"/>
    <n v="1"/>
    <n v="15"/>
    <n v="3"/>
    <n v="7"/>
    <n v="1"/>
    <n v="7"/>
    <n v="1"/>
    <n v="3"/>
    <x v="3"/>
    <x v="0"/>
    <n v="2"/>
    <n v="4"/>
    <s v="Active"/>
    <x v="2"/>
    <x v="2"/>
    <n v="0"/>
  </r>
  <r>
    <n v="39"/>
    <s v="No"/>
    <s v="Travel_Rarely"/>
    <x v="0"/>
    <n v="4"/>
    <n v="4"/>
    <s v="Life Sciences"/>
    <n v="1172"/>
    <x v="0"/>
    <n v="1"/>
    <x v="0"/>
    <s v="Single"/>
    <n v="134020"/>
    <n v="7"/>
    <n v="14"/>
    <n v="1"/>
    <n v="18"/>
    <n v="1"/>
    <n v="7"/>
    <n v="1"/>
    <n v="7"/>
    <n v="1"/>
    <n v="1"/>
    <x v="1"/>
    <x v="0"/>
    <n v="3"/>
    <n v="3"/>
    <s v="Active"/>
    <x v="2"/>
    <x v="2"/>
    <n v="0"/>
  </r>
  <r>
    <n v="39"/>
    <s v="No"/>
    <s v="Travel_Rarely"/>
    <x v="0"/>
    <n v="4"/>
    <n v="4"/>
    <s v="Life Sciences"/>
    <n v="2642"/>
    <x v="0"/>
    <n v="1"/>
    <x v="0"/>
    <s v="Single"/>
    <n v="134020"/>
    <n v="7"/>
    <n v="14"/>
    <n v="1"/>
    <n v="18"/>
    <n v="1"/>
    <n v="7"/>
    <n v="1"/>
    <n v="7"/>
    <n v="1"/>
    <n v="1"/>
    <x v="1"/>
    <x v="0"/>
    <n v="3"/>
    <n v="3"/>
    <s v="Active"/>
    <x v="2"/>
    <x v="2"/>
    <n v="0"/>
  </r>
  <r>
    <n v="39"/>
    <s v="No"/>
    <s v="Travel_Rarely"/>
    <x v="0"/>
    <n v="4"/>
    <n v="4"/>
    <s v="Life Sciences"/>
    <n v="4112"/>
    <x v="0"/>
    <n v="1"/>
    <x v="0"/>
    <s v="Single"/>
    <n v="134020"/>
    <n v="7"/>
    <n v="14"/>
    <n v="1"/>
    <n v="18"/>
    <n v="1"/>
    <n v="7"/>
    <n v="1"/>
    <n v="7"/>
    <n v="1"/>
    <n v="1"/>
    <x v="1"/>
    <x v="0"/>
    <n v="3"/>
    <n v="3"/>
    <s v="Active"/>
    <x v="2"/>
    <x v="2"/>
    <n v="0"/>
  </r>
  <r>
    <n v="47"/>
    <s v="No"/>
    <s v="Travel_Rarely"/>
    <x v="0"/>
    <n v="2"/>
    <n v="3"/>
    <s v="Medical"/>
    <n v="275"/>
    <x v="1"/>
    <n v="5"/>
    <x v="0"/>
    <s v="Single"/>
    <n v="50210"/>
    <n v="2"/>
    <n v="17"/>
    <n v="0"/>
    <n v="20"/>
    <n v="3"/>
    <n v="7"/>
    <n v="1"/>
    <n v="7"/>
    <n v="1"/>
    <n v="4"/>
    <x v="3"/>
    <x v="0"/>
    <n v="3"/>
    <n v="3"/>
    <s v="Active"/>
    <x v="3"/>
    <x v="2"/>
    <n v="0"/>
  </r>
  <r>
    <n v="47"/>
    <s v="No"/>
    <s v="Travel_Rarely"/>
    <x v="0"/>
    <n v="2"/>
    <n v="3"/>
    <s v="Medical"/>
    <n v="1745"/>
    <x v="1"/>
    <n v="5"/>
    <x v="0"/>
    <s v="Single"/>
    <n v="50210"/>
    <n v="2"/>
    <n v="17"/>
    <n v="0"/>
    <n v="20"/>
    <n v="3"/>
    <n v="7"/>
    <n v="1"/>
    <n v="7"/>
    <n v="1"/>
    <n v="4"/>
    <x v="3"/>
    <x v="0"/>
    <n v="3"/>
    <n v="3"/>
    <s v="Active"/>
    <x v="3"/>
    <x v="2"/>
    <n v="0"/>
  </r>
  <r>
    <n v="47"/>
    <s v="No"/>
    <s v="Travel_Rarely"/>
    <x v="0"/>
    <n v="2"/>
    <n v="3"/>
    <s v="Medical"/>
    <n v="3215"/>
    <x v="1"/>
    <n v="5"/>
    <x v="0"/>
    <s v="Single"/>
    <n v="50210"/>
    <n v="2"/>
    <n v="17"/>
    <n v="0"/>
    <n v="20"/>
    <n v="3"/>
    <n v="7"/>
    <n v="1"/>
    <n v="7"/>
    <n v="1"/>
    <n v="4"/>
    <x v="3"/>
    <x v="0"/>
    <n v="3"/>
    <n v="3"/>
    <s v="Active"/>
    <x v="3"/>
    <x v="2"/>
    <n v="0"/>
  </r>
  <r>
    <n v="51"/>
    <s v="No"/>
    <s v="Travel_Rarely"/>
    <x v="2"/>
    <n v="4"/>
    <n v="2"/>
    <s v="Human Resources"/>
    <n v="1402"/>
    <x v="0"/>
    <n v="2"/>
    <x v="6"/>
    <s v="Single"/>
    <n v="25700"/>
    <n v="3"/>
    <n v="18"/>
    <n v="0"/>
    <n v="21"/>
    <n v="2"/>
    <n v="7"/>
    <n v="1"/>
    <n v="0"/>
    <n v="1"/>
    <n v="4"/>
    <x v="2"/>
    <x v="0"/>
    <n v="3"/>
    <n v="3"/>
    <s v="Active"/>
    <x v="3"/>
    <x v="2"/>
    <n v="0"/>
  </r>
  <r>
    <n v="51"/>
    <s v="No"/>
    <s v="Travel_Rarely"/>
    <x v="2"/>
    <n v="4"/>
    <n v="2"/>
    <s v="Human Resources"/>
    <n v="2872"/>
    <x v="0"/>
    <n v="2"/>
    <x v="6"/>
    <s v="Single"/>
    <n v="25700"/>
    <n v="3"/>
    <n v="18"/>
    <n v="0"/>
    <n v="21"/>
    <n v="2"/>
    <n v="7"/>
    <n v="1"/>
    <n v="0"/>
    <n v="1"/>
    <n v="4"/>
    <x v="2"/>
    <x v="0"/>
    <n v="3"/>
    <n v="3"/>
    <s v="Active"/>
    <x v="3"/>
    <x v="2"/>
    <n v="0"/>
  </r>
  <r>
    <n v="51"/>
    <s v="No"/>
    <s v="Travel_Rarely"/>
    <x v="2"/>
    <n v="4"/>
    <n v="2"/>
    <s v="Human Resources"/>
    <n v="4342"/>
    <x v="0"/>
    <n v="2"/>
    <x v="6"/>
    <s v="Single"/>
    <n v="25700"/>
    <n v="3"/>
    <n v="18"/>
    <n v="0"/>
    <n v="21"/>
    <n v="2"/>
    <n v="7"/>
    <n v="1"/>
    <n v="0"/>
    <n v="1"/>
    <n v="4"/>
    <x v="2"/>
    <x v="0"/>
    <n v="3"/>
    <n v="3"/>
    <s v="Active"/>
    <x v="3"/>
    <x v="2"/>
    <n v="0"/>
  </r>
  <r>
    <n v="26"/>
    <s v="Yes"/>
    <s v="Travel_Frequently"/>
    <x v="0"/>
    <n v="22"/>
    <n v="4"/>
    <s v="Other"/>
    <n v="357"/>
    <x v="1"/>
    <n v="1"/>
    <x v="0"/>
    <s v="Married"/>
    <n v="20240"/>
    <n v="1"/>
    <n v="23"/>
    <n v="0"/>
    <n v="8"/>
    <n v="2"/>
    <n v="8"/>
    <n v="1"/>
    <n v="7"/>
    <n v="1"/>
    <n v="3"/>
    <x v="0"/>
    <x v="0"/>
    <n v="3"/>
    <n v="4"/>
    <s v="Left"/>
    <x v="1"/>
    <x v="2"/>
    <n v="1"/>
  </r>
  <r>
    <n v="26"/>
    <s v="Yes"/>
    <s v="Travel_Frequently"/>
    <x v="0"/>
    <n v="22"/>
    <n v="4"/>
    <s v="Other"/>
    <n v="1827"/>
    <x v="1"/>
    <n v="1"/>
    <x v="0"/>
    <s v="Married"/>
    <n v="20240"/>
    <n v="1"/>
    <n v="23"/>
    <n v="0"/>
    <n v="8"/>
    <n v="2"/>
    <n v="8"/>
    <n v="1"/>
    <n v="7"/>
    <n v="1"/>
    <n v="3"/>
    <x v="0"/>
    <x v="0"/>
    <n v="3"/>
    <n v="4"/>
    <s v="Left"/>
    <x v="1"/>
    <x v="2"/>
    <n v="1"/>
  </r>
  <r>
    <n v="26"/>
    <s v="Yes"/>
    <s v="Travel_Frequently"/>
    <x v="0"/>
    <n v="22"/>
    <n v="4"/>
    <s v="Other"/>
    <n v="3297"/>
    <x v="1"/>
    <n v="1"/>
    <x v="0"/>
    <s v="Married"/>
    <n v="20240"/>
    <n v="1"/>
    <n v="23"/>
    <n v="0"/>
    <n v="8"/>
    <n v="2"/>
    <n v="8"/>
    <n v="1"/>
    <n v="7"/>
    <n v="1"/>
    <n v="3"/>
    <x v="0"/>
    <x v="0"/>
    <n v="3"/>
    <n v="4"/>
    <s v="Left"/>
    <x v="1"/>
    <x v="2"/>
    <n v="1"/>
  </r>
  <r>
    <n v="36"/>
    <s v="No"/>
    <s v="Travel_Frequently"/>
    <x v="0"/>
    <n v="1"/>
    <n v="3"/>
    <s v="Life Sciences"/>
    <n v="1420"/>
    <x v="1"/>
    <n v="2"/>
    <x v="4"/>
    <s v="Single"/>
    <n v="23050"/>
    <n v="1"/>
    <n v="17"/>
    <n v="0"/>
    <n v="8"/>
    <n v="3"/>
    <n v="8"/>
    <n v="1"/>
    <n v="7"/>
    <n v="1"/>
    <n v="2"/>
    <x v="1"/>
    <x v="0"/>
    <n v="3"/>
    <n v="3"/>
    <s v="Active"/>
    <x v="2"/>
    <x v="2"/>
    <n v="0"/>
  </r>
  <r>
    <n v="36"/>
    <s v="No"/>
    <s v="Travel_Frequently"/>
    <x v="0"/>
    <n v="1"/>
    <n v="3"/>
    <s v="Life Sciences"/>
    <n v="2890"/>
    <x v="1"/>
    <n v="2"/>
    <x v="4"/>
    <s v="Single"/>
    <n v="23050"/>
    <n v="1"/>
    <n v="17"/>
    <n v="0"/>
    <n v="8"/>
    <n v="3"/>
    <n v="8"/>
    <n v="1"/>
    <n v="7"/>
    <n v="1"/>
    <n v="2"/>
    <x v="1"/>
    <x v="0"/>
    <n v="3"/>
    <n v="3"/>
    <s v="Active"/>
    <x v="2"/>
    <x v="2"/>
    <n v="0"/>
  </r>
  <r>
    <n v="36"/>
    <s v="No"/>
    <s v="Travel_Frequently"/>
    <x v="0"/>
    <n v="1"/>
    <n v="3"/>
    <s v="Life Sciences"/>
    <n v="4360"/>
    <x v="1"/>
    <n v="2"/>
    <x v="4"/>
    <s v="Single"/>
    <n v="23050"/>
    <n v="1"/>
    <n v="17"/>
    <n v="0"/>
    <n v="8"/>
    <n v="3"/>
    <n v="8"/>
    <n v="1"/>
    <n v="7"/>
    <n v="1"/>
    <n v="2"/>
    <x v="1"/>
    <x v="0"/>
    <n v="3"/>
    <n v="3"/>
    <s v="Active"/>
    <x v="2"/>
    <x v="2"/>
    <n v="0"/>
  </r>
  <r>
    <n v="28"/>
    <s v="No"/>
    <s v="Travel_Rarely"/>
    <x v="0"/>
    <n v="5"/>
    <n v="1"/>
    <s v="Technical Degree"/>
    <n v="816"/>
    <x v="0"/>
    <n v="2"/>
    <x v="4"/>
    <s v="Married"/>
    <n v="25590"/>
    <n v="1"/>
    <n v="11"/>
    <n v="0"/>
    <n v="8"/>
    <n v="3"/>
    <n v="8"/>
    <n v="1"/>
    <n v="7"/>
    <n v="1"/>
    <n v="3"/>
    <x v="2"/>
    <x v="2"/>
    <n v="2"/>
    <n v="3"/>
    <s v="Active"/>
    <x v="1"/>
    <x v="2"/>
    <n v="0"/>
  </r>
  <r>
    <n v="28"/>
    <s v="No"/>
    <s v="Travel_Rarely"/>
    <x v="0"/>
    <n v="5"/>
    <n v="1"/>
    <s v="Technical Degree"/>
    <n v="2286"/>
    <x v="0"/>
    <n v="2"/>
    <x v="4"/>
    <s v="Married"/>
    <n v="25590"/>
    <n v="1"/>
    <n v="11"/>
    <n v="0"/>
    <n v="8"/>
    <n v="3"/>
    <n v="8"/>
    <n v="1"/>
    <n v="7"/>
    <n v="1"/>
    <n v="3"/>
    <x v="2"/>
    <x v="2"/>
    <n v="2"/>
    <n v="3"/>
    <s v="Active"/>
    <x v="1"/>
    <x v="2"/>
    <n v="0"/>
  </r>
  <r>
    <n v="28"/>
    <s v="No"/>
    <s v="Travel_Rarely"/>
    <x v="0"/>
    <n v="5"/>
    <n v="1"/>
    <s v="Technical Degree"/>
    <n v="3756"/>
    <x v="0"/>
    <n v="2"/>
    <x v="4"/>
    <s v="Married"/>
    <n v="25590"/>
    <n v="1"/>
    <n v="11"/>
    <n v="0"/>
    <n v="8"/>
    <n v="3"/>
    <n v="8"/>
    <n v="1"/>
    <n v="7"/>
    <n v="1"/>
    <n v="3"/>
    <x v="2"/>
    <x v="2"/>
    <n v="2"/>
    <n v="3"/>
    <s v="Active"/>
    <x v="1"/>
    <x v="2"/>
    <n v="0"/>
  </r>
  <r>
    <n v="37"/>
    <s v="No"/>
    <s v="Travel_Rarely"/>
    <x v="0"/>
    <n v="7"/>
    <n v="3"/>
    <s v="Life Sciences"/>
    <n v="1408"/>
    <x v="1"/>
    <n v="1"/>
    <x v="3"/>
    <s v="Married"/>
    <n v="29290"/>
    <n v="1"/>
    <n v="12"/>
    <n v="0"/>
    <n v="8"/>
    <n v="2"/>
    <n v="8"/>
    <n v="1"/>
    <n v="7"/>
    <n v="1"/>
    <n v="2"/>
    <x v="3"/>
    <x v="0"/>
    <n v="1"/>
    <n v="3"/>
    <s v="Active"/>
    <x v="2"/>
    <x v="2"/>
    <n v="0"/>
  </r>
  <r>
    <n v="37"/>
    <s v="No"/>
    <s v="Travel_Rarely"/>
    <x v="0"/>
    <n v="7"/>
    <n v="3"/>
    <s v="Life Sciences"/>
    <n v="2878"/>
    <x v="1"/>
    <n v="1"/>
    <x v="3"/>
    <s v="Married"/>
    <n v="29290"/>
    <n v="1"/>
    <n v="12"/>
    <n v="0"/>
    <n v="8"/>
    <n v="2"/>
    <n v="8"/>
    <n v="1"/>
    <n v="7"/>
    <n v="1"/>
    <n v="2"/>
    <x v="3"/>
    <x v="2"/>
    <n v="1"/>
    <n v="3"/>
    <s v="Active"/>
    <x v="2"/>
    <x v="2"/>
    <n v="0"/>
  </r>
  <r>
    <n v="37"/>
    <s v="No"/>
    <s v="Travel_Rarely"/>
    <x v="0"/>
    <n v="7"/>
    <n v="3"/>
    <s v="Life Sciences"/>
    <n v="4348"/>
    <x v="1"/>
    <n v="1"/>
    <x v="3"/>
    <s v="Married"/>
    <n v="29290"/>
    <n v="1"/>
    <n v="12"/>
    <n v="0"/>
    <n v="8"/>
    <n v="2"/>
    <n v="8"/>
    <n v="1"/>
    <n v="7"/>
    <n v="1"/>
    <n v="2"/>
    <x v="3"/>
    <x v="2"/>
    <n v="1"/>
    <n v="3"/>
    <s v="Active"/>
    <x v="2"/>
    <x v="2"/>
    <n v="0"/>
  </r>
  <r>
    <n v="33"/>
    <s v="No"/>
    <s v="Travel_Rarely"/>
    <x v="0"/>
    <n v="4"/>
    <n v="3"/>
    <s v="Life Sciences"/>
    <n v="1398"/>
    <x v="0"/>
    <n v="1"/>
    <x v="8"/>
    <s v="Married"/>
    <n v="33060"/>
    <n v="1"/>
    <n v="11"/>
    <n v="3"/>
    <n v="8"/>
    <n v="6"/>
    <n v="8"/>
    <n v="1"/>
    <n v="6"/>
    <n v="1"/>
    <n v="4"/>
    <x v="2"/>
    <x v="0"/>
    <n v="1"/>
    <n v="3"/>
    <s v="Active"/>
    <x v="1"/>
    <x v="2"/>
    <n v="0"/>
  </r>
  <r>
    <n v="33"/>
    <s v="No"/>
    <s v="Travel_Rarely"/>
    <x v="0"/>
    <n v="4"/>
    <n v="3"/>
    <s v="Life Sciences"/>
    <n v="2868"/>
    <x v="0"/>
    <n v="1"/>
    <x v="8"/>
    <s v="Married"/>
    <n v="33060"/>
    <n v="1"/>
    <n v="11"/>
    <n v="3"/>
    <n v="8"/>
    <n v="6"/>
    <n v="8"/>
    <n v="1"/>
    <n v="6"/>
    <n v="1"/>
    <n v="4"/>
    <x v="2"/>
    <x v="0"/>
    <n v="1"/>
    <n v="3"/>
    <s v="Active"/>
    <x v="1"/>
    <x v="2"/>
    <n v="0"/>
  </r>
  <r>
    <n v="33"/>
    <s v="No"/>
    <s v="Travel_Rarely"/>
    <x v="0"/>
    <n v="4"/>
    <n v="3"/>
    <s v="Life Sciences"/>
    <n v="4338"/>
    <x v="0"/>
    <n v="1"/>
    <x v="8"/>
    <s v="Married"/>
    <n v="33060"/>
    <n v="1"/>
    <n v="11"/>
    <n v="3"/>
    <n v="8"/>
    <n v="6"/>
    <n v="8"/>
    <n v="1"/>
    <n v="6"/>
    <n v="1"/>
    <n v="4"/>
    <x v="2"/>
    <x v="0"/>
    <n v="1"/>
    <n v="3"/>
    <s v="Active"/>
    <x v="1"/>
    <x v="2"/>
    <n v="0"/>
  </r>
  <r>
    <n v="34"/>
    <s v="No"/>
    <s v="Travel_Rarely"/>
    <x v="1"/>
    <n v="1"/>
    <n v="3"/>
    <s v="Medical"/>
    <n v="1189"/>
    <x v="1"/>
    <n v="1"/>
    <x v="4"/>
    <s v="Married"/>
    <n v="62320"/>
    <n v="1"/>
    <n v="13"/>
    <n v="1"/>
    <n v="8"/>
    <n v="3"/>
    <n v="8"/>
    <n v="1"/>
    <n v="7"/>
    <n v="1"/>
    <n v="4"/>
    <x v="0"/>
    <x v="0"/>
    <n v="3"/>
    <n v="3"/>
    <s v="Active"/>
    <x v="1"/>
    <x v="2"/>
    <n v="0"/>
  </r>
  <r>
    <n v="34"/>
    <s v="No"/>
    <s v="Travel_Rarely"/>
    <x v="1"/>
    <n v="1"/>
    <n v="3"/>
    <s v="Medical"/>
    <n v="2659"/>
    <x v="1"/>
    <n v="1"/>
    <x v="4"/>
    <s v="Married"/>
    <n v="62320"/>
    <n v="1"/>
    <n v="13"/>
    <n v="1"/>
    <n v="8"/>
    <n v="3"/>
    <n v="8"/>
    <n v="1"/>
    <n v="7"/>
    <n v="1"/>
    <n v="4"/>
    <x v="0"/>
    <x v="0"/>
    <n v="3"/>
    <n v="3"/>
    <s v="Active"/>
    <x v="1"/>
    <x v="2"/>
    <n v="0"/>
  </r>
  <r>
    <n v="34"/>
    <s v="No"/>
    <s v="Travel_Rarely"/>
    <x v="1"/>
    <n v="1"/>
    <n v="3"/>
    <s v="Medical"/>
    <n v="4129"/>
    <x v="1"/>
    <n v="1"/>
    <x v="4"/>
    <s v="Married"/>
    <n v="62320"/>
    <n v="1"/>
    <n v="13"/>
    <n v="1"/>
    <n v="8"/>
    <n v="3"/>
    <n v="8"/>
    <n v="1"/>
    <n v="7"/>
    <n v="1"/>
    <n v="4"/>
    <x v="0"/>
    <x v="0"/>
    <n v="3"/>
    <n v="3"/>
    <s v="Active"/>
    <x v="1"/>
    <x v="2"/>
    <n v="0"/>
  </r>
  <r>
    <n v="26"/>
    <s v="No"/>
    <s v="Travel_Rarely"/>
    <x v="1"/>
    <n v="1"/>
    <n v="3"/>
    <s v="Marketing"/>
    <n v="476"/>
    <x v="1"/>
    <n v="2"/>
    <x v="3"/>
    <s v="Married"/>
    <n v="175840"/>
    <n v="1"/>
    <n v="20"/>
    <n v="0"/>
    <n v="8"/>
    <n v="2"/>
    <n v="8"/>
    <n v="1"/>
    <n v="3"/>
    <n v="1"/>
    <n v="4"/>
    <x v="1"/>
    <x v="0"/>
    <n v="3"/>
    <n v="4"/>
    <s v="Active"/>
    <x v="1"/>
    <x v="2"/>
    <n v="0"/>
  </r>
  <r>
    <n v="26"/>
    <s v="No"/>
    <s v="Travel_Rarely"/>
    <x v="1"/>
    <n v="1"/>
    <n v="3"/>
    <s v="Marketing"/>
    <n v="1946"/>
    <x v="1"/>
    <n v="2"/>
    <x v="3"/>
    <s v="Married"/>
    <n v="175840"/>
    <n v="1"/>
    <n v="20"/>
    <n v="0"/>
    <n v="8"/>
    <n v="2"/>
    <n v="8"/>
    <n v="1"/>
    <n v="3"/>
    <n v="1"/>
    <n v="4"/>
    <x v="1"/>
    <x v="0"/>
    <n v="3"/>
    <n v="4"/>
    <s v="Active"/>
    <x v="1"/>
    <x v="2"/>
    <n v="0"/>
  </r>
  <r>
    <n v="26"/>
    <s v="No"/>
    <s v="Travel_Rarely"/>
    <x v="1"/>
    <n v="1"/>
    <n v="3"/>
    <s v="Marketing"/>
    <n v="3416"/>
    <x v="1"/>
    <n v="2"/>
    <x v="3"/>
    <s v="Married"/>
    <n v="175840"/>
    <n v="1"/>
    <n v="20"/>
    <n v="0"/>
    <n v="8"/>
    <n v="2"/>
    <n v="8"/>
    <n v="1"/>
    <n v="3"/>
    <n v="1"/>
    <n v="4"/>
    <x v="1"/>
    <x v="0"/>
    <n v="3"/>
    <n v="4"/>
    <s v="Active"/>
    <x v="1"/>
    <x v="2"/>
    <n v="0"/>
  </r>
  <r>
    <n v="43"/>
    <s v="No"/>
    <s v="Travel_Frequently"/>
    <x v="0"/>
    <n v="7"/>
    <n v="4"/>
    <s v="Medical"/>
    <n v="58"/>
    <x v="0"/>
    <n v="4"/>
    <x v="3"/>
    <s v="Single"/>
    <n v="24390"/>
    <n v="0"/>
    <n v="15"/>
    <n v="0"/>
    <n v="9"/>
    <n v="2"/>
    <n v="8"/>
    <n v="1"/>
    <n v="7"/>
    <n v="1"/>
    <n v="3"/>
    <x v="1"/>
    <x v="0"/>
    <n v="3"/>
    <n v="3"/>
    <s v="Active"/>
    <x v="2"/>
    <x v="2"/>
    <n v="0"/>
  </r>
  <r>
    <n v="43"/>
    <s v="No"/>
    <s v="Travel_Frequently"/>
    <x v="0"/>
    <n v="7"/>
    <n v="4"/>
    <s v="Medical"/>
    <n v="1528"/>
    <x v="0"/>
    <n v="4"/>
    <x v="3"/>
    <s v="Single"/>
    <n v="24390"/>
    <n v="0"/>
    <n v="15"/>
    <n v="0"/>
    <n v="9"/>
    <n v="2"/>
    <n v="8"/>
    <n v="1"/>
    <n v="7"/>
    <n v="1"/>
    <n v="3"/>
    <x v="1"/>
    <x v="0"/>
    <n v="3"/>
    <n v="3"/>
    <s v="Active"/>
    <x v="2"/>
    <x v="2"/>
    <n v="0"/>
  </r>
  <r>
    <n v="43"/>
    <s v="No"/>
    <s v="Travel_Frequently"/>
    <x v="0"/>
    <n v="7"/>
    <n v="4"/>
    <s v="Medical"/>
    <n v="2998"/>
    <x v="0"/>
    <n v="4"/>
    <x v="3"/>
    <s v="Single"/>
    <n v="24390"/>
    <n v="0"/>
    <n v="15"/>
    <n v="0"/>
    <n v="9"/>
    <n v="2"/>
    <n v="8"/>
    <n v="1"/>
    <n v="7"/>
    <n v="1"/>
    <n v="3"/>
    <x v="1"/>
    <x v="0"/>
    <n v="3"/>
    <n v="3"/>
    <s v="Active"/>
    <x v="2"/>
    <x v="2"/>
    <n v="0"/>
  </r>
  <r>
    <n v="34"/>
    <s v="No"/>
    <s v="Travel_Rarely"/>
    <x v="0"/>
    <n v="19"/>
    <n v="3"/>
    <s v="Technical Degree"/>
    <n v="1128"/>
    <x v="1"/>
    <n v="1"/>
    <x v="1"/>
    <s v="Divorced"/>
    <n v="33390"/>
    <n v="1"/>
    <n v="16"/>
    <n v="0"/>
    <n v="9"/>
    <n v="2"/>
    <n v="8"/>
    <n v="1"/>
    <n v="1"/>
    <n v="1"/>
    <n v="4"/>
    <x v="0"/>
    <x v="2"/>
    <n v="2"/>
    <n v="3"/>
    <s v="Active"/>
    <x v="1"/>
    <x v="2"/>
    <n v="0"/>
  </r>
  <r>
    <n v="34"/>
    <s v="No"/>
    <s v="Travel_Rarely"/>
    <x v="0"/>
    <n v="19"/>
    <n v="3"/>
    <s v="Technical Degree"/>
    <n v="2598"/>
    <x v="1"/>
    <n v="1"/>
    <x v="1"/>
    <s v="Divorced"/>
    <n v="33390"/>
    <n v="1"/>
    <n v="16"/>
    <n v="0"/>
    <n v="9"/>
    <n v="2"/>
    <n v="8"/>
    <n v="1"/>
    <n v="1"/>
    <n v="1"/>
    <n v="4"/>
    <x v="0"/>
    <x v="2"/>
    <n v="2"/>
    <n v="3"/>
    <s v="Active"/>
    <x v="1"/>
    <x v="2"/>
    <n v="0"/>
  </r>
  <r>
    <n v="34"/>
    <s v="No"/>
    <s v="Travel_Rarely"/>
    <x v="0"/>
    <n v="19"/>
    <n v="3"/>
    <s v="Technical Degree"/>
    <n v="4068"/>
    <x v="1"/>
    <n v="1"/>
    <x v="1"/>
    <s v="Divorced"/>
    <n v="33390"/>
    <n v="1"/>
    <n v="16"/>
    <n v="0"/>
    <n v="9"/>
    <n v="2"/>
    <n v="8"/>
    <n v="1"/>
    <n v="1"/>
    <n v="1"/>
    <n v="4"/>
    <x v="0"/>
    <x v="2"/>
    <n v="2"/>
    <n v="3"/>
    <s v="Active"/>
    <x v="1"/>
    <x v="2"/>
    <n v="0"/>
  </r>
  <r>
    <n v="39"/>
    <s v="No"/>
    <s v="Travel_Rarely"/>
    <x v="0"/>
    <n v="26"/>
    <n v="1"/>
    <s v="Medical"/>
    <n v="692"/>
    <x v="0"/>
    <n v="2"/>
    <x v="7"/>
    <s v="Single"/>
    <n v="34470"/>
    <n v="0"/>
    <n v="14"/>
    <n v="0"/>
    <n v="9"/>
    <n v="5"/>
    <n v="8"/>
    <n v="1"/>
    <n v="7"/>
    <n v="1"/>
    <n v="1"/>
    <x v="0"/>
    <x v="0"/>
    <n v="3"/>
    <n v="3"/>
    <s v="Active"/>
    <x v="2"/>
    <x v="2"/>
    <n v="0"/>
  </r>
  <r>
    <n v="39"/>
    <s v="No"/>
    <s v="Travel_Rarely"/>
    <x v="0"/>
    <n v="26"/>
    <n v="1"/>
    <s v="Medical"/>
    <n v="2162"/>
    <x v="0"/>
    <n v="2"/>
    <x v="7"/>
    <s v="Single"/>
    <n v="34470"/>
    <n v="0"/>
    <n v="14"/>
    <n v="0"/>
    <n v="9"/>
    <n v="5"/>
    <n v="8"/>
    <n v="1"/>
    <n v="7"/>
    <n v="1"/>
    <n v="1"/>
    <x v="0"/>
    <x v="0"/>
    <n v="3"/>
    <n v="3"/>
    <s v="Active"/>
    <x v="2"/>
    <x v="2"/>
    <n v="0"/>
  </r>
  <r>
    <n v="39"/>
    <s v="No"/>
    <s v="Travel_Rarely"/>
    <x v="0"/>
    <n v="26"/>
    <n v="1"/>
    <s v="Medical"/>
    <n v="3632"/>
    <x v="0"/>
    <n v="2"/>
    <x v="7"/>
    <s v="Single"/>
    <n v="34470"/>
    <n v="0"/>
    <n v="14"/>
    <n v="0"/>
    <n v="9"/>
    <n v="5"/>
    <n v="8"/>
    <n v="1"/>
    <n v="7"/>
    <n v="1"/>
    <n v="1"/>
    <x v="0"/>
    <x v="0"/>
    <n v="3"/>
    <n v="3"/>
    <s v="Active"/>
    <x v="2"/>
    <x v="2"/>
    <n v="0"/>
  </r>
  <r>
    <n v="30"/>
    <s v="No"/>
    <s v="Travel_Rarely"/>
    <x v="0"/>
    <n v="4"/>
    <n v="3"/>
    <s v="Life Sciences"/>
    <n v="473"/>
    <x v="1"/>
    <n v="5"/>
    <x v="7"/>
    <s v="Married"/>
    <n v="56050"/>
    <n v="0"/>
    <n v="12"/>
    <n v="1"/>
    <n v="9"/>
    <n v="0"/>
    <n v="8"/>
    <n v="1"/>
    <n v="7"/>
    <n v="1"/>
    <n v="2"/>
    <x v="3"/>
    <x v="2"/>
    <n v="2"/>
    <n v="3"/>
    <s v="Active"/>
    <x v="1"/>
    <x v="2"/>
    <n v="0"/>
  </r>
  <r>
    <n v="30"/>
    <s v="No"/>
    <s v="Travel_Rarely"/>
    <x v="0"/>
    <n v="4"/>
    <n v="3"/>
    <s v="Life Sciences"/>
    <n v="1943"/>
    <x v="1"/>
    <n v="5"/>
    <x v="7"/>
    <s v="Married"/>
    <n v="56050"/>
    <n v="0"/>
    <n v="12"/>
    <n v="1"/>
    <n v="9"/>
    <n v="0"/>
    <n v="8"/>
    <n v="1"/>
    <n v="7"/>
    <n v="1"/>
    <n v="2"/>
    <x v="3"/>
    <x v="2"/>
    <n v="2"/>
    <n v="3"/>
    <s v="Active"/>
    <x v="1"/>
    <x v="2"/>
    <n v="0"/>
  </r>
  <r>
    <n v="30"/>
    <s v="No"/>
    <s v="Travel_Rarely"/>
    <x v="0"/>
    <n v="4"/>
    <n v="3"/>
    <s v="Life Sciences"/>
    <n v="3413"/>
    <x v="1"/>
    <n v="5"/>
    <x v="7"/>
    <s v="Married"/>
    <n v="56050"/>
    <n v="0"/>
    <n v="12"/>
    <n v="1"/>
    <n v="9"/>
    <n v="0"/>
    <n v="8"/>
    <n v="1"/>
    <n v="7"/>
    <n v="1"/>
    <n v="2"/>
    <x v="3"/>
    <x v="2"/>
    <n v="2"/>
    <n v="3"/>
    <s v="Active"/>
    <x v="1"/>
    <x v="2"/>
    <n v="0"/>
  </r>
  <r>
    <n v="30"/>
    <s v="No"/>
    <s v="Non-Travel"/>
    <x v="0"/>
    <n v="2"/>
    <n v="4"/>
    <s v="Other"/>
    <n v="674"/>
    <x v="0"/>
    <n v="1"/>
    <x v="3"/>
    <s v="Single"/>
    <n v="20960"/>
    <n v="7"/>
    <n v="11"/>
    <n v="3"/>
    <n v="10"/>
    <n v="2"/>
    <n v="8"/>
    <n v="1"/>
    <n v="7"/>
    <n v="1"/>
    <n v="3"/>
    <x v="0"/>
    <x v="0"/>
    <n v="3"/>
    <n v="3"/>
    <s v="Active"/>
    <x v="1"/>
    <x v="2"/>
    <n v="0"/>
  </r>
  <r>
    <n v="30"/>
    <s v="No"/>
    <s v="Non-Travel"/>
    <x v="0"/>
    <n v="2"/>
    <n v="4"/>
    <s v="Other"/>
    <n v="2144"/>
    <x v="0"/>
    <n v="1"/>
    <x v="3"/>
    <s v="Single"/>
    <n v="20960"/>
    <n v="7"/>
    <n v="11"/>
    <n v="3"/>
    <n v="10"/>
    <n v="2"/>
    <n v="8"/>
    <n v="1"/>
    <n v="7"/>
    <n v="1"/>
    <n v="3"/>
    <x v="0"/>
    <x v="0"/>
    <n v="3"/>
    <n v="3"/>
    <s v="Active"/>
    <x v="1"/>
    <x v="2"/>
    <n v="0"/>
  </r>
  <r>
    <n v="30"/>
    <s v="No"/>
    <s v="Non-Travel"/>
    <x v="0"/>
    <n v="2"/>
    <n v="4"/>
    <s v="Other"/>
    <n v="3614"/>
    <x v="0"/>
    <n v="1"/>
    <x v="3"/>
    <s v="Single"/>
    <n v="20960"/>
    <n v="7"/>
    <n v="11"/>
    <n v="3"/>
    <n v="10"/>
    <n v="2"/>
    <n v="8"/>
    <n v="1"/>
    <n v="7"/>
    <n v="1"/>
    <n v="3"/>
    <x v="0"/>
    <x v="0"/>
    <n v="3"/>
    <n v="3"/>
    <s v="Active"/>
    <x v="1"/>
    <x v="2"/>
    <n v="0"/>
  </r>
  <r>
    <n v="35"/>
    <s v="No"/>
    <s v="Travel_Rarely"/>
    <x v="0"/>
    <n v="5"/>
    <n v="3"/>
    <s v="Medical"/>
    <n v="583"/>
    <x v="0"/>
    <n v="1"/>
    <x v="7"/>
    <s v="Married"/>
    <n v="57150"/>
    <n v="6"/>
    <n v="24"/>
    <n v="2"/>
    <n v="10"/>
    <n v="0"/>
    <n v="8"/>
    <n v="1"/>
    <n v="7"/>
    <n v="1"/>
    <n v="4"/>
    <x v="0"/>
    <x v="0"/>
    <n v="3"/>
    <n v="4"/>
    <s v="Active"/>
    <x v="2"/>
    <x v="2"/>
    <n v="0"/>
  </r>
  <r>
    <n v="35"/>
    <s v="No"/>
    <s v="Travel_Rarely"/>
    <x v="0"/>
    <n v="5"/>
    <n v="3"/>
    <s v="Medical"/>
    <n v="2053"/>
    <x v="0"/>
    <n v="1"/>
    <x v="7"/>
    <s v="Married"/>
    <n v="57150"/>
    <n v="6"/>
    <n v="24"/>
    <n v="2"/>
    <n v="10"/>
    <n v="0"/>
    <n v="8"/>
    <n v="1"/>
    <n v="7"/>
    <n v="1"/>
    <n v="4"/>
    <x v="0"/>
    <x v="0"/>
    <n v="3"/>
    <n v="4"/>
    <s v="Active"/>
    <x v="2"/>
    <x v="2"/>
    <n v="0"/>
  </r>
  <r>
    <n v="35"/>
    <s v="No"/>
    <s v="Travel_Rarely"/>
    <x v="0"/>
    <n v="5"/>
    <n v="3"/>
    <s v="Medical"/>
    <n v="3523"/>
    <x v="0"/>
    <n v="1"/>
    <x v="7"/>
    <s v="Married"/>
    <n v="57150"/>
    <n v="6"/>
    <n v="24"/>
    <n v="2"/>
    <n v="10"/>
    <n v="0"/>
    <n v="8"/>
    <n v="1"/>
    <n v="7"/>
    <n v="1"/>
    <n v="4"/>
    <x v="0"/>
    <x v="0"/>
    <n v="3"/>
    <n v="4"/>
    <s v="Active"/>
    <x v="2"/>
    <x v="2"/>
    <n v="0"/>
  </r>
  <r>
    <n v="28"/>
    <s v="No"/>
    <s v="Travel_Rarely"/>
    <x v="0"/>
    <n v="1"/>
    <n v="3"/>
    <s v="Life Sciences"/>
    <n v="531"/>
    <x v="0"/>
    <n v="2"/>
    <x v="7"/>
    <s v="Single"/>
    <n v="74570"/>
    <n v="3"/>
    <n v="11"/>
    <n v="2"/>
    <n v="10"/>
    <n v="1"/>
    <n v="8"/>
    <n v="1"/>
    <n v="7"/>
    <n v="1"/>
    <n v="3"/>
    <x v="0"/>
    <x v="1"/>
    <n v="4"/>
    <n v="3"/>
    <s v="Active"/>
    <x v="1"/>
    <x v="2"/>
    <n v="0"/>
  </r>
  <r>
    <n v="28"/>
    <s v="No"/>
    <s v="Travel_Rarely"/>
    <x v="0"/>
    <n v="1"/>
    <n v="3"/>
    <s v="Life Sciences"/>
    <n v="2001"/>
    <x v="0"/>
    <n v="2"/>
    <x v="7"/>
    <s v="Single"/>
    <n v="74570"/>
    <n v="3"/>
    <n v="11"/>
    <n v="2"/>
    <n v="10"/>
    <n v="1"/>
    <n v="8"/>
    <n v="1"/>
    <n v="7"/>
    <n v="1"/>
    <n v="3"/>
    <x v="0"/>
    <x v="1"/>
    <n v="4"/>
    <n v="3"/>
    <s v="Active"/>
    <x v="1"/>
    <x v="2"/>
    <n v="0"/>
  </r>
  <r>
    <n v="28"/>
    <s v="No"/>
    <s v="Travel_Rarely"/>
    <x v="0"/>
    <n v="1"/>
    <n v="3"/>
    <s v="Life Sciences"/>
    <n v="3471"/>
    <x v="0"/>
    <n v="2"/>
    <x v="7"/>
    <s v="Single"/>
    <n v="74570"/>
    <n v="3"/>
    <n v="11"/>
    <n v="2"/>
    <n v="10"/>
    <n v="1"/>
    <n v="8"/>
    <n v="1"/>
    <n v="7"/>
    <n v="1"/>
    <n v="3"/>
    <x v="0"/>
    <x v="1"/>
    <n v="4"/>
    <n v="3"/>
    <s v="Active"/>
    <x v="1"/>
    <x v="2"/>
    <n v="0"/>
  </r>
  <r>
    <n v="29"/>
    <s v="No"/>
    <s v="Travel_Rarely"/>
    <x v="0"/>
    <n v="10"/>
    <n v="2"/>
    <s v="Medical"/>
    <n v="315"/>
    <x v="0"/>
    <n v="3"/>
    <x v="5"/>
    <s v="Married"/>
    <n v="169590"/>
    <n v="4"/>
    <n v="14"/>
    <n v="3"/>
    <n v="11"/>
    <n v="5"/>
    <n v="8"/>
    <n v="1"/>
    <n v="1"/>
    <n v="1"/>
    <n v="2"/>
    <x v="0"/>
    <x v="2"/>
    <n v="3"/>
    <n v="3"/>
    <s v="Active"/>
    <x v="1"/>
    <x v="2"/>
    <n v="0"/>
  </r>
  <r>
    <n v="29"/>
    <s v="No"/>
    <s v="Travel_Rarely"/>
    <x v="0"/>
    <n v="10"/>
    <n v="2"/>
    <s v="Medical"/>
    <n v="1785"/>
    <x v="0"/>
    <n v="3"/>
    <x v="5"/>
    <s v="Married"/>
    <n v="169590"/>
    <n v="4"/>
    <n v="14"/>
    <n v="3"/>
    <n v="11"/>
    <n v="5"/>
    <n v="8"/>
    <n v="1"/>
    <n v="1"/>
    <n v="1"/>
    <n v="2"/>
    <x v="0"/>
    <x v="2"/>
    <n v="3"/>
    <n v="3"/>
    <s v="Active"/>
    <x v="1"/>
    <x v="2"/>
    <n v="0"/>
  </r>
  <r>
    <n v="29"/>
    <s v="No"/>
    <s v="Travel_Rarely"/>
    <x v="0"/>
    <n v="10"/>
    <n v="2"/>
    <s v="Medical"/>
    <n v="3255"/>
    <x v="0"/>
    <n v="3"/>
    <x v="5"/>
    <s v="Married"/>
    <n v="169590"/>
    <n v="4"/>
    <n v="14"/>
    <n v="3"/>
    <n v="11"/>
    <n v="5"/>
    <n v="8"/>
    <n v="1"/>
    <n v="1"/>
    <n v="1"/>
    <n v="2"/>
    <x v="0"/>
    <x v="2"/>
    <n v="3"/>
    <n v="3"/>
    <s v="Active"/>
    <x v="1"/>
    <x v="2"/>
    <n v="0"/>
  </r>
  <r>
    <n v="47"/>
    <s v="No"/>
    <s v="Non-Travel"/>
    <x v="0"/>
    <n v="1"/>
    <n v="4"/>
    <s v="Medical"/>
    <n v="1113"/>
    <x v="0"/>
    <n v="1"/>
    <x v="3"/>
    <s v="Married"/>
    <n v="45380"/>
    <n v="8"/>
    <n v="11"/>
    <n v="0"/>
    <n v="16"/>
    <n v="3"/>
    <n v="8"/>
    <n v="1"/>
    <n v="7"/>
    <n v="1"/>
    <n v="3"/>
    <x v="2"/>
    <x v="1"/>
    <n v="3"/>
    <n v="3"/>
    <s v="Active"/>
    <x v="3"/>
    <x v="2"/>
    <n v="0"/>
  </r>
  <r>
    <n v="47"/>
    <s v="No"/>
    <s v="Non-Travel"/>
    <x v="0"/>
    <n v="1"/>
    <n v="4"/>
    <s v="Medical"/>
    <n v="2583"/>
    <x v="0"/>
    <n v="1"/>
    <x v="3"/>
    <s v="Married"/>
    <n v="45380"/>
    <n v="8"/>
    <n v="11"/>
    <n v="0"/>
    <n v="16"/>
    <n v="3"/>
    <n v="8"/>
    <n v="1"/>
    <n v="7"/>
    <n v="1"/>
    <n v="3"/>
    <x v="2"/>
    <x v="1"/>
    <n v="3"/>
    <n v="3"/>
    <s v="Active"/>
    <x v="3"/>
    <x v="2"/>
    <n v="0"/>
  </r>
  <r>
    <n v="47"/>
    <s v="No"/>
    <s v="Non-Travel"/>
    <x v="0"/>
    <n v="1"/>
    <n v="4"/>
    <s v="Medical"/>
    <n v="4053"/>
    <x v="0"/>
    <n v="1"/>
    <x v="3"/>
    <s v="Married"/>
    <n v="45380"/>
    <n v="8"/>
    <n v="11"/>
    <n v="0"/>
    <n v="16"/>
    <n v="3"/>
    <n v="8"/>
    <n v="1"/>
    <n v="7"/>
    <n v="1"/>
    <n v="3"/>
    <x v="2"/>
    <x v="1"/>
    <n v="3"/>
    <n v="3"/>
    <s v="Active"/>
    <x v="3"/>
    <x v="2"/>
    <n v="0"/>
  </r>
  <r>
    <n v="35"/>
    <s v="No"/>
    <s v="Travel_Rarely"/>
    <x v="0"/>
    <n v="1"/>
    <n v="3"/>
    <s v="Medical"/>
    <n v="354"/>
    <x v="0"/>
    <n v="1"/>
    <x v="1"/>
    <s v="Single"/>
    <n v="108550"/>
    <n v="3"/>
    <n v="13"/>
    <n v="1"/>
    <n v="17"/>
    <n v="2"/>
    <n v="8"/>
    <n v="1"/>
    <n v="6"/>
    <n v="1"/>
    <n v="3"/>
    <x v="0"/>
    <x v="1"/>
    <n v="3"/>
    <n v="3"/>
    <s v="Active"/>
    <x v="2"/>
    <x v="2"/>
    <n v="0"/>
  </r>
  <r>
    <n v="35"/>
    <s v="No"/>
    <s v="Travel_Rarely"/>
    <x v="0"/>
    <n v="1"/>
    <n v="3"/>
    <s v="Medical"/>
    <n v="1824"/>
    <x v="0"/>
    <n v="1"/>
    <x v="1"/>
    <s v="Single"/>
    <n v="108550"/>
    <n v="3"/>
    <n v="13"/>
    <n v="1"/>
    <n v="17"/>
    <n v="2"/>
    <n v="8"/>
    <n v="1"/>
    <n v="6"/>
    <n v="1"/>
    <n v="3"/>
    <x v="0"/>
    <x v="1"/>
    <n v="3"/>
    <n v="3"/>
    <s v="Active"/>
    <x v="2"/>
    <x v="2"/>
    <n v="0"/>
  </r>
  <r>
    <n v="35"/>
    <s v="No"/>
    <s v="Travel_Rarely"/>
    <x v="0"/>
    <n v="1"/>
    <n v="3"/>
    <s v="Medical"/>
    <n v="3294"/>
    <x v="0"/>
    <n v="1"/>
    <x v="1"/>
    <s v="Single"/>
    <n v="108550"/>
    <n v="3"/>
    <n v="13"/>
    <n v="1"/>
    <n v="17"/>
    <n v="2"/>
    <n v="8"/>
    <n v="1"/>
    <n v="6"/>
    <n v="1"/>
    <n v="3"/>
    <x v="0"/>
    <x v="1"/>
    <n v="3"/>
    <n v="3"/>
    <s v="Active"/>
    <x v="2"/>
    <x v="2"/>
    <n v="0"/>
  </r>
  <r>
    <n v="35"/>
    <s v="No"/>
    <s v="Travel_Rarely"/>
    <x v="0"/>
    <n v="16"/>
    <n v="3"/>
    <s v="Medical"/>
    <n v="1193"/>
    <x v="1"/>
    <n v="2"/>
    <x v="7"/>
    <s v="Single"/>
    <n v="23940"/>
    <n v="1"/>
    <n v="16"/>
    <n v="1"/>
    <n v="9"/>
    <n v="3"/>
    <n v="9"/>
    <n v="1"/>
    <n v="7"/>
    <n v="1"/>
    <n v="3"/>
    <x v="1"/>
    <x v="0"/>
    <n v="3"/>
    <n v="3"/>
    <s v="Active"/>
    <x v="2"/>
    <x v="2"/>
    <n v="0"/>
  </r>
  <r>
    <n v="35"/>
    <s v="No"/>
    <s v="Travel_Rarely"/>
    <x v="0"/>
    <n v="16"/>
    <n v="3"/>
    <s v="Medical"/>
    <n v="2663"/>
    <x v="1"/>
    <n v="2"/>
    <x v="7"/>
    <s v="Single"/>
    <n v="23940"/>
    <n v="1"/>
    <n v="16"/>
    <n v="1"/>
    <n v="9"/>
    <n v="3"/>
    <n v="9"/>
    <n v="1"/>
    <n v="7"/>
    <n v="1"/>
    <n v="3"/>
    <x v="1"/>
    <x v="0"/>
    <n v="3"/>
    <n v="3"/>
    <s v="Active"/>
    <x v="2"/>
    <x v="2"/>
    <n v="0"/>
  </r>
  <r>
    <n v="35"/>
    <s v="No"/>
    <s v="Travel_Rarely"/>
    <x v="0"/>
    <n v="16"/>
    <n v="3"/>
    <s v="Medical"/>
    <n v="4133"/>
    <x v="1"/>
    <n v="2"/>
    <x v="7"/>
    <s v="Single"/>
    <n v="23940"/>
    <n v="1"/>
    <n v="16"/>
    <n v="1"/>
    <n v="9"/>
    <n v="3"/>
    <n v="9"/>
    <n v="1"/>
    <n v="7"/>
    <n v="1"/>
    <n v="3"/>
    <x v="1"/>
    <x v="0"/>
    <n v="3"/>
    <n v="3"/>
    <s v="Active"/>
    <x v="2"/>
    <x v="2"/>
    <n v="0"/>
  </r>
  <r>
    <n v="27"/>
    <s v="No"/>
    <s v="Travel_Frequently"/>
    <x v="1"/>
    <n v="24"/>
    <n v="3"/>
    <s v="Life Sciences"/>
    <n v="1256"/>
    <x v="0"/>
    <n v="4"/>
    <x v="7"/>
    <s v="Single"/>
    <n v="31720"/>
    <n v="1"/>
    <n v="20"/>
    <n v="1"/>
    <n v="9"/>
    <n v="1"/>
    <n v="9"/>
    <n v="1"/>
    <n v="7"/>
    <n v="1"/>
    <n v="4"/>
    <x v="0"/>
    <x v="0"/>
    <n v="3"/>
    <n v="4"/>
    <s v="Active"/>
    <x v="1"/>
    <x v="2"/>
    <n v="0"/>
  </r>
  <r>
    <n v="27"/>
    <s v="No"/>
    <s v="Travel_Frequently"/>
    <x v="1"/>
    <n v="24"/>
    <n v="3"/>
    <s v="Life Sciences"/>
    <n v="2726"/>
    <x v="0"/>
    <n v="4"/>
    <x v="7"/>
    <s v="Single"/>
    <n v="31720"/>
    <n v="1"/>
    <n v="20"/>
    <n v="1"/>
    <n v="9"/>
    <n v="1"/>
    <n v="9"/>
    <n v="1"/>
    <n v="7"/>
    <n v="1"/>
    <n v="4"/>
    <x v="0"/>
    <x v="0"/>
    <n v="3"/>
    <n v="4"/>
    <s v="Active"/>
    <x v="1"/>
    <x v="2"/>
    <n v="0"/>
  </r>
  <r>
    <n v="27"/>
    <s v="No"/>
    <s v="Travel_Frequently"/>
    <x v="1"/>
    <n v="24"/>
    <n v="3"/>
    <s v="Life Sciences"/>
    <n v="4196"/>
    <x v="0"/>
    <n v="4"/>
    <x v="7"/>
    <s v="Single"/>
    <n v="31720"/>
    <n v="1"/>
    <n v="20"/>
    <n v="1"/>
    <n v="9"/>
    <n v="1"/>
    <n v="9"/>
    <n v="1"/>
    <n v="7"/>
    <n v="1"/>
    <n v="4"/>
    <x v="0"/>
    <x v="0"/>
    <n v="3"/>
    <n v="4"/>
    <s v="Active"/>
    <x v="1"/>
    <x v="2"/>
    <n v="0"/>
  </r>
  <r>
    <n v="27"/>
    <s v="No"/>
    <s v="Travel_Frequently"/>
    <x v="0"/>
    <n v="29"/>
    <n v="1"/>
    <s v="Life Sciences"/>
    <n v="280"/>
    <x v="0"/>
    <n v="2"/>
    <x v="5"/>
    <s v="Divorced"/>
    <n v="43250"/>
    <n v="1"/>
    <n v="14"/>
    <n v="0"/>
    <n v="9"/>
    <n v="2"/>
    <n v="9"/>
    <n v="1"/>
    <n v="7"/>
    <n v="1"/>
    <n v="4"/>
    <x v="3"/>
    <x v="2"/>
    <n v="2"/>
    <n v="3"/>
    <s v="Active"/>
    <x v="1"/>
    <x v="2"/>
    <n v="0"/>
  </r>
  <r>
    <n v="27"/>
    <s v="No"/>
    <s v="Travel_Frequently"/>
    <x v="0"/>
    <n v="29"/>
    <n v="1"/>
    <s v="Life Sciences"/>
    <n v="1750"/>
    <x v="0"/>
    <n v="2"/>
    <x v="5"/>
    <s v="Divorced"/>
    <n v="43250"/>
    <n v="1"/>
    <n v="14"/>
    <n v="0"/>
    <n v="9"/>
    <n v="2"/>
    <n v="9"/>
    <n v="1"/>
    <n v="7"/>
    <n v="1"/>
    <n v="4"/>
    <x v="3"/>
    <x v="2"/>
    <n v="2"/>
    <n v="3"/>
    <s v="Active"/>
    <x v="1"/>
    <x v="2"/>
    <n v="0"/>
  </r>
  <r>
    <n v="27"/>
    <s v="No"/>
    <s v="Travel_Frequently"/>
    <x v="0"/>
    <n v="29"/>
    <n v="1"/>
    <s v="Life Sciences"/>
    <n v="3220"/>
    <x v="0"/>
    <n v="2"/>
    <x v="5"/>
    <s v="Divorced"/>
    <n v="43250"/>
    <n v="1"/>
    <n v="14"/>
    <n v="0"/>
    <n v="9"/>
    <n v="2"/>
    <n v="9"/>
    <n v="1"/>
    <n v="7"/>
    <n v="1"/>
    <n v="4"/>
    <x v="3"/>
    <x v="2"/>
    <n v="2"/>
    <n v="3"/>
    <s v="Active"/>
    <x v="1"/>
    <x v="2"/>
    <n v="0"/>
  </r>
  <r>
    <n v="35"/>
    <s v="No"/>
    <s v="Travel_Frequently"/>
    <x v="0"/>
    <n v="15"/>
    <n v="3"/>
    <s v="Medical"/>
    <n v="1269"/>
    <x v="0"/>
    <n v="3"/>
    <x v="5"/>
    <s v="Married"/>
    <n v="65490"/>
    <n v="1"/>
    <n v="20"/>
    <n v="0"/>
    <n v="9"/>
    <n v="3"/>
    <n v="9"/>
    <n v="1"/>
    <n v="8"/>
    <n v="1"/>
    <n v="2"/>
    <x v="3"/>
    <x v="2"/>
    <n v="3"/>
    <n v="4"/>
    <s v="Active"/>
    <x v="2"/>
    <x v="2"/>
    <n v="0"/>
  </r>
  <r>
    <n v="35"/>
    <s v="No"/>
    <s v="Travel_Frequently"/>
    <x v="0"/>
    <n v="15"/>
    <n v="3"/>
    <s v="Medical"/>
    <n v="2739"/>
    <x v="0"/>
    <n v="3"/>
    <x v="5"/>
    <s v="Married"/>
    <n v="65490"/>
    <n v="1"/>
    <n v="20"/>
    <n v="0"/>
    <n v="9"/>
    <n v="3"/>
    <n v="9"/>
    <n v="1"/>
    <n v="8"/>
    <n v="1"/>
    <n v="2"/>
    <x v="3"/>
    <x v="2"/>
    <n v="3"/>
    <n v="4"/>
    <s v="Active"/>
    <x v="2"/>
    <x v="2"/>
    <n v="0"/>
  </r>
  <r>
    <n v="35"/>
    <s v="No"/>
    <s v="Travel_Frequently"/>
    <x v="0"/>
    <n v="15"/>
    <n v="3"/>
    <s v="Medical"/>
    <n v="4209"/>
    <x v="0"/>
    <n v="3"/>
    <x v="5"/>
    <s v="Married"/>
    <n v="65490"/>
    <n v="1"/>
    <n v="20"/>
    <n v="0"/>
    <n v="9"/>
    <n v="3"/>
    <n v="9"/>
    <n v="1"/>
    <n v="8"/>
    <n v="1"/>
    <n v="2"/>
    <x v="3"/>
    <x v="2"/>
    <n v="3"/>
    <n v="4"/>
    <s v="Active"/>
    <x v="2"/>
    <x v="2"/>
    <n v="0"/>
  </r>
  <r>
    <n v="35"/>
    <s v="No"/>
    <s v="Travel_Frequently"/>
    <x v="1"/>
    <n v="1"/>
    <n v="2"/>
    <s v="Technical Degree"/>
    <n v="704"/>
    <x v="0"/>
    <n v="2"/>
    <x v="2"/>
    <s v="Single"/>
    <n v="66460"/>
    <n v="1"/>
    <n v="13"/>
    <n v="1"/>
    <n v="9"/>
    <n v="2"/>
    <n v="9"/>
    <n v="1"/>
    <n v="1"/>
    <n v="1"/>
    <n v="3"/>
    <x v="0"/>
    <x v="0"/>
    <n v="2"/>
    <n v="3"/>
    <s v="Active"/>
    <x v="2"/>
    <x v="2"/>
    <n v="0"/>
  </r>
  <r>
    <n v="35"/>
    <s v="No"/>
    <s v="Travel_Frequently"/>
    <x v="1"/>
    <n v="1"/>
    <n v="2"/>
    <s v="Technical Degree"/>
    <n v="2174"/>
    <x v="0"/>
    <n v="2"/>
    <x v="2"/>
    <s v="Single"/>
    <n v="66460"/>
    <n v="1"/>
    <n v="13"/>
    <n v="1"/>
    <n v="9"/>
    <n v="2"/>
    <n v="9"/>
    <n v="1"/>
    <n v="1"/>
    <n v="1"/>
    <n v="3"/>
    <x v="0"/>
    <x v="0"/>
    <n v="2"/>
    <n v="3"/>
    <s v="Active"/>
    <x v="2"/>
    <x v="2"/>
    <n v="0"/>
  </r>
  <r>
    <n v="35"/>
    <s v="No"/>
    <s v="Travel_Frequently"/>
    <x v="1"/>
    <n v="1"/>
    <n v="2"/>
    <s v="Technical Degree"/>
    <n v="3644"/>
    <x v="0"/>
    <n v="2"/>
    <x v="2"/>
    <s v="Single"/>
    <n v="66460"/>
    <n v="1"/>
    <n v="13"/>
    <n v="1"/>
    <n v="9"/>
    <n v="2"/>
    <n v="9"/>
    <n v="1"/>
    <n v="1"/>
    <n v="1"/>
    <n v="3"/>
    <x v="0"/>
    <x v="0"/>
    <n v="2"/>
    <n v="3"/>
    <s v="Active"/>
    <x v="2"/>
    <x v="2"/>
    <n v="0"/>
  </r>
  <r>
    <n v="34"/>
    <s v="No"/>
    <s v="Travel_Rarely"/>
    <x v="0"/>
    <n v="3"/>
    <n v="2"/>
    <s v="Technical Degree"/>
    <n v="701"/>
    <x v="0"/>
    <n v="2"/>
    <x v="1"/>
    <s v="Divorced"/>
    <n v="26590"/>
    <n v="0"/>
    <n v="24"/>
    <n v="3"/>
    <n v="10"/>
    <n v="2"/>
    <n v="9"/>
    <n v="1"/>
    <n v="6"/>
    <n v="1"/>
    <n v="4"/>
    <x v="1"/>
    <x v="2"/>
    <n v="3"/>
    <n v="4"/>
    <s v="Active"/>
    <x v="1"/>
    <x v="2"/>
    <n v="0"/>
  </r>
  <r>
    <n v="34"/>
    <s v="No"/>
    <s v="Travel_Rarely"/>
    <x v="0"/>
    <n v="3"/>
    <n v="2"/>
    <s v="Technical Degree"/>
    <n v="2171"/>
    <x v="0"/>
    <n v="2"/>
    <x v="1"/>
    <s v="Divorced"/>
    <n v="26590"/>
    <n v="0"/>
    <n v="24"/>
    <n v="3"/>
    <n v="10"/>
    <n v="2"/>
    <n v="9"/>
    <n v="1"/>
    <n v="6"/>
    <n v="1"/>
    <n v="4"/>
    <x v="1"/>
    <x v="2"/>
    <n v="3"/>
    <n v="4"/>
    <s v="Active"/>
    <x v="1"/>
    <x v="2"/>
    <n v="0"/>
  </r>
  <r>
    <n v="34"/>
    <s v="No"/>
    <s v="Travel_Rarely"/>
    <x v="0"/>
    <n v="3"/>
    <n v="2"/>
    <s v="Technical Degree"/>
    <n v="3641"/>
    <x v="0"/>
    <n v="2"/>
    <x v="1"/>
    <s v="Divorced"/>
    <n v="26590"/>
    <n v="0"/>
    <n v="24"/>
    <n v="3"/>
    <n v="10"/>
    <n v="2"/>
    <n v="9"/>
    <n v="1"/>
    <n v="6"/>
    <n v="1"/>
    <n v="4"/>
    <x v="1"/>
    <x v="2"/>
    <n v="3"/>
    <n v="4"/>
    <s v="Active"/>
    <x v="1"/>
    <x v="2"/>
    <n v="0"/>
  </r>
  <r>
    <n v="38"/>
    <s v="No"/>
    <s v="Travel_Frequently"/>
    <x v="1"/>
    <n v="18"/>
    <n v="4"/>
    <s v="Life Sciences"/>
    <n v="1221"/>
    <x v="0"/>
    <n v="2"/>
    <x v="7"/>
    <s v="Single"/>
    <n v="41620"/>
    <n v="0"/>
    <n v="15"/>
    <n v="1"/>
    <n v="10"/>
    <n v="1"/>
    <n v="9"/>
    <n v="1"/>
    <n v="8"/>
    <n v="1"/>
    <n v="4"/>
    <x v="0"/>
    <x v="0"/>
    <n v="3"/>
    <n v="3"/>
    <s v="Active"/>
    <x v="2"/>
    <x v="2"/>
    <n v="0"/>
  </r>
  <r>
    <n v="38"/>
    <s v="No"/>
    <s v="Travel_Frequently"/>
    <x v="1"/>
    <n v="18"/>
    <n v="4"/>
    <s v="Life Sciences"/>
    <n v="2691"/>
    <x v="0"/>
    <n v="2"/>
    <x v="7"/>
    <s v="Single"/>
    <n v="41620"/>
    <n v="0"/>
    <n v="15"/>
    <n v="1"/>
    <n v="10"/>
    <n v="1"/>
    <n v="9"/>
    <n v="1"/>
    <n v="8"/>
    <n v="1"/>
    <n v="4"/>
    <x v="0"/>
    <x v="0"/>
    <n v="3"/>
    <n v="3"/>
    <s v="Active"/>
    <x v="2"/>
    <x v="2"/>
    <n v="0"/>
  </r>
  <r>
    <n v="38"/>
    <s v="No"/>
    <s v="Travel_Frequently"/>
    <x v="1"/>
    <n v="18"/>
    <n v="4"/>
    <s v="Life Sciences"/>
    <n v="4161"/>
    <x v="0"/>
    <n v="2"/>
    <x v="7"/>
    <s v="Single"/>
    <n v="41620"/>
    <n v="0"/>
    <n v="15"/>
    <n v="1"/>
    <n v="10"/>
    <n v="1"/>
    <n v="9"/>
    <n v="1"/>
    <n v="8"/>
    <n v="1"/>
    <n v="4"/>
    <x v="0"/>
    <x v="0"/>
    <n v="3"/>
    <n v="3"/>
    <s v="Active"/>
    <x v="2"/>
    <x v="2"/>
    <n v="0"/>
  </r>
  <r>
    <n v="38"/>
    <s v="No"/>
    <s v="Travel_Rarely"/>
    <x v="0"/>
    <n v="9"/>
    <n v="4"/>
    <s v="Life Sciences"/>
    <n v="272"/>
    <x v="0"/>
    <n v="1"/>
    <x v="0"/>
    <s v="Single"/>
    <n v="43120"/>
    <n v="0"/>
    <n v="12"/>
    <n v="1"/>
    <n v="10"/>
    <n v="2"/>
    <n v="9"/>
    <n v="1"/>
    <n v="8"/>
    <n v="1"/>
    <n v="2"/>
    <x v="1"/>
    <x v="2"/>
    <n v="2"/>
    <n v="3"/>
    <s v="Active"/>
    <x v="2"/>
    <x v="2"/>
    <n v="0"/>
  </r>
  <r>
    <n v="38"/>
    <s v="No"/>
    <s v="Travel_Rarely"/>
    <x v="0"/>
    <n v="9"/>
    <n v="4"/>
    <s v="Life Sciences"/>
    <n v="1742"/>
    <x v="0"/>
    <n v="1"/>
    <x v="0"/>
    <s v="Single"/>
    <n v="43120"/>
    <n v="0"/>
    <n v="12"/>
    <n v="1"/>
    <n v="10"/>
    <n v="2"/>
    <n v="9"/>
    <n v="1"/>
    <n v="8"/>
    <n v="1"/>
    <n v="2"/>
    <x v="1"/>
    <x v="2"/>
    <n v="2"/>
    <n v="3"/>
    <s v="Active"/>
    <x v="2"/>
    <x v="2"/>
    <n v="0"/>
  </r>
  <r>
    <n v="38"/>
    <s v="No"/>
    <s v="Travel_Rarely"/>
    <x v="0"/>
    <n v="9"/>
    <n v="4"/>
    <s v="Life Sciences"/>
    <n v="3212"/>
    <x v="0"/>
    <n v="1"/>
    <x v="0"/>
    <s v="Single"/>
    <n v="43120"/>
    <n v="0"/>
    <n v="12"/>
    <n v="1"/>
    <n v="10"/>
    <n v="2"/>
    <n v="9"/>
    <n v="1"/>
    <n v="8"/>
    <n v="1"/>
    <n v="2"/>
    <x v="1"/>
    <x v="2"/>
    <n v="2"/>
    <n v="3"/>
    <s v="Active"/>
    <x v="2"/>
    <x v="2"/>
    <n v="0"/>
  </r>
  <r>
    <n v="32"/>
    <s v="No"/>
    <s v="Travel_Rarely"/>
    <x v="0"/>
    <n v="5"/>
    <n v="4"/>
    <s v="Technical Degree"/>
    <n v="933"/>
    <x v="0"/>
    <n v="5"/>
    <x v="3"/>
    <s v="Divorced"/>
    <n v="50030"/>
    <n v="2"/>
    <n v="13"/>
    <n v="0"/>
    <n v="10"/>
    <n v="5"/>
    <n v="9"/>
    <n v="1"/>
    <n v="6"/>
    <n v="1"/>
    <n v="4"/>
    <x v="2"/>
    <x v="2"/>
    <n v="3"/>
    <n v="3"/>
    <s v="Active"/>
    <x v="1"/>
    <x v="2"/>
    <n v="0"/>
  </r>
  <r>
    <n v="32"/>
    <s v="No"/>
    <s v="Travel_Rarely"/>
    <x v="0"/>
    <n v="5"/>
    <n v="4"/>
    <s v="Technical Degree"/>
    <n v="2403"/>
    <x v="0"/>
    <n v="5"/>
    <x v="3"/>
    <s v="Divorced"/>
    <n v="50030"/>
    <n v="0"/>
    <n v="13"/>
    <n v="0"/>
    <n v="10"/>
    <n v="5"/>
    <n v="9"/>
    <n v="1"/>
    <n v="6"/>
    <n v="1"/>
    <n v="4"/>
    <x v="2"/>
    <x v="2"/>
    <n v="3"/>
    <n v="3"/>
    <s v="Active"/>
    <x v="1"/>
    <x v="2"/>
    <n v="0"/>
  </r>
  <r>
    <n v="32"/>
    <s v="No"/>
    <s v="Travel_Rarely"/>
    <x v="0"/>
    <n v="5"/>
    <n v="4"/>
    <s v="Technical Degree"/>
    <n v="3873"/>
    <x v="0"/>
    <n v="5"/>
    <x v="3"/>
    <s v="Divorced"/>
    <n v="50030"/>
    <n v="0"/>
    <n v="13"/>
    <n v="0"/>
    <n v="10"/>
    <n v="5"/>
    <n v="9"/>
    <n v="1"/>
    <n v="6"/>
    <n v="1"/>
    <n v="4"/>
    <x v="2"/>
    <x v="2"/>
    <n v="3"/>
    <n v="3"/>
    <s v="Active"/>
    <x v="1"/>
    <x v="2"/>
    <n v="0"/>
  </r>
  <r>
    <n v="41"/>
    <s v="No"/>
    <s v="Travel_Frequently"/>
    <x v="1"/>
    <n v="1"/>
    <n v="4"/>
    <s v="Other"/>
    <n v="703"/>
    <x v="1"/>
    <n v="2"/>
    <x v="7"/>
    <s v="Divorced"/>
    <n v="55610"/>
    <n v="0"/>
    <n v="11"/>
    <n v="0"/>
    <n v="10"/>
    <n v="2"/>
    <n v="9"/>
    <n v="1"/>
    <n v="7"/>
    <n v="1"/>
    <n v="3"/>
    <x v="3"/>
    <x v="0"/>
    <n v="2"/>
    <n v="3"/>
    <s v="Active"/>
    <x v="2"/>
    <x v="2"/>
    <n v="0"/>
  </r>
  <r>
    <n v="41"/>
    <s v="No"/>
    <s v="Travel_Frequently"/>
    <x v="1"/>
    <n v="1"/>
    <n v="4"/>
    <s v="Other"/>
    <n v="2173"/>
    <x v="1"/>
    <n v="2"/>
    <x v="7"/>
    <s v="Divorced"/>
    <n v="55610"/>
    <n v="0"/>
    <n v="11"/>
    <n v="0"/>
    <n v="10"/>
    <n v="2"/>
    <n v="9"/>
    <n v="1"/>
    <n v="7"/>
    <n v="1"/>
    <n v="3"/>
    <x v="3"/>
    <x v="0"/>
    <n v="2"/>
    <n v="3"/>
    <s v="Active"/>
    <x v="2"/>
    <x v="2"/>
    <n v="0"/>
  </r>
  <r>
    <n v="41"/>
    <s v="No"/>
    <s v="Travel_Frequently"/>
    <x v="1"/>
    <n v="1"/>
    <n v="4"/>
    <s v="Other"/>
    <n v="3643"/>
    <x v="1"/>
    <n v="2"/>
    <x v="7"/>
    <s v="Divorced"/>
    <n v="55610"/>
    <n v="0"/>
    <n v="11"/>
    <n v="0"/>
    <n v="10"/>
    <n v="2"/>
    <n v="9"/>
    <n v="1"/>
    <n v="7"/>
    <n v="1"/>
    <n v="3"/>
    <x v="3"/>
    <x v="0"/>
    <n v="2"/>
    <n v="3"/>
    <s v="Active"/>
    <x v="2"/>
    <x v="2"/>
    <n v="0"/>
  </r>
  <r>
    <n v="28"/>
    <s v="No"/>
    <s v="Travel_Rarely"/>
    <x v="2"/>
    <n v="1"/>
    <n v="3"/>
    <s v="Human Resources"/>
    <n v="552"/>
    <x v="1"/>
    <n v="4"/>
    <x v="4"/>
    <s v="Divorced"/>
    <n v="67810"/>
    <n v="0"/>
    <n v="15"/>
    <n v="1"/>
    <n v="10"/>
    <n v="2"/>
    <n v="9"/>
    <n v="1"/>
    <n v="7"/>
    <n v="1"/>
    <n v="4"/>
    <x v="2"/>
    <x v="2"/>
    <n v="3"/>
    <n v="3"/>
    <s v="Active"/>
    <x v="1"/>
    <x v="2"/>
    <n v="0"/>
  </r>
  <r>
    <n v="28"/>
    <s v="No"/>
    <s v="Travel_Rarely"/>
    <x v="2"/>
    <n v="1"/>
    <n v="3"/>
    <s v="Human Resources"/>
    <n v="2022"/>
    <x v="1"/>
    <n v="4"/>
    <x v="4"/>
    <s v="Divorced"/>
    <n v="67810"/>
    <n v="0"/>
    <n v="15"/>
    <n v="1"/>
    <n v="10"/>
    <n v="2"/>
    <n v="9"/>
    <n v="1"/>
    <n v="7"/>
    <n v="1"/>
    <n v="4"/>
    <x v="2"/>
    <x v="2"/>
    <n v="3"/>
    <n v="3"/>
    <s v="Active"/>
    <x v="1"/>
    <x v="2"/>
    <n v="0"/>
  </r>
  <r>
    <n v="28"/>
    <s v="No"/>
    <s v="Travel_Rarely"/>
    <x v="2"/>
    <n v="1"/>
    <n v="3"/>
    <s v="Human Resources"/>
    <n v="3492"/>
    <x v="1"/>
    <n v="4"/>
    <x v="4"/>
    <s v="Divorced"/>
    <n v="67810"/>
    <n v="0"/>
    <n v="15"/>
    <n v="1"/>
    <n v="10"/>
    <n v="2"/>
    <n v="9"/>
    <n v="1"/>
    <n v="7"/>
    <n v="1"/>
    <n v="4"/>
    <x v="2"/>
    <x v="2"/>
    <n v="3"/>
    <n v="3"/>
    <s v="Active"/>
    <x v="1"/>
    <x v="2"/>
    <n v="0"/>
  </r>
  <r>
    <n v="43"/>
    <s v="No"/>
    <s v="Travel_Rarely"/>
    <x v="1"/>
    <n v="16"/>
    <n v="2"/>
    <s v="Marketing"/>
    <n v="1012"/>
    <x v="1"/>
    <n v="1"/>
    <x v="4"/>
    <s v="Single"/>
    <n v="67820"/>
    <n v="0"/>
    <n v="16"/>
    <n v="1"/>
    <n v="10"/>
    <n v="2"/>
    <n v="9"/>
    <n v="1"/>
    <n v="8"/>
    <n v="1"/>
    <n v="2"/>
    <x v="1"/>
    <x v="0"/>
    <n v="3"/>
    <n v="3"/>
    <s v="Active"/>
    <x v="2"/>
    <x v="2"/>
    <n v="0"/>
  </r>
  <r>
    <n v="43"/>
    <s v="No"/>
    <s v="Travel_Rarely"/>
    <x v="1"/>
    <n v="16"/>
    <n v="2"/>
    <s v="Marketing"/>
    <n v="2482"/>
    <x v="1"/>
    <n v="1"/>
    <x v="4"/>
    <s v="Single"/>
    <n v="67820"/>
    <n v="0"/>
    <n v="16"/>
    <n v="1"/>
    <n v="10"/>
    <n v="2"/>
    <n v="9"/>
    <n v="1"/>
    <n v="8"/>
    <n v="1"/>
    <n v="2"/>
    <x v="1"/>
    <x v="0"/>
    <n v="3"/>
    <n v="3"/>
    <s v="Active"/>
    <x v="2"/>
    <x v="2"/>
    <n v="0"/>
  </r>
  <r>
    <n v="43"/>
    <s v="No"/>
    <s v="Travel_Rarely"/>
    <x v="1"/>
    <n v="16"/>
    <n v="2"/>
    <s v="Marketing"/>
    <n v="3952"/>
    <x v="1"/>
    <n v="1"/>
    <x v="4"/>
    <s v="Single"/>
    <n v="67820"/>
    <n v="0"/>
    <n v="16"/>
    <n v="1"/>
    <n v="10"/>
    <n v="2"/>
    <n v="9"/>
    <n v="1"/>
    <n v="8"/>
    <n v="1"/>
    <n v="2"/>
    <x v="1"/>
    <x v="0"/>
    <n v="3"/>
    <n v="3"/>
    <s v="Active"/>
    <x v="2"/>
    <x v="2"/>
    <n v="0"/>
  </r>
  <r>
    <n v="49"/>
    <s v="No"/>
    <s v="Travel_Rarely"/>
    <x v="0"/>
    <n v="1"/>
    <n v="4"/>
    <s v="Life Sciences"/>
    <n v="890"/>
    <x v="0"/>
    <n v="3"/>
    <x v="7"/>
    <s v="Married"/>
    <n v="69490"/>
    <n v="1"/>
    <n v="14"/>
    <n v="1"/>
    <n v="10"/>
    <n v="2"/>
    <n v="9"/>
    <n v="1"/>
    <n v="4"/>
    <n v="1"/>
    <n v="3"/>
    <x v="3"/>
    <x v="2"/>
    <n v="3"/>
    <n v="3"/>
    <s v="Active"/>
    <x v="3"/>
    <x v="2"/>
    <n v="0"/>
  </r>
  <r>
    <n v="49"/>
    <s v="No"/>
    <s v="Travel_Rarely"/>
    <x v="0"/>
    <n v="1"/>
    <n v="4"/>
    <s v="Life Sciences"/>
    <n v="2360"/>
    <x v="0"/>
    <n v="3"/>
    <x v="7"/>
    <s v="Married"/>
    <n v="69490"/>
    <n v="1"/>
    <n v="14"/>
    <n v="1"/>
    <n v="10"/>
    <n v="2"/>
    <n v="9"/>
    <n v="1"/>
    <n v="4"/>
    <n v="1"/>
    <n v="3"/>
    <x v="3"/>
    <x v="2"/>
    <n v="3"/>
    <n v="3"/>
    <s v="Active"/>
    <x v="3"/>
    <x v="2"/>
    <n v="0"/>
  </r>
  <r>
    <n v="49"/>
    <s v="No"/>
    <s v="Travel_Rarely"/>
    <x v="0"/>
    <n v="1"/>
    <n v="4"/>
    <s v="Life Sciences"/>
    <n v="3830"/>
    <x v="0"/>
    <n v="3"/>
    <x v="7"/>
    <s v="Married"/>
    <n v="69490"/>
    <n v="1"/>
    <n v="14"/>
    <n v="1"/>
    <n v="10"/>
    <n v="2"/>
    <n v="9"/>
    <n v="1"/>
    <n v="4"/>
    <n v="1"/>
    <n v="3"/>
    <x v="3"/>
    <x v="2"/>
    <n v="3"/>
    <n v="3"/>
    <s v="Active"/>
    <x v="3"/>
    <x v="2"/>
    <n v="0"/>
  </r>
  <r>
    <n v="31"/>
    <s v="No"/>
    <s v="Non-Travel"/>
    <x v="0"/>
    <n v="8"/>
    <n v="4"/>
    <s v="Life Sciences"/>
    <n v="1206"/>
    <x v="1"/>
    <n v="4"/>
    <x v="0"/>
    <s v="Single"/>
    <n v="147320"/>
    <n v="0"/>
    <n v="12"/>
    <n v="0"/>
    <n v="10"/>
    <n v="3"/>
    <n v="9"/>
    <n v="1"/>
    <n v="7"/>
    <n v="1"/>
    <n v="2"/>
    <x v="3"/>
    <x v="0"/>
    <n v="3"/>
    <n v="3"/>
    <s v="Active"/>
    <x v="1"/>
    <x v="2"/>
    <n v="0"/>
  </r>
  <r>
    <n v="31"/>
    <s v="No"/>
    <s v="Non-Travel"/>
    <x v="0"/>
    <n v="8"/>
    <n v="4"/>
    <s v="Life Sciences"/>
    <n v="2676"/>
    <x v="1"/>
    <n v="4"/>
    <x v="0"/>
    <s v="Single"/>
    <n v="147320"/>
    <n v="0"/>
    <n v="12"/>
    <n v="0"/>
    <n v="10"/>
    <n v="3"/>
    <n v="9"/>
    <n v="1"/>
    <n v="7"/>
    <n v="1"/>
    <n v="2"/>
    <x v="3"/>
    <x v="0"/>
    <n v="3"/>
    <n v="3"/>
    <s v="Active"/>
    <x v="1"/>
    <x v="2"/>
    <n v="0"/>
  </r>
  <r>
    <n v="31"/>
    <s v="No"/>
    <s v="Non-Travel"/>
    <x v="0"/>
    <n v="8"/>
    <n v="4"/>
    <s v="Life Sciences"/>
    <n v="4146"/>
    <x v="1"/>
    <n v="4"/>
    <x v="0"/>
    <s v="Single"/>
    <n v="147320"/>
    <n v="0"/>
    <n v="12"/>
    <n v="0"/>
    <n v="10"/>
    <n v="3"/>
    <n v="9"/>
    <n v="1"/>
    <n v="7"/>
    <n v="1"/>
    <n v="2"/>
    <x v="3"/>
    <x v="0"/>
    <n v="3"/>
    <n v="3"/>
    <s v="Active"/>
    <x v="1"/>
    <x v="2"/>
    <n v="0"/>
  </r>
  <r>
    <n v="33"/>
    <s v="No"/>
    <s v="Non-Travel"/>
    <x v="0"/>
    <n v="14"/>
    <n v="3"/>
    <s v="Other"/>
    <n v="1008"/>
    <x v="0"/>
    <n v="1"/>
    <x v="3"/>
    <s v="Divorced"/>
    <n v="108200"/>
    <n v="5"/>
    <n v="12"/>
    <n v="0"/>
    <n v="11"/>
    <n v="2"/>
    <n v="9"/>
    <n v="1"/>
    <n v="7"/>
    <n v="1"/>
    <n v="4"/>
    <x v="2"/>
    <x v="2"/>
    <n v="3"/>
    <n v="3"/>
    <s v="Active"/>
    <x v="1"/>
    <x v="2"/>
    <n v="0"/>
  </r>
  <r>
    <n v="33"/>
    <s v="No"/>
    <s v="Non-Travel"/>
    <x v="0"/>
    <n v="14"/>
    <n v="3"/>
    <s v="Other"/>
    <n v="2478"/>
    <x v="0"/>
    <n v="1"/>
    <x v="3"/>
    <s v="Divorced"/>
    <n v="108200"/>
    <n v="5"/>
    <n v="12"/>
    <n v="0"/>
    <n v="11"/>
    <n v="2"/>
    <n v="9"/>
    <n v="1"/>
    <n v="7"/>
    <n v="1"/>
    <n v="4"/>
    <x v="2"/>
    <x v="2"/>
    <n v="3"/>
    <n v="3"/>
    <s v="Active"/>
    <x v="1"/>
    <x v="2"/>
    <n v="0"/>
  </r>
  <r>
    <n v="33"/>
    <s v="No"/>
    <s v="Non-Travel"/>
    <x v="0"/>
    <n v="14"/>
    <n v="3"/>
    <s v="Other"/>
    <n v="3948"/>
    <x v="0"/>
    <n v="1"/>
    <x v="3"/>
    <s v="Divorced"/>
    <n v="108200"/>
    <n v="5"/>
    <n v="12"/>
    <n v="0"/>
    <n v="11"/>
    <n v="2"/>
    <n v="9"/>
    <n v="1"/>
    <n v="7"/>
    <n v="1"/>
    <n v="4"/>
    <x v="2"/>
    <x v="2"/>
    <n v="3"/>
    <n v="3"/>
    <s v="Active"/>
    <x v="1"/>
    <x v="2"/>
    <n v="0"/>
  </r>
  <r>
    <n v="33"/>
    <s v="Yes"/>
    <s v="Travel_Rarely"/>
    <x v="1"/>
    <n v="1"/>
    <n v="3"/>
    <s v="Life Sciences"/>
    <n v="1449"/>
    <x v="0"/>
    <n v="2"/>
    <x v="2"/>
    <s v="Married"/>
    <n v="51470"/>
    <n v="7"/>
    <n v="11"/>
    <n v="0"/>
    <n v="13"/>
    <n v="2"/>
    <n v="9"/>
    <n v="1"/>
    <n v="7"/>
    <n v="1"/>
    <n v="1"/>
    <x v="3"/>
    <x v="1"/>
    <n v="3"/>
    <n v="3"/>
    <s v="Left"/>
    <x v="1"/>
    <x v="2"/>
    <n v="1"/>
  </r>
  <r>
    <n v="33"/>
    <s v="Yes"/>
    <s v="Travel_Rarely"/>
    <x v="1"/>
    <n v="1"/>
    <n v="3"/>
    <s v="Life Sciences"/>
    <n v="2919"/>
    <x v="0"/>
    <n v="2"/>
    <x v="2"/>
    <s v="Married"/>
    <n v="51470"/>
    <n v="7"/>
    <n v="11"/>
    <n v="0"/>
    <n v="13"/>
    <n v="2"/>
    <n v="9"/>
    <n v="1"/>
    <n v="7"/>
    <n v="1"/>
    <n v="1"/>
    <x v="3"/>
    <x v="1"/>
    <n v="3"/>
    <n v="3"/>
    <s v="Left"/>
    <x v="1"/>
    <x v="2"/>
    <n v="1"/>
  </r>
  <r>
    <n v="33"/>
    <s v="Yes"/>
    <s v="Travel_Rarely"/>
    <x v="1"/>
    <n v="1"/>
    <n v="3"/>
    <s v="Life Sciences"/>
    <n v="4389"/>
    <x v="0"/>
    <n v="2"/>
    <x v="2"/>
    <s v="Married"/>
    <n v="51470"/>
    <n v="7"/>
    <n v="11"/>
    <n v="0"/>
    <n v="13"/>
    <n v="2"/>
    <n v="9"/>
    <n v="1"/>
    <n v="7"/>
    <n v="1"/>
    <n v="1"/>
    <x v="3"/>
    <x v="1"/>
    <n v="3"/>
    <n v="3"/>
    <s v="Left"/>
    <x v="1"/>
    <x v="2"/>
    <n v="1"/>
  </r>
  <r>
    <n v="41"/>
    <s v="No"/>
    <s v="Travel_Rarely"/>
    <x v="1"/>
    <n v="7"/>
    <n v="4"/>
    <s v="Marketing"/>
    <n v="1379"/>
    <x v="0"/>
    <n v="4"/>
    <x v="4"/>
    <s v="Divorced"/>
    <n v="68420"/>
    <n v="4"/>
    <n v="12"/>
    <n v="1"/>
    <n v="13"/>
    <n v="3"/>
    <n v="9"/>
    <n v="1"/>
    <n v="8"/>
    <n v="1"/>
    <n v="1"/>
    <x v="0"/>
    <x v="0"/>
    <n v="3"/>
    <n v="3"/>
    <s v="Active"/>
    <x v="2"/>
    <x v="2"/>
    <n v="0"/>
  </r>
  <r>
    <n v="41"/>
    <s v="No"/>
    <s v="Travel_Rarely"/>
    <x v="1"/>
    <n v="7"/>
    <n v="4"/>
    <s v="Marketing"/>
    <n v="2849"/>
    <x v="0"/>
    <n v="4"/>
    <x v="4"/>
    <s v="Divorced"/>
    <n v="68420"/>
    <n v="4"/>
    <n v="12"/>
    <n v="1"/>
    <n v="13"/>
    <n v="3"/>
    <n v="9"/>
    <n v="1"/>
    <n v="8"/>
    <n v="1"/>
    <n v="1"/>
    <x v="0"/>
    <x v="0"/>
    <n v="3"/>
    <n v="3"/>
    <s v="Active"/>
    <x v="2"/>
    <x v="2"/>
    <n v="0"/>
  </r>
  <r>
    <n v="41"/>
    <s v="No"/>
    <s v="Travel_Rarely"/>
    <x v="1"/>
    <n v="7"/>
    <n v="4"/>
    <s v="Marketing"/>
    <n v="4319"/>
    <x v="0"/>
    <n v="4"/>
    <x v="4"/>
    <s v="Divorced"/>
    <n v="68420"/>
    <n v="4"/>
    <n v="12"/>
    <n v="1"/>
    <n v="13"/>
    <n v="3"/>
    <n v="9"/>
    <n v="1"/>
    <n v="8"/>
    <n v="1"/>
    <n v="1"/>
    <x v="0"/>
    <x v="0"/>
    <n v="3"/>
    <n v="3"/>
    <s v="Active"/>
    <x v="2"/>
    <x v="2"/>
    <n v="0"/>
  </r>
  <r>
    <n v="45"/>
    <s v="No"/>
    <s v="Travel_Rarely"/>
    <x v="0"/>
    <n v="7"/>
    <n v="2"/>
    <s v="Other"/>
    <n v="498"/>
    <x v="0"/>
    <n v="1"/>
    <x v="8"/>
    <s v="Married"/>
    <n v="56610"/>
    <n v="3"/>
    <n v="12"/>
    <n v="0"/>
    <n v="26"/>
    <n v="2"/>
    <n v="9"/>
    <n v="1"/>
    <n v="1"/>
    <n v="1"/>
    <n v="4"/>
    <x v="1"/>
    <x v="1"/>
    <n v="2"/>
    <n v="3"/>
    <s v="Active"/>
    <x v="3"/>
    <x v="2"/>
    <n v="0"/>
  </r>
  <r>
    <n v="45"/>
    <s v="No"/>
    <s v="Travel_Rarely"/>
    <x v="0"/>
    <n v="7"/>
    <n v="2"/>
    <s v="Other"/>
    <n v="1968"/>
    <x v="0"/>
    <n v="1"/>
    <x v="8"/>
    <s v="Married"/>
    <n v="56610"/>
    <n v="3"/>
    <n v="12"/>
    <n v="0"/>
    <n v="26"/>
    <n v="2"/>
    <n v="9"/>
    <n v="1"/>
    <n v="1"/>
    <n v="1"/>
    <n v="4"/>
    <x v="1"/>
    <x v="1"/>
    <n v="2"/>
    <n v="3"/>
    <s v="Active"/>
    <x v="3"/>
    <x v="2"/>
    <n v="0"/>
  </r>
  <r>
    <n v="45"/>
    <s v="No"/>
    <s v="Travel_Rarely"/>
    <x v="0"/>
    <n v="7"/>
    <n v="2"/>
    <s v="Other"/>
    <n v="3438"/>
    <x v="0"/>
    <n v="1"/>
    <x v="8"/>
    <s v="Married"/>
    <n v="56610"/>
    <n v="3"/>
    <n v="12"/>
    <n v="0"/>
    <n v="26"/>
    <n v="2"/>
    <n v="9"/>
    <n v="1"/>
    <n v="1"/>
    <n v="1"/>
    <n v="4"/>
    <x v="1"/>
    <x v="1"/>
    <n v="2"/>
    <n v="3"/>
    <s v="Active"/>
    <x v="3"/>
    <x v="2"/>
    <n v="0"/>
  </r>
  <r>
    <n v="58"/>
    <s v="No"/>
    <s v="Travel_Rarely"/>
    <x v="1"/>
    <n v="22"/>
    <n v="3"/>
    <s v="Life Sciences"/>
    <n v="752"/>
    <x v="1"/>
    <n v="2"/>
    <x v="4"/>
    <s v="Married"/>
    <n v="24500"/>
    <n v="3"/>
    <n v="12"/>
    <n v="1"/>
    <n v="32"/>
    <n v="2"/>
    <n v="9"/>
    <n v="1"/>
    <n v="5"/>
    <n v="1"/>
    <n v="4"/>
    <x v="3"/>
    <x v="0"/>
    <n v="3"/>
    <n v="3"/>
    <s v="Active"/>
    <x v="4"/>
    <x v="2"/>
    <n v="0"/>
  </r>
  <r>
    <n v="58"/>
    <s v="No"/>
    <s v="Travel_Rarely"/>
    <x v="1"/>
    <n v="22"/>
    <n v="3"/>
    <s v="Life Sciences"/>
    <n v="2222"/>
    <x v="1"/>
    <n v="2"/>
    <x v="4"/>
    <s v="Married"/>
    <n v="24500"/>
    <n v="3"/>
    <n v="12"/>
    <n v="1"/>
    <n v="32"/>
    <n v="2"/>
    <n v="9"/>
    <n v="1"/>
    <n v="5"/>
    <n v="1"/>
    <n v="4"/>
    <x v="3"/>
    <x v="0"/>
    <n v="3"/>
    <n v="3"/>
    <s v="Active"/>
    <x v="4"/>
    <x v="2"/>
    <n v="0"/>
  </r>
  <r>
    <n v="58"/>
    <s v="No"/>
    <s v="Travel_Rarely"/>
    <x v="1"/>
    <n v="22"/>
    <n v="3"/>
    <s v="Life Sciences"/>
    <n v="3692"/>
    <x v="1"/>
    <n v="2"/>
    <x v="4"/>
    <s v="Married"/>
    <n v="24500"/>
    <n v="3"/>
    <n v="12"/>
    <n v="1"/>
    <n v="32"/>
    <n v="2"/>
    <n v="9"/>
    <n v="1"/>
    <n v="5"/>
    <n v="1"/>
    <n v="4"/>
    <x v="3"/>
    <x v="0"/>
    <n v="3"/>
    <n v="3"/>
    <s v="Active"/>
    <x v="4"/>
    <x v="2"/>
    <n v="0"/>
  </r>
  <r>
    <n v="34"/>
    <s v="No"/>
    <s v="Travel_Frequently"/>
    <x v="2"/>
    <n v="7"/>
    <n v="4"/>
    <s v="Other"/>
    <n v="1401"/>
    <x v="1"/>
    <n v="1"/>
    <x v="3"/>
    <s v="Married"/>
    <n v="13930"/>
    <n v="1"/>
    <n v="11"/>
    <n v="2"/>
    <n v="10"/>
    <n v="4"/>
    <n v="10"/>
    <n v="1"/>
    <n v="9"/>
    <n v="1"/>
    <n v="4"/>
    <x v="0"/>
    <x v="2"/>
    <n v="4"/>
    <n v="3"/>
    <s v="Active"/>
    <x v="1"/>
    <x v="3"/>
    <n v="0"/>
  </r>
  <r>
    <n v="34"/>
    <s v="No"/>
    <s v="Travel_Frequently"/>
    <x v="2"/>
    <n v="7"/>
    <n v="4"/>
    <s v="Other"/>
    <n v="2871"/>
    <x v="1"/>
    <n v="1"/>
    <x v="3"/>
    <s v="Married"/>
    <n v="13930"/>
    <n v="1"/>
    <n v="11"/>
    <n v="2"/>
    <n v="10"/>
    <n v="4"/>
    <n v="10"/>
    <n v="1"/>
    <n v="9"/>
    <n v="1"/>
    <n v="4"/>
    <x v="0"/>
    <x v="2"/>
    <n v="4"/>
    <n v="3"/>
    <s v="Active"/>
    <x v="1"/>
    <x v="3"/>
    <n v="0"/>
  </r>
  <r>
    <n v="34"/>
    <s v="No"/>
    <s v="Travel_Frequently"/>
    <x v="2"/>
    <n v="7"/>
    <n v="4"/>
    <s v="Other"/>
    <n v="4341"/>
    <x v="1"/>
    <n v="1"/>
    <x v="3"/>
    <s v="Married"/>
    <n v="13930"/>
    <n v="1"/>
    <n v="11"/>
    <n v="2"/>
    <n v="10"/>
    <n v="4"/>
    <n v="10"/>
    <n v="1"/>
    <n v="9"/>
    <n v="1"/>
    <n v="4"/>
    <x v="0"/>
    <x v="2"/>
    <n v="4"/>
    <n v="3"/>
    <s v="Active"/>
    <x v="1"/>
    <x v="3"/>
    <n v="0"/>
  </r>
  <r>
    <n v="29"/>
    <s v="Yes"/>
    <s v="Travel_Rarely"/>
    <x v="1"/>
    <n v="10"/>
    <n v="2"/>
    <s v="Life Sciences"/>
    <n v="1418"/>
    <x v="1"/>
    <n v="2"/>
    <x v="3"/>
    <s v="Married"/>
    <n v="15550"/>
    <n v="1"/>
    <n v="19"/>
    <n v="2"/>
    <n v="10"/>
    <n v="2"/>
    <n v="10"/>
    <n v="1"/>
    <n v="9"/>
    <n v="1"/>
    <n v="2"/>
    <x v="1"/>
    <x v="2"/>
    <n v="3"/>
    <n v="3"/>
    <s v="Left"/>
    <x v="1"/>
    <x v="3"/>
    <n v="1"/>
  </r>
  <r>
    <n v="29"/>
    <s v="Yes"/>
    <s v="Travel_Rarely"/>
    <x v="1"/>
    <n v="10"/>
    <n v="2"/>
    <s v="Life Sciences"/>
    <n v="2888"/>
    <x v="1"/>
    <n v="2"/>
    <x v="3"/>
    <s v="Married"/>
    <n v="15550"/>
    <n v="1"/>
    <n v="19"/>
    <n v="2"/>
    <n v="10"/>
    <n v="2"/>
    <n v="10"/>
    <n v="1"/>
    <n v="9"/>
    <n v="1"/>
    <n v="2"/>
    <x v="1"/>
    <x v="2"/>
    <n v="3"/>
    <n v="3"/>
    <s v="Left"/>
    <x v="1"/>
    <x v="3"/>
    <n v="1"/>
  </r>
  <r>
    <n v="29"/>
    <s v="Yes"/>
    <s v="Travel_Rarely"/>
    <x v="1"/>
    <n v="10"/>
    <n v="2"/>
    <s v="Life Sciences"/>
    <n v="4358"/>
    <x v="1"/>
    <n v="2"/>
    <x v="3"/>
    <s v="Married"/>
    <n v="15550"/>
    <n v="1"/>
    <n v="19"/>
    <n v="2"/>
    <n v="10"/>
    <n v="2"/>
    <n v="10"/>
    <n v="1"/>
    <n v="9"/>
    <n v="1"/>
    <n v="2"/>
    <x v="1"/>
    <x v="2"/>
    <n v="3"/>
    <n v="3"/>
    <s v="Left"/>
    <x v="1"/>
    <x v="3"/>
    <n v="1"/>
  </r>
  <r>
    <n v="29"/>
    <s v="No"/>
    <s v="Travel_Rarely"/>
    <x v="0"/>
    <n v="10"/>
    <n v="3"/>
    <s v="Life Sciences"/>
    <n v="865"/>
    <x v="0"/>
    <n v="1"/>
    <x v="6"/>
    <s v="Single"/>
    <n v="24040"/>
    <n v="1"/>
    <n v="17"/>
    <n v="0"/>
    <n v="10"/>
    <n v="3"/>
    <n v="10"/>
    <n v="1"/>
    <n v="5"/>
    <n v="1"/>
    <n v="2"/>
    <x v="3"/>
    <x v="0"/>
    <n v="2"/>
    <n v="3"/>
    <s v="Active"/>
    <x v="1"/>
    <x v="3"/>
    <n v="0"/>
  </r>
  <r>
    <n v="29"/>
    <s v="No"/>
    <s v="Travel_Rarely"/>
    <x v="0"/>
    <n v="10"/>
    <n v="3"/>
    <s v="Life Sciences"/>
    <n v="2335"/>
    <x v="0"/>
    <n v="1"/>
    <x v="6"/>
    <s v="Single"/>
    <n v="24040"/>
    <n v="1"/>
    <n v="17"/>
    <n v="0"/>
    <n v="10"/>
    <n v="3"/>
    <n v="10"/>
    <n v="1"/>
    <n v="5"/>
    <n v="1"/>
    <n v="2"/>
    <x v="3"/>
    <x v="0"/>
    <n v="2"/>
    <n v="3"/>
    <s v="Active"/>
    <x v="1"/>
    <x v="3"/>
    <n v="0"/>
  </r>
  <r>
    <n v="29"/>
    <s v="No"/>
    <s v="Travel_Rarely"/>
    <x v="0"/>
    <n v="10"/>
    <n v="3"/>
    <s v="Life Sciences"/>
    <n v="3805"/>
    <x v="0"/>
    <n v="1"/>
    <x v="6"/>
    <s v="Single"/>
    <n v="24040"/>
    <n v="1"/>
    <n v="17"/>
    <n v="0"/>
    <n v="10"/>
    <n v="3"/>
    <n v="10"/>
    <n v="1"/>
    <n v="5"/>
    <n v="1"/>
    <n v="2"/>
    <x v="3"/>
    <x v="0"/>
    <n v="2"/>
    <n v="3"/>
    <s v="Active"/>
    <x v="1"/>
    <x v="3"/>
    <n v="0"/>
  </r>
  <r>
    <n v="45"/>
    <s v="No"/>
    <s v="Travel_Rarely"/>
    <x v="1"/>
    <n v="29"/>
    <n v="2"/>
    <s v="Technical Degree"/>
    <n v="885"/>
    <x v="1"/>
    <n v="2"/>
    <x v="3"/>
    <s v="Single"/>
    <n v="29730"/>
    <n v="1"/>
    <n v="12"/>
    <n v="0"/>
    <n v="10"/>
    <n v="2"/>
    <n v="10"/>
    <n v="1"/>
    <n v="4"/>
    <n v="1"/>
    <n v="3"/>
    <x v="3"/>
    <x v="0"/>
    <n v="3"/>
    <n v="3"/>
    <s v="Active"/>
    <x v="3"/>
    <x v="3"/>
    <n v="0"/>
  </r>
  <r>
    <n v="45"/>
    <s v="No"/>
    <s v="Travel_Rarely"/>
    <x v="1"/>
    <n v="29"/>
    <n v="2"/>
    <s v="Technical Degree"/>
    <n v="2355"/>
    <x v="1"/>
    <n v="2"/>
    <x v="3"/>
    <s v="Single"/>
    <n v="29730"/>
    <n v="1"/>
    <n v="12"/>
    <n v="0"/>
    <n v="10"/>
    <n v="2"/>
    <n v="10"/>
    <n v="1"/>
    <n v="4"/>
    <n v="1"/>
    <n v="3"/>
    <x v="3"/>
    <x v="0"/>
    <n v="3"/>
    <n v="3"/>
    <s v="Active"/>
    <x v="3"/>
    <x v="3"/>
    <n v="0"/>
  </r>
  <r>
    <n v="45"/>
    <s v="No"/>
    <s v="Travel_Rarely"/>
    <x v="1"/>
    <n v="29"/>
    <n v="2"/>
    <s v="Technical Degree"/>
    <n v="3825"/>
    <x v="1"/>
    <n v="2"/>
    <x v="3"/>
    <s v="Single"/>
    <n v="29730"/>
    <n v="1"/>
    <n v="12"/>
    <n v="0"/>
    <n v="10"/>
    <n v="2"/>
    <n v="10"/>
    <n v="1"/>
    <n v="4"/>
    <n v="1"/>
    <n v="3"/>
    <x v="3"/>
    <x v="0"/>
    <n v="3"/>
    <n v="3"/>
    <s v="Active"/>
    <x v="3"/>
    <x v="3"/>
    <n v="0"/>
  </r>
  <r>
    <n v="30"/>
    <s v="No"/>
    <s v="Travel_Rarely"/>
    <x v="0"/>
    <n v="7"/>
    <n v="2"/>
    <s v="Life Sciences"/>
    <n v="587"/>
    <x v="1"/>
    <n v="1"/>
    <x v="5"/>
    <s v="Married"/>
    <n v="34480"/>
    <n v="1"/>
    <n v="11"/>
    <n v="0"/>
    <n v="10"/>
    <n v="3"/>
    <n v="10"/>
    <n v="1"/>
    <n v="4"/>
    <n v="1"/>
    <n v="3"/>
    <x v="0"/>
    <x v="0"/>
    <n v="3"/>
    <n v="3"/>
    <s v="Active"/>
    <x v="1"/>
    <x v="3"/>
    <n v="0"/>
  </r>
  <r>
    <n v="30"/>
    <s v="No"/>
    <s v="Travel_Rarely"/>
    <x v="0"/>
    <n v="7"/>
    <n v="2"/>
    <s v="Life Sciences"/>
    <n v="2057"/>
    <x v="1"/>
    <n v="1"/>
    <x v="5"/>
    <s v="Married"/>
    <n v="34480"/>
    <n v="1"/>
    <n v="11"/>
    <n v="0"/>
    <n v="10"/>
    <n v="3"/>
    <n v="10"/>
    <n v="1"/>
    <n v="4"/>
    <n v="1"/>
    <n v="3"/>
    <x v="0"/>
    <x v="0"/>
    <n v="3"/>
    <n v="3"/>
    <s v="Active"/>
    <x v="1"/>
    <x v="3"/>
    <n v="0"/>
  </r>
  <r>
    <n v="30"/>
    <s v="No"/>
    <s v="Travel_Rarely"/>
    <x v="0"/>
    <n v="7"/>
    <n v="2"/>
    <s v="Life Sciences"/>
    <n v="3527"/>
    <x v="1"/>
    <n v="1"/>
    <x v="5"/>
    <s v="Married"/>
    <n v="34480"/>
    <n v="1"/>
    <n v="11"/>
    <n v="0"/>
    <n v="10"/>
    <n v="3"/>
    <n v="10"/>
    <n v="1"/>
    <n v="4"/>
    <n v="1"/>
    <n v="3"/>
    <x v="0"/>
    <x v="0"/>
    <n v="3"/>
    <n v="3"/>
    <s v="Active"/>
    <x v="1"/>
    <x v="3"/>
    <n v="0"/>
  </r>
  <r>
    <n v="36"/>
    <s v="No"/>
    <s v="Travel_Rarely"/>
    <x v="1"/>
    <n v="1"/>
    <n v="3"/>
    <s v="Marketing"/>
    <n v="761"/>
    <x v="0"/>
    <n v="2"/>
    <x v="3"/>
    <s v="Single"/>
    <n v="35050"/>
    <n v="1"/>
    <n v="12"/>
    <n v="2"/>
    <n v="10"/>
    <n v="2"/>
    <n v="10"/>
    <n v="1"/>
    <n v="8"/>
    <n v="1"/>
    <n v="1"/>
    <x v="1"/>
    <x v="2"/>
    <n v="2"/>
    <n v="3"/>
    <s v="Active"/>
    <x v="2"/>
    <x v="3"/>
    <n v="0"/>
  </r>
  <r>
    <n v="36"/>
    <s v="No"/>
    <s v="Travel_Rarely"/>
    <x v="1"/>
    <n v="1"/>
    <n v="3"/>
    <s v="Marketing"/>
    <n v="2231"/>
    <x v="0"/>
    <n v="2"/>
    <x v="3"/>
    <s v="Single"/>
    <n v="35050"/>
    <n v="1"/>
    <n v="12"/>
    <n v="2"/>
    <n v="10"/>
    <n v="2"/>
    <n v="10"/>
    <n v="1"/>
    <n v="8"/>
    <n v="1"/>
    <n v="1"/>
    <x v="1"/>
    <x v="2"/>
    <n v="2"/>
    <n v="3"/>
    <s v="Active"/>
    <x v="2"/>
    <x v="3"/>
    <n v="0"/>
  </r>
  <r>
    <n v="36"/>
    <s v="No"/>
    <s v="Travel_Rarely"/>
    <x v="1"/>
    <n v="1"/>
    <n v="3"/>
    <s v="Marketing"/>
    <n v="3701"/>
    <x v="0"/>
    <n v="2"/>
    <x v="3"/>
    <s v="Single"/>
    <n v="35050"/>
    <n v="1"/>
    <n v="12"/>
    <n v="2"/>
    <n v="10"/>
    <n v="2"/>
    <n v="10"/>
    <n v="1"/>
    <n v="8"/>
    <n v="1"/>
    <n v="1"/>
    <x v="1"/>
    <x v="2"/>
    <n v="2"/>
    <n v="3"/>
    <s v="Active"/>
    <x v="2"/>
    <x v="3"/>
    <n v="0"/>
  </r>
  <r>
    <n v="31"/>
    <s v="No"/>
    <s v="Travel_Rarely"/>
    <x v="1"/>
    <n v="24"/>
    <n v="1"/>
    <s v="Marketing"/>
    <n v="639"/>
    <x v="1"/>
    <n v="1"/>
    <x v="0"/>
    <s v="Single"/>
    <n v="38940"/>
    <n v="1"/>
    <n v="12"/>
    <n v="0"/>
    <n v="10"/>
    <n v="3"/>
    <n v="10"/>
    <n v="1"/>
    <n v="8"/>
    <n v="1"/>
    <n v="3"/>
    <x v="3"/>
    <x v="0"/>
    <n v="4"/>
    <n v="3"/>
    <s v="Active"/>
    <x v="1"/>
    <x v="3"/>
    <n v="0"/>
  </r>
  <r>
    <n v="31"/>
    <s v="No"/>
    <s v="Travel_Rarely"/>
    <x v="1"/>
    <n v="24"/>
    <n v="1"/>
    <s v="Marketing"/>
    <n v="2109"/>
    <x v="1"/>
    <n v="1"/>
    <x v="0"/>
    <s v="Single"/>
    <n v="38940"/>
    <n v="1"/>
    <n v="12"/>
    <n v="0"/>
    <n v="10"/>
    <n v="3"/>
    <n v="10"/>
    <n v="1"/>
    <n v="8"/>
    <n v="1"/>
    <n v="3"/>
    <x v="3"/>
    <x v="0"/>
    <n v="4"/>
    <n v="3"/>
    <s v="Active"/>
    <x v="1"/>
    <x v="3"/>
    <n v="0"/>
  </r>
  <r>
    <n v="31"/>
    <s v="No"/>
    <s v="Travel_Rarely"/>
    <x v="1"/>
    <n v="24"/>
    <n v="1"/>
    <s v="Marketing"/>
    <n v="3579"/>
    <x v="1"/>
    <n v="1"/>
    <x v="0"/>
    <s v="Single"/>
    <n v="38940"/>
    <n v="1"/>
    <n v="12"/>
    <n v="0"/>
    <n v="10"/>
    <n v="3"/>
    <n v="10"/>
    <n v="1"/>
    <n v="8"/>
    <n v="1"/>
    <n v="3"/>
    <x v="3"/>
    <x v="0"/>
    <n v="4"/>
    <n v="3"/>
    <s v="Active"/>
    <x v="1"/>
    <x v="3"/>
    <n v="0"/>
  </r>
  <r>
    <n v="38"/>
    <s v="No"/>
    <s v="Travel_Rarely"/>
    <x v="0"/>
    <n v="23"/>
    <n v="3"/>
    <s v="Medical"/>
    <n v="1194"/>
    <x v="0"/>
    <n v="3"/>
    <x v="6"/>
    <s v="Married"/>
    <n v="39040"/>
    <n v="1"/>
    <n v="22"/>
    <n v="0"/>
    <n v="10"/>
    <n v="3"/>
    <n v="10"/>
    <n v="1"/>
    <n v="9"/>
    <n v="1"/>
    <n v="1"/>
    <x v="1"/>
    <x v="0"/>
    <n v="2"/>
    <n v="4"/>
    <s v="Active"/>
    <x v="2"/>
    <x v="3"/>
    <n v="0"/>
  </r>
  <r>
    <n v="38"/>
    <s v="No"/>
    <s v="Travel_Rarely"/>
    <x v="0"/>
    <n v="23"/>
    <n v="3"/>
    <s v="Medical"/>
    <n v="2664"/>
    <x v="0"/>
    <n v="3"/>
    <x v="6"/>
    <s v="Married"/>
    <n v="39040"/>
    <n v="1"/>
    <n v="22"/>
    <n v="0"/>
    <n v="10"/>
    <n v="3"/>
    <n v="10"/>
    <n v="1"/>
    <n v="9"/>
    <n v="1"/>
    <n v="1"/>
    <x v="1"/>
    <x v="0"/>
    <n v="2"/>
    <n v="4"/>
    <s v="Active"/>
    <x v="2"/>
    <x v="3"/>
    <n v="0"/>
  </r>
  <r>
    <n v="38"/>
    <s v="No"/>
    <s v="Travel_Rarely"/>
    <x v="0"/>
    <n v="23"/>
    <n v="3"/>
    <s v="Medical"/>
    <n v="4134"/>
    <x v="0"/>
    <n v="3"/>
    <x v="6"/>
    <s v="Married"/>
    <n v="39040"/>
    <n v="1"/>
    <n v="22"/>
    <n v="0"/>
    <n v="10"/>
    <n v="3"/>
    <n v="10"/>
    <n v="1"/>
    <n v="9"/>
    <n v="1"/>
    <n v="1"/>
    <x v="1"/>
    <x v="0"/>
    <n v="2"/>
    <n v="4"/>
    <s v="Active"/>
    <x v="2"/>
    <x v="3"/>
    <n v="0"/>
  </r>
  <r>
    <n v="28"/>
    <s v="Yes"/>
    <s v="Non-Travel"/>
    <x v="0"/>
    <n v="19"/>
    <n v="4"/>
    <s v="Life Sciences"/>
    <n v="523"/>
    <x v="1"/>
    <n v="4"/>
    <x v="4"/>
    <s v="Single"/>
    <n v="52380"/>
    <n v="1"/>
    <n v="17"/>
    <n v="1"/>
    <n v="10"/>
    <n v="4"/>
    <n v="10"/>
    <n v="1"/>
    <n v="9"/>
    <n v="1"/>
    <n v="2"/>
    <x v="3"/>
    <x v="2"/>
    <n v="2"/>
    <n v="3"/>
    <s v="Left"/>
    <x v="1"/>
    <x v="3"/>
    <n v="1"/>
  </r>
  <r>
    <n v="28"/>
    <s v="Yes"/>
    <s v="Non-Travel"/>
    <x v="0"/>
    <n v="19"/>
    <n v="4"/>
    <s v="Life Sciences"/>
    <n v="1993"/>
    <x v="1"/>
    <n v="4"/>
    <x v="4"/>
    <s v="Single"/>
    <n v="52380"/>
    <n v="1"/>
    <n v="17"/>
    <n v="1"/>
    <n v="10"/>
    <n v="4"/>
    <n v="10"/>
    <n v="1"/>
    <n v="9"/>
    <n v="1"/>
    <n v="2"/>
    <x v="3"/>
    <x v="2"/>
    <n v="2"/>
    <n v="3"/>
    <s v="Left"/>
    <x v="1"/>
    <x v="3"/>
    <n v="1"/>
  </r>
  <r>
    <n v="28"/>
    <s v="Yes"/>
    <s v="Non-Travel"/>
    <x v="0"/>
    <n v="19"/>
    <n v="4"/>
    <s v="Life Sciences"/>
    <n v="3463"/>
    <x v="1"/>
    <n v="4"/>
    <x v="4"/>
    <s v="Single"/>
    <n v="52380"/>
    <n v="1"/>
    <n v="17"/>
    <n v="1"/>
    <n v="10"/>
    <n v="4"/>
    <n v="10"/>
    <n v="1"/>
    <n v="9"/>
    <n v="1"/>
    <n v="2"/>
    <x v="3"/>
    <x v="2"/>
    <n v="2"/>
    <n v="3"/>
    <s v="Left"/>
    <x v="1"/>
    <x v="3"/>
    <n v="1"/>
  </r>
  <r>
    <n v="30"/>
    <s v="No"/>
    <s v="Travel_Rarely"/>
    <x v="0"/>
    <n v="1"/>
    <n v="4"/>
    <s v="Technical Degree"/>
    <n v="1245"/>
    <x v="1"/>
    <n v="1"/>
    <x v="3"/>
    <s v="Single"/>
    <n v="53010"/>
    <n v="1"/>
    <n v="16"/>
    <n v="1"/>
    <n v="10"/>
    <n v="3"/>
    <n v="10"/>
    <n v="1"/>
    <n v="8"/>
    <n v="1"/>
    <n v="4"/>
    <x v="0"/>
    <x v="0"/>
    <n v="3"/>
    <n v="3"/>
    <s v="Active"/>
    <x v="1"/>
    <x v="3"/>
    <n v="0"/>
  </r>
  <r>
    <n v="30"/>
    <s v="No"/>
    <s v="Travel_Rarely"/>
    <x v="0"/>
    <n v="1"/>
    <n v="4"/>
    <s v="Technical Degree"/>
    <n v="2715"/>
    <x v="1"/>
    <n v="1"/>
    <x v="3"/>
    <s v="Single"/>
    <n v="53010"/>
    <n v="1"/>
    <n v="16"/>
    <n v="1"/>
    <n v="10"/>
    <n v="3"/>
    <n v="10"/>
    <n v="1"/>
    <n v="8"/>
    <n v="1"/>
    <n v="4"/>
    <x v="0"/>
    <x v="0"/>
    <n v="3"/>
    <n v="3"/>
    <s v="Active"/>
    <x v="1"/>
    <x v="3"/>
    <n v="0"/>
  </r>
  <r>
    <n v="30"/>
    <s v="No"/>
    <s v="Travel_Rarely"/>
    <x v="0"/>
    <n v="1"/>
    <n v="4"/>
    <s v="Technical Degree"/>
    <n v="4185"/>
    <x v="1"/>
    <n v="1"/>
    <x v="3"/>
    <s v="Single"/>
    <n v="53010"/>
    <n v="1"/>
    <n v="16"/>
    <n v="1"/>
    <n v="10"/>
    <n v="3"/>
    <n v="10"/>
    <n v="1"/>
    <n v="8"/>
    <n v="1"/>
    <n v="4"/>
    <x v="0"/>
    <x v="0"/>
    <n v="3"/>
    <n v="3"/>
    <s v="Active"/>
    <x v="1"/>
    <x v="3"/>
    <n v="0"/>
  </r>
  <r>
    <n v="30"/>
    <s v="No"/>
    <s v="Travel_Rarely"/>
    <x v="0"/>
    <n v="10"/>
    <n v="3"/>
    <s v="Life Sciences"/>
    <n v="81"/>
    <x v="0"/>
    <n v="2"/>
    <x v="3"/>
    <s v="Divorced"/>
    <n v="55070"/>
    <n v="1"/>
    <n v="12"/>
    <n v="2"/>
    <n v="10"/>
    <n v="2"/>
    <n v="10"/>
    <n v="1"/>
    <n v="2"/>
    <n v="1"/>
    <n v="4"/>
    <x v="0"/>
    <x v="0"/>
    <n v="2"/>
    <n v="3"/>
    <s v="Active"/>
    <x v="1"/>
    <x v="3"/>
    <n v="0"/>
  </r>
  <r>
    <n v="30"/>
    <s v="No"/>
    <s v="Travel_Rarely"/>
    <x v="0"/>
    <n v="10"/>
    <n v="3"/>
    <s v="Life Sciences"/>
    <n v="1551"/>
    <x v="0"/>
    <n v="2"/>
    <x v="3"/>
    <s v="Divorced"/>
    <n v="55070"/>
    <n v="1"/>
    <n v="12"/>
    <n v="2"/>
    <n v="10"/>
    <n v="2"/>
    <n v="10"/>
    <n v="1"/>
    <n v="2"/>
    <n v="1"/>
    <n v="4"/>
    <x v="0"/>
    <x v="0"/>
    <n v="2"/>
    <n v="3"/>
    <s v="Active"/>
    <x v="1"/>
    <x v="3"/>
    <n v="0"/>
  </r>
  <r>
    <n v="30"/>
    <s v="No"/>
    <s v="Travel_Rarely"/>
    <x v="0"/>
    <n v="10"/>
    <n v="3"/>
    <s v="Life Sciences"/>
    <n v="3021"/>
    <x v="0"/>
    <n v="2"/>
    <x v="3"/>
    <s v="Divorced"/>
    <n v="55070"/>
    <n v="1"/>
    <n v="12"/>
    <n v="2"/>
    <n v="10"/>
    <n v="2"/>
    <n v="10"/>
    <n v="1"/>
    <n v="2"/>
    <n v="1"/>
    <n v="4"/>
    <x v="0"/>
    <x v="0"/>
    <n v="2"/>
    <n v="3"/>
    <s v="Active"/>
    <x v="1"/>
    <x v="3"/>
    <n v="0"/>
  </r>
  <r>
    <n v="49"/>
    <s v="No"/>
    <s v="Travel_Frequently"/>
    <x v="1"/>
    <n v="1"/>
    <n v="4"/>
    <s v="Life Sciences"/>
    <n v="1214"/>
    <x v="1"/>
    <n v="2"/>
    <x v="5"/>
    <s v="Married"/>
    <n v="58100"/>
    <n v="1"/>
    <n v="21"/>
    <n v="1"/>
    <n v="10"/>
    <n v="2"/>
    <n v="10"/>
    <n v="1"/>
    <n v="7"/>
    <n v="1"/>
    <n v="3"/>
    <x v="2"/>
    <x v="0"/>
    <n v="3"/>
    <n v="4"/>
    <s v="Active"/>
    <x v="3"/>
    <x v="3"/>
    <n v="0"/>
  </r>
  <r>
    <n v="49"/>
    <s v="No"/>
    <s v="Travel_Frequently"/>
    <x v="1"/>
    <n v="1"/>
    <n v="4"/>
    <s v="Life Sciences"/>
    <n v="2684"/>
    <x v="1"/>
    <n v="2"/>
    <x v="5"/>
    <s v="Married"/>
    <n v="58100"/>
    <n v="1"/>
    <n v="21"/>
    <n v="1"/>
    <n v="10"/>
    <n v="2"/>
    <n v="10"/>
    <n v="1"/>
    <n v="7"/>
    <n v="1"/>
    <n v="3"/>
    <x v="2"/>
    <x v="0"/>
    <n v="3"/>
    <n v="4"/>
    <s v="Active"/>
    <x v="3"/>
    <x v="3"/>
    <n v="0"/>
  </r>
  <r>
    <n v="49"/>
    <s v="No"/>
    <s v="Travel_Frequently"/>
    <x v="1"/>
    <n v="1"/>
    <n v="4"/>
    <s v="Life Sciences"/>
    <n v="4154"/>
    <x v="1"/>
    <n v="2"/>
    <x v="5"/>
    <s v="Married"/>
    <n v="58100"/>
    <n v="1"/>
    <n v="21"/>
    <n v="1"/>
    <n v="10"/>
    <n v="2"/>
    <n v="10"/>
    <n v="1"/>
    <n v="7"/>
    <n v="1"/>
    <n v="3"/>
    <x v="2"/>
    <x v="0"/>
    <n v="3"/>
    <n v="4"/>
    <s v="Active"/>
    <x v="3"/>
    <x v="3"/>
    <n v="0"/>
  </r>
  <r>
    <n v="29"/>
    <s v="No"/>
    <s v="Travel_Rarely"/>
    <x v="1"/>
    <n v="4"/>
    <n v="2"/>
    <s v="Other"/>
    <n v="568"/>
    <x v="1"/>
    <n v="2"/>
    <x v="7"/>
    <s v="Married"/>
    <n v="65400"/>
    <n v="1"/>
    <n v="22"/>
    <n v="0"/>
    <n v="10"/>
    <n v="2"/>
    <n v="10"/>
    <n v="1"/>
    <n v="2"/>
    <n v="1"/>
    <n v="2"/>
    <x v="1"/>
    <x v="2"/>
    <n v="1"/>
    <n v="4"/>
    <s v="Active"/>
    <x v="1"/>
    <x v="3"/>
    <n v="0"/>
  </r>
  <r>
    <n v="29"/>
    <s v="No"/>
    <s v="Travel_Rarely"/>
    <x v="1"/>
    <n v="4"/>
    <n v="2"/>
    <s v="Other"/>
    <n v="2038"/>
    <x v="1"/>
    <n v="2"/>
    <x v="7"/>
    <s v="Married"/>
    <n v="65400"/>
    <n v="1"/>
    <n v="22"/>
    <n v="0"/>
    <n v="10"/>
    <n v="2"/>
    <n v="10"/>
    <n v="1"/>
    <n v="2"/>
    <n v="1"/>
    <n v="2"/>
    <x v="1"/>
    <x v="2"/>
    <n v="1"/>
    <n v="4"/>
    <s v="Active"/>
    <x v="1"/>
    <x v="3"/>
    <n v="0"/>
  </r>
  <r>
    <n v="29"/>
    <s v="No"/>
    <s v="Travel_Rarely"/>
    <x v="1"/>
    <n v="4"/>
    <n v="2"/>
    <s v="Other"/>
    <n v="3508"/>
    <x v="1"/>
    <n v="2"/>
    <x v="7"/>
    <s v="Married"/>
    <n v="65400"/>
    <n v="1"/>
    <n v="22"/>
    <n v="0"/>
    <n v="10"/>
    <n v="2"/>
    <n v="10"/>
    <n v="1"/>
    <n v="2"/>
    <n v="1"/>
    <n v="2"/>
    <x v="1"/>
    <x v="2"/>
    <n v="1"/>
    <n v="4"/>
    <s v="Active"/>
    <x v="1"/>
    <x v="3"/>
    <n v="0"/>
  </r>
  <r>
    <n v="32"/>
    <s v="Yes"/>
    <s v="Travel_Rarely"/>
    <x v="0"/>
    <n v="5"/>
    <n v="3"/>
    <s v="Technical Degree"/>
    <n v="682"/>
    <x v="1"/>
    <n v="1"/>
    <x v="0"/>
    <s v="Married"/>
    <n v="96020"/>
    <n v="1"/>
    <n v="13"/>
    <n v="1"/>
    <n v="10"/>
    <n v="3"/>
    <n v="10"/>
    <n v="1"/>
    <n v="1"/>
    <n v="1"/>
    <n v="4"/>
    <x v="0"/>
    <x v="0"/>
    <n v="3"/>
    <n v="3"/>
    <s v="Left"/>
    <x v="1"/>
    <x v="3"/>
    <n v="1"/>
  </r>
  <r>
    <n v="32"/>
    <s v="Yes"/>
    <s v="Travel_Rarely"/>
    <x v="0"/>
    <n v="5"/>
    <n v="3"/>
    <s v="Technical Degree"/>
    <n v="2152"/>
    <x v="1"/>
    <n v="1"/>
    <x v="0"/>
    <s v="Married"/>
    <n v="96020"/>
    <n v="1"/>
    <n v="13"/>
    <n v="1"/>
    <n v="10"/>
    <n v="3"/>
    <n v="10"/>
    <n v="1"/>
    <n v="1"/>
    <n v="1"/>
    <n v="4"/>
    <x v="0"/>
    <x v="0"/>
    <n v="3"/>
    <n v="3"/>
    <s v="Left"/>
    <x v="1"/>
    <x v="3"/>
    <n v="1"/>
  </r>
  <r>
    <n v="32"/>
    <s v="Yes"/>
    <s v="Travel_Rarely"/>
    <x v="0"/>
    <n v="5"/>
    <n v="3"/>
    <s v="Technical Degree"/>
    <n v="3622"/>
    <x v="1"/>
    <n v="1"/>
    <x v="0"/>
    <s v="Married"/>
    <n v="96020"/>
    <n v="1"/>
    <n v="13"/>
    <n v="1"/>
    <n v="10"/>
    <n v="3"/>
    <n v="10"/>
    <n v="1"/>
    <n v="1"/>
    <n v="1"/>
    <n v="4"/>
    <x v="0"/>
    <x v="0"/>
    <n v="3"/>
    <n v="3"/>
    <s v="Left"/>
    <x v="1"/>
    <x v="3"/>
    <n v="1"/>
  </r>
  <r>
    <n v="28"/>
    <s v="No"/>
    <s v="Travel_Rarely"/>
    <x v="0"/>
    <n v="7"/>
    <n v="3"/>
    <s v="Medical"/>
    <n v="147"/>
    <x v="0"/>
    <n v="3"/>
    <x v="7"/>
    <s v="Divorced"/>
    <n v="119570"/>
    <n v="1"/>
    <n v="13"/>
    <n v="0"/>
    <n v="10"/>
    <n v="2"/>
    <n v="10"/>
    <n v="1"/>
    <n v="8"/>
    <n v="1"/>
    <n v="3"/>
    <x v="3"/>
    <x v="0"/>
    <n v="2"/>
    <n v="3"/>
    <s v="Active"/>
    <x v="1"/>
    <x v="3"/>
    <n v="0"/>
  </r>
  <r>
    <n v="28"/>
    <s v="No"/>
    <s v="Travel_Rarely"/>
    <x v="0"/>
    <n v="7"/>
    <n v="3"/>
    <s v="Medical"/>
    <n v="1617"/>
    <x v="0"/>
    <n v="3"/>
    <x v="7"/>
    <s v="Divorced"/>
    <n v="119570"/>
    <n v="1"/>
    <n v="13"/>
    <n v="0"/>
    <n v="10"/>
    <n v="2"/>
    <n v="10"/>
    <n v="1"/>
    <n v="8"/>
    <n v="1"/>
    <n v="3"/>
    <x v="3"/>
    <x v="0"/>
    <n v="2"/>
    <n v="3"/>
    <s v="Active"/>
    <x v="1"/>
    <x v="3"/>
    <n v="0"/>
  </r>
  <r>
    <n v="28"/>
    <s v="No"/>
    <s v="Travel_Rarely"/>
    <x v="0"/>
    <n v="7"/>
    <n v="3"/>
    <s v="Medical"/>
    <n v="3087"/>
    <x v="0"/>
    <n v="3"/>
    <x v="7"/>
    <s v="Divorced"/>
    <n v="119570"/>
    <n v="1"/>
    <n v="13"/>
    <n v="0"/>
    <n v="10"/>
    <n v="2"/>
    <n v="10"/>
    <n v="1"/>
    <n v="8"/>
    <n v="1"/>
    <n v="3"/>
    <x v="3"/>
    <x v="0"/>
    <n v="2"/>
    <n v="3"/>
    <s v="Active"/>
    <x v="1"/>
    <x v="3"/>
    <n v="0"/>
  </r>
  <r>
    <n v="36"/>
    <s v="No"/>
    <s v="Travel_Rarely"/>
    <x v="0"/>
    <n v="11"/>
    <n v="3"/>
    <s v="Life Sciences"/>
    <n v="1083"/>
    <x v="0"/>
    <n v="1"/>
    <x v="0"/>
    <s v="Married"/>
    <n v="131910"/>
    <n v="1"/>
    <n v="14"/>
    <n v="1"/>
    <n v="10"/>
    <n v="2"/>
    <n v="10"/>
    <n v="1"/>
    <n v="7"/>
    <n v="1"/>
    <n v="2"/>
    <x v="0"/>
    <x v="0"/>
    <n v="2"/>
    <n v="3"/>
    <s v="Active"/>
    <x v="2"/>
    <x v="3"/>
    <n v="0"/>
  </r>
  <r>
    <n v="36"/>
    <s v="No"/>
    <s v="Travel_Rarely"/>
    <x v="0"/>
    <n v="11"/>
    <n v="3"/>
    <s v="Life Sciences"/>
    <n v="2553"/>
    <x v="0"/>
    <n v="1"/>
    <x v="0"/>
    <s v="Married"/>
    <n v="131910"/>
    <n v="1"/>
    <n v="14"/>
    <n v="1"/>
    <n v="10"/>
    <n v="2"/>
    <n v="10"/>
    <n v="1"/>
    <n v="7"/>
    <n v="1"/>
    <n v="2"/>
    <x v="0"/>
    <x v="0"/>
    <n v="2"/>
    <n v="3"/>
    <s v="Active"/>
    <x v="2"/>
    <x v="3"/>
    <n v="0"/>
  </r>
  <r>
    <n v="36"/>
    <s v="No"/>
    <s v="Travel_Rarely"/>
    <x v="0"/>
    <n v="11"/>
    <n v="3"/>
    <s v="Life Sciences"/>
    <n v="4023"/>
    <x v="0"/>
    <n v="1"/>
    <x v="0"/>
    <s v="Married"/>
    <n v="131910"/>
    <n v="1"/>
    <n v="14"/>
    <n v="1"/>
    <n v="10"/>
    <n v="2"/>
    <n v="10"/>
    <n v="1"/>
    <n v="7"/>
    <n v="1"/>
    <n v="2"/>
    <x v="0"/>
    <x v="0"/>
    <n v="2"/>
    <n v="3"/>
    <s v="Active"/>
    <x v="2"/>
    <x v="3"/>
    <n v="0"/>
  </r>
  <r>
    <n v="51"/>
    <s v="No"/>
    <s v="Travel_Rarely"/>
    <x v="0"/>
    <n v="8"/>
    <n v="4"/>
    <s v="Life Sciences"/>
    <n v="1304"/>
    <x v="1"/>
    <n v="5"/>
    <x v="6"/>
    <s v="Single"/>
    <n v="24500"/>
    <n v="0"/>
    <n v="12"/>
    <n v="1"/>
    <n v="11"/>
    <n v="2"/>
    <n v="10"/>
    <n v="1"/>
    <n v="0"/>
    <n v="1"/>
    <n v="3"/>
    <x v="1"/>
    <x v="3"/>
    <n v="3"/>
    <n v="3"/>
    <s v="Active"/>
    <x v="3"/>
    <x v="3"/>
    <n v="0"/>
  </r>
  <r>
    <n v="51"/>
    <s v="No"/>
    <s v="Travel_Rarely"/>
    <x v="0"/>
    <n v="8"/>
    <n v="4"/>
    <s v="Life Sciences"/>
    <n v="2774"/>
    <x v="1"/>
    <n v="5"/>
    <x v="6"/>
    <s v="Single"/>
    <n v="24500"/>
    <n v="0"/>
    <n v="12"/>
    <n v="1"/>
    <n v="11"/>
    <n v="2"/>
    <n v="10"/>
    <n v="1"/>
    <n v="0"/>
    <n v="1"/>
    <n v="3"/>
    <x v="1"/>
    <x v="3"/>
    <n v="3"/>
    <n v="3"/>
    <s v="Active"/>
    <x v="3"/>
    <x v="3"/>
    <n v="0"/>
  </r>
  <r>
    <n v="51"/>
    <s v="No"/>
    <s v="Travel_Rarely"/>
    <x v="0"/>
    <n v="8"/>
    <n v="4"/>
    <s v="Life Sciences"/>
    <n v="4244"/>
    <x v="1"/>
    <n v="5"/>
    <x v="6"/>
    <s v="Single"/>
    <n v="24500"/>
    <n v="0"/>
    <n v="12"/>
    <n v="1"/>
    <n v="11"/>
    <n v="2"/>
    <n v="10"/>
    <n v="1"/>
    <n v="0"/>
    <n v="1"/>
    <n v="3"/>
    <x v="1"/>
    <x v="3"/>
    <n v="3"/>
    <n v="3"/>
    <s v="Active"/>
    <x v="3"/>
    <x v="3"/>
    <n v="0"/>
  </r>
  <r>
    <n v="30"/>
    <s v="No"/>
    <s v="Travel_Rarely"/>
    <x v="0"/>
    <n v="13"/>
    <n v="3"/>
    <s v="Life Sciences"/>
    <n v="67"/>
    <x v="1"/>
    <n v="4"/>
    <x v="1"/>
    <s v="Married"/>
    <n v="41970"/>
    <n v="1"/>
    <n v="13"/>
    <n v="0"/>
    <n v="11"/>
    <n v="3"/>
    <n v="10"/>
    <n v="1"/>
    <n v="9"/>
    <n v="1"/>
    <n v="4"/>
    <x v="1"/>
    <x v="0"/>
    <n v="3"/>
    <n v="3"/>
    <s v="Active"/>
    <x v="1"/>
    <x v="3"/>
    <n v="0"/>
  </r>
  <r>
    <n v="30"/>
    <s v="No"/>
    <s v="Travel_Rarely"/>
    <x v="0"/>
    <n v="13"/>
    <n v="3"/>
    <s v="Life Sciences"/>
    <n v="1537"/>
    <x v="1"/>
    <n v="4"/>
    <x v="1"/>
    <s v="Married"/>
    <n v="41970"/>
    <n v="1"/>
    <n v="13"/>
    <n v="0"/>
    <n v="11"/>
    <n v="3"/>
    <n v="10"/>
    <n v="1"/>
    <n v="9"/>
    <n v="1"/>
    <n v="4"/>
    <x v="1"/>
    <x v="0"/>
    <n v="3"/>
    <n v="3"/>
    <s v="Active"/>
    <x v="1"/>
    <x v="3"/>
    <n v="0"/>
  </r>
  <r>
    <n v="30"/>
    <s v="No"/>
    <s v="Travel_Rarely"/>
    <x v="0"/>
    <n v="13"/>
    <n v="3"/>
    <s v="Life Sciences"/>
    <n v="3007"/>
    <x v="1"/>
    <n v="4"/>
    <x v="1"/>
    <s v="Married"/>
    <n v="41970"/>
    <n v="1"/>
    <n v="13"/>
    <n v="0"/>
    <n v="11"/>
    <n v="3"/>
    <n v="10"/>
    <n v="1"/>
    <n v="9"/>
    <n v="1"/>
    <n v="4"/>
    <x v="1"/>
    <x v="0"/>
    <n v="3"/>
    <n v="3"/>
    <s v="Active"/>
    <x v="1"/>
    <x v="3"/>
    <n v="0"/>
  </r>
  <r>
    <n v="34"/>
    <s v="No"/>
    <s v="Travel_Frequently"/>
    <x v="1"/>
    <n v="1"/>
    <n v="3"/>
    <s v="Life Sciences"/>
    <n v="666"/>
    <x v="0"/>
    <n v="2"/>
    <x v="0"/>
    <s v="Married"/>
    <n v="24000"/>
    <n v="4"/>
    <n v="18"/>
    <n v="1"/>
    <n v="14"/>
    <n v="3"/>
    <n v="10"/>
    <n v="1"/>
    <n v="8"/>
    <n v="1"/>
    <n v="3"/>
    <x v="2"/>
    <x v="1"/>
    <n v="3"/>
    <n v="3"/>
    <s v="Active"/>
    <x v="1"/>
    <x v="3"/>
    <n v="0"/>
  </r>
  <r>
    <n v="34"/>
    <s v="No"/>
    <s v="Travel_Frequently"/>
    <x v="1"/>
    <n v="1"/>
    <n v="3"/>
    <s v="Life Sciences"/>
    <n v="2136"/>
    <x v="0"/>
    <n v="2"/>
    <x v="0"/>
    <s v="Married"/>
    <n v="24000"/>
    <n v="4"/>
    <n v="18"/>
    <n v="1"/>
    <n v="14"/>
    <n v="3"/>
    <n v="10"/>
    <n v="1"/>
    <n v="8"/>
    <n v="1"/>
    <n v="3"/>
    <x v="2"/>
    <x v="1"/>
    <n v="3"/>
    <n v="3"/>
    <s v="Active"/>
    <x v="1"/>
    <x v="3"/>
    <n v="0"/>
  </r>
  <r>
    <n v="34"/>
    <s v="No"/>
    <s v="Travel_Frequently"/>
    <x v="1"/>
    <n v="1"/>
    <n v="3"/>
    <s v="Life Sciences"/>
    <n v="3606"/>
    <x v="0"/>
    <n v="2"/>
    <x v="0"/>
    <s v="Married"/>
    <n v="24000"/>
    <n v="4"/>
    <n v="18"/>
    <n v="1"/>
    <n v="14"/>
    <n v="3"/>
    <n v="10"/>
    <n v="1"/>
    <n v="8"/>
    <n v="1"/>
    <n v="3"/>
    <x v="2"/>
    <x v="1"/>
    <n v="3"/>
    <n v="3"/>
    <s v="Active"/>
    <x v="1"/>
    <x v="3"/>
    <n v="0"/>
  </r>
  <r>
    <n v="50"/>
    <s v="No"/>
    <s v="Travel_Rarely"/>
    <x v="1"/>
    <n v="8"/>
    <n v="4"/>
    <s v="Life Sciences"/>
    <n v="22"/>
    <x v="0"/>
    <n v="1"/>
    <x v="3"/>
    <s v="Divorced"/>
    <n v="96670"/>
    <n v="3"/>
    <n v="23"/>
    <n v="0"/>
    <n v="28"/>
    <n v="2"/>
    <n v="10"/>
    <n v="1"/>
    <n v="6"/>
    <n v="1"/>
    <n v="1"/>
    <x v="2"/>
    <x v="2"/>
    <n v="2"/>
    <n v="4"/>
    <s v="Active"/>
    <x v="3"/>
    <x v="3"/>
    <n v="0"/>
  </r>
  <r>
    <n v="50"/>
    <s v="No"/>
    <s v="Travel_Rarely"/>
    <x v="1"/>
    <n v="8"/>
    <n v="4"/>
    <s v="Life Sciences"/>
    <n v="1492"/>
    <x v="0"/>
    <n v="1"/>
    <x v="3"/>
    <s v="Divorced"/>
    <n v="96670"/>
    <n v="3"/>
    <n v="23"/>
    <n v="0"/>
    <n v="28"/>
    <n v="2"/>
    <n v="10"/>
    <n v="1"/>
    <n v="6"/>
    <n v="1"/>
    <n v="1"/>
    <x v="2"/>
    <x v="2"/>
    <n v="2"/>
    <n v="4"/>
    <s v="Active"/>
    <x v="3"/>
    <x v="3"/>
    <n v="0"/>
  </r>
  <r>
    <n v="50"/>
    <s v="No"/>
    <s v="Travel_Rarely"/>
    <x v="1"/>
    <n v="8"/>
    <n v="4"/>
    <s v="Life Sciences"/>
    <n v="2962"/>
    <x v="0"/>
    <n v="1"/>
    <x v="3"/>
    <s v="Divorced"/>
    <n v="96670"/>
    <n v="3"/>
    <n v="23"/>
    <n v="0"/>
    <n v="28"/>
    <n v="2"/>
    <n v="10"/>
    <n v="1"/>
    <n v="6"/>
    <n v="1"/>
    <n v="1"/>
    <x v="2"/>
    <x v="2"/>
    <n v="2"/>
    <n v="4"/>
    <s v="Active"/>
    <x v="3"/>
    <x v="3"/>
    <n v="0"/>
  </r>
  <r>
    <n v="56"/>
    <s v="No"/>
    <s v="Travel_Rarely"/>
    <x v="0"/>
    <n v="2"/>
    <n v="4"/>
    <s v="Medical"/>
    <n v="295"/>
    <x v="0"/>
    <n v="1"/>
    <x v="2"/>
    <s v="Married"/>
    <n v="20420"/>
    <n v="7"/>
    <n v="12"/>
    <n v="0"/>
    <n v="30"/>
    <n v="6"/>
    <n v="10"/>
    <n v="1"/>
    <n v="1"/>
    <n v="1"/>
    <n v="3"/>
    <x v="1"/>
    <x v="2"/>
    <n v="3"/>
    <n v="3"/>
    <s v="Active"/>
    <x v="4"/>
    <x v="3"/>
    <n v="0"/>
  </r>
  <r>
    <n v="56"/>
    <s v="No"/>
    <s v="Travel_Rarely"/>
    <x v="0"/>
    <n v="2"/>
    <n v="4"/>
    <s v="Medical"/>
    <n v="1765"/>
    <x v="0"/>
    <n v="1"/>
    <x v="2"/>
    <s v="Married"/>
    <n v="20420"/>
    <n v="7"/>
    <n v="12"/>
    <n v="0"/>
    <n v="30"/>
    <n v="6"/>
    <n v="10"/>
    <n v="1"/>
    <n v="1"/>
    <n v="1"/>
    <n v="3"/>
    <x v="1"/>
    <x v="2"/>
    <n v="3"/>
    <n v="3"/>
    <s v="Active"/>
    <x v="4"/>
    <x v="3"/>
    <n v="0"/>
  </r>
  <r>
    <n v="56"/>
    <s v="No"/>
    <s v="Travel_Rarely"/>
    <x v="0"/>
    <n v="2"/>
    <n v="4"/>
    <s v="Medical"/>
    <n v="3235"/>
    <x v="0"/>
    <n v="1"/>
    <x v="2"/>
    <s v="Married"/>
    <n v="20420"/>
    <n v="7"/>
    <n v="12"/>
    <n v="0"/>
    <n v="30"/>
    <n v="6"/>
    <n v="10"/>
    <n v="1"/>
    <n v="1"/>
    <n v="1"/>
    <n v="3"/>
    <x v="1"/>
    <x v="2"/>
    <n v="3"/>
    <n v="3"/>
    <s v="Active"/>
    <x v="4"/>
    <x v="3"/>
    <n v="0"/>
  </r>
  <r>
    <n v="55"/>
    <s v="No"/>
    <s v="Travel_Rarely"/>
    <x v="1"/>
    <n v="9"/>
    <n v="3"/>
    <s v="Marketing"/>
    <n v="1144"/>
    <x v="0"/>
    <n v="2"/>
    <x v="4"/>
    <s v="Married"/>
    <n v="119160"/>
    <n v="4"/>
    <n v="15"/>
    <n v="1"/>
    <n v="35"/>
    <n v="3"/>
    <n v="10"/>
    <n v="1"/>
    <n v="4"/>
    <n v="1"/>
    <n v="3"/>
    <x v="2"/>
    <x v="0"/>
    <n v="2"/>
    <n v="3"/>
    <s v="Active"/>
    <x v="4"/>
    <x v="3"/>
    <n v="0"/>
  </r>
  <r>
    <n v="55"/>
    <s v="No"/>
    <s v="Travel_Rarely"/>
    <x v="1"/>
    <n v="9"/>
    <n v="3"/>
    <s v="Marketing"/>
    <n v="2614"/>
    <x v="0"/>
    <n v="2"/>
    <x v="4"/>
    <s v="Married"/>
    <n v="119160"/>
    <n v="4"/>
    <n v="15"/>
    <n v="1"/>
    <n v="35"/>
    <n v="3"/>
    <n v="10"/>
    <n v="1"/>
    <n v="4"/>
    <n v="1"/>
    <n v="3"/>
    <x v="2"/>
    <x v="0"/>
    <n v="2"/>
    <n v="3"/>
    <s v="Active"/>
    <x v="4"/>
    <x v="3"/>
    <n v="0"/>
  </r>
  <r>
    <n v="55"/>
    <s v="No"/>
    <s v="Travel_Rarely"/>
    <x v="1"/>
    <n v="9"/>
    <n v="3"/>
    <s v="Marketing"/>
    <n v="4084"/>
    <x v="0"/>
    <n v="2"/>
    <x v="4"/>
    <s v="Married"/>
    <n v="119160"/>
    <n v="4"/>
    <n v="15"/>
    <n v="1"/>
    <n v="35"/>
    <n v="3"/>
    <n v="10"/>
    <n v="1"/>
    <n v="4"/>
    <n v="1"/>
    <n v="3"/>
    <x v="2"/>
    <x v="0"/>
    <n v="2"/>
    <n v="3"/>
    <s v="Active"/>
    <x v="4"/>
    <x v="3"/>
    <n v="0"/>
  </r>
  <r>
    <n v="31"/>
    <s v="No"/>
    <s v="Travel_Rarely"/>
    <x v="0"/>
    <n v="27"/>
    <n v="3"/>
    <s v="Medical"/>
    <n v="1288"/>
    <x v="1"/>
    <n v="2"/>
    <x v="1"/>
    <s v="Single"/>
    <n v="21320"/>
    <n v="1"/>
    <n v="18"/>
    <n v="0"/>
    <n v="11"/>
    <n v="3"/>
    <n v="11"/>
    <n v="1"/>
    <n v="8"/>
    <n v="1"/>
    <n v="3"/>
    <x v="1"/>
    <x v="0"/>
    <n v="3"/>
    <n v="3"/>
    <s v="Active"/>
    <x v="1"/>
    <x v="3"/>
    <n v="0"/>
  </r>
  <r>
    <n v="31"/>
    <s v="No"/>
    <s v="Travel_Rarely"/>
    <x v="0"/>
    <n v="27"/>
    <n v="3"/>
    <s v="Medical"/>
    <n v="2758"/>
    <x v="1"/>
    <n v="2"/>
    <x v="1"/>
    <s v="Single"/>
    <n v="21320"/>
    <n v="1"/>
    <n v="18"/>
    <n v="0"/>
    <n v="11"/>
    <n v="3"/>
    <n v="11"/>
    <n v="1"/>
    <n v="8"/>
    <n v="1"/>
    <n v="3"/>
    <x v="1"/>
    <x v="0"/>
    <n v="3"/>
    <n v="3"/>
    <s v="Active"/>
    <x v="1"/>
    <x v="3"/>
    <n v="0"/>
  </r>
  <r>
    <n v="31"/>
    <s v="No"/>
    <s v="Travel_Rarely"/>
    <x v="0"/>
    <n v="27"/>
    <n v="3"/>
    <s v="Medical"/>
    <n v="4228"/>
    <x v="1"/>
    <n v="2"/>
    <x v="1"/>
    <s v="Single"/>
    <n v="21320"/>
    <n v="1"/>
    <n v="18"/>
    <n v="0"/>
    <n v="11"/>
    <n v="3"/>
    <n v="11"/>
    <n v="1"/>
    <n v="8"/>
    <n v="1"/>
    <n v="3"/>
    <x v="1"/>
    <x v="0"/>
    <n v="3"/>
    <n v="3"/>
    <s v="Active"/>
    <x v="1"/>
    <x v="3"/>
    <n v="0"/>
  </r>
  <r>
    <n v="60"/>
    <s v="No"/>
    <s v="Travel_Rarely"/>
    <x v="1"/>
    <n v="2"/>
    <n v="2"/>
    <s v="Life Sciences"/>
    <n v="622"/>
    <x v="0"/>
    <n v="2"/>
    <x v="0"/>
    <s v="Divorced"/>
    <n v="25640"/>
    <n v="0"/>
    <n v="14"/>
    <n v="1"/>
    <n v="12"/>
    <n v="3"/>
    <n v="11"/>
    <n v="1"/>
    <n v="9"/>
    <n v="1"/>
    <n v="2"/>
    <x v="1"/>
    <x v="0"/>
    <n v="3"/>
    <n v="3"/>
    <s v="Active"/>
    <x v="4"/>
    <x v="3"/>
    <n v="0"/>
  </r>
  <r>
    <n v="60"/>
    <s v="No"/>
    <s v="Travel_Rarely"/>
    <x v="1"/>
    <n v="2"/>
    <n v="2"/>
    <s v="Life Sciences"/>
    <n v="2092"/>
    <x v="0"/>
    <n v="2"/>
    <x v="0"/>
    <s v="Divorced"/>
    <n v="25640"/>
    <n v="0"/>
    <n v="14"/>
    <n v="1"/>
    <n v="12"/>
    <n v="3"/>
    <n v="11"/>
    <n v="1"/>
    <n v="9"/>
    <n v="1"/>
    <n v="2"/>
    <x v="1"/>
    <x v="0"/>
    <n v="3"/>
    <n v="3"/>
    <s v="Active"/>
    <x v="4"/>
    <x v="3"/>
    <n v="0"/>
  </r>
  <r>
    <n v="60"/>
    <s v="No"/>
    <s v="Travel_Rarely"/>
    <x v="1"/>
    <n v="2"/>
    <n v="2"/>
    <s v="Life Sciences"/>
    <n v="3562"/>
    <x v="0"/>
    <n v="2"/>
    <x v="0"/>
    <s v="Divorced"/>
    <n v="25640"/>
    <n v="0"/>
    <n v="14"/>
    <n v="1"/>
    <n v="12"/>
    <n v="3"/>
    <n v="11"/>
    <n v="1"/>
    <n v="9"/>
    <n v="1"/>
    <n v="2"/>
    <x v="1"/>
    <x v="0"/>
    <n v="3"/>
    <n v="3"/>
    <s v="Active"/>
    <x v="4"/>
    <x v="3"/>
    <n v="0"/>
  </r>
  <r>
    <n v="33"/>
    <s v="No"/>
    <s v="Non-Travel"/>
    <x v="0"/>
    <n v="2"/>
    <n v="4"/>
    <s v="Medical"/>
    <n v="996"/>
    <x v="0"/>
    <n v="1"/>
    <x v="6"/>
    <s v="Single"/>
    <n v="25960"/>
    <n v="8"/>
    <n v="14"/>
    <n v="1"/>
    <n v="13"/>
    <n v="4"/>
    <n v="11"/>
    <n v="1"/>
    <n v="7"/>
    <n v="1"/>
    <n v="4"/>
    <x v="2"/>
    <x v="2"/>
    <n v="3"/>
    <n v="3"/>
    <s v="Active"/>
    <x v="1"/>
    <x v="3"/>
    <n v="0"/>
  </r>
  <r>
    <n v="33"/>
    <s v="No"/>
    <s v="Non-Travel"/>
    <x v="0"/>
    <n v="2"/>
    <n v="4"/>
    <s v="Medical"/>
    <n v="2466"/>
    <x v="0"/>
    <n v="1"/>
    <x v="6"/>
    <s v="Single"/>
    <n v="25960"/>
    <n v="8"/>
    <n v="14"/>
    <n v="1"/>
    <n v="13"/>
    <n v="4"/>
    <n v="11"/>
    <n v="1"/>
    <n v="7"/>
    <n v="1"/>
    <n v="4"/>
    <x v="2"/>
    <x v="2"/>
    <n v="3"/>
    <n v="3"/>
    <s v="Active"/>
    <x v="1"/>
    <x v="3"/>
    <n v="0"/>
  </r>
  <r>
    <n v="33"/>
    <s v="No"/>
    <s v="Non-Travel"/>
    <x v="0"/>
    <n v="2"/>
    <n v="4"/>
    <s v="Medical"/>
    <n v="3936"/>
    <x v="0"/>
    <n v="1"/>
    <x v="6"/>
    <s v="Single"/>
    <n v="25960"/>
    <n v="8"/>
    <n v="14"/>
    <n v="1"/>
    <n v="13"/>
    <n v="4"/>
    <n v="11"/>
    <n v="1"/>
    <n v="7"/>
    <n v="1"/>
    <n v="4"/>
    <x v="2"/>
    <x v="2"/>
    <n v="3"/>
    <n v="3"/>
    <s v="Active"/>
    <x v="1"/>
    <x v="3"/>
    <n v="0"/>
  </r>
  <r>
    <n v="30"/>
    <s v="No"/>
    <s v="Travel_Rarely"/>
    <x v="2"/>
    <n v="20"/>
    <n v="4"/>
    <s v="Life Sciences"/>
    <n v="1155"/>
    <x v="0"/>
    <n v="2"/>
    <x v="3"/>
    <s v="Married"/>
    <n v="46610"/>
    <n v="1"/>
    <n v="11"/>
    <n v="0"/>
    <n v="12"/>
    <n v="3"/>
    <n v="12"/>
    <n v="1"/>
    <n v="7"/>
    <n v="1"/>
    <n v="4"/>
    <x v="2"/>
    <x v="2"/>
    <n v="2"/>
    <n v="3"/>
    <s v="Active"/>
    <x v="1"/>
    <x v="3"/>
    <n v="0"/>
  </r>
  <r>
    <n v="30"/>
    <s v="No"/>
    <s v="Travel_Rarely"/>
    <x v="2"/>
    <n v="20"/>
    <n v="4"/>
    <s v="Life Sciences"/>
    <n v="2625"/>
    <x v="0"/>
    <n v="2"/>
    <x v="3"/>
    <s v="Married"/>
    <n v="46610"/>
    <n v="1"/>
    <n v="11"/>
    <n v="0"/>
    <n v="12"/>
    <n v="3"/>
    <n v="12"/>
    <n v="1"/>
    <n v="7"/>
    <n v="1"/>
    <n v="4"/>
    <x v="2"/>
    <x v="2"/>
    <n v="2"/>
    <n v="3"/>
    <s v="Active"/>
    <x v="1"/>
    <x v="3"/>
    <n v="0"/>
  </r>
  <r>
    <n v="30"/>
    <s v="No"/>
    <s v="Travel_Rarely"/>
    <x v="2"/>
    <n v="20"/>
    <n v="4"/>
    <s v="Life Sciences"/>
    <n v="4095"/>
    <x v="0"/>
    <n v="2"/>
    <x v="3"/>
    <s v="Married"/>
    <n v="46610"/>
    <n v="1"/>
    <n v="11"/>
    <n v="0"/>
    <n v="12"/>
    <n v="3"/>
    <n v="12"/>
    <n v="1"/>
    <n v="7"/>
    <n v="1"/>
    <n v="4"/>
    <x v="2"/>
    <x v="2"/>
    <n v="2"/>
    <n v="3"/>
    <s v="Active"/>
    <x v="1"/>
    <x v="3"/>
    <n v="0"/>
  </r>
  <r>
    <n v="50"/>
    <s v="No"/>
    <s v="Travel_Rarely"/>
    <x v="0"/>
    <n v="1"/>
    <n v="3"/>
    <s v="Technical Degree"/>
    <n v="464"/>
    <x v="1"/>
    <n v="2"/>
    <x v="0"/>
    <s v="Married"/>
    <n v="134960"/>
    <n v="3"/>
    <n v="18"/>
    <n v="1"/>
    <n v="22"/>
    <n v="3"/>
    <n v="12"/>
    <n v="1"/>
    <n v="5"/>
    <n v="1"/>
    <n v="4"/>
    <x v="0"/>
    <x v="0"/>
    <n v="3"/>
    <n v="3"/>
    <s v="Active"/>
    <x v="3"/>
    <x v="3"/>
    <n v="0"/>
  </r>
  <r>
    <n v="50"/>
    <s v="No"/>
    <s v="Travel_Rarely"/>
    <x v="0"/>
    <n v="1"/>
    <n v="3"/>
    <s v="Technical Degree"/>
    <n v="1934"/>
    <x v="1"/>
    <n v="2"/>
    <x v="0"/>
    <s v="Married"/>
    <n v="134960"/>
    <n v="3"/>
    <n v="18"/>
    <n v="1"/>
    <n v="22"/>
    <n v="3"/>
    <n v="12"/>
    <n v="1"/>
    <n v="5"/>
    <n v="1"/>
    <n v="4"/>
    <x v="0"/>
    <x v="0"/>
    <n v="3"/>
    <n v="3"/>
    <s v="Active"/>
    <x v="3"/>
    <x v="3"/>
    <n v="0"/>
  </r>
  <r>
    <n v="50"/>
    <s v="No"/>
    <s v="Travel_Rarely"/>
    <x v="0"/>
    <n v="1"/>
    <n v="3"/>
    <s v="Technical Degree"/>
    <n v="3404"/>
    <x v="1"/>
    <n v="2"/>
    <x v="0"/>
    <s v="Married"/>
    <n v="134960"/>
    <n v="3"/>
    <n v="18"/>
    <n v="1"/>
    <n v="22"/>
    <n v="3"/>
    <n v="12"/>
    <n v="1"/>
    <n v="5"/>
    <n v="1"/>
    <n v="4"/>
    <x v="0"/>
    <x v="0"/>
    <n v="3"/>
    <n v="3"/>
    <s v="Active"/>
    <x v="3"/>
    <x v="3"/>
    <n v="0"/>
  </r>
  <r>
    <n v="56"/>
    <s v="No"/>
    <s v="Non-Travel"/>
    <x v="0"/>
    <n v="8"/>
    <n v="1"/>
    <s v="Life Sciences"/>
    <n v="1184"/>
    <x v="0"/>
    <n v="1"/>
    <x v="0"/>
    <s v="Divorced"/>
    <n v="54670"/>
    <n v="1"/>
    <n v="20"/>
    <n v="0"/>
    <n v="13"/>
    <n v="6"/>
    <n v="13"/>
    <n v="1"/>
    <n v="9"/>
    <n v="1"/>
    <n v="3"/>
    <x v="0"/>
    <x v="2"/>
    <n v="2"/>
    <n v="4"/>
    <s v="Active"/>
    <x v="4"/>
    <x v="3"/>
    <n v="0"/>
  </r>
  <r>
    <n v="56"/>
    <s v="No"/>
    <s v="Non-Travel"/>
    <x v="0"/>
    <n v="8"/>
    <n v="1"/>
    <s v="Life Sciences"/>
    <n v="2654"/>
    <x v="0"/>
    <n v="1"/>
    <x v="0"/>
    <s v="Divorced"/>
    <n v="54670"/>
    <n v="1"/>
    <n v="20"/>
    <n v="0"/>
    <n v="13"/>
    <n v="6"/>
    <n v="13"/>
    <n v="1"/>
    <n v="9"/>
    <n v="1"/>
    <n v="3"/>
    <x v="0"/>
    <x v="2"/>
    <n v="2"/>
    <n v="4"/>
    <s v="Active"/>
    <x v="4"/>
    <x v="3"/>
    <n v="0"/>
  </r>
  <r>
    <n v="56"/>
    <s v="No"/>
    <s v="Non-Travel"/>
    <x v="0"/>
    <n v="8"/>
    <n v="1"/>
    <s v="Life Sciences"/>
    <n v="4124"/>
    <x v="0"/>
    <n v="1"/>
    <x v="0"/>
    <s v="Divorced"/>
    <n v="54670"/>
    <n v="1"/>
    <n v="20"/>
    <n v="0"/>
    <n v="13"/>
    <n v="6"/>
    <n v="13"/>
    <n v="1"/>
    <n v="9"/>
    <n v="1"/>
    <n v="3"/>
    <x v="0"/>
    <x v="2"/>
    <n v="2"/>
    <n v="4"/>
    <s v="Active"/>
    <x v="4"/>
    <x v="3"/>
    <n v="0"/>
  </r>
  <r>
    <n v="36"/>
    <s v="No"/>
    <s v="Travel_Frequently"/>
    <x v="0"/>
    <n v="6"/>
    <n v="3"/>
    <s v="Life Sciences"/>
    <n v="102"/>
    <x v="1"/>
    <n v="2"/>
    <x v="3"/>
    <s v="Married"/>
    <n v="47710"/>
    <n v="4"/>
    <n v="13"/>
    <n v="1"/>
    <n v="16"/>
    <n v="2"/>
    <n v="13"/>
    <n v="1"/>
    <n v="12"/>
    <n v="1"/>
    <n v="1"/>
    <x v="1"/>
    <x v="0"/>
    <n v="3"/>
    <n v="3"/>
    <s v="Active"/>
    <x v="2"/>
    <x v="3"/>
    <n v="0"/>
  </r>
  <r>
    <n v="36"/>
    <s v="No"/>
    <s v="Travel_Frequently"/>
    <x v="0"/>
    <n v="6"/>
    <n v="3"/>
    <s v="Life Sciences"/>
    <n v="1572"/>
    <x v="1"/>
    <n v="2"/>
    <x v="3"/>
    <s v="Married"/>
    <n v="47710"/>
    <n v="4"/>
    <n v="13"/>
    <n v="1"/>
    <n v="16"/>
    <n v="2"/>
    <n v="13"/>
    <n v="1"/>
    <n v="12"/>
    <n v="1"/>
    <n v="1"/>
    <x v="1"/>
    <x v="0"/>
    <n v="3"/>
    <n v="3"/>
    <s v="Active"/>
    <x v="2"/>
    <x v="3"/>
    <n v="0"/>
  </r>
  <r>
    <n v="36"/>
    <s v="No"/>
    <s v="Travel_Frequently"/>
    <x v="0"/>
    <n v="6"/>
    <n v="3"/>
    <s v="Life Sciences"/>
    <n v="3042"/>
    <x v="1"/>
    <n v="2"/>
    <x v="3"/>
    <s v="Married"/>
    <n v="47710"/>
    <n v="4"/>
    <n v="13"/>
    <n v="1"/>
    <n v="16"/>
    <n v="2"/>
    <n v="13"/>
    <n v="1"/>
    <n v="12"/>
    <n v="1"/>
    <n v="1"/>
    <x v="1"/>
    <x v="0"/>
    <n v="3"/>
    <n v="3"/>
    <s v="Active"/>
    <x v="2"/>
    <x v="3"/>
    <n v="0"/>
  </r>
  <r>
    <n v="38"/>
    <s v="No"/>
    <s v="Non-Travel"/>
    <x v="1"/>
    <n v="11"/>
    <n v="1"/>
    <s v="Marketing"/>
    <n v="1296"/>
    <x v="0"/>
    <n v="2"/>
    <x v="4"/>
    <s v="Divorced"/>
    <n v="24300"/>
    <n v="7"/>
    <n v="13"/>
    <n v="2"/>
    <n v="17"/>
    <n v="2"/>
    <n v="13"/>
    <n v="1"/>
    <n v="9"/>
    <n v="1"/>
    <n v="2"/>
    <x v="1"/>
    <x v="0"/>
    <n v="4"/>
    <n v="3"/>
    <s v="Active"/>
    <x v="2"/>
    <x v="3"/>
    <n v="0"/>
  </r>
  <r>
    <n v="38"/>
    <s v="No"/>
    <s v="Non-Travel"/>
    <x v="1"/>
    <n v="11"/>
    <n v="1"/>
    <s v="Marketing"/>
    <n v="2766"/>
    <x v="0"/>
    <n v="2"/>
    <x v="4"/>
    <s v="Divorced"/>
    <n v="24300"/>
    <n v="7"/>
    <n v="13"/>
    <n v="2"/>
    <n v="17"/>
    <n v="2"/>
    <n v="13"/>
    <n v="1"/>
    <n v="9"/>
    <n v="1"/>
    <n v="2"/>
    <x v="1"/>
    <x v="0"/>
    <n v="4"/>
    <n v="3"/>
    <s v="Active"/>
    <x v="2"/>
    <x v="3"/>
    <n v="0"/>
  </r>
  <r>
    <n v="38"/>
    <s v="No"/>
    <s v="Non-Travel"/>
    <x v="1"/>
    <n v="11"/>
    <n v="1"/>
    <s v="Marketing"/>
    <n v="4236"/>
    <x v="0"/>
    <n v="2"/>
    <x v="4"/>
    <s v="Divorced"/>
    <n v="24300"/>
    <n v="7"/>
    <n v="13"/>
    <n v="2"/>
    <n v="17"/>
    <n v="2"/>
    <n v="13"/>
    <n v="1"/>
    <n v="9"/>
    <n v="1"/>
    <n v="2"/>
    <x v="1"/>
    <x v="0"/>
    <n v="4"/>
    <n v="3"/>
    <s v="Active"/>
    <x v="2"/>
    <x v="3"/>
    <n v="0"/>
  </r>
  <r>
    <n v="41"/>
    <s v="No"/>
    <s v="Non-Travel"/>
    <x v="0"/>
    <n v="3"/>
    <n v="2"/>
    <s v="Life Sciences"/>
    <n v="189"/>
    <x v="1"/>
    <n v="2"/>
    <x v="3"/>
    <s v="Single"/>
    <n v="99360"/>
    <n v="7"/>
    <n v="17"/>
    <n v="1"/>
    <n v="16"/>
    <n v="2"/>
    <n v="14"/>
    <n v="1"/>
    <n v="10"/>
    <n v="1"/>
    <n v="4"/>
    <x v="1"/>
    <x v="0"/>
    <n v="2"/>
    <n v="3"/>
    <s v="Active"/>
    <x v="2"/>
    <x v="3"/>
    <n v="0"/>
  </r>
  <r>
    <n v="41"/>
    <s v="No"/>
    <s v="Non-Travel"/>
    <x v="0"/>
    <n v="3"/>
    <n v="2"/>
    <s v="Life Sciences"/>
    <n v="1659"/>
    <x v="1"/>
    <n v="2"/>
    <x v="3"/>
    <s v="Single"/>
    <n v="99360"/>
    <n v="7"/>
    <n v="17"/>
    <n v="1"/>
    <n v="16"/>
    <n v="2"/>
    <n v="14"/>
    <n v="1"/>
    <n v="10"/>
    <n v="1"/>
    <n v="4"/>
    <x v="1"/>
    <x v="0"/>
    <n v="2"/>
    <n v="3"/>
    <s v="Active"/>
    <x v="2"/>
    <x v="3"/>
    <n v="0"/>
  </r>
  <r>
    <n v="41"/>
    <s v="No"/>
    <s v="Non-Travel"/>
    <x v="0"/>
    <n v="3"/>
    <n v="2"/>
    <s v="Life Sciences"/>
    <n v="3129"/>
    <x v="1"/>
    <n v="2"/>
    <x v="3"/>
    <s v="Single"/>
    <n v="99360"/>
    <n v="7"/>
    <n v="17"/>
    <n v="1"/>
    <n v="16"/>
    <n v="2"/>
    <n v="14"/>
    <n v="1"/>
    <n v="10"/>
    <n v="1"/>
    <n v="4"/>
    <x v="1"/>
    <x v="0"/>
    <n v="2"/>
    <n v="3"/>
    <s v="Active"/>
    <x v="2"/>
    <x v="3"/>
    <n v="0"/>
  </r>
  <r>
    <n v="50"/>
    <s v="No"/>
    <s v="Travel_Rarely"/>
    <x v="0"/>
    <n v="2"/>
    <n v="2"/>
    <s v="Medical"/>
    <n v="920"/>
    <x v="0"/>
    <n v="3"/>
    <x v="0"/>
    <s v="Divorced"/>
    <n v="43770"/>
    <n v="5"/>
    <n v="12"/>
    <n v="1"/>
    <n v="19"/>
    <n v="2"/>
    <n v="14"/>
    <n v="1"/>
    <n v="11"/>
    <n v="1"/>
    <n v="4"/>
    <x v="3"/>
    <x v="0"/>
    <n v="2"/>
    <n v="3"/>
    <s v="Active"/>
    <x v="3"/>
    <x v="3"/>
    <n v="0"/>
  </r>
  <r>
    <n v="50"/>
    <s v="No"/>
    <s v="Travel_Rarely"/>
    <x v="0"/>
    <n v="2"/>
    <n v="2"/>
    <s v="Medical"/>
    <n v="2390"/>
    <x v="0"/>
    <n v="3"/>
    <x v="0"/>
    <s v="Divorced"/>
    <n v="43770"/>
    <n v="5"/>
    <n v="12"/>
    <n v="1"/>
    <n v="19"/>
    <n v="2"/>
    <n v="14"/>
    <n v="1"/>
    <n v="11"/>
    <n v="1"/>
    <n v="4"/>
    <x v="3"/>
    <x v="0"/>
    <n v="2"/>
    <n v="3"/>
    <s v="Active"/>
    <x v="3"/>
    <x v="3"/>
    <n v="0"/>
  </r>
  <r>
    <n v="50"/>
    <s v="No"/>
    <s v="Travel_Rarely"/>
    <x v="0"/>
    <n v="2"/>
    <n v="2"/>
    <s v="Medical"/>
    <n v="3860"/>
    <x v="0"/>
    <n v="3"/>
    <x v="0"/>
    <s v="Divorced"/>
    <n v="43770"/>
    <n v="5"/>
    <n v="12"/>
    <n v="1"/>
    <n v="19"/>
    <n v="2"/>
    <n v="14"/>
    <n v="1"/>
    <n v="11"/>
    <n v="1"/>
    <n v="4"/>
    <x v="3"/>
    <x v="0"/>
    <n v="2"/>
    <n v="3"/>
    <s v="Active"/>
    <x v="3"/>
    <x v="3"/>
    <n v="0"/>
  </r>
  <r>
    <n v="54"/>
    <s v="No"/>
    <s v="Travel_Frequently"/>
    <x v="1"/>
    <n v="10"/>
    <n v="3"/>
    <s v="Life Sciences"/>
    <n v="819"/>
    <x v="1"/>
    <n v="4"/>
    <x v="3"/>
    <s v="Divorced"/>
    <n v="37610"/>
    <n v="3"/>
    <n v="12"/>
    <n v="0"/>
    <n v="26"/>
    <n v="3"/>
    <n v="14"/>
    <n v="1"/>
    <n v="12"/>
    <n v="1"/>
    <n v="2"/>
    <x v="1"/>
    <x v="0"/>
    <n v="2"/>
    <n v="3"/>
    <s v="Active"/>
    <x v="3"/>
    <x v="3"/>
    <n v="0"/>
  </r>
  <r>
    <n v="54"/>
    <s v="No"/>
    <s v="Travel_Frequently"/>
    <x v="1"/>
    <n v="10"/>
    <n v="3"/>
    <s v="Life Sciences"/>
    <n v="2289"/>
    <x v="1"/>
    <n v="4"/>
    <x v="3"/>
    <s v="Divorced"/>
    <n v="37610"/>
    <n v="3"/>
    <n v="12"/>
    <n v="0"/>
    <n v="26"/>
    <n v="3"/>
    <n v="14"/>
    <n v="1"/>
    <n v="12"/>
    <n v="1"/>
    <n v="2"/>
    <x v="1"/>
    <x v="0"/>
    <n v="2"/>
    <n v="3"/>
    <s v="Active"/>
    <x v="3"/>
    <x v="3"/>
    <n v="0"/>
  </r>
  <r>
    <n v="54"/>
    <s v="No"/>
    <s v="Travel_Frequently"/>
    <x v="1"/>
    <n v="10"/>
    <n v="3"/>
    <s v="Life Sciences"/>
    <n v="3759"/>
    <x v="1"/>
    <n v="4"/>
    <x v="3"/>
    <s v="Divorced"/>
    <n v="37610"/>
    <n v="3"/>
    <n v="12"/>
    <n v="0"/>
    <n v="26"/>
    <n v="3"/>
    <n v="14"/>
    <n v="1"/>
    <n v="12"/>
    <n v="1"/>
    <n v="2"/>
    <x v="1"/>
    <x v="0"/>
    <n v="2"/>
    <n v="3"/>
    <s v="Active"/>
    <x v="3"/>
    <x v="3"/>
    <n v="0"/>
  </r>
  <r>
    <n v="35"/>
    <s v="No"/>
    <s v="Travel_Rarely"/>
    <x v="0"/>
    <n v="2"/>
    <n v="3"/>
    <s v="Medical"/>
    <n v="893"/>
    <x v="1"/>
    <n v="2"/>
    <x v="0"/>
    <s v="Married"/>
    <n v="21570"/>
    <n v="1"/>
    <n v="25"/>
    <n v="0"/>
    <n v="16"/>
    <n v="1"/>
    <n v="16"/>
    <n v="1"/>
    <n v="10"/>
    <n v="1"/>
    <n v="2"/>
    <x v="3"/>
    <x v="0"/>
    <n v="2"/>
    <n v="4"/>
    <s v="Active"/>
    <x v="2"/>
    <x v="3"/>
    <n v="0"/>
  </r>
  <r>
    <n v="35"/>
    <s v="No"/>
    <s v="Travel_Rarely"/>
    <x v="0"/>
    <n v="2"/>
    <n v="3"/>
    <s v="Medical"/>
    <n v="2363"/>
    <x v="1"/>
    <n v="2"/>
    <x v="0"/>
    <s v="Married"/>
    <n v="21570"/>
    <n v="1"/>
    <n v="25"/>
    <n v="0"/>
    <n v="16"/>
    <n v="1"/>
    <n v="16"/>
    <n v="1"/>
    <n v="10"/>
    <n v="1"/>
    <n v="2"/>
    <x v="3"/>
    <x v="0"/>
    <n v="2"/>
    <n v="4"/>
    <s v="Active"/>
    <x v="2"/>
    <x v="3"/>
    <n v="0"/>
  </r>
  <r>
    <n v="35"/>
    <s v="No"/>
    <s v="Travel_Rarely"/>
    <x v="0"/>
    <n v="2"/>
    <n v="3"/>
    <s v="Medical"/>
    <n v="3833"/>
    <x v="1"/>
    <n v="2"/>
    <x v="0"/>
    <s v="Married"/>
    <n v="21570"/>
    <n v="1"/>
    <n v="25"/>
    <n v="0"/>
    <n v="16"/>
    <n v="1"/>
    <n v="16"/>
    <n v="1"/>
    <n v="10"/>
    <n v="1"/>
    <n v="2"/>
    <x v="3"/>
    <x v="0"/>
    <n v="2"/>
    <n v="4"/>
    <s v="Active"/>
    <x v="2"/>
    <x v="3"/>
    <n v="0"/>
  </r>
  <r>
    <n v="46"/>
    <s v="No"/>
    <s v="Travel_Rarely"/>
    <x v="1"/>
    <n v="12"/>
    <n v="3"/>
    <s v="Marketing"/>
    <n v="521"/>
    <x v="1"/>
    <n v="3"/>
    <x v="7"/>
    <s v="Divorced"/>
    <n v="89430"/>
    <n v="8"/>
    <n v="12"/>
    <n v="1"/>
    <n v="19"/>
    <n v="6"/>
    <n v="16"/>
    <n v="1"/>
    <n v="7"/>
    <n v="1"/>
    <n v="4"/>
    <x v="3"/>
    <x v="0"/>
    <n v="3"/>
    <n v="3"/>
    <s v="Active"/>
    <x v="3"/>
    <x v="3"/>
    <n v="0"/>
  </r>
  <r>
    <n v="46"/>
    <s v="No"/>
    <s v="Travel_Rarely"/>
    <x v="1"/>
    <n v="12"/>
    <n v="3"/>
    <s v="Marketing"/>
    <n v="1991"/>
    <x v="1"/>
    <n v="3"/>
    <x v="7"/>
    <s v="Divorced"/>
    <n v="89430"/>
    <n v="8"/>
    <n v="12"/>
    <n v="1"/>
    <n v="19"/>
    <n v="6"/>
    <n v="16"/>
    <n v="1"/>
    <n v="7"/>
    <n v="1"/>
    <n v="4"/>
    <x v="3"/>
    <x v="0"/>
    <n v="3"/>
    <n v="3"/>
    <s v="Active"/>
    <x v="3"/>
    <x v="3"/>
    <n v="0"/>
  </r>
  <r>
    <n v="46"/>
    <s v="No"/>
    <s v="Travel_Rarely"/>
    <x v="1"/>
    <n v="12"/>
    <n v="3"/>
    <s v="Marketing"/>
    <n v="3461"/>
    <x v="1"/>
    <n v="3"/>
    <x v="7"/>
    <s v="Divorced"/>
    <n v="89430"/>
    <n v="8"/>
    <n v="12"/>
    <n v="1"/>
    <n v="19"/>
    <n v="6"/>
    <n v="16"/>
    <n v="1"/>
    <n v="7"/>
    <n v="1"/>
    <n v="4"/>
    <x v="3"/>
    <x v="0"/>
    <n v="3"/>
    <n v="3"/>
    <s v="Active"/>
    <x v="3"/>
    <x v="3"/>
    <n v="0"/>
  </r>
  <r>
    <n v="43"/>
    <s v="No"/>
    <s v="Travel_Rarely"/>
    <x v="1"/>
    <n v="1"/>
    <n v="3"/>
    <s v="Marketing"/>
    <n v="1448"/>
    <x v="1"/>
    <n v="2"/>
    <x v="5"/>
    <s v="Married"/>
    <n v="29320"/>
    <n v="5"/>
    <n v="24"/>
    <n v="0"/>
    <n v="22"/>
    <n v="3"/>
    <n v="17"/>
    <n v="1"/>
    <n v="9"/>
    <n v="1"/>
    <n v="4"/>
    <x v="1"/>
    <x v="0"/>
    <n v="3"/>
    <n v="4"/>
    <s v="Active"/>
    <x v="2"/>
    <x v="3"/>
    <n v="0"/>
  </r>
  <r>
    <n v="43"/>
    <s v="No"/>
    <s v="Travel_Rarely"/>
    <x v="1"/>
    <n v="1"/>
    <n v="3"/>
    <s v="Marketing"/>
    <n v="2918"/>
    <x v="1"/>
    <n v="2"/>
    <x v="5"/>
    <s v="Married"/>
    <n v="29320"/>
    <n v="5"/>
    <n v="24"/>
    <n v="0"/>
    <n v="22"/>
    <n v="3"/>
    <n v="17"/>
    <n v="1"/>
    <n v="9"/>
    <n v="1"/>
    <n v="4"/>
    <x v="1"/>
    <x v="0"/>
    <n v="3"/>
    <n v="4"/>
    <s v="Active"/>
    <x v="2"/>
    <x v="3"/>
    <n v="0"/>
  </r>
  <r>
    <n v="43"/>
    <s v="No"/>
    <s v="Travel_Rarely"/>
    <x v="1"/>
    <n v="1"/>
    <n v="3"/>
    <s v="Marketing"/>
    <n v="4388"/>
    <x v="1"/>
    <n v="2"/>
    <x v="5"/>
    <s v="Married"/>
    <n v="29320"/>
    <n v="5"/>
    <n v="24"/>
    <n v="0"/>
    <n v="22"/>
    <n v="3"/>
    <n v="17"/>
    <n v="1"/>
    <n v="9"/>
    <n v="1"/>
    <n v="4"/>
    <x v="1"/>
    <x v="0"/>
    <n v="3"/>
    <n v="4"/>
    <s v="Active"/>
    <x v="2"/>
    <x v="3"/>
    <n v="0"/>
  </r>
  <r>
    <n v="38"/>
    <s v="No"/>
    <s v="Travel_Rarely"/>
    <x v="1"/>
    <n v="20"/>
    <n v="4"/>
    <s v="Medical"/>
    <n v="1173"/>
    <x v="1"/>
    <n v="2"/>
    <x v="1"/>
    <s v="Married"/>
    <n v="20290"/>
    <n v="3"/>
    <n v="11"/>
    <n v="1"/>
    <n v="20"/>
    <n v="3"/>
    <n v="18"/>
    <n v="1"/>
    <n v="11"/>
    <n v="1"/>
    <n v="2"/>
    <x v="0"/>
    <x v="0"/>
    <n v="2"/>
    <n v="3"/>
    <s v="Active"/>
    <x v="2"/>
    <x v="3"/>
    <n v="0"/>
  </r>
  <r>
    <n v="38"/>
    <s v="No"/>
    <s v="Travel_Rarely"/>
    <x v="1"/>
    <n v="20"/>
    <n v="4"/>
    <s v="Medical"/>
    <n v="2643"/>
    <x v="1"/>
    <n v="2"/>
    <x v="1"/>
    <s v="Married"/>
    <n v="20290"/>
    <n v="3"/>
    <n v="11"/>
    <n v="1"/>
    <n v="20"/>
    <n v="3"/>
    <n v="18"/>
    <n v="1"/>
    <n v="11"/>
    <n v="1"/>
    <n v="2"/>
    <x v="0"/>
    <x v="0"/>
    <n v="2"/>
    <n v="3"/>
    <s v="Active"/>
    <x v="2"/>
    <x v="3"/>
    <n v="0"/>
  </r>
  <r>
    <n v="38"/>
    <s v="No"/>
    <s v="Travel_Rarely"/>
    <x v="1"/>
    <n v="20"/>
    <n v="4"/>
    <s v="Medical"/>
    <n v="4113"/>
    <x v="1"/>
    <n v="2"/>
    <x v="1"/>
    <s v="Married"/>
    <n v="20290"/>
    <n v="3"/>
    <n v="11"/>
    <n v="1"/>
    <n v="20"/>
    <n v="3"/>
    <n v="18"/>
    <n v="1"/>
    <n v="11"/>
    <n v="1"/>
    <n v="2"/>
    <x v="0"/>
    <x v="0"/>
    <n v="2"/>
    <n v="3"/>
    <s v="Active"/>
    <x v="2"/>
    <x v="3"/>
    <n v="0"/>
  </r>
  <r>
    <n v="40"/>
    <s v="No"/>
    <s v="Travel_Frequently"/>
    <x v="0"/>
    <n v="3"/>
    <n v="4"/>
    <s v="Medical"/>
    <n v="276"/>
    <x v="1"/>
    <n v="3"/>
    <x v="8"/>
    <s v="Married"/>
    <n v="51260"/>
    <n v="5"/>
    <n v="18"/>
    <n v="0"/>
    <n v="20"/>
    <n v="2"/>
    <n v="18"/>
    <n v="1"/>
    <n v="12"/>
    <n v="1"/>
    <n v="4"/>
    <x v="3"/>
    <x v="0"/>
    <n v="3"/>
    <n v="3"/>
    <s v="Active"/>
    <x v="2"/>
    <x v="3"/>
    <n v="0"/>
  </r>
  <r>
    <n v="40"/>
    <s v="No"/>
    <s v="Travel_Frequently"/>
    <x v="0"/>
    <n v="3"/>
    <n v="4"/>
    <s v="Medical"/>
    <n v="1746"/>
    <x v="1"/>
    <n v="3"/>
    <x v="8"/>
    <s v="Married"/>
    <n v="51260"/>
    <n v="5"/>
    <n v="18"/>
    <n v="0"/>
    <n v="20"/>
    <n v="2"/>
    <n v="18"/>
    <n v="1"/>
    <n v="12"/>
    <n v="1"/>
    <n v="4"/>
    <x v="3"/>
    <x v="0"/>
    <n v="3"/>
    <n v="3"/>
    <s v="Active"/>
    <x v="2"/>
    <x v="3"/>
    <n v="0"/>
  </r>
  <r>
    <n v="40"/>
    <s v="No"/>
    <s v="Travel_Frequently"/>
    <x v="0"/>
    <n v="3"/>
    <n v="4"/>
    <s v="Medical"/>
    <n v="3216"/>
    <x v="1"/>
    <n v="3"/>
    <x v="8"/>
    <s v="Married"/>
    <n v="51260"/>
    <n v="5"/>
    <n v="18"/>
    <n v="0"/>
    <n v="20"/>
    <n v="2"/>
    <n v="18"/>
    <n v="1"/>
    <n v="12"/>
    <n v="1"/>
    <n v="4"/>
    <x v="3"/>
    <x v="0"/>
    <n v="3"/>
    <n v="3"/>
    <s v="Active"/>
    <x v="2"/>
    <x v="3"/>
    <n v="0"/>
  </r>
  <r>
    <n v="38"/>
    <s v="No"/>
    <s v="Travel_Rarely"/>
    <x v="0"/>
    <n v="5"/>
    <n v="3"/>
    <s v="Technical Degree"/>
    <n v="527"/>
    <x v="0"/>
    <n v="1"/>
    <x v="0"/>
    <s v="Married"/>
    <n v="63490"/>
    <n v="0"/>
    <n v="11"/>
    <n v="0"/>
    <n v="20"/>
    <n v="3"/>
    <n v="19"/>
    <n v="1"/>
    <n v="9"/>
    <n v="1"/>
    <n v="3"/>
    <x v="0"/>
    <x v="2"/>
    <n v="3"/>
    <n v="3"/>
    <s v="Active"/>
    <x v="2"/>
    <x v="3"/>
    <n v="0"/>
  </r>
  <r>
    <n v="38"/>
    <s v="No"/>
    <s v="Travel_Rarely"/>
    <x v="0"/>
    <n v="5"/>
    <n v="3"/>
    <s v="Technical Degree"/>
    <n v="1997"/>
    <x v="0"/>
    <n v="1"/>
    <x v="0"/>
    <s v="Married"/>
    <n v="63490"/>
    <n v="2"/>
    <n v="11"/>
    <n v="0"/>
    <n v="20"/>
    <n v="3"/>
    <n v="19"/>
    <n v="1"/>
    <n v="9"/>
    <n v="1"/>
    <n v="3"/>
    <x v="0"/>
    <x v="2"/>
    <n v="3"/>
    <n v="3"/>
    <s v="Active"/>
    <x v="2"/>
    <x v="3"/>
    <n v="0"/>
  </r>
  <r>
    <n v="38"/>
    <s v="No"/>
    <s v="Travel_Rarely"/>
    <x v="0"/>
    <n v="5"/>
    <n v="3"/>
    <s v="Technical Degree"/>
    <n v="3467"/>
    <x v="0"/>
    <n v="1"/>
    <x v="0"/>
    <s v="Married"/>
    <n v="63490"/>
    <n v="0"/>
    <n v="11"/>
    <n v="0"/>
    <n v="20"/>
    <n v="3"/>
    <n v="19"/>
    <n v="1"/>
    <n v="9"/>
    <n v="1"/>
    <n v="3"/>
    <x v="0"/>
    <x v="2"/>
    <n v="3"/>
    <n v="3"/>
    <s v="Active"/>
    <x v="2"/>
    <x v="3"/>
    <n v="0"/>
  </r>
  <r>
    <n v="43"/>
    <s v="No"/>
    <s v="Travel_Rarely"/>
    <x v="0"/>
    <n v="2"/>
    <n v="2"/>
    <s v="Medical"/>
    <n v="738"/>
    <x v="0"/>
    <n v="1"/>
    <x v="4"/>
    <s v="Single"/>
    <n v="78610"/>
    <n v="1"/>
    <n v="14"/>
    <n v="2"/>
    <n v="20"/>
    <n v="1"/>
    <n v="20"/>
    <n v="1"/>
    <n v="8"/>
    <n v="1"/>
    <n v="1"/>
    <x v="0"/>
    <x v="3"/>
    <n v="3"/>
    <n v="3"/>
    <s v="Active"/>
    <x v="2"/>
    <x v="3"/>
    <n v="0"/>
  </r>
  <r>
    <n v="43"/>
    <s v="No"/>
    <s v="Travel_Rarely"/>
    <x v="0"/>
    <n v="2"/>
    <n v="2"/>
    <s v="Medical"/>
    <n v="2208"/>
    <x v="0"/>
    <n v="1"/>
    <x v="4"/>
    <s v="Single"/>
    <n v="78610"/>
    <n v="1"/>
    <n v="14"/>
    <n v="2"/>
    <n v="20"/>
    <n v="1"/>
    <n v="20"/>
    <n v="1"/>
    <n v="8"/>
    <n v="1"/>
    <n v="1"/>
    <x v="0"/>
    <x v="3"/>
    <n v="3"/>
    <n v="3"/>
    <s v="Active"/>
    <x v="2"/>
    <x v="3"/>
    <n v="0"/>
  </r>
  <r>
    <n v="43"/>
    <s v="No"/>
    <s v="Travel_Rarely"/>
    <x v="0"/>
    <n v="2"/>
    <n v="2"/>
    <s v="Medical"/>
    <n v="3678"/>
    <x v="0"/>
    <n v="1"/>
    <x v="4"/>
    <s v="Single"/>
    <n v="78610"/>
    <n v="1"/>
    <n v="14"/>
    <n v="2"/>
    <n v="20"/>
    <n v="1"/>
    <n v="20"/>
    <n v="1"/>
    <n v="8"/>
    <n v="1"/>
    <n v="1"/>
    <x v="0"/>
    <x v="3"/>
    <n v="3"/>
    <n v="3"/>
    <s v="Active"/>
    <x v="2"/>
    <x v="3"/>
    <n v="0"/>
  </r>
  <r>
    <n v="40"/>
    <s v="No"/>
    <s v="Travel_Rarely"/>
    <x v="1"/>
    <n v="26"/>
    <n v="4"/>
    <s v="Marketing"/>
    <n v="160"/>
    <x v="1"/>
    <n v="1"/>
    <x v="0"/>
    <s v="Married"/>
    <n v="34820"/>
    <n v="0"/>
    <n v="18"/>
    <n v="1"/>
    <n v="21"/>
    <n v="2"/>
    <n v="20"/>
    <n v="1"/>
    <n v="12"/>
    <n v="1"/>
    <n v="3"/>
    <x v="0"/>
    <x v="0"/>
    <n v="2"/>
    <n v="3"/>
    <s v="Active"/>
    <x v="2"/>
    <x v="3"/>
    <n v="0"/>
  </r>
  <r>
    <n v="40"/>
    <s v="No"/>
    <s v="Travel_Rarely"/>
    <x v="1"/>
    <n v="26"/>
    <n v="4"/>
    <s v="Marketing"/>
    <n v="1630"/>
    <x v="1"/>
    <n v="1"/>
    <x v="0"/>
    <s v="Married"/>
    <n v="34820"/>
    <n v="0"/>
    <n v="18"/>
    <n v="1"/>
    <n v="21"/>
    <n v="2"/>
    <n v="20"/>
    <n v="1"/>
    <n v="12"/>
    <n v="1"/>
    <n v="3"/>
    <x v="0"/>
    <x v="0"/>
    <n v="2"/>
    <n v="3"/>
    <s v="Active"/>
    <x v="2"/>
    <x v="3"/>
    <n v="0"/>
  </r>
  <r>
    <n v="40"/>
    <s v="No"/>
    <s v="Travel_Rarely"/>
    <x v="1"/>
    <n v="26"/>
    <n v="4"/>
    <s v="Marketing"/>
    <n v="3100"/>
    <x v="1"/>
    <n v="1"/>
    <x v="0"/>
    <s v="Married"/>
    <n v="34820"/>
    <n v="0"/>
    <n v="18"/>
    <n v="1"/>
    <n v="21"/>
    <n v="2"/>
    <n v="20"/>
    <n v="1"/>
    <n v="12"/>
    <n v="1"/>
    <n v="3"/>
    <x v="0"/>
    <x v="0"/>
    <n v="2"/>
    <n v="3"/>
    <s v="Active"/>
    <x v="2"/>
    <x v="3"/>
    <n v="0"/>
  </r>
  <r>
    <n v="39"/>
    <s v="No"/>
    <s v="Travel_Frequently"/>
    <x v="0"/>
    <n v="26"/>
    <n v="4"/>
    <s v="Technical Degree"/>
    <n v="143"/>
    <x v="1"/>
    <n v="1"/>
    <x v="0"/>
    <s v="Divorced"/>
    <n v="30670"/>
    <n v="1"/>
    <n v="20"/>
    <n v="1"/>
    <n v="21"/>
    <n v="5"/>
    <n v="21"/>
    <n v="1"/>
    <n v="6"/>
    <n v="1"/>
    <n v="2"/>
    <x v="0"/>
    <x v="0"/>
    <n v="1"/>
    <n v="4"/>
    <s v="Active"/>
    <x v="2"/>
    <x v="3"/>
    <n v="0"/>
  </r>
  <r>
    <n v="39"/>
    <s v="No"/>
    <s v="Travel_Frequently"/>
    <x v="0"/>
    <n v="26"/>
    <n v="4"/>
    <s v="Technical Degree"/>
    <n v="1613"/>
    <x v="1"/>
    <n v="1"/>
    <x v="0"/>
    <s v="Divorced"/>
    <n v="30670"/>
    <n v="1"/>
    <n v="20"/>
    <n v="1"/>
    <n v="21"/>
    <n v="5"/>
    <n v="21"/>
    <n v="1"/>
    <n v="6"/>
    <n v="1"/>
    <n v="2"/>
    <x v="0"/>
    <x v="0"/>
    <n v="1"/>
    <n v="4"/>
    <s v="Active"/>
    <x v="2"/>
    <x v="3"/>
    <n v="0"/>
  </r>
  <r>
    <n v="39"/>
    <s v="No"/>
    <s v="Travel_Frequently"/>
    <x v="0"/>
    <n v="26"/>
    <n v="4"/>
    <s v="Technical Degree"/>
    <n v="3083"/>
    <x v="1"/>
    <n v="1"/>
    <x v="0"/>
    <s v="Divorced"/>
    <n v="30670"/>
    <n v="1"/>
    <n v="20"/>
    <n v="1"/>
    <n v="21"/>
    <n v="5"/>
    <n v="21"/>
    <n v="1"/>
    <n v="6"/>
    <n v="1"/>
    <n v="2"/>
    <x v="0"/>
    <x v="0"/>
    <n v="1"/>
    <n v="4"/>
    <s v="Active"/>
    <x v="2"/>
    <x v="3"/>
    <n v="0"/>
  </r>
  <r>
    <n v="44"/>
    <s v="No"/>
    <s v="Travel_Rarely"/>
    <x v="0"/>
    <n v="10"/>
    <n v="3"/>
    <s v="Technical Degree"/>
    <n v="883"/>
    <x v="0"/>
    <n v="3"/>
    <x v="2"/>
    <s v="Divorced"/>
    <n v="25190"/>
    <n v="0"/>
    <n v="21"/>
    <n v="2"/>
    <n v="23"/>
    <n v="2"/>
    <n v="22"/>
    <n v="1"/>
    <n v="10"/>
    <n v="1"/>
    <n v="2"/>
    <x v="1"/>
    <x v="2"/>
    <n v="3"/>
    <n v="4"/>
    <s v="Active"/>
    <x v="2"/>
    <x v="3"/>
    <n v="0"/>
  </r>
  <r>
    <n v="44"/>
    <s v="No"/>
    <s v="Travel_Rarely"/>
    <x v="0"/>
    <n v="10"/>
    <n v="3"/>
    <s v="Technical Degree"/>
    <n v="2353"/>
    <x v="0"/>
    <n v="3"/>
    <x v="2"/>
    <s v="Divorced"/>
    <n v="25190"/>
    <n v="0"/>
    <n v="21"/>
    <n v="2"/>
    <n v="23"/>
    <n v="2"/>
    <n v="22"/>
    <n v="1"/>
    <n v="10"/>
    <n v="1"/>
    <n v="2"/>
    <x v="1"/>
    <x v="2"/>
    <n v="3"/>
    <n v="4"/>
    <s v="Active"/>
    <x v="2"/>
    <x v="3"/>
    <n v="0"/>
  </r>
  <r>
    <n v="44"/>
    <s v="No"/>
    <s v="Travel_Rarely"/>
    <x v="0"/>
    <n v="10"/>
    <n v="3"/>
    <s v="Technical Degree"/>
    <n v="3823"/>
    <x v="0"/>
    <n v="3"/>
    <x v="2"/>
    <s v="Divorced"/>
    <n v="25190"/>
    <n v="0"/>
    <n v="21"/>
    <n v="2"/>
    <n v="23"/>
    <n v="2"/>
    <n v="22"/>
    <n v="1"/>
    <n v="10"/>
    <n v="1"/>
    <n v="2"/>
    <x v="1"/>
    <x v="2"/>
    <n v="3"/>
    <n v="4"/>
    <s v="Active"/>
    <x v="2"/>
    <x v="3"/>
    <n v="0"/>
  </r>
  <r>
    <n v="45"/>
    <s v="No"/>
    <s v="Travel_Rarely"/>
    <x v="0"/>
    <n v="18"/>
    <n v="1"/>
    <s v="Life Sciences"/>
    <n v="1457"/>
    <x v="1"/>
    <n v="2"/>
    <x v="6"/>
    <s v="Married"/>
    <n v="58110"/>
    <n v="0"/>
    <n v="14"/>
    <n v="0"/>
    <n v="25"/>
    <n v="4"/>
    <n v="24"/>
    <n v="1"/>
    <n v="7"/>
    <n v="1"/>
    <n v="3"/>
    <x v="1"/>
    <x v="0"/>
    <n v="2"/>
    <n v="3"/>
    <s v="Active"/>
    <x v="3"/>
    <x v="3"/>
    <n v="0"/>
  </r>
  <r>
    <n v="45"/>
    <s v="No"/>
    <s v="Travel_Rarely"/>
    <x v="0"/>
    <n v="18"/>
    <n v="1"/>
    <s v="Life Sciences"/>
    <n v="2927"/>
    <x v="1"/>
    <n v="2"/>
    <x v="6"/>
    <s v="Married"/>
    <n v="58110"/>
    <n v="0"/>
    <n v="14"/>
    <n v="0"/>
    <n v="25"/>
    <n v="4"/>
    <n v="24"/>
    <n v="1"/>
    <n v="7"/>
    <n v="1"/>
    <n v="3"/>
    <x v="1"/>
    <x v="0"/>
    <n v="2"/>
    <n v="3"/>
    <s v="Active"/>
    <x v="3"/>
    <x v="3"/>
    <n v="0"/>
  </r>
  <r>
    <n v="45"/>
    <s v="No"/>
    <s v="Travel_Rarely"/>
    <x v="0"/>
    <n v="18"/>
    <n v="1"/>
    <s v="Life Sciences"/>
    <n v="4397"/>
    <x v="1"/>
    <n v="2"/>
    <x v="6"/>
    <s v="Married"/>
    <n v="58110"/>
    <n v="0"/>
    <n v="14"/>
    <n v="0"/>
    <n v="25"/>
    <n v="4"/>
    <n v="24"/>
    <n v="1"/>
    <n v="7"/>
    <n v="1"/>
    <n v="3"/>
    <x v="1"/>
    <x v="0"/>
    <n v="2"/>
    <n v="3"/>
    <s v="Active"/>
    <x v="3"/>
    <x v="3"/>
    <n v="0"/>
  </r>
  <r>
    <n v="45"/>
    <s v="Yes"/>
    <s v="Travel_Rarely"/>
    <x v="2"/>
    <n v="12"/>
    <n v="3"/>
    <s v="Human Resources"/>
    <n v="656"/>
    <x v="0"/>
    <n v="2"/>
    <x v="4"/>
    <s v="Single"/>
    <n v="43060"/>
    <n v="2"/>
    <n v="11"/>
    <n v="2"/>
    <n v="26"/>
    <n v="3"/>
    <n v="24"/>
    <n v="1"/>
    <n v="11"/>
    <n v="1"/>
    <n v="1"/>
    <x v="2"/>
    <x v="0"/>
    <n v="3"/>
    <n v="3"/>
    <s v="Left"/>
    <x v="3"/>
    <x v="3"/>
    <n v="1"/>
  </r>
  <r>
    <n v="45"/>
    <s v="Yes"/>
    <s v="Travel_Rarely"/>
    <x v="2"/>
    <n v="12"/>
    <n v="3"/>
    <s v="Human Resources"/>
    <n v="2126"/>
    <x v="0"/>
    <n v="2"/>
    <x v="4"/>
    <s v="Single"/>
    <n v="43060"/>
    <n v="2"/>
    <n v="11"/>
    <n v="2"/>
    <n v="26"/>
    <n v="3"/>
    <n v="24"/>
    <n v="1"/>
    <n v="11"/>
    <n v="1"/>
    <n v="1"/>
    <x v="2"/>
    <x v="0"/>
    <n v="3"/>
    <n v="3"/>
    <s v="Left"/>
    <x v="3"/>
    <x v="3"/>
    <n v="1"/>
  </r>
  <r>
    <n v="45"/>
    <s v="Yes"/>
    <s v="Travel_Rarely"/>
    <x v="2"/>
    <n v="12"/>
    <n v="3"/>
    <s v="Human Resources"/>
    <n v="3596"/>
    <x v="0"/>
    <n v="2"/>
    <x v="4"/>
    <s v="Single"/>
    <n v="43060"/>
    <n v="2"/>
    <n v="11"/>
    <n v="2"/>
    <n v="26"/>
    <n v="3"/>
    <n v="24"/>
    <n v="1"/>
    <n v="11"/>
    <n v="1"/>
    <n v="1"/>
    <x v="2"/>
    <x v="0"/>
    <n v="3"/>
    <n v="3"/>
    <s v="Left"/>
    <x v="3"/>
    <x v="3"/>
    <n v="1"/>
  </r>
  <r>
    <n v="49"/>
    <s v="No"/>
    <s v="Travel_Rarely"/>
    <x v="0"/>
    <n v="25"/>
    <n v="2"/>
    <s v="Life Sciences"/>
    <n v="420"/>
    <x v="1"/>
    <n v="2"/>
    <x v="0"/>
    <s v="Married"/>
    <n v="43450"/>
    <n v="4"/>
    <n v="15"/>
    <n v="0"/>
    <n v="29"/>
    <n v="3"/>
    <n v="26"/>
    <n v="1"/>
    <n v="7"/>
    <n v="1"/>
    <n v="1"/>
    <x v="2"/>
    <x v="2"/>
    <n v="2"/>
    <n v="3"/>
    <s v="Active"/>
    <x v="3"/>
    <x v="3"/>
    <n v="0"/>
  </r>
  <r>
    <n v="49"/>
    <s v="No"/>
    <s v="Travel_Rarely"/>
    <x v="0"/>
    <n v="25"/>
    <n v="2"/>
    <s v="Life Sciences"/>
    <n v="1890"/>
    <x v="1"/>
    <n v="2"/>
    <x v="0"/>
    <s v="Married"/>
    <n v="43450"/>
    <n v="4"/>
    <n v="15"/>
    <n v="0"/>
    <n v="29"/>
    <n v="3"/>
    <n v="26"/>
    <n v="1"/>
    <n v="7"/>
    <n v="1"/>
    <n v="1"/>
    <x v="2"/>
    <x v="2"/>
    <n v="2"/>
    <n v="3"/>
    <s v="Active"/>
    <x v="3"/>
    <x v="3"/>
    <n v="0"/>
  </r>
  <r>
    <n v="49"/>
    <s v="No"/>
    <s v="Travel_Rarely"/>
    <x v="0"/>
    <n v="25"/>
    <n v="2"/>
    <s v="Life Sciences"/>
    <n v="3360"/>
    <x v="1"/>
    <n v="2"/>
    <x v="0"/>
    <s v="Married"/>
    <n v="43450"/>
    <n v="4"/>
    <n v="15"/>
    <n v="0"/>
    <n v="29"/>
    <n v="3"/>
    <n v="26"/>
    <n v="1"/>
    <n v="7"/>
    <n v="1"/>
    <n v="1"/>
    <x v="2"/>
    <x v="2"/>
    <n v="2"/>
    <n v="3"/>
    <s v="Active"/>
    <x v="3"/>
    <x v="3"/>
    <n v="0"/>
  </r>
  <r>
    <n v="53"/>
    <s v="Yes"/>
    <s v="Travel_Rarely"/>
    <x v="0"/>
    <n v="19"/>
    <n v="3"/>
    <s v="Life Sciences"/>
    <n v="854"/>
    <x v="0"/>
    <n v="2"/>
    <x v="2"/>
    <s v="Married"/>
    <n v="25590"/>
    <n v="0"/>
    <n v="25"/>
    <n v="0"/>
    <n v="34"/>
    <n v="2"/>
    <n v="33"/>
    <n v="1"/>
    <n v="9"/>
    <n v="1"/>
    <n v="3"/>
    <x v="1"/>
    <x v="0"/>
    <n v="3"/>
    <n v="4"/>
    <s v="Left"/>
    <x v="3"/>
    <x v="3"/>
    <n v="1"/>
  </r>
  <r>
    <n v="53"/>
    <s v="Yes"/>
    <s v="Travel_Rarely"/>
    <x v="0"/>
    <n v="19"/>
    <n v="3"/>
    <s v="Life Sciences"/>
    <n v="2324"/>
    <x v="0"/>
    <n v="2"/>
    <x v="2"/>
    <s v="Married"/>
    <n v="25590"/>
    <n v="0"/>
    <n v="25"/>
    <n v="0"/>
    <n v="34"/>
    <n v="2"/>
    <n v="33"/>
    <n v="1"/>
    <n v="9"/>
    <n v="1"/>
    <n v="3"/>
    <x v="1"/>
    <x v="0"/>
    <n v="3"/>
    <n v="4"/>
    <s v="Left"/>
    <x v="3"/>
    <x v="3"/>
    <n v="1"/>
  </r>
  <r>
    <n v="53"/>
    <s v="Yes"/>
    <s v="Travel_Rarely"/>
    <x v="0"/>
    <n v="19"/>
    <n v="3"/>
    <s v="Life Sciences"/>
    <n v="3794"/>
    <x v="0"/>
    <n v="2"/>
    <x v="2"/>
    <s v="Married"/>
    <n v="25590"/>
    <n v="0"/>
    <n v="25"/>
    <n v="0"/>
    <n v="34"/>
    <n v="2"/>
    <n v="33"/>
    <n v="1"/>
    <n v="9"/>
    <n v="1"/>
    <n v="3"/>
    <x v="1"/>
    <x v="0"/>
    <n v="3"/>
    <n v="4"/>
    <s v="Left"/>
    <x v="3"/>
    <x v="3"/>
    <n v="1"/>
  </r>
  <r>
    <n v="52"/>
    <s v="No"/>
    <s v="Travel_Rarely"/>
    <x v="1"/>
    <n v="21"/>
    <n v="5"/>
    <s v="Technical Degree"/>
    <n v="304"/>
    <x v="0"/>
    <n v="3"/>
    <x v="2"/>
    <s v="Married"/>
    <n v="28890"/>
    <n v="1"/>
    <n v="11"/>
    <n v="1"/>
    <n v="34"/>
    <n v="2"/>
    <n v="34"/>
    <n v="1"/>
    <n v="16"/>
    <n v="1"/>
    <n v="3"/>
    <x v="3"/>
    <x v="1"/>
    <n v="3"/>
    <n v="3"/>
    <s v="Active"/>
    <x v="3"/>
    <x v="3"/>
    <n v="0"/>
  </r>
  <r>
    <n v="52"/>
    <s v="No"/>
    <s v="Travel_Rarely"/>
    <x v="1"/>
    <n v="21"/>
    <n v="5"/>
    <s v="Technical Degree"/>
    <n v="1774"/>
    <x v="0"/>
    <n v="3"/>
    <x v="2"/>
    <s v="Married"/>
    <n v="28890"/>
    <n v="1"/>
    <n v="11"/>
    <n v="1"/>
    <n v="34"/>
    <n v="2"/>
    <n v="34"/>
    <n v="1"/>
    <n v="16"/>
    <n v="1"/>
    <n v="3"/>
    <x v="3"/>
    <x v="1"/>
    <n v="3"/>
    <n v="3"/>
    <s v="Active"/>
    <x v="3"/>
    <x v="3"/>
    <n v="0"/>
  </r>
  <r>
    <n v="52"/>
    <s v="No"/>
    <s v="Travel_Rarely"/>
    <x v="1"/>
    <n v="21"/>
    <n v="5"/>
    <s v="Technical Degree"/>
    <n v="3244"/>
    <x v="0"/>
    <n v="3"/>
    <x v="2"/>
    <s v="Married"/>
    <n v="28890"/>
    <n v="1"/>
    <n v="11"/>
    <n v="1"/>
    <n v="34"/>
    <n v="2"/>
    <n v="34"/>
    <n v="1"/>
    <n v="16"/>
    <n v="1"/>
    <n v="3"/>
    <x v="3"/>
    <x v="1"/>
    <n v="3"/>
    <n v="3"/>
    <s v="Active"/>
    <x v="3"/>
    <x v="3"/>
    <n v="0"/>
  </r>
  <r>
    <n v="58"/>
    <s v="No"/>
    <s v="Travel_Rarely"/>
    <x v="0"/>
    <n v="8"/>
    <n v="4"/>
    <s v="Life Sciences"/>
    <n v="1311"/>
    <x v="0"/>
    <n v="2"/>
    <x v="0"/>
    <s v="Single"/>
    <n v="29720"/>
    <n v="0"/>
    <n v="14"/>
    <n v="0"/>
    <n v="38"/>
    <n v="2"/>
    <n v="37"/>
    <n v="1"/>
    <n v="8"/>
    <n v="1"/>
    <n v="4"/>
    <x v="0"/>
    <x v="2"/>
    <n v="4"/>
    <n v="3"/>
    <s v="Active"/>
    <x v="4"/>
    <x v="3"/>
    <n v="0"/>
  </r>
  <r>
    <n v="58"/>
    <s v="No"/>
    <s v="Travel_Rarely"/>
    <x v="0"/>
    <n v="8"/>
    <n v="4"/>
    <s v="Life Sciences"/>
    <n v="2781"/>
    <x v="0"/>
    <n v="2"/>
    <x v="0"/>
    <s v="Single"/>
    <n v="29720"/>
    <n v="0"/>
    <n v="14"/>
    <n v="0"/>
    <n v="38"/>
    <n v="2"/>
    <n v="37"/>
    <n v="1"/>
    <n v="8"/>
    <n v="1"/>
    <n v="4"/>
    <x v="0"/>
    <x v="2"/>
    <n v="4"/>
    <n v="3"/>
    <s v="Active"/>
    <x v="4"/>
    <x v="3"/>
    <n v="0"/>
  </r>
  <r>
    <n v="58"/>
    <s v="No"/>
    <s v="Travel_Rarely"/>
    <x v="0"/>
    <n v="8"/>
    <n v="4"/>
    <s v="Life Sciences"/>
    <n v="4251"/>
    <x v="0"/>
    <n v="2"/>
    <x v="0"/>
    <s v="Single"/>
    <n v="29720"/>
    <n v="0"/>
    <n v="14"/>
    <n v="0"/>
    <n v="38"/>
    <n v="2"/>
    <n v="37"/>
    <n v="1"/>
    <n v="8"/>
    <n v="1"/>
    <n v="4"/>
    <x v="0"/>
    <x v="2"/>
    <n v="4"/>
    <n v="3"/>
    <s v="Active"/>
    <x v="4"/>
    <x v="3"/>
    <n v="0"/>
  </r>
  <r>
    <n v="28"/>
    <s v="No"/>
    <s v="Travel_Frequently"/>
    <x v="0"/>
    <n v="2"/>
    <n v="3"/>
    <s v="Life Sciences"/>
    <n v="672"/>
    <x v="1"/>
    <n v="2"/>
    <x v="6"/>
    <s v="Married"/>
    <n v="21270"/>
    <n v="1"/>
    <n v="14"/>
    <n v="0"/>
    <n v="2"/>
    <n v="3"/>
    <n v="2"/>
    <n v="2"/>
    <n v="2"/>
    <n v="1"/>
    <n v="4"/>
    <x v="1"/>
    <x v="0"/>
    <n v="3"/>
    <n v="3"/>
    <s v="Active"/>
    <x v="1"/>
    <x v="1"/>
    <n v="0"/>
  </r>
  <r>
    <n v="28"/>
    <s v="No"/>
    <s v="Travel_Frequently"/>
    <x v="0"/>
    <n v="2"/>
    <n v="3"/>
    <s v="Life Sciences"/>
    <n v="2142"/>
    <x v="1"/>
    <n v="2"/>
    <x v="6"/>
    <s v="Married"/>
    <n v="21270"/>
    <n v="1"/>
    <n v="14"/>
    <n v="0"/>
    <n v="2"/>
    <n v="3"/>
    <n v="2"/>
    <n v="2"/>
    <n v="2"/>
    <n v="1"/>
    <n v="4"/>
    <x v="1"/>
    <x v="0"/>
    <n v="3"/>
    <n v="3"/>
    <s v="Active"/>
    <x v="1"/>
    <x v="1"/>
    <n v="0"/>
  </r>
  <r>
    <n v="28"/>
    <s v="No"/>
    <s v="Travel_Frequently"/>
    <x v="0"/>
    <n v="2"/>
    <n v="3"/>
    <s v="Life Sciences"/>
    <n v="3612"/>
    <x v="1"/>
    <n v="2"/>
    <x v="6"/>
    <s v="Married"/>
    <n v="21270"/>
    <n v="1"/>
    <n v="14"/>
    <n v="0"/>
    <n v="2"/>
    <n v="3"/>
    <n v="2"/>
    <n v="2"/>
    <n v="2"/>
    <n v="1"/>
    <n v="4"/>
    <x v="1"/>
    <x v="0"/>
    <n v="3"/>
    <n v="3"/>
    <s v="Active"/>
    <x v="1"/>
    <x v="1"/>
    <n v="0"/>
  </r>
  <r>
    <n v="58"/>
    <s v="No"/>
    <s v="Travel_Rarely"/>
    <x v="0"/>
    <n v="27"/>
    <n v="3"/>
    <s v="Other"/>
    <n v="681"/>
    <x v="0"/>
    <n v="2"/>
    <x v="4"/>
    <s v="Divorced"/>
    <n v="21870"/>
    <n v="1"/>
    <n v="18"/>
    <n v="1"/>
    <n v="2"/>
    <n v="1"/>
    <n v="2"/>
    <n v="2"/>
    <n v="2"/>
    <n v="1"/>
    <n v="1"/>
    <x v="0"/>
    <x v="0"/>
    <n v="1"/>
    <n v="3"/>
    <s v="Active"/>
    <x v="4"/>
    <x v="1"/>
    <n v="0"/>
  </r>
  <r>
    <n v="58"/>
    <s v="No"/>
    <s v="Travel_Rarely"/>
    <x v="0"/>
    <n v="27"/>
    <n v="3"/>
    <s v="Other"/>
    <n v="2151"/>
    <x v="0"/>
    <n v="2"/>
    <x v="4"/>
    <s v="Divorced"/>
    <n v="21870"/>
    <n v="1"/>
    <n v="18"/>
    <n v="1"/>
    <n v="2"/>
    <n v="1"/>
    <n v="2"/>
    <n v="2"/>
    <n v="2"/>
    <n v="1"/>
    <n v="1"/>
    <x v="0"/>
    <x v="0"/>
    <n v="1"/>
    <n v="3"/>
    <s v="Active"/>
    <x v="4"/>
    <x v="1"/>
    <n v="0"/>
  </r>
  <r>
    <n v="58"/>
    <s v="No"/>
    <s v="Travel_Rarely"/>
    <x v="0"/>
    <n v="27"/>
    <n v="3"/>
    <s v="Other"/>
    <n v="3621"/>
    <x v="0"/>
    <n v="2"/>
    <x v="4"/>
    <s v="Divorced"/>
    <n v="21870"/>
    <n v="1"/>
    <n v="18"/>
    <n v="1"/>
    <n v="2"/>
    <n v="1"/>
    <n v="2"/>
    <n v="2"/>
    <n v="2"/>
    <n v="1"/>
    <n v="1"/>
    <x v="0"/>
    <x v="0"/>
    <n v="1"/>
    <n v="3"/>
    <s v="Active"/>
    <x v="4"/>
    <x v="1"/>
    <n v="0"/>
  </r>
  <r>
    <n v="35"/>
    <s v="No"/>
    <s v="Travel_Frequently"/>
    <x v="0"/>
    <n v="3"/>
    <n v="3"/>
    <s v="Medical"/>
    <n v="591"/>
    <x v="1"/>
    <n v="2"/>
    <x v="4"/>
    <s v="Married"/>
    <n v="22580"/>
    <n v="1"/>
    <n v="11"/>
    <n v="1"/>
    <n v="2"/>
    <n v="2"/>
    <n v="2"/>
    <n v="2"/>
    <n v="2"/>
    <n v="1"/>
    <n v="4"/>
    <x v="1"/>
    <x v="1"/>
    <n v="3"/>
    <n v="3"/>
    <s v="Active"/>
    <x v="2"/>
    <x v="1"/>
    <n v="0"/>
  </r>
  <r>
    <n v="35"/>
    <s v="No"/>
    <s v="Travel_Frequently"/>
    <x v="0"/>
    <n v="3"/>
    <n v="3"/>
    <s v="Medical"/>
    <n v="2061"/>
    <x v="1"/>
    <n v="2"/>
    <x v="4"/>
    <s v="Married"/>
    <n v="22580"/>
    <n v="1"/>
    <n v="11"/>
    <n v="1"/>
    <n v="2"/>
    <n v="2"/>
    <n v="2"/>
    <n v="2"/>
    <n v="2"/>
    <n v="1"/>
    <n v="4"/>
    <x v="1"/>
    <x v="1"/>
    <n v="3"/>
    <n v="3"/>
    <s v="Active"/>
    <x v="2"/>
    <x v="1"/>
    <n v="0"/>
  </r>
  <r>
    <n v="35"/>
    <s v="No"/>
    <s v="Travel_Frequently"/>
    <x v="0"/>
    <n v="3"/>
    <n v="3"/>
    <s v="Medical"/>
    <n v="3531"/>
    <x v="1"/>
    <n v="2"/>
    <x v="4"/>
    <s v="Married"/>
    <n v="22580"/>
    <n v="1"/>
    <n v="11"/>
    <n v="1"/>
    <n v="2"/>
    <n v="2"/>
    <n v="2"/>
    <n v="2"/>
    <n v="2"/>
    <n v="1"/>
    <n v="4"/>
    <x v="1"/>
    <x v="1"/>
    <n v="3"/>
    <n v="3"/>
    <s v="Active"/>
    <x v="2"/>
    <x v="1"/>
    <n v="0"/>
  </r>
  <r>
    <n v="28"/>
    <s v="Yes"/>
    <s v="Travel_Rarely"/>
    <x v="0"/>
    <n v="10"/>
    <n v="1"/>
    <s v="Medical"/>
    <n v="1264"/>
    <x v="0"/>
    <n v="1"/>
    <x v="0"/>
    <s v="Single"/>
    <n v="25610"/>
    <n v="1"/>
    <n v="22"/>
    <n v="1"/>
    <n v="2"/>
    <n v="3"/>
    <n v="2"/>
    <n v="2"/>
    <n v="2"/>
    <n v="1"/>
    <n v="3"/>
    <x v="0"/>
    <x v="2"/>
    <n v="3"/>
    <n v="4"/>
    <s v="Left"/>
    <x v="1"/>
    <x v="1"/>
    <n v="1"/>
  </r>
  <r>
    <n v="28"/>
    <s v="Yes"/>
    <s v="Travel_Rarely"/>
    <x v="0"/>
    <n v="10"/>
    <n v="1"/>
    <s v="Medical"/>
    <n v="2734"/>
    <x v="0"/>
    <n v="1"/>
    <x v="0"/>
    <s v="Single"/>
    <n v="25610"/>
    <n v="1"/>
    <n v="22"/>
    <n v="1"/>
    <n v="2"/>
    <n v="3"/>
    <n v="2"/>
    <n v="2"/>
    <n v="2"/>
    <n v="1"/>
    <n v="3"/>
    <x v="0"/>
    <x v="2"/>
    <n v="3"/>
    <n v="4"/>
    <s v="Left"/>
    <x v="1"/>
    <x v="1"/>
    <n v="1"/>
  </r>
  <r>
    <n v="28"/>
    <s v="Yes"/>
    <s v="Travel_Rarely"/>
    <x v="0"/>
    <n v="10"/>
    <n v="1"/>
    <s v="Medical"/>
    <n v="4204"/>
    <x v="0"/>
    <n v="1"/>
    <x v="0"/>
    <s v="Single"/>
    <n v="25610"/>
    <n v="1"/>
    <n v="22"/>
    <n v="1"/>
    <n v="2"/>
    <n v="3"/>
    <n v="2"/>
    <n v="2"/>
    <n v="2"/>
    <n v="1"/>
    <n v="3"/>
    <x v="0"/>
    <x v="2"/>
    <n v="3"/>
    <n v="4"/>
    <s v="Left"/>
    <x v="1"/>
    <x v="1"/>
    <n v="1"/>
  </r>
  <r>
    <n v="21"/>
    <s v="No"/>
    <s v="Travel_Rarely"/>
    <x v="0"/>
    <n v="1"/>
    <n v="4"/>
    <s v="Life Sciences"/>
    <n v="558"/>
    <x v="1"/>
    <n v="1"/>
    <x v="3"/>
    <s v="Single"/>
    <n v="26100"/>
    <n v="1"/>
    <n v="11"/>
    <n v="1"/>
    <n v="2"/>
    <n v="3"/>
    <n v="2"/>
    <n v="2"/>
    <n v="2"/>
    <n v="1"/>
    <n v="4"/>
    <x v="2"/>
    <x v="1"/>
    <n v="2"/>
    <n v="3"/>
    <s v="Active"/>
    <x v="0"/>
    <x v="1"/>
    <n v="0"/>
  </r>
  <r>
    <n v="21"/>
    <s v="No"/>
    <s v="Travel_Rarely"/>
    <x v="0"/>
    <n v="1"/>
    <n v="4"/>
    <s v="Life Sciences"/>
    <n v="2028"/>
    <x v="1"/>
    <n v="1"/>
    <x v="3"/>
    <s v="Single"/>
    <n v="26100"/>
    <n v="1"/>
    <n v="11"/>
    <n v="1"/>
    <n v="2"/>
    <n v="3"/>
    <n v="2"/>
    <n v="2"/>
    <n v="2"/>
    <n v="1"/>
    <n v="4"/>
    <x v="2"/>
    <x v="1"/>
    <n v="2"/>
    <n v="3"/>
    <s v="Active"/>
    <x v="0"/>
    <x v="1"/>
    <n v="0"/>
  </r>
  <r>
    <n v="21"/>
    <s v="No"/>
    <s v="Travel_Rarely"/>
    <x v="0"/>
    <n v="1"/>
    <n v="4"/>
    <s v="Life Sciences"/>
    <n v="3498"/>
    <x v="1"/>
    <n v="1"/>
    <x v="3"/>
    <s v="Single"/>
    <n v="26100"/>
    <n v="1"/>
    <n v="11"/>
    <n v="1"/>
    <n v="2"/>
    <n v="3"/>
    <n v="2"/>
    <n v="2"/>
    <n v="2"/>
    <n v="1"/>
    <n v="4"/>
    <x v="2"/>
    <x v="1"/>
    <n v="2"/>
    <n v="3"/>
    <s v="Active"/>
    <x v="0"/>
    <x v="1"/>
    <n v="0"/>
  </r>
  <r>
    <n v="34"/>
    <s v="Yes"/>
    <s v="Travel_Rarely"/>
    <x v="0"/>
    <n v="7"/>
    <n v="4"/>
    <s v="Medical"/>
    <n v="782"/>
    <x v="0"/>
    <n v="2"/>
    <x v="3"/>
    <s v="Married"/>
    <n v="26940"/>
    <n v="1"/>
    <n v="16"/>
    <n v="1"/>
    <n v="2"/>
    <n v="3"/>
    <n v="2"/>
    <n v="2"/>
    <n v="2"/>
    <n v="1"/>
    <n v="1"/>
    <x v="0"/>
    <x v="0"/>
    <n v="3"/>
    <n v="3"/>
    <s v="Left"/>
    <x v="1"/>
    <x v="1"/>
    <n v="1"/>
  </r>
  <r>
    <n v="34"/>
    <s v="Yes"/>
    <s v="Travel_Rarely"/>
    <x v="0"/>
    <n v="7"/>
    <n v="4"/>
    <s v="Medical"/>
    <n v="2252"/>
    <x v="0"/>
    <n v="2"/>
    <x v="3"/>
    <s v="Married"/>
    <n v="26940"/>
    <n v="1"/>
    <n v="16"/>
    <n v="1"/>
    <n v="2"/>
    <n v="3"/>
    <n v="2"/>
    <n v="2"/>
    <n v="2"/>
    <n v="1"/>
    <n v="1"/>
    <x v="0"/>
    <x v="0"/>
    <n v="3"/>
    <n v="3"/>
    <s v="Left"/>
    <x v="1"/>
    <x v="1"/>
    <n v="1"/>
  </r>
  <r>
    <n v="34"/>
    <s v="Yes"/>
    <s v="Travel_Rarely"/>
    <x v="0"/>
    <n v="7"/>
    <n v="4"/>
    <s v="Medical"/>
    <n v="3722"/>
    <x v="0"/>
    <n v="2"/>
    <x v="3"/>
    <s v="Married"/>
    <n v="26940"/>
    <n v="1"/>
    <n v="16"/>
    <n v="1"/>
    <n v="2"/>
    <n v="3"/>
    <n v="2"/>
    <n v="2"/>
    <n v="2"/>
    <n v="1"/>
    <n v="1"/>
    <x v="0"/>
    <x v="0"/>
    <n v="3"/>
    <n v="3"/>
    <s v="Left"/>
    <x v="1"/>
    <x v="1"/>
    <n v="1"/>
  </r>
  <r>
    <n v="29"/>
    <s v="No"/>
    <s v="Travel_Rarely"/>
    <x v="1"/>
    <n v="20"/>
    <n v="3"/>
    <s v="Marketing"/>
    <n v="298"/>
    <x v="1"/>
    <n v="2"/>
    <x v="2"/>
    <s v="Divorced"/>
    <n v="29260"/>
    <n v="1"/>
    <n v="15"/>
    <n v="1"/>
    <n v="2"/>
    <n v="3"/>
    <n v="2"/>
    <n v="2"/>
    <n v="2"/>
    <n v="1"/>
    <n v="4"/>
    <x v="2"/>
    <x v="0"/>
    <n v="2"/>
    <n v="3"/>
    <s v="Active"/>
    <x v="1"/>
    <x v="1"/>
    <n v="0"/>
  </r>
  <r>
    <n v="29"/>
    <s v="No"/>
    <s v="Travel_Rarely"/>
    <x v="1"/>
    <n v="20"/>
    <n v="3"/>
    <s v="Marketing"/>
    <n v="1768"/>
    <x v="1"/>
    <n v="2"/>
    <x v="2"/>
    <s v="Divorced"/>
    <n v="29260"/>
    <n v="1"/>
    <n v="15"/>
    <n v="1"/>
    <n v="2"/>
    <n v="3"/>
    <n v="2"/>
    <n v="2"/>
    <n v="2"/>
    <n v="1"/>
    <n v="4"/>
    <x v="2"/>
    <x v="0"/>
    <n v="2"/>
    <n v="3"/>
    <s v="Active"/>
    <x v="1"/>
    <x v="1"/>
    <n v="0"/>
  </r>
  <r>
    <n v="29"/>
    <s v="No"/>
    <s v="Travel_Rarely"/>
    <x v="1"/>
    <n v="20"/>
    <n v="3"/>
    <s v="Marketing"/>
    <n v="3238"/>
    <x v="1"/>
    <n v="2"/>
    <x v="2"/>
    <s v="Divorced"/>
    <n v="29260"/>
    <n v="1"/>
    <n v="15"/>
    <n v="1"/>
    <n v="2"/>
    <n v="3"/>
    <n v="2"/>
    <n v="2"/>
    <n v="2"/>
    <n v="1"/>
    <n v="4"/>
    <x v="2"/>
    <x v="0"/>
    <n v="2"/>
    <n v="3"/>
    <s v="Active"/>
    <x v="1"/>
    <x v="1"/>
    <n v="0"/>
  </r>
  <r>
    <n v="25"/>
    <s v="No"/>
    <s v="Travel_Rarely"/>
    <x v="0"/>
    <n v="18"/>
    <n v="2"/>
    <s v="Life Sciences"/>
    <n v="677"/>
    <x v="0"/>
    <n v="1"/>
    <x v="3"/>
    <s v="Single"/>
    <n v="36220"/>
    <n v="1"/>
    <n v="25"/>
    <n v="0"/>
    <n v="2"/>
    <n v="0"/>
    <n v="2"/>
    <n v="2"/>
    <n v="1"/>
    <n v="1"/>
    <n v="4"/>
    <x v="2"/>
    <x v="2"/>
    <n v="3"/>
    <n v="4"/>
    <s v="Active"/>
    <x v="1"/>
    <x v="1"/>
    <n v="0"/>
  </r>
  <r>
    <n v="25"/>
    <s v="No"/>
    <s v="Travel_Rarely"/>
    <x v="0"/>
    <n v="18"/>
    <n v="2"/>
    <s v="Life Sciences"/>
    <n v="2147"/>
    <x v="0"/>
    <n v="1"/>
    <x v="3"/>
    <s v="Single"/>
    <n v="36220"/>
    <n v="1"/>
    <n v="25"/>
    <n v="0"/>
    <n v="2"/>
    <n v="0"/>
    <n v="2"/>
    <n v="2"/>
    <n v="1"/>
    <n v="1"/>
    <n v="4"/>
    <x v="2"/>
    <x v="2"/>
    <n v="3"/>
    <n v="4"/>
    <s v="Active"/>
    <x v="1"/>
    <x v="1"/>
    <n v="0"/>
  </r>
  <r>
    <n v="25"/>
    <s v="No"/>
    <s v="Travel_Rarely"/>
    <x v="0"/>
    <n v="18"/>
    <n v="2"/>
    <s v="Life Sciences"/>
    <n v="3617"/>
    <x v="0"/>
    <n v="1"/>
    <x v="3"/>
    <s v="Single"/>
    <n v="36220"/>
    <n v="1"/>
    <n v="25"/>
    <n v="0"/>
    <n v="2"/>
    <n v="0"/>
    <n v="2"/>
    <n v="2"/>
    <n v="1"/>
    <n v="1"/>
    <n v="4"/>
    <x v="2"/>
    <x v="2"/>
    <n v="3"/>
    <n v="4"/>
    <s v="Active"/>
    <x v="1"/>
    <x v="1"/>
    <n v="0"/>
  </r>
  <r>
    <n v="29"/>
    <s v="Yes"/>
    <s v="Travel_Rarely"/>
    <x v="1"/>
    <n v="4"/>
    <n v="3"/>
    <s v="Marketing"/>
    <n v="992"/>
    <x v="0"/>
    <n v="5"/>
    <x v="3"/>
    <s v="Single"/>
    <n v="36910"/>
    <n v="1"/>
    <n v="13"/>
    <n v="0"/>
    <n v="2"/>
    <n v="3"/>
    <n v="2"/>
    <n v="2"/>
    <n v="2"/>
    <n v="1"/>
    <n v="2"/>
    <x v="2"/>
    <x v="0"/>
    <n v="3"/>
    <n v="3"/>
    <s v="Left"/>
    <x v="1"/>
    <x v="1"/>
    <n v="1"/>
  </r>
  <r>
    <n v="29"/>
    <s v="Yes"/>
    <s v="Travel_Rarely"/>
    <x v="1"/>
    <n v="4"/>
    <n v="3"/>
    <s v="Marketing"/>
    <n v="2462"/>
    <x v="0"/>
    <n v="5"/>
    <x v="3"/>
    <s v="Single"/>
    <n v="36910"/>
    <n v="1"/>
    <n v="13"/>
    <n v="0"/>
    <n v="2"/>
    <n v="3"/>
    <n v="2"/>
    <n v="2"/>
    <n v="2"/>
    <n v="1"/>
    <n v="2"/>
    <x v="2"/>
    <x v="0"/>
    <n v="3"/>
    <n v="3"/>
    <s v="Left"/>
    <x v="1"/>
    <x v="1"/>
    <n v="1"/>
  </r>
  <r>
    <n v="29"/>
    <s v="Yes"/>
    <s v="Travel_Rarely"/>
    <x v="1"/>
    <n v="4"/>
    <n v="3"/>
    <s v="Marketing"/>
    <n v="3932"/>
    <x v="0"/>
    <n v="5"/>
    <x v="3"/>
    <s v="Single"/>
    <n v="36910"/>
    <n v="1"/>
    <n v="13"/>
    <n v="0"/>
    <n v="2"/>
    <n v="3"/>
    <n v="2"/>
    <n v="2"/>
    <n v="2"/>
    <n v="1"/>
    <n v="2"/>
    <x v="2"/>
    <x v="0"/>
    <n v="3"/>
    <n v="3"/>
    <s v="Left"/>
    <x v="1"/>
    <x v="1"/>
    <n v="1"/>
  </r>
  <r>
    <n v="20"/>
    <s v="No"/>
    <s v="Travel_Rarely"/>
    <x v="0"/>
    <n v="18"/>
    <n v="4"/>
    <s v="Medical"/>
    <n v="921"/>
    <x v="1"/>
    <n v="2"/>
    <x v="0"/>
    <s v="Single"/>
    <n v="37430"/>
    <n v="1"/>
    <n v="13"/>
    <n v="1"/>
    <n v="2"/>
    <n v="2"/>
    <n v="2"/>
    <n v="2"/>
    <n v="2"/>
    <n v="1"/>
    <n v="3"/>
    <x v="0"/>
    <x v="0"/>
    <n v="3"/>
    <n v="3"/>
    <s v="Active"/>
    <x v="0"/>
    <x v="1"/>
    <n v="0"/>
  </r>
  <r>
    <n v="20"/>
    <s v="No"/>
    <s v="Travel_Rarely"/>
    <x v="0"/>
    <n v="18"/>
    <n v="4"/>
    <s v="Medical"/>
    <n v="2391"/>
    <x v="1"/>
    <n v="2"/>
    <x v="0"/>
    <s v="Single"/>
    <n v="37430"/>
    <n v="1"/>
    <n v="13"/>
    <n v="1"/>
    <n v="2"/>
    <n v="2"/>
    <n v="2"/>
    <n v="2"/>
    <n v="2"/>
    <n v="1"/>
    <n v="3"/>
    <x v="0"/>
    <x v="0"/>
    <n v="3"/>
    <n v="3"/>
    <s v="Active"/>
    <x v="0"/>
    <x v="1"/>
    <n v="0"/>
  </r>
  <r>
    <n v="20"/>
    <s v="No"/>
    <s v="Travel_Rarely"/>
    <x v="0"/>
    <n v="18"/>
    <n v="4"/>
    <s v="Medical"/>
    <n v="3861"/>
    <x v="1"/>
    <n v="2"/>
    <x v="0"/>
    <s v="Single"/>
    <n v="37430"/>
    <n v="1"/>
    <n v="13"/>
    <n v="1"/>
    <n v="2"/>
    <n v="2"/>
    <n v="2"/>
    <n v="2"/>
    <n v="2"/>
    <n v="1"/>
    <n v="3"/>
    <x v="0"/>
    <x v="0"/>
    <n v="3"/>
    <n v="3"/>
    <s v="Active"/>
    <x v="0"/>
    <x v="1"/>
    <n v="0"/>
  </r>
  <r>
    <n v="31"/>
    <s v="No"/>
    <s v="Travel_Frequently"/>
    <x v="0"/>
    <n v="9"/>
    <n v="4"/>
    <s v="Medical"/>
    <n v="35"/>
    <x v="0"/>
    <n v="1"/>
    <x v="0"/>
    <s v="Divorced"/>
    <n v="46840"/>
    <n v="1"/>
    <n v="16"/>
    <n v="1"/>
    <n v="2"/>
    <n v="4"/>
    <n v="2"/>
    <n v="2"/>
    <n v="2"/>
    <n v="1"/>
    <n v="4"/>
    <x v="2"/>
    <x v="2"/>
    <n v="3"/>
    <n v="3"/>
    <s v="Active"/>
    <x v="1"/>
    <x v="1"/>
    <n v="0"/>
  </r>
  <r>
    <n v="31"/>
    <s v="No"/>
    <s v="Travel_Frequently"/>
    <x v="0"/>
    <n v="9"/>
    <n v="4"/>
    <s v="Medical"/>
    <n v="1505"/>
    <x v="0"/>
    <n v="1"/>
    <x v="0"/>
    <s v="Divorced"/>
    <n v="46840"/>
    <n v="1"/>
    <n v="16"/>
    <n v="1"/>
    <n v="2"/>
    <n v="4"/>
    <n v="2"/>
    <n v="2"/>
    <n v="2"/>
    <n v="1"/>
    <n v="4"/>
    <x v="2"/>
    <x v="2"/>
    <n v="3"/>
    <n v="3"/>
    <s v="Active"/>
    <x v="1"/>
    <x v="1"/>
    <n v="0"/>
  </r>
  <r>
    <n v="31"/>
    <s v="No"/>
    <s v="Travel_Frequently"/>
    <x v="0"/>
    <n v="9"/>
    <n v="4"/>
    <s v="Medical"/>
    <n v="2975"/>
    <x v="0"/>
    <n v="1"/>
    <x v="0"/>
    <s v="Divorced"/>
    <n v="46840"/>
    <n v="1"/>
    <n v="16"/>
    <n v="1"/>
    <n v="2"/>
    <n v="4"/>
    <n v="2"/>
    <n v="2"/>
    <n v="2"/>
    <n v="1"/>
    <n v="4"/>
    <x v="2"/>
    <x v="2"/>
    <n v="3"/>
    <n v="3"/>
    <s v="Active"/>
    <x v="1"/>
    <x v="1"/>
    <n v="0"/>
  </r>
  <r>
    <n v="31"/>
    <s v="Yes"/>
    <s v="Travel_Frequently"/>
    <x v="1"/>
    <n v="10"/>
    <n v="3"/>
    <s v="Technical Degree"/>
    <n v="574"/>
    <x v="1"/>
    <n v="1"/>
    <x v="1"/>
    <s v="Married"/>
    <n v="53040"/>
    <n v="1"/>
    <n v="17"/>
    <n v="0"/>
    <n v="2"/>
    <n v="3"/>
    <n v="2"/>
    <n v="2"/>
    <n v="2"/>
    <n v="1"/>
    <n v="3"/>
    <x v="0"/>
    <x v="2"/>
    <n v="4"/>
    <n v="3"/>
    <s v="Left"/>
    <x v="1"/>
    <x v="1"/>
    <n v="1"/>
  </r>
  <r>
    <n v="31"/>
    <s v="Yes"/>
    <s v="Travel_Frequently"/>
    <x v="1"/>
    <n v="10"/>
    <n v="3"/>
    <s v="Technical Degree"/>
    <n v="2044"/>
    <x v="1"/>
    <n v="1"/>
    <x v="1"/>
    <s v="Married"/>
    <n v="53040"/>
    <n v="1"/>
    <n v="17"/>
    <n v="0"/>
    <n v="2"/>
    <n v="3"/>
    <n v="2"/>
    <n v="2"/>
    <n v="2"/>
    <n v="1"/>
    <n v="3"/>
    <x v="0"/>
    <x v="2"/>
    <n v="4"/>
    <n v="3"/>
    <s v="Left"/>
    <x v="1"/>
    <x v="1"/>
    <n v="1"/>
  </r>
  <r>
    <n v="31"/>
    <s v="Yes"/>
    <s v="Travel_Frequently"/>
    <x v="1"/>
    <n v="10"/>
    <n v="3"/>
    <s v="Technical Degree"/>
    <n v="3514"/>
    <x v="1"/>
    <n v="1"/>
    <x v="1"/>
    <s v="Married"/>
    <n v="53040"/>
    <n v="1"/>
    <n v="17"/>
    <n v="0"/>
    <n v="2"/>
    <n v="3"/>
    <n v="2"/>
    <n v="2"/>
    <n v="2"/>
    <n v="1"/>
    <n v="3"/>
    <x v="0"/>
    <x v="2"/>
    <n v="4"/>
    <n v="3"/>
    <s v="Left"/>
    <x v="1"/>
    <x v="1"/>
    <n v="1"/>
  </r>
  <r>
    <n v="21"/>
    <s v="Yes"/>
    <s v="Travel_Frequently"/>
    <x v="0"/>
    <n v="20"/>
    <n v="2"/>
    <s v="Medical"/>
    <n v="658"/>
    <x v="1"/>
    <n v="4"/>
    <x v="3"/>
    <s v="Single"/>
    <n v="53370"/>
    <n v="1"/>
    <n v="14"/>
    <n v="1"/>
    <n v="2"/>
    <n v="2"/>
    <n v="2"/>
    <n v="2"/>
    <n v="2"/>
    <n v="1"/>
    <n v="1"/>
    <x v="0"/>
    <x v="3"/>
    <n v="3"/>
    <n v="3"/>
    <s v="Left"/>
    <x v="0"/>
    <x v="1"/>
    <n v="1"/>
  </r>
  <r>
    <n v="21"/>
    <s v="Yes"/>
    <s v="Travel_Frequently"/>
    <x v="0"/>
    <n v="20"/>
    <n v="2"/>
    <s v="Medical"/>
    <n v="2128"/>
    <x v="1"/>
    <n v="4"/>
    <x v="3"/>
    <s v="Single"/>
    <n v="53370"/>
    <n v="1"/>
    <n v="14"/>
    <n v="1"/>
    <n v="2"/>
    <n v="2"/>
    <n v="2"/>
    <n v="2"/>
    <n v="2"/>
    <n v="1"/>
    <n v="1"/>
    <x v="0"/>
    <x v="3"/>
    <n v="3"/>
    <n v="3"/>
    <s v="Left"/>
    <x v="0"/>
    <x v="1"/>
    <n v="1"/>
  </r>
  <r>
    <n v="21"/>
    <s v="Yes"/>
    <s v="Travel_Frequently"/>
    <x v="0"/>
    <n v="20"/>
    <n v="2"/>
    <s v="Medical"/>
    <n v="3598"/>
    <x v="1"/>
    <n v="4"/>
    <x v="3"/>
    <s v="Single"/>
    <n v="53370"/>
    <n v="1"/>
    <n v="14"/>
    <n v="1"/>
    <n v="2"/>
    <n v="2"/>
    <n v="2"/>
    <n v="2"/>
    <n v="2"/>
    <n v="1"/>
    <n v="1"/>
    <x v="0"/>
    <x v="3"/>
    <n v="3"/>
    <n v="3"/>
    <s v="Left"/>
    <x v="0"/>
    <x v="1"/>
    <n v="1"/>
  </r>
  <r>
    <n v="38"/>
    <s v="No"/>
    <s v="Travel_Rarely"/>
    <x v="1"/>
    <n v="4"/>
    <n v="4"/>
    <s v="Life Sciences"/>
    <n v="1392"/>
    <x v="0"/>
    <n v="1"/>
    <x v="5"/>
    <s v="Single"/>
    <n v="70820"/>
    <n v="1"/>
    <n v="14"/>
    <n v="0"/>
    <n v="2"/>
    <n v="3"/>
    <n v="2"/>
    <n v="2"/>
    <n v="1"/>
    <n v="1"/>
    <n v="3"/>
    <x v="1"/>
    <x v="0"/>
    <n v="4"/>
    <n v="3"/>
    <s v="Active"/>
    <x v="2"/>
    <x v="1"/>
    <n v="0"/>
  </r>
  <r>
    <n v="38"/>
    <s v="No"/>
    <s v="Travel_Rarely"/>
    <x v="1"/>
    <n v="4"/>
    <n v="4"/>
    <s v="Life Sciences"/>
    <n v="2862"/>
    <x v="0"/>
    <n v="1"/>
    <x v="5"/>
    <s v="Single"/>
    <n v="70820"/>
    <n v="1"/>
    <n v="14"/>
    <n v="0"/>
    <n v="2"/>
    <n v="3"/>
    <n v="2"/>
    <n v="2"/>
    <n v="1"/>
    <n v="1"/>
    <n v="3"/>
    <x v="1"/>
    <x v="0"/>
    <n v="4"/>
    <n v="3"/>
    <s v="Active"/>
    <x v="2"/>
    <x v="1"/>
    <n v="0"/>
  </r>
  <r>
    <n v="38"/>
    <s v="No"/>
    <s v="Travel_Rarely"/>
    <x v="1"/>
    <n v="4"/>
    <n v="4"/>
    <s v="Life Sciences"/>
    <n v="4332"/>
    <x v="0"/>
    <n v="1"/>
    <x v="5"/>
    <s v="Single"/>
    <n v="70820"/>
    <n v="1"/>
    <n v="14"/>
    <n v="0"/>
    <n v="2"/>
    <n v="3"/>
    <n v="2"/>
    <n v="2"/>
    <n v="1"/>
    <n v="1"/>
    <n v="3"/>
    <x v="1"/>
    <x v="0"/>
    <n v="4"/>
    <n v="3"/>
    <s v="Active"/>
    <x v="2"/>
    <x v="1"/>
    <n v="0"/>
  </r>
  <r>
    <n v="20"/>
    <s v="No"/>
    <s v="Travel_Rarely"/>
    <x v="0"/>
    <n v="18"/>
    <n v="4"/>
    <s v="Medical"/>
    <n v="619"/>
    <x v="0"/>
    <n v="1"/>
    <x v="8"/>
    <s v="Single"/>
    <n v="84120"/>
    <n v="1"/>
    <n v="13"/>
    <n v="0"/>
    <n v="2"/>
    <n v="2"/>
    <n v="2"/>
    <n v="2"/>
    <n v="2"/>
    <n v="1"/>
    <n v="3"/>
    <x v="1"/>
    <x v="0"/>
    <n v="2"/>
    <n v="3"/>
    <s v="Active"/>
    <x v="0"/>
    <x v="1"/>
    <n v="0"/>
  </r>
  <r>
    <n v="20"/>
    <s v="No"/>
    <s v="Travel_Rarely"/>
    <x v="0"/>
    <n v="18"/>
    <n v="4"/>
    <s v="Medical"/>
    <n v="2089"/>
    <x v="0"/>
    <n v="1"/>
    <x v="8"/>
    <s v="Single"/>
    <n v="84120"/>
    <n v="1"/>
    <n v="13"/>
    <n v="0"/>
    <n v="2"/>
    <n v="2"/>
    <n v="2"/>
    <n v="2"/>
    <n v="2"/>
    <n v="1"/>
    <n v="3"/>
    <x v="1"/>
    <x v="0"/>
    <n v="2"/>
    <n v="3"/>
    <s v="Active"/>
    <x v="0"/>
    <x v="1"/>
    <n v="0"/>
  </r>
  <r>
    <n v="20"/>
    <s v="No"/>
    <s v="Travel_Rarely"/>
    <x v="0"/>
    <n v="18"/>
    <n v="4"/>
    <s v="Medical"/>
    <n v="3559"/>
    <x v="0"/>
    <n v="1"/>
    <x v="8"/>
    <s v="Single"/>
    <n v="84120"/>
    <n v="1"/>
    <n v="13"/>
    <n v="0"/>
    <n v="2"/>
    <n v="2"/>
    <n v="2"/>
    <n v="2"/>
    <n v="2"/>
    <n v="1"/>
    <n v="3"/>
    <x v="1"/>
    <x v="0"/>
    <n v="2"/>
    <n v="3"/>
    <s v="Active"/>
    <x v="0"/>
    <x v="1"/>
    <n v="0"/>
  </r>
  <r>
    <n v="25"/>
    <s v="No"/>
    <s v="Travel_Rarely"/>
    <x v="0"/>
    <n v="26"/>
    <n v="3"/>
    <s v="Technical Degree"/>
    <n v="1321"/>
    <x v="0"/>
    <n v="1"/>
    <x v="4"/>
    <s v="Married"/>
    <n v="88530"/>
    <n v="1"/>
    <n v="22"/>
    <n v="1"/>
    <n v="2"/>
    <n v="3"/>
    <n v="2"/>
    <n v="2"/>
    <n v="1"/>
    <n v="1"/>
    <n v="4"/>
    <x v="1"/>
    <x v="0"/>
    <n v="3"/>
    <n v="4"/>
    <s v="Active"/>
    <x v="1"/>
    <x v="1"/>
    <n v="0"/>
  </r>
  <r>
    <n v="25"/>
    <s v="No"/>
    <s v="Travel_Rarely"/>
    <x v="0"/>
    <n v="26"/>
    <n v="3"/>
    <s v="Technical Degree"/>
    <n v="2791"/>
    <x v="0"/>
    <n v="1"/>
    <x v="4"/>
    <s v="Married"/>
    <n v="88530"/>
    <n v="1"/>
    <n v="22"/>
    <n v="1"/>
    <n v="2"/>
    <n v="3"/>
    <n v="2"/>
    <n v="2"/>
    <n v="1"/>
    <n v="1"/>
    <n v="4"/>
    <x v="1"/>
    <x v="0"/>
    <n v="3"/>
    <n v="4"/>
    <s v="Active"/>
    <x v="1"/>
    <x v="1"/>
    <n v="0"/>
  </r>
  <r>
    <n v="25"/>
    <s v="No"/>
    <s v="Travel_Rarely"/>
    <x v="0"/>
    <n v="26"/>
    <n v="3"/>
    <s v="Technical Degree"/>
    <n v="4261"/>
    <x v="0"/>
    <n v="1"/>
    <x v="4"/>
    <s v="Married"/>
    <n v="88530"/>
    <n v="1"/>
    <n v="22"/>
    <n v="1"/>
    <n v="2"/>
    <n v="3"/>
    <n v="2"/>
    <n v="2"/>
    <n v="1"/>
    <n v="1"/>
    <n v="4"/>
    <x v="1"/>
    <x v="0"/>
    <n v="3"/>
    <n v="4"/>
    <s v="Active"/>
    <x v="1"/>
    <x v="1"/>
    <n v="0"/>
  </r>
  <r>
    <n v="32"/>
    <s v="No"/>
    <s v="Travel_Frequently"/>
    <x v="1"/>
    <n v="10"/>
    <n v="3"/>
    <s v="Life Sciences"/>
    <n v="623"/>
    <x v="1"/>
    <n v="1"/>
    <x v="0"/>
    <s v="Married"/>
    <n v="102660"/>
    <n v="1"/>
    <n v="11"/>
    <n v="0"/>
    <n v="2"/>
    <n v="3"/>
    <n v="2"/>
    <n v="2"/>
    <n v="2"/>
    <n v="1"/>
    <n v="3"/>
    <x v="2"/>
    <x v="0"/>
    <n v="3"/>
    <n v="3"/>
    <s v="Active"/>
    <x v="1"/>
    <x v="1"/>
    <n v="0"/>
  </r>
  <r>
    <n v="32"/>
    <s v="No"/>
    <s v="Travel_Frequently"/>
    <x v="1"/>
    <n v="10"/>
    <n v="3"/>
    <s v="Life Sciences"/>
    <n v="2093"/>
    <x v="1"/>
    <n v="1"/>
    <x v="0"/>
    <s v="Married"/>
    <n v="102660"/>
    <n v="1"/>
    <n v="11"/>
    <n v="0"/>
    <n v="2"/>
    <n v="3"/>
    <n v="2"/>
    <n v="2"/>
    <n v="2"/>
    <n v="1"/>
    <n v="3"/>
    <x v="2"/>
    <x v="0"/>
    <n v="3"/>
    <n v="3"/>
    <s v="Active"/>
    <x v="1"/>
    <x v="1"/>
    <n v="0"/>
  </r>
  <r>
    <n v="32"/>
    <s v="No"/>
    <s v="Travel_Frequently"/>
    <x v="1"/>
    <n v="10"/>
    <n v="3"/>
    <s v="Life Sciences"/>
    <n v="3563"/>
    <x v="1"/>
    <n v="1"/>
    <x v="0"/>
    <s v="Married"/>
    <n v="102660"/>
    <n v="1"/>
    <n v="11"/>
    <n v="0"/>
    <n v="2"/>
    <n v="3"/>
    <n v="2"/>
    <n v="2"/>
    <n v="2"/>
    <n v="1"/>
    <n v="3"/>
    <x v="2"/>
    <x v="0"/>
    <n v="3"/>
    <n v="3"/>
    <s v="Active"/>
    <x v="1"/>
    <x v="1"/>
    <n v="0"/>
  </r>
  <r>
    <n v="35"/>
    <s v="No"/>
    <s v="Travel_Rarely"/>
    <x v="1"/>
    <n v="2"/>
    <n v="4"/>
    <s v="Marketing"/>
    <n v="1250"/>
    <x v="0"/>
    <n v="3"/>
    <x v="5"/>
    <s v="Married"/>
    <n v="104660"/>
    <n v="1"/>
    <n v="13"/>
    <n v="0"/>
    <n v="2"/>
    <n v="1"/>
    <n v="2"/>
    <n v="2"/>
    <n v="2"/>
    <n v="1"/>
    <n v="4"/>
    <x v="1"/>
    <x v="0"/>
    <n v="3"/>
    <n v="3"/>
    <s v="Active"/>
    <x v="2"/>
    <x v="1"/>
    <n v="0"/>
  </r>
  <r>
    <n v="35"/>
    <s v="No"/>
    <s v="Travel_Rarely"/>
    <x v="1"/>
    <n v="2"/>
    <n v="4"/>
    <s v="Marketing"/>
    <n v="2720"/>
    <x v="0"/>
    <n v="3"/>
    <x v="5"/>
    <s v="Married"/>
    <n v="104660"/>
    <n v="1"/>
    <n v="13"/>
    <n v="0"/>
    <n v="2"/>
    <n v="1"/>
    <n v="2"/>
    <n v="2"/>
    <n v="2"/>
    <n v="1"/>
    <n v="4"/>
    <x v="1"/>
    <x v="0"/>
    <n v="3"/>
    <n v="3"/>
    <s v="Active"/>
    <x v="2"/>
    <x v="1"/>
    <n v="0"/>
  </r>
  <r>
    <n v="35"/>
    <s v="No"/>
    <s v="Travel_Rarely"/>
    <x v="1"/>
    <n v="2"/>
    <n v="4"/>
    <s v="Marketing"/>
    <n v="4190"/>
    <x v="0"/>
    <n v="3"/>
    <x v="5"/>
    <s v="Married"/>
    <n v="104660"/>
    <n v="1"/>
    <n v="13"/>
    <n v="0"/>
    <n v="2"/>
    <n v="1"/>
    <n v="2"/>
    <n v="2"/>
    <n v="2"/>
    <n v="1"/>
    <n v="4"/>
    <x v="1"/>
    <x v="0"/>
    <n v="3"/>
    <n v="3"/>
    <s v="Active"/>
    <x v="2"/>
    <x v="1"/>
    <n v="0"/>
  </r>
  <r>
    <n v="22"/>
    <s v="No"/>
    <s v="Travel_Rarely"/>
    <x v="0"/>
    <n v="3"/>
    <n v="3"/>
    <s v="Medical"/>
    <n v="1373"/>
    <x v="0"/>
    <n v="1"/>
    <x v="4"/>
    <s v="Married"/>
    <n v="132690"/>
    <n v="1"/>
    <n v="25"/>
    <n v="1"/>
    <n v="2"/>
    <n v="2"/>
    <n v="2"/>
    <n v="2"/>
    <n v="2"/>
    <n v="1"/>
    <n v="3"/>
    <x v="1"/>
    <x v="0"/>
    <n v="3"/>
    <n v="4"/>
    <s v="Active"/>
    <x v="0"/>
    <x v="1"/>
    <n v="0"/>
  </r>
  <r>
    <n v="22"/>
    <s v="No"/>
    <s v="Travel_Rarely"/>
    <x v="0"/>
    <n v="3"/>
    <n v="3"/>
    <s v="Medical"/>
    <n v="2843"/>
    <x v="0"/>
    <n v="1"/>
    <x v="4"/>
    <s v="Married"/>
    <n v="132690"/>
    <n v="1"/>
    <n v="25"/>
    <n v="1"/>
    <n v="2"/>
    <n v="2"/>
    <n v="2"/>
    <n v="2"/>
    <n v="2"/>
    <n v="1"/>
    <n v="3"/>
    <x v="1"/>
    <x v="0"/>
    <n v="3"/>
    <n v="4"/>
    <s v="Active"/>
    <x v="0"/>
    <x v="1"/>
    <n v="0"/>
  </r>
  <r>
    <n v="22"/>
    <s v="No"/>
    <s v="Travel_Rarely"/>
    <x v="0"/>
    <n v="3"/>
    <n v="3"/>
    <s v="Medical"/>
    <n v="4313"/>
    <x v="0"/>
    <n v="1"/>
    <x v="4"/>
    <s v="Married"/>
    <n v="132690"/>
    <n v="1"/>
    <n v="25"/>
    <n v="1"/>
    <n v="2"/>
    <n v="2"/>
    <n v="2"/>
    <n v="2"/>
    <n v="2"/>
    <n v="1"/>
    <n v="3"/>
    <x v="1"/>
    <x v="0"/>
    <n v="3"/>
    <n v="4"/>
    <s v="Active"/>
    <x v="0"/>
    <x v="1"/>
    <n v="0"/>
  </r>
  <r>
    <n v="33"/>
    <s v="No"/>
    <s v="Non-Travel"/>
    <x v="1"/>
    <n v="9"/>
    <n v="2"/>
    <s v="Technical Degree"/>
    <n v="497"/>
    <x v="0"/>
    <n v="5"/>
    <x v="6"/>
    <s v="Single"/>
    <n v="12000"/>
    <n v="0"/>
    <n v="11"/>
    <n v="1"/>
    <n v="3"/>
    <n v="3"/>
    <n v="2"/>
    <n v="2"/>
    <n v="2"/>
    <n v="1"/>
    <n v="2"/>
    <x v="1"/>
    <x v="2"/>
    <n v="3"/>
    <n v="3"/>
    <s v="Active"/>
    <x v="1"/>
    <x v="1"/>
    <n v="0"/>
  </r>
  <r>
    <n v="33"/>
    <s v="No"/>
    <s v="Non-Travel"/>
    <x v="1"/>
    <n v="9"/>
    <n v="2"/>
    <s v="Technical Degree"/>
    <n v="1967"/>
    <x v="0"/>
    <n v="5"/>
    <x v="6"/>
    <s v="Single"/>
    <n v="12000"/>
    <n v="0"/>
    <n v="11"/>
    <n v="1"/>
    <n v="3"/>
    <n v="3"/>
    <n v="2"/>
    <n v="2"/>
    <n v="2"/>
    <n v="1"/>
    <n v="2"/>
    <x v="1"/>
    <x v="2"/>
    <n v="3"/>
    <n v="3"/>
    <s v="Active"/>
    <x v="1"/>
    <x v="1"/>
    <n v="0"/>
  </r>
  <r>
    <n v="33"/>
    <s v="No"/>
    <s v="Non-Travel"/>
    <x v="1"/>
    <n v="9"/>
    <n v="2"/>
    <s v="Technical Degree"/>
    <n v="3437"/>
    <x v="0"/>
    <n v="5"/>
    <x v="6"/>
    <s v="Single"/>
    <n v="12000"/>
    <n v="0"/>
    <n v="11"/>
    <n v="1"/>
    <n v="3"/>
    <n v="3"/>
    <n v="2"/>
    <n v="2"/>
    <n v="2"/>
    <n v="1"/>
    <n v="2"/>
    <x v="1"/>
    <x v="2"/>
    <n v="3"/>
    <n v="3"/>
    <s v="Active"/>
    <x v="1"/>
    <x v="1"/>
    <n v="0"/>
  </r>
  <r>
    <n v="31"/>
    <s v="No"/>
    <s v="Travel_Rarely"/>
    <x v="1"/>
    <n v="16"/>
    <n v="4"/>
    <s v="Marketing"/>
    <n v="55"/>
    <x v="1"/>
    <n v="2"/>
    <x v="3"/>
    <s v="Divorced"/>
    <n v="28040"/>
    <n v="0"/>
    <n v="19"/>
    <n v="2"/>
    <n v="3"/>
    <n v="0"/>
    <n v="2"/>
    <n v="2"/>
    <n v="2"/>
    <n v="1"/>
    <n v="3"/>
    <x v="1"/>
    <x v="3"/>
    <n v="3"/>
    <n v="3"/>
    <s v="Active"/>
    <x v="1"/>
    <x v="1"/>
    <n v="0"/>
  </r>
  <r>
    <n v="31"/>
    <s v="No"/>
    <s v="Travel_Rarely"/>
    <x v="1"/>
    <n v="16"/>
    <n v="4"/>
    <s v="Marketing"/>
    <n v="1525"/>
    <x v="1"/>
    <n v="2"/>
    <x v="3"/>
    <s v="Divorced"/>
    <n v="28040"/>
    <n v="0"/>
    <n v="19"/>
    <n v="2"/>
    <n v="3"/>
    <n v="0"/>
    <n v="2"/>
    <n v="2"/>
    <n v="2"/>
    <n v="1"/>
    <n v="3"/>
    <x v="1"/>
    <x v="3"/>
    <n v="3"/>
    <n v="3"/>
    <s v="Active"/>
    <x v="1"/>
    <x v="1"/>
    <n v="0"/>
  </r>
  <r>
    <n v="31"/>
    <s v="No"/>
    <s v="Travel_Rarely"/>
    <x v="1"/>
    <n v="16"/>
    <n v="4"/>
    <s v="Marketing"/>
    <n v="2995"/>
    <x v="1"/>
    <n v="2"/>
    <x v="3"/>
    <s v="Divorced"/>
    <n v="28040"/>
    <n v="0"/>
    <n v="19"/>
    <n v="2"/>
    <n v="3"/>
    <n v="0"/>
    <n v="2"/>
    <n v="2"/>
    <n v="2"/>
    <n v="1"/>
    <n v="3"/>
    <x v="1"/>
    <x v="3"/>
    <n v="3"/>
    <n v="3"/>
    <s v="Active"/>
    <x v="1"/>
    <x v="1"/>
    <n v="0"/>
  </r>
  <r>
    <n v="31"/>
    <s v="No"/>
    <s v="Travel_Rarely"/>
    <x v="0"/>
    <n v="1"/>
    <n v="3"/>
    <s v="Life Sciences"/>
    <n v="112"/>
    <x v="0"/>
    <n v="4"/>
    <x v="8"/>
    <s v="Single"/>
    <n v="28670"/>
    <n v="0"/>
    <n v="24"/>
    <n v="0"/>
    <n v="3"/>
    <n v="5"/>
    <n v="2"/>
    <n v="2"/>
    <n v="2"/>
    <n v="1"/>
    <n v="3"/>
    <x v="2"/>
    <x v="0"/>
    <n v="3"/>
    <n v="4"/>
    <s v="Active"/>
    <x v="1"/>
    <x v="1"/>
    <n v="0"/>
  </r>
  <r>
    <n v="31"/>
    <s v="No"/>
    <s v="Travel_Rarely"/>
    <x v="0"/>
    <n v="1"/>
    <n v="3"/>
    <s v="Life Sciences"/>
    <n v="1582"/>
    <x v="0"/>
    <n v="4"/>
    <x v="8"/>
    <s v="Single"/>
    <n v="28670"/>
    <n v="0"/>
    <n v="24"/>
    <n v="0"/>
    <n v="3"/>
    <n v="5"/>
    <n v="2"/>
    <n v="2"/>
    <n v="2"/>
    <n v="1"/>
    <n v="3"/>
    <x v="2"/>
    <x v="0"/>
    <n v="3"/>
    <n v="4"/>
    <s v="Active"/>
    <x v="1"/>
    <x v="1"/>
    <n v="0"/>
  </r>
  <r>
    <n v="31"/>
    <s v="No"/>
    <s v="Travel_Rarely"/>
    <x v="0"/>
    <n v="1"/>
    <n v="3"/>
    <s v="Life Sciences"/>
    <n v="3052"/>
    <x v="0"/>
    <n v="4"/>
    <x v="8"/>
    <s v="Single"/>
    <n v="28670"/>
    <n v="0"/>
    <n v="24"/>
    <n v="0"/>
    <n v="3"/>
    <n v="5"/>
    <n v="2"/>
    <n v="2"/>
    <n v="2"/>
    <n v="1"/>
    <n v="3"/>
    <x v="2"/>
    <x v="0"/>
    <n v="3"/>
    <n v="4"/>
    <s v="Active"/>
    <x v="1"/>
    <x v="1"/>
    <n v="0"/>
  </r>
  <r>
    <n v="24"/>
    <s v="No"/>
    <s v="Travel_Frequently"/>
    <x v="1"/>
    <n v="22"/>
    <n v="3"/>
    <s v="Life Sciences"/>
    <n v="213"/>
    <x v="1"/>
    <n v="1"/>
    <x v="7"/>
    <s v="Married"/>
    <n v="29350"/>
    <n v="0"/>
    <n v="14"/>
    <n v="2"/>
    <n v="3"/>
    <n v="5"/>
    <n v="2"/>
    <n v="2"/>
    <n v="1"/>
    <n v="1"/>
    <n v="4"/>
    <x v="1"/>
    <x v="0"/>
    <n v="2"/>
    <n v="3"/>
    <s v="Active"/>
    <x v="0"/>
    <x v="1"/>
    <n v="0"/>
  </r>
  <r>
    <n v="24"/>
    <s v="No"/>
    <s v="Travel_Frequently"/>
    <x v="1"/>
    <n v="22"/>
    <n v="3"/>
    <s v="Life Sciences"/>
    <n v="1683"/>
    <x v="1"/>
    <n v="1"/>
    <x v="7"/>
    <s v="Married"/>
    <n v="29350"/>
    <n v="0"/>
    <n v="14"/>
    <n v="2"/>
    <n v="3"/>
    <n v="5"/>
    <n v="2"/>
    <n v="2"/>
    <n v="1"/>
    <n v="1"/>
    <n v="4"/>
    <x v="1"/>
    <x v="0"/>
    <n v="2"/>
    <n v="3"/>
    <s v="Active"/>
    <x v="0"/>
    <x v="1"/>
    <n v="0"/>
  </r>
  <r>
    <n v="24"/>
    <s v="No"/>
    <s v="Travel_Frequently"/>
    <x v="1"/>
    <n v="22"/>
    <n v="3"/>
    <s v="Life Sciences"/>
    <n v="3153"/>
    <x v="1"/>
    <n v="1"/>
    <x v="7"/>
    <s v="Married"/>
    <n v="29350"/>
    <n v="0"/>
    <n v="14"/>
    <n v="2"/>
    <n v="3"/>
    <n v="5"/>
    <n v="2"/>
    <n v="2"/>
    <n v="1"/>
    <n v="1"/>
    <n v="4"/>
    <x v="1"/>
    <x v="0"/>
    <n v="2"/>
    <n v="3"/>
    <s v="Active"/>
    <x v="0"/>
    <x v="1"/>
    <n v="0"/>
  </r>
  <r>
    <n v="24"/>
    <s v="No"/>
    <s v="Travel_Frequently"/>
    <x v="1"/>
    <n v="3"/>
    <n v="4"/>
    <s v="Marketing"/>
    <n v="988"/>
    <x v="0"/>
    <n v="1"/>
    <x v="0"/>
    <s v="Married"/>
    <n v="45080"/>
    <n v="0"/>
    <n v="11"/>
    <n v="1"/>
    <n v="3"/>
    <n v="5"/>
    <n v="2"/>
    <n v="2"/>
    <n v="1"/>
    <n v="1"/>
    <n v="1"/>
    <x v="1"/>
    <x v="0"/>
    <n v="3"/>
    <n v="3"/>
    <s v="Active"/>
    <x v="0"/>
    <x v="1"/>
    <n v="0"/>
  </r>
  <r>
    <n v="24"/>
    <s v="No"/>
    <s v="Travel_Frequently"/>
    <x v="1"/>
    <n v="3"/>
    <n v="4"/>
    <s v="Marketing"/>
    <n v="2458"/>
    <x v="0"/>
    <n v="1"/>
    <x v="0"/>
    <s v="Married"/>
    <n v="45080"/>
    <n v="0"/>
    <n v="11"/>
    <n v="1"/>
    <n v="3"/>
    <n v="5"/>
    <n v="2"/>
    <n v="2"/>
    <n v="1"/>
    <n v="1"/>
    <n v="1"/>
    <x v="1"/>
    <x v="0"/>
    <n v="3"/>
    <n v="3"/>
    <s v="Active"/>
    <x v="0"/>
    <x v="1"/>
    <n v="0"/>
  </r>
  <r>
    <n v="24"/>
    <s v="No"/>
    <s v="Travel_Frequently"/>
    <x v="1"/>
    <n v="3"/>
    <n v="4"/>
    <s v="Marketing"/>
    <n v="3928"/>
    <x v="0"/>
    <n v="1"/>
    <x v="0"/>
    <s v="Married"/>
    <n v="45080"/>
    <n v="0"/>
    <n v="11"/>
    <n v="1"/>
    <n v="3"/>
    <n v="5"/>
    <n v="2"/>
    <n v="2"/>
    <n v="1"/>
    <n v="1"/>
    <n v="1"/>
    <x v="1"/>
    <x v="0"/>
    <n v="3"/>
    <n v="3"/>
    <s v="Active"/>
    <x v="0"/>
    <x v="1"/>
    <n v="0"/>
  </r>
  <r>
    <n v="22"/>
    <s v="No"/>
    <s v="Travel_Rarely"/>
    <x v="1"/>
    <n v="29"/>
    <n v="4"/>
    <s v="Technical Degree"/>
    <n v="1341"/>
    <x v="0"/>
    <n v="1"/>
    <x v="0"/>
    <s v="Married"/>
    <n v="46630"/>
    <n v="0"/>
    <n v="13"/>
    <n v="1"/>
    <n v="3"/>
    <n v="1"/>
    <n v="2"/>
    <n v="2"/>
    <n v="1"/>
    <n v="1"/>
    <n v="3"/>
    <x v="1"/>
    <x v="0"/>
    <n v="3"/>
    <n v="3"/>
    <s v="Active"/>
    <x v="0"/>
    <x v="1"/>
    <n v="0"/>
  </r>
  <r>
    <n v="22"/>
    <s v="No"/>
    <s v="Travel_Rarely"/>
    <x v="1"/>
    <n v="29"/>
    <n v="4"/>
    <s v="Technical Degree"/>
    <n v="2811"/>
    <x v="0"/>
    <n v="1"/>
    <x v="0"/>
    <s v="Married"/>
    <n v="46630"/>
    <n v="0"/>
    <n v="13"/>
    <n v="1"/>
    <n v="3"/>
    <n v="1"/>
    <n v="2"/>
    <n v="2"/>
    <n v="1"/>
    <n v="1"/>
    <n v="3"/>
    <x v="1"/>
    <x v="0"/>
    <n v="3"/>
    <n v="3"/>
    <s v="Active"/>
    <x v="0"/>
    <x v="1"/>
    <n v="0"/>
  </r>
  <r>
    <n v="22"/>
    <s v="No"/>
    <s v="Travel_Rarely"/>
    <x v="1"/>
    <n v="29"/>
    <n v="4"/>
    <s v="Technical Degree"/>
    <n v="4281"/>
    <x v="0"/>
    <n v="1"/>
    <x v="0"/>
    <s v="Married"/>
    <n v="46630"/>
    <n v="0"/>
    <n v="13"/>
    <n v="1"/>
    <n v="3"/>
    <n v="1"/>
    <n v="2"/>
    <n v="2"/>
    <n v="1"/>
    <n v="1"/>
    <n v="3"/>
    <x v="1"/>
    <x v="0"/>
    <n v="3"/>
    <n v="3"/>
    <s v="Active"/>
    <x v="0"/>
    <x v="1"/>
    <n v="0"/>
  </r>
  <r>
    <n v="31"/>
    <s v="No"/>
    <s v="Travel_Frequently"/>
    <x v="0"/>
    <n v="7"/>
    <n v="3"/>
    <s v="Life Sciences"/>
    <n v="561"/>
    <x v="0"/>
    <n v="1"/>
    <x v="0"/>
    <s v="Married"/>
    <n v="52580"/>
    <n v="0"/>
    <n v="14"/>
    <n v="3"/>
    <n v="3"/>
    <n v="5"/>
    <n v="2"/>
    <n v="2"/>
    <n v="2"/>
    <n v="1"/>
    <n v="3"/>
    <x v="1"/>
    <x v="0"/>
    <n v="3"/>
    <n v="3"/>
    <s v="Active"/>
    <x v="1"/>
    <x v="1"/>
    <n v="0"/>
  </r>
  <r>
    <n v="31"/>
    <s v="No"/>
    <s v="Travel_Frequently"/>
    <x v="0"/>
    <n v="7"/>
    <n v="3"/>
    <s v="Life Sciences"/>
    <n v="2031"/>
    <x v="0"/>
    <n v="1"/>
    <x v="0"/>
    <s v="Married"/>
    <n v="52580"/>
    <n v="0"/>
    <n v="14"/>
    <n v="3"/>
    <n v="3"/>
    <n v="5"/>
    <n v="2"/>
    <n v="2"/>
    <n v="2"/>
    <n v="1"/>
    <n v="3"/>
    <x v="1"/>
    <x v="0"/>
    <n v="3"/>
    <n v="3"/>
    <s v="Active"/>
    <x v="1"/>
    <x v="1"/>
    <n v="0"/>
  </r>
  <r>
    <n v="31"/>
    <s v="No"/>
    <s v="Travel_Frequently"/>
    <x v="0"/>
    <n v="7"/>
    <n v="3"/>
    <s v="Life Sciences"/>
    <n v="3501"/>
    <x v="0"/>
    <n v="1"/>
    <x v="0"/>
    <s v="Married"/>
    <n v="52580"/>
    <n v="0"/>
    <n v="14"/>
    <n v="3"/>
    <n v="3"/>
    <n v="5"/>
    <n v="2"/>
    <n v="2"/>
    <n v="2"/>
    <n v="1"/>
    <n v="3"/>
    <x v="1"/>
    <x v="0"/>
    <n v="3"/>
    <n v="3"/>
    <s v="Active"/>
    <x v="1"/>
    <x v="1"/>
    <n v="0"/>
  </r>
  <r>
    <n v="32"/>
    <s v="No"/>
    <s v="Travel_Rarely"/>
    <x v="0"/>
    <n v="1"/>
    <n v="2"/>
    <s v="Medical"/>
    <n v="1171"/>
    <x v="0"/>
    <n v="3"/>
    <x v="0"/>
    <s v="Married"/>
    <n v="136950"/>
    <n v="0"/>
    <n v="13"/>
    <n v="0"/>
    <n v="3"/>
    <n v="3"/>
    <n v="2"/>
    <n v="2"/>
    <n v="2"/>
    <n v="1"/>
    <n v="2"/>
    <x v="2"/>
    <x v="0"/>
    <n v="3"/>
    <n v="3"/>
    <s v="Active"/>
    <x v="1"/>
    <x v="1"/>
    <n v="0"/>
  </r>
  <r>
    <n v="32"/>
    <s v="No"/>
    <s v="Travel_Rarely"/>
    <x v="0"/>
    <n v="1"/>
    <n v="2"/>
    <s v="Medical"/>
    <n v="2641"/>
    <x v="0"/>
    <n v="3"/>
    <x v="0"/>
    <s v="Married"/>
    <n v="136950"/>
    <n v="0"/>
    <n v="13"/>
    <n v="0"/>
    <n v="3"/>
    <n v="3"/>
    <n v="2"/>
    <n v="2"/>
    <n v="2"/>
    <n v="1"/>
    <n v="2"/>
    <x v="2"/>
    <x v="0"/>
    <n v="3"/>
    <n v="3"/>
    <s v="Active"/>
    <x v="1"/>
    <x v="1"/>
    <n v="0"/>
  </r>
  <r>
    <n v="32"/>
    <s v="No"/>
    <s v="Travel_Rarely"/>
    <x v="0"/>
    <n v="1"/>
    <n v="2"/>
    <s v="Medical"/>
    <n v="4111"/>
    <x v="0"/>
    <n v="3"/>
    <x v="0"/>
    <s v="Married"/>
    <n v="136950"/>
    <n v="0"/>
    <n v="13"/>
    <n v="0"/>
    <n v="3"/>
    <n v="3"/>
    <n v="2"/>
    <n v="2"/>
    <n v="2"/>
    <n v="1"/>
    <n v="2"/>
    <x v="2"/>
    <x v="0"/>
    <n v="3"/>
    <n v="3"/>
    <s v="Active"/>
    <x v="1"/>
    <x v="1"/>
    <n v="0"/>
  </r>
  <r>
    <n v="21"/>
    <s v="No"/>
    <s v="Travel_Rarely"/>
    <x v="0"/>
    <n v="3"/>
    <n v="1"/>
    <s v="Life Sciences"/>
    <n v="895"/>
    <x v="1"/>
    <n v="1"/>
    <x v="4"/>
    <s v="Single"/>
    <n v="170990"/>
    <n v="1"/>
    <n v="14"/>
    <n v="1"/>
    <n v="3"/>
    <n v="2"/>
    <n v="2"/>
    <n v="2"/>
    <n v="2"/>
    <n v="1"/>
    <n v="3"/>
    <x v="1"/>
    <x v="0"/>
    <n v="3"/>
    <n v="3"/>
    <s v="Active"/>
    <x v="0"/>
    <x v="1"/>
    <n v="0"/>
  </r>
  <r>
    <n v="21"/>
    <s v="No"/>
    <s v="Travel_Rarely"/>
    <x v="0"/>
    <n v="3"/>
    <n v="1"/>
    <s v="Life Sciences"/>
    <n v="2365"/>
    <x v="1"/>
    <n v="1"/>
    <x v="4"/>
    <s v="Single"/>
    <n v="170990"/>
    <n v="1"/>
    <n v="14"/>
    <n v="1"/>
    <n v="3"/>
    <n v="2"/>
    <n v="2"/>
    <n v="2"/>
    <n v="2"/>
    <n v="1"/>
    <n v="3"/>
    <x v="1"/>
    <x v="0"/>
    <n v="3"/>
    <n v="3"/>
    <s v="Active"/>
    <x v="0"/>
    <x v="1"/>
    <n v="0"/>
  </r>
  <r>
    <n v="21"/>
    <s v="No"/>
    <s v="Travel_Rarely"/>
    <x v="0"/>
    <n v="3"/>
    <n v="1"/>
    <s v="Life Sciences"/>
    <n v="3835"/>
    <x v="1"/>
    <n v="1"/>
    <x v="4"/>
    <s v="Single"/>
    <n v="170990"/>
    <n v="1"/>
    <n v="14"/>
    <n v="1"/>
    <n v="3"/>
    <n v="2"/>
    <n v="2"/>
    <n v="2"/>
    <n v="2"/>
    <n v="1"/>
    <n v="3"/>
    <x v="1"/>
    <x v="0"/>
    <n v="3"/>
    <n v="3"/>
    <s v="Active"/>
    <x v="0"/>
    <x v="1"/>
    <n v="0"/>
  </r>
  <r>
    <n v="22"/>
    <s v="No"/>
    <s v="Travel_Rarely"/>
    <x v="0"/>
    <n v="2"/>
    <n v="2"/>
    <s v="Medical"/>
    <n v="241"/>
    <x v="1"/>
    <n v="2"/>
    <x v="4"/>
    <s v="Married"/>
    <n v="195450"/>
    <n v="0"/>
    <n v="14"/>
    <n v="0"/>
    <n v="3"/>
    <n v="3"/>
    <n v="2"/>
    <n v="2"/>
    <n v="2"/>
    <n v="1"/>
    <n v="1"/>
    <x v="0"/>
    <x v="0"/>
    <n v="2"/>
    <n v="3"/>
    <s v="Active"/>
    <x v="0"/>
    <x v="1"/>
    <n v="0"/>
  </r>
  <r>
    <n v="22"/>
    <s v="No"/>
    <s v="Travel_Rarely"/>
    <x v="0"/>
    <n v="2"/>
    <n v="2"/>
    <s v="Medical"/>
    <n v="1711"/>
    <x v="1"/>
    <n v="2"/>
    <x v="4"/>
    <s v="Married"/>
    <n v="195450"/>
    <n v="0"/>
    <n v="14"/>
    <n v="0"/>
    <n v="3"/>
    <n v="3"/>
    <n v="2"/>
    <n v="2"/>
    <n v="2"/>
    <n v="1"/>
    <n v="1"/>
    <x v="0"/>
    <x v="0"/>
    <n v="2"/>
    <n v="3"/>
    <s v="Active"/>
    <x v="0"/>
    <x v="1"/>
    <n v="0"/>
  </r>
  <r>
    <n v="22"/>
    <s v="No"/>
    <s v="Travel_Rarely"/>
    <x v="0"/>
    <n v="2"/>
    <n v="2"/>
    <s v="Medical"/>
    <n v="3181"/>
    <x v="1"/>
    <n v="2"/>
    <x v="4"/>
    <s v="Married"/>
    <n v="195450"/>
    <n v="0"/>
    <n v="14"/>
    <n v="0"/>
    <n v="3"/>
    <n v="3"/>
    <n v="2"/>
    <n v="2"/>
    <n v="2"/>
    <n v="1"/>
    <n v="1"/>
    <x v="0"/>
    <x v="0"/>
    <n v="2"/>
    <n v="3"/>
    <s v="Active"/>
    <x v="0"/>
    <x v="1"/>
    <n v="0"/>
  </r>
  <r>
    <n v="22"/>
    <s v="No"/>
    <s v="Travel_Rarely"/>
    <x v="0"/>
    <n v="2"/>
    <n v="2"/>
    <s v="Life Sciences"/>
    <n v="373"/>
    <x v="0"/>
    <n v="1"/>
    <x v="6"/>
    <s v="Married"/>
    <n v="11020"/>
    <n v="6"/>
    <n v="19"/>
    <n v="0"/>
    <n v="4"/>
    <n v="3"/>
    <n v="2"/>
    <n v="2"/>
    <n v="2"/>
    <n v="1"/>
    <n v="4"/>
    <x v="1"/>
    <x v="3"/>
    <n v="2"/>
    <n v="3"/>
    <s v="Active"/>
    <x v="0"/>
    <x v="1"/>
    <n v="0"/>
  </r>
  <r>
    <n v="22"/>
    <s v="No"/>
    <s v="Travel_Rarely"/>
    <x v="0"/>
    <n v="2"/>
    <n v="2"/>
    <s v="Life Sciences"/>
    <n v="1843"/>
    <x v="0"/>
    <n v="1"/>
    <x v="6"/>
    <s v="Married"/>
    <n v="11020"/>
    <n v="6"/>
    <n v="19"/>
    <n v="0"/>
    <n v="4"/>
    <n v="3"/>
    <n v="2"/>
    <n v="2"/>
    <n v="2"/>
    <n v="1"/>
    <n v="4"/>
    <x v="1"/>
    <x v="3"/>
    <n v="2"/>
    <n v="3"/>
    <s v="Active"/>
    <x v="0"/>
    <x v="1"/>
    <n v="0"/>
  </r>
  <r>
    <n v="22"/>
    <s v="No"/>
    <s v="Travel_Rarely"/>
    <x v="0"/>
    <n v="2"/>
    <n v="2"/>
    <s v="Life Sciences"/>
    <n v="3313"/>
    <x v="0"/>
    <n v="1"/>
    <x v="6"/>
    <s v="Married"/>
    <n v="11020"/>
    <n v="6"/>
    <n v="19"/>
    <n v="0"/>
    <n v="4"/>
    <n v="3"/>
    <n v="2"/>
    <n v="2"/>
    <n v="2"/>
    <n v="1"/>
    <n v="4"/>
    <x v="1"/>
    <x v="3"/>
    <n v="2"/>
    <n v="3"/>
    <s v="Active"/>
    <x v="0"/>
    <x v="1"/>
    <n v="0"/>
  </r>
  <r>
    <n v="50"/>
    <s v="No"/>
    <s v="Travel_Rarely"/>
    <x v="1"/>
    <n v="9"/>
    <n v="3"/>
    <s v="Life Sciences"/>
    <n v="282"/>
    <x v="0"/>
    <n v="2"/>
    <x v="3"/>
    <s v="Married"/>
    <n v="23220"/>
    <n v="7"/>
    <n v="25"/>
    <n v="1"/>
    <n v="4"/>
    <n v="0"/>
    <n v="2"/>
    <n v="2"/>
    <n v="2"/>
    <n v="1"/>
    <n v="4"/>
    <x v="2"/>
    <x v="0"/>
    <n v="4"/>
    <n v="4"/>
    <s v="Active"/>
    <x v="3"/>
    <x v="1"/>
    <n v="0"/>
  </r>
  <r>
    <n v="50"/>
    <s v="No"/>
    <s v="Travel_Rarely"/>
    <x v="1"/>
    <n v="9"/>
    <n v="3"/>
    <s v="Life Sciences"/>
    <n v="1752"/>
    <x v="0"/>
    <n v="2"/>
    <x v="3"/>
    <s v="Married"/>
    <n v="23220"/>
    <n v="7"/>
    <n v="25"/>
    <n v="1"/>
    <n v="4"/>
    <n v="0"/>
    <n v="2"/>
    <n v="2"/>
    <n v="2"/>
    <n v="1"/>
    <n v="4"/>
    <x v="2"/>
    <x v="0"/>
    <n v="4"/>
    <n v="4"/>
    <s v="Active"/>
    <x v="3"/>
    <x v="1"/>
    <n v="0"/>
  </r>
  <r>
    <n v="50"/>
    <s v="No"/>
    <s v="Travel_Rarely"/>
    <x v="1"/>
    <n v="9"/>
    <n v="3"/>
    <s v="Life Sciences"/>
    <n v="3222"/>
    <x v="0"/>
    <n v="2"/>
    <x v="3"/>
    <s v="Married"/>
    <n v="23220"/>
    <n v="7"/>
    <n v="25"/>
    <n v="1"/>
    <n v="4"/>
    <n v="0"/>
    <n v="2"/>
    <n v="2"/>
    <n v="2"/>
    <n v="1"/>
    <n v="4"/>
    <x v="2"/>
    <x v="0"/>
    <n v="4"/>
    <n v="4"/>
    <s v="Active"/>
    <x v="3"/>
    <x v="1"/>
    <n v="0"/>
  </r>
  <r>
    <n v="24"/>
    <s v="Yes"/>
    <s v="Travel_Rarely"/>
    <x v="0"/>
    <n v="17"/>
    <n v="2"/>
    <s v="Life Sciences"/>
    <n v="268"/>
    <x v="1"/>
    <n v="1"/>
    <x v="7"/>
    <s v="Single"/>
    <n v="25010"/>
    <n v="9"/>
    <n v="12"/>
    <n v="0"/>
    <n v="4"/>
    <n v="3"/>
    <n v="2"/>
    <n v="2"/>
    <n v="0"/>
    <n v="1"/>
    <n v="1"/>
    <x v="0"/>
    <x v="0"/>
    <n v="1"/>
    <n v="3"/>
    <s v="Left"/>
    <x v="0"/>
    <x v="1"/>
    <n v="1"/>
  </r>
  <r>
    <n v="24"/>
    <s v="Yes"/>
    <s v="Travel_Rarely"/>
    <x v="0"/>
    <n v="17"/>
    <n v="2"/>
    <s v="Life Sciences"/>
    <n v="1738"/>
    <x v="1"/>
    <n v="1"/>
    <x v="7"/>
    <s v="Single"/>
    <n v="25010"/>
    <n v="9"/>
    <n v="12"/>
    <n v="0"/>
    <n v="4"/>
    <n v="3"/>
    <n v="2"/>
    <n v="2"/>
    <n v="0"/>
    <n v="1"/>
    <n v="1"/>
    <x v="0"/>
    <x v="0"/>
    <n v="1"/>
    <n v="3"/>
    <s v="Left"/>
    <x v="0"/>
    <x v="1"/>
    <n v="1"/>
  </r>
  <r>
    <n v="24"/>
    <s v="Yes"/>
    <s v="Travel_Rarely"/>
    <x v="0"/>
    <n v="17"/>
    <n v="2"/>
    <s v="Life Sciences"/>
    <n v="3208"/>
    <x v="1"/>
    <n v="1"/>
    <x v="7"/>
    <s v="Single"/>
    <n v="25010"/>
    <n v="9"/>
    <n v="12"/>
    <n v="0"/>
    <n v="4"/>
    <n v="3"/>
    <n v="2"/>
    <n v="2"/>
    <n v="0"/>
    <n v="1"/>
    <n v="1"/>
    <x v="0"/>
    <x v="0"/>
    <n v="1"/>
    <n v="3"/>
    <s v="Left"/>
    <x v="0"/>
    <x v="1"/>
    <n v="1"/>
  </r>
  <r>
    <n v="30"/>
    <s v="No"/>
    <s v="Travel_Rarely"/>
    <x v="1"/>
    <n v="1"/>
    <n v="2"/>
    <s v="Technical Degree"/>
    <n v="792"/>
    <x v="0"/>
    <n v="1"/>
    <x v="4"/>
    <s v="Married"/>
    <n v="25060"/>
    <n v="8"/>
    <n v="22"/>
    <n v="0"/>
    <n v="4"/>
    <n v="3"/>
    <n v="2"/>
    <n v="2"/>
    <n v="2"/>
    <n v="1"/>
    <n v="4"/>
    <x v="0"/>
    <x v="2"/>
    <n v="3"/>
    <n v="4"/>
    <s v="Active"/>
    <x v="1"/>
    <x v="1"/>
    <n v="0"/>
  </r>
  <r>
    <n v="30"/>
    <s v="No"/>
    <s v="Travel_Rarely"/>
    <x v="1"/>
    <n v="1"/>
    <n v="2"/>
    <s v="Technical Degree"/>
    <n v="2262"/>
    <x v="0"/>
    <n v="1"/>
    <x v="4"/>
    <s v="Married"/>
    <n v="25060"/>
    <n v="8"/>
    <n v="22"/>
    <n v="0"/>
    <n v="4"/>
    <n v="3"/>
    <n v="2"/>
    <n v="2"/>
    <n v="2"/>
    <n v="1"/>
    <n v="4"/>
    <x v="0"/>
    <x v="2"/>
    <n v="3"/>
    <n v="4"/>
    <s v="Active"/>
    <x v="1"/>
    <x v="1"/>
    <n v="0"/>
  </r>
  <r>
    <n v="30"/>
    <s v="No"/>
    <s v="Travel_Rarely"/>
    <x v="1"/>
    <n v="1"/>
    <n v="2"/>
    <s v="Technical Degree"/>
    <n v="3732"/>
    <x v="0"/>
    <n v="1"/>
    <x v="4"/>
    <s v="Married"/>
    <n v="25060"/>
    <n v="8"/>
    <n v="22"/>
    <n v="0"/>
    <n v="4"/>
    <n v="3"/>
    <n v="2"/>
    <n v="2"/>
    <n v="2"/>
    <n v="1"/>
    <n v="4"/>
    <x v="0"/>
    <x v="2"/>
    <n v="3"/>
    <n v="4"/>
    <s v="Active"/>
    <x v="1"/>
    <x v="1"/>
    <n v="0"/>
  </r>
  <r>
    <n v="29"/>
    <s v="Yes"/>
    <s v="Travel_Rarely"/>
    <x v="0"/>
    <n v="8"/>
    <n v="2"/>
    <s v="Medical"/>
    <n v="1056"/>
    <x v="0"/>
    <n v="1"/>
    <x v="2"/>
    <s v="Divorced"/>
    <n v="28530"/>
    <n v="4"/>
    <n v="14"/>
    <n v="1"/>
    <n v="4"/>
    <n v="5"/>
    <n v="2"/>
    <n v="2"/>
    <n v="0"/>
    <n v="1"/>
    <n v="1"/>
    <x v="3"/>
    <x v="0"/>
    <n v="2"/>
    <n v="3"/>
    <s v="Left"/>
    <x v="1"/>
    <x v="1"/>
    <n v="1"/>
  </r>
  <r>
    <n v="29"/>
    <s v="Yes"/>
    <s v="Travel_Rarely"/>
    <x v="0"/>
    <n v="8"/>
    <n v="2"/>
    <s v="Medical"/>
    <n v="2526"/>
    <x v="0"/>
    <n v="1"/>
    <x v="2"/>
    <s v="Divorced"/>
    <n v="28530"/>
    <n v="4"/>
    <n v="14"/>
    <n v="1"/>
    <n v="4"/>
    <n v="5"/>
    <n v="2"/>
    <n v="2"/>
    <n v="0"/>
    <n v="1"/>
    <n v="1"/>
    <x v="3"/>
    <x v="0"/>
    <n v="2"/>
    <n v="3"/>
    <s v="Left"/>
    <x v="1"/>
    <x v="1"/>
    <n v="1"/>
  </r>
  <r>
    <n v="29"/>
    <s v="Yes"/>
    <s v="Travel_Rarely"/>
    <x v="0"/>
    <n v="8"/>
    <n v="2"/>
    <s v="Medical"/>
    <n v="3996"/>
    <x v="0"/>
    <n v="1"/>
    <x v="2"/>
    <s v="Divorced"/>
    <n v="28530"/>
    <n v="4"/>
    <n v="14"/>
    <n v="1"/>
    <n v="4"/>
    <n v="5"/>
    <n v="2"/>
    <n v="2"/>
    <n v="0"/>
    <n v="1"/>
    <n v="1"/>
    <x v="3"/>
    <x v="0"/>
    <n v="2"/>
    <n v="3"/>
    <s v="Left"/>
    <x v="1"/>
    <x v="1"/>
    <n v="1"/>
  </r>
  <r>
    <n v="29"/>
    <s v="Yes"/>
    <s v="Travel_Rarely"/>
    <x v="0"/>
    <n v="9"/>
    <n v="4"/>
    <s v="Medical"/>
    <n v="1185"/>
    <x v="0"/>
    <n v="2"/>
    <x v="6"/>
    <s v="Married"/>
    <n v="29960"/>
    <n v="9"/>
    <n v="25"/>
    <n v="0"/>
    <n v="4"/>
    <n v="4"/>
    <n v="2"/>
    <n v="2"/>
    <n v="2"/>
    <n v="1"/>
    <n v="1"/>
    <x v="1"/>
    <x v="1"/>
    <n v="3"/>
    <n v="4"/>
    <s v="Left"/>
    <x v="1"/>
    <x v="1"/>
    <n v="1"/>
  </r>
  <r>
    <n v="29"/>
    <s v="Yes"/>
    <s v="Travel_Rarely"/>
    <x v="0"/>
    <n v="9"/>
    <n v="4"/>
    <s v="Medical"/>
    <n v="2655"/>
    <x v="0"/>
    <n v="2"/>
    <x v="6"/>
    <s v="Married"/>
    <n v="29960"/>
    <n v="9"/>
    <n v="25"/>
    <n v="0"/>
    <n v="4"/>
    <n v="4"/>
    <n v="2"/>
    <n v="2"/>
    <n v="2"/>
    <n v="1"/>
    <n v="1"/>
    <x v="1"/>
    <x v="1"/>
    <n v="3"/>
    <n v="4"/>
    <s v="Left"/>
    <x v="1"/>
    <x v="1"/>
    <n v="1"/>
  </r>
  <r>
    <n v="29"/>
    <s v="Yes"/>
    <s v="Travel_Rarely"/>
    <x v="0"/>
    <n v="9"/>
    <n v="4"/>
    <s v="Medical"/>
    <n v="4125"/>
    <x v="0"/>
    <n v="2"/>
    <x v="6"/>
    <s v="Married"/>
    <n v="29960"/>
    <n v="9"/>
    <n v="25"/>
    <n v="0"/>
    <n v="4"/>
    <n v="4"/>
    <n v="2"/>
    <n v="2"/>
    <n v="2"/>
    <n v="1"/>
    <n v="1"/>
    <x v="1"/>
    <x v="1"/>
    <n v="3"/>
    <n v="4"/>
    <s v="Left"/>
    <x v="1"/>
    <x v="1"/>
    <n v="1"/>
  </r>
  <r>
    <n v="27"/>
    <s v="No"/>
    <s v="Travel_Rarely"/>
    <x v="0"/>
    <n v="20"/>
    <n v="4"/>
    <s v="Other"/>
    <n v="460"/>
    <x v="0"/>
    <n v="2"/>
    <x v="5"/>
    <s v="Married"/>
    <n v="34850"/>
    <n v="9"/>
    <n v="17"/>
    <n v="2"/>
    <n v="4"/>
    <n v="2"/>
    <n v="2"/>
    <n v="2"/>
    <n v="2"/>
    <n v="1"/>
    <n v="3"/>
    <x v="2"/>
    <x v="0"/>
    <n v="3"/>
    <n v="3"/>
    <s v="Active"/>
    <x v="1"/>
    <x v="1"/>
    <n v="0"/>
  </r>
  <r>
    <n v="27"/>
    <s v="No"/>
    <s v="Travel_Rarely"/>
    <x v="0"/>
    <n v="20"/>
    <n v="4"/>
    <s v="Other"/>
    <n v="1930"/>
    <x v="0"/>
    <n v="2"/>
    <x v="5"/>
    <s v="Married"/>
    <n v="34850"/>
    <n v="9"/>
    <n v="17"/>
    <n v="2"/>
    <n v="4"/>
    <n v="2"/>
    <n v="2"/>
    <n v="2"/>
    <n v="2"/>
    <n v="1"/>
    <n v="3"/>
    <x v="2"/>
    <x v="0"/>
    <n v="3"/>
    <n v="3"/>
    <s v="Active"/>
    <x v="1"/>
    <x v="1"/>
    <n v="0"/>
  </r>
  <r>
    <n v="27"/>
    <s v="No"/>
    <s v="Travel_Rarely"/>
    <x v="0"/>
    <n v="20"/>
    <n v="4"/>
    <s v="Other"/>
    <n v="3400"/>
    <x v="0"/>
    <n v="2"/>
    <x v="5"/>
    <s v="Married"/>
    <n v="34850"/>
    <n v="9"/>
    <n v="17"/>
    <n v="2"/>
    <n v="4"/>
    <n v="2"/>
    <n v="2"/>
    <n v="2"/>
    <n v="2"/>
    <n v="1"/>
    <n v="3"/>
    <x v="2"/>
    <x v="0"/>
    <n v="3"/>
    <n v="3"/>
    <s v="Active"/>
    <x v="1"/>
    <x v="1"/>
    <n v="0"/>
  </r>
  <r>
    <n v="31"/>
    <s v="Yes"/>
    <s v="Travel_Rarely"/>
    <x v="0"/>
    <n v="15"/>
    <n v="1"/>
    <s v="Medical"/>
    <n v="1345"/>
    <x v="1"/>
    <n v="2"/>
    <x v="0"/>
    <s v="Married"/>
    <n v="40660"/>
    <n v="3"/>
    <n v="22"/>
    <n v="0"/>
    <n v="4"/>
    <n v="2"/>
    <n v="2"/>
    <n v="2"/>
    <n v="2"/>
    <n v="1"/>
    <n v="2"/>
    <x v="0"/>
    <x v="0"/>
    <n v="2"/>
    <n v="4"/>
    <s v="Left"/>
    <x v="1"/>
    <x v="1"/>
    <n v="1"/>
  </r>
  <r>
    <n v="31"/>
    <s v="Yes"/>
    <s v="Travel_Rarely"/>
    <x v="0"/>
    <n v="15"/>
    <n v="1"/>
    <s v="Medical"/>
    <n v="2815"/>
    <x v="1"/>
    <n v="2"/>
    <x v="0"/>
    <s v="Married"/>
    <n v="40660"/>
    <n v="3"/>
    <n v="22"/>
    <n v="0"/>
    <n v="4"/>
    <n v="2"/>
    <n v="2"/>
    <n v="2"/>
    <n v="2"/>
    <n v="1"/>
    <n v="2"/>
    <x v="0"/>
    <x v="0"/>
    <n v="2"/>
    <n v="4"/>
    <s v="Left"/>
    <x v="1"/>
    <x v="1"/>
    <n v="1"/>
  </r>
  <r>
    <n v="31"/>
    <s v="Yes"/>
    <s v="Travel_Rarely"/>
    <x v="0"/>
    <n v="15"/>
    <n v="1"/>
    <s v="Medical"/>
    <n v="4285"/>
    <x v="1"/>
    <n v="2"/>
    <x v="0"/>
    <s v="Married"/>
    <n v="40660"/>
    <n v="3"/>
    <n v="22"/>
    <n v="0"/>
    <n v="4"/>
    <n v="2"/>
    <n v="2"/>
    <n v="2"/>
    <n v="2"/>
    <n v="1"/>
    <n v="2"/>
    <x v="0"/>
    <x v="0"/>
    <n v="2"/>
    <n v="4"/>
    <s v="Left"/>
    <x v="1"/>
    <x v="1"/>
    <n v="1"/>
  </r>
  <r>
    <n v="30"/>
    <s v="No"/>
    <s v="Non-Travel"/>
    <x v="1"/>
    <n v="25"/>
    <n v="4"/>
    <s v="Other"/>
    <n v="97"/>
    <x v="0"/>
    <n v="1"/>
    <x v="7"/>
    <s v="Married"/>
    <n v="53800"/>
    <n v="7"/>
    <n v="21"/>
    <n v="1"/>
    <n v="4"/>
    <n v="0"/>
    <n v="2"/>
    <n v="2"/>
    <n v="2"/>
    <n v="1"/>
    <n v="4"/>
    <x v="0"/>
    <x v="1"/>
    <n v="3"/>
    <n v="4"/>
    <s v="Active"/>
    <x v="1"/>
    <x v="1"/>
    <n v="0"/>
  </r>
  <r>
    <n v="30"/>
    <s v="No"/>
    <s v="Non-Travel"/>
    <x v="1"/>
    <n v="25"/>
    <n v="4"/>
    <s v="Other"/>
    <n v="1567"/>
    <x v="0"/>
    <n v="1"/>
    <x v="7"/>
    <s v="Married"/>
    <n v="53800"/>
    <n v="7"/>
    <n v="21"/>
    <n v="1"/>
    <n v="4"/>
    <n v="0"/>
    <n v="2"/>
    <n v="2"/>
    <n v="2"/>
    <n v="1"/>
    <n v="4"/>
    <x v="0"/>
    <x v="1"/>
    <n v="3"/>
    <n v="4"/>
    <s v="Active"/>
    <x v="1"/>
    <x v="1"/>
    <n v="0"/>
  </r>
  <r>
    <n v="30"/>
    <s v="No"/>
    <s v="Non-Travel"/>
    <x v="1"/>
    <n v="25"/>
    <n v="4"/>
    <s v="Other"/>
    <n v="3037"/>
    <x v="0"/>
    <n v="1"/>
    <x v="7"/>
    <s v="Married"/>
    <n v="53800"/>
    <n v="7"/>
    <n v="21"/>
    <n v="1"/>
    <n v="4"/>
    <n v="0"/>
    <n v="2"/>
    <n v="2"/>
    <n v="2"/>
    <n v="1"/>
    <n v="4"/>
    <x v="0"/>
    <x v="1"/>
    <n v="3"/>
    <n v="4"/>
    <s v="Active"/>
    <x v="1"/>
    <x v="1"/>
    <n v="0"/>
  </r>
  <r>
    <n v="35"/>
    <s v="No"/>
    <s v="Travel_Rarely"/>
    <x v="2"/>
    <n v="3"/>
    <n v="2"/>
    <s v="Life Sciences"/>
    <n v="1270"/>
    <x v="1"/>
    <n v="1"/>
    <x v="4"/>
    <s v="Married"/>
    <n v="63880"/>
    <n v="3"/>
    <n v="13"/>
    <n v="0"/>
    <n v="4"/>
    <n v="6"/>
    <n v="2"/>
    <n v="2"/>
    <n v="2"/>
    <n v="1"/>
    <n v="3"/>
    <x v="3"/>
    <x v="0"/>
    <n v="2"/>
    <n v="3"/>
    <s v="Active"/>
    <x v="2"/>
    <x v="1"/>
    <n v="0"/>
  </r>
  <r>
    <n v="35"/>
    <s v="No"/>
    <s v="Travel_Rarely"/>
    <x v="2"/>
    <n v="3"/>
    <n v="2"/>
    <s v="Life Sciences"/>
    <n v="2740"/>
    <x v="1"/>
    <n v="1"/>
    <x v="4"/>
    <s v="Married"/>
    <n v="63880"/>
    <n v="3"/>
    <n v="13"/>
    <n v="0"/>
    <n v="4"/>
    <n v="6"/>
    <n v="2"/>
    <n v="2"/>
    <n v="2"/>
    <n v="1"/>
    <n v="3"/>
    <x v="3"/>
    <x v="0"/>
    <n v="2"/>
    <n v="3"/>
    <s v="Active"/>
    <x v="2"/>
    <x v="1"/>
    <n v="0"/>
  </r>
  <r>
    <n v="35"/>
    <s v="No"/>
    <s v="Travel_Rarely"/>
    <x v="2"/>
    <n v="3"/>
    <n v="2"/>
    <s v="Life Sciences"/>
    <n v="4210"/>
    <x v="1"/>
    <n v="1"/>
    <x v="4"/>
    <s v="Married"/>
    <n v="63880"/>
    <n v="3"/>
    <n v="13"/>
    <n v="0"/>
    <n v="4"/>
    <n v="6"/>
    <n v="2"/>
    <n v="2"/>
    <n v="2"/>
    <n v="1"/>
    <n v="3"/>
    <x v="3"/>
    <x v="0"/>
    <n v="2"/>
    <n v="3"/>
    <s v="Active"/>
    <x v="2"/>
    <x v="1"/>
    <n v="0"/>
  </r>
  <r>
    <n v="23"/>
    <s v="No"/>
    <s v="Travel_Rarely"/>
    <x v="0"/>
    <n v="7"/>
    <n v="2"/>
    <s v="Life Sciences"/>
    <n v="870"/>
    <x v="1"/>
    <n v="3"/>
    <x v="2"/>
    <s v="Married"/>
    <n v="105520"/>
    <n v="2"/>
    <n v="11"/>
    <n v="0"/>
    <n v="4"/>
    <n v="2"/>
    <n v="2"/>
    <n v="2"/>
    <n v="2"/>
    <n v="1"/>
    <n v="4"/>
    <x v="0"/>
    <x v="0"/>
    <n v="3"/>
    <n v="3"/>
    <s v="Active"/>
    <x v="0"/>
    <x v="1"/>
    <n v="0"/>
  </r>
  <r>
    <n v="23"/>
    <s v="No"/>
    <s v="Travel_Rarely"/>
    <x v="0"/>
    <n v="7"/>
    <n v="2"/>
    <s v="Life Sciences"/>
    <n v="2340"/>
    <x v="1"/>
    <n v="3"/>
    <x v="2"/>
    <s v="Married"/>
    <n v="105520"/>
    <n v="2"/>
    <n v="11"/>
    <n v="0"/>
    <n v="4"/>
    <n v="2"/>
    <n v="2"/>
    <n v="2"/>
    <n v="2"/>
    <n v="1"/>
    <n v="4"/>
    <x v="0"/>
    <x v="0"/>
    <n v="3"/>
    <n v="3"/>
    <s v="Active"/>
    <x v="0"/>
    <x v="1"/>
    <n v="0"/>
  </r>
  <r>
    <n v="23"/>
    <s v="No"/>
    <s v="Travel_Rarely"/>
    <x v="0"/>
    <n v="7"/>
    <n v="2"/>
    <s v="Life Sciences"/>
    <n v="3810"/>
    <x v="1"/>
    <n v="3"/>
    <x v="2"/>
    <s v="Married"/>
    <n v="105520"/>
    <n v="2"/>
    <n v="11"/>
    <n v="0"/>
    <n v="4"/>
    <n v="2"/>
    <n v="2"/>
    <n v="2"/>
    <n v="2"/>
    <n v="1"/>
    <n v="4"/>
    <x v="0"/>
    <x v="0"/>
    <n v="3"/>
    <n v="3"/>
    <s v="Active"/>
    <x v="0"/>
    <x v="1"/>
    <n v="0"/>
  </r>
  <r>
    <n v="31"/>
    <s v="No"/>
    <s v="Travel_Rarely"/>
    <x v="1"/>
    <n v="25"/>
    <n v="2"/>
    <s v="Life Sciences"/>
    <n v="1103"/>
    <x v="1"/>
    <n v="3"/>
    <x v="5"/>
    <s v="Divorced"/>
    <n v="182130"/>
    <n v="8"/>
    <n v="21"/>
    <n v="2"/>
    <n v="4"/>
    <n v="3"/>
    <n v="2"/>
    <n v="2"/>
    <n v="2"/>
    <n v="1"/>
    <n v="1"/>
    <x v="0"/>
    <x v="2"/>
    <n v="4"/>
    <n v="4"/>
    <s v="Active"/>
    <x v="1"/>
    <x v="1"/>
    <n v="0"/>
  </r>
  <r>
    <n v="31"/>
    <s v="No"/>
    <s v="Travel_Rarely"/>
    <x v="1"/>
    <n v="25"/>
    <n v="2"/>
    <s v="Life Sciences"/>
    <n v="2573"/>
    <x v="1"/>
    <n v="3"/>
    <x v="5"/>
    <s v="Divorced"/>
    <n v="182130"/>
    <n v="8"/>
    <n v="21"/>
    <n v="2"/>
    <n v="4"/>
    <n v="3"/>
    <n v="2"/>
    <n v="2"/>
    <n v="2"/>
    <n v="1"/>
    <n v="1"/>
    <x v="0"/>
    <x v="2"/>
    <n v="4"/>
    <n v="4"/>
    <s v="Active"/>
    <x v="1"/>
    <x v="1"/>
    <n v="0"/>
  </r>
  <r>
    <n v="31"/>
    <s v="No"/>
    <s v="Travel_Rarely"/>
    <x v="1"/>
    <n v="25"/>
    <n v="2"/>
    <s v="Life Sciences"/>
    <n v="4043"/>
    <x v="1"/>
    <n v="3"/>
    <x v="5"/>
    <s v="Divorced"/>
    <n v="182130"/>
    <n v="8"/>
    <n v="21"/>
    <n v="2"/>
    <n v="4"/>
    <n v="3"/>
    <n v="2"/>
    <n v="2"/>
    <n v="2"/>
    <n v="1"/>
    <n v="1"/>
    <x v="0"/>
    <x v="2"/>
    <n v="4"/>
    <n v="4"/>
    <s v="Active"/>
    <x v="1"/>
    <x v="1"/>
    <n v="0"/>
  </r>
  <r>
    <n v="26"/>
    <s v="No"/>
    <s v="Travel_Frequently"/>
    <x v="0"/>
    <n v="2"/>
    <n v="2"/>
    <s v="Life Sciences"/>
    <n v="314"/>
    <x v="0"/>
    <n v="1"/>
    <x v="5"/>
    <s v="Divorced"/>
    <n v="28350"/>
    <n v="3"/>
    <n v="11"/>
    <n v="1"/>
    <n v="5"/>
    <n v="2"/>
    <n v="2"/>
    <n v="2"/>
    <n v="0"/>
    <n v="1"/>
    <n v="1"/>
    <x v="0"/>
    <x v="0"/>
    <n v="3"/>
    <n v="3"/>
    <s v="Active"/>
    <x v="1"/>
    <x v="1"/>
    <n v="0"/>
  </r>
  <r>
    <n v="26"/>
    <s v="No"/>
    <s v="Travel_Frequently"/>
    <x v="0"/>
    <n v="2"/>
    <n v="2"/>
    <s v="Life Sciences"/>
    <n v="1784"/>
    <x v="0"/>
    <n v="1"/>
    <x v="5"/>
    <s v="Divorced"/>
    <n v="28350"/>
    <n v="3"/>
    <n v="11"/>
    <n v="1"/>
    <n v="5"/>
    <n v="2"/>
    <n v="2"/>
    <n v="2"/>
    <n v="0"/>
    <n v="1"/>
    <n v="1"/>
    <x v="1"/>
    <x v="0"/>
    <n v="3"/>
    <n v="3"/>
    <s v="Active"/>
    <x v="1"/>
    <x v="1"/>
    <n v="0"/>
  </r>
  <r>
    <n v="26"/>
    <s v="No"/>
    <s v="Travel_Frequently"/>
    <x v="0"/>
    <n v="2"/>
    <n v="2"/>
    <s v="Life Sciences"/>
    <n v="3254"/>
    <x v="0"/>
    <n v="1"/>
    <x v="5"/>
    <s v="Divorced"/>
    <n v="28350"/>
    <n v="3"/>
    <n v="11"/>
    <n v="1"/>
    <n v="5"/>
    <n v="2"/>
    <n v="2"/>
    <n v="2"/>
    <n v="0"/>
    <n v="1"/>
    <n v="1"/>
    <x v="1"/>
    <x v="0"/>
    <n v="3"/>
    <n v="3"/>
    <s v="Active"/>
    <x v="1"/>
    <x v="1"/>
    <n v="0"/>
  </r>
  <r>
    <n v="33"/>
    <s v="Yes"/>
    <s v="Travel_Rarely"/>
    <x v="0"/>
    <n v="8"/>
    <n v="2"/>
    <s v="Life Sciences"/>
    <n v="541"/>
    <x v="0"/>
    <n v="4"/>
    <x v="5"/>
    <s v="Single"/>
    <n v="29040"/>
    <n v="4"/>
    <n v="13"/>
    <n v="0"/>
    <n v="5"/>
    <n v="2"/>
    <n v="2"/>
    <n v="2"/>
    <n v="2"/>
    <n v="1"/>
    <n v="1"/>
    <x v="2"/>
    <x v="0"/>
    <n v="3"/>
    <n v="3"/>
    <s v="Left"/>
    <x v="1"/>
    <x v="1"/>
    <n v="1"/>
  </r>
  <r>
    <n v="33"/>
    <s v="Yes"/>
    <s v="Travel_Rarely"/>
    <x v="0"/>
    <n v="8"/>
    <n v="2"/>
    <s v="Life Sciences"/>
    <n v="2011"/>
    <x v="0"/>
    <n v="4"/>
    <x v="5"/>
    <s v="Single"/>
    <n v="29040"/>
    <n v="4"/>
    <n v="13"/>
    <n v="0"/>
    <n v="5"/>
    <n v="2"/>
    <n v="2"/>
    <n v="2"/>
    <n v="2"/>
    <n v="1"/>
    <n v="1"/>
    <x v="2"/>
    <x v="0"/>
    <n v="3"/>
    <n v="3"/>
    <s v="Left"/>
    <x v="1"/>
    <x v="1"/>
    <n v="1"/>
  </r>
  <r>
    <n v="33"/>
    <s v="Yes"/>
    <s v="Travel_Rarely"/>
    <x v="0"/>
    <n v="8"/>
    <n v="2"/>
    <s v="Life Sciences"/>
    <n v="3481"/>
    <x v="0"/>
    <n v="4"/>
    <x v="5"/>
    <s v="Single"/>
    <n v="29040"/>
    <n v="4"/>
    <n v="13"/>
    <n v="0"/>
    <n v="5"/>
    <n v="2"/>
    <n v="2"/>
    <n v="2"/>
    <n v="2"/>
    <n v="1"/>
    <n v="1"/>
    <x v="2"/>
    <x v="0"/>
    <n v="3"/>
    <n v="3"/>
    <s v="Left"/>
    <x v="1"/>
    <x v="1"/>
    <n v="1"/>
  </r>
  <r>
    <n v="28"/>
    <s v="Yes"/>
    <s v="Travel_Rarely"/>
    <x v="0"/>
    <n v="19"/>
    <n v="4"/>
    <s v="Medical"/>
    <n v="341"/>
    <x v="1"/>
    <n v="2"/>
    <x v="0"/>
    <s v="Single"/>
    <n v="32040"/>
    <n v="6"/>
    <n v="16"/>
    <n v="1"/>
    <n v="5"/>
    <n v="4"/>
    <n v="2"/>
    <n v="2"/>
    <n v="1"/>
    <n v="1"/>
    <n v="3"/>
    <x v="0"/>
    <x v="2"/>
    <n v="2"/>
    <n v="3"/>
    <s v="Left"/>
    <x v="1"/>
    <x v="1"/>
    <n v="1"/>
  </r>
  <r>
    <n v="28"/>
    <s v="Yes"/>
    <s v="Travel_Rarely"/>
    <x v="0"/>
    <n v="19"/>
    <n v="4"/>
    <s v="Medical"/>
    <n v="1811"/>
    <x v="1"/>
    <n v="2"/>
    <x v="0"/>
    <s v="Single"/>
    <n v="32040"/>
    <n v="6"/>
    <n v="16"/>
    <n v="1"/>
    <n v="5"/>
    <n v="4"/>
    <n v="2"/>
    <n v="2"/>
    <n v="1"/>
    <n v="1"/>
    <n v="3"/>
    <x v="0"/>
    <x v="2"/>
    <n v="2"/>
    <n v="3"/>
    <s v="Left"/>
    <x v="1"/>
    <x v="1"/>
    <n v="1"/>
  </r>
  <r>
    <n v="28"/>
    <s v="Yes"/>
    <s v="Travel_Rarely"/>
    <x v="0"/>
    <n v="19"/>
    <n v="4"/>
    <s v="Medical"/>
    <n v="3281"/>
    <x v="1"/>
    <n v="2"/>
    <x v="0"/>
    <s v="Single"/>
    <n v="32040"/>
    <n v="6"/>
    <n v="16"/>
    <n v="1"/>
    <n v="5"/>
    <n v="4"/>
    <n v="2"/>
    <n v="2"/>
    <n v="1"/>
    <n v="1"/>
    <n v="3"/>
    <x v="0"/>
    <x v="2"/>
    <n v="2"/>
    <n v="3"/>
    <s v="Left"/>
    <x v="1"/>
    <x v="1"/>
    <n v="1"/>
  </r>
  <r>
    <n v="35"/>
    <s v="No"/>
    <s v="Travel_Rarely"/>
    <x v="0"/>
    <n v="4"/>
    <n v="3"/>
    <s v="Life Sciences"/>
    <n v="1165"/>
    <x v="0"/>
    <n v="2"/>
    <x v="7"/>
    <s v="Married"/>
    <n v="78980"/>
    <n v="7"/>
    <n v="15"/>
    <n v="0"/>
    <n v="5"/>
    <n v="2"/>
    <n v="2"/>
    <n v="2"/>
    <n v="2"/>
    <n v="1"/>
    <n v="4"/>
    <x v="0"/>
    <x v="0"/>
    <n v="2"/>
    <n v="3"/>
    <s v="Active"/>
    <x v="2"/>
    <x v="1"/>
    <n v="0"/>
  </r>
  <r>
    <n v="35"/>
    <s v="No"/>
    <s v="Travel_Rarely"/>
    <x v="0"/>
    <n v="4"/>
    <n v="3"/>
    <s v="Life Sciences"/>
    <n v="2635"/>
    <x v="0"/>
    <n v="2"/>
    <x v="7"/>
    <s v="Married"/>
    <n v="78980"/>
    <n v="7"/>
    <n v="15"/>
    <n v="0"/>
    <n v="5"/>
    <n v="2"/>
    <n v="2"/>
    <n v="2"/>
    <n v="2"/>
    <n v="1"/>
    <n v="4"/>
    <x v="0"/>
    <x v="0"/>
    <n v="2"/>
    <n v="3"/>
    <s v="Active"/>
    <x v="2"/>
    <x v="1"/>
    <n v="0"/>
  </r>
  <r>
    <n v="35"/>
    <s v="No"/>
    <s v="Travel_Rarely"/>
    <x v="0"/>
    <n v="4"/>
    <n v="3"/>
    <s v="Life Sciences"/>
    <n v="4105"/>
    <x v="0"/>
    <n v="2"/>
    <x v="7"/>
    <s v="Married"/>
    <n v="78980"/>
    <n v="7"/>
    <n v="15"/>
    <n v="0"/>
    <n v="5"/>
    <n v="2"/>
    <n v="2"/>
    <n v="2"/>
    <n v="2"/>
    <n v="1"/>
    <n v="4"/>
    <x v="0"/>
    <x v="0"/>
    <n v="2"/>
    <n v="3"/>
    <s v="Active"/>
    <x v="2"/>
    <x v="1"/>
    <n v="0"/>
  </r>
  <r>
    <n v="27"/>
    <s v="No"/>
    <s v="Non-Travel"/>
    <x v="0"/>
    <n v="3"/>
    <n v="3"/>
    <s v="Medical"/>
    <n v="1374"/>
    <x v="0"/>
    <n v="1"/>
    <x v="7"/>
    <s v="Divorced"/>
    <n v="27830"/>
    <n v="6"/>
    <n v="16"/>
    <n v="1"/>
    <n v="6"/>
    <n v="2"/>
    <n v="2"/>
    <n v="2"/>
    <n v="2"/>
    <n v="1"/>
    <n v="4"/>
    <x v="2"/>
    <x v="3"/>
    <n v="4"/>
    <n v="3"/>
    <s v="Active"/>
    <x v="1"/>
    <x v="1"/>
    <n v="0"/>
  </r>
  <r>
    <n v="27"/>
    <s v="No"/>
    <s v="Non-Travel"/>
    <x v="0"/>
    <n v="3"/>
    <n v="3"/>
    <s v="Medical"/>
    <n v="2844"/>
    <x v="0"/>
    <n v="1"/>
    <x v="7"/>
    <s v="Divorced"/>
    <n v="27830"/>
    <n v="6"/>
    <n v="16"/>
    <n v="1"/>
    <n v="6"/>
    <n v="2"/>
    <n v="2"/>
    <n v="2"/>
    <n v="2"/>
    <n v="1"/>
    <n v="4"/>
    <x v="2"/>
    <x v="3"/>
    <n v="4"/>
    <n v="3"/>
    <s v="Active"/>
    <x v="1"/>
    <x v="1"/>
    <n v="0"/>
  </r>
  <r>
    <n v="27"/>
    <s v="No"/>
    <s v="Non-Travel"/>
    <x v="0"/>
    <n v="3"/>
    <n v="3"/>
    <s v="Medical"/>
    <n v="4314"/>
    <x v="0"/>
    <n v="1"/>
    <x v="7"/>
    <s v="Divorced"/>
    <n v="27830"/>
    <n v="6"/>
    <n v="16"/>
    <n v="1"/>
    <n v="6"/>
    <n v="2"/>
    <n v="2"/>
    <n v="2"/>
    <n v="2"/>
    <n v="1"/>
    <n v="4"/>
    <x v="2"/>
    <x v="3"/>
    <n v="4"/>
    <n v="3"/>
    <s v="Active"/>
    <x v="1"/>
    <x v="1"/>
    <n v="0"/>
  </r>
  <r>
    <n v="25"/>
    <s v="No"/>
    <s v="Travel_Rarely"/>
    <x v="1"/>
    <n v="29"/>
    <n v="1"/>
    <s v="Medical"/>
    <n v="1351"/>
    <x v="1"/>
    <n v="3"/>
    <x v="3"/>
    <s v="Married"/>
    <n v="30690"/>
    <n v="2"/>
    <n v="14"/>
    <n v="1"/>
    <n v="6"/>
    <n v="3"/>
    <n v="2"/>
    <n v="2"/>
    <n v="2"/>
    <n v="1"/>
    <n v="1"/>
    <x v="0"/>
    <x v="0"/>
    <n v="2"/>
    <n v="3"/>
    <s v="Active"/>
    <x v="1"/>
    <x v="1"/>
    <n v="0"/>
  </r>
  <r>
    <n v="25"/>
    <s v="No"/>
    <s v="Travel_Rarely"/>
    <x v="1"/>
    <n v="29"/>
    <n v="1"/>
    <s v="Medical"/>
    <n v="2821"/>
    <x v="1"/>
    <n v="3"/>
    <x v="3"/>
    <s v="Married"/>
    <n v="30690"/>
    <n v="2"/>
    <n v="14"/>
    <n v="1"/>
    <n v="6"/>
    <n v="3"/>
    <n v="2"/>
    <n v="2"/>
    <n v="2"/>
    <n v="1"/>
    <n v="1"/>
    <x v="0"/>
    <x v="0"/>
    <n v="2"/>
    <n v="3"/>
    <s v="Active"/>
    <x v="1"/>
    <x v="1"/>
    <n v="0"/>
  </r>
  <r>
    <n v="25"/>
    <s v="No"/>
    <s v="Travel_Rarely"/>
    <x v="1"/>
    <n v="29"/>
    <n v="1"/>
    <s v="Medical"/>
    <n v="4291"/>
    <x v="1"/>
    <n v="3"/>
    <x v="3"/>
    <s v="Married"/>
    <n v="30690"/>
    <n v="2"/>
    <n v="14"/>
    <n v="1"/>
    <n v="6"/>
    <n v="3"/>
    <n v="2"/>
    <n v="2"/>
    <n v="2"/>
    <n v="1"/>
    <n v="1"/>
    <x v="0"/>
    <x v="0"/>
    <n v="2"/>
    <n v="3"/>
    <s v="Active"/>
    <x v="1"/>
    <x v="1"/>
    <n v="0"/>
  </r>
  <r>
    <n v="27"/>
    <s v="No"/>
    <s v="Travel_Rarely"/>
    <x v="1"/>
    <n v="5"/>
    <n v="4"/>
    <s v="Medical"/>
    <n v="1217"/>
    <x v="1"/>
    <n v="4"/>
    <x v="5"/>
    <s v="Married"/>
    <n v="44000"/>
    <n v="9"/>
    <n v="17"/>
    <n v="1"/>
    <n v="6"/>
    <n v="3"/>
    <n v="2"/>
    <n v="2"/>
    <n v="2"/>
    <n v="1"/>
    <n v="1"/>
    <x v="2"/>
    <x v="0"/>
    <n v="2"/>
    <n v="3"/>
    <s v="Active"/>
    <x v="1"/>
    <x v="1"/>
    <n v="0"/>
  </r>
  <r>
    <n v="27"/>
    <s v="No"/>
    <s v="Travel_Rarely"/>
    <x v="1"/>
    <n v="5"/>
    <n v="4"/>
    <s v="Medical"/>
    <n v="2687"/>
    <x v="1"/>
    <n v="4"/>
    <x v="5"/>
    <s v="Married"/>
    <n v="44000"/>
    <n v="9"/>
    <n v="17"/>
    <n v="1"/>
    <n v="6"/>
    <n v="3"/>
    <n v="2"/>
    <n v="2"/>
    <n v="2"/>
    <n v="1"/>
    <n v="1"/>
    <x v="2"/>
    <x v="0"/>
    <n v="2"/>
    <n v="3"/>
    <s v="Active"/>
    <x v="1"/>
    <x v="1"/>
    <n v="0"/>
  </r>
  <r>
    <n v="27"/>
    <s v="No"/>
    <s v="Travel_Rarely"/>
    <x v="1"/>
    <n v="5"/>
    <n v="4"/>
    <s v="Medical"/>
    <n v="4157"/>
    <x v="1"/>
    <n v="4"/>
    <x v="5"/>
    <s v="Married"/>
    <n v="44000"/>
    <n v="9"/>
    <n v="17"/>
    <n v="1"/>
    <n v="6"/>
    <n v="3"/>
    <n v="2"/>
    <n v="2"/>
    <n v="2"/>
    <n v="1"/>
    <n v="1"/>
    <x v="2"/>
    <x v="0"/>
    <n v="2"/>
    <n v="3"/>
    <s v="Active"/>
    <x v="1"/>
    <x v="1"/>
    <n v="0"/>
  </r>
  <r>
    <n v="27"/>
    <s v="No"/>
    <s v="Travel_Frequently"/>
    <x v="0"/>
    <n v="13"/>
    <n v="4"/>
    <s v="Medical"/>
    <n v="1413"/>
    <x v="0"/>
    <n v="1"/>
    <x v="2"/>
    <s v="Married"/>
    <n v="44010"/>
    <n v="5"/>
    <n v="13"/>
    <n v="0"/>
    <n v="6"/>
    <n v="4"/>
    <n v="2"/>
    <n v="2"/>
    <n v="0"/>
    <n v="1"/>
    <n v="3"/>
    <x v="3"/>
    <x v="0"/>
    <n v="2"/>
    <n v="3"/>
    <s v="Active"/>
    <x v="1"/>
    <x v="1"/>
    <n v="0"/>
  </r>
  <r>
    <n v="27"/>
    <s v="No"/>
    <s v="Travel_Frequently"/>
    <x v="0"/>
    <n v="13"/>
    <n v="4"/>
    <s v="Medical"/>
    <n v="2883"/>
    <x v="0"/>
    <n v="1"/>
    <x v="2"/>
    <s v="Married"/>
    <n v="44010"/>
    <n v="5"/>
    <n v="13"/>
    <n v="0"/>
    <n v="6"/>
    <n v="4"/>
    <n v="2"/>
    <n v="2"/>
    <n v="0"/>
    <n v="1"/>
    <n v="3"/>
    <x v="3"/>
    <x v="0"/>
    <n v="2"/>
    <n v="3"/>
    <s v="Active"/>
    <x v="1"/>
    <x v="1"/>
    <n v="0"/>
  </r>
  <r>
    <n v="27"/>
    <s v="No"/>
    <s v="Travel_Frequently"/>
    <x v="0"/>
    <n v="13"/>
    <n v="4"/>
    <s v="Medical"/>
    <n v="4353"/>
    <x v="0"/>
    <n v="1"/>
    <x v="2"/>
    <s v="Married"/>
    <n v="44010"/>
    <n v="5"/>
    <n v="13"/>
    <n v="0"/>
    <n v="6"/>
    <n v="4"/>
    <n v="2"/>
    <n v="2"/>
    <n v="0"/>
    <n v="1"/>
    <n v="3"/>
    <x v="3"/>
    <x v="0"/>
    <n v="2"/>
    <n v="3"/>
    <s v="Active"/>
    <x v="1"/>
    <x v="1"/>
    <n v="0"/>
  </r>
  <r>
    <n v="24"/>
    <s v="Yes"/>
    <s v="Travel_Rarely"/>
    <x v="2"/>
    <n v="2"/>
    <n v="5"/>
    <s v="Human Resources"/>
    <n v="1247"/>
    <x v="0"/>
    <n v="3"/>
    <x v="0"/>
    <s v="Married"/>
    <n v="47680"/>
    <n v="2"/>
    <n v="11"/>
    <n v="1"/>
    <n v="6"/>
    <n v="2"/>
    <n v="2"/>
    <n v="2"/>
    <n v="0"/>
    <n v="1"/>
    <n v="2"/>
    <x v="1"/>
    <x v="2"/>
    <n v="2"/>
    <n v="3"/>
    <s v="Left"/>
    <x v="0"/>
    <x v="1"/>
    <n v="1"/>
  </r>
  <r>
    <n v="24"/>
    <s v="Yes"/>
    <s v="Travel_Rarely"/>
    <x v="2"/>
    <n v="2"/>
    <n v="5"/>
    <s v="Human Resources"/>
    <n v="2717"/>
    <x v="0"/>
    <n v="3"/>
    <x v="0"/>
    <s v="Married"/>
    <n v="47680"/>
    <n v="2"/>
    <n v="11"/>
    <n v="1"/>
    <n v="6"/>
    <n v="2"/>
    <n v="2"/>
    <n v="2"/>
    <n v="0"/>
    <n v="1"/>
    <n v="2"/>
    <x v="1"/>
    <x v="2"/>
    <n v="2"/>
    <n v="3"/>
    <s v="Left"/>
    <x v="0"/>
    <x v="1"/>
    <n v="1"/>
  </r>
  <r>
    <n v="24"/>
    <s v="Yes"/>
    <s v="Travel_Rarely"/>
    <x v="2"/>
    <n v="2"/>
    <n v="5"/>
    <s v="Human Resources"/>
    <n v="4187"/>
    <x v="0"/>
    <n v="3"/>
    <x v="0"/>
    <s v="Married"/>
    <n v="47680"/>
    <n v="2"/>
    <n v="11"/>
    <n v="1"/>
    <n v="6"/>
    <n v="2"/>
    <n v="2"/>
    <n v="2"/>
    <n v="0"/>
    <n v="1"/>
    <n v="2"/>
    <x v="1"/>
    <x v="2"/>
    <n v="2"/>
    <n v="3"/>
    <s v="Left"/>
    <x v="0"/>
    <x v="1"/>
    <n v="1"/>
  </r>
  <r>
    <n v="46"/>
    <s v="No"/>
    <s v="Non-Travel"/>
    <x v="0"/>
    <n v="9"/>
    <n v="2"/>
    <s v="Life Sciences"/>
    <n v="1028"/>
    <x v="0"/>
    <n v="2"/>
    <x v="5"/>
    <s v="Single"/>
    <n v="57310"/>
    <n v="8"/>
    <n v="17"/>
    <n v="0"/>
    <n v="6"/>
    <n v="2"/>
    <n v="2"/>
    <n v="2"/>
    <n v="2"/>
    <n v="1"/>
    <n v="2"/>
    <x v="2"/>
    <x v="0"/>
    <n v="3"/>
    <n v="3"/>
    <s v="Active"/>
    <x v="3"/>
    <x v="1"/>
    <n v="0"/>
  </r>
  <r>
    <n v="46"/>
    <s v="No"/>
    <s v="Non-Travel"/>
    <x v="0"/>
    <n v="9"/>
    <n v="2"/>
    <s v="Life Sciences"/>
    <n v="2498"/>
    <x v="0"/>
    <n v="2"/>
    <x v="5"/>
    <s v="Single"/>
    <n v="57310"/>
    <n v="8"/>
    <n v="17"/>
    <n v="0"/>
    <n v="6"/>
    <n v="2"/>
    <n v="2"/>
    <n v="2"/>
    <n v="2"/>
    <n v="1"/>
    <n v="2"/>
    <x v="2"/>
    <x v="0"/>
    <n v="3"/>
    <n v="3"/>
    <s v="Active"/>
    <x v="3"/>
    <x v="1"/>
    <n v="0"/>
  </r>
  <r>
    <n v="46"/>
    <s v="No"/>
    <s v="Non-Travel"/>
    <x v="0"/>
    <n v="9"/>
    <n v="2"/>
    <s v="Life Sciences"/>
    <n v="3968"/>
    <x v="0"/>
    <n v="2"/>
    <x v="5"/>
    <s v="Single"/>
    <n v="57310"/>
    <n v="8"/>
    <n v="17"/>
    <n v="0"/>
    <n v="6"/>
    <n v="2"/>
    <n v="2"/>
    <n v="2"/>
    <n v="2"/>
    <n v="1"/>
    <n v="2"/>
    <x v="2"/>
    <x v="0"/>
    <n v="3"/>
    <n v="3"/>
    <s v="Active"/>
    <x v="3"/>
    <x v="1"/>
    <n v="0"/>
  </r>
  <r>
    <n v="34"/>
    <s v="No"/>
    <s v="Travel_Rarely"/>
    <x v="1"/>
    <n v="10"/>
    <n v="2"/>
    <s v="Life Sciences"/>
    <n v="1013"/>
    <x v="1"/>
    <n v="5"/>
    <x v="0"/>
    <s v="Single"/>
    <n v="77790"/>
    <n v="5"/>
    <n v="12"/>
    <n v="1"/>
    <n v="6"/>
    <n v="2"/>
    <n v="2"/>
    <n v="2"/>
    <n v="2"/>
    <n v="1"/>
    <n v="4"/>
    <x v="1"/>
    <x v="0"/>
    <n v="3"/>
    <n v="3"/>
    <s v="Active"/>
    <x v="1"/>
    <x v="1"/>
    <n v="0"/>
  </r>
  <r>
    <n v="34"/>
    <s v="No"/>
    <s v="Travel_Rarely"/>
    <x v="1"/>
    <n v="10"/>
    <n v="2"/>
    <s v="Life Sciences"/>
    <n v="2483"/>
    <x v="1"/>
    <n v="5"/>
    <x v="0"/>
    <s v="Single"/>
    <n v="77790"/>
    <n v="5"/>
    <n v="12"/>
    <n v="1"/>
    <n v="6"/>
    <n v="2"/>
    <n v="2"/>
    <n v="2"/>
    <n v="2"/>
    <n v="1"/>
    <n v="4"/>
    <x v="1"/>
    <x v="0"/>
    <n v="3"/>
    <n v="3"/>
    <s v="Active"/>
    <x v="1"/>
    <x v="1"/>
    <n v="0"/>
  </r>
  <r>
    <n v="34"/>
    <s v="No"/>
    <s v="Travel_Rarely"/>
    <x v="1"/>
    <n v="10"/>
    <n v="2"/>
    <s v="Life Sciences"/>
    <n v="3953"/>
    <x v="1"/>
    <n v="5"/>
    <x v="0"/>
    <s v="Single"/>
    <n v="77790"/>
    <n v="5"/>
    <n v="12"/>
    <n v="1"/>
    <n v="6"/>
    <n v="2"/>
    <n v="2"/>
    <n v="2"/>
    <n v="2"/>
    <n v="1"/>
    <n v="4"/>
    <x v="1"/>
    <x v="0"/>
    <n v="3"/>
    <n v="3"/>
    <s v="Active"/>
    <x v="1"/>
    <x v="1"/>
    <n v="0"/>
  </r>
  <r>
    <n v="52"/>
    <s v="No"/>
    <s v="Travel_Rarely"/>
    <x v="0"/>
    <n v="1"/>
    <n v="2"/>
    <s v="Medical"/>
    <n v="1443"/>
    <x v="1"/>
    <n v="4"/>
    <x v="2"/>
    <s v="Single"/>
    <n v="83460"/>
    <n v="7"/>
    <n v="14"/>
    <n v="0"/>
    <n v="6"/>
    <n v="5"/>
    <n v="2"/>
    <n v="2"/>
    <n v="2"/>
    <n v="1"/>
    <n v="3"/>
    <x v="1"/>
    <x v="2"/>
    <n v="3"/>
    <n v="3"/>
    <s v="Active"/>
    <x v="3"/>
    <x v="1"/>
    <n v="0"/>
  </r>
  <r>
    <n v="52"/>
    <s v="No"/>
    <s v="Travel_Rarely"/>
    <x v="0"/>
    <n v="1"/>
    <n v="2"/>
    <s v="Medical"/>
    <n v="2913"/>
    <x v="1"/>
    <n v="4"/>
    <x v="2"/>
    <s v="Single"/>
    <n v="83460"/>
    <n v="7"/>
    <n v="14"/>
    <n v="0"/>
    <n v="6"/>
    <n v="5"/>
    <n v="2"/>
    <n v="2"/>
    <n v="2"/>
    <n v="1"/>
    <n v="3"/>
    <x v="1"/>
    <x v="2"/>
    <n v="3"/>
    <n v="3"/>
    <s v="Active"/>
    <x v="3"/>
    <x v="1"/>
    <n v="0"/>
  </r>
  <r>
    <n v="52"/>
    <s v="No"/>
    <s v="Travel_Rarely"/>
    <x v="0"/>
    <n v="1"/>
    <n v="2"/>
    <s v="Medical"/>
    <n v="4383"/>
    <x v="1"/>
    <n v="4"/>
    <x v="2"/>
    <s v="Single"/>
    <n v="83460"/>
    <n v="7"/>
    <n v="14"/>
    <n v="0"/>
    <n v="6"/>
    <n v="5"/>
    <n v="2"/>
    <n v="2"/>
    <n v="2"/>
    <n v="1"/>
    <n v="3"/>
    <x v="1"/>
    <x v="2"/>
    <n v="3"/>
    <n v="3"/>
    <s v="Active"/>
    <x v="3"/>
    <x v="1"/>
    <n v="0"/>
  </r>
  <r>
    <n v="36"/>
    <s v="No"/>
    <s v="Travel_Rarely"/>
    <x v="1"/>
    <n v="15"/>
    <n v="2"/>
    <s v="Life Sciences"/>
    <n v="120"/>
    <x v="0"/>
    <n v="1"/>
    <x v="0"/>
    <s v="Married"/>
    <n v="96790"/>
    <n v="4"/>
    <n v="12"/>
    <n v="0"/>
    <n v="6"/>
    <n v="1"/>
    <n v="2"/>
    <n v="2"/>
    <n v="2"/>
    <n v="1"/>
    <n v="4"/>
    <x v="0"/>
    <x v="0"/>
    <n v="3"/>
    <n v="3"/>
    <s v="Active"/>
    <x v="2"/>
    <x v="1"/>
    <n v="0"/>
  </r>
  <r>
    <n v="36"/>
    <s v="No"/>
    <s v="Travel_Rarely"/>
    <x v="1"/>
    <n v="15"/>
    <n v="2"/>
    <s v="Life Sciences"/>
    <n v="1590"/>
    <x v="0"/>
    <n v="1"/>
    <x v="0"/>
    <s v="Married"/>
    <n v="96790"/>
    <n v="4"/>
    <n v="12"/>
    <n v="0"/>
    <n v="6"/>
    <n v="1"/>
    <n v="2"/>
    <n v="2"/>
    <n v="2"/>
    <n v="1"/>
    <n v="4"/>
    <x v="0"/>
    <x v="0"/>
    <n v="3"/>
    <n v="3"/>
    <s v="Active"/>
    <x v="2"/>
    <x v="1"/>
    <n v="0"/>
  </r>
  <r>
    <n v="36"/>
    <s v="No"/>
    <s v="Travel_Rarely"/>
    <x v="1"/>
    <n v="15"/>
    <n v="2"/>
    <s v="Life Sciences"/>
    <n v="3060"/>
    <x v="0"/>
    <n v="1"/>
    <x v="0"/>
    <s v="Married"/>
    <n v="96790"/>
    <n v="4"/>
    <n v="12"/>
    <n v="0"/>
    <n v="6"/>
    <n v="1"/>
    <n v="2"/>
    <n v="2"/>
    <n v="2"/>
    <n v="1"/>
    <n v="4"/>
    <x v="0"/>
    <x v="0"/>
    <n v="3"/>
    <n v="3"/>
    <s v="Active"/>
    <x v="2"/>
    <x v="1"/>
    <n v="0"/>
  </r>
  <r>
    <n v="28"/>
    <s v="No"/>
    <s v="Travel_Rarely"/>
    <x v="0"/>
    <n v="10"/>
    <n v="3"/>
    <s v="Life Sciences"/>
    <n v="411"/>
    <x v="1"/>
    <n v="3"/>
    <x v="2"/>
    <s v="Divorced"/>
    <n v="135910"/>
    <n v="5"/>
    <n v="20"/>
    <n v="1"/>
    <n v="6"/>
    <n v="2"/>
    <n v="2"/>
    <n v="2"/>
    <n v="2"/>
    <n v="1"/>
    <n v="3"/>
    <x v="0"/>
    <x v="0"/>
    <n v="3"/>
    <n v="4"/>
    <s v="Active"/>
    <x v="1"/>
    <x v="1"/>
    <n v="0"/>
  </r>
  <r>
    <n v="28"/>
    <s v="No"/>
    <s v="Travel_Rarely"/>
    <x v="0"/>
    <n v="10"/>
    <n v="3"/>
    <s v="Life Sciences"/>
    <n v="1881"/>
    <x v="1"/>
    <n v="3"/>
    <x v="2"/>
    <s v="Divorced"/>
    <n v="135910"/>
    <n v="5"/>
    <n v="20"/>
    <n v="1"/>
    <n v="6"/>
    <n v="2"/>
    <n v="2"/>
    <n v="2"/>
    <n v="2"/>
    <n v="1"/>
    <n v="3"/>
    <x v="0"/>
    <x v="0"/>
    <n v="3"/>
    <n v="4"/>
    <s v="Active"/>
    <x v="1"/>
    <x v="1"/>
    <n v="0"/>
  </r>
  <r>
    <n v="28"/>
    <s v="No"/>
    <s v="Travel_Rarely"/>
    <x v="0"/>
    <n v="10"/>
    <n v="3"/>
    <s v="Life Sciences"/>
    <n v="3351"/>
    <x v="1"/>
    <n v="3"/>
    <x v="2"/>
    <s v="Divorced"/>
    <n v="135910"/>
    <n v="5"/>
    <n v="20"/>
    <n v="1"/>
    <n v="6"/>
    <n v="2"/>
    <n v="2"/>
    <n v="2"/>
    <n v="2"/>
    <n v="1"/>
    <n v="3"/>
    <x v="0"/>
    <x v="0"/>
    <n v="3"/>
    <n v="4"/>
    <s v="Active"/>
    <x v="1"/>
    <x v="1"/>
    <n v="0"/>
  </r>
  <r>
    <n v="28"/>
    <s v="Yes"/>
    <s v="Travel_Rarely"/>
    <x v="0"/>
    <n v="25"/>
    <n v="3"/>
    <s v="Technical Degree"/>
    <n v="1112"/>
    <x v="0"/>
    <n v="1"/>
    <x v="1"/>
    <s v="Single"/>
    <n v="187890"/>
    <n v="3"/>
    <n v="16"/>
    <n v="1"/>
    <n v="6"/>
    <n v="4"/>
    <n v="2"/>
    <n v="2"/>
    <n v="2"/>
    <n v="1"/>
    <n v="4"/>
    <x v="0"/>
    <x v="0"/>
    <n v="3"/>
    <n v="3"/>
    <s v="Left"/>
    <x v="1"/>
    <x v="1"/>
    <n v="1"/>
  </r>
  <r>
    <n v="28"/>
    <s v="Yes"/>
    <s v="Travel_Rarely"/>
    <x v="0"/>
    <n v="25"/>
    <n v="3"/>
    <s v="Technical Degree"/>
    <n v="2582"/>
    <x v="0"/>
    <n v="1"/>
    <x v="1"/>
    <s v="Single"/>
    <n v="187890"/>
    <n v="3"/>
    <n v="16"/>
    <n v="1"/>
    <n v="6"/>
    <n v="4"/>
    <n v="2"/>
    <n v="2"/>
    <n v="2"/>
    <n v="1"/>
    <n v="4"/>
    <x v="0"/>
    <x v="0"/>
    <n v="3"/>
    <n v="3"/>
    <s v="Left"/>
    <x v="1"/>
    <x v="1"/>
    <n v="1"/>
  </r>
  <r>
    <n v="28"/>
    <s v="Yes"/>
    <s v="Travel_Rarely"/>
    <x v="0"/>
    <n v="25"/>
    <n v="3"/>
    <s v="Technical Degree"/>
    <n v="4052"/>
    <x v="0"/>
    <n v="1"/>
    <x v="1"/>
    <s v="Single"/>
    <n v="187890"/>
    <n v="3"/>
    <n v="16"/>
    <n v="1"/>
    <n v="6"/>
    <n v="4"/>
    <n v="2"/>
    <n v="2"/>
    <n v="2"/>
    <n v="1"/>
    <n v="4"/>
    <x v="0"/>
    <x v="0"/>
    <n v="3"/>
    <n v="3"/>
    <s v="Left"/>
    <x v="1"/>
    <x v="1"/>
    <n v="1"/>
  </r>
  <r>
    <n v="35"/>
    <s v="No"/>
    <s v="Travel_Rarely"/>
    <x v="1"/>
    <n v="10"/>
    <n v="4"/>
    <s v="Marketing"/>
    <n v="339"/>
    <x v="1"/>
    <n v="1"/>
    <x v="3"/>
    <s v="Single"/>
    <n v="26320"/>
    <n v="3"/>
    <n v="13"/>
    <n v="3"/>
    <n v="7"/>
    <n v="3"/>
    <n v="2"/>
    <n v="2"/>
    <n v="2"/>
    <n v="1"/>
    <n v="4"/>
    <x v="0"/>
    <x v="0"/>
    <n v="4"/>
    <n v="3"/>
    <s v="Active"/>
    <x v="2"/>
    <x v="1"/>
    <n v="0"/>
  </r>
  <r>
    <n v="35"/>
    <s v="No"/>
    <s v="Travel_Rarely"/>
    <x v="1"/>
    <n v="10"/>
    <n v="4"/>
    <s v="Marketing"/>
    <n v="1809"/>
    <x v="1"/>
    <n v="1"/>
    <x v="3"/>
    <s v="Single"/>
    <n v="26320"/>
    <n v="3"/>
    <n v="13"/>
    <n v="3"/>
    <n v="7"/>
    <n v="3"/>
    <n v="2"/>
    <n v="2"/>
    <n v="2"/>
    <n v="1"/>
    <n v="4"/>
    <x v="0"/>
    <x v="0"/>
    <n v="4"/>
    <n v="3"/>
    <s v="Active"/>
    <x v="2"/>
    <x v="1"/>
    <n v="0"/>
  </r>
  <r>
    <n v="35"/>
    <s v="No"/>
    <s v="Travel_Rarely"/>
    <x v="1"/>
    <n v="10"/>
    <n v="4"/>
    <s v="Marketing"/>
    <n v="3279"/>
    <x v="1"/>
    <n v="1"/>
    <x v="3"/>
    <s v="Single"/>
    <n v="26320"/>
    <n v="3"/>
    <n v="13"/>
    <n v="3"/>
    <n v="7"/>
    <n v="3"/>
    <n v="2"/>
    <n v="2"/>
    <n v="2"/>
    <n v="1"/>
    <n v="4"/>
    <x v="0"/>
    <x v="0"/>
    <n v="4"/>
    <n v="3"/>
    <s v="Active"/>
    <x v="2"/>
    <x v="1"/>
    <n v="0"/>
  </r>
  <r>
    <n v="32"/>
    <s v="Yes"/>
    <s v="Travel_Rarely"/>
    <x v="0"/>
    <n v="1"/>
    <n v="1"/>
    <s v="Medical"/>
    <n v="1069"/>
    <x v="0"/>
    <n v="2"/>
    <x v="4"/>
    <s v="Single"/>
    <n v="27410"/>
    <n v="7"/>
    <n v="11"/>
    <n v="0"/>
    <n v="7"/>
    <n v="3"/>
    <n v="2"/>
    <n v="2"/>
    <n v="2"/>
    <n v="1"/>
    <n v="3"/>
    <x v="2"/>
    <x v="2"/>
    <n v="3"/>
    <n v="3"/>
    <s v="Left"/>
    <x v="1"/>
    <x v="1"/>
    <n v="1"/>
  </r>
  <r>
    <n v="32"/>
    <s v="Yes"/>
    <s v="Travel_Rarely"/>
    <x v="0"/>
    <n v="1"/>
    <n v="1"/>
    <s v="Medical"/>
    <n v="2539"/>
    <x v="0"/>
    <n v="2"/>
    <x v="4"/>
    <s v="Single"/>
    <n v="27410"/>
    <n v="7"/>
    <n v="11"/>
    <n v="0"/>
    <n v="7"/>
    <n v="3"/>
    <n v="2"/>
    <n v="2"/>
    <n v="2"/>
    <n v="1"/>
    <n v="3"/>
    <x v="2"/>
    <x v="2"/>
    <n v="3"/>
    <n v="3"/>
    <s v="Left"/>
    <x v="1"/>
    <x v="1"/>
    <n v="1"/>
  </r>
  <r>
    <n v="32"/>
    <s v="Yes"/>
    <s v="Travel_Rarely"/>
    <x v="0"/>
    <n v="1"/>
    <n v="1"/>
    <s v="Medical"/>
    <n v="4009"/>
    <x v="0"/>
    <n v="2"/>
    <x v="4"/>
    <s v="Single"/>
    <n v="27410"/>
    <n v="7"/>
    <n v="11"/>
    <n v="0"/>
    <n v="7"/>
    <n v="3"/>
    <n v="2"/>
    <n v="2"/>
    <n v="2"/>
    <n v="1"/>
    <n v="3"/>
    <x v="2"/>
    <x v="2"/>
    <n v="3"/>
    <n v="3"/>
    <s v="Left"/>
    <x v="1"/>
    <x v="1"/>
    <n v="1"/>
  </r>
  <r>
    <n v="59"/>
    <s v="No"/>
    <s v="Travel_Rarely"/>
    <x v="0"/>
    <n v="4"/>
    <n v="4"/>
    <s v="Technical Degree"/>
    <n v="1445"/>
    <x v="0"/>
    <n v="1"/>
    <x v="7"/>
    <s v="Married"/>
    <n v="27600"/>
    <n v="8"/>
    <n v="11"/>
    <n v="0"/>
    <n v="7"/>
    <n v="3"/>
    <n v="2"/>
    <n v="2"/>
    <n v="2"/>
    <n v="1"/>
    <n v="2"/>
    <x v="0"/>
    <x v="2"/>
    <n v="4"/>
    <n v="3"/>
    <s v="Active"/>
    <x v="4"/>
    <x v="1"/>
    <n v="0"/>
  </r>
  <r>
    <n v="59"/>
    <s v="No"/>
    <s v="Travel_Rarely"/>
    <x v="0"/>
    <n v="4"/>
    <n v="4"/>
    <s v="Technical Degree"/>
    <n v="2915"/>
    <x v="0"/>
    <n v="1"/>
    <x v="7"/>
    <s v="Married"/>
    <n v="27600"/>
    <n v="8"/>
    <n v="11"/>
    <n v="0"/>
    <n v="7"/>
    <n v="3"/>
    <n v="2"/>
    <n v="2"/>
    <n v="2"/>
    <n v="1"/>
    <n v="2"/>
    <x v="0"/>
    <x v="2"/>
    <n v="4"/>
    <n v="3"/>
    <s v="Active"/>
    <x v="4"/>
    <x v="1"/>
    <n v="0"/>
  </r>
  <r>
    <n v="59"/>
    <s v="No"/>
    <s v="Travel_Rarely"/>
    <x v="0"/>
    <n v="4"/>
    <n v="4"/>
    <s v="Technical Degree"/>
    <n v="4385"/>
    <x v="0"/>
    <n v="1"/>
    <x v="7"/>
    <s v="Married"/>
    <n v="27600"/>
    <n v="8"/>
    <n v="11"/>
    <n v="0"/>
    <n v="7"/>
    <n v="3"/>
    <n v="2"/>
    <n v="2"/>
    <n v="2"/>
    <n v="1"/>
    <n v="2"/>
    <x v="0"/>
    <x v="2"/>
    <n v="4"/>
    <n v="3"/>
    <s v="Active"/>
    <x v="4"/>
    <x v="1"/>
    <n v="0"/>
  </r>
  <r>
    <n v="47"/>
    <s v="No"/>
    <s v="Travel_Rarely"/>
    <x v="1"/>
    <n v="2"/>
    <n v="2"/>
    <s v="Life Sciences"/>
    <n v="1064"/>
    <x v="1"/>
    <n v="5"/>
    <x v="2"/>
    <s v="Single"/>
    <n v="31960"/>
    <n v="4"/>
    <n v="14"/>
    <n v="1"/>
    <n v="7"/>
    <n v="3"/>
    <n v="2"/>
    <n v="2"/>
    <n v="0"/>
    <n v="1"/>
    <n v="2"/>
    <x v="0"/>
    <x v="0"/>
    <n v="2"/>
    <n v="3"/>
    <s v="Active"/>
    <x v="3"/>
    <x v="1"/>
    <n v="0"/>
  </r>
  <r>
    <n v="47"/>
    <s v="No"/>
    <s v="Travel_Rarely"/>
    <x v="1"/>
    <n v="2"/>
    <n v="2"/>
    <s v="Life Sciences"/>
    <n v="2534"/>
    <x v="1"/>
    <n v="5"/>
    <x v="2"/>
    <s v="Single"/>
    <n v="31960"/>
    <n v="4"/>
    <n v="14"/>
    <n v="1"/>
    <n v="7"/>
    <n v="3"/>
    <n v="2"/>
    <n v="2"/>
    <n v="0"/>
    <n v="1"/>
    <n v="2"/>
    <x v="0"/>
    <x v="0"/>
    <n v="2"/>
    <n v="3"/>
    <s v="Active"/>
    <x v="3"/>
    <x v="1"/>
    <n v="0"/>
  </r>
  <r>
    <n v="47"/>
    <s v="No"/>
    <s v="Travel_Rarely"/>
    <x v="1"/>
    <n v="2"/>
    <n v="2"/>
    <s v="Life Sciences"/>
    <n v="4004"/>
    <x v="1"/>
    <n v="5"/>
    <x v="2"/>
    <s v="Single"/>
    <n v="31960"/>
    <n v="4"/>
    <n v="14"/>
    <n v="1"/>
    <n v="7"/>
    <n v="3"/>
    <n v="2"/>
    <n v="2"/>
    <n v="0"/>
    <n v="1"/>
    <n v="2"/>
    <x v="0"/>
    <x v="0"/>
    <n v="2"/>
    <n v="3"/>
    <s v="Active"/>
    <x v="3"/>
    <x v="1"/>
    <n v="0"/>
  </r>
  <r>
    <n v="42"/>
    <s v="Yes"/>
    <s v="Travel_Frequently"/>
    <x v="0"/>
    <n v="10"/>
    <n v="1"/>
    <s v="Life Sciences"/>
    <n v="290"/>
    <x v="1"/>
    <n v="1"/>
    <x v="0"/>
    <s v="Divorced"/>
    <n v="50100"/>
    <n v="6"/>
    <n v="21"/>
    <n v="3"/>
    <n v="7"/>
    <n v="3"/>
    <n v="2"/>
    <n v="2"/>
    <n v="2"/>
    <n v="1"/>
    <n v="3"/>
    <x v="0"/>
    <x v="0"/>
    <n v="3"/>
    <n v="4"/>
    <s v="Left"/>
    <x v="2"/>
    <x v="1"/>
    <n v="1"/>
  </r>
  <r>
    <n v="42"/>
    <s v="Yes"/>
    <s v="Travel_Frequently"/>
    <x v="0"/>
    <n v="10"/>
    <n v="1"/>
    <s v="Life Sciences"/>
    <n v="1760"/>
    <x v="1"/>
    <n v="1"/>
    <x v="0"/>
    <s v="Divorced"/>
    <n v="50100"/>
    <n v="6"/>
    <n v="21"/>
    <n v="3"/>
    <n v="7"/>
    <n v="3"/>
    <n v="2"/>
    <n v="2"/>
    <n v="2"/>
    <n v="1"/>
    <n v="3"/>
    <x v="0"/>
    <x v="0"/>
    <n v="3"/>
    <n v="4"/>
    <s v="Left"/>
    <x v="2"/>
    <x v="1"/>
    <n v="1"/>
  </r>
  <r>
    <n v="42"/>
    <s v="Yes"/>
    <s v="Travel_Frequently"/>
    <x v="0"/>
    <n v="10"/>
    <n v="1"/>
    <s v="Life Sciences"/>
    <n v="3230"/>
    <x v="1"/>
    <n v="1"/>
    <x v="0"/>
    <s v="Divorced"/>
    <n v="50100"/>
    <n v="6"/>
    <n v="21"/>
    <n v="3"/>
    <n v="7"/>
    <n v="3"/>
    <n v="2"/>
    <n v="2"/>
    <n v="2"/>
    <n v="1"/>
    <n v="3"/>
    <x v="0"/>
    <x v="0"/>
    <n v="3"/>
    <n v="4"/>
    <s v="Left"/>
    <x v="2"/>
    <x v="1"/>
    <n v="1"/>
  </r>
  <r>
    <n v="39"/>
    <s v="No"/>
    <s v="Travel_Frequently"/>
    <x v="0"/>
    <n v="2"/>
    <n v="1"/>
    <s v="Medical"/>
    <n v="1035"/>
    <x v="0"/>
    <n v="2"/>
    <x v="7"/>
    <s v="Divorced"/>
    <n v="51550"/>
    <n v="2"/>
    <n v="18"/>
    <n v="1"/>
    <n v="7"/>
    <n v="3"/>
    <n v="2"/>
    <n v="2"/>
    <n v="2"/>
    <n v="1"/>
    <n v="3"/>
    <x v="1"/>
    <x v="0"/>
    <n v="2"/>
    <n v="3"/>
    <s v="Active"/>
    <x v="2"/>
    <x v="1"/>
    <n v="0"/>
  </r>
  <r>
    <n v="39"/>
    <s v="No"/>
    <s v="Travel_Frequently"/>
    <x v="0"/>
    <n v="2"/>
    <n v="1"/>
    <s v="Medical"/>
    <n v="2505"/>
    <x v="0"/>
    <n v="2"/>
    <x v="7"/>
    <s v="Divorced"/>
    <n v="51550"/>
    <n v="2"/>
    <n v="18"/>
    <n v="1"/>
    <n v="7"/>
    <n v="3"/>
    <n v="2"/>
    <n v="2"/>
    <n v="2"/>
    <n v="1"/>
    <n v="3"/>
    <x v="1"/>
    <x v="0"/>
    <n v="2"/>
    <n v="3"/>
    <s v="Active"/>
    <x v="2"/>
    <x v="1"/>
    <n v="0"/>
  </r>
  <r>
    <n v="39"/>
    <s v="No"/>
    <s v="Travel_Frequently"/>
    <x v="0"/>
    <n v="2"/>
    <n v="1"/>
    <s v="Medical"/>
    <n v="3975"/>
    <x v="0"/>
    <n v="2"/>
    <x v="7"/>
    <s v="Divorced"/>
    <n v="51550"/>
    <n v="2"/>
    <n v="18"/>
    <n v="1"/>
    <n v="7"/>
    <n v="3"/>
    <n v="2"/>
    <n v="2"/>
    <n v="2"/>
    <n v="1"/>
    <n v="3"/>
    <x v="1"/>
    <x v="0"/>
    <n v="2"/>
    <n v="3"/>
    <s v="Active"/>
    <x v="2"/>
    <x v="1"/>
    <n v="0"/>
  </r>
  <r>
    <n v="31"/>
    <s v="Yes"/>
    <s v="Travel_Frequently"/>
    <x v="0"/>
    <n v="7"/>
    <n v="4"/>
    <s v="Life Sciences"/>
    <n v="779"/>
    <x v="0"/>
    <n v="1"/>
    <x v="4"/>
    <s v="Married"/>
    <n v="65000"/>
    <n v="6"/>
    <n v="23"/>
    <n v="1"/>
    <n v="7"/>
    <n v="5"/>
    <n v="2"/>
    <n v="2"/>
    <n v="2"/>
    <n v="1"/>
    <n v="2"/>
    <x v="1"/>
    <x v="3"/>
    <n v="3"/>
    <n v="4"/>
    <s v="Left"/>
    <x v="1"/>
    <x v="1"/>
    <n v="1"/>
  </r>
  <r>
    <n v="31"/>
    <s v="Yes"/>
    <s v="Travel_Frequently"/>
    <x v="0"/>
    <n v="7"/>
    <n v="4"/>
    <s v="Life Sciences"/>
    <n v="2249"/>
    <x v="0"/>
    <n v="1"/>
    <x v="4"/>
    <s v="Married"/>
    <n v="65000"/>
    <n v="6"/>
    <n v="23"/>
    <n v="1"/>
    <n v="7"/>
    <n v="5"/>
    <n v="2"/>
    <n v="2"/>
    <n v="2"/>
    <n v="1"/>
    <n v="2"/>
    <x v="1"/>
    <x v="3"/>
    <n v="3"/>
    <n v="4"/>
    <s v="Left"/>
    <x v="1"/>
    <x v="1"/>
    <n v="1"/>
  </r>
  <r>
    <n v="31"/>
    <s v="Yes"/>
    <s v="Travel_Frequently"/>
    <x v="0"/>
    <n v="7"/>
    <n v="4"/>
    <s v="Life Sciences"/>
    <n v="3719"/>
    <x v="0"/>
    <n v="1"/>
    <x v="4"/>
    <s v="Married"/>
    <n v="65000"/>
    <n v="6"/>
    <n v="23"/>
    <n v="1"/>
    <n v="7"/>
    <n v="5"/>
    <n v="2"/>
    <n v="2"/>
    <n v="2"/>
    <n v="1"/>
    <n v="2"/>
    <x v="1"/>
    <x v="3"/>
    <n v="3"/>
    <n v="4"/>
    <s v="Left"/>
    <x v="1"/>
    <x v="1"/>
    <n v="1"/>
  </r>
  <r>
    <n v="39"/>
    <s v="No"/>
    <s v="Travel_Rarely"/>
    <x v="0"/>
    <n v="2"/>
    <n v="3"/>
    <s v="Technical Degree"/>
    <n v="1078"/>
    <x v="0"/>
    <n v="3"/>
    <x v="7"/>
    <s v="Divorced"/>
    <n v="102520"/>
    <n v="8"/>
    <n v="13"/>
    <n v="1"/>
    <n v="7"/>
    <n v="3"/>
    <n v="2"/>
    <n v="2"/>
    <n v="2"/>
    <n v="1"/>
    <n v="3"/>
    <x v="1"/>
    <x v="0"/>
    <n v="3"/>
    <n v="3"/>
    <s v="Active"/>
    <x v="2"/>
    <x v="1"/>
    <n v="0"/>
  </r>
  <r>
    <n v="39"/>
    <s v="No"/>
    <s v="Travel_Rarely"/>
    <x v="0"/>
    <n v="2"/>
    <n v="3"/>
    <s v="Technical Degree"/>
    <n v="2548"/>
    <x v="0"/>
    <n v="3"/>
    <x v="7"/>
    <s v="Divorced"/>
    <n v="102520"/>
    <n v="8"/>
    <n v="13"/>
    <n v="1"/>
    <n v="7"/>
    <n v="3"/>
    <n v="2"/>
    <n v="2"/>
    <n v="2"/>
    <n v="1"/>
    <n v="4"/>
    <x v="1"/>
    <x v="0"/>
    <n v="3"/>
    <n v="3"/>
    <s v="Active"/>
    <x v="2"/>
    <x v="1"/>
    <n v="0"/>
  </r>
  <r>
    <n v="39"/>
    <s v="No"/>
    <s v="Travel_Rarely"/>
    <x v="0"/>
    <n v="2"/>
    <n v="3"/>
    <s v="Technical Degree"/>
    <n v="4018"/>
    <x v="0"/>
    <n v="3"/>
    <x v="7"/>
    <s v="Divorced"/>
    <n v="102520"/>
    <n v="8"/>
    <n v="13"/>
    <n v="1"/>
    <n v="7"/>
    <n v="3"/>
    <n v="2"/>
    <n v="2"/>
    <n v="2"/>
    <n v="1"/>
    <n v="4"/>
    <x v="1"/>
    <x v="0"/>
    <n v="3"/>
    <n v="3"/>
    <s v="Active"/>
    <x v="2"/>
    <x v="1"/>
    <n v="0"/>
  </r>
  <r>
    <n v="26"/>
    <s v="Yes"/>
    <s v="Non-Travel"/>
    <x v="0"/>
    <n v="21"/>
    <n v="1"/>
    <s v="Life Sciences"/>
    <n v="491"/>
    <x v="1"/>
    <n v="1"/>
    <x v="5"/>
    <s v="Single"/>
    <n v="135250"/>
    <n v="8"/>
    <n v="17"/>
    <n v="1"/>
    <n v="7"/>
    <n v="4"/>
    <n v="2"/>
    <n v="2"/>
    <n v="2"/>
    <n v="1"/>
    <n v="2"/>
    <x v="3"/>
    <x v="0"/>
    <n v="2"/>
    <n v="3"/>
    <s v="Left"/>
    <x v="1"/>
    <x v="1"/>
    <n v="1"/>
  </r>
  <r>
    <n v="26"/>
    <s v="Yes"/>
    <s v="Non-Travel"/>
    <x v="0"/>
    <n v="21"/>
    <n v="1"/>
    <s v="Life Sciences"/>
    <n v="1961"/>
    <x v="1"/>
    <n v="1"/>
    <x v="5"/>
    <s v="Single"/>
    <n v="135250"/>
    <n v="8"/>
    <n v="17"/>
    <n v="1"/>
    <n v="7"/>
    <n v="4"/>
    <n v="2"/>
    <n v="2"/>
    <n v="2"/>
    <n v="1"/>
    <n v="2"/>
    <x v="3"/>
    <x v="0"/>
    <n v="2"/>
    <n v="3"/>
    <s v="Left"/>
    <x v="1"/>
    <x v="1"/>
    <n v="1"/>
  </r>
  <r>
    <n v="26"/>
    <s v="Yes"/>
    <s v="Non-Travel"/>
    <x v="0"/>
    <n v="21"/>
    <n v="1"/>
    <s v="Life Sciences"/>
    <n v="3431"/>
    <x v="1"/>
    <n v="1"/>
    <x v="5"/>
    <s v="Single"/>
    <n v="135250"/>
    <n v="8"/>
    <n v="17"/>
    <n v="1"/>
    <n v="7"/>
    <n v="4"/>
    <n v="2"/>
    <n v="2"/>
    <n v="2"/>
    <n v="1"/>
    <n v="2"/>
    <x v="3"/>
    <x v="0"/>
    <n v="2"/>
    <n v="3"/>
    <s v="Left"/>
    <x v="1"/>
    <x v="1"/>
    <n v="1"/>
  </r>
  <r>
    <n v="43"/>
    <s v="No"/>
    <s v="Travel_Frequently"/>
    <x v="0"/>
    <n v="26"/>
    <n v="1"/>
    <s v="Life Sciences"/>
    <n v="291"/>
    <x v="0"/>
    <n v="1"/>
    <x v="4"/>
    <s v="Married"/>
    <n v="135490"/>
    <n v="3"/>
    <n v="11"/>
    <n v="2"/>
    <n v="7"/>
    <n v="3"/>
    <n v="2"/>
    <n v="2"/>
    <n v="2"/>
    <n v="1"/>
    <n v="4"/>
    <x v="1"/>
    <x v="0"/>
    <n v="3"/>
    <n v="3"/>
    <s v="Active"/>
    <x v="2"/>
    <x v="1"/>
    <n v="0"/>
  </r>
  <r>
    <n v="43"/>
    <s v="No"/>
    <s v="Travel_Frequently"/>
    <x v="0"/>
    <n v="26"/>
    <n v="1"/>
    <s v="Life Sciences"/>
    <n v="1761"/>
    <x v="0"/>
    <n v="1"/>
    <x v="4"/>
    <s v="Married"/>
    <n v="135490"/>
    <n v="3"/>
    <n v="11"/>
    <n v="2"/>
    <n v="7"/>
    <n v="3"/>
    <n v="2"/>
    <n v="2"/>
    <n v="2"/>
    <n v="1"/>
    <n v="4"/>
    <x v="1"/>
    <x v="0"/>
    <n v="3"/>
    <n v="3"/>
    <s v="Active"/>
    <x v="2"/>
    <x v="1"/>
    <n v="0"/>
  </r>
  <r>
    <n v="43"/>
    <s v="No"/>
    <s v="Travel_Frequently"/>
    <x v="0"/>
    <n v="26"/>
    <n v="1"/>
    <s v="Life Sciences"/>
    <n v="3231"/>
    <x v="0"/>
    <n v="1"/>
    <x v="4"/>
    <s v="Married"/>
    <n v="135490"/>
    <n v="3"/>
    <n v="11"/>
    <n v="2"/>
    <n v="7"/>
    <n v="3"/>
    <n v="2"/>
    <n v="2"/>
    <n v="2"/>
    <n v="1"/>
    <n v="4"/>
    <x v="1"/>
    <x v="0"/>
    <n v="3"/>
    <n v="3"/>
    <s v="Active"/>
    <x v="2"/>
    <x v="1"/>
    <n v="0"/>
  </r>
  <r>
    <n v="35"/>
    <s v="Yes"/>
    <s v="Travel_Rarely"/>
    <x v="0"/>
    <n v="9"/>
    <n v="3"/>
    <s v="Life Sciences"/>
    <n v="910"/>
    <x v="0"/>
    <n v="2"/>
    <x v="2"/>
    <s v="Divorced"/>
    <n v="173990"/>
    <n v="6"/>
    <n v="12"/>
    <n v="0"/>
    <n v="7"/>
    <n v="3"/>
    <n v="2"/>
    <n v="2"/>
    <n v="2"/>
    <n v="1"/>
    <n v="3"/>
    <x v="1"/>
    <x v="2"/>
    <n v="1"/>
    <n v="3"/>
    <s v="Left"/>
    <x v="2"/>
    <x v="1"/>
    <n v="1"/>
  </r>
  <r>
    <n v="35"/>
    <s v="Yes"/>
    <s v="Travel_Rarely"/>
    <x v="0"/>
    <n v="9"/>
    <n v="3"/>
    <s v="Life Sciences"/>
    <n v="2380"/>
    <x v="0"/>
    <n v="2"/>
    <x v="2"/>
    <s v="Divorced"/>
    <n v="173990"/>
    <n v="6"/>
    <n v="12"/>
    <n v="0"/>
    <n v="7"/>
    <n v="3"/>
    <n v="2"/>
    <n v="2"/>
    <n v="2"/>
    <n v="1"/>
    <n v="3"/>
    <x v="1"/>
    <x v="2"/>
    <n v="1"/>
    <n v="3"/>
    <s v="Left"/>
    <x v="2"/>
    <x v="1"/>
    <n v="1"/>
  </r>
  <r>
    <n v="35"/>
    <s v="Yes"/>
    <s v="Travel_Rarely"/>
    <x v="0"/>
    <n v="9"/>
    <n v="3"/>
    <s v="Life Sciences"/>
    <n v="3850"/>
    <x v="0"/>
    <n v="2"/>
    <x v="2"/>
    <s v="Divorced"/>
    <n v="173990"/>
    <n v="6"/>
    <n v="12"/>
    <n v="0"/>
    <n v="7"/>
    <n v="3"/>
    <n v="2"/>
    <n v="2"/>
    <n v="2"/>
    <n v="1"/>
    <n v="1"/>
    <x v="1"/>
    <x v="2"/>
    <n v="1"/>
    <n v="3"/>
    <s v="Left"/>
    <x v="2"/>
    <x v="1"/>
    <n v="1"/>
  </r>
  <r>
    <n v="42"/>
    <s v="No"/>
    <s v="Travel_Frequently"/>
    <x v="1"/>
    <n v="13"/>
    <n v="4"/>
    <s v="Life Sciences"/>
    <n v="375"/>
    <x v="1"/>
    <n v="2"/>
    <x v="4"/>
    <s v="Single"/>
    <n v="22880"/>
    <n v="5"/>
    <n v="16"/>
    <n v="1"/>
    <n v="8"/>
    <n v="4"/>
    <n v="2"/>
    <n v="2"/>
    <n v="2"/>
    <n v="1"/>
    <n v="2"/>
    <x v="1"/>
    <x v="0"/>
    <n v="2"/>
    <n v="3"/>
    <s v="Active"/>
    <x v="2"/>
    <x v="1"/>
    <n v="0"/>
  </r>
  <r>
    <n v="42"/>
    <s v="No"/>
    <s v="Travel_Frequently"/>
    <x v="1"/>
    <n v="13"/>
    <n v="4"/>
    <s v="Life Sciences"/>
    <n v="1845"/>
    <x v="1"/>
    <n v="2"/>
    <x v="4"/>
    <s v="Single"/>
    <n v="22880"/>
    <n v="5"/>
    <n v="16"/>
    <n v="1"/>
    <n v="8"/>
    <n v="4"/>
    <n v="2"/>
    <n v="2"/>
    <n v="2"/>
    <n v="1"/>
    <n v="2"/>
    <x v="1"/>
    <x v="0"/>
    <n v="2"/>
    <n v="3"/>
    <s v="Active"/>
    <x v="2"/>
    <x v="1"/>
    <n v="0"/>
  </r>
  <r>
    <n v="42"/>
    <s v="No"/>
    <s v="Travel_Frequently"/>
    <x v="1"/>
    <n v="13"/>
    <n v="4"/>
    <s v="Life Sciences"/>
    <n v="3315"/>
    <x v="1"/>
    <n v="2"/>
    <x v="4"/>
    <s v="Single"/>
    <n v="22880"/>
    <n v="5"/>
    <n v="16"/>
    <n v="1"/>
    <n v="8"/>
    <n v="4"/>
    <n v="2"/>
    <n v="2"/>
    <n v="2"/>
    <n v="1"/>
    <n v="2"/>
    <x v="1"/>
    <x v="0"/>
    <n v="2"/>
    <n v="3"/>
    <s v="Active"/>
    <x v="2"/>
    <x v="1"/>
    <n v="0"/>
  </r>
  <r>
    <n v="38"/>
    <s v="No"/>
    <s v="Travel_Frequently"/>
    <x v="1"/>
    <n v="9"/>
    <n v="4"/>
    <s v="Medical"/>
    <n v="508"/>
    <x v="0"/>
    <n v="2"/>
    <x v="3"/>
    <s v="Married"/>
    <n v="26950"/>
    <n v="3"/>
    <n v="14"/>
    <n v="1"/>
    <n v="8"/>
    <n v="4"/>
    <n v="2"/>
    <n v="2"/>
    <n v="2"/>
    <n v="1"/>
    <n v="3"/>
    <x v="0"/>
    <x v="0"/>
    <n v="1"/>
    <n v="3"/>
    <s v="Active"/>
    <x v="2"/>
    <x v="1"/>
    <n v="0"/>
  </r>
  <r>
    <n v="38"/>
    <s v="No"/>
    <s v="Travel_Frequently"/>
    <x v="1"/>
    <n v="9"/>
    <n v="4"/>
    <s v="Medical"/>
    <n v="1978"/>
    <x v="0"/>
    <n v="2"/>
    <x v="3"/>
    <s v="Married"/>
    <n v="26950"/>
    <n v="3"/>
    <n v="14"/>
    <n v="1"/>
    <n v="8"/>
    <n v="4"/>
    <n v="2"/>
    <n v="2"/>
    <n v="2"/>
    <n v="1"/>
    <n v="3"/>
    <x v="0"/>
    <x v="0"/>
    <n v="1"/>
    <n v="3"/>
    <s v="Active"/>
    <x v="2"/>
    <x v="1"/>
    <n v="0"/>
  </r>
  <r>
    <n v="38"/>
    <s v="No"/>
    <s v="Travel_Frequently"/>
    <x v="1"/>
    <n v="9"/>
    <n v="4"/>
    <s v="Medical"/>
    <n v="3448"/>
    <x v="0"/>
    <n v="2"/>
    <x v="3"/>
    <s v="Married"/>
    <n v="26950"/>
    <n v="3"/>
    <n v="14"/>
    <n v="1"/>
    <n v="8"/>
    <n v="4"/>
    <n v="2"/>
    <n v="2"/>
    <n v="2"/>
    <n v="1"/>
    <n v="3"/>
    <x v="0"/>
    <x v="0"/>
    <n v="1"/>
    <n v="3"/>
    <s v="Active"/>
    <x v="2"/>
    <x v="1"/>
    <n v="0"/>
  </r>
  <r>
    <n v="40"/>
    <s v="No"/>
    <s v="Non-Travel"/>
    <x v="0"/>
    <n v="7"/>
    <n v="3"/>
    <s v="Medical"/>
    <n v="841"/>
    <x v="0"/>
    <n v="1"/>
    <x v="3"/>
    <s v="Divorced"/>
    <n v="28000"/>
    <n v="3"/>
    <n v="12"/>
    <n v="2"/>
    <n v="8"/>
    <n v="0"/>
    <n v="2"/>
    <n v="2"/>
    <n v="2"/>
    <n v="1"/>
    <n v="4"/>
    <x v="1"/>
    <x v="0"/>
    <n v="2"/>
    <n v="3"/>
    <s v="Active"/>
    <x v="2"/>
    <x v="1"/>
    <n v="0"/>
  </r>
  <r>
    <n v="40"/>
    <s v="No"/>
    <s v="Non-Travel"/>
    <x v="0"/>
    <n v="7"/>
    <n v="3"/>
    <s v="Medical"/>
    <n v="2311"/>
    <x v="0"/>
    <n v="1"/>
    <x v="3"/>
    <s v="Divorced"/>
    <n v="28000"/>
    <n v="3"/>
    <n v="12"/>
    <n v="2"/>
    <n v="8"/>
    <n v="0"/>
    <n v="2"/>
    <n v="2"/>
    <n v="2"/>
    <n v="1"/>
    <n v="4"/>
    <x v="1"/>
    <x v="0"/>
    <n v="2"/>
    <n v="3"/>
    <s v="Active"/>
    <x v="2"/>
    <x v="1"/>
    <n v="0"/>
  </r>
  <r>
    <n v="40"/>
    <s v="No"/>
    <s v="Non-Travel"/>
    <x v="0"/>
    <n v="7"/>
    <n v="3"/>
    <s v="Medical"/>
    <n v="3781"/>
    <x v="0"/>
    <n v="1"/>
    <x v="3"/>
    <s v="Divorced"/>
    <n v="28000"/>
    <n v="3"/>
    <n v="12"/>
    <n v="2"/>
    <n v="8"/>
    <n v="0"/>
    <n v="2"/>
    <n v="2"/>
    <n v="2"/>
    <n v="1"/>
    <n v="4"/>
    <x v="1"/>
    <x v="0"/>
    <n v="2"/>
    <n v="3"/>
    <s v="Active"/>
    <x v="2"/>
    <x v="1"/>
    <n v="0"/>
  </r>
  <r>
    <n v="42"/>
    <s v="No"/>
    <s v="Travel_Frequently"/>
    <x v="0"/>
    <n v="2"/>
    <n v="4"/>
    <s v="Medical"/>
    <n v="184"/>
    <x v="1"/>
    <n v="1"/>
    <x v="3"/>
    <s v="Married"/>
    <n v="29770"/>
    <n v="4"/>
    <n v="15"/>
    <n v="3"/>
    <n v="8"/>
    <n v="3"/>
    <n v="2"/>
    <n v="2"/>
    <n v="0"/>
    <n v="1"/>
    <n v="2"/>
    <x v="0"/>
    <x v="0"/>
    <n v="2"/>
    <n v="3"/>
    <s v="Active"/>
    <x v="2"/>
    <x v="1"/>
    <n v="0"/>
  </r>
  <r>
    <n v="42"/>
    <s v="No"/>
    <s v="Travel_Frequently"/>
    <x v="0"/>
    <n v="2"/>
    <n v="4"/>
    <s v="Medical"/>
    <n v="1654"/>
    <x v="1"/>
    <n v="1"/>
    <x v="3"/>
    <s v="Married"/>
    <n v="29770"/>
    <n v="4"/>
    <n v="15"/>
    <n v="3"/>
    <n v="8"/>
    <n v="3"/>
    <n v="2"/>
    <n v="2"/>
    <n v="0"/>
    <n v="1"/>
    <n v="2"/>
    <x v="0"/>
    <x v="0"/>
    <n v="2"/>
    <n v="3"/>
    <s v="Active"/>
    <x v="2"/>
    <x v="1"/>
    <n v="0"/>
  </r>
  <r>
    <n v="42"/>
    <s v="No"/>
    <s v="Travel_Frequently"/>
    <x v="0"/>
    <n v="2"/>
    <n v="4"/>
    <s v="Medical"/>
    <n v="3124"/>
    <x v="1"/>
    <n v="1"/>
    <x v="3"/>
    <s v="Married"/>
    <n v="29770"/>
    <n v="4"/>
    <n v="15"/>
    <n v="3"/>
    <n v="8"/>
    <n v="3"/>
    <n v="2"/>
    <n v="2"/>
    <n v="0"/>
    <n v="1"/>
    <n v="2"/>
    <x v="0"/>
    <x v="0"/>
    <n v="2"/>
    <n v="3"/>
    <s v="Active"/>
    <x v="2"/>
    <x v="1"/>
    <n v="0"/>
  </r>
  <r>
    <n v="41"/>
    <s v="No"/>
    <s v="Travel_Rarely"/>
    <x v="0"/>
    <n v="2"/>
    <n v="3"/>
    <s v="Life Sciences"/>
    <n v="480"/>
    <x v="0"/>
    <n v="2"/>
    <x v="3"/>
    <s v="Single"/>
    <n v="47410"/>
    <n v="6"/>
    <n v="16"/>
    <n v="0"/>
    <n v="8"/>
    <n v="3"/>
    <n v="2"/>
    <n v="2"/>
    <n v="1"/>
    <n v="1"/>
    <n v="4"/>
    <x v="0"/>
    <x v="0"/>
    <n v="3"/>
    <n v="3"/>
    <s v="Active"/>
    <x v="2"/>
    <x v="1"/>
    <n v="0"/>
  </r>
  <r>
    <n v="41"/>
    <s v="No"/>
    <s v="Travel_Rarely"/>
    <x v="0"/>
    <n v="2"/>
    <n v="3"/>
    <s v="Life Sciences"/>
    <n v="1950"/>
    <x v="0"/>
    <n v="2"/>
    <x v="3"/>
    <s v="Single"/>
    <n v="47410"/>
    <n v="6"/>
    <n v="16"/>
    <n v="0"/>
    <n v="8"/>
    <n v="3"/>
    <n v="2"/>
    <n v="2"/>
    <n v="1"/>
    <n v="1"/>
    <n v="4"/>
    <x v="0"/>
    <x v="0"/>
    <n v="3"/>
    <n v="3"/>
    <s v="Active"/>
    <x v="2"/>
    <x v="1"/>
    <n v="0"/>
  </r>
  <r>
    <n v="41"/>
    <s v="No"/>
    <s v="Travel_Rarely"/>
    <x v="0"/>
    <n v="2"/>
    <n v="3"/>
    <s v="Life Sciences"/>
    <n v="3420"/>
    <x v="0"/>
    <n v="2"/>
    <x v="3"/>
    <s v="Single"/>
    <n v="47410"/>
    <n v="6"/>
    <n v="16"/>
    <n v="0"/>
    <n v="8"/>
    <n v="3"/>
    <n v="2"/>
    <n v="2"/>
    <n v="1"/>
    <n v="1"/>
    <n v="4"/>
    <x v="0"/>
    <x v="0"/>
    <n v="3"/>
    <n v="3"/>
    <s v="Active"/>
    <x v="2"/>
    <x v="1"/>
    <n v="0"/>
  </r>
  <r>
    <n v="39"/>
    <s v="Yes"/>
    <s v="Travel_Rarely"/>
    <x v="0"/>
    <n v="10"/>
    <n v="4"/>
    <s v="Life Sciences"/>
    <n v="412"/>
    <x v="1"/>
    <n v="4"/>
    <x v="8"/>
    <s v="Married"/>
    <n v="66960"/>
    <n v="7"/>
    <n v="11"/>
    <n v="0"/>
    <n v="8"/>
    <n v="3"/>
    <n v="2"/>
    <n v="2"/>
    <n v="2"/>
    <n v="1"/>
    <n v="4"/>
    <x v="3"/>
    <x v="3"/>
    <n v="3"/>
    <n v="3"/>
    <s v="Left"/>
    <x v="2"/>
    <x v="1"/>
    <n v="1"/>
  </r>
  <r>
    <n v="39"/>
    <s v="Yes"/>
    <s v="Travel_Rarely"/>
    <x v="0"/>
    <n v="10"/>
    <n v="4"/>
    <s v="Life Sciences"/>
    <n v="1882"/>
    <x v="1"/>
    <n v="4"/>
    <x v="8"/>
    <s v="Married"/>
    <n v="66960"/>
    <n v="7"/>
    <n v="11"/>
    <n v="0"/>
    <n v="8"/>
    <n v="3"/>
    <n v="2"/>
    <n v="2"/>
    <n v="2"/>
    <n v="1"/>
    <n v="4"/>
    <x v="3"/>
    <x v="3"/>
    <n v="3"/>
    <n v="3"/>
    <s v="Left"/>
    <x v="2"/>
    <x v="1"/>
    <n v="1"/>
  </r>
  <r>
    <n v="39"/>
    <s v="Yes"/>
    <s v="Travel_Rarely"/>
    <x v="0"/>
    <n v="10"/>
    <n v="4"/>
    <s v="Life Sciences"/>
    <n v="3352"/>
    <x v="1"/>
    <n v="4"/>
    <x v="8"/>
    <s v="Married"/>
    <n v="66960"/>
    <n v="7"/>
    <n v="11"/>
    <n v="0"/>
    <n v="8"/>
    <n v="3"/>
    <n v="2"/>
    <n v="2"/>
    <n v="2"/>
    <n v="1"/>
    <n v="4"/>
    <x v="3"/>
    <x v="3"/>
    <n v="3"/>
    <n v="3"/>
    <s v="Left"/>
    <x v="2"/>
    <x v="1"/>
    <n v="1"/>
  </r>
  <r>
    <n v="44"/>
    <s v="No"/>
    <s v="Travel_Rarely"/>
    <x v="0"/>
    <n v="9"/>
    <n v="3"/>
    <s v="Technical Degree"/>
    <n v="943"/>
    <x v="1"/>
    <n v="3"/>
    <x v="7"/>
    <s v="Divorced"/>
    <n v="68610"/>
    <n v="4"/>
    <n v="12"/>
    <n v="0"/>
    <n v="8"/>
    <n v="2"/>
    <n v="2"/>
    <n v="2"/>
    <n v="2"/>
    <n v="1"/>
    <n v="3"/>
    <x v="1"/>
    <x v="0"/>
    <n v="2"/>
    <n v="3"/>
    <s v="Active"/>
    <x v="2"/>
    <x v="1"/>
    <n v="0"/>
  </r>
  <r>
    <n v="44"/>
    <s v="No"/>
    <s v="Travel_Rarely"/>
    <x v="0"/>
    <n v="9"/>
    <n v="3"/>
    <s v="Technical Degree"/>
    <n v="2413"/>
    <x v="1"/>
    <n v="3"/>
    <x v="7"/>
    <s v="Divorced"/>
    <n v="68610"/>
    <n v="4"/>
    <n v="12"/>
    <n v="0"/>
    <n v="8"/>
    <n v="2"/>
    <n v="2"/>
    <n v="2"/>
    <n v="2"/>
    <n v="1"/>
    <n v="3"/>
    <x v="1"/>
    <x v="0"/>
    <n v="2"/>
    <n v="3"/>
    <s v="Active"/>
    <x v="2"/>
    <x v="1"/>
    <n v="0"/>
  </r>
  <r>
    <n v="44"/>
    <s v="No"/>
    <s v="Travel_Rarely"/>
    <x v="0"/>
    <n v="9"/>
    <n v="3"/>
    <s v="Technical Degree"/>
    <n v="3883"/>
    <x v="1"/>
    <n v="3"/>
    <x v="7"/>
    <s v="Divorced"/>
    <n v="68610"/>
    <n v="4"/>
    <n v="12"/>
    <n v="0"/>
    <n v="8"/>
    <n v="2"/>
    <n v="2"/>
    <n v="2"/>
    <n v="2"/>
    <n v="1"/>
    <n v="3"/>
    <x v="1"/>
    <x v="0"/>
    <n v="2"/>
    <n v="3"/>
    <s v="Active"/>
    <x v="2"/>
    <x v="1"/>
    <n v="0"/>
  </r>
  <r>
    <n v="33"/>
    <s v="No"/>
    <s v="Travel_Rarely"/>
    <x v="0"/>
    <n v="9"/>
    <n v="1"/>
    <s v="Medical"/>
    <n v="848"/>
    <x v="0"/>
    <n v="1"/>
    <x v="7"/>
    <s v="Married"/>
    <n v="76420"/>
    <n v="2"/>
    <n v="20"/>
    <n v="1"/>
    <n v="8"/>
    <n v="2"/>
    <n v="2"/>
    <n v="2"/>
    <n v="2"/>
    <n v="1"/>
    <n v="1"/>
    <x v="3"/>
    <x v="3"/>
    <n v="2"/>
    <n v="4"/>
    <s v="Active"/>
    <x v="1"/>
    <x v="1"/>
    <n v="0"/>
  </r>
  <r>
    <n v="33"/>
    <s v="No"/>
    <s v="Travel_Rarely"/>
    <x v="0"/>
    <n v="9"/>
    <n v="1"/>
    <s v="Medical"/>
    <n v="2318"/>
    <x v="0"/>
    <n v="1"/>
    <x v="7"/>
    <s v="Married"/>
    <n v="76420"/>
    <n v="2"/>
    <n v="20"/>
    <n v="1"/>
    <n v="8"/>
    <n v="2"/>
    <n v="2"/>
    <n v="2"/>
    <n v="2"/>
    <n v="1"/>
    <n v="1"/>
    <x v="3"/>
    <x v="3"/>
    <n v="2"/>
    <n v="4"/>
    <s v="Active"/>
    <x v="1"/>
    <x v="1"/>
    <n v="0"/>
  </r>
  <r>
    <n v="33"/>
    <s v="No"/>
    <s v="Travel_Rarely"/>
    <x v="0"/>
    <n v="9"/>
    <n v="1"/>
    <s v="Medical"/>
    <n v="3788"/>
    <x v="0"/>
    <n v="1"/>
    <x v="7"/>
    <s v="Married"/>
    <n v="76420"/>
    <n v="2"/>
    <n v="20"/>
    <n v="1"/>
    <n v="8"/>
    <n v="2"/>
    <n v="2"/>
    <n v="2"/>
    <n v="2"/>
    <n v="1"/>
    <n v="1"/>
    <x v="3"/>
    <x v="3"/>
    <n v="2"/>
    <n v="4"/>
    <s v="Active"/>
    <x v="1"/>
    <x v="1"/>
    <n v="0"/>
  </r>
  <r>
    <n v="40"/>
    <s v="No"/>
    <s v="Travel_Rarely"/>
    <x v="1"/>
    <n v="10"/>
    <n v="4"/>
    <s v="Life Sciences"/>
    <n v="1198"/>
    <x v="0"/>
    <n v="1"/>
    <x v="3"/>
    <s v="Single"/>
    <n v="93620"/>
    <n v="2"/>
    <n v="11"/>
    <n v="1"/>
    <n v="8"/>
    <n v="6"/>
    <n v="2"/>
    <n v="2"/>
    <n v="2"/>
    <n v="1"/>
    <n v="3"/>
    <x v="0"/>
    <x v="0"/>
    <n v="3"/>
    <n v="3"/>
    <s v="Active"/>
    <x v="2"/>
    <x v="1"/>
    <n v="0"/>
  </r>
  <r>
    <n v="40"/>
    <s v="No"/>
    <s v="Travel_Rarely"/>
    <x v="1"/>
    <n v="10"/>
    <n v="4"/>
    <s v="Life Sciences"/>
    <n v="2668"/>
    <x v="0"/>
    <n v="1"/>
    <x v="3"/>
    <s v="Single"/>
    <n v="93620"/>
    <n v="2"/>
    <n v="11"/>
    <n v="1"/>
    <n v="8"/>
    <n v="6"/>
    <n v="2"/>
    <n v="2"/>
    <n v="2"/>
    <n v="1"/>
    <n v="3"/>
    <x v="0"/>
    <x v="0"/>
    <n v="3"/>
    <n v="3"/>
    <s v="Active"/>
    <x v="2"/>
    <x v="1"/>
    <n v="0"/>
  </r>
  <r>
    <n v="40"/>
    <s v="No"/>
    <s v="Travel_Rarely"/>
    <x v="1"/>
    <n v="10"/>
    <n v="4"/>
    <s v="Life Sciences"/>
    <n v="4138"/>
    <x v="0"/>
    <n v="1"/>
    <x v="3"/>
    <s v="Single"/>
    <n v="93620"/>
    <n v="2"/>
    <n v="11"/>
    <n v="1"/>
    <n v="8"/>
    <n v="6"/>
    <n v="2"/>
    <n v="2"/>
    <n v="2"/>
    <n v="1"/>
    <n v="3"/>
    <x v="0"/>
    <x v="0"/>
    <n v="3"/>
    <n v="3"/>
    <s v="Active"/>
    <x v="2"/>
    <x v="1"/>
    <n v="0"/>
  </r>
  <r>
    <n v="31"/>
    <s v="No"/>
    <s v="Travel_Frequently"/>
    <x v="0"/>
    <n v="7"/>
    <n v="4"/>
    <s v="Medical"/>
    <n v="1458"/>
    <x v="0"/>
    <n v="1"/>
    <x v="3"/>
    <s v="Divorced"/>
    <n v="24370"/>
    <n v="9"/>
    <n v="14"/>
    <n v="1"/>
    <n v="9"/>
    <n v="3"/>
    <n v="2"/>
    <n v="2"/>
    <n v="2"/>
    <n v="1"/>
    <n v="2"/>
    <x v="0"/>
    <x v="0"/>
    <n v="4"/>
    <n v="3"/>
    <s v="Active"/>
    <x v="1"/>
    <x v="1"/>
    <n v="0"/>
  </r>
  <r>
    <n v="31"/>
    <s v="No"/>
    <s v="Travel_Frequently"/>
    <x v="0"/>
    <n v="7"/>
    <n v="4"/>
    <s v="Medical"/>
    <n v="2928"/>
    <x v="0"/>
    <n v="1"/>
    <x v="3"/>
    <s v="Divorced"/>
    <n v="24370"/>
    <n v="9"/>
    <n v="14"/>
    <n v="1"/>
    <n v="9"/>
    <n v="3"/>
    <n v="2"/>
    <n v="2"/>
    <n v="2"/>
    <n v="1"/>
    <n v="2"/>
    <x v="0"/>
    <x v="0"/>
    <n v="4"/>
    <n v="3"/>
    <s v="Active"/>
    <x v="1"/>
    <x v="1"/>
    <n v="0"/>
  </r>
  <r>
    <n v="31"/>
    <s v="No"/>
    <s v="Travel_Frequently"/>
    <x v="0"/>
    <n v="7"/>
    <n v="4"/>
    <s v="Medical"/>
    <n v="4398"/>
    <x v="0"/>
    <n v="1"/>
    <x v="3"/>
    <s v="Divorced"/>
    <n v="24370"/>
    <n v="9"/>
    <n v="14"/>
    <n v="1"/>
    <n v="9"/>
    <n v="3"/>
    <n v="2"/>
    <n v="2"/>
    <n v="2"/>
    <n v="1"/>
    <n v="2"/>
    <x v="0"/>
    <x v="0"/>
    <n v="4"/>
    <n v="3"/>
    <s v="Active"/>
    <x v="1"/>
    <x v="1"/>
    <n v="0"/>
  </r>
  <r>
    <n v="39"/>
    <s v="No"/>
    <s v="Travel_Rarely"/>
    <x v="1"/>
    <n v="6"/>
    <n v="1"/>
    <s v="Technical Degree"/>
    <n v="822"/>
    <x v="1"/>
    <n v="2"/>
    <x v="4"/>
    <s v="Single"/>
    <n v="51750"/>
    <n v="4"/>
    <n v="17"/>
    <n v="1"/>
    <n v="9"/>
    <n v="2"/>
    <n v="2"/>
    <n v="2"/>
    <n v="2"/>
    <n v="1"/>
    <n v="2"/>
    <x v="2"/>
    <x v="0"/>
    <n v="4"/>
    <n v="3"/>
    <s v="Active"/>
    <x v="2"/>
    <x v="1"/>
    <n v="0"/>
  </r>
  <r>
    <n v="39"/>
    <s v="No"/>
    <s v="Travel_Rarely"/>
    <x v="1"/>
    <n v="6"/>
    <n v="1"/>
    <s v="Technical Degree"/>
    <n v="2292"/>
    <x v="1"/>
    <n v="2"/>
    <x v="4"/>
    <s v="Single"/>
    <n v="51750"/>
    <n v="4"/>
    <n v="17"/>
    <n v="1"/>
    <n v="9"/>
    <n v="2"/>
    <n v="2"/>
    <n v="2"/>
    <n v="2"/>
    <n v="1"/>
    <n v="2"/>
    <x v="2"/>
    <x v="0"/>
    <n v="4"/>
    <n v="3"/>
    <s v="Active"/>
    <x v="2"/>
    <x v="1"/>
    <n v="0"/>
  </r>
  <r>
    <n v="39"/>
    <s v="No"/>
    <s v="Travel_Rarely"/>
    <x v="1"/>
    <n v="6"/>
    <n v="1"/>
    <s v="Technical Degree"/>
    <n v="3762"/>
    <x v="1"/>
    <n v="2"/>
    <x v="4"/>
    <s v="Single"/>
    <n v="51750"/>
    <n v="4"/>
    <n v="17"/>
    <n v="1"/>
    <n v="9"/>
    <n v="2"/>
    <n v="2"/>
    <n v="2"/>
    <n v="2"/>
    <n v="1"/>
    <n v="2"/>
    <x v="2"/>
    <x v="0"/>
    <n v="4"/>
    <n v="3"/>
    <s v="Active"/>
    <x v="2"/>
    <x v="1"/>
    <n v="0"/>
  </r>
  <r>
    <n v="34"/>
    <s v="No"/>
    <s v="Travel_Rarely"/>
    <x v="0"/>
    <n v="2"/>
    <n v="2"/>
    <s v="Life Sciences"/>
    <n v="860"/>
    <x v="0"/>
    <n v="2"/>
    <x v="3"/>
    <s v="Married"/>
    <n v="65860"/>
    <n v="9"/>
    <n v="18"/>
    <n v="1"/>
    <n v="9"/>
    <n v="3"/>
    <n v="2"/>
    <n v="2"/>
    <n v="1"/>
    <n v="1"/>
    <n v="2"/>
    <x v="0"/>
    <x v="2"/>
    <n v="3"/>
    <n v="3"/>
    <s v="Active"/>
    <x v="1"/>
    <x v="1"/>
    <n v="0"/>
  </r>
  <r>
    <n v="34"/>
    <s v="No"/>
    <s v="Travel_Rarely"/>
    <x v="0"/>
    <n v="2"/>
    <n v="2"/>
    <s v="Life Sciences"/>
    <n v="2330"/>
    <x v="0"/>
    <n v="2"/>
    <x v="3"/>
    <s v="Married"/>
    <n v="65860"/>
    <n v="9"/>
    <n v="18"/>
    <n v="1"/>
    <n v="9"/>
    <n v="3"/>
    <n v="2"/>
    <n v="2"/>
    <n v="1"/>
    <n v="1"/>
    <n v="2"/>
    <x v="1"/>
    <x v="2"/>
    <n v="3"/>
    <n v="3"/>
    <s v="Active"/>
    <x v="1"/>
    <x v="1"/>
    <n v="0"/>
  </r>
  <r>
    <n v="34"/>
    <s v="No"/>
    <s v="Travel_Rarely"/>
    <x v="0"/>
    <n v="2"/>
    <n v="2"/>
    <s v="Life Sciences"/>
    <n v="3800"/>
    <x v="0"/>
    <n v="2"/>
    <x v="3"/>
    <s v="Married"/>
    <n v="65860"/>
    <n v="9"/>
    <n v="18"/>
    <n v="1"/>
    <n v="9"/>
    <n v="3"/>
    <n v="2"/>
    <n v="2"/>
    <n v="1"/>
    <n v="1"/>
    <n v="2"/>
    <x v="1"/>
    <x v="2"/>
    <n v="3"/>
    <n v="3"/>
    <s v="Active"/>
    <x v="1"/>
    <x v="1"/>
    <n v="0"/>
  </r>
  <r>
    <n v="60"/>
    <s v="No"/>
    <s v="Travel_Rarely"/>
    <x v="0"/>
    <n v="8"/>
    <n v="2"/>
    <s v="Life Sciences"/>
    <n v="279"/>
    <x v="1"/>
    <n v="5"/>
    <x v="4"/>
    <s v="Single"/>
    <n v="53290"/>
    <n v="8"/>
    <n v="20"/>
    <n v="0"/>
    <n v="10"/>
    <n v="3"/>
    <n v="2"/>
    <n v="2"/>
    <n v="2"/>
    <n v="1"/>
    <n v="1"/>
    <x v="3"/>
    <x v="0"/>
    <n v="4"/>
    <n v="4"/>
    <s v="Active"/>
    <x v="4"/>
    <x v="1"/>
    <n v="0"/>
  </r>
  <r>
    <n v="60"/>
    <s v="No"/>
    <s v="Travel_Rarely"/>
    <x v="0"/>
    <n v="8"/>
    <n v="2"/>
    <s v="Life Sciences"/>
    <n v="1749"/>
    <x v="1"/>
    <n v="5"/>
    <x v="4"/>
    <s v="Single"/>
    <n v="53290"/>
    <n v="8"/>
    <n v="20"/>
    <n v="0"/>
    <n v="10"/>
    <n v="3"/>
    <n v="2"/>
    <n v="2"/>
    <n v="2"/>
    <n v="1"/>
    <n v="1"/>
    <x v="3"/>
    <x v="0"/>
    <n v="4"/>
    <n v="4"/>
    <s v="Active"/>
    <x v="4"/>
    <x v="1"/>
    <n v="0"/>
  </r>
  <r>
    <n v="60"/>
    <s v="No"/>
    <s v="Travel_Rarely"/>
    <x v="0"/>
    <n v="8"/>
    <n v="2"/>
    <s v="Life Sciences"/>
    <n v="3219"/>
    <x v="1"/>
    <n v="5"/>
    <x v="4"/>
    <s v="Single"/>
    <n v="53290"/>
    <n v="8"/>
    <n v="20"/>
    <n v="0"/>
    <n v="10"/>
    <n v="3"/>
    <n v="2"/>
    <n v="2"/>
    <n v="2"/>
    <n v="1"/>
    <n v="1"/>
    <x v="3"/>
    <x v="0"/>
    <n v="4"/>
    <n v="4"/>
    <s v="Active"/>
    <x v="4"/>
    <x v="1"/>
    <n v="0"/>
  </r>
  <r>
    <n v="35"/>
    <s v="No"/>
    <s v="Travel_Frequently"/>
    <x v="0"/>
    <n v="6"/>
    <n v="4"/>
    <s v="Medical"/>
    <n v="745"/>
    <x v="1"/>
    <n v="2"/>
    <x v="1"/>
    <s v="Single"/>
    <n v="61420"/>
    <n v="2"/>
    <n v="15"/>
    <n v="1"/>
    <n v="10"/>
    <n v="2"/>
    <n v="2"/>
    <n v="2"/>
    <n v="2"/>
    <n v="1"/>
    <n v="3"/>
    <x v="1"/>
    <x v="0"/>
    <n v="3"/>
    <n v="3"/>
    <s v="Active"/>
    <x v="2"/>
    <x v="1"/>
    <n v="0"/>
  </r>
  <r>
    <n v="35"/>
    <s v="No"/>
    <s v="Travel_Frequently"/>
    <x v="0"/>
    <n v="6"/>
    <n v="4"/>
    <s v="Medical"/>
    <n v="2215"/>
    <x v="1"/>
    <n v="2"/>
    <x v="1"/>
    <s v="Single"/>
    <n v="61420"/>
    <n v="2"/>
    <n v="15"/>
    <n v="1"/>
    <n v="10"/>
    <n v="2"/>
    <n v="2"/>
    <n v="2"/>
    <n v="2"/>
    <n v="1"/>
    <n v="3"/>
    <x v="1"/>
    <x v="0"/>
    <n v="3"/>
    <n v="3"/>
    <s v="Active"/>
    <x v="2"/>
    <x v="1"/>
    <n v="0"/>
  </r>
  <r>
    <n v="35"/>
    <s v="No"/>
    <s v="Travel_Frequently"/>
    <x v="0"/>
    <n v="6"/>
    <n v="4"/>
    <s v="Medical"/>
    <n v="3685"/>
    <x v="1"/>
    <n v="2"/>
    <x v="1"/>
    <s v="Single"/>
    <n v="61420"/>
    <n v="2"/>
    <n v="15"/>
    <n v="1"/>
    <n v="10"/>
    <n v="2"/>
    <n v="2"/>
    <n v="2"/>
    <n v="2"/>
    <n v="1"/>
    <n v="3"/>
    <x v="1"/>
    <x v="0"/>
    <n v="3"/>
    <n v="3"/>
    <s v="Active"/>
    <x v="2"/>
    <x v="1"/>
    <n v="0"/>
  </r>
  <r>
    <n v="44"/>
    <s v="No"/>
    <s v="Travel_Rarely"/>
    <x v="1"/>
    <n v="1"/>
    <n v="2"/>
    <s v="Medical"/>
    <n v="1095"/>
    <x v="0"/>
    <n v="4"/>
    <x v="2"/>
    <s v="Married"/>
    <n v="187110"/>
    <n v="2"/>
    <n v="12"/>
    <n v="1"/>
    <n v="10"/>
    <n v="0"/>
    <n v="2"/>
    <n v="2"/>
    <n v="2"/>
    <n v="1"/>
    <n v="2"/>
    <x v="3"/>
    <x v="0"/>
    <n v="3"/>
    <n v="3"/>
    <s v="Active"/>
    <x v="2"/>
    <x v="1"/>
    <n v="0"/>
  </r>
  <r>
    <n v="44"/>
    <s v="No"/>
    <s v="Travel_Rarely"/>
    <x v="1"/>
    <n v="1"/>
    <n v="2"/>
    <s v="Medical"/>
    <n v="2565"/>
    <x v="0"/>
    <n v="4"/>
    <x v="2"/>
    <s v="Married"/>
    <n v="187110"/>
    <n v="2"/>
    <n v="12"/>
    <n v="1"/>
    <n v="10"/>
    <n v="0"/>
    <n v="2"/>
    <n v="2"/>
    <n v="2"/>
    <n v="1"/>
    <n v="2"/>
    <x v="3"/>
    <x v="0"/>
    <n v="3"/>
    <n v="3"/>
    <s v="Active"/>
    <x v="2"/>
    <x v="1"/>
    <n v="0"/>
  </r>
  <r>
    <n v="44"/>
    <s v="No"/>
    <s v="Travel_Rarely"/>
    <x v="1"/>
    <n v="1"/>
    <n v="2"/>
    <s v="Medical"/>
    <n v="4035"/>
    <x v="0"/>
    <n v="4"/>
    <x v="2"/>
    <s v="Married"/>
    <n v="187110"/>
    <n v="2"/>
    <n v="12"/>
    <n v="1"/>
    <n v="10"/>
    <n v="0"/>
    <n v="2"/>
    <n v="2"/>
    <n v="2"/>
    <n v="1"/>
    <n v="2"/>
    <x v="3"/>
    <x v="0"/>
    <n v="3"/>
    <n v="3"/>
    <s v="Active"/>
    <x v="2"/>
    <x v="1"/>
    <n v="0"/>
  </r>
  <r>
    <n v="48"/>
    <s v="No"/>
    <s v="Travel_Rarely"/>
    <x v="0"/>
    <n v="16"/>
    <n v="3"/>
    <s v="Technical Degree"/>
    <n v="263"/>
    <x v="0"/>
    <n v="1"/>
    <x v="0"/>
    <s v="Married"/>
    <n v="97240"/>
    <n v="3"/>
    <n v="13"/>
    <n v="0"/>
    <n v="12"/>
    <n v="2"/>
    <n v="2"/>
    <n v="2"/>
    <n v="2"/>
    <n v="1"/>
    <n v="2"/>
    <x v="2"/>
    <x v="0"/>
    <n v="4"/>
    <n v="3"/>
    <s v="Active"/>
    <x v="3"/>
    <x v="1"/>
    <n v="0"/>
  </r>
  <r>
    <n v="48"/>
    <s v="No"/>
    <s v="Travel_Rarely"/>
    <x v="0"/>
    <n v="16"/>
    <n v="3"/>
    <s v="Technical Degree"/>
    <n v="1733"/>
    <x v="0"/>
    <n v="1"/>
    <x v="0"/>
    <s v="Married"/>
    <n v="97240"/>
    <n v="3"/>
    <n v="13"/>
    <n v="0"/>
    <n v="12"/>
    <n v="2"/>
    <n v="2"/>
    <n v="2"/>
    <n v="2"/>
    <n v="1"/>
    <n v="2"/>
    <x v="2"/>
    <x v="0"/>
    <n v="4"/>
    <n v="3"/>
    <s v="Active"/>
    <x v="3"/>
    <x v="1"/>
    <n v="0"/>
  </r>
  <r>
    <n v="48"/>
    <s v="No"/>
    <s v="Travel_Rarely"/>
    <x v="0"/>
    <n v="16"/>
    <n v="3"/>
    <s v="Technical Degree"/>
    <n v="3203"/>
    <x v="0"/>
    <n v="1"/>
    <x v="0"/>
    <s v="Married"/>
    <n v="97240"/>
    <n v="3"/>
    <n v="13"/>
    <n v="0"/>
    <n v="12"/>
    <n v="2"/>
    <n v="2"/>
    <n v="2"/>
    <n v="2"/>
    <n v="1"/>
    <n v="2"/>
    <x v="2"/>
    <x v="0"/>
    <n v="4"/>
    <n v="3"/>
    <s v="Active"/>
    <x v="3"/>
    <x v="1"/>
    <n v="0"/>
  </r>
  <r>
    <n v="48"/>
    <s v="No"/>
    <s v="Travel_Rarely"/>
    <x v="0"/>
    <n v="24"/>
    <n v="3"/>
    <s v="Technical Degree"/>
    <n v="781"/>
    <x v="0"/>
    <n v="2"/>
    <x v="3"/>
    <s v="Divorced"/>
    <n v="16010"/>
    <n v="4"/>
    <n v="12"/>
    <n v="0"/>
    <n v="15"/>
    <n v="3"/>
    <n v="2"/>
    <n v="2"/>
    <n v="2"/>
    <n v="1"/>
    <n v="3"/>
    <x v="3"/>
    <x v="0"/>
    <n v="3"/>
    <n v="3"/>
    <s v="Active"/>
    <x v="3"/>
    <x v="1"/>
    <n v="0"/>
  </r>
  <r>
    <n v="48"/>
    <s v="No"/>
    <s v="Travel_Rarely"/>
    <x v="0"/>
    <n v="24"/>
    <n v="3"/>
    <s v="Technical Degree"/>
    <n v="2251"/>
    <x v="0"/>
    <n v="2"/>
    <x v="3"/>
    <s v="Divorced"/>
    <n v="16010"/>
    <n v="4"/>
    <n v="12"/>
    <n v="0"/>
    <n v="15"/>
    <n v="3"/>
    <n v="2"/>
    <n v="2"/>
    <n v="2"/>
    <n v="1"/>
    <n v="3"/>
    <x v="3"/>
    <x v="0"/>
    <n v="3"/>
    <n v="3"/>
    <s v="Active"/>
    <x v="3"/>
    <x v="1"/>
    <n v="0"/>
  </r>
  <r>
    <n v="48"/>
    <s v="No"/>
    <s v="Travel_Rarely"/>
    <x v="0"/>
    <n v="24"/>
    <n v="3"/>
    <s v="Technical Degree"/>
    <n v="3721"/>
    <x v="0"/>
    <n v="2"/>
    <x v="3"/>
    <s v="Divorced"/>
    <n v="16010"/>
    <n v="4"/>
    <n v="12"/>
    <n v="0"/>
    <n v="15"/>
    <n v="3"/>
    <n v="2"/>
    <n v="2"/>
    <n v="2"/>
    <n v="1"/>
    <n v="3"/>
    <x v="3"/>
    <x v="0"/>
    <n v="3"/>
    <n v="3"/>
    <s v="Active"/>
    <x v="3"/>
    <x v="1"/>
    <n v="0"/>
  </r>
  <r>
    <n v="53"/>
    <s v="Yes"/>
    <s v="Travel_Rarely"/>
    <x v="0"/>
    <n v="18"/>
    <n v="3"/>
    <s v="Medical"/>
    <n v="1139"/>
    <x v="0"/>
    <n v="1"/>
    <x v="3"/>
    <s v="Single"/>
    <n v="34230"/>
    <n v="6"/>
    <n v="15"/>
    <n v="1"/>
    <n v="15"/>
    <n v="4"/>
    <n v="2"/>
    <n v="2"/>
    <n v="2"/>
    <n v="1"/>
    <n v="1"/>
    <x v="3"/>
    <x v="2"/>
    <n v="3"/>
    <n v="3"/>
    <s v="Left"/>
    <x v="3"/>
    <x v="1"/>
    <n v="1"/>
  </r>
  <r>
    <n v="53"/>
    <s v="Yes"/>
    <s v="Travel_Rarely"/>
    <x v="0"/>
    <n v="18"/>
    <n v="3"/>
    <s v="Medical"/>
    <n v="2609"/>
    <x v="0"/>
    <n v="1"/>
    <x v="3"/>
    <s v="Single"/>
    <n v="34230"/>
    <n v="6"/>
    <n v="15"/>
    <n v="1"/>
    <n v="15"/>
    <n v="4"/>
    <n v="2"/>
    <n v="2"/>
    <n v="2"/>
    <n v="1"/>
    <n v="1"/>
    <x v="3"/>
    <x v="2"/>
    <n v="3"/>
    <n v="3"/>
    <s v="Left"/>
    <x v="3"/>
    <x v="1"/>
    <n v="1"/>
  </r>
  <r>
    <n v="53"/>
    <s v="Yes"/>
    <s v="Travel_Rarely"/>
    <x v="0"/>
    <n v="18"/>
    <n v="3"/>
    <s v="Medical"/>
    <n v="4079"/>
    <x v="0"/>
    <n v="1"/>
    <x v="3"/>
    <s v="Single"/>
    <n v="34230"/>
    <n v="6"/>
    <n v="15"/>
    <n v="1"/>
    <n v="15"/>
    <n v="4"/>
    <n v="2"/>
    <n v="2"/>
    <n v="2"/>
    <n v="1"/>
    <n v="1"/>
    <x v="3"/>
    <x v="2"/>
    <n v="3"/>
    <n v="3"/>
    <s v="Left"/>
    <x v="3"/>
    <x v="1"/>
    <n v="1"/>
  </r>
  <r>
    <n v="51"/>
    <s v="No"/>
    <s v="Travel_Rarely"/>
    <x v="0"/>
    <n v="1"/>
    <n v="4"/>
    <s v="Life Sciences"/>
    <n v="1018"/>
    <x v="1"/>
    <n v="1"/>
    <x v="2"/>
    <s v="Married"/>
    <n v="40330"/>
    <n v="2"/>
    <n v="14"/>
    <n v="0"/>
    <n v="15"/>
    <n v="2"/>
    <n v="2"/>
    <n v="2"/>
    <n v="2"/>
    <n v="1"/>
    <n v="1"/>
    <x v="0"/>
    <x v="0"/>
    <n v="3"/>
    <n v="3"/>
    <s v="Active"/>
    <x v="3"/>
    <x v="1"/>
    <n v="0"/>
  </r>
  <r>
    <n v="51"/>
    <s v="No"/>
    <s v="Travel_Rarely"/>
    <x v="0"/>
    <n v="1"/>
    <n v="4"/>
    <s v="Life Sciences"/>
    <n v="2488"/>
    <x v="1"/>
    <n v="1"/>
    <x v="2"/>
    <s v="Married"/>
    <n v="40330"/>
    <n v="2"/>
    <n v="14"/>
    <n v="0"/>
    <n v="15"/>
    <n v="2"/>
    <n v="2"/>
    <n v="2"/>
    <n v="2"/>
    <n v="1"/>
    <n v="1"/>
    <x v="0"/>
    <x v="0"/>
    <n v="3"/>
    <n v="3"/>
    <s v="Active"/>
    <x v="3"/>
    <x v="1"/>
    <n v="0"/>
  </r>
  <r>
    <n v="51"/>
    <s v="No"/>
    <s v="Travel_Rarely"/>
    <x v="0"/>
    <n v="1"/>
    <n v="4"/>
    <s v="Life Sciences"/>
    <n v="3958"/>
    <x v="1"/>
    <n v="1"/>
    <x v="2"/>
    <s v="Married"/>
    <n v="40330"/>
    <n v="2"/>
    <n v="14"/>
    <n v="0"/>
    <n v="15"/>
    <n v="2"/>
    <n v="2"/>
    <n v="2"/>
    <n v="2"/>
    <n v="1"/>
    <n v="1"/>
    <x v="0"/>
    <x v="0"/>
    <n v="3"/>
    <n v="3"/>
    <s v="Active"/>
    <x v="3"/>
    <x v="1"/>
    <n v="0"/>
  </r>
  <r>
    <n v="36"/>
    <s v="Yes"/>
    <s v="Travel_Rarely"/>
    <x v="0"/>
    <n v="1"/>
    <n v="3"/>
    <s v="Medical"/>
    <n v="979"/>
    <x v="0"/>
    <n v="2"/>
    <x v="5"/>
    <s v="Divorced"/>
    <n v="33760"/>
    <n v="5"/>
    <n v="20"/>
    <n v="0"/>
    <n v="16"/>
    <n v="3"/>
    <n v="2"/>
    <n v="2"/>
    <n v="2"/>
    <n v="1"/>
    <n v="2"/>
    <x v="3"/>
    <x v="0"/>
    <n v="3"/>
    <n v="4"/>
    <s v="Left"/>
    <x v="2"/>
    <x v="1"/>
    <n v="1"/>
  </r>
  <r>
    <n v="36"/>
    <s v="Yes"/>
    <s v="Travel_Rarely"/>
    <x v="0"/>
    <n v="1"/>
    <n v="3"/>
    <s v="Medical"/>
    <n v="2449"/>
    <x v="0"/>
    <n v="2"/>
    <x v="5"/>
    <s v="Divorced"/>
    <n v="33760"/>
    <n v="5"/>
    <n v="20"/>
    <n v="0"/>
    <n v="16"/>
    <n v="3"/>
    <n v="2"/>
    <n v="2"/>
    <n v="2"/>
    <n v="1"/>
    <n v="2"/>
    <x v="3"/>
    <x v="0"/>
    <n v="3"/>
    <n v="4"/>
    <s v="Left"/>
    <x v="2"/>
    <x v="1"/>
    <n v="1"/>
  </r>
  <r>
    <n v="36"/>
    <s v="Yes"/>
    <s v="Travel_Rarely"/>
    <x v="0"/>
    <n v="1"/>
    <n v="3"/>
    <s v="Medical"/>
    <n v="3919"/>
    <x v="0"/>
    <n v="2"/>
    <x v="5"/>
    <s v="Divorced"/>
    <n v="33760"/>
    <n v="5"/>
    <n v="20"/>
    <n v="0"/>
    <n v="16"/>
    <n v="3"/>
    <n v="2"/>
    <n v="2"/>
    <n v="2"/>
    <n v="1"/>
    <n v="2"/>
    <x v="3"/>
    <x v="0"/>
    <n v="3"/>
    <n v="4"/>
    <s v="Left"/>
    <x v="2"/>
    <x v="1"/>
    <n v="1"/>
  </r>
  <r>
    <n v="50"/>
    <s v="No"/>
    <s v="Travel_Frequently"/>
    <x v="0"/>
    <n v="19"/>
    <n v="4"/>
    <s v="Life Sciences"/>
    <n v="1344"/>
    <x v="0"/>
    <n v="2"/>
    <x v="0"/>
    <s v="Single"/>
    <n v="53770"/>
    <n v="4"/>
    <n v="14"/>
    <n v="1"/>
    <n v="16"/>
    <n v="3"/>
    <n v="2"/>
    <n v="2"/>
    <n v="1"/>
    <n v="1"/>
    <n v="3"/>
    <x v="1"/>
    <x v="0"/>
    <n v="4"/>
    <n v="3"/>
    <s v="Active"/>
    <x v="3"/>
    <x v="1"/>
    <n v="0"/>
  </r>
  <r>
    <n v="50"/>
    <s v="No"/>
    <s v="Travel_Frequently"/>
    <x v="0"/>
    <n v="19"/>
    <n v="4"/>
    <s v="Life Sciences"/>
    <n v="2814"/>
    <x v="0"/>
    <n v="2"/>
    <x v="0"/>
    <s v="Single"/>
    <n v="53770"/>
    <n v="4"/>
    <n v="14"/>
    <n v="1"/>
    <n v="16"/>
    <n v="3"/>
    <n v="2"/>
    <n v="2"/>
    <n v="1"/>
    <n v="1"/>
    <n v="3"/>
    <x v="1"/>
    <x v="0"/>
    <n v="4"/>
    <n v="3"/>
    <s v="Active"/>
    <x v="3"/>
    <x v="1"/>
    <n v="0"/>
  </r>
  <r>
    <n v="50"/>
    <s v="No"/>
    <s v="Travel_Frequently"/>
    <x v="0"/>
    <n v="19"/>
    <n v="4"/>
    <s v="Life Sciences"/>
    <n v="4284"/>
    <x v="0"/>
    <n v="2"/>
    <x v="0"/>
    <s v="Single"/>
    <n v="53770"/>
    <n v="4"/>
    <n v="14"/>
    <n v="1"/>
    <n v="16"/>
    <n v="3"/>
    <n v="2"/>
    <n v="2"/>
    <n v="1"/>
    <n v="1"/>
    <n v="3"/>
    <x v="1"/>
    <x v="0"/>
    <n v="4"/>
    <n v="3"/>
    <s v="Active"/>
    <x v="3"/>
    <x v="1"/>
    <n v="0"/>
  </r>
  <r>
    <n v="44"/>
    <s v="No"/>
    <s v="Travel_Frequently"/>
    <x v="0"/>
    <n v="5"/>
    <n v="2"/>
    <s v="Medical"/>
    <n v="805"/>
    <x v="1"/>
    <n v="2"/>
    <x v="3"/>
    <s v="Single"/>
    <n v="171590"/>
    <n v="5"/>
    <n v="22"/>
    <n v="1"/>
    <n v="16"/>
    <n v="1"/>
    <n v="2"/>
    <n v="2"/>
    <n v="2"/>
    <n v="1"/>
    <n v="2"/>
    <x v="0"/>
    <x v="2"/>
    <n v="2"/>
    <n v="4"/>
    <s v="Active"/>
    <x v="2"/>
    <x v="1"/>
    <n v="0"/>
  </r>
  <r>
    <n v="44"/>
    <s v="No"/>
    <s v="Travel_Frequently"/>
    <x v="0"/>
    <n v="5"/>
    <n v="2"/>
    <s v="Medical"/>
    <n v="2275"/>
    <x v="1"/>
    <n v="2"/>
    <x v="3"/>
    <s v="Single"/>
    <n v="171590"/>
    <n v="5"/>
    <n v="22"/>
    <n v="1"/>
    <n v="16"/>
    <n v="1"/>
    <n v="2"/>
    <n v="2"/>
    <n v="2"/>
    <n v="1"/>
    <n v="2"/>
    <x v="0"/>
    <x v="2"/>
    <n v="2"/>
    <n v="4"/>
    <s v="Active"/>
    <x v="2"/>
    <x v="1"/>
    <n v="0"/>
  </r>
  <r>
    <n v="44"/>
    <s v="No"/>
    <s v="Travel_Frequently"/>
    <x v="0"/>
    <n v="5"/>
    <n v="2"/>
    <s v="Medical"/>
    <n v="3745"/>
    <x v="1"/>
    <n v="2"/>
    <x v="3"/>
    <s v="Single"/>
    <n v="171590"/>
    <n v="5"/>
    <n v="22"/>
    <n v="1"/>
    <n v="16"/>
    <n v="1"/>
    <n v="2"/>
    <n v="2"/>
    <n v="2"/>
    <n v="1"/>
    <n v="2"/>
    <x v="0"/>
    <x v="2"/>
    <n v="2"/>
    <n v="4"/>
    <s v="Active"/>
    <x v="2"/>
    <x v="1"/>
    <n v="0"/>
  </r>
  <r>
    <n v="49"/>
    <s v="No"/>
    <s v="Travel_Rarely"/>
    <x v="0"/>
    <n v="2"/>
    <n v="4"/>
    <s v="Medical"/>
    <n v="935"/>
    <x v="0"/>
    <n v="1"/>
    <x v="4"/>
    <s v="Divorced"/>
    <n v="42270"/>
    <n v="4"/>
    <n v="18"/>
    <n v="0"/>
    <n v="17"/>
    <n v="3"/>
    <n v="2"/>
    <n v="2"/>
    <n v="2"/>
    <n v="1"/>
    <n v="4"/>
    <x v="3"/>
    <x v="2"/>
    <n v="2"/>
    <n v="3"/>
    <s v="Active"/>
    <x v="3"/>
    <x v="1"/>
    <n v="0"/>
  </r>
  <r>
    <n v="49"/>
    <s v="No"/>
    <s v="Travel_Rarely"/>
    <x v="0"/>
    <n v="2"/>
    <n v="4"/>
    <s v="Medical"/>
    <n v="2405"/>
    <x v="0"/>
    <n v="1"/>
    <x v="4"/>
    <s v="Divorced"/>
    <n v="42270"/>
    <n v="4"/>
    <n v="18"/>
    <n v="0"/>
    <n v="17"/>
    <n v="3"/>
    <n v="2"/>
    <n v="2"/>
    <n v="2"/>
    <n v="1"/>
    <n v="4"/>
    <x v="3"/>
    <x v="2"/>
    <n v="2"/>
    <n v="3"/>
    <s v="Active"/>
    <x v="3"/>
    <x v="1"/>
    <n v="0"/>
  </r>
  <r>
    <n v="49"/>
    <s v="No"/>
    <s v="Travel_Rarely"/>
    <x v="0"/>
    <n v="2"/>
    <n v="4"/>
    <s v="Medical"/>
    <n v="3875"/>
    <x v="0"/>
    <n v="1"/>
    <x v="4"/>
    <s v="Divorced"/>
    <n v="42270"/>
    <n v="4"/>
    <n v="18"/>
    <n v="0"/>
    <n v="17"/>
    <n v="3"/>
    <n v="2"/>
    <n v="2"/>
    <n v="2"/>
    <n v="1"/>
    <n v="4"/>
    <x v="3"/>
    <x v="2"/>
    <n v="2"/>
    <n v="3"/>
    <s v="Active"/>
    <x v="3"/>
    <x v="1"/>
    <n v="0"/>
  </r>
  <r>
    <n v="56"/>
    <s v="No"/>
    <s v="Travel_Rarely"/>
    <x v="0"/>
    <n v="4"/>
    <n v="3"/>
    <s v="Life Sciences"/>
    <n v="1388"/>
    <x v="0"/>
    <n v="4"/>
    <x v="2"/>
    <s v="Divorced"/>
    <n v="25870"/>
    <n v="4"/>
    <n v="12"/>
    <n v="0"/>
    <n v="19"/>
    <n v="2"/>
    <n v="2"/>
    <n v="2"/>
    <n v="2"/>
    <n v="1"/>
    <n v="3"/>
    <x v="3"/>
    <x v="0"/>
    <n v="2"/>
    <n v="3"/>
    <s v="Active"/>
    <x v="4"/>
    <x v="1"/>
    <n v="0"/>
  </r>
  <r>
    <n v="56"/>
    <s v="No"/>
    <s v="Travel_Rarely"/>
    <x v="0"/>
    <n v="4"/>
    <n v="3"/>
    <s v="Life Sciences"/>
    <n v="2858"/>
    <x v="0"/>
    <n v="4"/>
    <x v="2"/>
    <s v="Divorced"/>
    <n v="25870"/>
    <n v="4"/>
    <n v="12"/>
    <n v="0"/>
    <n v="19"/>
    <n v="2"/>
    <n v="2"/>
    <n v="2"/>
    <n v="2"/>
    <n v="1"/>
    <n v="3"/>
    <x v="3"/>
    <x v="0"/>
    <n v="2"/>
    <n v="3"/>
    <s v="Active"/>
    <x v="4"/>
    <x v="1"/>
    <n v="0"/>
  </r>
  <r>
    <n v="56"/>
    <s v="No"/>
    <s v="Travel_Rarely"/>
    <x v="0"/>
    <n v="4"/>
    <n v="3"/>
    <s v="Life Sciences"/>
    <n v="4328"/>
    <x v="0"/>
    <n v="4"/>
    <x v="2"/>
    <s v="Divorced"/>
    <n v="25870"/>
    <n v="4"/>
    <n v="12"/>
    <n v="0"/>
    <n v="19"/>
    <n v="2"/>
    <n v="2"/>
    <n v="2"/>
    <n v="2"/>
    <n v="1"/>
    <n v="3"/>
    <x v="3"/>
    <x v="0"/>
    <n v="2"/>
    <n v="3"/>
    <s v="Active"/>
    <x v="4"/>
    <x v="1"/>
    <n v="0"/>
  </r>
  <r>
    <n v="48"/>
    <s v="No"/>
    <s v="Travel_Rarely"/>
    <x v="2"/>
    <n v="2"/>
    <n v="4"/>
    <s v="Medical"/>
    <n v="478"/>
    <x v="0"/>
    <n v="2"/>
    <x v="0"/>
    <s v="Single"/>
    <n v="45540"/>
    <n v="2"/>
    <n v="11"/>
    <n v="2"/>
    <n v="19"/>
    <n v="3"/>
    <n v="2"/>
    <n v="2"/>
    <n v="2"/>
    <n v="1"/>
    <n v="1"/>
    <x v="0"/>
    <x v="0"/>
    <n v="3"/>
    <n v="3"/>
    <s v="Active"/>
    <x v="3"/>
    <x v="1"/>
    <n v="0"/>
  </r>
  <r>
    <n v="48"/>
    <s v="No"/>
    <s v="Travel_Rarely"/>
    <x v="2"/>
    <n v="2"/>
    <n v="4"/>
    <s v="Medical"/>
    <n v="1948"/>
    <x v="0"/>
    <n v="2"/>
    <x v="0"/>
    <s v="Single"/>
    <n v="45540"/>
    <n v="2"/>
    <n v="11"/>
    <n v="2"/>
    <n v="19"/>
    <n v="3"/>
    <n v="2"/>
    <n v="2"/>
    <n v="2"/>
    <n v="1"/>
    <n v="1"/>
    <x v="0"/>
    <x v="0"/>
    <n v="3"/>
    <n v="3"/>
    <s v="Active"/>
    <x v="3"/>
    <x v="1"/>
    <n v="0"/>
  </r>
  <r>
    <n v="48"/>
    <s v="No"/>
    <s v="Travel_Rarely"/>
    <x v="2"/>
    <n v="2"/>
    <n v="4"/>
    <s v="Medical"/>
    <n v="3418"/>
    <x v="0"/>
    <n v="2"/>
    <x v="0"/>
    <s v="Single"/>
    <n v="45540"/>
    <n v="2"/>
    <n v="11"/>
    <n v="2"/>
    <n v="19"/>
    <n v="3"/>
    <n v="2"/>
    <n v="2"/>
    <n v="2"/>
    <n v="1"/>
    <n v="1"/>
    <x v="0"/>
    <x v="0"/>
    <n v="3"/>
    <n v="3"/>
    <s v="Active"/>
    <x v="3"/>
    <x v="1"/>
    <n v="0"/>
  </r>
  <r>
    <n v="53"/>
    <s v="No"/>
    <s v="Travel_Rarely"/>
    <x v="0"/>
    <n v="9"/>
    <n v="3"/>
    <s v="Life Sciences"/>
    <n v="299"/>
    <x v="1"/>
    <n v="3"/>
    <x v="4"/>
    <s v="Single"/>
    <n v="48090"/>
    <n v="2"/>
    <n v="18"/>
    <n v="0"/>
    <n v="19"/>
    <n v="2"/>
    <n v="2"/>
    <n v="2"/>
    <n v="2"/>
    <n v="1"/>
    <n v="4"/>
    <x v="1"/>
    <x v="0"/>
    <n v="3"/>
    <n v="3"/>
    <s v="Active"/>
    <x v="3"/>
    <x v="1"/>
    <n v="0"/>
  </r>
  <r>
    <n v="53"/>
    <s v="No"/>
    <s v="Travel_Rarely"/>
    <x v="0"/>
    <n v="9"/>
    <n v="3"/>
    <s v="Life Sciences"/>
    <n v="1769"/>
    <x v="1"/>
    <n v="3"/>
    <x v="4"/>
    <s v="Single"/>
    <n v="48090"/>
    <n v="2"/>
    <n v="18"/>
    <n v="0"/>
    <n v="19"/>
    <n v="2"/>
    <n v="2"/>
    <n v="2"/>
    <n v="2"/>
    <n v="1"/>
    <n v="4"/>
    <x v="1"/>
    <x v="0"/>
    <n v="3"/>
    <n v="3"/>
    <s v="Active"/>
    <x v="3"/>
    <x v="1"/>
    <n v="0"/>
  </r>
  <r>
    <n v="53"/>
    <s v="No"/>
    <s v="Travel_Rarely"/>
    <x v="0"/>
    <n v="9"/>
    <n v="3"/>
    <s v="Life Sciences"/>
    <n v="3239"/>
    <x v="1"/>
    <n v="3"/>
    <x v="4"/>
    <s v="Single"/>
    <n v="48090"/>
    <n v="2"/>
    <n v="18"/>
    <n v="0"/>
    <n v="19"/>
    <n v="2"/>
    <n v="2"/>
    <n v="2"/>
    <n v="2"/>
    <n v="1"/>
    <n v="4"/>
    <x v="1"/>
    <x v="0"/>
    <n v="3"/>
    <n v="3"/>
    <s v="Active"/>
    <x v="3"/>
    <x v="1"/>
    <n v="0"/>
  </r>
  <r>
    <n v="46"/>
    <s v="No"/>
    <s v="Travel_Rarely"/>
    <x v="1"/>
    <n v="2"/>
    <n v="3"/>
    <s v="Life Sciences"/>
    <n v="1242"/>
    <x v="1"/>
    <n v="1"/>
    <x v="3"/>
    <s v="Single"/>
    <n v="34200"/>
    <n v="3"/>
    <n v="13"/>
    <n v="2"/>
    <n v="22"/>
    <n v="3"/>
    <n v="2"/>
    <n v="2"/>
    <n v="1"/>
    <n v="1"/>
    <n v="2"/>
    <x v="3"/>
    <x v="2"/>
    <n v="1"/>
    <n v="3"/>
    <s v="Active"/>
    <x v="3"/>
    <x v="1"/>
    <n v="0"/>
  </r>
  <r>
    <n v="46"/>
    <s v="No"/>
    <s v="Travel_Rarely"/>
    <x v="1"/>
    <n v="2"/>
    <n v="3"/>
    <s v="Life Sciences"/>
    <n v="2712"/>
    <x v="1"/>
    <n v="1"/>
    <x v="3"/>
    <s v="Single"/>
    <n v="34200"/>
    <n v="3"/>
    <n v="13"/>
    <n v="2"/>
    <n v="22"/>
    <n v="3"/>
    <n v="2"/>
    <n v="2"/>
    <n v="1"/>
    <n v="1"/>
    <n v="2"/>
    <x v="3"/>
    <x v="2"/>
    <n v="1"/>
    <n v="3"/>
    <s v="Active"/>
    <x v="3"/>
    <x v="1"/>
    <n v="0"/>
  </r>
  <r>
    <n v="46"/>
    <s v="No"/>
    <s v="Travel_Rarely"/>
    <x v="1"/>
    <n v="2"/>
    <n v="3"/>
    <s v="Life Sciences"/>
    <n v="4182"/>
    <x v="1"/>
    <n v="1"/>
    <x v="3"/>
    <s v="Single"/>
    <n v="34200"/>
    <n v="3"/>
    <n v="13"/>
    <n v="2"/>
    <n v="22"/>
    <n v="3"/>
    <n v="2"/>
    <n v="2"/>
    <n v="1"/>
    <n v="1"/>
    <n v="2"/>
    <x v="3"/>
    <x v="2"/>
    <n v="1"/>
    <n v="3"/>
    <s v="Active"/>
    <x v="3"/>
    <x v="1"/>
    <n v="0"/>
  </r>
  <r>
    <n v="48"/>
    <s v="No"/>
    <s v="Travel_Frequently"/>
    <x v="1"/>
    <n v="10"/>
    <n v="4"/>
    <s v="Marketing"/>
    <n v="909"/>
    <x v="1"/>
    <n v="3"/>
    <x v="2"/>
    <s v="Married"/>
    <n v="22700"/>
    <n v="2"/>
    <n v="14"/>
    <n v="3"/>
    <n v="23"/>
    <n v="2"/>
    <n v="2"/>
    <n v="2"/>
    <n v="2"/>
    <n v="1"/>
    <n v="3"/>
    <x v="1"/>
    <x v="0"/>
    <n v="3"/>
    <n v="3"/>
    <s v="Active"/>
    <x v="3"/>
    <x v="1"/>
    <n v="0"/>
  </r>
  <r>
    <n v="48"/>
    <s v="No"/>
    <s v="Travel_Frequently"/>
    <x v="1"/>
    <n v="10"/>
    <n v="4"/>
    <s v="Marketing"/>
    <n v="2379"/>
    <x v="1"/>
    <n v="3"/>
    <x v="2"/>
    <s v="Married"/>
    <n v="22700"/>
    <n v="2"/>
    <n v="14"/>
    <n v="3"/>
    <n v="23"/>
    <n v="2"/>
    <n v="2"/>
    <n v="2"/>
    <n v="2"/>
    <n v="1"/>
    <n v="3"/>
    <x v="1"/>
    <x v="0"/>
    <n v="3"/>
    <n v="3"/>
    <s v="Active"/>
    <x v="3"/>
    <x v="1"/>
    <n v="0"/>
  </r>
  <r>
    <n v="48"/>
    <s v="No"/>
    <s v="Travel_Frequently"/>
    <x v="1"/>
    <n v="10"/>
    <n v="4"/>
    <s v="Marketing"/>
    <n v="3849"/>
    <x v="1"/>
    <n v="3"/>
    <x v="2"/>
    <s v="Married"/>
    <n v="22700"/>
    <n v="2"/>
    <n v="14"/>
    <n v="3"/>
    <n v="23"/>
    <n v="2"/>
    <n v="2"/>
    <n v="2"/>
    <n v="2"/>
    <n v="1"/>
    <n v="3"/>
    <x v="1"/>
    <x v="0"/>
    <n v="3"/>
    <n v="3"/>
    <s v="Active"/>
    <x v="3"/>
    <x v="1"/>
    <n v="0"/>
  </r>
  <r>
    <n v="58"/>
    <s v="No"/>
    <s v="Travel_Frequently"/>
    <x v="0"/>
    <n v="10"/>
    <n v="4"/>
    <s v="Technical Degree"/>
    <n v="1053"/>
    <x v="1"/>
    <n v="1"/>
    <x v="6"/>
    <s v="Married"/>
    <n v="29360"/>
    <n v="2"/>
    <n v="13"/>
    <n v="1"/>
    <n v="23"/>
    <n v="3"/>
    <n v="2"/>
    <n v="2"/>
    <n v="2"/>
    <n v="1"/>
    <n v="1"/>
    <x v="0"/>
    <x v="0"/>
    <n v="3"/>
    <n v="3"/>
    <s v="Active"/>
    <x v="4"/>
    <x v="1"/>
    <n v="0"/>
  </r>
  <r>
    <n v="58"/>
    <s v="No"/>
    <s v="Travel_Frequently"/>
    <x v="0"/>
    <n v="10"/>
    <n v="4"/>
    <s v="Technical Degree"/>
    <n v="2523"/>
    <x v="1"/>
    <n v="1"/>
    <x v="6"/>
    <s v="Married"/>
    <n v="29360"/>
    <n v="2"/>
    <n v="13"/>
    <n v="1"/>
    <n v="23"/>
    <n v="3"/>
    <n v="2"/>
    <n v="2"/>
    <n v="2"/>
    <n v="1"/>
    <n v="1"/>
    <x v="0"/>
    <x v="0"/>
    <n v="3"/>
    <n v="3"/>
    <s v="Active"/>
    <x v="4"/>
    <x v="1"/>
    <n v="0"/>
  </r>
  <r>
    <n v="58"/>
    <s v="No"/>
    <s v="Travel_Frequently"/>
    <x v="0"/>
    <n v="10"/>
    <n v="4"/>
    <s v="Technical Degree"/>
    <n v="3993"/>
    <x v="1"/>
    <n v="1"/>
    <x v="6"/>
    <s v="Married"/>
    <n v="29360"/>
    <n v="2"/>
    <n v="13"/>
    <n v="1"/>
    <n v="23"/>
    <n v="3"/>
    <n v="2"/>
    <n v="2"/>
    <n v="2"/>
    <n v="1"/>
    <n v="1"/>
    <x v="0"/>
    <x v="0"/>
    <n v="3"/>
    <n v="3"/>
    <s v="Active"/>
    <x v="4"/>
    <x v="1"/>
    <n v="0"/>
  </r>
  <r>
    <n v="46"/>
    <s v="No"/>
    <s v="Travel_Rarely"/>
    <x v="0"/>
    <n v="2"/>
    <n v="1"/>
    <s v="Medical"/>
    <n v="513"/>
    <x v="1"/>
    <n v="3"/>
    <x v="3"/>
    <s v="Divorced"/>
    <n v="49410"/>
    <n v="9"/>
    <n v="13"/>
    <n v="2"/>
    <n v="23"/>
    <n v="2"/>
    <n v="2"/>
    <n v="2"/>
    <n v="2"/>
    <n v="1"/>
    <n v="4"/>
    <x v="1"/>
    <x v="0"/>
    <n v="2"/>
    <n v="3"/>
    <s v="Active"/>
    <x v="3"/>
    <x v="1"/>
    <n v="0"/>
  </r>
  <r>
    <n v="46"/>
    <s v="No"/>
    <s v="Travel_Rarely"/>
    <x v="0"/>
    <n v="2"/>
    <n v="1"/>
    <s v="Medical"/>
    <n v="1983"/>
    <x v="1"/>
    <n v="3"/>
    <x v="3"/>
    <s v="Divorced"/>
    <n v="49410"/>
    <n v="9"/>
    <n v="13"/>
    <n v="2"/>
    <n v="23"/>
    <n v="2"/>
    <n v="2"/>
    <n v="2"/>
    <n v="2"/>
    <n v="1"/>
    <n v="4"/>
    <x v="1"/>
    <x v="0"/>
    <n v="2"/>
    <n v="3"/>
    <s v="Active"/>
    <x v="3"/>
    <x v="1"/>
    <n v="0"/>
  </r>
  <r>
    <n v="46"/>
    <s v="No"/>
    <s v="Travel_Rarely"/>
    <x v="0"/>
    <n v="2"/>
    <n v="1"/>
    <s v="Medical"/>
    <n v="3453"/>
    <x v="1"/>
    <n v="3"/>
    <x v="3"/>
    <s v="Divorced"/>
    <n v="49410"/>
    <n v="9"/>
    <n v="13"/>
    <n v="2"/>
    <n v="23"/>
    <n v="2"/>
    <n v="2"/>
    <n v="2"/>
    <n v="2"/>
    <n v="1"/>
    <n v="4"/>
    <x v="1"/>
    <x v="0"/>
    <n v="2"/>
    <n v="3"/>
    <s v="Active"/>
    <x v="3"/>
    <x v="1"/>
    <n v="0"/>
  </r>
  <r>
    <n v="46"/>
    <s v="No"/>
    <s v="Travel_Rarely"/>
    <x v="1"/>
    <n v="3"/>
    <n v="4"/>
    <s v="Marketing"/>
    <n v="1020"/>
    <x v="1"/>
    <n v="1"/>
    <x v="6"/>
    <s v="Divorced"/>
    <n v="42720"/>
    <n v="7"/>
    <n v="13"/>
    <n v="0"/>
    <n v="24"/>
    <n v="3"/>
    <n v="2"/>
    <n v="2"/>
    <n v="2"/>
    <n v="1"/>
    <n v="3"/>
    <x v="1"/>
    <x v="0"/>
    <n v="4"/>
    <n v="3"/>
    <s v="Active"/>
    <x v="3"/>
    <x v="1"/>
    <n v="0"/>
  </r>
  <r>
    <n v="46"/>
    <s v="No"/>
    <s v="Travel_Rarely"/>
    <x v="1"/>
    <n v="3"/>
    <n v="4"/>
    <s v="Marketing"/>
    <n v="2490"/>
    <x v="1"/>
    <n v="1"/>
    <x v="6"/>
    <s v="Divorced"/>
    <n v="42720"/>
    <n v="7"/>
    <n v="13"/>
    <n v="0"/>
    <n v="24"/>
    <n v="3"/>
    <n v="2"/>
    <n v="2"/>
    <n v="2"/>
    <n v="1"/>
    <n v="3"/>
    <x v="1"/>
    <x v="0"/>
    <n v="4"/>
    <n v="3"/>
    <s v="Active"/>
    <x v="3"/>
    <x v="1"/>
    <n v="0"/>
  </r>
  <r>
    <n v="46"/>
    <s v="No"/>
    <s v="Travel_Rarely"/>
    <x v="1"/>
    <n v="3"/>
    <n v="4"/>
    <s v="Marketing"/>
    <n v="3960"/>
    <x v="1"/>
    <n v="1"/>
    <x v="6"/>
    <s v="Divorced"/>
    <n v="42720"/>
    <n v="7"/>
    <n v="13"/>
    <n v="0"/>
    <n v="24"/>
    <n v="3"/>
    <n v="2"/>
    <n v="2"/>
    <n v="2"/>
    <n v="1"/>
    <n v="3"/>
    <x v="1"/>
    <x v="0"/>
    <n v="4"/>
    <n v="3"/>
    <s v="Active"/>
    <x v="3"/>
    <x v="1"/>
    <n v="0"/>
  </r>
  <r>
    <n v="53"/>
    <s v="No"/>
    <s v="Travel_Rarely"/>
    <x v="0"/>
    <n v="9"/>
    <n v="3"/>
    <s v="Life Sciences"/>
    <n v="389"/>
    <x v="0"/>
    <n v="1"/>
    <x v="6"/>
    <s v="Married"/>
    <n v="20890"/>
    <n v="5"/>
    <n v="16"/>
    <n v="0"/>
    <n v="28"/>
    <n v="2"/>
    <n v="2"/>
    <n v="2"/>
    <n v="2"/>
    <n v="1"/>
    <n v="1"/>
    <x v="1"/>
    <x v="0"/>
    <n v="2"/>
    <n v="3"/>
    <s v="Active"/>
    <x v="3"/>
    <x v="1"/>
    <n v="0"/>
  </r>
  <r>
    <n v="53"/>
    <s v="No"/>
    <s v="Travel_Rarely"/>
    <x v="0"/>
    <n v="9"/>
    <n v="3"/>
    <s v="Life Sciences"/>
    <n v="1859"/>
    <x v="0"/>
    <n v="1"/>
    <x v="6"/>
    <s v="Married"/>
    <n v="20890"/>
    <n v="5"/>
    <n v="16"/>
    <n v="0"/>
    <n v="28"/>
    <n v="2"/>
    <n v="2"/>
    <n v="2"/>
    <n v="2"/>
    <n v="1"/>
    <n v="1"/>
    <x v="1"/>
    <x v="0"/>
    <n v="2"/>
    <n v="3"/>
    <s v="Active"/>
    <x v="3"/>
    <x v="1"/>
    <n v="0"/>
  </r>
  <r>
    <n v="53"/>
    <s v="No"/>
    <s v="Travel_Rarely"/>
    <x v="0"/>
    <n v="9"/>
    <n v="3"/>
    <s v="Life Sciences"/>
    <n v="3329"/>
    <x v="0"/>
    <n v="1"/>
    <x v="6"/>
    <s v="Married"/>
    <n v="20890"/>
    <n v="5"/>
    <n v="16"/>
    <n v="0"/>
    <n v="28"/>
    <n v="2"/>
    <n v="2"/>
    <n v="2"/>
    <n v="2"/>
    <n v="1"/>
    <n v="1"/>
    <x v="1"/>
    <x v="0"/>
    <n v="2"/>
    <n v="3"/>
    <s v="Active"/>
    <x v="3"/>
    <x v="1"/>
    <n v="0"/>
  </r>
  <r>
    <n v="50"/>
    <s v="No"/>
    <s v="Travel_Frequently"/>
    <x v="0"/>
    <n v="25"/>
    <n v="4"/>
    <s v="Life Sciences"/>
    <n v="610"/>
    <x v="1"/>
    <n v="2"/>
    <x v="7"/>
    <s v="Married"/>
    <n v="32020"/>
    <n v="2"/>
    <n v="24"/>
    <n v="1"/>
    <n v="32"/>
    <n v="2"/>
    <n v="2"/>
    <n v="2"/>
    <n v="2"/>
    <n v="1"/>
    <n v="4"/>
    <x v="3"/>
    <x v="0"/>
    <n v="3"/>
    <n v="4"/>
    <s v="Active"/>
    <x v="3"/>
    <x v="1"/>
    <n v="0"/>
  </r>
  <r>
    <n v="50"/>
    <s v="No"/>
    <s v="Travel_Frequently"/>
    <x v="0"/>
    <n v="25"/>
    <n v="4"/>
    <s v="Life Sciences"/>
    <n v="2080"/>
    <x v="1"/>
    <n v="2"/>
    <x v="7"/>
    <s v="Married"/>
    <n v="32020"/>
    <n v="2"/>
    <n v="24"/>
    <n v="1"/>
    <n v="32"/>
    <n v="2"/>
    <n v="2"/>
    <n v="2"/>
    <n v="2"/>
    <n v="1"/>
    <n v="4"/>
    <x v="3"/>
    <x v="0"/>
    <n v="3"/>
    <n v="4"/>
    <s v="Active"/>
    <x v="3"/>
    <x v="1"/>
    <n v="0"/>
  </r>
  <r>
    <n v="50"/>
    <s v="No"/>
    <s v="Travel_Frequently"/>
    <x v="0"/>
    <n v="25"/>
    <n v="4"/>
    <s v="Life Sciences"/>
    <n v="3550"/>
    <x v="1"/>
    <n v="2"/>
    <x v="7"/>
    <s v="Married"/>
    <n v="32020"/>
    <n v="2"/>
    <n v="24"/>
    <n v="1"/>
    <n v="32"/>
    <n v="2"/>
    <n v="2"/>
    <n v="2"/>
    <n v="2"/>
    <n v="1"/>
    <n v="4"/>
    <x v="3"/>
    <x v="0"/>
    <n v="3"/>
    <n v="4"/>
    <s v="Active"/>
    <x v="3"/>
    <x v="1"/>
    <n v="0"/>
  </r>
  <r>
    <n v="21"/>
    <s v="No"/>
    <s v="Non-Travel"/>
    <x v="0"/>
    <n v="1"/>
    <n v="5"/>
    <s v="Life Sciences"/>
    <n v="105"/>
    <x v="1"/>
    <n v="2"/>
    <x v="2"/>
    <s v="Single"/>
    <n v="28630"/>
    <n v="1"/>
    <n v="14"/>
    <n v="0"/>
    <n v="3"/>
    <n v="2"/>
    <n v="3"/>
    <n v="2"/>
    <n v="2"/>
    <n v="1"/>
    <n v="1"/>
    <x v="1"/>
    <x v="2"/>
    <n v="1"/>
    <n v="3"/>
    <s v="Active"/>
    <x v="0"/>
    <x v="1"/>
    <n v="0"/>
  </r>
  <r>
    <n v="21"/>
    <s v="No"/>
    <s v="Non-Travel"/>
    <x v="0"/>
    <n v="1"/>
    <n v="5"/>
    <s v="Life Sciences"/>
    <n v="1575"/>
    <x v="1"/>
    <n v="2"/>
    <x v="2"/>
    <s v="Single"/>
    <n v="28630"/>
    <n v="1"/>
    <n v="14"/>
    <n v="0"/>
    <n v="3"/>
    <n v="2"/>
    <n v="3"/>
    <n v="2"/>
    <n v="2"/>
    <n v="1"/>
    <n v="1"/>
    <x v="1"/>
    <x v="2"/>
    <n v="1"/>
    <n v="3"/>
    <s v="Active"/>
    <x v="0"/>
    <x v="1"/>
    <n v="0"/>
  </r>
  <r>
    <n v="21"/>
    <s v="No"/>
    <s v="Non-Travel"/>
    <x v="0"/>
    <n v="1"/>
    <n v="5"/>
    <s v="Life Sciences"/>
    <n v="3045"/>
    <x v="1"/>
    <n v="2"/>
    <x v="2"/>
    <s v="Single"/>
    <n v="28630"/>
    <n v="1"/>
    <n v="14"/>
    <n v="0"/>
    <n v="3"/>
    <n v="2"/>
    <n v="3"/>
    <n v="2"/>
    <n v="2"/>
    <n v="1"/>
    <n v="1"/>
    <x v="1"/>
    <x v="2"/>
    <n v="1"/>
    <n v="3"/>
    <s v="Active"/>
    <x v="0"/>
    <x v="1"/>
    <n v="0"/>
  </r>
  <r>
    <n v="31"/>
    <s v="Yes"/>
    <s v="Travel_Frequently"/>
    <x v="0"/>
    <n v="3"/>
    <n v="1"/>
    <s v="Life Sciences"/>
    <n v="695"/>
    <x v="0"/>
    <n v="1"/>
    <x v="0"/>
    <s v="Single"/>
    <n v="71040"/>
    <n v="1"/>
    <n v="14"/>
    <n v="1"/>
    <n v="3"/>
    <n v="3"/>
    <n v="3"/>
    <n v="2"/>
    <n v="2"/>
    <n v="1"/>
    <n v="4"/>
    <x v="2"/>
    <x v="1"/>
    <n v="3"/>
    <n v="3"/>
    <s v="Left"/>
    <x v="1"/>
    <x v="1"/>
    <n v="1"/>
  </r>
  <r>
    <n v="31"/>
    <s v="Yes"/>
    <s v="Travel_Frequently"/>
    <x v="0"/>
    <n v="3"/>
    <n v="1"/>
    <s v="Life Sciences"/>
    <n v="2165"/>
    <x v="0"/>
    <n v="1"/>
    <x v="0"/>
    <s v="Single"/>
    <n v="71040"/>
    <n v="1"/>
    <n v="14"/>
    <n v="1"/>
    <n v="3"/>
    <n v="3"/>
    <n v="3"/>
    <n v="2"/>
    <n v="2"/>
    <n v="1"/>
    <n v="4"/>
    <x v="2"/>
    <x v="1"/>
    <n v="3"/>
    <n v="3"/>
    <s v="Left"/>
    <x v="1"/>
    <x v="1"/>
    <n v="1"/>
  </r>
  <r>
    <n v="31"/>
    <s v="Yes"/>
    <s v="Travel_Frequently"/>
    <x v="0"/>
    <n v="3"/>
    <n v="1"/>
    <s v="Life Sciences"/>
    <n v="3635"/>
    <x v="0"/>
    <n v="1"/>
    <x v="0"/>
    <s v="Single"/>
    <n v="71040"/>
    <n v="1"/>
    <n v="14"/>
    <n v="1"/>
    <n v="3"/>
    <n v="3"/>
    <n v="3"/>
    <n v="2"/>
    <n v="2"/>
    <n v="1"/>
    <n v="4"/>
    <x v="2"/>
    <x v="1"/>
    <n v="3"/>
    <n v="3"/>
    <s v="Left"/>
    <x v="1"/>
    <x v="1"/>
    <n v="1"/>
  </r>
  <r>
    <n v="28"/>
    <s v="No"/>
    <s v="Non-Travel"/>
    <x v="0"/>
    <n v="7"/>
    <n v="3"/>
    <s v="Life Sciences"/>
    <n v="1066"/>
    <x v="0"/>
    <n v="1"/>
    <x v="0"/>
    <s v="Divorced"/>
    <n v="89660"/>
    <n v="1"/>
    <n v="16"/>
    <n v="1"/>
    <n v="3"/>
    <n v="3"/>
    <n v="3"/>
    <n v="2"/>
    <n v="2"/>
    <n v="1"/>
    <n v="3"/>
    <x v="1"/>
    <x v="0"/>
    <n v="2"/>
    <n v="3"/>
    <s v="Active"/>
    <x v="1"/>
    <x v="1"/>
    <n v="0"/>
  </r>
  <r>
    <n v="28"/>
    <s v="No"/>
    <s v="Non-Travel"/>
    <x v="0"/>
    <n v="7"/>
    <n v="3"/>
    <s v="Life Sciences"/>
    <n v="2536"/>
    <x v="0"/>
    <n v="1"/>
    <x v="0"/>
    <s v="Divorced"/>
    <n v="89660"/>
    <n v="1"/>
    <n v="16"/>
    <n v="1"/>
    <n v="3"/>
    <n v="3"/>
    <n v="3"/>
    <n v="2"/>
    <n v="2"/>
    <n v="1"/>
    <n v="3"/>
    <x v="1"/>
    <x v="0"/>
    <n v="2"/>
    <n v="3"/>
    <s v="Active"/>
    <x v="1"/>
    <x v="1"/>
    <n v="0"/>
  </r>
  <r>
    <n v="28"/>
    <s v="No"/>
    <s v="Non-Travel"/>
    <x v="0"/>
    <n v="7"/>
    <n v="3"/>
    <s v="Life Sciences"/>
    <n v="4006"/>
    <x v="0"/>
    <n v="1"/>
    <x v="0"/>
    <s v="Divorced"/>
    <n v="89660"/>
    <n v="1"/>
    <n v="16"/>
    <n v="1"/>
    <n v="3"/>
    <n v="3"/>
    <n v="3"/>
    <n v="2"/>
    <n v="2"/>
    <n v="1"/>
    <n v="3"/>
    <x v="1"/>
    <x v="0"/>
    <n v="2"/>
    <n v="3"/>
    <s v="Active"/>
    <x v="1"/>
    <x v="1"/>
    <n v="0"/>
  </r>
  <r>
    <n v="32"/>
    <s v="No"/>
    <s v="Non-Travel"/>
    <x v="1"/>
    <n v="2"/>
    <n v="4"/>
    <s v="Marketing"/>
    <n v="1454"/>
    <x v="0"/>
    <n v="4"/>
    <x v="3"/>
    <s v="Married"/>
    <n v="21090"/>
    <n v="0"/>
    <n v="13"/>
    <n v="1"/>
    <n v="4"/>
    <n v="3"/>
    <n v="3"/>
    <n v="2"/>
    <n v="2"/>
    <n v="1"/>
    <n v="3"/>
    <x v="1"/>
    <x v="0"/>
    <n v="2"/>
    <n v="3"/>
    <s v="Active"/>
    <x v="1"/>
    <x v="1"/>
    <n v="0"/>
  </r>
  <r>
    <n v="32"/>
    <s v="No"/>
    <s v="Non-Travel"/>
    <x v="1"/>
    <n v="2"/>
    <n v="4"/>
    <s v="Marketing"/>
    <n v="2924"/>
    <x v="0"/>
    <n v="4"/>
    <x v="3"/>
    <s v="Married"/>
    <n v="21090"/>
    <n v="0"/>
    <n v="13"/>
    <n v="1"/>
    <n v="4"/>
    <n v="3"/>
    <n v="3"/>
    <n v="2"/>
    <n v="2"/>
    <n v="1"/>
    <n v="3"/>
    <x v="1"/>
    <x v="0"/>
    <n v="2"/>
    <n v="3"/>
    <s v="Active"/>
    <x v="1"/>
    <x v="1"/>
    <n v="0"/>
  </r>
  <r>
    <n v="32"/>
    <s v="No"/>
    <s v="Non-Travel"/>
    <x v="1"/>
    <n v="2"/>
    <n v="4"/>
    <s v="Marketing"/>
    <n v="4394"/>
    <x v="0"/>
    <n v="4"/>
    <x v="3"/>
    <s v="Married"/>
    <n v="21090"/>
    <n v="0"/>
    <n v="13"/>
    <n v="1"/>
    <n v="4"/>
    <n v="3"/>
    <n v="3"/>
    <n v="2"/>
    <n v="2"/>
    <n v="1"/>
    <n v="3"/>
    <x v="1"/>
    <x v="0"/>
    <n v="2"/>
    <n v="3"/>
    <s v="Active"/>
    <x v="1"/>
    <x v="1"/>
    <n v="0"/>
  </r>
  <r>
    <n v="29"/>
    <s v="No"/>
    <s v="Travel_Rarely"/>
    <x v="2"/>
    <n v="8"/>
    <n v="3"/>
    <s v="Medical"/>
    <n v="80"/>
    <x v="0"/>
    <n v="3"/>
    <x v="6"/>
    <s v="Single"/>
    <n v="25870"/>
    <n v="0"/>
    <n v="22"/>
    <n v="2"/>
    <n v="4"/>
    <n v="3"/>
    <n v="3"/>
    <n v="2"/>
    <n v="2"/>
    <n v="1"/>
    <n v="2"/>
    <x v="1"/>
    <x v="0"/>
    <n v="3"/>
    <n v="4"/>
    <s v="Active"/>
    <x v="1"/>
    <x v="1"/>
    <n v="0"/>
  </r>
  <r>
    <n v="29"/>
    <s v="No"/>
    <s v="Travel_Rarely"/>
    <x v="2"/>
    <n v="8"/>
    <n v="3"/>
    <s v="Medical"/>
    <n v="1550"/>
    <x v="0"/>
    <n v="3"/>
    <x v="6"/>
    <s v="Single"/>
    <n v="25870"/>
    <n v="0"/>
    <n v="22"/>
    <n v="2"/>
    <n v="4"/>
    <n v="3"/>
    <n v="3"/>
    <n v="2"/>
    <n v="2"/>
    <n v="1"/>
    <n v="2"/>
    <x v="1"/>
    <x v="0"/>
    <n v="3"/>
    <n v="4"/>
    <s v="Active"/>
    <x v="1"/>
    <x v="1"/>
    <n v="0"/>
  </r>
  <r>
    <n v="29"/>
    <s v="No"/>
    <s v="Travel_Rarely"/>
    <x v="2"/>
    <n v="8"/>
    <n v="3"/>
    <s v="Medical"/>
    <n v="3020"/>
    <x v="0"/>
    <n v="3"/>
    <x v="6"/>
    <s v="Single"/>
    <n v="25870"/>
    <n v="0"/>
    <n v="22"/>
    <n v="2"/>
    <n v="4"/>
    <n v="3"/>
    <n v="3"/>
    <n v="2"/>
    <n v="2"/>
    <n v="1"/>
    <n v="2"/>
    <x v="1"/>
    <x v="0"/>
    <n v="3"/>
    <n v="4"/>
    <s v="Active"/>
    <x v="1"/>
    <x v="1"/>
    <n v="0"/>
  </r>
  <r>
    <n v="27"/>
    <s v="No"/>
    <s v="Travel_Rarely"/>
    <x v="0"/>
    <n v="3"/>
    <n v="3"/>
    <s v="Life Sciences"/>
    <n v="482"/>
    <x v="0"/>
    <n v="2"/>
    <x v="8"/>
    <s v="Married"/>
    <n v="31610"/>
    <n v="0"/>
    <n v="13"/>
    <n v="2"/>
    <n v="4"/>
    <n v="0"/>
    <n v="3"/>
    <n v="2"/>
    <n v="2"/>
    <n v="1"/>
    <n v="1"/>
    <x v="1"/>
    <x v="0"/>
    <n v="3"/>
    <n v="3"/>
    <s v="Active"/>
    <x v="1"/>
    <x v="1"/>
    <n v="0"/>
  </r>
  <r>
    <n v="27"/>
    <s v="No"/>
    <s v="Travel_Rarely"/>
    <x v="0"/>
    <n v="3"/>
    <n v="3"/>
    <s v="Life Sciences"/>
    <n v="1952"/>
    <x v="0"/>
    <n v="2"/>
    <x v="8"/>
    <s v="Married"/>
    <n v="31610"/>
    <n v="0"/>
    <n v="13"/>
    <n v="2"/>
    <n v="4"/>
    <n v="0"/>
    <n v="3"/>
    <n v="2"/>
    <n v="2"/>
    <n v="1"/>
    <n v="1"/>
    <x v="1"/>
    <x v="0"/>
    <n v="3"/>
    <n v="3"/>
    <s v="Active"/>
    <x v="1"/>
    <x v="1"/>
    <n v="0"/>
  </r>
  <r>
    <n v="27"/>
    <s v="No"/>
    <s v="Travel_Rarely"/>
    <x v="0"/>
    <n v="3"/>
    <n v="3"/>
    <s v="Life Sciences"/>
    <n v="3422"/>
    <x v="0"/>
    <n v="2"/>
    <x v="8"/>
    <s v="Married"/>
    <n v="31610"/>
    <n v="0"/>
    <n v="13"/>
    <n v="2"/>
    <n v="4"/>
    <n v="0"/>
    <n v="3"/>
    <n v="2"/>
    <n v="2"/>
    <n v="1"/>
    <n v="1"/>
    <x v="1"/>
    <x v="0"/>
    <n v="3"/>
    <n v="3"/>
    <s v="Active"/>
    <x v="1"/>
    <x v="1"/>
    <n v="0"/>
  </r>
  <r>
    <n v="35"/>
    <s v="No"/>
    <s v="Travel_Rarely"/>
    <x v="0"/>
    <n v="9"/>
    <n v="3"/>
    <s v="Life Sciences"/>
    <n v="667"/>
    <x v="0"/>
    <n v="4"/>
    <x v="7"/>
    <s v="Married"/>
    <n v="98240"/>
    <n v="0"/>
    <n v="19"/>
    <n v="0"/>
    <n v="4"/>
    <n v="2"/>
    <n v="3"/>
    <n v="2"/>
    <n v="2"/>
    <n v="1"/>
    <n v="3"/>
    <x v="0"/>
    <x v="0"/>
    <n v="3"/>
    <n v="3"/>
    <s v="Active"/>
    <x v="2"/>
    <x v="1"/>
    <n v="0"/>
  </r>
  <r>
    <n v="35"/>
    <s v="No"/>
    <s v="Travel_Rarely"/>
    <x v="0"/>
    <n v="9"/>
    <n v="3"/>
    <s v="Life Sciences"/>
    <n v="2137"/>
    <x v="0"/>
    <n v="4"/>
    <x v="7"/>
    <s v="Married"/>
    <n v="98240"/>
    <n v="0"/>
    <n v="19"/>
    <n v="0"/>
    <n v="4"/>
    <n v="2"/>
    <n v="3"/>
    <n v="2"/>
    <n v="2"/>
    <n v="1"/>
    <n v="3"/>
    <x v="0"/>
    <x v="0"/>
    <n v="3"/>
    <n v="3"/>
    <s v="Active"/>
    <x v="2"/>
    <x v="1"/>
    <n v="0"/>
  </r>
  <r>
    <n v="35"/>
    <s v="No"/>
    <s v="Travel_Rarely"/>
    <x v="0"/>
    <n v="9"/>
    <n v="3"/>
    <s v="Life Sciences"/>
    <n v="3607"/>
    <x v="0"/>
    <n v="4"/>
    <x v="7"/>
    <s v="Married"/>
    <n v="98240"/>
    <n v="0"/>
    <n v="19"/>
    <n v="0"/>
    <n v="4"/>
    <n v="2"/>
    <n v="3"/>
    <n v="2"/>
    <n v="2"/>
    <n v="1"/>
    <n v="3"/>
    <x v="0"/>
    <x v="0"/>
    <n v="3"/>
    <n v="3"/>
    <s v="Active"/>
    <x v="2"/>
    <x v="1"/>
    <n v="0"/>
  </r>
  <r>
    <n v="28"/>
    <s v="Yes"/>
    <s v="Travel_Rarely"/>
    <x v="0"/>
    <n v="9"/>
    <n v="4"/>
    <s v="Medical"/>
    <n v="66"/>
    <x v="0"/>
    <n v="1"/>
    <x v="0"/>
    <s v="Married"/>
    <n v="56730"/>
    <n v="5"/>
    <n v="14"/>
    <n v="1"/>
    <n v="5"/>
    <n v="4"/>
    <n v="3"/>
    <n v="2"/>
    <n v="2"/>
    <n v="1"/>
    <n v="1"/>
    <x v="1"/>
    <x v="2"/>
    <n v="2"/>
    <n v="3"/>
    <s v="Left"/>
    <x v="1"/>
    <x v="1"/>
    <n v="1"/>
  </r>
  <r>
    <n v="28"/>
    <s v="Yes"/>
    <s v="Travel_Rarely"/>
    <x v="0"/>
    <n v="9"/>
    <n v="4"/>
    <s v="Medical"/>
    <n v="1536"/>
    <x v="0"/>
    <n v="1"/>
    <x v="0"/>
    <s v="Married"/>
    <n v="56730"/>
    <n v="5"/>
    <n v="14"/>
    <n v="1"/>
    <n v="5"/>
    <n v="4"/>
    <n v="3"/>
    <n v="2"/>
    <n v="2"/>
    <n v="1"/>
    <n v="1"/>
    <x v="1"/>
    <x v="2"/>
    <n v="2"/>
    <n v="3"/>
    <s v="Left"/>
    <x v="1"/>
    <x v="1"/>
    <n v="1"/>
  </r>
  <r>
    <n v="28"/>
    <s v="Yes"/>
    <s v="Travel_Rarely"/>
    <x v="0"/>
    <n v="9"/>
    <n v="4"/>
    <s v="Medical"/>
    <n v="3006"/>
    <x v="0"/>
    <n v="1"/>
    <x v="0"/>
    <s v="Married"/>
    <n v="56730"/>
    <n v="5"/>
    <n v="14"/>
    <n v="1"/>
    <n v="5"/>
    <n v="4"/>
    <n v="3"/>
    <n v="2"/>
    <n v="2"/>
    <n v="1"/>
    <n v="1"/>
    <x v="1"/>
    <x v="2"/>
    <n v="2"/>
    <n v="3"/>
    <s v="Left"/>
    <x v="1"/>
    <x v="1"/>
    <n v="1"/>
  </r>
  <r>
    <n v="25"/>
    <s v="Yes"/>
    <s v="Travel_Rarely"/>
    <x v="1"/>
    <n v="16"/>
    <n v="4"/>
    <s v="Life Sciences"/>
    <n v="764"/>
    <x v="0"/>
    <n v="2"/>
    <x v="3"/>
    <s v="Married"/>
    <n v="198590"/>
    <n v="3"/>
    <n v="19"/>
    <n v="0"/>
    <n v="6"/>
    <n v="3"/>
    <n v="3"/>
    <n v="2"/>
    <n v="2"/>
    <n v="1"/>
    <n v="1"/>
    <x v="3"/>
    <x v="0"/>
    <n v="2"/>
    <n v="3"/>
    <s v="Left"/>
    <x v="1"/>
    <x v="1"/>
    <n v="1"/>
  </r>
  <r>
    <n v="25"/>
    <s v="Yes"/>
    <s v="Travel_Rarely"/>
    <x v="1"/>
    <n v="16"/>
    <n v="4"/>
    <s v="Life Sciences"/>
    <n v="2234"/>
    <x v="0"/>
    <n v="2"/>
    <x v="3"/>
    <s v="Married"/>
    <n v="198590"/>
    <n v="3"/>
    <n v="19"/>
    <n v="0"/>
    <n v="6"/>
    <n v="3"/>
    <n v="3"/>
    <n v="2"/>
    <n v="2"/>
    <n v="1"/>
    <n v="1"/>
    <x v="3"/>
    <x v="0"/>
    <n v="2"/>
    <n v="3"/>
    <s v="Left"/>
    <x v="1"/>
    <x v="1"/>
    <n v="1"/>
  </r>
  <r>
    <n v="25"/>
    <s v="Yes"/>
    <s v="Travel_Rarely"/>
    <x v="1"/>
    <n v="16"/>
    <n v="4"/>
    <s v="Life Sciences"/>
    <n v="3704"/>
    <x v="0"/>
    <n v="2"/>
    <x v="3"/>
    <s v="Married"/>
    <n v="198590"/>
    <n v="3"/>
    <n v="19"/>
    <n v="0"/>
    <n v="6"/>
    <n v="3"/>
    <n v="3"/>
    <n v="2"/>
    <n v="2"/>
    <n v="1"/>
    <n v="1"/>
    <x v="3"/>
    <x v="0"/>
    <n v="2"/>
    <n v="3"/>
    <s v="Left"/>
    <x v="1"/>
    <x v="1"/>
    <n v="1"/>
  </r>
  <r>
    <n v="30"/>
    <s v="No"/>
    <s v="Travel_Rarely"/>
    <x v="0"/>
    <n v="1"/>
    <n v="3"/>
    <s v="Medical"/>
    <n v="1358"/>
    <x v="1"/>
    <n v="3"/>
    <x v="0"/>
    <s v="Divorced"/>
    <n v="103060"/>
    <n v="5"/>
    <n v="13"/>
    <n v="0"/>
    <n v="8"/>
    <n v="5"/>
    <n v="3"/>
    <n v="2"/>
    <n v="2"/>
    <n v="1"/>
    <n v="4"/>
    <x v="3"/>
    <x v="0"/>
    <n v="3"/>
    <n v="3"/>
    <s v="Active"/>
    <x v="1"/>
    <x v="1"/>
    <n v="0"/>
  </r>
  <r>
    <n v="30"/>
    <s v="No"/>
    <s v="Travel_Rarely"/>
    <x v="0"/>
    <n v="1"/>
    <n v="3"/>
    <s v="Medical"/>
    <n v="2828"/>
    <x v="1"/>
    <n v="3"/>
    <x v="0"/>
    <s v="Divorced"/>
    <n v="103060"/>
    <n v="5"/>
    <n v="13"/>
    <n v="0"/>
    <n v="8"/>
    <n v="5"/>
    <n v="3"/>
    <n v="2"/>
    <n v="2"/>
    <n v="1"/>
    <n v="4"/>
    <x v="3"/>
    <x v="0"/>
    <n v="3"/>
    <n v="3"/>
    <s v="Active"/>
    <x v="1"/>
    <x v="1"/>
    <n v="0"/>
  </r>
  <r>
    <n v="30"/>
    <s v="No"/>
    <s v="Travel_Rarely"/>
    <x v="0"/>
    <n v="1"/>
    <n v="3"/>
    <s v="Medical"/>
    <n v="4298"/>
    <x v="1"/>
    <n v="3"/>
    <x v="0"/>
    <s v="Divorced"/>
    <n v="103060"/>
    <n v="5"/>
    <n v="13"/>
    <n v="0"/>
    <n v="8"/>
    <n v="5"/>
    <n v="3"/>
    <n v="2"/>
    <n v="2"/>
    <n v="1"/>
    <n v="4"/>
    <x v="3"/>
    <x v="0"/>
    <n v="3"/>
    <n v="3"/>
    <s v="Active"/>
    <x v="1"/>
    <x v="1"/>
    <n v="0"/>
  </r>
  <r>
    <n v="31"/>
    <s v="No"/>
    <s v="Travel_Frequently"/>
    <x v="1"/>
    <n v="8"/>
    <n v="4"/>
    <s v="Other"/>
    <n v="1049"/>
    <x v="1"/>
    <n v="3"/>
    <x v="5"/>
    <s v="Married"/>
    <n v="25520"/>
    <n v="2"/>
    <n v="18"/>
    <n v="0"/>
    <n v="9"/>
    <n v="2"/>
    <n v="3"/>
    <n v="2"/>
    <n v="2"/>
    <n v="1"/>
    <n v="1"/>
    <x v="3"/>
    <x v="0"/>
    <n v="3"/>
    <n v="3"/>
    <s v="Active"/>
    <x v="1"/>
    <x v="1"/>
    <n v="0"/>
  </r>
  <r>
    <n v="31"/>
    <s v="No"/>
    <s v="Travel_Frequently"/>
    <x v="1"/>
    <n v="8"/>
    <n v="4"/>
    <s v="Other"/>
    <n v="2519"/>
    <x v="1"/>
    <n v="3"/>
    <x v="5"/>
    <s v="Married"/>
    <n v="25520"/>
    <n v="2"/>
    <n v="18"/>
    <n v="0"/>
    <n v="9"/>
    <n v="2"/>
    <n v="3"/>
    <n v="2"/>
    <n v="2"/>
    <n v="1"/>
    <n v="1"/>
    <x v="3"/>
    <x v="0"/>
    <n v="3"/>
    <n v="3"/>
    <s v="Active"/>
    <x v="1"/>
    <x v="1"/>
    <n v="0"/>
  </r>
  <r>
    <n v="31"/>
    <s v="No"/>
    <s v="Travel_Frequently"/>
    <x v="1"/>
    <n v="8"/>
    <n v="4"/>
    <s v="Other"/>
    <n v="3989"/>
    <x v="1"/>
    <n v="3"/>
    <x v="5"/>
    <s v="Married"/>
    <n v="25520"/>
    <n v="2"/>
    <n v="18"/>
    <n v="0"/>
    <n v="9"/>
    <n v="2"/>
    <n v="3"/>
    <n v="2"/>
    <n v="2"/>
    <n v="1"/>
    <n v="1"/>
    <x v="3"/>
    <x v="0"/>
    <n v="3"/>
    <n v="3"/>
    <s v="Active"/>
    <x v="1"/>
    <x v="1"/>
    <n v="0"/>
  </r>
  <r>
    <n v="38"/>
    <s v="No"/>
    <s v="Travel_Rarely"/>
    <x v="0"/>
    <n v="7"/>
    <n v="4"/>
    <s v="Life Sciences"/>
    <n v="1355"/>
    <x v="1"/>
    <n v="2"/>
    <x v="1"/>
    <s v="Single"/>
    <n v="50420"/>
    <n v="3"/>
    <n v="16"/>
    <n v="1"/>
    <n v="19"/>
    <n v="4"/>
    <n v="3"/>
    <n v="2"/>
    <n v="2"/>
    <n v="1"/>
    <n v="4"/>
    <x v="0"/>
    <x v="0"/>
    <n v="3"/>
    <n v="3"/>
    <s v="Active"/>
    <x v="2"/>
    <x v="1"/>
    <n v="0"/>
  </r>
  <r>
    <n v="38"/>
    <s v="No"/>
    <s v="Travel_Rarely"/>
    <x v="0"/>
    <n v="7"/>
    <n v="4"/>
    <s v="Life Sciences"/>
    <n v="2825"/>
    <x v="1"/>
    <n v="2"/>
    <x v="1"/>
    <s v="Single"/>
    <n v="50420"/>
    <n v="3"/>
    <n v="16"/>
    <n v="1"/>
    <n v="19"/>
    <n v="4"/>
    <n v="3"/>
    <n v="2"/>
    <n v="2"/>
    <n v="1"/>
    <n v="4"/>
    <x v="0"/>
    <x v="0"/>
    <n v="3"/>
    <n v="3"/>
    <s v="Active"/>
    <x v="2"/>
    <x v="1"/>
    <n v="0"/>
  </r>
  <r>
    <n v="38"/>
    <s v="No"/>
    <s v="Travel_Rarely"/>
    <x v="0"/>
    <n v="7"/>
    <n v="4"/>
    <s v="Life Sciences"/>
    <n v="4295"/>
    <x v="1"/>
    <n v="2"/>
    <x v="1"/>
    <s v="Single"/>
    <n v="50420"/>
    <n v="3"/>
    <n v="16"/>
    <n v="1"/>
    <n v="19"/>
    <n v="4"/>
    <n v="3"/>
    <n v="2"/>
    <n v="2"/>
    <n v="1"/>
    <n v="4"/>
    <x v="0"/>
    <x v="0"/>
    <n v="3"/>
    <n v="3"/>
    <s v="Active"/>
    <x v="2"/>
    <x v="1"/>
    <n v="0"/>
  </r>
  <r>
    <n v="50"/>
    <s v="Yes"/>
    <s v="Travel_Rarely"/>
    <x v="0"/>
    <n v="17"/>
    <n v="3"/>
    <s v="Medical"/>
    <n v="1204"/>
    <x v="0"/>
    <n v="1"/>
    <x v="3"/>
    <s v="Divorced"/>
    <n v="173280"/>
    <n v="4"/>
    <n v="15"/>
    <n v="2"/>
    <n v="20"/>
    <n v="1"/>
    <n v="3"/>
    <n v="2"/>
    <n v="0"/>
    <n v="1"/>
    <n v="4"/>
    <x v="3"/>
    <x v="0"/>
    <n v="3"/>
    <n v="3"/>
    <s v="Left"/>
    <x v="3"/>
    <x v="1"/>
    <n v="1"/>
  </r>
  <r>
    <n v="50"/>
    <s v="Yes"/>
    <s v="Travel_Rarely"/>
    <x v="0"/>
    <n v="17"/>
    <n v="3"/>
    <s v="Medical"/>
    <n v="2674"/>
    <x v="0"/>
    <n v="1"/>
    <x v="3"/>
    <s v="Divorced"/>
    <n v="173280"/>
    <n v="4"/>
    <n v="15"/>
    <n v="2"/>
    <n v="20"/>
    <n v="1"/>
    <n v="3"/>
    <n v="2"/>
    <n v="0"/>
    <n v="1"/>
    <n v="4"/>
    <x v="3"/>
    <x v="0"/>
    <n v="3"/>
    <n v="3"/>
    <s v="Left"/>
    <x v="3"/>
    <x v="1"/>
    <n v="1"/>
  </r>
  <r>
    <n v="50"/>
    <s v="Yes"/>
    <s v="Travel_Rarely"/>
    <x v="0"/>
    <n v="17"/>
    <n v="3"/>
    <s v="Medical"/>
    <n v="4144"/>
    <x v="0"/>
    <n v="1"/>
    <x v="3"/>
    <s v="Divorced"/>
    <n v="173280"/>
    <n v="4"/>
    <n v="15"/>
    <n v="2"/>
    <n v="20"/>
    <n v="1"/>
    <n v="3"/>
    <n v="2"/>
    <n v="0"/>
    <n v="1"/>
    <n v="4"/>
    <x v="3"/>
    <x v="0"/>
    <n v="3"/>
    <n v="3"/>
    <s v="Left"/>
    <x v="3"/>
    <x v="1"/>
    <n v="1"/>
  </r>
  <r>
    <n v="59"/>
    <s v="No"/>
    <s v="Non-Travel"/>
    <x v="0"/>
    <n v="12"/>
    <n v="2"/>
    <s v="Life Sciences"/>
    <n v="1318"/>
    <x v="0"/>
    <n v="2"/>
    <x v="0"/>
    <s v="Married"/>
    <n v="47230"/>
    <n v="9"/>
    <n v="14"/>
    <n v="0"/>
    <n v="30"/>
    <n v="0"/>
    <n v="3"/>
    <n v="2"/>
    <n v="2"/>
    <n v="1"/>
    <n v="3"/>
    <x v="1"/>
    <x v="0"/>
    <n v="3"/>
    <n v="3"/>
    <s v="Active"/>
    <x v="4"/>
    <x v="1"/>
    <n v="0"/>
  </r>
  <r>
    <n v="59"/>
    <s v="No"/>
    <s v="Non-Travel"/>
    <x v="0"/>
    <n v="12"/>
    <n v="2"/>
    <s v="Life Sciences"/>
    <n v="2788"/>
    <x v="0"/>
    <n v="2"/>
    <x v="0"/>
    <s v="Married"/>
    <n v="47230"/>
    <n v="9"/>
    <n v="14"/>
    <n v="0"/>
    <n v="30"/>
    <n v="0"/>
    <n v="3"/>
    <n v="2"/>
    <n v="2"/>
    <n v="1"/>
    <n v="3"/>
    <x v="1"/>
    <x v="0"/>
    <n v="3"/>
    <n v="3"/>
    <s v="Active"/>
    <x v="4"/>
    <x v="1"/>
    <n v="0"/>
  </r>
  <r>
    <n v="59"/>
    <s v="No"/>
    <s v="Non-Travel"/>
    <x v="0"/>
    <n v="12"/>
    <n v="2"/>
    <s v="Life Sciences"/>
    <n v="4258"/>
    <x v="0"/>
    <n v="2"/>
    <x v="0"/>
    <s v="Married"/>
    <n v="47230"/>
    <n v="9"/>
    <n v="14"/>
    <n v="0"/>
    <n v="30"/>
    <n v="0"/>
    <n v="3"/>
    <n v="2"/>
    <n v="2"/>
    <n v="1"/>
    <n v="3"/>
    <x v="1"/>
    <x v="0"/>
    <n v="3"/>
    <n v="3"/>
    <s v="Active"/>
    <x v="4"/>
    <x v="1"/>
    <n v="0"/>
  </r>
  <r>
    <n v="31"/>
    <s v="No"/>
    <s v="Non-Travel"/>
    <x v="1"/>
    <n v="23"/>
    <n v="1"/>
    <s v="Medical"/>
    <n v="1125"/>
    <x v="0"/>
    <n v="1"/>
    <x v="0"/>
    <s v="Divorced"/>
    <n v="38670"/>
    <n v="1"/>
    <n v="11"/>
    <n v="1"/>
    <n v="4"/>
    <n v="4"/>
    <n v="4"/>
    <n v="2"/>
    <n v="3"/>
    <n v="1"/>
    <n v="3"/>
    <x v="3"/>
    <x v="1"/>
    <n v="4"/>
    <n v="3"/>
    <s v="Active"/>
    <x v="1"/>
    <x v="1"/>
    <n v="0"/>
  </r>
  <r>
    <n v="31"/>
    <s v="No"/>
    <s v="Non-Travel"/>
    <x v="1"/>
    <n v="23"/>
    <n v="1"/>
    <s v="Medical"/>
    <n v="2595"/>
    <x v="0"/>
    <n v="1"/>
    <x v="0"/>
    <s v="Divorced"/>
    <n v="38670"/>
    <n v="1"/>
    <n v="11"/>
    <n v="1"/>
    <n v="4"/>
    <n v="4"/>
    <n v="4"/>
    <n v="2"/>
    <n v="3"/>
    <n v="1"/>
    <n v="3"/>
    <x v="3"/>
    <x v="1"/>
    <n v="4"/>
    <n v="3"/>
    <s v="Active"/>
    <x v="1"/>
    <x v="1"/>
    <n v="0"/>
  </r>
  <r>
    <n v="31"/>
    <s v="No"/>
    <s v="Non-Travel"/>
    <x v="1"/>
    <n v="23"/>
    <n v="1"/>
    <s v="Medical"/>
    <n v="4065"/>
    <x v="0"/>
    <n v="1"/>
    <x v="0"/>
    <s v="Divorced"/>
    <n v="38670"/>
    <n v="1"/>
    <n v="11"/>
    <n v="1"/>
    <n v="4"/>
    <n v="4"/>
    <n v="4"/>
    <n v="2"/>
    <n v="3"/>
    <n v="1"/>
    <n v="3"/>
    <x v="3"/>
    <x v="1"/>
    <n v="4"/>
    <n v="3"/>
    <s v="Active"/>
    <x v="1"/>
    <x v="1"/>
    <n v="0"/>
  </r>
  <r>
    <n v="27"/>
    <s v="No"/>
    <s v="Travel_Rarely"/>
    <x v="0"/>
    <n v="6"/>
    <n v="2"/>
    <s v="Medical"/>
    <n v="576"/>
    <x v="1"/>
    <n v="1"/>
    <x v="7"/>
    <s v="Married"/>
    <n v="42600"/>
    <n v="1"/>
    <n v="11"/>
    <n v="2"/>
    <n v="4"/>
    <n v="2"/>
    <n v="4"/>
    <n v="2"/>
    <n v="2"/>
    <n v="1"/>
    <n v="4"/>
    <x v="0"/>
    <x v="0"/>
    <n v="3"/>
    <n v="3"/>
    <s v="Active"/>
    <x v="1"/>
    <x v="1"/>
    <n v="0"/>
  </r>
  <r>
    <n v="27"/>
    <s v="No"/>
    <s v="Travel_Rarely"/>
    <x v="0"/>
    <n v="6"/>
    <n v="2"/>
    <s v="Medical"/>
    <n v="2046"/>
    <x v="1"/>
    <n v="1"/>
    <x v="7"/>
    <s v="Married"/>
    <n v="42600"/>
    <n v="1"/>
    <n v="11"/>
    <n v="2"/>
    <n v="4"/>
    <n v="2"/>
    <n v="4"/>
    <n v="2"/>
    <n v="2"/>
    <n v="1"/>
    <n v="4"/>
    <x v="0"/>
    <x v="0"/>
    <n v="3"/>
    <n v="3"/>
    <s v="Active"/>
    <x v="1"/>
    <x v="1"/>
    <n v="0"/>
  </r>
  <r>
    <n v="27"/>
    <s v="No"/>
    <s v="Travel_Rarely"/>
    <x v="0"/>
    <n v="6"/>
    <n v="2"/>
    <s v="Medical"/>
    <n v="3516"/>
    <x v="1"/>
    <n v="1"/>
    <x v="7"/>
    <s v="Married"/>
    <n v="42600"/>
    <n v="1"/>
    <n v="11"/>
    <n v="2"/>
    <n v="4"/>
    <n v="2"/>
    <n v="4"/>
    <n v="2"/>
    <n v="2"/>
    <n v="1"/>
    <n v="4"/>
    <x v="0"/>
    <x v="0"/>
    <n v="3"/>
    <n v="3"/>
    <s v="Active"/>
    <x v="1"/>
    <x v="1"/>
    <n v="0"/>
  </r>
  <r>
    <n v="28"/>
    <s v="No"/>
    <s v="Travel_Rarely"/>
    <x v="2"/>
    <n v="1"/>
    <n v="1"/>
    <s v="Human Resources"/>
    <n v="536"/>
    <x v="0"/>
    <n v="2"/>
    <x v="3"/>
    <s v="Divorced"/>
    <n v="63470"/>
    <n v="1"/>
    <n v="15"/>
    <n v="1"/>
    <n v="4"/>
    <n v="2"/>
    <n v="4"/>
    <n v="2"/>
    <n v="2"/>
    <n v="1"/>
    <n v="1"/>
    <x v="0"/>
    <x v="2"/>
    <n v="3"/>
    <n v="3"/>
    <s v="Active"/>
    <x v="1"/>
    <x v="1"/>
    <n v="0"/>
  </r>
  <r>
    <n v="28"/>
    <s v="No"/>
    <s v="Travel_Rarely"/>
    <x v="2"/>
    <n v="1"/>
    <n v="1"/>
    <s v="Human Resources"/>
    <n v="2006"/>
    <x v="0"/>
    <n v="2"/>
    <x v="3"/>
    <s v="Divorced"/>
    <n v="63470"/>
    <n v="1"/>
    <n v="15"/>
    <n v="1"/>
    <n v="4"/>
    <n v="2"/>
    <n v="4"/>
    <n v="2"/>
    <n v="2"/>
    <n v="1"/>
    <n v="1"/>
    <x v="0"/>
    <x v="2"/>
    <n v="3"/>
    <n v="3"/>
    <s v="Active"/>
    <x v="1"/>
    <x v="1"/>
    <n v="0"/>
  </r>
  <r>
    <n v="28"/>
    <s v="No"/>
    <s v="Travel_Rarely"/>
    <x v="2"/>
    <n v="1"/>
    <n v="1"/>
    <s v="Human Resources"/>
    <n v="3476"/>
    <x v="0"/>
    <n v="2"/>
    <x v="3"/>
    <s v="Divorced"/>
    <n v="63470"/>
    <n v="1"/>
    <n v="15"/>
    <n v="1"/>
    <n v="4"/>
    <n v="2"/>
    <n v="4"/>
    <n v="2"/>
    <n v="2"/>
    <n v="1"/>
    <n v="1"/>
    <x v="0"/>
    <x v="2"/>
    <n v="3"/>
    <n v="3"/>
    <s v="Active"/>
    <x v="1"/>
    <x v="1"/>
    <n v="0"/>
  </r>
  <r>
    <n v="22"/>
    <s v="No"/>
    <s v="Travel_Rarely"/>
    <x v="0"/>
    <n v="1"/>
    <n v="3"/>
    <s v="Life Sciences"/>
    <n v="1419"/>
    <x v="1"/>
    <n v="4"/>
    <x v="7"/>
    <s v="Divorced"/>
    <n v="129360"/>
    <n v="1"/>
    <n v="11"/>
    <n v="2"/>
    <n v="4"/>
    <n v="3"/>
    <n v="4"/>
    <n v="2"/>
    <n v="2"/>
    <n v="1"/>
    <n v="4"/>
    <x v="2"/>
    <x v="2"/>
    <n v="3"/>
    <n v="3"/>
    <s v="Active"/>
    <x v="0"/>
    <x v="1"/>
    <n v="0"/>
  </r>
  <r>
    <n v="22"/>
    <s v="No"/>
    <s v="Travel_Rarely"/>
    <x v="0"/>
    <n v="1"/>
    <n v="3"/>
    <s v="Life Sciences"/>
    <n v="2889"/>
    <x v="1"/>
    <n v="4"/>
    <x v="7"/>
    <s v="Divorced"/>
    <n v="129360"/>
    <n v="1"/>
    <n v="11"/>
    <n v="2"/>
    <n v="4"/>
    <n v="3"/>
    <n v="4"/>
    <n v="2"/>
    <n v="2"/>
    <n v="1"/>
    <n v="4"/>
    <x v="2"/>
    <x v="2"/>
    <n v="3"/>
    <n v="3"/>
    <s v="Active"/>
    <x v="0"/>
    <x v="1"/>
    <n v="0"/>
  </r>
  <r>
    <n v="22"/>
    <s v="No"/>
    <s v="Travel_Rarely"/>
    <x v="0"/>
    <n v="1"/>
    <n v="3"/>
    <s v="Life Sciences"/>
    <n v="4359"/>
    <x v="1"/>
    <n v="4"/>
    <x v="7"/>
    <s v="Divorced"/>
    <n v="129360"/>
    <n v="1"/>
    <n v="11"/>
    <n v="2"/>
    <n v="4"/>
    <n v="3"/>
    <n v="4"/>
    <n v="2"/>
    <n v="2"/>
    <n v="1"/>
    <n v="4"/>
    <x v="2"/>
    <x v="2"/>
    <n v="3"/>
    <n v="3"/>
    <s v="Active"/>
    <x v="0"/>
    <x v="1"/>
    <n v="0"/>
  </r>
  <r>
    <n v="40"/>
    <s v="No"/>
    <s v="Travel_Rarely"/>
    <x v="1"/>
    <n v="9"/>
    <n v="3"/>
    <s v="Marketing"/>
    <n v="296"/>
    <x v="0"/>
    <n v="2"/>
    <x v="3"/>
    <s v="Single"/>
    <n v="20730"/>
    <n v="0"/>
    <n v="14"/>
    <n v="0"/>
    <n v="5"/>
    <n v="3"/>
    <n v="4"/>
    <n v="2"/>
    <n v="3"/>
    <n v="1"/>
    <n v="4"/>
    <x v="1"/>
    <x v="2"/>
    <n v="3"/>
    <n v="3"/>
    <s v="Active"/>
    <x v="2"/>
    <x v="1"/>
    <n v="0"/>
  </r>
  <r>
    <n v="40"/>
    <s v="No"/>
    <s v="Travel_Rarely"/>
    <x v="1"/>
    <n v="9"/>
    <n v="3"/>
    <s v="Marketing"/>
    <n v="1766"/>
    <x v="0"/>
    <n v="2"/>
    <x v="3"/>
    <s v="Single"/>
    <n v="20730"/>
    <n v="0"/>
    <n v="14"/>
    <n v="0"/>
    <n v="5"/>
    <n v="3"/>
    <n v="4"/>
    <n v="2"/>
    <n v="3"/>
    <n v="1"/>
    <n v="4"/>
    <x v="1"/>
    <x v="2"/>
    <n v="3"/>
    <n v="3"/>
    <s v="Active"/>
    <x v="2"/>
    <x v="1"/>
    <n v="0"/>
  </r>
  <r>
    <n v="40"/>
    <s v="No"/>
    <s v="Travel_Rarely"/>
    <x v="1"/>
    <n v="9"/>
    <n v="3"/>
    <s v="Marketing"/>
    <n v="3236"/>
    <x v="0"/>
    <n v="2"/>
    <x v="3"/>
    <s v="Single"/>
    <n v="20730"/>
    <n v="0"/>
    <n v="14"/>
    <n v="0"/>
    <n v="5"/>
    <n v="3"/>
    <n v="4"/>
    <n v="2"/>
    <n v="3"/>
    <n v="1"/>
    <n v="4"/>
    <x v="1"/>
    <x v="2"/>
    <n v="3"/>
    <n v="3"/>
    <s v="Active"/>
    <x v="2"/>
    <x v="1"/>
    <n v="0"/>
  </r>
  <r>
    <n v="39"/>
    <s v="No"/>
    <s v="Travel_Rarely"/>
    <x v="1"/>
    <n v="3"/>
    <n v="4"/>
    <s v="Marketing"/>
    <n v="1027"/>
    <x v="1"/>
    <n v="2"/>
    <x v="4"/>
    <s v="Single"/>
    <n v="26100"/>
    <n v="7"/>
    <n v="12"/>
    <n v="0"/>
    <n v="9"/>
    <n v="2"/>
    <n v="4"/>
    <n v="2"/>
    <n v="2"/>
    <n v="1"/>
    <n v="3"/>
    <x v="0"/>
    <x v="0"/>
    <n v="2"/>
    <n v="3"/>
    <s v="Active"/>
    <x v="2"/>
    <x v="1"/>
    <n v="0"/>
  </r>
  <r>
    <n v="39"/>
    <s v="No"/>
    <s v="Travel_Rarely"/>
    <x v="1"/>
    <n v="3"/>
    <n v="4"/>
    <s v="Marketing"/>
    <n v="2497"/>
    <x v="1"/>
    <n v="2"/>
    <x v="4"/>
    <s v="Single"/>
    <n v="26100"/>
    <n v="7"/>
    <n v="12"/>
    <n v="0"/>
    <n v="9"/>
    <n v="2"/>
    <n v="4"/>
    <n v="2"/>
    <n v="2"/>
    <n v="1"/>
    <n v="3"/>
    <x v="0"/>
    <x v="0"/>
    <n v="2"/>
    <n v="3"/>
    <s v="Active"/>
    <x v="2"/>
    <x v="1"/>
    <n v="0"/>
  </r>
  <r>
    <n v="39"/>
    <s v="No"/>
    <s v="Travel_Rarely"/>
    <x v="1"/>
    <n v="3"/>
    <n v="4"/>
    <s v="Marketing"/>
    <n v="3967"/>
    <x v="1"/>
    <n v="2"/>
    <x v="4"/>
    <s v="Single"/>
    <n v="26100"/>
    <n v="7"/>
    <n v="12"/>
    <n v="0"/>
    <n v="9"/>
    <n v="2"/>
    <n v="4"/>
    <n v="2"/>
    <n v="2"/>
    <n v="1"/>
    <n v="3"/>
    <x v="0"/>
    <x v="0"/>
    <n v="2"/>
    <n v="3"/>
    <s v="Active"/>
    <x v="2"/>
    <x v="1"/>
    <n v="0"/>
  </r>
  <r>
    <n v="54"/>
    <s v="No"/>
    <s v="Travel_Rarely"/>
    <x v="0"/>
    <n v="14"/>
    <n v="3"/>
    <s v="Other"/>
    <n v="1140"/>
    <x v="0"/>
    <n v="3"/>
    <x v="3"/>
    <s v="Married"/>
    <n v="66740"/>
    <n v="3"/>
    <n v="17"/>
    <n v="1"/>
    <n v="9"/>
    <n v="2"/>
    <n v="4"/>
    <n v="2"/>
    <n v="3"/>
    <n v="1"/>
    <n v="1"/>
    <x v="0"/>
    <x v="2"/>
    <n v="3"/>
    <n v="3"/>
    <s v="Active"/>
    <x v="3"/>
    <x v="1"/>
    <n v="0"/>
  </r>
  <r>
    <n v="54"/>
    <s v="No"/>
    <s v="Travel_Rarely"/>
    <x v="0"/>
    <n v="14"/>
    <n v="3"/>
    <s v="Other"/>
    <n v="2610"/>
    <x v="0"/>
    <n v="3"/>
    <x v="3"/>
    <s v="Married"/>
    <n v="66740"/>
    <n v="3"/>
    <n v="17"/>
    <n v="1"/>
    <n v="9"/>
    <n v="2"/>
    <n v="4"/>
    <n v="2"/>
    <n v="3"/>
    <n v="1"/>
    <n v="1"/>
    <x v="0"/>
    <x v="2"/>
    <n v="3"/>
    <n v="3"/>
    <s v="Active"/>
    <x v="3"/>
    <x v="1"/>
    <n v="0"/>
  </r>
  <r>
    <n v="54"/>
    <s v="No"/>
    <s v="Travel_Rarely"/>
    <x v="0"/>
    <n v="14"/>
    <n v="3"/>
    <s v="Other"/>
    <n v="4080"/>
    <x v="0"/>
    <n v="3"/>
    <x v="3"/>
    <s v="Married"/>
    <n v="66740"/>
    <n v="3"/>
    <n v="17"/>
    <n v="1"/>
    <n v="9"/>
    <n v="2"/>
    <n v="4"/>
    <n v="2"/>
    <n v="3"/>
    <n v="1"/>
    <n v="1"/>
    <x v="0"/>
    <x v="2"/>
    <n v="3"/>
    <n v="3"/>
    <s v="Active"/>
    <x v="3"/>
    <x v="1"/>
    <n v="0"/>
  </r>
  <r>
    <n v="35"/>
    <s v="No"/>
    <s v="Non-Travel"/>
    <x v="0"/>
    <n v="5"/>
    <n v="4"/>
    <s v="Technical Degree"/>
    <n v="1266"/>
    <x v="1"/>
    <n v="3"/>
    <x v="5"/>
    <s v="Married"/>
    <n v="48980"/>
    <n v="2"/>
    <n v="15"/>
    <n v="2"/>
    <n v="10"/>
    <n v="2"/>
    <n v="4"/>
    <n v="2"/>
    <n v="3"/>
    <n v="1"/>
    <n v="3"/>
    <x v="3"/>
    <x v="0"/>
    <n v="3"/>
    <n v="3"/>
    <s v="Active"/>
    <x v="2"/>
    <x v="1"/>
    <n v="0"/>
  </r>
  <r>
    <n v="35"/>
    <s v="No"/>
    <s v="Non-Travel"/>
    <x v="0"/>
    <n v="5"/>
    <n v="4"/>
    <s v="Technical Degree"/>
    <n v="2736"/>
    <x v="1"/>
    <n v="3"/>
    <x v="5"/>
    <s v="Married"/>
    <n v="48980"/>
    <n v="2"/>
    <n v="15"/>
    <n v="2"/>
    <n v="10"/>
    <n v="2"/>
    <n v="4"/>
    <n v="2"/>
    <n v="3"/>
    <n v="1"/>
    <n v="3"/>
    <x v="3"/>
    <x v="0"/>
    <n v="3"/>
    <n v="3"/>
    <s v="Active"/>
    <x v="2"/>
    <x v="1"/>
    <n v="0"/>
  </r>
  <r>
    <n v="35"/>
    <s v="No"/>
    <s v="Non-Travel"/>
    <x v="0"/>
    <n v="5"/>
    <n v="4"/>
    <s v="Technical Degree"/>
    <n v="4206"/>
    <x v="1"/>
    <n v="3"/>
    <x v="5"/>
    <s v="Married"/>
    <n v="48980"/>
    <n v="2"/>
    <n v="15"/>
    <n v="2"/>
    <n v="10"/>
    <n v="2"/>
    <n v="4"/>
    <n v="2"/>
    <n v="3"/>
    <n v="1"/>
    <n v="3"/>
    <x v="3"/>
    <x v="0"/>
    <n v="3"/>
    <n v="3"/>
    <s v="Active"/>
    <x v="2"/>
    <x v="1"/>
    <n v="0"/>
  </r>
  <r>
    <n v="34"/>
    <s v="No"/>
    <s v="Travel_Frequently"/>
    <x v="0"/>
    <n v="7"/>
    <n v="2"/>
    <s v="Medical"/>
    <n v="1415"/>
    <x v="0"/>
    <n v="4"/>
    <x v="6"/>
    <s v="Divorced"/>
    <n v="29740"/>
    <n v="1"/>
    <n v="23"/>
    <n v="0"/>
    <n v="5"/>
    <n v="2"/>
    <n v="5"/>
    <n v="2"/>
    <n v="0"/>
    <n v="1"/>
    <n v="4"/>
    <x v="0"/>
    <x v="1"/>
    <n v="3"/>
    <n v="4"/>
    <s v="Active"/>
    <x v="1"/>
    <x v="2"/>
    <n v="0"/>
  </r>
  <r>
    <n v="34"/>
    <s v="No"/>
    <s v="Travel_Frequently"/>
    <x v="0"/>
    <n v="7"/>
    <n v="2"/>
    <s v="Medical"/>
    <n v="2885"/>
    <x v="0"/>
    <n v="4"/>
    <x v="6"/>
    <s v="Divorced"/>
    <n v="29740"/>
    <n v="1"/>
    <n v="23"/>
    <n v="0"/>
    <n v="5"/>
    <n v="2"/>
    <n v="5"/>
    <n v="2"/>
    <n v="0"/>
    <n v="1"/>
    <n v="4"/>
    <x v="0"/>
    <x v="1"/>
    <n v="3"/>
    <n v="4"/>
    <s v="Active"/>
    <x v="1"/>
    <x v="2"/>
    <n v="0"/>
  </r>
  <r>
    <n v="34"/>
    <s v="No"/>
    <s v="Travel_Frequently"/>
    <x v="0"/>
    <n v="7"/>
    <n v="2"/>
    <s v="Medical"/>
    <n v="4355"/>
    <x v="0"/>
    <n v="4"/>
    <x v="6"/>
    <s v="Divorced"/>
    <n v="29740"/>
    <n v="1"/>
    <n v="23"/>
    <n v="0"/>
    <n v="5"/>
    <n v="2"/>
    <n v="5"/>
    <n v="2"/>
    <n v="0"/>
    <n v="1"/>
    <n v="4"/>
    <x v="0"/>
    <x v="1"/>
    <n v="3"/>
    <n v="4"/>
    <s v="Active"/>
    <x v="1"/>
    <x v="2"/>
    <n v="0"/>
  </r>
  <r>
    <n v="44"/>
    <s v="Yes"/>
    <s v="Travel_Frequently"/>
    <x v="1"/>
    <n v="10"/>
    <n v="4"/>
    <s v="Life Sciences"/>
    <n v="1022"/>
    <x v="0"/>
    <n v="1"/>
    <x v="3"/>
    <s v="Divorced"/>
    <n v="28440"/>
    <n v="1"/>
    <n v="12"/>
    <n v="0"/>
    <n v="6"/>
    <n v="2"/>
    <n v="5"/>
    <n v="2"/>
    <n v="3"/>
    <n v="1"/>
    <n v="3"/>
    <x v="2"/>
    <x v="2"/>
    <n v="4"/>
    <n v="3"/>
    <s v="Left"/>
    <x v="2"/>
    <x v="2"/>
    <n v="1"/>
  </r>
  <r>
    <n v="44"/>
    <s v="Yes"/>
    <s v="Travel_Frequently"/>
    <x v="1"/>
    <n v="10"/>
    <n v="4"/>
    <s v="Life Sciences"/>
    <n v="2492"/>
    <x v="0"/>
    <n v="1"/>
    <x v="3"/>
    <s v="Divorced"/>
    <n v="28440"/>
    <n v="1"/>
    <n v="12"/>
    <n v="0"/>
    <n v="6"/>
    <n v="2"/>
    <n v="5"/>
    <n v="2"/>
    <n v="3"/>
    <n v="1"/>
    <n v="3"/>
    <x v="2"/>
    <x v="2"/>
    <n v="4"/>
    <n v="3"/>
    <s v="Left"/>
    <x v="2"/>
    <x v="2"/>
    <n v="1"/>
  </r>
  <r>
    <n v="44"/>
    <s v="Yes"/>
    <s v="Travel_Frequently"/>
    <x v="1"/>
    <n v="10"/>
    <n v="4"/>
    <s v="Life Sciences"/>
    <n v="3962"/>
    <x v="0"/>
    <n v="1"/>
    <x v="3"/>
    <s v="Divorced"/>
    <n v="28440"/>
    <n v="1"/>
    <n v="12"/>
    <n v="0"/>
    <n v="6"/>
    <n v="2"/>
    <n v="5"/>
    <n v="2"/>
    <n v="3"/>
    <n v="1"/>
    <n v="3"/>
    <x v="2"/>
    <x v="2"/>
    <n v="4"/>
    <n v="3"/>
    <s v="Left"/>
    <x v="2"/>
    <x v="2"/>
    <n v="1"/>
  </r>
  <r>
    <n v="43"/>
    <s v="No"/>
    <s v="Non-Travel"/>
    <x v="0"/>
    <n v="6"/>
    <n v="2"/>
    <s v="Medical"/>
    <n v="1406"/>
    <x v="0"/>
    <n v="1"/>
    <x v="7"/>
    <s v="Divorced"/>
    <n v="20280"/>
    <n v="4"/>
    <n v="20"/>
    <n v="1"/>
    <n v="7"/>
    <n v="2"/>
    <n v="5"/>
    <n v="2"/>
    <n v="2"/>
    <n v="1"/>
    <n v="4"/>
    <x v="1"/>
    <x v="1"/>
    <n v="2"/>
    <n v="4"/>
    <s v="Active"/>
    <x v="2"/>
    <x v="2"/>
    <n v="0"/>
  </r>
  <r>
    <n v="43"/>
    <s v="No"/>
    <s v="Non-Travel"/>
    <x v="0"/>
    <n v="6"/>
    <n v="2"/>
    <s v="Medical"/>
    <n v="2876"/>
    <x v="0"/>
    <n v="1"/>
    <x v="7"/>
    <s v="Divorced"/>
    <n v="20280"/>
    <n v="4"/>
    <n v="20"/>
    <n v="1"/>
    <n v="7"/>
    <n v="2"/>
    <n v="5"/>
    <n v="2"/>
    <n v="2"/>
    <n v="1"/>
    <n v="4"/>
    <x v="0"/>
    <x v="1"/>
    <n v="2"/>
    <n v="4"/>
    <s v="Active"/>
    <x v="2"/>
    <x v="2"/>
    <n v="0"/>
  </r>
  <r>
    <n v="43"/>
    <s v="No"/>
    <s v="Non-Travel"/>
    <x v="0"/>
    <n v="6"/>
    <n v="2"/>
    <s v="Medical"/>
    <n v="4346"/>
    <x v="0"/>
    <n v="1"/>
    <x v="7"/>
    <s v="Divorced"/>
    <n v="20280"/>
    <n v="4"/>
    <n v="20"/>
    <n v="1"/>
    <n v="7"/>
    <n v="2"/>
    <n v="5"/>
    <n v="2"/>
    <n v="2"/>
    <n v="1"/>
    <n v="4"/>
    <x v="0"/>
    <x v="1"/>
    <n v="2"/>
    <n v="4"/>
    <s v="Active"/>
    <x v="2"/>
    <x v="2"/>
    <n v="0"/>
  </r>
  <r>
    <n v="44"/>
    <s v="No"/>
    <s v="Travel_Rarely"/>
    <x v="1"/>
    <n v="24"/>
    <n v="5"/>
    <s v="Medical"/>
    <n v="360"/>
    <x v="1"/>
    <n v="1"/>
    <x v="0"/>
    <s v="Single"/>
    <n v="25660"/>
    <n v="9"/>
    <n v="11"/>
    <n v="1"/>
    <n v="10"/>
    <n v="3"/>
    <n v="5"/>
    <n v="2"/>
    <n v="3"/>
    <n v="1"/>
    <n v="4"/>
    <x v="2"/>
    <x v="2"/>
    <n v="3"/>
    <n v="3"/>
    <s v="Active"/>
    <x v="2"/>
    <x v="2"/>
    <n v="0"/>
  </r>
  <r>
    <n v="44"/>
    <s v="No"/>
    <s v="Travel_Rarely"/>
    <x v="1"/>
    <n v="24"/>
    <n v="5"/>
    <s v="Medical"/>
    <n v="1830"/>
    <x v="1"/>
    <n v="1"/>
    <x v="0"/>
    <s v="Single"/>
    <n v="25660"/>
    <n v="9"/>
    <n v="11"/>
    <n v="1"/>
    <n v="10"/>
    <n v="3"/>
    <n v="5"/>
    <n v="2"/>
    <n v="3"/>
    <n v="1"/>
    <n v="4"/>
    <x v="2"/>
    <x v="2"/>
    <n v="3"/>
    <n v="3"/>
    <s v="Active"/>
    <x v="2"/>
    <x v="2"/>
    <n v="0"/>
  </r>
  <r>
    <n v="44"/>
    <s v="No"/>
    <s v="Travel_Rarely"/>
    <x v="1"/>
    <n v="24"/>
    <n v="5"/>
    <s v="Medical"/>
    <n v="3300"/>
    <x v="1"/>
    <n v="1"/>
    <x v="0"/>
    <s v="Single"/>
    <n v="25660"/>
    <n v="9"/>
    <n v="11"/>
    <n v="1"/>
    <n v="10"/>
    <n v="3"/>
    <n v="5"/>
    <n v="2"/>
    <n v="3"/>
    <n v="1"/>
    <n v="4"/>
    <x v="2"/>
    <x v="2"/>
    <n v="3"/>
    <n v="3"/>
    <s v="Active"/>
    <x v="2"/>
    <x v="2"/>
    <n v="0"/>
  </r>
  <r>
    <n v="43"/>
    <s v="No"/>
    <s v="Travel_Frequently"/>
    <x v="0"/>
    <n v="1"/>
    <n v="3"/>
    <s v="Medical"/>
    <n v="393"/>
    <x v="0"/>
    <n v="1"/>
    <x v="4"/>
    <s v="Married"/>
    <n v="52650"/>
    <n v="4"/>
    <n v="11"/>
    <n v="1"/>
    <n v="12"/>
    <n v="4"/>
    <n v="5"/>
    <n v="2"/>
    <n v="2"/>
    <n v="1"/>
    <n v="4"/>
    <x v="1"/>
    <x v="2"/>
    <n v="3"/>
    <n v="3"/>
    <s v="Active"/>
    <x v="2"/>
    <x v="2"/>
    <n v="0"/>
  </r>
  <r>
    <n v="43"/>
    <s v="No"/>
    <s v="Travel_Frequently"/>
    <x v="0"/>
    <n v="1"/>
    <n v="3"/>
    <s v="Medical"/>
    <n v="1863"/>
    <x v="0"/>
    <n v="1"/>
    <x v="4"/>
    <s v="Married"/>
    <n v="52650"/>
    <n v="4"/>
    <n v="11"/>
    <n v="1"/>
    <n v="12"/>
    <n v="4"/>
    <n v="5"/>
    <n v="2"/>
    <n v="2"/>
    <n v="1"/>
    <n v="4"/>
    <x v="1"/>
    <x v="2"/>
    <n v="3"/>
    <n v="3"/>
    <s v="Active"/>
    <x v="2"/>
    <x v="2"/>
    <n v="0"/>
  </r>
  <r>
    <n v="43"/>
    <s v="No"/>
    <s v="Travel_Frequently"/>
    <x v="0"/>
    <n v="1"/>
    <n v="3"/>
    <s v="Medical"/>
    <n v="3333"/>
    <x v="0"/>
    <n v="1"/>
    <x v="4"/>
    <s v="Married"/>
    <n v="52650"/>
    <n v="4"/>
    <n v="11"/>
    <n v="1"/>
    <n v="12"/>
    <n v="4"/>
    <n v="5"/>
    <n v="2"/>
    <n v="2"/>
    <n v="1"/>
    <n v="4"/>
    <x v="1"/>
    <x v="2"/>
    <n v="3"/>
    <n v="3"/>
    <s v="Active"/>
    <x v="2"/>
    <x v="2"/>
    <n v="0"/>
  </r>
  <r>
    <n v="48"/>
    <s v="No"/>
    <s v="Non-Travel"/>
    <x v="1"/>
    <n v="2"/>
    <n v="1"/>
    <s v="Life Sciences"/>
    <n v="547"/>
    <x v="0"/>
    <n v="2"/>
    <x v="0"/>
    <s v="Single"/>
    <n v="23700"/>
    <n v="2"/>
    <n v="11"/>
    <n v="0"/>
    <n v="27"/>
    <n v="3"/>
    <n v="5"/>
    <n v="2"/>
    <n v="1"/>
    <n v="1"/>
    <n v="1"/>
    <x v="1"/>
    <x v="2"/>
    <n v="3"/>
    <n v="3"/>
    <s v="Active"/>
    <x v="3"/>
    <x v="2"/>
    <n v="0"/>
  </r>
  <r>
    <n v="48"/>
    <s v="No"/>
    <s v="Non-Travel"/>
    <x v="1"/>
    <n v="2"/>
    <n v="1"/>
    <s v="Life Sciences"/>
    <n v="2017"/>
    <x v="0"/>
    <n v="2"/>
    <x v="0"/>
    <s v="Single"/>
    <n v="23700"/>
    <n v="2"/>
    <n v="11"/>
    <n v="0"/>
    <n v="27"/>
    <n v="3"/>
    <n v="5"/>
    <n v="2"/>
    <n v="1"/>
    <n v="1"/>
    <n v="1"/>
    <x v="1"/>
    <x v="0"/>
    <n v="3"/>
    <n v="3"/>
    <s v="Active"/>
    <x v="3"/>
    <x v="2"/>
    <n v="0"/>
  </r>
  <r>
    <n v="48"/>
    <s v="No"/>
    <s v="Non-Travel"/>
    <x v="1"/>
    <n v="2"/>
    <n v="1"/>
    <s v="Life Sciences"/>
    <n v="3487"/>
    <x v="0"/>
    <n v="2"/>
    <x v="0"/>
    <s v="Single"/>
    <n v="23700"/>
    <n v="2"/>
    <n v="11"/>
    <n v="0"/>
    <n v="27"/>
    <n v="3"/>
    <n v="5"/>
    <n v="2"/>
    <n v="1"/>
    <n v="1"/>
    <n v="1"/>
    <x v="1"/>
    <x v="2"/>
    <n v="3"/>
    <n v="3"/>
    <s v="Active"/>
    <x v="3"/>
    <x v="2"/>
    <n v="0"/>
  </r>
  <r>
    <n v="32"/>
    <s v="No"/>
    <s v="Travel_Rarely"/>
    <x v="0"/>
    <n v="22"/>
    <n v="4"/>
    <s v="Medical"/>
    <n v="844"/>
    <x v="0"/>
    <n v="1"/>
    <x v="0"/>
    <s v="Married"/>
    <n v="29730"/>
    <n v="3"/>
    <n v="22"/>
    <n v="0"/>
    <n v="12"/>
    <n v="0"/>
    <n v="7"/>
    <n v="2"/>
    <n v="5"/>
    <n v="1"/>
    <n v="4"/>
    <x v="2"/>
    <x v="0"/>
    <n v="4"/>
    <n v="4"/>
    <s v="Active"/>
    <x v="1"/>
    <x v="2"/>
    <n v="0"/>
  </r>
  <r>
    <n v="32"/>
    <s v="No"/>
    <s v="Travel_Rarely"/>
    <x v="0"/>
    <n v="22"/>
    <n v="4"/>
    <s v="Medical"/>
    <n v="2314"/>
    <x v="0"/>
    <n v="1"/>
    <x v="0"/>
    <s v="Married"/>
    <n v="29730"/>
    <n v="3"/>
    <n v="22"/>
    <n v="0"/>
    <n v="12"/>
    <n v="0"/>
    <n v="7"/>
    <n v="2"/>
    <n v="5"/>
    <n v="1"/>
    <n v="4"/>
    <x v="2"/>
    <x v="0"/>
    <n v="4"/>
    <n v="4"/>
    <s v="Active"/>
    <x v="1"/>
    <x v="2"/>
    <n v="0"/>
  </r>
  <r>
    <n v="32"/>
    <s v="No"/>
    <s v="Travel_Rarely"/>
    <x v="0"/>
    <n v="22"/>
    <n v="4"/>
    <s v="Medical"/>
    <n v="3784"/>
    <x v="0"/>
    <n v="1"/>
    <x v="0"/>
    <s v="Married"/>
    <n v="29730"/>
    <n v="3"/>
    <n v="22"/>
    <n v="0"/>
    <n v="12"/>
    <n v="0"/>
    <n v="7"/>
    <n v="2"/>
    <n v="5"/>
    <n v="1"/>
    <n v="4"/>
    <x v="2"/>
    <x v="0"/>
    <n v="4"/>
    <n v="4"/>
    <s v="Active"/>
    <x v="1"/>
    <x v="2"/>
    <n v="0"/>
  </r>
  <r>
    <n v="26"/>
    <s v="No"/>
    <s v="Travel_Rarely"/>
    <x v="2"/>
    <n v="9"/>
    <n v="3"/>
    <s v="Life Sciences"/>
    <n v="655"/>
    <x v="0"/>
    <n v="2"/>
    <x v="3"/>
    <s v="Single"/>
    <n v="68110"/>
    <n v="1"/>
    <n v="11"/>
    <n v="1"/>
    <n v="8"/>
    <n v="4"/>
    <n v="8"/>
    <n v="2"/>
    <n v="2"/>
    <n v="1"/>
    <n v="3"/>
    <x v="1"/>
    <x v="2"/>
    <n v="3"/>
    <n v="3"/>
    <s v="Active"/>
    <x v="1"/>
    <x v="2"/>
    <n v="0"/>
  </r>
  <r>
    <n v="26"/>
    <s v="No"/>
    <s v="Travel_Rarely"/>
    <x v="2"/>
    <n v="9"/>
    <n v="3"/>
    <s v="Life Sciences"/>
    <n v="2125"/>
    <x v="0"/>
    <n v="2"/>
    <x v="3"/>
    <s v="Single"/>
    <n v="68110"/>
    <n v="1"/>
    <n v="11"/>
    <n v="1"/>
    <n v="8"/>
    <n v="4"/>
    <n v="8"/>
    <n v="2"/>
    <n v="2"/>
    <n v="1"/>
    <n v="3"/>
    <x v="1"/>
    <x v="2"/>
    <n v="3"/>
    <n v="3"/>
    <s v="Active"/>
    <x v="1"/>
    <x v="2"/>
    <n v="0"/>
  </r>
  <r>
    <n v="26"/>
    <s v="No"/>
    <s v="Travel_Rarely"/>
    <x v="2"/>
    <n v="9"/>
    <n v="3"/>
    <s v="Life Sciences"/>
    <n v="3595"/>
    <x v="0"/>
    <n v="2"/>
    <x v="3"/>
    <s v="Single"/>
    <n v="68110"/>
    <n v="1"/>
    <n v="11"/>
    <n v="1"/>
    <n v="8"/>
    <n v="4"/>
    <n v="8"/>
    <n v="2"/>
    <n v="2"/>
    <n v="1"/>
    <n v="3"/>
    <x v="1"/>
    <x v="2"/>
    <n v="3"/>
    <n v="3"/>
    <s v="Active"/>
    <x v="1"/>
    <x v="2"/>
    <n v="0"/>
  </r>
  <r>
    <n v="38"/>
    <s v="No"/>
    <s v="Travel_Rarely"/>
    <x v="0"/>
    <n v="6"/>
    <n v="2"/>
    <s v="Medical"/>
    <n v="550"/>
    <x v="0"/>
    <n v="1"/>
    <x v="3"/>
    <s v="Divorced"/>
    <n v="47360"/>
    <n v="0"/>
    <n v="11"/>
    <n v="1"/>
    <n v="9"/>
    <n v="3"/>
    <n v="8"/>
    <n v="2"/>
    <n v="7"/>
    <n v="1"/>
    <n v="3"/>
    <x v="0"/>
    <x v="0"/>
    <n v="2"/>
    <n v="3"/>
    <s v="Active"/>
    <x v="2"/>
    <x v="2"/>
    <n v="0"/>
  </r>
  <r>
    <n v="38"/>
    <s v="No"/>
    <s v="Travel_Rarely"/>
    <x v="0"/>
    <n v="6"/>
    <n v="2"/>
    <s v="Medical"/>
    <n v="2020"/>
    <x v="0"/>
    <n v="1"/>
    <x v="3"/>
    <s v="Divorced"/>
    <n v="47360"/>
    <n v="0"/>
    <n v="11"/>
    <n v="1"/>
    <n v="9"/>
    <n v="3"/>
    <n v="8"/>
    <n v="2"/>
    <n v="7"/>
    <n v="1"/>
    <n v="3"/>
    <x v="0"/>
    <x v="0"/>
    <n v="2"/>
    <n v="3"/>
    <s v="Active"/>
    <x v="2"/>
    <x v="2"/>
    <n v="0"/>
  </r>
  <r>
    <n v="38"/>
    <s v="No"/>
    <s v="Travel_Rarely"/>
    <x v="0"/>
    <n v="6"/>
    <n v="2"/>
    <s v="Medical"/>
    <n v="3490"/>
    <x v="0"/>
    <n v="1"/>
    <x v="3"/>
    <s v="Divorced"/>
    <n v="47360"/>
    <n v="0"/>
    <n v="11"/>
    <n v="1"/>
    <n v="9"/>
    <n v="3"/>
    <n v="8"/>
    <n v="2"/>
    <n v="7"/>
    <n v="1"/>
    <n v="3"/>
    <x v="0"/>
    <x v="0"/>
    <n v="2"/>
    <n v="3"/>
    <s v="Active"/>
    <x v="2"/>
    <x v="2"/>
    <n v="0"/>
  </r>
  <r>
    <n v="33"/>
    <s v="No"/>
    <s v="Travel_Frequently"/>
    <x v="0"/>
    <n v="2"/>
    <n v="4"/>
    <s v="Medical"/>
    <n v="1141"/>
    <x v="1"/>
    <n v="4"/>
    <x v="0"/>
    <s v="Divorced"/>
    <n v="168800"/>
    <n v="1"/>
    <n v="14"/>
    <n v="3"/>
    <n v="9"/>
    <n v="2"/>
    <n v="9"/>
    <n v="2"/>
    <n v="8"/>
    <n v="1"/>
    <n v="4"/>
    <x v="0"/>
    <x v="0"/>
    <n v="3"/>
    <n v="3"/>
    <s v="Active"/>
    <x v="1"/>
    <x v="2"/>
    <n v="0"/>
  </r>
  <r>
    <n v="33"/>
    <s v="No"/>
    <s v="Travel_Frequently"/>
    <x v="0"/>
    <n v="2"/>
    <n v="4"/>
    <s v="Medical"/>
    <n v="2611"/>
    <x v="1"/>
    <n v="4"/>
    <x v="0"/>
    <s v="Divorced"/>
    <n v="168800"/>
    <n v="1"/>
    <n v="14"/>
    <n v="3"/>
    <n v="9"/>
    <n v="2"/>
    <n v="9"/>
    <n v="2"/>
    <n v="8"/>
    <n v="1"/>
    <n v="4"/>
    <x v="0"/>
    <x v="0"/>
    <n v="3"/>
    <n v="3"/>
    <s v="Active"/>
    <x v="1"/>
    <x v="2"/>
    <n v="0"/>
  </r>
  <r>
    <n v="33"/>
    <s v="No"/>
    <s v="Travel_Frequently"/>
    <x v="0"/>
    <n v="2"/>
    <n v="4"/>
    <s v="Medical"/>
    <n v="4081"/>
    <x v="1"/>
    <n v="4"/>
    <x v="0"/>
    <s v="Divorced"/>
    <n v="168800"/>
    <n v="1"/>
    <n v="14"/>
    <n v="3"/>
    <n v="9"/>
    <n v="2"/>
    <n v="9"/>
    <n v="2"/>
    <n v="8"/>
    <n v="1"/>
    <n v="4"/>
    <x v="0"/>
    <x v="0"/>
    <n v="3"/>
    <n v="3"/>
    <s v="Active"/>
    <x v="1"/>
    <x v="2"/>
    <n v="0"/>
  </r>
  <r>
    <n v="36"/>
    <s v="No"/>
    <s v="Travel_Frequently"/>
    <x v="2"/>
    <n v="7"/>
    <n v="3"/>
    <s v="Medical"/>
    <n v="1330"/>
    <x v="0"/>
    <n v="1"/>
    <x v="3"/>
    <s v="Married"/>
    <n v="26900"/>
    <n v="0"/>
    <n v="11"/>
    <n v="0"/>
    <n v="10"/>
    <n v="1"/>
    <n v="9"/>
    <n v="2"/>
    <n v="8"/>
    <n v="1"/>
    <n v="2"/>
    <x v="1"/>
    <x v="0"/>
    <n v="3"/>
    <n v="3"/>
    <s v="Active"/>
    <x v="2"/>
    <x v="2"/>
    <n v="0"/>
  </r>
  <r>
    <n v="36"/>
    <s v="No"/>
    <s v="Travel_Frequently"/>
    <x v="2"/>
    <n v="7"/>
    <n v="3"/>
    <s v="Medical"/>
    <n v="2800"/>
    <x v="0"/>
    <n v="1"/>
    <x v="3"/>
    <s v="Married"/>
    <n v="26900"/>
    <n v="0"/>
    <n v="11"/>
    <n v="0"/>
    <n v="10"/>
    <n v="1"/>
    <n v="9"/>
    <n v="2"/>
    <n v="8"/>
    <n v="1"/>
    <n v="2"/>
    <x v="1"/>
    <x v="0"/>
    <n v="3"/>
    <n v="3"/>
    <s v="Active"/>
    <x v="2"/>
    <x v="2"/>
    <n v="0"/>
  </r>
  <r>
    <n v="36"/>
    <s v="No"/>
    <s v="Travel_Frequently"/>
    <x v="2"/>
    <n v="7"/>
    <n v="3"/>
    <s v="Medical"/>
    <n v="4270"/>
    <x v="0"/>
    <n v="1"/>
    <x v="3"/>
    <s v="Married"/>
    <n v="26900"/>
    <n v="0"/>
    <n v="11"/>
    <n v="0"/>
    <n v="10"/>
    <n v="1"/>
    <n v="9"/>
    <n v="2"/>
    <n v="8"/>
    <n v="1"/>
    <n v="2"/>
    <x v="1"/>
    <x v="0"/>
    <n v="3"/>
    <n v="3"/>
    <s v="Active"/>
    <x v="2"/>
    <x v="2"/>
    <n v="0"/>
  </r>
  <r>
    <n v="49"/>
    <s v="No"/>
    <s v="Travel_Rarely"/>
    <x v="1"/>
    <n v="2"/>
    <n v="2"/>
    <s v="Medical"/>
    <n v="564"/>
    <x v="1"/>
    <n v="1"/>
    <x v="0"/>
    <s v="Married"/>
    <n v="63800"/>
    <n v="6"/>
    <n v="23"/>
    <n v="1"/>
    <n v="22"/>
    <n v="1"/>
    <n v="9"/>
    <n v="2"/>
    <n v="3"/>
    <n v="1"/>
    <n v="4"/>
    <x v="2"/>
    <x v="0"/>
    <n v="2"/>
    <n v="4"/>
    <s v="Active"/>
    <x v="3"/>
    <x v="2"/>
    <n v="0"/>
  </r>
  <r>
    <n v="49"/>
    <s v="No"/>
    <s v="Travel_Rarely"/>
    <x v="1"/>
    <n v="2"/>
    <n v="2"/>
    <s v="Medical"/>
    <n v="2034"/>
    <x v="1"/>
    <n v="1"/>
    <x v="0"/>
    <s v="Married"/>
    <n v="63800"/>
    <n v="6"/>
    <n v="23"/>
    <n v="1"/>
    <n v="22"/>
    <n v="1"/>
    <n v="9"/>
    <n v="2"/>
    <n v="3"/>
    <n v="1"/>
    <n v="4"/>
    <x v="2"/>
    <x v="0"/>
    <n v="2"/>
    <n v="4"/>
    <s v="Active"/>
    <x v="3"/>
    <x v="2"/>
    <n v="0"/>
  </r>
  <r>
    <n v="49"/>
    <s v="No"/>
    <s v="Travel_Rarely"/>
    <x v="1"/>
    <n v="2"/>
    <n v="2"/>
    <s v="Medical"/>
    <n v="3504"/>
    <x v="1"/>
    <n v="1"/>
    <x v="0"/>
    <s v="Married"/>
    <n v="63800"/>
    <n v="6"/>
    <n v="23"/>
    <n v="1"/>
    <n v="22"/>
    <n v="1"/>
    <n v="9"/>
    <n v="2"/>
    <n v="3"/>
    <n v="1"/>
    <n v="4"/>
    <x v="2"/>
    <x v="0"/>
    <n v="2"/>
    <n v="4"/>
    <s v="Active"/>
    <x v="3"/>
    <x v="2"/>
    <n v="0"/>
  </r>
  <r>
    <n v="42"/>
    <s v="No"/>
    <s v="Travel_Rarely"/>
    <x v="0"/>
    <n v="28"/>
    <n v="4"/>
    <s v="Life Sciences"/>
    <n v="231"/>
    <x v="1"/>
    <n v="2"/>
    <x v="5"/>
    <s v="Married"/>
    <n v="26450"/>
    <n v="1"/>
    <n v="15"/>
    <n v="0"/>
    <n v="10"/>
    <n v="5"/>
    <n v="10"/>
    <n v="2"/>
    <n v="2"/>
    <n v="1"/>
    <n v="3"/>
    <x v="1"/>
    <x v="0"/>
    <n v="3"/>
    <n v="3"/>
    <s v="Active"/>
    <x v="2"/>
    <x v="3"/>
    <n v="0"/>
  </r>
  <r>
    <n v="42"/>
    <s v="No"/>
    <s v="Travel_Rarely"/>
    <x v="0"/>
    <n v="28"/>
    <n v="4"/>
    <s v="Life Sciences"/>
    <n v="1701"/>
    <x v="1"/>
    <n v="2"/>
    <x v="5"/>
    <s v="Married"/>
    <n v="26450"/>
    <n v="1"/>
    <n v="15"/>
    <n v="0"/>
    <n v="10"/>
    <n v="5"/>
    <n v="10"/>
    <n v="2"/>
    <n v="2"/>
    <n v="1"/>
    <n v="3"/>
    <x v="1"/>
    <x v="0"/>
    <n v="3"/>
    <n v="3"/>
    <s v="Active"/>
    <x v="2"/>
    <x v="3"/>
    <n v="0"/>
  </r>
  <r>
    <n v="42"/>
    <s v="No"/>
    <s v="Travel_Rarely"/>
    <x v="0"/>
    <n v="28"/>
    <n v="4"/>
    <s v="Life Sciences"/>
    <n v="3171"/>
    <x v="1"/>
    <n v="2"/>
    <x v="5"/>
    <s v="Married"/>
    <n v="26450"/>
    <n v="1"/>
    <n v="15"/>
    <n v="0"/>
    <n v="10"/>
    <n v="5"/>
    <n v="10"/>
    <n v="2"/>
    <n v="2"/>
    <n v="1"/>
    <n v="3"/>
    <x v="1"/>
    <x v="0"/>
    <n v="3"/>
    <n v="3"/>
    <s v="Active"/>
    <x v="2"/>
    <x v="3"/>
    <n v="0"/>
  </r>
  <r>
    <n v="29"/>
    <s v="No"/>
    <s v="Travel_Frequently"/>
    <x v="1"/>
    <n v="2"/>
    <n v="4"/>
    <s v="Life Sciences"/>
    <n v="262"/>
    <x v="0"/>
    <n v="4"/>
    <x v="7"/>
    <s v="Divorced"/>
    <n v="64990"/>
    <n v="1"/>
    <n v="18"/>
    <n v="3"/>
    <n v="10"/>
    <n v="3"/>
    <n v="10"/>
    <n v="2"/>
    <n v="8"/>
    <n v="1"/>
    <n v="2"/>
    <x v="1"/>
    <x v="0"/>
    <n v="2"/>
    <n v="3"/>
    <s v="Active"/>
    <x v="1"/>
    <x v="3"/>
    <n v="0"/>
  </r>
  <r>
    <n v="29"/>
    <s v="No"/>
    <s v="Travel_Frequently"/>
    <x v="1"/>
    <n v="2"/>
    <n v="4"/>
    <s v="Life Sciences"/>
    <n v="1732"/>
    <x v="0"/>
    <n v="4"/>
    <x v="7"/>
    <s v="Divorced"/>
    <n v="64990"/>
    <n v="1"/>
    <n v="18"/>
    <n v="3"/>
    <n v="10"/>
    <n v="3"/>
    <n v="10"/>
    <n v="2"/>
    <n v="8"/>
    <n v="1"/>
    <n v="2"/>
    <x v="1"/>
    <x v="0"/>
    <n v="2"/>
    <n v="3"/>
    <s v="Active"/>
    <x v="1"/>
    <x v="3"/>
    <n v="0"/>
  </r>
  <r>
    <n v="29"/>
    <s v="No"/>
    <s v="Travel_Frequently"/>
    <x v="1"/>
    <n v="2"/>
    <n v="4"/>
    <s v="Life Sciences"/>
    <n v="3202"/>
    <x v="0"/>
    <n v="4"/>
    <x v="7"/>
    <s v="Divorced"/>
    <n v="64990"/>
    <n v="1"/>
    <n v="18"/>
    <n v="3"/>
    <n v="10"/>
    <n v="3"/>
    <n v="10"/>
    <n v="2"/>
    <n v="8"/>
    <n v="1"/>
    <n v="2"/>
    <x v="1"/>
    <x v="0"/>
    <n v="2"/>
    <n v="3"/>
    <s v="Active"/>
    <x v="1"/>
    <x v="3"/>
    <n v="0"/>
  </r>
  <r>
    <n v="51"/>
    <s v="Yes"/>
    <s v="Travel_Rarely"/>
    <x v="1"/>
    <n v="23"/>
    <n v="3"/>
    <s v="Medical"/>
    <n v="522"/>
    <x v="1"/>
    <n v="2"/>
    <x v="3"/>
    <s v="Married"/>
    <n v="192720"/>
    <n v="9"/>
    <n v="20"/>
    <n v="0"/>
    <n v="18"/>
    <n v="2"/>
    <n v="10"/>
    <n v="2"/>
    <n v="7"/>
    <n v="1"/>
    <n v="1"/>
    <x v="0"/>
    <x v="1"/>
    <n v="3"/>
    <n v="4"/>
    <s v="Left"/>
    <x v="3"/>
    <x v="3"/>
    <n v="1"/>
  </r>
  <r>
    <n v="51"/>
    <s v="Yes"/>
    <s v="Travel_Rarely"/>
    <x v="1"/>
    <n v="23"/>
    <n v="3"/>
    <s v="Medical"/>
    <n v="1992"/>
    <x v="1"/>
    <n v="2"/>
    <x v="3"/>
    <s v="Married"/>
    <n v="192720"/>
    <n v="9"/>
    <n v="20"/>
    <n v="0"/>
    <n v="18"/>
    <n v="2"/>
    <n v="10"/>
    <n v="2"/>
    <n v="7"/>
    <n v="1"/>
    <n v="1"/>
    <x v="0"/>
    <x v="1"/>
    <n v="3"/>
    <n v="4"/>
    <s v="Left"/>
    <x v="3"/>
    <x v="3"/>
    <n v="1"/>
  </r>
  <r>
    <n v="51"/>
    <s v="Yes"/>
    <s v="Travel_Rarely"/>
    <x v="1"/>
    <n v="23"/>
    <n v="3"/>
    <s v="Medical"/>
    <n v="3462"/>
    <x v="1"/>
    <n v="2"/>
    <x v="3"/>
    <s v="Married"/>
    <n v="192720"/>
    <n v="9"/>
    <n v="20"/>
    <n v="0"/>
    <n v="18"/>
    <n v="2"/>
    <n v="10"/>
    <n v="2"/>
    <n v="7"/>
    <n v="1"/>
    <n v="1"/>
    <x v="0"/>
    <x v="1"/>
    <n v="3"/>
    <n v="4"/>
    <s v="Left"/>
    <x v="3"/>
    <x v="3"/>
    <n v="1"/>
  </r>
  <r>
    <n v="30"/>
    <s v="No"/>
    <s v="Travel_Rarely"/>
    <x v="0"/>
    <n v="9"/>
    <n v="3"/>
    <s v="Life Sciences"/>
    <n v="1305"/>
    <x v="0"/>
    <n v="1"/>
    <x v="5"/>
    <s v="Divorced"/>
    <n v="92500"/>
    <n v="1"/>
    <n v="12"/>
    <n v="3"/>
    <n v="11"/>
    <n v="0"/>
    <n v="11"/>
    <n v="2"/>
    <n v="7"/>
    <n v="1"/>
    <n v="3"/>
    <x v="2"/>
    <x v="2"/>
    <n v="3"/>
    <n v="3"/>
    <s v="Active"/>
    <x v="1"/>
    <x v="3"/>
    <n v="0"/>
  </r>
  <r>
    <n v="30"/>
    <s v="No"/>
    <s v="Travel_Rarely"/>
    <x v="0"/>
    <n v="9"/>
    <n v="3"/>
    <s v="Life Sciences"/>
    <n v="2775"/>
    <x v="0"/>
    <n v="1"/>
    <x v="5"/>
    <s v="Divorced"/>
    <n v="92500"/>
    <n v="1"/>
    <n v="12"/>
    <n v="3"/>
    <n v="11"/>
    <n v="0"/>
    <n v="11"/>
    <n v="2"/>
    <n v="7"/>
    <n v="1"/>
    <n v="3"/>
    <x v="2"/>
    <x v="2"/>
    <n v="3"/>
    <n v="3"/>
    <s v="Active"/>
    <x v="1"/>
    <x v="3"/>
    <n v="0"/>
  </r>
  <r>
    <n v="30"/>
    <s v="No"/>
    <s v="Travel_Rarely"/>
    <x v="0"/>
    <n v="9"/>
    <n v="3"/>
    <s v="Life Sciences"/>
    <n v="4245"/>
    <x v="0"/>
    <n v="1"/>
    <x v="5"/>
    <s v="Divorced"/>
    <n v="92500"/>
    <n v="1"/>
    <n v="12"/>
    <n v="3"/>
    <n v="11"/>
    <n v="0"/>
    <n v="11"/>
    <n v="2"/>
    <n v="7"/>
    <n v="1"/>
    <n v="3"/>
    <x v="2"/>
    <x v="2"/>
    <n v="3"/>
    <n v="3"/>
    <s v="Active"/>
    <x v="1"/>
    <x v="3"/>
    <n v="0"/>
  </r>
  <r>
    <n v="38"/>
    <s v="No"/>
    <s v="Travel_Rarely"/>
    <x v="0"/>
    <n v="28"/>
    <n v="4"/>
    <s v="Medical"/>
    <n v="84"/>
    <x v="0"/>
    <n v="1"/>
    <x v="4"/>
    <s v="Divorced"/>
    <n v="65830"/>
    <n v="0"/>
    <n v="12"/>
    <n v="0"/>
    <n v="12"/>
    <n v="1"/>
    <n v="11"/>
    <n v="2"/>
    <n v="9"/>
    <n v="1"/>
    <n v="3"/>
    <x v="1"/>
    <x v="0"/>
    <n v="3"/>
    <n v="3"/>
    <s v="Active"/>
    <x v="2"/>
    <x v="3"/>
    <n v="0"/>
  </r>
  <r>
    <n v="38"/>
    <s v="No"/>
    <s v="Travel_Rarely"/>
    <x v="0"/>
    <n v="28"/>
    <n v="4"/>
    <s v="Medical"/>
    <n v="1554"/>
    <x v="0"/>
    <n v="1"/>
    <x v="4"/>
    <s v="Divorced"/>
    <n v="65830"/>
    <n v="0"/>
    <n v="12"/>
    <n v="0"/>
    <n v="12"/>
    <n v="1"/>
    <n v="11"/>
    <n v="2"/>
    <n v="9"/>
    <n v="1"/>
    <n v="3"/>
    <x v="1"/>
    <x v="0"/>
    <n v="3"/>
    <n v="3"/>
    <s v="Active"/>
    <x v="2"/>
    <x v="3"/>
    <n v="0"/>
  </r>
  <r>
    <n v="38"/>
    <s v="No"/>
    <s v="Travel_Rarely"/>
    <x v="0"/>
    <n v="28"/>
    <n v="4"/>
    <s v="Medical"/>
    <n v="3024"/>
    <x v="0"/>
    <n v="1"/>
    <x v="4"/>
    <s v="Divorced"/>
    <n v="65830"/>
    <n v="0"/>
    <n v="12"/>
    <n v="0"/>
    <n v="12"/>
    <n v="1"/>
    <n v="11"/>
    <n v="2"/>
    <n v="9"/>
    <n v="1"/>
    <n v="3"/>
    <x v="1"/>
    <x v="0"/>
    <n v="3"/>
    <n v="3"/>
    <s v="Active"/>
    <x v="2"/>
    <x v="3"/>
    <n v="0"/>
  </r>
  <r>
    <n v="34"/>
    <s v="No"/>
    <s v="Travel_Rarely"/>
    <x v="1"/>
    <n v="24"/>
    <n v="3"/>
    <s v="Marketing"/>
    <n v="1235"/>
    <x v="0"/>
    <n v="4"/>
    <x v="3"/>
    <s v="Single"/>
    <n v="27420"/>
    <n v="0"/>
    <n v="11"/>
    <n v="1"/>
    <n v="13"/>
    <n v="2"/>
    <n v="12"/>
    <n v="2"/>
    <n v="11"/>
    <n v="1"/>
    <n v="1"/>
    <x v="2"/>
    <x v="0"/>
    <n v="3"/>
    <n v="3"/>
    <s v="Active"/>
    <x v="1"/>
    <x v="3"/>
    <n v="0"/>
  </r>
  <r>
    <n v="34"/>
    <s v="No"/>
    <s v="Travel_Rarely"/>
    <x v="1"/>
    <n v="24"/>
    <n v="3"/>
    <s v="Marketing"/>
    <n v="2705"/>
    <x v="0"/>
    <n v="4"/>
    <x v="3"/>
    <s v="Single"/>
    <n v="27420"/>
    <n v="0"/>
    <n v="11"/>
    <n v="1"/>
    <n v="13"/>
    <n v="2"/>
    <n v="12"/>
    <n v="2"/>
    <n v="11"/>
    <n v="1"/>
    <n v="1"/>
    <x v="2"/>
    <x v="0"/>
    <n v="3"/>
    <n v="3"/>
    <s v="Active"/>
    <x v="1"/>
    <x v="3"/>
    <n v="0"/>
  </r>
  <r>
    <n v="34"/>
    <s v="No"/>
    <s v="Travel_Rarely"/>
    <x v="1"/>
    <n v="24"/>
    <n v="3"/>
    <s v="Marketing"/>
    <n v="4175"/>
    <x v="0"/>
    <n v="4"/>
    <x v="3"/>
    <s v="Single"/>
    <n v="27420"/>
    <n v="0"/>
    <n v="11"/>
    <n v="1"/>
    <n v="13"/>
    <n v="2"/>
    <n v="12"/>
    <n v="2"/>
    <n v="11"/>
    <n v="1"/>
    <n v="1"/>
    <x v="2"/>
    <x v="0"/>
    <n v="3"/>
    <n v="3"/>
    <s v="Active"/>
    <x v="1"/>
    <x v="3"/>
    <n v="0"/>
  </r>
  <r>
    <n v="57"/>
    <s v="No"/>
    <s v="Travel_Rarely"/>
    <x v="1"/>
    <n v="2"/>
    <n v="1"/>
    <s v="Life Sciences"/>
    <n v="796"/>
    <x v="0"/>
    <n v="3"/>
    <x v="3"/>
    <s v="Married"/>
    <n v="61620"/>
    <n v="0"/>
    <n v="14"/>
    <n v="0"/>
    <n v="13"/>
    <n v="5"/>
    <n v="12"/>
    <n v="2"/>
    <n v="8"/>
    <n v="1"/>
    <n v="2"/>
    <x v="0"/>
    <x v="2"/>
    <n v="2"/>
    <n v="3"/>
    <s v="Active"/>
    <x v="4"/>
    <x v="3"/>
    <n v="0"/>
  </r>
  <r>
    <n v="57"/>
    <s v="No"/>
    <s v="Travel_Rarely"/>
    <x v="1"/>
    <n v="2"/>
    <n v="1"/>
    <s v="Life Sciences"/>
    <n v="2266"/>
    <x v="0"/>
    <n v="3"/>
    <x v="3"/>
    <s v="Married"/>
    <n v="61620"/>
    <n v="0"/>
    <n v="14"/>
    <n v="0"/>
    <n v="13"/>
    <n v="5"/>
    <n v="12"/>
    <n v="2"/>
    <n v="8"/>
    <n v="1"/>
    <n v="2"/>
    <x v="0"/>
    <x v="2"/>
    <n v="2"/>
    <n v="3"/>
    <s v="Active"/>
    <x v="4"/>
    <x v="3"/>
    <n v="0"/>
  </r>
  <r>
    <n v="57"/>
    <s v="No"/>
    <s v="Travel_Rarely"/>
    <x v="1"/>
    <n v="2"/>
    <n v="1"/>
    <s v="Life Sciences"/>
    <n v="3736"/>
    <x v="0"/>
    <n v="3"/>
    <x v="3"/>
    <s v="Married"/>
    <n v="61620"/>
    <n v="0"/>
    <n v="14"/>
    <n v="0"/>
    <n v="13"/>
    <n v="5"/>
    <n v="12"/>
    <n v="2"/>
    <n v="8"/>
    <n v="1"/>
    <n v="2"/>
    <x v="0"/>
    <x v="2"/>
    <n v="2"/>
    <n v="3"/>
    <s v="Active"/>
    <x v="4"/>
    <x v="3"/>
    <n v="0"/>
  </r>
  <r>
    <n v="40"/>
    <s v="No"/>
    <s v="Travel_Rarely"/>
    <x v="0"/>
    <n v="11"/>
    <n v="2"/>
    <s v="Technical Degree"/>
    <n v="1371"/>
    <x v="0"/>
    <n v="4"/>
    <x v="4"/>
    <s v="Married"/>
    <n v="52950"/>
    <n v="7"/>
    <n v="18"/>
    <n v="0"/>
    <n v="15"/>
    <n v="4"/>
    <n v="12"/>
    <n v="2"/>
    <n v="11"/>
    <n v="1"/>
    <n v="3"/>
    <x v="1"/>
    <x v="2"/>
    <n v="3"/>
    <n v="3"/>
    <s v="Active"/>
    <x v="2"/>
    <x v="3"/>
    <n v="0"/>
  </r>
  <r>
    <n v="40"/>
    <s v="No"/>
    <s v="Travel_Rarely"/>
    <x v="0"/>
    <n v="11"/>
    <n v="2"/>
    <s v="Technical Degree"/>
    <n v="2841"/>
    <x v="0"/>
    <n v="4"/>
    <x v="4"/>
    <s v="Married"/>
    <n v="52950"/>
    <n v="7"/>
    <n v="18"/>
    <n v="0"/>
    <n v="15"/>
    <n v="4"/>
    <n v="12"/>
    <n v="2"/>
    <n v="11"/>
    <n v="1"/>
    <n v="3"/>
    <x v="1"/>
    <x v="2"/>
    <n v="3"/>
    <n v="3"/>
    <s v="Active"/>
    <x v="2"/>
    <x v="3"/>
    <n v="0"/>
  </r>
  <r>
    <n v="40"/>
    <s v="No"/>
    <s v="Travel_Rarely"/>
    <x v="0"/>
    <n v="11"/>
    <n v="2"/>
    <s v="Technical Degree"/>
    <n v="4311"/>
    <x v="0"/>
    <n v="4"/>
    <x v="4"/>
    <s v="Married"/>
    <n v="52950"/>
    <n v="7"/>
    <n v="18"/>
    <n v="0"/>
    <n v="15"/>
    <n v="4"/>
    <n v="12"/>
    <n v="2"/>
    <n v="11"/>
    <n v="1"/>
    <n v="3"/>
    <x v="1"/>
    <x v="2"/>
    <n v="3"/>
    <n v="3"/>
    <s v="Active"/>
    <x v="2"/>
    <x v="3"/>
    <n v="0"/>
  </r>
  <r>
    <n v="38"/>
    <s v="No"/>
    <s v="Travel_Frequently"/>
    <x v="0"/>
    <n v="19"/>
    <n v="2"/>
    <s v="Life Sciences"/>
    <n v="930"/>
    <x v="0"/>
    <n v="2"/>
    <x v="3"/>
    <s v="Married"/>
    <n v="24510"/>
    <n v="7"/>
    <n v="12"/>
    <n v="1"/>
    <n v="19"/>
    <n v="3"/>
    <n v="13"/>
    <n v="2"/>
    <n v="9"/>
    <n v="1"/>
    <n v="4"/>
    <x v="1"/>
    <x v="1"/>
    <n v="3"/>
    <n v="3"/>
    <s v="Active"/>
    <x v="2"/>
    <x v="3"/>
    <n v="0"/>
  </r>
  <r>
    <n v="38"/>
    <s v="No"/>
    <s v="Travel_Frequently"/>
    <x v="0"/>
    <n v="19"/>
    <n v="2"/>
    <s v="Life Sciences"/>
    <n v="2400"/>
    <x v="0"/>
    <n v="2"/>
    <x v="3"/>
    <s v="Married"/>
    <n v="24510"/>
    <n v="7"/>
    <n v="12"/>
    <n v="1"/>
    <n v="19"/>
    <n v="3"/>
    <n v="13"/>
    <n v="2"/>
    <n v="9"/>
    <n v="1"/>
    <n v="4"/>
    <x v="1"/>
    <x v="1"/>
    <n v="3"/>
    <n v="3"/>
    <s v="Active"/>
    <x v="2"/>
    <x v="3"/>
    <n v="0"/>
  </r>
  <r>
    <n v="38"/>
    <s v="No"/>
    <s v="Travel_Frequently"/>
    <x v="0"/>
    <n v="19"/>
    <n v="2"/>
    <s v="Life Sciences"/>
    <n v="3870"/>
    <x v="0"/>
    <n v="2"/>
    <x v="3"/>
    <s v="Married"/>
    <n v="24510"/>
    <n v="7"/>
    <n v="12"/>
    <n v="1"/>
    <n v="19"/>
    <n v="3"/>
    <n v="13"/>
    <n v="2"/>
    <n v="9"/>
    <n v="1"/>
    <n v="4"/>
    <x v="1"/>
    <x v="1"/>
    <n v="3"/>
    <n v="3"/>
    <s v="Active"/>
    <x v="2"/>
    <x v="3"/>
    <n v="0"/>
  </r>
  <r>
    <n v="34"/>
    <s v="No"/>
    <s v="Travel_Rarely"/>
    <x v="1"/>
    <n v="2"/>
    <n v="3"/>
    <s v="Marketing"/>
    <n v="1127"/>
    <x v="0"/>
    <n v="4"/>
    <x v="7"/>
    <s v="Single"/>
    <n v="46950"/>
    <n v="1"/>
    <n v="16"/>
    <n v="1"/>
    <n v="14"/>
    <n v="2"/>
    <n v="14"/>
    <n v="2"/>
    <n v="1"/>
    <n v="1"/>
    <n v="1"/>
    <x v="1"/>
    <x v="2"/>
    <n v="3"/>
    <n v="3"/>
    <s v="Active"/>
    <x v="1"/>
    <x v="3"/>
    <n v="0"/>
  </r>
  <r>
    <n v="34"/>
    <s v="No"/>
    <s v="Travel_Rarely"/>
    <x v="1"/>
    <n v="2"/>
    <n v="3"/>
    <s v="Marketing"/>
    <n v="2597"/>
    <x v="0"/>
    <n v="4"/>
    <x v="7"/>
    <s v="Single"/>
    <n v="46950"/>
    <n v="1"/>
    <n v="16"/>
    <n v="1"/>
    <n v="14"/>
    <n v="2"/>
    <n v="14"/>
    <n v="2"/>
    <n v="1"/>
    <n v="1"/>
    <n v="1"/>
    <x v="1"/>
    <x v="2"/>
    <n v="3"/>
    <n v="3"/>
    <s v="Active"/>
    <x v="1"/>
    <x v="3"/>
    <n v="0"/>
  </r>
  <r>
    <n v="34"/>
    <s v="No"/>
    <s v="Travel_Rarely"/>
    <x v="1"/>
    <n v="2"/>
    <n v="3"/>
    <s v="Marketing"/>
    <n v="4067"/>
    <x v="0"/>
    <n v="4"/>
    <x v="7"/>
    <s v="Single"/>
    <n v="46950"/>
    <n v="1"/>
    <n v="16"/>
    <n v="1"/>
    <n v="14"/>
    <n v="2"/>
    <n v="14"/>
    <n v="2"/>
    <n v="1"/>
    <n v="1"/>
    <n v="1"/>
    <x v="1"/>
    <x v="2"/>
    <n v="3"/>
    <n v="3"/>
    <s v="Active"/>
    <x v="1"/>
    <x v="3"/>
    <n v="0"/>
  </r>
  <r>
    <n v="33"/>
    <s v="No"/>
    <s v="Travel_Rarely"/>
    <x v="1"/>
    <n v="3"/>
    <n v="3"/>
    <s v="Life Sciences"/>
    <n v="953"/>
    <x v="0"/>
    <n v="3"/>
    <x v="2"/>
    <s v="Married"/>
    <n v="97250"/>
    <n v="1"/>
    <n v="11"/>
    <n v="0"/>
    <n v="14"/>
    <n v="0"/>
    <n v="14"/>
    <n v="2"/>
    <n v="13"/>
    <n v="1"/>
    <n v="2"/>
    <x v="2"/>
    <x v="0"/>
    <n v="3"/>
    <n v="3"/>
    <s v="Active"/>
    <x v="1"/>
    <x v="3"/>
    <n v="0"/>
  </r>
  <r>
    <n v="33"/>
    <s v="No"/>
    <s v="Travel_Rarely"/>
    <x v="1"/>
    <n v="3"/>
    <n v="3"/>
    <s v="Life Sciences"/>
    <n v="2423"/>
    <x v="0"/>
    <n v="3"/>
    <x v="2"/>
    <s v="Married"/>
    <n v="97250"/>
    <n v="1"/>
    <n v="11"/>
    <n v="0"/>
    <n v="14"/>
    <n v="0"/>
    <n v="14"/>
    <n v="2"/>
    <n v="13"/>
    <n v="1"/>
    <n v="2"/>
    <x v="2"/>
    <x v="0"/>
    <n v="3"/>
    <n v="3"/>
    <s v="Active"/>
    <x v="1"/>
    <x v="3"/>
    <n v="0"/>
  </r>
  <r>
    <n v="33"/>
    <s v="No"/>
    <s v="Travel_Rarely"/>
    <x v="1"/>
    <n v="3"/>
    <n v="3"/>
    <s v="Life Sciences"/>
    <n v="3893"/>
    <x v="0"/>
    <n v="3"/>
    <x v="2"/>
    <s v="Married"/>
    <n v="97250"/>
    <n v="1"/>
    <n v="11"/>
    <n v="0"/>
    <n v="14"/>
    <n v="0"/>
    <n v="14"/>
    <n v="2"/>
    <n v="13"/>
    <n v="1"/>
    <n v="2"/>
    <x v="2"/>
    <x v="0"/>
    <n v="3"/>
    <n v="3"/>
    <s v="Active"/>
    <x v="1"/>
    <x v="3"/>
    <n v="0"/>
  </r>
  <r>
    <n v="35"/>
    <s v="No"/>
    <s v="Non-Travel"/>
    <x v="0"/>
    <n v="29"/>
    <n v="3"/>
    <s v="Medical"/>
    <n v="900"/>
    <x v="1"/>
    <n v="2"/>
    <x v="0"/>
    <s v="Married"/>
    <n v="78230"/>
    <n v="1"/>
    <n v="13"/>
    <n v="1"/>
    <n v="15"/>
    <n v="3"/>
    <n v="14"/>
    <n v="2"/>
    <n v="9"/>
    <n v="1"/>
    <n v="3"/>
    <x v="0"/>
    <x v="0"/>
    <n v="3"/>
    <n v="3"/>
    <s v="Active"/>
    <x v="2"/>
    <x v="3"/>
    <n v="0"/>
  </r>
  <r>
    <n v="35"/>
    <s v="No"/>
    <s v="Non-Travel"/>
    <x v="0"/>
    <n v="29"/>
    <n v="3"/>
    <s v="Medical"/>
    <n v="2370"/>
    <x v="1"/>
    <n v="2"/>
    <x v="0"/>
    <s v="Married"/>
    <n v="78230"/>
    <n v="1"/>
    <n v="13"/>
    <n v="1"/>
    <n v="15"/>
    <n v="3"/>
    <n v="14"/>
    <n v="2"/>
    <n v="9"/>
    <n v="1"/>
    <n v="3"/>
    <x v="0"/>
    <x v="0"/>
    <n v="3"/>
    <n v="3"/>
    <s v="Active"/>
    <x v="2"/>
    <x v="3"/>
    <n v="0"/>
  </r>
  <r>
    <n v="35"/>
    <s v="No"/>
    <s v="Non-Travel"/>
    <x v="0"/>
    <n v="29"/>
    <n v="3"/>
    <s v="Medical"/>
    <n v="3840"/>
    <x v="1"/>
    <n v="2"/>
    <x v="0"/>
    <s v="Married"/>
    <n v="78230"/>
    <n v="1"/>
    <n v="13"/>
    <n v="1"/>
    <n v="15"/>
    <n v="3"/>
    <n v="14"/>
    <n v="2"/>
    <n v="9"/>
    <n v="1"/>
    <n v="3"/>
    <x v="0"/>
    <x v="0"/>
    <n v="3"/>
    <n v="3"/>
    <s v="Active"/>
    <x v="2"/>
    <x v="3"/>
    <n v="0"/>
  </r>
  <r>
    <n v="35"/>
    <s v="No"/>
    <s v="Travel_Rarely"/>
    <x v="0"/>
    <n v="2"/>
    <n v="4"/>
    <s v="Medical"/>
    <n v="1289"/>
    <x v="0"/>
    <n v="2"/>
    <x v="7"/>
    <s v="Single"/>
    <n v="101240"/>
    <n v="0"/>
    <n v="14"/>
    <n v="1"/>
    <n v="16"/>
    <n v="2"/>
    <n v="15"/>
    <n v="2"/>
    <n v="8"/>
    <n v="1"/>
    <n v="3"/>
    <x v="3"/>
    <x v="0"/>
    <n v="4"/>
    <n v="3"/>
    <s v="Active"/>
    <x v="2"/>
    <x v="3"/>
    <n v="0"/>
  </r>
  <r>
    <n v="35"/>
    <s v="No"/>
    <s v="Travel_Rarely"/>
    <x v="0"/>
    <n v="2"/>
    <n v="4"/>
    <s v="Medical"/>
    <n v="2759"/>
    <x v="0"/>
    <n v="2"/>
    <x v="7"/>
    <s v="Single"/>
    <n v="101240"/>
    <n v="0"/>
    <n v="14"/>
    <n v="1"/>
    <n v="16"/>
    <n v="2"/>
    <n v="15"/>
    <n v="2"/>
    <n v="8"/>
    <n v="1"/>
    <n v="3"/>
    <x v="3"/>
    <x v="0"/>
    <n v="4"/>
    <n v="3"/>
    <s v="Active"/>
    <x v="2"/>
    <x v="3"/>
    <n v="0"/>
  </r>
  <r>
    <n v="35"/>
    <s v="No"/>
    <s v="Travel_Rarely"/>
    <x v="0"/>
    <n v="2"/>
    <n v="4"/>
    <s v="Medical"/>
    <n v="4229"/>
    <x v="0"/>
    <n v="2"/>
    <x v="7"/>
    <s v="Single"/>
    <n v="101240"/>
    <n v="0"/>
    <n v="14"/>
    <n v="1"/>
    <n v="16"/>
    <n v="2"/>
    <n v="15"/>
    <n v="2"/>
    <n v="8"/>
    <n v="1"/>
    <n v="3"/>
    <x v="3"/>
    <x v="0"/>
    <n v="4"/>
    <n v="3"/>
    <s v="Active"/>
    <x v="2"/>
    <x v="3"/>
    <n v="0"/>
  </r>
  <r>
    <n v="49"/>
    <s v="No"/>
    <s v="Travel_Rarely"/>
    <x v="2"/>
    <n v="6"/>
    <n v="2"/>
    <s v="Life Sciences"/>
    <n v="924"/>
    <x v="1"/>
    <n v="2"/>
    <x v="3"/>
    <s v="Married"/>
    <n v="107390"/>
    <n v="2"/>
    <n v="11"/>
    <n v="3"/>
    <n v="30"/>
    <n v="3"/>
    <n v="15"/>
    <n v="2"/>
    <n v="12"/>
    <n v="1"/>
    <n v="3"/>
    <x v="0"/>
    <x v="0"/>
    <n v="3"/>
    <n v="3"/>
    <s v="Active"/>
    <x v="3"/>
    <x v="3"/>
    <n v="0"/>
  </r>
  <r>
    <n v="49"/>
    <s v="No"/>
    <s v="Travel_Rarely"/>
    <x v="2"/>
    <n v="6"/>
    <n v="2"/>
    <s v="Life Sciences"/>
    <n v="2394"/>
    <x v="1"/>
    <n v="2"/>
    <x v="3"/>
    <s v="Married"/>
    <n v="107390"/>
    <n v="2"/>
    <n v="11"/>
    <n v="3"/>
    <n v="30"/>
    <n v="3"/>
    <n v="15"/>
    <n v="2"/>
    <n v="12"/>
    <n v="1"/>
    <n v="3"/>
    <x v="0"/>
    <x v="0"/>
    <n v="3"/>
    <n v="3"/>
    <s v="Active"/>
    <x v="3"/>
    <x v="3"/>
    <n v="0"/>
  </r>
  <r>
    <n v="49"/>
    <s v="No"/>
    <s v="Travel_Rarely"/>
    <x v="2"/>
    <n v="6"/>
    <n v="2"/>
    <s v="Life Sciences"/>
    <n v="3864"/>
    <x v="1"/>
    <n v="2"/>
    <x v="3"/>
    <s v="Married"/>
    <n v="107390"/>
    <n v="2"/>
    <n v="11"/>
    <n v="3"/>
    <n v="30"/>
    <n v="3"/>
    <n v="15"/>
    <n v="2"/>
    <n v="12"/>
    <n v="1"/>
    <n v="3"/>
    <x v="0"/>
    <x v="0"/>
    <n v="3"/>
    <n v="3"/>
    <s v="Active"/>
    <x v="3"/>
    <x v="3"/>
    <n v="0"/>
  </r>
  <r>
    <n v="34"/>
    <s v="No"/>
    <s v="Travel_Rarely"/>
    <x v="0"/>
    <n v="1"/>
    <n v="4"/>
    <s v="Other"/>
    <n v="1316"/>
    <x v="0"/>
    <n v="4"/>
    <x v="4"/>
    <s v="Single"/>
    <n v="41980"/>
    <n v="1"/>
    <n v="22"/>
    <n v="1"/>
    <n v="16"/>
    <n v="2"/>
    <n v="16"/>
    <n v="2"/>
    <n v="10"/>
    <n v="1"/>
    <n v="1"/>
    <x v="0"/>
    <x v="0"/>
    <n v="2"/>
    <n v="4"/>
    <s v="Active"/>
    <x v="1"/>
    <x v="3"/>
    <n v="0"/>
  </r>
  <r>
    <n v="34"/>
    <s v="No"/>
    <s v="Travel_Rarely"/>
    <x v="0"/>
    <n v="1"/>
    <n v="4"/>
    <s v="Other"/>
    <n v="2786"/>
    <x v="0"/>
    <n v="4"/>
    <x v="4"/>
    <s v="Single"/>
    <n v="41980"/>
    <n v="1"/>
    <n v="22"/>
    <n v="1"/>
    <n v="16"/>
    <n v="2"/>
    <n v="16"/>
    <n v="2"/>
    <n v="10"/>
    <n v="1"/>
    <n v="1"/>
    <x v="0"/>
    <x v="0"/>
    <n v="2"/>
    <n v="4"/>
    <s v="Active"/>
    <x v="1"/>
    <x v="3"/>
    <n v="0"/>
  </r>
  <r>
    <n v="34"/>
    <s v="No"/>
    <s v="Travel_Rarely"/>
    <x v="0"/>
    <n v="1"/>
    <n v="4"/>
    <s v="Other"/>
    <n v="4256"/>
    <x v="0"/>
    <n v="4"/>
    <x v="4"/>
    <s v="Single"/>
    <n v="41980"/>
    <n v="1"/>
    <n v="22"/>
    <n v="1"/>
    <n v="16"/>
    <n v="2"/>
    <n v="16"/>
    <n v="2"/>
    <n v="10"/>
    <n v="1"/>
    <n v="1"/>
    <x v="0"/>
    <x v="0"/>
    <n v="2"/>
    <n v="4"/>
    <s v="Active"/>
    <x v="1"/>
    <x v="3"/>
    <n v="0"/>
  </r>
  <r>
    <n v="40"/>
    <s v="No"/>
    <s v="Travel_Frequently"/>
    <x v="0"/>
    <n v="2"/>
    <n v="4"/>
    <s v="Medical"/>
    <n v="580"/>
    <x v="0"/>
    <n v="4"/>
    <x v="8"/>
    <s v="Single"/>
    <n v="75960"/>
    <n v="9"/>
    <n v="11"/>
    <n v="0"/>
    <n v="20"/>
    <n v="0"/>
    <n v="18"/>
    <n v="2"/>
    <n v="13"/>
    <n v="1"/>
    <n v="2"/>
    <x v="0"/>
    <x v="2"/>
    <n v="1"/>
    <n v="3"/>
    <s v="Active"/>
    <x v="2"/>
    <x v="3"/>
    <n v="0"/>
  </r>
  <r>
    <n v="40"/>
    <s v="No"/>
    <s v="Travel_Frequently"/>
    <x v="0"/>
    <n v="2"/>
    <n v="4"/>
    <s v="Medical"/>
    <n v="2050"/>
    <x v="0"/>
    <n v="4"/>
    <x v="8"/>
    <s v="Single"/>
    <n v="75960"/>
    <n v="9"/>
    <n v="11"/>
    <n v="0"/>
    <n v="20"/>
    <n v="0"/>
    <n v="18"/>
    <n v="2"/>
    <n v="13"/>
    <n v="1"/>
    <n v="2"/>
    <x v="0"/>
    <x v="2"/>
    <n v="1"/>
    <n v="3"/>
    <s v="Active"/>
    <x v="2"/>
    <x v="3"/>
    <n v="0"/>
  </r>
  <r>
    <n v="40"/>
    <s v="No"/>
    <s v="Travel_Frequently"/>
    <x v="0"/>
    <n v="2"/>
    <n v="4"/>
    <s v="Medical"/>
    <n v="3520"/>
    <x v="0"/>
    <n v="4"/>
    <x v="8"/>
    <s v="Single"/>
    <n v="75960"/>
    <n v="9"/>
    <n v="11"/>
    <n v="0"/>
    <n v="20"/>
    <n v="0"/>
    <n v="18"/>
    <n v="2"/>
    <n v="13"/>
    <n v="1"/>
    <n v="2"/>
    <x v="0"/>
    <x v="2"/>
    <n v="1"/>
    <n v="3"/>
    <s v="Active"/>
    <x v="2"/>
    <x v="3"/>
    <n v="0"/>
  </r>
  <r>
    <n v="41"/>
    <s v="No"/>
    <s v="Travel_Rarely"/>
    <x v="0"/>
    <n v="1"/>
    <n v="4"/>
    <s v="Medical"/>
    <n v="429"/>
    <x v="0"/>
    <n v="1"/>
    <x v="3"/>
    <s v="Single"/>
    <n v="195170"/>
    <n v="2"/>
    <n v="13"/>
    <n v="0"/>
    <n v="20"/>
    <n v="5"/>
    <n v="18"/>
    <n v="2"/>
    <n v="17"/>
    <n v="1"/>
    <n v="4"/>
    <x v="3"/>
    <x v="0"/>
    <n v="3"/>
    <n v="3"/>
    <s v="Active"/>
    <x v="2"/>
    <x v="3"/>
    <n v="0"/>
  </r>
  <r>
    <n v="41"/>
    <s v="No"/>
    <s v="Travel_Rarely"/>
    <x v="0"/>
    <n v="1"/>
    <n v="4"/>
    <s v="Medical"/>
    <n v="1899"/>
    <x v="0"/>
    <n v="1"/>
    <x v="3"/>
    <s v="Single"/>
    <n v="195170"/>
    <n v="2"/>
    <n v="13"/>
    <n v="0"/>
    <n v="20"/>
    <n v="5"/>
    <n v="18"/>
    <n v="2"/>
    <n v="17"/>
    <n v="1"/>
    <n v="4"/>
    <x v="3"/>
    <x v="0"/>
    <n v="3"/>
    <n v="3"/>
    <s v="Active"/>
    <x v="2"/>
    <x v="3"/>
    <n v="0"/>
  </r>
  <r>
    <n v="41"/>
    <s v="No"/>
    <s v="Travel_Rarely"/>
    <x v="0"/>
    <n v="1"/>
    <n v="4"/>
    <s v="Medical"/>
    <n v="3369"/>
    <x v="0"/>
    <n v="1"/>
    <x v="3"/>
    <s v="Single"/>
    <n v="195170"/>
    <n v="2"/>
    <n v="13"/>
    <n v="0"/>
    <n v="20"/>
    <n v="5"/>
    <n v="18"/>
    <n v="2"/>
    <n v="17"/>
    <n v="1"/>
    <n v="4"/>
    <x v="3"/>
    <x v="0"/>
    <n v="3"/>
    <n v="3"/>
    <s v="Active"/>
    <x v="2"/>
    <x v="3"/>
    <n v="0"/>
  </r>
  <r>
    <n v="47"/>
    <s v="No"/>
    <s v="Travel_Frequently"/>
    <x v="0"/>
    <n v="7"/>
    <n v="4"/>
    <s v="Life Sciences"/>
    <n v="450"/>
    <x v="0"/>
    <n v="3"/>
    <x v="0"/>
    <s v="Divorced"/>
    <n v="69310"/>
    <n v="1"/>
    <n v="11"/>
    <n v="0"/>
    <n v="20"/>
    <n v="3"/>
    <n v="19"/>
    <n v="2"/>
    <n v="7"/>
    <n v="1"/>
    <n v="3"/>
    <x v="0"/>
    <x v="1"/>
    <n v="3"/>
    <n v="3"/>
    <s v="Active"/>
    <x v="3"/>
    <x v="3"/>
    <n v="0"/>
  </r>
  <r>
    <n v="47"/>
    <s v="No"/>
    <s v="Travel_Frequently"/>
    <x v="0"/>
    <n v="7"/>
    <n v="4"/>
    <s v="Life Sciences"/>
    <n v="1920"/>
    <x v="0"/>
    <n v="3"/>
    <x v="0"/>
    <s v="Divorced"/>
    <n v="69310"/>
    <n v="1"/>
    <n v="11"/>
    <n v="0"/>
    <n v="20"/>
    <n v="3"/>
    <n v="19"/>
    <n v="2"/>
    <n v="7"/>
    <n v="1"/>
    <n v="3"/>
    <x v="0"/>
    <x v="1"/>
    <n v="3"/>
    <n v="3"/>
    <s v="Active"/>
    <x v="3"/>
    <x v="3"/>
    <n v="0"/>
  </r>
  <r>
    <n v="47"/>
    <s v="No"/>
    <s v="Travel_Frequently"/>
    <x v="0"/>
    <n v="7"/>
    <n v="4"/>
    <s v="Life Sciences"/>
    <n v="3390"/>
    <x v="0"/>
    <n v="3"/>
    <x v="0"/>
    <s v="Divorced"/>
    <n v="69310"/>
    <n v="1"/>
    <n v="11"/>
    <n v="0"/>
    <n v="20"/>
    <n v="3"/>
    <n v="19"/>
    <n v="2"/>
    <n v="7"/>
    <n v="1"/>
    <n v="3"/>
    <x v="0"/>
    <x v="1"/>
    <n v="3"/>
    <n v="3"/>
    <s v="Active"/>
    <x v="3"/>
    <x v="3"/>
    <n v="0"/>
  </r>
  <r>
    <n v="46"/>
    <s v="No"/>
    <s v="Travel_Rarely"/>
    <x v="0"/>
    <n v="23"/>
    <n v="1"/>
    <s v="Life Sciences"/>
    <n v="1070"/>
    <x v="0"/>
    <n v="2"/>
    <x v="4"/>
    <s v="Divorced"/>
    <n v="34910"/>
    <n v="2"/>
    <n v="14"/>
    <n v="0"/>
    <n v="25"/>
    <n v="0"/>
    <n v="19"/>
    <n v="2"/>
    <n v="8"/>
    <n v="1"/>
    <n v="1"/>
    <x v="3"/>
    <x v="0"/>
    <n v="3"/>
    <n v="3"/>
    <s v="Active"/>
    <x v="3"/>
    <x v="3"/>
    <n v="0"/>
  </r>
  <r>
    <n v="46"/>
    <s v="No"/>
    <s v="Travel_Rarely"/>
    <x v="0"/>
    <n v="23"/>
    <n v="1"/>
    <s v="Life Sciences"/>
    <n v="2540"/>
    <x v="0"/>
    <n v="2"/>
    <x v="4"/>
    <s v="Divorced"/>
    <n v="34910"/>
    <n v="2"/>
    <n v="14"/>
    <n v="0"/>
    <n v="25"/>
    <n v="0"/>
    <n v="19"/>
    <n v="2"/>
    <n v="8"/>
    <n v="1"/>
    <n v="1"/>
    <x v="3"/>
    <x v="0"/>
    <n v="3"/>
    <n v="3"/>
    <s v="Active"/>
    <x v="3"/>
    <x v="3"/>
    <n v="0"/>
  </r>
  <r>
    <n v="46"/>
    <s v="No"/>
    <s v="Travel_Rarely"/>
    <x v="0"/>
    <n v="23"/>
    <n v="1"/>
    <s v="Life Sciences"/>
    <n v="4010"/>
    <x v="0"/>
    <n v="2"/>
    <x v="4"/>
    <s v="Divorced"/>
    <n v="34910"/>
    <n v="2"/>
    <n v="14"/>
    <n v="0"/>
    <n v="25"/>
    <n v="0"/>
    <n v="19"/>
    <n v="2"/>
    <n v="8"/>
    <n v="1"/>
    <n v="1"/>
    <x v="3"/>
    <x v="0"/>
    <n v="3"/>
    <n v="3"/>
    <s v="Active"/>
    <x v="3"/>
    <x v="3"/>
    <n v="0"/>
  </r>
  <r>
    <n v="40"/>
    <s v="No"/>
    <s v="Travel_Frequently"/>
    <x v="0"/>
    <n v="26"/>
    <n v="4"/>
    <s v="Medical"/>
    <n v="1363"/>
    <x v="0"/>
    <n v="2"/>
    <x v="5"/>
    <s v="Divorced"/>
    <n v="54400"/>
    <n v="1"/>
    <n v="12"/>
    <n v="1"/>
    <n v="20"/>
    <n v="2"/>
    <n v="20"/>
    <n v="2"/>
    <n v="13"/>
    <n v="1"/>
    <n v="2"/>
    <x v="2"/>
    <x v="0"/>
    <n v="3"/>
    <n v="3"/>
    <s v="Active"/>
    <x v="2"/>
    <x v="3"/>
    <n v="0"/>
  </r>
  <r>
    <n v="40"/>
    <s v="No"/>
    <s v="Travel_Frequently"/>
    <x v="0"/>
    <n v="26"/>
    <n v="4"/>
    <s v="Medical"/>
    <n v="2833"/>
    <x v="0"/>
    <n v="2"/>
    <x v="5"/>
    <s v="Divorced"/>
    <n v="54400"/>
    <n v="1"/>
    <n v="12"/>
    <n v="1"/>
    <n v="20"/>
    <n v="2"/>
    <n v="20"/>
    <n v="2"/>
    <n v="13"/>
    <n v="1"/>
    <n v="2"/>
    <x v="2"/>
    <x v="0"/>
    <n v="3"/>
    <n v="3"/>
    <s v="Active"/>
    <x v="2"/>
    <x v="3"/>
    <n v="0"/>
  </r>
  <r>
    <n v="40"/>
    <s v="No"/>
    <s v="Travel_Frequently"/>
    <x v="0"/>
    <n v="26"/>
    <n v="4"/>
    <s v="Medical"/>
    <n v="4303"/>
    <x v="0"/>
    <n v="2"/>
    <x v="5"/>
    <s v="Divorced"/>
    <n v="54400"/>
    <n v="1"/>
    <n v="12"/>
    <n v="1"/>
    <n v="20"/>
    <n v="2"/>
    <n v="20"/>
    <n v="2"/>
    <n v="13"/>
    <n v="1"/>
    <n v="2"/>
    <x v="2"/>
    <x v="0"/>
    <n v="3"/>
    <n v="3"/>
    <s v="Active"/>
    <x v="2"/>
    <x v="3"/>
    <n v="0"/>
  </r>
  <r>
    <n v="42"/>
    <s v="No"/>
    <s v="Non-Travel"/>
    <x v="0"/>
    <n v="4"/>
    <n v="3"/>
    <s v="Life Sciences"/>
    <n v="697"/>
    <x v="0"/>
    <n v="2"/>
    <x v="4"/>
    <s v="Married"/>
    <n v="20830"/>
    <n v="0"/>
    <n v="12"/>
    <n v="2"/>
    <n v="21"/>
    <n v="3"/>
    <n v="20"/>
    <n v="2"/>
    <n v="10"/>
    <n v="1"/>
    <n v="3"/>
    <x v="0"/>
    <x v="2"/>
    <n v="2"/>
    <n v="3"/>
    <s v="Active"/>
    <x v="2"/>
    <x v="3"/>
    <n v="0"/>
  </r>
  <r>
    <n v="42"/>
    <s v="No"/>
    <s v="Non-Travel"/>
    <x v="0"/>
    <n v="4"/>
    <n v="3"/>
    <s v="Life Sciences"/>
    <n v="2167"/>
    <x v="0"/>
    <n v="2"/>
    <x v="4"/>
    <s v="Married"/>
    <n v="20830"/>
    <n v="0"/>
    <n v="12"/>
    <n v="2"/>
    <n v="21"/>
    <n v="3"/>
    <n v="20"/>
    <n v="2"/>
    <n v="10"/>
    <n v="1"/>
    <n v="3"/>
    <x v="0"/>
    <x v="2"/>
    <n v="2"/>
    <n v="3"/>
    <s v="Active"/>
    <x v="2"/>
    <x v="3"/>
    <n v="0"/>
  </r>
  <r>
    <n v="42"/>
    <s v="No"/>
    <s v="Non-Travel"/>
    <x v="0"/>
    <n v="4"/>
    <n v="3"/>
    <s v="Life Sciences"/>
    <n v="3637"/>
    <x v="0"/>
    <n v="2"/>
    <x v="4"/>
    <s v="Married"/>
    <n v="20830"/>
    <n v="0"/>
    <n v="12"/>
    <n v="2"/>
    <n v="21"/>
    <n v="3"/>
    <n v="20"/>
    <n v="2"/>
    <n v="10"/>
    <n v="1"/>
    <n v="3"/>
    <x v="0"/>
    <x v="2"/>
    <n v="2"/>
    <n v="3"/>
    <s v="Active"/>
    <x v="2"/>
    <x v="3"/>
    <n v="0"/>
  </r>
  <r>
    <n v="39"/>
    <s v="No"/>
    <s v="Travel_Frequently"/>
    <x v="1"/>
    <n v="11"/>
    <n v="3"/>
    <s v="Marketing"/>
    <n v="496"/>
    <x v="0"/>
    <n v="1"/>
    <x v="0"/>
    <s v="Single"/>
    <n v="160150"/>
    <n v="1"/>
    <n v="11"/>
    <n v="0"/>
    <n v="21"/>
    <n v="3"/>
    <n v="21"/>
    <n v="2"/>
    <n v="8"/>
    <n v="1"/>
    <n v="4"/>
    <x v="3"/>
    <x v="0"/>
    <n v="4"/>
    <n v="3"/>
    <s v="Active"/>
    <x v="2"/>
    <x v="3"/>
    <n v="0"/>
  </r>
  <r>
    <n v="39"/>
    <s v="No"/>
    <s v="Travel_Frequently"/>
    <x v="1"/>
    <n v="11"/>
    <n v="3"/>
    <s v="Marketing"/>
    <n v="1966"/>
    <x v="0"/>
    <n v="1"/>
    <x v="0"/>
    <s v="Single"/>
    <n v="160150"/>
    <n v="1"/>
    <n v="11"/>
    <n v="0"/>
    <n v="21"/>
    <n v="3"/>
    <n v="21"/>
    <n v="2"/>
    <n v="8"/>
    <n v="1"/>
    <n v="4"/>
    <x v="3"/>
    <x v="0"/>
    <n v="4"/>
    <n v="3"/>
    <s v="Active"/>
    <x v="2"/>
    <x v="3"/>
    <n v="0"/>
  </r>
  <r>
    <n v="39"/>
    <s v="No"/>
    <s v="Travel_Frequently"/>
    <x v="1"/>
    <n v="11"/>
    <n v="3"/>
    <s v="Marketing"/>
    <n v="3436"/>
    <x v="0"/>
    <n v="1"/>
    <x v="0"/>
    <s v="Single"/>
    <n v="160150"/>
    <n v="1"/>
    <n v="11"/>
    <n v="0"/>
    <n v="21"/>
    <n v="3"/>
    <n v="21"/>
    <n v="2"/>
    <n v="8"/>
    <n v="1"/>
    <n v="4"/>
    <x v="3"/>
    <x v="0"/>
    <n v="4"/>
    <n v="3"/>
    <s v="Active"/>
    <x v="2"/>
    <x v="3"/>
    <n v="0"/>
  </r>
  <r>
    <n v="41"/>
    <s v="No"/>
    <s v="Travel_Rarely"/>
    <x v="0"/>
    <n v="3"/>
    <n v="3"/>
    <s v="Medical"/>
    <n v="281"/>
    <x v="0"/>
    <n v="1"/>
    <x v="5"/>
    <s v="Married"/>
    <n v="72600"/>
    <n v="1"/>
    <n v="16"/>
    <n v="0"/>
    <n v="22"/>
    <n v="2"/>
    <n v="22"/>
    <n v="2"/>
    <n v="10"/>
    <n v="1"/>
    <n v="4"/>
    <x v="0"/>
    <x v="0"/>
    <n v="3"/>
    <n v="3"/>
    <s v="Active"/>
    <x v="2"/>
    <x v="3"/>
    <n v="0"/>
  </r>
  <r>
    <n v="41"/>
    <s v="No"/>
    <s v="Travel_Rarely"/>
    <x v="0"/>
    <n v="3"/>
    <n v="3"/>
    <s v="Medical"/>
    <n v="1751"/>
    <x v="0"/>
    <n v="1"/>
    <x v="5"/>
    <s v="Married"/>
    <n v="72600"/>
    <n v="1"/>
    <n v="16"/>
    <n v="0"/>
    <n v="22"/>
    <n v="2"/>
    <n v="22"/>
    <n v="2"/>
    <n v="10"/>
    <n v="1"/>
    <n v="4"/>
    <x v="0"/>
    <x v="0"/>
    <n v="3"/>
    <n v="3"/>
    <s v="Active"/>
    <x v="2"/>
    <x v="3"/>
    <n v="0"/>
  </r>
  <r>
    <n v="41"/>
    <s v="No"/>
    <s v="Travel_Rarely"/>
    <x v="0"/>
    <n v="3"/>
    <n v="3"/>
    <s v="Medical"/>
    <n v="3221"/>
    <x v="0"/>
    <n v="1"/>
    <x v="5"/>
    <s v="Married"/>
    <n v="72600"/>
    <n v="1"/>
    <n v="16"/>
    <n v="0"/>
    <n v="22"/>
    <n v="2"/>
    <n v="22"/>
    <n v="2"/>
    <n v="10"/>
    <n v="1"/>
    <n v="4"/>
    <x v="0"/>
    <x v="0"/>
    <n v="3"/>
    <n v="3"/>
    <s v="Active"/>
    <x v="2"/>
    <x v="3"/>
    <n v="0"/>
  </r>
  <r>
    <n v="55"/>
    <s v="No"/>
    <s v="Travel_Rarely"/>
    <x v="0"/>
    <n v="6"/>
    <n v="1"/>
    <s v="Life Sciences"/>
    <n v="1400"/>
    <x v="1"/>
    <n v="2"/>
    <x v="4"/>
    <s v="Single"/>
    <n v="26550"/>
    <n v="8"/>
    <n v="17"/>
    <n v="0"/>
    <n v="36"/>
    <n v="0"/>
    <n v="24"/>
    <n v="2"/>
    <n v="15"/>
    <n v="1"/>
    <n v="3"/>
    <x v="2"/>
    <x v="0"/>
    <n v="2"/>
    <n v="3"/>
    <s v="Active"/>
    <x v="4"/>
    <x v="3"/>
    <n v="0"/>
  </r>
  <r>
    <n v="55"/>
    <s v="No"/>
    <s v="Travel_Rarely"/>
    <x v="0"/>
    <n v="6"/>
    <n v="1"/>
    <s v="Life Sciences"/>
    <n v="2870"/>
    <x v="1"/>
    <n v="2"/>
    <x v="4"/>
    <s v="Single"/>
    <n v="26550"/>
    <n v="8"/>
    <n v="17"/>
    <n v="0"/>
    <n v="36"/>
    <n v="0"/>
    <n v="24"/>
    <n v="2"/>
    <n v="15"/>
    <n v="1"/>
    <n v="3"/>
    <x v="2"/>
    <x v="0"/>
    <n v="2"/>
    <n v="3"/>
    <s v="Active"/>
    <x v="4"/>
    <x v="3"/>
    <n v="0"/>
  </r>
  <r>
    <n v="55"/>
    <s v="No"/>
    <s v="Travel_Rarely"/>
    <x v="0"/>
    <n v="6"/>
    <n v="1"/>
    <s v="Life Sciences"/>
    <n v="4340"/>
    <x v="1"/>
    <n v="2"/>
    <x v="4"/>
    <s v="Single"/>
    <n v="26550"/>
    <n v="8"/>
    <n v="17"/>
    <n v="0"/>
    <n v="36"/>
    <n v="0"/>
    <n v="24"/>
    <n v="2"/>
    <n v="15"/>
    <n v="1"/>
    <n v="3"/>
    <x v="2"/>
    <x v="0"/>
    <n v="2"/>
    <n v="3"/>
    <s v="Active"/>
    <x v="4"/>
    <x v="3"/>
    <n v="0"/>
  </r>
  <r>
    <n v="55"/>
    <s v="No"/>
    <s v="Travel_Rarely"/>
    <x v="0"/>
    <n v="11"/>
    <n v="1"/>
    <s v="Medical"/>
    <n v="859"/>
    <x v="1"/>
    <n v="1"/>
    <x v="4"/>
    <s v="Married"/>
    <n v="26930"/>
    <n v="1"/>
    <n v="18"/>
    <n v="0"/>
    <n v="36"/>
    <n v="6"/>
    <n v="36"/>
    <n v="2"/>
    <n v="13"/>
    <n v="1"/>
    <n v="3"/>
    <x v="1"/>
    <x v="0"/>
    <n v="2"/>
    <n v="3"/>
    <s v="Active"/>
    <x v="4"/>
    <x v="3"/>
    <n v="0"/>
  </r>
  <r>
    <n v="55"/>
    <s v="No"/>
    <s v="Travel_Rarely"/>
    <x v="0"/>
    <n v="11"/>
    <n v="1"/>
    <s v="Medical"/>
    <n v="2329"/>
    <x v="1"/>
    <n v="1"/>
    <x v="4"/>
    <s v="Married"/>
    <n v="26930"/>
    <n v="1"/>
    <n v="18"/>
    <n v="0"/>
    <n v="36"/>
    <n v="6"/>
    <n v="36"/>
    <n v="2"/>
    <n v="13"/>
    <n v="1"/>
    <n v="3"/>
    <x v="1"/>
    <x v="0"/>
    <n v="2"/>
    <n v="3"/>
    <s v="Active"/>
    <x v="4"/>
    <x v="3"/>
    <n v="0"/>
  </r>
  <r>
    <n v="55"/>
    <s v="No"/>
    <s v="Travel_Rarely"/>
    <x v="0"/>
    <n v="11"/>
    <n v="1"/>
    <s v="Medical"/>
    <n v="3799"/>
    <x v="1"/>
    <n v="1"/>
    <x v="4"/>
    <s v="Married"/>
    <n v="26930"/>
    <n v="1"/>
    <n v="18"/>
    <n v="0"/>
    <n v="36"/>
    <n v="6"/>
    <n v="36"/>
    <n v="2"/>
    <n v="13"/>
    <n v="1"/>
    <n v="3"/>
    <x v="1"/>
    <x v="0"/>
    <n v="2"/>
    <n v="3"/>
    <s v="Active"/>
    <x v="4"/>
    <x v="3"/>
    <n v="0"/>
  </r>
  <r>
    <n v="38"/>
    <s v="No"/>
    <s v="Travel_Frequently"/>
    <x v="1"/>
    <n v="29"/>
    <n v="2"/>
    <s v="Medical"/>
    <n v="936"/>
    <x v="1"/>
    <n v="1"/>
    <x v="0"/>
    <s v="Single"/>
    <n v="39170"/>
    <n v="1"/>
    <n v="15"/>
    <n v="3"/>
    <n v="4"/>
    <n v="2"/>
    <n v="4"/>
    <n v="3"/>
    <n v="3"/>
    <n v="1"/>
    <n v="4"/>
    <x v="2"/>
    <x v="0"/>
    <n v="3"/>
    <n v="3"/>
    <s v="Active"/>
    <x v="2"/>
    <x v="1"/>
    <n v="0"/>
  </r>
  <r>
    <n v="38"/>
    <s v="No"/>
    <s v="Travel_Frequently"/>
    <x v="1"/>
    <n v="29"/>
    <n v="2"/>
    <s v="Medical"/>
    <n v="2406"/>
    <x v="1"/>
    <n v="1"/>
    <x v="0"/>
    <s v="Single"/>
    <n v="39170"/>
    <n v="1"/>
    <n v="15"/>
    <n v="3"/>
    <n v="4"/>
    <n v="2"/>
    <n v="4"/>
    <n v="3"/>
    <n v="3"/>
    <n v="1"/>
    <n v="4"/>
    <x v="2"/>
    <x v="0"/>
    <n v="3"/>
    <n v="3"/>
    <s v="Active"/>
    <x v="2"/>
    <x v="1"/>
    <n v="0"/>
  </r>
  <r>
    <n v="38"/>
    <s v="No"/>
    <s v="Travel_Frequently"/>
    <x v="1"/>
    <n v="29"/>
    <n v="2"/>
    <s v="Medical"/>
    <n v="3876"/>
    <x v="1"/>
    <n v="1"/>
    <x v="0"/>
    <s v="Single"/>
    <n v="39170"/>
    <n v="1"/>
    <n v="15"/>
    <n v="3"/>
    <n v="4"/>
    <n v="2"/>
    <n v="4"/>
    <n v="3"/>
    <n v="3"/>
    <n v="1"/>
    <n v="4"/>
    <x v="2"/>
    <x v="0"/>
    <n v="3"/>
    <n v="3"/>
    <s v="Active"/>
    <x v="2"/>
    <x v="1"/>
    <n v="0"/>
  </r>
  <r>
    <n v="31"/>
    <s v="No"/>
    <s v="Travel_Rarely"/>
    <x v="0"/>
    <n v="24"/>
    <n v="1"/>
    <s v="Medical"/>
    <n v="142"/>
    <x v="0"/>
    <n v="3"/>
    <x v="4"/>
    <s v="Married"/>
    <n v="44400"/>
    <n v="1"/>
    <n v="13"/>
    <n v="1"/>
    <n v="4"/>
    <n v="2"/>
    <n v="4"/>
    <n v="3"/>
    <n v="2"/>
    <n v="1"/>
    <n v="4"/>
    <x v="3"/>
    <x v="0"/>
    <n v="3"/>
    <n v="3"/>
    <s v="Active"/>
    <x v="1"/>
    <x v="1"/>
    <n v="0"/>
  </r>
  <r>
    <n v="31"/>
    <s v="No"/>
    <s v="Travel_Rarely"/>
    <x v="0"/>
    <n v="24"/>
    <n v="1"/>
    <s v="Medical"/>
    <n v="1612"/>
    <x v="0"/>
    <n v="3"/>
    <x v="4"/>
    <s v="Married"/>
    <n v="44400"/>
    <n v="1"/>
    <n v="13"/>
    <n v="1"/>
    <n v="4"/>
    <n v="2"/>
    <n v="4"/>
    <n v="3"/>
    <n v="2"/>
    <n v="1"/>
    <n v="4"/>
    <x v="3"/>
    <x v="0"/>
    <n v="3"/>
    <n v="3"/>
    <s v="Active"/>
    <x v="1"/>
    <x v="1"/>
    <n v="0"/>
  </r>
  <r>
    <n v="31"/>
    <s v="No"/>
    <s v="Travel_Rarely"/>
    <x v="0"/>
    <n v="24"/>
    <n v="1"/>
    <s v="Medical"/>
    <n v="3082"/>
    <x v="0"/>
    <n v="3"/>
    <x v="4"/>
    <s v="Married"/>
    <n v="44400"/>
    <n v="1"/>
    <n v="13"/>
    <n v="1"/>
    <n v="4"/>
    <n v="2"/>
    <n v="4"/>
    <n v="3"/>
    <n v="2"/>
    <n v="1"/>
    <n v="4"/>
    <x v="3"/>
    <x v="0"/>
    <n v="3"/>
    <n v="3"/>
    <s v="Active"/>
    <x v="1"/>
    <x v="1"/>
    <n v="0"/>
  </r>
  <r>
    <n v="35"/>
    <s v="Yes"/>
    <s v="Travel_Frequently"/>
    <x v="0"/>
    <n v="1"/>
    <n v="2"/>
    <s v="Medical"/>
    <n v="724"/>
    <x v="0"/>
    <n v="1"/>
    <x v="5"/>
    <s v="Married"/>
    <n v="67960"/>
    <n v="0"/>
    <n v="13"/>
    <n v="0"/>
    <n v="5"/>
    <n v="2"/>
    <n v="4"/>
    <n v="3"/>
    <n v="2"/>
    <n v="1"/>
    <n v="4"/>
    <x v="0"/>
    <x v="2"/>
    <n v="3"/>
    <n v="3"/>
    <s v="Left"/>
    <x v="2"/>
    <x v="1"/>
    <n v="1"/>
  </r>
  <r>
    <n v="35"/>
    <s v="Yes"/>
    <s v="Travel_Frequently"/>
    <x v="0"/>
    <n v="1"/>
    <n v="2"/>
    <s v="Medical"/>
    <n v="2194"/>
    <x v="0"/>
    <n v="1"/>
    <x v="5"/>
    <s v="Married"/>
    <n v="67960"/>
    <n v="0"/>
    <n v="13"/>
    <n v="0"/>
    <n v="5"/>
    <n v="2"/>
    <n v="4"/>
    <n v="3"/>
    <n v="2"/>
    <n v="1"/>
    <n v="4"/>
    <x v="0"/>
    <x v="2"/>
    <n v="3"/>
    <n v="3"/>
    <s v="Left"/>
    <x v="2"/>
    <x v="1"/>
    <n v="1"/>
  </r>
  <r>
    <n v="35"/>
    <s v="Yes"/>
    <s v="Travel_Frequently"/>
    <x v="0"/>
    <n v="1"/>
    <n v="2"/>
    <s v="Medical"/>
    <n v="3664"/>
    <x v="0"/>
    <n v="1"/>
    <x v="5"/>
    <s v="Married"/>
    <n v="67960"/>
    <n v="0"/>
    <n v="13"/>
    <n v="0"/>
    <n v="5"/>
    <n v="2"/>
    <n v="4"/>
    <n v="3"/>
    <n v="2"/>
    <n v="1"/>
    <n v="4"/>
    <x v="0"/>
    <x v="2"/>
    <n v="3"/>
    <n v="3"/>
    <s v="Left"/>
    <x v="2"/>
    <x v="1"/>
    <n v="1"/>
  </r>
  <r>
    <n v="24"/>
    <s v="No"/>
    <s v="Travel_Rarely"/>
    <x v="1"/>
    <n v="28"/>
    <n v="3"/>
    <s v="Life Sciences"/>
    <n v="467"/>
    <x v="1"/>
    <n v="1"/>
    <x v="7"/>
    <s v="Divorced"/>
    <n v="118490"/>
    <n v="1"/>
    <n v="16"/>
    <n v="1"/>
    <n v="5"/>
    <n v="3"/>
    <n v="4"/>
    <n v="3"/>
    <n v="2"/>
    <n v="1"/>
    <n v="4"/>
    <x v="0"/>
    <x v="0"/>
    <n v="3"/>
    <n v="3"/>
    <s v="Active"/>
    <x v="0"/>
    <x v="1"/>
    <n v="0"/>
  </r>
  <r>
    <n v="24"/>
    <s v="No"/>
    <s v="Travel_Rarely"/>
    <x v="1"/>
    <n v="28"/>
    <n v="3"/>
    <s v="Life Sciences"/>
    <n v="1937"/>
    <x v="1"/>
    <n v="1"/>
    <x v="7"/>
    <s v="Divorced"/>
    <n v="118490"/>
    <n v="1"/>
    <n v="16"/>
    <n v="1"/>
    <n v="5"/>
    <n v="3"/>
    <n v="4"/>
    <n v="3"/>
    <n v="2"/>
    <n v="1"/>
    <n v="4"/>
    <x v="0"/>
    <x v="0"/>
    <n v="3"/>
    <n v="3"/>
    <s v="Active"/>
    <x v="0"/>
    <x v="1"/>
    <n v="0"/>
  </r>
  <r>
    <n v="24"/>
    <s v="No"/>
    <s v="Travel_Rarely"/>
    <x v="1"/>
    <n v="28"/>
    <n v="3"/>
    <s v="Life Sciences"/>
    <n v="3407"/>
    <x v="1"/>
    <n v="1"/>
    <x v="7"/>
    <s v="Divorced"/>
    <n v="118490"/>
    <n v="1"/>
    <n v="16"/>
    <n v="1"/>
    <n v="5"/>
    <n v="3"/>
    <n v="4"/>
    <n v="3"/>
    <n v="2"/>
    <n v="1"/>
    <n v="4"/>
    <x v="0"/>
    <x v="0"/>
    <n v="3"/>
    <n v="3"/>
    <s v="Active"/>
    <x v="0"/>
    <x v="1"/>
    <n v="0"/>
  </r>
  <r>
    <n v="51"/>
    <s v="No"/>
    <s v="Travel_Frequently"/>
    <x v="0"/>
    <n v="20"/>
    <n v="3"/>
    <s v="Medical"/>
    <n v="730"/>
    <x v="0"/>
    <n v="2"/>
    <x v="0"/>
    <s v="Married"/>
    <n v="148140"/>
    <n v="2"/>
    <n v="11"/>
    <n v="1"/>
    <n v="14"/>
    <n v="2"/>
    <n v="4"/>
    <n v="3"/>
    <n v="2"/>
    <n v="1"/>
    <n v="2"/>
    <x v="2"/>
    <x v="0"/>
    <n v="2"/>
    <n v="3"/>
    <s v="Active"/>
    <x v="3"/>
    <x v="1"/>
    <n v="0"/>
  </r>
  <r>
    <n v="51"/>
    <s v="No"/>
    <s v="Travel_Frequently"/>
    <x v="0"/>
    <n v="20"/>
    <n v="3"/>
    <s v="Medical"/>
    <n v="2200"/>
    <x v="0"/>
    <n v="2"/>
    <x v="0"/>
    <s v="Married"/>
    <n v="148140"/>
    <n v="2"/>
    <n v="11"/>
    <n v="1"/>
    <n v="14"/>
    <n v="2"/>
    <n v="4"/>
    <n v="3"/>
    <n v="2"/>
    <n v="1"/>
    <n v="2"/>
    <x v="2"/>
    <x v="0"/>
    <n v="2"/>
    <n v="3"/>
    <s v="Active"/>
    <x v="3"/>
    <x v="1"/>
    <n v="0"/>
  </r>
  <r>
    <n v="51"/>
    <s v="No"/>
    <s v="Travel_Frequently"/>
    <x v="0"/>
    <n v="20"/>
    <n v="3"/>
    <s v="Medical"/>
    <n v="3670"/>
    <x v="0"/>
    <n v="2"/>
    <x v="0"/>
    <s v="Married"/>
    <n v="148140"/>
    <n v="2"/>
    <n v="11"/>
    <n v="1"/>
    <n v="14"/>
    <n v="2"/>
    <n v="4"/>
    <n v="3"/>
    <n v="2"/>
    <n v="1"/>
    <n v="2"/>
    <x v="2"/>
    <x v="0"/>
    <n v="2"/>
    <n v="3"/>
    <s v="Active"/>
    <x v="3"/>
    <x v="1"/>
    <n v="0"/>
  </r>
  <r>
    <n v="40"/>
    <s v="No"/>
    <s v="Travel_Rarely"/>
    <x v="0"/>
    <n v="8"/>
    <n v="3"/>
    <s v="Technical Degree"/>
    <n v="907"/>
    <x v="1"/>
    <n v="2"/>
    <x v="7"/>
    <s v="Single"/>
    <n v="24040"/>
    <n v="6"/>
    <n v="17"/>
    <n v="0"/>
    <n v="18"/>
    <n v="2"/>
    <n v="4"/>
    <n v="3"/>
    <n v="3"/>
    <n v="1"/>
    <n v="3"/>
    <x v="1"/>
    <x v="2"/>
    <n v="2"/>
    <n v="3"/>
    <s v="Active"/>
    <x v="2"/>
    <x v="1"/>
    <n v="0"/>
  </r>
  <r>
    <n v="40"/>
    <s v="No"/>
    <s v="Travel_Rarely"/>
    <x v="0"/>
    <n v="8"/>
    <n v="3"/>
    <s v="Technical Degree"/>
    <n v="2377"/>
    <x v="1"/>
    <n v="2"/>
    <x v="7"/>
    <s v="Single"/>
    <n v="24040"/>
    <n v="6"/>
    <n v="17"/>
    <n v="0"/>
    <n v="18"/>
    <n v="2"/>
    <n v="4"/>
    <n v="3"/>
    <n v="3"/>
    <n v="1"/>
    <n v="3"/>
    <x v="1"/>
    <x v="2"/>
    <n v="2"/>
    <n v="3"/>
    <s v="Active"/>
    <x v="2"/>
    <x v="1"/>
    <n v="0"/>
  </r>
  <r>
    <n v="40"/>
    <s v="No"/>
    <s v="Travel_Rarely"/>
    <x v="0"/>
    <n v="8"/>
    <n v="3"/>
    <s v="Technical Degree"/>
    <n v="3847"/>
    <x v="1"/>
    <n v="2"/>
    <x v="7"/>
    <s v="Single"/>
    <n v="24040"/>
    <n v="6"/>
    <n v="17"/>
    <n v="0"/>
    <n v="18"/>
    <n v="2"/>
    <n v="4"/>
    <n v="3"/>
    <n v="3"/>
    <n v="1"/>
    <n v="3"/>
    <x v="1"/>
    <x v="2"/>
    <n v="2"/>
    <n v="3"/>
    <s v="Active"/>
    <x v="2"/>
    <x v="1"/>
    <n v="0"/>
  </r>
  <r>
    <n v="34"/>
    <s v="Yes"/>
    <s v="Non-Travel"/>
    <x v="0"/>
    <n v="27"/>
    <n v="2"/>
    <s v="Life Sciences"/>
    <n v="1096"/>
    <x v="1"/>
    <n v="1"/>
    <x v="6"/>
    <s v="Married"/>
    <n v="36920"/>
    <n v="1"/>
    <n v="12"/>
    <n v="1"/>
    <n v="5"/>
    <n v="5"/>
    <n v="5"/>
    <n v="3"/>
    <n v="0"/>
    <n v="1"/>
    <n v="4"/>
    <x v="3"/>
    <x v="0"/>
    <n v="3"/>
    <n v="3"/>
    <s v="Left"/>
    <x v="1"/>
    <x v="2"/>
    <n v="1"/>
  </r>
  <r>
    <n v="34"/>
    <s v="Yes"/>
    <s v="Non-Travel"/>
    <x v="0"/>
    <n v="27"/>
    <n v="2"/>
    <s v="Life Sciences"/>
    <n v="2566"/>
    <x v="1"/>
    <n v="1"/>
    <x v="6"/>
    <s v="Married"/>
    <n v="36920"/>
    <n v="1"/>
    <n v="12"/>
    <n v="1"/>
    <n v="5"/>
    <n v="5"/>
    <n v="5"/>
    <n v="3"/>
    <n v="0"/>
    <n v="1"/>
    <n v="4"/>
    <x v="3"/>
    <x v="0"/>
    <n v="3"/>
    <n v="3"/>
    <s v="Left"/>
    <x v="1"/>
    <x v="2"/>
    <n v="1"/>
  </r>
  <r>
    <n v="34"/>
    <s v="Yes"/>
    <s v="Non-Travel"/>
    <x v="0"/>
    <n v="27"/>
    <n v="2"/>
    <s v="Life Sciences"/>
    <n v="4036"/>
    <x v="1"/>
    <n v="1"/>
    <x v="6"/>
    <s v="Married"/>
    <n v="36920"/>
    <n v="1"/>
    <n v="12"/>
    <n v="1"/>
    <n v="5"/>
    <n v="5"/>
    <n v="5"/>
    <n v="3"/>
    <n v="0"/>
    <n v="1"/>
    <n v="4"/>
    <x v="3"/>
    <x v="0"/>
    <n v="3"/>
    <n v="3"/>
    <s v="Left"/>
    <x v="1"/>
    <x v="2"/>
    <n v="1"/>
  </r>
  <r>
    <n v="26"/>
    <s v="No"/>
    <s v="Travel_Frequently"/>
    <x v="0"/>
    <n v="9"/>
    <n v="3"/>
    <s v="Life Sciences"/>
    <n v="27"/>
    <x v="1"/>
    <n v="1"/>
    <x v="2"/>
    <s v="Married"/>
    <n v="162910"/>
    <n v="1"/>
    <n v="22"/>
    <n v="0"/>
    <n v="5"/>
    <n v="3"/>
    <n v="5"/>
    <n v="3"/>
    <n v="3"/>
    <n v="1"/>
    <n v="1"/>
    <x v="3"/>
    <x v="0"/>
    <n v="3"/>
    <n v="4"/>
    <s v="Active"/>
    <x v="1"/>
    <x v="2"/>
    <n v="0"/>
  </r>
  <r>
    <n v="26"/>
    <s v="No"/>
    <s v="Travel_Frequently"/>
    <x v="0"/>
    <n v="9"/>
    <n v="3"/>
    <s v="Life Sciences"/>
    <n v="1497"/>
    <x v="1"/>
    <n v="1"/>
    <x v="2"/>
    <s v="Married"/>
    <n v="162910"/>
    <n v="1"/>
    <n v="22"/>
    <n v="0"/>
    <n v="5"/>
    <n v="3"/>
    <n v="5"/>
    <n v="3"/>
    <n v="3"/>
    <n v="1"/>
    <n v="1"/>
    <x v="3"/>
    <x v="0"/>
    <n v="3"/>
    <n v="4"/>
    <s v="Active"/>
    <x v="1"/>
    <x v="2"/>
    <n v="0"/>
  </r>
  <r>
    <n v="26"/>
    <s v="No"/>
    <s v="Travel_Frequently"/>
    <x v="0"/>
    <n v="9"/>
    <n v="3"/>
    <s v="Life Sciences"/>
    <n v="2967"/>
    <x v="1"/>
    <n v="1"/>
    <x v="2"/>
    <s v="Married"/>
    <n v="162910"/>
    <n v="1"/>
    <n v="22"/>
    <n v="0"/>
    <n v="5"/>
    <n v="3"/>
    <n v="5"/>
    <n v="3"/>
    <n v="3"/>
    <n v="1"/>
    <n v="1"/>
    <x v="3"/>
    <x v="0"/>
    <n v="3"/>
    <n v="4"/>
    <s v="Active"/>
    <x v="1"/>
    <x v="2"/>
    <n v="0"/>
  </r>
  <r>
    <n v="24"/>
    <s v="No"/>
    <s v="Non-Travel"/>
    <x v="0"/>
    <n v="2"/>
    <n v="5"/>
    <s v="Technical Degree"/>
    <n v="383"/>
    <x v="0"/>
    <n v="2"/>
    <x v="7"/>
    <s v="Married"/>
    <n v="187220"/>
    <n v="0"/>
    <n v="22"/>
    <n v="1"/>
    <n v="6"/>
    <n v="3"/>
    <n v="5"/>
    <n v="3"/>
    <n v="4"/>
    <n v="1"/>
    <n v="1"/>
    <x v="1"/>
    <x v="2"/>
    <n v="3"/>
    <n v="4"/>
    <s v="Active"/>
    <x v="0"/>
    <x v="2"/>
    <n v="0"/>
  </r>
  <r>
    <n v="24"/>
    <s v="No"/>
    <s v="Non-Travel"/>
    <x v="0"/>
    <n v="2"/>
    <n v="5"/>
    <s v="Technical Degree"/>
    <n v="1853"/>
    <x v="0"/>
    <n v="2"/>
    <x v="7"/>
    <s v="Married"/>
    <n v="187220"/>
    <n v="0"/>
    <n v="22"/>
    <n v="1"/>
    <n v="6"/>
    <n v="3"/>
    <n v="5"/>
    <n v="3"/>
    <n v="4"/>
    <n v="1"/>
    <n v="1"/>
    <x v="1"/>
    <x v="2"/>
    <n v="3"/>
    <n v="4"/>
    <s v="Active"/>
    <x v="0"/>
    <x v="2"/>
    <n v="0"/>
  </r>
  <r>
    <n v="24"/>
    <s v="No"/>
    <s v="Non-Travel"/>
    <x v="0"/>
    <n v="2"/>
    <n v="5"/>
    <s v="Technical Degree"/>
    <n v="3323"/>
    <x v="0"/>
    <n v="2"/>
    <x v="7"/>
    <s v="Married"/>
    <n v="187220"/>
    <n v="0"/>
    <n v="22"/>
    <n v="1"/>
    <n v="6"/>
    <n v="3"/>
    <n v="5"/>
    <n v="3"/>
    <n v="4"/>
    <n v="1"/>
    <n v="1"/>
    <x v="1"/>
    <x v="2"/>
    <n v="3"/>
    <n v="4"/>
    <s v="Active"/>
    <x v="0"/>
    <x v="2"/>
    <n v="0"/>
  </r>
  <r>
    <n v="28"/>
    <s v="No"/>
    <s v="Travel_Rarely"/>
    <x v="0"/>
    <n v="6"/>
    <n v="3"/>
    <s v="Technical Degree"/>
    <n v="611"/>
    <x v="0"/>
    <n v="2"/>
    <x v="3"/>
    <s v="Married"/>
    <n v="23510"/>
    <n v="1"/>
    <n v="16"/>
    <n v="0"/>
    <n v="6"/>
    <n v="4"/>
    <n v="6"/>
    <n v="3"/>
    <n v="3"/>
    <n v="1"/>
    <n v="4"/>
    <x v="3"/>
    <x v="0"/>
    <n v="3"/>
    <n v="3"/>
    <s v="Active"/>
    <x v="1"/>
    <x v="2"/>
    <n v="0"/>
  </r>
  <r>
    <n v="28"/>
    <s v="No"/>
    <s v="Travel_Rarely"/>
    <x v="0"/>
    <n v="6"/>
    <n v="3"/>
    <s v="Technical Degree"/>
    <n v="2081"/>
    <x v="0"/>
    <n v="2"/>
    <x v="3"/>
    <s v="Married"/>
    <n v="23510"/>
    <n v="1"/>
    <n v="16"/>
    <n v="0"/>
    <n v="6"/>
    <n v="4"/>
    <n v="6"/>
    <n v="3"/>
    <n v="3"/>
    <n v="1"/>
    <n v="4"/>
    <x v="3"/>
    <x v="0"/>
    <n v="3"/>
    <n v="3"/>
    <s v="Active"/>
    <x v="1"/>
    <x v="2"/>
    <n v="0"/>
  </r>
  <r>
    <n v="28"/>
    <s v="No"/>
    <s v="Travel_Rarely"/>
    <x v="0"/>
    <n v="6"/>
    <n v="3"/>
    <s v="Technical Degree"/>
    <n v="3551"/>
    <x v="0"/>
    <n v="2"/>
    <x v="3"/>
    <s v="Married"/>
    <n v="23510"/>
    <n v="1"/>
    <n v="16"/>
    <n v="0"/>
    <n v="6"/>
    <n v="4"/>
    <n v="6"/>
    <n v="3"/>
    <n v="3"/>
    <n v="1"/>
    <n v="4"/>
    <x v="3"/>
    <x v="0"/>
    <n v="3"/>
    <n v="3"/>
    <s v="Active"/>
    <x v="1"/>
    <x v="2"/>
    <n v="0"/>
  </r>
  <r>
    <n v="42"/>
    <s v="No"/>
    <s v="Non-Travel"/>
    <x v="0"/>
    <n v="11"/>
    <n v="3"/>
    <s v="Medical"/>
    <n v="1063"/>
    <x v="0"/>
    <n v="1"/>
    <x v="2"/>
    <s v="Married"/>
    <n v="178560"/>
    <n v="3"/>
    <n v="18"/>
    <n v="0"/>
    <n v="10"/>
    <n v="2"/>
    <n v="6"/>
    <n v="3"/>
    <n v="3"/>
    <n v="1"/>
    <n v="3"/>
    <x v="0"/>
    <x v="2"/>
    <n v="3"/>
    <n v="3"/>
    <s v="Active"/>
    <x v="2"/>
    <x v="2"/>
    <n v="0"/>
  </r>
  <r>
    <n v="42"/>
    <s v="No"/>
    <s v="Non-Travel"/>
    <x v="0"/>
    <n v="11"/>
    <n v="3"/>
    <s v="Medical"/>
    <n v="2533"/>
    <x v="0"/>
    <n v="1"/>
    <x v="2"/>
    <s v="Married"/>
    <n v="178560"/>
    <n v="3"/>
    <n v="18"/>
    <n v="0"/>
    <n v="10"/>
    <n v="2"/>
    <n v="6"/>
    <n v="3"/>
    <n v="3"/>
    <n v="1"/>
    <n v="3"/>
    <x v="0"/>
    <x v="2"/>
    <n v="3"/>
    <n v="3"/>
    <s v="Active"/>
    <x v="2"/>
    <x v="2"/>
    <n v="0"/>
  </r>
  <r>
    <n v="42"/>
    <s v="No"/>
    <s v="Non-Travel"/>
    <x v="0"/>
    <n v="11"/>
    <n v="3"/>
    <s v="Medical"/>
    <n v="4003"/>
    <x v="0"/>
    <n v="1"/>
    <x v="2"/>
    <s v="Married"/>
    <n v="178560"/>
    <n v="3"/>
    <n v="18"/>
    <n v="0"/>
    <n v="10"/>
    <n v="2"/>
    <n v="6"/>
    <n v="3"/>
    <n v="3"/>
    <n v="1"/>
    <n v="3"/>
    <x v="0"/>
    <x v="2"/>
    <n v="3"/>
    <n v="3"/>
    <s v="Active"/>
    <x v="2"/>
    <x v="2"/>
    <n v="0"/>
  </r>
  <r>
    <n v="41"/>
    <s v="No"/>
    <s v="Travel_Frequently"/>
    <x v="0"/>
    <n v="1"/>
    <n v="3"/>
    <s v="Life Sciences"/>
    <n v="731"/>
    <x v="0"/>
    <n v="4"/>
    <x v="0"/>
    <s v="Divorced"/>
    <n v="191410"/>
    <n v="3"/>
    <n v="12"/>
    <n v="1"/>
    <n v="12"/>
    <n v="2"/>
    <n v="6"/>
    <n v="3"/>
    <n v="3"/>
    <n v="1"/>
    <n v="4"/>
    <x v="1"/>
    <x v="2"/>
    <n v="3"/>
    <n v="3"/>
    <s v="Active"/>
    <x v="2"/>
    <x v="2"/>
    <n v="0"/>
  </r>
  <r>
    <n v="41"/>
    <s v="No"/>
    <s v="Travel_Frequently"/>
    <x v="0"/>
    <n v="1"/>
    <n v="3"/>
    <s v="Life Sciences"/>
    <n v="2201"/>
    <x v="0"/>
    <n v="4"/>
    <x v="0"/>
    <s v="Divorced"/>
    <n v="191410"/>
    <n v="3"/>
    <n v="12"/>
    <n v="1"/>
    <n v="12"/>
    <n v="2"/>
    <n v="6"/>
    <n v="3"/>
    <n v="3"/>
    <n v="1"/>
    <n v="4"/>
    <x v="1"/>
    <x v="2"/>
    <n v="3"/>
    <n v="3"/>
    <s v="Active"/>
    <x v="2"/>
    <x v="2"/>
    <n v="0"/>
  </r>
  <r>
    <n v="41"/>
    <s v="No"/>
    <s v="Travel_Frequently"/>
    <x v="0"/>
    <n v="1"/>
    <n v="3"/>
    <s v="Life Sciences"/>
    <n v="3671"/>
    <x v="0"/>
    <n v="4"/>
    <x v="0"/>
    <s v="Divorced"/>
    <n v="191410"/>
    <n v="3"/>
    <n v="12"/>
    <n v="1"/>
    <n v="12"/>
    <n v="2"/>
    <n v="6"/>
    <n v="3"/>
    <n v="3"/>
    <n v="1"/>
    <n v="4"/>
    <x v="1"/>
    <x v="2"/>
    <n v="3"/>
    <n v="3"/>
    <s v="Active"/>
    <x v="2"/>
    <x v="2"/>
    <n v="0"/>
  </r>
  <r>
    <n v="32"/>
    <s v="No"/>
    <s v="Travel_Frequently"/>
    <x v="0"/>
    <n v="9"/>
    <n v="2"/>
    <s v="Medical"/>
    <n v="1218"/>
    <x v="1"/>
    <n v="2"/>
    <x v="3"/>
    <s v="Single"/>
    <n v="35000"/>
    <n v="0"/>
    <n v="16"/>
    <n v="1"/>
    <n v="8"/>
    <n v="2"/>
    <n v="7"/>
    <n v="3"/>
    <n v="6"/>
    <n v="1"/>
    <n v="4"/>
    <x v="1"/>
    <x v="2"/>
    <n v="2"/>
    <n v="3"/>
    <s v="Active"/>
    <x v="1"/>
    <x v="2"/>
    <n v="0"/>
  </r>
  <r>
    <n v="32"/>
    <s v="No"/>
    <s v="Travel_Frequently"/>
    <x v="0"/>
    <n v="9"/>
    <n v="2"/>
    <s v="Medical"/>
    <n v="2688"/>
    <x v="1"/>
    <n v="2"/>
    <x v="3"/>
    <s v="Single"/>
    <n v="35000"/>
    <n v="0"/>
    <n v="16"/>
    <n v="1"/>
    <n v="8"/>
    <n v="2"/>
    <n v="7"/>
    <n v="3"/>
    <n v="6"/>
    <n v="1"/>
    <n v="4"/>
    <x v="1"/>
    <x v="2"/>
    <n v="2"/>
    <n v="3"/>
    <s v="Active"/>
    <x v="1"/>
    <x v="2"/>
    <n v="0"/>
  </r>
  <r>
    <n v="32"/>
    <s v="No"/>
    <s v="Travel_Frequently"/>
    <x v="0"/>
    <n v="9"/>
    <n v="2"/>
    <s v="Medical"/>
    <n v="4158"/>
    <x v="1"/>
    <n v="2"/>
    <x v="3"/>
    <s v="Single"/>
    <n v="35000"/>
    <n v="0"/>
    <n v="16"/>
    <n v="1"/>
    <n v="8"/>
    <n v="2"/>
    <n v="7"/>
    <n v="3"/>
    <n v="6"/>
    <n v="1"/>
    <n v="4"/>
    <x v="1"/>
    <x v="2"/>
    <n v="2"/>
    <n v="3"/>
    <s v="Active"/>
    <x v="1"/>
    <x v="2"/>
    <n v="0"/>
  </r>
  <r>
    <n v="28"/>
    <s v="Yes"/>
    <s v="Travel_Rarely"/>
    <x v="1"/>
    <n v="2"/>
    <n v="4"/>
    <s v="Life Sciences"/>
    <n v="283"/>
    <x v="0"/>
    <n v="3"/>
    <x v="3"/>
    <s v="Single"/>
    <n v="20750"/>
    <n v="7"/>
    <n v="18"/>
    <n v="3"/>
    <n v="10"/>
    <n v="0"/>
    <n v="7"/>
    <n v="3"/>
    <n v="7"/>
    <n v="1"/>
    <n v="1"/>
    <x v="2"/>
    <x v="0"/>
    <n v="2"/>
    <n v="3"/>
    <s v="Left"/>
    <x v="1"/>
    <x v="2"/>
    <n v="1"/>
  </r>
  <r>
    <n v="28"/>
    <s v="Yes"/>
    <s v="Travel_Rarely"/>
    <x v="1"/>
    <n v="2"/>
    <n v="4"/>
    <s v="Life Sciences"/>
    <n v="1753"/>
    <x v="0"/>
    <n v="3"/>
    <x v="3"/>
    <s v="Single"/>
    <n v="20750"/>
    <n v="7"/>
    <n v="18"/>
    <n v="3"/>
    <n v="10"/>
    <n v="0"/>
    <n v="7"/>
    <n v="3"/>
    <n v="7"/>
    <n v="1"/>
    <n v="1"/>
    <x v="2"/>
    <x v="0"/>
    <n v="2"/>
    <n v="3"/>
    <s v="Left"/>
    <x v="1"/>
    <x v="2"/>
    <n v="1"/>
  </r>
  <r>
    <n v="28"/>
    <s v="Yes"/>
    <s v="Travel_Rarely"/>
    <x v="1"/>
    <n v="2"/>
    <n v="4"/>
    <s v="Life Sciences"/>
    <n v="3223"/>
    <x v="0"/>
    <n v="3"/>
    <x v="3"/>
    <s v="Single"/>
    <n v="20750"/>
    <n v="7"/>
    <n v="18"/>
    <n v="3"/>
    <n v="10"/>
    <n v="0"/>
    <n v="7"/>
    <n v="3"/>
    <n v="7"/>
    <n v="1"/>
    <n v="1"/>
    <x v="2"/>
    <x v="0"/>
    <n v="2"/>
    <n v="3"/>
    <s v="Left"/>
    <x v="1"/>
    <x v="2"/>
    <n v="1"/>
  </r>
  <r>
    <n v="40"/>
    <s v="No"/>
    <s v="Travel_Rarely"/>
    <x v="0"/>
    <n v="23"/>
    <n v="3"/>
    <s v="Medical"/>
    <n v="1416"/>
    <x v="1"/>
    <n v="1"/>
    <x v="4"/>
    <s v="Married"/>
    <n v="45020"/>
    <n v="8"/>
    <n v="12"/>
    <n v="2"/>
    <n v="15"/>
    <n v="0"/>
    <n v="7"/>
    <n v="3"/>
    <n v="7"/>
    <n v="1"/>
    <n v="3"/>
    <x v="1"/>
    <x v="1"/>
    <n v="2"/>
    <n v="3"/>
    <s v="Active"/>
    <x v="2"/>
    <x v="2"/>
    <n v="0"/>
  </r>
  <r>
    <n v="40"/>
    <s v="No"/>
    <s v="Travel_Rarely"/>
    <x v="0"/>
    <n v="23"/>
    <n v="3"/>
    <s v="Medical"/>
    <n v="2886"/>
    <x v="1"/>
    <n v="1"/>
    <x v="4"/>
    <s v="Married"/>
    <n v="45020"/>
    <n v="8"/>
    <n v="12"/>
    <n v="2"/>
    <n v="15"/>
    <n v="0"/>
    <n v="7"/>
    <n v="3"/>
    <n v="7"/>
    <n v="1"/>
    <n v="3"/>
    <x v="1"/>
    <x v="1"/>
    <n v="2"/>
    <n v="3"/>
    <s v="Active"/>
    <x v="2"/>
    <x v="2"/>
    <n v="0"/>
  </r>
  <r>
    <n v="40"/>
    <s v="No"/>
    <s v="Travel_Rarely"/>
    <x v="0"/>
    <n v="23"/>
    <n v="3"/>
    <s v="Medical"/>
    <n v="4356"/>
    <x v="1"/>
    <n v="1"/>
    <x v="4"/>
    <s v="Married"/>
    <n v="45020"/>
    <n v="8"/>
    <n v="12"/>
    <n v="2"/>
    <n v="15"/>
    <n v="0"/>
    <n v="7"/>
    <n v="3"/>
    <n v="7"/>
    <n v="1"/>
    <n v="3"/>
    <x v="1"/>
    <x v="1"/>
    <n v="2"/>
    <n v="3"/>
    <s v="Active"/>
    <x v="2"/>
    <x v="2"/>
    <n v="0"/>
  </r>
  <r>
    <n v="33"/>
    <s v="No"/>
    <s v="Travel_Frequently"/>
    <x v="0"/>
    <n v="10"/>
    <n v="2"/>
    <s v="Medical"/>
    <n v="1216"/>
    <x v="0"/>
    <n v="2"/>
    <x v="3"/>
    <s v="Married"/>
    <n v="34200"/>
    <n v="1"/>
    <n v="14"/>
    <n v="0"/>
    <n v="8"/>
    <n v="3"/>
    <n v="8"/>
    <n v="3"/>
    <n v="0"/>
    <n v="1"/>
    <n v="4"/>
    <x v="0"/>
    <x v="0"/>
    <n v="3"/>
    <n v="3"/>
    <s v="Active"/>
    <x v="1"/>
    <x v="2"/>
    <n v="0"/>
  </r>
  <r>
    <n v="33"/>
    <s v="No"/>
    <s v="Travel_Frequently"/>
    <x v="0"/>
    <n v="10"/>
    <n v="2"/>
    <s v="Medical"/>
    <n v="2686"/>
    <x v="0"/>
    <n v="2"/>
    <x v="3"/>
    <s v="Married"/>
    <n v="34200"/>
    <n v="1"/>
    <n v="14"/>
    <n v="0"/>
    <n v="8"/>
    <n v="3"/>
    <n v="8"/>
    <n v="3"/>
    <n v="0"/>
    <n v="1"/>
    <n v="4"/>
    <x v="0"/>
    <x v="0"/>
    <n v="3"/>
    <n v="3"/>
    <s v="Active"/>
    <x v="1"/>
    <x v="2"/>
    <n v="0"/>
  </r>
  <r>
    <n v="33"/>
    <s v="No"/>
    <s v="Travel_Frequently"/>
    <x v="0"/>
    <n v="10"/>
    <n v="2"/>
    <s v="Medical"/>
    <n v="4156"/>
    <x v="0"/>
    <n v="2"/>
    <x v="3"/>
    <s v="Married"/>
    <n v="34200"/>
    <n v="1"/>
    <n v="14"/>
    <n v="0"/>
    <n v="8"/>
    <n v="3"/>
    <n v="8"/>
    <n v="3"/>
    <n v="0"/>
    <n v="1"/>
    <n v="4"/>
    <x v="0"/>
    <x v="0"/>
    <n v="3"/>
    <n v="3"/>
    <s v="Active"/>
    <x v="1"/>
    <x v="2"/>
    <n v="0"/>
  </r>
  <r>
    <n v="40"/>
    <s v="No"/>
    <s v="Travel_Frequently"/>
    <x v="0"/>
    <n v="10"/>
    <n v="4"/>
    <s v="Medical"/>
    <n v="325"/>
    <x v="0"/>
    <n v="2"/>
    <x v="5"/>
    <s v="Married"/>
    <n v="65670"/>
    <n v="1"/>
    <n v="13"/>
    <n v="1"/>
    <n v="8"/>
    <n v="3"/>
    <n v="8"/>
    <n v="3"/>
    <n v="7"/>
    <n v="1"/>
    <n v="3"/>
    <x v="2"/>
    <x v="0"/>
    <n v="4"/>
    <n v="3"/>
    <s v="Active"/>
    <x v="2"/>
    <x v="2"/>
    <n v="0"/>
  </r>
  <r>
    <n v="40"/>
    <s v="No"/>
    <s v="Travel_Frequently"/>
    <x v="0"/>
    <n v="10"/>
    <n v="4"/>
    <s v="Medical"/>
    <n v="1795"/>
    <x v="0"/>
    <n v="2"/>
    <x v="5"/>
    <s v="Married"/>
    <n v="65670"/>
    <n v="1"/>
    <n v="13"/>
    <n v="1"/>
    <n v="8"/>
    <n v="3"/>
    <n v="8"/>
    <n v="3"/>
    <n v="7"/>
    <n v="1"/>
    <n v="3"/>
    <x v="2"/>
    <x v="0"/>
    <n v="4"/>
    <n v="3"/>
    <s v="Active"/>
    <x v="2"/>
    <x v="2"/>
    <n v="0"/>
  </r>
  <r>
    <n v="40"/>
    <s v="No"/>
    <s v="Travel_Frequently"/>
    <x v="0"/>
    <n v="10"/>
    <n v="4"/>
    <s v="Medical"/>
    <n v="3265"/>
    <x v="0"/>
    <n v="2"/>
    <x v="5"/>
    <s v="Married"/>
    <n v="65670"/>
    <n v="1"/>
    <n v="13"/>
    <n v="1"/>
    <n v="8"/>
    <n v="3"/>
    <n v="8"/>
    <n v="3"/>
    <n v="7"/>
    <n v="1"/>
    <n v="3"/>
    <x v="2"/>
    <x v="0"/>
    <n v="4"/>
    <n v="3"/>
    <s v="Active"/>
    <x v="2"/>
    <x v="2"/>
    <n v="0"/>
  </r>
  <r>
    <n v="45"/>
    <s v="No"/>
    <s v="Travel_Rarely"/>
    <x v="0"/>
    <n v="2"/>
    <n v="1"/>
    <s v="Medical"/>
    <n v="195"/>
    <x v="1"/>
    <n v="4"/>
    <x v="0"/>
    <s v="Married"/>
    <n v="44040"/>
    <n v="0"/>
    <n v="23"/>
    <n v="0"/>
    <n v="9"/>
    <n v="2"/>
    <n v="8"/>
    <n v="3"/>
    <n v="7"/>
    <n v="1"/>
    <n v="4"/>
    <x v="2"/>
    <x v="1"/>
    <n v="3"/>
    <n v="4"/>
    <s v="Active"/>
    <x v="3"/>
    <x v="2"/>
    <n v="0"/>
  </r>
  <r>
    <n v="45"/>
    <s v="No"/>
    <s v="Travel_Rarely"/>
    <x v="0"/>
    <n v="2"/>
    <n v="1"/>
    <s v="Medical"/>
    <n v="1665"/>
    <x v="1"/>
    <n v="4"/>
    <x v="0"/>
    <s v="Married"/>
    <n v="44040"/>
    <n v="0"/>
    <n v="23"/>
    <n v="0"/>
    <n v="9"/>
    <n v="2"/>
    <n v="8"/>
    <n v="3"/>
    <n v="7"/>
    <n v="1"/>
    <n v="4"/>
    <x v="2"/>
    <x v="1"/>
    <n v="3"/>
    <n v="4"/>
    <s v="Active"/>
    <x v="3"/>
    <x v="2"/>
    <n v="0"/>
  </r>
  <r>
    <n v="45"/>
    <s v="No"/>
    <s v="Travel_Rarely"/>
    <x v="0"/>
    <n v="2"/>
    <n v="1"/>
    <s v="Medical"/>
    <n v="3135"/>
    <x v="1"/>
    <n v="4"/>
    <x v="0"/>
    <s v="Married"/>
    <n v="44040"/>
    <n v="0"/>
    <n v="23"/>
    <n v="0"/>
    <n v="9"/>
    <n v="2"/>
    <n v="8"/>
    <n v="3"/>
    <n v="7"/>
    <n v="1"/>
    <n v="4"/>
    <x v="2"/>
    <x v="1"/>
    <n v="3"/>
    <n v="4"/>
    <s v="Active"/>
    <x v="3"/>
    <x v="2"/>
    <n v="0"/>
  </r>
  <r>
    <n v="45"/>
    <s v="No"/>
    <s v="Travel_Rarely"/>
    <x v="1"/>
    <n v="2"/>
    <n v="3"/>
    <s v="Life Sciences"/>
    <n v="307"/>
    <x v="0"/>
    <n v="3"/>
    <x v="7"/>
    <s v="Single"/>
    <n v="60740"/>
    <n v="0"/>
    <n v="14"/>
    <n v="0"/>
    <n v="9"/>
    <n v="2"/>
    <n v="8"/>
    <n v="3"/>
    <n v="1"/>
    <n v="1"/>
    <n v="2"/>
    <x v="0"/>
    <x v="0"/>
    <n v="3"/>
    <n v="3"/>
    <s v="Active"/>
    <x v="3"/>
    <x v="2"/>
    <n v="0"/>
  </r>
  <r>
    <n v="45"/>
    <s v="No"/>
    <s v="Travel_Rarely"/>
    <x v="1"/>
    <n v="2"/>
    <n v="3"/>
    <s v="Life Sciences"/>
    <n v="1777"/>
    <x v="0"/>
    <n v="3"/>
    <x v="7"/>
    <s v="Single"/>
    <n v="60740"/>
    <n v="0"/>
    <n v="14"/>
    <n v="0"/>
    <n v="9"/>
    <n v="2"/>
    <n v="8"/>
    <n v="3"/>
    <n v="1"/>
    <n v="1"/>
    <n v="2"/>
    <x v="0"/>
    <x v="0"/>
    <n v="3"/>
    <n v="3"/>
    <s v="Active"/>
    <x v="3"/>
    <x v="2"/>
    <n v="0"/>
  </r>
  <r>
    <n v="45"/>
    <s v="No"/>
    <s v="Travel_Rarely"/>
    <x v="1"/>
    <n v="2"/>
    <n v="3"/>
    <s v="Life Sciences"/>
    <n v="3247"/>
    <x v="0"/>
    <n v="3"/>
    <x v="7"/>
    <s v="Single"/>
    <n v="60740"/>
    <n v="0"/>
    <n v="14"/>
    <n v="0"/>
    <n v="9"/>
    <n v="2"/>
    <n v="8"/>
    <n v="3"/>
    <n v="1"/>
    <n v="1"/>
    <n v="2"/>
    <x v="0"/>
    <x v="0"/>
    <n v="3"/>
    <n v="3"/>
    <s v="Active"/>
    <x v="3"/>
    <x v="2"/>
    <n v="0"/>
  </r>
  <r>
    <n v="39"/>
    <s v="No"/>
    <s v="Travel_Rarely"/>
    <x v="1"/>
    <n v="2"/>
    <n v="4"/>
    <s v="Marketing"/>
    <n v="294"/>
    <x v="1"/>
    <n v="4"/>
    <x v="7"/>
    <s v="Married"/>
    <n v="138720"/>
    <n v="9"/>
    <n v="12"/>
    <n v="3"/>
    <n v="12"/>
    <n v="3"/>
    <n v="8"/>
    <n v="3"/>
    <n v="6"/>
    <n v="1"/>
    <n v="3"/>
    <x v="2"/>
    <x v="3"/>
    <n v="2"/>
    <n v="3"/>
    <s v="Active"/>
    <x v="2"/>
    <x v="2"/>
    <n v="0"/>
  </r>
  <r>
    <n v="39"/>
    <s v="No"/>
    <s v="Travel_Rarely"/>
    <x v="1"/>
    <n v="2"/>
    <n v="4"/>
    <s v="Marketing"/>
    <n v="1764"/>
    <x v="1"/>
    <n v="4"/>
    <x v="7"/>
    <s v="Married"/>
    <n v="138720"/>
    <n v="9"/>
    <n v="12"/>
    <n v="3"/>
    <n v="12"/>
    <n v="3"/>
    <n v="8"/>
    <n v="3"/>
    <n v="6"/>
    <n v="1"/>
    <n v="3"/>
    <x v="2"/>
    <x v="3"/>
    <n v="2"/>
    <n v="3"/>
    <s v="Active"/>
    <x v="2"/>
    <x v="2"/>
    <n v="0"/>
  </r>
  <r>
    <n v="39"/>
    <s v="No"/>
    <s v="Travel_Rarely"/>
    <x v="1"/>
    <n v="2"/>
    <n v="4"/>
    <s v="Marketing"/>
    <n v="3234"/>
    <x v="1"/>
    <n v="4"/>
    <x v="7"/>
    <s v="Married"/>
    <n v="138720"/>
    <n v="9"/>
    <n v="12"/>
    <n v="3"/>
    <n v="12"/>
    <n v="3"/>
    <n v="8"/>
    <n v="3"/>
    <n v="6"/>
    <n v="1"/>
    <n v="3"/>
    <x v="2"/>
    <x v="3"/>
    <n v="2"/>
    <n v="3"/>
    <s v="Active"/>
    <x v="2"/>
    <x v="2"/>
    <n v="0"/>
  </r>
  <r>
    <n v="32"/>
    <s v="No"/>
    <s v="Travel_Frequently"/>
    <x v="1"/>
    <n v="2"/>
    <n v="2"/>
    <s v="Life Sciences"/>
    <n v="1367"/>
    <x v="1"/>
    <n v="1"/>
    <x v="5"/>
    <s v="Single"/>
    <n v="21660"/>
    <n v="1"/>
    <n v="19"/>
    <n v="1"/>
    <n v="9"/>
    <n v="4"/>
    <n v="9"/>
    <n v="3"/>
    <n v="7"/>
    <n v="1"/>
    <n v="2"/>
    <x v="1"/>
    <x v="0"/>
    <n v="1"/>
    <n v="3"/>
    <s v="Active"/>
    <x v="1"/>
    <x v="2"/>
    <n v="0"/>
  </r>
  <r>
    <n v="32"/>
    <s v="No"/>
    <s v="Travel_Frequently"/>
    <x v="1"/>
    <n v="2"/>
    <n v="2"/>
    <s v="Life Sciences"/>
    <n v="2837"/>
    <x v="1"/>
    <n v="1"/>
    <x v="5"/>
    <s v="Single"/>
    <n v="21660"/>
    <n v="1"/>
    <n v="19"/>
    <n v="1"/>
    <n v="9"/>
    <n v="4"/>
    <n v="9"/>
    <n v="3"/>
    <n v="7"/>
    <n v="1"/>
    <n v="2"/>
    <x v="1"/>
    <x v="0"/>
    <n v="1"/>
    <n v="3"/>
    <s v="Active"/>
    <x v="1"/>
    <x v="2"/>
    <n v="0"/>
  </r>
  <r>
    <n v="32"/>
    <s v="No"/>
    <s v="Travel_Frequently"/>
    <x v="1"/>
    <n v="2"/>
    <n v="2"/>
    <s v="Life Sciences"/>
    <n v="4307"/>
    <x v="1"/>
    <n v="1"/>
    <x v="5"/>
    <s v="Single"/>
    <n v="21660"/>
    <n v="1"/>
    <n v="19"/>
    <n v="1"/>
    <n v="9"/>
    <n v="4"/>
    <n v="9"/>
    <n v="3"/>
    <n v="7"/>
    <n v="1"/>
    <n v="2"/>
    <x v="1"/>
    <x v="0"/>
    <n v="1"/>
    <n v="3"/>
    <s v="Active"/>
    <x v="1"/>
    <x v="2"/>
    <n v="0"/>
  </r>
  <r>
    <n v="45"/>
    <s v="No"/>
    <s v="Travel_Rarely"/>
    <x v="0"/>
    <n v="3"/>
    <n v="3"/>
    <s v="Medical"/>
    <n v="1089"/>
    <x v="1"/>
    <n v="2"/>
    <x v="0"/>
    <s v="Married"/>
    <n v="37600"/>
    <n v="0"/>
    <n v="14"/>
    <n v="1"/>
    <n v="10"/>
    <n v="2"/>
    <n v="9"/>
    <n v="3"/>
    <n v="8"/>
    <n v="1"/>
    <n v="2"/>
    <x v="1"/>
    <x v="2"/>
    <n v="2"/>
    <n v="3"/>
    <s v="Active"/>
    <x v="3"/>
    <x v="2"/>
    <n v="0"/>
  </r>
  <r>
    <n v="45"/>
    <s v="No"/>
    <s v="Travel_Rarely"/>
    <x v="0"/>
    <n v="3"/>
    <n v="3"/>
    <s v="Medical"/>
    <n v="2559"/>
    <x v="1"/>
    <n v="2"/>
    <x v="0"/>
    <s v="Married"/>
    <n v="37600"/>
    <n v="0"/>
    <n v="14"/>
    <n v="1"/>
    <n v="10"/>
    <n v="2"/>
    <n v="9"/>
    <n v="3"/>
    <n v="8"/>
    <n v="1"/>
    <n v="2"/>
    <x v="1"/>
    <x v="2"/>
    <n v="2"/>
    <n v="3"/>
    <s v="Active"/>
    <x v="3"/>
    <x v="2"/>
    <n v="0"/>
  </r>
  <r>
    <n v="45"/>
    <s v="No"/>
    <s v="Travel_Rarely"/>
    <x v="0"/>
    <n v="3"/>
    <n v="3"/>
    <s v="Medical"/>
    <n v="4029"/>
    <x v="1"/>
    <n v="2"/>
    <x v="0"/>
    <s v="Married"/>
    <n v="37600"/>
    <n v="0"/>
    <n v="14"/>
    <n v="1"/>
    <n v="10"/>
    <n v="2"/>
    <n v="9"/>
    <n v="3"/>
    <n v="8"/>
    <n v="1"/>
    <n v="2"/>
    <x v="1"/>
    <x v="2"/>
    <n v="2"/>
    <n v="3"/>
    <s v="Active"/>
    <x v="3"/>
    <x v="2"/>
    <n v="0"/>
  </r>
  <r>
    <n v="36"/>
    <s v="No"/>
    <s v="Travel_Rarely"/>
    <x v="0"/>
    <n v="24"/>
    <n v="3"/>
    <s v="Life Sciences"/>
    <n v="1182"/>
    <x v="1"/>
    <n v="2"/>
    <x v="4"/>
    <s v="Married"/>
    <n v="61200"/>
    <n v="0"/>
    <n v="19"/>
    <n v="0"/>
    <n v="10"/>
    <n v="2"/>
    <n v="9"/>
    <n v="3"/>
    <n v="4"/>
    <n v="1"/>
    <n v="1"/>
    <x v="1"/>
    <x v="0"/>
    <n v="3"/>
    <n v="3"/>
    <s v="Active"/>
    <x v="2"/>
    <x v="2"/>
    <n v="0"/>
  </r>
  <r>
    <n v="36"/>
    <s v="No"/>
    <s v="Travel_Rarely"/>
    <x v="0"/>
    <n v="24"/>
    <n v="3"/>
    <s v="Life Sciences"/>
    <n v="2652"/>
    <x v="1"/>
    <n v="2"/>
    <x v="4"/>
    <s v="Married"/>
    <n v="61200"/>
    <n v="0"/>
    <n v="19"/>
    <n v="0"/>
    <n v="10"/>
    <n v="2"/>
    <n v="9"/>
    <n v="3"/>
    <n v="4"/>
    <n v="1"/>
    <n v="1"/>
    <x v="1"/>
    <x v="0"/>
    <n v="3"/>
    <n v="3"/>
    <s v="Active"/>
    <x v="2"/>
    <x v="2"/>
    <n v="0"/>
  </r>
  <r>
    <n v="36"/>
    <s v="No"/>
    <s v="Travel_Rarely"/>
    <x v="0"/>
    <n v="24"/>
    <n v="3"/>
    <s v="Life Sciences"/>
    <n v="4122"/>
    <x v="1"/>
    <n v="2"/>
    <x v="4"/>
    <s v="Married"/>
    <n v="61200"/>
    <n v="0"/>
    <n v="19"/>
    <n v="0"/>
    <n v="10"/>
    <n v="2"/>
    <n v="9"/>
    <n v="3"/>
    <n v="4"/>
    <n v="1"/>
    <n v="1"/>
    <x v="1"/>
    <x v="0"/>
    <n v="3"/>
    <n v="3"/>
    <s v="Active"/>
    <x v="2"/>
    <x v="2"/>
    <n v="0"/>
  </r>
  <r>
    <n v="39"/>
    <s v="No"/>
    <s v="Travel_Frequently"/>
    <x v="0"/>
    <n v="2"/>
    <n v="3"/>
    <s v="Technical Degree"/>
    <n v="902"/>
    <x v="1"/>
    <n v="2"/>
    <x v="2"/>
    <s v="Single"/>
    <n v="131940"/>
    <n v="0"/>
    <n v="11"/>
    <n v="0"/>
    <n v="10"/>
    <n v="2"/>
    <n v="9"/>
    <n v="3"/>
    <n v="8"/>
    <n v="1"/>
    <n v="1"/>
    <x v="0"/>
    <x v="3"/>
    <n v="3"/>
    <n v="3"/>
    <s v="Active"/>
    <x v="2"/>
    <x v="2"/>
    <n v="0"/>
  </r>
  <r>
    <n v="39"/>
    <s v="No"/>
    <s v="Travel_Frequently"/>
    <x v="0"/>
    <n v="2"/>
    <n v="3"/>
    <s v="Technical Degree"/>
    <n v="2372"/>
    <x v="1"/>
    <n v="2"/>
    <x v="2"/>
    <s v="Single"/>
    <n v="131940"/>
    <n v="0"/>
    <n v="11"/>
    <n v="0"/>
    <n v="10"/>
    <n v="2"/>
    <n v="9"/>
    <n v="3"/>
    <n v="8"/>
    <n v="1"/>
    <n v="1"/>
    <x v="0"/>
    <x v="3"/>
    <n v="3"/>
    <n v="3"/>
    <s v="Active"/>
    <x v="2"/>
    <x v="2"/>
    <n v="0"/>
  </r>
  <r>
    <n v="39"/>
    <s v="No"/>
    <s v="Travel_Frequently"/>
    <x v="0"/>
    <n v="2"/>
    <n v="3"/>
    <s v="Technical Degree"/>
    <n v="3842"/>
    <x v="1"/>
    <n v="2"/>
    <x v="2"/>
    <s v="Single"/>
    <n v="131940"/>
    <n v="0"/>
    <n v="11"/>
    <n v="0"/>
    <n v="10"/>
    <n v="2"/>
    <n v="9"/>
    <n v="3"/>
    <n v="8"/>
    <n v="1"/>
    <n v="1"/>
    <x v="0"/>
    <x v="3"/>
    <n v="3"/>
    <n v="3"/>
    <s v="Active"/>
    <x v="2"/>
    <x v="2"/>
    <n v="0"/>
  </r>
  <r>
    <n v="46"/>
    <s v="Yes"/>
    <s v="Travel_Rarely"/>
    <x v="0"/>
    <n v="10"/>
    <n v="3"/>
    <s v="Medical"/>
    <n v="1041"/>
    <x v="0"/>
    <n v="1"/>
    <x v="0"/>
    <s v="Married"/>
    <n v="44220"/>
    <n v="4"/>
    <n v="11"/>
    <n v="1"/>
    <n v="13"/>
    <n v="2"/>
    <n v="9"/>
    <n v="3"/>
    <n v="7"/>
    <n v="1"/>
    <n v="4"/>
    <x v="2"/>
    <x v="1"/>
    <n v="3"/>
    <n v="3"/>
    <s v="Left"/>
    <x v="3"/>
    <x v="2"/>
    <n v="1"/>
  </r>
  <r>
    <n v="46"/>
    <s v="Yes"/>
    <s v="Travel_Rarely"/>
    <x v="0"/>
    <n v="10"/>
    <n v="3"/>
    <s v="Medical"/>
    <n v="2511"/>
    <x v="0"/>
    <n v="1"/>
    <x v="0"/>
    <s v="Married"/>
    <n v="44220"/>
    <n v="4"/>
    <n v="11"/>
    <n v="1"/>
    <n v="13"/>
    <n v="2"/>
    <n v="9"/>
    <n v="3"/>
    <n v="7"/>
    <n v="1"/>
    <n v="4"/>
    <x v="2"/>
    <x v="1"/>
    <n v="3"/>
    <n v="3"/>
    <s v="Left"/>
    <x v="3"/>
    <x v="2"/>
    <n v="1"/>
  </r>
  <r>
    <n v="46"/>
    <s v="Yes"/>
    <s v="Travel_Rarely"/>
    <x v="0"/>
    <n v="10"/>
    <n v="3"/>
    <s v="Medical"/>
    <n v="3981"/>
    <x v="0"/>
    <n v="1"/>
    <x v="0"/>
    <s v="Married"/>
    <n v="44220"/>
    <n v="4"/>
    <n v="11"/>
    <n v="1"/>
    <n v="13"/>
    <n v="2"/>
    <n v="9"/>
    <n v="3"/>
    <n v="7"/>
    <n v="1"/>
    <n v="4"/>
    <x v="2"/>
    <x v="1"/>
    <n v="3"/>
    <n v="3"/>
    <s v="Left"/>
    <x v="3"/>
    <x v="2"/>
    <n v="1"/>
  </r>
  <r>
    <n v="37"/>
    <s v="No"/>
    <s v="Travel_Rarely"/>
    <x v="0"/>
    <n v="2"/>
    <n v="2"/>
    <s v="Medical"/>
    <n v="832"/>
    <x v="0"/>
    <n v="1"/>
    <x v="3"/>
    <s v="Married"/>
    <n v="20220"/>
    <n v="1"/>
    <n v="12"/>
    <n v="0"/>
    <n v="10"/>
    <n v="1"/>
    <n v="10"/>
    <n v="3"/>
    <n v="7"/>
    <n v="1"/>
    <n v="1"/>
    <x v="1"/>
    <x v="0"/>
    <n v="3"/>
    <n v="3"/>
    <s v="Active"/>
    <x v="2"/>
    <x v="3"/>
    <n v="0"/>
  </r>
  <r>
    <n v="37"/>
    <s v="No"/>
    <s v="Travel_Rarely"/>
    <x v="0"/>
    <n v="2"/>
    <n v="2"/>
    <s v="Medical"/>
    <n v="2302"/>
    <x v="0"/>
    <n v="1"/>
    <x v="3"/>
    <s v="Married"/>
    <n v="20220"/>
    <n v="1"/>
    <n v="12"/>
    <n v="0"/>
    <n v="10"/>
    <n v="1"/>
    <n v="10"/>
    <n v="3"/>
    <n v="7"/>
    <n v="1"/>
    <n v="1"/>
    <x v="1"/>
    <x v="0"/>
    <n v="3"/>
    <n v="3"/>
    <s v="Active"/>
    <x v="2"/>
    <x v="3"/>
    <n v="0"/>
  </r>
  <r>
    <n v="37"/>
    <s v="No"/>
    <s v="Travel_Rarely"/>
    <x v="0"/>
    <n v="2"/>
    <n v="2"/>
    <s v="Medical"/>
    <n v="3772"/>
    <x v="0"/>
    <n v="1"/>
    <x v="3"/>
    <s v="Married"/>
    <n v="20220"/>
    <n v="1"/>
    <n v="12"/>
    <n v="0"/>
    <n v="10"/>
    <n v="1"/>
    <n v="10"/>
    <n v="3"/>
    <n v="7"/>
    <n v="1"/>
    <n v="1"/>
    <x v="1"/>
    <x v="0"/>
    <n v="3"/>
    <n v="3"/>
    <s v="Active"/>
    <x v="2"/>
    <x v="3"/>
    <n v="0"/>
  </r>
  <r>
    <n v="30"/>
    <s v="No"/>
    <s v="Travel_Rarely"/>
    <x v="1"/>
    <n v="18"/>
    <n v="3"/>
    <s v="Life Sciences"/>
    <n v="1293"/>
    <x v="0"/>
    <n v="4"/>
    <x v="8"/>
    <s v="Married"/>
    <n v="22960"/>
    <n v="1"/>
    <n v="18"/>
    <n v="1"/>
    <n v="10"/>
    <n v="2"/>
    <n v="10"/>
    <n v="3"/>
    <n v="0"/>
    <n v="1"/>
    <n v="4"/>
    <x v="1"/>
    <x v="2"/>
    <n v="3"/>
    <n v="3"/>
    <s v="Active"/>
    <x v="1"/>
    <x v="3"/>
    <n v="0"/>
  </r>
  <r>
    <n v="30"/>
    <s v="No"/>
    <s v="Travel_Rarely"/>
    <x v="1"/>
    <n v="18"/>
    <n v="3"/>
    <s v="Life Sciences"/>
    <n v="2763"/>
    <x v="0"/>
    <n v="4"/>
    <x v="8"/>
    <s v="Married"/>
    <n v="22960"/>
    <n v="1"/>
    <n v="18"/>
    <n v="1"/>
    <n v="10"/>
    <n v="2"/>
    <n v="10"/>
    <n v="3"/>
    <n v="0"/>
    <n v="1"/>
    <n v="4"/>
    <x v="1"/>
    <x v="2"/>
    <n v="3"/>
    <n v="3"/>
    <s v="Active"/>
    <x v="1"/>
    <x v="3"/>
    <n v="0"/>
  </r>
  <r>
    <n v="30"/>
    <s v="No"/>
    <s v="Travel_Rarely"/>
    <x v="1"/>
    <n v="18"/>
    <n v="3"/>
    <s v="Life Sciences"/>
    <n v="4233"/>
    <x v="0"/>
    <n v="4"/>
    <x v="8"/>
    <s v="Married"/>
    <n v="22960"/>
    <n v="1"/>
    <n v="18"/>
    <n v="1"/>
    <n v="10"/>
    <n v="2"/>
    <n v="10"/>
    <n v="3"/>
    <n v="0"/>
    <n v="1"/>
    <n v="4"/>
    <x v="1"/>
    <x v="2"/>
    <n v="3"/>
    <n v="3"/>
    <s v="Active"/>
    <x v="1"/>
    <x v="3"/>
    <n v="0"/>
  </r>
  <r>
    <n v="45"/>
    <s v="No"/>
    <s v="Travel_Rarely"/>
    <x v="0"/>
    <n v="28"/>
    <n v="3"/>
    <s v="Life Sciences"/>
    <n v="903"/>
    <x v="1"/>
    <n v="2"/>
    <x v="4"/>
    <s v="Divorced"/>
    <n v="50670"/>
    <n v="1"/>
    <n v="11"/>
    <n v="2"/>
    <n v="10"/>
    <n v="3"/>
    <n v="10"/>
    <n v="3"/>
    <n v="9"/>
    <n v="1"/>
    <n v="4"/>
    <x v="1"/>
    <x v="0"/>
    <n v="2"/>
    <n v="3"/>
    <s v="Active"/>
    <x v="3"/>
    <x v="3"/>
    <n v="0"/>
  </r>
  <r>
    <n v="45"/>
    <s v="No"/>
    <s v="Travel_Rarely"/>
    <x v="0"/>
    <n v="28"/>
    <n v="3"/>
    <s v="Life Sciences"/>
    <n v="2373"/>
    <x v="1"/>
    <n v="2"/>
    <x v="4"/>
    <s v="Divorced"/>
    <n v="50670"/>
    <n v="1"/>
    <n v="11"/>
    <n v="2"/>
    <n v="10"/>
    <n v="3"/>
    <n v="10"/>
    <n v="3"/>
    <n v="9"/>
    <n v="1"/>
    <n v="4"/>
    <x v="1"/>
    <x v="0"/>
    <n v="2"/>
    <n v="3"/>
    <s v="Active"/>
    <x v="3"/>
    <x v="3"/>
    <n v="0"/>
  </r>
  <r>
    <n v="45"/>
    <s v="No"/>
    <s v="Travel_Rarely"/>
    <x v="0"/>
    <n v="28"/>
    <n v="3"/>
    <s v="Life Sciences"/>
    <n v="3843"/>
    <x v="1"/>
    <n v="2"/>
    <x v="4"/>
    <s v="Divorced"/>
    <n v="50670"/>
    <n v="1"/>
    <n v="11"/>
    <n v="2"/>
    <n v="10"/>
    <n v="3"/>
    <n v="10"/>
    <n v="3"/>
    <n v="9"/>
    <n v="1"/>
    <n v="4"/>
    <x v="1"/>
    <x v="0"/>
    <n v="2"/>
    <n v="3"/>
    <s v="Active"/>
    <x v="3"/>
    <x v="3"/>
    <n v="0"/>
  </r>
  <r>
    <n v="29"/>
    <s v="Yes"/>
    <s v="Travel_Rarely"/>
    <x v="0"/>
    <n v="6"/>
    <n v="3"/>
    <s v="Life Sciences"/>
    <n v="579"/>
    <x v="0"/>
    <n v="1"/>
    <x v="0"/>
    <s v="Married"/>
    <n v="22440"/>
    <n v="1"/>
    <n v="12"/>
    <n v="3"/>
    <n v="11"/>
    <n v="5"/>
    <n v="11"/>
    <n v="3"/>
    <n v="10"/>
    <n v="1"/>
    <n v="4"/>
    <x v="3"/>
    <x v="3"/>
    <n v="1"/>
    <n v="3"/>
    <s v="Left"/>
    <x v="1"/>
    <x v="3"/>
    <n v="1"/>
  </r>
  <r>
    <n v="29"/>
    <s v="Yes"/>
    <s v="Travel_Rarely"/>
    <x v="0"/>
    <n v="6"/>
    <n v="3"/>
    <s v="Life Sciences"/>
    <n v="2049"/>
    <x v="0"/>
    <n v="1"/>
    <x v="0"/>
    <s v="Married"/>
    <n v="22440"/>
    <n v="1"/>
    <n v="12"/>
    <n v="3"/>
    <n v="11"/>
    <n v="5"/>
    <n v="11"/>
    <n v="3"/>
    <n v="10"/>
    <n v="1"/>
    <n v="4"/>
    <x v="3"/>
    <x v="3"/>
    <n v="1"/>
    <n v="3"/>
    <s v="Left"/>
    <x v="1"/>
    <x v="3"/>
    <n v="1"/>
  </r>
  <r>
    <n v="29"/>
    <s v="Yes"/>
    <s v="Travel_Rarely"/>
    <x v="0"/>
    <n v="6"/>
    <n v="3"/>
    <s v="Life Sciences"/>
    <n v="3519"/>
    <x v="0"/>
    <n v="1"/>
    <x v="0"/>
    <s v="Married"/>
    <n v="22440"/>
    <n v="1"/>
    <n v="12"/>
    <n v="3"/>
    <n v="11"/>
    <n v="5"/>
    <n v="11"/>
    <n v="3"/>
    <n v="10"/>
    <n v="1"/>
    <n v="4"/>
    <x v="3"/>
    <x v="3"/>
    <n v="1"/>
    <n v="3"/>
    <s v="Left"/>
    <x v="1"/>
    <x v="3"/>
    <n v="1"/>
  </r>
  <r>
    <n v="29"/>
    <s v="No"/>
    <s v="Travel_Frequently"/>
    <x v="0"/>
    <n v="6"/>
    <n v="2"/>
    <s v="Medical"/>
    <n v="1061"/>
    <x v="0"/>
    <n v="1"/>
    <x v="8"/>
    <s v="Married"/>
    <n v="41150"/>
    <n v="1"/>
    <n v="11"/>
    <n v="0"/>
    <n v="11"/>
    <n v="1"/>
    <n v="11"/>
    <n v="3"/>
    <n v="10"/>
    <n v="1"/>
    <n v="4"/>
    <x v="1"/>
    <x v="1"/>
    <n v="3"/>
    <n v="3"/>
    <s v="Active"/>
    <x v="1"/>
    <x v="3"/>
    <n v="0"/>
  </r>
  <r>
    <n v="29"/>
    <s v="No"/>
    <s v="Travel_Frequently"/>
    <x v="0"/>
    <n v="6"/>
    <n v="2"/>
    <s v="Medical"/>
    <n v="2531"/>
    <x v="0"/>
    <n v="1"/>
    <x v="8"/>
    <s v="Married"/>
    <n v="41150"/>
    <n v="1"/>
    <n v="11"/>
    <n v="0"/>
    <n v="11"/>
    <n v="1"/>
    <n v="11"/>
    <n v="3"/>
    <n v="10"/>
    <n v="1"/>
    <n v="4"/>
    <x v="1"/>
    <x v="1"/>
    <n v="3"/>
    <n v="3"/>
    <s v="Active"/>
    <x v="1"/>
    <x v="3"/>
    <n v="0"/>
  </r>
  <r>
    <n v="29"/>
    <s v="No"/>
    <s v="Travel_Frequently"/>
    <x v="0"/>
    <n v="6"/>
    <n v="2"/>
    <s v="Medical"/>
    <n v="4001"/>
    <x v="0"/>
    <n v="1"/>
    <x v="8"/>
    <s v="Married"/>
    <n v="41150"/>
    <n v="1"/>
    <n v="11"/>
    <n v="0"/>
    <n v="11"/>
    <n v="1"/>
    <n v="11"/>
    <n v="3"/>
    <n v="10"/>
    <n v="1"/>
    <n v="4"/>
    <x v="1"/>
    <x v="1"/>
    <n v="3"/>
    <n v="3"/>
    <s v="Active"/>
    <x v="1"/>
    <x v="3"/>
    <n v="0"/>
  </r>
  <r>
    <n v="35"/>
    <s v="No"/>
    <s v="Travel_Rarely"/>
    <x v="0"/>
    <n v="23"/>
    <n v="4"/>
    <s v="Life Sciences"/>
    <n v="824"/>
    <x v="0"/>
    <n v="2"/>
    <x v="3"/>
    <s v="Single"/>
    <n v="63340"/>
    <n v="1"/>
    <n v="14"/>
    <n v="0"/>
    <n v="11"/>
    <n v="2"/>
    <n v="11"/>
    <n v="3"/>
    <n v="3"/>
    <n v="1"/>
    <n v="4"/>
    <x v="2"/>
    <x v="3"/>
    <n v="4"/>
    <n v="3"/>
    <s v="Active"/>
    <x v="2"/>
    <x v="3"/>
    <n v="0"/>
  </r>
  <r>
    <n v="35"/>
    <s v="No"/>
    <s v="Travel_Rarely"/>
    <x v="0"/>
    <n v="23"/>
    <n v="4"/>
    <s v="Life Sciences"/>
    <n v="2294"/>
    <x v="0"/>
    <n v="2"/>
    <x v="3"/>
    <s v="Single"/>
    <n v="63340"/>
    <n v="1"/>
    <n v="14"/>
    <n v="0"/>
    <n v="11"/>
    <n v="2"/>
    <n v="11"/>
    <n v="3"/>
    <n v="3"/>
    <n v="1"/>
    <n v="4"/>
    <x v="2"/>
    <x v="3"/>
    <n v="4"/>
    <n v="3"/>
    <s v="Active"/>
    <x v="2"/>
    <x v="3"/>
    <n v="0"/>
  </r>
  <r>
    <n v="35"/>
    <s v="No"/>
    <s v="Travel_Rarely"/>
    <x v="0"/>
    <n v="23"/>
    <n v="4"/>
    <s v="Life Sciences"/>
    <n v="3764"/>
    <x v="0"/>
    <n v="2"/>
    <x v="3"/>
    <s v="Single"/>
    <n v="63340"/>
    <n v="1"/>
    <n v="14"/>
    <n v="0"/>
    <n v="11"/>
    <n v="2"/>
    <n v="11"/>
    <n v="3"/>
    <n v="3"/>
    <n v="1"/>
    <n v="4"/>
    <x v="2"/>
    <x v="3"/>
    <n v="4"/>
    <n v="3"/>
    <s v="Active"/>
    <x v="2"/>
    <x v="3"/>
    <n v="0"/>
  </r>
  <r>
    <n v="38"/>
    <s v="No"/>
    <s v="Non-Travel"/>
    <x v="1"/>
    <n v="6"/>
    <n v="4"/>
    <s v="Marketing"/>
    <n v="1032"/>
    <x v="0"/>
    <n v="3"/>
    <x v="0"/>
    <s v="Divorced"/>
    <n v="73360"/>
    <n v="5"/>
    <n v="11"/>
    <n v="0"/>
    <n v="13"/>
    <n v="3"/>
    <n v="11"/>
    <n v="3"/>
    <n v="8"/>
    <n v="1"/>
    <n v="1"/>
    <x v="2"/>
    <x v="0"/>
    <n v="3"/>
    <n v="3"/>
    <s v="Active"/>
    <x v="2"/>
    <x v="3"/>
    <n v="0"/>
  </r>
  <r>
    <n v="38"/>
    <s v="No"/>
    <s v="Non-Travel"/>
    <x v="1"/>
    <n v="6"/>
    <n v="4"/>
    <s v="Marketing"/>
    <n v="2502"/>
    <x v="0"/>
    <n v="3"/>
    <x v="0"/>
    <s v="Divorced"/>
    <n v="73360"/>
    <n v="5"/>
    <n v="11"/>
    <n v="0"/>
    <n v="13"/>
    <n v="3"/>
    <n v="11"/>
    <n v="3"/>
    <n v="8"/>
    <n v="1"/>
    <n v="1"/>
    <x v="2"/>
    <x v="0"/>
    <n v="3"/>
    <n v="3"/>
    <s v="Active"/>
    <x v="2"/>
    <x v="3"/>
    <n v="0"/>
  </r>
  <r>
    <n v="38"/>
    <s v="No"/>
    <s v="Non-Travel"/>
    <x v="1"/>
    <n v="6"/>
    <n v="4"/>
    <s v="Marketing"/>
    <n v="3972"/>
    <x v="0"/>
    <n v="3"/>
    <x v="0"/>
    <s v="Divorced"/>
    <n v="73360"/>
    <n v="5"/>
    <n v="11"/>
    <n v="0"/>
    <n v="13"/>
    <n v="3"/>
    <n v="11"/>
    <n v="3"/>
    <n v="8"/>
    <n v="1"/>
    <n v="1"/>
    <x v="2"/>
    <x v="0"/>
    <n v="3"/>
    <n v="3"/>
    <s v="Active"/>
    <x v="2"/>
    <x v="3"/>
    <n v="0"/>
  </r>
  <r>
    <n v="36"/>
    <s v="No"/>
    <s v="Travel_Rarely"/>
    <x v="0"/>
    <n v="9"/>
    <n v="3"/>
    <s v="Life Sciences"/>
    <n v="430"/>
    <x v="1"/>
    <n v="2"/>
    <x v="7"/>
    <s v="Single"/>
    <n v="24360"/>
    <n v="4"/>
    <n v="13"/>
    <n v="0"/>
    <n v="16"/>
    <n v="3"/>
    <n v="11"/>
    <n v="3"/>
    <n v="9"/>
    <n v="1"/>
    <n v="3"/>
    <x v="0"/>
    <x v="0"/>
    <n v="1"/>
    <n v="3"/>
    <s v="Active"/>
    <x v="2"/>
    <x v="3"/>
    <n v="0"/>
  </r>
  <r>
    <n v="36"/>
    <s v="No"/>
    <s v="Travel_Rarely"/>
    <x v="0"/>
    <n v="9"/>
    <n v="3"/>
    <s v="Life Sciences"/>
    <n v="1900"/>
    <x v="1"/>
    <n v="2"/>
    <x v="7"/>
    <s v="Single"/>
    <n v="24360"/>
    <n v="4"/>
    <n v="13"/>
    <n v="0"/>
    <n v="16"/>
    <n v="3"/>
    <n v="11"/>
    <n v="3"/>
    <n v="9"/>
    <n v="1"/>
    <n v="3"/>
    <x v="0"/>
    <x v="0"/>
    <n v="1"/>
    <n v="3"/>
    <s v="Active"/>
    <x v="2"/>
    <x v="3"/>
    <n v="0"/>
  </r>
  <r>
    <n v="36"/>
    <s v="No"/>
    <s v="Travel_Rarely"/>
    <x v="0"/>
    <n v="9"/>
    <n v="3"/>
    <s v="Life Sciences"/>
    <n v="3370"/>
    <x v="1"/>
    <n v="2"/>
    <x v="7"/>
    <s v="Single"/>
    <n v="24360"/>
    <n v="4"/>
    <n v="13"/>
    <n v="0"/>
    <n v="16"/>
    <n v="3"/>
    <n v="11"/>
    <n v="3"/>
    <n v="9"/>
    <n v="1"/>
    <n v="3"/>
    <x v="0"/>
    <x v="0"/>
    <n v="1"/>
    <n v="3"/>
    <s v="Active"/>
    <x v="2"/>
    <x v="3"/>
    <n v="0"/>
  </r>
  <r>
    <n v="30"/>
    <s v="No"/>
    <s v="Travel_Frequently"/>
    <x v="0"/>
    <n v="1"/>
    <n v="4"/>
    <s v="Medical"/>
    <n v="1257"/>
    <x v="0"/>
    <n v="1"/>
    <x v="3"/>
    <s v="Single"/>
    <n v="20330"/>
    <n v="1"/>
    <n v="14"/>
    <n v="1"/>
    <n v="12"/>
    <n v="3"/>
    <n v="12"/>
    <n v="3"/>
    <n v="7"/>
    <n v="1"/>
    <n v="3"/>
    <x v="1"/>
    <x v="0"/>
    <n v="1"/>
    <n v="3"/>
    <s v="Active"/>
    <x v="1"/>
    <x v="3"/>
    <n v="0"/>
  </r>
  <r>
    <n v="30"/>
    <s v="No"/>
    <s v="Travel_Frequently"/>
    <x v="0"/>
    <n v="1"/>
    <n v="4"/>
    <s v="Medical"/>
    <n v="2727"/>
    <x v="0"/>
    <n v="1"/>
    <x v="3"/>
    <s v="Single"/>
    <n v="20330"/>
    <n v="1"/>
    <n v="14"/>
    <n v="1"/>
    <n v="12"/>
    <n v="3"/>
    <n v="12"/>
    <n v="3"/>
    <n v="7"/>
    <n v="1"/>
    <n v="3"/>
    <x v="1"/>
    <x v="0"/>
    <n v="1"/>
    <n v="3"/>
    <s v="Active"/>
    <x v="1"/>
    <x v="3"/>
    <n v="0"/>
  </r>
  <r>
    <n v="30"/>
    <s v="No"/>
    <s v="Travel_Frequently"/>
    <x v="0"/>
    <n v="1"/>
    <n v="4"/>
    <s v="Medical"/>
    <n v="4197"/>
    <x v="0"/>
    <n v="1"/>
    <x v="3"/>
    <s v="Single"/>
    <n v="20330"/>
    <n v="1"/>
    <n v="14"/>
    <n v="1"/>
    <n v="12"/>
    <n v="3"/>
    <n v="12"/>
    <n v="3"/>
    <n v="7"/>
    <n v="1"/>
    <n v="3"/>
    <x v="1"/>
    <x v="0"/>
    <n v="1"/>
    <n v="3"/>
    <s v="Active"/>
    <x v="1"/>
    <x v="3"/>
    <n v="0"/>
  </r>
  <r>
    <n v="53"/>
    <s v="No"/>
    <s v="Travel_Rarely"/>
    <x v="0"/>
    <n v="1"/>
    <n v="1"/>
    <s v="Medical"/>
    <n v="392"/>
    <x v="0"/>
    <n v="1"/>
    <x v="0"/>
    <s v="Single"/>
    <n v="44250"/>
    <n v="6"/>
    <n v="22"/>
    <n v="1"/>
    <n v="33"/>
    <n v="2"/>
    <n v="12"/>
    <n v="3"/>
    <n v="8"/>
    <n v="1"/>
    <n v="4"/>
    <x v="1"/>
    <x v="0"/>
    <n v="4"/>
    <n v="4"/>
    <s v="Active"/>
    <x v="3"/>
    <x v="3"/>
    <n v="0"/>
  </r>
  <r>
    <n v="53"/>
    <s v="No"/>
    <s v="Travel_Rarely"/>
    <x v="0"/>
    <n v="1"/>
    <n v="1"/>
    <s v="Medical"/>
    <n v="1862"/>
    <x v="0"/>
    <n v="1"/>
    <x v="0"/>
    <s v="Single"/>
    <n v="44250"/>
    <n v="6"/>
    <n v="22"/>
    <n v="1"/>
    <n v="33"/>
    <n v="2"/>
    <n v="12"/>
    <n v="3"/>
    <n v="8"/>
    <n v="1"/>
    <n v="4"/>
    <x v="1"/>
    <x v="0"/>
    <n v="4"/>
    <n v="4"/>
    <s v="Active"/>
    <x v="3"/>
    <x v="3"/>
    <n v="0"/>
  </r>
  <r>
    <n v="53"/>
    <s v="No"/>
    <s v="Travel_Rarely"/>
    <x v="0"/>
    <n v="1"/>
    <n v="1"/>
    <s v="Medical"/>
    <n v="3332"/>
    <x v="0"/>
    <n v="1"/>
    <x v="0"/>
    <s v="Single"/>
    <n v="44250"/>
    <n v="6"/>
    <n v="22"/>
    <n v="1"/>
    <n v="33"/>
    <n v="2"/>
    <n v="12"/>
    <n v="3"/>
    <n v="8"/>
    <n v="1"/>
    <n v="4"/>
    <x v="1"/>
    <x v="0"/>
    <n v="4"/>
    <n v="4"/>
    <s v="Active"/>
    <x v="3"/>
    <x v="3"/>
    <n v="0"/>
  </r>
  <r>
    <n v="31"/>
    <s v="No"/>
    <s v="Travel_Rarely"/>
    <x v="0"/>
    <n v="10"/>
    <n v="4"/>
    <s v="Life Sciences"/>
    <n v="137"/>
    <x v="0"/>
    <n v="3"/>
    <x v="0"/>
    <s v="Married"/>
    <n v="21870"/>
    <n v="1"/>
    <n v="15"/>
    <n v="1"/>
    <n v="13"/>
    <n v="2"/>
    <n v="13"/>
    <n v="3"/>
    <n v="12"/>
    <n v="1"/>
    <n v="2"/>
    <x v="3"/>
    <x v="3"/>
    <n v="2"/>
    <n v="3"/>
    <s v="Active"/>
    <x v="1"/>
    <x v="3"/>
    <n v="0"/>
  </r>
  <r>
    <n v="31"/>
    <s v="No"/>
    <s v="Travel_Rarely"/>
    <x v="0"/>
    <n v="10"/>
    <n v="4"/>
    <s v="Life Sciences"/>
    <n v="1607"/>
    <x v="0"/>
    <n v="3"/>
    <x v="0"/>
    <s v="Married"/>
    <n v="21870"/>
    <n v="1"/>
    <n v="15"/>
    <n v="1"/>
    <n v="13"/>
    <n v="2"/>
    <n v="13"/>
    <n v="3"/>
    <n v="12"/>
    <n v="1"/>
    <n v="2"/>
    <x v="3"/>
    <x v="3"/>
    <n v="2"/>
    <n v="3"/>
    <s v="Active"/>
    <x v="1"/>
    <x v="3"/>
    <n v="0"/>
  </r>
  <r>
    <n v="31"/>
    <s v="No"/>
    <s v="Travel_Rarely"/>
    <x v="0"/>
    <n v="10"/>
    <n v="4"/>
    <s v="Life Sciences"/>
    <n v="3077"/>
    <x v="0"/>
    <n v="3"/>
    <x v="0"/>
    <s v="Married"/>
    <n v="21870"/>
    <n v="1"/>
    <n v="15"/>
    <n v="1"/>
    <n v="13"/>
    <n v="2"/>
    <n v="13"/>
    <n v="3"/>
    <n v="12"/>
    <n v="1"/>
    <n v="2"/>
    <x v="3"/>
    <x v="3"/>
    <n v="2"/>
    <n v="3"/>
    <s v="Active"/>
    <x v="1"/>
    <x v="3"/>
    <n v="0"/>
  </r>
  <r>
    <n v="33"/>
    <s v="No"/>
    <s v="Travel_Rarely"/>
    <x v="0"/>
    <n v="3"/>
    <n v="4"/>
    <s v="Life Sciences"/>
    <n v="333"/>
    <x v="0"/>
    <n v="4"/>
    <x v="5"/>
    <s v="Married"/>
    <n v="59020"/>
    <n v="0"/>
    <n v="12"/>
    <n v="1"/>
    <n v="14"/>
    <n v="2"/>
    <n v="13"/>
    <n v="3"/>
    <n v="7"/>
    <n v="1"/>
    <n v="3"/>
    <x v="0"/>
    <x v="1"/>
    <n v="3"/>
    <n v="3"/>
    <s v="Active"/>
    <x v="1"/>
    <x v="3"/>
    <n v="0"/>
  </r>
  <r>
    <n v="33"/>
    <s v="No"/>
    <s v="Travel_Rarely"/>
    <x v="0"/>
    <n v="3"/>
    <n v="4"/>
    <s v="Life Sciences"/>
    <n v="1803"/>
    <x v="0"/>
    <n v="4"/>
    <x v="5"/>
    <s v="Married"/>
    <n v="59020"/>
    <n v="0"/>
    <n v="12"/>
    <n v="1"/>
    <n v="14"/>
    <n v="2"/>
    <n v="13"/>
    <n v="3"/>
    <n v="7"/>
    <n v="1"/>
    <n v="3"/>
    <x v="0"/>
    <x v="1"/>
    <n v="3"/>
    <n v="3"/>
    <s v="Active"/>
    <x v="1"/>
    <x v="3"/>
    <n v="0"/>
  </r>
  <r>
    <n v="33"/>
    <s v="No"/>
    <s v="Travel_Rarely"/>
    <x v="0"/>
    <n v="3"/>
    <n v="4"/>
    <s v="Life Sciences"/>
    <n v="3273"/>
    <x v="0"/>
    <n v="4"/>
    <x v="5"/>
    <s v="Married"/>
    <n v="59020"/>
    <n v="0"/>
    <n v="12"/>
    <n v="1"/>
    <n v="14"/>
    <n v="2"/>
    <n v="13"/>
    <n v="3"/>
    <n v="7"/>
    <n v="1"/>
    <n v="3"/>
    <x v="0"/>
    <x v="1"/>
    <n v="3"/>
    <n v="3"/>
    <s v="Active"/>
    <x v="1"/>
    <x v="3"/>
    <n v="0"/>
  </r>
  <r>
    <n v="33"/>
    <s v="Yes"/>
    <s v="Travel_Frequently"/>
    <x v="0"/>
    <n v="1"/>
    <n v="2"/>
    <s v="Life Sciences"/>
    <n v="535"/>
    <x v="1"/>
    <n v="1"/>
    <x v="0"/>
    <s v="Single"/>
    <n v="62140"/>
    <n v="1"/>
    <n v="19"/>
    <n v="2"/>
    <n v="14"/>
    <n v="3"/>
    <n v="13"/>
    <n v="3"/>
    <n v="8"/>
    <n v="1"/>
    <n v="1"/>
    <x v="0"/>
    <x v="0"/>
    <n v="3"/>
    <n v="3"/>
    <s v="Left"/>
    <x v="1"/>
    <x v="3"/>
    <n v="1"/>
  </r>
  <r>
    <n v="33"/>
    <s v="Yes"/>
    <s v="Travel_Frequently"/>
    <x v="0"/>
    <n v="1"/>
    <n v="2"/>
    <s v="Life Sciences"/>
    <n v="2005"/>
    <x v="1"/>
    <n v="1"/>
    <x v="0"/>
    <s v="Single"/>
    <n v="62140"/>
    <n v="1"/>
    <n v="19"/>
    <n v="2"/>
    <n v="14"/>
    <n v="3"/>
    <n v="13"/>
    <n v="3"/>
    <n v="8"/>
    <n v="1"/>
    <n v="1"/>
    <x v="0"/>
    <x v="0"/>
    <n v="3"/>
    <n v="3"/>
    <s v="Left"/>
    <x v="1"/>
    <x v="3"/>
    <n v="1"/>
  </r>
  <r>
    <n v="33"/>
    <s v="Yes"/>
    <s v="Travel_Frequently"/>
    <x v="0"/>
    <n v="1"/>
    <n v="2"/>
    <s v="Life Sciences"/>
    <n v="3475"/>
    <x v="1"/>
    <n v="1"/>
    <x v="0"/>
    <s v="Single"/>
    <n v="62140"/>
    <n v="1"/>
    <n v="19"/>
    <n v="2"/>
    <n v="14"/>
    <n v="3"/>
    <n v="13"/>
    <n v="3"/>
    <n v="8"/>
    <n v="1"/>
    <n v="1"/>
    <x v="0"/>
    <x v="0"/>
    <n v="3"/>
    <n v="3"/>
    <s v="Left"/>
    <x v="1"/>
    <x v="3"/>
    <n v="1"/>
  </r>
  <r>
    <n v="34"/>
    <s v="No"/>
    <s v="Travel_Rarely"/>
    <x v="0"/>
    <n v="10"/>
    <n v="4"/>
    <s v="Life Sciences"/>
    <n v="791"/>
    <x v="1"/>
    <n v="1"/>
    <x v="6"/>
    <s v="Single"/>
    <n v="192460"/>
    <n v="3"/>
    <n v="15"/>
    <n v="1"/>
    <n v="15"/>
    <n v="5"/>
    <n v="13"/>
    <n v="3"/>
    <n v="12"/>
    <n v="1"/>
    <n v="4"/>
    <x v="3"/>
    <x v="0"/>
    <n v="3"/>
    <n v="3"/>
    <s v="Active"/>
    <x v="1"/>
    <x v="3"/>
    <n v="0"/>
  </r>
  <r>
    <n v="34"/>
    <s v="No"/>
    <s v="Travel_Rarely"/>
    <x v="0"/>
    <n v="10"/>
    <n v="4"/>
    <s v="Life Sciences"/>
    <n v="2261"/>
    <x v="1"/>
    <n v="1"/>
    <x v="6"/>
    <s v="Single"/>
    <n v="192460"/>
    <n v="3"/>
    <n v="15"/>
    <n v="1"/>
    <n v="15"/>
    <n v="5"/>
    <n v="13"/>
    <n v="3"/>
    <n v="12"/>
    <n v="1"/>
    <n v="4"/>
    <x v="3"/>
    <x v="0"/>
    <n v="3"/>
    <n v="3"/>
    <s v="Active"/>
    <x v="1"/>
    <x v="3"/>
    <n v="0"/>
  </r>
  <r>
    <n v="34"/>
    <s v="No"/>
    <s v="Travel_Rarely"/>
    <x v="0"/>
    <n v="10"/>
    <n v="4"/>
    <s v="Life Sciences"/>
    <n v="3731"/>
    <x v="1"/>
    <n v="1"/>
    <x v="6"/>
    <s v="Single"/>
    <n v="192460"/>
    <n v="3"/>
    <n v="15"/>
    <n v="1"/>
    <n v="15"/>
    <n v="5"/>
    <n v="13"/>
    <n v="3"/>
    <n v="12"/>
    <n v="1"/>
    <n v="4"/>
    <x v="3"/>
    <x v="0"/>
    <n v="3"/>
    <n v="3"/>
    <s v="Active"/>
    <x v="1"/>
    <x v="3"/>
    <n v="0"/>
  </r>
  <r>
    <n v="36"/>
    <s v="No"/>
    <s v="Travel_Rarely"/>
    <x v="0"/>
    <n v="16"/>
    <n v="4"/>
    <s v="Life Sciences"/>
    <n v="1433"/>
    <x v="0"/>
    <n v="1"/>
    <x v="7"/>
    <s v="Single"/>
    <n v="67350"/>
    <n v="8"/>
    <n v="25"/>
    <n v="2"/>
    <n v="16"/>
    <n v="3"/>
    <n v="13"/>
    <n v="3"/>
    <n v="7"/>
    <n v="1"/>
    <n v="4"/>
    <x v="2"/>
    <x v="1"/>
    <n v="2"/>
    <n v="4"/>
    <s v="Active"/>
    <x v="2"/>
    <x v="3"/>
    <n v="0"/>
  </r>
  <r>
    <n v="36"/>
    <s v="No"/>
    <s v="Travel_Rarely"/>
    <x v="0"/>
    <n v="16"/>
    <n v="4"/>
    <s v="Life Sciences"/>
    <n v="2903"/>
    <x v="0"/>
    <n v="1"/>
    <x v="7"/>
    <s v="Single"/>
    <n v="67350"/>
    <n v="8"/>
    <n v="25"/>
    <n v="2"/>
    <n v="16"/>
    <n v="3"/>
    <n v="13"/>
    <n v="3"/>
    <n v="7"/>
    <n v="1"/>
    <n v="4"/>
    <x v="2"/>
    <x v="1"/>
    <n v="2"/>
    <n v="4"/>
    <s v="Active"/>
    <x v="2"/>
    <x v="3"/>
    <n v="0"/>
  </r>
  <r>
    <n v="36"/>
    <s v="No"/>
    <s v="Travel_Rarely"/>
    <x v="0"/>
    <n v="16"/>
    <n v="4"/>
    <s v="Life Sciences"/>
    <n v="4373"/>
    <x v="0"/>
    <n v="1"/>
    <x v="7"/>
    <s v="Single"/>
    <n v="67350"/>
    <n v="8"/>
    <n v="25"/>
    <n v="2"/>
    <n v="16"/>
    <n v="3"/>
    <n v="13"/>
    <n v="3"/>
    <n v="7"/>
    <n v="1"/>
    <n v="4"/>
    <x v="2"/>
    <x v="1"/>
    <n v="2"/>
    <n v="4"/>
    <s v="Active"/>
    <x v="2"/>
    <x v="3"/>
    <n v="0"/>
  </r>
  <r>
    <n v="37"/>
    <s v="No"/>
    <s v="Travel_Rarely"/>
    <x v="0"/>
    <n v="14"/>
    <n v="4"/>
    <s v="Life Sciences"/>
    <n v="598"/>
    <x v="0"/>
    <n v="3"/>
    <x v="3"/>
    <s v="Married"/>
    <n v="65770"/>
    <n v="1"/>
    <n v="13"/>
    <n v="0"/>
    <n v="14"/>
    <n v="1"/>
    <n v="14"/>
    <n v="3"/>
    <n v="11"/>
    <n v="1"/>
    <n v="4"/>
    <x v="1"/>
    <x v="2"/>
    <n v="1"/>
    <n v="3"/>
    <s v="Active"/>
    <x v="2"/>
    <x v="3"/>
    <n v="0"/>
  </r>
  <r>
    <n v="37"/>
    <s v="No"/>
    <s v="Travel_Rarely"/>
    <x v="0"/>
    <n v="14"/>
    <n v="4"/>
    <s v="Life Sciences"/>
    <n v="2068"/>
    <x v="0"/>
    <n v="3"/>
    <x v="3"/>
    <s v="Married"/>
    <n v="65770"/>
    <n v="1"/>
    <n v="13"/>
    <n v="0"/>
    <n v="14"/>
    <n v="1"/>
    <n v="14"/>
    <n v="3"/>
    <n v="11"/>
    <n v="1"/>
    <n v="4"/>
    <x v="1"/>
    <x v="2"/>
    <n v="1"/>
    <n v="3"/>
    <s v="Active"/>
    <x v="2"/>
    <x v="3"/>
    <n v="0"/>
  </r>
  <r>
    <n v="37"/>
    <s v="No"/>
    <s v="Travel_Rarely"/>
    <x v="0"/>
    <n v="14"/>
    <n v="4"/>
    <s v="Life Sciences"/>
    <n v="3538"/>
    <x v="0"/>
    <n v="3"/>
    <x v="3"/>
    <s v="Married"/>
    <n v="65770"/>
    <n v="1"/>
    <n v="13"/>
    <n v="0"/>
    <n v="14"/>
    <n v="1"/>
    <n v="14"/>
    <n v="3"/>
    <n v="11"/>
    <n v="1"/>
    <n v="4"/>
    <x v="1"/>
    <x v="2"/>
    <n v="1"/>
    <n v="3"/>
    <s v="Active"/>
    <x v="2"/>
    <x v="3"/>
    <n v="0"/>
  </r>
  <r>
    <n v="36"/>
    <s v="Yes"/>
    <s v="Travel_Rarely"/>
    <x v="0"/>
    <n v="10"/>
    <n v="3"/>
    <s v="Medical"/>
    <n v="436"/>
    <x v="0"/>
    <n v="3"/>
    <x v="0"/>
    <s v="Married"/>
    <n v="22320"/>
    <n v="1"/>
    <n v="12"/>
    <n v="1"/>
    <n v="16"/>
    <n v="2"/>
    <n v="16"/>
    <n v="3"/>
    <n v="7"/>
    <n v="1"/>
    <n v="3"/>
    <x v="1"/>
    <x v="0"/>
    <n v="3"/>
    <n v="3"/>
    <s v="Left"/>
    <x v="2"/>
    <x v="3"/>
    <n v="1"/>
  </r>
  <r>
    <n v="36"/>
    <s v="Yes"/>
    <s v="Travel_Rarely"/>
    <x v="0"/>
    <n v="10"/>
    <n v="3"/>
    <s v="Medical"/>
    <n v="1906"/>
    <x v="0"/>
    <n v="3"/>
    <x v="0"/>
    <s v="Married"/>
    <n v="22320"/>
    <n v="1"/>
    <n v="12"/>
    <n v="1"/>
    <n v="16"/>
    <n v="2"/>
    <n v="16"/>
    <n v="3"/>
    <n v="7"/>
    <n v="1"/>
    <n v="3"/>
    <x v="1"/>
    <x v="0"/>
    <n v="3"/>
    <n v="3"/>
    <s v="Left"/>
    <x v="2"/>
    <x v="3"/>
    <n v="1"/>
  </r>
  <r>
    <n v="36"/>
    <s v="Yes"/>
    <s v="Travel_Rarely"/>
    <x v="0"/>
    <n v="10"/>
    <n v="3"/>
    <s v="Medical"/>
    <n v="3376"/>
    <x v="0"/>
    <n v="3"/>
    <x v="0"/>
    <s v="Married"/>
    <n v="22320"/>
    <n v="1"/>
    <n v="12"/>
    <n v="1"/>
    <n v="16"/>
    <n v="2"/>
    <n v="16"/>
    <n v="3"/>
    <n v="7"/>
    <n v="1"/>
    <n v="3"/>
    <x v="1"/>
    <x v="0"/>
    <n v="3"/>
    <n v="3"/>
    <s v="Left"/>
    <x v="2"/>
    <x v="3"/>
    <n v="1"/>
  </r>
  <r>
    <n v="39"/>
    <s v="No"/>
    <s v="Travel_Rarely"/>
    <x v="1"/>
    <n v="5"/>
    <n v="4"/>
    <s v="Marketing"/>
    <n v="47"/>
    <x v="1"/>
    <n v="2"/>
    <x v="8"/>
    <s v="Divorced"/>
    <n v="21050"/>
    <n v="0"/>
    <n v="20"/>
    <n v="0"/>
    <n v="19"/>
    <n v="3"/>
    <n v="18"/>
    <n v="3"/>
    <n v="7"/>
    <n v="1"/>
    <n v="3"/>
    <x v="1"/>
    <x v="2"/>
    <n v="3"/>
    <n v="4"/>
    <s v="Active"/>
    <x v="2"/>
    <x v="3"/>
    <n v="0"/>
  </r>
  <r>
    <n v="39"/>
    <s v="No"/>
    <s v="Travel_Rarely"/>
    <x v="1"/>
    <n v="5"/>
    <n v="4"/>
    <s v="Marketing"/>
    <n v="1517"/>
    <x v="1"/>
    <n v="2"/>
    <x v="8"/>
    <s v="Divorced"/>
    <n v="21050"/>
    <n v="0"/>
    <n v="20"/>
    <n v="0"/>
    <n v="19"/>
    <n v="3"/>
    <n v="18"/>
    <n v="3"/>
    <n v="7"/>
    <n v="1"/>
    <n v="3"/>
    <x v="1"/>
    <x v="2"/>
    <n v="3"/>
    <n v="4"/>
    <s v="Active"/>
    <x v="2"/>
    <x v="3"/>
    <n v="0"/>
  </r>
  <r>
    <n v="39"/>
    <s v="No"/>
    <s v="Travel_Rarely"/>
    <x v="1"/>
    <n v="5"/>
    <n v="4"/>
    <s v="Marketing"/>
    <n v="2987"/>
    <x v="1"/>
    <n v="2"/>
    <x v="8"/>
    <s v="Divorced"/>
    <n v="21050"/>
    <n v="0"/>
    <n v="20"/>
    <n v="0"/>
    <n v="19"/>
    <n v="3"/>
    <n v="18"/>
    <n v="3"/>
    <n v="7"/>
    <n v="1"/>
    <n v="3"/>
    <x v="1"/>
    <x v="2"/>
    <n v="3"/>
    <n v="4"/>
    <s v="Active"/>
    <x v="2"/>
    <x v="3"/>
    <n v="0"/>
  </r>
  <r>
    <n v="55"/>
    <s v="Yes"/>
    <s v="Travel_Rarely"/>
    <x v="0"/>
    <n v="19"/>
    <n v="3"/>
    <s v="Technical Degree"/>
    <n v="718"/>
    <x v="0"/>
    <n v="1"/>
    <x v="8"/>
    <s v="Single"/>
    <n v="46800"/>
    <n v="6"/>
    <n v="14"/>
    <n v="3"/>
    <n v="24"/>
    <n v="0"/>
    <n v="19"/>
    <n v="3"/>
    <n v="8"/>
    <n v="1"/>
    <n v="1"/>
    <x v="0"/>
    <x v="2"/>
    <n v="4"/>
    <n v="3"/>
    <s v="Left"/>
    <x v="4"/>
    <x v="3"/>
    <n v="1"/>
  </r>
  <r>
    <n v="55"/>
    <s v="Yes"/>
    <s v="Travel_Rarely"/>
    <x v="0"/>
    <n v="19"/>
    <n v="3"/>
    <s v="Technical Degree"/>
    <n v="2188"/>
    <x v="0"/>
    <n v="1"/>
    <x v="8"/>
    <s v="Single"/>
    <n v="46800"/>
    <n v="6"/>
    <n v="14"/>
    <n v="3"/>
    <n v="24"/>
    <n v="0"/>
    <n v="19"/>
    <n v="3"/>
    <n v="8"/>
    <n v="1"/>
    <n v="1"/>
    <x v="0"/>
    <x v="2"/>
    <n v="4"/>
    <n v="3"/>
    <s v="Left"/>
    <x v="4"/>
    <x v="3"/>
    <n v="1"/>
  </r>
  <r>
    <n v="55"/>
    <s v="Yes"/>
    <s v="Travel_Rarely"/>
    <x v="0"/>
    <n v="19"/>
    <n v="3"/>
    <s v="Technical Degree"/>
    <n v="3658"/>
    <x v="0"/>
    <n v="1"/>
    <x v="8"/>
    <s v="Single"/>
    <n v="46800"/>
    <n v="6"/>
    <n v="14"/>
    <n v="3"/>
    <n v="24"/>
    <n v="0"/>
    <n v="19"/>
    <n v="3"/>
    <n v="8"/>
    <n v="1"/>
    <n v="1"/>
    <x v="0"/>
    <x v="2"/>
    <n v="4"/>
    <n v="3"/>
    <s v="Left"/>
    <x v="4"/>
    <x v="3"/>
    <n v="1"/>
  </r>
  <r>
    <n v="50"/>
    <s v="No"/>
    <s v="Travel_Rarely"/>
    <x v="1"/>
    <n v="5"/>
    <n v="3"/>
    <s v="Medical"/>
    <n v="266"/>
    <x v="0"/>
    <n v="1"/>
    <x v="4"/>
    <s v="Married"/>
    <n v="54730"/>
    <n v="1"/>
    <n v="19"/>
    <n v="1"/>
    <n v="20"/>
    <n v="2"/>
    <n v="20"/>
    <n v="3"/>
    <n v="8"/>
    <n v="1"/>
    <n v="4"/>
    <x v="0"/>
    <x v="0"/>
    <n v="4"/>
    <n v="3"/>
    <s v="Active"/>
    <x v="3"/>
    <x v="3"/>
    <n v="0"/>
  </r>
  <r>
    <n v="50"/>
    <s v="No"/>
    <s v="Travel_Rarely"/>
    <x v="1"/>
    <n v="5"/>
    <n v="3"/>
    <s v="Medical"/>
    <n v="1736"/>
    <x v="0"/>
    <n v="1"/>
    <x v="4"/>
    <s v="Married"/>
    <n v="54730"/>
    <n v="1"/>
    <n v="19"/>
    <n v="1"/>
    <n v="20"/>
    <n v="2"/>
    <n v="20"/>
    <n v="3"/>
    <n v="8"/>
    <n v="1"/>
    <n v="4"/>
    <x v="0"/>
    <x v="0"/>
    <n v="4"/>
    <n v="3"/>
    <s v="Active"/>
    <x v="3"/>
    <x v="3"/>
    <n v="0"/>
  </r>
  <r>
    <n v="50"/>
    <s v="No"/>
    <s v="Travel_Rarely"/>
    <x v="1"/>
    <n v="5"/>
    <n v="3"/>
    <s v="Medical"/>
    <n v="3206"/>
    <x v="0"/>
    <n v="1"/>
    <x v="4"/>
    <s v="Married"/>
    <n v="54730"/>
    <n v="1"/>
    <n v="19"/>
    <n v="1"/>
    <n v="20"/>
    <n v="2"/>
    <n v="20"/>
    <n v="3"/>
    <n v="8"/>
    <n v="1"/>
    <n v="4"/>
    <x v="0"/>
    <x v="0"/>
    <n v="4"/>
    <n v="3"/>
    <s v="Active"/>
    <x v="3"/>
    <x v="3"/>
    <n v="0"/>
  </r>
  <r>
    <n v="42"/>
    <s v="No"/>
    <s v="Non-Travel"/>
    <x v="0"/>
    <n v="10"/>
    <n v="4"/>
    <s v="Life Sciences"/>
    <n v="1147"/>
    <x v="1"/>
    <n v="2"/>
    <x v="3"/>
    <s v="Single"/>
    <n v="61510"/>
    <n v="1"/>
    <n v="13"/>
    <n v="1"/>
    <n v="20"/>
    <n v="3"/>
    <n v="20"/>
    <n v="3"/>
    <n v="7"/>
    <n v="1"/>
    <n v="4"/>
    <x v="0"/>
    <x v="0"/>
    <n v="3"/>
    <n v="3"/>
    <s v="Active"/>
    <x v="2"/>
    <x v="3"/>
    <n v="0"/>
  </r>
  <r>
    <n v="42"/>
    <s v="No"/>
    <s v="Non-Travel"/>
    <x v="0"/>
    <n v="10"/>
    <n v="4"/>
    <s v="Life Sciences"/>
    <n v="2617"/>
    <x v="1"/>
    <n v="2"/>
    <x v="3"/>
    <s v="Single"/>
    <n v="61510"/>
    <n v="1"/>
    <n v="13"/>
    <n v="1"/>
    <n v="20"/>
    <n v="3"/>
    <n v="20"/>
    <n v="3"/>
    <n v="7"/>
    <n v="1"/>
    <n v="4"/>
    <x v="0"/>
    <x v="0"/>
    <n v="3"/>
    <n v="3"/>
    <s v="Active"/>
    <x v="2"/>
    <x v="3"/>
    <n v="0"/>
  </r>
  <r>
    <n v="42"/>
    <s v="No"/>
    <s v="Non-Travel"/>
    <x v="0"/>
    <n v="10"/>
    <n v="4"/>
    <s v="Life Sciences"/>
    <n v="4087"/>
    <x v="1"/>
    <n v="2"/>
    <x v="3"/>
    <s v="Single"/>
    <n v="61510"/>
    <n v="1"/>
    <n v="13"/>
    <n v="1"/>
    <n v="20"/>
    <n v="3"/>
    <n v="20"/>
    <n v="3"/>
    <n v="7"/>
    <n v="1"/>
    <n v="4"/>
    <x v="0"/>
    <x v="0"/>
    <n v="3"/>
    <n v="3"/>
    <s v="Active"/>
    <x v="2"/>
    <x v="3"/>
    <n v="0"/>
  </r>
  <r>
    <n v="44"/>
    <s v="Yes"/>
    <s v="Travel_Rarely"/>
    <x v="0"/>
    <n v="18"/>
    <n v="4"/>
    <s v="Life Sciences"/>
    <n v="532"/>
    <x v="1"/>
    <n v="2"/>
    <x v="0"/>
    <s v="Married"/>
    <n v="21190"/>
    <n v="9"/>
    <n v="15"/>
    <n v="0"/>
    <n v="24"/>
    <n v="3"/>
    <n v="20"/>
    <n v="3"/>
    <n v="6"/>
    <n v="1"/>
    <n v="2"/>
    <x v="3"/>
    <x v="0"/>
    <n v="3"/>
    <n v="3"/>
    <s v="Left"/>
    <x v="2"/>
    <x v="3"/>
    <n v="1"/>
  </r>
  <r>
    <n v="44"/>
    <s v="Yes"/>
    <s v="Travel_Rarely"/>
    <x v="0"/>
    <n v="18"/>
    <n v="4"/>
    <s v="Life Sciences"/>
    <n v="2002"/>
    <x v="1"/>
    <n v="2"/>
    <x v="0"/>
    <s v="Married"/>
    <n v="21190"/>
    <n v="9"/>
    <n v="15"/>
    <n v="0"/>
    <n v="24"/>
    <n v="3"/>
    <n v="20"/>
    <n v="3"/>
    <n v="6"/>
    <n v="1"/>
    <n v="2"/>
    <x v="3"/>
    <x v="0"/>
    <n v="3"/>
    <n v="3"/>
    <s v="Left"/>
    <x v="2"/>
    <x v="3"/>
    <n v="1"/>
  </r>
  <r>
    <n v="44"/>
    <s v="Yes"/>
    <s v="Travel_Rarely"/>
    <x v="0"/>
    <n v="18"/>
    <n v="4"/>
    <s v="Life Sciences"/>
    <n v="3472"/>
    <x v="1"/>
    <n v="2"/>
    <x v="0"/>
    <s v="Married"/>
    <n v="21190"/>
    <n v="9"/>
    <n v="15"/>
    <n v="0"/>
    <n v="24"/>
    <n v="3"/>
    <n v="20"/>
    <n v="3"/>
    <n v="6"/>
    <n v="1"/>
    <n v="2"/>
    <x v="3"/>
    <x v="0"/>
    <n v="3"/>
    <n v="3"/>
    <s v="Left"/>
    <x v="2"/>
    <x v="3"/>
    <n v="1"/>
  </r>
  <r>
    <n v="40"/>
    <s v="No"/>
    <s v="Travel_Rarely"/>
    <x v="0"/>
    <n v="28"/>
    <n v="3"/>
    <s v="Medical"/>
    <n v="1470"/>
    <x v="0"/>
    <n v="2"/>
    <x v="4"/>
    <s v="Divorced"/>
    <n v="54680"/>
    <n v="0"/>
    <n v="12"/>
    <n v="0"/>
    <n v="22"/>
    <n v="6"/>
    <n v="21"/>
    <n v="3"/>
    <n v="9"/>
    <n v="1"/>
    <n v="1"/>
    <x v="0"/>
    <x v="0"/>
    <n v="4"/>
    <n v="3"/>
    <s v="Active"/>
    <x v="2"/>
    <x v="3"/>
    <n v="0"/>
  </r>
  <r>
    <n v="40"/>
    <s v="No"/>
    <s v="Travel_Rarely"/>
    <x v="0"/>
    <n v="28"/>
    <n v="3"/>
    <s v="Medical"/>
    <n v="2940"/>
    <x v="0"/>
    <n v="2"/>
    <x v="4"/>
    <s v="Divorced"/>
    <n v="54680"/>
    <n v="0"/>
    <n v="12"/>
    <n v="0"/>
    <n v="22"/>
    <n v="6"/>
    <n v="21"/>
    <n v="3"/>
    <n v="9"/>
    <n v="1"/>
    <n v="1"/>
    <x v="0"/>
    <x v="0"/>
    <n v="4"/>
    <n v="3"/>
    <s v="Active"/>
    <x v="2"/>
    <x v="3"/>
    <n v="0"/>
  </r>
  <r>
    <n v="40"/>
    <s v="No"/>
    <s v="Travel_Rarely"/>
    <x v="0"/>
    <n v="28"/>
    <n v="3"/>
    <s v="Medical"/>
    <n v="4410"/>
    <x v="0"/>
    <n v="2"/>
    <x v="4"/>
    <s v="Divorced"/>
    <n v="54680"/>
    <n v="0"/>
    <n v="12"/>
    <n v="0"/>
    <n v="10"/>
    <n v="6"/>
    <n v="21"/>
    <n v="3"/>
    <n v="9"/>
    <n v="1"/>
    <n v="1"/>
    <x v="0"/>
    <x v="0"/>
    <n v="4"/>
    <n v="3"/>
    <s v="Active"/>
    <x v="2"/>
    <x v="3"/>
    <n v="0"/>
  </r>
  <r>
    <n v="44"/>
    <s v="No"/>
    <s v="Travel_Rarely"/>
    <x v="0"/>
    <n v="4"/>
    <n v="3"/>
    <s v="Life Sciences"/>
    <n v="650"/>
    <x v="1"/>
    <n v="1"/>
    <x v="4"/>
    <s v="Married"/>
    <n v="42620"/>
    <n v="7"/>
    <n v="18"/>
    <n v="0"/>
    <n v="26"/>
    <n v="2"/>
    <n v="22"/>
    <n v="3"/>
    <n v="10"/>
    <n v="1"/>
    <n v="2"/>
    <x v="2"/>
    <x v="0"/>
    <n v="3"/>
    <n v="3"/>
    <s v="Active"/>
    <x v="2"/>
    <x v="3"/>
    <n v="0"/>
  </r>
  <r>
    <n v="44"/>
    <s v="No"/>
    <s v="Travel_Rarely"/>
    <x v="0"/>
    <n v="4"/>
    <n v="3"/>
    <s v="Life Sciences"/>
    <n v="2120"/>
    <x v="1"/>
    <n v="1"/>
    <x v="4"/>
    <s v="Married"/>
    <n v="42620"/>
    <n v="7"/>
    <n v="18"/>
    <n v="0"/>
    <n v="26"/>
    <n v="2"/>
    <n v="22"/>
    <n v="3"/>
    <n v="10"/>
    <n v="1"/>
    <n v="2"/>
    <x v="2"/>
    <x v="0"/>
    <n v="3"/>
    <n v="3"/>
    <s v="Active"/>
    <x v="2"/>
    <x v="3"/>
    <n v="0"/>
  </r>
  <r>
    <n v="44"/>
    <s v="No"/>
    <s v="Travel_Rarely"/>
    <x v="0"/>
    <n v="4"/>
    <n v="3"/>
    <s v="Life Sciences"/>
    <n v="3590"/>
    <x v="1"/>
    <n v="1"/>
    <x v="4"/>
    <s v="Married"/>
    <n v="42620"/>
    <n v="7"/>
    <n v="18"/>
    <n v="0"/>
    <n v="26"/>
    <n v="2"/>
    <n v="22"/>
    <n v="3"/>
    <n v="10"/>
    <n v="1"/>
    <n v="2"/>
    <x v="2"/>
    <x v="0"/>
    <n v="3"/>
    <n v="3"/>
    <s v="Active"/>
    <x v="2"/>
    <x v="3"/>
    <n v="0"/>
  </r>
  <r>
    <n v="43"/>
    <s v="No"/>
    <s v="Travel_Rarely"/>
    <x v="1"/>
    <n v="10"/>
    <n v="2"/>
    <s v="Life Sciences"/>
    <n v="133"/>
    <x v="1"/>
    <n v="1"/>
    <x v="0"/>
    <s v="Divorced"/>
    <n v="46170"/>
    <n v="1"/>
    <n v="11"/>
    <n v="0"/>
    <n v="25"/>
    <n v="2"/>
    <n v="25"/>
    <n v="3"/>
    <n v="9"/>
    <n v="1"/>
    <n v="1"/>
    <x v="2"/>
    <x v="0"/>
    <n v="3"/>
    <n v="3"/>
    <s v="Active"/>
    <x v="2"/>
    <x v="3"/>
    <n v="0"/>
  </r>
  <r>
    <n v="43"/>
    <s v="No"/>
    <s v="Travel_Rarely"/>
    <x v="1"/>
    <n v="10"/>
    <n v="2"/>
    <s v="Life Sciences"/>
    <n v="1603"/>
    <x v="1"/>
    <n v="1"/>
    <x v="0"/>
    <s v="Divorced"/>
    <n v="46170"/>
    <n v="1"/>
    <n v="11"/>
    <n v="0"/>
    <n v="25"/>
    <n v="2"/>
    <n v="25"/>
    <n v="3"/>
    <n v="9"/>
    <n v="1"/>
    <n v="1"/>
    <x v="2"/>
    <x v="0"/>
    <n v="3"/>
    <n v="3"/>
    <s v="Active"/>
    <x v="2"/>
    <x v="3"/>
    <n v="0"/>
  </r>
  <r>
    <n v="43"/>
    <s v="No"/>
    <s v="Travel_Rarely"/>
    <x v="1"/>
    <n v="10"/>
    <n v="2"/>
    <s v="Life Sciences"/>
    <n v="3073"/>
    <x v="1"/>
    <n v="1"/>
    <x v="0"/>
    <s v="Divorced"/>
    <n v="46170"/>
    <n v="1"/>
    <n v="11"/>
    <n v="0"/>
    <n v="25"/>
    <n v="2"/>
    <n v="25"/>
    <n v="3"/>
    <n v="9"/>
    <n v="1"/>
    <n v="1"/>
    <x v="2"/>
    <x v="0"/>
    <n v="3"/>
    <n v="3"/>
    <s v="Active"/>
    <x v="2"/>
    <x v="3"/>
    <n v="0"/>
  </r>
  <r>
    <n v="53"/>
    <s v="No"/>
    <s v="Travel_Rarely"/>
    <x v="0"/>
    <n v="11"/>
    <n v="3"/>
    <s v="Medical"/>
    <n v="1231"/>
    <x v="0"/>
    <n v="2"/>
    <x v="2"/>
    <s v="Married"/>
    <n v="21090"/>
    <n v="2"/>
    <n v="13"/>
    <n v="0"/>
    <n v="31"/>
    <n v="3"/>
    <n v="25"/>
    <n v="3"/>
    <n v="7"/>
    <n v="1"/>
    <n v="1"/>
    <x v="1"/>
    <x v="0"/>
    <n v="3"/>
    <n v="3"/>
    <s v="Active"/>
    <x v="3"/>
    <x v="3"/>
    <n v="0"/>
  </r>
  <r>
    <n v="53"/>
    <s v="No"/>
    <s v="Travel_Rarely"/>
    <x v="0"/>
    <n v="11"/>
    <n v="3"/>
    <s v="Medical"/>
    <n v="2701"/>
    <x v="0"/>
    <n v="2"/>
    <x v="2"/>
    <s v="Married"/>
    <n v="21090"/>
    <n v="2"/>
    <n v="13"/>
    <n v="0"/>
    <n v="31"/>
    <n v="3"/>
    <n v="25"/>
    <n v="3"/>
    <n v="7"/>
    <n v="1"/>
    <n v="1"/>
    <x v="1"/>
    <x v="0"/>
    <n v="3"/>
    <n v="3"/>
    <s v="Active"/>
    <x v="3"/>
    <x v="3"/>
    <n v="0"/>
  </r>
  <r>
    <n v="53"/>
    <s v="No"/>
    <s v="Travel_Rarely"/>
    <x v="0"/>
    <n v="11"/>
    <n v="3"/>
    <s v="Medical"/>
    <n v="4171"/>
    <x v="0"/>
    <n v="2"/>
    <x v="2"/>
    <s v="Married"/>
    <n v="21090"/>
    <n v="2"/>
    <n v="13"/>
    <n v="0"/>
    <n v="31"/>
    <n v="3"/>
    <n v="25"/>
    <n v="3"/>
    <n v="7"/>
    <n v="1"/>
    <n v="1"/>
    <x v="1"/>
    <x v="0"/>
    <n v="3"/>
    <n v="3"/>
    <s v="Active"/>
    <x v="3"/>
    <x v="3"/>
    <n v="0"/>
  </r>
  <r>
    <n v="47"/>
    <s v="No"/>
    <s v="Travel_Rarely"/>
    <x v="0"/>
    <n v="6"/>
    <n v="4"/>
    <s v="Other"/>
    <n v="335"/>
    <x v="0"/>
    <n v="2"/>
    <x v="2"/>
    <s v="Married"/>
    <n v="63470"/>
    <n v="1"/>
    <n v="14"/>
    <n v="0"/>
    <n v="26"/>
    <n v="2"/>
    <n v="26"/>
    <n v="3"/>
    <n v="0"/>
    <n v="1"/>
    <n v="3"/>
    <x v="1"/>
    <x v="2"/>
    <n v="4"/>
    <n v="3"/>
    <s v="Active"/>
    <x v="3"/>
    <x v="3"/>
    <n v="0"/>
  </r>
  <r>
    <n v="47"/>
    <s v="No"/>
    <s v="Travel_Rarely"/>
    <x v="0"/>
    <n v="6"/>
    <n v="4"/>
    <s v="Other"/>
    <n v="1805"/>
    <x v="0"/>
    <n v="2"/>
    <x v="2"/>
    <s v="Married"/>
    <n v="63470"/>
    <n v="1"/>
    <n v="14"/>
    <n v="0"/>
    <n v="26"/>
    <n v="2"/>
    <n v="26"/>
    <n v="3"/>
    <n v="0"/>
    <n v="1"/>
    <n v="3"/>
    <x v="1"/>
    <x v="2"/>
    <n v="4"/>
    <n v="3"/>
    <s v="Active"/>
    <x v="3"/>
    <x v="3"/>
    <n v="0"/>
  </r>
  <r>
    <n v="47"/>
    <s v="No"/>
    <s v="Travel_Rarely"/>
    <x v="0"/>
    <n v="6"/>
    <n v="4"/>
    <s v="Other"/>
    <n v="3275"/>
    <x v="0"/>
    <n v="2"/>
    <x v="2"/>
    <s v="Married"/>
    <n v="63470"/>
    <n v="1"/>
    <n v="14"/>
    <n v="0"/>
    <n v="26"/>
    <n v="2"/>
    <n v="26"/>
    <n v="3"/>
    <n v="0"/>
    <n v="1"/>
    <n v="3"/>
    <x v="1"/>
    <x v="2"/>
    <n v="4"/>
    <n v="3"/>
    <s v="Active"/>
    <x v="3"/>
    <x v="3"/>
    <n v="0"/>
  </r>
  <r>
    <n v="31"/>
    <s v="No"/>
    <s v="Travel_Rarely"/>
    <x v="0"/>
    <n v="2"/>
    <n v="2"/>
    <s v="Medical"/>
    <n v="1225"/>
    <x v="0"/>
    <n v="2"/>
    <x v="4"/>
    <s v="Divorced"/>
    <n v="39750"/>
    <n v="1"/>
    <n v="15"/>
    <n v="1"/>
    <n v="5"/>
    <n v="3"/>
    <n v="5"/>
    <n v="4"/>
    <n v="3"/>
    <n v="1"/>
    <n v="3"/>
    <x v="0"/>
    <x v="2"/>
    <n v="3"/>
    <n v="3"/>
    <s v="Active"/>
    <x v="1"/>
    <x v="2"/>
    <n v="0"/>
  </r>
  <r>
    <n v="31"/>
    <s v="No"/>
    <s v="Travel_Rarely"/>
    <x v="0"/>
    <n v="2"/>
    <n v="2"/>
    <s v="Medical"/>
    <n v="2695"/>
    <x v="0"/>
    <n v="2"/>
    <x v="4"/>
    <s v="Divorced"/>
    <n v="39750"/>
    <n v="1"/>
    <n v="15"/>
    <n v="1"/>
    <n v="5"/>
    <n v="3"/>
    <n v="5"/>
    <n v="4"/>
    <n v="3"/>
    <n v="1"/>
    <n v="1"/>
    <x v="0"/>
    <x v="2"/>
    <n v="3"/>
    <n v="3"/>
    <s v="Active"/>
    <x v="1"/>
    <x v="2"/>
    <n v="0"/>
  </r>
  <r>
    <n v="31"/>
    <s v="No"/>
    <s v="Travel_Rarely"/>
    <x v="0"/>
    <n v="2"/>
    <n v="2"/>
    <s v="Medical"/>
    <n v="4165"/>
    <x v="0"/>
    <n v="2"/>
    <x v="4"/>
    <s v="Divorced"/>
    <n v="39750"/>
    <n v="1"/>
    <n v="15"/>
    <n v="1"/>
    <n v="5"/>
    <n v="3"/>
    <n v="5"/>
    <n v="4"/>
    <n v="3"/>
    <n v="1"/>
    <n v="1"/>
    <x v="0"/>
    <x v="2"/>
    <n v="3"/>
    <n v="3"/>
    <s v="Active"/>
    <x v="1"/>
    <x v="2"/>
    <n v="0"/>
  </r>
  <r>
    <n v="26"/>
    <s v="No"/>
    <s v="Travel_Rarely"/>
    <x v="1"/>
    <n v="17"/>
    <n v="3"/>
    <s v="Medical"/>
    <n v="1338"/>
    <x v="1"/>
    <n v="2"/>
    <x v="2"/>
    <s v="Married"/>
    <n v="57690"/>
    <n v="1"/>
    <n v="19"/>
    <n v="0"/>
    <n v="5"/>
    <n v="4"/>
    <n v="5"/>
    <n v="4"/>
    <n v="3"/>
    <n v="1"/>
    <n v="3"/>
    <x v="2"/>
    <x v="2"/>
    <n v="2"/>
    <n v="3"/>
    <s v="Active"/>
    <x v="1"/>
    <x v="2"/>
    <n v="0"/>
  </r>
  <r>
    <n v="26"/>
    <s v="No"/>
    <s v="Travel_Rarely"/>
    <x v="1"/>
    <n v="17"/>
    <n v="3"/>
    <s v="Medical"/>
    <n v="2808"/>
    <x v="1"/>
    <n v="2"/>
    <x v="2"/>
    <s v="Married"/>
    <n v="57690"/>
    <n v="1"/>
    <n v="19"/>
    <n v="0"/>
    <n v="5"/>
    <n v="4"/>
    <n v="5"/>
    <n v="4"/>
    <n v="3"/>
    <n v="1"/>
    <n v="3"/>
    <x v="2"/>
    <x v="2"/>
    <n v="2"/>
    <n v="3"/>
    <s v="Active"/>
    <x v="1"/>
    <x v="2"/>
    <n v="0"/>
  </r>
  <r>
    <n v="26"/>
    <s v="No"/>
    <s v="Travel_Rarely"/>
    <x v="1"/>
    <n v="17"/>
    <n v="3"/>
    <s v="Medical"/>
    <n v="4278"/>
    <x v="1"/>
    <n v="2"/>
    <x v="2"/>
    <s v="Married"/>
    <n v="57690"/>
    <n v="1"/>
    <n v="19"/>
    <n v="0"/>
    <n v="5"/>
    <n v="4"/>
    <n v="5"/>
    <n v="4"/>
    <n v="3"/>
    <n v="1"/>
    <n v="3"/>
    <x v="2"/>
    <x v="2"/>
    <n v="2"/>
    <n v="3"/>
    <s v="Active"/>
    <x v="1"/>
    <x v="2"/>
    <n v="0"/>
  </r>
  <r>
    <n v="35"/>
    <s v="No"/>
    <s v="Travel_Rarely"/>
    <x v="0"/>
    <n v="15"/>
    <n v="2"/>
    <s v="Medical"/>
    <n v="173"/>
    <x v="1"/>
    <n v="2"/>
    <x v="4"/>
    <s v="Single"/>
    <n v="54060"/>
    <n v="0"/>
    <n v="12"/>
    <n v="1"/>
    <n v="6"/>
    <n v="2"/>
    <n v="5"/>
    <n v="4"/>
    <n v="3"/>
    <n v="1"/>
    <n v="4"/>
    <x v="0"/>
    <x v="0"/>
    <n v="3"/>
    <n v="3"/>
    <s v="Active"/>
    <x v="2"/>
    <x v="2"/>
    <n v="0"/>
  </r>
  <r>
    <n v="35"/>
    <s v="No"/>
    <s v="Travel_Rarely"/>
    <x v="0"/>
    <n v="15"/>
    <n v="2"/>
    <s v="Medical"/>
    <n v="1643"/>
    <x v="1"/>
    <n v="2"/>
    <x v="4"/>
    <s v="Single"/>
    <n v="54060"/>
    <n v="0"/>
    <n v="12"/>
    <n v="1"/>
    <n v="6"/>
    <n v="2"/>
    <n v="5"/>
    <n v="4"/>
    <n v="3"/>
    <n v="1"/>
    <n v="4"/>
    <x v="0"/>
    <x v="0"/>
    <n v="3"/>
    <n v="3"/>
    <s v="Active"/>
    <x v="2"/>
    <x v="2"/>
    <n v="0"/>
  </r>
  <r>
    <n v="35"/>
    <s v="No"/>
    <s v="Travel_Rarely"/>
    <x v="0"/>
    <n v="15"/>
    <n v="2"/>
    <s v="Medical"/>
    <n v="3113"/>
    <x v="1"/>
    <n v="2"/>
    <x v="4"/>
    <s v="Single"/>
    <n v="54060"/>
    <n v="0"/>
    <n v="12"/>
    <n v="1"/>
    <n v="6"/>
    <n v="2"/>
    <n v="5"/>
    <n v="4"/>
    <n v="3"/>
    <n v="1"/>
    <n v="4"/>
    <x v="0"/>
    <x v="0"/>
    <n v="3"/>
    <n v="3"/>
    <s v="Active"/>
    <x v="2"/>
    <x v="2"/>
    <n v="0"/>
  </r>
  <r>
    <n v="30"/>
    <s v="No"/>
    <s v="Travel_Rarely"/>
    <x v="1"/>
    <n v="5"/>
    <n v="4"/>
    <s v="Medical"/>
    <n v="145"/>
    <x v="1"/>
    <n v="2"/>
    <x v="5"/>
    <s v="Single"/>
    <n v="54100"/>
    <n v="0"/>
    <n v="17"/>
    <n v="1"/>
    <n v="6"/>
    <n v="2"/>
    <n v="5"/>
    <n v="4"/>
    <n v="4"/>
    <n v="1"/>
    <n v="2"/>
    <x v="0"/>
    <x v="0"/>
    <n v="3"/>
    <n v="3"/>
    <s v="Active"/>
    <x v="1"/>
    <x v="2"/>
    <n v="0"/>
  </r>
  <r>
    <n v="30"/>
    <s v="No"/>
    <s v="Travel_Rarely"/>
    <x v="1"/>
    <n v="5"/>
    <n v="4"/>
    <s v="Medical"/>
    <n v="1615"/>
    <x v="1"/>
    <n v="2"/>
    <x v="5"/>
    <s v="Single"/>
    <n v="54100"/>
    <n v="0"/>
    <n v="17"/>
    <n v="1"/>
    <n v="6"/>
    <n v="2"/>
    <n v="5"/>
    <n v="4"/>
    <n v="4"/>
    <n v="1"/>
    <n v="2"/>
    <x v="0"/>
    <x v="0"/>
    <n v="3"/>
    <n v="3"/>
    <s v="Active"/>
    <x v="1"/>
    <x v="2"/>
    <n v="0"/>
  </r>
  <r>
    <n v="30"/>
    <s v="No"/>
    <s v="Travel_Rarely"/>
    <x v="1"/>
    <n v="5"/>
    <n v="4"/>
    <s v="Medical"/>
    <n v="3085"/>
    <x v="1"/>
    <n v="2"/>
    <x v="5"/>
    <s v="Single"/>
    <n v="54100"/>
    <n v="0"/>
    <n v="17"/>
    <n v="1"/>
    <n v="6"/>
    <n v="2"/>
    <n v="5"/>
    <n v="4"/>
    <n v="4"/>
    <n v="1"/>
    <n v="2"/>
    <x v="0"/>
    <x v="0"/>
    <n v="3"/>
    <n v="3"/>
    <s v="Active"/>
    <x v="1"/>
    <x v="2"/>
    <n v="0"/>
  </r>
  <r>
    <n v="37"/>
    <s v="No"/>
    <s v="Travel_Rarely"/>
    <x v="1"/>
    <n v="2"/>
    <n v="4"/>
    <s v="Technical Degree"/>
    <n v="320"/>
    <x v="0"/>
    <n v="2"/>
    <x v="5"/>
    <s v="Divorced"/>
    <n v="61720"/>
    <n v="0"/>
    <n v="11"/>
    <n v="0"/>
    <n v="6"/>
    <n v="1"/>
    <n v="5"/>
    <n v="4"/>
    <n v="3"/>
    <n v="1"/>
    <n v="4"/>
    <x v="3"/>
    <x v="2"/>
    <n v="3"/>
    <n v="3"/>
    <s v="Active"/>
    <x v="2"/>
    <x v="2"/>
    <n v="0"/>
  </r>
  <r>
    <n v="37"/>
    <s v="No"/>
    <s v="Travel_Rarely"/>
    <x v="1"/>
    <n v="2"/>
    <n v="4"/>
    <s v="Technical Degree"/>
    <n v="1790"/>
    <x v="0"/>
    <n v="2"/>
    <x v="5"/>
    <s v="Divorced"/>
    <n v="61720"/>
    <n v="0"/>
    <n v="11"/>
    <n v="0"/>
    <n v="6"/>
    <n v="1"/>
    <n v="5"/>
    <n v="4"/>
    <n v="3"/>
    <n v="1"/>
    <n v="4"/>
    <x v="3"/>
    <x v="2"/>
    <n v="3"/>
    <n v="3"/>
    <s v="Active"/>
    <x v="2"/>
    <x v="2"/>
    <n v="0"/>
  </r>
  <r>
    <n v="37"/>
    <s v="No"/>
    <s v="Travel_Rarely"/>
    <x v="1"/>
    <n v="2"/>
    <n v="4"/>
    <s v="Technical Degree"/>
    <n v="3260"/>
    <x v="0"/>
    <n v="2"/>
    <x v="5"/>
    <s v="Divorced"/>
    <n v="61720"/>
    <n v="0"/>
    <n v="11"/>
    <n v="0"/>
    <n v="6"/>
    <n v="1"/>
    <n v="5"/>
    <n v="4"/>
    <n v="3"/>
    <n v="1"/>
    <n v="4"/>
    <x v="3"/>
    <x v="2"/>
    <n v="3"/>
    <n v="3"/>
    <s v="Active"/>
    <x v="2"/>
    <x v="2"/>
    <n v="0"/>
  </r>
  <r>
    <n v="35"/>
    <s v="No"/>
    <s v="Travel_Rarely"/>
    <x v="0"/>
    <n v="10"/>
    <n v="1"/>
    <s v="Life Sciences"/>
    <n v="843"/>
    <x v="0"/>
    <n v="1"/>
    <x v="7"/>
    <s v="Married"/>
    <n v="109030"/>
    <n v="0"/>
    <n v="11"/>
    <n v="0"/>
    <n v="6"/>
    <n v="3"/>
    <n v="5"/>
    <n v="4"/>
    <n v="2"/>
    <n v="1"/>
    <n v="2"/>
    <x v="0"/>
    <x v="0"/>
    <n v="4"/>
    <n v="3"/>
    <s v="Active"/>
    <x v="2"/>
    <x v="2"/>
    <n v="0"/>
  </r>
  <r>
    <n v="35"/>
    <s v="No"/>
    <s v="Travel_Rarely"/>
    <x v="0"/>
    <n v="10"/>
    <n v="1"/>
    <s v="Life Sciences"/>
    <n v="2313"/>
    <x v="0"/>
    <n v="1"/>
    <x v="7"/>
    <s v="Married"/>
    <n v="109030"/>
    <n v="0"/>
    <n v="11"/>
    <n v="0"/>
    <n v="6"/>
    <n v="3"/>
    <n v="5"/>
    <n v="4"/>
    <n v="2"/>
    <n v="1"/>
    <n v="2"/>
    <x v="0"/>
    <x v="0"/>
    <n v="4"/>
    <n v="3"/>
    <s v="Active"/>
    <x v="2"/>
    <x v="2"/>
    <n v="0"/>
  </r>
  <r>
    <n v="35"/>
    <s v="No"/>
    <s v="Travel_Rarely"/>
    <x v="0"/>
    <n v="10"/>
    <n v="1"/>
    <s v="Life Sciences"/>
    <n v="3783"/>
    <x v="0"/>
    <n v="1"/>
    <x v="7"/>
    <s v="Married"/>
    <n v="109030"/>
    <n v="0"/>
    <n v="11"/>
    <n v="0"/>
    <n v="6"/>
    <n v="3"/>
    <n v="5"/>
    <n v="4"/>
    <n v="2"/>
    <n v="1"/>
    <n v="2"/>
    <x v="0"/>
    <x v="0"/>
    <n v="4"/>
    <n v="3"/>
    <s v="Active"/>
    <x v="2"/>
    <x v="2"/>
    <n v="0"/>
  </r>
  <r>
    <n v="56"/>
    <s v="Yes"/>
    <s v="Travel_Rarely"/>
    <x v="0"/>
    <n v="15"/>
    <n v="3"/>
    <s v="Life Sciences"/>
    <n v="1335"/>
    <x v="0"/>
    <n v="2"/>
    <x v="4"/>
    <s v="Married"/>
    <n v="33120"/>
    <n v="9"/>
    <n v="19"/>
    <n v="0"/>
    <n v="7"/>
    <n v="1"/>
    <n v="5"/>
    <n v="4"/>
    <n v="3"/>
    <n v="1"/>
    <n v="2"/>
    <x v="2"/>
    <x v="0"/>
    <n v="1"/>
    <n v="3"/>
    <s v="Left"/>
    <x v="4"/>
    <x v="2"/>
    <n v="1"/>
  </r>
  <r>
    <n v="56"/>
    <s v="Yes"/>
    <s v="Travel_Rarely"/>
    <x v="0"/>
    <n v="15"/>
    <n v="3"/>
    <s v="Life Sciences"/>
    <n v="2805"/>
    <x v="0"/>
    <n v="2"/>
    <x v="4"/>
    <s v="Married"/>
    <n v="33120"/>
    <n v="9"/>
    <n v="19"/>
    <n v="0"/>
    <n v="7"/>
    <n v="1"/>
    <n v="5"/>
    <n v="4"/>
    <n v="3"/>
    <n v="1"/>
    <n v="2"/>
    <x v="2"/>
    <x v="0"/>
    <n v="1"/>
    <n v="3"/>
    <s v="Left"/>
    <x v="4"/>
    <x v="2"/>
    <n v="1"/>
  </r>
  <r>
    <n v="56"/>
    <s v="Yes"/>
    <s v="Travel_Rarely"/>
    <x v="0"/>
    <n v="15"/>
    <n v="3"/>
    <s v="Life Sciences"/>
    <n v="4275"/>
    <x v="0"/>
    <n v="2"/>
    <x v="4"/>
    <s v="Married"/>
    <n v="33120"/>
    <n v="9"/>
    <n v="19"/>
    <n v="0"/>
    <n v="7"/>
    <n v="1"/>
    <n v="5"/>
    <n v="4"/>
    <n v="3"/>
    <n v="1"/>
    <n v="2"/>
    <x v="2"/>
    <x v="0"/>
    <n v="1"/>
    <n v="3"/>
    <s v="Left"/>
    <x v="4"/>
    <x v="2"/>
    <n v="1"/>
  </r>
  <r>
    <n v="34"/>
    <s v="No"/>
    <s v="Travel_Rarely"/>
    <x v="0"/>
    <n v="2"/>
    <n v="5"/>
    <s v="Technical Degree"/>
    <n v="292"/>
    <x v="0"/>
    <n v="2"/>
    <x v="7"/>
    <s v="Single"/>
    <n v="49990"/>
    <n v="3"/>
    <n v="12"/>
    <n v="2"/>
    <n v="10"/>
    <n v="2"/>
    <n v="5"/>
    <n v="4"/>
    <n v="3"/>
    <n v="1"/>
    <n v="2"/>
    <x v="0"/>
    <x v="0"/>
    <n v="4"/>
    <n v="3"/>
    <s v="Active"/>
    <x v="1"/>
    <x v="2"/>
    <n v="0"/>
  </r>
  <r>
    <n v="34"/>
    <s v="No"/>
    <s v="Travel_Rarely"/>
    <x v="0"/>
    <n v="2"/>
    <n v="5"/>
    <s v="Technical Degree"/>
    <n v="1762"/>
    <x v="0"/>
    <n v="2"/>
    <x v="7"/>
    <s v="Single"/>
    <n v="49990"/>
    <n v="3"/>
    <n v="12"/>
    <n v="2"/>
    <n v="10"/>
    <n v="2"/>
    <n v="5"/>
    <n v="4"/>
    <n v="3"/>
    <n v="1"/>
    <n v="2"/>
    <x v="0"/>
    <x v="0"/>
    <n v="4"/>
    <n v="3"/>
    <s v="Active"/>
    <x v="1"/>
    <x v="2"/>
    <n v="0"/>
  </r>
  <r>
    <n v="34"/>
    <s v="No"/>
    <s v="Travel_Rarely"/>
    <x v="0"/>
    <n v="2"/>
    <n v="5"/>
    <s v="Technical Degree"/>
    <n v="3232"/>
    <x v="0"/>
    <n v="2"/>
    <x v="7"/>
    <s v="Single"/>
    <n v="49990"/>
    <n v="3"/>
    <n v="12"/>
    <n v="2"/>
    <n v="10"/>
    <n v="2"/>
    <n v="5"/>
    <n v="4"/>
    <n v="3"/>
    <n v="1"/>
    <n v="2"/>
    <x v="0"/>
    <x v="0"/>
    <n v="4"/>
    <n v="3"/>
    <s v="Active"/>
    <x v="1"/>
    <x v="2"/>
    <n v="0"/>
  </r>
  <r>
    <n v="50"/>
    <s v="No"/>
    <s v="Travel_Rarely"/>
    <x v="0"/>
    <n v="4"/>
    <n v="3"/>
    <s v="Life Sciences"/>
    <n v="1378"/>
    <x v="1"/>
    <n v="2"/>
    <x v="5"/>
    <s v="Single"/>
    <n v="43740"/>
    <n v="3"/>
    <n v="15"/>
    <n v="1"/>
    <n v="21"/>
    <n v="5"/>
    <n v="5"/>
    <n v="4"/>
    <n v="4"/>
    <n v="1"/>
    <n v="3"/>
    <x v="2"/>
    <x v="0"/>
    <n v="4"/>
    <n v="3"/>
    <s v="Active"/>
    <x v="3"/>
    <x v="2"/>
    <n v="0"/>
  </r>
  <r>
    <n v="50"/>
    <s v="No"/>
    <s v="Travel_Rarely"/>
    <x v="0"/>
    <n v="4"/>
    <n v="3"/>
    <s v="Life Sciences"/>
    <n v="2848"/>
    <x v="1"/>
    <n v="2"/>
    <x v="5"/>
    <s v="Single"/>
    <n v="43740"/>
    <n v="3"/>
    <n v="15"/>
    <n v="1"/>
    <n v="21"/>
    <n v="5"/>
    <n v="5"/>
    <n v="4"/>
    <n v="4"/>
    <n v="1"/>
    <n v="3"/>
    <x v="2"/>
    <x v="0"/>
    <n v="4"/>
    <n v="3"/>
    <s v="Active"/>
    <x v="3"/>
    <x v="2"/>
    <n v="0"/>
  </r>
  <r>
    <n v="50"/>
    <s v="No"/>
    <s v="Travel_Rarely"/>
    <x v="0"/>
    <n v="4"/>
    <n v="3"/>
    <s v="Life Sciences"/>
    <n v="4318"/>
    <x v="1"/>
    <n v="2"/>
    <x v="5"/>
    <s v="Single"/>
    <n v="43740"/>
    <n v="3"/>
    <n v="15"/>
    <n v="1"/>
    <n v="21"/>
    <n v="5"/>
    <n v="5"/>
    <n v="4"/>
    <n v="4"/>
    <n v="1"/>
    <n v="3"/>
    <x v="2"/>
    <x v="0"/>
    <n v="4"/>
    <n v="3"/>
    <s v="Active"/>
    <x v="3"/>
    <x v="2"/>
    <n v="0"/>
  </r>
  <r>
    <n v="54"/>
    <s v="No"/>
    <s v="Non-Travel"/>
    <x v="0"/>
    <n v="9"/>
    <n v="3"/>
    <s v="Life Sciences"/>
    <n v="1325"/>
    <x v="0"/>
    <n v="1"/>
    <x v="4"/>
    <s v="Single"/>
    <n v="196130"/>
    <n v="2"/>
    <n v="17"/>
    <n v="0"/>
    <n v="23"/>
    <n v="5"/>
    <n v="5"/>
    <n v="4"/>
    <n v="4"/>
    <n v="1"/>
    <n v="4"/>
    <x v="1"/>
    <x v="0"/>
    <n v="3"/>
    <n v="3"/>
    <s v="Active"/>
    <x v="3"/>
    <x v="2"/>
    <n v="0"/>
  </r>
  <r>
    <n v="54"/>
    <s v="No"/>
    <s v="Non-Travel"/>
    <x v="0"/>
    <n v="9"/>
    <n v="3"/>
    <s v="Life Sciences"/>
    <n v="2795"/>
    <x v="0"/>
    <n v="1"/>
    <x v="4"/>
    <s v="Single"/>
    <n v="196130"/>
    <n v="2"/>
    <n v="17"/>
    <n v="0"/>
    <n v="23"/>
    <n v="5"/>
    <n v="5"/>
    <n v="4"/>
    <n v="4"/>
    <n v="1"/>
    <n v="4"/>
    <x v="1"/>
    <x v="0"/>
    <n v="3"/>
    <n v="3"/>
    <s v="Active"/>
    <x v="3"/>
    <x v="2"/>
    <n v="0"/>
  </r>
  <r>
    <n v="54"/>
    <s v="No"/>
    <s v="Non-Travel"/>
    <x v="0"/>
    <n v="9"/>
    <n v="3"/>
    <s v="Life Sciences"/>
    <n v="4265"/>
    <x v="0"/>
    <n v="1"/>
    <x v="4"/>
    <s v="Single"/>
    <n v="196130"/>
    <n v="2"/>
    <n v="17"/>
    <n v="0"/>
    <n v="23"/>
    <n v="5"/>
    <n v="5"/>
    <n v="4"/>
    <n v="4"/>
    <n v="1"/>
    <n v="4"/>
    <x v="1"/>
    <x v="0"/>
    <n v="3"/>
    <n v="3"/>
    <s v="Active"/>
    <x v="3"/>
    <x v="2"/>
    <n v="0"/>
  </r>
  <r>
    <n v="49"/>
    <s v="No"/>
    <s v="Travel_Frequently"/>
    <x v="1"/>
    <n v="11"/>
    <n v="4"/>
    <s v="Life Sciences"/>
    <n v="1120"/>
    <x v="0"/>
    <n v="2"/>
    <x v="3"/>
    <s v="Married"/>
    <n v="35060"/>
    <n v="3"/>
    <n v="11"/>
    <n v="1"/>
    <n v="28"/>
    <n v="4"/>
    <n v="5"/>
    <n v="4"/>
    <n v="3"/>
    <n v="1"/>
    <n v="2"/>
    <x v="1"/>
    <x v="0"/>
    <n v="2"/>
    <n v="3"/>
    <s v="Active"/>
    <x v="3"/>
    <x v="2"/>
    <n v="0"/>
  </r>
  <r>
    <n v="49"/>
    <s v="No"/>
    <s v="Travel_Frequently"/>
    <x v="1"/>
    <n v="11"/>
    <n v="4"/>
    <s v="Life Sciences"/>
    <n v="2590"/>
    <x v="0"/>
    <n v="2"/>
    <x v="3"/>
    <s v="Married"/>
    <n v="35060"/>
    <n v="3"/>
    <n v="11"/>
    <n v="1"/>
    <n v="28"/>
    <n v="4"/>
    <n v="5"/>
    <n v="4"/>
    <n v="3"/>
    <n v="1"/>
    <n v="2"/>
    <x v="1"/>
    <x v="0"/>
    <n v="2"/>
    <n v="3"/>
    <s v="Active"/>
    <x v="3"/>
    <x v="2"/>
    <n v="0"/>
  </r>
  <r>
    <n v="49"/>
    <s v="No"/>
    <s v="Travel_Frequently"/>
    <x v="1"/>
    <n v="11"/>
    <n v="4"/>
    <s v="Life Sciences"/>
    <n v="4060"/>
    <x v="0"/>
    <n v="2"/>
    <x v="3"/>
    <s v="Married"/>
    <n v="35060"/>
    <n v="3"/>
    <n v="11"/>
    <n v="1"/>
    <n v="28"/>
    <n v="4"/>
    <n v="5"/>
    <n v="4"/>
    <n v="3"/>
    <n v="1"/>
    <n v="2"/>
    <x v="1"/>
    <x v="0"/>
    <n v="2"/>
    <n v="3"/>
    <s v="Active"/>
    <x v="3"/>
    <x v="2"/>
    <n v="0"/>
  </r>
  <r>
    <n v="56"/>
    <s v="No"/>
    <s v="Travel_Rarely"/>
    <x v="0"/>
    <n v="3"/>
    <n v="2"/>
    <s v="Other"/>
    <n v="594"/>
    <x v="0"/>
    <n v="2"/>
    <x v="7"/>
    <s v="Divorced"/>
    <n v="44490"/>
    <n v="4"/>
    <n v="15"/>
    <n v="0"/>
    <n v="28"/>
    <n v="3"/>
    <n v="5"/>
    <n v="4"/>
    <n v="2"/>
    <n v="1"/>
    <n v="4"/>
    <x v="3"/>
    <x v="0"/>
    <n v="1"/>
    <n v="3"/>
    <s v="Active"/>
    <x v="4"/>
    <x v="2"/>
    <n v="0"/>
  </r>
  <r>
    <n v="56"/>
    <s v="No"/>
    <s v="Travel_Rarely"/>
    <x v="0"/>
    <n v="3"/>
    <n v="2"/>
    <s v="Other"/>
    <n v="2064"/>
    <x v="0"/>
    <n v="2"/>
    <x v="7"/>
    <s v="Divorced"/>
    <n v="44490"/>
    <n v="4"/>
    <n v="15"/>
    <n v="0"/>
    <n v="28"/>
    <n v="3"/>
    <n v="5"/>
    <n v="4"/>
    <n v="2"/>
    <n v="1"/>
    <n v="4"/>
    <x v="3"/>
    <x v="0"/>
    <n v="1"/>
    <n v="3"/>
    <s v="Active"/>
    <x v="4"/>
    <x v="2"/>
    <n v="0"/>
  </r>
  <r>
    <n v="56"/>
    <s v="No"/>
    <s v="Travel_Rarely"/>
    <x v="0"/>
    <n v="3"/>
    <n v="2"/>
    <s v="Other"/>
    <n v="3534"/>
    <x v="0"/>
    <n v="2"/>
    <x v="7"/>
    <s v="Divorced"/>
    <n v="44490"/>
    <n v="2"/>
    <n v="15"/>
    <n v="0"/>
    <n v="28"/>
    <n v="3"/>
    <n v="5"/>
    <n v="4"/>
    <n v="2"/>
    <n v="1"/>
    <n v="4"/>
    <x v="3"/>
    <x v="0"/>
    <n v="1"/>
    <n v="3"/>
    <s v="Active"/>
    <x v="4"/>
    <x v="2"/>
    <n v="0"/>
  </r>
  <r>
    <n v="59"/>
    <s v="No"/>
    <s v="Travel_Rarely"/>
    <x v="0"/>
    <n v="16"/>
    <n v="4"/>
    <s v="Medical"/>
    <n v="486"/>
    <x v="1"/>
    <n v="5"/>
    <x v="4"/>
    <s v="Single"/>
    <n v="186650"/>
    <n v="3"/>
    <n v="12"/>
    <n v="0"/>
    <n v="30"/>
    <n v="3"/>
    <n v="5"/>
    <n v="4"/>
    <n v="3"/>
    <n v="1"/>
    <n v="3"/>
    <x v="1"/>
    <x v="0"/>
    <n v="2"/>
    <n v="3"/>
    <s v="Active"/>
    <x v="4"/>
    <x v="2"/>
    <n v="0"/>
  </r>
  <r>
    <n v="59"/>
    <s v="No"/>
    <s v="Travel_Rarely"/>
    <x v="0"/>
    <n v="16"/>
    <n v="4"/>
    <s v="Medical"/>
    <n v="1956"/>
    <x v="1"/>
    <n v="5"/>
    <x v="4"/>
    <s v="Single"/>
    <n v="186650"/>
    <n v="3"/>
    <n v="12"/>
    <n v="0"/>
    <n v="30"/>
    <n v="3"/>
    <n v="5"/>
    <n v="4"/>
    <n v="3"/>
    <n v="1"/>
    <n v="3"/>
    <x v="1"/>
    <x v="0"/>
    <n v="2"/>
    <n v="3"/>
    <s v="Active"/>
    <x v="4"/>
    <x v="2"/>
    <n v="0"/>
  </r>
  <r>
    <n v="59"/>
    <s v="No"/>
    <s v="Travel_Rarely"/>
    <x v="0"/>
    <n v="16"/>
    <n v="4"/>
    <s v="Medical"/>
    <n v="3426"/>
    <x v="1"/>
    <n v="5"/>
    <x v="4"/>
    <s v="Single"/>
    <n v="186650"/>
    <n v="3"/>
    <n v="12"/>
    <n v="0"/>
    <n v="30"/>
    <n v="3"/>
    <n v="5"/>
    <n v="4"/>
    <n v="3"/>
    <n v="1"/>
    <n v="3"/>
    <x v="1"/>
    <x v="0"/>
    <n v="2"/>
    <n v="3"/>
    <s v="Active"/>
    <x v="4"/>
    <x v="2"/>
    <n v="0"/>
  </r>
  <r>
    <n v="27"/>
    <s v="No"/>
    <s v="Travel_Rarely"/>
    <x v="0"/>
    <n v="2"/>
    <n v="4"/>
    <s v="Life Sciences"/>
    <n v="739"/>
    <x v="0"/>
    <n v="1"/>
    <x v="8"/>
    <s v="Married"/>
    <n v="37080"/>
    <n v="1"/>
    <n v="16"/>
    <n v="2"/>
    <n v="6"/>
    <n v="2"/>
    <n v="6"/>
    <n v="4"/>
    <n v="4"/>
    <n v="1"/>
    <n v="4"/>
    <x v="1"/>
    <x v="0"/>
    <n v="3"/>
    <n v="3"/>
    <s v="Active"/>
    <x v="1"/>
    <x v="2"/>
    <n v="0"/>
  </r>
  <r>
    <n v="27"/>
    <s v="No"/>
    <s v="Travel_Rarely"/>
    <x v="0"/>
    <n v="2"/>
    <n v="4"/>
    <s v="Life Sciences"/>
    <n v="2209"/>
    <x v="0"/>
    <n v="1"/>
    <x v="8"/>
    <s v="Married"/>
    <n v="37080"/>
    <n v="1"/>
    <n v="16"/>
    <n v="2"/>
    <n v="6"/>
    <n v="2"/>
    <n v="6"/>
    <n v="4"/>
    <n v="4"/>
    <n v="1"/>
    <n v="4"/>
    <x v="1"/>
    <x v="0"/>
    <n v="3"/>
    <n v="3"/>
    <s v="Active"/>
    <x v="1"/>
    <x v="2"/>
    <n v="0"/>
  </r>
  <r>
    <n v="27"/>
    <s v="No"/>
    <s v="Travel_Rarely"/>
    <x v="0"/>
    <n v="2"/>
    <n v="4"/>
    <s v="Life Sciences"/>
    <n v="3679"/>
    <x v="0"/>
    <n v="1"/>
    <x v="8"/>
    <s v="Married"/>
    <n v="37080"/>
    <n v="1"/>
    <n v="16"/>
    <n v="2"/>
    <n v="6"/>
    <n v="2"/>
    <n v="6"/>
    <n v="4"/>
    <n v="4"/>
    <n v="1"/>
    <n v="4"/>
    <x v="1"/>
    <x v="0"/>
    <n v="3"/>
    <n v="3"/>
    <s v="Active"/>
    <x v="1"/>
    <x v="2"/>
    <n v="0"/>
  </r>
  <r>
    <n v="32"/>
    <s v="No"/>
    <s v="Travel_Rarely"/>
    <x v="0"/>
    <n v="3"/>
    <n v="2"/>
    <s v="Technical Degree"/>
    <n v="1169"/>
    <x v="0"/>
    <n v="3"/>
    <x v="5"/>
    <s v="Single"/>
    <n v="53630"/>
    <n v="1"/>
    <n v="13"/>
    <n v="0"/>
    <n v="6"/>
    <n v="4"/>
    <n v="6"/>
    <n v="4"/>
    <n v="1"/>
    <n v="1"/>
    <n v="3"/>
    <x v="2"/>
    <x v="0"/>
    <n v="3"/>
    <n v="3"/>
    <s v="Active"/>
    <x v="1"/>
    <x v="2"/>
    <n v="0"/>
  </r>
  <r>
    <n v="32"/>
    <s v="No"/>
    <s v="Travel_Rarely"/>
    <x v="0"/>
    <n v="3"/>
    <n v="2"/>
    <s v="Technical Degree"/>
    <n v="2639"/>
    <x v="0"/>
    <n v="3"/>
    <x v="5"/>
    <s v="Single"/>
    <n v="53630"/>
    <n v="1"/>
    <n v="13"/>
    <n v="0"/>
    <n v="6"/>
    <n v="4"/>
    <n v="6"/>
    <n v="4"/>
    <n v="1"/>
    <n v="1"/>
    <n v="3"/>
    <x v="2"/>
    <x v="0"/>
    <n v="3"/>
    <n v="3"/>
    <s v="Active"/>
    <x v="1"/>
    <x v="2"/>
    <n v="0"/>
  </r>
  <r>
    <n v="32"/>
    <s v="No"/>
    <s v="Travel_Rarely"/>
    <x v="0"/>
    <n v="3"/>
    <n v="2"/>
    <s v="Technical Degree"/>
    <n v="4109"/>
    <x v="0"/>
    <n v="3"/>
    <x v="5"/>
    <s v="Single"/>
    <n v="53630"/>
    <n v="1"/>
    <n v="13"/>
    <n v="0"/>
    <n v="6"/>
    <n v="4"/>
    <n v="6"/>
    <n v="4"/>
    <n v="1"/>
    <n v="1"/>
    <n v="3"/>
    <x v="2"/>
    <x v="0"/>
    <n v="3"/>
    <n v="3"/>
    <s v="Active"/>
    <x v="1"/>
    <x v="2"/>
    <n v="0"/>
  </r>
  <r>
    <n v="37"/>
    <s v="No"/>
    <s v="Travel_Rarely"/>
    <x v="0"/>
    <n v="1"/>
    <n v="4"/>
    <s v="Technical Degree"/>
    <n v="215"/>
    <x v="1"/>
    <n v="5"/>
    <x v="3"/>
    <s v="Married"/>
    <n v="39440"/>
    <n v="6"/>
    <n v="11"/>
    <n v="2"/>
    <n v="8"/>
    <n v="3"/>
    <n v="6"/>
    <n v="4"/>
    <n v="3"/>
    <n v="1"/>
    <n v="2"/>
    <x v="2"/>
    <x v="2"/>
    <n v="3"/>
    <n v="3"/>
    <s v="Active"/>
    <x v="2"/>
    <x v="2"/>
    <n v="0"/>
  </r>
  <r>
    <n v="37"/>
    <s v="No"/>
    <s v="Travel_Rarely"/>
    <x v="0"/>
    <n v="1"/>
    <n v="4"/>
    <s v="Technical Degree"/>
    <n v="1685"/>
    <x v="1"/>
    <n v="5"/>
    <x v="3"/>
    <s v="Married"/>
    <n v="39440"/>
    <n v="6"/>
    <n v="11"/>
    <n v="2"/>
    <n v="8"/>
    <n v="3"/>
    <n v="6"/>
    <n v="4"/>
    <n v="3"/>
    <n v="1"/>
    <n v="2"/>
    <x v="2"/>
    <x v="2"/>
    <n v="3"/>
    <n v="3"/>
    <s v="Active"/>
    <x v="2"/>
    <x v="2"/>
    <n v="0"/>
  </r>
  <r>
    <n v="37"/>
    <s v="No"/>
    <s v="Travel_Rarely"/>
    <x v="0"/>
    <n v="1"/>
    <n v="4"/>
    <s v="Technical Degree"/>
    <n v="3155"/>
    <x v="1"/>
    <n v="5"/>
    <x v="3"/>
    <s v="Married"/>
    <n v="39440"/>
    <n v="6"/>
    <n v="11"/>
    <n v="2"/>
    <n v="8"/>
    <n v="3"/>
    <n v="6"/>
    <n v="4"/>
    <n v="3"/>
    <n v="1"/>
    <n v="2"/>
    <x v="2"/>
    <x v="2"/>
    <n v="3"/>
    <n v="3"/>
    <s v="Active"/>
    <x v="2"/>
    <x v="2"/>
    <n v="0"/>
  </r>
  <r>
    <n v="53"/>
    <s v="No"/>
    <s v="Travel_Rarely"/>
    <x v="1"/>
    <n v="14"/>
    <n v="2"/>
    <s v="Life Sciences"/>
    <n v="1365"/>
    <x v="1"/>
    <n v="5"/>
    <x v="5"/>
    <s v="Married"/>
    <n v="35170"/>
    <n v="2"/>
    <n v="12"/>
    <n v="1"/>
    <n v="13"/>
    <n v="1"/>
    <n v="7"/>
    <n v="4"/>
    <n v="5"/>
    <n v="1"/>
    <n v="2"/>
    <x v="0"/>
    <x v="3"/>
    <n v="2"/>
    <n v="3"/>
    <s v="Active"/>
    <x v="3"/>
    <x v="2"/>
    <n v="0"/>
  </r>
  <r>
    <n v="53"/>
    <s v="No"/>
    <s v="Travel_Rarely"/>
    <x v="1"/>
    <n v="14"/>
    <n v="2"/>
    <s v="Life Sciences"/>
    <n v="2835"/>
    <x v="1"/>
    <n v="5"/>
    <x v="5"/>
    <s v="Married"/>
    <n v="35170"/>
    <n v="2"/>
    <n v="12"/>
    <n v="1"/>
    <n v="13"/>
    <n v="1"/>
    <n v="7"/>
    <n v="4"/>
    <n v="5"/>
    <n v="1"/>
    <n v="2"/>
    <x v="0"/>
    <x v="3"/>
    <n v="2"/>
    <n v="3"/>
    <s v="Active"/>
    <x v="3"/>
    <x v="2"/>
    <n v="0"/>
  </r>
  <r>
    <n v="53"/>
    <s v="No"/>
    <s v="Travel_Rarely"/>
    <x v="1"/>
    <n v="14"/>
    <n v="2"/>
    <s v="Life Sciences"/>
    <n v="4305"/>
    <x v="1"/>
    <n v="5"/>
    <x v="5"/>
    <s v="Married"/>
    <n v="35170"/>
    <n v="2"/>
    <n v="12"/>
    <n v="1"/>
    <n v="13"/>
    <n v="1"/>
    <n v="7"/>
    <n v="4"/>
    <n v="5"/>
    <n v="1"/>
    <n v="2"/>
    <x v="0"/>
    <x v="3"/>
    <n v="2"/>
    <n v="3"/>
    <s v="Active"/>
    <x v="3"/>
    <x v="2"/>
    <n v="0"/>
  </r>
  <r>
    <n v="53"/>
    <s v="No"/>
    <s v="Travel_Rarely"/>
    <x v="0"/>
    <n v="6"/>
    <n v="4"/>
    <s v="Life Sciences"/>
    <n v="601"/>
    <x v="0"/>
    <n v="1"/>
    <x v="1"/>
    <s v="Divorced"/>
    <n v="40310"/>
    <n v="3"/>
    <n v="12"/>
    <n v="1"/>
    <n v="26"/>
    <n v="3"/>
    <n v="7"/>
    <n v="4"/>
    <n v="7"/>
    <n v="1"/>
    <n v="4"/>
    <x v="0"/>
    <x v="0"/>
    <n v="2"/>
    <n v="3"/>
    <s v="Active"/>
    <x v="3"/>
    <x v="2"/>
    <n v="0"/>
  </r>
  <r>
    <n v="53"/>
    <s v="No"/>
    <s v="Travel_Rarely"/>
    <x v="0"/>
    <n v="6"/>
    <n v="4"/>
    <s v="Life Sciences"/>
    <n v="2071"/>
    <x v="0"/>
    <n v="1"/>
    <x v="1"/>
    <s v="Divorced"/>
    <n v="40310"/>
    <n v="3"/>
    <n v="12"/>
    <n v="1"/>
    <n v="26"/>
    <n v="3"/>
    <n v="7"/>
    <n v="4"/>
    <n v="7"/>
    <n v="1"/>
    <n v="4"/>
    <x v="0"/>
    <x v="0"/>
    <n v="2"/>
    <n v="3"/>
    <s v="Active"/>
    <x v="3"/>
    <x v="2"/>
    <n v="0"/>
  </r>
  <r>
    <n v="53"/>
    <s v="No"/>
    <s v="Travel_Rarely"/>
    <x v="0"/>
    <n v="6"/>
    <n v="4"/>
    <s v="Life Sciences"/>
    <n v="3541"/>
    <x v="0"/>
    <n v="1"/>
    <x v="1"/>
    <s v="Divorced"/>
    <n v="40310"/>
    <n v="3"/>
    <n v="12"/>
    <n v="1"/>
    <n v="26"/>
    <n v="3"/>
    <n v="7"/>
    <n v="4"/>
    <n v="7"/>
    <n v="1"/>
    <n v="4"/>
    <x v="0"/>
    <x v="0"/>
    <n v="2"/>
    <n v="3"/>
    <s v="Active"/>
    <x v="3"/>
    <x v="2"/>
    <n v="0"/>
  </r>
  <r>
    <n v="46"/>
    <s v="Yes"/>
    <s v="Travel_Rarely"/>
    <x v="0"/>
    <n v="18"/>
    <n v="1"/>
    <s v="Medical"/>
    <n v="774"/>
    <x v="0"/>
    <n v="1"/>
    <x v="5"/>
    <s v="Divorced"/>
    <n v="59800"/>
    <n v="4"/>
    <n v="11"/>
    <n v="1"/>
    <n v="28"/>
    <n v="2"/>
    <n v="7"/>
    <n v="4"/>
    <n v="3"/>
    <n v="1"/>
    <n v="1"/>
    <x v="1"/>
    <x v="1"/>
    <n v="3"/>
    <n v="3"/>
    <s v="Left"/>
    <x v="3"/>
    <x v="2"/>
    <n v="1"/>
  </r>
  <r>
    <n v="46"/>
    <s v="Yes"/>
    <s v="Travel_Rarely"/>
    <x v="0"/>
    <n v="18"/>
    <n v="1"/>
    <s v="Medical"/>
    <n v="2244"/>
    <x v="0"/>
    <n v="1"/>
    <x v="5"/>
    <s v="Divorced"/>
    <n v="59800"/>
    <n v="4"/>
    <n v="11"/>
    <n v="1"/>
    <n v="28"/>
    <n v="2"/>
    <n v="7"/>
    <n v="4"/>
    <n v="3"/>
    <n v="1"/>
    <n v="1"/>
    <x v="1"/>
    <x v="1"/>
    <n v="3"/>
    <n v="3"/>
    <s v="Left"/>
    <x v="3"/>
    <x v="2"/>
    <n v="1"/>
  </r>
  <r>
    <n v="46"/>
    <s v="Yes"/>
    <s v="Travel_Rarely"/>
    <x v="0"/>
    <n v="18"/>
    <n v="1"/>
    <s v="Medical"/>
    <n v="3714"/>
    <x v="0"/>
    <n v="1"/>
    <x v="5"/>
    <s v="Divorced"/>
    <n v="59800"/>
    <n v="4"/>
    <n v="11"/>
    <n v="1"/>
    <n v="28"/>
    <n v="2"/>
    <n v="7"/>
    <n v="4"/>
    <n v="3"/>
    <n v="1"/>
    <n v="1"/>
    <x v="1"/>
    <x v="1"/>
    <n v="3"/>
    <n v="3"/>
    <s v="Left"/>
    <x v="3"/>
    <x v="2"/>
    <n v="1"/>
  </r>
  <r>
    <n v="35"/>
    <s v="Yes"/>
    <s v="Travel_Rarely"/>
    <x v="1"/>
    <n v="7"/>
    <n v="4"/>
    <s v="Life Sciences"/>
    <n v="534"/>
    <x v="0"/>
    <n v="3"/>
    <x v="6"/>
    <s v="Single"/>
    <n v="61180"/>
    <n v="0"/>
    <n v="21"/>
    <n v="1"/>
    <n v="9"/>
    <n v="3"/>
    <n v="8"/>
    <n v="4"/>
    <n v="7"/>
    <n v="1"/>
    <n v="4"/>
    <x v="3"/>
    <x v="0"/>
    <n v="2"/>
    <n v="4"/>
    <s v="Left"/>
    <x v="2"/>
    <x v="2"/>
    <n v="1"/>
  </r>
  <r>
    <n v="35"/>
    <s v="Yes"/>
    <s v="Travel_Rarely"/>
    <x v="1"/>
    <n v="7"/>
    <n v="4"/>
    <s v="Life Sciences"/>
    <n v="2004"/>
    <x v="0"/>
    <n v="3"/>
    <x v="6"/>
    <s v="Single"/>
    <n v="61180"/>
    <n v="0"/>
    <n v="21"/>
    <n v="1"/>
    <n v="9"/>
    <n v="3"/>
    <n v="8"/>
    <n v="4"/>
    <n v="7"/>
    <n v="1"/>
    <n v="4"/>
    <x v="3"/>
    <x v="0"/>
    <n v="2"/>
    <n v="4"/>
    <s v="Left"/>
    <x v="2"/>
    <x v="2"/>
    <n v="1"/>
  </r>
  <r>
    <n v="35"/>
    <s v="Yes"/>
    <s v="Travel_Rarely"/>
    <x v="1"/>
    <n v="7"/>
    <n v="4"/>
    <s v="Life Sciences"/>
    <n v="3474"/>
    <x v="0"/>
    <n v="3"/>
    <x v="6"/>
    <s v="Single"/>
    <n v="61180"/>
    <n v="0"/>
    <n v="21"/>
    <n v="1"/>
    <n v="9"/>
    <n v="3"/>
    <n v="8"/>
    <n v="4"/>
    <n v="7"/>
    <n v="1"/>
    <n v="4"/>
    <x v="3"/>
    <x v="0"/>
    <n v="2"/>
    <n v="4"/>
    <s v="Left"/>
    <x v="2"/>
    <x v="2"/>
    <n v="1"/>
  </r>
  <r>
    <n v="43"/>
    <s v="No"/>
    <s v="Travel_Frequently"/>
    <x v="1"/>
    <n v="4"/>
    <n v="3"/>
    <s v="Medical"/>
    <n v="234"/>
    <x v="1"/>
    <n v="2"/>
    <x v="7"/>
    <s v="Divorced"/>
    <n v="34190"/>
    <n v="3"/>
    <n v="11"/>
    <n v="1"/>
    <n v="10"/>
    <n v="5"/>
    <n v="8"/>
    <n v="4"/>
    <n v="7"/>
    <n v="1"/>
    <n v="4"/>
    <x v="0"/>
    <x v="0"/>
    <n v="3"/>
    <n v="3"/>
    <s v="Active"/>
    <x v="2"/>
    <x v="2"/>
    <n v="0"/>
  </r>
  <r>
    <n v="43"/>
    <s v="No"/>
    <s v="Travel_Frequently"/>
    <x v="1"/>
    <n v="4"/>
    <n v="3"/>
    <s v="Medical"/>
    <n v="1704"/>
    <x v="1"/>
    <n v="2"/>
    <x v="7"/>
    <s v="Divorced"/>
    <n v="34190"/>
    <n v="3"/>
    <n v="11"/>
    <n v="1"/>
    <n v="10"/>
    <n v="5"/>
    <n v="8"/>
    <n v="4"/>
    <n v="7"/>
    <n v="1"/>
    <n v="4"/>
    <x v="0"/>
    <x v="0"/>
    <n v="3"/>
    <n v="3"/>
    <s v="Active"/>
    <x v="2"/>
    <x v="2"/>
    <n v="0"/>
  </r>
  <r>
    <n v="43"/>
    <s v="No"/>
    <s v="Travel_Frequently"/>
    <x v="1"/>
    <n v="4"/>
    <n v="3"/>
    <s v="Medical"/>
    <n v="3174"/>
    <x v="1"/>
    <n v="2"/>
    <x v="7"/>
    <s v="Divorced"/>
    <n v="34190"/>
    <n v="3"/>
    <n v="11"/>
    <n v="1"/>
    <n v="10"/>
    <n v="5"/>
    <n v="8"/>
    <n v="4"/>
    <n v="7"/>
    <n v="1"/>
    <n v="4"/>
    <x v="0"/>
    <x v="0"/>
    <n v="3"/>
    <n v="3"/>
    <s v="Active"/>
    <x v="2"/>
    <x v="2"/>
    <n v="0"/>
  </r>
  <r>
    <n v="52"/>
    <s v="No"/>
    <s v="Travel_Rarely"/>
    <x v="1"/>
    <n v="1"/>
    <n v="3"/>
    <s v="Life Sciences"/>
    <n v="549"/>
    <x v="0"/>
    <n v="1"/>
    <x v="0"/>
    <s v="Single"/>
    <n v="59740"/>
    <n v="7"/>
    <n v="18"/>
    <n v="1"/>
    <n v="18"/>
    <n v="6"/>
    <n v="8"/>
    <n v="4"/>
    <n v="0"/>
    <n v="1"/>
    <n v="2"/>
    <x v="2"/>
    <x v="0"/>
    <n v="3"/>
    <n v="3"/>
    <s v="Active"/>
    <x v="3"/>
    <x v="2"/>
    <n v="0"/>
  </r>
  <r>
    <n v="52"/>
    <s v="No"/>
    <s v="Travel_Rarely"/>
    <x v="1"/>
    <n v="1"/>
    <n v="3"/>
    <s v="Life Sciences"/>
    <n v="2019"/>
    <x v="0"/>
    <n v="1"/>
    <x v="0"/>
    <s v="Single"/>
    <n v="59740"/>
    <n v="7"/>
    <n v="18"/>
    <n v="1"/>
    <n v="18"/>
    <n v="6"/>
    <n v="8"/>
    <n v="4"/>
    <n v="0"/>
    <n v="1"/>
    <n v="2"/>
    <x v="2"/>
    <x v="0"/>
    <n v="3"/>
    <n v="3"/>
    <s v="Active"/>
    <x v="3"/>
    <x v="2"/>
    <n v="0"/>
  </r>
  <r>
    <n v="52"/>
    <s v="No"/>
    <s v="Travel_Rarely"/>
    <x v="1"/>
    <n v="1"/>
    <n v="3"/>
    <s v="Life Sciences"/>
    <n v="3489"/>
    <x v="0"/>
    <n v="1"/>
    <x v="0"/>
    <s v="Single"/>
    <n v="59740"/>
    <n v="7"/>
    <n v="18"/>
    <n v="1"/>
    <n v="18"/>
    <n v="6"/>
    <n v="8"/>
    <n v="4"/>
    <n v="0"/>
    <n v="1"/>
    <n v="2"/>
    <x v="2"/>
    <x v="0"/>
    <n v="3"/>
    <n v="3"/>
    <s v="Active"/>
    <x v="3"/>
    <x v="2"/>
    <n v="0"/>
  </r>
  <r>
    <n v="40"/>
    <s v="No"/>
    <s v="Travel_Rarely"/>
    <x v="0"/>
    <n v="2"/>
    <n v="3"/>
    <s v="Life Sciences"/>
    <n v="1456"/>
    <x v="0"/>
    <n v="1"/>
    <x v="5"/>
    <s v="Divorced"/>
    <n v="27180"/>
    <n v="1"/>
    <n v="14"/>
    <n v="1"/>
    <n v="9"/>
    <n v="4"/>
    <n v="9"/>
    <n v="4"/>
    <n v="7"/>
    <n v="1"/>
    <n v="1"/>
    <x v="1"/>
    <x v="0"/>
    <n v="2"/>
    <n v="3"/>
    <s v="Active"/>
    <x v="2"/>
    <x v="2"/>
    <n v="0"/>
  </r>
  <r>
    <n v="40"/>
    <s v="No"/>
    <s v="Travel_Rarely"/>
    <x v="0"/>
    <n v="2"/>
    <n v="3"/>
    <s v="Life Sciences"/>
    <n v="2926"/>
    <x v="0"/>
    <n v="1"/>
    <x v="5"/>
    <s v="Divorced"/>
    <n v="27180"/>
    <n v="1"/>
    <n v="14"/>
    <n v="1"/>
    <n v="9"/>
    <n v="4"/>
    <n v="9"/>
    <n v="4"/>
    <n v="7"/>
    <n v="1"/>
    <n v="3"/>
    <x v="1"/>
    <x v="0"/>
    <n v="2"/>
    <n v="3"/>
    <s v="Active"/>
    <x v="2"/>
    <x v="2"/>
    <n v="0"/>
  </r>
  <r>
    <n v="40"/>
    <s v="No"/>
    <s v="Travel_Rarely"/>
    <x v="0"/>
    <n v="2"/>
    <n v="3"/>
    <s v="Life Sciences"/>
    <n v="4396"/>
    <x v="0"/>
    <n v="1"/>
    <x v="5"/>
    <s v="Divorced"/>
    <n v="27180"/>
    <n v="2"/>
    <n v="14"/>
    <n v="1"/>
    <n v="9"/>
    <n v="4"/>
    <n v="9"/>
    <n v="4"/>
    <n v="7"/>
    <n v="1"/>
    <n v="1"/>
    <x v="1"/>
    <x v="0"/>
    <n v="2"/>
    <n v="3"/>
    <s v="Active"/>
    <x v="2"/>
    <x v="2"/>
    <n v="0"/>
  </r>
  <r>
    <n v="46"/>
    <s v="Yes"/>
    <s v="Travel_Rarely"/>
    <x v="1"/>
    <n v="1"/>
    <n v="2"/>
    <s v="Medical"/>
    <n v="1302"/>
    <x v="1"/>
    <n v="2"/>
    <x v="3"/>
    <s v="Single"/>
    <n v="97140"/>
    <n v="1"/>
    <n v="22"/>
    <n v="0"/>
    <n v="9"/>
    <n v="0"/>
    <n v="9"/>
    <n v="4"/>
    <n v="7"/>
    <n v="1"/>
    <n v="3"/>
    <x v="1"/>
    <x v="0"/>
    <n v="3"/>
    <n v="4"/>
    <s v="Left"/>
    <x v="3"/>
    <x v="2"/>
    <n v="1"/>
  </r>
  <r>
    <n v="46"/>
    <s v="Yes"/>
    <s v="Travel_Rarely"/>
    <x v="1"/>
    <n v="1"/>
    <n v="2"/>
    <s v="Medical"/>
    <n v="2772"/>
    <x v="1"/>
    <n v="2"/>
    <x v="3"/>
    <s v="Single"/>
    <n v="97140"/>
    <n v="1"/>
    <n v="22"/>
    <n v="0"/>
    <n v="9"/>
    <n v="0"/>
    <n v="9"/>
    <n v="4"/>
    <n v="7"/>
    <n v="1"/>
    <n v="3"/>
    <x v="1"/>
    <x v="0"/>
    <n v="3"/>
    <n v="4"/>
    <s v="Left"/>
    <x v="3"/>
    <x v="2"/>
    <n v="1"/>
  </r>
  <r>
    <n v="46"/>
    <s v="Yes"/>
    <s v="Travel_Rarely"/>
    <x v="1"/>
    <n v="1"/>
    <n v="2"/>
    <s v="Medical"/>
    <n v="4242"/>
    <x v="1"/>
    <n v="2"/>
    <x v="3"/>
    <s v="Single"/>
    <n v="97140"/>
    <n v="1"/>
    <n v="22"/>
    <n v="0"/>
    <n v="9"/>
    <n v="0"/>
    <n v="9"/>
    <n v="4"/>
    <n v="7"/>
    <n v="1"/>
    <n v="3"/>
    <x v="1"/>
    <x v="0"/>
    <n v="3"/>
    <n v="4"/>
    <s v="Left"/>
    <x v="3"/>
    <x v="2"/>
    <n v="1"/>
  </r>
  <r>
    <n v="42"/>
    <s v="No"/>
    <s v="Travel_Rarely"/>
    <x v="0"/>
    <n v="10"/>
    <n v="3"/>
    <s v="Technical Degree"/>
    <n v="1240"/>
    <x v="0"/>
    <n v="2"/>
    <x v="4"/>
    <s v="Married"/>
    <n v="66510"/>
    <n v="0"/>
    <n v="20"/>
    <n v="0"/>
    <n v="10"/>
    <n v="5"/>
    <n v="9"/>
    <n v="4"/>
    <n v="2"/>
    <n v="1"/>
    <n v="3"/>
    <x v="2"/>
    <x v="0"/>
    <n v="2"/>
    <n v="4"/>
    <s v="Active"/>
    <x v="2"/>
    <x v="2"/>
    <n v="0"/>
  </r>
  <r>
    <n v="42"/>
    <s v="No"/>
    <s v="Travel_Rarely"/>
    <x v="0"/>
    <n v="10"/>
    <n v="3"/>
    <s v="Technical Degree"/>
    <n v="2710"/>
    <x v="0"/>
    <n v="2"/>
    <x v="4"/>
    <s v="Married"/>
    <n v="66510"/>
    <n v="0"/>
    <n v="20"/>
    <n v="0"/>
    <n v="10"/>
    <n v="5"/>
    <n v="9"/>
    <n v="4"/>
    <n v="2"/>
    <n v="1"/>
    <n v="3"/>
    <x v="2"/>
    <x v="0"/>
    <n v="2"/>
    <n v="4"/>
    <s v="Active"/>
    <x v="2"/>
    <x v="2"/>
    <n v="0"/>
  </r>
  <r>
    <n v="42"/>
    <s v="No"/>
    <s v="Travel_Rarely"/>
    <x v="0"/>
    <n v="10"/>
    <n v="3"/>
    <s v="Technical Degree"/>
    <n v="4180"/>
    <x v="0"/>
    <n v="2"/>
    <x v="4"/>
    <s v="Married"/>
    <n v="66510"/>
    <n v="0"/>
    <n v="20"/>
    <n v="0"/>
    <n v="10"/>
    <n v="5"/>
    <n v="9"/>
    <n v="4"/>
    <n v="2"/>
    <n v="1"/>
    <n v="3"/>
    <x v="2"/>
    <x v="0"/>
    <n v="2"/>
    <n v="4"/>
    <s v="Active"/>
    <x v="2"/>
    <x v="2"/>
    <n v="0"/>
  </r>
  <r>
    <n v="46"/>
    <s v="No"/>
    <s v="Travel_Rarely"/>
    <x v="2"/>
    <n v="1"/>
    <n v="3"/>
    <s v="Life Sciences"/>
    <n v="1065"/>
    <x v="1"/>
    <n v="1"/>
    <x v="4"/>
    <s v="Divorced"/>
    <n v="190810"/>
    <n v="3"/>
    <n v="21"/>
    <n v="0"/>
    <n v="12"/>
    <n v="2"/>
    <n v="9"/>
    <n v="4"/>
    <n v="7"/>
    <n v="1"/>
    <n v="4"/>
    <x v="1"/>
    <x v="2"/>
    <n v="3"/>
    <n v="4"/>
    <s v="Active"/>
    <x v="3"/>
    <x v="2"/>
    <n v="0"/>
  </r>
  <r>
    <n v="46"/>
    <s v="No"/>
    <s v="Travel_Rarely"/>
    <x v="2"/>
    <n v="1"/>
    <n v="3"/>
    <s v="Life Sciences"/>
    <n v="2535"/>
    <x v="1"/>
    <n v="1"/>
    <x v="4"/>
    <s v="Divorced"/>
    <n v="190810"/>
    <n v="3"/>
    <n v="21"/>
    <n v="0"/>
    <n v="12"/>
    <n v="2"/>
    <n v="9"/>
    <n v="4"/>
    <n v="7"/>
    <n v="1"/>
    <n v="4"/>
    <x v="1"/>
    <x v="2"/>
    <n v="3"/>
    <n v="4"/>
    <s v="Active"/>
    <x v="3"/>
    <x v="2"/>
    <n v="0"/>
  </r>
  <r>
    <n v="46"/>
    <s v="No"/>
    <s v="Travel_Rarely"/>
    <x v="2"/>
    <n v="1"/>
    <n v="3"/>
    <s v="Life Sciences"/>
    <n v="4005"/>
    <x v="1"/>
    <n v="1"/>
    <x v="4"/>
    <s v="Divorced"/>
    <n v="190810"/>
    <n v="3"/>
    <n v="21"/>
    <n v="0"/>
    <n v="12"/>
    <n v="2"/>
    <n v="9"/>
    <n v="4"/>
    <n v="7"/>
    <n v="1"/>
    <n v="4"/>
    <x v="1"/>
    <x v="2"/>
    <n v="3"/>
    <n v="4"/>
    <s v="Active"/>
    <x v="3"/>
    <x v="2"/>
    <n v="0"/>
  </r>
  <r>
    <n v="40"/>
    <s v="No"/>
    <s v="Non-Travel"/>
    <x v="0"/>
    <n v="25"/>
    <n v="4"/>
    <s v="Other"/>
    <n v="783"/>
    <x v="1"/>
    <n v="1"/>
    <x v="0"/>
    <s v="Divorced"/>
    <n v="31490"/>
    <n v="2"/>
    <n v="15"/>
    <n v="1"/>
    <n v="16"/>
    <n v="1"/>
    <n v="9"/>
    <n v="4"/>
    <n v="8"/>
    <n v="1"/>
    <n v="4"/>
    <x v="2"/>
    <x v="0"/>
    <n v="2"/>
    <n v="3"/>
    <s v="Active"/>
    <x v="2"/>
    <x v="2"/>
    <n v="0"/>
  </r>
  <r>
    <n v="40"/>
    <s v="No"/>
    <s v="Non-Travel"/>
    <x v="0"/>
    <n v="25"/>
    <n v="4"/>
    <s v="Other"/>
    <n v="2253"/>
    <x v="1"/>
    <n v="1"/>
    <x v="0"/>
    <s v="Divorced"/>
    <n v="31490"/>
    <n v="2"/>
    <n v="15"/>
    <n v="1"/>
    <n v="16"/>
    <n v="1"/>
    <n v="9"/>
    <n v="4"/>
    <n v="8"/>
    <n v="1"/>
    <n v="4"/>
    <x v="2"/>
    <x v="0"/>
    <n v="2"/>
    <n v="3"/>
    <s v="Active"/>
    <x v="2"/>
    <x v="2"/>
    <n v="0"/>
  </r>
  <r>
    <n v="40"/>
    <s v="No"/>
    <s v="Non-Travel"/>
    <x v="0"/>
    <n v="25"/>
    <n v="4"/>
    <s v="Other"/>
    <n v="3723"/>
    <x v="1"/>
    <n v="1"/>
    <x v="0"/>
    <s v="Divorced"/>
    <n v="31490"/>
    <n v="2"/>
    <n v="15"/>
    <n v="1"/>
    <n v="16"/>
    <n v="1"/>
    <n v="9"/>
    <n v="4"/>
    <n v="8"/>
    <n v="1"/>
    <n v="4"/>
    <x v="2"/>
    <x v="0"/>
    <n v="2"/>
    <n v="3"/>
    <s v="Active"/>
    <x v="2"/>
    <x v="2"/>
    <n v="0"/>
  </r>
  <r>
    <n v="31"/>
    <s v="Yes"/>
    <s v="Travel_Frequently"/>
    <x v="1"/>
    <n v="2"/>
    <n v="3"/>
    <s v="Medical"/>
    <n v="776"/>
    <x v="0"/>
    <n v="2"/>
    <x v="0"/>
    <s v="Single"/>
    <n v="25720"/>
    <n v="1"/>
    <n v="13"/>
    <n v="3"/>
    <n v="10"/>
    <n v="3"/>
    <n v="10"/>
    <n v="4"/>
    <n v="7"/>
    <n v="1"/>
    <n v="3"/>
    <x v="2"/>
    <x v="0"/>
    <n v="3"/>
    <n v="3"/>
    <s v="Left"/>
    <x v="1"/>
    <x v="3"/>
    <n v="1"/>
  </r>
  <r>
    <n v="31"/>
    <s v="Yes"/>
    <s v="Travel_Frequently"/>
    <x v="1"/>
    <n v="2"/>
    <n v="3"/>
    <s v="Medical"/>
    <n v="2246"/>
    <x v="0"/>
    <n v="2"/>
    <x v="0"/>
    <s v="Single"/>
    <n v="25720"/>
    <n v="1"/>
    <n v="13"/>
    <n v="3"/>
    <n v="10"/>
    <n v="3"/>
    <n v="10"/>
    <n v="4"/>
    <n v="7"/>
    <n v="1"/>
    <n v="3"/>
    <x v="2"/>
    <x v="0"/>
    <n v="3"/>
    <n v="3"/>
    <s v="Left"/>
    <x v="1"/>
    <x v="3"/>
    <n v="1"/>
  </r>
  <r>
    <n v="31"/>
    <s v="Yes"/>
    <s v="Travel_Frequently"/>
    <x v="1"/>
    <n v="2"/>
    <n v="3"/>
    <s v="Medical"/>
    <n v="3716"/>
    <x v="0"/>
    <n v="2"/>
    <x v="0"/>
    <s v="Single"/>
    <n v="25720"/>
    <n v="1"/>
    <n v="13"/>
    <n v="3"/>
    <n v="10"/>
    <n v="3"/>
    <n v="10"/>
    <n v="4"/>
    <n v="7"/>
    <n v="1"/>
    <n v="3"/>
    <x v="2"/>
    <x v="0"/>
    <n v="3"/>
    <n v="3"/>
    <s v="Left"/>
    <x v="1"/>
    <x v="3"/>
    <n v="1"/>
  </r>
  <r>
    <n v="34"/>
    <s v="No"/>
    <s v="Travel_Rarely"/>
    <x v="0"/>
    <n v="2"/>
    <n v="3"/>
    <s v="Life Sciences"/>
    <n v="1043"/>
    <x v="0"/>
    <n v="2"/>
    <x v="4"/>
    <s v="Married"/>
    <n v="53430"/>
    <n v="1"/>
    <n v="14"/>
    <n v="0"/>
    <n v="10"/>
    <n v="5"/>
    <n v="10"/>
    <n v="4"/>
    <n v="8"/>
    <n v="1"/>
    <n v="2"/>
    <x v="0"/>
    <x v="0"/>
    <n v="2"/>
    <n v="3"/>
    <s v="Active"/>
    <x v="1"/>
    <x v="3"/>
    <n v="0"/>
  </r>
  <r>
    <n v="34"/>
    <s v="No"/>
    <s v="Travel_Rarely"/>
    <x v="0"/>
    <n v="2"/>
    <n v="3"/>
    <s v="Life Sciences"/>
    <n v="2513"/>
    <x v="0"/>
    <n v="2"/>
    <x v="4"/>
    <s v="Married"/>
    <n v="53430"/>
    <n v="1"/>
    <n v="14"/>
    <n v="0"/>
    <n v="10"/>
    <n v="5"/>
    <n v="10"/>
    <n v="4"/>
    <n v="8"/>
    <n v="1"/>
    <n v="2"/>
    <x v="0"/>
    <x v="0"/>
    <n v="2"/>
    <n v="3"/>
    <s v="Active"/>
    <x v="1"/>
    <x v="3"/>
    <n v="0"/>
  </r>
  <r>
    <n v="34"/>
    <s v="No"/>
    <s v="Travel_Rarely"/>
    <x v="0"/>
    <n v="2"/>
    <n v="3"/>
    <s v="Life Sciences"/>
    <n v="3983"/>
    <x v="0"/>
    <n v="2"/>
    <x v="4"/>
    <s v="Married"/>
    <n v="53430"/>
    <n v="1"/>
    <n v="14"/>
    <n v="0"/>
    <n v="10"/>
    <n v="5"/>
    <n v="10"/>
    <n v="4"/>
    <n v="8"/>
    <n v="1"/>
    <n v="2"/>
    <x v="0"/>
    <x v="0"/>
    <n v="2"/>
    <n v="3"/>
    <s v="Active"/>
    <x v="1"/>
    <x v="3"/>
    <n v="0"/>
  </r>
  <r>
    <n v="45"/>
    <s v="No"/>
    <s v="Non-Travel"/>
    <x v="1"/>
    <n v="2"/>
    <n v="4"/>
    <s v="Life Sciences"/>
    <n v="886"/>
    <x v="0"/>
    <n v="2"/>
    <x v="5"/>
    <s v="Married"/>
    <n v="58550"/>
    <n v="1"/>
    <n v="14"/>
    <n v="1"/>
    <n v="10"/>
    <n v="3"/>
    <n v="10"/>
    <n v="4"/>
    <n v="5"/>
    <n v="1"/>
    <n v="1"/>
    <x v="3"/>
    <x v="0"/>
    <n v="2"/>
    <n v="3"/>
    <s v="Active"/>
    <x v="3"/>
    <x v="3"/>
    <n v="0"/>
  </r>
  <r>
    <n v="45"/>
    <s v="No"/>
    <s v="Non-Travel"/>
    <x v="1"/>
    <n v="2"/>
    <n v="4"/>
    <s v="Life Sciences"/>
    <n v="2356"/>
    <x v="0"/>
    <n v="2"/>
    <x v="5"/>
    <s v="Married"/>
    <n v="58550"/>
    <n v="1"/>
    <n v="14"/>
    <n v="1"/>
    <n v="10"/>
    <n v="3"/>
    <n v="10"/>
    <n v="4"/>
    <n v="5"/>
    <n v="1"/>
    <n v="1"/>
    <x v="3"/>
    <x v="0"/>
    <n v="2"/>
    <n v="3"/>
    <s v="Active"/>
    <x v="3"/>
    <x v="3"/>
    <n v="0"/>
  </r>
  <r>
    <n v="45"/>
    <s v="No"/>
    <s v="Non-Travel"/>
    <x v="1"/>
    <n v="2"/>
    <n v="4"/>
    <s v="Life Sciences"/>
    <n v="3826"/>
    <x v="0"/>
    <n v="2"/>
    <x v="5"/>
    <s v="Married"/>
    <n v="58550"/>
    <n v="1"/>
    <n v="14"/>
    <n v="1"/>
    <n v="10"/>
    <n v="3"/>
    <n v="10"/>
    <n v="4"/>
    <n v="5"/>
    <n v="1"/>
    <n v="1"/>
    <x v="3"/>
    <x v="0"/>
    <n v="2"/>
    <n v="3"/>
    <s v="Active"/>
    <x v="3"/>
    <x v="3"/>
    <n v="0"/>
  </r>
  <r>
    <n v="32"/>
    <s v="No"/>
    <s v="Travel_Frequently"/>
    <x v="1"/>
    <n v="4"/>
    <n v="4"/>
    <s v="Life Sciences"/>
    <n v="301"/>
    <x v="0"/>
    <n v="2"/>
    <x v="0"/>
    <s v="Married"/>
    <n v="188440"/>
    <n v="1"/>
    <n v="19"/>
    <n v="0"/>
    <n v="10"/>
    <n v="3"/>
    <n v="10"/>
    <n v="4"/>
    <n v="7"/>
    <n v="1"/>
    <n v="3"/>
    <x v="1"/>
    <x v="0"/>
    <n v="1"/>
    <n v="3"/>
    <s v="Active"/>
    <x v="1"/>
    <x v="3"/>
    <n v="0"/>
  </r>
  <r>
    <n v="32"/>
    <s v="No"/>
    <s v="Travel_Frequently"/>
    <x v="1"/>
    <n v="4"/>
    <n v="4"/>
    <s v="Life Sciences"/>
    <n v="1771"/>
    <x v="0"/>
    <n v="2"/>
    <x v="0"/>
    <s v="Married"/>
    <n v="188440"/>
    <n v="1"/>
    <n v="19"/>
    <n v="0"/>
    <n v="10"/>
    <n v="3"/>
    <n v="10"/>
    <n v="4"/>
    <n v="7"/>
    <n v="1"/>
    <n v="1"/>
    <x v="1"/>
    <x v="0"/>
    <n v="1"/>
    <n v="3"/>
    <s v="Active"/>
    <x v="1"/>
    <x v="3"/>
    <n v="0"/>
  </r>
  <r>
    <n v="32"/>
    <s v="No"/>
    <s v="Travel_Frequently"/>
    <x v="1"/>
    <n v="4"/>
    <n v="4"/>
    <s v="Life Sciences"/>
    <n v="3241"/>
    <x v="0"/>
    <n v="2"/>
    <x v="0"/>
    <s v="Married"/>
    <n v="188440"/>
    <n v="1"/>
    <n v="19"/>
    <n v="0"/>
    <n v="10"/>
    <n v="3"/>
    <n v="10"/>
    <n v="4"/>
    <n v="7"/>
    <n v="1"/>
    <n v="1"/>
    <x v="1"/>
    <x v="0"/>
    <n v="1"/>
    <n v="3"/>
    <s v="Active"/>
    <x v="1"/>
    <x v="3"/>
    <n v="0"/>
  </r>
  <r>
    <n v="51"/>
    <s v="No"/>
    <s v="Travel_Rarely"/>
    <x v="0"/>
    <n v="2"/>
    <n v="1"/>
    <s v="Medical"/>
    <n v="1426"/>
    <x v="1"/>
    <n v="1"/>
    <x v="5"/>
    <s v="Married"/>
    <n v="39070"/>
    <n v="5"/>
    <n v="13"/>
    <n v="0"/>
    <n v="16"/>
    <n v="2"/>
    <n v="10"/>
    <n v="4"/>
    <n v="7"/>
    <n v="1"/>
    <n v="2"/>
    <x v="2"/>
    <x v="3"/>
    <n v="3"/>
    <n v="3"/>
    <s v="Active"/>
    <x v="3"/>
    <x v="3"/>
    <n v="0"/>
  </r>
  <r>
    <n v="51"/>
    <s v="No"/>
    <s v="Travel_Rarely"/>
    <x v="0"/>
    <n v="2"/>
    <n v="1"/>
    <s v="Medical"/>
    <n v="2896"/>
    <x v="1"/>
    <n v="1"/>
    <x v="5"/>
    <s v="Married"/>
    <n v="39070"/>
    <n v="5"/>
    <n v="13"/>
    <n v="0"/>
    <n v="16"/>
    <n v="2"/>
    <n v="10"/>
    <n v="4"/>
    <n v="7"/>
    <n v="1"/>
    <n v="2"/>
    <x v="2"/>
    <x v="3"/>
    <n v="3"/>
    <n v="3"/>
    <s v="Active"/>
    <x v="3"/>
    <x v="3"/>
    <n v="0"/>
  </r>
  <r>
    <n v="51"/>
    <s v="No"/>
    <s v="Travel_Rarely"/>
    <x v="0"/>
    <n v="2"/>
    <n v="1"/>
    <s v="Medical"/>
    <n v="4366"/>
    <x v="1"/>
    <n v="1"/>
    <x v="5"/>
    <s v="Married"/>
    <n v="39070"/>
    <n v="5"/>
    <n v="13"/>
    <n v="0"/>
    <n v="16"/>
    <n v="2"/>
    <n v="10"/>
    <n v="4"/>
    <n v="7"/>
    <n v="1"/>
    <n v="2"/>
    <x v="2"/>
    <x v="3"/>
    <n v="3"/>
    <n v="3"/>
    <s v="Active"/>
    <x v="3"/>
    <x v="3"/>
    <n v="0"/>
  </r>
  <r>
    <n v="37"/>
    <s v="No"/>
    <s v="Travel_Rarely"/>
    <x v="0"/>
    <n v="19"/>
    <n v="2"/>
    <s v="Technical Degree"/>
    <n v="1023"/>
    <x v="0"/>
    <n v="2"/>
    <x v="0"/>
    <s v="Divorced"/>
    <n v="27030"/>
    <n v="2"/>
    <n v="14"/>
    <n v="0"/>
    <n v="19"/>
    <n v="2"/>
    <n v="10"/>
    <n v="4"/>
    <n v="7"/>
    <n v="1"/>
    <n v="3"/>
    <x v="2"/>
    <x v="2"/>
    <n v="3"/>
    <n v="3"/>
    <s v="Active"/>
    <x v="2"/>
    <x v="3"/>
    <n v="0"/>
  </r>
  <r>
    <n v="37"/>
    <s v="No"/>
    <s v="Travel_Rarely"/>
    <x v="0"/>
    <n v="19"/>
    <n v="2"/>
    <s v="Technical Degree"/>
    <n v="2493"/>
    <x v="0"/>
    <n v="2"/>
    <x v="0"/>
    <s v="Divorced"/>
    <n v="27030"/>
    <n v="2"/>
    <n v="14"/>
    <n v="0"/>
    <n v="19"/>
    <n v="2"/>
    <n v="10"/>
    <n v="4"/>
    <n v="7"/>
    <n v="1"/>
    <n v="3"/>
    <x v="2"/>
    <x v="2"/>
    <n v="3"/>
    <n v="3"/>
    <s v="Active"/>
    <x v="2"/>
    <x v="3"/>
    <n v="0"/>
  </r>
  <r>
    <n v="37"/>
    <s v="No"/>
    <s v="Travel_Rarely"/>
    <x v="0"/>
    <n v="19"/>
    <n v="2"/>
    <s v="Technical Degree"/>
    <n v="3963"/>
    <x v="0"/>
    <n v="2"/>
    <x v="0"/>
    <s v="Divorced"/>
    <n v="27030"/>
    <n v="2"/>
    <n v="14"/>
    <n v="0"/>
    <n v="19"/>
    <n v="2"/>
    <n v="10"/>
    <n v="4"/>
    <n v="7"/>
    <n v="1"/>
    <n v="3"/>
    <x v="2"/>
    <x v="2"/>
    <n v="3"/>
    <n v="3"/>
    <s v="Active"/>
    <x v="2"/>
    <x v="3"/>
    <n v="0"/>
  </r>
  <r>
    <n v="54"/>
    <s v="No"/>
    <s v="Travel_Rarely"/>
    <x v="1"/>
    <n v="24"/>
    <n v="3"/>
    <s v="Marketing"/>
    <n v="927"/>
    <x v="0"/>
    <n v="1"/>
    <x v="4"/>
    <s v="Married"/>
    <n v="26000"/>
    <n v="3"/>
    <n v="14"/>
    <n v="0"/>
    <n v="36"/>
    <n v="5"/>
    <n v="10"/>
    <n v="4"/>
    <n v="7"/>
    <n v="1"/>
    <n v="2"/>
    <x v="0"/>
    <x v="0"/>
    <n v="3"/>
    <n v="3"/>
    <s v="Active"/>
    <x v="3"/>
    <x v="3"/>
    <n v="0"/>
  </r>
  <r>
    <n v="54"/>
    <s v="No"/>
    <s v="Travel_Rarely"/>
    <x v="1"/>
    <n v="24"/>
    <n v="3"/>
    <s v="Marketing"/>
    <n v="2397"/>
    <x v="0"/>
    <n v="1"/>
    <x v="4"/>
    <s v="Married"/>
    <n v="26000"/>
    <n v="3"/>
    <n v="14"/>
    <n v="0"/>
    <n v="36"/>
    <n v="5"/>
    <n v="10"/>
    <n v="4"/>
    <n v="7"/>
    <n v="1"/>
    <n v="2"/>
    <x v="0"/>
    <x v="0"/>
    <n v="3"/>
    <n v="3"/>
    <s v="Active"/>
    <x v="3"/>
    <x v="3"/>
    <n v="0"/>
  </r>
  <r>
    <n v="54"/>
    <s v="No"/>
    <s v="Travel_Rarely"/>
    <x v="1"/>
    <n v="24"/>
    <n v="3"/>
    <s v="Marketing"/>
    <n v="3867"/>
    <x v="0"/>
    <n v="1"/>
    <x v="4"/>
    <s v="Married"/>
    <n v="26000"/>
    <n v="3"/>
    <n v="14"/>
    <n v="0"/>
    <n v="36"/>
    <n v="5"/>
    <n v="10"/>
    <n v="4"/>
    <n v="7"/>
    <n v="1"/>
    <n v="2"/>
    <x v="0"/>
    <x v="0"/>
    <n v="3"/>
    <n v="3"/>
    <s v="Active"/>
    <x v="3"/>
    <x v="3"/>
    <n v="0"/>
  </r>
  <r>
    <n v="29"/>
    <s v="No"/>
    <s v="Travel_Frequently"/>
    <x v="1"/>
    <n v="15"/>
    <n v="4"/>
    <s v="Medical"/>
    <n v="1440"/>
    <x v="1"/>
    <n v="1"/>
    <x v="0"/>
    <s v="Married"/>
    <n v="49680"/>
    <n v="1"/>
    <n v="19"/>
    <n v="3"/>
    <n v="11"/>
    <n v="4"/>
    <n v="11"/>
    <n v="4"/>
    <n v="1"/>
    <n v="1"/>
    <n v="2"/>
    <x v="1"/>
    <x v="0"/>
    <n v="3"/>
    <n v="3"/>
    <s v="Active"/>
    <x v="1"/>
    <x v="3"/>
    <n v="0"/>
  </r>
  <r>
    <n v="29"/>
    <s v="No"/>
    <s v="Travel_Frequently"/>
    <x v="1"/>
    <n v="15"/>
    <n v="4"/>
    <s v="Medical"/>
    <n v="2910"/>
    <x v="1"/>
    <n v="1"/>
    <x v="0"/>
    <s v="Married"/>
    <n v="49680"/>
    <n v="1"/>
    <n v="19"/>
    <n v="3"/>
    <n v="11"/>
    <n v="4"/>
    <n v="11"/>
    <n v="4"/>
    <n v="1"/>
    <n v="1"/>
    <n v="2"/>
    <x v="1"/>
    <x v="0"/>
    <n v="3"/>
    <n v="3"/>
    <s v="Active"/>
    <x v="1"/>
    <x v="3"/>
    <n v="0"/>
  </r>
  <r>
    <n v="29"/>
    <s v="No"/>
    <s v="Travel_Frequently"/>
    <x v="1"/>
    <n v="15"/>
    <n v="4"/>
    <s v="Medical"/>
    <n v="4380"/>
    <x v="1"/>
    <n v="1"/>
    <x v="0"/>
    <s v="Married"/>
    <n v="49680"/>
    <n v="1"/>
    <n v="19"/>
    <n v="3"/>
    <n v="11"/>
    <n v="4"/>
    <n v="11"/>
    <n v="4"/>
    <n v="1"/>
    <n v="1"/>
    <n v="2"/>
    <x v="1"/>
    <x v="0"/>
    <n v="3"/>
    <n v="3"/>
    <s v="Active"/>
    <x v="1"/>
    <x v="3"/>
    <n v="0"/>
  </r>
  <r>
    <n v="31"/>
    <s v="No"/>
    <s v="Travel_Rarely"/>
    <x v="0"/>
    <n v="6"/>
    <n v="3"/>
    <s v="Medical"/>
    <n v="85"/>
    <x v="1"/>
    <n v="3"/>
    <x v="2"/>
    <s v="Single"/>
    <n v="81030"/>
    <n v="1"/>
    <n v="15"/>
    <n v="1"/>
    <n v="11"/>
    <n v="5"/>
    <n v="11"/>
    <n v="4"/>
    <n v="10"/>
    <n v="1"/>
    <n v="3"/>
    <x v="1"/>
    <x v="0"/>
    <n v="3"/>
    <n v="3"/>
    <s v="Active"/>
    <x v="1"/>
    <x v="3"/>
    <n v="0"/>
  </r>
  <r>
    <n v="31"/>
    <s v="No"/>
    <s v="Travel_Rarely"/>
    <x v="0"/>
    <n v="6"/>
    <n v="3"/>
    <s v="Medical"/>
    <n v="1555"/>
    <x v="1"/>
    <n v="3"/>
    <x v="2"/>
    <s v="Single"/>
    <n v="81030"/>
    <n v="1"/>
    <n v="15"/>
    <n v="1"/>
    <n v="11"/>
    <n v="5"/>
    <n v="11"/>
    <n v="4"/>
    <n v="10"/>
    <n v="1"/>
    <n v="3"/>
    <x v="1"/>
    <x v="2"/>
    <n v="3"/>
    <n v="3"/>
    <s v="Active"/>
    <x v="1"/>
    <x v="3"/>
    <n v="0"/>
  </r>
  <r>
    <n v="31"/>
    <s v="No"/>
    <s v="Travel_Rarely"/>
    <x v="0"/>
    <n v="6"/>
    <n v="3"/>
    <s v="Medical"/>
    <n v="3025"/>
    <x v="1"/>
    <n v="3"/>
    <x v="2"/>
    <s v="Single"/>
    <n v="81030"/>
    <n v="1"/>
    <n v="15"/>
    <n v="1"/>
    <n v="11"/>
    <n v="5"/>
    <n v="11"/>
    <n v="4"/>
    <n v="10"/>
    <n v="1"/>
    <n v="3"/>
    <x v="1"/>
    <x v="0"/>
    <n v="3"/>
    <n v="3"/>
    <s v="Active"/>
    <x v="1"/>
    <x v="3"/>
    <n v="0"/>
  </r>
  <r>
    <n v="30"/>
    <s v="No"/>
    <s v="Travel_Rarely"/>
    <x v="0"/>
    <n v="21"/>
    <n v="1"/>
    <s v="Medical"/>
    <n v="1352"/>
    <x v="0"/>
    <n v="2"/>
    <x v="4"/>
    <s v="Married"/>
    <n v="104350"/>
    <n v="0"/>
    <n v="11"/>
    <n v="0"/>
    <n v="12"/>
    <n v="5"/>
    <n v="11"/>
    <n v="4"/>
    <n v="7"/>
    <n v="1"/>
    <n v="3"/>
    <x v="1"/>
    <x v="3"/>
    <n v="3"/>
    <n v="3"/>
    <s v="Active"/>
    <x v="1"/>
    <x v="3"/>
    <n v="0"/>
  </r>
  <r>
    <n v="30"/>
    <s v="No"/>
    <s v="Travel_Rarely"/>
    <x v="0"/>
    <n v="21"/>
    <n v="1"/>
    <s v="Medical"/>
    <n v="2822"/>
    <x v="0"/>
    <n v="2"/>
    <x v="4"/>
    <s v="Married"/>
    <n v="104350"/>
    <n v="0"/>
    <n v="11"/>
    <n v="0"/>
    <n v="12"/>
    <n v="5"/>
    <n v="11"/>
    <n v="4"/>
    <n v="7"/>
    <n v="1"/>
    <n v="3"/>
    <x v="1"/>
    <x v="3"/>
    <n v="3"/>
    <n v="3"/>
    <s v="Active"/>
    <x v="1"/>
    <x v="3"/>
    <n v="0"/>
  </r>
  <r>
    <n v="30"/>
    <s v="No"/>
    <s v="Travel_Rarely"/>
    <x v="0"/>
    <n v="21"/>
    <n v="1"/>
    <s v="Medical"/>
    <n v="4292"/>
    <x v="0"/>
    <n v="2"/>
    <x v="4"/>
    <s v="Married"/>
    <n v="104350"/>
    <n v="0"/>
    <n v="11"/>
    <n v="0"/>
    <n v="12"/>
    <n v="5"/>
    <n v="11"/>
    <n v="4"/>
    <n v="7"/>
    <n v="1"/>
    <n v="3"/>
    <x v="1"/>
    <x v="3"/>
    <n v="3"/>
    <n v="3"/>
    <s v="Active"/>
    <x v="1"/>
    <x v="3"/>
    <n v="0"/>
  </r>
  <r>
    <n v="31"/>
    <s v="No"/>
    <s v="Non-Travel"/>
    <x v="0"/>
    <n v="14"/>
    <n v="2"/>
    <s v="Life Sciences"/>
    <n v="1148"/>
    <x v="0"/>
    <n v="2"/>
    <x v="7"/>
    <s v="Married"/>
    <n v="23020"/>
    <n v="4"/>
    <n v="14"/>
    <n v="0"/>
    <n v="13"/>
    <n v="3"/>
    <n v="11"/>
    <n v="4"/>
    <n v="8"/>
    <n v="1"/>
    <n v="3"/>
    <x v="0"/>
    <x v="1"/>
    <n v="3"/>
    <n v="3"/>
    <s v="Active"/>
    <x v="1"/>
    <x v="3"/>
    <n v="0"/>
  </r>
  <r>
    <n v="31"/>
    <s v="No"/>
    <s v="Non-Travel"/>
    <x v="0"/>
    <n v="14"/>
    <n v="2"/>
    <s v="Life Sciences"/>
    <n v="2618"/>
    <x v="0"/>
    <n v="2"/>
    <x v="7"/>
    <s v="Married"/>
    <n v="23020"/>
    <n v="4"/>
    <n v="14"/>
    <n v="0"/>
    <n v="13"/>
    <n v="3"/>
    <n v="11"/>
    <n v="4"/>
    <n v="8"/>
    <n v="1"/>
    <n v="3"/>
    <x v="0"/>
    <x v="1"/>
    <n v="3"/>
    <n v="3"/>
    <s v="Active"/>
    <x v="1"/>
    <x v="3"/>
    <n v="0"/>
  </r>
  <r>
    <n v="31"/>
    <s v="No"/>
    <s v="Non-Travel"/>
    <x v="0"/>
    <n v="14"/>
    <n v="2"/>
    <s v="Life Sciences"/>
    <n v="4088"/>
    <x v="0"/>
    <n v="2"/>
    <x v="7"/>
    <s v="Married"/>
    <n v="23020"/>
    <n v="4"/>
    <n v="14"/>
    <n v="0"/>
    <n v="13"/>
    <n v="3"/>
    <n v="11"/>
    <n v="4"/>
    <n v="8"/>
    <n v="1"/>
    <n v="3"/>
    <x v="0"/>
    <x v="1"/>
    <n v="3"/>
    <n v="3"/>
    <s v="Active"/>
    <x v="1"/>
    <x v="3"/>
    <n v="0"/>
  </r>
  <r>
    <n v="46"/>
    <s v="No"/>
    <s v="Travel_Rarely"/>
    <x v="0"/>
    <n v="6"/>
    <n v="4"/>
    <s v="Medical"/>
    <n v="553"/>
    <x v="0"/>
    <n v="3"/>
    <x v="0"/>
    <s v="Married"/>
    <n v="21740"/>
    <n v="3"/>
    <n v="11"/>
    <n v="1"/>
    <n v="23"/>
    <n v="3"/>
    <n v="12"/>
    <n v="4"/>
    <n v="9"/>
    <n v="1"/>
    <n v="1"/>
    <x v="0"/>
    <x v="0"/>
    <n v="3"/>
    <n v="3"/>
    <s v="Active"/>
    <x v="3"/>
    <x v="3"/>
    <n v="0"/>
  </r>
  <r>
    <n v="46"/>
    <s v="No"/>
    <s v="Travel_Rarely"/>
    <x v="0"/>
    <n v="6"/>
    <n v="4"/>
    <s v="Medical"/>
    <n v="2023"/>
    <x v="0"/>
    <n v="3"/>
    <x v="0"/>
    <s v="Married"/>
    <n v="21740"/>
    <n v="3"/>
    <n v="11"/>
    <n v="1"/>
    <n v="23"/>
    <n v="3"/>
    <n v="12"/>
    <n v="4"/>
    <n v="9"/>
    <n v="1"/>
    <n v="1"/>
    <x v="0"/>
    <x v="0"/>
    <n v="3"/>
    <n v="3"/>
    <s v="Active"/>
    <x v="3"/>
    <x v="3"/>
    <n v="0"/>
  </r>
  <r>
    <n v="46"/>
    <s v="No"/>
    <s v="Travel_Rarely"/>
    <x v="0"/>
    <n v="6"/>
    <n v="4"/>
    <s v="Medical"/>
    <n v="3493"/>
    <x v="0"/>
    <n v="3"/>
    <x v="0"/>
    <s v="Married"/>
    <n v="21740"/>
    <n v="3"/>
    <n v="11"/>
    <n v="1"/>
    <n v="23"/>
    <n v="3"/>
    <n v="12"/>
    <n v="4"/>
    <n v="9"/>
    <n v="1"/>
    <n v="1"/>
    <x v="0"/>
    <x v="0"/>
    <n v="3"/>
    <n v="3"/>
    <s v="Active"/>
    <x v="3"/>
    <x v="3"/>
    <n v="0"/>
  </r>
  <r>
    <n v="32"/>
    <s v="No"/>
    <s v="Travel_Rarely"/>
    <x v="1"/>
    <n v="2"/>
    <n v="3"/>
    <s v="Marketing"/>
    <n v="49"/>
    <x v="0"/>
    <n v="2"/>
    <x v="4"/>
    <s v="Married"/>
    <n v="27060"/>
    <n v="1"/>
    <n v="21"/>
    <n v="1"/>
    <n v="13"/>
    <n v="4"/>
    <n v="13"/>
    <n v="4"/>
    <n v="8"/>
    <n v="1"/>
    <n v="4"/>
    <x v="0"/>
    <x v="2"/>
    <n v="3"/>
    <n v="4"/>
    <s v="Active"/>
    <x v="1"/>
    <x v="3"/>
    <n v="0"/>
  </r>
  <r>
    <n v="32"/>
    <s v="No"/>
    <s v="Travel_Rarely"/>
    <x v="1"/>
    <n v="2"/>
    <n v="3"/>
    <s v="Marketing"/>
    <n v="1519"/>
    <x v="0"/>
    <n v="2"/>
    <x v="4"/>
    <s v="Married"/>
    <n v="27060"/>
    <n v="1"/>
    <n v="21"/>
    <n v="1"/>
    <n v="13"/>
    <n v="4"/>
    <n v="13"/>
    <n v="4"/>
    <n v="8"/>
    <n v="1"/>
    <n v="4"/>
    <x v="0"/>
    <x v="2"/>
    <n v="3"/>
    <n v="4"/>
    <s v="Active"/>
    <x v="1"/>
    <x v="3"/>
    <n v="0"/>
  </r>
  <r>
    <n v="32"/>
    <s v="No"/>
    <s v="Travel_Rarely"/>
    <x v="1"/>
    <n v="2"/>
    <n v="3"/>
    <s v="Marketing"/>
    <n v="2989"/>
    <x v="0"/>
    <n v="2"/>
    <x v="4"/>
    <s v="Married"/>
    <n v="27060"/>
    <n v="1"/>
    <n v="21"/>
    <n v="1"/>
    <n v="13"/>
    <n v="4"/>
    <n v="13"/>
    <n v="4"/>
    <n v="8"/>
    <n v="1"/>
    <n v="4"/>
    <x v="0"/>
    <x v="2"/>
    <n v="3"/>
    <n v="4"/>
    <s v="Active"/>
    <x v="1"/>
    <x v="3"/>
    <n v="0"/>
  </r>
  <r>
    <n v="34"/>
    <s v="No"/>
    <s v="Travel_Frequently"/>
    <x v="0"/>
    <n v="6"/>
    <n v="2"/>
    <s v="Life Sciences"/>
    <n v="590"/>
    <x v="0"/>
    <n v="1"/>
    <x v="1"/>
    <s v="Single"/>
    <n v="43060"/>
    <n v="0"/>
    <n v="11"/>
    <n v="0"/>
    <n v="14"/>
    <n v="2"/>
    <n v="13"/>
    <n v="4"/>
    <n v="9"/>
    <n v="1"/>
    <n v="4"/>
    <x v="3"/>
    <x v="0"/>
    <n v="3"/>
    <n v="3"/>
    <s v="Active"/>
    <x v="1"/>
    <x v="3"/>
    <n v="0"/>
  </r>
  <r>
    <n v="34"/>
    <s v="No"/>
    <s v="Travel_Frequently"/>
    <x v="0"/>
    <n v="6"/>
    <n v="2"/>
    <s v="Life Sciences"/>
    <n v="2060"/>
    <x v="0"/>
    <n v="1"/>
    <x v="1"/>
    <s v="Single"/>
    <n v="43060"/>
    <n v="0"/>
    <n v="11"/>
    <n v="0"/>
    <n v="14"/>
    <n v="2"/>
    <n v="13"/>
    <n v="4"/>
    <n v="9"/>
    <n v="1"/>
    <n v="4"/>
    <x v="3"/>
    <x v="0"/>
    <n v="3"/>
    <n v="3"/>
    <s v="Active"/>
    <x v="1"/>
    <x v="3"/>
    <n v="0"/>
  </r>
  <r>
    <n v="34"/>
    <s v="No"/>
    <s v="Travel_Frequently"/>
    <x v="0"/>
    <n v="6"/>
    <n v="2"/>
    <s v="Life Sciences"/>
    <n v="3530"/>
    <x v="0"/>
    <n v="1"/>
    <x v="1"/>
    <s v="Single"/>
    <n v="43060"/>
    <n v="0"/>
    <n v="11"/>
    <n v="0"/>
    <n v="14"/>
    <n v="2"/>
    <n v="13"/>
    <n v="4"/>
    <n v="9"/>
    <n v="1"/>
    <n v="4"/>
    <x v="3"/>
    <x v="0"/>
    <n v="3"/>
    <n v="3"/>
    <s v="Active"/>
    <x v="1"/>
    <x v="3"/>
    <n v="0"/>
  </r>
  <r>
    <n v="33"/>
    <s v="No"/>
    <s v="Travel_Frequently"/>
    <x v="0"/>
    <n v="8"/>
    <n v="3"/>
    <s v="Technical Degree"/>
    <n v="252"/>
    <x v="0"/>
    <n v="2"/>
    <x v="4"/>
    <s v="Divorced"/>
    <n v="90690"/>
    <n v="3"/>
    <n v="25"/>
    <n v="1"/>
    <n v="15"/>
    <n v="3"/>
    <n v="13"/>
    <n v="4"/>
    <n v="7"/>
    <n v="1"/>
    <n v="3"/>
    <x v="1"/>
    <x v="3"/>
    <n v="3"/>
    <n v="4"/>
    <s v="Active"/>
    <x v="1"/>
    <x v="3"/>
    <n v="0"/>
  </r>
  <r>
    <n v="33"/>
    <s v="No"/>
    <s v="Travel_Frequently"/>
    <x v="0"/>
    <n v="8"/>
    <n v="3"/>
    <s v="Technical Degree"/>
    <n v="1722"/>
    <x v="0"/>
    <n v="2"/>
    <x v="4"/>
    <s v="Divorced"/>
    <n v="90690"/>
    <n v="3"/>
    <n v="25"/>
    <n v="1"/>
    <n v="15"/>
    <n v="3"/>
    <n v="13"/>
    <n v="4"/>
    <n v="7"/>
    <n v="1"/>
    <n v="3"/>
    <x v="1"/>
    <x v="3"/>
    <n v="3"/>
    <n v="4"/>
    <s v="Active"/>
    <x v="1"/>
    <x v="3"/>
    <n v="0"/>
  </r>
  <r>
    <n v="33"/>
    <s v="No"/>
    <s v="Travel_Frequently"/>
    <x v="0"/>
    <n v="8"/>
    <n v="3"/>
    <s v="Technical Degree"/>
    <n v="3192"/>
    <x v="0"/>
    <n v="2"/>
    <x v="4"/>
    <s v="Divorced"/>
    <n v="90690"/>
    <n v="3"/>
    <n v="25"/>
    <n v="1"/>
    <n v="15"/>
    <n v="3"/>
    <n v="13"/>
    <n v="4"/>
    <n v="7"/>
    <n v="1"/>
    <n v="3"/>
    <x v="1"/>
    <x v="3"/>
    <n v="3"/>
    <n v="4"/>
    <s v="Active"/>
    <x v="1"/>
    <x v="3"/>
    <n v="0"/>
  </r>
  <r>
    <n v="35"/>
    <s v="No"/>
    <s v="Non-Travel"/>
    <x v="0"/>
    <n v="1"/>
    <n v="1"/>
    <s v="Life Sciences"/>
    <n v="631"/>
    <x v="0"/>
    <n v="2"/>
    <x v="0"/>
    <s v="Married"/>
    <n v="136100"/>
    <n v="4"/>
    <n v="22"/>
    <n v="2"/>
    <n v="16"/>
    <n v="4"/>
    <n v="13"/>
    <n v="4"/>
    <n v="12"/>
    <n v="1"/>
    <n v="3"/>
    <x v="1"/>
    <x v="2"/>
    <n v="2"/>
    <n v="4"/>
    <s v="Active"/>
    <x v="2"/>
    <x v="3"/>
    <n v="0"/>
  </r>
  <r>
    <n v="35"/>
    <s v="No"/>
    <s v="Non-Travel"/>
    <x v="0"/>
    <n v="1"/>
    <n v="1"/>
    <s v="Life Sciences"/>
    <n v="2101"/>
    <x v="0"/>
    <n v="2"/>
    <x v="0"/>
    <s v="Married"/>
    <n v="136100"/>
    <n v="4"/>
    <n v="22"/>
    <n v="2"/>
    <n v="16"/>
    <n v="4"/>
    <n v="13"/>
    <n v="4"/>
    <n v="12"/>
    <n v="1"/>
    <n v="3"/>
    <x v="1"/>
    <x v="2"/>
    <n v="2"/>
    <n v="4"/>
    <s v="Active"/>
    <x v="2"/>
    <x v="3"/>
    <n v="0"/>
  </r>
  <r>
    <n v="35"/>
    <s v="No"/>
    <s v="Non-Travel"/>
    <x v="0"/>
    <n v="1"/>
    <n v="1"/>
    <s v="Life Sciences"/>
    <n v="3571"/>
    <x v="0"/>
    <n v="2"/>
    <x v="0"/>
    <s v="Married"/>
    <n v="136100"/>
    <n v="4"/>
    <n v="22"/>
    <n v="2"/>
    <n v="16"/>
    <n v="4"/>
    <n v="13"/>
    <n v="4"/>
    <n v="12"/>
    <n v="1"/>
    <n v="3"/>
    <x v="1"/>
    <x v="2"/>
    <n v="2"/>
    <n v="4"/>
    <s v="Active"/>
    <x v="2"/>
    <x v="3"/>
    <n v="0"/>
  </r>
  <r>
    <n v="35"/>
    <s v="No"/>
    <s v="Travel_Rarely"/>
    <x v="0"/>
    <n v="1"/>
    <n v="3"/>
    <s v="Life Sciences"/>
    <n v="390"/>
    <x v="0"/>
    <n v="3"/>
    <x v="7"/>
    <s v="Married"/>
    <n v="167920"/>
    <n v="3"/>
    <n v="12"/>
    <n v="1"/>
    <n v="16"/>
    <n v="3"/>
    <n v="13"/>
    <n v="4"/>
    <n v="8"/>
    <n v="1"/>
    <n v="4"/>
    <x v="2"/>
    <x v="0"/>
    <n v="4"/>
    <n v="3"/>
    <s v="Active"/>
    <x v="2"/>
    <x v="3"/>
    <n v="0"/>
  </r>
  <r>
    <n v="35"/>
    <s v="No"/>
    <s v="Travel_Rarely"/>
    <x v="0"/>
    <n v="1"/>
    <n v="3"/>
    <s v="Life Sciences"/>
    <n v="1860"/>
    <x v="0"/>
    <n v="3"/>
    <x v="7"/>
    <s v="Married"/>
    <n v="167920"/>
    <n v="3"/>
    <n v="12"/>
    <n v="1"/>
    <n v="16"/>
    <n v="3"/>
    <n v="13"/>
    <n v="4"/>
    <n v="8"/>
    <n v="1"/>
    <n v="4"/>
    <x v="2"/>
    <x v="0"/>
    <n v="4"/>
    <n v="3"/>
    <s v="Active"/>
    <x v="2"/>
    <x v="3"/>
    <n v="0"/>
  </r>
  <r>
    <n v="35"/>
    <s v="No"/>
    <s v="Travel_Rarely"/>
    <x v="0"/>
    <n v="1"/>
    <n v="3"/>
    <s v="Life Sciences"/>
    <n v="3330"/>
    <x v="0"/>
    <n v="3"/>
    <x v="7"/>
    <s v="Married"/>
    <n v="167920"/>
    <n v="3"/>
    <n v="12"/>
    <n v="1"/>
    <n v="16"/>
    <n v="3"/>
    <n v="13"/>
    <n v="4"/>
    <n v="8"/>
    <n v="1"/>
    <n v="4"/>
    <x v="2"/>
    <x v="0"/>
    <n v="4"/>
    <n v="3"/>
    <s v="Active"/>
    <x v="2"/>
    <x v="3"/>
    <n v="0"/>
  </r>
  <r>
    <n v="34"/>
    <s v="No"/>
    <s v="Travel_Rarely"/>
    <x v="0"/>
    <n v="10"/>
    <n v="4"/>
    <s v="Other"/>
    <n v="726"/>
    <x v="1"/>
    <n v="2"/>
    <x v="4"/>
    <s v="Single"/>
    <n v="74120"/>
    <n v="1"/>
    <n v="24"/>
    <n v="0"/>
    <n v="14"/>
    <n v="4"/>
    <n v="14"/>
    <n v="4"/>
    <n v="11"/>
    <n v="1"/>
    <n v="3"/>
    <x v="1"/>
    <x v="1"/>
    <n v="3"/>
    <n v="4"/>
    <s v="Active"/>
    <x v="1"/>
    <x v="3"/>
    <n v="0"/>
  </r>
  <r>
    <n v="34"/>
    <s v="No"/>
    <s v="Travel_Rarely"/>
    <x v="0"/>
    <n v="10"/>
    <n v="4"/>
    <s v="Other"/>
    <n v="2196"/>
    <x v="1"/>
    <n v="2"/>
    <x v="4"/>
    <s v="Single"/>
    <n v="74120"/>
    <n v="1"/>
    <n v="24"/>
    <n v="0"/>
    <n v="14"/>
    <n v="4"/>
    <n v="14"/>
    <n v="4"/>
    <n v="11"/>
    <n v="1"/>
    <n v="3"/>
    <x v="1"/>
    <x v="1"/>
    <n v="3"/>
    <n v="4"/>
    <s v="Active"/>
    <x v="1"/>
    <x v="3"/>
    <n v="0"/>
  </r>
  <r>
    <n v="34"/>
    <s v="No"/>
    <s v="Travel_Rarely"/>
    <x v="0"/>
    <n v="10"/>
    <n v="4"/>
    <s v="Other"/>
    <n v="3666"/>
    <x v="1"/>
    <n v="2"/>
    <x v="4"/>
    <s v="Single"/>
    <n v="74120"/>
    <n v="1"/>
    <n v="24"/>
    <n v="0"/>
    <n v="14"/>
    <n v="4"/>
    <n v="14"/>
    <n v="4"/>
    <n v="11"/>
    <n v="1"/>
    <n v="3"/>
    <x v="1"/>
    <x v="1"/>
    <n v="3"/>
    <n v="4"/>
    <s v="Active"/>
    <x v="1"/>
    <x v="3"/>
    <n v="0"/>
  </r>
  <r>
    <n v="33"/>
    <s v="No"/>
    <s v="Travel_Rarely"/>
    <x v="1"/>
    <n v="26"/>
    <n v="2"/>
    <s v="Marketing"/>
    <n v="626"/>
    <x v="0"/>
    <n v="1"/>
    <x v="3"/>
    <s v="Married"/>
    <n v="42300"/>
    <n v="0"/>
    <n v="12"/>
    <n v="0"/>
    <n v="15"/>
    <n v="0"/>
    <n v="14"/>
    <n v="4"/>
    <n v="10"/>
    <n v="1"/>
    <n v="1"/>
    <x v="1"/>
    <x v="0"/>
    <n v="3"/>
    <n v="3"/>
    <s v="Active"/>
    <x v="1"/>
    <x v="3"/>
    <n v="0"/>
  </r>
  <r>
    <n v="33"/>
    <s v="No"/>
    <s v="Travel_Rarely"/>
    <x v="1"/>
    <n v="26"/>
    <n v="2"/>
    <s v="Marketing"/>
    <n v="2096"/>
    <x v="0"/>
    <n v="1"/>
    <x v="3"/>
    <s v="Married"/>
    <n v="42300"/>
    <n v="0"/>
    <n v="12"/>
    <n v="0"/>
    <n v="15"/>
    <n v="0"/>
    <n v="14"/>
    <n v="4"/>
    <n v="10"/>
    <n v="1"/>
    <n v="1"/>
    <x v="1"/>
    <x v="0"/>
    <n v="3"/>
    <n v="3"/>
    <s v="Active"/>
    <x v="1"/>
    <x v="3"/>
    <n v="0"/>
  </r>
  <r>
    <n v="33"/>
    <s v="No"/>
    <s v="Travel_Rarely"/>
    <x v="1"/>
    <n v="26"/>
    <n v="2"/>
    <s v="Marketing"/>
    <n v="3566"/>
    <x v="0"/>
    <n v="1"/>
    <x v="3"/>
    <s v="Married"/>
    <n v="42300"/>
    <n v="0"/>
    <n v="12"/>
    <n v="0"/>
    <n v="15"/>
    <n v="0"/>
    <n v="14"/>
    <n v="4"/>
    <n v="10"/>
    <n v="1"/>
    <n v="1"/>
    <x v="1"/>
    <x v="0"/>
    <n v="3"/>
    <n v="3"/>
    <s v="Active"/>
    <x v="1"/>
    <x v="3"/>
    <n v="0"/>
  </r>
  <r>
    <n v="53"/>
    <s v="No"/>
    <s v="Travel_Rarely"/>
    <x v="1"/>
    <n v="2"/>
    <n v="1"/>
    <s v="Life Sciences"/>
    <n v="1238"/>
    <x v="0"/>
    <n v="5"/>
    <x v="8"/>
    <s v="Divorced"/>
    <n v="31620"/>
    <n v="4"/>
    <n v="15"/>
    <n v="0"/>
    <n v="26"/>
    <n v="4"/>
    <n v="14"/>
    <n v="4"/>
    <n v="8"/>
    <n v="1"/>
    <n v="3"/>
    <x v="0"/>
    <x v="2"/>
    <n v="3"/>
    <n v="3"/>
    <s v="Active"/>
    <x v="3"/>
    <x v="3"/>
    <n v="0"/>
  </r>
  <r>
    <n v="53"/>
    <s v="No"/>
    <s v="Travel_Rarely"/>
    <x v="1"/>
    <n v="2"/>
    <n v="1"/>
    <s v="Life Sciences"/>
    <n v="2708"/>
    <x v="0"/>
    <n v="5"/>
    <x v="8"/>
    <s v="Divorced"/>
    <n v="31620"/>
    <n v="4"/>
    <n v="15"/>
    <n v="0"/>
    <n v="26"/>
    <n v="4"/>
    <n v="14"/>
    <n v="4"/>
    <n v="8"/>
    <n v="1"/>
    <n v="3"/>
    <x v="0"/>
    <x v="2"/>
    <n v="3"/>
    <n v="3"/>
    <s v="Active"/>
    <x v="3"/>
    <x v="3"/>
    <n v="0"/>
  </r>
  <r>
    <n v="53"/>
    <s v="No"/>
    <s v="Travel_Rarely"/>
    <x v="1"/>
    <n v="2"/>
    <n v="1"/>
    <s v="Life Sciences"/>
    <n v="4178"/>
    <x v="0"/>
    <n v="5"/>
    <x v="8"/>
    <s v="Divorced"/>
    <n v="31620"/>
    <n v="4"/>
    <n v="15"/>
    <n v="0"/>
    <n v="26"/>
    <n v="4"/>
    <n v="14"/>
    <n v="4"/>
    <n v="8"/>
    <n v="1"/>
    <n v="3"/>
    <x v="0"/>
    <x v="2"/>
    <n v="3"/>
    <n v="3"/>
    <s v="Active"/>
    <x v="3"/>
    <x v="3"/>
    <n v="0"/>
  </r>
  <r>
    <n v="45"/>
    <s v="No"/>
    <s v="Non-Travel"/>
    <x v="0"/>
    <n v="1"/>
    <n v="3"/>
    <s v="Medical"/>
    <n v="548"/>
    <x v="1"/>
    <n v="2"/>
    <x v="8"/>
    <s v="Married"/>
    <n v="125040"/>
    <n v="1"/>
    <n v="12"/>
    <n v="1"/>
    <n v="15"/>
    <n v="2"/>
    <n v="15"/>
    <n v="4"/>
    <n v="12"/>
    <n v="1"/>
    <n v="2"/>
    <x v="0"/>
    <x v="0"/>
    <n v="3"/>
    <n v="3"/>
    <s v="Active"/>
    <x v="3"/>
    <x v="3"/>
    <n v="0"/>
  </r>
  <r>
    <n v="45"/>
    <s v="No"/>
    <s v="Non-Travel"/>
    <x v="0"/>
    <n v="1"/>
    <n v="3"/>
    <s v="Medical"/>
    <n v="2018"/>
    <x v="1"/>
    <n v="2"/>
    <x v="8"/>
    <s v="Married"/>
    <n v="125040"/>
    <n v="1"/>
    <n v="12"/>
    <n v="1"/>
    <n v="15"/>
    <n v="2"/>
    <n v="15"/>
    <n v="4"/>
    <n v="12"/>
    <n v="1"/>
    <n v="2"/>
    <x v="0"/>
    <x v="0"/>
    <n v="3"/>
    <n v="3"/>
    <s v="Active"/>
    <x v="3"/>
    <x v="3"/>
    <n v="0"/>
  </r>
  <r>
    <n v="45"/>
    <s v="No"/>
    <s v="Non-Travel"/>
    <x v="0"/>
    <n v="1"/>
    <n v="3"/>
    <s v="Medical"/>
    <n v="3488"/>
    <x v="1"/>
    <n v="2"/>
    <x v="8"/>
    <s v="Married"/>
    <n v="125040"/>
    <n v="1"/>
    <n v="12"/>
    <n v="1"/>
    <n v="15"/>
    <n v="2"/>
    <n v="15"/>
    <n v="4"/>
    <n v="12"/>
    <n v="1"/>
    <n v="2"/>
    <x v="0"/>
    <x v="0"/>
    <n v="3"/>
    <n v="3"/>
    <s v="Active"/>
    <x v="3"/>
    <x v="3"/>
    <n v="0"/>
  </r>
  <r>
    <n v="34"/>
    <s v="No"/>
    <s v="Travel_Rarely"/>
    <x v="1"/>
    <n v="28"/>
    <n v="3"/>
    <s v="Life Sciences"/>
    <n v="951"/>
    <x v="1"/>
    <n v="2"/>
    <x v="3"/>
    <s v="Married"/>
    <n v="176500"/>
    <n v="1"/>
    <n v="19"/>
    <n v="1"/>
    <n v="15"/>
    <n v="6"/>
    <n v="15"/>
    <n v="4"/>
    <n v="13"/>
    <n v="1"/>
    <n v="2"/>
    <x v="1"/>
    <x v="1"/>
    <n v="1"/>
    <n v="3"/>
    <s v="Active"/>
    <x v="1"/>
    <x v="3"/>
    <n v="0"/>
  </r>
  <r>
    <n v="34"/>
    <s v="No"/>
    <s v="Travel_Rarely"/>
    <x v="1"/>
    <n v="28"/>
    <n v="3"/>
    <s v="Life Sciences"/>
    <n v="2421"/>
    <x v="1"/>
    <n v="2"/>
    <x v="3"/>
    <s v="Married"/>
    <n v="176500"/>
    <n v="1"/>
    <n v="19"/>
    <n v="1"/>
    <n v="15"/>
    <n v="6"/>
    <n v="15"/>
    <n v="4"/>
    <n v="13"/>
    <n v="1"/>
    <n v="2"/>
    <x v="1"/>
    <x v="1"/>
    <n v="1"/>
    <n v="3"/>
    <s v="Active"/>
    <x v="1"/>
    <x v="3"/>
    <n v="0"/>
  </r>
  <r>
    <n v="34"/>
    <s v="No"/>
    <s v="Travel_Rarely"/>
    <x v="1"/>
    <n v="28"/>
    <n v="3"/>
    <s v="Life Sciences"/>
    <n v="3891"/>
    <x v="1"/>
    <n v="2"/>
    <x v="3"/>
    <s v="Married"/>
    <n v="176500"/>
    <n v="1"/>
    <n v="19"/>
    <n v="1"/>
    <n v="15"/>
    <n v="6"/>
    <n v="15"/>
    <n v="4"/>
    <n v="13"/>
    <n v="1"/>
    <n v="2"/>
    <x v="1"/>
    <x v="1"/>
    <n v="1"/>
    <n v="3"/>
    <s v="Active"/>
    <x v="1"/>
    <x v="3"/>
    <n v="0"/>
  </r>
  <r>
    <n v="38"/>
    <s v="No"/>
    <s v="Travel_Frequently"/>
    <x v="1"/>
    <n v="2"/>
    <n v="4"/>
    <s v="Life Sciences"/>
    <n v="321"/>
    <x v="1"/>
    <n v="2"/>
    <x v="3"/>
    <s v="Single"/>
    <n v="23680"/>
    <n v="6"/>
    <n v="11"/>
    <n v="1"/>
    <n v="17"/>
    <n v="3"/>
    <n v="15"/>
    <n v="4"/>
    <n v="12"/>
    <n v="1"/>
    <n v="1"/>
    <x v="3"/>
    <x v="0"/>
    <n v="3"/>
    <n v="3"/>
    <s v="Active"/>
    <x v="2"/>
    <x v="3"/>
    <n v="0"/>
  </r>
  <r>
    <n v="38"/>
    <s v="No"/>
    <s v="Travel_Frequently"/>
    <x v="1"/>
    <n v="2"/>
    <n v="4"/>
    <s v="Life Sciences"/>
    <n v="1791"/>
    <x v="1"/>
    <n v="2"/>
    <x v="3"/>
    <s v="Single"/>
    <n v="23680"/>
    <n v="6"/>
    <n v="11"/>
    <n v="1"/>
    <n v="17"/>
    <n v="3"/>
    <n v="15"/>
    <n v="4"/>
    <n v="12"/>
    <n v="1"/>
    <n v="1"/>
    <x v="3"/>
    <x v="0"/>
    <n v="3"/>
    <n v="3"/>
    <s v="Active"/>
    <x v="2"/>
    <x v="3"/>
    <n v="0"/>
  </r>
  <r>
    <n v="38"/>
    <s v="No"/>
    <s v="Travel_Frequently"/>
    <x v="1"/>
    <n v="2"/>
    <n v="4"/>
    <s v="Life Sciences"/>
    <n v="3261"/>
    <x v="1"/>
    <n v="2"/>
    <x v="3"/>
    <s v="Single"/>
    <n v="23680"/>
    <n v="6"/>
    <n v="11"/>
    <n v="1"/>
    <n v="17"/>
    <n v="3"/>
    <n v="15"/>
    <n v="4"/>
    <n v="12"/>
    <n v="1"/>
    <n v="1"/>
    <x v="3"/>
    <x v="0"/>
    <n v="3"/>
    <n v="3"/>
    <s v="Active"/>
    <x v="2"/>
    <x v="3"/>
    <n v="0"/>
  </r>
  <r>
    <n v="48"/>
    <s v="No"/>
    <s v="Travel_Rarely"/>
    <x v="1"/>
    <n v="3"/>
    <n v="3"/>
    <s v="Medical"/>
    <n v="479"/>
    <x v="0"/>
    <n v="1"/>
    <x v="1"/>
    <s v="Single"/>
    <n v="54150"/>
    <n v="7"/>
    <n v="11"/>
    <n v="1"/>
    <n v="27"/>
    <n v="1"/>
    <n v="15"/>
    <n v="4"/>
    <n v="8"/>
    <n v="1"/>
    <n v="3"/>
    <x v="0"/>
    <x v="0"/>
    <n v="3"/>
    <n v="3"/>
    <s v="Active"/>
    <x v="3"/>
    <x v="3"/>
    <n v="0"/>
  </r>
  <r>
    <n v="48"/>
    <s v="No"/>
    <s v="Travel_Rarely"/>
    <x v="1"/>
    <n v="3"/>
    <n v="3"/>
    <s v="Medical"/>
    <n v="1949"/>
    <x v="0"/>
    <n v="1"/>
    <x v="1"/>
    <s v="Single"/>
    <n v="54150"/>
    <n v="7"/>
    <n v="11"/>
    <n v="1"/>
    <n v="27"/>
    <n v="1"/>
    <n v="15"/>
    <n v="4"/>
    <n v="8"/>
    <n v="1"/>
    <n v="3"/>
    <x v="0"/>
    <x v="0"/>
    <n v="3"/>
    <n v="3"/>
    <s v="Active"/>
    <x v="3"/>
    <x v="3"/>
    <n v="0"/>
  </r>
  <r>
    <n v="48"/>
    <s v="No"/>
    <s v="Travel_Rarely"/>
    <x v="1"/>
    <n v="3"/>
    <n v="3"/>
    <s v="Medical"/>
    <n v="3419"/>
    <x v="0"/>
    <n v="1"/>
    <x v="1"/>
    <s v="Single"/>
    <n v="54150"/>
    <n v="7"/>
    <n v="11"/>
    <n v="1"/>
    <n v="27"/>
    <n v="1"/>
    <n v="15"/>
    <n v="4"/>
    <n v="8"/>
    <n v="1"/>
    <n v="3"/>
    <x v="0"/>
    <x v="0"/>
    <n v="3"/>
    <n v="3"/>
    <s v="Active"/>
    <x v="3"/>
    <x v="3"/>
    <n v="0"/>
  </r>
  <r>
    <n v="36"/>
    <s v="No"/>
    <s v="Travel_Rarely"/>
    <x v="0"/>
    <n v="26"/>
    <n v="4"/>
    <s v="Medical"/>
    <n v="407"/>
    <x v="0"/>
    <n v="1"/>
    <x v="4"/>
    <s v="Married"/>
    <n v="84740"/>
    <n v="0"/>
    <n v="14"/>
    <n v="0"/>
    <n v="17"/>
    <n v="3"/>
    <n v="16"/>
    <n v="4"/>
    <n v="11"/>
    <n v="1"/>
    <n v="3"/>
    <x v="1"/>
    <x v="2"/>
    <n v="3"/>
    <n v="3"/>
    <s v="Active"/>
    <x v="2"/>
    <x v="3"/>
    <n v="0"/>
  </r>
  <r>
    <n v="36"/>
    <s v="No"/>
    <s v="Travel_Rarely"/>
    <x v="0"/>
    <n v="26"/>
    <n v="4"/>
    <s v="Medical"/>
    <n v="1877"/>
    <x v="0"/>
    <n v="1"/>
    <x v="4"/>
    <s v="Married"/>
    <n v="84740"/>
    <n v="0"/>
    <n v="14"/>
    <n v="0"/>
    <n v="17"/>
    <n v="3"/>
    <n v="16"/>
    <n v="4"/>
    <n v="11"/>
    <n v="1"/>
    <n v="3"/>
    <x v="1"/>
    <x v="2"/>
    <n v="3"/>
    <n v="3"/>
    <s v="Active"/>
    <x v="2"/>
    <x v="3"/>
    <n v="0"/>
  </r>
  <r>
    <n v="36"/>
    <s v="No"/>
    <s v="Travel_Rarely"/>
    <x v="0"/>
    <n v="26"/>
    <n v="4"/>
    <s v="Medical"/>
    <n v="3347"/>
    <x v="0"/>
    <n v="1"/>
    <x v="4"/>
    <s v="Married"/>
    <n v="84740"/>
    <n v="0"/>
    <n v="14"/>
    <n v="0"/>
    <n v="17"/>
    <n v="3"/>
    <n v="16"/>
    <n v="4"/>
    <n v="11"/>
    <n v="1"/>
    <n v="3"/>
    <x v="1"/>
    <x v="2"/>
    <n v="3"/>
    <n v="3"/>
    <s v="Active"/>
    <x v="2"/>
    <x v="3"/>
    <n v="0"/>
  </r>
  <r>
    <n v="36"/>
    <s v="No"/>
    <s v="Travel_Rarely"/>
    <x v="1"/>
    <n v="10"/>
    <n v="4"/>
    <s v="Marketing"/>
    <n v="364"/>
    <x v="0"/>
    <n v="3"/>
    <x v="2"/>
    <s v="Married"/>
    <n v="86860"/>
    <n v="1"/>
    <n v="13"/>
    <n v="0"/>
    <n v="18"/>
    <n v="2"/>
    <n v="18"/>
    <n v="4"/>
    <n v="11"/>
    <n v="1"/>
    <n v="2"/>
    <x v="1"/>
    <x v="2"/>
    <n v="3"/>
    <n v="3"/>
    <s v="Active"/>
    <x v="2"/>
    <x v="3"/>
    <n v="0"/>
  </r>
  <r>
    <n v="36"/>
    <s v="No"/>
    <s v="Travel_Rarely"/>
    <x v="1"/>
    <n v="10"/>
    <n v="4"/>
    <s v="Marketing"/>
    <n v="1834"/>
    <x v="0"/>
    <n v="3"/>
    <x v="2"/>
    <s v="Married"/>
    <n v="86860"/>
    <n v="1"/>
    <n v="13"/>
    <n v="0"/>
    <n v="18"/>
    <n v="2"/>
    <n v="18"/>
    <n v="4"/>
    <n v="11"/>
    <n v="1"/>
    <n v="2"/>
    <x v="1"/>
    <x v="2"/>
    <n v="3"/>
    <n v="3"/>
    <s v="Active"/>
    <x v="2"/>
    <x v="3"/>
    <n v="0"/>
  </r>
  <r>
    <n v="36"/>
    <s v="No"/>
    <s v="Travel_Rarely"/>
    <x v="1"/>
    <n v="10"/>
    <n v="4"/>
    <s v="Marketing"/>
    <n v="3304"/>
    <x v="0"/>
    <n v="3"/>
    <x v="2"/>
    <s v="Married"/>
    <n v="86860"/>
    <n v="1"/>
    <n v="13"/>
    <n v="0"/>
    <n v="18"/>
    <n v="2"/>
    <n v="18"/>
    <n v="4"/>
    <n v="11"/>
    <n v="1"/>
    <n v="2"/>
    <x v="1"/>
    <x v="2"/>
    <n v="3"/>
    <n v="3"/>
    <s v="Active"/>
    <x v="2"/>
    <x v="3"/>
    <n v="0"/>
  </r>
  <r>
    <n v="40"/>
    <s v="No"/>
    <s v="Travel_Rarely"/>
    <x v="0"/>
    <n v="1"/>
    <n v="1"/>
    <s v="Life Sciences"/>
    <n v="557"/>
    <x v="0"/>
    <n v="1"/>
    <x v="7"/>
    <s v="Single"/>
    <n v="22130"/>
    <n v="1"/>
    <n v="17"/>
    <n v="0"/>
    <n v="21"/>
    <n v="4"/>
    <n v="20"/>
    <n v="4"/>
    <n v="9"/>
    <n v="1"/>
    <n v="3"/>
    <x v="0"/>
    <x v="1"/>
    <n v="3"/>
    <n v="3"/>
    <s v="Active"/>
    <x v="2"/>
    <x v="3"/>
    <n v="0"/>
  </r>
  <r>
    <n v="40"/>
    <s v="No"/>
    <s v="Travel_Rarely"/>
    <x v="0"/>
    <n v="1"/>
    <n v="1"/>
    <s v="Life Sciences"/>
    <n v="2027"/>
    <x v="0"/>
    <n v="1"/>
    <x v="7"/>
    <s v="Single"/>
    <n v="22130"/>
    <n v="1"/>
    <n v="17"/>
    <n v="0"/>
    <n v="21"/>
    <n v="4"/>
    <n v="20"/>
    <n v="4"/>
    <n v="9"/>
    <n v="1"/>
    <n v="3"/>
    <x v="0"/>
    <x v="1"/>
    <n v="3"/>
    <n v="3"/>
    <s v="Active"/>
    <x v="2"/>
    <x v="3"/>
    <n v="0"/>
  </r>
  <r>
    <n v="40"/>
    <s v="No"/>
    <s v="Travel_Rarely"/>
    <x v="0"/>
    <n v="1"/>
    <n v="1"/>
    <s v="Life Sciences"/>
    <n v="3497"/>
    <x v="0"/>
    <n v="1"/>
    <x v="7"/>
    <s v="Single"/>
    <n v="22130"/>
    <n v="1"/>
    <n v="17"/>
    <n v="0"/>
    <n v="21"/>
    <n v="4"/>
    <n v="20"/>
    <n v="4"/>
    <n v="9"/>
    <n v="1"/>
    <n v="3"/>
    <x v="0"/>
    <x v="1"/>
    <n v="3"/>
    <n v="3"/>
    <s v="Active"/>
    <x v="2"/>
    <x v="3"/>
    <n v="0"/>
  </r>
  <r>
    <n v="45"/>
    <s v="No"/>
    <s v="Travel_Rarely"/>
    <x v="0"/>
    <n v="17"/>
    <n v="2"/>
    <s v="Medical"/>
    <n v="11"/>
    <x v="0"/>
    <n v="2"/>
    <x v="4"/>
    <s v="Married"/>
    <n v="79910"/>
    <n v="0"/>
    <n v="13"/>
    <n v="2"/>
    <n v="21"/>
    <n v="2"/>
    <n v="20"/>
    <n v="4"/>
    <n v="10"/>
    <n v="1"/>
    <n v="3"/>
    <x v="1"/>
    <x v="0"/>
    <n v="2"/>
    <n v="3"/>
    <s v="Active"/>
    <x v="3"/>
    <x v="3"/>
    <n v="0"/>
  </r>
  <r>
    <n v="45"/>
    <s v="No"/>
    <s v="Travel_Rarely"/>
    <x v="0"/>
    <n v="17"/>
    <n v="2"/>
    <s v="Medical"/>
    <n v="1481"/>
    <x v="0"/>
    <n v="2"/>
    <x v="4"/>
    <s v="Married"/>
    <n v="79910"/>
    <n v="0"/>
    <n v="13"/>
    <n v="2"/>
    <n v="21"/>
    <n v="2"/>
    <n v="20"/>
    <n v="4"/>
    <n v="10"/>
    <n v="1"/>
    <n v="3"/>
    <x v="1"/>
    <x v="0"/>
    <n v="2"/>
    <n v="3"/>
    <s v="Active"/>
    <x v="3"/>
    <x v="3"/>
    <n v="0"/>
  </r>
  <r>
    <n v="45"/>
    <s v="No"/>
    <s v="Travel_Rarely"/>
    <x v="0"/>
    <n v="17"/>
    <n v="2"/>
    <s v="Medical"/>
    <n v="2951"/>
    <x v="0"/>
    <n v="2"/>
    <x v="4"/>
    <s v="Married"/>
    <n v="79910"/>
    <n v="0"/>
    <n v="13"/>
    <n v="2"/>
    <n v="21"/>
    <n v="2"/>
    <n v="20"/>
    <n v="4"/>
    <n v="10"/>
    <n v="1"/>
    <n v="3"/>
    <x v="1"/>
    <x v="0"/>
    <n v="2"/>
    <n v="3"/>
    <s v="Active"/>
    <x v="3"/>
    <x v="3"/>
    <n v="0"/>
  </r>
  <r>
    <n v="42"/>
    <s v="No"/>
    <s v="Travel_Frequently"/>
    <x v="1"/>
    <n v="2"/>
    <n v="2"/>
    <s v="Marketing"/>
    <n v="38"/>
    <x v="0"/>
    <n v="3"/>
    <x v="1"/>
    <s v="Married"/>
    <n v="29560"/>
    <n v="5"/>
    <n v="13"/>
    <n v="0"/>
    <n v="23"/>
    <n v="2"/>
    <n v="20"/>
    <n v="4"/>
    <n v="8"/>
    <n v="1"/>
    <n v="3"/>
    <x v="2"/>
    <x v="1"/>
    <n v="3"/>
    <n v="3"/>
    <s v="Active"/>
    <x v="2"/>
    <x v="3"/>
    <n v="0"/>
  </r>
  <r>
    <n v="42"/>
    <s v="No"/>
    <s v="Travel_Frequently"/>
    <x v="1"/>
    <n v="2"/>
    <n v="2"/>
    <s v="Marketing"/>
    <n v="1508"/>
    <x v="0"/>
    <n v="3"/>
    <x v="1"/>
    <s v="Married"/>
    <n v="29560"/>
    <n v="5"/>
    <n v="13"/>
    <n v="0"/>
    <n v="23"/>
    <n v="2"/>
    <n v="20"/>
    <n v="4"/>
    <n v="8"/>
    <n v="1"/>
    <n v="3"/>
    <x v="2"/>
    <x v="1"/>
    <n v="3"/>
    <n v="3"/>
    <s v="Active"/>
    <x v="2"/>
    <x v="3"/>
    <n v="0"/>
  </r>
  <r>
    <n v="42"/>
    <s v="No"/>
    <s v="Travel_Frequently"/>
    <x v="1"/>
    <n v="2"/>
    <n v="2"/>
    <s v="Marketing"/>
    <n v="2978"/>
    <x v="0"/>
    <n v="3"/>
    <x v="1"/>
    <s v="Married"/>
    <n v="29560"/>
    <n v="5"/>
    <n v="13"/>
    <n v="0"/>
    <n v="23"/>
    <n v="2"/>
    <n v="20"/>
    <n v="4"/>
    <n v="8"/>
    <n v="1"/>
    <n v="3"/>
    <x v="2"/>
    <x v="1"/>
    <n v="3"/>
    <n v="3"/>
    <s v="Active"/>
    <x v="2"/>
    <x v="3"/>
    <n v="0"/>
  </r>
  <r>
    <n v="51"/>
    <s v="No"/>
    <s v="Travel_Rarely"/>
    <x v="1"/>
    <n v="16"/>
    <n v="3"/>
    <s v="Medical"/>
    <n v="359"/>
    <x v="0"/>
    <n v="3"/>
    <x v="3"/>
    <s v="Married"/>
    <n v="94390"/>
    <n v="2"/>
    <n v="15"/>
    <n v="3"/>
    <n v="29"/>
    <n v="0"/>
    <n v="20"/>
    <n v="4"/>
    <n v="17"/>
    <n v="1"/>
    <n v="1"/>
    <x v="0"/>
    <x v="2"/>
    <n v="3"/>
    <n v="3"/>
    <s v="Active"/>
    <x v="3"/>
    <x v="3"/>
    <n v="0"/>
  </r>
  <r>
    <n v="51"/>
    <s v="No"/>
    <s v="Travel_Rarely"/>
    <x v="1"/>
    <n v="16"/>
    <n v="3"/>
    <s v="Medical"/>
    <n v="1829"/>
    <x v="0"/>
    <n v="3"/>
    <x v="3"/>
    <s v="Married"/>
    <n v="94390"/>
    <n v="2"/>
    <n v="15"/>
    <n v="3"/>
    <n v="29"/>
    <n v="0"/>
    <n v="20"/>
    <n v="4"/>
    <n v="17"/>
    <n v="1"/>
    <n v="1"/>
    <x v="0"/>
    <x v="2"/>
    <n v="3"/>
    <n v="3"/>
    <s v="Active"/>
    <x v="3"/>
    <x v="3"/>
    <n v="0"/>
  </r>
  <r>
    <n v="51"/>
    <s v="No"/>
    <s v="Travel_Rarely"/>
    <x v="1"/>
    <n v="16"/>
    <n v="3"/>
    <s v="Medical"/>
    <n v="3299"/>
    <x v="0"/>
    <n v="3"/>
    <x v="3"/>
    <s v="Married"/>
    <n v="94390"/>
    <n v="2"/>
    <n v="15"/>
    <n v="3"/>
    <n v="29"/>
    <n v="0"/>
    <n v="20"/>
    <n v="4"/>
    <n v="17"/>
    <n v="1"/>
    <n v="1"/>
    <x v="0"/>
    <x v="2"/>
    <n v="3"/>
    <n v="3"/>
    <s v="Active"/>
    <x v="3"/>
    <x v="3"/>
    <n v="0"/>
  </r>
  <r>
    <n v="42"/>
    <s v="No"/>
    <s v="Travel_Rarely"/>
    <x v="0"/>
    <n v="17"/>
    <n v="1"/>
    <s v="Life Sciences"/>
    <n v="1186"/>
    <x v="0"/>
    <n v="3"/>
    <x v="3"/>
    <s v="Married"/>
    <n v="99980"/>
    <n v="5"/>
    <n v="24"/>
    <n v="2"/>
    <n v="24"/>
    <n v="3"/>
    <n v="22"/>
    <n v="4"/>
    <n v="14"/>
    <n v="1"/>
    <n v="1"/>
    <x v="0"/>
    <x v="2"/>
    <n v="2"/>
    <n v="4"/>
    <s v="Active"/>
    <x v="2"/>
    <x v="3"/>
    <n v="0"/>
  </r>
  <r>
    <n v="42"/>
    <s v="No"/>
    <s v="Travel_Rarely"/>
    <x v="0"/>
    <n v="17"/>
    <n v="1"/>
    <s v="Life Sciences"/>
    <n v="2656"/>
    <x v="0"/>
    <n v="3"/>
    <x v="3"/>
    <s v="Married"/>
    <n v="99980"/>
    <n v="5"/>
    <n v="24"/>
    <n v="2"/>
    <n v="24"/>
    <n v="3"/>
    <n v="22"/>
    <n v="4"/>
    <n v="14"/>
    <n v="1"/>
    <n v="1"/>
    <x v="0"/>
    <x v="2"/>
    <n v="2"/>
    <n v="4"/>
    <s v="Active"/>
    <x v="2"/>
    <x v="3"/>
    <n v="0"/>
  </r>
  <r>
    <n v="42"/>
    <s v="No"/>
    <s v="Travel_Rarely"/>
    <x v="0"/>
    <n v="17"/>
    <n v="1"/>
    <s v="Life Sciences"/>
    <n v="4126"/>
    <x v="0"/>
    <n v="3"/>
    <x v="3"/>
    <s v="Married"/>
    <n v="99980"/>
    <n v="5"/>
    <n v="24"/>
    <n v="2"/>
    <n v="24"/>
    <n v="3"/>
    <n v="22"/>
    <n v="4"/>
    <n v="14"/>
    <n v="1"/>
    <n v="1"/>
    <x v="0"/>
    <x v="2"/>
    <n v="2"/>
    <n v="4"/>
    <s v="Active"/>
    <x v="2"/>
    <x v="3"/>
    <n v="0"/>
  </r>
  <r>
    <n v="48"/>
    <s v="No"/>
    <s v="Travel_Frequently"/>
    <x v="0"/>
    <n v="2"/>
    <n v="3"/>
    <s v="Life Sciences"/>
    <n v="1094"/>
    <x v="0"/>
    <n v="2"/>
    <x v="1"/>
    <s v="Divorced"/>
    <n v="197400"/>
    <n v="3"/>
    <n v="14"/>
    <n v="0"/>
    <n v="24"/>
    <n v="2"/>
    <n v="22"/>
    <n v="4"/>
    <n v="7"/>
    <n v="1"/>
    <n v="4"/>
    <x v="1"/>
    <x v="0"/>
    <n v="4"/>
    <n v="3"/>
    <s v="Active"/>
    <x v="3"/>
    <x v="3"/>
    <n v="0"/>
  </r>
  <r>
    <n v="48"/>
    <s v="No"/>
    <s v="Travel_Frequently"/>
    <x v="0"/>
    <n v="2"/>
    <n v="3"/>
    <s v="Life Sciences"/>
    <n v="2564"/>
    <x v="0"/>
    <n v="2"/>
    <x v="1"/>
    <s v="Divorced"/>
    <n v="197400"/>
    <n v="3"/>
    <n v="14"/>
    <n v="0"/>
    <n v="24"/>
    <n v="2"/>
    <n v="22"/>
    <n v="4"/>
    <n v="7"/>
    <n v="1"/>
    <n v="4"/>
    <x v="1"/>
    <x v="0"/>
    <n v="4"/>
    <n v="3"/>
    <s v="Active"/>
    <x v="3"/>
    <x v="3"/>
    <n v="0"/>
  </r>
  <r>
    <n v="48"/>
    <s v="No"/>
    <s v="Travel_Frequently"/>
    <x v="0"/>
    <n v="2"/>
    <n v="3"/>
    <s v="Life Sciences"/>
    <n v="4034"/>
    <x v="0"/>
    <n v="2"/>
    <x v="1"/>
    <s v="Divorced"/>
    <n v="197400"/>
    <n v="3"/>
    <n v="14"/>
    <n v="0"/>
    <n v="24"/>
    <n v="2"/>
    <n v="22"/>
    <n v="4"/>
    <n v="7"/>
    <n v="1"/>
    <n v="4"/>
    <x v="1"/>
    <x v="0"/>
    <n v="4"/>
    <n v="3"/>
    <s v="Active"/>
    <x v="3"/>
    <x v="3"/>
    <n v="0"/>
  </r>
  <r>
    <n v="43"/>
    <s v="No"/>
    <s v="Travel_Frequently"/>
    <x v="0"/>
    <n v="3"/>
    <n v="4"/>
    <s v="Life Sciences"/>
    <n v="1332"/>
    <x v="0"/>
    <n v="1"/>
    <x v="0"/>
    <s v="Married"/>
    <n v="24080"/>
    <n v="1"/>
    <n v="12"/>
    <n v="1"/>
    <n v="25"/>
    <n v="3"/>
    <n v="25"/>
    <n v="4"/>
    <n v="12"/>
    <n v="1"/>
    <n v="3"/>
    <x v="1"/>
    <x v="1"/>
    <n v="3"/>
    <n v="3"/>
    <s v="Active"/>
    <x v="2"/>
    <x v="3"/>
    <n v="0"/>
  </r>
  <r>
    <n v="43"/>
    <s v="No"/>
    <s v="Travel_Frequently"/>
    <x v="0"/>
    <n v="3"/>
    <n v="4"/>
    <s v="Life Sciences"/>
    <n v="2802"/>
    <x v="0"/>
    <n v="1"/>
    <x v="0"/>
    <s v="Married"/>
    <n v="24080"/>
    <n v="1"/>
    <n v="12"/>
    <n v="1"/>
    <n v="25"/>
    <n v="3"/>
    <n v="25"/>
    <n v="4"/>
    <n v="12"/>
    <n v="1"/>
    <n v="3"/>
    <x v="1"/>
    <x v="1"/>
    <n v="3"/>
    <n v="3"/>
    <s v="Active"/>
    <x v="2"/>
    <x v="3"/>
    <n v="0"/>
  </r>
  <r>
    <n v="43"/>
    <s v="No"/>
    <s v="Travel_Frequently"/>
    <x v="0"/>
    <n v="3"/>
    <n v="4"/>
    <s v="Life Sciences"/>
    <n v="4272"/>
    <x v="0"/>
    <n v="1"/>
    <x v="0"/>
    <s v="Married"/>
    <n v="24080"/>
    <n v="1"/>
    <n v="12"/>
    <n v="1"/>
    <n v="25"/>
    <n v="3"/>
    <n v="25"/>
    <n v="4"/>
    <n v="12"/>
    <n v="1"/>
    <n v="3"/>
    <x v="1"/>
    <x v="1"/>
    <n v="3"/>
    <n v="3"/>
    <s v="Active"/>
    <x v="2"/>
    <x v="3"/>
    <n v="0"/>
  </r>
  <r>
    <n v="55"/>
    <s v="No"/>
    <s v="Travel_Rarely"/>
    <x v="0"/>
    <n v="14"/>
    <n v="4"/>
    <s v="Life Sciences"/>
    <n v="13"/>
    <x v="1"/>
    <n v="1"/>
    <x v="0"/>
    <s v="Single"/>
    <n v="55380"/>
    <n v="0"/>
    <n v="17"/>
    <n v="0"/>
    <n v="37"/>
    <n v="2"/>
    <n v="36"/>
    <n v="4"/>
    <n v="13"/>
    <n v="1"/>
    <n v="4"/>
    <x v="3"/>
    <x v="0"/>
    <n v="3"/>
    <n v="3"/>
    <s v="Active"/>
    <x v="4"/>
    <x v="3"/>
    <n v="0"/>
  </r>
  <r>
    <n v="55"/>
    <s v="No"/>
    <s v="Travel_Rarely"/>
    <x v="0"/>
    <n v="14"/>
    <n v="4"/>
    <s v="Life Sciences"/>
    <n v="1483"/>
    <x v="1"/>
    <n v="1"/>
    <x v="0"/>
    <s v="Single"/>
    <n v="55380"/>
    <n v="0"/>
    <n v="17"/>
    <n v="0"/>
    <n v="37"/>
    <n v="2"/>
    <n v="36"/>
    <n v="4"/>
    <n v="13"/>
    <n v="1"/>
    <n v="4"/>
    <x v="3"/>
    <x v="0"/>
    <n v="3"/>
    <n v="3"/>
    <s v="Active"/>
    <x v="4"/>
    <x v="3"/>
    <n v="0"/>
  </r>
  <r>
    <n v="55"/>
    <s v="No"/>
    <s v="Travel_Rarely"/>
    <x v="0"/>
    <n v="14"/>
    <n v="4"/>
    <s v="Life Sciences"/>
    <n v="2953"/>
    <x v="1"/>
    <n v="1"/>
    <x v="0"/>
    <s v="Single"/>
    <n v="55380"/>
    <n v="0"/>
    <n v="17"/>
    <n v="0"/>
    <n v="37"/>
    <n v="2"/>
    <n v="36"/>
    <n v="4"/>
    <n v="13"/>
    <n v="1"/>
    <n v="4"/>
    <x v="3"/>
    <x v="0"/>
    <n v="3"/>
    <n v="3"/>
    <s v="Active"/>
    <x v="4"/>
    <x v="3"/>
    <n v="0"/>
  </r>
  <r>
    <n v="38"/>
    <s v="No"/>
    <s v="Travel_Rarely"/>
    <x v="0"/>
    <n v="1"/>
    <n v="3"/>
    <s v="Medical"/>
    <n v="569"/>
    <x v="1"/>
    <n v="1"/>
    <x v="8"/>
    <s v="Married"/>
    <n v="38160"/>
    <n v="1"/>
    <n v="13"/>
    <n v="2"/>
    <n v="7"/>
    <n v="2"/>
    <n v="7"/>
    <n v="5"/>
    <n v="0"/>
    <n v="1"/>
    <n v="3"/>
    <x v="0"/>
    <x v="1"/>
    <n v="2"/>
    <n v="3"/>
    <s v="Active"/>
    <x v="2"/>
    <x v="2"/>
    <n v="0"/>
  </r>
  <r>
    <n v="38"/>
    <s v="No"/>
    <s v="Travel_Rarely"/>
    <x v="0"/>
    <n v="1"/>
    <n v="3"/>
    <s v="Medical"/>
    <n v="2039"/>
    <x v="1"/>
    <n v="1"/>
    <x v="8"/>
    <s v="Married"/>
    <n v="38160"/>
    <n v="1"/>
    <n v="13"/>
    <n v="2"/>
    <n v="7"/>
    <n v="2"/>
    <n v="7"/>
    <n v="5"/>
    <n v="0"/>
    <n v="1"/>
    <n v="3"/>
    <x v="0"/>
    <x v="1"/>
    <n v="2"/>
    <n v="3"/>
    <s v="Active"/>
    <x v="2"/>
    <x v="2"/>
    <n v="0"/>
  </r>
  <r>
    <n v="38"/>
    <s v="No"/>
    <s v="Travel_Rarely"/>
    <x v="0"/>
    <n v="1"/>
    <n v="3"/>
    <s v="Medical"/>
    <n v="3509"/>
    <x v="1"/>
    <n v="1"/>
    <x v="8"/>
    <s v="Married"/>
    <n v="38160"/>
    <n v="1"/>
    <n v="13"/>
    <n v="2"/>
    <n v="7"/>
    <n v="2"/>
    <n v="7"/>
    <n v="5"/>
    <n v="0"/>
    <n v="1"/>
    <n v="3"/>
    <x v="0"/>
    <x v="1"/>
    <n v="2"/>
    <n v="3"/>
    <s v="Active"/>
    <x v="2"/>
    <x v="2"/>
    <n v="0"/>
  </r>
  <r>
    <n v="25"/>
    <s v="Yes"/>
    <s v="Travel_Rarely"/>
    <x v="2"/>
    <n v="25"/>
    <n v="4"/>
    <s v="Human Resources"/>
    <n v="539"/>
    <x v="1"/>
    <n v="2"/>
    <x v="3"/>
    <s v="Married"/>
    <n v="82680"/>
    <n v="1"/>
    <n v="12"/>
    <n v="0"/>
    <n v="7"/>
    <n v="3"/>
    <n v="7"/>
    <n v="5"/>
    <n v="6"/>
    <n v="1"/>
    <n v="4"/>
    <x v="1"/>
    <x v="1"/>
    <n v="2"/>
    <n v="3"/>
    <s v="Left"/>
    <x v="1"/>
    <x v="2"/>
    <n v="1"/>
  </r>
  <r>
    <n v="25"/>
    <s v="Yes"/>
    <s v="Travel_Rarely"/>
    <x v="2"/>
    <n v="25"/>
    <n v="4"/>
    <s v="Human Resources"/>
    <n v="2009"/>
    <x v="1"/>
    <n v="2"/>
    <x v="3"/>
    <s v="Married"/>
    <n v="82680"/>
    <n v="1"/>
    <n v="12"/>
    <n v="0"/>
    <n v="7"/>
    <n v="3"/>
    <n v="7"/>
    <n v="5"/>
    <n v="6"/>
    <n v="1"/>
    <n v="4"/>
    <x v="1"/>
    <x v="1"/>
    <n v="2"/>
    <n v="3"/>
    <s v="Left"/>
    <x v="1"/>
    <x v="2"/>
    <n v="1"/>
  </r>
  <r>
    <n v="25"/>
    <s v="Yes"/>
    <s v="Travel_Rarely"/>
    <x v="2"/>
    <n v="25"/>
    <n v="4"/>
    <s v="Human Resources"/>
    <n v="3479"/>
    <x v="1"/>
    <n v="2"/>
    <x v="3"/>
    <s v="Married"/>
    <n v="82680"/>
    <n v="1"/>
    <n v="12"/>
    <n v="0"/>
    <n v="7"/>
    <n v="3"/>
    <n v="7"/>
    <n v="5"/>
    <n v="6"/>
    <n v="1"/>
    <n v="4"/>
    <x v="1"/>
    <x v="1"/>
    <n v="2"/>
    <n v="3"/>
    <s v="Left"/>
    <x v="1"/>
    <x v="2"/>
    <n v="1"/>
  </r>
  <r>
    <n v="26"/>
    <s v="No"/>
    <s v="Non-Travel"/>
    <x v="0"/>
    <n v="18"/>
    <n v="2"/>
    <s v="Medical"/>
    <n v="949"/>
    <x v="0"/>
    <n v="1"/>
    <x v="8"/>
    <s v="Single"/>
    <n v="108800"/>
    <n v="1"/>
    <n v="23"/>
    <n v="1"/>
    <n v="7"/>
    <n v="5"/>
    <n v="7"/>
    <n v="5"/>
    <n v="7"/>
    <n v="1"/>
    <n v="4"/>
    <x v="1"/>
    <x v="0"/>
    <n v="3"/>
    <n v="4"/>
    <s v="Active"/>
    <x v="1"/>
    <x v="2"/>
    <n v="0"/>
  </r>
  <r>
    <n v="26"/>
    <s v="No"/>
    <s v="Non-Travel"/>
    <x v="0"/>
    <n v="18"/>
    <n v="2"/>
    <s v="Medical"/>
    <n v="2419"/>
    <x v="0"/>
    <n v="1"/>
    <x v="8"/>
    <s v="Single"/>
    <n v="108800"/>
    <n v="1"/>
    <n v="23"/>
    <n v="1"/>
    <n v="7"/>
    <n v="5"/>
    <n v="7"/>
    <n v="5"/>
    <n v="7"/>
    <n v="1"/>
    <n v="4"/>
    <x v="1"/>
    <x v="0"/>
    <n v="3"/>
    <n v="4"/>
    <s v="Active"/>
    <x v="1"/>
    <x v="2"/>
    <n v="0"/>
  </r>
  <r>
    <n v="26"/>
    <s v="No"/>
    <s v="Non-Travel"/>
    <x v="0"/>
    <n v="18"/>
    <n v="2"/>
    <s v="Medical"/>
    <n v="3889"/>
    <x v="0"/>
    <n v="1"/>
    <x v="8"/>
    <s v="Single"/>
    <n v="108800"/>
    <n v="1"/>
    <n v="23"/>
    <n v="1"/>
    <n v="7"/>
    <n v="5"/>
    <n v="7"/>
    <n v="5"/>
    <n v="7"/>
    <n v="1"/>
    <n v="4"/>
    <x v="1"/>
    <x v="0"/>
    <n v="3"/>
    <n v="4"/>
    <s v="Active"/>
    <x v="1"/>
    <x v="2"/>
    <n v="0"/>
  </r>
  <r>
    <n v="46"/>
    <s v="No"/>
    <s v="Travel_Rarely"/>
    <x v="1"/>
    <n v="4"/>
    <n v="3"/>
    <s v="Medical"/>
    <n v="686"/>
    <x v="0"/>
    <n v="1"/>
    <x v="3"/>
    <s v="Single"/>
    <n v="26190"/>
    <n v="6"/>
    <n v="12"/>
    <n v="1"/>
    <n v="10"/>
    <n v="3"/>
    <n v="7"/>
    <n v="5"/>
    <n v="7"/>
    <n v="1"/>
    <n v="4"/>
    <x v="3"/>
    <x v="1"/>
    <n v="2"/>
    <n v="3"/>
    <s v="Active"/>
    <x v="3"/>
    <x v="2"/>
    <n v="0"/>
  </r>
  <r>
    <n v="46"/>
    <s v="No"/>
    <s v="Travel_Rarely"/>
    <x v="1"/>
    <n v="4"/>
    <n v="3"/>
    <s v="Medical"/>
    <n v="2156"/>
    <x v="0"/>
    <n v="1"/>
    <x v="3"/>
    <s v="Single"/>
    <n v="26190"/>
    <n v="6"/>
    <n v="12"/>
    <n v="1"/>
    <n v="10"/>
    <n v="3"/>
    <n v="7"/>
    <n v="5"/>
    <n v="7"/>
    <n v="1"/>
    <n v="4"/>
    <x v="3"/>
    <x v="1"/>
    <n v="2"/>
    <n v="3"/>
    <s v="Active"/>
    <x v="3"/>
    <x v="2"/>
    <n v="0"/>
  </r>
  <r>
    <n v="46"/>
    <s v="No"/>
    <s v="Travel_Rarely"/>
    <x v="1"/>
    <n v="4"/>
    <n v="3"/>
    <s v="Medical"/>
    <n v="3626"/>
    <x v="0"/>
    <n v="1"/>
    <x v="3"/>
    <s v="Single"/>
    <n v="26190"/>
    <n v="6"/>
    <n v="12"/>
    <n v="1"/>
    <n v="10"/>
    <n v="3"/>
    <n v="7"/>
    <n v="5"/>
    <n v="7"/>
    <n v="1"/>
    <n v="4"/>
    <x v="3"/>
    <x v="1"/>
    <n v="2"/>
    <n v="3"/>
    <s v="Active"/>
    <x v="3"/>
    <x v="2"/>
    <n v="0"/>
  </r>
  <r>
    <n v="31"/>
    <s v="No"/>
    <s v="Travel_Rarely"/>
    <x v="1"/>
    <n v="1"/>
    <n v="3"/>
    <s v="Marketing"/>
    <n v="227"/>
    <x v="1"/>
    <n v="2"/>
    <x v="0"/>
    <s v="Divorced"/>
    <n v="64650"/>
    <n v="4"/>
    <n v="17"/>
    <n v="0"/>
    <n v="13"/>
    <n v="3"/>
    <n v="7"/>
    <n v="5"/>
    <n v="7"/>
    <n v="1"/>
    <n v="1"/>
    <x v="1"/>
    <x v="1"/>
    <n v="3"/>
    <n v="3"/>
    <s v="Active"/>
    <x v="1"/>
    <x v="2"/>
    <n v="0"/>
  </r>
  <r>
    <n v="31"/>
    <s v="No"/>
    <s v="Travel_Rarely"/>
    <x v="1"/>
    <n v="1"/>
    <n v="3"/>
    <s v="Marketing"/>
    <n v="1697"/>
    <x v="1"/>
    <n v="2"/>
    <x v="0"/>
    <s v="Divorced"/>
    <n v="64650"/>
    <n v="4"/>
    <n v="17"/>
    <n v="0"/>
    <n v="13"/>
    <n v="3"/>
    <n v="7"/>
    <n v="5"/>
    <n v="7"/>
    <n v="1"/>
    <n v="1"/>
    <x v="1"/>
    <x v="1"/>
    <n v="3"/>
    <n v="3"/>
    <s v="Active"/>
    <x v="1"/>
    <x v="2"/>
    <n v="0"/>
  </r>
  <r>
    <n v="31"/>
    <s v="No"/>
    <s v="Travel_Rarely"/>
    <x v="1"/>
    <n v="1"/>
    <n v="3"/>
    <s v="Marketing"/>
    <n v="3167"/>
    <x v="1"/>
    <n v="2"/>
    <x v="0"/>
    <s v="Divorced"/>
    <n v="64650"/>
    <n v="4"/>
    <n v="17"/>
    <n v="0"/>
    <n v="13"/>
    <n v="3"/>
    <n v="7"/>
    <n v="5"/>
    <n v="7"/>
    <n v="1"/>
    <n v="1"/>
    <x v="1"/>
    <x v="1"/>
    <n v="3"/>
    <n v="3"/>
    <s v="Active"/>
    <x v="1"/>
    <x v="2"/>
    <n v="0"/>
  </r>
  <r>
    <n v="31"/>
    <s v="No"/>
    <s v="Travel_Rarely"/>
    <x v="1"/>
    <n v="1"/>
    <n v="3"/>
    <s v="Life Sciences"/>
    <n v="418"/>
    <x v="1"/>
    <n v="1"/>
    <x v="6"/>
    <s v="Married"/>
    <n v="121850"/>
    <n v="3"/>
    <n v="14"/>
    <n v="0"/>
    <n v="13"/>
    <n v="2"/>
    <n v="7"/>
    <n v="5"/>
    <n v="2"/>
    <n v="1"/>
    <n v="2"/>
    <x v="0"/>
    <x v="1"/>
    <n v="3"/>
    <n v="3"/>
    <s v="Active"/>
    <x v="1"/>
    <x v="2"/>
    <n v="0"/>
  </r>
  <r>
    <n v="31"/>
    <s v="No"/>
    <s v="Travel_Rarely"/>
    <x v="1"/>
    <n v="1"/>
    <n v="3"/>
    <s v="Life Sciences"/>
    <n v="1888"/>
    <x v="1"/>
    <n v="1"/>
    <x v="6"/>
    <s v="Married"/>
    <n v="121850"/>
    <n v="3"/>
    <n v="14"/>
    <n v="0"/>
    <n v="13"/>
    <n v="2"/>
    <n v="7"/>
    <n v="5"/>
    <n v="2"/>
    <n v="1"/>
    <n v="2"/>
    <x v="0"/>
    <x v="1"/>
    <n v="3"/>
    <n v="3"/>
    <s v="Active"/>
    <x v="1"/>
    <x v="2"/>
    <n v="0"/>
  </r>
  <r>
    <n v="31"/>
    <s v="No"/>
    <s v="Travel_Rarely"/>
    <x v="1"/>
    <n v="1"/>
    <n v="3"/>
    <s v="Life Sciences"/>
    <n v="3358"/>
    <x v="1"/>
    <n v="1"/>
    <x v="6"/>
    <s v="Married"/>
    <n v="121850"/>
    <n v="3"/>
    <n v="14"/>
    <n v="0"/>
    <n v="13"/>
    <n v="2"/>
    <n v="7"/>
    <n v="5"/>
    <n v="2"/>
    <n v="1"/>
    <n v="2"/>
    <x v="0"/>
    <x v="1"/>
    <n v="3"/>
    <n v="3"/>
    <s v="Active"/>
    <x v="1"/>
    <x v="2"/>
    <n v="0"/>
  </r>
  <r>
    <n v="34"/>
    <s v="No"/>
    <s v="Travel_Rarely"/>
    <x v="1"/>
    <n v="8"/>
    <n v="2"/>
    <s v="Life Sciences"/>
    <n v="175"/>
    <x v="0"/>
    <n v="1"/>
    <x v="4"/>
    <s v="Divorced"/>
    <n v="24390"/>
    <n v="3"/>
    <n v="11"/>
    <n v="2"/>
    <n v="14"/>
    <n v="2"/>
    <n v="7"/>
    <n v="5"/>
    <n v="7"/>
    <n v="1"/>
    <n v="4"/>
    <x v="0"/>
    <x v="0"/>
    <n v="4"/>
    <n v="3"/>
    <s v="Active"/>
    <x v="1"/>
    <x v="2"/>
    <n v="0"/>
  </r>
  <r>
    <n v="34"/>
    <s v="No"/>
    <s v="Travel_Rarely"/>
    <x v="1"/>
    <n v="8"/>
    <n v="2"/>
    <s v="Life Sciences"/>
    <n v="1645"/>
    <x v="0"/>
    <n v="1"/>
    <x v="4"/>
    <s v="Divorced"/>
    <n v="24390"/>
    <n v="3"/>
    <n v="11"/>
    <n v="2"/>
    <n v="14"/>
    <n v="2"/>
    <n v="7"/>
    <n v="5"/>
    <n v="7"/>
    <n v="1"/>
    <n v="4"/>
    <x v="0"/>
    <x v="0"/>
    <n v="4"/>
    <n v="3"/>
    <s v="Active"/>
    <x v="1"/>
    <x v="2"/>
    <n v="0"/>
  </r>
  <r>
    <n v="34"/>
    <s v="No"/>
    <s v="Travel_Rarely"/>
    <x v="1"/>
    <n v="8"/>
    <n v="2"/>
    <s v="Life Sciences"/>
    <n v="3115"/>
    <x v="0"/>
    <n v="1"/>
    <x v="4"/>
    <s v="Divorced"/>
    <n v="24390"/>
    <n v="3"/>
    <n v="11"/>
    <n v="2"/>
    <n v="14"/>
    <n v="2"/>
    <n v="7"/>
    <n v="5"/>
    <n v="7"/>
    <n v="1"/>
    <n v="3"/>
    <x v="0"/>
    <x v="0"/>
    <n v="4"/>
    <n v="3"/>
    <s v="Active"/>
    <x v="1"/>
    <x v="2"/>
    <n v="0"/>
  </r>
  <r>
    <n v="26"/>
    <s v="No"/>
    <s v="Travel_Rarely"/>
    <x v="0"/>
    <n v="17"/>
    <n v="4"/>
    <s v="Life Sciences"/>
    <n v="1347"/>
    <x v="0"/>
    <n v="2"/>
    <x v="0"/>
    <s v="Married"/>
    <n v="48770"/>
    <n v="1"/>
    <n v="13"/>
    <n v="1"/>
    <n v="8"/>
    <n v="5"/>
    <n v="8"/>
    <n v="5"/>
    <n v="7"/>
    <n v="1"/>
    <n v="3"/>
    <x v="0"/>
    <x v="0"/>
    <n v="4"/>
    <n v="3"/>
    <s v="Active"/>
    <x v="1"/>
    <x v="2"/>
    <n v="0"/>
  </r>
  <r>
    <n v="26"/>
    <s v="No"/>
    <s v="Travel_Rarely"/>
    <x v="0"/>
    <n v="17"/>
    <n v="4"/>
    <s v="Life Sciences"/>
    <n v="2817"/>
    <x v="0"/>
    <n v="2"/>
    <x v="0"/>
    <s v="Married"/>
    <n v="48770"/>
    <n v="1"/>
    <n v="13"/>
    <n v="1"/>
    <n v="8"/>
    <n v="5"/>
    <n v="8"/>
    <n v="5"/>
    <n v="7"/>
    <n v="1"/>
    <n v="3"/>
    <x v="0"/>
    <x v="0"/>
    <n v="4"/>
    <n v="3"/>
    <s v="Active"/>
    <x v="1"/>
    <x v="2"/>
    <n v="0"/>
  </r>
  <r>
    <n v="26"/>
    <s v="No"/>
    <s v="Travel_Rarely"/>
    <x v="0"/>
    <n v="17"/>
    <n v="4"/>
    <s v="Life Sciences"/>
    <n v="4287"/>
    <x v="0"/>
    <n v="2"/>
    <x v="0"/>
    <s v="Married"/>
    <n v="48770"/>
    <n v="1"/>
    <n v="13"/>
    <n v="1"/>
    <n v="8"/>
    <n v="5"/>
    <n v="8"/>
    <n v="5"/>
    <n v="7"/>
    <n v="1"/>
    <n v="3"/>
    <x v="0"/>
    <x v="0"/>
    <n v="4"/>
    <n v="3"/>
    <s v="Active"/>
    <x v="1"/>
    <x v="2"/>
    <n v="0"/>
  </r>
  <r>
    <n v="45"/>
    <s v="No"/>
    <s v="Non-Travel"/>
    <x v="1"/>
    <n v="1"/>
    <n v="4"/>
    <s v="Technical Degree"/>
    <n v="1057"/>
    <x v="0"/>
    <n v="1"/>
    <x v="3"/>
    <s v="Married"/>
    <n v="170480"/>
    <n v="4"/>
    <n v="15"/>
    <n v="0"/>
    <n v="10"/>
    <n v="3"/>
    <n v="8"/>
    <n v="5"/>
    <n v="7"/>
    <n v="1"/>
    <n v="3"/>
    <x v="0"/>
    <x v="1"/>
    <n v="2"/>
    <n v="3"/>
    <s v="Active"/>
    <x v="3"/>
    <x v="2"/>
    <n v="0"/>
  </r>
  <r>
    <n v="45"/>
    <s v="No"/>
    <s v="Non-Travel"/>
    <x v="1"/>
    <n v="1"/>
    <n v="4"/>
    <s v="Technical Degree"/>
    <n v="2527"/>
    <x v="0"/>
    <n v="1"/>
    <x v="3"/>
    <s v="Married"/>
    <n v="170480"/>
    <n v="4"/>
    <n v="15"/>
    <n v="0"/>
    <n v="10"/>
    <n v="3"/>
    <n v="8"/>
    <n v="5"/>
    <n v="7"/>
    <n v="1"/>
    <n v="3"/>
    <x v="0"/>
    <x v="1"/>
    <n v="2"/>
    <n v="3"/>
    <s v="Active"/>
    <x v="3"/>
    <x v="2"/>
    <n v="0"/>
  </r>
  <r>
    <n v="45"/>
    <s v="No"/>
    <s v="Non-Travel"/>
    <x v="1"/>
    <n v="1"/>
    <n v="4"/>
    <s v="Technical Degree"/>
    <n v="3997"/>
    <x v="0"/>
    <n v="1"/>
    <x v="3"/>
    <s v="Married"/>
    <n v="170480"/>
    <n v="4"/>
    <n v="15"/>
    <n v="0"/>
    <n v="10"/>
    <n v="3"/>
    <n v="8"/>
    <n v="5"/>
    <n v="7"/>
    <n v="1"/>
    <n v="3"/>
    <x v="0"/>
    <x v="1"/>
    <n v="2"/>
    <n v="3"/>
    <s v="Active"/>
    <x v="3"/>
    <x v="2"/>
    <n v="0"/>
  </r>
  <r>
    <n v="27"/>
    <s v="No"/>
    <s v="Travel_Rarely"/>
    <x v="1"/>
    <n v="2"/>
    <n v="3"/>
    <s v="Life Sciences"/>
    <n v="1071"/>
    <x v="1"/>
    <n v="5"/>
    <x v="3"/>
    <s v="Married"/>
    <n v="45410"/>
    <n v="1"/>
    <n v="14"/>
    <n v="2"/>
    <n v="9"/>
    <n v="4"/>
    <n v="9"/>
    <n v="5"/>
    <n v="8"/>
    <n v="1"/>
    <n v="2"/>
    <x v="0"/>
    <x v="0"/>
    <n v="4"/>
    <n v="3"/>
    <s v="Active"/>
    <x v="1"/>
    <x v="2"/>
    <n v="0"/>
  </r>
  <r>
    <n v="27"/>
    <s v="No"/>
    <s v="Travel_Rarely"/>
    <x v="1"/>
    <n v="2"/>
    <n v="3"/>
    <s v="Life Sciences"/>
    <n v="2541"/>
    <x v="1"/>
    <n v="5"/>
    <x v="3"/>
    <s v="Married"/>
    <n v="45410"/>
    <n v="1"/>
    <n v="14"/>
    <n v="2"/>
    <n v="9"/>
    <n v="4"/>
    <n v="9"/>
    <n v="5"/>
    <n v="8"/>
    <n v="1"/>
    <n v="2"/>
    <x v="0"/>
    <x v="0"/>
    <n v="4"/>
    <n v="3"/>
    <s v="Active"/>
    <x v="1"/>
    <x v="2"/>
    <n v="0"/>
  </r>
  <r>
    <n v="27"/>
    <s v="No"/>
    <s v="Travel_Rarely"/>
    <x v="1"/>
    <n v="2"/>
    <n v="3"/>
    <s v="Life Sciences"/>
    <n v="4011"/>
    <x v="1"/>
    <n v="5"/>
    <x v="3"/>
    <s v="Married"/>
    <n v="45410"/>
    <n v="1"/>
    <n v="14"/>
    <n v="2"/>
    <n v="9"/>
    <n v="4"/>
    <n v="9"/>
    <n v="5"/>
    <n v="8"/>
    <n v="1"/>
    <n v="2"/>
    <x v="0"/>
    <x v="0"/>
    <n v="4"/>
    <n v="3"/>
    <s v="Active"/>
    <x v="1"/>
    <x v="2"/>
    <n v="0"/>
  </r>
  <r>
    <n v="39"/>
    <s v="No"/>
    <s v="Non-Travel"/>
    <x v="0"/>
    <n v="3"/>
    <n v="3"/>
    <s v="Life Sciences"/>
    <n v="983"/>
    <x v="1"/>
    <n v="2"/>
    <x v="5"/>
    <s v="Married"/>
    <n v="109760"/>
    <n v="1"/>
    <n v="11"/>
    <n v="0"/>
    <n v="9"/>
    <n v="3"/>
    <n v="9"/>
    <n v="5"/>
    <n v="8"/>
    <n v="1"/>
    <n v="4"/>
    <x v="1"/>
    <x v="0"/>
    <n v="2"/>
    <n v="3"/>
    <s v="Active"/>
    <x v="2"/>
    <x v="2"/>
    <n v="0"/>
  </r>
  <r>
    <n v="39"/>
    <s v="No"/>
    <s v="Non-Travel"/>
    <x v="0"/>
    <n v="3"/>
    <n v="3"/>
    <s v="Life Sciences"/>
    <n v="2453"/>
    <x v="1"/>
    <n v="2"/>
    <x v="5"/>
    <s v="Married"/>
    <n v="109760"/>
    <n v="1"/>
    <n v="11"/>
    <n v="0"/>
    <n v="9"/>
    <n v="3"/>
    <n v="9"/>
    <n v="5"/>
    <n v="8"/>
    <n v="1"/>
    <n v="4"/>
    <x v="1"/>
    <x v="0"/>
    <n v="2"/>
    <n v="3"/>
    <s v="Active"/>
    <x v="2"/>
    <x v="2"/>
    <n v="0"/>
  </r>
  <r>
    <n v="39"/>
    <s v="No"/>
    <s v="Non-Travel"/>
    <x v="0"/>
    <n v="3"/>
    <n v="3"/>
    <s v="Life Sciences"/>
    <n v="3923"/>
    <x v="1"/>
    <n v="2"/>
    <x v="5"/>
    <s v="Married"/>
    <n v="109760"/>
    <n v="1"/>
    <n v="11"/>
    <n v="0"/>
    <n v="9"/>
    <n v="3"/>
    <n v="9"/>
    <n v="5"/>
    <n v="8"/>
    <n v="1"/>
    <n v="4"/>
    <x v="1"/>
    <x v="0"/>
    <n v="2"/>
    <n v="3"/>
    <s v="Active"/>
    <x v="2"/>
    <x v="2"/>
    <n v="0"/>
  </r>
  <r>
    <n v="37"/>
    <s v="No"/>
    <s v="Travel_Frequently"/>
    <x v="1"/>
    <n v="2"/>
    <n v="3"/>
    <s v="Marketing"/>
    <n v="1439"/>
    <x v="1"/>
    <n v="2"/>
    <x v="4"/>
    <s v="Divorced"/>
    <n v="97560"/>
    <n v="4"/>
    <n v="19"/>
    <n v="0"/>
    <n v="13"/>
    <n v="2"/>
    <n v="9"/>
    <n v="5"/>
    <n v="8"/>
    <n v="1"/>
    <n v="1"/>
    <x v="1"/>
    <x v="0"/>
    <n v="3"/>
    <n v="3"/>
    <s v="Active"/>
    <x v="2"/>
    <x v="2"/>
    <n v="0"/>
  </r>
  <r>
    <n v="37"/>
    <s v="No"/>
    <s v="Travel_Frequently"/>
    <x v="1"/>
    <n v="2"/>
    <n v="3"/>
    <s v="Marketing"/>
    <n v="2909"/>
    <x v="1"/>
    <n v="2"/>
    <x v="4"/>
    <s v="Divorced"/>
    <n v="97560"/>
    <n v="4"/>
    <n v="19"/>
    <n v="0"/>
    <n v="13"/>
    <n v="2"/>
    <n v="9"/>
    <n v="5"/>
    <n v="8"/>
    <n v="1"/>
    <n v="1"/>
    <x v="1"/>
    <x v="0"/>
    <n v="3"/>
    <n v="3"/>
    <s v="Active"/>
    <x v="2"/>
    <x v="2"/>
    <n v="0"/>
  </r>
  <r>
    <n v="37"/>
    <s v="No"/>
    <s v="Travel_Frequently"/>
    <x v="1"/>
    <n v="2"/>
    <n v="3"/>
    <s v="Marketing"/>
    <n v="4379"/>
    <x v="1"/>
    <n v="2"/>
    <x v="4"/>
    <s v="Divorced"/>
    <n v="97560"/>
    <n v="4"/>
    <n v="19"/>
    <n v="0"/>
    <n v="13"/>
    <n v="2"/>
    <n v="9"/>
    <n v="5"/>
    <n v="8"/>
    <n v="1"/>
    <n v="1"/>
    <x v="1"/>
    <x v="0"/>
    <n v="3"/>
    <n v="3"/>
    <s v="Active"/>
    <x v="2"/>
    <x v="2"/>
    <n v="0"/>
  </r>
  <r>
    <n v="59"/>
    <s v="No"/>
    <s v="Travel_Rarely"/>
    <x v="0"/>
    <n v="4"/>
    <n v="2"/>
    <s v="Life Sciences"/>
    <n v="662"/>
    <x v="0"/>
    <n v="2"/>
    <x v="3"/>
    <s v="Single"/>
    <n v="165950"/>
    <n v="6"/>
    <n v="21"/>
    <n v="1"/>
    <n v="25"/>
    <n v="2"/>
    <n v="9"/>
    <n v="5"/>
    <n v="4"/>
    <n v="1"/>
    <n v="4"/>
    <x v="1"/>
    <x v="2"/>
    <n v="3"/>
    <n v="4"/>
    <s v="Active"/>
    <x v="4"/>
    <x v="2"/>
    <n v="0"/>
  </r>
  <r>
    <n v="59"/>
    <s v="No"/>
    <s v="Travel_Rarely"/>
    <x v="0"/>
    <n v="4"/>
    <n v="2"/>
    <s v="Life Sciences"/>
    <n v="2132"/>
    <x v="0"/>
    <n v="2"/>
    <x v="3"/>
    <s v="Single"/>
    <n v="165950"/>
    <n v="6"/>
    <n v="21"/>
    <n v="1"/>
    <n v="25"/>
    <n v="2"/>
    <n v="9"/>
    <n v="5"/>
    <n v="4"/>
    <n v="1"/>
    <n v="4"/>
    <x v="1"/>
    <x v="2"/>
    <n v="3"/>
    <n v="4"/>
    <s v="Active"/>
    <x v="4"/>
    <x v="2"/>
    <n v="0"/>
  </r>
  <r>
    <n v="59"/>
    <s v="No"/>
    <s v="Travel_Rarely"/>
    <x v="0"/>
    <n v="4"/>
    <n v="2"/>
    <s v="Life Sciences"/>
    <n v="3602"/>
    <x v="0"/>
    <n v="2"/>
    <x v="3"/>
    <s v="Single"/>
    <n v="165950"/>
    <n v="6"/>
    <n v="21"/>
    <n v="1"/>
    <n v="25"/>
    <n v="2"/>
    <n v="9"/>
    <n v="5"/>
    <n v="4"/>
    <n v="1"/>
    <n v="4"/>
    <x v="1"/>
    <x v="2"/>
    <n v="3"/>
    <n v="4"/>
    <s v="Active"/>
    <x v="4"/>
    <x v="2"/>
    <n v="0"/>
  </r>
  <r>
    <n v="34"/>
    <s v="No"/>
    <s v="Travel_Rarely"/>
    <x v="0"/>
    <n v="26"/>
    <n v="3"/>
    <s v="Medical"/>
    <n v="205"/>
    <x v="0"/>
    <n v="1"/>
    <x v="4"/>
    <s v="Single"/>
    <n v="52370"/>
    <n v="1"/>
    <n v="19"/>
    <n v="1"/>
    <n v="10"/>
    <n v="3"/>
    <n v="10"/>
    <n v="5"/>
    <n v="7"/>
    <n v="1"/>
    <n v="4"/>
    <x v="1"/>
    <x v="0"/>
    <n v="2"/>
    <n v="3"/>
    <s v="Active"/>
    <x v="1"/>
    <x v="3"/>
    <n v="0"/>
  </r>
  <r>
    <n v="34"/>
    <s v="No"/>
    <s v="Travel_Rarely"/>
    <x v="0"/>
    <n v="26"/>
    <n v="3"/>
    <s v="Medical"/>
    <n v="1675"/>
    <x v="0"/>
    <n v="1"/>
    <x v="4"/>
    <s v="Single"/>
    <n v="52370"/>
    <n v="1"/>
    <n v="19"/>
    <n v="1"/>
    <n v="10"/>
    <n v="3"/>
    <n v="10"/>
    <n v="5"/>
    <n v="7"/>
    <n v="1"/>
    <n v="4"/>
    <x v="1"/>
    <x v="0"/>
    <n v="2"/>
    <n v="3"/>
    <s v="Active"/>
    <x v="1"/>
    <x v="3"/>
    <n v="0"/>
  </r>
  <r>
    <n v="34"/>
    <s v="No"/>
    <s v="Travel_Rarely"/>
    <x v="0"/>
    <n v="26"/>
    <n v="3"/>
    <s v="Medical"/>
    <n v="3145"/>
    <x v="0"/>
    <n v="1"/>
    <x v="4"/>
    <s v="Single"/>
    <n v="52370"/>
    <n v="1"/>
    <n v="19"/>
    <n v="1"/>
    <n v="10"/>
    <n v="3"/>
    <n v="10"/>
    <n v="5"/>
    <n v="7"/>
    <n v="1"/>
    <n v="4"/>
    <x v="1"/>
    <x v="0"/>
    <n v="2"/>
    <n v="3"/>
    <s v="Active"/>
    <x v="1"/>
    <x v="3"/>
    <n v="0"/>
  </r>
  <r>
    <n v="42"/>
    <s v="No"/>
    <s v="Travel_Rarely"/>
    <x v="0"/>
    <n v="5"/>
    <n v="3"/>
    <s v="Medical"/>
    <n v="194"/>
    <x v="0"/>
    <n v="3"/>
    <x v="0"/>
    <s v="Married"/>
    <n v="53900"/>
    <n v="1"/>
    <n v="14"/>
    <n v="0"/>
    <n v="10"/>
    <n v="3"/>
    <n v="10"/>
    <n v="5"/>
    <n v="8"/>
    <n v="1"/>
    <n v="4"/>
    <x v="3"/>
    <x v="2"/>
    <n v="3"/>
    <n v="3"/>
    <s v="Active"/>
    <x v="2"/>
    <x v="3"/>
    <n v="0"/>
  </r>
  <r>
    <n v="42"/>
    <s v="No"/>
    <s v="Travel_Rarely"/>
    <x v="0"/>
    <n v="5"/>
    <n v="3"/>
    <s v="Medical"/>
    <n v="1664"/>
    <x v="0"/>
    <n v="3"/>
    <x v="0"/>
    <s v="Married"/>
    <n v="53900"/>
    <n v="1"/>
    <n v="14"/>
    <n v="0"/>
    <n v="10"/>
    <n v="3"/>
    <n v="10"/>
    <n v="5"/>
    <n v="8"/>
    <n v="1"/>
    <n v="4"/>
    <x v="3"/>
    <x v="2"/>
    <n v="3"/>
    <n v="3"/>
    <s v="Active"/>
    <x v="2"/>
    <x v="3"/>
    <n v="0"/>
  </r>
  <r>
    <n v="42"/>
    <s v="No"/>
    <s v="Travel_Rarely"/>
    <x v="0"/>
    <n v="5"/>
    <n v="3"/>
    <s v="Medical"/>
    <n v="3134"/>
    <x v="0"/>
    <n v="3"/>
    <x v="0"/>
    <s v="Married"/>
    <n v="53900"/>
    <n v="1"/>
    <n v="14"/>
    <n v="0"/>
    <n v="10"/>
    <n v="3"/>
    <n v="10"/>
    <n v="5"/>
    <n v="8"/>
    <n v="1"/>
    <n v="4"/>
    <x v="3"/>
    <x v="2"/>
    <n v="3"/>
    <n v="3"/>
    <s v="Active"/>
    <x v="2"/>
    <x v="3"/>
    <n v="0"/>
  </r>
  <r>
    <n v="32"/>
    <s v="No"/>
    <s v="Travel_Frequently"/>
    <x v="0"/>
    <n v="12"/>
    <n v="5"/>
    <s v="Medical"/>
    <n v="384"/>
    <x v="0"/>
    <n v="1"/>
    <x v="3"/>
    <s v="Married"/>
    <n v="95470"/>
    <n v="1"/>
    <n v="13"/>
    <n v="1"/>
    <n v="10"/>
    <n v="3"/>
    <n v="10"/>
    <n v="5"/>
    <n v="3"/>
    <n v="1"/>
    <n v="2"/>
    <x v="2"/>
    <x v="0"/>
    <n v="2"/>
    <n v="3"/>
    <s v="Active"/>
    <x v="1"/>
    <x v="3"/>
    <n v="0"/>
  </r>
  <r>
    <n v="32"/>
    <s v="No"/>
    <s v="Travel_Frequently"/>
    <x v="0"/>
    <n v="12"/>
    <n v="5"/>
    <s v="Medical"/>
    <n v="1854"/>
    <x v="0"/>
    <n v="1"/>
    <x v="3"/>
    <s v="Married"/>
    <n v="95470"/>
    <n v="1"/>
    <n v="13"/>
    <n v="1"/>
    <n v="10"/>
    <n v="3"/>
    <n v="10"/>
    <n v="5"/>
    <n v="3"/>
    <n v="1"/>
    <n v="2"/>
    <x v="2"/>
    <x v="0"/>
    <n v="2"/>
    <n v="3"/>
    <s v="Active"/>
    <x v="1"/>
    <x v="3"/>
    <n v="0"/>
  </r>
  <r>
    <n v="32"/>
    <s v="No"/>
    <s v="Travel_Frequently"/>
    <x v="0"/>
    <n v="12"/>
    <n v="5"/>
    <s v="Medical"/>
    <n v="3324"/>
    <x v="0"/>
    <n v="1"/>
    <x v="3"/>
    <s v="Married"/>
    <n v="95470"/>
    <n v="1"/>
    <n v="13"/>
    <n v="1"/>
    <n v="10"/>
    <n v="3"/>
    <n v="10"/>
    <n v="5"/>
    <n v="3"/>
    <n v="1"/>
    <n v="2"/>
    <x v="2"/>
    <x v="0"/>
    <n v="2"/>
    <n v="3"/>
    <s v="Active"/>
    <x v="1"/>
    <x v="3"/>
    <n v="0"/>
  </r>
  <r>
    <n v="58"/>
    <s v="Yes"/>
    <s v="Travel_Rarely"/>
    <x v="1"/>
    <n v="1"/>
    <n v="4"/>
    <s v="Technical Degree"/>
    <n v="709"/>
    <x v="0"/>
    <n v="2"/>
    <x v="0"/>
    <s v="Married"/>
    <n v="10090"/>
    <n v="7"/>
    <n v="13"/>
    <n v="2"/>
    <n v="31"/>
    <n v="3"/>
    <n v="10"/>
    <n v="5"/>
    <n v="9"/>
    <n v="1"/>
    <n v="3"/>
    <x v="3"/>
    <x v="2"/>
    <n v="4"/>
    <n v="3"/>
    <s v="Left"/>
    <x v="4"/>
    <x v="3"/>
    <n v="1"/>
  </r>
  <r>
    <n v="58"/>
    <s v="Yes"/>
    <s v="Travel_Rarely"/>
    <x v="1"/>
    <n v="1"/>
    <n v="4"/>
    <s v="Technical Degree"/>
    <n v="2179"/>
    <x v="0"/>
    <n v="2"/>
    <x v="0"/>
    <s v="Married"/>
    <n v="10090"/>
    <n v="7"/>
    <n v="13"/>
    <n v="2"/>
    <n v="31"/>
    <n v="3"/>
    <n v="10"/>
    <n v="5"/>
    <n v="9"/>
    <n v="1"/>
    <n v="3"/>
    <x v="3"/>
    <x v="2"/>
    <n v="4"/>
    <n v="3"/>
    <s v="Left"/>
    <x v="4"/>
    <x v="3"/>
    <n v="1"/>
  </r>
  <r>
    <n v="58"/>
    <s v="Yes"/>
    <s v="Travel_Rarely"/>
    <x v="1"/>
    <n v="1"/>
    <n v="4"/>
    <s v="Technical Degree"/>
    <n v="3649"/>
    <x v="0"/>
    <n v="2"/>
    <x v="0"/>
    <s v="Married"/>
    <n v="10090"/>
    <n v="7"/>
    <n v="13"/>
    <n v="2"/>
    <n v="31"/>
    <n v="3"/>
    <n v="10"/>
    <n v="5"/>
    <n v="9"/>
    <n v="1"/>
    <n v="3"/>
    <x v="3"/>
    <x v="2"/>
    <n v="4"/>
    <n v="3"/>
    <s v="Left"/>
    <x v="4"/>
    <x v="3"/>
    <n v="1"/>
  </r>
  <r>
    <n v="34"/>
    <s v="No"/>
    <s v="Travel_Rarely"/>
    <x v="1"/>
    <n v="25"/>
    <n v="5"/>
    <s v="Marketing"/>
    <n v="830"/>
    <x v="1"/>
    <n v="1"/>
    <x v="3"/>
    <s v="Married"/>
    <n v="41940"/>
    <n v="0"/>
    <n v="17"/>
    <n v="2"/>
    <n v="12"/>
    <n v="3"/>
    <n v="11"/>
    <n v="5"/>
    <n v="7"/>
    <n v="1"/>
    <n v="2"/>
    <x v="0"/>
    <x v="0"/>
    <n v="3"/>
    <n v="3"/>
    <s v="Active"/>
    <x v="1"/>
    <x v="3"/>
    <n v="0"/>
  </r>
  <r>
    <n v="34"/>
    <s v="No"/>
    <s v="Travel_Rarely"/>
    <x v="1"/>
    <n v="25"/>
    <n v="5"/>
    <s v="Marketing"/>
    <n v="2300"/>
    <x v="1"/>
    <n v="1"/>
    <x v="3"/>
    <s v="Married"/>
    <n v="41940"/>
    <n v="0"/>
    <n v="17"/>
    <n v="2"/>
    <n v="12"/>
    <n v="3"/>
    <n v="11"/>
    <n v="5"/>
    <n v="7"/>
    <n v="1"/>
    <n v="2"/>
    <x v="0"/>
    <x v="0"/>
    <n v="3"/>
    <n v="3"/>
    <s v="Active"/>
    <x v="1"/>
    <x v="3"/>
    <n v="0"/>
  </r>
  <r>
    <n v="34"/>
    <s v="No"/>
    <s v="Travel_Rarely"/>
    <x v="1"/>
    <n v="25"/>
    <n v="5"/>
    <s v="Marketing"/>
    <n v="3770"/>
    <x v="1"/>
    <n v="1"/>
    <x v="3"/>
    <s v="Married"/>
    <n v="41940"/>
    <n v="0"/>
    <n v="17"/>
    <n v="2"/>
    <n v="12"/>
    <n v="3"/>
    <n v="11"/>
    <n v="5"/>
    <n v="7"/>
    <n v="1"/>
    <n v="2"/>
    <x v="0"/>
    <x v="0"/>
    <n v="3"/>
    <n v="3"/>
    <s v="Active"/>
    <x v="1"/>
    <x v="3"/>
    <n v="0"/>
  </r>
  <r>
    <n v="30"/>
    <s v="No"/>
    <s v="Non-Travel"/>
    <x v="0"/>
    <n v="17"/>
    <n v="4"/>
    <s v="Life Sciences"/>
    <n v="1424"/>
    <x v="0"/>
    <n v="2"/>
    <x v="7"/>
    <s v="Single"/>
    <n v="64300"/>
    <n v="1"/>
    <n v="12"/>
    <n v="1"/>
    <n v="12"/>
    <n v="2"/>
    <n v="11"/>
    <n v="5"/>
    <n v="8"/>
    <n v="1"/>
    <n v="3"/>
    <x v="0"/>
    <x v="0"/>
    <n v="2"/>
    <n v="3"/>
    <s v="Active"/>
    <x v="1"/>
    <x v="3"/>
    <n v="0"/>
  </r>
  <r>
    <n v="30"/>
    <s v="No"/>
    <s v="Non-Travel"/>
    <x v="0"/>
    <n v="17"/>
    <n v="4"/>
    <s v="Life Sciences"/>
    <n v="2894"/>
    <x v="0"/>
    <n v="2"/>
    <x v="7"/>
    <s v="Single"/>
    <n v="64300"/>
    <n v="1"/>
    <n v="12"/>
    <n v="1"/>
    <n v="12"/>
    <n v="2"/>
    <n v="11"/>
    <n v="5"/>
    <n v="8"/>
    <n v="1"/>
    <n v="3"/>
    <x v="0"/>
    <x v="0"/>
    <n v="2"/>
    <n v="3"/>
    <s v="Active"/>
    <x v="1"/>
    <x v="3"/>
    <n v="0"/>
  </r>
  <r>
    <n v="30"/>
    <s v="No"/>
    <s v="Non-Travel"/>
    <x v="0"/>
    <n v="17"/>
    <n v="4"/>
    <s v="Life Sciences"/>
    <n v="4364"/>
    <x v="0"/>
    <n v="2"/>
    <x v="7"/>
    <s v="Single"/>
    <n v="64300"/>
    <n v="1"/>
    <n v="12"/>
    <n v="1"/>
    <n v="12"/>
    <n v="2"/>
    <n v="11"/>
    <n v="5"/>
    <n v="8"/>
    <n v="1"/>
    <n v="3"/>
    <x v="0"/>
    <x v="0"/>
    <n v="2"/>
    <n v="3"/>
    <s v="Active"/>
    <x v="1"/>
    <x v="3"/>
    <n v="0"/>
  </r>
  <r>
    <n v="30"/>
    <s v="No"/>
    <s v="Travel_Rarely"/>
    <x v="1"/>
    <n v="9"/>
    <n v="3"/>
    <s v="Marketing"/>
    <n v="629"/>
    <x v="1"/>
    <n v="1"/>
    <x v="3"/>
    <s v="Married"/>
    <n v="90710"/>
    <n v="0"/>
    <n v="19"/>
    <n v="1"/>
    <n v="12"/>
    <n v="2"/>
    <n v="11"/>
    <n v="5"/>
    <n v="7"/>
    <n v="1"/>
    <n v="4"/>
    <x v="2"/>
    <x v="0"/>
    <n v="2"/>
    <n v="3"/>
    <s v="Active"/>
    <x v="1"/>
    <x v="3"/>
    <n v="0"/>
  </r>
  <r>
    <n v="30"/>
    <s v="No"/>
    <s v="Travel_Rarely"/>
    <x v="1"/>
    <n v="9"/>
    <n v="3"/>
    <s v="Marketing"/>
    <n v="2099"/>
    <x v="1"/>
    <n v="1"/>
    <x v="3"/>
    <s v="Married"/>
    <n v="90710"/>
    <n v="0"/>
    <n v="19"/>
    <n v="1"/>
    <n v="12"/>
    <n v="2"/>
    <n v="11"/>
    <n v="5"/>
    <n v="7"/>
    <n v="1"/>
    <n v="4"/>
    <x v="2"/>
    <x v="0"/>
    <n v="2"/>
    <n v="3"/>
    <s v="Active"/>
    <x v="1"/>
    <x v="3"/>
    <n v="0"/>
  </r>
  <r>
    <n v="30"/>
    <s v="No"/>
    <s v="Travel_Rarely"/>
    <x v="1"/>
    <n v="9"/>
    <n v="3"/>
    <s v="Marketing"/>
    <n v="3569"/>
    <x v="1"/>
    <n v="1"/>
    <x v="3"/>
    <s v="Married"/>
    <n v="90710"/>
    <n v="0"/>
    <n v="19"/>
    <n v="1"/>
    <n v="12"/>
    <n v="2"/>
    <n v="11"/>
    <n v="5"/>
    <n v="7"/>
    <n v="1"/>
    <n v="4"/>
    <x v="2"/>
    <x v="0"/>
    <n v="2"/>
    <n v="3"/>
    <s v="Active"/>
    <x v="1"/>
    <x v="3"/>
    <n v="0"/>
  </r>
  <r>
    <n v="32"/>
    <s v="No"/>
    <s v="Travel_Rarely"/>
    <x v="1"/>
    <n v="15"/>
    <n v="3"/>
    <s v="Marketing"/>
    <n v="1307"/>
    <x v="0"/>
    <n v="1"/>
    <x v="3"/>
    <s v="Single"/>
    <n v="101690"/>
    <n v="1"/>
    <n v="14"/>
    <n v="0"/>
    <n v="12"/>
    <n v="6"/>
    <n v="11"/>
    <n v="5"/>
    <n v="7"/>
    <n v="1"/>
    <n v="2"/>
    <x v="0"/>
    <x v="0"/>
    <n v="2"/>
    <n v="3"/>
    <s v="Active"/>
    <x v="1"/>
    <x v="3"/>
    <n v="0"/>
  </r>
  <r>
    <n v="32"/>
    <s v="No"/>
    <s v="Travel_Rarely"/>
    <x v="1"/>
    <n v="15"/>
    <n v="3"/>
    <s v="Marketing"/>
    <n v="2777"/>
    <x v="0"/>
    <n v="1"/>
    <x v="3"/>
    <s v="Single"/>
    <n v="101690"/>
    <n v="1"/>
    <n v="14"/>
    <n v="0"/>
    <n v="12"/>
    <n v="6"/>
    <n v="11"/>
    <n v="5"/>
    <n v="7"/>
    <n v="1"/>
    <n v="2"/>
    <x v="0"/>
    <x v="0"/>
    <n v="2"/>
    <n v="3"/>
    <s v="Active"/>
    <x v="1"/>
    <x v="3"/>
    <n v="0"/>
  </r>
  <r>
    <n v="32"/>
    <s v="No"/>
    <s v="Travel_Rarely"/>
    <x v="1"/>
    <n v="15"/>
    <n v="3"/>
    <s v="Marketing"/>
    <n v="4247"/>
    <x v="0"/>
    <n v="1"/>
    <x v="3"/>
    <s v="Single"/>
    <n v="101690"/>
    <n v="1"/>
    <n v="14"/>
    <n v="0"/>
    <n v="12"/>
    <n v="6"/>
    <n v="11"/>
    <n v="5"/>
    <n v="7"/>
    <n v="1"/>
    <n v="2"/>
    <x v="0"/>
    <x v="0"/>
    <n v="2"/>
    <n v="3"/>
    <s v="Active"/>
    <x v="1"/>
    <x v="3"/>
    <n v="0"/>
  </r>
  <r>
    <n v="34"/>
    <s v="No"/>
    <s v="Travel_Rarely"/>
    <x v="0"/>
    <n v="26"/>
    <n v="3"/>
    <s v="Other"/>
    <n v="1460"/>
    <x v="1"/>
    <n v="1"/>
    <x v="0"/>
    <s v="Married"/>
    <n v="190380"/>
    <n v="6"/>
    <n v="13"/>
    <n v="0"/>
    <n v="13"/>
    <n v="3"/>
    <n v="11"/>
    <n v="5"/>
    <n v="9"/>
    <n v="1"/>
    <n v="4"/>
    <x v="3"/>
    <x v="0"/>
    <n v="2"/>
    <n v="3"/>
    <s v="Active"/>
    <x v="1"/>
    <x v="3"/>
    <n v="0"/>
  </r>
  <r>
    <n v="34"/>
    <s v="No"/>
    <s v="Travel_Rarely"/>
    <x v="0"/>
    <n v="26"/>
    <n v="3"/>
    <s v="Other"/>
    <n v="2930"/>
    <x v="1"/>
    <n v="1"/>
    <x v="0"/>
    <s v="Married"/>
    <n v="190380"/>
    <n v="6"/>
    <n v="13"/>
    <n v="0"/>
    <n v="13"/>
    <n v="3"/>
    <n v="11"/>
    <n v="5"/>
    <n v="9"/>
    <n v="1"/>
    <n v="4"/>
    <x v="3"/>
    <x v="0"/>
    <n v="2"/>
    <n v="3"/>
    <s v="Active"/>
    <x v="1"/>
    <x v="3"/>
    <n v="0"/>
  </r>
  <r>
    <n v="34"/>
    <s v="No"/>
    <s v="Travel_Rarely"/>
    <x v="0"/>
    <n v="26"/>
    <n v="3"/>
    <s v="Other"/>
    <n v="4400"/>
    <x v="1"/>
    <n v="1"/>
    <x v="0"/>
    <s v="Married"/>
    <n v="190380"/>
    <n v="6"/>
    <n v="13"/>
    <n v="0"/>
    <n v="13"/>
    <n v="3"/>
    <n v="11"/>
    <n v="5"/>
    <n v="9"/>
    <n v="1"/>
    <n v="4"/>
    <x v="3"/>
    <x v="0"/>
    <n v="2"/>
    <n v="3"/>
    <s v="Active"/>
    <x v="1"/>
    <x v="3"/>
    <n v="0"/>
  </r>
  <r>
    <n v="34"/>
    <s v="No"/>
    <s v="Travel_Rarely"/>
    <x v="1"/>
    <n v="9"/>
    <n v="2"/>
    <s v="Medical"/>
    <n v="1329"/>
    <x v="0"/>
    <n v="2"/>
    <x v="7"/>
    <s v="Single"/>
    <n v="48760"/>
    <n v="2"/>
    <n v="21"/>
    <n v="1"/>
    <n v="14"/>
    <n v="3"/>
    <n v="11"/>
    <n v="5"/>
    <n v="8"/>
    <n v="1"/>
    <n v="3"/>
    <x v="3"/>
    <x v="0"/>
    <n v="3"/>
    <n v="4"/>
    <s v="Active"/>
    <x v="1"/>
    <x v="3"/>
    <n v="0"/>
  </r>
  <r>
    <n v="34"/>
    <s v="No"/>
    <s v="Travel_Rarely"/>
    <x v="1"/>
    <n v="9"/>
    <n v="2"/>
    <s v="Medical"/>
    <n v="2799"/>
    <x v="0"/>
    <n v="2"/>
    <x v="7"/>
    <s v="Single"/>
    <n v="48760"/>
    <n v="2"/>
    <n v="21"/>
    <n v="1"/>
    <n v="14"/>
    <n v="3"/>
    <n v="11"/>
    <n v="5"/>
    <n v="8"/>
    <n v="1"/>
    <n v="3"/>
    <x v="3"/>
    <x v="0"/>
    <n v="3"/>
    <n v="4"/>
    <s v="Active"/>
    <x v="1"/>
    <x v="3"/>
    <n v="0"/>
  </r>
  <r>
    <n v="34"/>
    <s v="No"/>
    <s v="Travel_Rarely"/>
    <x v="1"/>
    <n v="9"/>
    <n v="2"/>
    <s v="Medical"/>
    <n v="4269"/>
    <x v="0"/>
    <n v="2"/>
    <x v="7"/>
    <s v="Single"/>
    <n v="48760"/>
    <n v="2"/>
    <n v="21"/>
    <n v="1"/>
    <n v="14"/>
    <n v="3"/>
    <n v="11"/>
    <n v="5"/>
    <n v="8"/>
    <n v="1"/>
    <n v="3"/>
    <x v="3"/>
    <x v="0"/>
    <n v="3"/>
    <n v="4"/>
    <s v="Active"/>
    <x v="1"/>
    <x v="3"/>
    <n v="0"/>
  </r>
  <r>
    <n v="40"/>
    <s v="No"/>
    <s v="Travel_Rarely"/>
    <x v="0"/>
    <n v="8"/>
    <n v="1"/>
    <s v="Medical"/>
    <n v="1153"/>
    <x v="1"/>
    <n v="5"/>
    <x v="3"/>
    <s v="Married"/>
    <n v="35440"/>
    <n v="3"/>
    <n v="18"/>
    <n v="3"/>
    <n v="15"/>
    <n v="3"/>
    <n v="11"/>
    <n v="5"/>
    <n v="10"/>
    <n v="1"/>
    <n v="2"/>
    <x v="2"/>
    <x v="0"/>
    <n v="2"/>
    <n v="3"/>
    <s v="Active"/>
    <x v="2"/>
    <x v="3"/>
    <n v="0"/>
  </r>
  <r>
    <n v="40"/>
    <s v="No"/>
    <s v="Travel_Rarely"/>
    <x v="0"/>
    <n v="8"/>
    <n v="1"/>
    <s v="Medical"/>
    <n v="2623"/>
    <x v="1"/>
    <n v="5"/>
    <x v="3"/>
    <s v="Married"/>
    <n v="35440"/>
    <n v="3"/>
    <n v="18"/>
    <n v="3"/>
    <n v="15"/>
    <n v="3"/>
    <n v="11"/>
    <n v="5"/>
    <n v="10"/>
    <n v="1"/>
    <n v="2"/>
    <x v="2"/>
    <x v="0"/>
    <n v="2"/>
    <n v="3"/>
    <s v="Active"/>
    <x v="2"/>
    <x v="3"/>
    <n v="0"/>
  </r>
  <r>
    <n v="40"/>
    <s v="No"/>
    <s v="Travel_Rarely"/>
    <x v="0"/>
    <n v="8"/>
    <n v="1"/>
    <s v="Medical"/>
    <n v="4093"/>
    <x v="1"/>
    <n v="5"/>
    <x v="3"/>
    <s v="Married"/>
    <n v="35440"/>
    <n v="3"/>
    <n v="18"/>
    <n v="3"/>
    <n v="15"/>
    <n v="3"/>
    <n v="11"/>
    <n v="5"/>
    <n v="10"/>
    <n v="1"/>
    <n v="2"/>
    <x v="2"/>
    <x v="0"/>
    <n v="2"/>
    <n v="3"/>
    <s v="Active"/>
    <x v="2"/>
    <x v="3"/>
    <n v="0"/>
  </r>
  <r>
    <n v="34"/>
    <s v="No"/>
    <s v="Travel_Frequently"/>
    <x v="1"/>
    <n v="14"/>
    <n v="4"/>
    <s v="Medical"/>
    <n v="663"/>
    <x v="1"/>
    <n v="3"/>
    <x v="3"/>
    <s v="Divorced"/>
    <n v="88340"/>
    <n v="4"/>
    <n v="13"/>
    <n v="1"/>
    <n v="15"/>
    <n v="1"/>
    <n v="11"/>
    <n v="5"/>
    <n v="10"/>
    <n v="1"/>
    <n v="3"/>
    <x v="2"/>
    <x v="1"/>
    <n v="3"/>
    <n v="3"/>
    <s v="Active"/>
    <x v="1"/>
    <x v="3"/>
    <n v="0"/>
  </r>
  <r>
    <n v="34"/>
    <s v="No"/>
    <s v="Travel_Frequently"/>
    <x v="1"/>
    <n v="14"/>
    <n v="4"/>
    <s v="Medical"/>
    <n v="2133"/>
    <x v="1"/>
    <n v="3"/>
    <x v="3"/>
    <s v="Divorced"/>
    <n v="88340"/>
    <n v="4"/>
    <n v="13"/>
    <n v="1"/>
    <n v="15"/>
    <n v="1"/>
    <n v="11"/>
    <n v="5"/>
    <n v="10"/>
    <n v="1"/>
    <n v="3"/>
    <x v="2"/>
    <x v="1"/>
    <n v="3"/>
    <n v="3"/>
    <s v="Active"/>
    <x v="1"/>
    <x v="3"/>
    <n v="0"/>
  </r>
  <r>
    <n v="34"/>
    <s v="No"/>
    <s v="Travel_Frequently"/>
    <x v="1"/>
    <n v="14"/>
    <n v="4"/>
    <s v="Medical"/>
    <n v="3603"/>
    <x v="1"/>
    <n v="3"/>
    <x v="3"/>
    <s v="Divorced"/>
    <n v="88340"/>
    <n v="4"/>
    <n v="13"/>
    <n v="1"/>
    <n v="15"/>
    <n v="1"/>
    <n v="11"/>
    <n v="5"/>
    <n v="10"/>
    <n v="1"/>
    <n v="3"/>
    <x v="2"/>
    <x v="1"/>
    <n v="3"/>
    <n v="3"/>
    <s v="Active"/>
    <x v="1"/>
    <x v="3"/>
    <n v="0"/>
  </r>
  <r>
    <n v="42"/>
    <s v="No"/>
    <s v="Travel_Frequently"/>
    <x v="0"/>
    <n v="8"/>
    <n v="4"/>
    <s v="Medical"/>
    <n v="793"/>
    <x v="1"/>
    <n v="1"/>
    <x v="0"/>
    <s v="Single"/>
    <n v="60620"/>
    <n v="1"/>
    <n v="22"/>
    <n v="2"/>
    <n v="12"/>
    <n v="2"/>
    <n v="12"/>
    <n v="5"/>
    <n v="8"/>
    <n v="1"/>
    <n v="1"/>
    <x v="1"/>
    <x v="0"/>
    <n v="3"/>
    <n v="4"/>
    <s v="Active"/>
    <x v="2"/>
    <x v="3"/>
    <n v="0"/>
  </r>
  <r>
    <n v="42"/>
    <s v="No"/>
    <s v="Travel_Frequently"/>
    <x v="0"/>
    <n v="8"/>
    <n v="4"/>
    <s v="Medical"/>
    <n v="2263"/>
    <x v="1"/>
    <n v="1"/>
    <x v="0"/>
    <s v="Single"/>
    <n v="60620"/>
    <n v="1"/>
    <n v="22"/>
    <n v="2"/>
    <n v="12"/>
    <n v="2"/>
    <n v="12"/>
    <n v="5"/>
    <n v="8"/>
    <n v="1"/>
    <n v="1"/>
    <x v="1"/>
    <x v="0"/>
    <n v="3"/>
    <n v="4"/>
    <s v="Active"/>
    <x v="2"/>
    <x v="3"/>
    <n v="0"/>
  </r>
  <r>
    <n v="42"/>
    <s v="No"/>
    <s v="Travel_Frequently"/>
    <x v="0"/>
    <n v="8"/>
    <n v="4"/>
    <s v="Medical"/>
    <n v="3733"/>
    <x v="1"/>
    <n v="1"/>
    <x v="0"/>
    <s v="Single"/>
    <n v="60620"/>
    <n v="1"/>
    <n v="22"/>
    <n v="2"/>
    <n v="12"/>
    <n v="2"/>
    <n v="12"/>
    <n v="5"/>
    <n v="8"/>
    <n v="1"/>
    <n v="1"/>
    <x v="1"/>
    <x v="0"/>
    <n v="3"/>
    <n v="4"/>
    <s v="Active"/>
    <x v="2"/>
    <x v="3"/>
    <n v="0"/>
  </r>
  <r>
    <n v="31"/>
    <s v="No"/>
    <s v="Travel_Rarely"/>
    <x v="0"/>
    <n v="8"/>
    <n v="5"/>
    <s v="Life Sciences"/>
    <n v="1017"/>
    <x v="0"/>
    <n v="5"/>
    <x v="0"/>
    <s v="Married"/>
    <n v="131200"/>
    <n v="1"/>
    <n v="12"/>
    <n v="2"/>
    <n v="13"/>
    <n v="6"/>
    <n v="12"/>
    <n v="5"/>
    <n v="7"/>
    <n v="1"/>
    <n v="1"/>
    <x v="1"/>
    <x v="0"/>
    <n v="2"/>
    <n v="3"/>
    <s v="Active"/>
    <x v="1"/>
    <x v="3"/>
    <n v="0"/>
  </r>
  <r>
    <n v="31"/>
    <s v="No"/>
    <s v="Travel_Rarely"/>
    <x v="0"/>
    <n v="8"/>
    <n v="5"/>
    <s v="Life Sciences"/>
    <n v="2487"/>
    <x v="0"/>
    <n v="5"/>
    <x v="0"/>
    <s v="Married"/>
    <n v="131200"/>
    <n v="1"/>
    <n v="12"/>
    <n v="2"/>
    <n v="13"/>
    <n v="6"/>
    <n v="12"/>
    <n v="5"/>
    <n v="7"/>
    <n v="1"/>
    <n v="1"/>
    <x v="1"/>
    <x v="0"/>
    <n v="2"/>
    <n v="3"/>
    <s v="Active"/>
    <x v="1"/>
    <x v="3"/>
    <n v="0"/>
  </r>
  <r>
    <n v="31"/>
    <s v="No"/>
    <s v="Travel_Rarely"/>
    <x v="0"/>
    <n v="8"/>
    <n v="5"/>
    <s v="Life Sciences"/>
    <n v="3957"/>
    <x v="0"/>
    <n v="5"/>
    <x v="0"/>
    <s v="Married"/>
    <n v="131200"/>
    <n v="1"/>
    <n v="12"/>
    <n v="2"/>
    <n v="13"/>
    <n v="6"/>
    <n v="12"/>
    <n v="5"/>
    <n v="7"/>
    <n v="1"/>
    <n v="1"/>
    <x v="1"/>
    <x v="0"/>
    <n v="2"/>
    <n v="3"/>
    <s v="Active"/>
    <x v="1"/>
    <x v="3"/>
    <n v="0"/>
  </r>
  <r>
    <n v="36"/>
    <s v="No"/>
    <s v="Travel_Rarely"/>
    <x v="0"/>
    <n v="27"/>
    <n v="3"/>
    <s v="Technical Degree"/>
    <n v="1021"/>
    <x v="1"/>
    <n v="4"/>
    <x v="3"/>
    <s v="Married"/>
    <n v="50560"/>
    <n v="7"/>
    <n v="12"/>
    <n v="0"/>
    <n v="15"/>
    <n v="2"/>
    <n v="12"/>
    <n v="5"/>
    <n v="7"/>
    <n v="1"/>
    <n v="4"/>
    <x v="3"/>
    <x v="0"/>
    <n v="2"/>
    <n v="3"/>
    <s v="Active"/>
    <x v="2"/>
    <x v="3"/>
    <n v="0"/>
  </r>
  <r>
    <n v="36"/>
    <s v="No"/>
    <s v="Travel_Rarely"/>
    <x v="0"/>
    <n v="27"/>
    <n v="3"/>
    <s v="Technical Degree"/>
    <n v="2491"/>
    <x v="1"/>
    <n v="4"/>
    <x v="3"/>
    <s v="Married"/>
    <n v="50560"/>
    <n v="7"/>
    <n v="12"/>
    <n v="0"/>
    <n v="15"/>
    <n v="2"/>
    <n v="12"/>
    <n v="5"/>
    <n v="7"/>
    <n v="1"/>
    <n v="4"/>
    <x v="3"/>
    <x v="0"/>
    <n v="2"/>
    <n v="3"/>
    <s v="Active"/>
    <x v="2"/>
    <x v="3"/>
    <n v="0"/>
  </r>
  <r>
    <n v="36"/>
    <s v="No"/>
    <s v="Travel_Rarely"/>
    <x v="0"/>
    <n v="27"/>
    <n v="3"/>
    <s v="Technical Degree"/>
    <n v="3961"/>
    <x v="1"/>
    <n v="4"/>
    <x v="3"/>
    <s v="Married"/>
    <n v="50560"/>
    <n v="7"/>
    <n v="12"/>
    <n v="0"/>
    <n v="15"/>
    <n v="2"/>
    <n v="12"/>
    <n v="5"/>
    <n v="7"/>
    <n v="1"/>
    <n v="4"/>
    <x v="3"/>
    <x v="0"/>
    <n v="2"/>
    <n v="3"/>
    <s v="Active"/>
    <x v="2"/>
    <x v="3"/>
    <n v="0"/>
  </r>
  <r>
    <n v="47"/>
    <s v="No"/>
    <s v="Non-Travel"/>
    <x v="0"/>
    <n v="21"/>
    <n v="2"/>
    <s v="Medical"/>
    <n v="1164"/>
    <x v="0"/>
    <n v="1"/>
    <x v="0"/>
    <s v="Married"/>
    <n v="46390"/>
    <n v="0"/>
    <n v="11"/>
    <n v="1"/>
    <n v="14"/>
    <n v="2"/>
    <n v="13"/>
    <n v="5"/>
    <n v="12"/>
    <n v="1"/>
    <n v="3"/>
    <x v="2"/>
    <x v="3"/>
    <n v="2"/>
    <n v="3"/>
    <s v="Active"/>
    <x v="3"/>
    <x v="3"/>
    <n v="0"/>
  </r>
  <r>
    <n v="47"/>
    <s v="No"/>
    <s v="Non-Travel"/>
    <x v="0"/>
    <n v="21"/>
    <n v="2"/>
    <s v="Medical"/>
    <n v="2634"/>
    <x v="0"/>
    <n v="1"/>
    <x v="0"/>
    <s v="Married"/>
    <n v="46390"/>
    <n v="0"/>
    <n v="11"/>
    <n v="1"/>
    <n v="14"/>
    <n v="2"/>
    <n v="13"/>
    <n v="5"/>
    <n v="12"/>
    <n v="1"/>
    <n v="3"/>
    <x v="2"/>
    <x v="3"/>
    <n v="2"/>
    <n v="3"/>
    <s v="Active"/>
    <x v="3"/>
    <x v="3"/>
    <n v="0"/>
  </r>
  <r>
    <n v="47"/>
    <s v="No"/>
    <s v="Non-Travel"/>
    <x v="0"/>
    <n v="21"/>
    <n v="2"/>
    <s v="Medical"/>
    <n v="4104"/>
    <x v="0"/>
    <n v="1"/>
    <x v="0"/>
    <s v="Married"/>
    <n v="46390"/>
    <n v="0"/>
    <n v="11"/>
    <n v="1"/>
    <n v="14"/>
    <n v="2"/>
    <n v="13"/>
    <n v="5"/>
    <n v="12"/>
    <n v="1"/>
    <n v="3"/>
    <x v="2"/>
    <x v="3"/>
    <n v="2"/>
    <n v="3"/>
    <s v="Active"/>
    <x v="3"/>
    <x v="3"/>
    <n v="0"/>
  </r>
  <r>
    <n v="42"/>
    <s v="No"/>
    <s v="Travel_Rarely"/>
    <x v="0"/>
    <n v="7"/>
    <n v="3"/>
    <s v="Technical Degree"/>
    <n v="1100"/>
    <x v="1"/>
    <n v="2"/>
    <x v="0"/>
    <s v="Married"/>
    <n v="182650"/>
    <n v="9"/>
    <n v="12"/>
    <n v="1"/>
    <n v="18"/>
    <n v="4"/>
    <n v="13"/>
    <n v="5"/>
    <n v="7"/>
    <n v="1"/>
    <n v="3"/>
    <x v="3"/>
    <x v="1"/>
    <n v="3"/>
    <n v="3"/>
    <s v="Active"/>
    <x v="2"/>
    <x v="3"/>
    <n v="0"/>
  </r>
  <r>
    <n v="42"/>
    <s v="No"/>
    <s v="Travel_Rarely"/>
    <x v="0"/>
    <n v="7"/>
    <n v="3"/>
    <s v="Technical Degree"/>
    <n v="2570"/>
    <x v="1"/>
    <n v="2"/>
    <x v="0"/>
    <s v="Married"/>
    <n v="182650"/>
    <n v="9"/>
    <n v="12"/>
    <n v="1"/>
    <n v="18"/>
    <n v="4"/>
    <n v="13"/>
    <n v="5"/>
    <n v="7"/>
    <n v="1"/>
    <n v="3"/>
    <x v="3"/>
    <x v="1"/>
    <n v="3"/>
    <n v="3"/>
    <s v="Active"/>
    <x v="2"/>
    <x v="3"/>
    <n v="0"/>
  </r>
  <r>
    <n v="42"/>
    <s v="No"/>
    <s v="Travel_Rarely"/>
    <x v="0"/>
    <n v="7"/>
    <n v="3"/>
    <s v="Technical Degree"/>
    <n v="4040"/>
    <x v="1"/>
    <n v="2"/>
    <x v="0"/>
    <s v="Married"/>
    <n v="182650"/>
    <n v="9"/>
    <n v="12"/>
    <n v="1"/>
    <n v="18"/>
    <n v="4"/>
    <n v="13"/>
    <n v="5"/>
    <n v="7"/>
    <n v="1"/>
    <n v="3"/>
    <x v="3"/>
    <x v="1"/>
    <n v="3"/>
    <n v="3"/>
    <s v="Active"/>
    <x v="2"/>
    <x v="3"/>
    <n v="0"/>
  </r>
  <r>
    <n v="46"/>
    <s v="No"/>
    <s v="Travel_Rarely"/>
    <x v="0"/>
    <n v="4"/>
    <n v="2"/>
    <s v="Life Sciences"/>
    <n v="823"/>
    <x v="0"/>
    <n v="3"/>
    <x v="5"/>
    <s v="Married"/>
    <n v="138260"/>
    <n v="8"/>
    <n v="11"/>
    <n v="0"/>
    <n v="23"/>
    <n v="1"/>
    <n v="13"/>
    <n v="5"/>
    <n v="1"/>
    <n v="1"/>
    <n v="3"/>
    <x v="2"/>
    <x v="1"/>
    <n v="2"/>
    <n v="3"/>
    <s v="Active"/>
    <x v="3"/>
    <x v="3"/>
    <n v="0"/>
  </r>
  <r>
    <n v="46"/>
    <s v="No"/>
    <s v="Travel_Rarely"/>
    <x v="0"/>
    <n v="4"/>
    <n v="2"/>
    <s v="Life Sciences"/>
    <n v="2293"/>
    <x v="0"/>
    <n v="3"/>
    <x v="5"/>
    <s v="Married"/>
    <n v="138260"/>
    <n v="8"/>
    <n v="11"/>
    <n v="0"/>
    <n v="23"/>
    <n v="1"/>
    <n v="13"/>
    <n v="5"/>
    <n v="1"/>
    <n v="1"/>
    <n v="3"/>
    <x v="2"/>
    <x v="1"/>
    <n v="2"/>
    <n v="3"/>
    <s v="Active"/>
    <x v="3"/>
    <x v="3"/>
    <n v="0"/>
  </r>
  <r>
    <n v="46"/>
    <s v="No"/>
    <s v="Travel_Rarely"/>
    <x v="0"/>
    <n v="4"/>
    <n v="2"/>
    <s v="Life Sciences"/>
    <n v="3763"/>
    <x v="0"/>
    <n v="3"/>
    <x v="5"/>
    <s v="Married"/>
    <n v="138260"/>
    <n v="8"/>
    <n v="11"/>
    <n v="0"/>
    <n v="23"/>
    <n v="1"/>
    <n v="13"/>
    <n v="5"/>
    <n v="1"/>
    <n v="1"/>
    <n v="3"/>
    <x v="2"/>
    <x v="1"/>
    <n v="2"/>
    <n v="3"/>
    <s v="Active"/>
    <x v="3"/>
    <x v="3"/>
    <n v="0"/>
  </r>
  <r>
    <n v="32"/>
    <s v="No"/>
    <s v="Travel_Rarely"/>
    <x v="0"/>
    <n v="18"/>
    <n v="3"/>
    <s v="Life Sciences"/>
    <n v="1174"/>
    <x v="0"/>
    <n v="2"/>
    <x v="2"/>
    <s v="Married"/>
    <n v="63770"/>
    <n v="1"/>
    <n v="12"/>
    <n v="2"/>
    <n v="14"/>
    <n v="3"/>
    <n v="14"/>
    <n v="5"/>
    <n v="7"/>
    <n v="1"/>
    <n v="3"/>
    <x v="1"/>
    <x v="0"/>
    <n v="3"/>
    <n v="3"/>
    <s v="Active"/>
    <x v="1"/>
    <x v="3"/>
    <n v="0"/>
  </r>
  <r>
    <n v="32"/>
    <s v="No"/>
    <s v="Travel_Rarely"/>
    <x v="0"/>
    <n v="18"/>
    <n v="3"/>
    <s v="Life Sciences"/>
    <n v="2644"/>
    <x v="0"/>
    <n v="2"/>
    <x v="2"/>
    <s v="Married"/>
    <n v="63770"/>
    <n v="1"/>
    <n v="12"/>
    <n v="2"/>
    <n v="14"/>
    <n v="3"/>
    <n v="14"/>
    <n v="5"/>
    <n v="7"/>
    <n v="1"/>
    <n v="3"/>
    <x v="1"/>
    <x v="0"/>
    <n v="3"/>
    <n v="3"/>
    <s v="Active"/>
    <x v="1"/>
    <x v="3"/>
    <n v="0"/>
  </r>
  <r>
    <n v="32"/>
    <s v="No"/>
    <s v="Travel_Rarely"/>
    <x v="0"/>
    <n v="18"/>
    <n v="3"/>
    <s v="Life Sciences"/>
    <n v="4114"/>
    <x v="0"/>
    <n v="2"/>
    <x v="2"/>
    <s v="Married"/>
    <n v="63770"/>
    <n v="1"/>
    <n v="12"/>
    <n v="2"/>
    <n v="14"/>
    <n v="3"/>
    <n v="14"/>
    <n v="5"/>
    <n v="7"/>
    <n v="1"/>
    <n v="3"/>
    <x v="1"/>
    <x v="0"/>
    <n v="3"/>
    <n v="3"/>
    <s v="Active"/>
    <x v="1"/>
    <x v="3"/>
    <n v="0"/>
  </r>
  <r>
    <n v="33"/>
    <s v="No"/>
    <s v="Travel_Rarely"/>
    <x v="0"/>
    <n v="9"/>
    <n v="3"/>
    <s v="Medical"/>
    <n v="838"/>
    <x v="1"/>
    <n v="2"/>
    <x v="5"/>
    <s v="Married"/>
    <n v="28990"/>
    <n v="1"/>
    <n v="17"/>
    <n v="0"/>
    <n v="15"/>
    <n v="3"/>
    <n v="15"/>
    <n v="5"/>
    <n v="7"/>
    <n v="1"/>
    <n v="2"/>
    <x v="0"/>
    <x v="0"/>
    <n v="2"/>
    <n v="3"/>
    <s v="Active"/>
    <x v="1"/>
    <x v="3"/>
    <n v="0"/>
  </r>
  <r>
    <n v="33"/>
    <s v="No"/>
    <s v="Travel_Rarely"/>
    <x v="0"/>
    <n v="9"/>
    <n v="3"/>
    <s v="Medical"/>
    <n v="2308"/>
    <x v="1"/>
    <n v="2"/>
    <x v="5"/>
    <s v="Married"/>
    <n v="28990"/>
    <n v="1"/>
    <n v="17"/>
    <n v="0"/>
    <n v="15"/>
    <n v="3"/>
    <n v="15"/>
    <n v="5"/>
    <n v="7"/>
    <n v="1"/>
    <n v="2"/>
    <x v="0"/>
    <x v="0"/>
    <n v="2"/>
    <n v="3"/>
    <s v="Active"/>
    <x v="1"/>
    <x v="3"/>
    <n v="0"/>
  </r>
  <r>
    <n v="33"/>
    <s v="No"/>
    <s v="Travel_Rarely"/>
    <x v="0"/>
    <n v="9"/>
    <n v="3"/>
    <s v="Medical"/>
    <n v="3778"/>
    <x v="1"/>
    <n v="2"/>
    <x v="5"/>
    <s v="Married"/>
    <n v="28990"/>
    <n v="1"/>
    <n v="17"/>
    <n v="0"/>
    <n v="15"/>
    <n v="3"/>
    <n v="15"/>
    <n v="5"/>
    <n v="7"/>
    <n v="1"/>
    <n v="2"/>
    <x v="0"/>
    <x v="0"/>
    <n v="2"/>
    <n v="3"/>
    <s v="Active"/>
    <x v="1"/>
    <x v="3"/>
    <n v="0"/>
  </r>
  <r>
    <n v="38"/>
    <s v="No"/>
    <s v="Travel_Rarely"/>
    <x v="1"/>
    <n v="6"/>
    <n v="3"/>
    <s v="Other"/>
    <n v="424"/>
    <x v="0"/>
    <n v="2"/>
    <x v="0"/>
    <s v="Married"/>
    <n v="87890"/>
    <n v="1"/>
    <n v="11"/>
    <n v="3"/>
    <n v="15"/>
    <n v="4"/>
    <n v="15"/>
    <n v="5"/>
    <n v="11"/>
    <n v="1"/>
    <n v="4"/>
    <x v="3"/>
    <x v="0"/>
    <n v="3"/>
    <n v="3"/>
    <s v="Active"/>
    <x v="2"/>
    <x v="3"/>
    <n v="0"/>
  </r>
  <r>
    <n v="38"/>
    <s v="No"/>
    <s v="Travel_Rarely"/>
    <x v="1"/>
    <n v="6"/>
    <n v="3"/>
    <s v="Other"/>
    <n v="1894"/>
    <x v="0"/>
    <n v="2"/>
    <x v="0"/>
    <s v="Married"/>
    <n v="87890"/>
    <n v="1"/>
    <n v="11"/>
    <n v="3"/>
    <n v="15"/>
    <n v="4"/>
    <n v="15"/>
    <n v="5"/>
    <n v="11"/>
    <n v="1"/>
    <n v="4"/>
    <x v="3"/>
    <x v="0"/>
    <n v="3"/>
    <n v="3"/>
    <s v="Active"/>
    <x v="2"/>
    <x v="3"/>
    <n v="0"/>
  </r>
  <r>
    <n v="38"/>
    <s v="No"/>
    <s v="Travel_Rarely"/>
    <x v="1"/>
    <n v="6"/>
    <n v="3"/>
    <s v="Other"/>
    <n v="3364"/>
    <x v="0"/>
    <n v="2"/>
    <x v="0"/>
    <s v="Married"/>
    <n v="87890"/>
    <n v="1"/>
    <n v="11"/>
    <n v="3"/>
    <n v="15"/>
    <n v="4"/>
    <n v="15"/>
    <n v="5"/>
    <n v="11"/>
    <n v="1"/>
    <n v="4"/>
    <x v="3"/>
    <x v="0"/>
    <n v="3"/>
    <n v="3"/>
    <s v="Active"/>
    <x v="2"/>
    <x v="3"/>
    <n v="0"/>
  </r>
  <r>
    <n v="49"/>
    <s v="No"/>
    <s v="Travel_Rarely"/>
    <x v="0"/>
    <n v="2"/>
    <n v="3"/>
    <s v="Life Sciences"/>
    <n v="1342"/>
    <x v="1"/>
    <n v="1"/>
    <x v="0"/>
    <s v="Married"/>
    <n v="47240"/>
    <n v="1"/>
    <n v="11"/>
    <n v="1"/>
    <n v="16"/>
    <n v="3"/>
    <n v="15"/>
    <n v="5"/>
    <n v="11"/>
    <n v="1"/>
    <n v="3"/>
    <x v="3"/>
    <x v="2"/>
    <n v="2"/>
    <n v="3"/>
    <s v="Active"/>
    <x v="3"/>
    <x v="3"/>
    <n v="0"/>
  </r>
  <r>
    <n v="49"/>
    <s v="No"/>
    <s v="Travel_Rarely"/>
    <x v="0"/>
    <n v="2"/>
    <n v="3"/>
    <s v="Life Sciences"/>
    <n v="2812"/>
    <x v="1"/>
    <n v="1"/>
    <x v="0"/>
    <s v="Married"/>
    <n v="47240"/>
    <n v="1"/>
    <n v="11"/>
    <n v="1"/>
    <n v="16"/>
    <n v="3"/>
    <n v="15"/>
    <n v="5"/>
    <n v="11"/>
    <n v="1"/>
    <n v="3"/>
    <x v="3"/>
    <x v="2"/>
    <n v="2"/>
    <n v="3"/>
    <s v="Active"/>
    <x v="3"/>
    <x v="3"/>
    <n v="0"/>
  </r>
  <r>
    <n v="49"/>
    <s v="No"/>
    <s v="Travel_Rarely"/>
    <x v="0"/>
    <n v="2"/>
    <n v="3"/>
    <s v="Life Sciences"/>
    <n v="4282"/>
    <x v="1"/>
    <n v="1"/>
    <x v="0"/>
    <s v="Married"/>
    <n v="47240"/>
    <n v="1"/>
    <n v="11"/>
    <n v="1"/>
    <n v="16"/>
    <n v="3"/>
    <n v="15"/>
    <n v="5"/>
    <n v="11"/>
    <n v="1"/>
    <n v="3"/>
    <x v="3"/>
    <x v="2"/>
    <n v="2"/>
    <n v="3"/>
    <s v="Active"/>
    <x v="3"/>
    <x v="3"/>
    <n v="0"/>
  </r>
  <r>
    <n v="38"/>
    <s v="No"/>
    <s v="Travel_Rarely"/>
    <x v="0"/>
    <n v="19"/>
    <n v="3"/>
    <s v="Life Sciences"/>
    <n v="1159"/>
    <x v="1"/>
    <n v="2"/>
    <x v="0"/>
    <s v="Married"/>
    <n v="68930"/>
    <n v="0"/>
    <n v="17"/>
    <n v="0"/>
    <n v="16"/>
    <n v="3"/>
    <n v="15"/>
    <n v="5"/>
    <n v="8"/>
    <n v="1"/>
    <n v="4"/>
    <x v="2"/>
    <x v="0"/>
    <n v="3"/>
    <n v="3"/>
    <s v="Active"/>
    <x v="2"/>
    <x v="3"/>
    <n v="0"/>
  </r>
  <r>
    <n v="38"/>
    <s v="No"/>
    <s v="Travel_Rarely"/>
    <x v="0"/>
    <n v="19"/>
    <n v="3"/>
    <s v="Life Sciences"/>
    <n v="2629"/>
    <x v="1"/>
    <n v="2"/>
    <x v="0"/>
    <s v="Married"/>
    <n v="68930"/>
    <n v="0"/>
    <n v="17"/>
    <n v="0"/>
    <n v="16"/>
    <n v="3"/>
    <n v="15"/>
    <n v="5"/>
    <n v="8"/>
    <n v="1"/>
    <n v="4"/>
    <x v="2"/>
    <x v="0"/>
    <n v="3"/>
    <n v="3"/>
    <s v="Active"/>
    <x v="2"/>
    <x v="3"/>
    <n v="0"/>
  </r>
  <r>
    <n v="38"/>
    <s v="No"/>
    <s v="Travel_Rarely"/>
    <x v="0"/>
    <n v="19"/>
    <n v="3"/>
    <s v="Life Sciences"/>
    <n v="4099"/>
    <x v="1"/>
    <n v="2"/>
    <x v="0"/>
    <s v="Married"/>
    <n v="68930"/>
    <n v="0"/>
    <n v="17"/>
    <n v="0"/>
    <n v="16"/>
    <n v="3"/>
    <n v="15"/>
    <n v="5"/>
    <n v="8"/>
    <n v="1"/>
    <n v="4"/>
    <x v="2"/>
    <x v="0"/>
    <n v="3"/>
    <n v="3"/>
    <s v="Active"/>
    <x v="2"/>
    <x v="3"/>
    <n v="0"/>
  </r>
  <r>
    <n v="39"/>
    <s v="No"/>
    <s v="Travel_Rarely"/>
    <x v="0"/>
    <n v="7"/>
    <n v="3"/>
    <s v="Life Sciences"/>
    <n v="1350"/>
    <x v="1"/>
    <n v="1"/>
    <x v="3"/>
    <s v="Married"/>
    <n v="196580"/>
    <n v="4"/>
    <n v="13"/>
    <n v="1"/>
    <n v="17"/>
    <n v="3"/>
    <n v="15"/>
    <n v="5"/>
    <n v="9"/>
    <n v="1"/>
    <n v="4"/>
    <x v="0"/>
    <x v="1"/>
    <n v="4"/>
    <n v="3"/>
    <s v="Active"/>
    <x v="2"/>
    <x v="3"/>
    <n v="0"/>
  </r>
  <r>
    <n v="39"/>
    <s v="No"/>
    <s v="Travel_Rarely"/>
    <x v="0"/>
    <n v="7"/>
    <n v="3"/>
    <s v="Life Sciences"/>
    <n v="2820"/>
    <x v="1"/>
    <n v="1"/>
    <x v="3"/>
    <s v="Married"/>
    <n v="196580"/>
    <n v="4"/>
    <n v="13"/>
    <n v="1"/>
    <n v="17"/>
    <n v="3"/>
    <n v="15"/>
    <n v="5"/>
    <n v="9"/>
    <n v="1"/>
    <n v="4"/>
    <x v="0"/>
    <x v="1"/>
    <n v="4"/>
    <n v="3"/>
    <s v="Active"/>
    <x v="2"/>
    <x v="3"/>
    <n v="0"/>
  </r>
  <r>
    <n v="39"/>
    <s v="No"/>
    <s v="Travel_Rarely"/>
    <x v="0"/>
    <n v="7"/>
    <n v="3"/>
    <s v="Life Sciences"/>
    <n v="4290"/>
    <x v="1"/>
    <n v="1"/>
    <x v="3"/>
    <s v="Married"/>
    <n v="196580"/>
    <n v="4"/>
    <n v="13"/>
    <n v="1"/>
    <n v="17"/>
    <n v="3"/>
    <n v="15"/>
    <n v="5"/>
    <n v="9"/>
    <n v="1"/>
    <n v="4"/>
    <x v="0"/>
    <x v="1"/>
    <n v="4"/>
    <n v="3"/>
    <s v="Active"/>
    <x v="2"/>
    <x v="3"/>
    <n v="0"/>
  </r>
  <r>
    <n v="38"/>
    <s v="No"/>
    <s v="Travel_Rarely"/>
    <x v="0"/>
    <n v="1"/>
    <n v="2"/>
    <s v="Medical"/>
    <n v="1436"/>
    <x v="0"/>
    <n v="4"/>
    <x v="4"/>
    <s v="Divorced"/>
    <n v="64720"/>
    <n v="0"/>
    <n v="12"/>
    <n v="0"/>
    <n v="17"/>
    <n v="4"/>
    <n v="16"/>
    <n v="5"/>
    <n v="13"/>
    <n v="1"/>
    <n v="1"/>
    <x v="0"/>
    <x v="2"/>
    <n v="3"/>
    <n v="3"/>
    <s v="Active"/>
    <x v="2"/>
    <x v="3"/>
    <n v="0"/>
  </r>
  <r>
    <n v="38"/>
    <s v="No"/>
    <s v="Travel_Rarely"/>
    <x v="0"/>
    <n v="1"/>
    <n v="2"/>
    <s v="Medical"/>
    <n v="2906"/>
    <x v="0"/>
    <n v="4"/>
    <x v="4"/>
    <s v="Divorced"/>
    <n v="64720"/>
    <n v="0"/>
    <n v="12"/>
    <n v="0"/>
    <n v="17"/>
    <n v="4"/>
    <n v="16"/>
    <n v="5"/>
    <n v="13"/>
    <n v="1"/>
    <n v="1"/>
    <x v="0"/>
    <x v="2"/>
    <n v="3"/>
    <n v="3"/>
    <s v="Active"/>
    <x v="2"/>
    <x v="3"/>
    <n v="0"/>
  </r>
  <r>
    <n v="38"/>
    <s v="No"/>
    <s v="Travel_Rarely"/>
    <x v="0"/>
    <n v="1"/>
    <n v="2"/>
    <s v="Medical"/>
    <n v="4376"/>
    <x v="0"/>
    <n v="4"/>
    <x v="4"/>
    <s v="Divorced"/>
    <n v="64720"/>
    <n v="0"/>
    <n v="12"/>
    <n v="0"/>
    <n v="17"/>
    <n v="4"/>
    <n v="16"/>
    <n v="5"/>
    <n v="13"/>
    <n v="1"/>
    <n v="1"/>
    <x v="0"/>
    <x v="2"/>
    <n v="3"/>
    <n v="3"/>
    <s v="Active"/>
    <x v="2"/>
    <x v="3"/>
    <n v="0"/>
  </r>
  <r>
    <n v="36"/>
    <s v="No"/>
    <s v="Travel_Rarely"/>
    <x v="0"/>
    <n v="2"/>
    <n v="4"/>
    <s v="Medical"/>
    <n v="670"/>
    <x v="0"/>
    <n v="1"/>
    <x v="7"/>
    <s v="Single"/>
    <n v="27250"/>
    <n v="9"/>
    <n v="21"/>
    <n v="1"/>
    <n v="18"/>
    <n v="4"/>
    <n v="16"/>
    <n v="5"/>
    <n v="12"/>
    <n v="1"/>
    <n v="3"/>
    <x v="2"/>
    <x v="0"/>
    <n v="2"/>
    <n v="4"/>
    <s v="Active"/>
    <x v="2"/>
    <x v="3"/>
    <n v="0"/>
  </r>
  <r>
    <n v="36"/>
    <s v="No"/>
    <s v="Travel_Rarely"/>
    <x v="0"/>
    <n v="2"/>
    <n v="4"/>
    <s v="Medical"/>
    <n v="2140"/>
    <x v="0"/>
    <n v="1"/>
    <x v="7"/>
    <s v="Single"/>
    <n v="27250"/>
    <n v="9"/>
    <n v="21"/>
    <n v="1"/>
    <n v="18"/>
    <n v="4"/>
    <n v="16"/>
    <n v="5"/>
    <n v="12"/>
    <n v="1"/>
    <n v="3"/>
    <x v="2"/>
    <x v="0"/>
    <n v="2"/>
    <n v="4"/>
    <s v="Active"/>
    <x v="2"/>
    <x v="3"/>
    <n v="0"/>
  </r>
  <r>
    <n v="36"/>
    <s v="No"/>
    <s v="Travel_Rarely"/>
    <x v="0"/>
    <n v="2"/>
    <n v="4"/>
    <s v="Medical"/>
    <n v="3610"/>
    <x v="0"/>
    <n v="1"/>
    <x v="7"/>
    <s v="Single"/>
    <n v="27250"/>
    <n v="9"/>
    <n v="21"/>
    <n v="1"/>
    <n v="18"/>
    <n v="4"/>
    <n v="16"/>
    <n v="5"/>
    <n v="12"/>
    <n v="1"/>
    <n v="3"/>
    <x v="2"/>
    <x v="0"/>
    <n v="2"/>
    <n v="4"/>
    <s v="Active"/>
    <x v="2"/>
    <x v="3"/>
    <n v="0"/>
  </r>
  <r>
    <n v="37"/>
    <s v="No"/>
    <s v="Travel_Rarely"/>
    <x v="1"/>
    <n v="5"/>
    <n v="1"/>
    <s v="Marketing"/>
    <n v="28"/>
    <x v="0"/>
    <n v="1"/>
    <x v="3"/>
    <s v="Single"/>
    <n v="27050"/>
    <n v="1"/>
    <n v="11"/>
    <n v="0"/>
    <n v="17"/>
    <n v="2"/>
    <n v="17"/>
    <n v="5"/>
    <n v="7"/>
    <n v="1"/>
    <n v="4"/>
    <x v="1"/>
    <x v="0"/>
    <n v="3"/>
    <n v="3"/>
    <s v="Active"/>
    <x v="2"/>
    <x v="3"/>
    <n v="0"/>
  </r>
  <r>
    <n v="37"/>
    <s v="No"/>
    <s v="Travel_Rarely"/>
    <x v="1"/>
    <n v="5"/>
    <n v="1"/>
    <s v="Marketing"/>
    <n v="1498"/>
    <x v="0"/>
    <n v="1"/>
    <x v="3"/>
    <s v="Single"/>
    <n v="27050"/>
    <n v="1"/>
    <n v="11"/>
    <n v="0"/>
    <n v="17"/>
    <n v="2"/>
    <n v="17"/>
    <n v="5"/>
    <n v="7"/>
    <n v="1"/>
    <n v="4"/>
    <x v="1"/>
    <x v="0"/>
    <n v="3"/>
    <n v="3"/>
    <s v="Active"/>
    <x v="2"/>
    <x v="3"/>
    <n v="0"/>
  </r>
  <r>
    <n v="37"/>
    <s v="No"/>
    <s v="Travel_Rarely"/>
    <x v="1"/>
    <n v="5"/>
    <n v="1"/>
    <s v="Marketing"/>
    <n v="2968"/>
    <x v="0"/>
    <n v="1"/>
    <x v="3"/>
    <s v="Single"/>
    <n v="27050"/>
    <n v="1"/>
    <n v="11"/>
    <n v="0"/>
    <n v="17"/>
    <n v="2"/>
    <n v="17"/>
    <n v="5"/>
    <n v="7"/>
    <n v="1"/>
    <n v="4"/>
    <x v="1"/>
    <x v="0"/>
    <n v="3"/>
    <n v="3"/>
    <s v="Active"/>
    <x v="2"/>
    <x v="3"/>
    <n v="0"/>
  </r>
  <r>
    <n v="35"/>
    <s v="No"/>
    <s v="Travel_Rarely"/>
    <x v="0"/>
    <n v="9"/>
    <n v="2"/>
    <s v="Life Sciences"/>
    <n v="378"/>
    <x v="1"/>
    <n v="1"/>
    <x v="7"/>
    <s v="Married"/>
    <n v="31400"/>
    <n v="1"/>
    <n v="13"/>
    <n v="1"/>
    <n v="17"/>
    <n v="2"/>
    <n v="17"/>
    <n v="5"/>
    <n v="15"/>
    <n v="1"/>
    <n v="4"/>
    <x v="0"/>
    <x v="0"/>
    <n v="2"/>
    <n v="3"/>
    <s v="Active"/>
    <x v="2"/>
    <x v="3"/>
    <n v="0"/>
  </r>
  <r>
    <n v="35"/>
    <s v="No"/>
    <s v="Travel_Rarely"/>
    <x v="0"/>
    <n v="9"/>
    <n v="2"/>
    <s v="Life Sciences"/>
    <n v="1848"/>
    <x v="1"/>
    <n v="1"/>
    <x v="7"/>
    <s v="Married"/>
    <n v="31400"/>
    <n v="1"/>
    <n v="13"/>
    <n v="1"/>
    <n v="17"/>
    <n v="2"/>
    <n v="17"/>
    <n v="5"/>
    <n v="15"/>
    <n v="1"/>
    <n v="4"/>
    <x v="0"/>
    <x v="0"/>
    <n v="2"/>
    <n v="3"/>
    <s v="Active"/>
    <x v="2"/>
    <x v="3"/>
    <n v="0"/>
  </r>
  <r>
    <n v="35"/>
    <s v="No"/>
    <s v="Travel_Rarely"/>
    <x v="0"/>
    <n v="9"/>
    <n v="2"/>
    <s v="Life Sciences"/>
    <n v="3318"/>
    <x v="1"/>
    <n v="1"/>
    <x v="7"/>
    <s v="Married"/>
    <n v="31400"/>
    <n v="1"/>
    <n v="13"/>
    <n v="1"/>
    <n v="17"/>
    <n v="2"/>
    <n v="17"/>
    <n v="5"/>
    <n v="15"/>
    <n v="1"/>
    <n v="4"/>
    <x v="0"/>
    <x v="0"/>
    <n v="2"/>
    <n v="3"/>
    <s v="Active"/>
    <x v="2"/>
    <x v="3"/>
    <n v="0"/>
  </r>
  <r>
    <n v="40"/>
    <s v="No"/>
    <s v="Travel_Rarely"/>
    <x v="0"/>
    <n v="15"/>
    <n v="3"/>
    <s v="Life Sciences"/>
    <n v="191"/>
    <x v="1"/>
    <n v="2"/>
    <x v="4"/>
    <s v="Single"/>
    <n v="25710"/>
    <n v="7"/>
    <n v="14"/>
    <n v="0"/>
    <n v="22"/>
    <n v="1"/>
    <n v="20"/>
    <n v="5"/>
    <n v="13"/>
    <n v="1"/>
    <n v="2"/>
    <x v="0"/>
    <x v="0"/>
    <n v="3"/>
    <n v="3"/>
    <s v="Active"/>
    <x v="2"/>
    <x v="3"/>
    <n v="0"/>
  </r>
  <r>
    <n v="40"/>
    <s v="No"/>
    <s v="Travel_Rarely"/>
    <x v="0"/>
    <n v="15"/>
    <n v="3"/>
    <s v="Life Sciences"/>
    <n v="1661"/>
    <x v="1"/>
    <n v="2"/>
    <x v="4"/>
    <s v="Single"/>
    <n v="25710"/>
    <n v="7"/>
    <n v="14"/>
    <n v="0"/>
    <n v="22"/>
    <n v="1"/>
    <n v="20"/>
    <n v="5"/>
    <n v="13"/>
    <n v="1"/>
    <n v="2"/>
    <x v="0"/>
    <x v="0"/>
    <n v="3"/>
    <n v="3"/>
    <s v="Active"/>
    <x v="2"/>
    <x v="3"/>
    <n v="0"/>
  </r>
  <r>
    <n v="40"/>
    <s v="No"/>
    <s v="Travel_Rarely"/>
    <x v="0"/>
    <n v="15"/>
    <n v="3"/>
    <s v="Life Sciences"/>
    <n v="3131"/>
    <x v="1"/>
    <n v="2"/>
    <x v="4"/>
    <s v="Single"/>
    <n v="25710"/>
    <n v="7"/>
    <n v="14"/>
    <n v="0"/>
    <n v="22"/>
    <n v="1"/>
    <n v="20"/>
    <n v="5"/>
    <n v="13"/>
    <n v="1"/>
    <n v="2"/>
    <x v="0"/>
    <x v="0"/>
    <n v="3"/>
    <n v="3"/>
    <s v="Active"/>
    <x v="2"/>
    <x v="3"/>
    <n v="0"/>
  </r>
  <r>
    <n v="47"/>
    <s v="No"/>
    <s v="Travel_Rarely"/>
    <x v="0"/>
    <n v="3"/>
    <n v="2"/>
    <s v="Medical"/>
    <n v="767"/>
    <x v="0"/>
    <n v="2"/>
    <x v="4"/>
    <s v="Married"/>
    <n v="43640"/>
    <n v="3"/>
    <n v="11"/>
    <n v="1"/>
    <n v="26"/>
    <n v="3"/>
    <n v="20"/>
    <n v="5"/>
    <n v="6"/>
    <n v="1"/>
    <n v="1"/>
    <x v="0"/>
    <x v="1"/>
    <n v="3"/>
    <n v="3"/>
    <s v="Active"/>
    <x v="3"/>
    <x v="3"/>
    <n v="0"/>
  </r>
  <r>
    <n v="47"/>
    <s v="No"/>
    <s v="Travel_Rarely"/>
    <x v="0"/>
    <n v="3"/>
    <n v="2"/>
    <s v="Medical"/>
    <n v="2237"/>
    <x v="0"/>
    <n v="2"/>
    <x v="4"/>
    <s v="Married"/>
    <n v="43640"/>
    <n v="3"/>
    <n v="11"/>
    <n v="1"/>
    <n v="26"/>
    <n v="3"/>
    <n v="20"/>
    <n v="5"/>
    <n v="6"/>
    <n v="1"/>
    <n v="1"/>
    <x v="0"/>
    <x v="1"/>
    <n v="3"/>
    <n v="3"/>
    <s v="Active"/>
    <x v="3"/>
    <x v="3"/>
    <n v="0"/>
  </r>
  <r>
    <n v="47"/>
    <s v="No"/>
    <s v="Travel_Rarely"/>
    <x v="0"/>
    <n v="3"/>
    <n v="2"/>
    <s v="Medical"/>
    <n v="3707"/>
    <x v="0"/>
    <n v="2"/>
    <x v="4"/>
    <s v="Married"/>
    <n v="43640"/>
    <n v="3"/>
    <n v="11"/>
    <n v="1"/>
    <n v="26"/>
    <n v="3"/>
    <n v="20"/>
    <n v="5"/>
    <n v="6"/>
    <n v="1"/>
    <n v="1"/>
    <x v="0"/>
    <x v="1"/>
    <n v="3"/>
    <n v="3"/>
    <s v="Active"/>
    <x v="3"/>
    <x v="3"/>
    <n v="0"/>
  </r>
  <r>
    <n v="41"/>
    <s v="No"/>
    <s v="Non-Travel"/>
    <x v="0"/>
    <n v="19"/>
    <n v="1"/>
    <s v="Life Sciences"/>
    <n v="489"/>
    <x v="0"/>
    <n v="2"/>
    <x v="3"/>
    <s v="Divorced"/>
    <n v="58280"/>
    <n v="1"/>
    <n v="13"/>
    <n v="0"/>
    <n v="21"/>
    <n v="0"/>
    <n v="21"/>
    <n v="5"/>
    <n v="10"/>
    <n v="1"/>
    <n v="2"/>
    <x v="0"/>
    <x v="0"/>
    <n v="3"/>
    <n v="3"/>
    <s v="Active"/>
    <x v="2"/>
    <x v="3"/>
    <n v="0"/>
  </r>
  <r>
    <n v="41"/>
    <s v="No"/>
    <s v="Non-Travel"/>
    <x v="0"/>
    <n v="19"/>
    <n v="1"/>
    <s v="Life Sciences"/>
    <n v="1959"/>
    <x v="0"/>
    <n v="2"/>
    <x v="3"/>
    <s v="Divorced"/>
    <n v="58280"/>
    <n v="1"/>
    <n v="13"/>
    <n v="0"/>
    <n v="21"/>
    <n v="0"/>
    <n v="21"/>
    <n v="5"/>
    <n v="10"/>
    <n v="1"/>
    <n v="2"/>
    <x v="0"/>
    <x v="0"/>
    <n v="3"/>
    <n v="3"/>
    <s v="Active"/>
    <x v="2"/>
    <x v="3"/>
    <n v="0"/>
  </r>
  <r>
    <n v="41"/>
    <s v="No"/>
    <s v="Non-Travel"/>
    <x v="0"/>
    <n v="19"/>
    <n v="1"/>
    <s v="Life Sciences"/>
    <n v="3429"/>
    <x v="0"/>
    <n v="2"/>
    <x v="3"/>
    <s v="Divorced"/>
    <n v="58280"/>
    <n v="1"/>
    <n v="13"/>
    <n v="0"/>
    <n v="21"/>
    <n v="0"/>
    <n v="21"/>
    <n v="5"/>
    <n v="10"/>
    <n v="1"/>
    <n v="2"/>
    <x v="0"/>
    <x v="0"/>
    <n v="3"/>
    <n v="3"/>
    <s v="Active"/>
    <x v="2"/>
    <x v="3"/>
    <n v="0"/>
  </r>
  <r>
    <n v="44"/>
    <s v="No"/>
    <s v="Travel_Rarely"/>
    <x v="0"/>
    <n v="3"/>
    <n v="1"/>
    <s v="Life Sciences"/>
    <n v="1241"/>
    <x v="1"/>
    <n v="1"/>
    <x v="5"/>
    <s v="Married"/>
    <n v="23450"/>
    <n v="3"/>
    <n v="15"/>
    <n v="2"/>
    <n v="24"/>
    <n v="0"/>
    <n v="22"/>
    <n v="5"/>
    <n v="17"/>
    <n v="1"/>
    <n v="1"/>
    <x v="1"/>
    <x v="0"/>
    <n v="3"/>
    <n v="3"/>
    <s v="Active"/>
    <x v="2"/>
    <x v="3"/>
    <n v="0"/>
  </r>
  <r>
    <n v="44"/>
    <s v="No"/>
    <s v="Travel_Rarely"/>
    <x v="0"/>
    <n v="3"/>
    <n v="1"/>
    <s v="Life Sciences"/>
    <n v="2711"/>
    <x v="1"/>
    <n v="1"/>
    <x v="5"/>
    <s v="Married"/>
    <n v="23450"/>
    <n v="3"/>
    <n v="15"/>
    <n v="2"/>
    <n v="24"/>
    <n v="0"/>
    <n v="22"/>
    <n v="5"/>
    <n v="17"/>
    <n v="1"/>
    <n v="1"/>
    <x v="1"/>
    <x v="0"/>
    <n v="3"/>
    <n v="3"/>
    <s v="Active"/>
    <x v="2"/>
    <x v="3"/>
    <n v="0"/>
  </r>
  <r>
    <n v="44"/>
    <s v="No"/>
    <s v="Travel_Rarely"/>
    <x v="0"/>
    <n v="3"/>
    <n v="1"/>
    <s v="Life Sciences"/>
    <n v="4181"/>
    <x v="1"/>
    <n v="1"/>
    <x v="5"/>
    <s v="Married"/>
    <n v="23450"/>
    <n v="3"/>
    <n v="15"/>
    <n v="2"/>
    <n v="24"/>
    <n v="0"/>
    <n v="22"/>
    <n v="5"/>
    <n v="17"/>
    <n v="1"/>
    <n v="1"/>
    <x v="1"/>
    <x v="0"/>
    <n v="3"/>
    <n v="3"/>
    <s v="Active"/>
    <x v="2"/>
    <x v="3"/>
    <n v="0"/>
  </r>
  <r>
    <n v="35"/>
    <s v="No"/>
    <s v="Travel_Rarely"/>
    <x v="1"/>
    <n v="7"/>
    <n v="4"/>
    <s v="Life Sciences"/>
    <n v="19"/>
    <x v="0"/>
    <n v="1"/>
    <x v="6"/>
    <s v="Divorced"/>
    <n v="24380"/>
    <n v="7"/>
    <n v="16"/>
    <n v="0"/>
    <n v="10"/>
    <n v="5"/>
    <n v="7"/>
    <n v="6"/>
    <n v="2"/>
    <n v="1"/>
    <n v="2"/>
    <x v="2"/>
    <x v="2"/>
    <n v="2"/>
    <n v="3"/>
    <s v="Active"/>
    <x v="2"/>
    <x v="2"/>
    <n v="0"/>
  </r>
  <r>
    <n v="35"/>
    <s v="No"/>
    <s v="Travel_Rarely"/>
    <x v="1"/>
    <n v="7"/>
    <n v="4"/>
    <s v="Life Sciences"/>
    <n v="1489"/>
    <x v="0"/>
    <n v="1"/>
    <x v="6"/>
    <s v="Divorced"/>
    <n v="24380"/>
    <n v="7"/>
    <n v="16"/>
    <n v="0"/>
    <n v="10"/>
    <n v="5"/>
    <n v="7"/>
    <n v="6"/>
    <n v="2"/>
    <n v="1"/>
    <n v="2"/>
    <x v="2"/>
    <x v="2"/>
    <n v="2"/>
    <n v="3"/>
    <s v="Active"/>
    <x v="2"/>
    <x v="2"/>
    <n v="0"/>
  </r>
  <r>
    <n v="35"/>
    <s v="No"/>
    <s v="Travel_Rarely"/>
    <x v="1"/>
    <n v="7"/>
    <n v="4"/>
    <s v="Life Sciences"/>
    <n v="2959"/>
    <x v="0"/>
    <n v="1"/>
    <x v="6"/>
    <s v="Divorced"/>
    <n v="24380"/>
    <n v="7"/>
    <n v="16"/>
    <n v="0"/>
    <n v="10"/>
    <n v="5"/>
    <n v="7"/>
    <n v="6"/>
    <n v="2"/>
    <n v="1"/>
    <n v="2"/>
    <x v="2"/>
    <x v="2"/>
    <n v="2"/>
    <n v="3"/>
    <s v="Active"/>
    <x v="2"/>
    <x v="2"/>
    <n v="0"/>
  </r>
  <r>
    <n v="37"/>
    <s v="No"/>
    <s v="Travel_Rarely"/>
    <x v="0"/>
    <n v="8"/>
    <n v="5"/>
    <s v="Technical Degree"/>
    <n v="96"/>
    <x v="0"/>
    <n v="2"/>
    <x v="5"/>
    <s v="Divorced"/>
    <n v="54670"/>
    <n v="4"/>
    <n v="12"/>
    <n v="0"/>
    <n v="13"/>
    <n v="2"/>
    <n v="7"/>
    <n v="6"/>
    <n v="7"/>
    <n v="1"/>
    <n v="3"/>
    <x v="3"/>
    <x v="0"/>
    <n v="3"/>
    <n v="3"/>
    <s v="Active"/>
    <x v="2"/>
    <x v="2"/>
    <n v="0"/>
  </r>
  <r>
    <n v="37"/>
    <s v="No"/>
    <s v="Travel_Rarely"/>
    <x v="0"/>
    <n v="8"/>
    <n v="5"/>
    <s v="Technical Degree"/>
    <n v="1566"/>
    <x v="0"/>
    <n v="2"/>
    <x v="5"/>
    <s v="Divorced"/>
    <n v="54670"/>
    <n v="4"/>
    <n v="12"/>
    <n v="0"/>
    <n v="13"/>
    <n v="2"/>
    <n v="7"/>
    <n v="6"/>
    <n v="7"/>
    <n v="1"/>
    <n v="3"/>
    <x v="3"/>
    <x v="0"/>
    <n v="3"/>
    <n v="3"/>
    <s v="Active"/>
    <x v="2"/>
    <x v="2"/>
    <n v="0"/>
  </r>
  <r>
    <n v="37"/>
    <s v="No"/>
    <s v="Travel_Rarely"/>
    <x v="0"/>
    <n v="8"/>
    <n v="5"/>
    <s v="Technical Degree"/>
    <n v="3036"/>
    <x v="0"/>
    <n v="2"/>
    <x v="5"/>
    <s v="Divorced"/>
    <n v="54670"/>
    <n v="4"/>
    <n v="12"/>
    <n v="0"/>
    <n v="13"/>
    <n v="2"/>
    <n v="7"/>
    <n v="6"/>
    <n v="7"/>
    <n v="1"/>
    <n v="3"/>
    <x v="3"/>
    <x v="0"/>
    <n v="3"/>
    <n v="3"/>
    <s v="Active"/>
    <x v="2"/>
    <x v="2"/>
    <n v="0"/>
  </r>
  <r>
    <n v="35"/>
    <s v="No"/>
    <s v="Travel_Rarely"/>
    <x v="0"/>
    <n v="18"/>
    <n v="5"/>
    <s v="Medical"/>
    <n v="589"/>
    <x v="1"/>
    <n v="2"/>
    <x v="3"/>
    <s v="Divorced"/>
    <n v="65380"/>
    <n v="2"/>
    <n v="16"/>
    <n v="1"/>
    <n v="15"/>
    <n v="3"/>
    <n v="7"/>
    <n v="6"/>
    <n v="4"/>
    <n v="1"/>
    <n v="3"/>
    <x v="2"/>
    <x v="1"/>
    <n v="3"/>
    <n v="3"/>
    <s v="Active"/>
    <x v="2"/>
    <x v="2"/>
    <n v="0"/>
  </r>
  <r>
    <n v="35"/>
    <s v="No"/>
    <s v="Travel_Rarely"/>
    <x v="0"/>
    <n v="18"/>
    <n v="5"/>
    <s v="Medical"/>
    <n v="2059"/>
    <x v="1"/>
    <n v="2"/>
    <x v="3"/>
    <s v="Divorced"/>
    <n v="65380"/>
    <n v="2"/>
    <n v="16"/>
    <n v="1"/>
    <n v="15"/>
    <n v="3"/>
    <n v="7"/>
    <n v="6"/>
    <n v="4"/>
    <n v="1"/>
    <n v="3"/>
    <x v="2"/>
    <x v="1"/>
    <n v="3"/>
    <n v="3"/>
    <s v="Active"/>
    <x v="2"/>
    <x v="2"/>
    <n v="0"/>
  </r>
  <r>
    <n v="35"/>
    <s v="No"/>
    <s v="Travel_Rarely"/>
    <x v="0"/>
    <n v="18"/>
    <n v="5"/>
    <s v="Medical"/>
    <n v="3529"/>
    <x v="1"/>
    <n v="2"/>
    <x v="3"/>
    <s v="Divorced"/>
    <n v="65380"/>
    <n v="2"/>
    <n v="16"/>
    <n v="1"/>
    <n v="15"/>
    <n v="3"/>
    <n v="7"/>
    <n v="6"/>
    <n v="4"/>
    <n v="1"/>
    <n v="3"/>
    <x v="2"/>
    <x v="1"/>
    <n v="3"/>
    <n v="3"/>
    <s v="Active"/>
    <x v="2"/>
    <x v="2"/>
    <n v="0"/>
  </r>
  <r>
    <n v="32"/>
    <s v="No"/>
    <s v="Travel_Rarely"/>
    <x v="0"/>
    <n v="24"/>
    <n v="3"/>
    <s v="Life Sciences"/>
    <n v="435"/>
    <x v="0"/>
    <n v="4"/>
    <x v="4"/>
    <s v="Married"/>
    <n v="37300"/>
    <n v="1"/>
    <n v="25"/>
    <n v="1"/>
    <n v="8"/>
    <n v="4"/>
    <n v="8"/>
    <n v="6"/>
    <n v="3"/>
    <n v="1"/>
    <n v="3"/>
    <x v="3"/>
    <x v="1"/>
    <n v="3"/>
    <n v="4"/>
    <s v="Active"/>
    <x v="1"/>
    <x v="2"/>
    <n v="0"/>
  </r>
  <r>
    <n v="32"/>
    <s v="No"/>
    <s v="Travel_Rarely"/>
    <x v="0"/>
    <n v="24"/>
    <n v="3"/>
    <s v="Life Sciences"/>
    <n v="1905"/>
    <x v="0"/>
    <n v="4"/>
    <x v="4"/>
    <s v="Married"/>
    <n v="37300"/>
    <n v="1"/>
    <n v="25"/>
    <n v="1"/>
    <n v="8"/>
    <n v="4"/>
    <n v="8"/>
    <n v="6"/>
    <n v="3"/>
    <n v="1"/>
    <n v="3"/>
    <x v="3"/>
    <x v="1"/>
    <n v="3"/>
    <n v="4"/>
    <s v="Active"/>
    <x v="1"/>
    <x v="2"/>
    <n v="0"/>
  </r>
  <r>
    <n v="32"/>
    <s v="No"/>
    <s v="Travel_Rarely"/>
    <x v="0"/>
    <n v="24"/>
    <n v="3"/>
    <s v="Life Sciences"/>
    <n v="3375"/>
    <x v="0"/>
    <n v="4"/>
    <x v="4"/>
    <s v="Married"/>
    <n v="37300"/>
    <n v="1"/>
    <n v="25"/>
    <n v="1"/>
    <n v="8"/>
    <n v="4"/>
    <n v="8"/>
    <n v="6"/>
    <n v="3"/>
    <n v="1"/>
    <n v="3"/>
    <x v="3"/>
    <x v="1"/>
    <n v="3"/>
    <n v="4"/>
    <s v="Active"/>
    <x v="1"/>
    <x v="2"/>
    <n v="0"/>
  </r>
  <r>
    <n v="44"/>
    <s v="No"/>
    <s v="Travel_Rarely"/>
    <x v="2"/>
    <n v="1"/>
    <n v="3"/>
    <s v="Life Sciences"/>
    <n v="957"/>
    <x v="0"/>
    <n v="1"/>
    <x v="3"/>
    <s v="Married"/>
    <n v="48340"/>
    <n v="1"/>
    <n v="14"/>
    <n v="0"/>
    <n v="9"/>
    <n v="1"/>
    <n v="8"/>
    <n v="6"/>
    <n v="7"/>
    <n v="1"/>
    <n v="3"/>
    <x v="1"/>
    <x v="0"/>
    <n v="4"/>
    <n v="3"/>
    <s v="Active"/>
    <x v="2"/>
    <x v="2"/>
    <n v="0"/>
  </r>
  <r>
    <n v="44"/>
    <s v="No"/>
    <s v="Travel_Rarely"/>
    <x v="2"/>
    <n v="1"/>
    <n v="3"/>
    <s v="Life Sciences"/>
    <n v="2427"/>
    <x v="0"/>
    <n v="1"/>
    <x v="3"/>
    <s v="Married"/>
    <n v="48340"/>
    <n v="1"/>
    <n v="14"/>
    <n v="0"/>
    <n v="9"/>
    <n v="1"/>
    <n v="8"/>
    <n v="6"/>
    <n v="7"/>
    <n v="1"/>
    <n v="3"/>
    <x v="1"/>
    <x v="0"/>
    <n v="4"/>
    <n v="3"/>
    <s v="Active"/>
    <x v="2"/>
    <x v="2"/>
    <n v="0"/>
  </r>
  <r>
    <n v="44"/>
    <s v="No"/>
    <s v="Travel_Rarely"/>
    <x v="2"/>
    <n v="1"/>
    <n v="3"/>
    <s v="Life Sciences"/>
    <n v="3897"/>
    <x v="0"/>
    <n v="1"/>
    <x v="3"/>
    <s v="Married"/>
    <n v="48340"/>
    <n v="1"/>
    <n v="14"/>
    <n v="0"/>
    <n v="9"/>
    <n v="1"/>
    <n v="8"/>
    <n v="6"/>
    <n v="7"/>
    <n v="1"/>
    <n v="3"/>
    <x v="1"/>
    <x v="0"/>
    <n v="4"/>
    <n v="3"/>
    <s v="Active"/>
    <x v="2"/>
    <x v="2"/>
    <n v="0"/>
  </r>
  <r>
    <n v="55"/>
    <s v="No"/>
    <s v="Travel_Frequently"/>
    <x v="0"/>
    <n v="26"/>
    <n v="2"/>
    <s v="Life Sciences"/>
    <n v="488"/>
    <x v="1"/>
    <n v="2"/>
    <x v="0"/>
    <s v="Married"/>
    <n v="27890"/>
    <n v="3"/>
    <n v="13"/>
    <n v="1"/>
    <n v="17"/>
    <n v="2"/>
    <n v="8"/>
    <n v="6"/>
    <n v="7"/>
    <n v="1"/>
    <n v="3"/>
    <x v="2"/>
    <x v="0"/>
    <n v="2"/>
    <n v="3"/>
    <s v="Active"/>
    <x v="4"/>
    <x v="2"/>
    <n v="0"/>
  </r>
  <r>
    <n v="55"/>
    <s v="No"/>
    <s v="Travel_Frequently"/>
    <x v="0"/>
    <n v="26"/>
    <n v="2"/>
    <s v="Life Sciences"/>
    <n v="1958"/>
    <x v="1"/>
    <n v="2"/>
    <x v="0"/>
    <s v="Married"/>
    <n v="27890"/>
    <n v="3"/>
    <n v="13"/>
    <n v="1"/>
    <n v="17"/>
    <n v="2"/>
    <n v="8"/>
    <n v="6"/>
    <n v="7"/>
    <n v="1"/>
    <n v="3"/>
    <x v="2"/>
    <x v="0"/>
    <n v="2"/>
    <n v="3"/>
    <s v="Active"/>
    <x v="4"/>
    <x v="2"/>
    <n v="0"/>
  </r>
  <r>
    <n v="55"/>
    <s v="No"/>
    <s v="Travel_Frequently"/>
    <x v="0"/>
    <n v="26"/>
    <n v="2"/>
    <s v="Life Sciences"/>
    <n v="3428"/>
    <x v="1"/>
    <n v="2"/>
    <x v="0"/>
    <s v="Married"/>
    <n v="27890"/>
    <n v="3"/>
    <n v="13"/>
    <n v="1"/>
    <n v="17"/>
    <n v="2"/>
    <n v="8"/>
    <n v="6"/>
    <n v="7"/>
    <n v="1"/>
    <n v="3"/>
    <x v="2"/>
    <x v="0"/>
    <n v="2"/>
    <n v="3"/>
    <s v="Active"/>
    <x v="4"/>
    <x v="2"/>
    <n v="0"/>
  </r>
  <r>
    <n v="27"/>
    <s v="No"/>
    <s v="Travel_Rarely"/>
    <x v="0"/>
    <n v="7"/>
    <n v="3"/>
    <s v="Life Sciences"/>
    <n v="632"/>
    <x v="0"/>
    <n v="3"/>
    <x v="5"/>
    <s v="Married"/>
    <n v="34080"/>
    <n v="1"/>
    <n v="24"/>
    <n v="0"/>
    <n v="9"/>
    <n v="2"/>
    <n v="9"/>
    <n v="6"/>
    <n v="8"/>
    <n v="1"/>
    <n v="1"/>
    <x v="3"/>
    <x v="2"/>
    <n v="3"/>
    <n v="4"/>
    <s v="Active"/>
    <x v="1"/>
    <x v="2"/>
    <n v="0"/>
  </r>
  <r>
    <n v="27"/>
    <s v="No"/>
    <s v="Travel_Rarely"/>
    <x v="0"/>
    <n v="7"/>
    <n v="3"/>
    <s v="Life Sciences"/>
    <n v="2102"/>
    <x v="0"/>
    <n v="3"/>
    <x v="5"/>
    <s v="Married"/>
    <n v="34080"/>
    <n v="1"/>
    <n v="24"/>
    <n v="0"/>
    <n v="9"/>
    <n v="2"/>
    <n v="9"/>
    <n v="6"/>
    <n v="8"/>
    <n v="1"/>
    <n v="1"/>
    <x v="3"/>
    <x v="2"/>
    <n v="3"/>
    <n v="4"/>
    <s v="Active"/>
    <x v="1"/>
    <x v="2"/>
    <n v="0"/>
  </r>
  <r>
    <n v="27"/>
    <s v="No"/>
    <s v="Travel_Rarely"/>
    <x v="0"/>
    <n v="7"/>
    <n v="3"/>
    <s v="Life Sciences"/>
    <n v="3572"/>
    <x v="0"/>
    <n v="3"/>
    <x v="5"/>
    <s v="Married"/>
    <n v="34080"/>
    <n v="1"/>
    <n v="24"/>
    <n v="0"/>
    <n v="9"/>
    <n v="2"/>
    <n v="9"/>
    <n v="6"/>
    <n v="8"/>
    <n v="1"/>
    <n v="1"/>
    <x v="3"/>
    <x v="2"/>
    <n v="3"/>
    <n v="4"/>
    <s v="Active"/>
    <x v="1"/>
    <x v="2"/>
    <n v="0"/>
  </r>
  <r>
    <n v="30"/>
    <s v="No"/>
    <s v="Travel_Rarely"/>
    <x v="1"/>
    <n v="9"/>
    <n v="1"/>
    <s v="Marketing"/>
    <n v="684"/>
    <x v="0"/>
    <n v="4"/>
    <x v="1"/>
    <s v="Married"/>
    <n v="40890"/>
    <n v="0"/>
    <n v="18"/>
    <n v="0"/>
    <n v="10"/>
    <n v="2"/>
    <n v="9"/>
    <n v="6"/>
    <n v="7"/>
    <n v="1"/>
    <n v="1"/>
    <x v="1"/>
    <x v="0"/>
    <n v="4"/>
    <n v="3"/>
    <s v="Active"/>
    <x v="1"/>
    <x v="2"/>
    <n v="0"/>
  </r>
  <r>
    <n v="30"/>
    <s v="No"/>
    <s v="Travel_Rarely"/>
    <x v="1"/>
    <n v="9"/>
    <n v="1"/>
    <s v="Marketing"/>
    <n v="2154"/>
    <x v="0"/>
    <n v="4"/>
    <x v="1"/>
    <s v="Married"/>
    <n v="40890"/>
    <n v="0"/>
    <n v="18"/>
    <n v="0"/>
    <n v="10"/>
    <n v="2"/>
    <n v="9"/>
    <n v="6"/>
    <n v="7"/>
    <n v="1"/>
    <n v="1"/>
    <x v="1"/>
    <x v="0"/>
    <n v="4"/>
    <n v="3"/>
    <s v="Active"/>
    <x v="1"/>
    <x v="2"/>
    <n v="0"/>
  </r>
  <r>
    <n v="30"/>
    <s v="No"/>
    <s v="Travel_Rarely"/>
    <x v="1"/>
    <n v="9"/>
    <n v="1"/>
    <s v="Marketing"/>
    <n v="3624"/>
    <x v="0"/>
    <n v="4"/>
    <x v="1"/>
    <s v="Married"/>
    <n v="40890"/>
    <n v="0"/>
    <n v="18"/>
    <n v="0"/>
    <n v="10"/>
    <n v="2"/>
    <n v="9"/>
    <n v="6"/>
    <n v="7"/>
    <n v="1"/>
    <n v="1"/>
    <x v="1"/>
    <x v="0"/>
    <n v="4"/>
    <n v="3"/>
    <s v="Active"/>
    <x v="1"/>
    <x v="2"/>
    <n v="0"/>
  </r>
  <r>
    <n v="48"/>
    <s v="No"/>
    <s v="Travel_Rarely"/>
    <x v="0"/>
    <n v="6"/>
    <n v="3"/>
    <s v="Medical"/>
    <n v="187"/>
    <x v="0"/>
    <n v="1"/>
    <x v="4"/>
    <s v="Married"/>
    <n v="108540"/>
    <n v="2"/>
    <n v="14"/>
    <n v="1"/>
    <n v="14"/>
    <n v="6"/>
    <n v="9"/>
    <n v="6"/>
    <n v="7"/>
    <n v="1"/>
    <n v="2"/>
    <x v="1"/>
    <x v="0"/>
    <n v="3"/>
    <n v="3"/>
    <s v="Active"/>
    <x v="3"/>
    <x v="2"/>
    <n v="0"/>
  </r>
  <r>
    <n v="48"/>
    <s v="No"/>
    <s v="Travel_Rarely"/>
    <x v="0"/>
    <n v="6"/>
    <n v="3"/>
    <s v="Medical"/>
    <n v="1657"/>
    <x v="0"/>
    <n v="1"/>
    <x v="4"/>
    <s v="Married"/>
    <n v="108540"/>
    <n v="2"/>
    <n v="14"/>
    <n v="1"/>
    <n v="14"/>
    <n v="6"/>
    <n v="9"/>
    <n v="6"/>
    <n v="7"/>
    <n v="1"/>
    <n v="2"/>
    <x v="1"/>
    <x v="0"/>
    <n v="3"/>
    <n v="3"/>
    <s v="Active"/>
    <x v="3"/>
    <x v="2"/>
    <n v="0"/>
  </r>
  <r>
    <n v="48"/>
    <s v="No"/>
    <s v="Travel_Rarely"/>
    <x v="0"/>
    <n v="6"/>
    <n v="3"/>
    <s v="Medical"/>
    <n v="3127"/>
    <x v="0"/>
    <n v="1"/>
    <x v="4"/>
    <s v="Married"/>
    <n v="108540"/>
    <n v="2"/>
    <n v="14"/>
    <n v="1"/>
    <n v="14"/>
    <n v="6"/>
    <n v="9"/>
    <n v="6"/>
    <n v="7"/>
    <n v="1"/>
    <n v="2"/>
    <x v="1"/>
    <x v="0"/>
    <n v="3"/>
    <n v="3"/>
    <s v="Active"/>
    <x v="3"/>
    <x v="2"/>
    <n v="0"/>
  </r>
  <r>
    <n v="55"/>
    <s v="No"/>
    <s v="Non-Travel"/>
    <x v="0"/>
    <n v="2"/>
    <n v="3"/>
    <s v="Medical"/>
    <n v="517"/>
    <x v="1"/>
    <n v="2"/>
    <x v="2"/>
    <s v="Single"/>
    <n v="75470"/>
    <n v="7"/>
    <n v="16"/>
    <n v="0"/>
    <n v="31"/>
    <n v="2"/>
    <n v="9"/>
    <n v="6"/>
    <n v="2"/>
    <n v="1"/>
    <n v="3"/>
    <x v="3"/>
    <x v="1"/>
    <n v="2"/>
    <n v="3"/>
    <s v="Active"/>
    <x v="4"/>
    <x v="2"/>
    <n v="0"/>
  </r>
  <r>
    <n v="55"/>
    <s v="No"/>
    <s v="Non-Travel"/>
    <x v="0"/>
    <n v="2"/>
    <n v="3"/>
    <s v="Medical"/>
    <n v="1987"/>
    <x v="1"/>
    <n v="2"/>
    <x v="2"/>
    <s v="Single"/>
    <n v="75470"/>
    <n v="7"/>
    <n v="16"/>
    <n v="0"/>
    <n v="31"/>
    <n v="2"/>
    <n v="9"/>
    <n v="6"/>
    <n v="2"/>
    <n v="1"/>
    <n v="3"/>
    <x v="3"/>
    <x v="1"/>
    <n v="2"/>
    <n v="3"/>
    <s v="Active"/>
    <x v="4"/>
    <x v="2"/>
    <n v="0"/>
  </r>
  <r>
    <n v="55"/>
    <s v="No"/>
    <s v="Non-Travel"/>
    <x v="0"/>
    <n v="2"/>
    <n v="3"/>
    <s v="Medical"/>
    <n v="3457"/>
    <x v="1"/>
    <n v="2"/>
    <x v="2"/>
    <s v="Single"/>
    <n v="75470"/>
    <n v="7"/>
    <n v="16"/>
    <n v="0"/>
    <n v="31"/>
    <n v="2"/>
    <n v="9"/>
    <n v="6"/>
    <n v="2"/>
    <n v="1"/>
    <n v="3"/>
    <x v="3"/>
    <x v="1"/>
    <n v="2"/>
    <n v="3"/>
    <s v="Active"/>
    <x v="4"/>
    <x v="2"/>
    <n v="0"/>
  </r>
  <r>
    <n v="31"/>
    <s v="Yes"/>
    <s v="Travel_Rarely"/>
    <x v="0"/>
    <n v="15"/>
    <n v="2"/>
    <s v="Life Sciences"/>
    <n v="728"/>
    <x v="0"/>
    <n v="2"/>
    <x v="0"/>
    <s v="Married"/>
    <n v="49600"/>
    <n v="1"/>
    <n v="15"/>
    <n v="0"/>
    <n v="10"/>
    <n v="3"/>
    <n v="10"/>
    <n v="6"/>
    <n v="7"/>
    <n v="1"/>
    <n v="4"/>
    <x v="0"/>
    <x v="2"/>
    <n v="2"/>
    <n v="3"/>
    <s v="Left"/>
    <x v="1"/>
    <x v="3"/>
    <n v="1"/>
  </r>
  <r>
    <n v="31"/>
    <s v="Yes"/>
    <s v="Travel_Rarely"/>
    <x v="0"/>
    <n v="15"/>
    <n v="2"/>
    <s v="Life Sciences"/>
    <n v="2198"/>
    <x v="0"/>
    <n v="2"/>
    <x v="0"/>
    <s v="Married"/>
    <n v="49600"/>
    <n v="1"/>
    <n v="15"/>
    <n v="0"/>
    <n v="10"/>
    <n v="3"/>
    <n v="10"/>
    <n v="6"/>
    <n v="7"/>
    <n v="1"/>
    <n v="4"/>
    <x v="0"/>
    <x v="2"/>
    <n v="2"/>
    <n v="3"/>
    <s v="Left"/>
    <x v="1"/>
    <x v="3"/>
    <n v="1"/>
  </r>
  <r>
    <n v="31"/>
    <s v="Yes"/>
    <s v="Travel_Rarely"/>
    <x v="0"/>
    <n v="15"/>
    <n v="2"/>
    <s v="Life Sciences"/>
    <n v="3668"/>
    <x v="0"/>
    <n v="2"/>
    <x v="0"/>
    <s v="Married"/>
    <n v="49600"/>
    <n v="1"/>
    <n v="15"/>
    <n v="0"/>
    <n v="10"/>
    <n v="3"/>
    <n v="10"/>
    <n v="6"/>
    <n v="7"/>
    <n v="1"/>
    <n v="4"/>
    <x v="0"/>
    <x v="2"/>
    <n v="2"/>
    <n v="3"/>
    <s v="Left"/>
    <x v="1"/>
    <x v="3"/>
    <n v="1"/>
  </r>
  <r>
    <n v="35"/>
    <s v="No"/>
    <s v="Travel_Rarely"/>
    <x v="1"/>
    <n v="4"/>
    <n v="3"/>
    <s v="Medical"/>
    <n v="873"/>
    <x v="1"/>
    <n v="2"/>
    <x v="4"/>
    <s v="Married"/>
    <n v="74030"/>
    <n v="1"/>
    <n v="12"/>
    <n v="1"/>
    <n v="10"/>
    <n v="4"/>
    <n v="10"/>
    <n v="6"/>
    <n v="8"/>
    <n v="1"/>
    <n v="2"/>
    <x v="0"/>
    <x v="2"/>
    <n v="3"/>
    <n v="3"/>
    <s v="Active"/>
    <x v="2"/>
    <x v="3"/>
    <n v="0"/>
  </r>
  <r>
    <n v="35"/>
    <s v="No"/>
    <s v="Travel_Rarely"/>
    <x v="1"/>
    <n v="4"/>
    <n v="3"/>
    <s v="Medical"/>
    <n v="2343"/>
    <x v="1"/>
    <n v="2"/>
    <x v="4"/>
    <s v="Married"/>
    <n v="74030"/>
    <n v="1"/>
    <n v="12"/>
    <n v="1"/>
    <n v="10"/>
    <n v="4"/>
    <n v="10"/>
    <n v="6"/>
    <n v="8"/>
    <n v="1"/>
    <n v="2"/>
    <x v="0"/>
    <x v="2"/>
    <n v="3"/>
    <n v="3"/>
    <s v="Active"/>
    <x v="2"/>
    <x v="3"/>
    <n v="0"/>
  </r>
  <r>
    <n v="35"/>
    <s v="No"/>
    <s v="Travel_Rarely"/>
    <x v="1"/>
    <n v="4"/>
    <n v="3"/>
    <s v="Medical"/>
    <n v="3813"/>
    <x v="1"/>
    <n v="2"/>
    <x v="4"/>
    <s v="Married"/>
    <n v="74030"/>
    <n v="1"/>
    <n v="12"/>
    <n v="1"/>
    <n v="10"/>
    <n v="4"/>
    <n v="10"/>
    <n v="6"/>
    <n v="8"/>
    <n v="1"/>
    <n v="2"/>
    <x v="0"/>
    <x v="2"/>
    <n v="3"/>
    <n v="3"/>
    <s v="Active"/>
    <x v="2"/>
    <x v="3"/>
    <n v="0"/>
  </r>
  <r>
    <n v="32"/>
    <s v="Yes"/>
    <s v="Travel_Frequently"/>
    <x v="0"/>
    <n v="10"/>
    <n v="3"/>
    <s v="Medical"/>
    <n v="1239"/>
    <x v="1"/>
    <n v="2"/>
    <x v="5"/>
    <s v="Single"/>
    <n v="165980"/>
    <n v="1"/>
    <n v="13"/>
    <n v="0"/>
    <n v="10"/>
    <n v="2"/>
    <n v="10"/>
    <n v="6"/>
    <n v="7"/>
    <n v="1"/>
    <n v="2"/>
    <x v="3"/>
    <x v="0"/>
    <n v="3"/>
    <n v="3"/>
    <s v="Left"/>
    <x v="1"/>
    <x v="3"/>
    <n v="1"/>
  </r>
  <r>
    <n v="32"/>
    <s v="Yes"/>
    <s v="Travel_Frequently"/>
    <x v="0"/>
    <n v="10"/>
    <n v="3"/>
    <s v="Medical"/>
    <n v="2709"/>
    <x v="1"/>
    <n v="2"/>
    <x v="5"/>
    <s v="Single"/>
    <n v="165980"/>
    <n v="1"/>
    <n v="13"/>
    <n v="0"/>
    <n v="10"/>
    <n v="2"/>
    <n v="10"/>
    <n v="6"/>
    <n v="7"/>
    <n v="1"/>
    <n v="2"/>
    <x v="3"/>
    <x v="0"/>
    <n v="3"/>
    <n v="3"/>
    <s v="Left"/>
    <x v="1"/>
    <x v="3"/>
    <n v="1"/>
  </r>
  <r>
    <n v="32"/>
    <s v="Yes"/>
    <s v="Travel_Frequently"/>
    <x v="0"/>
    <n v="10"/>
    <n v="3"/>
    <s v="Medical"/>
    <n v="4179"/>
    <x v="1"/>
    <n v="2"/>
    <x v="5"/>
    <s v="Single"/>
    <n v="165980"/>
    <n v="1"/>
    <n v="13"/>
    <n v="0"/>
    <n v="10"/>
    <n v="2"/>
    <n v="10"/>
    <n v="6"/>
    <n v="7"/>
    <n v="1"/>
    <n v="2"/>
    <x v="3"/>
    <x v="0"/>
    <n v="3"/>
    <n v="3"/>
    <s v="Left"/>
    <x v="1"/>
    <x v="3"/>
    <n v="1"/>
  </r>
  <r>
    <n v="30"/>
    <s v="Yes"/>
    <s v="Travel_Rarely"/>
    <x v="0"/>
    <n v="1"/>
    <n v="3"/>
    <s v="Other"/>
    <n v="849"/>
    <x v="0"/>
    <n v="3"/>
    <x v="0"/>
    <s v="Married"/>
    <n v="179240"/>
    <n v="1"/>
    <n v="13"/>
    <n v="2"/>
    <n v="10"/>
    <n v="2"/>
    <n v="10"/>
    <n v="6"/>
    <n v="7"/>
    <n v="1"/>
    <n v="2"/>
    <x v="3"/>
    <x v="0"/>
    <n v="3"/>
    <n v="3"/>
    <s v="Left"/>
    <x v="1"/>
    <x v="3"/>
    <n v="1"/>
  </r>
  <r>
    <n v="30"/>
    <s v="Yes"/>
    <s v="Travel_Rarely"/>
    <x v="0"/>
    <n v="1"/>
    <n v="3"/>
    <s v="Other"/>
    <n v="2319"/>
    <x v="0"/>
    <n v="3"/>
    <x v="0"/>
    <s v="Married"/>
    <n v="179240"/>
    <n v="1"/>
    <n v="13"/>
    <n v="2"/>
    <n v="10"/>
    <n v="2"/>
    <n v="10"/>
    <n v="6"/>
    <n v="7"/>
    <n v="1"/>
    <n v="2"/>
    <x v="3"/>
    <x v="0"/>
    <n v="3"/>
    <n v="3"/>
    <s v="Left"/>
    <x v="1"/>
    <x v="3"/>
    <n v="1"/>
  </r>
  <r>
    <n v="30"/>
    <s v="Yes"/>
    <s v="Travel_Rarely"/>
    <x v="0"/>
    <n v="1"/>
    <n v="3"/>
    <s v="Other"/>
    <n v="3789"/>
    <x v="0"/>
    <n v="3"/>
    <x v="0"/>
    <s v="Married"/>
    <n v="179240"/>
    <n v="1"/>
    <n v="13"/>
    <n v="2"/>
    <n v="10"/>
    <n v="2"/>
    <n v="10"/>
    <n v="6"/>
    <n v="7"/>
    <n v="1"/>
    <n v="2"/>
    <x v="3"/>
    <x v="0"/>
    <n v="3"/>
    <n v="3"/>
    <s v="Left"/>
    <x v="1"/>
    <x v="3"/>
    <n v="1"/>
  </r>
  <r>
    <n v="33"/>
    <s v="No"/>
    <s v="Non-Travel"/>
    <x v="1"/>
    <n v="15"/>
    <n v="3"/>
    <s v="Other"/>
    <n v="453"/>
    <x v="0"/>
    <n v="4"/>
    <x v="1"/>
    <s v="Single"/>
    <n v="194360"/>
    <n v="1"/>
    <n v="19"/>
    <n v="2"/>
    <n v="10"/>
    <n v="4"/>
    <n v="10"/>
    <n v="6"/>
    <n v="0"/>
    <n v="1"/>
    <n v="4"/>
    <x v="0"/>
    <x v="0"/>
    <n v="3"/>
    <n v="3"/>
    <s v="Active"/>
    <x v="1"/>
    <x v="3"/>
    <n v="0"/>
  </r>
  <r>
    <n v="33"/>
    <s v="No"/>
    <s v="Non-Travel"/>
    <x v="1"/>
    <n v="15"/>
    <n v="3"/>
    <s v="Other"/>
    <n v="1923"/>
    <x v="0"/>
    <n v="4"/>
    <x v="1"/>
    <s v="Single"/>
    <n v="194360"/>
    <n v="1"/>
    <n v="19"/>
    <n v="2"/>
    <n v="10"/>
    <n v="4"/>
    <n v="10"/>
    <n v="6"/>
    <n v="0"/>
    <n v="1"/>
    <n v="4"/>
    <x v="0"/>
    <x v="0"/>
    <n v="3"/>
    <n v="3"/>
    <s v="Active"/>
    <x v="1"/>
    <x v="3"/>
    <n v="0"/>
  </r>
  <r>
    <n v="33"/>
    <s v="No"/>
    <s v="Non-Travel"/>
    <x v="1"/>
    <n v="15"/>
    <n v="3"/>
    <s v="Other"/>
    <n v="3393"/>
    <x v="0"/>
    <n v="4"/>
    <x v="1"/>
    <s v="Single"/>
    <n v="194360"/>
    <n v="1"/>
    <n v="19"/>
    <n v="2"/>
    <n v="10"/>
    <n v="4"/>
    <n v="10"/>
    <n v="6"/>
    <n v="0"/>
    <n v="1"/>
    <n v="4"/>
    <x v="0"/>
    <x v="0"/>
    <n v="3"/>
    <n v="3"/>
    <s v="Active"/>
    <x v="1"/>
    <x v="3"/>
    <n v="0"/>
  </r>
  <r>
    <n v="52"/>
    <s v="No"/>
    <s v="Travel_Rarely"/>
    <x v="1"/>
    <n v="2"/>
    <n v="1"/>
    <s v="Medical"/>
    <n v="211"/>
    <x v="0"/>
    <n v="1"/>
    <x v="4"/>
    <s v="Divorced"/>
    <n v="99800"/>
    <n v="2"/>
    <n v="11"/>
    <n v="1"/>
    <n v="18"/>
    <n v="2"/>
    <n v="10"/>
    <n v="6"/>
    <n v="9"/>
    <n v="1"/>
    <n v="4"/>
    <x v="3"/>
    <x v="0"/>
    <n v="3"/>
    <n v="3"/>
    <s v="Active"/>
    <x v="3"/>
    <x v="3"/>
    <n v="0"/>
  </r>
  <r>
    <n v="52"/>
    <s v="No"/>
    <s v="Travel_Rarely"/>
    <x v="1"/>
    <n v="2"/>
    <n v="1"/>
    <s v="Medical"/>
    <n v="1681"/>
    <x v="0"/>
    <n v="1"/>
    <x v="4"/>
    <s v="Divorced"/>
    <n v="99800"/>
    <n v="3"/>
    <n v="11"/>
    <n v="1"/>
    <n v="18"/>
    <n v="2"/>
    <n v="10"/>
    <n v="6"/>
    <n v="9"/>
    <n v="1"/>
    <n v="4"/>
    <x v="3"/>
    <x v="0"/>
    <n v="3"/>
    <n v="3"/>
    <s v="Active"/>
    <x v="3"/>
    <x v="3"/>
    <n v="0"/>
  </r>
  <r>
    <n v="52"/>
    <s v="No"/>
    <s v="Travel_Rarely"/>
    <x v="1"/>
    <n v="2"/>
    <n v="1"/>
    <s v="Medical"/>
    <n v="3151"/>
    <x v="0"/>
    <n v="1"/>
    <x v="4"/>
    <s v="Divorced"/>
    <n v="99800"/>
    <n v="3"/>
    <n v="11"/>
    <n v="1"/>
    <n v="18"/>
    <n v="2"/>
    <n v="10"/>
    <n v="6"/>
    <n v="9"/>
    <n v="1"/>
    <n v="4"/>
    <x v="3"/>
    <x v="0"/>
    <n v="3"/>
    <n v="3"/>
    <s v="Active"/>
    <x v="3"/>
    <x v="3"/>
    <n v="0"/>
  </r>
  <r>
    <n v="35"/>
    <s v="No"/>
    <s v="Travel_Rarely"/>
    <x v="1"/>
    <n v="20"/>
    <n v="2"/>
    <s v="Life Sciences"/>
    <n v="40"/>
    <x v="0"/>
    <n v="1"/>
    <x v="4"/>
    <s v="Married"/>
    <n v="51540"/>
    <n v="0"/>
    <n v="19"/>
    <n v="0"/>
    <n v="12"/>
    <n v="2"/>
    <n v="11"/>
    <n v="6"/>
    <n v="9"/>
    <n v="1"/>
    <n v="3"/>
    <x v="2"/>
    <x v="2"/>
    <n v="2"/>
    <n v="3"/>
    <s v="Active"/>
    <x v="2"/>
    <x v="3"/>
    <n v="0"/>
  </r>
  <r>
    <n v="35"/>
    <s v="No"/>
    <s v="Travel_Rarely"/>
    <x v="1"/>
    <n v="20"/>
    <n v="2"/>
    <s v="Life Sciences"/>
    <n v="1510"/>
    <x v="0"/>
    <n v="1"/>
    <x v="4"/>
    <s v="Married"/>
    <n v="51540"/>
    <n v="0"/>
    <n v="19"/>
    <n v="0"/>
    <n v="12"/>
    <n v="2"/>
    <n v="11"/>
    <n v="6"/>
    <n v="9"/>
    <n v="1"/>
    <n v="3"/>
    <x v="2"/>
    <x v="2"/>
    <n v="2"/>
    <n v="3"/>
    <s v="Active"/>
    <x v="2"/>
    <x v="3"/>
    <n v="0"/>
  </r>
  <r>
    <n v="35"/>
    <s v="No"/>
    <s v="Travel_Rarely"/>
    <x v="1"/>
    <n v="20"/>
    <n v="2"/>
    <s v="Life Sciences"/>
    <n v="2980"/>
    <x v="0"/>
    <n v="1"/>
    <x v="4"/>
    <s v="Married"/>
    <n v="51540"/>
    <n v="0"/>
    <n v="19"/>
    <n v="0"/>
    <n v="12"/>
    <n v="2"/>
    <n v="11"/>
    <n v="6"/>
    <n v="9"/>
    <n v="1"/>
    <n v="3"/>
    <x v="2"/>
    <x v="2"/>
    <n v="2"/>
    <n v="3"/>
    <s v="Active"/>
    <x v="2"/>
    <x v="3"/>
    <n v="0"/>
  </r>
  <r>
    <n v="30"/>
    <s v="No"/>
    <s v="Non-Travel"/>
    <x v="1"/>
    <n v="10"/>
    <n v="2"/>
    <s v="Life Sciences"/>
    <n v="169"/>
    <x v="0"/>
    <n v="3"/>
    <x v="4"/>
    <s v="Single"/>
    <n v="188800"/>
    <n v="0"/>
    <n v="22"/>
    <n v="1"/>
    <n v="12"/>
    <n v="3"/>
    <n v="11"/>
    <n v="6"/>
    <n v="7"/>
    <n v="1"/>
    <n v="3"/>
    <x v="1"/>
    <x v="2"/>
    <n v="3"/>
    <n v="4"/>
    <s v="Active"/>
    <x v="1"/>
    <x v="3"/>
    <n v="0"/>
  </r>
  <r>
    <n v="30"/>
    <s v="No"/>
    <s v="Non-Travel"/>
    <x v="1"/>
    <n v="10"/>
    <n v="2"/>
    <s v="Life Sciences"/>
    <n v="1639"/>
    <x v="0"/>
    <n v="3"/>
    <x v="4"/>
    <s v="Single"/>
    <n v="188800"/>
    <n v="0"/>
    <n v="22"/>
    <n v="1"/>
    <n v="12"/>
    <n v="3"/>
    <n v="11"/>
    <n v="6"/>
    <n v="7"/>
    <n v="1"/>
    <n v="3"/>
    <x v="1"/>
    <x v="2"/>
    <n v="3"/>
    <n v="4"/>
    <s v="Active"/>
    <x v="1"/>
    <x v="3"/>
    <n v="0"/>
  </r>
  <r>
    <n v="30"/>
    <s v="No"/>
    <s v="Non-Travel"/>
    <x v="1"/>
    <n v="10"/>
    <n v="2"/>
    <s v="Life Sciences"/>
    <n v="3109"/>
    <x v="0"/>
    <n v="3"/>
    <x v="4"/>
    <s v="Single"/>
    <n v="188800"/>
    <n v="0"/>
    <n v="22"/>
    <n v="1"/>
    <n v="12"/>
    <n v="3"/>
    <n v="11"/>
    <n v="6"/>
    <n v="7"/>
    <n v="1"/>
    <n v="3"/>
    <x v="1"/>
    <x v="2"/>
    <n v="3"/>
    <n v="4"/>
    <s v="Active"/>
    <x v="1"/>
    <x v="3"/>
    <n v="0"/>
  </r>
  <r>
    <n v="35"/>
    <s v="Yes"/>
    <s v="Travel_Frequently"/>
    <x v="0"/>
    <n v="17"/>
    <n v="4"/>
    <s v="Medical"/>
    <n v="929"/>
    <x v="0"/>
    <n v="1"/>
    <x v="1"/>
    <s v="Single"/>
    <n v="54720"/>
    <n v="3"/>
    <n v="11"/>
    <n v="1"/>
    <n v="13"/>
    <n v="3"/>
    <n v="11"/>
    <n v="6"/>
    <n v="7"/>
    <n v="1"/>
    <n v="4"/>
    <x v="1"/>
    <x v="1"/>
    <n v="2"/>
    <n v="3"/>
    <s v="Left"/>
    <x v="2"/>
    <x v="3"/>
    <n v="1"/>
  </r>
  <r>
    <n v="35"/>
    <s v="Yes"/>
    <s v="Travel_Frequently"/>
    <x v="0"/>
    <n v="17"/>
    <n v="4"/>
    <s v="Medical"/>
    <n v="2399"/>
    <x v="0"/>
    <n v="1"/>
    <x v="1"/>
    <s v="Single"/>
    <n v="54720"/>
    <n v="3"/>
    <n v="11"/>
    <n v="1"/>
    <n v="13"/>
    <n v="3"/>
    <n v="11"/>
    <n v="6"/>
    <n v="7"/>
    <n v="1"/>
    <n v="4"/>
    <x v="1"/>
    <x v="1"/>
    <n v="2"/>
    <n v="3"/>
    <s v="Left"/>
    <x v="2"/>
    <x v="3"/>
    <n v="1"/>
  </r>
  <r>
    <n v="35"/>
    <s v="Yes"/>
    <s v="Travel_Frequently"/>
    <x v="0"/>
    <n v="17"/>
    <n v="4"/>
    <s v="Medical"/>
    <n v="3869"/>
    <x v="0"/>
    <n v="1"/>
    <x v="1"/>
    <s v="Single"/>
    <n v="54720"/>
    <n v="3"/>
    <n v="11"/>
    <n v="1"/>
    <n v="13"/>
    <n v="3"/>
    <n v="11"/>
    <n v="6"/>
    <n v="7"/>
    <n v="1"/>
    <n v="4"/>
    <x v="1"/>
    <x v="1"/>
    <n v="2"/>
    <n v="3"/>
    <s v="Left"/>
    <x v="2"/>
    <x v="3"/>
    <n v="1"/>
  </r>
  <r>
    <n v="35"/>
    <s v="No"/>
    <s v="Travel_Rarely"/>
    <x v="0"/>
    <n v="22"/>
    <n v="3"/>
    <s v="Medical"/>
    <n v="190"/>
    <x v="1"/>
    <n v="1"/>
    <x v="6"/>
    <s v="Married"/>
    <n v="29660"/>
    <n v="9"/>
    <n v="18"/>
    <n v="0"/>
    <n v="15"/>
    <n v="2"/>
    <n v="11"/>
    <n v="6"/>
    <n v="9"/>
    <n v="1"/>
    <n v="2"/>
    <x v="0"/>
    <x v="0"/>
    <n v="2"/>
    <n v="3"/>
    <s v="Active"/>
    <x v="2"/>
    <x v="3"/>
    <n v="0"/>
  </r>
  <r>
    <n v="35"/>
    <s v="No"/>
    <s v="Travel_Rarely"/>
    <x v="0"/>
    <n v="22"/>
    <n v="3"/>
    <s v="Medical"/>
    <n v="1660"/>
    <x v="1"/>
    <n v="1"/>
    <x v="6"/>
    <s v="Married"/>
    <n v="29660"/>
    <n v="9"/>
    <n v="18"/>
    <n v="0"/>
    <n v="15"/>
    <n v="2"/>
    <n v="11"/>
    <n v="6"/>
    <n v="9"/>
    <n v="1"/>
    <n v="2"/>
    <x v="0"/>
    <x v="0"/>
    <n v="2"/>
    <n v="3"/>
    <s v="Active"/>
    <x v="2"/>
    <x v="3"/>
    <n v="0"/>
  </r>
  <r>
    <n v="35"/>
    <s v="No"/>
    <s v="Travel_Rarely"/>
    <x v="0"/>
    <n v="22"/>
    <n v="3"/>
    <s v="Medical"/>
    <n v="3130"/>
    <x v="1"/>
    <n v="1"/>
    <x v="6"/>
    <s v="Married"/>
    <n v="29660"/>
    <n v="9"/>
    <n v="18"/>
    <n v="0"/>
    <n v="15"/>
    <n v="2"/>
    <n v="11"/>
    <n v="6"/>
    <n v="9"/>
    <n v="1"/>
    <n v="2"/>
    <x v="0"/>
    <x v="0"/>
    <n v="2"/>
    <n v="3"/>
    <s v="Active"/>
    <x v="2"/>
    <x v="3"/>
    <n v="0"/>
  </r>
  <r>
    <n v="30"/>
    <s v="No"/>
    <s v="Non-Travel"/>
    <x v="1"/>
    <n v="1"/>
    <n v="3"/>
    <s v="Medical"/>
    <n v="1386"/>
    <x v="1"/>
    <n v="1"/>
    <x v="0"/>
    <s v="Divorced"/>
    <n v="54700"/>
    <n v="1"/>
    <n v="18"/>
    <n v="1"/>
    <n v="12"/>
    <n v="2"/>
    <n v="12"/>
    <n v="6"/>
    <n v="10"/>
    <n v="1"/>
    <n v="3"/>
    <x v="3"/>
    <x v="0"/>
    <n v="3"/>
    <n v="3"/>
    <s v="Active"/>
    <x v="1"/>
    <x v="3"/>
    <n v="0"/>
  </r>
  <r>
    <n v="30"/>
    <s v="No"/>
    <s v="Non-Travel"/>
    <x v="1"/>
    <n v="1"/>
    <n v="3"/>
    <s v="Medical"/>
    <n v="2856"/>
    <x v="1"/>
    <n v="1"/>
    <x v="0"/>
    <s v="Divorced"/>
    <n v="54700"/>
    <n v="1"/>
    <n v="18"/>
    <n v="1"/>
    <n v="12"/>
    <n v="2"/>
    <n v="12"/>
    <n v="6"/>
    <n v="10"/>
    <n v="1"/>
    <n v="3"/>
    <x v="3"/>
    <x v="0"/>
    <n v="3"/>
    <n v="3"/>
    <s v="Active"/>
    <x v="1"/>
    <x v="3"/>
    <n v="0"/>
  </r>
  <r>
    <n v="30"/>
    <s v="No"/>
    <s v="Non-Travel"/>
    <x v="1"/>
    <n v="1"/>
    <n v="3"/>
    <s v="Medical"/>
    <n v="4326"/>
    <x v="1"/>
    <n v="1"/>
    <x v="0"/>
    <s v="Divorced"/>
    <n v="54700"/>
    <n v="1"/>
    <n v="18"/>
    <n v="1"/>
    <n v="12"/>
    <n v="2"/>
    <n v="12"/>
    <n v="6"/>
    <n v="10"/>
    <n v="1"/>
    <n v="3"/>
    <x v="3"/>
    <x v="0"/>
    <n v="3"/>
    <n v="3"/>
    <s v="Active"/>
    <x v="1"/>
    <x v="3"/>
    <n v="0"/>
  </r>
  <r>
    <n v="35"/>
    <s v="Yes"/>
    <s v="Travel_Rarely"/>
    <x v="0"/>
    <n v="2"/>
    <n v="3"/>
    <s v="Life Sciences"/>
    <n v="905"/>
    <x v="0"/>
    <n v="3"/>
    <x v="7"/>
    <s v="Married"/>
    <n v="23210"/>
    <n v="9"/>
    <n v="12"/>
    <n v="1"/>
    <n v="15"/>
    <n v="0"/>
    <n v="13"/>
    <n v="6"/>
    <n v="0"/>
    <n v="1"/>
    <n v="4"/>
    <x v="3"/>
    <x v="0"/>
    <n v="3"/>
    <n v="3"/>
    <s v="Left"/>
    <x v="2"/>
    <x v="3"/>
    <n v="1"/>
  </r>
  <r>
    <n v="35"/>
    <s v="Yes"/>
    <s v="Travel_Rarely"/>
    <x v="0"/>
    <n v="2"/>
    <n v="3"/>
    <s v="Life Sciences"/>
    <n v="2375"/>
    <x v="0"/>
    <n v="3"/>
    <x v="7"/>
    <s v="Married"/>
    <n v="23210"/>
    <n v="9"/>
    <n v="12"/>
    <n v="1"/>
    <n v="15"/>
    <n v="0"/>
    <n v="13"/>
    <n v="6"/>
    <n v="0"/>
    <n v="1"/>
    <n v="4"/>
    <x v="3"/>
    <x v="0"/>
    <n v="3"/>
    <n v="3"/>
    <s v="Left"/>
    <x v="2"/>
    <x v="3"/>
    <n v="1"/>
  </r>
  <r>
    <n v="35"/>
    <s v="Yes"/>
    <s v="Travel_Rarely"/>
    <x v="0"/>
    <n v="2"/>
    <n v="3"/>
    <s v="Life Sciences"/>
    <n v="3845"/>
    <x v="0"/>
    <n v="3"/>
    <x v="7"/>
    <s v="Married"/>
    <n v="23210"/>
    <n v="9"/>
    <n v="12"/>
    <n v="1"/>
    <n v="15"/>
    <n v="0"/>
    <n v="13"/>
    <n v="6"/>
    <n v="0"/>
    <n v="1"/>
    <n v="4"/>
    <x v="3"/>
    <x v="0"/>
    <n v="3"/>
    <n v="3"/>
    <s v="Left"/>
    <x v="2"/>
    <x v="3"/>
    <n v="1"/>
  </r>
  <r>
    <n v="36"/>
    <s v="No"/>
    <s v="Travel_Rarely"/>
    <x v="2"/>
    <n v="1"/>
    <n v="4"/>
    <s v="Life Sciences"/>
    <n v="963"/>
    <x v="1"/>
    <n v="3"/>
    <x v="3"/>
    <s v="Single"/>
    <n v="41070"/>
    <n v="3"/>
    <n v="11"/>
    <n v="1"/>
    <n v="17"/>
    <n v="2"/>
    <n v="13"/>
    <n v="6"/>
    <n v="7"/>
    <n v="1"/>
    <n v="3"/>
    <x v="1"/>
    <x v="2"/>
    <n v="1"/>
    <n v="3"/>
    <s v="Active"/>
    <x v="2"/>
    <x v="3"/>
    <n v="0"/>
  </r>
  <r>
    <n v="36"/>
    <s v="No"/>
    <s v="Travel_Rarely"/>
    <x v="2"/>
    <n v="1"/>
    <n v="4"/>
    <s v="Life Sciences"/>
    <n v="2433"/>
    <x v="1"/>
    <n v="3"/>
    <x v="3"/>
    <s v="Single"/>
    <n v="41070"/>
    <n v="3"/>
    <n v="11"/>
    <n v="1"/>
    <n v="17"/>
    <n v="2"/>
    <n v="13"/>
    <n v="6"/>
    <n v="7"/>
    <n v="1"/>
    <n v="3"/>
    <x v="1"/>
    <x v="2"/>
    <n v="1"/>
    <n v="3"/>
    <s v="Active"/>
    <x v="2"/>
    <x v="3"/>
    <n v="0"/>
  </r>
  <r>
    <n v="36"/>
    <s v="No"/>
    <s v="Travel_Rarely"/>
    <x v="2"/>
    <n v="1"/>
    <n v="4"/>
    <s v="Life Sciences"/>
    <n v="3903"/>
    <x v="1"/>
    <n v="3"/>
    <x v="3"/>
    <s v="Single"/>
    <n v="41070"/>
    <n v="3"/>
    <n v="11"/>
    <n v="1"/>
    <n v="17"/>
    <n v="2"/>
    <n v="13"/>
    <n v="6"/>
    <n v="7"/>
    <n v="1"/>
    <n v="3"/>
    <x v="1"/>
    <x v="2"/>
    <n v="1"/>
    <n v="3"/>
    <s v="Active"/>
    <x v="2"/>
    <x v="3"/>
    <n v="0"/>
  </r>
  <r>
    <n v="43"/>
    <s v="No"/>
    <s v="Travel_Rarely"/>
    <x v="0"/>
    <n v="2"/>
    <n v="4"/>
    <s v="Life Sciences"/>
    <n v="928"/>
    <x v="1"/>
    <n v="1"/>
    <x v="3"/>
    <s v="Married"/>
    <n v="24220"/>
    <n v="1"/>
    <n v="11"/>
    <n v="1"/>
    <n v="14"/>
    <n v="2"/>
    <n v="14"/>
    <n v="6"/>
    <n v="11"/>
    <n v="1"/>
    <n v="3"/>
    <x v="0"/>
    <x v="0"/>
    <n v="3"/>
    <n v="3"/>
    <s v="Active"/>
    <x v="2"/>
    <x v="3"/>
    <n v="0"/>
  </r>
  <r>
    <n v="43"/>
    <s v="No"/>
    <s v="Travel_Rarely"/>
    <x v="0"/>
    <n v="2"/>
    <n v="4"/>
    <s v="Life Sciences"/>
    <n v="2398"/>
    <x v="1"/>
    <n v="1"/>
    <x v="3"/>
    <s v="Married"/>
    <n v="24220"/>
    <n v="1"/>
    <n v="11"/>
    <n v="1"/>
    <n v="14"/>
    <n v="2"/>
    <n v="14"/>
    <n v="6"/>
    <n v="11"/>
    <n v="1"/>
    <n v="3"/>
    <x v="0"/>
    <x v="0"/>
    <n v="3"/>
    <n v="3"/>
    <s v="Active"/>
    <x v="2"/>
    <x v="3"/>
    <n v="0"/>
  </r>
  <r>
    <n v="43"/>
    <s v="No"/>
    <s v="Travel_Rarely"/>
    <x v="0"/>
    <n v="2"/>
    <n v="4"/>
    <s v="Life Sciences"/>
    <n v="3868"/>
    <x v="1"/>
    <n v="1"/>
    <x v="3"/>
    <s v="Married"/>
    <n v="24220"/>
    <n v="1"/>
    <n v="11"/>
    <n v="1"/>
    <n v="14"/>
    <n v="2"/>
    <n v="14"/>
    <n v="6"/>
    <n v="11"/>
    <n v="1"/>
    <n v="3"/>
    <x v="0"/>
    <x v="0"/>
    <n v="3"/>
    <n v="3"/>
    <s v="Active"/>
    <x v="2"/>
    <x v="3"/>
    <n v="0"/>
  </r>
  <r>
    <n v="32"/>
    <s v="No"/>
    <s v="Travel_Rarely"/>
    <x v="0"/>
    <n v="3"/>
    <n v="1"/>
    <s v="Medical"/>
    <n v="343"/>
    <x v="0"/>
    <n v="2"/>
    <x v="5"/>
    <s v="Married"/>
    <n v="171810"/>
    <n v="1"/>
    <n v="14"/>
    <n v="0"/>
    <n v="14"/>
    <n v="2"/>
    <n v="14"/>
    <n v="6"/>
    <n v="8"/>
    <n v="1"/>
    <n v="3"/>
    <x v="0"/>
    <x v="0"/>
    <n v="2"/>
    <n v="3"/>
    <s v="Active"/>
    <x v="1"/>
    <x v="3"/>
    <n v="0"/>
  </r>
  <r>
    <n v="32"/>
    <s v="No"/>
    <s v="Travel_Rarely"/>
    <x v="0"/>
    <n v="3"/>
    <n v="1"/>
    <s v="Medical"/>
    <n v="1813"/>
    <x v="0"/>
    <n v="2"/>
    <x v="5"/>
    <s v="Married"/>
    <n v="171810"/>
    <n v="1"/>
    <n v="14"/>
    <n v="0"/>
    <n v="14"/>
    <n v="2"/>
    <n v="14"/>
    <n v="6"/>
    <n v="8"/>
    <n v="1"/>
    <n v="3"/>
    <x v="0"/>
    <x v="0"/>
    <n v="2"/>
    <n v="3"/>
    <s v="Active"/>
    <x v="1"/>
    <x v="3"/>
    <n v="0"/>
  </r>
  <r>
    <n v="32"/>
    <s v="No"/>
    <s v="Travel_Rarely"/>
    <x v="0"/>
    <n v="3"/>
    <n v="1"/>
    <s v="Medical"/>
    <n v="3283"/>
    <x v="0"/>
    <n v="2"/>
    <x v="5"/>
    <s v="Married"/>
    <n v="171810"/>
    <n v="1"/>
    <n v="14"/>
    <n v="0"/>
    <n v="14"/>
    <n v="2"/>
    <n v="14"/>
    <n v="6"/>
    <n v="8"/>
    <n v="1"/>
    <n v="3"/>
    <x v="0"/>
    <x v="0"/>
    <n v="2"/>
    <n v="3"/>
    <s v="Active"/>
    <x v="1"/>
    <x v="3"/>
    <n v="0"/>
  </r>
  <r>
    <n v="34"/>
    <s v="No"/>
    <s v="Travel_Frequently"/>
    <x v="0"/>
    <n v="2"/>
    <n v="4"/>
    <s v="Medical"/>
    <n v="798"/>
    <x v="1"/>
    <n v="2"/>
    <x v="6"/>
    <s v="Divorced"/>
    <n v="68770"/>
    <n v="7"/>
    <n v="20"/>
    <n v="0"/>
    <n v="16"/>
    <n v="3"/>
    <n v="14"/>
    <n v="6"/>
    <n v="9"/>
    <n v="1"/>
    <n v="2"/>
    <x v="3"/>
    <x v="2"/>
    <n v="3"/>
    <n v="4"/>
    <s v="Active"/>
    <x v="1"/>
    <x v="3"/>
    <n v="0"/>
  </r>
  <r>
    <n v="34"/>
    <s v="No"/>
    <s v="Travel_Frequently"/>
    <x v="0"/>
    <n v="2"/>
    <n v="4"/>
    <s v="Medical"/>
    <n v="2268"/>
    <x v="1"/>
    <n v="2"/>
    <x v="6"/>
    <s v="Divorced"/>
    <n v="68770"/>
    <n v="7"/>
    <n v="20"/>
    <n v="0"/>
    <n v="16"/>
    <n v="3"/>
    <n v="14"/>
    <n v="6"/>
    <n v="9"/>
    <n v="1"/>
    <n v="2"/>
    <x v="3"/>
    <x v="2"/>
    <n v="3"/>
    <n v="4"/>
    <s v="Active"/>
    <x v="1"/>
    <x v="3"/>
    <n v="0"/>
  </r>
  <r>
    <n v="34"/>
    <s v="No"/>
    <s v="Travel_Frequently"/>
    <x v="0"/>
    <n v="2"/>
    <n v="4"/>
    <s v="Medical"/>
    <n v="3738"/>
    <x v="1"/>
    <n v="2"/>
    <x v="6"/>
    <s v="Divorced"/>
    <n v="68770"/>
    <n v="7"/>
    <n v="20"/>
    <n v="0"/>
    <n v="16"/>
    <n v="3"/>
    <n v="14"/>
    <n v="6"/>
    <n v="9"/>
    <n v="1"/>
    <n v="2"/>
    <x v="3"/>
    <x v="2"/>
    <n v="3"/>
    <n v="4"/>
    <s v="Active"/>
    <x v="1"/>
    <x v="3"/>
    <n v="0"/>
  </r>
  <r>
    <n v="34"/>
    <s v="No"/>
    <s v="Travel_Frequently"/>
    <x v="0"/>
    <n v="9"/>
    <n v="4"/>
    <s v="Life Sciences"/>
    <n v="1111"/>
    <x v="1"/>
    <n v="2"/>
    <x v="5"/>
    <s v="Married"/>
    <n v="26250"/>
    <n v="1"/>
    <n v="12"/>
    <n v="3"/>
    <n v="16"/>
    <n v="4"/>
    <n v="15"/>
    <n v="6"/>
    <n v="11"/>
    <n v="1"/>
    <n v="3"/>
    <x v="1"/>
    <x v="0"/>
    <n v="3"/>
    <n v="3"/>
    <s v="Active"/>
    <x v="1"/>
    <x v="3"/>
    <n v="0"/>
  </r>
  <r>
    <n v="34"/>
    <s v="No"/>
    <s v="Travel_Frequently"/>
    <x v="0"/>
    <n v="9"/>
    <n v="4"/>
    <s v="Life Sciences"/>
    <n v="2581"/>
    <x v="1"/>
    <n v="2"/>
    <x v="5"/>
    <s v="Married"/>
    <n v="26250"/>
    <n v="1"/>
    <n v="12"/>
    <n v="3"/>
    <n v="16"/>
    <n v="4"/>
    <n v="15"/>
    <n v="6"/>
    <n v="11"/>
    <n v="1"/>
    <n v="3"/>
    <x v="1"/>
    <x v="0"/>
    <n v="3"/>
    <n v="3"/>
    <s v="Active"/>
    <x v="1"/>
    <x v="3"/>
    <n v="0"/>
  </r>
  <r>
    <n v="34"/>
    <s v="No"/>
    <s v="Travel_Frequently"/>
    <x v="0"/>
    <n v="9"/>
    <n v="4"/>
    <s v="Life Sciences"/>
    <n v="4051"/>
    <x v="1"/>
    <n v="2"/>
    <x v="5"/>
    <s v="Married"/>
    <n v="26250"/>
    <n v="1"/>
    <n v="12"/>
    <n v="3"/>
    <n v="16"/>
    <n v="4"/>
    <n v="15"/>
    <n v="6"/>
    <n v="11"/>
    <n v="1"/>
    <n v="3"/>
    <x v="1"/>
    <x v="0"/>
    <n v="3"/>
    <n v="3"/>
    <s v="Active"/>
    <x v="1"/>
    <x v="3"/>
    <n v="0"/>
  </r>
  <r>
    <n v="36"/>
    <s v="No"/>
    <s v="Travel_Frequently"/>
    <x v="1"/>
    <n v="16"/>
    <n v="2"/>
    <s v="Life Sciences"/>
    <n v="711"/>
    <x v="0"/>
    <n v="1"/>
    <x v="3"/>
    <s v="Married"/>
    <n v="12810"/>
    <n v="2"/>
    <n v="11"/>
    <n v="0"/>
    <n v="17"/>
    <n v="2"/>
    <n v="15"/>
    <n v="6"/>
    <n v="13"/>
    <n v="1"/>
    <n v="1"/>
    <x v="3"/>
    <x v="2"/>
    <n v="3"/>
    <n v="3"/>
    <s v="Active"/>
    <x v="2"/>
    <x v="3"/>
    <n v="0"/>
  </r>
  <r>
    <n v="36"/>
    <s v="No"/>
    <s v="Travel_Frequently"/>
    <x v="1"/>
    <n v="16"/>
    <n v="2"/>
    <s v="Life Sciences"/>
    <n v="2181"/>
    <x v="0"/>
    <n v="1"/>
    <x v="3"/>
    <s v="Married"/>
    <n v="12810"/>
    <n v="2"/>
    <n v="11"/>
    <n v="0"/>
    <n v="17"/>
    <n v="2"/>
    <n v="15"/>
    <n v="6"/>
    <n v="13"/>
    <n v="1"/>
    <n v="1"/>
    <x v="3"/>
    <x v="2"/>
    <n v="3"/>
    <n v="3"/>
    <s v="Active"/>
    <x v="2"/>
    <x v="3"/>
    <n v="0"/>
  </r>
  <r>
    <n v="36"/>
    <s v="No"/>
    <s v="Travel_Frequently"/>
    <x v="1"/>
    <n v="16"/>
    <n v="2"/>
    <s v="Life Sciences"/>
    <n v="3651"/>
    <x v="0"/>
    <n v="1"/>
    <x v="3"/>
    <s v="Married"/>
    <n v="12810"/>
    <n v="2"/>
    <n v="11"/>
    <n v="0"/>
    <n v="17"/>
    <n v="2"/>
    <n v="15"/>
    <n v="6"/>
    <n v="13"/>
    <n v="1"/>
    <n v="1"/>
    <x v="3"/>
    <x v="2"/>
    <n v="3"/>
    <n v="3"/>
    <s v="Active"/>
    <x v="2"/>
    <x v="3"/>
    <n v="0"/>
  </r>
  <r>
    <n v="53"/>
    <s v="No"/>
    <s v="Travel_Frequently"/>
    <x v="1"/>
    <n v="8"/>
    <n v="2"/>
    <s v="Medical"/>
    <n v="503"/>
    <x v="0"/>
    <n v="2"/>
    <x v="3"/>
    <s v="Married"/>
    <n v="120610"/>
    <n v="2"/>
    <n v="20"/>
    <n v="1"/>
    <n v="30"/>
    <n v="2"/>
    <n v="15"/>
    <n v="6"/>
    <n v="12"/>
    <n v="1"/>
    <n v="3"/>
    <x v="2"/>
    <x v="0"/>
    <n v="4"/>
    <n v="4"/>
    <s v="Active"/>
    <x v="3"/>
    <x v="3"/>
    <n v="0"/>
  </r>
  <r>
    <n v="53"/>
    <s v="No"/>
    <s v="Travel_Frequently"/>
    <x v="1"/>
    <n v="8"/>
    <n v="2"/>
    <s v="Medical"/>
    <n v="1973"/>
    <x v="0"/>
    <n v="2"/>
    <x v="3"/>
    <s v="Married"/>
    <n v="120610"/>
    <n v="2"/>
    <n v="20"/>
    <n v="1"/>
    <n v="30"/>
    <n v="2"/>
    <n v="15"/>
    <n v="6"/>
    <n v="12"/>
    <n v="1"/>
    <n v="3"/>
    <x v="2"/>
    <x v="0"/>
    <n v="4"/>
    <n v="4"/>
    <s v="Active"/>
    <x v="3"/>
    <x v="3"/>
    <n v="0"/>
  </r>
  <r>
    <n v="53"/>
    <s v="No"/>
    <s v="Travel_Frequently"/>
    <x v="1"/>
    <n v="8"/>
    <n v="2"/>
    <s v="Medical"/>
    <n v="3443"/>
    <x v="0"/>
    <n v="2"/>
    <x v="3"/>
    <s v="Married"/>
    <n v="120610"/>
    <n v="2"/>
    <n v="20"/>
    <n v="1"/>
    <n v="30"/>
    <n v="2"/>
    <n v="15"/>
    <n v="6"/>
    <n v="12"/>
    <n v="1"/>
    <n v="3"/>
    <x v="2"/>
    <x v="0"/>
    <n v="4"/>
    <n v="4"/>
    <s v="Active"/>
    <x v="3"/>
    <x v="3"/>
    <n v="0"/>
  </r>
  <r>
    <n v="37"/>
    <s v="No"/>
    <s v="Travel_Rarely"/>
    <x v="0"/>
    <n v="1"/>
    <n v="3"/>
    <s v="Life Sciences"/>
    <n v="1175"/>
    <x v="1"/>
    <n v="4"/>
    <x v="0"/>
    <s v="Married"/>
    <n v="54290"/>
    <n v="1"/>
    <n v="17"/>
    <n v="1"/>
    <n v="16"/>
    <n v="3"/>
    <n v="16"/>
    <n v="6"/>
    <n v="8"/>
    <n v="1"/>
    <n v="3"/>
    <x v="1"/>
    <x v="0"/>
    <n v="3"/>
    <n v="3"/>
    <s v="Active"/>
    <x v="2"/>
    <x v="3"/>
    <n v="0"/>
  </r>
  <r>
    <n v="37"/>
    <s v="No"/>
    <s v="Travel_Rarely"/>
    <x v="0"/>
    <n v="1"/>
    <n v="3"/>
    <s v="Life Sciences"/>
    <n v="2645"/>
    <x v="1"/>
    <n v="4"/>
    <x v="0"/>
    <s v="Married"/>
    <n v="54290"/>
    <n v="1"/>
    <n v="17"/>
    <n v="1"/>
    <n v="16"/>
    <n v="3"/>
    <n v="16"/>
    <n v="6"/>
    <n v="8"/>
    <n v="1"/>
    <n v="3"/>
    <x v="1"/>
    <x v="0"/>
    <n v="3"/>
    <n v="3"/>
    <s v="Active"/>
    <x v="2"/>
    <x v="3"/>
    <n v="0"/>
  </r>
  <r>
    <n v="37"/>
    <s v="No"/>
    <s v="Travel_Rarely"/>
    <x v="0"/>
    <n v="1"/>
    <n v="3"/>
    <s v="Life Sciences"/>
    <n v="4115"/>
    <x v="1"/>
    <n v="4"/>
    <x v="0"/>
    <s v="Married"/>
    <n v="54290"/>
    <n v="1"/>
    <n v="17"/>
    <n v="1"/>
    <n v="16"/>
    <n v="3"/>
    <n v="16"/>
    <n v="6"/>
    <n v="8"/>
    <n v="1"/>
    <n v="3"/>
    <x v="1"/>
    <x v="0"/>
    <n v="3"/>
    <n v="3"/>
    <s v="Active"/>
    <x v="2"/>
    <x v="3"/>
    <n v="0"/>
  </r>
  <r>
    <n v="43"/>
    <s v="No"/>
    <s v="Travel_Rarely"/>
    <x v="0"/>
    <n v="1"/>
    <n v="3"/>
    <s v="Life Sciences"/>
    <n v="1073"/>
    <x v="0"/>
    <n v="1"/>
    <x v="5"/>
    <s v="Married"/>
    <n v="73790"/>
    <n v="7"/>
    <n v="13"/>
    <n v="2"/>
    <n v="21"/>
    <n v="3"/>
    <n v="16"/>
    <n v="6"/>
    <n v="14"/>
    <n v="1"/>
    <n v="1"/>
    <x v="0"/>
    <x v="0"/>
    <n v="2"/>
    <n v="3"/>
    <s v="Active"/>
    <x v="2"/>
    <x v="3"/>
    <n v="0"/>
  </r>
  <r>
    <n v="43"/>
    <s v="No"/>
    <s v="Travel_Rarely"/>
    <x v="0"/>
    <n v="1"/>
    <n v="3"/>
    <s v="Life Sciences"/>
    <n v="2543"/>
    <x v="0"/>
    <n v="1"/>
    <x v="5"/>
    <s v="Married"/>
    <n v="73790"/>
    <n v="7"/>
    <n v="13"/>
    <n v="2"/>
    <n v="21"/>
    <n v="3"/>
    <n v="16"/>
    <n v="6"/>
    <n v="14"/>
    <n v="1"/>
    <n v="1"/>
    <x v="0"/>
    <x v="0"/>
    <n v="2"/>
    <n v="3"/>
    <s v="Active"/>
    <x v="2"/>
    <x v="3"/>
    <n v="0"/>
  </r>
  <r>
    <n v="43"/>
    <s v="No"/>
    <s v="Travel_Rarely"/>
    <x v="0"/>
    <n v="1"/>
    <n v="3"/>
    <s v="Life Sciences"/>
    <n v="4013"/>
    <x v="0"/>
    <n v="1"/>
    <x v="5"/>
    <s v="Married"/>
    <n v="73790"/>
    <n v="7"/>
    <n v="13"/>
    <n v="2"/>
    <n v="21"/>
    <n v="3"/>
    <n v="16"/>
    <n v="6"/>
    <n v="14"/>
    <n v="1"/>
    <n v="1"/>
    <x v="0"/>
    <x v="0"/>
    <n v="2"/>
    <n v="3"/>
    <s v="Active"/>
    <x v="2"/>
    <x v="3"/>
    <n v="0"/>
  </r>
  <r>
    <n v="52"/>
    <s v="Yes"/>
    <s v="Travel_Rarely"/>
    <x v="0"/>
    <n v="5"/>
    <n v="4"/>
    <s v="Medical"/>
    <n v="492"/>
    <x v="1"/>
    <n v="4"/>
    <x v="8"/>
    <s v="Married"/>
    <n v="14200"/>
    <n v="1"/>
    <n v="13"/>
    <n v="1"/>
    <n v="33"/>
    <n v="2"/>
    <n v="32"/>
    <n v="6"/>
    <n v="9"/>
    <n v="1"/>
    <n v="1"/>
    <x v="1"/>
    <x v="0"/>
    <n v="4"/>
    <n v="3"/>
    <s v="Left"/>
    <x v="3"/>
    <x v="3"/>
    <n v="1"/>
  </r>
  <r>
    <n v="52"/>
    <s v="Yes"/>
    <s v="Travel_Rarely"/>
    <x v="0"/>
    <n v="5"/>
    <n v="4"/>
    <s v="Medical"/>
    <n v="1962"/>
    <x v="1"/>
    <n v="4"/>
    <x v="8"/>
    <s v="Married"/>
    <n v="14200"/>
    <n v="1"/>
    <n v="13"/>
    <n v="1"/>
    <n v="33"/>
    <n v="2"/>
    <n v="32"/>
    <n v="6"/>
    <n v="9"/>
    <n v="1"/>
    <n v="1"/>
    <x v="1"/>
    <x v="0"/>
    <n v="4"/>
    <n v="3"/>
    <s v="Left"/>
    <x v="3"/>
    <x v="3"/>
    <n v="1"/>
  </r>
  <r>
    <n v="52"/>
    <s v="Yes"/>
    <s v="Travel_Rarely"/>
    <x v="0"/>
    <n v="5"/>
    <n v="4"/>
    <s v="Medical"/>
    <n v="3432"/>
    <x v="1"/>
    <n v="4"/>
    <x v="8"/>
    <s v="Married"/>
    <n v="14200"/>
    <n v="1"/>
    <n v="13"/>
    <n v="1"/>
    <n v="33"/>
    <n v="2"/>
    <n v="32"/>
    <n v="6"/>
    <n v="9"/>
    <n v="1"/>
    <n v="1"/>
    <x v="1"/>
    <x v="0"/>
    <n v="4"/>
    <n v="3"/>
    <s v="Left"/>
    <x v="3"/>
    <x v="3"/>
    <n v="1"/>
  </r>
  <r>
    <n v="31"/>
    <s v="Yes"/>
    <s v="Travel_Frequently"/>
    <x v="0"/>
    <n v="29"/>
    <n v="3"/>
    <s v="Life Sciences"/>
    <n v="828"/>
    <x v="1"/>
    <n v="2"/>
    <x v="7"/>
    <s v="Single"/>
    <n v="25150"/>
    <n v="1"/>
    <n v="14"/>
    <n v="0"/>
    <n v="7"/>
    <n v="3"/>
    <n v="7"/>
    <n v="7"/>
    <n v="7"/>
    <n v="1"/>
    <n v="4"/>
    <x v="0"/>
    <x v="3"/>
    <n v="2"/>
    <n v="3"/>
    <s v="Left"/>
    <x v="1"/>
    <x v="2"/>
    <n v="1"/>
  </r>
  <r>
    <n v="31"/>
    <s v="Yes"/>
    <s v="Travel_Frequently"/>
    <x v="0"/>
    <n v="29"/>
    <n v="3"/>
    <s v="Life Sciences"/>
    <n v="2298"/>
    <x v="1"/>
    <n v="2"/>
    <x v="7"/>
    <s v="Single"/>
    <n v="25150"/>
    <n v="1"/>
    <n v="14"/>
    <n v="0"/>
    <n v="7"/>
    <n v="3"/>
    <n v="7"/>
    <n v="7"/>
    <n v="7"/>
    <n v="1"/>
    <n v="4"/>
    <x v="0"/>
    <x v="3"/>
    <n v="2"/>
    <n v="3"/>
    <s v="Left"/>
    <x v="1"/>
    <x v="2"/>
    <n v="1"/>
  </r>
  <r>
    <n v="31"/>
    <s v="Yes"/>
    <s v="Travel_Frequently"/>
    <x v="0"/>
    <n v="29"/>
    <n v="3"/>
    <s v="Life Sciences"/>
    <n v="3768"/>
    <x v="1"/>
    <n v="2"/>
    <x v="7"/>
    <s v="Single"/>
    <n v="25150"/>
    <n v="1"/>
    <n v="14"/>
    <n v="0"/>
    <n v="7"/>
    <n v="3"/>
    <n v="7"/>
    <n v="7"/>
    <n v="7"/>
    <n v="1"/>
    <n v="4"/>
    <x v="0"/>
    <x v="3"/>
    <n v="2"/>
    <n v="3"/>
    <s v="Left"/>
    <x v="1"/>
    <x v="2"/>
    <n v="1"/>
  </r>
  <r>
    <n v="43"/>
    <s v="No"/>
    <s v="Travel_Frequently"/>
    <x v="1"/>
    <n v="8"/>
    <n v="3"/>
    <s v="Medical"/>
    <n v="1059"/>
    <x v="0"/>
    <n v="1"/>
    <x v="1"/>
    <s v="Married"/>
    <n v="36000"/>
    <n v="1"/>
    <n v="23"/>
    <n v="0"/>
    <n v="7"/>
    <n v="2"/>
    <n v="7"/>
    <n v="7"/>
    <n v="7"/>
    <n v="1"/>
    <n v="1"/>
    <x v="1"/>
    <x v="0"/>
    <n v="3"/>
    <n v="4"/>
    <s v="Active"/>
    <x v="2"/>
    <x v="2"/>
    <n v="0"/>
  </r>
  <r>
    <n v="43"/>
    <s v="No"/>
    <s v="Travel_Frequently"/>
    <x v="1"/>
    <n v="8"/>
    <n v="3"/>
    <s v="Medical"/>
    <n v="2529"/>
    <x v="0"/>
    <n v="1"/>
    <x v="1"/>
    <s v="Married"/>
    <n v="36000"/>
    <n v="1"/>
    <n v="23"/>
    <n v="0"/>
    <n v="7"/>
    <n v="2"/>
    <n v="7"/>
    <n v="7"/>
    <n v="7"/>
    <n v="1"/>
    <n v="1"/>
    <x v="1"/>
    <x v="0"/>
    <n v="3"/>
    <n v="4"/>
    <s v="Active"/>
    <x v="2"/>
    <x v="2"/>
    <n v="0"/>
  </r>
  <r>
    <n v="43"/>
    <s v="No"/>
    <s v="Travel_Frequently"/>
    <x v="1"/>
    <n v="8"/>
    <n v="3"/>
    <s v="Medical"/>
    <n v="3999"/>
    <x v="0"/>
    <n v="1"/>
    <x v="1"/>
    <s v="Married"/>
    <n v="36000"/>
    <n v="1"/>
    <n v="23"/>
    <n v="0"/>
    <n v="7"/>
    <n v="2"/>
    <n v="7"/>
    <n v="7"/>
    <n v="7"/>
    <n v="1"/>
    <n v="1"/>
    <x v="1"/>
    <x v="0"/>
    <n v="3"/>
    <n v="4"/>
    <s v="Active"/>
    <x v="2"/>
    <x v="2"/>
    <n v="0"/>
  </r>
  <r>
    <n v="26"/>
    <s v="No"/>
    <s v="Travel_Rarely"/>
    <x v="0"/>
    <n v="2"/>
    <n v="2"/>
    <s v="Life Sciences"/>
    <n v="1129"/>
    <x v="0"/>
    <n v="2"/>
    <x v="3"/>
    <s v="Single"/>
    <n v="20800"/>
    <n v="0"/>
    <n v="13"/>
    <n v="0"/>
    <n v="8"/>
    <n v="6"/>
    <n v="7"/>
    <n v="7"/>
    <n v="6"/>
    <n v="1"/>
    <n v="3"/>
    <x v="3"/>
    <x v="2"/>
    <n v="4"/>
    <n v="3"/>
    <s v="Active"/>
    <x v="1"/>
    <x v="2"/>
    <n v="0"/>
  </r>
  <r>
    <n v="26"/>
    <s v="No"/>
    <s v="Travel_Rarely"/>
    <x v="0"/>
    <n v="2"/>
    <n v="2"/>
    <s v="Life Sciences"/>
    <n v="2599"/>
    <x v="0"/>
    <n v="2"/>
    <x v="3"/>
    <s v="Single"/>
    <n v="20800"/>
    <n v="0"/>
    <n v="13"/>
    <n v="0"/>
    <n v="8"/>
    <n v="6"/>
    <n v="7"/>
    <n v="7"/>
    <n v="6"/>
    <n v="1"/>
    <n v="3"/>
    <x v="3"/>
    <x v="2"/>
    <n v="4"/>
    <n v="3"/>
    <s v="Active"/>
    <x v="1"/>
    <x v="2"/>
    <n v="0"/>
  </r>
  <r>
    <n v="26"/>
    <s v="No"/>
    <s v="Travel_Rarely"/>
    <x v="0"/>
    <n v="2"/>
    <n v="2"/>
    <s v="Life Sciences"/>
    <n v="4069"/>
    <x v="0"/>
    <n v="2"/>
    <x v="3"/>
    <s v="Single"/>
    <n v="20800"/>
    <n v="0"/>
    <n v="13"/>
    <n v="0"/>
    <n v="8"/>
    <n v="6"/>
    <n v="7"/>
    <n v="7"/>
    <n v="6"/>
    <n v="1"/>
    <n v="3"/>
    <x v="3"/>
    <x v="2"/>
    <n v="4"/>
    <n v="3"/>
    <s v="Active"/>
    <x v="1"/>
    <x v="2"/>
    <n v="0"/>
  </r>
  <r>
    <n v="40"/>
    <s v="No"/>
    <s v="Travel_Rarely"/>
    <x v="2"/>
    <n v="2"/>
    <n v="3"/>
    <s v="Medical"/>
    <n v="511"/>
    <x v="0"/>
    <n v="5"/>
    <x v="0"/>
    <s v="Married"/>
    <n v="24550"/>
    <n v="1"/>
    <n v="15"/>
    <n v="1"/>
    <n v="8"/>
    <n v="2"/>
    <n v="7"/>
    <n v="7"/>
    <n v="5"/>
    <n v="1"/>
    <n v="3"/>
    <x v="3"/>
    <x v="2"/>
    <n v="3"/>
    <n v="3"/>
    <s v="Active"/>
    <x v="2"/>
    <x v="2"/>
    <n v="0"/>
  </r>
  <r>
    <n v="40"/>
    <s v="No"/>
    <s v="Travel_Rarely"/>
    <x v="2"/>
    <n v="2"/>
    <n v="3"/>
    <s v="Medical"/>
    <n v="1981"/>
    <x v="0"/>
    <n v="5"/>
    <x v="0"/>
    <s v="Married"/>
    <n v="24550"/>
    <n v="1"/>
    <n v="15"/>
    <n v="1"/>
    <n v="8"/>
    <n v="2"/>
    <n v="7"/>
    <n v="7"/>
    <n v="5"/>
    <n v="1"/>
    <n v="3"/>
    <x v="3"/>
    <x v="2"/>
    <n v="3"/>
    <n v="3"/>
    <s v="Active"/>
    <x v="2"/>
    <x v="2"/>
    <n v="0"/>
  </r>
  <r>
    <n v="40"/>
    <s v="No"/>
    <s v="Travel_Rarely"/>
    <x v="2"/>
    <n v="2"/>
    <n v="3"/>
    <s v="Medical"/>
    <n v="3451"/>
    <x v="0"/>
    <n v="5"/>
    <x v="0"/>
    <s v="Married"/>
    <n v="24550"/>
    <n v="1"/>
    <n v="15"/>
    <n v="1"/>
    <n v="8"/>
    <n v="2"/>
    <n v="7"/>
    <n v="7"/>
    <n v="5"/>
    <n v="1"/>
    <n v="3"/>
    <x v="3"/>
    <x v="2"/>
    <n v="3"/>
    <n v="3"/>
    <s v="Active"/>
    <x v="2"/>
    <x v="2"/>
    <n v="0"/>
  </r>
  <r>
    <n v="27"/>
    <s v="No"/>
    <s v="Travel_Frequently"/>
    <x v="0"/>
    <n v="16"/>
    <n v="4"/>
    <s v="Medical"/>
    <n v="1077"/>
    <x v="0"/>
    <n v="3"/>
    <x v="7"/>
    <s v="Married"/>
    <n v="49980"/>
    <n v="0"/>
    <n v="20"/>
    <n v="2"/>
    <n v="8"/>
    <n v="3"/>
    <n v="7"/>
    <n v="7"/>
    <n v="3"/>
    <n v="1"/>
    <n v="4"/>
    <x v="3"/>
    <x v="2"/>
    <n v="3"/>
    <n v="4"/>
    <s v="Active"/>
    <x v="1"/>
    <x v="2"/>
    <n v="0"/>
  </r>
  <r>
    <n v="27"/>
    <s v="No"/>
    <s v="Travel_Frequently"/>
    <x v="0"/>
    <n v="16"/>
    <n v="4"/>
    <s v="Medical"/>
    <n v="2547"/>
    <x v="0"/>
    <n v="3"/>
    <x v="7"/>
    <s v="Married"/>
    <n v="49980"/>
    <n v="0"/>
    <n v="20"/>
    <n v="2"/>
    <n v="8"/>
    <n v="3"/>
    <n v="7"/>
    <n v="7"/>
    <n v="3"/>
    <n v="1"/>
    <n v="4"/>
    <x v="3"/>
    <x v="2"/>
    <n v="3"/>
    <n v="4"/>
    <s v="Active"/>
    <x v="1"/>
    <x v="2"/>
    <n v="0"/>
  </r>
  <r>
    <n v="27"/>
    <s v="No"/>
    <s v="Travel_Frequently"/>
    <x v="0"/>
    <n v="16"/>
    <n v="4"/>
    <s v="Medical"/>
    <n v="4017"/>
    <x v="0"/>
    <n v="3"/>
    <x v="7"/>
    <s v="Married"/>
    <n v="49980"/>
    <n v="0"/>
    <n v="20"/>
    <n v="2"/>
    <n v="8"/>
    <n v="3"/>
    <n v="7"/>
    <n v="7"/>
    <n v="3"/>
    <n v="1"/>
    <n v="4"/>
    <x v="3"/>
    <x v="2"/>
    <n v="3"/>
    <n v="4"/>
    <s v="Active"/>
    <x v="1"/>
    <x v="2"/>
    <n v="0"/>
  </r>
  <r>
    <n v="47"/>
    <s v="No"/>
    <s v="Travel_Rarely"/>
    <x v="1"/>
    <n v="15"/>
    <n v="4"/>
    <s v="Marketing"/>
    <n v="394"/>
    <x v="1"/>
    <n v="3"/>
    <x v="1"/>
    <s v="Married"/>
    <n v="65530"/>
    <n v="0"/>
    <n v="15"/>
    <n v="0"/>
    <n v="8"/>
    <n v="2"/>
    <n v="7"/>
    <n v="7"/>
    <n v="7"/>
    <n v="1"/>
    <n v="3"/>
    <x v="1"/>
    <x v="0"/>
    <n v="3"/>
    <n v="3"/>
    <s v="Active"/>
    <x v="3"/>
    <x v="2"/>
    <n v="0"/>
  </r>
  <r>
    <n v="47"/>
    <s v="No"/>
    <s v="Travel_Rarely"/>
    <x v="1"/>
    <n v="15"/>
    <n v="4"/>
    <s v="Marketing"/>
    <n v="1864"/>
    <x v="1"/>
    <n v="3"/>
    <x v="1"/>
    <s v="Married"/>
    <n v="65530"/>
    <n v="0"/>
    <n v="15"/>
    <n v="0"/>
    <n v="8"/>
    <n v="2"/>
    <n v="7"/>
    <n v="7"/>
    <n v="7"/>
    <n v="1"/>
    <n v="3"/>
    <x v="1"/>
    <x v="0"/>
    <n v="3"/>
    <n v="3"/>
    <s v="Active"/>
    <x v="3"/>
    <x v="2"/>
    <n v="0"/>
  </r>
  <r>
    <n v="47"/>
    <s v="No"/>
    <s v="Travel_Rarely"/>
    <x v="1"/>
    <n v="15"/>
    <n v="4"/>
    <s v="Marketing"/>
    <n v="3334"/>
    <x v="1"/>
    <n v="3"/>
    <x v="1"/>
    <s v="Married"/>
    <n v="65530"/>
    <n v="0"/>
    <n v="15"/>
    <n v="0"/>
    <n v="8"/>
    <n v="2"/>
    <n v="7"/>
    <n v="7"/>
    <n v="7"/>
    <n v="1"/>
    <n v="3"/>
    <x v="1"/>
    <x v="0"/>
    <n v="3"/>
    <n v="3"/>
    <s v="Active"/>
    <x v="3"/>
    <x v="2"/>
    <n v="0"/>
  </r>
  <r>
    <n v="26"/>
    <s v="No"/>
    <s v="Travel_Frequently"/>
    <x v="1"/>
    <n v="16"/>
    <n v="2"/>
    <s v="Life Sciences"/>
    <n v="1104"/>
    <x v="0"/>
    <n v="2"/>
    <x v="7"/>
    <s v="Married"/>
    <n v="83800"/>
    <n v="2"/>
    <n v="14"/>
    <n v="0"/>
    <n v="8"/>
    <n v="3"/>
    <n v="7"/>
    <n v="7"/>
    <n v="7"/>
    <n v="1"/>
    <n v="3"/>
    <x v="1"/>
    <x v="0"/>
    <n v="4"/>
    <n v="3"/>
    <s v="Active"/>
    <x v="1"/>
    <x v="2"/>
    <n v="0"/>
  </r>
  <r>
    <n v="26"/>
    <s v="No"/>
    <s v="Travel_Frequently"/>
    <x v="1"/>
    <n v="16"/>
    <n v="2"/>
    <s v="Life Sciences"/>
    <n v="2574"/>
    <x v="0"/>
    <n v="2"/>
    <x v="7"/>
    <s v="Married"/>
    <n v="83800"/>
    <n v="0"/>
    <n v="14"/>
    <n v="0"/>
    <n v="8"/>
    <n v="3"/>
    <n v="7"/>
    <n v="7"/>
    <n v="7"/>
    <n v="1"/>
    <n v="3"/>
    <x v="1"/>
    <x v="0"/>
    <n v="4"/>
    <n v="3"/>
    <s v="Active"/>
    <x v="1"/>
    <x v="2"/>
    <n v="0"/>
  </r>
  <r>
    <n v="26"/>
    <s v="No"/>
    <s v="Travel_Frequently"/>
    <x v="1"/>
    <n v="16"/>
    <n v="2"/>
    <s v="Life Sciences"/>
    <n v="4044"/>
    <x v="0"/>
    <n v="2"/>
    <x v="7"/>
    <s v="Married"/>
    <n v="83800"/>
    <n v="0"/>
    <n v="14"/>
    <n v="0"/>
    <n v="8"/>
    <n v="3"/>
    <n v="7"/>
    <n v="7"/>
    <n v="7"/>
    <n v="1"/>
    <n v="3"/>
    <x v="1"/>
    <x v="0"/>
    <n v="4"/>
    <n v="3"/>
    <s v="Active"/>
    <x v="1"/>
    <x v="2"/>
    <n v="0"/>
  </r>
  <r>
    <n v="51"/>
    <s v="No"/>
    <s v="Travel_Frequently"/>
    <x v="1"/>
    <n v="21"/>
    <n v="4"/>
    <s v="Medical"/>
    <n v="673"/>
    <x v="0"/>
    <n v="2"/>
    <x v="3"/>
    <s v="Single"/>
    <n v="182000"/>
    <n v="0"/>
    <n v="17"/>
    <n v="0"/>
    <n v="8"/>
    <n v="3"/>
    <n v="7"/>
    <n v="7"/>
    <n v="7"/>
    <n v="1"/>
    <n v="2"/>
    <x v="0"/>
    <x v="2"/>
    <n v="3"/>
    <n v="3"/>
    <s v="Active"/>
    <x v="3"/>
    <x v="2"/>
    <n v="0"/>
  </r>
  <r>
    <n v="51"/>
    <s v="No"/>
    <s v="Travel_Frequently"/>
    <x v="1"/>
    <n v="21"/>
    <n v="4"/>
    <s v="Medical"/>
    <n v="2143"/>
    <x v="0"/>
    <n v="2"/>
    <x v="3"/>
    <s v="Single"/>
    <n v="182000"/>
    <n v="0"/>
    <n v="17"/>
    <n v="0"/>
    <n v="8"/>
    <n v="3"/>
    <n v="7"/>
    <n v="7"/>
    <n v="7"/>
    <n v="1"/>
    <n v="2"/>
    <x v="0"/>
    <x v="0"/>
    <n v="3"/>
    <n v="3"/>
    <s v="Active"/>
    <x v="3"/>
    <x v="2"/>
    <n v="0"/>
  </r>
  <r>
    <n v="51"/>
    <s v="No"/>
    <s v="Travel_Frequently"/>
    <x v="1"/>
    <n v="21"/>
    <n v="4"/>
    <s v="Medical"/>
    <n v="3613"/>
    <x v="0"/>
    <n v="2"/>
    <x v="3"/>
    <s v="Single"/>
    <n v="182000"/>
    <n v="0"/>
    <n v="17"/>
    <n v="0"/>
    <n v="8"/>
    <n v="3"/>
    <n v="7"/>
    <n v="7"/>
    <n v="7"/>
    <n v="1"/>
    <n v="2"/>
    <x v="0"/>
    <x v="2"/>
    <n v="3"/>
    <n v="3"/>
    <s v="Active"/>
    <x v="3"/>
    <x v="2"/>
    <n v="0"/>
  </r>
  <r>
    <n v="29"/>
    <s v="Yes"/>
    <s v="Travel_Rarely"/>
    <x v="0"/>
    <n v="29"/>
    <n v="4"/>
    <s v="Technical Degree"/>
    <n v="675"/>
    <x v="1"/>
    <n v="1"/>
    <x v="6"/>
    <s v="Divorced"/>
    <n v="28860"/>
    <n v="3"/>
    <n v="13"/>
    <n v="0"/>
    <n v="10"/>
    <n v="4"/>
    <n v="7"/>
    <n v="7"/>
    <n v="7"/>
    <n v="1"/>
    <n v="2"/>
    <x v="0"/>
    <x v="0"/>
    <n v="3"/>
    <n v="3"/>
    <s v="Left"/>
    <x v="1"/>
    <x v="2"/>
    <n v="1"/>
  </r>
  <r>
    <n v="29"/>
    <s v="Yes"/>
    <s v="Travel_Rarely"/>
    <x v="0"/>
    <n v="29"/>
    <n v="4"/>
    <s v="Technical Degree"/>
    <n v="2145"/>
    <x v="1"/>
    <n v="1"/>
    <x v="6"/>
    <s v="Divorced"/>
    <n v="28860"/>
    <n v="3"/>
    <n v="13"/>
    <n v="0"/>
    <n v="10"/>
    <n v="4"/>
    <n v="7"/>
    <n v="7"/>
    <n v="7"/>
    <n v="1"/>
    <n v="2"/>
    <x v="0"/>
    <x v="0"/>
    <n v="3"/>
    <n v="3"/>
    <s v="Left"/>
    <x v="1"/>
    <x v="2"/>
    <n v="1"/>
  </r>
  <r>
    <n v="29"/>
    <s v="Yes"/>
    <s v="Travel_Rarely"/>
    <x v="0"/>
    <n v="29"/>
    <n v="4"/>
    <s v="Technical Degree"/>
    <n v="3615"/>
    <x v="1"/>
    <n v="1"/>
    <x v="6"/>
    <s v="Divorced"/>
    <n v="28860"/>
    <n v="3"/>
    <n v="13"/>
    <n v="0"/>
    <n v="10"/>
    <n v="4"/>
    <n v="7"/>
    <n v="7"/>
    <n v="7"/>
    <n v="1"/>
    <n v="2"/>
    <x v="0"/>
    <x v="0"/>
    <n v="3"/>
    <n v="3"/>
    <s v="Left"/>
    <x v="1"/>
    <x v="2"/>
    <n v="1"/>
  </r>
  <r>
    <n v="39"/>
    <s v="No"/>
    <s v="Travel_Rarely"/>
    <x v="0"/>
    <n v="6"/>
    <n v="2"/>
    <s v="Life Sciences"/>
    <n v="891"/>
    <x v="0"/>
    <n v="3"/>
    <x v="3"/>
    <s v="Married"/>
    <n v="106090"/>
    <n v="2"/>
    <n v="17"/>
    <n v="1"/>
    <n v="10"/>
    <n v="2"/>
    <n v="7"/>
    <n v="7"/>
    <n v="7"/>
    <n v="1"/>
    <n v="2"/>
    <x v="3"/>
    <x v="0"/>
    <n v="3"/>
    <n v="3"/>
    <s v="Active"/>
    <x v="2"/>
    <x v="2"/>
    <n v="0"/>
  </r>
  <r>
    <n v="39"/>
    <s v="No"/>
    <s v="Travel_Rarely"/>
    <x v="0"/>
    <n v="6"/>
    <n v="2"/>
    <s v="Life Sciences"/>
    <n v="2361"/>
    <x v="0"/>
    <n v="3"/>
    <x v="3"/>
    <s v="Married"/>
    <n v="106090"/>
    <n v="2"/>
    <n v="17"/>
    <n v="1"/>
    <n v="10"/>
    <n v="2"/>
    <n v="7"/>
    <n v="7"/>
    <n v="7"/>
    <n v="1"/>
    <n v="2"/>
    <x v="3"/>
    <x v="0"/>
    <n v="3"/>
    <n v="3"/>
    <s v="Active"/>
    <x v="2"/>
    <x v="2"/>
    <n v="0"/>
  </r>
  <r>
    <n v="39"/>
    <s v="No"/>
    <s v="Travel_Rarely"/>
    <x v="0"/>
    <n v="6"/>
    <n v="2"/>
    <s v="Life Sciences"/>
    <n v="3831"/>
    <x v="0"/>
    <n v="3"/>
    <x v="3"/>
    <s v="Married"/>
    <n v="106090"/>
    <n v="2"/>
    <n v="17"/>
    <n v="1"/>
    <n v="10"/>
    <n v="2"/>
    <n v="7"/>
    <n v="7"/>
    <n v="7"/>
    <n v="1"/>
    <n v="2"/>
    <x v="3"/>
    <x v="0"/>
    <n v="3"/>
    <n v="3"/>
    <s v="Active"/>
    <x v="2"/>
    <x v="2"/>
    <n v="0"/>
  </r>
  <r>
    <n v="32"/>
    <s v="No"/>
    <s v="Travel_Rarely"/>
    <x v="1"/>
    <n v="1"/>
    <n v="3"/>
    <s v="Medical"/>
    <n v="274"/>
    <x v="0"/>
    <n v="2"/>
    <x v="0"/>
    <s v="Single"/>
    <n v="136640"/>
    <n v="3"/>
    <n v="14"/>
    <n v="0"/>
    <n v="10"/>
    <n v="6"/>
    <n v="7"/>
    <n v="7"/>
    <n v="7"/>
    <n v="1"/>
    <n v="3"/>
    <x v="1"/>
    <x v="0"/>
    <n v="3"/>
    <n v="3"/>
    <s v="Active"/>
    <x v="1"/>
    <x v="2"/>
    <n v="0"/>
  </r>
  <r>
    <n v="32"/>
    <s v="No"/>
    <s v="Travel_Rarely"/>
    <x v="1"/>
    <n v="1"/>
    <n v="3"/>
    <s v="Medical"/>
    <n v="1744"/>
    <x v="0"/>
    <n v="2"/>
    <x v="0"/>
    <s v="Single"/>
    <n v="136640"/>
    <n v="3"/>
    <n v="14"/>
    <n v="0"/>
    <n v="10"/>
    <n v="6"/>
    <n v="7"/>
    <n v="7"/>
    <n v="7"/>
    <n v="1"/>
    <n v="3"/>
    <x v="1"/>
    <x v="0"/>
    <n v="3"/>
    <n v="3"/>
    <s v="Active"/>
    <x v="1"/>
    <x v="2"/>
    <n v="0"/>
  </r>
  <r>
    <n v="32"/>
    <s v="No"/>
    <s v="Travel_Rarely"/>
    <x v="1"/>
    <n v="1"/>
    <n v="3"/>
    <s v="Medical"/>
    <n v="3214"/>
    <x v="0"/>
    <n v="2"/>
    <x v="0"/>
    <s v="Single"/>
    <n v="136640"/>
    <n v="3"/>
    <n v="14"/>
    <n v="0"/>
    <n v="10"/>
    <n v="6"/>
    <n v="7"/>
    <n v="7"/>
    <n v="7"/>
    <n v="1"/>
    <n v="3"/>
    <x v="1"/>
    <x v="0"/>
    <n v="3"/>
    <n v="3"/>
    <s v="Active"/>
    <x v="1"/>
    <x v="2"/>
    <n v="0"/>
  </r>
  <r>
    <n v="39"/>
    <s v="No"/>
    <s v="Travel_Rarely"/>
    <x v="1"/>
    <n v="2"/>
    <n v="2"/>
    <s v="Medical"/>
    <n v="867"/>
    <x v="1"/>
    <n v="1"/>
    <x v="0"/>
    <s v="Married"/>
    <n v="20080"/>
    <n v="2"/>
    <n v="12"/>
    <n v="0"/>
    <n v="11"/>
    <n v="3"/>
    <n v="7"/>
    <n v="7"/>
    <n v="6"/>
    <n v="1"/>
    <n v="4"/>
    <x v="0"/>
    <x v="0"/>
    <n v="3"/>
    <n v="3"/>
    <s v="Active"/>
    <x v="2"/>
    <x v="2"/>
    <n v="0"/>
  </r>
  <r>
    <n v="39"/>
    <s v="No"/>
    <s v="Travel_Rarely"/>
    <x v="1"/>
    <n v="2"/>
    <n v="2"/>
    <s v="Medical"/>
    <n v="2337"/>
    <x v="1"/>
    <n v="1"/>
    <x v="0"/>
    <s v="Married"/>
    <n v="20080"/>
    <n v="2"/>
    <n v="12"/>
    <n v="0"/>
    <n v="11"/>
    <n v="3"/>
    <n v="7"/>
    <n v="7"/>
    <n v="6"/>
    <n v="1"/>
    <n v="4"/>
    <x v="0"/>
    <x v="0"/>
    <n v="3"/>
    <n v="3"/>
    <s v="Active"/>
    <x v="2"/>
    <x v="2"/>
    <n v="0"/>
  </r>
  <r>
    <n v="39"/>
    <s v="No"/>
    <s v="Travel_Rarely"/>
    <x v="1"/>
    <n v="2"/>
    <n v="2"/>
    <s v="Medical"/>
    <n v="3807"/>
    <x v="1"/>
    <n v="1"/>
    <x v="0"/>
    <s v="Married"/>
    <n v="20080"/>
    <n v="2"/>
    <n v="12"/>
    <n v="0"/>
    <n v="11"/>
    <n v="3"/>
    <n v="7"/>
    <n v="7"/>
    <n v="6"/>
    <n v="1"/>
    <n v="4"/>
    <x v="0"/>
    <x v="0"/>
    <n v="3"/>
    <n v="3"/>
    <s v="Active"/>
    <x v="2"/>
    <x v="2"/>
    <n v="0"/>
  </r>
  <r>
    <n v="31"/>
    <s v="Yes"/>
    <s v="Travel_Rarely"/>
    <x v="0"/>
    <n v="2"/>
    <n v="4"/>
    <s v="Technical Degree"/>
    <n v="1337"/>
    <x v="1"/>
    <n v="3"/>
    <x v="0"/>
    <s v="Married"/>
    <n v="21410"/>
    <n v="4"/>
    <n v="20"/>
    <n v="0"/>
    <n v="12"/>
    <n v="2"/>
    <n v="7"/>
    <n v="7"/>
    <n v="7"/>
    <n v="1"/>
    <n v="2"/>
    <x v="0"/>
    <x v="2"/>
    <n v="3"/>
    <n v="4"/>
    <s v="Left"/>
    <x v="1"/>
    <x v="2"/>
    <n v="1"/>
  </r>
  <r>
    <n v="31"/>
    <s v="Yes"/>
    <s v="Travel_Rarely"/>
    <x v="0"/>
    <n v="2"/>
    <n v="4"/>
    <s v="Technical Degree"/>
    <n v="2807"/>
    <x v="1"/>
    <n v="3"/>
    <x v="0"/>
    <s v="Married"/>
    <n v="21410"/>
    <n v="4"/>
    <n v="20"/>
    <n v="0"/>
    <n v="12"/>
    <n v="2"/>
    <n v="7"/>
    <n v="7"/>
    <n v="7"/>
    <n v="1"/>
    <n v="2"/>
    <x v="0"/>
    <x v="2"/>
    <n v="3"/>
    <n v="4"/>
    <s v="Left"/>
    <x v="1"/>
    <x v="2"/>
    <n v="1"/>
  </r>
  <r>
    <n v="31"/>
    <s v="Yes"/>
    <s v="Travel_Rarely"/>
    <x v="0"/>
    <n v="2"/>
    <n v="4"/>
    <s v="Technical Degree"/>
    <n v="4277"/>
    <x v="1"/>
    <n v="3"/>
    <x v="0"/>
    <s v="Married"/>
    <n v="21410"/>
    <n v="4"/>
    <n v="20"/>
    <n v="0"/>
    <n v="12"/>
    <n v="2"/>
    <n v="7"/>
    <n v="7"/>
    <n v="7"/>
    <n v="1"/>
    <n v="2"/>
    <x v="0"/>
    <x v="2"/>
    <n v="3"/>
    <n v="4"/>
    <s v="Left"/>
    <x v="1"/>
    <x v="2"/>
    <n v="1"/>
  </r>
  <r>
    <n v="33"/>
    <s v="Yes"/>
    <s v="Travel_Rarely"/>
    <x v="0"/>
    <n v="10"/>
    <n v="3"/>
    <s v="Life Sciences"/>
    <n v="178"/>
    <x v="1"/>
    <n v="4"/>
    <x v="1"/>
    <s v="Married"/>
    <n v="67280"/>
    <n v="7"/>
    <n v="22"/>
    <n v="0"/>
    <n v="15"/>
    <n v="2"/>
    <n v="7"/>
    <n v="7"/>
    <n v="7"/>
    <n v="1"/>
    <n v="2"/>
    <x v="0"/>
    <x v="1"/>
    <n v="2"/>
    <n v="4"/>
    <s v="Left"/>
    <x v="1"/>
    <x v="2"/>
    <n v="1"/>
  </r>
  <r>
    <n v="33"/>
    <s v="Yes"/>
    <s v="Travel_Rarely"/>
    <x v="0"/>
    <n v="10"/>
    <n v="3"/>
    <s v="Life Sciences"/>
    <n v="1648"/>
    <x v="1"/>
    <n v="4"/>
    <x v="1"/>
    <s v="Married"/>
    <n v="67280"/>
    <n v="7"/>
    <n v="22"/>
    <n v="0"/>
    <n v="15"/>
    <n v="2"/>
    <n v="7"/>
    <n v="7"/>
    <n v="7"/>
    <n v="1"/>
    <n v="2"/>
    <x v="0"/>
    <x v="1"/>
    <n v="2"/>
    <n v="4"/>
    <s v="Left"/>
    <x v="1"/>
    <x v="2"/>
    <n v="1"/>
  </r>
  <r>
    <n v="33"/>
    <s v="Yes"/>
    <s v="Travel_Rarely"/>
    <x v="0"/>
    <n v="10"/>
    <n v="3"/>
    <s v="Life Sciences"/>
    <n v="3118"/>
    <x v="1"/>
    <n v="4"/>
    <x v="1"/>
    <s v="Married"/>
    <n v="67280"/>
    <n v="7"/>
    <n v="22"/>
    <n v="0"/>
    <n v="15"/>
    <n v="2"/>
    <n v="7"/>
    <n v="7"/>
    <n v="7"/>
    <n v="1"/>
    <n v="2"/>
    <x v="0"/>
    <x v="1"/>
    <n v="2"/>
    <n v="4"/>
    <s v="Left"/>
    <x v="1"/>
    <x v="2"/>
    <n v="1"/>
  </r>
  <r>
    <n v="40"/>
    <s v="No"/>
    <s v="Travel_Rarely"/>
    <x v="0"/>
    <n v="1"/>
    <n v="4"/>
    <s v="Life Sciences"/>
    <n v="1047"/>
    <x v="0"/>
    <n v="2"/>
    <x v="2"/>
    <s v="Divorced"/>
    <n v="199430"/>
    <n v="2"/>
    <n v="13"/>
    <n v="1"/>
    <n v="15"/>
    <n v="3"/>
    <n v="7"/>
    <n v="7"/>
    <n v="7"/>
    <n v="1"/>
    <n v="2"/>
    <x v="3"/>
    <x v="0"/>
    <n v="3"/>
    <n v="3"/>
    <s v="Active"/>
    <x v="2"/>
    <x v="2"/>
    <n v="0"/>
  </r>
  <r>
    <n v="40"/>
    <s v="No"/>
    <s v="Travel_Rarely"/>
    <x v="0"/>
    <n v="1"/>
    <n v="4"/>
    <s v="Life Sciences"/>
    <n v="2517"/>
    <x v="0"/>
    <n v="2"/>
    <x v="2"/>
    <s v="Divorced"/>
    <n v="199430"/>
    <n v="2"/>
    <n v="13"/>
    <n v="1"/>
    <n v="15"/>
    <n v="3"/>
    <n v="7"/>
    <n v="7"/>
    <n v="7"/>
    <n v="1"/>
    <n v="2"/>
    <x v="3"/>
    <x v="0"/>
    <n v="3"/>
    <n v="3"/>
    <s v="Active"/>
    <x v="2"/>
    <x v="2"/>
    <n v="0"/>
  </r>
  <r>
    <n v="40"/>
    <s v="No"/>
    <s v="Travel_Rarely"/>
    <x v="0"/>
    <n v="1"/>
    <n v="4"/>
    <s v="Life Sciences"/>
    <n v="3987"/>
    <x v="0"/>
    <n v="2"/>
    <x v="2"/>
    <s v="Divorced"/>
    <n v="199430"/>
    <n v="2"/>
    <n v="13"/>
    <n v="1"/>
    <n v="15"/>
    <n v="3"/>
    <n v="7"/>
    <n v="7"/>
    <n v="7"/>
    <n v="1"/>
    <n v="2"/>
    <x v="3"/>
    <x v="0"/>
    <n v="3"/>
    <n v="3"/>
    <s v="Active"/>
    <x v="2"/>
    <x v="2"/>
    <n v="0"/>
  </r>
  <r>
    <n v="36"/>
    <s v="No"/>
    <s v="Travel_Rarely"/>
    <x v="0"/>
    <n v="7"/>
    <n v="3"/>
    <s v="Life Sciences"/>
    <n v="1222"/>
    <x v="0"/>
    <n v="1"/>
    <x v="0"/>
    <s v="Married"/>
    <n v="92040"/>
    <n v="6"/>
    <n v="23"/>
    <n v="1"/>
    <n v="17"/>
    <n v="2"/>
    <n v="7"/>
    <n v="7"/>
    <n v="7"/>
    <n v="1"/>
    <n v="3"/>
    <x v="0"/>
    <x v="2"/>
    <n v="3"/>
    <n v="4"/>
    <s v="Active"/>
    <x v="2"/>
    <x v="2"/>
    <n v="0"/>
  </r>
  <r>
    <n v="36"/>
    <s v="No"/>
    <s v="Travel_Rarely"/>
    <x v="0"/>
    <n v="7"/>
    <n v="3"/>
    <s v="Life Sciences"/>
    <n v="2692"/>
    <x v="0"/>
    <n v="1"/>
    <x v="0"/>
    <s v="Married"/>
    <n v="92040"/>
    <n v="6"/>
    <n v="23"/>
    <n v="1"/>
    <n v="17"/>
    <n v="2"/>
    <n v="7"/>
    <n v="7"/>
    <n v="7"/>
    <n v="1"/>
    <n v="3"/>
    <x v="0"/>
    <x v="2"/>
    <n v="3"/>
    <n v="4"/>
    <s v="Active"/>
    <x v="2"/>
    <x v="2"/>
    <n v="0"/>
  </r>
  <r>
    <n v="36"/>
    <s v="No"/>
    <s v="Travel_Rarely"/>
    <x v="0"/>
    <n v="7"/>
    <n v="3"/>
    <s v="Life Sciences"/>
    <n v="4162"/>
    <x v="0"/>
    <n v="1"/>
    <x v="0"/>
    <s v="Married"/>
    <n v="92040"/>
    <n v="6"/>
    <n v="23"/>
    <n v="1"/>
    <n v="17"/>
    <n v="2"/>
    <n v="7"/>
    <n v="7"/>
    <n v="7"/>
    <n v="1"/>
    <n v="3"/>
    <x v="0"/>
    <x v="2"/>
    <n v="3"/>
    <n v="4"/>
    <s v="Active"/>
    <x v="2"/>
    <x v="2"/>
    <n v="0"/>
  </r>
  <r>
    <n v="36"/>
    <s v="No"/>
    <s v="Travel_Rarely"/>
    <x v="1"/>
    <n v="3"/>
    <n v="2"/>
    <s v="Marketing"/>
    <n v="625"/>
    <x v="0"/>
    <n v="4"/>
    <x v="7"/>
    <s v="Divorced"/>
    <n v="178610"/>
    <n v="2"/>
    <n v="18"/>
    <n v="0"/>
    <n v="17"/>
    <n v="2"/>
    <n v="7"/>
    <n v="7"/>
    <n v="7"/>
    <n v="1"/>
    <n v="3"/>
    <x v="3"/>
    <x v="0"/>
    <n v="2"/>
    <n v="3"/>
    <s v="Active"/>
    <x v="2"/>
    <x v="2"/>
    <n v="0"/>
  </r>
  <r>
    <n v="36"/>
    <s v="No"/>
    <s v="Travel_Rarely"/>
    <x v="1"/>
    <n v="3"/>
    <n v="2"/>
    <s v="Marketing"/>
    <n v="2095"/>
    <x v="0"/>
    <n v="4"/>
    <x v="7"/>
    <s v="Divorced"/>
    <n v="178610"/>
    <n v="2"/>
    <n v="18"/>
    <n v="0"/>
    <n v="17"/>
    <n v="2"/>
    <n v="7"/>
    <n v="7"/>
    <n v="7"/>
    <n v="1"/>
    <n v="3"/>
    <x v="3"/>
    <x v="0"/>
    <n v="2"/>
    <n v="3"/>
    <s v="Active"/>
    <x v="2"/>
    <x v="2"/>
    <n v="0"/>
  </r>
  <r>
    <n v="36"/>
    <s v="No"/>
    <s v="Travel_Rarely"/>
    <x v="1"/>
    <n v="3"/>
    <n v="2"/>
    <s v="Marketing"/>
    <n v="3565"/>
    <x v="0"/>
    <n v="4"/>
    <x v="7"/>
    <s v="Divorced"/>
    <n v="178610"/>
    <n v="2"/>
    <n v="18"/>
    <n v="0"/>
    <n v="17"/>
    <n v="2"/>
    <n v="7"/>
    <n v="7"/>
    <n v="7"/>
    <n v="1"/>
    <n v="3"/>
    <x v="3"/>
    <x v="0"/>
    <n v="2"/>
    <n v="3"/>
    <s v="Active"/>
    <x v="2"/>
    <x v="2"/>
    <n v="0"/>
  </r>
  <r>
    <n v="41"/>
    <s v="No"/>
    <s v="Travel_Frequently"/>
    <x v="1"/>
    <n v="10"/>
    <n v="2"/>
    <s v="Medical"/>
    <n v="1360"/>
    <x v="1"/>
    <n v="3"/>
    <x v="5"/>
    <s v="Divorced"/>
    <n v="79450"/>
    <n v="4"/>
    <n v="12"/>
    <n v="1"/>
    <n v="21"/>
    <n v="6"/>
    <n v="7"/>
    <n v="7"/>
    <n v="7"/>
    <n v="1"/>
    <n v="4"/>
    <x v="3"/>
    <x v="2"/>
    <n v="2"/>
    <n v="3"/>
    <s v="Active"/>
    <x v="2"/>
    <x v="2"/>
    <n v="0"/>
  </r>
  <r>
    <n v="41"/>
    <s v="No"/>
    <s v="Travel_Frequently"/>
    <x v="1"/>
    <n v="10"/>
    <n v="2"/>
    <s v="Medical"/>
    <n v="2830"/>
    <x v="1"/>
    <n v="3"/>
    <x v="5"/>
    <s v="Divorced"/>
    <n v="79450"/>
    <n v="4"/>
    <n v="12"/>
    <n v="1"/>
    <n v="21"/>
    <n v="6"/>
    <n v="7"/>
    <n v="7"/>
    <n v="7"/>
    <n v="1"/>
    <n v="4"/>
    <x v="3"/>
    <x v="2"/>
    <n v="2"/>
    <n v="3"/>
    <s v="Active"/>
    <x v="2"/>
    <x v="2"/>
    <n v="0"/>
  </r>
  <r>
    <n v="41"/>
    <s v="No"/>
    <s v="Travel_Frequently"/>
    <x v="1"/>
    <n v="10"/>
    <n v="2"/>
    <s v="Medical"/>
    <n v="4300"/>
    <x v="1"/>
    <n v="3"/>
    <x v="5"/>
    <s v="Divorced"/>
    <n v="79450"/>
    <n v="4"/>
    <n v="12"/>
    <n v="1"/>
    <n v="21"/>
    <n v="6"/>
    <n v="7"/>
    <n v="7"/>
    <n v="7"/>
    <n v="1"/>
    <n v="4"/>
    <x v="3"/>
    <x v="2"/>
    <n v="2"/>
    <n v="3"/>
    <s v="Active"/>
    <x v="2"/>
    <x v="2"/>
    <n v="0"/>
  </r>
  <r>
    <n v="46"/>
    <s v="No"/>
    <s v="Travel_Rarely"/>
    <x v="0"/>
    <n v="8"/>
    <n v="3"/>
    <s v="Life Sciences"/>
    <n v="6"/>
    <x v="1"/>
    <n v="4"/>
    <x v="1"/>
    <s v="Married"/>
    <n v="40710"/>
    <n v="3"/>
    <n v="13"/>
    <n v="0"/>
    <n v="28"/>
    <n v="5"/>
    <n v="7"/>
    <n v="7"/>
    <n v="7"/>
    <n v="1"/>
    <n v="3"/>
    <x v="2"/>
    <x v="2"/>
    <n v="3"/>
    <n v="3"/>
    <s v="Active"/>
    <x v="3"/>
    <x v="2"/>
    <n v="0"/>
  </r>
  <r>
    <n v="46"/>
    <s v="No"/>
    <s v="Travel_Rarely"/>
    <x v="0"/>
    <n v="8"/>
    <n v="3"/>
    <s v="Life Sciences"/>
    <n v="1476"/>
    <x v="1"/>
    <n v="4"/>
    <x v="1"/>
    <s v="Married"/>
    <n v="40710"/>
    <n v="3"/>
    <n v="13"/>
    <n v="0"/>
    <n v="28"/>
    <n v="5"/>
    <n v="7"/>
    <n v="7"/>
    <n v="7"/>
    <n v="1"/>
    <n v="3"/>
    <x v="2"/>
    <x v="2"/>
    <n v="3"/>
    <n v="3"/>
    <s v="Active"/>
    <x v="3"/>
    <x v="2"/>
    <n v="0"/>
  </r>
  <r>
    <n v="46"/>
    <s v="No"/>
    <s v="Travel_Rarely"/>
    <x v="0"/>
    <n v="8"/>
    <n v="3"/>
    <s v="Life Sciences"/>
    <n v="2946"/>
    <x v="1"/>
    <n v="4"/>
    <x v="1"/>
    <s v="Married"/>
    <n v="40710"/>
    <n v="3"/>
    <n v="13"/>
    <n v="0"/>
    <n v="28"/>
    <n v="5"/>
    <n v="7"/>
    <n v="7"/>
    <n v="7"/>
    <n v="1"/>
    <n v="3"/>
    <x v="2"/>
    <x v="2"/>
    <n v="3"/>
    <n v="3"/>
    <s v="Active"/>
    <x v="3"/>
    <x v="2"/>
    <n v="0"/>
  </r>
  <r>
    <n v="56"/>
    <s v="No"/>
    <s v="Travel_Rarely"/>
    <x v="1"/>
    <n v="3"/>
    <n v="2"/>
    <s v="Medical"/>
    <n v="699"/>
    <x v="1"/>
    <n v="3"/>
    <x v="5"/>
    <s v="Single"/>
    <n v="26910"/>
    <n v="6"/>
    <n v="16"/>
    <n v="1"/>
    <n v="36"/>
    <n v="6"/>
    <n v="7"/>
    <n v="7"/>
    <n v="7"/>
    <n v="1"/>
    <n v="4"/>
    <x v="2"/>
    <x v="0"/>
    <n v="3"/>
    <n v="3"/>
    <s v="Active"/>
    <x v="4"/>
    <x v="2"/>
    <n v="0"/>
  </r>
  <r>
    <n v="56"/>
    <s v="No"/>
    <s v="Travel_Rarely"/>
    <x v="1"/>
    <n v="3"/>
    <n v="2"/>
    <s v="Medical"/>
    <n v="2169"/>
    <x v="1"/>
    <n v="3"/>
    <x v="5"/>
    <s v="Single"/>
    <n v="26910"/>
    <n v="6"/>
    <n v="16"/>
    <n v="1"/>
    <n v="36"/>
    <n v="6"/>
    <n v="7"/>
    <n v="7"/>
    <n v="7"/>
    <n v="1"/>
    <n v="4"/>
    <x v="2"/>
    <x v="0"/>
    <n v="3"/>
    <n v="3"/>
    <s v="Active"/>
    <x v="4"/>
    <x v="2"/>
    <n v="0"/>
  </r>
  <r>
    <n v="56"/>
    <s v="No"/>
    <s v="Travel_Rarely"/>
    <x v="1"/>
    <n v="3"/>
    <n v="2"/>
    <s v="Medical"/>
    <n v="3639"/>
    <x v="1"/>
    <n v="3"/>
    <x v="5"/>
    <s v="Single"/>
    <n v="26910"/>
    <n v="6"/>
    <n v="16"/>
    <n v="1"/>
    <n v="36"/>
    <n v="6"/>
    <n v="7"/>
    <n v="7"/>
    <n v="7"/>
    <n v="1"/>
    <n v="4"/>
    <x v="2"/>
    <x v="0"/>
    <n v="3"/>
    <n v="3"/>
    <s v="Active"/>
    <x v="4"/>
    <x v="2"/>
    <n v="0"/>
  </r>
  <r>
    <n v="56"/>
    <s v="No"/>
    <s v="Travel_Frequently"/>
    <x v="0"/>
    <n v="20"/>
    <n v="4"/>
    <s v="Life Sciences"/>
    <n v="144"/>
    <x v="1"/>
    <n v="3"/>
    <x v="0"/>
    <s v="Married"/>
    <n v="53210"/>
    <n v="9"/>
    <n v="14"/>
    <n v="0"/>
    <n v="36"/>
    <n v="1"/>
    <n v="7"/>
    <n v="7"/>
    <n v="7"/>
    <n v="1"/>
    <n v="3"/>
    <x v="3"/>
    <x v="2"/>
    <n v="3"/>
    <n v="3"/>
    <s v="Active"/>
    <x v="4"/>
    <x v="2"/>
    <n v="0"/>
  </r>
  <r>
    <n v="56"/>
    <s v="No"/>
    <s v="Travel_Frequently"/>
    <x v="0"/>
    <n v="20"/>
    <n v="4"/>
    <s v="Life Sciences"/>
    <n v="1614"/>
    <x v="1"/>
    <n v="3"/>
    <x v="0"/>
    <s v="Married"/>
    <n v="53210"/>
    <n v="9"/>
    <n v="14"/>
    <n v="0"/>
    <n v="36"/>
    <n v="1"/>
    <n v="7"/>
    <n v="7"/>
    <n v="7"/>
    <n v="1"/>
    <n v="3"/>
    <x v="3"/>
    <x v="2"/>
    <n v="3"/>
    <n v="3"/>
    <s v="Active"/>
    <x v="4"/>
    <x v="2"/>
    <n v="0"/>
  </r>
  <r>
    <n v="56"/>
    <s v="No"/>
    <s v="Travel_Frequently"/>
    <x v="0"/>
    <n v="20"/>
    <n v="4"/>
    <s v="Life Sciences"/>
    <n v="3084"/>
    <x v="1"/>
    <n v="3"/>
    <x v="0"/>
    <s v="Married"/>
    <n v="53210"/>
    <n v="9"/>
    <n v="14"/>
    <n v="0"/>
    <n v="36"/>
    <n v="1"/>
    <n v="7"/>
    <n v="7"/>
    <n v="7"/>
    <n v="1"/>
    <n v="3"/>
    <x v="3"/>
    <x v="2"/>
    <n v="3"/>
    <n v="3"/>
    <s v="Active"/>
    <x v="4"/>
    <x v="2"/>
    <n v="0"/>
  </r>
  <r>
    <n v="28"/>
    <s v="No"/>
    <s v="Travel_Rarely"/>
    <x v="1"/>
    <n v="1"/>
    <n v="2"/>
    <s v="Technical Degree"/>
    <n v="355"/>
    <x v="1"/>
    <n v="1"/>
    <x v="0"/>
    <s v="Married"/>
    <n v="22310"/>
    <n v="1"/>
    <n v="12"/>
    <n v="0"/>
    <n v="8"/>
    <n v="3"/>
    <n v="8"/>
    <n v="7"/>
    <n v="5"/>
    <n v="1"/>
    <n v="2"/>
    <x v="2"/>
    <x v="0"/>
    <n v="2"/>
    <n v="3"/>
    <s v="Active"/>
    <x v="1"/>
    <x v="2"/>
    <n v="0"/>
  </r>
  <r>
    <n v="28"/>
    <s v="No"/>
    <s v="Travel_Rarely"/>
    <x v="1"/>
    <n v="1"/>
    <n v="2"/>
    <s v="Technical Degree"/>
    <n v="1825"/>
    <x v="1"/>
    <n v="1"/>
    <x v="0"/>
    <s v="Married"/>
    <n v="22310"/>
    <n v="1"/>
    <n v="12"/>
    <n v="0"/>
    <n v="8"/>
    <n v="3"/>
    <n v="8"/>
    <n v="7"/>
    <n v="5"/>
    <n v="1"/>
    <n v="2"/>
    <x v="2"/>
    <x v="0"/>
    <n v="2"/>
    <n v="3"/>
    <s v="Active"/>
    <x v="1"/>
    <x v="2"/>
    <n v="0"/>
  </r>
  <r>
    <n v="28"/>
    <s v="No"/>
    <s v="Travel_Rarely"/>
    <x v="1"/>
    <n v="1"/>
    <n v="2"/>
    <s v="Technical Degree"/>
    <n v="3295"/>
    <x v="1"/>
    <n v="1"/>
    <x v="0"/>
    <s v="Married"/>
    <n v="22310"/>
    <n v="1"/>
    <n v="12"/>
    <n v="0"/>
    <n v="8"/>
    <n v="3"/>
    <n v="8"/>
    <n v="7"/>
    <n v="5"/>
    <n v="1"/>
    <n v="2"/>
    <x v="2"/>
    <x v="0"/>
    <n v="2"/>
    <n v="3"/>
    <s v="Active"/>
    <x v="1"/>
    <x v="2"/>
    <n v="0"/>
  </r>
  <r>
    <n v="34"/>
    <s v="No"/>
    <s v="Travel_Frequently"/>
    <x v="0"/>
    <n v="25"/>
    <n v="1"/>
    <s v="Life Sciences"/>
    <n v="874"/>
    <x v="1"/>
    <n v="1"/>
    <x v="2"/>
    <s v="Married"/>
    <n v="22590"/>
    <n v="1"/>
    <n v="14"/>
    <n v="0"/>
    <n v="8"/>
    <n v="2"/>
    <n v="8"/>
    <n v="7"/>
    <n v="7"/>
    <n v="1"/>
    <n v="4"/>
    <x v="0"/>
    <x v="2"/>
    <n v="3"/>
    <n v="3"/>
    <s v="Active"/>
    <x v="1"/>
    <x v="2"/>
    <n v="0"/>
  </r>
  <r>
    <n v="34"/>
    <s v="No"/>
    <s v="Travel_Frequently"/>
    <x v="0"/>
    <n v="25"/>
    <n v="1"/>
    <s v="Life Sciences"/>
    <n v="2344"/>
    <x v="1"/>
    <n v="1"/>
    <x v="2"/>
    <s v="Married"/>
    <n v="22590"/>
    <n v="1"/>
    <n v="14"/>
    <n v="0"/>
    <n v="8"/>
    <n v="2"/>
    <n v="8"/>
    <n v="7"/>
    <n v="7"/>
    <n v="1"/>
    <n v="4"/>
    <x v="0"/>
    <x v="2"/>
    <n v="3"/>
    <n v="3"/>
    <s v="Active"/>
    <x v="1"/>
    <x v="2"/>
    <n v="0"/>
  </r>
  <r>
    <n v="34"/>
    <s v="No"/>
    <s v="Travel_Frequently"/>
    <x v="0"/>
    <n v="25"/>
    <n v="1"/>
    <s v="Life Sciences"/>
    <n v="3814"/>
    <x v="1"/>
    <n v="1"/>
    <x v="2"/>
    <s v="Married"/>
    <n v="22590"/>
    <n v="1"/>
    <n v="14"/>
    <n v="0"/>
    <n v="8"/>
    <n v="2"/>
    <n v="8"/>
    <n v="7"/>
    <n v="7"/>
    <n v="1"/>
    <n v="4"/>
    <x v="0"/>
    <x v="2"/>
    <n v="3"/>
    <n v="3"/>
    <s v="Active"/>
    <x v="1"/>
    <x v="2"/>
    <n v="0"/>
  </r>
  <r>
    <n v="41"/>
    <s v="Yes"/>
    <s v="Travel_Frequently"/>
    <x v="0"/>
    <n v="16"/>
    <n v="1"/>
    <s v="Medical"/>
    <n v="109"/>
    <x v="1"/>
    <n v="1"/>
    <x v="3"/>
    <s v="Single"/>
    <n v="28100"/>
    <n v="1"/>
    <n v="11"/>
    <n v="0"/>
    <n v="8"/>
    <n v="3"/>
    <n v="8"/>
    <n v="7"/>
    <n v="7"/>
    <n v="1"/>
    <n v="1"/>
    <x v="2"/>
    <x v="0"/>
    <n v="4"/>
    <n v="3"/>
    <s v="Left"/>
    <x v="2"/>
    <x v="2"/>
    <n v="1"/>
  </r>
  <r>
    <n v="41"/>
    <s v="Yes"/>
    <s v="Travel_Frequently"/>
    <x v="0"/>
    <n v="16"/>
    <n v="1"/>
    <s v="Medical"/>
    <n v="1579"/>
    <x v="1"/>
    <n v="1"/>
    <x v="3"/>
    <s v="Single"/>
    <n v="28100"/>
    <n v="1"/>
    <n v="11"/>
    <n v="0"/>
    <n v="8"/>
    <n v="3"/>
    <n v="8"/>
    <n v="7"/>
    <n v="7"/>
    <n v="1"/>
    <n v="1"/>
    <x v="2"/>
    <x v="0"/>
    <n v="4"/>
    <n v="3"/>
    <s v="Left"/>
    <x v="2"/>
    <x v="2"/>
    <n v="1"/>
  </r>
  <r>
    <n v="41"/>
    <s v="Yes"/>
    <s v="Travel_Frequently"/>
    <x v="0"/>
    <n v="16"/>
    <n v="1"/>
    <s v="Medical"/>
    <n v="3049"/>
    <x v="1"/>
    <n v="1"/>
    <x v="3"/>
    <s v="Single"/>
    <n v="28100"/>
    <n v="1"/>
    <n v="11"/>
    <n v="0"/>
    <n v="8"/>
    <n v="3"/>
    <n v="8"/>
    <n v="7"/>
    <n v="7"/>
    <n v="1"/>
    <n v="1"/>
    <x v="2"/>
    <x v="0"/>
    <n v="4"/>
    <n v="3"/>
    <s v="Left"/>
    <x v="2"/>
    <x v="2"/>
    <n v="1"/>
  </r>
  <r>
    <n v="26"/>
    <s v="No"/>
    <s v="Travel_Rarely"/>
    <x v="1"/>
    <n v="28"/>
    <n v="3"/>
    <s v="Medical"/>
    <n v="98"/>
    <x v="1"/>
    <n v="5"/>
    <x v="4"/>
    <s v="Married"/>
    <n v="51510"/>
    <n v="1"/>
    <n v="15"/>
    <n v="3"/>
    <n v="8"/>
    <n v="3"/>
    <n v="8"/>
    <n v="7"/>
    <n v="7"/>
    <n v="1"/>
    <n v="3"/>
    <x v="0"/>
    <x v="0"/>
    <n v="3"/>
    <n v="3"/>
    <s v="Active"/>
    <x v="1"/>
    <x v="2"/>
    <n v="0"/>
  </r>
  <r>
    <n v="26"/>
    <s v="No"/>
    <s v="Travel_Rarely"/>
    <x v="1"/>
    <n v="28"/>
    <n v="3"/>
    <s v="Medical"/>
    <n v="1568"/>
    <x v="1"/>
    <n v="5"/>
    <x v="4"/>
    <s v="Married"/>
    <n v="51510"/>
    <n v="1"/>
    <n v="15"/>
    <n v="3"/>
    <n v="8"/>
    <n v="3"/>
    <n v="8"/>
    <n v="7"/>
    <n v="7"/>
    <n v="1"/>
    <n v="3"/>
    <x v="0"/>
    <x v="0"/>
    <n v="3"/>
    <n v="3"/>
    <s v="Active"/>
    <x v="1"/>
    <x v="2"/>
    <n v="0"/>
  </r>
  <r>
    <n v="26"/>
    <s v="No"/>
    <s v="Travel_Rarely"/>
    <x v="1"/>
    <n v="28"/>
    <n v="3"/>
    <s v="Medical"/>
    <n v="3038"/>
    <x v="1"/>
    <n v="5"/>
    <x v="4"/>
    <s v="Married"/>
    <n v="51510"/>
    <n v="1"/>
    <n v="15"/>
    <n v="3"/>
    <n v="8"/>
    <n v="3"/>
    <n v="8"/>
    <n v="7"/>
    <n v="7"/>
    <n v="1"/>
    <n v="3"/>
    <x v="0"/>
    <x v="0"/>
    <n v="3"/>
    <n v="3"/>
    <s v="Active"/>
    <x v="1"/>
    <x v="2"/>
    <n v="0"/>
  </r>
  <r>
    <n v="38"/>
    <s v="No"/>
    <s v="Travel_Rarely"/>
    <x v="0"/>
    <n v="8"/>
    <n v="3"/>
    <s v="Life Sciences"/>
    <n v="20"/>
    <x v="1"/>
    <n v="1"/>
    <x v="2"/>
    <s v="Divorced"/>
    <n v="68700"/>
    <n v="1"/>
    <n v="11"/>
    <n v="1"/>
    <n v="8"/>
    <n v="5"/>
    <n v="8"/>
    <n v="7"/>
    <n v="7"/>
    <n v="1"/>
    <n v="1"/>
    <x v="3"/>
    <x v="0"/>
    <n v="3"/>
    <n v="3"/>
    <s v="Active"/>
    <x v="2"/>
    <x v="2"/>
    <n v="0"/>
  </r>
  <r>
    <n v="38"/>
    <s v="No"/>
    <s v="Travel_Rarely"/>
    <x v="0"/>
    <n v="8"/>
    <n v="3"/>
    <s v="Life Sciences"/>
    <n v="1490"/>
    <x v="1"/>
    <n v="1"/>
    <x v="2"/>
    <s v="Divorced"/>
    <n v="68700"/>
    <n v="1"/>
    <n v="11"/>
    <n v="1"/>
    <n v="8"/>
    <n v="5"/>
    <n v="8"/>
    <n v="7"/>
    <n v="7"/>
    <n v="1"/>
    <n v="1"/>
    <x v="3"/>
    <x v="0"/>
    <n v="3"/>
    <n v="3"/>
    <s v="Active"/>
    <x v="2"/>
    <x v="2"/>
    <n v="0"/>
  </r>
  <r>
    <n v="38"/>
    <s v="No"/>
    <s v="Travel_Rarely"/>
    <x v="0"/>
    <n v="8"/>
    <n v="3"/>
    <s v="Life Sciences"/>
    <n v="2960"/>
    <x v="1"/>
    <n v="1"/>
    <x v="2"/>
    <s v="Divorced"/>
    <n v="68700"/>
    <n v="1"/>
    <n v="11"/>
    <n v="1"/>
    <n v="8"/>
    <n v="5"/>
    <n v="8"/>
    <n v="7"/>
    <n v="7"/>
    <n v="1"/>
    <n v="1"/>
    <x v="3"/>
    <x v="0"/>
    <n v="3"/>
    <n v="3"/>
    <s v="Active"/>
    <x v="2"/>
    <x v="2"/>
    <n v="0"/>
  </r>
  <r>
    <n v="44"/>
    <s v="No"/>
    <s v="Travel_Rarely"/>
    <x v="0"/>
    <n v="26"/>
    <n v="2"/>
    <s v="Life Sciences"/>
    <n v="401"/>
    <x v="0"/>
    <n v="2"/>
    <x v="5"/>
    <s v="Married"/>
    <n v="76390"/>
    <n v="1"/>
    <n v="14"/>
    <n v="0"/>
    <n v="8"/>
    <n v="6"/>
    <n v="8"/>
    <n v="7"/>
    <n v="1"/>
    <n v="1"/>
    <n v="2"/>
    <x v="3"/>
    <x v="0"/>
    <n v="3"/>
    <n v="3"/>
    <s v="Active"/>
    <x v="2"/>
    <x v="2"/>
    <n v="0"/>
  </r>
  <r>
    <n v="44"/>
    <s v="No"/>
    <s v="Travel_Rarely"/>
    <x v="0"/>
    <n v="26"/>
    <n v="2"/>
    <s v="Life Sciences"/>
    <n v="1871"/>
    <x v="0"/>
    <n v="2"/>
    <x v="5"/>
    <s v="Married"/>
    <n v="76390"/>
    <n v="1"/>
    <n v="14"/>
    <n v="0"/>
    <n v="8"/>
    <n v="6"/>
    <n v="8"/>
    <n v="7"/>
    <n v="1"/>
    <n v="1"/>
    <n v="2"/>
    <x v="3"/>
    <x v="0"/>
    <n v="3"/>
    <n v="3"/>
    <s v="Active"/>
    <x v="2"/>
    <x v="2"/>
    <n v="0"/>
  </r>
  <r>
    <n v="44"/>
    <s v="No"/>
    <s v="Travel_Rarely"/>
    <x v="0"/>
    <n v="26"/>
    <n v="2"/>
    <s v="Life Sciences"/>
    <n v="3341"/>
    <x v="0"/>
    <n v="2"/>
    <x v="5"/>
    <s v="Married"/>
    <n v="76390"/>
    <n v="1"/>
    <n v="14"/>
    <n v="0"/>
    <n v="8"/>
    <n v="6"/>
    <n v="8"/>
    <n v="7"/>
    <n v="1"/>
    <n v="1"/>
    <n v="2"/>
    <x v="3"/>
    <x v="0"/>
    <n v="3"/>
    <n v="3"/>
    <s v="Active"/>
    <x v="2"/>
    <x v="2"/>
    <n v="0"/>
  </r>
  <r>
    <n v="27"/>
    <s v="Yes"/>
    <s v="Travel_Rarely"/>
    <x v="0"/>
    <n v="2"/>
    <n v="5"/>
    <s v="Life Sciences"/>
    <n v="740"/>
    <x v="1"/>
    <n v="1"/>
    <x v="3"/>
    <s v="Single"/>
    <n v="137700"/>
    <n v="1"/>
    <n v="18"/>
    <n v="1"/>
    <n v="8"/>
    <n v="3"/>
    <n v="8"/>
    <n v="7"/>
    <n v="7"/>
    <n v="1"/>
    <n v="4"/>
    <x v="0"/>
    <x v="0"/>
    <n v="4"/>
    <n v="3"/>
    <s v="Left"/>
    <x v="1"/>
    <x v="2"/>
    <n v="1"/>
  </r>
  <r>
    <n v="27"/>
    <s v="Yes"/>
    <s v="Travel_Rarely"/>
    <x v="0"/>
    <n v="2"/>
    <n v="5"/>
    <s v="Life Sciences"/>
    <n v="2210"/>
    <x v="1"/>
    <n v="1"/>
    <x v="3"/>
    <s v="Single"/>
    <n v="137700"/>
    <n v="1"/>
    <n v="18"/>
    <n v="1"/>
    <n v="8"/>
    <n v="3"/>
    <n v="8"/>
    <n v="7"/>
    <n v="7"/>
    <n v="1"/>
    <n v="4"/>
    <x v="0"/>
    <x v="0"/>
    <n v="4"/>
    <n v="3"/>
    <s v="Left"/>
    <x v="1"/>
    <x v="2"/>
    <n v="1"/>
  </r>
  <r>
    <n v="27"/>
    <s v="Yes"/>
    <s v="Travel_Rarely"/>
    <x v="0"/>
    <n v="2"/>
    <n v="5"/>
    <s v="Life Sciences"/>
    <n v="3680"/>
    <x v="1"/>
    <n v="1"/>
    <x v="3"/>
    <s v="Single"/>
    <n v="137700"/>
    <n v="1"/>
    <n v="18"/>
    <n v="1"/>
    <n v="8"/>
    <n v="3"/>
    <n v="8"/>
    <n v="7"/>
    <n v="7"/>
    <n v="1"/>
    <n v="4"/>
    <x v="0"/>
    <x v="0"/>
    <n v="4"/>
    <n v="3"/>
    <s v="Left"/>
    <x v="1"/>
    <x v="2"/>
    <n v="1"/>
  </r>
  <r>
    <n v="26"/>
    <s v="Yes"/>
    <s v="Travel_Rarely"/>
    <x v="0"/>
    <n v="8"/>
    <n v="3"/>
    <s v="Medical"/>
    <n v="36"/>
    <x v="0"/>
    <n v="2"/>
    <x v="2"/>
    <s v="Single"/>
    <n v="157870"/>
    <n v="1"/>
    <n v="12"/>
    <n v="2"/>
    <n v="8"/>
    <n v="5"/>
    <n v="8"/>
    <n v="7"/>
    <n v="4"/>
    <n v="1"/>
    <n v="4"/>
    <x v="1"/>
    <x v="0"/>
    <n v="3"/>
    <n v="3"/>
    <s v="Left"/>
    <x v="1"/>
    <x v="2"/>
    <n v="1"/>
  </r>
  <r>
    <n v="26"/>
    <s v="Yes"/>
    <s v="Travel_Rarely"/>
    <x v="0"/>
    <n v="8"/>
    <n v="3"/>
    <s v="Medical"/>
    <n v="1506"/>
    <x v="0"/>
    <n v="2"/>
    <x v="2"/>
    <s v="Single"/>
    <n v="157870"/>
    <n v="1"/>
    <n v="12"/>
    <n v="2"/>
    <n v="8"/>
    <n v="5"/>
    <n v="8"/>
    <n v="7"/>
    <n v="4"/>
    <n v="1"/>
    <n v="4"/>
    <x v="1"/>
    <x v="0"/>
    <n v="3"/>
    <n v="3"/>
    <s v="Left"/>
    <x v="1"/>
    <x v="2"/>
    <n v="1"/>
  </r>
  <r>
    <n v="26"/>
    <s v="Yes"/>
    <s v="Travel_Rarely"/>
    <x v="0"/>
    <n v="8"/>
    <n v="3"/>
    <s v="Medical"/>
    <n v="2976"/>
    <x v="0"/>
    <n v="2"/>
    <x v="2"/>
    <s v="Single"/>
    <n v="157870"/>
    <n v="1"/>
    <n v="12"/>
    <n v="2"/>
    <n v="8"/>
    <n v="5"/>
    <n v="8"/>
    <n v="7"/>
    <n v="4"/>
    <n v="1"/>
    <n v="4"/>
    <x v="1"/>
    <x v="0"/>
    <n v="3"/>
    <n v="3"/>
    <s v="Left"/>
    <x v="1"/>
    <x v="2"/>
    <n v="1"/>
  </r>
  <r>
    <n v="37"/>
    <s v="No"/>
    <s v="Travel_Rarely"/>
    <x v="0"/>
    <n v="22"/>
    <n v="3"/>
    <s v="Life Sciences"/>
    <n v="906"/>
    <x v="1"/>
    <n v="2"/>
    <x v="7"/>
    <s v="Married"/>
    <n v="174440"/>
    <n v="1"/>
    <n v="14"/>
    <n v="0"/>
    <n v="8"/>
    <n v="4"/>
    <n v="8"/>
    <n v="7"/>
    <n v="7"/>
    <n v="1"/>
    <n v="2"/>
    <x v="2"/>
    <x v="3"/>
    <n v="3"/>
    <n v="3"/>
    <s v="Active"/>
    <x v="2"/>
    <x v="2"/>
    <n v="0"/>
  </r>
  <r>
    <n v="37"/>
    <s v="No"/>
    <s v="Travel_Rarely"/>
    <x v="0"/>
    <n v="22"/>
    <n v="3"/>
    <s v="Life Sciences"/>
    <n v="2376"/>
    <x v="1"/>
    <n v="2"/>
    <x v="7"/>
    <s v="Married"/>
    <n v="174440"/>
    <n v="1"/>
    <n v="14"/>
    <n v="0"/>
    <n v="8"/>
    <n v="4"/>
    <n v="8"/>
    <n v="7"/>
    <n v="7"/>
    <n v="1"/>
    <n v="2"/>
    <x v="2"/>
    <x v="3"/>
    <n v="3"/>
    <n v="3"/>
    <s v="Active"/>
    <x v="2"/>
    <x v="2"/>
    <n v="0"/>
  </r>
  <r>
    <n v="37"/>
    <s v="No"/>
    <s v="Travel_Rarely"/>
    <x v="0"/>
    <n v="22"/>
    <n v="3"/>
    <s v="Life Sciences"/>
    <n v="3846"/>
    <x v="1"/>
    <n v="2"/>
    <x v="7"/>
    <s v="Married"/>
    <n v="174440"/>
    <n v="1"/>
    <n v="14"/>
    <n v="0"/>
    <n v="8"/>
    <n v="4"/>
    <n v="8"/>
    <n v="7"/>
    <n v="7"/>
    <n v="1"/>
    <n v="2"/>
    <x v="2"/>
    <x v="3"/>
    <n v="3"/>
    <n v="3"/>
    <s v="Active"/>
    <x v="2"/>
    <x v="2"/>
    <n v="0"/>
  </r>
  <r>
    <n v="34"/>
    <s v="No"/>
    <s v="Travel_Rarely"/>
    <x v="0"/>
    <n v="18"/>
    <n v="1"/>
    <s v="Medical"/>
    <n v="267"/>
    <x v="0"/>
    <n v="1"/>
    <x v="7"/>
    <s v="Single"/>
    <n v="27030"/>
    <n v="1"/>
    <n v="21"/>
    <n v="1"/>
    <n v="9"/>
    <n v="2"/>
    <n v="8"/>
    <n v="7"/>
    <n v="7"/>
    <n v="1"/>
    <n v="4"/>
    <x v="2"/>
    <x v="1"/>
    <n v="3"/>
    <n v="4"/>
    <s v="Active"/>
    <x v="1"/>
    <x v="2"/>
    <n v="0"/>
  </r>
  <r>
    <n v="34"/>
    <s v="No"/>
    <s v="Travel_Rarely"/>
    <x v="0"/>
    <n v="18"/>
    <n v="1"/>
    <s v="Medical"/>
    <n v="1737"/>
    <x v="0"/>
    <n v="1"/>
    <x v="7"/>
    <s v="Single"/>
    <n v="27030"/>
    <n v="1"/>
    <n v="21"/>
    <n v="1"/>
    <n v="9"/>
    <n v="2"/>
    <n v="8"/>
    <n v="7"/>
    <n v="7"/>
    <n v="1"/>
    <n v="4"/>
    <x v="2"/>
    <x v="1"/>
    <n v="3"/>
    <n v="4"/>
    <s v="Active"/>
    <x v="1"/>
    <x v="2"/>
    <n v="0"/>
  </r>
  <r>
    <n v="34"/>
    <s v="No"/>
    <s v="Travel_Rarely"/>
    <x v="0"/>
    <n v="18"/>
    <n v="1"/>
    <s v="Medical"/>
    <n v="3207"/>
    <x v="0"/>
    <n v="1"/>
    <x v="7"/>
    <s v="Single"/>
    <n v="27030"/>
    <n v="1"/>
    <n v="21"/>
    <n v="1"/>
    <n v="9"/>
    <n v="2"/>
    <n v="8"/>
    <n v="7"/>
    <n v="7"/>
    <n v="1"/>
    <n v="4"/>
    <x v="2"/>
    <x v="1"/>
    <n v="3"/>
    <n v="4"/>
    <s v="Active"/>
    <x v="1"/>
    <x v="2"/>
    <n v="0"/>
  </r>
  <r>
    <n v="40"/>
    <s v="No"/>
    <s v="Travel_Rarely"/>
    <x v="1"/>
    <n v="10"/>
    <n v="1"/>
    <s v="Life Sciences"/>
    <n v="837"/>
    <x v="1"/>
    <n v="1"/>
    <x v="5"/>
    <s v="Married"/>
    <n v="65240"/>
    <n v="0"/>
    <n v="13"/>
    <n v="1"/>
    <n v="9"/>
    <n v="2"/>
    <n v="8"/>
    <n v="7"/>
    <n v="1"/>
    <n v="1"/>
    <n v="1"/>
    <x v="3"/>
    <x v="1"/>
    <n v="4"/>
    <n v="3"/>
    <s v="Active"/>
    <x v="2"/>
    <x v="2"/>
    <n v="0"/>
  </r>
  <r>
    <n v="40"/>
    <s v="No"/>
    <s v="Travel_Rarely"/>
    <x v="1"/>
    <n v="10"/>
    <n v="1"/>
    <s v="Life Sciences"/>
    <n v="2307"/>
    <x v="1"/>
    <n v="1"/>
    <x v="5"/>
    <s v="Married"/>
    <n v="65240"/>
    <n v="0"/>
    <n v="13"/>
    <n v="1"/>
    <n v="9"/>
    <n v="2"/>
    <n v="8"/>
    <n v="7"/>
    <n v="1"/>
    <n v="1"/>
    <n v="1"/>
    <x v="3"/>
    <x v="1"/>
    <n v="4"/>
    <n v="3"/>
    <s v="Active"/>
    <x v="2"/>
    <x v="2"/>
    <n v="0"/>
  </r>
  <r>
    <n v="40"/>
    <s v="No"/>
    <s v="Travel_Rarely"/>
    <x v="1"/>
    <n v="10"/>
    <n v="1"/>
    <s v="Life Sciences"/>
    <n v="3777"/>
    <x v="1"/>
    <n v="1"/>
    <x v="5"/>
    <s v="Married"/>
    <n v="65240"/>
    <n v="0"/>
    <n v="13"/>
    <n v="1"/>
    <n v="9"/>
    <n v="2"/>
    <n v="8"/>
    <n v="7"/>
    <n v="1"/>
    <n v="1"/>
    <n v="1"/>
    <x v="3"/>
    <x v="1"/>
    <n v="4"/>
    <n v="3"/>
    <s v="Active"/>
    <x v="2"/>
    <x v="2"/>
    <n v="0"/>
  </r>
  <r>
    <n v="29"/>
    <s v="Yes"/>
    <s v="Travel_Frequently"/>
    <x v="1"/>
    <n v="3"/>
    <n v="2"/>
    <s v="Marketing"/>
    <n v="750"/>
    <x v="1"/>
    <n v="2"/>
    <x v="4"/>
    <s v="Single"/>
    <n v="68110"/>
    <n v="0"/>
    <n v="15"/>
    <n v="1"/>
    <n v="9"/>
    <n v="2"/>
    <n v="8"/>
    <n v="7"/>
    <n v="7"/>
    <n v="1"/>
    <n v="3"/>
    <x v="1"/>
    <x v="0"/>
    <n v="3"/>
    <n v="3"/>
    <s v="Left"/>
    <x v="1"/>
    <x v="2"/>
    <n v="1"/>
  </r>
  <r>
    <n v="29"/>
    <s v="Yes"/>
    <s v="Travel_Frequently"/>
    <x v="1"/>
    <n v="3"/>
    <n v="2"/>
    <s v="Marketing"/>
    <n v="2220"/>
    <x v="1"/>
    <n v="2"/>
    <x v="4"/>
    <s v="Single"/>
    <n v="68110"/>
    <n v="0"/>
    <n v="15"/>
    <n v="1"/>
    <n v="9"/>
    <n v="2"/>
    <n v="8"/>
    <n v="7"/>
    <n v="7"/>
    <n v="1"/>
    <n v="3"/>
    <x v="1"/>
    <x v="0"/>
    <n v="3"/>
    <n v="3"/>
    <s v="Left"/>
    <x v="1"/>
    <x v="2"/>
    <n v="1"/>
  </r>
  <r>
    <n v="29"/>
    <s v="Yes"/>
    <s v="Travel_Frequently"/>
    <x v="1"/>
    <n v="3"/>
    <n v="2"/>
    <s v="Marketing"/>
    <n v="3690"/>
    <x v="1"/>
    <n v="2"/>
    <x v="4"/>
    <s v="Single"/>
    <n v="68110"/>
    <n v="0"/>
    <n v="15"/>
    <n v="1"/>
    <n v="9"/>
    <n v="2"/>
    <n v="8"/>
    <n v="7"/>
    <n v="7"/>
    <n v="1"/>
    <n v="3"/>
    <x v="1"/>
    <x v="0"/>
    <n v="3"/>
    <n v="3"/>
    <s v="Left"/>
    <x v="1"/>
    <x v="2"/>
    <n v="1"/>
  </r>
  <r>
    <n v="52"/>
    <s v="Yes"/>
    <s v="Travel_Rarely"/>
    <x v="0"/>
    <n v="3"/>
    <n v="2"/>
    <s v="Technical Degree"/>
    <n v="690"/>
    <x v="0"/>
    <n v="3"/>
    <x v="4"/>
    <s v="Single"/>
    <n v="25790"/>
    <n v="9"/>
    <n v="19"/>
    <n v="1"/>
    <n v="10"/>
    <n v="1"/>
    <n v="8"/>
    <n v="7"/>
    <n v="7"/>
    <n v="1"/>
    <n v="2"/>
    <x v="2"/>
    <x v="2"/>
    <n v="3"/>
    <n v="3"/>
    <s v="Left"/>
    <x v="3"/>
    <x v="2"/>
    <n v="1"/>
  </r>
  <r>
    <n v="52"/>
    <s v="Yes"/>
    <s v="Travel_Rarely"/>
    <x v="0"/>
    <n v="3"/>
    <n v="2"/>
    <s v="Technical Degree"/>
    <n v="2160"/>
    <x v="0"/>
    <n v="3"/>
    <x v="4"/>
    <s v="Single"/>
    <n v="25790"/>
    <n v="9"/>
    <n v="19"/>
    <n v="1"/>
    <n v="10"/>
    <n v="1"/>
    <n v="8"/>
    <n v="7"/>
    <n v="7"/>
    <n v="1"/>
    <n v="2"/>
    <x v="2"/>
    <x v="2"/>
    <n v="3"/>
    <n v="3"/>
    <s v="Left"/>
    <x v="3"/>
    <x v="2"/>
    <n v="1"/>
  </r>
  <r>
    <n v="52"/>
    <s v="Yes"/>
    <s v="Travel_Rarely"/>
    <x v="0"/>
    <n v="3"/>
    <n v="2"/>
    <s v="Technical Degree"/>
    <n v="3630"/>
    <x v="0"/>
    <n v="3"/>
    <x v="4"/>
    <s v="Single"/>
    <n v="25790"/>
    <n v="9"/>
    <n v="19"/>
    <n v="1"/>
    <n v="10"/>
    <n v="1"/>
    <n v="8"/>
    <n v="7"/>
    <n v="7"/>
    <n v="1"/>
    <n v="2"/>
    <x v="2"/>
    <x v="2"/>
    <n v="3"/>
    <n v="3"/>
    <s v="Left"/>
    <x v="3"/>
    <x v="2"/>
    <n v="1"/>
  </r>
  <r>
    <n v="31"/>
    <s v="No"/>
    <s v="Travel_Rarely"/>
    <x v="0"/>
    <n v="8"/>
    <n v="1"/>
    <s v="Technical Degree"/>
    <n v="46"/>
    <x v="0"/>
    <n v="1"/>
    <x v="5"/>
    <s v="Married"/>
    <n v="29360"/>
    <n v="4"/>
    <n v="12"/>
    <n v="1"/>
    <n v="10"/>
    <n v="2"/>
    <n v="8"/>
    <n v="7"/>
    <n v="7"/>
    <n v="1"/>
    <n v="2"/>
    <x v="1"/>
    <x v="2"/>
    <n v="3"/>
    <n v="3"/>
    <s v="Active"/>
    <x v="1"/>
    <x v="2"/>
    <n v="0"/>
  </r>
  <r>
    <n v="31"/>
    <s v="No"/>
    <s v="Travel_Rarely"/>
    <x v="0"/>
    <n v="8"/>
    <n v="1"/>
    <s v="Technical Degree"/>
    <n v="1516"/>
    <x v="0"/>
    <n v="1"/>
    <x v="5"/>
    <s v="Married"/>
    <n v="29360"/>
    <n v="4"/>
    <n v="12"/>
    <n v="1"/>
    <n v="10"/>
    <n v="2"/>
    <n v="8"/>
    <n v="7"/>
    <n v="7"/>
    <n v="1"/>
    <n v="2"/>
    <x v="1"/>
    <x v="2"/>
    <n v="3"/>
    <n v="3"/>
    <s v="Active"/>
    <x v="1"/>
    <x v="2"/>
    <n v="0"/>
  </r>
  <r>
    <n v="31"/>
    <s v="No"/>
    <s v="Travel_Rarely"/>
    <x v="0"/>
    <n v="8"/>
    <n v="1"/>
    <s v="Technical Degree"/>
    <n v="2986"/>
    <x v="0"/>
    <n v="1"/>
    <x v="5"/>
    <s v="Married"/>
    <n v="29360"/>
    <n v="4"/>
    <n v="12"/>
    <n v="1"/>
    <n v="10"/>
    <n v="2"/>
    <n v="8"/>
    <n v="7"/>
    <n v="7"/>
    <n v="1"/>
    <n v="2"/>
    <x v="1"/>
    <x v="2"/>
    <n v="3"/>
    <n v="3"/>
    <s v="Active"/>
    <x v="1"/>
    <x v="2"/>
    <n v="0"/>
  </r>
  <r>
    <n v="38"/>
    <s v="No"/>
    <s v="Travel_Frequently"/>
    <x v="0"/>
    <n v="1"/>
    <n v="4"/>
    <s v="Other"/>
    <n v="1161"/>
    <x v="0"/>
    <n v="2"/>
    <x v="3"/>
    <s v="Married"/>
    <n v="36690"/>
    <n v="2"/>
    <n v="19"/>
    <n v="0"/>
    <n v="10"/>
    <n v="2"/>
    <n v="8"/>
    <n v="7"/>
    <n v="7"/>
    <n v="1"/>
    <n v="1"/>
    <x v="0"/>
    <x v="0"/>
    <n v="3"/>
    <n v="3"/>
    <s v="Active"/>
    <x v="2"/>
    <x v="2"/>
    <n v="0"/>
  </r>
  <r>
    <n v="38"/>
    <s v="No"/>
    <s v="Travel_Frequently"/>
    <x v="0"/>
    <n v="1"/>
    <n v="4"/>
    <s v="Other"/>
    <n v="2631"/>
    <x v="0"/>
    <n v="2"/>
    <x v="3"/>
    <s v="Married"/>
    <n v="36690"/>
    <n v="2"/>
    <n v="19"/>
    <n v="0"/>
    <n v="10"/>
    <n v="2"/>
    <n v="8"/>
    <n v="7"/>
    <n v="7"/>
    <n v="1"/>
    <n v="1"/>
    <x v="0"/>
    <x v="0"/>
    <n v="3"/>
    <n v="3"/>
    <s v="Active"/>
    <x v="2"/>
    <x v="2"/>
    <n v="0"/>
  </r>
  <r>
    <n v="38"/>
    <s v="No"/>
    <s v="Travel_Frequently"/>
    <x v="0"/>
    <n v="1"/>
    <n v="4"/>
    <s v="Other"/>
    <n v="4101"/>
    <x v="0"/>
    <n v="2"/>
    <x v="3"/>
    <s v="Married"/>
    <n v="36690"/>
    <n v="2"/>
    <n v="19"/>
    <n v="0"/>
    <n v="10"/>
    <n v="2"/>
    <n v="8"/>
    <n v="7"/>
    <n v="7"/>
    <n v="1"/>
    <n v="1"/>
    <x v="0"/>
    <x v="0"/>
    <n v="3"/>
    <n v="3"/>
    <s v="Active"/>
    <x v="2"/>
    <x v="2"/>
    <n v="0"/>
  </r>
  <r>
    <n v="34"/>
    <s v="No"/>
    <s v="Travel_Rarely"/>
    <x v="0"/>
    <n v="5"/>
    <n v="3"/>
    <s v="Life Sciences"/>
    <n v="722"/>
    <x v="0"/>
    <n v="1"/>
    <x v="3"/>
    <s v="Married"/>
    <n v="45530"/>
    <n v="4"/>
    <n v="18"/>
    <n v="1"/>
    <n v="10"/>
    <n v="2"/>
    <n v="8"/>
    <n v="7"/>
    <n v="7"/>
    <n v="1"/>
    <n v="2"/>
    <x v="0"/>
    <x v="0"/>
    <n v="4"/>
    <n v="3"/>
    <s v="Active"/>
    <x v="1"/>
    <x v="2"/>
    <n v="0"/>
  </r>
  <r>
    <n v="34"/>
    <s v="No"/>
    <s v="Travel_Rarely"/>
    <x v="0"/>
    <n v="5"/>
    <n v="3"/>
    <s v="Life Sciences"/>
    <n v="2192"/>
    <x v="0"/>
    <n v="1"/>
    <x v="3"/>
    <s v="Married"/>
    <n v="45530"/>
    <n v="4"/>
    <n v="18"/>
    <n v="1"/>
    <n v="10"/>
    <n v="2"/>
    <n v="8"/>
    <n v="7"/>
    <n v="7"/>
    <n v="1"/>
    <n v="2"/>
    <x v="0"/>
    <x v="0"/>
    <n v="4"/>
    <n v="3"/>
    <s v="Active"/>
    <x v="1"/>
    <x v="2"/>
    <n v="0"/>
  </r>
  <r>
    <n v="34"/>
    <s v="No"/>
    <s v="Travel_Rarely"/>
    <x v="0"/>
    <n v="5"/>
    <n v="3"/>
    <s v="Life Sciences"/>
    <n v="3662"/>
    <x v="0"/>
    <n v="1"/>
    <x v="3"/>
    <s v="Married"/>
    <n v="45530"/>
    <n v="4"/>
    <n v="18"/>
    <n v="1"/>
    <n v="10"/>
    <n v="2"/>
    <n v="8"/>
    <n v="7"/>
    <n v="7"/>
    <n v="1"/>
    <n v="2"/>
    <x v="0"/>
    <x v="0"/>
    <n v="4"/>
    <n v="3"/>
    <s v="Active"/>
    <x v="1"/>
    <x v="2"/>
    <n v="0"/>
  </r>
  <r>
    <n v="48"/>
    <s v="No"/>
    <s v="Travel_Rarely"/>
    <x v="0"/>
    <n v="2"/>
    <n v="5"/>
    <s v="Life Sciences"/>
    <n v="857"/>
    <x v="0"/>
    <n v="1"/>
    <x v="0"/>
    <s v="Married"/>
    <n v="47650"/>
    <n v="8"/>
    <n v="12"/>
    <n v="1"/>
    <n v="10"/>
    <n v="4"/>
    <n v="8"/>
    <n v="7"/>
    <n v="6"/>
    <n v="1"/>
    <n v="3"/>
    <x v="3"/>
    <x v="2"/>
    <n v="3"/>
    <n v="3"/>
    <s v="Active"/>
    <x v="3"/>
    <x v="2"/>
    <n v="0"/>
  </r>
  <r>
    <n v="48"/>
    <s v="No"/>
    <s v="Travel_Rarely"/>
    <x v="0"/>
    <n v="2"/>
    <n v="5"/>
    <s v="Life Sciences"/>
    <n v="2327"/>
    <x v="0"/>
    <n v="1"/>
    <x v="0"/>
    <s v="Married"/>
    <n v="47650"/>
    <n v="8"/>
    <n v="12"/>
    <n v="1"/>
    <n v="10"/>
    <n v="4"/>
    <n v="8"/>
    <n v="7"/>
    <n v="6"/>
    <n v="1"/>
    <n v="3"/>
    <x v="3"/>
    <x v="2"/>
    <n v="3"/>
    <n v="3"/>
    <s v="Active"/>
    <x v="3"/>
    <x v="2"/>
    <n v="0"/>
  </r>
  <r>
    <n v="48"/>
    <s v="No"/>
    <s v="Travel_Rarely"/>
    <x v="0"/>
    <n v="2"/>
    <n v="5"/>
    <s v="Life Sciences"/>
    <n v="3797"/>
    <x v="0"/>
    <n v="1"/>
    <x v="0"/>
    <s v="Married"/>
    <n v="47650"/>
    <n v="8"/>
    <n v="12"/>
    <n v="1"/>
    <n v="10"/>
    <n v="4"/>
    <n v="8"/>
    <n v="7"/>
    <n v="6"/>
    <n v="1"/>
    <n v="3"/>
    <x v="3"/>
    <x v="2"/>
    <n v="3"/>
    <n v="3"/>
    <s v="Active"/>
    <x v="3"/>
    <x v="2"/>
    <n v="0"/>
  </r>
  <r>
    <n v="30"/>
    <s v="No"/>
    <s v="Travel_Rarely"/>
    <x v="0"/>
    <n v="8"/>
    <n v="3"/>
    <s v="Life Sciences"/>
    <n v="288"/>
    <x v="0"/>
    <n v="2"/>
    <x v="0"/>
    <s v="Divorced"/>
    <n v="52090"/>
    <n v="7"/>
    <n v="14"/>
    <n v="1"/>
    <n v="10"/>
    <n v="3"/>
    <n v="8"/>
    <n v="7"/>
    <n v="7"/>
    <n v="1"/>
    <n v="3"/>
    <x v="1"/>
    <x v="2"/>
    <n v="3"/>
    <n v="3"/>
    <s v="Active"/>
    <x v="1"/>
    <x v="2"/>
    <n v="0"/>
  </r>
  <r>
    <n v="30"/>
    <s v="No"/>
    <s v="Travel_Rarely"/>
    <x v="0"/>
    <n v="8"/>
    <n v="3"/>
    <s v="Life Sciences"/>
    <n v="1758"/>
    <x v="0"/>
    <n v="2"/>
    <x v="0"/>
    <s v="Divorced"/>
    <n v="52090"/>
    <n v="7"/>
    <n v="14"/>
    <n v="1"/>
    <n v="10"/>
    <n v="3"/>
    <n v="8"/>
    <n v="7"/>
    <n v="7"/>
    <n v="1"/>
    <n v="3"/>
    <x v="1"/>
    <x v="2"/>
    <n v="3"/>
    <n v="3"/>
    <s v="Active"/>
    <x v="1"/>
    <x v="2"/>
    <n v="0"/>
  </r>
  <r>
    <n v="30"/>
    <s v="No"/>
    <s v="Travel_Rarely"/>
    <x v="0"/>
    <n v="8"/>
    <n v="3"/>
    <s v="Life Sciences"/>
    <n v="3228"/>
    <x v="0"/>
    <n v="2"/>
    <x v="0"/>
    <s v="Divorced"/>
    <n v="52090"/>
    <n v="7"/>
    <n v="14"/>
    <n v="1"/>
    <n v="10"/>
    <n v="3"/>
    <n v="8"/>
    <n v="7"/>
    <n v="7"/>
    <n v="1"/>
    <n v="3"/>
    <x v="1"/>
    <x v="2"/>
    <n v="3"/>
    <n v="3"/>
    <s v="Active"/>
    <x v="1"/>
    <x v="2"/>
    <n v="0"/>
  </r>
  <r>
    <n v="36"/>
    <s v="No"/>
    <s v="Travel_Rarely"/>
    <x v="1"/>
    <n v="5"/>
    <n v="3"/>
    <s v="Technical Degree"/>
    <n v="34"/>
    <x v="0"/>
    <n v="3"/>
    <x v="0"/>
    <s v="Single"/>
    <n v="54050"/>
    <n v="4"/>
    <n v="14"/>
    <n v="0"/>
    <n v="10"/>
    <n v="2"/>
    <n v="8"/>
    <n v="7"/>
    <n v="7"/>
    <n v="1"/>
    <n v="3"/>
    <x v="2"/>
    <x v="0"/>
    <n v="3"/>
    <n v="3"/>
    <s v="Active"/>
    <x v="2"/>
    <x v="2"/>
    <n v="0"/>
  </r>
  <r>
    <n v="36"/>
    <s v="No"/>
    <s v="Travel_Rarely"/>
    <x v="1"/>
    <n v="5"/>
    <n v="3"/>
    <s v="Technical Degree"/>
    <n v="1504"/>
    <x v="0"/>
    <n v="3"/>
    <x v="0"/>
    <s v="Single"/>
    <n v="54050"/>
    <n v="4"/>
    <n v="14"/>
    <n v="0"/>
    <n v="10"/>
    <n v="2"/>
    <n v="8"/>
    <n v="7"/>
    <n v="7"/>
    <n v="1"/>
    <n v="3"/>
    <x v="2"/>
    <x v="0"/>
    <n v="3"/>
    <n v="3"/>
    <s v="Active"/>
    <x v="2"/>
    <x v="2"/>
    <n v="0"/>
  </r>
  <r>
    <n v="36"/>
    <s v="No"/>
    <s v="Travel_Rarely"/>
    <x v="1"/>
    <n v="5"/>
    <n v="3"/>
    <s v="Technical Degree"/>
    <n v="2974"/>
    <x v="0"/>
    <n v="3"/>
    <x v="0"/>
    <s v="Single"/>
    <n v="54050"/>
    <n v="4"/>
    <n v="14"/>
    <n v="0"/>
    <n v="10"/>
    <n v="2"/>
    <n v="8"/>
    <n v="7"/>
    <n v="7"/>
    <n v="1"/>
    <n v="3"/>
    <x v="2"/>
    <x v="0"/>
    <n v="3"/>
    <n v="3"/>
    <s v="Active"/>
    <x v="2"/>
    <x v="2"/>
    <n v="0"/>
  </r>
  <r>
    <n v="30"/>
    <s v="No"/>
    <s v="Travel_Rarely"/>
    <x v="1"/>
    <n v="3"/>
    <n v="4"/>
    <s v="Marketing"/>
    <n v="445"/>
    <x v="0"/>
    <n v="1"/>
    <x v="0"/>
    <s v="Divorced"/>
    <n v="64340"/>
    <n v="5"/>
    <n v="14"/>
    <n v="1"/>
    <n v="10"/>
    <n v="3"/>
    <n v="8"/>
    <n v="7"/>
    <n v="7"/>
    <n v="1"/>
    <n v="3"/>
    <x v="0"/>
    <x v="1"/>
    <n v="2"/>
    <n v="3"/>
    <s v="Active"/>
    <x v="1"/>
    <x v="2"/>
    <n v="0"/>
  </r>
  <r>
    <n v="30"/>
    <s v="No"/>
    <s v="Travel_Rarely"/>
    <x v="1"/>
    <n v="3"/>
    <n v="4"/>
    <s v="Marketing"/>
    <n v="1915"/>
    <x v="0"/>
    <n v="1"/>
    <x v="0"/>
    <s v="Divorced"/>
    <n v="64340"/>
    <n v="5"/>
    <n v="14"/>
    <n v="1"/>
    <n v="10"/>
    <n v="3"/>
    <n v="8"/>
    <n v="7"/>
    <n v="7"/>
    <n v="1"/>
    <n v="3"/>
    <x v="0"/>
    <x v="1"/>
    <n v="2"/>
    <n v="3"/>
    <s v="Active"/>
    <x v="1"/>
    <x v="2"/>
    <n v="0"/>
  </r>
  <r>
    <n v="30"/>
    <s v="No"/>
    <s v="Travel_Rarely"/>
    <x v="1"/>
    <n v="3"/>
    <n v="4"/>
    <s v="Marketing"/>
    <n v="3385"/>
    <x v="0"/>
    <n v="1"/>
    <x v="0"/>
    <s v="Divorced"/>
    <n v="64340"/>
    <n v="5"/>
    <n v="14"/>
    <n v="1"/>
    <n v="10"/>
    <n v="3"/>
    <n v="8"/>
    <n v="7"/>
    <n v="7"/>
    <n v="1"/>
    <n v="3"/>
    <x v="0"/>
    <x v="1"/>
    <n v="2"/>
    <n v="3"/>
    <s v="Active"/>
    <x v="1"/>
    <x v="2"/>
    <n v="0"/>
  </r>
  <r>
    <n v="32"/>
    <s v="No"/>
    <s v="Non-Travel"/>
    <x v="0"/>
    <n v="15"/>
    <n v="3"/>
    <s v="Medical"/>
    <n v="499"/>
    <x v="0"/>
    <n v="2"/>
    <x v="2"/>
    <s v="Single"/>
    <n v="69290"/>
    <n v="9"/>
    <n v="20"/>
    <n v="0"/>
    <n v="10"/>
    <n v="6"/>
    <n v="8"/>
    <n v="7"/>
    <n v="7"/>
    <n v="1"/>
    <n v="4"/>
    <x v="0"/>
    <x v="0"/>
    <n v="1"/>
    <n v="4"/>
    <s v="Active"/>
    <x v="1"/>
    <x v="2"/>
    <n v="0"/>
  </r>
  <r>
    <n v="32"/>
    <s v="No"/>
    <s v="Non-Travel"/>
    <x v="0"/>
    <n v="15"/>
    <n v="3"/>
    <s v="Medical"/>
    <n v="1969"/>
    <x v="0"/>
    <n v="2"/>
    <x v="2"/>
    <s v="Single"/>
    <n v="69290"/>
    <n v="9"/>
    <n v="20"/>
    <n v="0"/>
    <n v="10"/>
    <n v="6"/>
    <n v="8"/>
    <n v="7"/>
    <n v="7"/>
    <n v="1"/>
    <n v="4"/>
    <x v="0"/>
    <x v="0"/>
    <n v="1"/>
    <n v="4"/>
    <s v="Active"/>
    <x v="1"/>
    <x v="2"/>
    <n v="0"/>
  </r>
  <r>
    <n v="32"/>
    <s v="No"/>
    <s v="Non-Travel"/>
    <x v="0"/>
    <n v="15"/>
    <n v="3"/>
    <s v="Medical"/>
    <n v="3439"/>
    <x v="0"/>
    <n v="2"/>
    <x v="2"/>
    <s v="Single"/>
    <n v="69290"/>
    <n v="9"/>
    <n v="20"/>
    <n v="0"/>
    <n v="10"/>
    <n v="6"/>
    <n v="8"/>
    <n v="7"/>
    <n v="7"/>
    <n v="1"/>
    <n v="4"/>
    <x v="0"/>
    <x v="0"/>
    <n v="1"/>
    <n v="4"/>
    <s v="Active"/>
    <x v="1"/>
    <x v="2"/>
    <n v="0"/>
  </r>
  <r>
    <n v="52"/>
    <s v="Yes"/>
    <s v="Travel_Rarely"/>
    <x v="0"/>
    <n v="7"/>
    <n v="1"/>
    <s v="Life Sciences"/>
    <n v="60"/>
    <x v="1"/>
    <n v="2"/>
    <x v="3"/>
    <s v="Married"/>
    <n v="47740"/>
    <n v="2"/>
    <n v="18"/>
    <n v="1"/>
    <n v="11"/>
    <n v="2"/>
    <n v="8"/>
    <n v="7"/>
    <n v="7"/>
    <n v="1"/>
    <n v="3"/>
    <x v="2"/>
    <x v="2"/>
    <n v="3"/>
    <n v="3"/>
    <s v="Left"/>
    <x v="3"/>
    <x v="2"/>
    <n v="1"/>
  </r>
  <r>
    <n v="52"/>
    <s v="Yes"/>
    <s v="Travel_Rarely"/>
    <x v="0"/>
    <n v="7"/>
    <n v="1"/>
    <s v="Life Sciences"/>
    <n v="1530"/>
    <x v="1"/>
    <n v="2"/>
    <x v="3"/>
    <s v="Married"/>
    <n v="47740"/>
    <n v="2"/>
    <n v="18"/>
    <n v="1"/>
    <n v="11"/>
    <n v="2"/>
    <n v="8"/>
    <n v="7"/>
    <n v="7"/>
    <n v="1"/>
    <n v="3"/>
    <x v="2"/>
    <x v="2"/>
    <n v="3"/>
    <n v="3"/>
    <s v="Left"/>
    <x v="3"/>
    <x v="2"/>
    <n v="1"/>
  </r>
  <r>
    <n v="52"/>
    <s v="Yes"/>
    <s v="Travel_Rarely"/>
    <x v="0"/>
    <n v="7"/>
    <n v="1"/>
    <s v="Life Sciences"/>
    <n v="3000"/>
    <x v="1"/>
    <n v="2"/>
    <x v="3"/>
    <s v="Married"/>
    <n v="47740"/>
    <n v="2"/>
    <n v="18"/>
    <n v="1"/>
    <n v="11"/>
    <n v="2"/>
    <n v="8"/>
    <n v="7"/>
    <n v="7"/>
    <n v="1"/>
    <n v="3"/>
    <x v="2"/>
    <x v="2"/>
    <n v="3"/>
    <n v="3"/>
    <s v="Left"/>
    <x v="3"/>
    <x v="2"/>
    <n v="1"/>
  </r>
  <r>
    <n v="36"/>
    <s v="No"/>
    <s v="Travel_Frequently"/>
    <x v="1"/>
    <n v="25"/>
    <n v="3"/>
    <s v="Marketing"/>
    <n v="1385"/>
    <x v="1"/>
    <n v="2"/>
    <x v="1"/>
    <s v="Single"/>
    <n v="55050"/>
    <n v="4"/>
    <n v="21"/>
    <n v="2"/>
    <n v="13"/>
    <n v="3"/>
    <n v="8"/>
    <n v="7"/>
    <n v="2"/>
    <n v="1"/>
    <n v="4"/>
    <x v="2"/>
    <x v="2"/>
    <n v="3"/>
    <n v="4"/>
    <s v="Active"/>
    <x v="2"/>
    <x v="2"/>
    <n v="0"/>
  </r>
  <r>
    <n v="36"/>
    <s v="No"/>
    <s v="Travel_Frequently"/>
    <x v="1"/>
    <n v="25"/>
    <n v="3"/>
    <s v="Marketing"/>
    <n v="2855"/>
    <x v="1"/>
    <n v="2"/>
    <x v="1"/>
    <s v="Single"/>
    <n v="55050"/>
    <n v="4"/>
    <n v="21"/>
    <n v="2"/>
    <n v="13"/>
    <n v="3"/>
    <n v="8"/>
    <n v="7"/>
    <n v="2"/>
    <n v="1"/>
    <n v="4"/>
    <x v="2"/>
    <x v="2"/>
    <n v="3"/>
    <n v="4"/>
    <s v="Active"/>
    <x v="2"/>
    <x v="2"/>
    <n v="0"/>
  </r>
  <r>
    <n v="36"/>
    <s v="No"/>
    <s v="Travel_Frequently"/>
    <x v="1"/>
    <n v="25"/>
    <n v="3"/>
    <s v="Marketing"/>
    <n v="4325"/>
    <x v="1"/>
    <n v="2"/>
    <x v="1"/>
    <s v="Single"/>
    <n v="55050"/>
    <n v="4"/>
    <n v="21"/>
    <n v="2"/>
    <n v="13"/>
    <n v="3"/>
    <n v="8"/>
    <n v="7"/>
    <n v="2"/>
    <n v="1"/>
    <n v="4"/>
    <x v="2"/>
    <x v="2"/>
    <n v="3"/>
    <n v="4"/>
    <s v="Active"/>
    <x v="2"/>
    <x v="2"/>
    <n v="0"/>
  </r>
  <r>
    <n v="38"/>
    <s v="No"/>
    <s v="Non-Travel"/>
    <x v="0"/>
    <n v="2"/>
    <n v="5"/>
    <s v="Life Sciences"/>
    <n v="4"/>
    <x v="0"/>
    <n v="3"/>
    <x v="8"/>
    <s v="Married"/>
    <n v="83210"/>
    <n v="3"/>
    <n v="11"/>
    <n v="3"/>
    <n v="13"/>
    <n v="5"/>
    <n v="8"/>
    <n v="7"/>
    <n v="5"/>
    <n v="1"/>
    <n v="4"/>
    <x v="1"/>
    <x v="0"/>
    <n v="2"/>
    <n v="3"/>
    <s v="Active"/>
    <x v="2"/>
    <x v="2"/>
    <n v="0"/>
  </r>
  <r>
    <n v="38"/>
    <s v="No"/>
    <s v="Non-Travel"/>
    <x v="0"/>
    <n v="2"/>
    <n v="5"/>
    <s v="Life Sciences"/>
    <n v="1474"/>
    <x v="0"/>
    <n v="3"/>
    <x v="8"/>
    <s v="Married"/>
    <n v="83210"/>
    <n v="3"/>
    <n v="11"/>
    <n v="3"/>
    <n v="13"/>
    <n v="5"/>
    <n v="8"/>
    <n v="7"/>
    <n v="5"/>
    <n v="1"/>
    <n v="4"/>
    <x v="1"/>
    <x v="0"/>
    <n v="2"/>
    <n v="3"/>
    <s v="Active"/>
    <x v="2"/>
    <x v="2"/>
    <n v="0"/>
  </r>
  <r>
    <n v="38"/>
    <s v="No"/>
    <s v="Non-Travel"/>
    <x v="0"/>
    <n v="2"/>
    <n v="5"/>
    <s v="Life Sciences"/>
    <n v="2944"/>
    <x v="0"/>
    <n v="3"/>
    <x v="8"/>
    <s v="Married"/>
    <n v="83210"/>
    <n v="3"/>
    <n v="11"/>
    <n v="3"/>
    <n v="13"/>
    <n v="5"/>
    <n v="8"/>
    <n v="7"/>
    <n v="5"/>
    <n v="1"/>
    <n v="4"/>
    <x v="1"/>
    <x v="0"/>
    <n v="2"/>
    <n v="3"/>
    <s v="Active"/>
    <x v="2"/>
    <x v="2"/>
    <n v="0"/>
  </r>
  <r>
    <n v="48"/>
    <s v="No"/>
    <s v="Travel_Rarely"/>
    <x v="0"/>
    <n v="12"/>
    <n v="4"/>
    <s v="Medical"/>
    <n v="846"/>
    <x v="0"/>
    <n v="1"/>
    <x v="4"/>
    <s v="Divorced"/>
    <n v="55620"/>
    <n v="8"/>
    <n v="13"/>
    <n v="1"/>
    <n v="18"/>
    <n v="2"/>
    <n v="8"/>
    <n v="7"/>
    <n v="7"/>
    <n v="1"/>
    <n v="3"/>
    <x v="0"/>
    <x v="0"/>
    <n v="3"/>
    <n v="3"/>
    <s v="Active"/>
    <x v="3"/>
    <x v="2"/>
    <n v="0"/>
  </r>
  <r>
    <n v="48"/>
    <s v="No"/>
    <s v="Travel_Rarely"/>
    <x v="0"/>
    <n v="12"/>
    <n v="4"/>
    <s v="Medical"/>
    <n v="2316"/>
    <x v="0"/>
    <n v="1"/>
    <x v="4"/>
    <s v="Divorced"/>
    <n v="55620"/>
    <n v="8"/>
    <n v="13"/>
    <n v="1"/>
    <n v="18"/>
    <n v="2"/>
    <n v="8"/>
    <n v="7"/>
    <n v="7"/>
    <n v="1"/>
    <n v="3"/>
    <x v="0"/>
    <x v="0"/>
    <n v="3"/>
    <n v="3"/>
    <s v="Active"/>
    <x v="3"/>
    <x v="2"/>
    <n v="0"/>
  </r>
  <r>
    <n v="48"/>
    <s v="No"/>
    <s v="Travel_Rarely"/>
    <x v="0"/>
    <n v="12"/>
    <n v="4"/>
    <s v="Medical"/>
    <n v="3786"/>
    <x v="0"/>
    <n v="1"/>
    <x v="4"/>
    <s v="Divorced"/>
    <n v="55620"/>
    <n v="8"/>
    <n v="13"/>
    <n v="1"/>
    <n v="18"/>
    <n v="2"/>
    <n v="8"/>
    <n v="7"/>
    <n v="7"/>
    <n v="1"/>
    <n v="3"/>
    <x v="0"/>
    <x v="0"/>
    <n v="3"/>
    <n v="3"/>
    <s v="Active"/>
    <x v="3"/>
    <x v="2"/>
    <n v="0"/>
  </r>
  <r>
    <n v="50"/>
    <s v="No"/>
    <s v="Travel_Rarely"/>
    <x v="0"/>
    <n v="5"/>
    <n v="4"/>
    <s v="Life Sciences"/>
    <n v="509"/>
    <x v="0"/>
    <n v="1"/>
    <x v="0"/>
    <s v="Married"/>
    <n v="118780"/>
    <n v="2"/>
    <n v="13"/>
    <n v="1"/>
    <n v="29"/>
    <n v="2"/>
    <n v="8"/>
    <n v="7"/>
    <n v="7"/>
    <n v="1"/>
    <n v="2"/>
    <x v="0"/>
    <x v="2"/>
    <n v="3"/>
    <n v="3"/>
    <s v="Active"/>
    <x v="3"/>
    <x v="2"/>
    <n v="0"/>
  </r>
  <r>
    <n v="50"/>
    <s v="No"/>
    <s v="Travel_Rarely"/>
    <x v="0"/>
    <n v="5"/>
    <n v="4"/>
    <s v="Life Sciences"/>
    <n v="1979"/>
    <x v="0"/>
    <n v="1"/>
    <x v="0"/>
    <s v="Married"/>
    <n v="118780"/>
    <n v="2"/>
    <n v="13"/>
    <n v="1"/>
    <n v="29"/>
    <n v="2"/>
    <n v="8"/>
    <n v="7"/>
    <n v="7"/>
    <n v="1"/>
    <n v="2"/>
    <x v="0"/>
    <x v="2"/>
    <n v="3"/>
    <n v="3"/>
    <s v="Active"/>
    <x v="3"/>
    <x v="2"/>
    <n v="0"/>
  </r>
  <r>
    <n v="50"/>
    <s v="No"/>
    <s v="Travel_Rarely"/>
    <x v="0"/>
    <n v="5"/>
    <n v="4"/>
    <s v="Life Sciences"/>
    <n v="3449"/>
    <x v="0"/>
    <n v="1"/>
    <x v="0"/>
    <s v="Married"/>
    <n v="118780"/>
    <n v="2"/>
    <n v="13"/>
    <n v="1"/>
    <n v="29"/>
    <n v="2"/>
    <n v="8"/>
    <n v="7"/>
    <n v="7"/>
    <n v="1"/>
    <n v="2"/>
    <x v="0"/>
    <x v="2"/>
    <n v="3"/>
    <n v="3"/>
    <s v="Active"/>
    <x v="3"/>
    <x v="2"/>
    <n v="0"/>
  </r>
  <r>
    <n v="37"/>
    <s v="No"/>
    <s v="Non-Travel"/>
    <x v="0"/>
    <n v="7"/>
    <n v="2"/>
    <s v="Medical"/>
    <n v="210"/>
    <x v="0"/>
    <n v="1"/>
    <x v="0"/>
    <s v="Divorced"/>
    <n v="20280"/>
    <n v="1"/>
    <n v="16"/>
    <n v="1"/>
    <n v="9"/>
    <n v="3"/>
    <n v="9"/>
    <n v="7"/>
    <n v="7"/>
    <n v="1"/>
    <n v="1"/>
    <x v="2"/>
    <x v="0"/>
    <n v="3"/>
    <n v="3"/>
    <s v="Active"/>
    <x v="2"/>
    <x v="2"/>
    <n v="0"/>
  </r>
  <r>
    <n v="37"/>
    <s v="No"/>
    <s v="Non-Travel"/>
    <x v="0"/>
    <n v="7"/>
    <n v="2"/>
    <s v="Medical"/>
    <n v="1680"/>
    <x v="0"/>
    <n v="1"/>
    <x v="0"/>
    <s v="Divorced"/>
    <n v="20280"/>
    <n v="1"/>
    <n v="16"/>
    <n v="1"/>
    <n v="9"/>
    <n v="3"/>
    <n v="9"/>
    <n v="7"/>
    <n v="7"/>
    <n v="1"/>
    <n v="1"/>
    <x v="2"/>
    <x v="0"/>
    <n v="3"/>
    <n v="3"/>
    <s v="Active"/>
    <x v="2"/>
    <x v="2"/>
    <n v="0"/>
  </r>
  <r>
    <n v="37"/>
    <s v="No"/>
    <s v="Non-Travel"/>
    <x v="0"/>
    <n v="7"/>
    <n v="2"/>
    <s v="Medical"/>
    <n v="3150"/>
    <x v="0"/>
    <n v="1"/>
    <x v="0"/>
    <s v="Divorced"/>
    <n v="20280"/>
    <n v="1"/>
    <n v="16"/>
    <n v="1"/>
    <n v="9"/>
    <n v="3"/>
    <n v="9"/>
    <n v="7"/>
    <n v="7"/>
    <n v="1"/>
    <n v="1"/>
    <x v="2"/>
    <x v="0"/>
    <n v="3"/>
    <n v="3"/>
    <s v="Active"/>
    <x v="2"/>
    <x v="2"/>
    <n v="0"/>
  </r>
  <r>
    <n v="32"/>
    <s v="No"/>
    <s v="Travel_Rarely"/>
    <x v="0"/>
    <n v="21"/>
    <n v="3"/>
    <s v="Other"/>
    <n v="1273"/>
    <x v="0"/>
    <n v="2"/>
    <x v="0"/>
    <s v="Married"/>
    <n v="23620"/>
    <n v="1"/>
    <n v="11"/>
    <n v="0"/>
    <n v="9"/>
    <n v="2"/>
    <n v="9"/>
    <n v="7"/>
    <n v="8"/>
    <n v="1"/>
    <n v="1"/>
    <x v="1"/>
    <x v="0"/>
    <n v="3"/>
    <n v="3"/>
    <s v="Active"/>
    <x v="1"/>
    <x v="2"/>
    <n v="0"/>
  </r>
  <r>
    <n v="32"/>
    <s v="No"/>
    <s v="Travel_Rarely"/>
    <x v="0"/>
    <n v="21"/>
    <n v="3"/>
    <s v="Other"/>
    <n v="2743"/>
    <x v="0"/>
    <n v="2"/>
    <x v="0"/>
    <s v="Married"/>
    <n v="23620"/>
    <n v="1"/>
    <n v="11"/>
    <n v="0"/>
    <n v="9"/>
    <n v="2"/>
    <n v="9"/>
    <n v="7"/>
    <n v="8"/>
    <n v="1"/>
    <n v="1"/>
    <x v="1"/>
    <x v="0"/>
    <n v="3"/>
    <n v="3"/>
    <s v="Active"/>
    <x v="1"/>
    <x v="2"/>
    <n v="0"/>
  </r>
  <r>
    <n v="32"/>
    <s v="No"/>
    <s v="Travel_Rarely"/>
    <x v="0"/>
    <n v="21"/>
    <n v="3"/>
    <s v="Other"/>
    <n v="4213"/>
    <x v="0"/>
    <n v="2"/>
    <x v="0"/>
    <s v="Married"/>
    <n v="23620"/>
    <n v="1"/>
    <n v="11"/>
    <n v="0"/>
    <n v="9"/>
    <n v="2"/>
    <n v="9"/>
    <n v="7"/>
    <n v="8"/>
    <n v="1"/>
    <n v="1"/>
    <x v="1"/>
    <x v="0"/>
    <n v="3"/>
    <n v="3"/>
    <s v="Active"/>
    <x v="1"/>
    <x v="2"/>
    <n v="0"/>
  </r>
  <r>
    <n v="49"/>
    <s v="Yes"/>
    <s v="Travel_Rarely"/>
    <x v="1"/>
    <n v="7"/>
    <n v="2"/>
    <s v="Life Sciences"/>
    <n v="350"/>
    <x v="1"/>
    <n v="2"/>
    <x v="7"/>
    <s v="Married"/>
    <n v="89980"/>
    <n v="1"/>
    <n v="14"/>
    <n v="2"/>
    <n v="9"/>
    <n v="2"/>
    <n v="9"/>
    <n v="7"/>
    <n v="7"/>
    <n v="1"/>
    <n v="3"/>
    <x v="1"/>
    <x v="1"/>
    <n v="4"/>
    <n v="3"/>
    <s v="Left"/>
    <x v="3"/>
    <x v="2"/>
    <n v="1"/>
  </r>
  <r>
    <n v="49"/>
    <s v="Yes"/>
    <s v="Travel_Rarely"/>
    <x v="1"/>
    <n v="7"/>
    <n v="2"/>
    <s v="Life Sciences"/>
    <n v="1820"/>
    <x v="1"/>
    <n v="2"/>
    <x v="7"/>
    <s v="Married"/>
    <n v="89980"/>
    <n v="1"/>
    <n v="14"/>
    <n v="2"/>
    <n v="9"/>
    <n v="2"/>
    <n v="9"/>
    <n v="7"/>
    <n v="7"/>
    <n v="1"/>
    <n v="3"/>
    <x v="1"/>
    <x v="1"/>
    <n v="4"/>
    <n v="3"/>
    <s v="Left"/>
    <x v="3"/>
    <x v="2"/>
    <n v="1"/>
  </r>
  <r>
    <n v="49"/>
    <s v="Yes"/>
    <s v="Travel_Rarely"/>
    <x v="1"/>
    <n v="7"/>
    <n v="2"/>
    <s v="Life Sciences"/>
    <n v="3290"/>
    <x v="1"/>
    <n v="2"/>
    <x v="7"/>
    <s v="Married"/>
    <n v="89980"/>
    <n v="1"/>
    <n v="14"/>
    <n v="2"/>
    <n v="9"/>
    <n v="2"/>
    <n v="9"/>
    <n v="7"/>
    <n v="7"/>
    <n v="1"/>
    <n v="3"/>
    <x v="1"/>
    <x v="1"/>
    <n v="4"/>
    <n v="3"/>
    <s v="Left"/>
    <x v="3"/>
    <x v="2"/>
    <n v="1"/>
  </r>
  <r>
    <n v="34"/>
    <s v="No"/>
    <s v="Travel_Frequently"/>
    <x v="1"/>
    <n v="28"/>
    <n v="4"/>
    <s v="Marketing"/>
    <n v="889"/>
    <x v="0"/>
    <n v="5"/>
    <x v="5"/>
    <s v="Divorced"/>
    <n v="103250"/>
    <n v="1"/>
    <n v="11"/>
    <n v="1"/>
    <n v="9"/>
    <n v="3"/>
    <n v="9"/>
    <n v="7"/>
    <n v="2"/>
    <n v="1"/>
    <n v="3"/>
    <x v="1"/>
    <x v="0"/>
    <n v="2"/>
    <n v="3"/>
    <s v="Active"/>
    <x v="1"/>
    <x v="2"/>
    <n v="0"/>
  </r>
  <r>
    <n v="34"/>
    <s v="No"/>
    <s v="Travel_Frequently"/>
    <x v="1"/>
    <n v="28"/>
    <n v="4"/>
    <s v="Marketing"/>
    <n v="2359"/>
    <x v="0"/>
    <n v="5"/>
    <x v="5"/>
    <s v="Divorced"/>
    <n v="103250"/>
    <n v="1"/>
    <n v="11"/>
    <n v="1"/>
    <n v="9"/>
    <n v="3"/>
    <n v="9"/>
    <n v="7"/>
    <n v="2"/>
    <n v="1"/>
    <n v="3"/>
    <x v="1"/>
    <x v="0"/>
    <n v="2"/>
    <n v="3"/>
    <s v="Active"/>
    <x v="1"/>
    <x v="2"/>
    <n v="0"/>
  </r>
  <r>
    <n v="34"/>
    <s v="No"/>
    <s v="Travel_Frequently"/>
    <x v="1"/>
    <n v="28"/>
    <n v="4"/>
    <s v="Marketing"/>
    <n v="3829"/>
    <x v="0"/>
    <n v="5"/>
    <x v="5"/>
    <s v="Divorced"/>
    <n v="103250"/>
    <n v="1"/>
    <n v="11"/>
    <n v="1"/>
    <n v="9"/>
    <n v="3"/>
    <n v="9"/>
    <n v="7"/>
    <n v="2"/>
    <n v="1"/>
    <n v="3"/>
    <x v="1"/>
    <x v="0"/>
    <n v="2"/>
    <n v="3"/>
    <s v="Active"/>
    <x v="1"/>
    <x v="2"/>
    <n v="0"/>
  </r>
  <r>
    <n v="31"/>
    <s v="No"/>
    <s v="Travel_Rarely"/>
    <x v="0"/>
    <n v="1"/>
    <n v="3"/>
    <s v="Life Sciences"/>
    <n v="9"/>
    <x v="0"/>
    <n v="3"/>
    <x v="4"/>
    <s v="Married"/>
    <n v="20440"/>
    <n v="0"/>
    <n v="21"/>
    <n v="0"/>
    <n v="10"/>
    <n v="2"/>
    <n v="9"/>
    <n v="7"/>
    <n v="8"/>
    <n v="1"/>
    <n v="2"/>
    <x v="1"/>
    <x v="0"/>
    <n v="3"/>
    <n v="4"/>
    <s v="Active"/>
    <x v="1"/>
    <x v="2"/>
    <n v="0"/>
  </r>
  <r>
    <n v="31"/>
    <s v="No"/>
    <s v="Travel_Rarely"/>
    <x v="0"/>
    <n v="1"/>
    <n v="3"/>
    <s v="Life Sciences"/>
    <n v="1479"/>
    <x v="0"/>
    <n v="3"/>
    <x v="4"/>
    <s v="Married"/>
    <n v="20440"/>
    <n v="0"/>
    <n v="21"/>
    <n v="0"/>
    <n v="10"/>
    <n v="2"/>
    <n v="9"/>
    <n v="7"/>
    <n v="8"/>
    <n v="1"/>
    <n v="2"/>
    <x v="1"/>
    <x v="0"/>
    <n v="3"/>
    <n v="4"/>
    <s v="Active"/>
    <x v="1"/>
    <x v="2"/>
    <n v="0"/>
  </r>
  <r>
    <n v="31"/>
    <s v="No"/>
    <s v="Travel_Rarely"/>
    <x v="0"/>
    <n v="1"/>
    <n v="3"/>
    <s v="Life Sciences"/>
    <n v="2949"/>
    <x v="0"/>
    <n v="3"/>
    <x v="4"/>
    <s v="Married"/>
    <n v="20440"/>
    <n v="0"/>
    <n v="21"/>
    <n v="0"/>
    <n v="10"/>
    <n v="2"/>
    <n v="9"/>
    <n v="7"/>
    <n v="8"/>
    <n v="1"/>
    <n v="2"/>
    <x v="1"/>
    <x v="0"/>
    <n v="3"/>
    <n v="4"/>
    <s v="Active"/>
    <x v="1"/>
    <x v="2"/>
    <n v="0"/>
  </r>
  <r>
    <n v="42"/>
    <s v="No"/>
    <s v="Travel_Rarely"/>
    <x v="1"/>
    <n v="18"/>
    <n v="2"/>
    <s v="Medical"/>
    <n v="1469"/>
    <x v="0"/>
    <n v="1"/>
    <x v="4"/>
    <s v="Divorced"/>
    <n v="23980"/>
    <n v="0"/>
    <n v="14"/>
    <n v="1"/>
    <n v="10"/>
    <n v="2"/>
    <n v="9"/>
    <n v="7"/>
    <n v="8"/>
    <n v="1"/>
    <n v="4"/>
    <x v="0"/>
    <x v="0"/>
    <n v="2"/>
    <n v="3"/>
    <s v="Active"/>
    <x v="2"/>
    <x v="2"/>
    <n v="0"/>
  </r>
  <r>
    <n v="42"/>
    <s v="No"/>
    <s v="Travel_Rarely"/>
    <x v="1"/>
    <n v="18"/>
    <n v="2"/>
    <s v="Medical"/>
    <n v="2939"/>
    <x v="0"/>
    <n v="1"/>
    <x v="4"/>
    <s v="Divorced"/>
    <n v="23980"/>
    <n v="0"/>
    <n v="14"/>
    <n v="1"/>
    <n v="10"/>
    <n v="2"/>
    <n v="9"/>
    <n v="7"/>
    <n v="8"/>
    <n v="1"/>
    <n v="4"/>
    <x v="3"/>
    <x v="0"/>
    <n v="2"/>
    <n v="3"/>
    <s v="Active"/>
    <x v="2"/>
    <x v="2"/>
    <n v="0"/>
  </r>
  <r>
    <n v="42"/>
    <s v="No"/>
    <s v="Travel_Rarely"/>
    <x v="1"/>
    <n v="18"/>
    <n v="2"/>
    <s v="Medical"/>
    <n v="4409"/>
    <x v="0"/>
    <n v="1"/>
    <x v="4"/>
    <s v="Divorced"/>
    <n v="23980"/>
    <n v="0"/>
    <n v="14"/>
    <n v="1"/>
    <n v="10"/>
    <n v="2"/>
    <n v="9"/>
    <n v="7"/>
    <n v="8"/>
    <n v="1"/>
    <n v="4"/>
    <x v="3"/>
    <x v="0"/>
    <n v="2"/>
    <n v="3"/>
    <s v="Active"/>
    <x v="2"/>
    <x v="2"/>
    <n v="0"/>
  </r>
  <r>
    <n v="38"/>
    <s v="No"/>
    <s v="Travel_Rarely"/>
    <x v="1"/>
    <n v="14"/>
    <n v="2"/>
    <s v="Marketing"/>
    <n v="862"/>
    <x v="1"/>
    <n v="1"/>
    <x v="0"/>
    <s v="Married"/>
    <n v="41710"/>
    <n v="0"/>
    <n v="23"/>
    <n v="0"/>
    <n v="10"/>
    <n v="4"/>
    <n v="9"/>
    <n v="7"/>
    <n v="7"/>
    <n v="1"/>
    <n v="3"/>
    <x v="2"/>
    <x v="0"/>
    <n v="4"/>
    <n v="4"/>
    <s v="Active"/>
    <x v="2"/>
    <x v="2"/>
    <n v="0"/>
  </r>
  <r>
    <n v="38"/>
    <s v="No"/>
    <s v="Travel_Rarely"/>
    <x v="1"/>
    <n v="14"/>
    <n v="2"/>
    <s v="Marketing"/>
    <n v="2332"/>
    <x v="1"/>
    <n v="1"/>
    <x v="0"/>
    <s v="Married"/>
    <n v="41710"/>
    <n v="0"/>
    <n v="23"/>
    <n v="0"/>
    <n v="10"/>
    <n v="4"/>
    <n v="9"/>
    <n v="7"/>
    <n v="7"/>
    <n v="1"/>
    <n v="3"/>
    <x v="2"/>
    <x v="0"/>
    <n v="4"/>
    <n v="4"/>
    <s v="Active"/>
    <x v="2"/>
    <x v="2"/>
    <n v="0"/>
  </r>
  <r>
    <n v="38"/>
    <s v="No"/>
    <s v="Travel_Rarely"/>
    <x v="1"/>
    <n v="14"/>
    <n v="2"/>
    <s v="Marketing"/>
    <n v="3802"/>
    <x v="1"/>
    <n v="1"/>
    <x v="0"/>
    <s v="Married"/>
    <n v="41710"/>
    <n v="0"/>
    <n v="23"/>
    <n v="0"/>
    <n v="10"/>
    <n v="4"/>
    <n v="9"/>
    <n v="7"/>
    <n v="7"/>
    <n v="1"/>
    <n v="3"/>
    <x v="2"/>
    <x v="0"/>
    <n v="4"/>
    <n v="4"/>
    <s v="Active"/>
    <x v="2"/>
    <x v="2"/>
    <n v="0"/>
  </r>
  <r>
    <n v="30"/>
    <s v="No"/>
    <s v="Non-Travel"/>
    <x v="0"/>
    <n v="2"/>
    <n v="4"/>
    <s v="Life Sciences"/>
    <n v="166"/>
    <x v="1"/>
    <n v="3"/>
    <x v="3"/>
    <s v="Married"/>
    <n v="51310"/>
    <n v="0"/>
    <n v="15"/>
    <n v="1"/>
    <n v="10"/>
    <n v="2"/>
    <n v="9"/>
    <n v="7"/>
    <n v="8"/>
    <n v="1"/>
    <n v="3"/>
    <x v="3"/>
    <x v="0"/>
    <n v="3"/>
    <n v="3"/>
    <s v="Active"/>
    <x v="1"/>
    <x v="2"/>
    <n v="0"/>
  </r>
  <r>
    <n v="30"/>
    <s v="No"/>
    <s v="Non-Travel"/>
    <x v="0"/>
    <n v="2"/>
    <n v="4"/>
    <s v="Life Sciences"/>
    <n v="1636"/>
    <x v="1"/>
    <n v="3"/>
    <x v="3"/>
    <s v="Married"/>
    <n v="51310"/>
    <n v="0"/>
    <n v="15"/>
    <n v="1"/>
    <n v="10"/>
    <n v="2"/>
    <n v="9"/>
    <n v="7"/>
    <n v="8"/>
    <n v="1"/>
    <n v="3"/>
    <x v="3"/>
    <x v="0"/>
    <n v="3"/>
    <n v="3"/>
    <s v="Active"/>
    <x v="1"/>
    <x v="2"/>
    <n v="0"/>
  </r>
  <r>
    <n v="30"/>
    <s v="No"/>
    <s v="Non-Travel"/>
    <x v="0"/>
    <n v="2"/>
    <n v="4"/>
    <s v="Life Sciences"/>
    <n v="3106"/>
    <x v="1"/>
    <n v="3"/>
    <x v="3"/>
    <s v="Married"/>
    <n v="51310"/>
    <n v="0"/>
    <n v="15"/>
    <n v="1"/>
    <n v="10"/>
    <n v="2"/>
    <n v="9"/>
    <n v="7"/>
    <n v="8"/>
    <n v="1"/>
    <n v="3"/>
    <x v="3"/>
    <x v="0"/>
    <n v="3"/>
    <n v="3"/>
    <s v="Active"/>
    <x v="1"/>
    <x v="2"/>
    <n v="0"/>
  </r>
  <r>
    <n v="28"/>
    <s v="No"/>
    <s v="Non-Travel"/>
    <x v="0"/>
    <n v="1"/>
    <n v="3"/>
    <s v="Medical"/>
    <n v="687"/>
    <x v="0"/>
    <n v="5"/>
    <x v="0"/>
    <s v="Married"/>
    <n v="56790"/>
    <n v="0"/>
    <n v="13"/>
    <n v="0"/>
    <n v="10"/>
    <n v="2"/>
    <n v="9"/>
    <n v="7"/>
    <n v="5"/>
    <n v="1"/>
    <n v="3"/>
    <x v="1"/>
    <x v="0"/>
    <n v="2"/>
    <n v="3"/>
    <s v="Active"/>
    <x v="1"/>
    <x v="2"/>
    <n v="0"/>
  </r>
  <r>
    <n v="28"/>
    <s v="No"/>
    <s v="Non-Travel"/>
    <x v="0"/>
    <n v="1"/>
    <n v="3"/>
    <s v="Medical"/>
    <n v="2157"/>
    <x v="0"/>
    <n v="5"/>
    <x v="0"/>
    <s v="Married"/>
    <n v="56790"/>
    <n v="0"/>
    <n v="13"/>
    <n v="0"/>
    <n v="10"/>
    <n v="2"/>
    <n v="9"/>
    <n v="7"/>
    <n v="5"/>
    <n v="1"/>
    <n v="3"/>
    <x v="1"/>
    <x v="0"/>
    <n v="2"/>
    <n v="3"/>
    <s v="Active"/>
    <x v="1"/>
    <x v="2"/>
    <n v="0"/>
  </r>
  <r>
    <n v="28"/>
    <s v="No"/>
    <s v="Non-Travel"/>
    <x v="0"/>
    <n v="1"/>
    <n v="3"/>
    <s v="Medical"/>
    <n v="3627"/>
    <x v="0"/>
    <n v="5"/>
    <x v="0"/>
    <s v="Married"/>
    <n v="56790"/>
    <n v="0"/>
    <n v="13"/>
    <n v="0"/>
    <n v="10"/>
    <n v="2"/>
    <n v="9"/>
    <n v="7"/>
    <n v="5"/>
    <n v="1"/>
    <n v="3"/>
    <x v="1"/>
    <x v="0"/>
    <n v="2"/>
    <n v="3"/>
    <s v="Active"/>
    <x v="1"/>
    <x v="2"/>
    <n v="0"/>
  </r>
  <r>
    <n v="42"/>
    <s v="No"/>
    <s v="Travel_Rarely"/>
    <x v="0"/>
    <n v="20"/>
    <n v="2"/>
    <s v="Medical"/>
    <n v="347"/>
    <x v="0"/>
    <n v="2"/>
    <x v="6"/>
    <s v="Married"/>
    <n v="72950"/>
    <n v="1"/>
    <n v="15"/>
    <n v="0"/>
    <n v="10"/>
    <n v="3"/>
    <n v="9"/>
    <n v="7"/>
    <n v="8"/>
    <n v="1"/>
    <n v="2"/>
    <x v="2"/>
    <x v="2"/>
    <n v="3"/>
    <n v="3"/>
    <s v="Active"/>
    <x v="2"/>
    <x v="2"/>
    <n v="0"/>
  </r>
  <r>
    <n v="42"/>
    <s v="No"/>
    <s v="Travel_Rarely"/>
    <x v="0"/>
    <n v="20"/>
    <n v="2"/>
    <s v="Medical"/>
    <n v="1817"/>
    <x v="0"/>
    <n v="2"/>
    <x v="6"/>
    <s v="Married"/>
    <n v="72950"/>
    <n v="1"/>
    <n v="15"/>
    <n v="0"/>
    <n v="10"/>
    <n v="3"/>
    <n v="9"/>
    <n v="7"/>
    <n v="8"/>
    <n v="1"/>
    <n v="2"/>
    <x v="2"/>
    <x v="2"/>
    <n v="3"/>
    <n v="3"/>
    <s v="Active"/>
    <x v="2"/>
    <x v="2"/>
    <n v="0"/>
  </r>
  <r>
    <n v="42"/>
    <s v="No"/>
    <s v="Travel_Rarely"/>
    <x v="0"/>
    <n v="20"/>
    <n v="2"/>
    <s v="Medical"/>
    <n v="3287"/>
    <x v="0"/>
    <n v="2"/>
    <x v="6"/>
    <s v="Married"/>
    <n v="72950"/>
    <n v="1"/>
    <n v="15"/>
    <n v="0"/>
    <n v="10"/>
    <n v="3"/>
    <n v="9"/>
    <n v="7"/>
    <n v="8"/>
    <n v="1"/>
    <n v="2"/>
    <x v="2"/>
    <x v="2"/>
    <n v="3"/>
    <n v="3"/>
    <s v="Active"/>
    <x v="2"/>
    <x v="2"/>
    <n v="0"/>
  </r>
  <r>
    <n v="55"/>
    <s v="Yes"/>
    <s v="Travel_Rarely"/>
    <x v="2"/>
    <n v="16"/>
    <n v="3"/>
    <s v="Technical Degree"/>
    <n v="351"/>
    <x v="0"/>
    <n v="4"/>
    <x v="5"/>
    <s v="Single"/>
    <n v="43190"/>
    <n v="4"/>
    <n v="11"/>
    <n v="0"/>
    <n v="12"/>
    <n v="3"/>
    <n v="9"/>
    <n v="7"/>
    <n v="3"/>
    <n v="1"/>
    <n v="3"/>
    <x v="1"/>
    <x v="2"/>
    <n v="4"/>
    <n v="3"/>
    <s v="Left"/>
    <x v="4"/>
    <x v="2"/>
    <n v="1"/>
  </r>
  <r>
    <n v="55"/>
    <s v="Yes"/>
    <s v="Travel_Rarely"/>
    <x v="2"/>
    <n v="16"/>
    <n v="3"/>
    <s v="Technical Degree"/>
    <n v="1821"/>
    <x v="0"/>
    <n v="4"/>
    <x v="5"/>
    <s v="Single"/>
    <n v="43190"/>
    <n v="4"/>
    <n v="11"/>
    <n v="0"/>
    <n v="12"/>
    <n v="3"/>
    <n v="9"/>
    <n v="7"/>
    <n v="3"/>
    <n v="1"/>
    <n v="3"/>
    <x v="1"/>
    <x v="2"/>
    <n v="4"/>
    <n v="3"/>
    <s v="Left"/>
    <x v="4"/>
    <x v="2"/>
    <n v="1"/>
  </r>
  <r>
    <n v="55"/>
    <s v="Yes"/>
    <s v="Travel_Rarely"/>
    <x v="2"/>
    <n v="16"/>
    <n v="3"/>
    <s v="Technical Degree"/>
    <n v="3291"/>
    <x v="0"/>
    <n v="4"/>
    <x v="5"/>
    <s v="Single"/>
    <n v="43190"/>
    <n v="4"/>
    <n v="11"/>
    <n v="0"/>
    <n v="12"/>
    <n v="3"/>
    <n v="9"/>
    <n v="7"/>
    <n v="3"/>
    <n v="1"/>
    <n v="3"/>
    <x v="1"/>
    <x v="2"/>
    <n v="4"/>
    <n v="3"/>
    <s v="Left"/>
    <x v="4"/>
    <x v="2"/>
    <n v="1"/>
  </r>
  <r>
    <n v="54"/>
    <s v="No"/>
    <s v="Travel_Rarely"/>
    <x v="0"/>
    <n v="5"/>
    <n v="3"/>
    <s v="Medical"/>
    <n v="514"/>
    <x v="1"/>
    <n v="2"/>
    <x v="5"/>
    <s v="Married"/>
    <n v="24780"/>
    <n v="6"/>
    <n v="11"/>
    <n v="0"/>
    <n v="13"/>
    <n v="0"/>
    <n v="9"/>
    <n v="7"/>
    <n v="0"/>
    <n v="1"/>
    <n v="3"/>
    <x v="0"/>
    <x v="0"/>
    <n v="3"/>
    <n v="3"/>
    <s v="Active"/>
    <x v="3"/>
    <x v="2"/>
    <n v="0"/>
  </r>
  <r>
    <n v="54"/>
    <s v="No"/>
    <s v="Travel_Rarely"/>
    <x v="0"/>
    <n v="5"/>
    <n v="3"/>
    <s v="Medical"/>
    <n v="1984"/>
    <x v="1"/>
    <n v="2"/>
    <x v="5"/>
    <s v="Married"/>
    <n v="24780"/>
    <n v="6"/>
    <n v="11"/>
    <n v="0"/>
    <n v="13"/>
    <n v="0"/>
    <n v="9"/>
    <n v="7"/>
    <n v="0"/>
    <n v="1"/>
    <n v="3"/>
    <x v="0"/>
    <x v="0"/>
    <n v="3"/>
    <n v="3"/>
    <s v="Active"/>
    <x v="3"/>
    <x v="2"/>
    <n v="0"/>
  </r>
  <r>
    <n v="54"/>
    <s v="No"/>
    <s v="Travel_Rarely"/>
    <x v="0"/>
    <n v="5"/>
    <n v="3"/>
    <s v="Medical"/>
    <n v="3454"/>
    <x v="1"/>
    <n v="2"/>
    <x v="5"/>
    <s v="Married"/>
    <n v="24780"/>
    <n v="6"/>
    <n v="11"/>
    <n v="0"/>
    <n v="13"/>
    <n v="0"/>
    <n v="9"/>
    <n v="7"/>
    <n v="0"/>
    <n v="1"/>
    <n v="3"/>
    <x v="0"/>
    <x v="0"/>
    <n v="3"/>
    <n v="3"/>
    <s v="Active"/>
    <x v="3"/>
    <x v="2"/>
    <n v="0"/>
  </r>
  <r>
    <n v="54"/>
    <s v="No"/>
    <s v="Travel_Rarely"/>
    <x v="0"/>
    <n v="5"/>
    <n v="2"/>
    <s v="Life Sciences"/>
    <n v="253"/>
    <x v="1"/>
    <n v="2"/>
    <x v="0"/>
    <s v="Married"/>
    <n v="40140"/>
    <n v="2"/>
    <n v="19"/>
    <n v="1"/>
    <n v="16"/>
    <n v="4"/>
    <n v="9"/>
    <n v="7"/>
    <n v="1"/>
    <n v="1"/>
    <n v="3"/>
    <x v="2"/>
    <x v="1"/>
    <n v="2"/>
    <n v="3"/>
    <s v="Active"/>
    <x v="3"/>
    <x v="2"/>
    <n v="0"/>
  </r>
  <r>
    <n v="54"/>
    <s v="No"/>
    <s v="Travel_Rarely"/>
    <x v="0"/>
    <n v="5"/>
    <n v="2"/>
    <s v="Life Sciences"/>
    <n v="1723"/>
    <x v="1"/>
    <n v="2"/>
    <x v="0"/>
    <s v="Married"/>
    <n v="40140"/>
    <n v="2"/>
    <n v="19"/>
    <n v="1"/>
    <n v="16"/>
    <n v="4"/>
    <n v="9"/>
    <n v="7"/>
    <n v="1"/>
    <n v="1"/>
    <n v="3"/>
    <x v="2"/>
    <x v="0"/>
    <n v="2"/>
    <n v="3"/>
    <s v="Active"/>
    <x v="3"/>
    <x v="2"/>
    <n v="0"/>
  </r>
  <r>
    <n v="54"/>
    <s v="No"/>
    <s v="Travel_Rarely"/>
    <x v="0"/>
    <n v="5"/>
    <n v="2"/>
    <s v="Life Sciences"/>
    <n v="3193"/>
    <x v="1"/>
    <n v="2"/>
    <x v="0"/>
    <s v="Married"/>
    <n v="40140"/>
    <n v="2"/>
    <n v="19"/>
    <n v="1"/>
    <n v="16"/>
    <n v="4"/>
    <n v="9"/>
    <n v="7"/>
    <n v="1"/>
    <n v="1"/>
    <n v="3"/>
    <x v="2"/>
    <x v="1"/>
    <n v="2"/>
    <n v="3"/>
    <s v="Active"/>
    <x v="3"/>
    <x v="2"/>
    <n v="0"/>
  </r>
  <r>
    <n v="48"/>
    <s v="Yes"/>
    <s v="Travel_Frequently"/>
    <x v="1"/>
    <n v="10"/>
    <n v="2"/>
    <s v="Marketing"/>
    <n v="947"/>
    <x v="0"/>
    <n v="1"/>
    <x v="7"/>
    <s v="Married"/>
    <n v="63470"/>
    <n v="2"/>
    <n v="12"/>
    <n v="1"/>
    <n v="19"/>
    <n v="3"/>
    <n v="9"/>
    <n v="7"/>
    <n v="7"/>
    <n v="1"/>
    <n v="4"/>
    <x v="0"/>
    <x v="0"/>
    <n v="1"/>
    <n v="3"/>
    <s v="Left"/>
    <x v="3"/>
    <x v="2"/>
    <n v="1"/>
  </r>
  <r>
    <n v="48"/>
    <s v="Yes"/>
    <s v="Travel_Frequently"/>
    <x v="1"/>
    <n v="10"/>
    <n v="2"/>
    <s v="Marketing"/>
    <n v="2417"/>
    <x v="0"/>
    <n v="1"/>
    <x v="7"/>
    <s v="Married"/>
    <n v="63470"/>
    <n v="2"/>
    <n v="12"/>
    <n v="1"/>
    <n v="19"/>
    <n v="3"/>
    <n v="9"/>
    <n v="7"/>
    <n v="7"/>
    <n v="1"/>
    <n v="4"/>
    <x v="0"/>
    <x v="0"/>
    <n v="1"/>
    <n v="3"/>
    <s v="Left"/>
    <x v="3"/>
    <x v="2"/>
    <n v="1"/>
  </r>
  <r>
    <n v="48"/>
    <s v="Yes"/>
    <s v="Travel_Frequently"/>
    <x v="1"/>
    <n v="10"/>
    <n v="2"/>
    <s v="Marketing"/>
    <n v="3887"/>
    <x v="0"/>
    <n v="1"/>
    <x v="7"/>
    <s v="Married"/>
    <n v="63470"/>
    <n v="2"/>
    <n v="12"/>
    <n v="1"/>
    <n v="19"/>
    <n v="3"/>
    <n v="9"/>
    <n v="7"/>
    <n v="7"/>
    <n v="1"/>
    <n v="4"/>
    <x v="0"/>
    <x v="0"/>
    <n v="1"/>
    <n v="3"/>
    <s v="Left"/>
    <x v="3"/>
    <x v="2"/>
    <n v="1"/>
  </r>
  <r>
    <n v="52"/>
    <s v="No"/>
    <s v="Travel_Rarely"/>
    <x v="0"/>
    <n v="5"/>
    <n v="4"/>
    <s v="Other"/>
    <n v="442"/>
    <x v="0"/>
    <n v="1"/>
    <x v="4"/>
    <s v="Married"/>
    <n v="29110"/>
    <n v="2"/>
    <n v="17"/>
    <n v="2"/>
    <n v="26"/>
    <n v="3"/>
    <n v="9"/>
    <n v="7"/>
    <n v="8"/>
    <n v="1"/>
    <n v="4"/>
    <x v="1"/>
    <x v="2"/>
    <n v="3"/>
    <n v="3"/>
    <s v="Active"/>
    <x v="3"/>
    <x v="2"/>
    <n v="0"/>
  </r>
  <r>
    <n v="52"/>
    <s v="No"/>
    <s v="Travel_Rarely"/>
    <x v="0"/>
    <n v="5"/>
    <n v="4"/>
    <s v="Other"/>
    <n v="1912"/>
    <x v="0"/>
    <n v="1"/>
    <x v="4"/>
    <s v="Married"/>
    <n v="29110"/>
    <n v="2"/>
    <n v="17"/>
    <n v="2"/>
    <n v="26"/>
    <n v="3"/>
    <n v="9"/>
    <n v="7"/>
    <n v="8"/>
    <n v="1"/>
    <n v="4"/>
    <x v="1"/>
    <x v="0"/>
    <n v="3"/>
    <n v="3"/>
    <s v="Active"/>
    <x v="3"/>
    <x v="2"/>
    <n v="0"/>
  </r>
  <r>
    <n v="52"/>
    <s v="No"/>
    <s v="Travel_Rarely"/>
    <x v="0"/>
    <n v="5"/>
    <n v="4"/>
    <s v="Other"/>
    <n v="3382"/>
    <x v="0"/>
    <n v="1"/>
    <x v="4"/>
    <s v="Married"/>
    <n v="29110"/>
    <n v="2"/>
    <n v="17"/>
    <n v="2"/>
    <n v="26"/>
    <n v="3"/>
    <n v="9"/>
    <n v="7"/>
    <n v="8"/>
    <n v="1"/>
    <n v="4"/>
    <x v="1"/>
    <x v="2"/>
    <n v="3"/>
    <n v="3"/>
    <s v="Active"/>
    <x v="3"/>
    <x v="2"/>
    <n v="0"/>
  </r>
  <r>
    <n v="35"/>
    <s v="Yes"/>
    <s v="Travel_Rarely"/>
    <x v="0"/>
    <n v="15"/>
    <n v="4"/>
    <s v="Life Sciences"/>
    <n v="1024"/>
    <x v="0"/>
    <n v="2"/>
    <x v="3"/>
    <s v="Single"/>
    <n v="19040"/>
    <n v="1"/>
    <n v="22"/>
    <n v="1"/>
    <n v="10"/>
    <n v="4"/>
    <n v="10"/>
    <n v="7"/>
    <n v="7"/>
    <n v="1"/>
    <n v="3"/>
    <x v="1"/>
    <x v="0"/>
    <n v="3"/>
    <n v="4"/>
    <s v="Left"/>
    <x v="2"/>
    <x v="3"/>
    <n v="1"/>
  </r>
  <r>
    <n v="35"/>
    <s v="Yes"/>
    <s v="Travel_Rarely"/>
    <x v="0"/>
    <n v="15"/>
    <n v="4"/>
    <s v="Life Sciences"/>
    <n v="2494"/>
    <x v="0"/>
    <n v="2"/>
    <x v="3"/>
    <s v="Single"/>
    <n v="19040"/>
    <n v="1"/>
    <n v="22"/>
    <n v="1"/>
    <n v="10"/>
    <n v="4"/>
    <n v="10"/>
    <n v="7"/>
    <n v="7"/>
    <n v="1"/>
    <n v="3"/>
    <x v="1"/>
    <x v="0"/>
    <n v="3"/>
    <n v="4"/>
    <s v="Left"/>
    <x v="2"/>
    <x v="3"/>
    <n v="1"/>
  </r>
  <r>
    <n v="35"/>
    <s v="Yes"/>
    <s v="Travel_Rarely"/>
    <x v="0"/>
    <n v="15"/>
    <n v="4"/>
    <s v="Life Sciences"/>
    <n v="3964"/>
    <x v="0"/>
    <n v="2"/>
    <x v="3"/>
    <s v="Single"/>
    <n v="19040"/>
    <n v="1"/>
    <n v="22"/>
    <n v="1"/>
    <n v="10"/>
    <n v="4"/>
    <n v="10"/>
    <n v="7"/>
    <n v="7"/>
    <n v="1"/>
    <n v="3"/>
    <x v="1"/>
    <x v="0"/>
    <n v="3"/>
    <n v="4"/>
    <s v="Left"/>
    <x v="2"/>
    <x v="3"/>
    <n v="1"/>
  </r>
  <r>
    <n v="33"/>
    <s v="Yes"/>
    <s v="Travel_Rarely"/>
    <x v="0"/>
    <n v="1"/>
    <n v="2"/>
    <s v="Medical"/>
    <n v="305"/>
    <x v="0"/>
    <n v="3"/>
    <x v="4"/>
    <s v="Single"/>
    <n v="28710"/>
    <n v="1"/>
    <n v="17"/>
    <n v="3"/>
    <n v="10"/>
    <n v="2"/>
    <n v="10"/>
    <n v="7"/>
    <n v="8"/>
    <n v="1"/>
    <n v="4"/>
    <x v="1"/>
    <x v="2"/>
    <n v="3"/>
    <n v="3"/>
    <s v="Left"/>
    <x v="1"/>
    <x v="3"/>
    <n v="1"/>
  </r>
  <r>
    <n v="33"/>
    <s v="Yes"/>
    <s v="Travel_Rarely"/>
    <x v="0"/>
    <n v="1"/>
    <n v="2"/>
    <s v="Medical"/>
    <n v="1775"/>
    <x v="0"/>
    <n v="3"/>
    <x v="4"/>
    <s v="Single"/>
    <n v="28710"/>
    <n v="1"/>
    <n v="17"/>
    <n v="3"/>
    <n v="10"/>
    <n v="2"/>
    <n v="10"/>
    <n v="7"/>
    <n v="8"/>
    <n v="1"/>
    <n v="4"/>
    <x v="1"/>
    <x v="2"/>
    <n v="3"/>
    <n v="3"/>
    <s v="Left"/>
    <x v="1"/>
    <x v="3"/>
    <n v="1"/>
  </r>
  <r>
    <n v="33"/>
    <s v="Yes"/>
    <s v="Travel_Rarely"/>
    <x v="0"/>
    <n v="1"/>
    <n v="2"/>
    <s v="Medical"/>
    <n v="3245"/>
    <x v="0"/>
    <n v="3"/>
    <x v="4"/>
    <s v="Single"/>
    <n v="28710"/>
    <n v="1"/>
    <n v="17"/>
    <n v="3"/>
    <n v="10"/>
    <n v="2"/>
    <n v="10"/>
    <n v="7"/>
    <n v="8"/>
    <n v="1"/>
    <n v="4"/>
    <x v="1"/>
    <x v="2"/>
    <n v="3"/>
    <n v="3"/>
    <s v="Left"/>
    <x v="1"/>
    <x v="3"/>
    <n v="1"/>
  </r>
  <r>
    <n v="35"/>
    <s v="Yes"/>
    <s v="Travel_Frequently"/>
    <x v="1"/>
    <n v="8"/>
    <n v="2"/>
    <s v="Marketing"/>
    <n v="379"/>
    <x v="1"/>
    <n v="1"/>
    <x v="4"/>
    <s v="Divorced"/>
    <n v="36900"/>
    <n v="1"/>
    <n v="13"/>
    <n v="1"/>
    <n v="10"/>
    <n v="2"/>
    <n v="10"/>
    <n v="7"/>
    <n v="8"/>
    <n v="1"/>
    <n v="4"/>
    <x v="2"/>
    <x v="2"/>
    <n v="4"/>
    <n v="3"/>
    <s v="Left"/>
    <x v="2"/>
    <x v="3"/>
    <n v="1"/>
  </r>
  <r>
    <n v="35"/>
    <s v="Yes"/>
    <s v="Travel_Frequently"/>
    <x v="1"/>
    <n v="8"/>
    <n v="2"/>
    <s v="Marketing"/>
    <n v="1849"/>
    <x v="1"/>
    <n v="1"/>
    <x v="4"/>
    <s v="Divorced"/>
    <n v="36900"/>
    <n v="1"/>
    <n v="13"/>
    <n v="1"/>
    <n v="10"/>
    <n v="2"/>
    <n v="10"/>
    <n v="7"/>
    <n v="8"/>
    <n v="1"/>
    <n v="4"/>
    <x v="2"/>
    <x v="0"/>
    <n v="4"/>
    <n v="3"/>
    <s v="Left"/>
    <x v="2"/>
    <x v="3"/>
    <n v="1"/>
  </r>
  <r>
    <n v="35"/>
    <s v="Yes"/>
    <s v="Travel_Frequently"/>
    <x v="1"/>
    <n v="8"/>
    <n v="2"/>
    <s v="Marketing"/>
    <n v="3319"/>
    <x v="1"/>
    <n v="1"/>
    <x v="4"/>
    <s v="Divorced"/>
    <n v="36900"/>
    <n v="1"/>
    <n v="13"/>
    <n v="1"/>
    <n v="10"/>
    <n v="2"/>
    <n v="10"/>
    <n v="7"/>
    <n v="8"/>
    <n v="1"/>
    <n v="4"/>
    <x v="2"/>
    <x v="2"/>
    <n v="4"/>
    <n v="3"/>
    <s v="Left"/>
    <x v="2"/>
    <x v="3"/>
    <n v="1"/>
  </r>
  <r>
    <n v="44"/>
    <s v="No"/>
    <s v="Travel_Rarely"/>
    <x v="2"/>
    <n v="4"/>
    <n v="4"/>
    <s v="Life Sciences"/>
    <n v="634"/>
    <x v="0"/>
    <n v="5"/>
    <x v="4"/>
    <s v="Married"/>
    <n v="76320"/>
    <n v="1"/>
    <n v="21"/>
    <n v="0"/>
    <n v="10"/>
    <n v="3"/>
    <n v="10"/>
    <n v="7"/>
    <n v="7"/>
    <n v="1"/>
    <n v="1"/>
    <x v="1"/>
    <x v="0"/>
    <n v="3"/>
    <n v="4"/>
    <s v="Active"/>
    <x v="2"/>
    <x v="3"/>
    <n v="0"/>
  </r>
  <r>
    <n v="44"/>
    <s v="No"/>
    <s v="Travel_Rarely"/>
    <x v="2"/>
    <n v="4"/>
    <n v="4"/>
    <s v="Life Sciences"/>
    <n v="2104"/>
    <x v="0"/>
    <n v="5"/>
    <x v="4"/>
    <s v="Married"/>
    <n v="76320"/>
    <n v="1"/>
    <n v="21"/>
    <n v="0"/>
    <n v="10"/>
    <n v="3"/>
    <n v="10"/>
    <n v="7"/>
    <n v="7"/>
    <n v="1"/>
    <n v="1"/>
    <x v="1"/>
    <x v="0"/>
    <n v="3"/>
    <n v="4"/>
    <s v="Active"/>
    <x v="2"/>
    <x v="3"/>
    <n v="0"/>
  </r>
  <r>
    <n v="44"/>
    <s v="No"/>
    <s v="Travel_Rarely"/>
    <x v="2"/>
    <n v="4"/>
    <n v="4"/>
    <s v="Life Sciences"/>
    <n v="3574"/>
    <x v="0"/>
    <n v="5"/>
    <x v="4"/>
    <s v="Married"/>
    <n v="76320"/>
    <n v="1"/>
    <n v="21"/>
    <n v="0"/>
    <n v="10"/>
    <n v="3"/>
    <n v="10"/>
    <n v="7"/>
    <n v="7"/>
    <n v="1"/>
    <n v="1"/>
    <x v="1"/>
    <x v="0"/>
    <n v="3"/>
    <n v="4"/>
    <s v="Active"/>
    <x v="2"/>
    <x v="3"/>
    <n v="0"/>
  </r>
  <r>
    <n v="37"/>
    <s v="No"/>
    <s v="Travel_Rarely"/>
    <x v="0"/>
    <n v="4"/>
    <n v="3"/>
    <s v="Medical"/>
    <n v="249"/>
    <x v="0"/>
    <n v="1"/>
    <x v="2"/>
    <s v="Married"/>
    <n v="98840"/>
    <n v="1"/>
    <n v="14"/>
    <n v="0"/>
    <n v="10"/>
    <n v="3"/>
    <n v="10"/>
    <n v="7"/>
    <n v="8"/>
    <n v="1"/>
    <n v="3"/>
    <x v="0"/>
    <x v="0"/>
    <n v="2"/>
    <n v="3"/>
    <s v="Active"/>
    <x v="2"/>
    <x v="3"/>
    <n v="0"/>
  </r>
  <r>
    <n v="37"/>
    <s v="No"/>
    <s v="Travel_Rarely"/>
    <x v="0"/>
    <n v="4"/>
    <n v="3"/>
    <s v="Medical"/>
    <n v="1719"/>
    <x v="0"/>
    <n v="1"/>
    <x v="2"/>
    <s v="Married"/>
    <n v="98840"/>
    <n v="1"/>
    <n v="14"/>
    <n v="0"/>
    <n v="10"/>
    <n v="3"/>
    <n v="10"/>
    <n v="7"/>
    <n v="8"/>
    <n v="1"/>
    <n v="3"/>
    <x v="0"/>
    <x v="0"/>
    <n v="2"/>
    <n v="3"/>
    <s v="Active"/>
    <x v="2"/>
    <x v="3"/>
    <n v="0"/>
  </r>
  <r>
    <n v="37"/>
    <s v="No"/>
    <s v="Travel_Rarely"/>
    <x v="0"/>
    <n v="4"/>
    <n v="3"/>
    <s v="Medical"/>
    <n v="3189"/>
    <x v="0"/>
    <n v="1"/>
    <x v="2"/>
    <s v="Married"/>
    <n v="98840"/>
    <n v="1"/>
    <n v="14"/>
    <n v="0"/>
    <n v="10"/>
    <n v="3"/>
    <n v="10"/>
    <n v="7"/>
    <n v="8"/>
    <n v="1"/>
    <n v="3"/>
    <x v="0"/>
    <x v="0"/>
    <n v="2"/>
    <n v="3"/>
    <s v="Active"/>
    <x v="2"/>
    <x v="3"/>
    <n v="0"/>
  </r>
  <r>
    <n v="39"/>
    <s v="No"/>
    <s v="Travel_Rarely"/>
    <x v="0"/>
    <n v="1"/>
    <n v="3"/>
    <s v="Other"/>
    <n v="1115"/>
    <x v="1"/>
    <n v="1"/>
    <x v="4"/>
    <s v="Married"/>
    <n v="105120"/>
    <n v="1"/>
    <n v="12"/>
    <n v="1"/>
    <n v="10"/>
    <n v="2"/>
    <n v="10"/>
    <n v="7"/>
    <n v="9"/>
    <n v="1"/>
    <n v="1"/>
    <x v="3"/>
    <x v="0"/>
    <n v="3"/>
    <n v="3"/>
    <s v="Active"/>
    <x v="2"/>
    <x v="3"/>
    <n v="0"/>
  </r>
  <r>
    <n v="39"/>
    <s v="No"/>
    <s v="Travel_Rarely"/>
    <x v="0"/>
    <n v="1"/>
    <n v="3"/>
    <s v="Other"/>
    <n v="2585"/>
    <x v="1"/>
    <n v="1"/>
    <x v="4"/>
    <s v="Married"/>
    <n v="105120"/>
    <n v="1"/>
    <n v="12"/>
    <n v="1"/>
    <n v="10"/>
    <n v="2"/>
    <n v="10"/>
    <n v="7"/>
    <n v="9"/>
    <n v="1"/>
    <n v="1"/>
    <x v="3"/>
    <x v="0"/>
    <n v="3"/>
    <n v="3"/>
    <s v="Active"/>
    <x v="2"/>
    <x v="3"/>
    <n v="0"/>
  </r>
  <r>
    <n v="39"/>
    <s v="No"/>
    <s v="Travel_Rarely"/>
    <x v="0"/>
    <n v="1"/>
    <n v="3"/>
    <s v="Other"/>
    <n v="4055"/>
    <x v="1"/>
    <n v="1"/>
    <x v="4"/>
    <s v="Married"/>
    <n v="105120"/>
    <n v="1"/>
    <n v="12"/>
    <n v="1"/>
    <n v="10"/>
    <n v="2"/>
    <n v="10"/>
    <n v="7"/>
    <n v="9"/>
    <n v="1"/>
    <n v="1"/>
    <x v="3"/>
    <x v="0"/>
    <n v="3"/>
    <n v="3"/>
    <s v="Active"/>
    <x v="2"/>
    <x v="3"/>
    <n v="0"/>
  </r>
  <r>
    <n v="45"/>
    <s v="No"/>
    <s v="Travel_Rarely"/>
    <x v="0"/>
    <n v="4"/>
    <n v="3"/>
    <s v="Medical"/>
    <n v="842"/>
    <x v="1"/>
    <n v="3"/>
    <x v="4"/>
    <s v="Divorced"/>
    <n v="118360"/>
    <n v="1"/>
    <n v="22"/>
    <n v="0"/>
    <n v="10"/>
    <n v="2"/>
    <n v="10"/>
    <n v="7"/>
    <n v="7"/>
    <n v="1"/>
    <n v="1"/>
    <x v="2"/>
    <x v="0"/>
    <n v="4"/>
    <n v="4"/>
    <s v="Active"/>
    <x v="3"/>
    <x v="3"/>
    <n v="0"/>
  </r>
  <r>
    <n v="45"/>
    <s v="No"/>
    <s v="Travel_Rarely"/>
    <x v="0"/>
    <n v="4"/>
    <n v="3"/>
    <s v="Medical"/>
    <n v="2312"/>
    <x v="1"/>
    <n v="3"/>
    <x v="4"/>
    <s v="Divorced"/>
    <n v="118360"/>
    <n v="1"/>
    <n v="22"/>
    <n v="0"/>
    <n v="10"/>
    <n v="2"/>
    <n v="10"/>
    <n v="7"/>
    <n v="7"/>
    <n v="1"/>
    <n v="1"/>
    <x v="2"/>
    <x v="0"/>
    <n v="4"/>
    <n v="4"/>
    <s v="Active"/>
    <x v="3"/>
    <x v="3"/>
    <n v="0"/>
  </r>
  <r>
    <n v="45"/>
    <s v="No"/>
    <s v="Travel_Rarely"/>
    <x v="0"/>
    <n v="4"/>
    <n v="3"/>
    <s v="Medical"/>
    <n v="3782"/>
    <x v="1"/>
    <n v="3"/>
    <x v="4"/>
    <s v="Divorced"/>
    <n v="118360"/>
    <n v="1"/>
    <n v="22"/>
    <n v="0"/>
    <n v="10"/>
    <n v="2"/>
    <n v="10"/>
    <n v="7"/>
    <n v="7"/>
    <n v="1"/>
    <n v="1"/>
    <x v="2"/>
    <x v="0"/>
    <n v="4"/>
    <n v="4"/>
    <s v="Active"/>
    <x v="3"/>
    <x v="3"/>
    <n v="0"/>
  </r>
  <r>
    <n v="30"/>
    <s v="No"/>
    <s v="Travel_Rarely"/>
    <x v="2"/>
    <n v="1"/>
    <n v="4"/>
    <s v="Human Resources"/>
    <n v="1380"/>
    <x v="1"/>
    <n v="1"/>
    <x v="2"/>
    <s v="Married"/>
    <n v="174260"/>
    <n v="2"/>
    <n v="12"/>
    <n v="1"/>
    <n v="12"/>
    <n v="0"/>
    <n v="10"/>
    <n v="7"/>
    <n v="4"/>
    <n v="1"/>
    <n v="2"/>
    <x v="1"/>
    <x v="0"/>
    <n v="2"/>
    <n v="3"/>
    <s v="Active"/>
    <x v="1"/>
    <x v="3"/>
    <n v="0"/>
  </r>
  <r>
    <n v="30"/>
    <s v="No"/>
    <s v="Travel_Rarely"/>
    <x v="2"/>
    <n v="1"/>
    <n v="4"/>
    <s v="Human Resources"/>
    <n v="2850"/>
    <x v="1"/>
    <n v="1"/>
    <x v="2"/>
    <s v="Married"/>
    <n v="174260"/>
    <n v="2"/>
    <n v="12"/>
    <n v="1"/>
    <n v="12"/>
    <n v="0"/>
    <n v="10"/>
    <n v="7"/>
    <n v="4"/>
    <n v="1"/>
    <n v="2"/>
    <x v="1"/>
    <x v="0"/>
    <n v="2"/>
    <n v="3"/>
    <s v="Active"/>
    <x v="1"/>
    <x v="3"/>
    <n v="0"/>
  </r>
  <r>
    <n v="30"/>
    <s v="No"/>
    <s v="Travel_Rarely"/>
    <x v="2"/>
    <n v="1"/>
    <n v="4"/>
    <s v="Human Resources"/>
    <n v="4320"/>
    <x v="1"/>
    <n v="1"/>
    <x v="2"/>
    <s v="Married"/>
    <n v="174260"/>
    <n v="2"/>
    <n v="12"/>
    <n v="1"/>
    <n v="12"/>
    <n v="0"/>
    <n v="10"/>
    <n v="7"/>
    <n v="4"/>
    <n v="1"/>
    <n v="2"/>
    <x v="1"/>
    <x v="0"/>
    <n v="2"/>
    <n v="3"/>
    <s v="Active"/>
    <x v="1"/>
    <x v="3"/>
    <n v="0"/>
  </r>
  <r>
    <n v="33"/>
    <s v="No"/>
    <s v="Travel_Rarely"/>
    <x v="0"/>
    <n v="8"/>
    <n v="5"/>
    <s v="Medical"/>
    <n v="1025"/>
    <x v="0"/>
    <n v="2"/>
    <x v="4"/>
    <s v="Married"/>
    <n v="82240"/>
    <n v="6"/>
    <n v="19"/>
    <n v="0"/>
    <n v="14"/>
    <n v="3"/>
    <n v="10"/>
    <n v="7"/>
    <n v="6"/>
    <n v="1"/>
    <n v="4"/>
    <x v="3"/>
    <x v="0"/>
    <n v="3"/>
    <n v="3"/>
    <s v="Active"/>
    <x v="1"/>
    <x v="3"/>
    <n v="0"/>
  </r>
  <r>
    <n v="33"/>
    <s v="No"/>
    <s v="Travel_Rarely"/>
    <x v="0"/>
    <n v="8"/>
    <n v="5"/>
    <s v="Medical"/>
    <n v="2495"/>
    <x v="0"/>
    <n v="2"/>
    <x v="4"/>
    <s v="Married"/>
    <n v="82240"/>
    <n v="6"/>
    <n v="19"/>
    <n v="0"/>
    <n v="14"/>
    <n v="3"/>
    <n v="10"/>
    <n v="7"/>
    <n v="6"/>
    <n v="1"/>
    <n v="4"/>
    <x v="3"/>
    <x v="0"/>
    <n v="3"/>
    <n v="3"/>
    <s v="Active"/>
    <x v="1"/>
    <x v="3"/>
    <n v="0"/>
  </r>
  <r>
    <n v="33"/>
    <s v="No"/>
    <s v="Travel_Rarely"/>
    <x v="0"/>
    <n v="8"/>
    <n v="5"/>
    <s v="Medical"/>
    <n v="3965"/>
    <x v="0"/>
    <n v="2"/>
    <x v="4"/>
    <s v="Married"/>
    <n v="82240"/>
    <n v="6"/>
    <n v="19"/>
    <n v="0"/>
    <n v="14"/>
    <n v="3"/>
    <n v="10"/>
    <n v="7"/>
    <n v="6"/>
    <n v="1"/>
    <n v="4"/>
    <x v="3"/>
    <x v="0"/>
    <n v="3"/>
    <n v="3"/>
    <s v="Active"/>
    <x v="1"/>
    <x v="3"/>
    <n v="0"/>
  </r>
  <r>
    <n v="55"/>
    <s v="No"/>
    <s v="Travel_Rarely"/>
    <x v="0"/>
    <n v="1"/>
    <n v="3"/>
    <s v="Medical"/>
    <n v="188"/>
    <x v="1"/>
    <n v="1"/>
    <x v="0"/>
    <s v="Single"/>
    <n v="120310"/>
    <n v="3"/>
    <n v="11"/>
    <n v="0"/>
    <n v="37"/>
    <n v="5"/>
    <n v="10"/>
    <n v="7"/>
    <n v="7"/>
    <n v="1"/>
    <n v="1"/>
    <x v="2"/>
    <x v="0"/>
    <n v="3"/>
    <n v="3"/>
    <s v="Active"/>
    <x v="4"/>
    <x v="3"/>
    <n v="0"/>
  </r>
  <r>
    <n v="55"/>
    <s v="No"/>
    <s v="Travel_Rarely"/>
    <x v="0"/>
    <n v="1"/>
    <n v="3"/>
    <s v="Medical"/>
    <n v="1658"/>
    <x v="1"/>
    <n v="1"/>
    <x v="0"/>
    <s v="Single"/>
    <n v="120310"/>
    <n v="3"/>
    <n v="11"/>
    <n v="0"/>
    <n v="37"/>
    <n v="5"/>
    <n v="10"/>
    <n v="7"/>
    <n v="7"/>
    <n v="1"/>
    <n v="1"/>
    <x v="2"/>
    <x v="0"/>
    <n v="3"/>
    <n v="3"/>
    <s v="Active"/>
    <x v="4"/>
    <x v="3"/>
    <n v="0"/>
  </r>
  <r>
    <n v="55"/>
    <s v="No"/>
    <s v="Travel_Rarely"/>
    <x v="0"/>
    <n v="1"/>
    <n v="3"/>
    <s v="Medical"/>
    <n v="3128"/>
    <x v="1"/>
    <n v="1"/>
    <x v="0"/>
    <s v="Single"/>
    <n v="120310"/>
    <n v="3"/>
    <n v="11"/>
    <n v="0"/>
    <n v="37"/>
    <n v="5"/>
    <n v="10"/>
    <n v="7"/>
    <n v="7"/>
    <n v="1"/>
    <n v="1"/>
    <x v="2"/>
    <x v="0"/>
    <n v="3"/>
    <n v="3"/>
    <s v="Active"/>
    <x v="4"/>
    <x v="3"/>
    <n v="0"/>
  </r>
  <r>
    <n v="34"/>
    <s v="No"/>
    <s v="Travel_Rarely"/>
    <x v="0"/>
    <n v="10"/>
    <n v="3"/>
    <s v="Medical"/>
    <n v="922"/>
    <x v="0"/>
    <n v="3"/>
    <x v="4"/>
    <s v="Divorced"/>
    <n v="41480"/>
    <n v="1"/>
    <n v="11"/>
    <n v="0"/>
    <n v="11"/>
    <n v="3"/>
    <n v="11"/>
    <n v="7"/>
    <n v="9"/>
    <n v="1"/>
    <n v="4"/>
    <x v="2"/>
    <x v="0"/>
    <n v="3"/>
    <n v="3"/>
    <s v="Active"/>
    <x v="1"/>
    <x v="3"/>
    <n v="0"/>
  </r>
  <r>
    <n v="34"/>
    <s v="No"/>
    <s v="Travel_Rarely"/>
    <x v="0"/>
    <n v="10"/>
    <n v="3"/>
    <s v="Medical"/>
    <n v="2392"/>
    <x v="0"/>
    <n v="3"/>
    <x v="4"/>
    <s v="Divorced"/>
    <n v="41480"/>
    <n v="1"/>
    <n v="11"/>
    <n v="0"/>
    <n v="11"/>
    <n v="3"/>
    <n v="11"/>
    <n v="7"/>
    <n v="9"/>
    <n v="1"/>
    <n v="4"/>
    <x v="2"/>
    <x v="0"/>
    <n v="3"/>
    <n v="3"/>
    <s v="Active"/>
    <x v="1"/>
    <x v="3"/>
    <n v="0"/>
  </r>
  <r>
    <n v="34"/>
    <s v="No"/>
    <s v="Travel_Rarely"/>
    <x v="0"/>
    <n v="10"/>
    <n v="3"/>
    <s v="Medical"/>
    <n v="3862"/>
    <x v="0"/>
    <n v="3"/>
    <x v="4"/>
    <s v="Divorced"/>
    <n v="41480"/>
    <n v="1"/>
    <n v="11"/>
    <n v="0"/>
    <n v="11"/>
    <n v="3"/>
    <n v="11"/>
    <n v="7"/>
    <n v="9"/>
    <n v="1"/>
    <n v="4"/>
    <x v="2"/>
    <x v="0"/>
    <n v="3"/>
    <n v="3"/>
    <s v="Active"/>
    <x v="1"/>
    <x v="3"/>
    <n v="0"/>
  </r>
  <r>
    <n v="36"/>
    <s v="No"/>
    <s v="Travel_Rarely"/>
    <x v="0"/>
    <n v="4"/>
    <n v="2"/>
    <s v="Life Sciences"/>
    <n v="516"/>
    <x v="1"/>
    <n v="2"/>
    <x v="8"/>
    <s v="Single"/>
    <n v="44780"/>
    <n v="0"/>
    <n v="18"/>
    <n v="1"/>
    <n v="15"/>
    <n v="3"/>
    <n v="14"/>
    <n v="7"/>
    <n v="8"/>
    <n v="1"/>
    <n v="4"/>
    <x v="1"/>
    <x v="2"/>
    <n v="3"/>
    <n v="3"/>
    <s v="Active"/>
    <x v="2"/>
    <x v="3"/>
    <n v="0"/>
  </r>
  <r>
    <n v="36"/>
    <s v="No"/>
    <s v="Travel_Rarely"/>
    <x v="0"/>
    <n v="4"/>
    <n v="2"/>
    <s v="Life Sciences"/>
    <n v="1986"/>
    <x v="1"/>
    <n v="2"/>
    <x v="8"/>
    <s v="Single"/>
    <n v="44780"/>
    <n v="0"/>
    <n v="18"/>
    <n v="1"/>
    <n v="15"/>
    <n v="3"/>
    <n v="14"/>
    <n v="7"/>
    <n v="8"/>
    <n v="1"/>
    <n v="4"/>
    <x v="1"/>
    <x v="2"/>
    <n v="3"/>
    <n v="3"/>
    <s v="Active"/>
    <x v="2"/>
    <x v="3"/>
    <n v="0"/>
  </r>
  <r>
    <n v="36"/>
    <s v="No"/>
    <s v="Travel_Rarely"/>
    <x v="0"/>
    <n v="4"/>
    <n v="2"/>
    <s v="Life Sciences"/>
    <n v="3456"/>
    <x v="1"/>
    <n v="2"/>
    <x v="8"/>
    <s v="Single"/>
    <n v="44780"/>
    <n v="0"/>
    <n v="18"/>
    <n v="1"/>
    <n v="15"/>
    <n v="3"/>
    <n v="14"/>
    <n v="7"/>
    <n v="8"/>
    <n v="1"/>
    <n v="4"/>
    <x v="1"/>
    <x v="2"/>
    <n v="3"/>
    <n v="3"/>
    <s v="Active"/>
    <x v="2"/>
    <x v="3"/>
    <n v="0"/>
  </r>
  <r>
    <n v="40"/>
    <s v="No"/>
    <s v="Travel_Rarely"/>
    <x v="1"/>
    <n v="5"/>
    <n v="5"/>
    <s v="Life Sciences"/>
    <n v="839"/>
    <x v="0"/>
    <n v="1"/>
    <x v="5"/>
    <s v="Single"/>
    <n v="52310"/>
    <n v="1"/>
    <n v="12"/>
    <n v="2"/>
    <n v="21"/>
    <n v="4"/>
    <n v="21"/>
    <n v="7"/>
    <n v="7"/>
    <n v="1"/>
    <n v="3"/>
    <x v="1"/>
    <x v="0"/>
    <n v="3"/>
    <n v="3"/>
    <s v="Active"/>
    <x v="2"/>
    <x v="3"/>
    <n v="0"/>
  </r>
  <r>
    <n v="40"/>
    <s v="No"/>
    <s v="Travel_Rarely"/>
    <x v="1"/>
    <n v="5"/>
    <n v="5"/>
    <s v="Life Sciences"/>
    <n v="2309"/>
    <x v="0"/>
    <n v="1"/>
    <x v="5"/>
    <s v="Single"/>
    <n v="52310"/>
    <n v="1"/>
    <n v="12"/>
    <n v="2"/>
    <n v="21"/>
    <n v="4"/>
    <n v="21"/>
    <n v="7"/>
    <n v="7"/>
    <n v="1"/>
    <n v="3"/>
    <x v="1"/>
    <x v="0"/>
    <n v="3"/>
    <n v="3"/>
    <s v="Active"/>
    <x v="2"/>
    <x v="3"/>
    <n v="0"/>
  </r>
  <r>
    <n v="40"/>
    <s v="No"/>
    <s v="Travel_Rarely"/>
    <x v="1"/>
    <n v="5"/>
    <n v="5"/>
    <s v="Life Sciences"/>
    <n v="3779"/>
    <x v="0"/>
    <n v="1"/>
    <x v="5"/>
    <s v="Single"/>
    <n v="52310"/>
    <n v="1"/>
    <n v="12"/>
    <n v="2"/>
    <n v="21"/>
    <n v="4"/>
    <n v="21"/>
    <n v="7"/>
    <n v="7"/>
    <n v="1"/>
    <n v="3"/>
    <x v="0"/>
    <x v="0"/>
    <n v="3"/>
    <n v="3"/>
    <s v="Active"/>
    <x v="2"/>
    <x v="3"/>
    <n v="0"/>
  </r>
  <r>
    <n v="59"/>
    <s v="No"/>
    <s v="Travel_Rarely"/>
    <x v="0"/>
    <n v="1"/>
    <n v="3"/>
    <s v="Technical Degree"/>
    <n v="1276"/>
    <x v="0"/>
    <n v="1"/>
    <x v="4"/>
    <s v="Single"/>
    <n v="166060"/>
    <n v="7"/>
    <n v="11"/>
    <n v="0"/>
    <n v="28"/>
    <n v="6"/>
    <n v="21"/>
    <n v="7"/>
    <n v="9"/>
    <n v="1"/>
    <n v="1"/>
    <x v="3"/>
    <x v="2"/>
    <n v="3"/>
    <n v="3"/>
    <s v="Active"/>
    <x v="4"/>
    <x v="3"/>
    <n v="0"/>
  </r>
  <r>
    <n v="59"/>
    <s v="No"/>
    <s v="Travel_Rarely"/>
    <x v="0"/>
    <n v="1"/>
    <n v="3"/>
    <s v="Technical Degree"/>
    <n v="2746"/>
    <x v="0"/>
    <n v="1"/>
    <x v="4"/>
    <s v="Single"/>
    <n v="166060"/>
    <n v="7"/>
    <n v="11"/>
    <n v="0"/>
    <n v="28"/>
    <n v="6"/>
    <n v="21"/>
    <n v="7"/>
    <n v="9"/>
    <n v="1"/>
    <n v="1"/>
    <x v="3"/>
    <x v="2"/>
    <n v="3"/>
    <n v="3"/>
    <s v="Active"/>
    <x v="4"/>
    <x v="3"/>
    <n v="0"/>
  </r>
  <r>
    <n v="59"/>
    <s v="No"/>
    <s v="Travel_Rarely"/>
    <x v="0"/>
    <n v="1"/>
    <n v="3"/>
    <s v="Technical Degree"/>
    <n v="4216"/>
    <x v="0"/>
    <n v="1"/>
    <x v="4"/>
    <s v="Single"/>
    <n v="166060"/>
    <n v="7"/>
    <n v="11"/>
    <n v="0"/>
    <n v="28"/>
    <n v="6"/>
    <n v="21"/>
    <n v="7"/>
    <n v="9"/>
    <n v="1"/>
    <n v="1"/>
    <x v="3"/>
    <x v="2"/>
    <n v="3"/>
    <n v="3"/>
    <s v="Active"/>
    <x v="4"/>
    <x v="3"/>
    <n v="0"/>
  </r>
  <r>
    <n v="40"/>
    <s v="No"/>
    <s v="Travel_Rarely"/>
    <x v="1"/>
    <n v="4"/>
    <n v="3"/>
    <s v="Medical"/>
    <n v="702"/>
    <x v="0"/>
    <n v="2"/>
    <x v="0"/>
    <s v="Single"/>
    <n v="94340"/>
    <n v="1"/>
    <n v="13"/>
    <n v="1"/>
    <n v="9"/>
    <n v="3"/>
    <n v="9"/>
    <n v="8"/>
    <n v="8"/>
    <n v="1"/>
    <n v="3"/>
    <x v="1"/>
    <x v="0"/>
    <n v="2"/>
    <n v="3"/>
    <s v="Active"/>
    <x v="2"/>
    <x v="2"/>
    <n v="0"/>
  </r>
  <r>
    <n v="40"/>
    <s v="No"/>
    <s v="Travel_Rarely"/>
    <x v="1"/>
    <n v="4"/>
    <n v="3"/>
    <s v="Medical"/>
    <n v="2172"/>
    <x v="0"/>
    <n v="2"/>
    <x v="0"/>
    <s v="Single"/>
    <n v="94340"/>
    <n v="1"/>
    <n v="13"/>
    <n v="1"/>
    <n v="9"/>
    <n v="3"/>
    <n v="9"/>
    <n v="8"/>
    <n v="8"/>
    <n v="1"/>
    <n v="3"/>
    <x v="1"/>
    <x v="0"/>
    <n v="2"/>
    <n v="3"/>
    <s v="Active"/>
    <x v="2"/>
    <x v="2"/>
    <n v="0"/>
  </r>
  <r>
    <n v="40"/>
    <s v="No"/>
    <s v="Travel_Rarely"/>
    <x v="1"/>
    <n v="4"/>
    <n v="3"/>
    <s v="Medical"/>
    <n v="3642"/>
    <x v="0"/>
    <n v="2"/>
    <x v="0"/>
    <s v="Single"/>
    <n v="94340"/>
    <n v="1"/>
    <n v="13"/>
    <n v="1"/>
    <n v="9"/>
    <n v="3"/>
    <n v="9"/>
    <n v="8"/>
    <n v="8"/>
    <n v="1"/>
    <n v="3"/>
    <x v="1"/>
    <x v="0"/>
    <n v="2"/>
    <n v="3"/>
    <s v="Active"/>
    <x v="2"/>
    <x v="2"/>
    <n v="0"/>
  </r>
  <r>
    <n v="33"/>
    <s v="No"/>
    <s v="Travel_Rarely"/>
    <x v="1"/>
    <n v="3"/>
    <n v="4"/>
    <s v="Medical"/>
    <n v="1168"/>
    <x v="0"/>
    <n v="3"/>
    <x v="7"/>
    <s v="Married"/>
    <n v="16110"/>
    <n v="0"/>
    <n v="14"/>
    <n v="0"/>
    <n v="10"/>
    <n v="2"/>
    <n v="9"/>
    <n v="8"/>
    <n v="1"/>
    <n v="1"/>
    <n v="2"/>
    <x v="1"/>
    <x v="0"/>
    <n v="2"/>
    <n v="3"/>
    <s v="Active"/>
    <x v="1"/>
    <x v="2"/>
    <n v="0"/>
  </r>
  <r>
    <n v="33"/>
    <s v="No"/>
    <s v="Travel_Rarely"/>
    <x v="1"/>
    <n v="3"/>
    <n v="4"/>
    <s v="Medical"/>
    <n v="2638"/>
    <x v="0"/>
    <n v="3"/>
    <x v="7"/>
    <s v="Married"/>
    <n v="16110"/>
    <n v="0"/>
    <n v="14"/>
    <n v="0"/>
    <n v="10"/>
    <n v="2"/>
    <n v="9"/>
    <n v="8"/>
    <n v="1"/>
    <n v="1"/>
    <n v="2"/>
    <x v="1"/>
    <x v="0"/>
    <n v="2"/>
    <n v="3"/>
    <s v="Active"/>
    <x v="1"/>
    <x v="2"/>
    <n v="0"/>
  </r>
  <r>
    <n v="33"/>
    <s v="No"/>
    <s v="Travel_Rarely"/>
    <x v="1"/>
    <n v="3"/>
    <n v="4"/>
    <s v="Medical"/>
    <n v="4108"/>
    <x v="0"/>
    <n v="3"/>
    <x v="7"/>
    <s v="Married"/>
    <n v="16110"/>
    <n v="0"/>
    <n v="14"/>
    <n v="0"/>
    <n v="10"/>
    <n v="2"/>
    <n v="9"/>
    <n v="8"/>
    <n v="1"/>
    <n v="1"/>
    <n v="2"/>
    <x v="1"/>
    <x v="0"/>
    <n v="2"/>
    <n v="3"/>
    <s v="Active"/>
    <x v="1"/>
    <x v="2"/>
    <n v="0"/>
  </r>
  <r>
    <n v="34"/>
    <s v="No"/>
    <s v="Non-Travel"/>
    <x v="0"/>
    <n v="7"/>
    <n v="2"/>
    <s v="Technical Degree"/>
    <n v="1259"/>
    <x v="1"/>
    <n v="1"/>
    <x v="3"/>
    <s v="Single"/>
    <n v="86200"/>
    <n v="0"/>
    <n v="13"/>
    <n v="1"/>
    <n v="10"/>
    <n v="2"/>
    <n v="9"/>
    <n v="8"/>
    <n v="7"/>
    <n v="1"/>
    <n v="2"/>
    <x v="0"/>
    <x v="0"/>
    <n v="2"/>
    <n v="3"/>
    <s v="Active"/>
    <x v="1"/>
    <x v="2"/>
    <n v="0"/>
  </r>
  <r>
    <n v="34"/>
    <s v="No"/>
    <s v="Non-Travel"/>
    <x v="0"/>
    <n v="7"/>
    <n v="2"/>
    <s v="Technical Degree"/>
    <n v="2729"/>
    <x v="1"/>
    <n v="1"/>
    <x v="3"/>
    <s v="Single"/>
    <n v="86200"/>
    <n v="0"/>
    <n v="13"/>
    <n v="1"/>
    <n v="10"/>
    <n v="2"/>
    <n v="9"/>
    <n v="8"/>
    <n v="7"/>
    <n v="1"/>
    <n v="2"/>
    <x v="0"/>
    <x v="0"/>
    <n v="2"/>
    <n v="3"/>
    <s v="Active"/>
    <x v="1"/>
    <x v="2"/>
    <n v="0"/>
  </r>
  <r>
    <n v="34"/>
    <s v="No"/>
    <s v="Non-Travel"/>
    <x v="0"/>
    <n v="7"/>
    <n v="2"/>
    <s v="Technical Degree"/>
    <n v="4199"/>
    <x v="1"/>
    <n v="1"/>
    <x v="3"/>
    <s v="Single"/>
    <n v="86200"/>
    <n v="0"/>
    <n v="13"/>
    <n v="1"/>
    <n v="10"/>
    <n v="2"/>
    <n v="9"/>
    <n v="8"/>
    <n v="7"/>
    <n v="1"/>
    <n v="2"/>
    <x v="0"/>
    <x v="0"/>
    <n v="2"/>
    <n v="3"/>
    <s v="Active"/>
    <x v="1"/>
    <x v="2"/>
    <n v="0"/>
  </r>
  <r>
    <n v="31"/>
    <s v="No"/>
    <s v="Travel_Rarely"/>
    <x v="0"/>
    <n v="1"/>
    <n v="4"/>
    <s v="Life Sciences"/>
    <n v="433"/>
    <x v="0"/>
    <n v="4"/>
    <x v="1"/>
    <s v="Married"/>
    <n v="190680"/>
    <n v="0"/>
    <n v="12"/>
    <n v="0"/>
    <n v="10"/>
    <n v="1"/>
    <n v="9"/>
    <n v="8"/>
    <n v="5"/>
    <n v="1"/>
    <n v="4"/>
    <x v="1"/>
    <x v="3"/>
    <n v="3"/>
    <n v="3"/>
    <s v="Active"/>
    <x v="1"/>
    <x v="2"/>
    <n v="0"/>
  </r>
  <r>
    <n v="31"/>
    <s v="No"/>
    <s v="Travel_Rarely"/>
    <x v="0"/>
    <n v="1"/>
    <n v="4"/>
    <s v="Life Sciences"/>
    <n v="1903"/>
    <x v="0"/>
    <n v="4"/>
    <x v="1"/>
    <s v="Married"/>
    <n v="190680"/>
    <n v="0"/>
    <n v="12"/>
    <n v="0"/>
    <n v="10"/>
    <n v="1"/>
    <n v="9"/>
    <n v="8"/>
    <n v="5"/>
    <n v="1"/>
    <n v="4"/>
    <x v="1"/>
    <x v="3"/>
    <n v="3"/>
    <n v="3"/>
    <s v="Active"/>
    <x v="1"/>
    <x v="2"/>
    <n v="0"/>
  </r>
  <r>
    <n v="31"/>
    <s v="No"/>
    <s v="Travel_Rarely"/>
    <x v="0"/>
    <n v="1"/>
    <n v="4"/>
    <s v="Life Sciences"/>
    <n v="3373"/>
    <x v="0"/>
    <n v="4"/>
    <x v="1"/>
    <s v="Married"/>
    <n v="190680"/>
    <n v="0"/>
    <n v="12"/>
    <n v="0"/>
    <n v="10"/>
    <n v="1"/>
    <n v="9"/>
    <n v="8"/>
    <n v="5"/>
    <n v="1"/>
    <n v="4"/>
    <x v="1"/>
    <x v="3"/>
    <n v="3"/>
    <n v="3"/>
    <s v="Active"/>
    <x v="1"/>
    <x v="2"/>
    <n v="0"/>
  </r>
  <r>
    <n v="53"/>
    <s v="No"/>
    <s v="Travel_Rarely"/>
    <x v="0"/>
    <n v="2"/>
    <n v="4"/>
    <s v="Technical Degree"/>
    <n v="786"/>
    <x v="0"/>
    <n v="2"/>
    <x v="2"/>
    <s v="Single"/>
    <n v="116910"/>
    <n v="4"/>
    <n v="20"/>
    <n v="0"/>
    <n v="35"/>
    <n v="2"/>
    <n v="9"/>
    <n v="8"/>
    <n v="8"/>
    <n v="1"/>
    <n v="4"/>
    <x v="2"/>
    <x v="2"/>
    <n v="3"/>
    <n v="4"/>
    <s v="Active"/>
    <x v="3"/>
    <x v="2"/>
    <n v="0"/>
  </r>
  <r>
    <n v="53"/>
    <s v="No"/>
    <s v="Travel_Rarely"/>
    <x v="0"/>
    <n v="2"/>
    <n v="4"/>
    <s v="Technical Degree"/>
    <n v="2256"/>
    <x v="0"/>
    <n v="2"/>
    <x v="2"/>
    <s v="Single"/>
    <n v="116910"/>
    <n v="4"/>
    <n v="20"/>
    <n v="0"/>
    <n v="35"/>
    <n v="2"/>
    <n v="9"/>
    <n v="8"/>
    <n v="8"/>
    <n v="1"/>
    <n v="4"/>
    <x v="2"/>
    <x v="2"/>
    <n v="3"/>
    <n v="4"/>
    <s v="Active"/>
    <x v="3"/>
    <x v="2"/>
    <n v="0"/>
  </r>
  <r>
    <n v="53"/>
    <s v="No"/>
    <s v="Travel_Rarely"/>
    <x v="0"/>
    <n v="2"/>
    <n v="4"/>
    <s v="Technical Degree"/>
    <n v="3726"/>
    <x v="0"/>
    <n v="2"/>
    <x v="2"/>
    <s v="Single"/>
    <n v="116910"/>
    <n v="4"/>
    <n v="20"/>
    <n v="0"/>
    <n v="35"/>
    <n v="2"/>
    <n v="9"/>
    <n v="8"/>
    <n v="8"/>
    <n v="1"/>
    <n v="4"/>
    <x v="2"/>
    <x v="2"/>
    <n v="3"/>
    <n v="4"/>
    <s v="Active"/>
    <x v="3"/>
    <x v="2"/>
    <n v="0"/>
  </r>
  <r>
    <n v="34"/>
    <s v="No"/>
    <s v="Travel_Rarely"/>
    <x v="0"/>
    <n v="7"/>
    <n v="2"/>
    <s v="Life Sciences"/>
    <n v="955"/>
    <x v="0"/>
    <n v="1"/>
    <x v="7"/>
    <s v="Married"/>
    <n v="21770"/>
    <n v="1"/>
    <n v="13"/>
    <n v="0"/>
    <n v="10"/>
    <n v="5"/>
    <n v="10"/>
    <n v="8"/>
    <n v="7"/>
    <n v="1"/>
    <n v="2"/>
    <x v="1"/>
    <x v="0"/>
    <n v="3"/>
    <n v="3"/>
    <s v="Active"/>
    <x v="1"/>
    <x v="3"/>
    <n v="0"/>
  </r>
  <r>
    <n v="34"/>
    <s v="No"/>
    <s v="Travel_Rarely"/>
    <x v="0"/>
    <n v="7"/>
    <n v="2"/>
    <s v="Life Sciences"/>
    <n v="2425"/>
    <x v="0"/>
    <n v="1"/>
    <x v="7"/>
    <s v="Married"/>
    <n v="21770"/>
    <n v="1"/>
    <n v="13"/>
    <n v="0"/>
    <n v="10"/>
    <n v="5"/>
    <n v="10"/>
    <n v="8"/>
    <n v="7"/>
    <n v="1"/>
    <n v="2"/>
    <x v="1"/>
    <x v="0"/>
    <n v="3"/>
    <n v="3"/>
    <s v="Active"/>
    <x v="1"/>
    <x v="3"/>
    <n v="0"/>
  </r>
  <r>
    <n v="34"/>
    <s v="No"/>
    <s v="Travel_Rarely"/>
    <x v="0"/>
    <n v="7"/>
    <n v="2"/>
    <s v="Life Sciences"/>
    <n v="3895"/>
    <x v="0"/>
    <n v="1"/>
    <x v="7"/>
    <s v="Married"/>
    <n v="21770"/>
    <n v="1"/>
    <n v="13"/>
    <n v="0"/>
    <n v="10"/>
    <n v="5"/>
    <n v="10"/>
    <n v="8"/>
    <n v="7"/>
    <n v="1"/>
    <n v="2"/>
    <x v="1"/>
    <x v="0"/>
    <n v="3"/>
    <n v="3"/>
    <s v="Active"/>
    <x v="1"/>
    <x v="3"/>
    <n v="0"/>
  </r>
  <r>
    <n v="43"/>
    <s v="No"/>
    <s v="Travel_Rarely"/>
    <x v="0"/>
    <n v="25"/>
    <n v="4"/>
    <s v="Life Sciences"/>
    <n v="959"/>
    <x v="0"/>
    <n v="2"/>
    <x v="0"/>
    <s v="Married"/>
    <n v="22200"/>
    <n v="1"/>
    <n v="11"/>
    <n v="0"/>
    <n v="10"/>
    <n v="2"/>
    <n v="10"/>
    <n v="8"/>
    <n v="8"/>
    <n v="1"/>
    <n v="4"/>
    <x v="1"/>
    <x v="0"/>
    <n v="1"/>
    <n v="3"/>
    <s v="Active"/>
    <x v="2"/>
    <x v="3"/>
    <n v="0"/>
  </r>
  <r>
    <n v="43"/>
    <s v="No"/>
    <s v="Travel_Rarely"/>
    <x v="0"/>
    <n v="25"/>
    <n v="4"/>
    <s v="Life Sciences"/>
    <n v="2429"/>
    <x v="0"/>
    <n v="2"/>
    <x v="0"/>
    <s v="Married"/>
    <n v="22200"/>
    <n v="1"/>
    <n v="11"/>
    <n v="0"/>
    <n v="10"/>
    <n v="2"/>
    <n v="10"/>
    <n v="8"/>
    <n v="8"/>
    <n v="1"/>
    <n v="4"/>
    <x v="1"/>
    <x v="0"/>
    <n v="1"/>
    <n v="3"/>
    <s v="Active"/>
    <x v="2"/>
    <x v="3"/>
    <n v="0"/>
  </r>
  <r>
    <n v="43"/>
    <s v="No"/>
    <s v="Travel_Rarely"/>
    <x v="0"/>
    <n v="25"/>
    <n v="4"/>
    <s v="Life Sciences"/>
    <n v="3899"/>
    <x v="0"/>
    <n v="2"/>
    <x v="0"/>
    <s v="Married"/>
    <n v="22200"/>
    <n v="1"/>
    <n v="11"/>
    <n v="0"/>
    <n v="10"/>
    <n v="2"/>
    <n v="10"/>
    <n v="8"/>
    <n v="8"/>
    <n v="1"/>
    <n v="4"/>
    <x v="1"/>
    <x v="0"/>
    <n v="1"/>
    <n v="3"/>
    <s v="Active"/>
    <x v="2"/>
    <x v="3"/>
    <n v="0"/>
  </r>
  <r>
    <n v="30"/>
    <s v="No"/>
    <s v="Travel_Rarely"/>
    <x v="1"/>
    <n v="29"/>
    <n v="3"/>
    <s v="Marketing"/>
    <n v="617"/>
    <x v="0"/>
    <n v="1"/>
    <x v="0"/>
    <s v="Divorced"/>
    <n v="25460"/>
    <n v="1"/>
    <n v="14"/>
    <n v="1"/>
    <n v="10"/>
    <n v="2"/>
    <n v="10"/>
    <n v="8"/>
    <n v="9"/>
    <n v="1"/>
    <n v="3"/>
    <x v="0"/>
    <x v="2"/>
    <n v="3"/>
    <n v="3"/>
    <s v="Active"/>
    <x v="1"/>
    <x v="3"/>
    <n v="0"/>
  </r>
  <r>
    <n v="30"/>
    <s v="No"/>
    <s v="Travel_Rarely"/>
    <x v="1"/>
    <n v="29"/>
    <n v="3"/>
    <s v="Marketing"/>
    <n v="2087"/>
    <x v="0"/>
    <n v="1"/>
    <x v="0"/>
    <s v="Divorced"/>
    <n v="25460"/>
    <n v="1"/>
    <n v="14"/>
    <n v="1"/>
    <n v="10"/>
    <n v="2"/>
    <n v="10"/>
    <n v="8"/>
    <n v="9"/>
    <n v="1"/>
    <n v="3"/>
    <x v="0"/>
    <x v="2"/>
    <n v="3"/>
    <n v="3"/>
    <s v="Active"/>
    <x v="1"/>
    <x v="3"/>
    <n v="0"/>
  </r>
  <r>
    <n v="30"/>
    <s v="No"/>
    <s v="Travel_Rarely"/>
    <x v="1"/>
    <n v="29"/>
    <n v="3"/>
    <s v="Marketing"/>
    <n v="3557"/>
    <x v="0"/>
    <n v="1"/>
    <x v="0"/>
    <s v="Divorced"/>
    <n v="25460"/>
    <n v="1"/>
    <n v="14"/>
    <n v="1"/>
    <n v="10"/>
    <n v="2"/>
    <n v="10"/>
    <n v="8"/>
    <n v="9"/>
    <n v="1"/>
    <n v="3"/>
    <x v="0"/>
    <x v="2"/>
    <n v="3"/>
    <n v="3"/>
    <s v="Active"/>
    <x v="1"/>
    <x v="3"/>
    <n v="0"/>
  </r>
  <r>
    <n v="34"/>
    <s v="No"/>
    <s v="Travel_Rarely"/>
    <x v="2"/>
    <n v="2"/>
    <n v="3"/>
    <s v="Human Resources"/>
    <n v="827"/>
    <x v="0"/>
    <n v="2"/>
    <x v="5"/>
    <s v="Married"/>
    <n v="28180"/>
    <n v="1"/>
    <n v="13"/>
    <n v="1"/>
    <n v="10"/>
    <n v="2"/>
    <n v="10"/>
    <n v="8"/>
    <n v="6"/>
    <n v="1"/>
    <n v="4"/>
    <x v="0"/>
    <x v="0"/>
    <n v="3"/>
    <n v="3"/>
    <s v="Active"/>
    <x v="1"/>
    <x v="3"/>
    <n v="0"/>
  </r>
  <r>
    <n v="34"/>
    <s v="No"/>
    <s v="Travel_Rarely"/>
    <x v="2"/>
    <n v="2"/>
    <n v="3"/>
    <s v="Human Resources"/>
    <n v="2297"/>
    <x v="0"/>
    <n v="2"/>
    <x v="5"/>
    <s v="Married"/>
    <n v="28180"/>
    <n v="1"/>
    <n v="13"/>
    <n v="1"/>
    <n v="10"/>
    <n v="2"/>
    <n v="10"/>
    <n v="8"/>
    <n v="6"/>
    <n v="1"/>
    <n v="4"/>
    <x v="0"/>
    <x v="0"/>
    <n v="3"/>
    <n v="3"/>
    <s v="Active"/>
    <x v="1"/>
    <x v="3"/>
    <n v="0"/>
  </r>
  <r>
    <n v="34"/>
    <s v="No"/>
    <s v="Travel_Rarely"/>
    <x v="2"/>
    <n v="2"/>
    <n v="3"/>
    <s v="Human Resources"/>
    <n v="3767"/>
    <x v="0"/>
    <n v="2"/>
    <x v="5"/>
    <s v="Married"/>
    <n v="28180"/>
    <n v="1"/>
    <n v="13"/>
    <n v="1"/>
    <n v="10"/>
    <n v="2"/>
    <n v="10"/>
    <n v="8"/>
    <n v="6"/>
    <n v="1"/>
    <n v="4"/>
    <x v="0"/>
    <x v="0"/>
    <n v="3"/>
    <n v="3"/>
    <s v="Active"/>
    <x v="1"/>
    <x v="3"/>
    <n v="0"/>
  </r>
  <r>
    <n v="41"/>
    <s v="No"/>
    <s v="Travel_Rarely"/>
    <x v="1"/>
    <n v="6"/>
    <n v="4"/>
    <s v="Marketing"/>
    <n v="961"/>
    <x v="0"/>
    <n v="1"/>
    <x v="3"/>
    <s v="Single"/>
    <n v="28210"/>
    <n v="1"/>
    <n v="17"/>
    <n v="0"/>
    <n v="10"/>
    <n v="3"/>
    <n v="10"/>
    <n v="8"/>
    <n v="7"/>
    <n v="1"/>
    <n v="4"/>
    <x v="0"/>
    <x v="0"/>
    <n v="3"/>
    <n v="3"/>
    <s v="Active"/>
    <x v="2"/>
    <x v="3"/>
    <n v="0"/>
  </r>
  <r>
    <n v="41"/>
    <s v="No"/>
    <s v="Travel_Rarely"/>
    <x v="1"/>
    <n v="6"/>
    <n v="4"/>
    <s v="Marketing"/>
    <n v="2431"/>
    <x v="0"/>
    <n v="1"/>
    <x v="3"/>
    <s v="Single"/>
    <n v="28210"/>
    <n v="1"/>
    <n v="17"/>
    <n v="0"/>
    <n v="10"/>
    <n v="3"/>
    <n v="10"/>
    <n v="8"/>
    <n v="7"/>
    <n v="1"/>
    <n v="4"/>
    <x v="0"/>
    <x v="0"/>
    <n v="3"/>
    <n v="3"/>
    <s v="Active"/>
    <x v="2"/>
    <x v="3"/>
    <n v="0"/>
  </r>
  <r>
    <n v="41"/>
    <s v="No"/>
    <s v="Travel_Rarely"/>
    <x v="1"/>
    <n v="6"/>
    <n v="4"/>
    <s v="Marketing"/>
    <n v="3901"/>
    <x v="0"/>
    <n v="1"/>
    <x v="3"/>
    <s v="Single"/>
    <n v="28210"/>
    <n v="1"/>
    <n v="17"/>
    <n v="0"/>
    <n v="10"/>
    <n v="3"/>
    <n v="10"/>
    <n v="8"/>
    <n v="7"/>
    <n v="1"/>
    <n v="4"/>
    <x v="0"/>
    <x v="0"/>
    <n v="3"/>
    <n v="3"/>
    <s v="Active"/>
    <x v="2"/>
    <x v="3"/>
    <n v="0"/>
  </r>
  <r>
    <n v="29"/>
    <s v="No"/>
    <s v="Travel_Rarely"/>
    <x v="0"/>
    <n v="16"/>
    <n v="2"/>
    <s v="Life Sciences"/>
    <n v="1228"/>
    <x v="1"/>
    <n v="4"/>
    <x v="4"/>
    <s v="Divorced"/>
    <n v="36460"/>
    <n v="1"/>
    <n v="14"/>
    <n v="0"/>
    <n v="10"/>
    <n v="3"/>
    <n v="10"/>
    <n v="8"/>
    <n v="8"/>
    <n v="1"/>
    <n v="2"/>
    <x v="3"/>
    <x v="0"/>
    <n v="4"/>
    <n v="3"/>
    <s v="Active"/>
    <x v="1"/>
    <x v="3"/>
    <n v="0"/>
  </r>
  <r>
    <n v="29"/>
    <s v="No"/>
    <s v="Travel_Rarely"/>
    <x v="0"/>
    <n v="16"/>
    <n v="2"/>
    <s v="Life Sciences"/>
    <n v="2698"/>
    <x v="1"/>
    <n v="4"/>
    <x v="4"/>
    <s v="Divorced"/>
    <n v="36460"/>
    <n v="1"/>
    <n v="14"/>
    <n v="0"/>
    <n v="10"/>
    <n v="3"/>
    <n v="10"/>
    <n v="8"/>
    <n v="8"/>
    <n v="1"/>
    <n v="2"/>
    <x v="3"/>
    <x v="0"/>
    <n v="4"/>
    <n v="3"/>
    <s v="Active"/>
    <x v="1"/>
    <x v="3"/>
    <n v="0"/>
  </r>
  <r>
    <n v="29"/>
    <s v="No"/>
    <s v="Travel_Rarely"/>
    <x v="0"/>
    <n v="16"/>
    <n v="2"/>
    <s v="Life Sciences"/>
    <n v="4168"/>
    <x v="1"/>
    <n v="4"/>
    <x v="4"/>
    <s v="Divorced"/>
    <n v="36460"/>
    <n v="1"/>
    <n v="14"/>
    <n v="0"/>
    <n v="10"/>
    <n v="3"/>
    <n v="10"/>
    <n v="8"/>
    <n v="8"/>
    <n v="1"/>
    <n v="2"/>
    <x v="3"/>
    <x v="0"/>
    <n v="4"/>
    <n v="3"/>
    <s v="Active"/>
    <x v="1"/>
    <x v="3"/>
    <n v="0"/>
  </r>
  <r>
    <n v="34"/>
    <s v="No"/>
    <s v="Travel_Rarely"/>
    <x v="0"/>
    <n v="1"/>
    <n v="5"/>
    <s v="Medical"/>
    <n v="246"/>
    <x v="0"/>
    <n v="1"/>
    <x v="3"/>
    <s v="Married"/>
    <n v="53810"/>
    <n v="1"/>
    <n v="12"/>
    <n v="0"/>
    <n v="10"/>
    <n v="0"/>
    <n v="10"/>
    <n v="8"/>
    <n v="8"/>
    <n v="1"/>
    <n v="2"/>
    <x v="1"/>
    <x v="2"/>
    <n v="3"/>
    <n v="3"/>
    <s v="Active"/>
    <x v="1"/>
    <x v="3"/>
    <n v="0"/>
  </r>
  <r>
    <n v="34"/>
    <s v="No"/>
    <s v="Travel_Rarely"/>
    <x v="0"/>
    <n v="1"/>
    <n v="5"/>
    <s v="Medical"/>
    <n v="1716"/>
    <x v="0"/>
    <n v="1"/>
    <x v="3"/>
    <s v="Married"/>
    <n v="53810"/>
    <n v="1"/>
    <n v="12"/>
    <n v="0"/>
    <n v="10"/>
    <n v="0"/>
    <n v="10"/>
    <n v="8"/>
    <n v="8"/>
    <n v="1"/>
    <n v="2"/>
    <x v="1"/>
    <x v="2"/>
    <n v="3"/>
    <n v="3"/>
    <s v="Active"/>
    <x v="1"/>
    <x v="3"/>
    <n v="0"/>
  </r>
  <r>
    <n v="34"/>
    <s v="No"/>
    <s v="Travel_Rarely"/>
    <x v="0"/>
    <n v="1"/>
    <n v="5"/>
    <s v="Medical"/>
    <n v="3186"/>
    <x v="0"/>
    <n v="1"/>
    <x v="3"/>
    <s v="Married"/>
    <n v="53810"/>
    <n v="1"/>
    <n v="12"/>
    <n v="0"/>
    <n v="10"/>
    <n v="0"/>
    <n v="10"/>
    <n v="8"/>
    <n v="8"/>
    <n v="1"/>
    <n v="2"/>
    <x v="1"/>
    <x v="2"/>
    <n v="3"/>
    <n v="3"/>
    <s v="Active"/>
    <x v="1"/>
    <x v="3"/>
    <n v="0"/>
  </r>
  <r>
    <n v="31"/>
    <s v="No"/>
    <s v="Travel_Frequently"/>
    <x v="0"/>
    <n v="2"/>
    <n v="1"/>
    <s v="Life Sciences"/>
    <n v="68"/>
    <x v="1"/>
    <n v="1"/>
    <x v="2"/>
    <s v="Married"/>
    <n v="97130"/>
    <n v="1"/>
    <n v="17"/>
    <n v="0"/>
    <n v="10"/>
    <n v="5"/>
    <n v="10"/>
    <n v="8"/>
    <n v="9"/>
    <n v="1"/>
    <n v="3"/>
    <x v="0"/>
    <x v="0"/>
    <n v="2"/>
    <n v="3"/>
    <s v="Active"/>
    <x v="1"/>
    <x v="3"/>
    <n v="0"/>
  </r>
  <r>
    <n v="31"/>
    <s v="No"/>
    <s v="Travel_Frequently"/>
    <x v="0"/>
    <n v="2"/>
    <n v="1"/>
    <s v="Life Sciences"/>
    <n v="1538"/>
    <x v="1"/>
    <n v="1"/>
    <x v="2"/>
    <s v="Married"/>
    <n v="97130"/>
    <n v="1"/>
    <n v="17"/>
    <n v="0"/>
    <n v="10"/>
    <n v="5"/>
    <n v="10"/>
    <n v="8"/>
    <n v="9"/>
    <n v="1"/>
    <n v="3"/>
    <x v="0"/>
    <x v="0"/>
    <n v="2"/>
    <n v="3"/>
    <s v="Active"/>
    <x v="1"/>
    <x v="3"/>
    <n v="0"/>
  </r>
  <r>
    <n v="31"/>
    <s v="No"/>
    <s v="Travel_Frequently"/>
    <x v="0"/>
    <n v="2"/>
    <n v="1"/>
    <s v="Life Sciences"/>
    <n v="3008"/>
    <x v="1"/>
    <n v="1"/>
    <x v="2"/>
    <s v="Married"/>
    <n v="97130"/>
    <n v="1"/>
    <n v="17"/>
    <n v="0"/>
    <n v="10"/>
    <n v="5"/>
    <n v="10"/>
    <n v="8"/>
    <n v="9"/>
    <n v="1"/>
    <n v="3"/>
    <x v="0"/>
    <x v="0"/>
    <n v="2"/>
    <n v="3"/>
    <s v="Active"/>
    <x v="1"/>
    <x v="3"/>
    <n v="0"/>
  </r>
  <r>
    <n v="31"/>
    <s v="No"/>
    <s v="Travel_Frequently"/>
    <x v="0"/>
    <n v="25"/>
    <n v="5"/>
    <s v="Technical Degree"/>
    <n v="1132"/>
    <x v="1"/>
    <n v="2"/>
    <x v="8"/>
    <s v="Married"/>
    <n v="180610"/>
    <n v="1"/>
    <n v="14"/>
    <n v="1"/>
    <n v="10"/>
    <n v="2"/>
    <n v="10"/>
    <n v="8"/>
    <n v="7"/>
    <n v="1"/>
    <n v="4"/>
    <x v="3"/>
    <x v="0"/>
    <n v="3"/>
    <n v="3"/>
    <s v="Active"/>
    <x v="1"/>
    <x v="3"/>
    <n v="0"/>
  </r>
  <r>
    <n v="31"/>
    <s v="No"/>
    <s v="Travel_Frequently"/>
    <x v="0"/>
    <n v="25"/>
    <n v="5"/>
    <s v="Technical Degree"/>
    <n v="2602"/>
    <x v="1"/>
    <n v="2"/>
    <x v="8"/>
    <s v="Married"/>
    <n v="180610"/>
    <n v="1"/>
    <n v="14"/>
    <n v="1"/>
    <n v="10"/>
    <n v="2"/>
    <n v="10"/>
    <n v="8"/>
    <n v="7"/>
    <n v="1"/>
    <n v="4"/>
    <x v="3"/>
    <x v="0"/>
    <n v="3"/>
    <n v="3"/>
    <s v="Active"/>
    <x v="1"/>
    <x v="3"/>
    <n v="0"/>
  </r>
  <r>
    <n v="31"/>
    <s v="No"/>
    <s v="Travel_Frequently"/>
    <x v="0"/>
    <n v="25"/>
    <n v="5"/>
    <s v="Technical Degree"/>
    <n v="4072"/>
    <x v="1"/>
    <n v="2"/>
    <x v="8"/>
    <s v="Married"/>
    <n v="180610"/>
    <n v="1"/>
    <n v="14"/>
    <n v="1"/>
    <n v="10"/>
    <n v="2"/>
    <n v="10"/>
    <n v="8"/>
    <n v="7"/>
    <n v="1"/>
    <n v="4"/>
    <x v="3"/>
    <x v="0"/>
    <n v="3"/>
    <n v="3"/>
    <s v="Active"/>
    <x v="1"/>
    <x v="3"/>
    <n v="0"/>
  </r>
  <r>
    <n v="33"/>
    <s v="No"/>
    <s v="Travel_Frequently"/>
    <x v="0"/>
    <n v="9"/>
    <n v="3"/>
    <s v="Life Sciences"/>
    <n v="56"/>
    <x v="0"/>
    <n v="4"/>
    <x v="1"/>
    <s v="Married"/>
    <n v="193920"/>
    <n v="6"/>
    <n v="12"/>
    <n v="1"/>
    <n v="12"/>
    <n v="3"/>
    <n v="10"/>
    <n v="8"/>
    <n v="8"/>
    <n v="1"/>
    <n v="4"/>
    <x v="2"/>
    <x v="0"/>
    <n v="3"/>
    <n v="3"/>
    <s v="Active"/>
    <x v="1"/>
    <x v="3"/>
    <n v="0"/>
  </r>
  <r>
    <n v="33"/>
    <s v="No"/>
    <s v="Travel_Frequently"/>
    <x v="0"/>
    <n v="9"/>
    <n v="3"/>
    <s v="Life Sciences"/>
    <n v="1526"/>
    <x v="0"/>
    <n v="4"/>
    <x v="1"/>
    <s v="Married"/>
    <n v="193920"/>
    <n v="6"/>
    <n v="12"/>
    <n v="1"/>
    <n v="12"/>
    <n v="3"/>
    <n v="10"/>
    <n v="8"/>
    <n v="8"/>
    <n v="1"/>
    <n v="4"/>
    <x v="2"/>
    <x v="0"/>
    <n v="3"/>
    <n v="3"/>
    <s v="Active"/>
    <x v="1"/>
    <x v="3"/>
    <n v="0"/>
  </r>
  <r>
    <n v="33"/>
    <s v="No"/>
    <s v="Travel_Frequently"/>
    <x v="0"/>
    <n v="9"/>
    <n v="3"/>
    <s v="Life Sciences"/>
    <n v="2996"/>
    <x v="0"/>
    <n v="4"/>
    <x v="1"/>
    <s v="Married"/>
    <n v="193920"/>
    <n v="6"/>
    <n v="12"/>
    <n v="1"/>
    <n v="12"/>
    <n v="3"/>
    <n v="10"/>
    <n v="8"/>
    <n v="8"/>
    <n v="1"/>
    <n v="4"/>
    <x v="2"/>
    <x v="0"/>
    <n v="3"/>
    <n v="3"/>
    <s v="Active"/>
    <x v="1"/>
    <x v="3"/>
    <n v="0"/>
  </r>
  <r>
    <n v="53"/>
    <s v="No"/>
    <s v="Travel_Rarely"/>
    <x v="0"/>
    <n v="24"/>
    <n v="3"/>
    <s v="Other"/>
    <n v="245"/>
    <x v="1"/>
    <n v="3"/>
    <x v="2"/>
    <s v="Single"/>
    <n v="22690"/>
    <n v="7"/>
    <n v="11"/>
    <n v="1"/>
    <n v="18"/>
    <n v="2"/>
    <n v="14"/>
    <n v="8"/>
    <n v="10"/>
    <n v="1"/>
    <n v="4"/>
    <x v="3"/>
    <x v="1"/>
    <n v="2"/>
    <n v="3"/>
    <s v="Active"/>
    <x v="3"/>
    <x v="3"/>
    <n v="0"/>
  </r>
  <r>
    <n v="53"/>
    <s v="No"/>
    <s v="Travel_Rarely"/>
    <x v="0"/>
    <n v="24"/>
    <n v="3"/>
    <s v="Other"/>
    <n v="1715"/>
    <x v="1"/>
    <n v="3"/>
    <x v="2"/>
    <s v="Single"/>
    <n v="22690"/>
    <n v="7"/>
    <n v="11"/>
    <n v="1"/>
    <n v="18"/>
    <n v="2"/>
    <n v="14"/>
    <n v="8"/>
    <n v="10"/>
    <n v="1"/>
    <n v="4"/>
    <x v="3"/>
    <x v="1"/>
    <n v="2"/>
    <n v="3"/>
    <s v="Active"/>
    <x v="3"/>
    <x v="3"/>
    <n v="0"/>
  </r>
  <r>
    <n v="53"/>
    <s v="No"/>
    <s v="Travel_Rarely"/>
    <x v="0"/>
    <n v="24"/>
    <n v="3"/>
    <s v="Other"/>
    <n v="3185"/>
    <x v="1"/>
    <n v="3"/>
    <x v="2"/>
    <s v="Single"/>
    <n v="22690"/>
    <n v="7"/>
    <n v="11"/>
    <n v="1"/>
    <n v="18"/>
    <n v="2"/>
    <n v="14"/>
    <n v="8"/>
    <n v="10"/>
    <n v="1"/>
    <n v="4"/>
    <x v="3"/>
    <x v="1"/>
    <n v="2"/>
    <n v="3"/>
    <s v="Active"/>
    <x v="3"/>
    <x v="3"/>
    <n v="0"/>
  </r>
  <r>
    <n v="33"/>
    <s v="No"/>
    <s v="Travel_Frequently"/>
    <x v="1"/>
    <n v="29"/>
    <n v="4"/>
    <s v="Life Sciences"/>
    <n v="1268"/>
    <x v="1"/>
    <n v="1"/>
    <x v="8"/>
    <s v="Single"/>
    <n v="31800"/>
    <n v="1"/>
    <n v="14"/>
    <n v="1"/>
    <n v="15"/>
    <n v="2"/>
    <n v="15"/>
    <n v="8"/>
    <n v="12"/>
    <n v="1"/>
    <n v="1"/>
    <x v="1"/>
    <x v="0"/>
    <n v="3"/>
    <n v="3"/>
    <s v="Active"/>
    <x v="1"/>
    <x v="3"/>
    <n v="0"/>
  </r>
  <r>
    <n v="33"/>
    <s v="No"/>
    <s v="Travel_Frequently"/>
    <x v="1"/>
    <n v="29"/>
    <n v="4"/>
    <s v="Life Sciences"/>
    <n v="2738"/>
    <x v="1"/>
    <n v="1"/>
    <x v="8"/>
    <s v="Single"/>
    <n v="31800"/>
    <n v="1"/>
    <n v="14"/>
    <n v="1"/>
    <n v="15"/>
    <n v="2"/>
    <n v="15"/>
    <n v="8"/>
    <n v="12"/>
    <n v="1"/>
    <n v="1"/>
    <x v="1"/>
    <x v="0"/>
    <n v="3"/>
    <n v="3"/>
    <s v="Active"/>
    <x v="1"/>
    <x v="3"/>
    <n v="0"/>
  </r>
  <r>
    <n v="33"/>
    <s v="No"/>
    <s v="Travel_Frequently"/>
    <x v="1"/>
    <n v="29"/>
    <n v="4"/>
    <s v="Life Sciences"/>
    <n v="4208"/>
    <x v="1"/>
    <n v="1"/>
    <x v="8"/>
    <s v="Single"/>
    <n v="31800"/>
    <n v="1"/>
    <n v="14"/>
    <n v="1"/>
    <n v="15"/>
    <n v="2"/>
    <n v="15"/>
    <n v="8"/>
    <n v="12"/>
    <n v="1"/>
    <n v="1"/>
    <x v="1"/>
    <x v="0"/>
    <n v="3"/>
    <n v="3"/>
    <s v="Active"/>
    <x v="1"/>
    <x v="3"/>
    <n v="0"/>
  </r>
  <r>
    <n v="45"/>
    <s v="No"/>
    <s v="Travel_Rarely"/>
    <x v="0"/>
    <n v="1"/>
    <n v="4"/>
    <s v="Life Sciences"/>
    <n v="968"/>
    <x v="0"/>
    <n v="1"/>
    <x v="1"/>
    <s v="Single"/>
    <n v="29420"/>
    <n v="1"/>
    <n v="22"/>
    <n v="1"/>
    <n v="21"/>
    <n v="4"/>
    <n v="21"/>
    <n v="8"/>
    <n v="6"/>
    <n v="1"/>
    <n v="4"/>
    <x v="2"/>
    <x v="0"/>
    <n v="3"/>
    <n v="4"/>
    <s v="Active"/>
    <x v="3"/>
    <x v="3"/>
    <n v="0"/>
  </r>
  <r>
    <n v="45"/>
    <s v="No"/>
    <s v="Travel_Rarely"/>
    <x v="0"/>
    <n v="1"/>
    <n v="4"/>
    <s v="Life Sciences"/>
    <n v="2438"/>
    <x v="0"/>
    <n v="1"/>
    <x v="1"/>
    <s v="Single"/>
    <n v="29420"/>
    <n v="1"/>
    <n v="22"/>
    <n v="1"/>
    <n v="21"/>
    <n v="4"/>
    <n v="21"/>
    <n v="8"/>
    <n v="6"/>
    <n v="1"/>
    <n v="4"/>
    <x v="2"/>
    <x v="0"/>
    <n v="3"/>
    <n v="4"/>
    <s v="Active"/>
    <x v="3"/>
    <x v="3"/>
    <n v="0"/>
  </r>
  <r>
    <n v="45"/>
    <s v="No"/>
    <s v="Travel_Rarely"/>
    <x v="0"/>
    <n v="1"/>
    <n v="4"/>
    <s v="Life Sciences"/>
    <n v="3908"/>
    <x v="0"/>
    <n v="1"/>
    <x v="1"/>
    <s v="Single"/>
    <n v="29420"/>
    <n v="1"/>
    <n v="22"/>
    <n v="1"/>
    <n v="21"/>
    <n v="4"/>
    <n v="21"/>
    <n v="8"/>
    <n v="6"/>
    <n v="1"/>
    <n v="4"/>
    <x v="2"/>
    <x v="0"/>
    <n v="3"/>
    <n v="4"/>
    <s v="Active"/>
    <x v="3"/>
    <x v="3"/>
    <n v="0"/>
  </r>
  <r>
    <n v="33"/>
    <s v="Yes"/>
    <s v="Travel_Frequently"/>
    <x v="0"/>
    <n v="15"/>
    <n v="4"/>
    <s v="Medical"/>
    <n v="257"/>
    <x v="1"/>
    <n v="1"/>
    <x v="4"/>
    <s v="Single"/>
    <n v="24060"/>
    <n v="1"/>
    <n v="11"/>
    <n v="0"/>
    <n v="10"/>
    <n v="3"/>
    <n v="10"/>
    <n v="9"/>
    <n v="7"/>
    <n v="1"/>
    <n v="1"/>
    <x v="3"/>
    <x v="0"/>
    <n v="3"/>
    <n v="3"/>
    <s v="Left"/>
    <x v="1"/>
    <x v="3"/>
    <n v="1"/>
  </r>
  <r>
    <n v="33"/>
    <s v="Yes"/>
    <s v="Travel_Frequently"/>
    <x v="0"/>
    <n v="15"/>
    <n v="4"/>
    <s v="Medical"/>
    <n v="1727"/>
    <x v="1"/>
    <n v="1"/>
    <x v="4"/>
    <s v="Single"/>
    <n v="24060"/>
    <n v="1"/>
    <n v="11"/>
    <n v="0"/>
    <n v="10"/>
    <n v="3"/>
    <n v="10"/>
    <n v="9"/>
    <n v="7"/>
    <n v="1"/>
    <n v="1"/>
    <x v="3"/>
    <x v="0"/>
    <n v="3"/>
    <n v="3"/>
    <s v="Left"/>
    <x v="1"/>
    <x v="3"/>
    <n v="1"/>
  </r>
  <r>
    <n v="33"/>
    <s v="Yes"/>
    <s v="Travel_Frequently"/>
    <x v="0"/>
    <n v="15"/>
    <n v="4"/>
    <s v="Medical"/>
    <n v="3197"/>
    <x v="1"/>
    <n v="1"/>
    <x v="4"/>
    <s v="Single"/>
    <n v="24060"/>
    <n v="1"/>
    <n v="11"/>
    <n v="0"/>
    <n v="10"/>
    <n v="3"/>
    <n v="10"/>
    <n v="9"/>
    <n v="7"/>
    <n v="1"/>
    <n v="1"/>
    <x v="3"/>
    <x v="0"/>
    <n v="3"/>
    <n v="3"/>
    <s v="Left"/>
    <x v="1"/>
    <x v="3"/>
    <n v="1"/>
  </r>
  <r>
    <n v="36"/>
    <s v="No"/>
    <s v="Non-Travel"/>
    <x v="0"/>
    <n v="3"/>
    <n v="4"/>
    <s v="Medical"/>
    <n v="185"/>
    <x v="0"/>
    <n v="1"/>
    <x v="3"/>
    <s v="Single"/>
    <n v="40250"/>
    <n v="1"/>
    <n v="11"/>
    <n v="0"/>
    <n v="10"/>
    <n v="3"/>
    <n v="10"/>
    <n v="9"/>
    <n v="7"/>
    <n v="1"/>
    <n v="2"/>
    <x v="1"/>
    <x v="2"/>
    <n v="3"/>
    <n v="3"/>
    <s v="Active"/>
    <x v="2"/>
    <x v="3"/>
    <n v="0"/>
  </r>
  <r>
    <n v="36"/>
    <s v="No"/>
    <s v="Non-Travel"/>
    <x v="0"/>
    <n v="3"/>
    <n v="4"/>
    <s v="Medical"/>
    <n v="1655"/>
    <x v="0"/>
    <n v="1"/>
    <x v="3"/>
    <s v="Single"/>
    <n v="40250"/>
    <n v="1"/>
    <n v="11"/>
    <n v="0"/>
    <n v="10"/>
    <n v="3"/>
    <n v="10"/>
    <n v="9"/>
    <n v="7"/>
    <n v="1"/>
    <n v="2"/>
    <x v="1"/>
    <x v="2"/>
    <n v="3"/>
    <n v="3"/>
    <s v="Active"/>
    <x v="2"/>
    <x v="3"/>
    <n v="0"/>
  </r>
  <r>
    <n v="36"/>
    <s v="No"/>
    <s v="Non-Travel"/>
    <x v="0"/>
    <n v="3"/>
    <n v="4"/>
    <s v="Medical"/>
    <n v="3125"/>
    <x v="0"/>
    <n v="1"/>
    <x v="3"/>
    <s v="Single"/>
    <n v="40250"/>
    <n v="1"/>
    <n v="11"/>
    <n v="0"/>
    <n v="10"/>
    <n v="3"/>
    <n v="10"/>
    <n v="9"/>
    <n v="7"/>
    <n v="1"/>
    <n v="2"/>
    <x v="1"/>
    <x v="2"/>
    <n v="3"/>
    <n v="3"/>
    <s v="Active"/>
    <x v="2"/>
    <x v="3"/>
    <n v="0"/>
  </r>
  <r>
    <n v="47"/>
    <s v="Yes"/>
    <s v="Non-Travel"/>
    <x v="0"/>
    <n v="1"/>
    <n v="1"/>
    <s v="Medical"/>
    <n v="14"/>
    <x v="0"/>
    <n v="1"/>
    <x v="3"/>
    <s v="Married"/>
    <n v="57620"/>
    <n v="1"/>
    <n v="11"/>
    <n v="2"/>
    <n v="10"/>
    <n v="4"/>
    <n v="10"/>
    <n v="9"/>
    <n v="9"/>
    <n v="1"/>
    <n v="1"/>
    <x v="2"/>
    <x v="2"/>
    <n v="2"/>
    <n v="3"/>
    <s v="Left"/>
    <x v="3"/>
    <x v="3"/>
    <n v="1"/>
  </r>
  <r>
    <n v="47"/>
    <s v="Yes"/>
    <s v="Non-Travel"/>
    <x v="0"/>
    <n v="1"/>
    <n v="1"/>
    <s v="Medical"/>
    <n v="1484"/>
    <x v="0"/>
    <n v="1"/>
    <x v="3"/>
    <s v="Married"/>
    <n v="57620"/>
    <n v="1"/>
    <n v="11"/>
    <n v="2"/>
    <n v="10"/>
    <n v="4"/>
    <n v="10"/>
    <n v="9"/>
    <n v="9"/>
    <n v="1"/>
    <n v="1"/>
    <x v="2"/>
    <x v="2"/>
    <n v="2"/>
    <n v="3"/>
    <s v="Left"/>
    <x v="3"/>
    <x v="3"/>
    <n v="1"/>
  </r>
  <r>
    <n v="47"/>
    <s v="Yes"/>
    <s v="Non-Travel"/>
    <x v="0"/>
    <n v="1"/>
    <n v="1"/>
    <s v="Medical"/>
    <n v="2954"/>
    <x v="0"/>
    <n v="1"/>
    <x v="3"/>
    <s v="Married"/>
    <n v="57620"/>
    <n v="1"/>
    <n v="11"/>
    <n v="2"/>
    <n v="10"/>
    <n v="4"/>
    <n v="10"/>
    <n v="9"/>
    <n v="9"/>
    <n v="1"/>
    <n v="1"/>
    <x v="2"/>
    <x v="2"/>
    <n v="2"/>
    <n v="3"/>
    <s v="Left"/>
    <x v="3"/>
    <x v="3"/>
    <n v="1"/>
  </r>
  <r>
    <n v="34"/>
    <s v="No"/>
    <s v="Travel_Rarely"/>
    <x v="1"/>
    <n v="4"/>
    <n v="3"/>
    <s v="Life Sciences"/>
    <n v="707"/>
    <x v="0"/>
    <n v="2"/>
    <x v="3"/>
    <s v="Single"/>
    <n v="88470"/>
    <n v="1"/>
    <n v="16"/>
    <n v="0"/>
    <n v="10"/>
    <n v="3"/>
    <n v="10"/>
    <n v="9"/>
    <n v="6"/>
    <n v="1"/>
    <n v="3"/>
    <x v="3"/>
    <x v="1"/>
    <n v="4"/>
    <n v="3"/>
    <s v="Active"/>
    <x v="1"/>
    <x v="3"/>
    <n v="0"/>
  </r>
  <r>
    <n v="34"/>
    <s v="No"/>
    <s v="Travel_Rarely"/>
    <x v="1"/>
    <n v="4"/>
    <n v="3"/>
    <s v="Life Sciences"/>
    <n v="2177"/>
    <x v="0"/>
    <n v="2"/>
    <x v="3"/>
    <s v="Single"/>
    <n v="88470"/>
    <n v="1"/>
    <n v="16"/>
    <n v="0"/>
    <n v="10"/>
    <n v="3"/>
    <n v="10"/>
    <n v="9"/>
    <n v="6"/>
    <n v="1"/>
    <n v="3"/>
    <x v="3"/>
    <x v="1"/>
    <n v="4"/>
    <n v="3"/>
    <s v="Active"/>
    <x v="1"/>
    <x v="3"/>
    <n v="0"/>
  </r>
  <r>
    <n v="34"/>
    <s v="No"/>
    <s v="Travel_Rarely"/>
    <x v="1"/>
    <n v="4"/>
    <n v="3"/>
    <s v="Life Sciences"/>
    <n v="3647"/>
    <x v="0"/>
    <n v="2"/>
    <x v="3"/>
    <s v="Single"/>
    <n v="88470"/>
    <n v="1"/>
    <n v="16"/>
    <n v="0"/>
    <n v="10"/>
    <n v="3"/>
    <n v="10"/>
    <n v="9"/>
    <n v="6"/>
    <n v="1"/>
    <n v="3"/>
    <x v="3"/>
    <x v="1"/>
    <n v="4"/>
    <n v="3"/>
    <s v="Active"/>
    <x v="1"/>
    <x v="3"/>
    <n v="0"/>
  </r>
  <r>
    <n v="38"/>
    <s v="No"/>
    <s v="Travel_Frequently"/>
    <x v="0"/>
    <n v="25"/>
    <n v="3"/>
    <s v="Medical"/>
    <n v="1274"/>
    <x v="0"/>
    <n v="2"/>
    <x v="5"/>
    <s v="Single"/>
    <n v="163280"/>
    <n v="1"/>
    <n v="17"/>
    <n v="3"/>
    <n v="10"/>
    <n v="2"/>
    <n v="10"/>
    <n v="9"/>
    <n v="9"/>
    <n v="1"/>
    <n v="4"/>
    <x v="1"/>
    <x v="0"/>
    <n v="3"/>
    <n v="3"/>
    <s v="Active"/>
    <x v="2"/>
    <x v="3"/>
    <n v="0"/>
  </r>
  <r>
    <n v="38"/>
    <s v="No"/>
    <s v="Travel_Frequently"/>
    <x v="0"/>
    <n v="25"/>
    <n v="3"/>
    <s v="Medical"/>
    <n v="2744"/>
    <x v="0"/>
    <n v="2"/>
    <x v="5"/>
    <s v="Single"/>
    <n v="163280"/>
    <n v="1"/>
    <n v="17"/>
    <n v="3"/>
    <n v="10"/>
    <n v="2"/>
    <n v="10"/>
    <n v="9"/>
    <n v="9"/>
    <n v="1"/>
    <n v="4"/>
    <x v="1"/>
    <x v="0"/>
    <n v="3"/>
    <n v="3"/>
    <s v="Active"/>
    <x v="2"/>
    <x v="3"/>
    <n v="0"/>
  </r>
  <r>
    <n v="38"/>
    <s v="No"/>
    <s v="Travel_Frequently"/>
    <x v="0"/>
    <n v="25"/>
    <n v="3"/>
    <s v="Medical"/>
    <n v="4214"/>
    <x v="0"/>
    <n v="2"/>
    <x v="5"/>
    <s v="Single"/>
    <n v="163280"/>
    <n v="1"/>
    <n v="17"/>
    <n v="3"/>
    <n v="10"/>
    <n v="2"/>
    <n v="10"/>
    <n v="9"/>
    <n v="9"/>
    <n v="1"/>
    <n v="4"/>
    <x v="1"/>
    <x v="0"/>
    <n v="3"/>
    <n v="3"/>
    <s v="Active"/>
    <x v="2"/>
    <x v="3"/>
    <n v="0"/>
  </r>
  <r>
    <n v="31"/>
    <s v="No"/>
    <s v="Non-Travel"/>
    <x v="0"/>
    <n v="1"/>
    <n v="2"/>
    <s v="Medical"/>
    <n v="693"/>
    <x v="0"/>
    <n v="1"/>
    <x v="0"/>
    <s v="Divorced"/>
    <n v="195130"/>
    <n v="1"/>
    <n v="12"/>
    <n v="1"/>
    <n v="10"/>
    <n v="1"/>
    <n v="10"/>
    <n v="9"/>
    <n v="6"/>
    <n v="1"/>
    <n v="4"/>
    <x v="0"/>
    <x v="2"/>
    <n v="2"/>
    <n v="3"/>
    <s v="Active"/>
    <x v="1"/>
    <x v="3"/>
    <n v="0"/>
  </r>
  <r>
    <n v="31"/>
    <s v="No"/>
    <s v="Non-Travel"/>
    <x v="0"/>
    <n v="1"/>
    <n v="2"/>
    <s v="Medical"/>
    <n v="2163"/>
    <x v="0"/>
    <n v="1"/>
    <x v="0"/>
    <s v="Divorced"/>
    <n v="195130"/>
    <n v="1"/>
    <n v="12"/>
    <n v="1"/>
    <n v="10"/>
    <n v="1"/>
    <n v="10"/>
    <n v="9"/>
    <n v="6"/>
    <n v="1"/>
    <n v="4"/>
    <x v="0"/>
    <x v="2"/>
    <n v="2"/>
    <n v="3"/>
    <s v="Active"/>
    <x v="1"/>
    <x v="3"/>
    <n v="0"/>
  </r>
  <r>
    <n v="31"/>
    <s v="No"/>
    <s v="Non-Travel"/>
    <x v="0"/>
    <n v="1"/>
    <n v="2"/>
    <s v="Medical"/>
    <n v="3633"/>
    <x v="0"/>
    <n v="1"/>
    <x v="0"/>
    <s v="Divorced"/>
    <n v="195130"/>
    <n v="1"/>
    <n v="12"/>
    <n v="1"/>
    <n v="10"/>
    <n v="1"/>
    <n v="10"/>
    <n v="9"/>
    <n v="6"/>
    <n v="1"/>
    <n v="4"/>
    <x v="0"/>
    <x v="2"/>
    <n v="2"/>
    <n v="3"/>
    <s v="Active"/>
    <x v="1"/>
    <x v="3"/>
    <n v="0"/>
  </r>
  <r>
    <n v="36"/>
    <s v="No"/>
    <s v="Travel_Rarely"/>
    <x v="0"/>
    <n v="1"/>
    <n v="3"/>
    <s v="Medical"/>
    <n v="127"/>
    <x v="1"/>
    <n v="5"/>
    <x v="7"/>
    <s v="Married"/>
    <n v="196360"/>
    <n v="1"/>
    <n v="12"/>
    <n v="1"/>
    <n v="10"/>
    <n v="3"/>
    <n v="10"/>
    <n v="9"/>
    <n v="0"/>
    <n v="1"/>
    <n v="2"/>
    <x v="0"/>
    <x v="0"/>
    <n v="3"/>
    <n v="3"/>
    <s v="Active"/>
    <x v="2"/>
    <x v="3"/>
    <n v="0"/>
  </r>
  <r>
    <n v="36"/>
    <s v="No"/>
    <s v="Travel_Rarely"/>
    <x v="0"/>
    <n v="1"/>
    <n v="3"/>
    <s v="Medical"/>
    <n v="1597"/>
    <x v="1"/>
    <n v="5"/>
    <x v="7"/>
    <s v="Married"/>
    <n v="196360"/>
    <n v="1"/>
    <n v="12"/>
    <n v="1"/>
    <n v="10"/>
    <n v="3"/>
    <n v="10"/>
    <n v="9"/>
    <n v="0"/>
    <n v="1"/>
    <n v="2"/>
    <x v="0"/>
    <x v="0"/>
    <n v="3"/>
    <n v="3"/>
    <s v="Active"/>
    <x v="2"/>
    <x v="3"/>
    <n v="0"/>
  </r>
  <r>
    <n v="36"/>
    <s v="No"/>
    <s v="Travel_Rarely"/>
    <x v="0"/>
    <n v="1"/>
    <n v="3"/>
    <s v="Medical"/>
    <n v="3067"/>
    <x v="1"/>
    <n v="5"/>
    <x v="7"/>
    <s v="Married"/>
    <n v="196360"/>
    <n v="1"/>
    <n v="12"/>
    <n v="1"/>
    <n v="10"/>
    <n v="3"/>
    <n v="10"/>
    <n v="9"/>
    <n v="0"/>
    <n v="1"/>
    <n v="2"/>
    <x v="0"/>
    <x v="0"/>
    <n v="3"/>
    <n v="3"/>
    <s v="Active"/>
    <x v="2"/>
    <x v="3"/>
    <n v="0"/>
  </r>
  <r>
    <n v="40"/>
    <s v="No"/>
    <s v="Travel_Frequently"/>
    <x v="0"/>
    <n v="21"/>
    <n v="3"/>
    <s v="Medical"/>
    <n v="1152"/>
    <x v="1"/>
    <n v="3"/>
    <x v="3"/>
    <s v="Married"/>
    <n v="197170"/>
    <n v="1"/>
    <n v="21"/>
    <n v="0"/>
    <n v="10"/>
    <n v="1"/>
    <n v="10"/>
    <n v="9"/>
    <n v="4"/>
    <n v="1"/>
    <n v="4"/>
    <x v="0"/>
    <x v="1"/>
    <n v="2"/>
    <n v="4"/>
    <s v="Active"/>
    <x v="2"/>
    <x v="3"/>
    <n v="0"/>
  </r>
  <r>
    <n v="40"/>
    <s v="No"/>
    <s v="Travel_Frequently"/>
    <x v="0"/>
    <n v="21"/>
    <n v="3"/>
    <s v="Medical"/>
    <n v="2622"/>
    <x v="1"/>
    <n v="3"/>
    <x v="3"/>
    <s v="Married"/>
    <n v="197170"/>
    <n v="1"/>
    <n v="21"/>
    <n v="0"/>
    <n v="10"/>
    <n v="1"/>
    <n v="10"/>
    <n v="9"/>
    <n v="4"/>
    <n v="1"/>
    <n v="4"/>
    <x v="0"/>
    <x v="1"/>
    <n v="2"/>
    <n v="4"/>
    <s v="Active"/>
    <x v="2"/>
    <x v="3"/>
    <n v="0"/>
  </r>
  <r>
    <n v="40"/>
    <s v="No"/>
    <s v="Travel_Frequently"/>
    <x v="0"/>
    <n v="21"/>
    <n v="3"/>
    <s v="Medical"/>
    <n v="4092"/>
    <x v="1"/>
    <n v="3"/>
    <x v="3"/>
    <s v="Married"/>
    <n v="197170"/>
    <n v="1"/>
    <n v="21"/>
    <n v="0"/>
    <n v="10"/>
    <n v="1"/>
    <n v="10"/>
    <n v="9"/>
    <n v="4"/>
    <n v="1"/>
    <n v="4"/>
    <x v="0"/>
    <x v="1"/>
    <n v="2"/>
    <n v="4"/>
    <s v="Active"/>
    <x v="2"/>
    <x v="3"/>
    <n v="0"/>
  </r>
  <r>
    <n v="45"/>
    <s v="No"/>
    <s v="Travel_Rarely"/>
    <x v="1"/>
    <n v="3"/>
    <n v="1"/>
    <s v="Marketing"/>
    <n v="77"/>
    <x v="1"/>
    <n v="1"/>
    <x v="0"/>
    <s v="Married"/>
    <n v="171740"/>
    <n v="9"/>
    <n v="14"/>
    <n v="1"/>
    <n v="12"/>
    <n v="6"/>
    <n v="10"/>
    <n v="9"/>
    <n v="8"/>
    <n v="1"/>
    <n v="4"/>
    <x v="1"/>
    <x v="0"/>
    <n v="3"/>
    <n v="3"/>
    <s v="Active"/>
    <x v="3"/>
    <x v="3"/>
    <n v="0"/>
  </r>
  <r>
    <n v="45"/>
    <s v="No"/>
    <s v="Travel_Rarely"/>
    <x v="1"/>
    <n v="3"/>
    <n v="1"/>
    <s v="Marketing"/>
    <n v="1547"/>
    <x v="1"/>
    <n v="1"/>
    <x v="0"/>
    <s v="Married"/>
    <n v="171740"/>
    <n v="9"/>
    <n v="14"/>
    <n v="1"/>
    <n v="12"/>
    <n v="6"/>
    <n v="10"/>
    <n v="9"/>
    <n v="8"/>
    <n v="1"/>
    <n v="4"/>
    <x v="1"/>
    <x v="0"/>
    <n v="3"/>
    <n v="3"/>
    <s v="Active"/>
    <x v="3"/>
    <x v="3"/>
    <n v="0"/>
  </r>
  <r>
    <n v="45"/>
    <s v="No"/>
    <s v="Travel_Rarely"/>
    <x v="1"/>
    <n v="3"/>
    <n v="1"/>
    <s v="Marketing"/>
    <n v="3017"/>
    <x v="1"/>
    <n v="1"/>
    <x v="0"/>
    <s v="Married"/>
    <n v="171740"/>
    <n v="9"/>
    <n v="14"/>
    <n v="1"/>
    <n v="12"/>
    <n v="6"/>
    <n v="10"/>
    <n v="9"/>
    <n v="8"/>
    <n v="1"/>
    <n v="4"/>
    <x v="1"/>
    <x v="0"/>
    <n v="3"/>
    <n v="3"/>
    <s v="Active"/>
    <x v="3"/>
    <x v="3"/>
    <n v="0"/>
  </r>
  <r>
    <n v="56"/>
    <s v="Yes"/>
    <s v="Travel_Rarely"/>
    <x v="1"/>
    <n v="10"/>
    <n v="4"/>
    <s v="Other"/>
    <n v="1187"/>
    <x v="0"/>
    <n v="2"/>
    <x v="0"/>
    <s v="Married"/>
    <n v="40780"/>
    <n v="8"/>
    <n v="24"/>
    <n v="1"/>
    <n v="14"/>
    <n v="3"/>
    <n v="10"/>
    <n v="9"/>
    <n v="8"/>
    <n v="1"/>
    <n v="4"/>
    <x v="0"/>
    <x v="3"/>
    <n v="3"/>
    <n v="4"/>
    <s v="Left"/>
    <x v="4"/>
    <x v="3"/>
    <n v="1"/>
  </r>
  <r>
    <n v="56"/>
    <s v="Yes"/>
    <s v="Travel_Rarely"/>
    <x v="1"/>
    <n v="10"/>
    <n v="4"/>
    <s v="Other"/>
    <n v="2657"/>
    <x v="0"/>
    <n v="2"/>
    <x v="0"/>
    <s v="Married"/>
    <n v="40780"/>
    <n v="8"/>
    <n v="24"/>
    <n v="1"/>
    <n v="14"/>
    <n v="3"/>
    <n v="10"/>
    <n v="9"/>
    <n v="8"/>
    <n v="1"/>
    <n v="4"/>
    <x v="0"/>
    <x v="3"/>
    <n v="3"/>
    <n v="4"/>
    <s v="Left"/>
    <x v="4"/>
    <x v="3"/>
    <n v="1"/>
  </r>
  <r>
    <n v="56"/>
    <s v="Yes"/>
    <s v="Travel_Rarely"/>
    <x v="1"/>
    <n v="10"/>
    <n v="4"/>
    <s v="Other"/>
    <n v="4127"/>
    <x v="0"/>
    <n v="2"/>
    <x v="0"/>
    <s v="Married"/>
    <n v="40780"/>
    <n v="8"/>
    <n v="24"/>
    <n v="1"/>
    <n v="14"/>
    <n v="3"/>
    <n v="10"/>
    <n v="9"/>
    <n v="8"/>
    <n v="1"/>
    <n v="4"/>
    <x v="0"/>
    <x v="3"/>
    <n v="3"/>
    <n v="4"/>
    <s v="Left"/>
    <x v="4"/>
    <x v="3"/>
    <n v="1"/>
  </r>
  <r>
    <n v="46"/>
    <s v="No"/>
    <s v="Travel_Frequently"/>
    <x v="0"/>
    <n v="12"/>
    <n v="1"/>
    <s v="Medical"/>
    <n v="1306"/>
    <x v="0"/>
    <n v="1"/>
    <x v="4"/>
    <s v="Married"/>
    <n v="20740"/>
    <n v="2"/>
    <n v="15"/>
    <n v="1"/>
    <n v="21"/>
    <n v="3"/>
    <n v="10"/>
    <n v="9"/>
    <n v="5"/>
    <n v="1"/>
    <n v="3"/>
    <x v="3"/>
    <x v="2"/>
    <n v="3"/>
    <n v="3"/>
    <s v="Active"/>
    <x v="3"/>
    <x v="3"/>
    <n v="0"/>
  </r>
  <r>
    <n v="46"/>
    <s v="No"/>
    <s v="Travel_Frequently"/>
    <x v="0"/>
    <n v="12"/>
    <n v="1"/>
    <s v="Medical"/>
    <n v="2776"/>
    <x v="0"/>
    <n v="1"/>
    <x v="4"/>
    <s v="Married"/>
    <n v="20740"/>
    <n v="2"/>
    <n v="15"/>
    <n v="1"/>
    <n v="21"/>
    <n v="3"/>
    <n v="10"/>
    <n v="9"/>
    <n v="5"/>
    <n v="1"/>
    <n v="3"/>
    <x v="3"/>
    <x v="2"/>
    <n v="3"/>
    <n v="3"/>
    <s v="Active"/>
    <x v="3"/>
    <x v="3"/>
    <n v="0"/>
  </r>
  <r>
    <n v="46"/>
    <s v="No"/>
    <s v="Travel_Frequently"/>
    <x v="0"/>
    <n v="12"/>
    <n v="1"/>
    <s v="Medical"/>
    <n v="4246"/>
    <x v="0"/>
    <n v="1"/>
    <x v="4"/>
    <s v="Married"/>
    <n v="20740"/>
    <n v="2"/>
    <n v="15"/>
    <n v="1"/>
    <n v="21"/>
    <n v="3"/>
    <n v="10"/>
    <n v="9"/>
    <n v="5"/>
    <n v="1"/>
    <n v="3"/>
    <x v="3"/>
    <x v="2"/>
    <n v="3"/>
    <n v="3"/>
    <s v="Active"/>
    <x v="3"/>
    <x v="3"/>
    <n v="0"/>
  </r>
  <r>
    <n v="31"/>
    <s v="No"/>
    <s v="Travel_Rarely"/>
    <x v="0"/>
    <n v="16"/>
    <n v="3"/>
    <s v="Medical"/>
    <n v="773"/>
    <x v="0"/>
    <n v="2"/>
    <x v="8"/>
    <s v="Divorced"/>
    <n v="27820"/>
    <n v="1"/>
    <n v="19"/>
    <n v="1"/>
    <n v="13"/>
    <n v="5"/>
    <n v="13"/>
    <n v="9"/>
    <n v="9"/>
    <n v="1"/>
    <n v="1"/>
    <x v="1"/>
    <x v="0"/>
    <n v="3"/>
    <n v="3"/>
    <s v="Active"/>
    <x v="1"/>
    <x v="3"/>
    <n v="0"/>
  </r>
  <r>
    <n v="31"/>
    <s v="No"/>
    <s v="Travel_Rarely"/>
    <x v="0"/>
    <n v="16"/>
    <n v="3"/>
    <s v="Medical"/>
    <n v="2243"/>
    <x v="0"/>
    <n v="2"/>
    <x v="8"/>
    <s v="Divorced"/>
    <n v="27820"/>
    <n v="1"/>
    <n v="19"/>
    <n v="1"/>
    <n v="13"/>
    <n v="5"/>
    <n v="13"/>
    <n v="9"/>
    <n v="9"/>
    <n v="1"/>
    <n v="1"/>
    <x v="1"/>
    <x v="0"/>
    <n v="3"/>
    <n v="3"/>
    <s v="Active"/>
    <x v="1"/>
    <x v="3"/>
    <n v="0"/>
  </r>
  <r>
    <n v="31"/>
    <s v="No"/>
    <s v="Travel_Rarely"/>
    <x v="0"/>
    <n v="16"/>
    <n v="3"/>
    <s v="Medical"/>
    <n v="3713"/>
    <x v="0"/>
    <n v="2"/>
    <x v="8"/>
    <s v="Divorced"/>
    <n v="27820"/>
    <n v="1"/>
    <n v="19"/>
    <n v="1"/>
    <n v="13"/>
    <n v="5"/>
    <n v="13"/>
    <n v="9"/>
    <n v="9"/>
    <n v="1"/>
    <n v="1"/>
    <x v="1"/>
    <x v="0"/>
    <n v="3"/>
    <n v="3"/>
    <s v="Active"/>
    <x v="1"/>
    <x v="3"/>
    <n v="0"/>
  </r>
  <r>
    <n v="32"/>
    <s v="Yes"/>
    <s v="Travel_Rarely"/>
    <x v="0"/>
    <n v="5"/>
    <n v="3"/>
    <s v="Medical"/>
    <n v="1423"/>
    <x v="0"/>
    <n v="1"/>
    <x v="7"/>
    <s v="Married"/>
    <n v="34770"/>
    <n v="1"/>
    <n v="11"/>
    <n v="0"/>
    <n v="14"/>
    <n v="2"/>
    <n v="14"/>
    <n v="9"/>
    <n v="8"/>
    <n v="1"/>
    <n v="4"/>
    <x v="1"/>
    <x v="2"/>
    <n v="4"/>
    <n v="3"/>
    <s v="Left"/>
    <x v="1"/>
    <x v="3"/>
    <n v="1"/>
  </r>
  <r>
    <n v="32"/>
    <s v="Yes"/>
    <s v="Travel_Rarely"/>
    <x v="0"/>
    <n v="5"/>
    <n v="3"/>
    <s v="Medical"/>
    <n v="2893"/>
    <x v="0"/>
    <n v="1"/>
    <x v="7"/>
    <s v="Married"/>
    <n v="34770"/>
    <n v="1"/>
    <n v="11"/>
    <n v="0"/>
    <n v="14"/>
    <n v="2"/>
    <n v="14"/>
    <n v="9"/>
    <n v="8"/>
    <n v="1"/>
    <n v="4"/>
    <x v="1"/>
    <x v="2"/>
    <n v="4"/>
    <n v="3"/>
    <s v="Left"/>
    <x v="1"/>
    <x v="3"/>
    <n v="1"/>
  </r>
  <r>
    <n v="32"/>
    <s v="Yes"/>
    <s v="Travel_Rarely"/>
    <x v="0"/>
    <n v="5"/>
    <n v="3"/>
    <s v="Medical"/>
    <n v="4363"/>
    <x v="0"/>
    <n v="1"/>
    <x v="7"/>
    <s v="Married"/>
    <n v="34770"/>
    <n v="1"/>
    <n v="11"/>
    <n v="0"/>
    <n v="14"/>
    <n v="2"/>
    <n v="14"/>
    <n v="9"/>
    <n v="8"/>
    <n v="1"/>
    <n v="4"/>
    <x v="1"/>
    <x v="2"/>
    <n v="4"/>
    <n v="3"/>
    <s v="Left"/>
    <x v="1"/>
    <x v="3"/>
    <n v="1"/>
  </r>
  <r>
    <n v="55"/>
    <s v="No"/>
    <s v="Travel_Rarely"/>
    <x v="1"/>
    <n v="11"/>
    <n v="3"/>
    <s v="Technical Degree"/>
    <n v="698"/>
    <x v="0"/>
    <n v="2"/>
    <x v="5"/>
    <s v="Married"/>
    <n v="83810"/>
    <n v="4"/>
    <n v="15"/>
    <n v="1"/>
    <n v="23"/>
    <n v="3"/>
    <n v="19"/>
    <n v="9"/>
    <n v="11"/>
    <n v="1"/>
    <n v="4"/>
    <x v="0"/>
    <x v="0"/>
    <n v="3"/>
    <n v="3"/>
    <s v="Active"/>
    <x v="4"/>
    <x v="3"/>
    <n v="0"/>
  </r>
  <r>
    <n v="55"/>
    <s v="No"/>
    <s v="Travel_Rarely"/>
    <x v="1"/>
    <n v="11"/>
    <n v="3"/>
    <s v="Technical Degree"/>
    <n v="2168"/>
    <x v="0"/>
    <n v="2"/>
    <x v="5"/>
    <s v="Married"/>
    <n v="83810"/>
    <n v="4"/>
    <n v="15"/>
    <n v="1"/>
    <n v="23"/>
    <n v="3"/>
    <n v="19"/>
    <n v="9"/>
    <n v="11"/>
    <n v="1"/>
    <n v="4"/>
    <x v="0"/>
    <x v="0"/>
    <n v="3"/>
    <n v="3"/>
    <s v="Active"/>
    <x v="4"/>
    <x v="3"/>
    <n v="0"/>
  </r>
  <r>
    <n v="55"/>
    <s v="No"/>
    <s v="Travel_Rarely"/>
    <x v="1"/>
    <n v="11"/>
    <n v="3"/>
    <s v="Technical Degree"/>
    <n v="3638"/>
    <x v="0"/>
    <n v="2"/>
    <x v="5"/>
    <s v="Married"/>
    <n v="83810"/>
    <n v="4"/>
    <n v="15"/>
    <n v="1"/>
    <n v="23"/>
    <n v="3"/>
    <n v="19"/>
    <n v="9"/>
    <n v="11"/>
    <n v="1"/>
    <n v="4"/>
    <x v="0"/>
    <x v="0"/>
    <n v="3"/>
    <n v="3"/>
    <s v="Active"/>
    <x v="4"/>
    <x v="3"/>
    <n v="0"/>
  </r>
  <r>
    <n v="40"/>
    <s v="No"/>
    <s v="Travel_Rarely"/>
    <x v="0"/>
    <n v="11"/>
    <n v="3"/>
    <s v="Life Sciences"/>
    <n v="1399"/>
    <x v="1"/>
    <n v="2"/>
    <x v="0"/>
    <s v="Married"/>
    <n v="70050"/>
    <n v="1"/>
    <n v="20"/>
    <n v="2"/>
    <n v="21"/>
    <n v="2"/>
    <n v="20"/>
    <n v="9"/>
    <n v="9"/>
    <n v="1"/>
    <n v="4"/>
    <x v="0"/>
    <x v="0"/>
    <n v="3"/>
    <n v="4"/>
    <s v="Active"/>
    <x v="2"/>
    <x v="3"/>
    <n v="0"/>
  </r>
  <r>
    <n v="40"/>
    <s v="No"/>
    <s v="Travel_Rarely"/>
    <x v="0"/>
    <n v="11"/>
    <n v="3"/>
    <s v="Life Sciences"/>
    <n v="2869"/>
    <x v="1"/>
    <n v="2"/>
    <x v="0"/>
    <s v="Married"/>
    <n v="70050"/>
    <n v="1"/>
    <n v="20"/>
    <n v="2"/>
    <n v="21"/>
    <n v="2"/>
    <n v="20"/>
    <n v="9"/>
    <n v="9"/>
    <n v="1"/>
    <n v="4"/>
    <x v="0"/>
    <x v="0"/>
    <n v="3"/>
    <n v="4"/>
    <s v="Active"/>
    <x v="2"/>
    <x v="3"/>
    <n v="0"/>
  </r>
  <r>
    <n v="40"/>
    <s v="No"/>
    <s v="Travel_Rarely"/>
    <x v="0"/>
    <n v="11"/>
    <n v="3"/>
    <s v="Life Sciences"/>
    <n v="4339"/>
    <x v="1"/>
    <n v="2"/>
    <x v="0"/>
    <s v="Married"/>
    <n v="70050"/>
    <n v="1"/>
    <n v="20"/>
    <n v="2"/>
    <n v="21"/>
    <n v="2"/>
    <n v="20"/>
    <n v="9"/>
    <n v="9"/>
    <n v="1"/>
    <n v="4"/>
    <x v="0"/>
    <x v="0"/>
    <n v="3"/>
    <n v="4"/>
    <s v="Active"/>
    <x v="2"/>
    <x v="3"/>
    <n v="0"/>
  </r>
  <r>
    <n v="39"/>
    <s v="No"/>
    <s v="Travel_Rarely"/>
    <x v="1"/>
    <n v="25"/>
    <n v="3"/>
    <s v="Medical"/>
    <n v="1205"/>
    <x v="0"/>
    <n v="2"/>
    <x v="0"/>
    <s v="Married"/>
    <n v="197010"/>
    <n v="0"/>
    <n v="11"/>
    <n v="0"/>
    <n v="21"/>
    <n v="3"/>
    <n v="20"/>
    <n v="9"/>
    <n v="6"/>
    <n v="1"/>
    <n v="2"/>
    <x v="1"/>
    <x v="2"/>
    <n v="4"/>
    <n v="3"/>
    <s v="Active"/>
    <x v="2"/>
    <x v="3"/>
    <n v="0"/>
  </r>
  <r>
    <n v="39"/>
    <s v="No"/>
    <s v="Travel_Rarely"/>
    <x v="1"/>
    <n v="25"/>
    <n v="3"/>
    <s v="Medical"/>
    <n v="2675"/>
    <x v="0"/>
    <n v="2"/>
    <x v="0"/>
    <s v="Married"/>
    <n v="197010"/>
    <n v="0"/>
    <n v="11"/>
    <n v="0"/>
    <n v="21"/>
    <n v="3"/>
    <n v="20"/>
    <n v="9"/>
    <n v="6"/>
    <n v="1"/>
    <n v="2"/>
    <x v="1"/>
    <x v="2"/>
    <n v="4"/>
    <n v="3"/>
    <s v="Active"/>
    <x v="2"/>
    <x v="3"/>
    <n v="0"/>
  </r>
  <r>
    <n v="39"/>
    <s v="No"/>
    <s v="Travel_Rarely"/>
    <x v="1"/>
    <n v="25"/>
    <n v="3"/>
    <s v="Medical"/>
    <n v="4145"/>
    <x v="0"/>
    <n v="2"/>
    <x v="0"/>
    <s v="Married"/>
    <n v="197010"/>
    <n v="0"/>
    <n v="11"/>
    <n v="0"/>
    <n v="21"/>
    <n v="3"/>
    <n v="20"/>
    <n v="9"/>
    <n v="6"/>
    <n v="1"/>
    <n v="2"/>
    <x v="1"/>
    <x v="2"/>
    <n v="4"/>
    <n v="3"/>
    <s v="Active"/>
    <x v="2"/>
    <x v="3"/>
    <n v="0"/>
  </r>
  <r>
    <n v="45"/>
    <s v="No"/>
    <s v="Travel_Frequently"/>
    <x v="0"/>
    <n v="3"/>
    <n v="1"/>
    <s v="Medical"/>
    <n v="54"/>
    <x v="1"/>
    <n v="1"/>
    <x v="0"/>
    <s v="Divorced"/>
    <n v="35400"/>
    <n v="1"/>
    <n v="13"/>
    <n v="0"/>
    <n v="24"/>
    <n v="6"/>
    <n v="24"/>
    <n v="9"/>
    <n v="11"/>
    <n v="1"/>
    <n v="1"/>
    <x v="3"/>
    <x v="0"/>
    <n v="3"/>
    <n v="3"/>
    <s v="Active"/>
    <x v="3"/>
    <x v="3"/>
    <n v="0"/>
  </r>
  <r>
    <n v="45"/>
    <s v="No"/>
    <s v="Travel_Frequently"/>
    <x v="0"/>
    <n v="3"/>
    <n v="1"/>
    <s v="Medical"/>
    <n v="1524"/>
    <x v="1"/>
    <n v="1"/>
    <x v="0"/>
    <s v="Divorced"/>
    <n v="35400"/>
    <n v="1"/>
    <n v="13"/>
    <n v="0"/>
    <n v="24"/>
    <n v="6"/>
    <n v="24"/>
    <n v="9"/>
    <n v="11"/>
    <n v="1"/>
    <n v="1"/>
    <x v="3"/>
    <x v="0"/>
    <n v="3"/>
    <n v="3"/>
    <s v="Active"/>
    <x v="3"/>
    <x v="3"/>
    <n v="0"/>
  </r>
  <r>
    <n v="45"/>
    <s v="No"/>
    <s v="Travel_Frequently"/>
    <x v="0"/>
    <n v="3"/>
    <n v="1"/>
    <s v="Medical"/>
    <n v="2994"/>
    <x v="1"/>
    <n v="1"/>
    <x v="0"/>
    <s v="Divorced"/>
    <n v="35400"/>
    <n v="1"/>
    <n v="13"/>
    <n v="0"/>
    <n v="24"/>
    <n v="6"/>
    <n v="24"/>
    <n v="9"/>
    <n v="11"/>
    <n v="1"/>
    <n v="1"/>
    <x v="3"/>
    <x v="0"/>
    <n v="3"/>
    <n v="3"/>
    <s v="Active"/>
    <x v="3"/>
    <x v="3"/>
    <n v="0"/>
  </r>
  <r>
    <n v="30"/>
    <s v="No"/>
    <s v="Travel_Rarely"/>
    <x v="1"/>
    <n v="8"/>
    <n v="2"/>
    <s v="Technical Degree"/>
    <n v="1301"/>
    <x v="0"/>
    <n v="1"/>
    <x v="6"/>
    <s v="Married"/>
    <n v="63920"/>
    <n v="1"/>
    <n v="21"/>
    <n v="1"/>
    <n v="11"/>
    <n v="2"/>
    <n v="11"/>
    <n v="10"/>
    <n v="8"/>
    <n v="1"/>
    <n v="3"/>
    <x v="1"/>
    <x v="0"/>
    <n v="4"/>
    <n v="4"/>
    <s v="Active"/>
    <x v="1"/>
    <x v="3"/>
    <n v="0"/>
  </r>
  <r>
    <n v="30"/>
    <s v="No"/>
    <s v="Travel_Rarely"/>
    <x v="1"/>
    <n v="8"/>
    <n v="2"/>
    <s v="Technical Degree"/>
    <n v="2771"/>
    <x v="0"/>
    <n v="1"/>
    <x v="6"/>
    <s v="Married"/>
    <n v="63920"/>
    <n v="1"/>
    <n v="21"/>
    <n v="1"/>
    <n v="11"/>
    <n v="2"/>
    <n v="11"/>
    <n v="10"/>
    <n v="8"/>
    <n v="1"/>
    <n v="3"/>
    <x v="1"/>
    <x v="0"/>
    <n v="4"/>
    <n v="4"/>
    <s v="Active"/>
    <x v="1"/>
    <x v="3"/>
    <n v="0"/>
  </r>
  <r>
    <n v="30"/>
    <s v="No"/>
    <s v="Travel_Rarely"/>
    <x v="1"/>
    <n v="8"/>
    <n v="2"/>
    <s v="Technical Degree"/>
    <n v="4241"/>
    <x v="0"/>
    <n v="1"/>
    <x v="6"/>
    <s v="Married"/>
    <n v="63920"/>
    <n v="1"/>
    <n v="21"/>
    <n v="1"/>
    <n v="11"/>
    <n v="2"/>
    <n v="11"/>
    <n v="10"/>
    <n v="8"/>
    <n v="1"/>
    <n v="3"/>
    <x v="1"/>
    <x v="0"/>
    <n v="4"/>
    <n v="4"/>
    <s v="Active"/>
    <x v="1"/>
    <x v="3"/>
    <n v="0"/>
  </r>
  <r>
    <n v="37"/>
    <s v="No"/>
    <s v="Non-Travel"/>
    <x v="0"/>
    <n v="1"/>
    <n v="3"/>
    <s v="Medical"/>
    <n v="141"/>
    <x v="0"/>
    <n v="3"/>
    <x v="4"/>
    <s v="Married"/>
    <n v="20080"/>
    <n v="3"/>
    <n v="22"/>
    <n v="0"/>
    <n v="15"/>
    <n v="5"/>
    <n v="13"/>
    <n v="10"/>
    <n v="7"/>
    <n v="1"/>
    <n v="2"/>
    <x v="0"/>
    <x v="0"/>
    <n v="2"/>
    <n v="4"/>
    <s v="Active"/>
    <x v="2"/>
    <x v="3"/>
    <n v="0"/>
  </r>
  <r>
    <n v="37"/>
    <s v="No"/>
    <s v="Non-Travel"/>
    <x v="0"/>
    <n v="1"/>
    <n v="3"/>
    <s v="Medical"/>
    <n v="1611"/>
    <x v="0"/>
    <n v="3"/>
    <x v="4"/>
    <s v="Married"/>
    <n v="20080"/>
    <n v="3"/>
    <n v="22"/>
    <n v="0"/>
    <n v="15"/>
    <n v="5"/>
    <n v="13"/>
    <n v="10"/>
    <n v="7"/>
    <n v="1"/>
    <n v="2"/>
    <x v="0"/>
    <x v="0"/>
    <n v="2"/>
    <n v="4"/>
    <s v="Active"/>
    <x v="2"/>
    <x v="3"/>
    <n v="0"/>
  </r>
  <r>
    <n v="37"/>
    <s v="No"/>
    <s v="Non-Travel"/>
    <x v="0"/>
    <n v="1"/>
    <n v="3"/>
    <s v="Medical"/>
    <n v="3081"/>
    <x v="0"/>
    <n v="3"/>
    <x v="4"/>
    <s v="Married"/>
    <n v="20080"/>
    <n v="3"/>
    <n v="22"/>
    <n v="0"/>
    <n v="15"/>
    <n v="5"/>
    <n v="13"/>
    <n v="10"/>
    <n v="7"/>
    <n v="1"/>
    <n v="2"/>
    <x v="0"/>
    <x v="0"/>
    <n v="2"/>
    <n v="4"/>
    <s v="Active"/>
    <x v="2"/>
    <x v="3"/>
    <n v="0"/>
  </r>
  <r>
    <n v="36"/>
    <s v="No"/>
    <s v="Travel_Rarely"/>
    <x v="0"/>
    <n v="28"/>
    <n v="1"/>
    <s v="Life Sciences"/>
    <n v="12"/>
    <x v="0"/>
    <n v="1"/>
    <x v="4"/>
    <s v="Married"/>
    <n v="33770"/>
    <n v="0"/>
    <n v="12"/>
    <n v="2"/>
    <n v="16"/>
    <n v="2"/>
    <n v="15"/>
    <n v="10"/>
    <n v="11"/>
    <n v="1"/>
    <n v="3"/>
    <x v="1"/>
    <x v="0"/>
    <n v="3"/>
    <n v="3"/>
    <s v="Active"/>
    <x v="2"/>
    <x v="3"/>
    <n v="0"/>
  </r>
  <r>
    <n v="36"/>
    <s v="No"/>
    <s v="Travel_Rarely"/>
    <x v="0"/>
    <n v="28"/>
    <n v="1"/>
    <s v="Life Sciences"/>
    <n v="1482"/>
    <x v="0"/>
    <n v="1"/>
    <x v="4"/>
    <s v="Married"/>
    <n v="33770"/>
    <n v="0"/>
    <n v="12"/>
    <n v="2"/>
    <n v="16"/>
    <n v="2"/>
    <n v="15"/>
    <n v="10"/>
    <n v="11"/>
    <n v="1"/>
    <n v="4"/>
    <x v="1"/>
    <x v="0"/>
    <n v="3"/>
    <n v="3"/>
    <s v="Active"/>
    <x v="2"/>
    <x v="3"/>
    <n v="0"/>
  </r>
  <r>
    <n v="36"/>
    <s v="No"/>
    <s v="Travel_Rarely"/>
    <x v="0"/>
    <n v="28"/>
    <n v="1"/>
    <s v="Life Sciences"/>
    <n v="2952"/>
    <x v="0"/>
    <n v="1"/>
    <x v="4"/>
    <s v="Married"/>
    <n v="33770"/>
    <n v="0"/>
    <n v="12"/>
    <n v="2"/>
    <n v="16"/>
    <n v="2"/>
    <n v="15"/>
    <n v="10"/>
    <n v="11"/>
    <n v="1"/>
    <n v="4"/>
    <x v="1"/>
    <x v="0"/>
    <n v="3"/>
    <n v="3"/>
    <s v="Active"/>
    <x v="2"/>
    <x v="3"/>
    <n v="0"/>
  </r>
  <r>
    <n v="34"/>
    <s v="Yes"/>
    <s v="Travel_Rarely"/>
    <x v="0"/>
    <n v="7"/>
    <n v="1"/>
    <s v="Medical"/>
    <n v="801"/>
    <x v="0"/>
    <n v="1"/>
    <x v="3"/>
    <s v="Single"/>
    <n v="62880"/>
    <n v="0"/>
    <n v="15"/>
    <n v="1"/>
    <n v="16"/>
    <n v="2"/>
    <n v="15"/>
    <n v="10"/>
    <n v="10"/>
    <n v="1"/>
    <n v="1"/>
    <x v="2"/>
    <x v="1"/>
    <n v="3"/>
    <n v="3"/>
    <s v="Left"/>
    <x v="1"/>
    <x v="3"/>
    <n v="1"/>
  </r>
  <r>
    <n v="34"/>
    <s v="Yes"/>
    <s v="Travel_Rarely"/>
    <x v="0"/>
    <n v="7"/>
    <n v="1"/>
    <s v="Medical"/>
    <n v="2271"/>
    <x v="0"/>
    <n v="1"/>
    <x v="3"/>
    <s v="Single"/>
    <n v="62880"/>
    <n v="0"/>
    <n v="15"/>
    <n v="1"/>
    <n v="16"/>
    <n v="2"/>
    <n v="15"/>
    <n v="10"/>
    <n v="10"/>
    <n v="1"/>
    <n v="1"/>
    <x v="2"/>
    <x v="1"/>
    <n v="3"/>
    <n v="3"/>
    <s v="Left"/>
    <x v="1"/>
    <x v="3"/>
    <n v="1"/>
  </r>
  <r>
    <n v="34"/>
    <s v="Yes"/>
    <s v="Travel_Rarely"/>
    <x v="0"/>
    <n v="7"/>
    <n v="1"/>
    <s v="Medical"/>
    <n v="3741"/>
    <x v="0"/>
    <n v="1"/>
    <x v="3"/>
    <s v="Single"/>
    <n v="62880"/>
    <n v="0"/>
    <n v="15"/>
    <n v="1"/>
    <n v="16"/>
    <n v="2"/>
    <n v="15"/>
    <n v="10"/>
    <n v="10"/>
    <n v="1"/>
    <n v="1"/>
    <x v="2"/>
    <x v="1"/>
    <n v="3"/>
    <n v="3"/>
    <s v="Left"/>
    <x v="1"/>
    <x v="3"/>
    <n v="1"/>
  </r>
  <r>
    <n v="35"/>
    <s v="No"/>
    <s v="Travel_Rarely"/>
    <x v="0"/>
    <n v="6"/>
    <n v="4"/>
    <s v="Medical"/>
    <n v="472"/>
    <x v="1"/>
    <n v="1"/>
    <x v="5"/>
    <s v="Divorced"/>
    <n v="119960"/>
    <n v="1"/>
    <n v="19"/>
    <n v="2"/>
    <n v="16"/>
    <n v="3"/>
    <n v="16"/>
    <n v="10"/>
    <n v="1"/>
    <n v="1"/>
    <n v="3"/>
    <x v="0"/>
    <x v="2"/>
    <n v="3"/>
    <n v="3"/>
    <s v="Active"/>
    <x v="2"/>
    <x v="3"/>
    <n v="0"/>
  </r>
  <r>
    <n v="35"/>
    <s v="No"/>
    <s v="Travel_Rarely"/>
    <x v="0"/>
    <n v="6"/>
    <n v="4"/>
    <s v="Medical"/>
    <n v="1942"/>
    <x v="1"/>
    <n v="1"/>
    <x v="5"/>
    <s v="Divorced"/>
    <n v="119960"/>
    <n v="1"/>
    <n v="19"/>
    <n v="2"/>
    <n v="16"/>
    <n v="3"/>
    <n v="16"/>
    <n v="10"/>
    <n v="1"/>
    <n v="1"/>
    <n v="3"/>
    <x v="0"/>
    <x v="2"/>
    <n v="3"/>
    <n v="3"/>
    <s v="Active"/>
    <x v="2"/>
    <x v="3"/>
    <n v="0"/>
  </r>
  <r>
    <n v="35"/>
    <s v="No"/>
    <s v="Travel_Rarely"/>
    <x v="0"/>
    <n v="6"/>
    <n v="4"/>
    <s v="Medical"/>
    <n v="3412"/>
    <x v="1"/>
    <n v="1"/>
    <x v="5"/>
    <s v="Divorced"/>
    <n v="119960"/>
    <n v="1"/>
    <n v="19"/>
    <n v="2"/>
    <n v="16"/>
    <n v="3"/>
    <n v="16"/>
    <n v="10"/>
    <n v="1"/>
    <n v="1"/>
    <n v="3"/>
    <x v="0"/>
    <x v="2"/>
    <n v="3"/>
    <n v="3"/>
    <s v="Active"/>
    <x v="2"/>
    <x v="3"/>
    <n v="0"/>
  </r>
  <r>
    <n v="50"/>
    <s v="No"/>
    <s v="Travel_Frequently"/>
    <x v="1"/>
    <n v="2"/>
    <n v="2"/>
    <s v="Marketing"/>
    <n v="220"/>
    <x v="0"/>
    <n v="1"/>
    <x v="0"/>
    <s v="Married"/>
    <n v="29600"/>
    <n v="1"/>
    <n v="14"/>
    <n v="3"/>
    <n v="32"/>
    <n v="2"/>
    <n v="32"/>
    <n v="10"/>
    <n v="7"/>
    <n v="1"/>
    <n v="1"/>
    <x v="2"/>
    <x v="0"/>
    <n v="3"/>
    <n v="3"/>
    <s v="Active"/>
    <x v="3"/>
    <x v="3"/>
    <n v="0"/>
  </r>
  <r>
    <n v="50"/>
    <s v="No"/>
    <s v="Travel_Frequently"/>
    <x v="1"/>
    <n v="2"/>
    <n v="2"/>
    <s v="Marketing"/>
    <n v="1690"/>
    <x v="0"/>
    <n v="1"/>
    <x v="0"/>
    <s v="Married"/>
    <n v="29600"/>
    <n v="1"/>
    <n v="14"/>
    <n v="3"/>
    <n v="32"/>
    <n v="2"/>
    <n v="32"/>
    <n v="10"/>
    <n v="7"/>
    <n v="1"/>
    <n v="1"/>
    <x v="2"/>
    <x v="0"/>
    <n v="3"/>
    <n v="3"/>
    <s v="Active"/>
    <x v="3"/>
    <x v="3"/>
    <n v="0"/>
  </r>
  <r>
    <n v="50"/>
    <s v="No"/>
    <s v="Travel_Frequently"/>
    <x v="1"/>
    <n v="2"/>
    <n v="2"/>
    <s v="Marketing"/>
    <n v="3160"/>
    <x v="0"/>
    <n v="1"/>
    <x v="0"/>
    <s v="Married"/>
    <n v="29600"/>
    <n v="1"/>
    <n v="14"/>
    <n v="3"/>
    <n v="32"/>
    <n v="2"/>
    <n v="32"/>
    <n v="10"/>
    <n v="7"/>
    <n v="1"/>
    <n v="1"/>
    <x v="2"/>
    <x v="0"/>
    <n v="3"/>
    <n v="3"/>
    <s v="Active"/>
    <x v="3"/>
    <x v="3"/>
    <n v="0"/>
  </r>
  <r>
    <n v="40"/>
    <s v="No"/>
    <s v="Travel_Rarely"/>
    <x v="1"/>
    <n v="1"/>
    <n v="4"/>
    <s v="Marketing"/>
    <n v="528"/>
    <x v="0"/>
    <n v="1"/>
    <x v="0"/>
    <s v="Married"/>
    <n v="48690"/>
    <n v="4"/>
    <n v="12"/>
    <n v="0"/>
    <n v="14"/>
    <n v="2"/>
    <n v="11"/>
    <n v="11"/>
    <n v="1"/>
    <n v="1"/>
    <n v="1"/>
    <x v="1"/>
    <x v="0"/>
    <n v="3"/>
    <n v="3"/>
    <s v="Active"/>
    <x v="2"/>
    <x v="3"/>
    <n v="0"/>
  </r>
  <r>
    <n v="40"/>
    <s v="No"/>
    <s v="Travel_Rarely"/>
    <x v="1"/>
    <n v="1"/>
    <n v="4"/>
    <s v="Marketing"/>
    <n v="1998"/>
    <x v="0"/>
    <n v="1"/>
    <x v="0"/>
    <s v="Married"/>
    <n v="48690"/>
    <n v="4"/>
    <n v="12"/>
    <n v="0"/>
    <n v="14"/>
    <n v="2"/>
    <n v="11"/>
    <n v="11"/>
    <n v="1"/>
    <n v="1"/>
    <n v="1"/>
    <x v="1"/>
    <x v="0"/>
    <n v="3"/>
    <n v="3"/>
    <s v="Active"/>
    <x v="2"/>
    <x v="3"/>
    <n v="0"/>
  </r>
  <r>
    <n v="40"/>
    <s v="No"/>
    <s v="Travel_Rarely"/>
    <x v="1"/>
    <n v="1"/>
    <n v="4"/>
    <s v="Marketing"/>
    <n v="3468"/>
    <x v="0"/>
    <n v="1"/>
    <x v="0"/>
    <s v="Married"/>
    <n v="48690"/>
    <n v="4"/>
    <n v="12"/>
    <n v="0"/>
    <n v="14"/>
    <n v="2"/>
    <n v="11"/>
    <n v="11"/>
    <n v="1"/>
    <n v="1"/>
    <n v="1"/>
    <x v="1"/>
    <x v="0"/>
    <n v="3"/>
    <n v="3"/>
    <s v="Active"/>
    <x v="2"/>
    <x v="3"/>
    <n v="0"/>
  </r>
  <r>
    <n v="40"/>
    <s v="No"/>
    <s v="Travel_Rarely"/>
    <x v="0"/>
    <n v="3"/>
    <n v="3"/>
    <s v="Life Sciences"/>
    <n v="721"/>
    <x v="0"/>
    <n v="2"/>
    <x v="0"/>
    <s v="Divorced"/>
    <n v="45770"/>
    <n v="5"/>
    <n v="11"/>
    <n v="1"/>
    <n v="15"/>
    <n v="3"/>
    <n v="12"/>
    <n v="11"/>
    <n v="8"/>
    <n v="1"/>
    <n v="2"/>
    <x v="0"/>
    <x v="0"/>
    <n v="2"/>
    <n v="3"/>
    <s v="Active"/>
    <x v="2"/>
    <x v="3"/>
    <n v="0"/>
  </r>
  <r>
    <n v="40"/>
    <s v="No"/>
    <s v="Travel_Rarely"/>
    <x v="0"/>
    <n v="3"/>
    <n v="3"/>
    <s v="Life Sciences"/>
    <n v="2191"/>
    <x v="0"/>
    <n v="2"/>
    <x v="0"/>
    <s v="Divorced"/>
    <n v="45770"/>
    <n v="5"/>
    <n v="11"/>
    <n v="1"/>
    <n v="15"/>
    <n v="3"/>
    <n v="12"/>
    <n v="11"/>
    <n v="8"/>
    <n v="1"/>
    <n v="2"/>
    <x v="0"/>
    <x v="0"/>
    <n v="2"/>
    <n v="3"/>
    <s v="Active"/>
    <x v="2"/>
    <x v="3"/>
    <n v="0"/>
  </r>
  <r>
    <n v="40"/>
    <s v="No"/>
    <s v="Travel_Rarely"/>
    <x v="0"/>
    <n v="3"/>
    <n v="3"/>
    <s v="Life Sciences"/>
    <n v="3661"/>
    <x v="0"/>
    <n v="2"/>
    <x v="0"/>
    <s v="Divorced"/>
    <n v="45770"/>
    <n v="5"/>
    <n v="11"/>
    <n v="1"/>
    <n v="15"/>
    <n v="3"/>
    <n v="12"/>
    <n v="11"/>
    <n v="8"/>
    <n v="1"/>
    <n v="2"/>
    <x v="0"/>
    <x v="0"/>
    <n v="2"/>
    <n v="3"/>
    <s v="Active"/>
    <x v="2"/>
    <x v="3"/>
    <n v="0"/>
  </r>
  <r>
    <n v="44"/>
    <s v="No"/>
    <s v="Travel_Rarely"/>
    <x v="0"/>
    <n v="16"/>
    <n v="3"/>
    <s v="Life Sciences"/>
    <n v="493"/>
    <x v="1"/>
    <n v="1"/>
    <x v="7"/>
    <s v="Married"/>
    <n v="80200"/>
    <n v="3"/>
    <n v="11"/>
    <n v="1"/>
    <n v="23"/>
    <n v="2"/>
    <n v="12"/>
    <n v="11"/>
    <n v="11"/>
    <n v="1"/>
    <n v="4"/>
    <x v="1"/>
    <x v="0"/>
    <n v="3"/>
    <n v="3"/>
    <s v="Active"/>
    <x v="2"/>
    <x v="3"/>
    <n v="0"/>
  </r>
  <r>
    <n v="44"/>
    <s v="No"/>
    <s v="Travel_Rarely"/>
    <x v="0"/>
    <n v="16"/>
    <n v="3"/>
    <s v="Life Sciences"/>
    <n v="1963"/>
    <x v="1"/>
    <n v="1"/>
    <x v="7"/>
    <s v="Married"/>
    <n v="80200"/>
    <n v="3"/>
    <n v="11"/>
    <n v="1"/>
    <n v="23"/>
    <n v="2"/>
    <n v="12"/>
    <n v="11"/>
    <n v="11"/>
    <n v="1"/>
    <n v="4"/>
    <x v="1"/>
    <x v="0"/>
    <n v="3"/>
    <n v="3"/>
    <s v="Active"/>
    <x v="2"/>
    <x v="3"/>
    <n v="0"/>
  </r>
  <r>
    <n v="44"/>
    <s v="No"/>
    <s v="Travel_Rarely"/>
    <x v="0"/>
    <n v="16"/>
    <n v="3"/>
    <s v="Life Sciences"/>
    <n v="3433"/>
    <x v="1"/>
    <n v="1"/>
    <x v="7"/>
    <s v="Married"/>
    <n v="80200"/>
    <n v="3"/>
    <n v="11"/>
    <n v="1"/>
    <n v="23"/>
    <n v="2"/>
    <n v="12"/>
    <n v="11"/>
    <n v="11"/>
    <n v="1"/>
    <n v="4"/>
    <x v="1"/>
    <x v="0"/>
    <n v="3"/>
    <n v="3"/>
    <s v="Active"/>
    <x v="2"/>
    <x v="3"/>
    <n v="0"/>
  </r>
  <r>
    <n v="32"/>
    <s v="No"/>
    <s v="Travel_Rarely"/>
    <x v="0"/>
    <n v="1"/>
    <n v="3"/>
    <s v="Life Sciences"/>
    <n v="62"/>
    <x v="0"/>
    <n v="3"/>
    <x v="3"/>
    <s v="Married"/>
    <n v="26620"/>
    <n v="1"/>
    <n v="11"/>
    <n v="1"/>
    <n v="13"/>
    <n v="6"/>
    <n v="13"/>
    <n v="11"/>
    <n v="9"/>
    <n v="1"/>
    <n v="3"/>
    <x v="2"/>
    <x v="0"/>
    <n v="4"/>
    <n v="3"/>
    <s v="Active"/>
    <x v="1"/>
    <x v="3"/>
    <n v="0"/>
  </r>
  <r>
    <n v="32"/>
    <s v="No"/>
    <s v="Travel_Rarely"/>
    <x v="0"/>
    <n v="1"/>
    <n v="3"/>
    <s v="Life Sciences"/>
    <n v="1532"/>
    <x v="0"/>
    <n v="3"/>
    <x v="3"/>
    <s v="Married"/>
    <n v="26620"/>
    <n v="1"/>
    <n v="11"/>
    <n v="1"/>
    <n v="13"/>
    <n v="6"/>
    <n v="13"/>
    <n v="11"/>
    <n v="9"/>
    <n v="1"/>
    <n v="3"/>
    <x v="2"/>
    <x v="0"/>
    <n v="4"/>
    <n v="3"/>
    <s v="Active"/>
    <x v="1"/>
    <x v="3"/>
    <n v="0"/>
  </r>
  <r>
    <n v="32"/>
    <s v="No"/>
    <s v="Travel_Rarely"/>
    <x v="0"/>
    <n v="1"/>
    <n v="3"/>
    <s v="Life Sciences"/>
    <n v="3002"/>
    <x v="0"/>
    <n v="3"/>
    <x v="3"/>
    <s v="Married"/>
    <n v="26620"/>
    <n v="1"/>
    <n v="11"/>
    <n v="1"/>
    <n v="13"/>
    <n v="6"/>
    <n v="13"/>
    <n v="11"/>
    <n v="9"/>
    <n v="1"/>
    <n v="3"/>
    <x v="2"/>
    <x v="0"/>
    <n v="4"/>
    <n v="3"/>
    <s v="Active"/>
    <x v="1"/>
    <x v="3"/>
    <n v="0"/>
  </r>
  <r>
    <n v="37"/>
    <s v="Yes"/>
    <s v="Travel_Rarely"/>
    <x v="1"/>
    <n v="10"/>
    <n v="4"/>
    <s v="Marketing"/>
    <n v="438"/>
    <x v="1"/>
    <n v="3"/>
    <x v="8"/>
    <s v="Married"/>
    <n v="30720"/>
    <n v="5"/>
    <n v="14"/>
    <n v="0"/>
    <n v="17"/>
    <n v="3"/>
    <n v="14"/>
    <n v="11"/>
    <n v="7"/>
    <n v="1"/>
    <n v="1"/>
    <x v="0"/>
    <x v="3"/>
    <n v="2"/>
    <n v="3"/>
    <s v="Left"/>
    <x v="2"/>
    <x v="3"/>
    <n v="1"/>
  </r>
  <r>
    <n v="37"/>
    <s v="Yes"/>
    <s v="Travel_Rarely"/>
    <x v="1"/>
    <n v="10"/>
    <n v="4"/>
    <s v="Marketing"/>
    <n v="1908"/>
    <x v="1"/>
    <n v="3"/>
    <x v="8"/>
    <s v="Married"/>
    <n v="30720"/>
    <n v="5"/>
    <n v="14"/>
    <n v="0"/>
    <n v="17"/>
    <n v="3"/>
    <n v="14"/>
    <n v="11"/>
    <n v="7"/>
    <n v="1"/>
    <n v="1"/>
    <x v="0"/>
    <x v="3"/>
    <n v="2"/>
    <n v="3"/>
    <s v="Left"/>
    <x v="2"/>
    <x v="3"/>
    <n v="1"/>
  </r>
  <r>
    <n v="37"/>
    <s v="Yes"/>
    <s v="Travel_Rarely"/>
    <x v="1"/>
    <n v="10"/>
    <n v="4"/>
    <s v="Marketing"/>
    <n v="3378"/>
    <x v="1"/>
    <n v="3"/>
    <x v="8"/>
    <s v="Married"/>
    <n v="30720"/>
    <n v="5"/>
    <n v="14"/>
    <n v="0"/>
    <n v="17"/>
    <n v="3"/>
    <n v="14"/>
    <n v="11"/>
    <n v="7"/>
    <n v="1"/>
    <n v="1"/>
    <x v="0"/>
    <x v="3"/>
    <n v="2"/>
    <n v="3"/>
    <s v="Left"/>
    <x v="2"/>
    <x v="3"/>
    <n v="1"/>
  </r>
  <r>
    <n v="36"/>
    <s v="No"/>
    <s v="Non-Travel"/>
    <x v="1"/>
    <n v="1"/>
    <n v="1"/>
    <s v="Medical"/>
    <n v="1190"/>
    <x v="1"/>
    <n v="1"/>
    <x v="8"/>
    <s v="Divorced"/>
    <n v="132470"/>
    <n v="1"/>
    <n v="14"/>
    <n v="0"/>
    <n v="15"/>
    <n v="3"/>
    <n v="15"/>
    <n v="11"/>
    <n v="11"/>
    <n v="1"/>
    <n v="4"/>
    <x v="1"/>
    <x v="2"/>
    <n v="3"/>
    <n v="3"/>
    <s v="Active"/>
    <x v="2"/>
    <x v="3"/>
    <n v="0"/>
  </r>
  <r>
    <n v="36"/>
    <s v="No"/>
    <s v="Non-Travel"/>
    <x v="1"/>
    <n v="1"/>
    <n v="1"/>
    <s v="Medical"/>
    <n v="2660"/>
    <x v="1"/>
    <n v="1"/>
    <x v="8"/>
    <s v="Divorced"/>
    <n v="132470"/>
    <n v="1"/>
    <n v="14"/>
    <n v="0"/>
    <n v="15"/>
    <n v="3"/>
    <n v="15"/>
    <n v="11"/>
    <n v="11"/>
    <n v="1"/>
    <n v="4"/>
    <x v="1"/>
    <x v="2"/>
    <n v="3"/>
    <n v="3"/>
    <s v="Active"/>
    <x v="2"/>
    <x v="3"/>
    <n v="0"/>
  </r>
  <r>
    <n v="36"/>
    <s v="No"/>
    <s v="Non-Travel"/>
    <x v="1"/>
    <n v="1"/>
    <n v="1"/>
    <s v="Medical"/>
    <n v="4130"/>
    <x v="1"/>
    <n v="1"/>
    <x v="8"/>
    <s v="Divorced"/>
    <n v="132470"/>
    <n v="1"/>
    <n v="14"/>
    <n v="0"/>
    <n v="15"/>
    <n v="3"/>
    <n v="15"/>
    <n v="11"/>
    <n v="11"/>
    <n v="1"/>
    <n v="4"/>
    <x v="1"/>
    <x v="2"/>
    <n v="3"/>
    <n v="3"/>
    <s v="Active"/>
    <x v="2"/>
    <x v="3"/>
    <n v="0"/>
  </r>
  <r>
    <n v="35"/>
    <s v="No"/>
    <s v="Travel_Rarely"/>
    <x v="0"/>
    <n v="10"/>
    <n v="5"/>
    <s v="Medical"/>
    <n v="251"/>
    <x v="1"/>
    <n v="4"/>
    <x v="4"/>
    <s v="Single"/>
    <n v="134580"/>
    <n v="1"/>
    <n v="11"/>
    <n v="0"/>
    <n v="17"/>
    <n v="3"/>
    <n v="17"/>
    <n v="11"/>
    <n v="8"/>
    <n v="1"/>
    <n v="2"/>
    <x v="1"/>
    <x v="0"/>
    <n v="3"/>
    <n v="3"/>
    <s v="Active"/>
    <x v="2"/>
    <x v="3"/>
    <n v="0"/>
  </r>
  <r>
    <n v="35"/>
    <s v="No"/>
    <s v="Travel_Rarely"/>
    <x v="0"/>
    <n v="10"/>
    <n v="5"/>
    <s v="Medical"/>
    <n v="1721"/>
    <x v="1"/>
    <n v="4"/>
    <x v="4"/>
    <s v="Single"/>
    <n v="134580"/>
    <n v="1"/>
    <n v="11"/>
    <n v="0"/>
    <n v="17"/>
    <n v="3"/>
    <n v="17"/>
    <n v="11"/>
    <n v="8"/>
    <n v="1"/>
    <n v="2"/>
    <x v="1"/>
    <x v="0"/>
    <n v="3"/>
    <n v="3"/>
    <s v="Active"/>
    <x v="2"/>
    <x v="3"/>
    <n v="0"/>
  </r>
  <r>
    <n v="35"/>
    <s v="No"/>
    <s v="Travel_Rarely"/>
    <x v="0"/>
    <n v="10"/>
    <n v="5"/>
    <s v="Medical"/>
    <n v="3191"/>
    <x v="1"/>
    <n v="4"/>
    <x v="4"/>
    <s v="Single"/>
    <n v="134580"/>
    <n v="1"/>
    <n v="11"/>
    <n v="0"/>
    <n v="17"/>
    <n v="3"/>
    <n v="17"/>
    <n v="11"/>
    <n v="8"/>
    <n v="1"/>
    <n v="2"/>
    <x v="1"/>
    <x v="0"/>
    <n v="3"/>
    <n v="3"/>
    <s v="Active"/>
    <x v="2"/>
    <x v="3"/>
    <n v="0"/>
  </r>
  <r>
    <n v="39"/>
    <s v="Yes"/>
    <s v="Travel_Frequently"/>
    <x v="1"/>
    <n v="1"/>
    <n v="3"/>
    <s v="Marketing"/>
    <n v="556"/>
    <x v="0"/>
    <n v="2"/>
    <x v="7"/>
    <s v="Divorced"/>
    <n v="67550"/>
    <n v="7"/>
    <n v="14"/>
    <n v="1"/>
    <n v="21"/>
    <n v="2"/>
    <n v="18"/>
    <n v="11"/>
    <n v="5"/>
    <n v="1"/>
    <n v="1"/>
    <x v="1"/>
    <x v="0"/>
    <n v="3"/>
    <n v="3"/>
    <s v="Left"/>
    <x v="2"/>
    <x v="3"/>
    <n v="1"/>
  </r>
  <r>
    <n v="39"/>
    <s v="Yes"/>
    <s v="Travel_Frequently"/>
    <x v="1"/>
    <n v="1"/>
    <n v="3"/>
    <s v="Marketing"/>
    <n v="2026"/>
    <x v="0"/>
    <n v="2"/>
    <x v="7"/>
    <s v="Divorced"/>
    <n v="67550"/>
    <n v="7"/>
    <n v="14"/>
    <n v="1"/>
    <n v="21"/>
    <n v="2"/>
    <n v="18"/>
    <n v="11"/>
    <n v="5"/>
    <n v="1"/>
    <n v="1"/>
    <x v="1"/>
    <x v="0"/>
    <n v="3"/>
    <n v="3"/>
    <s v="Left"/>
    <x v="2"/>
    <x v="3"/>
    <n v="1"/>
  </r>
  <r>
    <n v="39"/>
    <s v="Yes"/>
    <s v="Travel_Frequently"/>
    <x v="1"/>
    <n v="1"/>
    <n v="3"/>
    <s v="Marketing"/>
    <n v="3496"/>
    <x v="0"/>
    <n v="2"/>
    <x v="7"/>
    <s v="Divorced"/>
    <n v="67550"/>
    <n v="7"/>
    <n v="14"/>
    <n v="1"/>
    <n v="21"/>
    <n v="2"/>
    <n v="18"/>
    <n v="11"/>
    <n v="5"/>
    <n v="1"/>
    <n v="1"/>
    <x v="1"/>
    <x v="0"/>
    <n v="3"/>
    <n v="3"/>
    <s v="Left"/>
    <x v="2"/>
    <x v="3"/>
    <n v="1"/>
  </r>
  <r>
    <n v="41"/>
    <s v="No"/>
    <s v="Travel_Rarely"/>
    <x v="0"/>
    <n v="24"/>
    <n v="1"/>
    <s v="Life Sciences"/>
    <n v="209"/>
    <x v="0"/>
    <n v="1"/>
    <x v="1"/>
    <s v="Married"/>
    <n v="26610"/>
    <n v="7"/>
    <n v="14"/>
    <n v="1"/>
    <n v="22"/>
    <n v="2"/>
    <n v="18"/>
    <n v="11"/>
    <n v="8"/>
    <n v="1"/>
    <n v="2"/>
    <x v="3"/>
    <x v="0"/>
    <n v="3"/>
    <n v="3"/>
    <s v="Active"/>
    <x v="2"/>
    <x v="3"/>
    <n v="0"/>
  </r>
  <r>
    <n v="41"/>
    <s v="No"/>
    <s v="Travel_Rarely"/>
    <x v="0"/>
    <n v="24"/>
    <n v="1"/>
    <s v="Life Sciences"/>
    <n v="1679"/>
    <x v="0"/>
    <n v="1"/>
    <x v="1"/>
    <s v="Married"/>
    <n v="26610"/>
    <n v="7"/>
    <n v="14"/>
    <n v="1"/>
    <n v="22"/>
    <n v="2"/>
    <n v="18"/>
    <n v="11"/>
    <n v="8"/>
    <n v="1"/>
    <n v="2"/>
    <x v="0"/>
    <x v="0"/>
    <n v="3"/>
    <n v="3"/>
    <s v="Active"/>
    <x v="2"/>
    <x v="3"/>
    <n v="0"/>
  </r>
  <r>
    <n v="41"/>
    <s v="No"/>
    <s v="Travel_Rarely"/>
    <x v="0"/>
    <n v="24"/>
    <n v="1"/>
    <s v="Life Sciences"/>
    <n v="3149"/>
    <x v="0"/>
    <n v="1"/>
    <x v="1"/>
    <s v="Married"/>
    <n v="26610"/>
    <n v="7"/>
    <n v="14"/>
    <n v="1"/>
    <n v="22"/>
    <n v="2"/>
    <n v="18"/>
    <n v="11"/>
    <n v="8"/>
    <n v="1"/>
    <n v="2"/>
    <x v="3"/>
    <x v="0"/>
    <n v="3"/>
    <n v="3"/>
    <s v="Active"/>
    <x v="2"/>
    <x v="3"/>
    <n v="0"/>
  </r>
  <r>
    <n v="41"/>
    <s v="No"/>
    <s v="Non-Travel"/>
    <x v="1"/>
    <n v="6"/>
    <n v="3"/>
    <s v="Life Sciences"/>
    <n v="694"/>
    <x v="1"/>
    <n v="1"/>
    <x v="1"/>
    <s v="Single"/>
    <n v="27730"/>
    <n v="1"/>
    <n v="11"/>
    <n v="0"/>
    <n v="19"/>
    <n v="3"/>
    <n v="19"/>
    <n v="11"/>
    <n v="9"/>
    <n v="1"/>
    <n v="3"/>
    <x v="2"/>
    <x v="0"/>
    <n v="3"/>
    <n v="3"/>
    <s v="Active"/>
    <x v="2"/>
    <x v="3"/>
    <n v="0"/>
  </r>
  <r>
    <n v="41"/>
    <s v="No"/>
    <s v="Non-Travel"/>
    <x v="1"/>
    <n v="6"/>
    <n v="3"/>
    <s v="Life Sciences"/>
    <n v="2164"/>
    <x v="1"/>
    <n v="1"/>
    <x v="1"/>
    <s v="Single"/>
    <n v="27730"/>
    <n v="1"/>
    <n v="11"/>
    <n v="0"/>
    <n v="19"/>
    <n v="3"/>
    <n v="19"/>
    <n v="11"/>
    <n v="9"/>
    <n v="1"/>
    <n v="3"/>
    <x v="2"/>
    <x v="0"/>
    <n v="3"/>
    <n v="3"/>
    <s v="Active"/>
    <x v="2"/>
    <x v="3"/>
    <n v="0"/>
  </r>
  <r>
    <n v="41"/>
    <s v="No"/>
    <s v="Non-Travel"/>
    <x v="1"/>
    <n v="6"/>
    <n v="3"/>
    <s v="Life Sciences"/>
    <n v="3634"/>
    <x v="1"/>
    <n v="1"/>
    <x v="1"/>
    <s v="Single"/>
    <n v="27730"/>
    <n v="1"/>
    <n v="11"/>
    <n v="0"/>
    <n v="19"/>
    <n v="3"/>
    <n v="19"/>
    <n v="11"/>
    <n v="9"/>
    <n v="1"/>
    <n v="3"/>
    <x v="2"/>
    <x v="0"/>
    <n v="3"/>
    <n v="3"/>
    <s v="Active"/>
    <x v="2"/>
    <x v="3"/>
    <n v="0"/>
  </r>
  <r>
    <n v="39"/>
    <s v="No"/>
    <s v="Travel_Frequently"/>
    <x v="0"/>
    <n v="22"/>
    <n v="3"/>
    <s v="Medical"/>
    <n v="1464"/>
    <x v="1"/>
    <n v="1"/>
    <x v="5"/>
    <s v="Single"/>
    <n v="129650"/>
    <n v="0"/>
    <n v="19"/>
    <n v="1"/>
    <n v="20"/>
    <n v="2"/>
    <n v="19"/>
    <n v="11"/>
    <n v="8"/>
    <n v="1"/>
    <n v="3"/>
    <x v="0"/>
    <x v="0"/>
    <n v="3"/>
    <n v="3"/>
    <s v="Active"/>
    <x v="2"/>
    <x v="3"/>
    <n v="0"/>
  </r>
  <r>
    <n v="39"/>
    <s v="No"/>
    <s v="Travel_Frequently"/>
    <x v="0"/>
    <n v="22"/>
    <n v="3"/>
    <s v="Medical"/>
    <n v="2934"/>
    <x v="1"/>
    <n v="1"/>
    <x v="5"/>
    <s v="Single"/>
    <n v="129650"/>
    <n v="0"/>
    <n v="19"/>
    <n v="1"/>
    <n v="20"/>
    <n v="2"/>
    <n v="19"/>
    <n v="11"/>
    <n v="8"/>
    <n v="1"/>
    <n v="3"/>
    <x v="0"/>
    <x v="0"/>
    <n v="3"/>
    <n v="3"/>
    <s v="Active"/>
    <x v="2"/>
    <x v="3"/>
    <n v="0"/>
  </r>
  <r>
    <n v="39"/>
    <s v="No"/>
    <s v="Travel_Frequently"/>
    <x v="0"/>
    <n v="22"/>
    <n v="3"/>
    <s v="Medical"/>
    <n v="4404"/>
    <x v="1"/>
    <n v="1"/>
    <x v="5"/>
    <s v="Single"/>
    <n v="129650"/>
    <n v="0"/>
    <n v="19"/>
    <n v="1"/>
    <n v="20"/>
    <n v="2"/>
    <n v="19"/>
    <n v="11"/>
    <n v="8"/>
    <n v="1"/>
    <n v="3"/>
    <x v="0"/>
    <x v="0"/>
    <n v="3"/>
    <n v="3"/>
    <s v="Active"/>
    <x v="2"/>
    <x v="3"/>
    <n v="0"/>
  </r>
  <r>
    <n v="40"/>
    <s v="No"/>
    <s v="Travel_Rarely"/>
    <x v="0"/>
    <n v="3"/>
    <n v="3"/>
    <s v="Other"/>
    <n v="1091"/>
    <x v="0"/>
    <n v="1"/>
    <x v="0"/>
    <s v="Divorced"/>
    <n v="68330"/>
    <n v="2"/>
    <n v="13"/>
    <n v="0"/>
    <n v="22"/>
    <n v="3"/>
    <n v="19"/>
    <n v="11"/>
    <n v="16"/>
    <n v="1"/>
    <n v="1"/>
    <x v="3"/>
    <x v="0"/>
    <n v="3"/>
    <n v="3"/>
    <s v="Active"/>
    <x v="2"/>
    <x v="3"/>
    <n v="0"/>
  </r>
  <r>
    <n v="40"/>
    <s v="No"/>
    <s v="Travel_Rarely"/>
    <x v="0"/>
    <n v="3"/>
    <n v="3"/>
    <s v="Other"/>
    <n v="2561"/>
    <x v="0"/>
    <n v="1"/>
    <x v="0"/>
    <s v="Divorced"/>
    <n v="68330"/>
    <n v="2"/>
    <n v="13"/>
    <n v="0"/>
    <n v="22"/>
    <n v="3"/>
    <n v="19"/>
    <n v="11"/>
    <n v="16"/>
    <n v="1"/>
    <n v="1"/>
    <x v="3"/>
    <x v="0"/>
    <n v="3"/>
    <n v="3"/>
    <s v="Active"/>
    <x v="2"/>
    <x v="3"/>
    <n v="0"/>
  </r>
  <r>
    <n v="40"/>
    <s v="No"/>
    <s v="Travel_Rarely"/>
    <x v="0"/>
    <n v="3"/>
    <n v="3"/>
    <s v="Other"/>
    <n v="4031"/>
    <x v="0"/>
    <n v="1"/>
    <x v="0"/>
    <s v="Divorced"/>
    <n v="68330"/>
    <n v="2"/>
    <n v="13"/>
    <n v="0"/>
    <n v="22"/>
    <n v="3"/>
    <n v="19"/>
    <n v="11"/>
    <n v="16"/>
    <n v="1"/>
    <n v="1"/>
    <x v="0"/>
    <x v="0"/>
    <n v="3"/>
    <n v="3"/>
    <s v="Active"/>
    <x v="2"/>
    <x v="3"/>
    <n v="0"/>
  </r>
  <r>
    <n v="39"/>
    <s v="No"/>
    <s v="Travel_Rarely"/>
    <x v="0"/>
    <n v="12"/>
    <n v="5"/>
    <s v="Medical"/>
    <n v="269"/>
    <x v="1"/>
    <n v="1"/>
    <x v="6"/>
    <s v="Single"/>
    <n v="62200"/>
    <n v="1"/>
    <n v="14"/>
    <n v="2"/>
    <n v="20"/>
    <n v="2"/>
    <n v="20"/>
    <n v="11"/>
    <n v="10"/>
    <n v="1"/>
    <n v="4"/>
    <x v="0"/>
    <x v="0"/>
    <n v="3"/>
    <n v="3"/>
    <s v="Active"/>
    <x v="2"/>
    <x v="3"/>
    <n v="0"/>
  </r>
  <r>
    <n v="39"/>
    <s v="No"/>
    <s v="Travel_Rarely"/>
    <x v="0"/>
    <n v="12"/>
    <n v="5"/>
    <s v="Medical"/>
    <n v="1739"/>
    <x v="1"/>
    <n v="1"/>
    <x v="6"/>
    <s v="Single"/>
    <n v="62200"/>
    <n v="1"/>
    <n v="14"/>
    <n v="2"/>
    <n v="20"/>
    <n v="2"/>
    <n v="20"/>
    <n v="11"/>
    <n v="10"/>
    <n v="1"/>
    <n v="4"/>
    <x v="0"/>
    <x v="0"/>
    <n v="3"/>
    <n v="3"/>
    <s v="Active"/>
    <x v="2"/>
    <x v="3"/>
    <n v="0"/>
  </r>
  <r>
    <n v="39"/>
    <s v="No"/>
    <s v="Travel_Rarely"/>
    <x v="0"/>
    <n v="12"/>
    <n v="5"/>
    <s v="Medical"/>
    <n v="3209"/>
    <x v="1"/>
    <n v="1"/>
    <x v="6"/>
    <s v="Single"/>
    <n v="62200"/>
    <n v="1"/>
    <n v="14"/>
    <n v="2"/>
    <n v="20"/>
    <n v="2"/>
    <n v="20"/>
    <n v="11"/>
    <n v="10"/>
    <n v="1"/>
    <n v="4"/>
    <x v="0"/>
    <x v="0"/>
    <n v="3"/>
    <n v="3"/>
    <s v="Active"/>
    <x v="2"/>
    <x v="3"/>
    <n v="0"/>
  </r>
  <r>
    <n v="42"/>
    <s v="No"/>
    <s v="Travel_Rarely"/>
    <x v="0"/>
    <n v="4"/>
    <n v="4"/>
    <s v="Life Sciences"/>
    <n v="1494"/>
    <x v="0"/>
    <n v="1"/>
    <x v="5"/>
    <s v="Married"/>
    <n v="89260"/>
    <n v="1"/>
    <n v="14"/>
    <n v="0"/>
    <n v="20"/>
    <n v="4"/>
    <n v="20"/>
    <n v="11"/>
    <n v="6"/>
    <n v="1"/>
    <n v="2"/>
    <x v="0"/>
    <x v="0"/>
    <n v="1"/>
    <n v="3"/>
    <s v="Active"/>
    <x v="2"/>
    <x v="3"/>
    <n v="0"/>
  </r>
  <r>
    <n v="42"/>
    <s v="No"/>
    <s v="Travel_Rarely"/>
    <x v="0"/>
    <n v="4"/>
    <n v="4"/>
    <s v="Life Sciences"/>
    <n v="2964"/>
    <x v="0"/>
    <n v="1"/>
    <x v="5"/>
    <s v="Married"/>
    <n v="89260"/>
    <n v="1"/>
    <n v="14"/>
    <n v="0"/>
    <n v="20"/>
    <n v="4"/>
    <n v="20"/>
    <n v="11"/>
    <n v="6"/>
    <n v="1"/>
    <n v="2"/>
    <x v="0"/>
    <x v="0"/>
    <n v="1"/>
    <n v="3"/>
    <s v="Active"/>
    <x v="2"/>
    <x v="3"/>
    <n v="0"/>
  </r>
  <r>
    <n v="39"/>
    <s v="No"/>
    <s v="Travel_Rarely"/>
    <x v="0"/>
    <n v="4"/>
    <n v="3"/>
    <s v="Life Sciences"/>
    <n v="1146"/>
    <x v="0"/>
    <n v="2"/>
    <x v="0"/>
    <s v="Single"/>
    <n v="98520"/>
    <n v="0"/>
    <n v="12"/>
    <n v="1"/>
    <n v="21"/>
    <n v="5"/>
    <n v="20"/>
    <n v="11"/>
    <n v="10"/>
    <n v="1"/>
    <n v="2"/>
    <x v="3"/>
    <x v="0"/>
    <n v="2"/>
    <n v="3"/>
    <s v="Active"/>
    <x v="2"/>
    <x v="3"/>
    <n v="0"/>
  </r>
  <r>
    <n v="39"/>
    <s v="No"/>
    <s v="Travel_Rarely"/>
    <x v="0"/>
    <n v="4"/>
    <n v="3"/>
    <s v="Life Sciences"/>
    <n v="2616"/>
    <x v="0"/>
    <n v="2"/>
    <x v="0"/>
    <s v="Single"/>
    <n v="98520"/>
    <n v="0"/>
    <n v="12"/>
    <n v="1"/>
    <n v="21"/>
    <n v="5"/>
    <n v="20"/>
    <n v="11"/>
    <n v="10"/>
    <n v="1"/>
    <n v="2"/>
    <x v="3"/>
    <x v="0"/>
    <n v="2"/>
    <n v="3"/>
    <s v="Active"/>
    <x v="2"/>
    <x v="3"/>
    <n v="0"/>
  </r>
  <r>
    <n v="39"/>
    <s v="No"/>
    <s v="Travel_Rarely"/>
    <x v="0"/>
    <n v="4"/>
    <n v="3"/>
    <s v="Life Sciences"/>
    <n v="4086"/>
    <x v="0"/>
    <n v="2"/>
    <x v="0"/>
    <s v="Single"/>
    <n v="98520"/>
    <n v="0"/>
    <n v="12"/>
    <n v="1"/>
    <n v="21"/>
    <n v="5"/>
    <n v="20"/>
    <n v="11"/>
    <n v="10"/>
    <n v="1"/>
    <n v="2"/>
    <x v="3"/>
    <x v="0"/>
    <n v="2"/>
    <n v="3"/>
    <s v="Active"/>
    <x v="2"/>
    <x v="3"/>
    <n v="0"/>
  </r>
  <r>
    <n v="45"/>
    <s v="No"/>
    <s v="Non-Travel"/>
    <x v="0"/>
    <n v="9"/>
    <n v="2"/>
    <s v="Medical"/>
    <n v="1407"/>
    <x v="1"/>
    <n v="1"/>
    <x v="0"/>
    <s v="Married"/>
    <n v="95250"/>
    <n v="9"/>
    <n v="19"/>
    <n v="0"/>
    <n v="22"/>
    <n v="3"/>
    <n v="20"/>
    <n v="11"/>
    <n v="8"/>
    <n v="1"/>
    <n v="1"/>
    <x v="1"/>
    <x v="0"/>
    <n v="3"/>
    <n v="3"/>
    <s v="Active"/>
    <x v="3"/>
    <x v="3"/>
    <n v="0"/>
  </r>
  <r>
    <n v="45"/>
    <s v="No"/>
    <s v="Non-Travel"/>
    <x v="0"/>
    <n v="9"/>
    <n v="2"/>
    <s v="Medical"/>
    <n v="2877"/>
    <x v="1"/>
    <n v="1"/>
    <x v="0"/>
    <s v="Married"/>
    <n v="95250"/>
    <n v="9"/>
    <n v="19"/>
    <n v="0"/>
    <n v="22"/>
    <n v="3"/>
    <n v="20"/>
    <n v="11"/>
    <n v="8"/>
    <n v="1"/>
    <n v="1"/>
    <x v="1"/>
    <x v="0"/>
    <n v="3"/>
    <n v="3"/>
    <s v="Active"/>
    <x v="3"/>
    <x v="3"/>
    <n v="0"/>
  </r>
  <r>
    <n v="45"/>
    <s v="No"/>
    <s v="Non-Travel"/>
    <x v="0"/>
    <n v="9"/>
    <n v="2"/>
    <s v="Medical"/>
    <n v="4347"/>
    <x v="1"/>
    <n v="1"/>
    <x v="0"/>
    <s v="Married"/>
    <n v="95250"/>
    <n v="9"/>
    <n v="19"/>
    <n v="0"/>
    <n v="22"/>
    <n v="3"/>
    <n v="20"/>
    <n v="11"/>
    <n v="8"/>
    <n v="1"/>
    <n v="1"/>
    <x v="1"/>
    <x v="0"/>
    <n v="3"/>
    <n v="3"/>
    <s v="Active"/>
    <x v="3"/>
    <x v="3"/>
    <n v="0"/>
  </r>
  <r>
    <n v="42"/>
    <s v="No"/>
    <s v="Travel_Rarely"/>
    <x v="0"/>
    <n v="4"/>
    <n v="4"/>
    <s v="Life Sciences"/>
    <n v="24"/>
    <x v="0"/>
    <n v="1"/>
    <x v="5"/>
    <s v="Married"/>
    <n v="89260"/>
    <n v="1"/>
    <n v="14"/>
    <n v="0"/>
    <n v="10"/>
    <n v="4"/>
    <n v="20"/>
    <n v="11"/>
    <n v="6"/>
    <n v="1"/>
    <n v="2"/>
    <x v="0"/>
    <x v="0"/>
    <n v="1"/>
    <n v="3"/>
    <s v="Active"/>
    <x v="2"/>
    <x v="3"/>
    <n v="0"/>
  </r>
  <r>
    <n v="39"/>
    <s v="No"/>
    <s v="Travel_Rarely"/>
    <x v="1"/>
    <n v="2"/>
    <n v="3"/>
    <s v="Life Sciences"/>
    <n v="481"/>
    <x v="0"/>
    <n v="3"/>
    <x v="8"/>
    <s v="Married"/>
    <n v="21150"/>
    <n v="1"/>
    <n v="18"/>
    <n v="0"/>
    <n v="21"/>
    <n v="3"/>
    <n v="21"/>
    <n v="11"/>
    <n v="8"/>
    <n v="1"/>
    <n v="4"/>
    <x v="1"/>
    <x v="0"/>
    <n v="4"/>
    <n v="3"/>
    <s v="Active"/>
    <x v="2"/>
    <x v="3"/>
    <n v="0"/>
  </r>
  <r>
    <n v="39"/>
    <s v="No"/>
    <s v="Travel_Rarely"/>
    <x v="1"/>
    <n v="2"/>
    <n v="3"/>
    <s v="Life Sciences"/>
    <n v="1951"/>
    <x v="0"/>
    <n v="3"/>
    <x v="8"/>
    <s v="Married"/>
    <n v="21150"/>
    <n v="1"/>
    <n v="18"/>
    <n v="0"/>
    <n v="21"/>
    <n v="3"/>
    <n v="21"/>
    <n v="11"/>
    <n v="8"/>
    <n v="1"/>
    <n v="4"/>
    <x v="1"/>
    <x v="0"/>
    <n v="4"/>
    <n v="3"/>
    <s v="Active"/>
    <x v="2"/>
    <x v="3"/>
    <n v="0"/>
  </r>
  <r>
    <n v="39"/>
    <s v="No"/>
    <s v="Travel_Rarely"/>
    <x v="1"/>
    <n v="2"/>
    <n v="3"/>
    <s v="Life Sciences"/>
    <n v="3421"/>
    <x v="0"/>
    <n v="3"/>
    <x v="8"/>
    <s v="Married"/>
    <n v="21150"/>
    <n v="1"/>
    <n v="18"/>
    <n v="0"/>
    <n v="21"/>
    <n v="3"/>
    <n v="21"/>
    <n v="11"/>
    <n v="8"/>
    <n v="1"/>
    <n v="4"/>
    <x v="1"/>
    <x v="0"/>
    <n v="4"/>
    <n v="3"/>
    <s v="Active"/>
    <x v="2"/>
    <x v="3"/>
    <n v="0"/>
  </r>
  <r>
    <n v="39"/>
    <s v="No"/>
    <s v="Travel_Rarely"/>
    <x v="1"/>
    <n v="1"/>
    <n v="4"/>
    <s v="Life Sciences"/>
    <n v="57"/>
    <x v="0"/>
    <n v="1"/>
    <x v="0"/>
    <s v="Married"/>
    <n v="196650"/>
    <n v="1"/>
    <n v="22"/>
    <n v="1"/>
    <n v="21"/>
    <n v="6"/>
    <n v="21"/>
    <n v="11"/>
    <n v="10"/>
    <n v="1"/>
    <n v="3"/>
    <x v="3"/>
    <x v="0"/>
    <n v="3"/>
    <n v="4"/>
    <s v="Active"/>
    <x v="2"/>
    <x v="3"/>
    <n v="0"/>
  </r>
  <r>
    <n v="39"/>
    <s v="No"/>
    <s v="Travel_Rarely"/>
    <x v="1"/>
    <n v="1"/>
    <n v="4"/>
    <s v="Life Sciences"/>
    <n v="1527"/>
    <x v="0"/>
    <n v="1"/>
    <x v="0"/>
    <s v="Married"/>
    <n v="196650"/>
    <n v="1"/>
    <n v="22"/>
    <n v="1"/>
    <n v="21"/>
    <n v="6"/>
    <n v="21"/>
    <n v="11"/>
    <n v="10"/>
    <n v="1"/>
    <n v="3"/>
    <x v="3"/>
    <x v="0"/>
    <n v="3"/>
    <n v="4"/>
    <s v="Active"/>
    <x v="2"/>
    <x v="3"/>
    <n v="0"/>
  </r>
  <r>
    <n v="39"/>
    <s v="No"/>
    <s v="Travel_Rarely"/>
    <x v="1"/>
    <n v="1"/>
    <n v="4"/>
    <s v="Life Sciences"/>
    <n v="2997"/>
    <x v="0"/>
    <n v="1"/>
    <x v="0"/>
    <s v="Married"/>
    <n v="196650"/>
    <n v="1"/>
    <n v="22"/>
    <n v="1"/>
    <n v="21"/>
    <n v="6"/>
    <n v="21"/>
    <n v="11"/>
    <n v="10"/>
    <n v="1"/>
    <n v="3"/>
    <x v="3"/>
    <x v="0"/>
    <n v="3"/>
    <n v="4"/>
    <s v="Active"/>
    <x v="2"/>
    <x v="3"/>
    <n v="0"/>
  </r>
  <r>
    <n v="42"/>
    <s v="No"/>
    <s v="Travel_Rarely"/>
    <x v="0"/>
    <n v="7"/>
    <n v="4"/>
    <s v="Life Sciences"/>
    <n v="1444"/>
    <x v="1"/>
    <n v="2"/>
    <x v="0"/>
    <s v="Married"/>
    <n v="34450"/>
    <n v="1"/>
    <n v="11"/>
    <n v="2"/>
    <n v="22"/>
    <n v="2"/>
    <n v="22"/>
    <n v="11"/>
    <n v="15"/>
    <n v="1"/>
    <n v="3"/>
    <x v="1"/>
    <x v="0"/>
    <n v="3"/>
    <n v="3"/>
    <s v="Active"/>
    <x v="2"/>
    <x v="3"/>
    <n v="0"/>
  </r>
  <r>
    <n v="42"/>
    <s v="No"/>
    <s v="Travel_Rarely"/>
    <x v="0"/>
    <n v="7"/>
    <n v="4"/>
    <s v="Life Sciences"/>
    <n v="2914"/>
    <x v="1"/>
    <n v="2"/>
    <x v="0"/>
    <s v="Married"/>
    <n v="34450"/>
    <n v="1"/>
    <n v="11"/>
    <n v="2"/>
    <n v="22"/>
    <n v="2"/>
    <n v="22"/>
    <n v="11"/>
    <n v="15"/>
    <n v="1"/>
    <n v="3"/>
    <x v="1"/>
    <x v="0"/>
    <n v="3"/>
    <n v="3"/>
    <s v="Active"/>
    <x v="2"/>
    <x v="3"/>
    <n v="0"/>
  </r>
  <r>
    <n v="42"/>
    <s v="No"/>
    <s v="Travel_Rarely"/>
    <x v="0"/>
    <n v="7"/>
    <n v="4"/>
    <s v="Life Sciences"/>
    <n v="4384"/>
    <x v="1"/>
    <n v="2"/>
    <x v="0"/>
    <s v="Married"/>
    <n v="34450"/>
    <n v="1"/>
    <n v="11"/>
    <n v="2"/>
    <n v="22"/>
    <n v="2"/>
    <n v="22"/>
    <n v="11"/>
    <n v="15"/>
    <n v="1"/>
    <n v="3"/>
    <x v="1"/>
    <x v="0"/>
    <n v="3"/>
    <n v="3"/>
    <s v="Active"/>
    <x v="2"/>
    <x v="3"/>
    <n v="0"/>
  </r>
  <r>
    <n v="40"/>
    <s v="No"/>
    <s v="Travel_Frequently"/>
    <x v="0"/>
    <n v="6"/>
    <n v="3"/>
    <s v="Medical"/>
    <n v="1303"/>
    <x v="0"/>
    <n v="1"/>
    <x v="7"/>
    <s v="Married"/>
    <n v="60770"/>
    <n v="1"/>
    <n v="16"/>
    <n v="2"/>
    <n v="22"/>
    <n v="2"/>
    <n v="22"/>
    <n v="11"/>
    <n v="11"/>
    <n v="1"/>
    <n v="3"/>
    <x v="2"/>
    <x v="2"/>
    <n v="2"/>
    <n v="3"/>
    <s v="Active"/>
    <x v="2"/>
    <x v="3"/>
    <n v="0"/>
  </r>
  <r>
    <n v="40"/>
    <s v="No"/>
    <s v="Travel_Frequently"/>
    <x v="0"/>
    <n v="6"/>
    <n v="3"/>
    <s v="Medical"/>
    <n v="2773"/>
    <x v="0"/>
    <n v="1"/>
    <x v="7"/>
    <s v="Married"/>
    <n v="60770"/>
    <n v="1"/>
    <n v="16"/>
    <n v="2"/>
    <n v="22"/>
    <n v="2"/>
    <n v="22"/>
    <n v="11"/>
    <n v="11"/>
    <n v="1"/>
    <n v="3"/>
    <x v="2"/>
    <x v="2"/>
    <n v="2"/>
    <n v="3"/>
    <s v="Active"/>
    <x v="2"/>
    <x v="3"/>
    <n v="0"/>
  </r>
  <r>
    <n v="40"/>
    <s v="No"/>
    <s v="Travel_Frequently"/>
    <x v="0"/>
    <n v="6"/>
    <n v="3"/>
    <s v="Medical"/>
    <n v="4243"/>
    <x v="0"/>
    <n v="1"/>
    <x v="7"/>
    <s v="Married"/>
    <n v="60770"/>
    <n v="1"/>
    <n v="16"/>
    <n v="2"/>
    <n v="22"/>
    <n v="2"/>
    <n v="22"/>
    <n v="11"/>
    <n v="11"/>
    <n v="1"/>
    <n v="3"/>
    <x v="2"/>
    <x v="2"/>
    <n v="2"/>
    <n v="3"/>
    <s v="Active"/>
    <x v="2"/>
    <x v="3"/>
    <n v="0"/>
  </r>
  <r>
    <n v="47"/>
    <s v="No"/>
    <s v="Travel_Frequently"/>
    <x v="0"/>
    <n v="27"/>
    <n v="3"/>
    <s v="Life Sciences"/>
    <n v="287"/>
    <x v="0"/>
    <n v="1"/>
    <x v="3"/>
    <s v="Divorced"/>
    <n v="54410"/>
    <n v="9"/>
    <n v="22"/>
    <n v="1"/>
    <n v="28"/>
    <n v="6"/>
    <n v="22"/>
    <n v="11"/>
    <n v="13"/>
    <n v="1"/>
    <n v="4"/>
    <x v="0"/>
    <x v="2"/>
    <n v="2"/>
    <n v="4"/>
    <s v="Active"/>
    <x v="3"/>
    <x v="3"/>
    <n v="0"/>
  </r>
  <r>
    <n v="47"/>
    <s v="No"/>
    <s v="Travel_Frequently"/>
    <x v="0"/>
    <n v="27"/>
    <n v="3"/>
    <s v="Life Sciences"/>
    <n v="1757"/>
    <x v="0"/>
    <n v="1"/>
    <x v="3"/>
    <s v="Divorced"/>
    <n v="54410"/>
    <n v="9"/>
    <n v="22"/>
    <n v="1"/>
    <n v="28"/>
    <n v="6"/>
    <n v="22"/>
    <n v="11"/>
    <n v="13"/>
    <n v="1"/>
    <n v="4"/>
    <x v="0"/>
    <x v="2"/>
    <n v="2"/>
    <n v="4"/>
    <s v="Active"/>
    <x v="3"/>
    <x v="3"/>
    <n v="0"/>
  </r>
  <r>
    <n v="47"/>
    <s v="No"/>
    <s v="Travel_Frequently"/>
    <x v="0"/>
    <n v="27"/>
    <n v="3"/>
    <s v="Life Sciences"/>
    <n v="3227"/>
    <x v="0"/>
    <n v="1"/>
    <x v="3"/>
    <s v="Divorced"/>
    <n v="54410"/>
    <n v="9"/>
    <n v="22"/>
    <n v="1"/>
    <n v="28"/>
    <n v="6"/>
    <n v="22"/>
    <n v="11"/>
    <n v="13"/>
    <n v="1"/>
    <n v="4"/>
    <x v="0"/>
    <x v="2"/>
    <n v="2"/>
    <n v="4"/>
    <s v="Active"/>
    <x v="3"/>
    <x v="3"/>
    <n v="0"/>
  </r>
  <r>
    <n v="51"/>
    <s v="No"/>
    <s v="Travel_Frequently"/>
    <x v="0"/>
    <n v="14"/>
    <n v="3"/>
    <s v="Life Sciences"/>
    <n v="661"/>
    <x v="0"/>
    <n v="2"/>
    <x v="1"/>
    <s v="Divorced"/>
    <n v="105270"/>
    <n v="4"/>
    <n v="14"/>
    <n v="0"/>
    <n v="31"/>
    <n v="3"/>
    <n v="29"/>
    <n v="11"/>
    <n v="10"/>
    <n v="1"/>
    <n v="4"/>
    <x v="2"/>
    <x v="2"/>
    <n v="3"/>
    <n v="3"/>
    <s v="Active"/>
    <x v="3"/>
    <x v="3"/>
    <n v="0"/>
  </r>
  <r>
    <n v="51"/>
    <s v="No"/>
    <s v="Travel_Frequently"/>
    <x v="0"/>
    <n v="14"/>
    <n v="3"/>
    <s v="Life Sciences"/>
    <n v="2131"/>
    <x v="0"/>
    <n v="2"/>
    <x v="1"/>
    <s v="Divorced"/>
    <n v="105270"/>
    <n v="4"/>
    <n v="14"/>
    <n v="0"/>
    <n v="31"/>
    <n v="3"/>
    <n v="29"/>
    <n v="11"/>
    <n v="10"/>
    <n v="1"/>
    <n v="4"/>
    <x v="2"/>
    <x v="2"/>
    <n v="3"/>
    <n v="3"/>
    <s v="Active"/>
    <x v="3"/>
    <x v="3"/>
    <n v="0"/>
  </r>
  <r>
    <n v="51"/>
    <s v="No"/>
    <s v="Travel_Frequently"/>
    <x v="0"/>
    <n v="14"/>
    <n v="3"/>
    <s v="Life Sciences"/>
    <n v="3601"/>
    <x v="0"/>
    <n v="2"/>
    <x v="1"/>
    <s v="Divorced"/>
    <n v="105270"/>
    <n v="4"/>
    <n v="14"/>
    <n v="0"/>
    <n v="31"/>
    <n v="3"/>
    <n v="29"/>
    <n v="11"/>
    <n v="10"/>
    <n v="1"/>
    <n v="4"/>
    <x v="2"/>
    <x v="2"/>
    <n v="3"/>
    <n v="3"/>
    <s v="Active"/>
    <x v="3"/>
    <x v="3"/>
    <n v="0"/>
  </r>
  <r>
    <n v="60"/>
    <s v="No"/>
    <s v="Travel_Rarely"/>
    <x v="0"/>
    <n v="10"/>
    <n v="3"/>
    <s v="Life Sciences"/>
    <n v="154"/>
    <x v="1"/>
    <n v="1"/>
    <x v="5"/>
    <s v="Married"/>
    <n v="22690"/>
    <n v="5"/>
    <n v="18"/>
    <n v="1"/>
    <n v="33"/>
    <n v="4"/>
    <n v="29"/>
    <n v="11"/>
    <n v="10"/>
    <n v="1"/>
    <n v="1"/>
    <x v="3"/>
    <x v="3"/>
    <n v="3"/>
    <n v="3"/>
    <s v="Active"/>
    <x v="4"/>
    <x v="3"/>
    <n v="0"/>
  </r>
  <r>
    <n v="60"/>
    <s v="No"/>
    <s v="Travel_Rarely"/>
    <x v="0"/>
    <n v="10"/>
    <n v="3"/>
    <s v="Life Sciences"/>
    <n v="1624"/>
    <x v="1"/>
    <n v="1"/>
    <x v="5"/>
    <s v="Married"/>
    <n v="22690"/>
    <n v="5"/>
    <n v="18"/>
    <n v="1"/>
    <n v="33"/>
    <n v="4"/>
    <n v="29"/>
    <n v="11"/>
    <n v="10"/>
    <n v="1"/>
    <n v="1"/>
    <x v="3"/>
    <x v="3"/>
    <n v="3"/>
    <n v="3"/>
    <s v="Active"/>
    <x v="4"/>
    <x v="3"/>
    <n v="0"/>
  </r>
  <r>
    <n v="60"/>
    <s v="No"/>
    <s v="Travel_Rarely"/>
    <x v="0"/>
    <n v="10"/>
    <n v="3"/>
    <s v="Life Sciences"/>
    <n v="3094"/>
    <x v="1"/>
    <n v="1"/>
    <x v="5"/>
    <s v="Married"/>
    <n v="22690"/>
    <n v="5"/>
    <n v="18"/>
    <n v="1"/>
    <n v="33"/>
    <n v="4"/>
    <n v="29"/>
    <n v="11"/>
    <n v="10"/>
    <n v="1"/>
    <n v="1"/>
    <x v="3"/>
    <x v="3"/>
    <n v="3"/>
    <n v="3"/>
    <s v="Active"/>
    <x v="4"/>
    <x v="3"/>
    <n v="0"/>
  </r>
  <r>
    <n v="52"/>
    <s v="No"/>
    <s v="Travel_Rarely"/>
    <x v="0"/>
    <n v="2"/>
    <n v="4"/>
    <s v="Medical"/>
    <n v="1403"/>
    <x v="1"/>
    <n v="2"/>
    <x v="6"/>
    <s v="Married"/>
    <n v="35370"/>
    <n v="0"/>
    <n v="11"/>
    <n v="1"/>
    <n v="34"/>
    <n v="3"/>
    <n v="33"/>
    <n v="11"/>
    <n v="9"/>
    <n v="1"/>
    <n v="3"/>
    <x v="0"/>
    <x v="0"/>
    <n v="3"/>
    <n v="3"/>
    <s v="Active"/>
    <x v="3"/>
    <x v="3"/>
    <n v="0"/>
  </r>
  <r>
    <n v="52"/>
    <s v="No"/>
    <s v="Travel_Rarely"/>
    <x v="0"/>
    <n v="2"/>
    <n v="4"/>
    <s v="Medical"/>
    <n v="2873"/>
    <x v="1"/>
    <n v="2"/>
    <x v="6"/>
    <s v="Married"/>
    <n v="35370"/>
    <n v="0"/>
    <n v="11"/>
    <n v="1"/>
    <n v="34"/>
    <n v="3"/>
    <n v="33"/>
    <n v="11"/>
    <n v="9"/>
    <n v="1"/>
    <n v="3"/>
    <x v="0"/>
    <x v="0"/>
    <n v="3"/>
    <n v="3"/>
    <s v="Active"/>
    <x v="3"/>
    <x v="3"/>
    <n v="0"/>
  </r>
  <r>
    <n v="52"/>
    <s v="No"/>
    <s v="Travel_Rarely"/>
    <x v="0"/>
    <n v="2"/>
    <n v="4"/>
    <s v="Medical"/>
    <n v="4343"/>
    <x v="1"/>
    <n v="2"/>
    <x v="6"/>
    <s v="Married"/>
    <n v="35370"/>
    <n v="0"/>
    <n v="11"/>
    <n v="1"/>
    <n v="34"/>
    <n v="3"/>
    <n v="33"/>
    <n v="11"/>
    <n v="9"/>
    <n v="1"/>
    <n v="3"/>
    <x v="0"/>
    <x v="0"/>
    <n v="3"/>
    <n v="3"/>
    <s v="Active"/>
    <x v="3"/>
    <x v="3"/>
    <n v="0"/>
  </r>
  <r>
    <n v="51"/>
    <s v="No"/>
    <s v="Travel_Frequently"/>
    <x v="0"/>
    <n v="1"/>
    <n v="3"/>
    <s v="Life Sciences"/>
    <n v="1323"/>
    <x v="1"/>
    <n v="1"/>
    <x v="0"/>
    <s v="Single"/>
    <n v="20730"/>
    <n v="3"/>
    <n v="14"/>
    <n v="1"/>
    <n v="23"/>
    <n v="4"/>
    <n v="13"/>
    <n v="12"/>
    <n v="8"/>
    <n v="1"/>
    <n v="1"/>
    <x v="3"/>
    <x v="2"/>
    <n v="3"/>
    <n v="3"/>
    <s v="Active"/>
    <x v="3"/>
    <x v="3"/>
    <n v="0"/>
  </r>
  <r>
    <n v="51"/>
    <s v="No"/>
    <s v="Travel_Frequently"/>
    <x v="0"/>
    <n v="1"/>
    <n v="3"/>
    <s v="Life Sciences"/>
    <n v="2793"/>
    <x v="1"/>
    <n v="1"/>
    <x v="0"/>
    <s v="Single"/>
    <n v="20730"/>
    <n v="3"/>
    <n v="14"/>
    <n v="1"/>
    <n v="23"/>
    <n v="4"/>
    <n v="13"/>
    <n v="12"/>
    <n v="8"/>
    <n v="1"/>
    <n v="1"/>
    <x v="3"/>
    <x v="2"/>
    <n v="3"/>
    <n v="3"/>
    <s v="Active"/>
    <x v="3"/>
    <x v="3"/>
    <n v="0"/>
  </r>
  <r>
    <n v="51"/>
    <s v="No"/>
    <s v="Travel_Frequently"/>
    <x v="0"/>
    <n v="1"/>
    <n v="3"/>
    <s v="Life Sciences"/>
    <n v="4263"/>
    <x v="1"/>
    <n v="1"/>
    <x v="0"/>
    <s v="Single"/>
    <n v="20730"/>
    <n v="3"/>
    <n v="14"/>
    <n v="1"/>
    <n v="23"/>
    <n v="4"/>
    <n v="13"/>
    <n v="12"/>
    <n v="8"/>
    <n v="1"/>
    <n v="1"/>
    <x v="3"/>
    <x v="2"/>
    <n v="3"/>
    <n v="3"/>
    <s v="Active"/>
    <x v="3"/>
    <x v="3"/>
    <n v="0"/>
  </r>
  <r>
    <n v="36"/>
    <s v="No"/>
    <s v="Travel_Rarely"/>
    <x v="1"/>
    <n v="1"/>
    <n v="2"/>
    <s v="Marketing"/>
    <n v="1277"/>
    <x v="1"/>
    <n v="2"/>
    <x v="0"/>
    <s v="Divorced"/>
    <n v="86060"/>
    <n v="1"/>
    <n v="14"/>
    <n v="2"/>
    <n v="17"/>
    <n v="3"/>
    <n v="17"/>
    <n v="12"/>
    <n v="8"/>
    <n v="1"/>
    <n v="3"/>
    <x v="0"/>
    <x v="0"/>
    <n v="3"/>
    <n v="3"/>
    <s v="Active"/>
    <x v="2"/>
    <x v="3"/>
    <n v="0"/>
  </r>
  <r>
    <n v="36"/>
    <s v="No"/>
    <s v="Travel_Rarely"/>
    <x v="1"/>
    <n v="1"/>
    <n v="2"/>
    <s v="Marketing"/>
    <n v="2747"/>
    <x v="1"/>
    <n v="2"/>
    <x v="0"/>
    <s v="Divorced"/>
    <n v="86060"/>
    <n v="1"/>
    <n v="14"/>
    <n v="2"/>
    <n v="17"/>
    <n v="3"/>
    <n v="17"/>
    <n v="12"/>
    <n v="8"/>
    <n v="1"/>
    <n v="3"/>
    <x v="0"/>
    <x v="0"/>
    <n v="3"/>
    <n v="3"/>
    <s v="Active"/>
    <x v="2"/>
    <x v="3"/>
    <n v="0"/>
  </r>
  <r>
    <n v="36"/>
    <s v="No"/>
    <s v="Travel_Rarely"/>
    <x v="1"/>
    <n v="1"/>
    <n v="2"/>
    <s v="Marketing"/>
    <n v="4217"/>
    <x v="1"/>
    <n v="2"/>
    <x v="0"/>
    <s v="Divorced"/>
    <n v="86060"/>
    <n v="1"/>
    <n v="14"/>
    <n v="2"/>
    <n v="17"/>
    <n v="3"/>
    <n v="17"/>
    <n v="12"/>
    <n v="8"/>
    <n v="1"/>
    <n v="3"/>
    <x v="0"/>
    <x v="0"/>
    <n v="3"/>
    <n v="3"/>
    <s v="Active"/>
    <x v="2"/>
    <x v="3"/>
    <n v="0"/>
  </r>
  <r>
    <n v="47"/>
    <s v="No"/>
    <s v="Travel_Rarely"/>
    <x v="0"/>
    <n v="1"/>
    <n v="4"/>
    <s v="Life Sciences"/>
    <n v="1157"/>
    <x v="0"/>
    <n v="2"/>
    <x v="0"/>
    <s v="Single"/>
    <n v="42490"/>
    <n v="2"/>
    <n v="13"/>
    <n v="1"/>
    <n v="25"/>
    <n v="2"/>
    <n v="17"/>
    <n v="12"/>
    <n v="11"/>
    <n v="1"/>
    <n v="1"/>
    <x v="0"/>
    <x v="0"/>
    <n v="2"/>
    <n v="3"/>
    <s v="Active"/>
    <x v="3"/>
    <x v="3"/>
    <n v="0"/>
  </r>
  <r>
    <n v="47"/>
    <s v="No"/>
    <s v="Travel_Rarely"/>
    <x v="0"/>
    <n v="1"/>
    <n v="4"/>
    <s v="Life Sciences"/>
    <n v="2627"/>
    <x v="0"/>
    <n v="2"/>
    <x v="0"/>
    <s v="Single"/>
    <n v="42490"/>
    <n v="2"/>
    <n v="13"/>
    <n v="1"/>
    <n v="25"/>
    <n v="2"/>
    <n v="17"/>
    <n v="12"/>
    <n v="11"/>
    <n v="1"/>
    <n v="1"/>
    <x v="0"/>
    <x v="0"/>
    <n v="2"/>
    <n v="3"/>
    <s v="Active"/>
    <x v="3"/>
    <x v="3"/>
    <n v="0"/>
  </r>
  <r>
    <n v="47"/>
    <s v="No"/>
    <s v="Travel_Rarely"/>
    <x v="0"/>
    <n v="1"/>
    <n v="4"/>
    <s v="Life Sciences"/>
    <n v="4097"/>
    <x v="0"/>
    <n v="2"/>
    <x v="0"/>
    <s v="Single"/>
    <n v="42490"/>
    <n v="2"/>
    <n v="13"/>
    <n v="1"/>
    <n v="25"/>
    <n v="2"/>
    <n v="17"/>
    <n v="12"/>
    <n v="11"/>
    <n v="1"/>
    <n v="1"/>
    <x v="0"/>
    <x v="0"/>
    <n v="2"/>
    <n v="3"/>
    <s v="Active"/>
    <x v="3"/>
    <x v="3"/>
    <n v="0"/>
  </r>
  <r>
    <n v="37"/>
    <s v="No"/>
    <s v="Travel_Rarely"/>
    <x v="0"/>
    <n v="10"/>
    <n v="1"/>
    <s v="Technical Degree"/>
    <n v="129"/>
    <x v="0"/>
    <n v="1"/>
    <x v="0"/>
    <s v="Divorced"/>
    <n v="133410"/>
    <n v="1"/>
    <n v="14"/>
    <n v="1"/>
    <n v="18"/>
    <n v="3"/>
    <n v="18"/>
    <n v="12"/>
    <n v="17"/>
    <n v="1"/>
    <n v="4"/>
    <x v="3"/>
    <x v="2"/>
    <n v="3"/>
    <n v="3"/>
    <s v="Active"/>
    <x v="2"/>
    <x v="3"/>
    <n v="0"/>
  </r>
  <r>
    <n v="37"/>
    <s v="No"/>
    <s v="Travel_Rarely"/>
    <x v="0"/>
    <n v="10"/>
    <n v="1"/>
    <s v="Technical Degree"/>
    <n v="1599"/>
    <x v="0"/>
    <n v="1"/>
    <x v="0"/>
    <s v="Divorced"/>
    <n v="133410"/>
    <n v="1"/>
    <n v="14"/>
    <n v="1"/>
    <n v="18"/>
    <n v="3"/>
    <n v="18"/>
    <n v="12"/>
    <n v="17"/>
    <n v="1"/>
    <n v="4"/>
    <x v="3"/>
    <x v="2"/>
    <n v="3"/>
    <n v="3"/>
    <s v="Active"/>
    <x v="2"/>
    <x v="3"/>
    <n v="0"/>
  </r>
  <r>
    <n v="37"/>
    <s v="No"/>
    <s v="Travel_Rarely"/>
    <x v="0"/>
    <n v="10"/>
    <n v="1"/>
    <s v="Technical Degree"/>
    <n v="3069"/>
    <x v="0"/>
    <n v="1"/>
    <x v="0"/>
    <s v="Divorced"/>
    <n v="133410"/>
    <n v="1"/>
    <n v="14"/>
    <n v="1"/>
    <n v="18"/>
    <n v="3"/>
    <n v="18"/>
    <n v="12"/>
    <n v="17"/>
    <n v="1"/>
    <n v="4"/>
    <x v="3"/>
    <x v="2"/>
    <n v="3"/>
    <n v="3"/>
    <s v="Active"/>
    <x v="2"/>
    <x v="3"/>
    <n v="0"/>
  </r>
  <r>
    <n v="45"/>
    <s v="No"/>
    <s v="Non-Travel"/>
    <x v="0"/>
    <n v="2"/>
    <n v="3"/>
    <s v="Medical"/>
    <n v="1431"/>
    <x v="1"/>
    <n v="2"/>
    <x v="3"/>
    <s v="Single"/>
    <n v="103680"/>
    <n v="6"/>
    <n v="12"/>
    <n v="2"/>
    <n v="23"/>
    <n v="2"/>
    <n v="19"/>
    <n v="12"/>
    <n v="8"/>
    <n v="1"/>
    <n v="4"/>
    <x v="1"/>
    <x v="0"/>
    <n v="3"/>
    <n v="3"/>
    <s v="Active"/>
    <x v="3"/>
    <x v="3"/>
    <n v="0"/>
  </r>
  <r>
    <n v="45"/>
    <s v="No"/>
    <s v="Non-Travel"/>
    <x v="0"/>
    <n v="2"/>
    <n v="3"/>
    <s v="Medical"/>
    <n v="2901"/>
    <x v="1"/>
    <n v="2"/>
    <x v="3"/>
    <s v="Single"/>
    <n v="103680"/>
    <n v="6"/>
    <n v="12"/>
    <n v="2"/>
    <n v="23"/>
    <n v="2"/>
    <n v="19"/>
    <n v="12"/>
    <n v="8"/>
    <n v="1"/>
    <n v="4"/>
    <x v="1"/>
    <x v="0"/>
    <n v="3"/>
    <n v="3"/>
    <s v="Active"/>
    <x v="3"/>
    <x v="3"/>
    <n v="0"/>
  </r>
  <r>
    <n v="45"/>
    <s v="No"/>
    <s v="Non-Travel"/>
    <x v="0"/>
    <n v="2"/>
    <n v="3"/>
    <s v="Medical"/>
    <n v="4371"/>
    <x v="1"/>
    <n v="2"/>
    <x v="3"/>
    <s v="Single"/>
    <n v="103680"/>
    <n v="6"/>
    <n v="12"/>
    <n v="2"/>
    <n v="23"/>
    <n v="2"/>
    <n v="19"/>
    <n v="12"/>
    <n v="8"/>
    <n v="1"/>
    <n v="4"/>
    <x v="1"/>
    <x v="0"/>
    <n v="3"/>
    <n v="3"/>
    <s v="Active"/>
    <x v="3"/>
    <x v="3"/>
    <n v="0"/>
  </r>
  <r>
    <n v="54"/>
    <s v="No"/>
    <s v="Travel_Rarely"/>
    <x v="1"/>
    <n v="1"/>
    <n v="3"/>
    <s v="Medical"/>
    <n v="751"/>
    <x v="1"/>
    <n v="2"/>
    <x v="2"/>
    <s v="Single"/>
    <n v="22970"/>
    <n v="6"/>
    <n v="18"/>
    <n v="2"/>
    <n v="29"/>
    <n v="2"/>
    <n v="20"/>
    <n v="12"/>
    <n v="7"/>
    <n v="1"/>
    <n v="4"/>
    <x v="1"/>
    <x v="2"/>
    <n v="2"/>
    <n v="3"/>
    <s v="Active"/>
    <x v="3"/>
    <x v="3"/>
    <n v="0"/>
  </r>
  <r>
    <n v="54"/>
    <s v="No"/>
    <s v="Travel_Rarely"/>
    <x v="1"/>
    <n v="1"/>
    <n v="3"/>
    <s v="Medical"/>
    <n v="2221"/>
    <x v="1"/>
    <n v="2"/>
    <x v="2"/>
    <s v="Single"/>
    <n v="22970"/>
    <n v="6"/>
    <n v="18"/>
    <n v="2"/>
    <n v="29"/>
    <n v="2"/>
    <n v="20"/>
    <n v="12"/>
    <n v="7"/>
    <n v="1"/>
    <n v="4"/>
    <x v="1"/>
    <x v="2"/>
    <n v="2"/>
    <n v="3"/>
    <s v="Active"/>
    <x v="3"/>
    <x v="3"/>
    <n v="0"/>
  </r>
  <r>
    <n v="54"/>
    <s v="No"/>
    <s v="Travel_Rarely"/>
    <x v="1"/>
    <n v="1"/>
    <n v="3"/>
    <s v="Medical"/>
    <n v="3691"/>
    <x v="1"/>
    <n v="2"/>
    <x v="2"/>
    <s v="Single"/>
    <n v="22970"/>
    <n v="6"/>
    <n v="18"/>
    <n v="2"/>
    <n v="29"/>
    <n v="2"/>
    <n v="20"/>
    <n v="12"/>
    <n v="7"/>
    <n v="1"/>
    <n v="4"/>
    <x v="1"/>
    <x v="2"/>
    <n v="2"/>
    <n v="3"/>
    <s v="Active"/>
    <x v="3"/>
    <x v="3"/>
    <n v="0"/>
  </r>
  <r>
    <n v="40"/>
    <s v="No"/>
    <s v="Travel_Rarely"/>
    <x v="1"/>
    <n v="6"/>
    <n v="3"/>
    <s v="Life Sciences"/>
    <n v="985"/>
    <x v="0"/>
    <n v="3"/>
    <x v="5"/>
    <s v="Single"/>
    <n v="104820"/>
    <n v="1"/>
    <n v="11"/>
    <n v="1"/>
    <n v="21"/>
    <n v="6"/>
    <n v="21"/>
    <n v="12"/>
    <n v="8"/>
    <n v="1"/>
    <n v="2"/>
    <x v="2"/>
    <x v="2"/>
    <n v="2"/>
    <n v="3"/>
    <s v="Active"/>
    <x v="2"/>
    <x v="3"/>
    <n v="0"/>
  </r>
  <r>
    <n v="40"/>
    <s v="No"/>
    <s v="Travel_Rarely"/>
    <x v="1"/>
    <n v="6"/>
    <n v="3"/>
    <s v="Life Sciences"/>
    <n v="2455"/>
    <x v="0"/>
    <n v="3"/>
    <x v="5"/>
    <s v="Single"/>
    <n v="104820"/>
    <n v="1"/>
    <n v="11"/>
    <n v="1"/>
    <n v="21"/>
    <n v="6"/>
    <n v="21"/>
    <n v="12"/>
    <n v="8"/>
    <n v="1"/>
    <n v="2"/>
    <x v="2"/>
    <x v="2"/>
    <n v="2"/>
    <n v="3"/>
    <s v="Active"/>
    <x v="2"/>
    <x v="3"/>
    <n v="0"/>
  </r>
  <r>
    <n v="40"/>
    <s v="No"/>
    <s v="Travel_Rarely"/>
    <x v="1"/>
    <n v="6"/>
    <n v="3"/>
    <s v="Life Sciences"/>
    <n v="3925"/>
    <x v="0"/>
    <n v="3"/>
    <x v="5"/>
    <s v="Single"/>
    <n v="104820"/>
    <n v="1"/>
    <n v="11"/>
    <n v="1"/>
    <n v="21"/>
    <n v="6"/>
    <n v="21"/>
    <n v="12"/>
    <n v="8"/>
    <n v="1"/>
    <n v="2"/>
    <x v="2"/>
    <x v="2"/>
    <n v="2"/>
    <n v="3"/>
    <s v="Active"/>
    <x v="2"/>
    <x v="3"/>
    <n v="0"/>
  </r>
  <r>
    <n v="41"/>
    <s v="No"/>
    <s v="Travel_Rarely"/>
    <x v="1"/>
    <n v="6"/>
    <n v="3"/>
    <s v="Medical"/>
    <n v="278"/>
    <x v="0"/>
    <n v="1"/>
    <x v="0"/>
    <s v="Divorced"/>
    <n v="102390"/>
    <n v="3"/>
    <n v="24"/>
    <n v="3"/>
    <n v="23"/>
    <n v="3"/>
    <n v="21"/>
    <n v="12"/>
    <n v="6"/>
    <n v="1"/>
    <n v="2"/>
    <x v="1"/>
    <x v="2"/>
    <n v="3"/>
    <n v="4"/>
    <s v="Active"/>
    <x v="2"/>
    <x v="3"/>
    <n v="0"/>
  </r>
  <r>
    <n v="41"/>
    <s v="No"/>
    <s v="Travel_Rarely"/>
    <x v="1"/>
    <n v="6"/>
    <n v="3"/>
    <s v="Medical"/>
    <n v="1748"/>
    <x v="0"/>
    <n v="1"/>
    <x v="0"/>
    <s v="Divorced"/>
    <n v="102390"/>
    <n v="3"/>
    <n v="24"/>
    <n v="3"/>
    <n v="23"/>
    <n v="3"/>
    <n v="21"/>
    <n v="12"/>
    <n v="6"/>
    <n v="1"/>
    <n v="2"/>
    <x v="1"/>
    <x v="2"/>
    <n v="3"/>
    <n v="4"/>
    <s v="Active"/>
    <x v="2"/>
    <x v="3"/>
    <n v="0"/>
  </r>
  <r>
    <n v="41"/>
    <s v="No"/>
    <s v="Travel_Rarely"/>
    <x v="1"/>
    <n v="6"/>
    <n v="3"/>
    <s v="Medical"/>
    <n v="3218"/>
    <x v="0"/>
    <n v="1"/>
    <x v="0"/>
    <s v="Divorced"/>
    <n v="102390"/>
    <n v="3"/>
    <n v="24"/>
    <n v="3"/>
    <n v="23"/>
    <n v="3"/>
    <n v="21"/>
    <n v="12"/>
    <n v="6"/>
    <n v="1"/>
    <n v="2"/>
    <x v="1"/>
    <x v="2"/>
    <n v="3"/>
    <n v="4"/>
    <s v="Active"/>
    <x v="2"/>
    <x v="3"/>
    <n v="0"/>
  </r>
  <r>
    <n v="48"/>
    <s v="No"/>
    <s v="Travel_Rarely"/>
    <x v="0"/>
    <n v="2"/>
    <n v="3"/>
    <s v="Life Sciences"/>
    <n v="1074"/>
    <x v="1"/>
    <n v="2"/>
    <x v="2"/>
    <s v="Married"/>
    <n v="62720"/>
    <n v="4"/>
    <n v="14"/>
    <n v="0"/>
    <n v="29"/>
    <n v="3"/>
    <n v="22"/>
    <n v="12"/>
    <n v="9"/>
    <n v="1"/>
    <n v="4"/>
    <x v="2"/>
    <x v="0"/>
    <n v="2"/>
    <n v="3"/>
    <s v="Active"/>
    <x v="3"/>
    <x v="3"/>
    <n v="0"/>
  </r>
  <r>
    <n v="48"/>
    <s v="No"/>
    <s v="Travel_Rarely"/>
    <x v="0"/>
    <n v="2"/>
    <n v="3"/>
    <s v="Life Sciences"/>
    <n v="2544"/>
    <x v="1"/>
    <n v="2"/>
    <x v="2"/>
    <s v="Married"/>
    <n v="62720"/>
    <n v="4"/>
    <n v="14"/>
    <n v="0"/>
    <n v="29"/>
    <n v="3"/>
    <n v="22"/>
    <n v="12"/>
    <n v="9"/>
    <n v="1"/>
    <n v="4"/>
    <x v="2"/>
    <x v="0"/>
    <n v="2"/>
    <n v="3"/>
    <s v="Active"/>
    <x v="3"/>
    <x v="3"/>
    <n v="0"/>
  </r>
  <r>
    <n v="48"/>
    <s v="No"/>
    <s v="Travel_Rarely"/>
    <x v="0"/>
    <n v="2"/>
    <n v="3"/>
    <s v="Life Sciences"/>
    <n v="4014"/>
    <x v="1"/>
    <n v="2"/>
    <x v="2"/>
    <s v="Married"/>
    <n v="62720"/>
    <n v="4"/>
    <n v="14"/>
    <n v="0"/>
    <n v="29"/>
    <n v="3"/>
    <n v="22"/>
    <n v="12"/>
    <n v="9"/>
    <n v="1"/>
    <n v="4"/>
    <x v="2"/>
    <x v="0"/>
    <n v="2"/>
    <n v="3"/>
    <s v="Active"/>
    <x v="3"/>
    <x v="3"/>
    <n v="0"/>
  </r>
  <r>
    <n v="50"/>
    <s v="No"/>
    <s v="Travel_Frequently"/>
    <x v="0"/>
    <n v="3"/>
    <n v="3"/>
    <s v="Other"/>
    <n v="881"/>
    <x v="0"/>
    <n v="2"/>
    <x v="3"/>
    <s v="Married"/>
    <n v="42940"/>
    <n v="2"/>
    <n v="20"/>
    <n v="0"/>
    <n v="32"/>
    <n v="2"/>
    <n v="30"/>
    <n v="12"/>
    <n v="13"/>
    <n v="1"/>
    <n v="2"/>
    <x v="0"/>
    <x v="0"/>
    <n v="2"/>
    <n v="4"/>
    <s v="Active"/>
    <x v="3"/>
    <x v="3"/>
    <n v="0"/>
  </r>
  <r>
    <n v="50"/>
    <s v="No"/>
    <s v="Travel_Frequently"/>
    <x v="0"/>
    <n v="3"/>
    <n v="3"/>
    <s v="Other"/>
    <n v="2351"/>
    <x v="0"/>
    <n v="2"/>
    <x v="3"/>
    <s v="Married"/>
    <n v="42940"/>
    <n v="2"/>
    <n v="20"/>
    <n v="0"/>
    <n v="32"/>
    <n v="2"/>
    <n v="30"/>
    <n v="12"/>
    <n v="13"/>
    <n v="1"/>
    <n v="2"/>
    <x v="0"/>
    <x v="0"/>
    <n v="2"/>
    <n v="4"/>
    <s v="Active"/>
    <x v="3"/>
    <x v="3"/>
    <n v="0"/>
  </r>
  <r>
    <n v="50"/>
    <s v="No"/>
    <s v="Travel_Frequently"/>
    <x v="0"/>
    <n v="3"/>
    <n v="3"/>
    <s v="Other"/>
    <n v="3821"/>
    <x v="0"/>
    <n v="2"/>
    <x v="3"/>
    <s v="Married"/>
    <n v="42940"/>
    <n v="2"/>
    <n v="20"/>
    <n v="0"/>
    <n v="32"/>
    <n v="2"/>
    <n v="30"/>
    <n v="12"/>
    <n v="13"/>
    <n v="1"/>
    <n v="2"/>
    <x v="0"/>
    <x v="0"/>
    <n v="2"/>
    <n v="4"/>
    <s v="Active"/>
    <x v="3"/>
    <x v="3"/>
    <n v="0"/>
  </r>
  <r>
    <n v="60"/>
    <s v="No"/>
    <s v="Travel_Frequently"/>
    <x v="0"/>
    <n v="16"/>
    <n v="3"/>
    <s v="Life Sciences"/>
    <n v="170"/>
    <x v="1"/>
    <n v="4"/>
    <x v="4"/>
    <s v="Married"/>
    <n v="23390"/>
    <n v="4"/>
    <n v="20"/>
    <n v="0"/>
    <n v="22"/>
    <n v="4"/>
    <n v="18"/>
    <n v="13"/>
    <n v="11"/>
    <n v="1"/>
    <n v="3"/>
    <x v="3"/>
    <x v="1"/>
    <n v="3"/>
    <n v="4"/>
    <s v="Active"/>
    <x v="4"/>
    <x v="3"/>
    <n v="0"/>
  </r>
  <r>
    <n v="60"/>
    <s v="No"/>
    <s v="Travel_Frequently"/>
    <x v="0"/>
    <n v="16"/>
    <n v="3"/>
    <s v="Life Sciences"/>
    <n v="1640"/>
    <x v="1"/>
    <n v="4"/>
    <x v="4"/>
    <s v="Married"/>
    <n v="23390"/>
    <n v="4"/>
    <n v="20"/>
    <n v="0"/>
    <n v="22"/>
    <n v="4"/>
    <n v="18"/>
    <n v="13"/>
    <n v="11"/>
    <n v="1"/>
    <n v="3"/>
    <x v="3"/>
    <x v="1"/>
    <n v="3"/>
    <n v="4"/>
    <s v="Active"/>
    <x v="4"/>
    <x v="3"/>
    <n v="0"/>
  </r>
  <r>
    <n v="60"/>
    <s v="No"/>
    <s v="Travel_Frequently"/>
    <x v="0"/>
    <n v="16"/>
    <n v="3"/>
    <s v="Life Sciences"/>
    <n v="3110"/>
    <x v="1"/>
    <n v="4"/>
    <x v="4"/>
    <s v="Married"/>
    <n v="23390"/>
    <n v="4"/>
    <n v="20"/>
    <n v="0"/>
    <n v="22"/>
    <n v="4"/>
    <n v="18"/>
    <n v="13"/>
    <n v="11"/>
    <n v="1"/>
    <n v="3"/>
    <x v="3"/>
    <x v="1"/>
    <n v="3"/>
    <n v="4"/>
    <s v="Active"/>
    <x v="4"/>
    <x v="3"/>
    <n v="0"/>
  </r>
  <r>
    <n v="44"/>
    <s v="No"/>
    <s v="Travel_Rarely"/>
    <x v="0"/>
    <n v="3"/>
    <n v="4"/>
    <s v="Medical"/>
    <n v="618"/>
    <x v="0"/>
    <n v="2"/>
    <x v="3"/>
    <s v="Single"/>
    <n v="25640"/>
    <n v="1"/>
    <n v="12"/>
    <n v="3"/>
    <n v="20"/>
    <n v="3"/>
    <n v="20"/>
    <n v="13"/>
    <n v="17"/>
    <n v="1"/>
    <n v="4"/>
    <x v="1"/>
    <x v="0"/>
    <n v="1"/>
    <n v="3"/>
    <s v="Active"/>
    <x v="2"/>
    <x v="3"/>
    <n v="0"/>
  </r>
  <r>
    <n v="44"/>
    <s v="No"/>
    <s v="Travel_Rarely"/>
    <x v="0"/>
    <n v="3"/>
    <n v="4"/>
    <s v="Medical"/>
    <n v="2088"/>
    <x v="0"/>
    <n v="2"/>
    <x v="3"/>
    <s v="Single"/>
    <n v="25640"/>
    <n v="1"/>
    <n v="12"/>
    <n v="3"/>
    <n v="20"/>
    <n v="3"/>
    <n v="20"/>
    <n v="13"/>
    <n v="17"/>
    <n v="1"/>
    <n v="4"/>
    <x v="1"/>
    <x v="0"/>
    <n v="1"/>
    <n v="3"/>
    <s v="Active"/>
    <x v="2"/>
    <x v="3"/>
    <n v="0"/>
  </r>
  <r>
    <n v="44"/>
    <s v="No"/>
    <s v="Travel_Rarely"/>
    <x v="0"/>
    <n v="3"/>
    <n v="4"/>
    <s v="Medical"/>
    <n v="3558"/>
    <x v="0"/>
    <n v="2"/>
    <x v="3"/>
    <s v="Single"/>
    <n v="25640"/>
    <n v="1"/>
    <n v="12"/>
    <n v="3"/>
    <n v="20"/>
    <n v="3"/>
    <n v="20"/>
    <n v="13"/>
    <n v="17"/>
    <n v="1"/>
    <n v="4"/>
    <x v="1"/>
    <x v="0"/>
    <n v="1"/>
    <n v="3"/>
    <s v="Active"/>
    <x v="2"/>
    <x v="3"/>
    <n v="0"/>
  </r>
  <r>
    <n v="42"/>
    <s v="No"/>
    <s v="Travel_Frequently"/>
    <x v="2"/>
    <n v="1"/>
    <n v="4"/>
    <s v="Technical Degree"/>
    <n v="836"/>
    <x v="0"/>
    <n v="2"/>
    <x v="5"/>
    <s v="Married"/>
    <n v="31620"/>
    <n v="2"/>
    <n v="17"/>
    <n v="2"/>
    <n v="24"/>
    <n v="1"/>
    <n v="20"/>
    <n v="13"/>
    <n v="9"/>
    <n v="1"/>
    <n v="4"/>
    <x v="1"/>
    <x v="3"/>
    <n v="3"/>
    <n v="3"/>
    <s v="Active"/>
    <x v="2"/>
    <x v="3"/>
    <n v="0"/>
  </r>
  <r>
    <n v="42"/>
    <s v="No"/>
    <s v="Travel_Frequently"/>
    <x v="2"/>
    <n v="1"/>
    <n v="4"/>
    <s v="Technical Degree"/>
    <n v="2306"/>
    <x v="0"/>
    <n v="2"/>
    <x v="5"/>
    <s v="Married"/>
    <n v="31620"/>
    <n v="2"/>
    <n v="17"/>
    <n v="2"/>
    <n v="24"/>
    <n v="1"/>
    <n v="20"/>
    <n v="13"/>
    <n v="9"/>
    <n v="1"/>
    <n v="4"/>
    <x v="1"/>
    <x v="3"/>
    <n v="3"/>
    <n v="3"/>
    <s v="Active"/>
    <x v="2"/>
    <x v="3"/>
    <n v="0"/>
  </r>
  <r>
    <n v="42"/>
    <s v="No"/>
    <s v="Travel_Frequently"/>
    <x v="2"/>
    <n v="1"/>
    <n v="4"/>
    <s v="Technical Degree"/>
    <n v="3776"/>
    <x v="0"/>
    <n v="2"/>
    <x v="5"/>
    <s v="Married"/>
    <n v="31620"/>
    <n v="2"/>
    <n v="17"/>
    <n v="2"/>
    <n v="24"/>
    <n v="1"/>
    <n v="20"/>
    <n v="13"/>
    <n v="9"/>
    <n v="1"/>
    <n v="4"/>
    <x v="1"/>
    <x v="3"/>
    <n v="3"/>
    <n v="3"/>
    <s v="Active"/>
    <x v="2"/>
    <x v="3"/>
    <n v="0"/>
  </r>
  <r>
    <n v="39"/>
    <s v="No"/>
    <s v="Travel_Frequently"/>
    <x v="0"/>
    <n v="19"/>
    <n v="4"/>
    <s v="Medical"/>
    <n v="69"/>
    <x v="1"/>
    <n v="1"/>
    <x v="3"/>
    <s v="Married"/>
    <n v="20620"/>
    <n v="1"/>
    <n v="13"/>
    <n v="0"/>
    <n v="21"/>
    <n v="4"/>
    <n v="21"/>
    <n v="13"/>
    <n v="3"/>
    <n v="1"/>
    <n v="3"/>
    <x v="1"/>
    <x v="0"/>
    <n v="3"/>
    <n v="3"/>
    <s v="Active"/>
    <x v="2"/>
    <x v="3"/>
    <n v="0"/>
  </r>
  <r>
    <n v="39"/>
    <s v="No"/>
    <s v="Travel_Frequently"/>
    <x v="0"/>
    <n v="19"/>
    <n v="4"/>
    <s v="Medical"/>
    <n v="1539"/>
    <x v="1"/>
    <n v="1"/>
    <x v="3"/>
    <s v="Married"/>
    <n v="20620"/>
    <n v="1"/>
    <n v="13"/>
    <n v="0"/>
    <n v="21"/>
    <n v="4"/>
    <n v="21"/>
    <n v="13"/>
    <n v="3"/>
    <n v="1"/>
    <n v="3"/>
    <x v="1"/>
    <x v="0"/>
    <n v="3"/>
    <n v="3"/>
    <s v="Active"/>
    <x v="2"/>
    <x v="3"/>
    <n v="0"/>
  </r>
  <r>
    <n v="39"/>
    <s v="No"/>
    <s v="Travel_Frequently"/>
    <x v="0"/>
    <n v="19"/>
    <n v="4"/>
    <s v="Medical"/>
    <n v="3009"/>
    <x v="1"/>
    <n v="1"/>
    <x v="3"/>
    <s v="Married"/>
    <n v="20620"/>
    <n v="1"/>
    <n v="13"/>
    <n v="0"/>
    <n v="21"/>
    <n v="4"/>
    <n v="21"/>
    <n v="13"/>
    <n v="3"/>
    <n v="1"/>
    <n v="3"/>
    <x v="1"/>
    <x v="0"/>
    <n v="3"/>
    <n v="3"/>
    <s v="Active"/>
    <x v="2"/>
    <x v="3"/>
    <n v="0"/>
  </r>
  <r>
    <n v="42"/>
    <s v="Yes"/>
    <s v="Travel_Frequently"/>
    <x v="1"/>
    <n v="2"/>
    <n v="4"/>
    <s v="Life Sciences"/>
    <n v="581"/>
    <x v="0"/>
    <n v="1"/>
    <x v="4"/>
    <s v="Single"/>
    <n v="22850"/>
    <n v="0"/>
    <n v="16"/>
    <n v="0"/>
    <n v="22"/>
    <n v="3"/>
    <n v="21"/>
    <n v="13"/>
    <n v="14"/>
    <n v="1"/>
    <n v="3"/>
    <x v="3"/>
    <x v="2"/>
    <n v="1"/>
    <n v="3"/>
    <s v="Left"/>
    <x v="2"/>
    <x v="3"/>
    <n v="1"/>
  </r>
  <r>
    <n v="42"/>
    <s v="Yes"/>
    <s v="Travel_Frequently"/>
    <x v="1"/>
    <n v="2"/>
    <n v="4"/>
    <s v="Life Sciences"/>
    <n v="2051"/>
    <x v="0"/>
    <n v="1"/>
    <x v="4"/>
    <s v="Single"/>
    <n v="22850"/>
    <n v="0"/>
    <n v="16"/>
    <n v="0"/>
    <n v="22"/>
    <n v="3"/>
    <n v="21"/>
    <n v="13"/>
    <n v="14"/>
    <n v="1"/>
    <n v="3"/>
    <x v="3"/>
    <x v="2"/>
    <n v="1"/>
    <n v="3"/>
    <s v="Left"/>
    <x v="2"/>
    <x v="3"/>
    <n v="1"/>
  </r>
  <r>
    <n v="42"/>
    <s v="Yes"/>
    <s v="Travel_Frequently"/>
    <x v="1"/>
    <n v="2"/>
    <n v="4"/>
    <s v="Life Sciences"/>
    <n v="3521"/>
    <x v="0"/>
    <n v="1"/>
    <x v="4"/>
    <s v="Single"/>
    <n v="22850"/>
    <n v="0"/>
    <n v="16"/>
    <n v="0"/>
    <n v="22"/>
    <n v="3"/>
    <n v="21"/>
    <n v="13"/>
    <n v="14"/>
    <n v="1"/>
    <n v="3"/>
    <x v="3"/>
    <x v="2"/>
    <n v="1"/>
    <n v="3"/>
    <s v="Left"/>
    <x v="2"/>
    <x v="3"/>
    <n v="1"/>
  </r>
  <r>
    <n v="41"/>
    <s v="No"/>
    <s v="Travel_Rarely"/>
    <x v="0"/>
    <n v="1"/>
    <n v="1"/>
    <s v="Technical Degree"/>
    <n v="1038"/>
    <x v="0"/>
    <n v="3"/>
    <x v="4"/>
    <s v="Divorced"/>
    <n v="25150"/>
    <n v="0"/>
    <n v="18"/>
    <n v="0"/>
    <n v="23"/>
    <n v="2"/>
    <n v="22"/>
    <n v="13"/>
    <n v="5"/>
    <n v="1"/>
    <n v="3"/>
    <x v="0"/>
    <x v="1"/>
    <n v="2"/>
    <n v="3"/>
    <s v="Active"/>
    <x v="2"/>
    <x v="3"/>
    <n v="0"/>
  </r>
  <r>
    <n v="41"/>
    <s v="No"/>
    <s v="Travel_Rarely"/>
    <x v="0"/>
    <n v="1"/>
    <n v="1"/>
    <s v="Technical Degree"/>
    <n v="2508"/>
    <x v="0"/>
    <n v="3"/>
    <x v="4"/>
    <s v="Divorced"/>
    <n v="25150"/>
    <n v="0"/>
    <n v="18"/>
    <n v="0"/>
    <n v="23"/>
    <n v="2"/>
    <n v="22"/>
    <n v="13"/>
    <n v="5"/>
    <n v="1"/>
    <n v="3"/>
    <x v="0"/>
    <x v="1"/>
    <n v="2"/>
    <n v="3"/>
    <s v="Active"/>
    <x v="2"/>
    <x v="3"/>
    <n v="0"/>
  </r>
  <r>
    <n v="41"/>
    <s v="No"/>
    <s v="Travel_Rarely"/>
    <x v="0"/>
    <n v="1"/>
    <n v="1"/>
    <s v="Technical Degree"/>
    <n v="3978"/>
    <x v="0"/>
    <n v="3"/>
    <x v="4"/>
    <s v="Divorced"/>
    <n v="25150"/>
    <n v="0"/>
    <n v="18"/>
    <n v="0"/>
    <n v="23"/>
    <n v="2"/>
    <n v="22"/>
    <n v="13"/>
    <n v="5"/>
    <n v="1"/>
    <n v="3"/>
    <x v="0"/>
    <x v="1"/>
    <n v="2"/>
    <n v="3"/>
    <s v="Active"/>
    <x v="2"/>
    <x v="3"/>
    <n v="0"/>
  </r>
  <r>
    <n v="42"/>
    <s v="No"/>
    <s v="Travel_Rarely"/>
    <x v="0"/>
    <n v="11"/>
    <n v="1"/>
    <s v="Life Sciences"/>
    <n v="542"/>
    <x v="0"/>
    <n v="4"/>
    <x v="3"/>
    <s v="Married"/>
    <n v="60320"/>
    <n v="0"/>
    <n v="14"/>
    <n v="0"/>
    <n v="23"/>
    <n v="2"/>
    <n v="22"/>
    <n v="13"/>
    <n v="7"/>
    <n v="1"/>
    <n v="4"/>
    <x v="3"/>
    <x v="0"/>
    <n v="2"/>
    <n v="3"/>
    <s v="Active"/>
    <x v="2"/>
    <x v="3"/>
    <n v="0"/>
  </r>
  <r>
    <n v="42"/>
    <s v="No"/>
    <s v="Travel_Rarely"/>
    <x v="0"/>
    <n v="11"/>
    <n v="1"/>
    <s v="Life Sciences"/>
    <n v="2012"/>
    <x v="0"/>
    <n v="4"/>
    <x v="3"/>
    <s v="Married"/>
    <n v="60320"/>
    <n v="0"/>
    <n v="14"/>
    <n v="0"/>
    <n v="23"/>
    <n v="2"/>
    <n v="22"/>
    <n v="13"/>
    <n v="7"/>
    <n v="1"/>
    <n v="4"/>
    <x v="3"/>
    <x v="0"/>
    <n v="2"/>
    <n v="3"/>
    <s v="Active"/>
    <x v="2"/>
    <x v="3"/>
    <n v="0"/>
  </r>
  <r>
    <n v="42"/>
    <s v="No"/>
    <s v="Travel_Rarely"/>
    <x v="0"/>
    <n v="11"/>
    <n v="1"/>
    <s v="Life Sciences"/>
    <n v="3482"/>
    <x v="0"/>
    <n v="4"/>
    <x v="3"/>
    <s v="Married"/>
    <n v="60320"/>
    <n v="0"/>
    <n v="14"/>
    <n v="0"/>
    <n v="23"/>
    <n v="2"/>
    <n v="22"/>
    <n v="13"/>
    <n v="7"/>
    <n v="1"/>
    <n v="4"/>
    <x v="3"/>
    <x v="0"/>
    <n v="2"/>
    <n v="3"/>
    <s v="Active"/>
    <x v="2"/>
    <x v="3"/>
    <n v="0"/>
  </r>
  <r>
    <n v="50"/>
    <s v="No"/>
    <s v="Travel_Rarely"/>
    <x v="1"/>
    <n v="2"/>
    <n v="4"/>
    <s v="Marketing"/>
    <n v="1275"/>
    <x v="1"/>
    <n v="4"/>
    <x v="3"/>
    <s v="Divorced"/>
    <n v="83760"/>
    <n v="5"/>
    <n v="14"/>
    <n v="3"/>
    <n v="29"/>
    <n v="2"/>
    <n v="27"/>
    <n v="13"/>
    <n v="8"/>
    <n v="1"/>
    <n v="2"/>
    <x v="0"/>
    <x v="2"/>
    <n v="3"/>
    <n v="3"/>
    <s v="Active"/>
    <x v="3"/>
    <x v="3"/>
    <n v="0"/>
  </r>
  <r>
    <n v="50"/>
    <s v="No"/>
    <s v="Travel_Rarely"/>
    <x v="1"/>
    <n v="2"/>
    <n v="4"/>
    <s v="Marketing"/>
    <n v="2745"/>
    <x v="1"/>
    <n v="4"/>
    <x v="3"/>
    <s v="Divorced"/>
    <n v="83760"/>
    <n v="5"/>
    <n v="14"/>
    <n v="3"/>
    <n v="29"/>
    <n v="2"/>
    <n v="27"/>
    <n v="13"/>
    <n v="8"/>
    <n v="1"/>
    <n v="2"/>
    <x v="0"/>
    <x v="2"/>
    <n v="3"/>
    <n v="3"/>
    <s v="Active"/>
    <x v="3"/>
    <x v="3"/>
    <n v="0"/>
  </r>
  <r>
    <n v="50"/>
    <s v="No"/>
    <s v="Travel_Rarely"/>
    <x v="1"/>
    <n v="2"/>
    <n v="4"/>
    <s v="Marketing"/>
    <n v="4215"/>
    <x v="1"/>
    <n v="4"/>
    <x v="3"/>
    <s v="Divorced"/>
    <n v="83760"/>
    <n v="5"/>
    <n v="14"/>
    <n v="3"/>
    <n v="29"/>
    <n v="2"/>
    <n v="27"/>
    <n v="13"/>
    <n v="8"/>
    <n v="1"/>
    <n v="2"/>
    <x v="0"/>
    <x v="2"/>
    <n v="3"/>
    <n v="3"/>
    <s v="Active"/>
    <x v="3"/>
    <x v="3"/>
    <n v="0"/>
  </r>
  <r>
    <n v="58"/>
    <s v="Yes"/>
    <s v="Travel_Rarely"/>
    <x v="0"/>
    <n v="24"/>
    <n v="3"/>
    <s v="Other"/>
    <n v="338"/>
    <x v="1"/>
    <n v="2"/>
    <x v="3"/>
    <s v="Single"/>
    <n v="43170"/>
    <n v="7"/>
    <n v="17"/>
    <n v="0"/>
    <n v="40"/>
    <n v="2"/>
    <n v="31"/>
    <n v="13"/>
    <n v="8"/>
    <n v="1"/>
    <n v="4"/>
    <x v="2"/>
    <x v="0"/>
    <n v="3"/>
    <n v="3"/>
    <s v="Left"/>
    <x v="4"/>
    <x v="3"/>
    <n v="1"/>
  </r>
  <r>
    <n v="58"/>
    <s v="Yes"/>
    <s v="Travel_Rarely"/>
    <x v="0"/>
    <n v="24"/>
    <n v="3"/>
    <s v="Other"/>
    <n v="1808"/>
    <x v="1"/>
    <n v="2"/>
    <x v="3"/>
    <s v="Single"/>
    <n v="43170"/>
    <n v="7"/>
    <n v="17"/>
    <n v="0"/>
    <n v="40"/>
    <n v="2"/>
    <n v="31"/>
    <n v="13"/>
    <n v="8"/>
    <n v="1"/>
    <n v="4"/>
    <x v="2"/>
    <x v="0"/>
    <n v="3"/>
    <n v="3"/>
    <s v="Left"/>
    <x v="4"/>
    <x v="3"/>
    <n v="1"/>
  </r>
  <r>
    <n v="58"/>
    <s v="Yes"/>
    <s v="Travel_Rarely"/>
    <x v="0"/>
    <n v="24"/>
    <n v="3"/>
    <s v="Other"/>
    <n v="3278"/>
    <x v="1"/>
    <n v="2"/>
    <x v="3"/>
    <s v="Single"/>
    <n v="43170"/>
    <n v="7"/>
    <n v="17"/>
    <n v="0"/>
    <n v="40"/>
    <n v="2"/>
    <n v="31"/>
    <n v="13"/>
    <n v="8"/>
    <n v="1"/>
    <n v="4"/>
    <x v="2"/>
    <x v="0"/>
    <n v="3"/>
    <n v="3"/>
    <s v="Left"/>
    <x v="4"/>
    <x v="3"/>
    <n v="1"/>
  </r>
  <r>
    <n v="50"/>
    <s v="No"/>
    <s v="Travel_Frequently"/>
    <x v="0"/>
    <n v="6"/>
    <n v="3"/>
    <s v="Medical"/>
    <n v="829"/>
    <x v="0"/>
    <n v="1"/>
    <x v="2"/>
    <s v="Single"/>
    <n v="23420"/>
    <n v="1"/>
    <n v="12"/>
    <n v="1"/>
    <n v="32"/>
    <n v="2"/>
    <n v="32"/>
    <n v="13"/>
    <n v="9"/>
    <n v="1"/>
    <n v="3"/>
    <x v="1"/>
    <x v="0"/>
    <n v="2"/>
    <n v="3"/>
    <s v="Active"/>
    <x v="3"/>
    <x v="3"/>
    <n v="0"/>
  </r>
  <r>
    <n v="50"/>
    <s v="No"/>
    <s v="Travel_Frequently"/>
    <x v="0"/>
    <n v="6"/>
    <n v="3"/>
    <s v="Medical"/>
    <n v="2299"/>
    <x v="0"/>
    <n v="1"/>
    <x v="2"/>
    <s v="Single"/>
    <n v="23420"/>
    <n v="1"/>
    <n v="12"/>
    <n v="1"/>
    <n v="32"/>
    <n v="2"/>
    <n v="32"/>
    <n v="13"/>
    <n v="9"/>
    <n v="1"/>
    <n v="3"/>
    <x v="1"/>
    <x v="0"/>
    <n v="2"/>
    <n v="3"/>
    <s v="Active"/>
    <x v="3"/>
    <x v="3"/>
    <n v="0"/>
  </r>
  <r>
    <n v="50"/>
    <s v="No"/>
    <s v="Travel_Frequently"/>
    <x v="0"/>
    <n v="6"/>
    <n v="3"/>
    <s v="Medical"/>
    <n v="3769"/>
    <x v="0"/>
    <n v="1"/>
    <x v="2"/>
    <s v="Single"/>
    <n v="23420"/>
    <n v="1"/>
    <n v="12"/>
    <n v="1"/>
    <n v="32"/>
    <n v="2"/>
    <n v="32"/>
    <n v="13"/>
    <n v="9"/>
    <n v="1"/>
    <n v="3"/>
    <x v="1"/>
    <x v="0"/>
    <n v="2"/>
    <n v="3"/>
    <s v="Active"/>
    <x v="3"/>
    <x v="3"/>
    <n v="0"/>
  </r>
  <r>
    <n v="58"/>
    <s v="No"/>
    <s v="Non-Travel"/>
    <x v="0"/>
    <n v="2"/>
    <n v="4"/>
    <s v="Medical"/>
    <n v="1044"/>
    <x v="0"/>
    <n v="1"/>
    <x v="4"/>
    <s v="Divorced"/>
    <n v="23760"/>
    <n v="4"/>
    <n v="12"/>
    <n v="1"/>
    <n v="37"/>
    <n v="3"/>
    <n v="16"/>
    <n v="14"/>
    <n v="14"/>
    <n v="1"/>
    <n v="2"/>
    <x v="2"/>
    <x v="2"/>
    <n v="3"/>
    <n v="3"/>
    <s v="Active"/>
    <x v="4"/>
    <x v="3"/>
    <n v="0"/>
  </r>
  <r>
    <n v="58"/>
    <s v="No"/>
    <s v="Non-Travel"/>
    <x v="0"/>
    <n v="2"/>
    <n v="4"/>
    <s v="Medical"/>
    <n v="2514"/>
    <x v="0"/>
    <n v="1"/>
    <x v="4"/>
    <s v="Divorced"/>
    <n v="23760"/>
    <n v="4"/>
    <n v="12"/>
    <n v="1"/>
    <n v="37"/>
    <n v="3"/>
    <n v="16"/>
    <n v="14"/>
    <n v="14"/>
    <n v="1"/>
    <n v="2"/>
    <x v="2"/>
    <x v="2"/>
    <n v="3"/>
    <n v="3"/>
    <s v="Active"/>
    <x v="4"/>
    <x v="3"/>
    <n v="0"/>
  </r>
  <r>
    <n v="58"/>
    <s v="No"/>
    <s v="Non-Travel"/>
    <x v="0"/>
    <n v="2"/>
    <n v="4"/>
    <s v="Medical"/>
    <n v="3984"/>
    <x v="0"/>
    <n v="1"/>
    <x v="4"/>
    <s v="Divorced"/>
    <n v="23760"/>
    <n v="4"/>
    <n v="12"/>
    <n v="1"/>
    <n v="37"/>
    <n v="3"/>
    <n v="16"/>
    <n v="14"/>
    <n v="14"/>
    <n v="1"/>
    <n v="2"/>
    <x v="2"/>
    <x v="2"/>
    <n v="3"/>
    <n v="3"/>
    <s v="Active"/>
    <x v="4"/>
    <x v="3"/>
    <n v="0"/>
  </r>
  <r>
    <n v="40"/>
    <s v="No"/>
    <s v="Travel_Rarely"/>
    <x v="0"/>
    <n v="22"/>
    <n v="1"/>
    <s v="Life Sciences"/>
    <n v="899"/>
    <x v="0"/>
    <n v="1"/>
    <x v="4"/>
    <s v="Married"/>
    <n v="56660"/>
    <n v="1"/>
    <n v="14"/>
    <n v="1"/>
    <n v="18"/>
    <n v="2"/>
    <n v="18"/>
    <n v="14"/>
    <n v="12"/>
    <n v="1"/>
    <n v="1"/>
    <x v="0"/>
    <x v="0"/>
    <n v="3"/>
    <n v="3"/>
    <s v="Active"/>
    <x v="2"/>
    <x v="3"/>
    <n v="0"/>
  </r>
  <r>
    <n v="40"/>
    <s v="No"/>
    <s v="Travel_Rarely"/>
    <x v="0"/>
    <n v="22"/>
    <n v="1"/>
    <s v="Life Sciences"/>
    <n v="2369"/>
    <x v="0"/>
    <n v="1"/>
    <x v="4"/>
    <s v="Married"/>
    <n v="56660"/>
    <n v="1"/>
    <n v="14"/>
    <n v="1"/>
    <n v="18"/>
    <n v="2"/>
    <n v="18"/>
    <n v="14"/>
    <n v="12"/>
    <n v="1"/>
    <n v="1"/>
    <x v="0"/>
    <x v="0"/>
    <n v="3"/>
    <n v="3"/>
    <s v="Active"/>
    <x v="2"/>
    <x v="3"/>
    <n v="0"/>
  </r>
  <r>
    <n v="40"/>
    <s v="No"/>
    <s v="Travel_Rarely"/>
    <x v="0"/>
    <n v="22"/>
    <n v="1"/>
    <s v="Life Sciences"/>
    <n v="3839"/>
    <x v="0"/>
    <n v="1"/>
    <x v="4"/>
    <s v="Married"/>
    <n v="56660"/>
    <n v="1"/>
    <n v="14"/>
    <n v="1"/>
    <n v="18"/>
    <n v="2"/>
    <n v="18"/>
    <n v="14"/>
    <n v="12"/>
    <n v="1"/>
    <n v="1"/>
    <x v="0"/>
    <x v="0"/>
    <n v="3"/>
    <n v="3"/>
    <s v="Active"/>
    <x v="2"/>
    <x v="3"/>
    <n v="0"/>
  </r>
  <r>
    <n v="44"/>
    <s v="No"/>
    <s v="Travel_Rarely"/>
    <x v="1"/>
    <n v="26"/>
    <n v="1"/>
    <s v="Marketing"/>
    <n v="821"/>
    <x v="0"/>
    <n v="1"/>
    <x v="6"/>
    <s v="Married"/>
    <n v="107610"/>
    <n v="3"/>
    <n v="11"/>
    <n v="1"/>
    <n v="24"/>
    <n v="5"/>
    <n v="20"/>
    <n v="14"/>
    <n v="17"/>
    <n v="1"/>
    <n v="4"/>
    <x v="3"/>
    <x v="1"/>
    <n v="2"/>
    <n v="3"/>
    <s v="Active"/>
    <x v="2"/>
    <x v="3"/>
    <n v="0"/>
  </r>
  <r>
    <n v="44"/>
    <s v="No"/>
    <s v="Travel_Rarely"/>
    <x v="1"/>
    <n v="26"/>
    <n v="1"/>
    <s v="Marketing"/>
    <n v="2291"/>
    <x v="0"/>
    <n v="1"/>
    <x v="6"/>
    <s v="Married"/>
    <n v="107610"/>
    <n v="3"/>
    <n v="11"/>
    <n v="1"/>
    <n v="24"/>
    <n v="5"/>
    <n v="20"/>
    <n v="14"/>
    <n v="17"/>
    <n v="1"/>
    <n v="4"/>
    <x v="3"/>
    <x v="1"/>
    <n v="2"/>
    <n v="3"/>
    <s v="Active"/>
    <x v="2"/>
    <x v="3"/>
    <n v="0"/>
  </r>
  <r>
    <n v="44"/>
    <s v="No"/>
    <s v="Travel_Rarely"/>
    <x v="1"/>
    <n v="26"/>
    <n v="1"/>
    <s v="Marketing"/>
    <n v="3761"/>
    <x v="0"/>
    <n v="1"/>
    <x v="6"/>
    <s v="Married"/>
    <n v="107610"/>
    <n v="3"/>
    <n v="11"/>
    <n v="1"/>
    <n v="24"/>
    <n v="5"/>
    <n v="20"/>
    <n v="14"/>
    <n v="17"/>
    <n v="1"/>
    <n v="4"/>
    <x v="3"/>
    <x v="1"/>
    <n v="2"/>
    <n v="3"/>
    <s v="Active"/>
    <x v="2"/>
    <x v="3"/>
    <n v="0"/>
  </r>
  <r>
    <n v="47"/>
    <s v="No"/>
    <s v="Travel_Rarely"/>
    <x v="0"/>
    <n v="19"/>
    <n v="5"/>
    <s v="Medical"/>
    <n v="1046"/>
    <x v="1"/>
    <n v="2"/>
    <x v="3"/>
    <s v="Divorced"/>
    <n v="28270"/>
    <n v="8"/>
    <n v="14"/>
    <n v="1"/>
    <n v="28"/>
    <n v="3"/>
    <n v="22"/>
    <n v="14"/>
    <n v="10"/>
    <n v="1"/>
    <n v="3"/>
    <x v="2"/>
    <x v="0"/>
    <n v="3"/>
    <n v="3"/>
    <s v="Active"/>
    <x v="3"/>
    <x v="3"/>
    <n v="0"/>
  </r>
  <r>
    <n v="47"/>
    <s v="No"/>
    <s v="Travel_Rarely"/>
    <x v="0"/>
    <n v="19"/>
    <n v="5"/>
    <s v="Medical"/>
    <n v="2516"/>
    <x v="1"/>
    <n v="2"/>
    <x v="3"/>
    <s v="Divorced"/>
    <n v="28270"/>
    <n v="8"/>
    <n v="14"/>
    <n v="1"/>
    <n v="28"/>
    <n v="3"/>
    <n v="22"/>
    <n v="14"/>
    <n v="10"/>
    <n v="1"/>
    <n v="3"/>
    <x v="2"/>
    <x v="0"/>
    <n v="3"/>
    <n v="3"/>
    <s v="Active"/>
    <x v="3"/>
    <x v="3"/>
    <n v="0"/>
  </r>
  <r>
    <n v="47"/>
    <s v="No"/>
    <s v="Travel_Rarely"/>
    <x v="0"/>
    <n v="19"/>
    <n v="5"/>
    <s v="Medical"/>
    <n v="3986"/>
    <x v="1"/>
    <n v="2"/>
    <x v="3"/>
    <s v="Divorced"/>
    <n v="28270"/>
    <n v="8"/>
    <n v="14"/>
    <n v="1"/>
    <n v="28"/>
    <n v="3"/>
    <n v="22"/>
    <n v="14"/>
    <n v="10"/>
    <n v="1"/>
    <n v="3"/>
    <x v="2"/>
    <x v="0"/>
    <n v="3"/>
    <n v="3"/>
    <s v="Active"/>
    <x v="3"/>
    <x v="3"/>
    <n v="0"/>
  </r>
  <r>
    <n v="45"/>
    <s v="No"/>
    <s v="Non-Travel"/>
    <x v="1"/>
    <n v="2"/>
    <n v="3"/>
    <s v="Life Sciences"/>
    <n v="964"/>
    <x v="1"/>
    <n v="2"/>
    <x v="5"/>
    <s v="Married"/>
    <n v="83960"/>
    <n v="3"/>
    <n v="15"/>
    <n v="2"/>
    <n v="25"/>
    <n v="3"/>
    <n v="23"/>
    <n v="14"/>
    <n v="4"/>
    <n v="1"/>
    <n v="3"/>
    <x v="0"/>
    <x v="2"/>
    <n v="2"/>
    <n v="3"/>
    <s v="Active"/>
    <x v="3"/>
    <x v="3"/>
    <n v="0"/>
  </r>
  <r>
    <n v="45"/>
    <s v="No"/>
    <s v="Non-Travel"/>
    <x v="1"/>
    <n v="2"/>
    <n v="3"/>
    <s v="Life Sciences"/>
    <n v="2434"/>
    <x v="1"/>
    <n v="2"/>
    <x v="5"/>
    <s v="Married"/>
    <n v="83960"/>
    <n v="3"/>
    <n v="15"/>
    <n v="2"/>
    <n v="25"/>
    <n v="3"/>
    <n v="23"/>
    <n v="14"/>
    <n v="4"/>
    <n v="1"/>
    <n v="3"/>
    <x v="0"/>
    <x v="2"/>
    <n v="2"/>
    <n v="3"/>
    <s v="Active"/>
    <x v="3"/>
    <x v="3"/>
    <n v="0"/>
  </r>
  <r>
    <n v="45"/>
    <s v="No"/>
    <s v="Non-Travel"/>
    <x v="1"/>
    <n v="2"/>
    <n v="3"/>
    <s v="Life Sciences"/>
    <n v="3904"/>
    <x v="1"/>
    <n v="2"/>
    <x v="5"/>
    <s v="Married"/>
    <n v="83960"/>
    <n v="3"/>
    <n v="15"/>
    <n v="2"/>
    <n v="25"/>
    <n v="3"/>
    <n v="23"/>
    <n v="14"/>
    <n v="4"/>
    <n v="1"/>
    <n v="3"/>
    <x v="0"/>
    <x v="2"/>
    <n v="2"/>
    <n v="3"/>
    <s v="Active"/>
    <x v="3"/>
    <x v="3"/>
    <n v="0"/>
  </r>
  <r>
    <n v="47"/>
    <s v="Yes"/>
    <s v="Travel_Frequently"/>
    <x v="0"/>
    <n v="1"/>
    <n v="3"/>
    <s v="Medical"/>
    <n v="966"/>
    <x v="1"/>
    <n v="2"/>
    <x v="0"/>
    <s v="Married"/>
    <n v="196270"/>
    <n v="7"/>
    <n v="11"/>
    <n v="2"/>
    <n v="25"/>
    <n v="1"/>
    <n v="23"/>
    <n v="14"/>
    <n v="10"/>
    <n v="1"/>
    <n v="3"/>
    <x v="0"/>
    <x v="3"/>
    <n v="3"/>
    <n v="3"/>
    <s v="Left"/>
    <x v="3"/>
    <x v="3"/>
    <n v="1"/>
  </r>
  <r>
    <n v="47"/>
    <s v="Yes"/>
    <s v="Travel_Frequently"/>
    <x v="0"/>
    <n v="1"/>
    <n v="3"/>
    <s v="Medical"/>
    <n v="2436"/>
    <x v="1"/>
    <n v="2"/>
    <x v="0"/>
    <s v="Married"/>
    <n v="196270"/>
    <n v="7"/>
    <n v="11"/>
    <n v="2"/>
    <n v="25"/>
    <n v="1"/>
    <n v="23"/>
    <n v="14"/>
    <n v="10"/>
    <n v="1"/>
    <n v="3"/>
    <x v="0"/>
    <x v="3"/>
    <n v="3"/>
    <n v="3"/>
    <s v="Left"/>
    <x v="3"/>
    <x v="3"/>
    <n v="1"/>
  </r>
  <r>
    <n v="47"/>
    <s v="Yes"/>
    <s v="Travel_Frequently"/>
    <x v="0"/>
    <n v="1"/>
    <n v="3"/>
    <s v="Medical"/>
    <n v="3906"/>
    <x v="1"/>
    <n v="2"/>
    <x v="0"/>
    <s v="Married"/>
    <n v="196270"/>
    <n v="7"/>
    <n v="11"/>
    <n v="2"/>
    <n v="25"/>
    <n v="1"/>
    <n v="23"/>
    <n v="14"/>
    <n v="10"/>
    <n v="1"/>
    <n v="3"/>
    <x v="0"/>
    <x v="3"/>
    <n v="3"/>
    <n v="3"/>
    <s v="Left"/>
    <x v="3"/>
    <x v="3"/>
    <n v="1"/>
  </r>
  <r>
    <n v="42"/>
    <s v="No"/>
    <s v="Travel_Frequently"/>
    <x v="0"/>
    <n v="9"/>
    <n v="4"/>
    <s v="Medical"/>
    <n v="327"/>
    <x v="0"/>
    <n v="1"/>
    <x v="5"/>
    <s v="Divorced"/>
    <n v="92080"/>
    <n v="1"/>
    <n v="15"/>
    <n v="1"/>
    <n v="24"/>
    <n v="2"/>
    <n v="24"/>
    <n v="14"/>
    <n v="9"/>
    <n v="1"/>
    <n v="2"/>
    <x v="1"/>
    <x v="2"/>
    <n v="4"/>
    <n v="3"/>
    <s v="Active"/>
    <x v="2"/>
    <x v="3"/>
    <n v="0"/>
  </r>
  <r>
    <n v="42"/>
    <s v="No"/>
    <s v="Travel_Frequently"/>
    <x v="0"/>
    <n v="9"/>
    <n v="4"/>
    <s v="Medical"/>
    <n v="1797"/>
    <x v="0"/>
    <n v="1"/>
    <x v="5"/>
    <s v="Divorced"/>
    <n v="92080"/>
    <n v="1"/>
    <n v="15"/>
    <n v="1"/>
    <n v="24"/>
    <n v="2"/>
    <n v="24"/>
    <n v="14"/>
    <n v="9"/>
    <n v="1"/>
    <n v="2"/>
    <x v="1"/>
    <x v="2"/>
    <n v="4"/>
    <n v="3"/>
    <s v="Active"/>
    <x v="2"/>
    <x v="3"/>
    <n v="0"/>
  </r>
  <r>
    <n v="42"/>
    <s v="No"/>
    <s v="Travel_Frequently"/>
    <x v="0"/>
    <n v="9"/>
    <n v="4"/>
    <s v="Medical"/>
    <n v="3267"/>
    <x v="0"/>
    <n v="1"/>
    <x v="5"/>
    <s v="Divorced"/>
    <n v="92080"/>
    <n v="1"/>
    <n v="15"/>
    <n v="1"/>
    <n v="24"/>
    <n v="2"/>
    <n v="24"/>
    <n v="14"/>
    <n v="9"/>
    <n v="1"/>
    <n v="2"/>
    <x v="1"/>
    <x v="2"/>
    <n v="4"/>
    <n v="3"/>
    <s v="Active"/>
    <x v="2"/>
    <x v="3"/>
    <n v="0"/>
  </r>
  <r>
    <n v="44"/>
    <s v="No"/>
    <s v="Travel_Rarely"/>
    <x v="0"/>
    <n v="3"/>
    <n v="4"/>
    <s v="Life Sciences"/>
    <n v="665"/>
    <x v="0"/>
    <n v="2"/>
    <x v="3"/>
    <s v="Divorced"/>
    <n v="47070"/>
    <n v="1"/>
    <n v="17"/>
    <n v="0"/>
    <n v="26"/>
    <n v="4"/>
    <n v="25"/>
    <n v="14"/>
    <n v="13"/>
    <n v="1"/>
    <n v="3"/>
    <x v="3"/>
    <x v="2"/>
    <n v="1"/>
    <n v="3"/>
    <s v="Active"/>
    <x v="2"/>
    <x v="3"/>
    <n v="0"/>
  </r>
  <r>
    <n v="44"/>
    <s v="No"/>
    <s v="Travel_Rarely"/>
    <x v="0"/>
    <n v="3"/>
    <n v="4"/>
    <s v="Life Sciences"/>
    <n v="2135"/>
    <x v="0"/>
    <n v="2"/>
    <x v="3"/>
    <s v="Divorced"/>
    <n v="47070"/>
    <n v="1"/>
    <n v="17"/>
    <n v="0"/>
    <n v="26"/>
    <n v="4"/>
    <n v="25"/>
    <n v="14"/>
    <n v="13"/>
    <n v="1"/>
    <n v="3"/>
    <x v="3"/>
    <x v="2"/>
    <n v="1"/>
    <n v="3"/>
    <s v="Active"/>
    <x v="2"/>
    <x v="3"/>
    <n v="0"/>
  </r>
  <r>
    <n v="44"/>
    <s v="No"/>
    <s v="Travel_Rarely"/>
    <x v="0"/>
    <n v="3"/>
    <n v="4"/>
    <s v="Life Sciences"/>
    <n v="3605"/>
    <x v="0"/>
    <n v="2"/>
    <x v="3"/>
    <s v="Divorced"/>
    <n v="47070"/>
    <n v="1"/>
    <n v="17"/>
    <n v="0"/>
    <n v="26"/>
    <n v="4"/>
    <n v="25"/>
    <n v="14"/>
    <n v="13"/>
    <n v="1"/>
    <n v="3"/>
    <x v="3"/>
    <x v="2"/>
    <n v="1"/>
    <n v="3"/>
    <s v="Active"/>
    <x v="2"/>
    <x v="3"/>
    <n v="0"/>
  </r>
  <r>
    <n v="50"/>
    <s v="No"/>
    <s v="Non-Travel"/>
    <x v="0"/>
    <n v="17"/>
    <n v="3"/>
    <s v="Medical"/>
    <n v="396"/>
    <x v="1"/>
    <n v="1"/>
    <x v="4"/>
    <s v="Divorced"/>
    <n v="42980"/>
    <n v="1"/>
    <n v="20"/>
    <n v="1"/>
    <n v="31"/>
    <n v="6"/>
    <n v="31"/>
    <n v="14"/>
    <n v="7"/>
    <n v="1"/>
    <n v="1"/>
    <x v="3"/>
    <x v="0"/>
    <n v="3"/>
    <n v="4"/>
    <s v="Active"/>
    <x v="3"/>
    <x v="3"/>
    <n v="0"/>
  </r>
  <r>
    <n v="50"/>
    <s v="No"/>
    <s v="Non-Travel"/>
    <x v="0"/>
    <n v="17"/>
    <n v="3"/>
    <s v="Medical"/>
    <n v="1866"/>
    <x v="1"/>
    <n v="1"/>
    <x v="4"/>
    <s v="Divorced"/>
    <n v="42980"/>
    <n v="1"/>
    <n v="20"/>
    <n v="1"/>
    <n v="31"/>
    <n v="6"/>
    <n v="31"/>
    <n v="14"/>
    <n v="7"/>
    <n v="1"/>
    <n v="1"/>
    <x v="3"/>
    <x v="0"/>
    <n v="3"/>
    <n v="4"/>
    <s v="Active"/>
    <x v="3"/>
    <x v="3"/>
    <n v="0"/>
  </r>
  <r>
    <n v="50"/>
    <s v="No"/>
    <s v="Non-Travel"/>
    <x v="0"/>
    <n v="17"/>
    <n v="3"/>
    <s v="Medical"/>
    <n v="3336"/>
    <x v="1"/>
    <n v="1"/>
    <x v="4"/>
    <s v="Divorced"/>
    <n v="42980"/>
    <n v="1"/>
    <n v="20"/>
    <n v="1"/>
    <n v="31"/>
    <n v="6"/>
    <n v="31"/>
    <n v="14"/>
    <n v="7"/>
    <n v="1"/>
    <n v="1"/>
    <x v="3"/>
    <x v="0"/>
    <n v="3"/>
    <n v="4"/>
    <s v="Active"/>
    <x v="3"/>
    <x v="3"/>
    <n v="0"/>
  </r>
  <r>
    <n v="36"/>
    <s v="Yes"/>
    <s v="Travel_Rarely"/>
    <x v="1"/>
    <n v="2"/>
    <n v="4"/>
    <s v="Technical Degree"/>
    <n v="495"/>
    <x v="0"/>
    <n v="4"/>
    <x v="0"/>
    <s v="Single"/>
    <n v="54820"/>
    <n v="1"/>
    <n v="18"/>
    <n v="0"/>
    <n v="18"/>
    <n v="3"/>
    <n v="17"/>
    <n v="15"/>
    <n v="14"/>
    <n v="1"/>
    <n v="3"/>
    <x v="3"/>
    <x v="0"/>
    <n v="3"/>
    <n v="3"/>
    <s v="Left"/>
    <x v="2"/>
    <x v="3"/>
    <n v="1"/>
  </r>
  <r>
    <n v="36"/>
    <s v="Yes"/>
    <s v="Travel_Rarely"/>
    <x v="1"/>
    <n v="2"/>
    <n v="4"/>
    <s v="Technical Degree"/>
    <n v="1965"/>
    <x v="0"/>
    <n v="4"/>
    <x v="0"/>
    <s v="Single"/>
    <n v="54820"/>
    <n v="1"/>
    <n v="18"/>
    <n v="0"/>
    <n v="18"/>
    <n v="3"/>
    <n v="17"/>
    <n v="15"/>
    <n v="14"/>
    <n v="1"/>
    <n v="3"/>
    <x v="3"/>
    <x v="0"/>
    <n v="3"/>
    <n v="3"/>
    <s v="Left"/>
    <x v="2"/>
    <x v="3"/>
    <n v="1"/>
  </r>
  <r>
    <n v="36"/>
    <s v="Yes"/>
    <s v="Travel_Rarely"/>
    <x v="1"/>
    <n v="2"/>
    <n v="4"/>
    <s v="Technical Degree"/>
    <n v="3435"/>
    <x v="0"/>
    <n v="4"/>
    <x v="0"/>
    <s v="Single"/>
    <n v="54820"/>
    <n v="1"/>
    <n v="18"/>
    <n v="0"/>
    <n v="18"/>
    <n v="3"/>
    <n v="17"/>
    <n v="15"/>
    <n v="14"/>
    <n v="1"/>
    <n v="3"/>
    <x v="3"/>
    <x v="0"/>
    <n v="3"/>
    <n v="3"/>
    <s v="Left"/>
    <x v="2"/>
    <x v="3"/>
    <n v="1"/>
  </r>
  <r>
    <n v="53"/>
    <s v="No"/>
    <s v="Travel_Rarely"/>
    <x v="0"/>
    <n v="9"/>
    <n v="3"/>
    <s v="Technical Degree"/>
    <n v="444"/>
    <x v="0"/>
    <n v="1"/>
    <x v="2"/>
    <s v="Divorced"/>
    <n v="39200"/>
    <n v="6"/>
    <n v="16"/>
    <n v="1"/>
    <n v="22"/>
    <n v="3"/>
    <n v="17"/>
    <n v="15"/>
    <n v="2"/>
    <n v="1"/>
    <n v="3"/>
    <x v="0"/>
    <x v="1"/>
    <n v="3"/>
    <n v="3"/>
    <s v="Active"/>
    <x v="3"/>
    <x v="3"/>
    <n v="0"/>
  </r>
  <r>
    <n v="53"/>
    <s v="No"/>
    <s v="Travel_Rarely"/>
    <x v="0"/>
    <n v="9"/>
    <n v="3"/>
    <s v="Technical Degree"/>
    <n v="1914"/>
    <x v="0"/>
    <n v="1"/>
    <x v="2"/>
    <s v="Divorced"/>
    <n v="39200"/>
    <n v="6"/>
    <n v="16"/>
    <n v="1"/>
    <n v="22"/>
    <n v="3"/>
    <n v="17"/>
    <n v="15"/>
    <n v="2"/>
    <n v="1"/>
    <n v="3"/>
    <x v="0"/>
    <x v="1"/>
    <n v="3"/>
    <n v="3"/>
    <s v="Active"/>
    <x v="3"/>
    <x v="3"/>
    <n v="0"/>
  </r>
  <r>
    <n v="53"/>
    <s v="No"/>
    <s v="Travel_Rarely"/>
    <x v="0"/>
    <n v="9"/>
    <n v="3"/>
    <s v="Technical Degree"/>
    <n v="3384"/>
    <x v="0"/>
    <n v="1"/>
    <x v="2"/>
    <s v="Divorced"/>
    <n v="39200"/>
    <n v="6"/>
    <n v="16"/>
    <n v="1"/>
    <n v="22"/>
    <n v="3"/>
    <n v="17"/>
    <n v="15"/>
    <n v="2"/>
    <n v="1"/>
    <n v="3"/>
    <x v="0"/>
    <x v="1"/>
    <n v="3"/>
    <n v="3"/>
    <s v="Active"/>
    <x v="3"/>
    <x v="3"/>
    <n v="0"/>
  </r>
  <r>
    <n v="39"/>
    <s v="No"/>
    <s v="Travel_Rarely"/>
    <x v="1"/>
    <n v="29"/>
    <n v="1"/>
    <s v="Marketing"/>
    <n v="680"/>
    <x v="1"/>
    <n v="1"/>
    <x v="4"/>
    <s v="Divorced"/>
    <n v="54600"/>
    <n v="6"/>
    <n v="13"/>
    <n v="2"/>
    <n v="21"/>
    <n v="3"/>
    <n v="19"/>
    <n v="15"/>
    <n v="2"/>
    <n v="1"/>
    <n v="3"/>
    <x v="2"/>
    <x v="0"/>
    <n v="3"/>
    <n v="3"/>
    <s v="Active"/>
    <x v="2"/>
    <x v="3"/>
    <n v="0"/>
  </r>
  <r>
    <n v="39"/>
    <s v="No"/>
    <s v="Travel_Rarely"/>
    <x v="1"/>
    <n v="29"/>
    <n v="1"/>
    <s v="Marketing"/>
    <n v="2150"/>
    <x v="1"/>
    <n v="1"/>
    <x v="4"/>
    <s v="Divorced"/>
    <n v="54600"/>
    <n v="6"/>
    <n v="13"/>
    <n v="2"/>
    <n v="21"/>
    <n v="3"/>
    <n v="19"/>
    <n v="15"/>
    <n v="2"/>
    <n v="1"/>
    <n v="3"/>
    <x v="2"/>
    <x v="0"/>
    <n v="3"/>
    <n v="3"/>
    <s v="Active"/>
    <x v="2"/>
    <x v="3"/>
    <n v="0"/>
  </r>
  <r>
    <n v="39"/>
    <s v="No"/>
    <s v="Travel_Rarely"/>
    <x v="1"/>
    <n v="29"/>
    <n v="1"/>
    <s v="Marketing"/>
    <n v="3620"/>
    <x v="1"/>
    <n v="1"/>
    <x v="4"/>
    <s v="Divorced"/>
    <n v="54600"/>
    <n v="6"/>
    <n v="13"/>
    <n v="2"/>
    <n v="21"/>
    <n v="3"/>
    <n v="19"/>
    <n v="15"/>
    <n v="2"/>
    <n v="1"/>
    <n v="3"/>
    <x v="2"/>
    <x v="0"/>
    <n v="3"/>
    <n v="3"/>
    <s v="Active"/>
    <x v="2"/>
    <x v="3"/>
    <n v="0"/>
  </r>
  <r>
    <n v="56"/>
    <s v="No"/>
    <s v="Travel_Rarely"/>
    <x v="0"/>
    <n v="24"/>
    <n v="4"/>
    <s v="Life Sciences"/>
    <n v="719"/>
    <x v="0"/>
    <n v="2"/>
    <x v="4"/>
    <s v="Married"/>
    <n v="32210"/>
    <n v="4"/>
    <n v="15"/>
    <n v="2"/>
    <n v="33"/>
    <n v="2"/>
    <n v="19"/>
    <n v="15"/>
    <n v="9"/>
    <n v="1"/>
    <n v="4"/>
    <x v="2"/>
    <x v="0"/>
    <n v="3"/>
    <n v="3"/>
    <s v="Active"/>
    <x v="4"/>
    <x v="3"/>
    <n v="0"/>
  </r>
  <r>
    <n v="56"/>
    <s v="No"/>
    <s v="Travel_Rarely"/>
    <x v="0"/>
    <n v="24"/>
    <n v="4"/>
    <s v="Life Sciences"/>
    <n v="2189"/>
    <x v="0"/>
    <n v="2"/>
    <x v="4"/>
    <s v="Married"/>
    <n v="32210"/>
    <n v="4"/>
    <n v="15"/>
    <n v="2"/>
    <n v="33"/>
    <n v="2"/>
    <n v="19"/>
    <n v="15"/>
    <n v="9"/>
    <n v="1"/>
    <n v="4"/>
    <x v="2"/>
    <x v="0"/>
    <n v="3"/>
    <n v="3"/>
    <s v="Active"/>
    <x v="4"/>
    <x v="3"/>
    <n v="0"/>
  </r>
  <r>
    <n v="56"/>
    <s v="No"/>
    <s v="Travel_Rarely"/>
    <x v="0"/>
    <n v="24"/>
    <n v="4"/>
    <s v="Life Sciences"/>
    <n v="3659"/>
    <x v="0"/>
    <n v="2"/>
    <x v="4"/>
    <s v="Married"/>
    <n v="32210"/>
    <n v="4"/>
    <n v="15"/>
    <n v="2"/>
    <n v="33"/>
    <n v="2"/>
    <n v="19"/>
    <n v="15"/>
    <n v="9"/>
    <n v="1"/>
    <n v="4"/>
    <x v="2"/>
    <x v="0"/>
    <n v="3"/>
    <n v="3"/>
    <s v="Active"/>
    <x v="4"/>
    <x v="3"/>
    <n v="0"/>
  </r>
  <r>
    <n v="51"/>
    <s v="No"/>
    <s v="Travel_Rarely"/>
    <x v="0"/>
    <n v="3"/>
    <n v="2"/>
    <s v="Other"/>
    <n v="1336"/>
    <x v="1"/>
    <n v="2"/>
    <x v="6"/>
    <s v="Single"/>
    <n v="190490"/>
    <n v="7"/>
    <n v="14"/>
    <n v="1"/>
    <n v="23"/>
    <n v="2"/>
    <n v="20"/>
    <n v="15"/>
    <n v="15"/>
    <n v="1"/>
    <n v="1"/>
    <x v="0"/>
    <x v="0"/>
    <n v="3"/>
    <n v="3"/>
    <s v="Active"/>
    <x v="3"/>
    <x v="3"/>
    <n v="0"/>
  </r>
  <r>
    <n v="51"/>
    <s v="No"/>
    <s v="Travel_Rarely"/>
    <x v="0"/>
    <n v="3"/>
    <n v="2"/>
    <s v="Other"/>
    <n v="2806"/>
    <x v="1"/>
    <n v="2"/>
    <x v="6"/>
    <s v="Single"/>
    <n v="190490"/>
    <n v="7"/>
    <n v="14"/>
    <n v="1"/>
    <n v="23"/>
    <n v="2"/>
    <n v="20"/>
    <n v="15"/>
    <n v="15"/>
    <n v="1"/>
    <n v="1"/>
    <x v="0"/>
    <x v="0"/>
    <n v="3"/>
    <n v="3"/>
    <s v="Active"/>
    <x v="3"/>
    <x v="3"/>
    <n v="0"/>
  </r>
  <r>
    <n v="51"/>
    <s v="No"/>
    <s v="Travel_Rarely"/>
    <x v="0"/>
    <n v="3"/>
    <n v="2"/>
    <s v="Other"/>
    <n v="4276"/>
    <x v="1"/>
    <n v="2"/>
    <x v="6"/>
    <s v="Single"/>
    <n v="190490"/>
    <n v="7"/>
    <n v="14"/>
    <n v="1"/>
    <n v="23"/>
    <n v="2"/>
    <n v="20"/>
    <n v="15"/>
    <n v="15"/>
    <n v="1"/>
    <n v="1"/>
    <x v="0"/>
    <x v="0"/>
    <n v="3"/>
    <n v="3"/>
    <s v="Active"/>
    <x v="3"/>
    <x v="3"/>
    <n v="0"/>
  </r>
  <r>
    <n v="43"/>
    <s v="No"/>
    <s v="Travel_Rarely"/>
    <x v="0"/>
    <n v="7"/>
    <n v="2"/>
    <s v="Medical"/>
    <n v="669"/>
    <x v="1"/>
    <n v="1"/>
    <x v="4"/>
    <s v="Single"/>
    <n v="195020"/>
    <n v="3"/>
    <n v="18"/>
    <n v="2"/>
    <n v="23"/>
    <n v="3"/>
    <n v="21"/>
    <n v="15"/>
    <n v="17"/>
    <n v="1"/>
    <n v="4"/>
    <x v="1"/>
    <x v="1"/>
    <n v="4"/>
    <n v="3"/>
    <s v="Active"/>
    <x v="2"/>
    <x v="3"/>
    <n v="0"/>
  </r>
  <r>
    <n v="43"/>
    <s v="No"/>
    <s v="Travel_Rarely"/>
    <x v="0"/>
    <n v="7"/>
    <n v="2"/>
    <s v="Medical"/>
    <n v="2139"/>
    <x v="1"/>
    <n v="1"/>
    <x v="4"/>
    <s v="Single"/>
    <n v="195020"/>
    <n v="3"/>
    <n v="18"/>
    <n v="2"/>
    <n v="23"/>
    <n v="3"/>
    <n v="21"/>
    <n v="15"/>
    <n v="17"/>
    <n v="1"/>
    <n v="4"/>
    <x v="1"/>
    <x v="1"/>
    <n v="4"/>
    <n v="3"/>
    <s v="Active"/>
    <x v="2"/>
    <x v="3"/>
    <n v="0"/>
  </r>
  <r>
    <n v="43"/>
    <s v="No"/>
    <s v="Travel_Rarely"/>
    <x v="0"/>
    <n v="7"/>
    <n v="2"/>
    <s v="Medical"/>
    <n v="3609"/>
    <x v="1"/>
    <n v="1"/>
    <x v="4"/>
    <s v="Single"/>
    <n v="195020"/>
    <n v="3"/>
    <n v="18"/>
    <n v="2"/>
    <n v="23"/>
    <n v="3"/>
    <n v="21"/>
    <n v="15"/>
    <n v="17"/>
    <n v="1"/>
    <n v="4"/>
    <x v="1"/>
    <x v="1"/>
    <n v="4"/>
    <n v="3"/>
    <s v="Active"/>
    <x v="2"/>
    <x v="3"/>
    <n v="0"/>
  </r>
  <r>
    <n v="41"/>
    <s v="Yes"/>
    <s v="Travel_Rarely"/>
    <x v="1"/>
    <n v="20"/>
    <n v="4"/>
    <s v="Marketing"/>
    <n v="1258"/>
    <x v="0"/>
    <n v="2"/>
    <x v="0"/>
    <s v="Married"/>
    <n v="102090"/>
    <n v="1"/>
    <n v="13"/>
    <n v="1"/>
    <n v="23"/>
    <n v="2"/>
    <n v="22"/>
    <n v="15"/>
    <n v="8"/>
    <n v="1"/>
    <n v="2"/>
    <x v="0"/>
    <x v="0"/>
    <n v="3"/>
    <n v="3"/>
    <s v="Left"/>
    <x v="2"/>
    <x v="3"/>
    <n v="1"/>
  </r>
  <r>
    <n v="41"/>
    <s v="Yes"/>
    <s v="Travel_Rarely"/>
    <x v="1"/>
    <n v="20"/>
    <n v="4"/>
    <s v="Marketing"/>
    <n v="2728"/>
    <x v="0"/>
    <n v="2"/>
    <x v="0"/>
    <s v="Married"/>
    <n v="102090"/>
    <n v="1"/>
    <n v="13"/>
    <n v="1"/>
    <n v="23"/>
    <n v="2"/>
    <n v="22"/>
    <n v="15"/>
    <n v="8"/>
    <n v="1"/>
    <n v="2"/>
    <x v="0"/>
    <x v="0"/>
    <n v="3"/>
    <n v="3"/>
    <s v="Left"/>
    <x v="2"/>
    <x v="3"/>
    <n v="1"/>
  </r>
  <r>
    <n v="41"/>
    <s v="Yes"/>
    <s v="Travel_Rarely"/>
    <x v="1"/>
    <n v="20"/>
    <n v="4"/>
    <s v="Marketing"/>
    <n v="4198"/>
    <x v="0"/>
    <n v="2"/>
    <x v="0"/>
    <s v="Married"/>
    <n v="102090"/>
    <n v="1"/>
    <n v="13"/>
    <n v="1"/>
    <n v="23"/>
    <n v="2"/>
    <n v="22"/>
    <n v="15"/>
    <n v="8"/>
    <n v="1"/>
    <n v="2"/>
    <x v="0"/>
    <x v="0"/>
    <n v="3"/>
    <n v="3"/>
    <s v="Left"/>
    <x v="2"/>
    <x v="3"/>
    <n v="1"/>
  </r>
  <r>
    <n v="46"/>
    <s v="No"/>
    <s v="Travel_Rarely"/>
    <x v="0"/>
    <n v="10"/>
    <n v="3"/>
    <s v="Technical Degree"/>
    <n v="1391"/>
    <x v="1"/>
    <n v="2"/>
    <x v="4"/>
    <s v="Divorced"/>
    <n v="153790"/>
    <n v="1"/>
    <n v="12"/>
    <n v="0"/>
    <n v="24"/>
    <n v="1"/>
    <n v="24"/>
    <n v="15"/>
    <n v="7"/>
    <n v="1"/>
    <n v="2"/>
    <x v="3"/>
    <x v="0"/>
    <n v="1"/>
    <n v="3"/>
    <s v="Active"/>
    <x v="3"/>
    <x v="3"/>
    <n v="0"/>
  </r>
  <r>
    <n v="46"/>
    <s v="No"/>
    <s v="Travel_Rarely"/>
    <x v="0"/>
    <n v="10"/>
    <n v="3"/>
    <s v="Technical Degree"/>
    <n v="2861"/>
    <x v="1"/>
    <n v="2"/>
    <x v="4"/>
    <s v="Divorced"/>
    <n v="153790"/>
    <n v="1"/>
    <n v="12"/>
    <n v="0"/>
    <n v="24"/>
    <n v="1"/>
    <n v="24"/>
    <n v="15"/>
    <n v="7"/>
    <n v="1"/>
    <n v="2"/>
    <x v="3"/>
    <x v="0"/>
    <n v="1"/>
    <n v="3"/>
    <s v="Active"/>
    <x v="3"/>
    <x v="3"/>
    <n v="0"/>
  </r>
  <r>
    <n v="46"/>
    <s v="No"/>
    <s v="Travel_Rarely"/>
    <x v="0"/>
    <n v="10"/>
    <n v="3"/>
    <s v="Technical Degree"/>
    <n v="4331"/>
    <x v="1"/>
    <n v="2"/>
    <x v="4"/>
    <s v="Divorced"/>
    <n v="153790"/>
    <n v="1"/>
    <n v="12"/>
    <n v="0"/>
    <n v="24"/>
    <n v="1"/>
    <n v="24"/>
    <n v="15"/>
    <n v="7"/>
    <n v="1"/>
    <n v="2"/>
    <x v="3"/>
    <x v="0"/>
    <n v="1"/>
    <n v="3"/>
    <s v="Active"/>
    <x v="3"/>
    <x v="3"/>
    <n v="0"/>
  </r>
  <r>
    <n v="46"/>
    <s v="No"/>
    <s v="Travel_Rarely"/>
    <x v="0"/>
    <n v="2"/>
    <n v="3"/>
    <s v="Life Sciences"/>
    <n v="604"/>
    <x v="0"/>
    <n v="2"/>
    <x v="3"/>
    <s v="Married"/>
    <n v="165550"/>
    <n v="8"/>
    <n v="14"/>
    <n v="2"/>
    <n v="28"/>
    <n v="4"/>
    <n v="26"/>
    <n v="15"/>
    <n v="9"/>
    <n v="1"/>
    <n v="3"/>
    <x v="3"/>
    <x v="0"/>
    <n v="3"/>
    <n v="3"/>
    <s v="Active"/>
    <x v="3"/>
    <x v="3"/>
    <n v="0"/>
  </r>
  <r>
    <n v="46"/>
    <s v="No"/>
    <s v="Travel_Rarely"/>
    <x v="0"/>
    <n v="2"/>
    <n v="3"/>
    <s v="Life Sciences"/>
    <n v="2074"/>
    <x v="0"/>
    <n v="2"/>
    <x v="3"/>
    <s v="Married"/>
    <n v="165550"/>
    <n v="8"/>
    <n v="14"/>
    <n v="2"/>
    <n v="28"/>
    <n v="4"/>
    <n v="26"/>
    <n v="15"/>
    <n v="9"/>
    <n v="1"/>
    <n v="3"/>
    <x v="3"/>
    <x v="0"/>
    <n v="3"/>
    <n v="3"/>
    <s v="Active"/>
    <x v="3"/>
    <x v="3"/>
    <n v="0"/>
  </r>
  <r>
    <n v="46"/>
    <s v="No"/>
    <s v="Travel_Rarely"/>
    <x v="0"/>
    <n v="2"/>
    <n v="3"/>
    <s v="Life Sciences"/>
    <n v="3544"/>
    <x v="0"/>
    <n v="2"/>
    <x v="3"/>
    <s v="Married"/>
    <n v="165550"/>
    <n v="8"/>
    <n v="14"/>
    <n v="2"/>
    <n v="28"/>
    <n v="4"/>
    <n v="26"/>
    <n v="15"/>
    <n v="9"/>
    <n v="1"/>
    <n v="3"/>
    <x v="3"/>
    <x v="0"/>
    <n v="3"/>
    <n v="3"/>
    <s v="Active"/>
    <x v="3"/>
    <x v="3"/>
    <n v="0"/>
  </r>
  <r>
    <n v="50"/>
    <s v="No"/>
    <s v="Travel_Rarely"/>
    <x v="1"/>
    <n v="10"/>
    <n v="4"/>
    <s v="Life Sciences"/>
    <n v="168"/>
    <x v="1"/>
    <n v="3"/>
    <x v="2"/>
    <s v="Married"/>
    <n v="47870"/>
    <n v="0"/>
    <n v="12"/>
    <n v="0"/>
    <n v="28"/>
    <n v="3"/>
    <n v="27"/>
    <n v="15"/>
    <n v="7"/>
    <n v="1"/>
    <n v="2"/>
    <x v="0"/>
    <x v="0"/>
    <n v="3"/>
    <n v="3"/>
    <s v="Active"/>
    <x v="3"/>
    <x v="3"/>
    <n v="0"/>
  </r>
  <r>
    <n v="50"/>
    <s v="No"/>
    <s v="Travel_Rarely"/>
    <x v="1"/>
    <n v="10"/>
    <n v="4"/>
    <s v="Life Sciences"/>
    <n v="1638"/>
    <x v="1"/>
    <n v="3"/>
    <x v="2"/>
    <s v="Married"/>
    <n v="47870"/>
    <n v="0"/>
    <n v="12"/>
    <n v="0"/>
    <n v="28"/>
    <n v="3"/>
    <n v="27"/>
    <n v="15"/>
    <n v="7"/>
    <n v="1"/>
    <n v="2"/>
    <x v="0"/>
    <x v="0"/>
    <n v="3"/>
    <n v="3"/>
    <s v="Active"/>
    <x v="3"/>
    <x v="3"/>
    <n v="0"/>
  </r>
  <r>
    <n v="50"/>
    <s v="No"/>
    <s v="Travel_Rarely"/>
    <x v="1"/>
    <n v="10"/>
    <n v="4"/>
    <s v="Life Sciences"/>
    <n v="3108"/>
    <x v="1"/>
    <n v="3"/>
    <x v="2"/>
    <s v="Married"/>
    <n v="47870"/>
    <n v="0"/>
    <n v="12"/>
    <n v="0"/>
    <n v="28"/>
    <n v="3"/>
    <n v="27"/>
    <n v="15"/>
    <n v="7"/>
    <n v="1"/>
    <n v="2"/>
    <x v="0"/>
    <x v="0"/>
    <n v="3"/>
    <n v="3"/>
    <s v="Active"/>
    <x v="3"/>
    <x v="3"/>
    <n v="0"/>
  </r>
  <r>
    <n v="52"/>
    <s v="No"/>
    <s v="Non-Travel"/>
    <x v="0"/>
    <n v="2"/>
    <n v="3"/>
    <s v="Technical Degree"/>
    <n v="1450"/>
    <x v="0"/>
    <n v="1"/>
    <x v="0"/>
    <s v="Single"/>
    <n v="45070"/>
    <n v="1"/>
    <n v="14"/>
    <n v="0"/>
    <n v="33"/>
    <n v="3"/>
    <n v="33"/>
    <n v="15"/>
    <n v="12"/>
    <n v="1"/>
    <n v="1"/>
    <x v="0"/>
    <x v="1"/>
    <n v="2"/>
    <n v="3"/>
    <s v="Active"/>
    <x v="3"/>
    <x v="3"/>
    <n v="0"/>
  </r>
  <r>
    <n v="52"/>
    <s v="No"/>
    <s v="Non-Travel"/>
    <x v="0"/>
    <n v="2"/>
    <n v="3"/>
    <s v="Technical Degree"/>
    <n v="2920"/>
    <x v="0"/>
    <n v="1"/>
    <x v="0"/>
    <s v="Single"/>
    <n v="45070"/>
    <n v="1"/>
    <n v="14"/>
    <n v="0"/>
    <n v="33"/>
    <n v="3"/>
    <n v="33"/>
    <n v="15"/>
    <n v="12"/>
    <n v="1"/>
    <n v="1"/>
    <x v="0"/>
    <x v="1"/>
    <n v="2"/>
    <n v="3"/>
    <s v="Active"/>
    <x v="3"/>
    <x v="3"/>
    <n v="0"/>
  </r>
  <r>
    <n v="52"/>
    <s v="No"/>
    <s v="Non-Travel"/>
    <x v="0"/>
    <n v="2"/>
    <n v="3"/>
    <s v="Technical Degree"/>
    <n v="4390"/>
    <x v="0"/>
    <n v="1"/>
    <x v="0"/>
    <s v="Single"/>
    <n v="45070"/>
    <n v="1"/>
    <n v="14"/>
    <n v="0"/>
    <n v="33"/>
    <n v="3"/>
    <n v="33"/>
    <n v="15"/>
    <n v="12"/>
    <n v="1"/>
    <n v="1"/>
    <x v="0"/>
    <x v="1"/>
    <n v="2"/>
    <n v="3"/>
    <s v="Active"/>
    <x v="3"/>
    <x v="3"/>
    <n v="0"/>
  </r>
  <r>
    <n v="55"/>
    <s v="No"/>
    <s v="Non-Travel"/>
    <x v="0"/>
    <n v="27"/>
    <n v="3"/>
    <s v="Life Sciences"/>
    <n v="657"/>
    <x v="1"/>
    <n v="2"/>
    <x v="2"/>
    <s v="Divorced"/>
    <n v="48590"/>
    <n v="1"/>
    <n v="24"/>
    <n v="1"/>
    <n v="34"/>
    <n v="3"/>
    <n v="33"/>
    <n v="15"/>
    <n v="0"/>
    <n v="1"/>
    <n v="4"/>
    <x v="2"/>
    <x v="0"/>
    <n v="4"/>
    <n v="4"/>
    <s v="Active"/>
    <x v="4"/>
    <x v="3"/>
    <n v="0"/>
  </r>
  <r>
    <n v="55"/>
    <s v="No"/>
    <s v="Non-Travel"/>
    <x v="0"/>
    <n v="27"/>
    <n v="3"/>
    <s v="Life Sciences"/>
    <n v="2127"/>
    <x v="1"/>
    <n v="2"/>
    <x v="2"/>
    <s v="Divorced"/>
    <n v="48590"/>
    <n v="1"/>
    <n v="24"/>
    <n v="1"/>
    <n v="34"/>
    <n v="3"/>
    <n v="33"/>
    <n v="15"/>
    <n v="0"/>
    <n v="1"/>
    <n v="4"/>
    <x v="2"/>
    <x v="0"/>
    <n v="4"/>
    <n v="4"/>
    <s v="Active"/>
    <x v="4"/>
    <x v="3"/>
    <n v="0"/>
  </r>
  <r>
    <n v="55"/>
    <s v="No"/>
    <s v="Non-Travel"/>
    <x v="0"/>
    <n v="27"/>
    <n v="3"/>
    <s v="Life Sciences"/>
    <n v="3597"/>
    <x v="1"/>
    <n v="2"/>
    <x v="2"/>
    <s v="Divorced"/>
    <n v="48590"/>
    <n v="1"/>
    <n v="24"/>
    <n v="1"/>
    <n v="34"/>
    <n v="3"/>
    <n v="33"/>
    <n v="15"/>
    <n v="0"/>
    <n v="1"/>
    <n v="4"/>
    <x v="2"/>
    <x v="0"/>
    <n v="4"/>
    <n v="4"/>
    <s v="Active"/>
    <x v="4"/>
    <x v="3"/>
    <n v="0"/>
  </r>
  <r>
    <n v="58"/>
    <s v="Yes"/>
    <s v="Travel_Rarely"/>
    <x v="1"/>
    <n v="2"/>
    <n v="2"/>
    <s v="Medical"/>
    <n v="1339"/>
    <x v="1"/>
    <n v="1"/>
    <x v="3"/>
    <s v="Married"/>
    <n v="43850"/>
    <n v="1"/>
    <n v="13"/>
    <n v="1"/>
    <n v="40"/>
    <n v="2"/>
    <n v="40"/>
    <n v="15"/>
    <n v="6"/>
    <n v="1"/>
    <n v="4"/>
    <x v="1"/>
    <x v="2"/>
    <n v="2"/>
    <n v="3"/>
    <s v="Left"/>
    <x v="4"/>
    <x v="3"/>
    <n v="1"/>
  </r>
  <r>
    <n v="58"/>
    <s v="Yes"/>
    <s v="Travel_Rarely"/>
    <x v="1"/>
    <n v="2"/>
    <n v="2"/>
    <s v="Medical"/>
    <n v="2809"/>
    <x v="1"/>
    <n v="1"/>
    <x v="3"/>
    <s v="Married"/>
    <n v="43850"/>
    <n v="1"/>
    <n v="13"/>
    <n v="1"/>
    <n v="40"/>
    <n v="2"/>
    <n v="40"/>
    <n v="15"/>
    <n v="6"/>
    <n v="1"/>
    <n v="4"/>
    <x v="1"/>
    <x v="2"/>
    <n v="2"/>
    <n v="3"/>
    <s v="Left"/>
    <x v="4"/>
    <x v="3"/>
    <n v="1"/>
  </r>
  <r>
    <n v="58"/>
    <s v="Yes"/>
    <s v="Travel_Rarely"/>
    <x v="1"/>
    <n v="2"/>
    <n v="2"/>
    <s v="Medical"/>
    <n v="4279"/>
    <x v="1"/>
    <n v="1"/>
    <x v="3"/>
    <s v="Married"/>
    <n v="43850"/>
    <n v="1"/>
    <n v="13"/>
    <n v="1"/>
    <n v="40"/>
    <n v="2"/>
    <n v="40"/>
    <n v="15"/>
    <n v="6"/>
    <n v="1"/>
    <n v="4"/>
    <x v="1"/>
    <x v="2"/>
    <n v="2"/>
    <n v="3"/>
    <s v="Left"/>
    <x v="4"/>
    <x v="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F7454A-9C46-4211-90EF-F5C4A6C4E609}"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31">
    <pivotField showAll="0"/>
    <pivotField showAll="0"/>
    <pivotField showAll="0"/>
    <pivotField axis="axisRow" showAll="0">
      <items count="4">
        <item x="2"/>
        <item x="0"/>
        <item x="1"/>
        <item t="default"/>
      </items>
    </pivotField>
    <pivotField showAll="0"/>
    <pivotField showAll="0"/>
    <pivotField showAll="0"/>
    <pivotField showAll="0"/>
    <pivotField showAll="0">
      <items count="3">
        <item x="1"/>
        <item x="0"/>
        <item t="default"/>
      </items>
    </pivotField>
    <pivotField showAll="0"/>
    <pivotField showAll="0">
      <items count="10">
        <item x="7"/>
        <item x="8"/>
        <item x="4"/>
        <item x="2"/>
        <item x="5"/>
        <item x="1"/>
        <item x="3"/>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2"/>
        <item x="3"/>
        <item x="4"/>
        <item x="0"/>
        <item t="default"/>
      </items>
    </pivotField>
    <pivotField showAll="0"/>
    <pivotField dataField="1" showAll="0"/>
  </pivotFields>
  <rowFields count="1">
    <field x="3"/>
  </rowFields>
  <rowItems count="4">
    <i>
      <x/>
    </i>
    <i>
      <x v="1"/>
    </i>
    <i>
      <x v="2"/>
    </i>
    <i t="grand">
      <x/>
    </i>
  </rowItems>
  <colItems count="1">
    <i/>
  </colItems>
  <dataFields count="1">
    <dataField name="Attrition Rate by Department" fld="30" subtotal="average" baseField="3" baseItem="1" numFmtId="10"/>
  </dataFields>
  <formats count="2">
    <format dxfId="17">
      <pivotArea outline="0" collapsedLevelsAreSubtotals="1" fieldPosition="0">
        <references count="1">
          <reference field="4294967294" count="1" selected="0">
            <x v="0"/>
          </reference>
        </references>
      </pivotArea>
    </format>
    <format dxfId="16">
      <pivotArea dataOnly="0" labelOnly="1" outline="0" fieldPosition="0">
        <references count="1">
          <reference field="4294967294" count="1">
            <x v="0"/>
          </reference>
        </references>
      </pivotArea>
    </format>
  </formats>
  <chartFormats count="4">
    <chartFormat chart="0"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6CDCA9-ECDA-43F2-9D77-803585CFE17F}"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31">
    <pivotField showAll="0"/>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items count="10">
        <item x="7"/>
        <item x="8"/>
        <item x="4"/>
        <item x="2"/>
        <item x="5"/>
        <item x="1"/>
        <item x="3"/>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 dataField="1" showAll="0"/>
  </pivotFields>
  <rowFields count="1">
    <field x="28"/>
  </rowFields>
  <rowItems count="6">
    <i>
      <x/>
    </i>
    <i>
      <x v="1"/>
    </i>
    <i>
      <x v="2"/>
    </i>
    <i>
      <x v="3"/>
    </i>
    <i>
      <x v="4"/>
    </i>
    <i t="grand">
      <x/>
    </i>
  </rowItems>
  <colItems count="1">
    <i/>
  </colItems>
  <dataFields count="1">
    <dataField name="Average of AttritionFlag" fld="30" subtotal="average" baseField="28" baseItem="0" numFmtId="10"/>
  </dataFields>
  <formats count="2">
    <format dxfId="15">
      <pivotArea outline="0" collapsedLevelsAreSubtotals="1" fieldPosition="0"/>
    </format>
    <format dxfId="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9FA46B-2550-49EB-8F3F-D123598322B3}"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31">
    <pivotField showAll="0"/>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items count="10">
        <item x="7"/>
        <item x="8"/>
        <item x="4"/>
        <item x="2"/>
        <item x="5"/>
        <item x="1"/>
        <item x="3"/>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2"/>
        <item x="3"/>
        <item x="4"/>
        <item x="0"/>
        <item t="default"/>
      </items>
    </pivotField>
    <pivotField axis="axisRow" showAll="0">
      <items count="5">
        <item x="0"/>
        <item x="1"/>
        <item x="2"/>
        <item x="3"/>
        <item t="default"/>
      </items>
    </pivotField>
    <pivotField dataField="1" showAll="0"/>
  </pivotFields>
  <rowFields count="1">
    <field x="29"/>
  </rowFields>
  <rowItems count="5">
    <i>
      <x/>
    </i>
    <i>
      <x v="1"/>
    </i>
    <i>
      <x v="2"/>
    </i>
    <i>
      <x v="3"/>
    </i>
    <i t="grand">
      <x/>
    </i>
  </rowItems>
  <colItems count="1">
    <i/>
  </colItems>
  <dataFields count="1">
    <dataField name="Attrition Rate by Tenure Group" fld="30" subtotal="average" baseField="29" baseItem="0" numFmtId="10"/>
  </dataFields>
  <formats count="2">
    <format dxfId="12">
      <pivotArea outline="0" collapsedLevelsAreSubtotals="1" fieldPosition="0"/>
    </format>
    <format dxfId="1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D4C363-562E-4C45-912A-E06D0BB1E5FB}"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31">
    <pivotField showAll="0"/>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items count="10">
        <item x="7"/>
        <item x="8"/>
        <item x="4"/>
        <item x="2"/>
        <item x="5"/>
        <item x="1"/>
        <item x="3"/>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items count="6">
        <item x="1"/>
        <item x="2"/>
        <item x="3"/>
        <item x="4"/>
        <item x="0"/>
        <item t="default"/>
      </items>
    </pivotField>
    <pivotField showAll="0"/>
    <pivotField dataField="1" showAll="0"/>
  </pivotFields>
  <rowFields count="1">
    <field x="23"/>
  </rowFields>
  <rowItems count="5">
    <i>
      <x/>
    </i>
    <i>
      <x v="1"/>
    </i>
    <i>
      <x v="2"/>
    </i>
    <i>
      <x v="3"/>
    </i>
    <i t="grand">
      <x/>
    </i>
  </rowItems>
  <colItems count="1">
    <i/>
  </colItems>
  <dataFields count="1">
    <dataField name="Average of AttritionFlag" fld="30" subtotal="average" baseField="23" baseItem="0" numFmtId="10"/>
  </dataFields>
  <formats count="2">
    <format dxfId="10">
      <pivotArea outline="0" collapsedLevelsAreSubtotals="1" fieldPosition="0"/>
    </format>
    <format dxfId="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EE02F7-D435-4A76-ADE5-5444B1101173}"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31">
    <pivotField showAll="0"/>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items count="10">
        <item x="7"/>
        <item x="8"/>
        <item x="4"/>
        <item x="2"/>
        <item x="5"/>
        <item x="1"/>
        <item x="3"/>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items count="6">
        <item x="1"/>
        <item x="2"/>
        <item x="3"/>
        <item x="4"/>
        <item x="0"/>
        <item t="default"/>
      </items>
    </pivotField>
    <pivotField showAll="0"/>
    <pivotField dataField="1" showAll="0"/>
  </pivotFields>
  <rowFields count="1">
    <field x="24"/>
  </rowFields>
  <rowItems count="5">
    <i>
      <x/>
    </i>
    <i>
      <x v="1"/>
    </i>
    <i>
      <x v="2"/>
    </i>
    <i>
      <x v="3"/>
    </i>
    <i t="grand">
      <x/>
    </i>
  </rowItems>
  <colItems count="1">
    <i/>
  </colItems>
  <dataFields count="1">
    <dataField name="Attrition Rate by Work-Life Balance" fld="30" subtotal="average" baseField="24" baseItem="0" numFmtId="10"/>
  </dataFields>
  <formats count="2">
    <format dxfId="8">
      <pivotArea outline="0" collapsedLevelsAreSubtotals="1" fieldPosition="0"/>
    </format>
    <format dxfId="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C94F69-0B7E-4FBF-BE84-DC3CA3F495DC}"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31">
    <pivotField dataField="1" showAll="0"/>
    <pivotField showAll="0"/>
    <pivotField showAll="0"/>
    <pivotField showAll="0">
      <items count="4">
        <item x="2"/>
        <item x="0"/>
        <item x="1"/>
        <item t="default"/>
      </items>
    </pivotField>
    <pivotField showAll="0"/>
    <pivotField showAll="0"/>
    <pivotField showAll="0"/>
    <pivotField dataField="1" showAll="0"/>
    <pivotField showAll="0">
      <items count="3">
        <item x="1"/>
        <item x="0"/>
        <item t="default"/>
      </items>
    </pivotField>
    <pivotField showAll="0"/>
    <pivotField showAll="0">
      <items count="10">
        <item x="7"/>
        <item x="8"/>
        <item x="4"/>
        <item x="2"/>
        <item x="5"/>
        <item x="1"/>
        <item x="3"/>
        <item x="0"/>
        <item x="6"/>
        <item t="default"/>
      </items>
    </pivotField>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6">
        <item x="1"/>
        <item x="2"/>
        <item x="3"/>
        <item x="4"/>
        <item x="0"/>
        <item t="default"/>
      </items>
    </pivotField>
    <pivotField showAll="0"/>
    <pivotField dataField="1" showAll="0"/>
  </pivotFields>
  <rowItems count="1">
    <i/>
  </rowItems>
  <colFields count="1">
    <field x="-2"/>
  </colFields>
  <colItems count="6">
    <i>
      <x/>
    </i>
    <i i="1">
      <x v="1"/>
    </i>
    <i i="2">
      <x v="2"/>
    </i>
    <i i="3">
      <x v="3"/>
    </i>
    <i i="4">
      <x v="4"/>
    </i>
    <i i="5">
      <x v="5"/>
    </i>
  </colItems>
  <dataFields count="6">
    <dataField name="Count of EmployeeID" fld="7" subtotal="count" baseField="0" baseItem="0"/>
    <dataField name="Sum of AttritionFlag" fld="30" baseField="0" baseItem="0"/>
    <dataField name="Average of AttritionFlag2" fld="30" subtotal="average" baseField="0" baseItem="1" numFmtId="10"/>
    <dataField name="Average of MonthlyIncome" fld="12" subtotal="average" baseField="0" baseItem="2"/>
    <dataField name="Average of Age" fld="0" subtotal="average" baseField="0" baseItem="3" numFmtId="2"/>
    <dataField name="Average of YearsAtCompany" fld="18" subtotal="average" baseField="0" baseItem="4" numFmtId="2"/>
  </dataFields>
  <formats count="6">
    <format dxfId="6">
      <pivotArea outline="0" collapsedLevelsAreSubtotals="1" fieldPosition="0">
        <references count="1">
          <reference field="4294967294" count="1" selected="0">
            <x v="2"/>
          </reference>
        </references>
      </pivotArea>
    </format>
    <format dxfId="5">
      <pivotArea dataOnly="0" outline="0" fieldPosition="0">
        <references count="1">
          <reference field="4294967294" count="1">
            <x v="3"/>
          </reference>
        </references>
      </pivotArea>
    </format>
    <format dxfId="4">
      <pivotArea outline="0" collapsedLevelsAreSubtotals="1" fieldPosition="0">
        <references count="1">
          <reference field="4294967294" count="1" selected="0">
            <x v="4"/>
          </reference>
        </references>
      </pivotArea>
    </format>
    <format dxfId="3">
      <pivotArea dataOnly="0" labelOnly="1" outline="0" fieldPosition="0">
        <references count="1">
          <reference field="4294967294" count="1">
            <x v="4"/>
          </reference>
        </references>
      </pivotArea>
    </format>
    <format dxfId="2">
      <pivotArea dataOnly="0" labelOnly="1" outline="0" fieldPosition="0">
        <references count="1">
          <reference field="4294967294" count="1">
            <x v="5"/>
          </reference>
        </references>
      </pivotArea>
    </format>
    <format dxfId="1">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D65BB7F-B223-4A07-A79A-9EA780C8408C}" sourceName="Department">
  <pivotTables>
    <pivotTable tabId="11" name="PivotTable2"/>
    <pivotTable tabId="10" name="PivotTable1"/>
    <pivotTable tabId="13" name="PivotTable4"/>
    <pivotTable tabId="12" name="PivotTable3"/>
    <pivotTable tabId="14" name="PivotTable5"/>
    <pivotTable tabId="16" name="PivotTable6"/>
  </pivotTables>
  <data>
    <tabular pivotCacheId="71104435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6DC3BD1-2576-4CA3-B5E0-10C136465742}" sourceName="Gender">
  <pivotTables>
    <pivotTable tabId="11" name="PivotTable2"/>
    <pivotTable tabId="10" name="PivotTable1"/>
    <pivotTable tabId="13" name="PivotTable4"/>
    <pivotTable tabId="12" name="PivotTable3"/>
    <pivotTable tabId="14" name="PivotTable5"/>
    <pivotTable tabId="16" name="PivotTable6"/>
  </pivotTables>
  <data>
    <tabular pivotCacheId="71104435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A2B103A2-8A47-4848-8D86-6BC6683E59B4}" sourceName="JobRole">
  <pivotTables>
    <pivotTable tabId="11" name="PivotTable2"/>
    <pivotTable tabId="10" name="PivotTable1"/>
    <pivotTable tabId="13" name="PivotTable4"/>
    <pivotTable tabId="12" name="PivotTable3"/>
    <pivotTable tabId="14" name="PivotTable5"/>
    <pivotTable tabId="16" name="PivotTable6"/>
  </pivotTables>
  <data>
    <tabular pivotCacheId="711044358">
      <items count="9">
        <i x="7" s="1"/>
        <i x="8" s="1"/>
        <i x="4" s="1"/>
        <i x="2" s="1"/>
        <i x="5" s="1"/>
        <i x="1" s="1"/>
        <i x="3"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357E932C-EBC9-42F6-A997-F3A77A84EF6D}" sourceName="AgeGroup">
  <pivotTables>
    <pivotTable tabId="11" name="PivotTable2"/>
    <pivotTable tabId="10" name="PivotTable1"/>
    <pivotTable tabId="13" name="PivotTable4"/>
    <pivotTable tabId="12" name="PivotTable3"/>
    <pivotTable tabId="14" name="PivotTable5"/>
    <pivotTable tabId="16" name="PivotTable6"/>
  </pivotTables>
  <data>
    <tabular pivotCacheId="711044358">
      <items count="5">
        <i x="1" s="1"/>
        <i x="2"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A62F7A9-C787-4247-87B0-BA9C9BC0E1E8}" cache="Slicer_Department" caption="Department" style="SlicerStyleOther2" rowHeight="274320"/>
  <slicer name="Gender" xr10:uid="{0A307FC9-430C-4C45-9A39-07A2276B3B4A}" cache="Slicer_Gender" caption="Gender" style="SlicerStyleOther2" rowHeight="274320"/>
  <slicer name="JobRole" xr10:uid="{A1493BFC-C923-4285-9862-9FE3BF653705}" cache="Slicer_JobRole" caption="JobRole" style="SlicerStyleOther2" rowHeight="274320"/>
  <slicer name="AgeGroup" xr10:uid="{4D0480E2-A44C-488E-9D86-216AFFC234B9}" cache="Slicer_AgeGroup" caption="AgeGroup" style="SlicerStyleOther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EADC0F-76BE-49AE-9277-29CE3433E633}" name="tbl_HRMaster" displayName="tbl_HRMaster" ref="A1:AE4411" totalsRowShown="0">
  <autoFilter ref="A1:AE4411" xr:uid="{2CEADC0F-76BE-49AE-9277-29CE3433E633}"/>
  <sortState xmlns:xlrd2="http://schemas.microsoft.com/office/spreadsheetml/2017/richdata2" ref="A2:V4411">
    <sortCondition ref="T1:T4411"/>
  </sortState>
  <tableColumns count="31">
    <tableColumn id="1" xr3:uid="{D739A305-1AED-4711-B22B-283C1E5ABA56}" name="Age"/>
    <tableColumn id="2" xr3:uid="{56FA1E80-70C3-4C87-9251-CC812C68A7D9}" name="Attrition"/>
    <tableColumn id="3" xr3:uid="{D56CE176-0004-40D8-A27A-23B263455838}" name="BusinessTravel"/>
    <tableColumn id="4" xr3:uid="{B24DE34A-81D0-4B68-A95C-4D6A7E769578}" name="Department"/>
    <tableColumn id="5" xr3:uid="{D669EF16-49BD-48B5-8E91-BFDC6C35C2F8}" name="DistanceFromHome"/>
    <tableColumn id="6" xr3:uid="{86A4F52C-9D63-446A-B9B0-1EC977477962}" name="Education"/>
    <tableColumn id="7" xr3:uid="{37EE9C5C-9390-40FF-9599-835BCEC1D359}" name="EducationField"/>
    <tableColumn id="9" xr3:uid="{D03D4000-2487-4536-B0AC-F14CFD5D029A}" name="EmployeeID"/>
    <tableColumn id="10" xr3:uid="{B310332C-357F-4819-85AE-CBB7C893C8F7}" name="Gender"/>
    <tableColumn id="11" xr3:uid="{1FCA58DA-1B92-42A2-93C6-99535465F208}" name="JobLevel"/>
    <tableColumn id="12" xr3:uid="{F1EA9C4E-5376-4845-B34E-EB4AAC9A658D}" name="JobRole"/>
    <tableColumn id="13" xr3:uid="{D525EFBC-4A11-46B6-86C0-1306077E5DF7}" name="MaritalStatus"/>
    <tableColumn id="14" xr3:uid="{74731C8B-C2B7-4FAD-B3C0-C47BB5BD3D27}" name="MonthlyIncome"/>
    <tableColumn id="15" xr3:uid="{2097FB9F-84DC-4E26-BD91-505165F1EECE}" name="NumCompaniesWorked"/>
    <tableColumn id="17" xr3:uid="{977251CF-7D39-4A1E-A630-F14D2203BB51}" name="PercentSalaryHike"/>
    <tableColumn id="19" xr3:uid="{FC7CBB09-D338-44E3-97AE-2442EFE7FF01}" name="StockOptionLevel"/>
    <tableColumn id="20" xr3:uid="{4E05E96F-20C5-4CBB-8C8B-0BCB1A897316}" name="TotalWorkingYears"/>
    <tableColumn id="21" xr3:uid="{A395BBEC-7BC1-4B18-A589-F73CCA5469A0}" name="TrainingTimesLastYear"/>
    <tableColumn id="22" xr3:uid="{32185E3E-690F-4905-94BF-33D39558EFB0}" name="YearsAtCompany"/>
    <tableColumn id="23" xr3:uid="{B17BC17B-858B-4FB0-9CA4-411DA5FA6581}" name="YearsSinceLastPromotion"/>
    <tableColumn id="24" xr3:uid="{21AE3B64-4968-4EF2-A6ED-3BB21BC20105}" name="YearsWithCurrManager"/>
    <tableColumn id="25" xr3:uid="{1D5A97C4-7331-4A2C-89BB-4D94E32EC44E}" name="ID_Check" dataDxfId="26">
      <calculatedColumnFormula>COUNTIF(tbl_HRMaster[EmployeeID],tbl_HRMaster[[#This Row],[EmployeeID]])</calculatedColumnFormula>
    </tableColumn>
    <tableColumn id="8" xr3:uid="{1A7CAEA6-B38B-4425-9059-9018DBA68AD1}" name="EnvironmentSatisfaction" dataDxfId="25">
      <calculatedColumnFormula>IFERROR(INDEX(tbl_EmployeeSurvey[EnvironmentSatisfaction],MATCH(tbl_HRMaster[[#This Row],[EmployeeID]],tbl_EmployeeSurvey[EmployeeID],0)),"Not Found")</calculatedColumnFormula>
    </tableColumn>
    <tableColumn id="16" xr3:uid="{E41B27CE-1EF6-4DA5-80CA-8525182698BD}" name="JobSatisfaction" dataDxfId="24">
      <calculatedColumnFormula>IFERROR(INDEX(tbl_EmployeeSurvey[JobSatisfaction],MATCH(tbl_HRMaster[[#This Row],[EmployeeID]],tbl_EmployeeSurvey[EmployeeID],0)),"Not Found")</calculatedColumnFormula>
    </tableColumn>
    <tableColumn id="18" xr3:uid="{70BFB7B0-C471-4183-B6F1-9F0CEC38C382}" name="WorkLifeBalance" dataDxfId="23">
      <calculatedColumnFormula>IFERROR(INDEX(tbl_EmployeeSurvey[WorkLifeBalance],MATCH(tbl_HRMaster[[#This Row],[EmployeeID]],tbl_EmployeeSurvey[EmployeeID],0)),"Not Found")</calculatedColumnFormula>
    </tableColumn>
    <tableColumn id="26" xr3:uid="{361A8F8C-A486-49B7-9B3B-FDD338BE6012}" name="JobInvolvement" dataDxfId="22">
      <calculatedColumnFormula>IFERROR(VLOOKUP(tbl_HRMaster[[#This Row],[EmployeeID]],tbl_ManagerSurvey[[EmployeeID]:[PerformanceRating]],2,FALSE),"Not Found")</calculatedColumnFormula>
    </tableColumn>
    <tableColumn id="27" xr3:uid="{604504F1-C737-4352-9B30-821EAC9A3F8F}" name="PerformanceRating" dataDxfId="21">
      <calculatedColumnFormula>IFERROR(VLOOKUP(tbl_HRMaster[[#This Row],[EmployeeID]],tbl_ManagerSurvey[[EmployeeID]:[PerformanceRating]],3,FALSE),"Not Found")</calculatedColumnFormula>
    </tableColumn>
    <tableColumn id="28" xr3:uid="{30973795-0177-435D-9113-7A9F18239F3C}" name="EmployeeStatus" dataDxfId="20">
      <calculatedColumnFormula>IF(tbl_HRMaster[[#This Row],[Attrition]]="Yes","Left","Active")</calculatedColumnFormula>
    </tableColumn>
    <tableColumn id="29" xr3:uid="{C2E93897-9B0A-4D28-82DD-CBC2ED358247}" name="AgeGroup" dataDxfId="13">
      <calculatedColumnFormula>_xlfn.IFS(tbl_HRMaster[[#This Row],[Age]]&lt;25,"Under 25",tbl_HRMaster[[#This Row],[Age]]&lt;35,"25-34",tbl_HRMaster[[#This Row],[Age]]&lt;45,"35-44",tbl_HRMaster[[#This Row],[Age]]&lt;55,"45-54",TRUE,"Above 54")</calculatedColumnFormula>
    </tableColumn>
    <tableColumn id="30" xr3:uid="{732366C1-1E32-4D79-9CA8-B5CA6DDA99DE}" name="TenureGroup" dataDxfId="19">
      <calculatedColumnFormula>_xlfn.IFS(
tbl_HRMaster[[#This Row],[YearsAtCompany]]&lt;2,"&lt; 2 Years",
tbl_HRMaster[[#This Row],[YearsAtCompany]]&lt;5,"2-4 Years",
tbl_HRMaster[[#This Row],[YearsAtCompany]]&lt;10,"5-9 Years",
TRUE,"10+ Years"
)</calculatedColumnFormula>
    </tableColumn>
    <tableColumn id="31" xr3:uid="{C1E0572E-0F21-491C-ADBF-C7CFA73D2463}" name="AttritionFlag" dataDxfId="18">
      <calculatedColumnFormula>IF(tbl_HRMaster[[#This Row],[Attrition]]="Yes",1,0)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F0C82E-590B-40D6-9C3A-8198D90A5C13}" name="tbl_General" displayName="tbl_General" ref="A1:V4411" totalsRowShown="0">
  <autoFilter ref="A1:V4411" xr:uid="{4FF0C82E-590B-40D6-9C3A-8198D90A5C13}"/>
  <sortState xmlns:xlrd2="http://schemas.microsoft.com/office/spreadsheetml/2017/richdata2" ref="A2:V4411">
    <sortCondition ref="T1:T4411"/>
  </sortState>
  <tableColumns count="22">
    <tableColumn id="1" xr3:uid="{DF41D8D3-F2F9-4CD1-B248-AA01065E0071}" name="Age"/>
    <tableColumn id="2" xr3:uid="{CEA4244B-1064-4190-8A25-3BDB2E19E0E5}" name="Attrition"/>
    <tableColumn id="3" xr3:uid="{725A0A35-19B1-4768-A13D-BFB063DD39B8}" name="BusinessTravel"/>
    <tableColumn id="4" xr3:uid="{AF47C09F-3AC8-42CF-AB26-117610D55883}" name="Department"/>
    <tableColumn id="5" xr3:uid="{69D63B19-05F5-4ABC-AE2F-380FE600F6D7}" name="DistanceFromHome"/>
    <tableColumn id="6" xr3:uid="{4383AF07-7074-4469-BAF4-EEE804F29B97}" name="Education"/>
    <tableColumn id="7" xr3:uid="{1DDE7340-B5D2-4AF0-8028-F785314CD128}" name="EducationField"/>
    <tableColumn id="9" xr3:uid="{222099F0-2DAA-43F6-B844-3284B93FACE7}" name="EmployeeID"/>
    <tableColumn id="10" xr3:uid="{D9DBE772-83EA-433E-B8ED-F2D3322CECF4}" name="Gender"/>
    <tableColumn id="11" xr3:uid="{BEF510F7-925D-4AA7-88A9-7B8C56729913}" name="JobLevel"/>
    <tableColumn id="12" xr3:uid="{47ECF2C5-9FFF-4FA8-B2A3-FE3F4E7B0323}" name="JobRole"/>
    <tableColumn id="13" xr3:uid="{D69BDF49-FD76-4630-8DF9-BFA9D6761DBF}" name="MaritalStatus"/>
    <tableColumn id="14" xr3:uid="{8469291A-2707-4BC2-9C83-68161F6E6C9E}" name="MonthlyIncome"/>
    <tableColumn id="15" xr3:uid="{5969595D-681C-4F2F-9621-ED97723B8571}" name="NumCompaniesWorked"/>
    <tableColumn id="17" xr3:uid="{17C93F31-1F38-4A0D-ADAF-7FD05B1DB82E}" name="PercentSalaryHike"/>
    <tableColumn id="19" xr3:uid="{78D5D311-EDBC-4A91-BFC2-0A34CE6E7575}" name="StockOptionLevel"/>
    <tableColumn id="20" xr3:uid="{C1830B59-4A05-4988-A0B7-153F4C206FAE}" name="TotalWorkingYears"/>
    <tableColumn id="21" xr3:uid="{F8D0F795-B9B0-47C5-B62F-7343AB769B6A}" name="TrainingTimesLastYear"/>
    <tableColumn id="22" xr3:uid="{EF6BB912-D663-46B9-A0A0-0FBF5FA9329B}" name="YearsAtCompany"/>
    <tableColumn id="23" xr3:uid="{5EC5758D-2610-4A33-B859-74D3653AA053}" name="YearsSinceLastPromotion"/>
    <tableColumn id="24" xr3:uid="{8FB8E2CB-37D2-4176-A696-E13A5752F09D}" name="YearsWithCurrManager"/>
    <tableColumn id="25" xr3:uid="{A897698A-DF3A-43EC-AEDB-FD50FCF9C471}" name="ID_Check" dataDxfId="29">
      <calculatedColumnFormula>COUNTIF(tbl_General[EmployeeID],tbl_General[[#This Row],[EmployeeID]])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68CE09-5CF0-4252-A45F-06C44DFA6A3A}" name="tbl_EmployeeSurvey" displayName="tbl_EmployeeSurvey" ref="A1:E4411" totalsRowShown="0">
  <autoFilter ref="A1:E4411" xr:uid="{785F8F03-B820-4AB5-95DB-3F54178FEC13}"/>
  <tableColumns count="5">
    <tableColumn id="1" xr3:uid="{AD43A377-74D9-40A5-9445-A77DC11F45C4}" name="EmployeeID"/>
    <tableColumn id="2" xr3:uid="{4EDE64E5-5F9D-4C2D-8581-F7B7484289F3}" name="EnvironmentSatisfaction"/>
    <tableColumn id="3" xr3:uid="{A1FE08D9-9F96-4E1E-8988-15A37F213573}" name="JobSatisfaction"/>
    <tableColumn id="4" xr3:uid="{60F4E897-8C3D-4811-8382-7193F1D70DF2}" name="WorkLifeBalance"/>
    <tableColumn id="5" xr3:uid="{34DD5CA7-2229-487A-8E98-42524D2CC19F}" name="ID_Check" dataDxfId="28">
      <calculatedColumnFormula>COUNTIF(tbl_EmployeeSurvey[EmployeeID],tbl_EmployeeSurvey[[#This Row],[EmployeeID]])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B44D0A-B3C6-45B3-819C-DDDD10B5429D}" name="tbl_ManagerSurvey" displayName="tbl_ManagerSurvey" ref="A1:D4411" totalsRowShown="0">
  <autoFilter ref="A1:D4411" xr:uid="{A96CBA74-375B-4CDC-B13D-641522D265E6}"/>
  <tableColumns count="4">
    <tableColumn id="1" xr3:uid="{FB143A9A-A326-4EB9-A01D-8C99EE31B636}" name="EmployeeID"/>
    <tableColumn id="2" xr3:uid="{90C4CEFD-E4D5-4C8B-A7EB-B2CE060DFE60}" name="JobInvolvement"/>
    <tableColumn id="3" xr3:uid="{655C8BC3-16E1-4C8E-B13E-330D33AC8717}" name="PerformanceRating"/>
    <tableColumn id="4" xr3:uid="{F26BE07B-2197-40FC-A251-EBE3A9B0D165}" name="ID_Check" dataDxfId="27">
      <calculatedColumnFormula>COUNTIF(tbl_ManagerSurvey[EmployeeID],tbl_ManagerSurvey[[#This Row],[EmployeeID]])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29A91-4882-4625-B34B-ACDDF46AB809}">
  <dimension ref="A1:Q6"/>
  <sheetViews>
    <sheetView showGridLines="0" tabSelected="1" zoomScale="50" zoomScaleNormal="50" workbookViewId="0">
      <selection activeCell="R31" sqref="R31"/>
    </sheetView>
  </sheetViews>
  <sheetFormatPr defaultRowHeight="13.8" x14ac:dyDescent="0.25"/>
  <cols>
    <col min="2" max="2" width="33.69921875" customWidth="1"/>
    <col min="3" max="3" width="4" customWidth="1"/>
    <col min="4" max="4" width="33.796875" customWidth="1"/>
    <col min="6" max="6" width="34.19921875" customWidth="1"/>
    <col min="8" max="8" width="36.296875" customWidth="1"/>
    <col min="10" max="10" width="3.09765625" customWidth="1"/>
    <col min="11" max="11" width="31.5" customWidth="1"/>
    <col min="12" max="12" width="21.19921875" customWidth="1"/>
    <col min="13" max="13" width="43.296875" customWidth="1"/>
    <col min="15" max="15" width="6.296875" customWidth="1"/>
    <col min="16" max="16" width="40.69921875" customWidth="1"/>
  </cols>
  <sheetData>
    <row r="1" spans="1:17" ht="13.8" customHeight="1" x14ac:dyDescent="0.25">
      <c r="A1" s="32" t="s">
        <v>95</v>
      </c>
      <c r="B1" s="33"/>
      <c r="C1" s="33"/>
      <c r="D1" s="33"/>
      <c r="E1" s="33"/>
      <c r="F1" s="33"/>
      <c r="G1" s="33"/>
      <c r="H1" s="33"/>
      <c r="I1" s="33"/>
      <c r="J1" s="33"/>
      <c r="K1" s="33"/>
      <c r="L1" s="33"/>
      <c r="M1" s="33"/>
      <c r="N1" s="33"/>
      <c r="O1" s="33"/>
      <c r="P1" s="33"/>
      <c r="Q1" s="33"/>
    </row>
    <row r="2" spans="1:17" ht="52.2" customHeight="1" x14ac:dyDescent="0.25">
      <c r="A2" s="33"/>
      <c r="B2" s="33"/>
      <c r="C2" s="33"/>
      <c r="D2" s="33"/>
      <c r="E2" s="33"/>
      <c r="F2" s="33"/>
      <c r="G2" s="33"/>
      <c r="H2" s="33"/>
      <c r="I2" s="33"/>
      <c r="J2" s="33"/>
      <c r="K2" s="33"/>
      <c r="L2" s="33"/>
      <c r="M2" s="33"/>
      <c r="N2" s="33"/>
      <c r="O2" s="33"/>
      <c r="P2" s="33"/>
      <c r="Q2" s="33"/>
    </row>
    <row r="4" spans="1:17" ht="42" customHeight="1" x14ac:dyDescent="0.25">
      <c r="A4" s="29" t="s">
        <v>65</v>
      </c>
      <c r="B4" s="29"/>
      <c r="C4" s="29" t="s">
        <v>67</v>
      </c>
      <c r="D4" s="29"/>
      <c r="E4" s="29" t="s">
        <v>68</v>
      </c>
      <c r="F4" s="29"/>
      <c r="G4" s="29" t="s">
        <v>69</v>
      </c>
      <c r="H4" s="29"/>
      <c r="I4" s="29" t="s">
        <v>70</v>
      </c>
      <c r="J4" s="29"/>
      <c r="K4" s="29"/>
      <c r="L4" s="29" t="s">
        <v>71</v>
      </c>
      <c r="M4" s="29"/>
      <c r="N4" s="29" t="s">
        <v>96</v>
      </c>
      <c r="O4" s="29"/>
      <c r="P4" s="29"/>
      <c r="Q4" s="18"/>
    </row>
    <row r="5" spans="1:17" ht="13.8" customHeight="1" x14ac:dyDescent="0.25">
      <c r="A5" s="27">
        <f>GETPIVOTDATA("Count of EmployeeID",'KPI Pivot'!$A$3)</f>
        <v>4410</v>
      </c>
      <c r="B5" s="27"/>
      <c r="C5" s="27">
        <f>GETPIVOTDATA("Sum of AttritionFlag",'KPI Pivot'!$A$3)</f>
        <v>711</v>
      </c>
      <c r="D5" s="27"/>
      <c r="E5" s="27">
        <f>A5-C5</f>
        <v>3699</v>
      </c>
      <c r="F5" s="27"/>
      <c r="G5" s="30">
        <f>GETPIVOTDATA("Average of AttritionFlag2",'KPI Pivot'!$A$3)</f>
        <v>0.16122448979591836</v>
      </c>
      <c r="H5" s="30"/>
      <c r="I5" s="28">
        <f>GETPIVOTDATA("Average of MonthlyIncome",'KPI Pivot'!$A$3)</f>
        <v>65029.312925170067</v>
      </c>
      <c r="J5" s="28"/>
      <c r="K5" s="28"/>
      <c r="L5" s="31">
        <f>GETPIVOTDATA("Average of Age",'KPI Pivot'!$A$3)</f>
        <v>36.923809523809524</v>
      </c>
      <c r="M5" s="31"/>
      <c r="N5" s="31">
        <f>GETPIVOTDATA("Average of YearsAtCompany",'KPI Pivot'!$A$3)</f>
        <v>7.0081632653061225</v>
      </c>
      <c r="O5" s="31"/>
      <c r="P5" s="31"/>
      <c r="Q5" s="18"/>
    </row>
    <row r="6" spans="1:17" ht="43.8" customHeight="1" x14ac:dyDescent="0.25">
      <c r="A6" s="27"/>
      <c r="B6" s="27"/>
      <c r="C6" s="27"/>
      <c r="D6" s="27"/>
      <c r="E6" s="27"/>
      <c r="F6" s="27"/>
      <c r="G6" s="30"/>
      <c r="H6" s="30"/>
      <c r="I6" s="28"/>
      <c r="J6" s="28"/>
      <c r="K6" s="28"/>
      <c r="L6" s="31"/>
      <c r="M6" s="31"/>
      <c r="N6" s="31"/>
      <c r="O6" s="31"/>
      <c r="P6" s="31"/>
      <c r="Q6" s="18"/>
    </row>
  </sheetData>
  <mergeCells count="15">
    <mergeCell ref="L4:M4"/>
    <mergeCell ref="L5:M6"/>
    <mergeCell ref="N4:P4"/>
    <mergeCell ref="N5:P6"/>
    <mergeCell ref="G4:H4"/>
    <mergeCell ref="G5:H6"/>
    <mergeCell ref="I4:K4"/>
    <mergeCell ref="I5:K6"/>
    <mergeCell ref="A4:B4"/>
    <mergeCell ref="A1:Q2"/>
    <mergeCell ref="C4:D4"/>
    <mergeCell ref="A5:B6"/>
    <mergeCell ref="C5:D6"/>
    <mergeCell ref="E4:F4"/>
    <mergeCell ref="E5:F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17D58-154C-40B2-93C0-17E5028041C8}">
  <dimension ref="A1:A23"/>
  <sheetViews>
    <sheetView showGridLines="0" topLeftCell="Q1" workbookViewId="0">
      <selection activeCell="A26" sqref="A26"/>
    </sheetView>
  </sheetViews>
  <sheetFormatPr defaultRowHeight="13.8" x14ac:dyDescent="0.25"/>
  <cols>
    <col min="1" max="1" width="150.09765625" customWidth="1"/>
  </cols>
  <sheetData>
    <row r="1" spans="1:1" x14ac:dyDescent="0.25">
      <c r="A1" s="15"/>
    </row>
    <row r="2" spans="1:1" x14ac:dyDescent="0.25">
      <c r="A2" s="15"/>
    </row>
    <row r="3" spans="1:1" x14ac:dyDescent="0.25">
      <c r="A3" s="25" t="s">
        <v>100</v>
      </c>
    </row>
    <row r="4" spans="1:1" x14ac:dyDescent="0.25">
      <c r="A4" s="17"/>
    </row>
    <row r="5" spans="1:1" x14ac:dyDescent="0.25">
      <c r="A5" s="15"/>
    </row>
    <row r="6" spans="1:1" x14ac:dyDescent="0.25">
      <c r="A6" s="15"/>
    </row>
    <row r="7" spans="1:1" x14ac:dyDescent="0.25">
      <c r="A7" s="23" t="s">
        <v>106</v>
      </c>
    </row>
    <row r="8" spans="1:1" x14ac:dyDescent="0.25">
      <c r="A8" s="24" t="s">
        <v>107</v>
      </c>
    </row>
    <row r="9" spans="1:1" x14ac:dyDescent="0.25">
      <c r="A9" s="24" t="s">
        <v>108</v>
      </c>
    </row>
    <row r="10" spans="1:1" x14ac:dyDescent="0.25">
      <c r="A10" s="24" t="s">
        <v>109</v>
      </c>
    </row>
    <row r="11" spans="1:1" x14ac:dyDescent="0.25">
      <c r="A11" s="24" t="s">
        <v>110</v>
      </c>
    </row>
    <row r="12" spans="1:1" x14ac:dyDescent="0.25">
      <c r="A12" s="24" t="s">
        <v>111</v>
      </c>
    </row>
    <row r="13" spans="1:1" x14ac:dyDescent="0.25">
      <c r="A13" s="15"/>
    </row>
    <row r="14" spans="1:1" x14ac:dyDescent="0.25">
      <c r="A14" s="15"/>
    </row>
    <row r="15" spans="1:1" x14ac:dyDescent="0.25">
      <c r="A15" s="26" t="s">
        <v>101</v>
      </c>
    </row>
    <row r="16" spans="1:1" x14ac:dyDescent="0.25">
      <c r="A16" s="20"/>
    </row>
    <row r="17" spans="1:1" ht="20.399999999999999" x14ac:dyDescent="0.35">
      <c r="A17" s="19"/>
    </row>
    <row r="18" spans="1:1" x14ac:dyDescent="0.25">
      <c r="A18" s="21" t="s">
        <v>105</v>
      </c>
    </row>
    <row r="19" spans="1:1" x14ac:dyDescent="0.25">
      <c r="A19" s="21" t="s">
        <v>102</v>
      </c>
    </row>
    <row r="20" spans="1:1" x14ac:dyDescent="0.25">
      <c r="A20" s="21" t="s">
        <v>103</v>
      </c>
    </row>
    <row r="21" spans="1:1" x14ac:dyDescent="0.25">
      <c r="A21" s="21" t="s">
        <v>104</v>
      </c>
    </row>
    <row r="22" spans="1:1" x14ac:dyDescent="0.25">
      <c r="A22" s="22"/>
    </row>
    <row r="23" spans="1:1" x14ac:dyDescent="0.25">
      <c r="A23" s="22"/>
    </row>
  </sheetData>
  <mergeCells count="6">
    <mergeCell ref="A22:A23"/>
    <mergeCell ref="A3:A4"/>
    <mergeCell ref="A15:A16"/>
    <mergeCell ref="A5:A6"/>
    <mergeCell ref="A13:A14"/>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CB190-C420-4AB1-930D-63F4609E7771}">
  <dimension ref="A1:D28"/>
  <sheetViews>
    <sheetView workbookViewId="0">
      <selection activeCell="G11" sqref="G11"/>
    </sheetView>
  </sheetViews>
  <sheetFormatPr defaultRowHeight="13.8" x14ac:dyDescent="0.25"/>
  <cols>
    <col min="1" max="1" width="23.3984375" customWidth="1"/>
    <col min="2" max="2" width="22.296875" customWidth="1"/>
    <col min="3" max="3" width="17.296875" customWidth="1"/>
    <col min="4" max="4" width="16.69921875" customWidth="1"/>
  </cols>
  <sheetData>
    <row r="1" spans="1:4" x14ac:dyDescent="0.25">
      <c r="A1" t="s">
        <v>64</v>
      </c>
      <c r="B1" t="s">
        <v>66</v>
      </c>
    </row>
    <row r="2" spans="1:4" ht="15" x14ac:dyDescent="0.35">
      <c r="A2" s="6" t="s">
        <v>65</v>
      </c>
      <c r="B2">
        <f>COUNTA(tbl_HRMaster[EmployeeID])</f>
        <v>4410</v>
      </c>
    </row>
    <row r="3" spans="1:4" ht="15" x14ac:dyDescent="0.35">
      <c r="A3" s="6" t="s">
        <v>67</v>
      </c>
      <c r="B3">
        <f>SUM(tbl_HRMaster[AttritionFlag])</f>
        <v>711</v>
      </c>
    </row>
    <row r="4" spans="1:4" ht="15" x14ac:dyDescent="0.35">
      <c r="A4" s="6" t="s">
        <v>68</v>
      </c>
      <c r="B4">
        <f>COUNTA(tbl_HRMaster[EmployeeID])-SUM(tbl_HRMaster[AttritionFlag])</f>
        <v>3699</v>
      </c>
    </row>
    <row r="5" spans="1:4" ht="15" x14ac:dyDescent="0.35">
      <c r="A5" s="6" t="s">
        <v>69</v>
      </c>
      <c r="B5" s="9">
        <f>B3/B2</f>
        <v>0.16122448979591836</v>
      </c>
    </row>
    <row r="6" spans="1:4" x14ac:dyDescent="0.25">
      <c r="A6" s="8" t="s">
        <v>70</v>
      </c>
      <c r="B6">
        <f>AVERAGE(tbl_HRMaster[MonthlyIncome])</f>
        <v>65029.312925170067</v>
      </c>
    </row>
    <row r="7" spans="1:4" ht="15" x14ac:dyDescent="0.35">
      <c r="A7" s="6" t="s">
        <v>71</v>
      </c>
      <c r="B7">
        <f>AVERAGE(tbl_HRMaster[Age])</f>
        <v>36.923809523809524</v>
      </c>
    </row>
    <row r="8" spans="1:4" ht="15" x14ac:dyDescent="0.35">
      <c r="A8" s="6" t="s">
        <v>72</v>
      </c>
      <c r="B8">
        <f>AVERAGE(tbl_HRMaster[YearsAtCompany])</f>
        <v>7.0081632653061225</v>
      </c>
    </row>
    <row r="12" spans="1:4" ht="15.6" x14ac:dyDescent="0.35">
      <c r="A12" t="s">
        <v>3</v>
      </c>
      <c r="B12" t="s">
        <v>67</v>
      </c>
      <c r="C12" s="7" t="s">
        <v>65</v>
      </c>
      <c r="D12" t="s">
        <v>69</v>
      </c>
    </row>
    <row r="13" spans="1:4" x14ac:dyDescent="0.25">
      <c r="A13" s="8" t="s">
        <v>37</v>
      </c>
      <c r="B13">
        <f>COUNTIFS(tbl_HRMaster[Department],A13,tbl_HRMaster[Attrition],"Yes")</f>
        <v>57</v>
      </c>
      <c r="C13">
        <f>COUNTIF(tbl_HRMaster[Department],A13)</f>
        <v>189</v>
      </c>
      <c r="D13" s="10">
        <f>B13/C13</f>
        <v>0.30158730158730157</v>
      </c>
    </row>
    <row r="14" spans="1:4" x14ac:dyDescent="0.25">
      <c r="A14" s="8" t="s">
        <v>30</v>
      </c>
      <c r="B14">
        <f>COUNTIFS(tbl_HRMaster[Department],A14,tbl_HRMaster[Attrition],"Yes")</f>
        <v>453</v>
      </c>
      <c r="C14">
        <f>COUNTIF(tbl_HRMaster[Department],A14)</f>
        <v>2883</v>
      </c>
      <c r="D14" s="10">
        <f t="shared" ref="D14:D15" si="0">B14/C14</f>
        <v>0.1571279916753382</v>
      </c>
    </row>
    <row r="15" spans="1:4" x14ac:dyDescent="0.25">
      <c r="A15" s="8" t="s">
        <v>23</v>
      </c>
      <c r="B15">
        <f>COUNTIFS(tbl_HRMaster[Department],A15,tbl_HRMaster[Attrition],"Yes")</f>
        <v>201</v>
      </c>
      <c r="C15">
        <f>COUNTIF(tbl_HRMaster[Department],A15)</f>
        <v>1338</v>
      </c>
      <c r="D15" s="10">
        <f t="shared" si="0"/>
        <v>0.15022421524663676</v>
      </c>
    </row>
    <row r="19" spans="1:2" x14ac:dyDescent="0.25">
      <c r="A19" t="s">
        <v>73</v>
      </c>
      <c r="B19" t="s">
        <v>70</v>
      </c>
    </row>
    <row r="20" spans="1:2" x14ac:dyDescent="0.25">
      <c r="A20" s="8" t="s">
        <v>74</v>
      </c>
      <c r="B20" s="12">
        <f>AVERAGEIFS(tbl_HRMaster[MonthlyIncome],tbl_HRMaster[EmployeeStatus],"Left")</f>
        <v>61682.616033755272</v>
      </c>
    </row>
    <row r="21" spans="1:2" x14ac:dyDescent="0.25">
      <c r="A21" s="8" t="s">
        <v>75</v>
      </c>
      <c r="B21" s="12">
        <f>AVERAGEIFS(tbl_HRMaster[MonthlyIncome],tbl_HRMaster[EmployeeStatus],"Active")</f>
        <v>65672.59529602596</v>
      </c>
    </row>
    <row r="25" spans="1:2" x14ac:dyDescent="0.25">
      <c r="A25" t="s">
        <v>3</v>
      </c>
      <c r="B25" t="s">
        <v>76</v>
      </c>
    </row>
    <row r="26" spans="1:2" s="8" customFormat="1" ht="13.2" x14ac:dyDescent="0.25">
      <c r="A26" s="8" t="s">
        <v>37</v>
      </c>
      <c r="B26" s="8">
        <f>SUMIFS(tbl_HRMaster[MonthlyIncome],tbl_HRMaster[Department],A26)</f>
        <v>10943940</v>
      </c>
    </row>
    <row r="27" spans="1:2" s="8" customFormat="1" ht="13.2" x14ac:dyDescent="0.25">
      <c r="A27" s="8" t="s">
        <v>30</v>
      </c>
      <c r="B27" s="8">
        <f>SUMIFS(tbl_HRMaster[MonthlyIncome],tbl_HRMaster[Department],A27)</f>
        <v>193702890</v>
      </c>
    </row>
    <row r="28" spans="1:2" s="8" customFormat="1" ht="13.2" x14ac:dyDescent="0.25">
      <c r="A28" s="8" t="s">
        <v>23</v>
      </c>
      <c r="B28" s="8">
        <f>SUMIFS(tbl_HRMaster[MonthlyIncome],tbl_HRMaster[Department],A28)</f>
        <v>82132440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33B8E-9AA8-4304-8EC0-5CA60CDD85BC}">
  <dimension ref="A1:AE4411"/>
  <sheetViews>
    <sheetView topLeftCell="A2" workbookViewId="0">
      <selection activeCell="F16" sqref="F16"/>
    </sheetView>
  </sheetViews>
  <sheetFormatPr defaultRowHeight="13.8" x14ac:dyDescent="0.25"/>
  <cols>
    <col min="23" max="23" width="23.5" customWidth="1"/>
    <col min="24" max="24" width="17.296875" customWidth="1"/>
    <col min="25" max="25" width="17.09765625" customWidth="1"/>
    <col min="26" max="26" width="16" customWidth="1"/>
    <col min="27" max="27" width="19.296875" customWidth="1"/>
    <col min="28" max="28" width="20.3984375" customWidth="1"/>
    <col min="29" max="29" width="24.3984375" customWidth="1"/>
    <col min="30" max="30" width="18.8984375" customWidth="1"/>
    <col min="31" max="31" width="14.5"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47</v>
      </c>
      <c r="W1" t="s">
        <v>52</v>
      </c>
      <c r="X1" t="s">
        <v>53</v>
      </c>
      <c r="Y1" t="s">
        <v>54</v>
      </c>
      <c r="Z1" t="s">
        <v>55</v>
      </c>
      <c r="AA1" t="s">
        <v>56</v>
      </c>
      <c r="AB1" t="s">
        <v>60</v>
      </c>
      <c r="AC1" t="s">
        <v>61</v>
      </c>
      <c r="AD1" t="s">
        <v>62</v>
      </c>
      <c r="AE1" t="s">
        <v>63</v>
      </c>
    </row>
    <row r="2" spans="1:31" x14ac:dyDescent="0.25">
      <c r="A2">
        <v>18</v>
      </c>
      <c r="B2" t="s">
        <v>28</v>
      </c>
      <c r="C2" t="s">
        <v>22</v>
      </c>
      <c r="D2" t="s">
        <v>30</v>
      </c>
      <c r="E2">
        <v>1</v>
      </c>
      <c r="F2">
        <v>4</v>
      </c>
      <c r="G2" t="s">
        <v>24</v>
      </c>
      <c r="H2">
        <v>39</v>
      </c>
      <c r="I2" t="s">
        <v>34</v>
      </c>
      <c r="J2">
        <v>1</v>
      </c>
      <c r="K2" t="s">
        <v>35</v>
      </c>
      <c r="L2" t="s">
        <v>32</v>
      </c>
      <c r="M2">
        <v>23350</v>
      </c>
      <c r="N2">
        <v>1</v>
      </c>
      <c r="O2">
        <v>14</v>
      </c>
      <c r="P2">
        <v>2</v>
      </c>
      <c r="Q2">
        <v>0</v>
      </c>
      <c r="R2">
        <v>3</v>
      </c>
      <c r="S2">
        <v>0</v>
      </c>
      <c r="T2">
        <v>0</v>
      </c>
      <c r="U2">
        <v>0</v>
      </c>
      <c r="V2">
        <f>COUNTIF(tbl_HRMaster[EmployeeID],tbl_HRMaster[[#This Row],[EmployeeID]])</f>
        <v>1</v>
      </c>
      <c r="W2">
        <f>IFERROR(INDEX(tbl_EmployeeSurvey[EnvironmentSatisfaction],MATCH(tbl_HRMaster[[#This Row],[EmployeeID]],tbl_EmployeeSurvey[EmployeeID],0)),"Not Found")</f>
        <v>3</v>
      </c>
      <c r="X2">
        <f>IFERROR(INDEX(tbl_EmployeeSurvey[JobSatisfaction],MATCH(tbl_HRMaster[[#This Row],[EmployeeID]],tbl_EmployeeSurvey[EmployeeID],0)),"Not Found")</f>
        <v>3</v>
      </c>
      <c r="Y2" s="5">
        <f>IFERROR(INDEX(tbl_EmployeeSurvey[WorkLifeBalance],MATCH(tbl_HRMaster[[#This Row],[EmployeeID]],tbl_EmployeeSurvey[EmployeeID],0)),"Not Found")</f>
        <v>3</v>
      </c>
      <c r="Z2" s="5">
        <f>IFERROR(VLOOKUP(tbl_HRMaster[[#This Row],[EmployeeID]],tbl_ManagerSurvey[[EmployeeID]:[PerformanceRating]],2,FALSE),"Not Found")</f>
        <v>2</v>
      </c>
      <c r="AA2" s="5">
        <f>IFERROR(VLOOKUP(tbl_HRMaster[[#This Row],[EmployeeID]],tbl_ManagerSurvey[[EmployeeID]:[PerformanceRating]],3,FALSE),"Not Found")</f>
        <v>3</v>
      </c>
      <c r="AB2" s="5" t="str">
        <f>IF(tbl_HRMaster[[#This Row],[Attrition]]="Yes","Left","Active")</f>
        <v>Left</v>
      </c>
      <c r="AC2" s="5" t="str">
        <f>_xlfn.IFS(tbl_HRMaster[[#This Row],[Age]]&lt;25,"Under 25",tbl_HRMaster[[#This Row],[Age]]&lt;35,"25-34",tbl_HRMaster[[#This Row],[Age]]&lt;45,"35-44",tbl_HRMaster[[#This Row],[Age]]&lt;55,"45-54",TRUE,"Above 54")</f>
        <v>Under 25</v>
      </c>
      <c r="AD2" s="5" t="str">
        <f>_xlfn.IFS(
tbl_HRMaster[[#This Row],[YearsAtCompany]]&lt;2,"&lt; 2 Years",
tbl_HRMaster[[#This Row],[YearsAtCompany]]&lt;5,"2-4 Years",
tbl_HRMaster[[#This Row],[YearsAtCompany]]&lt;10,"5-9 Years",
TRUE,"10+ Years"
)</f>
        <v>&lt; 2 Years</v>
      </c>
      <c r="AE2" s="5">
        <f>IF(tbl_HRMaster[[#This Row],[Attrition]]="Yes",1,0)</f>
        <v>1</v>
      </c>
    </row>
    <row r="3" spans="1:31" x14ac:dyDescent="0.25">
      <c r="A3">
        <v>18</v>
      </c>
      <c r="B3" t="s">
        <v>28</v>
      </c>
      <c r="C3" t="s">
        <v>22</v>
      </c>
      <c r="D3" t="s">
        <v>30</v>
      </c>
      <c r="E3">
        <v>1</v>
      </c>
      <c r="F3">
        <v>4</v>
      </c>
      <c r="G3" t="s">
        <v>24</v>
      </c>
      <c r="H3">
        <v>1509</v>
      </c>
      <c r="I3" t="s">
        <v>34</v>
      </c>
      <c r="J3">
        <v>1</v>
      </c>
      <c r="K3" t="s">
        <v>35</v>
      </c>
      <c r="L3" t="s">
        <v>32</v>
      </c>
      <c r="M3">
        <v>23350</v>
      </c>
      <c r="N3">
        <v>1</v>
      </c>
      <c r="O3">
        <v>14</v>
      </c>
      <c r="P3">
        <v>2</v>
      </c>
      <c r="Q3">
        <v>0</v>
      </c>
      <c r="R3">
        <v>3</v>
      </c>
      <c r="S3">
        <v>0</v>
      </c>
      <c r="T3">
        <v>0</v>
      </c>
      <c r="U3">
        <v>0</v>
      </c>
      <c r="V3">
        <f>COUNTIF(tbl_HRMaster[EmployeeID],tbl_HRMaster[[#This Row],[EmployeeID]])</f>
        <v>1</v>
      </c>
      <c r="W3">
        <f>IFERROR(INDEX(tbl_EmployeeSurvey[EnvironmentSatisfaction],MATCH(tbl_HRMaster[[#This Row],[EmployeeID]],tbl_EmployeeSurvey[EmployeeID],0)),"Not Found")</f>
        <v>3</v>
      </c>
      <c r="X3">
        <f>IFERROR(INDEX(tbl_EmployeeSurvey[JobSatisfaction],MATCH(tbl_HRMaster[[#This Row],[EmployeeID]],tbl_EmployeeSurvey[EmployeeID],0)),"Not Found")</f>
        <v>3</v>
      </c>
      <c r="Y3" s="5">
        <f>IFERROR(INDEX(tbl_EmployeeSurvey[WorkLifeBalance],MATCH(tbl_HRMaster[[#This Row],[EmployeeID]],tbl_EmployeeSurvey[EmployeeID],0)),"Not Found")</f>
        <v>3</v>
      </c>
      <c r="Z3" s="5">
        <f>IFERROR(VLOOKUP(tbl_HRMaster[[#This Row],[EmployeeID]],tbl_ManagerSurvey[[EmployeeID]:[PerformanceRating]],2,FALSE),"Not Found")</f>
        <v>2</v>
      </c>
      <c r="AA3" s="5">
        <f>IFERROR(VLOOKUP(tbl_HRMaster[[#This Row],[EmployeeID]],tbl_ManagerSurvey[[EmployeeID]:[PerformanceRating]],3,FALSE),"Not Found")</f>
        <v>3</v>
      </c>
      <c r="AB3" s="5" t="str">
        <f>IF(tbl_HRMaster[[#This Row],[Attrition]]="Yes","Left","Active")</f>
        <v>Left</v>
      </c>
      <c r="AC3" s="5" t="str">
        <f>_xlfn.IFS(tbl_HRMaster[[#This Row],[Age]]&lt;25,"Under 25",tbl_HRMaster[[#This Row],[Age]]&lt;35,"25-34",tbl_HRMaster[[#This Row],[Age]]&lt;45,"35-44",tbl_HRMaster[[#This Row],[Age]]&lt;55,"45-54",TRUE,"Above 54")</f>
        <v>Under 25</v>
      </c>
      <c r="AD3" s="5" t="str">
        <f>_xlfn.IFS(
tbl_HRMaster[[#This Row],[YearsAtCompany]]&lt;2,"&lt; 2 Years",
tbl_HRMaster[[#This Row],[YearsAtCompany]]&lt;5,"2-4 Years",
tbl_HRMaster[[#This Row],[YearsAtCompany]]&lt;10,"5-9 Years",
TRUE,"10+ Years"
)</f>
        <v>&lt; 2 Years</v>
      </c>
      <c r="AE3" s="5">
        <f>IF(tbl_HRMaster[[#This Row],[Attrition]]="Yes",1,0)</f>
        <v>1</v>
      </c>
    </row>
    <row r="4" spans="1:31" x14ac:dyDescent="0.25">
      <c r="A4">
        <v>18</v>
      </c>
      <c r="B4" t="s">
        <v>28</v>
      </c>
      <c r="C4" t="s">
        <v>22</v>
      </c>
      <c r="D4" t="s">
        <v>30</v>
      </c>
      <c r="E4">
        <v>1</v>
      </c>
      <c r="F4">
        <v>4</v>
      </c>
      <c r="G4" t="s">
        <v>24</v>
      </c>
      <c r="H4">
        <v>2979</v>
      </c>
      <c r="I4" t="s">
        <v>34</v>
      </c>
      <c r="J4">
        <v>1</v>
      </c>
      <c r="K4" t="s">
        <v>35</v>
      </c>
      <c r="L4" t="s">
        <v>32</v>
      </c>
      <c r="M4">
        <v>23350</v>
      </c>
      <c r="N4">
        <v>1</v>
      </c>
      <c r="O4">
        <v>14</v>
      </c>
      <c r="P4">
        <v>2</v>
      </c>
      <c r="Q4">
        <v>0</v>
      </c>
      <c r="R4">
        <v>3</v>
      </c>
      <c r="S4">
        <v>0</v>
      </c>
      <c r="T4">
        <v>0</v>
      </c>
      <c r="U4">
        <v>0</v>
      </c>
      <c r="V4">
        <f>COUNTIF(tbl_HRMaster[EmployeeID],tbl_HRMaster[[#This Row],[EmployeeID]])</f>
        <v>1</v>
      </c>
      <c r="W4">
        <f>IFERROR(INDEX(tbl_EmployeeSurvey[EnvironmentSatisfaction],MATCH(tbl_HRMaster[[#This Row],[EmployeeID]],tbl_EmployeeSurvey[EmployeeID],0)),"Not Found")</f>
        <v>3</v>
      </c>
      <c r="X4">
        <f>IFERROR(INDEX(tbl_EmployeeSurvey[JobSatisfaction],MATCH(tbl_HRMaster[[#This Row],[EmployeeID]],tbl_EmployeeSurvey[EmployeeID],0)),"Not Found")</f>
        <v>3</v>
      </c>
      <c r="Y4" s="5">
        <f>IFERROR(INDEX(tbl_EmployeeSurvey[WorkLifeBalance],MATCH(tbl_HRMaster[[#This Row],[EmployeeID]],tbl_EmployeeSurvey[EmployeeID],0)),"Not Found")</f>
        <v>3</v>
      </c>
      <c r="Z4" s="5">
        <f>IFERROR(VLOOKUP(tbl_HRMaster[[#This Row],[EmployeeID]],tbl_ManagerSurvey[[EmployeeID]:[PerformanceRating]],2,FALSE),"Not Found")</f>
        <v>2</v>
      </c>
      <c r="AA4" s="5">
        <f>IFERROR(VLOOKUP(tbl_HRMaster[[#This Row],[EmployeeID]],tbl_ManagerSurvey[[EmployeeID]:[PerformanceRating]],3,FALSE),"Not Found")</f>
        <v>3</v>
      </c>
      <c r="AB4" s="5" t="str">
        <f>IF(tbl_HRMaster[[#This Row],[Attrition]]="Yes","Left","Active")</f>
        <v>Left</v>
      </c>
      <c r="AC4" s="5" t="str">
        <f>_xlfn.IFS(tbl_HRMaster[[#This Row],[Age]]&lt;25,"Under 25",tbl_HRMaster[[#This Row],[Age]]&lt;35,"25-34",tbl_HRMaster[[#This Row],[Age]]&lt;45,"35-44",tbl_HRMaster[[#This Row],[Age]]&lt;55,"45-54",TRUE,"Above 54")</f>
        <v>Under 25</v>
      </c>
      <c r="AD4" s="5" t="str">
        <f>_xlfn.IFS(
tbl_HRMaster[[#This Row],[YearsAtCompany]]&lt;2,"&lt; 2 Years",
tbl_HRMaster[[#This Row],[YearsAtCompany]]&lt;5,"2-4 Years",
tbl_HRMaster[[#This Row],[YearsAtCompany]]&lt;10,"5-9 Years",
TRUE,"10+ Years"
)</f>
        <v>&lt; 2 Years</v>
      </c>
      <c r="AE4" s="5">
        <f>IF(tbl_HRMaster[[#This Row],[Attrition]]="Yes",1,0)</f>
        <v>1</v>
      </c>
    </row>
    <row r="5" spans="1:31" x14ac:dyDescent="0.25">
      <c r="A5">
        <v>18</v>
      </c>
      <c r="B5" t="s">
        <v>28</v>
      </c>
      <c r="C5" t="s">
        <v>29</v>
      </c>
      <c r="D5" t="s">
        <v>30</v>
      </c>
      <c r="E5">
        <v>3</v>
      </c>
      <c r="F5">
        <v>5</v>
      </c>
      <c r="G5" t="s">
        <v>38</v>
      </c>
      <c r="H5">
        <v>896</v>
      </c>
      <c r="I5" t="s">
        <v>34</v>
      </c>
      <c r="J5">
        <v>1</v>
      </c>
      <c r="K5" t="s">
        <v>39</v>
      </c>
      <c r="L5" t="s">
        <v>32</v>
      </c>
      <c r="M5">
        <v>24790</v>
      </c>
      <c r="N5">
        <v>1</v>
      </c>
      <c r="O5">
        <v>12</v>
      </c>
      <c r="P5">
        <v>1</v>
      </c>
      <c r="Q5">
        <v>0</v>
      </c>
      <c r="R5">
        <v>2</v>
      </c>
      <c r="S5">
        <v>0</v>
      </c>
      <c r="T5">
        <v>0</v>
      </c>
      <c r="U5">
        <v>0</v>
      </c>
      <c r="V5">
        <f>COUNTIF(tbl_HRMaster[EmployeeID],tbl_HRMaster[[#This Row],[EmployeeID]])</f>
        <v>1</v>
      </c>
      <c r="W5">
        <f>IFERROR(INDEX(tbl_EmployeeSurvey[EnvironmentSatisfaction],MATCH(tbl_HRMaster[[#This Row],[EmployeeID]],tbl_EmployeeSurvey[EmployeeID],0)),"Not Found")</f>
        <v>2</v>
      </c>
      <c r="X5">
        <f>IFERROR(INDEX(tbl_EmployeeSurvey[JobSatisfaction],MATCH(tbl_HRMaster[[#This Row],[EmployeeID]],tbl_EmployeeSurvey[EmployeeID],0)),"Not Found")</f>
        <v>4</v>
      </c>
      <c r="Y5" s="5">
        <f>IFERROR(INDEX(tbl_EmployeeSurvey[WorkLifeBalance],MATCH(tbl_HRMaster[[#This Row],[EmployeeID]],tbl_EmployeeSurvey[EmployeeID],0)),"Not Found")</f>
        <v>4</v>
      </c>
      <c r="Z5" s="5">
        <f>IFERROR(VLOOKUP(tbl_HRMaster[[#This Row],[EmployeeID]],tbl_ManagerSurvey[[EmployeeID]:[PerformanceRating]],2,FALSE),"Not Found")</f>
        <v>2</v>
      </c>
      <c r="AA5" s="5">
        <f>IFERROR(VLOOKUP(tbl_HRMaster[[#This Row],[EmployeeID]],tbl_ManagerSurvey[[EmployeeID]:[PerformanceRating]],3,FALSE),"Not Found")</f>
        <v>3</v>
      </c>
      <c r="AB5" s="5" t="str">
        <f>IF(tbl_HRMaster[[#This Row],[Attrition]]="Yes","Left","Active")</f>
        <v>Left</v>
      </c>
      <c r="AC5" s="5" t="str">
        <f>_xlfn.IFS(tbl_HRMaster[[#This Row],[Age]]&lt;25,"Under 25",tbl_HRMaster[[#This Row],[Age]]&lt;35,"25-34",tbl_HRMaster[[#This Row],[Age]]&lt;45,"35-44",tbl_HRMaster[[#This Row],[Age]]&lt;55,"45-54",TRUE,"Above 54")</f>
        <v>Under 25</v>
      </c>
      <c r="AD5" s="5" t="str">
        <f>_xlfn.IFS(
tbl_HRMaster[[#This Row],[YearsAtCompany]]&lt;2,"&lt; 2 Years",
tbl_HRMaster[[#This Row],[YearsAtCompany]]&lt;5,"2-4 Years",
tbl_HRMaster[[#This Row],[YearsAtCompany]]&lt;10,"5-9 Years",
TRUE,"10+ Years"
)</f>
        <v>&lt; 2 Years</v>
      </c>
      <c r="AE5" s="5">
        <f>IF(tbl_HRMaster[[#This Row],[Attrition]]="Yes",1,0)</f>
        <v>1</v>
      </c>
    </row>
    <row r="6" spans="1:31" x14ac:dyDescent="0.25">
      <c r="A6">
        <v>18</v>
      </c>
      <c r="B6" t="s">
        <v>28</v>
      </c>
      <c r="C6" t="s">
        <v>29</v>
      </c>
      <c r="D6" t="s">
        <v>30</v>
      </c>
      <c r="E6">
        <v>3</v>
      </c>
      <c r="F6">
        <v>5</v>
      </c>
      <c r="G6" t="s">
        <v>38</v>
      </c>
      <c r="H6">
        <v>2366</v>
      </c>
      <c r="I6" t="s">
        <v>34</v>
      </c>
      <c r="J6">
        <v>1</v>
      </c>
      <c r="K6" t="s">
        <v>39</v>
      </c>
      <c r="L6" t="s">
        <v>32</v>
      </c>
      <c r="M6">
        <v>24790</v>
      </c>
      <c r="N6">
        <v>2</v>
      </c>
      <c r="O6">
        <v>12</v>
      </c>
      <c r="P6">
        <v>1</v>
      </c>
      <c r="Q6">
        <v>0</v>
      </c>
      <c r="R6">
        <v>2</v>
      </c>
      <c r="S6">
        <v>0</v>
      </c>
      <c r="T6">
        <v>0</v>
      </c>
      <c r="U6">
        <v>0</v>
      </c>
      <c r="V6">
        <f>COUNTIF(tbl_HRMaster[EmployeeID],tbl_HRMaster[[#This Row],[EmployeeID]])</f>
        <v>1</v>
      </c>
      <c r="W6">
        <f>IFERROR(INDEX(tbl_EmployeeSurvey[EnvironmentSatisfaction],MATCH(tbl_HRMaster[[#This Row],[EmployeeID]],tbl_EmployeeSurvey[EmployeeID],0)),"Not Found")</f>
        <v>2</v>
      </c>
      <c r="X6">
        <f>IFERROR(INDEX(tbl_EmployeeSurvey[JobSatisfaction],MATCH(tbl_HRMaster[[#This Row],[EmployeeID]],tbl_EmployeeSurvey[EmployeeID],0)),"Not Found")</f>
        <v>4</v>
      </c>
      <c r="Y6" s="5">
        <f>IFERROR(INDEX(tbl_EmployeeSurvey[WorkLifeBalance],MATCH(tbl_HRMaster[[#This Row],[EmployeeID]],tbl_EmployeeSurvey[EmployeeID],0)),"Not Found")</f>
        <v>4</v>
      </c>
      <c r="Z6" s="5">
        <f>IFERROR(VLOOKUP(tbl_HRMaster[[#This Row],[EmployeeID]],tbl_ManagerSurvey[[EmployeeID]:[PerformanceRating]],2,FALSE),"Not Found")</f>
        <v>2</v>
      </c>
      <c r="AA6" s="5">
        <f>IFERROR(VLOOKUP(tbl_HRMaster[[#This Row],[EmployeeID]],tbl_ManagerSurvey[[EmployeeID]:[PerformanceRating]],3,FALSE),"Not Found")</f>
        <v>3</v>
      </c>
      <c r="AB6" s="5" t="str">
        <f>IF(tbl_HRMaster[[#This Row],[Attrition]]="Yes","Left","Active")</f>
        <v>Left</v>
      </c>
      <c r="AC6" s="5" t="str">
        <f>_xlfn.IFS(tbl_HRMaster[[#This Row],[Age]]&lt;25,"Under 25",tbl_HRMaster[[#This Row],[Age]]&lt;35,"25-34",tbl_HRMaster[[#This Row],[Age]]&lt;45,"35-44",tbl_HRMaster[[#This Row],[Age]]&lt;55,"45-54",TRUE,"Above 54")</f>
        <v>Under 25</v>
      </c>
      <c r="AD6" s="5" t="str">
        <f>_xlfn.IFS(
tbl_HRMaster[[#This Row],[YearsAtCompany]]&lt;2,"&lt; 2 Years",
tbl_HRMaster[[#This Row],[YearsAtCompany]]&lt;5,"2-4 Years",
tbl_HRMaster[[#This Row],[YearsAtCompany]]&lt;10,"5-9 Years",
TRUE,"10+ Years"
)</f>
        <v>&lt; 2 Years</v>
      </c>
      <c r="AE6" s="5">
        <f>IF(tbl_HRMaster[[#This Row],[Attrition]]="Yes",1,0)</f>
        <v>1</v>
      </c>
    </row>
    <row r="7" spans="1:31" x14ac:dyDescent="0.25">
      <c r="A7">
        <v>18</v>
      </c>
      <c r="B7" t="s">
        <v>28</v>
      </c>
      <c r="C7" t="s">
        <v>29</v>
      </c>
      <c r="D7" t="s">
        <v>30</v>
      </c>
      <c r="E7">
        <v>3</v>
      </c>
      <c r="F7">
        <v>5</v>
      </c>
      <c r="G7" t="s">
        <v>38</v>
      </c>
      <c r="H7">
        <v>3836</v>
      </c>
      <c r="I7" t="s">
        <v>34</v>
      </c>
      <c r="J7">
        <v>1</v>
      </c>
      <c r="K7" t="s">
        <v>39</v>
      </c>
      <c r="L7" t="s">
        <v>32</v>
      </c>
      <c r="M7">
        <v>24790</v>
      </c>
      <c r="N7">
        <v>1</v>
      </c>
      <c r="O7">
        <v>12</v>
      </c>
      <c r="P7">
        <v>1</v>
      </c>
      <c r="Q7">
        <v>0</v>
      </c>
      <c r="R7">
        <v>2</v>
      </c>
      <c r="S7">
        <v>0</v>
      </c>
      <c r="T7">
        <v>0</v>
      </c>
      <c r="U7">
        <v>0</v>
      </c>
      <c r="V7">
        <f>COUNTIF(tbl_HRMaster[EmployeeID],tbl_HRMaster[[#This Row],[EmployeeID]])</f>
        <v>1</v>
      </c>
      <c r="W7">
        <f>IFERROR(INDEX(tbl_EmployeeSurvey[EnvironmentSatisfaction],MATCH(tbl_HRMaster[[#This Row],[EmployeeID]],tbl_EmployeeSurvey[EmployeeID],0)),"Not Found")</f>
        <v>2</v>
      </c>
      <c r="X7">
        <f>IFERROR(INDEX(tbl_EmployeeSurvey[JobSatisfaction],MATCH(tbl_HRMaster[[#This Row],[EmployeeID]],tbl_EmployeeSurvey[EmployeeID],0)),"Not Found")</f>
        <v>4</v>
      </c>
      <c r="Y7" s="5">
        <f>IFERROR(INDEX(tbl_EmployeeSurvey[WorkLifeBalance],MATCH(tbl_HRMaster[[#This Row],[EmployeeID]],tbl_EmployeeSurvey[EmployeeID],0)),"Not Found")</f>
        <v>4</v>
      </c>
      <c r="Z7" s="5">
        <f>IFERROR(VLOOKUP(tbl_HRMaster[[#This Row],[EmployeeID]],tbl_ManagerSurvey[[EmployeeID]:[PerformanceRating]],2,FALSE),"Not Found")</f>
        <v>2</v>
      </c>
      <c r="AA7" s="5">
        <f>IFERROR(VLOOKUP(tbl_HRMaster[[#This Row],[EmployeeID]],tbl_ManagerSurvey[[EmployeeID]:[PerformanceRating]],3,FALSE),"Not Found")</f>
        <v>3</v>
      </c>
      <c r="AB7" s="5" t="str">
        <f>IF(tbl_HRMaster[[#This Row],[Attrition]]="Yes","Left","Active")</f>
        <v>Left</v>
      </c>
      <c r="AC7" s="5" t="str">
        <f>_xlfn.IFS(tbl_HRMaster[[#This Row],[Age]]&lt;25,"Under 25",tbl_HRMaster[[#This Row],[Age]]&lt;35,"25-34",tbl_HRMaster[[#This Row],[Age]]&lt;45,"35-44",tbl_HRMaster[[#This Row],[Age]]&lt;55,"45-54",TRUE,"Above 54")</f>
        <v>Under 25</v>
      </c>
      <c r="AD7" s="5" t="str">
        <f>_xlfn.IFS(
tbl_HRMaster[[#This Row],[YearsAtCompany]]&lt;2,"&lt; 2 Years",
tbl_HRMaster[[#This Row],[YearsAtCompany]]&lt;5,"2-4 Years",
tbl_HRMaster[[#This Row],[YearsAtCompany]]&lt;10,"5-9 Years",
TRUE,"10+ Years"
)</f>
        <v>&lt; 2 Years</v>
      </c>
      <c r="AE7" s="5">
        <f>IF(tbl_HRMaster[[#This Row],[Attrition]]="Yes",1,0)</f>
        <v>1</v>
      </c>
    </row>
    <row r="8" spans="1:31" x14ac:dyDescent="0.25">
      <c r="A8">
        <v>27</v>
      </c>
      <c r="B8" t="s">
        <v>21</v>
      </c>
      <c r="C8" t="s">
        <v>36</v>
      </c>
      <c r="D8" t="s">
        <v>23</v>
      </c>
      <c r="E8">
        <v>1</v>
      </c>
      <c r="F8">
        <v>3</v>
      </c>
      <c r="G8" t="s">
        <v>46</v>
      </c>
      <c r="H8">
        <v>358</v>
      </c>
      <c r="I8" t="s">
        <v>25</v>
      </c>
      <c r="J8">
        <v>1</v>
      </c>
      <c r="K8" t="s">
        <v>35</v>
      </c>
      <c r="L8" t="s">
        <v>27</v>
      </c>
      <c r="M8">
        <v>27130</v>
      </c>
      <c r="N8">
        <v>1</v>
      </c>
      <c r="O8">
        <v>11</v>
      </c>
      <c r="P8">
        <v>0</v>
      </c>
      <c r="Q8">
        <v>0</v>
      </c>
      <c r="R8">
        <v>2</v>
      </c>
      <c r="S8">
        <v>0</v>
      </c>
      <c r="T8">
        <v>0</v>
      </c>
      <c r="U8">
        <v>0</v>
      </c>
      <c r="V8">
        <f>COUNTIF(tbl_HRMaster[EmployeeID],tbl_HRMaster[[#This Row],[EmployeeID]])</f>
        <v>1</v>
      </c>
      <c r="W8">
        <f>IFERROR(INDEX(tbl_EmployeeSurvey[EnvironmentSatisfaction],MATCH(tbl_HRMaster[[#This Row],[EmployeeID]],tbl_EmployeeSurvey[EmployeeID],0)),"Not Found")</f>
        <v>4</v>
      </c>
      <c r="X8">
        <f>IFERROR(INDEX(tbl_EmployeeSurvey[JobSatisfaction],MATCH(tbl_HRMaster[[#This Row],[EmployeeID]],tbl_EmployeeSurvey[EmployeeID],0)),"Not Found")</f>
        <v>4</v>
      </c>
      <c r="Y8" s="5">
        <f>IFERROR(INDEX(tbl_EmployeeSurvey[WorkLifeBalance],MATCH(tbl_HRMaster[[#This Row],[EmployeeID]],tbl_EmployeeSurvey[EmployeeID],0)),"Not Found")</f>
        <v>2</v>
      </c>
      <c r="Z8" s="5">
        <f>IFERROR(VLOOKUP(tbl_HRMaster[[#This Row],[EmployeeID]],tbl_ManagerSurvey[[EmployeeID]:[PerformanceRating]],2,FALSE),"Not Found")</f>
        <v>3</v>
      </c>
      <c r="AA8" s="5">
        <f>IFERROR(VLOOKUP(tbl_HRMaster[[#This Row],[EmployeeID]],tbl_ManagerSurvey[[EmployeeID]:[PerformanceRating]],3,FALSE),"Not Found")</f>
        <v>3</v>
      </c>
      <c r="AB8" s="5" t="str">
        <f>IF(tbl_HRMaster[[#This Row],[Attrition]]="Yes","Left","Active")</f>
        <v>Active</v>
      </c>
      <c r="AC8" s="5" t="str">
        <f>_xlfn.IFS(tbl_HRMaster[[#This Row],[Age]]&lt;25,"Under 25",tbl_HRMaster[[#This Row],[Age]]&lt;35,"25-34",tbl_HRMaster[[#This Row],[Age]]&lt;45,"35-44",tbl_HRMaster[[#This Row],[Age]]&lt;55,"45-54",TRUE,"Above 54")</f>
        <v>25-34</v>
      </c>
      <c r="AD8" s="5" t="str">
        <f>_xlfn.IFS(
tbl_HRMaster[[#This Row],[YearsAtCompany]]&lt;2,"&lt; 2 Years",
tbl_HRMaster[[#This Row],[YearsAtCompany]]&lt;5,"2-4 Years",
tbl_HRMaster[[#This Row],[YearsAtCompany]]&lt;10,"5-9 Years",
TRUE,"10+ Years"
)</f>
        <v>&lt; 2 Years</v>
      </c>
      <c r="AE8" s="5">
        <f>IF(tbl_HRMaster[[#This Row],[Attrition]]="Yes",1,0)</f>
        <v>0</v>
      </c>
    </row>
    <row r="9" spans="1:31" x14ac:dyDescent="0.25">
      <c r="A9">
        <v>27</v>
      </c>
      <c r="B9" t="s">
        <v>21</v>
      </c>
      <c r="C9" t="s">
        <v>36</v>
      </c>
      <c r="D9" t="s">
        <v>23</v>
      </c>
      <c r="E9">
        <v>1</v>
      </c>
      <c r="F9">
        <v>3</v>
      </c>
      <c r="G9" t="s">
        <v>46</v>
      </c>
      <c r="H9">
        <v>1828</v>
      </c>
      <c r="I9" t="s">
        <v>25</v>
      </c>
      <c r="J9">
        <v>1</v>
      </c>
      <c r="K9" t="s">
        <v>35</v>
      </c>
      <c r="L9" t="s">
        <v>27</v>
      </c>
      <c r="M9">
        <v>27130</v>
      </c>
      <c r="N9">
        <v>1</v>
      </c>
      <c r="O9">
        <v>11</v>
      </c>
      <c r="P9">
        <v>0</v>
      </c>
      <c r="Q9">
        <v>0</v>
      </c>
      <c r="R9">
        <v>2</v>
      </c>
      <c r="S9">
        <v>0</v>
      </c>
      <c r="T9">
        <v>0</v>
      </c>
      <c r="U9">
        <v>0</v>
      </c>
      <c r="V9">
        <f>COUNTIF(tbl_HRMaster[EmployeeID],tbl_HRMaster[[#This Row],[EmployeeID]])</f>
        <v>1</v>
      </c>
      <c r="W9">
        <f>IFERROR(INDEX(tbl_EmployeeSurvey[EnvironmentSatisfaction],MATCH(tbl_HRMaster[[#This Row],[EmployeeID]],tbl_EmployeeSurvey[EmployeeID],0)),"Not Found")</f>
        <v>4</v>
      </c>
      <c r="X9">
        <f>IFERROR(INDEX(tbl_EmployeeSurvey[JobSatisfaction],MATCH(tbl_HRMaster[[#This Row],[EmployeeID]],tbl_EmployeeSurvey[EmployeeID],0)),"Not Found")</f>
        <v>4</v>
      </c>
      <c r="Y9" s="5">
        <f>IFERROR(INDEX(tbl_EmployeeSurvey[WorkLifeBalance],MATCH(tbl_HRMaster[[#This Row],[EmployeeID]],tbl_EmployeeSurvey[EmployeeID],0)),"Not Found")</f>
        <v>2</v>
      </c>
      <c r="Z9" s="5">
        <f>IFERROR(VLOOKUP(tbl_HRMaster[[#This Row],[EmployeeID]],tbl_ManagerSurvey[[EmployeeID]:[PerformanceRating]],2,FALSE),"Not Found")</f>
        <v>3</v>
      </c>
      <c r="AA9" s="5">
        <f>IFERROR(VLOOKUP(tbl_HRMaster[[#This Row],[EmployeeID]],tbl_ManagerSurvey[[EmployeeID]:[PerformanceRating]],3,FALSE),"Not Found")</f>
        <v>3</v>
      </c>
      <c r="AB9" s="5" t="str">
        <f>IF(tbl_HRMaster[[#This Row],[Attrition]]="Yes","Left","Active")</f>
        <v>Active</v>
      </c>
      <c r="AC9" s="5" t="str">
        <f>_xlfn.IFS(tbl_HRMaster[[#This Row],[Age]]&lt;25,"Under 25",tbl_HRMaster[[#This Row],[Age]]&lt;35,"25-34",tbl_HRMaster[[#This Row],[Age]]&lt;45,"35-44",tbl_HRMaster[[#This Row],[Age]]&lt;55,"45-54",TRUE,"Above 54")</f>
        <v>25-34</v>
      </c>
      <c r="AD9" s="5" t="str">
        <f>_xlfn.IFS(
tbl_HRMaster[[#This Row],[YearsAtCompany]]&lt;2,"&lt; 2 Years",
tbl_HRMaster[[#This Row],[YearsAtCompany]]&lt;5,"2-4 Years",
tbl_HRMaster[[#This Row],[YearsAtCompany]]&lt;10,"5-9 Years",
TRUE,"10+ Years"
)</f>
        <v>&lt; 2 Years</v>
      </c>
      <c r="AE9" s="5">
        <f>IF(tbl_HRMaster[[#This Row],[Attrition]]="Yes",1,0)</f>
        <v>0</v>
      </c>
    </row>
    <row r="10" spans="1:31" x14ac:dyDescent="0.25">
      <c r="A10">
        <v>27</v>
      </c>
      <c r="B10" t="s">
        <v>21</v>
      </c>
      <c r="C10" t="s">
        <v>36</v>
      </c>
      <c r="D10" t="s">
        <v>23</v>
      </c>
      <c r="E10">
        <v>1</v>
      </c>
      <c r="F10">
        <v>3</v>
      </c>
      <c r="G10" t="s">
        <v>46</v>
      </c>
      <c r="H10">
        <v>3298</v>
      </c>
      <c r="I10" t="s">
        <v>25</v>
      </c>
      <c r="J10">
        <v>1</v>
      </c>
      <c r="K10" t="s">
        <v>35</v>
      </c>
      <c r="L10" t="s">
        <v>27</v>
      </c>
      <c r="M10">
        <v>27130</v>
      </c>
      <c r="N10">
        <v>1</v>
      </c>
      <c r="O10">
        <v>11</v>
      </c>
      <c r="P10">
        <v>0</v>
      </c>
      <c r="Q10">
        <v>0</v>
      </c>
      <c r="R10">
        <v>2</v>
      </c>
      <c r="S10">
        <v>0</v>
      </c>
      <c r="T10">
        <v>0</v>
      </c>
      <c r="U10">
        <v>0</v>
      </c>
      <c r="V10">
        <f>COUNTIF(tbl_HRMaster[EmployeeID],tbl_HRMaster[[#This Row],[EmployeeID]])</f>
        <v>1</v>
      </c>
      <c r="W10">
        <f>IFERROR(INDEX(tbl_EmployeeSurvey[EnvironmentSatisfaction],MATCH(tbl_HRMaster[[#This Row],[EmployeeID]],tbl_EmployeeSurvey[EmployeeID],0)),"Not Found")</f>
        <v>4</v>
      </c>
      <c r="X10">
        <f>IFERROR(INDEX(tbl_EmployeeSurvey[JobSatisfaction],MATCH(tbl_HRMaster[[#This Row],[EmployeeID]],tbl_EmployeeSurvey[EmployeeID],0)),"Not Found")</f>
        <v>4</v>
      </c>
      <c r="Y10" s="5">
        <f>IFERROR(INDEX(tbl_EmployeeSurvey[WorkLifeBalance],MATCH(tbl_HRMaster[[#This Row],[EmployeeID]],tbl_EmployeeSurvey[EmployeeID],0)),"Not Found")</f>
        <v>2</v>
      </c>
      <c r="Z10" s="5">
        <f>IFERROR(VLOOKUP(tbl_HRMaster[[#This Row],[EmployeeID]],tbl_ManagerSurvey[[EmployeeID]:[PerformanceRating]],2,FALSE),"Not Found")</f>
        <v>3</v>
      </c>
      <c r="AA10" s="5">
        <f>IFERROR(VLOOKUP(tbl_HRMaster[[#This Row],[EmployeeID]],tbl_ManagerSurvey[[EmployeeID]:[PerformanceRating]],3,FALSE),"Not Found")</f>
        <v>3</v>
      </c>
      <c r="AB10" s="5" t="str">
        <f>IF(tbl_HRMaster[[#This Row],[Attrition]]="Yes","Left","Active")</f>
        <v>Active</v>
      </c>
      <c r="AC10" s="5" t="str">
        <f>_xlfn.IFS(tbl_HRMaster[[#This Row],[Age]]&lt;25,"Under 25",tbl_HRMaster[[#This Row],[Age]]&lt;35,"25-34",tbl_HRMaster[[#This Row],[Age]]&lt;45,"35-44",tbl_HRMaster[[#This Row],[Age]]&lt;55,"45-54",TRUE,"Above 54")</f>
        <v>25-34</v>
      </c>
      <c r="AD10" s="5" t="str">
        <f>_xlfn.IFS(
tbl_HRMaster[[#This Row],[YearsAtCompany]]&lt;2,"&lt; 2 Years",
tbl_HRMaster[[#This Row],[YearsAtCompany]]&lt;5,"2-4 Years",
tbl_HRMaster[[#This Row],[YearsAtCompany]]&lt;10,"5-9 Years",
TRUE,"10+ Years"
)</f>
        <v>&lt; 2 Years</v>
      </c>
      <c r="AE10" s="5">
        <f>IF(tbl_HRMaster[[#This Row],[Attrition]]="Yes",1,0)</f>
        <v>0</v>
      </c>
    </row>
    <row r="11" spans="1:31" x14ac:dyDescent="0.25">
      <c r="A11">
        <v>18</v>
      </c>
      <c r="B11" t="s">
        <v>21</v>
      </c>
      <c r="C11" t="s">
        <v>36</v>
      </c>
      <c r="D11" t="s">
        <v>30</v>
      </c>
      <c r="E11">
        <v>1</v>
      </c>
      <c r="F11">
        <v>4</v>
      </c>
      <c r="G11" t="s">
        <v>38</v>
      </c>
      <c r="H11">
        <v>715</v>
      </c>
      <c r="I11" t="s">
        <v>34</v>
      </c>
      <c r="J11">
        <v>2</v>
      </c>
      <c r="K11" t="s">
        <v>35</v>
      </c>
      <c r="L11" t="s">
        <v>32</v>
      </c>
      <c r="M11">
        <v>27200</v>
      </c>
      <c r="N11">
        <v>1</v>
      </c>
      <c r="O11">
        <v>22</v>
      </c>
      <c r="P11">
        <v>1</v>
      </c>
      <c r="Q11">
        <v>0</v>
      </c>
      <c r="R11">
        <v>2</v>
      </c>
      <c r="S11">
        <v>0</v>
      </c>
      <c r="T11">
        <v>0</v>
      </c>
      <c r="U11">
        <v>0</v>
      </c>
      <c r="V11">
        <f>COUNTIF(tbl_HRMaster[EmployeeID],tbl_HRMaster[[#This Row],[EmployeeID]])</f>
        <v>1</v>
      </c>
      <c r="W11">
        <f>IFERROR(INDEX(tbl_EmployeeSurvey[EnvironmentSatisfaction],MATCH(tbl_HRMaster[[#This Row],[EmployeeID]],tbl_EmployeeSurvey[EmployeeID],0)),"Not Found")</f>
        <v>4</v>
      </c>
      <c r="X11">
        <f>IFERROR(INDEX(tbl_EmployeeSurvey[JobSatisfaction],MATCH(tbl_HRMaster[[#This Row],[EmployeeID]],tbl_EmployeeSurvey[EmployeeID],0)),"Not Found")</f>
        <v>4</v>
      </c>
      <c r="Y11" s="5">
        <f>IFERROR(INDEX(tbl_EmployeeSurvey[WorkLifeBalance],MATCH(tbl_HRMaster[[#This Row],[EmployeeID]],tbl_EmployeeSurvey[EmployeeID],0)),"Not Found")</f>
        <v>4</v>
      </c>
      <c r="Z11" s="5">
        <f>IFERROR(VLOOKUP(tbl_HRMaster[[#This Row],[EmployeeID]],tbl_ManagerSurvey[[EmployeeID]:[PerformanceRating]],2,FALSE),"Not Found")</f>
        <v>3</v>
      </c>
      <c r="AA11" s="5">
        <f>IFERROR(VLOOKUP(tbl_HRMaster[[#This Row],[EmployeeID]],tbl_ManagerSurvey[[EmployeeID]:[PerformanceRating]],3,FALSE),"Not Found")</f>
        <v>4</v>
      </c>
      <c r="AB11" s="5" t="str">
        <f>IF(tbl_HRMaster[[#This Row],[Attrition]]="Yes","Left","Active")</f>
        <v>Active</v>
      </c>
      <c r="AC11" s="5" t="str">
        <f>_xlfn.IFS(tbl_HRMaster[[#This Row],[Age]]&lt;25,"Under 25",tbl_HRMaster[[#This Row],[Age]]&lt;35,"25-34",tbl_HRMaster[[#This Row],[Age]]&lt;45,"35-44",tbl_HRMaster[[#This Row],[Age]]&lt;55,"45-54",TRUE,"Above 54")</f>
        <v>Under 25</v>
      </c>
      <c r="AD11" s="5" t="str">
        <f>_xlfn.IFS(
tbl_HRMaster[[#This Row],[YearsAtCompany]]&lt;2,"&lt; 2 Years",
tbl_HRMaster[[#This Row],[YearsAtCompany]]&lt;5,"2-4 Years",
tbl_HRMaster[[#This Row],[YearsAtCompany]]&lt;10,"5-9 Years",
TRUE,"10+ Years"
)</f>
        <v>&lt; 2 Years</v>
      </c>
      <c r="AE11" s="5">
        <f>IF(tbl_HRMaster[[#This Row],[Attrition]]="Yes",1,0)</f>
        <v>0</v>
      </c>
    </row>
    <row r="12" spans="1:31" x14ac:dyDescent="0.25">
      <c r="A12">
        <v>18</v>
      </c>
      <c r="B12" t="s">
        <v>21</v>
      </c>
      <c r="C12" t="s">
        <v>36</v>
      </c>
      <c r="D12" t="s">
        <v>30</v>
      </c>
      <c r="E12">
        <v>1</v>
      </c>
      <c r="F12">
        <v>4</v>
      </c>
      <c r="G12" t="s">
        <v>38</v>
      </c>
      <c r="H12">
        <v>2185</v>
      </c>
      <c r="I12" t="s">
        <v>34</v>
      </c>
      <c r="J12">
        <v>2</v>
      </c>
      <c r="K12" t="s">
        <v>35</v>
      </c>
      <c r="L12" t="s">
        <v>32</v>
      </c>
      <c r="M12">
        <v>27200</v>
      </c>
      <c r="N12">
        <v>1</v>
      </c>
      <c r="O12">
        <v>22</v>
      </c>
      <c r="P12">
        <v>1</v>
      </c>
      <c r="Q12">
        <v>0</v>
      </c>
      <c r="R12">
        <v>2</v>
      </c>
      <c r="S12">
        <v>0</v>
      </c>
      <c r="T12">
        <v>0</v>
      </c>
      <c r="U12">
        <v>0</v>
      </c>
      <c r="V12">
        <f>COUNTIF(tbl_HRMaster[EmployeeID],tbl_HRMaster[[#This Row],[EmployeeID]])</f>
        <v>1</v>
      </c>
      <c r="W12">
        <f>IFERROR(INDEX(tbl_EmployeeSurvey[EnvironmentSatisfaction],MATCH(tbl_HRMaster[[#This Row],[EmployeeID]],tbl_EmployeeSurvey[EmployeeID],0)),"Not Found")</f>
        <v>4</v>
      </c>
      <c r="X12">
        <f>IFERROR(INDEX(tbl_EmployeeSurvey[JobSatisfaction],MATCH(tbl_HRMaster[[#This Row],[EmployeeID]],tbl_EmployeeSurvey[EmployeeID],0)),"Not Found")</f>
        <v>4</v>
      </c>
      <c r="Y12" s="5">
        <f>IFERROR(INDEX(tbl_EmployeeSurvey[WorkLifeBalance],MATCH(tbl_HRMaster[[#This Row],[EmployeeID]],tbl_EmployeeSurvey[EmployeeID],0)),"Not Found")</f>
        <v>4</v>
      </c>
      <c r="Z12" s="5">
        <f>IFERROR(VLOOKUP(tbl_HRMaster[[#This Row],[EmployeeID]],tbl_ManagerSurvey[[EmployeeID]:[PerformanceRating]],2,FALSE),"Not Found")</f>
        <v>3</v>
      </c>
      <c r="AA12" s="5">
        <f>IFERROR(VLOOKUP(tbl_HRMaster[[#This Row],[EmployeeID]],tbl_ManagerSurvey[[EmployeeID]:[PerformanceRating]],3,FALSE),"Not Found")</f>
        <v>4</v>
      </c>
      <c r="AB12" s="5" t="str">
        <f>IF(tbl_HRMaster[[#This Row],[Attrition]]="Yes","Left","Active")</f>
        <v>Active</v>
      </c>
      <c r="AC12" s="5" t="str">
        <f>_xlfn.IFS(tbl_HRMaster[[#This Row],[Age]]&lt;25,"Under 25",tbl_HRMaster[[#This Row],[Age]]&lt;35,"25-34",tbl_HRMaster[[#This Row],[Age]]&lt;45,"35-44",tbl_HRMaster[[#This Row],[Age]]&lt;55,"45-54",TRUE,"Above 54")</f>
        <v>Under 25</v>
      </c>
      <c r="AD12" s="5" t="str">
        <f>_xlfn.IFS(
tbl_HRMaster[[#This Row],[YearsAtCompany]]&lt;2,"&lt; 2 Years",
tbl_HRMaster[[#This Row],[YearsAtCompany]]&lt;5,"2-4 Years",
tbl_HRMaster[[#This Row],[YearsAtCompany]]&lt;10,"5-9 Years",
TRUE,"10+ Years"
)</f>
        <v>&lt; 2 Years</v>
      </c>
      <c r="AE12" s="5">
        <f>IF(tbl_HRMaster[[#This Row],[Attrition]]="Yes",1,0)</f>
        <v>0</v>
      </c>
    </row>
    <row r="13" spans="1:31" x14ac:dyDescent="0.25">
      <c r="A13">
        <v>18</v>
      </c>
      <c r="B13" t="s">
        <v>21</v>
      </c>
      <c r="C13" t="s">
        <v>36</v>
      </c>
      <c r="D13" t="s">
        <v>30</v>
      </c>
      <c r="E13">
        <v>1</v>
      </c>
      <c r="F13">
        <v>4</v>
      </c>
      <c r="G13" t="s">
        <v>38</v>
      </c>
      <c r="H13">
        <v>3655</v>
      </c>
      <c r="I13" t="s">
        <v>34</v>
      </c>
      <c r="J13">
        <v>2</v>
      </c>
      <c r="K13" t="s">
        <v>35</v>
      </c>
      <c r="L13" t="s">
        <v>32</v>
      </c>
      <c r="M13">
        <v>27200</v>
      </c>
      <c r="N13">
        <v>1</v>
      </c>
      <c r="O13">
        <v>22</v>
      </c>
      <c r="P13">
        <v>1</v>
      </c>
      <c r="Q13">
        <v>0</v>
      </c>
      <c r="R13">
        <v>2</v>
      </c>
      <c r="S13">
        <v>0</v>
      </c>
      <c r="T13">
        <v>0</v>
      </c>
      <c r="U13">
        <v>0</v>
      </c>
      <c r="V13">
        <f>COUNTIF(tbl_HRMaster[EmployeeID],tbl_HRMaster[[#This Row],[EmployeeID]])</f>
        <v>1</v>
      </c>
      <c r="W13">
        <f>IFERROR(INDEX(tbl_EmployeeSurvey[EnvironmentSatisfaction],MATCH(tbl_HRMaster[[#This Row],[EmployeeID]],tbl_EmployeeSurvey[EmployeeID],0)),"Not Found")</f>
        <v>4</v>
      </c>
      <c r="X13">
        <f>IFERROR(INDEX(tbl_EmployeeSurvey[JobSatisfaction],MATCH(tbl_HRMaster[[#This Row],[EmployeeID]],tbl_EmployeeSurvey[EmployeeID],0)),"Not Found")</f>
        <v>4</v>
      </c>
      <c r="Y13" s="5">
        <f>IFERROR(INDEX(tbl_EmployeeSurvey[WorkLifeBalance],MATCH(tbl_HRMaster[[#This Row],[EmployeeID]],tbl_EmployeeSurvey[EmployeeID],0)),"Not Found")</f>
        <v>3</v>
      </c>
      <c r="Z13" s="5">
        <f>IFERROR(VLOOKUP(tbl_HRMaster[[#This Row],[EmployeeID]],tbl_ManagerSurvey[[EmployeeID]:[PerformanceRating]],2,FALSE),"Not Found")</f>
        <v>3</v>
      </c>
      <c r="AA13" s="5">
        <f>IFERROR(VLOOKUP(tbl_HRMaster[[#This Row],[EmployeeID]],tbl_ManagerSurvey[[EmployeeID]:[PerformanceRating]],3,FALSE),"Not Found")</f>
        <v>4</v>
      </c>
      <c r="AB13" s="5" t="str">
        <f>IF(tbl_HRMaster[[#This Row],[Attrition]]="Yes","Left","Active")</f>
        <v>Active</v>
      </c>
      <c r="AC13" s="5" t="str">
        <f>_xlfn.IFS(tbl_HRMaster[[#This Row],[Age]]&lt;25,"Under 25",tbl_HRMaster[[#This Row],[Age]]&lt;35,"25-34",tbl_HRMaster[[#This Row],[Age]]&lt;45,"35-44",tbl_HRMaster[[#This Row],[Age]]&lt;55,"45-54",TRUE,"Above 54")</f>
        <v>Under 25</v>
      </c>
      <c r="AD13" s="5" t="str">
        <f>_xlfn.IFS(
tbl_HRMaster[[#This Row],[YearsAtCompany]]&lt;2,"&lt; 2 Years",
tbl_HRMaster[[#This Row],[YearsAtCompany]]&lt;5,"2-4 Years",
tbl_HRMaster[[#This Row],[YearsAtCompany]]&lt;10,"5-9 Years",
TRUE,"10+ Years"
)</f>
        <v>&lt; 2 Years</v>
      </c>
      <c r="AE13" s="5">
        <f>IF(tbl_HRMaster[[#This Row],[Attrition]]="Yes",1,0)</f>
        <v>0</v>
      </c>
    </row>
    <row r="14" spans="1:31" x14ac:dyDescent="0.25">
      <c r="A14">
        <v>18</v>
      </c>
      <c r="B14" t="s">
        <v>21</v>
      </c>
      <c r="C14" t="s">
        <v>36</v>
      </c>
      <c r="D14" t="s">
        <v>23</v>
      </c>
      <c r="E14">
        <v>5</v>
      </c>
      <c r="F14">
        <v>4</v>
      </c>
      <c r="G14" t="s">
        <v>33</v>
      </c>
      <c r="H14">
        <v>470</v>
      </c>
      <c r="I14" t="s">
        <v>34</v>
      </c>
      <c r="J14">
        <v>2</v>
      </c>
      <c r="K14" t="s">
        <v>44</v>
      </c>
      <c r="L14" t="s">
        <v>32</v>
      </c>
      <c r="M14">
        <v>32300</v>
      </c>
      <c r="N14">
        <v>1</v>
      </c>
      <c r="O14">
        <v>12</v>
      </c>
      <c r="P14">
        <v>1</v>
      </c>
      <c r="Q14">
        <v>0</v>
      </c>
      <c r="R14">
        <v>3</v>
      </c>
      <c r="S14">
        <v>0</v>
      </c>
      <c r="T14">
        <v>0</v>
      </c>
      <c r="U14">
        <v>0</v>
      </c>
      <c r="V14">
        <f>COUNTIF(tbl_HRMaster[EmployeeID],tbl_HRMaster[[#This Row],[EmployeeID]])</f>
        <v>1</v>
      </c>
      <c r="W14">
        <f>IFERROR(INDEX(tbl_EmployeeSurvey[EnvironmentSatisfaction],MATCH(tbl_HRMaster[[#This Row],[EmployeeID]],tbl_EmployeeSurvey[EmployeeID],0)),"Not Found")</f>
        <v>2</v>
      </c>
      <c r="X14">
        <f>IFERROR(INDEX(tbl_EmployeeSurvey[JobSatisfaction],MATCH(tbl_HRMaster[[#This Row],[EmployeeID]],tbl_EmployeeSurvey[EmployeeID],0)),"Not Found")</f>
        <v>4</v>
      </c>
      <c r="Y14" s="5">
        <f>IFERROR(INDEX(tbl_EmployeeSurvey[WorkLifeBalance],MATCH(tbl_HRMaster[[#This Row],[EmployeeID]],tbl_EmployeeSurvey[EmployeeID],0)),"Not Found")</f>
        <v>3</v>
      </c>
      <c r="Z14" s="5">
        <f>IFERROR(VLOOKUP(tbl_HRMaster[[#This Row],[EmployeeID]],tbl_ManagerSurvey[[EmployeeID]:[PerformanceRating]],2,FALSE),"Not Found")</f>
        <v>3</v>
      </c>
      <c r="AA14" s="5">
        <f>IFERROR(VLOOKUP(tbl_HRMaster[[#This Row],[EmployeeID]],tbl_ManagerSurvey[[EmployeeID]:[PerformanceRating]],3,FALSE),"Not Found")</f>
        <v>3</v>
      </c>
      <c r="AB14" s="5" t="str">
        <f>IF(tbl_HRMaster[[#This Row],[Attrition]]="Yes","Left","Active")</f>
        <v>Active</v>
      </c>
      <c r="AC14" s="5" t="str">
        <f>_xlfn.IFS(tbl_HRMaster[[#This Row],[Age]]&lt;25,"Under 25",tbl_HRMaster[[#This Row],[Age]]&lt;35,"25-34",tbl_HRMaster[[#This Row],[Age]]&lt;45,"35-44",tbl_HRMaster[[#This Row],[Age]]&lt;55,"45-54",TRUE,"Above 54")</f>
        <v>Under 25</v>
      </c>
      <c r="AD14" s="5" t="str">
        <f>_xlfn.IFS(
tbl_HRMaster[[#This Row],[YearsAtCompany]]&lt;2,"&lt; 2 Years",
tbl_HRMaster[[#This Row],[YearsAtCompany]]&lt;5,"2-4 Years",
tbl_HRMaster[[#This Row],[YearsAtCompany]]&lt;10,"5-9 Years",
TRUE,"10+ Years"
)</f>
        <v>&lt; 2 Years</v>
      </c>
      <c r="AE14" s="5">
        <f>IF(tbl_HRMaster[[#This Row],[Attrition]]="Yes",1,0)</f>
        <v>0</v>
      </c>
    </row>
    <row r="15" spans="1:31" x14ac:dyDescent="0.25">
      <c r="A15">
        <v>18</v>
      </c>
      <c r="B15" t="s">
        <v>21</v>
      </c>
      <c r="C15" t="s">
        <v>36</v>
      </c>
      <c r="D15" t="s">
        <v>23</v>
      </c>
      <c r="E15">
        <v>5</v>
      </c>
      <c r="F15">
        <v>4</v>
      </c>
      <c r="G15" t="s">
        <v>33</v>
      </c>
      <c r="H15">
        <v>1940</v>
      </c>
      <c r="I15" t="s">
        <v>34</v>
      </c>
      <c r="J15">
        <v>2</v>
      </c>
      <c r="K15" t="s">
        <v>44</v>
      </c>
      <c r="L15" t="s">
        <v>32</v>
      </c>
      <c r="M15">
        <v>32300</v>
      </c>
      <c r="N15">
        <v>1</v>
      </c>
      <c r="O15">
        <v>12</v>
      </c>
      <c r="P15">
        <v>1</v>
      </c>
      <c r="Q15">
        <v>0</v>
      </c>
      <c r="R15">
        <v>3</v>
      </c>
      <c r="S15">
        <v>0</v>
      </c>
      <c r="T15">
        <v>0</v>
      </c>
      <c r="U15">
        <v>0</v>
      </c>
      <c r="V15">
        <f>COUNTIF(tbl_HRMaster[EmployeeID],tbl_HRMaster[[#This Row],[EmployeeID]])</f>
        <v>1</v>
      </c>
      <c r="W15">
        <f>IFERROR(INDEX(tbl_EmployeeSurvey[EnvironmentSatisfaction],MATCH(tbl_HRMaster[[#This Row],[EmployeeID]],tbl_EmployeeSurvey[EmployeeID],0)),"Not Found")</f>
        <v>2</v>
      </c>
      <c r="X15">
        <f>IFERROR(INDEX(tbl_EmployeeSurvey[JobSatisfaction],MATCH(tbl_HRMaster[[#This Row],[EmployeeID]],tbl_EmployeeSurvey[EmployeeID],0)),"Not Found")</f>
        <v>4</v>
      </c>
      <c r="Y15" s="5">
        <f>IFERROR(INDEX(tbl_EmployeeSurvey[WorkLifeBalance],MATCH(tbl_HRMaster[[#This Row],[EmployeeID]],tbl_EmployeeSurvey[EmployeeID],0)),"Not Found")</f>
        <v>3</v>
      </c>
      <c r="Z15" s="5">
        <f>IFERROR(VLOOKUP(tbl_HRMaster[[#This Row],[EmployeeID]],tbl_ManagerSurvey[[EmployeeID]:[PerformanceRating]],2,FALSE),"Not Found")</f>
        <v>3</v>
      </c>
      <c r="AA15" s="5">
        <f>IFERROR(VLOOKUP(tbl_HRMaster[[#This Row],[EmployeeID]],tbl_ManagerSurvey[[EmployeeID]:[PerformanceRating]],3,FALSE),"Not Found")</f>
        <v>3</v>
      </c>
      <c r="AB15" s="5" t="str">
        <f>IF(tbl_HRMaster[[#This Row],[Attrition]]="Yes","Left","Active")</f>
        <v>Active</v>
      </c>
      <c r="AC15" s="5" t="str">
        <f>_xlfn.IFS(tbl_HRMaster[[#This Row],[Age]]&lt;25,"Under 25",tbl_HRMaster[[#This Row],[Age]]&lt;35,"25-34",tbl_HRMaster[[#This Row],[Age]]&lt;45,"35-44",tbl_HRMaster[[#This Row],[Age]]&lt;55,"45-54",TRUE,"Above 54")</f>
        <v>Under 25</v>
      </c>
      <c r="AD15" s="5" t="str">
        <f>_xlfn.IFS(
tbl_HRMaster[[#This Row],[YearsAtCompany]]&lt;2,"&lt; 2 Years",
tbl_HRMaster[[#This Row],[YearsAtCompany]]&lt;5,"2-4 Years",
tbl_HRMaster[[#This Row],[YearsAtCompany]]&lt;10,"5-9 Years",
TRUE,"10+ Years"
)</f>
        <v>&lt; 2 Years</v>
      </c>
      <c r="AE15" s="5">
        <f>IF(tbl_HRMaster[[#This Row],[Attrition]]="Yes",1,0)</f>
        <v>0</v>
      </c>
    </row>
    <row r="16" spans="1:31" x14ac:dyDescent="0.25">
      <c r="A16">
        <v>18</v>
      </c>
      <c r="B16" t="s">
        <v>21</v>
      </c>
      <c r="C16" t="s">
        <v>36</v>
      </c>
      <c r="D16" t="s">
        <v>23</v>
      </c>
      <c r="E16">
        <v>5</v>
      </c>
      <c r="F16">
        <v>4</v>
      </c>
      <c r="G16" t="s">
        <v>33</v>
      </c>
      <c r="H16">
        <v>3410</v>
      </c>
      <c r="I16" t="s">
        <v>34</v>
      </c>
      <c r="J16">
        <v>2</v>
      </c>
      <c r="K16" t="s">
        <v>44</v>
      </c>
      <c r="L16" t="s">
        <v>32</v>
      </c>
      <c r="M16">
        <v>32300</v>
      </c>
      <c r="N16">
        <v>1</v>
      </c>
      <c r="O16">
        <v>12</v>
      </c>
      <c r="P16">
        <v>1</v>
      </c>
      <c r="Q16">
        <v>0</v>
      </c>
      <c r="R16">
        <v>3</v>
      </c>
      <c r="S16">
        <v>0</v>
      </c>
      <c r="T16">
        <v>0</v>
      </c>
      <c r="U16">
        <v>0</v>
      </c>
      <c r="V16">
        <f>COUNTIF(tbl_HRMaster[EmployeeID],tbl_HRMaster[[#This Row],[EmployeeID]])</f>
        <v>1</v>
      </c>
      <c r="W16">
        <f>IFERROR(INDEX(tbl_EmployeeSurvey[EnvironmentSatisfaction],MATCH(tbl_HRMaster[[#This Row],[EmployeeID]],tbl_EmployeeSurvey[EmployeeID],0)),"Not Found")</f>
        <v>2</v>
      </c>
      <c r="X16">
        <f>IFERROR(INDEX(tbl_EmployeeSurvey[JobSatisfaction],MATCH(tbl_HRMaster[[#This Row],[EmployeeID]],tbl_EmployeeSurvey[EmployeeID],0)),"Not Found")</f>
        <v>4</v>
      </c>
      <c r="Y16" s="5">
        <f>IFERROR(INDEX(tbl_EmployeeSurvey[WorkLifeBalance],MATCH(tbl_HRMaster[[#This Row],[EmployeeID]],tbl_EmployeeSurvey[EmployeeID],0)),"Not Found")</f>
        <v>3</v>
      </c>
      <c r="Z16" s="5">
        <f>IFERROR(VLOOKUP(tbl_HRMaster[[#This Row],[EmployeeID]],tbl_ManagerSurvey[[EmployeeID]:[PerformanceRating]],2,FALSE),"Not Found")</f>
        <v>3</v>
      </c>
      <c r="AA16" s="5">
        <f>IFERROR(VLOOKUP(tbl_HRMaster[[#This Row],[EmployeeID]],tbl_ManagerSurvey[[EmployeeID]:[PerformanceRating]],3,FALSE),"Not Found")</f>
        <v>3</v>
      </c>
      <c r="AB16" s="5" t="str">
        <f>IF(tbl_HRMaster[[#This Row],[Attrition]]="Yes","Left","Active")</f>
        <v>Active</v>
      </c>
      <c r="AC16" s="5" t="str">
        <f>_xlfn.IFS(tbl_HRMaster[[#This Row],[Age]]&lt;25,"Under 25",tbl_HRMaster[[#This Row],[Age]]&lt;35,"25-34",tbl_HRMaster[[#This Row],[Age]]&lt;45,"35-44",tbl_HRMaster[[#This Row],[Age]]&lt;55,"45-54",TRUE,"Above 54")</f>
        <v>Under 25</v>
      </c>
      <c r="AD16" s="5" t="str">
        <f>_xlfn.IFS(
tbl_HRMaster[[#This Row],[YearsAtCompany]]&lt;2,"&lt; 2 Years",
tbl_HRMaster[[#This Row],[YearsAtCompany]]&lt;5,"2-4 Years",
tbl_HRMaster[[#This Row],[YearsAtCompany]]&lt;10,"5-9 Years",
TRUE,"10+ Years"
)</f>
        <v>&lt; 2 Years</v>
      </c>
      <c r="AE16" s="5">
        <f>IF(tbl_HRMaster[[#This Row],[Attrition]]="Yes",1,0)</f>
        <v>0</v>
      </c>
    </row>
    <row r="17" spans="1:31" x14ac:dyDescent="0.25">
      <c r="A17">
        <v>18</v>
      </c>
      <c r="B17" t="s">
        <v>28</v>
      </c>
      <c r="C17" t="s">
        <v>29</v>
      </c>
      <c r="D17" t="s">
        <v>30</v>
      </c>
      <c r="E17">
        <v>2</v>
      </c>
      <c r="F17">
        <v>3</v>
      </c>
      <c r="G17" t="s">
        <v>46</v>
      </c>
      <c r="H17">
        <v>200</v>
      </c>
      <c r="I17" t="s">
        <v>34</v>
      </c>
      <c r="J17">
        <v>1</v>
      </c>
      <c r="K17" t="s">
        <v>35</v>
      </c>
      <c r="L17" t="s">
        <v>32</v>
      </c>
      <c r="M17">
        <v>34680</v>
      </c>
      <c r="N17">
        <v>1</v>
      </c>
      <c r="O17">
        <v>18</v>
      </c>
      <c r="P17">
        <v>2</v>
      </c>
      <c r="Q17">
        <v>0</v>
      </c>
      <c r="R17">
        <v>4</v>
      </c>
      <c r="S17">
        <v>0</v>
      </c>
      <c r="T17">
        <v>0</v>
      </c>
      <c r="U17">
        <v>0</v>
      </c>
      <c r="V17">
        <f>COUNTIF(tbl_HRMaster[EmployeeID],tbl_HRMaster[[#This Row],[EmployeeID]])</f>
        <v>1</v>
      </c>
      <c r="W17">
        <f>IFERROR(INDEX(tbl_EmployeeSurvey[EnvironmentSatisfaction],MATCH(tbl_HRMaster[[#This Row],[EmployeeID]],tbl_EmployeeSurvey[EmployeeID],0)),"Not Found")</f>
        <v>2</v>
      </c>
      <c r="X17">
        <f>IFERROR(INDEX(tbl_EmployeeSurvey[JobSatisfaction],MATCH(tbl_HRMaster[[#This Row],[EmployeeID]],tbl_EmployeeSurvey[EmployeeID],0)),"Not Found")</f>
        <v>2</v>
      </c>
      <c r="Y17" s="5">
        <f>IFERROR(INDEX(tbl_EmployeeSurvey[WorkLifeBalance],MATCH(tbl_HRMaster[[#This Row],[EmployeeID]],tbl_EmployeeSurvey[EmployeeID],0)),"Not Found")</f>
        <v>3</v>
      </c>
      <c r="Z17" s="5">
        <f>IFERROR(VLOOKUP(tbl_HRMaster[[#This Row],[EmployeeID]],tbl_ManagerSurvey[[EmployeeID]:[PerformanceRating]],2,FALSE),"Not Found")</f>
        <v>4</v>
      </c>
      <c r="AA17" s="5">
        <f>IFERROR(VLOOKUP(tbl_HRMaster[[#This Row],[EmployeeID]],tbl_ManagerSurvey[[EmployeeID]:[PerformanceRating]],3,FALSE),"Not Found")</f>
        <v>3</v>
      </c>
      <c r="AB17" s="5" t="str">
        <f>IF(tbl_HRMaster[[#This Row],[Attrition]]="Yes","Left","Active")</f>
        <v>Left</v>
      </c>
      <c r="AC17" s="5" t="str">
        <f>_xlfn.IFS(tbl_HRMaster[[#This Row],[Age]]&lt;25,"Under 25",tbl_HRMaster[[#This Row],[Age]]&lt;35,"25-34",tbl_HRMaster[[#This Row],[Age]]&lt;45,"35-44",tbl_HRMaster[[#This Row],[Age]]&lt;55,"45-54",TRUE,"Above 54")</f>
        <v>Under 25</v>
      </c>
      <c r="AD17" s="5" t="str">
        <f>_xlfn.IFS(
tbl_HRMaster[[#This Row],[YearsAtCompany]]&lt;2,"&lt; 2 Years",
tbl_HRMaster[[#This Row],[YearsAtCompany]]&lt;5,"2-4 Years",
tbl_HRMaster[[#This Row],[YearsAtCompany]]&lt;10,"5-9 Years",
TRUE,"10+ Years"
)</f>
        <v>&lt; 2 Years</v>
      </c>
      <c r="AE17" s="5">
        <f>IF(tbl_HRMaster[[#This Row],[Attrition]]="Yes",1,0)</f>
        <v>1</v>
      </c>
    </row>
    <row r="18" spans="1:31" x14ac:dyDescent="0.25">
      <c r="A18">
        <v>18</v>
      </c>
      <c r="B18" t="s">
        <v>28</v>
      </c>
      <c r="C18" t="s">
        <v>29</v>
      </c>
      <c r="D18" t="s">
        <v>30</v>
      </c>
      <c r="E18">
        <v>2</v>
      </c>
      <c r="F18">
        <v>3</v>
      </c>
      <c r="G18" t="s">
        <v>46</v>
      </c>
      <c r="H18">
        <v>1670</v>
      </c>
      <c r="I18" t="s">
        <v>34</v>
      </c>
      <c r="J18">
        <v>1</v>
      </c>
      <c r="K18" t="s">
        <v>35</v>
      </c>
      <c r="L18" t="s">
        <v>32</v>
      </c>
      <c r="M18">
        <v>34680</v>
      </c>
      <c r="N18">
        <v>1</v>
      </c>
      <c r="O18">
        <v>18</v>
      </c>
      <c r="P18">
        <v>2</v>
      </c>
      <c r="Q18">
        <v>0</v>
      </c>
      <c r="R18">
        <v>4</v>
      </c>
      <c r="S18">
        <v>0</v>
      </c>
      <c r="T18">
        <v>0</v>
      </c>
      <c r="U18">
        <v>0</v>
      </c>
      <c r="V18">
        <f>COUNTIF(tbl_HRMaster[EmployeeID],tbl_HRMaster[[#This Row],[EmployeeID]])</f>
        <v>1</v>
      </c>
      <c r="W18">
        <f>IFERROR(INDEX(tbl_EmployeeSurvey[EnvironmentSatisfaction],MATCH(tbl_HRMaster[[#This Row],[EmployeeID]],tbl_EmployeeSurvey[EmployeeID],0)),"Not Found")</f>
        <v>2</v>
      </c>
      <c r="X18">
        <f>IFERROR(INDEX(tbl_EmployeeSurvey[JobSatisfaction],MATCH(tbl_HRMaster[[#This Row],[EmployeeID]],tbl_EmployeeSurvey[EmployeeID],0)),"Not Found")</f>
        <v>2</v>
      </c>
      <c r="Y18" s="5">
        <f>IFERROR(INDEX(tbl_EmployeeSurvey[WorkLifeBalance],MATCH(tbl_HRMaster[[#This Row],[EmployeeID]],tbl_EmployeeSurvey[EmployeeID],0)),"Not Found")</f>
        <v>3</v>
      </c>
      <c r="Z18" s="5">
        <f>IFERROR(VLOOKUP(tbl_HRMaster[[#This Row],[EmployeeID]],tbl_ManagerSurvey[[EmployeeID]:[PerformanceRating]],2,FALSE),"Not Found")</f>
        <v>4</v>
      </c>
      <c r="AA18" s="5">
        <f>IFERROR(VLOOKUP(tbl_HRMaster[[#This Row],[EmployeeID]],tbl_ManagerSurvey[[EmployeeID]:[PerformanceRating]],3,FALSE),"Not Found")</f>
        <v>3</v>
      </c>
      <c r="AB18" s="5" t="str">
        <f>IF(tbl_HRMaster[[#This Row],[Attrition]]="Yes","Left","Active")</f>
        <v>Left</v>
      </c>
      <c r="AC18" s="5" t="str">
        <f>_xlfn.IFS(tbl_HRMaster[[#This Row],[Age]]&lt;25,"Under 25",tbl_HRMaster[[#This Row],[Age]]&lt;35,"25-34",tbl_HRMaster[[#This Row],[Age]]&lt;45,"35-44",tbl_HRMaster[[#This Row],[Age]]&lt;55,"45-54",TRUE,"Above 54")</f>
        <v>Under 25</v>
      </c>
      <c r="AD18" s="5" t="str">
        <f>_xlfn.IFS(
tbl_HRMaster[[#This Row],[YearsAtCompany]]&lt;2,"&lt; 2 Years",
tbl_HRMaster[[#This Row],[YearsAtCompany]]&lt;5,"2-4 Years",
tbl_HRMaster[[#This Row],[YearsAtCompany]]&lt;10,"5-9 Years",
TRUE,"10+ Years"
)</f>
        <v>&lt; 2 Years</v>
      </c>
      <c r="AE18" s="5">
        <f>IF(tbl_HRMaster[[#This Row],[Attrition]]="Yes",1,0)</f>
        <v>1</v>
      </c>
    </row>
    <row r="19" spans="1:31" x14ac:dyDescent="0.25">
      <c r="A19">
        <v>18</v>
      </c>
      <c r="B19" t="s">
        <v>28</v>
      </c>
      <c r="C19" t="s">
        <v>29</v>
      </c>
      <c r="D19" t="s">
        <v>30</v>
      </c>
      <c r="E19">
        <v>2</v>
      </c>
      <c r="F19">
        <v>3</v>
      </c>
      <c r="G19" t="s">
        <v>46</v>
      </c>
      <c r="H19">
        <v>3140</v>
      </c>
      <c r="I19" t="s">
        <v>34</v>
      </c>
      <c r="J19">
        <v>1</v>
      </c>
      <c r="K19" t="s">
        <v>35</v>
      </c>
      <c r="L19" t="s">
        <v>32</v>
      </c>
      <c r="M19">
        <v>34680</v>
      </c>
      <c r="N19">
        <v>1</v>
      </c>
      <c r="O19">
        <v>18</v>
      </c>
      <c r="P19">
        <v>2</v>
      </c>
      <c r="Q19">
        <v>0</v>
      </c>
      <c r="R19">
        <v>4</v>
      </c>
      <c r="S19">
        <v>0</v>
      </c>
      <c r="T19">
        <v>0</v>
      </c>
      <c r="U19">
        <v>0</v>
      </c>
      <c r="V19">
        <f>COUNTIF(tbl_HRMaster[EmployeeID],tbl_HRMaster[[#This Row],[EmployeeID]])</f>
        <v>1</v>
      </c>
      <c r="W19">
        <f>IFERROR(INDEX(tbl_EmployeeSurvey[EnvironmentSatisfaction],MATCH(tbl_HRMaster[[#This Row],[EmployeeID]],tbl_EmployeeSurvey[EmployeeID],0)),"Not Found")</f>
        <v>2</v>
      </c>
      <c r="X19">
        <f>IFERROR(INDEX(tbl_EmployeeSurvey[JobSatisfaction],MATCH(tbl_HRMaster[[#This Row],[EmployeeID]],tbl_EmployeeSurvey[EmployeeID],0)),"Not Found")</f>
        <v>2</v>
      </c>
      <c r="Y19" s="5">
        <f>IFERROR(INDEX(tbl_EmployeeSurvey[WorkLifeBalance],MATCH(tbl_HRMaster[[#This Row],[EmployeeID]],tbl_EmployeeSurvey[EmployeeID],0)),"Not Found")</f>
        <v>3</v>
      </c>
      <c r="Z19" s="5">
        <f>IFERROR(VLOOKUP(tbl_HRMaster[[#This Row],[EmployeeID]],tbl_ManagerSurvey[[EmployeeID]:[PerformanceRating]],2,FALSE),"Not Found")</f>
        <v>4</v>
      </c>
      <c r="AA19" s="5">
        <f>IFERROR(VLOOKUP(tbl_HRMaster[[#This Row],[EmployeeID]],tbl_ManagerSurvey[[EmployeeID]:[PerformanceRating]],3,FALSE),"Not Found")</f>
        <v>3</v>
      </c>
      <c r="AB19" s="5" t="str">
        <f>IF(tbl_HRMaster[[#This Row],[Attrition]]="Yes","Left","Active")</f>
        <v>Left</v>
      </c>
      <c r="AC19" s="5" t="str">
        <f>_xlfn.IFS(tbl_HRMaster[[#This Row],[Age]]&lt;25,"Under 25",tbl_HRMaster[[#This Row],[Age]]&lt;35,"25-34",tbl_HRMaster[[#This Row],[Age]]&lt;45,"35-44",tbl_HRMaster[[#This Row],[Age]]&lt;55,"45-54",TRUE,"Above 54")</f>
        <v>Under 25</v>
      </c>
      <c r="AD19" s="5" t="str">
        <f>_xlfn.IFS(
tbl_HRMaster[[#This Row],[YearsAtCompany]]&lt;2,"&lt; 2 Years",
tbl_HRMaster[[#This Row],[YearsAtCompany]]&lt;5,"2-4 Years",
tbl_HRMaster[[#This Row],[YearsAtCompany]]&lt;10,"5-9 Years",
TRUE,"10+ Years"
)</f>
        <v>&lt; 2 Years</v>
      </c>
      <c r="AE19" s="5">
        <f>IF(tbl_HRMaster[[#This Row],[Attrition]]="Yes",1,0)</f>
        <v>1</v>
      </c>
    </row>
    <row r="20" spans="1:31" x14ac:dyDescent="0.25">
      <c r="A20">
        <v>18</v>
      </c>
      <c r="B20" t="s">
        <v>21</v>
      </c>
      <c r="C20" t="s">
        <v>22</v>
      </c>
      <c r="D20" t="s">
        <v>23</v>
      </c>
      <c r="E20">
        <v>7</v>
      </c>
      <c r="F20">
        <v>3</v>
      </c>
      <c r="G20" t="s">
        <v>24</v>
      </c>
      <c r="H20">
        <v>44</v>
      </c>
      <c r="I20" t="s">
        <v>34</v>
      </c>
      <c r="J20">
        <v>1</v>
      </c>
      <c r="K20" t="s">
        <v>31</v>
      </c>
      <c r="L20" t="s">
        <v>32</v>
      </c>
      <c r="M20">
        <v>38120</v>
      </c>
      <c r="N20">
        <v>1</v>
      </c>
      <c r="O20">
        <v>15</v>
      </c>
      <c r="P20">
        <v>0</v>
      </c>
      <c r="Q20">
        <v>0</v>
      </c>
      <c r="R20">
        <v>3</v>
      </c>
      <c r="S20">
        <v>0</v>
      </c>
      <c r="T20">
        <v>0</v>
      </c>
      <c r="U20">
        <v>0</v>
      </c>
      <c r="V20">
        <f>COUNTIF(tbl_HRMaster[EmployeeID],tbl_HRMaster[[#This Row],[EmployeeID]])</f>
        <v>1</v>
      </c>
      <c r="W20">
        <f>IFERROR(INDEX(tbl_EmployeeSurvey[EnvironmentSatisfaction],MATCH(tbl_HRMaster[[#This Row],[EmployeeID]],tbl_EmployeeSurvey[EmployeeID],0)),"Not Found")</f>
        <v>4</v>
      </c>
      <c r="X20">
        <f>IFERROR(INDEX(tbl_EmployeeSurvey[JobSatisfaction],MATCH(tbl_HRMaster[[#This Row],[EmployeeID]],tbl_EmployeeSurvey[EmployeeID],0)),"Not Found")</f>
        <v>3</v>
      </c>
      <c r="Y20" s="5">
        <f>IFERROR(INDEX(tbl_EmployeeSurvey[WorkLifeBalance],MATCH(tbl_HRMaster[[#This Row],[EmployeeID]],tbl_EmployeeSurvey[EmployeeID],0)),"Not Found")</f>
        <v>3</v>
      </c>
      <c r="Z20" s="5">
        <f>IFERROR(VLOOKUP(tbl_HRMaster[[#This Row],[EmployeeID]],tbl_ManagerSurvey[[EmployeeID]:[PerformanceRating]],2,FALSE),"Not Found")</f>
        <v>3</v>
      </c>
      <c r="AA20" s="5">
        <f>IFERROR(VLOOKUP(tbl_HRMaster[[#This Row],[EmployeeID]],tbl_ManagerSurvey[[EmployeeID]:[PerformanceRating]],3,FALSE),"Not Found")</f>
        <v>3</v>
      </c>
      <c r="AB20" s="5" t="str">
        <f>IF(tbl_HRMaster[[#This Row],[Attrition]]="Yes","Left","Active")</f>
        <v>Active</v>
      </c>
      <c r="AC20" s="5" t="str">
        <f>_xlfn.IFS(tbl_HRMaster[[#This Row],[Age]]&lt;25,"Under 25",tbl_HRMaster[[#This Row],[Age]]&lt;35,"25-34",tbl_HRMaster[[#This Row],[Age]]&lt;45,"35-44",tbl_HRMaster[[#This Row],[Age]]&lt;55,"45-54",TRUE,"Above 54")</f>
        <v>Under 25</v>
      </c>
      <c r="AD20" s="5" t="str">
        <f>_xlfn.IFS(
tbl_HRMaster[[#This Row],[YearsAtCompany]]&lt;2,"&lt; 2 Years",
tbl_HRMaster[[#This Row],[YearsAtCompany]]&lt;5,"2-4 Years",
tbl_HRMaster[[#This Row],[YearsAtCompany]]&lt;10,"5-9 Years",
TRUE,"10+ Years"
)</f>
        <v>&lt; 2 Years</v>
      </c>
      <c r="AE20" s="5">
        <f>IF(tbl_HRMaster[[#This Row],[Attrition]]="Yes",1,0)</f>
        <v>0</v>
      </c>
    </row>
    <row r="21" spans="1:31" x14ac:dyDescent="0.25">
      <c r="A21">
        <v>18</v>
      </c>
      <c r="B21" t="s">
        <v>21</v>
      </c>
      <c r="C21" t="s">
        <v>22</v>
      </c>
      <c r="D21" t="s">
        <v>23</v>
      </c>
      <c r="E21">
        <v>7</v>
      </c>
      <c r="F21">
        <v>3</v>
      </c>
      <c r="G21" t="s">
        <v>24</v>
      </c>
      <c r="H21">
        <v>1514</v>
      </c>
      <c r="I21" t="s">
        <v>34</v>
      </c>
      <c r="J21">
        <v>1</v>
      </c>
      <c r="K21" t="s">
        <v>31</v>
      </c>
      <c r="L21" t="s">
        <v>32</v>
      </c>
      <c r="M21">
        <v>38120</v>
      </c>
      <c r="N21">
        <v>1</v>
      </c>
      <c r="O21">
        <v>15</v>
      </c>
      <c r="P21">
        <v>0</v>
      </c>
      <c r="Q21">
        <v>0</v>
      </c>
      <c r="R21">
        <v>3</v>
      </c>
      <c r="S21">
        <v>0</v>
      </c>
      <c r="T21">
        <v>0</v>
      </c>
      <c r="U21">
        <v>0</v>
      </c>
      <c r="V21">
        <f>COUNTIF(tbl_HRMaster[EmployeeID],tbl_HRMaster[[#This Row],[EmployeeID]])</f>
        <v>1</v>
      </c>
      <c r="W21">
        <f>IFERROR(INDEX(tbl_EmployeeSurvey[EnvironmentSatisfaction],MATCH(tbl_HRMaster[[#This Row],[EmployeeID]],tbl_EmployeeSurvey[EmployeeID],0)),"Not Found")</f>
        <v>4</v>
      </c>
      <c r="X21">
        <f>IFERROR(INDEX(tbl_EmployeeSurvey[JobSatisfaction],MATCH(tbl_HRMaster[[#This Row],[EmployeeID]],tbl_EmployeeSurvey[EmployeeID],0)),"Not Found")</f>
        <v>3</v>
      </c>
      <c r="Y21" s="5">
        <f>IFERROR(INDEX(tbl_EmployeeSurvey[WorkLifeBalance],MATCH(tbl_HRMaster[[#This Row],[EmployeeID]],tbl_EmployeeSurvey[EmployeeID],0)),"Not Found")</f>
        <v>3</v>
      </c>
      <c r="Z21" s="5">
        <f>IFERROR(VLOOKUP(tbl_HRMaster[[#This Row],[EmployeeID]],tbl_ManagerSurvey[[EmployeeID]:[PerformanceRating]],2,FALSE),"Not Found")</f>
        <v>3</v>
      </c>
      <c r="AA21" s="5">
        <f>IFERROR(VLOOKUP(tbl_HRMaster[[#This Row],[EmployeeID]],tbl_ManagerSurvey[[EmployeeID]:[PerformanceRating]],3,FALSE),"Not Found")</f>
        <v>3</v>
      </c>
      <c r="AB21" s="5" t="str">
        <f>IF(tbl_HRMaster[[#This Row],[Attrition]]="Yes","Left","Active")</f>
        <v>Active</v>
      </c>
      <c r="AC21" s="5" t="str">
        <f>_xlfn.IFS(tbl_HRMaster[[#This Row],[Age]]&lt;25,"Under 25",tbl_HRMaster[[#This Row],[Age]]&lt;35,"25-34",tbl_HRMaster[[#This Row],[Age]]&lt;45,"35-44",tbl_HRMaster[[#This Row],[Age]]&lt;55,"45-54",TRUE,"Above 54")</f>
        <v>Under 25</v>
      </c>
      <c r="AD21" s="5" t="str">
        <f>_xlfn.IFS(
tbl_HRMaster[[#This Row],[YearsAtCompany]]&lt;2,"&lt; 2 Years",
tbl_HRMaster[[#This Row],[YearsAtCompany]]&lt;5,"2-4 Years",
tbl_HRMaster[[#This Row],[YearsAtCompany]]&lt;10,"5-9 Years",
TRUE,"10+ Years"
)</f>
        <v>&lt; 2 Years</v>
      </c>
      <c r="AE21" s="5">
        <f>IF(tbl_HRMaster[[#This Row],[Attrition]]="Yes",1,0)</f>
        <v>0</v>
      </c>
    </row>
    <row r="22" spans="1:31" x14ac:dyDescent="0.25">
      <c r="A22">
        <v>18</v>
      </c>
      <c r="B22" t="s">
        <v>21</v>
      </c>
      <c r="C22" t="s">
        <v>22</v>
      </c>
      <c r="D22" t="s">
        <v>23</v>
      </c>
      <c r="E22">
        <v>7</v>
      </c>
      <c r="F22">
        <v>3</v>
      </c>
      <c r="G22" t="s">
        <v>24</v>
      </c>
      <c r="H22">
        <v>2984</v>
      </c>
      <c r="I22" t="s">
        <v>34</v>
      </c>
      <c r="J22">
        <v>1</v>
      </c>
      <c r="K22" t="s">
        <v>31</v>
      </c>
      <c r="L22" t="s">
        <v>32</v>
      </c>
      <c r="M22">
        <v>38120</v>
      </c>
      <c r="N22">
        <v>1</v>
      </c>
      <c r="O22">
        <v>15</v>
      </c>
      <c r="P22">
        <v>0</v>
      </c>
      <c r="Q22">
        <v>0</v>
      </c>
      <c r="R22">
        <v>3</v>
      </c>
      <c r="S22">
        <v>0</v>
      </c>
      <c r="T22">
        <v>0</v>
      </c>
      <c r="U22">
        <v>0</v>
      </c>
      <c r="V22">
        <f>COUNTIF(tbl_HRMaster[EmployeeID],tbl_HRMaster[[#This Row],[EmployeeID]])</f>
        <v>1</v>
      </c>
      <c r="W22">
        <f>IFERROR(INDEX(tbl_EmployeeSurvey[EnvironmentSatisfaction],MATCH(tbl_HRMaster[[#This Row],[EmployeeID]],tbl_EmployeeSurvey[EmployeeID],0)),"Not Found")</f>
        <v>4</v>
      </c>
      <c r="X22">
        <f>IFERROR(INDEX(tbl_EmployeeSurvey[JobSatisfaction],MATCH(tbl_HRMaster[[#This Row],[EmployeeID]],tbl_EmployeeSurvey[EmployeeID],0)),"Not Found")</f>
        <v>3</v>
      </c>
      <c r="Y22" s="5">
        <f>IFERROR(INDEX(tbl_EmployeeSurvey[WorkLifeBalance],MATCH(tbl_HRMaster[[#This Row],[EmployeeID]],tbl_EmployeeSurvey[EmployeeID],0)),"Not Found")</f>
        <v>3</v>
      </c>
      <c r="Z22" s="5">
        <f>IFERROR(VLOOKUP(tbl_HRMaster[[#This Row],[EmployeeID]],tbl_ManagerSurvey[[EmployeeID]:[PerformanceRating]],2,FALSE),"Not Found")</f>
        <v>3</v>
      </c>
      <c r="AA22" s="5">
        <f>IFERROR(VLOOKUP(tbl_HRMaster[[#This Row],[EmployeeID]],tbl_ManagerSurvey[[EmployeeID]:[PerformanceRating]],3,FALSE),"Not Found")</f>
        <v>3</v>
      </c>
      <c r="AB22" s="5" t="str">
        <f>IF(tbl_HRMaster[[#This Row],[Attrition]]="Yes","Left","Active")</f>
        <v>Active</v>
      </c>
      <c r="AC22" s="5" t="str">
        <f>_xlfn.IFS(tbl_HRMaster[[#This Row],[Age]]&lt;25,"Under 25",tbl_HRMaster[[#This Row],[Age]]&lt;35,"25-34",tbl_HRMaster[[#This Row],[Age]]&lt;45,"35-44",tbl_HRMaster[[#This Row],[Age]]&lt;55,"45-54",TRUE,"Above 54")</f>
        <v>Under 25</v>
      </c>
      <c r="AD22" s="5" t="str">
        <f>_xlfn.IFS(
tbl_HRMaster[[#This Row],[YearsAtCompany]]&lt;2,"&lt; 2 Years",
tbl_HRMaster[[#This Row],[YearsAtCompany]]&lt;5,"2-4 Years",
tbl_HRMaster[[#This Row],[YearsAtCompany]]&lt;10,"5-9 Years",
TRUE,"10+ Years"
)</f>
        <v>&lt; 2 Years</v>
      </c>
      <c r="AE22" s="5">
        <f>IF(tbl_HRMaster[[#This Row],[Attrition]]="Yes",1,0)</f>
        <v>0</v>
      </c>
    </row>
    <row r="23" spans="1:31" x14ac:dyDescent="0.25">
      <c r="A23">
        <v>19</v>
      </c>
      <c r="B23" t="s">
        <v>28</v>
      </c>
      <c r="C23" t="s">
        <v>22</v>
      </c>
      <c r="D23" t="s">
        <v>30</v>
      </c>
      <c r="E23">
        <v>5</v>
      </c>
      <c r="F23">
        <v>2</v>
      </c>
      <c r="G23" t="s">
        <v>24</v>
      </c>
      <c r="H23">
        <v>1340</v>
      </c>
      <c r="I23" t="s">
        <v>34</v>
      </c>
      <c r="J23">
        <v>1</v>
      </c>
      <c r="K23" t="s">
        <v>44</v>
      </c>
      <c r="L23" t="s">
        <v>32</v>
      </c>
      <c r="M23">
        <v>53320</v>
      </c>
      <c r="N23">
        <v>1</v>
      </c>
      <c r="O23">
        <v>23</v>
      </c>
      <c r="P23">
        <v>1</v>
      </c>
      <c r="Q23">
        <v>0</v>
      </c>
      <c r="R23">
        <v>2</v>
      </c>
      <c r="S23">
        <v>0</v>
      </c>
      <c r="T23">
        <v>0</v>
      </c>
      <c r="U23">
        <v>0</v>
      </c>
      <c r="V23">
        <f>COUNTIF(tbl_HRMaster[EmployeeID],tbl_HRMaster[[#This Row],[EmployeeID]])</f>
        <v>1</v>
      </c>
      <c r="W23">
        <f>IFERROR(INDEX(tbl_EmployeeSurvey[EnvironmentSatisfaction],MATCH(tbl_HRMaster[[#This Row],[EmployeeID]],tbl_EmployeeSurvey[EmployeeID],0)),"Not Found")</f>
        <v>4</v>
      </c>
      <c r="X23">
        <f>IFERROR(INDEX(tbl_EmployeeSurvey[JobSatisfaction],MATCH(tbl_HRMaster[[#This Row],[EmployeeID]],tbl_EmployeeSurvey[EmployeeID],0)),"Not Found")</f>
        <v>3</v>
      </c>
      <c r="Y23" s="5">
        <f>IFERROR(INDEX(tbl_EmployeeSurvey[WorkLifeBalance],MATCH(tbl_HRMaster[[#This Row],[EmployeeID]],tbl_EmployeeSurvey[EmployeeID],0)),"Not Found")</f>
        <v>2</v>
      </c>
      <c r="Z23" s="5">
        <f>IFERROR(VLOOKUP(tbl_HRMaster[[#This Row],[EmployeeID]],tbl_ManagerSurvey[[EmployeeID]:[PerformanceRating]],2,FALSE),"Not Found")</f>
        <v>3</v>
      </c>
      <c r="AA23" s="5">
        <f>IFERROR(VLOOKUP(tbl_HRMaster[[#This Row],[EmployeeID]],tbl_ManagerSurvey[[EmployeeID]:[PerformanceRating]],3,FALSE),"Not Found")</f>
        <v>4</v>
      </c>
      <c r="AB23" s="5" t="str">
        <f>IF(tbl_HRMaster[[#This Row],[Attrition]]="Yes","Left","Active")</f>
        <v>Left</v>
      </c>
      <c r="AC23" s="5" t="str">
        <f>_xlfn.IFS(tbl_HRMaster[[#This Row],[Age]]&lt;25,"Under 25",tbl_HRMaster[[#This Row],[Age]]&lt;35,"25-34",tbl_HRMaster[[#This Row],[Age]]&lt;45,"35-44",tbl_HRMaster[[#This Row],[Age]]&lt;55,"45-54",TRUE,"Above 54")</f>
        <v>Under 25</v>
      </c>
      <c r="AD23" s="5" t="str">
        <f>_xlfn.IFS(
tbl_HRMaster[[#This Row],[YearsAtCompany]]&lt;2,"&lt; 2 Years",
tbl_HRMaster[[#This Row],[YearsAtCompany]]&lt;5,"2-4 Years",
tbl_HRMaster[[#This Row],[YearsAtCompany]]&lt;10,"5-9 Years",
TRUE,"10+ Years"
)</f>
        <v>&lt; 2 Years</v>
      </c>
      <c r="AE23" s="5">
        <f>IF(tbl_HRMaster[[#This Row],[Attrition]]="Yes",1,0)</f>
        <v>1</v>
      </c>
    </row>
    <row r="24" spans="1:31" x14ac:dyDescent="0.25">
      <c r="A24">
        <v>19</v>
      </c>
      <c r="B24" t="s">
        <v>28</v>
      </c>
      <c r="C24" t="s">
        <v>22</v>
      </c>
      <c r="D24" t="s">
        <v>30</v>
      </c>
      <c r="E24">
        <v>5</v>
      </c>
      <c r="F24">
        <v>2</v>
      </c>
      <c r="G24" t="s">
        <v>24</v>
      </c>
      <c r="H24">
        <v>2810</v>
      </c>
      <c r="I24" t="s">
        <v>34</v>
      </c>
      <c r="J24">
        <v>1</v>
      </c>
      <c r="K24" t="s">
        <v>44</v>
      </c>
      <c r="L24" t="s">
        <v>32</v>
      </c>
      <c r="M24">
        <v>53320</v>
      </c>
      <c r="N24">
        <v>1</v>
      </c>
      <c r="O24">
        <v>23</v>
      </c>
      <c r="P24">
        <v>1</v>
      </c>
      <c r="Q24">
        <v>0</v>
      </c>
      <c r="R24">
        <v>2</v>
      </c>
      <c r="S24">
        <v>0</v>
      </c>
      <c r="T24">
        <v>0</v>
      </c>
      <c r="U24">
        <v>0</v>
      </c>
      <c r="V24">
        <f>COUNTIF(tbl_HRMaster[EmployeeID],tbl_HRMaster[[#This Row],[EmployeeID]])</f>
        <v>1</v>
      </c>
      <c r="W24">
        <f>IFERROR(INDEX(tbl_EmployeeSurvey[EnvironmentSatisfaction],MATCH(tbl_HRMaster[[#This Row],[EmployeeID]],tbl_EmployeeSurvey[EmployeeID],0)),"Not Found")</f>
        <v>4</v>
      </c>
      <c r="X24">
        <f>IFERROR(INDEX(tbl_EmployeeSurvey[JobSatisfaction],MATCH(tbl_HRMaster[[#This Row],[EmployeeID]],tbl_EmployeeSurvey[EmployeeID],0)),"Not Found")</f>
        <v>3</v>
      </c>
      <c r="Y24" s="5">
        <f>IFERROR(INDEX(tbl_EmployeeSurvey[WorkLifeBalance],MATCH(tbl_HRMaster[[#This Row],[EmployeeID]],tbl_EmployeeSurvey[EmployeeID],0)),"Not Found")</f>
        <v>2</v>
      </c>
      <c r="Z24" s="5">
        <f>IFERROR(VLOOKUP(tbl_HRMaster[[#This Row],[EmployeeID]],tbl_ManagerSurvey[[EmployeeID]:[PerformanceRating]],2,FALSE),"Not Found")</f>
        <v>3</v>
      </c>
      <c r="AA24" s="5">
        <f>IFERROR(VLOOKUP(tbl_HRMaster[[#This Row],[EmployeeID]],tbl_ManagerSurvey[[EmployeeID]:[PerformanceRating]],3,FALSE),"Not Found")</f>
        <v>4</v>
      </c>
      <c r="AB24" s="5" t="str">
        <f>IF(tbl_HRMaster[[#This Row],[Attrition]]="Yes","Left","Active")</f>
        <v>Left</v>
      </c>
      <c r="AC24" s="5" t="str">
        <f>_xlfn.IFS(tbl_HRMaster[[#This Row],[Age]]&lt;25,"Under 25",tbl_HRMaster[[#This Row],[Age]]&lt;35,"25-34",tbl_HRMaster[[#This Row],[Age]]&lt;45,"35-44",tbl_HRMaster[[#This Row],[Age]]&lt;55,"45-54",TRUE,"Above 54")</f>
        <v>Under 25</v>
      </c>
      <c r="AD24" s="5" t="str">
        <f>_xlfn.IFS(
tbl_HRMaster[[#This Row],[YearsAtCompany]]&lt;2,"&lt; 2 Years",
tbl_HRMaster[[#This Row],[YearsAtCompany]]&lt;5,"2-4 Years",
tbl_HRMaster[[#This Row],[YearsAtCompany]]&lt;10,"5-9 Years",
TRUE,"10+ Years"
)</f>
        <v>&lt; 2 Years</v>
      </c>
      <c r="AE24" s="5">
        <f>IF(tbl_HRMaster[[#This Row],[Attrition]]="Yes",1,0)</f>
        <v>1</v>
      </c>
    </row>
    <row r="25" spans="1:31" x14ac:dyDescent="0.25">
      <c r="A25">
        <v>19</v>
      </c>
      <c r="B25" t="s">
        <v>28</v>
      </c>
      <c r="C25" t="s">
        <v>22</v>
      </c>
      <c r="D25" t="s">
        <v>30</v>
      </c>
      <c r="E25">
        <v>5</v>
      </c>
      <c r="F25">
        <v>2</v>
      </c>
      <c r="G25" t="s">
        <v>24</v>
      </c>
      <c r="H25">
        <v>4280</v>
      </c>
      <c r="I25" t="s">
        <v>34</v>
      </c>
      <c r="J25">
        <v>1</v>
      </c>
      <c r="K25" t="s">
        <v>44</v>
      </c>
      <c r="L25" t="s">
        <v>32</v>
      </c>
      <c r="M25">
        <v>53320</v>
      </c>
      <c r="N25">
        <v>1</v>
      </c>
      <c r="O25">
        <v>23</v>
      </c>
      <c r="P25">
        <v>1</v>
      </c>
      <c r="Q25">
        <v>0</v>
      </c>
      <c r="R25">
        <v>2</v>
      </c>
      <c r="S25">
        <v>0</v>
      </c>
      <c r="T25">
        <v>0</v>
      </c>
      <c r="U25">
        <v>0</v>
      </c>
      <c r="V25">
        <f>COUNTIF(tbl_HRMaster[EmployeeID],tbl_HRMaster[[#This Row],[EmployeeID]])</f>
        <v>1</v>
      </c>
      <c r="W25">
        <f>IFERROR(INDEX(tbl_EmployeeSurvey[EnvironmentSatisfaction],MATCH(tbl_HRMaster[[#This Row],[EmployeeID]],tbl_EmployeeSurvey[EmployeeID],0)),"Not Found")</f>
        <v>4</v>
      </c>
      <c r="X25">
        <f>IFERROR(INDEX(tbl_EmployeeSurvey[JobSatisfaction],MATCH(tbl_HRMaster[[#This Row],[EmployeeID]],tbl_EmployeeSurvey[EmployeeID],0)),"Not Found")</f>
        <v>3</v>
      </c>
      <c r="Y25" s="5">
        <f>IFERROR(INDEX(tbl_EmployeeSurvey[WorkLifeBalance],MATCH(tbl_HRMaster[[#This Row],[EmployeeID]],tbl_EmployeeSurvey[EmployeeID],0)),"Not Found")</f>
        <v>2</v>
      </c>
      <c r="Z25" s="5">
        <f>IFERROR(VLOOKUP(tbl_HRMaster[[#This Row],[EmployeeID]],tbl_ManagerSurvey[[EmployeeID]:[PerformanceRating]],2,FALSE),"Not Found")</f>
        <v>3</v>
      </c>
      <c r="AA25" s="5">
        <f>IFERROR(VLOOKUP(tbl_HRMaster[[#This Row],[EmployeeID]],tbl_ManagerSurvey[[EmployeeID]:[PerformanceRating]],3,FALSE),"Not Found")</f>
        <v>4</v>
      </c>
      <c r="AB25" s="5" t="str">
        <f>IF(tbl_HRMaster[[#This Row],[Attrition]]="Yes","Left","Active")</f>
        <v>Left</v>
      </c>
      <c r="AC25" s="5" t="str">
        <f>_xlfn.IFS(tbl_HRMaster[[#This Row],[Age]]&lt;25,"Under 25",tbl_HRMaster[[#This Row],[Age]]&lt;35,"25-34",tbl_HRMaster[[#This Row],[Age]]&lt;45,"35-44",tbl_HRMaster[[#This Row],[Age]]&lt;55,"45-54",TRUE,"Above 54")</f>
        <v>Under 25</v>
      </c>
      <c r="AD25" s="5" t="str">
        <f>_xlfn.IFS(
tbl_HRMaster[[#This Row],[YearsAtCompany]]&lt;2,"&lt; 2 Years",
tbl_HRMaster[[#This Row],[YearsAtCompany]]&lt;5,"2-4 Years",
tbl_HRMaster[[#This Row],[YearsAtCompany]]&lt;10,"5-9 Years",
TRUE,"10+ Years"
)</f>
        <v>&lt; 2 Years</v>
      </c>
      <c r="AE25" s="5">
        <f>IF(tbl_HRMaster[[#This Row],[Attrition]]="Yes",1,0)</f>
        <v>1</v>
      </c>
    </row>
    <row r="26" spans="1:31" x14ac:dyDescent="0.25">
      <c r="A26">
        <v>18</v>
      </c>
      <c r="B26" t="s">
        <v>28</v>
      </c>
      <c r="C26" t="s">
        <v>36</v>
      </c>
      <c r="D26" t="s">
        <v>30</v>
      </c>
      <c r="E26">
        <v>2</v>
      </c>
      <c r="F26">
        <v>4</v>
      </c>
      <c r="G26" t="s">
        <v>38</v>
      </c>
      <c r="H26">
        <v>571</v>
      </c>
      <c r="I26" t="s">
        <v>34</v>
      </c>
      <c r="J26">
        <v>3</v>
      </c>
      <c r="K26" t="s">
        <v>40</v>
      </c>
      <c r="L26" t="s">
        <v>32</v>
      </c>
      <c r="M26">
        <v>109650</v>
      </c>
      <c r="N26">
        <v>1</v>
      </c>
      <c r="O26">
        <v>18</v>
      </c>
      <c r="P26">
        <v>0</v>
      </c>
      <c r="Q26">
        <v>0</v>
      </c>
      <c r="R26">
        <v>5</v>
      </c>
      <c r="S26">
        <v>0</v>
      </c>
      <c r="T26">
        <v>0</v>
      </c>
      <c r="U26">
        <v>0</v>
      </c>
      <c r="V26">
        <f>COUNTIF(tbl_HRMaster[EmployeeID],tbl_HRMaster[[#This Row],[EmployeeID]])</f>
        <v>1</v>
      </c>
      <c r="W26">
        <f>IFERROR(INDEX(tbl_EmployeeSurvey[EnvironmentSatisfaction],MATCH(tbl_HRMaster[[#This Row],[EmployeeID]],tbl_EmployeeSurvey[EmployeeID],0)),"Not Found")</f>
        <v>3</v>
      </c>
      <c r="X26">
        <f>IFERROR(INDEX(tbl_EmployeeSurvey[JobSatisfaction],MATCH(tbl_HRMaster[[#This Row],[EmployeeID]],tbl_EmployeeSurvey[EmployeeID],0)),"Not Found")</f>
        <v>3</v>
      </c>
      <c r="Y26" s="5">
        <f>IFERROR(INDEX(tbl_EmployeeSurvey[WorkLifeBalance],MATCH(tbl_HRMaster[[#This Row],[EmployeeID]],tbl_EmployeeSurvey[EmployeeID],0)),"Not Found")</f>
        <v>3</v>
      </c>
      <c r="Z26" s="5">
        <f>IFERROR(VLOOKUP(tbl_HRMaster[[#This Row],[EmployeeID]],tbl_ManagerSurvey[[EmployeeID]:[PerformanceRating]],2,FALSE),"Not Found")</f>
        <v>4</v>
      </c>
      <c r="AA26" s="5">
        <f>IFERROR(VLOOKUP(tbl_HRMaster[[#This Row],[EmployeeID]],tbl_ManagerSurvey[[EmployeeID]:[PerformanceRating]],3,FALSE),"Not Found")</f>
        <v>3</v>
      </c>
      <c r="AB26" s="5" t="str">
        <f>IF(tbl_HRMaster[[#This Row],[Attrition]]="Yes","Left","Active")</f>
        <v>Left</v>
      </c>
      <c r="AC26" s="5" t="str">
        <f>_xlfn.IFS(tbl_HRMaster[[#This Row],[Age]]&lt;25,"Under 25",tbl_HRMaster[[#This Row],[Age]]&lt;35,"25-34",tbl_HRMaster[[#This Row],[Age]]&lt;45,"35-44",tbl_HRMaster[[#This Row],[Age]]&lt;55,"45-54",TRUE,"Above 54")</f>
        <v>Under 25</v>
      </c>
      <c r="AD26" s="5" t="str">
        <f>_xlfn.IFS(
tbl_HRMaster[[#This Row],[YearsAtCompany]]&lt;2,"&lt; 2 Years",
tbl_HRMaster[[#This Row],[YearsAtCompany]]&lt;5,"2-4 Years",
tbl_HRMaster[[#This Row],[YearsAtCompany]]&lt;10,"5-9 Years",
TRUE,"10+ Years"
)</f>
        <v>&lt; 2 Years</v>
      </c>
      <c r="AE26" s="5">
        <f>IF(tbl_HRMaster[[#This Row],[Attrition]]="Yes",1,0)</f>
        <v>1</v>
      </c>
    </row>
    <row r="27" spans="1:31" x14ac:dyDescent="0.25">
      <c r="A27">
        <v>18</v>
      </c>
      <c r="B27" t="s">
        <v>28</v>
      </c>
      <c r="C27" t="s">
        <v>36</v>
      </c>
      <c r="D27" t="s">
        <v>30</v>
      </c>
      <c r="E27">
        <v>2</v>
      </c>
      <c r="F27">
        <v>4</v>
      </c>
      <c r="G27" t="s">
        <v>38</v>
      </c>
      <c r="H27">
        <v>2041</v>
      </c>
      <c r="I27" t="s">
        <v>34</v>
      </c>
      <c r="J27">
        <v>3</v>
      </c>
      <c r="K27" t="s">
        <v>40</v>
      </c>
      <c r="L27" t="s">
        <v>32</v>
      </c>
      <c r="M27">
        <v>109650</v>
      </c>
      <c r="N27">
        <v>1</v>
      </c>
      <c r="O27">
        <v>18</v>
      </c>
      <c r="P27">
        <v>0</v>
      </c>
      <c r="Q27">
        <v>0</v>
      </c>
      <c r="R27">
        <v>5</v>
      </c>
      <c r="S27">
        <v>0</v>
      </c>
      <c r="T27">
        <v>0</v>
      </c>
      <c r="U27">
        <v>0</v>
      </c>
      <c r="V27">
        <f>COUNTIF(tbl_HRMaster[EmployeeID],tbl_HRMaster[[#This Row],[EmployeeID]])</f>
        <v>1</v>
      </c>
      <c r="W27">
        <f>IFERROR(INDEX(tbl_EmployeeSurvey[EnvironmentSatisfaction],MATCH(tbl_HRMaster[[#This Row],[EmployeeID]],tbl_EmployeeSurvey[EmployeeID],0)),"Not Found")</f>
        <v>3</v>
      </c>
      <c r="X27">
        <f>IFERROR(INDEX(tbl_EmployeeSurvey[JobSatisfaction],MATCH(tbl_HRMaster[[#This Row],[EmployeeID]],tbl_EmployeeSurvey[EmployeeID],0)),"Not Found")</f>
        <v>3</v>
      </c>
      <c r="Y27" s="5">
        <f>IFERROR(INDEX(tbl_EmployeeSurvey[WorkLifeBalance],MATCH(tbl_HRMaster[[#This Row],[EmployeeID]],tbl_EmployeeSurvey[EmployeeID],0)),"Not Found")</f>
        <v>3</v>
      </c>
      <c r="Z27" s="5">
        <f>IFERROR(VLOOKUP(tbl_HRMaster[[#This Row],[EmployeeID]],tbl_ManagerSurvey[[EmployeeID]:[PerformanceRating]],2,FALSE),"Not Found")</f>
        <v>4</v>
      </c>
      <c r="AA27" s="5">
        <f>IFERROR(VLOOKUP(tbl_HRMaster[[#This Row],[EmployeeID]],tbl_ManagerSurvey[[EmployeeID]:[PerformanceRating]],3,FALSE),"Not Found")</f>
        <v>3</v>
      </c>
      <c r="AB27" s="5" t="str">
        <f>IF(tbl_HRMaster[[#This Row],[Attrition]]="Yes","Left","Active")</f>
        <v>Left</v>
      </c>
      <c r="AC27" s="5" t="str">
        <f>_xlfn.IFS(tbl_HRMaster[[#This Row],[Age]]&lt;25,"Under 25",tbl_HRMaster[[#This Row],[Age]]&lt;35,"25-34",tbl_HRMaster[[#This Row],[Age]]&lt;45,"35-44",tbl_HRMaster[[#This Row],[Age]]&lt;55,"45-54",TRUE,"Above 54")</f>
        <v>Under 25</v>
      </c>
      <c r="AD27" s="5" t="str">
        <f>_xlfn.IFS(
tbl_HRMaster[[#This Row],[YearsAtCompany]]&lt;2,"&lt; 2 Years",
tbl_HRMaster[[#This Row],[YearsAtCompany]]&lt;5,"2-4 Years",
tbl_HRMaster[[#This Row],[YearsAtCompany]]&lt;10,"5-9 Years",
TRUE,"10+ Years"
)</f>
        <v>&lt; 2 Years</v>
      </c>
      <c r="AE27" s="5">
        <f>IF(tbl_HRMaster[[#This Row],[Attrition]]="Yes",1,0)</f>
        <v>1</v>
      </c>
    </row>
    <row r="28" spans="1:31" x14ac:dyDescent="0.25">
      <c r="A28">
        <v>18</v>
      </c>
      <c r="B28" t="s">
        <v>28</v>
      </c>
      <c r="C28" t="s">
        <v>36</v>
      </c>
      <c r="D28" t="s">
        <v>30</v>
      </c>
      <c r="E28">
        <v>2</v>
      </c>
      <c r="F28">
        <v>4</v>
      </c>
      <c r="G28" t="s">
        <v>38</v>
      </c>
      <c r="H28">
        <v>3511</v>
      </c>
      <c r="I28" t="s">
        <v>34</v>
      </c>
      <c r="J28">
        <v>3</v>
      </c>
      <c r="K28" t="s">
        <v>40</v>
      </c>
      <c r="L28" t="s">
        <v>32</v>
      </c>
      <c r="M28">
        <v>109650</v>
      </c>
      <c r="N28">
        <v>1</v>
      </c>
      <c r="O28">
        <v>18</v>
      </c>
      <c r="P28">
        <v>0</v>
      </c>
      <c r="Q28">
        <v>0</v>
      </c>
      <c r="R28">
        <v>5</v>
      </c>
      <c r="S28">
        <v>0</v>
      </c>
      <c r="T28">
        <v>0</v>
      </c>
      <c r="U28">
        <v>0</v>
      </c>
      <c r="V28">
        <f>COUNTIF(tbl_HRMaster[EmployeeID],tbl_HRMaster[[#This Row],[EmployeeID]])</f>
        <v>1</v>
      </c>
      <c r="W28">
        <f>IFERROR(INDEX(tbl_EmployeeSurvey[EnvironmentSatisfaction],MATCH(tbl_HRMaster[[#This Row],[EmployeeID]],tbl_EmployeeSurvey[EmployeeID],0)),"Not Found")</f>
        <v>3</v>
      </c>
      <c r="X28">
        <f>IFERROR(INDEX(tbl_EmployeeSurvey[JobSatisfaction],MATCH(tbl_HRMaster[[#This Row],[EmployeeID]],tbl_EmployeeSurvey[EmployeeID],0)),"Not Found")</f>
        <v>3</v>
      </c>
      <c r="Y28" s="5">
        <f>IFERROR(INDEX(tbl_EmployeeSurvey[WorkLifeBalance],MATCH(tbl_HRMaster[[#This Row],[EmployeeID]],tbl_EmployeeSurvey[EmployeeID],0)),"Not Found")</f>
        <v>3</v>
      </c>
      <c r="Z28" s="5">
        <f>IFERROR(VLOOKUP(tbl_HRMaster[[#This Row],[EmployeeID]],tbl_ManagerSurvey[[EmployeeID]:[PerformanceRating]],2,FALSE),"Not Found")</f>
        <v>4</v>
      </c>
      <c r="AA28" s="5">
        <f>IFERROR(VLOOKUP(tbl_HRMaster[[#This Row],[EmployeeID]],tbl_ManagerSurvey[[EmployeeID]:[PerformanceRating]],3,FALSE),"Not Found")</f>
        <v>3</v>
      </c>
      <c r="AB28" s="5" t="str">
        <f>IF(tbl_HRMaster[[#This Row],[Attrition]]="Yes","Left","Active")</f>
        <v>Left</v>
      </c>
      <c r="AC28" s="5" t="str">
        <f>_xlfn.IFS(tbl_HRMaster[[#This Row],[Age]]&lt;25,"Under 25",tbl_HRMaster[[#This Row],[Age]]&lt;35,"25-34",tbl_HRMaster[[#This Row],[Age]]&lt;45,"35-44",tbl_HRMaster[[#This Row],[Age]]&lt;55,"45-54",TRUE,"Above 54")</f>
        <v>Under 25</v>
      </c>
      <c r="AD28" s="5" t="str">
        <f>_xlfn.IFS(
tbl_HRMaster[[#This Row],[YearsAtCompany]]&lt;2,"&lt; 2 Years",
tbl_HRMaster[[#This Row],[YearsAtCompany]]&lt;5,"2-4 Years",
tbl_HRMaster[[#This Row],[YearsAtCompany]]&lt;10,"5-9 Years",
TRUE,"10+ Years"
)</f>
        <v>&lt; 2 Years</v>
      </c>
      <c r="AE28" s="5">
        <f>IF(tbl_HRMaster[[#This Row],[Attrition]]="Yes",1,0)</f>
        <v>1</v>
      </c>
    </row>
    <row r="29" spans="1:31" x14ac:dyDescent="0.25">
      <c r="A29">
        <v>21</v>
      </c>
      <c r="B29" t="s">
        <v>21</v>
      </c>
      <c r="C29" t="s">
        <v>22</v>
      </c>
      <c r="D29" t="s">
        <v>23</v>
      </c>
      <c r="E29">
        <v>2</v>
      </c>
      <c r="F29">
        <v>3</v>
      </c>
      <c r="G29" t="s">
        <v>24</v>
      </c>
      <c r="H29">
        <v>1236</v>
      </c>
      <c r="I29" t="s">
        <v>34</v>
      </c>
      <c r="J29">
        <v>2</v>
      </c>
      <c r="K29" t="s">
        <v>42</v>
      </c>
      <c r="L29" t="s">
        <v>32</v>
      </c>
      <c r="M29">
        <v>137570</v>
      </c>
      <c r="N29">
        <v>1</v>
      </c>
      <c r="O29">
        <v>12</v>
      </c>
      <c r="P29">
        <v>1</v>
      </c>
      <c r="Q29">
        <v>0</v>
      </c>
      <c r="R29">
        <v>3</v>
      </c>
      <c r="S29">
        <v>0</v>
      </c>
      <c r="T29">
        <v>0</v>
      </c>
      <c r="U29">
        <v>0</v>
      </c>
      <c r="V29">
        <f>COUNTIF(tbl_HRMaster[EmployeeID],tbl_HRMaster[[#This Row],[EmployeeID]])</f>
        <v>1</v>
      </c>
      <c r="W29">
        <f>IFERROR(INDEX(tbl_EmployeeSurvey[EnvironmentSatisfaction],MATCH(tbl_HRMaster[[#This Row],[EmployeeID]],tbl_EmployeeSurvey[EmployeeID],0)),"Not Found")</f>
        <v>3</v>
      </c>
      <c r="X29">
        <f>IFERROR(INDEX(tbl_EmployeeSurvey[JobSatisfaction],MATCH(tbl_HRMaster[[#This Row],[EmployeeID]],tbl_EmployeeSurvey[EmployeeID],0)),"Not Found")</f>
        <v>4</v>
      </c>
      <c r="Y29" s="5">
        <f>IFERROR(INDEX(tbl_EmployeeSurvey[WorkLifeBalance],MATCH(tbl_HRMaster[[#This Row],[EmployeeID]],tbl_EmployeeSurvey[EmployeeID],0)),"Not Found")</f>
        <v>3</v>
      </c>
      <c r="Z29" s="5">
        <f>IFERROR(VLOOKUP(tbl_HRMaster[[#This Row],[EmployeeID]],tbl_ManagerSurvey[[EmployeeID]:[PerformanceRating]],2,FALSE),"Not Found")</f>
        <v>3</v>
      </c>
      <c r="AA29" s="5">
        <f>IFERROR(VLOOKUP(tbl_HRMaster[[#This Row],[EmployeeID]],tbl_ManagerSurvey[[EmployeeID]:[PerformanceRating]],3,FALSE),"Not Found")</f>
        <v>3</v>
      </c>
      <c r="AB29" s="5" t="str">
        <f>IF(tbl_HRMaster[[#This Row],[Attrition]]="Yes","Left","Active")</f>
        <v>Active</v>
      </c>
      <c r="AC29" s="5" t="str">
        <f>_xlfn.IFS(tbl_HRMaster[[#This Row],[Age]]&lt;25,"Under 25",tbl_HRMaster[[#This Row],[Age]]&lt;35,"25-34",tbl_HRMaster[[#This Row],[Age]]&lt;45,"35-44",tbl_HRMaster[[#This Row],[Age]]&lt;55,"45-54",TRUE,"Above 54")</f>
        <v>Under 25</v>
      </c>
      <c r="AD29" s="5" t="str">
        <f>_xlfn.IFS(
tbl_HRMaster[[#This Row],[YearsAtCompany]]&lt;2,"&lt; 2 Years",
tbl_HRMaster[[#This Row],[YearsAtCompany]]&lt;5,"2-4 Years",
tbl_HRMaster[[#This Row],[YearsAtCompany]]&lt;10,"5-9 Years",
TRUE,"10+ Years"
)</f>
        <v>&lt; 2 Years</v>
      </c>
      <c r="AE29" s="5">
        <f>IF(tbl_HRMaster[[#This Row],[Attrition]]="Yes",1,0)</f>
        <v>0</v>
      </c>
    </row>
    <row r="30" spans="1:31" x14ac:dyDescent="0.25">
      <c r="A30">
        <v>21</v>
      </c>
      <c r="B30" t="s">
        <v>21</v>
      </c>
      <c r="C30" t="s">
        <v>22</v>
      </c>
      <c r="D30" t="s">
        <v>23</v>
      </c>
      <c r="E30">
        <v>2</v>
      </c>
      <c r="F30">
        <v>3</v>
      </c>
      <c r="G30" t="s">
        <v>24</v>
      </c>
      <c r="H30">
        <v>2706</v>
      </c>
      <c r="I30" t="s">
        <v>34</v>
      </c>
      <c r="J30">
        <v>2</v>
      </c>
      <c r="K30" t="s">
        <v>42</v>
      </c>
      <c r="L30" t="s">
        <v>32</v>
      </c>
      <c r="M30">
        <v>137570</v>
      </c>
      <c r="N30">
        <v>1</v>
      </c>
      <c r="O30">
        <v>12</v>
      </c>
      <c r="P30">
        <v>1</v>
      </c>
      <c r="Q30">
        <v>0</v>
      </c>
      <c r="R30">
        <v>3</v>
      </c>
      <c r="S30">
        <v>0</v>
      </c>
      <c r="T30">
        <v>0</v>
      </c>
      <c r="U30">
        <v>0</v>
      </c>
      <c r="V30">
        <f>COUNTIF(tbl_HRMaster[EmployeeID],tbl_HRMaster[[#This Row],[EmployeeID]])</f>
        <v>1</v>
      </c>
      <c r="W30">
        <f>IFERROR(INDEX(tbl_EmployeeSurvey[EnvironmentSatisfaction],MATCH(tbl_HRMaster[[#This Row],[EmployeeID]],tbl_EmployeeSurvey[EmployeeID],0)),"Not Found")</f>
        <v>3</v>
      </c>
      <c r="X30">
        <f>IFERROR(INDEX(tbl_EmployeeSurvey[JobSatisfaction],MATCH(tbl_HRMaster[[#This Row],[EmployeeID]],tbl_EmployeeSurvey[EmployeeID],0)),"Not Found")</f>
        <v>4</v>
      </c>
      <c r="Y30" s="5">
        <f>IFERROR(INDEX(tbl_EmployeeSurvey[WorkLifeBalance],MATCH(tbl_HRMaster[[#This Row],[EmployeeID]],tbl_EmployeeSurvey[EmployeeID],0)),"Not Found")</f>
        <v>3</v>
      </c>
      <c r="Z30" s="5">
        <f>IFERROR(VLOOKUP(tbl_HRMaster[[#This Row],[EmployeeID]],tbl_ManagerSurvey[[EmployeeID]:[PerformanceRating]],2,FALSE),"Not Found")</f>
        <v>3</v>
      </c>
      <c r="AA30" s="5">
        <f>IFERROR(VLOOKUP(tbl_HRMaster[[#This Row],[EmployeeID]],tbl_ManagerSurvey[[EmployeeID]:[PerformanceRating]],3,FALSE),"Not Found")</f>
        <v>3</v>
      </c>
      <c r="AB30" s="5" t="str">
        <f>IF(tbl_HRMaster[[#This Row],[Attrition]]="Yes","Left","Active")</f>
        <v>Active</v>
      </c>
      <c r="AC30" s="5" t="str">
        <f>_xlfn.IFS(tbl_HRMaster[[#This Row],[Age]]&lt;25,"Under 25",tbl_HRMaster[[#This Row],[Age]]&lt;35,"25-34",tbl_HRMaster[[#This Row],[Age]]&lt;45,"35-44",tbl_HRMaster[[#This Row],[Age]]&lt;55,"45-54",TRUE,"Above 54")</f>
        <v>Under 25</v>
      </c>
      <c r="AD30" s="5" t="str">
        <f>_xlfn.IFS(
tbl_HRMaster[[#This Row],[YearsAtCompany]]&lt;2,"&lt; 2 Years",
tbl_HRMaster[[#This Row],[YearsAtCompany]]&lt;5,"2-4 Years",
tbl_HRMaster[[#This Row],[YearsAtCompany]]&lt;10,"5-9 Years",
TRUE,"10+ Years"
)</f>
        <v>&lt; 2 Years</v>
      </c>
      <c r="AE30" s="5">
        <f>IF(tbl_HRMaster[[#This Row],[Attrition]]="Yes",1,0)</f>
        <v>0</v>
      </c>
    </row>
    <row r="31" spans="1:31" x14ac:dyDescent="0.25">
      <c r="A31">
        <v>21</v>
      </c>
      <c r="B31" t="s">
        <v>21</v>
      </c>
      <c r="C31" t="s">
        <v>22</v>
      </c>
      <c r="D31" t="s">
        <v>23</v>
      </c>
      <c r="E31">
        <v>2</v>
      </c>
      <c r="F31">
        <v>3</v>
      </c>
      <c r="G31" t="s">
        <v>24</v>
      </c>
      <c r="H31">
        <v>4176</v>
      </c>
      <c r="I31" t="s">
        <v>34</v>
      </c>
      <c r="J31">
        <v>2</v>
      </c>
      <c r="K31" t="s">
        <v>42</v>
      </c>
      <c r="L31" t="s">
        <v>32</v>
      </c>
      <c r="M31">
        <v>137570</v>
      </c>
      <c r="N31">
        <v>1</v>
      </c>
      <c r="O31">
        <v>12</v>
      </c>
      <c r="P31">
        <v>1</v>
      </c>
      <c r="Q31">
        <v>0</v>
      </c>
      <c r="R31">
        <v>3</v>
      </c>
      <c r="S31">
        <v>0</v>
      </c>
      <c r="T31">
        <v>0</v>
      </c>
      <c r="U31">
        <v>0</v>
      </c>
      <c r="V31">
        <f>COUNTIF(tbl_HRMaster[EmployeeID],tbl_HRMaster[[#This Row],[EmployeeID]])</f>
        <v>1</v>
      </c>
      <c r="W31">
        <f>IFERROR(INDEX(tbl_EmployeeSurvey[EnvironmentSatisfaction],MATCH(tbl_HRMaster[[#This Row],[EmployeeID]],tbl_EmployeeSurvey[EmployeeID],0)),"Not Found")</f>
        <v>3</v>
      </c>
      <c r="X31">
        <f>IFERROR(INDEX(tbl_EmployeeSurvey[JobSatisfaction],MATCH(tbl_HRMaster[[#This Row],[EmployeeID]],tbl_EmployeeSurvey[EmployeeID],0)),"Not Found")</f>
        <v>4</v>
      </c>
      <c r="Y31" s="5">
        <f>IFERROR(INDEX(tbl_EmployeeSurvey[WorkLifeBalance],MATCH(tbl_HRMaster[[#This Row],[EmployeeID]],tbl_EmployeeSurvey[EmployeeID],0)),"Not Found")</f>
        <v>3</v>
      </c>
      <c r="Z31" s="5">
        <f>IFERROR(VLOOKUP(tbl_HRMaster[[#This Row],[EmployeeID]],tbl_ManagerSurvey[[EmployeeID]:[PerformanceRating]],2,FALSE),"Not Found")</f>
        <v>3</v>
      </c>
      <c r="AA31" s="5">
        <f>IFERROR(VLOOKUP(tbl_HRMaster[[#This Row],[EmployeeID]],tbl_ManagerSurvey[[EmployeeID]:[PerformanceRating]],3,FALSE),"Not Found")</f>
        <v>3</v>
      </c>
      <c r="AB31" s="5" t="str">
        <f>IF(tbl_HRMaster[[#This Row],[Attrition]]="Yes","Left","Active")</f>
        <v>Active</v>
      </c>
      <c r="AC31" s="5" t="str">
        <f>_xlfn.IFS(tbl_HRMaster[[#This Row],[Age]]&lt;25,"Under 25",tbl_HRMaster[[#This Row],[Age]]&lt;35,"25-34",tbl_HRMaster[[#This Row],[Age]]&lt;45,"35-44",tbl_HRMaster[[#This Row],[Age]]&lt;55,"45-54",TRUE,"Above 54")</f>
        <v>Under 25</v>
      </c>
      <c r="AD31" s="5" t="str">
        <f>_xlfn.IFS(
tbl_HRMaster[[#This Row],[YearsAtCompany]]&lt;2,"&lt; 2 Years",
tbl_HRMaster[[#This Row],[YearsAtCompany]]&lt;5,"2-4 Years",
tbl_HRMaster[[#This Row],[YearsAtCompany]]&lt;10,"5-9 Years",
TRUE,"10+ Years"
)</f>
        <v>&lt; 2 Years</v>
      </c>
      <c r="AE31" s="5">
        <f>IF(tbl_HRMaster[[#This Row],[Attrition]]="Yes",1,0)</f>
        <v>0</v>
      </c>
    </row>
    <row r="32" spans="1:31" x14ac:dyDescent="0.25">
      <c r="A32">
        <v>18</v>
      </c>
      <c r="B32" t="s">
        <v>21</v>
      </c>
      <c r="C32" t="s">
        <v>36</v>
      </c>
      <c r="D32" t="s">
        <v>30</v>
      </c>
      <c r="E32">
        <v>2</v>
      </c>
      <c r="F32">
        <v>3</v>
      </c>
      <c r="G32" t="s">
        <v>24</v>
      </c>
      <c r="H32">
        <v>1054</v>
      </c>
      <c r="I32" t="s">
        <v>34</v>
      </c>
      <c r="J32">
        <v>3</v>
      </c>
      <c r="K32" t="s">
        <v>43</v>
      </c>
      <c r="L32" t="s">
        <v>32</v>
      </c>
      <c r="M32">
        <v>186060</v>
      </c>
      <c r="N32">
        <v>1</v>
      </c>
      <c r="O32">
        <v>24</v>
      </c>
      <c r="P32">
        <v>2</v>
      </c>
      <c r="Q32">
        <v>0</v>
      </c>
      <c r="R32">
        <v>4</v>
      </c>
      <c r="S32">
        <v>0</v>
      </c>
      <c r="T32">
        <v>0</v>
      </c>
      <c r="U32">
        <v>0</v>
      </c>
      <c r="V32">
        <f>COUNTIF(tbl_HRMaster[EmployeeID],tbl_HRMaster[[#This Row],[EmployeeID]])</f>
        <v>1</v>
      </c>
      <c r="W32">
        <f>IFERROR(INDEX(tbl_EmployeeSurvey[EnvironmentSatisfaction],MATCH(tbl_HRMaster[[#This Row],[EmployeeID]],tbl_EmployeeSurvey[EmployeeID],0)),"Not Found")</f>
        <v>2</v>
      </c>
      <c r="X32">
        <f>IFERROR(INDEX(tbl_EmployeeSurvey[JobSatisfaction],MATCH(tbl_HRMaster[[#This Row],[EmployeeID]],tbl_EmployeeSurvey[EmployeeID],0)),"Not Found")</f>
        <v>3</v>
      </c>
      <c r="Y32" s="5">
        <f>IFERROR(INDEX(tbl_EmployeeSurvey[WorkLifeBalance],MATCH(tbl_HRMaster[[#This Row],[EmployeeID]],tbl_EmployeeSurvey[EmployeeID],0)),"Not Found")</f>
        <v>1</v>
      </c>
      <c r="Z32" s="5">
        <f>IFERROR(VLOOKUP(tbl_HRMaster[[#This Row],[EmployeeID]],tbl_ManagerSurvey[[EmployeeID]:[PerformanceRating]],2,FALSE),"Not Found")</f>
        <v>3</v>
      </c>
      <c r="AA32" s="5">
        <f>IFERROR(VLOOKUP(tbl_HRMaster[[#This Row],[EmployeeID]],tbl_ManagerSurvey[[EmployeeID]:[PerformanceRating]],3,FALSE),"Not Found")</f>
        <v>4</v>
      </c>
      <c r="AB32" s="5" t="str">
        <f>IF(tbl_HRMaster[[#This Row],[Attrition]]="Yes","Left","Active")</f>
        <v>Active</v>
      </c>
      <c r="AC32" s="5" t="str">
        <f>_xlfn.IFS(tbl_HRMaster[[#This Row],[Age]]&lt;25,"Under 25",tbl_HRMaster[[#This Row],[Age]]&lt;35,"25-34",tbl_HRMaster[[#This Row],[Age]]&lt;45,"35-44",tbl_HRMaster[[#This Row],[Age]]&lt;55,"45-54",TRUE,"Above 54")</f>
        <v>Under 25</v>
      </c>
      <c r="AD32" s="5" t="str">
        <f>_xlfn.IFS(
tbl_HRMaster[[#This Row],[YearsAtCompany]]&lt;2,"&lt; 2 Years",
tbl_HRMaster[[#This Row],[YearsAtCompany]]&lt;5,"2-4 Years",
tbl_HRMaster[[#This Row],[YearsAtCompany]]&lt;10,"5-9 Years",
TRUE,"10+ Years"
)</f>
        <v>&lt; 2 Years</v>
      </c>
      <c r="AE32" s="5">
        <f>IF(tbl_HRMaster[[#This Row],[Attrition]]="Yes",1,0)</f>
        <v>0</v>
      </c>
    </row>
    <row r="33" spans="1:31" x14ac:dyDescent="0.25">
      <c r="A33">
        <v>18</v>
      </c>
      <c r="B33" t="s">
        <v>21</v>
      </c>
      <c r="C33" t="s">
        <v>36</v>
      </c>
      <c r="D33" t="s">
        <v>30</v>
      </c>
      <c r="E33">
        <v>2</v>
      </c>
      <c r="F33">
        <v>3</v>
      </c>
      <c r="G33" t="s">
        <v>24</v>
      </c>
      <c r="H33">
        <v>2524</v>
      </c>
      <c r="I33" t="s">
        <v>34</v>
      </c>
      <c r="J33">
        <v>3</v>
      </c>
      <c r="K33" t="s">
        <v>43</v>
      </c>
      <c r="L33" t="s">
        <v>32</v>
      </c>
      <c r="M33">
        <v>186060</v>
      </c>
      <c r="N33">
        <v>1</v>
      </c>
      <c r="O33">
        <v>24</v>
      </c>
      <c r="P33">
        <v>2</v>
      </c>
      <c r="Q33">
        <v>0</v>
      </c>
      <c r="R33">
        <v>4</v>
      </c>
      <c r="S33">
        <v>0</v>
      </c>
      <c r="T33">
        <v>0</v>
      </c>
      <c r="U33">
        <v>0</v>
      </c>
      <c r="V33">
        <f>COUNTIF(tbl_HRMaster[EmployeeID],tbl_HRMaster[[#This Row],[EmployeeID]])</f>
        <v>1</v>
      </c>
      <c r="W33">
        <f>IFERROR(INDEX(tbl_EmployeeSurvey[EnvironmentSatisfaction],MATCH(tbl_HRMaster[[#This Row],[EmployeeID]],tbl_EmployeeSurvey[EmployeeID],0)),"Not Found")</f>
        <v>2</v>
      </c>
      <c r="X33">
        <f>IFERROR(INDEX(tbl_EmployeeSurvey[JobSatisfaction],MATCH(tbl_HRMaster[[#This Row],[EmployeeID]],tbl_EmployeeSurvey[EmployeeID],0)),"Not Found")</f>
        <v>3</v>
      </c>
      <c r="Y33" s="5">
        <f>IFERROR(INDEX(tbl_EmployeeSurvey[WorkLifeBalance],MATCH(tbl_HRMaster[[#This Row],[EmployeeID]],tbl_EmployeeSurvey[EmployeeID],0)),"Not Found")</f>
        <v>1</v>
      </c>
      <c r="Z33" s="5">
        <f>IFERROR(VLOOKUP(tbl_HRMaster[[#This Row],[EmployeeID]],tbl_ManagerSurvey[[EmployeeID]:[PerformanceRating]],2,FALSE),"Not Found")</f>
        <v>3</v>
      </c>
      <c r="AA33" s="5">
        <f>IFERROR(VLOOKUP(tbl_HRMaster[[#This Row],[EmployeeID]],tbl_ManagerSurvey[[EmployeeID]:[PerformanceRating]],3,FALSE),"Not Found")</f>
        <v>4</v>
      </c>
      <c r="AB33" s="5" t="str">
        <f>IF(tbl_HRMaster[[#This Row],[Attrition]]="Yes","Left","Active")</f>
        <v>Active</v>
      </c>
      <c r="AC33" s="5" t="str">
        <f>_xlfn.IFS(tbl_HRMaster[[#This Row],[Age]]&lt;25,"Under 25",tbl_HRMaster[[#This Row],[Age]]&lt;35,"25-34",tbl_HRMaster[[#This Row],[Age]]&lt;45,"35-44",tbl_HRMaster[[#This Row],[Age]]&lt;55,"45-54",TRUE,"Above 54")</f>
        <v>Under 25</v>
      </c>
      <c r="AD33" s="5" t="str">
        <f>_xlfn.IFS(
tbl_HRMaster[[#This Row],[YearsAtCompany]]&lt;2,"&lt; 2 Years",
tbl_HRMaster[[#This Row],[YearsAtCompany]]&lt;5,"2-4 Years",
tbl_HRMaster[[#This Row],[YearsAtCompany]]&lt;10,"5-9 Years",
TRUE,"10+ Years"
)</f>
        <v>&lt; 2 Years</v>
      </c>
      <c r="AE33" s="5">
        <f>IF(tbl_HRMaster[[#This Row],[Attrition]]="Yes",1,0)</f>
        <v>0</v>
      </c>
    </row>
    <row r="34" spans="1:31" x14ac:dyDescent="0.25">
      <c r="A34">
        <v>18</v>
      </c>
      <c r="B34" t="s">
        <v>21</v>
      </c>
      <c r="C34" t="s">
        <v>36</v>
      </c>
      <c r="D34" t="s">
        <v>30</v>
      </c>
      <c r="E34">
        <v>2</v>
      </c>
      <c r="F34">
        <v>3</v>
      </c>
      <c r="G34" t="s">
        <v>24</v>
      </c>
      <c r="H34">
        <v>3994</v>
      </c>
      <c r="I34" t="s">
        <v>34</v>
      </c>
      <c r="J34">
        <v>3</v>
      </c>
      <c r="K34" t="s">
        <v>43</v>
      </c>
      <c r="L34" t="s">
        <v>32</v>
      </c>
      <c r="M34">
        <v>186060</v>
      </c>
      <c r="N34">
        <v>1</v>
      </c>
      <c r="O34">
        <v>24</v>
      </c>
      <c r="P34">
        <v>2</v>
      </c>
      <c r="Q34">
        <v>0</v>
      </c>
      <c r="R34">
        <v>4</v>
      </c>
      <c r="S34">
        <v>0</v>
      </c>
      <c r="T34">
        <v>0</v>
      </c>
      <c r="U34">
        <v>0</v>
      </c>
      <c r="V34">
        <f>COUNTIF(tbl_HRMaster[EmployeeID],tbl_HRMaster[[#This Row],[EmployeeID]])</f>
        <v>1</v>
      </c>
      <c r="W34">
        <f>IFERROR(INDEX(tbl_EmployeeSurvey[EnvironmentSatisfaction],MATCH(tbl_HRMaster[[#This Row],[EmployeeID]],tbl_EmployeeSurvey[EmployeeID],0)),"Not Found")</f>
        <v>2</v>
      </c>
      <c r="X34">
        <f>IFERROR(INDEX(tbl_EmployeeSurvey[JobSatisfaction],MATCH(tbl_HRMaster[[#This Row],[EmployeeID]],tbl_EmployeeSurvey[EmployeeID],0)),"Not Found")</f>
        <v>3</v>
      </c>
      <c r="Y34" s="5">
        <f>IFERROR(INDEX(tbl_EmployeeSurvey[WorkLifeBalance],MATCH(tbl_HRMaster[[#This Row],[EmployeeID]],tbl_EmployeeSurvey[EmployeeID],0)),"Not Found")</f>
        <v>1</v>
      </c>
      <c r="Z34" s="5">
        <f>IFERROR(VLOOKUP(tbl_HRMaster[[#This Row],[EmployeeID]],tbl_ManagerSurvey[[EmployeeID]:[PerformanceRating]],2,FALSE),"Not Found")</f>
        <v>3</v>
      </c>
      <c r="AA34" s="5">
        <f>IFERROR(VLOOKUP(tbl_HRMaster[[#This Row],[EmployeeID]],tbl_ManagerSurvey[[EmployeeID]:[PerformanceRating]],3,FALSE),"Not Found")</f>
        <v>4</v>
      </c>
      <c r="AB34" s="5" t="str">
        <f>IF(tbl_HRMaster[[#This Row],[Attrition]]="Yes","Left","Active")</f>
        <v>Active</v>
      </c>
      <c r="AC34" s="5" t="str">
        <f>_xlfn.IFS(tbl_HRMaster[[#This Row],[Age]]&lt;25,"Under 25",tbl_HRMaster[[#This Row],[Age]]&lt;35,"25-34",tbl_HRMaster[[#This Row],[Age]]&lt;45,"35-44",tbl_HRMaster[[#This Row],[Age]]&lt;55,"45-54",TRUE,"Above 54")</f>
        <v>Under 25</v>
      </c>
      <c r="AD34" s="5" t="str">
        <f>_xlfn.IFS(
tbl_HRMaster[[#This Row],[YearsAtCompany]]&lt;2,"&lt; 2 Years",
tbl_HRMaster[[#This Row],[YearsAtCompany]]&lt;5,"2-4 Years",
tbl_HRMaster[[#This Row],[YearsAtCompany]]&lt;10,"5-9 Years",
TRUE,"10+ Years"
)</f>
        <v>&lt; 2 Years</v>
      </c>
      <c r="AE34" s="5">
        <f>IF(tbl_HRMaster[[#This Row],[Attrition]]="Yes",1,0)</f>
        <v>0</v>
      </c>
    </row>
    <row r="35" spans="1:31" x14ac:dyDescent="0.25">
      <c r="A35">
        <v>22</v>
      </c>
      <c r="B35" t="s">
        <v>28</v>
      </c>
      <c r="C35" t="s">
        <v>29</v>
      </c>
      <c r="D35" t="s">
        <v>30</v>
      </c>
      <c r="E35">
        <v>22</v>
      </c>
      <c r="F35">
        <v>4</v>
      </c>
      <c r="G35" t="s">
        <v>38</v>
      </c>
      <c r="H35">
        <v>603</v>
      </c>
      <c r="I35" t="s">
        <v>34</v>
      </c>
      <c r="J35">
        <v>1</v>
      </c>
      <c r="K35" t="s">
        <v>43</v>
      </c>
      <c r="L35" t="s">
        <v>27</v>
      </c>
      <c r="M35">
        <v>26540</v>
      </c>
      <c r="N35">
        <v>0</v>
      </c>
      <c r="O35">
        <v>24</v>
      </c>
      <c r="P35">
        <v>0</v>
      </c>
      <c r="Q35">
        <v>1</v>
      </c>
      <c r="R35">
        <v>5</v>
      </c>
      <c r="S35">
        <v>0</v>
      </c>
      <c r="T35">
        <v>0</v>
      </c>
      <c r="U35">
        <v>0</v>
      </c>
      <c r="V35">
        <f>COUNTIF(tbl_HRMaster[EmployeeID],tbl_HRMaster[[#This Row],[EmployeeID]])</f>
        <v>1</v>
      </c>
      <c r="W35">
        <f>IFERROR(INDEX(tbl_EmployeeSurvey[EnvironmentSatisfaction],MATCH(tbl_HRMaster[[#This Row],[EmployeeID]],tbl_EmployeeSurvey[EmployeeID],0)),"Not Found")</f>
        <v>3</v>
      </c>
      <c r="X35">
        <f>IFERROR(INDEX(tbl_EmployeeSurvey[JobSatisfaction],MATCH(tbl_HRMaster[[#This Row],[EmployeeID]],tbl_EmployeeSurvey[EmployeeID],0)),"Not Found")</f>
        <v>4</v>
      </c>
      <c r="Y35" s="5">
        <f>IFERROR(INDEX(tbl_EmployeeSurvey[WorkLifeBalance],MATCH(tbl_HRMaster[[#This Row],[EmployeeID]],tbl_EmployeeSurvey[EmployeeID],0)),"Not Found")</f>
        <v>3</v>
      </c>
      <c r="Z35" s="5">
        <f>IFERROR(VLOOKUP(tbl_HRMaster[[#This Row],[EmployeeID]],tbl_ManagerSurvey[[EmployeeID]:[PerformanceRating]],2,FALSE),"Not Found")</f>
        <v>2</v>
      </c>
      <c r="AA35" s="5">
        <f>IFERROR(VLOOKUP(tbl_HRMaster[[#This Row],[EmployeeID]],tbl_ManagerSurvey[[EmployeeID]:[PerformanceRating]],3,FALSE),"Not Found")</f>
        <v>4</v>
      </c>
      <c r="AB35" s="5" t="str">
        <f>IF(tbl_HRMaster[[#This Row],[Attrition]]="Yes","Left","Active")</f>
        <v>Left</v>
      </c>
      <c r="AC35" s="5" t="str">
        <f>_xlfn.IFS(tbl_HRMaster[[#This Row],[Age]]&lt;25,"Under 25",tbl_HRMaster[[#This Row],[Age]]&lt;35,"25-34",tbl_HRMaster[[#This Row],[Age]]&lt;45,"35-44",tbl_HRMaster[[#This Row],[Age]]&lt;55,"45-54",TRUE,"Above 54")</f>
        <v>Under 25</v>
      </c>
      <c r="AD35" s="5" t="str">
        <f>_xlfn.IFS(
tbl_HRMaster[[#This Row],[YearsAtCompany]]&lt;2,"&lt; 2 Years",
tbl_HRMaster[[#This Row],[YearsAtCompany]]&lt;5,"2-4 Years",
tbl_HRMaster[[#This Row],[YearsAtCompany]]&lt;10,"5-9 Years",
TRUE,"10+ Years"
)</f>
        <v>&lt; 2 Years</v>
      </c>
      <c r="AE35" s="5">
        <f>IF(tbl_HRMaster[[#This Row],[Attrition]]="Yes",1,0)</f>
        <v>1</v>
      </c>
    </row>
    <row r="36" spans="1:31" x14ac:dyDescent="0.25">
      <c r="A36">
        <v>22</v>
      </c>
      <c r="B36" t="s">
        <v>28</v>
      </c>
      <c r="C36" t="s">
        <v>29</v>
      </c>
      <c r="D36" t="s">
        <v>30</v>
      </c>
      <c r="E36">
        <v>22</v>
      </c>
      <c r="F36">
        <v>4</v>
      </c>
      <c r="G36" t="s">
        <v>38</v>
      </c>
      <c r="H36">
        <v>2073</v>
      </c>
      <c r="I36" t="s">
        <v>34</v>
      </c>
      <c r="J36">
        <v>1</v>
      </c>
      <c r="K36" t="s">
        <v>43</v>
      </c>
      <c r="L36" t="s">
        <v>27</v>
      </c>
      <c r="M36">
        <v>26540</v>
      </c>
      <c r="N36">
        <v>0</v>
      </c>
      <c r="O36">
        <v>24</v>
      </c>
      <c r="P36">
        <v>0</v>
      </c>
      <c r="Q36">
        <v>1</v>
      </c>
      <c r="R36">
        <v>5</v>
      </c>
      <c r="S36">
        <v>0</v>
      </c>
      <c r="T36">
        <v>0</v>
      </c>
      <c r="U36">
        <v>0</v>
      </c>
      <c r="V36">
        <f>COUNTIF(tbl_HRMaster[EmployeeID],tbl_HRMaster[[#This Row],[EmployeeID]])</f>
        <v>1</v>
      </c>
      <c r="W36">
        <f>IFERROR(INDEX(tbl_EmployeeSurvey[EnvironmentSatisfaction],MATCH(tbl_HRMaster[[#This Row],[EmployeeID]],tbl_EmployeeSurvey[EmployeeID],0)),"Not Found")</f>
        <v>3</v>
      </c>
      <c r="X36">
        <f>IFERROR(INDEX(tbl_EmployeeSurvey[JobSatisfaction],MATCH(tbl_HRMaster[[#This Row],[EmployeeID]],tbl_EmployeeSurvey[EmployeeID],0)),"Not Found")</f>
        <v>4</v>
      </c>
      <c r="Y36" s="5">
        <f>IFERROR(INDEX(tbl_EmployeeSurvey[WorkLifeBalance],MATCH(tbl_HRMaster[[#This Row],[EmployeeID]],tbl_EmployeeSurvey[EmployeeID],0)),"Not Found")</f>
        <v>3</v>
      </c>
      <c r="Z36" s="5">
        <f>IFERROR(VLOOKUP(tbl_HRMaster[[#This Row],[EmployeeID]],tbl_ManagerSurvey[[EmployeeID]:[PerformanceRating]],2,FALSE),"Not Found")</f>
        <v>2</v>
      </c>
      <c r="AA36" s="5">
        <f>IFERROR(VLOOKUP(tbl_HRMaster[[#This Row],[EmployeeID]],tbl_ManagerSurvey[[EmployeeID]:[PerformanceRating]],3,FALSE),"Not Found")</f>
        <v>4</v>
      </c>
      <c r="AB36" s="5" t="str">
        <f>IF(tbl_HRMaster[[#This Row],[Attrition]]="Yes","Left","Active")</f>
        <v>Left</v>
      </c>
      <c r="AC36" s="5" t="str">
        <f>_xlfn.IFS(tbl_HRMaster[[#This Row],[Age]]&lt;25,"Under 25",tbl_HRMaster[[#This Row],[Age]]&lt;35,"25-34",tbl_HRMaster[[#This Row],[Age]]&lt;45,"35-44",tbl_HRMaster[[#This Row],[Age]]&lt;55,"45-54",TRUE,"Above 54")</f>
        <v>Under 25</v>
      </c>
      <c r="AD36" s="5" t="str">
        <f>_xlfn.IFS(
tbl_HRMaster[[#This Row],[YearsAtCompany]]&lt;2,"&lt; 2 Years",
tbl_HRMaster[[#This Row],[YearsAtCompany]]&lt;5,"2-4 Years",
tbl_HRMaster[[#This Row],[YearsAtCompany]]&lt;10,"5-9 Years",
TRUE,"10+ Years"
)</f>
        <v>&lt; 2 Years</v>
      </c>
      <c r="AE36" s="5">
        <f>IF(tbl_HRMaster[[#This Row],[Attrition]]="Yes",1,0)</f>
        <v>1</v>
      </c>
    </row>
    <row r="37" spans="1:31" x14ac:dyDescent="0.25">
      <c r="A37">
        <v>22</v>
      </c>
      <c r="B37" t="s">
        <v>28</v>
      </c>
      <c r="C37" t="s">
        <v>29</v>
      </c>
      <c r="D37" t="s">
        <v>30</v>
      </c>
      <c r="E37">
        <v>22</v>
      </c>
      <c r="F37">
        <v>4</v>
      </c>
      <c r="G37" t="s">
        <v>38</v>
      </c>
      <c r="H37">
        <v>3543</v>
      </c>
      <c r="I37" t="s">
        <v>34</v>
      </c>
      <c r="J37">
        <v>1</v>
      </c>
      <c r="K37" t="s">
        <v>43</v>
      </c>
      <c r="L37" t="s">
        <v>27</v>
      </c>
      <c r="M37">
        <v>26540</v>
      </c>
      <c r="N37">
        <v>0</v>
      </c>
      <c r="O37">
        <v>24</v>
      </c>
      <c r="P37">
        <v>0</v>
      </c>
      <c r="Q37">
        <v>1</v>
      </c>
      <c r="R37">
        <v>5</v>
      </c>
      <c r="S37">
        <v>0</v>
      </c>
      <c r="T37">
        <v>0</v>
      </c>
      <c r="U37">
        <v>0</v>
      </c>
      <c r="V37">
        <f>COUNTIF(tbl_HRMaster[EmployeeID],tbl_HRMaster[[#This Row],[EmployeeID]])</f>
        <v>1</v>
      </c>
      <c r="W37">
        <f>IFERROR(INDEX(tbl_EmployeeSurvey[EnvironmentSatisfaction],MATCH(tbl_HRMaster[[#This Row],[EmployeeID]],tbl_EmployeeSurvey[EmployeeID],0)),"Not Found")</f>
        <v>3</v>
      </c>
      <c r="X37">
        <f>IFERROR(INDEX(tbl_EmployeeSurvey[JobSatisfaction],MATCH(tbl_HRMaster[[#This Row],[EmployeeID]],tbl_EmployeeSurvey[EmployeeID],0)),"Not Found")</f>
        <v>4</v>
      </c>
      <c r="Y37" s="5">
        <f>IFERROR(INDEX(tbl_EmployeeSurvey[WorkLifeBalance],MATCH(tbl_HRMaster[[#This Row],[EmployeeID]],tbl_EmployeeSurvey[EmployeeID],0)),"Not Found")</f>
        <v>3</v>
      </c>
      <c r="Z37" s="5">
        <f>IFERROR(VLOOKUP(tbl_HRMaster[[#This Row],[EmployeeID]],tbl_ManagerSurvey[[EmployeeID]:[PerformanceRating]],2,FALSE),"Not Found")</f>
        <v>2</v>
      </c>
      <c r="AA37" s="5">
        <f>IFERROR(VLOOKUP(tbl_HRMaster[[#This Row],[EmployeeID]],tbl_ManagerSurvey[[EmployeeID]:[PerformanceRating]],3,FALSE),"Not Found")</f>
        <v>4</v>
      </c>
      <c r="AB37" s="5" t="str">
        <f>IF(tbl_HRMaster[[#This Row],[Attrition]]="Yes","Left","Active")</f>
        <v>Left</v>
      </c>
      <c r="AC37" s="5" t="str">
        <f>_xlfn.IFS(tbl_HRMaster[[#This Row],[Age]]&lt;25,"Under 25",tbl_HRMaster[[#This Row],[Age]]&lt;35,"25-34",tbl_HRMaster[[#This Row],[Age]]&lt;45,"35-44",tbl_HRMaster[[#This Row],[Age]]&lt;55,"45-54",TRUE,"Above 54")</f>
        <v>Under 25</v>
      </c>
      <c r="AD37" s="5" t="str">
        <f>_xlfn.IFS(
tbl_HRMaster[[#This Row],[YearsAtCompany]]&lt;2,"&lt; 2 Years",
tbl_HRMaster[[#This Row],[YearsAtCompany]]&lt;5,"2-4 Years",
tbl_HRMaster[[#This Row],[YearsAtCompany]]&lt;10,"5-9 Years",
TRUE,"10+ Years"
)</f>
        <v>&lt; 2 Years</v>
      </c>
      <c r="AE37" s="5">
        <f>IF(tbl_HRMaster[[#This Row],[Attrition]]="Yes",1,0)</f>
        <v>1</v>
      </c>
    </row>
    <row r="38" spans="1:31" x14ac:dyDescent="0.25">
      <c r="A38">
        <v>19</v>
      </c>
      <c r="B38" t="s">
        <v>28</v>
      </c>
      <c r="C38" t="s">
        <v>29</v>
      </c>
      <c r="D38" t="s">
        <v>30</v>
      </c>
      <c r="E38">
        <v>10</v>
      </c>
      <c r="F38">
        <v>2</v>
      </c>
      <c r="G38" t="s">
        <v>24</v>
      </c>
      <c r="H38">
        <v>1384</v>
      </c>
      <c r="I38" t="s">
        <v>34</v>
      </c>
      <c r="J38">
        <v>2</v>
      </c>
      <c r="K38" t="s">
        <v>26</v>
      </c>
      <c r="L38" t="s">
        <v>32</v>
      </c>
      <c r="M38">
        <v>41870</v>
      </c>
      <c r="N38">
        <v>0</v>
      </c>
      <c r="O38">
        <v>22</v>
      </c>
      <c r="P38">
        <v>1</v>
      </c>
      <c r="Q38">
        <v>1</v>
      </c>
      <c r="R38">
        <v>4</v>
      </c>
      <c r="S38">
        <v>0</v>
      </c>
      <c r="T38">
        <v>0</v>
      </c>
      <c r="U38">
        <v>0</v>
      </c>
      <c r="V38">
        <f>COUNTIF(tbl_HRMaster[EmployeeID],tbl_HRMaster[[#This Row],[EmployeeID]])</f>
        <v>1</v>
      </c>
      <c r="W38">
        <f>IFERROR(INDEX(tbl_EmployeeSurvey[EnvironmentSatisfaction],MATCH(tbl_HRMaster[[#This Row],[EmployeeID]],tbl_EmployeeSurvey[EmployeeID],0)),"Not Found")</f>
        <v>3</v>
      </c>
      <c r="X38">
        <f>IFERROR(INDEX(tbl_EmployeeSurvey[JobSatisfaction],MATCH(tbl_HRMaster[[#This Row],[EmployeeID]],tbl_EmployeeSurvey[EmployeeID],0)),"Not Found")</f>
        <v>1</v>
      </c>
      <c r="Y38" s="5">
        <f>IFERROR(INDEX(tbl_EmployeeSurvey[WorkLifeBalance],MATCH(tbl_HRMaster[[#This Row],[EmployeeID]],tbl_EmployeeSurvey[EmployeeID],0)),"Not Found")</f>
        <v>4</v>
      </c>
      <c r="Z38" s="5">
        <f>IFERROR(VLOOKUP(tbl_HRMaster[[#This Row],[EmployeeID]],tbl_ManagerSurvey[[EmployeeID]:[PerformanceRating]],2,FALSE),"Not Found")</f>
        <v>3</v>
      </c>
      <c r="AA38" s="5">
        <f>IFERROR(VLOOKUP(tbl_HRMaster[[#This Row],[EmployeeID]],tbl_ManagerSurvey[[EmployeeID]:[PerformanceRating]],3,FALSE),"Not Found")</f>
        <v>4</v>
      </c>
      <c r="AB38" s="5" t="str">
        <f>IF(tbl_HRMaster[[#This Row],[Attrition]]="Yes","Left","Active")</f>
        <v>Left</v>
      </c>
      <c r="AC38" s="5" t="str">
        <f>_xlfn.IFS(tbl_HRMaster[[#This Row],[Age]]&lt;25,"Under 25",tbl_HRMaster[[#This Row],[Age]]&lt;35,"25-34",tbl_HRMaster[[#This Row],[Age]]&lt;45,"35-44",tbl_HRMaster[[#This Row],[Age]]&lt;55,"45-54",TRUE,"Above 54")</f>
        <v>Under 25</v>
      </c>
      <c r="AD38" s="5" t="str">
        <f>_xlfn.IFS(
tbl_HRMaster[[#This Row],[YearsAtCompany]]&lt;2,"&lt; 2 Years",
tbl_HRMaster[[#This Row],[YearsAtCompany]]&lt;5,"2-4 Years",
tbl_HRMaster[[#This Row],[YearsAtCompany]]&lt;10,"5-9 Years",
TRUE,"10+ Years"
)</f>
        <v>&lt; 2 Years</v>
      </c>
      <c r="AE38" s="5">
        <f>IF(tbl_HRMaster[[#This Row],[Attrition]]="Yes",1,0)</f>
        <v>1</v>
      </c>
    </row>
    <row r="39" spans="1:31" x14ac:dyDescent="0.25">
      <c r="A39">
        <v>19</v>
      </c>
      <c r="B39" t="s">
        <v>28</v>
      </c>
      <c r="C39" t="s">
        <v>29</v>
      </c>
      <c r="D39" t="s">
        <v>30</v>
      </c>
      <c r="E39">
        <v>10</v>
      </c>
      <c r="F39">
        <v>2</v>
      </c>
      <c r="G39" t="s">
        <v>24</v>
      </c>
      <c r="H39">
        <v>2854</v>
      </c>
      <c r="I39" t="s">
        <v>34</v>
      </c>
      <c r="J39">
        <v>2</v>
      </c>
      <c r="K39" t="s">
        <v>26</v>
      </c>
      <c r="L39" t="s">
        <v>32</v>
      </c>
      <c r="M39">
        <v>41870</v>
      </c>
      <c r="N39">
        <v>0</v>
      </c>
      <c r="O39">
        <v>22</v>
      </c>
      <c r="P39">
        <v>1</v>
      </c>
      <c r="Q39">
        <v>1</v>
      </c>
      <c r="R39">
        <v>4</v>
      </c>
      <c r="S39">
        <v>0</v>
      </c>
      <c r="T39">
        <v>0</v>
      </c>
      <c r="U39">
        <v>0</v>
      </c>
      <c r="V39">
        <f>COUNTIF(tbl_HRMaster[EmployeeID],tbl_HRMaster[[#This Row],[EmployeeID]])</f>
        <v>1</v>
      </c>
      <c r="W39">
        <f>IFERROR(INDEX(tbl_EmployeeSurvey[EnvironmentSatisfaction],MATCH(tbl_HRMaster[[#This Row],[EmployeeID]],tbl_EmployeeSurvey[EmployeeID],0)),"Not Found")</f>
        <v>3</v>
      </c>
      <c r="X39">
        <f>IFERROR(INDEX(tbl_EmployeeSurvey[JobSatisfaction],MATCH(tbl_HRMaster[[#This Row],[EmployeeID]],tbl_EmployeeSurvey[EmployeeID],0)),"Not Found")</f>
        <v>1</v>
      </c>
      <c r="Y39" s="5">
        <f>IFERROR(INDEX(tbl_EmployeeSurvey[WorkLifeBalance],MATCH(tbl_HRMaster[[#This Row],[EmployeeID]],tbl_EmployeeSurvey[EmployeeID],0)),"Not Found")</f>
        <v>4</v>
      </c>
      <c r="Z39" s="5">
        <f>IFERROR(VLOOKUP(tbl_HRMaster[[#This Row],[EmployeeID]],tbl_ManagerSurvey[[EmployeeID]:[PerformanceRating]],2,FALSE),"Not Found")</f>
        <v>3</v>
      </c>
      <c r="AA39" s="5">
        <f>IFERROR(VLOOKUP(tbl_HRMaster[[#This Row],[EmployeeID]],tbl_ManagerSurvey[[EmployeeID]:[PerformanceRating]],3,FALSE),"Not Found")</f>
        <v>4</v>
      </c>
      <c r="AB39" s="5" t="str">
        <f>IF(tbl_HRMaster[[#This Row],[Attrition]]="Yes","Left","Active")</f>
        <v>Left</v>
      </c>
      <c r="AC39" s="5" t="str">
        <f>_xlfn.IFS(tbl_HRMaster[[#This Row],[Age]]&lt;25,"Under 25",tbl_HRMaster[[#This Row],[Age]]&lt;35,"25-34",tbl_HRMaster[[#This Row],[Age]]&lt;45,"35-44",tbl_HRMaster[[#This Row],[Age]]&lt;55,"45-54",TRUE,"Above 54")</f>
        <v>Under 25</v>
      </c>
      <c r="AD39" s="5" t="str">
        <f>_xlfn.IFS(
tbl_HRMaster[[#This Row],[YearsAtCompany]]&lt;2,"&lt; 2 Years",
tbl_HRMaster[[#This Row],[YearsAtCompany]]&lt;5,"2-4 Years",
tbl_HRMaster[[#This Row],[YearsAtCompany]]&lt;10,"5-9 Years",
TRUE,"10+ Years"
)</f>
        <v>&lt; 2 Years</v>
      </c>
      <c r="AE39" s="5">
        <f>IF(tbl_HRMaster[[#This Row],[Attrition]]="Yes",1,0)</f>
        <v>1</v>
      </c>
    </row>
    <row r="40" spans="1:31" x14ac:dyDescent="0.25">
      <c r="A40">
        <v>19</v>
      </c>
      <c r="B40" t="s">
        <v>28</v>
      </c>
      <c r="C40" t="s">
        <v>29</v>
      </c>
      <c r="D40" t="s">
        <v>30</v>
      </c>
      <c r="E40">
        <v>10</v>
      </c>
      <c r="F40">
        <v>2</v>
      </c>
      <c r="G40" t="s">
        <v>24</v>
      </c>
      <c r="H40">
        <v>4324</v>
      </c>
      <c r="I40" t="s">
        <v>34</v>
      </c>
      <c r="J40">
        <v>2</v>
      </c>
      <c r="K40" t="s">
        <v>26</v>
      </c>
      <c r="L40" t="s">
        <v>32</v>
      </c>
      <c r="M40">
        <v>41870</v>
      </c>
      <c r="N40">
        <v>0</v>
      </c>
      <c r="O40">
        <v>22</v>
      </c>
      <c r="P40">
        <v>1</v>
      </c>
      <c r="Q40">
        <v>1</v>
      </c>
      <c r="R40">
        <v>4</v>
      </c>
      <c r="S40">
        <v>0</v>
      </c>
      <c r="T40">
        <v>0</v>
      </c>
      <c r="U40">
        <v>0</v>
      </c>
      <c r="V40">
        <f>COUNTIF(tbl_HRMaster[EmployeeID],tbl_HRMaster[[#This Row],[EmployeeID]])</f>
        <v>1</v>
      </c>
      <c r="W40">
        <f>IFERROR(INDEX(tbl_EmployeeSurvey[EnvironmentSatisfaction],MATCH(tbl_HRMaster[[#This Row],[EmployeeID]],tbl_EmployeeSurvey[EmployeeID],0)),"Not Found")</f>
        <v>3</v>
      </c>
      <c r="X40">
        <f>IFERROR(INDEX(tbl_EmployeeSurvey[JobSatisfaction],MATCH(tbl_HRMaster[[#This Row],[EmployeeID]],tbl_EmployeeSurvey[EmployeeID],0)),"Not Found")</f>
        <v>1</v>
      </c>
      <c r="Y40" s="5">
        <f>IFERROR(INDEX(tbl_EmployeeSurvey[WorkLifeBalance],MATCH(tbl_HRMaster[[#This Row],[EmployeeID]],tbl_EmployeeSurvey[EmployeeID],0)),"Not Found")</f>
        <v>4</v>
      </c>
      <c r="Z40" s="5">
        <f>IFERROR(VLOOKUP(tbl_HRMaster[[#This Row],[EmployeeID]],tbl_ManagerSurvey[[EmployeeID]:[PerformanceRating]],2,FALSE),"Not Found")</f>
        <v>3</v>
      </c>
      <c r="AA40" s="5">
        <f>IFERROR(VLOOKUP(tbl_HRMaster[[#This Row],[EmployeeID]],tbl_ManagerSurvey[[EmployeeID]:[PerformanceRating]],3,FALSE),"Not Found")</f>
        <v>4</v>
      </c>
      <c r="AB40" s="5" t="str">
        <f>IF(tbl_HRMaster[[#This Row],[Attrition]]="Yes","Left","Active")</f>
        <v>Left</v>
      </c>
      <c r="AC40" s="5" t="str">
        <f>_xlfn.IFS(tbl_HRMaster[[#This Row],[Age]]&lt;25,"Under 25",tbl_HRMaster[[#This Row],[Age]]&lt;35,"25-34",tbl_HRMaster[[#This Row],[Age]]&lt;45,"35-44",tbl_HRMaster[[#This Row],[Age]]&lt;55,"45-54",TRUE,"Above 54")</f>
        <v>Under 25</v>
      </c>
      <c r="AD40" s="5" t="str">
        <f>_xlfn.IFS(
tbl_HRMaster[[#This Row],[YearsAtCompany]]&lt;2,"&lt; 2 Years",
tbl_HRMaster[[#This Row],[YearsAtCompany]]&lt;5,"2-4 Years",
tbl_HRMaster[[#This Row],[YearsAtCompany]]&lt;10,"5-9 Years",
TRUE,"10+ Years"
)</f>
        <v>&lt; 2 Years</v>
      </c>
      <c r="AE40" s="5">
        <f>IF(tbl_HRMaster[[#This Row],[Attrition]]="Yes",1,0)</f>
        <v>1</v>
      </c>
    </row>
    <row r="41" spans="1:31" x14ac:dyDescent="0.25">
      <c r="A41">
        <v>23</v>
      </c>
      <c r="B41" t="s">
        <v>28</v>
      </c>
      <c r="C41" t="s">
        <v>22</v>
      </c>
      <c r="D41" t="s">
        <v>23</v>
      </c>
      <c r="E41">
        <v>2</v>
      </c>
      <c r="F41">
        <v>3</v>
      </c>
      <c r="G41" t="s">
        <v>38</v>
      </c>
      <c r="H41">
        <v>328</v>
      </c>
      <c r="I41" t="s">
        <v>25</v>
      </c>
      <c r="J41">
        <v>4</v>
      </c>
      <c r="K41" t="s">
        <v>42</v>
      </c>
      <c r="L41" t="s">
        <v>27</v>
      </c>
      <c r="M41">
        <v>45590</v>
      </c>
      <c r="N41">
        <v>1</v>
      </c>
      <c r="O41">
        <v>18</v>
      </c>
      <c r="P41">
        <v>1</v>
      </c>
      <c r="Q41">
        <v>1</v>
      </c>
      <c r="R41">
        <v>2</v>
      </c>
      <c r="S41">
        <v>0</v>
      </c>
      <c r="T41">
        <v>0</v>
      </c>
      <c r="U41">
        <v>0</v>
      </c>
      <c r="V41">
        <f>COUNTIF(tbl_HRMaster[EmployeeID],tbl_HRMaster[[#This Row],[EmployeeID]])</f>
        <v>1</v>
      </c>
      <c r="W41">
        <f>IFERROR(INDEX(tbl_EmployeeSurvey[EnvironmentSatisfaction],MATCH(tbl_HRMaster[[#This Row],[EmployeeID]],tbl_EmployeeSurvey[EmployeeID],0)),"Not Found")</f>
        <v>3</v>
      </c>
      <c r="X41">
        <f>IFERROR(INDEX(tbl_EmployeeSurvey[JobSatisfaction],MATCH(tbl_HRMaster[[#This Row],[EmployeeID]],tbl_EmployeeSurvey[EmployeeID],0)),"Not Found")</f>
        <v>1</v>
      </c>
      <c r="Y41" s="5">
        <f>IFERROR(INDEX(tbl_EmployeeSurvey[WorkLifeBalance],MATCH(tbl_HRMaster[[#This Row],[EmployeeID]],tbl_EmployeeSurvey[EmployeeID],0)),"Not Found")</f>
        <v>3</v>
      </c>
      <c r="Z41" s="5">
        <f>IFERROR(VLOOKUP(tbl_HRMaster[[#This Row],[EmployeeID]],tbl_ManagerSurvey[[EmployeeID]:[PerformanceRating]],2,FALSE),"Not Found")</f>
        <v>2</v>
      </c>
      <c r="AA41" s="5">
        <f>IFERROR(VLOOKUP(tbl_HRMaster[[#This Row],[EmployeeID]],tbl_ManagerSurvey[[EmployeeID]:[PerformanceRating]],3,FALSE),"Not Found")</f>
        <v>3</v>
      </c>
      <c r="AB41" s="5" t="str">
        <f>IF(tbl_HRMaster[[#This Row],[Attrition]]="Yes","Left","Active")</f>
        <v>Left</v>
      </c>
      <c r="AC41" s="5" t="str">
        <f>_xlfn.IFS(tbl_HRMaster[[#This Row],[Age]]&lt;25,"Under 25",tbl_HRMaster[[#This Row],[Age]]&lt;35,"25-34",tbl_HRMaster[[#This Row],[Age]]&lt;45,"35-44",tbl_HRMaster[[#This Row],[Age]]&lt;55,"45-54",TRUE,"Above 54")</f>
        <v>Under 25</v>
      </c>
      <c r="AD41" s="5" t="str">
        <f>_xlfn.IFS(
tbl_HRMaster[[#This Row],[YearsAtCompany]]&lt;2,"&lt; 2 Years",
tbl_HRMaster[[#This Row],[YearsAtCompany]]&lt;5,"2-4 Years",
tbl_HRMaster[[#This Row],[YearsAtCompany]]&lt;10,"5-9 Years",
TRUE,"10+ Years"
)</f>
        <v>&lt; 2 Years</v>
      </c>
      <c r="AE41" s="5">
        <f>IF(tbl_HRMaster[[#This Row],[Attrition]]="Yes",1,0)</f>
        <v>1</v>
      </c>
    </row>
    <row r="42" spans="1:31" x14ac:dyDescent="0.25">
      <c r="A42">
        <v>23</v>
      </c>
      <c r="B42" t="s">
        <v>28</v>
      </c>
      <c r="C42" t="s">
        <v>22</v>
      </c>
      <c r="D42" t="s">
        <v>23</v>
      </c>
      <c r="E42">
        <v>2</v>
      </c>
      <c r="F42">
        <v>3</v>
      </c>
      <c r="G42" t="s">
        <v>38</v>
      </c>
      <c r="H42">
        <v>1798</v>
      </c>
      <c r="I42" t="s">
        <v>25</v>
      </c>
      <c r="J42">
        <v>4</v>
      </c>
      <c r="K42" t="s">
        <v>42</v>
      </c>
      <c r="L42" t="s">
        <v>27</v>
      </c>
      <c r="M42">
        <v>45590</v>
      </c>
      <c r="N42">
        <v>1</v>
      </c>
      <c r="O42">
        <v>18</v>
      </c>
      <c r="P42">
        <v>1</v>
      </c>
      <c r="Q42">
        <v>1</v>
      </c>
      <c r="R42">
        <v>2</v>
      </c>
      <c r="S42">
        <v>0</v>
      </c>
      <c r="T42">
        <v>0</v>
      </c>
      <c r="U42">
        <v>0</v>
      </c>
      <c r="V42">
        <f>COUNTIF(tbl_HRMaster[EmployeeID],tbl_HRMaster[[#This Row],[EmployeeID]])</f>
        <v>1</v>
      </c>
      <c r="W42">
        <f>IFERROR(INDEX(tbl_EmployeeSurvey[EnvironmentSatisfaction],MATCH(tbl_HRMaster[[#This Row],[EmployeeID]],tbl_EmployeeSurvey[EmployeeID],0)),"Not Found")</f>
        <v>3</v>
      </c>
      <c r="X42">
        <f>IFERROR(INDEX(tbl_EmployeeSurvey[JobSatisfaction],MATCH(tbl_HRMaster[[#This Row],[EmployeeID]],tbl_EmployeeSurvey[EmployeeID],0)),"Not Found")</f>
        <v>1</v>
      </c>
      <c r="Y42" s="5">
        <f>IFERROR(INDEX(tbl_EmployeeSurvey[WorkLifeBalance],MATCH(tbl_HRMaster[[#This Row],[EmployeeID]],tbl_EmployeeSurvey[EmployeeID],0)),"Not Found")</f>
        <v>3</v>
      </c>
      <c r="Z42" s="5">
        <f>IFERROR(VLOOKUP(tbl_HRMaster[[#This Row],[EmployeeID]],tbl_ManagerSurvey[[EmployeeID]:[PerformanceRating]],2,FALSE),"Not Found")</f>
        <v>2</v>
      </c>
      <c r="AA42" s="5">
        <f>IFERROR(VLOOKUP(tbl_HRMaster[[#This Row],[EmployeeID]],tbl_ManagerSurvey[[EmployeeID]:[PerformanceRating]],3,FALSE),"Not Found")</f>
        <v>3</v>
      </c>
      <c r="AB42" s="5" t="str">
        <f>IF(tbl_HRMaster[[#This Row],[Attrition]]="Yes","Left","Active")</f>
        <v>Left</v>
      </c>
      <c r="AC42" s="5" t="str">
        <f>_xlfn.IFS(tbl_HRMaster[[#This Row],[Age]]&lt;25,"Under 25",tbl_HRMaster[[#This Row],[Age]]&lt;35,"25-34",tbl_HRMaster[[#This Row],[Age]]&lt;45,"35-44",tbl_HRMaster[[#This Row],[Age]]&lt;55,"45-54",TRUE,"Above 54")</f>
        <v>Under 25</v>
      </c>
      <c r="AD42" s="5" t="str">
        <f>_xlfn.IFS(
tbl_HRMaster[[#This Row],[YearsAtCompany]]&lt;2,"&lt; 2 Years",
tbl_HRMaster[[#This Row],[YearsAtCompany]]&lt;5,"2-4 Years",
tbl_HRMaster[[#This Row],[YearsAtCompany]]&lt;10,"5-9 Years",
TRUE,"10+ Years"
)</f>
        <v>&lt; 2 Years</v>
      </c>
      <c r="AE42" s="5">
        <f>IF(tbl_HRMaster[[#This Row],[Attrition]]="Yes",1,0)</f>
        <v>1</v>
      </c>
    </row>
    <row r="43" spans="1:31" x14ac:dyDescent="0.25">
      <c r="A43">
        <v>23</v>
      </c>
      <c r="B43" t="s">
        <v>28</v>
      </c>
      <c r="C43" t="s">
        <v>22</v>
      </c>
      <c r="D43" t="s">
        <v>23</v>
      </c>
      <c r="E43">
        <v>2</v>
      </c>
      <c r="F43">
        <v>3</v>
      </c>
      <c r="G43" t="s">
        <v>38</v>
      </c>
      <c r="H43">
        <v>3268</v>
      </c>
      <c r="I43" t="s">
        <v>25</v>
      </c>
      <c r="J43">
        <v>4</v>
      </c>
      <c r="K43" t="s">
        <v>42</v>
      </c>
      <c r="L43" t="s">
        <v>27</v>
      </c>
      <c r="M43">
        <v>45590</v>
      </c>
      <c r="N43">
        <v>1</v>
      </c>
      <c r="O43">
        <v>18</v>
      </c>
      <c r="P43">
        <v>1</v>
      </c>
      <c r="Q43">
        <v>1</v>
      </c>
      <c r="R43">
        <v>2</v>
      </c>
      <c r="S43">
        <v>0</v>
      </c>
      <c r="T43">
        <v>0</v>
      </c>
      <c r="U43">
        <v>0</v>
      </c>
      <c r="V43">
        <f>COUNTIF(tbl_HRMaster[EmployeeID],tbl_HRMaster[[#This Row],[EmployeeID]])</f>
        <v>1</v>
      </c>
      <c r="W43">
        <f>IFERROR(INDEX(tbl_EmployeeSurvey[EnvironmentSatisfaction],MATCH(tbl_HRMaster[[#This Row],[EmployeeID]],tbl_EmployeeSurvey[EmployeeID],0)),"Not Found")</f>
        <v>3</v>
      </c>
      <c r="X43">
        <f>IFERROR(INDEX(tbl_EmployeeSurvey[JobSatisfaction],MATCH(tbl_HRMaster[[#This Row],[EmployeeID]],tbl_EmployeeSurvey[EmployeeID],0)),"Not Found")</f>
        <v>1</v>
      </c>
      <c r="Y43" s="5">
        <f>IFERROR(INDEX(tbl_EmployeeSurvey[WorkLifeBalance],MATCH(tbl_HRMaster[[#This Row],[EmployeeID]],tbl_EmployeeSurvey[EmployeeID],0)),"Not Found")</f>
        <v>3</v>
      </c>
      <c r="Z43" s="5">
        <f>IFERROR(VLOOKUP(tbl_HRMaster[[#This Row],[EmployeeID]],tbl_ManagerSurvey[[EmployeeID]:[PerformanceRating]],2,FALSE),"Not Found")</f>
        <v>2</v>
      </c>
      <c r="AA43" s="5">
        <f>IFERROR(VLOOKUP(tbl_HRMaster[[#This Row],[EmployeeID]],tbl_ManagerSurvey[[EmployeeID]:[PerformanceRating]],3,FALSE),"Not Found")</f>
        <v>3</v>
      </c>
      <c r="AB43" s="5" t="str">
        <f>IF(tbl_HRMaster[[#This Row],[Attrition]]="Yes","Left","Active")</f>
        <v>Left</v>
      </c>
      <c r="AC43" s="5" t="str">
        <f>_xlfn.IFS(tbl_HRMaster[[#This Row],[Age]]&lt;25,"Under 25",tbl_HRMaster[[#This Row],[Age]]&lt;35,"25-34",tbl_HRMaster[[#This Row],[Age]]&lt;45,"35-44",tbl_HRMaster[[#This Row],[Age]]&lt;55,"45-54",TRUE,"Above 54")</f>
        <v>Under 25</v>
      </c>
      <c r="AD43" s="5" t="str">
        <f>_xlfn.IFS(
tbl_HRMaster[[#This Row],[YearsAtCompany]]&lt;2,"&lt; 2 Years",
tbl_HRMaster[[#This Row],[YearsAtCompany]]&lt;5,"2-4 Years",
tbl_HRMaster[[#This Row],[YearsAtCompany]]&lt;10,"5-9 Years",
TRUE,"10+ Years"
)</f>
        <v>&lt; 2 Years</v>
      </c>
      <c r="AE43" s="5">
        <f>IF(tbl_HRMaster[[#This Row],[Attrition]]="Yes",1,0)</f>
        <v>1</v>
      </c>
    </row>
    <row r="44" spans="1:31" x14ac:dyDescent="0.25">
      <c r="A44">
        <v>22</v>
      </c>
      <c r="B44" t="s">
        <v>21</v>
      </c>
      <c r="C44" t="s">
        <v>22</v>
      </c>
      <c r="D44" t="s">
        <v>30</v>
      </c>
      <c r="E44">
        <v>2</v>
      </c>
      <c r="F44">
        <v>1</v>
      </c>
      <c r="G44" t="s">
        <v>24</v>
      </c>
      <c r="H44">
        <v>1322</v>
      </c>
      <c r="I44" t="s">
        <v>34</v>
      </c>
      <c r="J44">
        <v>1</v>
      </c>
      <c r="K44" t="s">
        <v>43</v>
      </c>
      <c r="L44" t="s">
        <v>32</v>
      </c>
      <c r="M44">
        <v>193310</v>
      </c>
      <c r="N44">
        <v>1</v>
      </c>
      <c r="O44">
        <v>12</v>
      </c>
      <c r="P44">
        <v>1</v>
      </c>
      <c r="Q44">
        <v>1</v>
      </c>
      <c r="R44">
        <v>2</v>
      </c>
      <c r="S44">
        <v>0</v>
      </c>
      <c r="T44">
        <v>0</v>
      </c>
      <c r="U44">
        <v>0</v>
      </c>
      <c r="V44">
        <f>COUNTIF(tbl_HRMaster[EmployeeID],tbl_HRMaster[[#This Row],[EmployeeID]])</f>
        <v>1</v>
      </c>
      <c r="W44">
        <f>IFERROR(INDEX(tbl_EmployeeSurvey[EnvironmentSatisfaction],MATCH(tbl_HRMaster[[#This Row],[EmployeeID]],tbl_EmployeeSurvey[EmployeeID],0)),"Not Found")</f>
        <v>2</v>
      </c>
      <c r="X44">
        <f>IFERROR(INDEX(tbl_EmployeeSurvey[JobSatisfaction],MATCH(tbl_HRMaster[[#This Row],[EmployeeID]],tbl_EmployeeSurvey[EmployeeID],0)),"Not Found")</f>
        <v>4</v>
      </c>
      <c r="Y44" s="5">
        <f>IFERROR(INDEX(tbl_EmployeeSurvey[WorkLifeBalance],MATCH(tbl_HRMaster[[#This Row],[EmployeeID]],tbl_EmployeeSurvey[EmployeeID],0)),"Not Found")</f>
        <v>3</v>
      </c>
      <c r="Z44" s="5">
        <f>IFERROR(VLOOKUP(tbl_HRMaster[[#This Row],[EmployeeID]],tbl_ManagerSurvey[[EmployeeID]:[PerformanceRating]],2,FALSE),"Not Found")</f>
        <v>3</v>
      </c>
      <c r="AA44" s="5">
        <f>IFERROR(VLOOKUP(tbl_HRMaster[[#This Row],[EmployeeID]],tbl_ManagerSurvey[[EmployeeID]:[PerformanceRating]],3,FALSE),"Not Found")</f>
        <v>3</v>
      </c>
      <c r="AB44" s="5" t="str">
        <f>IF(tbl_HRMaster[[#This Row],[Attrition]]="Yes","Left","Active")</f>
        <v>Active</v>
      </c>
      <c r="AC44" s="5" t="str">
        <f>_xlfn.IFS(tbl_HRMaster[[#This Row],[Age]]&lt;25,"Under 25",tbl_HRMaster[[#This Row],[Age]]&lt;35,"25-34",tbl_HRMaster[[#This Row],[Age]]&lt;45,"35-44",tbl_HRMaster[[#This Row],[Age]]&lt;55,"45-54",TRUE,"Above 54")</f>
        <v>Under 25</v>
      </c>
      <c r="AD44" s="5" t="str">
        <f>_xlfn.IFS(
tbl_HRMaster[[#This Row],[YearsAtCompany]]&lt;2,"&lt; 2 Years",
tbl_HRMaster[[#This Row],[YearsAtCompany]]&lt;5,"2-4 Years",
tbl_HRMaster[[#This Row],[YearsAtCompany]]&lt;10,"5-9 Years",
TRUE,"10+ Years"
)</f>
        <v>&lt; 2 Years</v>
      </c>
      <c r="AE44" s="5">
        <f>IF(tbl_HRMaster[[#This Row],[Attrition]]="Yes",1,0)</f>
        <v>0</v>
      </c>
    </row>
    <row r="45" spans="1:31" x14ac:dyDescent="0.25">
      <c r="A45">
        <v>22</v>
      </c>
      <c r="B45" t="s">
        <v>21</v>
      </c>
      <c r="C45" t="s">
        <v>22</v>
      </c>
      <c r="D45" t="s">
        <v>30</v>
      </c>
      <c r="E45">
        <v>2</v>
      </c>
      <c r="F45">
        <v>1</v>
      </c>
      <c r="G45" t="s">
        <v>24</v>
      </c>
      <c r="H45">
        <v>2792</v>
      </c>
      <c r="I45" t="s">
        <v>34</v>
      </c>
      <c r="J45">
        <v>1</v>
      </c>
      <c r="K45" t="s">
        <v>43</v>
      </c>
      <c r="L45" t="s">
        <v>32</v>
      </c>
      <c r="M45">
        <v>193310</v>
      </c>
      <c r="N45">
        <v>1</v>
      </c>
      <c r="O45">
        <v>12</v>
      </c>
      <c r="P45">
        <v>1</v>
      </c>
      <c r="Q45">
        <v>1</v>
      </c>
      <c r="R45">
        <v>2</v>
      </c>
      <c r="S45">
        <v>0</v>
      </c>
      <c r="T45">
        <v>0</v>
      </c>
      <c r="U45">
        <v>0</v>
      </c>
      <c r="V45">
        <f>COUNTIF(tbl_HRMaster[EmployeeID],tbl_HRMaster[[#This Row],[EmployeeID]])</f>
        <v>1</v>
      </c>
      <c r="W45">
        <f>IFERROR(INDEX(tbl_EmployeeSurvey[EnvironmentSatisfaction],MATCH(tbl_HRMaster[[#This Row],[EmployeeID]],tbl_EmployeeSurvey[EmployeeID],0)),"Not Found")</f>
        <v>2</v>
      </c>
      <c r="X45">
        <f>IFERROR(INDEX(tbl_EmployeeSurvey[JobSatisfaction],MATCH(tbl_HRMaster[[#This Row],[EmployeeID]],tbl_EmployeeSurvey[EmployeeID],0)),"Not Found")</f>
        <v>4</v>
      </c>
      <c r="Y45" s="5">
        <f>IFERROR(INDEX(tbl_EmployeeSurvey[WorkLifeBalance],MATCH(tbl_HRMaster[[#This Row],[EmployeeID]],tbl_EmployeeSurvey[EmployeeID],0)),"Not Found")</f>
        <v>3</v>
      </c>
      <c r="Z45" s="5">
        <f>IFERROR(VLOOKUP(tbl_HRMaster[[#This Row],[EmployeeID]],tbl_ManagerSurvey[[EmployeeID]:[PerformanceRating]],2,FALSE),"Not Found")</f>
        <v>3</v>
      </c>
      <c r="AA45" s="5">
        <f>IFERROR(VLOOKUP(tbl_HRMaster[[#This Row],[EmployeeID]],tbl_ManagerSurvey[[EmployeeID]:[PerformanceRating]],3,FALSE),"Not Found")</f>
        <v>3</v>
      </c>
      <c r="AB45" s="5" t="str">
        <f>IF(tbl_HRMaster[[#This Row],[Attrition]]="Yes","Left","Active")</f>
        <v>Active</v>
      </c>
      <c r="AC45" s="5" t="str">
        <f>_xlfn.IFS(tbl_HRMaster[[#This Row],[Age]]&lt;25,"Under 25",tbl_HRMaster[[#This Row],[Age]]&lt;35,"25-34",tbl_HRMaster[[#This Row],[Age]]&lt;45,"35-44",tbl_HRMaster[[#This Row],[Age]]&lt;55,"45-54",TRUE,"Above 54")</f>
        <v>Under 25</v>
      </c>
      <c r="AD45" s="5" t="str">
        <f>_xlfn.IFS(
tbl_HRMaster[[#This Row],[YearsAtCompany]]&lt;2,"&lt; 2 Years",
tbl_HRMaster[[#This Row],[YearsAtCompany]]&lt;5,"2-4 Years",
tbl_HRMaster[[#This Row],[YearsAtCompany]]&lt;10,"5-9 Years",
TRUE,"10+ Years"
)</f>
        <v>&lt; 2 Years</v>
      </c>
      <c r="AE45" s="5">
        <f>IF(tbl_HRMaster[[#This Row],[Attrition]]="Yes",1,0)</f>
        <v>0</v>
      </c>
    </row>
    <row r="46" spans="1:31" x14ac:dyDescent="0.25">
      <c r="A46">
        <v>22</v>
      </c>
      <c r="B46" t="s">
        <v>21</v>
      </c>
      <c r="C46" t="s">
        <v>22</v>
      </c>
      <c r="D46" t="s">
        <v>30</v>
      </c>
      <c r="E46">
        <v>2</v>
      </c>
      <c r="F46">
        <v>1</v>
      </c>
      <c r="G46" t="s">
        <v>24</v>
      </c>
      <c r="H46">
        <v>4262</v>
      </c>
      <c r="I46" t="s">
        <v>34</v>
      </c>
      <c r="J46">
        <v>1</v>
      </c>
      <c r="K46" t="s">
        <v>43</v>
      </c>
      <c r="L46" t="s">
        <v>32</v>
      </c>
      <c r="M46">
        <v>193310</v>
      </c>
      <c r="N46">
        <v>1</v>
      </c>
      <c r="O46">
        <v>12</v>
      </c>
      <c r="P46">
        <v>1</v>
      </c>
      <c r="Q46">
        <v>1</v>
      </c>
      <c r="R46">
        <v>2</v>
      </c>
      <c r="S46">
        <v>0</v>
      </c>
      <c r="T46">
        <v>0</v>
      </c>
      <c r="U46">
        <v>0</v>
      </c>
      <c r="V46">
        <f>COUNTIF(tbl_HRMaster[EmployeeID],tbl_HRMaster[[#This Row],[EmployeeID]])</f>
        <v>1</v>
      </c>
      <c r="W46">
        <f>IFERROR(INDEX(tbl_EmployeeSurvey[EnvironmentSatisfaction],MATCH(tbl_HRMaster[[#This Row],[EmployeeID]],tbl_EmployeeSurvey[EmployeeID],0)),"Not Found")</f>
        <v>2</v>
      </c>
      <c r="X46">
        <f>IFERROR(INDEX(tbl_EmployeeSurvey[JobSatisfaction],MATCH(tbl_HRMaster[[#This Row],[EmployeeID]],tbl_EmployeeSurvey[EmployeeID],0)),"Not Found")</f>
        <v>4</v>
      </c>
      <c r="Y46" s="5">
        <f>IFERROR(INDEX(tbl_EmployeeSurvey[WorkLifeBalance],MATCH(tbl_HRMaster[[#This Row],[EmployeeID]],tbl_EmployeeSurvey[EmployeeID],0)),"Not Found")</f>
        <v>3</v>
      </c>
      <c r="Z46" s="5">
        <f>IFERROR(VLOOKUP(tbl_HRMaster[[#This Row],[EmployeeID]],tbl_ManagerSurvey[[EmployeeID]:[PerformanceRating]],2,FALSE),"Not Found")</f>
        <v>3</v>
      </c>
      <c r="AA46" s="5">
        <f>IFERROR(VLOOKUP(tbl_HRMaster[[#This Row],[EmployeeID]],tbl_ManagerSurvey[[EmployeeID]:[PerformanceRating]],3,FALSE),"Not Found")</f>
        <v>3</v>
      </c>
      <c r="AB46" s="5" t="str">
        <f>IF(tbl_HRMaster[[#This Row],[Attrition]]="Yes","Left","Active")</f>
        <v>Active</v>
      </c>
      <c r="AC46" s="5" t="str">
        <f>_xlfn.IFS(tbl_HRMaster[[#This Row],[Age]]&lt;25,"Under 25",tbl_HRMaster[[#This Row],[Age]]&lt;35,"25-34",tbl_HRMaster[[#This Row],[Age]]&lt;45,"35-44",tbl_HRMaster[[#This Row],[Age]]&lt;55,"45-54",TRUE,"Above 54")</f>
        <v>Under 25</v>
      </c>
      <c r="AD46" s="5" t="str">
        <f>_xlfn.IFS(
tbl_HRMaster[[#This Row],[YearsAtCompany]]&lt;2,"&lt; 2 Years",
tbl_HRMaster[[#This Row],[YearsAtCompany]]&lt;5,"2-4 Years",
tbl_HRMaster[[#This Row],[YearsAtCompany]]&lt;10,"5-9 Years",
TRUE,"10+ Years"
)</f>
        <v>&lt; 2 Years</v>
      </c>
      <c r="AE46" s="5">
        <f>IF(tbl_HRMaster[[#This Row],[Attrition]]="Yes",1,0)</f>
        <v>0</v>
      </c>
    </row>
    <row r="47" spans="1:31" x14ac:dyDescent="0.25">
      <c r="A47">
        <v>29</v>
      </c>
      <c r="B47" t="s">
        <v>28</v>
      </c>
      <c r="C47" t="s">
        <v>22</v>
      </c>
      <c r="D47" t="s">
        <v>37</v>
      </c>
      <c r="E47">
        <v>3</v>
      </c>
      <c r="F47">
        <v>5</v>
      </c>
      <c r="G47" t="s">
        <v>24</v>
      </c>
      <c r="H47">
        <v>454</v>
      </c>
      <c r="I47" t="s">
        <v>34</v>
      </c>
      <c r="J47">
        <v>1</v>
      </c>
      <c r="K47" t="s">
        <v>35</v>
      </c>
      <c r="L47" t="s">
        <v>32</v>
      </c>
      <c r="M47">
        <v>27230</v>
      </c>
      <c r="N47">
        <v>6</v>
      </c>
      <c r="O47">
        <v>11</v>
      </c>
      <c r="P47">
        <v>1</v>
      </c>
      <c r="Q47">
        <v>3</v>
      </c>
      <c r="R47">
        <v>2</v>
      </c>
      <c r="S47">
        <v>0</v>
      </c>
      <c r="T47">
        <v>0</v>
      </c>
      <c r="U47">
        <v>0</v>
      </c>
      <c r="V47">
        <f>COUNTIF(tbl_HRMaster[EmployeeID],tbl_HRMaster[[#This Row],[EmployeeID]])</f>
        <v>1</v>
      </c>
      <c r="W47">
        <f>IFERROR(INDEX(tbl_EmployeeSurvey[EnvironmentSatisfaction],MATCH(tbl_HRMaster[[#This Row],[EmployeeID]],tbl_EmployeeSurvey[EmployeeID],0)),"Not Found")</f>
        <v>4</v>
      </c>
      <c r="X47">
        <f>IFERROR(INDEX(tbl_EmployeeSurvey[JobSatisfaction],MATCH(tbl_HRMaster[[#This Row],[EmployeeID]],tbl_EmployeeSurvey[EmployeeID],0)),"Not Found")</f>
        <v>1</v>
      </c>
      <c r="Y47" s="5">
        <f>IFERROR(INDEX(tbl_EmployeeSurvey[WorkLifeBalance],MATCH(tbl_HRMaster[[#This Row],[EmployeeID]],tbl_EmployeeSurvey[EmployeeID],0)),"Not Found")</f>
        <v>3</v>
      </c>
      <c r="Z47" s="5">
        <f>IFERROR(VLOOKUP(tbl_HRMaster[[#This Row],[EmployeeID]],tbl_ManagerSurvey[[EmployeeID]:[PerformanceRating]],2,FALSE),"Not Found")</f>
        <v>2</v>
      </c>
      <c r="AA47" s="5">
        <f>IFERROR(VLOOKUP(tbl_HRMaster[[#This Row],[EmployeeID]],tbl_ManagerSurvey[[EmployeeID]:[PerformanceRating]],3,FALSE),"Not Found")</f>
        <v>3</v>
      </c>
      <c r="AB47" s="5" t="str">
        <f>IF(tbl_HRMaster[[#This Row],[Attrition]]="Yes","Left","Active")</f>
        <v>Left</v>
      </c>
      <c r="AC47" s="5" t="str">
        <f>_xlfn.IFS(tbl_HRMaster[[#This Row],[Age]]&lt;25,"Under 25",tbl_HRMaster[[#This Row],[Age]]&lt;35,"25-34",tbl_HRMaster[[#This Row],[Age]]&lt;45,"35-44",tbl_HRMaster[[#This Row],[Age]]&lt;55,"45-54",TRUE,"Above 54")</f>
        <v>25-34</v>
      </c>
      <c r="AD47" s="5" t="str">
        <f>_xlfn.IFS(
tbl_HRMaster[[#This Row],[YearsAtCompany]]&lt;2,"&lt; 2 Years",
tbl_HRMaster[[#This Row],[YearsAtCompany]]&lt;5,"2-4 Years",
tbl_HRMaster[[#This Row],[YearsAtCompany]]&lt;10,"5-9 Years",
TRUE,"10+ Years"
)</f>
        <v>&lt; 2 Years</v>
      </c>
      <c r="AE47" s="5">
        <f>IF(tbl_HRMaster[[#This Row],[Attrition]]="Yes",1,0)</f>
        <v>1</v>
      </c>
    </row>
    <row r="48" spans="1:31" x14ac:dyDescent="0.25">
      <c r="A48">
        <v>29</v>
      </c>
      <c r="B48" t="s">
        <v>28</v>
      </c>
      <c r="C48" t="s">
        <v>22</v>
      </c>
      <c r="D48" t="s">
        <v>37</v>
      </c>
      <c r="E48">
        <v>3</v>
      </c>
      <c r="F48">
        <v>5</v>
      </c>
      <c r="G48" t="s">
        <v>24</v>
      </c>
      <c r="H48">
        <v>1924</v>
      </c>
      <c r="I48" t="s">
        <v>34</v>
      </c>
      <c r="J48">
        <v>1</v>
      </c>
      <c r="K48" t="s">
        <v>35</v>
      </c>
      <c r="L48" t="s">
        <v>32</v>
      </c>
      <c r="M48">
        <v>27230</v>
      </c>
      <c r="N48">
        <v>6</v>
      </c>
      <c r="O48">
        <v>11</v>
      </c>
      <c r="P48">
        <v>1</v>
      </c>
      <c r="Q48">
        <v>3</v>
      </c>
      <c r="R48">
        <v>2</v>
      </c>
      <c r="S48">
        <v>0</v>
      </c>
      <c r="T48">
        <v>0</v>
      </c>
      <c r="U48">
        <v>0</v>
      </c>
      <c r="V48">
        <f>COUNTIF(tbl_HRMaster[EmployeeID],tbl_HRMaster[[#This Row],[EmployeeID]])</f>
        <v>1</v>
      </c>
      <c r="W48">
        <f>IFERROR(INDEX(tbl_EmployeeSurvey[EnvironmentSatisfaction],MATCH(tbl_HRMaster[[#This Row],[EmployeeID]],tbl_EmployeeSurvey[EmployeeID],0)),"Not Found")</f>
        <v>4</v>
      </c>
      <c r="X48">
        <f>IFERROR(INDEX(tbl_EmployeeSurvey[JobSatisfaction],MATCH(tbl_HRMaster[[#This Row],[EmployeeID]],tbl_EmployeeSurvey[EmployeeID],0)),"Not Found")</f>
        <v>1</v>
      </c>
      <c r="Y48" s="5">
        <f>IFERROR(INDEX(tbl_EmployeeSurvey[WorkLifeBalance],MATCH(tbl_HRMaster[[#This Row],[EmployeeID]],tbl_EmployeeSurvey[EmployeeID],0)),"Not Found")</f>
        <v>3</v>
      </c>
      <c r="Z48" s="5">
        <f>IFERROR(VLOOKUP(tbl_HRMaster[[#This Row],[EmployeeID]],tbl_ManagerSurvey[[EmployeeID]:[PerformanceRating]],2,FALSE),"Not Found")</f>
        <v>2</v>
      </c>
      <c r="AA48" s="5">
        <f>IFERROR(VLOOKUP(tbl_HRMaster[[#This Row],[EmployeeID]],tbl_ManagerSurvey[[EmployeeID]:[PerformanceRating]],3,FALSE),"Not Found")</f>
        <v>3</v>
      </c>
      <c r="AB48" s="5" t="str">
        <f>IF(tbl_HRMaster[[#This Row],[Attrition]]="Yes","Left","Active")</f>
        <v>Left</v>
      </c>
      <c r="AC48" s="5" t="str">
        <f>_xlfn.IFS(tbl_HRMaster[[#This Row],[Age]]&lt;25,"Under 25",tbl_HRMaster[[#This Row],[Age]]&lt;35,"25-34",tbl_HRMaster[[#This Row],[Age]]&lt;45,"35-44",tbl_HRMaster[[#This Row],[Age]]&lt;55,"45-54",TRUE,"Above 54")</f>
        <v>25-34</v>
      </c>
      <c r="AD48" s="5" t="str">
        <f>_xlfn.IFS(
tbl_HRMaster[[#This Row],[YearsAtCompany]]&lt;2,"&lt; 2 Years",
tbl_HRMaster[[#This Row],[YearsAtCompany]]&lt;5,"2-4 Years",
tbl_HRMaster[[#This Row],[YearsAtCompany]]&lt;10,"5-9 Years",
TRUE,"10+ Years"
)</f>
        <v>&lt; 2 Years</v>
      </c>
      <c r="AE48" s="5">
        <f>IF(tbl_HRMaster[[#This Row],[Attrition]]="Yes",1,0)</f>
        <v>1</v>
      </c>
    </row>
    <row r="49" spans="1:31" x14ac:dyDescent="0.25">
      <c r="A49">
        <v>29</v>
      </c>
      <c r="B49" t="s">
        <v>28</v>
      </c>
      <c r="C49" t="s">
        <v>22</v>
      </c>
      <c r="D49" t="s">
        <v>37</v>
      </c>
      <c r="E49">
        <v>3</v>
      </c>
      <c r="F49">
        <v>5</v>
      </c>
      <c r="G49" t="s">
        <v>24</v>
      </c>
      <c r="H49">
        <v>3394</v>
      </c>
      <c r="I49" t="s">
        <v>34</v>
      </c>
      <c r="J49">
        <v>1</v>
      </c>
      <c r="K49" t="s">
        <v>35</v>
      </c>
      <c r="L49" t="s">
        <v>32</v>
      </c>
      <c r="M49">
        <v>27230</v>
      </c>
      <c r="N49">
        <v>6</v>
      </c>
      <c r="O49">
        <v>11</v>
      </c>
      <c r="P49">
        <v>1</v>
      </c>
      <c r="Q49">
        <v>3</v>
      </c>
      <c r="R49">
        <v>2</v>
      </c>
      <c r="S49">
        <v>0</v>
      </c>
      <c r="T49">
        <v>0</v>
      </c>
      <c r="U49">
        <v>0</v>
      </c>
      <c r="V49">
        <f>COUNTIF(tbl_HRMaster[EmployeeID],tbl_HRMaster[[#This Row],[EmployeeID]])</f>
        <v>1</v>
      </c>
      <c r="W49">
        <f>IFERROR(INDEX(tbl_EmployeeSurvey[EnvironmentSatisfaction],MATCH(tbl_HRMaster[[#This Row],[EmployeeID]],tbl_EmployeeSurvey[EmployeeID],0)),"Not Found")</f>
        <v>4</v>
      </c>
      <c r="X49">
        <f>IFERROR(INDEX(tbl_EmployeeSurvey[JobSatisfaction],MATCH(tbl_HRMaster[[#This Row],[EmployeeID]],tbl_EmployeeSurvey[EmployeeID],0)),"Not Found")</f>
        <v>1</v>
      </c>
      <c r="Y49" s="5">
        <f>IFERROR(INDEX(tbl_EmployeeSurvey[WorkLifeBalance],MATCH(tbl_HRMaster[[#This Row],[EmployeeID]],tbl_EmployeeSurvey[EmployeeID],0)),"Not Found")</f>
        <v>3</v>
      </c>
      <c r="Z49" s="5">
        <f>IFERROR(VLOOKUP(tbl_HRMaster[[#This Row],[EmployeeID]],tbl_ManagerSurvey[[EmployeeID]:[PerformanceRating]],2,FALSE),"Not Found")</f>
        <v>2</v>
      </c>
      <c r="AA49" s="5">
        <f>IFERROR(VLOOKUP(tbl_HRMaster[[#This Row],[EmployeeID]],tbl_ManagerSurvey[[EmployeeID]:[PerformanceRating]],3,FALSE),"Not Found")</f>
        <v>3</v>
      </c>
      <c r="AB49" s="5" t="str">
        <f>IF(tbl_HRMaster[[#This Row],[Attrition]]="Yes","Left","Active")</f>
        <v>Left</v>
      </c>
      <c r="AC49" s="5" t="str">
        <f>_xlfn.IFS(tbl_HRMaster[[#This Row],[Age]]&lt;25,"Under 25",tbl_HRMaster[[#This Row],[Age]]&lt;35,"25-34",tbl_HRMaster[[#This Row],[Age]]&lt;45,"35-44",tbl_HRMaster[[#This Row],[Age]]&lt;55,"45-54",TRUE,"Above 54")</f>
        <v>25-34</v>
      </c>
      <c r="AD49" s="5" t="str">
        <f>_xlfn.IFS(
tbl_HRMaster[[#This Row],[YearsAtCompany]]&lt;2,"&lt; 2 Years",
tbl_HRMaster[[#This Row],[YearsAtCompany]]&lt;5,"2-4 Years",
tbl_HRMaster[[#This Row],[YearsAtCompany]]&lt;10,"5-9 Years",
TRUE,"10+ Years"
)</f>
        <v>&lt; 2 Years</v>
      </c>
      <c r="AE49" s="5">
        <f>IF(tbl_HRMaster[[#This Row],[Attrition]]="Yes",1,0)</f>
        <v>1</v>
      </c>
    </row>
    <row r="50" spans="1:31" x14ac:dyDescent="0.25">
      <c r="A50">
        <v>23</v>
      </c>
      <c r="B50" t="s">
        <v>21</v>
      </c>
      <c r="C50" t="s">
        <v>22</v>
      </c>
      <c r="D50" t="s">
        <v>30</v>
      </c>
      <c r="E50">
        <v>10</v>
      </c>
      <c r="F50">
        <v>3</v>
      </c>
      <c r="G50" t="s">
        <v>38</v>
      </c>
      <c r="H50">
        <v>1299</v>
      </c>
      <c r="I50" t="s">
        <v>34</v>
      </c>
      <c r="J50">
        <v>2</v>
      </c>
      <c r="K50" t="s">
        <v>40</v>
      </c>
      <c r="L50" t="s">
        <v>41</v>
      </c>
      <c r="M50">
        <v>64390</v>
      </c>
      <c r="N50">
        <v>3</v>
      </c>
      <c r="O50">
        <v>22</v>
      </c>
      <c r="P50">
        <v>3</v>
      </c>
      <c r="Q50">
        <v>3</v>
      </c>
      <c r="R50">
        <v>2</v>
      </c>
      <c r="S50">
        <v>0</v>
      </c>
      <c r="T50">
        <v>0</v>
      </c>
      <c r="U50">
        <v>0</v>
      </c>
      <c r="V50">
        <f>COUNTIF(tbl_HRMaster[EmployeeID],tbl_HRMaster[[#This Row],[EmployeeID]])</f>
        <v>1</v>
      </c>
      <c r="W50">
        <f>IFERROR(INDEX(tbl_EmployeeSurvey[EnvironmentSatisfaction],MATCH(tbl_HRMaster[[#This Row],[EmployeeID]],tbl_EmployeeSurvey[EmployeeID],0)),"Not Found")</f>
        <v>3</v>
      </c>
      <c r="X50">
        <f>IFERROR(INDEX(tbl_EmployeeSurvey[JobSatisfaction],MATCH(tbl_HRMaster[[#This Row],[EmployeeID]],tbl_EmployeeSurvey[EmployeeID],0)),"Not Found")</f>
        <v>1</v>
      </c>
      <c r="Y50" s="5">
        <f>IFERROR(INDEX(tbl_EmployeeSurvey[WorkLifeBalance],MATCH(tbl_HRMaster[[#This Row],[EmployeeID]],tbl_EmployeeSurvey[EmployeeID],0)),"Not Found")</f>
        <v>3</v>
      </c>
      <c r="Z50" s="5">
        <f>IFERROR(VLOOKUP(tbl_HRMaster[[#This Row],[EmployeeID]],tbl_ManagerSurvey[[EmployeeID]:[PerformanceRating]],2,FALSE),"Not Found")</f>
        <v>3</v>
      </c>
      <c r="AA50" s="5">
        <f>IFERROR(VLOOKUP(tbl_HRMaster[[#This Row],[EmployeeID]],tbl_ManagerSurvey[[EmployeeID]:[PerformanceRating]],3,FALSE),"Not Found")</f>
        <v>4</v>
      </c>
      <c r="AB50" s="5" t="str">
        <f>IF(tbl_HRMaster[[#This Row],[Attrition]]="Yes","Left","Active")</f>
        <v>Active</v>
      </c>
      <c r="AC50" s="5" t="str">
        <f>_xlfn.IFS(tbl_HRMaster[[#This Row],[Age]]&lt;25,"Under 25",tbl_HRMaster[[#This Row],[Age]]&lt;35,"25-34",tbl_HRMaster[[#This Row],[Age]]&lt;45,"35-44",tbl_HRMaster[[#This Row],[Age]]&lt;55,"45-54",TRUE,"Above 54")</f>
        <v>Under 25</v>
      </c>
      <c r="AD50" s="5" t="str">
        <f>_xlfn.IFS(
tbl_HRMaster[[#This Row],[YearsAtCompany]]&lt;2,"&lt; 2 Years",
tbl_HRMaster[[#This Row],[YearsAtCompany]]&lt;5,"2-4 Years",
tbl_HRMaster[[#This Row],[YearsAtCompany]]&lt;10,"5-9 Years",
TRUE,"10+ Years"
)</f>
        <v>&lt; 2 Years</v>
      </c>
      <c r="AE50" s="5">
        <f>IF(tbl_HRMaster[[#This Row],[Attrition]]="Yes",1,0)</f>
        <v>0</v>
      </c>
    </row>
    <row r="51" spans="1:31" x14ac:dyDescent="0.25">
      <c r="A51">
        <v>23</v>
      </c>
      <c r="B51" t="s">
        <v>21</v>
      </c>
      <c r="C51" t="s">
        <v>22</v>
      </c>
      <c r="D51" t="s">
        <v>30</v>
      </c>
      <c r="E51">
        <v>10</v>
      </c>
      <c r="F51">
        <v>3</v>
      </c>
      <c r="G51" t="s">
        <v>38</v>
      </c>
      <c r="H51">
        <v>2769</v>
      </c>
      <c r="I51" t="s">
        <v>34</v>
      </c>
      <c r="J51">
        <v>2</v>
      </c>
      <c r="K51" t="s">
        <v>40</v>
      </c>
      <c r="L51" t="s">
        <v>41</v>
      </c>
      <c r="M51">
        <v>64390</v>
      </c>
      <c r="N51">
        <v>3</v>
      </c>
      <c r="O51">
        <v>22</v>
      </c>
      <c r="P51">
        <v>3</v>
      </c>
      <c r="Q51">
        <v>3</v>
      </c>
      <c r="R51">
        <v>2</v>
      </c>
      <c r="S51">
        <v>0</v>
      </c>
      <c r="T51">
        <v>0</v>
      </c>
      <c r="U51">
        <v>0</v>
      </c>
      <c r="V51">
        <f>COUNTIF(tbl_HRMaster[EmployeeID],tbl_HRMaster[[#This Row],[EmployeeID]])</f>
        <v>1</v>
      </c>
      <c r="W51">
        <f>IFERROR(INDEX(tbl_EmployeeSurvey[EnvironmentSatisfaction],MATCH(tbl_HRMaster[[#This Row],[EmployeeID]],tbl_EmployeeSurvey[EmployeeID],0)),"Not Found")</f>
        <v>3</v>
      </c>
      <c r="X51">
        <f>IFERROR(INDEX(tbl_EmployeeSurvey[JobSatisfaction],MATCH(tbl_HRMaster[[#This Row],[EmployeeID]],tbl_EmployeeSurvey[EmployeeID],0)),"Not Found")</f>
        <v>1</v>
      </c>
      <c r="Y51" s="5">
        <f>IFERROR(INDEX(tbl_EmployeeSurvey[WorkLifeBalance],MATCH(tbl_HRMaster[[#This Row],[EmployeeID]],tbl_EmployeeSurvey[EmployeeID],0)),"Not Found")</f>
        <v>3</v>
      </c>
      <c r="Z51" s="5">
        <f>IFERROR(VLOOKUP(tbl_HRMaster[[#This Row],[EmployeeID]],tbl_ManagerSurvey[[EmployeeID]:[PerformanceRating]],2,FALSE),"Not Found")</f>
        <v>3</v>
      </c>
      <c r="AA51" s="5">
        <f>IFERROR(VLOOKUP(tbl_HRMaster[[#This Row],[EmployeeID]],tbl_ManagerSurvey[[EmployeeID]:[PerformanceRating]],3,FALSE),"Not Found")</f>
        <v>4</v>
      </c>
      <c r="AB51" s="5" t="str">
        <f>IF(tbl_HRMaster[[#This Row],[Attrition]]="Yes","Left","Active")</f>
        <v>Active</v>
      </c>
      <c r="AC51" s="5" t="str">
        <f>_xlfn.IFS(tbl_HRMaster[[#This Row],[Age]]&lt;25,"Under 25",tbl_HRMaster[[#This Row],[Age]]&lt;35,"25-34",tbl_HRMaster[[#This Row],[Age]]&lt;45,"35-44",tbl_HRMaster[[#This Row],[Age]]&lt;55,"45-54",TRUE,"Above 54")</f>
        <v>Under 25</v>
      </c>
      <c r="AD51" s="5" t="str">
        <f>_xlfn.IFS(
tbl_HRMaster[[#This Row],[YearsAtCompany]]&lt;2,"&lt; 2 Years",
tbl_HRMaster[[#This Row],[YearsAtCompany]]&lt;5,"2-4 Years",
tbl_HRMaster[[#This Row],[YearsAtCompany]]&lt;10,"5-9 Years",
TRUE,"10+ Years"
)</f>
        <v>&lt; 2 Years</v>
      </c>
      <c r="AE51" s="5">
        <f>IF(tbl_HRMaster[[#This Row],[Attrition]]="Yes",1,0)</f>
        <v>0</v>
      </c>
    </row>
    <row r="52" spans="1:31" x14ac:dyDescent="0.25">
      <c r="A52">
        <v>23</v>
      </c>
      <c r="B52" t="s">
        <v>21</v>
      </c>
      <c r="C52" t="s">
        <v>22</v>
      </c>
      <c r="D52" t="s">
        <v>30</v>
      </c>
      <c r="E52">
        <v>10</v>
      </c>
      <c r="F52">
        <v>3</v>
      </c>
      <c r="G52" t="s">
        <v>38</v>
      </c>
      <c r="H52">
        <v>4239</v>
      </c>
      <c r="I52" t="s">
        <v>34</v>
      </c>
      <c r="J52">
        <v>2</v>
      </c>
      <c r="K52" t="s">
        <v>40</v>
      </c>
      <c r="L52" t="s">
        <v>41</v>
      </c>
      <c r="M52">
        <v>64390</v>
      </c>
      <c r="N52">
        <v>3</v>
      </c>
      <c r="O52">
        <v>22</v>
      </c>
      <c r="P52">
        <v>3</v>
      </c>
      <c r="Q52">
        <v>3</v>
      </c>
      <c r="R52">
        <v>2</v>
      </c>
      <c r="S52">
        <v>0</v>
      </c>
      <c r="T52">
        <v>0</v>
      </c>
      <c r="U52">
        <v>0</v>
      </c>
      <c r="V52">
        <f>COUNTIF(tbl_HRMaster[EmployeeID],tbl_HRMaster[[#This Row],[EmployeeID]])</f>
        <v>1</v>
      </c>
      <c r="W52">
        <f>IFERROR(INDEX(tbl_EmployeeSurvey[EnvironmentSatisfaction],MATCH(tbl_HRMaster[[#This Row],[EmployeeID]],tbl_EmployeeSurvey[EmployeeID],0)),"Not Found")</f>
        <v>3</v>
      </c>
      <c r="X52">
        <f>IFERROR(INDEX(tbl_EmployeeSurvey[JobSatisfaction],MATCH(tbl_HRMaster[[#This Row],[EmployeeID]],tbl_EmployeeSurvey[EmployeeID],0)),"Not Found")</f>
        <v>1</v>
      </c>
      <c r="Y52" s="5">
        <f>IFERROR(INDEX(tbl_EmployeeSurvey[WorkLifeBalance],MATCH(tbl_HRMaster[[#This Row],[EmployeeID]],tbl_EmployeeSurvey[EmployeeID],0)),"Not Found")</f>
        <v>3</v>
      </c>
      <c r="Z52" s="5">
        <f>IFERROR(VLOOKUP(tbl_HRMaster[[#This Row],[EmployeeID]],tbl_ManagerSurvey[[EmployeeID]:[PerformanceRating]],2,FALSE),"Not Found")</f>
        <v>3</v>
      </c>
      <c r="AA52" s="5">
        <f>IFERROR(VLOOKUP(tbl_HRMaster[[#This Row],[EmployeeID]],tbl_ManagerSurvey[[EmployeeID]:[PerformanceRating]],3,FALSE),"Not Found")</f>
        <v>4</v>
      </c>
      <c r="AB52" s="5" t="str">
        <f>IF(tbl_HRMaster[[#This Row],[Attrition]]="Yes","Left","Active")</f>
        <v>Active</v>
      </c>
      <c r="AC52" s="5" t="str">
        <f>_xlfn.IFS(tbl_HRMaster[[#This Row],[Age]]&lt;25,"Under 25",tbl_HRMaster[[#This Row],[Age]]&lt;35,"25-34",tbl_HRMaster[[#This Row],[Age]]&lt;45,"35-44",tbl_HRMaster[[#This Row],[Age]]&lt;55,"45-54",TRUE,"Above 54")</f>
        <v>Under 25</v>
      </c>
      <c r="AD52" s="5" t="str">
        <f>_xlfn.IFS(
tbl_HRMaster[[#This Row],[YearsAtCompany]]&lt;2,"&lt; 2 Years",
tbl_HRMaster[[#This Row],[YearsAtCompany]]&lt;5,"2-4 Years",
tbl_HRMaster[[#This Row],[YearsAtCompany]]&lt;10,"5-9 Years",
TRUE,"10+ Years"
)</f>
        <v>&lt; 2 Years</v>
      </c>
      <c r="AE52" s="5">
        <f>IF(tbl_HRMaster[[#This Row],[Attrition]]="Yes",1,0)</f>
        <v>0</v>
      </c>
    </row>
    <row r="53" spans="1:31" x14ac:dyDescent="0.25">
      <c r="A53">
        <v>32</v>
      </c>
      <c r="B53" t="s">
        <v>21</v>
      </c>
      <c r="C53" t="s">
        <v>29</v>
      </c>
      <c r="D53" t="s">
        <v>23</v>
      </c>
      <c r="E53">
        <v>9</v>
      </c>
      <c r="F53">
        <v>4</v>
      </c>
      <c r="G53" t="s">
        <v>24</v>
      </c>
      <c r="H53">
        <v>1062</v>
      </c>
      <c r="I53" t="s">
        <v>34</v>
      </c>
      <c r="J53">
        <v>4</v>
      </c>
      <c r="K53" t="s">
        <v>35</v>
      </c>
      <c r="L53" t="s">
        <v>32</v>
      </c>
      <c r="M53">
        <v>43270</v>
      </c>
      <c r="N53">
        <v>8</v>
      </c>
      <c r="O53">
        <v>13</v>
      </c>
      <c r="P53">
        <v>0</v>
      </c>
      <c r="Q53">
        <v>4</v>
      </c>
      <c r="R53">
        <v>4</v>
      </c>
      <c r="S53">
        <v>0</v>
      </c>
      <c r="T53">
        <v>0</v>
      </c>
      <c r="U53">
        <v>0</v>
      </c>
      <c r="V53">
        <f>COUNTIF(tbl_HRMaster[EmployeeID],tbl_HRMaster[[#This Row],[EmployeeID]])</f>
        <v>1</v>
      </c>
      <c r="W53">
        <f>IFERROR(INDEX(tbl_EmployeeSurvey[EnvironmentSatisfaction],MATCH(tbl_HRMaster[[#This Row],[EmployeeID]],tbl_EmployeeSurvey[EmployeeID],0)),"Not Found")</f>
        <v>4</v>
      </c>
      <c r="X53">
        <f>IFERROR(INDEX(tbl_EmployeeSurvey[JobSatisfaction],MATCH(tbl_HRMaster[[#This Row],[EmployeeID]],tbl_EmployeeSurvey[EmployeeID],0)),"Not Found")</f>
        <v>4</v>
      </c>
      <c r="Y53" s="5">
        <f>IFERROR(INDEX(tbl_EmployeeSurvey[WorkLifeBalance],MATCH(tbl_HRMaster[[#This Row],[EmployeeID]],tbl_EmployeeSurvey[EmployeeID],0)),"Not Found")</f>
        <v>4</v>
      </c>
      <c r="Z53" s="5">
        <f>IFERROR(VLOOKUP(tbl_HRMaster[[#This Row],[EmployeeID]],tbl_ManagerSurvey[[EmployeeID]:[PerformanceRating]],2,FALSE),"Not Found")</f>
        <v>3</v>
      </c>
      <c r="AA53" s="5">
        <f>IFERROR(VLOOKUP(tbl_HRMaster[[#This Row],[EmployeeID]],tbl_ManagerSurvey[[EmployeeID]:[PerformanceRating]],3,FALSE),"Not Found")</f>
        <v>3</v>
      </c>
      <c r="AB53" s="5" t="str">
        <f>IF(tbl_HRMaster[[#This Row],[Attrition]]="Yes","Left","Active")</f>
        <v>Active</v>
      </c>
      <c r="AC53" s="5" t="str">
        <f>_xlfn.IFS(tbl_HRMaster[[#This Row],[Age]]&lt;25,"Under 25",tbl_HRMaster[[#This Row],[Age]]&lt;35,"25-34",tbl_HRMaster[[#This Row],[Age]]&lt;45,"35-44",tbl_HRMaster[[#This Row],[Age]]&lt;55,"45-54",TRUE,"Above 54")</f>
        <v>25-34</v>
      </c>
      <c r="AD53" s="5" t="str">
        <f>_xlfn.IFS(
tbl_HRMaster[[#This Row],[YearsAtCompany]]&lt;2,"&lt; 2 Years",
tbl_HRMaster[[#This Row],[YearsAtCompany]]&lt;5,"2-4 Years",
tbl_HRMaster[[#This Row],[YearsAtCompany]]&lt;10,"5-9 Years",
TRUE,"10+ Years"
)</f>
        <v>&lt; 2 Years</v>
      </c>
      <c r="AE53" s="5">
        <f>IF(tbl_HRMaster[[#This Row],[Attrition]]="Yes",1,0)</f>
        <v>0</v>
      </c>
    </row>
    <row r="54" spans="1:31" x14ac:dyDescent="0.25">
      <c r="A54">
        <v>32</v>
      </c>
      <c r="B54" t="s">
        <v>21</v>
      </c>
      <c r="C54" t="s">
        <v>29</v>
      </c>
      <c r="D54" t="s">
        <v>23</v>
      </c>
      <c r="E54">
        <v>9</v>
      </c>
      <c r="F54">
        <v>4</v>
      </c>
      <c r="G54" t="s">
        <v>24</v>
      </c>
      <c r="H54">
        <v>2532</v>
      </c>
      <c r="I54" t="s">
        <v>34</v>
      </c>
      <c r="J54">
        <v>4</v>
      </c>
      <c r="K54" t="s">
        <v>35</v>
      </c>
      <c r="L54" t="s">
        <v>32</v>
      </c>
      <c r="M54">
        <v>43270</v>
      </c>
      <c r="N54">
        <v>8</v>
      </c>
      <c r="O54">
        <v>13</v>
      </c>
      <c r="P54">
        <v>0</v>
      </c>
      <c r="Q54">
        <v>4</v>
      </c>
      <c r="R54">
        <v>4</v>
      </c>
      <c r="S54">
        <v>0</v>
      </c>
      <c r="T54">
        <v>0</v>
      </c>
      <c r="U54">
        <v>0</v>
      </c>
      <c r="V54">
        <f>COUNTIF(tbl_HRMaster[EmployeeID],tbl_HRMaster[[#This Row],[EmployeeID]])</f>
        <v>1</v>
      </c>
      <c r="W54">
        <f>IFERROR(INDEX(tbl_EmployeeSurvey[EnvironmentSatisfaction],MATCH(tbl_HRMaster[[#This Row],[EmployeeID]],tbl_EmployeeSurvey[EmployeeID],0)),"Not Found")</f>
        <v>4</v>
      </c>
      <c r="X54">
        <f>IFERROR(INDEX(tbl_EmployeeSurvey[JobSatisfaction],MATCH(tbl_HRMaster[[#This Row],[EmployeeID]],tbl_EmployeeSurvey[EmployeeID],0)),"Not Found")</f>
        <v>4</v>
      </c>
      <c r="Y54" s="5">
        <f>IFERROR(INDEX(tbl_EmployeeSurvey[WorkLifeBalance],MATCH(tbl_HRMaster[[#This Row],[EmployeeID]],tbl_EmployeeSurvey[EmployeeID],0)),"Not Found")</f>
        <v>4</v>
      </c>
      <c r="Z54" s="5">
        <f>IFERROR(VLOOKUP(tbl_HRMaster[[#This Row],[EmployeeID]],tbl_ManagerSurvey[[EmployeeID]:[PerformanceRating]],2,FALSE),"Not Found")</f>
        <v>3</v>
      </c>
      <c r="AA54" s="5">
        <f>IFERROR(VLOOKUP(tbl_HRMaster[[#This Row],[EmployeeID]],tbl_ManagerSurvey[[EmployeeID]:[PerformanceRating]],3,FALSE),"Not Found")</f>
        <v>3</v>
      </c>
      <c r="AB54" s="5" t="str">
        <f>IF(tbl_HRMaster[[#This Row],[Attrition]]="Yes","Left","Active")</f>
        <v>Active</v>
      </c>
      <c r="AC54" s="5" t="str">
        <f>_xlfn.IFS(tbl_HRMaster[[#This Row],[Age]]&lt;25,"Under 25",tbl_HRMaster[[#This Row],[Age]]&lt;35,"25-34",tbl_HRMaster[[#This Row],[Age]]&lt;45,"35-44",tbl_HRMaster[[#This Row],[Age]]&lt;55,"45-54",TRUE,"Above 54")</f>
        <v>25-34</v>
      </c>
      <c r="AD54" s="5" t="str">
        <f>_xlfn.IFS(
tbl_HRMaster[[#This Row],[YearsAtCompany]]&lt;2,"&lt; 2 Years",
tbl_HRMaster[[#This Row],[YearsAtCompany]]&lt;5,"2-4 Years",
tbl_HRMaster[[#This Row],[YearsAtCompany]]&lt;10,"5-9 Years",
TRUE,"10+ Years"
)</f>
        <v>&lt; 2 Years</v>
      </c>
      <c r="AE54" s="5">
        <f>IF(tbl_HRMaster[[#This Row],[Attrition]]="Yes",1,0)</f>
        <v>0</v>
      </c>
    </row>
    <row r="55" spans="1:31" x14ac:dyDescent="0.25">
      <c r="A55">
        <v>32</v>
      </c>
      <c r="B55" t="s">
        <v>21</v>
      </c>
      <c r="C55" t="s">
        <v>29</v>
      </c>
      <c r="D55" t="s">
        <v>23</v>
      </c>
      <c r="E55">
        <v>9</v>
      </c>
      <c r="F55">
        <v>4</v>
      </c>
      <c r="G55" t="s">
        <v>24</v>
      </c>
      <c r="H55">
        <v>4002</v>
      </c>
      <c r="I55" t="s">
        <v>34</v>
      </c>
      <c r="J55">
        <v>4</v>
      </c>
      <c r="K55" t="s">
        <v>35</v>
      </c>
      <c r="L55" t="s">
        <v>32</v>
      </c>
      <c r="M55">
        <v>43270</v>
      </c>
      <c r="N55">
        <v>8</v>
      </c>
      <c r="O55">
        <v>13</v>
      </c>
      <c r="P55">
        <v>0</v>
      </c>
      <c r="Q55">
        <v>4</v>
      </c>
      <c r="R55">
        <v>4</v>
      </c>
      <c r="S55">
        <v>0</v>
      </c>
      <c r="T55">
        <v>0</v>
      </c>
      <c r="U55">
        <v>0</v>
      </c>
      <c r="V55">
        <f>COUNTIF(tbl_HRMaster[EmployeeID],tbl_HRMaster[[#This Row],[EmployeeID]])</f>
        <v>1</v>
      </c>
      <c r="W55">
        <f>IFERROR(INDEX(tbl_EmployeeSurvey[EnvironmentSatisfaction],MATCH(tbl_HRMaster[[#This Row],[EmployeeID]],tbl_EmployeeSurvey[EmployeeID],0)),"Not Found")</f>
        <v>4</v>
      </c>
      <c r="X55">
        <f>IFERROR(INDEX(tbl_EmployeeSurvey[JobSatisfaction],MATCH(tbl_HRMaster[[#This Row],[EmployeeID]],tbl_EmployeeSurvey[EmployeeID],0)),"Not Found")</f>
        <v>4</v>
      </c>
      <c r="Y55" s="5">
        <f>IFERROR(INDEX(tbl_EmployeeSurvey[WorkLifeBalance],MATCH(tbl_HRMaster[[#This Row],[EmployeeID]],tbl_EmployeeSurvey[EmployeeID],0)),"Not Found")</f>
        <v>4</v>
      </c>
      <c r="Z55" s="5">
        <f>IFERROR(VLOOKUP(tbl_HRMaster[[#This Row],[EmployeeID]],tbl_ManagerSurvey[[EmployeeID]:[PerformanceRating]],2,FALSE),"Not Found")</f>
        <v>3</v>
      </c>
      <c r="AA55" s="5">
        <f>IFERROR(VLOOKUP(tbl_HRMaster[[#This Row],[EmployeeID]],tbl_ManagerSurvey[[EmployeeID]:[PerformanceRating]],3,FALSE),"Not Found")</f>
        <v>3</v>
      </c>
      <c r="AB55" s="5" t="str">
        <f>IF(tbl_HRMaster[[#This Row],[Attrition]]="Yes","Left","Active")</f>
        <v>Active</v>
      </c>
      <c r="AC55" s="5" t="str">
        <f>_xlfn.IFS(tbl_HRMaster[[#This Row],[Age]]&lt;25,"Under 25",tbl_HRMaster[[#This Row],[Age]]&lt;35,"25-34",tbl_HRMaster[[#This Row],[Age]]&lt;45,"35-44",tbl_HRMaster[[#This Row],[Age]]&lt;55,"45-54",TRUE,"Above 54")</f>
        <v>25-34</v>
      </c>
      <c r="AD55" s="5" t="str">
        <f>_xlfn.IFS(
tbl_HRMaster[[#This Row],[YearsAtCompany]]&lt;2,"&lt; 2 Years",
tbl_HRMaster[[#This Row],[YearsAtCompany]]&lt;5,"2-4 Years",
tbl_HRMaster[[#This Row],[YearsAtCompany]]&lt;10,"5-9 Years",
TRUE,"10+ Years"
)</f>
        <v>&lt; 2 Years</v>
      </c>
      <c r="AE55" s="5">
        <f>IF(tbl_HRMaster[[#This Row],[Attrition]]="Yes",1,0)</f>
        <v>0</v>
      </c>
    </row>
    <row r="56" spans="1:31" x14ac:dyDescent="0.25">
      <c r="A56">
        <v>24</v>
      </c>
      <c r="B56" t="s">
        <v>28</v>
      </c>
      <c r="C56" t="s">
        <v>29</v>
      </c>
      <c r="D56" t="s">
        <v>23</v>
      </c>
      <c r="E56">
        <v>3</v>
      </c>
      <c r="F56">
        <v>3</v>
      </c>
      <c r="G56" t="s">
        <v>24</v>
      </c>
      <c r="H56">
        <v>803</v>
      </c>
      <c r="I56" t="s">
        <v>34</v>
      </c>
      <c r="J56">
        <v>2</v>
      </c>
      <c r="K56" t="s">
        <v>31</v>
      </c>
      <c r="L56" t="s">
        <v>32</v>
      </c>
      <c r="M56">
        <v>76540</v>
      </c>
      <c r="N56">
        <v>2</v>
      </c>
      <c r="O56">
        <v>17</v>
      </c>
      <c r="P56">
        <v>1</v>
      </c>
      <c r="Q56">
        <v>4</v>
      </c>
      <c r="R56">
        <v>3</v>
      </c>
      <c r="S56">
        <v>0</v>
      </c>
      <c r="T56">
        <v>0</v>
      </c>
      <c r="U56">
        <v>0</v>
      </c>
      <c r="V56">
        <f>COUNTIF(tbl_HRMaster[EmployeeID],tbl_HRMaster[[#This Row],[EmployeeID]])</f>
        <v>1</v>
      </c>
      <c r="W56">
        <f>IFERROR(INDEX(tbl_EmployeeSurvey[EnvironmentSatisfaction],MATCH(tbl_HRMaster[[#This Row],[EmployeeID]],tbl_EmployeeSurvey[EmployeeID],0)),"Not Found")</f>
        <v>2</v>
      </c>
      <c r="X56">
        <f>IFERROR(INDEX(tbl_EmployeeSurvey[JobSatisfaction],MATCH(tbl_HRMaster[[#This Row],[EmployeeID]],tbl_EmployeeSurvey[EmployeeID],0)),"Not Found")</f>
        <v>1</v>
      </c>
      <c r="Y56" s="5">
        <f>IFERROR(INDEX(tbl_EmployeeSurvey[WorkLifeBalance],MATCH(tbl_HRMaster[[#This Row],[EmployeeID]],tbl_EmployeeSurvey[EmployeeID],0)),"Not Found")</f>
        <v>2</v>
      </c>
      <c r="Z56" s="5">
        <f>IFERROR(VLOOKUP(tbl_HRMaster[[#This Row],[EmployeeID]],tbl_ManagerSurvey[[EmployeeID]:[PerformanceRating]],2,FALSE),"Not Found")</f>
        <v>2</v>
      </c>
      <c r="AA56" s="5">
        <f>IFERROR(VLOOKUP(tbl_HRMaster[[#This Row],[EmployeeID]],tbl_ManagerSurvey[[EmployeeID]:[PerformanceRating]],3,FALSE),"Not Found")</f>
        <v>3</v>
      </c>
      <c r="AB56" s="5" t="str">
        <f>IF(tbl_HRMaster[[#This Row],[Attrition]]="Yes","Left","Active")</f>
        <v>Left</v>
      </c>
      <c r="AC56" s="5" t="str">
        <f>_xlfn.IFS(tbl_HRMaster[[#This Row],[Age]]&lt;25,"Under 25",tbl_HRMaster[[#This Row],[Age]]&lt;35,"25-34",tbl_HRMaster[[#This Row],[Age]]&lt;45,"35-44",tbl_HRMaster[[#This Row],[Age]]&lt;55,"45-54",TRUE,"Above 54")</f>
        <v>Under 25</v>
      </c>
      <c r="AD56" s="5" t="str">
        <f>_xlfn.IFS(
tbl_HRMaster[[#This Row],[YearsAtCompany]]&lt;2,"&lt; 2 Years",
tbl_HRMaster[[#This Row],[YearsAtCompany]]&lt;5,"2-4 Years",
tbl_HRMaster[[#This Row],[YearsAtCompany]]&lt;10,"5-9 Years",
TRUE,"10+ Years"
)</f>
        <v>&lt; 2 Years</v>
      </c>
      <c r="AE56" s="5">
        <f>IF(tbl_HRMaster[[#This Row],[Attrition]]="Yes",1,0)</f>
        <v>1</v>
      </c>
    </row>
    <row r="57" spans="1:31" x14ac:dyDescent="0.25">
      <c r="A57">
        <v>24</v>
      </c>
      <c r="B57" t="s">
        <v>28</v>
      </c>
      <c r="C57" t="s">
        <v>29</v>
      </c>
      <c r="D57" t="s">
        <v>23</v>
      </c>
      <c r="E57">
        <v>3</v>
      </c>
      <c r="F57">
        <v>3</v>
      </c>
      <c r="G57" t="s">
        <v>24</v>
      </c>
      <c r="H57">
        <v>2273</v>
      </c>
      <c r="I57" t="s">
        <v>34</v>
      </c>
      <c r="J57">
        <v>2</v>
      </c>
      <c r="K57" t="s">
        <v>31</v>
      </c>
      <c r="L57" t="s">
        <v>32</v>
      </c>
      <c r="M57">
        <v>76540</v>
      </c>
      <c r="N57">
        <v>2</v>
      </c>
      <c r="O57">
        <v>17</v>
      </c>
      <c r="P57">
        <v>1</v>
      </c>
      <c r="Q57">
        <v>4</v>
      </c>
      <c r="R57">
        <v>3</v>
      </c>
      <c r="S57">
        <v>0</v>
      </c>
      <c r="T57">
        <v>0</v>
      </c>
      <c r="U57">
        <v>0</v>
      </c>
      <c r="V57">
        <f>COUNTIF(tbl_HRMaster[EmployeeID],tbl_HRMaster[[#This Row],[EmployeeID]])</f>
        <v>1</v>
      </c>
      <c r="W57">
        <f>IFERROR(INDEX(tbl_EmployeeSurvey[EnvironmentSatisfaction],MATCH(tbl_HRMaster[[#This Row],[EmployeeID]],tbl_EmployeeSurvey[EmployeeID],0)),"Not Found")</f>
        <v>2</v>
      </c>
      <c r="X57">
        <f>IFERROR(INDEX(tbl_EmployeeSurvey[JobSatisfaction],MATCH(tbl_HRMaster[[#This Row],[EmployeeID]],tbl_EmployeeSurvey[EmployeeID],0)),"Not Found")</f>
        <v>1</v>
      </c>
      <c r="Y57" s="5">
        <f>IFERROR(INDEX(tbl_EmployeeSurvey[WorkLifeBalance],MATCH(tbl_HRMaster[[#This Row],[EmployeeID]],tbl_EmployeeSurvey[EmployeeID],0)),"Not Found")</f>
        <v>2</v>
      </c>
      <c r="Z57" s="5">
        <f>IFERROR(VLOOKUP(tbl_HRMaster[[#This Row],[EmployeeID]],tbl_ManagerSurvey[[EmployeeID]:[PerformanceRating]],2,FALSE),"Not Found")</f>
        <v>2</v>
      </c>
      <c r="AA57" s="5">
        <f>IFERROR(VLOOKUP(tbl_HRMaster[[#This Row],[EmployeeID]],tbl_ManagerSurvey[[EmployeeID]:[PerformanceRating]],3,FALSE),"Not Found")</f>
        <v>3</v>
      </c>
      <c r="AB57" s="5" t="str">
        <f>IF(tbl_HRMaster[[#This Row],[Attrition]]="Yes","Left","Active")</f>
        <v>Left</v>
      </c>
      <c r="AC57" s="5" t="str">
        <f>_xlfn.IFS(tbl_HRMaster[[#This Row],[Age]]&lt;25,"Under 25",tbl_HRMaster[[#This Row],[Age]]&lt;35,"25-34",tbl_HRMaster[[#This Row],[Age]]&lt;45,"35-44",tbl_HRMaster[[#This Row],[Age]]&lt;55,"45-54",TRUE,"Above 54")</f>
        <v>Under 25</v>
      </c>
      <c r="AD57" s="5" t="str">
        <f>_xlfn.IFS(
tbl_HRMaster[[#This Row],[YearsAtCompany]]&lt;2,"&lt; 2 Years",
tbl_HRMaster[[#This Row],[YearsAtCompany]]&lt;5,"2-4 Years",
tbl_HRMaster[[#This Row],[YearsAtCompany]]&lt;10,"5-9 Years",
TRUE,"10+ Years"
)</f>
        <v>&lt; 2 Years</v>
      </c>
      <c r="AE57" s="5">
        <f>IF(tbl_HRMaster[[#This Row],[Attrition]]="Yes",1,0)</f>
        <v>1</v>
      </c>
    </row>
    <row r="58" spans="1:31" x14ac:dyDescent="0.25">
      <c r="A58">
        <v>24</v>
      </c>
      <c r="B58" t="s">
        <v>28</v>
      </c>
      <c r="C58" t="s">
        <v>29</v>
      </c>
      <c r="D58" t="s">
        <v>23</v>
      </c>
      <c r="E58">
        <v>3</v>
      </c>
      <c r="F58">
        <v>3</v>
      </c>
      <c r="G58" t="s">
        <v>24</v>
      </c>
      <c r="H58">
        <v>3743</v>
      </c>
      <c r="I58" t="s">
        <v>34</v>
      </c>
      <c r="J58">
        <v>2</v>
      </c>
      <c r="K58" t="s">
        <v>31</v>
      </c>
      <c r="L58" t="s">
        <v>32</v>
      </c>
      <c r="M58">
        <v>76540</v>
      </c>
      <c r="N58">
        <v>2</v>
      </c>
      <c r="O58">
        <v>17</v>
      </c>
      <c r="P58">
        <v>1</v>
      </c>
      <c r="Q58">
        <v>4</v>
      </c>
      <c r="R58">
        <v>3</v>
      </c>
      <c r="S58">
        <v>0</v>
      </c>
      <c r="T58">
        <v>0</v>
      </c>
      <c r="U58">
        <v>0</v>
      </c>
      <c r="V58">
        <f>COUNTIF(tbl_HRMaster[EmployeeID],tbl_HRMaster[[#This Row],[EmployeeID]])</f>
        <v>1</v>
      </c>
      <c r="W58">
        <f>IFERROR(INDEX(tbl_EmployeeSurvey[EnvironmentSatisfaction],MATCH(tbl_HRMaster[[#This Row],[EmployeeID]],tbl_EmployeeSurvey[EmployeeID],0)),"Not Found")</f>
        <v>2</v>
      </c>
      <c r="X58">
        <f>IFERROR(INDEX(tbl_EmployeeSurvey[JobSatisfaction],MATCH(tbl_HRMaster[[#This Row],[EmployeeID]],tbl_EmployeeSurvey[EmployeeID],0)),"Not Found")</f>
        <v>1</v>
      </c>
      <c r="Y58" s="5">
        <f>IFERROR(INDEX(tbl_EmployeeSurvey[WorkLifeBalance],MATCH(tbl_HRMaster[[#This Row],[EmployeeID]],tbl_EmployeeSurvey[EmployeeID],0)),"Not Found")</f>
        <v>2</v>
      </c>
      <c r="Z58" s="5">
        <f>IFERROR(VLOOKUP(tbl_HRMaster[[#This Row],[EmployeeID]],tbl_ManagerSurvey[[EmployeeID]:[PerformanceRating]],2,FALSE),"Not Found")</f>
        <v>2</v>
      </c>
      <c r="AA58" s="5">
        <f>IFERROR(VLOOKUP(tbl_HRMaster[[#This Row],[EmployeeID]],tbl_ManagerSurvey[[EmployeeID]:[PerformanceRating]],3,FALSE),"Not Found")</f>
        <v>3</v>
      </c>
      <c r="AB58" s="5" t="str">
        <f>IF(tbl_HRMaster[[#This Row],[Attrition]]="Yes","Left","Active")</f>
        <v>Left</v>
      </c>
      <c r="AC58" s="5" t="str">
        <f>_xlfn.IFS(tbl_HRMaster[[#This Row],[Age]]&lt;25,"Under 25",tbl_HRMaster[[#This Row],[Age]]&lt;35,"25-34",tbl_HRMaster[[#This Row],[Age]]&lt;45,"35-44",tbl_HRMaster[[#This Row],[Age]]&lt;55,"45-54",TRUE,"Above 54")</f>
        <v>Under 25</v>
      </c>
      <c r="AD58" s="5" t="str">
        <f>_xlfn.IFS(
tbl_HRMaster[[#This Row],[YearsAtCompany]]&lt;2,"&lt; 2 Years",
tbl_HRMaster[[#This Row],[YearsAtCompany]]&lt;5,"2-4 Years",
tbl_HRMaster[[#This Row],[YearsAtCompany]]&lt;10,"5-9 Years",
TRUE,"10+ Years"
)</f>
        <v>&lt; 2 Years</v>
      </c>
      <c r="AE58" s="5">
        <f>IF(tbl_HRMaster[[#This Row],[Attrition]]="Yes",1,0)</f>
        <v>1</v>
      </c>
    </row>
    <row r="59" spans="1:31" x14ac:dyDescent="0.25">
      <c r="A59">
        <v>40</v>
      </c>
      <c r="B59" t="s">
        <v>21</v>
      </c>
      <c r="C59" t="s">
        <v>29</v>
      </c>
      <c r="D59" t="s">
        <v>23</v>
      </c>
      <c r="E59">
        <v>9</v>
      </c>
      <c r="F59">
        <v>3</v>
      </c>
      <c r="G59" t="s">
        <v>38</v>
      </c>
      <c r="H59">
        <v>609</v>
      </c>
      <c r="I59" t="s">
        <v>34</v>
      </c>
      <c r="J59">
        <v>1</v>
      </c>
      <c r="K59" t="s">
        <v>42</v>
      </c>
      <c r="L59" t="s">
        <v>27</v>
      </c>
      <c r="M59">
        <v>45230</v>
      </c>
      <c r="N59">
        <v>5</v>
      </c>
      <c r="O59">
        <v>16</v>
      </c>
      <c r="P59">
        <v>1</v>
      </c>
      <c r="Q59">
        <v>5</v>
      </c>
      <c r="R59">
        <v>5</v>
      </c>
      <c r="S59">
        <v>0</v>
      </c>
      <c r="T59">
        <v>0</v>
      </c>
      <c r="U59">
        <v>0</v>
      </c>
      <c r="V59">
        <f>COUNTIF(tbl_HRMaster[EmployeeID],tbl_HRMaster[[#This Row],[EmployeeID]])</f>
        <v>1</v>
      </c>
      <c r="W59">
        <f>IFERROR(INDEX(tbl_EmployeeSurvey[EnvironmentSatisfaction],MATCH(tbl_HRMaster[[#This Row],[EmployeeID]],tbl_EmployeeSurvey[EmployeeID],0)),"Not Found")</f>
        <v>2</v>
      </c>
      <c r="X59">
        <f>IFERROR(INDEX(tbl_EmployeeSurvey[JobSatisfaction],MATCH(tbl_HRMaster[[#This Row],[EmployeeID]],tbl_EmployeeSurvey[EmployeeID],0)),"Not Found")</f>
        <v>2</v>
      </c>
      <c r="Y59" s="5">
        <f>IFERROR(INDEX(tbl_EmployeeSurvey[WorkLifeBalance],MATCH(tbl_HRMaster[[#This Row],[EmployeeID]],tbl_EmployeeSurvey[EmployeeID],0)),"Not Found")</f>
        <v>3</v>
      </c>
      <c r="Z59" s="5">
        <f>IFERROR(VLOOKUP(tbl_HRMaster[[#This Row],[EmployeeID]],tbl_ManagerSurvey[[EmployeeID]:[PerformanceRating]],2,FALSE),"Not Found")</f>
        <v>4</v>
      </c>
      <c r="AA59" s="5">
        <f>IFERROR(VLOOKUP(tbl_HRMaster[[#This Row],[EmployeeID]],tbl_ManagerSurvey[[EmployeeID]:[PerformanceRating]],3,FALSE),"Not Found")</f>
        <v>3</v>
      </c>
      <c r="AB59" s="5" t="str">
        <f>IF(tbl_HRMaster[[#This Row],[Attrition]]="Yes","Left","Active")</f>
        <v>Active</v>
      </c>
      <c r="AC59" s="5" t="str">
        <f>_xlfn.IFS(tbl_HRMaster[[#This Row],[Age]]&lt;25,"Under 25",tbl_HRMaster[[#This Row],[Age]]&lt;35,"25-34",tbl_HRMaster[[#This Row],[Age]]&lt;45,"35-44",tbl_HRMaster[[#This Row],[Age]]&lt;55,"45-54",TRUE,"Above 54")</f>
        <v>35-44</v>
      </c>
      <c r="AD59" s="5" t="str">
        <f>_xlfn.IFS(
tbl_HRMaster[[#This Row],[YearsAtCompany]]&lt;2,"&lt; 2 Years",
tbl_HRMaster[[#This Row],[YearsAtCompany]]&lt;5,"2-4 Years",
tbl_HRMaster[[#This Row],[YearsAtCompany]]&lt;10,"5-9 Years",
TRUE,"10+ Years"
)</f>
        <v>&lt; 2 Years</v>
      </c>
      <c r="AE59" s="5">
        <f>IF(tbl_HRMaster[[#This Row],[Attrition]]="Yes",1,0)</f>
        <v>0</v>
      </c>
    </row>
    <row r="60" spans="1:31" x14ac:dyDescent="0.25">
      <c r="A60">
        <v>40</v>
      </c>
      <c r="B60" t="s">
        <v>21</v>
      </c>
      <c r="C60" t="s">
        <v>29</v>
      </c>
      <c r="D60" t="s">
        <v>23</v>
      </c>
      <c r="E60">
        <v>9</v>
      </c>
      <c r="F60">
        <v>3</v>
      </c>
      <c r="G60" t="s">
        <v>38</v>
      </c>
      <c r="H60">
        <v>2079</v>
      </c>
      <c r="I60" t="s">
        <v>34</v>
      </c>
      <c r="J60">
        <v>1</v>
      </c>
      <c r="K60" t="s">
        <v>42</v>
      </c>
      <c r="L60" t="s">
        <v>27</v>
      </c>
      <c r="M60">
        <v>45230</v>
      </c>
      <c r="N60">
        <v>5</v>
      </c>
      <c r="O60">
        <v>16</v>
      </c>
      <c r="P60">
        <v>1</v>
      </c>
      <c r="Q60">
        <v>5</v>
      </c>
      <c r="R60">
        <v>5</v>
      </c>
      <c r="S60">
        <v>0</v>
      </c>
      <c r="T60">
        <v>0</v>
      </c>
      <c r="U60">
        <v>0</v>
      </c>
      <c r="V60">
        <f>COUNTIF(tbl_HRMaster[EmployeeID],tbl_HRMaster[[#This Row],[EmployeeID]])</f>
        <v>1</v>
      </c>
      <c r="W60">
        <f>IFERROR(INDEX(tbl_EmployeeSurvey[EnvironmentSatisfaction],MATCH(tbl_HRMaster[[#This Row],[EmployeeID]],tbl_EmployeeSurvey[EmployeeID],0)),"Not Found")</f>
        <v>2</v>
      </c>
      <c r="X60">
        <f>IFERROR(INDEX(tbl_EmployeeSurvey[JobSatisfaction],MATCH(tbl_HRMaster[[#This Row],[EmployeeID]],tbl_EmployeeSurvey[EmployeeID],0)),"Not Found")</f>
        <v>2</v>
      </c>
      <c r="Y60" s="5">
        <f>IFERROR(INDEX(tbl_EmployeeSurvey[WorkLifeBalance],MATCH(tbl_HRMaster[[#This Row],[EmployeeID]],tbl_EmployeeSurvey[EmployeeID],0)),"Not Found")</f>
        <v>3</v>
      </c>
      <c r="Z60" s="5">
        <f>IFERROR(VLOOKUP(tbl_HRMaster[[#This Row],[EmployeeID]],tbl_ManagerSurvey[[EmployeeID]:[PerformanceRating]],2,FALSE),"Not Found")</f>
        <v>4</v>
      </c>
      <c r="AA60" s="5">
        <f>IFERROR(VLOOKUP(tbl_HRMaster[[#This Row],[EmployeeID]],tbl_ManagerSurvey[[EmployeeID]:[PerformanceRating]],3,FALSE),"Not Found")</f>
        <v>3</v>
      </c>
      <c r="AB60" s="5" t="str">
        <f>IF(tbl_HRMaster[[#This Row],[Attrition]]="Yes","Left","Active")</f>
        <v>Active</v>
      </c>
      <c r="AC60" s="5" t="str">
        <f>_xlfn.IFS(tbl_HRMaster[[#This Row],[Age]]&lt;25,"Under 25",tbl_HRMaster[[#This Row],[Age]]&lt;35,"25-34",tbl_HRMaster[[#This Row],[Age]]&lt;45,"35-44",tbl_HRMaster[[#This Row],[Age]]&lt;55,"45-54",TRUE,"Above 54")</f>
        <v>35-44</v>
      </c>
      <c r="AD60" s="5" t="str">
        <f>_xlfn.IFS(
tbl_HRMaster[[#This Row],[YearsAtCompany]]&lt;2,"&lt; 2 Years",
tbl_HRMaster[[#This Row],[YearsAtCompany]]&lt;5,"2-4 Years",
tbl_HRMaster[[#This Row],[YearsAtCompany]]&lt;10,"5-9 Years",
TRUE,"10+ Years"
)</f>
        <v>&lt; 2 Years</v>
      </c>
      <c r="AE60" s="5">
        <f>IF(tbl_HRMaster[[#This Row],[Attrition]]="Yes",1,0)</f>
        <v>0</v>
      </c>
    </row>
    <row r="61" spans="1:31" x14ac:dyDescent="0.25">
      <c r="A61">
        <v>40</v>
      </c>
      <c r="B61" t="s">
        <v>21</v>
      </c>
      <c r="C61" t="s">
        <v>29</v>
      </c>
      <c r="D61" t="s">
        <v>23</v>
      </c>
      <c r="E61">
        <v>9</v>
      </c>
      <c r="F61">
        <v>3</v>
      </c>
      <c r="G61" t="s">
        <v>38</v>
      </c>
      <c r="H61">
        <v>3549</v>
      </c>
      <c r="I61" t="s">
        <v>34</v>
      </c>
      <c r="J61">
        <v>1</v>
      </c>
      <c r="K61" t="s">
        <v>42</v>
      </c>
      <c r="L61" t="s">
        <v>27</v>
      </c>
      <c r="M61">
        <v>45230</v>
      </c>
      <c r="N61">
        <v>5</v>
      </c>
      <c r="O61">
        <v>16</v>
      </c>
      <c r="P61">
        <v>1</v>
      </c>
      <c r="Q61">
        <v>5</v>
      </c>
      <c r="R61">
        <v>5</v>
      </c>
      <c r="S61">
        <v>0</v>
      </c>
      <c r="T61">
        <v>0</v>
      </c>
      <c r="U61">
        <v>0</v>
      </c>
      <c r="V61">
        <f>COUNTIF(tbl_HRMaster[EmployeeID],tbl_HRMaster[[#This Row],[EmployeeID]])</f>
        <v>1</v>
      </c>
      <c r="W61">
        <f>IFERROR(INDEX(tbl_EmployeeSurvey[EnvironmentSatisfaction],MATCH(tbl_HRMaster[[#This Row],[EmployeeID]],tbl_EmployeeSurvey[EmployeeID],0)),"Not Found")</f>
        <v>2</v>
      </c>
      <c r="X61">
        <f>IFERROR(INDEX(tbl_EmployeeSurvey[JobSatisfaction],MATCH(tbl_HRMaster[[#This Row],[EmployeeID]],tbl_EmployeeSurvey[EmployeeID],0)),"Not Found")</f>
        <v>2</v>
      </c>
      <c r="Y61" s="5">
        <f>IFERROR(INDEX(tbl_EmployeeSurvey[WorkLifeBalance],MATCH(tbl_HRMaster[[#This Row],[EmployeeID]],tbl_EmployeeSurvey[EmployeeID],0)),"Not Found")</f>
        <v>3</v>
      </c>
      <c r="Z61" s="5">
        <f>IFERROR(VLOOKUP(tbl_HRMaster[[#This Row],[EmployeeID]],tbl_ManagerSurvey[[EmployeeID]:[PerformanceRating]],2,FALSE),"Not Found")</f>
        <v>4</v>
      </c>
      <c r="AA61" s="5">
        <f>IFERROR(VLOOKUP(tbl_HRMaster[[#This Row],[EmployeeID]],tbl_ManagerSurvey[[EmployeeID]:[PerformanceRating]],3,FALSE),"Not Found")</f>
        <v>3</v>
      </c>
      <c r="AB61" s="5" t="str">
        <f>IF(tbl_HRMaster[[#This Row],[Attrition]]="Yes","Left","Active")</f>
        <v>Active</v>
      </c>
      <c r="AC61" s="5" t="str">
        <f>_xlfn.IFS(tbl_HRMaster[[#This Row],[Age]]&lt;25,"Under 25",tbl_HRMaster[[#This Row],[Age]]&lt;35,"25-34",tbl_HRMaster[[#This Row],[Age]]&lt;45,"35-44",tbl_HRMaster[[#This Row],[Age]]&lt;55,"45-54",TRUE,"Above 54")</f>
        <v>35-44</v>
      </c>
      <c r="AD61" s="5" t="str">
        <f>_xlfn.IFS(
tbl_HRMaster[[#This Row],[YearsAtCompany]]&lt;2,"&lt; 2 Years",
tbl_HRMaster[[#This Row],[YearsAtCompany]]&lt;5,"2-4 Years",
tbl_HRMaster[[#This Row],[YearsAtCompany]]&lt;10,"5-9 Years",
TRUE,"10+ Years"
)</f>
        <v>&lt; 2 Years</v>
      </c>
      <c r="AE61" s="5">
        <f>IF(tbl_HRMaster[[#This Row],[Attrition]]="Yes",1,0)</f>
        <v>0</v>
      </c>
    </row>
    <row r="62" spans="1:31" x14ac:dyDescent="0.25">
      <c r="A62">
        <v>28</v>
      </c>
      <c r="B62" t="s">
        <v>28</v>
      </c>
      <c r="C62" t="s">
        <v>22</v>
      </c>
      <c r="D62" t="s">
        <v>30</v>
      </c>
      <c r="E62">
        <v>11</v>
      </c>
      <c r="F62">
        <v>2</v>
      </c>
      <c r="G62" t="s">
        <v>38</v>
      </c>
      <c r="H62">
        <v>7</v>
      </c>
      <c r="I62" t="s">
        <v>34</v>
      </c>
      <c r="J62">
        <v>2</v>
      </c>
      <c r="K62" t="s">
        <v>35</v>
      </c>
      <c r="L62" t="s">
        <v>32</v>
      </c>
      <c r="M62">
        <v>58130</v>
      </c>
      <c r="N62">
        <v>2</v>
      </c>
      <c r="O62">
        <v>20</v>
      </c>
      <c r="P62">
        <v>1</v>
      </c>
      <c r="Q62">
        <v>5</v>
      </c>
      <c r="R62">
        <v>2</v>
      </c>
      <c r="S62">
        <v>0</v>
      </c>
      <c r="T62">
        <v>0</v>
      </c>
      <c r="U62">
        <v>0</v>
      </c>
      <c r="V62">
        <f>COUNTIF(tbl_HRMaster[EmployeeID],tbl_HRMaster[[#This Row],[EmployeeID]])</f>
        <v>1</v>
      </c>
      <c r="W62">
        <f>IFERROR(INDEX(tbl_EmployeeSurvey[EnvironmentSatisfaction],MATCH(tbl_HRMaster[[#This Row],[EmployeeID]],tbl_EmployeeSurvey[EmployeeID],0)),"Not Found")</f>
        <v>1</v>
      </c>
      <c r="X62">
        <f>IFERROR(INDEX(tbl_EmployeeSurvey[JobSatisfaction],MATCH(tbl_HRMaster[[#This Row],[EmployeeID]],tbl_EmployeeSurvey[EmployeeID],0)),"Not Found")</f>
        <v>3</v>
      </c>
      <c r="Y62" s="5">
        <f>IFERROR(INDEX(tbl_EmployeeSurvey[WorkLifeBalance],MATCH(tbl_HRMaster[[#This Row],[EmployeeID]],tbl_EmployeeSurvey[EmployeeID],0)),"Not Found")</f>
        <v>1</v>
      </c>
      <c r="Z62" s="5">
        <f>IFERROR(VLOOKUP(tbl_HRMaster[[#This Row],[EmployeeID]],tbl_ManagerSurvey[[EmployeeID]:[PerformanceRating]],2,FALSE),"Not Found")</f>
        <v>3</v>
      </c>
      <c r="AA62" s="5">
        <f>IFERROR(VLOOKUP(tbl_HRMaster[[#This Row],[EmployeeID]],tbl_ManagerSurvey[[EmployeeID]:[PerformanceRating]],3,FALSE),"Not Found")</f>
        <v>4</v>
      </c>
      <c r="AB62" s="5" t="str">
        <f>IF(tbl_HRMaster[[#This Row],[Attrition]]="Yes","Left","Active")</f>
        <v>Left</v>
      </c>
      <c r="AC62" s="5" t="str">
        <f>_xlfn.IFS(tbl_HRMaster[[#This Row],[Age]]&lt;25,"Under 25",tbl_HRMaster[[#This Row],[Age]]&lt;35,"25-34",tbl_HRMaster[[#This Row],[Age]]&lt;45,"35-44",tbl_HRMaster[[#This Row],[Age]]&lt;55,"45-54",TRUE,"Above 54")</f>
        <v>25-34</v>
      </c>
      <c r="AD62" s="5" t="str">
        <f>_xlfn.IFS(
tbl_HRMaster[[#This Row],[YearsAtCompany]]&lt;2,"&lt; 2 Years",
tbl_HRMaster[[#This Row],[YearsAtCompany]]&lt;5,"2-4 Years",
tbl_HRMaster[[#This Row],[YearsAtCompany]]&lt;10,"5-9 Years",
TRUE,"10+ Years"
)</f>
        <v>&lt; 2 Years</v>
      </c>
      <c r="AE62" s="5">
        <f>IF(tbl_HRMaster[[#This Row],[Attrition]]="Yes",1,0)</f>
        <v>1</v>
      </c>
    </row>
    <row r="63" spans="1:31" x14ac:dyDescent="0.25">
      <c r="A63">
        <v>28</v>
      </c>
      <c r="B63" t="s">
        <v>28</v>
      </c>
      <c r="C63" t="s">
        <v>22</v>
      </c>
      <c r="D63" t="s">
        <v>30</v>
      </c>
      <c r="E63">
        <v>11</v>
      </c>
      <c r="F63">
        <v>2</v>
      </c>
      <c r="G63" t="s">
        <v>38</v>
      </c>
      <c r="H63">
        <v>1477</v>
      </c>
      <c r="I63" t="s">
        <v>34</v>
      </c>
      <c r="J63">
        <v>2</v>
      </c>
      <c r="K63" t="s">
        <v>35</v>
      </c>
      <c r="L63" t="s">
        <v>32</v>
      </c>
      <c r="M63">
        <v>58130</v>
      </c>
      <c r="N63">
        <v>2</v>
      </c>
      <c r="O63">
        <v>20</v>
      </c>
      <c r="P63">
        <v>1</v>
      </c>
      <c r="Q63">
        <v>5</v>
      </c>
      <c r="R63">
        <v>2</v>
      </c>
      <c r="S63">
        <v>0</v>
      </c>
      <c r="T63">
        <v>0</v>
      </c>
      <c r="U63">
        <v>0</v>
      </c>
      <c r="V63">
        <f>COUNTIF(tbl_HRMaster[EmployeeID],tbl_HRMaster[[#This Row],[EmployeeID]])</f>
        <v>1</v>
      </c>
      <c r="W63">
        <f>IFERROR(INDEX(tbl_EmployeeSurvey[EnvironmentSatisfaction],MATCH(tbl_HRMaster[[#This Row],[EmployeeID]],tbl_EmployeeSurvey[EmployeeID],0)),"Not Found")</f>
        <v>3</v>
      </c>
      <c r="X63">
        <f>IFERROR(INDEX(tbl_EmployeeSurvey[JobSatisfaction],MATCH(tbl_HRMaster[[#This Row],[EmployeeID]],tbl_EmployeeSurvey[EmployeeID],0)),"Not Found")</f>
        <v>3</v>
      </c>
      <c r="Y63" s="5">
        <f>IFERROR(INDEX(tbl_EmployeeSurvey[WorkLifeBalance],MATCH(tbl_HRMaster[[#This Row],[EmployeeID]],tbl_EmployeeSurvey[EmployeeID],0)),"Not Found")</f>
        <v>1</v>
      </c>
      <c r="Z63" s="5">
        <f>IFERROR(VLOOKUP(tbl_HRMaster[[#This Row],[EmployeeID]],tbl_ManagerSurvey[[EmployeeID]:[PerformanceRating]],2,FALSE),"Not Found")</f>
        <v>3</v>
      </c>
      <c r="AA63" s="5">
        <f>IFERROR(VLOOKUP(tbl_HRMaster[[#This Row],[EmployeeID]],tbl_ManagerSurvey[[EmployeeID]:[PerformanceRating]],3,FALSE),"Not Found")</f>
        <v>4</v>
      </c>
      <c r="AB63" s="5" t="str">
        <f>IF(tbl_HRMaster[[#This Row],[Attrition]]="Yes","Left","Active")</f>
        <v>Left</v>
      </c>
      <c r="AC63" s="5" t="str">
        <f>_xlfn.IFS(tbl_HRMaster[[#This Row],[Age]]&lt;25,"Under 25",tbl_HRMaster[[#This Row],[Age]]&lt;35,"25-34",tbl_HRMaster[[#This Row],[Age]]&lt;45,"35-44",tbl_HRMaster[[#This Row],[Age]]&lt;55,"45-54",TRUE,"Above 54")</f>
        <v>25-34</v>
      </c>
      <c r="AD63" s="5" t="str">
        <f>_xlfn.IFS(
tbl_HRMaster[[#This Row],[YearsAtCompany]]&lt;2,"&lt; 2 Years",
tbl_HRMaster[[#This Row],[YearsAtCompany]]&lt;5,"2-4 Years",
tbl_HRMaster[[#This Row],[YearsAtCompany]]&lt;10,"5-9 Years",
TRUE,"10+ Years"
)</f>
        <v>&lt; 2 Years</v>
      </c>
      <c r="AE63" s="5">
        <f>IF(tbl_HRMaster[[#This Row],[Attrition]]="Yes",1,0)</f>
        <v>1</v>
      </c>
    </row>
    <row r="64" spans="1:31" x14ac:dyDescent="0.25">
      <c r="A64">
        <v>28</v>
      </c>
      <c r="B64" t="s">
        <v>28</v>
      </c>
      <c r="C64" t="s">
        <v>22</v>
      </c>
      <c r="D64" t="s">
        <v>30</v>
      </c>
      <c r="E64">
        <v>11</v>
      </c>
      <c r="F64">
        <v>2</v>
      </c>
      <c r="G64" t="s">
        <v>38</v>
      </c>
      <c r="H64">
        <v>2947</v>
      </c>
      <c r="I64" t="s">
        <v>34</v>
      </c>
      <c r="J64">
        <v>2</v>
      </c>
      <c r="K64" t="s">
        <v>35</v>
      </c>
      <c r="L64" t="s">
        <v>32</v>
      </c>
      <c r="M64">
        <v>58130</v>
      </c>
      <c r="N64">
        <v>2</v>
      </c>
      <c r="O64">
        <v>20</v>
      </c>
      <c r="P64">
        <v>1</v>
      </c>
      <c r="Q64">
        <v>5</v>
      </c>
      <c r="R64">
        <v>2</v>
      </c>
      <c r="S64">
        <v>0</v>
      </c>
      <c r="T64">
        <v>0</v>
      </c>
      <c r="U64">
        <v>0</v>
      </c>
      <c r="V64">
        <f>COUNTIF(tbl_HRMaster[EmployeeID],tbl_HRMaster[[#This Row],[EmployeeID]])</f>
        <v>1</v>
      </c>
      <c r="W64">
        <f>IFERROR(INDEX(tbl_EmployeeSurvey[EnvironmentSatisfaction],MATCH(tbl_HRMaster[[#This Row],[EmployeeID]],tbl_EmployeeSurvey[EmployeeID],0)),"Not Found")</f>
        <v>1</v>
      </c>
      <c r="X64">
        <f>IFERROR(INDEX(tbl_EmployeeSurvey[JobSatisfaction],MATCH(tbl_HRMaster[[#This Row],[EmployeeID]],tbl_EmployeeSurvey[EmployeeID],0)),"Not Found")</f>
        <v>3</v>
      </c>
      <c r="Y64" s="5">
        <f>IFERROR(INDEX(tbl_EmployeeSurvey[WorkLifeBalance],MATCH(tbl_HRMaster[[#This Row],[EmployeeID]],tbl_EmployeeSurvey[EmployeeID],0)),"Not Found")</f>
        <v>1</v>
      </c>
      <c r="Z64" s="5">
        <f>IFERROR(VLOOKUP(tbl_HRMaster[[#This Row],[EmployeeID]],tbl_ManagerSurvey[[EmployeeID]:[PerformanceRating]],2,FALSE),"Not Found")</f>
        <v>3</v>
      </c>
      <c r="AA64" s="5">
        <f>IFERROR(VLOOKUP(tbl_HRMaster[[#This Row],[EmployeeID]],tbl_ManagerSurvey[[EmployeeID]:[PerformanceRating]],3,FALSE),"Not Found")</f>
        <v>4</v>
      </c>
      <c r="AB64" s="5" t="str">
        <f>IF(tbl_HRMaster[[#This Row],[Attrition]]="Yes","Left","Active")</f>
        <v>Left</v>
      </c>
      <c r="AC64" s="5" t="str">
        <f>_xlfn.IFS(tbl_HRMaster[[#This Row],[Age]]&lt;25,"Under 25",tbl_HRMaster[[#This Row],[Age]]&lt;35,"25-34",tbl_HRMaster[[#This Row],[Age]]&lt;45,"35-44",tbl_HRMaster[[#This Row],[Age]]&lt;55,"45-54",TRUE,"Above 54")</f>
        <v>25-34</v>
      </c>
      <c r="AD64" s="5" t="str">
        <f>_xlfn.IFS(
tbl_HRMaster[[#This Row],[YearsAtCompany]]&lt;2,"&lt; 2 Years",
tbl_HRMaster[[#This Row],[YearsAtCompany]]&lt;5,"2-4 Years",
tbl_HRMaster[[#This Row],[YearsAtCompany]]&lt;10,"5-9 Years",
TRUE,"10+ Years"
)</f>
        <v>&lt; 2 Years</v>
      </c>
      <c r="AE64" s="5">
        <f>IF(tbl_HRMaster[[#This Row],[Attrition]]="Yes",1,0)</f>
        <v>1</v>
      </c>
    </row>
    <row r="65" spans="1:31" x14ac:dyDescent="0.25">
      <c r="A65">
        <v>47</v>
      </c>
      <c r="B65" t="s">
        <v>21</v>
      </c>
      <c r="C65" t="s">
        <v>29</v>
      </c>
      <c r="D65" t="s">
        <v>23</v>
      </c>
      <c r="E65">
        <v>1</v>
      </c>
      <c r="F65">
        <v>3</v>
      </c>
      <c r="G65" t="s">
        <v>38</v>
      </c>
      <c r="H65">
        <v>90</v>
      </c>
      <c r="I65" t="s">
        <v>25</v>
      </c>
      <c r="J65">
        <v>2</v>
      </c>
      <c r="K65" t="s">
        <v>40</v>
      </c>
      <c r="L65" t="s">
        <v>32</v>
      </c>
      <c r="M65">
        <v>68340</v>
      </c>
      <c r="N65">
        <v>3</v>
      </c>
      <c r="O65">
        <v>16</v>
      </c>
      <c r="P65">
        <v>1</v>
      </c>
      <c r="Q65">
        <v>5</v>
      </c>
      <c r="R65">
        <v>2</v>
      </c>
      <c r="S65">
        <v>0</v>
      </c>
      <c r="T65">
        <v>0</v>
      </c>
      <c r="U65">
        <v>0</v>
      </c>
      <c r="V65">
        <f>COUNTIF(tbl_HRMaster[EmployeeID],tbl_HRMaster[[#This Row],[EmployeeID]])</f>
        <v>1</v>
      </c>
      <c r="W65">
        <f>IFERROR(INDEX(tbl_EmployeeSurvey[EnvironmentSatisfaction],MATCH(tbl_HRMaster[[#This Row],[EmployeeID]],tbl_EmployeeSurvey[EmployeeID],0)),"Not Found")</f>
        <v>2</v>
      </c>
      <c r="X65">
        <f>IFERROR(INDEX(tbl_EmployeeSurvey[JobSatisfaction],MATCH(tbl_HRMaster[[#This Row],[EmployeeID]],tbl_EmployeeSurvey[EmployeeID],0)),"Not Found")</f>
        <v>3</v>
      </c>
      <c r="Y65" s="5">
        <f>IFERROR(INDEX(tbl_EmployeeSurvey[WorkLifeBalance],MATCH(tbl_HRMaster[[#This Row],[EmployeeID]],tbl_EmployeeSurvey[EmployeeID],0)),"Not Found")</f>
        <v>3</v>
      </c>
      <c r="Z65" s="5">
        <f>IFERROR(VLOOKUP(tbl_HRMaster[[#This Row],[EmployeeID]],tbl_ManagerSurvey[[EmployeeID]:[PerformanceRating]],2,FALSE),"Not Found")</f>
        <v>4</v>
      </c>
      <c r="AA65" s="5">
        <f>IFERROR(VLOOKUP(tbl_HRMaster[[#This Row],[EmployeeID]],tbl_ManagerSurvey[[EmployeeID]:[PerformanceRating]],3,FALSE),"Not Found")</f>
        <v>3</v>
      </c>
      <c r="AB65" s="5" t="str">
        <f>IF(tbl_HRMaster[[#This Row],[Attrition]]="Yes","Left","Active")</f>
        <v>Active</v>
      </c>
      <c r="AC65" s="5" t="str">
        <f>_xlfn.IFS(tbl_HRMaster[[#This Row],[Age]]&lt;25,"Under 25",tbl_HRMaster[[#This Row],[Age]]&lt;35,"25-34",tbl_HRMaster[[#This Row],[Age]]&lt;45,"35-44",tbl_HRMaster[[#This Row],[Age]]&lt;55,"45-54",TRUE,"Above 54")</f>
        <v>45-54</v>
      </c>
      <c r="AD65" s="5" t="str">
        <f>_xlfn.IFS(
tbl_HRMaster[[#This Row],[YearsAtCompany]]&lt;2,"&lt; 2 Years",
tbl_HRMaster[[#This Row],[YearsAtCompany]]&lt;5,"2-4 Years",
tbl_HRMaster[[#This Row],[YearsAtCompany]]&lt;10,"5-9 Years",
TRUE,"10+ Years"
)</f>
        <v>&lt; 2 Years</v>
      </c>
      <c r="AE65" s="5">
        <f>IF(tbl_HRMaster[[#This Row],[Attrition]]="Yes",1,0)</f>
        <v>0</v>
      </c>
    </row>
    <row r="66" spans="1:31" x14ac:dyDescent="0.25">
      <c r="A66">
        <v>47</v>
      </c>
      <c r="B66" t="s">
        <v>21</v>
      </c>
      <c r="C66" t="s">
        <v>29</v>
      </c>
      <c r="D66" t="s">
        <v>23</v>
      </c>
      <c r="E66">
        <v>1</v>
      </c>
      <c r="F66">
        <v>3</v>
      </c>
      <c r="G66" t="s">
        <v>38</v>
      </c>
      <c r="H66">
        <v>1560</v>
      </c>
      <c r="I66" t="s">
        <v>25</v>
      </c>
      <c r="J66">
        <v>2</v>
      </c>
      <c r="K66" t="s">
        <v>40</v>
      </c>
      <c r="L66" t="s">
        <v>32</v>
      </c>
      <c r="M66">
        <v>68340</v>
      </c>
      <c r="N66">
        <v>3</v>
      </c>
      <c r="O66">
        <v>16</v>
      </c>
      <c r="P66">
        <v>1</v>
      </c>
      <c r="Q66">
        <v>5</v>
      </c>
      <c r="R66">
        <v>2</v>
      </c>
      <c r="S66">
        <v>0</v>
      </c>
      <c r="T66">
        <v>0</v>
      </c>
      <c r="U66">
        <v>0</v>
      </c>
      <c r="V66">
        <f>COUNTIF(tbl_HRMaster[EmployeeID],tbl_HRMaster[[#This Row],[EmployeeID]])</f>
        <v>1</v>
      </c>
      <c r="W66">
        <f>IFERROR(INDEX(tbl_EmployeeSurvey[EnvironmentSatisfaction],MATCH(tbl_HRMaster[[#This Row],[EmployeeID]],tbl_EmployeeSurvey[EmployeeID],0)),"Not Found")</f>
        <v>2</v>
      </c>
      <c r="X66">
        <f>IFERROR(INDEX(tbl_EmployeeSurvey[JobSatisfaction],MATCH(tbl_HRMaster[[#This Row],[EmployeeID]],tbl_EmployeeSurvey[EmployeeID],0)),"Not Found")</f>
        <v>3</v>
      </c>
      <c r="Y66" s="5">
        <f>IFERROR(INDEX(tbl_EmployeeSurvey[WorkLifeBalance],MATCH(tbl_HRMaster[[#This Row],[EmployeeID]],tbl_EmployeeSurvey[EmployeeID],0)),"Not Found")</f>
        <v>3</v>
      </c>
      <c r="Z66" s="5">
        <f>IFERROR(VLOOKUP(tbl_HRMaster[[#This Row],[EmployeeID]],tbl_ManagerSurvey[[EmployeeID]:[PerformanceRating]],2,FALSE),"Not Found")</f>
        <v>4</v>
      </c>
      <c r="AA66" s="5">
        <f>IFERROR(VLOOKUP(tbl_HRMaster[[#This Row],[EmployeeID]],tbl_ManagerSurvey[[EmployeeID]:[PerformanceRating]],3,FALSE),"Not Found")</f>
        <v>3</v>
      </c>
      <c r="AB66" s="5" t="str">
        <f>IF(tbl_HRMaster[[#This Row],[Attrition]]="Yes","Left","Active")</f>
        <v>Active</v>
      </c>
      <c r="AC66" s="5" t="str">
        <f>_xlfn.IFS(tbl_HRMaster[[#This Row],[Age]]&lt;25,"Under 25",tbl_HRMaster[[#This Row],[Age]]&lt;35,"25-34",tbl_HRMaster[[#This Row],[Age]]&lt;45,"35-44",tbl_HRMaster[[#This Row],[Age]]&lt;55,"45-54",TRUE,"Above 54")</f>
        <v>45-54</v>
      </c>
      <c r="AD66" s="5" t="str">
        <f>_xlfn.IFS(
tbl_HRMaster[[#This Row],[YearsAtCompany]]&lt;2,"&lt; 2 Years",
tbl_HRMaster[[#This Row],[YearsAtCompany]]&lt;5,"2-4 Years",
tbl_HRMaster[[#This Row],[YearsAtCompany]]&lt;10,"5-9 Years",
TRUE,"10+ Years"
)</f>
        <v>&lt; 2 Years</v>
      </c>
      <c r="AE66" s="5">
        <f>IF(tbl_HRMaster[[#This Row],[Attrition]]="Yes",1,0)</f>
        <v>0</v>
      </c>
    </row>
    <row r="67" spans="1:31" x14ac:dyDescent="0.25">
      <c r="A67">
        <v>47</v>
      </c>
      <c r="B67" t="s">
        <v>21</v>
      </c>
      <c r="C67" t="s">
        <v>29</v>
      </c>
      <c r="D67" t="s">
        <v>23</v>
      </c>
      <c r="E67">
        <v>1</v>
      </c>
      <c r="F67">
        <v>3</v>
      </c>
      <c r="G67" t="s">
        <v>38</v>
      </c>
      <c r="H67">
        <v>3030</v>
      </c>
      <c r="I67" t="s">
        <v>25</v>
      </c>
      <c r="J67">
        <v>2</v>
      </c>
      <c r="K67" t="s">
        <v>40</v>
      </c>
      <c r="L67" t="s">
        <v>32</v>
      </c>
      <c r="M67">
        <v>68340</v>
      </c>
      <c r="N67">
        <v>3</v>
      </c>
      <c r="O67">
        <v>16</v>
      </c>
      <c r="P67">
        <v>1</v>
      </c>
      <c r="Q67">
        <v>5</v>
      </c>
      <c r="R67">
        <v>2</v>
      </c>
      <c r="S67">
        <v>0</v>
      </c>
      <c r="T67">
        <v>0</v>
      </c>
      <c r="U67">
        <v>0</v>
      </c>
      <c r="V67">
        <f>COUNTIF(tbl_HRMaster[EmployeeID],tbl_HRMaster[[#This Row],[EmployeeID]])</f>
        <v>1</v>
      </c>
      <c r="W67">
        <f>IFERROR(INDEX(tbl_EmployeeSurvey[EnvironmentSatisfaction],MATCH(tbl_HRMaster[[#This Row],[EmployeeID]],tbl_EmployeeSurvey[EmployeeID],0)),"Not Found")</f>
        <v>2</v>
      </c>
      <c r="X67">
        <f>IFERROR(INDEX(tbl_EmployeeSurvey[JobSatisfaction],MATCH(tbl_HRMaster[[#This Row],[EmployeeID]],tbl_EmployeeSurvey[EmployeeID],0)),"Not Found")</f>
        <v>3</v>
      </c>
      <c r="Y67" s="5">
        <f>IFERROR(INDEX(tbl_EmployeeSurvey[WorkLifeBalance],MATCH(tbl_HRMaster[[#This Row],[EmployeeID]],tbl_EmployeeSurvey[EmployeeID],0)),"Not Found")</f>
        <v>3</v>
      </c>
      <c r="Z67" s="5">
        <f>IFERROR(VLOOKUP(tbl_HRMaster[[#This Row],[EmployeeID]],tbl_ManagerSurvey[[EmployeeID]:[PerformanceRating]],2,FALSE),"Not Found")</f>
        <v>4</v>
      </c>
      <c r="AA67" s="5">
        <f>IFERROR(VLOOKUP(tbl_HRMaster[[#This Row],[EmployeeID]],tbl_ManagerSurvey[[EmployeeID]:[PerformanceRating]],3,FALSE),"Not Found")</f>
        <v>3</v>
      </c>
      <c r="AB67" s="5" t="str">
        <f>IF(tbl_HRMaster[[#This Row],[Attrition]]="Yes","Left","Active")</f>
        <v>Active</v>
      </c>
      <c r="AC67" s="5" t="str">
        <f>_xlfn.IFS(tbl_HRMaster[[#This Row],[Age]]&lt;25,"Under 25",tbl_HRMaster[[#This Row],[Age]]&lt;35,"25-34",tbl_HRMaster[[#This Row],[Age]]&lt;45,"35-44",tbl_HRMaster[[#This Row],[Age]]&lt;55,"45-54",TRUE,"Above 54")</f>
        <v>45-54</v>
      </c>
      <c r="AD67" s="5" t="str">
        <f>_xlfn.IFS(
tbl_HRMaster[[#This Row],[YearsAtCompany]]&lt;2,"&lt; 2 Years",
tbl_HRMaster[[#This Row],[YearsAtCompany]]&lt;5,"2-4 Years",
tbl_HRMaster[[#This Row],[YearsAtCompany]]&lt;10,"5-9 Years",
TRUE,"10+ Years"
)</f>
        <v>&lt; 2 Years</v>
      </c>
      <c r="AE67" s="5">
        <f>IF(tbl_HRMaster[[#This Row],[Attrition]]="Yes",1,0)</f>
        <v>0</v>
      </c>
    </row>
    <row r="68" spans="1:31" x14ac:dyDescent="0.25">
      <c r="A68">
        <v>50</v>
      </c>
      <c r="B68" t="s">
        <v>28</v>
      </c>
      <c r="C68" t="s">
        <v>29</v>
      </c>
      <c r="D68" t="s">
        <v>30</v>
      </c>
      <c r="E68">
        <v>1</v>
      </c>
      <c r="F68">
        <v>4</v>
      </c>
      <c r="G68" t="s">
        <v>38</v>
      </c>
      <c r="H68">
        <v>544</v>
      </c>
      <c r="I68" t="s">
        <v>34</v>
      </c>
      <c r="J68">
        <v>2</v>
      </c>
      <c r="K68" t="s">
        <v>31</v>
      </c>
      <c r="L68" t="s">
        <v>32</v>
      </c>
      <c r="M68">
        <v>159920</v>
      </c>
      <c r="N68">
        <v>3</v>
      </c>
      <c r="O68">
        <v>14</v>
      </c>
      <c r="P68">
        <v>0</v>
      </c>
      <c r="Q68">
        <v>5</v>
      </c>
      <c r="R68">
        <v>3</v>
      </c>
      <c r="S68">
        <v>0</v>
      </c>
      <c r="T68">
        <v>0</v>
      </c>
      <c r="U68">
        <v>0</v>
      </c>
      <c r="V68">
        <f>COUNTIF(tbl_HRMaster[EmployeeID],tbl_HRMaster[[#This Row],[EmployeeID]])</f>
        <v>1</v>
      </c>
      <c r="W68">
        <f>IFERROR(INDEX(tbl_EmployeeSurvey[EnvironmentSatisfaction],MATCH(tbl_HRMaster[[#This Row],[EmployeeID]],tbl_EmployeeSurvey[EmployeeID],0)),"Not Found")</f>
        <v>4</v>
      </c>
      <c r="X68">
        <f>IFERROR(INDEX(tbl_EmployeeSurvey[JobSatisfaction],MATCH(tbl_HRMaster[[#This Row],[EmployeeID]],tbl_EmployeeSurvey[EmployeeID],0)),"Not Found")</f>
        <v>3</v>
      </c>
      <c r="Y68" s="5">
        <f>IFERROR(INDEX(tbl_EmployeeSurvey[WorkLifeBalance],MATCH(tbl_HRMaster[[#This Row],[EmployeeID]],tbl_EmployeeSurvey[EmployeeID],0)),"Not Found")</f>
        <v>3</v>
      </c>
      <c r="Z68" s="5">
        <f>IFERROR(VLOOKUP(tbl_HRMaster[[#This Row],[EmployeeID]],tbl_ManagerSurvey[[EmployeeID]:[PerformanceRating]],2,FALSE),"Not Found")</f>
        <v>3</v>
      </c>
      <c r="AA68" s="5">
        <f>IFERROR(VLOOKUP(tbl_HRMaster[[#This Row],[EmployeeID]],tbl_ManagerSurvey[[EmployeeID]:[PerformanceRating]],3,FALSE),"Not Found")</f>
        <v>3</v>
      </c>
      <c r="AB68" s="5" t="str">
        <f>IF(tbl_HRMaster[[#This Row],[Attrition]]="Yes","Left","Active")</f>
        <v>Left</v>
      </c>
      <c r="AC68" s="5" t="str">
        <f>_xlfn.IFS(tbl_HRMaster[[#This Row],[Age]]&lt;25,"Under 25",tbl_HRMaster[[#This Row],[Age]]&lt;35,"25-34",tbl_HRMaster[[#This Row],[Age]]&lt;45,"35-44",tbl_HRMaster[[#This Row],[Age]]&lt;55,"45-54",TRUE,"Above 54")</f>
        <v>45-54</v>
      </c>
      <c r="AD68" s="5" t="str">
        <f>_xlfn.IFS(
tbl_HRMaster[[#This Row],[YearsAtCompany]]&lt;2,"&lt; 2 Years",
tbl_HRMaster[[#This Row],[YearsAtCompany]]&lt;5,"2-4 Years",
tbl_HRMaster[[#This Row],[YearsAtCompany]]&lt;10,"5-9 Years",
TRUE,"10+ Years"
)</f>
        <v>&lt; 2 Years</v>
      </c>
      <c r="AE68" s="5">
        <f>IF(tbl_HRMaster[[#This Row],[Attrition]]="Yes",1,0)</f>
        <v>1</v>
      </c>
    </row>
    <row r="69" spans="1:31" x14ac:dyDescent="0.25">
      <c r="A69">
        <v>50</v>
      </c>
      <c r="B69" t="s">
        <v>28</v>
      </c>
      <c r="C69" t="s">
        <v>29</v>
      </c>
      <c r="D69" t="s">
        <v>30</v>
      </c>
      <c r="E69">
        <v>1</v>
      </c>
      <c r="F69">
        <v>4</v>
      </c>
      <c r="G69" t="s">
        <v>38</v>
      </c>
      <c r="H69">
        <v>2014</v>
      </c>
      <c r="I69" t="s">
        <v>34</v>
      </c>
      <c r="J69">
        <v>2</v>
      </c>
      <c r="K69" t="s">
        <v>31</v>
      </c>
      <c r="L69" t="s">
        <v>32</v>
      </c>
      <c r="M69">
        <v>159920</v>
      </c>
      <c r="N69">
        <v>3</v>
      </c>
      <c r="O69">
        <v>14</v>
      </c>
      <c r="P69">
        <v>0</v>
      </c>
      <c r="Q69">
        <v>5</v>
      </c>
      <c r="R69">
        <v>3</v>
      </c>
      <c r="S69">
        <v>0</v>
      </c>
      <c r="T69">
        <v>0</v>
      </c>
      <c r="U69">
        <v>0</v>
      </c>
      <c r="V69">
        <f>COUNTIF(tbl_HRMaster[EmployeeID],tbl_HRMaster[[#This Row],[EmployeeID]])</f>
        <v>1</v>
      </c>
      <c r="W69">
        <f>IFERROR(INDEX(tbl_EmployeeSurvey[EnvironmentSatisfaction],MATCH(tbl_HRMaster[[#This Row],[EmployeeID]],tbl_EmployeeSurvey[EmployeeID],0)),"Not Found")</f>
        <v>4</v>
      </c>
      <c r="X69">
        <f>IFERROR(INDEX(tbl_EmployeeSurvey[JobSatisfaction],MATCH(tbl_HRMaster[[#This Row],[EmployeeID]],tbl_EmployeeSurvey[EmployeeID],0)),"Not Found")</f>
        <v>3</v>
      </c>
      <c r="Y69" s="5">
        <f>IFERROR(INDEX(tbl_EmployeeSurvey[WorkLifeBalance],MATCH(tbl_HRMaster[[#This Row],[EmployeeID]],tbl_EmployeeSurvey[EmployeeID],0)),"Not Found")</f>
        <v>3</v>
      </c>
      <c r="Z69" s="5">
        <f>IFERROR(VLOOKUP(tbl_HRMaster[[#This Row],[EmployeeID]],tbl_ManagerSurvey[[EmployeeID]:[PerformanceRating]],2,FALSE),"Not Found")</f>
        <v>3</v>
      </c>
      <c r="AA69" s="5">
        <f>IFERROR(VLOOKUP(tbl_HRMaster[[#This Row],[EmployeeID]],tbl_ManagerSurvey[[EmployeeID]:[PerformanceRating]],3,FALSE),"Not Found")</f>
        <v>3</v>
      </c>
      <c r="AB69" s="5" t="str">
        <f>IF(tbl_HRMaster[[#This Row],[Attrition]]="Yes","Left","Active")</f>
        <v>Left</v>
      </c>
      <c r="AC69" s="5" t="str">
        <f>_xlfn.IFS(tbl_HRMaster[[#This Row],[Age]]&lt;25,"Under 25",tbl_HRMaster[[#This Row],[Age]]&lt;35,"25-34",tbl_HRMaster[[#This Row],[Age]]&lt;45,"35-44",tbl_HRMaster[[#This Row],[Age]]&lt;55,"45-54",TRUE,"Above 54")</f>
        <v>45-54</v>
      </c>
      <c r="AD69" s="5" t="str">
        <f>_xlfn.IFS(
tbl_HRMaster[[#This Row],[YearsAtCompany]]&lt;2,"&lt; 2 Years",
tbl_HRMaster[[#This Row],[YearsAtCompany]]&lt;5,"2-4 Years",
tbl_HRMaster[[#This Row],[YearsAtCompany]]&lt;10,"5-9 Years",
TRUE,"10+ Years"
)</f>
        <v>&lt; 2 Years</v>
      </c>
      <c r="AE69" s="5">
        <f>IF(tbl_HRMaster[[#This Row],[Attrition]]="Yes",1,0)</f>
        <v>1</v>
      </c>
    </row>
    <row r="70" spans="1:31" x14ac:dyDescent="0.25">
      <c r="A70">
        <v>50</v>
      </c>
      <c r="B70" t="s">
        <v>28</v>
      </c>
      <c r="C70" t="s">
        <v>29</v>
      </c>
      <c r="D70" t="s">
        <v>30</v>
      </c>
      <c r="E70">
        <v>1</v>
      </c>
      <c r="F70">
        <v>4</v>
      </c>
      <c r="G70" t="s">
        <v>38</v>
      </c>
      <c r="H70">
        <v>3484</v>
      </c>
      <c r="I70" t="s">
        <v>34</v>
      </c>
      <c r="J70">
        <v>2</v>
      </c>
      <c r="K70" t="s">
        <v>31</v>
      </c>
      <c r="L70" t="s">
        <v>32</v>
      </c>
      <c r="M70">
        <v>159920</v>
      </c>
      <c r="N70">
        <v>3</v>
      </c>
      <c r="O70">
        <v>14</v>
      </c>
      <c r="P70">
        <v>0</v>
      </c>
      <c r="Q70">
        <v>5</v>
      </c>
      <c r="R70">
        <v>3</v>
      </c>
      <c r="S70">
        <v>0</v>
      </c>
      <c r="T70">
        <v>0</v>
      </c>
      <c r="U70">
        <v>0</v>
      </c>
      <c r="V70">
        <f>COUNTIF(tbl_HRMaster[EmployeeID],tbl_HRMaster[[#This Row],[EmployeeID]])</f>
        <v>1</v>
      </c>
      <c r="W70">
        <f>IFERROR(INDEX(tbl_EmployeeSurvey[EnvironmentSatisfaction],MATCH(tbl_HRMaster[[#This Row],[EmployeeID]],tbl_EmployeeSurvey[EmployeeID],0)),"Not Found")</f>
        <v>4</v>
      </c>
      <c r="X70">
        <f>IFERROR(INDEX(tbl_EmployeeSurvey[JobSatisfaction],MATCH(tbl_HRMaster[[#This Row],[EmployeeID]],tbl_EmployeeSurvey[EmployeeID],0)),"Not Found")</f>
        <v>3</v>
      </c>
      <c r="Y70" s="5">
        <f>IFERROR(INDEX(tbl_EmployeeSurvey[WorkLifeBalance],MATCH(tbl_HRMaster[[#This Row],[EmployeeID]],tbl_EmployeeSurvey[EmployeeID],0)),"Not Found")</f>
        <v>3</v>
      </c>
      <c r="Z70" s="5">
        <f>IFERROR(VLOOKUP(tbl_HRMaster[[#This Row],[EmployeeID]],tbl_ManagerSurvey[[EmployeeID]:[PerformanceRating]],2,FALSE),"Not Found")</f>
        <v>3</v>
      </c>
      <c r="AA70" s="5">
        <f>IFERROR(VLOOKUP(tbl_HRMaster[[#This Row],[EmployeeID]],tbl_ManagerSurvey[[EmployeeID]:[PerformanceRating]],3,FALSE),"Not Found")</f>
        <v>3</v>
      </c>
      <c r="AB70" s="5" t="str">
        <f>IF(tbl_HRMaster[[#This Row],[Attrition]]="Yes","Left","Active")</f>
        <v>Left</v>
      </c>
      <c r="AC70" s="5" t="str">
        <f>_xlfn.IFS(tbl_HRMaster[[#This Row],[Age]]&lt;25,"Under 25",tbl_HRMaster[[#This Row],[Age]]&lt;35,"25-34",tbl_HRMaster[[#This Row],[Age]]&lt;45,"35-44",tbl_HRMaster[[#This Row],[Age]]&lt;55,"45-54",TRUE,"Above 54")</f>
        <v>45-54</v>
      </c>
      <c r="AD70" s="5" t="str">
        <f>_xlfn.IFS(
tbl_HRMaster[[#This Row],[YearsAtCompany]]&lt;2,"&lt; 2 Years",
tbl_HRMaster[[#This Row],[YearsAtCompany]]&lt;5,"2-4 Years",
tbl_HRMaster[[#This Row],[YearsAtCompany]]&lt;10,"5-9 Years",
TRUE,"10+ Years"
)</f>
        <v>&lt; 2 Years</v>
      </c>
      <c r="AE70" s="5">
        <f>IF(tbl_HRMaster[[#This Row],[Attrition]]="Yes",1,0)</f>
        <v>1</v>
      </c>
    </row>
    <row r="71" spans="1:31" x14ac:dyDescent="0.25">
      <c r="A71">
        <v>34</v>
      </c>
      <c r="B71" t="s">
        <v>21</v>
      </c>
      <c r="C71" t="s">
        <v>36</v>
      </c>
      <c r="D71" t="s">
        <v>23</v>
      </c>
      <c r="E71">
        <v>1</v>
      </c>
      <c r="F71">
        <v>1</v>
      </c>
      <c r="G71" t="s">
        <v>45</v>
      </c>
      <c r="H71">
        <v>546</v>
      </c>
      <c r="I71" t="s">
        <v>25</v>
      </c>
      <c r="J71">
        <v>2</v>
      </c>
      <c r="K71" t="s">
        <v>39</v>
      </c>
      <c r="L71" t="s">
        <v>27</v>
      </c>
      <c r="M71">
        <v>26960</v>
      </c>
      <c r="N71">
        <v>3</v>
      </c>
      <c r="O71">
        <v>23</v>
      </c>
      <c r="P71">
        <v>0</v>
      </c>
      <c r="Q71">
        <v>6</v>
      </c>
      <c r="R71">
        <v>3</v>
      </c>
      <c r="S71">
        <v>0</v>
      </c>
      <c r="T71">
        <v>0</v>
      </c>
      <c r="U71">
        <v>0</v>
      </c>
      <c r="V71">
        <f>COUNTIF(tbl_HRMaster[EmployeeID],tbl_HRMaster[[#This Row],[EmployeeID]])</f>
        <v>1</v>
      </c>
      <c r="W71">
        <f>IFERROR(INDEX(tbl_EmployeeSurvey[EnvironmentSatisfaction],MATCH(tbl_HRMaster[[#This Row],[EmployeeID]],tbl_EmployeeSurvey[EmployeeID],0)),"Not Found")</f>
        <v>3</v>
      </c>
      <c r="X71">
        <f>IFERROR(INDEX(tbl_EmployeeSurvey[JobSatisfaction],MATCH(tbl_HRMaster[[#This Row],[EmployeeID]],tbl_EmployeeSurvey[EmployeeID],0)),"Not Found")</f>
        <v>4</v>
      </c>
      <c r="Y71" s="5">
        <f>IFERROR(INDEX(tbl_EmployeeSurvey[WorkLifeBalance],MATCH(tbl_HRMaster[[#This Row],[EmployeeID]],tbl_EmployeeSurvey[EmployeeID],0)),"Not Found")</f>
        <v>3</v>
      </c>
      <c r="Z71" s="5">
        <f>IFERROR(VLOOKUP(tbl_HRMaster[[#This Row],[EmployeeID]],tbl_ManagerSurvey[[EmployeeID]:[PerformanceRating]],2,FALSE),"Not Found")</f>
        <v>3</v>
      </c>
      <c r="AA71" s="5">
        <f>IFERROR(VLOOKUP(tbl_HRMaster[[#This Row],[EmployeeID]],tbl_ManagerSurvey[[EmployeeID]:[PerformanceRating]],3,FALSE),"Not Found")</f>
        <v>4</v>
      </c>
      <c r="AB71" s="5" t="str">
        <f>IF(tbl_HRMaster[[#This Row],[Attrition]]="Yes","Left","Active")</f>
        <v>Active</v>
      </c>
      <c r="AC71" s="5" t="str">
        <f>_xlfn.IFS(tbl_HRMaster[[#This Row],[Age]]&lt;25,"Under 25",tbl_HRMaster[[#This Row],[Age]]&lt;35,"25-34",tbl_HRMaster[[#This Row],[Age]]&lt;45,"35-44",tbl_HRMaster[[#This Row],[Age]]&lt;55,"45-54",TRUE,"Above 54")</f>
        <v>25-34</v>
      </c>
      <c r="AD71" s="5" t="str">
        <f>_xlfn.IFS(
tbl_HRMaster[[#This Row],[YearsAtCompany]]&lt;2,"&lt; 2 Years",
tbl_HRMaster[[#This Row],[YearsAtCompany]]&lt;5,"2-4 Years",
tbl_HRMaster[[#This Row],[YearsAtCompany]]&lt;10,"5-9 Years",
TRUE,"10+ Years"
)</f>
        <v>&lt; 2 Years</v>
      </c>
      <c r="AE71" s="5">
        <f>IF(tbl_HRMaster[[#This Row],[Attrition]]="Yes",1,0)</f>
        <v>0</v>
      </c>
    </row>
    <row r="72" spans="1:31" x14ac:dyDescent="0.25">
      <c r="A72">
        <v>34</v>
      </c>
      <c r="B72" t="s">
        <v>21</v>
      </c>
      <c r="C72" t="s">
        <v>36</v>
      </c>
      <c r="D72" t="s">
        <v>23</v>
      </c>
      <c r="E72">
        <v>1</v>
      </c>
      <c r="F72">
        <v>1</v>
      </c>
      <c r="G72" t="s">
        <v>45</v>
      </c>
      <c r="H72">
        <v>2016</v>
      </c>
      <c r="I72" t="s">
        <v>25</v>
      </c>
      <c r="J72">
        <v>2</v>
      </c>
      <c r="K72" t="s">
        <v>39</v>
      </c>
      <c r="L72" t="s">
        <v>27</v>
      </c>
      <c r="M72">
        <v>26960</v>
      </c>
      <c r="N72">
        <v>3</v>
      </c>
      <c r="O72">
        <v>23</v>
      </c>
      <c r="P72">
        <v>0</v>
      </c>
      <c r="Q72">
        <v>6</v>
      </c>
      <c r="R72">
        <v>3</v>
      </c>
      <c r="S72">
        <v>0</v>
      </c>
      <c r="T72">
        <v>0</v>
      </c>
      <c r="U72">
        <v>0</v>
      </c>
      <c r="V72">
        <f>COUNTIF(tbl_HRMaster[EmployeeID],tbl_HRMaster[[#This Row],[EmployeeID]])</f>
        <v>1</v>
      </c>
      <c r="W72">
        <f>IFERROR(INDEX(tbl_EmployeeSurvey[EnvironmentSatisfaction],MATCH(tbl_HRMaster[[#This Row],[EmployeeID]],tbl_EmployeeSurvey[EmployeeID],0)),"Not Found")</f>
        <v>3</v>
      </c>
      <c r="X72">
        <f>IFERROR(INDEX(tbl_EmployeeSurvey[JobSatisfaction],MATCH(tbl_HRMaster[[#This Row],[EmployeeID]],tbl_EmployeeSurvey[EmployeeID],0)),"Not Found")</f>
        <v>4</v>
      </c>
      <c r="Y72" s="5">
        <f>IFERROR(INDEX(tbl_EmployeeSurvey[WorkLifeBalance],MATCH(tbl_HRMaster[[#This Row],[EmployeeID]],tbl_EmployeeSurvey[EmployeeID],0)),"Not Found")</f>
        <v>3</v>
      </c>
      <c r="Z72" s="5">
        <f>IFERROR(VLOOKUP(tbl_HRMaster[[#This Row],[EmployeeID]],tbl_ManagerSurvey[[EmployeeID]:[PerformanceRating]],2,FALSE),"Not Found")</f>
        <v>3</v>
      </c>
      <c r="AA72" s="5">
        <f>IFERROR(VLOOKUP(tbl_HRMaster[[#This Row],[EmployeeID]],tbl_ManagerSurvey[[EmployeeID]:[PerformanceRating]],3,FALSE),"Not Found")</f>
        <v>4</v>
      </c>
      <c r="AB72" s="5" t="str">
        <f>IF(tbl_HRMaster[[#This Row],[Attrition]]="Yes","Left","Active")</f>
        <v>Active</v>
      </c>
      <c r="AC72" s="5" t="str">
        <f>_xlfn.IFS(tbl_HRMaster[[#This Row],[Age]]&lt;25,"Under 25",tbl_HRMaster[[#This Row],[Age]]&lt;35,"25-34",tbl_HRMaster[[#This Row],[Age]]&lt;45,"35-44",tbl_HRMaster[[#This Row],[Age]]&lt;55,"45-54",TRUE,"Above 54")</f>
        <v>25-34</v>
      </c>
      <c r="AD72" s="5" t="str">
        <f>_xlfn.IFS(
tbl_HRMaster[[#This Row],[YearsAtCompany]]&lt;2,"&lt; 2 Years",
tbl_HRMaster[[#This Row],[YearsAtCompany]]&lt;5,"2-4 Years",
tbl_HRMaster[[#This Row],[YearsAtCompany]]&lt;10,"5-9 Years",
TRUE,"10+ Years"
)</f>
        <v>&lt; 2 Years</v>
      </c>
      <c r="AE72" s="5">
        <f>IF(tbl_HRMaster[[#This Row],[Attrition]]="Yes",1,0)</f>
        <v>0</v>
      </c>
    </row>
    <row r="73" spans="1:31" x14ac:dyDescent="0.25">
      <c r="A73">
        <v>34</v>
      </c>
      <c r="B73" t="s">
        <v>21</v>
      </c>
      <c r="C73" t="s">
        <v>36</v>
      </c>
      <c r="D73" t="s">
        <v>23</v>
      </c>
      <c r="E73">
        <v>1</v>
      </c>
      <c r="F73">
        <v>1</v>
      </c>
      <c r="G73" t="s">
        <v>45</v>
      </c>
      <c r="H73">
        <v>3486</v>
      </c>
      <c r="I73" t="s">
        <v>25</v>
      </c>
      <c r="J73">
        <v>2</v>
      </c>
      <c r="K73" t="s">
        <v>39</v>
      </c>
      <c r="L73" t="s">
        <v>27</v>
      </c>
      <c r="M73">
        <v>26960</v>
      </c>
      <c r="N73">
        <v>3</v>
      </c>
      <c r="O73">
        <v>23</v>
      </c>
      <c r="P73">
        <v>0</v>
      </c>
      <c r="Q73">
        <v>6</v>
      </c>
      <c r="R73">
        <v>3</v>
      </c>
      <c r="S73">
        <v>0</v>
      </c>
      <c r="T73">
        <v>0</v>
      </c>
      <c r="U73">
        <v>0</v>
      </c>
      <c r="V73">
        <f>COUNTIF(tbl_HRMaster[EmployeeID],tbl_HRMaster[[#This Row],[EmployeeID]])</f>
        <v>1</v>
      </c>
      <c r="W73">
        <f>IFERROR(INDEX(tbl_EmployeeSurvey[EnvironmentSatisfaction],MATCH(tbl_HRMaster[[#This Row],[EmployeeID]],tbl_EmployeeSurvey[EmployeeID],0)),"Not Found")</f>
        <v>3</v>
      </c>
      <c r="X73">
        <f>IFERROR(INDEX(tbl_EmployeeSurvey[JobSatisfaction],MATCH(tbl_HRMaster[[#This Row],[EmployeeID]],tbl_EmployeeSurvey[EmployeeID],0)),"Not Found")</f>
        <v>4</v>
      </c>
      <c r="Y73" s="5">
        <f>IFERROR(INDEX(tbl_EmployeeSurvey[WorkLifeBalance],MATCH(tbl_HRMaster[[#This Row],[EmployeeID]],tbl_EmployeeSurvey[EmployeeID],0)),"Not Found")</f>
        <v>3</v>
      </c>
      <c r="Z73" s="5">
        <f>IFERROR(VLOOKUP(tbl_HRMaster[[#This Row],[EmployeeID]],tbl_ManagerSurvey[[EmployeeID]:[PerformanceRating]],2,FALSE),"Not Found")</f>
        <v>3</v>
      </c>
      <c r="AA73" s="5">
        <f>IFERROR(VLOOKUP(tbl_HRMaster[[#This Row],[EmployeeID]],tbl_ManagerSurvey[[EmployeeID]:[PerformanceRating]],3,FALSE),"Not Found")</f>
        <v>4</v>
      </c>
      <c r="AB73" s="5" t="str">
        <f>IF(tbl_HRMaster[[#This Row],[Attrition]]="Yes","Left","Active")</f>
        <v>Active</v>
      </c>
      <c r="AC73" s="5" t="str">
        <f>_xlfn.IFS(tbl_HRMaster[[#This Row],[Age]]&lt;25,"Under 25",tbl_HRMaster[[#This Row],[Age]]&lt;35,"25-34",tbl_HRMaster[[#This Row],[Age]]&lt;45,"35-44",tbl_HRMaster[[#This Row],[Age]]&lt;55,"45-54",TRUE,"Above 54")</f>
        <v>25-34</v>
      </c>
      <c r="AD73" s="5" t="str">
        <f>_xlfn.IFS(
tbl_HRMaster[[#This Row],[YearsAtCompany]]&lt;2,"&lt; 2 Years",
tbl_HRMaster[[#This Row],[YearsAtCompany]]&lt;5,"2-4 Years",
tbl_HRMaster[[#This Row],[YearsAtCompany]]&lt;10,"5-9 Years",
TRUE,"10+ Years"
)</f>
        <v>&lt; 2 Years</v>
      </c>
      <c r="AE73" s="5">
        <f>IF(tbl_HRMaster[[#This Row],[Attrition]]="Yes",1,0)</f>
        <v>0</v>
      </c>
    </row>
    <row r="74" spans="1:31" x14ac:dyDescent="0.25">
      <c r="A74">
        <v>44</v>
      </c>
      <c r="B74" t="s">
        <v>21</v>
      </c>
      <c r="C74" t="s">
        <v>36</v>
      </c>
      <c r="D74" t="s">
        <v>30</v>
      </c>
      <c r="E74">
        <v>20</v>
      </c>
      <c r="F74">
        <v>3</v>
      </c>
      <c r="G74" t="s">
        <v>24</v>
      </c>
      <c r="H74">
        <v>605</v>
      </c>
      <c r="I74" t="s">
        <v>34</v>
      </c>
      <c r="J74">
        <v>1</v>
      </c>
      <c r="K74" t="s">
        <v>43</v>
      </c>
      <c r="L74" t="s">
        <v>32</v>
      </c>
      <c r="M74">
        <v>45560</v>
      </c>
      <c r="N74">
        <v>2</v>
      </c>
      <c r="O74">
        <v>13</v>
      </c>
      <c r="P74">
        <v>0</v>
      </c>
      <c r="Q74">
        <v>6</v>
      </c>
      <c r="R74">
        <v>4</v>
      </c>
      <c r="S74">
        <v>0</v>
      </c>
      <c r="T74">
        <v>0</v>
      </c>
      <c r="U74">
        <v>0</v>
      </c>
      <c r="V74">
        <f>COUNTIF(tbl_HRMaster[EmployeeID],tbl_HRMaster[[#This Row],[EmployeeID]])</f>
        <v>1</v>
      </c>
      <c r="W74">
        <f>IFERROR(INDEX(tbl_EmployeeSurvey[EnvironmentSatisfaction],MATCH(tbl_HRMaster[[#This Row],[EmployeeID]],tbl_EmployeeSurvey[EmployeeID],0)),"Not Found")</f>
        <v>4</v>
      </c>
      <c r="X74">
        <f>IFERROR(INDEX(tbl_EmployeeSurvey[JobSatisfaction],MATCH(tbl_HRMaster[[#This Row],[EmployeeID]],tbl_EmployeeSurvey[EmployeeID],0)),"Not Found")</f>
        <v>3</v>
      </c>
      <c r="Y74" s="5">
        <f>IFERROR(INDEX(tbl_EmployeeSurvey[WorkLifeBalance],MATCH(tbl_HRMaster[[#This Row],[EmployeeID]],tbl_EmployeeSurvey[EmployeeID],0)),"Not Found")</f>
        <v>3</v>
      </c>
      <c r="Z74" s="5">
        <f>IFERROR(VLOOKUP(tbl_HRMaster[[#This Row],[EmployeeID]],tbl_ManagerSurvey[[EmployeeID]:[PerformanceRating]],2,FALSE),"Not Found")</f>
        <v>3</v>
      </c>
      <c r="AA74" s="5">
        <f>IFERROR(VLOOKUP(tbl_HRMaster[[#This Row],[EmployeeID]],tbl_ManagerSurvey[[EmployeeID]:[PerformanceRating]],3,FALSE),"Not Found")</f>
        <v>3</v>
      </c>
      <c r="AB74" s="5" t="str">
        <f>IF(tbl_HRMaster[[#This Row],[Attrition]]="Yes","Left","Active")</f>
        <v>Active</v>
      </c>
      <c r="AC74" s="5" t="str">
        <f>_xlfn.IFS(tbl_HRMaster[[#This Row],[Age]]&lt;25,"Under 25",tbl_HRMaster[[#This Row],[Age]]&lt;35,"25-34",tbl_HRMaster[[#This Row],[Age]]&lt;45,"35-44",tbl_HRMaster[[#This Row],[Age]]&lt;55,"45-54",TRUE,"Above 54")</f>
        <v>35-44</v>
      </c>
      <c r="AD74" s="5" t="str">
        <f>_xlfn.IFS(
tbl_HRMaster[[#This Row],[YearsAtCompany]]&lt;2,"&lt; 2 Years",
tbl_HRMaster[[#This Row],[YearsAtCompany]]&lt;5,"2-4 Years",
tbl_HRMaster[[#This Row],[YearsAtCompany]]&lt;10,"5-9 Years",
TRUE,"10+ Years"
)</f>
        <v>&lt; 2 Years</v>
      </c>
      <c r="AE74" s="5">
        <f>IF(tbl_HRMaster[[#This Row],[Attrition]]="Yes",1,0)</f>
        <v>0</v>
      </c>
    </row>
    <row r="75" spans="1:31" x14ac:dyDescent="0.25">
      <c r="A75">
        <v>44</v>
      </c>
      <c r="B75" t="s">
        <v>21</v>
      </c>
      <c r="C75" t="s">
        <v>36</v>
      </c>
      <c r="D75" t="s">
        <v>30</v>
      </c>
      <c r="E75">
        <v>20</v>
      </c>
      <c r="F75">
        <v>3</v>
      </c>
      <c r="G75" t="s">
        <v>24</v>
      </c>
      <c r="H75">
        <v>2075</v>
      </c>
      <c r="I75" t="s">
        <v>34</v>
      </c>
      <c r="J75">
        <v>1</v>
      </c>
      <c r="K75" t="s">
        <v>43</v>
      </c>
      <c r="L75" t="s">
        <v>32</v>
      </c>
      <c r="M75">
        <v>45560</v>
      </c>
      <c r="N75">
        <v>2</v>
      </c>
      <c r="O75">
        <v>13</v>
      </c>
      <c r="P75">
        <v>0</v>
      </c>
      <c r="Q75">
        <v>6</v>
      </c>
      <c r="R75">
        <v>4</v>
      </c>
      <c r="S75">
        <v>0</v>
      </c>
      <c r="T75">
        <v>0</v>
      </c>
      <c r="U75">
        <v>0</v>
      </c>
      <c r="V75">
        <f>COUNTIF(tbl_HRMaster[EmployeeID],tbl_HRMaster[[#This Row],[EmployeeID]])</f>
        <v>1</v>
      </c>
      <c r="W75">
        <f>IFERROR(INDEX(tbl_EmployeeSurvey[EnvironmentSatisfaction],MATCH(tbl_HRMaster[[#This Row],[EmployeeID]],tbl_EmployeeSurvey[EmployeeID],0)),"Not Found")</f>
        <v>4</v>
      </c>
      <c r="X75">
        <f>IFERROR(INDEX(tbl_EmployeeSurvey[JobSatisfaction],MATCH(tbl_HRMaster[[#This Row],[EmployeeID]],tbl_EmployeeSurvey[EmployeeID],0)),"Not Found")</f>
        <v>3</v>
      </c>
      <c r="Y75" s="5">
        <f>IFERROR(INDEX(tbl_EmployeeSurvey[WorkLifeBalance],MATCH(tbl_HRMaster[[#This Row],[EmployeeID]],tbl_EmployeeSurvey[EmployeeID],0)),"Not Found")</f>
        <v>3</v>
      </c>
      <c r="Z75" s="5">
        <f>IFERROR(VLOOKUP(tbl_HRMaster[[#This Row],[EmployeeID]],tbl_ManagerSurvey[[EmployeeID]:[PerformanceRating]],2,FALSE),"Not Found")</f>
        <v>3</v>
      </c>
      <c r="AA75" s="5">
        <f>IFERROR(VLOOKUP(tbl_HRMaster[[#This Row],[EmployeeID]],tbl_ManagerSurvey[[EmployeeID]:[PerformanceRating]],3,FALSE),"Not Found")</f>
        <v>3</v>
      </c>
      <c r="AB75" s="5" t="str">
        <f>IF(tbl_HRMaster[[#This Row],[Attrition]]="Yes","Left","Active")</f>
        <v>Active</v>
      </c>
      <c r="AC75" s="5" t="str">
        <f>_xlfn.IFS(tbl_HRMaster[[#This Row],[Age]]&lt;25,"Under 25",tbl_HRMaster[[#This Row],[Age]]&lt;35,"25-34",tbl_HRMaster[[#This Row],[Age]]&lt;45,"35-44",tbl_HRMaster[[#This Row],[Age]]&lt;55,"45-54",TRUE,"Above 54")</f>
        <v>35-44</v>
      </c>
      <c r="AD75" s="5" t="str">
        <f>_xlfn.IFS(
tbl_HRMaster[[#This Row],[YearsAtCompany]]&lt;2,"&lt; 2 Years",
tbl_HRMaster[[#This Row],[YearsAtCompany]]&lt;5,"2-4 Years",
tbl_HRMaster[[#This Row],[YearsAtCompany]]&lt;10,"5-9 Years",
TRUE,"10+ Years"
)</f>
        <v>&lt; 2 Years</v>
      </c>
      <c r="AE75" s="5">
        <f>IF(tbl_HRMaster[[#This Row],[Attrition]]="Yes",1,0)</f>
        <v>0</v>
      </c>
    </row>
    <row r="76" spans="1:31" x14ac:dyDescent="0.25">
      <c r="A76">
        <v>44</v>
      </c>
      <c r="B76" t="s">
        <v>21</v>
      </c>
      <c r="C76" t="s">
        <v>36</v>
      </c>
      <c r="D76" t="s">
        <v>30</v>
      </c>
      <c r="E76">
        <v>20</v>
      </c>
      <c r="F76">
        <v>3</v>
      </c>
      <c r="G76" t="s">
        <v>24</v>
      </c>
      <c r="H76">
        <v>3545</v>
      </c>
      <c r="I76" t="s">
        <v>34</v>
      </c>
      <c r="J76">
        <v>1</v>
      </c>
      <c r="K76" t="s">
        <v>43</v>
      </c>
      <c r="L76" t="s">
        <v>32</v>
      </c>
      <c r="M76">
        <v>45560</v>
      </c>
      <c r="N76">
        <v>2</v>
      </c>
      <c r="O76">
        <v>13</v>
      </c>
      <c r="P76">
        <v>0</v>
      </c>
      <c r="Q76">
        <v>6</v>
      </c>
      <c r="R76">
        <v>4</v>
      </c>
      <c r="S76">
        <v>0</v>
      </c>
      <c r="T76">
        <v>0</v>
      </c>
      <c r="U76">
        <v>0</v>
      </c>
      <c r="V76">
        <f>COUNTIF(tbl_HRMaster[EmployeeID],tbl_HRMaster[[#This Row],[EmployeeID]])</f>
        <v>1</v>
      </c>
      <c r="W76">
        <f>IFERROR(INDEX(tbl_EmployeeSurvey[EnvironmentSatisfaction],MATCH(tbl_HRMaster[[#This Row],[EmployeeID]],tbl_EmployeeSurvey[EmployeeID],0)),"Not Found")</f>
        <v>4</v>
      </c>
      <c r="X76">
        <f>IFERROR(INDEX(tbl_EmployeeSurvey[JobSatisfaction],MATCH(tbl_HRMaster[[#This Row],[EmployeeID]],tbl_EmployeeSurvey[EmployeeID],0)),"Not Found")</f>
        <v>3</v>
      </c>
      <c r="Y76" s="5">
        <f>IFERROR(INDEX(tbl_EmployeeSurvey[WorkLifeBalance],MATCH(tbl_HRMaster[[#This Row],[EmployeeID]],tbl_EmployeeSurvey[EmployeeID],0)),"Not Found")</f>
        <v>3</v>
      </c>
      <c r="Z76" s="5">
        <f>IFERROR(VLOOKUP(tbl_HRMaster[[#This Row],[EmployeeID]],tbl_ManagerSurvey[[EmployeeID]:[PerformanceRating]],2,FALSE),"Not Found")</f>
        <v>3</v>
      </c>
      <c r="AA76" s="5">
        <f>IFERROR(VLOOKUP(tbl_HRMaster[[#This Row],[EmployeeID]],tbl_ManagerSurvey[[EmployeeID]:[PerformanceRating]],3,FALSE),"Not Found")</f>
        <v>3</v>
      </c>
      <c r="AB76" s="5" t="str">
        <f>IF(tbl_HRMaster[[#This Row],[Attrition]]="Yes","Left","Active")</f>
        <v>Active</v>
      </c>
      <c r="AC76" s="5" t="str">
        <f>_xlfn.IFS(tbl_HRMaster[[#This Row],[Age]]&lt;25,"Under 25",tbl_HRMaster[[#This Row],[Age]]&lt;35,"25-34",tbl_HRMaster[[#This Row],[Age]]&lt;45,"35-44",tbl_HRMaster[[#This Row],[Age]]&lt;55,"45-54",TRUE,"Above 54")</f>
        <v>35-44</v>
      </c>
      <c r="AD76" s="5" t="str">
        <f>_xlfn.IFS(
tbl_HRMaster[[#This Row],[YearsAtCompany]]&lt;2,"&lt; 2 Years",
tbl_HRMaster[[#This Row],[YearsAtCompany]]&lt;5,"2-4 Years",
tbl_HRMaster[[#This Row],[YearsAtCompany]]&lt;10,"5-9 Years",
TRUE,"10+ Years"
)</f>
        <v>&lt; 2 Years</v>
      </c>
      <c r="AE76" s="5">
        <f>IF(tbl_HRMaster[[#This Row],[Attrition]]="Yes",1,0)</f>
        <v>0</v>
      </c>
    </row>
    <row r="77" spans="1:31" x14ac:dyDescent="0.25">
      <c r="A77">
        <v>56</v>
      </c>
      <c r="B77" t="s">
        <v>21</v>
      </c>
      <c r="C77" t="s">
        <v>22</v>
      </c>
      <c r="D77" t="s">
        <v>30</v>
      </c>
      <c r="E77">
        <v>4</v>
      </c>
      <c r="F77">
        <v>3</v>
      </c>
      <c r="G77" t="s">
        <v>46</v>
      </c>
      <c r="H77">
        <v>1114</v>
      </c>
      <c r="I77" t="s">
        <v>25</v>
      </c>
      <c r="J77">
        <v>2</v>
      </c>
      <c r="K77" t="s">
        <v>35</v>
      </c>
      <c r="L77" t="s">
        <v>27</v>
      </c>
      <c r="M77">
        <v>198470</v>
      </c>
      <c r="N77">
        <v>4</v>
      </c>
      <c r="O77">
        <v>14</v>
      </c>
      <c r="P77">
        <v>0</v>
      </c>
      <c r="Q77">
        <v>6</v>
      </c>
      <c r="R77">
        <v>6</v>
      </c>
      <c r="S77">
        <v>0</v>
      </c>
      <c r="T77">
        <v>0</v>
      </c>
      <c r="U77">
        <v>0</v>
      </c>
      <c r="V77">
        <f>COUNTIF(tbl_HRMaster[EmployeeID],tbl_HRMaster[[#This Row],[EmployeeID]])</f>
        <v>1</v>
      </c>
      <c r="W77">
        <f>IFERROR(INDEX(tbl_EmployeeSurvey[EnvironmentSatisfaction],MATCH(tbl_HRMaster[[#This Row],[EmployeeID]],tbl_EmployeeSurvey[EmployeeID],0)),"Not Found")</f>
        <v>4</v>
      </c>
      <c r="X77">
        <f>IFERROR(INDEX(tbl_EmployeeSurvey[JobSatisfaction],MATCH(tbl_HRMaster[[#This Row],[EmployeeID]],tbl_EmployeeSurvey[EmployeeID],0)),"Not Found")</f>
        <v>1</v>
      </c>
      <c r="Y77" s="5">
        <f>IFERROR(INDEX(tbl_EmployeeSurvey[WorkLifeBalance],MATCH(tbl_HRMaster[[#This Row],[EmployeeID]],tbl_EmployeeSurvey[EmployeeID],0)),"Not Found")</f>
        <v>3</v>
      </c>
      <c r="Z77" s="5">
        <f>IFERROR(VLOOKUP(tbl_HRMaster[[#This Row],[EmployeeID]],tbl_ManagerSurvey[[EmployeeID]:[PerformanceRating]],2,FALSE),"Not Found")</f>
        <v>3</v>
      </c>
      <c r="AA77" s="5">
        <f>IFERROR(VLOOKUP(tbl_HRMaster[[#This Row],[EmployeeID]],tbl_ManagerSurvey[[EmployeeID]:[PerformanceRating]],3,FALSE),"Not Found")</f>
        <v>3</v>
      </c>
      <c r="AB77" s="5" t="str">
        <f>IF(tbl_HRMaster[[#This Row],[Attrition]]="Yes","Left","Active")</f>
        <v>Active</v>
      </c>
      <c r="AC77" s="5" t="str">
        <f>_xlfn.IFS(tbl_HRMaster[[#This Row],[Age]]&lt;25,"Under 25",tbl_HRMaster[[#This Row],[Age]]&lt;35,"25-34",tbl_HRMaster[[#This Row],[Age]]&lt;45,"35-44",tbl_HRMaster[[#This Row],[Age]]&lt;55,"45-54",TRUE,"Above 54")</f>
        <v>Above 54</v>
      </c>
      <c r="AD77" s="5" t="str">
        <f>_xlfn.IFS(
tbl_HRMaster[[#This Row],[YearsAtCompany]]&lt;2,"&lt; 2 Years",
tbl_HRMaster[[#This Row],[YearsAtCompany]]&lt;5,"2-4 Years",
tbl_HRMaster[[#This Row],[YearsAtCompany]]&lt;10,"5-9 Years",
TRUE,"10+ Years"
)</f>
        <v>&lt; 2 Years</v>
      </c>
      <c r="AE77" s="5">
        <f>IF(tbl_HRMaster[[#This Row],[Attrition]]="Yes",1,0)</f>
        <v>0</v>
      </c>
    </row>
    <row r="78" spans="1:31" x14ac:dyDescent="0.25">
      <c r="A78">
        <v>56</v>
      </c>
      <c r="B78" t="s">
        <v>21</v>
      </c>
      <c r="C78" t="s">
        <v>22</v>
      </c>
      <c r="D78" t="s">
        <v>30</v>
      </c>
      <c r="E78">
        <v>4</v>
      </c>
      <c r="F78">
        <v>3</v>
      </c>
      <c r="G78" t="s">
        <v>46</v>
      </c>
      <c r="H78">
        <v>2584</v>
      </c>
      <c r="I78" t="s">
        <v>25</v>
      </c>
      <c r="J78">
        <v>2</v>
      </c>
      <c r="K78" t="s">
        <v>35</v>
      </c>
      <c r="L78" t="s">
        <v>27</v>
      </c>
      <c r="M78">
        <v>198470</v>
      </c>
      <c r="N78">
        <v>4</v>
      </c>
      <c r="O78">
        <v>14</v>
      </c>
      <c r="P78">
        <v>0</v>
      </c>
      <c r="Q78">
        <v>6</v>
      </c>
      <c r="R78">
        <v>6</v>
      </c>
      <c r="S78">
        <v>0</v>
      </c>
      <c r="T78">
        <v>0</v>
      </c>
      <c r="U78">
        <v>0</v>
      </c>
      <c r="V78">
        <f>COUNTIF(tbl_HRMaster[EmployeeID],tbl_HRMaster[[#This Row],[EmployeeID]])</f>
        <v>1</v>
      </c>
      <c r="W78">
        <f>IFERROR(INDEX(tbl_EmployeeSurvey[EnvironmentSatisfaction],MATCH(tbl_HRMaster[[#This Row],[EmployeeID]],tbl_EmployeeSurvey[EmployeeID],0)),"Not Found")</f>
        <v>4</v>
      </c>
      <c r="X78">
        <f>IFERROR(INDEX(tbl_EmployeeSurvey[JobSatisfaction],MATCH(tbl_HRMaster[[#This Row],[EmployeeID]],tbl_EmployeeSurvey[EmployeeID],0)),"Not Found")</f>
        <v>1</v>
      </c>
      <c r="Y78" s="5">
        <f>IFERROR(INDEX(tbl_EmployeeSurvey[WorkLifeBalance],MATCH(tbl_HRMaster[[#This Row],[EmployeeID]],tbl_EmployeeSurvey[EmployeeID],0)),"Not Found")</f>
        <v>3</v>
      </c>
      <c r="Z78" s="5">
        <f>IFERROR(VLOOKUP(tbl_HRMaster[[#This Row],[EmployeeID]],tbl_ManagerSurvey[[EmployeeID]:[PerformanceRating]],2,FALSE),"Not Found")</f>
        <v>3</v>
      </c>
      <c r="AA78" s="5">
        <f>IFERROR(VLOOKUP(tbl_HRMaster[[#This Row],[EmployeeID]],tbl_ManagerSurvey[[EmployeeID]:[PerformanceRating]],3,FALSE),"Not Found")</f>
        <v>3</v>
      </c>
      <c r="AB78" s="5" t="str">
        <f>IF(tbl_HRMaster[[#This Row],[Attrition]]="Yes","Left","Active")</f>
        <v>Active</v>
      </c>
      <c r="AC78" s="5" t="str">
        <f>_xlfn.IFS(tbl_HRMaster[[#This Row],[Age]]&lt;25,"Under 25",tbl_HRMaster[[#This Row],[Age]]&lt;35,"25-34",tbl_HRMaster[[#This Row],[Age]]&lt;45,"35-44",tbl_HRMaster[[#This Row],[Age]]&lt;55,"45-54",TRUE,"Above 54")</f>
        <v>Above 54</v>
      </c>
      <c r="AD78" s="5" t="str">
        <f>_xlfn.IFS(
tbl_HRMaster[[#This Row],[YearsAtCompany]]&lt;2,"&lt; 2 Years",
tbl_HRMaster[[#This Row],[YearsAtCompany]]&lt;5,"2-4 Years",
tbl_HRMaster[[#This Row],[YearsAtCompany]]&lt;10,"5-9 Years",
TRUE,"10+ Years"
)</f>
        <v>&lt; 2 Years</v>
      </c>
      <c r="AE78" s="5">
        <f>IF(tbl_HRMaster[[#This Row],[Attrition]]="Yes",1,0)</f>
        <v>0</v>
      </c>
    </row>
    <row r="79" spans="1:31" x14ac:dyDescent="0.25">
      <c r="A79">
        <v>56</v>
      </c>
      <c r="B79" t="s">
        <v>21</v>
      </c>
      <c r="C79" t="s">
        <v>22</v>
      </c>
      <c r="D79" t="s">
        <v>30</v>
      </c>
      <c r="E79">
        <v>4</v>
      </c>
      <c r="F79">
        <v>3</v>
      </c>
      <c r="G79" t="s">
        <v>46</v>
      </c>
      <c r="H79">
        <v>4054</v>
      </c>
      <c r="I79" t="s">
        <v>25</v>
      </c>
      <c r="J79">
        <v>2</v>
      </c>
      <c r="K79" t="s">
        <v>35</v>
      </c>
      <c r="L79" t="s">
        <v>27</v>
      </c>
      <c r="M79">
        <v>198470</v>
      </c>
      <c r="N79">
        <v>4</v>
      </c>
      <c r="O79">
        <v>14</v>
      </c>
      <c r="P79">
        <v>0</v>
      </c>
      <c r="Q79">
        <v>6</v>
      </c>
      <c r="R79">
        <v>6</v>
      </c>
      <c r="S79">
        <v>0</v>
      </c>
      <c r="T79">
        <v>0</v>
      </c>
      <c r="U79">
        <v>0</v>
      </c>
      <c r="V79">
        <f>COUNTIF(tbl_HRMaster[EmployeeID],tbl_HRMaster[[#This Row],[EmployeeID]])</f>
        <v>1</v>
      </c>
      <c r="W79">
        <f>IFERROR(INDEX(tbl_EmployeeSurvey[EnvironmentSatisfaction],MATCH(tbl_HRMaster[[#This Row],[EmployeeID]],tbl_EmployeeSurvey[EmployeeID],0)),"Not Found")</f>
        <v>4</v>
      </c>
      <c r="X79">
        <f>IFERROR(INDEX(tbl_EmployeeSurvey[JobSatisfaction],MATCH(tbl_HRMaster[[#This Row],[EmployeeID]],tbl_EmployeeSurvey[EmployeeID],0)),"Not Found")</f>
        <v>1</v>
      </c>
      <c r="Y79" s="5">
        <f>IFERROR(INDEX(tbl_EmployeeSurvey[WorkLifeBalance],MATCH(tbl_HRMaster[[#This Row],[EmployeeID]],tbl_EmployeeSurvey[EmployeeID],0)),"Not Found")</f>
        <v>3</v>
      </c>
      <c r="Z79" s="5">
        <f>IFERROR(VLOOKUP(tbl_HRMaster[[#This Row],[EmployeeID]],tbl_ManagerSurvey[[EmployeeID]:[PerformanceRating]],2,FALSE),"Not Found")</f>
        <v>3</v>
      </c>
      <c r="AA79" s="5">
        <f>IFERROR(VLOOKUP(tbl_HRMaster[[#This Row],[EmployeeID]],tbl_ManagerSurvey[[EmployeeID]:[PerformanceRating]],3,FALSE),"Not Found")</f>
        <v>3</v>
      </c>
      <c r="AB79" s="5" t="str">
        <f>IF(tbl_HRMaster[[#This Row],[Attrition]]="Yes","Left","Active")</f>
        <v>Active</v>
      </c>
      <c r="AC79" s="5" t="str">
        <f>_xlfn.IFS(tbl_HRMaster[[#This Row],[Age]]&lt;25,"Under 25",tbl_HRMaster[[#This Row],[Age]]&lt;35,"25-34",tbl_HRMaster[[#This Row],[Age]]&lt;45,"35-44",tbl_HRMaster[[#This Row],[Age]]&lt;55,"45-54",TRUE,"Above 54")</f>
        <v>Above 54</v>
      </c>
      <c r="AD79" s="5" t="str">
        <f>_xlfn.IFS(
tbl_HRMaster[[#This Row],[YearsAtCompany]]&lt;2,"&lt; 2 Years",
tbl_HRMaster[[#This Row],[YearsAtCompany]]&lt;5,"2-4 Years",
tbl_HRMaster[[#This Row],[YearsAtCompany]]&lt;10,"5-9 Years",
TRUE,"10+ Years"
)</f>
        <v>&lt; 2 Years</v>
      </c>
      <c r="AE79" s="5">
        <f>IF(tbl_HRMaster[[#This Row],[Attrition]]="Yes",1,0)</f>
        <v>0</v>
      </c>
    </row>
    <row r="80" spans="1:31" x14ac:dyDescent="0.25">
      <c r="A80">
        <v>37</v>
      </c>
      <c r="B80" t="s">
        <v>28</v>
      </c>
      <c r="C80" t="s">
        <v>22</v>
      </c>
      <c r="D80" t="s">
        <v>30</v>
      </c>
      <c r="E80">
        <v>2</v>
      </c>
      <c r="F80">
        <v>3</v>
      </c>
      <c r="G80" t="s">
        <v>24</v>
      </c>
      <c r="H80">
        <v>1215</v>
      </c>
      <c r="I80" t="s">
        <v>34</v>
      </c>
      <c r="J80">
        <v>1</v>
      </c>
      <c r="K80" t="s">
        <v>35</v>
      </c>
      <c r="L80" t="s">
        <v>32</v>
      </c>
      <c r="M80">
        <v>56470</v>
      </c>
      <c r="N80">
        <v>6</v>
      </c>
      <c r="O80">
        <v>19</v>
      </c>
      <c r="P80">
        <v>0</v>
      </c>
      <c r="Q80">
        <v>7</v>
      </c>
      <c r="R80">
        <v>2</v>
      </c>
      <c r="S80">
        <v>0</v>
      </c>
      <c r="T80">
        <v>0</v>
      </c>
      <c r="U80">
        <v>0</v>
      </c>
      <c r="V80">
        <f>COUNTIF(tbl_HRMaster[EmployeeID],tbl_HRMaster[[#This Row],[EmployeeID]])</f>
        <v>1</v>
      </c>
      <c r="W80">
        <f>IFERROR(INDEX(tbl_EmployeeSurvey[EnvironmentSatisfaction],MATCH(tbl_HRMaster[[#This Row],[EmployeeID]],tbl_EmployeeSurvey[EmployeeID],0)),"Not Found")</f>
        <v>4</v>
      </c>
      <c r="X80">
        <f>IFERROR(INDEX(tbl_EmployeeSurvey[JobSatisfaction],MATCH(tbl_HRMaster[[#This Row],[EmployeeID]],tbl_EmployeeSurvey[EmployeeID],0)),"Not Found")</f>
        <v>3</v>
      </c>
      <c r="Y80" s="5">
        <f>IFERROR(INDEX(tbl_EmployeeSurvey[WorkLifeBalance],MATCH(tbl_HRMaster[[#This Row],[EmployeeID]],tbl_EmployeeSurvey[EmployeeID],0)),"Not Found")</f>
        <v>3</v>
      </c>
      <c r="Z80" s="5">
        <f>IFERROR(VLOOKUP(tbl_HRMaster[[#This Row],[EmployeeID]],tbl_ManagerSurvey[[EmployeeID]:[PerformanceRating]],2,FALSE),"Not Found")</f>
        <v>3</v>
      </c>
      <c r="AA80" s="5">
        <f>IFERROR(VLOOKUP(tbl_HRMaster[[#This Row],[EmployeeID]],tbl_ManagerSurvey[[EmployeeID]:[PerformanceRating]],3,FALSE),"Not Found")</f>
        <v>3</v>
      </c>
      <c r="AB80" s="5" t="str">
        <f>IF(tbl_HRMaster[[#This Row],[Attrition]]="Yes","Left","Active")</f>
        <v>Left</v>
      </c>
      <c r="AC80" s="5" t="str">
        <f>_xlfn.IFS(tbl_HRMaster[[#This Row],[Age]]&lt;25,"Under 25",tbl_HRMaster[[#This Row],[Age]]&lt;35,"25-34",tbl_HRMaster[[#This Row],[Age]]&lt;45,"35-44",tbl_HRMaster[[#This Row],[Age]]&lt;55,"45-54",TRUE,"Above 54")</f>
        <v>35-44</v>
      </c>
      <c r="AD80" s="5" t="str">
        <f>_xlfn.IFS(
tbl_HRMaster[[#This Row],[YearsAtCompany]]&lt;2,"&lt; 2 Years",
tbl_HRMaster[[#This Row],[YearsAtCompany]]&lt;5,"2-4 Years",
tbl_HRMaster[[#This Row],[YearsAtCompany]]&lt;10,"5-9 Years",
TRUE,"10+ Years"
)</f>
        <v>&lt; 2 Years</v>
      </c>
      <c r="AE80" s="5">
        <f>IF(tbl_HRMaster[[#This Row],[Attrition]]="Yes",1,0)</f>
        <v>1</v>
      </c>
    </row>
    <row r="81" spans="1:31" x14ac:dyDescent="0.25">
      <c r="A81">
        <v>37</v>
      </c>
      <c r="B81" t="s">
        <v>28</v>
      </c>
      <c r="C81" t="s">
        <v>22</v>
      </c>
      <c r="D81" t="s">
        <v>30</v>
      </c>
      <c r="E81">
        <v>2</v>
      </c>
      <c r="F81">
        <v>3</v>
      </c>
      <c r="G81" t="s">
        <v>24</v>
      </c>
      <c r="H81">
        <v>2685</v>
      </c>
      <c r="I81" t="s">
        <v>34</v>
      </c>
      <c r="J81">
        <v>1</v>
      </c>
      <c r="K81" t="s">
        <v>35</v>
      </c>
      <c r="L81" t="s">
        <v>32</v>
      </c>
      <c r="M81">
        <v>56470</v>
      </c>
      <c r="N81">
        <v>6</v>
      </c>
      <c r="O81">
        <v>19</v>
      </c>
      <c r="P81">
        <v>0</v>
      </c>
      <c r="Q81">
        <v>7</v>
      </c>
      <c r="R81">
        <v>2</v>
      </c>
      <c r="S81">
        <v>0</v>
      </c>
      <c r="T81">
        <v>0</v>
      </c>
      <c r="U81">
        <v>0</v>
      </c>
      <c r="V81">
        <f>COUNTIF(tbl_HRMaster[EmployeeID],tbl_HRMaster[[#This Row],[EmployeeID]])</f>
        <v>1</v>
      </c>
      <c r="W81">
        <f>IFERROR(INDEX(tbl_EmployeeSurvey[EnvironmentSatisfaction],MATCH(tbl_HRMaster[[#This Row],[EmployeeID]],tbl_EmployeeSurvey[EmployeeID],0)),"Not Found")</f>
        <v>4</v>
      </c>
      <c r="X81">
        <f>IFERROR(INDEX(tbl_EmployeeSurvey[JobSatisfaction],MATCH(tbl_HRMaster[[#This Row],[EmployeeID]],tbl_EmployeeSurvey[EmployeeID],0)),"Not Found")</f>
        <v>3</v>
      </c>
      <c r="Y81" s="5">
        <f>IFERROR(INDEX(tbl_EmployeeSurvey[WorkLifeBalance],MATCH(tbl_HRMaster[[#This Row],[EmployeeID]],tbl_EmployeeSurvey[EmployeeID],0)),"Not Found")</f>
        <v>3</v>
      </c>
      <c r="Z81" s="5">
        <f>IFERROR(VLOOKUP(tbl_HRMaster[[#This Row],[EmployeeID]],tbl_ManagerSurvey[[EmployeeID]:[PerformanceRating]],2,FALSE),"Not Found")</f>
        <v>3</v>
      </c>
      <c r="AA81" s="5">
        <f>IFERROR(VLOOKUP(tbl_HRMaster[[#This Row],[EmployeeID]],tbl_ManagerSurvey[[EmployeeID]:[PerformanceRating]],3,FALSE),"Not Found")</f>
        <v>3</v>
      </c>
      <c r="AB81" s="5" t="str">
        <f>IF(tbl_HRMaster[[#This Row],[Attrition]]="Yes","Left","Active")</f>
        <v>Left</v>
      </c>
      <c r="AC81" s="5" t="str">
        <f>_xlfn.IFS(tbl_HRMaster[[#This Row],[Age]]&lt;25,"Under 25",tbl_HRMaster[[#This Row],[Age]]&lt;35,"25-34",tbl_HRMaster[[#This Row],[Age]]&lt;45,"35-44",tbl_HRMaster[[#This Row],[Age]]&lt;55,"45-54",TRUE,"Above 54")</f>
        <v>35-44</v>
      </c>
      <c r="AD81" s="5" t="str">
        <f>_xlfn.IFS(
tbl_HRMaster[[#This Row],[YearsAtCompany]]&lt;2,"&lt; 2 Years",
tbl_HRMaster[[#This Row],[YearsAtCompany]]&lt;5,"2-4 Years",
tbl_HRMaster[[#This Row],[YearsAtCompany]]&lt;10,"5-9 Years",
TRUE,"10+ Years"
)</f>
        <v>&lt; 2 Years</v>
      </c>
      <c r="AE81" s="5">
        <f>IF(tbl_HRMaster[[#This Row],[Attrition]]="Yes",1,0)</f>
        <v>1</v>
      </c>
    </row>
    <row r="82" spans="1:31" x14ac:dyDescent="0.25">
      <c r="A82">
        <v>37</v>
      </c>
      <c r="B82" t="s">
        <v>28</v>
      </c>
      <c r="C82" t="s">
        <v>22</v>
      </c>
      <c r="D82" t="s">
        <v>30</v>
      </c>
      <c r="E82">
        <v>2</v>
      </c>
      <c r="F82">
        <v>3</v>
      </c>
      <c r="G82" t="s">
        <v>24</v>
      </c>
      <c r="H82">
        <v>4155</v>
      </c>
      <c r="I82" t="s">
        <v>34</v>
      </c>
      <c r="J82">
        <v>1</v>
      </c>
      <c r="K82" t="s">
        <v>35</v>
      </c>
      <c r="L82" t="s">
        <v>32</v>
      </c>
      <c r="M82">
        <v>56470</v>
      </c>
      <c r="N82">
        <v>6</v>
      </c>
      <c r="O82">
        <v>19</v>
      </c>
      <c r="P82">
        <v>0</v>
      </c>
      <c r="Q82">
        <v>7</v>
      </c>
      <c r="R82">
        <v>2</v>
      </c>
      <c r="S82">
        <v>0</v>
      </c>
      <c r="T82">
        <v>0</v>
      </c>
      <c r="U82">
        <v>0</v>
      </c>
      <c r="V82">
        <f>COUNTIF(tbl_HRMaster[EmployeeID],tbl_HRMaster[[#This Row],[EmployeeID]])</f>
        <v>1</v>
      </c>
      <c r="W82">
        <f>IFERROR(INDEX(tbl_EmployeeSurvey[EnvironmentSatisfaction],MATCH(tbl_HRMaster[[#This Row],[EmployeeID]],tbl_EmployeeSurvey[EmployeeID],0)),"Not Found")</f>
        <v>4</v>
      </c>
      <c r="X82">
        <f>IFERROR(INDEX(tbl_EmployeeSurvey[JobSatisfaction],MATCH(tbl_HRMaster[[#This Row],[EmployeeID]],tbl_EmployeeSurvey[EmployeeID],0)),"Not Found")</f>
        <v>3</v>
      </c>
      <c r="Y82" s="5">
        <f>IFERROR(INDEX(tbl_EmployeeSurvey[WorkLifeBalance],MATCH(tbl_HRMaster[[#This Row],[EmployeeID]],tbl_EmployeeSurvey[EmployeeID],0)),"Not Found")</f>
        <v>3</v>
      </c>
      <c r="Z82" s="5">
        <f>IFERROR(VLOOKUP(tbl_HRMaster[[#This Row],[EmployeeID]],tbl_ManagerSurvey[[EmployeeID]:[PerformanceRating]],2,FALSE),"Not Found")</f>
        <v>3</v>
      </c>
      <c r="AA82" s="5">
        <f>IFERROR(VLOOKUP(tbl_HRMaster[[#This Row],[EmployeeID]],tbl_ManagerSurvey[[EmployeeID]:[PerformanceRating]],3,FALSE),"Not Found")</f>
        <v>3</v>
      </c>
      <c r="AB82" s="5" t="str">
        <f>IF(tbl_HRMaster[[#This Row],[Attrition]]="Yes","Left","Active")</f>
        <v>Left</v>
      </c>
      <c r="AC82" s="5" t="str">
        <f>_xlfn.IFS(tbl_HRMaster[[#This Row],[Age]]&lt;25,"Under 25",tbl_HRMaster[[#This Row],[Age]]&lt;35,"25-34",tbl_HRMaster[[#This Row],[Age]]&lt;45,"35-44",tbl_HRMaster[[#This Row],[Age]]&lt;55,"45-54",TRUE,"Above 54")</f>
        <v>35-44</v>
      </c>
      <c r="AD82" s="5" t="str">
        <f>_xlfn.IFS(
tbl_HRMaster[[#This Row],[YearsAtCompany]]&lt;2,"&lt; 2 Years",
tbl_HRMaster[[#This Row],[YearsAtCompany]]&lt;5,"2-4 Years",
tbl_HRMaster[[#This Row],[YearsAtCompany]]&lt;10,"5-9 Years",
TRUE,"10+ Years"
)</f>
        <v>&lt; 2 Years</v>
      </c>
      <c r="AE82" s="5">
        <f>IF(tbl_HRMaster[[#This Row],[Attrition]]="Yes",1,0)</f>
        <v>1</v>
      </c>
    </row>
    <row r="83" spans="1:31" x14ac:dyDescent="0.25">
      <c r="A83">
        <v>34</v>
      </c>
      <c r="B83" t="s">
        <v>21</v>
      </c>
      <c r="C83" t="s">
        <v>22</v>
      </c>
      <c r="D83" t="s">
        <v>30</v>
      </c>
      <c r="E83">
        <v>20</v>
      </c>
      <c r="F83">
        <v>3</v>
      </c>
      <c r="G83" t="s">
        <v>38</v>
      </c>
      <c r="H83">
        <v>303</v>
      </c>
      <c r="I83" t="s">
        <v>25</v>
      </c>
      <c r="J83">
        <v>3</v>
      </c>
      <c r="K83" t="s">
        <v>40</v>
      </c>
      <c r="L83" t="s">
        <v>41</v>
      </c>
      <c r="M83">
        <v>57440</v>
      </c>
      <c r="N83">
        <v>3</v>
      </c>
      <c r="O83">
        <v>19</v>
      </c>
      <c r="P83">
        <v>1</v>
      </c>
      <c r="Q83">
        <v>7</v>
      </c>
      <c r="R83">
        <v>4</v>
      </c>
      <c r="S83">
        <v>0</v>
      </c>
      <c r="T83">
        <v>0</v>
      </c>
      <c r="U83">
        <v>0</v>
      </c>
      <c r="V83">
        <f>COUNTIF(tbl_HRMaster[EmployeeID],tbl_HRMaster[[#This Row],[EmployeeID]])</f>
        <v>1</v>
      </c>
      <c r="W83">
        <f>IFERROR(INDEX(tbl_EmployeeSurvey[EnvironmentSatisfaction],MATCH(tbl_HRMaster[[#This Row],[EmployeeID]],tbl_EmployeeSurvey[EmployeeID],0)),"Not Found")</f>
        <v>2</v>
      </c>
      <c r="X83">
        <f>IFERROR(INDEX(tbl_EmployeeSurvey[JobSatisfaction],MATCH(tbl_HRMaster[[#This Row],[EmployeeID]],tbl_EmployeeSurvey[EmployeeID],0)),"Not Found")</f>
        <v>1</v>
      </c>
      <c r="Y83" s="5">
        <f>IFERROR(INDEX(tbl_EmployeeSurvey[WorkLifeBalance],MATCH(tbl_HRMaster[[#This Row],[EmployeeID]],tbl_EmployeeSurvey[EmployeeID],0)),"Not Found")</f>
        <v>3</v>
      </c>
      <c r="Z83" s="5">
        <f>IFERROR(VLOOKUP(tbl_HRMaster[[#This Row],[EmployeeID]],tbl_ManagerSurvey[[EmployeeID]:[PerformanceRating]],2,FALSE),"Not Found")</f>
        <v>2</v>
      </c>
      <c r="AA83" s="5">
        <f>IFERROR(VLOOKUP(tbl_HRMaster[[#This Row],[EmployeeID]],tbl_ManagerSurvey[[EmployeeID]:[PerformanceRating]],3,FALSE),"Not Found")</f>
        <v>3</v>
      </c>
      <c r="AB83" s="5" t="str">
        <f>IF(tbl_HRMaster[[#This Row],[Attrition]]="Yes","Left","Active")</f>
        <v>Active</v>
      </c>
      <c r="AC83" s="5" t="str">
        <f>_xlfn.IFS(tbl_HRMaster[[#This Row],[Age]]&lt;25,"Under 25",tbl_HRMaster[[#This Row],[Age]]&lt;35,"25-34",tbl_HRMaster[[#This Row],[Age]]&lt;45,"35-44",tbl_HRMaster[[#This Row],[Age]]&lt;55,"45-54",TRUE,"Above 54")</f>
        <v>25-34</v>
      </c>
      <c r="AD83" s="5" t="str">
        <f>_xlfn.IFS(
tbl_HRMaster[[#This Row],[YearsAtCompany]]&lt;2,"&lt; 2 Years",
tbl_HRMaster[[#This Row],[YearsAtCompany]]&lt;5,"2-4 Years",
tbl_HRMaster[[#This Row],[YearsAtCompany]]&lt;10,"5-9 Years",
TRUE,"10+ Years"
)</f>
        <v>&lt; 2 Years</v>
      </c>
      <c r="AE83" s="5">
        <f>IF(tbl_HRMaster[[#This Row],[Attrition]]="Yes",1,0)</f>
        <v>0</v>
      </c>
    </row>
    <row r="84" spans="1:31" x14ac:dyDescent="0.25">
      <c r="A84">
        <v>34</v>
      </c>
      <c r="B84" t="s">
        <v>21</v>
      </c>
      <c r="C84" t="s">
        <v>22</v>
      </c>
      <c r="D84" t="s">
        <v>30</v>
      </c>
      <c r="E84">
        <v>20</v>
      </c>
      <c r="F84">
        <v>3</v>
      </c>
      <c r="G84" t="s">
        <v>38</v>
      </c>
      <c r="H84">
        <v>1773</v>
      </c>
      <c r="I84" t="s">
        <v>25</v>
      </c>
      <c r="J84">
        <v>3</v>
      </c>
      <c r="K84" t="s">
        <v>40</v>
      </c>
      <c r="L84" t="s">
        <v>41</v>
      </c>
      <c r="M84">
        <v>57440</v>
      </c>
      <c r="N84">
        <v>3</v>
      </c>
      <c r="O84">
        <v>19</v>
      </c>
      <c r="P84">
        <v>1</v>
      </c>
      <c r="Q84">
        <v>7</v>
      </c>
      <c r="R84">
        <v>4</v>
      </c>
      <c r="S84">
        <v>0</v>
      </c>
      <c r="T84">
        <v>0</v>
      </c>
      <c r="U84">
        <v>0</v>
      </c>
      <c r="V84">
        <f>COUNTIF(tbl_HRMaster[EmployeeID],tbl_HRMaster[[#This Row],[EmployeeID]])</f>
        <v>1</v>
      </c>
      <c r="W84">
        <f>IFERROR(INDEX(tbl_EmployeeSurvey[EnvironmentSatisfaction],MATCH(tbl_HRMaster[[#This Row],[EmployeeID]],tbl_EmployeeSurvey[EmployeeID],0)),"Not Found")</f>
        <v>2</v>
      </c>
      <c r="X84">
        <f>IFERROR(INDEX(tbl_EmployeeSurvey[JobSatisfaction],MATCH(tbl_HRMaster[[#This Row],[EmployeeID]],tbl_EmployeeSurvey[EmployeeID],0)),"Not Found")</f>
        <v>1</v>
      </c>
      <c r="Y84" s="5">
        <f>IFERROR(INDEX(tbl_EmployeeSurvey[WorkLifeBalance],MATCH(tbl_HRMaster[[#This Row],[EmployeeID]],tbl_EmployeeSurvey[EmployeeID],0)),"Not Found")</f>
        <v>3</v>
      </c>
      <c r="Z84" s="5">
        <f>IFERROR(VLOOKUP(tbl_HRMaster[[#This Row],[EmployeeID]],tbl_ManagerSurvey[[EmployeeID]:[PerformanceRating]],2,FALSE),"Not Found")</f>
        <v>2</v>
      </c>
      <c r="AA84" s="5">
        <f>IFERROR(VLOOKUP(tbl_HRMaster[[#This Row],[EmployeeID]],tbl_ManagerSurvey[[EmployeeID]:[PerformanceRating]],3,FALSE),"Not Found")</f>
        <v>3</v>
      </c>
      <c r="AB84" s="5" t="str">
        <f>IF(tbl_HRMaster[[#This Row],[Attrition]]="Yes","Left","Active")</f>
        <v>Active</v>
      </c>
      <c r="AC84" s="5" t="str">
        <f>_xlfn.IFS(tbl_HRMaster[[#This Row],[Age]]&lt;25,"Under 25",tbl_HRMaster[[#This Row],[Age]]&lt;35,"25-34",tbl_HRMaster[[#This Row],[Age]]&lt;45,"35-44",tbl_HRMaster[[#This Row],[Age]]&lt;55,"45-54",TRUE,"Above 54")</f>
        <v>25-34</v>
      </c>
      <c r="AD84" s="5" t="str">
        <f>_xlfn.IFS(
tbl_HRMaster[[#This Row],[YearsAtCompany]]&lt;2,"&lt; 2 Years",
tbl_HRMaster[[#This Row],[YearsAtCompany]]&lt;5,"2-4 Years",
tbl_HRMaster[[#This Row],[YearsAtCompany]]&lt;10,"5-9 Years",
TRUE,"10+ Years"
)</f>
        <v>&lt; 2 Years</v>
      </c>
      <c r="AE84" s="5">
        <f>IF(tbl_HRMaster[[#This Row],[Attrition]]="Yes",1,0)</f>
        <v>0</v>
      </c>
    </row>
    <row r="85" spans="1:31" x14ac:dyDescent="0.25">
      <c r="A85">
        <v>34</v>
      </c>
      <c r="B85" t="s">
        <v>21</v>
      </c>
      <c r="C85" t="s">
        <v>22</v>
      </c>
      <c r="D85" t="s">
        <v>30</v>
      </c>
      <c r="E85">
        <v>20</v>
      </c>
      <c r="F85">
        <v>3</v>
      </c>
      <c r="G85" t="s">
        <v>38</v>
      </c>
      <c r="H85">
        <v>3243</v>
      </c>
      <c r="I85" t="s">
        <v>25</v>
      </c>
      <c r="J85">
        <v>3</v>
      </c>
      <c r="K85" t="s">
        <v>40</v>
      </c>
      <c r="L85" t="s">
        <v>41</v>
      </c>
      <c r="M85">
        <v>57440</v>
      </c>
      <c r="N85">
        <v>3</v>
      </c>
      <c r="O85">
        <v>19</v>
      </c>
      <c r="P85">
        <v>1</v>
      </c>
      <c r="Q85">
        <v>7</v>
      </c>
      <c r="R85">
        <v>4</v>
      </c>
      <c r="S85">
        <v>0</v>
      </c>
      <c r="T85">
        <v>0</v>
      </c>
      <c r="U85">
        <v>0</v>
      </c>
      <c r="V85">
        <f>COUNTIF(tbl_HRMaster[EmployeeID],tbl_HRMaster[[#This Row],[EmployeeID]])</f>
        <v>1</v>
      </c>
      <c r="W85">
        <f>IFERROR(INDEX(tbl_EmployeeSurvey[EnvironmentSatisfaction],MATCH(tbl_HRMaster[[#This Row],[EmployeeID]],tbl_EmployeeSurvey[EmployeeID],0)),"Not Found")</f>
        <v>2</v>
      </c>
      <c r="X85">
        <f>IFERROR(INDEX(tbl_EmployeeSurvey[JobSatisfaction],MATCH(tbl_HRMaster[[#This Row],[EmployeeID]],tbl_EmployeeSurvey[EmployeeID],0)),"Not Found")</f>
        <v>1</v>
      </c>
      <c r="Y85" s="5">
        <f>IFERROR(INDEX(tbl_EmployeeSurvey[WorkLifeBalance],MATCH(tbl_HRMaster[[#This Row],[EmployeeID]],tbl_EmployeeSurvey[EmployeeID],0)),"Not Found")</f>
        <v>3</v>
      </c>
      <c r="Z85" s="5">
        <f>IFERROR(VLOOKUP(tbl_HRMaster[[#This Row],[EmployeeID]],tbl_ManagerSurvey[[EmployeeID]:[PerformanceRating]],2,FALSE),"Not Found")</f>
        <v>2</v>
      </c>
      <c r="AA85" s="5">
        <f>IFERROR(VLOOKUP(tbl_HRMaster[[#This Row],[EmployeeID]],tbl_ManagerSurvey[[EmployeeID]:[PerformanceRating]],3,FALSE),"Not Found")</f>
        <v>3</v>
      </c>
      <c r="AB85" s="5" t="str">
        <f>IF(tbl_HRMaster[[#This Row],[Attrition]]="Yes","Left","Active")</f>
        <v>Active</v>
      </c>
      <c r="AC85" s="5" t="str">
        <f>_xlfn.IFS(tbl_HRMaster[[#This Row],[Age]]&lt;25,"Under 25",tbl_HRMaster[[#This Row],[Age]]&lt;35,"25-34",tbl_HRMaster[[#This Row],[Age]]&lt;45,"35-44",tbl_HRMaster[[#This Row],[Age]]&lt;55,"45-54",TRUE,"Above 54")</f>
        <v>25-34</v>
      </c>
      <c r="AD85" s="5" t="str">
        <f>_xlfn.IFS(
tbl_HRMaster[[#This Row],[YearsAtCompany]]&lt;2,"&lt; 2 Years",
tbl_HRMaster[[#This Row],[YearsAtCompany]]&lt;5,"2-4 Years",
tbl_HRMaster[[#This Row],[YearsAtCompany]]&lt;10,"5-9 Years",
TRUE,"10+ Years"
)</f>
        <v>&lt; 2 Years</v>
      </c>
      <c r="AE85" s="5">
        <f>IF(tbl_HRMaster[[#This Row],[Attrition]]="Yes",1,0)</f>
        <v>0</v>
      </c>
    </row>
    <row r="86" spans="1:31" x14ac:dyDescent="0.25">
      <c r="A86">
        <v>38</v>
      </c>
      <c r="B86" t="s">
        <v>21</v>
      </c>
      <c r="C86" t="s">
        <v>22</v>
      </c>
      <c r="D86" t="s">
        <v>30</v>
      </c>
      <c r="E86">
        <v>11</v>
      </c>
      <c r="F86">
        <v>2</v>
      </c>
      <c r="G86" t="s">
        <v>24</v>
      </c>
      <c r="H86">
        <v>945</v>
      </c>
      <c r="I86" t="s">
        <v>34</v>
      </c>
      <c r="J86">
        <v>1</v>
      </c>
      <c r="K86" t="s">
        <v>35</v>
      </c>
      <c r="L86" t="s">
        <v>27</v>
      </c>
      <c r="M86">
        <v>198450</v>
      </c>
      <c r="N86">
        <v>7</v>
      </c>
      <c r="O86">
        <v>11</v>
      </c>
      <c r="P86">
        <v>1</v>
      </c>
      <c r="Q86">
        <v>7</v>
      </c>
      <c r="R86">
        <v>3</v>
      </c>
      <c r="S86">
        <v>0</v>
      </c>
      <c r="T86">
        <v>0</v>
      </c>
      <c r="U86">
        <v>0</v>
      </c>
      <c r="V86">
        <f>COUNTIF(tbl_HRMaster[EmployeeID],tbl_HRMaster[[#This Row],[EmployeeID]])</f>
        <v>1</v>
      </c>
      <c r="W86">
        <f>IFERROR(INDEX(tbl_EmployeeSurvey[EnvironmentSatisfaction],MATCH(tbl_HRMaster[[#This Row],[EmployeeID]],tbl_EmployeeSurvey[EmployeeID],0)),"Not Found")</f>
        <v>4</v>
      </c>
      <c r="X86">
        <f>IFERROR(INDEX(tbl_EmployeeSurvey[JobSatisfaction],MATCH(tbl_HRMaster[[#This Row],[EmployeeID]],tbl_EmployeeSurvey[EmployeeID],0)),"Not Found")</f>
        <v>3</v>
      </c>
      <c r="Y86" s="5">
        <f>IFERROR(INDEX(tbl_EmployeeSurvey[WorkLifeBalance],MATCH(tbl_HRMaster[[#This Row],[EmployeeID]],tbl_EmployeeSurvey[EmployeeID],0)),"Not Found")</f>
        <v>2</v>
      </c>
      <c r="Z86" s="5">
        <f>IFERROR(VLOOKUP(tbl_HRMaster[[#This Row],[EmployeeID]],tbl_ManagerSurvey[[EmployeeID]:[PerformanceRating]],2,FALSE),"Not Found")</f>
        <v>3</v>
      </c>
      <c r="AA86" s="5">
        <f>IFERROR(VLOOKUP(tbl_HRMaster[[#This Row],[EmployeeID]],tbl_ManagerSurvey[[EmployeeID]:[PerformanceRating]],3,FALSE),"Not Found")</f>
        <v>3</v>
      </c>
      <c r="AB86" s="5" t="str">
        <f>IF(tbl_HRMaster[[#This Row],[Attrition]]="Yes","Left","Active")</f>
        <v>Active</v>
      </c>
      <c r="AC86" s="5" t="str">
        <f>_xlfn.IFS(tbl_HRMaster[[#This Row],[Age]]&lt;25,"Under 25",tbl_HRMaster[[#This Row],[Age]]&lt;35,"25-34",tbl_HRMaster[[#This Row],[Age]]&lt;45,"35-44",tbl_HRMaster[[#This Row],[Age]]&lt;55,"45-54",TRUE,"Above 54")</f>
        <v>35-44</v>
      </c>
      <c r="AD86" s="5" t="str">
        <f>_xlfn.IFS(
tbl_HRMaster[[#This Row],[YearsAtCompany]]&lt;2,"&lt; 2 Years",
tbl_HRMaster[[#This Row],[YearsAtCompany]]&lt;5,"2-4 Years",
tbl_HRMaster[[#This Row],[YearsAtCompany]]&lt;10,"5-9 Years",
TRUE,"10+ Years"
)</f>
        <v>&lt; 2 Years</v>
      </c>
      <c r="AE86" s="5">
        <f>IF(tbl_HRMaster[[#This Row],[Attrition]]="Yes",1,0)</f>
        <v>0</v>
      </c>
    </row>
    <row r="87" spans="1:31" x14ac:dyDescent="0.25">
      <c r="A87">
        <v>38</v>
      </c>
      <c r="B87" t="s">
        <v>21</v>
      </c>
      <c r="C87" t="s">
        <v>22</v>
      </c>
      <c r="D87" t="s">
        <v>30</v>
      </c>
      <c r="E87">
        <v>11</v>
      </c>
      <c r="F87">
        <v>2</v>
      </c>
      <c r="G87" t="s">
        <v>24</v>
      </c>
      <c r="H87">
        <v>2415</v>
      </c>
      <c r="I87" t="s">
        <v>34</v>
      </c>
      <c r="J87">
        <v>1</v>
      </c>
      <c r="K87" t="s">
        <v>35</v>
      </c>
      <c r="L87" t="s">
        <v>27</v>
      </c>
      <c r="M87">
        <v>198450</v>
      </c>
      <c r="N87">
        <v>7</v>
      </c>
      <c r="O87">
        <v>11</v>
      </c>
      <c r="P87">
        <v>1</v>
      </c>
      <c r="Q87">
        <v>7</v>
      </c>
      <c r="R87">
        <v>3</v>
      </c>
      <c r="S87">
        <v>0</v>
      </c>
      <c r="T87">
        <v>0</v>
      </c>
      <c r="U87">
        <v>0</v>
      </c>
      <c r="V87">
        <f>COUNTIF(tbl_HRMaster[EmployeeID],tbl_HRMaster[[#This Row],[EmployeeID]])</f>
        <v>1</v>
      </c>
      <c r="W87">
        <f>IFERROR(INDEX(tbl_EmployeeSurvey[EnvironmentSatisfaction],MATCH(tbl_HRMaster[[#This Row],[EmployeeID]],tbl_EmployeeSurvey[EmployeeID],0)),"Not Found")</f>
        <v>4</v>
      </c>
      <c r="X87">
        <f>IFERROR(INDEX(tbl_EmployeeSurvey[JobSatisfaction],MATCH(tbl_HRMaster[[#This Row],[EmployeeID]],tbl_EmployeeSurvey[EmployeeID],0)),"Not Found")</f>
        <v>3</v>
      </c>
      <c r="Y87" s="5">
        <f>IFERROR(INDEX(tbl_EmployeeSurvey[WorkLifeBalance],MATCH(tbl_HRMaster[[#This Row],[EmployeeID]],tbl_EmployeeSurvey[EmployeeID],0)),"Not Found")</f>
        <v>2</v>
      </c>
      <c r="Z87" s="5">
        <f>IFERROR(VLOOKUP(tbl_HRMaster[[#This Row],[EmployeeID]],tbl_ManagerSurvey[[EmployeeID]:[PerformanceRating]],2,FALSE),"Not Found")</f>
        <v>3</v>
      </c>
      <c r="AA87" s="5">
        <f>IFERROR(VLOOKUP(tbl_HRMaster[[#This Row],[EmployeeID]],tbl_ManagerSurvey[[EmployeeID]:[PerformanceRating]],3,FALSE),"Not Found")</f>
        <v>3</v>
      </c>
      <c r="AB87" s="5" t="str">
        <f>IF(tbl_HRMaster[[#This Row],[Attrition]]="Yes","Left","Active")</f>
        <v>Active</v>
      </c>
      <c r="AC87" s="5" t="str">
        <f>_xlfn.IFS(tbl_HRMaster[[#This Row],[Age]]&lt;25,"Under 25",tbl_HRMaster[[#This Row],[Age]]&lt;35,"25-34",tbl_HRMaster[[#This Row],[Age]]&lt;45,"35-44",tbl_HRMaster[[#This Row],[Age]]&lt;55,"45-54",TRUE,"Above 54")</f>
        <v>35-44</v>
      </c>
      <c r="AD87" s="5" t="str">
        <f>_xlfn.IFS(
tbl_HRMaster[[#This Row],[YearsAtCompany]]&lt;2,"&lt; 2 Years",
tbl_HRMaster[[#This Row],[YearsAtCompany]]&lt;5,"2-4 Years",
tbl_HRMaster[[#This Row],[YearsAtCompany]]&lt;10,"5-9 Years",
TRUE,"10+ Years"
)</f>
        <v>&lt; 2 Years</v>
      </c>
      <c r="AE87" s="5">
        <f>IF(tbl_HRMaster[[#This Row],[Attrition]]="Yes",1,0)</f>
        <v>0</v>
      </c>
    </row>
    <row r="88" spans="1:31" x14ac:dyDescent="0.25">
      <c r="A88">
        <v>38</v>
      </c>
      <c r="B88" t="s">
        <v>21</v>
      </c>
      <c r="C88" t="s">
        <v>22</v>
      </c>
      <c r="D88" t="s">
        <v>30</v>
      </c>
      <c r="E88">
        <v>11</v>
      </c>
      <c r="F88">
        <v>2</v>
      </c>
      <c r="G88" t="s">
        <v>24</v>
      </c>
      <c r="H88">
        <v>3885</v>
      </c>
      <c r="I88" t="s">
        <v>34</v>
      </c>
      <c r="J88">
        <v>1</v>
      </c>
      <c r="K88" t="s">
        <v>35</v>
      </c>
      <c r="L88" t="s">
        <v>27</v>
      </c>
      <c r="M88">
        <v>198450</v>
      </c>
      <c r="N88">
        <v>7</v>
      </c>
      <c r="O88">
        <v>11</v>
      </c>
      <c r="P88">
        <v>1</v>
      </c>
      <c r="Q88">
        <v>7</v>
      </c>
      <c r="R88">
        <v>3</v>
      </c>
      <c r="S88">
        <v>0</v>
      </c>
      <c r="T88">
        <v>0</v>
      </c>
      <c r="U88">
        <v>0</v>
      </c>
      <c r="V88">
        <f>COUNTIF(tbl_HRMaster[EmployeeID],tbl_HRMaster[[#This Row],[EmployeeID]])</f>
        <v>1</v>
      </c>
      <c r="W88">
        <f>IFERROR(INDEX(tbl_EmployeeSurvey[EnvironmentSatisfaction],MATCH(tbl_HRMaster[[#This Row],[EmployeeID]],tbl_EmployeeSurvey[EmployeeID],0)),"Not Found")</f>
        <v>4</v>
      </c>
      <c r="X88">
        <f>IFERROR(INDEX(tbl_EmployeeSurvey[JobSatisfaction],MATCH(tbl_HRMaster[[#This Row],[EmployeeID]],tbl_EmployeeSurvey[EmployeeID],0)),"Not Found")</f>
        <v>3</v>
      </c>
      <c r="Y88" s="5">
        <f>IFERROR(INDEX(tbl_EmployeeSurvey[WorkLifeBalance],MATCH(tbl_HRMaster[[#This Row],[EmployeeID]],tbl_EmployeeSurvey[EmployeeID],0)),"Not Found")</f>
        <v>2</v>
      </c>
      <c r="Z88" s="5">
        <f>IFERROR(VLOOKUP(tbl_HRMaster[[#This Row],[EmployeeID]],tbl_ManagerSurvey[[EmployeeID]:[PerformanceRating]],2,FALSE),"Not Found")</f>
        <v>3</v>
      </c>
      <c r="AA88" s="5">
        <f>IFERROR(VLOOKUP(tbl_HRMaster[[#This Row],[EmployeeID]],tbl_ManagerSurvey[[EmployeeID]:[PerformanceRating]],3,FALSE),"Not Found")</f>
        <v>3</v>
      </c>
      <c r="AB88" s="5" t="str">
        <f>IF(tbl_HRMaster[[#This Row],[Attrition]]="Yes","Left","Active")</f>
        <v>Active</v>
      </c>
      <c r="AC88" s="5" t="str">
        <f>_xlfn.IFS(tbl_HRMaster[[#This Row],[Age]]&lt;25,"Under 25",tbl_HRMaster[[#This Row],[Age]]&lt;35,"25-34",tbl_HRMaster[[#This Row],[Age]]&lt;45,"35-44",tbl_HRMaster[[#This Row],[Age]]&lt;55,"45-54",TRUE,"Above 54")</f>
        <v>35-44</v>
      </c>
      <c r="AD88" s="5" t="str">
        <f>_xlfn.IFS(
tbl_HRMaster[[#This Row],[YearsAtCompany]]&lt;2,"&lt; 2 Years",
tbl_HRMaster[[#This Row],[YearsAtCompany]]&lt;5,"2-4 Years",
tbl_HRMaster[[#This Row],[YearsAtCompany]]&lt;10,"5-9 Years",
TRUE,"10+ Years"
)</f>
        <v>&lt; 2 Years</v>
      </c>
      <c r="AE88" s="5">
        <f>IF(tbl_HRMaster[[#This Row],[Attrition]]="Yes",1,0)</f>
        <v>0</v>
      </c>
    </row>
    <row r="89" spans="1:31" x14ac:dyDescent="0.25">
      <c r="A89">
        <v>28</v>
      </c>
      <c r="B89" t="s">
        <v>28</v>
      </c>
      <c r="C89" t="s">
        <v>29</v>
      </c>
      <c r="D89" t="s">
        <v>23</v>
      </c>
      <c r="E89">
        <v>1</v>
      </c>
      <c r="F89">
        <v>3</v>
      </c>
      <c r="G89" t="s">
        <v>45</v>
      </c>
      <c r="H89">
        <v>811</v>
      </c>
      <c r="I89" t="s">
        <v>34</v>
      </c>
      <c r="J89">
        <v>2</v>
      </c>
      <c r="K89" t="s">
        <v>40</v>
      </c>
      <c r="L89" t="s">
        <v>32</v>
      </c>
      <c r="M89">
        <v>17060</v>
      </c>
      <c r="N89">
        <v>7</v>
      </c>
      <c r="O89">
        <v>12</v>
      </c>
      <c r="P89">
        <v>0</v>
      </c>
      <c r="Q89">
        <v>8</v>
      </c>
      <c r="R89">
        <v>3</v>
      </c>
      <c r="S89">
        <v>0</v>
      </c>
      <c r="T89">
        <v>0</v>
      </c>
      <c r="U89">
        <v>0</v>
      </c>
      <c r="V89">
        <f>COUNTIF(tbl_HRMaster[EmployeeID],tbl_HRMaster[[#This Row],[EmployeeID]])</f>
        <v>1</v>
      </c>
      <c r="W89">
        <f>IFERROR(INDEX(tbl_EmployeeSurvey[EnvironmentSatisfaction],MATCH(tbl_HRMaster[[#This Row],[EmployeeID]],tbl_EmployeeSurvey[EmployeeID],0)),"Not Found")</f>
        <v>3</v>
      </c>
      <c r="X89">
        <f>IFERROR(INDEX(tbl_EmployeeSurvey[JobSatisfaction],MATCH(tbl_HRMaster[[#This Row],[EmployeeID]],tbl_EmployeeSurvey[EmployeeID],0)),"Not Found")</f>
        <v>1</v>
      </c>
      <c r="Y89" s="5">
        <f>IFERROR(INDEX(tbl_EmployeeSurvey[WorkLifeBalance],MATCH(tbl_HRMaster[[#This Row],[EmployeeID]],tbl_EmployeeSurvey[EmployeeID],0)),"Not Found")</f>
        <v>2</v>
      </c>
      <c r="Z89" s="5">
        <f>IFERROR(VLOOKUP(tbl_HRMaster[[#This Row],[EmployeeID]],tbl_ManagerSurvey[[EmployeeID]:[PerformanceRating]],2,FALSE),"Not Found")</f>
        <v>3</v>
      </c>
      <c r="AA89" s="5">
        <f>IFERROR(VLOOKUP(tbl_HRMaster[[#This Row],[EmployeeID]],tbl_ManagerSurvey[[EmployeeID]:[PerformanceRating]],3,FALSE),"Not Found")</f>
        <v>3</v>
      </c>
      <c r="AB89" s="5" t="str">
        <f>IF(tbl_HRMaster[[#This Row],[Attrition]]="Yes","Left","Active")</f>
        <v>Left</v>
      </c>
      <c r="AC89" s="5" t="str">
        <f>_xlfn.IFS(tbl_HRMaster[[#This Row],[Age]]&lt;25,"Under 25",tbl_HRMaster[[#This Row],[Age]]&lt;35,"25-34",tbl_HRMaster[[#This Row],[Age]]&lt;45,"35-44",tbl_HRMaster[[#This Row],[Age]]&lt;55,"45-54",TRUE,"Above 54")</f>
        <v>25-34</v>
      </c>
      <c r="AD89" s="5" t="str">
        <f>_xlfn.IFS(
tbl_HRMaster[[#This Row],[YearsAtCompany]]&lt;2,"&lt; 2 Years",
tbl_HRMaster[[#This Row],[YearsAtCompany]]&lt;5,"2-4 Years",
tbl_HRMaster[[#This Row],[YearsAtCompany]]&lt;10,"5-9 Years",
TRUE,"10+ Years"
)</f>
        <v>&lt; 2 Years</v>
      </c>
      <c r="AE89" s="5">
        <f>IF(tbl_HRMaster[[#This Row],[Attrition]]="Yes",1,0)</f>
        <v>1</v>
      </c>
    </row>
    <row r="90" spans="1:31" x14ac:dyDescent="0.25">
      <c r="A90">
        <v>28</v>
      </c>
      <c r="B90" t="s">
        <v>28</v>
      </c>
      <c r="C90" t="s">
        <v>29</v>
      </c>
      <c r="D90" t="s">
        <v>23</v>
      </c>
      <c r="E90">
        <v>1</v>
      </c>
      <c r="F90">
        <v>3</v>
      </c>
      <c r="G90" t="s">
        <v>45</v>
      </c>
      <c r="H90">
        <v>2281</v>
      </c>
      <c r="I90" t="s">
        <v>34</v>
      </c>
      <c r="J90">
        <v>2</v>
      </c>
      <c r="K90" t="s">
        <v>40</v>
      </c>
      <c r="L90" t="s">
        <v>32</v>
      </c>
      <c r="M90">
        <v>17060</v>
      </c>
      <c r="N90">
        <v>7</v>
      </c>
      <c r="O90">
        <v>12</v>
      </c>
      <c r="P90">
        <v>0</v>
      </c>
      <c r="Q90">
        <v>8</v>
      </c>
      <c r="R90">
        <v>3</v>
      </c>
      <c r="S90">
        <v>0</v>
      </c>
      <c r="T90">
        <v>0</v>
      </c>
      <c r="U90">
        <v>0</v>
      </c>
      <c r="V90">
        <f>COUNTIF(tbl_HRMaster[EmployeeID],tbl_HRMaster[[#This Row],[EmployeeID]])</f>
        <v>1</v>
      </c>
      <c r="W90">
        <f>IFERROR(INDEX(tbl_EmployeeSurvey[EnvironmentSatisfaction],MATCH(tbl_HRMaster[[#This Row],[EmployeeID]],tbl_EmployeeSurvey[EmployeeID],0)),"Not Found")</f>
        <v>3</v>
      </c>
      <c r="X90">
        <f>IFERROR(INDEX(tbl_EmployeeSurvey[JobSatisfaction],MATCH(tbl_HRMaster[[#This Row],[EmployeeID]],tbl_EmployeeSurvey[EmployeeID],0)),"Not Found")</f>
        <v>1</v>
      </c>
      <c r="Y90" s="5">
        <f>IFERROR(INDEX(tbl_EmployeeSurvey[WorkLifeBalance],MATCH(tbl_HRMaster[[#This Row],[EmployeeID]],tbl_EmployeeSurvey[EmployeeID],0)),"Not Found")</f>
        <v>2</v>
      </c>
      <c r="Z90" s="5">
        <f>IFERROR(VLOOKUP(tbl_HRMaster[[#This Row],[EmployeeID]],tbl_ManagerSurvey[[EmployeeID]:[PerformanceRating]],2,FALSE),"Not Found")</f>
        <v>3</v>
      </c>
      <c r="AA90" s="5">
        <f>IFERROR(VLOOKUP(tbl_HRMaster[[#This Row],[EmployeeID]],tbl_ManagerSurvey[[EmployeeID]:[PerformanceRating]],3,FALSE),"Not Found")</f>
        <v>3</v>
      </c>
      <c r="AB90" s="5" t="str">
        <f>IF(tbl_HRMaster[[#This Row],[Attrition]]="Yes","Left","Active")</f>
        <v>Left</v>
      </c>
      <c r="AC90" s="5" t="str">
        <f>_xlfn.IFS(tbl_HRMaster[[#This Row],[Age]]&lt;25,"Under 25",tbl_HRMaster[[#This Row],[Age]]&lt;35,"25-34",tbl_HRMaster[[#This Row],[Age]]&lt;45,"35-44",tbl_HRMaster[[#This Row],[Age]]&lt;55,"45-54",TRUE,"Above 54")</f>
        <v>25-34</v>
      </c>
      <c r="AD90" s="5" t="str">
        <f>_xlfn.IFS(
tbl_HRMaster[[#This Row],[YearsAtCompany]]&lt;2,"&lt; 2 Years",
tbl_HRMaster[[#This Row],[YearsAtCompany]]&lt;5,"2-4 Years",
tbl_HRMaster[[#This Row],[YearsAtCompany]]&lt;10,"5-9 Years",
TRUE,"10+ Years"
)</f>
        <v>&lt; 2 Years</v>
      </c>
      <c r="AE90" s="5">
        <f>IF(tbl_HRMaster[[#This Row],[Attrition]]="Yes",1,0)</f>
        <v>1</v>
      </c>
    </row>
    <row r="91" spans="1:31" x14ac:dyDescent="0.25">
      <c r="A91">
        <v>28</v>
      </c>
      <c r="B91" t="s">
        <v>28</v>
      </c>
      <c r="C91" t="s">
        <v>29</v>
      </c>
      <c r="D91" t="s">
        <v>23</v>
      </c>
      <c r="E91">
        <v>1</v>
      </c>
      <c r="F91">
        <v>3</v>
      </c>
      <c r="G91" t="s">
        <v>45</v>
      </c>
      <c r="H91">
        <v>3751</v>
      </c>
      <c r="I91" t="s">
        <v>34</v>
      </c>
      <c r="J91">
        <v>2</v>
      </c>
      <c r="K91" t="s">
        <v>40</v>
      </c>
      <c r="L91" t="s">
        <v>32</v>
      </c>
      <c r="M91">
        <v>17060</v>
      </c>
      <c r="N91">
        <v>7</v>
      </c>
      <c r="O91">
        <v>12</v>
      </c>
      <c r="P91">
        <v>0</v>
      </c>
      <c r="Q91">
        <v>8</v>
      </c>
      <c r="R91">
        <v>3</v>
      </c>
      <c r="S91">
        <v>0</v>
      </c>
      <c r="T91">
        <v>0</v>
      </c>
      <c r="U91">
        <v>0</v>
      </c>
      <c r="V91">
        <f>COUNTIF(tbl_HRMaster[EmployeeID],tbl_HRMaster[[#This Row],[EmployeeID]])</f>
        <v>1</v>
      </c>
      <c r="W91">
        <f>IFERROR(INDEX(tbl_EmployeeSurvey[EnvironmentSatisfaction],MATCH(tbl_HRMaster[[#This Row],[EmployeeID]],tbl_EmployeeSurvey[EmployeeID],0)),"Not Found")</f>
        <v>3</v>
      </c>
      <c r="X91">
        <f>IFERROR(INDEX(tbl_EmployeeSurvey[JobSatisfaction],MATCH(tbl_HRMaster[[#This Row],[EmployeeID]],tbl_EmployeeSurvey[EmployeeID],0)),"Not Found")</f>
        <v>1</v>
      </c>
      <c r="Y91" s="5">
        <f>IFERROR(INDEX(tbl_EmployeeSurvey[WorkLifeBalance],MATCH(tbl_HRMaster[[#This Row],[EmployeeID]],tbl_EmployeeSurvey[EmployeeID],0)),"Not Found")</f>
        <v>2</v>
      </c>
      <c r="Z91" s="5">
        <f>IFERROR(VLOOKUP(tbl_HRMaster[[#This Row],[EmployeeID]],tbl_ManagerSurvey[[EmployeeID]:[PerformanceRating]],2,FALSE),"Not Found")</f>
        <v>3</v>
      </c>
      <c r="AA91" s="5">
        <f>IFERROR(VLOOKUP(tbl_HRMaster[[#This Row],[EmployeeID]],tbl_ManagerSurvey[[EmployeeID]:[PerformanceRating]],3,FALSE),"Not Found")</f>
        <v>3</v>
      </c>
      <c r="AB91" s="5" t="str">
        <f>IF(tbl_HRMaster[[#This Row],[Attrition]]="Yes","Left","Active")</f>
        <v>Left</v>
      </c>
      <c r="AC91" s="5" t="str">
        <f>_xlfn.IFS(tbl_HRMaster[[#This Row],[Age]]&lt;25,"Under 25",tbl_HRMaster[[#This Row],[Age]]&lt;35,"25-34",tbl_HRMaster[[#This Row],[Age]]&lt;45,"35-44",tbl_HRMaster[[#This Row],[Age]]&lt;55,"45-54",TRUE,"Above 54")</f>
        <v>25-34</v>
      </c>
      <c r="AD91" s="5" t="str">
        <f>_xlfn.IFS(
tbl_HRMaster[[#This Row],[YearsAtCompany]]&lt;2,"&lt; 2 Years",
tbl_HRMaster[[#This Row],[YearsAtCompany]]&lt;5,"2-4 Years",
tbl_HRMaster[[#This Row],[YearsAtCompany]]&lt;10,"5-9 Years",
TRUE,"10+ Years"
)</f>
        <v>&lt; 2 Years</v>
      </c>
      <c r="AE91" s="5">
        <f>IF(tbl_HRMaster[[#This Row],[Attrition]]="Yes",1,0)</f>
        <v>1</v>
      </c>
    </row>
    <row r="92" spans="1:31" x14ac:dyDescent="0.25">
      <c r="A92">
        <v>38</v>
      </c>
      <c r="B92" t="s">
        <v>21</v>
      </c>
      <c r="C92" t="s">
        <v>22</v>
      </c>
      <c r="D92" t="s">
        <v>37</v>
      </c>
      <c r="E92">
        <v>2</v>
      </c>
      <c r="F92">
        <v>4</v>
      </c>
      <c r="G92" t="s">
        <v>38</v>
      </c>
      <c r="H92">
        <v>233</v>
      </c>
      <c r="I92" t="s">
        <v>34</v>
      </c>
      <c r="J92">
        <v>1</v>
      </c>
      <c r="K92" t="s">
        <v>37</v>
      </c>
      <c r="L92" t="s">
        <v>32</v>
      </c>
      <c r="M92">
        <v>20140</v>
      </c>
      <c r="N92">
        <v>3</v>
      </c>
      <c r="O92">
        <v>17</v>
      </c>
      <c r="P92">
        <v>1</v>
      </c>
      <c r="Q92">
        <v>8</v>
      </c>
      <c r="R92">
        <v>5</v>
      </c>
      <c r="S92">
        <v>0</v>
      </c>
      <c r="T92">
        <v>0</v>
      </c>
      <c r="U92">
        <v>0</v>
      </c>
      <c r="V92">
        <f>COUNTIF(tbl_HRMaster[EmployeeID],tbl_HRMaster[[#This Row],[EmployeeID]])</f>
        <v>1</v>
      </c>
      <c r="W92">
        <f>IFERROR(INDEX(tbl_EmployeeSurvey[EnvironmentSatisfaction],MATCH(tbl_HRMaster[[#This Row],[EmployeeID]],tbl_EmployeeSurvey[EmployeeID],0)),"Not Found")</f>
        <v>3</v>
      </c>
      <c r="X92">
        <f>IFERROR(INDEX(tbl_EmployeeSurvey[JobSatisfaction],MATCH(tbl_HRMaster[[#This Row],[EmployeeID]],tbl_EmployeeSurvey[EmployeeID],0)),"Not Found")</f>
        <v>1</v>
      </c>
      <c r="Y92" s="5">
        <f>IFERROR(INDEX(tbl_EmployeeSurvey[WorkLifeBalance],MATCH(tbl_HRMaster[[#This Row],[EmployeeID]],tbl_EmployeeSurvey[EmployeeID],0)),"Not Found")</f>
        <v>2</v>
      </c>
      <c r="Z92" s="5">
        <f>IFERROR(VLOOKUP(tbl_HRMaster[[#This Row],[EmployeeID]],tbl_ManagerSurvey[[EmployeeID]:[PerformanceRating]],2,FALSE),"Not Found")</f>
        <v>4</v>
      </c>
      <c r="AA92" s="5">
        <f>IFERROR(VLOOKUP(tbl_HRMaster[[#This Row],[EmployeeID]],tbl_ManagerSurvey[[EmployeeID]:[PerformanceRating]],3,FALSE),"Not Found")</f>
        <v>3</v>
      </c>
      <c r="AB92" s="5" t="str">
        <f>IF(tbl_HRMaster[[#This Row],[Attrition]]="Yes","Left","Active")</f>
        <v>Active</v>
      </c>
      <c r="AC92" s="5" t="str">
        <f>_xlfn.IFS(tbl_HRMaster[[#This Row],[Age]]&lt;25,"Under 25",tbl_HRMaster[[#This Row],[Age]]&lt;35,"25-34",tbl_HRMaster[[#This Row],[Age]]&lt;45,"35-44",tbl_HRMaster[[#This Row],[Age]]&lt;55,"45-54",TRUE,"Above 54")</f>
        <v>35-44</v>
      </c>
      <c r="AD92" s="5" t="str">
        <f>_xlfn.IFS(
tbl_HRMaster[[#This Row],[YearsAtCompany]]&lt;2,"&lt; 2 Years",
tbl_HRMaster[[#This Row],[YearsAtCompany]]&lt;5,"2-4 Years",
tbl_HRMaster[[#This Row],[YearsAtCompany]]&lt;10,"5-9 Years",
TRUE,"10+ Years"
)</f>
        <v>&lt; 2 Years</v>
      </c>
      <c r="AE92" s="5">
        <f>IF(tbl_HRMaster[[#This Row],[Attrition]]="Yes",1,0)</f>
        <v>0</v>
      </c>
    </row>
    <row r="93" spans="1:31" x14ac:dyDescent="0.25">
      <c r="A93">
        <v>38</v>
      </c>
      <c r="B93" t="s">
        <v>21</v>
      </c>
      <c r="C93" t="s">
        <v>22</v>
      </c>
      <c r="D93" t="s">
        <v>37</v>
      </c>
      <c r="E93">
        <v>2</v>
      </c>
      <c r="F93">
        <v>4</v>
      </c>
      <c r="G93" t="s">
        <v>38</v>
      </c>
      <c r="H93">
        <v>1703</v>
      </c>
      <c r="I93" t="s">
        <v>34</v>
      </c>
      <c r="J93">
        <v>1</v>
      </c>
      <c r="K93" t="s">
        <v>37</v>
      </c>
      <c r="L93" t="s">
        <v>32</v>
      </c>
      <c r="M93">
        <v>20140</v>
      </c>
      <c r="N93">
        <v>3</v>
      </c>
      <c r="O93">
        <v>17</v>
      </c>
      <c r="P93">
        <v>1</v>
      </c>
      <c r="Q93">
        <v>8</v>
      </c>
      <c r="R93">
        <v>5</v>
      </c>
      <c r="S93">
        <v>0</v>
      </c>
      <c r="T93">
        <v>0</v>
      </c>
      <c r="U93">
        <v>0</v>
      </c>
      <c r="V93">
        <f>COUNTIF(tbl_HRMaster[EmployeeID],tbl_HRMaster[[#This Row],[EmployeeID]])</f>
        <v>1</v>
      </c>
      <c r="W93">
        <f>IFERROR(INDEX(tbl_EmployeeSurvey[EnvironmentSatisfaction],MATCH(tbl_HRMaster[[#This Row],[EmployeeID]],tbl_EmployeeSurvey[EmployeeID],0)),"Not Found")</f>
        <v>3</v>
      </c>
      <c r="X93">
        <f>IFERROR(INDEX(tbl_EmployeeSurvey[JobSatisfaction],MATCH(tbl_HRMaster[[#This Row],[EmployeeID]],tbl_EmployeeSurvey[EmployeeID],0)),"Not Found")</f>
        <v>1</v>
      </c>
      <c r="Y93" s="5">
        <f>IFERROR(INDEX(tbl_EmployeeSurvey[WorkLifeBalance],MATCH(tbl_HRMaster[[#This Row],[EmployeeID]],tbl_EmployeeSurvey[EmployeeID],0)),"Not Found")</f>
        <v>2</v>
      </c>
      <c r="Z93" s="5">
        <f>IFERROR(VLOOKUP(tbl_HRMaster[[#This Row],[EmployeeID]],tbl_ManagerSurvey[[EmployeeID]:[PerformanceRating]],2,FALSE),"Not Found")</f>
        <v>4</v>
      </c>
      <c r="AA93" s="5">
        <f>IFERROR(VLOOKUP(tbl_HRMaster[[#This Row],[EmployeeID]],tbl_ManagerSurvey[[EmployeeID]:[PerformanceRating]],3,FALSE),"Not Found")</f>
        <v>3</v>
      </c>
      <c r="AB93" s="5" t="str">
        <f>IF(tbl_HRMaster[[#This Row],[Attrition]]="Yes","Left","Active")</f>
        <v>Active</v>
      </c>
      <c r="AC93" s="5" t="str">
        <f>_xlfn.IFS(tbl_HRMaster[[#This Row],[Age]]&lt;25,"Under 25",tbl_HRMaster[[#This Row],[Age]]&lt;35,"25-34",tbl_HRMaster[[#This Row],[Age]]&lt;45,"35-44",tbl_HRMaster[[#This Row],[Age]]&lt;55,"45-54",TRUE,"Above 54")</f>
        <v>35-44</v>
      </c>
      <c r="AD93" s="5" t="str">
        <f>_xlfn.IFS(
tbl_HRMaster[[#This Row],[YearsAtCompany]]&lt;2,"&lt; 2 Years",
tbl_HRMaster[[#This Row],[YearsAtCompany]]&lt;5,"2-4 Years",
tbl_HRMaster[[#This Row],[YearsAtCompany]]&lt;10,"5-9 Years",
TRUE,"10+ Years"
)</f>
        <v>&lt; 2 Years</v>
      </c>
      <c r="AE93" s="5">
        <f>IF(tbl_HRMaster[[#This Row],[Attrition]]="Yes",1,0)</f>
        <v>0</v>
      </c>
    </row>
    <row r="94" spans="1:31" x14ac:dyDescent="0.25">
      <c r="A94">
        <v>38</v>
      </c>
      <c r="B94" t="s">
        <v>21</v>
      </c>
      <c r="C94" t="s">
        <v>22</v>
      </c>
      <c r="D94" t="s">
        <v>37</v>
      </c>
      <c r="E94">
        <v>2</v>
      </c>
      <c r="F94">
        <v>4</v>
      </c>
      <c r="G94" t="s">
        <v>38</v>
      </c>
      <c r="H94">
        <v>3173</v>
      </c>
      <c r="I94" t="s">
        <v>34</v>
      </c>
      <c r="J94">
        <v>1</v>
      </c>
      <c r="K94" t="s">
        <v>37</v>
      </c>
      <c r="L94" t="s">
        <v>32</v>
      </c>
      <c r="M94">
        <v>20140</v>
      </c>
      <c r="N94">
        <v>3</v>
      </c>
      <c r="O94">
        <v>17</v>
      </c>
      <c r="P94">
        <v>1</v>
      </c>
      <c r="Q94">
        <v>8</v>
      </c>
      <c r="R94">
        <v>5</v>
      </c>
      <c r="S94">
        <v>0</v>
      </c>
      <c r="T94">
        <v>0</v>
      </c>
      <c r="U94">
        <v>0</v>
      </c>
      <c r="V94">
        <f>COUNTIF(tbl_HRMaster[EmployeeID],tbl_HRMaster[[#This Row],[EmployeeID]])</f>
        <v>1</v>
      </c>
      <c r="W94">
        <f>IFERROR(INDEX(tbl_EmployeeSurvey[EnvironmentSatisfaction],MATCH(tbl_HRMaster[[#This Row],[EmployeeID]],tbl_EmployeeSurvey[EmployeeID],0)),"Not Found")</f>
        <v>3</v>
      </c>
      <c r="X94">
        <f>IFERROR(INDEX(tbl_EmployeeSurvey[JobSatisfaction],MATCH(tbl_HRMaster[[#This Row],[EmployeeID]],tbl_EmployeeSurvey[EmployeeID],0)),"Not Found")</f>
        <v>1</v>
      </c>
      <c r="Y94" s="5">
        <f>IFERROR(INDEX(tbl_EmployeeSurvey[WorkLifeBalance],MATCH(tbl_HRMaster[[#This Row],[EmployeeID]],tbl_EmployeeSurvey[EmployeeID],0)),"Not Found")</f>
        <v>2</v>
      </c>
      <c r="Z94" s="5">
        <f>IFERROR(VLOOKUP(tbl_HRMaster[[#This Row],[EmployeeID]],tbl_ManagerSurvey[[EmployeeID]:[PerformanceRating]],2,FALSE),"Not Found")</f>
        <v>4</v>
      </c>
      <c r="AA94" s="5">
        <f>IFERROR(VLOOKUP(tbl_HRMaster[[#This Row],[EmployeeID]],tbl_ManagerSurvey[[EmployeeID]:[PerformanceRating]],3,FALSE),"Not Found")</f>
        <v>3</v>
      </c>
      <c r="AB94" s="5" t="str">
        <f>IF(tbl_HRMaster[[#This Row],[Attrition]]="Yes","Left","Active")</f>
        <v>Active</v>
      </c>
      <c r="AC94" s="5" t="str">
        <f>_xlfn.IFS(tbl_HRMaster[[#This Row],[Age]]&lt;25,"Under 25",tbl_HRMaster[[#This Row],[Age]]&lt;35,"25-34",tbl_HRMaster[[#This Row],[Age]]&lt;45,"35-44",tbl_HRMaster[[#This Row],[Age]]&lt;55,"45-54",TRUE,"Above 54")</f>
        <v>35-44</v>
      </c>
      <c r="AD94" s="5" t="str">
        <f>_xlfn.IFS(
tbl_HRMaster[[#This Row],[YearsAtCompany]]&lt;2,"&lt; 2 Years",
tbl_HRMaster[[#This Row],[YearsAtCompany]]&lt;5,"2-4 Years",
tbl_HRMaster[[#This Row],[YearsAtCompany]]&lt;10,"5-9 Years",
TRUE,"10+ Years"
)</f>
        <v>&lt; 2 Years</v>
      </c>
      <c r="AE94" s="5">
        <f>IF(tbl_HRMaster[[#This Row],[Attrition]]="Yes",1,0)</f>
        <v>0</v>
      </c>
    </row>
    <row r="95" spans="1:31" x14ac:dyDescent="0.25">
      <c r="A95">
        <v>26</v>
      </c>
      <c r="B95" t="s">
        <v>21</v>
      </c>
      <c r="C95" t="s">
        <v>22</v>
      </c>
      <c r="D95" t="s">
        <v>30</v>
      </c>
      <c r="E95">
        <v>9</v>
      </c>
      <c r="F95">
        <v>4</v>
      </c>
      <c r="G95" t="s">
        <v>38</v>
      </c>
      <c r="H95">
        <v>203</v>
      </c>
      <c r="I95" t="s">
        <v>34</v>
      </c>
      <c r="J95">
        <v>3</v>
      </c>
      <c r="K95" t="s">
        <v>26</v>
      </c>
      <c r="L95" t="s">
        <v>41</v>
      </c>
      <c r="M95">
        <v>26930</v>
      </c>
      <c r="N95">
        <v>5</v>
      </c>
      <c r="O95">
        <v>17</v>
      </c>
      <c r="P95">
        <v>3</v>
      </c>
      <c r="Q95">
        <v>8</v>
      </c>
      <c r="R95">
        <v>3</v>
      </c>
      <c r="S95">
        <v>0</v>
      </c>
      <c r="T95">
        <v>0</v>
      </c>
      <c r="U95">
        <v>0</v>
      </c>
      <c r="V95">
        <f>COUNTIF(tbl_HRMaster[EmployeeID],tbl_HRMaster[[#This Row],[EmployeeID]])</f>
        <v>1</v>
      </c>
      <c r="W95">
        <f>IFERROR(INDEX(tbl_EmployeeSurvey[EnvironmentSatisfaction],MATCH(tbl_HRMaster[[#This Row],[EmployeeID]],tbl_EmployeeSurvey[EmployeeID],0)),"Not Found")</f>
        <v>1</v>
      </c>
      <c r="X95">
        <f>IFERROR(INDEX(tbl_EmployeeSurvey[JobSatisfaction],MATCH(tbl_HRMaster[[#This Row],[EmployeeID]],tbl_EmployeeSurvey[EmployeeID],0)),"Not Found")</f>
        <v>3</v>
      </c>
      <c r="Y95" s="5">
        <f>IFERROR(INDEX(tbl_EmployeeSurvey[WorkLifeBalance],MATCH(tbl_HRMaster[[#This Row],[EmployeeID]],tbl_EmployeeSurvey[EmployeeID],0)),"Not Found")</f>
        <v>3</v>
      </c>
      <c r="Z95" s="5">
        <f>IFERROR(VLOOKUP(tbl_HRMaster[[#This Row],[EmployeeID]],tbl_ManagerSurvey[[EmployeeID]:[PerformanceRating]],2,FALSE),"Not Found")</f>
        <v>2</v>
      </c>
      <c r="AA95" s="5">
        <f>IFERROR(VLOOKUP(tbl_HRMaster[[#This Row],[EmployeeID]],tbl_ManagerSurvey[[EmployeeID]:[PerformanceRating]],3,FALSE),"Not Found")</f>
        <v>3</v>
      </c>
      <c r="AB95" s="5" t="str">
        <f>IF(tbl_HRMaster[[#This Row],[Attrition]]="Yes","Left","Active")</f>
        <v>Active</v>
      </c>
      <c r="AC95" s="5" t="str">
        <f>_xlfn.IFS(tbl_HRMaster[[#This Row],[Age]]&lt;25,"Under 25",tbl_HRMaster[[#This Row],[Age]]&lt;35,"25-34",tbl_HRMaster[[#This Row],[Age]]&lt;45,"35-44",tbl_HRMaster[[#This Row],[Age]]&lt;55,"45-54",TRUE,"Above 54")</f>
        <v>25-34</v>
      </c>
      <c r="AD95" s="5" t="str">
        <f>_xlfn.IFS(
tbl_HRMaster[[#This Row],[YearsAtCompany]]&lt;2,"&lt; 2 Years",
tbl_HRMaster[[#This Row],[YearsAtCompany]]&lt;5,"2-4 Years",
tbl_HRMaster[[#This Row],[YearsAtCompany]]&lt;10,"5-9 Years",
TRUE,"10+ Years"
)</f>
        <v>&lt; 2 Years</v>
      </c>
      <c r="AE95" s="5">
        <f>IF(tbl_HRMaster[[#This Row],[Attrition]]="Yes",1,0)</f>
        <v>0</v>
      </c>
    </row>
    <row r="96" spans="1:31" x14ac:dyDescent="0.25">
      <c r="A96">
        <v>26</v>
      </c>
      <c r="B96" t="s">
        <v>21</v>
      </c>
      <c r="C96" t="s">
        <v>22</v>
      </c>
      <c r="D96" t="s">
        <v>30</v>
      </c>
      <c r="E96">
        <v>9</v>
      </c>
      <c r="F96">
        <v>4</v>
      </c>
      <c r="G96" t="s">
        <v>38</v>
      </c>
      <c r="H96">
        <v>1673</v>
      </c>
      <c r="I96" t="s">
        <v>34</v>
      </c>
      <c r="J96">
        <v>3</v>
      </c>
      <c r="K96" t="s">
        <v>26</v>
      </c>
      <c r="L96" t="s">
        <v>41</v>
      </c>
      <c r="M96">
        <v>26930</v>
      </c>
      <c r="N96">
        <v>5</v>
      </c>
      <c r="O96">
        <v>17</v>
      </c>
      <c r="P96">
        <v>3</v>
      </c>
      <c r="Q96">
        <v>8</v>
      </c>
      <c r="R96">
        <v>3</v>
      </c>
      <c r="S96">
        <v>0</v>
      </c>
      <c r="T96">
        <v>0</v>
      </c>
      <c r="U96">
        <v>0</v>
      </c>
      <c r="V96">
        <f>COUNTIF(tbl_HRMaster[EmployeeID],tbl_HRMaster[[#This Row],[EmployeeID]])</f>
        <v>1</v>
      </c>
      <c r="W96">
        <f>IFERROR(INDEX(tbl_EmployeeSurvey[EnvironmentSatisfaction],MATCH(tbl_HRMaster[[#This Row],[EmployeeID]],tbl_EmployeeSurvey[EmployeeID],0)),"Not Found")</f>
        <v>1</v>
      </c>
      <c r="X96">
        <f>IFERROR(INDEX(tbl_EmployeeSurvey[JobSatisfaction],MATCH(tbl_HRMaster[[#This Row],[EmployeeID]],tbl_EmployeeSurvey[EmployeeID],0)),"Not Found")</f>
        <v>3</v>
      </c>
      <c r="Y96" s="5">
        <f>IFERROR(INDEX(tbl_EmployeeSurvey[WorkLifeBalance],MATCH(tbl_HRMaster[[#This Row],[EmployeeID]],tbl_EmployeeSurvey[EmployeeID],0)),"Not Found")</f>
        <v>3</v>
      </c>
      <c r="Z96" s="5">
        <f>IFERROR(VLOOKUP(tbl_HRMaster[[#This Row],[EmployeeID]],tbl_ManagerSurvey[[EmployeeID]:[PerformanceRating]],2,FALSE),"Not Found")</f>
        <v>2</v>
      </c>
      <c r="AA96" s="5">
        <f>IFERROR(VLOOKUP(tbl_HRMaster[[#This Row],[EmployeeID]],tbl_ManagerSurvey[[EmployeeID]:[PerformanceRating]],3,FALSE),"Not Found")</f>
        <v>3</v>
      </c>
      <c r="AB96" s="5" t="str">
        <f>IF(tbl_HRMaster[[#This Row],[Attrition]]="Yes","Left","Active")</f>
        <v>Active</v>
      </c>
      <c r="AC96" s="5" t="str">
        <f>_xlfn.IFS(tbl_HRMaster[[#This Row],[Age]]&lt;25,"Under 25",tbl_HRMaster[[#This Row],[Age]]&lt;35,"25-34",tbl_HRMaster[[#This Row],[Age]]&lt;45,"35-44",tbl_HRMaster[[#This Row],[Age]]&lt;55,"45-54",TRUE,"Above 54")</f>
        <v>25-34</v>
      </c>
      <c r="AD96" s="5" t="str">
        <f>_xlfn.IFS(
tbl_HRMaster[[#This Row],[YearsAtCompany]]&lt;2,"&lt; 2 Years",
tbl_HRMaster[[#This Row],[YearsAtCompany]]&lt;5,"2-4 Years",
tbl_HRMaster[[#This Row],[YearsAtCompany]]&lt;10,"5-9 Years",
TRUE,"10+ Years"
)</f>
        <v>&lt; 2 Years</v>
      </c>
      <c r="AE96" s="5">
        <f>IF(tbl_HRMaster[[#This Row],[Attrition]]="Yes",1,0)</f>
        <v>0</v>
      </c>
    </row>
    <row r="97" spans="1:31" x14ac:dyDescent="0.25">
      <c r="A97">
        <v>26</v>
      </c>
      <c r="B97" t="s">
        <v>21</v>
      </c>
      <c r="C97" t="s">
        <v>22</v>
      </c>
      <c r="D97" t="s">
        <v>30</v>
      </c>
      <c r="E97">
        <v>9</v>
      </c>
      <c r="F97">
        <v>4</v>
      </c>
      <c r="G97" t="s">
        <v>38</v>
      </c>
      <c r="H97">
        <v>3143</v>
      </c>
      <c r="I97" t="s">
        <v>34</v>
      </c>
      <c r="J97">
        <v>3</v>
      </c>
      <c r="K97" t="s">
        <v>26</v>
      </c>
      <c r="L97" t="s">
        <v>41</v>
      </c>
      <c r="M97">
        <v>26930</v>
      </c>
      <c r="N97">
        <v>5</v>
      </c>
      <c r="O97">
        <v>17</v>
      </c>
      <c r="P97">
        <v>3</v>
      </c>
      <c r="Q97">
        <v>8</v>
      </c>
      <c r="R97">
        <v>3</v>
      </c>
      <c r="S97">
        <v>0</v>
      </c>
      <c r="T97">
        <v>0</v>
      </c>
      <c r="U97">
        <v>0</v>
      </c>
      <c r="V97">
        <f>COUNTIF(tbl_HRMaster[EmployeeID],tbl_HRMaster[[#This Row],[EmployeeID]])</f>
        <v>1</v>
      </c>
      <c r="W97">
        <f>IFERROR(INDEX(tbl_EmployeeSurvey[EnvironmentSatisfaction],MATCH(tbl_HRMaster[[#This Row],[EmployeeID]],tbl_EmployeeSurvey[EmployeeID],0)),"Not Found")</f>
        <v>1</v>
      </c>
      <c r="X97">
        <f>IFERROR(INDEX(tbl_EmployeeSurvey[JobSatisfaction],MATCH(tbl_HRMaster[[#This Row],[EmployeeID]],tbl_EmployeeSurvey[EmployeeID],0)),"Not Found")</f>
        <v>3</v>
      </c>
      <c r="Y97" s="5">
        <f>IFERROR(INDEX(tbl_EmployeeSurvey[WorkLifeBalance],MATCH(tbl_HRMaster[[#This Row],[EmployeeID]],tbl_EmployeeSurvey[EmployeeID],0)),"Not Found")</f>
        <v>3</v>
      </c>
      <c r="Z97" s="5">
        <f>IFERROR(VLOOKUP(tbl_HRMaster[[#This Row],[EmployeeID]],tbl_ManagerSurvey[[EmployeeID]:[PerformanceRating]],2,FALSE),"Not Found")</f>
        <v>2</v>
      </c>
      <c r="AA97" s="5">
        <f>IFERROR(VLOOKUP(tbl_HRMaster[[#This Row],[EmployeeID]],tbl_ManagerSurvey[[EmployeeID]:[PerformanceRating]],3,FALSE),"Not Found")</f>
        <v>3</v>
      </c>
      <c r="AB97" s="5" t="str">
        <f>IF(tbl_HRMaster[[#This Row],[Attrition]]="Yes","Left","Active")</f>
        <v>Active</v>
      </c>
      <c r="AC97" s="5" t="str">
        <f>_xlfn.IFS(tbl_HRMaster[[#This Row],[Age]]&lt;25,"Under 25",tbl_HRMaster[[#This Row],[Age]]&lt;35,"25-34",tbl_HRMaster[[#This Row],[Age]]&lt;45,"35-44",tbl_HRMaster[[#This Row],[Age]]&lt;55,"45-54",TRUE,"Above 54")</f>
        <v>25-34</v>
      </c>
      <c r="AD97" s="5" t="str">
        <f>_xlfn.IFS(
tbl_HRMaster[[#This Row],[YearsAtCompany]]&lt;2,"&lt; 2 Years",
tbl_HRMaster[[#This Row],[YearsAtCompany]]&lt;5,"2-4 Years",
tbl_HRMaster[[#This Row],[YearsAtCompany]]&lt;10,"5-9 Years",
TRUE,"10+ Years"
)</f>
        <v>&lt; 2 Years</v>
      </c>
      <c r="AE97" s="5">
        <f>IF(tbl_HRMaster[[#This Row],[Attrition]]="Yes",1,0)</f>
        <v>0</v>
      </c>
    </row>
    <row r="98" spans="1:31" x14ac:dyDescent="0.25">
      <c r="A98">
        <v>42</v>
      </c>
      <c r="B98" t="s">
        <v>21</v>
      </c>
      <c r="C98" t="s">
        <v>22</v>
      </c>
      <c r="D98" t="s">
        <v>23</v>
      </c>
      <c r="E98">
        <v>2</v>
      </c>
      <c r="F98">
        <v>4</v>
      </c>
      <c r="G98" t="s">
        <v>38</v>
      </c>
      <c r="H98">
        <v>1068</v>
      </c>
      <c r="I98" t="s">
        <v>25</v>
      </c>
      <c r="J98">
        <v>2</v>
      </c>
      <c r="K98" t="s">
        <v>39</v>
      </c>
      <c r="L98" t="s">
        <v>32</v>
      </c>
      <c r="M98">
        <v>45390</v>
      </c>
      <c r="N98">
        <v>4</v>
      </c>
      <c r="O98">
        <v>17</v>
      </c>
      <c r="P98">
        <v>1</v>
      </c>
      <c r="Q98">
        <v>8</v>
      </c>
      <c r="R98">
        <v>5</v>
      </c>
      <c r="S98">
        <v>0</v>
      </c>
      <c r="T98">
        <v>0</v>
      </c>
      <c r="U98">
        <v>0</v>
      </c>
      <c r="V98">
        <f>COUNTIF(tbl_HRMaster[EmployeeID],tbl_HRMaster[[#This Row],[EmployeeID]])</f>
        <v>1</v>
      </c>
      <c r="W98">
        <f>IFERROR(INDEX(tbl_EmployeeSurvey[EnvironmentSatisfaction],MATCH(tbl_HRMaster[[#This Row],[EmployeeID]],tbl_EmployeeSurvey[EmployeeID],0)),"Not Found")</f>
        <v>4</v>
      </c>
      <c r="X98">
        <f>IFERROR(INDEX(tbl_EmployeeSurvey[JobSatisfaction],MATCH(tbl_HRMaster[[#This Row],[EmployeeID]],tbl_EmployeeSurvey[EmployeeID],0)),"Not Found")</f>
        <v>3</v>
      </c>
      <c r="Y98" s="5">
        <f>IFERROR(INDEX(tbl_EmployeeSurvey[WorkLifeBalance],MATCH(tbl_HRMaster[[#This Row],[EmployeeID]],tbl_EmployeeSurvey[EmployeeID],0)),"Not Found")</f>
        <v>3</v>
      </c>
      <c r="Z98" s="5">
        <f>IFERROR(VLOOKUP(tbl_HRMaster[[#This Row],[EmployeeID]],tbl_ManagerSurvey[[EmployeeID]:[PerformanceRating]],2,FALSE),"Not Found")</f>
        <v>3</v>
      </c>
      <c r="AA98" s="5">
        <f>IFERROR(VLOOKUP(tbl_HRMaster[[#This Row],[EmployeeID]],tbl_ManagerSurvey[[EmployeeID]:[PerformanceRating]],3,FALSE),"Not Found")</f>
        <v>3</v>
      </c>
      <c r="AB98" s="5" t="str">
        <f>IF(tbl_HRMaster[[#This Row],[Attrition]]="Yes","Left","Active")</f>
        <v>Active</v>
      </c>
      <c r="AC98" s="5" t="str">
        <f>_xlfn.IFS(tbl_HRMaster[[#This Row],[Age]]&lt;25,"Under 25",tbl_HRMaster[[#This Row],[Age]]&lt;35,"25-34",tbl_HRMaster[[#This Row],[Age]]&lt;45,"35-44",tbl_HRMaster[[#This Row],[Age]]&lt;55,"45-54",TRUE,"Above 54")</f>
        <v>35-44</v>
      </c>
      <c r="AD98" s="5" t="str">
        <f>_xlfn.IFS(
tbl_HRMaster[[#This Row],[YearsAtCompany]]&lt;2,"&lt; 2 Years",
tbl_HRMaster[[#This Row],[YearsAtCompany]]&lt;5,"2-4 Years",
tbl_HRMaster[[#This Row],[YearsAtCompany]]&lt;10,"5-9 Years",
TRUE,"10+ Years"
)</f>
        <v>&lt; 2 Years</v>
      </c>
      <c r="AE98" s="5">
        <f>IF(tbl_HRMaster[[#This Row],[Attrition]]="Yes",1,0)</f>
        <v>0</v>
      </c>
    </row>
    <row r="99" spans="1:31" x14ac:dyDescent="0.25">
      <c r="A99">
        <v>42</v>
      </c>
      <c r="B99" t="s">
        <v>21</v>
      </c>
      <c r="C99" t="s">
        <v>22</v>
      </c>
      <c r="D99" t="s">
        <v>23</v>
      </c>
      <c r="E99">
        <v>2</v>
      </c>
      <c r="F99">
        <v>4</v>
      </c>
      <c r="G99" t="s">
        <v>38</v>
      </c>
      <c r="H99">
        <v>2538</v>
      </c>
      <c r="I99" t="s">
        <v>25</v>
      </c>
      <c r="J99">
        <v>2</v>
      </c>
      <c r="K99" t="s">
        <v>39</v>
      </c>
      <c r="L99" t="s">
        <v>32</v>
      </c>
      <c r="M99">
        <v>45390</v>
      </c>
      <c r="N99">
        <v>4</v>
      </c>
      <c r="O99">
        <v>17</v>
      </c>
      <c r="P99">
        <v>1</v>
      </c>
      <c r="Q99">
        <v>8</v>
      </c>
      <c r="R99">
        <v>5</v>
      </c>
      <c r="S99">
        <v>0</v>
      </c>
      <c r="T99">
        <v>0</v>
      </c>
      <c r="U99">
        <v>0</v>
      </c>
      <c r="V99">
        <f>COUNTIF(tbl_HRMaster[EmployeeID],tbl_HRMaster[[#This Row],[EmployeeID]])</f>
        <v>1</v>
      </c>
      <c r="W99">
        <f>IFERROR(INDEX(tbl_EmployeeSurvey[EnvironmentSatisfaction],MATCH(tbl_HRMaster[[#This Row],[EmployeeID]],tbl_EmployeeSurvey[EmployeeID],0)),"Not Found")</f>
        <v>4</v>
      </c>
      <c r="X99">
        <f>IFERROR(INDEX(tbl_EmployeeSurvey[JobSatisfaction],MATCH(tbl_HRMaster[[#This Row],[EmployeeID]],tbl_EmployeeSurvey[EmployeeID],0)),"Not Found")</f>
        <v>3</v>
      </c>
      <c r="Y99" s="5">
        <f>IFERROR(INDEX(tbl_EmployeeSurvey[WorkLifeBalance],MATCH(tbl_HRMaster[[#This Row],[EmployeeID]],tbl_EmployeeSurvey[EmployeeID],0)),"Not Found")</f>
        <v>3</v>
      </c>
      <c r="Z99" s="5">
        <f>IFERROR(VLOOKUP(tbl_HRMaster[[#This Row],[EmployeeID]],tbl_ManagerSurvey[[EmployeeID]:[PerformanceRating]],2,FALSE),"Not Found")</f>
        <v>3</v>
      </c>
      <c r="AA99" s="5">
        <f>IFERROR(VLOOKUP(tbl_HRMaster[[#This Row],[EmployeeID]],tbl_ManagerSurvey[[EmployeeID]:[PerformanceRating]],3,FALSE),"Not Found")</f>
        <v>3</v>
      </c>
      <c r="AB99" s="5" t="str">
        <f>IF(tbl_HRMaster[[#This Row],[Attrition]]="Yes","Left","Active")</f>
        <v>Active</v>
      </c>
      <c r="AC99" s="5" t="str">
        <f>_xlfn.IFS(tbl_HRMaster[[#This Row],[Age]]&lt;25,"Under 25",tbl_HRMaster[[#This Row],[Age]]&lt;35,"25-34",tbl_HRMaster[[#This Row],[Age]]&lt;45,"35-44",tbl_HRMaster[[#This Row],[Age]]&lt;55,"45-54",TRUE,"Above 54")</f>
        <v>35-44</v>
      </c>
      <c r="AD99" s="5" t="str">
        <f>_xlfn.IFS(
tbl_HRMaster[[#This Row],[YearsAtCompany]]&lt;2,"&lt; 2 Years",
tbl_HRMaster[[#This Row],[YearsAtCompany]]&lt;5,"2-4 Years",
tbl_HRMaster[[#This Row],[YearsAtCompany]]&lt;10,"5-9 Years",
TRUE,"10+ Years"
)</f>
        <v>&lt; 2 Years</v>
      </c>
      <c r="AE99" s="5">
        <f>IF(tbl_HRMaster[[#This Row],[Attrition]]="Yes",1,0)</f>
        <v>0</v>
      </c>
    </row>
    <row r="100" spans="1:31" x14ac:dyDescent="0.25">
      <c r="A100">
        <v>42</v>
      </c>
      <c r="B100" t="s">
        <v>21</v>
      </c>
      <c r="C100" t="s">
        <v>22</v>
      </c>
      <c r="D100" t="s">
        <v>23</v>
      </c>
      <c r="E100">
        <v>2</v>
      </c>
      <c r="F100">
        <v>4</v>
      </c>
      <c r="G100" t="s">
        <v>38</v>
      </c>
      <c r="H100">
        <v>4008</v>
      </c>
      <c r="I100" t="s">
        <v>25</v>
      </c>
      <c r="J100">
        <v>2</v>
      </c>
      <c r="K100" t="s">
        <v>39</v>
      </c>
      <c r="L100" t="s">
        <v>32</v>
      </c>
      <c r="M100">
        <v>45390</v>
      </c>
      <c r="N100">
        <v>4</v>
      </c>
      <c r="O100">
        <v>17</v>
      </c>
      <c r="P100">
        <v>1</v>
      </c>
      <c r="Q100">
        <v>8</v>
      </c>
      <c r="R100">
        <v>5</v>
      </c>
      <c r="S100">
        <v>0</v>
      </c>
      <c r="T100">
        <v>0</v>
      </c>
      <c r="U100">
        <v>0</v>
      </c>
      <c r="V100">
        <f>COUNTIF(tbl_HRMaster[EmployeeID],tbl_HRMaster[[#This Row],[EmployeeID]])</f>
        <v>1</v>
      </c>
      <c r="W100">
        <f>IFERROR(INDEX(tbl_EmployeeSurvey[EnvironmentSatisfaction],MATCH(tbl_HRMaster[[#This Row],[EmployeeID]],tbl_EmployeeSurvey[EmployeeID],0)),"Not Found")</f>
        <v>4</v>
      </c>
      <c r="X100">
        <f>IFERROR(INDEX(tbl_EmployeeSurvey[JobSatisfaction],MATCH(tbl_HRMaster[[#This Row],[EmployeeID]],tbl_EmployeeSurvey[EmployeeID],0)),"Not Found")</f>
        <v>3</v>
      </c>
      <c r="Y100" s="5">
        <f>IFERROR(INDEX(tbl_EmployeeSurvey[WorkLifeBalance],MATCH(tbl_HRMaster[[#This Row],[EmployeeID]],tbl_EmployeeSurvey[EmployeeID],0)),"Not Found")</f>
        <v>3</v>
      </c>
      <c r="Z100" s="5">
        <f>IFERROR(VLOOKUP(tbl_HRMaster[[#This Row],[EmployeeID]],tbl_ManagerSurvey[[EmployeeID]:[PerformanceRating]],2,FALSE),"Not Found")</f>
        <v>3</v>
      </c>
      <c r="AA100" s="5">
        <f>IFERROR(VLOOKUP(tbl_HRMaster[[#This Row],[EmployeeID]],tbl_ManagerSurvey[[EmployeeID]:[PerformanceRating]],3,FALSE),"Not Found")</f>
        <v>3</v>
      </c>
      <c r="AB100" s="5" t="str">
        <f>IF(tbl_HRMaster[[#This Row],[Attrition]]="Yes","Left","Active")</f>
        <v>Active</v>
      </c>
      <c r="AC100" s="5" t="str">
        <f>_xlfn.IFS(tbl_HRMaster[[#This Row],[Age]]&lt;25,"Under 25",tbl_HRMaster[[#This Row],[Age]]&lt;35,"25-34",tbl_HRMaster[[#This Row],[Age]]&lt;45,"35-44",tbl_HRMaster[[#This Row],[Age]]&lt;55,"45-54",TRUE,"Above 54")</f>
        <v>35-44</v>
      </c>
      <c r="AD100" s="5" t="str">
        <f>_xlfn.IFS(
tbl_HRMaster[[#This Row],[YearsAtCompany]]&lt;2,"&lt; 2 Years",
tbl_HRMaster[[#This Row],[YearsAtCompany]]&lt;5,"2-4 Years",
tbl_HRMaster[[#This Row],[YearsAtCompany]]&lt;10,"5-9 Years",
TRUE,"10+ Years"
)</f>
        <v>&lt; 2 Years</v>
      </c>
      <c r="AE100" s="5">
        <f>IF(tbl_HRMaster[[#This Row],[Attrition]]="Yes",1,0)</f>
        <v>0</v>
      </c>
    </row>
    <row r="101" spans="1:31" x14ac:dyDescent="0.25">
      <c r="A101">
        <v>29</v>
      </c>
      <c r="B101" t="s">
        <v>21</v>
      </c>
      <c r="C101" t="s">
        <v>22</v>
      </c>
      <c r="D101" t="s">
        <v>30</v>
      </c>
      <c r="E101">
        <v>18</v>
      </c>
      <c r="F101">
        <v>3</v>
      </c>
      <c r="G101" t="s">
        <v>24</v>
      </c>
      <c r="H101">
        <v>8</v>
      </c>
      <c r="I101" t="s">
        <v>34</v>
      </c>
      <c r="J101">
        <v>2</v>
      </c>
      <c r="K101" t="s">
        <v>35</v>
      </c>
      <c r="L101" t="s">
        <v>27</v>
      </c>
      <c r="M101">
        <v>31430</v>
      </c>
      <c r="N101">
        <v>2</v>
      </c>
      <c r="O101">
        <v>22</v>
      </c>
      <c r="P101">
        <v>3</v>
      </c>
      <c r="Q101">
        <v>10</v>
      </c>
      <c r="R101">
        <v>2</v>
      </c>
      <c r="S101">
        <v>0</v>
      </c>
      <c r="T101">
        <v>0</v>
      </c>
      <c r="U101">
        <v>0</v>
      </c>
      <c r="V101">
        <f>COUNTIF(tbl_HRMaster[EmployeeID],tbl_HRMaster[[#This Row],[EmployeeID]])</f>
        <v>1</v>
      </c>
      <c r="W101">
        <f>IFERROR(INDEX(tbl_EmployeeSurvey[EnvironmentSatisfaction],MATCH(tbl_HRMaster[[#This Row],[EmployeeID]],tbl_EmployeeSurvey[EmployeeID],0)),"Not Found")</f>
        <v>1</v>
      </c>
      <c r="X101">
        <f>IFERROR(INDEX(tbl_EmployeeSurvey[JobSatisfaction],MATCH(tbl_HRMaster[[#This Row],[EmployeeID]],tbl_EmployeeSurvey[EmployeeID],0)),"Not Found")</f>
        <v>2</v>
      </c>
      <c r="Y101" s="5">
        <f>IFERROR(INDEX(tbl_EmployeeSurvey[WorkLifeBalance],MATCH(tbl_HRMaster[[#This Row],[EmployeeID]],tbl_EmployeeSurvey[EmployeeID],0)),"Not Found")</f>
        <v>3</v>
      </c>
      <c r="Z101" s="5">
        <f>IFERROR(VLOOKUP(tbl_HRMaster[[#This Row],[EmployeeID]],tbl_ManagerSurvey[[EmployeeID]:[PerformanceRating]],2,FALSE),"Not Found")</f>
        <v>3</v>
      </c>
      <c r="AA101" s="5">
        <f>IFERROR(VLOOKUP(tbl_HRMaster[[#This Row],[EmployeeID]],tbl_ManagerSurvey[[EmployeeID]:[PerformanceRating]],3,FALSE),"Not Found")</f>
        <v>4</v>
      </c>
      <c r="AB101" s="5" t="str">
        <f>IF(tbl_HRMaster[[#This Row],[Attrition]]="Yes","Left","Active")</f>
        <v>Active</v>
      </c>
      <c r="AC101" s="5" t="str">
        <f>_xlfn.IFS(tbl_HRMaster[[#This Row],[Age]]&lt;25,"Under 25",tbl_HRMaster[[#This Row],[Age]]&lt;35,"25-34",tbl_HRMaster[[#This Row],[Age]]&lt;45,"35-44",tbl_HRMaster[[#This Row],[Age]]&lt;55,"45-54",TRUE,"Above 54")</f>
        <v>25-34</v>
      </c>
      <c r="AD101" s="5" t="str">
        <f>_xlfn.IFS(
tbl_HRMaster[[#This Row],[YearsAtCompany]]&lt;2,"&lt; 2 Years",
tbl_HRMaster[[#This Row],[YearsAtCompany]]&lt;5,"2-4 Years",
tbl_HRMaster[[#This Row],[YearsAtCompany]]&lt;10,"5-9 Years",
TRUE,"10+ Years"
)</f>
        <v>&lt; 2 Years</v>
      </c>
      <c r="AE101" s="5">
        <f>IF(tbl_HRMaster[[#This Row],[Attrition]]="Yes",1,0)</f>
        <v>0</v>
      </c>
    </row>
    <row r="102" spans="1:31" x14ac:dyDescent="0.25">
      <c r="A102">
        <v>29</v>
      </c>
      <c r="B102" t="s">
        <v>21</v>
      </c>
      <c r="C102" t="s">
        <v>22</v>
      </c>
      <c r="D102" t="s">
        <v>30</v>
      </c>
      <c r="E102">
        <v>18</v>
      </c>
      <c r="F102">
        <v>3</v>
      </c>
      <c r="G102" t="s">
        <v>24</v>
      </c>
      <c r="H102">
        <v>1478</v>
      </c>
      <c r="I102" t="s">
        <v>34</v>
      </c>
      <c r="J102">
        <v>2</v>
      </c>
      <c r="K102" t="s">
        <v>35</v>
      </c>
      <c r="L102" t="s">
        <v>27</v>
      </c>
      <c r="M102">
        <v>31430</v>
      </c>
      <c r="N102">
        <v>2</v>
      </c>
      <c r="O102">
        <v>22</v>
      </c>
      <c r="P102">
        <v>3</v>
      </c>
      <c r="Q102">
        <v>10</v>
      </c>
      <c r="R102">
        <v>2</v>
      </c>
      <c r="S102">
        <v>0</v>
      </c>
      <c r="T102">
        <v>0</v>
      </c>
      <c r="U102">
        <v>0</v>
      </c>
      <c r="V102">
        <f>COUNTIF(tbl_HRMaster[EmployeeID],tbl_HRMaster[[#This Row],[EmployeeID]])</f>
        <v>1</v>
      </c>
      <c r="W102">
        <f>IFERROR(INDEX(tbl_EmployeeSurvey[EnvironmentSatisfaction],MATCH(tbl_HRMaster[[#This Row],[EmployeeID]],tbl_EmployeeSurvey[EmployeeID],0)),"Not Found")</f>
        <v>1</v>
      </c>
      <c r="X102">
        <f>IFERROR(INDEX(tbl_EmployeeSurvey[JobSatisfaction],MATCH(tbl_HRMaster[[#This Row],[EmployeeID]],tbl_EmployeeSurvey[EmployeeID],0)),"Not Found")</f>
        <v>2</v>
      </c>
      <c r="Y102" s="5">
        <f>IFERROR(INDEX(tbl_EmployeeSurvey[WorkLifeBalance],MATCH(tbl_HRMaster[[#This Row],[EmployeeID]],tbl_EmployeeSurvey[EmployeeID],0)),"Not Found")</f>
        <v>3</v>
      </c>
      <c r="Z102" s="5">
        <f>IFERROR(VLOOKUP(tbl_HRMaster[[#This Row],[EmployeeID]],tbl_ManagerSurvey[[EmployeeID]:[PerformanceRating]],2,FALSE),"Not Found")</f>
        <v>3</v>
      </c>
      <c r="AA102" s="5">
        <f>IFERROR(VLOOKUP(tbl_HRMaster[[#This Row],[EmployeeID]],tbl_ManagerSurvey[[EmployeeID]:[PerformanceRating]],3,FALSE),"Not Found")</f>
        <v>4</v>
      </c>
      <c r="AB102" s="5" t="str">
        <f>IF(tbl_HRMaster[[#This Row],[Attrition]]="Yes","Left","Active")</f>
        <v>Active</v>
      </c>
      <c r="AC102" s="5" t="str">
        <f>_xlfn.IFS(tbl_HRMaster[[#This Row],[Age]]&lt;25,"Under 25",tbl_HRMaster[[#This Row],[Age]]&lt;35,"25-34",tbl_HRMaster[[#This Row],[Age]]&lt;45,"35-44",tbl_HRMaster[[#This Row],[Age]]&lt;55,"45-54",TRUE,"Above 54")</f>
        <v>25-34</v>
      </c>
      <c r="AD102" s="5" t="str">
        <f>_xlfn.IFS(
tbl_HRMaster[[#This Row],[YearsAtCompany]]&lt;2,"&lt; 2 Years",
tbl_HRMaster[[#This Row],[YearsAtCompany]]&lt;5,"2-4 Years",
tbl_HRMaster[[#This Row],[YearsAtCompany]]&lt;10,"5-9 Years",
TRUE,"10+ Years"
)</f>
        <v>&lt; 2 Years</v>
      </c>
      <c r="AE102" s="5">
        <f>IF(tbl_HRMaster[[#This Row],[Attrition]]="Yes",1,0)</f>
        <v>0</v>
      </c>
    </row>
    <row r="103" spans="1:31" x14ac:dyDescent="0.25">
      <c r="A103">
        <v>29</v>
      </c>
      <c r="B103" t="s">
        <v>21</v>
      </c>
      <c r="C103" t="s">
        <v>22</v>
      </c>
      <c r="D103" t="s">
        <v>30</v>
      </c>
      <c r="E103">
        <v>18</v>
      </c>
      <c r="F103">
        <v>3</v>
      </c>
      <c r="G103" t="s">
        <v>24</v>
      </c>
      <c r="H103">
        <v>2948</v>
      </c>
      <c r="I103" t="s">
        <v>34</v>
      </c>
      <c r="J103">
        <v>2</v>
      </c>
      <c r="K103" t="s">
        <v>35</v>
      </c>
      <c r="L103" t="s">
        <v>27</v>
      </c>
      <c r="M103">
        <v>31430</v>
      </c>
      <c r="N103">
        <v>2</v>
      </c>
      <c r="O103">
        <v>22</v>
      </c>
      <c r="P103">
        <v>3</v>
      </c>
      <c r="Q103">
        <v>10</v>
      </c>
      <c r="R103">
        <v>2</v>
      </c>
      <c r="S103">
        <v>0</v>
      </c>
      <c r="T103">
        <v>0</v>
      </c>
      <c r="U103">
        <v>0</v>
      </c>
      <c r="V103">
        <f>COUNTIF(tbl_HRMaster[EmployeeID],tbl_HRMaster[[#This Row],[EmployeeID]])</f>
        <v>1</v>
      </c>
      <c r="W103">
        <f>IFERROR(INDEX(tbl_EmployeeSurvey[EnvironmentSatisfaction],MATCH(tbl_HRMaster[[#This Row],[EmployeeID]],tbl_EmployeeSurvey[EmployeeID],0)),"Not Found")</f>
        <v>1</v>
      </c>
      <c r="X103">
        <f>IFERROR(INDEX(tbl_EmployeeSurvey[JobSatisfaction],MATCH(tbl_HRMaster[[#This Row],[EmployeeID]],tbl_EmployeeSurvey[EmployeeID],0)),"Not Found")</f>
        <v>2</v>
      </c>
      <c r="Y103" s="5">
        <f>IFERROR(INDEX(tbl_EmployeeSurvey[WorkLifeBalance],MATCH(tbl_HRMaster[[#This Row],[EmployeeID]],tbl_EmployeeSurvey[EmployeeID],0)),"Not Found")</f>
        <v>3</v>
      </c>
      <c r="Z103" s="5">
        <f>IFERROR(VLOOKUP(tbl_HRMaster[[#This Row],[EmployeeID]],tbl_ManagerSurvey[[EmployeeID]:[PerformanceRating]],2,FALSE),"Not Found")</f>
        <v>3</v>
      </c>
      <c r="AA103" s="5">
        <f>IFERROR(VLOOKUP(tbl_HRMaster[[#This Row],[EmployeeID]],tbl_ManagerSurvey[[EmployeeID]:[PerformanceRating]],3,FALSE),"Not Found")</f>
        <v>4</v>
      </c>
      <c r="AB103" s="5" t="str">
        <f>IF(tbl_HRMaster[[#This Row],[Attrition]]="Yes","Left","Active")</f>
        <v>Active</v>
      </c>
      <c r="AC103" s="5" t="str">
        <f>_xlfn.IFS(tbl_HRMaster[[#This Row],[Age]]&lt;25,"Under 25",tbl_HRMaster[[#This Row],[Age]]&lt;35,"25-34",tbl_HRMaster[[#This Row],[Age]]&lt;45,"35-44",tbl_HRMaster[[#This Row],[Age]]&lt;55,"45-54",TRUE,"Above 54")</f>
        <v>25-34</v>
      </c>
      <c r="AD103" s="5" t="str">
        <f>_xlfn.IFS(
tbl_HRMaster[[#This Row],[YearsAtCompany]]&lt;2,"&lt; 2 Years",
tbl_HRMaster[[#This Row],[YearsAtCompany]]&lt;5,"2-4 Years",
tbl_HRMaster[[#This Row],[YearsAtCompany]]&lt;10,"5-9 Years",
TRUE,"10+ Years"
)</f>
        <v>&lt; 2 Years</v>
      </c>
      <c r="AE103" s="5">
        <f>IF(tbl_HRMaster[[#This Row],[Attrition]]="Yes",1,0)</f>
        <v>0</v>
      </c>
    </row>
    <row r="104" spans="1:31" x14ac:dyDescent="0.25">
      <c r="A104">
        <v>42</v>
      </c>
      <c r="B104" t="s">
        <v>21</v>
      </c>
      <c r="C104" t="s">
        <v>22</v>
      </c>
      <c r="D104" t="s">
        <v>30</v>
      </c>
      <c r="E104">
        <v>7</v>
      </c>
      <c r="F104">
        <v>4</v>
      </c>
      <c r="G104" t="s">
        <v>33</v>
      </c>
      <c r="H104">
        <v>1030</v>
      </c>
      <c r="I104" t="s">
        <v>25</v>
      </c>
      <c r="J104">
        <v>2</v>
      </c>
      <c r="K104" t="s">
        <v>40</v>
      </c>
      <c r="L104" t="s">
        <v>27</v>
      </c>
      <c r="M104">
        <v>57140</v>
      </c>
      <c r="N104">
        <v>5</v>
      </c>
      <c r="O104">
        <v>11</v>
      </c>
      <c r="P104">
        <v>0</v>
      </c>
      <c r="Q104">
        <v>10</v>
      </c>
      <c r="R104">
        <v>2</v>
      </c>
      <c r="S104">
        <v>0</v>
      </c>
      <c r="T104">
        <v>0</v>
      </c>
      <c r="U104">
        <v>0</v>
      </c>
      <c r="V104">
        <f>COUNTIF(tbl_HRMaster[EmployeeID],tbl_HRMaster[[#This Row],[EmployeeID]])</f>
        <v>1</v>
      </c>
      <c r="W104">
        <f>IFERROR(INDEX(tbl_EmployeeSurvey[EnvironmentSatisfaction],MATCH(tbl_HRMaster[[#This Row],[EmployeeID]],tbl_EmployeeSurvey[EmployeeID],0)),"Not Found")</f>
        <v>2</v>
      </c>
      <c r="X104">
        <f>IFERROR(INDEX(tbl_EmployeeSurvey[JobSatisfaction],MATCH(tbl_HRMaster[[#This Row],[EmployeeID]],tbl_EmployeeSurvey[EmployeeID],0)),"Not Found")</f>
        <v>1</v>
      </c>
      <c r="Y104" s="5">
        <f>IFERROR(INDEX(tbl_EmployeeSurvey[WorkLifeBalance],MATCH(tbl_HRMaster[[#This Row],[EmployeeID]],tbl_EmployeeSurvey[EmployeeID],0)),"Not Found")</f>
        <v>2</v>
      </c>
      <c r="Z104" s="5">
        <f>IFERROR(VLOOKUP(tbl_HRMaster[[#This Row],[EmployeeID]],tbl_ManagerSurvey[[EmployeeID]:[PerformanceRating]],2,FALSE),"Not Found")</f>
        <v>3</v>
      </c>
      <c r="AA104" s="5">
        <f>IFERROR(VLOOKUP(tbl_HRMaster[[#This Row],[EmployeeID]],tbl_ManagerSurvey[[EmployeeID]:[PerformanceRating]],3,FALSE),"Not Found")</f>
        <v>3</v>
      </c>
      <c r="AB104" s="5" t="str">
        <f>IF(tbl_HRMaster[[#This Row],[Attrition]]="Yes","Left","Active")</f>
        <v>Active</v>
      </c>
      <c r="AC104" s="5" t="str">
        <f>_xlfn.IFS(tbl_HRMaster[[#This Row],[Age]]&lt;25,"Under 25",tbl_HRMaster[[#This Row],[Age]]&lt;35,"25-34",tbl_HRMaster[[#This Row],[Age]]&lt;45,"35-44",tbl_HRMaster[[#This Row],[Age]]&lt;55,"45-54",TRUE,"Above 54")</f>
        <v>35-44</v>
      </c>
      <c r="AD104" s="5" t="str">
        <f>_xlfn.IFS(
tbl_HRMaster[[#This Row],[YearsAtCompany]]&lt;2,"&lt; 2 Years",
tbl_HRMaster[[#This Row],[YearsAtCompany]]&lt;5,"2-4 Years",
tbl_HRMaster[[#This Row],[YearsAtCompany]]&lt;10,"5-9 Years",
TRUE,"10+ Years"
)</f>
        <v>&lt; 2 Years</v>
      </c>
      <c r="AE104" s="5">
        <f>IF(tbl_HRMaster[[#This Row],[Attrition]]="Yes",1,0)</f>
        <v>0</v>
      </c>
    </row>
    <row r="105" spans="1:31" x14ac:dyDescent="0.25">
      <c r="A105">
        <v>42</v>
      </c>
      <c r="B105" t="s">
        <v>21</v>
      </c>
      <c r="C105" t="s">
        <v>22</v>
      </c>
      <c r="D105" t="s">
        <v>30</v>
      </c>
      <c r="E105">
        <v>7</v>
      </c>
      <c r="F105">
        <v>4</v>
      </c>
      <c r="G105" t="s">
        <v>33</v>
      </c>
      <c r="H105">
        <v>2500</v>
      </c>
      <c r="I105" t="s">
        <v>25</v>
      </c>
      <c r="J105">
        <v>2</v>
      </c>
      <c r="K105" t="s">
        <v>40</v>
      </c>
      <c r="L105" t="s">
        <v>27</v>
      </c>
      <c r="M105">
        <v>57140</v>
      </c>
      <c r="N105">
        <v>5</v>
      </c>
      <c r="O105">
        <v>11</v>
      </c>
      <c r="P105">
        <v>0</v>
      </c>
      <c r="Q105">
        <v>10</v>
      </c>
      <c r="R105">
        <v>2</v>
      </c>
      <c r="S105">
        <v>0</v>
      </c>
      <c r="T105">
        <v>0</v>
      </c>
      <c r="U105">
        <v>0</v>
      </c>
      <c r="V105">
        <f>COUNTIF(tbl_HRMaster[EmployeeID],tbl_HRMaster[[#This Row],[EmployeeID]])</f>
        <v>1</v>
      </c>
      <c r="W105">
        <f>IFERROR(INDEX(tbl_EmployeeSurvey[EnvironmentSatisfaction],MATCH(tbl_HRMaster[[#This Row],[EmployeeID]],tbl_EmployeeSurvey[EmployeeID],0)),"Not Found")</f>
        <v>2</v>
      </c>
      <c r="X105">
        <f>IFERROR(INDEX(tbl_EmployeeSurvey[JobSatisfaction],MATCH(tbl_HRMaster[[#This Row],[EmployeeID]],tbl_EmployeeSurvey[EmployeeID],0)),"Not Found")</f>
        <v>1</v>
      </c>
      <c r="Y105" s="5">
        <f>IFERROR(INDEX(tbl_EmployeeSurvey[WorkLifeBalance],MATCH(tbl_HRMaster[[#This Row],[EmployeeID]],tbl_EmployeeSurvey[EmployeeID],0)),"Not Found")</f>
        <v>2</v>
      </c>
      <c r="Z105" s="5">
        <f>IFERROR(VLOOKUP(tbl_HRMaster[[#This Row],[EmployeeID]],tbl_ManagerSurvey[[EmployeeID]:[PerformanceRating]],2,FALSE),"Not Found")</f>
        <v>3</v>
      </c>
      <c r="AA105" s="5">
        <f>IFERROR(VLOOKUP(tbl_HRMaster[[#This Row],[EmployeeID]],tbl_ManagerSurvey[[EmployeeID]:[PerformanceRating]],3,FALSE),"Not Found")</f>
        <v>3</v>
      </c>
      <c r="AB105" s="5" t="str">
        <f>IF(tbl_HRMaster[[#This Row],[Attrition]]="Yes","Left","Active")</f>
        <v>Active</v>
      </c>
      <c r="AC105" s="5" t="str">
        <f>_xlfn.IFS(tbl_HRMaster[[#This Row],[Age]]&lt;25,"Under 25",tbl_HRMaster[[#This Row],[Age]]&lt;35,"25-34",tbl_HRMaster[[#This Row],[Age]]&lt;45,"35-44",tbl_HRMaster[[#This Row],[Age]]&lt;55,"45-54",TRUE,"Above 54")</f>
        <v>35-44</v>
      </c>
      <c r="AD105" s="5" t="str">
        <f>_xlfn.IFS(
tbl_HRMaster[[#This Row],[YearsAtCompany]]&lt;2,"&lt; 2 Years",
tbl_HRMaster[[#This Row],[YearsAtCompany]]&lt;5,"2-4 Years",
tbl_HRMaster[[#This Row],[YearsAtCompany]]&lt;10,"5-9 Years",
TRUE,"10+ Years"
)</f>
        <v>&lt; 2 Years</v>
      </c>
      <c r="AE105" s="5">
        <f>IF(tbl_HRMaster[[#This Row],[Attrition]]="Yes",1,0)</f>
        <v>0</v>
      </c>
    </row>
    <row r="106" spans="1:31" x14ac:dyDescent="0.25">
      <c r="A106">
        <v>42</v>
      </c>
      <c r="B106" t="s">
        <v>21</v>
      </c>
      <c r="C106" t="s">
        <v>22</v>
      </c>
      <c r="D106" t="s">
        <v>30</v>
      </c>
      <c r="E106">
        <v>7</v>
      </c>
      <c r="F106">
        <v>4</v>
      </c>
      <c r="G106" t="s">
        <v>33</v>
      </c>
      <c r="H106">
        <v>3970</v>
      </c>
      <c r="I106" t="s">
        <v>25</v>
      </c>
      <c r="J106">
        <v>2</v>
      </c>
      <c r="K106" t="s">
        <v>40</v>
      </c>
      <c r="L106" t="s">
        <v>27</v>
      </c>
      <c r="M106">
        <v>57140</v>
      </c>
      <c r="N106">
        <v>5</v>
      </c>
      <c r="O106">
        <v>11</v>
      </c>
      <c r="P106">
        <v>0</v>
      </c>
      <c r="Q106">
        <v>10</v>
      </c>
      <c r="R106">
        <v>2</v>
      </c>
      <c r="S106">
        <v>0</v>
      </c>
      <c r="T106">
        <v>0</v>
      </c>
      <c r="U106">
        <v>0</v>
      </c>
      <c r="V106">
        <f>COUNTIF(tbl_HRMaster[EmployeeID],tbl_HRMaster[[#This Row],[EmployeeID]])</f>
        <v>1</v>
      </c>
      <c r="W106">
        <f>IFERROR(INDEX(tbl_EmployeeSurvey[EnvironmentSatisfaction],MATCH(tbl_HRMaster[[#This Row],[EmployeeID]],tbl_EmployeeSurvey[EmployeeID],0)),"Not Found")</f>
        <v>2</v>
      </c>
      <c r="X106">
        <f>IFERROR(INDEX(tbl_EmployeeSurvey[JobSatisfaction],MATCH(tbl_HRMaster[[#This Row],[EmployeeID]],tbl_EmployeeSurvey[EmployeeID],0)),"Not Found")</f>
        <v>1</v>
      </c>
      <c r="Y106" s="5">
        <f>IFERROR(INDEX(tbl_EmployeeSurvey[WorkLifeBalance],MATCH(tbl_HRMaster[[#This Row],[EmployeeID]],tbl_EmployeeSurvey[EmployeeID],0)),"Not Found")</f>
        <v>2</v>
      </c>
      <c r="Z106" s="5">
        <f>IFERROR(VLOOKUP(tbl_HRMaster[[#This Row],[EmployeeID]],tbl_ManagerSurvey[[EmployeeID]:[PerformanceRating]],2,FALSE),"Not Found")</f>
        <v>3</v>
      </c>
      <c r="AA106" s="5">
        <f>IFERROR(VLOOKUP(tbl_HRMaster[[#This Row],[EmployeeID]],tbl_ManagerSurvey[[EmployeeID]:[PerformanceRating]],3,FALSE),"Not Found")</f>
        <v>3</v>
      </c>
      <c r="AB106" s="5" t="str">
        <f>IF(tbl_HRMaster[[#This Row],[Attrition]]="Yes","Left","Active")</f>
        <v>Active</v>
      </c>
      <c r="AC106" s="5" t="str">
        <f>_xlfn.IFS(tbl_HRMaster[[#This Row],[Age]]&lt;25,"Under 25",tbl_HRMaster[[#This Row],[Age]]&lt;35,"25-34",tbl_HRMaster[[#This Row],[Age]]&lt;45,"35-44",tbl_HRMaster[[#This Row],[Age]]&lt;55,"45-54",TRUE,"Above 54")</f>
        <v>35-44</v>
      </c>
      <c r="AD106" s="5" t="str">
        <f>_xlfn.IFS(
tbl_HRMaster[[#This Row],[YearsAtCompany]]&lt;2,"&lt; 2 Years",
tbl_HRMaster[[#This Row],[YearsAtCompany]]&lt;5,"2-4 Years",
tbl_HRMaster[[#This Row],[YearsAtCompany]]&lt;10,"5-9 Years",
TRUE,"10+ Years"
)</f>
        <v>&lt; 2 Years</v>
      </c>
      <c r="AE106" s="5">
        <f>IF(tbl_HRMaster[[#This Row],[Attrition]]="Yes",1,0)</f>
        <v>0</v>
      </c>
    </row>
    <row r="107" spans="1:31" x14ac:dyDescent="0.25">
      <c r="A107">
        <v>32</v>
      </c>
      <c r="B107" t="s">
        <v>28</v>
      </c>
      <c r="C107" t="s">
        <v>22</v>
      </c>
      <c r="D107" t="s">
        <v>30</v>
      </c>
      <c r="E107">
        <v>26</v>
      </c>
      <c r="F107">
        <v>3</v>
      </c>
      <c r="G107" t="s">
        <v>38</v>
      </c>
      <c r="H107">
        <v>980</v>
      </c>
      <c r="I107" t="s">
        <v>25</v>
      </c>
      <c r="J107">
        <v>2</v>
      </c>
      <c r="K107" t="s">
        <v>39</v>
      </c>
      <c r="L107" t="s">
        <v>32</v>
      </c>
      <c r="M107">
        <v>88230</v>
      </c>
      <c r="N107">
        <v>6</v>
      </c>
      <c r="O107">
        <v>13</v>
      </c>
      <c r="P107">
        <v>2</v>
      </c>
      <c r="Q107">
        <v>10</v>
      </c>
      <c r="R107">
        <v>3</v>
      </c>
      <c r="S107">
        <v>0</v>
      </c>
      <c r="T107">
        <v>0</v>
      </c>
      <c r="U107">
        <v>0</v>
      </c>
      <c r="V107">
        <f>COUNTIF(tbl_HRMaster[EmployeeID],tbl_HRMaster[[#This Row],[EmployeeID]])</f>
        <v>1</v>
      </c>
      <c r="W107">
        <f>IFERROR(INDEX(tbl_EmployeeSurvey[EnvironmentSatisfaction],MATCH(tbl_HRMaster[[#This Row],[EmployeeID]],tbl_EmployeeSurvey[EmployeeID],0)),"Not Found")</f>
        <v>1</v>
      </c>
      <c r="X107">
        <f>IFERROR(INDEX(tbl_EmployeeSurvey[JobSatisfaction],MATCH(tbl_HRMaster[[#This Row],[EmployeeID]],tbl_EmployeeSurvey[EmployeeID],0)),"Not Found")</f>
        <v>2</v>
      </c>
      <c r="Y107" s="5">
        <f>IFERROR(INDEX(tbl_EmployeeSurvey[WorkLifeBalance],MATCH(tbl_HRMaster[[#This Row],[EmployeeID]],tbl_EmployeeSurvey[EmployeeID],0)),"Not Found")</f>
        <v>3</v>
      </c>
      <c r="Z107" s="5">
        <f>IFERROR(VLOOKUP(tbl_HRMaster[[#This Row],[EmployeeID]],tbl_ManagerSurvey[[EmployeeID]:[PerformanceRating]],2,FALSE),"Not Found")</f>
        <v>3</v>
      </c>
      <c r="AA107" s="5">
        <f>IFERROR(VLOOKUP(tbl_HRMaster[[#This Row],[EmployeeID]],tbl_ManagerSurvey[[EmployeeID]:[PerformanceRating]],3,FALSE),"Not Found")</f>
        <v>3</v>
      </c>
      <c r="AB107" s="5" t="str">
        <f>IF(tbl_HRMaster[[#This Row],[Attrition]]="Yes","Left","Active")</f>
        <v>Left</v>
      </c>
      <c r="AC107" s="5" t="str">
        <f>_xlfn.IFS(tbl_HRMaster[[#This Row],[Age]]&lt;25,"Under 25",tbl_HRMaster[[#This Row],[Age]]&lt;35,"25-34",tbl_HRMaster[[#This Row],[Age]]&lt;45,"35-44",tbl_HRMaster[[#This Row],[Age]]&lt;55,"45-54",TRUE,"Above 54")</f>
        <v>25-34</v>
      </c>
      <c r="AD107" s="5" t="str">
        <f>_xlfn.IFS(
tbl_HRMaster[[#This Row],[YearsAtCompany]]&lt;2,"&lt; 2 Years",
tbl_HRMaster[[#This Row],[YearsAtCompany]]&lt;5,"2-4 Years",
tbl_HRMaster[[#This Row],[YearsAtCompany]]&lt;10,"5-9 Years",
TRUE,"10+ Years"
)</f>
        <v>&lt; 2 Years</v>
      </c>
      <c r="AE107" s="5">
        <f>IF(tbl_HRMaster[[#This Row],[Attrition]]="Yes",1,0)</f>
        <v>1</v>
      </c>
    </row>
    <row r="108" spans="1:31" x14ac:dyDescent="0.25">
      <c r="A108">
        <v>32</v>
      </c>
      <c r="B108" t="s">
        <v>28</v>
      </c>
      <c r="C108" t="s">
        <v>22</v>
      </c>
      <c r="D108" t="s">
        <v>30</v>
      </c>
      <c r="E108">
        <v>26</v>
      </c>
      <c r="F108">
        <v>3</v>
      </c>
      <c r="G108" t="s">
        <v>38</v>
      </c>
      <c r="H108">
        <v>2450</v>
      </c>
      <c r="I108" t="s">
        <v>25</v>
      </c>
      <c r="J108">
        <v>2</v>
      </c>
      <c r="K108" t="s">
        <v>39</v>
      </c>
      <c r="L108" t="s">
        <v>32</v>
      </c>
      <c r="M108">
        <v>88230</v>
      </c>
      <c r="N108">
        <v>6</v>
      </c>
      <c r="O108">
        <v>13</v>
      </c>
      <c r="P108">
        <v>2</v>
      </c>
      <c r="Q108">
        <v>10</v>
      </c>
      <c r="R108">
        <v>3</v>
      </c>
      <c r="S108">
        <v>0</v>
      </c>
      <c r="T108">
        <v>0</v>
      </c>
      <c r="U108">
        <v>0</v>
      </c>
      <c r="V108">
        <f>COUNTIF(tbl_HRMaster[EmployeeID],tbl_HRMaster[[#This Row],[EmployeeID]])</f>
        <v>1</v>
      </c>
      <c r="W108">
        <f>IFERROR(INDEX(tbl_EmployeeSurvey[EnvironmentSatisfaction],MATCH(tbl_HRMaster[[#This Row],[EmployeeID]],tbl_EmployeeSurvey[EmployeeID],0)),"Not Found")</f>
        <v>1</v>
      </c>
      <c r="X108">
        <f>IFERROR(INDEX(tbl_EmployeeSurvey[JobSatisfaction],MATCH(tbl_HRMaster[[#This Row],[EmployeeID]],tbl_EmployeeSurvey[EmployeeID],0)),"Not Found")</f>
        <v>2</v>
      </c>
      <c r="Y108" s="5">
        <f>IFERROR(INDEX(tbl_EmployeeSurvey[WorkLifeBalance],MATCH(tbl_HRMaster[[#This Row],[EmployeeID]],tbl_EmployeeSurvey[EmployeeID],0)),"Not Found")</f>
        <v>3</v>
      </c>
      <c r="Z108" s="5">
        <f>IFERROR(VLOOKUP(tbl_HRMaster[[#This Row],[EmployeeID]],tbl_ManagerSurvey[[EmployeeID]:[PerformanceRating]],2,FALSE),"Not Found")</f>
        <v>3</v>
      </c>
      <c r="AA108" s="5">
        <f>IFERROR(VLOOKUP(tbl_HRMaster[[#This Row],[EmployeeID]],tbl_ManagerSurvey[[EmployeeID]:[PerformanceRating]],3,FALSE),"Not Found")</f>
        <v>3</v>
      </c>
      <c r="AB108" s="5" t="str">
        <f>IF(tbl_HRMaster[[#This Row],[Attrition]]="Yes","Left","Active")</f>
        <v>Left</v>
      </c>
      <c r="AC108" s="5" t="str">
        <f>_xlfn.IFS(tbl_HRMaster[[#This Row],[Age]]&lt;25,"Under 25",tbl_HRMaster[[#This Row],[Age]]&lt;35,"25-34",tbl_HRMaster[[#This Row],[Age]]&lt;45,"35-44",tbl_HRMaster[[#This Row],[Age]]&lt;55,"45-54",TRUE,"Above 54")</f>
        <v>25-34</v>
      </c>
      <c r="AD108" s="5" t="str">
        <f>_xlfn.IFS(
tbl_HRMaster[[#This Row],[YearsAtCompany]]&lt;2,"&lt; 2 Years",
tbl_HRMaster[[#This Row],[YearsAtCompany]]&lt;5,"2-4 Years",
tbl_HRMaster[[#This Row],[YearsAtCompany]]&lt;10,"5-9 Years",
TRUE,"10+ Years"
)</f>
        <v>&lt; 2 Years</v>
      </c>
      <c r="AE108" s="5">
        <f>IF(tbl_HRMaster[[#This Row],[Attrition]]="Yes",1,0)</f>
        <v>1</v>
      </c>
    </row>
    <row r="109" spans="1:31" x14ac:dyDescent="0.25">
      <c r="A109">
        <v>32</v>
      </c>
      <c r="B109" t="s">
        <v>28</v>
      </c>
      <c r="C109" t="s">
        <v>22</v>
      </c>
      <c r="D109" t="s">
        <v>30</v>
      </c>
      <c r="E109">
        <v>26</v>
      </c>
      <c r="F109">
        <v>3</v>
      </c>
      <c r="G109" t="s">
        <v>38</v>
      </c>
      <c r="H109">
        <v>3920</v>
      </c>
      <c r="I109" t="s">
        <v>25</v>
      </c>
      <c r="J109">
        <v>2</v>
      </c>
      <c r="K109" t="s">
        <v>39</v>
      </c>
      <c r="L109" t="s">
        <v>32</v>
      </c>
      <c r="M109">
        <v>88230</v>
      </c>
      <c r="N109">
        <v>6</v>
      </c>
      <c r="O109">
        <v>13</v>
      </c>
      <c r="P109">
        <v>2</v>
      </c>
      <c r="Q109">
        <v>10</v>
      </c>
      <c r="R109">
        <v>3</v>
      </c>
      <c r="S109">
        <v>0</v>
      </c>
      <c r="T109">
        <v>0</v>
      </c>
      <c r="U109">
        <v>0</v>
      </c>
      <c r="V109">
        <f>COUNTIF(tbl_HRMaster[EmployeeID],tbl_HRMaster[[#This Row],[EmployeeID]])</f>
        <v>1</v>
      </c>
      <c r="W109">
        <f>IFERROR(INDEX(tbl_EmployeeSurvey[EnvironmentSatisfaction],MATCH(tbl_HRMaster[[#This Row],[EmployeeID]],tbl_EmployeeSurvey[EmployeeID],0)),"Not Found")</f>
        <v>1</v>
      </c>
      <c r="X109">
        <f>IFERROR(INDEX(tbl_EmployeeSurvey[JobSatisfaction],MATCH(tbl_HRMaster[[#This Row],[EmployeeID]],tbl_EmployeeSurvey[EmployeeID],0)),"Not Found")</f>
        <v>2</v>
      </c>
      <c r="Y109" s="5">
        <f>IFERROR(INDEX(tbl_EmployeeSurvey[WorkLifeBalance],MATCH(tbl_HRMaster[[#This Row],[EmployeeID]],tbl_EmployeeSurvey[EmployeeID],0)),"Not Found")</f>
        <v>3</v>
      </c>
      <c r="Z109" s="5">
        <f>IFERROR(VLOOKUP(tbl_HRMaster[[#This Row],[EmployeeID]],tbl_ManagerSurvey[[EmployeeID]:[PerformanceRating]],2,FALSE),"Not Found")</f>
        <v>3</v>
      </c>
      <c r="AA109" s="5">
        <f>IFERROR(VLOOKUP(tbl_HRMaster[[#This Row],[EmployeeID]],tbl_ManagerSurvey[[EmployeeID]:[PerformanceRating]],3,FALSE),"Not Found")</f>
        <v>3</v>
      </c>
      <c r="AB109" s="5" t="str">
        <f>IF(tbl_HRMaster[[#This Row],[Attrition]]="Yes","Left","Active")</f>
        <v>Left</v>
      </c>
      <c r="AC109" s="5" t="str">
        <f>_xlfn.IFS(tbl_HRMaster[[#This Row],[Age]]&lt;25,"Under 25",tbl_HRMaster[[#This Row],[Age]]&lt;35,"25-34",tbl_HRMaster[[#This Row],[Age]]&lt;45,"35-44",tbl_HRMaster[[#This Row],[Age]]&lt;55,"45-54",TRUE,"Above 54")</f>
        <v>25-34</v>
      </c>
      <c r="AD109" s="5" t="str">
        <f>_xlfn.IFS(
tbl_HRMaster[[#This Row],[YearsAtCompany]]&lt;2,"&lt; 2 Years",
tbl_HRMaster[[#This Row],[YearsAtCompany]]&lt;5,"2-4 Years",
tbl_HRMaster[[#This Row],[YearsAtCompany]]&lt;10,"5-9 Years",
TRUE,"10+ Years"
)</f>
        <v>&lt; 2 Years</v>
      </c>
      <c r="AE109" s="5">
        <f>IF(tbl_HRMaster[[#This Row],[Attrition]]="Yes",1,0)</f>
        <v>1</v>
      </c>
    </row>
    <row r="110" spans="1:31" x14ac:dyDescent="0.25">
      <c r="A110">
        <v>33</v>
      </c>
      <c r="B110" t="s">
        <v>28</v>
      </c>
      <c r="C110" t="s">
        <v>22</v>
      </c>
      <c r="D110" t="s">
        <v>30</v>
      </c>
      <c r="E110">
        <v>10</v>
      </c>
      <c r="F110">
        <v>3</v>
      </c>
      <c r="G110" t="s">
        <v>24</v>
      </c>
      <c r="H110">
        <v>998</v>
      </c>
      <c r="I110" t="s">
        <v>34</v>
      </c>
      <c r="J110">
        <v>1</v>
      </c>
      <c r="K110" t="s">
        <v>35</v>
      </c>
      <c r="L110" t="s">
        <v>32</v>
      </c>
      <c r="M110">
        <v>43020</v>
      </c>
      <c r="N110">
        <v>2</v>
      </c>
      <c r="O110">
        <v>13</v>
      </c>
      <c r="P110">
        <v>0</v>
      </c>
      <c r="Q110">
        <v>11</v>
      </c>
      <c r="R110">
        <v>3</v>
      </c>
      <c r="S110">
        <v>0</v>
      </c>
      <c r="T110">
        <v>0</v>
      </c>
      <c r="U110">
        <v>0</v>
      </c>
      <c r="V110">
        <f>COUNTIF(tbl_HRMaster[EmployeeID],tbl_HRMaster[[#This Row],[EmployeeID]])</f>
        <v>1</v>
      </c>
      <c r="W110">
        <f>IFERROR(INDEX(tbl_EmployeeSurvey[EnvironmentSatisfaction],MATCH(tbl_HRMaster[[#This Row],[EmployeeID]],tbl_EmployeeSurvey[EmployeeID],0)),"Not Found")</f>
        <v>1</v>
      </c>
      <c r="X110">
        <f>IFERROR(INDEX(tbl_EmployeeSurvey[JobSatisfaction],MATCH(tbl_HRMaster[[#This Row],[EmployeeID]],tbl_EmployeeSurvey[EmployeeID],0)),"Not Found")</f>
        <v>1</v>
      </c>
      <c r="Y110" s="5">
        <f>IFERROR(INDEX(tbl_EmployeeSurvey[WorkLifeBalance],MATCH(tbl_HRMaster[[#This Row],[EmployeeID]],tbl_EmployeeSurvey[EmployeeID],0)),"Not Found")</f>
        <v>2</v>
      </c>
      <c r="Z110" s="5">
        <f>IFERROR(VLOOKUP(tbl_HRMaster[[#This Row],[EmployeeID]],tbl_ManagerSurvey[[EmployeeID]:[PerformanceRating]],2,FALSE),"Not Found")</f>
        <v>1</v>
      </c>
      <c r="AA110" s="5">
        <f>IFERROR(VLOOKUP(tbl_HRMaster[[#This Row],[EmployeeID]],tbl_ManagerSurvey[[EmployeeID]:[PerformanceRating]],3,FALSE),"Not Found")</f>
        <v>3</v>
      </c>
      <c r="AB110" s="5" t="str">
        <f>IF(tbl_HRMaster[[#This Row],[Attrition]]="Yes","Left","Active")</f>
        <v>Left</v>
      </c>
      <c r="AC110" s="5" t="str">
        <f>_xlfn.IFS(tbl_HRMaster[[#This Row],[Age]]&lt;25,"Under 25",tbl_HRMaster[[#This Row],[Age]]&lt;35,"25-34",tbl_HRMaster[[#This Row],[Age]]&lt;45,"35-44",tbl_HRMaster[[#This Row],[Age]]&lt;55,"45-54",TRUE,"Above 54")</f>
        <v>25-34</v>
      </c>
      <c r="AD110" s="5" t="str">
        <f>_xlfn.IFS(
tbl_HRMaster[[#This Row],[YearsAtCompany]]&lt;2,"&lt; 2 Years",
tbl_HRMaster[[#This Row],[YearsAtCompany]]&lt;5,"2-4 Years",
tbl_HRMaster[[#This Row],[YearsAtCompany]]&lt;10,"5-9 Years",
TRUE,"10+ Years"
)</f>
        <v>&lt; 2 Years</v>
      </c>
      <c r="AE110" s="5">
        <f>IF(tbl_HRMaster[[#This Row],[Attrition]]="Yes",1,0)</f>
        <v>1</v>
      </c>
    </row>
    <row r="111" spans="1:31" x14ac:dyDescent="0.25">
      <c r="A111">
        <v>33</v>
      </c>
      <c r="B111" t="s">
        <v>28</v>
      </c>
      <c r="C111" t="s">
        <v>22</v>
      </c>
      <c r="D111" t="s">
        <v>30</v>
      </c>
      <c r="E111">
        <v>10</v>
      </c>
      <c r="F111">
        <v>3</v>
      </c>
      <c r="G111" t="s">
        <v>24</v>
      </c>
      <c r="H111">
        <v>2468</v>
      </c>
      <c r="I111" t="s">
        <v>34</v>
      </c>
      <c r="J111">
        <v>1</v>
      </c>
      <c r="K111" t="s">
        <v>35</v>
      </c>
      <c r="L111" t="s">
        <v>32</v>
      </c>
      <c r="M111">
        <v>43020</v>
      </c>
      <c r="N111">
        <v>2</v>
      </c>
      <c r="O111">
        <v>13</v>
      </c>
      <c r="P111">
        <v>0</v>
      </c>
      <c r="Q111">
        <v>11</v>
      </c>
      <c r="R111">
        <v>3</v>
      </c>
      <c r="S111">
        <v>0</v>
      </c>
      <c r="T111">
        <v>0</v>
      </c>
      <c r="U111">
        <v>0</v>
      </c>
      <c r="V111">
        <f>COUNTIF(tbl_HRMaster[EmployeeID],tbl_HRMaster[[#This Row],[EmployeeID]])</f>
        <v>1</v>
      </c>
      <c r="W111">
        <f>IFERROR(INDEX(tbl_EmployeeSurvey[EnvironmentSatisfaction],MATCH(tbl_HRMaster[[#This Row],[EmployeeID]],tbl_EmployeeSurvey[EmployeeID],0)),"Not Found")</f>
        <v>1</v>
      </c>
      <c r="X111">
        <f>IFERROR(INDEX(tbl_EmployeeSurvey[JobSatisfaction],MATCH(tbl_HRMaster[[#This Row],[EmployeeID]],tbl_EmployeeSurvey[EmployeeID],0)),"Not Found")</f>
        <v>1</v>
      </c>
      <c r="Y111" s="5">
        <f>IFERROR(INDEX(tbl_EmployeeSurvey[WorkLifeBalance],MATCH(tbl_HRMaster[[#This Row],[EmployeeID]],tbl_EmployeeSurvey[EmployeeID],0)),"Not Found")</f>
        <v>2</v>
      </c>
      <c r="Z111" s="5">
        <f>IFERROR(VLOOKUP(tbl_HRMaster[[#This Row],[EmployeeID]],tbl_ManagerSurvey[[EmployeeID]:[PerformanceRating]],2,FALSE),"Not Found")</f>
        <v>1</v>
      </c>
      <c r="AA111" s="5">
        <f>IFERROR(VLOOKUP(tbl_HRMaster[[#This Row],[EmployeeID]],tbl_ManagerSurvey[[EmployeeID]:[PerformanceRating]],3,FALSE),"Not Found")</f>
        <v>3</v>
      </c>
      <c r="AB111" s="5" t="str">
        <f>IF(tbl_HRMaster[[#This Row],[Attrition]]="Yes","Left","Active")</f>
        <v>Left</v>
      </c>
      <c r="AC111" s="5" t="str">
        <f>_xlfn.IFS(tbl_HRMaster[[#This Row],[Age]]&lt;25,"Under 25",tbl_HRMaster[[#This Row],[Age]]&lt;35,"25-34",tbl_HRMaster[[#This Row],[Age]]&lt;45,"35-44",tbl_HRMaster[[#This Row],[Age]]&lt;55,"45-54",TRUE,"Above 54")</f>
        <v>25-34</v>
      </c>
      <c r="AD111" s="5" t="str">
        <f>_xlfn.IFS(
tbl_HRMaster[[#This Row],[YearsAtCompany]]&lt;2,"&lt; 2 Years",
tbl_HRMaster[[#This Row],[YearsAtCompany]]&lt;5,"2-4 Years",
tbl_HRMaster[[#This Row],[YearsAtCompany]]&lt;10,"5-9 Years",
TRUE,"10+ Years"
)</f>
        <v>&lt; 2 Years</v>
      </c>
      <c r="AE111" s="5">
        <f>IF(tbl_HRMaster[[#This Row],[Attrition]]="Yes",1,0)</f>
        <v>1</v>
      </c>
    </row>
    <row r="112" spans="1:31" x14ac:dyDescent="0.25">
      <c r="A112">
        <v>33</v>
      </c>
      <c r="B112" t="s">
        <v>28</v>
      </c>
      <c r="C112" t="s">
        <v>22</v>
      </c>
      <c r="D112" t="s">
        <v>30</v>
      </c>
      <c r="E112">
        <v>10</v>
      </c>
      <c r="F112">
        <v>3</v>
      </c>
      <c r="G112" t="s">
        <v>24</v>
      </c>
      <c r="H112">
        <v>3938</v>
      </c>
      <c r="I112" t="s">
        <v>34</v>
      </c>
      <c r="J112">
        <v>1</v>
      </c>
      <c r="K112" t="s">
        <v>35</v>
      </c>
      <c r="L112" t="s">
        <v>32</v>
      </c>
      <c r="M112">
        <v>43020</v>
      </c>
      <c r="N112">
        <v>2</v>
      </c>
      <c r="O112">
        <v>13</v>
      </c>
      <c r="P112">
        <v>0</v>
      </c>
      <c r="Q112">
        <v>11</v>
      </c>
      <c r="R112">
        <v>3</v>
      </c>
      <c r="S112">
        <v>0</v>
      </c>
      <c r="T112">
        <v>0</v>
      </c>
      <c r="U112">
        <v>0</v>
      </c>
      <c r="V112">
        <f>COUNTIF(tbl_HRMaster[EmployeeID],tbl_HRMaster[[#This Row],[EmployeeID]])</f>
        <v>1</v>
      </c>
      <c r="W112">
        <f>IFERROR(INDEX(tbl_EmployeeSurvey[EnvironmentSatisfaction],MATCH(tbl_HRMaster[[#This Row],[EmployeeID]],tbl_EmployeeSurvey[EmployeeID],0)),"Not Found")</f>
        <v>1</v>
      </c>
      <c r="X112">
        <f>IFERROR(INDEX(tbl_EmployeeSurvey[JobSatisfaction],MATCH(tbl_HRMaster[[#This Row],[EmployeeID]],tbl_EmployeeSurvey[EmployeeID],0)),"Not Found")</f>
        <v>1</v>
      </c>
      <c r="Y112" s="5">
        <f>IFERROR(INDEX(tbl_EmployeeSurvey[WorkLifeBalance],MATCH(tbl_HRMaster[[#This Row],[EmployeeID]],tbl_EmployeeSurvey[EmployeeID],0)),"Not Found")</f>
        <v>2</v>
      </c>
      <c r="Z112" s="5">
        <f>IFERROR(VLOOKUP(tbl_HRMaster[[#This Row],[EmployeeID]],tbl_ManagerSurvey[[EmployeeID]:[PerformanceRating]],2,FALSE),"Not Found")</f>
        <v>1</v>
      </c>
      <c r="AA112" s="5">
        <f>IFERROR(VLOOKUP(tbl_HRMaster[[#This Row],[EmployeeID]],tbl_ManagerSurvey[[EmployeeID]:[PerformanceRating]],3,FALSE),"Not Found")</f>
        <v>3</v>
      </c>
      <c r="AB112" s="5" t="str">
        <f>IF(tbl_HRMaster[[#This Row],[Attrition]]="Yes","Left","Active")</f>
        <v>Left</v>
      </c>
      <c r="AC112" s="5" t="str">
        <f>_xlfn.IFS(tbl_HRMaster[[#This Row],[Age]]&lt;25,"Under 25",tbl_HRMaster[[#This Row],[Age]]&lt;35,"25-34",tbl_HRMaster[[#This Row],[Age]]&lt;45,"35-44",tbl_HRMaster[[#This Row],[Age]]&lt;55,"45-54",TRUE,"Above 54")</f>
        <v>25-34</v>
      </c>
      <c r="AD112" s="5" t="str">
        <f>_xlfn.IFS(
tbl_HRMaster[[#This Row],[YearsAtCompany]]&lt;2,"&lt; 2 Years",
tbl_HRMaster[[#This Row],[YearsAtCompany]]&lt;5,"2-4 Years",
tbl_HRMaster[[#This Row],[YearsAtCompany]]&lt;10,"5-9 Years",
TRUE,"10+ Years"
)</f>
        <v>&lt; 2 Years</v>
      </c>
      <c r="AE112" s="5">
        <f>IF(tbl_HRMaster[[#This Row],[Attrition]]="Yes",1,0)</f>
        <v>1</v>
      </c>
    </row>
    <row r="113" spans="1:31" x14ac:dyDescent="0.25">
      <c r="A113">
        <v>30</v>
      </c>
      <c r="B113" t="s">
        <v>21</v>
      </c>
      <c r="C113" t="s">
        <v>22</v>
      </c>
      <c r="D113" t="s">
        <v>30</v>
      </c>
      <c r="E113">
        <v>7</v>
      </c>
      <c r="F113">
        <v>3</v>
      </c>
      <c r="G113" t="s">
        <v>46</v>
      </c>
      <c r="H113">
        <v>345</v>
      </c>
      <c r="I113" t="s">
        <v>34</v>
      </c>
      <c r="J113">
        <v>2</v>
      </c>
      <c r="K113" t="s">
        <v>39</v>
      </c>
      <c r="L113" t="s">
        <v>32</v>
      </c>
      <c r="M113">
        <v>14830</v>
      </c>
      <c r="N113">
        <v>5</v>
      </c>
      <c r="O113">
        <v>13</v>
      </c>
      <c r="P113">
        <v>0</v>
      </c>
      <c r="Q113">
        <v>12</v>
      </c>
      <c r="R113">
        <v>3</v>
      </c>
      <c r="S113">
        <v>0</v>
      </c>
      <c r="T113">
        <v>0</v>
      </c>
      <c r="U113">
        <v>0</v>
      </c>
      <c r="V113">
        <f>COUNTIF(tbl_HRMaster[EmployeeID],tbl_HRMaster[[#This Row],[EmployeeID]])</f>
        <v>1</v>
      </c>
      <c r="W113">
        <f>IFERROR(INDEX(tbl_EmployeeSurvey[EnvironmentSatisfaction],MATCH(tbl_HRMaster[[#This Row],[EmployeeID]],tbl_EmployeeSurvey[EmployeeID],0)),"Not Found")</f>
        <v>3</v>
      </c>
      <c r="X113">
        <f>IFERROR(INDEX(tbl_EmployeeSurvey[JobSatisfaction],MATCH(tbl_HRMaster[[#This Row],[EmployeeID]],tbl_EmployeeSurvey[EmployeeID],0)),"Not Found")</f>
        <v>4</v>
      </c>
      <c r="Y113" s="5">
        <f>IFERROR(INDEX(tbl_EmployeeSurvey[WorkLifeBalance],MATCH(tbl_HRMaster[[#This Row],[EmployeeID]],tbl_EmployeeSurvey[EmployeeID],0)),"Not Found")</f>
        <v>2</v>
      </c>
      <c r="Z113" s="5">
        <f>IFERROR(VLOOKUP(tbl_HRMaster[[#This Row],[EmployeeID]],tbl_ManagerSurvey[[EmployeeID]:[PerformanceRating]],2,FALSE),"Not Found")</f>
        <v>3</v>
      </c>
      <c r="AA113" s="5">
        <f>IFERROR(VLOOKUP(tbl_HRMaster[[#This Row],[EmployeeID]],tbl_ManagerSurvey[[EmployeeID]:[PerformanceRating]],3,FALSE),"Not Found")</f>
        <v>3</v>
      </c>
      <c r="AB113" s="5" t="str">
        <f>IF(tbl_HRMaster[[#This Row],[Attrition]]="Yes","Left","Active")</f>
        <v>Active</v>
      </c>
      <c r="AC113" s="5" t="str">
        <f>_xlfn.IFS(tbl_HRMaster[[#This Row],[Age]]&lt;25,"Under 25",tbl_HRMaster[[#This Row],[Age]]&lt;35,"25-34",tbl_HRMaster[[#This Row],[Age]]&lt;45,"35-44",tbl_HRMaster[[#This Row],[Age]]&lt;55,"45-54",TRUE,"Above 54")</f>
        <v>25-34</v>
      </c>
      <c r="AD113" s="5" t="str">
        <f>_xlfn.IFS(
tbl_HRMaster[[#This Row],[YearsAtCompany]]&lt;2,"&lt; 2 Years",
tbl_HRMaster[[#This Row],[YearsAtCompany]]&lt;5,"2-4 Years",
tbl_HRMaster[[#This Row],[YearsAtCompany]]&lt;10,"5-9 Years",
TRUE,"10+ Years"
)</f>
        <v>&lt; 2 Years</v>
      </c>
      <c r="AE113" s="5">
        <f>IF(tbl_HRMaster[[#This Row],[Attrition]]="Yes",1,0)</f>
        <v>0</v>
      </c>
    </row>
    <row r="114" spans="1:31" x14ac:dyDescent="0.25">
      <c r="A114">
        <v>30</v>
      </c>
      <c r="B114" t="s">
        <v>21</v>
      </c>
      <c r="C114" t="s">
        <v>22</v>
      </c>
      <c r="D114" t="s">
        <v>30</v>
      </c>
      <c r="E114">
        <v>7</v>
      </c>
      <c r="F114">
        <v>3</v>
      </c>
      <c r="G114" t="s">
        <v>46</v>
      </c>
      <c r="H114">
        <v>1815</v>
      </c>
      <c r="I114" t="s">
        <v>34</v>
      </c>
      <c r="J114">
        <v>2</v>
      </c>
      <c r="K114" t="s">
        <v>39</v>
      </c>
      <c r="L114" t="s">
        <v>32</v>
      </c>
      <c r="M114">
        <v>14830</v>
      </c>
      <c r="N114">
        <v>5</v>
      </c>
      <c r="O114">
        <v>13</v>
      </c>
      <c r="P114">
        <v>0</v>
      </c>
      <c r="Q114">
        <v>12</v>
      </c>
      <c r="R114">
        <v>3</v>
      </c>
      <c r="S114">
        <v>0</v>
      </c>
      <c r="T114">
        <v>0</v>
      </c>
      <c r="U114">
        <v>0</v>
      </c>
      <c r="V114">
        <f>COUNTIF(tbl_HRMaster[EmployeeID],tbl_HRMaster[[#This Row],[EmployeeID]])</f>
        <v>1</v>
      </c>
      <c r="W114">
        <f>IFERROR(INDEX(tbl_EmployeeSurvey[EnvironmentSatisfaction],MATCH(tbl_HRMaster[[#This Row],[EmployeeID]],tbl_EmployeeSurvey[EmployeeID],0)),"Not Found")</f>
        <v>3</v>
      </c>
      <c r="X114">
        <f>IFERROR(INDEX(tbl_EmployeeSurvey[JobSatisfaction],MATCH(tbl_HRMaster[[#This Row],[EmployeeID]],tbl_EmployeeSurvey[EmployeeID],0)),"Not Found")</f>
        <v>4</v>
      </c>
      <c r="Y114" s="5">
        <f>IFERROR(INDEX(tbl_EmployeeSurvey[WorkLifeBalance],MATCH(tbl_HRMaster[[#This Row],[EmployeeID]],tbl_EmployeeSurvey[EmployeeID],0)),"Not Found")</f>
        <v>2</v>
      </c>
      <c r="Z114" s="5">
        <f>IFERROR(VLOOKUP(tbl_HRMaster[[#This Row],[EmployeeID]],tbl_ManagerSurvey[[EmployeeID]:[PerformanceRating]],2,FALSE),"Not Found")</f>
        <v>3</v>
      </c>
      <c r="AA114" s="5">
        <f>IFERROR(VLOOKUP(tbl_HRMaster[[#This Row],[EmployeeID]],tbl_ManagerSurvey[[EmployeeID]:[PerformanceRating]],3,FALSE),"Not Found")</f>
        <v>3</v>
      </c>
      <c r="AB114" s="5" t="str">
        <f>IF(tbl_HRMaster[[#This Row],[Attrition]]="Yes","Left","Active")</f>
        <v>Active</v>
      </c>
      <c r="AC114" s="5" t="str">
        <f>_xlfn.IFS(tbl_HRMaster[[#This Row],[Age]]&lt;25,"Under 25",tbl_HRMaster[[#This Row],[Age]]&lt;35,"25-34",tbl_HRMaster[[#This Row],[Age]]&lt;45,"35-44",tbl_HRMaster[[#This Row],[Age]]&lt;55,"45-54",TRUE,"Above 54")</f>
        <v>25-34</v>
      </c>
      <c r="AD114" s="5" t="str">
        <f>_xlfn.IFS(
tbl_HRMaster[[#This Row],[YearsAtCompany]]&lt;2,"&lt; 2 Years",
tbl_HRMaster[[#This Row],[YearsAtCompany]]&lt;5,"2-4 Years",
tbl_HRMaster[[#This Row],[YearsAtCompany]]&lt;10,"5-9 Years",
TRUE,"10+ Years"
)</f>
        <v>&lt; 2 Years</v>
      </c>
      <c r="AE114" s="5">
        <f>IF(tbl_HRMaster[[#This Row],[Attrition]]="Yes",1,0)</f>
        <v>0</v>
      </c>
    </row>
    <row r="115" spans="1:31" x14ac:dyDescent="0.25">
      <c r="A115">
        <v>30</v>
      </c>
      <c r="B115" t="s">
        <v>21</v>
      </c>
      <c r="C115" t="s">
        <v>22</v>
      </c>
      <c r="D115" t="s">
        <v>30</v>
      </c>
      <c r="E115">
        <v>7</v>
      </c>
      <c r="F115">
        <v>3</v>
      </c>
      <c r="G115" t="s">
        <v>46</v>
      </c>
      <c r="H115">
        <v>3285</v>
      </c>
      <c r="I115" t="s">
        <v>34</v>
      </c>
      <c r="J115">
        <v>2</v>
      </c>
      <c r="K115" t="s">
        <v>39</v>
      </c>
      <c r="L115" t="s">
        <v>32</v>
      </c>
      <c r="M115">
        <v>14830</v>
      </c>
      <c r="N115">
        <v>5</v>
      </c>
      <c r="O115">
        <v>13</v>
      </c>
      <c r="P115">
        <v>0</v>
      </c>
      <c r="Q115">
        <v>12</v>
      </c>
      <c r="R115">
        <v>3</v>
      </c>
      <c r="S115">
        <v>0</v>
      </c>
      <c r="T115">
        <v>0</v>
      </c>
      <c r="U115">
        <v>0</v>
      </c>
      <c r="V115">
        <f>COUNTIF(tbl_HRMaster[EmployeeID],tbl_HRMaster[[#This Row],[EmployeeID]])</f>
        <v>1</v>
      </c>
      <c r="W115">
        <f>IFERROR(INDEX(tbl_EmployeeSurvey[EnvironmentSatisfaction],MATCH(tbl_HRMaster[[#This Row],[EmployeeID]],tbl_EmployeeSurvey[EmployeeID],0)),"Not Found")</f>
        <v>3</v>
      </c>
      <c r="X115">
        <f>IFERROR(INDEX(tbl_EmployeeSurvey[JobSatisfaction],MATCH(tbl_HRMaster[[#This Row],[EmployeeID]],tbl_EmployeeSurvey[EmployeeID],0)),"Not Found")</f>
        <v>4</v>
      </c>
      <c r="Y115" s="5">
        <f>IFERROR(INDEX(tbl_EmployeeSurvey[WorkLifeBalance],MATCH(tbl_HRMaster[[#This Row],[EmployeeID]],tbl_EmployeeSurvey[EmployeeID],0)),"Not Found")</f>
        <v>2</v>
      </c>
      <c r="Z115" s="5">
        <f>IFERROR(VLOOKUP(tbl_HRMaster[[#This Row],[EmployeeID]],tbl_ManagerSurvey[[EmployeeID]:[PerformanceRating]],2,FALSE),"Not Found")</f>
        <v>3</v>
      </c>
      <c r="AA115" s="5">
        <f>IFERROR(VLOOKUP(tbl_HRMaster[[#This Row],[EmployeeID]],tbl_ManagerSurvey[[EmployeeID]:[PerformanceRating]],3,FALSE),"Not Found")</f>
        <v>3</v>
      </c>
      <c r="AB115" s="5" t="str">
        <f>IF(tbl_HRMaster[[#This Row],[Attrition]]="Yes","Left","Active")</f>
        <v>Active</v>
      </c>
      <c r="AC115" s="5" t="str">
        <f>_xlfn.IFS(tbl_HRMaster[[#This Row],[Age]]&lt;25,"Under 25",tbl_HRMaster[[#This Row],[Age]]&lt;35,"25-34",tbl_HRMaster[[#This Row],[Age]]&lt;45,"35-44",tbl_HRMaster[[#This Row],[Age]]&lt;55,"45-54",TRUE,"Above 54")</f>
        <v>25-34</v>
      </c>
      <c r="AD115" s="5" t="str">
        <f>_xlfn.IFS(
tbl_HRMaster[[#This Row],[YearsAtCompany]]&lt;2,"&lt; 2 Years",
tbl_HRMaster[[#This Row],[YearsAtCompany]]&lt;5,"2-4 Years",
tbl_HRMaster[[#This Row],[YearsAtCompany]]&lt;10,"5-9 Years",
TRUE,"10+ Years"
)</f>
        <v>&lt; 2 Years</v>
      </c>
      <c r="AE115" s="5">
        <f>IF(tbl_HRMaster[[#This Row],[Attrition]]="Yes",1,0)</f>
        <v>0</v>
      </c>
    </row>
    <row r="116" spans="1:31" x14ac:dyDescent="0.25">
      <c r="A116">
        <v>48</v>
      </c>
      <c r="B116" t="s">
        <v>21</v>
      </c>
      <c r="C116" t="s">
        <v>22</v>
      </c>
      <c r="D116" t="s">
        <v>30</v>
      </c>
      <c r="E116">
        <v>1</v>
      </c>
      <c r="F116">
        <v>4</v>
      </c>
      <c r="G116" t="s">
        <v>38</v>
      </c>
      <c r="H116">
        <v>421</v>
      </c>
      <c r="I116" t="s">
        <v>34</v>
      </c>
      <c r="J116">
        <v>1</v>
      </c>
      <c r="K116" t="s">
        <v>31</v>
      </c>
      <c r="L116" t="s">
        <v>27</v>
      </c>
      <c r="M116">
        <v>21770</v>
      </c>
      <c r="N116">
        <v>4</v>
      </c>
      <c r="O116">
        <v>18</v>
      </c>
      <c r="P116">
        <v>0</v>
      </c>
      <c r="Q116">
        <v>13</v>
      </c>
      <c r="R116">
        <v>4</v>
      </c>
      <c r="S116">
        <v>0</v>
      </c>
      <c r="T116">
        <v>0</v>
      </c>
      <c r="U116">
        <v>0</v>
      </c>
      <c r="V116">
        <f>COUNTIF(tbl_HRMaster[EmployeeID],tbl_HRMaster[[#This Row],[EmployeeID]])</f>
        <v>1</v>
      </c>
      <c r="W116">
        <f>IFERROR(INDEX(tbl_EmployeeSurvey[EnvironmentSatisfaction],MATCH(tbl_HRMaster[[#This Row],[EmployeeID]],tbl_EmployeeSurvey[EmployeeID],0)),"Not Found")</f>
        <v>4</v>
      </c>
      <c r="X116">
        <f>IFERROR(INDEX(tbl_EmployeeSurvey[JobSatisfaction],MATCH(tbl_HRMaster[[#This Row],[EmployeeID]],tbl_EmployeeSurvey[EmployeeID],0)),"Not Found")</f>
        <v>3</v>
      </c>
      <c r="Y116" s="5">
        <f>IFERROR(INDEX(tbl_EmployeeSurvey[WorkLifeBalance],MATCH(tbl_HRMaster[[#This Row],[EmployeeID]],tbl_EmployeeSurvey[EmployeeID],0)),"Not Found")</f>
        <v>2</v>
      </c>
      <c r="Z116" s="5">
        <f>IFERROR(VLOOKUP(tbl_HRMaster[[#This Row],[EmployeeID]],tbl_ManagerSurvey[[EmployeeID]:[PerformanceRating]],2,FALSE),"Not Found")</f>
        <v>3</v>
      </c>
      <c r="AA116" s="5">
        <f>IFERROR(VLOOKUP(tbl_HRMaster[[#This Row],[EmployeeID]],tbl_ManagerSurvey[[EmployeeID]:[PerformanceRating]],3,FALSE),"Not Found")</f>
        <v>3</v>
      </c>
      <c r="AB116" s="5" t="str">
        <f>IF(tbl_HRMaster[[#This Row],[Attrition]]="Yes","Left","Active")</f>
        <v>Active</v>
      </c>
      <c r="AC116" s="5" t="str">
        <f>_xlfn.IFS(tbl_HRMaster[[#This Row],[Age]]&lt;25,"Under 25",tbl_HRMaster[[#This Row],[Age]]&lt;35,"25-34",tbl_HRMaster[[#This Row],[Age]]&lt;45,"35-44",tbl_HRMaster[[#This Row],[Age]]&lt;55,"45-54",TRUE,"Above 54")</f>
        <v>45-54</v>
      </c>
      <c r="AD116" s="5" t="str">
        <f>_xlfn.IFS(
tbl_HRMaster[[#This Row],[YearsAtCompany]]&lt;2,"&lt; 2 Years",
tbl_HRMaster[[#This Row],[YearsAtCompany]]&lt;5,"2-4 Years",
tbl_HRMaster[[#This Row],[YearsAtCompany]]&lt;10,"5-9 Years",
TRUE,"10+ Years"
)</f>
        <v>&lt; 2 Years</v>
      </c>
      <c r="AE116" s="5">
        <f>IF(tbl_HRMaster[[#This Row],[Attrition]]="Yes",1,0)</f>
        <v>0</v>
      </c>
    </row>
    <row r="117" spans="1:31" x14ac:dyDescent="0.25">
      <c r="A117">
        <v>48</v>
      </c>
      <c r="B117" t="s">
        <v>21</v>
      </c>
      <c r="C117" t="s">
        <v>22</v>
      </c>
      <c r="D117" t="s">
        <v>30</v>
      </c>
      <c r="E117">
        <v>1</v>
      </c>
      <c r="F117">
        <v>4</v>
      </c>
      <c r="G117" t="s">
        <v>38</v>
      </c>
      <c r="H117">
        <v>1891</v>
      </c>
      <c r="I117" t="s">
        <v>34</v>
      </c>
      <c r="J117">
        <v>1</v>
      </c>
      <c r="K117" t="s">
        <v>31</v>
      </c>
      <c r="L117" t="s">
        <v>27</v>
      </c>
      <c r="M117">
        <v>21770</v>
      </c>
      <c r="N117">
        <v>4</v>
      </c>
      <c r="O117">
        <v>18</v>
      </c>
      <c r="P117">
        <v>0</v>
      </c>
      <c r="Q117">
        <v>13</v>
      </c>
      <c r="R117">
        <v>4</v>
      </c>
      <c r="S117">
        <v>0</v>
      </c>
      <c r="T117">
        <v>0</v>
      </c>
      <c r="U117">
        <v>0</v>
      </c>
      <c r="V117">
        <f>COUNTIF(tbl_HRMaster[EmployeeID],tbl_HRMaster[[#This Row],[EmployeeID]])</f>
        <v>1</v>
      </c>
      <c r="W117">
        <f>IFERROR(INDEX(tbl_EmployeeSurvey[EnvironmentSatisfaction],MATCH(tbl_HRMaster[[#This Row],[EmployeeID]],tbl_EmployeeSurvey[EmployeeID],0)),"Not Found")</f>
        <v>4</v>
      </c>
      <c r="X117">
        <f>IFERROR(INDEX(tbl_EmployeeSurvey[JobSatisfaction],MATCH(tbl_HRMaster[[#This Row],[EmployeeID]],tbl_EmployeeSurvey[EmployeeID],0)),"Not Found")</f>
        <v>3</v>
      </c>
      <c r="Y117" s="5">
        <f>IFERROR(INDEX(tbl_EmployeeSurvey[WorkLifeBalance],MATCH(tbl_HRMaster[[#This Row],[EmployeeID]],tbl_EmployeeSurvey[EmployeeID],0)),"Not Found")</f>
        <v>2</v>
      </c>
      <c r="Z117" s="5">
        <f>IFERROR(VLOOKUP(tbl_HRMaster[[#This Row],[EmployeeID]],tbl_ManagerSurvey[[EmployeeID]:[PerformanceRating]],2,FALSE),"Not Found")</f>
        <v>3</v>
      </c>
      <c r="AA117" s="5">
        <f>IFERROR(VLOOKUP(tbl_HRMaster[[#This Row],[EmployeeID]],tbl_ManagerSurvey[[EmployeeID]:[PerformanceRating]],3,FALSE),"Not Found")</f>
        <v>3</v>
      </c>
      <c r="AB117" s="5" t="str">
        <f>IF(tbl_HRMaster[[#This Row],[Attrition]]="Yes","Left","Active")</f>
        <v>Active</v>
      </c>
      <c r="AC117" s="5" t="str">
        <f>_xlfn.IFS(tbl_HRMaster[[#This Row],[Age]]&lt;25,"Under 25",tbl_HRMaster[[#This Row],[Age]]&lt;35,"25-34",tbl_HRMaster[[#This Row],[Age]]&lt;45,"35-44",tbl_HRMaster[[#This Row],[Age]]&lt;55,"45-54",TRUE,"Above 54")</f>
        <v>45-54</v>
      </c>
      <c r="AD117" s="5" t="str">
        <f>_xlfn.IFS(
tbl_HRMaster[[#This Row],[YearsAtCompany]]&lt;2,"&lt; 2 Years",
tbl_HRMaster[[#This Row],[YearsAtCompany]]&lt;5,"2-4 Years",
tbl_HRMaster[[#This Row],[YearsAtCompany]]&lt;10,"5-9 Years",
TRUE,"10+ Years"
)</f>
        <v>&lt; 2 Years</v>
      </c>
      <c r="AE117" s="5">
        <f>IF(tbl_HRMaster[[#This Row],[Attrition]]="Yes",1,0)</f>
        <v>0</v>
      </c>
    </row>
    <row r="118" spans="1:31" x14ac:dyDescent="0.25">
      <c r="A118">
        <v>48</v>
      </c>
      <c r="B118" t="s">
        <v>21</v>
      </c>
      <c r="C118" t="s">
        <v>22</v>
      </c>
      <c r="D118" t="s">
        <v>30</v>
      </c>
      <c r="E118">
        <v>1</v>
      </c>
      <c r="F118">
        <v>4</v>
      </c>
      <c r="G118" t="s">
        <v>38</v>
      </c>
      <c r="H118">
        <v>3361</v>
      </c>
      <c r="I118" t="s">
        <v>34</v>
      </c>
      <c r="J118">
        <v>1</v>
      </c>
      <c r="K118" t="s">
        <v>31</v>
      </c>
      <c r="L118" t="s">
        <v>27</v>
      </c>
      <c r="M118">
        <v>21770</v>
      </c>
      <c r="N118">
        <v>4</v>
      </c>
      <c r="O118">
        <v>18</v>
      </c>
      <c r="P118">
        <v>0</v>
      </c>
      <c r="Q118">
        <v>13</v>
      </c>
      <c r="R118">
        <v>4</v>
      </c>
      <c r="S118">
        <v>0</v>
      </c>
      <c r="T118">
        <v>0</v>
      </c>
      <c r="U118">
        <v>0</v>
      </c>
      <c r="V118">
        <f>COUNTIF(tbl_HRMaster[EmployeeID],tbl_HRMaster[[#This Row],[EmployeeID]])</f>
        <v>1</v>
      </c>
      <c r="W118">
        <f>IFERROR(INDEX(tbl_EmployeeSurvey[EnvironmentSatisfaction],MATCH(tbl_HRMaster[[#This Row],[EmployeeID]],tbl_EmployeeSurvey[EmployeeID],0)),"Not Found")</f>
        <v>4</v>
      </c>
      <c r="X118">
        <f>IFERROR(INDEX(tbl_EmployeeSurvey[JobSatisfaction],MATCH(tbl_HRMaster[[#This Row],[EmployeeID]],tbl_EmployeeSurvey[EmployeeID],0)),"Not Found")</f>
        <v>3</v>
      </c>
      <c r="Y118" s="5">
        <f>IFERROR(INDEX(tbl_EmployeeSurvey[WorkLifeBalance],MATCH(tbl_HRMaster[[#This Row],[EmployeeID]],tbl_EmployeeSurvey[EmployeeID],0)),"Not Found")</f>
        <v>2</v>
      </c>
      <c r="Z118" s="5">
        <f>IFERROR(VLOOKUP(tbl_HRMaster[[#This Row],[EmployeeID]],tbl_ManagerSurvey[[EmployeeID]:[PerformanceRating]],2,FALSE),"Not Found")</f>
        <v>3</v>
      </c>
      <c r="AA118" s="5">
        <f>IFERROR(VLOOKUP(tbl_HRMaster[[#This Row],[EmployeeID]],tbl_ManagerSurvey[[EmployeeID]:[PerformanceRating]],3,FALSE),"Not Found")</f>
        <v>3</v>
      </c>
      <c r="AB118" s="5" t="str">
        <f>IF(tbl_HRMaster[[#This Row],[Attrition]]="Yes","Left","Active")</f>
        <v>Active</v>
      </c>
      <c r="AC118" s="5" t="str">
        <f>_xlfn.IFS(tbl_HRMaster[[#This Row],[Age]]&lt;25,"Under 25",tbl_HRMaster[[#This Row],[Age]]&lt;35,"25-34",tbl_HRMaster[[#This Row],[Age]]&lt;45,"35-44",tbl_HRMaster[[#This Row],[Age]]&lt;55,"45-54",TRUE,"Above 54")</f>
        <v>45-54</v>
      </c>
      <c r="AD118" s="5" t="str">
        <f>_xlfn.IFS(
tbl_HRMaster[[#This Row],[YearsAtCompany]]&lt;2,"&lt; 2 Years",
tbl_HRMaster[[#This Row],[YearsAtCompany]]&lt;5,"2-4 Years",
tbl_HRMaster[[#This Row],[YearsAtCompany]]&lt;10,"5-9 Years",
TRUE,"10+ Years"
)</f>
        <v>&lt; 2 Years</v>
      </c>
      <c r="AE118" s="5">
        <f>IF(tbl_HRMaster[[#This Row],[Attrition]]="Yes",1,0)</f>
        <v>0</v>
      </c>
    </row>
    <row r="119" spans="1:31" x14ac:dyDescent="0.25">
      <c r="A119">
        <v>42</v>
      </c>
      <c r="B119" t="s">
        <v>21</v>
      </c>
      <c r="C119" t="s">
        <v>22</v>
      </c>
      <c r="D119" t="s">
        <v>23</v>
      </c>
      <c r="E119">
        <v>1</v>
      </c>
      <c r="F119">
        <v>3</v>
      </c>
      <c r="G119" t="s">
        <v>24</v>
      </c>
      <c r="H119">
        <v>1121</v>
      </c>
      <c r="I119" t="s">
        <v>25</v>
      </c>
      <c r="J119">
        <v>1</v>
      </c>
      <c r="K119" t="s">
        <v>35</v>
      </c>
      <c r="L119" t="s">
        <v>41</v>
      </c>
      <c r="M119">
        <v>23720</v>
      </c>
      <c r="N119">
        <v>3</v>
      </c>
      <c r="O119">
        <v>12</v>
      </c>
      <c r="P119">
        <v>1</v>
      </c>
      <c r="Q119">
        <v>14</v>
      </c>
      <c r="R119">
        <v>3</v>
      </c>
      <c r="S119">
        <v>0</v>
      </c>
      <c r="T119">
        <v>0</v>
      </c>
      <c r="U119">
        <v>0</v>
      </c>
      <c r="V119">
        <f>COUNTIF(tbl_HRMaster[EmployeeID],tbl_HRMaster[[#This Row],[EmployeeID]])</f>
        <v>1</v>
      </c>
      <c r="W119">
        <f>IFERROR(INDEX(tbl_EmployeeSurvey[EnvironmentSatisfaction],MATCH(tbl_HRMaster[[#This Row],[EmployeeID]],tbl_EmployeeSurvey[EmployeeID],0)),"Not Found")</f>
        <v>2</v>
      </c>
      <c r="X119">
        <f>IFERROR(INDEX(tbl_EmployeeSurvey[JobSatisfaction],MATCH(tbl_HRMaster[[#This Row],[EmployeeID]],tbl_EmployeeSurvey[EmployeeID],0)),"Not Found")</f>
        <v>4</v>
      </c>
      <c r="Y119" s="5">
        <f>IFERROR(INDEX(tbl_EmployeeSurvey[WorkLifeBalance],MATCH(tbl_HRMaster[[#This Row],[EmployeeID]],tbl_EmployeeSurvey[EmployeeID],0)),"Not Found")</f>
        <v>3</v>
      </c>
      <c r="Z119" s="5">
        <f>IFERROR(VLOOKUP(tbl_HRMaster[[#This Row],[EmployeeID]],tbl_ManagerSurvey[[EmployeeID]:[PerformanceRating]],2,FALSE),"Not Found")</f>
        <v>3</v>
      </c>
      <c r="AA119" s="5">
        <f>IFERROR(VLOOKUP(tbl_HRMaster[[#This Row],[EmployeeID]],tbl_ManagerSurvey[[EmployeeID]:[PerformanceRating]],3,FALSE),"Not Found")</f>
        <v>3</v>
      </c>
      <c r="AB119" s="5" t="str">
        <f>IF(tbl_HRMaster[[#This Row],[Attrition]]="Yes","Left","Active")</f>
        <v>Active</v>
      </c>
      <c r="AC119" s="5" t="str">
        <f>_xlfn.IFS(tbl_HRMaster[[#This Row],[Age]]&lt;25,"Under 25",tbl_HRMaster[[#This Row],[Age]]&lt;35,"25-34",tbl_HRMaster[[#This Row],[Age]]&lt;45,"35-44",tbl_HRMaster[[#This Row],[Age]]&lt;55,"45-54",TRUE,"Above 54")</f>
        <v>35-44</v>
      </c>
      <c r="AD119" s="5" t="str">
        <f>_xlfn.IFS(
tbl_HRMaster[[#This Row],[YearsAtCompany]]&lt;2,"&lt; 2 Years",
tbl_HRMaster[[#This Row],[YearsAtCompany]]&lt;5,"2-4 Years",
tbl_HRMaster[[#This Row],[YearsAtCompany]]&lt;10,"5-9 Years",
TRUE,"10+ Years"
)</f>
        <v>&lt; 2 Years</v>
      </c>
      <c r="AE119" s="5">
        <f>IF(tbl_HRMaster[[#This Row],[Attrition]]="Yes",1,0)</f>
        <v>0</v>
      </c>
    </row>
    <row r="120" spans="1:31" x14ac:dyDescent="0.25">
      <c r="A120">
        <v>42</v>
      </c>
      <c r="B120" t="s">
        <v>21</v>
      </c>
      <c r="C120" t="s">
        <v>22</v>
      </c>
      <c r="D120" t="s">
        <v>23</v>
      </c>
      <c r="E120">
        <v>1</v>
      </c>
      <c r="F120">
        <v>3</v>
      </c>
      <c r="G120" t="s">
        <v>24</v>
      </c>
      <c r="H120">
        <v>2591</v>
      </c>
      <c r="I120" t="s">
        <v>25</v>
      </c>
      <c r="J120">
        <v>1</v>
      </c>
      <c r="K120" t="s">
        <v>35</v>
      </c>
      <c r="L120" t="s">
        <v>41</v>
      </c>
      <c r="M120">
        <v>23720</v>
      </c>
      <c r="N120">
        <v>3</v>
      </c>
      <c r="O120">
        <v>12</v>
      </c>
      <c r="P120">
        <v>1</v>
      </c>
      <c r="Q120">
        <v>14</v>
      </c>
      <c r="R120">
        <v>3</v>
      </c>
      <c r="S120">
        <v>0</v>
      </c>
      <c r="T120">
        <v>0</v>
      </c>
      <c r="U120">
        <v>0</v>
      </c>
      <c r="V120">
        <f>COUNTIF(tbl_HRMaster[EmployeeID],tbl_HRMaster[[#This Row],[EmployeeID]])</f>
        <v>1</v>
      </c>
      <c r="W120">
        <f>IFERROR(INDEX(tbl_EmployeeSurvey[EnvironmentSatisfaction],MATCH(tbl_HRMaster[[#This Row],[EmployeeID]],tbl_EmployeeSurvey[EmployeeID],0)),"Not Found")</f>
        <v>2</v>
      </c>
      <c r="X120">
        <f>IFERROR(INDEX(tbl_EmployeeSurvey[JobSatisfaction],MATCH(tbl_HRMaster[[#This Row],[EmployeeID]],tbl_EmployeeSurvey[EmployeeID],0)),"Not Found")</f>
        <v>4</v>
      </c>
      <c r="Y120" s="5">
        <f>IFERROR(INDEX(tbl_EmployeeSurvey[WorkLifeBalance],MATCH(tbl_HRMaster[[#This Row],[EmployeeID]],tbl_EmployeeSurvey[EmployeeID],0)),"Not Found")</f>
        <v>3</v>
      </c>
      <c r="Z120" s="5">
        <f>IFERROR(VLOOKUP(tbl_HRMaster[[#This Row],[EmployeeID]],tbl_ManagerSurvey[[EmployeeID]:[PerformanceRating]],2,FALSE),"Not Found")</f>
        <v>3</v>
      </c>
      <c r="AA120" s="5">
        <f>IFERROR(VLOOKUP(tbl_HRMaster[[#This Row],[EmployeeID]],tbl_ManagerSurvey[[EmployeeID]:[PerformanceRating]],3,FALSE),"Not Found")</f>
        <v>3</v>
      </c>
      <c r="AB120" s="5" t="str">
        <f>IF(tbl_HRMaster[[#This Row],[Attrition]]="Yes","Left","Active")</f>
        <v>Active</v>
      </c>
      <c r="AC120" s="5" t="str">
        <f>_xlfn.IFS(tbl_HRMaster[[#This Row],[Age]]&lt;25,"Under 25",tbl_HRMaster[[#This Row],[Age]]&lt;35,"25-34",tbl_HRMaster[[#This Row],[Age]]&lt;45,"35-44",tbl_HRMaster[[#This Row],[Age]]&lt;55,"45-54",TRUE,"Above 54")</f>
        <v>35-44</v>
      </c>
      <c r="AD120" s="5" t="str">
        <f>_xlfn.IFS(
tbl_HRMaster[[#This Row],[YearsAtCompany]]&lt;2,"&lt; 2 Years",
tbl_HRMaster[[#This Row],[YearsAtCompany]]&lt;5,"2-4 Years",
tbl_HRMaster[[#This Row],[YearsAtCompany]]&lt;10,"5-9 Years",
TRUE,"10+ Years"
)</f>
        <v>&lt; 2 Years</v>
      </c>
      <c r="AE120" s="5">
        <f>IF(tbl_HRMaster[[#This Row],[Attrition]]="Yes",1,0)</f>
        <v>0</v>
      </c>
    </row>
    <row r="121" spans="1:31" x14ac:dyDescent="0.25">
      <c r="A121">
        <v>42</v>
      </c>
      <c r="B121" t="s">
        <v>21</v>
      </c>
      <c r="C121" t="s">
        <v>22</v>
      </c>
      <c r="D121" t="s">
        <v>23</v>
      </c>
      <c r="E121">
        <v>1</v>
      </c>
      <c r="F121">
        <v>3</v>
      </c>
      <c r="G121" t="s">
        <v>24</v>
      </c>
      <c r="H121">
        <v>4061</v>
      </c>
      <c r="I121" t="s">
        <v>25</v>
      </c>
      <c r="J121">
        <v>1</v>
      </c>
      <c r="K121" t="s">
        <v>35</v>
      </c>
      <c r="L121" t="s">
        <v>41</v>
      </c>
      <c r="M121">
        <v>23720</v>
      </c>
      <c r="N121">
        <v>3</v>
      </c>
      <c r="O121">
        <v>12</v>
      </c>
      <c r="P121">
        <v>1</v>
      </c>
      <c r="Q121">
        <v>14</v>
      </c>
      <c r="R121">
        <v>3</v>
      </c>
      <c r="S121">
        <v>0</v>
      </c>
      <c r="T121">
        <v>0</v>
      </c>
      <c r="U121">
        <v>0</v>
      </c>
      <c r="V121">
        <f>COUNTIF(tbl_HRMaster[EmployeeID],tbl_HRMaster[[#This Row],[EmployeeID]])</f>
        <v>1</v>
      </c>
      <c r="W121">
        <f>IFERROR(INDEX(tbl_EmployeeSurvey[EnvironmentSatisfaction],MATCH(tbl_HRMaster[[#This Row],[EmployeeID]],tbl_EmployeeSurvey[EmployeeID],0)),"Not Found")</f>
        <v>2</v>
      </c>
      <c r="X121">
        <f>IFERROR(INDEX(tbl_EmployeeSurvey[JobSatisfaction],MATCH(tbl_HRMaster[[#This Row],[EmployeeID]],tbl_EmployeeSurvey[EmployeeID],0)),"Not Found")</f>
        <v>4</v>
      </c>
      <c r="Y121" s="5">
        <f>IFERROR(INDEX(tbl_EmployeeSurvey[WorkLifeBalance],MATCH(tbl_HRMaster[[#This Row],[EmployeeID]],tbl_EmployeeSurvey[EmployeeID],0)),"Not Found")</f>
        <v>3</v>
      </c>
      <c r="Z121" s="5">
        <f>IFERROR(VLOOKUP(tbl_HRMaster[[#This Row],[EmployeeID]],tbl_ManagerSurvey[[EmployeeID]:[PerformanceRating]],2,FALSE),"Not Found")</f>
        <v>3</v>
      </c>
      <c r="AA121" s="5">
        <f>IFERROR(VLOOKUP(tbl_HRMaster[[#This Row],[EmployeeID]],tbl_ManagerSurvey[[EmployeeID]:[PerformanceRating]],3,FALSE),"Not Found")</f>
        <v>3</v>
      </c>
      <c r="AB121" s="5" t="str">
        <f>IF(tbl_HRMaster[[#This Row],[Attrition]]="Yes","Left","Active")</f>
        <v>Active</v>
      </c>
      <c r="AC121" s="5" t="str">
        <f>_xlfn.IFS(tbl_HRMaster[[#This Row],[Age]]&lt;25,"Under 25",tbl_HRMaster[[#This Row],[Age]]&lt;35,"25-34",tbl_HRMaster[[#This Row],[Age]]&lt;45,"35-44",tbl_HRMaster[[#This Row],[Age]]&lt;55,"45-54",TRUE,"Above 54")</f>
        <v>35-44</v>
      </c>
      <c r="AD121" s="5" t="str">
        <f>_xlfn.IFS(
tbl_HRMaster[[#This Row],[YearsAtCompany]]&lt;2,"&lt; 2 Years",
tbl_HRMaster[[#This Row],[YearsAtCompany]]&lt;5,"2-4 Years",
tbl_HRMaster[[#This Row],[YearsAtCompany]]&lt;10,"5-9 Years",
TRUE,"10+ Years"
)</f>
        <v>&lt; 2 Years</v>
      </c>
      <c r="AE121" s="5">
        <f>IF(tbl_HRMaster[[#This Row],[Attrition]]="Yes",1,0)</f>
        <v>0</v>
      </c>
    </row>
    <row r="122" spans="1:31" x14ac:dyDescent="0.25">
      <c r="A122">
        <v>33</v>
      </c>
      <c r="B122" t="s">
        <v>21</v>
      </c>
      <c r="C122" t="s">
        <v>22</v>
      </c>
      <c r="D122" t="s">
        <v>30</v>
      </c>
      <c r="E122">
        <v>15</v>
      </c>
      <c r="F122">
        <v>4</v>
      </c>
      <c r="G122" t="s">
        <v>24</v>
      </c>
      <c r="H122">
        <v>817</v>
      </c>
      <c r="I122" t="s">
        <v>25</v>
      </c>
      <c r="J122">
        <v>1</v>
      </c>
      <c r="K122" t="s">
        <v>35</v>
      </c>
      <c r="L122" t="s">
        <v>32</v>
      </c>
      <c r="M122">
        <v>62010</v>
      </c>
      <c r="N122">
        <v>2</v>
      </c>
      <c r="O122">
        <v>15</v>
      </c>
      <c r="P122">
        <v>3</v>
      </c>
      <c r="Q122">
        <v>14</v>
      </c>
      <c r="R122">
        <v>2</v>
      </c>
      <c r="S122">
        <v>0</v>
      </c>
      <c r="T122">
        <v>0</v>
      </c>
      <c r="U122">
        <v>0</v>
      </c>
      <c r="V122">
        <f>COUNTIF(tbl_HRMaster[EmployeeID],tbl_HRMaster[[#This Row],[EmployeeID]])</f>
        <v>1</v>
      </c>
      <c r="W122">
        <f>IFERROR(INDEX(tbl_EmployeeSurvey[EnvironmentSatisfaction],MATCH(tbl_HRMaster[[#This Row],[EmployeeID]],tbl_EmployeeSurvey[EmployeeID],0)),"Not Found")</f>
        <v>4</v>
      </c>
      <c r="X122">
        <f>IFERROR(INDEX(tbl_EmployeeSurvey[JobSatisfaction],MATCH(tbl_HRMaster[[#This Row],[EmployeeID]],tbl_EmployeeSurvey[EmployeeID],0)),"Not Found")</f>
        <v>3</v>
      </c>
      <c r="Y122" s="5">
        <f>IFERROR(INDEX(tbl_EmployeeSurvey[WorkLifeBalance],MATCH(tbl_HRMaster[[#This Row],[EmployeeID]],tbl_EmployeeSurvey[EmployeeID],0)),"Not Found")</f>
        <v>3</v>
      </c>
      <c r="Z122" s="5">
        <f>IFERROR(VLOOKUP(tbl_HRMaster[[#This Row],[EmployeeID]],tbl_ManagerSurvey[[EmployeeID]:[PerformanceRating]],2,FALSE),"Not Found")</f>
        <v>2</v>
      </c>
      <c r="AA122" s="5">
        <f>IFERROR(VLOOKUP(tbl_HRMaster[[#This Row],[EmployeeID]],tbl_ManagerSurvey[[EmployeeID]:[PerformanceRating]],3,FALSE),"Not Found")</f>
        <v>3</v>
      </c>
      <c r="AB122" s="5" t="str">
        <f>IF(tbl_HRMaster[[#This Row],[Attrition]]="Yes","Left","Active")</f>
        <v>Active</v>
      </c>
      <c r="AC122" s="5" t="str">
        <f>_xlfn.IFS(tbl_HRMaster[[#This Row],[Age]]&lt;25,"Under 25",tbl_HRMaster[[#This Row],[Age]]&lt;35,"25-34",tbl_HRMaster[[#This Row],[Age]]&lt;45,"35-44",tbl_HRMaster[[#This Row],[Age]]&lt;55,"45-54",TRUE,"Above 54")</f>
        <v>25-34</v>
      </c>
      <c r="AD122" s="5" t="str">
        <f>_xlfn.IFS(
tbl_HRMaster[[#This Row],[YearsAtCompany]]&lt;2,"&lt; 2 Years",
tbl_HRMaster[[#This Row],[YearsAtCompany]]&lt;5,"2-4 Years",
tbl_HRMaster[[#This Row],[YearsAtCompany]]&lt;10,"5-9 Years",
TRUE,"10+ Years"
)</f>
        <v>&lt; 2 Years</v>
      </c>
      <c r="AE122" s="5">
        <f>IF(tbl_HRMaster[[#This Row],[Attrition]]="Yes",1,0)</f>
        <v>0</v>
      </c>
    </row>
    <row r="123" spans="1:31" x14ac:dyDescent="0.25">
      <c r="A123">
        <v>33</v>
      </c>
      <c r="B123" t="s">
        <v>21</v>
      </c>
      <c r="C123" t="s">
        <v>22</v>
      </c>
      <c r="D123" t="s">
        <v>30</v>
      </c>
      <c r="E123">
        <v>15</v>
      </c>
      <c r="F123">
        <v>4</v>
      </c>
      <c r="G123" t="s">
        <v>24</v>
      </c>
      <c r="H123">
        <v>2287</v>
      </c>
      <c r="I123" t="s">
        <v>25</v>
      </c>
      <c r="J123">
        <v>1</v>
      </c>
      <c r="K123" t="s">
        <v>35</v>
      </c>
      <c r="L123" t="s">
        <v>32</v>
      </c>
      <c r="M123">
        <v>62010</v>
      </c>
      <c r="N123">
        <v>2</v>
      </c>
      <c r="O123">
        <v>15</v>
      </c>
      <c r="P123">
        <v>3</v>
      </c>
      <c r="Q123">
        <v>14</v>
      </c>
      <c r="R123">
        <v>2</v>
      </c>
      <c r="S123">
        <v>0</v>
      </c>
      <c r="T123">
        <v>0</v>
      </c>
      <c r="U123">
        <v>0</v>
      </c>
      <c r="V123">
        <f>COUNTIF(tbl_HRMaster[EmployeeID],tbl_HRMaster[[#This Row],[EmployeeID]])</f>
        <v>1</v>
      </c>
      <c r="W123">
        <f>IFERROR(INDEX(tbl_EmployeeSurvey[EnvironmentSatisfaction],MATCH(tbl_HRMaster[[#This Row],[EmployeeID]],tbl_EmployeeSurvey[EmployeeID],0)),"Not Found")</f>
        <v>4</v>
      </c>
      <c r="X123">
        <f>IFERROR(INDEX(tbl_EmployeeSurvey[JobSatisfaction],MATCH(tbl_HRMaster[[#This Row],[EmployeeID]],tbl_EmployeeSurvey[EmployeeID],0)),"Not Found")</f>
        <v>3</v>
      </c>
      <c r="Y123" s="5">
        <f>IFERROR(INDEX(tbl_EmployeeSurvey[WorkLifeBalance],MATCH(tbl_HRMaster[[#This Row],[EmployeeID]],tbl_EmployeeSurvey[EmployeeID],0)),"Not Found")</f>
        <v>3</v>
      </c>
      <c r="Z123" s="5">
        <f>IFERROR(VLOOKUP(tbl_HRMaster[[#This Row],[EmployeeID]],tbl_ManagerSurvey[[EmployeeID]:[PerformanceRating]],2,FALSE),"Not Found")</f>
        <v>2</v>
      </c>
      <c r="AA123" s="5">
        <f>IFERROR(VLOOKUP(tbl_HRMaster[[#This Row],[EmployeeID]],tbl_ManagerSurvey[[EmployeeID]:[PerformanceRating]],3,FALSE),"Not Found")</f>
        <v>3</v>
      </c>
      <c r="AB123" s="5" t="str">
        <f>IF(tbl_HRMaster[[#This Row],[Attrition]]="Yes","Left","Active")</f>
        <v>Active</v>
      </c>
      <c r="AC123" s="5" t="str">
        <f>_xlfn.IFS(tbl_HRMaster[[#This Row],[Age]]&lt;25,"Under 25",tbl_HRMaster[[#This Row],[Age]]&lt;35,"25-34",tbl_HRMaster[[#This Row],[Age]]&lt;45,"35-44",tbl_HRMaster[[#This Row],[Age]]&lt;55,"45-54",TRUE,"Above 54")</f>
        <v>25-34</v>
      </c>
      <c r="AD123" s="5" t="str">
        <f>_xlfn.IFS(
tbl_HRMaster[[#This Row],[YearsAtCompany]]&lt;2,"&lt; 2 Years",
tbl_HRMaster[[#This Row],[YearsAtCompany]]&lt;5,"2-4 Years",
tbl_HRMaster[[#This Row],[YearsAtCompany]]&lt;10,"5-9 Years",
TRUE,"10+ Years"
)</f>
        <v>&lt; 2 Years</v>
      </c>
      <c r="AE123" s="5">
        <f>IF(tbl_HRMaster[[#This Row],[Attrition]]="Yes",1,0)</f>
        <v>0</v>
      </c>
    </row>
    <row r="124" spans="1:31" x14ac:dyDescent="0.25">
      <c r="A124">
        <v>33</v>
      </c>
      <c r="B124" t="s">
        <v>21</v>
      </c>
      <c r="C124" t="s">
        <v>22</v>
      </c>
      <c r="D124" t="s">
        <v>30</v>
      </c>
      <c r="E124">
        <v>15</v>
      </c>
      <c r="F124">
        <v>4</v>
      </c>
      <c r="G124" t="s">
        <v>24</v>
      </c>
      <c r="H124">
        <v>3757</v>
      </c>
      <c r="I124" t="s">
        <v>25</v>
      </c>
      <c r="J124">
        <v>1</v>
      </c>
      <c r="K124" t="s">
        <v>35</v>
      </c>
      <c r="L124" t="s">
        <v>32</v>
      </c>
      <c r="M124">
        <v>62010</v>
      </c>
      <c r="N124">
        <v>2</v>
      </c>
      <c r="O124">
        <v>15</v>
      </c>
      <c r="P124">
        <v>3</v>
      </c>
      <c r="Q124">
        <v>14</v>
      </c>
      <c r="R124">
        <v>2</v>
      </c>
      <c r="S124">
        <v>0</v>
      </c>
      <c r="T124">
        <v>0</v>
      </c>
      <c r="U124">
        <v>0</v>
      </c>
      <c r="V124">
        <f>COUNTIF(tbl_HRMaster[EmployeeID],tbl_HRMaster[[#This Row],[EmployeeID]])</f>
        <v>1</v>
      </c>
      <c r="W124">
        <f>IFERROR(INDEX(tbl_EmployeeSurvey[EnvironmentSatisfaction],MATCH(tbl_HRMaster[[#This Row],[EmployeeID]],tbl_EmployeeSurvey[EmployeeID],0)),"Not Found")</f>
        <v>4</v>
      </c>
      <c r="X124">
        <f>IFERROR(INDEX(tbl_EmployeeSurvey[JobSatisfaction],MATCH(tbl_HRMaster[[#This Row],[EmployeeID]],tbl_EmployeeSurvey[EmployeeID],0)),"Not Found")</f>
        <v>3</v>
      </c>
      <c r="Y124" s="5">
        <f>IFERROR(INDEX(tbl_EmployeeSurvey[WorkLifeBalance],MATCH(tbl_HRMaster[[#This Row],[EmployeeID]],tbl_EmployeeSurvey[EmployeeID],0)),"Not Found")</f>
        <v>3</v>
      </c>
      <c r="Z124" s="5">
        <f>IFERROR(VLOOKUP(tbl_HRMaster[[#This Row],[EmployeeID]],tbl_ManagerSurvey[[EmployeeID]:[PerformanceRating]],2,FALSE),"Not Found")</f>
        <v>2</v>
      </c>
      <c r="AA124" s="5">
        <f>IFERROR(VLOOKUP(tbl_HRMaster[[#This Row],[EmployeeID]],tbl_ManagerSurvey[[EmployeeID]:[PerformanceRating]],3,FALSE),"Not Found")</f>
        <v>3</v>
      </c>
      <c r="AB124" s="5" t="str">
        <f>IF(tbl_HRMaster[[#This Row],[Attrition]]="Yes","Left","Active")</f>
        <v>Active</v>
      </c>
      <c r="AC124" s="5" t="str">
        <f>_xlfn.IFS(tbl_HRMaster[[#This Row],[Age]]&lt;25,"Under 25",tbl_HRMaster[[#This Row],[Age]]&lt;35,"25-34",tbl_HRMaster[[#This Row],[Age]]&lt;45,"35-44",tbl_HRMaster[[#This Row],[Age]]&lt;55,"45-54",TRUE,"Above 54")</f>
        <v>25-34</v>
      </c>
      <c r="AD124" s="5" t="str">
        <f>_xlfn.IFS(
tbl_HRMaster[[#This Row],[YearsAtCompany]]&lt;2,"&lt; 2 Years",
tbl_HRMaster[[#This Row],[YearsAtCompany]]&lt;5,"2-4 Years",
tbl_HRMaster[[#This Row],[YearsAtCompany]]&lt;10,"5-9 Years",
TRUE,"10+ Years"
)</f>
        <v>&lt; 2 Years</v>
      </c>
      <c r="AE124" s="5">
        <f>IF(tbl_HRMaster[[#This Row],[Attrition]]="Yes",1,0)</f>
        <v>0</v>
      </c>
    </row>
    <row r="125" spans="1:31" x14ac:dyDescent="0.25">
      <c r="A125">
        <v>48</v>
      </c>
      <c r="B125" t="s">
        <v>21</v>
      </c>
      <c r="C125" t="s">
        <v>22</v>
      </c>
      <c r="D125" t="s">
        <v>23</v>
      </c>
      <c r="E125">
        <v>13</v>
      </c>
      <c r="F125">
        <v>4</v>
      </c>
      <c r="G125" t="s">
        <v>38</v>
      </c>
      <c r="H125">
        <v>95</v>
      </c>
      <c r="I125" t="s">
        <v>34</v>
      </c>
      <c r="J125">
        <v>4</v>
      </c>
      <c r="K125" t="s">
        <v>35</v>
      </c>
      <c r="L125" t="s">
        <v>27</v>
      </c>
      <c r="M125">
        <v>98540</v>
      </c>
      <c r="N125">
        <v>3</v>
      </c>
      <c r="O125">
        <v>16</v>
      </c>
      <c r="P125">
        <v>1</v>
      </c>
      <c r="Q125">
        <v>15</v>
      </c>
      <c r="R125">
        <v>2</v>
      </c>
      <c r="S125">
        <v>0</v>
      </c>
      <c r="T125">
        <v>0</v>
      </c>
      <c r="U125">
        <v>0</v>
      </c>
      <c r="V125">
        <f>COUNTIF(tbl_HRMaster[EmployeeID],tbl_HRMaster[[#This Row],[EmployeeID]])</f>
        <v>1</v>
      </c>
      <c r="W125">
        <f>IFERROR(INDEX(tbl_EmployeeSurvey[EnvironmentSatisfaction],MATCH(tbl_HRMaster[[#This Row],[EmployeeID]],tbl_EmployeeSurvey[EmployeeID],0)),"Not Found")</f>
        <v>1</v>
      </c>
      <c r="X125">
        <f>IFERROR(INDEX(tbl_EmployeeSurvey[JobSatisfaction],MATCH(tbl_HRMaster[[#This Row],[EmployeeID]],tbl_EmployeeSurvey[EmployeeID],0)),"Not Found")</f>
        <v>3</v>
      </c>
      <c r="Y125" s="5">
        <f>IFERROR(INDEX(tbl_EmployeeSurvey[WorkLifeBalance],MATCH(tbl_HRMaster[[#This Row],[EmployeeID]],tbl_EmployeeSurvey[EmployeeID],0)),"Not Found")</f>
        <v>1</v>
      </c>
      <c r="Z125" s="5">
        <f>IFERROR(VLOOKUP(tbl_HRMaster[[#This Row],[EmployeeID]],tbl_ManagerSurvey[[EmployeeID]:[PerformanceRating]],2,FALSE),"Not Found")</f>
        <v>2</v>
      </c>
      <c r="AA125" s="5">
        <f>IFERROR(VLOOKUP(tbl_HRMaster[[#This Row],[EmployeeID]],tbl_ManagerSurvey[[EmployeeID]:[PerformanceRating]],3,FALSE),"Not Found")</f>
        <v>3</v>
      </c>
      <c r="AB125" s="5" t="str">
        <f>IF(tbl_HRMaster[[#This Row],[Attrition]]="Yes","Left","Active")</f>
        <v>Active</v>
      </c>
      <c r="AC125" s="5" t="str">
        <f>_xlfn.IFS(tbl_HRMaster[[#This Row],[Age]]&lt;25,"Under 25",tbl_HRMaster[[#This Row],[Age]]&lt;35,"25-34",tbl_HRMaster[[#This Row],[Age]]&lt;45,"35-44",tbl_HRMaster[[#This Row],[Age]]&lt;55,"45-54",TRUE,"Above 54")</f>
        <v>45-54</v>
      </c>
      <c r="AD125" s="5" t="str">
        <f>_xlfn.IFS(
tbl_HRMaster[[#This Row],[YearsAtCompany]]&lt;2,"&lt; 2 Years",
tbl_HRMaster[[#This Row],[YearsAtCompany]]&lt;5,"2-4 Years",
tbl_HRMaster[[#This Row],[YearsAtCompany]]&lt;10,"5-9 Years",
TRUE,"10+ Years"
)</f>
        <v>&lt; 2 Years</v>
      </c>
      <c r="AE125" s="5">
        <f>IF(tbl_HRMaster[[#This Row],[Attrition]]="Yes",1,0)</f>
        <v>0</v>
      </c>
    </row>
    <row r="126" spans="1:31" x14ac:dyDescent="0.25">
      <c r="A126">
        <v>48</v>
      </c>
      <c r="B126" t="s">
        <v>21</v>
      </c>
      <c r="C126" t="s">
        <v>22</v>
      </c>
      <c r="D126" t="s">
        <v>23</v>
      </c>
      <c r="E126">
        <v>13</v>
      </c>
      <c r="F126">
        <v>4</v>
      </c>
      <c r="G126" t="s">
        <v>38</v>
      </c>
      <c r="H126">
        <v>1565</v>
      </c>
      <c r="I126" t="s">
        <v>34</v>
      </c>
      <c r="J126">
        <v>4</v>
      </c>
      <c r="K126" t="s">
        <v>35</v>
      </c>
      <c r="L126" t="s">
        <v>27</v>
      </c>
      <c r="M126">
        <v>98540</v>
      </c>
      <c r="N126">
        <v>3</v>
      </c>
      <c r="O126">
        <v>16</v>
      </c>
      <c r="P126">
        <v>1</v>
      </c>
      <c r="Q126">
        <v>15</v>
      </c>
      <c r="R126">
        <v>2</v>
      </c>
      <c r="S126">
        <v>0</v>
      </c>
      <c r="T126">
        <v>0</v>
      </c>
      <c r="U126">
        <v>0</v>
      </c>
      <c r="V126">
        <f>COUNTIF(tbl_HRMaster[EmployeeID],tbl_HRMaster[[#This Row],[EmployeeID]])</f>
        <v>1</v>
      </c>
      <c r="W126">
        <f>IFERROR(INDEX(tbl_EmployeeSurvey[EnvironmentSatisfaction],MATCH(tbl_HRMaster[[#This Row],[EmployeeID]],tbl_EmployeeSurvey[EmployeeID],0)),"Not Found")</f>
        <v>1</v>
      </c>
      <c r="X126">
        <f>IFERROR(INDEX(tbl_EmployeeSurvey[JobSatisfaction],MATCH(tbl_HRMaster[[#This Row],[EmployeeID]],tbl_EmployeeSurvey[EmployeeID],0)),"Not Found")</f>
        <v>3</v>
      </c>
      <c r="Y126" s="5">
        <f>IFERROR(INDEX(tbl_EmployeeSurvey[WorkLifeBalance],MATCH(tbl_HRMaster[[#This Row],[EmployeeID]],tbl_EmployeeSurvey[EmployeeID],0)),"Not Found")</f>
        <v>1</v>
      </c>
      <c r="Z126" s="5">
        <f>IFERROR(VLOOKUP(tbl_HRMaster[[#This Row],[EmployeeID]],tbl_ManagerSurvey[[EmployeeID]:[PerformanceRating]],2,FALSE),"Not Found")</f>
        <v>2</v>
      </c>
      <c r="AA126" s="5">
        <f>IFERROR(VLOOKUP(tbl_HRMaster[[#This Row],[EmployeeID]],tbl_ManagerSurvey[[EmployeeID]:[PerformanceRating]],3,FALSE),"Not Found")</f>
        <v>3</v>
      </c>
      <c r="AB126" s="5" t="str">
        <f>IF(tbl_HRMaster[[#This Row],[Attrition]]="Yes","Left","Active")</f>
        <v>Active</v>
      </c>
      <c r="AC126" s="5" t="str">
        <f>_xlfn.IFS(tbl_HRMaster[[#This Row],[Age]]&lt;25,"Under 25",tbl_HRMaster[[#This Row],[Age]]&lt;35,"25-34",tbl_HRMaster[[#This Row],[Age]]&lt;45,"35-44",tbl_HRMaster[[#This Row],[Age]]&lt;55,"45-54",TRUE,"Above 54")</f>
        <v>45-54</v>
      </c>
      <c r="AD126" s="5" t="str">
        <f>_xlfn.IFS(
tbl_HRMaster[[#This Row],[YearsAtCompany]]&lt;2,"&lt; 2 Years",
tbl_HRMaster[[#This Row],[YearsAtCompany]]&lt;5,"2-4 Years",
tbl_HRMaster[[#This Row],[YearsAtCompany]]&lt;10,"5-9 Years",
TRUE,"10+ Years"
)</f>
        <v>&lt; 2 Years</v>
      </c>
      <c r="AE126" s="5">
        <f>IF(tbl_HRMaster[[#This Row],[Attrition]]="Yes",1,0)</f>
        <v>0</v>
      </c>
    </row>
    <row r="127" spans="1:31" x14ac:dyDescent="0.25">
      <c r="A127">
        <v>48</v>
      </c>
      <c r="B127" t="s">
        <v>21</v>
      </c>
      <c r="C127" t="s">
        <v>22</v>
      </c>
      <c r="D127" t="s">
        <v>23</v>
      </c>
      <c r="E127">
        <v>13</v>
      </c>
      <c r="F127">
        <v>4</v>
      </c>
      <c r="G127" t="s">
        <v>38</v>
      </c>
      <c r="H127">
        <v>3035</v>
      </c>
      <c r="I127" t="s">
        <v>34</v>
      </c>
      <c r="J127">
        <v>4</v>
      </c>
      <c r="K127" t="s">
        <v>35</v>
      </c>
      <c r="L127" t="s">
        <v>27</v>
      </c>
      <c r="M127">
        <v>98540</v>
      </c>
      <c r="N127">
        <v>3</v>
      </c>
      <c r="O127">
        <v>16</v>
      </c>
      <c r="P127">
        <v>1</v>
      </c>
      <c r="Q127">
        <v>15</v>
      </c>
      <c r="R127">
        <v>2</v>
      </c>
      <c r="S127">
        <v>0</v>
      </c>
      <c r="T127">
        <v>0</v>
      </c>
      <c r="U127">
        <v>0</v>
      </c>
      <c r="V127">
        <f>COUNTIF(tbl_HRMaster[EmployeeID],tbl_HRMaster[[#This Row],[EmployeeID]])</f>
        <v>1</v>
      </c>
      <c r="W127">
        <f>IFERROR(INDEX(tbl_EmployeeSurvey[EnvironmentSatisfaction],MATCH(tbl_HRMaster[[#This Row],[EmployeeID]],tbl_EmployeeSurvey[EmployeeID],0)),"Not Found")</f>
        <v>1</v>
      </c>
      <c r="X127">
        <f>IFERROR(INDEX(tbl_EmployeeSurvey[JobSatisfaction],MATCH(tbl_HRMaster[[#This Row],[EmployeeID]],tbl_EmployeeSurvey[EmployeeID],0)),"Not Found")</f>
        <v>3</v>
      </c>
      <c r="Y127" s="5">
        <f>IFERROR(INDEX(tbl_EmployeeSurvey[WorkLifeBalance],MATCH(tbl_HRMaster[[#This Row],[EmployeeID]],tbl_EmployeeSurvey[EmployeeID],0)),"Not Found")</f>
        <v>1</v>
      </c>
      <c r="Z127" s="5">
        <f>IFERROR(VLOOKUP(tbl_HRMaster[[#This Row],[EmployeeID]],tbl_ManagerSurvey[[EmployeeID]:[PerformanceRating]],2,FALSE),"Not Found")</f>
        <v>2</v>
      </c>
      <c r="AA127" s="5">
        <f>IFERROR(VLOOKUP(tbl_HRMaster[[#This Row],[EmployeeID]],tbl_ManagerSurvey[[EmployeeID]:[PerformanceRating]],3,FALSE),"Not Found")</f>
        <v>3</v>
      </c>
      <c r="AB127" s="5" t="str">
        <f>IF(tbl_HRMaster[[#This Row],[Attrition]]="Yes","Left","Active")</f>
        <v>Active</v>
      </c>
      <c r="AC127" s="5" t="str">
        <f>_xlfn.IFS(tbl_HRMaster[[#This Row],[Age]]&lt;25,"Under 25",tbl_HRMaster[[#This Row],[Age]]&lt;35,"25-34",tbl_HRMaster[[#This Row],[Age]]&lt;45,"35-44",tbl_HRMaster[[#This Row],[Age]]&lt;55,"45-54",TRUE,"Above 54")</f>
        <v>45-54</v>
      </c>
      <c r="AD127" s="5" t="str">
        <f>_xlfn.IFS(
tbl_HRMaster[[#This Row],[YearsAtCompany]]&lt;2,"&lt; 2 Years",
tbl_HRMaster[[#This Row],[YearsAtCompany]]&lt;5,"2-4 Years",
tbl_HRMaster[[#This Row],[YearsAtCompany]]&lt;10,"5-9 Years",
TRUE,"10+ Years"
)</f>
        <v>&lt; 2 Years</v>
      </c>
      <c r="AE127" s="5">
        <f>IF(tbl_HRMaster[[#This Row],[Attrition]]="Yes",1,0)</f>
        <v>0</v>
      </c>
    </row>
    <row r="128" spans="1:31" x14ac:dyDescent="0.25">
      <c r="A128">
        <v>45</v>
      </c>
      <c r="B128" t="s">
        <v>21</v>
      </c>
      <c r="C128" t="s">
        <v>22</v>
      </c>
      <c r="D128" t="s">
        <v>37</v>
      </c>
      <c r="E128">
        <v>14</v>
      </c>
      <c r="F128">
        <v>3</v>
      </c>
      <c r="G128" t="s">
        <v>37</v>
      </c>
      <c r="H128">
        <v>1290</v>
      </c>
      <c r="I128" t="s">
        <v>25</v>
      </c>
      <c r="J128">
        <v>1</v>
      </c>
      <c r="K128" t="s">
        <v>35</v>
      </c>
      <c r="L128" t="s">
        <v>27</v>
      </c>
      <c r="M128">
        <v>54730</v>
      </c>
      <c r="N128">
        <v>4</v>
      </c>
      <c r="O128">
        <v>13</v>
      </c>
      <c r="P128">
        <v>0</v>
      </c>
      <c r="Q128">
        <v>17</v>
      </c>
      <c r="R128">
        <v>3</v>
      </c>
      <c r="S128">
        <v>0</v>
      </c>
      <c r="T128">
        <v>0</v>
      </c>
      <c r="U128">
        <v>0</v>
      </c>
      <c r="V128">
        <f>COUNTIF(tbl_HRMaster[EmployeeID],tbl_HRMaster[[#This Row],[EmployeeID]])</f>
        <v>1</v>
      </c>
      <c r="W128">
        <f>IFERROR(INDEX(tbl_EmployeeSurvey[EnvironmentSatisfaction],MATCH(tbl_HRMaster[[#This Row],[EmployeeID]],tbl_EmployeeSurvey[EmployeeID],0)),"Not Found")</f>
        <v>4</v>
      </c>
      <c r="X128">
        <f>IFERROR(INDEX(tbl_EmployeeSurvey[JobSatisfaction],MATCH(tbl_HRMaster[[#This Row],[EmployeeID]],tbl_EmployeeSurvey[EmployeeID],0)),"Not Found")</f>
        <v>1</v>
      </c>
      <c r="Y128" s="5">
        <f>IFERROR(INDEX(tbl_EmployeeSurvey[WorkLifeBalance],MATCH(tbl_HRMaster[[#This Row],[EmployeeID]],tbl_EmployeeSurvey[EmployeeID],0)),"Not Found")</f>
        <v>4</v>
      </c>
      <c r="Z128" s="5">
        <f>IFERROR(VLOOKUP(tbl_HRMaster[[#This Row],[EmployeeID]],tbl_ManagerSurvey[[EmployeeID]:[PerformanceRating]],2,FALSE),"Not Found")</f>
        <v>1</v>
      </c>
      <c r="AA128" s="5">
        <f>IFERROR(VLOOKUP(tbl_HRMaster[[#This Row],[EmployeeID]],tbl_ManagerSurvey[[EmployeeID]:[PerformanceRating]],3,FALSE),"Not Found")</f>
        <v>3</v>
      </c>
      <c r="AB128" s="5" t="str">
        <f>IF(tbl_HRMaster[[#This Row],[Attrition]]="Yes","Left","Active")</f>
        <v>Active</v>
      </c>
      <c r="AC128" s="5" t="str">
        <f>_xlfn.IFS(tbl_HRMaster[[#This Row],[Age]]&lt;25,"Under 25",tbl_HRMaster[[#This Row],[Age]]&lt;35,"25-34",tbl_HRMaster[[#This Row],[Age]]&lt;45,"35-44",tbl_HRMaster[[#This Row],[Age]]&lt;55,"45-54",TRUE,"Above 54")</f>
        <v>45-54</v>
      </c>
      <c r="AD128" s="5" t="str">
        <f>_xlfn.IFS(
tbl_HRMaster[[#This Row],[YearsAtCompany]]&lt;2,"&lt; 2 Years",
tbl_HRMaster[[#This Row],[YearsAtCompany]]&lt;5,"2-4 Years",
tbl_HRMaster[[#This Row],[YearsAtCompany]]&lt;10,"5-9 Years",
TRUE,"10+ Years"
)</f>
        <v>&lt; 2 Years</v>
      </c>
      <c r="AE128" s="5">
        <f>IF(tbl_HRMaster[[#This Row],[Attrition]]="Yes",1,0)</f>
        <v>0</v>
      </c>
    </row>
    <row r="129" spans="1:31" x14ac:dyDescent="0.25">
      <c r="A129">
        <v>45</v>
      </c>
      <c r="B129" t="s">
        <v>21</v>
      </c>
      <c r="C129" t="s">
        <v>22</v>
      </c>
      <c r="D129" t="s">
        <v>37</v>
      </c>
      <c r="E129">
        <v>14</v>
      </c>
      <c r="F129">
        <v>3</v>
      </c>
      <c r="G129" t="s">
        <v>37</v>
      </c>
      <c r="H129">
        <v>2760</v>
      </c>
      <c r="I129" t="s">
        <v>25</v>
      </c>
      <c r="J129">
        <v>1</v>
      </c>
      <c r="K129" t="s">
        <v>35</v>
      </c>
      <c r="L129" t="s">
        <v>27</v>
      </c>
      <c r="M129">
        <v>54730</v>
      </c>
      <c r="N129">
        <v>4</v>
      </c>
      <c r="O129">
        <v>13</v>
      </c>
      <c r="P129">
        <v>0</v>
      </c>
      <c r="Q129">
        <v>17</v>
      </c>
      <c r="R129">
        <v>3</v>
      </c>
      <c r="S129">
        <v>0</v>
      </c>
      <c r="T129">
        <v>0</v>
      </c>
      <c r="U129">
        <v>0</v>
      </c>
      <c r="V129">
        <f>COUNTIF(tbl_HRMaster[EmployeeID],tbl_HRMaster[[#This Row],[EmployeeID]])</f>
        <v>1</v>
      </c>
      <c r="W129">
        <f>IFERROR(INDEX(tbl_EmployeeSurvey[EnvironmentSatisfaction],MATCH(tbl_HRMaster[[#This Row],[EmployeeID]],tbl_EmployeeSurvey[EmployeeID],0)),"Not Found")</f>
        <v>4</v>
      </c>
      <c r="X129">
        <f>IFERROR(INDEX(tbl_EmployeeSurvey[JobSatisfaction],MATCH(tbl_HRMaster[[#This Row],[EmployeeID]],tbl_EmployeeSurvey[EmployeeID],0)),"Not Found")</f>
        <v>1</v>
      </c>
      <c r="Y129" s="5">
        <f>IFERROR(INDEX(tbl_EmployeeSurvey[WorkLifeBalance],MATCH(tbl_HRMaster[[#This Row],[EmployeeID]],tbl_EmployeeSurvey[EmployeeID],0)),"Not Found")</f>
        <v>4</v>
      </c>
      <c r="Z129" s="5">
        <f>IFERROR(VLOOKUP(tbl_HRMaster[[#This Row],[EmployeeID]],tbl_ManagerSurvey[[EmployeeID]:[PerformanceRating]],2,FALSE),"Not Found")</f>
        <v>1</v>
      </c>
      <c r="AA129" s="5">
        <f>IFERROR(VLOOKUP(tbl_HRMaster[[#This Row],[EmployeeID]],tbl_ManagerSurvey[[EmployeeID]:[PerformanceRating]],3,FALSE),"Not Found")</f>
        <v>3</v>
      </c>
      <c r="AB129" s="5" t="str">
        <f>IF(tbl_HRMaster[[#This Row],[Attrition]]="Yes","Left","Active")</f>
        <v>Active</v>
      </c>
      <c r="AC129" s="5" t="str">
        <f>_xlfn.IFS(tbl_HRMaster[[#This Row],[Age]]&lt;25,"Under 25",tbl_HRMaster[[#This Row],[Age]]&lt;35,"25-34",tbl_HRMaster[[#This Row],[Age]]&lt;45,"35-44",tbl_HRMaster[[#This Row],[Age]]&lt;55,"45-54",TRUE,"Above 54")</f>
        <v>45-54</v>
      </c>
      <c r="AD129" s="5" t="str">
        <f>_xlfn.IFS(
tbl_HRMaster[[#This Row],[YearsAtCompany]]&lt;2,"&lt; 2 Years",
tbl_HRMaster[[#This Row],[YearsAtCompany]]&lt;5,"2-4 Years",
tbl_HRMaster[[#This Row],[YearsAtCompany]]&lt;10,"5-9 Years",
TRUE,"10+ Years"
)</f>
        <v>&lt; 2 Years</v>
      </c>
      <c r="AE129" s="5">
        <f>IF(tbl_HRMaster[[#This Row],[Attrition]]="Yes",1,0)</f>
        <v>0</v>
      </c>
    </row>
    <row r="130" spans="1:31" x14ac:dyDescent="0.25">
      <c r="A130">
        <v>45</v>
      </c>
      <c r="B130" t="s">
        <v>21</v>
      </c>
      <c r="C130" t="s">
        <v>22</v>
      </c>
      <c r="D130" t="s">
        <v>37</v>
      </c>
      <c r="E130">
        <v>14</v>
      </c>
      <c r="F130">
        <v>3</v>
      </c>
      <c r="G130" t="s">
        <v>37</v>
      </c>
      <c r="H130">
        <v>4230</v>
      </c>
      <c r="I130" t="s">
        <v>25</v>
      </c>
      <c r="J130">
        <v>1</v>
      </c>
      <c r="K130" t="s">
        <v>35</v>
      </c>
      <c r="L130" t="s">
        <v>27</v>
      </c>
      <c r="M130">
        <v>54730</v>
      </c>
      <c r="N130">
        <v>4</v>
      </c>
      <c r="O130">
        <v>13</v>
      </c>
      <c r="P130">
        <v>0</v>
      </c>
      <c r="Q130">
        <v>17</v>
      </c>
      <c r="R130">
        <v>3</v>
      </c>
      <c r="S130">
        <v>0</v>
      </c>
      <c r="T130">
        <v>0</v>
      </c>
      <c r="U130">
        <v>0</v>
      </c>
      <c r="V130">
        <f>COUNTIF(tbl_HRMaster[EmployeeID],tbl_HRMaster[[#This Row],[EmployeeID]])</f>
        <v>1</v>
      </c>
      <c r="W130">
        <f>IFERROR(INDEX(tbl_EmployeeSurvey[EnvironmentSatisfaction],MATCH(tbl_HRMaster[[#This Row],[EmployeeID]],tbl_EmployeeSurvey[EmployeeID],0)),"Not Found")</f>
        <v>4</v>
      </c>
      <c r="X130">
        <f>IFERROR(INDEX(tbl_EmployeeSurvey[JobSatisfaction],MATCH(tbl_HRMaster[[#This Row],[EmployeeID]],tbl_EmployeeSurvey[EmployeeID],0)),"Not Found")</f>
        <v>1</v>
      </c>
      <c r="Y130" s="5">
        <f>IFERROR(INDEX(tbl_EmployeeSurvey[WorkLifeBalance],MATCH(tbl_HRMaster[[#This Row],[EmployeeID]],tbl_EmployeeSurvey[EmployeeID],0)),"Not Found")</f>
        <v>4</v>
      </c>
      <c r="Z130" s="5">
        <f>IFERROR(VLOOKUP(tbl_HRMaster[[#This Row],[EmployeeID]],tbl_ManagerSurvey[[EmployeeID]:[PerformanceRating]],2,FALSE),"Not Found")</f>
        <v>1</v>
      </c>
      <c r="AA130" s="5">
        <f>IFERROR(VLOOKUP(tbl_HRMaster[[#This Row],[EmployeeID]],tbl_ManagerSurvey[[EmployeeID]:[PerformanceRating]],3,FALSE),"Not Found")</f>
        <v>3</v>
      </c>
      <c r="AB130" s="5" t="str">
        <f>IF(tbl_HRMaster[[#This Row],[Attrition]]="Yes","Left","Active")</f>
        <v>Active</v>
      </c>
      <c r="AC130" s="5" t="str">
        <f>_xlfn.IFS(tbl_HRMaster[[#This Row],[Age]]&lt;25,"Under 25",tbl_HRMaster[[#This Row],[Age]]&lt;35,"25-34",tbl_HRMaster[[#This Row],[Age]]&lt;45,"35-44",tbl_HRMaster[[#This Row],[Age]]&lt;55,"45-54",TRUE,"Above 54")</f>
        <v>45-54</v>
      </c>
      <c r="AD130" s="5" t="str">
        <f>_xlfn.IFS(
tbl_HRMaster[[#This Row],[YearsAtCompany]]&lt;2,"&lt; 2 Years",
tbl_HRMaster[[#This Row],[YearsAtCompany]]&lt;5,"2-4 Years",
tbl_HRMaster[[#This Row],[YearsAtCompany]]&lt;10,"5-9 Years",
TRUE,"10+ Years"
)</f>
        <v>&lt; 2 Years</v>
      </c>
      <c r="AE130" s="5">
        <f>IF(tbl_HRMaster[[#This Row],[Attrition]]="Yes",1,0)</f>
        <v>0</v>
      </c>
    </row>
    <row r="131" spans="1:31" x14ac:dyDescent="0.25">
      <c r="A131">
        <v>45</v>
      </c>
      <c r="B131" t="s">
        <v>21</v>
      </c>
      <c r="C131" t="s">
        <v>29</v>
      </c>
      <c r="D131" t="s">
        <v>30</v>
      </c>
      <c r="E131">
        <v>19</v>
      </c>
      <c r="F131">
        <v>3</v>
      </c>
      <c r="G131" t="s">
        <v>38</v>
      </c>
      <c r="H131">
        <v>679</v>
      </c>
      <c r="I131" t="s">
        <v>34</v>
      </c>
      <c r="J131">
        <v>3</v>
      </c>
      <c r="K131" t="s">
        <v>40</v>
      </c>
      <c r="L131" t="s">
        <v>32</v>
      </c>
      <c r="M131">
        <v>36810</v>
      </c>
      <c r="N131">
        <v>3</v>
      </c>
      <c r="O131">
        <v>17</v>
      </c>
      <c r="P131">
        <v>1</v>
      </c>
      <c r="Q131">
        <v>22</v>
      </c>
      <c r="R131">
        <v>2</v>
      </c>
      <c r="S131">
        <v>0</v>
      </c>
      <c r="T131">
        <v>0</v>
      </c>
      <c r="U131">
        <v>0</v>
      </c>
      <c r="V131">
        <f>COUNTIF(tbl_HRMaster[EmployeeID],tbl_HRMaster[[#This Row],[EmployeeID]])</f>
        <v>1</v>
      </c>
      <c r="W131">
        <f>IFERROR(INDEX(tbl_EmployeeSurvey[EnvironmentSatisfaction],MATCH(tbl_HRMaster[[#This Row],[EmployeeID]],tbl_EmployeeSurvey[EmployeeID],0)),"Not Found")</f>
        <v>3</v>
      </c>
      <c r="X131">
        <f>IFERROR(INDEX(tbl_EmployeeSurvey[JobSatisfaction],MATCH(tbl_HRMaster[[#This Row],[EmployeeID]],tbl_EmployeeSurvey[EmployeeID],0)),"Not Found")</f>
        <v>2</v>
      </c>
      <c r="Y131" s="5">
        <f>IFERROR(INDEX(tbl_EmployeeSurvey[WorkLifeBalance],MATCH(tbl_HRMaster[[#This Row],[EmployeeID]],tbl_EmployeeSurvey[EmployeeID],0)),"Not Found")</f>
        <v>3</v>
      </c>
      <c r="Z131" s="5">
        <f>IFERROR(VLOOKUP(tbl_HRMaster[[#This Row],[EmployeeID]],tbl_ManagerSurvey[[EmployeeID]:[PerformanceRating]],2,FALSE),"Not Found")</f>
        <v>3</v>
      </c>
      <c r="AA131" s="5">
        <f>IFERROR(VLOOKUP(tbl_HRMaster[[#This Row],[EmployeeID]],tbl_ManagerSurvey[[EmployeeID]:[PerformanceRating]],3,FALSE),"Not Found")</f>
        <v>3</v>
      </c>
      <c r="AB131" s="5" t="str">
        <f>IF(tbl_HRMaster[[#This Row],[Attrition]]="Yes","Left","Active")</f>
        <v>Active</v>
      </c>
      <c r="AC131" s="5" t="str">
        <f>_xlfn.IFS(tbl_HRMaster[[#This Row],[Age]]&lt;25,"Under 25",tbl_HRMaster[[#This Row],[Age]]&lt;35,"25-34",tbl_HRMaster[[#This Row],[Age]]&lt;45,"35-44",tbl_HRMaster[[#This Row],[Age]]&lt;55,"45-54",TRUE,"Above 54")</f>
        <v>45-54</v>
      </c>
      <c r="AD131" s="5" t="str">
        <f>_xlfn.IFS(
tbl_HRMaster[[#This Row],[YearsAtCompany]]&lt;2,"&lt; 2 Years",
tbl_HRMaster[[#This Row],[YearsAtCompany]]&lt;5,"2-4 Years",
tbl_HRMaster[[#This Row],[YearsAtCompany]]&lt;10,"5-9 Years",
TRUE,"10+ Years"
)</f>
        <v>&lt; 2 Years</v>
      </c>
      <c r="AE131" s="5">
        <f>IF(tbl_HRMaster[[#This Row],[Attrition]]="Yes",1,0)</f>
        <v>0</v>
      </c>
    </row>
    <row r="132" spans="1:31" x14ac:dyDescent="0.25">
      <c r="A132">
        <v>45</v>
      </c>
      <c r="B132" t="s">
        <v>21</v>
      </c>
      <c r="C132" t="s">
        <v>29</v>
      </c>
      <c r="D132" t="s">
        <v>30</v>
      </c>
      <c r="E132">
        <v>19</v>
      </c>
      <c r="F132">
        <v>3</v>
      </c>
      <c r="G132" t="s">
        <v>38</v>
      </c>
      <c r="H132">
        <v>2149</v>
      </c>
      <c r="I132" t="s">
        <v>34</v>
      </c>
      <c r="J132">
        <v>3</v>
      </c>
      <c r="K132" t="s">
        <v>40</v>
      </c>
      <c r="L132" t="s">
        <v>32</v>
      </c>
      <c r="M132">
        <v>36810</v>
      </c>
      <c r="N132">
        <v>3</v>
      </c>
      <c r="O132">
        <v>17</v>
      </c>
      <c r="P132">
        <v>1</v>
      </c>
      <c r="Q132">
        <v>22</v>
      </c>
      <c r="R132">
        <v>2</v>
      </c>
      <c r="S132">
        <v>0</v>
      </c>
      <c r="T132">
        <v>0</v>
      </c>
      <c r="U132">
        <v>0</v>
      </c>
      <c r="V132">
        <f>COUNTIF(tbl_HRMaster[EmployeeID],tbl_HRMaster[[#This Row],[EmployeeID]])</f>
        <v>1</v>
      </c>
      <c r="W132">
        <f>IFERROR(INDEX(tbl_EmployeeSurvey[EnvironmentSatisfaction],MATCH(tbl_HRMaster[[#This Row],[EmployeeID]],tbl_EmployeeSurvey[EmployeeID],0)),"Not Found")</f>
        <v>3</v>
      </c>
      <c r="X132">
        <f>IFERROR(INDEX(tbl_EmployeeSurvey[JobSatisfaction],MATCH(tbl_HRMaster[[#This Row],[EmployeeID]],tbl_EmployeeSurvey[EmployeeID],0)),"Not Found")</f>
        <v>2</v>
      </c>
      <c r="Y132" s="5">
        <f>IFERROR(INDEX(tbl_EmployeeSurvey[WorkLifeBalance],MATCH(tbl_HRMaster[[#This Row],[EmployeeID]],tbl_EmployeeSurvey[EmployeeID],0)),"Not Found")</f>
        <v>3</v>
      </c>
      <c r="Z132" s="5">
        <f>IFERROR(VLOOKUP(tbl_HRMaster[[#This Row],[EmployeeID]],tbl_ManagerSurvey[[EmployeeID]:[PerformanceRating]],2,FALSE),"Not Found")</f>
        <v>3</v>
      </c>
      <c r="AA132" s="5">
        <f>IFERROR(VLOOKUP(tbl_HRMaster[[#This Row],[EmployeeID]],tbl_ManagerSurvey[[EmployeeID]:[PerformanceRating]],3,FALSE),"Not Found")</f>
        <v>3</v>
      </c>
      <c r="AB132" s="5" t="str">
        <f>IF(tbl_HRMaster[[#This Row],[Attrition]]="Yes","Left","Active")</f>
        <v>Active</v>
      </c>
      <c r="AC132" s="5" t="str">
        <f>_xlfn.IFS(tbl_HRMaster[[#This Row],[Age]]&lt;25,"Under 25",tbl_HRMaster[[#This Row],[Age]]&lt;35,"25-34",tbl_HRMaster[[#This Row],[Age]]&lt;45,"35-44",tbl_HRMaster[[#This Row],[Age]]&lt;55,"45-54",TRUE,"Above 54")</f>
        <v>45-54</v>
      </c>
      <c r="AD132" s="5" t="str">
        <f>_xlfn.IFS(
tbl_HRMaster[[#This Row],[YearsAtCompany]]&lt;2,"&lt; 2 Years",
tbl_HRMaster[[#This Row],[YearsAtCompany]]&lt;5,"2-4 Years",
tbl_HRMaster[[#This Row],[YearsAtCompany]]&lt;10,"5-9 Years",
TRUE,"10+ Years"
)</f>
        <v>&lt; 2 Years</v>
      </c>
      <c r="AE132" s="5">
        <f>IF(tbl_HRMaster[[#This Row],[Attrition]]="Yes",1,0)</f>
        <v>0</v>
      </c>
    </row>
    <row r="133" spans="1:31" x14ac:dyDescent="0.25">
      <c r="A133">
        <v>45</v>
      </c>
      <c r="B133" t="s">
        <v>21</v>
      </c>
      <c r="C133" t="s">
        <v>29</v>
      </c>
      <c r="D133" t="s">
        <v>30</v>
      </c>
      <c r="E133">
        <v>19</v>
      </c>
      <c r="F133">
        <v>3</v>
      </c>
      <c r="G133" t="s">
        <v>38</v>
      </c>
      <c r="H133">
        <v>3619</v>
      </c>
      <c r="I133" t="s">
        <v>34</v>
      </c>
      <c r="J133">
        <v>3</v>
      </c>
      <c r="K133" t="s">
        <v>40</v>
      </c>
      <c r="L133" t="s">
        <v>32</v>
      </c>
      <c r="M133">
        <v>36810</v>
      </c>
      <c r="N133">
        <v>3</v>
      </c>
      <c r="O133">
        <v>17</v>
      </c>
      <c r="P133">
        <v>1</v>
      </c>
      <c r="Q133">
        <v>22</v>
      </c>
      <c r="R133">
        <v>2</v>
      </c>
      <c r="S133">
        <v>0</v>
      </c>
      <c r="T133">
        <v>0</v>
      </c>
      <c r="U133">
        <v>0</v>
      </c>
      <c r="V133">
        <f>COUNTIF(tbl_HRMaster[EmployeeID],tbl_HRMaster[[#This Row],[EmployeeID]])</f>
        <v>1</v>
      </c>
      <c r="W133">
        <f>IFERROR(INDEX(tbl_EmployeeSurvey[EnvironmentSatisfaction],MATCH(tbl_HRMaster[[#This Row],[EmployeeID]],tbl_EmployeeSurvey[EmployeeID],0)),"Not Found")</f>
        <v>2</v>
      </c>
      <c r="X133">
        <f>IFERROR(INDEX(tbl_EmployeeSurvey[JobSatisfaction],MATCH(tbl_HRMaster[[#This Row],[EmployeeID]],tbl_EmployeeSurvey[EmployeeID],0)),"Not Found")</f>
        <v>2</v>
      </c>
      <c r="Y133" s="5">
        <f>IFERROR(INDEX(tbl_EmployeeSurvey[WorkLifeBalance],MATCH(tbl_HRMaster[[#This Row],[EmployeeID]],tbl_EmployeeSurvey[EmployeeID],0)),"Not Found")</f>
        <v>3</v>
      </c>
      <c r="Z133" s="5">
        <f>IFERROR(VLOOKUP(tbl_HRMaster[[#This Row],[EmployeeID]],tbl_ManagerSurvey[[EmployeeID]:[PerformanceRating]],2,FALSE),"Not Found")</f>
        <v>3</v>
      </c>
      <c r="AA133" s="5">
        <f>IFERROR(VLOOKUP(tbl_HRMaster[[#This Row],[EmployeeID]],tbl_ManagerSurvey[[EmployeeID]:[PerformanceRating]],3,FALSE),"Not Found")</f>
        <v>3</v>
      </c>
      <c r="AB133" s="5" t="str">
        <f>IF(tbl_HRMaster[[#This Row],[Attrition]]="Yes","Left","Active")</f>
        <v>Active</v>
      </c>
      <c r="AC133" s="5" t="str">
        <f>_xlfn.IFS(tbl_HRMaster[[#This Row],[Age]]&lt;25,"Under 25",tbl_HRMaster[[#This Row],[Age]]&lt;35,"25-34",tbl_HRMaster[[#This Row],[Age]]&lt;45,"35-44",tbl_HRMaster[[#This Row],[Age]]&lt;55,"45-54",TRUE,"Above 54")</f>
        <v>45-54</v>
      </c>
      <c r="AD133" s="5" t="str">
        <f>_xlfn.IFS(
tbl_HRMaster[[#This Row],[YearsAtCompany]]&lt;2,"&lt; 2 Years",
tbl_HRMaster[[#This Row],[YearsAtCompany]]&lt;5,"2-4 Years",
tbl_HRMaster[[#This Row],[YearsAtCompany]]&lt;10,"5-9 Years",
TRUE,"10+ Years"
)</f>
        <v>&lt; 2 Years</v>
      </c>
      <c r="AE133" s="5">
        <f>IF(tbl_HRMaster[[#This Row],[Attrition]]="Yes",1,0)</f>
        <v>0</v>
      </c>
    </row>
    <row r="134" spans="1:31" x14ac:dyDescent="0.25">
      <c r="A134">
        <v>24</v>
      </c>
      <c r="B134" t="s">
        <v>21</v>
      </c>
      <c r="C134" t="s">
        <v>22</v>
      </c>
      <c r="D134" t="s">
        <v>23</v>
      </c>
      <c r="E134">
        <v>7</v>
      </c>
      <c r="F134">
        <v>3</v>
      </c>
      <c r="G134" t="s">
        <v>38</v>
      </c>
      <c r="H134">
        <v>219</v>
      </c>
      <c r="I134" t="s">
        <v>25</v>
      </c>
      <c r="J134">
        <v>1</v>
      </c>
      <c r="K134" t="s">
        <v>40</v>
      </c>
      <c r="L134" t="s">
        <v>27</v>
      </c>
      <c r="M134">
        <v>12320</v>
      </c>
      <c r="N134">
        <v>1</v>
      </c>
      <c r="O134">
        <v>12</v>
      </c>
      <c r="P134">
        <v>0</v>
      </c>
      <c r="Q134">
        <v>1</v>
      </c>
      <c r="R134">
        <v>4</v>
      </c>
      <c r="S134">
        <v>1</v>
      </c>
      <c r="T134">
        <v>0</v>
      </c>
      <c r="U134">
        <v>0</v>
      </c>
      <c r="V134">
        <f>COUNTIF(tbl_HRMaster[EmployeeID],tbl_HRMaster[[#This Row],[EmployeeID]])</f>
        <v>1</v>
      </c>
      <c r="W134">
        <f>IFERROR(INDEX(tbl_EmployeeSurvey[EnvironmentSatisfaction],MATCH(tbl_HRMaster[[#This Row],[EmployeeID]],tbl_EmployeeSurvey[EmployeeID],0)),"Not Found")</f>
        <v>4</v>
      </c>
      <c r="X134">
        <f>IFERROR(INDEX(tbl_EmployeeSurvey[JobSatisfaction],MATCH(tbl_HRMaster[[#This Row],[EmployeeID]],tbl_EmployeeSurvey[EmployeeID],0)),"Not Found")</f>
        <v>2</v>
      </c>
      <c r="Y134" s="5">
        <f>IFERROR(INDEX(tbl_EmployeeSurvey[WorkLifeBalance],MATCH(tbl_HRMaster[[#This Row],[EmployeeID]],tbl_EmployeeSurvey[EmployeeID],0)),"Not Found")</f>
        <v>3</v>
      </c>
      <c r="Z134" s="5">
        <f>IFERROR(VLOOKUP(tbl_HRMaster[[#This Row],[EmployeeID]],tbl_ManagerSurvey[[EmployeeID]:[PerformanceRating]],2,FALSE),"Not Found")</f>
        <v>1</v>
      </c>
      <c r="AA134" s="5">
        <f>IFERROR(VLOOKUP(tbl_HRMaster[[#This Row],[EmployeeID]],tbl_ManagerSurvey[[EmployeeID]:[PerformanceRating]],3,FALSE),"Not Found")</f>
        <v>3</v>
      </c>
      <c r="AB134" s="5" t="str">
        <f>IF(tbl_HRMaster[[#This Row],[Attrition]]="Yes","Left","Active")</f>
        <v>Active</v>
      </c>
      <c r="AC134" s="5" t="str">
        <f>_xlfn.IFS(tbl_HRMaster[[#This Row],[Age]]&lt;25,"Under 25",tbl_HRMaster[[#This Row],[Age]]&lt;35,"25-34",tbl_HRMaster[[#This Row],[Age]]&lt;45,"35-44",tbl_HRMaster[[#This Row],[Age]]&lt;55,"45-54",TRUE,"Above 54")</f>
        <v>Under 25</v>
      </c>
      <c r="AD134" s="5" t="str">
        <f>_xlfn.IFS(
tbl_HRMaster[[#This Row],[YearsAtCompany]]&lt;2,"&lt; 2 Years",
tbl_HRMaster[[#This Row],[YearsAtCompany]]&lt;5,"2-4 Years",
tbl_HRMaster[[#This Row],[YearsAtCompany]]&lt;10,"5-9 Years",
TRUE,"10+ Years"
)</f>
        <v>&lt; 2 Years</v>
      </c>
      <c r="AE134" s="5">
        <f>IF(tbl_HRMaster[[#This Row],[Attrition]]="Yes",1,0)</f>
        <v>0</v>
      </c>
    </row>
    <row r="135" spans="1:31" x14ac:dyDescent="0.25">
      <c r="A135">
        <v>24</v>
      </c>
      <c r="B135" t="s">
        <v>21</v>
      </c>
      <c r="C135" t="s">
        <v>22</v>
      </c>
      <c r="D135" t="s">
        <v>23</v>
      </c>
      <c r="E135">
        <v>7</v>
      </c>
      <c r="F135">
        <v>3</v>
      </c>
      <c r="G135" t="s">
        <v>38</v>
      </c>
      <c r="H135">
        <v>1689</v>
      </c>
      <c r="I135" t="s">
        <v>25</v>
      </c>
      <c r="J135">
        <v>1</v>
      </c>
      <c r="K135" t="s">
        <v>40</v>
      </c>
      <c r="L135" t="s">
        <v>27</v>
      </c>
      <c r="M135">
        <v>12320</v>
      </c>
      <c r="N135">
        <v>1</v>
      </c>
      <c r="O135">
        <v>12</v>
      </c>
      <c r="P135">
        <v>0</v>
      </c>
      <c r="Q135">
        <v>1</v>
      </c>
      <c r="R135">
        <v>4</v>
      </c>
      <c r="S135">
        <v>1</v>
      </c>
      <c r="T135">
        <v>0</v>
      </c>
      <c r="U135">
        <v>0</v>
      </c>
      <c r="V135">
        <f>COUNTIF(tbl_HRMaster[EmployeeID],tbl_HRMaster[[#This Row],[EmployeeID]])</f>
        <v>1</v>
      </c>
      <c r="W135">
        <f>IFERROR(INDEX(tbl_EmployeeSurvey[EnvironmentSatisfaction],MATCH(tbl_HRMaster[[#This Row],[EmployeeID]],tbl_EmployeeSurvey[EmployeeID],0)),"Not Found")</f>
        <v>4</v>
      </c>
      <c r="X135">
        <f>IFERROR(INDEX(tbl_EmployeeSurvey[JobSatisfaction],MATCH(tbl_HRMaster[[#This Row],[EmployeeID]],tbl_EmployeeSurvey[EmployeeID],0)),"Not Found")</f>
        <v>2</v>
      </c>
      <c r="Y135" s="5">
        <f>IFERROR(INDEX(tbl_EmployeeSurvey[WorkLifeBalance],MATCH(tbl_HRMaster[[#This Row],[EmployeeID]],tbl_EmployeeSurvey[EmployeeID],0)),"Not Found")</f>
        <v>3</v>
      </c>
      <c r="Z135" s="5">
        <f>IFERROR(VLOOKUP(tbl_HRMaster[[#This Row],[EmployeeID]],tbl_ManagerSurvey[[EmployeeID]:[PerformanceRating]],2,FALSE),"Not Found")</f>
        <v>1</v>
      </c>
      <c r="AA135" s="5">
        <f>IFERROR(VLOOKUP(tbl_HRMaster[[#This Row],[EmployeeID]],tbl_ManagerSurvey[[EmployeeID]:[PerformanceRating]],3,FALSE),"Not Found")</f>
        <v>3</v>
      </c>
      <c r="AB135" s="5" t="str">
        <f>IF(tbl_HRMaster[[#This Row],[Attrition]]="Yes","Left","Active")</f>
        <v>Active</v>
      </c>
      <c r="AC135" s="5" t="str">
        <f>_xlfn.IFS(tbl_HRMaster[[#This Row],[Age]]&lt;25,"Under 25",tbl_HRMaster[[#This Row],[Age]]&lt;35,"25-34",tbl_HRMaster[[#This Row],[Age]]&lt;45,"35-44",tbl_HRMaster[[#This Row],[Age]]&lt;55,"45-54",TRUE,"Above 54")</f>
        <v>Under 25</v>
      </c>
      <c r="AD135" s="5" t="str">
        <f>_xlfn.IFS(
tbl_HRMaster[[#This Row],[YearsAtCompany]]&lt;2,"&lt; 2 Years",
tbl_HRMaster[[#This Row],[YearsAtCompany]]&lt;5,"2-4 Years",
tbl_HRMaster[[#This Row],[YearsAtCompany]]&lt;10,"5-9 Years",
TRUE,"10+ Years"
)</f>
        <v>&lt; 2 Years</v>
      </c>
      <c r="AE135" s="5">
        <f>IF(tbl_HRMaster[[#This Row],[Attrition]]="Yes",1,0)</f>
        <v>0</v>
      </c>
    </row>
    <row r="136" spans="1:31" x14ac:dyDescent="0.25">
      <c r="A136">
        <v>24</v>
      </c>
      <c r="B136" t="s">
        <v>21</v>
      </c>
      <c r="C136" t="s">
        <v>22</v>
      </c>
      <c r="D136" t="s">
        <v>23</v>
      </c>
      <c r="E136">
        <v>7</v>
      </c>
      <c r="F136">
        <v>3</v>
      </c>
      <c r="G136" t="s">
        <v>38</v>
      </c>
      <c r="H136">
        <v>3159</v>
      </c>
      <c r="I136" t="s">
        <v>25</v>
      </c>
      <c r="J136">
        <v>1</v>
      </c>
      <c r="K136" t="s">
        <v>40</v>
      </c>
      <c r="L136" t="s">
        <v>27</v>
      </c>
      <c r="M136">
        <v>12320</v>
      </c>
      <c r="N136">
        <v>1</v>
      </c>
      <c r="O136">
        <v>12</v>
      </c>
      <c r="P136">
        <v>0</v>
      </c>
      <c r="Q136">
        <v>1</v>
      </c>
      <c r="R136">
        <v>4</v>
      </c>
      <c r="S136">
        <v>1</v>
      </c>
      <c r="T136">
        <v>0</v>
      </c>
      <c r="U136">
        <v>0</v>
      </c>
      <c r="V136">
        <f>COUNTIF(tbl_HRMaster[EmployeeID],tbl_HRMaster[[#This Row],[EmployeeID]])</f>
        <v>1</v>
      </c>
      <c r="W136">
        <f>IFERROR(INDEX(tbl_EmployeeSurvey[EnvironmentSatisfaction],MATCH(tbl_HRMaster[[#This Row],[EmployeeID]],tbl_EmployeeSurvey[EmployeeID],0)),"Not Found")</f>
        <v>4</v>
      </c>
      <c r="X136">
        <f>IFERROR(INDEX(tbl_EmployeeSurvey[JobSatisfaction],MATCH(tbl_HRMaster[[#This Row],[EmployeeID]],tbl_EmployeeSurvey[EmployeeID],0)),"Not Found")</f>
        <v>2</v>
      </c>
      <c r="Y136" s="5">
        <f>IFERROR(INDEX(tbl_EmployeeSurvey[WorkLifeBalance],MATCH(tbl_HRMaster[[#This Row],[EmployeeID]],tbl_EmployeeSurvey[EmployeeID],0)),"Not Found")</f>
        <v>3</v>
      </c>
      <c r="Z136" s="5">
        <f>IFERROR(VLOOKUP(tbl_HRMaster[[#This Row],[EmployeeID]],tbl_ManagerSurvey[[EmployeeID]:[PerformanceRating]],2,FALSE),"Not Found")</f>
        <v>1</v>
      </c>
      <c r="AA136" s="5">
        <f>IFERROR(VLOOKUP(tbl_HRMaster[[#This Row],[EmployeeID]],tbl_ManagerSurvey[[EmployeeID]:[PerformanceRating]],3,FALSE),"Not Found")</f>
        <v>3</v>
      </c>
      <c r="AB136" s="5" t="str">
        <f>IF(tbl_HRMaster[[#This Row],[Attrition]]="Yes","Left","Active")</f>
        <v>Active</v>
      </c>
      <c r="AC136" s="5" t="str">
        <f>_xlfn.IFS(tbl_HRMaster[[#This Row],[Age]]&lt;25,"Under 25",tbl_HRMaster[[#This Row],[Age]]&lt;35,"25-34",tbl_HRMaster[[#This Row],[Age]]&lt;45,"35-44",tbl_HRMaster[[#This Row],[Age]]&lt;55,"45-54",TRUE,"Above 54")</f>
        <v>Under 25</v>
      </c>
      <c r="AD136" s="5" t="str">
        <f>_xlfn.IFS(
tbl_HRMaster[[#This Row],[YearsAtCompany]]&lt;2,"&lt; 2 Years",
tbl_HRMaster[[#This Row],[YearsAtCompany]]&lt;5,"2-4 Years",
tbl_HRMaster[[#This Row],[YearsAtCompany]]&lt;10,"5-9 Years",
TRUE,"10+ Years"
)</f>
        <v>&lt; 2 Years</v>
      </c>
      <c r="AE136" s="5">
        <f>IF(tbl_HRMaster[[#This Row],[Attrition]]="Yes",1,0)</f>
        <v>0</v>
      </c>
    </row>
    <row r="137" spans="1:31" x14ac:dyDescent="0.25">
      <c r="A137">
        <v>23</v>
      </c>
      <c r="B137" t="s">
        <v>21</v>
      </c>
      <c r="C137" t="s">
        <v>22</v>
      </c>
      <c r="D137" t="s">
        <v>23</v>
      </c>
      <c r="E137">
        <v>2</v>
      </c>
      <c r="F137">
        <v>3</v>
      </c>
      <c r="G137" t="s">
        <v>38</v>
      </c>
      <c r="H137">
        <v>653</v>
      </c>
      <c r="I137" t="s">
        <v>34</v>
      </c>
      <c r="J137">
        <v>3</v>
      </c>
      <c r="K137" t="s">
        <v>40</v>
      </c>
      <c r="L137" t="s">
        <v>27</v>
      </c>
      <c r="M137">
        <v>18780</v>
      </c>
      <c r="N137">
        <v>1</v>
      </c>
      <c r="O137">
        <v>13</v>
      </c>
      <c r="P137">
        <v>1</v>
      </c>
      <c r="Q137">
        <v>1</v>
      </c>
      <c r="R137">
        <v>2</v>
      </c>
      <c r="S137">
        <v>1</v>
      </c>
      <c r="T137">
        <v>0</v>
      </c>
      <c r="U137">
        <v>1</v>
      </c>
      <c r="V137">
        <f>COUNTIF(tbl_HRMaster[EmployeeID],tbl_HRMaster[[#This Row],[EmployeeID]])</f>
        <v>1</v>
      </c>
      <c r="W137">
        <f>IFERROR(INDEX(tbl_EmployeeSurvey[EnvironmentSatisfaction],MATCH(tbl_HRMaster[[#This Row],[EmployeeID]],tbl_EmployeeSurvey[EmployeeID],0)),"Not Found")</f>
        <v>4</v>
      </c>
      <c r="X137">
        <f>IFERROR(INDEX(tbl_EmployeeSurvey[JobSatisfaction],MATCH(tbl_HRMaster[[#This Row],[EmployeeID]],tbl_EmployeeSurvey[EmployeeID],0)),"Not Found")</f>
        <v>3</v>
      </c>
      <c r="Y137" s="5">
        <f>IFERROR(INDEX(tbl_EmployeeSurvey[WorkLifeBalance],MATCH(tbl_HRMaster[[#This Row],[EmployeeID]],tbl_EmployeeSurvey[EmployeeID],0)),"Not Found")</f>
        <v>3</v>
      </c>
      <c r="Z137" s="5">
        <f>IFERROR(VLOOKUP(tbl_HRMaster[[#This Row],[EmployeeID]],tbl_ManagerSurvey[[EmployeeID]:[PerformanceRating]],2,FALSE),"Not Found")</f>
        <v>3</v>
      </c>
      <c r="AA137" s="5">
        <f>IFERROR(VLOOKUP(tbl_HRMaster[[#This Row],[EmployeeID]],tbl_ManagerSurvey[[EmployeeID]:[PerformanceRating]],3,FALSE),"Not Found")</f>
        <v>3</v>
      </c>
      <c r="AB137" s="5" t="str">
        <f>IF(tbl_HRMaster[[#This Row],[Attrition]]="Yes","Left","Active")</f>
        <v>Active</v>
      </c>
      <c r="AC137" s="5" t="str">
        <f>_xlfn.IFS(tbl_HRMaster[[#This Row],[Age]]&lt;25,"Under 25",tbl_HRMaster[[#This Row],[Age]]&lt;35,"25-34",tbl_HRMaster[[#This Row],[Age]]&lt;45,"35-44",tbl_HRMaster[[#This Row],[Age]]&lt;55,"45-54",TRUE,"Above 54")</f>
        <v>Under 25</v>
      </c>
      <c r="AD137" s="5" t="str">
        <f>_xlfn.IFS(
tbl_HRMaster[[#This Row],[YearsAtCompany]]&lt;2,"&lt; 2 Years",
tbl_HRMaster[[#This Row],[YearsAtCompany]]&lt;5,"2-4 Years",
tbl_HRMaster[[#This Row],[YearsAtCompany]]&lt;10,"5-9 Years",
TRUE,"10+ Years"
)</f>
        <v>&lt; 2 Years</v>
      </c>
      <c r="AE137" s="5">
        <f>IF(tbl_HRMaster[[#This Row],[Attrition]]="Yes",1,0)</f>
        <v>0</v>
      </c>
    </row>
    <row r="138" spans="1:31" x14ac:dyDescent="0.25">
      <c r="A138">
        <v>23</v>
      </c>
      <c r="B138" t="s">
        <v>21</v>
      </c>
      <c r="C138" t="s">
        <v>22</v>
      </c>
      <c r="D138" t="s">
        <v>23</v>
      </c>
      <c r="E138">
        <v>2</v>
      </c>
      <c r="F138">
        <v>3</v>
      </c>
      <c r="G138" t="s">
        <v>38</v>
      </c>
      <c r="H138">
        <v>2123</v>
      </c>
      <c r="I138" t="s">
        <v>34</v>
      </c>
      <c r="J138">
        <v>3</v>
      </c>
      <c r="K138" t="s">
        <v>40</v>
      </c>
      <c r="L138" t="s">
        <v>27</v>
      </c>
      <c r="M138">
        <v>18780</v>
      </c>
      <c r="N138">
        <v>1</v>
      </c>
      <c r="O138">
        <v>13</v>
      </c>
      <c r="P138">
        <v>1</v>
      </c>
      <c r="Q138">
        <v>1</v>
      </c>
      <c r="R138">
        <v>2</v>
      </c>
      <c r="S138">
        <v>1</v>
      </c>
      <c r="T138">
        <v>0</v>
      </c>
      <c r="U138">
        <v>1</v>
      </c>
      <c r="V138">
        <f>COUNTIF(tbl_HRMaster[EmployeeID],tbl_HRMaster[[#This Row],[EmployeeID]])</f>
        <v>1</v>
      </c>
      <c r="W138">
        <f>IFERROR(INDEX(tbl_EmployeeSurvey[EnvironmentSatisfaction],MATCH(tbl_HRMaster[[#This Row],[EmployeeID]],tbl_EmployeeSurvey[EmployeeID],0)),"Not Found")</f>
        <v>4</v>
      </c>
      <c r="X138">
        <f>IFERROR(INDEX(tbl_EmployeeSurvey[JobSatisfaction],MATCH(tbl_HRMaster[[#This Row],[EmployeeID]],tbl_EmployeeSurvey[EmployeeID],0)),"Not Found")</f>
        <v>3</v>
      </c>
      <c r="Y138" s="5">
        <f>IFERROR(INDEX(tbl_EmployeeSurvey[WorkLifeBalance],MATCH(tbl_HRMaster[[#This Row],[EmployeeID]],tbl_EmployeeSurvey[EmployeeID],0)),"Not Found")</f>
        <v>3</v>
      </c>
      <c r="Z138" s="5">
        <f>IFERROR(VLOOKUP(tbl_HRMaster[[#This Row],[EmployeeID]],tbl_ManagerSurvey[[EmployeeID]:[PerformanceRating]],2,FALSE),"Not Found")</f>
        <v>3</v>
      </c>
      <c r="AA138" s="5">
        <f>IFERROR(VLOOKUP(tbl_HRMaster[[#This Row],[EmployeeID]],tbl_ManagerSurvey[[EmployeeID]:[PerformanceRating]],3,FALSE),"Not Found")</f>
        <v>3</v>
      </c>
      <c r="AB138" s="5" t="str">
        <f>IF(tbl_HRMaster[[#This Row],[Attrition]]="Yes","Left","Active")</f>
        <v>Active</v>
      </c>
      <c r="AC138" s="5" t="str">
        <f>_xlfn.IFS(tbl_HRMaster[[#This Row],[Age]]&lt;25,"Under 25",tbl_HRMaster[[#This Row],[Age]]&lt;35,"25-34",tbl_HRMaster[[#This Row],[Age]]&lt;45,"35-44",tbl_HRMaster[[#This Row],[Age]]&lt;55,"45-54",TRUE,"Above 54")</f>
        <v>Under 25</v>
      </c>
      <c r="AD138" s="5" t="str">
        <f>_xlfn.IFS(
tbl_HRMaster[[#This Row],[YearsAtCompany]]&lt;2,"&lt; 2 Years",
tbl_HRMaster[[#This Row],[YearsAtCompany]]&lt;5,"2-4 Years",
tbl_HRMaster[[#This Row],[YearsAtCompany]]&lt;10,"5-9 Years",
TRUE,"10+ Years"
)</f>
        <v>&lt; 2 Years</v>
      </c>
      <c r="AE138" s="5">
        <f>IF(tbl_HRMaster[[#This Row],[Attrition]]="Yes",1,0)</f>
        <v>0</v>
      </c>
    </row>
    <row r="139" spans="1:31" x14ac:dyDescent="0.25">
      <c r="A139">
        <v>23</v>
      </c>
      <c r="B139" t="s">
        <v>21</v>
      </c>
      <c r="C139" t="s">
        <v>22</v>
      </c>
      <c r="D139" t="s">
        <v>23</v>
      </c>
      <c r="E139">
        <v>2</v>
      </c>
      <c r="F139">
        <v>3</v>
      </c>
      <c r="G139" t="s">
        <v>38</v>
      </c>
      <c r="H139">
        <v>3593</v>
      </c>
      <c r="I139" t="s">
        <v>34</v>
      </c>
      <c r="J139">
        <v>3</v>
      </c>
      <c r="K139" t="s">
        <v>40</v>
      </c>
      <c r="L139" t="s">
        <v>27</v>
      </c>
      <c r="M139">
        <v>18780</v>
      </c>
      <c r="N139">
        <v>1</v>
      </c>
      <c r="O139">
        <v>13</v>
      </c>
      <c r="P139">
        <v>1</v>
      </c>
      <c r="Q139">
        <v>1</v>
      </c>
      <c r="R139">
        <v>2</v>
      </c>
      <c r="S139">
        <v>1</v>
      </c>
      <c r="T139">
        <v>0</v>
      </c>
      <c r="U139">
        <v>1</v>
      </c>
      <c r="V139">
        <f>COUNTIF(tbl_HRMaster[EmployeeID],tbl_HRMaster[[#This Row],[EmployeeID]])</f>
        <v>1</v>
      </c>
      <c r="W139">
        <f>IFERROR(INDEX(tbl_EmployeeSurvey[EnvironmentSatisfaction],MATCH(tbl_HRMaster[[#This Row],[EmployeeID]],tbl_EmployeeSurvey[EmployeeID],0)),"Not Found")</f>
        <v>4</v>
      </c>
      <c r="X139">
        <f>IFERROR(INDEX(tbl_EmployeeSurvey[JobSatisfaction],MATCH(tbl_HRMaster[[#This Row],[EmployeeID]],tbl_EmployeeSurvey[EmployeeID],0)),"Not Found")</f>
        <v>3</v>
      </c>
      <c r="Y139" s="5">
        <f>IFERROR(INDEX(tbl_EmployeeSurvey[WorkLifeBalance],MATCH(tbl_HRMaster[[#This Row],[EmployeeID]],tbl_EmployeeSurvey[EmployeeID],0)),"Not Found")</f>
        <v>3</v>
      </c>
      <c r="Z139" s="5">
        <f>IFERROR(VLOOKUP(tbl_HRMaster[[#This Row],[EmployeeID]],tbl_ManagerSurvey[[EmployeeID]:[PerformanceRating]],2,FALSE),"Not Found")</f>
        <v>3</v>
      </c>
      <c r="AA139" s="5">
        <f>IFERROR(VLOOKUP(tbl_HRMaster[[#This Row],[EmployeeID]],tbl_ManagerSurvey[[EmployeeID]:[PerformanceRating]],3,FALSE),"Not Found")</f>
        <v>3</v>
      </c>
      <c r="AB139" s="5" t="str">
        <f>IF(tbl_HRMaster[[#This Row],[Attrition]]="Yes","Left","Active")</f>
        <v>Active</v>
      </c>
      <c r="AC139" s="5" t="str">
        <f>_xlfn.IFS(tbl_HRMaster[[#This Row],[Age]]&lt;25,"Under 25",tbl_HRMaster[[#This Row],[Age]]&lt;35,"25-34",tbl_HRMaster[[#This Row],[Age]]&lt;45,"35-44",tbl_HRMaster[[#This Row],[Age]]&lt;55,"45-54",TRUE,"Above 54")</f>
        <v>Under 25</v>
      </c>
      <c r="AD139" s="5" t="str">
        <f>_xlfn.IFS(
tbl_HRMaster[[#This Row],[YearsAtCompany]]&lt;2,"&lt; 2 Years",
tbl_HRMaster[[#This Row],[YearsAtCompany]]&lt;5,"2-4 Years",
tbl_HRMaster[[#This Row],[YearsAtCompany]]&lt;10,"5-9 Years",
TRUE,"10+ Years"
)</f>
        <v>&lt; 2 Years</v>
      </c>
      <c r="AE139" s="5">
        <f>IF(tbl_HRMaster[[#This Row],[Attrition]]="Yes",1,0)</f>
        <v>0</v>
      </c>
    </row>
    <row r="140" spans="1:31" x14ac:dyDescent="0.25">
      <c r="A140">
        <v>24</v>
      </c>
      <c r="B140" t="s">
        <v>28</v>
      </c>
      <c r="C140" t="s">
        <v>22</v>
      </c>
      <c r="D140" t="s">
        <v>23</v>
      </c>
      <c r="E140">
        <v>6</v>
      </c>
      <c r="F140">
        <v>2</v>
      </c>
      <c r="G140" t="s">
        <v>38</v>
      </c>
      <c r="H140">
        <v>965</v>
      </c>
      <c r="I140" t="s">
        <v>25</v>
      </c>
      <c r="J140">
        <v>2</v>
      </c>
      <c r="K140" t="s">
        <v>44</v>
      </c>
      <c r="L140" t="s">
        <v>27</v>
      </c>
      <c r="M140">
        <v>20070</v>
      </c>
      <c r="N140">
        <v>1</v>
      </c>
      <c r="O140">
        <v>12</v>
      </c>
      <c r="P140">
        <v>0</v>
      </c>
      <c r="Q140">
        <v>1</v>
      </c>
      <c r="R140">
        <v>2</v>
      </c>
      <c r="S140">
        <v>1</v>
      </c>
      <c r="T140">
        <v>0</v>
      </c>
      <c r="U140">
        <v>0</v>
      </c>
      <c r="V140">
        <f>COUNTIF(tbl_HRMaster[EmployeeID],tbl_HRMaster[[#This Row],[EmployeeID]])</f>
        <v>1</v>
      </c>
      <c r="W140">
        <f>IFERROR(INDEX(tbl_EmployeeSurvey[EnvironmentSatisfaction],MATCH(tbl_HRMaster[[#This Row],[EmployeeID]],tbl_EmployeeSurvey[EmployeeID],0)),"Not Found")</f>
        <v>4</v>
      </c>
      <c r="X140">
        <f>IFERROR(INDEX(tbl_EmployeeSurvey[JobSatisfaction],MATCH(tbl_HRMaster[[#This Row],[EmployeeID]],tbl_EmployeeSurvey[EmployeeID],0)),"Not Found")</f>
        <v>3</v>
      </c>
      <c r="Y140" s="5">
        <f>IFERROR(INDEX(tbl_EmployeeSurvey[WorkLifeBalance],MATCH(tbl_HRMaster[[#This Row],[EmployeeID]],tbl_EmployeeSurvey[EmployeeID],0)),"Not Found")</f>
        <v>3</v>
      </c>
      <c r="Z140" s="5">
        <f>IFERROR(VLOOKUP(tbl_HRMaster[[#This Row],[EmployeeID]],tbl_ManagerSurvey[[EmployeeID]:[PerformanceRating]],2,FALSE),"Not Found")</f>
        <v>2</v>
      </c>
      <c r="AA140" s="5">
        <f>IFERROR(VLOOKUP(tbl_HRMaster[[#This Row],[EmployeeID]],tbl_ManagerSurvey[[EmployeeID]:[PerformanceRating]],3,FALSE),"Not Found")</f>
        <v>3</v>
      </c>
      <c r="AB140" s="5" t="str">
        <f>IF(tbl_HRMaster[[#This Row],[Attrition]]="Yes","Left","Active")</f>
        <v>Left</v>
      </c>
      <c r="AC140" s="5" t="str">
        <f>_xlfn.IFS(tbl_HRMaster[[#This Row],[Age]]&lt;25,"Under 25",tbl_HRMaster[[#This Row],[Age]]&lt;35,"25-34",tbl_HRMaster[[#This Row],[Age]]&lt;45,"35-44",tbl_HRMaster[[#This Row],[Age]]&lt;55,"45-54",TRUE,"Above 54")</f>
        <v>Under 25</v>
      </c>
      <c r="AD140" s="5" t="str">
        <f>_xlfn.IFS(
tbl_HRMaster[[#This Row],[YearsAtCompany]]&lt;2,"&lt; 2 Years",
tbl_HRMaster[[#This Row],[YearsAtCompany]]&lt;5,"2-4 Years",
tbl_HRMaster[[#This Row],[YearsAtCompany]]&lt;10,"5-9 Years",
TRUE,"10+ Years"
)</f>
        <v>&lt; 2 Years</v>
      </c>
      <c r="AE140" s="5">
        <f>IF(tbl_HRMaster[[#This Row],[Attrition]]="Yes",1,0)</f>
        <v>1</v>
      </c>
    </row>
    <row r="141" spans="1:31" x14ac:dyDescent="0.25">
      <c r="A141">
        <v>24</v>
      </c>
      <c r="B141" t="s">
        <v>28</v>
      </c>
      <c r="C141" t="s">
        <v>22</v>
      </c>
      <c r="D141" t="s">
        <v>23</v>
      </c>
      <c r="E141">
        <v>6</v>
      </c>
      <c r="F141">
        <v>2</v>
      </c>
      <c r="G141" t="s">
        <v>38</v>
      </c>
      <c r="H141">
        <v>2435</v>
      </c>
      <c r="I141" t="s">
        <v>25</v>
      </c>
      <c r="J141">
        <v>2</v>
      </c>
      <c r="K141" t="s">
        <v>44</v>
      </c>
      <c r="L141" t="s">
        <v>27</v>
      </c>
      <c r="M141">
        <v>20070</v>
      </c>
      <c r="N141">
        <v>1</v>
      </c>
      <c r="O141">
        <v>12</v>
      </c>
      <c r="P141">
        <v>0</v>
      </c>
      <c r="Q141">
        <v>1</v>
      </c>
      <c r="R141">
        <v>2</v>
      </c>
      <c r="S141">
        <v>1</v>
      </c>
      <c r="T141">
        <v>0</v>
      </c>
      <c r="U141">
        <v>0</v>
      </c>
      <c r="V141">
        <f>COUNTIF(tbl_HRMaster[EmployeeID],tbl_HRMaster[[#This Row],[EmployeeID]])</f>
        <v>1</v>
      </c>
      <c r="W141">
        <f>IFERROR(INDEX(tbl_EmployeeSurvey[EnvironmentSatisfaction],MATCH(tbl_HRMaster[[#This Row],[EmployeeID]],tbl_EmployeeSurvey[EmployeeID],0)),"Not Found")</f>
        <v>4</v>
      </c>
      <c r="X141">
        <f>IFERROR(INDEX(tbl_EmployeeSurvey[JobSatisfaction],MATCH(tbl_HRMaster[[#This Row],[EmployeeID]],tbl_EmployeeSurvey[EmployeeID],0)),"Not Found")</f>
        <v>3</v>
      </c>
      <c r="Y141" s="5">
        <f>IFERROR(INDEX(tbl_EmployeeSurvey[WorkLifeBalance],MATCH(tbl_HRMaster[[#This Row],[EmployeeID]],tbl_EmployeeSurvey[EmployeeID],0)),"Not Found")</f>
        <v>3</v>
      </c>
      <c r="Z141" s="5">
        <f>IFERROR(VLOOKUP(tbl_HRMaster[[#This Row],[EmployeeID]],tbl_ManagerSurvey[[EmployeeID]:[PerformanceRating]],2,FALSE),"Not Found")</f>
        <v>2</v>
      </c>
      <c r="AA141" s="5">
        <f>IFERROR(VLOOKUP(tbl_HRMaster[[#This Row],[EmployeeID]],tbl_ManagerSurvey[[EmployeeID]:[PerformanceRating]],3,FALSE),"Not Found")</f>
        <v>3</v>
      </c>
      <c r="AB141" s="5" t="str">
        <f>IF(tbl_HRMaster[[#This Row],[Attrition]]="Yes","Left","Active")</f>
        <v>Left</v>
      </c>
      <c r="AC141" s="5" t="str">
        <f>_xlfn.IFS(tbl_HRMaster[[#This Row],[Age]]&lt;25,"Under 25",tbl_HRMaster[[#This Row],[Age]]&lt;35,"25-34",tbl_HRMaster[[#This Row],[Age]]&lt;45,"35-44",tbl_HRMaster[[#This Row],[Age]]&lt;55,"45-54",TRUE,"Above 54")</f>
        <v>Under 25</v>
      </c>
      <c r="AD141" s="5" t="str">
        <f>_xlfn.IFS(
tbl_HRMaster[[#This Row],[YearsAtCompany]]&lt;2,"&lt; 2 Years",
tbl_HRMaster[[#This Row],[YearsAtCompany]]&lt;5,"2-4 Years",
tbl_HRMaster[[#This Row],[YearsAtCompany]]&lt;10,"5-9 Years",
TRUE,"10+ Years"
)</f>
        <v>&lt; 2 Years</v>
      </c>
      <c r="AE141" s="5">
        <f>IF(tbl_HRMaster[[#This Row],[Attrition]]="Yes",1,0)</f>
        <v>1</v>
      </c>
    </row>
    <row r="142" spans="1:31" x14ac:dyDescent="0.25">
      <c r="A142">
        <v>24</v>
      </c>
      <c r="B142" t="s">
        <v>28</v>
      </c>
      <c r="C142" t="s">
        <v>22</v>
      </c>
      <c r="D142" t="s">
        <v>23</v>
      </c>
      <c r="E142">
        <v>6</v>
      </c>
      <c r="F142">
        <v>2</v>
      </c>
      <c r="G142" t="s">
        <v>38</v>
      </c>
      <c r="H142">
        <v>3905</v>
      </c>
      <c r="I142" t="s">
        <v>25</v>
      </c>
      <c r="J142">
        <v>2</v>
      </c>
      <c r="K142" t="s">
        <v>44</v>
      </c>
      <c r="L142" t="s">
        <v>27</v>
      </c>
      <c r="M142">
        <v>20070</v>
      </c>
      <c r="N142">
        <v>1</v>
      </c>
      <c r="O142">
        <v>12</v>
      </c>
      <c r="P142">
        <v>0</v>
      </c>
      <c r="Q142">
        <v>1</v>
      </c>
      <c r="R142">
        <v>2</v>
      </c>
      <c r="S142">
        <v>1</v>
      </c>
      <c r="T142">
        <v>0</v>
      </c>
      <c r="U142">
        <v>0</v>
      </c>
      <c r="V142">
        <f>COUNTIF(tbl_HRMaster[EmployeeID],tbl_HRMaster[[#This Row],[EmployeeID]])</f>
        <v>1</v>
      </c>
      <c r="W142">
        <f>IFERROR(INDEX(tbl_EmployeeSurvey[EnvironmentSatisfaction],MATCH(tbl_HRMaster[[#This Row],[EmployeeID]],tbl_EmployeeSurvey[EmployeeID],0)),"Not Found")</f>
        <v>4</v>
      </c>
      <c r="X142">
        <f>IFERROR(INDEX(tbl_EmployeeSurvey[JobSatisfaction],MATCH(tbl_HRMaster[[#This Row],[EmployeeID]],tbl_EmployeeSurvey[EmployeeID],0)),"Not Found")</f>
        <v>3</v>
      </c>
      <c r="Y142" s="5">
        <f>IFERROR(INDEX(tbl_EmployeeSurvey[WorkLifeBalance],MATCH(tbl_HRMaster[[#This Row],[EmployeeID]],tbl_EmployeeSurvey[EmployeeID],0)),"Not Found")</f>
        <v>3</v>
      </c>
      <c r="Z142" s="5">
        <f>IFERROR(VLOOKUP(tbl_HRMaster[[#This Row],[EmployeeID]],tbl_ManagerSurvey[[EmployeeID]:[PerformanceRating]],2,FALSE),"Not Found")</f>
        <v>2</v>
      </c>
      <c r="AA142" s="5">
        <f>IFERROR(VLOOKUP(tbl_HRMaster[[#This Row],[EmployeeID]],tbl_ManagerSurvey[[EmployeeID]:[PerformanceRating]],3,FALSE),"Not Found")</f>
        <v>3</v>
      </c>
      <c r="AB142" s="5" t="str">
        <f>IF(tbl_HRMaster[[#This Row],[Attrition]]="Yes","Left","Active")</f>
        <v>Left</v>
      </c>
      <c r="AC142" s="5" t="str">
        <f>_xlfn.IFS(tbl_HRMaster[[#This Row],[Age]]&lt;25,"Under 25",tbl_HRMaster[[#This Row],[Age]]&lt;35,"25-34",tbl_HRMaster[[#This Row],[Age]]&lt;45,"35-44",tbl_HRMaster[[#This Row],[Age]]&lt;55,"45-54",TRUE,"Above 54")</f>
        <v>Under 25</v>
      </c>
      <c r="AD142" s="5" t="str">
        <f>_xlfn.IFS(
tbl_HRMaster[[#This Row],[YearsAtCompany]]&lt;2,"&lt; 2 Years",
tbl_HRMaster[[#This Row],[YearsAtCompany]]&lt;5,"2-4 Years",
tbl_HRMaster[[#This Row],[YearsAtCompany]]&lt;10,"5-9 Years",
TRUE,"10+ Years"
)</f>
        <v>&lt; 2 Years</v>
      </c>
      <c r="AE142" s="5">
        <f>IF(tbl_HRMaster[[#This Row],[Attrition]]="Yes",1,0)</f>
        <v>1</v>
      </c>
    </row>
    <row r="143" spans="1:31" x14ac:dyDescent="0.25">
      <c r="A143">
        <v>34</v>
      </c>
      <c r="B143" t="s">
        <v>21</v>
      </c>
      <c r="C143" t="s">
        <v>22</v>
      </c>
      <c r="D143" t="s">
        <v>30</v>
      </c>
      <c r="E143">
        <v>3</v>
      </c>
      <c r="F143">
        <v>3</v>
      </c>
      <c r="G143" t="s">
        <v>24</v>
      </c>
      <c r="H143">
        <v>858</v>
      </c>
      <c r="I143" t="s">
        <v>34</v>
      </c>
      <c r="J143">
        <v>2</v>
      </c>
      <c r="K143" t="s">
        <v>35</v>
      </c>
      <c r="L143" t="s">
        <v>32</v>
      </c>
      <c r="M143">
        <v>20440</v>
      </c>
      <c r="N143">
        <v>1</v>
      </c>
      <c r="O143">
        <v>11</v>
      </c>
      <c r="P143">
        <v>0</v>
      </c>
      <c r="Q143">
        <v>1</v>
      </c>
      <c r="R143">
        <v>2</v>
      </c>
      <c r="S143">
        <v>1</v>
      </c>
      <c r="T143">
        <v>0</v>
      </c>
      <c r="U143">
        <v>0</v>
      </c>
      <c r="V143">
        <f>COUNTIF(tbl_HRMaster[EmployeeID],tbl_HRMaster[[#This Row],[EmployeeID]])</f>
        <v>1</v>
      </c>
      <c r="W143">
        <f>IFERROR(INDEX(tbl_EmployeeSurvey[EnvironmentSatisfaction],MATCH(tbl_HRMaster[[#This Row],[EmployeeID]],tbl_EmployeeSurvey[EmployeeID],0)),"Not Found")</f>
        <v>1</v>
      </c>
      <c r="X143">
        <f>IFERROR(INDEX(tbl_EmployeeSurvey[JobSatisfaction],MATCH(tbl_HRMaster[[#This Row],[EmployeeID]],tbl_EmployeeSurvey[EmployeeID],0)),"Not Found")</f>
        <v>4</v>
      </c>
      <c r="Y143" s="5">
        <f>IFERROR(INDEX(tbl_EmployeeSurvey[WorkLifeBalance],MATCH(tbl_HRMaster[[#This Row],[EmployeeID]],tbl_EmployeeSurvey[EmployeeID],0)),"Not Found")</f>
        <v>1</v>
      </c>
      <c r="Z143" s="5">
        <f>IFERROR(VLOOKUP(tbl_HRMaster[[#This Row],[EmployeeID]],tbl_ManagerSurvey[[EmployeeID]:[PerformanceRating]],2,FALSE),"Not Found")</f>
        <v>3</v>
      </c>
      <c r="AA143" s="5">
        <f>IFERROR(VLOOKUP(tbl_HRMaster[[#This Row],[EmployeeID]],tbl_ManagerSurvey[[EmployeeID]:[PerformanceRating]],3,FALSE),"Not Found")</f>
        <v>3</v>
      </c>
      <c r="AB143" s="5" t="str">
        <f>IF(tbl_HRMaster[[#This Row],[Attrition]]="Yes","Left","Active")</f>
        <v>Active</v>
      </c>
      <c r="AC143" s="5" t="str">
        <f>_xlfn.IFS(tbl_HRMaster[[#This Row],[Age]]&lt;25,"Under 25",tbl_HRMaster[[#This Row],[Age]]&lt;35,"25-34",tbl_HRMaster[[#This Row],[Age]]&lt;45,"35-44",tbl_HRMaster[[#This Row],[Age]]&lt;55,"45-54",TRUE,"Above 54")</f>
        <v>25-34</v>
      </c>
      <c r="AD143" s="5" t="str">
        <f>_xlfn.IFS(
tbl_HRMaster[[#This Row],[YearsAtCompany]]&lt;2,"&lt; 2 Years",
tbl_HRMaster[[#This Row],[YearsAtCompany]]&lt;5,"2-4 Years",
tbl_HRMaster[[#This Row],[YearsAtCompany]]&lt;10,"5-9 Years",
TRUE,"10+ Years"
)</f>
        <v>&lt; 2 Years</v>
      </c>
      <c r="AE143" s="5">
        <f>IF(tbl_HRMaster[[#This Row],[Attrition]]="Yes",1,0)</f>
        <v>0</v>
      </c>
    </row>
    <row r="144" spans="1:31" x14ac:dyDescent="0.25">
      <c r="A144">
        <v>34</v>
      </c>
      <c r="B144" t="s">
        <v>21</v>
      </c>
      <c r="C144" t="s">
        <v>22</v>
      </c>
      <c r="D144" t="s">
        <v>30</v>
      </c>
      <c r="E144">
        <v>3</v>
      </c>
      <c r="F144">
        <v>3</v>
      </c>
      <c r="G144" t="s">
        <v>24</v>
      </c>
      <c r="H144">
        <v>2328</v>
      </c>
      <c r="I144" t="s">
        <v>34</v>
      </c>
      <c r="J144">
        <v>2</v>
      </c>
      <c r="K144" t="s">
        <v>35</v>
      </c>
      <c r="L144" t="s">
        <v>32</v>
      </c>
      <c r="M144">
        <v>20440</v>
      </c>
      <c r="N144">
        <v>1</v>
      </c>
      <c r="O144">
        <v>11</v>
      </c>
      <c r="P144">
        <v>0</v>
      </c>
      <c r="Q144">
        <v>1</v>
      </c>
      <c r="R144">
        <v>2</v>
      </c>
      <c r="S144">
        <v>1</v>
      </c>
      <c r="T144">
        <v>0</v>
      </c>
      <c r="U144">
        <v>0</v>
      </c>
      <c r="V144">
        <f>COUNTIF(tbl_HRMaster[EmployeeID],tbl_HRMaster[[#This Row],[EmployeeID]])</f>
        <v>1</v>
      </c>
      <c r="W144">
        <f>IFERROR(INDEX(tbl_EmployeeSurvey[EnvironmentSatisfaction],MATCH(tbl_HRMaster[[#This Row],[EmployeeID]],tbl_EmployeeSurvey[EmployeeID],0)),"Not Found")</f>
        <v>1</v>
      </c>
      <c r="X144">
        <f>IFERROR(INDEX(tbl_EmployeeSurvey[JobSatisfaction],MATCH(tbl_HRMaster[[#This Row],[EmployeeID]],tbl_EmployeeSurvey[EmployeeID],0)),"Not Found")</f>
        <v>4</v>
      </c>
      <c r="Y144" s="5">
        <f>IFERROR(INDEX(tbl_EmployeeSurvey[WorkLifeBalance],MATCH(tbl_HRMaster[[#This Row],[EmployeeID]],tbl_EmployeeSurvey[EmployeeID],0)),"Not Found")</f>
        <v>1</v>
      </c>
      <c r="Z144" s="5">
        <f>IFERROR(VLOOKUP(tbl_HRMaster[[#This Row],[EmployeeID]],tbl_ManagerSurvey[[EmployeeID]:[PerformanceRating]],2,FALSE),"Not Found")</f>
        <v>3</v>
      </c>
      <c r="AA144" s="5">
        <f>IFERROR(VLOOKUP(tbl_HRMaster[[#This Row],[EmployeeID]],tbl_ManagerSurvey[[EmployeeID]:[PerformanceRating]],3,FALSE),"Not Found")</f>
        <v>3</v>
      </c>
      <c r="AB144" s="5" t="str">
        <f>IF(tbl_HRMaster[[#This Row],[Attrition]]="Yes","Left","Active")</f>
        <v>Active</v>
      </c>
      <c r="AC144" s="5" t="str">
        <f>_xlfn.IFS(tbl_HRMaster[[#This Row],[Age]]&lt;25,"Under 25",tbl_HRMaster[[#This Row],[Age]]&lt;35,"25-34",tbl_HRMaster[[#This Row],[Age]]&lt;45,"35-44",tbl_HRMaster[[#This Row],[Age]]&lt;55,"45-54",TRUE,"Above 54")</f>
        <v>25-34</v>
      </c>
      <c r="AD144" s="5" t="str">
        <f>_xlfn.IFS(
tbl_HRMaster[[#This Row],[YearsAtCompany]]&lt;2,"&lt; 2 Years",
tbl_HRMaster[[#This Row],[YearsAtCompany]]&lt;5,"2-4 Years",
tbl_HRMaster[[#This Row],[YearsAtCompany]]&lt;10,"5-9 Years",
TRUE,"10+ Years"
)</f>
        <v>&lt; 2 Years</v>
      </c>
      <c r="AE144" s="5">
        <f>IF(tbl_HRMaster[[#This Row],[Attrition]]="Yes",1,0)</f>
        <v>0</v>
      </c>
    </row>
    <row r="145" spans="1:31" x14ac:dyDescent="0.25">
      <c r="A145">
        <v>34</v>
      </c>
      <c r="B145" t="s">
        <v>21</v>
      </c>
      <c r="C145" t="s">
        <v>22</v>
      </c>
      <c r="D145" t="s">
        <v>30</v>
      </c>
      <c r="E145">
        <v>3</v>
      </c>
      <c r="F145">
        <v>3</v>
      </c>
      <c r="G145" t="s">
        <v>24</v>
      </c>
      <c r="H145">
        <v>3798</v>
      </c>
      <c r="I145" t="s">
        <v>34</v>
      </c>
      <c r="J145">
        <v>2</v>
      </c>
      <c r="K145" t="s">
        <v>35</v>
      </c>
      <c r="L145" t="s">
        <v>32</v>
      </c>
      <c r="M145">
        <v>20440</v>
      </c>
      <c r="N145">
        <v>1</v>
      </c>
      <c r="O145">
        <v>11</v>
      </c>
      <c r="P145">
        <v>0</v>
      </c>
      <c r="Q145">
        <v>1</v>
      </c>
      <c r="R145">
        <v>2</v>
      </c>
      <c r="S145">
        <v>1</v>
      </c>
      <c r="T145">
        <v>0</v>
      </c>
      <c r="U145">
        <v>0</v>
      </c>
      <c r="V145">
        <f>COUNTIF(tbl_HRMaster[EmployeeID],tbl_HRMaster[[#This Row],[EmployeeID]])</f>
        <v>1</v>
      </c>
      <c r="W145">
        <f>IFERROR(INDEX(tbl_EmployeeSurvey[EnvironmentSatisfaction],MATCH(tbl_HRMaster[[#This Row],[EmployeeID]],tbl_EmployeeSurvey[EmployeeID],0)),"Not Found")</f>
        <v>1</v>
      </c>
      <c r="X145">
        <f>IFERROR(INDEX(tbl_EmployeeSurvey[JobSatisfaction],MATCH(tbl_HRMaster[[#This Row],[EmployeeID]],tbl_EmployeeSurvey[EmployeeID],0)),"Not Found")</f>
        <v>4</v>
      </c>
      <c r="Y145" s="5">
        <f>IFERROR(INDEX(tbl_EmployeeSurvey[WorkLifeBalance],MATCH(tbl_HRMaster[[#This Row],[EmployeeID]],tbl_EmployeeSurvey[EmployeeID],0)),"Not Found")</f>
        <v>1</v>
      </c>
      <c r="Z145" s="5">
        <f>IFERROR(VLOOKUP(tbl_HRMaster[[#This Row],[EmployeeID]],tbl_ManagerSurvey[[EmployeeID]:[PerformanceRating]],2,FALSE),"Not Found")</f>
        <v>3</v>
      </c>
      <c r="AA145" s="5">
        <f>IFERROR(VLOOKUP(tbl_HRMaster[[#This Row],[EmployeeID]],tbl_ManagerSurvey[[EmployeeID]:[PerformanceRating]],3,FALSE),"Not Found")</f>
        <v>3</v>
      </c>
      <c r="AB145" s="5" t="str">
        <f>IF(tbl_HRMaster[[#This Row],[Attrition]]="Yes","Left","Active")</f>
        <v>Active</v>
      </c>
      <c r="AC145" s="5" t="str">
        <f>_xlfn.IFS(tbl_HRMaster[[#This Row],[Age]]&lt;25,"Under 25",tbl_HRMaster[[#This Row],[Age]]&lt;35,"25-34",tbl_HRMaster[[#This Row],[Age]]&lt;45,"35-44",tbl_HRMaster[[#This Row],[Age]]&lt;55,"45-54",TRUE,"Above 54")</f>
        <v>25-34</v>
      </c>
      <c r="AD145" s="5" t="str">
        <f>_xlfn.IFS(
tbl_HRMaster[[#This Row],[YearsAtCompany]]&lt;2,"&lt; 2 Years",
tbl_HRMaster[[#This Row],[YearsAtCompany]]&lt;5,"2-4 Years",
tbl_HRMaster[[#This Row],[YearsAtCompany]]&lt;10,"5-9 Years",
TRUE,"10+ Years"
)</f>
        <v>&lt; 2 Years</v>
      </c>
      <c r="AE145" s="5">
        <f>IF(tbl_HRMaster[[#This Row],[Attrition]]="Yes",1,0)</f>
        <v>0</v>
      </c>
    </row>
    <row r="146" spans="1:31" x14ac:dyDescent="0.25">
      <c r="A146">
        <v>27</v>
      </c>
      <c r="B146" t="s">
        <v>21</v>
      </c>
      <c r="C146" t="s">
        <v>22</v>
      </c>
      <c r="D146" t="s">
        <v>30</v>
      </c>
      <c r="E146">
        <v>1</v>
      </c>
      <c r="F146">
        <v>3</v>
      </c>
      <c r="G146" t="s">
        <v>38</v>
      </c>
      <c r="H146">
        <v>413</v>
      </c>
      <c r="I146" t="s">
        <v>34</v>
      </c>
      <c r="J146">
        <v>1</v>
      </c>
      <c r="K146" t="s">
        <v>31</v>
      </c>
      <c r="L146" t="s">
        <v>32</v>
      </c>
      <c r="M146">
        <v>20580</v>
      </c>
      <c r="N146">
        <v>1</v>
      </c>
      <c r="O146">
        <v>14</v>
      </c>
      <c r="P146">
        <v>1</v>
      </c>
      <c r="Q146">
        <v>1</v>
      </c>
      <c r="R146">
        <v>5</v>
      </c>
      <c r="S146">
        <v>1</v>
      </c>
      <c r="T146">
        <v>0</v>
      </c>
      <c r="U146">
        <v>0</v>
      </c>
      <c r="V146">
        <f>COUNTIF(tbl_HRMaster[EmployeeID],tbl_HRMaster[[#This Row],[EmployeeID]])</f>
        <v>1</v>
      </c>
      <c r="W146">
        <f>IFERROR(INDEX(tbl_EmployeeSurvey[EnvironmentSatisfaction],MATCH(tbl_HRMaster[[#This Row],[EmployeeID]],tbl_EmployeeSurvey[EmployeeID],0)),"Not Found")</f>
        <v>2</v>
      </c>
      <c r="X146">
        <f>IFERROR(INDEX(tbl_EmployeeSurvey[JobSatisfaction],MATCH(tbl_HRMaster[[#This Row],[EmployeeID]],tbl_EmployeeSurvey[EmployeeID],0)),"Not Found")</f>
        <v>3</v>
      </c>
      <c r="Y146" s="5">
        <f>IFERROR(INDEX(tbl_EmployeeSurvey[WorkLifeBalance],MATCH(tbl_HRMaster[[#This Row],[EmployeeID]],tbl_EmployeeSurvey[EmployeeID],0)),"Not Found")</f>
        <v>3</v>
      </c>
      <c r="Z146" s="5">
        <f>IFERROR(VLOOKUP(tbl_HRMaster[[#This Row],[EmployeeID]],tbl_ManagerSurvey[[EmployeeID]:[PerformanceRating]],2,FALSE),"Not Found")</f>
        <v>3</v>
      </c>
      <c r="AA146" s="5">
        <f>IFERROR(VLOOKUP(tbl_HRMaster[[#This Row],[EmployeeID]],tbl_ManagerSurvey[[EmployeeID]:[PerformanceRating]],3,FALSE),"Not Found")</f>
        <v>3</v>
      </c>
      <c r="AB146" s="5" t="str">
        <f>IF(tbl_HRMaster[[#This Row],[Attrition]]="Yes","Left","Active")</f>
        <v>Active</v>
      </c>
      <c r="AC146" s="5" t="str">
        <f>_xlfn.IFS(tbl_HRMaster[[#This Row],[Age]]&lt;25,"Under 25",tbl_HRMaster[[#This Row],[Age]]&lt;35,"25-34",tbl_HRMaster[[#This Row],[Age]]&lt;45,"35-44",tbl_HRMaster[[#This Row],[Age]]&lt;55,"45-54",TRUE,"Above 54")</f>
        <v>25-34</v>
      </c>
      <c r="AD146" s="5" t="str">
        <f>_xlfn.IFS(
tbl_HRMaster[[#This Row],[YearsAtCompany]]&lt;2,"&lt; 2 Years",
tbl_HRMaster[[#This Row],[YearsAtCompany]]&lt;5,"2-4 Years",
tbl_HRMaster[[#This Row],[YearsAtCompany]]&lt;10,"5-9 Years",
TRUE,"10+ Years"
)</f>
        <v>&lt; 2 Years</v>
      </c>
      <c r="AE146" s="5">
        <f>IF(tbl_HRMaster[[#This Row],[Attrition]]="Yes",1,0)</f>
        <v>0</v>
      </c>
    </row>
    <row r="147" spans="1:31" x14ac:dyDescent="0.25">
      <c r="A147">
        <v>27</v>
      </c>
      <c r="B147" t="s">
        <v>21</v>
      </c>
      <c r="C147" t="s">
        <v>22</v>
      </c>
      <c r="D147" t="s">
        <v>30</v>
      </c>
      <c r="E147">
        <v>1</v>
      </c>
      <c r="F147">
        <v>3</v>
      </c>
      <c r="G147" t="s">
        <v>38</v>
      </c>
      <c r="H147">
        <v>1883</v>
      </c>
      <c r="I147" t="s">
        <v>34</v>
      </c>
      <c r="J147">
        <v>1</v>
      </c>
      <c r="K147" t="s">
        <v>31</v>
      </c>
      <c r="L147" t="s">
        <v>32</v>
      </c>
      <c r="M147">
        <v>20580</v>
      </c>
      <c r="N147">
        <v>1</v>
      </c>
      <c r="O147">
        <v>14</v>
      </c>
      <c r="P147">
        <v>1</v>
      </c>
      <c r="Q147">
        <v>1</v>
      </c>
      <c r="R147">
        <v>5</v>
      </c>
      <c r="S147">
        <v>1</v>
      </c>
      <c r="T147">
        <v>0</v>
      </c>
      <c r="U147">
        <v>0</v>
      </c>
      <c r="V147">
        <f>COUNTIF(tbl_HRMaster[EmployeeID],tbl_HRMaster[[#This Row],[EmployeeID]])</f>
        <v>1</v>
      </c>
      <c r="W147">
        <f>IFERROR(INDEX(tbl_EmployeeSurvey[EnvironmentSatisfaction],MATCH(tbl_HRMaster[[#This Row],[EmployeeID]],tbl_EmployeeSurvey[EmployeeID],0)),"Not Found")</f>
        <v>2</v>
      </c>
      <c r="X147">
        <f>IFERROR(INDEX(tbl_EmployeeSurvey[JobSatisfaction],MATCH(tbl_HRMaster[[#This Row],[EmployeeID]],tbl_EmployeeSurvey[EmployeeID],0)),"Not Found")</f>
        <v>3</v>
      </c>
      <c r="Y147" s="5">
        <f>IFERROR(INDEX(tbl_EmployeeSurvey[WorkLifeBalance],MATCH(tbl_HRMaster[[#This Row],[EmployeeID]],tbl_EmployeeSurvey[EmployeeID],0)),"Not Found")</f>
        <v>3</v>
      </c>
      <c r="Z147" s="5">
        <f>IFERROR(VLOOKUP(tbl_HRMaster[[#This Row],[EmployeeID]],tbl_ManagerSurvey[[EmployeeID]:[PerformanceRating]],2,FALSE),"Not Found")</f>
        <v>3</v>
      </c>
      <c r="AA147" s="5">
        <f>IFERROR(VLOOKUP(tbl_HRMaster[[#This Row],[EmployeeID]],tbl_ManagerSurvey[[EmployeeID]:[PerformanceRating]],3,FALSE),"Not Found")</f>
        <v>3</v>
      </c>
      <c r="AB147" s="5" t="str">
        <f>IF(tbl_HRMaster[[#This Row],[Attrition]]="Yes","Left","Active")</f>
        <v>Active</v>
      </c>
      <c r="AC147" s="5" t="str">
        <f>_xlfn.IFS(tbl_HRMaster[[#This Row],[Age]]&lt;25,"Under 25",tbl_HRMaster[[#This Row],[Age]]&lt;35,"25-34",tbl_HRMaster[[#This Row],[Age]]&lt;45,"35-44",tbl_HRMaster[[#This Row],[Age]]&lt;55,"45-54",TRUE,"Above 54")</f>
        <v>25-34</v>
      </c>
      <c r="AD147" s="5" t="str">
        <f>_xlfn.IFS(
tbl_HRMaster[[#This Row],[YearsAtCompany]]&lt;2,"&lt; 2 Years",
tbl_HRMaster[[#This Row],[YearsAtCompany]]&lt;5,"2-4 Years",
tbl_HRMaster[[#This Row],[YearsAtCompany]]&lt;10,"5-9 Years",
TRUE,"10+ Years"
)</f>
        <v>&lt; 2 Years</v>
      </c>
      <c r="AE147" s="5">
        <f>IF(tbl_HRMaster[[#This Row],[Attrition]]="Yes",1,0)</f>
        <v>0</v>
      </c>
    </row>
    <row r="148" spans="1:31" x14ac:dyDescent="0.25">
      <c r="A148">
        <v>27</v>
      </c>
      <c r="B148" t="s">
        <v>21</v>
      </c>
      <c r="C148" t="s">
        <v>22</v>
      </c>
      <c r="D148" t="s">
        <v>30</v>
      </c>
      <c r="E148">
        <v>1</v>
      </c>
      <c r="F148">
        <v>3</v>
      </c>
      <c r="G148" t="s">
        <v>38</v>
      </c>
      <c r="H148">
        <v>3353</v>
      </c>
      <c r="I148" t="s">
        <v>34</v>
      </c>
      <c r="J148">
        <v>1</v>
      </c>
      <c r="K148" t="s">
        <v>31</v>
      </c>
      <c r="L148" t="s">
        <v>32</v>
      </c>
      <c r="M148">
        <v>20580</v>
      </c>
      <c r="N148">
        <v>1</v>
      </c>
      <c r="O148">
        <v>14</v>
      </c>
      <c r="P148">
        <v>1</v>
      </c>
      <c r="Q148">
        <v>1</v>
      </c>
      <c r="R148">
        <v>5</v>
      </c>
      <c r="S148">
        <v>1</v>
      </c>
      <c r="T148">
        <v>0</v>
      </c>
      <c r="U148">
        <v>0</v>
      </c>
      <c r="V148">
        <f>COUNTIF(tbl_HRMaster[EmployeeID],tbl_HRMaster[[#This Row],[EmployeeID]])</f>
        <v>1</v>
      </c>
      <c r="W148">
        <f>IFERROR(INDEX(tbl_EmployeeSurvey[EnvironmentSatisfaction],MATCH(tbl_HRMaster[[#This Row],[EmployeeID]],tbl_EmployeeSurvey[EmployeeID],0)),"Not Found")</f>
        <v>2</v>
      </c>
      <c r="X148">
        <f>IFERROR(INDEX(tbl_EmployeeSurvey[JobSatisfaction],MATCH(tbl_HRMaster[[#This Row],[EmployeeID]],tbl_EmployeeSurvey[EmployeeID],0)),"Not Found")</f>
        <v>3</v>
      </c>
      <c r="Y148" s="5">
        <f>IFERROR(INDEX(tbl_EmployeeSurvey[WorkLifeBalance],MATCH(tbl_HRMaster[[#This Row],[EmployeeID]],tbl_EmployeeSurvey[EmployeeID],0)),"Not Found")</f>
        <v>3</v>
      </c>
      <c r="Z148" s="5">
        <f>IFERROR(VLOOKUP(tbl_HRMaster[[#This Row],[EmployeeID]],tbl_ManagerSurvey[[EmployeeID]:[PerformanceRating]],2,FALSE),"Not Found")</f>
        <v>3</v>
      </c>
      <c r="AA148" s="5">
        <f>IFERROR(VLOOKUP(tbl_HRMaster[[#This Row],[EmployeeID]],tbl_ManagerSurvey[[EmployeeID]:[PerformanceRating]],3,FALSE),"Not Found")</f>
        <v>3</v>
      </c>
      <c r="AB148" s="5" t="str">
        <f>IF(tbl_HRMaster[[#This Row],[Attrition]]="Yes","Left","Active")</f>
        <v>Active</v>
      </c>
      <c r="AC148" s="5" t="str">
        <f>_xlfn.IFS(tbl_HRMaster[[#This Row],[Age]]&lt;25,"Under 25",tbl_HRMaster[[#This Row],[Age]]&lt;35,"25-34",tbl_HRMaster[[#This Row],[Age]]&lt;45,"35-44",tbl_HRMaster[[#This Row],[Age]]&lt;55,"45-54",TRUE,"Above 54")</f>
        <v>25-34</v>
      </c>
      <c r="AD148" s="5" t="str">
        <f>_xlfn.IFS(
tbl_HRMaster[[#This Row],[YearsAtCompany]]&lt;2,"&lt; 2 Years",
tbl_HRMaster[[#This Row],[YearsAtCompany]]&lt;5,"2-4 Years",
tbl_HRMaster[[#This Row],[YearsAtCompany]]&lt;10,"5-9 Years",
TRUE,"10+ Years"
)</f>
        <v>&lt; 2 Years</v>
      </c>
      <c r="AE148" s="5">
        <f>IF(tbl_HRMaster[[#This Row],[Attrition]]="Yes",1,0)</f>
        <v>0</v>
      </c>
    </row>
    <row r="149" spans="1:31" x14ac:dyDescent="0.25">
      <c r="A149">
        <v>32</v>
      </c>
      <c r="B149" t="s">
        <v>21</v>
      </c>
      <c r="C149" t="s">
        <v>22</v>
      </c>
      <c r="D149" t="s">
        <v>37</v>
      </c>
      <c r="E149">
        <v>12</v>
      </c>
      <c r="F149">
        <v>2</v>
      </c>
      <c r="G149" t="s">
        <v>37</v>
      </c>
      <c r="H149">
        <v>1314</v>
      </c>
      <c r="I149" t="s">
        <v>25</v>
      </c>
      <c r="J149">
        <v>1</v>
      </c>
      <c r="K149" t="s">
        <v>43</v>
      </c>
      <c r="L149" t="s">
        <v>32</v>
      </c>
      <c r="M149">
        <v>20610</v>
      </c>
      <c r="N149">
        <v>1</v>
      </c>
      <c r="O149">
        <v>15</v>
      </c>
      <c r="P149">
        <v>1</v>
      </c>
      <c r="Q149">
        <v>1</v>
      </c>
      <c r="R149">
        <v>2</v>
      </c>
      <c r="S149">
        <v>1</v>
      </c>
      <c r="T149">
        <v>0</v>
      </c>
      <c r="U149">
        <v>0</v>
      </c>
      <c r="V149">
        <f>COUNTIF(tbl_HRMaster[EmployeeID],tbl_HRMaster[[#This Row],[EmployeeID]])</f>
        <v>1</v>
      </c>
      <c r="W149">
        <f>IFERROR(INDEX(tbl_EmployeeSurvey[EnvironmentSatisfaction],MATCH(tbl_HRMaster[[#This Row],[EmployeeID]],tbl_EmployeeSurvey[EmployeeID],0)),"Not Found")</f>
        <v>4</v>
      </c>
      <c r="X149">
        <f>IFERROR(INDEX(tbl_EmployeeSurvey[JobSatisfaction],MATCH(tbl_HRMaster[[#This Row],[EmployeeID]],tbl_EmployeeSurvey[EmployeeID],0)),"Not Found")</f>
        <v>1</v>
      </c>
      <c r="Y149" s="5">
        <f>IFERROR(INDEX(tbl_EmployeeSurvey[WorkLifeBalance],MATCH(tbl_HRMaster[[#This Row],[EmployeeID]],tbl_EmployeeSurvey[EmployeeID],0)),"Not Found")</f>
        <v>3</v>
      </c>
      <c r="Z149" s="5">
        <f>IFERROR(VLOOKUP(tbl_HRMaster[[#This Row],[EmployeeID]],tbl_ManagerSurvey[[EmployeeID]:[PerformanceRating]],2,FALSE),"Not Found")</f>
        <v>2</v>
      </c>
      <c r="AA149" s="5">
        <f>IFERROR(VLOOKUP(tbl_HRMaster[[#This Row],[EmployeeID]],tbl_ManagerSurvey[[EmployeeID]:[PerformanceRating]],3,FALSE),"Not Found")</f>
        <v>3</v>
      </c>
      <c r="AB149" s="5" t="str">
        <f>IF(tbl_HRMaster[[#This Row],[Attrition]]="Yes","Left","Active")</f>
        <v>Active</v>
      </c>
      <c r="AC149" s="5" t="str">
        <f>_xlfn.IFS(tbl_HRMaster[[#This Row],[Age]]&lt;25,"Under 25",tbl_HRMaster[[#This Row],[Age]]&lt;35,"25-34",tbl_HRMaster[[#This Row],[Age]]&lt;45,"35-44",tbl_HRMaster[[#This Row],[Age]]&lt;55,"45-54",TRUE,"Above 54")</f>
        <v>25-34</v>
      </c>
      <c r="AD149" s="5" t="str">
        <f>_xlfn.IFS(
tbl_HRMaster[[#This Row],[YearsAtCompany]]&lt;2,"&lt; 2 Years",
tbl_HRMaster[[#This Row],[YearsAtCompany]]&lt;5,"2-4 Years",
tbl_HRMaster[[#This Row],[YearsAtCompany]]&lt;10,"5-9 Years",
TRUE,"10+ Years"
)</f>
        <v>&lt; 2 Years</v>
      </c>
      <c r="AE149" s="5">
        <f>IF(tbl_HRMaster[[#This Row],[Attrition]]="Yes",1,0)</f>
        <v>0</v>
      </c>
    </row>
    <row r="150" spans="1:31" x14ac:dyDescent="0.25">
      <c r="A150">
        <v>32</v>
      </c>
      <c r="B150" t="s">
        <v>21</v>
      </c>
      <c r="C150" t="s">
        <v>22</v>
      </c>
      <c r="D150" t="s">
        <v>37</v>
      </c>
      <c r="E150">
        <v>12</v>
      </c>
      <c r="F150">
        <v>2</v>
      </c>
      <c r="G150" t="s">
        <v>37</v>
      </c>
      <c r="H150">
        <v>2784</v>
      </c>
      <c r="I150" t="s">
        <v>25</v>
      </c>
      <c r="J150">
        <v>1</v>
      </c>
      <c r="K150" t="s">
        <v>43</v>
      </c>
      <c r="L150" t="s">
        <v>32</v>
      </c>
      <c r="M150">
        <v>20610</v>
      </c>
      <c r="N150">
        <v>1</v>
      </c>
      <c r="O150">
        <v>15</v>
      </c>
      <c r="P150">
        <v>1</v>
      </c>
      <c r="Q150">
        <v>1</v>
      </c>
      <c r="R150">
        <v>2</v>
      </c>
      <c r="S150">
        <v>1</v>
      </c>
      <c r="T150">
        <v>0</v>
      </c>
      <c r="U150">
        <v>0</v>
      </c>
      <c r="V150">
        <f>COUNTIF(tbl_HRMaster[EmployeeID],tbl_HRMaster[[#This Row],[EmployeeID]])</f>
        <v>1</v>
      </c>
      <c r="W150">
        <f>IFERROR(INDEX(tbl_EmployeeSurvey[EnvironmentSatisfaction],MATCH(tbl_HRMaster[[#This Row],[EmployeeID]],tbl_EmployeeSurvey[EmployeeID],0)),"Not Found")</f>
        <v>4</v>
      </c>
      <c r="X150">
        <f>IFERROR(INDEX(tbl_EmployeeSurvey[JobSatisfaction],MATCH(tbl_HRMaster[[#This Row],[EmployeeID]],tbl_EmployeeSurvey[EmployeeID],0)),"Not Found")</f>
        <v>1</v>
      </c>
      <c r="Y150" s="5">
        <f>IFERROR(INDEX(tbl_EmployeeSurvey[WorkLifeBalance],MATCH(tbl_HRMaster[[#This Row],[EmployeeID]],tbl_EmployeeSurvey[EmployeeID],0)),"Not Found")</f>
        <v>3</v>
      </c>
      <c r="Z150" s="5">
        <f>IFERROR(VLOOKUP(tbl_HRMaster[[#This Row],[EmployeeID]],tbl_ManagerSurvey[[EmployeeID]:[PerformanceRating]],2,FALSE),"Not Found")</f>
        <v>2</v>
      </c>
      <c r="AA150" s="5">
        <f>IFERROR(VLOOKUP(tbl_HRMaster[[#This Row],[EmployeeID]],tbl_ManagerSurvey[[EmployeeID]:[PerformanceRating]],3,FALSE),"Not Found")</f>
        <v>3</v>
      </c>
      <c r="AB150" s="5" t="str">
        <f>IF(tbl_HRMaster[[#This Row],[Attrition]]="Yes","Left","Active")</f>
        <v>Active</v>
      </c>
      <c r="AC150" s="5" t="str">
        <f>_xlfn.IFS(tbl_HRMaster[[#This Row],[Age]]&lt;25,"Under 25",tbl_HRMaster[[#This Row],[Age]]&lt;35,"25-34",tbl_HRMaster[[#This Row],[Age]]&lt;45,"35-44",tbl_HRMaster[[#This Row],[Age]]&lt;55,"45-54",TRUE,"Above 54")</f>
        <v>25-34</v>
      </c>
      <c r="AD150" s="5" t="str">
        <f>_xlfn.IFS(
tbl_HRMaster[[#This Row],[YearsAtCompany]]&lt;2,"&lt; 2 Years",
tbl_HRMaster[[#This Row],[YearsAtCompany]]&lt;5,"2-4 Years",
tbl_HRMaster[[#This Row],[YearsAtCompany]]&lt;10,"5-9 Years",
TRUE,"10+ Years"
)</f>
        <v>&lt; 2 Years</v>
      </c>
      <c r="AE150" s="5">
        <f>IF(tbl_HRMaster[[#This Row],[Attrition]]="Yes",1,0)</f>
        <v>0</v>
      </c>
    </row>
    <row r="151" spans="1:31" x14ac:dyDescent="0.25">
      <c r="A151">
        <v>32</v>
      </c>
      <c r="B151" t="s">
        <v>21</v>
      </c>
      <c r="C151" t="s">
        <v>22</v>
      </c>
      <c r="D151" t="s">
        <v>37</v>
      </c>
      <c r="E151">
        <v>12</v>
      </c>
      <c r="F151">
        <v>2</v>
      </c>
      <c r="G151" t="s">
        <v>37</v>
      </c>
      <c r="H151">
        <v>4254</v>
      </c>
      <c r="I151" t="s">
        <v>25</v>
      </c>
      <c r="J151">
        <v>1</v>
      </c>
      <c r="K151" t="s">
        <v>43</v>
      </c>
      <c r="L151" t="s">
        <v>32</v>
      </c>
      <c r="M151">
        <v>20610</v>
      </c>
      <c r="N151">
        <v>1</v>
      </c>
      <c r="O151">
        <v>15</v>
      </c>
      <c r="P151">
        <v>1</v>
      </c>
      <c r="Q151">
        <v>1</v>
      </c>
      <c r="R151">
        <v>2</v>
      </c>
      <c r="S151">
        <v>1</v>
      </c>
      <c r="T151">
        <v>0</v>
      </c>
      <c r="U151">
        <v>0</v>
      </c>
      <c r="V151">
        <f>COUNTIF(tbl_HRMaster[EmployeeID],tbl_HRMaster[[#This Row],[EmployeeID]])</f>
        <v>1</v>
      </c>
      <c r="W151">
        <f>IFERROR(INDEX(tbl_EmployeeSurvey[EnvironmentSatisfaction],MATCH(tbl_HRMaster[[#This Row],[EmployeeID]],tbl_EmployeeSurvey[EmployeeID],0)),"Not Found")</f>
        <v>4</v>
      </c>
      <c r="X151">
        <f>IFERROR(INDEX(tbl_EmployeeSurvey[JobSatisfaction],MATCH(tbl_HRMaster[[#This Row],[EmployeeID]],tbl_EmployeeSurvey[EmployeeID],0)),"Not Found")</f>
        <v>1</v>
      </c>
      <c r="Y151" s="5">
        <f>IFERROR(INDEX(tbl_EmployeeSurvey[WorkLifeBalance],MATCH(tbl_HRMaster[[#This Row],[EmployeeID]],tbl_EmployeeSurvey[EmployeeID],0)),"Not Found")</f>
        <v>3</v>
      </c>
      <c r="Z151" s="5">
        <f>IFERROR(VLOOKUP(tbl_HRMaster[[#This Row],[EmployeeID]],tbl_ManagerSurvey[[EmployeeID]:[PerformanceRating]],2,FALSE),"Not Found")</f>
        <v>2</v>
      </c>
      <c r="AA151" s="5">
        <f>IFERROR(VLOOKUP(tbl_HRMaster[[#This Row],[EmployeeID]],tbl_ManagerSurvey[[EmployeeID]:[PerformanceRating]],3,FALSE),"Not Found")</f>
        <v>3</v>
      </c>
      <c r="AB151" s="5" t="str">
        <f>IF(tbl_HRMaster[[#This Row],[Attrition]]="Yes","Left","Active")</f>
        <v>Active</v>
      </c>
      <c r="AC151" s="5" t="str">
        <f>_xlfn.IFS(tbl_HRMaster[[#This Row],[Age]]&lt;25,"Under 25",tbl_HRMaster[[#This Row],[Age]]&lt;35,"25-34",tbl_HRMaster[[#This Row],[Age]]&lt;45,"35-44",tbl_HRMaster[[#This Row],[Age]]&lt;55,"45-54",TRUE,"Above 54")</f>
        <v>25-34</v>
      </c>
      <c r="AD151" s="5" t="str">
        <f>_xlfn.IFS(
tbl_HRMaster[[#This Row],[YearsAtCompany]]&lt;2,"&lt; 2 Years",
tbl_HRMaster[[#This Row],[YearsAtCompany]]&lt;5,"2-4 Years",
tbl_HRMaster[[#This Row],[YearsAtCompany]]&lt;10,"5-9 Years",
TRUE,"10+ Years"
)</f>
        <v>&lt; 2 Years</v>
      </c>
      <c r="AE151" s="5">
        <f>IF(tbl_HRMaster[[#This Row],[Attrition]]="Yes",1,0)</f>
        <v>0</v>
      </c>
    </row>
    <row r="152" spans="1:31" x14ac:dyDescent="0.25">
      <c r="A152">
        <v>30</v>
      </c>
      <c r="B152" t="s">
        <v>21</v>
      </c>
      <c r="C152" t="s">
        <v>36</v>
      </c>
      <c r="D152" t="s">
        <v>30</v>
      </c>
      <c r="E152">
        <v>8</v>
      </c>
      <c r="F152">
        <v>3</v>
      </c>
      <c r="G152" t="s">
        <v>24</v>
      </c>
      <c r="H152">
        <v>795</v>
      </c>
      <c r="I152" t="s">
        <v>34</v>
      </c>
      <c r="J152">
        <v>1</v>
      </c>
      <c r="K152" t="s">
        <v>42</v>
      </c>
      <c r="L152" t="s">
        <v>41</v>
      </c>
      <c r="M152">
        <v>21430</v>
      </c>
      <c r="N152">
        <v>1</v>
      </c>
      <c r="O152">
        <v>17</v>
      </c>
      <c r="P152">
        <v>1</v>
      </c>
      <c r="Q152">
        <v>1</v>
      </c>
      <c r="R152">
        <v>2</v>
      </c>
      <c r="S152">
        <v>1</v>
      </c>
      <c r="T152">
        <v>0</v>
      </c>
      <c r="U152">
        <v>0</v>
      </c>
      <c r="V152">
        <f>COUNTIF(tbl_HRMaster[EmployeeID],tbl_HRMaster[[#This Row],[EmployeeID]])</f>
        <v>1</v>
      </c>
      <c r="W152">
        <f>IFERROR(INDEX(tbl_EmployeeSurvey[EnvironmentSatisfaction],MATCH(tbl_HRMaster[[#This Row],[EmployeeID]],tbl_EmployeeSurvey[EmployeeID],0)),"Not Found")</f>
        <v>3</v>
      </c>
      <c r="X152">
        <f>IFERROR(INDEX(tbl_EmployeeSurvey[JobSatisfaction],MATCH(tbl_HRMaster[[#This Row],[EmployeeID]],tbl_EmployeeSurvey[EmployeeID],0)),"Not Found")</f>
        <v>3</v>
      </c>
      <c r="Y152" s="5">
        <f>IFERROR(INDEX(tbl_EmployeeSurvey[WorkLifeBalance],MATCH(tbl_HRMaster[[#This Row],[EmployeeID]],tbl_EmployeeSurvey[EmployeeID],0)),"Not Found")</f>
        <v>2</v>
      </c>
      <c r="Z152" s="5">
        <f>IFERROR(VLOOKUP(tbl_HRMaster[[#This Row],[EmployeeID]],tbl_ManagerSurvey[[EmployeeID]:[PerformanceRating]],2,FALSE),"Not Found")</f>
        <v>3</v>
      </c>
      <c r="AA152" s="5">
        <f>IFERROR(VLOOKUP(tbl_HRMaster[[#This Row],[EmployeeID]],tbl_ManagerSurvey[[EmployeeID]:[PerformanceRating]],3,FALSE),"Not Found")</f>
        <v>3</v>
      </c>
      <c r="AB152" s="5" t="str">
        <f>IF(tbl_HRMaster[[#This Row],[Attrition]]="Yes","Left","Active")</f>
        <v>Active</v>
      </c>
      <c r="AC152" s="5" t="str">
        <f>_xlfn.IFS(tbl_HRMaster[[#This Row],[Age]]&lt;25,"Under 25",tbl_HRMaster[[#This Row],[Age]]&lt;35,"25-34",tbl_HRMaster[[#This Row],[Age]]&lt;45,"35-44",tbl_HRMaster[[#This Row],[Age]]&lt;55,"45-54",TRUE,"Above 54")</f>
        <v>25-34</v>
      </c>
      <c r="AD152" s="5" t="str">
        <f>_xlfn.IFS(
tbl_HRMaster[[#This Row],[YearsAtCompany]]&lt;2,"&lt; 2 Years",
tbl_HRMaster[[#This Row],[YearsAtCompany]]&lt;5,"2-4 Years",
tbl_HRMaster[[#This Row],[YearsAtCompany]]&lt;10,"5-9 Years",
TRUE,"10+ Years"
)</f>
        <v>&lt; 2 Years</v>
      </c>
      <c r="AE152" s="5">
        <f>IF(tbl_HRMaster[[#This Row],[Attrition]]="Yes",1,0)</f>
        <v>0</v>
      </c>
    </row>
    <row r="153" spans="1:31" x14ac:dyDescent="0.25">
      <c r="A153">
        <v>30</v>
      </c>
      <c r="B153" t="s">
        <v>21</v>
      </c>
      <c r="C153" t="s">
        <v>36</v>
      </c>
      <c r="D153" t="s">
        <v>30</v>
      </c>
      <c r="E153">
        <v>8</v>
      </c>
      <c r="F153">
        <v>3</v>
      </c>
      <c r="G153" t="s">
        <v>24</v>
      </c>
      <c r="H153">
        <v>2265</v>
      </c>
      <c r="I153" t="s">
        <v>34</v>
      </c>
      <c r="J153">
        <v>1</v>
      </c>
      <c r="K153" t="s">
        <v>42</v>
      </c>
      <c r="L153" t="s">
        <v>41</v>
      </c>
      <c r="M153">
        <v>21430</v>
      </c>
      <c r="N153">
        <v>1</v>
      </c>
      <c r="O153">
        <v>17</v>
      </c>
      <c r="P153">
        <v>1</v>
      </c>
      <c r="Q153">
        <v>1</v>
      </c>
      <c r="R153">
        <v>2</v>
      </c>
      <c r="S153">
        <v>1</v>
      </c>
      <c r="T153">
        <v>0</v>
      </c>
      <c r="U153">
        <v>0</v>
      </c>
      <c r="V153">
        <f>COUNTIF(tbl_HRMaster[EmployeeID],tbl_HRMaster[[#This Row],[EmployeeID]])</f>
        <v>1</v>
      </c>
      <c r="W153">
        <f>IFERROR(INDEX(tbl_EmployeeSurvey[EnvironmentSatisfaction],MATCH(tbl_HRMaster[[#This Row],[EmployeeID]],tbl_EmployeeSurvey[EmployeeID],0)),"Not Found")</f>
        <v>3</v>
      </c>
      <c r="X153">
        <f>IFERROR(INDEX(tbl_EmployeeSurvey[JobSatisfaction],MATCH(tbl_HRMaster[[#This Row],[EmployeeID]],tbl_EmployeeSurvey[EmployeeID],0)),"Not Found")</f>
        <v>3</v>
      </c>
      <c r="Y153" s="5">
        <f>IFERROR(INDEX(tbl_EmployeeSurvey[WorkLifeBalance],MATCH(tbl_HRMaster[[#This Row],[EmployeeID]],tbl_EmployeeSurvey[EmployeeID],0)),"Not Found")</f>
        <v>2</v>
      </c>
      <c r="Z153" s="5">
        <f>IFERROR(VLOOKUP(tbl_HRMaster[[#This Row],[EmployeeID]],tbl_ManagerSurvey[[EmployeeID]:[PerformanceRating]],2,FALSE),"Not Found")</f>
        <v>3</v>
      </c>
      <c r="AA153" s="5">
        <f>IFERROR(VLOOKUP(tbl_HRMaster[[#This Row],[EmployeeID]],tbl_ManagerSurvey[[EmployeeID]:[PerformanceRating]],3,FALSE),"Not Found")</f>
        <v>3</v>
      </c>
      <c r="AB153" s="5" t="str">
        <f>IF(tbl_HRMaster[[#This Row],[Attrition]]="Yes","Left","Active")</f>
        <v>Active</v>
      </c>
      <c r="AC153" s="5" t="str">
        <f>_xlfn.IFS(tbl_HRMaster[[#This Row],[Age]]&lt;25,"Under 25",tbl_HRMaster[[#This Row],[Age]]&lt;35,"25-34",tbl_HRMaster[[#This Row],[Age]]&lt;45,"35-44",tbl_HRMaster[[#This Row],[Age]]&lt;55,"45-54",TRUE,"Above 54")</f>
        <v>25-34</v>
      </c>
      <c r="AD153" s="5" t="str">
        <f>_xlfn.IFS(
tbl_HRMaster[[#This Row],[YearsAtCompany]]&lt;2,"&lt; 2 Years",
tbl_HRMaster[[#This Row],[YearsAtCompany]]&lt;5,"2-4 Years",
tbl_HRMaster[[#This Row],[YearsAtCompany]]&lt;10,"5-9 Years",
TRUE,"10+ Years"
)</f>
        <v>&lt; 2 Years</v>
      </c>
      <c r="AE153" s="5">
        <f>IF(tbl_HRMaster[[#This Row],[Attrition]]="Yes",1,0)</f>
        <v>0</v>
      </c>
    </row>
    <row r="154" spans="1:31" x14ac:dyDescent="0.25">
      <c r="A154">
        <v>30</v>
      </c>
      <c r="B154" t="s">
        <v>21</v>
      </c>
      <c r="C154" t="s">
        <v>36</v>
      </c>
      <c r="D154" t="s">
        <v>30</v>
      </c>
      <c r="E154">
        <v>8</v>
      </c>
      <c r="F154">
        <v>3</v>
      </c>
      <c r="G154" t="s">
        <v>24</v>
      </c>
      <c r="H154">
        <v>3735</v>
      </c>
      <c r="I154" t="s">
        <v>34</v>
      </c>
      <c r="J154">
        <v>1</v>
      </c>
      <c r="K154" t="s">
        <v>42</v>
      </c>
      <c r="L154" t="s">
        <v>41</v>
      </c>
      <c r="M154">
        <v>21430</v>
      </c>
      <c r="N154">
        <v>1</v>
      </c>
      <c r="O154">
        <v>17</v>
      </c>
      <c r="P154">
        <v>1</v>
      </c>
      <c r="Q154">
        <v>1</v>
      </c>
      <c r="R154">
        <v>2</v>
      </c>
      <c r="S154">
        <v>1</v>
      </c>
      <c r="T154">
        <v>0</v>
      </c>
      <c r="U154">
        <v>0</v>
      </c>
      <c r="V154">
        <f>COUNTIF(tbl_HRMaster[EmployeeID],tbl_HRMaster[[#This Row],[EmployeeID]])</f>
        <v>1</v>
      </c>
      <c r="W154">
        <f>IFERROR(INDEX(tbl_EmployeeSurvey[EnvironmentSatisfaction],MATCH(tbl_HRMaster[[#This Row],[EmployeeID]],tbl_EmployeeSurvey[EmployeeID],0)),"Not Found")</f>
        <v>3</v>
      </c>
      <c r="X154">
        <f>IFERROR(INDEX(tbl_EmployeeSurvey[JobSatisfaction],MATCH(tbl_HRMaster[[#This Row],[EmployeeID]],tbl_EmployeeSurvey[EmployeeID],0)),"Not Found")</f>
        <v>3</v>
      </c>
      <c r="Y154" s="5">
        <f>IFERROR(INDEX(tbl_EmployeeSurvey[WorkLifeBalance],MATCH(tbl_HRMaster[[#This Row],[EmployeeID]],tbl_EmployeeSurvey[EmployeeID],0)),"Not Found")</f>
        <v>2</v>
      </c>
      <c r="Z154" s="5">
        <f>IFERROR(VLOOKUP(tbl_HRMaster[[#This Row],[EmployeeID]],tbl_ManagerSurvey[[EmployeeID]:[PerformanceRating]],2,FALSE),"Not Found")</f>
        <v>3</v>
      </c>
      <c r="AA154" s="5">
        <f>IFERROR(VLOOKUP(tbl_HRMaster[[#This Row],[EmployeeID]],tbl_ManagerSurvey[[EmployeeID]:[PerformanceRating]],3,FALSE),"Not Found")</f>
        <v>3</v>
      </c>
      <c r="AB154" s="5" t="str">
        <f>IF(tbl_HRMaster[[#This Row],[Attrition]]="Yes","Left","Active")</f>
        <v>Active</v>
      </c>
      <c r="AC154" s="5" t="str">
        <f>_xlfn.IFS(tbl_HRMaster[[#This Row],[Age]]&lt;25,"Under 25",tbl_HRMaster[[#This Row],[Age]]&lt;35,"25-34",tbl_HRMaster[[#This Row],[Age]]&lt;45,"35-44",tbl_HRMaster[[#This Row],[Age]]&lt;55,"45-54",TRUE,"Above 54")</f>
        <v>25-34</v>
      </c>
      <c r="AD154" s="5" t="str">
        <f>_xlfn.IFS(
tbl_HRMaster[[#This Row],[YearsAtCompany]]&lt;2,"&lt; 2 Years",
tbl_HRMaster[[#This Row],[YearsAtCompany]]&lt;5,"2-4 Years",
tbl_HRMaster[[#This Row],[YearsAtCompany]]&lt;10,"5-9 Years",
TRUE,"10+ Years"
)</f>
        <v>&lt; 2 Years</v>
      </c>
      <c r="AE154" s="5">
        <f>IF(tbl_HRMaster[[#This Row],[Attrition]]="Yes",1,0)</f>
        <v>0</v>
      </c>
    </row>
    <row r="155" spans="1:31" x14ac:dyDescent="0.25">
      <c r="A155">
        <v>20</v>
      </c>
      <c r="B155" t="s">
        <v>21</v>
      </c>
      <c r="C155" t="s">
        <v>22</v>
      </c>
      <c r="D155" t="s">
        <v>30</v>
      </c>
      <c r="E155">
        <v>17</v>
      </c>
      <c r="F155">
        <v>4</v>
      </c>
      <c r="G155" t="s">
        <v>38</v>
      </c>
      <c r="H155">
        <v>230</v>
      </c>
      <c r="I155" t="s">
        <v>25</v>
      </c>
      <c r="J155">
        <v>1</v>
      </c>
      <c r="K155" t="s">
        <v>43</v>
      </c>
      <c r="L155" t="s">
        <v>32</v>
      </c>
      <c r="M155">
        <v>22930</v>
      </c>
      <c r="N155">
        <v>1</v>
      </c>
      <c r="O155">
        <v>13</v>
      </c>
      <c r="P155">
        <v>2</v>
      </c>
      <c r="Q155">
        <v>1</v>
      </c>
      <c r="R155">
        <v>3</v>
      </c>
      <c r="S155">
        <v>1</v>
      </c>
      <c r="T155">
        <v>0</v>
      </c>
      <c r="U155">
        <v>0</v>
      </c>
      <c r="V155">
        <f>COUNTIF(tbl_HRMaster[EmployeeID],tbl_HRMaster[[#This Row],[EmployeeID]])</f>
        <v>1</v>
      </c>
      <c r="W155">
        <f>IFERROR(INDEX(tbl_EmployeeSurvey[EnvironmentSatisfaction],MATCH(tbl_HRMaster[[#This Row],[EmployeeID]],tbl_EmployeeSurvey[EmployeeID],0)),"Not Found")</f>
        <v>4</v>
      </c>
      <c r="X155">
        <f>IFERROR(INDEX(tbl_EmployeeSurvey[JobSatisfaction],MATCH(tbl_HRMaster[[#This Row],[EmployeeID]],tbl_EmployeeSurvey[EmployeeID],0)),"Not Found")</f>
        <v>2</v>
      </c>
      <c r="Y155" s="5">
        <f>IFERROR(INDEX(tbl_EmployeeSurvey[WorkLifeBalance],MATCH(tbl_HRMaster[[#This Row],[EmployeeID]],tbl_EmployeeSurvey[EmployeeID],0)),"Not Found")</f>
        <v>4</v>
      </c>
      <c r="Z155" s="5">
        <f>IFERROR(VLOOKUP(tbl_HRMaster[[#This Row],[EmployeeID]],tbl_ManagerSurvey[[EmployeeID]:[PerformanceRating]],2,FALSE),"Not Found")</f>
        <v>1</v>
      </c>
      <c r="AA155" s="5">
        <f>IFERROR(VLOOKUP(tbl_HRMaster[[#This Row],[EmployeeID]],tbl_ManagerSurvey[[EmployeeID]:[PerformanceRating]],3,FALSE),"Not Found")</f>
        <v>3</v>
      </c>
      <c r="AB155" s="5" t="str">
        <f>IF(tbl_HRMaster[[#This Row],[Attrition]]="Yes","Left","Active")</f>
        <v>Active</v>
      </c>
      <c r="AC155" s="5" t="str">
        <f>_xlfn.IFS(tbl_HRMaster[[#This Row],[Age]]&lt;25,"Under 25",tbl_HRMaster[[#This Row],[Age]]&lt;35,"25-34",tbl_HRMaster[[#This Row],[Age]]&lt;45,"35-44",tbl_HRMaster[[#This Row],[Age]]&lt;55,"45-54",TRUE,"Above 54")</f>
        <v>Under 25</v>
      </c>
      <c r="AD155" s="5" t="str">
        <f>_xlfn.IFS(
tbl_HRMaster[[#This Row],[YearsAtCompany]]&lt;2,"&lt; 2 Years",
tbl_HRMaster[[#This Row],[YearsAtCompany]]&lt;5,"2-4 Years",
tbl_HRMaster[[#This Row],[YearsAtCompany]]&lt;10,"5-9 Years",
TRUE,"10+ Years"
)</f>
        <v>&lt; 2 Years</v>
      </c>
      <c r="AE155" s="5">
        <f>IF(tbl_HRMaster[[#This Row],[Attrition]]="Yes",1,0)</f>
        <v>0</v>
      </c>
    </row>
    <row r="156" spans="1:31" x14ac:dyDescent="0.25">
      <c r="A156">
        <v>20</v>
      </c>
      <c r="B156" t="s">
        <v>21</v>
      </c>
      <c r="C156" t="s">
        <v>22</v>
      </c>
      <c r="D156" t="s">
        <v>30</v>
      </c>
      <c r="E156">
        <v>17</v>
      </c>
      <c r="F156">
        <v>4</v>
      </c>
      <c r="G156" t="s">
        <v>38</v>
      </c>
      <c r="H156">
        <v>1700</v>
      </c>
      <c r="I156" t="s">
        <v>25</v>
      </c>
      <c r="J156">
        <v>1</v>
      </c>
      <c r="K156" t="s">
        <v>43</v>
      </c>
      <c r="L156" t="s">
        <v>32</v>
      </c>
      <c r="M156">
        <v>22930</v>
      </c>
      <c r="N156">
        <v>1</v>
      </c>
      <c r="O156">
        <v>13</v>
      </c>
      <c r="P156">
        <v>2</v>
      </c>
      <c r="Q156">
        <v>1</v>
      </c>
      <c r="R156">
        <v>3</v>
      </c>
      <c r="S156">
        <v>1</v>
      </c>
      <c r="T156">
        <v>0</v>
      </c>
      <c r="U156">
        <v>0</v>
      </c>
      <c r="V156">
        <f>COUNTIF(tbl_HRMaster[EmployeeID],tbl_HRMaster[[#This Row],[EmployeeID]])</f>
        <v>1</v>
      </c>
      <c r="W156">
        <f>IFERROR(INDEX(tbl_EmployeeSurvey[EnvironmentSatisfaction],MATCH(tbl_HRMaster[[#This Row],[EmployeeID]],tbl_EmployeeSurvey[EmployeeID],0)),"Not Found")</f>
        <v>4</v>
      </c>
      <c r="X156">
        <f>IFERROR(INDEX(tbl_EmployeeSurvey[JobSatisfaction],MATCH(tbl_HRMaster[[#This Row],[EmployeeID]],tbl_EmployeeSurvey[EmployeeID],0)),"Not Found")</f>
        <v>2</v>
      </c>
      <c r="Y156" s="5">
        <f>IFERROR(INDEX(tbl_EmployeeSurvey[WorkLifeBalance],MATCH(tbl_HRMaster[[#This Row],[EmployeeID]],tbl_EmployeeSurvey[EmployeeID],0)),"Not Found")</f>
        <v>4</v>
      </c>
      <c r="Z156" s="5">
        <f>IFERROR(VLOOKUP(tbl_HRMaster[[#This Row],[EmployeeID]],tbl_ManagerSurvey[[EmployeeID]:[PerformanceRating]],2,FALSE),"Not Found")</f>
        <v>1</v>
      </c>
      <c r="AA156" s="5">
        <f>IFERROR(VLOOKUP(tbl_HRMaster[[#This Row],[EmployeeID]],tbl_ManagerSurvey[[EmployeeID]:[PerformanceRating]],3,FALSE),"Not Found")</f>
        <v>3</v>
      </c>
      <c r="AB156" s="5" t="str">
        <f>IF(tbl_HRMaster[[#This Row],[Attrition]]="Yes","Left","Active")</f>
        <v>Active</v>
      </c>
      <c r="AC156" s="5" t="str">
        <f>_xlfn.IFS(tbl_HRMaster[[#This Row],[Age]]&lt;25,"Under 25",tbl_HRMaster[[#This Row],[Age]]&lt;35,"25-34",tbl_HRMaster[[#This Row],[Age]]&lt;45,"35-44",tbl_HRMaster[[#This Row],[Age]]&lt;55,"45-54",TRUE,"Above 54")</f>
        <v>Under 25</v>
      </c>
      <c r="AD156" s="5" t="str">
        <f>_xlfn.IFS(
tbl_HRMaster[[#This Row],[YearsAtCompany]]&lt;2,"&lt; 2 Years",
tbl_HRMaster[[#This Row],[YearsAtCompany]]&lt;5,"2-4 Years",
tbl_HRMaster[[#This Row],[YearsAtCompany]]&lt;10,"5-9 Years",
TRUE,"10+ Years"
)</f>
        <v>&lt; 2 Years</v>
      </c>
      <c r="AE156" s="5">
        <f>IF(tbl_HRMaster[[#This Row],[Attrition]]="Yes",1,0)</f>
        <v>0</v>
      </c>
    </row>
    <row r="157" spans="1:31" x14ac:dyDescent="0.25">
      <c r="A157">
        <v>20</v>
      </c>
      <c r="B157" t="s">
        <v>21</v>
      </c>
      <c r="C157" t="s">
        <v>22</v>
      </c>
      <c r="D157" t="s">
        <v>30</v>
      </c>
      <c r="E157">
        <v>17</v>
      </c>
      <c r="F157">
        <v>4</v>
      </c>
      <c r="G157" t="s">
        <v>38</v>
      </c>
      <c r="H157">
        <v>3170</v>
      </c>
      <c r="I157" t="s">
        <v>25</v>
      </c>
      <c r="J157">
        <v>1</v>
      </c>
      <c r="K157" t="s">
        <v>43</v>
      </c>
      <c r="L157" t="s">
        <v>32</v>
      </c>
      <c r="M157">
        <v>22930</v>
      </c>
      <c r="N157">
        <v>1</v>
      </c>
      <c r="O157">
        <v>13</v>
      </c>
      <c r="P157">
        <v>2</v>
      </c>
      <c r="Q157">
        <v>1</v>
      </c>
      <c r="R157">
        <v>3</v>
      </c>
      <c r="S157">
        <v>1</v>
      </c>
      <c r="T157">
        <v>0</v>
      </c>
      <c r="U157">
        <v>0</v>
      </c>
      <c r="V157">
        <f>COUNTIF(tbl_HRMaster[EmployeeID],tbl_HRMaster[[#This Row],[EmployeeID]])</f>
        <v>1</v>
      </c>
      <c r="W157">
        <f>IFERROR(INDEX(tbl_EmployeeSurvey[EnvironmentSatisfaction],MATCH(tbl_HRMaster[[#This Row],[EmployeeID]],tbl_EmployeeSurvey[EmployeeID],0)),"Not Found")</f>
        <v>4</v>
      </c>
      <c r="X157">
        <f>IFERROR(INDEX(tbl_EmployeeSurvey[JobSatisfaction],MATCH(tbl_HRMaster[[#This Row],[EmployeeID]],tbl_EmployeeSurvey[EmployeeID],0)),"Not Found")</f>
        <v>2</v>
      </c>
      <c r="Y157" s="5">
        <f>IFERROR(INDEX(tbl_EmployeeSurvey[WorkLifeBalance],MATCH(tbl_HRMaster[[#This Row],[EmployeeID]],tbl_EmployeeSurvey[EmployeeID],0)),"Not Found")</f>
        <v>4</v>
      </c>
      <c r="Z157" s="5">
        <f>IFERROR(VLOOKUP(tbl_HRMaster[[#This Row],[EmployeeID]],tbl_ManagerSurvey[[EmployeeID]:[PerformanceRating]],2,FALSE),"Not Found")</f>
        <v>1</v>
      </c>
      <c r="AA157" s="5">
        <f>IFERROR(VLOOKUP(tbl_HRMaster[[#This Row],[EmployeeID]],tbl_ManagerSurvey[[EmployeeID]:[PerformanceRating]],3,FALSE),"Not Found")</f>
        <v>3</v>
      </c>
      <c r="AB157" s="5" t="str">
        <f>IF(tbl_HRMaster[[#This Row],[Attrition]]="Yes","Left","Active")</f>
        <v>Active</v>
      </c>
      <c r="AC157" s="5" t="str">
        <f>_xlfn.IFS(tbl_HRMaster[[#This Row],[Age]]&lt;25,"Under 25",tbl_HRMaster[[#This Row],[Age]]&lt;35,"25-34",tbl_HRMaster[[#This Row],[Age]]&lt;45,"35-44",tbl_HRMaster[[#This Row],[Age]]&lt;55,"45-54",TRUE,"Above 54")</f>
        <v>Under 25</v>
      </c>
      <c r="AD157" s="5" t="str">
        <f>_xlfn.IFS(
tbl_HRMaster[[#This Row],[YearsAtCompany]]&lt;2,"&lt; 2 Years",
tbl_HRMaster[[#This Row],[YearsAtCompany]]&lt;5,"2-4 Years",
tbl_HRMaster[[#This Row],[YearsAtCompany]]&lt;10,"5-9 Years",
TRUE,"10+ Years"
)</f>
        <v>&lt; 2 Years</v>
      </c>
      <c r="AE157" s="5">
        <f>IF(tbl_HRMaster[[#This Row],[Attrition]]="Yes",1,0)</f>
        <v>0</v>
      </c>
    </row>
    <row r="158" spans="1:31" x14ac:dyDescent="0.25">
      <c r="A158">
        <v>26</v>
      </c>
      <c r="B158" t="s">
        <v>28</v>
      </c>
      <c r="C158" t="s">
        <v>22</v>
      </c>
      <c r="D158" t="s">
        <v>23</v>
      </c>
      <c r="E158">
        <v>4</v>
      </c>
      <c r="F158">
        <v>3</v>
      </c>
      <c r="G158" t="s">
        <v>45</v>
      </c>
      <c r="H158">
        <v>1255</v>
      </c>
      <c r="I158" t="s">
        <v>34</v>
      </c>
      <c r="J158">
        <v>2</v>
      </c>
      <c r="K158" t="s">
        <v>44</v>
      </c>
      <c r="L158" t="s">
        <v>32</v>
      </c>
      <c r="M158">
        <v>24040</v>
      </c>
      <c r="N158">
        <v>1</v>
      </c>
      <c r="O158">
        <v>12</v>
      </c>
      <c r="P158">
        <v>0</v>
      </c>
      <c r="Q158">
        <v>1</v>
      </c>
      <c r="R158">
        <v>6</v>
      </c>
      <c r="S158">
        <v>1</v>
      </c>
      <c r="T158">
        <v>0</v>
      </c>
      <c r="U158">
        <v>1</v>
      </c>
      <c r="V158">
        <f>COUNTIF(tbl_HRMaster[EmployeeID],tbl_HRMaster[[#This Row],[EmployeeID]])</f>
        <v>1</v>
      </c>
      <c r="W158">
        <f>IFERROR(INDEX(tbl_EmployeeSurvey[EnvironmentSatisfaction],MATCH(tbl_HRMaster[[#This Row],[EmployeeID]],tbl_EmployeeSurvey[EmployeeID],0)),"Not Found")</f>
        <v>1</v>
      </c>
      <c r="X158">
        <f>IFERROR(INDEX(tbl_EmployeeSurvey[JobSatisfaction],MATCH(tbl_HRMaster[[#This Row],[EmployeeID]],tbl_EmployeeSurvey[EmployeeID],0)),"Not Found")</f>
        <v>3</v>
      </c>
      <c r="Y158" s="5">
        <f>IFERROR(INDEX(tbl_EmployeeSurvey[WorkLifeBalance],MATCH(tbl_HRMaster[[#This Row],[EmployeeID]],tbl_EmployeeSurvey[EmployeeID],0)),"Not Found")</f>
        <v>2</v>
      </c>
      <c r="Z158" s="5">
        <f>IFERROR(VLOOKUP(tbl_HRMaster[[#This Row],[EmployeeID]],tbl_ManagerSurvey[[EmployeeID]:[PerformanceRating]],2,FALSE),"Not Found")</f>
        <v>3</v>
      </c>
      <c r="AA158" s="5">
        <f>IFERROR(VLOOKUP(tbl_HRMaster[[#This Row],[EmployeeID]],tbl_ManagerSurvey[[EmployeeID]:[PerformanceRating]],3,FALSE),"Not Found")</f>
        <v>3</v>
      </c>
      <c r="AB158" s="5" t="str">
        <f>IF(tbl_HRMaster[[#This Row],[Attrition]]="Yes","Left","Active")</f>
        <v>Left</v>
      </c>
      <c r="AC158" s="5" t="str">
        <f>_xlfn.IFS(tbl_HRMaster[[#This Row],[Age]]&lt;25,"Under 25",tbl_HRMaster[[#This Row],[Age]]&lt;35,"25-34",tbl_HRMaster[[#This Row],[Age]]&lt;45,"35-44",tbl_HRMaster[[#This Row],[Age]]&lt;55,"45-54",TRUE,"Above 54")</f>
        <v>25-34</v>
      </c>
      <c r="AD158" s="5" t="str">
        <f>_xlfn.IFS(
tbl_HRMaster[[#This Row],[YearsAtCompany]]&lt;2,"&lt; 2 Years",
tbl_HRMaster[[#This Row],[YearsAtCompany]]&lt;5,"2-4 Years",
tbl_HRMaster[[#This Row],[YearsAtCompany]]&lt;10,"5-9 Years",
TRUE,"10+ Years"
)</f>
        <v>&lt; 2 Years</v>
      </c>
      <c r="AE158" s="5">
        <f>IF(tbl_HRMaster[[#This Row],[Attrition]]="Yes",1,0)</f>
        <v>1</v>
      </c>
    </row>
    <row r="159" spans="1:31" x14ac:dyDescent="0.25">
      <c r="A159">
        <v>26</v>
      </c>
      <c r="B159" t="s">
        <v>28</v>
      </c>
      <c r="C159" t="s">
        <v>22</v>
      </c>
      <c r="D159" t="s">
        <v>23</v>
      </c>
      <c r="E159">
        <v>4</v>
      </c>
      <c r="F159">
        <v>3</v>
      </c>
      <c r="G159" t="s">
        <v>45</v>
      </c>
      <c r="H159">
        <v>2725</v>
      </c>
      <c r="I159" t="s">
        <v>34</v>
      </c>
      <c r="J159">
        <v>2</v>
      </c>
      <c r="K159" t="s">
        <v>44</v>
      </c>
      <c r="L159" t="s">
        <v>32</v>
      </c>
      <c r="M159">
        <v>24040</v>
      </c>
      <c r="N159">
        <v>1</v>
      </c>
      <c r="O159">
        <v>12</v>
      </c>
      <c r="P159">
        <v>0</v>
      </c>
      <c r="Q159">
        <v>1</v>
      </c>
      <c r="R159">
        <v>6</v>
      </c>
      <c r="S159">
        <v>1</v>
      </c>
      <c r="T159">
        <v>0</v>
      </c>
      <c r="U159">
        <v>1</v>
      </c>
      <c r="V159">
        <f>COUNTIF(tbl_HRMaster[EmployeeID],tbl_HRMaster[[#This Row],[EmployeeID]])</f>
        <v>1</v>
      </c>
      <c r="W159">
        <f>IFERROR(INDEX(tbl_EmployeeSurvey[EnvironmentSatisfaction],MATCH(tbl_HRMaster[[#This Row],[EmployeeID]],tbl_EmployeeSurvey[EmployeeID],0)),"Not Found")</f>
        <v>1</v>
      </c>
      <c r="X159">
        <f>IFERROR(INDEX(tbl_EmployeeSurvey[JobSatisfaction],MATCH(tbl_HRMaster[[#This Row],[EmployeeID]],tbl_EmployeeSurvey[EmployeeID],0)),"Not Found")</f>
        <v>3</v>
      </c>
      <c r="Y159" s="5">
        <f>IFERROR(INDEX(tbl_EmployeeSurvey[WorkLifeBalance],MATCH(tbl_HRMaster[[#This Row],[EmployeeID]],tbl_EmployeeSurvey[EmployeeID],0)),"Not Found")</f>
        <v>2</v>
      </c>
      <c r="Z159" s="5">
        <f>IFERROR(VLOOKUP(tbl_HRMaster[[#This Row],[EmployeeID]],tbl_ManagerSurvey[[EmployeeID]:[PerformanceRating]],2,FALSE),"Not Found")</f>
        <v>3</v>
      </c>
      <c r="AA159" s="5">
        <f>IFERROR(VLOOKUP(tbl_HRMaster[[#This Row],[EmployeeID]],tbl_ManagerSurvey[[EmployeeID]:[PerformanceRating]],3,FALSE),"Not Found")</f>
        <v>3</v>
      </c>
      <c r="AB159" s="5" t="str">
        <f>IF(tbl_HRMaster[[#This Row],[Attrition]]="Yes","Left","Active")</f>
        <v>Left</v>
      </c>
      <c r="AC159" s="5" t="str">
        <f>_xlfn.IFS(tbl_HRMaster[[#This Row],[Age]]&lt;25,"Under 25",tbl_HRMaster[[#This Row],[Age]]&lt;35,"25-34",tbl_HRMaster[[#This Row],[Age]]&lt;45,"35-44",tbl_HRMaster[[#This Row],[Age]]&lt;55,"45-54",TRUE,"Above 54")</f>
        <v>25-34</v>
      </c>
      <c r="AD159" s="5" t="str">
        <f>_xlfn.IFS(
tbl_HRMaster[[#This Row],[YearsAtCompany]]&lt;2,"&lt; 2 Years",
tbl_HRMaster[[#This Row],[YearsAtCompany]]&lt;5,"2-4 Years",
tbl_HRMaster[[#This Row],[YearsAtCompany]]&lt;10,"5-9 Years",
TRUE,"10+ Years"
)</f>
        <v>&lt; 2 Years</v>
      </c>
      <c r="AE159" s="5">
        <f>IF(tbl_HRMaster[[#This Row],[Attrition]]="Yes",1,0)</f>
        <v>1</v>
      </c>
    </row>
    <row r="160" spans="1:31" x14ac:dyDescent="0.25">
      <c r="A160">
        <v>26</v>
      </c>
      <c r="B160" t="s">
        <v>28</v>
      </c>
      <c r="C160" t="s">
        <v>22</v>
      </c>
      <c r="D160" t="s">
        <v>23</v>
      </c>
      <c r="E160">
        <v>4</v>
      </c>
      <c r="F160">
        <v>3</v>
      </c>
      <c r="G160" t="s">
        <v>45</v>
      </c>
      <c r="H160">
        <v>4195</v>
      </c>
      <c r="I160" t="s">
        <v>34</v>
      </c>
      <c r="J160">
        <v>2</v>
      </c>
      <c r="K160" t="s">
        <v>44</v>
      </c>
      <c r="L160" t="s">
        <v>32</v>
      </c>
      <c r="M160">
        <v>24040</v>
      </c>
      <c r="N160">
        <v>1</v>
      </c>
      <c r="O160">
        <v>12</v>
      </c>
      <c r="P160">
        <v>0</v>
      </c>
      <c r="Q160">
        <v>1</v>
      </c>
      <c r="R160">
        <v>6</v>
      </c>
      <c r="S160">
        <v>1</v>
      </c>
      <c r="T160">
        <v>0</v>
      </c>
      <c r="U160">
        <v>1</v>
      </c>
      <c r="V160">
        <f>COUNTIF(tbl_HRMaster[EmployeeID],tbl_HRMaster[[#This Row],[EmployeeID]])</f>
        <v>1</v>
      </c>
      <c r="W160">
        <f>IFERROR(INDEX(tbl_EmployeeSurvey[EnvironmentSatisfaction],MATCH(tbl_HRMaster[[#This Row],[EmployeeID]],tbl_EmployeeSurvey[EmployeeID],0)),"Not Found")</f>
        <v>1</v>
      </c>
      <c r="X160">
        <f>IFERROR(INDEX(tbl_EmployeeSurvey[JobSatisfaction],MATCH(tbl_HRMaster[[#This Row],[EmployeeID]],tbl_EmployeeSurvey[EmployeeID],0)),"Not Found")</f>
        <v>3</v>
      </c>
      <c r="Y160" s="5">
        <f>IFERROR(INDEX(tbl_EmployeeSurvey[WorkLifeBalance],MATCH(tbl_HRMaster[[#This Row],[EmployeeID]],tbl_EmployeeSurvey[EmployeeID],0)),"Not Found")</f>
        <v>2</v>
      </c>
      <c r="Z160" s="5">
        <f>IFERROR(VLOOKUP(tbl_HRMaster[[#This Row],[EmployeeID]],tbl_ManagerSurvey[[EmployeeID]:[PerformanceRating]],2,FALSE),"Not Found")</f>
        <v>3</v>
      </c>
      <c r="AA160" s="5">
        <f>IFERROR(VLOOKUP(tbl_HRMaster[[#This Row],[EmployeeID]],tbl_ManagerSurvey[[EmployeeID]:[PerformanceRating]],3,FALSE),"Not Found")</f>
        <v>3</v>
      </c>
      <c r="AB160" s="5" t="str">
        <f>IF(tbl_HRMaster[[#This Row],[Attrition]]="Yes","Left","Active")</f>
        <v>Left</v>
      </c>
      <c r="AC160" s="5" t="str">
        <f>_xlfn.IFS(tbl_HRMaster[[#This Row],[Age]]&lt;25,"Under 25",tbl_HRMaster[[#This Row],[Age]]&lt;35,"25-34",tbl_HRMaster[[#This Row],[Age]]&lt;45,"35-44",tbl_HRMaster[[#This Row],[Age]]&lt;55,"45-54",TRUE,"Above 54")</f>
        <v>25-34</v>
      </c>
      <c r="AD160" s="5" t="str">
        <f>_xlfn.IFS(
tbl_HRMaster[[#This Row],[YearsAtCompany]]&lt;2,"&lt; 2 Years",
tbl_HRMaster[[#This Row],[YearsAtCompany]]&lt;5,"2-4 Years",
tbl_HRMaster[[#This Row],[YearsAtCompany]]&lt;10,"5-9 Years",
TRUE,"10+ Years"
)</f>
        <v>&lt; 2 Years</v>
      </c>
      <c r="AE160" s="5">
        <f>IF(tbl_HRMaster[[#This Row],[Attrition]]="Yes",1,0)</f>
        <v>1</v>
      </c>
    </row>
    <row r="161" spans="1:31" x14ac:dyDescent="0.25">
      <c r="A161">
        <v>28</v>
      </c>
      <c r="B161" t="s">
        <v>28</v>
      </c>
      <c r="C161" t="s">
        <v>22</v>
      </c>
      <c r="D161" t="s">
        <v>37</v>
      </c>
      <c r="E161">
        <v>1</v>
      </c>
      <c r="F161">
        <v>3</v>
      </c>
      <c r="G161" t="s">
        <v>38</v>
      </c>
      <c r="H161">
        <v>879</v>
      </c>
      <c r="I161" t="s">
        <v>25</v>
      </c>
      <c r="J161">
        <v>2</v>
      </c>
      <c r="K161" t="s">
        <v>40</v>
      </c>
      <c r="L161" t="s">
        <v>27</v>
      </c>
      <c r="M161">
        <v>24130</v>
      </c>
      <c r="N161">
        <v>1</v>
      </c>
      <c r="O161">
        <v>16</v>
      </c>
      <c r="P161">
        <v>1</v>
      </c>
      <c r="Q161">
        <v>1</v>
      </c>
      <c r="R161">
        <v>2</v>
      </c>
      <c r="S161">
        <v>1</v>
      </c>
      <c r="T161">
        <v>0</v>
      </c>
      <c r="U161">
        <v>0</v>
      </c>
      <c r="V161">
        <f>COUNTIF(tbl_HRMaster[EmployeeID],tbl_HRMaster[[#This Row],[EmployeeID]])</f>
        <v>1</v>
      </c>
      <c r="W161">
        <f>IFERROR(INDEX(tbl_EmployeeSurvey[EnvironmentSatisfaction],MATCH(tbl_HRMaster[[#This Row],[EmployeeID]],tbl_EmployeeSurvey[EmployeeID],0)),"Not Found")</f>
        <v>3</v>
      </c>
      <c r="X161">
        <f>IFERROR(INDEX(tbl_EmployeeSurvey[JobSatisfaction],MATCH(tbl_HRMaster[[#This Row],[EmployeeID]],tbl_EmployeeSurvey[EmployeeID],0)),"Not Found")</f>
        <v>2</v>
      </c>
      <c r="Y161" s="5">
        <f>IFERROR(INDEX(tbl_EmployeeSurvey[WorkLifeBalance],MATCH(tbl_HRMaster[[#This Row],[EmployeeID]],tbl_EmployeeSurvey[EmployeeID],0)),"Not Found")</f>
        <v>3</v>
      </c>
      <c r="Z161" s="5">
        <f>IFERROR(VLOOKUP(tbl_HRMaster[[#This Row],[EmployeeID]],tbl_ManagerSurvey[[EmployeeID]:[PerformanceRating]],2,FALSE),"Not Found")</f>
        <v>3</v>
      </c>
      <c r="AA161" s="5">
        <f>IFERROR(VLOOKUP(tbl_HRMaster[[#This Row],[EmployeeID]],tbl_ManagerSurvey[[EmployeeID]:[PerformanceRating]],3,FALSE),"Not Found")</f>
        <v>3</v>
      </c>
      <c r="AB161" s="5" t="str">
        <f>IF(tbl_HRMaster[[#This Row],[Attrition]]="Yes","Left","Active")</f>
        <v>Left</v>
      </c>
      <c r="AC161" s="5" t="str">
        <f>_xlfn.IFS(tbl_HRMaster[[#This Row],[Age]]&lt;25,"Under 25",tbl_HRMaster[[#This Row],[Age]]&lt;35,"25-34",tbl_HRMaster[[#This Row],[Age]]&lt;45,"35-44",tbl_HRMaster[[#This Row],[Age]]&lt;55,"45-54",TRUE,"Above 54")</f>
        <v>25-34</v>
      </c>
      <c r="AD161" s="5" t="str">
        <f>_xlfn.IFS(
tbl_HRMaster[[#This Row],[YearsAtCompany]]&lt;2,"&lt; 2 Years",
tbl_HRMaster[[#This Row],[YearsAtCompany]]&lt;5,"2-4 Years",
tbl_HRMaster[[#This Row],[YearsAtCompany]]&lt;10,"5-9 Years",
TRUE,"10+ Years"
)</f>
        <v>&lt; 2 Years</v>
      </c>
      <c r="AE161" s="5">
        <f>IF(tbl_HRMaster[[#This Row],[Attrition]]="Yes",1,0)</f>
        <v>1</v>
      </c>
    </row>
    <row r="162" spans="1:31" x14ac:dyDescent="0.25">
      <c r="A162">
        <v>28</v>
      </c>
      <c r="B162" t="s">
        <v>28</v>
      </c>
      <c r="C162" t="s">
        <v>22</v>
      </c>
      <c r="D162" t="s">
        <v>37</v>
      </c>
      <c r="E162">
        <v>1</v>
      </c>
      <c r="F162">
        <v>3</v>
      </c>
      <c r="G162" t="s">
        <v>38</v>
      </c>
      <c r="H162">
        <v>2349</v>
      </c>
      <c r="I162" t="s">
        <v>25</v>
      </c>
      <c r="J162">
        <v>2</v>
      </c>
      <c r="K162" t="s">
        <v>40</v>
      </c>
      <c r="L162" t="s">
        <v>27</v>
      </c>
      <c r="M162">
        <v>24130</v>
      </c>
      <c r="N162">
        <v>1</v>
      </c>
      <c r="O162">
        <v>16</v>
      </c>
      <c r="P162">
        <v>1</v>
      </c>
      <c r="Q162">
        <v>1</v>
      </c>
      <c r="R162">
        <v>2</v>
      </c>
      <c r="S162">
        <v>1</v>
      </c>
      <c r="T162">
        <v>0</v>
      </c>
      <c r="U162">
        <v>0</v>
      </c>
      <c r="V162">
        <f>COUNTIF(tbl_HRMaster[EmployeeID],tbl_HRMaster[[#This Row],[EmployeeID]])</f>
        <v>1</v>
      </c>
      <c r="W162">
        <f>IFERROR(INDEX(tbl_EmployeeSurvey[EnvironmentSatisfaction],MATCH(tbl_HRMaster[[#This Row],[EmployeeID]],tbl_EmployeeSurvey[EmployeeID],0)),"Not Found")</f>
        <v>3</v>
      </c>
      <c r="X162">
        <f>IFERROR(INDEX(tbl_EmployeeSurvey[JobSatisfaction],MATCH(tbl_HRMaster[[#This Row],[EmployeeID]],tbl_EmployeeSurvey[EmployeeID],0)),"Not Found")</f>
        <v>2</v>
      </c>
      <c r="Y162" s="5">
        <f>IFERROR(INDEX(tbl_EmployeeSurvey[WorkLifeBalance],MATCH(tbl_HRMaster[[#This Row],[EmployeeID]],tbl_EmployeeSurvey[EmployeeID],0)),"Not Found")</f>
        <v>3</v>
      </c>
      <c r="Z162" s="5">
        <f>IFERROR(VLOOKUP(tbl_HRMaster[[#This Row],[EmployeeID]],tbl_ManagerSurvey[[EmployeeID]:[PerformanceRating]],2,FALSE),"Not Found")</f>
        <v>3</v>
      </c>
      <c r="AA162" s="5">
        <f>IFERROR(VLOOKUP(tbl_HRMaster[[#This Row],[EmployeeID]],tbl_ManagerSurvey[[EmployeeID]:[PerformanceRating]],3,FALSE),"Not Found")</f>
        <v>3</v>
      </c>
      <c r="AB162" s="5" t="str">
        <f>IF(tbl_HRMaster[[#This Row],[Attrition]]="Yes","Left","Active")</f>
        <v>Left</v>
      </c>
      <c r="AC162" s="5" t="str">
        <f>_xlfn.IFS(tbl_HRMaster[[#This Row],[Age]]&lt;25,"Under 25",tbl_HRMaster[[#This Row],[Age]]&lt;35,"25-34",tbl_HRMaster[[#This Row],[Age]]&lt;45,"35-44",tbl_HRMaster[[#This Row],[Age]]&lt;55,"45-54",TRUE,"Above 54")</f>
        <v>25-34</v>
      </c>
      <c r="AD162" s="5" t="str">
        <f>_xlfn.IFS(
tbl_HRMaster[[#This Row],[YearsAtCompany]]&lt;2,"&lt; 2 Years",
tbl_HRMaster[[#This Row],[YearsAtCompany]]&lt;5,"2-4 Years",
tbl_HRMaster[[#This Row],[YearsAtCompany]]&lt;10,"5-9 Years",
TRUE,"10+ Years"
)</f>
        <v>&lt; 2 Years</v>
      </c>
      <c r="AE162" s="5">
        <f>IF(tbl_HRMaster[[#This Row],[Attrition]]="Yes",1,0)</f>
        <v>1</v>
      </c>
    </row>
    <row r="163" spans="1:31" x14ac:dyDescent="0.25">
      <c r="A163">
        <v>26</v>
      </c>
      <c r="B163" t="s">
        <v>28</v>
      </c>
      <c r="C163" t="s">
        <v>22</v>
      </c>
      <c r="D163" t="s">
        <v>23</v>
      </c>
      <c r="E163">
        <v>1</v>
      </c>
      <c r="F163">
        <v>3</v>
      </c>
      <c r="G163" t="s">
        <v>45</v>
      </c>
      <c r="H163">
        <v>206</v>
      </c>
      <c r="I163" t="s">
        <v>25</v>
      </c>
      <c r="J163">
        <v>2</v>
      </c>
      <c r="K163" t="s">
        <v>42</v>
      </c>
      <c r="L163" t="s">
        <v>32</v>
      </c>
      <c r="M163">
        <v>24260</v>
      </c>
      <c r="N163">
        <v>1</v>
      </c>
      <c r="O163">
        <v>22</v>
      </c>
      <c r="P163">
        <v>0</v>
      </c>
      <c r="Q163">
        <v>1</v>
      </c>
      <c r="R163">
        <v>3</v>
      </c>
      <c r="S163">
        <v>1</v>
      </c>
      <c r="T163">
        <v>0</v>
      </c>
      <c r="U163">
        <v>0</v>
      </c>
      <c r="V163">
        <f>COUNTIF(tbl_HRMaster[EmployeeID],tbl_HRMaster[[#This Row],[EmployeeID]])</f>
        <v>1</v>
      </c>
      <c r="W163">
        <f>IFERROR(INDEX(tbl_EmployeeSurvey[EnvironmentSatisfaction],MATCH(tbl_HRMaster[[#This Row],[EmployeeID]],tbl_EmployeeSurvey[EmployeeID],0)),"Not Found")</f>
        <v>3</v>
      </c>
      <c r="X163">
        <f>IFERROR(INDEX(tbl_EmployeeSurvey[JobSatisfaction],MATCH(tbl_HRMaster[[#This Row],[EmployeeID]],tbl_EmployeeSurvey[EmployeeID],0)),"Not Found")</f>
        <v>4</v>
      </c>
      <c r="Y163" s="5">
        <f>IFERROR(INDEX(tbl_EmployeeSurvey[WorkLifeBalance],MATCH(tbl_HRMaster[[#This Row],[EmployeeID]],tbl_EmployeeSurvey[EmployeeID],0)),"Not Found")</f>
        <v>1</v>
      </c>
      <c r="Z163" s="5">
        <f>IFERROR(VLOOKUP(tbl_HRMaster[[#This Row],[EmployeeID]],tbl_ManagerSurvey[[EmployeeID]:[PerformanceRating]],2,FALSE),"Not Found")</f>
        <v>1</v>
      </c>
      <c r="AA163" s="5">
        <f>IFERROR(VLOOKUP(tbl_HRMaster[[#This Row],[EmployeeID]],tbl_ManagerSurvey[[EmployeeID]:[PerformanceRating]],3,FALSE),"Not Found")</f>
        <v>4</v>
      </c>
      <c r="AB163" s="5" t="str">
        <f>IF(tbl_HRMaster[[#This Row],[Attrition]]="Yes","Left","Active")</f>
        <v>Left</v>
      </c>
      <c r="AC163" s="5" t="str">
        <f>_xlfn.IFS(tbl_HRMaster[[#This Row],[Age]]&lt;25,"Under 25",tbl_HRMaster[[#This Row],[Age]]&lt;35,"25-34",tbl_HRMaster[[#This Row],[Age]]&lt;45,"35-44",tbl_HRMaster[[#This Row],[Age]]&lt;55,"45-54",TRUE,"Above 54")</f>
        <v>25-34</v>
      </c>
      <c r="AD163" s="5" t="str">
        <f>_xlfn.IFS(
tbl_HRMaster[[#This Row],[YearsAtCompany]]&lt;2,"&lt; 2 Years",
tbl_HRMaster[[#This Row],[YearsAtCompany]]&lt;5,"2-4 Years",
tbl_HRMaster[[#This Row],[YearsAtCompany]]&lt;10,"5-9 Years",
TRUE,"10+ Years"
)</f>
        <v>&lt; 2 Years</v>
      </c>
      <c r="AE163" s="5">
        <f>IF(tbl_HRMaster[[#This Row],[Attrition]]="Yes",1,0)</f>
        <v>1</v>
      </c>
    </row>
    <row r="164" spans="1:31" x14ac:dyDescent="0.25">
      <c r="A164">
        <v>26</v>
      </c>
      <c r="B164" t="s">
        <v>28</v>
      </c>
      <c r="C164" t="s">
        <v>22</v>
      </c>
      <c r="D164" t="s">
        <v>23</v>
      </c>
      <c r="E164">
        <v>1</v>
      </c>
      <c r="F164">
        <v>3</v>
      </c>
      <c r="G164" t="s">
        <v>45</v>
      </c>
      <c r="H164">
        <v>1676</v>
      </c>
      <c r="I164" t="s">
        <v>25</v>
      </c>
      <c r="J164">
        <v>2</v>
      </c>
      <c r="K164" t="s">
        <v>42</v>
      </c>
      <c r="L164" t="s">
        <v>32</v>
      </c>
      <c r="M164">
        <v>24260</v>
      </c>
      <c r="N164">
        <v>1</v>
      </c>
      <c r="O164">
        <v>22</v>
      </c>
      <c r="P164">
        <v>0</v>
      </c>
      <c r="Q164">
        <v>1</v>
      </c>
      <c r="R164">
        <v>3</v>
      </c>
      <c r="S164">
        <v>1</v>
      </c>
      <c r="T164">
        <v>0</v>
      </c>
      <c r="U164">
        <v>0</v>
      </c>
      <c r="V164">
        <f>COUNTIF(tbl_HRMaster[EmployeeID],tbl_HRMaster[[#This Row],[EmployeeID]])</f>
        <v>1</v>
      </c>
      <c r="W164">
        <f>IFERROR(INDEX(tbl_EmployeeSurvey[EnvironmentSatisfaction],MATCH(tbl_HRMaster[[#This Row],[EmployeeID]],tbl_EmployeeSurvey[EmployeeID],0)),"Not Found")</f>
        <v>3</v>
      </c>
      <c r="X164">
        <f>IFERROR(INDEX(tbl_EmployeeSurvey[JobSatisfaction],MATCH(tbl_HRMaster[[#This Row],[EmployeeID]],tbl_EmployeeSurvey[EmployeeID],0)),"Not Found")</f>
        <v>4</v>
      </c>
      <c r="Y164" s="5">
        <f>IFERROR(INDEX(tbl_EmployeeSurvey[WorkLifeBalance],MATCH(tbl_HRMaster[[#This Row],[EmployeeID]],tbl_EmployeeSurvey[EmployeeID],0)),"Not Found")</f>
        <v>1</v>
      </c>
      <c r="Z164" s="5">
        <f>IFERROR(VLOOKUP(tbl_HRMaster[[#This Row],[EmployeeID]],tbl_ManagerSurvey[[EmployeeID]:[PerformanceRating]],2,FALSE),"Not Found")</f>
        <v>1</v>
      </c>
      <c r="AA164" s="5">
        <f>IFERROR(VLOOKUP(tbl_HRMaster[[#This Row],[EmployeeID]],tbl_ManagerSurvey[[EmployeeID]:[PerformanceRating]],3,FALSE),"Not Found")</f>
        <v>4</v>
      </c>
      <c r="AB164" s="5" t="str">
        <f>IF(tbl_HRMaster[[#This Row],[Attrition]]="Yes","Left","Active")</f>
        <v>Left</v>
      </c>
      <c r="AC164" s="5" t="str">
        <f>_xlfn.IFS(tbl_HRMaster[[#This Row],[Age]]&lt;25,"Under 25",tbl_HRMaster[[#This Row],[Age]]&lt;35,"25-34",tbl_HRMaster[[#This Row],[Age]]&lt;45,"35-44",tbl_HRMaster[[#This Row],[Age]]&lt;55,"45-54",TRUE,"Above 54")</f>
        <v>25-34</v>
      </c>
      <c r="AD164" s="5" t="str">
        <f>_xlfn.IFS(
tbl_HRMaster[[#This Row],[YearsAtCompany]]&lt;2,"&lt; 2 Years",
tbl_HRMaster[[#This Row],[YearsAtCompany]]&lt;5,"2-4 Years",
tbl_HRMaster[[#This Row],[YearsAtCompany]]&lt;10,"5-9 Years",
TRUE,"10+ Years"
)</f>
        <v>&lt; 2 Years</v>
      </c>
      <c r="AE164" s="5">
        <f>IF(tbl_HRMaster[[#This Row],[Attrition]]="Yes",1,0)</f>
        <v>1</v>
      </c>
    </row>
    <row r="165" spans="1:31" x14ac:dyDescent="0.25">
      <c r="A165">
        <v>26</v>
      </c>
      <c r="B165" t="s">
        <v>28</v>
      </c>
      <c r="C165" t="s">
        <v>22</v>
      </c>
      <c r="D165" t="s">
        <v>23</v>
      </c>
      <c r="E165">
        <v>1</v>
      </c>
      <c r="F165">
        <v>3</v>
      </c>
      <c r="G165" t="s">
        <v>45</v>
      </c>
      <c r="H165">
        <v>3146</v>
      </c>
      <c r="I165" t="s">
        <v>25</v>
      </c>
      <c r="J165">
        <v>2</v>
      </c>
      <c r="K165" t="s">
        <v>42</v>
      </c>
      <c r="L165" t="s">
        <v>32</v>
      </c>
      <c r="M165">
        <v>24260</v>
      </c>
      <c r="N165">
        <v>1</v>
      </c>
      <c r="O165">
        <v>22</v>
      </c>
      <c r="P165">
        <v>0</v>
      </c>
      <c r="Q165">
        <v>1</v>
      </c>
      <c r="R165">
        <v>3</v>
      </c>
      <c r="S165">
        <v>1</v>
      </c>
      <c r="T165">
        <v>0</v>
      </c>
      <c r="U165">
        <v>0</v>
      </c>
      <c r="V165">
        <f>COUNTIF(tbl_HRMaster[EmployeeID],tbl_HRMaster[[#This Row],[EmployeeID]])</f>
        <v>1</v>
      </c>
      <c r="W165">
        <f>IFERROR(INDEX(tbl_EmployeeSurvey[EnvironmentSatisfaction],MATCH(tbl_HRMaster[[#This Row],[EmployeeID]],tbl_EmployeeSurvey[EmployeeID],0)),"Not Found")</f>
        <v>3</v>
      </c>
      <c r="X165">
        <f>IFERROR(INDEX(tbl_EmployeeSurvey[JobSatisfaction],MATCH(tbl_HRMaster[[#This Row],[EmployeeID]],tbl_EmployeeSurvey[EmployeeID],0)),"Not Found")</f>
        <v>4</v>
      </c>
      <c r="Y165" s="5">
        <f>IFERROR(INDEX(tbl_EmployeeSurvey[WorkLifeBalance],MATCH(tbl_HRMaster[[#This Row],[EmployeeID]],tbl_EmployeeSurvey[EmployeeID],0)),"Not Found")</f>
        <v>1</v>
      </c>
      <c r="Z165" s="5">
        <f>IFERROR(VLOOKUP(tbl_HRMaster[[#This Row],[EmployeeID]],tbl_ManagerSurvey[[EmployeeID]:[PerformanceRating]],2,FALSE),"Not Found")</f>
        <v>1</v>
      </c>
      <c r="AA165" s="5">
        <f>IFERROR(VLOOKUP(tbl_HRMaster[[#This Row],[EmployeeID]],tbl_ManagerSurvey[[EmployeeID]:[PerformanceRating]],3,FALSE),"Not Found")</f>
        <v>4</v>
      </c>
      <c r="AB165" s="5" t="str">
        <f>IF(tbl_HRMaster[[#This Row],[Attrition]]="Yes","Left","Active")</f>
        <v>Left</v>
      </c>
      <c r="AC165" s="5" t="str">
        <f>_xlfn.IFS(tbl_HRMaster[[#This Row],[Age]]&lt;25,"Under 25",tbl_HRMaster[[#This Row],[Age]]&lt;35,"25-34",tbl_HRMaster[[#This Row],[Age]]&lt;45,"35-44",tbl_HRMaster[[#This Row],[Age]]&lt;55,"45-54",TRUE,"Above 54")</f>
        <v>25-34</v>
      </c>
      <c r="AD165" s="5" t="str">
        <f>_xlfn.IFS(
tbl_HRMaster[[#This Row],[YearsAtCompany]]&lt;2,"&lt; 2 Years",
tbl_HRMaster[[#This Row],[YearsAtCompany]]&lt;5,"2-4 Years",
tbl_HRMaster[[#This Row],[YearsAtCompany]]&lt;10,"5-9 Years",
TRUE,"10+ Years"
)</f>
        <v>&lt; 2 Years</v>
      </c>
      <c r="AE165" s="5">
        <f>IF(tbl_HRMaster[[#This Row],[Attrition]]="Yes",1,0)</f>
        <v>1</v>
      </c>
    </row>
    <row r="166" spans="1:31" x14ac:dyDescent="0.25">
      <c r="A166">
        <v>35</v>
      </c>
      <c r="B166" t="s">
        <v>28</v>
      </c>
      <c r="C166" t="s">
        <v>22</v>
      </c>
      <c r="D166" t="s">
        <v>30</v>
      </c>
      <c r="E166">
        <v>2</v>
      </c>
      <c r="F166">
        <v>3</v>
      </c>
      <c r="G166" t="s">
        <v>38</v>
      </c>
      <c r="H166">
        <v>853</v>
      </c>
      <c r="I166" t="s">
        <v>25</v>
      </c>
      <c r="J166">
        <v>1</v>
      </c>
      <c r="K166" t="s">
        <v>31</v>
      </c>
      <c r="L166" t="s">
        <v>41</v>
      </c>
      <c r="M166">
        <v>25320</v>
      </c>
      <c r="N166">
        <v>1</v>
      </c>
      <c r="O166">
        <v>13</v>
      </c>
      <c r="P166">
        <v>0</v>
      </c>
      <c r="Q166">
        <v>1</v>
      </c>
      <c r="R166">
        <v>2</v>
      </c>
      <c r="S166">
        <v>1</v>
      </c>
      <c r="T166">
        <v>0</v>
      </c>
      <c r="U166">
        <v>0</v>
      </c>
      <c r="V166">
        <f>COUNTIF(tbl_HRMaster[EmployeeID],tbl_HRMaster[[#This Row],[EmployeeID]])</f>
        <v>1</v>
      </c>
      <c r="W166">
        <f>IFERROR(INDEX(tbl_EmployeeSurvey[EnvironmentSatisfaction],MATCH(tbl_HRMaster[[#This Row],[EmployeeID]],tbl_EmployeeSurvey[EmployeeID],0)),"Not Found")</f>
        <v>1</v>
      </c>
      <c r="X166">
        <f>IFERROR(INDEX(tbl_EmployeeSurvey[JobSatisfaction],MATCH(tbl_HRMaster[[#This Row],[EmployeeID]],tbl_EmployeeSurvey[EmployeeID],0)),"Not Found")</f>
        <v>1</v>
      </c>
      <c r="Y166" s="5">
        <f>IFERROR(INDEX(tbl_EmployeeSurvey[WorkLifeBalance],MATCH(tbl_HRMaster[[#This Row],[EmployeeID]],tbl_EmployeeSurvey[EmployeeID],0)),"Not Found")</f>
        <v>3</v>
      </c>
      <c r="Z166" s="5">
        <f>IFERROR(VLOOKUP(tbl_HRMaster[[#This Row],[EmployeeID]],tbl_ManagerSurvey[[EmployeeID]:[PerformanceRating]],2,FALSE),"Not Found")</f>
        <v>1</v>
      </c>
      <c r="AA166" s="5">
        <f>IFERROR(VLOOKUP(tbl_HRMaster[[#This Row],[EmployeeID]],tbl_ManagerSurvey[[EmployeeID]:[PerformanceRating]],3,FALSE),"Not Found")</f>
        <v>3</v>
      </c>
      <c r="AB166" s="5" t="str">
        <f>IF(tbl_HRMaster[[#This Row],[Attrition]]="Yes","Left","Active")</f>
        <v>Left</v>
      </c>
      <c r="AC166" s="5" t="str">
        <f>_xlfn.IFS(tbl_HRMaster[[#This Row],[Age]]&lt;25,"Under 25",tbl_HRMaster[[#This Row],[Age]]&lt;35,"25-34",tbl_HRMaster[[#This Row],[Age]]&lt;45,"35-44",tbl_HRMaster[[#This Row],[Age]]&lt;55,"45-54",TRUE,"Above 54")</f>
        <v>35-44</v>
      </c>
      <c r="AD166" s="5" t="str">
        <f>_xlfn.IFS(
tbl_HRMaster[[#This Row],[YearsAtCompany]]&lt;2,"&lt; 2 Years",
tbl_HRMaster[[#This Row],[YearsAtCompany]]&lt;5,"2-4 Years",
tbl_HRMaster[[#This Row],[YearsAtCompany]]&lt;10,"5-9 Years",
TRUE,"10+ Years"
)</f>
        <v>&lt; 2 Years</v>
      </c>
      <c r="AE166" s="5">
        <f>IF(tbl_HRMaster[[#This Row],[Attrition]]="Yes",1,0)</f>
        <v>1</v>
      </c>
    </row>
    <row r="167" spans="1:31" x14ac:dyDescent="0.25">
      <c r="A167">
        <v>35</v>
      </c>
      <c r="B167" t="s">
        <v>28</v>
      </c>
      <c r="C167" t="s">
        <v>22</v>
      </c>
      <c r="D167" t="s">
        <v>30</v>
      </c>
      <c r="E167">
        <v>2</v>
      </c>
      <c r="F167">
        <v>3</v>
      </c>
      <c r="G167" t="s">
        <v>38</v>
      </c>
      <c r="H167">
        <v>2323</v>
      </c>
      <c r="I167" t="s">
        <v>25</v>
      </c>
      <c r="J167">
        <v>1</v>
      </c>
      <c r="K167" t="s">
        <v>31</v>
      </c>
      <c r="L167" t="s">
        <v>41</v>
      </c>
      <c r="M167">
        <v>25320</v>
      </c>
      <c r="N167">
        <v>1</v>
      </c>
      <c r="O167">
        <v>13</v>
      </c>
      <c r="P167">
        <v>0</v>
      </c>
      <c r="Q167">
        <v>1</v>
      </c>
      <c r="R167">
        <v>2</v>
      </c>
      <c r="S167">
        <v>1</v>
      </c>
      <c r="T167">
        <v>0</v>
      </c>
      <c r="U167">
        <v>0</v>
      </c>
      <c r="V167">
        <f>COUNTIF(tbl_HRMaster[EmployeeID],tbl_HRMaster[[#This Row],[EmployeeID]])</f>
        <v>1</v>
      </c>
      <c r="W167">
        <f>IFERROR(INDEX(tbl_EmployeeSurvey[EnvironmentSatisfaction],MATCH(tbl_HRMaster[[#This Row],[EmployeeID]],tbl_EmployeeSurvey[EmployeeID],0)),"Not Found")</f>
        <v>1</v>
      </c>
      <c r="X167">
        <f>IFERROR(INDEX(tbl_EmployeeSurvey[JobSatisfaction],MATCH(tbl_HRMaster[[#This Row],[EmployeeID]],tbl_EmployeeSurvey[EmployeeID],0)),"Not Found")</f>
        <v>1</v>
      </c>
      <c r="Y167" s="5">
        <f>IFERROR(INDEX(tbl_EmployeeSurvey[WorkLifeBalance],MATCH(tbl_HRMaster[[#This Row],[EmployeeID]],tbl_EmployeeSurvey[EmployeeID],0)),"Not Found")</f>
        <v>3</v>
      </c>
      <c r="Z167" s="5">
        <f>IFERROR(VLOOKUP(tbl_HRMaster[[#This Row],[EmployeeID]],tbl_ManagerSurvey[[EmployeeID]:[PerformanceRating]],2,FALSE),"Not Found")</f>
        <v>1</v>
      </c>
      <c r="AA167" s="5">
        <f>IFERROR(VLOOKUP(tbl_HRMaster[[#This Row],[EmployeeID]],tbl_ManagerSurvey[[EmployeeID]:[PerformanceRating]],3,FALSE),"Not Found")</f>
        <v>3</v>
      </c>
      <c r="AB167" s="5" t="str">
        <f>IF(tbl_HRMaster[[#This Row],[Attrition]]="Yes","Left","Active")</f>
        <v>Left</v>
      </c>
      <c r="AC167" s="5" t="str">
        <f>_xlfn.IFS(tbl_HRMaster[[#This Row],[Age]]&lt;25,"Under 25",tbl_HRMaster[[#This Row],[Age]]&lt;35,"25-34",tbl_HRMaster[[#This Row],[Age]]&lt;45,"35-44",tbl_HRMaster[[#This Row],[Age]]&lt;55,"45-54",TRUE,"Above 54")</f>
        <v>35-44</v>
      </c>
      <c r="AD167" s="5" t="str">
        <f>_xlfn.IFS(
tbl_HRMaster[[#This Row],[YearsAtCompany]]&lt;2,"&lt; 2 Years",
tbl_HRMaster[[#This Row],[YearsAtCompany]]&lt;5,"2-4 Years",
tbl_HRMaster[[#This Row],[YearsAtCompany]]&lt;10,"5-9 Years",
TRUE,"10+ Years"
)</f>
        <v>&lt; 2 Years</v>
      </c>
      <c r="AE167" s="5">
        <f>IF(tbl_HRMaster[[#This Row],[Attrition]]="Yes",1,0)</f>
        <v>1</v>
      </c>
    </row>
    <row r="168" spans="1:31" x14ac:dyDescent="0.25">
      <c r="A168">
        <v>35</v>
      </c>
      <c r="B168" t="s">
        <v>28</v>
      </c>
      <c r="C168" t="s">
        <v>22</v>
      </c>
      <c r="D168" t="s">
        <v>30</v>
      </c>
      <c r="E168">
        <v>2</v>
      </c>
      <c r="F168">
        <v>3</v>
      </c>
      <c r="G168" t="s">
        <v>38</v>
      </c>
      <c r="H168">
        <v>3793</v>
      </c>
      <c r="I168" t="s">
        <v>25</v>
      </c>
      <c r="J168">
        <v>1</v>
      </c>
      <c r="K168" t="s">
        <v>31</v>
      </c>
      <c r="L168" t="s">
        <v>41</v>
      </c>
      <c r="M168">
        <v>25320</v>
      </c>
      <c r="N168">
        <v>1</v>
      </c>
      <c r="O168">
        <v>13</v>
      </c>
      <c r="P168">
        <v>0</v>
      </c>
      <c r="Q168">
        <v>1</v>
      </c>
      <c r="R168">
        <v>2</v>
      </c>
      <c r="S168">
        <v>1</v>
      </c>
      <c r="T168">
        <v>0</v>
      </c>
      <c r="U168">
        <v>0</v>
      </c>
      <c r="V168">
        <f>COUNTIF(tbl_HRMaster[EmployeeID],tbl_HRMaster[[#This Row],[EmployeeID]])</f>
        <v>1</v>
      </c>
      <c r="W168">
        <f>IFERROR(INDEX(tbl_EmployeeSurvey[EnvironmentSatisfaction],MATCH(tbl_HRMaster[[#This Row],[EmployeeID]],tbl_EmployeeSurvey[EmployeeID],0)),"Not Found")</f>
        <v>1</v>
      </c>
      <c r="X168">
        <f>IFERROR(INDEX(tbl_EmployeeSurvey[JobSatisfaction],MATCH(tbl_HRMaster[[#This Row],[EmployeeID]],tbl_EmployeeSurvey[EmployeeID],0)),"Not Found")</f>
        <v>1</v>
      </c>
      <c r="Y168" s="5">
        <f>IFERROR(INDEX(tbl_EmployeeSurvey[WorkLifeBalance],MATCH(tbl_HRMaster[[#This Row],[EmployeeID]],tbl_EmployeeSurvey[EmployeeID],0)),"Not Found")</f>
        <v>3</v>
      </c>
      <c r="Z168" s="5">
        <f>IFERROR(VLOOKUP(tbl_HRMaster[[#This Row],[EmployeeID]],tbl_ManagerSurvey[[EmployeeID]:[PerformanceRating]],2,FALSE),"Not Found")</f>
        <v>1</v>
      </c>
      <c r="AA168" s="5">
        <f>IFERROR(VLOOKUP(tbl_HRMaster[[#This Row],[EmployeeID]],tbl_ManagerSurvey[[EmployeeID]:[PerformanceRating]],3,FALSE),"Not Found")</f>
        <v>3</v>
      </c>
      <c r="AB168" s="5" t="str">
        <f>IF(tbl_HRMaster[[#This Row],[Attrition]]="Yes","Left","Active")</f>
        <v>Left</v>
      </c>
      <c r="AC168" s="5" t="str">
        <f>_xlfn.IFS(tbl_HRMaster[[#This Row],[Age]]&lt;25,"Under 25",tbl_HRMaster[[#This Row],[Age]]&lt;35,"25-34",tbl_HRMaster[[#This Row],[Age]]&lt;45,"35-44",tbl_HRMaster[[#This Row],[Age]]&lt;55,"45-54",TRUE,"Above 54")</f>
        <v>35-44</v>
      </c>
      <c r="AD168" s="5" t="str">
        <f>_xlfn.IFS(
tbl_HRMaster[[#This Row],[YearsAtCompany]]&lt;2,"&lt; 2 Years",
tbl_HRMaster[[#This Row],[YearsAtCompany]]&lt;5,"2-4 Years",
tbl_HRMaster[[#This Row],[YearsAtCompany]]&lt;10,"5-9 Years",
TRUE,"10+ Years"
)</f>
        <v>&lt; 2 Years</v>
      </c>
      <c r="AE168" s="5">
        <f>IF(tbl_HRMaster[[#This Row],[Attrition]]="Yes",1,0)</f>
        <v>1</v>
      </c>
    </row>
    <row r="169" spans="1:31" x14ac:dyDescent="0.25">
      <c r="A169">
        <v>35</v>
      </c>
      <c r="B169" t="s">
        <v>21</v>
      </c>
      <c r="C169" t="s">
        <v>22</v>
      </c>
      <c r="D169" t="s">
        <v>23</v>
      </c>
      <c r="E169">
        <v>7</v>
      </c>
      <c r="F169">
        <v>4</v>
      </c>
      <c r="G169" t="s">
        <v>33</v>
      </c>
      <c r="H169">
        <v>802</v>
      </c>
      <c r="I169" t="s">
        <v>25</v>
      </c>
      <c r="J169">
        <v>4</v>
      </c>
      <c r="K169" t="s">
        <v>26</v>
      </c>
      <c r="L169" t="s">
        <v>27</v>
      </c>
      <c r="M169">
        <v>25530</v>
      </c>
      <c r="N169">
        <v>1</v>
      </c>
      <c r="O169">
        <v>14</v>
      </c>
      <c r="P169">
        <v>1</v>
      </c>
      <c r="Q169">
        <v>1</v>
      </c>
      <c r="R169">
        <v>4</v>
      </c>
      <c r="S169">
        <v>1</v>
      </c>
      <c r="T169">
        <v>0</v>
      </c>
      <c r="U169">
        <v>0</v>
      </c>
      <c r="V169">
        <f>COUNTIF(tbl_HRMaster[EmployeeID],tbl_HRMaster[[#This Row],[EmployeeID]])</f>
        <v>1</v>
      </c>
      <c r="W169">
        <f>IFERROR(INDEX(tbl_EmployeeSurvey[EnvironmentSatisfaction],MATCH(tbl_HRMaster[[#This Row],[EmployeeID]],tbl_EmployeeSurvey[EmployeeID],0)),"Not Found")</f>
        <v>4</v>
      </c>
      <c r="X169">
        <f>IFERROR(INDEX(tbl_EmployeeSurvey[JobSatisfaction],MATCH(tbl_HRMaster[[#This Row],[EmployeeID]],tbl_EmployeeSurvey[EmployeeID],0)),"Not Found")</f>
        <v>3</v>
      </c>
      <c r="Y169" s="5">
        <f>IFERROR(INDEX(tbl_EmployeeSurvey[WorkLifeBalance],MATCH(tbl_HRMaster[[#This Row],[EmployeeID]],tbl_EmployeeSurvey[EmployeeID],0)),"Not Found")</f>
        <v>3</v>
      </c>
      <c r="Z169" s="5">
        <f>IFERROR(VLOOKUP(tbl_HRMaster[[#This Row],[EmployeeID]],tbl_ManagerSurvey[[EmployeeID]:[PerformanceRating]],2,FALSE),"Not Found")</f>
        <v>2</v>
      </c>
      <c r="AA169" s="5">
        <f>IFERROR(VLOOKUP(tbl_HRMaster[[#This Row],[EmployeeID]],tbl_ManagerSurvey[[EmployeeID]:[PerformanceRating]],3,FALSE),"Not Found")</f>
        <v>3</v>
      </c>
      <c r="AB169" s="5" t="str">
        <f>IF(tbl_HRMaster[[#This Row],[Attrition]]="Yes","Left","Active")</f>
        <v>Active</v>
      </c>
      <c r="AC169" s="5" t="str">
        <f>_xlfn.IFS(tbl_HRMaster[[#This Row],[Age]]&lt;25,"Under 25",tbl_HRMaster[[#This Row],[Age]]&lt;35,"25-34",tbl_HRMaster[[#This Row],[Age]]&lt;45,"35-44",tbl_HRMaster[[#This Row],[Age]]&lt;55,"45-54",TRUE,"Above 54")</f>
        <v>35-44</v>
      </c>
      <c r="AD169" s="5" t="str">
        <f>_xlfn.IFS(
tbl_HRMaster[[#This Row],[YearsAtCompany]]&lt;2,"&lt; 2 Years",
tbl_HRMaster[[#This Row],[YearsAtCompany]]&lt;5,"2-4 Years",
tbl_HRMaster[[#This Row],[YearsAtCompany]]&lt;10,"5-9 Years",
TRUE,"10+ Years"
)</f>
        <v>&lt; 2 Years</v>
      </c>
      <c r="AE169" s="5">
        <f>IF(tbl_HRMaster[[#This Row],[Attrition]]="Yes",1,0)</f>
        <v>0</v>
      </c>
    </row>
    <row r="170" spans="1:31" x14ac:dyDescent="0.25">
      <c r="A170">
        <v>35</v>
      </c>
      <c r="B170" t="s">
        <v>21</v>
      </c>
      <c r="C170" t="s">
        <v>22</v>
      </c>
      <c r="D170" t="s">
        <v>23</v>
      </c>
      <c r="E170">
        <v>7</v>
      </c>
      <c r="F170">
        <v>4</v>
      </c>
      <c r="G170" t="s">
        <v>33</v>
      </c>
      <c r="H170">
        <v>2272</v>
      </c>
      <c r="I170" t="s">
        <v>25</v>
      </c>
      <c r="J170">
        <v>4</v>
      </c>
      <c r="K170" t="s">
        <v>26</v>
      </c>
      <c r="L170" t="s">
        <v>27</v>
      </c>
      <c r="M170">
        <v>25530</v>
      </c>
      <c r="N170">
        <v>1</v>
      </c>
      <c r="O170">
        <v>14</v>
      </c>
      <c r="P170">
        <v>1</v>
      </c>
      <c r="Q170">
        <v>1</v>
      </c>
      <c r="R170">
        <v>4</v>
      </c>
      <c r="S170">
        <v>1</v>
      </c>
      <c r="T170">
        <v>0</v>
      </c>
      <c r="U170">
        <v>0</v>
      </c>
      <c r="V170">
        <f>COUNTIF(tbl_HRMaster[EmployeeID],tbl_HRMaster[[#This Row],[EmployeeID]])</f>
        <v>1</v>
      </c>
      <c r="W170">
        <f>IFERROR(INDEX(tbl_EmployeeSurvey[EnvironmentSatisfaction],MATCH(tbl_HRMaster[[#This Row],[EmployeeID]],tbl_EmployeeSurvey[EmployeeID],0)),"Not Found")</f>
        <v>4</v>
      </c>
      <c r="X170">
        <f>IFERROR(INDEX(tbl_EmployeeSurvey[JobSatisfaction],MATCH(tbl_HRMaster[[#This Row],[EmployeeID]],tbl_EmployeeSurvey[EmployeeID],0)),"Not Found")</f>
        <v>3</v>
      </c>
      <c r="Y170" s="5">
        <f>IFERROR(INDEX(tbl_EmployeeSurvey[WorkLifeBalance],MATCH(tbl_HRMaster[[#This Row],[EmployeeID]],tbl_EmployeeSurvey[EmployeeID],0)),"Not Found")</f>
        <v>3</v>
      </c>
      <c r="Z170" s="5">
        <f>IFERROR(VLOOKUP(tbl_HRMaster[[#This Row],[EmployeeID]],tbl_ManagerSurvey[[EmployeeID]:[PerformanceRating]],2,FALSE),"Not Found")</f>
        <v>2</v>
      </c>
      <c r="AA170" s="5">
        <f>IFERROR(VLOOKUP(tbl_HRMaster[[#This Row],[EmployeeID]],tbl_ManagerSurvey[[EmployeeID]:[PerformanceRating]],3,FALSE),"Not Found")</f>
        <v>3</v>
      </c>
      <c r="AB170" s="5" t="str">
        <f>IF(tbl_HRMaster[[#This Row],[Attrition]]="Yes","Left","Active")</f>
        <v>Active</v>
      </c>
      <c r="AC170" s="5" t="str">
        <f>_xlfn.IFS(tbl_HRMaster[[#This Row],[Age]]&lt;25,"Under 25",tbl_HRMaster[[#This Row],[Age]]&lt;35,"25-34",tbl_HRMaster[[#This Row],[Age]]&lt;45,"35-44",tbl_HRMaster[[#This Row],[Age]]&lt;55,"45-54",TRUE,"Above 54")</f>
        <v>35-44</v>
      </c>
      <c r="AD170" s="5" t="str">
        <f>_xlfn.IFS(
tbl_HRMaster[[#This Row],[YearsAtCompany]]&lt;2,"&lt; 2 Years",
tbl_HRMaster[[#This Row],[YearsAtCompany]]&lt;5,"2-4 Years",
tbl_HRMaster[[#This Row],[YearsAtCompany]]&lt;10,"5-9 Years",
TRUE,"10+ Years"
)</f>
        <v>&lt; 2 Years</v>
      </c>
      <c r="AE170" s="5">
        <f>IF(tbl_HRMaster[[#This Row],[Attrition]]="Yes",1,0)</f>
        <v>0</v>
      </c>
    </row>
    <row r="171" spans="1:31" x14ac:dyDescent="0.25">
      <c r="A171">
        <v>35</v>
      </c>
      <c r="B171" t="s">
        <v>21</v>
      </c>
      <c r="C171" t="s">
        <v>22</v>
      </c>
      <c r="D171" t="s">
        <v>23</v>
      </c>
      <c r="E171">
        <v>7</v>
      </c>
      <c r="F171">
        <v>4</v>
      </c>
      <c r="G171" t="s">
        <v>33</v>
      </c>
      <c r="H171">
        <v>3742</v>
      </c>
      <c r="I171" t="s">
        <v>25</v>
      </c>
      <c r="J171">
        <v>4</v>
      </c>
      <c r="K171" t="s">
        <v>26</v>
      </c>
      <c r="L171" t="s">
        <v>27</v>
      </c>
      <c r="M171">
        <v>25530</v>
      </c>
      <c r="N171">
        <v>1</v>
      </c>
      <c r="O171">
        <v>14</v>
      </c>
      <c r="P171">
        <v>1</v>
      </c>
      <c r="Q171">
        <v>1</v>
      </c>
      <c r="R171">
        <v>4</v>
      </c>
      <c r="S171">
        <v>1</v>
      </c>
      <c r="T171">
        <v>0</v>
      </c>
      <c r="U171">
        <v>0</v>
      </c>
      <c r="V171">
        <f>COUNTIF(tbl_HRMaster[EmployeeID],tbl_HRMaster[[#This Row],[EmployeeID]])</f>
        <v>1</v>
      </c>
      <c r="W171">
        <f>IFERROR(INDEX(tbl_EmployeeSurvey[EnvironmentSatisfaction],MATCH(tbl_HRMaster[[#This Row],[EmployeeID]],tbl_EmployeeSurvey[EmployeeID],0)),"Not Found")</f>
        <v>4</v>
      </c>
      <c r="X171">
        <f>IFERROR(INDEX(tbl_EmployeeSurvey[JobSatisfaction],MATCH(tbl_HRMaster[[#This Row],[EmployeeID]],tbl_EmployeeSurvey[EmployeeID],0)),"Not Found")</f>
        <v>3</v>
      </c>
      <c r="Y171" s="5">
        <f>IFERROR(INDEX(tbl_EmployeeSurvey[WorkLifeBalance],MATCH(tbl_HRMaster[[#This Row],[EmployeeID]],tbl_EmployeeSurvey[EmployeeID],0)),"Not Found")</f>
        <v>3</v>
      </c>
      <c r="Z171" s="5">
        <f>IFERROR(VLOOKUP(tbl_HRMaster[[#This Row],[EmployeeID]],tbl_ManagerSurvey[[EmployeeID]:[PerformanceRating]],2,FALSE),"Not Found")</f>
        <v>2</v>
      </c>
      <c r="AA171" s="5">
        <f>IFERROR(VLOOKUP(tbl_HRMaster[[#This Row],[EmployeeID]],tbl_ManagerSurvey[[EmployeeID]:[PerformanceRating]],3,FALSE),"Not Found")</f>
        <v>3</v>
      </c>
      <c r="AB171" s="5" t="str">
        <f>IF(tbl_HRMaster[[#This Row],[Attrition]]="Yes","Left","Active")</f>
        <v>Active</v>
      </c>
      <c r="AC171" s="5" t="str">
        <f>_xlfn.IFS(tbl_HRMaster[[#This Row],[Age]]&lt;25,"Under 25",tbl_HRMaster[[#This Row],[Age]]&lt;35,"25-34",tbl_HRMaster[[#This Row],[Age]]&lt;45,"35-44",tbl_HRMaster[[#This Row],[Age]]&lt;55,"45-54",TRUE,"Above 54")</f>
        <v>35-44</v>
      </c>
      <c r="AD171" s="5" t="str">
        <f>_xlfn.IFS(
tbl_HRMaster[[#This Row],[YearsAtCompany]]&lt;2,"&lt; 2 Years",
tbl_HRMaster[[#This Row],[YearsAtCompany]]&lt;5,"2-4 Years",
tbl_HRMaster[[#This Row],[YearsAtCompany]]&lt;10,"5-9 Years",
TRUE,"10+ Years"
)</f>
        <v>&lt; 2 Years</v>
      </c>
      <c r="AE171" s="5">
        <f>IF(tbl_HRMaster[[#This Row],[Attrition]]="Yes",1,0)</f>
        <v>0</v>
      </c>
    </row>
    <row r="172" spans="1:31" x14ac:dyDescent="0.25">
      <c r="A172">
        <v>29</v>
      </c>
      <c r="B172" t="s">
        <v>21</v>
      </c>
      <c r="C172" t="s">
        <v>22</v>
      </c>
      <c r="D172" t="s">
        <v>30</v>
      </c>
      <c r="E172">
        <v>1</v>
      </c>
      <c r="F172">
        <v>2</v>
      </c>
      <c r="G172" t="s">
        <v>38</v>
      </c>
      <c r="H172">
        <v>1072</v>
      </c>
      <c r="I172" t="s">
        <v>34</v>
      </c>
      <c r="J172">
        <v>3</v>
      </c>
      <c r="K172" t="s">
        <v>35</v>
      </c>
      <c r="L172" t="s">
        <v>27</v>
      </c>
      <c r="M172">
        <v>26780</v>
      </c>
      <c r="N172">
        <v>1</v>
      </c>
      <c r="O172">
        <v>25</v>
      </c>
      <c r="P172">
        <v>1</v>
      </c>
      <c r="Q172">
        <v>1</v>
      </c>
      <c r="R172">
        <v>3</v>
      </c>
      <c r="S172">
        <v>1</v>
      </c>
      <c r="T172">
        <v>0</v>
      </c>
      <c r="U172">
        <v>0</v>
      </c>
      <c r="V172">
        <f>COUNTIF(tbl_HRMaster[EmployeeID],tbl_HRMaster[[#This Row],[EmployeeID]])</f>
        <v>1</v>
      </c>
      <c r="W172">
        <f>IFERROR(INDEX(tbl_EmployeeSurvey[EnvironmentSatisfaction],MATCH(tbl_HRMaster[[#This Row],[EmployeeID]],tbl_EmployeeSurvey[EmployeeID],0)),"Not Found")</f>
        <v>4</v>
      </c>
      <c r="X172">
        <f>IFERROR(INDEX(tbl_EmployeeSurvey[JobSatisfaction],MATCH(tbl_HRMaster[[#This Row],[EmployeeID]],tbl_EmployeeSurvey[EmployeeID],0)),"Not Found")</f>
        <v>2</v>
      </c>
      <c r="Y172" s="5">
        <f>IFERROR(INDEX(tbl_EmployeeSurvey[WorkLifeBalance],MATCH(tbl_HRMaster[[#This Row],[EmployeeID]],tbl_EmployeeSurvey[EmployeeID],0)),"Not Found")</f>
        <v>3</v>
      </c>
      <c r="Z172" s="5">
        <f>IFERROR(VLOOKUP(tbl_HRMaster[[#This Row],[EmployeeID]],tbl_ManagerSurvey[[EmployeeID]:[PerformanceRating]],2,FALSE),"Not Found")</f>
        <v>3</v>
      </c>
      <c r="AA172" s="5">
        <f>IFERROR(VLOOKUP(tbl_HRMaster[[#This Row],[EmployeeID]],tbl_ManagerSurvey[[EmployeeID]:[PerformanceRating]],3,FALSE),"Not Found")</f>
        <v>4</v>
      </c>
      <c r="AB172" s="5" t="str">
        <f>IF(tbl_HRMaster[[#This Row],[Attrition]]="Yes","Left","Active")</f>
        <v>Active</v>
      </c>
      <c r="AC172" s="5" t="str">
        <f>_xlfn.IFS(tbl_HRMaster[[#This Row],[Age]]&lt;25,"Under 25",tbl_HRMaster[[#This Row],[Age]]&lt;35,"25-34",tbl_HRMaster[[#This Row],[Age]]&lt;45,"35-44",tbl_HRMaster[[#This Row],[Age]]&lt;55,"45-54",TRUE,"Above 54")</f>
        <v>25-34</v>
      </c>
      <c r="AD172" s="5" t="str">
        <f>_xlfn.IFS(
tbl_HRMaster[[#This Row],[YearsAtCompany]]&lt;2,"&lt; 2 Years",
tbl_HRMaster[[#This Row],[YearsAtCompany]]&lt;5,"2-4 Years",
tbl_HRMaster[[#This Row],[YearsAtCompany]]&lt;10,"5-9 Years",
TRUE,"10+ Years"
)</f>
        <v>&lt; 2 Years</v>
      </c>
      <c r="AE172" s="5">
        <f>IF(tbl_HRMaster[[#This Row],[Attrition]]="Yes",1,0)</f>
        <v>0</v>
      </c>
    </row>
    <row r="173" spans="1:31" x14ac:dyDescent="0.25">
      <c r="A173">
        <v>29</v>
      </c>
      <c r="B173" t="s">
        <v>21</v>
      </c>
      <c r="C173" t="s">
        <v>22</v>
      </c>
      <c r="D173" t="s">
        <v>30</v>
      </c>
      <c r="E173">
        <v>1</v>
      </c>
      <c r="F173">
        <v>2</v>
      </c>
      <c r="G173" t="s">
        <v>38</v>
      </c>
      <c r="H173">
        <v>2542</v>
      </c>
      <c r="I173" t="s">
        <v>34</v>
      </c>
      <c r="J173">
        <v>3</v>
      </c>
      <c r="K173" t="s">
        <v>35</v>
      </c>
      <c r="L173" t="s">
        <v>27</v>
      </c>
      <c r="M173">
        <v>26780</v>
      </c>
      <c r="N173">
        <v>1</v>
      </c>
      <c r="O173">
        <v>25</v>
      </c>
      <c r="P173">
        <v>1</v>
      </c>
      <c r="Q173">
        <v>1</v>
      </c>
      <c r="R173">
        <v>3</v>
      </c>
      <c r="S173">
        <v>1</v>
      </c>
      <c r="T173">
        <v>0</v>
      </c>
      <c r="U173">
        <v>0</v>
      </c>
      <c r="V173">
        <f>COUNTIF(tbl_HRMaster[EmployeeID],tbl_HRMaster[[#This Row],[EmployeeID]])</f>
        <v>1</v>
      </c>
      <c r="W173">
        <f>IFERROR(INDEX(tbl_EmployeeSurvey[EnvironmentSatisfaction],MATCH(tbl_HRMaster[[#This Row],[EmployeeID]],tbl_EmployeeSurvey[EmployeeID],0)),"Not Found")</f>
        <v>4</v>
      </c>
      <c r="X173">
        <f>IFERROR(INDEX(tbl_EmployeeSurvey[JobSatisfaction],MATCH(tbl_HRMaster[[#This Row],[EmployeeID]],tbl_EmployeeSurvey[EmployeeID],0)),"Not Found")</f>
        <v>2</v>
      </c>
      <c r="Y173" s="5">
        <f>IFERROR(INDEX(tbl_EmployeeSurvey[WorkLifeBalance],MATCH(tbl_HRMaster[[#This Row],[EmployeeID]],tbl_EmployeeSurvey[EmployeeID],0)),"Not Found")</f>
        <v>3</v>
      </c>
      <c r="Z173" s="5">
        <f>IFERROR(VLOOKUP(tbl_HRMaster[[#This Row],[EmployeeID]],tbl_ManagerSurvey[[EmployeeID]:[PerformanceRating]],2,FALSE),"Not Found")</f>
        <v>3</v>
      </c>
      <c r="AA173" s="5">
        <f>IFERROR(VLOOKUP(tbl_HRMaster[[#This Row],[EmployeeID]],tbl_ManagerSurvey[[EmployeeID]:[PerformanceRating]],3,FALSE),"Not Found")</f>
        <v>4</v>
      </c>
      <c r="AB173" s="5" t="str">
        <f>IF(tbl_HRMaster[[#This Row],[Attrition]]="Yes","Left","Active")</f>
        <v>Active</v>
      </c>
      <c r="AC173" s="5" t="str">
        <f>_xlfn.IFS(tbl_HRMaster[[#This Row],[Age]]&lt;25,"Under 25",tbl_HRMaster[[#This Row],[Age]]&lt;35,"25-34",tbl_HRMaster[[#This Row],[Age]]&lt;45,"35-44",tbl_HRMaster[[#This Row],[Age]]&lt;55,"45-54",TRUE,"Above 54")</f>
        <v>25-34</v>
      </c>
      <c r="AD173" s="5" t="str">
        <f>_xlfn.IFS(
tbl_HRMaster[[#This Row],[YearsAtCompany]]&lt;2,"&lt; 2 Years",
tbl_HRMaster[[#This Row],[YearsAtCompany]]&lt;5,"2-4 Years",
tbl_HRMaster[[#This Row],[YearsAtCompany]]&lt;10,"5-9 Years",
TRUE,"10+ Years"
)</f>
        <v>&lt; 2 Years</v>
      </c>
      <c r="AE173" s="5">
        <f>IF(tbl_HRMaster[[#This Row],[Attrition]]="Yes",1,0)</f>
        <v>0</v>
      </c>
    </row>
    <row r="174" spans="1:31" x14ac:dyDescent="0.25">
      <c r="A174">
        <v>29</v>
      </c>
      <c r="B174" t="s">
        <v>21</v>
      </c>
      <c r="C174" t="s">
        <v>22</v>
      </c>
      <c r="D174" t="s">
        <v>30</v>
      </c>
      <c r="E174">
        <v>1</v>
      </c>
      <c r="F174">
        <v>2</v>
      </c>
      <c r="G174" t="s">
        <v>38</v>
      </c>
      <c r="H174">
        <v>4012</v>
      </c>
      <c r="I174" t="s">
        <v>34</v>
      </c>
      <c r="J174">
        <v>3</v>
      </c>
      <c r="K174" t="s">
        <v>35</v>
      </c>
      <c r="L174" t="s">
        <v>27</v>
      </c>
      <c r="M174">
        <v>26780</v>
      </c>
      <c r="N174">
        <v>1</v>
      </c>
      <c r="O174">
        <v>25</v>
      </c>
      <c r="P174">
        <v>1</v>
      </c>
      <c r="Q174">
        <v>1</v>
      </c>
      <c r="R174">
        <v>3</v>
      </c>
      <c r="S174">
        <v>1</v>
      </c>
      <c r="T174">
        <v>0</v>
      </c>
      <c r="U174">
        <v>0</v>
      </c>
      <c r="V174">
        <f>COUNTIF(tbl_HRMaster[EmployeeID],tbl_HRMaster[[#This Row],[EmployeeID]])</f>
        <v>1</v>
      </c>
      <c r="W174">
        <f>IFERROR(INDEX(tbl_EmployeeSurvey[EnvironmentSatisfaction],MATCH(tbl_HRMaster[[#This Row],[EmployeeID]],tbl_EmployeeSurvey[EmployeeID],0)),"Not Found")</f>
        <v>4</v>
      </c>
      <c r="X174">
        <f>IFERROR(INDEX(tbl_EmployeeSurvey[JobSatisfaction],MATCH(tbl_HRMaster[[#This Row],[EmployeeID]],tbl_EmployeeSurvey[EmployeeID],0)),"Not Found")</f>
        <v>2</v>
      </c>
      <c r="Y174" s="5">
        <f>IFERROR(INDEX(tbl_EmployeeSurvey[WorkLifeBalance],MATCH(tbl_HRMaster[[#This Row],[EmployeeID]],tbl_EmployeeSurvey[EmployeeID],0)),"Not Found")</f>
        <v>3</v>
      </c>
      <c r="Z174" s="5">
        <f>IFERROR(VLOOKUP(tbl_HRMaster[[#This Row],[EmployeeID]],tbl_ManagerSurvey[[EmployeeID]:[PerformanceRating]],2,FALSE),"Not Found")</f>
        <v>3</v>
      </c>
      <c r="AA174" s="5">
        <f>IFERROR(VLOOKUP(tbl_HRMaster[[#This Row],[EmployeeID]],tbl_ManagerSurvey[[EmployeeID]:[PerformanceRating]],3,FALSE),"Not Found")</f>
        <v>4</v>
      </c>
      <c r="AB174" s="5" t="str">
        <f>IF(tbl_HRMaster[[#This Row],[Attrition]]="Yes","Left","Active")</f>
        <v>Active</v>
      </c>
      <c r="AC174" s="5" t="str">
        <f>_xlfn.IFS(tbl_HRMaster[[#This Row],[Age]]&lt;25,"Under 25",tbl_HRMaster[[#This Row],[Age]]&lt;35,"25-34",tbl_HRMaster[[#This Row],[Age]]&lt;45,"35-44",tbl_HRMaster[[#This Row],[Age]]&lt;55,"45-54",TRUE,"Above 54")</f>
        <v>25-34</v>
      </c>
      <c r="AD174" s="5" t="str">
        <f>_xlfn.IFS(
tbl_HRMaster[[#This Row],[YearsAtCompany]]&lt;2,"&lt; 2 Years",
tbl_HRMaster[[#This Row],[YearsAtCompany]]&lt;5,"2-4 Years",
tbl_HRMaster[[#This Row],[YearsAtCompany]]&lt;10,"5-9 Years",
TRUE,"10+ Years"
)</f>
        <v>&lt; 2 Years</v>
      </c>
      <c r="AE174" s="5">
        <f>IF(tbl_HRMaster[[#This Row],[Attrition]]="Yes",1,0)</f>
        <v>0</v>
      </c>
    </row>
    <row r="175" spans="1:31" x14ac:dyDescent="0.25">
      <c r="A175">
        <v>20</v>
      </c>
      <c r="B175" t="s">
        <v>28</v>
      </c>
      <c r="C175" t="s">
        <v>22</v>
      </c>
      <c r="D175" t="s">
        <v>30</v>
      </c>
      <c r="E175">
        <v>29</v>
      </c>
      <c r="F175">
        <v>3</v>
      </c>
      <c r="G175" t="s">
        <v>24</v>
      </c>
      <c r="H175">
        <v>432</v>
      </c>
      <c r="I175" t="s">
        <v>25</v>
      </c>
      <c r="J175">
        <v>3</v>
      </c>
      <c r="K175" t="s">
        <v>40</v>
      </c>
      <c r="L175" t="s">
        <v>32</v>
      </c>
      <c r="M175">
        <v>27070</v>
      </c>
      <c r="N175">
        <v>1</v>
      </c>
      <c r="O175">
        <v>11</v>
      </c>
      <c r="P175">
        <v>0</v>
      </c>
      <c r="Q175">
        <v>1</v>
      </c>
      <c r="R175">
        <v>2</v>
      </c>
      <c r="S175">
        <v>1</v>
      </c>
      <c r="T175">
        <v>0</v>
      </c>
      <c r="U175">
        <v>0</v>
      </c>
      <c r="V175">
        <f>COUNTIF(tbl_HRMaster[EmployeeID],tbl_HRMaster[[#This Row],[EmployeeID]])</f>
        <v>1</v>
      </c>
      <c r="W175">
        <f>IFERROR(INDEX(tbl_EmployeeSurvey[EnvironmentSatisfaction],MATCH(tbl_HRMaster[[#This Row],[EmployeeID]],tbl_EmployeeSurvey[EmployeeID],0)),"Not Found")</f>
        <v>1</v>
      </c>
      <c r="X175">
        <f>IFERROR(INDEX(tbl_EmployeeSurvey[JobSatisfaction],MATCH(tbl_HRMaster[[#This Row],[EmployeeID]],tbl_EmployeeSurvey[EmployeeID],0)),"Not Found")</f>
        <v>1</v>
      </c>
      <c r="Y175" s="5">
        <f>IFERROR(INDEX(tbl_EmployeeSurvey[WorkLifeBalance],MATCH(tbl_HRMaster[[#This Row],[EmployeeID]],tbl_EmployeeSurvey[EmployeeID],0)),"Not Found")</f>
        <v>3</v>
      </c>
      <c r="Z175" s="5">
        <f>IFERROR(VLOOKUP(tbl_HRMaster[[#This Row],[EmployeeID]],tbl_ManagerSurvey[[EmployeeID]:[PerformanceRating]],2,FALSE),"Not Found")</f>
        <v>3</v>
      </c>
      <c r="AA175" s="5">
        <f>IFERROR(VLOOKUP(tbl_HRMaster[[#This Row],[EmployeeID]],tbl_ManagerSurvey[[EmployeeID]:[PerformanceRating]],3,FALSE),"Not Found")</f>
        <v>3</v>
      </c>
      <c r="AB175" s="5" t="str">
        <f>IF(tbl_HRMaster[[#This Row],[Attrition]]="Yes","Left","Active")</f>
        <v>Left</v>
      </c>
      <c r="AC175" s="5" t="str">
        <f>_xlfn.IFS(tbl_HRMaster[[#This Row],[Age]]&lt;25,"Under 25",tbl_HRMaster[[#This Row],[Age]]&lt;35,"25-34",tbl_HRMaster[[#This Row],[Age]]&lt;45,"35-44",tbl_HRMaster[[#This Row],[Age]]&lt;55,"45-54",TRUE,"Above 54")</f>
        <v>Under 25</v>
      </c>
      <c r="AD175" s="5" t="str">
        <f>_xlfn.IFS(
tbl_HRMaster[[#This Row],[YearsAtCompany]]&lt;2,"&lt; 2 Years",
tbl_HRMaster[[#This Row],[YearsAtCompany]]&lt;5,"2-4 Years",
tbl_HRMaster[[#This Row],[YearsAtCompany]]&lt;10,"5-9 Years",
TRUE,"10+ Years"
)</f>
        <v>&lt; 2 Years</v>
      </c>
      <c r="AE175" s="5">
        <f>IF(tbl_HRMaster[[#This Row],[Attrition]]="Yes",1,0)</f>
        <v>1</v>
      </c>
    </row>
    <row r="176" spans="1:31" x14ac:dyDescent="0.25">
      <c r="A176">
        <v>20</v>
      </c>
      <c r="B176" t="s">
        <v>28</v>
      </c>
      <c r="C176" t="s">
        <v>22</v>
      </c>
      <c r="D176" t="s">
        <v>30</v>
      </c>
      <c r="E176">
        <v>29</v>
      </c>
      <c r="F176">
        <v>3</v>
      </c>
      <c r="G176" t="s">
        <v>24</v>
      </c>
      <c r="H176">
        <v>1902</v>
      </c>
      <c r="I176" t="s">
        <v>25</v>
      </c>
      <c r="J176">
        <v>3</v>
      </c>
      <c r="K176" t="s">
        <v>40</v>
      </c>
      <c r="L176" t="s">
        <v>32</v>
      </c>
      <c r="M176">
        <v>27070</v>
      </c>
      <c r="N176">
        <v>1</v>
      </c>
      <c r="O176">
        <v>11</v>
      </c>
      <c r="P176">
        <v>0</v>
      </c>
      <c r="Q176">
        <v>1</v>
      </c>
      <c r="R176">
        <v>2</v>
      </c>
      <c r="S176">
        <v>1</v>
      </c>
      <c r="T176">
        <v>0</v>
      </c>
      <c r="U176">
        <v>0</v>
      </c>
      <c r="V176">
        <f>COUNTIF(tbl_HRMaster[EmployeeID],tbl_HRMaster[[#This Row],[EmployeeID]])</f>
        <v>1</v>
      </c>
      <c r="W176">
        <f>IFERROR(INDEX(tbl_EmployeeSurvey[EnvironmentSatisfaction],MATCH(tbl_HRMaster[[#This Row],[EmployeeID]],tbl_EmployeeSurvey[EmployeeID],0)),"Not Found")</f>
        <v>1</v>
      </c>
      <c r="X176">
        <f>IFERROR(INDEX(tbl_EmployeeSurvey[JobSatisfaction],MATCH(tbl_HRMaster[[#This Row],[EmployeeID]],tbl_EmployeeSurvey[EmployeeID],0)),"Not Found")</f>
        <v>1</v>
      </c>
      <c r="Y176" s="5">
        <f>IFERROR(INDEX(tbl_EmployeeSurvey[WorkLifeBalance],MATCH(tbl_HRMaster[[#This Row],[EmployeeID]],tbl_EmployeeSurvey[EmployeeID],0)),"Not Found")</f>
        <v>3</v>
      </c>
      <c r="Z176" s="5">
        <f>IFERROR(VLOOKUP(tbl_HRMaster[[#This Row],[EmployeeID]],tbl_ManagerSurvey[[EmployeeID]:[PerformanceRating]],2,FALSE),"Not Found")</f>
        <v>3</v>
      </c>
      <c r="AA176" s="5">
        <f>IFERROR(VLOOKUP(tbl_HRMaster[[#This Row],[EmployeeID]],tbl_ManagerSurvey[[EmployeeID]:[PerformanceRating]],3,FALSE),"Not Found")</f>
        <v>3</v>
      </c>
      <c r="AB176" s="5" t="str">
        <f>IF(tbl_HRMaster[[#This Row],[Attrition]]="Yes","Left","Active")</f>
        <v>Left</v>
      </c>
      <c r="AC176" s="5" t="str">
        <f>_xlfn.IFS(tbl_HRMaster[[#This Row],[Age]]&lt;25,"Under 25",tbl_HRMaster[[#This Row],[Age]]&lt;35,"25-34",tbl_HRMaster[[#This Row],[Age]]&lt;45,"35-44",tbl_HRMaster[[#This Row],[Age]]&lt;55,"45-54",TRUE,"Above 54")</f>
        <v>Under 25</v>
      </c>
      <c r="AD176" s="5" t="str">
        <f>_xlfn.IFS(
tbl_HRMaster[[#This Row],[YearsAtCompany]]&lt;2,"&lt; 2 Years",
tbl_HRMaster[[#This Row],[YearsAtCompany]]&lt;5,"2-4 Years",
tbl_HRMaster[[#This Row],[YearsAtCompany]]&lt;10,"5-9 Years",
TRUE,"10+ Years"
)</f>
        <v>&lt; 2 Years</v>
      </c>
      <c r="AE176" s="5">
        <f>IF(tbl_HRMaster[[#This Row],[Attrition]]="Yes",1,0)</f>
        <v>1</v>
      </c>
    </row>
    <row r="177" spans="1:31" x14ac:dyDescent="0.25">
      <c r="A177">
        <v>20</v>
      </c>
      <c r="B177" t="s">
        <v>28</v>
      </c>
      <c r="C177" t="s">
        <v>22</v>
      </c>
      <c r="D177" t="s">
        <v>30</v>
      </c>
      <c r="E177">
        <v>29</v>
      </c>
      <c r="F177">
        <v>3</v>
      </c>
      <c r="G177" t="s">
        <v>24</v>
      </c>
      <c r="H177">
        <v>3372</v>
      </c>
      <c r="I177" t="s">
        <v>25</v>
      </c>
      <c r="J177">
        <v>3</v>
      </c>
      <c r="K177" t="s">
        <v>40</v>
      </c>
      <c r="L177" t="s">
        <v>32</v>
      </c>
      <c r="M177">
        <v>27070</v>
      </c>
      <c r="N177">
        <v>1</v>
      </c>
      <c r="O177">
        <v>11</v>
      </c>
      <c r="P177">
        <v>0</v>
      </c>
      <c r="Q177">
        <v>1</v>
      </c>
      <c r="R177">
        <v>2</v>
      </c>
      <c r="S177">
        <v>1</v>
      </c>
      <c r="T177">
        <v>0</v>
      </c>
      <c r="U177">
        <v>0</v>
      </c>
      <c r="V177">
        <f>COUNTIF(tbl_HRMaster[EmployeeID],tbl_HRMaster[[#This Row],[EmployeeID]])</f>
        <v>1</v>
      </c>
      <c r="W177">
        <f>IFERROR(INDEX(tbl_EmployeeSurvey[EnvironmentSatisfaction],MATCH(tbl_HRMaster[[#This Row],[EmployeeID]],tbl_EmployeeSurvey[EmployeeID],0)),"Not Found")</f>
        <v>1</v>
      </c>
      <c r="X177">
        <f>IFERROR(INDEX(tbl_EmployeeSurvey[JobSatisfaction],MATCH(tbl_HRMaster[[#This Row],[EmployeeID]],tbl_EmployeeSurvey[EmployeeID],0)),"Not Found")</f>
        <v>1</v>
      </c>
      <c r="Y177" s="5">
        <f>IFERROR(INDEX(tbl_EmployeeSurvey[WorkLifeBalance],MATCH(tbl_HRMaster[[#This Row],[EmployeeID]],tbl_EmployeeSurvey[EmployeeID],0)),"Not Found")</f>
        <v>3</v>
      </c>
      <c r="Z177" s="5">
        <f>IFERROR(VLOOKUP(tbl_HRMaster[[#This Row],[EmployeeID]],tbl_ManagerSurvey[[EmployeeID]:[PerformanceRating]],2,FALSE),"Not Found")</f>
        <v>3</v>
      </c>
      <c r="AA177" s="5">
        <f>IFERROR(VLOOKUP(tbl_HRMaster[[#This Row],[EmployeeID]],tbl_ManagerSurvey[[EmployeeID]:[PerformanceRating]],3,FALSE),"Not Found")</f>
        <v>3</v>
      </c>
      <c r="AB177" s="5" t="str">
        <f>IF(tbl_HRMaster[[#This Row],[Attrition]]="Yes","Left","Active")</f>
        <v>Left</v>
      </c>
      <c r="AC177" s="5" t="str">
        <f>_xlfn.IFS(tbl_HRMaster[[#This Row],[Age]]&lt;25,"Under 25",tbl_HRMaster[[#This Row],[Age]]&lt;35,"25-34",tbl_HRMaster[[#This Row],[Age]]&lt;45,"35-44",tbl_HRMaster[[#This Row],[Age]]&lt;55,"45-54",TRUE,"Above 54")</f>
        <v>Under 25</v>
      </c>
      <c r="AD177" s="5" t="str">
        <f>_xlfn.IFS(
tbl_HRMaster[[#This Row],[YearsAtCompany]]&lt;2,"&lt; 2 Years",
tbl_HRMaster[[#This Row],[YearsAtCompany]]&lt;5,"2-4 Years",
tbl_HRMaster[[#This Row],[YearsAtCompany]]&lt;10,"5-9 Years",
TRUE,"10+ Years"
)</f>
        <v>&lt; 2 Years</v>
      </c>
      <c r="AE177" s="5">
        <f>IF(tbl_HRMaster[[#This Row],[Attrition]]="Yes",1,0)</f>
        <v>1</v>
      </c>
    </row>
    <row r="178" spans="1:31" x14ac:dyDescent="0.25">
      <c r="A178">
        <v>32</v>
      </c>
      <c r="B178" t="s">
        <v>28</v>
      </c>
      <c r="C178" t="s">
        <v>22</v>
      </c>
      <c r="D178" t="s">
        <v>30</v>
      </c>
      <c r="E178">
        <v>9</v>
      </c>
      <c r="F178">
        <v>1</v>
      </c>
      <c r="G178" t="s">
        <v>38</v>
      </c>
      <c r="H178">
        <v>399</v>
      </c>
      <c r="I178" t="s">
        <v>25</v>
      </c>
      <c r="J178">
        <v>1</v>
      </c>
      <c r="K178" t="s">
        <v>40</v>
      </c>
      <c r="L178" t="s">
        <v>32</v>
      </c>
      <c r="M178">
        <v>27410</v>
      </c>
      <c r="N178">
        <v>1</v>
      </c>
      <c r="O178">
        <v>15</v>
      </c>
      <c r="P178">
        <v>1</v>
      </c>
      <c r="Q178">
        <v>1</v>
      </c>
      <c r="R178">
        <v>5</v>
      </c>
      <c r="S178">
        <v>1</v>
      </c>
      <c r="T178">
        <v>0</v>
      </c>
      <c r="U178">
        <v>1</v>
      </c>
      <c r="V178">
        <f>COUNTIF(tbl_HRMaster[EmployeeID],tbl_HRMaster[[#This Row],[EmployeeID]])</f>
        <v>1</v>
      </c>
      <c r="W178">
        <f>IFERROR(INDEX(tbl_EmployeeSurvey[EnvironmentSatisfaction],MATCH(tbl_HRMaster[[#This Row],[EmployeeID]],tbl_EmployeeSurvey[EmployeeID],0)),"Not Found")</f>
        <v>1</v>
      </c>
      <c r="X178">
        <f>IFERROR(INDEX(tbl_EmployeeSurvey[JobSatisfaction],MATCH(tbl_HRMaster[[#This Row],[EmployeeID]],tbl_EmployeeSurvey[EmployeeID],0)),"Not Found")</f>
        <v>4</v>
      </c>
      <c r="Y178" s="5">
        <f>IFERROR(INDEX(tbl_EmployeeSurvey[WorkLifeBalance],MATCH(tbl_HRMaster[[#This Row],[EmployeeID]],tbl_EmployeeSurvey[EmployeeID],0)),"Not Found")</f>
        <v>1</v>
      </c>
      <c r="Z178" s="5">
        <f>IFERROR(VLOOKUP(tbl_HRMaster[[#This Row],[EmployeeID]],tbl_ManagerSurvey[[EmployeeID]:[PerformanceRating]],2,FALSE),"Not Found")</f>
        <v>2</v>
      </c>
      <c r="AA178" s="5">
        <f>IFERROR(VLOOKUP(tbl_HRMaster[[#This Row],[EmployeeID]],tbl_ManagerSurvey[[EmployeeID]:[PerformanceRating]],3,FALSE),"Not Found")</f>
        <v>3</v>
      </c>
      <c r="AB178" s="5" t="str">
        <f>IF(tbl_HRMaster[[#This Row],[Attrition]]="Yes","Left","Active")</f>
        <v>Left</v>
      </c>
      <c r="AC178" s="5" t="str">
        <f>_xlfn.IFS(tbl_HRMaster[[#This Row],[Age]]&lt;25,"Under 25",tbl_HRMaster[[#This Row],[Age]]&lt;35,"25-34",tbl_HRMaster[[#This Row],[Age]]&lt;45,"35-44",tbl_HRMaster[[#This Row],[Age]]&lt;55,"45-54",TRUE,"Above 54")</f>
        <v>25-34</v>
      </c>
      <c r="AD178" s="5" t="str">
        <f>_xlfn.IFS(
tbl_HRMaster[[#This Row],[YearsAtCompany]]&lt;2,"&lt; 2 Years",
tbl_HRMaster[[#This Row],[YearsAtCompany]]&lt;5,"2-4 Years",
tbl_HRMaster[[#This Row],[YearsAtCompany]]&lt;10,"5-9 Years",
TRUE,"10+ Years"
)</f>
        <v>&lt; 2 Years</v>
      </c>
      <c r="AE178" s="5">
        <f>IF(tbl_HRMaster[[#This Row],[Attrition]]="Yes",1,0)</f>
        <v>1</v>
      </c>
    </row>
    <row r="179" spans="1:31" x14ac:dyDescent="0.25">
      <c r="A179">
        <v>32</v>
      </c>
      <c r="B179" t="s">
        <v>28</v>
      </c>
      <c r="C179" t="s">
        <v>22</v>
      </c>
      <c r="D179" t="s">
        <v>30</v>
      </c>
      <c r="E179">
        <v>9</v>
      </c>
      <c r="F179">
        <v>1</v>
      </c>
      <c r="G179" t="s">
        <v>38</v>
      </c>
      <c r="H179">
        <v>1869</v>
      </c>
      <c r="I179" t="s">
        <v>25</v>
      </c>
      <c r="J179">
        <v>1</v>
      </c>
      <c r="K179" t="s">
        <v>40</v>
      </c>
      <c r="L179" t="s">
        <v>32</v>
      </c>
      <c r="M179">
        <v>27410</v>
      </c>
      <c r="N179">
        <v>1</v>
      </c>
      <c r="O179">
        <v>15</v>
      </c>
      <c r="P179">
        <v>1</v>
      </c>
      <c r="Q179">
        <v>1</v>
      </c>
      <c r="R179">
        <v>5</v>
      </c>
      <c r="S179">
        <v>1</v>
      </c>
      <c r="T179">
        <v>0</v>
      </c>
      <c r="U179">
        <v>1</v>
      </c>
      <c r="V179">
        <f>COUNTIF(tbl_HRMaster[EmployeeID],tbl_HRMaster[[#This Row],[EmployeeID]])</f>
        <v>1</v>
      </c>
      <c r="W179">
        <f>IFERROR(INDEX(tbl_EmployeeSurvey[EnvironmentSatisfaction],MATCH(tbl_HRMaster[[#This Row],[EmployeeID]],tbl_EmployeeSurvey[EmployeeID],0)),"Not Found")</f>
        <v>1</v>
      </c>
      <c r="X179">
        <f>IFERROR(INDEX(tbl_EmployeeSurvey[JobSatisfaction],MATCH(tbl_HRMaster[[#This Row],[EmployeeID]],tbl_EmployeeSurvey[EmployeeID],0)),"Not Found")</f>
        <v>4</v>
      </c>
      <c r="Y179" s="5">
        <f>IFERROR(INDEX(tbl_EmployeeSurvey[WorkLifeBalance],MATCH(tbl_HRMaster[[#This Row],[EmployeeID]],tbl_EmployeeSurvey[EmployeeID],0)),"Not Found")</f>
        <v>1</v>
      </c>
      <c r="Z179" s="5">
        <f>IFERROR(VLOOKUP(tbl_HRMaster[[#This Row],[EmployeeID]],tbl_ManagerSurvey[[EmployeeID]:[PerformanceRating]],2,FALSE),"Not Found")</f>
        <v>2</v>
      </c>
      <c r="AA179" s="5">
        <f>IFERROR(VLOOKUP(tbl_HRMaster[[#This Row],[EmployeeID]],tbl_ManagerSurvey[[EmployeeID]:[PerformanceRating]],3,FALSE),"Not Found")</f>
        <v>3</v>
      </c>
      <c r="AB179" s="5" t="str">
        <f>IF(tbl_HRMaster[[#This Row],[Attrition]]="Yes","Left","Active")</f>
        <v>Left</v>
      </c>
      <c r="AC179" s="5" t="str">
        <f>_xlfn.IFS(tbl_HRMaster[[#This Row],[Age]]&lt;25,"Under 25",tbl_HRMaster[[#This Row],[Age]]&lt;35,"25-34",tbl_HRMaster[[#This Row],[Age]]&lt;45,"35-44",tbl_HRMaster[[#This Row],[Age]]&lt;55,"45-54",TRUE,"Above 54")</f>
        <v>25-34</v>
      </c>
      <c r="AD179" s="5" t="str">
        <f>_xlfn.IFS(
tbl_HRMaster[[#This Row],[YearsAtCompany]]&lt;2,"&lt; 2 Years",
tbl_HRMaster[[#This Row],[YearsAtCompany]]&lt;5,"2-4 Years",
tbl_HRMaster[[#This Row],[YearsAtCompany]]&lt;10,"5-9 Years",
TRUE,"10+ Years"
)</f>
        <v>&lt; 2 Years</v>
      </c>
      <c r="AE179" s="5">
        <f>IF(tbl_HRMaster[[#This Row],[Attrition]]="Yes",1,0)</f>
        <v>1</v>
      </c>
    </row>
    <row r="180" spans="1:31" x14ac:dyDescent="0.25">
      <c r="A180">
        <v>32</v>
      </c>
      <c r="B180" t="s">
        <v>28</v>
      </c>
      <c r="C180" t="s">
        <v>22</v>
      </c>
      <c r="D180" t="s">
        <v>30</v>
      </c>
      <c r="E180">
        <v>9</v>
      </c>
      <c r="F180">
        <v>1</v>
      </c>
      <c r="G180" t="s">
        <v>38</v>
      </c>
      <c r="H180">
        <v>3339</v>
      </c>
      <c r="I180" t="s">
        <v>25</v>
      </c>
      <c r="J180">
        <v>1</v>
      </c>
      <c r="K180" t="s">
        <v>40</v>
      </c>
      <c r="L180" t="s">
        <v>32</v>
      </c>
      <c r="M180">
        <v>27410</v>
      </c>
      <c r="N180">
        <v>1</v>
      </c>
      <c r="O180">
        <v>15</v>
      </c>
      <c r="P180">
        <v>1</v>
      </c>
      <c r="Q180">
        <v>1</v>
      </c>
      <c r="R180">
        <v>5</v>
      </c>
      <c r="S180">
        <v>1</v>
      </c>
      <c r="T180">
        <v>0</v>
      </c>
      <c r="U180">
        <v>1</v>
      </c>
      <c r="V180">
        <f>COUNTIF(tbl_HRMaster[EmployeeID],tbl_HRMaster[[#This Row],[EmployeeID]])</f>
        <v>1</v>
      </c>
      <c r="W180">
        <f>IFERROR(INDEX(tbl_EmployeeSurvey[EnvironmentSatisfaction],MATCH(tbl_HRMaster[[#This Row],[EmployeeID]],tbl_EmployeeSurvey[EmployeeID],0)),"Not Found")</f>
        <v>1</v>
      </c>
      <c r="X180">
        <f>IFERROR(INDEX(tbl_EmployeeSurvey[JobSatisfaction],MATCH(tbl_HRMaster[[#This Row],[EmployeeID]],tbl_EmployeeSurvey[EmployeeID],0)),"Not Found")</f>
        <v>4</v>
      </c>
      <c r="Y180" s="5">
        <f>IFERROR(INDEX(tbl_EmployeeSurvey[WorkLifeBalance],MATCH(tbl_HRMaster[[#This Row],[EmployeeID]],tbl_EmployeeSurvey[EmployeeID],0)),"Not Found")</f>
        <v>1</v>
      </c>
      <c r="Z180" s="5">
        <f>IFERROR(VLOOKUP(tbl_HRMaster[[#This Row],[EmployeeID]],tbl_ManagerSurvey[[EmployeeID]:[PerformanceRating]],2,FALSE),"Not Found")</f>
        <v>2</v>
      </c>
      <c r="AA180" s="5">
        <f>IFERROR(VLOOKUP(tbl_HRMaster[[#This Row],[EmployeeID]],tbl_ManagerSurvey[[EmployeeID]:[PerformanceRating]],3,FALSE),"Not Found")</f>
        <v>3</v>
      </c>
      <c r="AB180" s="5" t="str">
        <f>IF(tbl_HRMaster[[#This Row],[Attrition]]="Yes","Left","Active")</f>
        <v>Left</v>
      </c>
      <c r="AC180" s="5" t="str">
        <f>_xlfn.IFS(tbl_HRMaster[[#This Row],[Age]]&lt;25,"Under 25",tbl_HRMaster[[#This Row],[Age]]&lt;35,"25-34",tbl_HRMaster[[#This Row],[Age]]&lt;45,"35-44",tbl_HRMaster[[#This Row],[Age]]&lt;55,"45-54",TRUE,"Above 54")</f>
        <v>25-34</v>
      </c>
      <c r="AD180" s="5" t="str">
        <f>_xlfn.IFS(
tbl_HRMaster[[#This Row],[YearsAtCompany]]&lt;2,"&lt; 2 Years",
tbl_HRMaster[[#This Row],[YearsAtCompany]]&lt;5,"2-4 Years",
tbl_HRMaster[[#This Row],[YearsAtCompany]]&lt;10,"5-9 Years",
TRUE,"10+ Years"
)</f>
        <v>&lt; 2 Years</v>
      </c>
      <c r="AE180" s="5">
        <f>IF(tbl_HRMaster[[#This Row],[Attrition]]="Yes",1,0)</f>
        <v>1</v>
      </c>
    </row>
    <row r="181" spans="1:31" x14ac:dyDescent="0.25">
      <c r="A181">
        <v>32</v>
      </c>
      <c r="B181" t="s">
        <v>28</v>
      </c>
      <c r="C181" t="s">
        <v>22</v>
      </c>
      <c r="D181" t="s">
        <v>23</v>
      </c>
      <c r="E181">
        <v>1</v>
      </c>
      <c r="F181">
        <v>3</v>
      </c>
      <c r="G181" t="s">
        <v>24</v>
      </c>
      <c r="H181">
        <v>948</v>
      </c>
      <c r="I181" t="s">
        <v>34</v>
      </c>
      <c r="J181">
        <v>2</v>
      </c>
      <c r="K181" t="s">
        <v>31</v>
      </c>
      <c r="L181" t="s">
        <v>32</v>
      </c>
      <c r="M181">
        <v>27430</v>
      </c>
      <c r="N181">
        <v>1</v>
      </c>
      <c r="O181">
        <v>19</v>
      </c>
      <c r="P181">
        <v>1</v>
      </c>
      <c r="Q181">
        <v>1</v>
      </c>
      <c r="R181">
        <v>2</v>
      </c>
      <c r="S181">
        <v>1</v>
      </c>
      <c r="T181">
        <v>0</v>
      </c>
      <c r="U181">
        <v>0</v>
      </c>
      <c r="V181">
        <f>COUNTIF(tbl_HRMaster[EmployeeID],tbl_HRMaster[[#This Row],[EmployeeID]])</f>
        <v>1</v>
      </c>
      <c r="W181">
        <f>IFERROR(INDEX(tbl_EmployeeSurvey[EnvironmentSatisfaction],MATCH(tbl_HRMaster[[#This Row],[EmployeeID]],tbl_EmployeeSurvey[EmployeeID],0)),"Not Found")</f>
        <v>4</v>
      </c>
      <c r="X181">
        <f>IFERROR(INDEX(tbl_EmployeeSurvey[JobSatisfaction],MATCH(tbl_HRMaster[[#This Row],[EmployeeID]],tbl_EmployeeSurvey[EmployeeID],0)),"Not Found")</f>
        <v>2</v>
      </c>
      <c r="Y181" s="5">
        <f>IFERROR(INDEX(tbl_EmployeeSurvey[WorkLifeBalance],MATCH(tbl_HRMaster[[#This Row],[EmployeeID]],tbl_EmployeeSurvey[EmployeeID],0)),"Not Found")</f>
        <v>3</v>
      </c>
      <c r="Z181" s="5">
        <f>IFERROR(VLOOKUP(tbl_HRMaster[[#This Row],[EmployeeID]],tbl_ManagerSurvey[[EmployeeID]:[PerformanceRating]],2,FALSE),"Not Found")</f>
        <v>3</v>
      </c>
      <c r="AA181" s="5">
        <f>IFERROR(VLOOKUP(tbl_HRMaster[[#This Row],[EmployeeID]],tbl_ManagerSurvey[[EmployeeID]:[PerformanceRating]],3,FALSE),"Not Found")</f>
        <v>3</v>
      </c>
      <c r="AB181" s="5" t="str">
        <f>IF(tbl_HRMaster[[#This Row],[Attrition]]="Yes","Left","Active")</f>
        <v>Left</v>
      </c>
      <c r="AC181" s="5" t="str">
        <f>_xlfn.IFS(tbl_HRMaster[[#This Row],[Age]]&lt;25,"Under 25",tbl_HRMaster[[#This Row],[Age]]&lt;35,"25-34",tbl_HRMaster[[#This Row],[Age]]&lt;45,"35-44",tbl_HRMaster[[#This Row],[Age]]&lt;55,"45-54",TRUE,"Above 54")</f>
        <v>25-34</v>
      </c>
      <c r="AD181" s="5" t="str">
        <f>_xlfn.IFS(
tbl_HRMaster[[#This Row],[YearsAtCompany]]&lt;2,"&lt; 2 Years",
tbl_HRMaster[[#This Row],[YearsAtCompany]]&lt;5,"2-4 Years",
tbl_HRMaster[[#This Row],[YearsAtCompany]]&lt;10,"5-9 Years",
TRUE,"10+ Years"
)</f>
        <v>&lt; 2 Years</v>
      </c>
      <c r="AE181" s="5">
        <f>IF(tbl_HRMaster[[#This Row],[Attrition]]="Yes",1,0)</f>
        <v>1</v>
      </c>
    </row>
    <row r="182" spans="1:31" x14ac:dyDescent="0.25">
      <c r="A182">
        <v>32</v>
      </c>
      <c r="B182" t="s">
        <v>28</v>
      </c>
      <c r="C182" t="s">
        <v>22</v>
      </c>
      <c r="D182" t="s">
        <v>23</v>
      </c>
      <c r="E182">
        <v>1</v>
      </c>
      <c r="F182">
        <v>3</v>
      </c>
      <c r="G182" t="s">
        <v>24</v>
      </c>
      <c r="H182">
        <v>2418</v>
      </c>
      <c r="I182" t="s">
        <v>34</v>
      </c>
      <c r="J182">
        <v>2</v>
      </c>
      <c r="K182" t="s">
        <v>31</v>
      </c>
      <c r="L182" t="s">
        <v>32</v>
      </c>
      <c r="M182">
        <v>27430</v>
      </c>
      <c r="N182">
        <v>1</v>
      </c>
      <c r="O182">
        <v>19</v>
      </c>
      <c r="P182">
        <v>1</v>
      </c>
      <c r="Q182">
        <v>1</v>
      </c>
      <c r="R182">
        <v>2</v>
      </c>
      <c r="S182">
        <v>1</v>
      </c>
      <c r="T182">
        <v>0</v>
      </c>
      <c r="U182">
        <v>0</v>
      </c>
      <c r="V182">
        <f>COUNTIF(tbl_HRMaster[EmployeeID],tbl_HRMaster[[#This Row],[EmployeeID]])</f>
        <v>1</v>
      </c>
      <c r="W182">
        <f>IFERROR(INDEX(tbl_EmployeeSurvey[EnvironmentSatisfaction],MATCH(tbl_HRMaster[[#This Row],[EmployeeID]],tbl_EmployeeSurvey[EmployeeID],0)),"Not Found")</f>
        <v>4</v>
      </c>
      <c r="X182">
        <f>IFERROR(INDEX(tbl_EmployeeSurvey[JobSatisfaction],MATCH(tbl_HRMaster[[#This Row],[EmployeeID]],tbl_EmployeeSurvey[EmployeeID],0)),"Not Found")</f>
        <v>2</v>
      </c>
      <c r="Y182" s="5">
        <f>IFERROR(INDEX(tbl_EmployeeSurvey[WorkLifeBalance],MATCH(tbl_HRMaster[[#This Row],[EmployeeID]],tbl_EmployeeSurvey[EmployeeID],0)),"Not Found")</f>
        <v>3</v>
      </c>
      <c r="Z182" s="5">
        <f>IFERROR(VLOOKUP(tbl_HRMaster[[#This Row],[EmployeeID]],tbl_ManagerSurvey[[EmployeeID]:[PerformanceRating]],2,FALSE),"Not Found")</f>
        <v>3</v>
      </c>
      <c r="AA182" s="5">
        <f>IFERROR(VLOOKUP(tbl_HRMaster[[#This Row],[EmployeeID]],tbl_ManagerSurvey[[EmployeeID]:[PerformanceRating]],3,FALSE),"Not Found")</f>
        <v>3</v>
      </c>
      <c r="AB182" s="5" t="str">
        <f>IF(tbl_HRMaster[[#This Row],[Attrition]]="Yes","Left","Active")</f>
        <v>Left</v>
      </c>
      <c r="AC182" s="5" t="str">
        <f>_xlfn.IFS(tbl_HRMaster[[#This Row],[Age]]&lt;25,"Under 25",tbl_HRMaster[[#This Row],[Age]]&lt;35,"25-34",tbl_HRMaster[[#This Row],[Age]]&lt;45,"35-44",tbl_HRMaster[[#This Row],[Age]]&lt;55,"45-54",TRUE,"Above 54")</f>
        <v>25-34</v>
      </c>
      <c r="AD182" s="5" t="str">
        <f>_xlfn.IFS(
tbl_HRMaster[[#This Row],[YearsAtCompany]]&lt;2,"&lt; 2 Years",
tbl_HRMaster[[#This Row],[YearsAtCompany]]&lt;5,"2-4 Years",
tbl_HRMaster[[#This Row],[YearsAtCompany]]&lt;10,"5-9 Years",
TRUE,"10+ Years"
)</f>
        <v>&lt; 2 Years</v>
      </c>
      <c r="AE182" s="5">
        <f>IF(tbl_HRMaster[[#This Row],[Attrition]]="Yes",1,0)</f>
        <v>1</v>
      </c>
    </row>
    <row r="183" spans="1:31" x14ac:dyDescent="0.25">
      <c r="A183">
        <v>32</v>
      </c>
      <c r="B183" t="s">
        <v>28</v>
      </c>
      <c r="C183" t="s">
        <v>22</v>
      </c>
      <c r="D183" t="s">
        <v>23</v>
      </c>
      <c r="E183">
        <v>1</v>
      </c>
      <c r="F183">
        <v>3</v>
      </c>
      <c r="G183" t="s">
        <v>24</v>
      </c>
      <c r="H183">
        <v>3888</v>
      </c>
      <c r="I183" t="s">
        <v>34</v>
      </c>
      <c r="J183">
        <v>2</v>
      </c>
      <c r="K183" t="s">
        <v>31</v>
      </c>
      <c r="L183" t="s">
        <v>32</v>
      </c>
      <c r="M183">
        <v>27430</v>
      </c>
      <c r="N183">
        <v>1</v>
      </c>
      <c r="O183">
        <v>19</v>
      </c>
      <c r="P183">
        <v>1</v>
      </c>
      <c r="Q183">
        <v>1</v>
      </c>
      <c r="R183">
        <v>2</v>
      </c>
      <c r="S183">
        <v>1</v>
      </c>
      <c r="T183">
        <v>0</v>
      </c>
      <c r="U183">
        <v>0</v>
      </c>
      <c r="V183">
        <f>COUNTIF(tbl_HRMaster[EmployeeID],tbl_HRMaster[[#This Row],[EmployeeID]])</f>
        <v>1</v>
      </c>
      <c r="W183">
        <f>IFERROR(INDEX(tbl_EmployeeSurvey[EnvironmentSatisfaction],MATCH(tbl_HRMaster[[#This Row],[EmployeeID]],tbl_EmployeeSurvey[EmployeeID],0)),"Not Found")</f>
        <v>4</v>
      </c>
      <c r="X183">
        <f>IFERROR(INDEX(tbl_EmployeeSurvey[JobSatisfaction],MATCH(tbl_HRMaster[[#This Row],[EmployeeID]],tbl_EmployeeSurvey[EmployeeID],0)),"Not Found")</f>
        <v>2</v>
      </c>
      <c r="Y183" s="5">
        <f>IFERROR(INDEX(tbl_EmployeeSurvey[WorkLifeBalance],MATCH(tbl_HRMaster[[#This Row],[EmployeeID]],tbl_EmployeeSurvey[EmployeeID],0)),"Not Found")</f>
        <v>3</v>
      </c>
      <c r="Z183" s="5">
        <f>IFERROR(VLOOKUP(tbl_HRMaster[[#This Row],[EmployeeID]],tbl_ManagerSurvey[[EmployeeID]:[PerformanceRating]],2,FALSE),"Not Found")</f>
        <v>3</v>
      </c>
      <c r="AA183" s="5">
        <f>IFERROR(VLOOKUP(tbl_HRMaster[[#This Row],[EmployeeID]],tbl_ManagerSurvey[[EmployeeID]:[PerformanceRating]],3,FALSE),"Not Found")</f>
        <v>3</v>
      </c>
      <c r="AB183" s="5" t="str">
        <f>IF(tbl_HRMaster[[#This Row],[Attrition]]="Yes","Left","Active")</f>
        <v>Left</v>
      </c>
      <c r="AC183" s="5" t="str">
        <f>_xlfn.IFS(tbl_HRMaster[[#This Row],[Age]]&lt;25,"Under 25",tbl_HRMaster[[#This Row],[Age]]&lt;35,"25-34",tbl_HRMaster[[#This Row],[Age]]&lt;45,"35-44",tbl_HRMaster[[#This Row],[Age]]&lt;55,"45-54",TRUE,"Above 54")</f>
        <v>25-34</v>
      </c>
      <c r="AD183" s="5" t="str">
        <f>_xlfn.IFS(
tbl_HRMaster[[#This Row],[YearsAtCompany]]&lt;2,"&lt; 2 Years",
tbl_HRMaster[[#This Row],[YearsAtCompany]]&lt;5,"2-4 Years",
tbl_HRMaster[[#This Row],[YearsAtCompany]]&lt;10,"5-9 Years",
TRUE,"10+ Years"
)</f>
        <v>&lt; 2 Years</v>
      </c>
      <c r="AE183" s="5">
        <f>IF(tbl_HRMaster[[#This Row],[Attrition]]="Yes",1,0)</f>
        <v>1</v>
      </c>
    </row>
    <row r="184" spans="1:31" x14ac:dyDescent="0.25">
      <c r="A184">
        <v>29</v>
      </c>
      <c r="B184" t="s">
        <v>28</v>
      </c>
      <c r="C184" t="s">
        <v>29</v>
      </c>
      <c r="D184" t="s">
        <v>37</v>
      </c>
      <c r="E184">
        <v>2</v>
      </c>
      <c r="F184">
        <v>4</v>
      </c>
      <c r="G184" t="s">
        <v>37</v>
      </c>
      <c r="H184">
        <v>1108</v>
      </c>
      <c r="I184" t="s">
        <v>34</v>
      </c>
      <c r="J184">
        <v>2</v>
      </c>
      <c r="K184" t="s">
        <v>35</v>
      </c>
      <c r="L184" t="s">
        <v>32</v>
      </c>
      <c r="M184">
        <v>28750</v>
      </c>
      <c r="N184">
        <v>1</v>
      </c>
      <c r="O184">
        <v>11</v>
      </c>
      <c r="P184">
        <v>0</v>
      </c>
      <c r="Q184">
        <v>1</v>
      </c>
      <c r="R184">
        <v>3</v>
      </c>
      <c r="S184">
        <v>1</v>
      </c>
      <c r="T184">
        <v>0</v>
      </c>
      <c r="U184">
        <v>0</v>
      </c>
      <c r="V184">
        <f>COUNTIF(tbl_HRMaster[EmployeeID],tbl_HRMaster[[#This Row],[EmployeeID]])</f>
        <v>1</v>
      </c>
      <c r="W184">
        <f>IFERROR(INDEX(tbl_EmployeeSurvey[EnvironmentSatisfaction],MATCH(tbl_HRMaster[[#This Row],[EmployeeID]],tbl_EmployeeSurvey[EmployeeID],0)),"Not Found")</f>
        <v>3</v>
      </c>
      <c r="X184">
        <f>IFERROR(INDEX(tbl_EmployeeSurvey[JobSatisfaction],MATCH(tbl_HRMaster[[#This Row],[EmployeeID]],tbl_EmployeeSurvey[EmployeeID],0)),"Not Found")</f>
        <v>1</v>
      </c>
      <c r="Y184" s="5">
        <f>IFERROR(INDEX(tbl_EmployeeSurvey[WorkLifeBalance],MATCH(tbl_HRMaster[[#This Row],[EmployeeID]],tbl_EmployeeSurvey[EmployeeID],0)),"Not Found")</f>
        <v>3</v>
      </c>
      <c r="Z184" s="5">
        <f>IFERROR(VLOOKUP(tbl_HRMaster[[#This Row],[EmployeeID]],tbl_ManagerSurvey[[EmployeeID]:[PerformanceRating]],2,FALSE),"Not Found")</f>
        <v>3</v>
      </c>
      <c r="AA184" s="5">
        <f>IFERROR(VLOOKUP(tbl_HRMaster[[#This Row],[EmployeeID]],tbl_ManagerSurvey[[EmployeeID]:[PerformanceRating]],3,FALSE),"Not Found")</f>
        <v>3</v>
      </c>
      <c r="AB184" s="5" t="str">
        <f>IF(tbl_HRMaster[[#This Row],[Attrition]]="Yes","Left","Active")</f>
        <v>Left</v>
      </c>
      <c r="AC184" s="5" t="str">
        <f>_xlfn.IFS(tbl_HRMaster[[#This Row],[Age]]&lt;25,"Under 25",tbl_HRMaster[[#This Row],[Age]]&lt;35,"25-34",tbl_HRMaster[[#This Row],[Age]]&lt;45,"35-44",tbl_HRMaster[[#This Row],[Age]]&lt;55,"45-54",TRUE,"Above 54")</f>
        <v>25-34</v>
      </c>
      <c r="AD184" s="5" t="str">
        <f>_xlfn.IFS(
tbl_HRMaster[[#This Row],[YearsAtCompany]]&lt;2,"&lt; 2 Years",
tbl_HRMaster[[#This Row],[YearsAtCompany]]&lt;5,"2-4 Years",
tbl_HRMaster[[#This Row],[YearsAtCompany]]&lt;10,"5-9 Years",
TRUE,"10+ Years"
)</f>
        <v>&lt; 2 Years</v>
      </c>
      <c r="AE184" s="5">
        <f>IF(tbl_HRMaster[[#This Row],[Attrition]]="Yes",1,0)</f>
        <v>1</v>
      </c>
    </row>
    <row r="185" spans="1:31" x14ac:dyDescent="0.25">
      <c r="A185">
        <v>29</v>
      </c>
      <c r="B185" t="s">
        <v>28</v>
      </c>
      <c r="C185" t="s">
        <v>29</v>
      </c>
      <c r="D185" t="s">
        <v>37</v>
      </c>
      <c r="E185">
        <v>2</v>
      </c>
      <c r="F185">
        <v>4</v>
      </c>
      <c r="G185" t="s">
        <v>37</v>
      </c>
      <c r="H185">
        <v>2578</v>
      </c>
      <c r="I185" t="s">
        <v>34</v>
      </c>
      <c r="J185">
        <v>2</v>
      </c>
      <c r="K185" t="s">
        <v>35</v>
      </c>
      <c r="L185" t="s">
        <v>32</v>
      </c>
      <c r="M185">
        <v>28750</v>
      </c>
      <c r="N185">
        <v>1</v>
      </c>
      <c r="O185">
        <v>11</v>
      </c>
      <c r="P185">
        <v>0</v>
      </c>
      <c r="Q185">
        <v>1</v>
      </c>
      <c r="R185">
        <v>3</v>
      </c>
      <c r="S185">
        <v>1</v>
      </c>
      <c r="T185">
        <v>0</v>
      </c>
      <c r="U185">
        <v>0</v>
      </c>
      <c r="V185">
        <f>COUNTIF(tbl_HRMaster[EmployeeID],tbl_HRMaster[[#This Row],[EmployeeID]])</f>
        <v>1</v>
      </c>
      <c r="W185">
        <f>IFERROR(INDEX(tbl_EmployeeSurvey[EnvironmentSatisfaction],MATCH(tbl_HRMaster[[#This Row],[EmployeeID]],tbl_EmployeeSurvey[EmployeeID],0)),"Not Found")</f>
        <v>3</v>
      </c>
      <c r="X185">
        <f>IFERROR(INDEX(tbl_EmployeeSurvey[JobSatisfaction],MATCH(tbl_HRMaster[[#This Row],[EmployeeID]],tbl_EmployeeSurvey[EmployeeID],0)),"Not Found")</f>
        <v>1</v>
      </c>
      <c r="Y185" s="5">
        <f>IFERROR(INDEX(tbl_EmployeeSurvey[WorkLifeBalance],MATCH(tbl_HRMaster[[#This Row],[EmployeeID]],tbl_EmployeeSurvey[EmployeeID],0)),"Not Found")</f>
        <v>3</v>
      </c>
      <c r="Z185" s="5">
        <f>IFERROR(VLOOKUP(tbl_HRMaster[[#This Row],[EmployeeID]],tbl_ManagerSurvey[[EmployeeID]:[PerformanceRating]],2,FALSE),"Not Found")</f>
        <v>3</v>
      </c>
      <c r="AA185" s="5">
        <f>IFERROR(VLOOKUP(tbl_HRMaster[[#This Row],[EmployeeID]],tbl_ManagerSurvey[[EmployeeID]:[PerformanceRating]],3,FALSE),"Not Found")</f>
        <v>3</v>
      </c>
      <c r="AB185" s="5" t="str">
        <f>IF(tbl_HRMaster[[#This Row],[Attrition]]="Yes","Left","Active")</f>
        <v>Left</v>
      </c>
      <c r="AC185" s="5" t="str">
        <f>_xlfn.IFS(tbl_HRMaster[[#This Row],[Age]]&lt;25,"Under 25",tbl_HRMaster[[#This Row],[Age]]&lt;35,"25-34",tbl_HRMaster[[#This Row],[Age]]&lt;45,"35-44",tbl_HRMaster[[#This Row],[Age]]&lt;55,"45-54",TRUE,"Above 54")</f>
        <v>25-34</v>
      </c>
      <c r="AD185" s="5" t="str">
        <f>_xlfn.IFS(
tbl_HRMaster[[#This Row],[YearsAtCompany]]&lt;2,"&lt; 2 Years",
tbl_HRMaster[[#This Row],[YearsAtCompany]]&lt;5,"2-4 Years",
tbl_HRMaster[[#This Row],[YearsAtCompany]]&lt;10,"5-9 Years",
TRUE,"10+ Years"
)</f>
        <v>&lt; 2 Years</v>
      </c>
      <c r="AE185" s="5">
        <f>IF(tbl_HRMaster[[#This Row],[Attrition]]="Yes",1,0)</f>
        <v>1</v>
      </c>
    </row>
    <row r="186" spans="1:31" x14ac:dyDescent="0.25">
      <c r="A186">
        <v>29</v>
      </c>
      <c r="B186" t="s">
        <v>28</v>
      </c>
      <c r="C186" t="s">
        <v>29</v>
      </c>
      <c r="D186" t="s">
        <v>37</v>
      </c>
      <c r="E186">
        <v>2</v>
      </c>
      <c r="F186">
        <v>4</v>
      </c>
      <c r="G186" t="s">
        <v>37</v>
      </c>
      <c r="H186">
        <v>4048</v>
      </c>
      <c r="I186" t="s">
        <v>34</v>
      </c>
      <c r="J186">
        <v>2</v>
      </c>
      <c r="K186" t="s">
        <v>35</v>
      </c>
      <c r="L186" t="s">
        <v>32</v>
      </c>
      <c r="M186">
        <v>28750</v>
      </c>
      <c r="N186">
        <v>1</v>
      </c>
      <c r="O186">
        <v>11</v>
      </c>
      <c r="P186">
        <v>0</v>
      </c>
      <c r="Q186">
        <v>1</v>
      </c>
      <c r="R186">
        <v>3</v>
      </c>
      <c r="S186">
        <v>1</v>
      </c>
      <c r="T186">
        <v>0</v>
      </c>
      <c r="U186">
        <v>0</v>
      </c>
      <c r="V186">
        <f>COUNTIF(tbl_HRMaster[EmployeeID],tbl_HRMaster[[#This Row],[EmployeeID]])</f>
        <v>1</v>
      </c>
      <c r="W186">
        <f>IFERROR(INDEX(tbl_EmployeeSurvey[EnvironmentSatisfaction],MATCH(tbl_HRMaster[[#This Row],[EmployeeID]],tbl_EmployeeSurvey[EmployeeID],0)),"Not Found")</f>
        <v>3</v>
      </c>
      <c r="X186">
        <f>IFERROR(INDEX(tbl_EmployeeSurvey[JobSatisfaction],MATCH(tbl_HRMaster[[#This Row],[EmployeeID]],tbl_EmployeeSurvey[EmployeeID],0)),"Not Found")</f>
        <v>1</v>
      </c>
      <c r="Y186" s="5">
        <f>IFERROR(INDEX(tbl_EmployeeSurvey[WorkLifeBalance],MATCH(tbl_HRMaster[[#This Row],[EmployeeID]],tbl_EmployeeSurvey[EmployeeID],0)),"Not Found")</f>
        <v>3</v>
      </c>
      <c r="Z186" s="5">
        <f>IFERROR(VLOOKUP(tbl_HRMaster[[#This Row],[EmployeeID]],tbl_ManagerSurvey[[EmployeeID]:[PerformanceRating]],2,FALSE),"Not Found")</f>
        <v>3</v>
      </c>
      <c r="AA186" s="5">
        <f>IFERROR(VLOOKUP(tbl_HRMaster[[#This Row],[EmployeeID]],tbl_ManagerSurvey[[EmployeeID]:[PerformanceRating]],3,FALSE),"Not Found")</f>
        <v>3</v>
      </c>
      <c r="AB186" s="5" t="str">
        <f>IF(tbl_HRMaster[[#This Row],[Attrition]]="Yes","Left","Active")</f>
        <v>Left</v>
      </c>
      <c r="AC186" s="5" t="str">
        <f>_xlfn.IFS(tbl_HRMaster[[#This Row],[Age]]&lt;25,"Under 25",tbl_HRMaster[[#This Row],[Age]]&lt;35,"25-34",tbl_HRMaster[[#This Row],[Age]]&lt;45,"35-44",tbl_HRMaster[[#This Row],[Age]]&lt;55,"45-54",TRUE,"Above 54")</f>
        <v>25-34</v>
      </c>
      <c r="AD186" s="5" t="str">
        <f>_xlfn.IFS(
tbl_HRMaster[[#This Row],[YearsAtCompany]]&lt;2,"&lt; 2 Years",
tbl_HRMaster[[#This Row],[YearsAtCompany]]&lt;5,"2-4 Years",
tbl_HRMaster[[#This Row],[YearsAtCompany]]&lt;10,"5-9 Years",
TRUE,"10+ Years"
)</f>
        <v>&lt; 2 Years</v>
      </c>
      <c r="AE186" s="5">
        <f>IF(tbl_HRMaster[[#This Row],[Attrition]]="Yes",1,0)</f>
        <v>1</v>
      </c>
    </row>
    <row r="187" spans="1:31" x14ac:dyDescent="0.25">
      <c r="A187">
        <v>24</v>
      </c>
      <c r="B187" t="s">
        <v>28</v>
      </c>
      <c r="C187" t="s">
        <v>22</v>
      </c>
      <c r="D187" t="s">
        <v>37</v>
      </c>
      <c r="E187">
        <v>28</v>
      </c>
      <c r="F187">
        <v>4</v>
      </c>
      <c r="G187" t="s">
        <v>37</v>
      </c>
      <c r="H187">
        <v>614</v>
      </c>
      <c r="I187" t="s">
        <v>34</v>
      </c>
      <c r="J187">
        <v>3</v>
      </c>
      <c r="K187" t="s">
        <v>42</v>
      </c>
      <c r="L187" t="s">
        <v>27</v>
      </c>
      <c r="M187">
        <v>28860</v>
      </c>
      <c r="N187">
        <v>1</v>
      </c>
      <c r="O187">
        <v>19</v>
      </c>
      <c r="P187">
        <v>1</v>
      </c>
      <c r="Q187">
        <v>1</v>
      </c>
      <c r="R187">
        <v>5</v>
      </c>
      <c r="S187">
        <v>1</v>
      </c>
      <c r="T187">
        <v>0</v>
      </c>
      <c r="U187">
        <v>0</v>
      </c>
      <c r="V187">
        <f>COUNTIF(tbl_HRMaster[EmployeeID],tbl_HRMaster[[#This Row],[EmployeeID]])</f>
        <v>1</v>
      </c>
      <c r="W187">
        <f>IFERROR(INDEX(tbl_EmployeeSurvey[EnvironmentSatisfaction],MATCH(tbl_HRMaster[[#This Row],[EmployeeID]],tbl_EmployeeSurvey[EmployeeID],0)),"Not Found")</f>
        <v>4</v>
      </c>
      <c r="X187">
        <f>IFERROR(INDEX(tbl_EmployeeSurvey[JobSatisfaction],MATCH(tbl_HRMaster[[#This Row],[EmployeeID]],tbl_EmployeeSurvey[EmployeeID],0)),"Not Found")</f>
        <v>2</v>
      </c>
      <c r="Y187" s="5">
        <f>IFERROR(INDEX(tbl_EmployeeSurvey[WorkLifeBalance],MATCH(tbl_HRMaster[[#This Row],[EmployeeID]],tbl_EmployeeSurvey[EmployeeID],0)),"Not Found")</f>
        <v>1</v>
      </c>
      <c r="Z187" s="5">
        <f>IFERROR(VLOOKUP(tbl_HRMaster[[#This Row],[EmployeeID]],tbl_ManagerSurvey[[EmployeeID]:[PerformanceRating]],2,FALSE),"Not Found")</f>
        <v>3</v>
      </c>
      <c r="AA187" s="5">
        <f>IFERROR(VLOOKUP(tbl_HRMaster[[#This Row],[EmployeeID]],tbl_ManagerSurvey[[EmployeeID]:[PerformanceRating]],3,FALSE),"Not Found")</f>
        <v>3</v>
      </c>
      <c r="AB187" s="5" t="str">
        <f>IF(tbl_HRMaster[[#This Row],[Attrition]]="Yes","Left","Active")</f>
        <v>Left</v>
      </c>
      <c r="AC187" s="5" t="str">
        <f>_xlfn.IFS(tbl_HRMaster[[#This Row],[Age]]&lt;25,"Under 25",tbl_HRMaster[[#This Row],[Age]]&lt;35,"25-34",tbl_HRMaster[[#This Row],[Age]]&lt;45,"35-44",tbl_HRMaster[[#This Row],[Age]]&lt;55,"45-54",TRUE,"Above 54")</f>
        <v>Under 25</v>
      </c>
      <c r="AD187" s="5" t="str">
        <f>_xlfn.IFS(
tbl_HRMaster[[#This Row],[YearsAtCompany]]&lt;2,"&lt; 2 Years",
tbl_HRMaster[[#This Row],[YearsAtCompany]]&lt;5,"2-4 Years",
tbl_HRMaster[[#This Row],[YearsAtCompany]]&lt;10,"5-9 Years",
TRUE,"10+ Years"
)</f>
        <v>&lt; 2 Years</v>
      </c>
      <c r="AE187" s="5">
        <f>IF(tbl_HRMaster[[#This Row],[Attrition]]="Yes",1,0)</f>
        <v>1</v>
      </c>
    </row>
    <row r="188" spans="1:31" x14ac:dyDescent="0.25">
      <c r="A188">
        <v>24</v>
      </c>
      <c r="B188" t="s">
        <v>28</v>
      </c>
      <c r="C188" t="s">
        <v>22</v>
      </c>
      <c r="D188" t="s">
        <v>37</v>
      </c>
      <c r="E188">
        <v>28</v>
      </c>
      <c r="F188">
        <v>4</v>
      </c>
      <c r="G188" t="s">
        <v>37</v>
      </c>
      <c r="H188">
        <v>2084</v>
      </c>
      <c r="I188" t="s">
        <v>34</v>
      </c>
      <c r="J188">
        <v>3</v>
      </c>
      <c r="K188" t="s">
        <v>42</v>
      </c>
      <c r="L188" t="s">
        <v>27</v>
      </c>
      <c r="M188">
        <v>28860</v>
      </c>
      <c r="N188">
        <v>1</v>
      </c>
      <c r="O188">
        <v>19</v>
      </c>
      <c r="P188">
        <v>1</v>
      </c>
      <c r="Q188">
        <v>1</v>
      </c>
      <c r="R188">
        <v>5</v>
      </c>
      <c r="S188">
        <v>1</v>
      </c>
      <c r="T188">
        <v>0</v>
      </c>
      <c r="U188">
        <v>0</v>
      </c>
      <c r="V188">
        <f>COUNTIF(tbl_HRMaster[EmployeeID],tbl_HRMaster[[#This Row],[EmployeeID]])</f>
        <v>1</v>
      </c>
      <c r="W188">
        <f>IFERROR(INDEX(tbl_EmployeeSurvey[EnvironmentSatisfaction],MATCH(tbl_HRMaster[[#This Row],[EmployeeID]],tbl_EmployeeSurvey[EmployeeID],0)),"Not Found")</f>
        <v>4</v>
      </c>
      <c r="X188">
        <f>IFERROR(INDEX(tbl_EmployeeSurvey[JobSatisfaction],MATCH(tbl_HRMaster[[#This Row],[EmployeeID]],tbl_EmployeeSurvey[EmployeeID],0)),"Not Found")</f>
        <v>2</v>
      </c>
      <c r="Y188" s="5">
        <f>IFERROR(INDEX(tbl_EmployeeSurvey[WorkLifeBalance],MATCH(tbl_HRMaster[[#This Row],[EmployeeID]],tbl_EmployeeSurvey[EmployeeID],0)),"Not Found")</f>
        <v>1</v>
      </c>
      <c r="Z188" s="5">
        <f>IFERROR(VLOOKUP(tbl_HRMaster[[#This Row],[EmployeeID]],tbl_ManagerSurvey[[EmployeeID]:[PerformanceRating]],2,FALSE),"Not Found")</f>
        <v>3</v>
      </c>
      <c r="AA188" s="5">
        <f>IFERROR(VLOOKUP(tbl_HRMaster[[#This Row],[EmployeeID]],tbl_ManagerSurvey[[EmployeeID]:[PerformanceRating]],3,FALSE),"Not Found")</f>
        <v>3</v>
      </c>
      <c r="AB188" s="5" t="str">
        <f>IF(tbl_HRMaster[[#This Row],[Attrition]]="Yes","Left","Active")</f>
        <v>Left</v>
      </c>
      <c r="AC188" s="5" t="str">
        <f>_xlfn.IFS(tbl_HRMaster[[#This Row],[Age]]&lt;25,"Under 25",tbl_HRMaster[[#This Row],[Age]]&lt;35,"25-34",tbl_HRMaster[[#This Row],[Age]]&lt;45,"35-44",tbl_HRMaster[[#This Row],[Age]]&lt;55,"45-54",TRUE,"Above 54")</f>
        <v>Under 25</v>
      </c>
      <c r="AD188" s="5" t="str">
        <f>_xlfn.IFS(
tbl_HRMaster[[#This Row],[YearsAtCompany]]&lt;2,"&lt; 2 Years",
tbl_HRMaster[[#This Row],[YearsAtCompany]]&lt;5,"2-4 Years",
tbl_HRMaster[[#This Row],[YearsAtCompany]]&lt;10,"5-9 Years",
TRUE,"10+ Years"
)</f>
        <v>&lt; 2 Years</v>
      </c>
      <c r="AE188" s="5">
        <f>IF(tbl_HRMaster[[#This Row],[Attrition]]="Yes",1,0)</f>
        <v>1</v>
      </c>
    </row>
    <row r="189" spans="1:31" x14ac:dyDescent="0.25">
      <c r="A189">
        <v>24</v>
      </c>
      <c r="B189" t="s">
        <v>28</v>
      </c>
      <c r="C189" t="s">
        <v>22</v>
      </c>
      <c r="D189" t="s">
        <v>37</v>
      </c>
      <c r="E189">
        <v>28</v>
      </c>
      <c r="F189">
        <v>4</v>
      </c>
      <c r="G189" t="s">
        <v>37</v>
      </c>
      <c r="H189">
        <v>3554</v>
      </c>
      <c r="I189" t="s">
        <v>34</v>
      </c>
      <c r="J189">
        <v>3</v>
      </c>
      <c r="K189" t="s">
        <v>42</v>
      </c>
      <c r="L189" t="s">
        <v>27</v>
      </c>
      <c r="M189">
        <v>28860</v>
      </c>
      <c r="N189">
        <v>1</v>
      </c>
      <c r="O189">
        <v>19</v>
      </c>
      <c r="P189">
        <v>1</v>
      </c>
      <c r="Q189">
        <v>1</v>
      </c>
      <c r="R189">
        <v>5</v>
      </c>
      <c r="S189">
        <v>1</v>
      </c>
      <c r="T189">
        <v>0</v>
      </c>
      <c r="U189">
        <v>0</v>
      </c>
      <c r="V189">
        <f>COUNTIF(tbl_HRMaster[EmployeeID],tbl_HRMaster[[#This Row],[EmployeeID]])</f>
        <v>1</v>
      </c>
      <c r="W189">
        <f>IFERROR(INDEX(tbl_EmployeeSurvey[EnvironmentSatisfaction],MATCH(tbl_HRMaster[[#This Row],[EmployeeID]],tbl_EmployeeSurvey[EmployeeID],0)),"Not Found")</f>
        <v>4</v>
      </c>
      <c r="X189">
        <f>IFERROR(INDEX(tbl_EmployeeSurvey[JobSatisfaction],MATCH(tbl_HRMaster[[#This Row],[EmployeeID]],tbl_EmployeeSurvey[EmployeeID],0)),"Not Found")</f>
        <v>2</v>
      </c>
      <c r="Y189" s="5">
        <f>IFERROR(INDEX(tbl_EmployeeSurvey[WorkLifeBalance],MATCH(tbl_HRMaster[[#This Row],[EmployeeID]],tbl_EmployeeSurvey[EmployeeID],0)),"Not Found")</f>
        <v>1</v>
      </c>
      <c r="Z189" s="5">
        <f>IFERROR(VLOOKUP(tbl_HRMaster[[#This Row],[EmployeeID]],tbl_ManagerSurvey[[EmployeeID]:[PerformanceRating]],2,FALSE),"Not Found")</f>
        <v>3</v>
      </c>
      <c r="AA189" s="5">
        <f>IFERROR(VLOOKUP(tbl_HRMaster[[#This Row],[EmployeeID]],tbl_ManagerSurvey[[EmployeeID]:[PerformanceRating]],3,FALSE),"Not Found")</f>
        <v>3</v>
      </c>
      <c r="AB189" s="5" t="str">
        <f>IF(tbl_HRMaster[[#This Row],[Attrition]]="Yes","Left","Active")</f>
        <v>Left</v>
      </c>
      <c r="AC189" s="5" t="str">
        <f>_xlfn.IFS(tbl_HRMaster[[#This Row],[Age]]&lt;25,"Under 25",tbl_HRMaster[[#This Row],[Age]]&lt;35,"25-34",tbl_HRMaster[[#This Row],[Age]]&lt;45,"35-44",tbl_HRMaster[[#This Row],[Age]]&lt;55,"45-54",TRUE,"Above 54")</f>
        <v>Under 25</v>
      </c>
      <c r="AD189" s="5" t="str">
        <f>_xlfn.IFS(
tbl_HRMaster[[#This Row],[YearsAtCompany]]&lt;2,"&lt; 2 Years",
tbl_HRMaster[[#This Row],[YearsAtCompany]]&lt;5,"2-4 Years",
tbl_HRMaster[[#This Row],[YearsAtCompany]]&lt;10,"5-9 Years",
TRUE,"10+ Years"
)</f>
        <v>&lt; 2 Years</v>
      </c>
      <c r="AE189" s="5">
        <f>IF(tbl_HRMaster[[#This Row],[Attrition]]="Yes",1,0)</f>
        <v>1</v>
      </c>
    </row>
    <row r="190" spans="1:31" x14ac:dyDescent="0.25">
      <c r="A190">
        <v>28</v>
      </c>
      <c r="B190" t="s">
        <v>28</v>
      </c>
      <c r="C190" t="s">
        <v>29</v>
      </c>
      <c r="D190" t="s">
        <v>30</v>
      </c>
      <c r="E190">
        <v>7</v>
      </c>
      <c r="F190">
        <v>3</v>
      </c>
      <c r="G190" t="s">
        <v>24</v>
      </c>
      <c r="H190">
        <v>543</v>
      </c>
      <c r="I190" t="s">
        <v>34</v>
      </c>
      <c r="J190">
        <v>2</v>
      </c>
      <c r="K190" t="s">
        <v>44</v>
      </c>
      <c r="L190" t="s">
        <v>41</v>
      </c>
      <c r="M190">
        <v>29760</v>
      </c>
      <c r="N190">
        <v>1</v>
      </c>
      <c r="O190">
        <v>14</v>
      </c>
      <c r="P190">
        <v>0</v>
      </c>
      <c r="Q190">
        <v>1</v>
      </c>
      <c r="R190">
        <v>3</v>
      </c>
      <c r="S190">
        <v>1</v>
      </c>
      <c r="T190">
        <v>0</v>
      </c>
      <c r="U190">
        <v>0</v>
      </c>
      <c r="V190">
        <f>COUNTIF(tbl_HRMaster[EmployeeID],tbl_HRMaster[[#This Row],[EmployeeID]])</f>
        <v>1</v>
      </c>
      <c r="W190">
        <f>IFERROR(INDEX(tbl_EmployeeSurvey[EnvironmentSatisfaction],MATCH(tbl_HRMaster[[#This Row],[EmployeeID]],tbl_EmployeeSurvey[EmployeeID],0)),"Not Found")</f>
        <v>1</v>
      </c>
      <c r="X190">
        <f>IFERROR(INDEX(tbl_EmployeeSurvey[JobSatisfaction],MATCH(tbl_HRMaster[[#This Row],[EmployeeID]],tbl_EmployeeSurvey[EmployeeID],0)),"Not Found")</f>
        <v>2</v>
      </c>
      <c r="Y190" s="5">
        <f>IFERROR(INDEX(tbl_EmployeeSurvey[WorkLifeBalance],MATCH(tbl_HRMaster[[#This Row],[EmployeeID]],tbl_EmployeeSurvey[EmployeeID],0)),"Not Found")</f>
        <v>3</v>
      </c>
      <c r="Z190" s="5">
        <f>IFERROR(VLOOKUP(tbl_HRMaster[[#This Row],[EmployeeID]],tbl_ManagerSurvey[[EmployeeID]:[PerformanceRating]],2,FALSE),"Not Found")</f>
        <v>3</v>
      </c>
      <c r="AA190" s="5">
        <f>IFERROR(VLOOKUP(tbl_HRMaster[[#This Row],[EmployeeID]],tbl_ManagerSurvey[[EmployeeID]:[PerformanceRating]],3,FALSE),"Not Found")</f>
        <v>3</v>
      </c>
      <c r="AB190" s="5" t="str">
        <f>IF(tbl_HRMaster[[#This Row],[Attrition]]="Yes","Left","Active")</f>
        <v>Left</v>
      </c>
      <c r="AC190" s="5" t="str">
        <f>_xlfn.IFS(tbl_HRMaster[[#This Row],[Age]]&lt;25,"Under 25",tbl_HRMaster[[#This Row],[Age]]&lt;35,"25-34",tbl_HRMaster[[#This Row],[Age]]&lt;45,"35-44",tbl_HRMaster[[#This Row],[Age]]&lt;55,"45-54",TRUE,"Above 54")</f>
        <v>25-34</v>
      </c>
      <c r="AD190" s="5" t="str">
        <f>_xlfn.IFS(
tbl_HRMaster[[#This Row],[YearsAtCompany]]&lt;2,"&lt; 2 Years",
tbl_HRMaster[[#This Row],[YearsAtCompany]]&lt;5,"2-4 Years",
tbl_HRMaster[[#This Row],[YearsAtCompany]]&lt;10,"5-9 Years",
TRUE,"10+ Years"
)</f>
        <v>&lt; 2 Years</v>
      </c>
      <c r="AE190" s="5">
        <f>IF(tbl_HRMaster[[#This Row],[Attrition]]="Yes",1,0)</f>
        <v>1</v>
      </c>
    </row>
    <row r="191" spans="1:31" x14ac:dyDescent="0.25">
      <c r="A191">
        <v>28</v>
      </c>
      <c r="B191" t="s">
        <v>28</v>
      </c>
      <c r="C191" t="s">
        <v>29</v>
      </c>
      <c r="D191" t="s">
        <v>30</v>
      </c>
      <c r="E191">
        <v>7</v>
      </c>
      <c r="F191">
        <v>3</v>
      </c>
      <c r="G191" t="s">
        <v>24</v>
      </c>
      <c r="H191">
        <v>2013</v>
      </c>
      <c r="I191" t="s">
        <v>34</v>
      </c>
      <c r="J191">
        <v>2</v>
      </c>
      <c r="K191" t="s">
        <v>44</v>
      </c>
      <c r="L191" t="s">
        <v>41</v>
      </c>
      <c r="M191">
        <v>29760</v>
      </c>
      <c r="N191">
        <v>1</v>
      </c>
      <c r="O191">
        <v>14</v>
      </c>
      <c r="P191">
        <v>0</v>
      </c>
      <c r="Q191">
        <v>1</v>
      </c>
      <c r="R191">
        <v>3</v>
      </c>
      <c r="S191">
        <v>1</v>
      </c>
      <c r="T191">
        <v>0</v>
      </c>
      <c r="U191">
        <v>0</v>
      </c>
      <c r="V191">
        <f>COUNTIF(tbl_HRMaster[EmployeeID],tbl_HRMaster[[#This Row],[EmployeeID]])</f>
        <v>1</v>
      </c>
      <c r="W191">
        <f>IFERROR(INDEX(tbl_EmployeeSurvey[EnvironmentSatisfaction],MATCH(tbl_HRMaster[[#This Row],[EmployeeID]],tbl_EmployeeSurvey[EmployeeID],0)),"Not Found")</f>
        <v>1</v>
      </c>
      <c r="X191">
        <f>IFERROR(INDEX(tbl_EmployeeSurvey[JobSatisfaction],MATCH(tbl_HRMaster[[#This Row],[EmployeeID]],tbl_EmployeeSurvey[EmployeeID],0)),"Not Found")</f>
        <v>2</v>
      </c>
      <c r="Y191" s="5">
        <f>IFERROR(INDEX(tbl_EmployeeSurvey[WorkLifeBalance],MATCH(tbl_HRMaster[[#This Row],[EmployeeID]],tbl_EmployeeSurvey[EmployeeID],0)),"Not Found")</f>
        <v>3</v>
      </c>
      <c r="Z191" s="5">
        <f>IFERROR(VLOOKUP(tbl_HRMaster[[#This Row],[EmployeeID]],tbl_ManagerSurvey[[EmployeeID]:[PerformanceRating]],2,FALSE),"Not Found")</f>
        <v>3</v>
      </c>
      <c r="AA191" s="5">
        <f>IFERROR(VLOOKUP(tbl_HRMaster[[#This Row],[EmployeeID]],tbl_ManagerSurvey[[EmployeeID]:[PerformanceRating]],3,FALSE),"Not Found")</f>
        <v>3</v>
      </c>
      <c r="AB191" s="5" t="str">
        <f>IF(tbl_HRMaster[[#This Row],[Attrition]]="Yes","Left","Active")</f>
        <v>Left</v>
      </c>
      <c r="AC191" s="5" t="str">
        <f>_xlfn.IFS(tbl_HRMaster[[#This Row],[Age]]&lt;25,"Under 25",tbl_HRMaster[[#This Row],[Age]]&lt;35,"25-34",tbl_HRMaster[[#This Row],[Age]]&lt;45,"35-44",tbl_HRMaster[[#This Row],[Age]]&lt;55,"45-54",TRUE,"Above 54")</f>
        <v>25-34</v>
      </c>
      <c r="AD191" s="5" t="str">
        <f>_xlfn.IFS(
tbl_HRMaster[[#This Row],[YearsAtCompany]]&lt;2,"&lt; 2 Years",
tbl_HRMaster[[#This Row],[YearsAtCompany]]&lt;5,"2-4 Years",
tbl_HRMaster[[#This Row],[YearsAtCompany]]&lt;10,"5-9 Years",
TRUE,"10+ Years"
)</f>
        <v>&lt; 2 Years</v>
      </c>
      <c r="AE191" s="5">
        <f>IF(tbl_HRMaster[[#This Row],[Attrition]]="Yes",1,0)</f>
        <v>1</v>
      </c>
    </row>
    <row r="192" spans="1:31" x14ac:dyDescent="0.25">
      <c r="A192">
        <v>28</v>
      </c>
      <c r="B192" t="s">
        <v>28</v>
      </c>
      <c r="C192" t="s">
        <v>29</v>
      </c>
      <c r="D192" t="s">
        <v>30</v>
      </c>
      <c r="E192">
        <v>7</v>
      </c>
      <c r="F192">
        <v>3</v>
      </c>
      <c r="G192" t="s">
        <v>24</v>
      </c>
      <c r="H192">
        <v>3483</v>
      </c>
      <c r="I192" t="s">
        <v>34</v>
      </c>
      <c r="J192">
        <v>2</v>
      </c>
      <c r="K192" t="s">
        <v>44</v>
      </c>
      <c r="L192" t="s">
        <v>41</v>
      </c>
      <c r="M192">
        <v>29760</v>
      </c>
      <c r="N192">
        <v>1</v>
      </c>
      <c r="O192">
        <v>14</v>
      </c>
      <c r="P192">
        <v>0</v>
      </c>
      <c r="Q192">
        <v>1</v>
      </c>
      <c r="R192">
        <v>3</v>
      </c>
      <c r="S192">
        <v>1</v>
      </c>
      <c r="T192">
        <v>0</v>
      </c>
      <c r="U192">
        <v>0</v>
      </c>
      <c r="V192">
        <f>COUNTIF(tbl_HRMaster[EmployeeID],tbl_HRMaster[[#This Row],[EmployeeID]])</f>
        <v>1</v>
      </c>
      <c r="W192">
        <f>IFERROR(INDEX(tbl_EmployeeSurvey[EnvironmentSatisfaction],MATCH(tbl_HRMaster[[#This Row],[EmployeeID]],tbl_EmployeeSurvey[EmployeeID],0)),"Not Found")</f>
        <v>1</v>
      </c>
      <c r="X192">
        <f>IFERROR(INDEX(tbl_EmployeeSurvey[JobSatisfaction],MATCH(tbl_HRMaster[[#This Row],[EmployeeID]],tbl_EmployeeSurvey[EmployeeID],0)),"Not Found")</f>
        <v>2</v>
      </c>
      <c r="Y192" s="5">
        <f>IFERROR(INDEX(tbl_EmployeeSurvey[WorkLifeBalance],MATCH(tbl_HRMaster[[#This Row],[EmployeeID]],tbl_EmployeeSurvey[EmployeeID],0)),"Not Found")</f>
        <v>3</v>
      </c>
      <c r="Z192" s="5">
        <f>IFERROR(VLOOKUP(tbl_HRMaster[[#This Row],[EmployeeID]],tbl_ManagerSurvey[[EmployeeID]:[PerformanceRating]],2,FALSE),"Not Found")</f>
        <v>3</v>
      </c>
      <c r="AA192" s="5">
        <f>IFERROR(VLOOKUP(tbl_HRMaster[[#This Row],[EmployeeID]],tbl_ManagerSurvey[[EmployeeID]:[PerformanceRating]],3,FALSE),"Not Found")</f>
        <v>3</v>
      </c>
      <c r="AB192" s="5" t="str">
        <f>IF(tbl_HRMaster[[#This Row],[Attrition]]="Yes","Left","Active")</f>
        <v>Left</v>
      </c>
      <c r="AC192" s="5" t="str">
        <f>_xlfn.IFS(tbl_HRMaster[[#This Row],[Age]]&lt;25,"Under 25",tbl_HRMaster[[#This Row],[Age]]&lt;35,"25-34",tbl_HRMaster[[#This Row],[Age]]&lt;45,"35-44",tbl_HRMaster[[#This Row],[Age]]&lt;55,"45-54",TRUE,"Above 54")</f>
        <v>25-34</v>
      </c>
      <c r="AD192" s="5" t="str">
        <f>_xlfn.IFS(
tbl_HRMaster[[#This Row],[YearsAtCompany]]&lt;2,"&lt; 2 Years",
tbl_HRMaster[[#This Row],[YearsAtCompany]]&lt;5,"2-4 Years",
tbl_HRMaster[[#This Row],[YearsAtCompany]]&lt;10,"5-9 Years",
TRUE,"10+ Years"
)</f>
        <v>&lt; 2 Years</v>
      </c>
      <c r="AE192" s="5">
        <f>IF(tbl_HRMaster[[#This Row],[Attrition]]="Yes",1,0)</f>
        <v>1</v>
      </c>
    </row>
    <row r="193" spans="1:31" x14ac:dyDescent="0.25">
      <c r="A193">
        <v>31</v>
      </c>
      <c r="B193" t="s">
        <v>28</v>
      </c>
      <c r="C193" t="s">
        <v>29</v>
      </c>
      <c r="D193" t="s">
        <v>23</v>
      </c>
      <c r="E193">
        <v>4</v>
      </c>
      <c r="F193">
        <v>3</v>
      </c>
      <c r="G193" t="s">
        <v>24</v>
      </c>
      <c r="H193">
        <v>755</v>
      </c>
      <c r="I193" t="s">
        <v>34</v>
      </c>
      <c r="J193">
        <v>2</v>
      </c>
      <c r="K193" t="s">
        <v>44</v>
      </c>
      <c r="L193" t="s">
        <v>32</v>
      </c>
      <c r="M193">
        <v>30570</v>
      </c>
      <c r="N193">
        <v>1</v>
      </c>
      <c r="O193">
        <v>19</v>
      </c>
      <c r="P193">
        <v>0</v>
      </c>
      <c r="Q193">
        <v>1</v>
      </c>
      <c r="R193">
        <v>3</v>
      </c>
      <c r="S193">
        <v>1</v>
      </c>
      <c r="T193">
        <v>0</v>
      </c>
      <c r="U193">
        <v>0</v>
      </c>
      <c r="V193">
        <f>COUNTIF(tbl_HRMaster[EmployeeID],tbl_HRMaster[[#This Row],[EmployeeID]])</f>
        <v>1</v>
      </c>
      <c r="W193">
        <f>IFERROR(INDEX(tbl_EmployeeSurvey[EnvironmentSatisfaction],MATCH(tbl_HRMaster[[#This Row],[EmployeeID]],tbl_EmployeeSurvey[EmployeeID],0)),"Not Found")</f>
        <v>2</v>
      </c>
      <c r="X193">
        <f>IFERROR(INDEX(tbl_EmployeeSurvey[JobSatisfaction],MATCH(tbl_HRMaster[[#This Row],[EmployeeID]],tbl_EmployeeSurvey[EmployeeID],0)),"Not Found")</f>
        <v>3</v>
      </c>
      <c r="Y193" s="5">
        <f>IFERROR(INDEX(tbl_EmployeeSurvey[WorkLifeBalance],MATCH(tbl_HRMaster[[#This Row],[EmployeeID]],tbl_EmployeeSurvey[EmployeeID],0)),"Not Found")</f>
        <v>3</v>
      </c>
      <c r="Z193" s="5">
        <f>IFERROR(VLOOKUP(tbl_HRMaster[[#This Row],[EmployeeID]],tbl_ManagerSurvey[[EmployeeID]:[PerformanceRating]],2,FALSE),"Not Found")</f>
        <v>3</v>
      </c>
      <c r="AA193" s="5">
        <f>IFERROR(VLOOKUP(tbl_HRMaster[[#This Row],[EmployeeID]],tbl_ManagerSurvey[[EmployeeID]:[PerformanceRating]],3,FALSE),"Not Found")</f>
        <v>3</v>
      </c>
      <c r="AB193" s="5" t="str">
        <f>IF(tbl_HRMaster[[#This Row],[Attrition]]="Yes","Left","Active")</f>
        <v>Left</v>
      </c>
      <c r="AC193" s="5" t="str">
        <f>_xlfn.IFS(tbl_HRMaster[[#This Row],[Age]]&lt;25,"Under 25",tbl_HRMaster[[#This Row],[Age]]&lt;35,"25-34",tbl_HRMaster[[#This Row],[Age]]&lt;45,"35-44",tbl_HRMaster[[#This Row],[Age]]&lt;55,"45-54",TRUE,"Above 54")</f>
        <v>25-34</v>
      </c>
      <c r="AD193" s="5" t="str">
        <f>_xlfn.IFS(
tbl_HRMaster[[#This Row],[YearsAtCompany]]&lt;2,"&lt; 2 Years",
tbl_HRMaster[[#This Row],[YearsAtCompany]]&lt;5,"2-4 Years",
tbl_HRMaster[[#This Row],[YearsAtCompany]]&lt;10,"5-9 Years",
TRUE,"10+ Years"
)</f>
        <v>&lt; 2 Years</v>
      </c>
      <c r="AE193" s="5">
        <f>IF(tbl_HRMaster[[#This Row],[Attrition]]="Yes",1,0)</f>
        <v>1</v>
      </c>
    </row>
    <row r="194" spans="1:31" x14ac:dyDescent="0.25">
      <c r="A194">
        <v>31</v>
      </c>
      <c r="B194" t="s">
        <v>28</v>
      </c>
      <c r="C194" t="s">
        <v>29</v>
      </c>
      <c r="D194" t="s">
        <v>23</v>
      </c>
      <c r="E194">
        <v>4</v>
      </c>
      <c r="F194">
        <v>3</v>
      </c>
      <c r="G194" t="s">
        <v>24</v>
      </c>
      <c r="H194">
        <v>2225</v>
      </c>
      <c r="I194" t="s">
        <v>34</v>
      </c>
      <c r="J194">
        <v>2</v>
      </c>
      <c r="K194" t="s">
        <v>44</v>
      </c>
      <c r="L194" t="s">
        <v>32</v>
      </c>
      <c r="M194">
        <v>30570</v>
      </c>
      <c r="N194">
        <v>1</v>
      </c>
      <c r="O194">
        <v>19</v>
      </c>
      <c r="P194">
        <v>0</v>
      </c>
      <c r="Q194">
        <v>1</v>
      </c>
      <c r="R194">
        <v>3</v>
      </c>
      <c r="S194">
        <v>1</v>
      </c>
      <c r="T194">
        <v>0</v>
      </c>
      <c r="U194">
        <v>0</v>
      </c>
      <c r="V194">
        <f>COUNTIF(tbl_HRMaster[EmployeeID],tbl_HRMaster[[#This Row],[EmployeeID]])</f>
        <v>1</v>
      </c>
      <c r="W194">
        <f>IFERROR(INDEX(tbl_EmployeeSurvey[EnvironmentSatisfaction],MATCH(tbl_HRMaster[[#This Row],[EmployeeID]],tbl_EmployeeSurvey[EmployeeID],0)),"Not Found")</f>
        <v>2</v>
      </c>
      <c r="X194">
        <f>IFERROR(INDEX(tbl_EmployeeSurvey[JobSatisfaction],MATCH(tbl_HRMaster[[#This Row],[EmployeeID]],tbl_EmployeeSurvey[EmployeeID],0)),"Not Found")</f>
        <v>3</v>
      </c>
      <c r="Y194" s="5">
        <f>IFERROR(INDEX(tbl_EmployeeSurvey[WorkLifeBalance],MATCH(tbl_HRMaster[[#This Row],[EmployeeID]],tbl_EmployeeSurvey[EmployeeID],0)),"Not Found")</f>
        <v>3</v>
      </c>
      <c r="Z194" s="5">
        <f>IFERROR(VLOOKUP(tbl_HRMaster[[#This Row],[EmployeeID]],tbl_ManagerSurvey[[EmployeeID]:[PerformanceRating]],2,FALSE),"Not Found")</f>
        <v>3</v>
      </c>
      <c r="AA194" s="5">
        <f>IFERROR(VLOOKUP(tbl_HRMaster[[#This Row],[EmployeeID]],tbl_ManagerSurvey[[EmployeeID]:[PerformanceRating]],3,FALSE),"Not Found")</f>
        <v>3</v>
      </c>
      <c r="AB194" s="5" t="str">
        <f>IF(tbl_HRMaster[[#This Row],[Attrition]]="Yes","Left","Active")</f>
        <v>Left</v>
      </c>
      <c r="AC194" s="5" t="str">
        <f>_xlfn.IFS(tbl_HRMaster[[#This Row],[Age]]&lt;25,"Under 25",tbl_HRMaster[[#This Row],[Age]]&lt;35,"25-34",tbl_HRMaster[[#This Row],[Age]]&lt;45,"35-44",tbl_HRMaster[[#This Row],[Age]]&lt;55,"45-54",TRUE,"Above 54")</f>
        <v>25-34</v>
      </c>
      <c r="AD194" s="5" t="str">
        <f>_xlfn.IFS(
tbl_HRMaster[[#This Row],[YearsAtCompany]]&lt;2,"&lt; 2 Years",
tbl_HRMaster[[#This Row],[YearsAtCompany]]&lt;5,"2-4 Years",
tbl_HRMaster[[#This Row],[YearsAtCompany]]&lt;10,"5-9 Years",
TRUE,"10+ Years"
)</f>
        <v>&lt; 2 Years</v>
      </c>
      <c r="AE194" s="5">
        <f>IF(tbl_HRMaster[[#This Row],[Attrition]]="Yes",1,0)</f>
        <v>1</v>
      </c>
    </row>
    <row r="195" spans="1:31" x14ac:dyDescent="0.25">
      <c r="A195">
        <v>31</v>
      </c>
      <c r="B195" t="s">
        <v>28</v>
      </c>
      <c r="C195" t="s">
        <v>29</v>
      </c>
      <c r="D195" t="s">
        <v>23</v>
      </c>
      <c r="E195">
        <v>4</v>
      </c>
      <c r="F195">
        <v>3</v>
      </c>
      <c r="G195" t="s">
        <v>24</v>
      </c>
      <c r="H195">
        <v>3695</v>
      </c>
      <c r="I195" t="s">
        <v>34</v>
      </c>
      <c r="J195">
        <v>2</v>
      </c>
      <c r="K195" t="s">
        <v>44</v>
      </c>
      <c r="L195" t="s">
        <v>32</v>
      </c>
      <c r="M195">
        <v>30570</v>
      </c>
      <c r="N195">
        <v>1</v>
      </c>
      <c r="O195">
        <v>19</v>
      </c>
      <c r="P195">
        <v>0</v>
      </c>
      <c r="Q195">
        <v>1</v>
      </c>
      <c r="R195">
        <v>3</v>
      </c>
      <c r="S195">
        <v>1</v>
      </c>
      <c r="T195">
        <v>0</v>
      </c>
      <c r="U195">
        <v>0</v>
      </c>
      <c r="V195">
        <f>COUNTIF(tbl_HRMaster[EmployeeID],tbl_HRMaster[[#This Row],[EmployeeID]])</f>
        <v>1</v>
      </c>
      <c r="W195">
        <f>IFERROR(INDEX(tbl_EmployeeSurvey[EnvironmentSatisfaction],MATCH(tbl_HRMaster[[#This Row],[EmployeeID]],tbl_EmployeeSurvey[EmployeeID],0)),"Not Found")</f>
        <v>2</v>
      </c>
      <c r="X195">
        <f>IFERROR(INDEX(tbl_EmployeeSurvey[JobSatisfaction],MATCH(tbl_HRMaster[[#This Row],[EmployeeID]],tbl_EmployeeSurvey[EmployeeID],0)),"Not Found")</f>
        <v>3</v>
      </c>
      <c r="Y195" s="5">
        <f>IFERROR(INDEX(tbl_EmployeeSurvey[WorkLifeBalance],MATCH(tbl_HRMaster[[#This Row],[EmployeeID]],tbl_EmployeeSurvey[EmployeeID],0)),"Not Found")</f>
        <v>3</v>
      </c>
      <c r="Z195" s="5">
        <f>IFERROR(VLOOKUP(tbl_HRMaster[[#This Row],[EmployeeID]],tbl_ManagerSurvey[[EmployeeID]:[PerformanceRating]],2,FALSE),"Not Found")</f>
        <v>3</v>
      </c>
      <c r="AA195" s="5">
        <f>IFERROR(VLOOKUP(tbl_HRMaster[[#This Row],[EmployeeID]],tbl_ManagerSurvey[[EmployeeID]:[PerformanceRating]],3,FALSE),"Not Found")</f>
        <v>3</v>
      </c>
      <c r="AB195" s="5" t="str">
        <f>IF(tbl_HRMaster[[#This Row],[Attrition]]="Yes","Left","Active")</f>
        <v>Left</v>
      </c>
      <c r="AC195" s="5" t="str">
        <f>_xlfn.IFS(tbl_HRMaster[[#This Row],[Age]]&lt;25,"Under 25",tbl_HRMaster[[#This Row],[Age]]&lt;35,"25-34",tbl_HRMaster[[#This Row],[Age]]&lt;45,"35-44",tbl_HRMaster[[#This Row],[Age]]&lt;55,"45-54",TRUE,"Above 54")</f>
        <v>25-34</v>
      </c>
      <c r="AD195" s="5" t="str">
        <f>_xlfn.IFS(
tbl_HRMaster[[#This Row],[YearsAtCompany]]&lt;2,"&lt; 2 Years",
tbl_HRMaster[[#This Row],[YearsAtCompany]]&lt;5,"2-4 Years",
tbl_HRMaster[[#This Row],[YearsAtCompany]]&lt;10,"5-9 Years",
TRUE,"10+ Years"
)</f>
        <v>&lt; 2 Years</v>
      </c>
      <c r="AE195" s="5">
        <f>IF(tbl_HRMaster[[#This Row],[Attrition]]="Yes",1,0)</f>
        <v>1</v>
      </c>
    </row>
    <row r="196" spans="1:31" x14ac:dyDescent="0.25">
      <c r="A196">
        <v>25</v>
      </c>
      <c r="B196" t="s">
        <v>28</v>
      </c>
      <c r="C196" t="s">
        <v>22</v>
      </c>
      <c r="D196" t="s">
        <v>30</v>
      </c>
      <c r="E196">
        <v>1</v>
      </c>
      <c r="F196">
        <v>2</v>
      </c>
      <c r="G196" t="s">
        <v>24</v>
      </c>
      <c r="H196">
        <v>426</v>
      </c>
      <c r="I196" t="s">
        <v>34</v>
      </c>
      <c r="J196">
        <v>1</v>
      </c>
      <c r="K196" t="s">
        <v>35</v>
      </c>
      <c r="L196" t="s">
        <v>27</v>
      </c>
      <c r="M196">
        <v>32120</v>
      </c>
      <c r="N196">
        <v>1</v>
      </c>
      <c r="O196">
        <v>15</v>
      </c>
      <c r="P196">
        <v>1</v>
      </c>
      <c r="Q196">
        <v>1</v>
      </c>
      <c r="R196">
        <v>3</v>
      </c>
      <c r="S196">
        <v>1</v>
      </c>
      <c r="T196">
        <v>0</v>
      </c>
      <c r="U196">
        <v>0</v>
      </c>
      <c r="V196">
        <f>COUNTIF(tbl_HRMaster[EmployeeID],tbl_HRMaster[[#This Row],[EmployeeID]])</f>
        <v>1</v>
      </c>
      <c r="W196">
        <f>IFERROR(INDEX(tbl_EmployeeSurvey[EnvironmentSatisfaction],MATCH(tbl_HRMaster[[#This Row],[EmployeeID]],tbl_EmployeeSurvey[EmployeeID],0)),"Not Found")</f>
        <v>3</v>
      </c>
      <c r="X196">
        <f>IFERROR(INDEX(tbl_EmployeeSurvey[JobSatisfaction],MATCH(tbl_HRMaster[[#This Row],[EmployeeID]],tbl_EmployeeSurvey[EmployeeID],0)),"Not Found")</f>
        <v>2</v>
      </c>
      <c r="Y196" s="5">
        <f>IFERROR(INDEX(tbl_EmployeeSurvey[WorkLifeBalance],MATCH(tbl_HRMaster[[#This Row],[EmployeeID]],tbl_EmployeeSurvey[EmployeeID],0)),"Not Found")</f>
        <v>3</v>
      </c>
      <c r="Z196" s="5">
        <f>IFERROR(VLOOKUP(tbl_HRMaster[[#This Row],[EmployeeID]],tbl_ManagerSurvey[[EmployeeID]:[PerformanceRating]],2,FALSE),"Not Found")</f>
        <v>2</v>
      </c>
      <c r="AA196" s="5">
        <f>IFERROR(VLOOKUP(tbl_HRMaster[[#This Row],[EmployeeID]],tbl_ManagerSurvey[[EmployeeID]:[PerformanceRating]],3,FALSE),"Not Found")</f>
        <v>3</v>
      </c>
      <c r="AB196" s="5" t="str">
        <f>IF(tbl_HRMaster[[#This Row],[Attrition]]="Yes","Left","Active")</f>
        <v>Left</v>
      </c>
      <c r="AC196" s="5" t="str">
        <f>_xlfn.IFS(tbl_HRMaster[[#This Row],[Age]]&lt;25,"Under 25",tbl_HRMaster[[#This Row],[Age]]&lt;35,"25-34",tbl_HRMaster[[#This Row],[Age]]&lt;45,"35-44",tbl_HRMaster[[#This Row],[Age]]&lt;55,"45-54",TRUE,"Above 54")</f>
        <v>25-34</v>
      </c>
      <c r="AD196" s="5" t="str">
        <f>_xlfn.IFS(
tbl_HRMaster[[#This Row],[YearsAtCompany]]&lt;2,"&lt; 2 Years",
tbl_HRMaster[[#This Row],[YearsAtCompany]]&lt;5,"2-4 Years",
tbl_HRMaster[[#This Row],[YearsAtCompany]]&lt;10,"5-9 Years",
TRUE,"10+ Years"
)</f>
        <v>&lt; 2 Years</v>
      </c>
      <c r="AE196" s="5">
        <f>IF(tbl_HRMaster[[#This Row],[Attrition]]="Yes",1,0)</f>
        <v>1</v>
      </c>
    </row>
    <row r="197" spans="1:31" x14ac:dyDescent="0.25">
      <c r="A197">
        <v>25</v>
      </c>
      <c r="B197" t="s">
        <v>28</v>
      </c>
      <c r="C197" t="s">
        <v>22</v>
      </c>
      <c r="D197" t="s">
        <v>30</v>
      </c>
      <c r="E197">
        <v>1</v>
      </c>
      <c r="F197">
        <v>2</v>
      </c>
      <c r="G197" t="s">
        <v>24</v>
      </c>
      <c r="H197">
        <v>1896</v>
      </c>
      <c r="I197" t="s">
        <v>34</v>
      </c>
      <c r="J197">
        <v>1</v>
      </c>
      <c r="K197" t="s">
        <v>35</v>
      </c>
      <c r="L197" t="s">
        <v>27</v>
      </c>
      <c r="M197">
        <v>32120</v>
      </c>
      <c r="N197">
        <v>1</v>
      </c>
      <c r="O197">
        <v>15</v>
      </c>
      <c r="P197">
        <v>1</v>
      </c>
      <c r="Q197">
        <v>1</v>
      </c>
      <c r="R197">
        <v>3</v>
      </c>
      <c r="S197">
        <v>1</v>
      </c>
      <c r="T197">
        <v>0</v>
      </c>
      <c r="U197">
        <v>0</v>
      </c>
      <c r="V197">
        <f>COUNTIF(tbl_HRMaster[EmployeeID],tbl_HRMaster[[#This Row],[EmployeeID]])</f>
        <v>1</v>
      </c>
      <c r="W197">
        <f>IFERROR(INDEX(tbl_EmployeeSurvey[EnvironmentSatisfaction],MATCH(tbl_HRMaster[[#This Row],[EmployeeID]],tbl_EmployeeSurvey[EmployeeID],0)),"Not Found")</f>
        <v>3</v>
      </c>
      <c r="X197">
        <f>IFERROR(INDEX(tbl_EmployeeSurvey[JobSatisfaction],MATCH(tbl_HRMaster[[#This Row],[EmployeeID]],tbl_EmployeeSurvey[EmployeeID],0)),"Not Found")</f>
        <v>2</v>
      </c>
      <c r="Y197" s="5">
        <f>IFERROR(INDEX(tbl_EmployeeSurvey[WorkLifeBalance],MATCH(tbl_HRMaster[[#This Row],[EmployeeID]],tbl_EmployeeSurvey[EmployeeID],0)),"Not Found")</f>
        <v>3</v>
      </c>
      <c r="Z197" s="5">
        <f>IFERROR(VLOOKUP(tbl_HRMaster[[#This Row],[EmployeeID]],tbl_ManagerSurvey[[EmployeeID]:[PerformanceRating]],2,FALSE),"Not Found")</f>
        <v>2</v>
      </c>
      <c r="AA197" s="5">
        <f>IFERROR(VLOOKUP(tbl_HRMaster[[#This Row],[EmployeeID]],tbl_ManagerSurvey[[EmployeeID]:[PerformanceRating]],3,FALSE),"Not Found")</f>
        <v>3</v>
      </c>
      <c r="AB197" s="5" t="str">
        <f>IF(tbl_HRMaster[[#This Row],[Attrition]]="Yes","Left","Active")</f>
        <v>Left</v>
      </c>
      <c r="AC197" s="5" t="str">
        <f>_xlfn.IFS(tbl_HRMaster[[#This Row],[Age]]&lt;25,"Under 25",tbl_HRMaster[[#This Row],[Age]]&lt;35,"25-34",tbl_HRMaster[[#This Row],[Age]]&lt;45,"35-44",tbl_HRMaster[[#This Row],[Age]]&lt;55,"45-54",TRUE,"Above 54")</f>
        <v>25-34</v>
      </c>
      <c r="AD197" s="5" t="str">
        <f>_xlfn.IFS(
tbl_HRMaster[[#This Row],[YearsAtCompany]]&lt;2,"&lt; 2 Years",
tbl_HRMaster[[#This Row],[YearsAtCompany]]&lt;5,"2-4 Years",
tbl_HRMaster[[#This Row],[YearsAtCompany]]&lt;10,"5-9 Years",
TRUE,"10+ Years"
)</f>
        <v>&lt; 2 Years</v>
      </c>
      <c r="AE197" s="5">
        <f>IF(tbl_HRMaster[[#This Row],[Attrition]]="Yes",1,0)</f>
        <v>1</v>
      </c>
    </row>
    <row r="198" spans="1:31" x14ac:dyDescent="0.25">
      <c r="A198">
        <v>25</v>
      </c>
      <c r="B198" t="s">
        <v>28</v>
      </c>
      <c r="C198" t="s">
        <v>22</v>
      </c>
      <c r="D198" t="s">
        <v>30</v>
      </c>
      <c r="E198">
        <v>1</v>
      </c>
      <c r="F198">
        <v>2</v>
      </c>
      <c r="G198" t="s">
        <v>24</v>
      </c>
      <c r="H198">
        <v>3366</v>
      </c>
      <c r="I198" t="s">
        <v>34</v>
      </c>
      <c r="J198">
        <v>1</v>
      </c>
      <c r="K198" t="s">
        <v>35</v>
      </c>
      <c r="L198" t="s">
        <v>27</v>
      </c>
      <c r="M198">
        <v>32120</v>
      </c>
      <c r="N198">
        <v>1</v>
      </c>
      <c r="O198">
        <v>15</v>
      </c>
      <c r="P198">
        <v>1</v>
      </c>
      <c r="Q198">
        <v>1</v>
      </c>
      <c r="R198">
        <v>3</v>
      </c>
      <c r="S198">
        <v>1</v>
      </c>
      <c r="T198">
        <v>0</v>
      </c>
      <c r="U198">
        <v>0</v>
      </c>
      <c r="V198">
        <f>COUNTIF(tbl_HRMaster[EmployeeID],tbl_HRMaster[[#This Row],[EmployeeID]])</f>
        <v>1</v>
      </c>
      <c r="W198">
        <f>IFERROR(INDEX(tbl_EmployeeSurvey[EnvironmentSatisfaction],MATCH(tbl_HRMaster[[#This Row],[EmployeeID]],tbl_EmployeeSurvey[EmployeeID],0)),"Not Found")</f>
        <v>3</v>
      </c>
      <c r="X198">
        <f>IFERROR(INDEX(tbl_EmployeeSurvey[JobSatisfaction],MATCH(tbl_HRMaster[[#This Row],[EmployeeID]],tbl_EmployeeSurvey[EmployeeID],0)),"Not Found")</f>
        <v>2</v>
      </c>
      <c r="Y198" s="5">
        <f>IFERROR(INDEX(tbl_EmployeeSurvey[WorkLifeBalance],MATCH(tbl_HRMaster[[#This Row],[EmployeeID]],tbl_EmployeeSurvey[EmployeeID],0)),"Not Found")</f>
        <v>3</v>
      </c>
      <c r="Z198" s="5">
        <f>IFERROR(VLOOKUP(tbl_HRMaster[[#This Row],[EmployeeID]],tbl_ManagerSurvey[[EmployeeID]:[PerformanceRating]],2,FALSE),"Not Found")</f>
        <v>2</v>
      </c>
      <c r="AA198" s="5">
        <f>IFERROR(VLOOKUP(tbl_HRMaster[[#This Row],[EmployeeID]],tbl_ManagerSurvey[[EmployeeID]:[PerformanceRating]],3,FALSE),"Not Found")</f>
        <v>3</v>
      </c>
      <c r="AB198" s="5" t="str">
        <f>IF(tbl_HRMaster[[#This Row],[Attrition]]="Yes","Left","Active")</f>
        <v>Left</v>
      </c>
      <c r="AC198" s="5" t="str">
        <f>_xlfn.IFS(tbl_HRMaster[[#This Row],[Age]]&lt;25,"Under 25",tbl_HRMaster[[#This Row],[Age]]&lt;35,"25-34",tbl_HRMaster[[#This Row],[Age]]&lt;45,"35-44",tbl_HRMaster[[#This Row],[Age]]&lt;55,"45-54",TRUE,"Above 54")</f>
        <v>25-34</v>
      </c>
      <c r="AD198" s="5" t="str">
        <f>_xlfn.IFS(
tbl_HRMaster[[#This Row],[YearsAtCompany]]&lt;2,"&lt; 2 Years",
tbl_HRMaster[[#This Row],[YearsAtCompany]]&lt;5,"2-4 Years",
tbl_HRMaster[[#This Row],[YearsAtCompany]]&lt;10,"5-9 Years",
TRUE,"10+ Years"
)</f>
        <v>&lt; 2 Years</v>
      </c>
      <c r="AE198" s="5">
        <f>IF(tbl_HRMaster[[#This Row],[Attrition]]="Yes",1,0)</f>
        <v>1</v>
      </c>
    </row>
    <row r="199" spans="1:31" x14ac:dyDescent="0.25">
      <c r="A199">
        <v>26</v>
      </c>
      <c r="B199" t="s">
        <v>21</v>
      </c>
      <c r="C199" t="s">
        <v>22</v>
      </c>
      <c r="D199" t="s">
        <v>30</v>
      </c>
      <c r="E199">
        <v>4</v>
      </c>
      <c r="F199">
        <v>3</v>
      </c>
      <c r="G199" t="s">
        <v>24</v>
      </c>
      <c r="H199">
        <v>861</v>
      </c>
      <c r="I199" t="s">
        <v>34</v>
      </c>
      <c r="J199">
        <v>1</v>
      </c>
      <c r="K199" t="s">
        <v>39</v>
      </c>
      <c r="L199" t="s">
        <v>27</v>
      </c>
      <c r="M199">
        <v>32940</v>
      </c>
      <c r="N199">
        <v>1</v>
      </c>
      <c r="O199">
        <v>11</v>
      </c>
      <c r="P199">
        <v>0</v>
      </c>
      <c r="Q199">
        <v>1</v>
      </c>
      <c r="R199">
        <v>6</v>
      </c>
      <c r="S199">
        <v>1</v>
      </c>
      <c r="T199">
        <v>0</v>
      </c>
      <c r="U199">
        <v>0</v>
      </c>
      <c r="V199">
        <f>COUNTIF(tbl_HRMaster[EmployeeID],tbl_HRMaster[[#This Row],[EmployeeID]])</f>
        <v>1</v>
      </c>
      <c r="W199">
        <f>IFERROR(INDEX(tbl_EmployeeSurvey[EnvironmentSatisfaction],MATCH(tbl_HRMaster[[#This Row],[EmployeeID]],tbl_EmployeeSurvey[EmployeeID],0)),"Not Found")</f>
        <v>1</v>
      </c>
      <c r="X199">
        <f>IFERROR(INDEX(tbl_EmployeeSurvey[JobSatisfaction],MATCH(tbl_HRMaster[[#This Row],[EmployeeID]],tbl_EmployeeSurvey[EmployeeID],0)),"Not Found")</f>
        <v>4</v>
      </c>
      <c r="Y199" s="5">
        <f>IFERROR(INDEX(tbl_EmployeeSurvey[WorkLifeBalance],MATCH(tbl_HRMaster[[#This Row],[EmployeeID]],tbl_EmployeeSurvey[EmployeeID],0)),"Not Found")</f>
        <v>3</v>
      </c>
      <c r="Z199" s="5">
        <f>IFERROR(VLOOKUP(tbl_HRMaster[[#This Row],[EmployeeID]],tbl_ManagerSurvey[[EmployeeID]:[PerformanceRating]],2,FALSE),"Not Found")</f>
        <v>3</v>
      </c>
      <c r="AA199" s="5">
        <f>IFERROR(VLOOKUP(tbl_HRMaster[[#This Row],[EmployeeID]],tbl_ManagerSurvey[[EmployeeID]:[PerformanceRating]],3,FALSE),"Not Found")</f>
        <v>3</v>
      </c>
      <c r="AB199" s="5" t="str">
        <f>IF(tbl_HRMaster[[#This Row],[Attrition]]="Yes","Left","Active")</f>
        <v>Active</v>
      </c>
      <c r="AC199" s="5" t="str">
        <f>_xlfn.IFS(tbl_HRMaster[[#This Row],[Age]]&lt;25,"Under 25",tbl_HRMaster[[#This Row],[Age]]&lt;35,"25-34",tbl_HRMaster[[#This Row],[Age]]&lt;45,"35-44",tbl_HRMaster[[#This Row],[Age]]&lt;55,"45-54",TRUE,"Above 54")</f>
        <v>25-34</v>
      </c>
      <c r="AD199" s="5" t="str">
        <f>_xlfn.IFS(
tbl_HRMaster[[#This Row],[YearsAtCompany]]&lt;2,"&lt; 2 Years",
tbl_HRMaster[[#This Row],[YearsAtCompany]]&lt;5,"2-4 Years",
tbl_HRMaster[[#This Row],[YearsAtCompany]]&lt;10,"5-9 Years",
TRUE,"10+ Years"
)</f>
        <v>&lt; 2 Years</v>
      </c>
      <c r="AE199" s="5">
        <f>IF(tbl_HRMaster[[#This Row],[Attrition]]="Yes",1,0)</f>
        <v>0</v>
      </c>
    </row>
    <row r="200" spans="1:31" x14ac:dyDescent="0.25">
      <c r="A200">
        <v>26</v>
      </c>
      <c r="B200" t="s">
        <v>21</v>
      </c>
      <c r="C200" t="s">
        <v>22</v>
      </c>
      <c r="D200" t="s">
        <v>30</v>
      </c>
      <c r="E200">
        <v>4</v>
      </c>
      <c r="F200">
        <v>3</v>
      </c>
      <c r="G200" t="s">
        <v>24</v>
      </c>
      <c r="H200">
        <v>2331</v>
      </c>
      <c r="I200" t="s">
        <v>34</v>
      </c>
      <c r="J200">
        <v>1</v>
      </c>
      <c r="K200" t="s">
        <v>39</v>
      </c>
      <c r="L200" t="s">
        <v>27</v>
      </c>
      <c r="M200">
        <v>32940</v>
      </c>
      <c r="N200">
        <v>1</v>
      </c>
      <c r="O200">
        <v>11</v>
      </c>
      <c r="P200">
        <v>0</v>
      </c>
      <c r="Q200">
        <v>1</v>
      </c>
      <c r="R200">
        <v>6</v>
      </c>
      <c r="S200">
        <v>1</v>
      </c>
      <c r="T200">
        <v>0</v>
      </c>
      <c r="U200">
        <v>0</v>
      </c>
      <c r="V200">
        <f>COUNTIF(tbl_HRMaster[EmployeeID],tbl_HRMaster[[#This Row],[EmployeeID]])</f>
        <v>1</v>
      </c>
      <c r="W200">
        <f>IFERROR(INDEX(tbl_EmployeeSurvey[EnvironmentSatisfaction],MATCH(tbl_HRMaster[[#This Row],[EmployeeID]],tbl_EmployeeSurvey[EmployeeID],0)),"Not Found")</f>
        <v>1</v>
      </c>
      <c r="X200">
        <f>IFERROR(INDEX(tbl_EmployeeSurvey[JobSatisfaction],MATCH(tbl_HRMaster[[#This Row],[EmployeeID]],tbl_EmployeeSurvey[EmployeeID],0)),"Not Found")</f>
        <v>4</v>
      </c>
      <c r="Y200" s="5">
        <f>IFERROR(INDEX(tbl_EmployeeSurvey[WorkLifeBalance],MATCH(tbl_HRMaster[[#This Row],[EmployeeID]],tbl_EmployeeSurvey[EmployeeID],0)),"Not Found")</f>
        <v>3</v>
      </c>
      <c r="Z200" s="5">
        <f>IFERROR(VLOOKUP(tbl_HRMaster[[#This Row],[EmployeeID]],tbl_ManagerSurvey[[EmployeeID]:[PerformanceRating]],2,FALSE),"Not Found")</f>
        <v>3</v>
      </c>
      <c r="AA200" s="5">
        <f>IFERROR(VLOOKUP(tbl_HRMaster[[#This Row],[EmployeeID]],tbl_ManagerSurvey[[EmployeeID]:[PerformanceRating]],3,FALSE),"Not Found")</f>
        <v>3</v>
      </c>
      <c r="AB200" s="5" t="str">
        <f>IF(tbl_HRMaster[[#This Row],[Attrition]]="Yes","Left","Active")</f>
        <v>Active</v>
      </c>
      <c r="AC200" s="5" t="str">
        <f>_xlfn.IFS(tbl_HRMaster[[#This Row],[Age]]&lt;25,"Under 25",tbl_HRMaster[[#This Row],[Age]]&lt;35,"25-34",tbl_HRMaster[[#This Row],[Age]]&lt;45,"35-44",tbl_HRMaster[[#This Row],[Age]]&lt;55,"45-54",TRUE,"Above 54")</f>
        <v>25-34</v>
      </c>
      <c r="AD200" s="5" t="str">
        <f>_xlfn.IFS(
tbl_HRMaster[[#This Row],[YearsAtCompany]]&lt;2,"&lt; 2 Years",
tbl_HRMaster[[#This Row],[YearsAtCompany]]&lt;5,"2-4 Years",
tbl_HRMaster[[#This Row],[YearsAtCompany]]&lt;10,"5-9 Years",
TRUE,"10+ Years"
)</f>
        <v>&lt; 2 Years</v>
      </c>
      <c r="AE200" s="5">
        <f>IF(tbl_HRMaster[[#This Row],[Attrition]]="Yes",1,0)</f>
        <v>0</v>
      </c>
    </row>
    <row r="201" spans="1:31" x14ac:dyDescent="0.25">
      <c r="A201">
        <v>26</v>
      </c>
      <c r="B201" t="s">
        <v>21</v>
      </c>
      <c r="C201" t="s">
        <v>22</v>
      </c>
      <c r="D201" t="s">
        <v>30</v>
      </c>
      <c r="E201">
        <v>4</v>
      </c>
      <c r="F201">
        <v>3</v>
      </c>
      <c r="G201" t="s">
        <v>24</v>
      </c>
      <c r="H201">
        <v>3801</v>
      </c>
      <c r="I201" t="s">
        <v>34</v>
      </c>
      <c r="J201">
        <v>1</v>
      </c>
      <c r="K201" t="s">
        <v>39</v>
      </c>
      <c r="L201" t="s">
        <v>27</v>
      </c>
      <c r="M201">
        <v>32940</v>
      </c>
      <c r="N201">
        <v>1</v>
      </c>
      <c r="O201">
        <v>11</v>
      </c>
      <c r="P201">
        <v>0</v>
      </c>
      <c r="Q201">
        <v>1</v>
      </c>
      <c r="R201">
        <v>6</v>
      </c>
      <c r="S201">
        <v>1</v>
      </c>
      <c r="T201">
        <v>0</v>
      </c>
      <c r="U201">
        <v>0</v>
      </c>
      <c r="V201">
        <f>COUNTIF(tbl_HRMaster[EmployeeID],tbl_HRMaster[[#This Row],[EmployeeID]])</f>
        <v>1</v>
      </c>
      <c r="W201">
        <f>IFERROR(INDEX(tbl_EmployeeSurvey[EnvironmentSatisfaction],MATCH(tbl_HRMaster[[#This Row],[EmployeeID]],tbl_EmployeeSurvey[EmployeeID],0)),"Not Found")</f>
        <v>1</v>
      </c>
      <c r="X201">
        <f>IFERROR(INDEX(tbl_EmployeeSurvey[JobSatisfaction],MATCH(tbl_HRMaster[[#This Row],[EmployeeID]],tbl_EmployeeSurvey[EmployeeID],0)),"Not Found")</f>
        <v>4</v>
      </c>
      <c r="Y201" s="5">
        <f>IFERROR(INDEX(tbl_EmployeeSurvey[WorkLifeBalance],MATCH(tbl_HRMaster[[#This Row],[EmployeeID]],tbl_EmployeeSurvey[EmployeeID],0)),"Not Found")</f>
        <v>3</v>
      </c>
      <c r="Z201" s="5">
        <f>IFERROR(VLOOKUP(tbl_HRMaster[[#This Row],[EmployeeID]],tbl_ManagerSurvey[[EmployeeID]:[PerformanceRating]],2,FALSE),"Not Found")</f>
        <v>3</v>
      </c>
      <c r="AA201" s="5">
        <f>IFERROR(VLOOKUP(tbl_HRMaster[[#This Row],[EmployeeID]],tbl_ManagerSurvey[[EmployeeID]:[PerformanceRating]],3,FALSE),"Not Found")</f>
        <v>3</v>
      </c>
      <c r="AB201" s="5" t="str">
        <f>IF(tbl_HRMaster[[#This Row],[Attrition]]="Yes","Left","Active")</f>
        <v>Active</v>
      </c>
      <c r="AC201" s="5" t="str">
        <f>_xlfn.IFS(tbl_HRMaster[[#This Row],[Age]]&lt;25,"Under 25",tbl_HRMaster[[#This Row],[Age]]&lt;35,"25-34",tbl_HRMaster[[#This Row],[Age]]&lt;45,"35-44",tbl_HRMaster[[#This Row],[Age]]&lt;55,"45-54",TRUE,"Above 54")</f>
        <v>25-34</v>
      </c>
      <c r="AD201" s="5" t="str">
        <f>_xlfn.IFS(
tbl_HRMaster[[#This Row],[YearsAtCompany]]&lt;2,"&lt; 2 Years",
tbl_HRMaster[[#This Row],[YearsAtCompany]]&lt;5,"2-4 Years",
tbl_HRMaster[[#This Row],[YearsAtCompany]]&lt;10,"5-9 Years",
TRUE,"10+ Years"
)</f>
        <v>&lt; 2 Years</v>
      </c>
      <c r="AE201" s="5">
        <f>IF(tbl_HRMaster[[#This Row],[Attrition]]="Yes",1,0)</f>
        <v>0</v>
      </c>
    </row>
    <row r="202" spans="1:31" x14ac:dyDescent="0.25">
      <c r="A202">
        <v>22</v>
      </c>
      <c r="B202" t="s">
        <v>28</v>
      </c>
      <c r="C202" t="s">
        <v>22</v>
      </c>
      <c r="D202" t="s">
        <v>30</v>
      </c>
      <c r="E202">
        <v>16</v>
      </c>
      <c r="F202">
        <v>2</v>
      </c>
      <c r="G202" t="s">
        <v>24</v>
      </c>
      <c r="H202">
        <v>1082</v>
      </c>
      <c r="I202" t="s">
        <v>25</v>
      </c>
      <c r="J202">
        <v>2</v>
      </c>
      <c r="K202" t="s">
        <v>40</v>
      </c>
      <c r="L202" t="s">
        <v>32</v>
      </c>
      <c r="M202">
        <v>35790</v>
      </c>
      <c r="N202">
        <v>1</v>
      </c>
      <c r="O202">
        <v>19</v>
      </c>
      <c r="P202">
        <v>3</v>
      </c>
      <c r="Q202">
        <v>1</v>
      </c>
      <c r="R202">
        <v>3</v>
      </c>
      <c r="S202">
        <v>1</v>
      </c>
      <c r="T202">
        <v>0</v>
      </c>
      <c r="U202">
        <v>0</v>
      </c>
      <c r="V202">
        <f>COUNTIF(tbl_HRMaster[EmployeeID],tbl_HRMaster[[#This Row],[EmployeeID]])</f>
        <v>1</v>
      </c>
      <c r="W202">
        <f>IFERROR(INDEX(tbl_EmployeeSurvey[EnvironmentSatisfaction],MATCH(tbl_HRMaster[[#This Row],[EmployeeID]],tbl_EmployeeSurvey[EmployeeID],0)),"Not Found")</f>
        <v>4</v>
      </c>
      <c r="X202">
        <f>IFERROR(INDEX(tbl_EmployeeSurvey[JobSatisfaction],MATCH(tbl_HRMaster[[#This Row],[EmployeeID]],tbl_EmployeeSurvey[EmployeeID],0)),"Not Found")</f>
        <v>2</v>
      </c>
      <c r="Y202" s="5">
        <f>IFERROR(INDEX(tbl_EmployeeSurvey[WorkLifeBalance],MATCH(tbl_HRMaster[[#This Row],[EmployeeID]],tbl_EmployeeSurvey[EmployeeID],0)),"Not Found")</f>
        <v>3</v>
      </c>
      <c r="Z202" s="5">
        <f>IFERROR(VLOOKUP(tbl_HRMaster[[#This Row],[EmployeeID]],tbl_ManagerSurvey[[EmployeeID]:[PerformanceRating]],2,FALSE),"Not Found")</f>
        <v>3</v>
      </c>
      <c r="AA202" s="5">
        <f>IFERROR(VLOOKUP(tbl_HRMaster[[#This Row],[EmployeeID]],tbl_ManagerSurvey[[EmployeeID]:[PerformanceRating]],3,FALSE),"Not Found")</f>
        <v>3</v>
      </c>
      <c r="AB202" s="5" t="str">
        <f>IF(tbl_HRMaster[[#This Row],[Attrition]]="Yes","Left","Active")</f>
        <v>Left</v>
      </c>
      <c r="AC202" s="5" t="str">
        <f>_xlfn.IFS(tbl_HRMaster[[#This Row],[Age]]&lt;25,"Under 25",tbl_HRMaster[[#This Row],[Age]]&lt;35,"25-34",tbl_HRMaster[[#This Row],[Age]]&lt;45,"35-44",tbl_HRMaster[[#This Row],[Age]]&lt;55,"45-54",TRUE,"Above 54")</f>
        <v>Under 25</v>
      </c>
      <c r="AD202" s="5" t="str">
        <f>_xlfn.IFS(
tbl_HRMaster[[#This Row],[YearsAtCompany]]&lt;2,"&lt; 2 Years",
tbl_HRMaster[[#This Row],[YearsAtCompany]]&lt;5,"2-4 Years",
tbl_HRMaster[[#This Row],[YearsAtCompany]]&lt;10,"5-9 Years",
TRUE,"10+ Years"
)</f>
        <v>&lt; 2 Years</v>
      </c>
      <c r="AE202" s="5">
        <f>IF(tbl_HRMaster[[#This Row],[Attrition]]="Yes",1,0)</f>
        <v>1</v>
      </c>
    </row>
    <row r="203" spans="1:31" x14ac:dyDescent="0.25">
      <c r="A203">
        <v>22</v>
      </c>
      <c r="B203" t="s">
        <v>28</v>
      </c>
      <c r="C203" t="s">
        <v>22</v>
      </c>
      <c r="D203" t="s">
        <v>30</v>
      </c>
      <c r="E203">
        <v>16</v>
      </c>
      <c r="F203">
        <v>2</v>
      </c>
      <c r="G203" t="s">
        <v>24</v>
      </c>
      <c r="H203">
        <v>2552</v>
      </c>
      <c r="I203" t="s">
        <v>25</v>
      </c>
      <c r="J203">
        <v>2</v>
      </c>
      <c r="K203" t="s">
        <v>40</v>
      </c>
      <c r="L203" t="s">
        <v>32</v>
      </c>
      <c r="M203">
        <v>35790</v>
      </c>
      <c r="N203">
        <v>1</v>
      </c>
      <c r="O203">
        <v>19</v>
      </c>
      <c r="P203">
        <v>3</v>
      </c>
      <c r="Q203">
        <v>1</v>
      </c>
      <c r="R203">
        <v>3</v>
      </c>
      <c r="S203">
        <v>1</v>
      </c>
      <c r="T203">
        <v>0</v>
      </c>
      <c r="U203">
        <v>0</v>
      </c>
      <c r="V203">
        <f>COUNTIF(tbl_HRMaster[EmployeeID],tbl_HRMaster[[#This Row],[EmployeeID]])</f>
        <v>1</v>
      </c>
      <c r="W203">
        <f>IFERROR(INDEX(tbl_EmployeeSurvey[EnvironmentSatisfaction],MATCH(tbl_HRMaster[[#This Row],[EmployeeID]],tbl_EmployeeSurvey[EmployeeID],0)),"Not Found")</f>
        <v>4</v>
      </c>
      <c r="X203">
        <f>IFERROR(INDEX(tbl_EmployeeSurvey[JobSatisfaction],MATCH(tbl_HRMaster[[#This Row],[EmployeeID]],tbl_EmployeeSurvey[EmployeeID],0)),"Not Found")</f>
        <v>2</v>
      </c>
      <c r="Y203" s="5">
        <f>IFERROR(INDEX(tbl_EmployeeSurvey[WorkLifeBalance],MATCH(tbl_HRMaster[[#This Row],[EmployeeID]],tbl_EmployeeSurvey[EmployeeID],0)),"Not Found")</f>
        <v>3</v>
      </c>
      <c r="Z203" s="5">
        <f>IFERROR(VLOOKUP(tbl_HRMaster[[#This Row],[EmployeeID]],tbl_ManagerSurvey[[EmployeeID]:[PerformanceRating]],2,FALSE),"Not Found")</f>
        <v>3</v>
      </c>
      <c r="AA203" s="5">
        <f>IFERROR(VLOOKUP(tbl_HRMaster[[#This Row],[EmployeeID]],tbl_ManagerSurvey[[EmployeeID]:[PerformanceRating]],3,FALSE),"Not Found")</f>
        <v>3</v>
      </c>
      <c r="AB203" s="5" t="str">
        <f>IF(tbl_HRMaster[[#This Row],[Attrition]]="Yes","Left","Active")</f>
        <v>Left</v>
      </c>
      <c r="AC203" s="5" t="str">
        <f>_xlfn.IFS(tbl_HRMaster[[#This Row],[Age]]&lt;25,"Under 25",tbl_HRMaster[[#This Row],[Age]]&lt;35,"25-34",tbl_HRMaster[[#This Row],[Age]]&lt;45,"35-44",tbl_HRMaster[[#This Row],[Age]]&lt;55,"45-54",TRUE,"Above 54")</f>
        <v>Under 25</v>
      </c>
      <c r="AD203" s="5" t="str">
        <f>_xlfn.IFS(
tbl_HRMaster[[#This Row],[YearsAtCompany]]&lt;2,"&lt; 2 Years",
tbl_HRMaster[[#This Row],[YearsAtCompany]]&lt;5,"2-4 Years",
tbl_HRMaster[[#This Row],[YearsAtCompany]]&lt;10,"5-9 Years",
TRUE,"10+ Years"
)</f>
        <v>&lt; 2 Years</v>
      </c>
      <c r="AE203" s="5">
        <f>IF(tbl_HRMaster[[#This Row],[Attrition]]="Yes",1,0)</f>
        <v>1</v>
      </c>
    </row>
    <row r="204" spans="1:31" x14ac:dyDescent="0.25">
      <c r="A204">
        <v>22</v>
      </c>
      <c r="B204" t="s">
        <v>28</v>
      </c>
      <c r="C204" t="s">
        <v>22</v>
      </c>
      <c r="D204" t="s">
        <v>30</v>
      </c>
      <c r="E204">
        <v>16</v>
      </c>
      <c r="F204">
        <v>2</v>
      </c>
      <c r="G204" t="s">
        <v>24</v>
      </c>
      <c r="H204">
        <v>4022</v>
      </c>
      <c r="I204" t="s">
        <v>25</v>
      </c>
      <c r="J204">
        <v>2</v>
      </c>
      <c r="K204" t="s">
        <v>40</v>
      </c>
      <c r="L204" t="s">
        <v>32</v>
      </c>
      <c r="M204">
        <v>35790</v>
      </c>
      <c r="N204">
        <v>1</v>
      </c>
      <c r="O204">
        <v>19</v>
      </c>
      <c r="P204">
        <v>3</v>
      </c>
      <c r="Q204">
        <v>1</v>
      </c>
      <c r="R204">
        <v>3</v>
      </c>
      <c r="S204">
        <v>1</v>
      </c>
      <c r="T204">
        <v>0</v>
      </c>
      <c r="U204">
        <v>0</v>
      </c>
      <c r="V204">
        <f>COUNTIF(tbl_HRMaster[EmployeeID],tbl_HRMaster[[#This Row],[EmployeeID]])</f>
        <v>1</v>
      </c>
      <c r="W204">
        <f>IFERROR(INDEX(tbl_EmployeeSurvey[EnvironmentSatisfaction],MATCH(tbl_HRMaster[[#This Row],[EmployeeID]],tbl_EmployeeSurvey[EmployeeID],0)),"Not Found")</f>
        <v>4</v>
      </c>
      <c r="X204">
        <f>IFERROR(INDEX(tbl_EmployeeSurvey[JobSatisfaction],MATCH(tbl_HRMaster[[#This Row],[EmployeeID]],tbl_EmployeeSurvey[EmployeeID],0)),"Not Found")</f>
        <v>2</v>
      </c>
      <c r="Y204" s="5">
        <f>IFERROR(INDEX(tbl_EmployeeSurvey[WorkLifeBalance],MATCH(tbl_HRMaster[[#This Row],[EmployeeID]],tbl_EmployeeSurvey[EmployeeID],0)),"Not Found")</f>
        <v>3</v>
      </c>
      <c r="Z204" s="5">
        <f>IFERROR(VLOOKUP(tbl_HRMaster[[#This Row],[EmployeeID]],tbl_ManagerSurvey[[EmployeeID]:[PerformanceRating]],2,FALSE),"Not Found")</f>
        <v>3</v>
      </c>
      <c r="AA204" s="5">
        <f>IFERROR(VLOOKUP(tbl_HRMaster[[#This Row],[EmployeeID]],tbl_ManagerSurvey[[EmployeeID]:[PerformanceRating]],3,FALSE),"Not Found")</f>
        <v>3</v>
      </c>
      <c r="AB204" s="5" t="str">
        <f>IF(tbl_HRMaster[[#This Row],[Attrition]]="Yes","Left","Active")</f>
        <v>Left</v>
      </c>
      <c r="AC204" s="5" t="str">
        <f>_xlfn.IFS(tbl_HRMaster[[#This Row],[Age]]&lt;25,"Under 25",tbl_HRMaster[[#This Row],[Age]]&lt;35,"25-34",tbl_HRMaster[[#This Row],[Age]]&lt;45,"35-44",tbl_HRMaster[[#This Row],[Age]]&lt;55,"45-54",TRUE,"Above 54")</f>
        <v>Under 25</v>
      </c>
      <c r="AD204" s="5" t="str">
        <f>_xlfn.IFS(
tbl_HRMaster[[#This Row],[YearsAtCompany]]&lt;2,"&lt; 2 Years",
tbl_HRMaster[[#This Row],[YearsAtCompany]]&lt;5,"2-4 Years",
tbl_HRMaster[[#This Row],[YearsAtCompany]]&lt;10,"5-9 Years",
TRUE,"10+ Years"
)</f>
        <v>&lt; 2 Years</v>
      </c>
      <c r="AE204" s="5">
        <f>IF(tbl_HRMaster[[#This Row],[Attrition]]="Yes",1,0)</f>
        <v>1</v>
      </c>
    </row>
    <row r="205" spans="1:31" x14ac:dyDescent="0.25">
      <c r="A205">
        <v>35</v>
      </c>
      <c r="B205" t="s">
        <v>21</v>
      </c>
      <c r="C205" t="s">
        <v>22</v>
      </c>
      <c r="D205" t="s">
        <v>30</v>
      </c>
      <c r="E205">
        <v>8</v>
      </c>
      <c r="F205">
        <v>4</v>
      </c>
      <c r="G205" t="s">
        <v>38</v>
      </c>
      <c r="H205">
        <v>1262</v>
      </c>
      <c r="I205" t="s">
        <v>25</v>
      </c>
      <c r="J205">
        <v>3</v>
      </c>
      <c r="K205" t="s">
        <v>31</v>
      </c>
      <c r="L205" t="s">
        <v>27</v>
      </c>
      <c r="M205">
        <v>38380</v>
      </c>
      <c r="N205">
        <v>1</v>
      </c>
      <c r="O205">
        <v>16</v>
      </c>
      <c r="P205">
        <v>1</v>
      </c>
      <c r="Q205">
        <v>1</v>
      </c>
      <c r="R205">
        <v>2</v>
      </c>
      <c r="S205">
        <v>1</v>
      </c>
      <c r="T205">
        <v>0</v>
      </c>
      <c r="U205">
        <v>1</v>
      </c>
      <c r="V205">
        <f>COUNTIF(tbl_HRMaster[EmployeeID],tbl_HRMaster[[#This Row],[EmployeeID]])</f>
        <v>1</v>
      </c>
      <c r="W205">
        <f>IFERROR(INDEX(tbl_EmployeeSurvey[EnvironmentSatisfaction],MATCH(tbl_HRMaster[[#This Row],[EmployeeID]],tbl_EmployeeSurvey[EmployeeID],0)),"Not Found")</f>
        <v>4</v>
      </c>
      <c r="X205">
        <f>IFERROR(INDEX(tbl_EmployeeSurvey[JobSatisfaction],MATCH(tbl_HRMaster[[#This Row],[EmployeeID]],tbl_EmployeeSurvey[EmployeeID],0)),"Not Found")</f>
        <v>4</v>
      </c>
      <c r="Y205" s="5">
        <f>IFERROR(INDEX(tbl_EmployeeSurvey[WorkLifeBalance],MATCH(tbl_HRMaster[[#This Row],[EmployeeID]],tbl_EmployeeSurvey[EmployeeID],0)),"Not Found")</f>
        <v>3</v>
      </c>
      <c r="Z205" s="5">
        <f>IFERROR(VLOOKUP(tbl_HRMaster[[#This Row],[EmployeeID]],tbl_ManagerSurvey[[EmployeeID]:[PerformanceRating]],2,FALSE),"Not Found")</f>
        <v>3</v>
      </c>
      <c r="AA205" s="5">
        <f>IFERROR(VLOOKUP(tbl_HRMaster[[#This Row],[EmployeeID]],tbl_ManagerSurvey[[EmployeeID]:[PerformanceRating]],3,FALSE),"Not Found")</f>
        <v>3</v>
      </c>
      <c r="AB205" s="5" t="str">
        <f>IF(tbl_HRMaster[[#This Row],[Attrition]]="Yes","Left","Active")</f>
        <v>Active</v>
      </c>
      <c r="AC205" s="5" t="str">
        <f>_xlfn.IFS(tbl_HRMaster[[#This Row],[Age]]&lt;25,"Under 25",tbl_HRMaster[[#This Row],[Age]]&lt;35,"25-34",tbl_HRMaster[[#This Row],[Age]]&lt;45,"35-44",tbl_HRMaster[[#This Row],[Age]]&lt;55,"45-54",TRUE,"Above 54")</f>
        <v>35-44</v>
      </c>
      <c r="AD205" s="5" t="str">
        <f>_xlfn.IFS(
tbl_HRMaster[[#This Row],[YearsAtCompany]]&lt;2,"&lt; 2 Years",
tbl_HRMaster[[#This Row],[YearsAtCompany]]&lt;5,"2-4 Years",
tbl_HRMaster[[#This Row],[YearsAtCompany]]&lt;10,"5-9 Years",
TRUE,"10+ Years"
)</f>
        <v>&lt; 2 Years</v>
      </c>
      <c r="AE205" s="5">
        <f>IF(tbl_HRMaster[[#This Row],[Attrition]]="Yes",1,0)</f>
        <v>0</v>
      </c>
    </row>
    <row r="206" spans="1:31" x14ac:dyDescent="0.25">
      <c r="A206">
        <v>35</v>
      </c>
      <c r="B206" t="s">
        <v>21</v>
      </c>
      <c r="C206" t="s">
        <v>22</v>
      </c>
      <c r="D206" t="s">
        <v>30</v>
      </c>
      <c r="E206">
        <v>8</v>
      </c>
      <c r="F206">
        <v>4</v>
      </c>
      <c r="G206" t="s">
        <v>38</v>
      </c>
      <c r="H206">
        <v>2732</v>
      </c>
      <c r="I206" t="s">
        <v>25</v>
      </c>
      <c r="J206">
        <v>3</v>
      </c>
      <c r="K206" t="s">
        <v>31</v>
      </c>
      <c r="L206" t="s">
        <v>27</v>
      </c>
      <c r="M206">
        <v>38380</v>
      </c>
      <c r="N206">
        <v>1</v>
      </c>
      <c r="O206">
        <v>16</v>
      </c>
      <c r="P206">
        <v>1</v>
      </c>
      <c r="Q206">
        <v>1</v>
      </c>
      <c r="R206">
        <v>2</v>
      </c>
      <c r="S206">
        <v>1</v>
      </c>
      <c r="T206">
        <v>0</v>
      </c>
      <c r="U206">
        <v>1</v>
      </c>
      <c r="V206">
        <f>COUNTIF(tbl_HRMaster[EmployeeID],tbl_HRMaster[[#This Row],[EmployeeID]])</f>
        <v>1</v>
      </c>
      <c r="W206">
        <f>IFERROR(INDEX(tbl_EmployeeSurvey[EnvironmentSatisfaction],MATCH(tbl_HRMaster[[#This Row],[EmployeeID]],tbl_EmployeeSurvey[EmployeeID],0)),"Not Found")</f>
        <v>4</v>
      </c>
      <c r="X206">
        <f>IFERROR(INDEX(tbl_EmployeeSurvey[JobSatisfaction],MATCH(tbl_HRMaster[[#This Row],[EmployeeID]],tbl_EmployeeSurvey[EmployeeID],0)),"Not Found")</f>
        <v>4</v>
      </c>
      <c r="Y206" s="5">
        <f>IFERROR(INDEX(tbl_EmployeeSurvey[WorkLifeBalance],MATCH(tbl_HRMaster[[#This Row],[EmployeeID]],tbl_EmployeeSurvey[EmployeeID],0)),"Not Found")</f>
        <v>3</v>
      </c>
      <c r="Z206" s="5">
        <f>IFERROR(VLOOKUP(tbl_HRMaster[[#This Row],[EmployeeID]],tbl_ManagerSurvey[[EmployeeID]:[PerformanceRating]],2,FALSE),"Not Found")</f>
        <v>3</v>
      </c>
      <c r="AA206" s="5">
        <f>IFERROR(VLOOKUP(tbl_HRMaster[[#This Row],[EmployeeID]],tbl_ManagerSurvey[[EmployeeID]:[PerformanceRating]],3,FALSE),"Not Found")</f>
        <v>3</v>
      </c>
      <c r="AB206" s="5" t="str">
        <f>IF(tbl_HRMaster[[#This Row],[Attrition]]="Yes","Left","Active")</f>
        <v>Active</v>
      </c>
      <c r="AC206" s="5" t="str">
        <f>_xlfn.IFS(tbl_HRMaster[[#This Row],[Age]]&lt;25,"Under 25",tbl_HRMaster[[#This Row],[Age]]&lt;35,"25-34",tbl_HRMaster[[#This Row],[Age]]&lt;45,"35-44",tbl_HRMaster[[#This Row],[Age]]&lt;55,"45-54",TRUE,"Above 54")</f>
        <v>35-44</v>
      </c>
      <c r="AD206" s="5" t="str">
        <f>_xlfn.IFS(
tbl_HRMaster[[#This Row],[YearsAtCompany]]&lt;2,"&lt; 2 Years",
tbl_HRMaster[[#This Row],[YearsAtCompany]]&lt;5,"2-4 Years",
tbl_HRMaster[[#This Row],[YearsAtCompany]]&lt;10,"5-9 Years",
TRUE,"10+ Years"
)</f>
        <v>&lt; 2 Years</v>
      </c>
      <c r="AE206" s="5">
        <f>IF(tbl_HRMaster[[#This Row],[Attrition]]="Yes",1,0)</f>
        <v>0</v>
      </c>
    </row>
    <row r="207" spans="1:31" x14ac:dyDescent="0.25">
      <c r="A207">
        <v>35</v>
      </c>
      <c r="B207" t="s">
        <v>21</v>
      </c>
      <c r="C207" t="s">
        <v>22</v>
      </c>
      <c r="D207" t="s">
        <v>30</v>
      </c>
      <c r="E207">
        <v>8</v>
      </c>
      <c r="F207">
        <v>4</v>
      </c>
      <c r="G207" t="s">
        <v>38</v>
      </c>
      <c r="H207">
        <v>4202</v>
      </c>
      <c r="I207" t="s">
        <v>25</v>
      </c>
      <c r="J207">
        <v>3</v>
      </c>
      <c r="K207" t="s">
        <v>31</v>
      </c>
      <c r="L207" t="s">
        <v>27</v>
      </c>
      <c r="M207">
        <v>38380</v>
      </c>
      <c r="N207">
        <v>1</v>
      </c>
      <c r="O207">
        <v>16</v>
      </c>
      <c r="P207">
        <v>1</v>
      </c>
      <c r="Q207">
        <v>1</v>
      </c>
      <c r="R207">
        <v>2</v>
      </c>
      <c r="S207">
        <v>1</v>
      </c>
      <c r="T207">
        <v>0</v>
      </c>
      <c r="U207">
        <v>1</v>
      </c>
      <c r="V207">
        <f>COUNTIF(tbl_HRMaster[EmployeeID],tbl_HRMaster[[#This Row],[EmployeeID]])</f>
        <v>1</v>
      </c>
      <c r="W207">
        <f>IFERROR(INDEX(tbl_EmployeeSurvey[EnvironmentSatisfaction],MATCH(tbl_HRMaster[[#This Row],[EmployeeID]],tbl_EmployeeSurvey[EmployeeID],0)),"Not Found")</f>
        <v>4</v>
      </c>
      <c r="X207">
        <f>IFERROR(INDEX(tbl_EmployeeSurvey[JobSatisfaction],MATCH(tbl_HRMaster[[#This Row],[EmployeeID]],tbl_EmployeeSurvey[EmployeeID],0)),"Not Found")</f>
        <v>4</v>
      </c>
      <c r="Y207" s="5">
        <f>IFERROR(INDEX(tbl_EmployeeSurvey[WorkLifeBalance],MATCH(tbl_HRMaster[[#This Row],[EmployeeID]],tbl_EmployeeSurvey[EmployeeID],0)),"Not Found")</f>
        <v>3</v>
      </c>
      <c r="Z207" s="5">
        <f>IFERROR(VLOOKUP(tbl_HRMaster[[#This Row],[EmployeeID]],tbl_ManagerSurvey[[EmployeeID]:[PerformanceRating]],2,FALSE),"Not Found")</f>
        <v>3</v>
      </c>
      <c r="AA207" s="5">
        <f>IFERROR(VLOOKUP(tbl_HRMaster[[#This Row],[EmployeeID]],tbl_ManagerSurvey[[EmployeeID]:[PerformanceRating]],3,FALSE),"Not Found")</f>
        <v>3</v>
      </c>
      <c r="AB207" s="5" t="str">
        <f>IF(tbl_HRMaster[[#This Row],[Attrition]]="Yes","Left","Active")</f>
        <v>Active</v>
      </c>
      <c r="AC207" s="5" t="str">
        <f>_xlfn.IFS(tbl_HRMaster[[#This Row],[Age]]&lt;25,"Under 25",tbl_HRMaster[[#This Row],[Age]]&lt;35,"25-34",tbl_HRMaster[[#This Row],[Age]]&lt;45,"35-44",tbl_HRMaster[[#This Row],[Age]]&lt;55,"45-54",TRUE,"Above 54")</f>
        <v>35-44</v>
      </c>
      <c r="AD207" s="5" t="str">
        <f>_xlfn.IFS(
tbl_HRMaster[[#This Row],[YearsAtCompany]]&lt;2,"&lt; 2 Years",
tbl_HRMaster[[#This Row],[YearsAtCompany]]&lt;5,"2-4 Years",
tbl_HRMaster[[#This Row],[YearsAtCompany]]&lt;10,"5-9 Years",
TRUE,"10+ Years"
)</f>
        <v>&lt; 2 Years</v>
      </c>
      <c r="AE207" s="5">
        <f>IF(tbl_HRMaster[[#This Row],[Attrition]]="Yes",1,0)</f>
        <v>0</v>
      </c>
    </row>
    <row r="208" spans="1:31" x14ac:dyDescent="0.25">
      <c r="A208">
        <v>28</v>
      </c>
      <c r="B208" t="s">
        <v>28</v>
      </c>
      <c r="C208" t="s">
        <v>22</v>
      </c>
      <c r="D208" t="s">
        <v>30</v>
      </c>
      <c r="E208">
        <v>15</v>
      </c>
      <c r="F208">
        <v>4</v>
      </c>
      <c r="G208" t="s">
        <v>24</v>
      </c>
      <c r="H208">
        <v>585</v>
      </c>
      <c r="I208" t="s">
        <v>34</v>
      </c>
      <c r="J208">
        <v>2</v>
      </c>
      <c r="K208" t="s">
        <v>35</v>
      </c>
      <c r="L208" t="s">
        <v>27</v>
      </c>
      <c r="M208">
        <v>41970</v>
      </c>
      <c r="N208">
        <v>1</v>
      </c>
      <c r="O208">
        <v>13</v>
      </c>
      <c r="P208">
        <v>0</v>
      </c>
      <c r="Q208">
        <v>1</v>
      </c>
      <c r="R208">
        <v>3</v>
      </c>
      <c r="S208">
        <v>1</v>
      </c>
      <c r="T208">
        <v>0</v>
      </c>
      <c r="U208">
        <v>0</v>
      </c>
      <c r="V208">
        <f>COUNTIF(tbl_HRMaster[EmployeeID],tbl_HRMaster[[#This Row],[EmployeeID]])</f>
        <v>1</v>
      </c>
      <c r="W208">
        <f>IFERROR(INDEX(tbl_EmployeeSurvey[EnvironmentSatisfaction],MATCH(tbl_HRMaster[[#This Row],[EmployeeID]],tbl_EmployeeSurvey[EmployeeID],0)),"Not Found")</f>
        <v>3</v>
      </c>
      <c r="X208">
        <f>IFERROR(INDEX(tbl_EmployeeSurvey[JobSatisfaction],MATCH(tbl_HRMaster[[#This Row],[EmployeeID]],tbl_EmployeeSurvey[EmployeeID],0)),"Not Found")</f>
        <v>4</v>
      </c>
      <c r="Y208" s="5">
        <f>IFERROR(INDEX(tbl_EmployeeSurvey[WorkLifeBalance],MATCH(tbl_HRMaster[[#This Row],[EmployeeID]],tbl_EmployeeSurvey[EmployeeID],0)),"Not Found")</f>
        <v>2</v>
      </c>
      <c r="Z208" s="5">
        <f>IFERROR(VLOOKUP(tbl_HRMaster[[#This Row],[EmployeeID]],tbl_ManagerSurvey[[EmployeeID]:[PerformanceRating]],2,FALSE),"Not Found")</f>
        <v>1</v>
      </c>
      <c r="AA208" s="5">
        <f>IFERROR(VLOOKUP(tbl_HRMaster[[#This Row],[EmployeeID]],tbl_ManagerSurvey[[EmployeeID]:[PerformanceRating]],3,FALSE),"Not Found")</f>
        <v>3</v>
      </c>
      <c r="AB208" s="5" t="str">
        <f>IF(tbl_HRMaster[[#This Row],[Attrition]]="Yes","Left","Active")</f>
        <v>Left</v>
      </c>
      <c r="AC208" s="5" t="str">
        <f>_xlfn.IFS(tbl_HRMaster[[#This Row],[Age]]&lt;25,"Under 25",tbl_HRMaster[[#This Row],[Age]]&lt;35,"25-34",tbl_HRMaster[[#This Row],[Age]]&lt;45,"35-44",tbl_HRMaster[[#This Row],[Age]]&lt;55,"45-54",TRUE,"Above 54")</f>
        <v>25-34</v>
      </c>
      <c r="AD208" s="5" t="str">
        <f>_xlfn.IFS(
tbl_HRMaster[[#This Row],[YearsAtCompany]]&lt;2,"&lt; 2 Years",
tbl_HRMaster[[#This Row],[YearsAtCompany]]&lt;5,"2-4 Years",
tbl_HRMaster[[#This Row],[YearsAtCompany]]&lt;10,"5-9 Years",
TRUE,"10+ Years"
)</f>
        <v>&lt; 2 Years</v>
      </c>
      <c r="AE208" s="5">
        <f>IF(tbl_HRMaster[[#This Row],[Attrition]]="Yes",1,0)</f>
        <v>1</v>
      </c>
    </row>
    <row r="209" spans="1:31" x14ac:dyDescent="0.25">
      <c r="A209">
        <v>28</v>
      </c>
      <c r="B209" t="s">
        <v>28</v>
      </c>
      <c r="C209" t="s">
        <v>22</v>
      </c>
      <c r="D209" t="s">
        <v>30</v>
      </c>
      <c r="E209">
        <v>15</v>
      </c>
      <c r="F209">
        <v>4</v>
      </c>
      <c r="G209" t="s">
        <v>24</v>
      </c>
      <c r="H209">
        <v>2055</v>
      </c>
      <c r="I209" t="s">
        <v>34</v>
      </c>
      <c r="J209">
        <v>2</v>
      </c>
      <c r="K209" t="s">
        <v>35</v>
      </c>
      <c r="L209" t="s">
        <v>27</v>
      </c>
      <c r="M209">
        <v>41970</v>
      </c>
      <c r="N209">
        <v>1</v>
      </c>
      <c r="O209">
        <v>13</v>
      </c>
      <c r="P209">
        <v>0</v>
      </c>
      <c r="Q209">
        <v>1</v>
      </c>
      <c r="R209">
        <v>3</v>
      </c>
      <c r="S209">
        <v>1</v>
      </c>
      <c r="T209">
        <v>0</v>
      </c>
      <c r="U209">
        <v>0</v>
      </c>
      <c r="V209">
        <f>COUNTIF(tbl_HRMaster[EmployeeID],tbl_HRMaster[[#This Row],[EmployeeID]])</f>
        <v>1</v>
      </c>
      <c r="W209">
        <f>IFERROR(INDEX(tbl_EmployeeSurvey[EnvironmentSatisfaction],MATCH(tbl_HRMaster[[#This Row],[EmployeeID]],tbl_EmployeeSurvey[EmployeeID],0)),"Not Found")</f>
        <v>3</v>
      </c>
      <c r="X209">
        <f>IFERROR(INDEX(tbl_EmployeeSurvey[JobSatisfaction],MATCH(tbl_HRMaster[[#This Row],[EmployeeID]],tbl_EmployeeSurvey[EmployeeID],0)),"Not Found")</f>
        <v>4</v>
      </c>
      <c r="Y209" s="5">
        <f>IFERROR(INDEX(tbl_EmployeeSurvey[WorkLifeBalance],MATCH(tbl_HRMaster[[#This Row],[EmployeeID]],tbl_EmployeeSurvey[EmployeeID],0)),"Not Found")</f>
        <v>2</v>
      </c>
      <c r="Z209" s="5">
        <f>IFERROR(VLOOKUP(tbl_HRMaster[[#This Row],[EmployeeID]],tbl_ManagerSurvey[[EmployeeID]:[PerformanceRating]],2,FALSE),"Not Found")</f>
        <v>1</v>
      </c>
      <c r="AA209" s="5">
        <f>IFERROR(VLOOKUP(tbl_HRMaster[[#This Row],[EmployeeID]],tbl_ManagerSurvey[[EmployeeID]:[PerformanceRating]],3,FALSE),"Not Found")</f>
        <v>3</v>
      </c>
      <c r="AB209" s="5" t="str">
        <f>IF(tbl_HRMaster[[#This Row],[Attrition]]="Yes","Left","Active")</f>
        <v>Left</v>
      </c>
      <c r="AC209" s="5" t="str">
        <f>_xlfn.IFS(tbl_HRMaster[[#This Row],[Age]]&lt;25,"Under 25",tbl_HRMaster[[#This Row],[Age]]&lt;35,"25-34",tbl_HRMaster[[#This Row],[Age]]&lt;45,"35-44",tbl_HRMaster[[#This Row],[Age]]&lt;55,"45-54",TRUE,"Above 54")</f>
        <v>25-34</v>
      </c>
      <c r="AD209" s="5" t="str">
        <f>_xlfn.IFS(
tbl_HRMaster[[#This Row],[YearsAtCompany]]&lt;2,"&lt; 2 Years",
tbl_HRMaster[[#This Row],[YearsAtCompany]]&lt;5,"2-4 Years",
tbl_HRMaster[[#This Row],[YearsAtCompany]]&lt;10,"5-9 Years",
TRUE,"10+ Years"
)</f>
        <v>&lt; 2 Years</v>
      </c>
      <c r="AE209" s="5">
        <f>IF(tbl_HRMaster[[#This Row],[Attrition]]="Yes",1,0)</f>
        <v>1</v>
      </c>
    </row>
    <row r="210" spans="1:31" x14ac:dyDescent="0.25">
      <c r="A210">
        <v>28</v>
      </c>
      <c r="B210" t="s">
        <v>28</v>
      </c>
      <c r="C210" t="s">
        <v>22</v>
      </c>
      <c r="D210" t="s">
        <v>30</v>
      </c>
      <c r="E210">
        <v>15</v>
      </c>
      <c r="F210">
        <v>4</v>
      </c>
      <c r="G210" t="s">
        <v>24</v>
      </c>
      <c r="H210">
        <v>3525</v>
      </c>
      <c r="I210" t="s">
        <v>34</v>
      </c>
      <c r="J210">
        <v>2</v>
      </c>
      <c r="K210" t="s">
        <v>35</v>
      </c>
      <c r="L210" t="s">
        <v>27</v>
      </c>
      <c r="M210">
        <v>41970</v>
      </c>
      <c r="N210">
        <v>1</v>
      </c>
      <c r="O210">
        <v>13</v>
      </c>
      <c r="P210">
        <v>0</v>
      </c>
      <c r="Q210">
        <v>1</v>
      </c>
      <c r="R210">
        <v>3</v>
      </c>
      <c r="S210">
        <v>1</v>
      </c>
      <c r="T210">
        <v>0</v>
      </c>
      <c r="U210">
        <v>0</v>
      </c>
      <c r="V210">
        <f>COUNTIF(tbl_HRMaster[EmployeeID],tbl_HRMaster[[#This Row],[EmployeeID]])</f>
        <v>1</v>
      </c>
      <c r="W210">
        <f>IFERROR(INDEX(tbl_EmployeeSurvey[EnvironmentSatisfaction],MATCH(tbl_HRMaster[[#This Row],[EmployeeID]],tbl_EmployeeSurvey[EmployeeID],0)),"Not Found")</f>
        <v>3</v>
      </c>
      <c r="X210">
        <f>IFERROR(INDEX(tbl_EmployeeSurvey[JobSatisfaction],MATCH(tbl_HRMaster[[#This Row],[EmployeeID]],tbl_EmployeeSurvey[EmployeeID],0)),"Not Found")</f>
        <v>4</v>
      </c>
      <c r="Y210" s="5">
        <f>IFERROR(INDEX(tbl_EmployeeSurvey[WorkLifeBalance],MATCH(tbl_HRMaster[[#This Row],[EmployeeID]],tbl_EmployeeSurvey[EmployeeID],0)),"Not Found")</f>
        <v>2</v>
      </c>
      <c r="Z210" s="5">
        <f>IFERROR(VLOOKUP(tbl_HRMaster[[#This Row],[EmployeeID]],tbl_ManagerSurvey[[EmployeeID]:[PerformanceRating]],2,FALSE),"Not Found")</f>
        <v>1</v>
      </c>
      <c r="AA210" s="5">
        <f>IFERROR(VLOOKUP(tbl_HRMaster[[#This Row],[EmployeeID]],tbl_ManagerSurvey[[EmployeeID]:[PerformanceRating]],3,FALSE),"Not Found")</f>
        <v>3</v>
      </c>
      <c r="AB210" s="5" t="str">
        <f>IF(tbl_HRMaster[[#This Row],[Attrition]]="Yes","Left","Active")</f>
        <v>Left</v>
      </c>
      <c r="AC210" s="5" t="str">
        <f>_xlfn.IFS(tbl_HRMaster[[#This Row],[Age]]&lt;25,"Under 25",tbl_HRMaster[[#This Row],[Age]]&lt;35,"25-34",tbl_HRMaster[[#This Row],[Age]]&lt;45,"35-44",tbl_HRMaster[[#This Row],[Age]]&lt;55,"45-54",TRUE,"Above 54")</f>
        <v>25-34</v>
      </c>
      <c r="AD210" s="5" t="str">
        <f>_xlfn.IFS(
tbl_HRMaster[[#This Row],[YearsAtCompany]]&lt;2,"&lt; 2 Years",
tbl_HRMaster[[#This Row],[YearsAtCompany]]&lt;5,"2-4 Years",
tbl_HRMaster[[#This Row],[YearsAtCompany]]&lt;10,"5-9 Years",
TRUE,"10+ Years"
)</f>
        <v>&lt; 2 Years</v>
      </c>
      <c r="AE210" s="5">
        <f>IF(tbl_HRMaster[[#This Row],[Attrition]]="Yes",1,0)</f>
        <v>1</v>
      </c>
    </row>
    <row r="211" spans="1:31" x14ac:dyDescent="0.25">
      <c r="A211">
        <v>32</v>
      </c>
      <c r="B211" t="s">
        <v>21</v>
      </c>
      <c r="C211" t="s">
        <v>36</v>
      </c>
      <c r="D211" t="s">
        <v>30</v>
      </c>
      <c r="E211">
        <v>11</v>
      </c>
      <c r="F211">
        <v>2</v>
      </c>
      <c r="G211" t="s">
        <v>33</v>
      </c>
      <c r="H211">
        <v>593</v>
      </c>
      <c r="I211" t="s">
        <v>25</v>
      </c>
      <c r="J211">
        <v>2</v>
      </c>
      <c r="K211" t="s">
        <v>31</v>
      </c>
      <c r="L211" t="s">
        <v>41</v>
      </c>
      <c r="M211">
        <v>44870</v>
      </c>
      <c r="N211">
        <v>1</v>
      </c>
      <c r="O211">
        <v>11</v>
      </c>
      <c r="P211">
        <v>0</v>
      </c>
      <c r="Q211">
        <v>1</v>
      </c>
      <c r="R211">
        <v>5</v>
      </c>
      <c r="S211">
        <v>1</v>
      </c>
      <c r="T211">
        <v>0</v>
      </c>
      <c r="U211">
        <v>0</v>
      </c>
      <c r="V211">
        <f>COUNTIF(tbl_HRMaster[EmployeeID],tbl_HRMaster[[#This Row],[EmployeeID]])</f>
        <v>1</v>
      </c>
      <c r="W211">
        <f>IFERROR(INDEX(tbl_EmployeeSurvey[EnvironmentSatisfaction],MATCH(tbl_HRMaster[[#This Row],[EmployeeID]],tbl_EmployeeSurvey[EmployeeID],0)),"Not Found")</f>
        <v>3</v>
      </c>
      <c r="X211">
        <f>IFERROR(INDEX(tbl_EmployeeSurvey[JobSatisfaction],MATCH(tbl_HRMaster[[#This Row],[EmployeeID]],tbl_EmployeeSurvey[EmployeeID],0)),"Not Found")</f>
        <v>1</v>
      </c>
      <c r="Y211" s="5">
        <f>IFERROR(INDEX(tbl_EmployeeSurvey[WorkLifeBalance],MATCH(tbl_HRMaster[[#This Row],[EmployeeID]],tbl_EmployeeSurvey[EmployeeID],0)),"Not Found")</f>
        <v>3</v>
      </c>
      <c r="Z211" s="5">
        <f>IFERROR(VLOOKUP(tbl_HRMaster[[#This Row],[EmployeeID]],tbl_ManagerSurvey[[EmployeeID]:[PerformanceRating]],2,FALSE),"Not Found")</f>
        <v>2</v>
      </c>
      <c r="AA211" s="5">
        <f>IFERROR(VLOOKUP(tbl_HRMaster[[#This Row],[EmployeeID]],tbl_ManagerSurvey[[EmployeeID]:[PerformanceRating]],3,FALSE),"Not Found")</f>
        <v>3</v>
      </c>
      <c r="AB211" s="5" t="str">
        <f>IF(tbl_HRMaster[[#This Row],[Attrition]]="Yes","Left","Active")</f>
        <v>Active</v>
      </c>
      <c r="AC211" s="5" t="str">
        <f>_xlfn.IFS(tbl_HRMaster[[#This Row],[Age]]&lt;25,"Under 25",tbl_HRMaster[[#This Row],[Age]]&lt;35,"25-34",tbl_HRMaster[[#This Row],[Age]]&lt;45,"35-44",tbl_HRMaster[[#This Row],[Age]]&lt;55,"45-54",TRUE,"Above 54")</f>
        <v>25-34</v>
      </c>
      <c r="AD211" s="5" t="str">
        <f>_xlfn.IFS(
tbl_HRMaster[[#This Row],[YearsAtCompany]]&lt;2,"&lt; 2 Years",
tbl_HRMaster[[#This Row],[YearsAtCompany]]&lt;5,"2-4 Years",
tbl_HRMaster[[#This Row],[YearsAtCompany]]&lt;10,"5-9 Years",
TRUE,"10+ Years"
)</f>
        <v>&lt; 2 Years</v>
      </c>
      <c r="AE211" s="5">
        <f>IF(tbl_HRMaster[[#This Row],[Attrition]]="Yes",1,0)</f>
        <v>0</v>
      </c>
    </row>
    <row r="212" spans="1:31" x14ac:dyDescent="0.25">
      <c r="A212">
        <v>32</v>
      </c>
      <c r="B212" t="s">
        <v>21</v>
      </c>
      <c r="C212" t="s">
        <v>36</v>
      </c>
      <c r="D212" t="s">
        <v>30</v>
      </c>
      <c r="E212">
        <v>11</v>
      </c>
      <c r="F212">
        <v>2</v>
      </c>
      <c r="G212" t="s">
        <v>33</v>
      </c>
      <c r="H212">
        <v>2063</v>
      </c>
      <c r="I212" t="s">
        <v>25</v>
      </c>
      <c r="J212">
        <v>2</v>
      </c>
      <c r="K212" t="s">
        <v>31</v>
      </c>
      <c r="L212" t="s">
        <v>41</v>
      </c>
      <c r="M212">
        <v>44870</v>
      </c>
      <c r="N212">
        <v>1</v>
      </c>
      <c r="O212">
        <v>11</v>
      </c>
      <c r="P212">
        <v>0</v>
      </c>
      <c r="Q212">
        <v>1</v>
      </c>
      <c r="R212">
        <v>5</v>
      </c>
      <c r="S212">
        <v>1</v>
      </c>
      <c r="T212">
        <v>0</v>
      </c>
      <c r="U212">
        <v>0</v>
      </c>
      <c r="V212">
        <f>COUNTIF(tbl_HRMaster[EmployeeID],tbl_HRMaster[[#This Row],[EmployeeID]])</f>
        <v>1</v>
      </c>
      <c r="W212">
        <f>IFERROR(INDEX(tbl_EmployeeSurvey[EnvironmentSatisfaction],MATCH(tbl_HRMaster[[#This Row],[EmployeeID]],tbl_EmployeeSurvey[EmployeeID],0)),"Not Found")</f>
        <v>3</v>
      </c>
      <c r="X212">
        <f>IFERROR(INDEX(tbl_EmployeeSurvey[JobSatisfaction],MATCH(tbl_HRMaster[[#This Row],[EmployeeID]],tbl_EmployeeSurvey[EmployeeID],0)),"Not Found")</f>
        <v>1</v>
      </c>
      <c r="Y212" s="5">
        <f>IFERROR(INDEX(tbl_EmployeeSurvey[WorkLifeBalance],MATCH(tbl_HRMaster[[#This Row],[EmployeeID]],tbl_EmployeeSurvey[EmployeeID],0)),"Not Found")</f>
        <v>3</v>
      </c>
      <c r="Z212" s="5">
        <f>IFERROR(VLOOKUP(tbl_HRMaster[[#This Row],[EmployeeID]],tbl_ManagerSurvey[[EmployeeID]:[PerformanceRating]],2,FALSE),"Not Found")</f>
        <v>2</v>
      </c>
      <c r="AA212" s="5">
        <f>IFERROR(VLOOKUP(tbl_HRMaster[[#This Row],[EmployeeID]],tbl_ManagerSurvey[[EmployeeID]:[PerformanceRating]],3,FALSE),"Not Found")</f>
        <v>3</v>
      </c>
      <c r="AB212" s="5" t="str">
        <f>IF(tbl_HRMaster[[#This Row],[Attrition]]="Yes","Left","Active")</f>
        <v>Active</v>
      </c>
      <c r="AC212" s="5" t="str">
        <f>_xlfn.IFS(tbl_HRMaster[[#This Row],[Age]]&lt;25,"Under 25",tbl_HRMaster[[#This Row],[Age]]&lt;35,"25-34",tbl_HRMaster[[#This Row],[Age]]&lt;45,"35-44",tbl_HRMaster[[#This Row],[Age]]&lt;55,"45-54",TRUE,"Above 54")</f>
        <v>25-34</v>
      </c>
      <c r="AD212" s="5" t="str">
        <f>_xlfn.IFS(
tbl_HRMaster[[#This Row],[YearsAtCompany]]&lt;2,"&lt; 2 Years",
tbl_HRMaster[[#This Row],[YearsAtCompany]]&lt;5,"2-4 Years",
tbl_HRMaster[[#This Row],[YearsAtCompany]]&lt;10,"5-9 Years",
TRUE,"10+ Years"
)</f>
        <v>&lt; 2 Years</v>
      </c>
      <c r="AE212" s="5">
        <f>IF(tbl_HRMaster[[#This Row],[Attrition]]="Yes",1,0)</f>
        <v>0</v>
      </c>
    </row>
    <row r="213" spans="1:31" x14ac:dyDescent="0.25">
      <c r="A213">
        <v>32</v>
      </c>
      <c r="B213" t="s">
        <v>21</v>
      </c>
      <c r="C213" t="s">
        <v>36</v>
      </c>
      <c r="D213" t="s">
        <v>30</v>
      </c>
      <c r="E213">
        <v>11</v>
      </c>
      <c r="F213">
        <v>2</v>
      </c>
      <c r="G213" t="s">
        <v>33</v>
      </c>
      <c r="H213">
        <v>3533</v>
      </c>
      <c r="I213" t="s">
        <v>25</v>
      </c>
      <c r="J213">
        <v>2</v>
      </c>
      <c r="K213" t="s">
        <v>31</v>
      </c>
      <c r="L213" t="s">
        <v>41</v>
      </c>
      <c r="M213">
        <v>44870</v>
      </c>
      <c r="N213">
        <v>1</v>
      </c>
      <c r="O213">
        <v>11</v>
      </c>
      <c r="P213">
        <v>0</v>
      </c>
      <c r="Q213">
        <v>1</v>
      </c>
      <c r="R213">
        <v>5</v>
      </c>
      <c r="S213">
        <v>1</v>
      </c>
      <c r="T213">
        <v>0</v>
      </c>
      <c r="U213">
        <v>0</v>
      </c>
      <c r="V213">
        <f>COUNTIF(tbl_HRMaster[EmployeeID],tbl_HRMaster[[#This Row],[EmployeeID]])</f>
        <v>1</v>
      </c>
      <c r="W213">
        <f>IFERROR(INDEX(tbl_EmployeeSurvey[EnvironmentSatisfaction],MATCH(tbl_HRMaster[[#This Row],[EmployeeID]],tbl_EmployeeSurvey[EmployeeID],0)),"Not Found")</f>
        <v>3</v>
      </c>
      <c r="X213">
        <f>IFERROR(INDEX(tbl_EmployeeSurvey[JobSatisfaction],MATCH(tbl_HRMaster[[#This Row],[EmployeeID]],tbl_EmployeeSurvey[EmployeeID],0)),"Not Found")</f>
        <v>1</v>
      </c>
      <c r="Y213" s="5">
        <f>IFERROR(INDEX(tbl_EmployeeSurvey[WorkLifeBalance],MATCH(tbl_HRMaster[[#This Row],[EmployeeID]],tbl_EmployeeSurvey[EmployeeID],0)),"Not Found")</f>
        <v>3</v>
      </c>
      <c r="Z213" s="5">
        <f>IFERROR(VLOOKUP(tbl_HRMaster[[#This Row],[EmployeeID]],tbl_ManagerSurvey[[EmployeeID]:[PerformanceRating]],2,FALSE),"Not Found")</f>
        <v>2</v>
      </c>
      <c r="AA213" s="5">
        <f>IFERROR(VLOOKUP(tbl_HRMaster[[#This Row],[EmployeeID]],tbl_ManagerSurvey[[EmployeeID]:[PerformanceRating]],3,FALSE),"Not Found")</f>
        <v>3</v>
      </c>
      <c r="AB213" s="5" t="str">
        <f>IF(tbl_HRMaster[[#This Row],[Attrition]]="Yes","Left","Active")</f>
        <v>Active</v>
      </c>
      <c r="AC213" s="5" t="str">
        <f>_xlfn.IFS(tbl_HRMaster[[#This Row],[Age]]&lt;25,"Under 25",tbl_HRMaster[[#This Row],[Age]]&lt;35,"25-34",tbl_HRMaster[[#This Row],[Age]]&lt;45,"35-44",tbl_HRMaster[[#This Row],[Age]]&lt;55,"45-54",TRUE,"Above 54")</f>
        <v>25-34</v>
      </c>
      <c r="AD213" s="5" t="str">
        <f>_xlfn.IFS(
tbl_HRMaster[[#This Row],[YearsAtCompany]]&lt;2,"&lt; 2 Years",
tbl_HRMaster[[#This Row],[YearsAtCompany]]&lt;5,"2-4 Years",
tbl_HRMaster[[#This Row],[YearsAtCompany]]&lt;10,"5-9 Years",
TRUE,"10+ Years"
)</f>
        <v>&lt; 2 Years</v>
      </c>
      <c r="AE213" s="5">
        <f>IF(tbl_HRMaster[[#This Row],[Attrition]]="Yes",1,0)</f>
        <v>0</v>
      </c>
    </row>
    <row r="214" spans="1:31" x14ac:dyDescent="0.25">
      <c r="A214">
        <v>31</v>
      </c>
      <c r="B214" t="s">
        <v>21</v>
      </c>
      <c r="C214" t="s">
        <v>22</v>
      </c>
      <c r="D214" t="s">
        <v>23</v>
      </c>
      <c r="E214">
        <v>6</v>
      </c>
      <c r="F214">
        <v>3</v>
      </c>
      <c r="G214" t="s">
        <v>33</v>
      </c>
      <c r="H214">
        <v>1145</v>
      </c>
      <c r="I214" t="s">
        <v>34</v>
      </c>
      <c r="J214">
        <v>1</v>
      </c>
      <c r="K214" t="s">
        <v>42</v>
      </c>
      <c r="L214" t="s">
        <v>41</v>
      </c>
      <c r="M214">
        <v>45340</v>
      </c>
      <c r="N214">
        <v>1</v>
      </c>
      <c r="O214">
        <v>13</v>
      </c>
      <c r="P214">
        <v>0</v>
      </c>
      <c r="Q214">
        <v>1</v>
      </c>
      <c r="R214">
        <v>2</v>
      </c>
      <c r="S214">
        <v>1</v>
      </c>
      <c r="T214">
        <v>0</v>
      </c>
      <c r="U214">
        <v>0</v>
      </c>
      <c r="V214">
        <f>COUNTIF(tbl_HRMaster[EmployeeID],tbl_HRMaster[[#This Row],[EmployeeID]])</f>
        <v>1</v>
      </c>
      <c r="W214">
        <f>IFERROR(INDEX(tbl_EmployeeSurvey[EnvironmentSatisfaction],MATCH(tbl_HRMaster[[#This Row],[EmployeeID]],tbl_EmployeeSurvey[EmployeeID],0)),"Not Found")</f>
        <v>4</v>
      </c>
      <c r="X214">
        <f>IFERROR(INDEX(tbl_EmployeeSurvey[JobSatisfaction],MATCH(tbl_HRMaster[[#This Row],[EmployeeID]],tbl_EmployeeSurvey[EmployeeID],0)),"Not Found")</f>
        <v>4</v>
      </c>
      <c r="Y214" s="5">
        <f>IFERROR(INDEX(tbl_EmployeeSurvey[WorkLifeBalance],MATCH(tbl_HRMaster[[#This Row],[EmployeeID]],tbl_EmployeeSurvey[EmployeeID],0)),"Not Found")</f>
        <v>3</v>
      </c>
      <c r="Z214" s="5">
        <f>IFERROR(VLOOKUP(tbl_HRMaster[[#This Row],[EmployeeID]],tbl_ManagerSurvey[[EmployeeID]:[PerformanceRating]],2,FALSE),"Not Found")</f>
        <v>3</v>
      </c>
      <c r="AA214" s="5">
        <f>IFERROR(VLOOKUP(tbl_HRMaster[[#This Row],[EmployeeID]],tbl_ManagerSurvey[[EmployeeID]:[PerformanceRating]],3,FALSE),"Not Found")</f>
        <v>3</v>
      </c>
      <c r="AB214" s="5" t="str">
        <f>IF(tbl_HRMaster[[#This Row],[Attrition]]="Yes","Left","Active")</f>
        <v>Active</v>
      </c>
      <c r="AC214" s="5" t="str">
        <f>_xlfn.IFS(tbl_HRMaster[[#This Row],[Age]]&lt;25,"Under 25",tbl_HRMaster[[#This Row],[Age]]&lt;35,"25-34",tbl_HRMaster[[#This Row],[Age]]&lt;45,"35-44",tbl_HRMaster[[#This Row],[Age]]&lt;55,"45-54",TRUE,"Above 54")</f>
        <v>25-34</v>
      </c>
      <c r="AD214" s="5" t="str">
        <f>_xlfn.IFS(
tbl_HRMaster[[#This Row],[YearsAtCompany]]&lt;2,"&lt; 2 Years",
tbl_HRMaster[[#This Row],[YearsAtCompany]]&lt;5,"2-4 Years",
tbl_HRMaster[[#This Row],[YearsAtCompany]]&lt;10,"5-9 Years",
TRUE,"10+ Years"
)</f>
        <v>&lt; 2 Years</v>
      </c>
      <c r="AE214" s="5">
        <f>IF(tbl_HRMaster[[#This Row],[Attrition]]="Yes",1,0)</f>
        <v>0</v>
      </c>
    </row>
    <row r="215" spans="1:31" x14ac:dyDescent="0.25">
      <c r="A215">
        <v>31</v>
      </c>
      <c r="B215" t="s">
        <v>21</v>
      </c>
      <c r="C215" t="s">
        <v>22</v>
      </c>
      <c r="D215" t="s">
        <v>23</v>
      </c>
      <c r="E215">
        <v>6</v>
      </c>
      <c r="F215">
        <v>3</v>
      </c>
      <c r="G215" t="s">
        <v>33</v>
      </c>
      <c r="H215">
        <v>2615</v>
      </c>
      <c r="I215" t="s">
        <v>34</v>
      </c>
      <c r="J215">
        <v>1</v>
      </c>
      <c r="K215" t="s">
        <v>42</v>
      </c>
      <c r="L215" t="s">
        <v>41</v>
      </c>
      <c r="M215">
        <v>45340</v>
      </c>
      <c r="N215">
        <v>1</v>
      </c>
      <c r="O215">
        <v>13</v>
      </c>
      <c r="P215">
        <v>0</v>
      </c>
      <c r="Q215">
        <v>1</v>
      </c>
      <c r="R215">
        <v>2</v>
      </c>
      <c r="S215">
        <v>1</v>
      </c>
      <c r="T215">
        <v>0</v>
      </c>
      <c r="U215">
        <v>0</v>
      </c>
      <c r="V215">
        <f>COUNTIF(tbl_HRMaster[EmployeeID],tbl_HRMaster[[#This Row],[EmployeeID]])</f>
        <v>1</v>
      </c>
      <c r="W215">
        <f>IFERROR(INDEX(tbl_EmployeeSurvey[EnvironmentSatisfaction],MATCH(tbl_HRMaster[[#This Row],[EmployeeID]],tbl_EmployeeSurvey[EmployeeID],0)),"Not Found")</f>
        <v>4</v>
      </c>
      <c r="X215">
        <f>IFERROR(INDEX(tbl_EmployeeSurvey[JobSatisfaction],MATCH(tbl_HRMaster[[#This Row],[EmployeeID]],tbl_EmployeeSurvey[EmployeeID],0)),"Not Found")</f>
        <v>4</v>
      </c>
      <c r="Y215" s="5">
        <f>IFERROR(INDEX(tbl_EmployeeSurvey[WorkLifeBalance],MATCH(tbl_HRMaster[[#This Row],[EmployeeID]],tbl_EmployeeSurvey[EmployeeID],0)),"Not Found")</f>
        <v>3</v>
      </c>
      <c r="Z215" s="5">
        <f>IFERROR(VLOOKUP(tbl_HRMaster[[#This Row],[EmployeeID]],tbl_ManagerSurvey[[EmployeeID]:[PerformanceRating]],2,FALSE),"Not Found")</f>
        <v>3</v>
      </c>
      <c r="AA215" s="5">
        <f>IFERROR(VLOOKUP(tbl_HRMaster[[#This Row],[EmployeeID]],tbl_ManagerSurvey[[EmployeeID]:[PerformanceRating]],3,FALSE),"Not Found")</f>
        <v>3</v>
      </c>
      <c r="AB215" s="5" t="str">
        <f>IF(tbl_HRMaster[[#This Row],[Attrition]]="Yes","Left","Active")</f>
        <v>Active</v>
      </c>
      <c r="AC215" s="5" t="str">
        <f>_xlfn.IFS(tbl_HRMaster[[#This Row],[Age]]&lt;25,"Under 25",tbl_HRMaster[[#This Row],[Age]]&lt;35,"25-34",tbl_HRMaster[[#This Row],[Age]]&lt;45,"35-44",tbl_HRMaster[[#This Row],[Age]]&lt;55,"45-54",TRUE,"Above 54")</f>
        <v>25-34</v>
      </c>
      <c r="AD215" s="5" t="str">
        <f>_xlfn.IFS(
tbl_HRMaster[[#This Row],[YearsAtCompany]]&lt;2,"&lt; 2 Years",
tbl_HRMaster[[#This Row],[YearsAtCompany]]&lt;5,"2-4 Years",
tbl_HRMaster[[#This Row],[YearsAtCompany]]&lt;10,"5-9 Years",
TRUE,"10+ Years"
)</f>
        <v>&lt; 2 Years</v>
      </c>
      <c r="AE215" s="5">
        <f>IF(tbl_HRMaster[[#This Row],[Attrition]]="Yes",1,0)</f>
        <v>0</v>
      </c>
    </row>
    <row r="216" spans="1:31" x14ac:dyDescent="0.25">
      <c r="A216">
        <v>31</v>
      </c>
      <c r="B216" t="s">
        <v>21</v>
      </c>
      <c r="C216" t="s">
        <v>22</v>
      </c>
      <c r="D216" t="s">
        <v>23</v>
      </c>
      <c r="E216">
        <v>6</v>
      </c>
      <c r="F216">
        <v>3</v>
      </c>
      <c r="G216" t="s">
        <v>33</v>
      </c>
      <c r="H216">
        <v>4085</v>
      </c>
      <c r="I216" t="s">
        <v>34</v>
      </c>
      <c r="J216">
        <v>1</v>
      </c>
      <c r="K216" t="s">
        <v>42</v>
      </c>
      <c r="L216" t="s">
        <v>41</v>
      </c>
      <c r="M216">
        <v>45340</v>
      </c>
      <c r="N216">
        <v>1</v>
      </c>
      <c r="O216">
        <v>13</v>
      </c>
      <c r="P216">
        <v>0</v>
      </c>
      <c r="Q216">
        <v>1</v>
      </c>
      <c r="R216">
        <v>2</v>
      </c>
      <c r="S216">
        <v>1</v>
      </c>
      <c r="T216">
        <v>0</v>
      </c>
      <c r="U216">
        <v>0</v>
      </c>
      <c r="V216">
        <f>COUNTIF(tbl_HRMaster[EmployeeID],tbl_HRMaster[[#This Row],[EmployeeID]])</f>
        <v>1</v>
      </c>
      <c r="W216">
        <f>IFERROR(INDEX(tbl_EmployeeSurvey[EnvironmentSatisfaction],MATCH(tbl_HRMaster[[#This Row],[EmployeeID]],tbl_EmployeeSurvey[EmployeeID],0)),"Not Found")</f>
        <v>4</v>
      </c>
      <c r="X216">
        <f>IFERROR(INDEX(tbl_EmployeeSurvey[JobSatisfaction],MATCH(tbl_HRMaster[[#This Row],[EmployeeID]],tbl_EmployeeSurvey[EmployeeID],0)),"Not Found")</f>
        <v>4</v>
      </c>
      <c r="Y216" s="5">
        <f>IFERROR(INDEX(tbl_EmployeeSurvey[WorkLifeBalance],MATCH(tbl_HRMaster[[#This Row],[EmployeeID]],tbl_EmployeeSurvey[EmployeeID],0)),"Not Found")</f>
        <v>3</v>
      </c>
      <c r="Z216" s="5">
        <f>IFERROR(VLOOKUP(tbl_HRMaster[[#This Row],[EmployeeID]],tbl_ManagerSurvey[[EmployeeID]:[PerformanceRating]],2,FALSE),"Not Found")</f>
        <v>3</v>
      </c>
      <c r="AA216" s="5">
        <f>IFERROR(VLOOKUP(tbl_HRMaster[[#This Row],[EmployeeID]],tbl_ManagerSurvey[[EmployeeID]:[PerformanceRating]],3,FALSE),"Not Found")</f>
        <v>3</v>
      </c>
      <c r="AB216" s="5" t="str">
        <f>IF(tbl_HRMaster[[#This Row],[Attrition]]="Yes","Left","Active")</f>
        <v>Active</v>
      </c>
      <c r="AC216" s="5" t="str">
        <f>_xlfn.IFS(tbl_HRMaster[[#This Row],[Age]]&lt;25,"Under 25",tbl_HRMaster[[#This Row],[Age]]&lt;35,"25-34",tbl_HRMaster[[#This Row],[Age]]&lt;45,"35-44",tbl_HRMaster[[#This Row],[Age]]&lt;55,"45-54",TRUE,"Above 54")</f>
        <v>25-34</v>
      </c>
      <c r="AD216" s="5" t="str">
        <f>_xlfn.IFS(
tbl_HRMaster[[#This Row],[YearsAtCompany]]&lt;2,"&lt; 2 Years",
tbl_HRMaster[[#This Row],[YearsAtCompany]]&lt;5,"2-4 Years",
tbl_HRMaster[[#This Row],[YearsAtCompany]]&lt;10,"5-9 Years",
TRUE,"10+ Years"
)</f>
        <v>&lt; 2 Years</v>
      </c>
      <c r="AE216" s="5">
        <f>IF(tbl_HRMaster[[#This Row],[Attrition]]="Yes",1,0)</f>
        <v>0</v>
      </c>
    </row>
    <row r="217" spans="1:31" x14ac:dyDescent="0.25">
      <c r="A217">
        <v>27</v>
      </c>
      <c r="B217" t="s">
        <v>21</v>
      </c>
      <c r="C217" t="s">
        <v>22</v>
      </c>
      <c r="D217" t="s">
        <v>23</v>
      </c>
      <c r="E217">
        <v>8</v>
      </c>
      <c r="F217">
        <v>2</v>
      </c>
      <c r="G217" t="s">
        <v>45</v>
      </c>
      <c r="H217">
        <v>1254</v>
      </c>
      <c r="I217" t="s">
        <v>25</v>
      </c>
      <c r="J217">
        <v>3</v>
      </c>
      <c r="K217" t="s">
        <v>31</v>
      </c>
      <c r="L217" t="s">
        <v>41</v>
      </c>
      <c r="M217">
        <v>45990</v>
      </c>
      <c r="N217">
        <v>1</v>
      </c>
      <c r="O217">
        <v>15</v>
      </c>
      <c r="P217">
        <v>1</v>
      </c>
      <c r="Q217">
        <v>1</v>
      </c>
      <c r="R217">
        <v>3</v>
      </c>
      <c r="S217">
        <v>1</v>
      </c>
      <c r="T217">
        <v>0</v>
      </c>
      <c r="U217">
        <v>0</v>
      </c>
      <c r="V217">
        <f>COUNTIF(tbl_HRMaster[EmployeeID],tbl_HRMaster[[#This Row],[EmployeeID]])</f>
        <v>1</v>
      </c>
      <c r="W217">
        <f>IFERROR(INDEX(tbl_EmployeeSurvey[EnvironmentSatisfaction],MATCH(tbl_HRMaster[[#This Row],[EmployeeID]],tbl_EmployeeSurvey[EmployeeID],0)),"Not Found")</f>
        <v>4</v>
      </c>
      <c r="X217">
        <f>IFERROR(INDEX(tbl_EmployeeSurvey[JobSatisfaction],MATCH(tbl_HRMaster[[#This Row],[EmployeeID]],tbl_EmployeeSurvey[EmployeeID],0)),"Not Found")</f>
        <v>1</v>
      </c>
      <c r="Y217" s="5">
        <f>IFERROR(INDEX(tbl_EmployeeSurvey[WorkLifeBalance],MATCH(tbl_HRMaster[[#This Row],[EmployeeID]],tbl_EmployeeSurvey[EmployeeID],0)),"Not Found")</f>
        <v>3</v>
      </c>
      <c r="Z217" s="5">
        <f>IFERROR(VLOOKUP(tbl_HRMaster[[#This Row],[EmployeeID]],tbl_ManagerSurvey[[EmployeeID]:[PerformanceRating]],2,FALSE),"Not Found")</f>
        <v>2</v>
      </c>
      <c r="AA217" s="5">
        <f>IFERROR(VLOOKUP(tbl_HRMaster[[#This Row],[EmployeeID]],tbl_ManagerSurvey[[EmployeeID]:[PerformanceRating]],3,FALSE),"Not Found")</f>
        <v>3</v>
      </c>
      <c r="AB217" s="5" t="str">
        <f>IF(tbl_HRMaster[[#This Row],[Attrition]]="Yes","Left","Active")</f>
        <v>Active</v>
      </c>
      <c r="AC217" s="5" t="str">
        <f>_xlfn.IFS(tbl_HRMaster[[#This Row],[Age]]&lt;25,"Under 25",tbl_HRMaster[[#This Row],[Age]]&lt;35,"25-34",tbl_HRMaster[[#This Row],[Age]]&lt;45,"35-44",tbl_HRMaster[[#This Row],[Age]]&lt;55,"45-54",TRUE,"Above 54")</f>
        <v>25-34</v>
      </c>
      <c r="AD217" s="5" t="str">
        <f>_xlfn.IFS(
tbl_HRMaster[[#This Row],[YearsAtCompany]]&lt;2,"&lt; 2 Years",
tbl_HRMaster[[#This Row],[YearsAtCompany]]&lt;5,"2-4 Years",
tbl_HRMaster[[#This Row],[YearsAtCompany]]&lt;10,"5-9 Years",
TRUE,"10+ Years"
)</f>
        <v>&lt; 2 Years</v>
      </c>
      <c r="AE217" s="5">
        <f>IF(tbl_HRMaster[[#This Row],[Attrition]]="Yes",1,0)</f>
        <v>0</v>
      </c>
    </row>
    <row r="218" spans="1:31" x14ac:dyDescent="0.25">
      <c r="A218">
        <v>27</v>
      </c>
      <c r="B218" t="s">
        <v>21</v>
      </c>
      <c r="C218" t="s">
        <v>22</v>
      </c>
      <c r="D218" t="s">
        <v>23</v>
      </c>
      <c r="E218">
        <v>8</v>
      </c>
      <c r="F218">
        <v>2</v>
      </c>
      <c r="G218" t="s">
        <v>45</v>
      </c>
      <c r="H218">
        <v>2724</v>
      </c>
      <c r="I218" t="s">
        <v>25</v>
      </c>
      <c r="J218">
        <v>3</v>
      </c>
      <c r="K218" t="s">
        <v>31</v>
      </c>
      <c r="L218" t="s">
        <v>41</v>
      </c>
      <c r="M218">
        <v>45990</v>
      </c>
      <c r="N218">
        <v>1</v>
      </c>
      <c r="O218">
        <v>15</v>
      </c>
      <c r="P218">
        <v>1</v>
      </c>
      <c r="Q218">
        <v>1</v>
      </c>
      <c r="R218">
        <v>3</v>
      </c>
      <c r="S218">
        <v>1</v>
      </c>
      <c r="T218">
        <v>0</v>
      </c>
      <c r="U218">
        <v>0</v>
      </c>
      <c r="V218">
        <f>COUNTIF(tbl_HRMaster[EmployeeID],tbl_HRMaster[[#This Row],[EmployeeID]])</f>
        <v>1</v>
      </c>
      <c r="W218">
        <f>IFERROR(INDEX(tbl_EmployeeSurvey[EnvironmentSatisfaction],MATCH(tbl_HRMaster[[#This Row],[EmployeeID]],tbl_EmployeeSurvey[EmployeeID],0)),"Not Found")</f>
        <v>4</v>
      </c>
      <c r="X218">
        <f>IFERROR(INDEX(tbl_EmployeeSurvey[JobSatisfaction],MATCH(tbl_HRMaster[[#This Row],[EmployeeID]],tbl_EmployeeSurvey[EmployeeID],0)),"Not Found")</f>
        <v>1</v>
      </c>
      <c r="Y218" s="5">
        <f>IFERROR(INDEX(tbl_EmployeeSurvey[WorkLifeBalance],MATCH(tbl_HRMaster[[#This Row],[EmployeeID]],tbl_EmployeeSurvey[EmployeeID],0)),"Not Found")</f>
        <v>3</v>
      </c>
      <c r="Z218" s="5">
        <f>IFERROR(VLOOKUP(tbl_HRMaster[[#This Row],[EmployeeID]],tbl_ManagerSurvey[[EmployeeID]:[PerformanceRating]],2,FALSE),"Not Found")</f>
        <v>2</v>
      </c>
      <c r="AA218" s="5">
        <f>IFERROR(VLOOKUP(tbl_HRMaster[[#This Row],[EmployeeID]],tbl_ManagerSurvey[[EmployeeID]:[PerformanceRating]],3,FALSE),"Not Found")</f>
        <v>3</v>
      </c>
      <c r="AB218" s="5" t="str">
        <f>IF(tbl_HRMaster[[#This Row],[Attrition]]="Yes","Left","Active")</f>
        <v>Active</v>
      </c>
      <c r="AC218" s="5" t="str">
        <f>_xlfn.IFS(tbl_HRMaster[[#This Row],[Age]]&lt;25,"Under 25",tbl_HRMaster[[#This Row],[Age]]&lt;35,"25-34",tbl_HRMaster[[#This Row],[Age]]&lt;45,"35-44",tbl_HRMaster[[#This Row],[Age]]&lt;55,"45-54",TRUE,"Above 54")</f>
        <v>25-34</v>
      </c>
      <c r="AD218" s="5" t="str">
        <f>_xlfn.IFS(
tbl_HRMaster[[#This Row],[YearsAtCompany]]&lt;2,"&lt; 2 Years",
tbl_HRMaster[[#This Row],[YearsAtCompany]]&lt;5,"2-4 Years",
tbl_HRMaster[[#This Row],[YearsAtCompany]]&lt;10,"5-9 Years",
TRUE,"10+ Years"
)</f>
        <v>&lt; 2 Years</v>
      </c>
      <c r="AE218" s="5">
        <f>IF(tbl_HRMaster[[#This Row],[Attrition]]="Yes",1,0)</f>
        <v>0</v>
      </c>
    </row>
    <row r="219" spans="1:31" x14ac:dyDescent="0.25">
      <c r="A219">
        <v>27</v>
      </c>
      <c r="B219" t="s">
        <v>21</v>
      </c>
      <c r="C219" t="s">
        <v>22</v>
      </c>
      <c r="D219" t="s">
        <v>23</v>
      </c>
      <c r="E219">
        <v>8</v>
      </c>
      <c r="F219">
        <v>2</v>
      </c>
      <c r="G219" t="s">
        <v>45</v>
      </c>
      <c r="H219">
        <v>4194</v>
      </c>
      <c r="I219" t="s">
        <v>25</v>
      </c>
      <c r="J219">
        <v>3</v>
      </c>
      <c r="K219" t="s">
        <v>31</v>
      </c>
      <c r="L219" t="s">
        <v>41</v>
      </c>
      <c r="M219">
        <v>45990</v>
      </c>
      <c r="N219">
        <v>1</v>
      </c>
      <c r="O219">
        <v>15</v>
      </c>
      <c r="P219">
        <v>1</v>
      </c>
      <c r="Q219">
        <v>1</v>
      </c>
      <c r="R219">
        <v>3</v>
      </c>
      <c r="S219">
        <v>1</v>
      </c>
      <c r="T219">
        <v>0</v>
      </c>
      <c r="U219">
        <v>0</v>
      </c>
      <c r="V219">
        <f>COUNTIF(tbl_HRMaster[EmployeeID],tbl_HRMaster[[#This Row],[EmployeeID]])</f>
        <v>1</v>
      </c>
      <c r="W219">
        <f>IFERROR(INDEX(tbl_EmployeeSurvey[EnvironmentSatisfaction],MATCH(tbl_HRMaster[[#This Row],[EmployeeID]],tbl_EmployeeSurvey[EmployeeID],0)),"Not Found")</f>
        <v>4</v>
      </c>
      <c r="X219">
        <f>IFERROR(INDEX(tbl_EmployeeSurvey[JobSatisfaction],MATCH(tbl_HRMaster[[#This Row],[EmployeeID]],tbl_EmployeeSurvey[EmployeeID],0)),"Not Found")</f>
        <v>1</v>
      </c>
      <c r="Y219" s="5">
        <f>IFERROR(INDEX(tbl_EmployeeSurvey[WorkLifeBalance],MATCH(tbl_HRMaster[[#This Row],[EmployeeID]],tbl_EmployeeSurvey[EmployeeID],0)),"Not Found")</f>
        <v>3</v>
      </c>
      <c r="Z219" s="5">
        <f>IFERROR(VLOOKUP(tbl_HRMaster[[#This Row],[EmployeeID]],tbl_ManagerSurvey[[EmployeeID]:[PerformanceRating]],2,FALSE),"Not Found")</f>
        <v>2</v>
      </c>
      <c r="AA219" s="5">
        <f>IFERROR(VLOOKUP(tbl_HRMaster[[#This Row],[EmployeeID]],tbl_ManagerSurvey[[EmployeeID]:[PerformanceRating]],3,FALSE),"Not Found")</f>
        <v>3</v>
      </c>
      <c r="AB219" s="5" t="str">
        <f>IF(tbl_HRMaster[[#This Row],[Attrition]]="Yes","Left","Active")</f>
        <v>Active</v>
      </c>
      <c r="AC219" s="5" t="str">
        <f>_xlfn.IFS(tbl_HRMaster[[#This Row],[Age]]&lt;25,"Under 25",tbl_HRMaster[[#This Row],[Age]]&lt;35,"25-34",tbl_HRMaster[[#This Row],[Age]]&lt;45,"35-44",tbl_HRMaster[[#This Row],[Age]]&lt;55,"45-54",TRUE,"Above 54")</f>
        <v>25-34</v>
      </c>
      <c r="AD219" s="5" t="str">
        <f>_xlfn.IFS(
tbl_HRMaster[[#This Row],[YearsAtCompany]]&lt;2,"&lt; 2 Years",
tbl_HRMaster[[#This Row],[YearsAtCompany]]&lt;5,"2-4 Years",
tbl_HRMaster[[#This Row],[YearsAtCompany]]&lt;10,"5-9 Years",
TRUE,"10+ Years"
)</f>
        <v>&lt; 2 Years</v>
      </c>
      <c r="AE219" s="5">
        <f>IF(tbl_HRMaster[[#This Row],[Attrition]]="Yes",1,0)</f>
        <v>0</v>
      </c>
    </row>
    <row r="220" spans="1:31" x14ac:dyDescent="0.25">
      <c r="A220">
        <v>38</v>
      </c>
      <c r="B220" t="s">
        <v>21</v>
      </c>
      <c r="C220" t="s">
        <v>29</v>
      </c>
      <c r="D220" t="s">
        <v>23</v>
      </c>
      <c r="E220">
        <v>3</v>
      </c>
      <c r="F220">
        <v>3</v>
      </c>
      <c r="G220" t="s">
        <v>45</v>
      </c>
      <c r="H220">
        <v>159</v>
      </c>
      <c r="I220" t="s">
        <v>25</v>
      </c>
      <c r="J220">
        <v>2</v>
      </c>
      <c r="K220" t="s">
        <v>35</v>
      </c>
      <c r="L220" t="s">
        <v>27</v>
      </c>
      <c r="M220">
        <v>49070</v>
      </c>
      <c r="N220">
        <v>1</v>
      </c>
      <c r="O220">
        <v>11</v>
      </c>
      <c r="P220">
        <v>1</v>
      </c>
      <c r="Q220">
        <v>1</v>
      </c>
      <c r="R220">
        <v>3</v>
      </c>
      <c r="S220">
        <v>1</v>
      </c>
      <c r="T220">
        <v>0</v>
      </c>
      <c r="U220">
        <v>0</v>
      </c>
      <c r="V220">
        <f>COUNTIF(tbl_HRMaster[EmployeeID],tbl_HRMaster[[#This Row],[EmployeeID]])</f>
        <v>1</v>
      </c>
      <c r="W220">
        <f>IFERROR(INDEX(tbl_EmployeeSurvey[EnvironmentSatisfaction],MATCH(tbl_HRMaster[[#This Row],[EmployeeID]],tbl_EmployeeSurvey[EmployeeID],0)),"Not Found")</f>
        <v>4</v>
      </c>
      <c r="X220">
        <f>IFERROR(INDEX(tbl_EmployeeSurvey[JobSatisfaction],MATCH(tbl_HRMaster[[#This Row],[EmployeeID]],tbl_EmployeeSurvey[EmployeeID],0)),"Not Found")</f>
        <v>4</v>
      </c>
      <c r="Y220" s="5">
        <f>IFERROR(INDEX(tbl_EmployeeSurvey[WorkLifeBalance],MATCH(tbl_HRMaster[[#This Row],[EmployeeID]],tbl_EmployeeSurvey[EmployeeID],0)),"Not Found")</f>
        <v>3</v>
      </c>
      <c r="Z220" s="5">
        <f>IFERROR(VLOOKUP(tbl_HRMaster[[#This Row],[EmployeeID]],tbl_ManagerSurvey[[EmployeeID]:[PerformanceRating]],2,FALSE),"Not Found")</f>
        <v>3</v>
      </c>
      <c r="AA220" s="5">
        <f>IFERROR(VLOOKUP(tbl_HRMaster[[#This Row],[EmployeeID]],tbl_ManagerSurvey[[EmployeeID]:[PerformanceRating]],3,FALSE),"Not Found")</f>
        <v>3</v>
      </c>
      <c r="AB220" s="5" t="str">
        <f>IF(tbl_HRMaster[[#This Row],[Attrition]]="Yes","Left","Active")</f>
        <v>Active</v>
      </c>
      <c r="AC220" s="5" t="str">
        <f>_xlfn.IFS(tbl_HRMaster[[#This Row],[Age]]&lt;25,"Under 25",tbl_HRMaster[[#This Row],[Age]]&lt;35,"25-34",tbl_HRMaster[[#This Row],[Age]]&lt;45,"35-44",tbl_HRMaster[[#This Row],[Age]]&lt;55,"45-54",TRUE,"Above 54")</f>
        <v>35-44</v>
      </c>
      <c r="AD220" s="5" t="str">
        <f>_xlfn.IFS(
tbl_HRMaster[[#This Row],[YearsAtCompany]]&lt;2,"&lt; 2 Years",
tbl_HRMaster[[#This Row],[YearsAtCompany]]&lt;5,"2-4 Years",
tbl_HRMaster[[#This Row],[YearsAtCompany]]&lt;10,"5-9 Years",
TRUE,"10+ Years"
)</f>
        <v>&lt; 2 Years</v>
      </c>
      <c r="AE220" s="5">
        <f>IF(tbl_HRMaster[[#This Row],[Attrition]]="Yes",1,0)</f>
        <v>0</v>
      </c>
    </row>
    <row r="221" spans="1:31" x14ac:dyDescent="0.25">
      <c r="A221">
        <v>38</v>
      </c>
      <c r="B221" t="s">
        <v>21</v>
      </c>
      <c r="C221" t="s">
        <v>29</v>
      </c>
      <c r="D221" t="s">
        <v>23</v>
      </c>
      <c r="E221">
        <v>3</v>
      </c>
      <c r="F221">
        <v>3</v>
      </c>
      <c r="G221" t="s">
        <v>45</v>
      </c>
      <c r="H221">
        <v>1629</v>
      </c>
      <c r="I221" t="s">
        <v>25</v>
      </c>
      <c r="J221">
        <v>2</v>
      </c>
      <c r="K221" t="s">
        <v>35</v>
      </c>
      <c r="L221" t="s">
        <v>27</v>
      </c>
      <c r="M221">
        <v>49070</v>
      </c>
      <c r="N221">
        <v>1</v>
      </c>
      <c r="O221">
        <v>11</v>
      </c>
      <c r="P221">
        <v>1</v>
      </c>
      <c r="Q221">
        <v>1</v>
      </c>
      <c r="R221">
        <v>3</v>
      </c>
      <c r="S221">
        <v>1</v>
      </c>
      <c r="T221">
        <v>0</v>
      </c>
      <c r="U221">
        <v>0</v>
      </c>
      <c r="V221">
        <f>COUNTIF(tbl_HRMaster[EmployeeID],tbl_HRMaster[[#This Row],[EmployeeID]])</f>
        <v>1</v>
      </c>
      <c r="W221">
        <f>IFERROR(INDEX(tbl_EmployeeSurvey[EnvironmentSatisfaction],MATCH(tbl_HRMaster[[#This Row],[EmployeeID]],tbl_EmployeeSurvey[EmployeeID],0)),"Not Found")</f>
        <v>4</v>
      </c>
      <c r="X221">
        <f>IFERROR(INDEX(tbl_EmployeeSurvey[JobSatisfaction],MATCH(tbl_HRMaster[[#This Row],[EmployeeID]],tbl_EmployeeSurvey[EmployeeID],0)),"Not Found")</f>
        <v>4</v>
      </c>
      <c r="Y221" s="5">
        <f>IFERROR(INDEX(tbl_EmployeeSurvey[WorkLifeBalance],MATCH(tbl_HRMaster[[#This Row],[EmployeeID]],tbl_EmployeeSurvey[EmployeeID],0)),"Not Found")</f>
        <v>3</v>
      </c>
      <c r="Z221" s="5">
        <f>IFERROR(VLOOKUP(tbl_HRMaster[[#This Row],[EmployeeID]],tbl_ManagerSurvey[[EmployeeID]:[PerformanceRating]],2,FALSE),"Not Found")</f>
        <v>3</v>
      </c>
      <c r="AA221" s="5">
        <f>IFERROR(VLOOKUP(tbl_HRMaster[[#This Row],[EmployeeID]],tbl_ManagerSurvey[[EmployeeID]:[PerformanceRating]],3,FALSE),"Not Found")</f>
        <v>3</v>
      </c>
      <c r="AB221" s="5" t="str">
        <f>IF(tbl_HRMaster[[#This Row],[Attrition]]="Yes","Left","Active")</f>
        <v>Active</v>
      </c>
      <c r="AC221" s="5" t="str">
        <f>_xlfn.IFS(tbl_HRMaster[[#This Row],[Age]]&lt;25,"Under 25",tbl_HRMaster[[#This Row],[Age]]&lt;35,"25-34",tbl_HRMaster[[#This Row],[Age]]&lt;45,"35-44",tbl_HRMaster[[#This Row],[Age]]&lt;55,"45-54",TRUE,"Above 54")</f>
        <v>35-44</v>
      </c>
      <c r="AD221" s="5" t="str">
        <f>_xlfn.IFS(
tbl_HRMaster[[#This Row],[YearsAtCompany]]&lt;2,"&lt; 2 Years",
tbl_HRMaster[[#This Row],[YearsAtCompany]]&lt;5,"2-4 Years",
tbl_HRMaster[[#This Row],[YearsAtCompany]]&lt;10,"5-9 Years",
TRUE,"10+ Years"
)</f>
        <v>&lt; 2 Years</v>
      </c>
      <c r="AE221" s="5">
        <f>IF(tbl_HRMaster[[#This Row],[Attrition]]="Yes",1,0)</f>
        <v>0</v>
      </c>
    </row>
    <row r="222" spans="1:31" x14ac:dyDescent="0.25">
      <c r="A222">
        <v>38</v>
      </c>
      <c r="B222" t="s">
        <v>21</v>
      </c>
      <c r="C222" t="s">
        <v>29</v>
      </c>
      <c r="D222" t="s">
        <v>23</v>
      </c>
      <c r="E222">
        <v>3</v>
      </c>
      <c r="F222">
        <v>3</v>
      </c>
      <c r="G222" t="s">
        <v>45</v>
      </c>
      <c r="H222">
        <v>3099</v>
      </c>
      <c r="I222" t="s">
        <v>25</v>
      </c>
      <c r="J222">
        <v>2</v>
      </c>
      <c r="K222" t="s">
        <v>35</v>
      </c>
      <c r="L222" t="s">
        <v>27</v>
      </c>
      <c r="M222">
        <v>49070</v>
      </c>
      <c r="N222">
        <v>1</v>
      </c>
      <c r="O222">
        <v>11</v>
      </c>
      <c r="P222">
        <v>1</v>
      </c>
      <c r="Q222">
        <v>1</v>
      </c>
      <c r="R222">
        <v>3</v>
      </c>
      <c r="S222">
        <v>1</v>
      </c>
      <c r="T222">
        <v>0</v>
      </c>
      <c r="U222">
        <v>0</v>
      </c>
      <c r="V222">
        <f>COUNTIF(tbl_HRMaster[EmployeeID],tbl_HRMaster[[#This Row],[EmployeeID]])</f>
        <v>1</v>
      </c>
      <c r="W222">
        <f>IFERROR(INDEX(tbl_EmployeeSurvey[EnvironmentSatisfaction],MATCH(tbl_HRMaster[[#This Row],[EmployeeID]],tbl_EmployeeSurvey[EmployeeID],0)),"Not Found")</f>
        <v>4</v>
      </c>
      <c r="X222">
        <f>IFERROR(INDEX(tbl_EmployeeSurvey[JobSatisfaction],MATCH(tbl_HRMaster[[#This Row],[EmployeeID]],tbl_EmployeeSurvey[EmployeeID],0)),"Not Found")</f>
        <v>4</v>
      </c>
      <c r="Y222" s="5">
        <f>IFERROR(INDEX(tbl_EmployeeSurvey[WorkLifeBalance],MATCH(tbl_HRMaster[[#This Row],[EmployeeID]],tbl_EmployeeSurvey[EmployeeID],0)),"Not Found")</f>
        <v>3</v>
      </c>
      <c r="Z222" s="5">
        <f>IFERROR(VLOOKUP(tbl_HRMaster[[#This Row],[EmployeeID]],tbl_ManagerSurvey[[EmployeeID]:[PerformanceRating]],2,FALSE),"Not Found")</f>
        <v>3</v>
      </c>
      <c r="AA222" s="5">
        <f>IFERROR(VLOOKUP(tbl_HRMaster[[#This Row],[EmployeeID]],tbl_ManagerSurvey[[EmployeeID]:[PerformanceRating]],3,FALSE),"Not Found")</f>
        <v>3</v>
      </c>
      <c r="AB222" s="5" t="str">
        <f>IF(tbl_HRMaster[[#This Row],[Attrition]]="Yes","Left","Active")</f>
        <v>Active</v>
      </c>
      <c r="AC222" s="5" t="str">
        <f>_xlfn.IFS(tbl_HRMaster[[#This Row],[Age]]&lt;25,"Under 25",tbl_HRMaster[[#This Row],[Age]]&lt;35,"25-34",tbl_HRMaster[[#This Row],[Age]]&lt;45,"35-44",tbl_HRMaster[[#This Row],[Age]]&lt;55,"45-54",TRUE,"Above 54")</f>
        <v>35-44</v>
      </c>
      <c r="AD222" s="5" t="str">
        <f>_xlfn.IFS(
tbl_HRMaster[[#This Row],[YearsAtCompany]]&lt;2,"&lt; 2 Years",
tbl_HRMaster[[#This Row],[YearsAtCompany]]&lt;5,"2-4 Years",
tbl_HRMaster[[#This Row],[YearsAtCompany]]&lt;10,"5-9 Years",
TRUE,"10+ Years"
)</f>
        <v>&lt; 2 Years</v>
      </c>
      <c r="AE222" s="5">
        <f>IF(tbl_HRMaster[[#This Row],[Attrition]]="Yes",1,0)</f>
        <v>0</v>
      </c>
    </row>
    <row r="223" spans="1:31" x14ac:dyDescent="0.25">
      <c r="A223">
        <v>30</v>
      </c>
      <c r="B223" t="s">
        <v>28</v>
      </c>
      <c r="C223" t="s">
        <v>22</v>
      </c>
      <c r="D223" t="s">
        <v>23</v>
      </c>
      <c r="E223">
        <v>12</v>
      </c>
      <c r="F223">
        <v>4</v>
      </c>
      <c r="G223" t="s">
        <v>24</v>
      </c>
      <c r="H223">
        <v>1081</v>
      </c>
      <c r="I223" t="s">
        <v>25</v>
      </c>
      <c r="J223">
        <v>2</v>
      </c>
      <c r="K223" t="s">
        <v>35</v>
      </c>
      <c r="L223" t="s">
        <v>32</v>
      </c>
      <c r="M223">
        <v>49500</v>
      </c>
      <c r="N223">
        <v>1</v>
      </c>
      <c r="O223">
        <v>12</v>
      </c>
      <c r="P223">
        <v>2</v>
      </c>
      <c r="Q223">
        <v>1</v>
      </c>
      <c r="R223">
        <v>3</v>
      </c>
      <c r="S223">
        <v>1</v>
      </c>
      <c r="T223">
        <v>0</v>
      </c>
      <c r="U223">
        <v>0</v>
      </c>
      <c r="V223">
        <f>COUNTIF(tbl_HRMaster[EmployeeID],tbl_HRMaster[[#This Row],[EmployeeID]])</f>
        <v>1</v>
      </c>
      <c r="W223">
        <f>IFERROR(INDEX(tbl_EmployeeSurvey[EnvironmentSatisfaction],MATCH(tbl_HRMaster[[#This Row],[EmployeeID]],tbl_EmployeeSurvey[EmployeeID],0)),"Not Found")</f>
        <v>2</v>
      </c>
      <c r="X223">
        <f>IFERROR(INDEX(tbl_EmployeeSurvey[JobSatisfaction],MATCH(tbl_HRMaster[[#This Row],[EmployeeID]],tbl_EmployeeSurvey[EmployeeID],0)),"Not Found")</f>
        <v>4</v>
      </c>
      <c r="Y223" s="5">
        <f>IFERROR(INDEX(tbl_EmployeeSurvey[WorkLifeBalance],MATCH(tbl_HRMaster[[#This Row],[EmployeeID]],tbl_EmployeeSurvey[EmployeeID],0)),"Not Found")</f>
        <v>2</v>
      </c>
      <c r="Z223" s="5">
        <f>IFERROR(VLOOKUP(tbl_HRMaster[[#This Row],[EmployeeID]],tbl_ManagerSurvey[[EmployeeID]:[PerformanceRating]],2,FALSE),"Not Found")</f>
        <v>3</v>
      </c>
      <c r="AA223" s="5">
        <f>IFERROR(VLOOKUP(tbl_HRMaster[[#This Row],[EmployeeID]],tbl_ManagerSurvey[[EmployeeID]:[PerformanceRating]],3,FALSE),"Not Found")</f>
        <v>3</v>
      </c>
      <c r="AB223" s="5" t="str">
        <f>IF(tbl_HRMaster[[#This Row],[Attrition]]="Yes","Left","Active")</f>
        <v>Left</v>
      </c>
      <c r="AC223" s="5" t="str">
        <f>_xlfn.IFS(tbl_HRMaster[[#This Row],[Age]]&lt;25,"Under 25",tbl_HRMaster[[#This Row],[Age]]&lt;35,"25-34",tbl_HRMaster[[#This Row],[Age]]&lt;45,"35-44",tbl_HRMaster[[#This Row],[Age]]&lt;55,"45-54",TRUE,"Above 54")</f>
        <v>25-34</v>
      </c>
      <c r="AD223" s="5" t="str">
        <f>_xlfn.IFS(
tbl_HRMaster[[#This Row],[YearsAtCompany]]&lt;2,"&lt; 2 Years",
tbl_HRMaster[[#This Row],[YearsAtCompany]]&lt;5,"2-4 Years",
tbl_HRMaster[[#This Row],[YearsAtCompany]]&lt;10,"5-9 Years",
TRUE,"10+ Years"
)</f>
        <v>&lt; 2 Years</v>
      </c>
      <c r="AE223" s="5">
        <f>IF(tbl_HRMaster[[#This Row],[Attrition]]="Yes",1,0)</f>
        <v>1</v>
      </c>
    </row>
    <row r="224" spans="1:31" x14ac:dyDescent="0.25">
      <c r="A224">
        <v>30</v>
      </c>
      <c r="B224" t="s">
        <v>28</v>
      </c>
      <c r="C224" t="s">
        <v>22</v>
      </c>
      <c r="D224" t="s">
        <v>23</v>
      </c>
      <c r="E224">
        <v>12</v>
      </c>
      <c r="F224">
        <v>4</v>
      </c>
      <c r="G224" t="s">
        <v>24</v>
      </c>
      <c r="H224">
        <v>2551</v>
      </c>
      <c r="I224" t="s">
        <v>25</v>
      </c>
      <c r="J224">
        <v>2</v>
      </c>
      <c r="K224" t="s">
        <v>35</v>
      </c>
      <c r="L224" t="s">
        <v>32</v>
      </c>
      <c r="M224">
        <v>49500</v>
      </c>
      <c r="N224">
        <v>1</v>
      </c>
      <c r="O224">
        <v>12</v>
      </c>
      <c r="P224">
        <v>2</v>
      </c>
      <c r="Q224">
        <v>1</v>
      </c>
      <c r="R224">
        <v>3</v>
      </c>
      <c r="S224">
        <v>1</v>
      </c>
      <c r="T224">
        <v>0</v>
      </c>
      <c r="U224">
        <v>0</v>
      </c>
      <c r="V224">
        <f>COUNTIF(tbl_HRMaster[EmployeeID],tbl_HRMaster[[#This Row],[EmployeeID]])</f>
        <v>1</v>
      </c>
      <c r="W224">
        <f>IFERROR(INDEX(tbl_EmployeeSurvey[EnvironmentSatisfaction],MATCH(tbl_HRMaster[[#This Row],[EmployeeID]],tbl_EmployeeSurvey[EmployeeID],0)),"Not Found")</f>
        <v>2</v>
      </c>
      <c r="X224">
        <f>IFERROR(INDEX(tbl_EmployeeSurvey[JobSatisfaction],MATCH(tbl_HRMaster[[#This Row],[EmployeeID]],tbl_EmployeeSurvey[EmployeeID],0)),"Not Found")</f>
        <v>4</v>
      </c>
      <c r="Y224" s="5">
        <f>IFERROR(INDEX(tbl_EmployeeSurvey[WorkLifeBalance],MATCH(tbl_HRMaster[[#This Row],[EmployeeID]],tbl_EmployeeSurvey[EmployeeID],0)),"Not Found")</f>
        <v>2</v>
      </c>
      <c r="Z224" s="5">
        <f>IFERROR(VLOOKUP(tbl_HRMaster[[#This Row],[EmployeeID]],tbl_ManagerSurvey[[EmployeeID]:[PerformanceRating]],2,FALSE),"Not Found")</f>
        <v>3</v>
      </c>
      <c r="AA224" s="5">
        <f>IFERROR(VLOOKUP(tbl_HRMaster[[#This Row],[EmployeeID]],tbl_ManagerSurvey[[EmployeeID]:[PerformanceRating]],3,FALSE),"Not Found")</f>
        <v>3</v>
      </c>
      <c r="AB224" s="5" t="str">
        <f>IF(tbl_HRMaster[[#This Row],[Attrition]]="Yes","Left","Active")</f>
        <v>Left</v>
      </c>
      <c r="AC224" s="5" t="str">
        <f>_xlfn.IFS(tbl_HRMaster[[#This Row],[Age]]&lt;25,"Under 25",tbl_HRMaster[[#This Row],[Age]]&lt;35,"25-34",tbl_HRMaster[[#This Row],[Age]]&lt;45,"35-44",tbl_HRMaster[[#This Row],[Age]]&lt;55,"45-54",TRUE,"Above 54")</f>
        <v>25-34</v>
      </c>
      <c r="AD224" s="5" t="str">
        <f>_xlfn.IFS(
tbl_HRMaster[[#This Row],[YearsAtCompany]]&lt;2,"&lt; 2 Years",
tbl_HRMaster[[#This Row],[YearsAtCompany]]&lt;5,"2-4 Years",
tbl_HRMaster[[#This Row],[YearsAtCompany]]&lt;10,"5-9 Years",
TRUE,"10+ Years"
)</f>
        <v>&lt; 2 Years</v>
      </c>
      <c r="AE224" s="5">
        <f>IF(tbl_HRMaster[[#This Row],[Attrition]]="Yes",1,0)</f>
        <v>1</v>
      </c>
    </row>
    <row r="225" spans="1:31" x14ac:dyDescent="0.25">
      <c r="A225">
        <v>30</v>
      </c>
      <c r="B225" t="s">
        <v>28</v>
      </c>
      <c r="C225" t="s">
        <v>22</v>
      </c>
      <c r="D225" t="s">
        <v>23</v>
      </c>
      <c r="E225">
        <v>12</v>
      </c>
      <c r="F225">
        <v>4</v>
      </c>
      <c r="G225" t="s">
        <v>24</v>
      </c>
      <c r="H225">
        <v>4021</v>
      </c>
      <c r="I225" t="s">
        <v>25</v>
      </c>
      <c r="J225">
        <v>2</v>
      </c>
      <c r="K225" t="s">
        <v>35</v>
      </c>
      <c r="L225" t="s">
        <v>32</v>
      </c>
      <c r="M225">
        <v>49500</v>
      </c>
      <c r="N225">
        <v>1</v>
      </c>
      <c r="O225">
        <v>12</v>
      </c>
      <c r="P225">
        <v>2</v>
      </c>
      <c r="Q225">
        <v>1</v>
      </c>
      <c r="R225">
        <v>3</v>
      </c>
      <c r="S225">
        <v>1</v>
      </c>
      <c r="T225">
        <v>0</v>
      </c>
      <c r="U225">
        <v>0</v>
      </c>
      <c r="V225">
        <f>COUNTIF(tbl_HRMaster[EmployeeID],tbl_HRMaster[[#This Row],[EmployeeID]])</f>
        <v>1</v>
      </c>
      <c r="W225">
        <f>IFERROR(INDEX(tbl_EmployeeSurvey[EnvironmentSatisfaction],MATCH(tbl_HRMaster[[#This Row],[EmployeeID]],tbl_EmployeeSurvey[EmployeeID],0)),"Not Found")</f>
        <v>2</v>
      </c>
      <c r="X225">
        <f>IFERROR(INDEX(tbl_EmployeeSurvey[JobSatisfaction],MATCH(tbl_HRMaster[[#This Row],[EmployeeID]],tbl_EmployeeSurvey[EmployeeID],0)),"Not Found")</f>
        <v>4</v>
      </c>
      <c r="Y225" s="5">
        <f>IFERROR(INDEX(tbl_EmployeeSurvey[WorkLifeBalance],MATCH(tbl_HRMaster[[#This Row],[EmployeeID]],tbl_EmployeeSurvey[EmployeeID],0)),"Not Found")</f>
        <v>2</v>
      </c>
      <c r="Z225" s="5">
        <f>IFERROR(VLOOKUP(tbl_HRMaster[[#This Row],[EmployeeID]],tbl_ManagerSurvey[[EmployeeID]:[PerformanceRating]],2,FALSE),"Not Found")</f>
        <v>3</v>
      </c>
      <c r="AA225" s="5">
        <f>IFERROR(VLOOKUP(tbl_HRMaster[[#This Row],[EmployeeID]],tbl_ManagerSurvey[[EmployeeID]:[PerformanceRating]],3,FALSE),"Not Found")</f>
        <v>3</v>
      </c>
      <c r="AB225" s="5" t="str">
        <f>IF(tbl_HRMaster[[#This Row],[Attrition]]="Yes","Left","Active")</f>
        <v>Left</v>
      </c>
      <c r="AC225" s="5" t="str">
        <f>_xlfn.IFS(tbl_HRMaster[[#This Row],[Age]]&lt;25,"Under 25",tbl_HRMaster[[#This Row],[Age]]&lt;35,"25-34",tbl_HRMaster[[#This Row],[Age]]&lt;45,"35-44",tbl_HRMaster[[#This Row],[Age]]&lt;55,"45-54",TRUE,"Above 54")</f>
        <v>25-34</v>
      </c>
      <c r="AD225" s="5" t="str">
        <f>_xlfn.IFS(
tbl_HRMaster[[#This Row],[YearsAtCompany]]&lt;2,"&lt; 2 Years",
tbl_HRMaster[[#This Row],[YearsAtCompany]]&lt;5,"2-4 Years",
tbl_HRMaster[[#This Row],[YearsAtCompany]]&lt;10,"5-9 Years",
TRUE,"10+ Years"
)</f>
        <v>&lt; 2 Years</v>
      </c>
      <c r="AE225" s="5">
        <f>IF(tbl_HRMaster[[#This Row],[Attrition]]="Yes",1,0)</f>
        <v>1</v>
      </c>
    </row>
    <row r="226" spans="1:31" x14ac:dyDescent="0.25">
      <c r="A226">
        <v>22</v>
      </c>
      <c r="B226" t="s">
        <v>28</v>
      </c>
      <c r="C226" t="s">
        <v>22</v>
      </c>
      <c r="D226" t="s">
        <v>30</v>
      </c>
      <c r="E226">
        <v>1</v>
      </c>
      <c r="F226">
        <v>3</v>
      </c>
      <c r="G226" t="s">
        <v>33</v>
      </c>
      <c r="H226">
        <v>1016</v>
      </c>
      <c r="I226" t="s">
        <v>34</v>
      </c>
      <c r="J226">
        <v>4</v>
      </c>
      <c r="K226" t="s">
        <v>31</v>
      </c>
      <c r="L226" t="s">
        <v>27</v>
      </c>
      <c r="M226">
        <v>49680</v>
      </c>
      <c r="N226">
        <v>1</v>
      </c>
      <c r="O226">
        <v>14</v>
      </c>
      <c r="P226">
        <v>0</v>
      </c>
      <c r="Q226">
        <v>1</v>
      </c>
      <c r="R226">
        <v>3</v>
      </c>
      <c r="S226">
        <v>1</v>
      </c>
      <c r="T226">
        <v>0</v>
      </c>
      <c r="U226">
        <v>0</v>
      </c>
      <c r="V226">
        <f>COUNTIF(tbl_HRMaster[EmployeeID],tbl_HRMaster[[#This Row],[EmployeeID]])</f>
        <v>1</v>
      </c>
      <c r="W226">
        <f>IFERROR(INDEX(tbl_EmployeeSurvey[EnvironmentSatisfaction],MATCH(tbl_HRMaster[[#This Row],[EmployeeID]],tbl_EmployeeSurvey[EmployeeID],0)),"Not Found")</f>
        <v>3</v>
      </c>
      <c r="X226">
        <f>IFERROR(INDEX(tbl_EmployeeSurvey[JobSatisfaction],MATCH(tbl_HRMaster[[#This Row],[EmployeeID]],tbl_EmployeeSurvey[EmployeeID],0)),"Not Found")</f>
        <v>1</v>
      </c>
      <c r="Y226" s="5">
        <f>IFERROR(INDEX(tbl_EmployeeSurvey[WorkLifeBalance],MATCH(tbl_HRMaster[[#This Row],[EmployeeID]],tbl_EmployeeSurvey[EmployeeID],0)),"Not Found")</f>
        <v>3</v>
      </c>
      <c r="Z226" s="5">
        <f>IFERROR(VLOOKUP(tbl_HRMaster[[#This Row],[EmployeeID]],tbl_ManagerSurvey[[EmployeeID]:[PerformanceRating]],2,FALSE),"Not Found")</f>
        <v>3</v>
      </c>
      <c r="AA226" s="5">
        <f>IFERROR(VLOOKUP(tbl_HRMaster[[#This Row],[EmployeeID]],tbl_ManagerSurvey[[EmployeeID]:[PerformanceRating]],3,FALSE),"Not Found")</f>
        <v>3</v>
      </c>
      <c r="AB226" s="5" t="str">
        <f>IF(tbl_HRMaster[[#This Row],[Attrition]]="Yes","Left","Active")</f>
        <v>Left</v>
      </c>
      <c r="AC226" s="5" t="str">
        <f>_xlfn.IFS(tbl_HRMaster[[#This Row],[Age]]&lt;25,"Under 25",tbl_HRMaster[[#This Row],[Age]]&lt;35,"25-34",tbl_HRMaster[[#This Row],[Age]]&lt;45,"35-44",tbl_HRMaster[[#This Row],[Age]]&lt;55,"45-54",TRUE,"Above 54")</f>
        <v>Under 25</v>
      </c>
      <c r="AD226" s="5" t="str">
        <f>_xlfn.IFS(
tbl_HRMaster[[#This Row],[YearsAtCompany]]&lt;2,"&lt; 2 Years",
tbl_HRMaster[[#This Row],[YearsAtCompany]]&lt;5,"2-4 Years",
tbl_HRMaster[[#This Row],[YearsAtCompany]]&lt;10,"5-9 Years",
TRUE,"10+ Years"
)</f>
        <v>&lt; 2 Years</v>
      </c>
      <c r="AE226" s="5">
        <f>IF(tbl_HRMaster[[#This Row],[Attrition]]="Yes",1,0)</f>
        <v>1</v>
      </c>
    </row>
    <row r="227" spans="1:31" x14ac:dyDescent="0.25">
      <c r="A227">
        <v>22</v>
      </c>
      <c r="B227" t="s">
        <v>28</v>
      </c>
      <c r="C227" t="s">
        <v>22</v>
      </c>
      <c r="D227" t="s">
        <v>30</v>
      </c>
      <c r="E227">
        <v>1</v>
      </c>
      <c r="F227">
        <v>3</v>
      </c>
      <c r="G227" t="s">
        <v>33</v>
      </c>
      <c r="H227">
        <v>2486</v>
      </c>
      <c r="I227" t="s">
        <v>34</v>
      </c>
      <c r="J227">
        <v>4</v>
      </c>
      <c r="K227" t="s">
        <v>31</v>
      </c>
      <c r="L227" t="s">
        <v>27</v>
      </c>
      <c r="M227">
        <v>49680</v>
      </c>
      <c r="N227">
        <v>1</v>
      </c>
      <c r="O227">
        <v>14</v>
      </c>
      <c r="P227">
        <v>0</v>
      </c>
      <c r="Q227">
        <v>1</v>
      </c>
      <c r="R227">
        <v>3</v>
      </c>
      <c r="S227">
        <v>1</v>
      </c>
      <c r="T227">
        <v>0</v>
      </c>
      <c r="U227">
        <v>0</v>
      </c>
      <c r="V227">
        <f>COUNTIF(tbl_HRMaster[EmployeeID],tbl_HRMaster[[#This Row],[EmployeeID]])</f>
        <v>1</v>
      </c>
      <c r="W227">
        <f>IFERROR(INDEX(tbl_EmployeeSurvey[EnvironmentSatisfaction],MATCH(tbl_HRMaster[[#This Row],[EmployeeID]],tbl_EmployeeSurvey[EmployeeID],0)),"Not Found")</f>
        <v>3</v>
      </c>
      <c r="X227">
        <f>IFERROR(INDEX(tbl_EmployeeSurvey[JobSatisfaction],MATCH(tbl_HRMaster[[#This Row],[EmployeeID]],tbl_EmployeeSurvey[EmployeeID],0)),"Not Found")</f>
        <v>1</v>
      </c>
      <c r="Y227" s="5">
        <f>IFERROR(INDEX(tbl_EmployeeSurvey[WorkLifeBalance],MATCH(tbl_HRMaster[[#This Row],[EmployeeID]],tbl_EmployeeSurvey[EmployeeID],0)),"Not Found")</f>
        <v>3</v>
      </c>
      <c r="Z227" s="5">
        <f>IFERROR(VLOOKUP(tbl_HRMaster[[#This Row],[EmployeeID]],tbl_ManagerSurvey[[EmployeeID]:[PerformanceRating]],2,FALSE),"Not Found")</f>
        <v>3</v>
      </c>
      <c r="AA227" s="5">
        <f>IFERROR(VLOOKUP(tbl_HRMaster[[#This Row],[EmployeeID]],tbl_ManagerSurvey[[EmployeeID]:[PerformanceRating]],3,FALSE),"Not Found")</f>
        <v>3</v>
      </c>
      <c r="AB227" s="5" t="str">
        <f>IF(tbl_HRMaster[[#This Row],[Attrition]]="Yes","Left","Active")</f>
        <v>Left</v>
      </c>
      <c r="AC227" s="5" t="str">
        <f>_xlfn.IFS(tbl_HRMaster[[#This Row],[Age]]&lt;25,"Under 25",tbl_HRMaster[[#This Row],[Age]]&lt;35,"25-34",tbl_HRMaster[[#This Row],[Age]]&lt;45,"35-44",tbl_HRMaster[[#This Row],[Age]]&lt;55,"45-54",TRUE,"Above 54")</f>
        <v>Under 25</v>
      </c>
      <c r="AD227" s="5" t="str">
        <f>_xlfn.IFS(
tbl_HRMaster[[#This Row],[YearsAtCompany]]&lt;2,"&lt; 2 Years",
tbl_HRMaster[[#This Row],[YearsAtCompany]]&lt;5,"2-4 Years",
tbl_HRMaster[[#This Row],[YearsAtCompany]]&lt;10,"5-9 Years",
TRUE,"10+ Years"
)</f>
        <v>&lt; 2 Years</v>
      </c>
      <c r="AE227" s="5">
        <f>IF(tbl_HRMaster[[#This Row],[Attrition]]="Yes",1,0)</f>
        <v>1</v>
      </c>
    </row>
    <row r="228" spans="1:31" x14ac:dyDescent="0.25">
      <c r="A228">
        <v>22</v>
      </c>
      <c r="B228" t="s">
        <v>28</v>
      </c>
      <c r="C228" t="s">
        <v>22</v>
      </c>
      <c r="D228" t="s">
        <v>30</v>
      </c>
      <c r="E228">
        <v>1</v>
      </c>
      <c r="F228">
        <v>3</v>
      </c>
      <c r="G228" t="s">
        <v>33</v>
      </c>
      <c r="H228">
        <v>3956</v>
      </c>
      <c r="I228" t="s">
        <v>34</v>
      </c>
      <c r="J228">
        <v>4</v>
      </c>
      <c r="K228" t="s">
        <v>31</v>
      </c>
      <c r="L228" t="s">
        <v>27</v>
      </c>
      <c r="M228">
        <v>49680</v>
      </c>
      <c r="N228">
        <v>1</v>
      </c>
      <c r="O228">
        <v>14</v>
      </c>
      <c r="P228">
        <v>0</v>
      </c>
      <c r="Q228">
        <v>1</v>
      </c>
      <c r="R228">
        <v>3</v>
      </c>
      <c r="S228">
        <v>1</v>
      </c>
      <c r="T228">
        <v>0</v>
      </c>
      <c r="U228">
        <v>0</v>
      </c>
      <c r="V228">
        <f>COUNTIF(tbl_HRMaster[EmployeeID],tbl_HRMaster[[#This Row],[EmployeeID]])</f>
        <v>1</v>
      </c>
      <c r="W228">
        <f>IFERROR(INDEX(tbl_EmployeeSurvey[EnvironmentSatisfaction],MATCH(tbl_HRMaster[[#This Row],[EmployeeID]],tbl_EmployeeSurvey[EmployeeID],0)),"Not Found")</f>
        <v>3</v>
      </c>
      <c r="X228">
        <f>IFERROR(INDEX(tbl_EmployeeSurvey[JobSatisfaction],MATCH(tbl_HRMaster[[#This Row],[EmployeeID]],tbl_EmployeeSurvey[EmployeeID],0)),"Not Found")</f>
        <v>1</v>
      </c>
      <c r="Y228" s="5">
        <f>IFERROR(INDEX(tbl_EmployeeSurvey[WorkLifeBalance],MATCH(tbl_HRMaster[[#This Row],[EmployeeID]],tbl_EmployeeSurvey[EmployeeID],0)),"Not Found")</f>
        <v>3</v>
      </c>
      <c r="Z228" s="5">
        <f>IFERROR(VLOOKUP(tbl_HRMaster[[#This Row],[EmployeeID]],tbl_ManagerSurvey[[EmployeeID]:[PerformanceRating]],2,FALSE),"Not Found")</f>
        <v>3</v>
      </c>
      <c r="AA228" s="5">
        <f>IFERROR(VLOOKUP(tbl_HRMaster[[#This Row],[EmployeeID]],tbl_ManagerSurvey[[EmployeeID]:[PerformanceRating]],3,FALSE),"Not Found")</f>
        <v>3</v>
      </c>
      <c r="AB228" s="5" t="str">
        <f>IF(tbl_HRMaster[[#This Row],[Attrition]]="Yes","Left","Active")</f>
        <v>Left</v>
      </c>
      <c r="AC228" s="5" t="str">
        <f>_xlfn.IFS(tbl_HRMaster[[#This Row],[Age]]&lt;25,"Under 25",tbl_HRMaster[[#This Row],[Age]]&lt;35,"25-34",tbl_HRMaster[[#This Row],[Age]]&lt;45,"35-44",tbl_HRMaster[[#This Row],[Age]]&lt;55,"45-54",TRUE,"Above 54")</f>
        <v>Under 25</v>
      </c>
      <c r="AD228" s="5" t="str">
        <f>_xlfn.IFS(
tbl_HRMaster[[#This Row],[YearsAtCompany]]&lt;2,"&lt; 2 Years",
tbl_HRMaster[[#This Row],[YearsAtCompany]]&lt;5,"2-4 Years",
tbl_HRMaster[[#This Row],[YearsAtCompany]]&lt;10,"5-9 Years",
TRUE,"10+ Years"
)</f>
        <v>&lt; 2 Years</v>
      </c>
      <c r="AE228" s="5">
        <f>IF(tbl_HRMaster[[#This Row],[Attrition]]="Yes",1,0)</f>
        <v>1</v>
      </c>
    </row>
    <row r="229" spans="1:31" x14ac:dyDescent="0.25">
      <c r="A229">
        <v>24</v>
      </c>
      <c r="B229" t="s">
        <v>21</v>
      </c>
      <c r="C229" t="s">
        <v>36</v>
      </c>
      <c r="D229" t="s">
        <v>30</v>
      </c>
      <c r="E229">
        <v>10</v>
      </c>
      <c r="F229">
        <v>3</v>
      </c>
      <c r="G229" t="s">
        <v>24</v>
      </c>
      <c r="H229">
        <v>804</v>
      </c>
      <c r="I229" t="s">
        <v>25</v>
      </c>
      <c r="J229">
        <v>2</v>
      </c>
      <c r="K229" t="s">
        <v>44</v>
      </c>
      <c r="L229" t="s">
        <v>27</v>
      </c>
      <c r="M229">
        <v>51600</v>
      </c>
      <c r="N229">
        <v>1</v>
      </c>
      <c r="O229">
        <v>17</v>
      </c>
      <c r="P229">
        <v>1</v>
      </c>
      <c r="Q229">
        <v>1</v>
      </c>
      <c r="R229">
        <v>3</v>
      </c>
      <c r="S229">
        <v>1</v>
      </c>
      <c r="T229">
        <v>0</v>
      </c>
      <c r="U229">
        <v>0</v>
      </c>
      <c r="V229">
        <f>COUNTIF(tbl_HRMaster[EmployeeID],tbl_HRMaster[[#This Row],[EmployeeID]])</f>
        <v>1</v>
      </c>
      <c r="W229">
        <f>IFERROR(INDEX(tbl_EmployeeSurvey[EnvironmentSatisfaction],MATCH(tbl_HRMaster[[#This Row],[EmployeeID]],tbl_EmployeeSurvey[EmployeeID],0)),"Not Found")</f>
        <v>4</v>
      </c>
      <c r="X229">
        <f>IFERROR(INDEX(tbl_EmployeeSurvey[JobSatisfaction],MATCH(tbl_HRMaster[[#This Row],[EmployeeID]],tbl_EmployeeSurvey[EmployeeID],0)),"Not Found")</f>
        <v>2</v>
      </c>
      <c r="Y229" s="5">
        <f>IFERROR(INDEX(tbl_EmployeeSurvey[WorkLifeBalance],MATCH(tbl_HRMaster[[#This Row],[EmployeeID]],tbl_EmployeeSurvey[EmployeeID],0)),"Not Found")</f>
        <v>3</v>
      </c>
      <c r="Z229" s="5">
        <f>IFERROR(VLOOKUP(tbl_HRMaster[[#This Row],[EmployeeID]],tbl_ManagerSurvey[[EmployeeID]:[PerformanceRating]],2,FALSE),"Not Found")</f>
        <v>1</v>
      </c>
      <c r="AA229" s="5">
        <f>IFERROR(VLOOKUP(tbl_HRMaster[[#This Row],[EmployeeID]],tbl_ManagerSurvey[[EmployeeID]:[PerformanceRating]],3,FALSE),"Not Found")</f>
        <v>3</v>
      </c>
      <c r="AB229" s="5" t="str">
        <f>IF(tbl_HRMaster[[#This Row],[Attrition]]="Yes","Left","Active")</f>
        <v>Active</v>
      </c>
      <c r="AC229" s="5" t="str">
        <f>_xlfn.IFS(tbl_HRMaster[[#This Row],[Age]]&lt;25,"Under 25",tbl_HRMaster[[#This Row],[Age]]&lt;35,"25-34",tbl_HRMaster[[#This Row],[Age]]&lt;45,"35-44",tbl_HRMaster[[#This Row],[Age]]&lt;55,"45-54",TRUE,"Above 54")</f>
        <v>Under 25</v>
      </c>
      <c r="AD229" s="5" t="str">
        <f>_xlfn.IFS(
tbl_HRMaster[[#This Row],[YearsAtCompany]]&lt;2,"&lt; 2 Years",
tbl_HRMaster[[#This Row],[YearsAtCompany]]&lt;5,"2-4 Years",
tbl_HRMaster[[#This Row],[YearsAtCompany]]&lt;10,"5-9 Years",
TRUE,"10+ Years"
)</f>
        <v>&lt; 2 Years</v>
      </c>
      <c r="AE229" s="5">
        <f>IF(tbl_HRMaster[[#This Row],[Attrition]]="Yes",1,0)</f>
        <v>0</v>
      </c>
    </row>
    <row r="230" spans="1:31" x14ac:dyDescent="0.25">
      <c r="A230">
        <v>24</v>
      </c>
      <c r="B230" t="s">
        <v>21</v>
      </c>
      <c r="C230" t="s">
        <v>36</v>
      </c>
      <c r="D230" t="s">
        <v>30</v>
      </c>
      <c r="E230">
        <v>10</v>
      </c>
      <c r="F230">
        <v>3</v>
      </c>
      <c r="G230" t="s">
        <v>24</v>
      </c>
      <c r="H230">
        <v>2274</v>
      </c>
      <c r="I230" t="s">
        <v>25</v>
      </c>
      <c r="J230">
        <v>2</v>
      </c>
      <c r="K230" t="s">
        <v>44</v>
      </c>
      <c r="L230" t="s">
        <v>27</v>
      </c>
      <c r="M230">
        <v>51600</v>
      </c>
      <c r="N230">
        <v>1</v>
      </c>
      <c r="O230">
        <v>17</v>
      </c>
      <c r="P230">
        <v>1</v>
      </c>
      <c r="Q230">
        <v>1</v>
      </c>
      <c r="R230">
        <v>3</v>
      </c>
      <c r="S230">
        <v>1</v>
      </c>
      <c r="T230">
        <v>0</v>
      </c>
      <c r="U230">
        <v>0</v>
      </c>
      <c r="V230">
        <f>COUNTIF(tbl_HRMaster[EmployeeID],tbl_HRMaster[[#This Row],[EmployeeID]])</f>
        <v>1</v>
      </c>
      <c r="W230">
        <f>IFERROR(INDEX(tbl_EmployeeSurvey[EnvironmentSatisfaction],MATCH(tbl_HRMaster[[#This Row],[EmployeeID]],tbl_EmployeeSurvey[EmployeeID],0)),"Not Found")</f>
        <v>4</v>
      </c>
      <c r="X230">
        <f>IFERROR(INDEX(tbl_EmployeeSurvey[JobSatisfaction],MATCH(tbl_HRMaster[[#This Row],[EmployeeID]],tbl_EmployeeSurvey[EmployeeID],0)),"Not Found")</f>
        <v>2</v>
      </c>
      <c r="Y230" s="5">
        <f>IFERROR(INDEX(tbl_EmployeeSurvey[WorkLifeBalance],MATCH(tbl_HRMaster[[#This Row],[EmployeeID]],tbl_EmployeeSurvey[EmployeeID],0)),"Not Found")</f>
        <v>3</v>
      </c>
      <c r="Z230" s="5">
        <f>IFERROR(VLOOKUP(tbl_HRMaster[[#This Row],[EmployeeID]],tbl_ManagerSurvey[[EmployeeID]:[PerformanceRating]],2,FALSE),"Not Found")</f>
        <v>1</v>
      </c>
      <c r="AA230" s="5">
        <f>IFERROR(VLOOKUP(tbl_HRMaster[[#This Row],[EmployeeID]],tbl_ManagerSurvey[[EmployeeID]:[PerformanceRating]],3,FALSE),"Not Found")</f>
        <v>3</v>
      </c>
      <c r="AB230" s="5" t="str">
        <f>IF(tbl_HRMaster[[#This Row],[Attrition]]="Yes","Left","Active")</f>
        <v>Active</v>
      </c>
      <c r="AC230" s="5" t="str">
        <f>_xlfn.IFS(tbl_HRMaster[[#This Row],[Age]]&lt;25,"Under 25",tbl_HRMaster[[#This Row],[Age]]&lt;35,"25-34",tbl_HRMaster[[#This Row],[Age]]&lt;45,"35-44",tbl_HRMaster[[#This Row],[Age]]&lt;55,"45-54",TRUE,"Above 54")</f>
        <v>Under 25</v>
      </c>
      <c r="AD230" s="5" t="str">
        <f>_xlfn.IFS(
tbl_HRMaster[[#This Row],[YearsAtCompany]]&lt;2,"&lt; 2 Years",
tbl_HRMaster[[#This Row],[YearsAtCompany]]&lt;5,"2-4 Years",
tbl_HRMaster[[#This Row],[YearsAtCompany]]&lt;10,"5-9 Years",
TRUE,"10+ Years"
)</f>
        <v>&lt; 2 Years</v>
      </c>
      <c r="AE230" s="5">
        <f>IF(tbl_HRMaster[[#This Row],[Attrition]]="Yes",1,0)</f>
        <v>0</v>
      </c>
    </row>
    <row r="231" spans="1:31" x14ac:dyDescent="0.25">
      <c r="A231">
        <v>24</v>
      </c>
      <c r="B231" t="s">
        <v>21</v>
      </c>
      <c r="C231" t="s">
        <v>36</v>
      </c>
      <c r="D231" t="s">
        <v>30</v>
      </c>
      <c r="E231">
        <v>10</v>
      </c>
      <c r="F231">
        <v>3</v>
      </c>
      <c r="G231" t="s">
        <v>24</v>
      </c>
      <c r="H231">
        <v>3744</v>
      </c>
      <c r="I231" t="s">
        <v>25</v>
      </c>
      <c r="J231">
        <v>2</v>
      </c>
      <c r="K231" t="s">
        <v>44</v>
      </c>
      <c r="L231" t="s">
        <v>27</v>
      </c>
      <c r="M231">
        <v>51600</v>
      </c>
      <c r="N231">
        <v>1</v>
      </c>
      <c r="O231">
        <v>17</v>
      </c>
      <c r="P231">
        <v>1</v>
      </c>
      <c r="Q231">
        <v>1</v>
      </c>
      <c r="R231">
        <v>3</v>
      </c>
      <c r="S231">
        <v>1</v>
      </c>
      <c r="T231">
        <v>0</v>
      </c>
      <c r="U231">
        <v>0</v>
      </c>
      <c r="V231">
        <f>COUNTIF(tbl_HRMaster[EmployeeID],tbl_HRMaster[[#This Row],[EmployeeID]])</f>
        <v>1</v>
      </c>
      <c r="W231">
        <f>IFERROR(INDEX(tbl_EmployeeSurvey[EnvironmentSatisfaction],MATCH(tbl_HRMaster[[#This Row],[EmployeeID]],tbl_EmployeeSurvey[EmployeeID],0)),"Not Found")</f>
        <v>4</v>
      </c>
      <c r="X231">
        <f>IFERROR(INDEX(tbl_EmployeeSurvey[JobSatisfaction],MATCH(tbl_HRMaster[[#This Row],[EmployeeID]],tbl_EmployeeSurvey[EmployeeID],0)),"Not Found")</f>
        <v>2</v>
      </c>
      <c r="Y231" s="5">
        <f>IFERROR(INDEX(tbl_EmployeeSurvey[WorkLifeBalance],MATCH(tbl_HRMaster[[#This Row],[EmployeeID]],tbl_EmployeeSurvey[EmployeeID],0)),"Not Found")</f>
        <v>3</v>
      </c>
      <c r="Z231" s="5">
        <f>IFERROR(VLOOKUP(tbl_HRMaster[[#This Row],[EmployeeID]],tbl_ManagerSurvey[[EmployeeID]:[PerformanceRating]],2,FALSE),"Not Found")</f>
        <v>1</v>
      </c>
      <c r="AA231" s="5">
        <f>IFERROR(VLOOKUP(tbl_HRMaster[[#This Row],[EmployeeID]],tbl_ManagerSurvey[[EmployeeID]:[PerformanceRating]],3,FALSE),"Not Found")</f>
        <v>3</v>
      </c>
      <c r="AB231" s="5" t="str">
        <f>IF(tbl_HRMaster[[#This Row],[Attrition]]="Yes","Left","Active")</f>
        <v>Active</v>
      </c>
      <c r="AC231" s="5" t="str">
        <f>_xlfn.IFS(tbl_HRMaster[[#This Row],[Age]]&lt;25,"Under 25",tbl_HRMaster[[#This Row],[Age]]&lt;35,"25-34",tbl_HRMaster[[#This Row],[Age]]&lt;45,"35-44",tbl_HRMaster[[#This Row],[Age]]&lt;55,"45-54",TRUE,"Above 54")</f>
        <v>Under 25</v>
      </c>
      <c r="AD231" s="5" t="str">
        <f>_xlfn.IFS(
tbl_HRMaster[[#This Row],[YearsAtCompany]]&lt;2,"&lt; 2 Years",
tbl_HRMaster[[#This Row],[YearsAtCompany]]&lt;5,"2-4 Years",
tbl_HRMaster[[#This Row],[YearsAtCompany]]&lt;10,"5-9 Years",
TRUE,"10+ Years"
)</f>
        <v>&lt; 2 Years</v>
      </c>
      <c r="AE231" s="5">
        <f>IF(tbl_HRMaster[[#This Row],[Attrition]]="Yes",1,0)</f>
        <v>0</v>
      </c>
    </row>
    <row r="232" spans="1:31" x14ac:dyDescent="0.25">
      <c r="A232">
        <v>28</v>
      </c>
      <c r="B232" t="s">
        <v>21</v>
      </c>
      <c r="C232" t="s">
        <v>22</v>
      </c>
      <c r="D232" t="s">
        <v>30</v>
      </c>
      <c r="E232">
        <v>10</v>
      </c>
      <c r="F232">
        <v>3</v>
      </c>
      <c r="G232" t="s">
        <v>33</v>
      </c>
      <c r="H232">
        <v>507</v>
      </c>
      <c r="I232" t="s">
        <v>34</v>
      </c>
      <c r="J232">
        <v>2</v>
      </c>
      <c r="K232" t="s">
        <v>43</v>
      </c>
      <c r="L232" t="s">
        <v>27</v>
      </c>
      <c r="M232">
        <v>52100</v>
      </c>
      <c r="N232">
        <v>1</v>
      </c>
      <c r="O232">
        <v>15</v>
      </c>
      <c r="P232">
        <v>0</v>
      </c>
      <c r="Q232">
        <v>1</v>
      </c>
      <c r="R232">
        <v>1</v>
      </c>
      <c r="S232">
        <v>1</v>
      </c>
      <c r="T232">
        <v>0</v>
      </c>
      <c r="U232">
        <v>0</v>
      </c>
      <c r="V232">
        <f>COUNTIF(tbl_HRMaster[EmployeeID],tbl_HRMaster[[#This Row],[EmployeeID]])</f>
        <v>1</v>
      </c>
      <c r="W232">
        <f>IFERROR(INDEX(tbl_EmployeeSurvey[EnvironmentSatisfaction],MATCH(tbl_HRMaster[[#This Row],[EmployeeID]],tbl_EmployeeSurvey[EmployeeID],0)),"Not Found")</f>
        <v>4</v>
      </c>
      <c r="X232">
        <f>IFERROR(INDEX(tbl_EmployeeSurvey[JobSatisfaction],MATCH(tbl_HRMaster[[#This Row],[EmployeeID]],tbl_EmployeeSurvey[EmployeeID],0)),"Not Found")</f>
        <v>2</v>
      </c>
      <c r="Y232" s="5">
        <f>IFERROR(INDEX(tbl_EmployeeSurvey[WorkLifeBalance],MATCH(tbl_HRMaster[[#This Row],[EmployeeID]],tbl_EmployeeSurvey[EmployeeID],0)),"Not Found")</f>
        <v>3</v>
      </c>
      <c r="Z232" s="5">
        <f>IFERROR(VLOOKUP(tbl_HRMaster[[#This Row],[EmployeeID]],tbl_ManagerSurvey[[EmployeeID]:[PerformanceRating]],2,FALSE),"Not Found")</f>
        <v>4</v>
      </c>
      <c r="AA232" s="5">
        <f>IFERROR(VLOOKUP(tbl_HRMaster[[#This Row],[EmployeeID]],tbl_ManagerSurvey[[EmployeeID]:[PerformanceRating]],3,FALSE),"Not Found")</f>
        <v>3</v>
      </c>
      <c r="AB232" s="5" t="str">
        <f>IF(tbl_HRMaster[[#This Row],[Attrition]]="Yes","Left","Active")</f>
        <v>Active</v>
      </c>
      <c r="AC232" s="5" t="str">
        <f>_xlfn.IFS(tbl_HRMaster[[#This Row],[Age]]&lt;25,"Under 25",tbl_HRMaster[[#This Row],[Age]]&lt;35,"25-34",tbl_HRMaster[[#This Row],[Age]]&lt;45,"35-44",tbl_HRMaster[[#This Row],[Age]]&lt;55,"45-54",TRUE,"Above 54")</f>
        <v>25-34</v>
      </c>
      <c r="AD232" s="5" t="str">
        <f>_xlfn.IFS(
tbl_HRMaster[[#This Row],[YearsAtCompany]]&lt;2,"&lt; 2 Years",
tbl_HRMaster[[#This Row],[YearsAtCompany]]&lt;5,"2-4 Years",
tbl_HRMaster[[#This Row],[YearsAtCompany]]&lt;10,"5-9 Years",
TRUE,"10+ Years"
)</f>
        <v>&lt; 2 Years</v>
      </c>
      <c r="AE232" s="5">
        <f>IF(tbl_HRMaster[[#This Row],[Attrition]]="Yes",1,0)</f>
        <v>0</v>
      </c>
    </row>
    <row r="233" spans="1:31" x14ac:dyDescent="0.25">
      <c r="A233">
        <v>28</v>
      </c>
      <c r="B233" t="s">
        <v>21</v>
      </c>
      <c r="C233" t="s">
        <v>22</v>
      </c>
      <c r="D233" t="s">
        <v>30</v>
      </c>
      <c r="E233">
        <v>10</v>
      </c>
      <c r="F233">
        <v>3</v>
      </c>
      <c r="G233" t="s">
        <v>33</v>
      </c>
      <c r="H233">
        <v>1977</v>
      </c>
      <c r="I233" t="s">
        <v>34</v>
      </c>
      <c r="J233">
        <v>2</v>
      </c>
      <c r="K233" t="s">
        <v>43</v>
      </c>
      <c r="L233" t="s">
        <v>27</v>
      </c>
      <c r="M233">
        <v>52100</v>
      </c>
      <c r="N233">
        <v>1</v>
      </c>
      <c r="O233">
        <v>15</v>
      </c>
      <c r="P233">
        <v>0</v>
      </c>
      <c r="Q233">
        <v>1</v>
      </c>
      <c r="R233">
        <v>1</v>
      </c>
      <c r="S233">
        <v>1</v>
      </c>
      <c r="T233">
        <v>0</v>
      </c>
      <c r="U233">
        <v>0</v>
      </c>
      <c r="V233">
        <f>COUNTIF(tbl_HRMaster[EmployeeID],tbl_HRMaster[[#This Row],[EmployeeID]])</f>
        <v>1</v>
      </c>
      <c r="W233">
        <f>IFERROR(INDEX(tbl_EmployeeSurvey[EnvironmentSatisfaction],MATCH(tbl_HRMaster[[#This Row],[EmployeeID]],tbl_EmployeeSurvey[EmployeeID],0)),"Not Found")</f>
        <v>4</v>
      </c>
      <c r="X233">
        <f>IFERROR(INDEX(tbl_EmployeeSurvey[JobSatisfaction],MATCH(tbl_HRMaster[[#This Row],[EmployeeID]],tbl_EmployeeSurvey[EmployeeID],0)),"Not Found")</f>
        <v>2</v>
      </c>
      <c r="Y233" s="5">
        <f>IFERROR(INDEX(tbl_EmployeeSurvey[WorkLifeBalance],MATCH(tbl_HRMaster[[#This Row],[EmployeeID]],tbl_EmployeeSurvey[EmployeeID],0)),"Not Found")</f>
        <v>3</v>
      </c>
      <c r="Z233" s="5">
        <f>IFERROR(VLOOKUP(tbl_HRMaster[[#This Row],[EmployeeID]],tbl_ManagerSurvey[[EmployeeID]:[PerformanceRating]],2,FALSE),"Not Found")</f>
        <v>4</v>
      </c>
      <c r="AA233" s="5">
        <f>IFERROR(VLOOKUP(tbl_HRMaster[[#This Row],[EmployeeID]],tbl_ManagerSurvey[[EmployeeID]:[PerformanceRating]],3,FALSE),"Not Found")</f>
        <v>3</v>
      </c>
      <c r="AB233" s="5" t="str">
        <f>IF(tbl_HRMaster[[#This Row],[Attrition]]="Yes","Left","Active")</f>
        <v>Active</v>
      </c>
      <c r="AC233" s="5" t="str">
        <f>_xlfn.IFS(tbl_HRMaster[[#This Row],[Age]]&lt;25,"Under 25",tbl_HRMaster[[#This Row],[Age]]&lt;35,"25-34",tbl_HRMaster[[#This Row],[Age]]&lt;45,"35-44",tbl_HRMaster[[#This Row],[Age]]&lt;55,"45-54",TRUE,"Above 54")</f>
        <v>25-34</v>
      </c>
      <c r="AD233" s="5" t="str">
        <f>_xlfn.IFS(
tbl_HRMaster[[#This Row],[YearsAtCompany]]&lt;2,"&lt; 2 Years",
tbl_HRMaster[[#This Row],[YearsAtCompany]]&lt;5,"2-4 Years",
tbl_HRMaster[[#This Row],[YearsAtCompany]]&lt;10,"5-9 Years",
TRUE,"10+ Years"
)</f>
        <v>&lt; 2 Years</v>
      </c>
      <c r="AE233" s="5">
        <f>IF(tbl_HRMaster[[#This Row],[Attrition]]="Yes",1,0)</f>
        <v>0</v>
      </c>
    </row>
    <row r="234" spans="1:31" x14ac:dyDescent="0.25">
      <c r="A234">
        <v>28</v>
      </c>
      <c r="B234" t="s">
        <v>21</v>
      </c>
      <c r="C234" t="s">
        <v>22</v>
      </c>
      <c r="D234" t="s">
        <v>30</v>
      </c>
      <c r="E234">
        <v>10</v>
      </c>
      <c r="F234">
        <v>3</v>
      </c>
      <c r="G234" t="s">
        <v>33</v>
      </c>
      <c r="H234">
        <v>3447</v>
      </c>
      <c r="I234" t="s">
        <v>34</v>
      </c>
      <c r="J234">
        <v>2</v>
      </c>
      <c r="K234" t="s">
        <v>43</v>
      </c>
      <c r="L234" t="s">
        <v>27</v>
      </c>
      <c r="M234">
        <v>52100</v>
      </c>
      <c r="N234">
        <v>1</v>
      </c>
      <c r="O234">
        <v>15</v>
      </c>
      <c r="P234">
        <v>0</v>
      </c>
      <c r="Q234">
        <v>1</v>
      </c>
      <c r="R234">
        <v>1</v>
      </c>
      <c r="S234">
        <v>1</v>
      </c>
      <c r="T234">
        <v>0</v>
      </c>
      <c r="U234">
        <v>0</v>
      </c>
      <c r="V234">
        <f>COUNTIF(tbl_HRMaster[EmployeeID],tbl_HRMaster[[#This Row],[EmployeeID]])</f>
        <v>1</v>
      </c>
      <c r="W234">
        <f>IFERROR(INDEX(tbl_EmployeeSurvey[EnvironmentSatisfaction],MATCH(tbl_HRMaster[[#This Row],[EmployeeID]],tbl_EmployeeSurvey[EmployeeID],0)),"Not Found")</f>
        <v>4</v>
      </c>
      <c r="X234">
        <f>IFERROR(INDEX(tbl_EmployeeSurvey[JobSatisfaction],MATCH(tbl_HRMaster[[#This Row],[EmployeeID]],tbl_EmployeeSurvey[EmployeeID],0)),"Not Found")</f>
        <v>2</v>
      </c>
      <c r="Y234" s="5">
        <f>IFERROR(INDEX(tbl_EmployeeSurvey[WorkLifeBalance],MATCH(tbl_HRMaster[[#This Row],[EmployeeID]],tbl_EmployeeSurvey[EmployeeID],0)),"Not Found")</f>
        <v>3</v>
      </c>
      <c r="Z234" s="5">
        <f>IFERROR(VLOOKUP(tbl_HRMaster[[#This Row],[EmployeeID]],tbl_ManagerSurvey[[EmployeeID]:[PerformanceRating]],2,FALSE),"Not Found")</f>
        <v>4</v>
      </c>
      <c r="AA234" s="5">
        <f>IFERROR(VLOOKUP(tbl_HRMaster[[#This Row],[EmployeeID]],tbl_ManagerSurvey[[EmployeeID]:[PerformanceRating]],3,FALSE),"Not Found")</f>
        <v>3</v>
      </c>
      <c r="AB234" s="5" t="str">
        <f>IF(tbl_HRMaster[[#This Row],[Attrition]]="Yes","Left","Active")</f>
        <v>Active</v>
      </c>
      <c r="AC234" s="5" t="str">
        <f>_xlfn.IFS(tbl_HRMaster[[#This Row],[Age]]&lt;25,"Under 25",tbl_HRMaster[[#This Row],[Age]]&lt;35,"25-34",tbl_HRMaster[[#This Row],[Age]]&lt;45,"35-44",tbl_HRMaster[[#This Row],[Age]]&lt;55,"45-54",TRUE,"Above 54")</f>
        <v>25-34</v>
      </c>
      <c r="AD234" s="5" t="str">
        <f>_xlfn.IFS(
tbl_HRMaster[[#This Row],[YearsAtCompany]]&lt;2,"&lt; 2 Years",
tbl_HRMaster[[#This Row],[YearsAtCompany]]&lt;5,"2-4 Years",
tbl_HRMaster[[#This Row],[YearsAtCompany]]&lt;10,"5-9 Years",
TRUE,"10+ Years"
)</f>
        <v>&lt; 2 Years</v>
      </c>
      <c r="AE234" s="5">
        <f>IF(tbl_HRMaster[[#This Row],[Attrition]]="Yes",1,0)</f>
        <v>0</v>
      </c>
    </row>
    <row r="235" spans="1:31" x14ac:dyDescent="0.25">
      <c r="A235">
        <v>21</v>
      </c>
      <c r="B235" t="s">
        <v>28</v>
      </c>
      <c r="C235" t="s">
        <v>22</v>
      </c>
      <c r="D235" t="s">
        <v>37</v>
      </c>
      <c r="E235">
        <v>10</v>
      </c>
      <c r="F235">
        <v>2</v>
      </c>
      <c r="G235" t="s">
        <v>37</v>
      </c>
      <c r="H235">
        <v>113</v>
      </c>
      <c r="I235" t="s">
        <v>34</v>
      </c>
      <c r="J235">
        <v>1</v>
      </c>
      <c r="K235" t="s">
        <v>40</v>
      </c>
      <c r="L235" t="s">
        <v>32</v>
      </c>
      <c r="M235">
        <v>53730</v>
      </c>
      <c r="N235">
        <v>1</v>
      </c>
      <c r="O235">
        <v>12</v>
      </c>
      <c r="P235">
        <v>1</v>
      </c>
      <c r="Q235">
        <v>1</v>
      </c>
      <c r="R235">
        <v>2</v>
      </c>
      <c r="S235">
        <v>1</v>
      </c>
      <c r="T235">
        <v>0</v>
      </c>
      <c r="U235">
        <v>0</v>
      </c>
      <c r="V235">
        <f>COUNTIF(tbl_HRMaster[EmployeeID],tbl_HRMaster[[#This Row],[EmployeeID]])</f>
        <v>1</v>
      </c>
      <c r="W235">
        <f>IFERROR(INDEX(tbl_EmployeeSurvey[EnvironmentSatisfaction],MATCH(tbl_HRMaster[[#This Row],[EmployeeID]],tbl_EmployeeSurvey[EmployeeID],0)),"Not Found")</f>
        <v>3</v>
      </c>
      <c r="X235">
        <f>IFERROR(INDEX(tbl_EmployeeSurvey[JobSatisfaction],MATCH(tbl_HRMaster[[#This Row],[EmployeeID]],tbl_EmployeeSurvey[EmployeeID],0)),"Not Found")</f>
        <v>2</v>
      </c>
      <c r="Y235" s="5">
        <f>IFERROR(INDEX(tbl_EmployeeSurvey[WorkLifeBalance],MATCH(tbl_HRMaster[[#This Row],[EmployeeID]],tbl_EmployeeSurvey[EmployeeID],0)),"Not Found")</f>
        <v>3</v>
      </c>
      <c r="Z235" s="5">
        <f>IFERROR(VLOOKUP(tbl_HRMaster[[#This Row],[EmployeeID]],tbl_ManagerSurvey[[EmployeeID]:[PerformanceRating]],2,FALSE),"Not Found")</f>
        <v>3</v>
      </c>
      <c r="AA235" s="5">
        <f>IFERROR(VLOOKUP(tbl_HRMaster[[#This Row],[EmployeeID]],tbl_ManagerSurvey[[EmployeeID]:[PerformanceRating]],3,FALSE),"Not Found")</f>
        <v>3</v>
      </c>
      <c r="AB235" s="5" t="str">
        <f>IF(tbl_HRMaster[[#This Row],[Attrition]]="Yes","Left","Active")</f>
        <v>Left</v>
      </c>
      <c r="AC235" s="5" t="str">
        <f>_xlfn.IFS(tbl_HRMaster[[#This Row],[Age]]&lt;25,"Under 25",tbl_HRMaster[[#This Row],[Age]]&lt;35,"25-34",tbl_HRMaster[[#This Row],[Age]]&lt;45,"35-44",tbl_HRMaster[[#This Row],[Age]]&lt;55,"45-54",TRUE,"Above 54")</f>
        <v>Under 25</v>
      </c>
      <c r="AD235" s="5" t="str">
        <f>_xlfn.IFS(
tbl_HRMaster[[#This Row],[YearsAtCompany]]&lt;2,"&lt; 2 Years",
tbl_HRMaster[[#This Row],[YearsAtCompany]]&lt;5,"2-4 Years",
tbl_HRMaster[[#This Row],[YearsAtCompany]]&lt;10,"5-9 Years",
TRUE,"10+ Years"
)</f>
        <v>&lt; 2 Years</v>
      </c>
      <c r="AE235" s="5">
        <f>IF(tbl_HRMaster[[#This Row],[Attrition]]="Yes",1,0)</f>
        <v>1</v>
      </c>
    </row>
    <row r="236" spans="1:31" x14ac:dyDescent="0.25">
      <c r="A236">
        <v>21</v>
      </c>
      <c r="B236" t="s">
        <v>28</v>
      </c>
      <c r="C236" t="s">
        <v>22</v>
      </c>
      <c r="D236" t="s">
        <v>37</v>
      </c>
      <c r="E236">
        <v>10</v>
      </c>
      <c r="F236">
        <v>2</v>
      </c>
      <c r="G236" t="s">
        <v>37</v>
      </c>
      <c r="H236">
        <v>1583</v>
      </c>
      <c r="I236" t="s">
        <v>34</v>
      </c>
      <c r="J236">
        <v>1</v>
      </c>
      <c r="K236" t="s">
        <v>40</v>
      </c>
      <c r="L236" t="s">
        <v>32</v>
      </c>
      <c r="M236">
        <v>53730</v>
      </c>
      <c r="N236">
        <v>1</v>
      </c>
      <c r="O236">
        <v>12</v>
      </c>
      <c r="P236">
        <v>1</v>
      </c>
      <c r="Q236">
        <v>1</v>
      </c>
      <c r="R236">
        <v>2</v>
      </c>
      <c r="S236">
        <v>1</v>
      </c>
      <c r="T236">
        <v>0</v>
      </c>
      <c r="U236">
        <v>0</v>
      </c>
      <c r="V236">
        <f>COUNTIF(tbl_HRMaster[EmployeeID],tbl_HRMaster[[#This Row],[EmployeeID]])</f>
        <v>1</v>
      </c>
      <c r="W236">
        <f>IFERROR(INDEX(tbl_EmployeeSurvey[EnvironmentSatisfaction],MATCH(tbl_HRMaster[[#This Row],[EmployeeID]],tbl_EmployeeSurvey[EmployeeID],0)),"Not Found")</f>
        <v>3</v>
      </c>
      <c r="X236">
        <f>IFERROR(INDEX(tbl_EmployeeSurvey[JobSatisfaction],MATCH(tbl_HRMaster[[#This Row],[EmployeeID]],tbl_EmployeeSurvey[EmployeeID],0)),"Not Found")</f>
        <v>2</v>
      </c>
      <c r="Y236" s="5">
        <f>IFERROR(INDEX(tbl_EmployeeSurvey[WorkLifeBalance],MATCH(tbl_HRMaster[[#This Row],[EmployeeID]],tbl_EmployeeSurvey[EmployeeID],0)),"Not Found")</f>
        <v>3</v>
      </c>
      <c r="Z236" s="5">
        <f>IFERROR(VLOOKUP(tbl_HRMaster[[#This Row],[EmployeeID]],tbl_ManagerSurvey[[EmployeeID]:[PerformanceRating]],2,FALSE),"Not Found")</f>
        <v>3</v>
      </c>
      <c r="AA236" s="5">
        <f>IFERROR(VLOOKUP(tbl_HRMaster[[#This Row],[EmployeeID]],tbl_ManagerSurvey[[EmployeeID]:[PerformanceRating]],3,FALSE),"Not Found")</f>
        <v>3</v>
      </c>
      <c r="AB236" s="5" t="str">
        <f>IF(tbl_HRMaster[[#This Row],[Attrition]]="Yes","Left","Active")</f>
        <v>Left</v>
      </c>
      <c r="AC236" s="5" t="str">
        <f>_xlfn.IFS(tbl_HRMaster[[#This Row],[Age]]&lt;25,"Under 25",tbl_HRMaster[[#This Row],[Age]]&lt;35,"25-34",tbl_HRMaster[[#This Row],[Age]]&lt;45,"35-44",tbl_HRMaster[[#This Row],[Age]]&lt;55,"45-54",TRUE,"Above 54")</f>
        <v>Under 25</v>
      </c>
      <c r="AD236" s="5" t="str">
        <f>_xlfn.IFS(
tbl_HRMaster[[#This Row],[YearsAtCompany]]&lt;2,"&lt; 2 Years",
tbl_HRMaster[[#This Row],[YearsAtCompany]]&lt;5,"2-4 Years",
tbl_HRMaster[[#This Row],[YearsAtCompany]]&lt;10,"5-9 Years",
TRUE,"10+ Years"
)</f>
        <v>&lt; 2 Years</v>
      </c>
      <c r="AE236" s="5">
        <f>IF(tbl_HRMaster[[#This Row],[Attrition]]="Yes",1,0)</f>
        <v>1</v>
      </c>
    </row>
    <row r="237" spans="1:31" x14ac:dyDescent="0.25">
      <c r="A237">
        <v>21</v>
      </c>
      <c r="B237" t="s">
        <v>28</v>
      </c>
      <c r="C237" t="s">
        <v>22</v>
      </c>
      <c r="D237" t="s">
        <v>37</v>
      </c>
      <c r="E237">
        <v>10</v>
      </c>
      <c r="F237">
        <v>2</v>
      </c>
      <c r="G237" t="s">
        <v>37</v>
      </c>
      <c r="H237">
        <v>3053</v>
      </c>
      <c r="I237" t="s">
        <v>34</v>
      </c>
      <c r="J237">
        <v>1</v>
      </c>
      <c r="K237" t="s">
        <v>40</v>
      </c>
      <c r="L237" t="s">
        <v>32</v>
      </c>
      <c r="M237">
        <v>53730</v>
      </c>
      <c r="N237">
        <v>1</v>
      </c>
      <c r="O237">
        <v>12</v>
      </c>
      <c r="P237">
        <v>1</v>
      </c>
      <c r="Q237">
        <v>1</v>
      </c>
      <c r="R237">
        <v>2</v>
      </c>
      <c r="S237">
        <v>1</v>
      </c>
      <c r="T237">
        <v>0</v>
      </c>
      <c r="U237">
        <v>0</v>
      </c>
      <c r="V237">
        <f>COUNTIF(tbl_HRMaster[EmployeeID],tbl_HRMaster[[#This Row],[EmployeeID]])</f>
        <v>1</v>
      </c>
      <c r="W237">
        <f>IFERROR(INDEX(tbl_EmployeeSurvey[EnvironmentSatisfaction],MATCH(tbl_HRMaster[[#This Row],[EmployeeID]],tbl_EmployeeSurvey[EmployeeID],0)),"Not Found")</f>
        <v>3</v>
      </c>
      <c r="X237">
        <f>IFERROR(INDEX(tbl_EmployeeSurvey[JobSatisfaction],MATCH(tbl_HRMaster[[#This Row],[EmployeeID]],tbl_EmployeeSurvey[EmployeeID],0)),"Not Found")</f>
        <v>2</v>
      </c>
      <c r="Y237" s="5">
        <f>IFERROR(INDEX(tbl_EmployeeSurvey[WorkLifeBalance],MATCH(tbl_HRMaster[[#This Row],[EmployeeID]],tbl_EmployeeSurvey[EmployeeID],0)),"Not Found")</f>
        <v>3</v>
      </c>
      <c r="Z237" s="5">
        <f>IFERROR(VLOOKUP(tbl_HRMaster[[#This Row],[EmployeeID]],tbl_ManagerSurvey[[EmployeeID]:[PerformanceRating]],2,FALSE),"Not Found")</f>
        <v>3</v>
      </c>
      <c r="AA237" s="5">
        <f>IFERROR(VLOOKUP(tbl_HRMaster[[#This Row],[EmployeeID]],tbl_ManagerSurvey[[EmployeeID]:[PerformanceRating]],3,FALSE),"Not Found")</f>
        <v>3</v>
      </c>
      <c r="AB237" s="5" t="str">
        <f>IF(tbl_HRMaster[[#This Row],[Attrition]]="Yes","Left","Active")</f>
        <v>Left</v>
      </c>
      <c r="AC237" s="5" t="str">
        <f>_xlfn.IFS(tbl_HRMaster[[#This Row],[Age]]&lt;25,"Under 25",tbl_HRMaster[[#This Row],[Age]]&lt;35,"25-34",tbl_HRMaster[[#This Row],[Age]]&lt;45,"35-44",tbl_HRMaster[[#This Row],[Age]]&lt;55,"45-54",TRUE,"Above 54")</f>
        <v>Under 25</v>
      </c>
      <c r="AD237" s="5" t="str">
        <f>_xlfn.IFS(
tbl_HRMaster[[#This Row],[YearsAtCompany]]&lt;2,"&lt; 2 Years",
tbl_HRMaster[[#This Row],[YearsAtCompany]]&lt;5,"2-4 Years",
tbl_HRMaster[[#This Row],[YearsAtCompany]]&lt;10,"5-9 Years",
TRUE,"10+ Years"
)</f>
        <v>&lt; 2 Years</v>
      </c>
      <c r="AE237" s="5">
        <f>IF(tbl_HRMaster[[#This Row],[Attrition]]="Yes",1,0)</f>
        <v>1</v>
      </c>
    </row>
    <row r="238" spans="1:31" x14ac:dyDescent="0.25">
      <c r="A238">
        <v>33</v>
      </c>
      <c r="B238" t="s">
        <v>28</v>
      </c>
      <c r="C238" t="s">
        <v>22</v>
      </c>
      <c r="D238" t="s">
        <v>37</v>
      </c>
      <c r="E238">
        <v>28</v>
      </c>
      <c r="F238">
        <v>2</v>
      </c>
      <c r="G238" t="s">
        <v>37</v>
      </c>
      <c r="H238">
        <v>106</v>
      </c>
      <c r="I238" t="s">
        <v>25</v>
      </c>
      <c r="J238">
        <v>5</v>
      </c>
      <c r="K238" t="s">
        <v>44</v>
      </c>
      <c r="L238" t="s">
        <v>32</v>
      </c>
      <c r="M238">
        <v>55610</v>
      </c>
      <c r="N238">
        <v>1</v>
      </c>
      <c r="O238">
        <v>21</v>
      </c>
      <c r="P238">
        <v>1</v>
      </c>
      <c r="Q238">
        <v>1</v>
      </c>
      <c r="R238">
        <v>3</v>
      </c>
      <c r="S238">
        <v>1</v>
      </c>
      <c r="T238">
        <v>0</v>
      </c>
      <c r="U238">
        <v>0</v>
      </c>
      <c r="V238">
        <f>COUNTIF(tbl_HRMaster[EmployeeID],tbl_HRMaster[[#This Row],[EmployeeID]])</f>
        <v>1</v>
      </c>
      <c r="W238">
        <f>IFERROR(INDEX(tbl_EmployeeSurvey[EnvironmentSatisfaction],MATCH(tbl_HRMaster[[#This Row],[EmployeeID]],tbl_EmployeeSurvey[EmployeeID],0)),"Not Found")</f>
        <v>4</v>
      </c>
      <c r="X238">
        <f>IFERROR(INDEX(tbl_EmployeeSurvey[JobSatisfaction],MATCH(tbl_HRMaster[[#This Row],[EmployeeID]],tbl_EmployeeSurvey[EmployeeID],0)),"Not Found")</f>
        <v>3</v>
      </c>
      <c r="Y238" s="5">
        <f>IFERROR(INDEX(tbl_EmployeeSurvey[WorkLifeBalance],MATCH(tbl_HRMaster[[#This Row],[EmployeeID]],tbl_EmployeeSurvey[EmployeeID],0)),"Not Found")</f>
        <v>3</v>
      </c>
      <c r="Z238" s="5">
        <f>IFERROR(VLOOKUP(tbl_HRMaster[[#This Row],[EmployeeID]],tbl_ManagerSurvey[[EmployeeID]:[PerformanceRating]],2,FALSE),"Not Found")</f>
        <v>1</v>
      </c>
      <c r="AA238" s="5">
        <f>IFERROR(VLOOKUP(tbl_HRMaster[[#This Row],[EmployeeID]],tbl_ManagerSurvey[[EmployeeID]:[PerformanceRating]],3,FALSE),"Not Found")</f>
        <v>4</v>
      </c>
      <c r="AB238" s="5" t="str">
        <f>IF(tbl_HRMaster[[#This Row],[Attrition]]="Yes","Left","Active")</f>
        <v>Left</v>
      </c>
      <c r="AC238" s="5" t="str">
        <f>_xlfn.IFS(tbl_HRMaster[[#This Row],[Age]]&lt;25,"Under 25",tbl_HRMaster[[#This Row],[Age]]&lt;35,"25-34",tbl_HRMaster[[#This Row],[Age]]&lt;45,"35-44",tbl_HRMaster[[#This Row],[Age]]&lt;55,"45-54",TRUE,"Above 54")</f>
        <v>25-34</v>
      </c>
      <c r="AD238" s="5" t="str">
        <f>_xlfn.IFS(
tbl_HRMaster[[#This Row],[YearsAtCompany]]&lt;2,"&lt; 2 Years",
tbl_HRMaster[[#This Row],[YearsAtCompany]]&lt;5,"2-4 Years",
tbl_HRMaster[[#This Row],[YearsAtCompany]]&lt;10,"5-9 Years",
TRUE,"10+ Years"
)</f>
        <v>&lt; 2 Years</v>
      </c>
      <c r="AE238" s="5">
        <f>IF(tbl_HRMaster[[#This Row],[Attrition]]="Yes",1,0)</f>
        <v>1</v>
      </c>
    </row>
    <row r="239" spans="1:31" x14ac:dyDescent="0.25">
      <c r="A239">
        <v>33</v>
      </c>
      <c r="B239" t="s">
        <v>28</v>
      </c>
      <c r="C239" t="s">
        <v>22</v>
      </c>
      <c r="D239" t="s">
        <v>37</v>
      </c>
      <c r="E239">
        <v>28</v>
      </c>
      <c r="F239">
        <v>2</v>
      </c>
      <c r="G239" t="s">
        <v>37</v>
      </c>
      <c r="H239">
        <v>1576</v>
      </c>
      <c r="I239" t="s">
        <v>25</v>
      </c>
      <c r="J239">
        <v>5</v>
      </c>
      <c r="K239" t="s">
        <v>44</v>
      </c>
      <c r="L239" t="s">
        <v>32</v>
      </c>
      <c r="M239">
        <v>55610</v>
      </c>
      <c r="N239">
        <v>1</v>
      </c>
      <c r="O239">
        <v>21</v>
      </c>
      <c r="P239">
        <v>1</v>
      </c>
      <c r="Q239">
        <v>1</v>
      </c>
      <c r="R239">
        <v>3</v>
      </c>
      <c r="S239">
        <v>1</v>
      </c>
      <c r="T239">
        <v>0</v>
      </c>
      <c r="U239">
        <v>0</v>
      </c>
      <c r="V239">
        <f>COUNTIF(tbl_HRMaster[EmployeeID],tbl_HRMaster[[#This Row],[EmployeeID]])</f>
        <v>1</v>
      </c>
      <c r="W239">
        <f>IFERROR(INDEX(tbl_EmployeeSurvey[EnvironmentSatisfaction],MATCH(tbl_HRMaster[[#This Row],[EmployeeID]],tbl_EmployeeSurvey[EmployeeID],0)),"Not Found")</f>
        <v>4</v>
      </c>
      <c r="X239">
        <f>IFERROR(INDEX(tbl_EmployeeSurvey[JobSatisfaction],MATCH(tbl_HRMaster[[#This Row],[EmployeeID]],tbl_EmployeeSurvey[EmployeeID],0)),"Not Found")</f>
        <v>3</v>
      </c>
      <c r="Y239" s="5">
        <f>IFERROR(INDEX(tbl_EmployeeSurvey[WorkLifeBalance],MATCH(tbl_HRMaster[[#This Row],[EmployeeID]],tbl_EmployeeSurvey[EmployeeID],0)),"Not Found")</f>
        <v>3</v>
      </c>
      <c r="Z239" s="5">
        <f>IFERROR(VLOOKUP(tbl_HRMaster[[#This Row],[EmployeeID]],tbl_ManagerSurvey[[EmployeeID]:[PerformanceRating]],2,FALSE),"Not Found")</f>
        <v>1</v>
      </c>
      <c r="AA239" s="5">
        <f>IFERROR(VLOOKUP(tbl_HRMaster[[#This Row],[EmployeeID]],tbl_ManagerSurvey[[EmployeeID]:[PerformanceRating]],3,FALSE),"Not Found")</f>
        <v>4</v>
      </c>
      <c r="AB239" s="5" t="str">
        <f>IF(tbl_HRMaster[[#This Row],[Attrition]]="Yes","Left","Active")</f>
        <v>Left</v>
      </c>
      <c r="AC239" s="5" t="str">
        <f>_xlfn.IFS(tbl_HRMaster[[#This Row],[Age]]&lt;25,"Under 25",tbl_HRMaster[[#This Row],[Age]]&lt;35,"25-34",tbl_HRMaster[[#This Row],[Age]]&lt;45,"35-44",tbl_HRMaster[[#This Row],[Age]]&lt;55,"45-54",TRUE,"Above 54")</f>
        <v>25-34</v>
      </c>
      <c r="AD239" s="5" t="str">
        <f>_xlfn.IFS(
tbl_HRMaster[[#This Row],[YearsAtCompany]]&lt;2,"&lt; 2 Years",
tbl_HRMaster[[#This Row],[YearsAtCompany]]&lt;5,"2-4 Years",
tbl_HRMaster[[#This Row],[YearsAtCompany]]&lt;10,"5-9 Years",
TRUE,"10+ Years"
)</f>
        <v>&lt; 2 Years</v>
      </c>
      <c r="AE239" s="5">
        <f>IF(tbl_HRMaster[[#This Row],[Attrition]]="Yes",1,0)</f>
        <v>1</v>
      </c>
    </row>
    <row r="240" spans="1:31" x14ac:dyDescent="0.25">
      <c r="A240">
        <v>33</v>
      </c>
      <c r="B240" t="s">
        <v>28</v>
      </c>
      <c r="C240" t="s">
        <v>22</v>
      </c>
      <c r="D240" t="s">
        <v>37</v>
      </c>
      <c r="E240">
        <v>28</v>
      </c>
      <c r="F240">
        <v>2</v>
      </c>
      <c r="G240" t="s">
        <v>37</v>
      </c>
      <c r="H240">
        <v>3046</v>
      </c>
      <c r="I240" t="s">
        <v>25</v>
      </c>
      <c r="J240">
        <v>5</v>
      </c>
      <c r="K240" t="s">
        <v>44</v>
      </c>
      <c r="L240" t="s">
        <v>32</v>
      </c>
      <c r="M240">
        <v>55610</v>
      </c>
      <c r="N240">
        <v>1</v>
      </c>
      <c r="O240">
        <v>21</v>
      </c>
      <c r="P240">
        <v>1</v>
      </c>
      <c r="Q240">
        <v>1</v>
      </c>
      <c r="R240">
        <v>3</v>
      </c>
      <c r="S240">
        <v>1</v>
      </c>
      <c r="T240">
        <v>0</v>
      </c>
      <c r="U240">
        <v>0</v>
      </c>
      <c r="V240">
        <f>COUNTIF(tbl_HRMaster[EmployeeID],tbl_HRMaster[[#This Row],[EmployeeID]])</f>
        <v>1</v>
      </c>
      <c r="W240">
        <f>IFERROR(INDEX(tbl_EmployeeSurvey[EnvironmentSatisfaction],MATCH(tbl_HRMaster[[#This Row],[EmployeeID]],tbl_EmployeeSurvey[EmployeeID],0)),"Not Found")</f>
        <v>4</v>
      </c>
      <c r="X240">
        <f>IFERROR(INDEX(tbl_EmployeeSurvey[JobSatisfaction],MATCH(tbl_HRMaster[[#This Row],[EmployeeID]],tbl_EmployeeSurvey[EmployeeID],0)),"Not Found")</f>
        <v>3</v>
      </c>
      <c r="Y240" s="5">
        <f>IFERROR(INDEX(tbl_EmployeeSurvey[WorkLifeBalance],MATCH(tbl_HRMaster[[#This Row],[EmployeeID]],tbl_EmployeeSurvey[EmployeeID],0)),"Not Found")</f>
        <v>3</v>
      </c>
      <c r="Z240" s="5">
        <f>IFERROR(VLOOKUP(tbl_HRMaster[[#This Row],[EmployeeID]],tbl_ManagerSurvey[[EmployeeID]:[PerformanceRating]],2,FALSE),"Not Found")</f>
        <v>1</v>
      </c>
      <c r="AA240" s="5">
        <f>IFERROR(VLOOKUP(tbl_HRMaster[[#This Row],[EmployeeID]],tbl_ManagerSurvey[[EmployeeID]:[PerformanceRating]],3,FALSE),"Not Found")</f>
        <v>4</v>
      </c>
      <c r="AB240" s="5" t="str">
        <f>IF(tbl_HRMaster[[#This Row],[Attrition]]="Yes","Left","Active")</f>
        <v>Left</v>
      </c>
      <c r="AC240" s="5" t="str">
        <f>_xlfn.IFS(tbl_HRMaster[[#This Row],[Age]]&lt;25,"Under 25",tbl_HRMaster[[#This Row],[Age]]&lt;35,"25-34",tbl_HRMaster[[#This Row],[Age]]&lt;45,"35-44",tbl_HRMaster[[#This Row],[Age]]&lt;55,"45-54",TRUE,"Above 54")</f>
        <v>25-34</v>
      </c>
      <c r="AD240" s="5" t="str">
        <f>_xlfn.IFS(
tbl_HRMaster[[#This Row],[YearsAtCompany]]&lt;2,"&lt; 2 Years",
tbl_HRMaster[[#This Row],[YearsAtCompany]]&lt;5,"2-4 Years",
tbl_HRMaster[[#This Row],[YearsAtCompany]]&lt;10,"5-9 Years",
TRUE,"10+ Years"
)</f>
        <v>&lt; 2 Years</v>
      </c>
      <c r="AE240" s="5">
        <f>IF(tbl_HRMaster[[#This Row],[Attrition]]="Yes",1,0)</f>
        <v>1</v>
      </c>
    </row>
    <row r="241" spans="1:31" x14ac:dyDescent="0.25">
      <c r="A241">
        <v>29</v>
      </c>
      <c r="B241" t="s">
        <v>21</v>
      </c>
      <c r="C241" t="s">
        <v>22</v>
      </c>
      <c r="D241" t="s">
        <v>30</v>
      </c>
      <c r="E241">
        <v>3</v>
      </c>
      <c r="F241">
        <v>4</v>
      </c>
      <c r="G241" t="s">
        <v>33</v>
      </c>
      <c r="H241">
        <v>1001</v>
      </c>
      <c r="I241" t="s">
        <v>25</v>
      </c>
      <c r="J241">
        <v>2</v>
      </c>
      <c r="K241" t="s">
        <v>43</v>
      </c>
      <c r="L241" t="s">
        <v>41</v>
      </c>
      <c r="M241">
        <v>55930</v>
      </c>
      <c r="N241">
        <v>1</v>
      </c>
      <c r="O241">
        <v>13</v>
      </c>
      <c r="P241">
        <v>1</v>
      </c>
      <c r="Q241">
        <v>1</v>
      </c>
      <c r="R241">
        <v>3</v>
      </c>
      <c r="S241">
        <v>1</v>
      </c>
      <c r="T241">
        <v>0</v>
      </c>
      <c r="U241">
        <v>0</v>
      </c>
      <c r="V241">
        <f>COUNTIF(tbl_HRMaster[EmployeeID],tbl_HRMaster[[#This Row],[EmployeeID]])</f>
        <v>1</v>
      </c>
      <c r="W241">
        <f>IFERROR(INDEX(tbl_EmployeeSurvey[EnvironmentSatisfaction],MATCH(tbl_HRMaster[[#This Row],[EmployeeID]],tbl_EmployeeSurvey[EmployeeID],0)),"Not Found")</f>
        <v>4</v>
      </c>
      <c r="X241">
        <f>IFERROR(INDEX(tbl_EmployeeSurvey[JobSatisfaction],MATCH(tbl_HRMaster[[#This Row],[EmployeeID]],tbl_EmployeeSurvey[EmployeeID],0)),"Not Found")</f>
        <v>1</v>
      </c>
      <c r="Y241" s="5">
        <f>IFERROR(INDEX(tbl_EmployeeSurvey[WorkLifeBalance],MATCH(tbl_HRMaster[[#This Row],[EmployeeID]],tbl_EmployeeSurvey[EmployeeID],0)),"Not Found")</f>
        <v>3</v>
      </c>
      <c r="Z241" s="5">
        <f>IFERROR(VLOOKUP(tbl_HRMaster[[#This Row],[EmployeeID]],tbl_ManagerSurvey[[EmployeeID]:[PerformanceRating]],2,FALSE),"Not Found")</f>
        <v>3</v>
      </c>
      <c r="AA241" s="5">
        <f>IFERROR(VLOOKUP(tbl_HRMaster[[#This Row],[EmployeeID]],tbl_ManagerSurvey[[EmployeeID]:[PerformanceRating]],3,FALSE),"Not Found")</f>
        <v>3</v>
      </c>
      <c r="AB241" s="5" t="str">
        <f>IF(tbl_HRMaster[[#This Row],[Attrition]]="Yes","Left","Active")</f>
        <v>Active</v>
      </c>
      <c r="AC241" s="5" t="str">
        <f>_xlfn.IFS(tbl_HRMaster[[#This Row],[Age]]&lt;25,"Under 25",tbl_HRMaster[[#This Row],[Age]]&lt;35,"25-34",tbl_HRMaster[[#This Row],[Age]]&lt;45,"35-44",tbl_HRMaster[[#This Row],[Age]]&lt;55,"45-54",TRUE,"Above 54")</f>
        <v>25-34</v>
      </c>
      <c r="AD241" s="5" t="str">
        <f>_xlfn.IFS(
tbl_HRMaster[[#This Row],[YearsAtCompany]]&lt;2,"&lt; 2 Years",
tbl_HRMaster[[#This Row],[YearsAtCompany]]&lt;5,"2-4 Years",
tbl_HRMaster[[#This Row],[YearsAtCompany]]&lt;10,"5-9 Years",
TRUE,"10+ Years"
)</f>
        <v>&lt; 2 Years</v>
      </c>
      <c r="AE241" s="5">
        <f>IF(tbl_HRMaster[[#This Row],[Attrition]]="Yes",1,0)</f>
        <v>0</v>
      </c>
    </row>
    <row r="242" spans="1:31" x14ac:dyDescent="0.25">
      <c r="A242">
        <v>29</v>
      </c>
      <c r="B242" t="s">
        <v>21</v>
      </c>
      <c r="C242" t="s">
        <v>22</v>
      </c>
      <c r="D242" t="s">
        <v>30</v>
      </c>
      <c r="E242">
        <v>3</v>
      </c>
      <c r="F242">
        <v>4</v>
      </c>
      <c r="G242" t="s">
        <v>33</v>
      </c>
      <c r="H242">
        <v>2471</v>
      </c>
      <c r="I242" t="s">
        <v>25</v>
      </c>
      <c r="J242">
        <v>2</v>
      </c>
      <c r="K242" t="s">
        <v>43</v>
      </c>
      <c r="L242" t="s">
        <v>41</v>
      </c>
      <c r="M242">
        <v>55930</v>
      </c>
      <c r="N242">
        <v>1</v>
      </c>
      <c r="O242">
        <v>13</v>
      </c>
      <c r="P242">
        <v>1</v>
      </c>
      <c r="Q242">
        <v>1</v>
      </c>
      <c r="R242">
        <v>3</v>
      </c>
      <c r="S242">
        <v>1</v>
      </c>
      <c r="T242">
        <v>0</v>
      </c>
      <c r="U242">
        <v>0</v>
      </c>
      <c r="V242">
        <f>COUNTIF(tbl_HRMaster[EmployeeID],tbl_HRMaster[[#This Row],[EmployeeID]])</f>
        <v>1</v>
      </c>
      <c r="W242">
        <f>IFERROR(INDEX(tbl_EmployeeSurvey[EnvironmentSatisfaction],MATCH(tbl_HRMaster[[#This Row],[EmployeeID]],tbl_EmployeeSurvey[EmployeeID],0)),"Not Found")</f>
        <v>4</v>
      </c>
      <c r="X242">
        <f>IFERROR(INDEX(tbl_EmployeeSurvey[JobSatisfaction],MATCH(tbl_HRMaster[[#This Row],[EmployeeID]],tbl_EmployeeSurvey[EmployeeID],0)),"Not Found")</f>
        <v>1</v>
      </c>
      <c r="Y242" s="5">
        <f>IFERROR(INDEX(tbl_EmployeeSurvey[WorkLifeBalance],MATCH(tbl_HRMaster[[#This Row],[EmployeeID]],tbl_EmployeeSurvey[EmployeeID],0)),"Not Found")</f>
        <v>3</v>
      </c>
      <c r="Z242" s="5">
        <f>IFERROR(VLOOKUP(tbl_HRMaster[[#This Row],[EmployeeID]],tbl_ManagerSurvey[[EmployeeID]:[PerformanceRating]],2,FALSE),"Not Found")</f>
        <v>3</v>
      </c>
      <c r="AA242" s="5">
        <f>IFERROR(VLOOKUP(tbl_HRMaster[[#This Row],[EmployeeID]],tbl_ManagerSurvey[[EmployeeID]:[PerformanceRating]],3,FALSE),"Not Found")</f>
        <v>3</v>
      </c>
      <c r="AB242" s="5" t="str">
        <f>IF(tbl_HRMaster[[#This Row],[Attrition]]="Yes","Left","Active")</f>
        <v>Active</v>
      </c>
      <c r="AC242" s="5" t="str">
        <f>_xlfn.IFS(tbl_HRMaster[[#This Row],[Age]]&lt;25,"Under 25",tbl_HRMaster[[#This Row],[Age]]&lt;35,"25-34",tbl_HRMaster[[#This Row],[Age]]&lt;45,"35-44",tbl_HRMaster[[#This Row],[Age]]&lt;55,"45-54",TRUE,"Above 54")</f>
        <v>25-34</v>
      </c>
      <c r="AD242" s="5" t="str">
        <f>_xlfn.IFS(
tbl_HRMaster[[#This Row],[YearsAtCompany]]&lt;2,"&lt; 2 Years",
tbl_HRMaster[[#This Row],[YearsAtCompany]]&lt;5,"2-4 Years",
tbl_HRMaster[[#This Row],[YearsAtCompany]]&lt;10,"5-9 Years",
TRUE,"10+ Years"
)</f>
        <v>&lt; 2 Years</v>
      </c>
      <c r="AE242" s="5">
        <f>IF(tbl_HRMaster[[#This Row],[Attrition]]="Yes",1,0)</f>
        <v>0</v>
      </c>
    </row>
    <row r="243" spans="1:31" x14ac:dyDescent="0.25">
      <c r="A243">
        <v>29</v>
      </c>
      <c r="B243" t="s">
        <v>21</v>
      </c>
      <c r="C243" t="s">
        <v>22</v>
      </c>
      <c r="D243" t="s">
        <v>30</v>
      </c>
      <c r="E243">
        <v>3</v>
      </c>
      <c r="F243">
        <v>4</v>
      </c>
      <c r="G243" t="s">
        <v>33</v>
      </c>
      <c r="H243">
        <v>3941</v>
      </c>
      <c r="I243" t="s">
        <v>25</v>
      </c>
      <c r="J243">
        <v>2</v>
      </c>
      <c r="K243" t="s">
        <v>43</v>
      </c>
      <c r="L243" t="s">
        <v>41</v>
      </c>
      <c r="M243">
        <v>55930</v>
      </c>
      <c r="N243">
        <v>1</v>
      </c>
      <c r="O243">
        <v>13</v>
      </c>
      <c r="P243">
        <v>1</v>
      </c>
      <c r="Q243">
        <v>1</v>
      </c>
      <c r="R243">
        <v>3</v>
      </c>
      <c r="S243">
        <v>1</v>
      </c>
      <c r="T243">
        <v>0</v>
      </c>
      <c r="U243">
        <v>0</v>
      </c>
      <c r="V243">
        <f>COUNTIF(tbl_HRMaster[EmployeeID],tbl_HRMaster[[#This Row],[EmployeeID]])</f>
        <v>1</v>
      </c>
      <c r="W243">
        <f>IFERROR(INDEX(tbl_EmployeeSurvey[EnvironmentSatisfaction],MATCH(tbl_HRMaster[[#This Row],[EmployeeID]],tbl_EmployeeSurvey[EmployeeID],0)),"Not Found")</f>
        <v>4</v>
      </c>
      <c r="X243">
        <f>IFERROR(INDEX(tbl_EmployeeSurvey[JobSatisfaction],MATCH(tbl_HRMaster[[#This Row],[EmployeeID]],tbl_EmployeeSurvey[EmployeeID],0)),"Not Found")</f>
        <v>1</v>
      </c>
      <c r="Y243" s="5">
        <f>IFERROR(INDEX(tbl_EmployeeSurvey[WorkLifeBalance],MATCH(tbl_HRMaster[[#This Row],[EmployeeID]],tbl_EmployeeSurvey[EmployeeID],0)),"Not Found")</f>
        <v>3</v>
      </c>
      <c r="Z243" s="5">
        <f>IFERROR(VLOOKUP(tbl_HRMaster[[#This Row],[EmployeeID]],tbl_ManagerSurvey[[EmployeeID]:[PerformanceRating]],2,FALSE),"Not Found")</f>
        <v>3</v>
      </c>
      <c r="AA243" s="5">
        <f>IFERROR(VLOOKUP(tbl_HRMaster[[#This Row],[EmployeeID]],tbl_ManagerSurvey[[EmployeeID]:[PerformanceRating]],3,FALSE),"Not Found")</f>
        <v>3</v>
      </c>
      <c r="AB243" s="5" t="str">
        <f>IF(tbl_HRMaster[[#This Row],[Attrition]]="Yes","Left","Active")</f>
        <v>Active</v>
      </c>
      <c r="AC243" s="5" t="str">
        <f>_xlfn.IFS(tbl_HRMaster[[#This Row],[Age]]&lt;25,"Under 25",tbl_HRMaster[[#This Row],[Age]]&lt;35,"25-34",tbl_HRMaster[[#This Row],[Age]]&lt;45,"35-44",tbl_HRMaster[[#This Row],[Age]]&lt;55,"45-54",TRUE,"Above 54")</f>
        <v>25-34</v>
      </c>
      <c r="AD243" s="5" t="str">
        <f>_xlfn.IFS(
tbl_HRMaster[[#This Row],[YearsAtCompany]]&lt;2,"&lt; 2 Years",
tbl_HRMaster[[#This Row],[YearsAtCompany]]&lt;5,"2-4 Years",
tbl_HRMaster[[#This Row],[YearsAtCompany]]&lt;10,"5-9 Years",
TRUE,"10+ Years"
)</f>
        <v>&lt; 2 Years</v>
      </c>
      <c r="AE243" s="5">
        <f>IF(tbl_HRMaster[[#This Row],[Attrition]]="Yes",1,0)</f>
        <v>0</v>
      </c>
    </row>
    <row r="244" spans="1:31" x14ac:dyDescent="0.25">
      <c r="A244">
        <v>45</v>
      </c>
      <c r="B244" t="s">
        <v>21</v>
      </c>
      <c r="C244" t="s">
        <v>22</v>
      </c>
      <c r="D244" t="s">
        <v>30</v>
      </c>
      <c r="E244">
        <v>10</v>
      </c>
      <c r="F244">
        <v>4</v>
      </c>
      <c r="G244" t="s">
        <v>24</v>
      </c>
      <c r="H244">
        <v>346</v>
      </c>
      <c r="I244" t="s">
        <v>34</v>
      </c>
      <c r="J244">
        <v>1</v>
      </c>
      <c r="K244" t="s">
        <v>39</v>
      </c>
      <c r="L244" t="s">
        <v>32</v>
      </c>
      <c r="M244">
        <v>56050</v>
      </c>
      <c r="N244">
        <v>1</v>
      </c>
      <c r="O244">
        <v>12</v>
      </c>
      <c r="P244">
        <v>2</v>
      </c>
      <c r="Q244">
        <v>1</v>
      </c>
      <c r="R244">
        <v>2</v>
      </c>
      <c r="S244">
        <v>1</v>
      </c>
      <c r="T244">
        <v>0</v>
      </c>
      <c r="U244">
        <v>0</v>
      </c>
      <c r="V244">
        <f>COUNTIF(tbl_HRMaster[EmployeeID],tbl_HRMaster[[#This Row],[EmployeeID]])</f>
        <v>1</v>
      </c>
      <c r="W244">
        <f>IFERROR(INDEX(tbl_EmployeeSurvey[EnvironmentSatisfaction],MATCH(tbl_HRMaster[[#This Row],[EmployeeID]],tbl_EmployeeSurvey[EmployeeID],0)),"Not Found")</f>
        <v>2</v>
      </c>
      <c r="X244">
        <f>IFERROR(INDEX(tbl_EmployeeSurvey[JobSatisfaction],MATCH(tbl_HRMaster[[#This Row],[EmployeeID]],tbl_EmployeeSurvey[EmployeeID],0)),"Not Found")</f>
        <v>3</v>
      </c>
      <c r="Y244" s="5">
        <f>IFERROR(INDEX(tbl_EmployeeSurvey[WorkLifeBalance],MATCH(tbl_HRMaster[[#This Row],[EmployeeID]],tbl_EmployeeSurvey[EmployeeID],0)),"Not Found")</f>
        <v>3</v>
      </c>
      <c r="Z244" s="5">
        <f>IFERROR(VLOOKUP(tbl_HRMaster[[#This Row],[EmployeeID]],tbl_ManagerSurvey[[EmployeeID]:[PerformanceRating]],2,FALSE),"Not Found")</f>
        <v>3</v>
      </c>
      <c r="AA244" s="5">
        <f>IFERROR(VLOOKUP(tbl_HRMaster[[#This Row],[EmployeeID]],tbl_ManagerSurvey[[EmployeeID]:[PerformanceRating]],3,FALSE),"Not Found")</f>
        <v>3</v>
      </c>
      <c r="AB244" s="5" t="str">
        <f>IF(tbl_HRMaster[[#This Row],[Attrition]]="Yes","Left","Active")</f>
        <v>Active</v>
      </c>
      <c r="AC244" s="5" t="str">
        <f>_xlfn.IFS(tbl_HRMaster[[#This Row],[Age]]&lt;25,"Under 25",tbl_HRMaster[[#This Row],[Age]]&lt;35,"25-34",tbl_HRMaster[[#This Row],[Age]]&lt;45,"35-44",tbl_HRMaster[[#This Row],[Age]]&lt;55,"45-54",TRUE,"Above 54")</f>
        <v>45-54</v>
      </c>
      <c r="AD244" s="5" t="str">
        <f>_xlfn.IFS(
tbl_HRMaster[[#This Row],[YearsAtCompany]]&lt;2,"&lt; 2 Years",
tbl_HRMaster[[#This Row],[YearsAtCompany]]&lt;5,"2-4 Years",
tbl_HRMaster[[#This Row],[YearsAtCompany]]&lt;10,"5-9 Years",
TRUE,"10+ Years"
)</f>
        <v>&lt; 2 Years</v>
      </c>
      <c r="AE244" s="5">
        <f>IF(tbl_HRMaster[[#This Row],[Attrition]]="Yes",1,0)</f>
        <v>0</v>
      </c>
    </row>
    <row r="245" spans="1:31" x14ac:dyDescent="0.25">
      <c r="A245">
        <v>45</v>
      </c>
      <c r="B245" t="s">
        <v>21</v>
      </c>
      <c r="C245" t="s">
        <v>22</v>
      </c>
      <c r="D245" t="s">
        <v>30</v>
      </c>
      <c r="E245">
        <v>10</v>
      </c>
      <c r="F245">
        <v>4</v>
      </c>
      <c r="G245" t="s">
        <v>24</v>
      </c>
      <c r="H245">
        <v>1816</v>
      </c>
      <c r="I245" t="s">
        <v>34</v>
      </c>
      <c r="J245">
        <v>1</v>
      </c>
      <c r="K245" t="s">
        <v>39</v>
      </c>
      <c r="L245" t="s">
        <v>32</v>
      </c>
      <c r="M245">
        <v>56050</v>
      </c>
      <c r="N245">
        <v>1</v>
      </c>
      <c r="O245">
        <v>12</v>
      </c>
      <c r="P245">
        <v>2</v>
      </c>
      <c r="Q245">
        <v>1</v>
      </c>
      <c r="R245">
        <v>2</v>
      </c>
      <c r="S245">
        <v>1</v>
      </c>
      <c r="T245">
        <v>0</v>
      </c>
      <c r="U245">
        <v>0</v>
      </c>
      <c r="V245">
        <f>COUNTIF(tbl_HRMaster[EmployeeID],tbl_HRMaster[[#This Row],[EmployeeID]])</f>
        <v>1</v>
      </c>
      <c r="W245">
        <f>IFERROR(INDEX(tbl_EmployeeSurvey[EnvironmentSatisfaction],MATCH(tbl_HRMaster[[#This Row],[EmployeeID]],tbl_EmployeeSurvey[EmployeeID],0)),"Not Found")</f>
        <v>2</v>
      </c>
      <c r="X245">
        <f>IFERROR(INDEX(tbl_EmployeeSurvey[JobSatisfaction],MATCH(tbl_HRMaster[[#This Row],[EmployeeID]],tbl_EmployeeSurvey[EmployeeID],0)),"Not Found")</f>
        <v>3</v>
      </c>
      <c r="Y245" s="5">
        <f>IFERROR(INDEX(tbl_EmployeeSurvey[WorkLifeBalance],MATCH(tbl_HRMaster[[#This Row],[EmployeeID]],tbl_EmployeeSurvey[EmployeeID],0)),"Not Found")</f>
        <v>3</v>
      </c>
      <c r="Z245" s="5">
        <f>IFERROR(VLOOKUP(tbl_HRMaster[[#This Row],[EmployeeID]],tbl_ManagerSurvey[[EmployeeID]:[PerformanceRating]],2,FALSE),"Not Found")</f>
        <v>3</v>
      </c>
      <c r="AA245" s="5">
        <f>IFERROR(VLOOKUP(tbl_HRMaster[[#This Row],[EmployeeID]],tbl_ManagerSurvey[[EmployeeID]:[PerformanceRating]],3,FALSE),"Not Found")</f>
        <v>3</v>
      </c>
      <c r="AB245" s="5" t="str">
        <f>IF(tbl_HRMaster[[#This Row],[Attrition]]="Yes","Left","Active")</f>
        <v>Active</v>
      </c>
      <c r="AC245" s="5" t="str">
        <f>_xlfn.IFS(tbl_HRMaster[[#This Row],[Age]]&lt;25,"Under 25",tbl_HRMaster[[#This Row],[Age]]&lt;35,"25-34",tbl_HRMaster[[#This Row],[Age]]&lt;45,"35-44",tbl_HRMaster[[#This Row],[Age]]&lt;55,"45-54",TRUE,"Above 54")</f>
        <v>45-54</v>
      </c>
      <c r="AD245" s="5" t="str">
        <f>_xlfn.IFS(
tbl_HRMaster[[#This Row],[YearsAtCompany]]&lt;2,"&lt; 2 Years",
tbl_HRMaster[[#This Row],[YearsAtCompany]]&lt;5,"2-4 Years",
tbl_HRMaster[[#This Row],[YearsAtCompany]]&lt;10,"5-9 Years",
TRUE,"10+ Years"
)</f>
        <v>&lt; 2 Years</v>
      </c>
      <c r="AE245" s="5">
        <f>IF(tbl_HRMaster[[#This Row],[Attrition]]="Yes",1,0)</f>
        <v>0</v>
      </c>
    </row>
    <row r="246" spans="1:31" x14ac:dyDescent="0.25">
      <c r="A246">
        <v>45</v>
      </c>
      <c r="B246" t="s">
        <v>21</v>
      </c>
      <c r="C246" t="s">
        <v>22</v>
      </c>
      <c r="D246" t="s">
        <v>30</v>
      </c>
      <c r="E246">
        <v>10</v>
      </c>
      <c r="F246">
        <v>4</v>
      </c>
      <c r="G246" t="s">
        <v>24</v>
      </c>
      <c r="H246">
        <v>3286</v>
      </c>
      <c r="I246" t="s">
        <v>34</v>
      </c>
      <c r="J246">
        <v>1</v>
      </c>
      <c r="K246" t="s">
        <v>39</v>
      </c>
      <c r="L246" t="s">
        <v>32</v>
      </c>
      <c r="M246">
        <v>56050</v>
      </c>
      <c r="N246">
        <v>1</v>
      </c>
      <c r="O246">
        <v>12</v>
      </c>
      <c r="P246">
        <v>2</v>
      </c>
      <c r="Q246">
        <v>1</v>
      </c>
      <c r="R246">
        <v>2</v>
      </c>
      <c r="S246">
        <v>1</v>
      </c>
      <c r="T246">
        <v>0</v>
      </c>
      <c r="U246">
        <v>0</v>
      </c>
      <c r="V246">
        <f>COUNTIF(tbl_HRMaster[EmployeeID],tbl_HRMaster[[#This Row],[EmployeeID]])</f>
        <v>1</v>
      </c>
      <c r="W246">
        <f>IFERROR(INDEX(tbl_EmployeeSurvey[EnvironmentSatisfaction],MATCH(tbl_HRMaster[[#This Row],[EmployeeID]],tbl_EmployeeSurvey[EmployeeID],0)),"Not Found")</f>
        <v>2</v>
      </c>
      <c r="X246">
        <f>IFERROR(INDEX(tbl_EmployeeSurvey[JobSatisfaction],MATCH(tbl_HRMaster[[#This Row],[EmployeeID]],tbl_EmployeeSurvey[EmployeeID],0)),"Not Found")</f>
        <v>3</v>
      </c>
      <c r="Y246" s="5">
        <f>IFERROR(INDEX(tbl_EmployeeSurvey[WorkLifeBalance],MATCH(tbl_HRMaster[[#This Row],[EmployeeID]],tbl_EmployeeSurvey[EmployeeID],0)),"Not Found")</f>
        <v>3</v>
      </c>
      <c r="Z246" s="5">
        <f>IFERROR(VLOOKUP(tbl_HRMaster[[#This Row],[EmployeeID]],tbl_ManagerSurvey[[EmployeeID]:[PerformanceRating]],2,FALSE),"Not Found")</f>
        <v>3</v>
      </c>
      <c r="AA246" s="5">
        <f>IFERROR(VLOOKUP(tbl_HRMaster[[#This Row],[EmployeeID]],tbl_ManagerSurvey[[EmployeeID]:[PerformanceRating]],3,FALSE),"Not Found")</f>
        <v>3</v>
      </c>
      <c r="AB246" s="5" t="str">
        <f>IF(tbl_HRMaster[[#This Row],[Attrition]]="Yes","Left","Active")</f>
        <v>Active</v>
      </c>
      <c r="AC246" s="5" t="str">
        <f>_xlfn.IFS(tbl_HRMaster[[#This Row],[Age]]&lt;25,"Under 25",tbl_HRMaster[[#This Row],[Age]]&lt;35,"25-34",tbl_HRMaster[[#This Row],[Age]]&lt;45,"35-44",tbl_HRMaster[[#This Row],[Age]]&lt;55,"45-54",TRUE,"Above 54")</f>
        <v>45-54</v>
      </c>
      <c r="AD246" s="5" t="str">
        <f>_xlfn.IFS(
tbl_HRMaster[[#This Row],[YearsAtCompany]]&lt;2,"&lt; 2 Years",
tbl_HRMaster[[#This Row],[YearsAtCompany]]&lt;5,"2-4 Years",
tbl_HRMaster[[#This Row],[YearsAtCompany]]&lt;10,"5-9 Years",
TRUE,"10+ Years"
)</f>
        <v>&lt; 2 Years</v>
      </c>
      <c r="AE246" s="5">
        <f>IF(tbl_HRMaster[[#This Row],[Attrition]]="Yes",1,0)</f>
        <v>0</v>
      </c>
    </row>
    <row r="247" spans="1:31" x14ac:dyDescent="0.25">
      <c r="A247">
        <v>35</v>
      </c>
      <c r="B247" t="s">
        <v>21</v>
      </c>
      <c r="C247" t="s">
        <v>22</v>
      </c>
      <c r="D247" t="s">
        <v>30</v>
      </c>
      <c r="E247">
        <v>10</v>
      </c>
      <c r="F247">
        <v>1</v>
      </c>
      <c r="G247" t="s">
        <v>38</v>
      </c>
      <c r="H247">
        <v>1253</v>
      </c>
      <c r="I247" t="s">
        <v>34</v>
      </c>
      <c r="J247">
        <v>1</v>
      </c>
      <c r="K247" t="s">
        <v>31</v>
      </c>
      <c r="L247" t="s">
        <v>41</v>
      </c>
      <c r="M247">
        <v>57650</v>
      </c>
      <c r="N247">
        <v>1</v>
      </c>
      <c r="O247">
        <v>14</v>
      </c>
      <c r="P247">
        <v>1</v>
      </c>
      <c r="Q247">
        <v>1</v>
      </c>
      <c r="R247">
        <v>2</v>
      </c>
      <c r="S247">
        <v>1</v>
      </c>
      <c r="T247">
        <v>0</v>
      </c>
      <c r="U247">
        <v>0</v>
      </c>
      <c r="V247">
        <f>COUNTIF(tbl_HRMaster[EmployeeID],tbl_HRMaster[[#This Row],[EmployeeID]])</f>
        <v>1</v>
      </c>
      <c r="W247">
        <f>IFERROR(INDEX(tbl_EmployeeSurvey[EnvironmentSatisfaction],MATCH(tbl_HRMaster[[#This Row],[EmployeeID]],tbl_EmployeeSurvey[EmployeeID],0)),"Not Found")</f>
        <v>3</v>
      </c>
      <c r="X247">
        <f>IFERROR(INDEX(tbl_EmployeeSurvey[JobSatisfaction],MATCH(tbl_HRMaster[[#This Row],[EmployeeID]],tbl_EmployeeSurvey[EmployeeID],0)),"Not Found")</f>
        <v>4</v>
      </c>
      <c r="Y247" s="5">
        <f>IFERROR(INDEX(tbl_EmployeeSurvey[WorkLifeBalance],MATCH(tbl_HRMaster[[#This Row],[EmployeeID]],tbl_EmployeeSurvey[EmployeeID],0)),"Not Found")</f>
        <v>3</v>
      </c>
      <c r="Z247" s="5">
        <f>IFERROR(VLOOKUP(tbl_HRMaster[[#This Row],[EmployeeID]],tbl_ManagerSurvey[[EmployeeID]:[PerformanceRating]],2,FALSE),"Not Found")</f>
        <v>3</v>
      </c>
      <c r="AA247" s="5">
        <f>IFERROR(VLOOKUP(tbl_HRMaster[[#This Row],[EmployeeID]],tbl_ManagerSurvey[[EmployeeID]:[PerformanceRating]],3,FALSE),"Not Found")</f>
        <v>3</v>
      </c>
      <c r="AB247" s="5" t="str">
        <f>IF(tbl_HRMaster[[#This Row],[Attrition]]="Yes","Left","Active")</f>
        <v>Active</v>
      </c>
      <c r="AC247" s="5" t="str">
        <f>_xlfn.IFS(tbl_HRMaster[[#This Row],[Age]]&lt;25,"Under 25",tbl_HRMaster[[#This Row],[Age]]&lt;35,"25-34",tbl_HRMaster[[#This Row],[Age]]&lt;45,"35-44",tbl_HRMaster[[#This Row],[Age]]&lt;55,"45-54",TRUE,"Above 54")</f>
        <v>35-44</v>
      </c>
      <c r="AD247" s="5" t="str">
        <f>_xlfn.IFS(
tbl_HRMaster[[#This Row],[YearsAtCompany]]&lt;2,"&lt; 2 Years",
tbl_HRMaster[[#This Row],[YearsAtCompany]]&lt;5,"2-4 Years",
tbl_HRMaster[[#This Row],[YearsAtCompany]]&lt;10,"5-9 Years",
TRUE,"10+ Years"
)</f>
        <v>&lt; 2 Years</v>
      </c>
      <c r="AE247" s="5">
        <f>IF(tbl_HRMaster[[#This Row],[Attrition]]="Yes",1,0)</f>
        <v>0</v>
      </c>
    </row>
    <row r="248" spans="1:31" x14ac:dyDescent="0.25">
      <c r="A248">
        <v>35</v>
      </c>
      <c r="B248" t="s">
        <v>21</v>
      </c>
      <c r="C248" t="s">
        <v>22</v>
      </c>
      <c r="D248" t="s">
        <v>30</v>
      </c>
      <c r="E248">
        <v>10</v>
      </c>
      <c r="F248">
        <v>1</v>
      </c>
      <c r="G248" t="s">
        <v>38</v>
      </c>
      <c r="H248">
        <v>2723</v>
      </c>
      <c r="I248" t="s">
        <v>34</v>
      </c>
      <c r="J248">
        <v>1</v>
      </c>
      <c r="K248" t="s">
        <v>31</v>
      </c>
      <c r="L248" t="s">
        <v>41</v>
      </c>
      <c r="M248">
        <v>57650</v>
      </c>
      <c r="N248">
        <v>1</v>
      </c>
      <c r="O248">
        <v>14</v>
      </c>
      <c r="P248">
        <v>1</v>
      </c>
      <c r="Q248">
        <v>1</v>
      </c>
      <c r="R248">
        <v>2</v>
      </c>
      <c r="S248">
        <v>1</v>
      </c>
      <c r="T248">
        <v>0</v>
      </c>
      <c r="U248">
        <v>0</v>
      </c>
      <c r="V248">
        <f>COUNTIF(tbl_HRMaster[EmployeeID],tbl_HRMaster[[#This Row],[EmployeeID]])</f>
        <v>1</v>
      </c>
      <c r="W248">
        <f>IFERROR(INDEX(tbl_EmployeeSurvey[EnvironmentSatisfaction],MATCH(tbl_HRMaster[[#This Row],[EmployeeID]],tbl_EmployeeSurvey[EmployeeID],0)),"Not Found")</f>
        <v>3</v>
      </c>
      <c r="X248">
        <f>IFERROR(INDEX(tbl_EmployeeSurvey[JobSatisfaction],MATCH(tbl_HRMaster[[#This Row],[EmployeeID]],tbl_EmployeeSurvey[EmployeeID],0)),"Not Found")</f>
        <v>4</v>
      </c>
      <c r="Y248" s="5">
        <f>IFERROR(INDEX(tbl_EmployeeSurvey[WorkLifeBalance],MATCH(tbl_HRMaster[[#This Row],[EmployeeID]],tbl_EmployeeSurvey[EmployeeID],0)),"Not Found")</f>
        <v>3</v>
      </c>
      <c r="Z248" s="5">
        <f>IFERROR(VLOOKUP(tbl_HRMaster[[#This Row],[EmployeeID]],tbl_ManagerSurvey[[EmployeeID]:[PerformanceRating]],2,FALSE),"Not Found")</f>
        <v>3</v>
      </c>
      <c r="AA248" s="5">
        <f>IFERROR(VLOOKUP(tbl_HRMaster[[#This Row],[EmployeeID]],tbl_ManagerSurvey[[EmployeeID]:[PerformanceRating]],3,FALSE),"Not Found")</f>
        <v>3</v>
      </c>
      <c r="AB248" s="5" t="str">
        <f>IF(tbl_HRMaster[[#This Row],[Attrition]]="Yes","Left","Active")</f>
        <v>Active</v>
      </c>
      <c r="AC248" s="5" t="str">
        <f>_xlfn.IFS(tbl_HRMaster[[#This Row],[Age]]&lt;25,"Under 25",tbl_HRMaster[[#This Row],[Age]]&lt;35,"25-34",tbl_HRMaster[[#This Row],[Age]]&lt;45,"35-44",tbl_HRMaster[[#This Row],[Age]]&lt;55,"45-54",TRUE,"Above 54")</f>
        <v>35-44</v>
      </c>
      <c r="AD248" s="5" t="str">
        <f>_xlfn.IFS(
tbl_HRMaster[[#This Row],[YearsAtCompany]]&lt;2,"&lt; 2 Years",
tbl_HRMaster[[#This Row],[YearsAtCompany]]&lt;5,"2-4 Years",
tbl_HRMaster[[#This Row],[YearsAtCompany]]&lt;10,"5-9 Years",
TRUE,"10+ Years"
)</f>
        <v>&lt; 2 Years</v>
      </c>
      <c r="AE248" s="5">
        <f>IF(tbl_HRMaster[[#This Row],[Attrition]]="Yes",1,0)</f>
        <v>0</v>
      </c>
    </row>
    <row r="249" spans="1:31" x14ac:dyDescent="0.25">
      <c r="A249">
        <v>35</v>
      </c>
      <c r="B249" t="s">
        <v>21</v>
      </c>
      <c r="C249" t="s">
        <v>22</v>
      </c>
      <c r="D249" t="s">
        <v>30</v>
      </c>
      <c r="E249">
        <v>10</v>
      </c>
      <c r="F249">
        <v>1</v>
      </c>
      <c r="G249" t="s">
        <v>38</v>
      </c>
      <c r="H249">
        <v>4193</v>
      </c>
      <c r="I249" t="s">
        <v>34</v>
      </c>
      <c r="J249">
        <v>1</v>
      </c>
      <c r="K249" t="s">
        <v>31</v>
      </c>
      <c r="L249" t="s">
        <v>41</v>
      </c>
      <c r="M249">
        <v>57650</v>
      </c>
      <c r="N249">
        <v>1</v>
      </c>
      <c r="O249">
        <v>14</v>
      </c>
      <c r="P249">
        <v>1</v>
      </c>
      <c r="Q249">
        <v>1</v>
      </c>
      <c r="R249">
        <v>2</v>
      </c>
      <c r="S249">
        <v>1</v>
      </c>
      <c r="T249">
        <v>0</v>
      </c>
      <c r="U249">
        <v>0</v>
      </c>
      <c r="V249">
        <f>COUNTIF(tbl_HRMaster[EmployeeID],tbl_HRMaster[[#This Row],[EmployeeID]])</f>
        <v>1</v>
      </c>
      <c r="W249">
        <f>IFERROR(INDEX(tbl_EmployeeSurvey[EnvironmentSatisfaction],MATCH(tbl_HRMaster[[#This Row],[EmployeeID]],tbl_EmployeeSurvey[EmployeeID],0)),"Not Found")</f>
        <v>3</v>
      </c>
      <c r="X249">
        <f>IFERROR(INDEX(tbl_EmployeeSurvey[JobSatisfaction],MATCH(tbl_HRMaster[[#This Row],[EmployeeID]],tbl_EmployeeSurvey[EmployeeID],0)),"Not Found")</f>
        <v>4</v>
      </c>
      <c r="Y249" s="5">
        <f>IFERROR(INDEX(tbl_EmployeeSurvey[WorkLifeBalance],MATCH(tbl_HRMaster[[#This Row],[EmployeeID]],tbl_EmployeeSurvey[EmployeeID],0)),"Not Found")</f>
        <v>3</v>
      </c>
      <c r="Z249" s="5">
        <f>IFERROR(VLOOKUP(tbl_HRMaster[[#This Row],[EmployeeID]],tbl_ManagerSurvey[[EmployeeID]:[PerformanceRating]],2,FALSE),"Not Found")</f>
        <v>3</v>
      </c>
      <c r="AA249" s="5">
        <f>IFERROR(VLOOKUP(tbl_HRMaster[[#This Row],[EmployeeID]],tbl_ManagerSurvey[[EmployeeID]:[PerformanceRating]],3,FALSE),"Not Found")</f>
        <v>3</v>
      </c>
      <c r="AB249" s="5" t="str">
        <f>IF(tbl_HRMaster[[#This Row],[Attrition]]="Yes","Left","Active")</f>
        <v>Active</v>
      </c>
      <c r="AC249" s="5" t="str">
        <f>_xlfn.IFS(tbl_HRMaster[[#This Row],[Age]]&lt;25,"Under 25",tbl_HRMaster[[#This Row],[Age]]&lt;35,"25-34",tbl_HRMaster[[#This Row],[Age]]&lt;45,"35-44",tbl_HRMaster[[#This Row],[Age]]&lt;55,"45-54",TRUE,"Above 54")</f>
        <v>35-44</v>
      </c>
      <c r="AD249" s="5" t="str">
        <f>_xlfn.IFS(
tbl_HRMaster[[#This Row],[YearsAtCompany]]&lt;2,"&lt; 2 Years",
tbl_HRMaster[[#This Row],[YearsAtCompany]]&lt;5,"2-4 Years",
tbl_HRMaster[[#This Row],[YearsAtCompany]]&lt;10,"5-9 Years",
TRUE,"10+ Years"
)</f>
        <v>&lt; 2 Years</v>
      </c>
      <c r="AE249" s="5">
        <f>IF(tbl_HRMaster[[#This Row],[Attrition]]="Yes",1,0)</f>
        <v>0</v>
      </c>
    </row>
    <row r="250" spans="1:31" x14ac:dyDescent="0.25">
      <c r="A250">
        <v>30</v>
      </c>
      <c r="B250" t="s">
        <v>21</v>
      </c>
      <c r="C250" t="s">
        <v>29</v>
      </c>
      <c r="D250" t="s">
        <v>30</v>
      </c>
      <c r="E250">
        <v>4</v>
      </c>
      <c r="F250">
        <v>5</v>
      </c>
      <c r="G250" t="s">
        <v>46</v>
      </c>
      <c r="H250">
        <v>244</v>
      </c>
      <c r="I250" t="s">
        <v>34</v>
      </c>
      <c r="J250">
        <v>3</v>
      </c>
      <c r="K250" t="s">
        <v>44</v>
      </c>
      <c r="L250" t="s">
        <v>41</v>
      </c>
      <c r="M250">
        <v>57720</v>
      </c>
      <c r="N250">
        <v>1</v>
      </c>
      <c r="O250">
        <v>17</v>
      </c>
      <c r="P250">
        <v>0</v>
      </c>
      <c r="Q250">
        <v>1</v>
      </c>
      <c r="R250">
        <v>3</v>
      </c>
      <c r="S250">
        <v>1</v>
      </c>
      <c r="T250">
        <v>0</v>
      </c>
      <c r="U250">
        <v>0</v>
      </c>
      <c r="V250">
        <f>COUNTIF(tbl_HRMaster[EmployeeID],tbl_HRMaster[[#This Row],[EmployeeID]])</f>
        <v>1</v>
      </c>
      <c r="W250">
        <f>IFERROR(INDEX(tbl_EmployeeSurvey[EnvironmentSatisfaction],MATCH(tbl_HRMaster[[#This Row],[EmployeeID]],tbl_EmployeeSurvey[EmployeeID],0)),"Not Found")</f>
        <v>3</v>
      </c>
      <c r="X250">
        <f>IFERROR(INDEX(tbl_EmployeeSurvey[JobSatisfaction],MATCH(tbl_HRMaster[[#This Row],[EmployeeID]],tbl_EmployeeSurvey[EmployeeID],0)),"Not Found")</f>
        <v>3</v>
      </c>
      <c r="Y250" s="5">
        <f>IFERROR(INDEX(tbl_EmployeeSurvey[WorkLifeBalance],MATCH(tbl_HRMaster[[#This Row],[EmployeeID]],tbl_EmployeeSurvey[EmployeeID],0)),"Not Found")</f>
        <v>3</v>
      </c>
      <c r="Z250" s="5">
        <f>IFERROR(VLOOKUP(tbl_HRMaster[[#This Row],[EmployeeID]],tbl_ManagerSurvey[[EmployeeID]:[PerformanceRating]],2,FALSE),"Not Found")</f>
        <v>3</v>
      </c>
      <c r="AA250" s="5">
        <f>IFERROR(VLOOKUP(tbl_HRMaster[[#This Row],[EmployeeID]],tbl_ManagerSurvey[[EmployeeID]:[PerformanceRating]],3,FALSE),"Not Found")</f>
        <v>3</v>
      </c>
      <c r="AB250" s="5" t="str">
        <f>IF(tbl_HRMaster[[#This Row],[Attrition]]="Yes","Left","Active")</f>
        <v>Active</v>
      </c>
      <c r="AC250" s="5" t="str">
        <f>_xlfn.IFS(tbl_HRMaster[[#This Row],[Age]]&lt;25,"Under 25",tbl_HRMaster[[#This Row],[Age]]&lt;35,"25-34",tbl_HRMaster[[#This Row],[Age]]&lt;45,"35-44",tbl_HRMaster[[#This Row],[Age]]&lt;55,"45-54",TRUE,"Above 54")</f>
        <v>25-34</v>
      </c>
      <c r="AD250" s="5" t="str">
        <f>_xlfn.IFS(
tbl_HRMaster[[#This Row],[YearsAtCompany]]&lt;2,"&lt; 2 Years",
tbl_HRMaster[[#This Row],[YearsAtCompany]]&lt;5,"2-4 Years",
tbl_HRMaster[[#This Row],[YearsAtCompany]]&lt;10,"5-9 Years",
TRUE,"10+ Years"
)</f>
        <v>&lt; 2 Years</v>
      </c>
      <c r="AE250" s="5">
        <f>IF(tbl_HRMaster[[#This Row],[Attrition]]="Yes",1,0)</f>
        <v>0</v>
      </c>
    </row>
    <row r="251" spans="1:31" x14ac:dyDescent="0.25">
      <c r="A251">
        <v>30</v>
      </c>
      <c r="B251" t="s">
        <v>21</v>
      </c>
      <c r="C251" t="s">
        <v>29</v>
      </c>
      <c r="D251" t="s">
        <v>30</v>
      </c>
      <c r="E251">
        <v>4</v>
      </c>
      <c r="F251">
        <v>5</v>
      </c>
      <c r="G251" t="s">
        <v>46</v>
      </c>
      <c r="H251">
        <v>1714</v>
      </c>
      <c r="I251" t="s">
        <v>34</v>
      </c>
      <c r="J251">
        <v>3</v>
      </c>
      <c r="K251" t="s">
        <v>44</v>
      </c>
      <c r="L251" t="s">
        <v>41</v>
      </c>
      <c r="M251">
        <v>57720</v>
      </c>
      <c r="N251">
        <v>1</v>
      </c>
      <c r="O251">
        <v>17</v>
      </c>
      <c r="P251">
        <v>0</v>
      </c>
      <c r="Q251">
        <v>1</v>
      </c>
      <c r="R251">
        <v>3</v>
      </c>
      <c r="S251">
        <v>1</v>
      </c>
      <c r="T251">
        <v>0</v>
      </c>
      <c r="U251">
        <v>0</v>
      </c>
      <c r="V251">
        <f>COUNTIF(tbl_HRMaster[EmployeeID],tbl_HRMaster[[#This Row],[EmployeeID]])</f>
        <v>1</v>
      </c>
      <c r="W251">
        <f>IFERROR(INDEX(tbl_EmployeeSurvey[EnvironmentSatisfaction],MATCH(tbl_HRMaster[[#This Row],[EmployeeID]],tbl_EmployeeSurvey[EmployeeID],0)),"Not Found")</f>
        <v>3</v>
      </c>
      <c r="X251">
        <f>IFERROR(INDEX(tbl_EmployeeSurvey[JobSatisfaction],MATCH(tbl_HRMaster[[#This Row],[EmployeeID]],tbl_EmployeeSurvey[EmployeeID],0)),"Not Found")</f>
        <v>3</v>
      </c>
      <c r="Y251" s="5">
        <f>IFERROR(INDEX(tbl_EmployeeSurvey[WorkLifeBalance],MATCH(tbl_HRMaster[[#This Row],[EmployeeID]],tbl_EmployeeSurvey[EmployeeID],0)),"Not Found")</f>
        <v>3</v>
      </c>
      <c r="Z251" s="5">
        <f>IFERROR(VLOOKUP(tbl_HRMaster[[#This Row],[EmployeeID]],tbl_ManagerSurvey[[EmployeeID]:[PerformanceRating]],2,FALSE),"Not Found")</f>
        <v>3</v>
      </c>
      <c r="AA251" s="5">
        <f>IFERROR(VLOOKUP(tbl_HRMaster[[#This Row],[EmployeeID]],tbl_ManagerSurvey[[EmployeeID]:[PerformanceRating]],3,FALSE),"Not Found")</f>
        <v>3</v>
      </c>
      <c r="AB251" s="5" t="str">
        <f>IF(tbl_HRMaster[[#This Row],[Attrition]]="Yes","Left","Active")</f>
        <v>Active</v>
      </c>
      <c r="AC251" s="5" t="str">
        <f>_xlfn.IFS(tbl_HRMaster[[#This Row],[Age]]&lt;25,"Under 25",tbl_HRMaster[[#This Row],[Age]]&lt;35,"25-34",tbl_HRMaster[[#This Row],[Age]]&lt;45,"35-44",tbl_HRMaster[[#This Row],[Age]]&lt;55,"45-54",TRUE,"Above 54")</f>
        <v>25-34</v>
      </c>
      <c r="AD251" s="5" t="str">
        <f>_xlfn.IFS(
tbl_HRMaster[[#This Row],[YearsAtCompany]]&lt;2,"&lt; 2 Years",
tbl_HRMaster[[#This Row],[YearsAtCompany]]&lt;5,"2-4 Years",
tbl_HRMaster[[#This Row],[YearsAtCompany]]&lt;10,"5-9 Years",
TRUE,"10+ Years"
)</f>
        <v>&lt; 2 Years</v>
      </c>
      <c r="AE251" s="5">
        <f>IF(tbl_HRMaster[[#This Row],[Attrition]]="Yes",1,0)</f>
        <v>0</v>
      </c>
    </row>
    <row r="252" spans="1:31" x14ac:dyDescent="0.25">
      <c r="A252">
        <v>30</v>
      </c>
      <c r="B252" t="s">
        <v>21</v>
      </c>
      <c r="C252" t="s">
        <v>29</v>
      </c>
      <c r="D252" t="s">
        <v>30</v>
      </c>
      <c r="E252">
        <v>4</v>
      </c>
      <c r="F252">
        <v>5</v>
      </c>
      <c r="G252" t="s">
        <v>46</v>
      </c>
      <c r="H252">
        <v>3184</v>
      </c>
      <c r="I252" t="s">
        <v>34</v>
      </c>
      <c r="J252">
        <v>3</v>
      </c>
      <c r="K252" t="s">
        <v>44</v>
      </c>
      <c r="L252" t="s">
        <v>41</v>
      </c>
      <c r="M252">
        <v>57720</v>
      </c>
      <c r="N252">
        <v>1</v>
      </c>
      <c r="O252">
        <v>17</v>
      </c>
      <c r="P252">
        <v>0</v>
      </c>
      <c r="Q252">
        <v>1</v>
      </c>
      <c r="R252">
        <v>3</v>
      </c>
      <c r="S252">
        <v>1</v>
      </c>
      <c r="T252">
        <v>0</v>
      </c>
      <c r="U252">
        <v>0</v>
      </c>
      <c r="V252">
        <f>COUNTIF(tbl_HRMaster[EmployeeID],tbl_HRMaster[[#This Row],[EmployeeID]])</f>
        <v>1</v>
      </c>
      <c r="W252">
        <f>IFERROR(INDEX(tbl_EmployeeSurvey[EnvironmentSatisfaction],MATCH(tbl_HRMaster[[#This Row],[EmployeeID]],tbl_EmployeeSurvey[EmployeeID],0)),"Not Found")</f>
        <v>3</v>
      </c>
      <c r="X252">
        <f>IFERROR(INDEX(tbl_EmployeeSurvey[JobSatisfaction],MATCH(tbl_HRMaster[[#This Row],[EmployeeID]],tbl_EmployeeSurvey[EmployeeID],0)),"Not Found")</f>
        <v>3</v>
      </c>
      <c r="Y252" s="5">
        <f>IFERROR(INDEX(tbl_EmployeeSurvey[WorkLifeBalance],MATCH(tbl_HRMaster[[#This Row],[EmployeeID]],tbl_EmployeeSurvey[EmployeeID],0)),"Not Found")</f>
        <v>3</v>
      </c>
      <c r="Z252" s="5">
        <f>IFERROR(VLOOKUP(tbl_HRMaster[[#This Row],[EmployeeID]],tbl_ManagerSurvey[[EmployeeID]:[PerformanceRating]],2,FALSE),"Not Found")</f>
        <v>3</v>
      </c>
      <c r="AA252" s="5">
        <f>IFERROR(VLOOKUP(tbl_HRMaster[[#This Row],[EmployeeID]],tbl_ManagerSurvey[[EmployeeID]:[PerformanceRating]],3,FALSE),"Not Found")</f>
        <v>3</v>
      </c>
      <c r="AB252" s="5" t="str">
        <f>IF(tbl_HRMaster[[#This Row],[Attrition]]="Yes","Left","Active")</f>
        <v>Active</v>
      </c>
      <c r="AC252" s="5" t="str">
        <f>_xlfn.IFS(tbl_HRMaster[[#This Row],[Age]]&lt;25,"Under 25",tbl_HRMaster[[#This Row],[Age]]&lt;35,"25-34",tbl_HRMaster[[#This Row],[Age]]&lt;45,"35-44",tbl_HRMaster[[#This Row],[Age]]&lt;55,"45-54",TRUE,"Above 54")</f>
        <v>25-34</v>
      </c>
      <c r="AD252" s="5" t="str">
        <f>_xlfn.IFS(
tbl_HRMaster[[#This Row],[YearsAtCompany]]&lt;2,"&lt; 2 Years",
tbl_HRMaster[[#This Row],[YearsAtCompany]]&lt;5,"2-4 Years",
tbl_HRMaster[[#This Row],[YearsAtCompany]]&lt;10,"5-9 Years",
TRUE,"10+ Years"
)</f>
        <v>&lt; 2 Years</v>
      </c>
      <c r="AE252" s="5">
        <f>IF(tbl_HRMaster[[#This Row],[Attrition]]="Yes",1,0)</f>
        <v>0</v>
      </c>
    </row>
    <row r="253" spans="1:31" x14ac:dyDescent="0.25">
      <c r="A253">
        <v>30</v>
      </c>
      <c r="B253" t="s">
        <v>21</v>
      </c>
      <c r="C253" t="s">
        <v>22</v>
      </c>
      <c r="D253" t="s">
        <v>30</v>
      </c>
      <c r="E253">
        <v>3</v>
      </c>
      <c r="F253">
        <v>3</v>
      </c>
      <c r="G253" t="s">
        <v>24</v>
      </c>
      <c r="H253">
        <v>124</v>
      </c>
      <c r="I253" t="s">
        <v>25</v>
      </c>
      <c r="J253">
        <v>2</v>
      </c>
      <c r="K253" t="s">
        <v>44</v>
      </c>
      <c r="L253" t="s">
        <v>27</v>
      </c>
      <c r="M253">
        <v>59680</v>
      </c>
      <c r="N253">
        <v>1</v>
      </c>
      <c r="O253">
        <v>13</v>
      </c>
      <c r="P253">
        <v>0</v>
      </c>
      <c r="Q253">
        <v>1</v>
      </c>
      <c r="R253">
        <v>3</v>
      </c>
      <c r="S253">
        <v>1</v>
      </c>
      <c r="T253">
        <v>0</v>
      </c>
      <c r="U253">
        <v>0</v>
      </c>
      <c r="V253">
        <f>COUNTIF(tbl_HRMaster[EmployeeID],tbl_HRMaster[[#This Row],[EmployeeID]])</f>
        <v>1</v>
      </c>
      <c r="W253">
        <f>IFERROR(INDEX(tbl_EmployeeSurvey[EnvironmentSatisfaction],MATCH(tbl_HRMaster[[#This Row],[EmployeeID]],tbl_EmployeeSurvey[EmployeeID],0)),"Not Found")</f>
        <v>3</v>
      </c>
      <c r="X253">
        <f>IFERROR(INDEX(tbl_EmployeeSurvey[JobSatisfaction],MATCH(tbl_HRMaster[[#This Row],[EmployeeID]],tbl_EmployeeSurvey[EmployeeID],0)),"Not Found")</f>
        <v>2</v>
      </c>
      <c r="Y253" s="5">
        <f>IFERROR(INDEX(tbl_EmployeeSurvey[WorkLifeBalance],MATCH(tbl_HRMaster[[#This Row],[EmployeeID]],tbl_EmployeeSurvey[EmployeeID],0)),"Not Found")</f>
        <v>3</v>
      </c>
      <c r="Z253" s="5">
        <f>IFERROR(VLOOKUP(tbl_HRMaster[[#This Row],[EmployeeID]],tbl_ManagerSurvey[[EmployeeID]:[PerformanceRating]],2,FALSE),"Not Found")</f>
        <v>3</v>
      </c>
      <c r="AA253" s="5">
        <f>IFERROR(VLOOKUP(tbl_HRMaster[[#This Row],[EmployeeID]],tbl_ManagerSurvey[[EmployeeID]:[PerformanceRating]],3,FALSE),"Not Found")</f>
        <v>3</v>
      </c>
      <c r="AB253" s="5" t="str">
        <f>IF(tbl_HRMaster[[#This Row],[Attrition]]="Yes","Left","Active")</f>
        <v>Active</v>
      </c>
      <c r="AC253" s="5" t="str">
        <f>_xlfn.IFS(tbl_HRMaster[[#This Row],[Age]]&lt;25,"Under 25",tbl_HRMaster[[#This Row],[Age]]&lt;35,"25-34",tbl_HRMaster[[#This Row],[Age]]&lt;45,"35-44",tbl_HRMaster[[#This Row],[Age]]&lt;55,"45-54",TRUE,"Above 54")</f>
        <v>25-34</v>
      </c>
      <c r="AD253" s="5" t="str">
        <f>_xlfn.IFS(
tbl_HRMaster[[#This Row],[YearsAtCompany]]&lt;2,"&lt; 2 Years",
tbl_HRMaster[[#This Row],[YearsAtCompany]]&lt;5,"2-4 Years",
tbl_HRMaster[[#This Row],[YearsAtCompany]]&lt;10,"5-9 Years",
TRUE,"10+ Years"
)</f>
        <v>&lt; 2 Years</v>
      </c>
      <c r="AE253" s="5">
        <f>IF(tbl_HRMaster[[#This Row],[Attrition]]="Yes",1,0)</f>
        <v>0</v>
      </c>
    </row>
    <row r="254" spans="1:31" x14ac:dyDescent="0.25">
      <c r="A254">
        <v>30</v>
      </c>
      <c r="B254" t="s">
        <v>21</v>
      </c>
      <c r="C254" t="s">
        <v>22</v>
      </c>
      <c r="D254" t="s">
        <v>30</v>
      </c>
      <c r="E254">
        <v>3</v>
      </c>
      <c r="F254">
        <v>3</v>
      </c>
      <c r="G254" t="s">
        <v>24</v>
      </c>
      <c r="H254">
        <v>1594</v>
      </c>
      <c r="I254" t="s">
        <v>25</v>
      </c>
      <c r="J254">
        <v>2</v>
      </c>
      <c r="K254" t="s">
        <v>44</v>
      </c>
      <c r="L254" t="s">
        <v>27</v>
      </c>
      <c r="M254">
        <v>59680</v>
      </c>
      <c r="N254">
        <v>1</v>
      </c>
      <c r="O254">
        <v>13</v>
      </c>
      <c r="P254">
        <v>0</v>
      </c>
      <c r="Q254">
        <v>1</v>
      </c>
      <c r="R254">
        <v>3</v>
      </c>
      <c r="S254">
        <v>1</v>
      </c>
      <c r="T254">
        <v>0</v>
      </c>
      <c r="U254">
        <v>0</v>
      </c>
      <c r="V254">
        <f>COUNTIF(tbl_HRMaster[EmployeeID],tbl_HRMaster[[#This Row],[EmployeeID]])</f>
        <v>1</v>
      </c>
      <c r="W254">
        <f>IFERROR(INDEX(tbl_EmployeeSurvey[EnvironmentSatisfaction],MATCH(tbl_HRMaster[[#This Row],[EmployeeID]],tbl_EmployeeSurvey[EmployeeID],0)),"Not Found")</f>
        <v>3</v>
      </c>
      <c r="X254">
        <f>IFERROR(INDEX(tbl_EmployeeSurvey[JobSatisfaction],MATCH(tbl_HRMaster[[#This Row],[EmployeeID]],tbl_EmployeeSurvey[EmployeeID],0)),"Not Found")</f>
        <v>2</v>
      </c>
      <c r="Y254" s="5">
        <f>IFERROR(INDEX(tbl_EmployeeSurvey[WorkLifeBalance],MATCH(tbl_HRMaster[[#This Row],[EmployeeID]],tbl_EmployeeSurvey[EmployeeID],0)),"Not Found")</f>
        <v>3</v>
      </c>
      <c r="Z254" s="5">
        <f>IFERROR(VLOOKUP(tbl_HRMaster[[#This Row],[EmployeeID]],tbl_ManagerSurvey[[EmployeeID]:[PerformanceRating]],2,FALSE),"Not Found")</f>
        <v>3</v>
      </c>
      <c r="AA254" s="5">
        <f>IFERROR(VLOOKUP(tbl_HRMaster[[#This Row],[EmployeeID]],tbl_ManagerSurvey[[EmployeeID]:[PerformanceRating]],3,FALSE),"Not Found")</f>
        <v>3</v>
      </c>
      <c r="AB254" s="5" t="str">
        <f>IF(tbl_HRMaster[[#This Row],[Attrition]]="Yes","Left","Active")</f>
        <v>Active</v>
      </c>
      <c r="AC254" s="5" t="str">
        <f>_xlfn.IFS(tbl_HRMaster[[#This Row],[Age]]&lt;25,"Under 25",tbl_HRMaster[[#This Row],[Age]]&lt;35,"25-34",tbl_HRMaster[[#This Row],[Age]]&lt;45,"35-44",tbl_HRMaster[[#This Row],[Age]]&lt;55,"45-54",TRUE,"Above 54")</f>
        <v>25-34</v>
      </c>
      <c r="AD254" s="5" t="str">
        <f>_xlfn.IFS(
tbl_HRMaster[[#This Row],[YearsAtCompany]]&lt;2,"&lt; 2 Years",
tbl_HRMaster[[#This Row],[YearsAtCompany]]&lt;5,"2-4 Years",
tbl_HRMaster[[#This Row],[YearsAtCompany]]&lt;10,"5-9 Years",
TRUE,"10+ Years"
)</f>
        <v>&lt; 2 Years</v>
      </c>
      <c r="AE254" s="5">
        <f>IF(tbl_HRMaster[[#This Row],[Attrition]]="Yes",1,0)</f>
        <v>0</v>
      </c>
    </row>
    <row r="255" spans="1:31" x14ac:dyDescent="0.25">
      <c r="A255">
        <v>30</v>
      </c>
      <c r="B255" t="s">
        <v>21</v>
      </c>
      <c r="C255" t="s">
        <v>22</v>
      </c>
      <c r="D255" t="s">
        <v>30</v>
      </c>
      <c r="E255">
        <v>3</v>
      </c>
      <c r="F255">
        <v>3</v>
      </c>
      <c r="G255" t="s">
        <v>24</v>
      </c>
      <c r="H255">
        <v>3064</v>
      </c>
      <c r="I255" t="s">
        <v>25</v>
      </c>
      <c r="J255">
        <v>2</v>
      </c>
      <c r="K255" t="s">
        <v>44</v>
      </c>
      <c r="L255" t="s">
        <v>27</v>
      </c>
      <c r="M255">
        <v>59680</v>
      </c>
      <c r="N255">
        <v>2</v>
      </c>
      <c r="O255">
        <v>13</v>
      </c>
      <c r="P255">
        <v>0</v>
      </c>
      <c r="Q255">
        <v>1</v>
      </c>
      <c r="R255">
        <v>3</v>
      </c>
      <c r="S255">
        <v>1</v>
      </c>
      <c r="T255">
        <v>0</v>
      </c>
      <c r="U255">
        <v>0</v>
      </c>
      <c r="V255">
        <f>COUNTIF(tbl_HRMaster[EmployeeID],tbl_HRMaster[[#This Row],[EmployeeID]])</f>
        <v>1</v>
      </c>
      <c r="W255">
        <f>IFERROR(INDEX(tbl_EmployeeSurvey[EnvironmentSatisfaction],MATCH(tbl_HRMaster[[#This Row],[EmployeeID]],tbl_EmployeeSurvey[EmployeeID],0)),"Not Found")</f>
        <v>3</v>
      </c>
      <c r="X255">
        <f>IFERROR(INDEX(tbl_EmployeeSurvey[JobSatisfaction],MATCH(tbl_HRMaster[[#This Row],[EmployeeID]],tbl_EmployeeSurvey[EmployeeID],0)),"Not Found")</f>
        <v>2</v>
      </c>
      <c r="Y255" s="5">
        <f>IFERROR(INDEX(tbl_EmployeeSurvey[WorkLifeBalance],MATCH(tbl_HRMaster[[#This Row],[EmployeeID]],tbl_EmployeeSurvey[EmployeeID],0)),"Not Found")</f>
        <v>3</v>
      </c>
      <c r="Z255" s="5">
        <f>IFERROR(VLOOKUP(tbl_HRMaster[[#This Row],[EmployeeID]],tbl_ManagerSurvey[[EmployeeID]:[PerformanceRating]],2,FALSE),"Not Found")</f>
        <v>3</v>
      </c>
      <c r="AA255" s="5">
        <f>IFERROR(VLOOKUP(tbl_HRMaster[[#This Row],[EmployeeID]],tbl_ManagerSurvey[[EmployeeID]:[PerformanceRating]],3,FALSE),"Not Found")</f>
        <v>3</v>
      </c>
      <c r="AB255" s="5" t="str">
        <f>IF(tbl_HRMaster[[#This Row],[Attrition]]="Yes","Left","Active")</f>
        <v>Active</v>
      </c>
      <c r="AC255" s="5" t="str">
        <f>_xlfn.IFS(tbl_HRMaster[[#This Row],[Age]]&lt;25,"Under 25",tbl_HRMaster[[#This Row],[Age]]&lt;35,"25-34",tbl_HRMaster[[#This Row],[Age]]&lt;45,"35-44",tbl_HRMaster[[#This Row],[Age]]&lt;55,"45-54",TRUE,"Above 54")</f>
        <v>25-34</v>
      </c>
      <c r="AD255" s="5" t="str">
        <f>_xlfn.IFS(
tbl_HRMaster[[#This Row],[YearsAtCompany]]&lt;2,"&lt; 2 Years",
tbl_HRMaster[[#This Row],[YearsAtCompany]]&lt;5,"2-4 Years",
tbl_HRMaster[[#This Row],[YearsAtCompany]]&lt;10,"5-9 Years",
TRUE,"10+ Years"
)</f>
        <v>&lt; 2 Years</v>
      </c>
      <c r="AE255" s="5">
        <f>IF(tbl_HRMaster[[#This Row],[Attrition]]="Yes",1,0)</f>
        <v>0</v>
      </c>
    </row>
    <row r="256" spans="1:31" x14ac:dyDescent="0.25">
      <c r="A256">
        <v>31</v>
      </c>
      <c r="B256" t="s">
        <v>28</v>
      </c>
      <c r="C256" t="s">
        <v>22</v>
      </c>
      <c r="D256" t="s">
        <v>23</v>
      </c>
      <c r="E256">
        <v>20</v>
      </c>
      <c r="F256">
        <v>3</v>
      </c>
      <c r="G256" t="s">
        <v>46</v>
      </c>
      <c r="H256">
        <v>759</v>
      </c>
      <c r="I256" t="s">
        <v>34</v>
      </c>
      <c r="J256">
        <v>1</v>
      </c>
      <c r="K256" t="s">
        <v>31</v>
      </c>
      <c r="L256" t="s">
        <v>32</v>
      </c>
      <c r="M256">
        <v>61800</v>
      </c>
      <c r="N256">
        <v>1</v>
      </c>
      <c r="O256">
        <v>14</v>
      </c>
      <c r="P256">
        <v>1</v>
      </c>
      <c r="Q256">
        <v>1</v>
      </c>
      <c r="R256">
        <v>2</v>
      </c>
      <c r="S256">
        <v>1</v>
      </c>
      <c r="T256">
        <v>0</v>
      </c>
      <c r="U256">
        <v>0</v>
      </c>
      <c r="V256">
        <f>COUNTIF(tbl_HRMaster[EmployeeID],tbl_HRMaster[[#This Row],[EmployeeID]])</f>
        <v>1</v>
      </c>
      <c r="W256">
        <f>IFERROR(INDEX(tbl_EmployeeSurvey[EnvironmentSatisfaction],MATCH(tbl_HRMaster[[#This Row],[EmployeeID]],tbl_EmployeeSurvey[EmployeeID],0)),"Not Found")</f>
        <v>1</v>
      </c>
      <c r="X256">
        <f>IFERROR(INDEX(tbl_EmployeeSurvey[JobSatisfaction],MATCH(tbl_HRMaster[[#This Row],[EmployeeID]],tbl_EmployeeSurvey[EmployeeID],0)),"Not Found")</f>
        <v>2</v>
      </c>
      <c r="Y256" s="5">
        <f>IFERROR(INDEX(tbl_EmployeeSurvey[WorkLifeBalance],MATCH(tbl_HRMaster[[#This Row],[EmployeeID]],tbl_EmployeeSurvey[EmployeeID],0)),"Not Found")</f>
        <v>4</v>
      </c>
      <c r="Z256" s="5">
        <f>IFERROR(VLOOKUP(tbl_HRMaster[[#This Row],[EmployeeID]],tbl_ManagerSurvey[[EmployeeID]:[PerformanceRating]],2,FALSE),"Not Found")</f>
        <v>1</v>
      </c>
      <c r="AA256" s="5">
        <f>IFERROR(VLOOKUP(tbl_HRMaster[[#This Row],[EmployeeID]],tbl_ManagerSurvey[[EmployeeID]:[PerformanceRating]],3,FALSE),"Not Found")</f>
        <v>3</v>
      </c>
      <c r="AB256" s="5" t="str">
        <f>IF(tbl_HRMaster[[#This Row],[Attrition]]="Yes","Left","Active")</f>
        <v>Left</v>
      </c>
      <c r="AC256" s="5" t="str">
        <f>_xlfn.IFS(tbl_HRMaster[[#This Row],[Age]]&lt;25,"Under 25",tbl_HRMaster[[#This Row],[Age]]&lt;35,"25-34",tbl_HRMaster[[#This Row],[Age]]&lt;45,"35-44",tbl_HRMaster[[#This Row],[Age]]&lt;55,"45-54",TRUE,"Above 54")</f>
        <v>25-34</v>
      </c>
      <c r="AD256" s="5" t="str">
        <f>_xlfn.IFS(
tbl_HRMaster[[#This Row],[YearsAtCompany]]&lt;2,"&lt; 2 Years",
tbl_HRMaster[[#This Row],[YearsAtCompany]]&lt;5,"2-4 Years",
tbl_HRMaster[[#This Row],[YearsAtCompany]]&lt;10,"5-9 Years",
TRUE,"10+ Years"
)</f>
        <v>&lt; 2 Years</v>
      </c>
      <c r="AE256" s="5">
        <f>IF(tbl_HRMaster[[#This Row],[Attrition]]="Yes",1,0)</f>
        <v>1</v>
      </c>
    </row>
    <row r="257" spans="1:31" x14ac:dyDescent="0.25">
      <c r="A257">
        <v>31</v>
      </c>
      <c r="B257" t="s">
        <v>28</v>
      </c>
      <c r="C257" t="s">
        <v>22</v>
      </c>
      <c r="D257" t="s">
        <v>23</v>
      </c>
      <c r="E257">
        <v>20</v>
      </c>
      <c r="F257">
        <v>3</v>
      </c>
      <c r="G257" t="s">
        <v>46</v>
      </c>
      <c r="H257">
        <v>2229</v>
      </c>
      <c r="I257" t="s">
        <v>34</v>
      </c>
      <c r="J257">
        <v>1</v>
      </c>
      <c r="K257" t="s">
        <v>31</v>
      </c>
      <c r="L257" t="s">
        <v>32</v>
      </c>
      <c r="M257">
        <v>61800</v>
      </c>
      <c r="N257">
        <v>1</v>
      </c>
      <c r="O257">
        <v>14</v>
      </c>
      <c r="P257">
        <v>1</v>
      </c>
      <c r="Q257">
        <v>1</v>
      </c>
      <c r="R257">
        <v>2</v>
      </c>
      <c r="S257">
        <v>1</v>
      </c>
      <c r="T257">
        <v>0</v>
      </c>
      <c r="U257">
        <v>0</v>
      </c>
      <c r="V257">
        <f>COUNTIF(tbl_HRMaster[EmployeeID],tbl_HRMaster[[#This Row],[EmployeeID]])</f>
        <v>1</v>
      </c>
      <c r="W257">
        <f>IFERROR(INDEX(tbl_EmployeeSurvey[EnvironmentSatisfaction],MATCH(tbl_HRMaster[[#This Row],[EmployeeID]],tbl_EmployeeSurvey[EmployeeID],0)),"Not Found")</f>
        <v>1</v>
      </c>
      <c r="X257">
        <f>IFERROR(INDEX(tbl_EmployeeSurvey[JobSatisfaction],MATCH(tbl_HRMaster[[#This Row],[EmployeeID]],tbl_EmployeeSurvey[EmployeeID],0)),"Not Found")</f>
        <v>2</v>
      </c>
      <c r="Y257" s="5">
        <f>IFERROR(INDEX(tbl_EmployeeSurvey[WorkLifeBalance],MATCH(tbl_HRMaster[[#This Row],[EmployeeID]],tbl_EmployeeSurvey[EmployeeID],0)),"Not Found")</f>
        <v>4</v>
      </c>
      <c r="Z257" s="5">
        <f>IFERROR(VLOOKUP(tbl_HRMaster[[#This Row],[EmployeeID]],tbl_ManagerSurvey[[EmployeeID]:[PerformanceRating]],2,FALSE),"Not Found")</f>
        <v>1</v>
      </c>
      <c r="AA257" s="5">
        <f>IFERROR(VLOOKUP(tbl_HRMaster[[#This Row],[EmployeeID]],tbl_ManagerSurvey[[EmployeeID]:[PerformanceRating]],3,FALSE),"Not Found")</f>
        <v>3</v>
      </c>
      <c r="AB257" s="5" t="str">
        <f>IF(tbl_HRMaster[[#This Row],[Attrition]]="Yes","Left","Active")</f>
        <v>Left</v>
      </c>
      <c r="AC257" s="5" t="str">
        <f>_xlfn.IFS(tbl_HRMaster[[#This Row],[Age]]&lt;25,"Under 25",tbl_HRMaster[[#This Row],[Age]]&lt;35,"25-34",tbl_HRMaster[[#This Row],[Age]]&lt;45,"35-44",tbl_HRMaster[[#This Row],[Age]]&lt;55,"45-54",TRUE,"Above 54")</f>
        <v>25-34</v>
      </c>
      <c r="AD257" s="5" t="str">
        <f>_xlfn.IFS(
tbl_HRMaster[[#This Row],[YearsAtCompany]]&lt;2,"&lt; 2 Years",
tbl_HRMaster[[#This Row],[YearsAtCompany]]&lt;5,"2-4 Years",
tbl_HRMaster[[#This Row],[YearsAtCompany]]&lt;10,"5-9 Years",
TRUE,"10+ Years"
)</f>
        <v>&lt; 2 Years</v>
      </c>
      <c r="AE257" s="5">
        <f>IF(tbl_HRMaster[[#This Row],[Attrition]]="Yes",1,0)</f>
        <v>1</v>
      </c>
    </row>
    <row r="258" spans="1:31" x14ac:dyDescent="0.25">
      <c r="A258">
        <v>31</v>
      </c>
      <c r="B258" t="s">
        <v>28</v>
      </c>
      <c r="C258" t="s">
        <v>22</v>
      </c>
      <c r="D258" t="s">
        <v>23</v>
      </c>
      <c r="E258">
        <v>20</v>
      </c>
      <c r="F258">
        <v>3</v>
      </c>
      <c r="G258" t="s">
        <v>46</v>
      </c>
      <c r="H258">
        <v>3699</v>
      </c>
      <c r="I258" t="s">
        <v>34</v>
      </c>
      <c r="J258">
        <v>1</v>
      </c>
      <c r="K258" t="s">
        <v>31</v>
      </c>
      <c r="L258" t="s">
        <v>32</v>
      </c>
      <c r="M258">
        <v>61800</v>
      </c>
      <c r="N258">
        <v>1</v>
      </c>
      <c r="O258">
        <v>14</v>
      </c>
      <c r="P258">
        <v>1</v>
      </c>
      <c r="Q258">
        <v>1</v>
      </c>
      <c r="R258">
        <v>2</v>
      </c>
      <c r="S258">
        <v>1</v>
      </c>
      <c r="T258">
        <v>0</v>
      </c>
      <c r="U258">
        <v>0</v>
      </c>
      <c r="V258">
        <f>COUNTIF(tbl_HRMaster[EmployeeID],tbl_HRMaster[[#This Row],[EmployeeID]])</f>
        <v>1</v>
      </c>
      <c r="W258">
        <f>IFERROR(INDEX(tbl_EmployeeSurvey[EnvironmentSatisfaction],MATCH(tbl_HRMaster[[#This Row],[EmployeeID]],tbl_EmployeeSurvey[EmployeeID],0)),"Not Found")</f>
        <v>1</v>
      </c>
      <c r="X258">
        <f>IFERROR(INDEX(tbl_EmployeeSurvey[JobSatisfaction],MATCH(tbl_HRMaster[[#This Row],[EmployeeID]],tbl_EmployeeSurvey[EmployeeID],0)),"Not Found")</f>
        <v>2</v>
      </c>
      <c r="Y258" s="5">
        <f>IFERROR(INDEX(tbl_EmployeeSurvey[WorkLifeBalance],MATCH(tbl_HRMaster[[#This Row],[EmployeeID]],tbl_EmployeeSurvey[EmployeeID],0)),"Not Found")</f>
        <v>4</v>
      </c>
      <c r="Z258" s="5">
        <f>IFERROR(VLOOKUP(tbl_HRMaster[[#This Row],[EmployeeID]],tbl_ManagerSurvey[[EmployeeID]:[PerformanceRating]],2,FALSE),"Not Found")</f>
        <v>1</v>
      </c>
      <c r="AA258" s="5">
        <f>IFERROR(VLOOKUP(tbl_HRMaster[[#This Row],[EmployeeID]],tbl_ManagerSurvey[[EmployeeID]:[PerformanceRating]],3,FALSE),"Not Found")</f>
        <v>3</v>
      </c>
      <c r="AB258" s="5" t="str">
        <f>IF(tbl_HRMaster[[#This Row],[Attrition]]="Yes","Left","Active")</f>
        <v>Left</v>
      </c>
      <c r="AC258" s="5" t="str">
        <f>_xlfn.IFS(tbl_HRMaster[[#This Row],[Age]]&lt;25,"Under 25",tbl_HRMaster[[#This Row],[Age]]&lt;35,"25-34",tbl_HRMaster[[#This Row],[Age]]&lt;45,"35-44",tbl_HRMaster[[#This Row],[Age]]&lt;55,"45-54",TRUE,"Above 54")</f>
        <v>25-34</v>
      </c>
      <c r="AD258" s="5" t="str">
        <f>_xlfn.IFS(
tbl_HRMaster[[#This Row],[YearsAtCompany]]&lt;2,"&lt; 2 Years",
tbl_HRMaster[[#This Row],[YearsAtCompany]]&lt;5,"2-4 Years",
tbl_HRMaster[[#This Row],[YearsAtCompany]]&lt;10,"5-9 Years",
TRUE,"10+ Years"
)</f>
        <v>&lt; 2 Years</v>
      </c>
      <c r="AE258" s="5">
        <f>IF(tbl_HRMaster[[#This Row],[Attrition]]="Yes",1,0)</f>
        <v>1</v>
      </c>
    </row>
    <row r="259" spans="1:31" x14ac:dyDescent="0.25">
      <c r="A259">
        <v>20</v>
      </c>
      <c r="B259" t="s">
        <v>28</v>
      </c>
      <c r="C259" t="s">
        <v>22</v>
      </c>
      <c r="D259" t="s">
        <v>30</v>
      </c>
      <c r="E259">
        <v>2</v>
      </c>
      <c r="F259">
        <v>2</v>
      </c>
      <c r="G259" t="s">
        <v>24</v>
      </c>
      <c r="H259">
        <v>474</v>
      </c>
      <c r="I259" t="s">
        <v>25</v>
      </c>
      <c r="J259">
        <v>2</v>
      </c>
      <c r="K259" t="s">
        <v>31</v>
      </c>
      <c r="L259" t="s">
        <v>32</v>
      </c>
      <c r="M259">
        <v>63970</v>
      </c>
      <c r="N259">
        <v>1</v>
      </c>
      <c r="O259">
        <v>17</v>
      </c>
      <c r="P259">
        <v>1</v>
      </c>
      <c r="Q259">
        <v>1</v>
      </c>
      <c r="R259">
        <v>3</v>
      </c>
      <c r="S259">
        <v>1</v>
      </c>
      <c r="T259">
        <v>0</v>
      </c>
      <c r="U259">
        <v>0</v>
      </c>
      <c r="V259">
        <f>COUNTIF(tbl_HRMaster[EmployeeID],tbl_HRMaster[[#This Row],[EmployeeID]])</f>
        <v>1</v>
      </c>
      <c r="W259">
        <f>IFERROR(INDEX(tbl_EmployeeSurvey[EnvironmentSatisfaction],MATCH(tbl_HRMaster[[#This Row],[EmployeeID]],tbl_EmployeeSurvey[EmployeeID],0)),"Not Found")</f>
        <v>4</v>
      </c>
      <c r="X259">
        <f>IFERROR(INDEX(tbl_EmployeeSurvey[JobSatisfaction],MATCH(tbl_HRMaster[[#This Row],[EmployeeID]],tbl_EmployeeSurvey[EmployeeID],0)),"Not Found")</f>
        <v>1</v>
      </c>
      <c r="Y259" s="5">
        <f>IFERROR(INDEX(tbl_EmployeeSurvey[WorkLifeBalance],MATCH(tbl_HRMaster[[#This Row],[EmployeeID]],tbl_EmployeeSurvey[EmployeeID],0)),"Not Found")</f>
        <v>3</v>
      </c>
      <c r="Z259" s="5">
        <f>IFERROR(VLOOKUP(tbl_HRMaster[[#This Row],[EmployeeID]],tbl_ManagerSurvey[[EmployeeID]:[PerformanceRating]],2,FALSE),"Not Found")</f>
        <v>3</v>
      </c>
      <c r="AA259" s="5">
        <f>IFERROR(VLOOKUP(tbl_HRMaster[[#This Row],[EmployeeID]],tbl_ManagerSurvey[[EmployeeID]:[PerformanceRating]],3,FALSE),"Not Found")</f>
        <v>3</v>
      </c>
      <c r="AB259" s="5" t="str">
        <f>IF(tbl_HRMaster[[#This Row],[Attrition]]="Yes","Left","Active")</f>
        <v>Left</v>
      </c>
      <c r="AC259" s="5" t="str">
        <f>_xlfn.IFS(tbl_HRMaster[[#This Row],[Age]]&lt;25,"Under 25",tbl_HRMaster[[#This Row],[Age]]&lt;35,"25-34",tbl_HRMaster[[#This Row],[Age]]&lt;45,"35-44",tbl_HRMaster[[#This Row],[Age]]&lt;55,"45-54",TRUE,"Above 54")</f>
        <v>Under 25</v>
      </c>
      <c r="AD259" s="5" t="str">
        <f>_xlfn.IFS(
tbl_HRMaster[[#This Row],[YearsAtCompany]]&lt;2,"&lt; 2 Years",
tbl_HRMaster[[#This Row],[YearsAtCompany]]&lt;5,"2-4 Years",
tbl_HRMaster[[#This Row],[YearsAtCompany]]&lt;10,"5-9 Years",
TRUE,"10+ Years"
)</f>
        <v>&lt; 2 Years</v>
      </c>
      <c r="AE259" s="5">
        <f>IF(tbl_HRMaster[[#This Row],[Attrition]]="Yes",1,0)</f>
        <v>1</v>
      </c>
    </row>
    <row r="260" spans="1:31" x14ac:dyDescent="0.25">
      <c r="A260">
        <v>20</v>
      </c>
      <c r="B260" t="s">
        <v>28</v>
      </c>
      <c r="C260" t="s">
        <v>22</v>
      </c>
      <c r="D260" t="s">
        <v>30</v>
      </c>
      <c r="E260">
        <v>2</v>
      </c>
      <c r="F260">
        <v>2</v>
      </c>
      <c r="G260" t="s">
        <v>24</v>
      </c>
      <c r="H260">
        <v>1944</v>
      </c>
      <c r="I260" t="s">
        <v>25</v>
      </c>
      <c r="J260">
        <v>2</v>
      </c>
      <c r="K260" t="s">
        <v>31</v>
      </c>
      <c r="L260" t="s">
        <v>32</v>
      </c>
      <c r="M260">
        <v>63970</v>
      </c>
      <c r="N260">
        <v>1</v>
      </c>
      <c r="O260">
        <v>17</v>
      </c>
      <c r="P260">
        <v>1</v>
      </c>
      <c r="Q260">
        <v>1</v>
      </c>
      <c r="R260">
        <v>3</v>
      </c>
      <c r="S260">
        <v>1</v>
      </c>
      <c r="T260">
        <v>0</v>
      </c>
      <c r="U260">
        <v>0</v>
      </c>
      <c r="V260">
        <f>COUNTIF(tbl_HRMaster[EmployeeID],tbl_HRMaster[[#This Row],[EmployeeID]])</f>
        <v>1</v>
      </c>
      <c r="W260">
        <f>IFERROR(INDEX(tbl_EmployeeSurvey[EnvironmentSatisfaction],MATCH(tbl_HRMaster[[#This Row],[EmployeeID]],tbl_EmployeeSurvey[EmployeeID],0)),"Not Found")</f>
        <v>4</v>
      </c>
      <c r="X260">
        <f>IFERROR(INDEX(tbl_EmployeeSurvey[JobSatisfaction],MATCH(tbl_HRMaster[[#This Row],[EmployeeID]],tbl_EmployeeSurvey[EmployeeID],0)),"Not Found")</f>
        <v>1</v>
      </c>
      <c r="Y260" s="5">
        <f>IFERROR(INDEX(tbl_EmployeeSurvey[WorkLifeBalance],MATCH(tbl_HRMaster[[#This Row],[EmployeeID]],tbl_EmployeeSurvey[EmployeeID],0)),"Not Found")</f>
        <v>3</v>
      </c>
      <c r="Z260" s="5">
        <f>IFERROR(VLOOKUP(tbl_HRMaster[[#This Row],[EmployeeID]],tbl_ManagerSurvey[[EmployeeID]:[PerformanceRating]],2,FALSE),"Not Found")</f>
        <v>3</v>
      </c>
      <c r="AA260" s="5">
        <f>IFERROR(VLOOKUP(tbl_HRMaster[[#This Row],[EmployeeID]],tbl_ManagerSurvey[[EmployeeID]:[PerformanceRating]],3,FALSE),"Not Found")</f>
        <v>3</v>
      </c>
      <c r="AB260" s="5" t="str">
        <f>IF(tbl_HRMaster[[#This Row],[Attrition]]="Yes","Left","Active")</f>
        <v>Left</v>
      </c>
      <c r="AC260" s="5" t="str">
        <f>_xlfn.IFS(tbl_HRMaster[[#This Row],[Age]]&lt;25,"Under 25",tbl_HRMaster[[#This Row],[Age]]&lt;35,"25-34",tbl_HRMaster[[#This Row],[Age]]&lt;45,"35-44",tbl_HRMaster[[#This Row],[Age]]&lt;55,"45-54",TRUE,"Above 54")</f>
        <v>Under 25</v>
      </c>
      <c r="AD260" s="5" t="str">
        <f>_xlfn.IFS(
tbl_HRMaster[[#This Row],[YearsAtCompany]]&lt;2,"&lt; 2 Years",
tbl_HRMaster[[#This Row],[YearsAtCompany]]&lt;5,"2-4 Years",
tbl_HRMaster[[#This Row],[YearsAtCompany]]&lt;10,"5-9 Years",
TRUE,"10+ Years"
)</f>
        <v>&lt; 2 Years</v>
      </c>
      <c r="AE260" s="5">
        <f>IF(tbl_HRMaster[[#This Row],[Attrition]]="Yes",1,0)</f>
        <v>1</v>
      </c>
    </row>
    <row r="261" spans="1:31" x14ac:dyDescent="0.25">
      <c r="A261">
        <v>20</v>
      </c>
      <c r="B261" t="s">
        <v>28</v>
      </c>
      <c r="C261" t="s">
        <v>22</v>
      </c>
      <c r="D261" t="s">
        <v>30</v>
      </c>
      <c r="E261">
        <v>2</v>
      </c>
      <c r="F261">
        <v>2</v>
      </c>
      <c r="G261" t="s">
        <v>24</v>
      </c>
      <c r="H261">
        <v>3414</v>
      </c>
      <c r="I261" t="s">
        <v>25</v>
      </c>
      <c r="J261">
        <v>2</v>
      </c>
      <c r="K261" t="s">
        <v>31</v>
      </c>
      <c r="L261" t="s">
        <v>32</v>
      </c>
      <c r="M261">
        <v>63970</v>
      </c>
      <c r="N261">
        <v>1</v>
      </c>
      <c r="O261">
        <v>17</v>
      </c>
      <c r="P261">
        <v>1</v>
      </c>
      <c r="Q261">
        <v>1</v>
      </c>
      <c r="R261">
        <v>3</v>
      </c>
      <c r="S261">
        <v>1</v>
      </c>
      <c r="T261">
        <v>0</v>
      </c>
      <c r="U261">
        <v>0</v>
      </c>
      <c r="V261">
        <f>COUNTIF(tbl_HRMaster[EmployeeID],tbl_HRMaster[[#This Row],[EmployeeID]])</f>
        <v>1</v>
      </c>
      <c r="W261">
        <f>IFERROR(INDEX(tbl_EmployeeSurvey[EnvironmentSatisfaction],MATCH(tbl_HRMaster[[#This Row],[EmployeeID]],tbl_EmployeeSurvey[EmployeeID],0)),"Not Found")</f>
        <v>4</v>
      </c>
      <c r="X261">
        <f>IFERROR(INDEX(tbl_EmployeeSurvey[JobSatisfaction],MATCH(tbl_HRMaster[[#This Row],[EmployeeID]],tbl_EmployeeSurvey[EmployeeID],0)),"Not Found")</f>
        <v>1</v>
      </c>
      <c r="Y261" s="5">
        <f>IFERROR(INDEX(tbl_EmployeeSurvey[WorkLifeBalance],MATCH(tbl_HRMaster[[#This Row],[EmployeeID]],tbl_EmployeeSurvey[EmployeeID],0)),"Not Found")</f>
        <v>3</v>
      </c>
      <c r="Z261" s="5">
        <f>IFERROR(VLOOKUP(tbl_HRMaster[[#This Row],[EmployeeID]],tbl_ManagerSurvey[[EmployeeID]:[PerformanceRating]],2,FALSE),"Not Found")</f>
        <v>3</v>
      </c>
      <c r="AA261" s="5">
        <f>IFERROR(VLOOKUP(tbl_HRMaster[[#This Row],[EmployeeID]],tbl_ManagerSurvey[[EmployeeID]:[PerformanceRating]],3,FALSE),"Not Found")</f>
        <v>3</v>
      </c>
      <c r="AB261" s="5" t="str">
        <f>IF(tbl_HRMaster[[#This Row],[Attrition]]="Yes","Left","Active")</f>
        <v>Left</v>
      </c>
      <c r="AC261" s="5" t="str">
        <f>_xlfn.IFS(tbl_HRMaster[[#This Row],[Age]]&lt;25,"Under 25",tbl_HRMaster[[#This Row],[Age]]&lt;35,"25-34",tbl_HRMaster[[#This Row],[Age]]&lt;45,"35-44",tbl_HRMaster[[#This Row],[Age]]&lt;55,"45-54",TRUE,"Above 54")</f>
        <v>Under 25</v>
      </c>
      <c r="AD261" s="5" t="str">
        <f>_xlfn.IFS(
tbl_HRMaster[[#This Row],[YearsAtCompany]]&lt;2,"&lt; 2 Years",
tbl_HRMaster[[#This Row],[YearsAtCompany]]&lt;5,"2-4 Years",
tbl_HRMaster[[#This Row],[YearsAtCompany]]&lt;10,"5-9 Years",
TRUE,"10+ Years"
)</f>
        <v>&lt; 2 Years</v>
      </c>
      <c r="AE261" s="5">
        <f>IF(tbl_HRMaster[[#This Row],[Attrition]]="Yes",1,0)</f>
        <v>1</v>
      </c>
    </row>
    <row r="262" spans="1:31" x14ac:dyDescent="0.25">
      <c r="A262">
        <v>34</v>
      </c>
      <c r="B262" t="s">
        <v>21</v>
      </c>
      <c r="C262" t="s">
        <v>22</v>
      </c>
      <c r="D262" t="s">
        <v>30</v>
      </c>
      <c r="E262">
        <v>2</v>
      </c>
      <c r="F262">
        <v>2</v>
      </c>
      <c r="G262" t="s">
        <v>24</v>
      </c>
      <c r="H262">
        <v>506</v>
      </c>
      <c r="I262" t="s">
        <v>34</v>
      </c>
      <c r="J262">
        <v>1</v>
      </c>
      <c r="K262" t="s">
        <v>43</v>
      </c>
      <c r="L262" t="s">
        <v>27</v>
      </c>
      <c r="M262">
        <v>64100</v>
      </c>
      <c r="N262">
        <v>1</v>
      </c>
      <c r="O262">
        <v>13</v>
      </c>
      <c r="P262">
        <v>1</v>
      </c>
      <c r="Q262">
        <v>1</v>
      </c>
      <c r="R262">
        <v>5</v>
      </c>
      <c r="S262">
        <v>1</v>
      </c>
      <c r="T262">
        <v>0</v>
      </c>
      <c r="U262">
        <v>0</v>
      </c>
      <c r="V262">
        <f>COUNTIF(tbl_HRMaster[EmployeeID],tbl_HRMaster[[#This Row],[EmployeeID]])</f>
        <v>1</v>
      </c>
      <c r="W262">
        <f>IFERROR(INDEX(tbl_EmployeeSurvey[EnvironmentSatisfaction],MATCH(tbl_HRMaster[[#This Row],[EmployeeID]],tbl_EmployeeSurvey[EmployeeID],0)),"Not Found")</f>
        <v>3</v>
      </c>
      <c r="X262">
        <f>IFERROR(INDEX(tbl_EmployeeSurvey[JobSatisfaction],MATCH(tbl_HRMaster[[#This Row],[EmployeeID]],tbl_EmployeeSurvey[EmployeeID],0)),"Not Found")</f>
        <v>3</v>
      </c>
      <c r="Y262" s="5">
        <f>IFERROR(INDEX(tbl_EmployeeSurvey[WorkLifeBalance],MATCH(tbl_HRMaster[[#This Row],[EmployeeID]],tbl_EmployeeSurvey[EmployeeID],0)),"Not Found")</f>
        <v>3</v>
      </c>
      <c r="Z262" s="5">
        <f>IFERROR(VLOOKUP(tbl_HRMaster[[#This Row],[EmployeeID]],tbl_ManagerSurvey[[EmployeeID]:[PerformanceRating]],2,FALSE),"Not Found")</f>
        <v>2</v>
      </c>
      <c r="AA262" s="5">
        <f>IFERROR(VLOOKUP(tbl_HRMaster[[#This Row],[EmployeeID]],tbl_ManagerSurvey[[EmployeeID]:[PerformanceRating]],3,FALSE),"Not Found")</f>
        <v>3</v>
      </c>
      <c r="AB262" s="5" t="str">
        <f>IF(tbl_HRMaster[[#This Row],[Attrition]]="Yes","Left","Active")</f>
        <v>Active</v>
      </c>
      <c r="AC262" s="5" t="str">
        <f>_xlfn.IFS(tbl_HRMaster[[#This Row],[Age]]&lt;25,"Under 25",tbl_HRMaster[[#This Row],[Age]]&lt;35,"25-34",tbl_HRMaster[[#This Row],[Age]]&lt;45,"35-44",tbl_HRMaster[[#This Row],[Age]]&lt;55,"45-54",TRUE,"Above 54")</f>
        <v>25-34</v>
      </c>
      <c r="AD262" s="5" t="str">
        <f>_xlfn.IFS(
tbl_HRMaster[[#This Row],[YearsAtCompany]]&lt;2,"&lt; 2 Years",
tbl_HRMaster[[#This Row],[YearsAtCompany]]&lt;5,"2-4 Years",
tbl_HRMaster[[#This Row],[YearsAtCompany]]&lt;10,"5-9 Years",
TRUE,"10+ Years"
)</f>
        <v>&lt; 2 Years</v>
      </c>
      <c r="AE262" s="5">
        <f>IF(tbl_HRMaster[[#This Row],[Attrition]]="Yes",1,0)</f>
        <v>0</v>
      </c>
    </row>
    <row r="263" spans="1:31" x14ac:dyDescent="0.25">
      <c r="A263">
        <v>34</v>
      </c>
      <c r="B263" t="s">
        <v>21</v>
      </c>
      <c r="C263" t="s">
        <v>22</v>
      </c>
      <c r="D263" t="s">
        <v>30</v>
      </c>
      <c r="E263">
        <v>2</v>
      </c>
      <c r="F263">
        <v>2</v>
      </c>
      <c r="G263" t="s">
        <v>24</v>
      </c>
      <c r="H263">
        <v>1976</v>
      </c>
      <c r="I263" t="s">
        <v>34</v>
      </c>
      <c r="J263">
        <v>1</v>
      </c>
      <c r="K263" t="s">
        <v>43</v>
      </c>
      <c r="L263" t="s">
        <v>27</v>
      </c>
      <c r="M263">
        <v>64100</v>
      </c>
      <c r="N263">
        <v>1</v>
      </c>
      <c r="O263">
        <v>13</v>
      </c>
      <c r="P263">
        <v>1</v>
      </c>
      <c r="Q263">
        <v>1</v>
      </c>
      <c r="R263">
        <v>5</v>
      </c>
      <c r="S263">
        <v>1</v>
      </c>
      <c r="T263">
        <v>0</v>
      </c>
      <c r="U263">
        <v>0</v>
      </c>
      <c r="V263">
        <f>COUNTIF(tbl_HRMaster[EmployeeID],tbl_HRMaster[[#This Row],[EmployeeID]])</f>
        <v>1</v>
      </c>
      <c r="W263">
        <f>IFERROR(INDEX(tbl_EmployeeSurvey[EnvironmentSatisfaction],MATCH(tbl_HRMaster[[#This Row],[EmployeeID]],tbl_EmployeeSurvey[EmployeeID],0)),"Not Found")</f>
        <v>3</v>
      </c>
      <c r="X263">
        <f>IFERROR(INDEX(tbl_EmployeeSurvey[JobSatisfaction],MATCH(tbl_HRMaster[[#This Row],[EmployeeID]],tbl_EmployeeSurvey[EmployeeID],0)),"Not Found")</f>
        <v>3</v>
      </c>
      <c r="Y263" s="5">
        <f>IFERROR(INDEX(tbl_EmployeeSurvey[WorkLifeBalance],MATCH(tbl_HRMaster[[#This Row],[EmployeeID]],tbl_EmployeeSurvey[EmployeeID],0)),"Not Found")</f>
        <v>3</v>
      </c>
      <c r="Z263" s="5">
        <f>IFERROR(VLOOKUP(tbl_HRMaster[[#This Row],[EmployeeID]],tbl_ManagerSurvey[[EmployeeID]:[PerformanceRating]],2,FALSE),"Not Found")</f>
        <v>2</v>
      </c>
      <c r="AA263" s="5">
        <f>IFERROR(VLOOKUP(tbl_HRMaster[[#This Row],[EmployeeID]],tbl_ManagerSurvey[[EmployeeID]:[PerformanceRating]],3,FALSE),"Not Found")</f>
        <v>3</v>
      </c>
      <c r="AB263" s="5" t="str">
        <f>IF(tbl_HRMaster[[#This Row],[Attrition]]="Yes","Left","Active")</f>
        <v>Active</v>
      </c>
      <c r="AC263" s="5" t="str">
        <f>_xlfn.IFS(tbl_HRMaster[[#This Row],[Age]]&lt;25,"Under 25",tbl_HRMaster[[#This Row],[Age]]&lt;35,"25-34",tbl_HRMaster[[#This Row],[Age]]&lt;45,"35-44",tbl_HRMaster[[#This Row],[Age]]&lt;55,"45-54",TRUE,"Above 54")</f>
        <v>25-34</v>
      </c>
      <c r="AD263" s="5" t="str">
        <f>_xlfn.IFS(
tbl_HRMaster[[#This Row],[YearsAtCompany]]&lt;2,"&lt; 2 Years",
tbl_HRMaster[[#This Row],[YearsAtCompany]]&lt;5,"2-4 Years",
tbl_HRMaster[[#This Row],[YearsAtCompany]]&lt;10,"5-9 Years",
TRUE,"10+ Years"
)</f>
        <v>&lt; 2 Years</v>
      </c>
      <c r="AE263" s="5">
        <f>IF(tbl_HRMaster[[#This Row],[Attrition]]="Yes",1,0)</f>
        <v>0</v>
      </c>
    </row>
    <row r="264" spans="1:31" x14ac:dyDescent="0.25">
      <c r="A264">
        <v>34</v>
      </c>
      <c r="B264" t="s">
        <v>21</v>
      </c>
      <c r="C264" t="s">
        <v>22</v>
      </c>
      <c r="D264" t="s">
        <v>30</v>
      </c>
      <c r="E264">
        <v>2</v>
      </c>
      <c r="F264">
        <v>2</v>
      </c>
      <c r="G264" t="s">
        <v>24</v>
      </c>
      <c r="H264">
        <v>3446</v>
      </c>
      <c r="I264" t="s">
        <v>34</v>
      </c>
      <c r="J264">
        <v>1</v>
      </c>
      <c r="K264" t="s">
        <v>43</v>
      </c>
      <c r="L264" t="s">
        <v>27</v>
      </c>
      <c r="M264">
        <v>64100</v>
      </c>
      <c r="N264">
        <v>1</v>
      </c>
      <c r="O264">
        <v>13</v>
      </c>
      <c r="P264">
        <v>1</v>
      </c>
      <c r="Q264">
        <v>1</v>
      </c>
      <c r="R264">
        <v>5</v>
      </c>
      <c r="S264">
        <v>1</v>
      </c>
      <c r="T264">
        <v>0</v>
      </c>
      <c r="U264">
        <v>0</v>
      </c>
      <c r="V264">
        <f>COUNTIF(tbl_HRMaster[EmployeeID],tbl_HRMaster[[#This Row],[EmployeeID]])</f>
        <v>1</v>
      </c>
      <c r="W264">
        <f>IFERROR(INDEX(tbl_EmployeeSurvey[EnvironmentSatisfaction],MATCH(tbl_HRMaster[[#This Row],[EmployeeID]],tbl_EmployeeSurvey[EmployeeID],0)),"Not Found")</f>
        <v>3</v>
      </c>
      <c r="X264">
        <f>IFERROR(INDEX(tbl_EmployeeSurvey[JobSatisfaction],MATCH(tbl_HRMaster[[#This Row],[EmployeeID]],tbl_EmployeeSurvey[EmployeeID],0)),"Not Found")</f>
        <v>3</v>
      </c>
      <c r="Y264" s="5">
        <f>IFERROR(INDEX(tbl_EmployeeSurvey[WorkLifeBalance],MATCH(tbl_HRMaster[[#This Row],[EmployeeID]],tbl_EmployeeSurvey[EmployeeID],0)),"Not Found")</f>
        <v>3</v>
      </c>
      <c r="Z264" s="5">
        <f>IFERROR(VLOOKUP(tbl_HRMaster[[#This Row],[EmployeeID]],tbl_ManagerSurvey[[EmployeeID]:[PerformanceRating]],2,FALSE),"Not Found")</f>
        <v>2</v>
      </c>
      <c r="AA264" s="5">
        <f>IFERROR(VLOOKUP(tbl_HRMaster[[#This Row],[EmployeeID]],tbl_ManagerSurvey[[EmployeeID]:[PerformanceRating]],3,FALSE),"Not Found")</f>
        <v>3</v>
      </c>
      <c r="AB264" s="5" t="str">
        <f>IF(tbl_HRMaster[[#This Row],[Attrition]]="Yes","Left","Active")</f>
        <v>Active</v>
      </c>
      <c r="AC264" s="5" t="str">
        <f>_xlfn.IFS(tbl_HRMaster[[#This Row],[Age]]&lt;25,"Under 25",tbl_HRMaster[[#This Row],[Age]]&lt;35,"25-34",tbl_HRMaster[[#This Row],[Age]]&lt;45,"35-44",tbl_HRMaster[[#This Row],[Age]]&lt;55,"45-54",TRUE,"Above 54")</f>
        <v>25-34</v>
      </c>
      <c r="AD264" s="5" t="str">
        <f>_xlfn.IFS(
tbl_HRMaster[[#This Row],[YearsAtCompany]]&lt;2,"&lt; 2 Years",
tbl_HRMaster[[#This Row],[YearsAtCompany]]&lt;5,"2-4 Years",
tbl_HRMaster[[#This Row],[YearsAtCompany]]&lt;10,"5-9 Years",
TRUE,"10+ Years"
)</f>
        <v>&lt; 2 Years</v>
      </c>
      <c r="AE264" s="5">
        <f>IF(tbl_HRMaster[[#This Row],[Attrition]]="Yes",1,0)</f>
        <v>0</v>
      </c>
    </row>
    <row r="265" spans="1:31" x14ac:dyDescent="0.25">
      <c r="A265">
        <v>30</v>
      </c>
      <c r="B265" t="s">
        <v>28</v>
      </c>
      <c r="C265" t="s">
        <v>29</v>
      </c>
      <c r="D265" t="s">
        <v>30</v>
      </c>
      <c r="E265">
        <v>9</v>
      </c>
      <c r="F265">
        <v>3</v>
      </c>
      <c r="G265" t="s">
        <v>33</v>
      </c>
      <c r="H265">
        <v>223</v>
      </c>
      <c r="I265" t="s">
        <v>34</v>
      </c>
      <c r="J265">
        <v>2</v>
      </c>
      <c r="K265" t="s">
        <v>26</v>
      </c>
      <c r="L265" t="s">
        <v>27</v>
      </c>
      <c r="M265">
        <v>68250</v>
      </c>
      <c r="N265">
        <v>1</v>
      </c>
      <c r="O265">
        <v>14</v>
      </c>
      <c r="P265">
        <v>0</v>
      </c>
      <c r="Q265">
        <v>1</v>
      </c>
      <c r="R265">
        <v>2</v>
      </c>
      <c r="S265">
        <v>1</v>
      </c>
      <c r="T265">
        <v>0</v>
      </c>
      <c r="U265">
        <v>0</v>
      </c>
      <c r="V265">
        <f>COUNTIF(tbl_HRMaster[EmployeeID],tbl_HRMaster[[#This Row],[EmployeeID]])</f>
        <v>1</v>
      </c>
      <c r="W265">
        <f>IFERROR(INDEX(tbl_EmployeeSurvey[EnvironmentSatisfaction],MATCH(tbl_HRMaster[[#This Row],[EmployeeID]],tbl_EmployeeSurvey[EmployeeID],0)),"Not Found")</f>
        <v>2</v>
      </c>
      <c r="X265">
        <f>IFERROR(INDEX(tbl_EmployeeSurvey[JobSatisfaction],MATCH(tbl_HRMaster[[#This Row],[EmployeeID]],tbl_EmployeeSurvey[EmployeeID],0)),"Not Found")</f>
        <v>1</v>
      </c>
      <c r="Y265" s="5">
        <f>IFERROR(INDEX(tbl_EmployeeSurvey[WorkLifeBalance],MATCH(tbl_HRMaster[[#This Row],[EmployeeID]],tbl_EmployeeSurvey[EmployeeID],0)),"Not Found")</f>
        <v>4</v>
      </c>
      <c r="Z265" s="5">
        <f>IFERROR(VLOOKUP(tbl_HRMaster[[#This Row],[EmployeeID]],tbl_ManagerSurvey[[EmployeeID]:[PerformanceRating]],2,FALSE),"Not Found")</f>
        <v>3</v>
      </c>
      <c r="AA265" s="5">
        <f>IFERROR(VLOOKUP(tbl_HRMaster[[#This Row],[EmployeeID]],tbl_ManagerSurvey[[EmployeeID]:[PerformanceRating]],3,FALSE),"Not Found")</f>
        <v>3</v>
      </c>
      <c r="AB265" s="5" t="str">
        <f>IF(tbl_HRMaster[[#This Row],[Attrition]]="Yes","Left","Active")</f>
        <v>Left</v>
      </c>
      <c r="AC265" s="5" t="str">
        <f>_xlfn.IFS(tbl_HRMaster[[#This Row],[Age]]&lt;25,"Under 25",tbl_HRMaster[[#This Row],[Age]]&lt;35,"25-34",tbl_HRMaster[[#This Row],[Age]]&lt;45,"35-44",tbl_HRMaster[[#This Row],[Age]]&lt;55,"45-54",TRUE,"Above 54")</f>
        <v>25-34</v>
      </c>
      <c r="AD265" s="5" t="str">
        <f>_xlfn.IFS(
tbl_HRMaster[[#This Row],[YearsAtCompany]]&lt;2,"&lt; 2 Years",
tbl_HRMaster[[#This Row],[YearsAtCompany]]&lt;5,"2-4 Years",
tbl_HRMaster[[#This Row],[YearsAtCompany]]&lt;10,"5-9 Years",
TRUE,"10+ Years"
)</f>
        <v>&lt; 2 Years</v>
      </c>
      <c r="AE265" s="5">
        <f>IF(tbl_HRMaster[[#This Row],[Attrition]]="Yes",1,0)</f>
        <v>1</v>
      </c>
    </row>
    <row r="266" spans="1:31" x14ac:dyDescent="0.25">
      <c r="A266">
        <v>30</v>
      </c>
      <c r="B266" t="s">
        <v>28</v>
      </c>
      <c r="C266" t="s">
        <v>29</v>
      </c>
      <c r="D266" t="s">
        <v>30</v>
      </c>
      <c r="E266">
        <v>9</v>
      </c>
      <c r="F266">
        <v>3</v>
      </c>
      <c r="G266" t="s">
        <v>33</v>
      </c>
      <c r="H266">
        <v>1693</v>
      </c>
      <c r="I266" t="s">
        <v>34</v>
      </c>
      <c r="J266">
        <v>2</v>
      </c>
      <c r="K266" t="s">
        <v>26</v>
      </c>
      <c r="L266" t="s">
        <v>27</v>
      </c>
      <c r="M266">
        <v>68250</v>
      </c>
      <c r="N266">
        <v>1</v>
      </c>
      <c r="O266">
        <v>14</v>
      </c>
      <c r="P266">
        <v>0</v>
      </c>
      <c r="Q266">
        <v>1</v>
      </c>
      <c r="R266">
        <v>2</v>
      </c>
      <c r="S266">
        <v>1</v>
      </c>
      <c r="T266">
        <v>0</v>
      </c>
      <c r="U266">
        <v>0</v>
      </c>
      <c r="V266">
        <f>COUNTIF(tbl_HRMaster[EmployeeID],tbl_HRMaster[[#This Row],[EmployeeID]])</f>
        <v>1</v>
      </c>
      <c r="W266">
        <f>IFERROR(INDEX(tbl_EmployeeSurvey[EnvironmentSatisfaction],MATCH(tbl_HRMaster[[#This Row],[EmployeeID]],tbl_EmployeeSurvey[EmployeeID],0)),"Not Found")</f>
        <v>2</v>
      </c>
      <c r="X266">
        <f>IFERROR(INDEX(tbl_EmployeeSurvey[JobSatisfaction],MATCH(tbl_HRMaster[[#This Row],[EmployeeID]],tbl_EmployeeSurvey[EmployeeID],0)),"Not Found")</f>
        <v>1</v>
      </c>
      <c r="Y266" s="5">
        <f>IFERROR(INDEX(tbl_EmployeeSurvey[WorkLifeBalance],MATCH(tbl_HRMaster[[#This Row],[EmployeeID]],tbl_EmployeeSurvey[EmployeeID],0)),"Not Found")</f>
        <v>4</v>
      </c>
      <c r="Z266" s="5">
        <f>IFERROR(VLOOKUP(tbl_HRMaster[[#This Row],[EmployeeID]],tbl_ManagerSurvey[[EmployeeID]:[PerformanceRating]],2,FALSE),"Not Found")</f>
        <v>3</v>
      </c>
      <c r="AA266" s="5">
        <f>IFERROR(VLOOKUP(tbl_HRMaster[[#This Row],[EmployeeID]],tbl_ManagerSurvey[[EmployeeID]:[PerformanceRating]],3,FALSE),"Not Found")</f>
        <v>3</v>
      </c>
      <c r="AB266" s="5" t="str">
        <f>IF(tbl_HRMaster[[#This Row],[Attrition]]="Yes","Left","Active")</f>
        <v>Left</v>
      </c>
      <c r="AC266" s="5" t="str">
        <f>_xlfn.IFS(tbl_HRMaster[[#This Row],[Age]]&lt;25,"Under 25",tbl_HRMaster[[#This Row],[Age]]&lt;35,"25-34",tbl_HRMaster[[#This Row],[Age]]&lt;45,"35-44",tbl_HRMaster[[#This Row],[Age]]&lt;55,"45-54",TRUE,"Above 54")</f>
        <v>25-34</v>
      </c>
      <c r="AD266" s="5" t="str">
        <f>_xlfn.IFS(
tbl_HRMaster[[#This Row],[YearsAtCompany]]&lt;2,"&lt; 2 Years",
tbl_HRMaster[[#This Row],[YearsAtCompany]]&lt;5,"2-4 Years",
tbl_HRMaster[[#This Row],[YearsAtCompany]]&lt;10,"5-9 Years",
TRUE,"10+ Years"
)</f>
        <v>&lt; 2 Years</v>
      </c>
      <c r="AE266" s="5">
        <f>IF(tbl_HRMaster[[#This Row],[Attrition]]="Yes",1,0)</f>
        <v>1</v>
      </c>
    </row>
    <row r="267" spans="1:31" x14ac:dyDescent="0.25">
      <c r="A267">
        <v>30</v>
      </c>
      <c r="B267" t="s">
        <v>28</v>
      </c>
      <c r="C267" t="s">
        <v>29</v>
      </c>
      <c r="D267" t="s">
        <v>30</v>
      </c>
      <c r="E267">
        <v>9</v>
      </c>
      <c r="F267">
        <v>3</v>
      </c>
      <c r="G267" t="s">
        <v>33</v>
      </c>
      <c r="H267">
        <v>3163</v>
      </c>
      <c r="I267" t="s">
        <v>34</v>
      </c>
      <c r="J267">
        <v>2</v>
      </c>
      <c r="K267" t="s">
        <v>26</v>
      </c>
      <c r="L267" t="s">
        <v>27</v>
      </c>
      <c r="M267">
        <v>68250</v>
      </c>
      <c r="N267">
        <v>1</v>
      </c>
      <c r="O267">
        <v>14</v>
      </c>
      <c r="P267">
        <v>0</v>
      </c>
      <c r="Q267">
        <v>1</v>
      </c>
      <c r="R267">
        <v>2</v>
      </c>
      <c r="S267">
        <v>1</v>
      </c>
      <c r="T267">
        <v>0</v>
      </c>
      <c r="U267">
        <v>0</v>
      </c>
      <c r="V267">
        <f>COUNTIF(tbl_HRMaster[EmployeeID],tbl_HRMaster[[#This Row],[EmployeeID]])</f>
        <v>1</v>
      </c>
      <c r="W267">
        <f>IFERROR(INDEX(tbl_EmployeeSurvey[EnvironmentSatisfaction],MATCH(tbl_HRMaster[[#This Row],[EmployeeID]],tbl_EmployeeSurvey[EmployeeID],0)),"Not Found")</f>
        <v>2</v>
      </c>
      <c r="X267">
        <f>IFERROR(INDEX(tbl_EmployeeSurvey[JobSatisfaction],MATCH(tbl_HRMaster[[#This Row],[EmployeeID]],tbl_EmployeeSurvey[EmployeeID],0)),"Not Found")</f>
        <v>1</v>
      </c>
      <c r="Y267" s="5">
        <f>IFERROR(INDEX(tbl_EmployeeSurvey[WorkLifeBalance],MATCH(tbl_HRMaster[[#This Row],[EmployeeID]],tbl_EmployeeSurvey[EmployeeID],0)),"Not Found")</f>
        <v>4</v>
      </c>
      <c r="Z267" s="5">
        <f>IFERROR(VLOOKUP(tbl_HRMaster[[#This Row],[EmployeeID]],tbl_ManagerSurvey[[EmployeeID]:[PerformanceRating]],2,FALSE),"Not Found")</f>
        <v>3</v>
      </c>
      <c r="AA267" s="5">
        <f>IFERROR(VLOOKUP(tbl_HRMaster[[#This Row],[EmployeeID]],tbl_ManagerSurvey[[EmployeeID]:[PerformanceRating]],3,FALSE),"Not Found")</f>
        <v>3</v>
      </c>
      <c r="AB267" s="5" t="str">
        <f>IF(tbl_HRMaster[[#This Row],[Attrition]]="Yes","Left","Active")</f>
        <v>Left</v>
      </c>
      <c r="AC267" s="5" t="str">
        <f>_xlfn.IFS(tbl_HRMaster[[#This Row],[Age]]&lt;25,"Under 25",tbl_HRMaster[[#This Row],[Age]]&lt;35,"25-34",tbl_HRMaster[[#This Row],[Age]]&lt;45,"35-44",tbl_HRMaster[[#This Row],[Age]]&lt;55,"45-54",TRUE,"Above 54")</f>
        <v>25-34</v>
      </c>
      <c r="AD267" s="5" t="str">
        <f>_xlfn.IFS(
tbl_HRMaster[[#This Row],[YearsAtCompany]]&lt;2,"&lt; 2 Years",
tbl_HRMaster[[#This Row],[YearsAtCompany]]&lt;5,"2-4 Years",
tbl_HRMaster[[#This Row],[YearsAtCompany]]&lt;10,"5-9 Years",
TRUE,"10+ Years"
)</f>
        <v>&lt; 2 Years</v>
      </c>
      <c r="AE267" s="5">
        <f>IF(tbl_HRMaster[[#This Row],[Attrition]]="Yes",1,0)</f>
        <v>1</v>
      </c>
    </row>
    <row r="268" spans="1:31" x14ac:dyDescent="0.25">
      <c r="A268">
        <v>28</v>
      </c>
      <c r="B268" t="s">
        <v>21</v>
      </c>
      <c r="C268" t="s">
        <v>22</v>
      </c>
      <c r="D268" t="s">
        <v>30</v>
      </c>
      <c r="E268">
        <v>29</v>
      </c>
      <c r="F268">
        <v>2</v>
      </c>
      <c r="G268" t="s">
        <v>24</v>
      </c>
      <c r="H268">
        <v>1080</v>
      </c>
      <c r="I268" t="s">
        <v>34</v>
      </c>
      <c r="J268">
        <v>2</v>
      </c>
      <c r="K268" t="s">
        <v>40</v>
      </c>
      <c r="L268" t="s">
        <v>27</v>
      </c>
      <c r="M268">
        <v>68520</v>
      </c>
      <c r="N268">
        <v>1</v>
      </c>
      <c r="O268">
        <v>18</v>
      </c>
      <c r="P268">
        <v>1</v>
      </c>
      <c r="Q268">
        <v>1</v>
      </c>
      <c r="R268">
        <v>2</v>
      </c>
      <c r="S268">
        <v>1</v>
      </c>
      <c r="T268">
        <v>0</v>
      </c>
      <c r="U268">
        <v>0</v>
      </c>
      <c r="V268">
        <f>COUNTIF(tbl_HRMaster[EmployeeID],tbl_HRMaster[[#This Row],[EmployeeID]])</f>
        <v>1</v>
      </c>
      <c r="W268">
        <f>IFERROR(INDEX(tbl_EmployeeSurvey[EnvironmentSatisfaction],MATCH(tbl_HRMaster[[#This Row],[EmployeeID]],tbl_EmployeeSurvey[EmployeeID],0)),"Not Found")</f>
        <v>2</v>
      </c>
      <c r="X268">
        <f>IFERROR(INDEX(tbl_EmployeeSurvey[JobSatisfaction],MATCH(tbl_HRMaster[[#This Row],[EmployeeID]],tbl_EmployeeSurvey[EmployeeID],0)),"Not Found")</f>
        <v>2</v>
      </c>
      <c r="Y268" s="5">
        <f>IFERROR(INDEX(tbl_EmployeeSurvey[WorkLifeBalance],MATCH(tbl_HRMaster[[#This Row],[EmployeeID]],tbl_EmployeeSurvey[EmployeeID],0)),"Not Found")</f>
        <v>3</v>
      </c>
      <c r="Z268" s="5">
        <f>IFERROR(VLOOKUP(tbl_HRMaster[[#This Row],[EmployeeID]],tbl_ManagerSurvey[[EmployeeID]:[PerformanceRating]],2,FALSE),"Not Found")</f>
        <v>4</v>
      </c>
      <c r="AA268" s="5">
        <f>IFERROR(VLOOKUP(tbl_HRMaster[[#This Row],[EmployeeID]],tbl_ManagerSurvey[[EmployeeID]:[PerformanceRating]],3,FALSE),"Not Found")</f>
        <v>3</v>
      </c>
      <c r="AB268" s="5" t="str">
        <f>IF(tbl_HRMaster[[#This Row],[Attrition]]="Yes","Left","Active")</f>
        <v>Active</v>
      </c>
      <c r="AC268" s="5" t="str">
        <f>_xlfn.IFS(tbl_HRMaster[[#This Row],[Age]]&lt;25,"Under 25",tbl_HRMaster[[#This Row],[Age]]&lt;35,"25-34",tbl_HRMaster[[#This Row],[Age]]&lt;45,"35-44",tbl_HRMaster[[#This Row],[Age]]&lt;55,"45-54",TRUE,"Above 54")</f>
        <v>25-34</v>
      </c>
      <c r="AD268" s="5" t="str">
        <f>_xlfn.IFS(
tbl_HRMaster[[#This Row],[YearsAtCompany]]&lt;2,"&lt; 2 Years",
tbl_HRMaster[[#This Row],[YearsAtCompany]]&lt;5,"2-4 Years",
tbl_HRMaster[[#This Row],[YearsAtCompany]]&lt;10,"5-9 Years",
TRUE,"10+ Years"
)</f>
        <v>&lt; 2 Years</v>
      </c>
      <c r="AE268" s="5">
        <f>IF(tbl_HRMaster[[#This Row],[Attrition]]="Yes",1,0)</f>
        <v>0</v>
      </c>
    </row>
    <row r="269" spans="1:31" x14ac:dyDescent="0.25">
      <c r="A269">
        <v>28</v>
      </c>
      <c r="B269" t="s">
        <v>21</v>
      </c>
      <c r="C269" t="s">
        <v>22</v>
      </c>
      <c r="D269" t="s">
        <v>30</v>
      </c>
      <c r="E269">
        <v>29</v>
      </c>
      <c r="F269">
        <v>2</v>
      </c>
      <c r="G269" t="s">
        <v>24</v>
      </c>
      <c r="H269">
        <v>2550</v>
      </c>
      <c r="I269" t="s">
        <v>34</v>
      </c>
      <c r="J269">
        <v>2</v>
      </c>
      <c r="K269" t="s">
        <v>40</v>
      </c>
      <c r="L269" t="s">
        <v>27</v>
      </c>
      <c r="M269">
        <v>68520</v>
      </c>
      <c r="N269">
        <v>1</v>
      </c>
      <c r="O269">
        <v>18</v>
      </c>
      <c r="P269">
        <v>1</v>
      </c>
      <c r="Q269">
        <v>1</v>
      </c>
      <c r="R269">
        <v>2</v>
      </c>
      <c r="S269">
        <v>1</v>
      </c>
      <c r="T269">
        <v>0</v>
      </c>
      <c r="U269">
        <v>0</v>
      </c>
      <c r="V269">
        <f>COUNTIF(tbl_HRMaster[EmployeeID],tbl_HRMaster[[#This Row],[EmployeeID]])</f>
        <v>1</v>
      </c>
      <c r="W269">
        <f>IFERROR(INDEX(tbl_EmployeeSurvey[EnvironmentSatisfaction],MATCH(tbl_HRMaster[[#This Row],[EmployeeID]],tbl_EmployeeSurvey[EmployeeID],0)),"Not Found")</f>
        <v>2</v>
      </c>
      <c r="X269">
        <f>IFERROR(INDEX(tbl_EmployeeSurvey[JobSatisfaction],MATCH(tbl_HRMaster[[#This Row],[EmployeeID]],tbl_EmployeeSurvey[EmployeeID],0)),"Not Found")</f>
        <v>2</v>
      </c>
      <c r="Y269" s="5">
        <f>IFERROR(INDEX(tbl_EmployeeSurvey[WorkLifeBalance],MATCH(tbl_HRMaster[[#This Row],[EmployeeID]],tbl_EmployeeSurvey[EmployeeID],0)),"Not Found")</f>
        <v>3</v>
      </c>
      <c r="Z269" s="5">
        <f>IFERROR(VLOOKUP(tbl_HRMaster[[#This Row],[EmployeeID]],tbl_ManagerSurvey[[EmployeeID]:[PerformanceRating]],2,FALSE),"Not Found")</f>
        <v>4</v>
      </c>
      <c r="AA269" s="5">
        <f>IFERROR(VLOOKUP(tbl_HRMaster[[#This Row],[EmployeeID]],tbl_ManagerSurvey[[EmployeeID]:[PerformanceRating]],3,FALSE),"Not Found")</f>
        <v>3</v>
      </c>
      <c r="AB269" s="5" t="str">
        <f>IF(tbl_HRMaster[[#This Row],[Attrition]]="Yes","Left","Active")</f>
        <v>Active</v>
      </c>
      <c r="AC269" s="5" t="str">
        <f>_xlfn.IFS(tbl_HRMaster[[#This Row],[Age]]&lt;25,"Under 25",tbl_HRMaster[[#This Row],[Age]]&lt;35,"25-34",tbl_HRMaster[[#This Row],[Age]]&lt;45,"35-44",tbl_HRMaster[[#This Row],[Age]]&lt;55,"45-54",TRUE,"Above 54")</f>
        <v>25-34</v>
      </c>
      <c r="AD269" s="5" t="str">
        <f>_xlfn.IFS(
tbl_HRMaster[[#This Row],[YearsAtCompany]]&lt;2,"&lt; 2 Years",
tbl_HRMaster[[#This Row],[YearsAtCompany]]&lt;5,"2-4 Years",
tbl_HRMaster[[#This Row],[YearsAtCompany]]&lt;10,"5-9 Years",
TRUE,"10+ Years"
)</f>
        <v>&lt; 2 Years</v>
      </c>
      <c r="AE269" s="5">
        <f>IF(tbl_HRMaster[[#This Row],[Attrition]]="Yes",1,0)</f>
        <v>0</v>
      </c>
    </row>
    <row r="270" spans="1:31" x14ac:dyDescent="0.25">
      <c r="A270">
        <v>28</v>
      </c>
      <c r="B270" t="s">
        <v>21</v>
      </c>
      <c r="C270" t="s">
        <v>22</v>
      </c>
      <c r="D270" t="s">
        <v>30</v>
      </c>
      <c r="E270">
        <v>29</v>
      </c>
      <c r="F270">
        <v>2</v>
      </c>
      <c r="G270" t="s">
        <v>24</v>
      </c>
      <c r="H270">
        <v>4020</v>
      </c>
      <c r="I270" t="s">
        <v>34</v>
      </c>
      <c r="J270">
        <v>2</v>
      </c>
      <c r="K270" t="s">
        <v>40</v>
      </c>
      <c r="L270" t="s">
        <v>27</v>
      </c>
      <c r="M270">
        <v>68520</v>
      </c>
      <c r="N270">
        <v>1</v>
      </c>
      <c r="O270">
        <v>18</v>
      </c>
      <c r="P270">
        <v>1</v>
      </c>
      <c r="Q270">
        <v>1</v>
      </c>
      <c r="R270">
        <v>2</v>
      </c>
      <c r="S270">
        <v>1</v>
      </c>
      <c r="T270">
        <v>0</v>
      </c>
      <c r="U270">
        <v>0</v>
      </c>
      <c r="V270">
        <f>COUNTIF(tbl_HRMaster[EmployeeID],tbl_HRMaster[[#This Row],[EmployeeID]])</f>
        <v>1</v>
      </c>
      <c r="W270">
        <f>IFERROR(INDEX(tbl_EmployeeSurvey[EnvironmentSatisfaction],MATCH(tbl_HRMaster[[#This Row],[EmployeeID]],tbl_EmployeeSurvey[EmployeeID],0)),"Not Found")</f>
        <v>2</v>
      </c>
      <c r="X270">
        <f>IFERROR(INDEX(tbl_EmployeeSurvey[JobSatisfaction],MATCH(tbl_HRMaster[[#This Row],[EmployeeID]],tbl_EmployeeSurvey[EmployeeID],0)),"Not Found")</f>
        <v>2</v>
      </c>
      <c r="Y270" s="5">
        <f>IFERROR(INDEX(tbl_EmployeeSurvey[WorkLifeBalance],MATCH(tbl_HRMaster[[#This Row],[EmployeeID]],tbl_EmployeeSurvey[EmployeeID],0)),"Not Found")</f>
        <v>3</v>
      </c>
      <c r="Z270" s="5">
        <f>IFERROR(VLOOKUP(tbl_HRMaster[[#This Row],[EmployeeID]],tbl_ManagerSurvey[[EmployeeID]:[PerformanceRating]],2,FALSE),"Not Found")</f>
        <v>4</v>
      </c>
      <c r="AA270" s="5">
        <f>IFERROR(VLOOKUP(tbl_HRMaster[[#This Row],[EmployeeID]],tbl_ManagerSurvey[[EmployeeID]:[PerformanceRating]],3,FALSE),"Not Found")</f>
        <v>3</v>
      </c>
      <c r="AB270" s="5" t="str">
        <f>IF(tbl_HRMaster[[#This Row],[Attrition]]="Yes","Left","Active")</f>
        <v>Active</v>
      </c>
      <c r="AC270" s="5" t="str">
        <f>_xlfn.IFS(tbl_HRMaster[[#This Row],[Age]]&lt;25,"Under 25",tbl_HRMaster[[#This Row],[Age]]&lt;35,"25-34",tbl_HRMaster[[#This Row],[Age]]&lt;45,"35-44",tbl_HRMaster[[#This Row],[Age]]&lt;55,"45-54",TRUE,"Above 54")</f>
        <v>25-34</v>
      </c>
      <c r="AD270" s="5" t="str">
        <f>_xlfn.IFS(
tbl_HRMaster[[#This Row],[YearsAtCompany]]&lt;2,"&lt; 2 Years",
tbl_HRMaster[[#This Row],[YearsAtCompany]]&lt;5,"2-4 Years",
tbl_HRMaster[[#This Row],[YearsAtCompany]]&lt;10,"5-9 Years",
TRUE,"10+ Years"
)</f>
        <v>&lt; 2 Years</v>
      </c>
      <c r="AE270" s="5">
        <f>IF(tbl_HRMaster[[#This Row],[Attrition]]="Yes",1,0)</f>
        <v>0</v>
      </c>
    </row>
    <row r="271" spans="1:31" x14ac:dyDescent="0.25">
      <c r="A271">
        <v>19</v>
      </c>
      <c r="B271" t="s">
        <v>28</v>
      </c>
      <c r="C271" t="s">
        <v>22</v>
      </c>
      <c r="D271" t="s">
        <v>30</v>
      </c>
      <c r="E271">
        <v>4</v>
      </c>
      <c r="F271">
        <v>3</v>
      </c>
      <c r="G271" t="s">
        <v>38</v>
      </c>
      <c r="H271">
        <v>165</v>
      </c>
      <c r="I271" t="s">
        <v>34</v>
      </c>
      <c r="J271">
        <v>1</v>
      </c>
      <c r="K271" t="s">
        <v>35</v>
      </c>
      <c r="L271" t="s">
        <v>32</v>
      </c>
      <c r="M271">
        <v>76440</v>
      </c>
      <c r="N271">
        <v>1</v>
      </c>
      <c r="O271">
        <v>15</v>
      </c>
      <c r="P271">
        <v>2</v>
      </c>
      <c r="Q271">
        <v>1</v>
      </c>
      <c r="R271">
        <v>2</v>
      </c>
      <c r="S271">
        <v>1</v>
      </c>
      <c r="T271">
        <v>0</v>
      </c>
      <c r="U271">
        <v>0</v>
      </c>
      <c r="V271">
        <f>COUNTIF(tbl_HRMaster[EmployeeID],tbl_HRMaster[[#This Row],[EmployeeID]])</f>
        <v>1</v>
      </c>
      <c r="W271">
        <f>IFERROR(INDEX(tbl_EmployeeSurvey[EnvironmentSatisfaction],MATCH(tbl_HRMaster[[#This Row],[EmployeeID]],tbl_EmployeeSurvey[EmployeeID],0)),"Not Found")</f>
        <v>1</v>
      </c>
      <c r="X271">
        <f>IFERROR(INDEX(tbl_EmployeeSurvey[JobSatisfaction],MATCH(tbl_HRMaster[[#This Row],[EmployeeID]],tbl_EmployeeSurvey[EmployeeID],0)),"Not Found")</f>
        <v>4</v>
      </c>
      <c r="Y271" s="5">
        <f>IFERROR(INDEX(tbl_EmployeeSurvey[WorkLifeBalance],MATCH(tbl_HRMaster[[#This Row],[EmployeeID]],tbl_EmployeeSurvey[EmployeeID],0)),"Not Found")</f>
        <v>4</v>
      </c>
      <c r="Z271" s="5">
        <f>IFERROR(VLOOKUP(tbl_HRMaster[[#This Row],[EmployeeID]],tbl_ManagerSurvey[[EmployeeID]:[PerformanceRating]],2,FALSE),"Not Found")</f>
        <v>3</v>
      </c>
      <c r="AA271" s="5">
        <f>IFERROR(VLOOKUP(tbl_HRMaster[[#This Row],[EmployeeID]],tbl_ManagerSurvey[[EmployeeID]:[PerformanceRating]],3,FALSE),"Not Found")</f>
        <v>3</v>
      </c>
      <c r="AB271" s="5" t="str">
        <f>IF(tbl_HRMaster[[#This Row],[Attrition]]="Yes","Left","Active")</f>
        <v>Left</v>
      </c>
      <c r="AC271" s="5" t="str">
        <f>_xlfn.IFS(tbl_HRMaster[[#This Row],[Age]]&lt;25,"Under 25",tbl_HRMaster[[#This Row],[Age]]&lt;35,"25-34",tbl_HRMaster[[#This Row],[Age]]&lt;45,"35-44",tbl_HRMaster[[#This Row],[Age]]&lt;55,"45-54",TRUE,"Above 54")</f>
        <v>Under 25</v>
      </c>
      <c r="AD271" s="5" t="str">
        <f>_xlfn.IFS(
tbl_HRMaster[[#This Row],[YearsAtCompany]]&lt;2,"&lt; 2 Years",
tbl_HRMaster[[#This Row],[YearsAtCompany]]&lt;5,"2-4 Years",
tbl_HRMaster[[#This Row],[YearsAtCompany]]&lt;10,"5-9 Years",
TRUE,"10+ Years"
)</f>
        <v>&lt; 2 Years</v>
      </c>
      <c r="AE271" s="5">
        <f>IF(tbl_HRMaster[[#This Row],[Attrition]]="Yes",1,0)</f>
        <v>1</v>
      </c>
    </row>
    <row r="272" spans="1:31" x14ac:dyDescent="0.25">
      <c r="A272">
        <v>19</v>
      </c>
      <c r="B272" t="s">
        <v>28</v>
      </c>
      <c r="C272" t="s">
        <v>22</v>
      </c>
      <c r="D272" t="s">
        <v>30</v>
      </c>
      <c r="E272">
        <v>4</v>
      </c>
      <c r="F272">
        <v>3</v>
      </c>
      <c r="G272" t="s">
        <v>38</v>
      </c>
      <c r="H272">
        <v>1635</v>
      </c>
      <c r="I272" t="s">
        <v>34</v>
      </c>
      <c r="J272">
        <v>1</v>
      </c>
      <c r="K272" t="s">
        <v>35</v>
      </c>
      <c r="L272" t="s">
        <v>32</v>
      </c>
      <c r="M272">
        <v>76440</v>
      </c>
      <c r="N272">
        <v>1</v>
      </c>
      <c r="O272">
        <v>15</v>
      </c>
      <c r="P272">
        <v>2</v>
      </c>
      <c r="Q272">
        <v>1</v>
      </c>
      <c r="R272">
        <v>2</v>
      </c>
      <c r="S272">
        <v>1</v>
      </c>
      <c r="T272">
        <v>0</v>
      </c>
      <c r="U272">
        <v>0</v>
      </c>
      <c r="V272">
        <f>COUNTIF(tbl_HRMaster[EmployeeID],tbl_HRMaster[[#This Row],[EmployeeID]])</f>
        <v>1</v>
      </c>
      <c r="W272">
        <f>IFERROR(INDEX(tbl_EmployeeSurvey[EnvironmentSatisfaction],MATCH(tbl_HRMaster[[#This Row],[EmployeeID]],tbl_EmployeeSurvey[EmployeeID],0)),"Not Found")</f>
        <v>1</v>
      </c>
      <c r="X272">
        <f>IFERROR(INDEX(tbl_EmployeeSurvey[JobSatisfaction],MATCH(tbl_HRMaster[[#This Row],[EmployeeID]],tbl_EmployeeSurvey[EmployeeID],0)),"Not Found")</f>
        <v>4</v>
      </c>
      <c r="Y272" s="5">
        <f>IFERROR(INDEX(tbl_EmployeeSurvey[WorkLifeBalance],MATCH(tbl_HRMaster[[#This Row],[EmployeeID]],tbl_EmployeeSurvey[EmployeeID],0)),"Not Found")</f>
        <v>4</v>
      </c>
      <c r="Z272" s="5">
        <f>IFERROR(VLOOKUP(tbl_HRMaster[[#This Row],[EmployeeID]],tbl_ManagerSurvey[[EmployeeID]:[PerformanceRating]],2,FALSE),"Not Found")</f>
        <v>3</v>
      </c>
      <c r="AA272" s="5">
        <f>IFERROR(VLOOKUP(tbl_HRMaster[[#This Row],[EmployeeID]],tbl_ManagerSurvey[[EmployeeID]:[PerformanceRating]],3,FALSE),"Not Found")</f>
        <v>3</v>
      </c>
      <c r="AB272" s="5" t="str">
        <f>IF(tbl_HRMaster[[#This Row],[Attrition]]="Yes","Left","Active")</f>
        <v>Left</v>
      </c>
      <c r="AC272" s="5" t="str">
        <f>_xlfn.IFS(tbl_HRMaster[[#This Row],[Age]]&lt;25,"Under 25",tbl_HRMaster[[#This Row],[Age]]&lt;35,"25-34",tbl_HRMaster[[#This Row],[Age]]&lt;45,"35-44",tbl_HRMaster[[#This Row],[Age]]&lt;55,"45-54",TRUE,"Above 54")</f>
        <v>Under 25</v>
      </c>
      <c r="AD272" s="5" t="str">
        <f>_xlfn.IFS(
tbl_HRMaster[[#This Row],[YearsAtCompany]]&lt;2,"&lt; 2 Years",
tbl_HRMaster[[#This Row],[YearsAtCompany]]&lt;5,"2-4 Years",
tbl_HRMaster[[#This Row],[YearsAtCompany]]&lt;10,"5-9 Years",
TRUE,"10+ Years"
)</f>
        <v>&lt; 2 Years</v>
      </c>
      <c r="AE272" s="5">
        <f>IF(tbl_HRMaster[[#This Row],[Attrition]]="Yes",1,0)</f>
        <v>1</v>
      </c>
    </row>
    <row r="273" spans="1:31" x14ac:dyDescent="0.25">
      <c r="A273">
        <v>19</v>
      </c>
      <c r="B273" t="s">
        <v>28</v>
      </c>
      <c r="C273" t="s">
        <v>22</v>
      </c>
      <c r="D273" t="s">
        <v>30</v>
      </c>
      <c r="E273">
        <v>4</v>
      </c>
      <c r="F273">
        <v>3</v>
      </c>
      <c r="G273" t="s">
        <v>38</v>
      </c>
      <c r="H273">
        <v>3105</v>
      </c>
      <c r="I273" t="s">
        <v>34</v>
      </c>
      <c r="J273">
        <v>1</v>
      </c>
      <c r="K273" t="s">
        <v>35</v>
      </c>
      <c r="L273" t="s">
        <v>32</v>
      </c>
      <c r="M273">
        <v>76440</v>
      </c>
      <c r="N273">
        <v>1</v>
      </c>
      <c r="O273">
        <v>15</v>
      </c>
      <c r="P273">
        <v>2</v>
      </c>
      <c r="Q273">
        <v>1</v>
      </c>
      <c r="R273">
        <v>2</v>
      </c>
      <c r="S273">
        <v>1</v>
      </c>
      <c r="T273">
        <v>0</v>
      </c>
      <c r="U273">
        <v>0</v>
      </c>
      <c r="V273">
        <f>COUNTIF(tbl_HRMaster[EmployeeID],tbl_HRMaster[[#This Row],[EmployeeID]])</f>
        <v>1</v>
      </c>
      <c r="W273">
        <f>IFERROR(INDEX(tbl_EmployeeSurvey[EnvironmentSatisfaction],MATCH(tbl_HRMaster[[#This Row],[EmployeeID]],tbl_EmployeeSurvey[EmployeeID],0)),"Not Found")</f>
        <v>1</v>
      </c>
      <c r="X273">
        <f>IFERROR(INDEX(tbl_EmployeeSurvey[JobSatisfaction],MATCH(tbl_HRMaster[[#This Row],[EmployeeID]],tbl_EmployeeSurvey[EmployeeID],0)),"Not Found")</f>
        <v>4</v>
      </c>
      <c r="Y273" s="5">
        <f>IFERROR(INDEX(tbl_EmployeeSurvey[WorkLifeBalance],MATCH(tbl_HRMaster[[#This Row],[EmployeeID]],tbl_EmployeeSurvey[EmployeeID],0)),"Not Found")</f>
        <v>4</v>
      </c>
      <c r="Z273" s="5">
        <f>IFERROR(VLOOKUP(tbl_HRMaster[[#This Row],[EmployeeID]],tbl_ManagerSurvey[[EmployeeID]:[PerformanceRating]],2,FALSE),"Not Found")</f>
        <v>3</v>
      </c>
      <c r="AA273" s="5">
        <f>IFERROR(VLOOKUP(tbl_HRMaster[[#This Row],[EmployeeID]],tbl_ManagerSurvey[[EmployeeID]:[PerformanceRating]],3,FALSE),"Not Found")</f>
        <v>3</v>
      </c>
      <c r="AB273" s="5" t="str">
        <f>IF(tbl_HRMaster[[#This Row],[Attrition]]="Yes","Left","Active")</f>
        <v>Left</v>
      </c>
      <c r="AC273" s="5" t="str">
        <f>_xlfn.IFS(tbl_HRMaster[[#This Row],[Age]]&lt;25,"Under 25",tbl_HRMaster[[#This Row],[Age]]&lt;35,"25-34",tbl_HRMaster[[#This Row],[Age]]&lt;45,"35-44",tbl_HRMaster[[#This Row],[Age]]&lt;55,"45-54",TRUE,"Above 54")</f>
        <v>Under 25</v>
      </c>
      <c r="AD273" s="5" t="str">
        <f>_xlfn.IFS(
tbl_HRMaster[[#This Row],[YearsAtCompany]]&lt;2,"&lt; 2 Years",
tbl_HRMaster[[#This Row],[YearsAtCompany]]&lt;5,"2-4 Years",
tbl_HRMaster[[#This Row],[YearsAtCompany]]&lt;10,"5-9 Years",
TRUE,"10+ Years"
)</f>
        <v>&lt; 2 Years</v>
      </c>
      <c r="AE273" s="5">
        <f>IF(tbl_HRMaster[[#This Row],[Attrition]]="Yes",1,0)</f>
        <v>1</v>
      </c>
    </row>
    <row r="274" spans="1:31" x14ac:dyDescent="0.25">
      <c r="A274">
        <v>26</v>
      </c>
      <c r="B274" t="s">
        <v>28</v>
      </c>
      <c r="C274" t="s">
        <v>22</v>
      </c>
      <c r="D274" t="s">
        <v>23</v>
      </c>
      <c r="E274">
        <v>8</v>
      </c>
      <c r="F274">
        <v>2</v>
      </c>
      <c r="G274" t="s">
        <v>45</v>
      </c>
      <c r="H274">
        <v>540</v>
      </c>
      <c r="I274" t="s">
        <v>34</v>
      </c>
      <c r="J274">
        <v>2</v>
      </c>
      <c r="K274" t="s">
        <v>35</v>
      </c>
      <c r="L274" t="s">
        <v>41</v>
      </c>
      <c r="M274">
        <v>80950</v>
      </c>
      <c r="N274">
        <v>1</v>
      </c>
      <c r="O274">
        <v>15</v>
      </c>
      <c r="P274">
        <v>0</v>
      </c>
      <c r="Q274">
        <v>1</v>
      </c>
      <c r="R274">
        <v>3</v>
      </c>
      <c r="S274">
        <v>1</v>
      </c>
      <c r="T274">
        <v>0</v>
      </c>
      <c r="U274">
        <v>0</v>
      </c>
      <c r="V274">
        <f>COUNTIF(tbl_HRMaster[EmployeeID],tbl_HRMaster[[#This Row],[EmployeeID]])</f>
        <v>1</v>
      </c>
      <c r="W274">
        <f>IFERROR(INDEX(tbl_EmployeeSurvey[EnvironmentSatisfaction],MATCH(tbl_HRMaster[[#This Row],[EmployeeID]],tbl_EmployeeSurvey[EmployeeID],0)),"Not Found")</f>
        <v>1</v>
      </c>
      <c r="X274">
        <f>IFERROR(INDEX(tbl_EmployeeSurvey[JobSatisfaction],MATCH(tbl_HRMaster[[#This Row],[EmployeeID]],tbl_EmployeeSurvey[EmployeeID],0)),"Not Found")</f>
        <v>3</v>
      </c>
      <c r="Y274" s="5">
        <f>IFERROR(INDEX(tbl_EmployeeSurvey[WorkLifeBalance],MATCH(tbl_HRMaster[[#This Row],[EmployeeID]],tbl_EmployeeSurvey[EmployeeID],0)),"Not Found")</f>
        <v>2</v>
      </c>
      <c r="Z274" s="5">
        <f>IFERROR(VLOOKUP(tbl_HRMaster[[#This Row],[EmployeeID]],tbl_ManagerSurvey[[EmployeeID]:[PerformanceRating]],2,FALSE),"Not Found")</f>
        <v>4</v>
      </c>
      <c r="AA274" s="5">
        <f>IFERROR(VLOOKUP(tbl_HRMaster[[#This Row],[EmployeeID]],tbl_ManagerSurvey[[EmployeeID]:[PerformanceRating]],3,FALSE),"Not Found")</f>
        <v>3</v>
      </c>
      <c r="AB274" s="5" t="str">
        <f>IF(tbl_HRMaster[[#This Row],[Attrition]]="Yes","Left","Active")</f>
        <v>Left</v>
      </c>
      <c r="AC274" s="5" t="str">
        <f>_xlfn.IFS(tbl_HRMaster[[#This Row],[Age]]&lt;25,"Under 25",tbl_HRMaster[[#This Row],[Age]]&lt;35,"25-34",tbl_HRMaster[[#This Row],[Age]]&lt;45,"35-44",tbl_HRMaster[[#This Row],[Age]]&lt;55,"45-54",TRUE,"Above 54")</f>
        <v>25-34</v>
      </c>
      <c r="AD274" s="5" t="str">
        <f>_xlfn.IFS(
tbl_HRMaster[[#This Row],[YearsAtCompany]]&lt;2,"&lt; 2 Years",
tbl_HRMaster[[#This Row],[YearsAtCompany]]&lt;5,"2-4 Years",
tbl_HRMaster[[#This Row],[YearsAtCompany]]&lt;10,"5-9 Years",
TRUE,"10+ Years"
)</f>
        <v>&lt; 2 Years</v>
      </c>
      <c r="AE274" s="5">
        <f>IF(tbl_HRMaster[[#This Row],[Attrition]]="Yes",1,0)</f>
        <v>1</v>
      </c>
    </row>
    <row r="275" spans="1:31" x14ac:dyDescent="0.25">
      <c r="A275">
        <v>26</v>
      </c>
      <c r="B275" t="s">
        <v>28</v>
      </c>
      <c r="C275" t="s">
        <v>22</v>
      </c>
      <c r="D275" t="s">
        <v>23</v>
      </c>
      <c r="E275">
        <v>8</v>
      </c>
      <c r="F275">
        <v>2</v>
      </c>
      <c r="G275" t="s">
        <v>45</v>
      </c>
      <c r="H275">
        <v>2010</v>
      </c>
      <c r="I275" t="s">
        <v>34</v>
      </c>
      <c r="J275">
        <v>2</v>
      </c>
      <c r="K275" t="s">
        <v>35</v>
      </c>
      <c r="L275" t="s">
        <v>41</v>
      </c>
      <c r="M275">
        <v>80950</v>
      </c>
      <c r="N275">
        <v>1</v>
      </c>
      <c r="O275">
        <v>15</v>
      </c>
      <c r="P275">
        <v>0</v>
      </c>
      <c r="Q275">
        <v>1</v>
      </c>
      <c r="R275">
        <v>3</v>
      </c>
      <c r="S275">
        <v>1</v>
      </c>
      <c r="T275">
        <v>0</v>
      </c>
      <c r="U275">
        <v>0</v>
      </c>
      <c r="V275">
        <f>COUNTIF(tbl_HRMaster[EmployeeID],tbl_HRMaster[[#This Row],[EmployeeID]])</f>
        <v>1</v>
      </c>
      <c r="W275">
        <f>IFERROR(INDEX(tbl_EmployeeSurvey[EnvironmentSatisfaction],MATCH(tbl_HRMaster[[#This Row],[EmployeeID]],tbl_EmployeeSurvey[EmployeeID],0)),"Not Found")</f>
        <v>1</v>
      </c>
      <c r="X275">
        <f>IFERROR(INDEX(tbl_EmployeeSurvey[JobSatisfaction],MATCH(tbl_HRMaster[[#This Row],[EmployeeID]],tbl_EmployeeSurvey[EmployeeID],0)),"Not Found")</f>
        <v>3</v>
      </c>
      <c r="Y275" s="5">
        <f>IFERROR(INDEX(tbl_EmployeeSurvey[WorkLifeBalance],MATCH(tbl_HRMaster[[#This Row],[EmployeeID]],tbl_EmployeeSurvey[EmployeeID],0)),"Not Found")</f>
        <v>2</v>
      </c>
      <c r="Z275" s="5">
        <f>IFERROR(VLOOKUP(tbl_HRMaster[[#This Row],[EmployeeID]],tbl_ManagerSurvey[[EmployeeID]:[PerformanceRating]],2,FALSE),"Not Found")</f>
        <v>4</v>
      </c>
      <c r="AA275" s="5">
        <f>IFERROR(VLOOKUP(tbl_HRMaster[[#This Row],[EmployeeID]],tbl_ManagerSurvey[[EmployeeID]:[PerformanceRating]],3,FALSE),"Not Found")</f>
        <v>3</v>
      </c>
      <c r="AB275" s="5" t="str">
        <f>IF(tbl_HRMaster[[#This Row],[Attrition]]="Yes","Left","Active")</f>
        <v>Left</v>
      </c>
      <c r="AC275" s="5" t="str">
        <f>_xlfn.IFS(tbl_HRMaster[[#This Row],[Age]]&lt;25,"Under 25",tbl_HRMaster[[#This Row],[Age]]&lt;35,"25-34",tbl_HRMaster[[#This Row],[Age]]&lt;45,"35-44",tbl_HRMaster[[#This Row],[Age]]&lt;55,"45-54",TRUE,"Above 54")</f>
        <v>25-34</v>
      </c>
      <c r="AD275" s="5" t="str">
        <f>_xlfn.IFS(
tbl_HRMaster[[#This Row],[YearsAtCompany]]&lt;2,"&lt; 2 Years",
tbl_HRMaster[[#This Row],[YearsAtCompany]]&lt;5,"2-4 Years",
tbl_HRMaster[[#This Row],[YearsAtCompany]]&lt;10,"5-9 Years",
TRUE,"10+ Years"
)</f>
        <v>&lt; 2 Years</v>
      </c>
      <c r="AE275" s="5">
        <f>IF(tbl_HRMaster[[#This Row],[Attrition]]="Yes",1,0)</f>
        <v>1</v>
      </c>
    </row>
    <row r="276" spans="1:31" x14ac:dyDescent="0.25">
      <c r="A276">
        <v>26</v>
      </c>
      <c r="B276" t="s">
        <v>28</v>
      </c>
      <c r="C276" t="s">
        <v>22</v>
      </c>
      <c r="D276" t="s">
        <v>23</v>
      </c>
      <c r="E276">
        <v>8</v>
      </c>
      <c r="F276">
        <v>2</v>
      </c>
      <c r="G276" t="s">
        <v>45</v>
      </c>
      <c r="H276">
        <v>3480</v>
      </c>
      <c r="I276" t="s">
        <v>34</v>
      </c>
      <c r="J276">
        <v>2</v>
      </c>
      <c r="K276" t="s">
        <v>35</v>
      </c>
      <c r="L276" t="s">
        <v>41</v>
      </c>
      <c r="M276">
        <v>80950</v>
      </c>
      <c r="N276">
        <v>1</v>
      </c>
      <c r="O276">
        <v>15</v>
      </c>
      <c r="P276">
        <v>0</v>
      </c>
      <c r="Q276">
        <v>1</v>
      </c>
      <c r="R276">
        <v>3</v>
      </c>
      <c r="S276">
        <v>1</v>
      </c>
      <c r="T276">
        <v>0</v>
      </c>
      <c r="U276">
        <v>0</v>
      </c>
      <c r="V276">
        <f>COUNTIF(tbl_HRMaster[EmployeeID],tbl_HRMaster[[#This Row],[EmployeeID]])</f>
        <v>1</v>
      </c>
      <c r="W276">
        <f>IFERROR(INDEX(tbl_EmployeeSurvey[EnvironmentSatisfaction],MATCH(tbl_HRMaster[[#This Row],[EmployeeID]],tbl_EmployeeSurvey[EmployeeID],0)),"Not Found")</f>
        <v>1</v>
      </c>
      <c r="X276">
        <f>IFERROR(INDEX(tbl_EmployeeSurvey[JobSatisfaction],MATCH(tbl_HRMaster[[#This Row],[EmployeeID]],tbl_EmployeeSurvey[EmployeeID],0)),"Not Found")</f>
        <v>3</v>
      </c>
      <c r="Y276" s="5">
        <f>IFERROR(INDEX(tbl_EmployeeSurvey[WorkLifeBalance],MATCH(tbl_HRMaster[[#This Row],[EmployeeID]],tbl_EmployeeSurvey[EmployeeID],0)),"Not Found")</f>
        <v>2</v>
      </c>
      <c r="Z276" s="5">
        <f>IFERROR(VLOOKUP(tbl_HRMaster[[#This Row],[EmployeeID]],tbl_ManagerSurvey[[EmployeeID]:[PerformanceRating]],2,FALSE),"Not Found")</f>
        <v>4</v>
      </c>
      <c r="AA276" s="5">
        <f>IFERROR(VLOOKUP(tbl_HRMaster[[#This Row],[EmployeeID]],tbl_ManagerSurvey[[EmployeeID]:[PerformanceRating]],3,FALSE),"Not Found")</f>
        <v>3</v>
      </c>
      <c r="AB276" s="5" t="str">
        <f>IF(tbl_HRMaster[[#This Row],[Attrition]]="Yes","Left","Active")</f>
        <v>Left</v>
      </c>
      <c r="AC276" s="5" t="str">
        <f>_xlfn.IFS(tbl_HRMaster[[#This Row],[Age]]&lt;25,"Under 25",tbl_HRMaster[[#This Row],[Age]]&lt;35,"25-34",tbl_HRMaster[[#This Row],[Age]]&lt;45,"35-44",tbl_HRMaster[[#This Row],[Age]]&lt;55,"45-54",TRUE,"Above 54")</f>
        <v>25-34</v>
      </c>
      <c r="AD276" s="5" t="str">
        <f>_xlfn.IFS(
tbl_HRMaster[[#This Row],[YearsAtCompany]]&lt;2,"&lt; 2 Years",
tbl_HRMaster[[#This Row],[YearsAtCompany]]&lt;5,"2-4 Years",
tbl_HRMaster[[#This Row],[YearsAtCompany]]&lt;10,"5-9 Years",
TRUE,"10+ Years"
)</f>
        <v>&lt; 2 Years</v>
      </c>
      <c r="AE276" s="5">
        <f>IF(tbl_HRMaster[[#This Row],[Attrition]]="Yes",1,0)</f>
        <v>1</v>
      </c>
    </row>
    <row r="277" spans="1:31" x14ac:dyDescent="0.25">
      <c r="A277">
        <v>24</v>
      </c>
      <c r="B277" t="s">
        <v>21</v>
      </c>
      <c r="C277" t="s">
        <v>36</v>
      </c>
      <c r="D277" t="s">
        <v>23</v>
      </c>
      <c r="E277">
        <v>1</v>
      </c>
      <c r="F277">
        <v>5</v>
      </c>
      <c r="G277" t="s">
        <v>45</v>
      </c>
      <c r="H277">
        <v>329</v>
      </c>
      <c r="I277" t="s">
        <v>25</v>
      </c>
      <c r="J277">
        <v>1</v>
      </c>
      <c r="K277" t="s">
        <v>42</v>
      </c>
      <c r="L277" t="s">
        <v>41</v>
      </c>
      <c r="M277">
        <v>81890</v>
      </c>
      <c r="N277">
        <v>1</v>
      </c>
      <c r="O277">
        <v>14</v>
      </c>
      <c r="P277">
        <v>1</v>
      </c>
      <c r="Q277">
        <v>1</v>
      </c>
      <c r="R277">
        <v>3</v>
      </c>
      <c r="S277">
        <v>1</v>
      </c>
      <c r="T277">
        <v>0</v>
      </c>
      <c r="U277">
        <v>0</v>
      </c>
      <c r="V277">
        <f>COUNTIF(tbl_HRMaster[EmployeeID],tbl_HRMaster[[#This Row],[EmployeeID]])</f>
        <v>1</v>
      </c>
      <c r="W277">
        <f>IFERROR(INDEX(tbl_EmployeeSurvey[EnvironmentSatisfaction],MATCH(tbl_HRMaster[[#This Row],[EmployeeID]],tbl_EmployeeSurvey[EmployeeID],0)),"Not Found")</f>
        <v>3</v>
      </c>
      <c r="X277">
        <f>IFERROR(INDEX(tbl_EmployeeSurvey[JobSatisfaction],MATCH(tbl_HRMaster[[#This Row],[EmployeeID]],tbl_EmployeeSurvey[EmployeeID],0)),"Not Found")</f>
        <v>2</v>
      </c>
      <c r="Y277" s="5">
        <f>IFERROR(INDEX(tbl_EmployeeSurvey[WorkLifeBalance],MATCH(tbl_HRMaster[[#This Row],[EmployeeID]],tbl_EmployeeSurvey[EmployeeID],0)),"Not Found")</f>
        <v>3</v>
      </c>
      <c r="Z277" s="5">
        <f>IFERROR(VLOOKUP(tbl_HRMaster[[#This Row],[EmployeeID]],tbl_ManagerSurvey[[EmployeeID]:[PerformanceRating]],2,FALSE),"Not Found")</f>
        <v>3</v>
      </c>
      <c r="AA277" s="5">
        <f>IFERROR(VLOOKUP(tbl_HRMaster[[#This Row],[EmployeeID]],tbl_ManagerSurvey[[EmployeeID]:[PerformanceRating]],3,FALSE),"Not Found")</f>
        <v>3</v>
      </c>
      <c r="AB277" s="5" t="str">
        <f>IF(tbl_HRMaster[[#This Row],[Attrition]]="Yes","Left","Active")</f>
        <v>Active</v>
      </c>
      <c r="AC277" s="5" t="str">
        <f>_xlfn.IFS(tbl_HRMaster[[#This Row],[Age]]&lt;25,"Under 25",tbl_HRMaster[[#This Row],[Age]]&lt;35,"25-34",tbl_HRMaster[[#This Row],[Age]]&lt;45,"35-44",tbl_HRMaster[[#This Row],[Age]]&lt;55,"45-54",TRUE,"Above 54")</f>
        <v>Under 25</v>
      </c>
      <c r="AD277" s="5" t="str">
        <f>_xlfn.IFS(
tbl_HRMaster[[#This Row],[YearsAtCompany]]&lt;2,"&lt; 2 Years",
tbl_HRMaster[[#This Row],[YearsAtCompany]]&lt;5,"2-4 Years",
tbl_HRMaster[[#This Row],[YearsAtCompany]]&lt;10,"5-9 Years",
TRUE,"10+ Years"
)</f>
        <v>&lt; 2 Years</v>
      </c>
      <c r="AE277" s="5">
        <f>IF(tbl_HRMaster[[#This Row],[Attrition]]="Yes",1,0)</f>
        <v>0</v>
      </c>
    </row>
    <row r="278" spans="1:31" x14ac:dyDescent="0.25">
      <c r="A278">
        <v>24</v>
      </c>
      <c r="B278" t="s">
        <v>21</v>
      </c>
      <c r="C278" t="s">
        <v>36</v>
      </c>
      <c r="D278" t="s">
        <v>23</v>
      </c>
      <c r="E278">
        <v>1</v>
      </c>
      <c r="F278">
        <v>5</v>
      </c>
      <c r="G278" t="s">
        <v>45</v>
      </c>
      <c r="H278">
        <v>1799</v>
      </c>
      <c r="I278" t="s">
        <v>25</v>
      </c>
      <c r="J278">
        <v>1</v>
      </c>
      <c r="K278" t="s">
        <v>42</v>
      </c>
      <c r="L278" t="s">
        <v>41</v>
      </c>
      <c r="M278">
        <v>81890</v>
      </c>
      <c r="N278">
        <v>1</v>
      </c>
      <c r="O278">
        <v>14</v>
      </c>
      <c r="P278">
        <v>1</v>
      </c>
      <c r="Q278">
        <v>1</v>
      </c>
      <c r="R278">
        <v>3</v>
      </c>
      <c r="S278">
        <v>1</v>
      </c>
      <c r="T278">
        <v>0</v>
      </c>
      <c r="U278">
        <v>0</v>
      </c>
      <c r="V278">
        <f>COUNTIF(tbl_HRMaster[EmployeeID],tbl_HRMaster[[#This Row],[EmployeeID]])</f>
        <v>1</v>
      </c>
      <c r="W278">
        <f>IFERROR(INDEX(tbl_EmployeeSurvey[EnvironmentSatisfaction],MATCH(tbl_HRMaster[[#This Row],[EmployeeID]],tbl_EmployeeSurvey[EmployeeID],0)),"Not Found")</f>
        <v>3</v>
      </c>
      <c r="X278">
        <f>IFERROR(INDEX(tbl_EmployeeSurvey[JobSatisfaction],MATCH(tbl_HRMaster[[#This Row],[EmployeeID]],tbl_EmployeeSurvey[EmployeeID],0)),"Not Found")</f>
        <v>2</v>
      </c>
      <c r="Y278" s="5">
        <f>IFERROR(INDEX(tbl_EmployeeSurvey[WorkLifeBalance],MATCH(tbl_HRMaster[[#This Row],[EmployeeID]],tbl_EmployeeSurvey[EmployeeID],0)),"Not Found")</f>
        <v>3</v>
      </c>
      <c r="Z278" s="5">
        <f>IFERROR(VLOOKUP(tbl_HRMaster[[#This Row],[EmployeeID]],tbl_ManagerSurvey[[EmployeeID]:[PerformanceRating]],2,FALSE),"Not Found")</f>
        <v>3</v>
      </c>
      <c r="AA278" s="5">
        <f>IFERROR(VLOOKUP(tbl_HRMaster[[#This Row],[EmployeeID]],tbl_ManagerSurvey[[EmployeeID]:[PerformanceRating]],3,FALSE),"Not Found")</f>
        <v>3</v>
      </c>
      <c r="AB278" s="5" t="str">
        <f>IF(tbl_HRMaster[[#This Row],[Attrition]]="Yes","Left","Active")</f>
        <v>Active</v>
      </c>
      <c r="AC278" s="5" t="str">
        <f>_xlfn.IFS(tbl_HRMaster[[#This Row],[Age]]&lt;25,"Under 25",tbl_HRMaster[[#This Row],[Age]]&lt;35,"25-34",tbl_HRMaster[[#This Row],[Age]]&lt;45,"35-44",tbl_HRMaster[[#This Row],[Age]]&lt;55,"45-54",TRUE,"Above 54")</f>
        <v>Under 25</v>
      </c>
      <c r="AD278" s="5" t="str">
        <f>_xlfn.IFS(
tbl_HRMaster[[#This Row],[YearsAtCompany]]&lt;2,"&lt; 2 Years",
tbl_HRMaster[[#This Row],[YearsAtCompany]]&lt;5,"2-4 Years",
tbl_HRMaster[[#This Row],[YearsAtCompany]]&lt;10,"5-9 Years",
TRUE,"10+ Years"
)</f>
        <v>&lt; 2 Years</v>
      </c>
      <c r="AE278" s="5">
        <f>IF(tbl_HRMaster[[#This Row],[Attrition]]="Yes",1,0)</f>
        <v>0</v>
      </c>
    </row>
    <row r="279" spans="1:31" x14ac:dyDescent="0.25">
      <c r="A279">
        <v>24</v>
      </c>
      <c r="B279" t="s">
        <v>21</v>
      </c>
      <c r="C279" t="s">
        <v>36</v>
      </c>
      <c r="D279" t="s">
        <v>23</v>
      </c>
      <c r="E279">
        <v>1</v>
      </c>
      <c r="F279">
        <v>5</v>
      </c>
      <c r="G279" t="s">
        <v>45</v>
      </c>
      <c r="H279">
        <v>3269</v>
      </c>
      <c r="I279" t="s">
        <v>25</v>
      </c>
      <c r="J279">
        <v>1</v>
      </c>
      <c r="K279" t="s">
        <v>42</v>
      </c>
      <c r="L279" t="s">
        <v>41</v>
      </c>
      <c r="M279">
        <v>81890</v>
      </c>
      <c r="N279">
        <v>1</v>
      </c>
      <c r="O279">
        <v>14</v>
      </c>
      <c r="P279">
        <v>1</v>
      </c>
      <c r="Q279">
        <v>1</v>
      </c>
      <c r="R279">
        <v>3</v>
      </c>
      <c r="S279">
        <v>1</v>
      </c>
      <c r="T279">
        <v>0</v>
      </c>
      <c r="U279">
        <v>0</v>
      </c>
      <c r="V279">
        <f>COUNTIF(tbl_HRMaster[EmployeeID],tbl_HRMaster[[#This Row],[EmployeeID]])</f>
        <v>1</v>
      </c>
      <c r="W279">
        <f>IFERROR(INDEX(tbl_EmployeeSurvey[EnvironmentSatisfaction],MATCH(tbl_HRMaster[[#This Row],[EmployeeID]],tbl_EmployeeSurvey[EmployeeID],0)),"Not Found")</f>
        <v>3</v>
      </c>
      <c r="X279">
        <f>IFERROR(INDEX(tbl_EmployeeSurvey[JobSatisfaction],MATCH(tbl_HRMaster[[#This Row],[EmployeeID]],tbl_EmployeeSurvey[EmployeeID],0)),"Not Found")</f>
        <v>2</v>
      </c>
      <c r="Y279" s="5">
        <f>IFERROR(INDEX(tbl_EmployeeSurvey[WorkLifeBalance],MATCH(tbl_HRMaster[[#This Row],[EmployeeID]],tbl_EmployeeSurvey[EmployeeID],0)),"Not Found")</f>
        <v>3</v>
      </c>
      <c r="Z279" s="5">
        <f>IFERROR(VLOOKUP(tbl_HRMaster[[#This Row],[EmployeeID]],tbl_ManagerSurvey[[EmployeeID]:[PerformanceRating]],2,FALSE),"Not Found")</f>
        <v>3</v>
      </c>
      <c r="AA279" s="5">
        <f>IFERROR(VLOOKUP(tbl_HRMaster[[#This Row],[EmployeeID]],tbl_ManagerSurvey[[EmployeeID]:[PerformanceRating]],3,FALSE),"Not Found")</f>
        <v>3</v>
      </c>
      <c r="AB279" s="5" t="str">
        <f>IF(tbl_HRMaster[[#This Row],[Attrition]]="Yes","Left","Active")</f>
        <v>Active</v>
      </c>
      <c r="AC279" s="5" t="str">
        <f>_xlfn.IFS(tbl_HRMaster[[#This Row],[Age]]&lt;25,"Under 25",tbl_HRMaster[[#This Row],[Age]]&lt;35,"25-34",tbl_HRMaster[[#This Row],[Age]]&lt;45,"35-44",tbl_HRMaster[[#This Row],[Age]]&lt;55,"45-54",TRUE,"Above 54")</f>
        <v>Under 25</v>
      </c>
      <c r="AD279" s="5" t="str">
        <f>_xlfn.IFS(
tbl_HRMaster[[#This Row],[YearsAtCompany]]&lt;2,"&lt; 2 Years",
tbl_HRMaster[[#This Row],[YearsAtCompany]]&lt;5,"2-4 Years",
tbl_HRMaster[[#This Row],[YearsAtCompany]]&lt;10,"5-9 Years",
TRUE,"10+ Years"
)</f>
        <v>&lt; 2 Years</v>
      </c>
      <c r="AE279" s="5">
        <f>IF(tbl_HRMaster[[#This Row],[Attrition]]="Yes",1,0)</f>
        <v>0</v>
      </c>
    </row>
    <row r="280" spans="1:31" x14ac:dyDescent="0.25">
      <c r="A280">
        <v>19</v>
      </c>
      <c r="B280" t="s">
        <v>28</v>
      </c>
      <c r="C280" t="s">
        <v>36</v>
      </c>
      <c r="D280" t="s">
        <v>23</v>
      </c>
      <c r="E280">
        <v>2</v>
      </c>
      <c r="F280">
        <v>2</v>
      </c>
      <c r="G280" t="s">
        <v>33</v>
      </c>
      <c r="H280">
        <v>635</v>
      </c>
      <c r="I280" t="s">
        <v>34</v>
      </c>
      <c r="J280">
        <v>3</v>
      </c>
      <c r="K280" t="s">
        <v>26</v>
      </c>
      <c r="L280" t="s">
        <v>32</v>
      </c>
      <c r="M280">
        <v>98240</v>
      </c>
      <c r="N280">
        <v>1</v>
      </c>
      <c r="O280">
        <v>18</v>
      </c>
      <c r="P280">
        <v>0</v>
      </c>
      <c r="Q280">
        <v>1</v>
      </c>
      <c r="R280">
        <v>2</v>
      </c>
      <c r="S280">
        <v>1</v>
      </c>
      <c r="T280">
        <v>0</v>
      </c>
      <c r="U280">
        <v>0</v>
      </c>
      <c r="V280">
        <f>COUNTIF(tbl_HRMaster[EmployeeID],tbl_HRMaster[[#This Row],[EmployeeID]])</f>
        <v>1</v>
      </c>
      <c r="W280">
        <f>IFERROR(INDEX(tbl_EmployeeSurvey[EnvironmentSatisfaction],MATCH(tbl_HRMaster[[#This Row],[EmployeeID]],tbl_EmployeeSurvey[EmployeeID],0)),"Not Found")</f>
        <v>1</v>
      </c>
      <c r="X280">
        <f>IFERROR(INDEX(tbl_EmployeeSurvey[JobSatisfaction],MATCH(tbl_HRMaster[[#This Row],[EmployeeID]],tbl_EmployeeSurvey[EmployeeID],0)),"Not Found")</f>
        <v>2</v>
      </c>
      <c r="Y280" s="5">
        <f>IFERROR(INDEX(tbl_EmployeeSurvey[WorkLifeBalance],MATCH(tbl_HRMaster[[#This Row],[EmployeeID]],tbl_EmployeeSurvey[EmployeeID],0)),"Not Found")</f>
        <v>4</v>
      </c>
      <c r="Z280" s="5">
        <f>IFERROR(VLOOKUP(tbl_HRMaster[[#This Row],[EmployeeID]],tbl_ManagerSurvey[[EmployeeID]:[PerformanceRating]],2,FALSE),"Not Found")</f>
        <v>3</v>
      </c>
      <c r="AA280" s="5">
        <f>IFERROR(VLOOKUP(tbl_HRMaster[[#This Row],[EmployeeID]],tbl_ManagerSurvey[[EmployeeID]:[PerformanceRating]],3,FALSE),"Not Found")</f>
        <v>3</v>
      </c>
      <c r="AB280" s="5" t="str">
        <f>IF(tbl_HRMaster[[#This Row],[Attrition]]="Yes","Left","Active")</f>
        <v>Left</v>
      </c>
      <c r="AC280" s="5" t="str">
        <f>_xlfn.IFS(tbl_HRMaster[[#This Row],[Age]]&lt;25,"Under 25",tbl_HRMaster[[#This Row],[Age]]&lt;35,"25-34",tbl_HRMaster[[#This Row],[Age]]&lt;45,"35-44",tbl_HRMaster[[#This Row],[Age]]&lt;55,"45-54",TRUE,"Above 54")</f>
        <v>Under 25</v>
      </c>
      <c r="AD280" s="5" t="str">
        <f>_xlfn.IFS(
tbl_HRMaster[[#This Row],[YearsAtCompany]]&lt;2,"&lt; 2 Years",
tbl_HRMaster[[#This Row],[YearsAtCompany]]&lt;5,"2-4 Years",
tbl_HRMaster[[#This Row],[YearsAtCompany]]&lt;10,"5-9 Years",
TRUE,"10+ Years"
)</f>
        <v>&lt; 2 Years</v>
      </c>
      <c r="AE280" s="5">
        <f>IF(tbl_HRMaster[[#This Row],[Attrition]]="Yes",1,0)</f>
        <v>1</v>
      </c>
    </row>
    <row r="281" spans="1:31" x14ac:dyDescent="0.25">
      <c r="A281">
        <v>19</v>
      </c>
      <c r="B281" t="s">
        <v>28</v>
      </c>
      <c r="C281" t="s">
        <v>36</v>
      </c>
      <c r="D281" t="s">
        <v>23</v>
      </c>
      <c r="E281">
        <v>2</v>
      </c>
      <c r="F281">
        <v>2</v>
      </c>
      <c r="G281" t="s">
        <v>33</v>
      </c>
      <c r="H281">
        <v>2105</v>
      </c>
      <c r="I281" t="s">
        <v>34</v>
      </c>
      <c r="J281">
        <v>3</v>
      </c>
      <c r="K281" t="s">
        <v>26</v>
      </c>
      <c r="L281" t="s">
        <v>32</v>
      </c>
      <c r="M281">
        <v>98240</v>
      </c>
      <c r="N281">
        <v>1</v>
      </c>
      <c r="O281">
        <v>18</v>
      </c>
      <c r="P281">
        <v>0</v>
      </c>
      <c r="Q281">
        <v>1</v>
      </c>
      <c r="R281">
        <v>2</v>
      </c>
      <c r="S281">
        <v>1</v>
      </c>
      <c r="T281">
        <v>0</v>
      </c>
      <c r="U281">
        <v>0</v>
      </c>
      <c r="V281">
        <f>COUNTIF(tbl_HRMaster[EmployeeID],tbl_HRMaster[[#This Row],[EmployeeID]])</f>
        <v>1</v>
      </c>
      <c r="W281">
        <f>IFERROR(INDEX(tbl_EmployeeSurvey[EnvironmentSatisfaction],MATCH(tbl_HRMaster[[#This Row],[EmployeeID]],tbl_EmployeeSurvey[EmployeeID],0)),"Not Found")</f>
        <v>1</v>
      </c>
      <c r="X281">
        <f>IFERROR(INDEX(tbl_EmployeeSurvey[JobSatisfaction],MATCH(tbl_HRMaster[[#This Row],[EmployeeID]],tbl_EmployeeSurvey[EmployeeID],0)),"Not Found")</f>
        <v>2</v>
      </c>
      <c r="Y281" s="5">
        <f>IFERROR(INDEX(tbl_EmployeeSurvey[WorkLifeBalance],MATCH(tbl_HRMaster[[#This Row],[EmployeeID]],tbl_EmployeeSurvey[EmployeeID],0)),"Not Found")</f>
        <v>4</v>
      </c>
      <c r="Z281" s="5">
        <f>IFERROR(VLOOKUP(tbl_HRMaster[[#This Row],[EmployeeID]],tbl_ManagerSurvey[[EmployeeID]:[PerformanceRating]],2,FALSE),"Not Found")</f>
        <v>3</v>
      </c>
      <c r="AA281" s="5">
        <f>IFERROR(VLOOKUP(tbl_HRMaster[[#This Row],[EmployeeID]],tbl_ManagerSurvey[[EmployeeID]:[PerformanceRating]],3,FALSE),"Not Found")</f>
        <v>3</v>
      </c>
      <c r="AB281" s="5" t="str">
        <f>IF(tbl_HRMaster[[#This Row],[Attrition]]="Yes","Left","Active")</f>
        <v>Left</v>
      </c>
      <c r="AC281" s="5" t="str">
        <f>_xlfn.IFS(tbl_HRMaster[[#This Row],[Age]]&lt;25,"Under 25",tbl_HRMaster[[#This Row],[Age]]&lt;35,"25-34",tbl_HRMaster[[#This Row],[Age]]&lt;45,"35-44",tbl_HRMaster[[#This Row],[Age]]&lt;55,"45-54",TRUE,"Above 54")</f>
        <v>Under 25</v>
      </c>
      <c r="AD281" s="5" t="str">
        <f>_xlfn.IFS(
tbl_HRMaster[[#This Row],[YearsAtCompany]]&lt;2,"&lt; 2 Years",
tbl_HRMaster[[#This Row],[YearsAtCompany]]&lt;5,"2-4 Years",
tbl_HRMaster[[#This Row],[YearsAtCompany]]&lt;10,"5-9 Years",
TRUE,"10+ Years"
)</f>
        <v>&lt; 2 Years</v>
      </c>
      <c r="AE281" s="5">
        <f>IF(tbl_HRMaster[[#This Row],[Attrition]]="Yes",1,0)</f>
        <v>1</v>
      </c>
    </row>
    <row r="282" spans="1:31" x14ac:dyDescent="0.25">
      <c r="A282">
        <v>19</v>
      </c>
      <c r="B282" t="s">
        <v>28</v>
      </c>
      <c r="C282" t="s">
        <v>36</v>
      </c>
      <c r="D282" t="s">
        <v>23</v>
      </c>
      <c r="E282">
        <v>2</v>
      </c>
      <c r="F282">
        <v>2</v>
      </c>
      <c r="G282" t="s">
        <v>33</v>
      </c>
      <c r="H282">
        <v>3575</v>
      </c>
      <c r="I282" t="s">
        <v>34</v>
      </c>
      <c r="J282">
        <v>3</v>
      </c>
      <c r="K282" t="s">
        <v>26</v>
      </c>
      <c r="L282" t="s">
        <v>32</v>
      </c>
      <c r="M282">
        <v>98240</v>
      </c>
      <c r="N282">
        <v>1</v>
      </c>
      <c r="O282">
        <v>18</v>
      </c>
      <c r="P282">
        <v>0</v>
      </c>
      <c r="Q282">
        <v>1</v>
      </c>
      <c r="R282">
        <v>2</v>
      </c>
      <c r="S282">
        <v>1</v>
      </c>
      <c r="T282">
        <v>0</v>
      </c>
      <c r="U282">
        <v>0</v>
      </c>
      <c r="V282">
        <f>COUNTIF(tbl_HRMaster[EmployeeID],tbl_HRMaster[[#This Row],[EmployeeID]])</f>
        <v>1</v>
      </c>
      <c r="W282">
        <f>IFERROR(INDEX(tbl_EmployeeSurvey[EnvironmentSatisfaction],MATCH(tbl_HRMaster[[#This Row],[EmployeeID]],tbl_EmployeeSurvey[EmployeeID],0)),"Not Found")</f>
        <v>1</v>
      </c>
      <c r="X282">
        <f>IFERROR(INDEX(tbl_EmployeeSurvey[JobSatisfaction],MATCH(tbl_HRMaster[[#This Row],[EmployeeID]],tbl_EmployeeSurvey[EmployeeID],0)),"Not Found")</f>
        <v>2</v>
      </c>
      <c r="Y282" s="5">
        <f>IFERROR(INDEX(tbl_EmployeeSurvey[WorkLifeBalance],MATCH(tbl_HRMaster[[#This Row],[EmployeeID]],tbl_EmployeeSurvey[EmployeeID],0)),"Not Found")</f>
        <v>4</v>
      </c>
      <c r="Z282" s="5">
        <f>IFERROR(VLOOKUP(tbl_HRMaster[[#This Row],[EmployeeID]],tbl_ManagerSurvey[[EmployeeID]:[PerformanceRating]],2,FALSE),"Not Found")</f>
        <v>3</v>
      </c>
      <c r="AA282" s="5">
        <f>IFERROR(VLOOKUP(tbl_HRMaster[[#This Row],[EmployeeID]],tbl_ManagerSurvey[[EmployeeID]:[PerformanceRating]],3,FALSE),"Not Found")</f>
        <v>3</v>
      </c>
      <c r="AB282" s="5" t="str">
        <f>IF(tbl_HRMaster[[#This Row],[Attrition]]="Yes","Left","Active")</f>
        <v>Left</v>
      </c>
      <c r="AC282" s="5" t="str">
        <f>_xlfn.IFS(tbl_HRMaster[[#This Row],[Age]]&lt;25,"Under 25",tbl_HRMaster[[#This Row],[Age]]&lt;35,"25-34",tbl_HRMaster[[#This Row],[Age]]&lt;45,"35-44",tbl_HRMaster[[#This Row],[Age]]&lt;55,"45-54",TRUE,"Above 54")</f>
        <v>Under 25</v>
      </c>
      <c r="AD282" s="5" t="str">
        <f>_xlfn.IFS(
tbl_HRMaster[[#This Row],[YearsAtCompany]]&lt;2,"&lt; 2 Years",
tbl_HRMaster[[#This Row],[YearsAtCompany]]&lt;5,"2-4 Years",
tbl_HRMaster[[#This Row],[YearsAtCompany]]&lt;10,"5-9 Years",
TRUE,"10+ Years"
)</f>
        <v>&lt; 2 Years</v>
      </c>
      <c r="AE282" s="5">
        <f>IF(tbl_HRMaster[[#This Row],[Attrition]]="Yes",1,0)</f>
        <v>1</v>
      </c>
    </row>
    <row r="283" spans="1:31" x14ac:dyDescent="0.25">
      <c r="A283">
        <v>27</v>
      </c>
      <c r="B283" t="s">
        <v>28</v>
      </c>
      <c r="C283" t="s">
        <v>29</v>
      </c>
      <c r="D283" t="s">
        <v>23</v>
      </c>
      <c r="E283">
        <v>8</v>
      </c>
      <c r="F283">
        <v>1</v>
      </c>
      <c r="G283" t="s">
        <v>24</v>
      </c>
      <c r="H283">
        <v>1122</v>
      </c>
      <c r="I283" t="s">
        <v>34</v>
      </c>
      <c r="J283">
        <v>4</v>
      </c>
      <c r="K283" t="s">
        <v>40</v>
      </c>
      <c r="L283" t="s">
        <v>27</v>
      </c>
      <c r="M283">
        <v>102310</v>
      </c>
      <c r="N283">
        <v>1</v>
      </c>
      <c r="O283">
        <v>13</v>
      </c>
      <c r="P283">
        <v>1</v>
      </c>
      <c r="Q283">
        <v>1</v>
      </c>
      <c r="R283">
        <v>2</v>
      </c>
      <c r="S283">
        <v>1</v>
      </c>
      <c r="T283">
        <v>0</v>
      </c>
      <c r="U283">
        <v>0</v>
      </c>
      <c r="V283">
        <f>COUNTIF(tbl_HRMaster[EmployeeID],tbl_HRMaster[[#This Row],[EmployeeID]])</f>
        <v>1</v>
      </c>
      <c r="W283">
        <f>IFERROR(INDEX(tbl_EmployeeSurvey[EnvironmentSatisfaction],MATCH(tbl_HRMaster[[#This Row],[EmployeeID]],tbl_EmployeeSurvey[EmployeeID],0)),"Not Found")</f>
        <v>1</v>
      </c>
      <c r="X283">
        <f>IFERROR(INDEX(tbl_EmployeeSurvey[JobSatisfaction],MATCH(tbl_HRMaster[[#This Row],[EmployeeID]],tbl_EmployeeSurvey[EmployeeID],0)),"Not Found")</f>
        <v>2</v>
      </c>
      <c r="Y283" s="5">
        <f>IFERROR(INDEX(tbl_EmployeeSurvey[WorkLifeBalance],MATCH(tbl_HRMaster[[#This Row],[EmployeeID]],tbl_EmployeeSurvey[EmployeeID],0)),"Not Found")</f>
        <v>3</v>
      </c>
      <c r="Z283" s="5">
        <f>IFERROR(VLOOKUP(tbl_HRMaster[[#This Row],[EmployeeID]],tbl_ManagerSurvey[[EmployeeID]:[PerformanceRating]],2,FALSE),"Not Found")</f>
        <v>3</v>
      </c>
      <c r="AA283" s="5">
        <f>IFERROR(VLOOKUP(tbl_HRMaster[[#This Row],[EmployeeID]],tbl_ManagerSurvey[[EmployeeID]:[PerformanceRating]],3,FALSE),"Not Found")</f>
        <v>3</v>
      </c>
      <c r="AB283" s="5" t="str">
        <f>IF(tbl_HRMaster[[#This Row],[Attrition]]="Yes","Left","Active")</f>
        <v>Left</v>
      </c>
      <c r="AC283" s="5" t="str">
        <f>_xlfn.IFS(tbl_HRMaster[[#This Row],[Age]]&lt;25,"Under 25",tbl_HRMaster[[#This Row],[Age]]&lt;35,"25-34",tbl_HRMaster[[#This Row],[Age]]&lt;45,"35-44",tbl_HRMaster[[#This Row],[Age]]&lt;55,"45-54",TRUE,"Above 54")</f>
        <v>25-34</v>
      </c>
      <c r="AD283" s="5" t="str">
        <f>_xlfn.IFS(
tbl_HRMaster[[#This Row],[YearsAtCompany]]&lt;2,"&lt; 2 Years",
tbl_HRMaster[[#This Row],[YearsAtCompany]]&lt;5,"2-4 Years",
tbl_HRMaster[[#This Row],[YearsAtCompany]]&lt;10,"5-9 Years",
TRUE,"10+ Years"
)</f>
        <v>&lt; 2 Years</v>
      </c>
      <c r="AE283" s="5">
        <f>IF(tbl_HRMaster[[#This Row],[Attrition]]="Yes",1,0)</f>
        <v>1</v>
      </c>
    </row>
    <row r="284" spans="1:31" x14ac:dyDescent="0.25">
      <c r="A284">
        <v>27</v>
      </c>
      <c r="B284" t="s">
        <v>28</v>
      </c>
      <c r="C284" t="s">
        <v>29</v>
      </c>
      <c r="D284" t="s">
        <v>23</v>
      </c>
      <c r="E284">
        <v>8</v>
      </c>
      <c r="F284">
        <v>1</v>
      </c>
      <c r="G284" t="s">
        <v>24</v>
      </c>
      <c r="H284">
        <v>2592</v>
      </c>
      <c r="I284" t="s">
        <v>34</v>
      </c>
      <c r="J284">
        <v>4</v>
      </c>
      <c r="K284" t="s">
        <v>40</v>
      </c>
      <c r="L284" t="s">
        <v>27</v>
      </c>
      <c r="M284">
        <v>102310</v>
      </c>
      <c r="N284">
        <v>1</v>
      </c>
      <c r="O284">
        <v>13</v>
      </c>
      <c r="P284">
        <v>1</v>
      </c>
      <c r="Q284">
        <v>1</v>
      </c>
      <c r="R284">
        <v>2</v>
      </c>
      <c r="S284">
        <v>1</v>
      </c>
      <c r="T284">
        <v>0</v>
      </c>
      <c r="U284">
        <v>0</v>
      </c>
      <c r="V284">
        <f>COUNTIF(tbl_HRMaster[EmployeeID],tbl_HRMaster[[#This Row],[EmployeeID]])</f>
        <v>1</v>
      </c>
      <c r="W284">
        <f>IFERROR(INDEX(tbl_EmployeeSurvey[EnvironmentSatisfaction],MATCH(tbl_HRMaster[[#This Row],[EmployeeID]],tbl_EmployeeSurvey[EmployeeID],0)),"Not Found")</f>
        <v>1</v>
      </c>
      <c r="X284">
        <f>IFERROR(INDEX(tbl_EmployeeSurvey[JobSatisfaction],MATCH(tbl_HRMaster[[#This Row],[EmployeeID]],tbl_EmployeeSurvey[EmployeeID],0)),"Not Found")</f>
        <v>2</v>
      </c>
      <c r="Y284" s="5">
        <f>IFERROR(INDEX(tbl_EmployeeSurvey[WorkLifeBalance],MATCH(tbl_HRMaster[[#This Row],[EmployeeID]],tbl_EmployeeSurvey[EmployeeID],0)),"Not Found")</f>
        <v>3</v>
      </c>
      <c r="Z284" s="5">
        <f>IFERROR(VLOOKUP(tbl_HRMaster[[#This Row],[EmployeeID]],tbl_ManagerSurvey[[EmployeeID]:[PerformanceRating]],2,FALSE),"Not Found")</f>
        <v>3</v>
      </c>
      <c r="AA284" s="5">
        <f>IFERROR(VLOOKUP(tbl_HRMaster[[#This Row],[EmployeeID]],tbl_ManagerSurvey[[EmployeeID]:[PerformanceRating]],3,FALSE),"Not Found")</f>
        <v>3</v>
      </c>
      <c r="AB284" s="5" t="str">
        <f>IF(tbl_HRMaster[[#This Row],[Attrition]]="Yes","Left","Active")</f>
        <v>Left</v>
      </c>
      <c r="AC284" s="5" t="str">
        <f>_xlfn.IFS(tbl_HRMaster[[#This Row],[Age]]&lt;25,"Under 25",tbl_HRMaster[[#This Row],[Age]]&lt;35,"25-34",tbl_HRMaster[[#This Row],[Age]]&lt;45,"35-44",tbl_HRMaster[[#This Row],[Age]]&lt;55,"45-54",TRUE,"Above 54")</f>
        <v>25-34</v>
      </c>
      <c r="AD284" s="5" t="str">
        <f>_xlfn.IFS(
tbl_HRMaster[[#This Row],[YearsAtCompany]]&lt;2,"&lt; 2 Years",
tbl_HRMaster[[#This Row],[YearsAtCompany]]&lt;5,"2-4 Years",
tbl_HRMaster[[#This Row],[YearsAtCompany]]&lt;10,"5-9 Years",
TRUE,"10+ Years"
)</f>
        <v>&lt; 2 Years</v>
      </c>
      <c r="AE284" s="5">
        <f>IF(tbl_HRMaster[[#This Row],[Attrition]]="Yes",1,0)</f>
        <v>1</v>
      </c>
    </row>
    <row r="285" spans="1:31" x14ac:dyDescent="0.25">
      <c r="A285">
        <v>27</v>
      </c>
      <c r="B285" t="s">
        <v>28</v>
      </c>
      <c r="C285" t="s">
        <v>29</v>
      </c>
      <c r="D285" t="s">
        <v>23</v>
      </c>
      <c r="E285">
        <v>8</v>
      </c>
      <c r="F285">
        <v>1</v>
      </c>
      <c r="G285" t="s">
        <v>24</v>
      </c>
      <c r="H285">
        <v>4062</v>
      </c>
      <c r="I285" t="s">
        <v>34</v>
      </c>
      <c r="J285">
        <v>4</v>
      </c>
      <c r="K285" t="s">
        <v>40</v>
      </c>
      <c r="L285" t="s">
        <v>27</v>
      </c>
      <c r="M285">
        <v>102310</v>
      </c>
      <c r="N285">
        <v>1</v>
      </c>
      <c r="O285">
        <v>13</v>
      </c>
      <c r="P285">
        <v>1</v>
      </c>
      <c r="Q285">
        <v>1</v>
      </c>
      <c r="R285">
        <v>2</v>
      </c>
      <c r="S285">
        <v>1</v>
      </c>
      <c r="T285">
        <v>0</v>
      </c>
      <c r="U285">
        <v>0</v>
      </c>
      <c r="V285">
        <f>COUNTIF(tbl_HRMaster[EmployeeID],tbl_HRMaster[[#This Row],[EmployeeID]])</f>
        <v>1</v>
      </c>
      <c r="W285">
        <f>IFERROR(INDEX(tbl_EmployeeSurvey[EnvironmentSatisfaction],MATCH(tbl_HRMaster[[#This Row],[EmployeeID]],tbl_EmployeeSurvey[EmployeeID],0)),"Not Found")</f>
        <v>1</v>
      </c>
      <c r="X285">
        <f>IFERROR(INDEX(tbl_EmployeeSurvey[JobSatisfaction],MATCH(tbl_HRMaster[[#This Row],[EmployeeID]],tbl_EmployeeSurvey[EmployeeID],0)),"Not Found")</f>
        <v>2</v>
      </c>
      <c r="Y285" s="5">
        <f>IFERROR(INDEX(tbl_EmployeeSurvey[WorkLifeBalance],MATCH(tbl_HRMaster[[#This Row],[EmployeeID]],tbl_EmployeeSurvey[EmployeeID],0)),"Not Found")</f>
        <v>3</v>
      </c>
      <c r="Z285" s="5">
        <f>IFERROR(VLOOKUP(tbl_HRMaster[[#This Row],[EmployeeID]],tbl_ManagerSurvey[[EmployeeID]:[PerformanceRating]],2,FALSE),"Not Found")</f>
        <v>3</v>
      </c>
      <c r="AA285" s="5">
        <f>IFERROR(VLOOKUP(tbl_HRMaster[[#This Row],[EmployeeID]],tbl_ManagerSurvey[[EmployeeID]:[PerformanceRating]],3,FALSE),"Not Found")</f>
        <v>3</v>
      </c>
      <c r="AB285" s="5" t="str">
        <f>IF(tbl_HRMaster[[#This Row],[Attrition]]="Yes","Left","Active")</f>
        <v>Left</v>
      </c>
      <c r="AC285" s="5" t="str">
        <f>_xlfn.IFS(tbl_HRMaster[[#This Row],[Age]]&lt;25,"Under 25",tbl_HRMaster[[#This Row],[Age]]&lt;35,"25-34",tbl_HRMaster[[#This Row],[Age]]&lt;45,"35-44",tbl_HRMaster[[#This Row],[Age]]&lt;55,"45-54",TRUE,"Above 54")</f>
        <v>25-34</v>
      </c>
      <c r="AD285" s="5" t="str">
        <f>_xlfn.IFS(
tbl_HRMaster[[#This Row],[YearsAtCompany]]&lt;2,"&lt; 2 Years",
tbl_HRMaster[[#This Row],[YearsAtCompany]]&lt;5,"2-4 Years",
tbl_HRMaster[[#This Row],[YearsAtCompany]]&lt;10,"5-9 Years",
TRUE,"10+ Years"
)</f>
        <v>&lt; 2 Years</v>
      </c>
      <c r="AE285" s="5">
        <f>IF(tbl_HRMaster[[#This Row],[Attrition]]="Yes",1,0)</f>
        <v>1</v>
      </c>
    </row>
    <row r="286" spans="1:31" x14ac:dyDescent="0.25">
      <c r="A286">
        <v>21</v>
      </c>
      <c r="B286" t="s">
        <v>28</v>
      </c>
      <c r="C286" t="s">
        <v>22</v>
      </c>
      <c r="D286" t="s">
        <v>30</v>
      </c>
      <c r="E286">
        <v>1</v>
      </c>
      <c r="F286">
        <v>3</v>
      </c>
      <c r="G286" t="s">
        <v>38</v>
      </c>
      <c r="H286">
        <v>406</v>
      </c>
      <c r="I286" t="s">
        <v>34</v>
      </c>
      <c r="J286">
        <v>2</v>
      </c>
      <c r="K286" t="s">
        <v>35</v>
      </c>
      <c r="L286" t="s">
        <v>32</v>
      </c>
      <c r="M286">
        <v>104000</v>
      </c>
      <c r="N286">
        <v>1</v>
      </c>
      <c r="O286">
        <v>13</v>
      </c>
      <c r="P286">
        <v>1</v>
      </c>
      <c r="Q286">
        <v>1</v>
      </c>
      <c r="R286">
        <v>2</v>
      </c>
      <c r="S286">
        <v>1</v>
      </c>
      <c r="T286">
        <v>0</v>
      </c>
      <c r="U286">
        <v>0</v>
      </c>
      <c r="V286">
        <f>COUNTIF(tbl_HRMaster[EmployeeID],tbl_HRMaster[[#This Row],[EmployeeID]])</f>
        <v>1</v>
      </c>
      <c r="W286">
        <f>IFERROR(INDEX(tbl_EmployeeSurvey[EnvironmentSatisfaction],MATCH(tbl_HRMaster[[#This Row],[EmployeeID]],tbl_EmployeeSurvey[EmployeeID],0)),"Not Found")</f>
        <v>3</v>
      </c>
      <c r="X286">
        <f>IFERROR(INDEX(tbl_EmployeeSurvey[JobSatisfaction],MATCH(tbl_HRMaster[[#This Row],[EmployeeID]],tbl_EmployeeSurvey[EmployeeID],0)),"Not Found")</f>
        <v>4</v>
      </c>
      <c r="Y286" s="5">
        <f>IFERROR(INDEX(tbl_EmployeeSurvey[WorkLifeBalance],MATCH(tbl_HRMaster[[#This Row],[EmployeeID]],tbl_EmployeeSurvey[EmployeeID],0)),"Not Found")</f>
        <v>2</v>
      </c>
      <c r="Z286" s="5">
        <f>IFERROR(VLOOKUP(tbl_HRMaster[[#This Row],[EmployeeID]],tbl_ManagerSurvey[[EmployeeID]:[PerformanceRating]],2,FALSE),"Not Found")</f>
        <v>3</v>
      </c>
      <c r="AA286" s="5">
        <f>IFERROR(VLOOKUP(tbl_HRMaster[[#This Row],[EmployeeID]],tbl_ManagerSurvey[[EmployeeID]:[PerformanceRating]],3,FALSE),"Not Found")</f>
        <v>3</v>
      </c>
      <c r="AB286" s="5" t="str">
        <f>IF(tbl_HRMaster[[#This Row],[Attrition]]="Yes","Left","Active")</f>
        <v>Left</v>
      </c>
      <c r="AC286" s="5" t="str">
        <f>_xlfn.IFS(tbl_HRMaster[[#This Row],[Age]]&lt;25,"Under 25",tbl_HRMaster[[#This Row],[Age]]&lt;35,"25-34",tbl_HRMaster[[#This Row],[Age]]&lt;45,"35-44",tbl_HRMaster[[#This Row],[Age]]&lt;55,"45-54",TRUE,"Above 54")</f>
        <v>Under 25</v>
      </c>
      <c r="AD286" s="5" t="str">
        <f>_xlfn.IFS(
tbl_HRMaster[[#This Row],[YearsAtCompany]]&lt;2,"&lt; 2 Years",
tbl_HRMaster[[#This Row],[YearsAtCompany]]&lt;5,"2-4 Years",
tbl_HRMaster[[#This Row],[YearsAtCompany]]&lt;10,"5-9 Years",
TRUE,"10+ Years"
)</f>
        <v>&lt; 2 Years</v>
      </c>
      <c r="AE286" s="5">
        <f>IF(tbl_HRMaster[[#This Row],[Attrition]]="Yes",1,0)</f>
        <v>1</v>
      </c>
    </row>
    <row r="287" spans="1:31" x14ac:dyDescent="0.25">
      <c r="A287">
        <v>21</v>
      </c>
      <c r="B287" t="s">
        <v>28</v>
      </c>
      <c r="C287" t="s">
        <v>22</v>
      </c>
      <c r="D287" t="s">
        <v>30</v>
      </c>
      <c r="E287">
        <v>1</v>
      </c>
      <c r="F287">
        <v>3</v>
      </c>
      <c r="G287" t="s">
        <v>38</v>
      </c>
      <c r="H287">
        <v>1876</v>
      </c>
      <c r="I287" t="s">
        <v>34</v>
      </c>
      <c r="J287">
        <v>2</v>
      </c>
      <c r="K287" t="s">
        <v>35</v>
      </c>
      <c r="L287" t="s">
        <v>32</v>
      </c>
      <c r="M287">
        <v>104000</v>
      </c>
      <c r="N287">
        <v>1</v>
      </c>
      <c r="O287">
        <v>13</v>
      </c>
      <c r="P287">
        <v>1</v>
      </c>
      <c r="Q287">
        <v>1</v>
      </c>
      <c r="R287">
        <v>2</v>
      </c>
      <c r="S287">
        <v>1</v>
      </c>
      <c r="T287">
        <v>0</v>
      </c>
      <c r="U287">
        <v>0</v>
      </c>
      <c r="V287">
        <f>COUNTIF(tbl_HRMaster[EmployeeID],tbl_HRMaster[[#This Row],[EmployeeID]])</f>
        <v>1</v>
      </c>
      <c r="W287">
        <f>IFERROR(INDEX(tbl_EmployeeSurvey[EnvironmentSatisfaction],MATCH(tbl_HRMaster[[#This Row],[EmployeeID]],tbl_EmployeeSurvey[EmployeeID],0)),"Not Found")</f>
        <v>4</v>
      </c>
      <c r="X287">
        <f>IFERROR(INDEX(tbl_EmployeeSurvey[JobSatisfaction],MATCH(tbl_HRMaster[[#This Row],[EmployeeID]],tbl_EmployeeSurvey[EmployeeID],0)),"Not Found")</f>
        <v>4</v>
      </c>
      <c r="Y287" s="5">
        <f>IFERROR(INDEX(tbl_EmployeeSurvey[WorkLifeBalance],MATCH(tbl_HRMaster[[#This Row],[EmployeeID]],tbl_EmployeeSurvey[EmployeeID],0)),"Not Found")</f>
        <v>2</v>
      </c>
      <c r="Z287" s="5">
        <f>IFERROR(VLOOKUP(tbl_HRMaster[[#This Row],[EmployeeID]],tbl_ManagerSurvey[[EmployeeID]:[PerformanceRating]],2,FALSE),"Not Found")</f>
        <v>3</v>
      </c>
      <c r="AA287" s="5">
        <f>IFERROR(VLOOKUP(tbl_HRMaster[[#This Row],[EmployeeID]],tbl_ManagerSurvey[[EmployeeID]:[PerformanceRating]],3,FALSE),"Not Found")</f>
        <v>3</v>
      </c>
      <c r="AB287" s="5" t="str">
        <f>IF(tbl_HRMaster[[#This Row],[Attrition]]="Yes","Left","Active")</f>
        <v>Left</v>
      </c>
      <c r="AC287" s="5" t="str">
        <f>_xlfn.IFS(tbl_HRMaster[[#This Row],[Age]]&lt;25,"Under 25",tbl_HRMaster[[#This Row],[Age]]&lt;35,"25-34",tbl_HRMaster[[#This Row],[Age]]&lt;45,"35-44",tbl_HRMaster[[#This Row],[Age]]&lt;55,"45-54",TRUE,"Above 54")</f>
        <v>Under 25</v>
      </c>
      <c r="AD287" s="5" t="str">
        <f>_xlfn.IFS(
tbl_HRMaster[[#This Row],[YearsAtCompany]]&lt;2,"&lt; 2 Years",
tbl_HRMaster[[#This Row],[YearsAtCompany]]&lt;5,"2-4 Years",
tbl_HRMaster[[#This Row],[YearsAtCompany]]&lt;10,"5-9 Years",
TRUE,"10+ Years"
)</f>
        <v>&lt; 2 Years</v>
      </c>
      <c r="AE287" s="5">
        <f>IF(tbl_HRMaster[[#This Row],[Attrition]]="Yes",1,0)</f>
        <v>1</v>
      </c>
    </row>
    <row r="288" spans="1:31" x14ac:dyDescent="0.25">
      <c r="A288">
        <v>21</v>
      </c>
      <c r="B288" t="s">
        <v>28</v>
      </c>
      <c r="C288" t="s">
        <v>22</v>
      </c>
      <c r="D288" t="s">
        <v>30</v>
      </c>
      <c r="E288">
        <v>1</v>
      </c>
      <c r="F288">
        <v>3</v>
      </c>
      <c r="G288" t="s">
        <v>38</v>
      </c>
      <c r="H288">
        <v>3346</v>
      </c>
      <c r="I288" t="s">
        <v>34</v>
      </c>
      <c r="J288">
        <v>2</v>
      </c>
      <c r="K288" t="s">
        <v>35</v>
      </c>
      <c r="L288" t="s">
        <v>32</v>
      </c>
      <c r="M288">
        <v>104000</v>
      </c>
      <c r="N288">
        <v>1</v>
      </c>
      <c r="O288">
        <v>13</v>
      </c>
      <c r="P288">
        <v>1</v>
      </c>
      <c r="Q288">
        <v>1</v>
      </c>
      <c r="R288">
        <v>2</v>
      </c>
      <c r="S288">
        <v>1</v>
      </c>
      <c r="T288">
        <v>0</v>
      </c>
      <c r="U288">
        <v>0</v>
      </c>
      <c r="V288">
        <f>COUNTIF(tbl_HRMaster[EmployeeID],tbl_HRMaster[[#This Row],[EmployeeID]])</f>
        <v>1</v>
      </c>
      <c r="W288">
        <f>IFERROR(INDEX(tbl_EmployeeSurvey[EnvironmentSatisfaction],MATCH(tbl_HRMaster[[#This Row],[EmployeeID]],tbl_EmployeeSurvey[EmployeeID],0)),"Not Found")</f>
        <v>4</v>
      </c>
      <c r="X288">
        <f>IFERROR(INDEX(tbl_EmployeeSurvey[JobSatisfaction],MATCH(tbl_HRMaster[[#This Row],[EmployeeID]],tbl_EmployeeSurvey[EmployeeID],0)),"Not Found")</f>
        <v>4</v>
      </c>
      <c r="Y288" s="5">
        <f>IFERROR(INDEX(tbl_EmployeeSurvey[WorkLifeBalance],MATCH(tbl_HRMaster[[#This Row],[EmployeeID]],tbl_EmployeeSurvey[EmployeeID],0)),"Not Found")</f>
        <v>2</v>
      </c>
      <c r="Z288" s="5">
        <f>IFERROR(VLOOKUP(tbl_HRMaster[[#This Row],[EmployeeID]],tbl_ManagerSurvey[[EmployeeID]:[PerformanceRating]],2,FALSE),"Not Found")</f>
        <v>3</v>
      </c>
      <c r="AA288" s="5">
        <f>IFERROR(VLOOKUP(tbl_HRMaster[[#This Row],[EmployeeID]],tbl_ManagerSurvey[[EmployeeID]:[PerformanceRating]],3,FALSE),"Not Found")</f>
        <v>3</v>
      </c>
      <c r="AB288" s="5" t="str">
        <f>IF(tbl_HRMaster[[#This Row],[Attrition]]="Yes","Left","Active")</f>
        <v>Left</v>
      </c>
      <c r="AC288" s="5" t="str">
        <f>_xlfn.IFS(tbl_HRMaster[[#This Row],[Age]]&lt;25,"Under 25",tbl_HRMaster[[#This Row],[Age]]&lt;35,"25-34",tbl_HRMaster[[#This Row],[Age]]&lt;45,"35-44",tbl_HRMaster[[#This Row],[Age]]&lt;55,"45-54",TRUE,"Above 54")</f>
        <v>Under 25</v>
      </c>
      <c r="AD288" s="5" t="str">
        <f>_xlfn.IFS(
tbl_HRMaster[[#This Row],[YearsAtCompany]]&lt;2,"&lt; 2 Years",
tbl_HRMaster[[#This Row],[YearsAtCompany]]&lt;5,"2-4 Years",
tbl_HRMaster[[#This Row],[YearsAtCompany]]&lt;10,"5-9 Years",
TRUE,"10+ Years"
)</f>
        <v>&lt; 2 Years</v>
      </c>
      <c r="AE288" s="5">
        <f>IF(tbl_HRMaster[[#This Row],[Attrition]]="Yes",1,0)</f>
        <v>1</v>
      </c>
    </row>
    <row r="289" spans="1:31" x14ac:dyDescent="0.25">
      <c r="A289">
        <v>29</v>
      </c>
      <c r="B289" t="s">
        <v>28</v>
      </c>
      <c r="C289" t="s">
        <v>22</v>
      </c>
      <c r="D289" t="s">
        <v>23</v>
      </c>
      <c r="E289">
        <v>2</v>
      </c>
      <c r="F289">
        <v>4</v>
      </c>
      <c r="G289" t="s">
        <v>45</v>
      </c>
      <c r="H289">
        <v>332</v>
      </c>
      <c r="I289" t="s">
        <v>25</v>
      </c>
      <c r="J289">
        <v>4</v>
      </c>
      <c r="K289" t="s">
        <v>31</v>
      </c>
      <c r="L289" t="s">
        <v>27</v>
      </c>
      <c r="M289">
        <v>106500</v>
      </c>
      <c r="N289">
        <v>1</v>
      </c>
      <c r="O289">
        <v>13</v>
      </c>
      <c r="P289">
        <v>2</v>
      </c>
      <c r="Q289">
        <v>1</v>
      </c>
      <c r="R289">
        <v>2</v>
      </c>
      <c r="S289">
        <v>1</v>
      </c>
      <c r="T289">
        <v>0</v>
      </c>
      <c r="U289">
        <v>0</v>
      </c>
      <c r="V289">
        <f>COUNTIF(tbl_HRMaster[EmployeeID],tbl_HRMaster[[#This Row],[EmployeeID]])</f>
        <v>1</v>
      </c>
      <c r="W289">
        <f>IFERROR(INDEX(tbl_EmployeeSurvey[EnvironmentSatisfaction],MATCH(tbl_HRMaster[[#This Row],[EmployeeID]],tbl_EmployeeSurvey[EmployeeID],0)),"Not Found")</f>
        <v>2</v>
      </c>
      <c r="X289">
        <f>IFERROR(INDEX(tbl_EmployeeSurvey[JobSatisfaction],MATCH(tbl_HRMaster[[#This Row],[EmployeeID]],tbl_EmployeeSurvey[EmployeeID],0)),"Not Found")</f>
        <v>1</v>
      </c>
      <c r="Y289" s="5">
        <f>IFERROR(INDEX(tbl_EmployeeSurvey[WorkLifeBalance],MATCH(tbl_HRMaster[[#This Row],[EmployeeID]],tbl_EmployeeSurvey[EmployeeID],0)),"Not Found")</f>
        <v>3</v>
      </c>
      <c r="Z289" s="5">
        <f>IFERROR(VLOOKUP(tbl_HRMaster[[#This Row],[EmployeeID]],tbl_ManagerSurvey[[EmployeeID]:[PerformanceRating]],2,FALSE),"Not Found")</f>
        <v>4</v>
      </c>
      <c r="AA289" s="5">
        <f>IFERROR(VLOOKUP(tbl_HRMaster[[#This Row],[EmployeeID]],tbl_ManagerSurvey[[EmployeeID]:[PerformanceRating]],3,FALSE),"Not Found")</f>
        <v>3</v>
      </c>
      <c r="AB289" s="5" t="str">
        <f>IF(tbl_HRMaster[[#This Row],[Attrition]]="Yes","Left","Active")</f>
        <v>Left</v>
      </c>
      <c r="AC289" s="5" t="str">
        <f>_xlfn.IFS(tbl_HRMaster[[#This Row],[Age]]&lt;25,"Under 25",tbl_HRMaster[[#This Row],[Age]]&lt;35,"25-34",tbl_HRMaster[[#This Row],[Age]]&lt;45,"35-44",tbl_HRMaster[[#This Row],[Age]]&lt;55,"45-54",TRUE,"Above 54")</f>
        <v>25-34</v>
      </c>
      <c r="AD289" s="5" t="str">
        <f>_xlfn.IFS(
tbl_HRMaster[[#This Row],[YearsAtCompany]]&lt;2,"&lt; 2 Years",
tbl_HRMaster[[#This Row],[YearsAtCompany]]&lt;5,"2-4 Years",
tbl_HRMaster[[#This Row],[YearsAtCompany]]&lt;10,"5-9 Years",
TRUE,"10+ Years"
)</f>
        <v>&lt; 2 Years</v>
      </c>
      <c r="AE289" s="5">
        <f>IF(tbl_HRMaster[[#This Row],[Attrition]]="Yes",1,0)</f>
        <v>1</v>
      </c>
    </row>
    <row r="290" spans="1:31" x14ac:dyDescent="0.25">
      <c r="A290">
        <v>29</v>
      </c>
      <c r="B290" t="s">
        <v>28</v>
      </c>
      <c r="C290" t="s">
        <v>22</v>
      </c>
      <c r="D290" t="s">
        <v>23</v>
      </c>
      <c r="E290">
        <v>2</v>
      </c>
      <c r="F290">
        <v>4</v>
      </c>
      <c r="G290" t="s">
        <v>45</v>
      </c>
      <c r="H290">
        <v>1802</v>
      </c>
      <c r="I290" t="s">
        <v>25</v>
      </c>
      <c r="J290">
        <v>4</v>
      </c>
      <c r="K290" t="s">
        <v>31</v>
      </c>
      <c r="L290" t="s">
        <v>27</v>
      </c>
      <c r="M290">
        <v>106500</v>
      </c>
      <c r="N290">
        <v>1</v>
      </c>
      <c r="O290">
        <v>13</v>
      </c>
      <c r="P290">
        <v>2</v>
      </c>
      <c r="Q290">
        <v>1</v>
      </c>
      <c r="R290">
        <v>2</v>
      </c>
      <c r="S290">
        <v>1</v>
      </c>
      <c r="T290">
        <v>0</v>
      </c>
      <c r="U290">
        <v>0</v>
      </c>
      <c r="V290">
        <f>COUNTIF(tbl_HRMaster[EmployeeID],tbl_HRMaster[[#This Row],[EmployeeID]])</f>
        <v>1</v>
      </c>
      <c r="W290">
        <f>IFERROR(INDEX(tbl_EmployeeSurvey[EnvironmentSatisfaction],MATCH(tbl_HRMaster[[#This Row],[EmployeeID]],tbl_EmployeeSurvey[EmployeeID],0)),"Not Found")</f>
        <v>2</v>
      </c>
      <c r="X290">
        <f>IFERROR(INDEX(tbl_EmployeeSurvey[JobSatisfaction],MATCH(tbl_HRMaster[[#This Row],[EmployeeID]],tbl_EmployeeSurvey[EmployeeID],0)),"Not Found")</f>
        <v>1</v>
      </c>
      <c r="Y290" s="5">
        <f>IFERROR(INDEX(tbl_EmployeeSurvey[WorkLifeBalance],MATCH(tbl_HRMaster[[#This Row],[EmployeeID]],tbl_EmployeeSurvey[EmployeeID],0)),"Not Found")</f>
        <v>3</v>
      </c>
      <c r="Z290" s="5">
        <f>IFERROR(VLOOKUP(tbl_HRMaster[[#This Row],[EmployeeID]],tbl_ManagerSurvey[[EmployeeID]:[PerformanceRating]],2,FALSE),"Not Found")</f>
        <v>4</v>
      </c>
      <c r="AA290" s="5">
        <f>IFERROR(VLOOKUP(tbl_HRMaster[[#This Row],[EmployeeID]],tbl_ManagerSurvey[[EmployeeID]:[PerformanceRating]],3,FALSE),"Not Found")</f>
        <v>3</v>
      </c>
      <c r="AB290" s="5" t="str">
        <f>IF(tbl_HRMaster[[#This Row],[Attrition]]="Yes","Left","Active")</f>
        <v>Left</v>
      </c>
      <c r="AC290" s="5" t="str">
        <f>_xlfn.IFS(tbl_HRMaster[[#This Row],[Age]]&lt;25,"Under 25",tbl_HRMaster[[#This Row],[Age]]&lt;35,"25-34",tbl_HRMaster[[#This Row],[Age]]&lt;45,"35-44",tbl_HRMaster[[#This Row],[Age]]&lt;55,"45-54",TRUE,"Above 54")</f>
        <v>25-34</v>
      </c>
      <c r="AD290" s="5" t="str">
        <f>_xlfn.IFS(
tbl_HRMaster[[#This Row],[YearsAtCompany]]&lt;2,"&lt; 2 Years",
tbl_HRMaster[[#This Row],[YearsAtCompany]]&lt;5,"2-4 Years",
tbl_HRMaster[[#This Row],[YearsAtCompany]]&lt;10,"5-9 Years",
TRUE,"10+ Years"
)</f>
        <v>&lt; 2 Years</v>
      </c>
      <c r="AE290" s="5">
        <f>IF(tbl_HRMaster[[#This Row],[Attrition]]="Yes",1,0)</f>
        <v>1</v>
      </c>
    </row>
    <row r="291" spans="1:31" x14ac:dyDescent="0.25">
      <c r="A291">
        <v>29</v>
      </c>
      <c r="B291" t="s">
        <v>28</v>
      </c>
      <c r="C291" t="s">
        <v>22</v>
      </c>
      <c r="D291" t="s">
        <v>23</v>
      </c>
      <c r="E291">
        <v>2</v>
      </c>
      <c r="F291">
        <v>4</v>
      </c>
      <c r="G291" t="s">
        <v>45</v>
      </c>
      <c r="H291">
        <v>3272</v>
      </c>
      <c r="I291" t="s">
        <v>25</v>
      </c>
      <c r="J291">
        <v>4</v>
      </c>
      <c r="K291" t="s">
        <v>31</v>
      </c>
      <c r="L291" t="s">
        <v>27</v>
      </c>
      <c r="M291">
        <v>106500</v>
      </c>
      <c r="N291">
        <v>1</v>
      </c>
      <c r="O291">
        <v>13</v>
      </c>
      <c r="P291">
        <v>2</v>
      </c>
      <c r="Q291">
        <v>1</v>
      </c>
      <c r="R291">
        <v>2</v>
      </c>
      <c r="S291">
        <v>1</v>
      </c>
      <c r="T291">
        <v>0</v>
      </c>
      <c r="U291">
        <v>0</v>
      </c>
      <c r="V291">
        <f>COUNTIF(tbl_HRMaster[EmployeeID],tbl_HRMaster[[#This Row],[EmployeeID]])</f>
        <v>1</v>
      </c>
      <c r="W291">
        <f>IFERROR(INDEX(tbl_EmployeeSurvey[EnvironmentSatisfaction],MATCH(tbl_HRMaster[[#This Row],[EmployeeID]],tbl_EmployeeSurvey[EmployeeID],0)),"Not Found")</f>
        <v>2</v>
      </c>
      <c r="X291">
        <f>IFERROR(INDEX(tbl_EmployeeSurvey[JobSatisfaction],MATCH(tbl_HRMaster[[#This Row],[EmployeeID]],tbl_EmployeeSurvey[EmployeeID],0)),"Not Found")</f>
        <v>1</v>
      </c>
      <c r="Y291" s="5">
        <f>IFERROR(INDEX(tbl_EmployeeSurvey[WorkLifeBalance],MATCH(tbl_HRMaster[[#This Row],[EmployeeID]],tbl_EmployeeSurvey[EmployeeID],0)),"Not Found")</f>
        <v>3</v>
      </c>
      <c r="Z291" s="5">
        <f>IFERROR(VLOOKUP(tbl_HRMaster[[#This Row],[EmployeeID]],tbl_ManagerSurvey[[EmployeeID]:[PerformanceRating]],2,FALSE),"Not Found")</f>
        <v>4</v>
      </c>
      <c r="AA291" s="5">
        <f>IFERROR(VLOOKUP(tbl_HRMaster[[#This Row],[EmployeeID]],tbl_ManagerSurvey[[EmployeeID]:[PerformanceRating]],3,FALSE),"Not Found")</f>
        <v>3</v>
      </c>
      <c r="AB291" s="5" t="str">
        <f>IF(tbl_HRMaster[[#This Row],[Attrition]]="Yes","Left","Active")</f>
        <v>Left</v>
      </c>
      <c r="AC291" s="5" t="str">
        <f>_xlfn.IFS(tbl_HRMaster[[#This Row],[Age]]&lt;25,"Under 25",tbl_HRMaster[[#This Row],[Age]]&lt;35,"25-34",tbl_HRMaster[[#This Row],[Age]]&lt;45,"35-44",tbl_HRMaster[[#This Row],[Age]]&lt;55,"45-54",TRUE,"Above 54")</f>
        <v>25-34</v>
      </c>
      <c r="AD291" s="5" t="str">
        <f>_xlfn.IFS(
tbl_HRMaster[[#This Row],[YearsAtCompany]]&lt;2,"&lt; 2 Years",
tbl_HRMaster[[#This Row],[YearsAtCompany]]&lt;5,"2-4 Years",
tbl_HRMaster[[#This Row],[YearsAtCompany]]&lt;10,"5-9 Years",
TRUE,"10+ Years"
)</f>
        <v>&lt; 2 Years</v>
      </c>
      <c r="AE291" s="5">
        <f>IF(tbl_HRMaster[[#This Row],[Attrition]]="Yes",1,0)</f>
        <v>1</v>
      </c>
    </row>
    <row r="292" spans="1:31" x14ac:dyDescent="0.25">
      <c r="A292">
        <v>29</v>
      </c>
      <c r="B292" t="s">
        <v>21</v>
      </c>
      <c r="C292" t="s">
        <v>22</v>
      </c>
      <c r="D292" t="s">
        <v>30</v>
      </c>
      <c r="E292">
        <v>1</v>
      </c>
      <c r="F292">
        <v>2</v>
      </c>
      <c r="G292" t="s">
        <v>38</v>
      </c>
      <c r="H292">
        <v>289</v>
      </c>
      <c r="I292" t="s">
        <v>25</v>
      </c>
      <c r="J292">
        <v>1</v>
      </c>
      <c r="K292" t="s">
        <v>35</v>
      </c>
      <c r="L292" t="s">
        <v>32</v>
      </c>
      <c r="M292">
        <v>106730</v>
      </c>
      <c r="N292">
        <v>1</v>
      </c>
      <c r="O292">
        <v>13</v>
      </c>
      <c r="P292">
        <v>3</v>
      </c>
      <c r="Q292">
        <v>1</v>
      </c>
      <c r="R292">
        <v>2</v>
      </c>
      <c r="S292">
        <v>1</v>
      </c>
      <c r="T292">
        <v>0</v>
      </c>
      <c r="U292">
        <v>0</v>
      </c>
      <c r="V292">
        <f>COUNTIF(tbl_HRMaster[EmployeeID],tbl_HRMaster[[#This Row],[EmployeeID]])</f>
        <v>1</v>
      </c>
      <c r="W292">
        <f>IFERROR(INDEX(tbl_EmployeeSurvey[EnvironmentSatisfaction],MATCH(tbl_HRMaster[[#This Row],[EmployeeID]],tbl_EmployeeSurvey[EmployeeID],0)),"Not Found")</f>
        <v>3</v>
      </c>
      <c r="X292">
        <f>IFERROR(INDEX(tbl_EmployeeSurvey[JobSatisfaction],MATCH(tbl_HRMaster[[#This Row],[EmployeeID]],tbl_EmployeeSurvey[EmployeeID],0)),"Not Found")</f>
        <v>3</v>
      </c>
      <c r="Y292" s="5">
        <f>IFERROR(INDEX(tbl_EmployeeSurvey[WorkLifeBalance],MATCH(tbl_HRMaster[[#This Row],[EmployeeID]],tbl_EmployeeSurvey[EmployeeID],0)),"Not Found")</f>
        <v>3</v>
      </c>
      <c r="Z292" s="5">
        <f>IFERROR(VLOOKUP(tbl_HRMaster[[#This Row],[EmployeeID]],tbl_ManagerSurvey[[EmployeeID]:[PerformanceRating]],2,FALSE),"Not Found")</f>
        <v>3</v>
      </c>
      <c r="AA292" s="5">
        <f>IFERROR(VLOOKUP(tbl_HRMaster[[#This Row],[EmployeeID]],tbl_ManagerSurvey[[EmployeeID]:[PerformanceRating]],3,FALSE),"Not Found")</f>
        <v>3</v>
      </c>
      <c r="AB292" s="5" t="str">
        <f>IF(tbl_HRMaster[[#This Row],[Attrition]]="Yes","Left","Active")</f>
        <v>Active</v>
      </c>
      <c r="AC292" s="5" t="str">
        <f>_xlfn.IFS(tbl_HRMaster[[#This Row],[Age]]&lt;25,"Under 25",tbl_HRMaster[[#This Row],[Age]]&lt;35,"25-34",tbl_HRMaster[[#This Row],[Age]]&lt;45,"35-44",tbl_HRMaster[[#This Row],[Age]]&lt;55,"45-54",TRUE,"Above 54")</f>
        <v>25-34</v>
      </c>
      <c r="AD292" s="5" t="str">
        <f>_xlfn.IFS(
tbl_HRMaster[[#This Row],[YearsAtCompany]]&lt;2,"&lt; 2 Years",
tbl_HRMaster[[#This Row],[YearsAtCompany]]&lt;5,"2-4 Years",
tbl_HRMaster[[#This Row],[YearsAtCompany]]&lt;10,"5-9 Years",
TRUE,"10+ Years"
)</f>
        <v>&lt; 2 Years</v>
      </c>
      <c r="AE292" s="5">
        <f>IF(tbl_HRMaster[[#This Row],[Attrition]]="Yes",1,0)</f>
        <v>0</v>
      </c>
    </row>
    <row r="293" spans="1:31" x14ac:dyDescent="0.25">
      <c r="A293">
        <v>29</v>
      </c>
      <c r="B293" t="s">
        <v>21</v>
      </c>
      <c r="C293" t="s">
        <v>22</v>
      </c>
      <c r="D293" t="s">
        <v>30</v>
      </c>
      <c r="E293">
        <v>1</v>
      </c>
      <c r="F293">
        <v>2</v>
      </c>
      <c r="G293" t="s">
        <v>38</v>
      </c>
      <c r="H293">
        <v>1759</v>
      </c>
      <c r="I293" t="s">
        <v>25</v>
      </c>
      <c r="J293">
        <v>1</v>
      </c>
      <c r="K293" t="s">
        <v>35</v>
      </c>
      <c r="L293" t="s">
        <v>32</v>
      </c>
      <c r="M293">
        <v>106730</v>
      </c>
      <c r="N293">
        <v>1</v>
      </c>
      <c r="O293">
        <v>13</v>
      </c>
      <c r="P293">
        <v>3</v>
      </c>
      <c r="Q293">
        <v>1</v>
      </c>
      <c r="R293">
        <v>2</v>
      </c>
      <c r="S293">
        <v>1</v>
      </c>
      <c r="T293">
        <v>0</v>
      </c>
      <c r="U293">
        <v>0</v>
      </c>
      <c r="V293">
        <f>COUNTIF(tbl_HRMaster[EmployeeID],tbl_HRMaster[[#This Row],[EmployeeID]])</f>
        <v>1</v>
      </c>
      <c r="W293">
        <f>IFERROR(INDEX(tbl_EmployeeSurvey[EnvironmentSatisfaction],MATCH(tbl_HRMaster[[#This Row],[EmployeeID]],tbl_EmployeeSurvey[EmployeeID],0)),"Not Found")</f>
        <v>3</v>
      </c>
      <c r="X293">
        <f>IFERROR(INDEX(tbl_EmployeeSurvey[JobSatisfaction],MATCH(tbl_HRMaster[[#This Row],[EmployeeID]],tbl_EmployeeSurvey[EmployeeID],0)),"Not Found")</f>
        <v>3</v>
      </c>
      <c r="Y293" s="5">
        <f>IFERROR(INDEX(tbl_EmployeeSurvey[WorkLifeBalance],MATCH(tbl_HRMaster[[#This Row],[EmployeeID]],tbl_EmployeeSurvey[EmployeeID],0)),"Not Found")</f>
        <v>3</v>
      </c>
      <c r="Z293" s="5">
        <f>IFERROR(VLOOKUP(tbl_HRMaster[[#This Row],[EmployeeID]],tbl_ManagerSurvey[[EmployeeID]:[PerformanceRating]],2,FALSE),"Not Found")</f>
        <v>3</v>
      </c>
      <c r="AA293" s="5">
        <f>IFERROR(VLOOKUP(tbl_HRMaster[[#This Row],[EmployeeID]],tbl_ManagerSurvey[[EmployeeID]:[PerformanceRating]],3,FALSE),"Not Found")</f>
        <v>3</v>
      </c>
      <c r="AB293" s="5" t="str">
        <f>IF(tbl_HRMaster[[#This Row],[Attrition]]="Yes","Left","Active")</f>
        <v>Active</v>
      </c>
      <c r="AC293" s="5" t="str">
        <f>_xlfn.IFS(tbl_HRMaster[[#This Row],[Age]]&lt;25,"Under 25",tbl_HRMaster[[#This Row],[Age]]&lt;35,"25-34",tbl_HRMaster[[#This Row],[Age]]&lt;45,"35-44",tbl_HRMaster[[#This Row],[Age]]&lt;55,"45-54",TRUE,"Above 54")</f>
        <v>25-34</v>
      </c>
      <c r="AD293" s="5" t="str">
        <f>_xlfn.IFS(
tbl_HRMaster[[#This Row],[YearsAtCompany]]&lt;2,"&lt; 2 Years",
tbl_HRMaster[[#This Row],[YearsAtCompany]]&lt;5,"2-4 Years",
tbl_HRMaster[[#This Row],[YearsAtCompany]]&lt;10,"5-9 Years",
TRUE,"10+ Years"
)</f>
        <v>&lt; 2 Years</v>
      </c>
      <c r="AE293" s="5">
        <f>IF(tbl_HRMaster[[#This Row],[Attrition]]="Yes",1,0)</f>
        <v>0</v>
      </c>
    </row>
    <row r="294" spans="1:31" x14ac:dyDescent="0.25">
      <c r="A294">
        <v>29</v>
      </c>
      <c r="B294" t="s">
        <v>21</v>
      </c>
      <c r="C294" t="s">
        <v>22</v>
      </c>
      <c r="D294" t="s">
        <v>30</v>
      </c>
      <c r="E294">
        <v>1</v>
      </c>
      <c r="F294">
        <v>2</v>
      </c>
      <c r="G294" t="s">
        <v>38</v>
      </c>
      <c r="H294">
        <v>3229</v>
      </c>
      <c r="I294" t="s">
        <v>25</v>
      </c>
      <c r="J294">
        <v>1</v>
      </c>
      <c r="K294" t="s">
        <v>35</v>
      </c>
      <c r="L294" t="s">
        <v>32</v>
      </c>
      <c r="M294">
        <v>106730</v>
      </c>
      <c r="N294">
        <v>1</v>
      </c>
      <c r="O294">
        <v>13</v>
      </c>
      <c r="P294">
        <v>3</v>
      </c>
      <c r="Q294">
        <v>1</v>
      </c>
      <c r="R294">
        <v>2</v>
      </c>
      <c r="S294">
        <v>1</v>
      </c>
      <c r="T294">
        <v>0</v>
      </c>
      <c r="U294">
        <v>0</v>
      </c>
      <c r="V294">
        <f>COUNTIF(tbl_HRMaster[EmployeeID],tbl_HRMaster[[#This Row],[EmployeeID]])</f>
        <v>1</v>
      </c>
      <c r="W294">
        <f>IFERROR(INDEX(tbl_EmployeeSurvey[EnvironmentSatisfaction],MATCH(tbl_HRMaster[[#This Row],[EmployeeID]],tbl_EmployeeSurvey[EmployeeID],0)),"Not Found")</f>
        <v>3</v>
      </c>
      <c r="X294">
        <f>IFERROR(INDEX(tbl_EmployeeSurvey[JobSatisfaction],MATCH(tbl_HRMaster[[#This Row],[EmployeeID]],tbl_EmployeeSurvey[EmployeeID],0)),"Not Found")</f>
        <v>3</v>
      </c>
      <c r="Y294" s="5">
        <f>IFERROR(INDEX(tbl_EmployeeSurvey[WorkLifeBalance],MATCH(tbl_HRMaster[[#This Row],[EmployeeID]],tbl_EmployeeSurvey[EmployeeID],0)),"Not Found")</f>
        <v>3</v>
      </c>
      <c r="Z294" s="5">
        <f>IFERROR(VLOOKUP(tbl_HRMaster[[#This Row],[EmployeeID]],tbl_ManagerSurvey[[EmployeeID]:[PerformanceRating]],2,FALSE),"Not Found")</f>
        <v>3</v>
      </c>
      <c r="AA294" s="5">
        <f>IFERROR(VLOOKUP(tbl_HRMaster[[#This Row],[EmployeeID]],tbl_ManagerSurvey[[EmployeeID]:[PerformanceRating]],3,FALSE),"Not Found")</f>
        <v>3</v>
      </c>
      <c r="AB294" s="5" t="str">
        <f>IF(tbl_HRMaster[[#This Row],[Attrition]]="Yes","Left","Active")</f>
        <v>Active</v>
      </c>
      <c r="AC294" s="5" t="str">
        <f>_xlfn.IFS(tbl_HRMaster[[#This Row],[Age]]&lt;25,"Under 25",tbl_HRMaster[[#This Row],[Age]]&lt;35,"25-34",tbl_HRMaster[[#This Row],[Age]]&lt;45,"35-44",tbl_HRMaster[[#This Row],[Age]]&lt;55,"45-54",TRUE,"Above 54")</f>
        <v>25-34</v>
      </c>
      <c r="AD294" s="5" t="str">
        <f>_xlfn.IFS(
tbl_HRMaster[[#This Row],[YearsAtCompany]]&lt;2,"&lt; 2 Years",
tbl_HRMaster[[#This Row],[YearsAtCompany]]&lt;5,"2-4 Years",
tbl_HRMaster[[#This Row],[YearsAtCompany]]&lt;10,"5-9 Years",
TRUE,"10+ Years"
)</f>
        <v>&lt; 2 Years</v>
      </c>
      <c r="AE294" s="5">
        <f>IF(tbl_HRMaster[[#This Row],[Attrition]]="Yes",1,0)</f>
        <v>0</v>
      </c>
    </row>
    <row r="295" spans="1:31" x14ac:dyDescent="0.25">
      <c r="A295">
        <v>22</v>
      </c>
      <c r="B295" t="s">
        <v>21</v>
      </c>
      <c r="C295" t="s">
        <v>36</v>
      </c>
      <c r="D295" t="s">
        <v>30</v>
      </c>
      <c r="E295">
        <v>8</v>
      </c>
      <c r="F295">
        <v>3</v>
      </c>
      <c r="G295" t="s">
        <v>24</v>
      </c>
      <c r="H295">
        <v>1230</v>
      </c>
      <c r="I295" t="s">
        <v>25</v>
      </c>
      <c r="J295">
        <v>3</v>
      </c>
      <c r="K295" t="s">
        <v>35</v>
      </c>
      <c r="L295" t="s">
        <v>41</v>
      </c>
      <c r="M295">
        <v>108510</v>
      </c>
      <c r="N295">
        <v>1</v>
      </c>
      <c r="O295">
        <v>16</v>
      </c>
      <c r="P295">
        <v>1</v>
      </c>
      <c r="Q295">
        <v>1</v>
      </c>
      <c r="R295">
        <v>2</v>
      </c>
      <c r="S295">
        <v>1</v>
      </c>
      <c r="T295">
        <v>0</v>
      </c>
      <c r="U295">
        <v>0</v>
      </c>
      <c r="V295">
        <f>COUNTIF(tbl_HRMaster[EmployeeID],tbl_HRMaster[[#This Row],[EmployeeID]])</f>
        <v>1</v>
      </c>
      <c r="W295">
        <f>IFERROR(INDEX(tbl_EmployeeSurvey[EnvironmentSatisfaction],MATCH(tbl_HRMaster[[#This Row],[EmployeeID]],tbl_EmployeeSurvey[EmployeeID],0)),"Not Found")</f>
        <v>4</v>
      </c>
      <c r="X295">
        <f>IFERROR(INDEX(tbl_EmployeeSurvey[JobSatisfaction],MATCH(tbl_HRMaster[[#This Row],[EmployeeID]],tbl_EmployeeSurvey[EmployeeID],0)),"Not Found")</f>
        <v>4</v>
      </c>
      <c r="Y295" s="5">
        <f>IFERROR(INDEX(tbl_EmployeeSurvey[WorkLifeBalance],MATCH(tbl_HRMaster[[#This Row],[EmployeeID]],tbl_EmployeeSurvey[EmployeeID],0)),"Not Found")</f>
        <v>2</v>
      </c>
      <c r="Z295" s="5">
        <f>IFERROR(VLOOKUP(tbl_HRMaster[[#This Row],[EmployeeID]],tbl_ManagerSurvey[[EmployeeID]:[PerformanceRating]],2,FALSE),"Not Found")</f>
        <v>4</v>
      </c>
      <c r="AA295" s="5">
        <f>IFERROR(VLOOKUP(tbl_HRMaster[[#This Row],[EmployeeID]],tbl_ManagerSurvey[[EmployeeID]:[PerformanceRating]],3,FALSE),"Not Found")</f>
        <v>3</v>
      </c>
      <c r="AB295" s="5" t="str">
        <f>IF(tbl_HRMaster[[#This Row],[Attrition]]="Yes","Left","Active")</f>
        <v>Active</v>
      </c>
      <c r="AC295" s="5" t="str">
        <f>_xlfn.IFS(tbl_HRMaster[[#This Row],[Age]]&lt;25,"Under 25",tbl_HRMaster[[#This Row],[Age]]&lt;35,"25-34",tbl_HRMaster[[#This Row],[Age]]&lt;45,"35-44",tbl_HRMaster[[#This Row],[Age]]&lt;55,"45-54",TRUE,"Above 54")</f>
        <v>Under 25</v>
      </c>
      <c r="AD295" s="5" t="str">
        <f>_xlfn.IFS(
tbl_HRMaster[[#This Row],[YearsAtCompany]]&lt;2,"&lt; 2 Years",
tbl_HRMaster[[#This Row],[YearsAtCompany]]&lt;5,"2-4 Years",
tbl_HRMaster[[#This Row],[YearsAtCompany]]&lt;10,"5-9 Years",
TRUE,"10+ Years"
)</f>
        <v>&lt; 2 Years</v>
      </c>
      <c r="AE295" s="5">
        <f>IF(tbl_HRMaster[[#This Row],[Attrition]]="Yes",1,0)</f>
        <v>0</v>
      </c>
    </row>
    <row r="296" spans="1:31" x14ac:dyDescent="0.25">
      <c r="A296">
        <v>22</v>
      </c>
      <c r="B296" t="s">
        <v>21</v>
      </c>
      <c r="C296" t="s">
        <v>36</v>
      </c>
      <c r="D296" t="s">
        <v>30</v>
      </c>
      <c r="E296">
        <v>8</v>
      </c>
      <c r="F296">
        <v>3</v>
      </c>
      <c r="G296" t="s">
        <v>24</v>
      </c>
      <c r="H296">
        <v>2700</v>
      </c>
      <c r="I296" t="s">
        <v>25</v>
      </c>
      <c r="J296">
        <v>3</v>
      </c>
      <c r="K296" t="s">
        <v>35</v>
      </c>
      <c r="L296" t="s">
        <v>41</v>
      </c>
      <c r="M296">
        <v>108510</v>
      </c>
      <c r="N296">
        <v>1</v>
      </c>
      <c r="O296">
        <v>16</v>
      </c>
      <c r="P296">
        <v>1</v>
      </c>
      <c r="Q296">
        <v>1</v>
      </c>
      <c r="R296">
        <v>2</v>
      </c>
      <c r="S296">
        <v>1</v>
      </c>
      <c r="T296">
        <v>0</v>
      </c>
      <c r="U296">
        <v>0</v>
      </c>
      <c r="V296">
        <f>COUNTIF(tbl_HRMaster[EmployeeID],tbl_HRMaster[[#This Row],[EmployeeID]])</f>
        <v>1</v>
      </c>
      <c r="W296">
        <f>IFERROR(INDEX(tbl_EmployeeSurvey[EnvironmentSatisfaction],MATCH(tbl_HRMaster[[#This Row],[EmployeeID]],tbl_EmployeeSurvey[EmployeeID],0)),"Not Found")</f>
        <v>4</v>
      </c>
      <c r="X296">
        <f>IFERROR(INDEX(tbl_EmployeeSurvey[JobSatisfaction],MATCH(tbl_HRMaster[[#This Row],[EmployeeID]],tbl_EmployeeSurvey[EmployeeID],0)),"Not Found")</f>
        <v>4</v>
      </c>
      <c r="Y296" s="5">
        <f>IFERROR(INDEX(tbl_EmployeeSurvey[WorkLifeBalance],MATCH(tbl_HRMaster[[#This Row],[EmployeeID]],tbl_EmployeeSurvey[EmployeeID],0)),"Not Found")</f>
        <v>2</v>
      </c>
      <c r="Z296" s="5">
        <f>IFERROR(VLOOKUP(tbl_HRMaster[[#This Row],[EmployeeID]],tbl_ManagerSurvey[[EmployeeID]:[PerformanceRating]],2,FALSE),"Not Found")</f>
        <v>4</v>
      </c>
      <c r="AA296" s="5">
        <f>IFERROR(VLOOKUP(tbl_HRMaster[[#This Row],[EmployeeID]],tbl_ManagerSurvey[[EmployeeID]:[PerformanceRating]],3,FALSE),"Not Found")</f>
        <v>3</v>
      </c>
      <c r="AB296" s="5" t="str">
        <f>IF(tbl_HRMaster[[#This Row],[Attrition]]="Yes","Left","Active")</f>
        <v>Active</v>
      </c>
      <c r="AC296" s="5" t="str">
        <f>_xlfn.IFS(tbl_HRMaster[[#This Row],[Age]]&lt;25,"Under 25",tbl_HRMaster[[#This Row],[Age]]&lt;35,"25-34",tbl_HRMaster[[#This Row],[Age]]&lt;45,"35-44",tbl_HRMaster[[#This Row],[Age]]&lt;55,"45-54",TRUE,"Above 54")</f>
        <v>Under 25</v>
      </c>
      <c r="AD296" s="5" t="str">
        <f>_xlfn.IFS(
tbl_HRMaster[[#This Row],[YearsAtCompany]]&lt;2,"&lt; 2 Years",
tbl_HRMaster[[#This Row],[YearsAtCompany]]&lt;5,"2-4 Years",
tbl_HRMaster[[#This Row],[YearsAtCompany]]&lt;10,"5-9 Years",
TRUE,"10+ Years"
)</f>
        <v>&lt; 2 Years</v>
      </c>
      <c r="AE296" s="5">
        <f>IF(tbl_HRMaster[[#This Row],[Attrition]]="Yes",1,0)</f>
        <v>0</v>
      </c>
    </row>
    <row r="297" spans="1:31" x14ac:dyDescent="0.25">
      <c r="A297">
        <v>22</v>
      </c>
      <c r="B297" t="s">
        <v>21</v>
      </c>
      <c r="C297" t="s">
        <v>36</v>
      </c>
      <c r="D297" t="s">
        <v>30</v>
      </c>
      <c r="E297">
        <v>8</v>
      </c>
      <c r="F297">
        <v>3</v>
      </c>
      <c r="G297" t="s">
        <v>24</v>
      </c>
      <c r="H297">
        <v>4170</v>
      </c>
      <c r="I297" t="s">
        <v>25</v>
      </c>
      <c r="J297">
        <v>3</v>
      </c>
      <c r="K297" t="s">
        <v>35</v>
      </c>
      <c r="L297" t="s">
        <v>41</v>
      </c>
      <c r="M297">
        <v>108510</v>
      </c>
      <c r="N297">
        <v>1</v>
      </c>
      <c r="O297">
        <v>16</v>
      </c>
      <c r="P297">
        <v>1</v>
      </c>
      <c r="Q297">
        <v>1</v>
      </c>
      <c r="R297">
        <v>2</v>
      </c>
      <c r="S297">
        <v>1</v>
      </c>
      <c r="T297">
        <v>0</v>
      </c>
      <c r="U297">
        <v>0</v>
      </c>
      <c r="V297">
        <f>COUNTIF(tbl_HRMaster[EmployeeID],tbl_HRMaster[[#This Row],[EmployeeID]])</f>
        <v>1</v>
      </c>
      <c r="W297">
        <f>IFERROR(INDEX(tbl_EmployeeSurvey[EnvironmentSatisfaction],MATCH(tbl_HRMaster[[#This Row],[EmployeeID]],tbl_EmployeeSurvey[EmployeeID],0)),"Not Found")</f>
        <v>4</v>
      </c>
      <c r="X297">
        <f>IFERROR(INDEX(tbl_EmployeeSurvey[JobSatisfaction],MATCH(tbl_HRMaster[[#This Row],[EmployeeID]],tbl_EmployeeSurvey[EmployeeID],0)),"Not Found")</f>
        <v>4</v>
      </c>
      <c r="Y297" s="5">
        <f>IFERROR(INDEX(tbl_EmployeeSurvey[WorkLifeBalance],MATCH(tbl_HRMaster[[#This Row],[EmployeeID]],tbl_EmployeeSurvey[EmployeeID],0)),"Not Found")</f>
        <v>2</v>
      </c>
      <c r="Z297" s="5">
        <f>IFERROR(VLOOKUP(tbl_HRMaster[[#This Row],[EmployeeID]],tbl_ManagerSurvey[[EmployeeID]:[PerformanceRating]],2,FALSE),"Not Found")</f>
        <v>4</v>
      </c>
      <c r="AA297" s="5">
        <f>IFERROR(VLOOKUP(tbl_HRMaster[[#This Row],[EmployeeID]],tbl_ManagerSurvey[[EmployeeID]:[PerformanceRating]],3,FALSE),"Not Found")</f>
        <v>3</v>
      </c>
      <c r="AB297" s="5" t="str">
        <f>IF(tbl_HRMaster[[#This Row],[Attrition]]="Yes","Left","Active")</f>
        <v>Active</v>
      </c>
      <c r="AC297" s="5" t="str">
        <f>_xlfn.IFS(tbl_HRMaster[[#This Row],[Age]]&lt;25,"Under 25",tbl_HRMaster[[#This Row],[Age]]&lt;35,"25-34",tbl_HRMaster[[#This Row],[Age]]&lt;45,"35-44",tbl_HRMaster[[#This Row],[Age]]&lt;55,"45-54",TRUE,"Above 54")</f>
        <v>Under 25</v>
      </c>
      <c r="AD297" s="5" t="str">
        <f>_xlfn.IFS(
tbl_HRMaster[[#This Row],[YearsAtCompany]]&lt;2,"&lt; 2 Years",
tbl_HRMaster[[#This Row],[YearsAtCompany]]&lt;5,"2-4 Years",
tbl_HRMaster[[#This Row],[YearsAtCompany]]&lt;10,"5-9 Years",
TRUE,"10+ Years"
)</f>
        <v>&lt; 2 Years</v>
      </c>
      <c r="AE297" s="5">
        <f>IF(tbl_HRMaster[[#This Row],[Attrition]]="Yes",1,0)</f>
        <v>0</v>
      </c>
    </row>
    <row r="298" spans="1:31" x14ac:dyDescent="0.25">
      <c r="A298">
        <v>19</v>
      </c>
      <c r="B298" t="s">
        <v>21</v>
      </c>
      <c r="C298" t="s">
        <v>22</v>
      </c>
      <c r="D298" t="s">
        <v>23</v>
      </c>
      <c r="E298">
        <v>2</v>
      </c>
      <c r="F298">
        <v>4</v>
      </c>
      <c r="G298" t="s">
        <v>45</v>
      </c>
      <c r="H298">
        <v>652</v>
      </c>
      <c r="I298" t="s">
        <v>34</v>
      </c>
      <c r="J298">
        <v>3</v>
      </c>
      <c r="K298" t="s">
        <v>40</v>
      </c>
      <c r="L298" t="s">
        <v>32</v>
      </c>
      <c r="M298">
        <v>115570</v>
      </c>
      <c r="N298">
        <v>1</v>
      </c>
      <c r="O298">
        <v>22</v>
      </c>
      <c r="P298">
        <v>0</v>
      </c>
      <c r="Q298">
        <v>1</v>
      </c>
      <c r="R298">
        <v>0</v>
      </c>
      <c r="S298">
        <v>1</v>
      </c>
      <c r="T298">
        <v>0</v>
      </c>
      <c r="U298">
        <v>1</v>
      </c>
      <c r="V298">
        <f>COUNTIF(tbl_HRMaster[EmployeeID],tbl_HRMaster[[#This Row],[EmployeeID]])</f>
        <v>1</v>
      </c>
      <c r="W298">
        <f>IFERROR(INDEX(tbl_EmployeeSurvey[EnvironmentSatisfaction],MATCH(tbl_HRMaster[[#This Row],[EmployeeID]],tbl_EmployeeSurvey[EmployeeID],0)),"Not Found")</f>
        <v>2</v>
      </c>
      <c r="X298">
        <f>IFERROR(INDEX(tbl_EmployeeSurvey[JobSatisfaction],MATCH(tbl_HRMaster[[#This Row],[EmployeeID]],tbl_EmployeeSurvey[EmployeeID],0)),"Not Found")</f>
        <v>4</v>
      </c>
      <c r="Y298" s="5">
        <f>IFERROR(INDEX(tbl_EmployeeSurvey[WorkLifeBalance],MATCH(tbl_HRMaster[[#This Row],[EmployeeID]],tbl_EmployeeSurvey[EmployeeID],0)),"Not Found")</f>
        <v>3</v>
      </c>
      <c r="Z298" s="5">
        <f>IFERROR(VLOOKUP(tbl_HRMaster[[#This Row],[EmployeeID]],tbl_ManagerSurvey[[EmployeeID]:[PerformanceRating]],2,FALSE),"Not Found")</f>
        <v>3</v>
      </c>
      <c r="AA298" s="5">
        <f>IFERROR(VLOOKUP(tbl_HRMaster[[#This Row],[EmployeeID]],tbl_ManagerSurvey[[EmployeeID]:[PerformanceRating]],3,FALSE),"Not Found")</f>
        <v>4</v>
      </c>
      <c r="AB298" s="5" t="str">
        <f>IF(tbl_HRMaster[[#This Row],[Attrition]]="Yes","Left","Active")</f>
        <v>Active</v>
      </c>
      <c r="AC298" s="5" t="str">
        <f>_xlfn.IFS(tbl_HRMaster[[#This Row],[Age]]&lt;25,"Under 25",tbl_HRMaster[[#This Row],[Age]]&lt;35,"25-34",tbl_HRMaster[[#This Row],[Age]]&lt;45,"35-44",tbl_HRMaster[[#This Row],[Age]]&lt;55,"45-54",TRUE,"Above 54")</f>
        <v>Under 25</v>
      </c>
      <c r="AD298" s="5" t="str">
        <f>_xlfn.IFS(
tbl_HRMaster[[#This Row],[YearsAtCompany]]&lt;2,"&lt; 2 Years",
tbl_HRMaster[[#This Row],[YearsAtCompany]]&lt;5,"2-4 Years",
tbl_HRMaster[[#This Row],[YearsAtCompany]]&lt;10,"5-9 Years",
TRUE,"10+ Years"
)</f>
        <v>&lt; 2 Years</v>
      </c>
      <c r="AE298" s="5">
        <f>IF(tbl_HRMaster[[#This Row],[Attrition]]="Yes",1,0)</f>
        <v>0</v>
      </c>
    </row>
    <row r="299" spans="1:31" x14ac:dyDescent="0.25">
      <c r="A299">
        <v>19</v>
      </c>
      <c r="B299" t="s">
        <v>21</v>
      </c>
      <c r="C299" t="s">
        <v>22</v>
      </c>
      <c r="D299" t="s">
        <v>23</v>
      </c>
      <c r="E299">
        <v>2</v>
      </c>
      <c r="F299">
        <v>4</v>
      </c>
      <c r="G299" t="s">
        <v>45</v>
      </c>
      <c r="H299">
        <v>2122</v>
      </c>
      <c r="I299" t="s">
        <v>34</v>
      </c>
      <c r="J299">
        <v>3</v>
      </c>
      <c r="K299" t="s">
        <v>40</v>
      </c>
      <c r="L299" t="s">
        <v>32</v>
      </c>
      <c r="M299">
        <v>115570</v>
      </c>
      <c r="N299">
        <v>1</v>
      </c>
      <c r="O299">
        <v>22</v>
      </c>
      <c r="P299">
        <v>0</v>
      </c>
      <c r="Q299">
        <v>1</v>
      </c>
      <c r="R299">
        <v>0</v>
      </c>
      <c r="S299">
        <v>1</v>
      </c>
      <c r="T299">
        <v>0</v>
      </c>
      <c r="U299">
        <v>1</v>
      </c>
      <c r="V299">
        <f>COUNTIF(tbl_HRMaster[EmployeeID],tbl_HRMaster[[#This Row],[EmployeeID]])</f>
        <v>1</v>
      </c>
      <c r="W299">
        <f>IFERROR(INDEX(tbl_EmployeeSurvey[EnvironmentSatisfaction],MATCH(tbl_HRMaster[[#This Row],[EmployeeID]],tbl_EmployeeSurvey[EmployeeID],0)),"Not Found")</f>
        <v>2</v>
      </c>
      <c r="X299">
        <f>IFERROR(INDEX(tbl_EmployeeSurvey[JobSatisfaction],MATCH(tbl_HRMaster[[#This Row],[EmployeeID]],tbl_EmployeeSurvey[EmployeeID],0)),"Not Found")</f>
        <v>4</v>
      </c>
      <c r="Y299" s="5">
        <f>IFERROR(INDEX(tbl_EmployeeSurvey[WorkLifeBalance],MATCH(tbl_HRMaster[[#This Row],[EmployeeID]],tbl_EmployeeSurvey[EmployeeID],0)),"Not Found")</f>
        <v>3</v>
      </c>
      <c r="Z299" s="5">
        <f>IFERROR(VLOOKUP(tbl_HRMaster[[#This Row],[EmployeeID]],tbl_ManagerSurvey[[EmployeeID]:[PerformanceRating]],2,FALSE),"Not Found")</f>
        <v>3</v>
      </c>
      <c r="AA299" s="5">
        <f>IFERROR(VLOOKUP(tbl_HRMaster[[#This Row],[EmployeeID]],tbl_ManagerSurvey[[EmployeeID]:[PerformanceRating]],3,FALSE),"Not Found")</f>
        <v>4</v>
      </c>
      <c r="AB299" s="5" t="str">
        <f>IF(tbl_HRMaster[[#This Row],[Attrition]]="Yes","Left","Active")</f>
        <v>Active</v>
      </c>
      <c r="AC299" s="5" t="str">
        <f>_xlfn.IFS(tbl_HRMaster[[#This Row],[Age]]&lt;25,"Under 25",tbl_HRMaster[[#This Row],[Age]]&lt;35,"25-34",tbl_HRMaster[[#This Row],[Age]]&lt;45,"35-44",tbl_HRMaster[[#This Row],[Age]]&lt;55,"45-54",TRUE,"Above 54")</f>
        <v>Under 25</v>
      </c>
      <c r="AD299" s="5" t="str">
        <f>_xlfn.IFS(
tbl_HRMaster[[#This Row],[YearsAtCompany]]&lt;2,"&lt; 2 Years",
tbl_HRMaster[[#This Row],[YearsAtCompany]]&lt;5,"2-4 Years",
tbl_HRMaster[[#This Row],[YearsAtCompany]]&lt;10,"5-9 Years",
TRUE,"10+ Years"
)</f>
        <v>&lt; 2 Years</v>
      </c>
      <c r="AE299" s="5">
        <f>IF(tbl_HRMaster[[#This Row],[Attrition]]="Yes",1,0)</f>
        <v>0</v>
      </c>
    </row>
    <row r="300" spans="1:31" x14ac:dyDescent="0.25">
      <c r="A300">
        <v>19</v>
      </c>
      <c r="B300" t="s">
        <v>21</v>
      </c>
      <c r="C300" t="s">
        <v>22</v>
      </c>
      <c r="D300" t="s">
        <v>23</v>
      </c>
      <c r="E300">
        <v>2</v>
      </c>
      <c r="F300">
        <v>4</v>
      </c>
      <c r="G300" t="s">
        <v>45</v>
      </c>
      <c r="H300">
        <v>3592</v>
      </c>
      <c r="I300" t="s">
        <v>34</v>
      </c>
      <c r="J300">
        <v>3</v>
      </c>
      <c r="K300" t="s">
        <v>40</v>
      </c>
      <c r="L300" t="s">
        <v>32</v>
      </c>
      <c r="M300">
        <v>115570</v>
      </c>
      <c r="N300">
        <v>1</v>
      </c>
      <c r="O300">
        <v>22</v>
      </c>
      <c r="P300">
        <v>0</v>
      </c>
      <c r="Q300">
        <v>1</v>
      </c>
      <c r="R300">
        <v>0</v>
      </c>
      <c r="S300">
        <v>1</v>
      </c>
      <c r="T300">
        <v>0</v>
      </c>
      <c r="U300">
        <v>1</v>
      </c>
      <c r="V300">
        <f>COUNTIF(tbl_HRMaster[EmployeeID],tbl_HRMaster[[#This Row],[EmployeeID]])</f>
        <v>1</v>
      </c>
      <c r="W300">
        <f>IFERROR(INDEX(tbl_EmployeeSurvey[EnvironmentSatisfaction],MATCH(tbl_HRMaster[[#This Row],[EmployeeID]],tbl_EmployeeSurvey[EmployeeID],0)),"Not Found")</f>
        <v>2</v>
      </c>
      <c r="X300">
        <f>IFERROR(INDEX(tbl_EmployeeSurvey[JobSatisfaction],MATCH(tbl_HRMaster[[#This Row],[EmployeeID]],tbl_EmployeeSurvey[EmployeeID],0)),"Not Found")</f>
        <v>4</v>
      </c>
      <c r="Y300" s="5">
        <f>IFERROR(INDEX(tbl_EmployeeSurvey[WorkLifeBalance],MATCH(tbl_HRMaster[[#This Row],[EmployeeID]],tbl_EmployeeSurvey[EmployeeID],0)),"Not Found")</f>
        <v>3</v>
      </c>
      <c r="Z300" s="5">
        <f>IFERROR(VLOOKUP(tbl_HRMaster[[#This Row],[EmployeeID]],tbl_ManagerSurvey[[EmployeeID]:[PerformanceRating]],2,FALSE),"Not Found")</f>
        <v>3</v>
      </c>
      <c r="AA300" s="5">
        <f>IFERROR(VLOOKUP(tbl_HRMaster[[#This Row],[EmployeeID]],tbl_ManagerSurvey[[EmployeeID]:[PerformanceRating]],3,FALSE),"Not Found")</f>
        <v>4</v>
      </c>
      <c r="AB300" s="5" t="str">
        <f>IF(tbl_HRMaster[[#This Row],[Attrition]]="Yes","Left","Active")</f>
        <v>Active</v>
      </c>
      <c r="AC300" s="5" t="str">
        <f>_xlfn.IFS(tbl_HRMaster[[#This Row],[Age]]&lt;25,"Under 25",tbl_HRMaster[[#This Row],[Age]]&lt;35,"25-34",tbl_HRMaster[[#This Row],[Age]]&lt;45,"35-44",tbl_HRMaster[[#This Row],[Age]]&lt;55,"45-54",TRUE,"Above 54")</f>
        <v>Under 25</v>
      </c>
      <c r="AD300" s="5" t="str">
        <f>_xlfn.IFS(
tbl_HRMaster[[#This Row],[YearsAtCompany]]&lt;2,"&lt; 2 Years",
tbl_HRMaster[[#This Row],[YearsAtCompany]]&lt;5,"2-4 Years",
tbl_HRMaster[[#This Row],[YearsAtCompany]]&lt;10,"5-9 Years",
TRUE,"10+ Years"
)</f>
        <v>&lt; 2 Years</v>
      </c>
      <c r="AE300" s="5">
        <f>IF(tbl_HRMaster[[#This Row],[Attrition]]="Yes",1,0)</f>
        <v>0</v>
      </c>
    </row>
    <row r="301" spans="1:31" x14ac:dyDescent="0.25">
      <c r="A301">
        <v>51</v>
      </c>
      <c r="B301" t="s">
        <v>21</v>
      </c>
      <c r="C301" t="s">
        <v>22</v>
      </c>
      <c r="D301" t="s">
        <v>23</v>
      </c>
      <c r="E301">
        <v>6</v>
      </c>
      <c r="F301">
        <v>2</v>
      </c>
      <c r="G301" t="s">
        <v>24</v>
      </c>
      <c r="H301">
        <v>1</v>
      </c>
      <c r="I301" t="s">
        <v>25</v>
      </c>
      <c r="J301">
        <v>1</v>
      </c>
      <c r="K301" t="s">
        <v>26</v>
      </c>
      <c r="L301" t="s">
        <v>27</v>
      </c>
      <c r="M301">
        <v>131160</v>
      </c>
      <c r="N301">
        <v>1</v>
      </c>
      <c r="O301">
        <v>11</v>
      </c>
      <c r="P301">
        <v>0</v>
      </c>
      <c r="Q301">
        <v>1</v>
      </c>
      <c r="R301">
        <v>6</v>
      </c>
      <c r="S301">
        <v>1</v>
      </c>
      <c r="T301">
        <v>0</v>
      </c>
      <c r="U301">
        <v>0</v>
      </c>
      <c r="V301">
        <f>COUNTIF(tbl_HRMaster[EmployeeID],tbl_HRMaster[[#This Row],[EmployeeID]])</f>
        <v>1</v>
      </c>
      <c r="W301">
        <f>IFERROR(INDEX(tbl_EmployeeSurvey[EnvironmentSatisfaction],MATCH(tbl_HRMaster[[#This Row],[EmployeeID]],tbl_EmployeeSurvey[EmployeeID],0)),"Not Found")</f>
        <v>3</v>
      </c>
      <c r="X301">
        <f>IFERROR(INDEX(tbl_EmployeeSurvey[JobSatisfaction],MATCH(tbl_HRMaster[[#This Row],[EmployeeID]],tbl_EmployeeSurvey[EmployeeID],0)),"Not Found")</f>
        <v>4</v>
      </c>
      <c r="Y301" s="5">
        <f>IFERROR(INDEX(tbl_EmployeeSurvey[WorkLifeBalance],MATCH(tbl_HRMaster[[#This Row],[EmployeeID]],tbl_EmployeeSurvey[EmployeeID],0)),"Not Found")</f>
        <v>2</v>
      </c>
      <c r="Z301" s="5">
        <f>IFERROR(VLOOKUP(tbl_HRMaster[[#This Row],[EmployeeID]],tbl_ManagerSurvey[[EmployeeID]:[PerformanceRating]],2,FALSE),"Not Found")</f>
        <v>3</v>
      </c>
      <c r="AA301" s="5">
        <f>IFERROR(VLOOKUP(tbl_HRMaster[[#This Row],[EmployeeID]],tbl_ManagerSurvey[[EmployeeID]:[PerformanceRating]],3,FALSE),"Not Found")</f>
        <v>3</v>
      </c>
      <c r="AB301" s="5" t="str">
        <f>IF(tbl_HRMaster[[#This Row],[Attrition]]="Yes","Left","Active")</f>
        <v>Active</v>
      </c>
      <c r="AC301" s="5" t="str">
        <f>_xlfn.IFS(tbl_HRMaster[[#This Row],[Age]]&lt;25,"Under 25",tbl_HRMaster[[#This Row],[Age]]&lt;35,"25-34",tbl_HRMaster[[#This Row],[Age]]&lt;45,"35-44",tbl_HRMaster[[#This Row],[Age]]&lt;55,"45-54",TRUE,"Above 54")</f>
        <v>45-54</v>
      </c>
      <c r="AD301" s="5" t="str">
        <f>_xlfn.IFS(
tbl_HRMaster[[#This Row],[YearsAtCompany]]&lt;2,"&lt; 2 Years",
tbl_HRMaster[[#This Row],[YearsAtCompany]]&lt;5,"2-4 Years",
tbl_HRMaster[[#This Row],[YearsAtCompany]]&lt;10,"5-9 Years",
TRUE,"10+ Years"
)</f>
        <v>&lt; 2 Years</v>
      </c>
      <c r="AE301" s="5">
        <f>IF(tbl_HRMaster[[#This Row],[Attrition]]="Yes",1,0)</f>
        <v>0</v>
      </c>
    </row>
    <row r="302" spans="1:31" x14ac:dyDescent="0.25">
      <c r="A302">
        <v>51</v>
      </c>
      <c r="B302" t="s">
        <v>21</v>
      </c>
      <c r="C302" t="s">
        <v>22</v>
      </c>
      <c r="D302" t="s">
        <v>23</v>
      </c>
      <c r="E302">
        <v>6</v>
      </c>
      <c r="F302">
        <v>2</v>
      </c>
      <c r="G302" t="s">
        <v>24</v>
      </c>
      <c r="H302">
        <v>1471</v>
      </c>
      <c r="I302" t="s">
        <v>25</v>
      </c>
      <c r="J302">
        <v>1</v>
      </c>
      <c r="K302" t="s">
        <v>26</v>
      </c>
      <c r="L302" t="s">
        <v>27</v>
      </c>
      <c r="M302">
        <v>131160</v>
      </c>
      <c r="N302">
        <v>1</v>
      </c>
      <c r="O302">
        <v>11</v>
      </c>
      <c r="P302">
        <v>0</v>
      </c>
      <c r="Q302">
        <v>1</v>
      </c>
      <c r="R302">
        <v>6</v>
      </c>
      <c r="S302">
        <v>1</v>
      </c>
      <c r="T302">
        <v>0</v>
      </c>
      <c r="U302">
        <v>0</v>
      </c>
      <c r="V302">
        <f>COUNTIF(tbl_HRMaster[EmployeeID],tbl_HRMaster[[#This Row],[EmployeeID]])</f>
        <v>1</v>
      </c>
      <c r="W302">
        <f>IFERROR(INDEX(tbl_EmployeeSurvey[EnvironmentSatisfaction],MATCH(tbl_HRMaster[[#This Row],[EmployeeID]],tbl_EmployeeSurvey[EmployeeID],0)),"Not Found")</f>
        <v>3</v>
      </c>
      <c r="X302">
        <f>IFERROR(INDEX(tbl_EmployeeSurvey[JobSatisfaction],MATCH(tbl_HRMaster[[#This Row],[EmployeeID]],tbl_EmployeeSurvey[EmployeeID],0)),"Not Found")</f>
        <v>4</v>
      </c>
      <c r="Y302" s="5">
        <f>IFERROR(INDEX(tbl_EmployeeSurvey[WorkLifeBalance],MATCH(tbl_HRMaster[[#This Row],[EmployeeID]],tbl_EmployeeSurvey[EmployeeID],0)),"Not Found")</f>
        <v>3</v>
      </c>
      <c r="Z302" s="5">
        <f>IFERROR(VLOOKUP(tbl_HRMaster[[#This Row],[EmployeeID]],tbl_ManagerSurvey[[EmployeeID]:[PerformanceRating]],2,FALSE),"Not Found")</f>
        <v>3</v>
      </c>
      <c r="AA302" s="5">
        <f>IFERROR(VLOOKUP(tbl_HRMaster[[#This Row],[EmployeeID]],tbl_ManagerSurvey[[EmployeeID]:[PerformanceRating]],3,FALSE),"Not Found")</f>
        <v>3</v>
      </c>
      <c r="AB302" s="5" t="str">
        <f>IF(tbl_HRMaster[[#This Row],[Attrition]]="Yes","Left","Active")</f>
        <v>Active</v>
      </c>
      <c r="AC302" s="5" t="str">
        <f>_xlfn.IFS(tbl_HRMaster[[#This Row],[Age]]&lt;25,"Under 25",tbl_HRMaster[[#This Row],[Age]]&lt;35,"25-34",tbl_HRMaster[[#This Row],[Age]]&lt;45,"35-44",tbl_HRMaster[[#This Row],[Age]]&lt;55,"45-54",TRUE,"Above 54")</f>
        <v>45-54</v>
      </c>
      <c r="AD302" s="5" t="str">
        <f>_xlfn.IFS(
tbl_HRMaster[[#This Row],[YearsAtCompany]]&lt;2,"&lt; 2 Years",
tbl_HRMaster[[#This Row],[YearsAtCompany]]&lt;5,"2-4 Years",
tbl_HRMaster[[#This Row],[YearsAtCompany]]&lt;10,"5-9 Years",
TRUE,"10+ Years"
)</f>
        <v>&lt; 2 Years</v>
      </c>
      <c r="AE302" s="5">
        <f>IF(tbl_HRMaster[[#This Row],[Attrition]]="Yes",1,0)</f>
        <v>0</v>
      </c>
    </row>
    <row r="303" spans="1:31" x14ac:dyDescent="0.25">
      <c r="A303">
        <v>51</v>
      </c>
      <c r="B303" t="s">
        <v>21</v>
      </c>
      <c r="C303" t="s">
        <v>22</v>
      </c>
      <c r="D303" t="s">
        <v>23</v>
      </c>
      <c r="E303">
        <v>6</v>
      </c>
      <c r="F303">
        <v>2</v>
      </c>
      <c r="G303" t="s">
        <v>24</v>
      </c>
      <c r="H303">
        <v>2941</v>
      </c>
      <c r="I303" t="s">
        <v>25</v>
      </c>
      <c r="J303">
        <v>1</v>
      </c>
      <c r="K303" t="s">
        <v>26</v>
      </c>
      <c r="L303" t="s">
        <v>27</v>
      </c>
      <c r="M303">
        <v>131160</v>
      </c>
      <c r="N303">
        <v>1</v>
      </c>
      <c r="O303">
        <v>11</v>
      </c>
      <c r="P303">
        <v>0</v>
      </c>
      <c r="Q303">
        <v>1</v>
      </c>
      <c r="R303">
        <v>6</v>
      </c>
      <c r="S303">
        <v>1</v>
      </c>
      <c r="T303">
        <v>0</v>
      </c>
      <c r="U303">
        <v>0</v>
      </c>
      <c r="V303">
        <f>COUNTIF(tbl_HRMaster[EmployeeID],tbl_HRMaster[[#This Row],[EmployeeID]])</f>
        <v>1</v>
      </c>
      <c r="W303">
        <f>IFERROR(INDEX(tbl_EmployeeSurvey[EnvironmentSatisfaction],MATCH(tbl_HRMaster[[#This Row],[EmployeeID]],tbl_EmployeeSurvey[EmployeeID],0)),"Not Found")</f>
        <v>3</v>
      </c>
      <c r="X303">
        <f>IFERROR(INDEX(tbl_EmployeeSurvey[JobSatisfaction],MATCH(tbl_HRMaster[[#This Row],[EmployeeID]],tbl_EmployeeSurvey[EmployeeID],0)),"Not Found")</f>
        <v>4</v>
      </c>
      <c r="Y303" s="5">
        <f>IFERROR(INDEX(tbl_EmployeeSurvey[WorkLifeBalance],MATCH(tbl_HRMaster[[#This Row],[EmployeeID]],tbl_EmployeeSurvey[EmployeeID],0)),"Not Found")</f>
        <v>2</v>
      </c>
      <c r="Z303" s="5">
        <f>IFERROR(VLOOKUP(tbl_HRMaster[[#This Row],[EmployeeID]],tbl_ManagerSurvey[[EmployeeID]:[PerformanceRating]],2,FALSE),"Not Found")</f>
        <v>3</v>
      </c>
      <c r="AA303" s="5">
        <f>IFERROR(VLOOKUP(tbl_HRMaster[[#This Row],[EmployeeID]],tbl_ManagerSurvey[[EmployeeID]:[PerformanceRating]],3,FALSE),"Not Found")</f>
        <v>3</v>
      </c>
      <c r="AB303" s="5" t="str">
        <f>IF(tbl_HRMaster[[#This Row],[Attrition]]="Yes","Left","Active")</f>
        <v>Active</v>
      </c>
      <c r="AC303" s="5" t="str">
        <f>_xlfn.IFS(tbl_HRMaster[[#This Row],[Age]]&lt;25,"Under 25",tbl_HRMaster[[#This Row],[Age]]&lt;35,"25-34",tbl_HRMaster[[#This Row],[Age]]&lt;45,"35-44",tbl_HRMaster[[#This Row],[Age]]&lt;55,"45-54",TRUE,"Above 54")</f>
        <v>45-54</v>
      </c>
      <c r="AD303" s="5" t="str">
        <f>_xlfn.IFS(
tbl_HRMaster[[#This Row],[YearsAtCompany]]&lt;2,"&lt; 2 Years",
tbl_HRMaster[[#This Row],[YearsAtCompany]]&lt;5,"2-4 Years",
tbl_HRMaster[[#This Row],[YearsAtCompany]]&lt;10,"5-9 Years",
TRUE,"10+ Years"
)</f>
        <v>&lt; 2 Years</v>
      </c>
      <c r="AE303" s="5">
        <f>IF(tbl_HRMaster[[#This Row],[Attrition]]="Yes",1,0)</f>
        <v>0</v>
      </c>
    </row>
    <row r="304" spans="1:31" x14ac:dyDescent="0.25">
      <c r="A304">
        <v>35</v>
      </c>
      <c r="B304" t="s">
        <v>21</v>
      </c>
      <c r="C304" t="s">
        <v>22</v>
      </c>
      <c r="D304" t="s">
        <v>23</v>
      </c>
      <c r="E304">
        <v>6</v>
      </c>
      <c r="F304">
        <v>3</v>
      </c>
      <c r="G304" t="s">
        <v>45</v>
      </c>
      <c r="H304">
        <v>877</v>
      </c>
      <c r="I304" t="s">
        <v>25</v>
      </c>
      <c r="J304">
        <v>3</v>
      </c>
      <c r="K304" t="s">
        <v>43</v>
      </c>
      <c r="L304" t="s">
        <v>27</v>
      </c>
      <c r="M304">
        <v>135820</v>
      </c>
      <c r="N304">
        <v>1</v>
      </c>
      <c r="O304">
        <v>17</v>
      </c>
      <c r="P304">
        <v>1</v>
      </c>
      <c r="Q304">
        <v>1</v>
      </c>
      <c r="R304">
        <v>3</v>
      </c>
      <c r="S304">
        <v>1</v>
      </c>
      <c r="T304">
        <v>0</v>
      </c>
      <c r="U304">
        <v>1</v>
      </c>
      <c r="V304">
        <f>COUNTIF(tbl_HRMaster[EmployeeID],tbl_HRMaster[[#This Row],[EmployeeID]])</f>
        <v>1</v>
      </c>
      <c r="W304">
        <f>IFERROR(INDEX(tbl_EmployeeSurvey[EnvironmentSatisfaction],MATCH(tbl_HRMaster[[#This Row],[EmployeeID]],tbl_EmployeeSurvey[EmployeeID],0)),"Not Found")</f>
        <v>3</v>
      </c>
      <c r="X304">
        <f>IFERROR(INDEX(tbl_EmployeeSurvey[JobSatisfaction],MATCH(tbl_HRMaster[[#This Row],[EmployeeID]],tbl_EmployeeSurvey[EmployeeID],0)),"Not Found")</f>
        <v>4</v>
      </c>
      <c r="Y304" s="5">
        <f>IFERROR(INDEX(tbl_EmployeeSurvey[WorkLifeBalance],MATCH(tbl_HRMaster[[#This Row],[EmployeeID]],tbl_EmployeeSurvey[EmployeeID],0)),"Not Found")</f>
        <v>2</v>
      </c>
      <c r="Z304" s="5">
        <f>IFERROR(VLOOKUP(tbl_HRMaster[[#This Row],[EmployeeID]],tbl_ManagerSurvey[[EmployeeID]:[PerformanceRating]],2,FALSE),"Not Found")</f>
        <v>2</v>
      </c>
      <c r="AA304" s="5">
        <f>IFERROR(VLOOKUP(tbl_HRMaster[[#This Row],[EmployeeID]],tbl_ManagerSurvey[[EmployeeID]:[PerformanceRating]],3,FALSE),"Not Found")</f>
        <v>3</v>
      </c>
      <c r="AB304" s="5" t="str">
        <f>IF(tbl_HRMaster[[#This Row],[Attrition]]="Yes","Left","Active")</f>
        <v>Active</v>
      </c>
      <c r="AC304" s="5" t="str">
        <f>_xlfn.IFS(tbl_HRMaster[[#This Row],[Age]]&lt;25,"Under 25",tbl_HRMaster[[#This Row],[Age]]&lt;35,"25-34",tbl_HRMaster[[#This Row],[Age]]&lt;45,"35-44",tbl_HRMaster[[#This Row],[Age]]&lt;55,"45-54",TRUE,"Above 54")</f>
        <v>35-44</v>
      </c>
      <c r="AD304" s="5" t="str">
        <f>_xlfn.IFS(
tbl_HRMaster[[#This Row],[YearsAtCompany]]&lt;2,"&lt; 2 Years",
tbl_HRMaster[[#This Row],[YearsAtCompany]]&lt;5,"2-4 Years",
tbl_HRMaster[[#This Row],[YearsAtCompany]]&lt;10,"5-9 Years",
TRUE,"10+ Years"
)</f>
        <v>&lt; 2 Years</v>
      </c>
      <c r="AE304" s="5">
        <f>IF(tbl_HRMaster[[#This Row],[Attrition]]="Yes",1,0)</f>
        <v>0</v>
      </c>
    </row>
    <row r="305" spans="1:31" x14ac:dyDescent="0.25">
      <c r="A305">
        <v>35</v>
      </c>
      <c r="B305" t="s">
        <v>21</v>
      </c>
      <c r="C305" t="s">
        <v>22</v>
      </c>
      <c r="D305" t="s">
        <v>23</v>
      </c>
      <c r="E305">
        <v>6</v>
      </c>
      <c r="F305">
        <v>3</v>
      </c>
      <c r="G305" t="s">
        <v>45</v>
      </c>
      <c r="H305">
        <v>2347</v>
      </c>
      <c r="I305" t="s">
        <v>25</v>
      </c>
      <c r="J305">
        <v>3</v>
      </c>
      <c r="K305" t="s">
        <v>43</v>
      </c>
      <c r="L305" t="s">
        <v>27</v>
      </c>
      <c r="M305">
        <v>135820</v>
      </c>
      <c r="N305">
        <v>1</v>
      </c>
      <c r="O305">
        <v>17</v>
      </c>
      <c r="P305">
        <v>1</v>
      </c>
      <c r="Q305">
        <v>1</v>
      </c>
      <c r="R305">
        <v>3</v>
      </c>
      <c r="S305">
        <v>1</v>
      </c>
      <c r="T305">
        <v>0</v>
      </c>
      <c r="U305">
        <v>1</v>
      </c>
      <c r="V305">
        <f>COUNTIF(tbl_HRMaster[EmployeeID],tbl_HRMaster[[#This Row],[EmployeeID]])</f>
        <v>1</v>
      </c>
      <c r="W305">
        <f>IFERROR(INDEX(tbl_EmployeeSurvey[EnvironmentSatisfaction],MATCH(tbl_HRMaster[[#This Row],[EmployeeID]],tbl_EmployeeSurvey[EmployeeID],0)),"Not Found")</f>
        <v>3</v>
      </c>
      <c r="X305">
        <f>IFERROR(INDEX(tbl_EmployeeSurvey[JobSatisfaction],MATCH(tbl_HRMaster[[#This Row],[EmployeeID]],tbl_EmployeeSurvey[EmployeeID],0)),"Not Found")</f>
        <v>4</v>
      </c>
      <c r="Y305" s="5">
        <f>IFERROR(INDEX(tbl_EmployeeSurvey[WorkLifeBalance],MATCH(tbl_HRMaster[[#This Row],[EmployeeID]],tbl_EmployeeSurvey[EmployeeID],0)),"Not Found")</f>
        <v>2</v>
      </c>
      <c r="Z305" s="5">
        <f>IFERROR(VLOOKUP(tbl_HRMaster[[#This Row],[EmployeeID]],tbl_ManagerSurvey[[EmployeeID]:[PerformanceRating]],2,FALSE),"Not Found")</f>
        <v>2</v>
      </c>
      <c r="AA305" s="5">
        <f>IFERROR(VLOOKUP(tbl_HRMaster[[#This Row],[EmployeeID]],tbl_ManagerSurvey[[EmployeeID]:[PerformanceRating]],3,FALSE),"Not Found")</f>
        <v>3</v>
      </c>
      <c r="AB305" s="5" t="str">
        <f>IF(tbl_HRMaster[[#This Row],[Attrition]]="Yes","Left","Active")</f>
        <v>Active</v>
      </c>
      <c r="AC305" s="5" t="str">
        <f>_xlfn.IFS(tbl_HRMaster[[#This Row],[Age]]&lt;25,"Under 25",tbl_HRMaster[[#This Row],[Age]]&lt;35,"25-34",tbl_HRMaster[[#This Row],[Age]]&lt;45,"35-44",tbl_HRMaster[[#This Row],[Age]]&lt;55,"45-54",TRUE,"Above 54")</f>
        <v>35-44</v>
      </c>
      <c r="AD305" s="5" t="str">
        <f>_xlfn.IFS(
tbl_HRMaster[[#This Row],[YearsAtCompany]]&lt;2,"&lt; 2 Years",
tbl_HRMaster[[#This Row],[YearsAtCompany]]&lt;5,"2-4 Years",
tbl_HRMaster[[#This Row],[YearsAtCompany]]&lt;10,"5-9 Years",
TRUE,"10+ Years"
)</f>
        <v>&lt; 2 Years</v>
      </c>
      <c r="AE305" s="5">
        <f>IF(tbl_HRMaster[[#This Row],[Attrition]]="Yes",1,0)</f>
        <v>0</v>
      </c>
    </row>
    <row r="306" spans="1:31" x14ac:dyDescent="0.25">
      <c r="A306">
        <v>35</v>
      </c>
      <c r="B306" t="s">
        <v>21</v>
      </c>
      <c r="C306" t="s">
        <v>22</v>
      </c>
      <c r="D306" t="s">
        <v>23</v>
      </c>
      <c r="E306">
        <v>6</v>
      </c>
      <c r="F306">
        <v>3</v>
      </c>
      <c r="G306" t="s">
        <v>45</v>
      </c>
      <c r="H306">
        <v>3817</v>
      </c>
      <c r="I306" t="s">
        <v>25</v>
      </c>
      <c r="J306">
        <v>3</v>
      </c>
      <c r="K306" t="s">
        <v>43</v>
      </c>
      <c r="L306" t="s">
        <v>27</v>
      </c>
      <c r="M306">
        <v>135820</v>
      </c>
      <c r="N306">
        <v>1</v>
      </c>
      <c r="O306">
        <v>17</v>
      </c>
      <c r="P306">
        <v>1</v>
      </c>
      <c r="Q306">
        <v>1</v>
      </c>
      <c r="R306">
        <v>3</v>
      </c>
      <c r="S306">
        <v>1</v>
      </c>
      <c r="T306">
        <v>0</v>
      </c>
      <c r="U306">
        <v>1</v>
      </c>
      <c r="V306">
        <f>COUNTIF(tbl_HRMaster[EmployeeID],tbl_HRMaster[[#This Row],[EmployeeID]])</f>
        <v>1</v>
      </c>
      <c r="W306">
        <f>IFERROR(INDEX(tbl_EmployeeSurvey[EnvironmentSatisfaction],MATCH(tbl_HRMaster[[#This Row],[EmployeeID]],tbl_EmployeeSurvey[EmployeeID],0)),"Not Found")</f>
        <v>3</v>
      </c>
      <c r="X306">
        <f>IFERROR(INDEX(tbl_EmployeeSurvey[JobSatisfaction],MATCH(tbl_HRMaster[[#This Row],[EmployeeID]],tbl_EmployeeSurvey[EmployeeID],0)),"Not Found")</f>
        <v>4</v>
      </c>
      <c r="Y306" s="5">
        <f>IFERROR(INDEX(tbl_EmployeeSurvey[WorkLifeBalance],MATCH(tbl_HRMaster[[#This Row],[EmployeeID]],tbl_EmployeeSurvey[EmployeeID],0)),"Not Found")</f>
        <v>2</v>
      </c>
      <c r="Z306" s="5">
        <f>IFERROR(VLOOKUP(tbl_HRMaster[[#This Row],[EmployeeID]],tbl_ManagerSurvey[[EmployeeID]:[PerformanceRating]],2,FALSE),"Not Found")</f>
        <v>2</v>
      </c>
      <c r="AA306" s="5">
        <f>IFERROR(VLOOKUP(tbl_HRMaster[[#This Row],[EmployeeID]],tbl_ManagerSurvey[[EmployeeID]:[PerformanceRating]],3,FALSE),"Not Found")</f>
        <v>3</v>
      </c>
      <c r="AB306" s="5" t="str">
        <f>IF(tbl_HRMaster[[#This Row],[Attrition]]="Yes","Left","Active")</f>
        <v>Active</v>
      </c>
      <c r="AC306" s="5" t="str">
        <f>_xlfn.IFS(tbl_HRMaster[[#This Row],[Age]]&lt;25,"Under 25",tbl_HRMaster[[#This Row],[Age]]&lt;35,"25-34",tbl_HRMaster[[#This Row],[Age]]&lt;45,"35-44",tbl_HRMaster[[#This Row],[Age]]&lt;55,"45-54",TRUE,"Above 54")</f>
        <v>35-44</v>
      </c>
      <c r="AD306" s="5" t="str">
        <f>_xlfn.IFS(
tbl_HRMaster[[#This Row],[YearsAtCompany]]&lt;2,"&lt; 2 Years",
tbl_HRMaster[[#This Row],[YearsAtCompany]]&lt;5,"2-4 Years",
tbl_HRMaster[[#This Row],[YearsAtCompany]]&lt;10,"5-9 Years",
TRUE,"10+ Years"
)</f>
        <v>&lt; 2 Years</v>
      </c>
      <c r="AE306" s="5">
        <f>IF(tbl_HRMaster[[#This Row],[Attrition]]="Yes",1,0)</f>
        <v>0</v>
      </c>
    </row>
    <row r="307" spans="1:31" x14ac:dyDescent="0.25">
      <c r="A307">
        <v>27</v>
      </c>
      <c r="B307" t="s">
        <v>21</v>
      </c>
      <c r="C307" t="s">
        <v>36</v>
      </c>
      <c r="D307" t="s">
        <v>30</v>
      </c>
      <c r="E307">
        <v>2</v>
      </c>
      <c r="F307">
        <v>3</v>
      </c>
      <c r="G307" t="s">
        <v>24</v>
      </c>
      <c r="H307">
        <v>1377</v>
      </c>
      <c r="I307" t="s">
        <v>34</v>
      </c>
      <c r="J307">
        <v>1</v>
      </c>
      <c r="K307" t="s">
        <v>42</v>
      </c>
      <c r="L307" t="s">
        <v>41</v>
      </c>
      <c r="M307">
        <v>139660</v>
      </c>
      <c r="N307">
        <v>1</v>
      </c>
      <c r="O307">
        <v>19</v>
      </c>
      <c r="P307">
        <v>0</v>
      </c>
      <c r="Q307">
        <v>1</v>
      </c>
      <c r="R307">
        <v>1</v>
      </c>
      <c r="S307">
        <v>1</v>
      </c>
      <c r="T307">
        <v>0</v>
      </c>
      <c r="U307">
        <v>1</v>
      </c>
      <c r="V307">
        <f>COUNTIF(tbl_HRMaster[EmployeeID],tbl_HRMaster[[#This Row],[EmployeeID]])</f>
        <v>1</v>
      </c>
      <c r="W307">
        <f>IFERROR(INDEX(tbl_EmployeeSurvey[EnvironmentSatisfaction],MATCH(tbl_HRMaster[[#This Row],[EmployeeID]],tbl_EmployeeSurvey[EmployeeID],0)),"Not Found")</f>
        <v>3</v>
      </c>
      <c r="X307">
        <f>IFERROR(INDEX(tbl_EmployeeSurvey[JobSatisfaction],MATCH(tbl_HRMaster[[#This Row],[EmployeeID]],tbl_EmployeeSurvey[EmployeeID],0)),"Not Found")</f>
        <v>3</v>
      </c>
      <c r="Y307" s="5">
        <f>IFERROR(INDEX(tbl_EmployeeSurvey[WorkLifeBalance],MATCH(tbl_HRMaster[[#This Row],[EmployeeID]],tbl_EmployeeSurvey[EmployeeID],0)),"Not Found")</f>
        <v>2</v>
      </c>
      <c r="Z307" s="5">
        <f>IFERROR(VLOOKUP(tbl_HRMaster[[#This Row],[EmployeeID]],tbl_ManagerSurvey[[EmployeeID]:[PerformanceRating]],2,FALSE),"Not Found")</f>
        <v>3</v>
      </c>
      <c r="AA307" s="5">
        <f>IFERROR(VLOOKUP(tbl_HRMaster[[#This Row],[EmployeeID]],tbl_ManagerSurvey[[EmployeeID]:[PerformanceRating]],3,FALSE),"Not Found")</f>
        <v>3</v>
      </c>
      <c r="AB307" s="5" t="str">
        <f>IF(tbl_HRMaster[[#This Row],[Attrition]]="Yes","Left","Active")</f>
        <v>Active</v>
      </c>
      <c r="AC307" s="5" t="str">
        <f>_xlfn.IFS(tbl_HRMaster[[#This Row],[Age]]&lt;25,"Under 25",tbl_HRMaster[[#This Row],[Age]]&lt;35,"25-34",tbl_HRMaster[[#This Row],[Age]]&lt;45,"35-44",tbl_HRMaster[[#This Row],[Age]]&lt;55,"45-54",TRUE,"Above 54")</f>
        <v>25-34</v>
      </c>
      <c r="AD307" s="5" t="str">
        <f>_xlfn.IFS(
tbl_HRMaster[[#This Row],[YearsAtCompany]]&lt;2,"&lt; 2 Years",
tbl_HRMaster[[#This Row],[YearsAtCompany]]&lt;5,"2-4 Years",
tbl_HRMaster[[#This Row],[YearsAtCompany]]&lt;10,"5-9 Years",
TRUE,"10+ Years"
)</f>
        <v>&lt; 2 Years</v>
      </c>
      <c r="AE307" s="5">
        <f>IF(tbl_HRMaster[[#This Row],[Attrition]]="Yes",1,0)</f>
        <v>0</v>
      </c>
    </row>
    <row r="308" spans="1:31" x14ac:dyDescent="0.25">
      <c r="A308">
        <v>27</v>
      </c>
      <c r="B308" t="s">
        <v>21</v>
      </c>
      <c r="C308" t="s">
        <v>36</v>
      </c>
      <c r="D308" t="s">
        <v>30</v>
      </c>
      <c r="E308">
        <v>2</v>
      </c>
      <c r="F308">
        <v>3</v>
      </c>
      <c r="G308" t="s">
        <v>24</v>
      </c>
      <c r="H308">
        <v>2847</v>
      </c>
      <c r="I308" t="s">
        <v>34</v>
      </c>
      <c r="J308">
        <v>1</v>
      </c>
      <c r="K308" t="s">
        <v>42</v>
      </c>
      <c r="L308" t="s">
        <v>41</v>
      </c>
      <c r="M308">
        <v>139660</v>
      </c>
      <c r="N308">
        <v>1</v>
      </c>
      <c r="O308">
        <v>19</v>
      </c>
      <c r="P308">
        <v>0</v>
      </c>
      <c r="Q308">
        <v>1</v>
      </c>
      <c r="R308">
        <v>1</v>
      </c>
      <c r="S308">
        <v>1</v>
      </c>
      <c r="T308">
        <v>0</v>
      </c>
      <c r="U308">
        <v>1</v>
      </c>
      <c r="V308">
        <f>COUNTIF(tbl_HRMaster[EmployeeID],tbl_HRMaster[[#This Row],[EmployeeID]])</f>
        <v>1</v>
      </c>
      <c r="W308">
        <f>IFERROR(INDEX(tbl_EmployeeSurvey[EnvironmentSatisfaction],MATCH(tbl_HRMaster[[#This Row],[EmployeeID]],tbl_EmployeeSurvey[EmployeeID],0)),"Not Found")</f>
        <v>3</v>
      </c>
      <c r="X308">
        <f>IFERROR(INDEX(tbl_EmployeeSurvey[JobSatisfaction],MATCH(tbl_HRMaster[[#This Row],[EmployeeID]],tbl_EmployeeSurvey[EmployeeID],0)),"Not Found")</f>
        <v>3</v>
      </c>
      <c r="Y308" s="5">
        <f>IFERROR(INDEX(tbl_EmployeeSurvey[WorkLifeBalance],MATCH(tbl_HRMaster[[#This Row],[EmployeeID]],tbl_EmployeeSurvey[EmployeeID],0)),"Not Found")</f>
        <v>2</v>
      </c>
      <c r="Z308" s="5">
        <f>IFERROR(VLOOKUP(tbl_HRMaster[[#This Row],[EmployeeID]],tbl_ManagerSurvey[[EmployeeID]:[PerformanceRating]],2,FALSE),"Not Found")</f>
        <v>3</v>
      </c>
      <c r="AA308" s="5">
        <f>IFERROR(VLOOKUP(tbl_HRMaster[[#This Row],[EmployeeID]],tbl_ManagerSurvey[[EmployeeID]:[PerformanceRating]],3,FALSE),"Not Found")</f>
        <v>3</v>
      </c>
      <c r="AB308" s="5" t="str">
        <f>IF(tbl_HRMaster[[#This Row],[Attrition]]="Yes","Left","Active")</f>
        <v>Active</v>
      </c>
      <c r="AC308" s="5" t="str">
        <f>_xlfn.IFS(tbl_HRMaster[[#This Row],[Age]]&lt;25,"Under 25",tbl_HRMaster[[#This Row],[Age]]&lt;35,"25-34",tbl_HRMaster[[#This Row],[Age]]&lt;45,"35-44",tbl_HRMaster[[#This Row],[Age]]&lt;55,"45-54",TRUE,"Above 54")</f>
        <v>25-34</v>
      </c>
      <c r="AD308" s="5" t="str">
        <f>_xlfn.IFS(
tbl_HRMaster[[#This Row],[YearsAtCompany]]&lt;2,"&lt; 2 Years",
tbl_HRMaster[[#This Row],[YearsAtCompany]]&lt;5,"2-4 Years",
tbl_HRMaster[[#This Row],[YearsAtCompany]]&lt;10,"5-9 Years",
TRUE,"10+ Years"
)</f>
        <v>&lt; 2 Years</v>
      </c>
      <c r="AE308" s="5">
        <f>IF(tbl_HRMaster[[#This Row],[Attrition]]="Yes",1,0)</f>
        <v>0</v>
      </c>
    </row>
    <row r="309" spans="1:31" x14ac:dyDescent="0.25">
      <c r="A309">
        <v>27</v>
      </c>
      <c r="B309" t="s">
        <v>21</v>
      </c>
      <c r="C309" t="s">
        <v>36</v>
      </c>
      <c r="D309" t="s">
        <v>30</v>
      </c>
      <c r="E309">
        <v>2</v>
      </c>
      <c r="F309">
        <v>3</v>
      </c>
      <c r="G309" t="s">
        <v>24</v>
      </c>
      <c r="H309">
        <v>4317</v>
      </c>
      <c r="I309" t="s">
        <v>34</v>
      </c>
      <c r="J309">
        <v>1</v>
      </c>
      <c r="K309" t="s">
        <v>42</v>
      </c>
      <c r="L309" t="s">
        <v>41</v>
      </c>
      <c r="M309">
        <v>139660</v>
      </c>
      <c r="N309">
        <v>1</v>
      </c>
      <c r="O309">
        <v>19</v>
      </c>
      <c r="P309">
        <v>0</v>
      </c>
      <c r="Q309">
        <v>1</v>
      </c>
      <c r="R309">
        <v>1</v>
      </c>
      <c r="S309">
        <v>1</v>
      </c>
      <c r="T309">
        <v>0</v>
      </c>
      <c r="U309">
        <v>1</v>
      </c>
      <c r="V309">
        <f>COUNTIF(tbl_HRMaster[EmployeeID],tbl_HRMaster[[#This Row],[EmployeeID]])</f>
        <v>1</v>
      </c>
      <c r="W309">
        <f>IFERROR(INDEX(tbl_EmployeeSurvey[EnvironmentSatisfaction],MATCH(tbl_HRMaster[[#This Row],[EmployeeID]],tbl_EmployeeSurvey[EmployeeID],0)),"Not Found")</f>
        <v>3</v>
      </c>
      <c r="X309">
        <f>IFERROR(INDEX(tbl_EmployeeSurvey[JobSatisfaction],MATCH(tbl_HRMaster[[#This Row],[EmployeeID]],tbl_EmployeeSurvey[EmployeeID],0)),"Not Found")</f>
        <v>3</v>
      </c>
      <c r="Y309" s="5">
        <f>IFERROR(INDEX(tbl_EmployeeSurvey[WorkLifeBalance],MATCH(tbl_HRMaster[[#This Row],[EmployeeID]],tbl_EmployeeSurvey[EmployeeID],0)),"Not Found")</f>
        <v>2</v>
      </c>
      <c r="Z309" s="5">
        <f>IFERROR(VLOOKUP(tbl_HRMaster[[#This Row],[EmployeeID]],tbl_ManagerSurvey[[EmployeeID]:[PerformanceRating]],2,FALSE),"Not Found")</f>
        <v>3</v>
      </c>
      <c r="AA309" s="5">
        <f>IFERROR(VLOOKUP(tbl_HRMaster[[#This Row],[EmployeeID]],tbl_ManagerSurvey[[EmployeeID]:[PerformanceRating]],3,FALSE),"Not Found")</f>
        <v>3</v>
      </c>
      <c r="AB309" s="5" t="str">
        <f>IF(tbl_HRMaster[[#This Row],[Attrition]]="Yes","Left","Active")</f>
        <v>Active</v>
      </c>
      <c r="AC309" s="5" t="str">
        <f>_xlfn.IFS(tbl_HRMaster[[#This Row],[Age]]&lt;25,"Under 25",tbl_HRMaster[[#This Row],[Age]]&lt;35,"25-34",tbl_HRMaster[[#This Row],[Age]]&lt;45,"35-44",tbl_HRMaster[[#This Row],[Age]]&lt;55,"45-54",TRUE,"Above 54")</f>
        <v>25-34</v>
      </c>
      <c r="AD309" s="5" t="str">
        <f>_xlfn.IFS(
tbl_HRMaster[[#This Row],[YearsAtCompany]]&lt;2,"&lt; 2 Years",
tbl_HRMaster[[#This Row],[YearsAtCompany]]&lt;5,"2-4 Years",
tbl_HRMaster[[#This Row],[YearsAtCompany]]&lt;10,"5-9 Years",
TRUE,"10+ Years"
)</f>
        <v>&lt; 2 Years</v>
      </c>
      <c r="AE309" s="5">
        <f>IF(tbl_HRMaster[[#This Row],[Attrition]]="Yes",1,0)</f>
        <v>0</v>
      </c>
    </row>
    <row r="310" spans="1:31" x14ac:dyDescent="0.25">
      <c r="A310">
        <v>33</v>
      </c>
      <c r="B310" t="s">
        <v>21</v>
      </c>
      <c r="C310" t="s">
        <v>36</v>
      </c>
      <c r="D310" t="s">
        <v>30</v>
      </c>
      <c r="E310">
        <v>1</v>
      </c>
      <c r="F310">
        <v>3</v>
      </c>
      <c r="G310" t="s">
        <v>24</v>
      </c>
      <c r="H310">
        <v>1158</v>
      </c>
      <c r="I310" t="s">
        <v>34</v>
      </c>
      <c r="J310">
        <v>2</v>
      </c>
      <c r="K310" t="s">
        <v>31</v>
      </c>
      <c r="L310" t="s">
        <v>41</v>
      </c>
      <c r="M310">
        <v>140260</v>
      </c>
      <c r="N310">
        <v>1</v>
      </c>
      <c r="O310">
        <v>12</v>
      </c>
      <c r="P310">
        <v>0</v>
      </c>
      <c r="Q310">
        <v>1</v>
      </c>
      <c r="R310">
        <v>4</v>
      </c>
      <c r="S310">
        <v>1</v>
      </c>
      <c r="T310">
        <v>0</v>
      </c>
      <c r="U310">
        <v>0</v>
      </c>
      <c r="V310">
        <f>COUNTIF(tbl_HRMaster[EmployeeID],tbl_HRMaster[[#This Row],[EmployeeID]])</f>
        <v>1</v>
      </c>
      <c r="W310">
        <f>IFERROR(INDEX(tbl_EmployeeSurvey[EnvironmentSatisfaction],MATCH(tbl_HRMaster[[#This Row],[EmployeeID]],tbl_EmployeeSurvey[EmployeeID],0)),"Not Found")</f>
        <v>2</v>
      </c>
      <c r="X310">
        <f>IFERROR(INDEX(tbl_EmployeeSurvey[JobSatisfaction],MATCH(tbl_HRMaster[[#This Row],[EmployeeID]],tbl_EmployeeSurvey[EmployeeID],0)),"Not Found")</f>
        <v>3</v>
      </c>
      <c r="Y310" s="5">
        <f>IFERROR(INDEX(tbl_EmployeeSurvey[WorkLifeBalance],MATCH(tbl_HRMaster[[#This Row],[EmployeeID]],tbl_EmployeeSurvey[EmployeeID],0)),"Not Found")</f>
        <v>2</v>
      </c>
      <c r="Z310" s="5">
        <f>IFERROR(VLOOKUP(tbl_HRMaster[[#This Row],[EmployeeID]],tbl_ManagerSurvey[[EmployeeID]:[PerformanceRating]],2,FALSE),"Not Found")</f>
        <v>3</v>
      </c>
      <c r="AA310" s="5">
        <f>IFERROR(VLOOKUP(tbl_HRMaster[[#This Row],[EmployeeID]],tbl_ManagerSurvey[[EmployeeID]:[PerformanceRating]],3,FALSE),"Not Found")</f>
        <v>3</v>
      </c>
      <c r="AB310" s="5" t="str">
        <f>IF(tbl_HRMaster[[#This Row],[Attrition]]="Yes","Left","Active")</f>
        <v>Active</v>
      </c>
      <c r="AC310" s="5" t="str">
        <f>_xlfn.IFS(tbl_HRMaster[[#This Row],[Age]]&lt;25,"Under 25",tbl_HRMaster[[#This Row],[Age]]&lt;35,"25-34",tbl_HRMaster[[#This Row],[Age]]&lt;45,"35-44",tbl_HRMaster[[#This Row],[Age]]&lt;55,"45-54",TRUE,"Above 54")</f>
        <v>25-34</v>
      </c>
      <c r="AD310" s="5" t="str">
        <f>_xlfn.IFS(
tbl_HRMaster[[#This Row],[YearsAtCompany]]&lt;2,"&lt; 2 Years",
tbl_HRMaster[[#This Row],[YearsAtCompany]]&lt;5,"2-4 Years",
tbl_HRMaster[[#This Row],[YearsAtCompany]]&lt;10,"5-9 Years",
TRUE,"10+ Years"
)</f>
        <v>&lt; 2 Years</v>
      </c>
      <c r="AE310" s="5">
        <f>IF(tbl_HRMaster[[#This Row],[Attrition]]="Yes",1,0)</f>
        <v>0</v>
      </c>
    </row>
    <row r="311" spans="1:31" x14ac:dyDescent="0.25">
      <c r="A311">
        <v>33</v>
      </c>
      <c r="B311" t="s">
        <v>21</v>
      </c>
      <c r="C311" t="s">
        <v>36</v>
      </c>
      <c r="D311" t="s">
        <v>30</v>
      </c>
      <c r="E311">
        <v>1</v>
      </c>
      <c r="F311">
        <v>3</v>
      </c>
      <c r="G311" t="s">
        <v>24</v>
      </c>
      <c r="H311">
        <v>2628</v>
      </c>
      <c r="I311" t="s">
        <v>34</v>
      </c>
      <c r="J311">
        <v>2</v>
      </c>
      <c r="K311" t="s">
        <v>31</v>
      </c>
      <c r="L311" t="s">
        <v>41</v>
      </c>
      <c r="M311">
        <v>140260</v>
      </c>
      <c r="N311">
        <v>1</v>
      </c>
      <c r="O311">
        <v>12</v>
      </c>
      <c r="P311">
        <v>0</v>
      </c>
      <c r="Q311">
        <v>1</v>
      </c>
      <c r="R311">
        <v>4</v>
      </c>
      <c r="S311">
        <v>1</v>
      </c>
      <c r="T311">
        <v>0</v>
      </c>
      <c r="U311">
        <v>0</v>
      </c>
      <c r="V311">
        <f>COUNTIF(tbl_HRMaster[EmployeeID],tbl_HRMaster[[#This Row],[EmployeeID]])</f>
        <v>1</v>
      </c>
      <c r="W311">
        <f>IFERROR(INDEX(tbl_EmployeeSurvey[EnvironmentSatisfaction],MATCH(tbl_HRMaster[[#This Row],[EmployeeID]],tbl_EmployeeSurvey[EmployeeID],0)),"Not Found")</f>
        <v>2</v>
      </c>
      <c r="X311">
        <f>IFERROR(INDEX(tbl_EmployeeSurvey[JobSatisfaction],MATCH(tbl_HRMaster[[#This Row],[EmployeeID]],tbl_EmployeeSurvey[EmployeeID],0)),"Not Found")</f>
        <v>3</v>
      </c>
      <c r="Y311" s="5">
        <f>IFERROR(INDEX(tbl_EmployeeSurvey[WorkLifeBalance],MATCH(tbl_HRMaster[[#This Row],[EmployeeID]],tbl_EmployeeSurvey[EmployeeID],0)),"Not Found")</f>
        <v>2</v>
      </c>
      <c r="Z311" s="5">
        <f>IFERROR(VLOOKUP(tbl_HRMaster[[#This Row],[EmployeeID]],tbl_ManagerSurvey[[EmployeeID]:[PerformanceRating]],2,FALSE),"Not Found")</f>
        <v>3</v>
      </c>
      <c r="AA311" s="5">
        <f>IFERROR(VLOOKUP(tbl_HRMaster[[#This Row],[EmployeeID]],tbl_ManagerSurvey[[EmployeeID]:[PerformanceRating]],3,FALSE),"Not Found")</f>
        <v>3</v>
      </c>
      <c r="AB311" s="5" t="str">
        <f>IF(tbl_HRMaster[[#This Row],[Attrition]]="Yes","Left","Active")</f>
        <v>Active</v>
      </c>
      <c r="AC311" s="5" t="str">
        <f>_xlfn.IFS(tbl_HRMaster[[#This Row],[Age]]&lt;25,"Under 25",tbl_HRMaster[[#This Row],[Age]]&lt;35,"25-34",tbl_HRMaster[[#This Row],[Age]]&lt;45,"35-44",tbl_HRMaster[[#This Row],[Age]]&lt;55,"45-54",TRUE,"Above 54")</f>
        <v>25-34</v>
      </c>
      <c r="AD311" s="5" t="str">
        <f>_xlfn.IFS(
tbl_HRMaster[[#This Row],[YearsAtCompany]]&lt;2,"&lt; 2 Years",
tbl_HRMaster[[#This Row],[YearsAtCompany]]&lt;5,"2-4 Years",
tbl_HRMaster[[#This Row],[YearsAtCompany]]&lt;10,"5-9 Years",
TRUE,"10+ Years"
)</f>
        <v>&lt; 2 Years</v>
      </c>
      <c r="AE311" s="5">
        <f>IF(tbl_HRMaster[[#This Row],[Attrition]]="Yes",1,0)</f>
        <v>0</v>
      </c>
    </row>
    <row r="312" spans="1:31" x14ac:dyDescent="0.25">
      <c r="A312">
        <v>33</v>
      </c>
      <c r="B312" t="s">
        <v>21</v>
      </c>
      <c r="C312" t="s">
        <v>36</v>
      </c>
      <c r="D312" t="s">
        <v>30</v>
      </c>
      <c r="E312">
        <v>1</v>
      </c>
      <c r="F312">
        <v>3</v>
      </c>
      <c r="G312" t="s">
        <v>24</v>
      </c>
      <c r="H312">
        <v>4098</v>
      </c>
      <c r="I312" t="s">
        <v>34</v>
      </c>
      <c r="J312">
        <v>2</v>
      </c>
      <c r="K312" t="s">
        <v>31</v>
      </c>
      <c r="L312" t="s">
        <v>41</v>
      </c>
      <c r="M312">
        <v>140260</v>
      </c>
      <c r="N312">
        <v>1</v>
      </c>
      <c r="O312">
        <v>12</v>
      </c>
      <c r="P312">
        <v>0</v>
      </c>
      <c r="Q312">
        <v>1</v>
      </c>
      <c r="R312">
        <v>4</v>
      </c>
      <c r="S312">
        <v>1</v>
      </c>
      <c r="T312">
        <v>0</v>
      </c>
      <c r="U312">
        <v>0</v>
      </c>
      <c r="V312">
        <f>COUNTIF(tbl_HRMaster[EmployeeID],tbl_HRMaster[[#This Row],[EmployeeID]])</f>
        <v>1</v>
      </c>
      <c r="W312">
        <f>IFERROR(INDEX(tbl_EmployeeSurvey[EnvironmentSatisfaction],MATCH(tbl_HRMaster[[#This Row],[EmployeeID]],tbl_EmployeeSurvey[EmployeeID],0)),"Not Found")</f>
        <v>2</v>
      </c>
      <c r="X312">
        <f>IFERROR(INDEX(tbl_EmployeeSurvey[JobSatisfaction],MATCH(tbl_HRMaster[[#This Row],[EmployeeID]],tbl_EmployeeSurvey[EmployeeID],0)),"Not Found")</f>
        <v>3</v>
      </c>
      <c r="Y312" s="5">
        <f>IFERROR(INDEX(tbl_EmployeeSurvey[WorkLifeBalance],MATCH(tbl_HRMaster[[#This Row],[EmployeeID]],tbl_EmployeeSurvey[EmployeeID],0)),"Not Found")</f>
        <v>2</v>
      </c>
      <c r="Z312" s="5">
        <f>IFERROR(VLOOKUP(tbl_HRMaster[[#This Row],[EmployeeID]],tbl_ManagerSurvey[[EmployeeID]:[PerformanceRating]],2,FALSE),"Not Found")</f>
        <v>3</v>
      </c>
      <c r="AA312" s="5">
        <f>IFERROR(VLOOKUP(tbl_HRMaster[[#This Row],[EmployeeID]],tbl_ManagerSurvey[[EmployeeID]:[PerformanceRating]],3,FALSE),"Not Found")</f>
        <v>3</v>
      </c>
      <c r="AB312" s="5" t="str">
        <f>IF(tbl_HRMaster[[#This Row],[Attrition]]="Yes","Left","Active")</f>
        <v>Active</v>
      </c>
      <c r="AC312" s="5" t="str">
        <f>_xlfn.IFS(tbl_HRMaster[[#This Row],[Age]]&lt;25,"Under 25",tbl_HRMaster[[#This Row],[Age]]&lt;35,"25-34",tbl_HRMaster[[#This Row],[Age]]&lt;45,"35-44",tbl_HRMaster[[#This Row],[Age]]&lt;55,"45-54",TRUE,"Above 54")</f>
        <v>25-34</v>
      </c>
      <c r="AD312" s="5" t="str">
        <f>_xlfn.IFS(
tbl_HRMaster[[#This Row],[YearsAtCompany]]&lt;2,"&lt; 2 Years",
tbl_HRMaster[[#This Row],[YearsAtCompany]]&lt;5,"2-4 Years",
tbl_HRMaster[[#This Row],[YearsAtCompany]]&lt;10,"5-9 Years",
TRUE,"10+ Years"
)</f>
        <v>&lt; 2 Years</v>
      </c>
      <c r="AE312" s="5">
        <f>IF(tbl_HRMaster[[#This Row],[Attrition]]="Yes",1,0)</f>
        <v>0</v>
      </c>
    </row>
    <row r="313" spans="1:31" x14ac:dyDescent="0.25">
      <c r="A313">
        <v>19</v>
      </c>
      <c r="B313" t="s">
        <v>21</v>
      </c>
      <c r="C313" t="s">
        <v>22</v>
      </c>
      <c r="D313" t="s">
        <v>30</v>
      </c>
      <c r="E313">
        <v>1</v>
      </c>
      <c r="F313">
        <v>3</v>
      </c>
      <c r="G313" t="s">
        <v>33</v>
      </c>
      <c r="H313">
        <v>1362</v>
      </c>
      <c r="I313" t="s">
        <v>25</v>
      </c>
      <c r="J313">
        <v>5</v>
      </c>
      <c r="K313" t="s">
        <v>42</v>
      </c>
      <c r="L313" t="s">
        <v>32</v>
      </c>
      <c r="M313">
        <v>152020</v>
      </c>
      <c r="N313">
        <v>1</v>
      </c>
      <c r="O313">
        <v>18</v>
      </c>
      <c r="P313">
        <v>3</v>
      </c>
      <c r="Q313">
        <v>1</v>
      </c>
      <c r="R313">
        <v>2</v>
      </c>
      <c r="S313">
        <v>1</v>
      </c>
      <c r="T313">
        <v>0</v>
      </c>
      <c r="U313">
        <v>0</v>
      </c>
      <c r="V313">
        <f>COUNTIF(tbl_HRMaster[EmployeeID],tbl_HRMaster[[#This Row],[EmployeeID]])</f>
        <v>1</v>
      </c>
      <c r="W313">
        <f>IFERROR(INDEX(tbl_EmployeeSurvey[EnvironmentSatisfaction],MATCH(tbl_HRMaster[[#This Row],[EmployeeID]],tbl_EmployeeSurvey[EmployeeID],0)),"Not Found")</f>
        <v>2</v>
      </c>
      <c r="X313">
        <f>IFERROR(INDEX(tbl_EmployeeSurvey[JobSatisfaction],MATCH(tbl_HRMaster[[#This Row],[EmployeeID]],tbl_EmployeeSurvey[EmployeeID],0)),"Not Found")</f>
        <v>2</v>
      </c>
      <c r="Y313" s="5">
        <f>IFERROR(INDEX(tbl_EmployeeSurvey[WorkLifeBalance],MATCH(tbl_HRMaster[[#This Row],[EmployeeID]],tbl_EmployeeSurvey[EmployeeID],0)),"Not Found")</f>
        <v>3</v>
      </c>
      <c r="Z313" s="5">
        <f>IFERROR(VLOOKUP(tbl_HRMaster[[#This Row],[EmployeeID]],tbl_ManagerSurvey[[EmployeeID]:[PerformanceRating]],2,FALSE),"Not Found")</f>
        <v>2</v>
      </c>
      <c r="AA313" s="5">
        <f>IFERROR(VLOOKUP(tbl_HRMaster[[#This Row],[EmployeeID]],tbl_ManagerSurvey[[EmployeeID]:[PerformanceRating]],3,FALSE),"Not Found")</f>
        <v>3</v>
      </c>
      <c r="AB313" s="5" t="str">
        <f>IF(tbl_HRMaster[[#This Row],[Attrition]]="Yes","Left","Active")</f>
        <v>Active</v>
      </c>
      <c r="AC313" s="5" t="str">
        <f>_xlfn.IFS(tbl_HRMaster[[#This Row],[Age]]&lt;25,"Under 25",tbl_HRMaster[[#This Row],[Age]]&lt;35,"25-34",tbl_HRMaster[[#This Row],[Age]]&lt;45,"35-44",tbl_HRMaster[[#This Row],[Age]]&lt;55,"45-54",TRUE,"Above 54")</f>
        <v>Under 25</v>
      </c>
      <c r="AD313" s="5" t="str">
        <f>_xlfn.IFS(
tbl_HRMaster[[#This Row],[YearsAtCompany]]&lt;2,"&lt; 2 Years",
tbl_HRMaster[[#This Row],[YearsAtCompany]]&lt;5,"2-4 Years",
tbl_HRMaster[[#This Row],[YearsAtCompany]]&lt;10,"5-9 Years",
TRUE,"10+ Years"
)</f>
        <v>&lt; 2 Years</v>
      </c>
      <c r="AE313" s="5">
        <f>IF(tbl_HRMaster[[#This Row],[Attrition]]="Yes",1,0)</f>
        <v>0</v>
      </c>
    </row>
    <row r="314" spans="1:31" x14ac:dyDescent="0.25">
      <c r="A314">
        <v>19</v>
      </c>
      <c r="B314" t="s">
        <v>21</v>
      </c>
      <c r="C314" t="s">
        <v>22</v>
      </c>
      <c r="D314" t="s">
        <v>30</v>
      </c>
      <c r="E314">
        <v>1</v>
      </c>
      <c r="F314">
        <v>3</v>
      </c>
      <c r="G314" t="s">
        <v>33</v>
      </c>
      <c r="H314">
        <v>2832</v>
      </c>
      <c r="I314" t="s">
        <v>25</v>
      </c>
      <c r="J314">
        <v>5</v>
      </c>
      <c r="K314" t="s">
        <v>42</v>
      </c>
      <c r="L314" t="s">
        <v>32</v>
      </c>
      <c r="M314">
        <v>152020</v>
      </c>
      <c r="N314">
        <v>1</v>
      </c>
      <c r="O314">
        <v>18</v>
      </c>
      <c r="P314">
        <v>3</v>
      </c>
      <c r="Q314">
        <v>1</v>
      </c>
      <c r="R314">
        <v>2</v>
      </c>
      <c r="S314">
        <v>1</v>
      </c>
      <c r="T314">
        <v>0</v>
      </c>
      <c r="U314">
        <v>0</v>
      </c>
      <c r="V314">
        <f>COUNTIF(tbl_HRMaster[EmployeeID],tbl_HRMaster[[#This Row],[EmployeeID]])</f>
        <v>1</v>
      </c>
      <c r="W314">
        <f>IFERROR(INDEX(tbl_EmployeeSurvey[EnvironmentSatisfaction],MATCH(tbl_HRMaster[[#This Row],[EmployeeID]],tbl_EmployeeSurvey[EmployeeID],0)),"Not Found")</f>
        <v>2</v>
      </c>
      <c r="X314">
        <f>IFERROR(INDEX(tbl_EmployeeSurvey[JobSatisfaction],MATCH(tbl_HRMaster[[#This Row],[EmployeeID]],tbl_EmployeeSurvey[EmployeeID],0)),"Not Found")</f>
        <v>2</v>
      </c>
      <c r="Y314" s="5">
        <f>IFERROR(INDEX(tbl_EmployeeSurvey[WorkLifeBalance],MATCH(tbl_HRMaster[[#This Row],[EmployeeID]],tbl_EmployeeSurvey[EmployeeID],0)),"Not Found")</f>
        <v>3</v>
      </c>
      <c r="Z314" s="5">
        <f>IFERROR(VLOOKUP(tbl_HRMaster[[#This Row],[EmployeeID]],tbl_ManagerSurvey[[EmployeeID]:[PerformanceRating]],2,FALSE),"Not Found")</f>
        <v>2</v>
      </c>
      <c r="AA314" s="5">
        <f>IFERROR(VLOOKUP(tbl_HRMaster[[#This Row],[EmployeeID]],tbl_ManagerSurvey[[EmployeeID]:[PerformanceRating]],3,FALSE),"Not Found")</f>
        <v>3</v>
      </c>
      <c r="AB314" s="5" t="str">
        <f>IF(tbl_HRMaster[[#This Row],[Attrition]]="Yes","Left","Active")</f>
        <v>Active</v>
      </c>
      <c r="AC314" s="5" t="str">
        <f>_xlfn.IFS(tbl_HRMaster[[#This Row],[Age]]&lt;25,"Under 25",tbl_HRMaster[[#This Row],[Age]]&lt;35,"25-34",tbl_HRMaster[[#This Row],[Age]]&lt;45,"35-44",tbl_HRMaster[[#This Row],[Age]]&lt;55,"45-54",TRUE,"Above 54")</f>
        <v>Under 25</v>
      </c>
      <c r="AD314" s="5" t="str">
        <f>_xlfn.IFS(
tbl_HRMaster[[#This Row],[YearsAtCompany]]&lt;2,"&lt; 2 Years",
tbl_HRMaster[[#This Row],[YearsAtCompany]]&lt;5,"2-4 Years",
tbl_HRMaster[[#This Row],[YearsAtCompany]]&lt;10,"5-9 Years",
TRUE,"10+ Years"
)</f>
        <v>&lt; 2 Years</v>
      </c>
      <c r="AE314" s="5">
        <f>IF(tbl_HRMaster[[#This Row],[Attrition]]="Yes",1,0)</f>
        <v>0</v>
      </c>
    </row>
    <row r="315" spans="1:31" x14ac:dyDescent="0.25">
      <c r="A315">
        <v>19</v>
      </c>
      <c r="B315" t="s">
        <v>21</v>
      </c>
      <c r="C315" t="s">
        <v>22</v>
      </c>
      <c r="D315" t="s">
        <v>30</v>
      </c>
      <c r="E315">
        <v>1</v>
      </c>
      <c r="F315">
        <v>3</v>
      </c>
      <c r="G315" t="s">
        <v>33</v>
      </c>
      <c r="H315">
        <v>4302</v>
      </c>
      <c r="I315" t="s">
        <v>25</v>
      </c>
      <c r="J315">
        <v>5</v>
      </c>
      <c r="K315" t="s">
        <v>42</v>
      </c>
      <c r="L315" t="s">
        <v>32</v>
      </c>
      <c r="M315">
        <v>152020</v>
      </c>
      <c r="N315">
        <v>1</v>
      </c>
      <c r="O315">
        <v>18</v>
      </c>
      <c r="P315">
        <v>3</v>
      </c>
      <c r="Q315">
        <v>1</v>
      </c>
      <c r="R315">
        <v>2</v>
      </c>
      <c r="S315">
        <v>1</v>
      </c>
      <c r="T315">
        <v>0</v>
      </c>
      <c r="U315">
        <v>0</v>
      </c>
      <c r="V315">
        <f>COUNTIF(tbl_HRMaster[EmployeeID],tbl_HRMaster[[#This Row],[EmployeeID]])</f>
        <v>1</v>
      </c>
      <c r="W315">
        <f>IFERROR(INDEX(tbl_EmployeeSurvey[EnvironmentSatisfaction],MATCH(tbl_HRMaster[[#This Row],[EmployeeID]],tbl_EmployeeSurvey[EmployeeID],0)),"Not Found")</f>
        <v>2</v>
      </c>
      <c r="X315">
        <f>IFERROR(INDEX(tbl_EmployeeSurvey[JobSatisfaction],MATCH(tbl_HRMaster[[#This Row],[EmployeeID]],tbl_EmployeeSurvey[EmployeeID],0)),"Not Found")</f>
        <v>2</v>
      </c>
      <c r="Y315" s="5">
        <f>IFERROR(INDEX(tbl_EmployeeSurvey[WorkLifeBalance],MATCH(tbl_HRMaster[[#This Row],[EmployeeID]],tbl_EmployeeSurvey[EmployeeID],0)),"Not Found")</f>
        <v>3</v>
      </c>
      <c r="Z315" s="5">
        <f>IFERROR(VLOOKUP(tbl_HRMaster[[#This Row],[EmployeeID]],tbl_ManagerSurvey[[EmployeeID]:[PerformanceRating]],2,FALSE),"Not Found")</f>
        <v>2</v>
      </c>
      <c r="AA315" s="5">
        <f>IFERROR(VLOOKUP(tbl_HRMaster[[#This Row],[EmployeeID]],tbl_ManagerSurvey[[EmployeeID]:[PerformanceRating]],3,FALSE),"Not Found")</f>
        <v>3</v>
      </c>
      <c r="AB315" s="5" t="str">
        <f>IF(tbl_HRMaster[[#This Row],[Attrition]]="Yes","Left","Active")</f>
        <v>Active</v>
      </c>
      <c r="AC315" s="5" t="str">
        <f>_xlfn.IFS(tbl_HRMaster[[#This Row],[Age]]&lt;25,"Under 25",tbl_HRMaster[[#This Row],[Age]]&lt;35,"25-34",tbl_HRMaster[[#This Row],[Age]]&lt;45,"35-44",tbl_HRMaster[[#This Row],[Age]]&lt;55,"45-54",TRUE,"Above 54")</f>
        <v>Under 25</v>
      </c>
      <c r="AD315" s="5" t="str">
        <f>_xlfn.IFS(
tbl_HRMaster[[#This Row],[YearsAtCompany]]&lt;2,"&lt; 2 Years",
tbl_HRMaster[[#This Row],[YearsAtCompany]]&lt;5,"2-4 Years",
tbl_HRMaster[[#This Row],[YearsAtCompany]]&lt;10,"5-9 Years",
TRUE,"10+ Years"
)</f>
        <v>&lt; 2 Years</v>
      </c>
      <c r="AE315" s="5">
        <f>IF(tbl_HRMaster[[#This Row],[Attrition]]="Yes",1,0)</f>
        <v>0</v>
      </c>
    </row>
    <row r="316" spans="1:31" x14ac:dyDescent="0.25">
      <c r="A316">
        <v>19</v>
      </c>
      <c r="B316" t="s">
        <v>28</v>
      </c>
      <c r="C316" t="s">
        <v>22</v>
      </c>
      <c r="D316" t="s">
        <v>30</v>
      </c>
      <c r="E316">
        <v>15</v>
      </c>
      <c r="F316">
        <v>3</v>
      </c>
      <c r="G316" t="s">
        <v>24</v>
      </c>
      <c r="H316">
        <v>431</v>
      </c>
      <c r="I316" t="s">
        <v>34</v>
      </c>
      <c r="J316">
        <v>2</v>
      </c>
      <c r="K316" t="s">
        <v>31</v>
      </c>
      <c r="L316" t="s">
        <v>32</v>
      </c>
      <c r="M316">
        <v>160640</v>
      </c>
      <c r="N316">
        <v>1</v>
      </c>
      <c r="O316">
        <v>15</v>
      </c>
      <c r="P316">
        <v>1</v>
      </c>
      <c r="Q316">
        <v>1</v>
      </c>
      <c r="R316">
        <v>3</v>
      </c>
      <c r="S316">
        <v>1</v>
      </c>
      <c r="T316">
        <v>0</v>
      </c>
      <c r="U316">
        <v>0</v>
      </c>
      <c r="V316">
        <f>COUNTIF(tbl_HRMaster[EmployeeID],tbl_HRMaster[[#This Row],[EmployeeID]])</f>
        <v>1</v>
      </c>
      <c r="W316">
        <f>IFERROR(INDEX(tbl_EmployeeSurvey[EnvironmentSatisfaction],MATCH(tbl_HRMaster[[#This Row],[EmployeeID]],tbl_EmployeeSurvey[EmployeeID],0)),"Not Found")</f>
        <v>4</v>
      </c>
      <c r="X316">
        <f>IFERROR(INDEX(tbl_EmployeeSurvey[JobSatisfaction],MATCH(tbl_HRMaster[[#This Row],[EmployeeID]],tbl_EmployeeSurvey[EmployeeID],0)),"Not Found")</f>
        <v>2</v>
      </c>
      <c r="Y316" s="5">
        <f>IFERROR(INDEX(tbl_EmployeeSurvey[WorkLifeBalance],MATCH(tbl_HRMaster[[#This Row],[EmployeeID]],tbl_EmployeeSurvey[EmployeeID],0)),"Not Found")</f>
        <v>4</v>
      </c>
      <c r="Z316" s="5">
        <f>IFERROR(VLOOKUP(tbl_HRMaster[[#This Row],[EmployeeID]],tbl_ManagerSurvey[[EmployeeID]:[PerformanceRating]],2,FALSE),"Not Found")</f>
        <v>3</v>
      </c>
      <c r="AA316" s="5">
        <f>IFERROR(VLOOKUP(tbl_HRMaster[[#This Row],[EmployeeID]],tbl_ManagerSurvey[[EmployeeID]:[PerformanceRating]],3,FALSE),"Not Found")</f>
        <v>3</v>
      </c>
      <c r="AB316" s="5" t="str">
        <f>IF(tbl_HRMaster[[#This Row],[Attrition]]="Yes","Left","Active")</f>
        <v>Left</v>
      </c>
      <c r="AC316" s="5" t="str">
        <f>_xlfn.IFS(tbl_HRMaster[[#This Row],[Age]]&lt;25,"Under 25",tbl_HRMaster[[#This Row],[Age]]&lt;35,"25-34",tbl_HRMaster[[#This Row],[Age]]&lt;45,"35-44",tbl_HRMaster[[#This Row],[Age]]&lt;55,"45-54",TRUE,"Above 54")</f>
        <v>Under 25</v>
      </c>
      <c r="AD316" s="5" t="str">
        <f>_xlfn.IFS(
tbl_HRMaster[[#This Row],[YearsAtCompany]]&lt;2,"&lt; 2 Years",
tbl_HRMaster[[#This Row],[YearsAtCompany]]&lt;5,"2-4 Years",
tbl_HRMaster[[#This Row],[YearsAtCompany]]&lt;10,"5-9 Years",
TRUE,"10+ Years"
)</f>
        <v>&lt; 2 Years</v>
      </c>
      <c r="AE316" s="5">
        <f>IF(tbl_HRMaster[[#This Row],[Attrition]]="Yes",1,0)</f>
        <v>1</v>
      </c>
    </row>
    <row r="317" spans="1:31" x14ac:dyDescent="0.25">
      <c r="A317">
        <v>19</v>
      </c>
      <c r="B317" t="s">
        <v>28</v>
      </c>
      <c r="C317" t="s">
        <v>22</v>
      </c>
      <c r="D317" t="s">
        <v>30</v>
      </c>
      <c r="E317">
        <v>15</v>
      </c>
      <c r="F317">
        <v>3</v>
      </c>
      <c r="G317" t="s">
        <v>24</v>
      </c>
      <c r="H317">
        <v>1901</v>
      </c>
      <c r="I317" t="s">
        <v>34</v>
      </c>
      <c r="J317">
        <v>2</v>
      </c>
      <c r="K317" t="s">
        <v>31</v>
      </c>
      <c r="L317" t="s">
        <v>32</v>
      </c>
      <c r="M317">
        <v>160640</v>
      </c>
      <c r="N317">
        <v>1</v>
      </c>
      <c r="O317">
        <v>15</v>
      </c>
      <c r="P317">
        <v>1</v>
      </c>
      <c r="Q317">
        <v>1</v>
      </c>
      <c r="R317">
        <v>3</v>
      </c>
      <c r="S317">
        <v>1</v>
      </c>
      <c r="T317">
        <v>0</v>
      </c>
      <c r="U317">
        <v>0</v>
      </c>
      <c r="V317">
        <f>COUNTIF(tbl_HRMaster[EmployeeID],tbl_HRMaster[[#This Row],[EmployeeID]])</f>
        <v>1</v>
      </c>
      <c r="W317">
        <f>IFERROR(INDEX(tbl_EmployeeSurvey[EnvironmentSatisfaction],MATCH(tbl_HRMaster[[#This Row],[EmployeeID]],tbl_EmployeeSurvey[EmployeeID],0)),"Not Found")</f>
        <v>4</v>
      </c>
      <c r="X317">
        <f>IFERROR(INDEX(tbl_EmployeeSurvey[JobSatisfaction],MATCH(tbl_HRMaster[[#This Row],[EmployeeID]],tbl_EmployeeSurvey[EmployeeID],0)),"Not Found")</f>
        <v>2</v>
      </c>
      <c r="Y317" s="5">
        <f>IFERROR(INDEX(tbl_EmployeeSurvey[WorkLifeBalance],MATCH(tbl_HRMaster[[#This Row],[EmployeeID]],tbl_EmployeeSurvey[EmployeeID],0)),"Not Found")</f>
        <v>4</v>
      </c>
      <c r="Z317" s="5">
        <f>IFERROR(VLOOKUP(tbl_HRMaster[[#This Row],[EmployeeID]],tbl_ManagerSurvey[[EmployeeID]:[PerformanceRating]],2,FALSE),"Not Found")</f>
        <v>3</v>
      </c>
      <c r="AA317" s="5">
        <f>IFERROR(VLOOKUP(tbl_HRMaster[[#This Row],[EmployeeID]],tbl_ManagerSurvey[[EmployeeID]:[PerformanceRating]],3,FALSE),"Not Found")</f>
        <v>3</v>
      </c>
      <c r="AB317" s="5" t="str">
        <f>IF(tbl_HRMaster[[#This Row],[Attrition]]="Yes","Left","Active")</f>
        <v>Left</v>
      </c>
      <c r="AC317" s="5" t="str">
        <f>_xlfn.IFS(tbl_HRMaster[[#This Row],[Age]]&lt;25,"Under 25",tbl_HRMaster[[#This Row],[Age]]&lt;35,"25-34",tbl_HRMaster[[#This Row],[Age]]&lt;45,"35-44",tbl_HRMaster[[#This Row],[Age]]&lt;55,"45-54",TRUE,"Above 54")</f>
        <v>Under 25</v>
      </c>
      <c r="AD317" s="5" t="str">
        <f>_xlfn.IFS(
tbl_HRMaster[[#This Row],[YearsAtCompany]]&lt;2,"&lt; 2 Years",
tbl_HRMaster[[#This Row],[YearsAtCompany]]&lt;5,"2-4 Years",
tbl_HRMaster[[#This Row],[YearsAtCompany]]&lt;10,"5-9 Years",
TRUE,"10+ Years"
)</f>
        <v>&lt; 2 Years</v>
      </c>
      <c r="AE317" s="5">
        <f>IF(tbl_HRMaster[[#This Row],[Attrition]]="Yes",1,0)</f>
        <v>1</v>
      </c>
    </row>
    <row r="318" spans="1:31" x14ac:dyDescent="0.25">
      <c r="A318">
        <v>19</v>
      </c>
      <c r="B318" t="s">
        <v>28</v>
      </c>
      <c r="C318" t="s">
        <v>22</v>
      </c>
      <c r="D318" t="s">
        <v>30</v>
      </c>
      <c r="E318">
        <v>15</v>
      </c>
      <c r="F318">
        <v>3</v>
      </c>
      <c r="G318" t="s">
        <v>24</v>
      </c>
      <c r="H318">
        <v>3371</v>
      </c>
      <c r="I318" t="s">
        <v>34</v>
      </c>
      <c r="J318">
        <v>2</v>
      </c>
      <c r="K318" t="s">
        <v>31</v>
      </c>
      <c r="L318" t="s">
        <v>32</v>
      </c>
      <c r="M318">
        <v>160640</v>
      </c>
      <c r="N318">
        <v>1</v>
      </c>
      <c r="O318">
        <v>15</v>
      </c>
      <c r="P318">
        <v>1</v>
      </c>
      <c r="Q318">
        <v>1</v>
      </c>
      <c r="R318">
        <v>3</v>
      </c>
      <c r="S318">
        <v>1</v>
      </c>
      <c r="T318">
        <v>0</v>
      </c>
      <c r="U318">
        <v>0</v>
      </c>
      <c r="V318">
        <f>COUNTIF(tbl_HRMaster[EmployeeID],tbl_HRMaster[[#This Row],[EmployeeID]])</f>
        <v>1</v>
      </c>
      <c r="W318">
        <f>IFERROR(INDEX(tbl_EmployeeSurvey[EnvironmentSatisfaction],MATCH(tbl_HRMaster[[#This Row],[EmployeeID]],tbl_EmployeeSurvey[EmployeeID],0)),"Not Found")</f>
        <v>4</v>
      </c>
      <c r="X318">
        <f>IFERROR(INDEX(tbl_EmployeeSurvey[JobSatisfaction],MATCH(tbl_HRMaster[[#This Row],[EmployeeID]],tbl_EmployeeSurvey[EmployeeID],0)),"Not Found")</f>
        <v>2</v>
      </c>
      <c r="Y318" s="5">
        <f>IFERROR(INDEX(tbl_EmployeeSurvey[WorkLifeBalance],MATCH(tbl_HRMaster[[#This Row],[EmployeeID]],tbl_EmployeeSurvey[EmployeeID],0)),"Not Found")</f>
        <v>4</v>
      </c>
      <c r="Z318" s="5">
        <f>IFERROR(VLOOKUP(tbl_HRMaster[[#This Row],[EmployeeID]],tbl_ManagerSurvey[[EmployeeID]:[PerformanceRating]],2,FALSE),"Not Found")</f>
        <v>3</v>
      </c>
      <c r="AA318" s="5">
        <f>IFERROR(VLOOKUP(tbl_HRMaster[[#This Row],[EmployeeID]],tbl_ManagerSurvey[[EmployeeID]:[PerformanceRating]],3,FALSE),"Not Found")</f>
        <v>3</v>
      </c>
      <c r="AB318" s="5" t="str">
        <f>IF(tbl_HRMaster[[#This Row],[Attrition]]="Yes","Left","Active")</f>
        <v>Left</v>
      </c>
      <c r="AC318" s="5" t="str">
        <f>_xlfn.IFS(tbl_HRMaster[[#This Row],[Age]]&lt;25,"Under 25",tbl_HRMaster[[#This Row],[Age]]&lt;35,"25-34",tbl_HRMaster[[#This Row],[Age]]&lt;45,"35-44",tbl_HRMaster[[#This Row],[Age]]&lt;55,"45-54",TRUE,"Above 54")</f>
        <v>Under 25</v>
      </c>
      <c r="AD318" s="5" t="str">
        <f>_xlfn.IFS(
tbl_HRMaster[[#This Row],[YearsAtCompany]]&lt;2,"&lt; 2 Years",
tbl_HRMaster[[#This Row],[YearsAtCompany]]&lt;5,"2-4 Years",
tbl_HRMaster[[#This Row],[YearsAtCompany]]&lt;10,"5-9 Years",
TRUE,"10+ Years"
)</f>
        <v>&lt; 2 Years</v>
      </c>
      <c r="AE318" s="5">
        <f>IF(tbl_HRMaster[[#This Row],[Attrition]]="Yes",1,0)</f>
        <v>1</v>
      </c>
    </row>
    <row r="319" spans="1:31" x14ac:dyDescent="0.25">
      <c r="A319">
        <v>28</v>
      </c>
      <c r="B319" t="s">
        <v>21</v>
      </c>
      <c r="C319" t="s">
        <v>22</v>
      </c>
      <c r="D319" t="s">
        <v>23</v>
      </c>
      <c r="E319">
        <v>8</v>
      </c>
      <c r="F319">
        <v>4</v>
      </c>
      <c r="G319" t="s">
        <v>45</v>
      </c>
      <c r="H319">
        <v>812</v>
      </c>
      <c r="I319" t="s">
        <v>34</v>
      </c>
      <c r="J319">
        <v>1</v>
      </c>
      <c r="K319" t="s">
        <v>40</v>
      </c>
      <c r="L319" t="s">
        <v>41</v>
      </c>
      <c r="M319">
        <v>163070</v>
      </c>
      <c r="N319">
        <v>1</v>
      </c>
      <c r="O319">
        <v>16</v>
      </c>
      <c r="P319">
        <v>0</v>
      </c>
      <c r="Q319">
        <v>1</v>
      </c>
      <c r="R319">
        <v>3</v>
      </c>
      <c r="S319">
        <v>1</v>
      </c>
      <c r="T319">
        <v>0</v>
      </c>
      <c r="U319">
        <v>0</v>
      </c>
      <c r="V319">
        <f>COUNTIF(tbl_HRMaster[EmployeeID],tbl_HRMaster[[#This Row],[EmployeeID]])</f>
        <v>1</v>
      </c>
      <c r="W319">
        <f>IFERROR(INDEX(tbl_EmployeeSurvey[EnvironmentSatisfaction],MATCH(tbl_HRMaster[[#This Row],[EmployeeID]],tbl_EmployeeSurvey[EmployeeID],0)),"Not Found")</f>
        <v>1</v>
      </c>
      <c r="X319">
        <f>IFERROR(INDEX(tbl_EmployeeSurvey[JobSatisfaction],MATCH(tbl_HRMaster[[#This Row],[EmployeeID]],tbl_EmployeeSurvey[EmployeeID],0)),"Not Found")</f>
        <v>3</v>
      </c>
      <c r="Y319" s="5">
        <f>IFERROR(INDEX(tbl_EmployeeSurvey[WorkLifeBalance],MATCH(tbl_HRMaster[[#This Row],[EmployeeID]],tbl_EmployeeSurvey[EmployeeID],0)),"Not Found")</f>
        <v>1</v>
      </c>
      <c r="Z319" s="5">
        <f>IFERROR(VLOOKUP(tbl_HRMaster[[#This Row],[EmployeeID]],tbl_ManagerSurvey[[EmployeeID]:[PerformanceRating]],2,FALSE),"Not Found")</f>
        <v>2</v>
      </c>
      <c r="AA319" s="5">
        <f>IFERROR(VLOOKUP(tbl_HRMaster[[#This Row],[EmployeeID]],tbl_ManagerSurvey[[EmployeeID]:[PerformanceRating]],3,FALSE),"Not Found")</f>
        <v>3</v>
      </c>
      <c r="AB319" s="5" t="str">
        <f>IF(tbl_HRMaster[[#This Row],[Attrition]]="Yes","Left","Active")</f>
        <v>Active</v>
      </c>
      <c r="AC319" s="5" t="str">
        <f>_xlfn.IFS(tbl_HRMaster[[#This Row],[Age]]&lt;25,"Under 25",tbl_HRMaster[[#This Row],[Age]]&lt;35,"25-34",tbl_HRMaster[[#This Row],[Age]]&lt;45,"35-44",tbl_HRMaster[[#This Row],[Age]]&lt;55,"45-54",TRUE,"Above 54")</f>
        <v>25-34</v>
      </c>
      <c r="AD319" s="5" t="str">
        <f>_xlfn.IFS(
tbl_HRMaster[[#This Row],[YearsAtCompany]]&lt;2,"&lt; 2 Years",
tbl_HRMaster[[#This Row],[YearsAtCompany]]&lt;5,"2-4 Years",
tbl_HRMaster[[#This Row],[YearsAtCompany]]&lt;10,"5-9 Years",
TRUE,"10+ Years"
)</f>
        <v>&lt; 2 Years</v>
      </c>
      <c r="AE319" s="5">
        <f>IF(tbl_HRMaster[[#This Row],[Attrition]]="Yes",1,0)</f>
        <v>0</v>
      </c>
    </row>
    <row r="320" spans="1:31" x14ac:dyDescent="0.25">
      <c r="A320">
        <v>28</v>
      </c>
      <c r="B320" t="s">
        <v>21</v>
      </c>
      <c r="C320" t="s">
        <v>22</v>
      </c>
      <c r="D320" t="s">
        <v>23</v>
      </c>
      <c r="E320">
        <v>8</v>
      </c>
      <c r="F320">
        <v>4</v>
      </c>
      <c r="G320" t="s">
        <v>45</v>
      </c>
      <c r="H320">
        <v>2282</v>
      </c>
      <c r="I320" t="s">
        <v>34</v>
      </c>
      <c r="J320">
        <v>1</v>
      </c>
      <c r="K320" t="s">
        <v>40</v>
      </c>
      <c r="L320" t="s">
        <v>41</v>
      </c>
      <c r="M320">
        <v>163070</v>
      </c>
      <c r="N320">
        <v>1</v>
      </c>
      <c r="O320">
        <v>16</v>
      </c>
      <c r="P320">
        <v>0</v>
      </c>
      <c r="Q320">
        <v>1</v>
      </c>
      <c r="R320">
        <v>3</v>
      </c>
      <c r="S320">
        <v>1</v>
      </c>
      <c r="T320">
        <v>0</v>
      </c>
      <c r="U320">
        <v>0</v>
      </c>
      <c r="V320">
        <f>COUNTIF(tbl_HRMaster[EmployeeID],tbl_HRMaster[[#This Row],[EmployeeID]])</f>
        <v>1</v>
      </c>
      <c r="W320">
        <f>IFERROR(INDEX(tbl_EmployeeSurvey[EnvironmentSatisfaction],MATCH(tbl_HRMaster[[#This Row],[EmployeeID]],tbl_EmployeeSurvey[EmployeeID],0)),"Not Found")</f>
        <v>1</v>
      </c>
      <c r="X320">
        <f>IFERROR(INDEX(tbl_EmployeeSurvey[JobSatisfaction],MATCH(tbl_HRMaster[[#This Row],[EmployeeID]],tbl_EmployeeSurvey[EmployeeID],0)),"Not Found")</f>
        <v>3</v>
      </c>
      <c r="Y320" s="5">
        <f>IFERROR(INDEX(tbl_EmployeeSurvey[WorkLifeBalance],MATCH(tbl_HRMaster[[#This Row],[EmployeeID]],tbl_EmployeeSurvey[EmployeeID],0)),"Not Found")</f>
        <v>1</v>
      </c>
      <c r="Z320" s="5">
        <f>IFERROR(VLOOKUP(tbl_HRMaster[[#This Row],[EmployeeID]],tbl_ManagerSurvey[[EmployeeID]:[PerformanceRating]],2,FALSE),"Not Found")</f>
        <v>2</v>
      </c>
      <c r="AA320" s="5">
        <f>IFERROR(VLOOKUP(tbl_HRMaster[[#This Row],[EmployeeID]],tbl_ManagerSurvey[[EmployeeID]:[PerformanceRating]],3,FALSE),"Not Found")</f>
        <v>3</v>
      </c>
      <c r="AB320" s="5" t="str">
        <f>IF(tbl_HRMaster[[#This Row],[Attrition]]="Yes","Left","Active")</f>
        <v>Active</v>
      </c>
      <c r="AC320" s="5" t="str">
        <f>_xlfn.IFS(tbl_HRMaster[[#This Row],[Age]]&lt;25,"Under 25",tbl_HRMaster[[#This Row],[Age]]&lt;35,"25-34",tbl_HRMaster[[#This Row],[Age]]&lt;45,"35-44",tbl_HRMaster[[#This Row],[Age]]&lt;55,"45-54",TRUE,"Above 54")</f>
        <v>25-34</v>
      </c>
      <c r="AD320" s="5" t="str">
        <f>_xlfn.IFS(
tbl_HRMaster[[#This Row],[YearsAtCompany]]&lt;2,"&lt; 2 Years",
tbl_HRMaster[[#This Row],[YearsAtCompany]]&lt;5,"2-4 Years",
tbl_HRMaster[[#This Row],[YearsAtCompany]]&lt;10,"5-9 Years",
TRUE,"10+ Years"
)</f>
        <v>&lt; 2 Years</v>
      </c>
      <c r="AE320" s="5">
        <f>IF(tbl_HRMaster[[#This Row],[Attrition]]="Yes",1,0)</f>
        <v>0</v>
      </c>
    </row>
    <row r="321" spans="1:31" x14ac:dyDescent="0.25">
      <c r="A321">
        <v>28</v>
      </c>
      <c r="B321" t="s">
        <v>21</v>
      </c>
      <c r="C321" t="s">
        <v>22</v>
      </c>
      <c r="D321" t="s">
        <v>23</v>
      </c>
      <c r="E321">
        <v>8</v>
      </c>
      <c r="F321">
        <v>4</v>
      </c>
      <c r="G321" t="s">
        <v>45</v>
      </c>
      <c r="H321">
        <v>3752</v>
      </c>
      <c r="I321" t="s">
        <v>34</v>
      </c>
      <c r="J321">
        <v>1</v>
      </c>
      <c r="K321" t="s">
        <v>40</v>
      </c>
      <c r="L321" t="s">
        <v>41</v>
      </c>
      <c r="M321">
        <v>163070</v>
      </c>
      <c r="N321">
        <v>1</v>
      </c>
      <c r="O321">
        <v>16</v>
      </c>
      <c r="P321">
        <v>0</v>
      </c>
      <c r="Q321">
        <v>1</v>
      </c>
      <c r="R321">
        <v>3</v>
      </c>
      <c r="S321">
        <v>1</v>
      </c>
      <c r="T321">
        <v>0</v>
      </c>
      <c r="U321">
        <v>0</v>
      </c>
      <c r="V321">
        <f>COUNTIF(tbl_HRMaster[EmployeeID],tbl_HRMaster[[#This Row],[EmployeeID]])</f>
        <v>1</v>
      </c>
      <c r="W321">
        <f>IFERROR(INDEX(tbl_EmployeeSurvey[EnvironmentSatisfaction],MATCH(tbl_HRMaster[[#This Row],[EmployeeID]],tbl_EmployeeSurvey[EmployeeID],0)),"Not Found")</f>
        <v>1</v>
      </c>
      <c r="X321">
        <f>IFERROR(INDEX(tbl_EmployeeSurvey[JobSatisfaction],MATCH(tbl_HRMaster[[#This Row],[EmployeeID]],tbl_EmployeeSurvey[EmployeeID],0)),"Not Found")</f>
        <v>3</v>
      </c>
      <c r="Y321" s="5">
        <f>IFERROR(INDEX(tbl_EmployeeSurvey[WorkLifeBalance],MATCH(tbl_HRMaster[[#This Row],[EmployeeID]],tbl_EmployeeSurvey[EmployeeID],0)),"Not Found")</f>
        <v>1</v>
      </c>
      <c r="Z321" s="5">
        <f>IFERROR(VLOOKUP(tbl_HRMaster[[#This Row],[EmployeeID]],tbl_ManagerSurvey[[EmployeeID]:[PerformanceRating]],2,FALSE),"Not Found")</f>
        <v>2</v>
      </c>
      <c r="AA321" s="5">
        <f>IFERROR(VLOOKUP(tbl_HRMaster[[#This Row],[EmployeeID]],tbl_ManagerSurvey[[EmployeeID]:[PerformanceRating]],3,FALSE),"Not Found")</f>
        <v>3</v>
      </c>
      <c r="AB321" s="5" t="str">
        <f>IF(tbl_HRMaster[[#This Row],[Attrition]]="Yes","Left","Active")</f>
        <v>Active</v>
      </c>
      <c r="AC321" s="5" t="str">
        <f>_xlfn.IFS(tbl_HRMaster[[#This Row],[Age]]&lt;25,"Under 25",tbl_HRMaster[[#This Row],[Age]]&lt;35,"25-34",tbl_HRMaster[[#This Row],[Age]]&lt;45,"35-44",tbl_HRMaster[[#This Row],[Age]]&lt;55,"45-54",TRUE,"Above 54")</f>
        <v>25-34</v>
      </c>
      <c r="AD321" s="5" t="str">
        <f>_xlfn.IFS(
tbl_HRMaster[[#This Row],[YearsAtCompany]]&lt;2,"&lt; 2 Years",
tbl_HRMaster[[#This Row],[YearsAtCompany]]&lt;5,"2-4 Years",
tbl_HRMaster[[#This Row],[YearsAtCompany]]&lt;10,"5-9 Years",
TRUE,"10+ Years"
)</f>
        <v>&lt; 2 Years</v>
      </c>
      <c r="AE321" s="5">
        <f>IF(tbl_HRMaster[[#This Row],[Attrition]]="Yes",1,0)</f>
        <v>0</v>
      </c>
    </row>
    <row r="322" spans="1:31" x14ac:dyDescent="0.25">
      <c r="A322">
        <v>30</v>
      </c>
      <c r="B322" t="s">
        <v>21</v>
      </c>
      <c r="C322" t="s">
        <v>22</v>
      </c>
      <c r="D322" t="s">
        <v>30</v>
      </c>
      <c r="E322">
        <v>11</v>
      </c>
      <c r="F322">
        <v>4</v>
      </c>
      <c r="G322" t="s">
        <v>38</v>
      </c>
      <c r="H322">
        <v>1220</v>
      </c>
      <c r="I322" t="s">
        <v>34</v>
      </c>
      <c r="J322">
        <v>2</v>
      </c>
      <c r="K322" t="s">
        <v>40</v>
      </c>
      <c r="L322" t="s">
        <v>41</v>
      </c>
      <c r="M322">
        <v>171690</v>
      </c>
      <c r="N322">
        <v>1</v>
      </c>
      <c r="O322">
        <v>17</v>
      </c>
      <c r="P322">
        <v>2</v>
      </c>
      <c r="Q322">
        <v>1</v>
      </c>
      <c r="R322">
        <v>2</v>
      </c>
      <c r="S322">
        <v>1</v>
      </c>
      <c r="T322">
        <v>0</v>
      </c>
      <c r="U322">
        <v>0</v>
      </c>
      <c r="V322">
        <f>COUNTIF(tbl_HRMaster[EmployeeID],tbl_HRMaster[[#This Row],[EmployeeID]])</f>
        <v>1</v>
      </c>
      <c r="W322">
        <f>IFERROR(INDEX(tbl_EmployeeSurvey[EnvironmentSatisfaction],MATCH(tbl_HRMaster[[#This Row],[EmployeeID]],tbl_EmployeeSurvey[EmployeeID],0)),"Not Found")</f>
        <v>4</v>
      </c>
      <c r="X322">
        <f>IFERROR(INDEX(tbl_EmployeeSurvey[JobSatisfaction],MATCH(tbl_HRMaster[[#This Row],[EmployeeID]],tbl_EmployeeSurvey[EmployeeID],0)),"Not Found")</f>
        <v>3</v>
      </c>
      <c r="Y322" s="5">
        <f>IFERROR(INDEX(tbl_EmployeeSurvey[WorkLifeBalance],MATCH(tbl_HRMaster[[#This Row],[EmployeeID]],tbl_EmployeeSurvey[EmployeeID],0)),"Not Found")</f>
        <v>3</v>
      </c>
      <c r="Z322" s="5">
        <f>IFERROR(VLOOKUP(tbl_HRMaster[[#This Row],[EmployeeID]],tbl_ManagerSurvey[[EmployeeID]:[PerformanceRating]],2,FALSE),"Not Found")</f>
        <v>3</v>
      </c>
      <c r="AA322" s="5">
        <f>IFERROR(VLOOKUP(tbl_HRMaster[[#This Row],[EmployeeID]],tbl_ManagerSurvey[[EmployeeID]:[PerformanceRating]],3,FALSE),"Not Found")</f>
        <v>3</v>
      </c>
      <c r="AB322" s="5" t="str">
        <f>IF(tbl_HRMaster[[#This Row],[Attrition]]="Yes","Left","Active")</f>
        <v>Active</v>
      </c>
      <c r="AC322" s="5" t="str">
        <f>_xlfn.IFS(tbl_HRMaster[[#This Row],[Age]]&lt;25,"Under 25",tbl_HRMaster[[#This Row],[Age]]&lt;35,"25-34",tbl_HRMaster[[#This Row],[Age]]&lt;45,"35-44",tbl_HRMaster[[#This Row],[Age]]&lt;55,"45-54",TRUE,"Above 54")</f>
        <v>25-34</v>
      </c>
      <c r="AD322" s="5" t="str">
        <f>_xlfn.IFS(
tbl_HRMaster[[#This Row],[YearsAtCompany]]&lt;2,"&lt; 2 Years",
tbl_HRMaster[[#This Row],[YearsAtCompany]]&lt;5,"2-4 Years",
tbl_HRMaster[[#This Row],[YearsAtCompany]]&lt;10,"5-9 Years",
TRUE,"10+ Years"
)</f>
        <v>&lt; 2 Years</v>
      </c>
      <c r="AE322" s="5">
        <f>IF(tbl_HRMaster[[#This Row],[Attrition]]="Yes",1,0)</f>
        <v>0</v>
      </c>
    </row>
    <row r="323" spans="1:31" x14ac:dyDescent="0.25">
      <c r="A323">
        <v>30</v>
      </c>
      <c r="B323" t="s">
        <v>21</v>
      </c>
      <c r="C323" t="s">
        <v>22</v>
      </c>
      <c r="D323" t="s">
        <v>30</v>
      </c>
      <c r="E323">
        <v>11</v>
      </c>
      <c r="F323">
        <v>4</v>
      </c>
      <c r="G323" t="s">
        <v>38</v>
      </c>
      <c r="H323">
        <v>2690</v>
      </c>
      <c r="I323" t="s">
        <v>34</v>
      </c>
      <c r="J323">
        <v>2</v>
      </c>
      <c r="K323" t="s">
        <v>40</v>
      </c>
      <c r="L323" t="s">
        <v>41</v>
      </c>
      <c r="M323">
        <v>171690</v>
      </c>
      <c r="N323">
        <v>1</v>
      </c>
      <c r="O323">
        <v>17</v>
      </c>
      <c r="P323">
        <v>2</v>
      </c>
      <c r="Q323">
        <v>1</v>
      </c>
      <c r="R323">
        <v>2</v>
      </c>
      <c r="S323">
        <v>1</v>
      </c>
      <c r="T323">
        <v>0</v>
      </c>
      <c r="U323">
        <v>0</v>
      </c>
      <c r="V323">
        <f>COUNTIF(tbl_HRMaster[EmployeeID],tbl_HRMaster[[#This Row],[EmployeeID]])</f>
        <v>1</v>
      </c>
      <c r="W323">
        <f>IFERROR(INDEX(tbl_EmployeeSurvey[EnvironmentSatisfaction],MATCH(tbl_HRMaster[[#This Row],[EmployeeID]],tbl_EmployeeSurvey[EmployeeID],0)),"Not Found")</f>
        <v>4</v>
      </c>
      <c r="X323">
        <f>IFERROR(INDEX(tbl_EmployeeSurvey[JobSatisfaction],MATCH(tbl_HRMaster[[#This Row],[EmployeeID]],tbl_EmployeeSurvey[EmployeeID],0)),"Not Found")</f>
        <v>3</v>
      </c>
      <c r="Y323" s="5">
        <f>IFERROR(INDEX(tbl_EmployeeSurvey[WorkLifeBalance],MATCH(tbl_HRMaster[[#This Row],[EmployeeID]],tbl_EmployeeSurvey[EmployeeID],0)),"Not Found")</f>
        <v>3</v>
      </c>
      <c r="Z323" s="5">
        <f>IFERROR(VLOOKUP(tbl_HRMaster[[#This Row],[EmployeeID]],tbl_ManagerSurvey[[EmployeeID]:[PerformanceRating]],2,FALSE),"Not Found")</f>
        <v>3</v>
      </c>
      <c r="AA323" s="5">
        <f>IFERROR(VLOOKUP(tbl_HRMaster[[#This Row],[EmployeeID]],tbl_ManagerSurvey[[EmployeeID]:[PerformanceRating]],3,FALSE),"Not Found")</f>
        <v>3</v>
      </c>
      <c r="AB323" s="5" t="str">
        <f>IF(tbl_HRMaster[[#This Row],[Attrition]]="Yes","Left","Active")</f>
        <v>Active</v>
      </c>
      <c r="AC323" s="5" t="str">
        <f>_xlfn.IFS(tbl_HRMaster[[#This Row],[Age]]&lt;25,"Under 25",tbl_HRMaster[[#This Row],[Age]]&lt;35,"25-34",tbl_HRMaster[[#This Row],[Age]]&lt;45,"35-44",tbl_HRMaster[[#This Row],[Age]]&lt;55,"45-54",TRUE,"Above 54")</f>
        <v>25-34</v>
      </c>
      <c r="AD323" s="5" t="str">
        <f>_xlfn.IFS(
tbl_HRMaster[[#This Row],[YearsAtCompany]]&lt;2,"&lt; 2 Years",
tbl_HRMaster[[#This Row],[YearsAtCompany]]&lt;5,"2-4 Years",
tbl_HRMaster[[#This Row],[YearsAtCompany]]&lt;10,"5-9 Years",
TRUE,"10+ Years"
)</f>
        <v>&lt; 2 Years</v>
      </c>
      <c r="AE323" s="5">
        <f>IF(tbl_HRMaster[[#This Row],[Attrition]]="Yes",1,0)</f>
        <v>0</v>
      </c>
    </row>
    <row r="324" spans="1:31" x14ac:dyDescent="0.25">
      <c r="A324">
        <v>30</v>
      </c>
      <c r="B324" t="s">
        <v>21</v>
      </c>
      <c r="C324" t="s">
        <v>22</v>
      </c>
      <c r="D324" t="s">
        <v>30</v>
      </c>
      <c r="E324">
        <v>11</v>
      </c>
      <c r="F324">
        <v>4</v>
      </c>
      <c r="G324" t="s">
        <v>38</v>
      </c>
      <c r="H324">
        <v>4160</v>
      </c>
      <c r="I324" t="s">
        <v>34</v>
      </c>
      <c r="J324">
        <v>2</v>
      </c>
      <c r="K324" t="s">
        <v>40</v>
      </c>
      <c r="L324" t="s">
        <v>41</v>
      </c>
      <c r="M324">
        <v>171690</v>
      </c>
      <c r="N324">
        <v>1</v>
      </c>
      <c r="O324">
        <v>17</v>
      </c>
      <c r="P324">
        <v>2</v>
      </c>
      <c r="Q324">
        <v>1</v>
      </c>
      <c r="R324">
        <v>2</v>
      </c>
      <c r="S324">
        <v>1</v>
      </c>
      <c r="T324">
        <v>0</v>
      </c>
      <c r="U324">
        <v>0</v>
      </c>
      <c r="V324">
        <f>COUNTIF(tbl_HRMaster[EmployeeID],tbl_HRMaster[[#This Row],[EmployeeID]])</f>
        <v>1</v>
      </c>
      <c r="W324">
        <f>IFERROR(INDEX(tbl_EmployeeSurvey[EnvironmentSatisfaction],MATCH(tbl_HRMaster[[#This Row],[EmployeeID]],tbl_EmployeeSurvey[EmployeeID],0)),"Not Found")</f>
        <v>4</v>
      </c>
      <c r="X324">
        <f>IFERROR(INDEX(tbl_EmployeeSurvey[JobSatisfaction],MATCH(tbl_HRMaster[[#This Row],[EmployeeID]],tbl_EmployeeSurvey[EmployeeID],0)),"Not Found")</f>
        <v>3</v>
      </c>
      <c r="Y324" s="5">
        <f>IFERROR(INDEX(tbl_EmployeeSurvey[WorkLifeBalance],MATCH(tbl_HRMaster[[#This Row],[EmployeeID]],tbl_EmployeeSurvey[EmployeeID],0)),"Not Found")</f>
        <v>3</v>
      </c>
      <c r="Z324" s="5">
        <f>IFERROR(VLOOKUP(tbl_HRMaster[[#This Row],[EmployeeID]],tbl_ManagerSurvey[[EmployeeID]:[PerformanceRating]],2,FALSE),"Not Found")</f>
        <v>3</v>
      </c>
      <c r="AA324" s="5">
        <f>IFERROR(VLOOKUP(tbl_HRMaster[[#This Row],[EmployeeID]],tbl_ManagerSurvey[[EmployeeID]:[PerformanceRating]],3,FALSE),"Not Found")</f>
        <v>3</v>
      </c>
      <c r="AB324" s="5" t="str">
        <f>IF(tbl_HRMaster[[#This Row],[Attrition]]="Yes","Left","Active")</f>
        <v>Active</v>
      </c>
      <c r="AC324" s="5" t="str">
        <f>_xlfn.IFS(tbl_HRMaster[[#This Row],[Age]]&lt;25,"Under 25",tbl_HRMaster[[#This Row],[Age]]&lt;35,"25-34",tbl_HRMaster[[#This Row],[Age]]&lt;45,"35-44",tbl_HRMaster[[#This Row],[Age]]&lt;55,"45-54",TRUE,"Above 54")</f>
        <v>25-34</v>
      </c>
      <c r="AD324" s="5" t="str">
        <f>_xlfn.IFS(
tbl_HRMaster[[#This Row],[YearsAtCompany]]&lt;2,"&lt; 2 Years",
tbl_HRMaster[[#This Row],[YearsAtCompany]]&lt;5,"2-4 Years",
tbl_HRMaster[[#This Row],[YearsAtCompany]]&lt;10,"5-9 Years",
TRUE,"10+ Years"
)</f>
        <v>&lt; 2 Years</v>
      </c>
      <c r="AE324" s="5">
        <f>IF(tbl_HRMaster[[#This Row],[Attrition]]="Yes",1,0)</f>
        <v>0</v>
      </c>
    </row>
    <row r="325" spans="1:31" x14ac:dyDescent="0.25">
      <c r="A325">
        <v>35</v>
      </c>
      <c r="B325" t="s">
        <v>21</v>
      </c>
      <c r="C325" t="s">
        <v>36</v>
      </c>
      <c r="D325" t="s">
        <v>30</v>
      </c>
      <c r="E325">
        <v>2</v>
      </c>
      <c r="F325">
        <v>1</v>
      </c>
      <c r="G325" t="s">
        <v>38</v>
      </c>
      <c r="H325">
        <v>258</v>
      </c>
      <c r="I325" t="s">
        <v>34</v>
      </c>
      <c r="J325">
        <v>1</v>
      </c>
      <c r="K325" t="s">
        <v>31</v>
      </c>
      <c r="L325" t="s">
        <v>27</v>
      </c>
      <c r="M325">
        <v>187400</v>
      </c>
      <c r="N325">
        <v>1</v>
      </c>
      <c r="O325">
        <v>19</v>
      </c>
      <c r="P325">
        <v>1</v>
      </c>
      <c r="Q325">
        <v>1</v>
      </c>
      <c r="R325">
        <v>2</v>
      </c>
      <c r="S325">
        <v>1</v>
      </c>
      <c r="T325">
        <v>0</v>
      </c>
      <c r="U325">
        <v>0</v>
      </c>
      <c r="V325">
        <f>COUNTIF(tbl_HRMaster[EmployeeID],tbl_HRMaster[[#This Row],[EmployeeID]])</f>
        <v>1</v>
      </c>
      <c r="W325">
        <f>IFERROR(INDEX(tbl_EmployeeSurvey[EnvironmentSatisfaction],MATCH(tbl_HRMaster[[#This Row],[EmployeeID]],tbl_EmployeeSurvey[EmployeeID],0)),"Not Found")</f>
        <v>3</v>
      </c>
      <c r="X325">
        <f>IFERROR(INDEX(tbl_EmployeeSurvey[JobSatisfaction],MATCH(tbl_HRMaster[[#This Row],[EmployeeID]],tbl_EmployeeSurvey[EmployeeID],0)),"Not Found")</f>
        <v>3</v>
      </c>
      <c r="Y325" s="5">
        <f>IFERROR(INDEX(tbl_EmployeeSurvey[WorkLifeBalance],MATCH(tbl_HRMaster[[#This Row],[EmployeeID]],tbl_EmployeeSurvey[EmployeeID],0)),"Not Found")</f>
        <v>3</v>
      </c>
      <c r="Z325" s="5">
        <f>IFERROR(VLOOKUP(tbl_HRMaster[[#This Row],[EmployeeID]],tbl_ManagerSurvey[[EmployeeID]:[PerformanceRating]],2,FALSE),"Not Found")</f>
        <v>4</v>
      </c>
      <c r="AA325" s="5">
        <f>IFERROR(VLOOKUP(tbl_HRMaster[[#This Row],[EmployeeID]],tbl_ManagerSurvey[[EmployeeID]:[PerformanceRating]],3,FALSE),"Not Found")</f>
        <v>3</v>
      </c>
      <c r="AB325" s="5" t="str">
        <f>IF(tbl_HRMaster[[#This Row],[Attrition]]="Yes","Left","Active")</f>
        <v>Active</v>
      </c>
      <c r="AC325" s="5" t="str">
        <f>_xlfn.IFS(tbl_HRMaster[[#This Row],[Age]]&lt;25,"Under 25",tbl_HRMaster[[#This Row],[Age]]&lt;35,"25-34",tbl_HRMaster[[#This Row],[Age]]&lt;45,"35-44",tbl_HRMaster[[#This Row],[Age]]&lt;55,"45-54",TRUE,"Above 54")</f>
        <v>35-44</v>
      </c>
      <c r="AD325" s="5" t="str">
        <f>_xlfn.IFS(
tbl_HRMaster[[#This Row],[YearsAtCompany]]&lt;2,"&lt; 2 Years",
tbl_HRMaster[[#This Row],[YearsAtCompany]]&lt;5,"2-4 Years",
tbl_HRMaster[[#This Row],[YearsAtCompany]]&lt;10,"5-9 Years",
TRUE,"10+ Years"
)</f>
        <v>&lt; 2 Years</v>
      </c>
      <c r="AE325" s="5">
        <f>IF(tbl_HRMaster[[#This Row],[Attrition]]="Yes",1,0)</f>
        <v>0</v>
      </c>
    </row>
    <row r="326" spans="1:31" x14ac:dyDescent="0.25">
      <c r="A326">
        <v>35</v>
      </c>
      <c r="B326" t="s">
        <v>21</v>
      </c>
      <c r="C326" t="s">
        <v>36</v>
      </c>
      <c r="D326" t="s">
        <v>30</v>
      </c>
      <c r="E326">
        <v>2</v>
      </c>
      <c r="F326">
        <v>1</v>
      </c>
      <c r="G326" t="s">
        <v>38</v>
      </c>
      <c r="H326">
        <v>1728</v>
      </c>
      <c r="I326" t="s">
        <v>34</v>
      </c>
      <c r="J326">
        <v>1</v>
      </c>
      <c r="K326" t="s">
        <v>31</v>
      </c>
      <c r="L326" t="s">
        <v>27</v>
      </c>
      <c r="M326">
        <v>187400</v>
      </c>
      <c r="N326">
        <v>1</v>
      </c>
      <c r="O326">
        <v>19</v>
      </c>
      <c r="P326">
        <v>1</v>
      </c>
      <c r="Q326">
        <v>1</v>
      </c>
      <c r="R326">
        <v>2</v>
      </c>
      <c r="S326">
        <v>1</v>
      </c>
      <c r="T326">
        <v>0</v>
      </c>
      <c r="U326">
        <v>0</v>
      </c>
      <c r="V326">
        <f>COUNTIF(tbl_HRMaster[EmployeeID],tbl_HRMaster[[#This Row],[EmployeeID]])</f>
        <v>1</v>
      </c>
      <c r="W326">
        <f>IFERROR(INDEX(tbl_EmployeeSurvey[EnvironmentSatisfaction],MATCH(tbl_HRMaster[[#This Row],[EmployeeID]],tbl_EmployeeSurvey[EmployeeID],0)),"Not Found")</f>
        <v>3</v>
      </c>
      <c r="X326">
        <f>IFERROR(INDEX(tbl_EmployeeSurvey[JobSatisfaction],MATCH(tbl_HRMaster[[#This Row],[EmployeeID]],tbl_EmployeeSurvey[EmployeeID],0)),"Not Found")</f>
        <v>3</v>
      </c>
      <c r="Y326" s="5">
        <f>IFERROR(INDEX(tbl_EmployeeSurvey[WorkLifeBalance],MATCH(tbl_HRMaster[[#This Row],[EmployeeID]],tbl_EmployeeSurvey[EmployeeID],0)),"Not Found")</f>
        <v>3</v>
      </c>
      <c r="Z326" s="5">
        <f>IFERROR(VLOOKUP(tbl_HRMaster[[#This Row],[EmployeeID]],tbl_ManagerSurvey[[EmployeeID]:[PerformanceRating]],2,FALSE),"Not Found")</f>
        <v>4</v>
      </c>
      <c r="AA326" s="5">
        <f>IFERROR(VLOOKUP(tbl_HRMaster[[#This Row],[EmployeeID]],tbl_ManagerSurvey[[EmployeeID]:[PerformanceRating]],3,FALSE),"Not Found")</f>
        <v>3</v>
      </c>
      <c r="AB326" s="5" t="str">
        <f>IF(tbl_HRMaster[[#This Row],[Attrition]]="Yes","Left","Active")</f>
        <v>Active</v>
      </c>
      <c r="AC326" s="5" t="str">
        <f>_xlfn.IFS(tbl_HRMaster[[#This Row],[Age]]&lt;25,"Under 25",tbl_HRMaster[[#This Row],[Age]]&lt;35,"25-34",tbl_HRMaster[[#This Row],[Age]]&lt;45,"35-44",tbl_HRMaster[[#This Row],[Age]]&lt;55,"45-54",TRUE,"Above 54")</f>
        <v>35-44</v>
      </c>
      <c r="AD326" s="5" t="str">
        <f>_xlfn.IFS(
tbl_HRMaster[[#This Row],[YearsAtCompany]]&lt;2,"&lt; 2 Years",
tbl_HRMaster[[#This Row],[YearsAtCompany]]&lt;5,"2-4 Years",
tbl_HRMaster[[#This Row],[YearsAtCompany]]&lt;10,"5-9 Years",
TRUE,"10+ Years"
)</f>
        <v>&lt; 2 Years</v>
      </c>
      <c r="AE326" s="5">
        <f>IF(tbl_HRMaster[[#This Row],[Attrition]]="Yes",1,0)</f>
        <v>0</v>
      </c>
    </row>
    <row r="327" spans="1:31" x14ac:dyDescent="0.25">
      <c r="A327">
        <v>35</v>
      </c>
      <c r="B327" t="s">
        <v>21</v>
      </c>
      <c r="C327" t="s">
        <v>36</v>
      </c>
      <c r="D327" t="s">
        <v>30</v>
      </c>
      <c r="E327">
        <v>2</v>
      </c>
      <c r="F327">
        <v>1</v>
      </c>
      <c r="G327" t="s">
        <v>38</v>
      </c>
      <c r="H327">
        <v>3198</v>
      </c>
      <c r="I327" t="s">
        <v>34</v>
      </c>
      <c r="J327">
        <v>1</v>
      </c>
      <c r="K327" t="s">
        <v>31</v>
      </c>
      <c r="L327" t="s">
        <v>27</v>
      </c>
      <c r="M327">
        <v>187400</v>
      </c>
      <c r="N327">
        <v>1</v>
      </c>
      <c r="O327">
        <v>19</v>
      </c>
      <c r="P327">
        <v>1</v>
      </c>
      <c r="Q327">
        <v>1</v>
      </c>
      <c r="R327">
        <v>2</v>
      </c>
      <c r="S327">
        <v>1</v>
      </c>
      <c r="T327">
        <v>0</v>
      </c>
      <c r="U327">
        <v>0</v>
      </c>
      <c r="V327">
        <f>COUNTIF(tbl_HRMaster[EmployeeID],tbl_HRMaster[[#This Row],[EmployeeID]])</f>
        <v>1</v>
      </c>
      <c r="W327">
        <f>IFERROR(INDEX(tbl_EmployeeSurvey[EnvironmentSatisfaction],MATCH(tbl_HRMaster[[#This Row],[EmployeeID]],tbl_EmployeeSurvey[EmployeeID],0)),"Not Found")</f>
        <v>3</v>
      </c>
      <c r="X327">
        <f>IFERROR(INDEX(tbl_EmployeeSurvey[JobSatisfaction],MATCH(tbl_HRMaster[[#This Row],[EmployeeID]],tbl_EmployeeSurvey[EmployeeID],0)),"Not Found")</f>
        <v>3</v>
      </c>
      <c r="Y327" s="5">
        <f>IFERROR(INDEX(tbl_EmployeeSurvey[WorkLifeBalance],MATCH(tbl_HRMaster[[#This Row],[EmployeeID]],tbl_EmployeeSurvey[EmployeeID],0)),"Not Found")</f>
        <v>3</v>
      </c>
      <c r="Z327" s="5">
        <f>IFERROR(VLOOKUP(tbl_HRMaster[[#This Row],[EmployeeID]],tbl_ManagerSurvey[[EmployeeID]:[PerformanceRating]],2,FALSE),"Not Found")</f>
        <v>4</v>
      </c>
      <c r="AA327" s="5">
        <f>IFERROR(VLOOKUP(tbl_HRMaster[[#This Row],[EmployeeID]],tbl_ManagerSurvey[[EmployeeID]:[PerformanceRating]],3,FALSE),"Not Found")</f>
        <v>3</v>
      </c>
      <c r="AB327" s="5" t="str">
        <f>IF(tbl_HRMaster[[#This Row],[Attrition]]="Yes","Left","Active")</f>
        <v>Active</v>
      </c>
      <c r="AC327" s="5" t="str">
        <f>_xlfn.IFS(tbl_HRMaster[[#This Row],[Age]]&lt;25,"Under 25",tbl_HRMaster[[#This Row],[Age]]&lt;35,"25-34",tbl_HRMaster[[#This Row],[Age]]&lt;45,"35-44",tbl_HRMaster[[#This Row],[Age]]&lt;55,"45-54",TRUE,"Above 54")</f>
        <v>35-44</v>
      </c>
      <c r="AD327" s="5" t="str">
        <f>_xlfn.IFS(
tbl_HRMaster[[#This Row],[YearsAtCompany]]&lt;2,"&lt; 2 Years",
tbl_HRMaster[[#This Row],[YearsAtCompany]]&lt;5,"2-4 Years",
tbl_HRMaster[[#This Row],[YearsAtCompany]]&lt;10,"5-9 Years",
TRUE,"10+ Years"
)</f>
        <v>&lt; 2 Years</v>
      </c>
      <c r="AE327" s="5">
        <f>IF(tbl_HRMaster[[#This Row],[Attrition]]="Yes",1,0)</f>
        <v>0</v>
      </c>
    </row>
    <row r="328" spans="1:31" x14ac:dyDescent="0.25">
      <c r="A328">
        <v>19</v>
      </c>
      <c r="B328" t="s">
        <v>21</v>
      </c>
      <c r="C328" t="s">
        <v>22</v>
      </c>
      <c r="D328" t="s">
        <v>30</v>
      </c>
      <c r="E328">
        <v>23</v>
      </c>
      <c r="F328">
        <v>4</v>
      </c>
      <c r="G328" t="s">
        <v>24</v>
      </c>
      <c r="H328">
        <v>596</v>
      </c>
      <c r="I328" t="s">
        <v>34</v>
      </c>
      <c r="J328">
        <v>2</v>
      </c>
      <c r="K328" t="s">
        <v>40</v>
      </c>
      <c r="L328" t="s">
        <v>32</v>
      </c>
      <c r="M328">
        <v>191970</v>
      </c>
      <c r="N328">
        <v>1</v>
      </c>
      <c r="O328">
        <v>12</v>
      </c>
      <c r="P328">
        <v>0</v>
      </c>
      <c r="Q328">
        <v>1</v>
      </c>
      <c r="R328">
        <v>2</v>
      </c>
      <c r="S328">
        <v>1</v>
      </c>
      <c r="T328">
        <v>0</v>
      </c>
      <c r="U328">
        <v>0</v>
      </c>
      <c r="V328">
        <f>COUNTIF(tbl_HRMaster[EmployeeID],tbl_HRMaster[[#This Row],[EmployeeID]])</f>
        <v>1</v>
      </c>
      <c r="W328">
        <f>IFERROR(INDEX(tbl_EmployeeSurvey[EnvironmentSatisfaction],MATCH(tbl_HRMaster[[#This Row],[EmployeeID]],tbl_EmployeeSurvey[EmployeeID],0)),"Not Found")</f>
        <v>3</v>
      </c>
      <c r="X328">
        <f>IFERROR(INDEX(tbl_EmployeeSurvey[JobSatisfaction],MATCH(tbl_HRMaster[[#This Row],[EmployeeID]],tbl_EmployeeSurvey[EmployeeID],0)),"Not Found")</f>
        <v>1</v>
      </c>
      <c r="Y328" s="5">
        <f>IFERROR(INDEX(tbl_EmployeeSurvey[WorkLifeBalance],MATCH(tbl_HRMaster[[#This Row],[EmployeeID]],tbl_EmployeeSurvey[EmployeeID],0)),"Not Found")</f>
        <v>3</v>
      </c>
      <c r="Z328" s="5">
        <f>IFERROR(VLOOKUP(tbl_HRMaster[[#This Row],[EmployeeID]],tbl_ManagerSurvey[[EmployeeID]:[PerformanceRating]],2,FALSE),"Not Found")</f>
        <v>3</v>
      </c>
      <c r="AA328" s="5">
        <f>IFERROR(VLOOKUP(tbl_HRMaster[[#This Row],[EmployeeID]],tbl_ManagerSurvey[[EmployeeID]:[PerformanceRating]],3,FALSE),"Not Found")</f>
        <v>3</v>
      </c>
      <c r="AB328" s="5" t="str">
        <f>IF(tbl_HRMaster[[#This Row],[Attrition]]="Yes","Left","Active")</f>
        <v>Active</v>
      </c>
      <c r="AC328" s="5" t="str">
        <f>_xlfn.IFS(tbl_HRMaster[[#This Row],[Age]]&lt;25,"Under 25",tbl_HRMaster[[#This Row],[Age]]&lt;35,"25-34",tbl_HRMaster[[#This Row],[Age]]&lt;45,"35-44",tbl_HRMaster[[#This Row],[Age]]&lt;55,"45-54",TRUE,"Above 54")</f>
        <v>Under 25</v>
      </c>
      <c r="AD328" s="5" t="str">
        <f>_xlfn.IFS(
tbl_HRMaster[[#This Row],[YearsAtCompany]]&lt;2,"&lt; 2 Years",
tbl_HRMaster[[#This Row],[YearsAtCompany]]&lt;5,"2-4 Years",
tbl_HRMaster[[#This Row],[YearsAtCompany]]&lt;10,"5-9 Years",
TRUE,"10+ Years"
)</f>
        <v>&lt; 2 Years</v>
      </c>
      <c r="AE328" s="5">
        <f>IF(tbl_HRMaster[[#This Row],[Attrition]]="Yes",1,0)</f>
        <v>0</v>
      </c>
    </row>
    <row r="329" spans="1:31" x14ac:dyDescent="0.25">
      <c r="A329">
        <v>19</v>
      </c>
      <c r="B329" t="s">
        <v>21</v>
      </c>
      <c r="C329" t="s">
        <v>22</v>
      </c>
      <c r="D329" t="s">
        <v>30</v>
      </c>
      <c r="E329">
        <v>23</v>
      </c>
      <c r="F329">
        <v>4</v>
      </c>
      <c r="G329" t="s">
        <v>24</v>
      </c>
      <c r="H329">
        <v>2066</v>
      </c>
      <c r="I329" t="s">
        <v>34</v>
      </c>
      <c r="J329">
        <v>2</v>
      </c>
      <c r="K329" t="s">
        <v>40</v>
      </c>
      <c r="L329" t="s">
        <v>32</v>
      </c>
      <c r="M329">
        <v>191970</v>
      </c>
      <c r="N329">
        <v>1</v>
      </c>
      <c r="O329">
        <v>12</v>
      </c>
      <c r="P329">
        <v>0</v>
      </c>
      <c r="Q329">
        <v>1</v>
      </c>
      <c r="R329">
        <v>2</v>
      </c>
      <c r="S329">
        <v>1</v>
      </c>
      <c r="T329">
        <v>0</v>
      </c>
      <c r="U329">
        <v>0</v>
      </c>
      <c r="V329">
        <f>COUNTIF(tbl_HRMaster[EmployeeID],tbl_HRMaster[[#This Row],[EmployeeID]])</f>
        <v>1</v>
      </c>
      <c r="W329">
        <f>IFERROR(INDEX(tbl_EmployeeSurvey[EnvironmentSatisfaction],MATCH(tbl_HRMaster[[#This Row],[EmployeeID]],tbl_EmployeeSurvey[EmployeeID],0)),"Not Found")</f>
        <v>3</v>
      </c>
      <c r="X329">
        <f>IFERROR(INDEX(tbl_EmployeeSurvey[JobSatisfaction],MATCH(tbl_HRMaster[[#This Row],[EmployeeID]],tbl_EmployeeSurvey[EmployeeID],0)),"Not Found")</f>
        <v>1</v>
      </c>
      <c r="Y329" s="5">
        <f>IFERROR(INDEX(tbl_EmployeeSurvey[WorkLifeBalance],MATCH(tbl_HRMaster[[#This Row],[EmployeeID]],tbl_EmployeeSurvey[EmployeeID],0)),"Not Found")</f>
        <v>3</v>
      </c>
      <c r="Z329" s="5">
        <f>IFERROR(VLOOKUP(tbl_HRMaster[[#This Row],[EmployeeID]],tbl_ManagerSurvey[[EmployeeID]:[PerformanceRating]],2,FALSE),"Not Found")</f>
        <v>3</v>
      </c>
      <c r="AA329" s="5">
        <f>IFERROR(VLOOKUP(tbl_HRMaster[[#This Row],[EmployeeID]],tbl_ManagerSurvey[[EmployeeID]:[PerformanceRating]],3,FALSE),"Not Found")</f>
        <v>3</v>
      </c>
      <c r="AB329" s="5" t="str">
        <f>IF(tbl_HRMaster[[#This Row],[Attrition]]="Yes","Left","Active")</f>
        <v>Active</v>
      </c>
      <c r="AC329" s="5" t="str">
        <f>_xlfn.IFS(tbl_HRMaster[[#This Row],[Age]]&lt;25,"Under 25",tbl_HRMaster[[#This Row],[Age]]&lt;35,"25-34",tbl_HRMaster[[#This Row],[Age]]&lt;45,"35-44",tbl_HRMaster[[#This Row],[Age]]&lt;55,"45-54",TRUE,"Above 54")</f>
        <v>Under 25</v>
      </c>
      <c r="AD329" s="5" t="str">
        <f>_xlfn.IFS(
tbl_HRMaster[[#This Row],[YearsAtCompany]]&lt;2,"&lt; 2 Years",
tbl_HRMaster[[#This Row],[YearsAtCompany]]&lt;5,"2-4 Years",
tbl_HRMaster[[#This Row],[YearsAtCompany]]&lt;10,"5-9 Years",
TRUE,"10+ Years"
)</f>
        <v>&lt; 2 Years</v>
      </c>
      <c r="AE329" s="5">
        <f>IF(tbl_HRMaster[[#This Row],[Attrition]]="Yes",1,0)</f>
        <v>0</v>
      </c>
    </row>
    <row r="330" spans="1:31" x14ac:dyDescent="0.25">
      <c r="A330">
        <v>19</v>
      </c>
      <c r="B330" t="s">
        <v>21</v>
      </c>
      <c r="C330" t="s">
        <v>22</v>
      </c>
      <c r="D330" t="s">
        <v>30</v>
      </c>
      <c r="E330">
        <v>23</v>
      </c>
      <c r="F330">
        <v>4</v>
      </c>
      <c r="G330" t="s">
        <v>24</v>
      </c>
      <c r="H330">
        <v>3536</v>
      </c>
      <c r="I330" t="s">
        <v>34</v>
      </c>
      <c r="J330">
        <v>2</v>
      </c>
      <c r="K330" t="s">
        <v>40</v>
      </c>
      <c r="L330" t="s">
        <v>32</v>
      </c>
      <c r="M330">
        <v>191970</v>
      </c>
      <c r="N330">
        <v>1</v>
      </c>
      <c r="O330">
        <v>12</v>
      </c>
      <c r="P330">
        <v>0</v>
      </c>
      <c r="Q330">
        <v>1</v>
      </c>
      <c r="R330">
        <v>2</v>
      </c>
      <c r="S330">
        <v>1</v>
      </c>
      <c r="T330">
        <v>0</v>
      </c>
      <c r="U330">
        <v>0</v>
      </c>
      <c r="V330">
        <f>COUNTIF(tbl_HRMaster[EmployeeID],tbl_HRMaster[[#This Row],[EmployeeID]])</f>
        <v>1</v>
      </c>
      <c r="W330">
        <f>IFERROR(INDEX(tbl_EmployeeSurvey[EnvironmentSatisfaction],MATCH(tbl_HRMaster[[#This Row],[EmployeeID]],tbl_EmployeeSurvey[EmployeeID],0)),"Not Found")</f>
        <v>3</v>
      </c>
      <c r="X330">
        <f>IFERROR(INDEX(tbl_EmployeeSurvey[JobSatisfaction],MATCH(tbl_HRMaster[[#This Row],[EmployeeID]],tbl_EmployeeSurvey[EmployeeID],0)),"Not Found")</f>
        <v>1</v>
      </c>
      <c r="Y330" s="5">
        <f>IFERROR(INDEX(tbl_EmployeeSurvey[WorkLifeBalance],MATCH(tbl_HRMaster[[#This Row],[EmployeeID]],tbl_EmployeeSurvey[EmployeeID],0)),"Not Found")</f>
        <v>3</v>
      </c>
      <c r="Z330" s="5">
        <f>IFERROR(VLOOKUP(tbl_HRMaster[[#This Row],[EmployeeID]],tbl_ManagerSurvey[[EmployeeID]:[PerformanceRating]],2,FALSE),"Not Found")</f>
        <v>3</v>
      </c>
      <c r="AA330" s="5">
        <f>IFERROR(VLOOKUP(tbl_HRMaster[[#This Row],[EmployeeID]],tbl_ManagerSurvey[[EmployeeID]:[PerformanceRating]],3,FALSE),"Not Found")</f>
        <v>3</v>
      </c>
      <c r="AB330" s="5" t="str">
        <f>IF(tbl_HRMaster[[#This Row],[Attrition]]="Yes","Left","Active")</f>
        <v>Active</v>
      </c>
      <c r="AC330" s="5" t="str">
        <f>_xlfn.IFS(tbl_HRMaster[[#This Row],[Age]]&lt;25,"Under 25",tbl_HRMaster[[#This Row],[Age]]&lt;35,"25-34",tbl_HRMaster[[#This Row],[Age]]&lt;45,"35-44",tbl_HRMaster[[#This Row],[Age]]&lt;55,"45-54",TRUE,"Above 54")</f>
        <v>Under 25</v>
      </c>
      <c r="AD330" s="5" t="str">
        <f>_xlfn.IFS(
tbl_HRMaster[[#This Row],[YearsAtCompany]]&lt;2,"&lt; 2 Years",
tbl_HRMaster[[#This Row],[YearsAtCompany]]&lt;5,"2-4 Years",
tbl_HRMaster[[#This Row],[YearsAtCompany]]&lt;10,"5-9 Years",
TRUE,"10+ Years"
)</f>
        <v>&lt; 2 Years</v>
      </c>
      <c r="AE330" s="5">
        <f>IF(tbl_HRMaster[[#This Row],[Attrition]]="Yes",1,0)</f>
        <v>0</v>
      </c>
    </row>
    <row r="331" spans="1:31" x14ac:dyDescent="0.25">
      <c r="A331">
        <v>31</v>
      </c>
      <c r="B331" t="s">
        <v>28</v>
      </c>
      <c r="C331" t="s">
        <v>22</v>
      </c>
      <c r="D331" t="s">
        <v>30</v>
      </c>
      <c r="E331">
        <v>2</v>
      </c>
      <c r="F331">
        <v>3</v>
      </c>
      <c r="G331" t="s">
        <v>24</v>
      </c>
      <c r="H331">
        <v>1055</v>
      </c>
      <c r="I331" t="s">
        <v>34</v>
      </c>
      <c r="J331">
        <v>3</v>
      </c>
      <c r="K331" t="s">
        <v>40</v>
      </c>
      <c r="L331" t="s">
        <v>27</v>
      </c>
      <c r="M331">
        <v>21680</v>
      </c>
      <c r="N331">
        <v>0</v>
      </c>
      <c r="O331">
        <v>14</v>
      </c>
      <c r="P331">
        <v>1</v>
      </c>
      <c r="Q331">
        <v>2</v>
      </c>
      <c r="R331">
        <v>2</v>
      </c>
      <c r="S331">
        <v>1</v>
      </c>
      <c r="T331">
        <v>0</v>
      </c>
      <c r="U331">
        <v>0</v>
      </c>
      <c r="V331">
        <f>COUNTIF(tbl_HRMaster[EmployeeID],tbl_HRMaster[[#This Row],[EmployeeID]])</f>
        <v>1</v>
      </c>
      <c r="W331">
        <f>IFERROR(INDEX(tbl_EmployeeSurvey[EnvironmentSatisfaction],MATCH(tbl_HRMaster[[#This Row],[EmployeeID]],tbl_EmployeeSurvey[EmployeeID],0)),"Not Found")</f>
        <v>4</v>
      </c>
      <c r="X331">
        <f>IFERROR(INDEX(tbl_EmployeeSurvey[JobSatisfaction],MATCH(tbl_HRMaster[[#This Row],[EmployeeID]],tbl_EmployeeSurvey[EmployeeID],0)),"Not Found")</f>
        <v>1</v>
      </c>
      <c r="Y331" s="5">
        <f>IFERROR(INDEX(tbl_EmployeeSurvey[WorkLifeBalance],MATCH(tbl_HRMaster[[#This Row],[EmployeeID]],tbl_EmployeeSurvey[EmployeeID],0)),"Not Found")</f>
        <v>3</v>
      </c>
      <c r="Z331" s="5">
        <f>IFERROR(VLOOKUP(tbl_HRMaster[[#This Row],[EmployeeID]],tbl_ManagerSurvey[[EmployeeID]:[PerformanceRating]],2,FALSE),"Not Found")</f>
        <v>3</v>
      </c>
      <c r="AA331" s="5">
        <f>IFERROR(VLOOKUP(tbl_HRMaster[[#This Row],[EmployeeID]],tbl_ManagerSurvey[[EmployeeID]:[PerformanceRating]],3,FALSE),"Not Found")</f>
        <v>3</v>
      </c>
      <c r="AB331" s="5" t="str">
        <f>IF(tbl_HRMaster[[#This Row],[Attrition]]="Yes","Left","Active")</f>
        <v>Left</v>
      </c>
      <c r="AC331" s="5" t="str">
        <f>_xlfn.IFS(tbl_HRMaster[[#This Row],[Age]]&lt;25,"Under 25",tbl_HRMaster[[#This Row],[Age]]&lt;35,"25-34",tbl_HRMaster[[#This Row],[Age]]&lt;45,"35-44",tbl_HRMaster[[#This Row],[Age]]&lt;55,"45-54",TRUE,"Above 54")</f>
        <v>25-34</v>
      </c>
      <c r="AD331" s="5" t="str">
        <f>_xlfn.IFS(
tbl_HRMaster[[#This Row],[YearsAtCompany]]&lt;2,"&lt; 2 Years",
tbl_HRMaster[[#This Row],[YearsAtCompany]]&lt;5,"2-4 Years",
tbl_HRMaster[[#This Row],[YearsAtCompany]]&lt;10,"5-9 Years",
TRUE,"10+ Years"
)</f>
        <v>&lt; 2 Years</v>
      </c>
      <c r="AE331" s="5">
        <f>IF(tbl_HRMaster[[#This Row],[Attrition]]="Yes",1,0)</f>
        <v>1</v>
      </c>
    </row>
    <row r="332" spans="1:31" x14ac:dyDescent="0.25">
      <c r="A332">
        <v>31</v>
      </c>
      <c r="B332" t="s">
        <v>28</v>
      </c>
      <c r="C332" t="s">
        <v>22</v>
      </c>
      <c r="D332" t="s">
        <v>30</v>
      </c>
      <c r="E332">
        <v>2</v>
      </c>
      <c r="F332">
        <v>3</v>
      </c>
      <c r="G332" t="s">
        <v>24</v>
      </c>
      <c r="H332">
        <v>2525</v>
      </c>
      <c r="I332" t="s">
        <v>34</v>
      </c>
      <c r="J332">
        <v>3</v>
      </c>
      <c r="K332" t="s">
        <v>40</v>
      </c>
      <c r="L332" t="s">
        <v>27</v>
      </c>
      <c r="M332">
        <v>21680</v>
      </c>
      <c r="N332">
        <v>0</v>
      </c>
      <c r="O332">
        <v>14</v>
      </c>
      <c r="P332">
        <v>1</v>
      </c>
      <c r="Q332">
        <v>2</v>
      </c>
      <c r="R332">
        <v>2</v>
      </c>
      <c r="S332">
        <v>1</v>
      </c>
      <c r="T332">
        <v>0</v>
      </c>
      <c r="U332">
        <v>0</v>
      </c>
      <c r="V332">
        <f>COUNTIF(tbl_HRMaster[EmployeeID],tbl_HRMaster[[#This Row],[EmployeeID]])</f>
        <v>1</v>
      </c>
      <c r="W332">
        <f>IFERROR(INDEX(tbl_EmployeeSurvey[EnvironmentSatisfaction],MATCH(tbl_HRMaster[[#This Row],[EmployeeID]],tbl_EmployeeSurvey[EmployeeID],0)),"Not Found")</f>
        <v>4</v>
      </c>
      <c r="X332">
        <f>IFERROR(INDEX(tbl_EmployeeSurvey[JobSatisfaction],MATCH(tbl_HRMaster[[#This Row],[EmployeeID]],tbl_EmployeeSurvey[EmployeeID],0)),"Not Found")</f>
        <v>1</v>
      </c>
      <c r="Y332" s="5">
        <f>IFERROR(INDEX(tbl_EmployeeSurvey[WorkLifeBalance],MATCH(tbl_HRMaster[[#This Row],[EmployeeID]],tbl_EmployeeSurvey[EmployeeID],0)),"Not Found")</f>
        <v>3</v>
      </c>
      <c r="Z332" s="5">
        <f>IFERROR(VLOOKUP(tbl_HRMaster[[#This Row],[EmployeeID]],tbl_ManagerSurvey[[EmployeeID]:[PerformanceRating]],2,FALSE),"Not Found")</f>
        <v>3</v>
      </c>
      <c r="AA332" s="5">
        <f>IFERROR(VLOOKUP(tbl_HRMaster[[#This Row],[EmployeeID]],tbl_ManagerSurvey[[EmployeeID]:[PerformanceRating]],3,FALSE),"Not Found")</f>
        <v>3</v>
      </c>
      <c r="AB332" s="5" t="str">
        <f>IF(tbl_HRMaster[[#This Row],[Attrition]]="Yes","Left","Active")</f>
        <v>Left</v>
      </c>
      <c r="AC332" s="5" t="str">
        <f>_xlfn.IFS(tbl_HRMaster[[#This Row],[Age]]&lt;25,"Under 25",tbl_HRMaster[[#This Row],[Age]]&lt;35,"25-34",tbl_HRMaster[[#This Row],[Age]]&lt;45,"35-44",tbl_HRMaster[[#This Row],[Age]]&lt;55,"45-54",TRUE,"Above 54")</f>
        <v>25-34</v>
      </c>
      <c r="AD332" s="5" t="str">
        <f>_xlfn.IFS(
tbl_HRMaster[[#This Row],[YearsAtCompany]]&lt;2,"&lt; 2 Years",
tbl_HRMaster[[#This Row],[YearsAtCompany]]&lt;5,"2-4 Years",
tbl_HRMaster[[#This Row],[YearsAtCompany]]&lt;10,"5-9 Years",
TRUE,"10+ Years"
)</f>
        <v>&lt; 2 Years</v>
      </c>
      <c r="AE332" s="5">
        <f>IF(tbl_HRMaster[[#This Row],[Attrition]]="Yes",1,0)</f>
        <v>1</v>
      </c>
    </row>
    <row r="333" spans="1:31" x14ac:dyDescent="0.25">
      <c r="A333">
        <v>31</v>
      </c>
      <c r="B333" t="s">
        <v>28</v>
      </c>
      <c r="C333" t="s">
        <v>22</v>
      </c>
      <c r="D333" t="s">
        <v>30</v>
      </c>
      <c r="E333">
        <v>2</v>
      </c>
      <c r="F333">
        <v>3</v>
      </c>
      <c r="G333" t="s">
        <v>24</v>
      </c>
      <c r="H333">
        <v>3995</v>
      </c>
      <c r="I333" t="s">
        <v>34</v>
      </c>
      <c r="J333">
        <v>3</v>
      </c>
      <c r="K333" t="s">
        <v>40</v>
      </c>
      <c r="L333" t="s">
        <v>27</v>
      </c>
      <c r="M333">
        <v>21680</v>
      </c>
      <c r="N333">
        <v>0</v>
      </c>
      <c r="O333">
        <v>14</v>
      </c>
      <c r="P333">
        <v>1</v>
      </c>
      <c r="Q333">
        <v>2</v>
      </c>
      <c r="R333">
        <v>2</v>
      </c>
      <c r="S333">
        <v>1</v>
      </c>
      <c r="T333">
        <v>0</v>
      </c>
      <c r="U333">
        <v>0</v>
      </c>
      <c r="V333">
        <f>COUNTIF(tbl_HRMaster[EmployeeID],tbl_HRMaster[[#This Row],[EmployeeID]])</f>
        <v>1</v>
      </c>
      <c r="W333">
        <f>IFERROR(INDEX(tbl_EmployeeSurvey[EnvironmentSatisfaction],MATCH(tbl_HRMaster[[#This Row],[EmployeeID]],tbl_EmployeeSurvey[EmployeeID],0)),"Not Found")</f>
        <v>4</v>
      </c>
      <c r="X333">
        <f>IFERROR(INDEX(tbl_EmployeeSurvey[JobSatisfaction],MATCH(tbl_HRMaster[[#This Row],[EmployeeID]],tbl_EmployeeSurvey[EmployeeID],0)),"Not Found")</f>
        <v>1</v>
      </c>
      <c r="Y333" s="5">
        <f>IFERROR(INDEX(tbl_EmployeeSurvey[WorkLifeBalance],MATCH(tbl_HRMaster[[#This Row],[EmployeeID]],tbl_EmployeeSurvey[EmployeeID],0)),"Not Found")</f>
        <v>3</v>
      </c>
      <c r="Z333" s="5">
        <f>IFERROR(VLOOKUP(tbl_HRMaster[[#This Row],[EmployeeID]],tbl_ManagerSurvey[[EmployeeID]:[PerformanceRating]],2,FALSE),"Not Found")</f>
        <v>3</v>
      </c>
      <c r="AA333" s="5">
        <f>IFERROR(VLOOKUP(tbl_HRMaster[[#This Row],[EmployeeID]],tbl_ManagerSurvey[[EmployeeID]:[PerformanceRating]],3,FALSE),"Not Found")</f>
        <v>3</v>
      </c>
      <c r="AB333" s="5" t="str">
        <f>IF(tbl_HRMaster[[#This Row],[Attrition]]="Yes","Left","Active")</f>
        <v>Left</v>
      </c>
      <c r="AC333" s="5" t="str">
        <f>_xlfn.IFS(tbl_HRMaster[[#This Row],[Age]]&lt;25,"Under 25",tbl_HRMaster[[#This Row],[Age]]&lt;35,"25-34",tbl_HRMaster[[#This Row],[Age]]&lt;45,"35-44",tbl_HRMaster[[#This Row],[Age]]&lt;55,"45-54",TRUE,"Above 54")</f>
        <v>25-34</v>
      </c>
      <c r="AD333" s="5" t="str">
        <f>_xlfn.IFS(
tbl_HRMaster[[#This Row],[YearsAtCompany]]&lt;2,"&lt; 2 Years",
tbl_HRMaster[[#This Row],[YearsAtCompany]]&lt;5,"2-4 Years",
tbl_HRMaster[[#This Row],[YearsAtCompany]]&lt;10,"5-9 Years",
TRUE,"10+ Years"
)</f>
        <v>&lt; 2 Years</v>
      </c>
      <c r="AE333" s="5">
        <f>IF(tbl_HRMaster[[#This Row],[Attrition]]="Yes",1,0)</f>
        <v>1</v>
      </c>
    </row>
    <row r="334" spans="1:31" x14ac:dyDescent="0.25">
      <c r="A334">
        <v>24</v>
      </c>
      <c r="B334" t="s">
        <v>21</v>
      </c>
      <c r="C334" t="s">
        <v>22</v>
      </c>
      <c r="D334" t="s">
        <v>23</v>
      </c>
      <c r="E334">
        <v>10</v>
      </c>
      <c r="F334">
        <v>2</v>
      </c>
      <c r="G334" t="s">
        <v>45</v>
      </c>
      <c r="H334">
        <v>840</v>
      </c>
      <c r="I334" t="s">
        <v>34</v>
      </c>
      <c r="J334">
        <v>1</v>
      </c>
      <c r="K334" t="s">
        <v>42</v>
      </c>
      <c r="L334" t="s">
        <v>41</v>
      </c>
      <c r="M334">
        <v>23560</v>
      </c>
      <c r="N334">
        <v>0</v>
      </c>
      <c r="O334">
        <v>13</v>
      </c>
      <c r="P334">
        <v>0</v>
      </c>
      <c r="Q334">
        <v>2</v>
      </c>
      <c r="R334">
        <v>5</v>
      </c>
      <c r="S334">
        <v>1</v>
      </c>
      <c r="T334">
        <v>0</v>
      </c>
      <c r="U334">
        <v>0</v>
      </c>
      <c r="V334">
        <f>COUNTIF(tbl_HRMaster[EmployeeID],tbl_HRMaster[[#This Row],[EmployeeID]])</f>
        <v>1</v>
      </c>
      <c r="W334">
        <f>IFERROR(INDEX(tbl_EmployeeSurvey[EnvironmentSatisfaction],MATCH(tbl_HRMaster[[#This Row],[EmployeeID]],tbl_EmployeeSurvey[EmployeeID],0)),"Not Found")</f>
        <v>3</v>
      </c>
      <c r="X334">
        <f>IFERROR(INDEX(tbl_EmployeeSurvey[JobSatisfaction],MATCH(tbl_HRMaster[[#This Row],[EmployeeID]],tbl_EmployeeSurvey[EmployeeID],0)),"Not Found")</f>
        <v>1</v>
      </c>
      <c r="Y334" s="5">
        <f>IFERROR(INDEX(tbl_EmployeeSurvey[WorkLifeBalance],MATCH(tbl_HRMaster[[#This Row],[EmployeeID]],tbl_EmployeeSurvey[EmployeeID],0)),"Not Found")</f>
        <v>3</v>
      </c>
      <c r="Z334" s="5">
        <f>IFERROR(VLOOKUP(tbl_HRMaster[[#This Row],[EmployeeID]],tbl_ManagerSurvey[[EmployeeID]:[PerformanceRating]],2,FALSE),"Not Found")</f>
        <v>3</v>
      </c>
      <c r="AA334" s="5">
        <f>IFERROR(VLOOKUP(tbl_HRMaster[[#This Row],[EmployeeID]],tbl_ManagerSurvey[[EmployeeID]:[PerformanceRating]],3,FALSE),"Not Found")</f>
        <v>3</v>
      </c>
      <c r="AB334" s="5" t="str">
        <f>IF(tbl_HRMaster[[#This Row],[Attrition]]="Yes","Left","Active")</f>
        <v>Active</v>
      </c>
      <c r="AC334" s="5" t="str">
        <f>_xlfn.IFS(tbl_HRMaster[[#This Row],[Age]]&lt;25,"Under 25",tbl_HRMaster[[#This Row],[Age]]&lt;35,"25-34",tbl_HRMaster[[#This Row],[Age]]&lt;45,"35-44",tbl_HRMaster[[#This Row],[Age]]&lt;55,"45-54",TRUE,"Above 54")</f>
        <v>Under 25</v>
      </c>
      <c r="AD334" s="5" t="str">
        <f>_xlfn.IFS(
tbl_HRMaster[[#This Row],[YearsAtCompany]]&lt;2,"&lt; 2 Years",
tbl_HRMaster[[#This Row],[YearsAtCompany]]&lt;5,"2-4 Years",
tbl_HRMaster[[#This Row],[YearsAtCompany]]&lt;10,"5-9 Years",
TRUE,"10+ Years"
)</f>
        <v>&lt; 2 Years</v>
      </c>
      <c r="AE334" s="5">
        <f>IF(tbl_HRMaster[[#This Row],[Attrition]]="Yes",1,0)</f>
        <v>0</v>
      </c>
    </row>
    <row r="335" spans="1:31" x14ac:dyDescent="0.25">
      <c r="A335">
        <v>24</v>
      </c>
      <c r="B335" t="s">
        <v>21</v>
      </c>
      <c r="C335" t="s">
        <v>22</v>
      </c>
      <c r="D335" t="s">
        <v>23</v>
      </c>
      <c r="E335">
        <v>10</v>
      </c>
      <c r="F335">
        <v>2</v>
      </c>
      <c r="G335" t="s">
        <v>45</v>
      </c>
      <c r="H335">
        <v>2310</v>
      </c>
      <c r="I335" t="s">
        <v>34</v>
      </c>
      <c r="J335">
        <v>1</v>
      </c>
      <c r="K335" t="s">
        <v>42</v>
      </c>
      <c r="L335" t="s">
        <v>41</v>
      </c>
      <c r="M335">
        <v>23560</v>
      </c>
      <c r="N335">
        <v>0</v>
      </c>
      <c r="O335">
        <v>13</v>
      </c>
      <c r="P335">
        <v>0</v>
      </c>
      <c r="Q335">
        <v>2</v>
      </c>
      <c r="R335">
        <v>5</v>
      </c>
      <c r="S335">
        <v>1</v>
      </c>
      <c r="T335">
        <v>0</v>
      </c>
      <c r="U335">
        <v>0</v>
      </c>
      <c r="V335">
        <f>COUNTIF(tbl_HRMaster[EmployeeID],tbl_HRMaster[[#This Row],[EmployeeID]])</f>
        <v>1</v>
      </c>
      <c r="W335">
        <f>IFERROR(INDEX(tbl_EmployeeSurvey[EnvironmentSatisfaction],MATCH(tbl_HRMaster[[#This Row],[EmployeeID]],tbl_EmployeeSurvey[EmployeeID],0)),"Not Found")</f>
        <v>3</v>
      </c>
      <c r="X335">
        <f>IFERROR(INDEX(tbl_EmployeeSurvey[JobSatisfaction],MATCH(tbl_HRMaster[[#This Row],[EmployeeID]],tbl_EmployeeSurvey[EmployeeID],0)),"Not Found")</f>
        <v>1</v>
      </c>
      <c r="Y335" s="5">
        <f>IFERROR(INDEX(tbl_EmployeeSurvey[WorkLifeBalance],MATCH(tbl_HRMaster[[#This Row],[EmployeeID]],tbl_EmployeeSurvey[EmployeeID],0)),"Not Found")</f>
        <v>3</v>
      </c>
      <c r="Z335" s="5">
        <f>IFERROR(VLOOKUP(tbl_HRMaster[[#This Row],[EmployeeID]],tbl_ManagerSurvey[[EmployeeID]:[PerformanceRating]],2,FALSE),"Not Found")</f>
        <v>3</v>
      </c>
      <c r="AA335" s="5">
        <f>IFERROR(VLOOKUP(tbl_HRMaster[[#This Row],[EmployeeID]],tbl_ManagerSurvey[[EmployeeID]:[PerformanceRating]],3,FALSE),"Not Found")</f>
        <v>3</v>
      </c>
      <c r="AB335" s="5" t="str">
        <f>IF(tbl_HRMaster[[#This Row],[Attrition]]="Yes","Left","Active")</f>
        <v>Active</v>
      </c>
      <c r="AC335" s="5" t="str">
        <f>_xlfn.IFS(tbl_HRMaster[[#This Row],[Age]]&lt;25,"Under 25",tbl_HRMaster[[#This Row],[Age]]&lt;35,"25-34",tbl_HRMaster[[#This Row],[Age]]&lt;45,"35-44",tbl_HRMaster[[#This Row],[Age]]&lt;55,"45-54",TRUE,"Above 54")</f>
        <v>Under 25</v>
      </c>
      <c r="AD335" s="5" t="str">
        <f>_xlfn.IFS(
tbl_HRMaster[[#This Row],[YearsAtCompany]]&lt;2,"&lt; 2 Years",
tbl_HRMaster[[#This Row],[YearsAtCompany]]&lt;5,"2-4 Years",
tbl_HRMaster[[#This Row],[YearsAtCompany]]&lt;10,"5-9 Years",
TRUE,"10+ Years"
)</f>
        <v>&lt; 2 Years</v>
      </c>
      <c r="AE335" s="5">
        <f>IF(tbl_HRMaster[[#This Row],[Attrition]]="Yes",1,0)</f>
        <v>0</v>
      </c>
    </row>
    <row r="336" spans="1:31" x14ac:dyDescent="0.25">
      <c r="A336">
        <v>24</v>
      </c>
      <c r="B336" t="s">
        <v>21</v>
      </c>
      <c r="C336" t="s">
        <v>22</v>
      </c>
      <c r="D336" t="s">
        <v>23</v>
      </c>
      <c r="E336">
        <v>10</v>
      </c>
      <c r="F336">
        <v>2</v>
      </c>
      <c r="G336" t="s">
        <v>45</v>
      </c>
      <c r="H336">
        <v>3780</v>
      </c>
      <c r="I336" t="s">
        <v>34</v>
      </c>
      <c r="J336">
        <v>1</v>
      </c>
      <c r="K336" t="s">
        <v>42</v>
      </c>
      <c r="L336" t="s">
        <v>41</v>
      </c>
      <c r="M336">
        <v>23560</v>
      </c>
      <c r="N336">
        <v>0</v>
      </c>
      <c r="O336">
        <v>13</v>
      </c>
      <c r="P336">
        <v>0</v>
      </c>
      <c r="Q336">
        <v>2</v>
      </c>
      <c r="R336">
        <v>5</v>
      </c>
      <c r="S336">
        <v>1</v>
      </c>
      <c r="T336">
        <v>0</v>
      </c>
      <c r="U336">
        <v>0</v>
      </c>
      <c r="V336">
        <f>COUNTIF(tbl_HRMaster[EmployeeID],tbl_HRMaster[[#This Row],[EmployeeID]])</f>
        <v>1</v>
      </c>
      <c r="W336">
        <f>IFERROR(INDEX(tbl_EmployeeSurvey[EnvironmentSatisfaction],MATCH(tbl_HRMaster[[#This Row],[EmployeeID]],tbl_EmployeeSurvey[EmployeeID],0)),"Not Found")</f>
        <v>3</v>
      </c>
      <c r="X336">
        <f>IFERROR(INDEX(tbl_EmployeeSurvey[JobSatisfaction],MATCH(tbl_HRMaster[[#This Row],[EmployeeID]],tbl_EmployeeSurvey[EmployeeID],0)),"Not Found")</f>
        <v>1</v>
      </c>
      <c r="Y336" s="5">
        <f>IFERROR(INDEX(tbl_EmployeeSurvey[WorkLifeBalance],MATCH(tbl_HRMaster[[#This Row],[EmployeeID]],tbl_EmployeeSurvey[EmployeeID],0)),"Not Found")</f>
        <v>3</v>
      </c>
      <c r="Z336" s="5">
        <f>IFERROR(VLOOKUP(tbl_HRMaster[[#This Row],[EmployeeID]],tbl_ManagerSurvey[[EmployeeID]:[PerformanceRating]],2,FALSE),"Not Found")</f>
        <v>3</v>
      </c>
      <c r="AA336" s="5">
        <f>IFERROR(VLOOKUP(tbl_HRMaster[[#This Row],[EmployeeID]],tbl_ManagerSurvey[[EmployeeID]:[PerformanceRating]],3,FALSE),"Not Found")</f>
        <v>3</v>
      </c>
      <c r="AB336" s="5" t="str">
        <f>IF(tbl_HRMaster[[#This Row],[Attrition]]="Yes","Left","Active")</f>
        <v>Active</v>
      </c>
      <c r="AC336" s="5" t="str">
        <f>_xlfn.IFS(tbl_HRMaster[[#This Row],[Age]]&lt;25,"Under 25",tbl_HRMaster[[#This Row],[Age]]&lt;35,"25-34",tbl_HRMaster[[#This Row],[Age]]&lt;45,"35-44",tbl_HRMaster[[#This Row],[Age]]&lt;55,"45-54",TRUE,"Above 54")</f>
        <v>Under 25</v>
      </c>
      <c r="AD336" s="5" t="str">
        <f>_xlfn.IFS(
tbl_HRMaster[[#This Row],[YearsAtCompany]]&lt;2,"&lt; 2 Years",
tbl_HRMaster[[#This Row],[YearsAtCompany]]&lt;5,"2-4 Years",
tbl_HRMaster[[#This Row],[YearsAtCompany]]&lt;10,"5-9 Years",
TRUE,"10+ Years"
)</f>
        <v>&lt; 2 Years</v>
      </c>
      <c r="AE336" s="5">
        <f>IF(tbl_HRMaster[[#This Row],[Attrition]]="Yes",1,0)</f>
        <v>0</v>
      </c>
    </row>
    <row r="337" spans="1:31" x14ac:dyDescent="0.25">
      <c r="A337">
        <v>34</v>
      </c>
      <c r="B337" t="s">
        <v>21</v>
      </c>
      <c r="C337" t="s">
        <v>22</v>
      </c>
      <c r="D337" t="s">
        <v>23</v>
      </c>
      <c r="E337">
        <v>9</v>
      </c>
      <c r="F337">
        <v>4</v>
      </c>
      <c r="G337" t="s">
        <v>38</v>
      </c>
      <c r="H337">
        <v>649</v>
      </c>
      <c r="I337" t="s">
        <v>25</v>
      </c>
      <c r="J337">
        <v>2</v>
      </c>
      <c r="K337" t="s">
        <v>40</v>
      </c>
      <c r="L337" t="s">
        <v>27</v>
      </c>
      <c r="M337">
        <v>27410</v>
      </c>
      <c r="N337">
        <v>0</v>
      </c>
      <c r="O337">
        <v>15</v>
      </c>
      <c r="P337">
        <v>1</v>
      </c>
      <c r="Q337">
        <v>2</v>
      </c>
      <c r="R337">
        <v>3</v>
      </c>
      <c r="S337">
        <v>1</v>
      </c>
      <c r="T337">
        <v>0</v>
      </c>
      <c r="U337">
        <v>0</v>
      </c>
      <c r="V337">
        <f>COUNTIF(tbl_HRMaster[EmployeeID],tbl_HRMaster[[#This Row],[EmployeeID]])</f>
        <v>1</v>
      </c>
      <c r="W337">
        <f>IFERROR(INDEX(tbl_EmployeeSurvey[EnvironmentSatisfaction],MATCH(tbl_HRMaster[[#This Row],[EmployeeID]],tbl_EmployeeSurvey[EmployeeID],0)),"Not Found")</f>
        <v>3</v>
      </c>
      <c r="X337">
        <f>IFERROR(INDEX(tbl_EmployeeSurvey[JobSatisfaction],MATCH(tbl_HRMaster[[#This Row],[EmployeeID]],tbl_EmployeeSurvey[EmployeeID],0)),"Not Found")</f>
        <v>3</v>
      </c>
      <c r="Y337" s="5">
        <f>IFERROR(INDEX(tbl_EmployeeSurvey[WorkLifeBalance],MATCH(tbl_HRMaster[[#This Row],[EmployeeID]],tbl_EmployeeSurvey[EmployeeID],0)),"Not Found")</f>
        <v>2</v>
      </c>
      <c r="Z337" s="5">
        <f>IFERROR(VLOOKUP(tbl_HRMaster[[#This Row],[EmployeeID]],tbl_ManagerSurvey[[EmployeeID]:[PerformanceRating]],2,FALSE),"Not Found")</f>
        <v>3</v>
      </c>
      <c r="AA337" s="5">
        <f>IFERROR(VLOOKUP(tbl_HRMaster[[#This Row],[EmployeeID]],tbl_ManagerSurvey[[EmployeeID]:[PerformanceRating]],3,FALSE),"Not Found")</f>
        <v>3</v>
      </c>
      <c r="AB337" s="5" t="str">
        <f>IF(tbl_HRMaster[[#This Row],[Attrition]]="Yes","Left","Active")</f>
        <v>Active</v>
      </c>
      <c r="AC337" s="5" t="str">
        <f>_xlfn.IFS(tbl_HRMaster[[#This Row],[Age]]&lt;25,"Under 25",tbl_HRMaster[[#This Row],[Age]]&lt;35,"25-34",tbl_HRMaster[[#This Row],[Age]]&lt;45,"35-44",tbl_HRMaster[[#This Row],[Age]]&lt;55,"45-54",TRUE,"Above 54")</f>
        <v>25-34</v>
      </c>
      <c r="AD337" s="5" t="str">
        <f>_xlfn.IFS(
tbl_HRMaster[[#This Row],[YearsAtCompany]]&lt;2,"&lt; 2 Years",
tbl_HRMaster[[#This Row],[YearsAtCompany]]&lt;5,"2-4 Years",
tbl_HRMaster[[#This Row],[YearsAtCompany]]&lt;10,"5-9 Years",
TRUE,"10+ Years"
)</f>
        <v>&lt; 2 Years</v>
      </c>
      <c r="AE337" s="5">
        <f>IF(tbl_HRMaster[[#This Row],[Attrition]]="Yes",1,0)</f>
        <v>0</v>
      </c>
    </row>
    <row r="338" spans="1:31" x14ac:dyDescent="0.25">
      <c r="A338">
        <v>34</v>
      </c>
      <c r="B338" t="s">
        <v>21</v>
      </c>
      <c r="C338" t="s">
        <v>22</v>
      </c>
      <c r="D338" t="s">
        <v>23</v>
      </c>
      <c r="E338">
        <v>9</v>
      </c>
      <c r="F338">
        <v>4</v>
      </c>
      <c r="G338" t="s">
        <v>38</v>
      </c>
      <c r="H338">
        <v>2119</v>
      </c>
      <c r="I338" t="s">
        <v>25</v>
      </c>
      <c r="J338">
        <v>2</v>
      </c>
      <c r="K338" t="s">
        <v>40</v>
      </c>
      <c r="L338" t="s">
        <v>27</v>
      </c>
      <c r="M338">
        <v>27410</v>
      </c>
      <c r="N338">
        <v>0</v>
      </c>
      <c r="O338">
        <v>15</v>
      </c>
      <c r="P338">
        <v>1</v>
      </c>
      <c r="Q338">
        <v>2</v>
      </c>
      <c r="R338">
        <v>3</v>
      </c>
      <c r="S338">
        <v>1</v>
      </c>
      <c r="T338">
        <v>0</v>
      </c>
      <c r="U338">
        <v>0</v>
      </c>
      <c r="V338">
        <f>COUNTIF(tbl_HRMaster[EmployeeID],tbl_HRMaster[[#This Row],[EmployeeID]])</f>
        <v>1</v>
      </c>
      <c r="W338">
        <f>IFERROR(INDEX(tbl_EmployeeSurvey[EnvironmentSatisfaction],MATCH(tbl_HRMaster[[#This Row],[EmployeeID]],tbl_EmployeeSurvey[EmployeeID],0)),"Not Found")</f>
        <v>3</v>
      </c>
      <c r="X338">
        <f>IFERROR(INDEX(tbl_EmployeeSurvey[JobSatisfaction],MATCH(tbl_HRMaster[[#This Row],[EmployeeID]],tbl_EmployeeSurvey[EmployeeID],0)),"Not Found")</f>
        <v>3</v>
      </c>
      <c r="Y338" s="5">
        <f>IFERROR(INDEX(tbl_EmployeeSurvey[WorkLifeBalance],MATCH(tbl_HRMaster[[#This Row],[EmployeeID]],tbl_EmployeeSurvey[EmployeeID],0)),"Not Found")</f>
        <v>2</v>
      </c>
      <c r="Z338" s="5">
        <f>IFERROR(VLOOKUP(tbl_HRMaster[[#This Row],[EmployeeID]],tbl_ManagerSurvey[[EmployeeID]:[PerformanceRating]],2,FALSE),"Not Found")</f>
        <v>3</v>
      </c>
      <c r="AA338" s="5">
        <f>IFERROR(VLOOKUP(tbl_HRMaster[[#This Row],[EmployeeID]],tbl_ManagerSurvey[[EmployeeID]:[PerformanceRating]],3,FALSE),"Not Found")</f>
        <v>3</v>
      </c>
      <c r="AB338" s="5" t="str">
        <f>IF(tbl_HRMaster[[#This Row],[Attrition]]="Yes","Left","Active")</f>
        <v>Active</v>
      </c>
      <c r="AC338" s="5" t="str">
        <f>_xlfn.IFS(tbl_HRMaster[[#This Row],[Age]]&lt;25,"Under 25",tbl_HRMaster[[#This Row],[Age]]&lt;35,"25-34",tbl_HRMaster[[#This Row],[Age]]&lt;45,"35-44",tbl_HRMaster[[#This Row],[Age]]&lt;55,"45-54",TRUE,"Above 54")</f>
        <v>25-34</v>
      </c>
      <c r="AD338" s="5" t="str">
        <f>_xlfn.IFS(
tbl_HRMaster[[#This Row],[YearsAtCompany]]&lt;2,"&lt; 2 Years",
tbl_HRMaster[[#This Row],[YearsAtCompany]]&lt;5,"2-4 Years",
tbl_HRMaster[[#This Row],[YearsAtCompany]]&lt;10,"5-9 Years",
TRUE,"10+ Years"
)</f>
        <v>&lt; 2 Years</v>
      </c>
      <c r="AE338" s="5">
        <f>IF(tbl_HRMaster[[#This Row],[Attrition]]="Yes",1,0)</f>
        <v>0</v>
      </c>
    </row>
    <row r="339" spans="1:31" x14ac:dyDescent="0.25">
      <c r="A339">
        <v>34</v>
      </c>
      <c r="B339" t="s">
        <v>21</v>
      </c>
      <c r="C339" t="s">
        <v>22</v>
      </c>
      <c r="D339" t="s">
        <v>23</v>
      </c>
      <c r="E339">
        <v>9</v>
      </c>
      <c r="F339">
        <v>4</v>
      </c>
      <c r="G339" t="s">
        <v>38</v>
      </c>
      <c r="H339">
        <v>3589</v>
      </c>
      <c r="I339" t="s">
        <v>25</v>
      </c>
      <c r="J339">
        <v>2</v>
      </c>
      <c r="K339" t="s">
        <v>40</v>
      </c>
      <c r="L339" t="s">
        <v>27</v>
      </c>
      <c r="M339">
        <v>27410</v>
      </c>
      <c r="N339">
        <v>0</v>
      </c>
      <c r="O339">
        <v>15</v>
      </c>
      <c r="P339">
        <v>1</v>
      </c>
      <c r="Q339">
        <v>2</v>
      </c>
      <c r="R339">
        <v>3</v>
      </c>
      <c r="S339">
        <v>1</v>
      </c>
      <c r="T339">
        <v>0</v>
      </c>
      <c r="U339">
        <v>0</v>
      </c>
      <c r="V339">
        <f>COUNTIF(tbl_HRMaster[EmployeeID],tbl_HRMaster[[#This Row],[EmployeeID]])</f>
        <v>1</v>
      </c>
      <c r="W339">
        <f>IFERROR(INDEX(tbl_EmployeeSurvey[EnvironmentSatisfaction],MATCH(tbl_HRMaster[[#This Row],[EmployeeID]],tbl_EmployeeSurvey[EmployeeID],0)),"Not Found")</f>
        <v>3</v>
      </c>
      <c r="X339">
        <f>IFERROR(INDEX(tbl_EmployeeSurvey[JobSatisfaction],MATCH(tbl_HRMaster[[#This Row],[EmployeeID]],tbl_EmployeeSurvey[EmployeeID],0)),"Not Found")</f>
        <v>3</v>
      </c>
      <c r="Y339" s="5">
        <f>IFERROR(INDEX(tbl_EmployeeSurvey[WorkLifeBalance],MATCH(tbl_HRMaster[[#This Row],[EmployeeID]],tbl_EmployeeSurvey[EmployeeID],0)),"Not Found")</f>
        <v>2</v>
      </c>
      <c r="Z339" s="5">
        <f>IFERROR(VLOOKUP(tbl_HRMaster[[#This Row],[EmployeeID]],tbl_ManagerSurvey[[EmployeeID]:[PerformanceRating]],2,FALSE),"Not Found")</f>
        <v>3</v>
      </c>
      <c r="AA339" s="5">
        <f>IFERROR(VLOOKUP(tbl_HRMaster[[#This Row],[EmployeeID]],tbl_ManagerSurvey[[EmployeeID]:[PerformanceRating]],3,FALSE),"Not Found")</f>
        <v>3</v>
      </c>
      <c r="AB339" s="5" t="str">
        <f>IF(tbl_HRMaster[[#This Row],[Attrition]]="Yes","Left","Active")</f>
        <v>Active</v>
      </c>
      <c r="AC339" s="5" t="str">
        <f>_xlfn.IFS(tbl_HRMaster[[#This Row],[Age]]&lt;25,"Under 25",tbl_HRMaster[[#This Row],[Age]]&lt;35,"25-34",tbl_HRMaster[[#This Row],[Age]]&lt;45,"35-44",tbl_HRMaster[[#This Row],[Age]]&lt;55,"45-54",TRUE,"Above 54")</f>
        <v>25-34</v>
      </c>
      <c r="AD339" s="5" t="str">
        <f>_xlfn.IFS(
tbl_HRMaster[[#This Row],[YearsAtCompany]]&lt;2,"&lt; 2 Years",
tbl_HRMaster[[#This Row],[YearsAtCompany]]&lt;5,"2-4 Years",
tbl_HRMaster[[#This Row],[YearsAtCompany]]&lt;10,"5-9 Years",
TRUE,"10+ Years"
)</f>
        <v>&lt; 2 Years</v>
      </c>
      <c r="AE339" s="5">
        <f>IF(tbl_HRMaster[[#This Row],[Attrition]]="Yes",1,0)</f>
        <v>0</v>
      </c>
    </row>
    <row r="340" spans="1:31" x14ac:dyDescent="0.25">
      <c r="A340">
        <v>36</v>
      </c>
      <c r="B340" t="s">
        <v>28</v>
      </c>
      <c r="C340" t="s">
        <v>22</v>
      </c>
      <c r="D340" t="s">
        <v>23</v>
      </c>
      <c r="E340">
        <v>7</v>
      </c>
      <c r="F340">
        <v>2</v>
      </c>
      <c r="G340" t="s">
        <v>24</v>
      </c>
      <c r="H340">
        <v>1282</v>
      </c>
      <c r="I340" t="s">
        <v>34</v>
      </c>
      <c r="J340">
        <v>4</v>
      </c>
      <c r="K340" t="s">
        <v>40</v>
      </c>
      <c r="L340" t="s">
        <v>27</v>
      </c>
      <c r="M340">
        <v>144110</v>
      </c>
      <c r="N340">
        <v>0</v>
      </c>
      <c r="O340">
        <v>18</v>
      </c>
      <c r="P340">
        <v>3</v>
      </c>
      <c r="Q340">
        <v>2</v>
      </c>
      <c r="R340">
        <v>2</v>
      </c>
      <c r="S340">
        <v>1</v>
      </c>
      <c r="T340">
        <v>0</v>
      </c>
      <c r="U340">
        <v>0</v>
      </c>
      <c r="V340">
        <f>COUNTIF(tbl_HRMaster[EmployeeID],tbl_HRMaster[[#This Row],[EmployeeID]])</f>
        <v>1</v>
      </c>
      <c r="W340">
        <f>IFERROR(INDEX(tbl_EmployeeSurvey[EnvironmentSatisfaction],MATCH(tbl_HRMaster[[#This Row],[EmployeeID]],tbl_EmployeeSurvey[EmployeeID],0)),"Not Found")</f>
        <v>4</v>
      </c>
      <c r="X340">
        <f>IFERROR(INDEX(tbl_EmployeeSurvey[JobSatisfaction],MATCH(tbl_HRMaster[[#This Row],[EmployeeID]],tbl_EmployeeSurvey[EmployeeID],0)),"Not Found")</f>
        <v>3</v>
      </c>
      <c r="Y340" s="5">
        <f>IFERROR(INDEX(tbl_EmployeeSurvey[WorkLifeBalance],MATCH(tbl_HRMaster[[#This Row],[EmployeeID]],tbl_EmployeeSurvey[EmployeeID],0)),"Not Found")</f>
        <v>2</v>
      </c>
      <c r="Z340" s="5">
        <f>IFERROR(VLOOKUP(tbl_HRMaster[[#This Row],[EmployeeID]],tbl_ManagerSurvey[[EmployeeID]:[PerformanceRating]],2,FALSE),"Not Found")</f>
        <v>4</v>
      </c>
      <c r="AA340" s="5">
        <f>IFERROR(VLOOKUP(tbl_HRMaster[[#This Row],[EmployeeID]],tbl_ManagerSurvey[[EmployeeID]:[PerformanceRating]],3,FALSE),"Not Found")</f>
        <v>3</v>
      </c>
      <c r="AB340" s="5" t="str">
        <f>IF(tbl_HRMaster[[#This Row],[Attrition]]="Yes","Left","Active")</f>
        <v>Left</v>
      </c>
      <c r="AC340" s="5" t="str">
        <f>_xlfn.IFS(tbl_HRMaster[[#This Row],[Age]]&lt;25,"Under 25",tbl_HRMaster[[#This Row],[Age]]&lt;35,"25-34",tbl_HRMaster[[#This Row],[Age]]&lt;45,"35-44",tbl_HRMaster[[#This Row],[Age]]&lt;55,"45-54",TRUE,"Above 54")</f>
        <v>35-44</v>
      </c>
      <c r="AD340" s="5" t="str">
        <f>_xlfn.IFS(
tbl_HRMaster[[#This Row],[YearsAtCompany]]&lt;2,"&lt; 2 Years",
tbl_HRMaster[[#This Row],[YearsAtCompany]]&lt;5,"2-4 Years",
tbl_HRMaster[[#This Row],[YearsAtCompany]]&lt;10,"5-9 Years",
TRUE,"10+ Years"
)</f>
        <v>&lt; 2 Years</v>
      </c>
      <c r="AE340" s="5">
        <f>IF(tbl_HRMaster[[#This Row],[Attrition]]="Yes",1,0)</f>
        <v>1</v>
      </c>
    </row>
    <row r="341" spans="1:31" x14ac:dyDescent="0.25">
      <c r="A341">
        <v>36</v>
      </c>
      <c r="B341" t="s">
        <v>28</v>
      </c>
      <c r="C341" t="s">
        <v>22</v>
      </c>
      <c r="D341" t="s">
        <v>23</v>
      </c>
      <c r="E341">
        <v>7</v>
      </c>
      <c r="F341">
        <v>2</v>
      </c>
      <c r="G341" t="s">
        <v>24</v>
      </c>
      <c r="H341">
        <v>2752</v>
      </c>
      <c r="I341" t="s">
        <v>34</v>
      </c>
      <c r="J341">
        <v>4</v>
      </c>
      <c r="K341" t="s">
        <v>40</v>
      </c>
      <c r="L341" t="s">
        <v>27</v>
      </c>
      <c r="M341">
        <v>144110</v>
      </c>
      <c r="N341">
        <v>0</v>
      </c>
      <c r="O341">
        <v>18</v>
      </c>
      <c r="P341">
        <v>3</v>
      </c>
      <c r="Q341">
        <v>2</v>
      </c>
      <c r="R341">
        <v>2</v>
      </c>
      <c r="S341">
        <v>1</v>
      </c>
      <c r="T341">
        <v>0</v>
      </c>
      <c r="U341">
        <v>0</v>
      </c>
      <c r="V341">
        <f>COUNTIF(tbl_HRMaster[EmployeeID],tbl_HRMaster[[#This Row],[EmployeeID]])</f>
        <v>1</v>
      </c>
      <c r="W341">
        <f>IFERROR(INDEX(tbl_EmployeeSurvey[EnvironmentSatisfaction],MATCH(tbl_HRMaster[[#This Row],[EmployeeID]],tbl_EmployeeSurvey[EmployeeID],0)),"Not Found")</f>
        <v>4</v>
      </c>
      <c r="X341">
        <f>IFERROR(INDEX(tbl_EmployeeSurvey[JobSatisfaction],MATCH(tbl_HRMaster[[#This Row],[EmployeeID]],tbl_EmployeeSurvey[EmployeeID],0)),"Not Found")</f>
        <v>3</v>
      </c>
      <c r="Y341" s="5">
        <f>IFERROR(INDEX(tbl_EmployeeSurvey[WorkLifeBalance],MATCH(tbl_HRMaster[[#This Row],[EmployeeID]],tbl_EmployeeSurvey[EmployeeID],0)),"Not Found")</f>
        <v>2</v>
      </c>
      <c r="Z341" s="5">
        <f>IFERROR(VLOOKUP(tbl_HRMaster[[#This Row],[EmployeeID]],tbl_ManagerSurvey[[EmployeeID]:[PerformanceRating]],2,FALSE),"Not Found")</f>
        <v>4</v>
      </c>
      <c r="AA341" s="5">
        <f>IFERROR(VLOOKUP(tbl_HRMaster[[#This Row],[EmployeeID]],tbl_ManagerSurvey[[EmployeeID]:[PerformanceRating]],3,FALSE),"Not Found")</f>
        <v>3</v>
      </c>
      <c r="AB341" s="5" t="str">
        <f>IF(tbl_HRMaster[[#This Row],[Attrition]]="Yes","Left","Active")</f>
        <v>Left</v>
      </c>
      <c r="AC341" s="5" t="str">
        <f>_xlfn.IFS(tbl_HRMaster[[#This Row],[Age]]&lt;25,"Under 25",tbl_HRMaster[[#This Row],[Age]]&lt;35,"25-34",tbl_HRMaster[[#This Row],[Age]]&lt;45,"35-44",tbl_HRMaster[[#This Row],[Age]]&lt;55,"45-54",TRUE,"Above 54")</f>
        <v>35-44</v>
      </c>
      <c r="AD341" s="5" t="str">
        <f>_xlfn.IFS(
tbl_HRMaster[[#This Row],[YearsAtCompany]]&lt;2,"&lt; 2 Years",
tbl_HRMaster[[#This Row],[YearsAtCompany]]&lt;5,"2-4 Years",
tbl_HRMaster[[#This Row],[YearsAtCompany]]&lt;10,"5-9 Years",
TRUE,"10+ Years"
)</f>
        <v>&lt; 2 Years</v>
      </c>
      <c r="AE341" s="5">
        <f>IF(tbl_HRMaster[[#This Row],[Attrition]]="Yes",1,0)</f>
        <v>1</v>
      </c>
    </row>
    <row r="342" spans="1:31" x14ac:dyDescent="0.25">
      <c r="A342">
        <v>36</v>
      </c>
      <c r="B342" t="s">
        <v>28</v>
      </c>
      <c r="C342" t="s">
        <v>22</v>
      </c>
      <c r="D342" t="s">
        <v>23</v>
      </c>
      <c r="E342">
        <v>7</v>
      </c>
      <c r="F342">
        <v>2</v>
      </c>
      <c r="G342" t="s">
        <v>24</v>
      </c>
      <c r="H342">
        <v>4222</v>
      </c>
      <c r="I342" t="s">
        <v>34</v>
      </c>
      <c r="J342">
        <v>4</v>
      </c>
      <c r="K342" t="s">
        <v>40</v>
      </c>
      <c r="L342" t="s">
        <v>27</v>
      </c>
      <c r="M342">
        <v>144110</v>
      </c>
      <c r="N342">
        <v>0</v>
      </c>
      <c r="O342">
        <v>18</v>
      </c>
      <c r="P342">
        <v>3</v>
      </c>
      <c r="Q342">
        <v>2</v>
      </c>
      <c r="R342">
        <v>2</v>
      </c>
      <c r="S342">
        <v>1</v>
      </c>
      <c r="T342">
        <v>0</v>
      </c>
      <c r="U342">
        <v>0</v>
      </c>
      <c r="V342">
        <f>COUNTIF(tbl_HRMaster[EmployeeID],tbl_HRMaster[[#This Row],[EmployeeID]])</f>
        <v>1</v>
      </c>
      <c r="W342">
        <f>IFERROR(INDEX(tbl_EmployeeSurvey[EnvironmentSatisfaction],MATCH(tbl_HRMaster[[#This Row],[EmployeeID]],tbl_EmployeeSurvey[EmployeeID],0)),"Not Found")</f>
        <v>4</v>
      </c>
      <c r="X342">
        <f>IFERROR(INDEX(tbl_EmployeeSurvey[JobSatisfaction],MATCH(tbl_HRMaster[[#This Row],[EmployeeID]],tbl_EmployeeSurvey[EmployeeID],0)),"Not Found")</f>
        <v>3</v>
      </c>
      <c r="Y342" s="5">
        <f>IFERROR(INDEX(tbl_EmployeeSurvey[WorkLifeBalance],MATCH(tbl_HRMaster[[#This Row],[EmployeeID]],tbl_EmployeeSurvey[EmployeeID],0)),"Not Found")</f>
        <v>2</v>
      </c>
      <c r="Z342" s="5">
        <f>IFERROR(VLOOKUP(tbl_HRMaster[[#This Row],[EmployeeID]],tbl_ManagerSurvey[[EmployeeID]:[PerformanceRating]],2,FALSE),"Not Found")</f>
        <v>4</v>
      </c>
      <c r="AA342" s="5">
        <f>IFERROR(VLOOKUP(tbl_HRMaster[[#This Row],[EmployeeID]],tbl_ManagerSurvey[[EmployeeID]:[PerformanceRating]],3,FALSE),"Not Found")</f>
        <v>3</v>
      </c>
      <c r="AB342" s="5" t="str">
        <f>IF(tbl_HRMaster[[#This Row],[Attrition]]="Yes","Left","Active")</f>
        <v>Left</v>
      </c>
      <c r="AC342" s="5" t="str">
        <f>_xlfn.IFS(tbl_HRMaster[[#This Row],[Age]]&lt;25,"Under 25",tbl_HRMaster[[#This Row],[Age]]&lt;35,"25-34",tbl_HRMaster[[#This Row],[Age]]&lt;45,"35-44",tbl_HRMaster[[#This Row],[Age]]&lt;55,"45-54",TRUE,"Above 54")</f>
        <v>35-44</v>
      </c>
      <c r="AD342" s="5" t="str">
        <f>_xlfn.IFS(
tbl_HRMaster[[#This Row],[YearsAtCompany]]&lt;2,"&lt; 2 Years",
tbl_HRMaster[[#This Row],[YearsAtCompany]]&lt;5,"2-4 Years",
tbl_HRMaster[[#This Row],[YearsAtCompany]]&lt;10,"5-9 Years",
TRUE,"10+ Years"
)</f>
        <v>&lt; 2 Years</v>
      </c>
      <c r="AE342" s="5">
        <f>IF(tbl_HRMaster[[#This Row],[Attrition]]="Yes",1,0)</f>
        <v>1</v>
      </c>
    </row>
    <row r="343" spans="1:31" x14ac:dyDescent="0.25">
      <c r="A343">
        <v>30</v>
      </c>
      <c r="B343" t="s">
        <v>28</v>
      </c>
      <c r="C343" t="s">
        <v>29</v>
      </c>
      <c r="D343" t="s">
        <v>23</v>
      </c>
      <c r="E343">
        <v>3</v>
      </c>
      <c r="F343">
        <v>2</v>
      </c>
      <c r="G343" t="s">
        <v>45</v>
      </c>
      <c r="H343">
        <v>128</v>
      </c>
      <c r="I343" t="s">
        <v>34</v>
      </c>
      <c r="J343">
        <v>3</v>
      </c>
      <c r="K343" t="s">
        <v>31</v>
      </c>
      <c r="L343" t="s">
        <v>32</v>
      </c>
      <c r="M343">
        <v>11290</v>
      </c>
      <c r="N343">
        <v>9</v>
      </c>
      <c r="O343">
        <v>19</v>
      </c>
      <c r="P343">
        <v>0</v>
      </c>
      <c r="Q343">
        <v>3</v>
      </c>
      <c r="R343">
        <v>2</v>
      </c>
      <c r="S343">
        <v>1</v>
      </c>
      <c r="T343">
        <v>0</v>
      </c>
      <c r="U343">
        <v>0</v>
      </c>
      <c r="V343">
        <f>COUNTIF(tbl_HRMaster[EmployeeID],tbl_HRMaster[[#This Row],[EmployeeID]])</f>
        <v>1</v>
      </c>
      <c r="W343">
        <f>IFERROR(INDEX(tbl_EmployeeSurvey[EnvironmentSatisfaction],MATCH(tbl_HRMaster[[#This Row],[EmployeeID]],tbl_EmployeeSurvey[EmployeeID],0)),"Not Found")</f>
        <v>3</v>
      </c>
      <c r="X343">
        <f>IFERROR(INDEX(tbl_EmployeeSurvey[JobSatisfaction],MATCH(tbl_HRMaster[[#This Row],[EmployeeID]],tbl_EmployeeSurvey[EmployeeID],0)),"Not Found")</f>
        <v>4</v>
      </c>
      <c r="Y343" s="5">
        <f>IFERROR(INDEX(tbl_EmployeeSurvey[WorkLifeBalance],MATCH(tbl_HRMaster[[#This Row],[EmployeeID]],tbl_EmployeeSurvey[EmployeeID],0)),"Not Found")</f>
        <v>3</v>
      </c>
      <c r="Z343" s="5">
        <f>IFERROR(VLOOKUP(tbl_HRMaster[[#This Row],[EmployeeID]],tbl_ManagerSurvey[[EmployeeID]:[PerformanceRating]],2,FALSE),"Not Found")</f>
        <v>2</v>
      </c>
      <c r="AA343" s="5">
        <f>IFERROR(VLOOKUP(tbl_HRMaster[[#This Row],[EmployeeID]],tbl_ManagerSurvey[[EmployeeID]:[PerformanceRating]],3,FALSE),"Not Found")</f>
        <v>3</v>
      </c>
      <c r="AB343" s="5" t="str">
        <f>IF(tbl_HRMaster[[#This Row],[Attrition]]="Yes","Left","Active")</f>
        <v>Left</v>
      </c>
      <c r="AC343" s="5" t="str">
        <f>_xlfn.IFS(tbl_HRMaster[[#This Row],[Age]]&lt;25,"Under 25",tbl_HRMaster[[#This Row],[Age]]&lt;35,"25-34",tbl_HRMaster[[#This Row],[Age]]&lt;45,"35-44",tbl_HRMaster[[#This Row],[Age]]&lt;55,"45-54",TRUE,"Above 54")</f>
        <v>25-34</v>
      </c>
      <c r="AD343" s="5" t="str">
        <f>_xlfn.IFS(
tbl_HRMaster[[#This Row],[YearsAtCompany]]&lt;2,"&lt; 2 Years",
tbl_HRMaster[[#This Row],[YearsAtCompany]]&lt;5,"2-4 Years",
tbl_HRMaster[[#This Row],[YearsAtCompany]]&lt;10,"5-9 Years",
TRUE,"10+ Years"
)</f>
        <v>&lt; 2 Years</v>
      </c>
      <c r="AE343" s="5">
        <f>IF(tbl_HRMaster[[#This Row],[Attrition]]="Yes",1,0)</f>
        <v>1</v>
      </c>
    </row>
    <row r="344" spans="1:31" x14ac:dyDescent="0.25">
      <c r="A344">
        <v>30</v>
      </c>
      <c r="B344" t="s">
        <v>28</v>
      </c>
      <c r="C344" t="s">
        <v>29</v>
      </c>
      <c r="D344" t="s">
        <v>23</v>
      </c>
      <c r="E344">
        <v>3</v>
      </c>
      <c r="F344">
        <v>2</v>
      </c>
      <c r="G344" t="s">
        <v>45</v>
      </c>
      <c r="H344">
        <v>1598</v>
      </c>
      <c r="I344" t="s">
        <v>34</v>
      </c>
      <c r="J344">
        <v>3</v>
      </c>
      <c r="K344" t="s">
        <v>31</v>
      </c>
      <c r="L344" t="s">
        <v>32</v>
      </c>
      <c r="M344">
        <v>11290</v>
      </c>
      <c r="N344">
        <v>9</v>
      </c>
      <c r="O344">
        <v>19</v>
      </c>
      <c r="P344">
        <v>0</v>
      </c>
      <c r="Q344">
        <v>3</v>
      </c>
      <c r="R344">
        <v>2</v>
      </c>
      <c r="S344">
        <v>1</v>
      </c>
      <c r="T344">
        <v>0</v>
      </c>
      <c r="U344">
        <v>0</v>
      </c>
      <c r="V344">
        <f>COUNTIF(tbl_HRMaster[EmployeeID],tbl_HRMaster[[#This Row],[EmployeeID]])</f>
        <v>1</v>
      </c>
      <c r="W344">
        <f>IFERROR(INDEX(tbl_EmployeeSurvey[EnvironmentSatisfaction],MATCH(tbl_HRMaster[[#This Row],[EmployeeID]],tbl_EmployeeSurvey[EmployeeID],0)),"Not Found")</f>
        <v>3</v>
      </c>
      <c r="X344">
        <f>IFERROR(INDEX(tbl_EmployeeSurvey[JobSatisfaction],MATCH(tbl_HRMaster[[#This Row],[EmployeeID]],tbl_EmployeeSurvey[EmployeeID],0)),"Not Found")</f>
        <v>4</v>
      </c>
      <c r="Y344" s="5">
        <f>IFERROR(INDEX(tbl_EmployeeSurvey[WorkLifeBalance],MATCH(tbl_HRMaster[[#This Row],[EmployeeID]],tbl_EmployeeSurvey[EmployeeID],0)),"Not Found")</f>
        <v>3</v>
      </c>
      <c r="Z344" s="5">
        <f>IFERROR(VLOOKUP(tbl_HRMaster[[#This Row],[EmployeeID]],tbl_ManagerSurvey[[EmployeeID]:[PerformanceRating]],2,FALSE),"Not Found")</f>
        <v>2</v>
      </c>
      <c r="AA344" s="5">
        <f>IFERROR(VLOOKUP(tbl_HRMaster[[#This Row],[EmployeeID]],tbl_ManagerSurvey[[EmployeeID]:[PerformanceRating]],3,FALSE),"Not Found")</f>
        <v>3</v>
      </c>
      <c r="AB344" s="5" t="str">
        <f>IF(tbl_HRMaster[[#This Row],[Attrition]]="Yes","Left","Active")</f>
        <v>Left</v>
      </c>
      <c r="AC344" s="5" t="str">
        <f>_xlfn.IFS(tbl_HRMaster[[#This Row],[Age]]&lt;25,"Under 25",tbl_HRMaster[[#This Row],[Age]]&lt;35,"25-34",tbl_HRMaster[[#This Row],[Age]]&lt;45,"35-44",tbl_HRMaster[[#This Row],[Age]]&lt;55,"45-54",TRUE,"Above 54")</f>
        <v>25-34</v>
      </c>
      <c r="AD344" s="5" t="str">
        <f>_xlfn.IFS(
tbl_HRMaster[[#This Row],[YearsAtCompany]]&lt;2,"&lt; 2 Years",
tbl_HRMaster[[#This Row],[YearsAtCompany]]&lt;5,"2-4 Years",
tbl_HRMaster[[#This Row],[YearsAtCompany]]&lt;10,"5-9 Years",
TRUE,"10+ Years"
)</f>
        <v>&lt; 2 Years</v>
      </c>
      <c r="AE344" s="5">
        <f>IF(tbl_HRMaster[[#This Row],[Attrition]]="Yes",1,0)</f>
        <v>1</v>
      </c>
    </row>
    <row r="345" spans="1:31" x14ac:dyDescent="0.25">
      <c r="A345">
        <v>30</v>
      </c>
      <c r="B345" t="s">
        <v>28</v>
      </c>
      <c r="C345" t="s">
        <v>29</v>
      </c>
      <c r="D345" t="s">
        <v>23</v>
      </c>
      <c r="E345">
        <v>3</v>
      </c>
      <c r="F345">
        <v>2</v>
      </c>
      <c r="G345" t="s">
        <v>45</v>
      </c>
      <c r="H345">
        <v>3068</v>
      </c>
      <c r="I345" t="s">
        <v>34</v>
      </c>
      <c r="J345">
        <v>3</v>
      </c>
      <c r="K345" t="s">
        <v>31</v>
      </c>
      <c r="L345" t="s">
        <v>32</v>
      </c>
      <c r="M345">
        <v>11290</v>
      </c>
      <c r="N345">
        <v>9</v>
      </c>
      <c r="O345">
        <v>19</v>
      </c>
      <c r="P345">
        <v>0</v>
      </c>
      <c r="Q345">
        <v>3</v>
      </c>
      <c r="R345">
        <v>2</v>
      </c>
      <c r="S345">
        <v>1</v>
      </c>
      <c r="T345">
        <v>0</v>
      </c>
      <c r="U345">
        <v>0</v>
      </c>
      <c r="V345">
        <f>COUNTIF(tbl_HRMaster[EmployeeID],tbl_HRMaster[[#This Row],[EmployeeID]])</f>
        <v>1</v>
      </c>
      <c r="W345">
        <f>IFERROR(INDEX(tbl_EmployeeSurvey[EnvironmentSatisfaction],MATCH(tbl_HRMaster[[#This Row],[EmployeeID]],tbl_EmployeeSurvey[EmployeeID],0)),"Not Found")</f>
        <v>3</v>
      </c>
      <c r="X345">
        <f>IFERROR(INDEX(tbl_EmployeeSurvey[JobSatisfaction],MATCH(tbl_HRMaster[[#This Row],[EmployeeID]],tbl_EmployeeSurvey[EmployeeID],0)),"Not Found")</f>
        <v>4</v>
      </c>
      <c r="Y345" s="5">
        <f>IFERROR(INDEX(tbl_EmployeeSurvey[WorkLifeBalance],MATCH(tbl_HRMaster[[#This Row],[EmployeeID]],tbl_EmployeeSurvey[EmployeeID],0)),"Not Found")</f>
        <v>3</v>
      </c>
      <c r="Z345" s="5">
        <f>IFERROR(VLOOKUP(tbl_HRMaster[[#This Row],[EmployeeID]],tbl_ManagerSurvey[[EmployeeID]:[PerformanceRating]],2,FALSE),"Not Found")</f>
        <v>2</v>
      </c>
      <c r="AA345" s="5">
        <f>IFERROR(VLOOKUP(tbl_HRMaster[[#This Row],[EmployeeID]],tbl_ManagerSurvey[[EmployeeID]:[PerformanceRating]],3,FALSE),"Not Found")</f>
        <v>3</v>
      </c>
      <c r="AB345" s="5" t="str">
        <f>IF(tbl_HRMaster[[#This Row],[Attrition]]="Yes","Left","Active")</f>
        <v>Left</v>
      </c>
      <c r="AC345" s="5" t="str">
        <f>_xlfn.IFS(tbl_HRMaster[[#This Row],[Age]]&lt;25,"Under 25",tbl_HRMaster[[#This Row],[Age]]&lt;35,"25-34",tbl_HRMaster[[#This Row],[Age]]&lt;45,"35-44",tbl_HRMaster[[#This Row],[Age]]&lt;55,"45-54",TRUE,"Above 54")</f>
        <v>25-34</v>
      </c>
      <c r="AD345" s="5" t="str">
        <f>_xlfn.IFS(
tbl_HRMaster[[#This Row],[YearsAtCompany]]&lt;2,"&lt; 2 Years",
tbl_HRMaster[[#This Row],[YearsAtCompany]]&lt;5,"2-4 Years",
tbl_HRMaster[[#This Row],[YearsAtCompany]]&lt;10,"5-9 Years",
TRUE,"10+ Years"
)</f>
        <v>&lt; 2 Years</v>
      </c>
      <c r="AE345" s="5">
        <f>IF(tbl_HRMaster[[#This Row],[Attrition]]="Yes",1,0)</f>
        <v>1</v>
      </c>
    </row>
    <row r="346" spans="1:31" x14ac:dyDescent="0.25">
      <c r="A346">
        <v>58</v>
      </c>
      <c r="B346" t="s">
        <v>28</v>
      </c>
      <c r="C346" t="s">
        <v>29</v>
      </c>
      <c r="D346" t="s">
        <v>23</v>
      </c>
      <c r="E346">
        <v>9</v>
      </c>
      <c r="F346">
        <v>2</v>
      </c>
      <c r="G346" t="s">
        <v>46</v>
      </c>
      <c r="H346">
        <v>403</v>
      </c>
      <c r="I346" t="s">
        <v>34</v>
      </c>
      <c r="J346">
        <v>1</v>
      </c>
      <c r="K346" t="s">
        <v>35</v>
      </c>
      <c r="L346" t="s">
        <v>41</v>
      </c>
      <c r="M346">
        <v>21530</v>
      </c>
      <c r="N346">
        <v>9</v>
      </c>
      <c r="O346">
        <v>11</v>
      </c>
      <c r="P346">
        <v>0</v>
      </c>
      <c r="Q346">
        <v>3</v>
      </c>
      <c r="R346">
        <v>3</v>
      </c>
      <c r="S346">
        <v>1</v>
      </c>
      <c r="T346">
        <v>0</v>
      </c>
      <c r="U346">
        <v>0</v>
      </c>
      <c r="V346">
        <f>COUNTIF(tbl_HRMaster[EmployeeID],tbl_HRMaster[[#This Row],[EmployeeID]])</f>
        <v>1</v>
      </c>
      <c r="W346">
        <f>IFERROR(INDEX(tbl_EmployeeSurvey[EnvironmentSatisfaction],MATCH(tbl_HRMaster[[#This Row],[EmployeeID]],tbl_EmployeeSurvey[EmployeeID],0)),"Not Found")</f>
        <v>4</v>
      </c>
      <c r="X346">
        <f>IFERROR(INDEX(tbl_EmployeeSurvey[JobSatisfaction],MATCH(tbl_HRMaster[[#This Row],[EmployeeID]],tbl_EmployeeSurvey[EmployeeID],0)),"Not Found")</f>
        <v>4</v>
      </c>
      <c r="Y346" s="5">
        <f>IFERROR(INDEX(tbl_EmployeeSurvey[WorkLifeBalance],MATCH(tbl_HRMaster[[#This Row],[EmployeeID]],tbl_EmployeeSurvey[EmployeeID],0)),"Not Found")</f>
        <v>2</v>
      </c>
      <c r="Z346" s="5">
        <f>IFERROR(VLOOKUP(tbl_HRMaster[[#This Row],[EmployeeID]],tbl_ManagerSurvey[[EmployeeID]:[PerformanceRating]],2,FALSE),"Not Found")</f>
        <v>3</v>
      </c>
      <c r="AA346" s="5">
        <f>IFERROR(VLOOKUP(tbl_HRMaster[[#This Row],[EmployeeID]],tbl_ManagerSurvey[[EmployeeID]:[PerformanceRating]],3,FALSE),"Not Found")</f>
        <v>3</v>
      </c>
      <c r="AB346" s="5" t="str">
        <f>IF(tbl_HRMaster[[#This Row],[Attrition]]="Yes","Left","Active")</f>
        <v>Left</v>
      </c>
      <c r="AC346" s="5" t="str">
        <f>_xlfn.IFS(tbl_HRMaster[[#This Row],[Age]]&lt;25,"Under 25",tbl_HRMaster[[#This Row],[Age]]&lt;35,"25-34",tbl_HRMaster[[#This Row],[Age]]&lt;45,"35-44",tbl_HRMaster[[#This Row],[Age]]&lt;55,"45-54",TRUE,"Above 54")</f>
        <v>Above 54</v>
      </c>
      <c r="AD346" s="5" t="str">
        <f>_xlfn.IFS(
tbl_HRMaster[[#This Row],[YearsAtCompany]]&lt;2,"&lt; 2 Years",
tbl_HRMaster[[#This Row],[YearsAtCompany]]&lt;5,"2-4 Years",
tbl_HRMaster[[#This Row],[YearsAtCompany]]&lt;10,"5-9 Years",
TRUE,"10+ Years"
)</f>
        <v>&lt; 2 Years</v>
      </c>
      <c r="AE346" s="5">
        <f>IF(tbl_HRMaster[[#This Row],[Attrition]]="Yes",1,0)</f>
        <v>1</v>
      </c>
    </row>
    <row r="347" spans="1:31" x14ac:dyDescent="0.25">
      <c r="A347">
        <v>58</v>
      </c>
      <c r="B347" t="s">
        <v>28</v>
      </c>
      <c r="C347" t="s">
        <v>29</v>
      </c>
      <c r="D347" t="s">
        <v>23</v>
      </c>
      <c r="E347">
        <v>9</v>
      </c>
      <c r="F347">
        <v>2</v>
      </c>
      <c r="G347" t="s">
        <v>46</v>
      </c>
      <c r="H347">
        <v>1873</v>
      </c>
      <c r="I347" t="s">
        <v>34</v>
      </c>
      <c r="J347">
        <v>1</v>
      </c>
      <c r="K347" t="s">
        <v>35</v>
      </c>
      <c r="L347" t="s">
        <v>41</v>
      </c>
      <c r="M347">
        <v>21530</v>
      </c>
      <c r="N347">
        <v>9</v>
      </c>
      <c r="O347">
        <v>11</v>
      </c>
      <c r="P347">
        <v>0</v>
      </c>
      <c r="Q347">
        <v>3</v>
      </c>
      <c r="R347">
        <v>3</v>
      </c>
      <c r="S347">
        <v>1</v>
      </c>
      <c r="T347">
        <v>0</v>
      </c>
      <c r="U347">
        <v>0</v>
      </c>
      <c r="V347">
        <f>COUNTIF(tbl_HRMaster[EmployeeID],tbl_HRMaster[[#This Row],[EmployeeID]])</f>
        <v>1</v>
      </c>
      <c r="W347">
        <f>IFERROR(INDEX(tbl_EmployeeSurvey[EnvironmentSatisfaction],MATCH(tbl_HRMaster[[#This Row],[EmployeeID]],tbl_EmployeeSurvey[EmployeeID],0)),"Not Found")</f>
        <v>4</v>
      </c>
      <c r="X347">
        <f>IFERROR(INDEX(tbl_EmployeeSurvey[JobSatisfaction],MATCH(tbl_HRMaster[[#This Row],[EmployeeID]],tbl_EmployeeSurvey[EmployeeID],0)),"Not Found")</f>
        <v>4</v>
      </c>
      <c r="Y347" s="5">
        <f>IFERROR(INDEX(tbl_EmployeeSurvey[WorkLifeBalance],MATCH(tbl_HRMaster[[#This Row],[EmployeeID]],tbl_EmployeeSurvey[EmployeeID],0)),"Not Found")</f>
        <v>2</v>
      </c>
      <c r="Z347" s="5">
        <f>IFERROR(VLOOKUP(tbl_HRMaster[[#This Row],[EmployeeID]],tbl_ManagerSurvey[[EmployeeID]:[PerformanceRating]],2,FALSE),"Not Found")</f>
        <v>3</v>
      </c>
      <c r="AA347" s="5">
        <f>IFERROR(VLOOKUP(tbl_HRMaster[[#This Row],[EmployeeID]],tbl_ManagerSurvey[[EmployeeID]:[PerformanceRating]],3,FALSE),"Not Found")</f>
        <v>3</v>
      </c>
      <c r="AB347" s="5" t="str">
        <f>IF(tbl_HRMaster[[#This Row],[Attrition]]="Yes","Left","Active")</f>
        <v>Left</v>
      </c>
      <c r="AC347" s="5" t="str">
        <f>_xlfn.IFS(tbl_HRMaster[[#This Row],[Age]]&lt;25,"Under 25",tbl_HRMaster[[#This Row],[Age]]&lt;35,"25-34",tbl_HRMaster[[#This Row],[Age]]&lt;45,"35-44",tbl_HRMaster[[#This Row],[Age]]&lt;55,"45-54",TRUE,"Above 54")</f>
        <v>Above 54</v>
      </c>
      <c r="AD347" s="5" t="str">
        <f>_xlfn.IFS(
tbl_HRMaster[[#This Row],[YearsAtCompany]]&lt;2,"&lt; 2 Years",
tbl_HRMaster[[#This Row],[YearsAtCompany]]&lt;5,"2-4 Years",
tbl_HRMaster[[#This Row],[YearsAtCompany]]&lt;10,"5-9 Years",
TRUE,"10+ Years"
)</f>
        <v>&lt; 2 Years</v>
      </c>
      <c r="AE347" s="5">
        <f>IF(tbl_HRMaster[[#This Row],[Attrition]]="Yes",1,0)</f>
        <v>1</v>
      </c>
    </row>
    <row r="348" spans="1:31" x14ac:dyDescent="0.25">
      <c r="A348">
        <v>58</v>
      </c>
      <c r="B348" t="s">
        <v>28</v>
      </c>
      <c r="C348" t="s">
        <v>29</v>
      </c>
      <c r="D348" t="s">
        <v>23</v>
      </c>
      <c r="E348">
        <v>9</v>
      </c>
      <c r="F348">
        <v>2</v>
      </c>
      <c r="G348" t="s">
        <v>46</v>
      </c>
      <c r="H348">
        <v>3343</v>
      </c>
      <c r="I348" t="s">
        <v>34</v>
      </c>
      <c r="J348">
        <v>1</v>
      </c>
      <c r="K348" t="s">
        <v>35</v>
      </c>
      <c r="L348" t="s">
        <v>41</v>
      </c>
      <c r="M348">
        <v>21530</v>
      </c>
      <c r="N348">
        <v>9</v>
      </c>
      <c r="O348">
        <v>11</v>
      </c>
      <c r="P348">
        <v>0</v>
      </c>
      <c r="Q348">
        <v>3</v>
      </c>
      <c r="R348">
        <v>3</v>
      </c>
      <c r="S348">
        <v>1</v>
      </c>
      <c r="T348">
        <v>0</v>
      </c>
      <c r="U348">
        <v>0</v>
      </c>
      <c r="V348">
        <f>COUNTIF(tbl_HRMaster[EmployeeID],tbl_HRMaster[[#This Row],[EmployeeID]])</f>
        <v>1</v>
      </c>
      <c r="W348">
        <f>IFERROR(INDEX(tbl_EmployeeSurvey[EnvironmentSatisfaction],MATCH(tbl_HRMaster[[#This Row],[EmployeeID]],tbl_EmployeeSurvey[EmployeeID],0)),"Not Found")</f>
        <v>4</v>
      </c>
      <c r="X348">
        <f>IFERROR(INDEX(tbl_EmployeeSurvey[JobSatisfaction],MATCH(tbl_HRMaster[[#This Row],[EmployeeID]],tbl_EmployeeSurvey[EmployeeID],0)),"Not Found")</f>
        <v>4</v>
      </c>
      <c r="Y348" s="5">
        <f>IFERROR(INDEX(tbl_EmployeeSurvey[WorkLifeBalance],MATCH(tbl_HRMaster[[#This Row],[EmployeeID]],tbl_EmployeeSurvey[EmployeeID],0)),"Not Found")</f>
        <v>2</v>
      </c>
      <c r="Z348" s="5">
        <f>IFERROR(VLOOKUP(tbl_HRMaster[[#This Row],[EmployeeID]],tbl_ManagerSurvey[[EmployeeID]:[PerformanceRating]],2,FALSE),"Not Found")</f>
        <v>3</v>
      </c>
      <c r="AA348" s="5">
        <f>IFERROR(VLOOKUP(tbl_HRMaster[[#This Row],[EmployeeID]],tbl_ManagerSurvey[[EmployeeID]:[PerformanceRating]],3,FALSE),"Not Found")</f>
        <v>3</v>
      </c>
      <c r="AB348" s="5" t="str">
        <f>IF(tbl_HRMaster[[#This Row],[Attrition]]="Yes","Left","Active")</f>
        <v>Left</v>
      </c>
      <c r="AC348" s="5" t="str">
        <f>_xlfn.IFS(tbl_HRMaster[[#This Row],[Age]]&lt;25,"Under 25",tbl_HRMaster[[#This Row],[Age]]&lt;35,"25-34",tbl_HRMaster[[#This Row],[Age]]&lt;45,"35-44",tbl_HRMaster[[#This Row],[Age]]&lt;55,"45-54",TRUE,"Above 54")</f>
        <v>Above 54</v>
      </c>
      <c r="AD348" s="5" t="str">
        <f>_xlfn.IFS(
tbl_HRMaster[[#This Row],[YearsAtCompany]]&lt;2,"&lt; 2 Years",
tbl_HRMaster[[#This Row],[YearsAtCompany]]&lt;5,"2-4 Years",
tbl_HRMaster[[#This Row],[YearsAtCompany]]&lt;10,"5-9 Years",
TRUE,"10+ Years"
)</f>
        <v>&lt; 2 Years</v>
      </c>
      <c r="AE348" s="5">
        <f>IF(tbl_HRMaster[[#This Row],[Attrition]]="Yes",1,0)</f>
        <v>1</v>
      </c>
    </row>
    <row r="349" spans="1:31" x14ac:dyDescent="0.25">
      <c r="A349">
        <v>40</v>
      </c>
      <c r="B349" t="s">
        <v>21</v>
      </c>
      <c r="C349" t="s">
        <v>29</v>
      </c>
      <c r="D349" t="s">
        <v>23</v>
      </c>
      <c r="E349">
        <v>1</v>
      </c>
      <c r="F349">
        <v>3</v>
      </c>
      <c r="G349" t="s">
        <v>45</v>
      </c>
      <c r="H349">
        <v>434</v>
      </c>
      <c r="I349" t="s">
        <v>34</v>
      </c>
      <c r="J349">
        <v>1</v>
      </c>
      <c r="K349" t="s">
        <v>31</v>
      </c>
      <c r="L349" t="s">
        <v>41</v>
      </c>
      <c r="M349">
        <v>39310</v>
      </c>
      <c r="N349">
        <v>8</v>
      </c>
      <c r="O349">
        <v>19</v>
      </c>
      <c r="P349">
        <v>0</v>
      </c>
      <c r="Q349">
        <v>3</v>
      </c>
      <c r="R349">
        <v>2</v>
      </c>
      <c r="S349">
        <v>1</v>
      </c>
      <c r="T349">
        <v>0</v>
      </c>
      <c r="U349">
        <v>0</v>
      </c>
      <c r="V349">
        <f>COUNTIF(tbl_HRMaster[EmployeeID],tbl_HRMaster[[#This Row],[EmployeeID]])</f>
        <v>1</v>
      </c>
      <c r="W349">
        <f>IFERROR(INDEX(tbl_EmployeeSurvey[EnvironmentSatisfaction],MATCH(tbl_HRMaster[[#This Row],[EmployeeID]],tbl_EmployeeSurvey[EmployeeID],0)),"Not Found")</f>
        <v>4</v>
      </c>
      <c r="X349">
        <f>IFERROR(INDEX(tbl_EmployeeSurvey[JobSatisfaction],MATCH(tbl_HRMaster[[#This Row],[EmployeeID]],tbl_EmployeeSurvey[EmployeeID],0)),"Not Found")</f>
        <v>2</v>
      </c>
      <c r="Y349" s="5">
        <f>IFERROR(INDEX(tbl_EmployeeSurvey[WorkLifeBalance],MATCH(tbl_HRMaster[[#This Row],[EmployeeID]],tbl_EmployeeSurvey[EmployeeID],0)),"Not Found")</f>
        <v>3</v>
      </c>
      <c r="Z349" s="5">
        <f>IFERROR(VLOOKUP(tbl_HRMaster[[#This Row],[EmployeeID]],tbl_ManagerSurvey[[EmployeeID]:[PerformanceRating]],2,FALSE),"Not Found")</f>
        <v>2</v>
      </c>
      <c r="AA349" s="5">
        <f>IFERROR(VLOOKUP(tbl_HRMaster[[#This Row],[EmployeeID]],tbl_ManagerSurvey[[EmployeeID]:[PerformanceRating]],3,FALSE),"Not Found")</f>
        <v>3</v>
      </c>
      <c r="AB349" s="5" t="str">
        <f>IF(tbl_HRMaster[[#This Row],[Attrition]]="Yes","Left","Active")</f>
        <v>Active</v>
      </c>
      <c r="AC349" s="5" t="str">
        <f>_xlfn.IFS(tbl_HRMaster[[#This Row],[Age]]&lt;25,"Under 25",tbl_HRMaster[[#This Row],[Age]]&lt;35,"25-34",tbl_HRMaster[[#This Row],[Age]]&lt;45,"35-44",tbl_HRMaster[[#This Row],[Age]]&lt;55,"45-54",TRUE,"Above 54")</f>
        <v>35-44</v>
      </c>
      <c r="AD349" s="5" t="str">
        <f>_xlfn.IFS(
tbl_HRMaster[[#This Row],[YearsAtCompany]]&lt;2,"&lt; 2 Years",
tbl_HRMaster[[#This Row],[YearsAtCompany]]&lt;5,"2-4 Years",
tbl_HRMaster[[#This Row],[YearsAtCompany]]&lt;10,"5-9 Years",
TRUE,"10+ Years"
)</f>
        <v>&lt; 2 Years</v>
      </c>
      <c r="AE349" s="5">
        <f>IF(tbl_HRMaster[[#This Row],[Attrition]]="Yes",1,0)</f>
        <v>0</v>
      </c>
    </row>
    <row r="350" spans="1:31" x14ac:dyDescent="0.25">
      <c r="A350">
        <v>40</v>
      </c>
      <c r="B350" t="s">
        <v>21</v>
      </c>
      <c r="C350" t="s">
        <v>29</v>
      </c>
      <c r="D350" t="s">
        <v>23</v>
      </c>
      <c r="E350">
        <v>1</v>
      </c>
      <c r="F350">
        <v>3</v>
      </c>
      <c r="G350" t="s">
        <v>45</v>
      </c>
      <c r="H350">
        <v>1904</v>
      </c>
      <c r="I350" t="s">
        <v>34</v>
      </c>
      <c r="J350">
        <v>1</v>
      </c>
      <c r="K350" t="s">
        <v>31</v>
      </c>
      <c r="L350" t="s">
        <v>41</v>
      </c>
      <c r="M350">
        <v>39310</v>
      </c>
      <c r="N350">
        <v>8</v>
      </c>
      <c r="O350">
        <v>19</v>
      </c>
      <c r="P350">
        <v>0</v>
      </c>
      <c r="Q350">
        <v>3</v>
      </c>
      <c r="R350">
        <v>2</v>
      </c>
      <c r="S350">
        <v>1</v>
      </c>
      <c r="T350">
        <v>0</v>
      </c>
      <c r="U350">
        <v>0</v>
      </c>
      <c r="V350">
        <f>COUNTIF(tbl_HRMaster[EmployeeID],tbl_HRMaster[[#This Row],[EmployeeID]])</f>
        <v>1</v>
      </c>
      <c r="W350">
        <f>IFERROR(INDEX(tbl_EmployeeSurvey[EnvironmentSatisfaction],MATCH(tbl_HRMaster[[#This Row],[EmployeeID]],tbl_EmployeeSurvey[EmployeeID],0)),"Not Found")</f>
        <v>4</v>
      </c>
      <c r="X350">
        <f>IFERROR(INDEX(tbl_EmployeeSurvey[JobSatisfaction],MATCH(tbl_HRMaster[[#This Row],[EmployeeID]],tbl_EmployeeSurvey[EmployeeID],0)),"Not Found")</f>
        <v>2</v>
      </c>
      <c r="Y350" s="5">
        <f>IFERROR(INDEX(tbl_EmployeeSurvey[WorkLifeBalance],MATCH(tbl_HRMaster[[#This Row],[EmployeeID]],tbl_EmployeeSurvey[EmployeeID],0)),"Not Found")</f>
        <v>3</v>
      </c>
      <c r="Z350" s="5">
        <f>IFERROR(VLOOKUP(tbl_HRMaster[[#This Row],[EmployeeID]],tbl_ManagerSurvey[[EmployeeID]:[PerformanceRating]],2,FALSE),"Not Found")</f>
        <v>2</v>
      </c>
      <c r="AA350" s="5">
        <f>IFERROR(VLOOKUP(tbl_HRMaster[[#This Row],[EmployeeID]],tbl_ManagerSurvey[[EmployeeID]:[PerformanceRating]],3,FALSE),"Not Found")</f>
        <v>3</v>
      </c>
      <c r="AB350" s="5" t="str">
        <f>IF(tbl_HRMaster[[#This Row],[Attrition]]="Yes","Left","Active")</f>
        <v>Active</v>
      </c>
      <c r="AC350" s="5" t="str">
        <f>_xlfn.IFS(tbl_HRMaster[[#This Row],[Age]]&lt;25,"Under 25",tbl_HRMaster[[#This Row],[Age]]&lt;35,"25-34",tbl_HRMaster[[#This Row],[Age]]&lt;45,"35-44",tbl_HRMaster[[#This Row],[Age]]&lt;55,"45-54",TRUE,"Above 54")</f>
        <v>35-44</v>
      </c>
      <c r="AD350" s="5" t="str">
        <f>_xlfn.IFS(
tbl_HRMaster[[#This Row],[YearsAtCompany]]&lt;2,"&lt; 2 Years",
tbl_HRMaster[[#This Row],[YearsAtCompany]]&lt;5,"2-4 Years",
tbl_HRMaster[[#This Row],[YearsAtCompany]]&lt;10,"5-9 Years",
TRUE,"10+ Years"
)</f>
        <v>&lt; 2 Years</v>
      </c>
      <c r="AE350" s="5">
        <f>IF(tbl_HRMaster[[#This Row],[Attrition]]="Yes",1,0)</f>
        <v>0</v>
      </c>
    </row>
    <row r="351" spans="1:31" x14ac:dyDescent="0.25">
      <c r="A351">
        <v>40</v>
      </c>
      <c r="B351" t="s">
        <v>21</v>
      </c>
      <c r="C351" t="s">
        <v>29</v>
      </c>
      <c r="D351" t="s">
        <v>23</v>
      </c>
      <c r="E351">
        <v>1</v>
      </c>
      <c r="F351">
        <v>3</v>
      </c>
      <c r="G351" t="s">
        <v>45</v>
      </c>
      <c r="H351">
        <v>3374</v>
      </c>
      <c r="I351" t="s">
        <v>34</v>
      </c>
      <c r="J351">
        <v>1</v>
      </c>
      <c r="K351" t="s">
        <v>31</v>
      </c>
      <c r="L351" t="s">
        <v>41</v>
      </c>
      <c r="M351">
        <v>39310</v>
      </c>
      <c r="N351">
        <v>8</v>
      </c>
      <c r="O351">
        <v>19</v>
      </c>
      <c r="P351">
        <v>0</v>
      </c>
      <c r="Q351">
        <v>3</v>
      </c>
      <c r="R351">
        <v>2</v>
      </c>
      <c r="S351">
        <v>1</v>
      </c>
      <c r="T351">
        <v>0</v>
      </c>
      <c r="U351">
        <v>0</v>
      </c>
      <c r="V351">
        <f>COUNTIF(tbl_HRMaster[EmployeeID],tbl_HRMaster[[#This Row],[EmployeeID]])</f>
        <v>1</v>
      </c>
      <c r="W351">
        <f>IFERROR(INDEX(tbl_EmployeeSurvey[EnvironmentSatisfaction],MATCH(tbl_HRMaster[[#This Row],[EmployeeID]],tbl_EmployeeSurvey[EmployeeID],0)),"Not Found")</f>
        <v>4</v>
      </c>
      <c r="X351">
        <f>IFERROR(INDEX(tbl_EmployeeSurvey[JobSatisfaction],MATCH(tbl_HRMaster[[#This Row],[EmployeeID]],tbl_EmployeeSurvey[EmployeeID],0)),"Not Found")</f>
        <v>2</v>
      </c>
      <c r="Y351" s="5">
        <f>IFERROR(INDEX(tbl_EmployeeSurvey[WorkLifeBalance],MATCH(tbl_HRMaster[[#This Row],[EmployeeID]],tbl_EmployeeSurvey[EmployeeID],0)),"Not Found")</f>
        <v>3</v>
      </c>
      <c r="Z351" s="5">
        <f>IFERROR(VLOOKUP(tbl_HRMaster[[#This Row],[EmployeeID]],tbl_ManagerSurvey[[EmployeeID]:[PerformanceRating]],2,FALSE),"Not Found")</f>
        <v>2</v>
      </c>
      <c r="AA351" s="5">
        <f>IFERROR(VLOOKUP(tbl_HRMaster[[#This Row],[EmployeeID]],tbl_ManagerSurvey[[EmployeeID]:[PerformanceRating]],3,FALSE),"Not Found")</f>
        <v>3</v>
      </c>
      <c r="AB351" s="5" t="str">
        <f>IF(tbl_HRMaster[[#This Row],[Attrition]]="Yes","Left","Active")</f>
        <v>Active</v>
      </c>
      <c r="AC351" s="5" t="str">
        <f>_xlfn.IFS(tbl_HRMaster[[#This Row],[Age]]&lt;25,"Under 25",tbl_HRMaster[[#This Row],[Age]]&lt;35,"25-34",tbl_HRMaster[[#This Row],[Age]]&lt;45,"35-44",tbl_HRMaster[[#This Row],[Age]]&lt;55,"45-54",TRUE,"Above 54")</f>
        <v>35-44</v>
      </c>
      <c r="AD351" s="5" t="str">
        <f>_xlfn.IFS(
tbl_HRMaster[[#This Row],[YearsAtCompany]]&lt;2,"&lt; 2 Years",
tbl_HRMaster[[#This Row],[YearsAtCompany]]&lt;5,"2-4 Years",
tbl_HRMaster[[#This Row],[YearsAtCompany]]&lt;10,"5-9 Years",
TRUE,"10+ Years"
)</f>
        <v>&lt; 2 Years</v>
      </c>
      <c r="AE351" s="5">
        <f>IF(tbl_HRMaster[[#This Row],[Attrition]]="Yes",1,0)</f>
        <v>0</v>
      </c>
    </row>
    <row r="352" spans="1:31" x14ac:dyDescent="0.25">
      <c r="A352">
        <v>31</v>
      </c>
      <c r="B352" t="s">
        <v>28</v>
      </c>
      <c r="C352" t="s">
        <v>29</v>
      </c>
      <c r="D352" t="s">
        <v>30</v>
      </c>
      <c r="E352">
        <v>2</v>
      </c>
      <c r="F352">
        <v>2</v>
      </c>
      <c r="G352" t="s">
        <v>38</v>
      </c>
      <c r="H352">
        <v>723</v>
      </c>
      <c r="I352" t="s">
        <v>25</v>
      </c>
      <c r="J352">
        <v>2</v>
      </c>
      <c r="K352" t="s">
        <v>42</v>
      </c>
      <c r="L352" t="s">
        <v>32</v>
      </c>
      <c r="M352">
        <v>53960</v>
      </c>
      <c r="N352">
        <v>7</v>
      </c>
      <c r="O352">
        <v>17</v>
      </c>
      <c r="P352">
        <v>1</v>
      </c>
      <c r="Q352">
        <v>3</v>
      </c>
      <c r="R352">
        <v>2</v>
      </c>
      <c r="S352">
        <v>1</v>
      </c>
      <c r="T352">
        <v>0</v>
      </c>
      <c r="U352">
        <v>0</v>
      </c>
      <c r="V352">
        <f>COUNTIF(tbl_HRMaster[EmployeeID],tbl_HRMaster[[#This Row],[EmployeeID]])</f>
        <v>1</v>
      </c>
      <c r="W352">
        <f>IFERROR(INDEX(tbl_EmployeeSurvey[EnvironmentSatisfaction],MATCH(tbl_HRMaster[[#This Row],[EmployeeID]],tbl_EmployeeSurvey[EmployeeID],0)),"Not Found")</f>
        <v>3</v>
      </c>
      <c r="X352">
        <f>IFERROR(INDEX(tbl_EmployeeSurvey[JobSatisfaction],MATCH(tbl_HRMaster[[#This Row],[EmployeeID]],tbl_EmployeeSurvey[EmployeeID],0)),"Not Found")</f>
        <v>4</v>
      </c>
      <c r="Y352" s="5">
        <f>IFERROR(INDEX(tbl_EmployeeSurvey[WorkLifeBalance],MATCH(tbl_HRMaster[[#This Row],[EmployeeID]],tbl_EmployeeSurvey[EmployeeID],0)),"Not Found")</f>
        <v>4</v>
      </c>
      <c r="Z352" s="5">
        <f>IFERROR(VLOOKUP(tbl_HRMaster[[#This Row],[EmployeeID]],tbl_ManagerSurvey[[EmployeeID]:[PerformanceRating]],2,FALSE),"Not Found")</f>
        <v>1</v>
      </c>
      <c r="AA352" s="5">
        <f>IFERROR(VLOOKUP(tbl_HRMaster[[#This Row],[EmployeeID]],tbl_ManagerSurvey[[EmployeeID]:[PerformanceRating]],3,FALSE),"Not Found")</f>
        <v>3</v>
      </c>
      <c r="AB352" s="5" t="str">
        <f>IF(tbl_HRMaster[[#This Row],[Attrition]]="Yes","Left","Active")</f>
        <v>Left</v>
      </c>
      <c r="AC352" s="5" t="str">
        <f>_xlfn.IFS(tbl_HRMaster[[#This Row],[Age]]&lt;25,"Under 25",tbl_HRMaster[[#This Row],[Age]]&lt;35,"25-34",tbl_HRMaster[[#This Row],[Age]]&lt;45,"35-44",tbl_HRMaster[[#This Row],[Age]]&lt;55,"45-54",TRUE,"Above 54")</f>
        <v>25-34</v>
      </c>
      <c r="AD352" s="5" t="str">
        <f>_xlfn.IFS(
tbl_HRMaster[[#This Row],[YearsAtCompany]]&lt;2,"&lt; 2 Years",
tbl_HRMaster[[#This Row],[YearsAtCompany]]&lt;5,"2-4 Years",
tbl_HRMaster[[#This Row],[YearsAtCompany]]&lt;10,"5-9 Years",
TRUE,"10+ Years"
)</f>
        <v>&lt; 2 Years</v>
      </c>
      <c r="AE352" s="5">
        <f>IF(tbl_HRMaster[[#This Row],[Attrition]]="Yes",1,0)</f>
        <v>1</v>
      </c>
    </row>
    <row r="353" spans="1:31" x14ac:dyDescent="0.25">
      <c r="A353">
        <v>31</v>
      </c>
      <c r="B353" t="s">
        <v>28</v>
      </c>
      <c r="C353" t="s">
        <v>29</v>
      </c>
      <c r="D353" t="s">
        <v>30</v>
      </c>
      <c r="E353">
        <v>2</v>
      </c>
      <c r="F353">
        <v>2</v>
      </c>
      <c r="G353" t="s">
        <v>38</v>
      </c>
      <c r="H353">
        <v>2193</v>
      </c>
      <c r="I353" t="s">
        <v>25</v>
      </c>
      <c r="J353">
        <v>2</v>
      </c>
      <c r="K353" t="s">
        <v>42</v>
      </c>
      <c r="L353" t="s">
        <v>32</v>
      </c>
      <c r="M353">
        <v>53960</v>
      </c>
      <c r="N353">
        <v>7</v>
      </c>
      <c r="O353">
        <v>17</v>
      </c>
      <c r="P353">
        <v>1</v>
      </c>
      <c r="Q353">
        <v>3</v>
      </c>
      <c r="R353">
        <v>2</v>
      </c>
      <c r="S353">
        <v>1</v>
      </c>
      <c r="T353">
        <v>0</v>
      </c>
      <c r="U353">
        <v>0</v>
      </c>
      <c r="V353">
        <f>COUNTIF(tbl_HRMaster[EmployeeID],tbl_HRMaster[[#This Row],[EmployeeID]])</f>
        <v>1</v>
      </c>
      <c r="W353">
        <f>IFERROR(INDEX(tbl_EmployeeSurvey[EnvironmentSatisfaction],MATCH(tbl_HRMaster[[#This Row],[EmployeeID]],tbl_EmployeeSurvey[EmployeeID],0)),"Not Found")</f>
        <v>3</v>
      </c>
      <c r="X353">
        <f>IFERROR(INDEX(tbl_EmployeeSurvey[JobSatisfaction],MATCH(tbl_HRMaster[[#This Row],[EmployeeID]],tbl_EmployeeSurvey[EmployeeID],0)),"Not Found")</f>
        <v>4</v>
      </c>
      <c r="Y353" s="5">
        <f>IFERROR(INDEX(tbl_EmployeeSurvey[WorkLifeBalance],MATCH(tbl_HRMaster[[#This Row],[EmployeeID]],tbl_EmployeeSurvey[EmployeeID],0)),"Not Found")</f>
        <v>4</v>
      </c>
      <c r="Z353" s="5">
        <f>IFERROR(VLOOKUP(tbl_HRMaster[[#This Row],[EmployeeID]],tbl_ManagerSurvey[[EmployeeID]:[PerformanceRating]],2,FALSE),"Not Found")</f>
        <v>1</v>
      </c>
      <c r="AA353" s="5">
        <f>IFERROR(VLOOKUP(tbl_HRMaster[[#This Row],[EmployeeID]],tbl_ManagerSurvey[[EmployeeID]:[PerformanceRating]],3,FALSE),"Not Found")</f>
        <v>3</v>
      </c>
      <c r="AB353" s="5" t="str">
        <f>IF(tbl_HRMaster[[#This Row],[Attrition]]="Yes","Left","Active")</f>
        <v>Left</v>
      </c>
      <c r="AC353" s="5" t="str">
        <f>_xlfn.IFS(tbl_HRMaster[[#This Row],[Age]]&lt;25,"Under 25",tbl_HRMaster[[#This Row],[Age]]&lt;35,"25-34",tbl_HRMaster[[#This Row],[Age]]&lt;45,"35-44",tbl_HRMaster[[#This Row],[Age]]&lt;55,"45-54",TRUE,"Above 54")</f>
        <v>25-34</v>
      </c>
      <c r="AD353" s="5" t="str">
        <f>_xlfn.IFS(
tbl_HRMaster[[#This Row],[YearsAtCompany]]&lt;2,"&lt; 2 Years",
tbl_HRMaster[[#This Row],[YearsAtCompany]]&lt;5,"2-4 Years",
tbl_HRMaster[[#This Row],[YearsAtCompany]]&lt;10,"5-9 Years",
TRUE,"10+ Years"
)</f>
        <v>&lt; 2 Years</v>
      </c>
      <c r="AE353" s="5">
        <f>IF(tbl_HRMaster[[#This Row],[Attrition]]="Yes",1,0)</f>
        <v>1</v>
      </c>
    </row>
    <row r="354" spans="1:31" x14ac:dyDescent="0.25">
      <c r="A354">
        <v>31</v>
      </c>
      <c r="B354" t="s">
        <v>28</v>
      </c>
      <c r="C354" t="s">
        <v>29</v>
      </c>
      <c r="D354" t="s">
        <v>30</v>
      </c>
      <c r="E354">
        <v>2</v>
      </c>
      <c r="F354">
        <v>2</v>
      </c>
      <c r="G354" t="s">
        <v>38</v>
      </c>
      <c r="H354">
        <v>3663</v>
      </c>
      <c r="I354" t="s">
        <v>25</v>
      </c>
      <c r="J354">
        <v>2</v>
      </c>
      <c r="K354" t="s">
        <v>42</v>
      </c>
      <c r="L354" t="s">
        <v>32</v>
      </c>
      <c r="M354">
        <v>53960</v>
      </c>
      <c r="N354">
        <v>7</v>
      </c>
      <c r="O354">
        <v>17</v>
      </c>
      <c r="P354">
        <v>1</v>
      </c>
      <c r="Q354">
        <v>3</v>
      </c>
      <c r="R354">
        <v>2</v>
      </c>
      <c r="S354">
        <v>1</v>
      </c>
      <c r="T354">
        <v>0</v>
      </c>
      <c r="U354">
        <v>0</v>
      </c>
      <c r="V354">
        <f>COUNTIF(tbl_HRMaster[EmployeeID],tbl_HRMaster[[#This Row],[EmployeeID]])</f>
        <v>1</v>
      </c>
      <c r="W354">
        <f>IFERROR(INDEX(tbl_EmployeeSurvey[EnvironmentSatisfaction],MATCH(tbl_HRMaster[[#This Row],[EmployeeID]],tbl_EmployeeSurvey[EmployeeID],0)),"Not Found")</f>
        <v>3</v>
      </c>
      <c r="X354">
        <f>IFERROR(INDEX(tbl_EmployeeSurvey[JobSatisfaction],MATCH(tbl_HRMaster[[#This Row],[EmployeeID]],tbl_EmployeeSurvey[EmployeeID],0)),"Not Found")</f>
        <v>4</v>
      </c>
      <c r="Y354" s="5">
        <f>IFERROR(INDEX(tbl_EmployeeSurvey[WorkLifeBalance],MATCH(tbl_HRMaster[[#This Row],[EmployeeID]],tbl_EmployeeSurvey[EmployeeID],0)),"Not Found")</f>
        <v>4</v>
      </c>
      <c r="Z354" s="5">
        <f>IFERROR(VLOOKUP(tbl_HRMaster[[#This Row],[EmployeeID]],tbl_ManagerSurvey[[EmployeeID]:[PerformanceRating]],2,FALSE),"Not Found")</f>
        <v>1</v>
      </c>
      <c r="AA354" s="5">
        <f>IFERROR(VLOOKUP(tbl_HRMaster[[#This Row],[EmployeeID]],tbl_ManagerSurvey[[EmployeeID]:[PerformanceRating]],3,FALSE),"Not Found")</f>
        <v>3</v>
      </c>
      <c r="AB354" s="5" t="str">
        <f>IF(tbl_HRMaster[[#This Row],[Attrition]]="Yes","Left","Active")</f>
        <v>Left</v>
      </c>
      <c r="AC354" s="5" t="str">
        <f>_xlfn.IFS(tbl_HRMaster[[#This Row],[Age]]&lt;25,"Under 25",tbl_HRMaster[[#This Row],[Age]]&lt;35,"25-34",tbl_HRMaster[[#This Row],[Age]]&lt;45,"35-44",tbl_HRMaster[[#This Row],[Age]]&lt;55,"45-54",TRUE,"Above 54")</f>
        <v>25-34</v>
      </c>
      <c r="AD354" s="5" t="str">
        <f>_xlfn.IFS(
tbl_HRMaster[[#This Row],[YearsAtCompany]]&lt;2,"&lt; 2 Years",
tbl_HRMaster[[#This Row],[YearsAtCompany]]&lt;5,"2-4 Years",
tbl_HRMaster[[#This Row],[YearsAtCompany]]&lt;10,"5-9 Years",
TRUE,"10+ Years"
)</f>
        <v>&lt; 2 Years</v>
      </c>
      <c r="AE354" s="5">
        <f>IF(tbl_HRMaster[[#This Row],[Attrition]]="Yes",1,0)</f>
        <v>1</v>
      </c>
    </row>
    <row r="355" spans="1:31" x14ac:dyDescent="0.25">
      <c r="A355">
        <v>37</v>
      </c>
      <c r="B355" t="s">
        <v>21</v>
      </c>
      <c r="C355" t="s">
        <v>22</v>
      </c>
      <c r="D355" t="s">
        <v>30</v>
      </c>
      <c r="E355">
        <v>16</v>
      </c>
      <c r="F355">
        <v>3</v>
      </c>
      <c r="G355" t="s">
        <v>24</v>
      </c>
      <c r="H355">
        <v>265</v>
      </c>
      <c r="I355" t="s">
        <v>34</v>
      </c>
      <c r="J355">
        <v>3</v>
      </c>
      <c r="K355" t="s">
        <v>44</v>
      </c>
      <c r="L355" t="s">
        <v>32</v>
      </c>
      <c r="M355">
        <v>33880</v>
      </c>
      <c r="N355">
        <v>3</v>
      </c>
      <c r="O355">
        <v>11</v>
      </c>
      <c r="P355">
        <v>0</v>
      </c>
      <c r="Q355">
        <v>4</v>
      </c>
      <c r="R355">
        <v>2</v>
      </c>
      <c r="S355">
        <v>1</v>
      </c>
      <c r="T355">
        <v>0</v>
      </c>
      <c r="U355">
        <v>0</v>
      </c>
      <c r="V355">
        <f>COUNTIF(tbl_HRMaster[EmployeeID],tbl_HRMaster[[#This Row],[EmployeeID]])</f>
        <v>1</v>
      </c>
      <c r="W355">
        <f>IFERROR(INDEX(tbl_EmployeeSurvey[EnvironmentSatisfaction],MATCH(tbl_HRMaster[[#This Row],[EmployeeID]],tbl_EmployeeSurvey[EmployeeID],0)),"Not Found")</f>
        <v>4</v>
      </c>
      <c r="X355">
        <f>IFERROR(INDEX(tbl_EmployeeSurvey[JobSatisfaction],MATCH(tbl_HRMaster[[#This Row],[EmployeeID]],tbl_EmployeeSurvey[EmployeeID],0)),"Not Found")</f>
        <v>4</v>
      </c>
      <c r="Y355" s="5">
        <f>IFERROR(INDEX(tbl_EmployeeSurvey[WorkLifeBalance],MATCH(tbl_HRMaster[[#This Row],[EmployeeID]],tbl_EmployeeSurvey[EmployeeID],0)),"Not Found")</f>
        <v>3</v>
      </c>
      <c r="Z355" s="5">
        <f>IFERROR(VLOOKUP(tbl_HRMaster[[#This Row],[EmployeeID]],tbl_ManagerSurvey[[EmployeeID]:[PerformanceRating]],2,FALSE),"Not Found")</f>
        <v>4</v>
      </c>
      <c r="AA355" s="5">
        <f>IFERROR(VLOOKUP(tbl_HRMaster[[#This Row],[EmployeeID]],tbl_ManagerSurvey[[EmployeeID]:[PerformanceRating]],3,FALSE),"Not Found")</f>
        <v>3</v>
      </c>
      <c r="AB355" s="5" t="str">
        <f>IF(tbl_HRMaster[[#This Row],[Attrition]]="Yes","Left","Active")</f>
        <v>Active</v>
      </c>
      <c r="AC355" s="5" t="str">
        <f>_xlfn.IFS(tbl_HRMaster[[#This Row],[Age]]&lt;25,"Under 25",tbl_HRMaster[[#This Row],[Age]]&lt;35,"25-34",tbl_HRMaster[[#This Row],[Age]]&lt;45,"35-44",tbl_HRMaster[[#This Row],[Age]]&lt;55,"45-54",TRUE,"Above 54")</f>
        <v>35-44</v>
      </c>
      <c r="AD355" s="5" t="str">
        <f>_xlfn.IFS(
tbl_HRMaster[[#This Row],[YearsAtCompany]]&lt;2,"&lt; 2 Years",
tbl_HRMaster[[#This Row],[YearsAtCompany]]&lt;5,"2-4 Years",
tbl_HRMaster[[#This Row],[YearsAtCompany]]&lt;10,"5-9 Years",
TRUE,"10+ Years"
)</f>
        <v>&lt; 2 Years</v>
      </c>
      <c r="AE355" s="5">
        <f>IF(tbl_HRMaster[[#This Row],[Attrition]]="Yes",1,0)</f>
        <v>0</v>
      </c>
    </row>
    <row r="356" spans="1:31" x14ac:dyDescent="0.25">
      <c r="A356">
        <v>37</v>
      </c>
      <c r="B356" t="s">
        <v>21</v>
      </c>
      <c r="C356" t="s">
        <v>22</v>
      </c>
      <c r="D356" t="s">
        <v>30</v>
      </c>
      <c r="E356">
        <v>16</v>
      </c>
      <c r="F356">
        <v>3</v>
      </c>
      <c r="G356" t="s">
        <v>24</v>
      </c>
      <c r="H356">
        <v>1735</v>
      </c>
      <c r="I356" t="s">
        <v>34</v>
      </c>
      <c r="J356">
        <v>3</v>
      </c>
      <c r="K356" t="s">
        <v>44</v>
      </c>
      <c r="L356" t="s">
        <v>32</v>
      </c>
      <c r="M356">
        <v>33880</v>
      </c>
      <c r="N356">
        <v>3</v>
      </c>
      <c r="O356">
        <v>11</v>
      </c>
      <c r="P356">
        <v>0</v>
      </c>
      <c r="Q356">
        <v>4</v>
      </c>
      <c r="R356">
        <v>2</v>
      </c>
      <c r="S356">
        <v>1</v>
      </c>
      <c r="T356">
        <v>0</v>
      </c>
      <c r="U356">
        <v>0</v>
      </c>
      <c r="V356">
        <f>COUNTIF(tbl_HRMaster[EmployeeID],tbl_HRMaster[[#This Row],[EmployeeID]])</f>
        <v>1</v>
      </c>
      <c r="W356">
        <f>IFERROR(INDEX(tbl_EmployeeSurvey[EnvironmentSatisfaction],MATCH(tbl_HRMaster[[#This Row],[EmployeeID]],tbl_EmployeeSurvey[EmployeeID],0)),"Not Found")</f>
        <v>4</v>
      </c>
      <c r="X356">
        <f>IFERROR(INDEX(tbl_EmployeeSurvey[JobSatisfaction],MATCH(tbl_HRMaster[[#This Row],[EmployeeID]],tbl_EmployeeSurvey[EmployeeID],0)),"Not Found")</f>
        <v>4</v>
      </c>
      <c r="Y356" s="5">
        <f>IFERROR(INDEX(tbl_EmployeeSurvey[WorkLifeBalance],MATCH(tbl_HRMaster[[#This Row],[EmployeeID]],tbl_EmployeeSurvey[EmployeeID],0)),"Not Found")</f>
        <v>3</v>
      </c>
      <c r="Z356" s="5">
        <f>IFERROR(VLOOKUP(tbl_HRMaster[[#This Row],[EmployeeID]],tbl_ManagerSurvey[[EmployeeID]:[PerformanceRating]],2,FALSE),"Not Found")</f>
        <v>4</v>
      </c>
      <c r="AA356" s="5">
        <f>IFERROR(VLOOKUP(tbl_HRMaster[[#This Row],[EmployeeID]],tbl_ManagerSurvey[[EmployeeID]:[PerformanceRating]],3,FALSE),"Not Found")</f>
        <v>3</v>
      </c>
      <c r="AB356" s="5" t="str">
        <f>IF(tbl_HRMaster[[#This Row],[Attrition]]="Yes","Left","Active")</f>
        <v>Active</v>
      </c>
      <c r="AC356" s="5" t="str">
        <f>_xlfn.IFS(tbl_HRMaster[[#This Row],[Age]]&lt;25,"Under 25",tbl_HRMaster[[#This Row],[Age]]&lt;35,"25-34",tbl_HRMaster[[#This Row],[Age]]&lt;45,"35-44",tbl_HRMaster[[#This Row],[Age]]&lt;55,"45-54",TRUE,"Above 54")</f>
        <v>35-44</v>
      </c>
      <c r="AD356" s="5" t="str">
        <f>_xlfn.IFS(
tbl_HRMaster[[#This Row],[YearsAtCompany]]&lt;2,"&lt; 2 Years",
tbl_HRMaster[[#This Row],[YearsAtCompany]]&lt;5,"2-4 Years",
tbl_HRMaster[[#This Row],[YearsAtCompany]]&lt;10,"5-9 Years",
TRUE,"10+ Years"
)</f>
        <v>&lt; 2 Years</v>
      </c>
      <c r="AE356" s="5">
        <f>IF(tbl_HRMaster[[#This Row],[Attrition]]="Yes",1,0)</f>
        <v>0</v>
      </c>
    </row>
    <row r="357" spans="1:31" x14ac:dyDescent="0.25">
      <c r="A357">
        <v>37</v>
      </c>
      <c r="B357" t="s">
        <v>21</v>
      </c>
      <c r="C357" t="s">
        <v>22</v>
      </c>
      <c r="D357" t="s">
        <v>30</v>
      </c>
      <c r="E357">
        <v>16</v>
      </c>
      <c r="F357">
        <v>3</v>
      </c>
      <c r="G357" t="s">
        <v>24</v>
      </c>
      <c r="H357">
        <v>3205</v>
      </c>
      <c r="I357" t="s">
        <v>34</v>
      </c>
      <c r="J357">
        <v>3</v>
      </c>
      <c r="K357" t="s">
        <v>44</v>
      </c>
      <c r="L357" t="s">
        <v>32</v>
      </c>
      <c r="M357">
        <v>33880</v>
      </c>
      <c r="N357">
        <v>3</v>
      </c>
      <c r="O357">
        <v>11</v>
      </c>
      <c r="P357">
        <v>0</v>
      </c>
      <c r="Q357">
        <v>4</v>
      </c>
      <c r="R357">
        <v>2</v>
      </c>
      <c r="S357">
        <v>1</v>
      </c>
      <c r="T357">
        <v>0</v>
      </c>
      <c r="U357">
        <v>0</v>
      </c>
      <c r="V357">
        <f>COUNTIF(tbl_HRMaster[EmployeeID],tbl_HRMaster[[#This Row],[EmployeeID]])</f>
        <v>1</v>
      </c>
      <c r="W357">
        <f>IFERROR(INDEX(tbl_EmployeeSurvey[EnvironmentSatisfaction],MATCH(tbl_HRMaster[[#This Row],[EmployeeID]],tbl_EmployeeSurvey[EmployeeID],0)),"Not Found")</f>
        <v>4</v>
      </c>
      <c r="X357">
        <f>IFERROR(INDEX(tbl_EmployeeSurvey[JobSatisfaction],MATCH(tbl_HRMaster[[#This Row],[EmployeeID]],tbl_EmployeeSurvey[EmployeeID],0)),"Not Found")</f>
        <v>4</v>
      </c>
      <c r="Y357" s="5">
        <f>IFERROR(INDEX(tbl_EmployeeSurvey[WorkLifeBalance],MATCH(tbl_HRMaster[[#This Row],[EmployeeID]],tbl_EmployeeSurvey[EmployeeID],0)),"Not Found")</f>
        <v>3</v>
      </c>
      <c r="Z357" s="5">
        <f>IFERROR(VLOOKUP(tbl_HRMaster[[#This Row],[EmployeeID]],tbl_ManagerSurvey[[EmployeeID]:[PerformanceRating]],2,FALSE),"Not Found")</f>
        <v>4</v>
      </c>
      <c r="AA357" s="5">
        <f>IFERROR(VLOOKUP(tbl_HRMaster[[#This Row],[EmployeeID]],tbl_ManagerSurvey[[EmployeeID]:[PerformanceRating]],3,FALSE),"Not Found")</f>
        <v>3</v>
      </c>
      <c r="AB357" s="5" t="str">
        <f>IF(tbl_HRMaster[[#This Row],[Attrition]]="Yes","Left","Active")</f>
        <v>Active</v>
      </c>
      <c r="AC357" s="5" t="str">
        <f>_xlfn.IFS(tbl_HRMaster[[#This Row],[Age]]&lt;25,"Under 25",tbl_HRMaster[[#This Row],[Age]]&lt;35,"25-34",tbl_HRMaster[[#This Row],[Age]]&lt;45,"35-44",tbl_HRMaster[[#This Row],[Age]]&lt;55,"45-54",TRUE,"Above 54")</f>
        <v>35-44</v>
      </c>
      <c r="AD357" s="5" t="str">
        <f>_xlfn.IFS(
tbl_HRMaster[[#This Row],[YearsAtCompany]]&lt;2,"&lt; 2 Years",
tbl_HRMaster[[#This Row],[YearsAtCompany]]&lt;5,"2-4 Years",
tbl_HRMaster[[#This Row],[YearsAtCompany]]&lt;10,"5-9 Years",
TRUE,"10+ Years"
)</f>
        <v>&lt; 2 Years</v>
      </c>
      <c r="AE357" s="5">
        <f>IF(tbl_HRMaster[[#This Row],[Attrition]]="Yes",1,0)</f>
        <v>0</v>
      </c>
    </row>
    <row r="358" spans="1:31" x14ac:dyDescent="0.25">
      <c r="A358">
        <v>47</v>
      </c>
      <c r="B358" t="s">
        <v>21</v>
      </c>
      <c r="C358" t="s">
        <v>36</v>
      </c>
      <c r="D358" t="s">
        <v>30</v>
      </c>
      <c r="E358">
        <v>3</v>
      </c>
      <c r="F358">
        <v>2</v>
      </c>
      <c r="G358" t="s">
        <v>24</v>
      </c>
      <c r="H358">
        <v>977</v>
      </c>
      <c r="I358" t="s">
        <v>25</v>
      </c>
      <c r="J358">
        <v>2</v>
      </c>
      <c r="K358" t="s">
        <v>35</v>
      </c>
      <c r="L358" t="s">
        <v>27</v>
      </c>
      <c r="M358">
        <v>39550</v>
      </c>
      <c r="N358">
        <v>7</v>
      </c>
      <c r="O358">
        <v>12</v>
      </c>
      <c r="P358">
        <v>1</v>
      </c>
      <c r="Q358">
        <v>4</v>
      </c>
      <c r="R358">
        <v>5</v>
      </c>
      <c r="S358">
        <v>1</v>
      </c>
      <c r="T358">
        <v>0</v>
      </c>
      <c r="U358">
        <v>0</v>
      </c>
      <c r="V358">
        <f>COUNTIF(tbl_HRMaster[EmployeeID],tbl_HRMaster[[#This Row],[EmployeeID]])</f>
        <v>1</v>
      </c>
      <c r="W358">
        <f>IFERROR(INDEX(tbl_EmployeeSurvey[EnvironmentSatisfaction],MATCH(tbl_HRMaster[[#This Row],[EmployeeID]],tbl_EmployeeSurvey[EmployeeID],0)),"Not Found")</f>
        <v>3</v>
      </c>
      <c r="X358">
        <f>IFERROR(INDEX(tbl_EmployeeSurvey[JobSatisfaction],MATCH(tbl_HRMaster[[#This Row],[EmployeeID]],tbl_EmployeeSurvey[EmployeeID],0)),"Not Found")</f>
        <v>2</v>
      </c>
      <c r="Y358" s="5">
        <f>IFERROR(INDEX(tbl_EmployeeSurvey[WorkLifeBalance],MATCH(tbl_HRMaster[[#This Row],[EmployeeID]],tbl_EmployeeSurvey[EmployeeID],0)),"Not Found")</f>
        <v>1</v>
      </c>
      <c r="Z358" s="5">
        <f>IFERROR(VLOOKUP(tbl_HRMaster[[#This Row],[EmployeeID]],tbl_ManagerSurvey[[EmployeeID]:[PerformanceRating]],2,FALSE),"Not Found")</f>
        <v>3</v>
      </c>
      <c r="AA358" s="5">
        <f>IFERROR(VLOOKUP(tbl_HRMaster[[#This Row],[EmployeeID]],tbl_ManagerSurvey[[EmployeeID]:[PerformanceRating]],3,FALSE),"Not Found")</f>
        <v>3</v>
      </c>
      <c r="AB358" s="5" t="str">
        <f>IF(tbl_HRMaster[[#This Row],[Attrition]]="Yes","Left","Active")</f>
        <v>Active</v>
      </c>
      <c r="AC358" s="5" t="str">
        <f>_xlfn.IFS(tbl_HRMaster[[#This Row],[Age]]&lt;25,"Under 25",tbl_HRMaster[[#This Row],[Age]]&lt;35,"25-34",tbl_HRMaster[[#This Row],[Age]]&lt;45,"35-44",tbl_HRMaster[[#This Row],[Age]]&lt;55,"45-54",TRUE,"Above 54")</f>
        <v>45-54</v>
      </c>
      <c r="AD358" s="5" t="str">
        <f>_xlfn.IFS(
tbl_HRMaster[[#This Row],[YearsAtCompany]]&lt;2,"&lt; 2 Years",
tbl_HRMaster[[#This Row],[YearsAtCompany]]&lt;5,"2-4 Years",
tbl_HRMaster[[#This Row],[YearsAtCompany]]&lt;10,"5-9 Years",
TRUE,"10+ Years"
)</f>
        <v>&lt; 2 Years</v>
      </c>
      <c r="AE358" s="5">
        <f>IF(tbl_HRMaster[[#This Row],[Attrition]]="Yes",1,0)</f>
        <v>0</v>
      </c>
    </row>
    <row r="359" spans="1:31" x14ac:dyDescent="0.25">
      <c r="A359">
        <v>47</v>
      </c>
      <c r="B359" t="s">
        <v>21</v>
      </c>
      <c r="C359" t="s">
        <v>36</v>
      </c>
      <c r="D359" t="s">
        <v>30</v>
      </c>
      <c r="E359">
        <v>3</v>
      </c>
      <c r="F359">
        <v>2</v>
      </c>
      <c r="G359" t="s">
        <v>24</v>
      </c>
      <c r="H359">
        <v>2447</v>
      </c>
      <c r="I359" t="s">
        <v>25</v>
      </c>
      <c r="J359">
        <v>2</v>
      </c>
      <c r="K359" t="s">
        <v>35</v>
      </c>
      <c r="L359" t="s">
        <v>27</v>
      </c>
      <c r="M359">
        <v>39550</v>
      </c>
      <c r="N359">
        <v>7</v>
      </c>
      <c r="O359">
        <v>12</v>
      </c>
      <c r="P359">
        <v>1</v>
      </c>
      <c r="Q359">
        <v>4</v>
      </c>
      <c r="R359">
        <v>5</v>
      </c>
      <c r="S359">
        <v>1</v>
      </c>
      <c r="T359">
        <v>0</v>
      </c>
      <c r="U359">
        <v>0</v>
      </c>
      <c r="V359">
        <f>COUNTIF(tbl_HRMaster[EmployeeID],tbl_HRMaster[[#This Row],[EmployeeID]])</f>
        <v>1</v>
      </c>
      <c r="W359">
        <f>IFERROR(INDEX(tbl_EmployeeSurvey[EnvironmentSatisfaction],MATCH(tbl_HRMaster[[#This Row],[EmployeeID]],tbl_EmployeeSurvey[EmployeeID],0)),"Not Found")</f>
        <v>3</v>
      </c>
      <c r="X359">
        <f>IFERROR(INDEX(tbl_EmployeeSurvey[JobSatisfaction],MATCH(tbl_HRMaster[[#This Row],[EmployeeID]],tbl_EmployeeSurvey[EmployeeID],0)),"Not Found")</f>
        <v>2</v>
      </c>
      <c r="Y359" s="5">
        <f>IFERROR(INDEX(tbl_EmployeeSurvey[WorkLifeBalance],MATCH(tbl_HRMaster[[#This Row],[EmployeeID]],tbl_EmployeeSurvey[EmployeeID],0)),"Not Found")</f>
        <v>1</v>
      </c>
      <c r="Z359" s="5">
        <f>IFERROR(VLOOKUP(tbl_HRMaster[[#This Row],[EmployeeID]],tbl_ManagerSurvey[[EmployeeID]:[PerformanceRating]],2,FALSE),"Not Found")</f>
        <v>3</v>
      </c>
      <c r="AA359" s="5">
        <f>IFERROR(VLOOKUP(tbl_HRMaster[[#This Row],[EmployeeID]],tbl_ManagerSurvey[[EmployeeID]:[PerformanceRating]],3,FALSE),"Not Found")</f>
        <v>3</v>
      </c>
      <c r="AB359" s="5" t="str">
        <f>IF(tbl_HRMaster[[#This Row],[Attrition]]="Yes","Left","Active")</f>
        <v>Active</v>
      </c>
      <c r="AC359" s="5" t="str">
        <f>_xlfn.IFS(tbl_HRMaster[[#This Row],[Age]]&lt;25,"Under 25",tbl_HRMaster[[#This Row],[Age]]&lt;35,"25-34",tbl_HRMaster[[#This Row],[Age]]&lt;45,"35-44",tbl_HRMaster[[#This Row],[Age]]&lt;55,"45-54",TRUE,"Above 54")</f>
        <v>45-54</v>
      </c>
      <c r="AD359" s="5" t="str">
        <f>_xlfn.IFS(
tbl_HRMaster[[#This Row],[YearsAtCompany]]&lt;2,"&lt; 2 Years",
tbl_HRMaster[[#This Row],[YearsAtCompany]]&lt;5,"2-4 Years",
tbl_HRMaster[[#This Row],[YearsAtCompany]]&lt;10,"5-9 Years",
TRUE,"10+ Years"
)</f>
        <v>&lt; 2 Years</v>
      </c>
      <c r="AE359" s="5">
        <f>IF(tbl_HRMaster[[#This Row],[Attrition]]="Yes",1,0)</f>
        <v>0</v>
      </c>
    </row>
    <row r="360" spans="1:31" x14ac:dyDescent="0.25">
      <c r="A360">
        <v>47</v>
      </c>
      <c r="B360" t="s">
        <v>21</v>
      </c>
      <c r="C360" t="s">
        <v>36</v>
      </c>
      <c r="D360" t="s">
        <v>30</v>
      </c>
      <c r="E360">
        <v>3</v>
      </c>
      <c r="F360">
        <v>2</v>
      </c>
      <c r="G360" t="s">
        <v>24</v>
      </c>
      <c r="H360">
        <v>3917</v>
      </c>
      <c r="I360" t="s">
        <v>25</v>
      </c>
      <c r="J360">
        <v>2</v>
      </c>
      <c r="K360" t="s">
        <v>35</v>
      </c>
      <c r="L360" t="s">
        <v>27</v>
      </c>
      <c r="M360">
        <v>39550</v>
      </c>
      <c r="N360">
        <v>7</v>
      </c>
      <c r="O360">
        <v>12</v>
      </c>
      <c r="P360">
        <v>1</v>
      </c>
      <c r="Q360">
        <v>4</v>
      </c>
      <c r="R360">
        <v>5</v>
      </c>
      <c r="S360">
        <v>1</v>
      </c>
      <c r="T360">
        <v>0</v>
      </c>
      <c r="U360">
        <v>0</v>
      </c>
      <c r="V360">
        <f>COUNTIF(tbl_HRMaster[EmployeeID],tbl_HRMaster[[#This Row],[EmployeeID]])</f>
        <v>1</v>
      </c>
      <c r="W360">
        <f>IFERROR(INDEX(tbl_EmployeeSurvey[EnvironmentSatisfaction],MATCH(tbl_HRMaster[[#This Row],[EmployeeID]],tbl_EmployeeSurvey[EmployeeID],0)),"Not Found")</f>
        <v>3</v>
      </c>
      <c r="X360">
        <f>IFERROR(INDEX(tbl_EmployeeSurvey[JobSatisfaction],MATCH(tbl_HRMaster[[#This Row],[EmployeeID]],tbl_EmployeeSurvey[EmployeeID],0)),"Not Found")</f>
        <v>2</v>
      </c>
      <c r="Y360" s="5">
        <f>IFERROR(INDEX(tbl_EmployeeSurvey[WorkLifeBalance],MATCH(tbl_HRMaster[[#This Row],[EmployeeID]],tbl_EmployeeSurvey[EmployeeID],0)),"Not Found")</f>
        <v>1</v>
      </c>
      <c r="Z360" s="5">
        <f>IFERROR(VLOOKUP(tbl_HRMaster[[#This Row],[EmployeeID]],tbl_ManagerSurvey[[EmployeeID]:[PerformanceRating]],2,FALSE),"Not Found")</f>
        <v>3</v>
      </c>
      <c r="AA360" s="5">
        <f>IFERROR(VLOOKUP(tbl_HRMaster[[#This Row],[EmployeeID]],tbl_ManagerSurvey[[EmployeeID]:[PerformanceRating]],3,FALSE),"Not Found")</f>
        <v>3</v>
      </c>
      <c r="AB360" s="5" t="str">
        <f>IF(tbl_HRMaster[[#This Row],[Attrition]]="Yes","Left","Active")</f>
        <v>Active</v>
      </c>
      <c r="AC360" s="5" t="str">
        <f>_xlfn.IFS(tbl_HRMaster[[#This Row],[Age]]&lt;25,"Under 25",tbl_HRMaster[[#This Row],[Age]]&lt;35,"25-34",tbl_HRMaster[[#This Row],[Age]]&lt;45,"35-44",tbl_HRMaster[[#This Row],[Age]]&lt;55,"45-54",TRUE,"Above 54")</f>
        <v>45-54</v>
      </c>
      <c r="AD360" s="5" t="str">
        <f>_xlfn.IFS(
tbl_HRMaster[[#This Row],[YearsAtCompany]]&lt;2,"&lt; 2 Years",
tbl_HRMaster[[#This Row],[YearsAtCompany]]&lt;5,"2-4 Years",
tbl_HRMaster[[#This Row],[YearsAtCompany]]&lt;10,"5-9 Years",
TRUE,"10+ Years"
)</f>
        <v>&lt; 2 Years</v>
      </c>
      <c r="AE360" s="5">
        <f>IF(tbl_HRMaster[[#This Row],[Attrition]]="Yes",1,0)</f>
        <v>0</v>
      </c>
    </row>
    <row r="361" spans="1:31" x14ac:dyDescent="0.25">
      <c r="A361">
        <v>43</v>
      </c>
      <c r="B361" t="s">
        <v>21</v>
      </c>
      <c r="C361" t="s">
        <v>22</v>
      </c>
      <c r="D361" t="s">
        <v>23</v>
      </c>
      <c r="E361">
        <v>7</v>
      </c>
      <c r="F361">
        <v>4</v>
      </c>
      <c r="G361" t="s">
        <v>45</v>
      </c>
      <c r="H361">
        <v>404</v>
      </c>
      <c r="I361" t="s">
        <v>34</v>
      </c>
      <c r="J361">
        <v>2</v>
      </c>
      <c r="K361" t="s">
        <v>35</v>
      </c>
      <c r="L361" t="s">
        <v>41</v>
      </c>
      <c r="M361">
        <v>48760</v>
      </c>
      <c r="N361">
        <v>4</v>
      </c>
      <c r="O361">
        <v>16</v>
      </c>
      <c r="P361">
        <v>2</v>
      </c>
      <c r="Q361">
        <v>4</v>
      </c>
      <c r="R361">
        <v>4</v>
      </c>
      <c r="S361">
        <v>1</v>
      </c>
      <c r="T361">
        <v>0</v>
      </c>
      <c r="U361">
        <v>0</v>
      </c>
      <c r="V361">
        <f>COUNTIF(tbl_HRMaster[EmployeeID],tbl_HRMaster[[#This Row],[EmployeeID]])</f>
        <v>1</v>
      </c>
      <c r="W361">
        <f>IFERROR(INDEX(tbl_EmployeeSurvey[EnvironmentSatisfaction],MATCH(tbl_HRMaster[[#This Row],[EmployeeID]],tbl_EmployeeSurvey[EmployeeID],0)),"Not Found")</f>
        <v>1</v>
      </c>
      <c r="X361">
        <f>IFERROR(INDEX(tbl_EmployeeSurvey[JobSatisfaction],MATCH(tbl_HRMaster[[#This Row],[EmployeeID]],tbl_EmployeeSurvey[EmployeeID],0)),"Not Found")</f>
        <v>2</v>
      </c>
      <c r="Y361" s="5">
        <f>IFERROR(INDEX(tbl_EmployeeSurvey[WorkLifeBalance],MATCH(tbl_HRMaster[[#This Row],[EmployeeID]],tbl_EmployeeSurvey[EmployeeID],0)),"Not Found")</f>
        <v>4</v>
      </c>
      <c r="Z361" s="5">
        <f>IFERROR(VLOOKUP(tbl_HRMaster[[#This Row],[EmployeeID]],tbl_ManagerSurvey[[EmployeeID]:[PerformanceRating]],2,FALSE),"Not Found")</f>
        <v>3</v>
      </c>
      <c r="AA361" s="5">
        <f>IFERROR(VLOOKUP(tbl_HRMaster[[#This Row],[EmployeeID]],tbl_ManagerSurvey[[EmployeeID]:[PerformanceRating]],3,FALSE),"Not Found")</f>
        <v>3</v>
      </c>
      <c r="AB361" s="5" t="str">
        <f>IF(tbl_HRMaster[[#This Row],[Attrition]]="Yes","Left","Active")</f>
        <v>Active</v>
      </c>
      <c r="AC361" s="5" t="str">
        <f>_xlfn.IFS(tbl_HRMaster[[#This Row],[Age]]&lt;25,"Under 25",tbl_HRMaster[[#This Row],[Age]]&lt;35,"25-34",tbl_HRMaster[[#This Row],[Age]]&lt;45,"35-44",tbl_HRMaster[[#This Row],[Age]]&lt;55,"45-54",TRUE,"Above 54")</f>
        <v>35-44</v>
      </c>
      <c r="AD361" s="5" t="str">
        <f>_xlfn.IFS(
tbl_HRMaster[[#This Row],[YearsAtCompany]]&lt;2,"&lt; 2 Years",
tbl_HRMaster[[#This Row],[YearsAtCompany]]&lt;5,"2-4 Years",
tbl_HRMaster[[#This Row],[YearsAtCompany]]&lt;10,"5-9 Years",
TRUE,"10+ Years"
)</f>
        <v>&lt; 2 Years</v>
      </c>
      <c r="AE361" s="5">
        <f>IF(tbl_HRMaster[[#This Row],[Attrition]]="Yes",1,0)</f>
        <v>0</v>
      </c>
    </row>
    <row r="362" spans="1:31" x14ac:dyDescent="0.25">
      <c r="A362">
        <v>43</v>
      </c>
      <c r="B362" t="s">
        <v>21</v>
      </c>
      <c r="C362" t="s">
        <v>22</v>
      </c>
      <c r="D362" t="s">
        <v>23</v>
      </c>
      <c r="E362">
        <v>7</v>
      </c>
      <c r="F362">
        <v>4</v>
      </c>
      <c r="G362" t="s">
        <v>45</v>
      </c>
      <c r="H362">
        <v>1874</v>
      </c>
      <c r="I362" t="s">
        <v>34</v>
      </c>
      <c r="J362">
        <v>2</v>
      </c>
      <c r="K362" t="s">
        <v>35</v>
      </c>
      <c r="L362" t="s">
        <v>41</v>
      </c>
      <c r="M362">
        <v>48760</v>
      </c>
      <c r="N362">
        <v>4</v>
      </c>
      <c r="O362">
        <v>16</v>
      </c>
      <c r="P362">
        <v>2</v>
      </c>
      <c r="Q362">
        <v>4</v>
      </c>
      <c r="R362">
        <v>4</v>
      </c>
      <c r="S362">
        <v>1</v>
      </c>
      <c r="T362">
        <v>0</v>
      </c>
      <c r="U362">
        <v>0</v>
      </c>
      <c r="V362">
        <f>COUNTIF(tbl_HRMaster[EmployeeID],tbl_HRMaster[[#This Row],[EmployeeID]])</f>
        <v>1</v>
      </c>
      <c r="W362">
        <f>IFERROR(INDEX(tbl_EmployeeSurvey[EnvironmentSatisfaction],MATCH(tbl_HRMaster[[#This Row],[EmployeeID]],tbl_EmployeeSurvey[EmployeeID],0)),"Not Found")</f>
        <v>1</v>
      </c>
      <c r="X362">
        <f>IFERROR(INDEX(tbl_EmployeeSurvey[JobSatisfaction],MATCH(tbl_HRMaster[[#This Row],[EmployeeID]],tbl_EmployeeSurvey[EmployeeID],0)),"Not Found")</f>
        <v>2</v>
      </c>
      <c r="Y362" s="5">
        <f>IFERROR(INDEX(tbl_EmployeeSurvey[WorkLifeBalance],MATCH(tbl_HRMaster[[#This Row],[EmployeeID]],tbl_EmployeeSurvey[EmployeeID],0)),"Not Found")</f>
        <v>4</v>
      </c>
      <c r="Z362" s="5">
        <f>IFERROR(VLOOKUP(tbl_HRMaster[[#This Row],[EmployeeID]],tbl_ManagerSurvey[[EmployeeID]:[PerformanceRating]],2,FALSE),"Not Found")</f>
        <v>3</v>
      </c>
      <c r="AA362" s="5">
        <f>IFERROR(VLOOKUP(tbl_HRMaster[[#This Row],[EmployeeID]],tbl_ManagerSurvey[[EmployeeID]:[PerformanceRating]],3,FALSE),"Not Found")</f>
        <v>3</v>
      </c>
      <c r="AB362" s="5" t="str">
        <f>IF(tbl_HRMaster[[#This Row],[Attrition]]="Yes","Left","Active")</f>
        <v>Active</v>
      </c>
      <c r="AC362" s="5" t="str">
        <f>_xlfn.IFS(tbl_HRMaster[[#This Row],[Age]]&lt;25,"Under 25",tbl_HRMaster[[#This Row],[Age]]&lt;35,"25-34",tbl_HRMaster[[#This Row],[Age]]&lt;45,"35-44",tbl_HRMaster[[#This Row],[Age]]&lt;55,"45-54",TRUE,"Above 54")</f>
        <v>35-44</v>
      </c>
      <c r="AD362" s="5" t="str">
        <f>_xlfn.IFS(
tbl_HRMaster[[#This Row],[YearsAtCompany]]&lt;2,"&lt; 2 Years",
tbl_HRMaster[[#This Row],[YearsAtCompany]]&lt;5,"2-4 Years",
tbl_HRMaster[[#This Row],[YearsAtCompany]]&lt;10,"5-9 Years",
TRUE,"10+ Years"
)</f>
        <v>&lt; 2 Years</v>
      </c>
      <c r="AE362" s="5">
        <f>IF(tbl_HRMaster[[#This Row],[Attrition]]="Yes",1,0)</f>
        <v>0</v>
      </c>
    </row>
    <row r="363" spans="1:31" x14ac:dyDescent="0.25">
      <c r="A363">
        <v>43</v>
      </c>
      <c r="B363" t="s">
        <v>21</v>
      </c>
      <c r="C363" t="s">
        <v>22</v>
      </c>
      <c r="D363" t="s">
        <v>23</v>
      </c>
      <c r="E363">
        <v>7</v>
      </c>
      <c r="F363">
        <v>4</v>
      </c>
      <c r="G363" t="s">
        <v>45</v>
      </c>
      <c r="H363">
        <v>3344</v>
      </c>
      <c r="I363" t="s">
        <v>34</v>
      </c>
      <c r="J363">
        <v>2</v>
      </c>
      <c r="K363" t="s">
        <v>35</v>
      </c>
      <c r="L363" t="s">
        <v>41</v>
      </c>
      <c r="M363">
        <v>48760</v>
      </c>
      <c r="N363">
        <v>4</v>
      </c>
      <c r="O363">
        <v>16</v>
      </c>
      <c r="P363">
        <v>2</v>
      </c>
      <c r="Q363">
        <v>4</v>
      </c>
      <c r="R363">
        <v>4</v>
      </c>
      <c r="S363">
        <v>1</v>
      </c>
      <c r="T363">
        <v>0</v>
      </c>
      <c r="U363">
        <v>0</v>
      </c>
      <c r="V363">
        <f>COUNTIF(tbl_HRMaster[EmployeeID],tbl_HRMaster[[#This Row],[EmployeeID]])</f>
        <v>1</v>
      </c>
      <c r="W363">
        <f>IFERROR(INDEX(tbl_EmployeeSurvey[EnvironmentSatisfaction],MATCH(tbl_HRMaster[[#This Row],[EmployeeID]],tbl_EmployeeSurvey[EmployeeID],0)),"Not Found")</f>
        <v>1</v>
      </c>
      <c r="X363">
        <f>IFERROR(INDEX(tbl_EmployeeSurvey[JobSatisfaction],MATCH(tbl_HRMaster[[#This Row],[EmployeeID]],tbl_EmployeeSurvey[EmployeeID],0)),"Not Found")</f>
        <v>2</v>
      </c>
      <c r="Y363" s="5">
        <f>IFERROR(INDEX(tbl_EmployeeSurvey[WorkLifeBalance],MATCH(tbl_HRMaster[[#This Row],[EmployeeID]],tbl_EmployeeSurvey[EmployeeID],0)),"Not Found")</f>
        <v>4</v>
      </c>
      <c r="Z363" s="5">
        <f>IFERROR(VLOOKUP(tbl_HRMaster[[#This Row],[EmployeeID]],tbl_ManagerSurvey[[EmployeeID]:[PerformanceRating]],2,FALSE),"Not Found")</f>
        <v>3</v>
      </c>
      <c r="AA363" s="5">
        <f>IFERROR(VLOOKUP(tbl_HRMaster[[#This Row],[EmployeeID]],tbl_ManagerSurvey[[EmployeeID]:[PerformanceRating]],3,FALSE),"Not Found")</f>
        <v>3</v>
      </c>
      <c r="AB363" s="5" t="str">
        <f>IF(tbl_HRMaster[[#This Row],[Attrition]]="Yes","Left","Active")</f>
        <v>Active</v>
      </c>
      <c r="AC363" s="5" t="str">
        <f>_xlfn.IFS(tbl_HRMaster[[#This Row],[Age]]&lt;25,"Under 25",tbl_HRMaster[[#This Row],[Age]]&lt;35,"25-34",tbl_HRMaster[[#This Row],[Age]]&lt;45,"35-44",tbl_HRMaster[[#This Row],[Age]]&lt;55,"45-54",TRUE,"Above 54")</f>
        <v>35-44</v>
      </c>
      <c r="AD363" s="5" t="str">
        <f>_xlfn.IFS(
tbl_HRMaster[[#This Row],[YearsAtCompany]]&lt;2,"&lt; 2 Years",
tbl_HRMaster[[#This Row],[YearsAtCompany]]&lt;5,"2-4 Years",
tbl_HRMaster[[#This Row],[YearsAtCompany]]&lt;10,"5-9 Years",
TRUE,"10+ Years"
)</f>
        <v>&lt; 2 Years</v>
      </c>
      <c r="AE363" s="5">
        <f>IF(tbl_HRMaster[[#This Row],[Attrition]]="Yes",1,0)</f>
        <v>0</v>
      </c>
    </row>
    <row r="364" spans="1:31" x14ac:dyDescent="0.25">
      <c r="A364">
        <v>36</v>
      </c>
      <c r="B364" t="s">
        <v>21</v>
      </c>
      <c r="C364" t="s">
        <v>29</v>
      </c>
      <c r="D364" t="s">
        <v>30</v>
      </c>
      <c r="E364">
        <v>8</v>
      </c>
      <c r="F364">
        <v>3</v>
      </c>
      <c r="G364" t="s">
        <v>33</v>
      </c>
      <c r="H364">
        <v>41</v>
      </c>
      <c r="I364" t="s">
        <v>25</v>
      </c>
      <c r="J364">
        <v>3</v>
      </c>
      <c r="K364" t="s">
        <v>35</v>
      </c>
      <c r="L364" t="s">
        <v>27</v>
      </c>
      <c r="M364">
        <v>69620</v>
      </c>
      <c r="N364">
        <v>4</v>
      </c>
      <c r="O364">
        <v>12</v>
      </c>
      <c r="P364">
        <v>2</v>
      </c>
      <c r="Q364">
        <v>4</v>
      </c>
      <c r="R364">
        <v>2</v>
      </c>
      <c r="S364">
        <v>1</v>
      </c>
      <c r="T364">
        <v>0</v>
      </c>
      <c r="U364">
        <v>0</v>
      </c>
      <c r="V364">
        <f>COUNTIF(tbl_HRMaster[EmployeeID],tbl_HRMaster[[#This Row],[EmployeeID]])</f>
        <v>1</v>
      </c>
      <c r="W364">
        <f>IFERROR(INDEX(tbl_EmployeeSurvey[EnvironmentSatisfaction],MATCH(tbl_HRMaster[[#This Row],[EmployeeID]],tbl_EmployeeSurvey[EmployeeID],0)),"Not Found")</f>
        <v>3</v>
      </c>
      <c r="X364">
        <f>IFERROR(INDEX(tbl_EmployeeSurvey[JobSatisfaction],MATCH(tbl_HRMaster[[#This Row],[EmployeeID]],tbl_EmployeeSurvey[EmployeeID],0)),"Not Found")</f>
        <v>3</v>
      </c>
      <c r="Y364" s="5">
        <f>IFERROR(INDEX(tbl_EmployeeSurvey[WorkLifeBalance],MATCH(tbl_HRMaster[[#This Row],[EmployeeID]],tbl_EmployeeSurvey[EmployeeID],0)),"Not Found")</f>
        <v>3</v>
      </c>
      <c r="Z364" s="5">
        <f>IFERROR(VLOOKUP(tbl_HRMaster[[#This Row],[EmployeeID]],tbl_ManagerSurvey[[EmployeeID]:[PerformanceRating]],2,FALSE),"Not Found")</f>
        <v>2</v>
      </c>
      <c r="AA364" s="5">
        <f>IFERROR(VLOOKUP(tbl_HRMaster[[#This Row],[EmployeeID]],tbl_ManagerSurvey[[EmployeeID]:[PerformanceRating]],3,FALSE),"Not Found")</f>
        <v>3</v>
      </c>
      <c r="AB364" s="5" t="str">
        <f>IF(tbl_HRMaster[[#This Row],[Attrition]]="Yes","Left","Active")</f>
        <v>Active</v>
      </c>
      <c r="AC364" s="5" t="str">
        <f>_xlfn.IFS(tbl_HRMaster[[#This Row],[Age]]&lt;25,"Under 25",tbl_HRMaster[[#This Row],[Age]]&lt;35,"25-34",tbl_HRMaster[[#This Row],[Age]]&lt;45,"35-44",tbl_HRMaster[[#This Row],[Age]]&lt;55,"45-54",TRUE,"Above 54")</f>
        <v>35-44</v>
      </c>
      <c r="AD364" s="5" t="str">
        <f>_xlfn.IFS(
tbl_HRMaster[[#This Row],[YearsAtCompany]]&lt;2,"&lt; 2 Years",
tbl_HRMaster[[#This Row],[YearsAtCompany]]&lt;5,"2-4 Years",
tbl_HRMaster[[#This Row],[YearsAtCompany]]&lt;10,"5-9 Years",
TRUE,"10+ Years"
)</f>
        <v>&lt; 2 Years</v>
      </c>
      <c r="AE364" s="5">
        <f>IF(tbl_HRMaster[[#This Row],[Attrition]]="Yes",1,0)</f>
        <v>0</v>
      </c>
    </row>
    <row r="365" spans="1:31" x14ac:dyDescent="0.25">
      <c r="A365">
        <v>36</v>
      </c>
      <c r="B365" t="s">
        <v>21</v>
      </c>
      <c r="C365" t="s">
        <v>29</v>
      </c>
      <c r="D365" t="s">
        <v>30</v>
      </c>
      <c r="E365">
        <v>8</v>
      </c>
      <c r="F365">
        <v>3</v>
      </c>
      <c r="G365" t="s">
        <v>33</v>
      </c>
      <c r="H365">
        <v>1511</v>
      </c>
      <c r="I365" t="s">
        <v>25</v>
      </c>
      <c r="J365">
        <v>3</v>
      </c>
      <c r="K365" t="s">
        <v>35</v>
      </c>
      <c r="L365" t="s">
        <v>27</v>
      </c>
      <c r="M365">
        <v>69620</v>
      </c>
      <c r="N365">
        <v>4</v>
      </c>
      <c r="O365">
        <v>12</v>
      </c>
      <c r="P365">
        <v>2</v>
      </c>
      <c r="Q365">
        <v>4</v>
      </c>
      <c r="R365">
        <v>2</v>
      </c>
      <c r="S365">
        <v>1</v>
      </c>
      <c r="T365">
        <v>0</v>
      </c>
      <c r="U365">
        <v>0</v>
      </c>
      <c r="V365">
        <f>COUNTIF(tbl_HRMaster[EmployeeID],tbl_HRMaster[[#This Row],[EmployeeID]])</f>
        <v>1</v>
      </c>
      <c r="W365">
        <f>IFERROR(INDEX(tbl_EmployeeSurvey[EnvironmentSatisfaction],MATCH(tbl_HRMaster[[#This Row],[EmployeeID]],tbl_EmployeeSurvey[EmployeeID],0)),"Not Found")</f>
        <v>3</v>
      </c>
      <c r="X365">
        <f>IFERROR(INDEX(tbl_EmployeeSurvey[JobSatisfaction],MATCH(tbl_HRMaster[[#This Row],[EmployeeID]],tbl_EmployeeSurvey[EmployeeID],0)),"Not Found")</f>
        <v>4</v>
      </c>
      <c r="Y365" s="5">
        <f>IFERROR(INDEX(tbl_EmployeeSurvey[WorkLifeBalance],MATCH(tbl_HRMaster[[#This Row],[EmployeeID]],tbl_EmployeeSurvey[EmployeeID],0)),"Not Found")</f>
        <v>3</v>
      </c>
      <c r="Z365" s="5">
        <f>IFERROR(VLOOKUP(tbl_HRMaster[[#This Row],[EmployeeID]],tbl_ManagerSurvey[[EmployeeID]:[PerformanceRating]],2,FALSE),"Not Found")</f>
        <v>2</v>
      </c>
      <c r="AA365" s="5">
        <f>IFERROR(VLOOKUP(tbl_HRMaster[[#This Row],[EmployeeID]],tbl_ManagerSurvey[[EmployeeID]:[PerformanceRating]],3,FALSE),"Not Found")</f>
        <v>3</v>
      </c>
      <c r="AB365" s="5" t="str">
        <f>IF(tbl_HRMaster[[#This Row],[Attrition]]="Yes","Left","Active")</f>
        <v>Active</v>
      </c>
      <c r="AC365" s="5" t="str">
        <f>_xlfn.IFS(tbl_HRMaster[[#This Row],[Age]]&lt;25,"Under 25",tbl_HRMaster[[#This Row],[Age]]&lt;35,"25-34",tbl_HRMaster[[#This Row],[Age]]&lt;45,"35-44",tbl_HRMaster[[#This Row],[Age]]&lt;55,"45-54",TRUE,"Above 54")</f>
        <v>35-44</v>
      </c>
      <c r="AD365" s="5" t="str">
        <f>_xlfn.IFS(
tbl_HRMaster[[#This Row],[YearsAtCompany]]&lt;2,"&lt; 2 Years",
tbl_HRMaster[[#This Row],[YearsAtCompany]]&lt;5,"2-4 Years",
tbl_HRMaster[[#This Row],[YearsAtCompany]]&lt;10,"5-9 Years",
TRUE,"10+ Years"
)</f>
        <v>&lt; 2 Years</v>
      </c>
      <c r="AE365" s="5">
        <f>IF(tbl_HRMaster[[#This Row],[Attrition]]="Yes",1,0)</f>
        <v>0</v>
      </c>
    </row>
    <row r="366" spans="1:31" x14ac:dyDescent="0.25">
      <c r="A366">
        <v>36</v>
      </c>
      <c r="B366" t="s">
        <v>21</v>
      </c>
      <c r="C366" t="s">
        <v>29</v>
      </c>
      <c r="D366" t="s">
        <v>30</v>
      </c>
      <c r="E366">
        <v>8</v>
      </c>
      <c r="F366">
        <v>3</v>
      </c>
      <c r="G366" t="s">
        <v>33</v>
      </c>
      <c r="H366">
        <v>2981</v>
      </c>
      <c r="I366" t="s">
        <v>25</v>
      </c>
      <c r="J366">
        <v>3</v>
      </c>
      <c r="K366" t="s">
        <v>35</v>
      </c>
      <c r="L366" t="s">
        <v>27</v>
      </c>
      <c r="M366">
        <v>69620</v>
      </c>
      <c r="N366">
        <v>4</v>
      </c>
      <c r="O366">
        <v>12</v>
      </c>
      <c r="P366">
        <v>2</v>
      </c>
      <c r="Q366">
        <v>4</v>
      </c>
      <c r="R366">
        <v>2</v>
      </c>
      <c r="S366">
        <v>1</v>
      </c>
      <c r="T366">
        <v>0</v>
      </c>
      <c r="U366">
        <v>0</v>
      </c>
      <c r="V366">
        <f>COUNTIF(tbl_HRMaster[EmployeeID],tbl_HRMaster[[#This Row],[EmployeeID]])</f>
        <v>1</v>
      </c>
      <c r="W366">
        <f>IFERROR(INDEX(tbl_EmployeeSurvey[EnvironmentSatisfaction],MATCH(tbl_HRMaster[[#This Row],[EmployeeID]],tbl_EmployeeSurvey[EmployeeID],0)),"Not Found")</f>
        <v>3</v>
      </c>
      <c r="X366">
        <f>IFERROR(INDEX(tbl_EmployeeSurvey[JobSatisfaction],MATCH(tbl_HRMaster[[#This Row],[EmployeeID]],tbl_EmployeeSurvey[EmployeeID],0)),"Not Found")</f>
        <v>4</v>
      </c>
      <c r="Y366" s="5">
        <f>IFERROR(INDEX(tbl_EmployeeSurvey[WorkLifeBalance],MATCH(tbl_HRMaster[[#This Row],[EmployeeID]],tbl_EmployeeSurvey[EmployeeID],0)),"Not Found")</f>
        <v>3</v>
      </c>
      <c r="Z366" s="5">
        <f>IFERROR(VLOOKUP(tbl_HRMaster[[#This Row],[EmployeeID]],tbl_ManagerSurvey[[EmployeeID]:[PerformanceRating]],2,FALSE),"Not Found")</f>
        <v>2</v>
      </c>
      <c r="AA366" s="5">
        <f>IFERROR(VLOOKUP(tbl_HRMaster[[#This Row],[EmployeeID]],tbl_ManagerSurvey[[EmployeeID]:[PerformanceRating]],3,FALSE),"Not Found")</f>
        <v>3</v>
      </c>
      <c r="AB366" s="5" t="str">
        <f>IF(tbl_HRMaster[[#This Row],[Attrition]]="Yes","Left","Active")</f>
        <v>Active</v>
      </c>
      <c r="AC366" s="5" t="str">
        <f>_xlfn.IFS(tbl_HRMaster[[#This Row],[Age]]&lt;25,"Under 25",tbl_HRMaster[[#This Row],[Age]]&lt;35,"25-34",tbl_HRMaster[[#This Row],[Age]]&lt;45,"35-44",tbl_HRMaster[[#This Row],[Age]]&lt;55,"45-54",TRUE,"Above 54")</f>
        <v>35-44</v>
      </c>
      <c r="AD366" s="5" t="str">
        <f>_xlfn.IFS(
tbl_HRMaster[[#This Row],[YearsAtCompany]]&lt;2,"&lt; 2 Years",
tbl_HRMaster[[#This Row],[YearsAtCompany]]&lt;5,"2-4 Years",
tbl_HRMaster[[#This Row],[YearsAtCompany]]&lt;10,"5-9 Years",
TRUE,"10+ Years"
)</f>
        <v>&lt; 2 Years</v>
      </c>
      <c r="AE366" s="5">
        <f>IF(tbl_HRMaster[[#This Row],[Attrition]]="Yes",1,0)</f>
        <v>0</v>
      </c>
    </row>
    <row r="367" spans="1:31" x14ac:dyDescent="0.25">
      <c r="A367">
        <v>42</v>
      </c>
      <c r="B367" t="s">
        <v>21</v>
      </c>
      <c r="C367" t="s">
        <v>22</v>
      </c>
      <c r="D367" t="s">
        <v>30</v>
      </c>
      <c r="E367">
        <v>1</v>
      </c>
      <c r="F367">
        <v>3</v>
      </c>
      <c r="G367" t="s">
        <v>24</v>
      </c>
      <c r="H367">
        <v>831</v>
      </c>
      <c r="I367" t="s">
        <v>25</v>
      </c>
      <c r="J367">
        <v>1</v>
      </c>
      <c r="K367" t="s">
        <v>42</v>
      </c>
      <c r="L367" t="s">
        <v>27</v>
      </c>
      <c r="M367">
        <v>106850</v>
      </c>
      <c r="N367">
        <v>4</v>
      </c>
      <c r="O367">
        <v>11</v>
      </c>
      <c r="P367">
        <v>3</v>
      </c>
      <c r="Q367">
        <v>4</v>
      </c>
      <c r="R367">
        <v>2</v>
      </c>
      <c r="S367">
        <v>1</v>
      </c>
      <c r="T367">
        <v>0</v>
      </c>
      <c r="U367">
        <v>0</v>
      </c>
      <c r="V367">
        <f>COUNTIF(tbl_HRMaster[EmployeeID],tbl_HRMaster[[#This Row],[EmployeeID]])</f>
        <v>1</v>
      </c>
      <c r="W367">
        <f>IFERROR(INDEX(tbl_EmployeeSurvey[EnvironmentSatisfaction],MATCH(tbl_HRMaster[[#This Row],[EmployeeID]],tbl_EmployeeSurvey[EmployeeID],0)),"Not Found")</f>
        <v>3</v>
      </c>
      <c r="X367">
        <f>IFERROR(INDEX(tbl_EmployeeSurvey[JobSatisfaction],MATCH(tbl_HRMaster[[#This Row],[EmployeeID]],tbl_EmployeeSurvey[EmployeeID],0)),"Not Found")</f>
        <v>2</v>
      </c>
      <c r="Y367" s="5">
        <f>IFERROR(INDEX(tbl_EmployeeSurvey[WorkLifeBalance],MATCH(tbl_HRMaster[[#This Row],[EmployeeID]],tbl_EmployeeSurvey[EmployeeID],0)),"Not Found")</f>
        <v>3</v>
      </c>
      <c r="Z367" s="5">
        <f>IFERROR(VLOOKUP(tbl_HRMaster[[#This Row],[EmployeeID]],tbl_ManagerSurvey[[EmployeeID]:[PerformanceRating]],2,FALSE),"Not Found")</f>
        <v>3</v>
      </c>
      <c r="AA367" s="5">
        <f>IFERROR(VLOOKUP(tbl_HRMaster[[#This Row],[EmployeeID]],tbl_ManagerSurvey[[EmployeeID]:[PerformanceRating]],3,FALSE),"Not Found")</f>
        <v>3</v>
      </c>
      <c r="AB367" s="5" t="str">
        <f>IF(tbl_HRMaster[[#This Row],[Attrition]]="Yes","Left","Active")</f>
        <v>Active</v>
      </c>
      <c r="AC367" s="5" t="str">
        <f>_xlfn.IFS(tbl_HRMaster[[#This Row],[Age]]&lt;25,"Under 25",tbl_HRMaster[[#This Row],[Age]]&lt;35,"25-34",tbl_HRMaster[[#This Row],[Age]]&lt;45,"35-44",tbl_HRMaster[[#This Row],[Age]]&lt;55,"45-54",TRUE,"Above 54")</f>
        <v>35-44</v>
      </c>
      <c r="AD367" s="5" t="str">
        <f>_xlfn.IFS(
tbl_HRMaster[[#This Row],[YearsAtCompany]]&lt;2,"&lt; 2 Years",
tbl_HRMaster[[#This Row],[YearsAtCompany]]&lt;5,"2-4 Years",
tbl_HRMaster[[#This Row],[YearsAtCompany]]&lt;10,"5-9 Years",
TRUE,"10+ Years"
)</f>
        <v>&lt; 2 Years</v>
      </c>
      <c r="AE367" s="5">
        <f>IF(tbl_HRMaster[[#This Row],[Attrition]]="Yes",1,0)</f>
        <v>0</v>
      </c>
    </row>
    <row r="368" spans="1:31" x14ac:dyDescent="0.25">
      <c r="A368">
        <v>42</v>
      </c>
      <c r="B368" t="s">
        <v>21</v>
      </c>
      <c r="C368" t="s">
        <v>22</v>
      </c>
      <c r="D368" t="s">
        <v>30</v>
      </c>
      <c r="E368">
        <v>1</v>
      </c>
      <c r="F368">
        <v>3</v>
      </c>
      <c r="G368" t="s">
        <v>24</v>
      </c>
      <c r="H368">
        <v>2301</v>
      </c>
      <c r="I368" t="s">
        <v>25</v>
      </c>
      <c r="J368">
        <v>1</v>
      </c>
      <c r="K368" t="s">
        <v>42</v>
      </c>
      <c r="L368" t="s">
        <v>27</v>
      </c>
      <c r="M368">
        <v>106850</v>
      </c>
      <c r="N368">
        <v>4</v>
      </c>
      <c r="O368">
        <v>11</v>
      </c>
      <c r="P368">
        <v>3</v>
      </c>
      <c r="Q368">
        <v>4</v>
      </c>
      <c r="R368">
        <v>2</v>
      </c>
      <c r="S368">
        <v>1</v>
      </c>
      <c r="T368">
        <v>0</v>
      </c>
      <c r="U368">
        <v>0</v>
      </c>
      <c r="V368">
        <f>COUNTIF(tbl_HRMaster[EmployeeID],tbl_HRMaster[[#This Row],[EmployeeID]])</f>
        <v>1</v>
      </c>
      <c r="W368">
        <f>IFERROR(INDEX(tbl_EmployeeSurvey[EnvironmentSatisfaction],MATCH(tbl_HRMaster[[#This Row],[EmployeeID]],tbl_EmployeeSurvey[EmployeeID],0)),"Not Found")</f>
        <v>3</v>
      </c>
      <c r="X368">
        <f>IFERROR(INDEX(tbl_EmployeeSurvey[JobSatisfaction],MATCH(tbl_HRMaster[[#This Row],[EmployeeID]],tbl_EmployeeSurvey[EmployeeID],0)),"Not Found")</f>
        <v>2</v>
      </c>
      <c r="Y368" s="5">
        <f>IFERROR(INDEX(tbl_EmployeeSurvey[WorkLifeBalance],MATCH(tbl_HRMaster[[#This Row],[EmployeeID]],tbl_EmployeeSurvey[EmployeeID],0)),"Not Found")</f>
        <v>3</v>
      </c>
      <c r="Z368" s="5">
        <f>IFERROR(VLOOKUP(tbl_HRMaster[[#This Row],[EmployeeID]],tbl_ManagerSurvey[[EmployeeID]:[PerformanceRating]],2,FALSE),"Not Found")</f>
        <v>3</v>
      </c>
      <c r="AA368" s="5">
        <f>IFERROR(VLOOKUP(tbl_HRMaster[[#This Row],[EmployeeID]],tbl_ManagerSurvey[[EmployeeID]:[PerformanceRating]],3,FALSE),"Not Found")</f>
        <v>3</v>
      </c>
      <c r="AB368" s="5" t="str">
        <f>IF(tbl_HRMaster[[#This Row],[Attrition]]="Yes","Left","Active")</f>
        <v>Active</v>
      </c>
      <c r="AC368" s="5" t="str">
        <f>_xlfn.IFS(tbl_HRMaster[[#This Row],[Age]]&lt;25,"Under 25",tbl_HRMaster[[#This Row],[Age]]&lt;35,"25-34",tbl_HRMaster[[#This Row],[Age]]&lt;45,"35-44",tbl_HRMaster[[#This Row],[Age]]&lt;55,"45-54",TRUE,"Above 54")</f>
        <v>35-44</v>
      </c>
      <c r="AD368" s="5" t="str">
        <f>_xlfn.IFS(
tbl_HRMaster[[#This Row],[YearsAtCompany]]&lt;2,"&lt; 2 Years",
tbl_HRMaster[[#This Row],[YearsAtCompany]]&lt;5,"2-4 Years",
tbl_HRMaster[[#This Row],[YearsAtCompany]]&lt;10,"5-9 Years",
TRUE,"10+ Years"
)</f>
        <v>&lt; 2 Years</v>
      </c>
      <c r="AE368" s="5">
        <f>IF(tbl_HRMaster[[#This Row],[Attrition]]="Yes",1,0)</f>
        <v>0</v>
      </c>
    </row>
    <row r="369" spans="1:31" x14ac:dyDescent="0.25">
      <c r="A369">
        <v>42</v>
      </c>
      <c r="B369" t="s">
        <v>21</v>
      </c>
      <c r="C369" t="s">
        <v>22</v>
      </c>
      <c r="D369" t="s">
        <v>30</v>
      </c>
      <c r="E369">
        <v>1</v>
      </c>
      <c r="F369">
        <v>3</v>
      </c>
      <c r="G369" t="s">
        <v>24</v>
      </c>
      <c r="H369">
        <v>3771</v>
      </c>
      <c r="I369" t="s">
        <v>25</v>
      </c>
      <c r="J369">
        <v>1</v>
      </c>
      <c r="K369" t="s">
        <v>42</v>
      </c>
      <c r="L369" t="s">
        <v>27</v>
      </c>
      <c r="M369">
        <v>106850</v>
      </c>
      <c r="N369">
        <v>4</v>
      </c>
      <c r="O369">
        <v>11</v>
      </c>
      <c r="P369">
        <v>3</v>
      </c>
      <c r="Q369">
        <v>4</v>
      </c>
      <c r="R369">
        <v>2</v>
      </c>
      <c r="S369">
        <v>1</v>
      </c>
      <c r="T369">
        <v>0</v>
      </c>
      <c r="U369">
        <v>0</v>
      </c>
      <c r="V369">
        <f>COUNTIF(tbl_HRMaster[EmployeeID],tbl_HRMaster[[#This Row],[EmployeeID]])</f>
        <v>1</v>
      </c>
      <c r="W369">
        <f>IFERROR(INDEX(tbl_EmployeeSurvey[EnvironmentSatisfaction],MATCH(tbl_HRMaster[[#This Row],[EmployeeID]],tbl_EmployeeSurvey[EmployeeID],0)),"Not Found")</f>
        <v>3</v>
      </c>
      <c r="X369">
        <f>IFERROR(INDEX(tbl_EmployeeSurvey[JobSatisfaction],MATCH(tbl_HRMaster[[#This Row],[EmployeeID]],tbl_EmployeeSurvey[EmployeeID],0)),"Not Found")</f>
        <v>2</v>
      </c>
      <c r="Y369" s="5">
        <f>IFERROR(INDEX(tbl_EmployeeSurvey[WorkLifeBalance],MATCH(tbl_HRMaster[[#This Row],[EmployeeID]],tbl_EmployeeSurvey[EmployeeID],0)),"Not Found")</f>
        <v>3</v>
      </c>
      <c r="Z369" s="5">
        <f>IFERROR(VLOOKUP(tbl_HRMaster[[#This Row],[EmployeeID]],tbl_ManagerSurvey[[EmployeeID]:[PerformanceRating]],2,FALSE),"Not Found")</f>
        <v>3</v>
      </c>
      <c r="AA369" s="5">
        <f>IFERROR(VLOOKUP(tbl_HRMaster[[#This Row],[EmployeeID]],tbl_ManagerSurvey[[EmployeeID]:[PerformanceRating]],3,FALSE),"Not Found")</f>
        <v>3</v>
      </c>
      <c r="AB369" s="5" t="str">
        <f>IF(tbl_HRMaster[[#This Row],[Attrition]]="Yes","Left","Active")</f>
        <v>Active</v>
      </c>
      <c r="AC369" s="5" t="str">
        <f>_xlfn.IFS(tbl_HRMaster[[#This Row],[Age]]&lt;25,"Under 25",tbl_HRMaster[[#This Row],[Age]]&lt;35,"25-34",tbl_HRMaster[[#This Row],[Age]]&lt;45,"35-44",tbl_HRMaster[[#This Row],[Age]]&lt;55,"45-54",TRUE,"Above 54")</f>
        <v>35-44</v>
      </c>
      <c r="AD369" s="5" t="str">
        <f>_xlfn.IFS(
tbl_HRMaster[[#This Row],[YearsAtCompany]]&lt;2,"&lt; 2 Years",
tbl_HRMaster[[#This Row],[YearsAtCompany]]&lt;5,"2-4 Years",
tbl_HRMaster[[#This Row],[YearsAtCompany]]&lt;10,"5-9 Years",
TRUE,"10+ Years"
)</f>
        <v>&lt; 2 Years</v>
      </c>
      <c r="AE369" s="5">
        <f>IF(tbl_HRMaster[[#This Row],[Attrition]]="Yes",1,0)</f>
        <v>0</v>
      </c>
    </row>
    <row r="370" spans="1:31" x14ac:dyDescent="0.25">
      <c r="A370">
        <v>45</v>
      </c>
      <c r="B370" t="s">
        <v>28</v>
      </c>
      <c r="C370" t="s">
        <v>29</v>
      </c>
      <c r="D370" t="s">
        <v>30</v>
      </c>
      <c r="E370">
        <v>19</v>
      </c>
      <c r="F370">
        <v>4</v>
      </c>
      <c r="G370" t="s">
        <v>24</v>
      </c>
      <c r="H370">
        <v>247</v>
      </c>
      <c r="I370" t="s">
        <v>34</v>
      </c>
      <c r="J370">
        <v>3</v>
      </c>
      <c r="K370" t="s">
        <v>39</v>
      </c>
      <c r="L370" t="s">
        <v>27</v>
      </c>
      <c r="M370">
        <v>34410</v>
      </c>
      <c r="N370">
        <v>2</v>
      </c>
      <c r="O370">
        <v>13</v>
      </c>
      <c r="P370">
        <v>1</v>
      </c>
      <c r="Q370">
        <v>5</v>
      </c>
      <c r="R370">
        <v>5</v>
      </c>
      <c r="S370">
        <v>1</v>
      </c>
      <c r="T370">
        <v>0</v>
      </c>
      <c r="U370">
        <v>0</v>
      </c>
      <c r="V370">
        <f>COUNTIF(tbl_HRMaster[EmployeeID],tbl_HRMaster[[#This Row],[EmployeeID]])</f>
        <v>1</v>
      </c>
      <c r="W370">
        <f>IFERROR(INDEX(tbl_EmployeeSurvey[EnvironmentSatisfaction],MATCH(tbl_HRMaster[[#This Row],[EmployeeID]],tbl_EmployeeSurvey[EmployeeID],0)),"Not Found")</f>
        <v>1</v>
      </c>
      <c r="X370">
        <f>IFERROR(INDEX(tbl_EmployeeSurvey[JobSatisfaction],MATCH(tbl_HRMaster[[#This Row],[EmployeeID]],tbl_EmployeeSurvey[EmployeeID],0)),"Not Found")</f>
        <v>1</v>
      </c>
      <c r="Y370" s="5">
        <f>IFERROR(INDEX(tbl_EmployeeSurvey[WorkLifeBalance],MATCH(tbl_HRMaster[[#This Row],[EmployeeID]],tbl_EmployeeSurvey[EmployeeID],0)),"Not Found")</f>
        <v>3</v>
      </c>
      <c r="Z370" s="5">
        <f>IFERROR(VLOOKUP(tbl_HRMaster[[#This Row],[EmployeeID]],tbl_ManagerSurvey[[EmployeeID]:[PerformanceRating]],2,FALSE),"Not Found")</f>
        <v>3</v>
      </c>
      <c r="AA370" s="5">
        <f>IFERROR(VLOOKUP(tbl_HRMaster[[#This Row],[EmployeeID]],tbl_ManagerSurvey[[EmployeeID]:[PerformanceRating]],3,FALSE),"Not Found")</f>
        <v>3</v>
      </c>
      <c r="AB370" s="5" t="str">
        <f>IF(tbl_HRMaster[[#This Row],[Attrition]]="Yes","Left","Active")</f>
        <v>Left</v>
      </c>
      <c r="AC370" s="5" t="str">
        <f>_xlfn.IFS(tbl_HRMaster[[#This Row],[Age]]&lt;25,"Under 25",tbl_HRMaster[[#This Row],[Age]]&lt;35,"25-34",tbl_HRMaster[[#This Row],[Age]]&lt;45,"35-44",tbl_HRMaster[[#This Row],[Age]]&lt;55,"45-54",TRUE,"Above 54")</f>
        <v>45-54</v>
      </c>
      <c r="AD370" s="5" t="str">
        <f>_xlfn.IFS(
tbl_HRMaster[[#This Row],[YearsAtCompany]]&lt;2,"&lt; 2 Years",
tbl_HRMaster[[#This Row],[YearsAtCompany]]&lt;5,"2-4 Years",
tbl_HRMaster[[#This Row],[YearsAtCompany]]&lt;10,"5-9 Years",
TRUE,"10+ Years"
)</f>
        <v>&lt; 2 Years</v>
      </c>
      <c r="AE370" s="5">
        <f>IF(tbl_HRMaster[[#This Row],[Attrition]]="Yes",1,0)</f>
        <v>1</v>
      </c>
    </row>
    <row r="371" spans="1:31" x14ac:dyDescent="0.25">
      <c r="A371">
        <v>45</v>
      </c>
      <c r="B371" t="s">
        <v>28</v>
      </c>
      <c r="C371" t="s">
        <v>29</v>
      </c>
      <c r="D371" t="s">
        <v>30</v>
      </c>
      <c r="E371">
        <v>19</v>
      </c>
      <c r="F371">
        <v>4</v>
      </c>
      <c r="G371" t="s">
        <v>24</v>
      </c>
      <c r="H371">
        <v>1717</v>
      </c>
      <c r="I371" t="s">
        <v>34</v>
      </c>
      <c r="J371">
        <v>3</v>
      </c>
      <c r="K371" t="s">
        <v>39</v>
      </c>
      <c r="L371" t="s">
        <v>27</v>
      </c>
      <c r="M371">
        <v>34410</v>
      </c>
      <c r="N371">
        <v>2</v>
      </c>
      <c r="O371">
        <v>13</v>
      </c>
      <c r="P371">
        <v>1</v>
      </c>
      <c r="Q371">
        <v>5</v>
      </c>
      <c r="R371">
        <v>5</v>
      </c>
      <c r="S371">
        <v>1</v>
      </c>
      <c r="T371">
        <v>0</v>
      </c>
      <c r="U371">
        <v>0</v>
      </c>
      <c r="V371">
        <f>COUNTIF(tbl_HRMaster[EmployeeID],tbl_HRMaster[[#This Row],[EmployeeID]])</f>
        <v>1</v>
      </c>
      <c r="W371">
        <f>IFERROR(INDEX(tbl_EmployeeSurvey[EnvironmentSatisfaction],MATCH(tbl_HRMaster[[#This Row],[EmployeeID]],tbl_EmployeeSurvey[EmployeeID],0)),"Not Found")</f>
        <v>1</v>
      </c>
      <c r="X371">
        <f>IFERROR(INDEX(tbl_EmployeeSurvey[JobSatisfaction],MATCH(tbl_HRMaster[[#This Row],[EmployeeID]],tbl_EmployeeSurvey[EmployeeID],0)),"Not Found")</f>
        <v>1</v>
      </c>
      <c r="Y371" s="5">
        <f>IFERROR(INDEX(tbl_EmployeeSurvey[WorkLifeBalance],MATCH(tbl_HRMaster[[#This Row],[EmployeeID]],tbl_EmployeeSurvey[EmployeeID],0)),"Not Found")</f>
        <v>3</v>
      </c>
      <c r="Z371" s="5">
        <f>IFERROR(VLOOKUP(tbl_HRMaster[[#This Row],[EmployeeID]],tbl_ManagerSurvey[[EmployeeID]:[PerformanceRating]],2,FALSE),"Not Found")</f>
        <v>3</v>
      </c>
      <c r="AA371" s="5">
        <f>IFERROR(VLOOKUP(tbl_HRMaster[[#This Row],[EmployeeID]],tbl_ManagerSurvey[[EmployeeID]:[PerformanceRating]],3,FALSE),"Not Found")</f>
        <v>3</v>
      </c>
      <c r="AB371" s="5" t="str">
        <f>IF(tbl_HRMaster[[#This Row],[Attrition]]="Yes","Left","Active")</f>
        <v>Left</v>
      </c>
      <c r="AC371" s="5" t="str">
        <f>_xlfn.IFS(tbl_HRMaster[[#This Row],[Age]]&lt;25,"Under 25",tbl_HRMaster[[#This Row],[Age]]&lt;35,"25-34",tbl_HRMaster[[#This Row],[Age]]&lt;45,"35-44",tbl_HRMaster[[#This Row],[Age]]&lt;55,"45-54",TRUE,"Above 54")</f>
        <v>45-54</v>
      </c>
      <c r="AD371" s="5" t="str">
        <f>_xlfn.IFS(
tbl_HRMaster[[#This Row],[YearsAtCompany]]&lt;2,"&lt; 2 Years",
tbl_HRMaster[[#This Row],[YearsAtCompany]]&lt;5,"2-4 Years",
tbl_HRMaster[[#This Row],[YearsAtCompany]]&lt;10,"5-9 Years",
TRUE,"10+ Years"
)</f>
        <v>&lt; 2 Years</v>
      </c>
      <c r="AE371" s="5">
        <f>IF(tbl_HRMaster[[#This Row],[Attrition]]="Yes",1,0)</f>
        <v>1</v>
      </c>
    </row>
    <row r="372" spans="1:31" x14ac:dyDescent="0.25">
      <c r="A372">
        <v>45</v>
      </c>
      <c r="B372" t="s">
        <v>28</v>
      </c>
      <c r="C372" t="s">
        <v>29</v>
      </c>
      <c r="D372" t="s">
        <v>30</v>
      </c>
      <c r="E372">
        <v>19</v>
      </c>
      <c r="F372">
        <v>4</v>
      </c>
      <c r="G372" t="s">
        <v>24</v>
      </c>
      <c r="H372">
        <v>3187</v>
      </c>
      <c r="I372" t="s">
        <v>34</v>
      </c>
      <c r="J372">
        <v>3</v>
      </c>
      <c r="K372" t="s">
        <v>39</v>
      </c>
      <c r="L372" t="s">
        <v>27</v>
      </c>
      <c r="M372">
        <v>34410</v>
      </c>
      <c r="N372">
        <v>2</v>
      </c>
      <c r="O372">
        <v>13</v>
      </c>
      <c r="P372">
        <v>1</v>
      </c>
      <c r="Q372">
        <v>5</v>
      </c>
      <c r="R372">
        <v>5</v>
      </c>
      <c r="S372">
        <v>1</v>
      </c>
      <c r="T372">
        <v>0</v>
      </c>
      <c r="U372">
        <v>0</v>
      </c>
      <c r="V372">
        <f>COUNTIF(tbl_HRMaster[EmployeeID],tbl_HRMaster[[#This Row],[EmployeeID]])</f>
        <v>1</v>
      </c>
      <c r="W372">
        <f>IFERROR(INDEX(tbl_EmployeeSurvey[EnvironmentSatisfaction],MATCH(tbl_HRMaster[[#This Row],[EmployeeID]],tbl_EmployeeSurvey[EmployeeID],0)),"Not Found")</f>
        <v>1</v>
      </c>
      <c r="X372">
        <f>IFERROR(INDEX(tbl_EmployeeSurvey[JobSatisfaction],MATCH(tbl_HRMaster[[#This Row],[EmployeeID]],tbl_EmployeeSurvey[EmployeeID],0)),"Not Found")</f>
        <v>1</v>
      </c>
      <c r="Y372" s="5">
        <f>IFERROR(INDEX(tbl_EmployeeSurvey[WorkLifeBalance],MATCH(tbl_HRMaster[[#This Row],[EmployeeID]],tbl_EmployeeSurvey[EmployeeID],0)),"Not Found")</f>
        <v>3</v>
      </c>
      <c r="Z372" s="5">
        <f>IFERROR(VLOOKUP(tbl_HRMaster[[#This Row],[EmployeeID]],tbl_ManagerSurvey[[EmployeeID]:[PerformanceRating]],2,FALSE),"Not Found")</f>
        <v>3</v>
      </c>
      <c r="AA372" s="5">
        <f>IFERROR(VLOOKUP(tbl_HRMaster[[#This Row],[EmployeeID]],tbl_ManagerSurvey[[EmployeeID]:[PerformanceRating]],3,FALSE),"Not Found")</f>
        <v>3</v>
      </c>
      <c r="AB372" s="5" t="str">
        <f>IF(tbl_HRMaster[[#This Row],[Attrition]]="Yes","Left","Active")</f>
        <v>Left</v>
      </c>
      <c r="AC372" s="5" t="str">
        <f>_xlfn.IFS(tbl_HRMaster[[#This Row],[Age]]&lt;25,"Under 25",tbl_HRMaster[[#This Row],[Age]]&lt;35,"25-34",tbl_HRMaster[[#This Row],[Age]]&lt;45,"35-44",tbl_HRMaster[[#This Row],[Age]]&lt;55,"45-54",TRUE,"Above 54")</f>
        <v>45-54</v>
      </c>
      <c r="AD372" s="5" t="str">
        <f>_xlfn.IFS(
tbl_HRMaster[[#This Row],[YearsAtCompany]]&lt;2,"&lt; 2 Years",
tbl_HRMaster[[#This Row],[YearsAtCompany]]&lt;5,"2-4 Years",
tbl_HRMaster[[#This Row],[YearsAtCompany]]&lt;10,"5-9 Years",
TRUE,"10+ Years"
)</f>
        <v>&lt; 2 Years</v>
      </c>
      <c r="AE372" s="5">
        <f>IF(tbl_HRMaster[[#This Row],[Attrition]]="Yes",1,0)</f>
        <v>1</v>
      </c>
    </row>
    <row r="373" spans="1:31" x14ac:dyDescent="0.25">
      <c r="A373">
        <v>36</v>
      </c>
      <c r="B373" t="s">
        <v>21</v>
      </c>
      <c r="C373" t="s">
        <v>22</v>
      </c>
      <c r="D373" t="s">
        <v>30</v>
      </c>
      <c r="E373">
        <v>2</v>
      </c>
      <c r="F373">
        <v>3</v>
      </c>
      <c r="G373" t="s">
        <v>24</v>
      </c>
      <c r="H373">
        <v>1287</v>
      </c>
      <c r="I373" t="s">
        <v>34</v>
      </c>
      <c r="J373">
        <v>2</v>
      </c>
      <c r="K373" t="s">
        <v>43</v>
      </c>
      <c r="L373" t="s">
        <v>27</v>
      </c>
      <c r="M373">
        <v>43200</v>
      </c>
      <c r="N373">
        <v>3</v>
      </c>
      <c r="O373">
        <v>17</v>
      </c>
      <c r="P373">
        <v>0</v>
      </c>
      <c r="Q373">
        <v>5</v>
      </c>
      <c r="R373">
        <v>2</v>
      </c>
      <c r="S373">
        <v>1</v>
      </c>
      <c r="T373">
        <v>0</v>
      </c>
      <c r="U373">
        <v>0</v>
      </c>
      <c r="V373">
        <f>COUNTIF(tbl_HRMaster[EmployeeID],tbl_HRMaster[[#This Row],[EmployeeID]])</f>
        <v>1</v>
      </c>
      <c r="W373">
        <f>IFERROR(INDEX(tbl_EmployeeSurvey[EnvironmentSatisfaction],MATCH(tbl_HRMaster[[#This Row],[EmployeeID]],tbl_EmployeeSurvey[EmployeeID],0)),"Not Found")</f>
        <v>2</v>
      </c>
      <c r="X373">
        <f>IFERROR(INDEX(tbl_EmployeeSurvey[JobSatisfaction],MATCH(tbl_HRMaster[[#This Row],[EmployeeID]],tbl_EmployeeSurvey[EmployeeID],0)),"Not Found")</f>
        <v>4</v>
      </c>
      <c r="Y373" s="5">
        <f>IFERROR(INDEX(tbl_EmployeeSurvey[WorkLifeBalance],MATCH(tbl_HRMaster[[#This Row],[EmployeeID]],tbl_EmployeeSurvey[EmployeeID],0)),"Not Found")</f>
        <v>3</v>
      </c>
      <c r="Z373" s="5">
        <f>IFERROR(VLOOKUP(tbl_HRMaster[[#This Row],[EmployeeID]],tbl_ManagerSurvey[[EmployeeID]:[PerformanceRating]],2,FALSE),"Not Found")</f>
        <v>3</v>
      </c>
      <c r="AA373" s="5">
        <f>IFERROR(VLOOKUP(tbl_HRMaster[[#This Row],[EmployeeID]],tbl_ManagerSurvey[[EmployeeID]:[PerformanceRating]],3,FALSE),"Not Found")</f>
        <v>3</v>
      </c>
      <c r="AB373" s="5" t="str">
        <f>IF(tbl_HRMaster[[#This Row],[Attrition]]="Yes","Left","Active")</f>
        <v>Active</v>
      </c>
      <c r="AC373" s="5" t="str">
        <f>_xlfn.IFS(tbl_HRMaster[[#This Row],[Age]]&lt;25,"Under 25",tbl_HRMaster[[#This Row],[Age]]&lt;35,"25-34",tbl_HRMaster[[#This Row],[Age]]&lt;45,"35-44",tbl_HRMaster[[#This Row],[Age]]&lt;55,"45-54",TRUE,"Above 54")</f>
        <v>35-44</v>
      </c>
      <c r="AD373" s="5" t="str">
        <f>_xlfn.IFS(
tbl_HRMaster[[#This Row],[YearsAtCompany]]&lt;2,"&lt; 2 Years",
tbl_HRMaster[[#This Row],[YearsAtCompany]]&lt;5,"2-4 Years",
tbl_HRMaster[[#This Row],[YearsAtCompany]]&lt;10,"5-9 Years",
TRUE,"10+ Years"
)</f>
        <v>&lt; 2 Years</v>
      </c>
      <c r="AE373" s="5">
        <f>IF(tbl_HRMaster[[#This Row],[Attrition]]="Yes",1,0)</f>
        <v>0</v>
      </c>
    </row>
    <row r="374" spans="1:31" x14ac:dyDescent="0.25">
      <c r="A374">
        <v>36</v>
      </c>
      <c r="B374" t="s">
        <v>21</v>
      </c>
      <c r="C374" t="s">
        <v>22</v>
      </c>
      <c r="D374" t="s">
        <v>30</v>
      </c>
      <c r="E374">
        <v>2</v>
      </c>
      <c r="F374">
        <v>3</v>
      </c>
      <c r="G374" t="s">
        <v>24</v>
      </c>
      <c r="H374">
        <v>2757</v>
      </c>
      <c r="I374" t="s">
        <v>34</v>
      </c>
      <c r="J374">
        <v>2</v>
      </c>
      <c r="K374" t="s">
        <v>43</v>
      </c>
      <c r="L374" t="s">
        <v>27</v>
      </c>
      <c r="M374">
        <v>43200</v>
      </c>
      <c r="N374">
        <v>3</v>
      </c>
      <c r="O374">
        <v>17</v>
      </c>
      <c r="P374">
        <v>0</v>
      </c>
      <c r="Q374">
        <v>5</v>
      </c>
      <c r="R374">
        <v>2</v>
      </c>
      <c r="S374">
        <v>1</v>
      </c>
      <c r="T374">
        <v>0</v>
      </c>
      <c r="U374">
        <v>0</v>
      </c>
      <c r="V374">
        <f>COUNTIF(tbl_HRMaster[EmployeeID],tbl_HRMaster[[#This Row],[EmployeeID]])</f>
        <v>1</v>
      </c>
      <c r="W374">
        <f>IFERROR(INDEX(tbl_EmployeeSurvey[EnvironmentSatisfaction],MATCH(tbl_HRMaster[[#This Row],[EmployeeID]],tbl_EmployeeSurvey[EmployeeID],0)),"Not Found")</f>
        <v>2</v>
      </c>
      <c r="X374">
        <f>IFERROR(INDEX(tbl_EmployeeSurvey[JobSatisfaction],MATCH(tbl_HRMaster[[#This Row],[EmployeeID]],tbl_EmployeeSurvey[EmployeeID],0)),"Not Found")</f>
        <v>4</v>
      </c>
      <c r="Y374" s="5">
        <f>IFERROR(INDEX(tbl_EmployeeSurvey[WorkLifeBalance],MATCH(tbl_HRMaster[[#This Row],[EmployeeID]],tbl_EmployeeSurvey[EmployeeID],0)),"Not Found")</f>
        <v>3</v>
      </c>
      <c r="Z374" s="5">
        <f>IFERROR(VLOOKUP(tbl_HRMaster[[#This Row],[EmployeeID]],tbl_ManagerSurvey[[EmployeeID]:[PerformanceRating]],2,FALSE),"Not Found")</f>
        <v>3</v>
      </c>
      <c r="AA374" s="5">
        <f>IFERROR(VLOOKUP(tbl_HRMaster[[#This Row],[EmployeeID]],tbl_ManagerSurvey[[EmployeeID]:[PerformanceRating]],3,FALSE),"Not Found")</f>
        <v>3</v>
      </c>
      <c r="AB374" s="5" t="str">
        <f>IF(tbl_HRMaster[[#This Row],[Attrition]]="Yes","Left","Active")</f>
        <v>Active</v>
      </c>
      <c r="AC374" s="5" t="str">
        <f>_xlfn.IFS(tbl_HRMaster[[#This Row],[Age]]&lt;25,"Under 25",tbl_HRMaster[[#This Row],[Age]]&lt;35,"25-34",tbl_HRMaster[[#This Row],[Age]]&lt;45,"35-44",tbl_HRMaster[[#This Row],[Age]]&lt;55,"45-54",TRUE,"Above 54")</f>
        <v>35-44</v>
      </c>
      <c r="AD374" s="5" t="str">
        <f>_xlfn.IFS(
tbl_HRMaster[[#This Row],[YearsAtCompany]]&lt;2,"&lt; 2 Years",
tbl_HRMaster[[#This Row],[YearsAtCompany]]&lt;5,"2-4 Years",
tbl_HRMaster[[#This Row],[YearsAtCompany]]&lt;10,"5-9 Years",
TRUE,"10+ Years"
)</f>
        <v>&lt; 2 Years</v>
      </c>
      <c r="AE374" s="5">
        <f>IF(tbl_HRMaster[[#This Row],[Attrition]]="Yes",1,0)</f>
        <v>0</v>
      </c>
    </row>
    <row r="375" spans="1:31" x14ac:dyDescent="0.25">
      <c r="A375">
        <v>36</v>
      </c>
      <c r="B375" t="s">
        <v>21</v>
      </c>
      <c r="C375" t="s">
        <v>22</v>
      </c>
      <c r="D375" t="s">
        <v>30</v>
      </c>
      <c r="E375">
        <v>2</v>
      </c>
      <c r="F375">
        <v>3</v>
      </c>
      <c r="G375" t="s">
        <v>24</v>
      </c>
      <c r="H375">
        <v>4227</v>
      </c>
      <c r="I375" t="s">
        <v>34</v>
      </c>
      <c r="J375">
        <v>2</v>
      </c>
      <c r="K375" t="s">
        <v>43</v>
      </c>
      <c r="L375" t="s">
        <v>27</v>
      </c>
      <c r="M375">
        <v>43200</v>
      </c>
      <c r="N375">
        <v>2</v>
      </c>
      <c r="O375">
        <v>17</v>
      </c>
      <c r="P375">
        <v>0</v>
      </c>
      <c r="Q375">
        <v>5</v>
      </c>
      <c r="R375">
        <v>2</v>
      </c>
      <c r="S375">
        <v>1</v>
      </c>
      <c r="T375">
        <v>0</v>
      </c>
      <c r="U375">
        <v>0</v>
      </c>
      <c r="V375">
        <f>COUNTIF(tbl_HRMaster[EmployeeID],tbl_HRMaster[[#This Row],[EmployeeID]])</f>
        <v>1</v>
      </c>
      <c r="W375">
        <f>IFERROR(INDEX(tbl_EmployeeSurvey[EnvironmentSatisfaction],MATCH(tbl_HRMaster[[#This Row],[EmployeeID]],tbl_EmployeeSurvey[EmployeeID],0)),"Not Found")</f>
        <v>2</v>
      </c>
      <c r="X375">
        <f>IFERROR(INDEX(tbl_EmployeeSurvey[JobSatisfaction],MATCH(tbl_HRMaster[[#This Row],[EmployeeID]],tbl_EmployeeSurvey[EmployeeID],0)),"Not Found")</f>
        <v>4</v>
      </c>
      <c r="Y375" s="5">
        <f>IFERROR(INDEX(tbl_EmployeeSurvey[WorkLifeBalance],MATCH(tbl_HRMaster[[#This Row],[EmployeeID]],tbl_EmployeeSurvey[EmployeeID],0)),"Not Found")</f>
        <v>3</v>
      </c>
      <c r="Z375" s="5">
        <f>IFERROR(VLOOKUP(tbl_HRMaster[[#This Row],[EmployeeID]],tbl_ManagerSurvey[[EmployeeID]:[PerformanceRating]],2,FALSE),"Not Found")</f>
        <v>3</v>
      </c>
      <c r="AA375" s="5">
        <f>IFERROR(VLOOKUP(tbl_HRMaster[[#This Row],[EmployeeID]],tbl_ManagerSurvey[[EmployeeID]:[PerformanceRating]],3,FALSE),"Not Found")</f>
        <v>3</v>
      </c>
      <c r="AB375" s="5" t="str">
        <f>IF(tbl_HRMaster[[#This Row],[Attrition]]="Yes","Left","Active")</f>
        <v>Active</v>
      </c>
      <c r="AC375" s="5" t="str">
        <f>_xlfn.IFS(tbl_HRMaster[[#This Row],[Age]]&lt;25,"Under 25",tbl_HRMaster[[#This Row],[Age]]&lt;35,"25-34",tbl_HRMaster[[#This Row],[Age]]&lt;45,"35-44",tbl_HRMaster[[#This Row],[Age]]&lt;55,"45-54",TRUE,"Above 54")</f>
        <v>35-44</v>
      </c>
      <c r="AD375" s="5" t="str">
        <f>_xlfn.IFS(
tbl_HRMaster[[#This Row],[YearsAtCompany]]&lt;2,"&lt; 2 Years",
tbl_HRMaster[[#This Row],[YearsAtCompany]]&lt;5,"2-4 Years",
tbl_HRMaster[[#This Row],[YearsAtCompany]]&lt;10,"5-9 Years",
TRUE,"10+ Years"
)</f>
        <v>&lt; 2 Years</v>
      </c>
      <c r="AE375" s="5">
        <f>IF(tbl_HRMaster[[#This Row],[Attrition]]="Yes",1,0)</f>
        <v>0</v>
      </c>
    </row>
    <row r="376" spans="1:31" x14ac:dyDescent="0.25">
      <c r="A376">
        <v>29</v>
      </c>
      <c r="B376" t="s">
        <v>21</v>
      </c>
      <c r="C376" t="s">
        <v>22</v>
      </c>
      <c r="D376" t="s">
        <v>30</v>
      </c>
      <c r="E376">
        <v>23</v>
      </c>
      <c r="F376">
        <v>4</v>
      </c>
      <c r="G376" t="s">
        <v>24</v>
      </c>
      <c r="H376">
        <v>847</v>
      </c>
      <c r="I376" t="s">
        <v>25</v>
      </c>
      <c r="J376">
        <v>2</v>
      </c>
      <c r="K376" t="s">
        <v>26</v>
      </c>
      <c r="L376" t="s">
        <v>27</v>
      </c>
      <c r="M376">
        <v>45370</v>
      </c>
      <c r="N376">
        <v>6</v>
      </c>
      <c r="O376">
        <v>18</v>
      </c>
      <c r="P376">
        <v>1</v>
      </c>
      <c r="Q376">
        <v>5</v>
      </c>
      <c r="R376">
        <v>5</v>
      </c>
      <c r="S376">
        <v>1</v>
      </c>
      <c r="T376">
        <v>0</v>
      </c>
      <c r="U376">
        <v>0</v>
      </c>
      <c r="V376">
        <f>COUNTIF(tbl_HRMaster[EmployeeID],tbl_HRMaster[[#This Row],[EmployeeID]])</f>
        <v>1</v>
      </c>
      <c r="W376">
        <f>IFERROR(INDEX(tbl_EmployeeSurvey[EnvironmentSatisfaction],MATCH(tbl_HRMaster[[#This Row],[EmployeeID]],tbl_EmployeeSurvey[EmployeeID],0)),"Not Found")</f>
        <v>3</v>
      </c>
      <c r="X376">
        <f>IFERROR(INDEX(tbl_EmployeeSurvey[JobSatisfaction],MATCH(tbl_HRMaster[[#This Row],[EmployeeID]],tbl_EmployeeSurvey[EmployeeID],0)),"Not Found")</f>
        <v>3</v>
      </c>
      <c r="Y376" s="5">
        <f>IFERROR(INDEX(tbl_EmployeeSurvey[WorkLifeBalance],MATCH(tbl_HRMaster[[#This Row],[EmployeeID]],tbl_EmployeeSurvey[EmployeeID],0)),"Not Found")</f>
        <v>2</v>
      </c>
      <c r="Z376" s="5">
        <f>IFERROR(VLOOKUP(tbl_HRMaster[[#This Row],[EmployeeID]],tbl_ManagerSurvey[[EmployeeID]:[PerformanceRating]],2,FALSE),"Not Found")</f>
        <v>4</v>
      </c>
      <c r="AA376" s="5">
        <f>IFERROR(VLOOKUP(tbl_HRMaster[[#This Row],[EmployeeID]],tbl_ManagerSurvey[[EmployeeID]:[PerformanceRating]],3,FALSE),"Not Found")</f>
        <v>3</v>
      </c>
      <c r="AB376" s="5" t="str">
        <f>IF(tbl_HRMaster[[#This Row],[Attrition]]="Yes","Left","Active")</f>
        <v>Active</v>
      </c>
      <c r="AC376" s="5" t="str">
        <f>_xlfn.IFS(tbl_HRMaster[[#This Row],[Age]]&lt;25,"Under 25",tbl_HRMaster[[#This Row],[Age]]&lt;35,"25-34",tbl_HRMaster[[#This Row],[Age]]&lt;45,"35-44",tbl_HRMaster[[#This Row],[Age]]&lt;55,"45-54",TRUE,"Above 54")</f>
        <v>25-34</v>
      </c>
      <c r="AD376" s="5" t="str">
        <f>_xlfn.IFS(
tbl_HRMaster[[#This Row],[YearsAtCompany]]&lt;2,"&lt; 2 Years",
tbl_HRMaster[[#This Row],[YearsAtCompany]]&lt;5,"2-4 Years",
tbl_HRMaster[[#This Row],[YearsAtCompany]]&lt;10,"5-9 Years",
TRUE,"10+ Years"
)</f>
        <v>&lt; 2 Years</v>
      </c>
      <c r="AE376" s="5">
        <f>IF(tbl_HRMaster[[#This Row],[Attrition]]="Yes",1,0)</f>
        <v>0</v>
      </c>
    </row>
    <row r="377" spans="1:31" x14ac:dyDescent="0.25">
      <c r="A377">
        <v>29</v>
      </c>
      <c r="B377" t="s">
        <v>21</v>
      </c>
      <c r="C377" t="s">
        <v>22</v>
      </c>
      <c r="D377" t="s">
        <v>30</v>
      </c>
      <c r="E377">
        <v>23</v>
      </c>
      <c r="F377">
        <v>4</v>
      </c>
      <c r="G377" t="s">
        <v>24</v>
      </c>
      <c r="H377">
        <v>2317</v>
      </c>
      <c r="I377" t="s">
        <v>25</v>
      </c>
      <c r="J377">
        <v>2</v>
      </c>
      <c r="K377" t="s">
        <v>26</v>
      </c>
      <c r="L377" t="s">
        <v>27</v>
      </c>
      <c r="M377">
        <v>45370</v>
      </c>
      <c r="N377">
        <v>6</v>
      </c>
      <c r="O377">
        <v>18</v>
      </c>
      <c r="P377">
        <v>1</v>
      </c>
      <c r="Q377">
        <v>5</v>
      </c>
      <c r="R377">
        <v>5</v>
      </c>
      <c r="S377">
        <v>1</v>
      </c>
      <c r="T377">
        <v>0</v>
      </c>
      <c r="U377">
        <v>0</v>
      </c>
      <c r="V377">
        <f>COUNTIF(tbl_HRMaster[EmployeeID],tbl_HRMaster[[#This Row],[EmployeeID]])</f>
        <v>1</v>
      </c>
      <c r="W377">
        <f>IFERROR(INDEX(tbl_EmployeeSurvey[EnvironmentSatisfaction],MATCH(tbl_HRMaster[[#This Row],[EmployeeID]],tbl_EmployeeSurvey[EmployeeID],0)),"Not Found")</f>
        <v>3</v>
      </c>
      <c r="X377">
        <f>IFERROR(INDEX(tbl_EmployeeSurvey[JobSatisfaction],MATCH(tbl_HRMaster[[#This Row],[EmployeeID]],tbl_EmployeeSurvey[EmployeeID],0)),"Not Found")</f>
        <v>3</v>
      </c>
      <c r="Y377" s="5">
        <f>IFERROR(INDEX(tbl_EmployeeSurvey[WorkLifeBalance],MATCH(tbl_HRMaster[[#This Row],[EmployeeID]],tbl_EmployeeSurvey[EmployeeID],0)),"Not Found")</f>
        <v>2</v>
      </c>
      <c r="Z377" s="5">
        <f>IFERROR(VLOOKUP(tbl_HRMaster[[#This Row],[EmployeeID]],tbl_ManagerSurvey[[EmployeeID]:[PerformanceRating]],2,FALSE),"Not Found")</f>
        <v>4</v>
      </c>
      <c r="AA377" s="5">
        <f>IFERROR(VLOOKUP(tbl_HRMaster[[#This Row],[EmployeeID]],tbl_ManagerSurvey[[EmployeeID]:[PerformanceRating]],3,FALSE),"Not Found")</f>
        <v>3</v>
      </c>
      <c r="AB377" s="5" t="str">
        <f>IF(tbl_HRMaster[[#This Row],[Attrition]]="Yes","Left","Active")</f>
        <v>Active</v>
      </c>
      <c r="AC377" s="5" t="str">
        <f>_xlfn.IFS(tbl_HRMaster[[#This Row],[Age]]&lt;25,"Under 25",tbl_HRMaster[[#This Row],[Age]]&lt;35,"25-34",tbl_HRMaster[[#This Row],[Age]]&lt;45,"35-44",tbl_HRMaster[[#This Row],[Age]]&lt;55,"45-54",TRUE,"Above 54")</f>
        <v>25-34</v>
      </c>
      <c r="AD377" s="5" t="str">
        <f>_xlfn.IFS(
tbl_HRMaster[[#This Row],[YearsAtCompany]]&lt;2,"&lt; 2 Years",
tbl_HRMaster[[#This Row],[YearsAtCompany]]&lt;5,"2-4 Years",
tbl_HRMaster[[#This Row],[YearsAtCompany]]&lt;10,"5-9 Years",
TRUE,"10+ Years"
)</f>
        <v>&lt; 2 Years</v>
      </c>
      <c r="AE377" s="5">
        <f>IF(tbl_HRMaster[[#This Row],[Attrition]]="Yes",1,0)</f>
        <v>0</v>
      </c>
    </row>
    <row r="378" spans="1:31" x14ac:dyDescent="0.25">
      <c r="A378">
        <v>29</v>
      </c>
      <c r="B378" t="s">
        <v>21</v>
      </c>
      <c r="C378" t="s">
        <v>22</v>
      </c>
      <c r="D378" t="s">
        <v>30</v>
      </c>
      <c r="E378">
        <v>23</v>
      </c>
      <c r="F378">
        <v>4</v>
      </c>
      <c r="G378" t="s">
        <v>24</v>
      </c>
      <c r="H378">
        <v>3787</v>
      </c>
      <c r="I378" t="s">
        <v>25</v>
      </c>
      <c r="J378">
        <v>2</v>
      </c>
      <c r="K378" t="s">
        <v>26</v>
      </c>
      <c r="L378" t="s">
        <v>27</v>
      </c>
      <c r="M378">
        <v>45370</v>
      </c>
      <c r="N378">
        <v>6</v>
      </c>
      <c r="O378">
        <v>18</v>
      </c>
      <c r="P378">
        <v>1</v>
      </c>
      <c r="Q378">
        <v>5</v>
      </c>
      <c r="R378">
        <v>5</v>
      </c>
      <c r="S378">
        <v>1</v>
      </c>
      <c r="T378">
        <v>0</v>
      </c>
      <c r="U378">
        <v>0</v>
      </c>
      <c r="V378">
        <f>COUNTIF(tbl_HRMaster[EmployeeID],tbl_HRMaster[[#This Row],[EmployeeID]])</f>
        <v>1</v>
      </c>
      <c r="W378">
        <f>IFERROR(INDEX(tbl_EmployeeSurvey[EnvironmentSatisfaction],MATCH(tbl_HRMaster[[#This Row],[EmployeeID]],tbl_EmployeeSurvey[EmployeeID],0)),"Not Found")</f>
        <v>3</v>
      </c>
      <c r="X378">
        <f>IFERROR(INDEX(tbl_EmployeeSurvey[JobSatisfaction],MATCH(tbl_HRMaster[[#This Row],[EmployeeID]],tbl_EmployeeSurvey[EmployeeID],0)),"Not Found")</f>
        <v>3</v>
      </c>
      <c r="Y378" s="5">
        <f>IFERROR(INDEX(tbl_EmployeeSurvey[WorkLifeBalance],MATCH(tbl_HRMaster[[#This Row],[EmployeeID]],tbl_EmployeeSurvey[EmployeeID],0)),"Not Found")</f>
        <v>2</v>
      </c>
      <c r="Z378" s="5">
        <f>IFERROR(VLOOKUP(tbl_HRMaster[[#This Row],[EmployeeID]],tbl_ManagerSurvey[[EmployeeID]:[PerformanceRating]],2,FALSE),"Not Found")</f>
        <v>4</v>
      </c>
      <c r="AA378" s="5">
        <f>IFERROR(VLOOKUP(tbl_HRMaster[[#This Row],[EmployeeID]],tbl_ManagerSurvey[[EmployeeID]:[PerformanceRating]],3,FALSE),"Not Found")</f>
        <v>3</v>
      </c>
      <c r="AB378" s="5" t="str">
        <f>IF(tbl_HRMaster[[#This Row],[Attrition]]="Yes","Left","Active")</f>
        <v>Active</v>
      </c>
      <c r="AC378" s="5" t="str">
        <f>_xlfn.IFS(tbl_HRMaster[[#This Row],[Age]]&lt;25,"Under 25",tbl_HRMaster[[#This Row],[Age]]&lt;35,"25-34",tbl_HRMaster[[#This Row],[Age]]&lt;45,"35-44",tbl_HRMaster[[#This Row],[Age]]&lt;55,"45-54",TRUE,"Above 54")</f>
        <v>25-34</v>
      </c>
      <c r="AD378" s="5" t="str">
        <f>_xlfn.IFS(
tbl_HRMaster[[#This Row],[YearsAtCompany]]&lt;2,"&lt; 2 Years",
tbl_HRMaster[[#This Row],[YearsAtCompany]]&lt;5,"2-4 Years",
tbl_HRMaster[[#This Row],[YearsAtCompany]]&lt;10,"5-9 Years",
TRUE,"10+ Years"
)</f>
        <v>&lt; 2 Years</v>
      </c>
      <c r="AE378" s="5">
        <f>IF(tbl_HRMaster[[#This Row],[Attrition]]="Yes",1,0)</f>
        <v>0</v>
      </c>
    </row>
    <row r="379" spans="1:31" x14ac:dyDescent="0.25">
      <c r="A379">
        <v>27</v>
      </c>
      <c r="B379" t="s">
        <v>21</v>
      </c>
      <c r="C379" t="s">
        <v>22</v>
      </c>
      <c r="D379" t="s">
        <v>30</v>
      </c>
      <c r="E379">
        <v>2</v>
      </c>
      <c r="F379">
        <v>3</v>
      </c>
      <c r="G379" t="s">
        <v>24</v>
      </c>
      <c r="H379">
        <v>713</v>
      </c>
      <c r="I379" t="s">
        <v>25</v>
      </c>
      <c r="J379">
        <v>2</v>
      </c>
      <c r="K379" t="s">
        <v>40</v>
      </c>
      <c r="L379" t="s">
        <v>27</v>
      </c>
      <c r="M379">
        <v>48510</v>
      </c>
      <c r="N379">
        <v>8</v>
      </c>
      <c r="O379">
        <v>18</v>
      </c>
      <c r="P379">
        <v>0</v>
      </c>
      <c r="Q379">
        <v>5</v>
      </c>
      <c r="R379">
        <v>2</v>
      </c>
      <c r="S379">
        <v>1</v>
      </c>
      <c r="T379">
        <v>0</v>
      </c>
      <c r="U379">
        <v>0</v>
      </c>
      <c r="V379">
        <f>COUNTIF(tbl_HRMaster[EmployeeID],tbl_HRMaster[[#This Row],[EmployeeID]])</f>
        <v>1</v>
      </c>
      <c r="W379">
        <f>IFERROR(INDEX(tbl_EmployeeSurvey[EnvironmentSatisfaction],MATCH(tbl_HRMaster[[#This Row],[EmployeeID]],tbl_EmployeeSurvey[EmployeeID],0)),"Not Found")</f>
        <v>3</v>
      </c>
      <c r="X379">
        <f>IFERROR(INDEX(tbl_EmployeeSurvey[JobSatisfaction],MATCH(tbl_HRMaster[[#This Row],[EmployeeID]],tbl_EmployeeSurvey[EmployeeID],0)),"Not Found")</f>
        <v>4</v>
      </c>
      <c r="Y379" s="5">
        <f>IFERROR(INDEX(tbl_EmployeeSurvey[WorkLifeBalance],MATCH(tbl_HRMaster[[#This Row],[EmployeeID]],tbl_EmployeeSurvey[EmployeeID],0)),"Not Found")</f>
        <v>3</v>
      </c>
      <c r="Z379" s="5">
        <f>IFERROR(VLOOKUP(tbl_HRMaster[[#This Row],[EmployeeID]],tbl_ManagerSurvey[[EmployeeID]:[PerformanceRating]],2,FALSE),"Not Found")</f>
        <v>3</v>
      </c>
      <c r="AA379" s="5">
        <f>IFERROR(VLOOKUP(tbl_HRMaster[[#This Row],[EmployeeID]],tbl_ManagerSurvey[[EmployeeID]:[PerformanceRating]],3,FALSE),"Not Found")</f>
        <v>3</v>
      </c>
      <c r="AB379" s="5" t="str">
        <f>IF(tbl_HRMaster[[#This Row],[Attrition]]="Yes","Left","Active")</f>
        <v>Active</v>
      </c>
      <c r="AC379" s="5" t="str">
        <f>_xlfn.IFS(tbl_HRMaster[[#This Row],[Age]]&lt;25,"Under 25",tbl_HRMaster[[#This Row],[Age]]&lt;35,"25-34",tbl_HRMaster[[#This Row],[Age]]&lt;45,"35-44",tbl_HRMaster[[#This Row],[Age]]&lt;55,"45-54",TRUE,"Above 54")</f>
        <v>25-34</v>
      </c>
      <c r="AD379" s="5" t="str">
        <f>_xlfn.IFS(
tbl_HRMaster[[#This Row],[YearsAtCompany]]&lt;2,"&lt; 2 Years",
tbl_HRMaster[[#This Row],[YearsAtCompany]]&lt;5,"2-4 Years",
tbl_HRMaster[[#This Row],[YearsAtCompany]]&lt;10,"5-9 Years",
TRUE,"10+ Years"
)</f>
        <v>&lt; 2 Years</v>
      </c>
      <c r="AE379" s="5">
        <f>IF(tbl_HRMaster[[#This Row],[Attrition]]="Yes",1,0)</f>
        <v>0</v>
      </c>
    </row>
    <row r="380" spans="1:31" x14ac:dyDescent="0.25">
      <c r="A380">
        <v>27</v>
      </c>
      <c r="B380" t="s">
        <v>21</v>
      </c>
      <c r="C380" t="s">
        <v>22</v>
      </c>
      <c r="D380" t="s">
        <v>30</v>
      </c>
      <c r="E380">
        <v>2</v>
      </c>
      <c r="F380">
        <v>3</v>
      </c>
      <c r="G380" t="s">
        <v>24</v>
      </c>
      <c r="H380">
        <v>2183</v>
      </c>
      <c r="I380" t="s">
        <v>25</v>
      </c>
      <c r="J380">
        <v>2</v>
      </c>
      <c r="K380" t="s">
        <v>40</v>
      </c>
      <c r="L380" t="s">
        <v>27</v>
      </c>
      <c r="M380">
        <v>48510</v>
      </c>
      <c r="N380">
        <v>8</v>
      </c>
      <c r="O380">
        <v>18</v>
      </c>
      <c r="P380">
        <v>0</v>
      </c>
      <c r="Q380">
        <v>5</v>
      </c>
      <c r="R380">
        <v>2</v>
      </c>
      <c r="S380">
        <v>1</v>
      </c>
      <c r="T380">
        <v>0</v>
      </c>
      <c r="U380">
        <v>0</v>
      </c>
      <c r="V380">
        <f>COUNTIF(tbl_HRMaster[EmployeeID],tbl_HRMaster[[#This Row],[EmployeeID]])</f>
        <v>1</v>
      </c>
      <c r="W380">
        <f>IFERROR(INDEX(tbl_EmployeeSurvey[EnvironmentSatisfaction],MATCH(tbl_HRMaster[[#This Row],[EmployeeID]],tbl_EmployeeSurvey[EmployeeID],0)),"Not Found")</f>
        <v>3</v>
      </c>
      <c r="X380">
        <f>IFERROR(INDEX(tbl_EmployeeSurvey[JobSatisfaction],MATCH(tbl_HRMaster[[#This Row],[EmployeeID]],tbl_EmployeeSurvey[EmployeeID],0)),"Not Found")</f>
        <v>3</v>
      </c>
      <c r="Y380" s="5">
        <f>IFERROR(INDEX(tbl_EmployeeSurvey[WorkLifeBalance],MATCH(tbl_HRMaster[[#This Row],[EmployeeID]],tbl_EmployeeSurvey[EmployeeID],0)),"Not Found")</f>
        <v>3</v>
      </c>
      <c r="Z380" s="5">
        <f>IFERROR(VLOOKUP(tbl_HRMaster[[#This Row],[EmployeeID]],tbl_ManagerSurvey[[EmployeeID]:[PerformanceRating]],2,FALSE),"Not Found")</f>
        <v>3</v>
      </c>
      <c r="AA380" s="5">
        <f>IFERROR(VLOOKUP(tbl_HRMaster[[#This Row],[EmployeeID]],tbl_ManagerSurvey[[EmployeeID]:[PerformanceRating]],3,FALSE),"Not Found")</f>
        <v>3</v>
      </c>
      <c r="AB380" s="5" t="str">
        <f>IF(tbl_HRMaster[[#This Row],[Attrition]]="Yes","Left","Active")</f>
        <v>Active</v>
      </c>
      <c r="AC380" s="5" t="str">
        <f>_xlfn.IFS(tbl_HRMaster[[#This Row],[Age]]&lt;25,"Under 25",tbl_HRMaster[[#This Row],[Age]]&lt;35,"25-34",tbl_HRMaster[[#This Row],[Age]]&lt;45,"35-44",tbl_HRMaster[[#This Row],[Age]]&lt;55,"45-54",TRUE,"Above 54")</f>
        <v>25-34</v>
      </c>
      <c r="AD380" s="5" t="str">
        <f>_xlfn.IFS(
tbl_HRMaster[[#This Row],[YearsAtCompany]]&lt;2,"&lt; 2 Years",
tbl_HRMaster[[#This Row],[YearsAtCompany]]&lt;5,"2-4 Years",
tbl_HRMaster[[#This Row],[YearsAtCompany]]&lt;10,"5-9 Years",
TRUE,"10+ Years"
)</f>
        <v>&lt; 2 Years</v>
      </c>
      <c r="AE380" s="5">
        <f>IF(tbl_HRMaster[[#This Row],[Attrition]]="Yes",1,0)</f>
        <v>0</v>
      </c>
    </row>
    <row r="381" spans="1:31" x14ac:dyDescent="0.25">
      <c r="A381">
        <v>27</v>
      </c>
      <c r="B381" t="s">
        <v>21</v>
      </c>
      <c r="C381" t="s">
        <v>22</v>
      </c>
      <c r="D381" t="s">
        <v>30</v>
      </c>
      <c r="E381">
        <v>2</v>
      </c>
      <c r="F381">
        <v>3</v>
      </c>
      <c r="G381" t="s">
        <v>24</v>
      </c>
      <c r="H381">
        <v>3653</v>
      </c>
      <c r="I381" t="s">
        <v>25</v>
      </c>
      <c r="J381">
        <v>2</v>
      </c>
      <c r="K381" t="s">
        <v>40</v>
      </c>
      <c r="L381" t="s">
        <v>27</v>
      </c>
      <c r="M381">
        <v>48510</v>
      </c>
      <c r="N381">
        <v>8</v>
      </c>
      <c r="O381">
        <v>18</v>
      </c>
      <c r="P381">
        <v>0</v>
      </c>
      <c r="Q381">
        <v>5</v>
      </c>
      <c r="R381">
        <v>2</v>
      </c>
      <c r="S381">
        <v>1</v>
      </c>
      <c r="T381">
        <v>0</v>
      </c>
      <c r="U381">
        <v>0</v>
      </c>
      <c r="V381">
        <f>COUNTIF(tbl_HRMaster[EmployeeID],tbl_HRMaster[[#This Row],[EmployeeID]])</f>
        <v>1</v>
      </c>
      <c r="W381">
        <f>IFERROR(INDEX(tbl_EmployeeSurvey[EnvironmentSatisfaction],MATCH(tbl_HRMaster[[#This Row],[EmployeeID]],tbl_EmployeeSurvey[EmployeeID],0)),"Not Found")</f>
        <v>3</v>
      </c>
      <c r="X381">
        <f>IFERROR(INDEX(tbl_EmployeeSurvey[JobSatisfaction],MATCH(tbl_HRMaster[[#This Row],[EmployeeID]],tbl_EmployeeSurvey[EmployeeID],0)),"Not Found")</f>
        <v>4</v>
      </c>
      <c r="Y381" s="5">
        <f>IFERROR(INDEX(tbl_EmployeeSurvey[WorkLifeBalance],MATCH(tbl_HRMaster[[#This Row],[EmployeeID]],tbl_EmployeeSurvey[EmployeeID],0)),"Not Found")</f>
        <v>3</v>
      </c>
      <c r="Z381" s="5">
        <f>IFERROR(VLOOKUP(tbl_HRMaster[[#This Row],[EmployeeID]],tbl_ManagerSurvey[[EmployeeID]:[PerformanceRating]],2,FALSE),"Not Found")</f>
        <v>3</v>
      </c>
      <c r="AA381" s="5">
        <f>IFERROR(VLOOKUP(tbl_HRMaster[[#This Row],[EmployeeID]],tbl_ManagerSurvey[[EmployeeID]:[PerformanceRating]],3,FALSE),"Not Found")</f>
        <v>3</v>
      </c>
      <c r="AB381" s="5" t="str">
        <f>IF(tbl_HRMaster[[#This Row],[Attrition]]="Yes","Left","Active")</f>
        <v>Active</v>
      </c>
      <c r="AC381" s="5" t="str">
        <f>_xlfn.IFS(tbl_HRMaster[[#This Row],[Age]]&lt;25,"Under 25",tbl_HRMaster[[#This Row],[Age]]&lt;35,"25-34",tbl_HRMaster[[#This Row],[Age]]&lt;45,"35-44",tbl_HRMaster[[#This Row],[Age]]&lt;55,"45-54",TRUE,"Above 54")</f>
        <v>25-34</v>
      </c>
      <c r="AD381" s="5" t="str">
        <f>_xlfn.IFS(
tbl_HRMaster[[#This Row],[YearsAtCompany]]&lt;2,"&lt; 2 Years",
tbl_HRMaster[[#This Row],[YearsAtCompany]]&lt;5,"2-4 Years",
tbl_HRMaster[[#This Row],[YearsAtCompany]]&lt;10,"5-9 Years",
TRUE,"10+ Years"
)</f>
        <v>&lt; 2 Years</v>
      </c>
      <c r="AE381" s="5">
        <f>IF(tbl_HRMaster[[#This Row],[Attrition]]="Yes",1,0)</f>
        <v>0</v>
      </c>
    </row>
    <row r="382" spans="1:31" x14ac:dyDescent="0.25">
      <c r="A382">
        <v>41</v>
      </c>
      <c r="B382" t="s">
        <v>28</v>
      </c>
      <c r="C382" t="s">
        <v>36</v>
      </c>
      <c r="D382" t="s">
        <v>30</v>
      </c>
      <c r="E382">
        <v>12</v>
      </c>
      <c r="F382">
        <v>3</v>
      </c>
      <c r="G382" t="s">
        <v>24</v>
      </c>
      <c r="H382">
        <v>607</v>
      </c>
      <c r="I382" t="s">
        <v>34</v>
      </c>
      <c r="J382">
        <v>2</v>
      </c>
      <c r="K382" t="s">
        <v>43</v>
      </c>
      <c r="L382" t="s">
        <v>41</v>
      </c>
      <c r="M382">
        <v>195660</v>
      </c>
      <c r="N382">
        <v>6</v>
      </c>
      <c r="O382">
        <v>16</v>
      </c>
      <c r="P382">
        <v>0</v>
      </c>
      <c r="Q382">
        <v>5</v>
      </c>
      <c r="R382">
        <v>2</v>
      </c>
      <c r="S382">
        <v>1</v>
      </c>
      <c r="T382">
        <v>0</v>
      </c>
      <c r="U382">
        <v>0</v>
      </c>
      <c r="V382">
        <f>COUNTIF(tbl_HRMaster[EmployeeID],tbl_HRMaster[[#This Row],[EmployeeID]])</f>
        <v>1</v>
      </c>
      <c r="W382">
        <f>IFERROR(INDEX(tbl_EmployeeSurvey[EnvironmentSatisfaction],MATCH(tbl_HRMaster[[#This Row],[EmployeeID]],tbl_EmployeeSurvey[EmployeeID],0)),"Not Found")</f>
        <v>1</v>
      </c>
      <c r="X382">
        <f>IFERROR(INDEX(tbl_EmployeeSurvey[JobSatisfaction],MATCH(tbl_HRMaster[[#This Row],[EmployeeID]],tbl_EmployeeSurvey[EmployeeID],0)),"Not Found")</f>
        <v>1</v>
      </c>
      <c r="Y382" s="5">
        <f>IFERROR(INDEX(tbl_EmployeeSurvey[WorkLifeBalance],MATCH(tbl_HRMaster[[#This Row],[EmployeeID]],tbl_EmployeeSurvey[EmployeeID],0)),"Not Found")</f>
        <v>1</v>
      </c>
      <c r="Z382" s="5">
        <f>IFERROR(VLOOKUP(tbl_HRMaster[[#This Row],[EmployeeID]],tbl_ManagerSurvey[[EmployeeID]:[PerformanceRating]],2,FALSE),"Not Found")</f>
        <v>4</v>
      </c>
      <c r="AA382" s="5">
        <f>IFERROR(VLOOKUP(tbl_HRMaster[[#This Row],[EmployeeID]],tbl_ManagerSurvey[[EmployeeID]:[PerformanceRating]],3,FALSE),"Not Found")</f>
        <v>3</v>
      </c>
      <c r="AB382" s="5" t="str">
        <f>IF(tbl_HRMaster[[#This Row],[Attrition]]="Yes","Left","Active")</f>
        <v>Left</v>
      </c>
      <c r="AC382" s="5" t="str">
        <f>_xlfn.IFS(tbl_HRMaster[[#This Row],[Age]]&lt;25,"Under 25",tbl_HRMaster[[#This Row],[Age]]&lt;35,"25-34",tbl_HRMaster[[#This Row],[Age]]&lt;45,"35-44",tbl_HRMaster[[#This Row],[Age]]&lt;55,"45-54",TRUE,"Above 54")</f>
        <v>35-44</v>
      </c>
      <c r="AD382" s="5" t="str">
        <f>_xlfn.IFS(
tbl_HRMaster[[#This Row],[YearsAtCompany]]&lt;2,"&lt; 2 Years",
tbl_HRMaster[[#This Row],[YearsAtCompany]]&lt;5,"2-4 Years",
tbl_HRMaster[[#This Row],[YearsAtCompany]]&lt;10,"5-9 Years",
TRUE,"10+ Years"
)</f>
        <v>&lt; 2 Years</v>
      </c>
      <c r="AE382" s="5">
        <f>IF(tbl_HRMaster[[#This Row],[Attrition]]="Yes",1,0)</f>
        <v>1</v>
      </c>
    </row>
    <row r="383" spans="1:31" x14ac:dyDescent="0.25">
      <c r="A383">
        <v>41</v>
      </c>
      <c r="B383" t="s">
        <v>28</v>
      </c>
      <c r="C383" t="s">
        <v>36</v>
      </c>
      <c r="D383" t="s">
        <v>30</v>
      </c>
      <c r="E383">
        <v>12</v>
      </c>
      <c r="F383">
        <v>3</v>
      </c>
      <c r="G383" t="s">
        <v>24</v>
      </c>
      <c r="H383">
        <v>2077</v>
      </c>
      <c r="I383" t="s">
        <v>34</v>
      </c>
      <c r="J383">
        <v>2</v>
      </c>
      <c r="K383" t="s">
        <v>43</v>
      </c>
      <c r="L383" t="s">
        <v>41</v>
      </c>
      <c r="M383">
        <v>195660</v>
      </c>
      <c r="N383">
        <v>6</v>
      </c>
      <c r="O383">
        <v>16</v>
      </c>
      <c r="P383">
        <v>0</v>
      </c>
      <c r="Q383">
        <v>5</v>
      </c>
      <c r="R383">
        <v>2</v>
      </c>
      <c r="S383">
        <v>1</v>
      </c>
      <c r="T383">
        <v>0</v>
      </c>
      <c r="U383">
        <v>0</v>
      </c>
      <c r="V383">
        <f>COUNTIF(tbl_HRMaster[EmployeeID],tbl_HRMaster[[#This Row],[EmployeeID]])</f>
        <v>1</v>
      </c>
      <c r="W383">
        <f>IFERROR(INDEX(tbl_EmployeeSurvey[EnvironmentSatisfaction],MATCH(tbl_HRMaster[[#This Row],[EmployeeID]],tbl_EmployeeSurvey[EmployeeID],0)),"Not Found")</f>
        <v>1</v>
      </c>
      <c r="X383">
        <f>IFERROR(INDEX(tbl_EmployeeSurvey[JobSatisfaction],MATCH(tbl_HRMaster[[#This Row],[EmployeeID]],tbl_EmployeeSurvey[EmployeeID],0)),"Not Found")</f>
        <v>1</v>
      </c>
      <c r="Y383" s="5">
        <f>IFERROR(INDEX(tbl_EmployeeSurvey[WorkLifeBalance],MATCH(tbl_HRMaster[[#This Row],[EmployeeID]],tbl_EmployeeSurvey[EmployeeID],0)),"Not Found")</f>
        <v>1</v>
      </c>
      <c r="Z383" s="5">
        <f>IFERROR(VLOOKUP(tbl_HRMaster[[#This Row],[EmployeeID]],tbl_ManagerSurvey[[EmployeeID]:[PerformanceRating]],2,FALSE),"Not Found")</f>
        <v>4</v>
      </c>
      <c r="AA383" s="5">
        <f>IFERROR(VLOOKUP(tbl_HRMaster[[#This Row],[EmployeeID]],tbl_ManagerSurvey[[EmployeeID]:[PerformanceRating]],3,FALSE),"Not Found")</f>
        <v>3</v>
      </c>
      <c r="AB383" s="5" t="str">
        <f>IF(tbl_HRMaster[[#This Row],[Attrition]]="Yes","Left","Active")</f>
        <v>Left</v>
      </c>
      <c r="AC383" s="5" t="str">
        <f>_xlfn.IFS(tbl_HRMaster[[#This Row],[Age]]&lt;25,"Under 25",tbl_HRMaster[[#This Row],[Age]]&lt;35,"25-34",tbl_HRMaster[[#This Row],[Age]]&lt;45,"35-44",tbl_HRMaster[[#This Row],[Age]]&lt;55,"45-54",TRUE,"Above 54")</f>
        <v>35-44</v>
      </c>
      <c r="AD383" s="5" t="str">
        <f>_xlfn.IFS(
tbl_HRMaster[[#This Row],[YearsAtCompany]]&lt;2,"&lt; 2 Years",
tbl_HRMaster[[#This Row],[YearsAtCompany]]&lt;5,"2-4 Years",
tbl_HRMaster[[#This Row],[YearsAtCompany]]&lt;10,"5-9 Years",
TRUE,"10+ Years"
)</f>
        <v>&lt; 2 Years</v>
      </c>
      <c r="AE383" s="5">
        <f>IF(tbl_HRMaster[[#This Row],[Attrition]]="Yes",1,0)</f>
        <v>1</v>
      </c>
    </row>
    <row r="384" spans="1:31" x14ac:dyDescent="0.25">
      <c r="A384">
        <v>41</v>
      </c>
      <c r="B384" t="s">
        <v>28</v>
      </c>
      <c r="C384" t="s">
        <v>36</v>
      </c>
      <c r="D384" t="s">
        <v>30</v>
      </c>
      <c r="E384">
        <v>12</v>
      </c>
      <c r="F384">
        <v>3</v>
      </c>
      <c r="G384" t="s">
        <v>24</v>
      </c>
      <c r="H384">
        <v>3547</v>
      </c>
      <c r="I384" t="s">
        <v>34</v>
      </c>
      <c r="J384">
        <v>2</v>
      </c>
      <c r="K384" t="s">
        <v>43</v>
      </c>
      <c r="L384" t="s">
        <v>41</v>
      </c>
      <c r="M384">
        <v>195660</v>
      </c>
      <c r="N384">
        <v>6</v>
      </c>
      <c r="O384">
        <v>16</v>
      </c>
      <c r="P384">
        <v>0</v>
      </c>
      <c r="Q384">
        <v>5</v>
      </c>
      <c r="R384">
        <v>2</v>
      </c>
      <c r="S384">
        <v>1</v>
      </c>
      <c r="T384">
        <v>0</v>
      </c>
      <c r="U384">
        <v>0</v>
      </c>
      <c r="V384">
        <f>COUNTIF(tbl_HRMaster[EmployeeID],tbl_HRMaster[[#This Row],[EmployeeID]])</f>
        <v>1</v>
      </c>
      <c r="W384">
        <f>IFERROR(INDEX(tbl_EmployeeSurvey[EnvironmentSatisfaction],MATCH(tbl_HRMaster[[#This Row],[EmployeeID]],tbl_EmployeeSurvey[EmployeeID],0)),"Not Found")</f>
        <v>1</v>
      </c>
      <c r="X384">
        <f>IFERROR(INDEX(tbl_EmployeeSurvey[JobSatisfaction],MATCH(tbl_HRMaster[[#This Row],[EmployeeID]],tbl_EmployeeSurvey[EmployeeID],0)),"Not Found")</f>
        <v>1</v>
      </c>
      <c r="Y384" s="5">
        <f>IFERROR(INDEX(tbl_EmployeeSurvey[WorkLifeBalance],MATCH(tbl_HRMaster[[#This Row],[EmployeeID]],tbl_EmployeeSurvey[EmployeeID],0)),"Not Found")</f>
        <v>1</v>
      </c>
      <c r="Z384" s="5">
        <f>IFERROR(VLOOKUP(tbl_HRMaster[[#This Row],[EmployeeID]],tbl_ManagerSurvey[[EmployeeID]:[PerformanceRating]],2,FALSE),"Not Found")</f>
        <v>4</v>
      </c>
      <c r="AA384" s="5">
        <f>IFERROR(VLOOKUP(tbl_HRMaster[[#This Row],[EmployeeID]],tbl_ManagerSurvey[[EmployeeID]:[PerformanceRating]],3,FALSE),"Not Found")</f>
        <v>3</v>
      </c>
      <c r="AB384" s="5" t="str">
        <f>IF(tbl_HRMaster[[#This Row],[Attrition]]="Yes","Left","Active")</f>
        <v>Left</v>
      </c>
      <c r="AC384" s="5" t="str">
        <f>_xlfn.IFS(tbl_HRMaster[[#This Row],[Age]]&lt;25,"Under 25",tbl_HRMaster[[#This Row],[Age]]&lt;35,"25-34",tbl_HRMaster[[#This Row],[Age]]&lt;45,"35-44",tbl_HRMaster[[#This Row],[Age]]&lt;55,"45-54",TRUE,"Above 54")</f>
        <v>35-44</v>
      </c>
      <c r="AD384" s="5" t="str">
        <f>_xlfn.IFS(
tbl_HRMaster[[#This Row],[YearsAtCompany]]&lt;2,"&lt; 2 Years",
tbl_HRMaster[[#This Row],[YearsAtCompany]]&lt;5,"2-4 Years",
tbl_HRMaster[[#This Row],[YearsAtCompany]]&lt;10,"5-9 Years",
TRUE,"10+ Years"
)</f>
        <v>&lt; 2 Years</v>
      </c>
      <c r="AE384" s="5">
        <f>IF(tbl_HRMaster[[#This Row],[Attrition]]="Yes",1,0)</f>
        <v>1</v>
      </c>
    </row>
    <row r="385" spans="1:31" x14ac:dyDescent="0.25">
      <c r="A385">
        <v>41</v>
      </c>
      <c r="B385" t="s">
        <v>21</v>
      </c>
      <c r="C385" t="s">
        <v>22</v>
      </c>
      <c r="D385" t="s">
        <v>30</v>
      </c>
      <c r="E385">
        <v>4</v>
      </c>
      <c r="F385">
        <v>2</v>
      </c>
      <c r="G385" t="s">
        <v>38</v>
      </c>
      <c r="H385">
        <v>573</v>
      </c>
      <c r="I385" t="s">
        <v>34</v>
      </c>
      <c r="J385">
        <v>2</v>
      </c>
      <c r="K385" t="s">
        <v>31</v>
      </c>
      <c r="L385" t="s">
        <v>27</v>
      </c>
      <c r="M385">
        <v>25430</v>
      </c>
      <c r="N385">
        <v>3</v>
      </c>
      <c r="O385">
        <v>12</v>
      </c>
      <c r="P385">
        <v>0</v>
      </c>
      <c r="Q385">
        <v>6</v>
      </c>
      <c r="R385">
        <v>3</v>
      </c>
      <c r="S385">
        <v>1</v>
      </c>
      <c r="T385">
        <v>0</v>
      </c>
      <c r="U385">
        <v>0</v>
      </c>
      <c r="V385">
        <f>COUNTIF(tbl_HRMaster[EmployeeID],tbl_HRMaster[[#This Row],[EmployeeID]])</f>
        <v>1</v>
      </c>
      <c r="W385">
        <f>IFERROR(INDEX(tbl_EmployeeSurvey[EnvironmentSatisfaction],MATCH(tbl_HRMaster[[#This Row],[EmployeeID]],tbl_EmployeeSurvey[EmployeeID],0)),"Not Found")</f>
        <v>2</v>
      </c>
      <c r="X385">
        <f>IFERROR(INDEX(tbl_EmployeeSurvey[JobSatisfaction],MATCH(tbl_HRMaster[[#This Row],[EmployeeID]],tbl_EmployeeSurvey[EmployeeID],0)),"Not Found")</f>
        <v>4</v>
      </c>
      <c r="Y385" s="5">
        <f>IFERROR(INDEX(tbl_EmployeeSurvey[WorkLifeBalance],MATCH(tbl_HRMaster[[#This Row],[EmployeeID]],tbl_EmployeeSurvey[EmployeeID],0)),"Not Found")</f>
        <v>3</v>
      </c>
      <c r="Z385" s="5">
        <f>IFERROR(VLOOKUP(tbl_HRMaster[[#This Row],[EmployeeID]],tbl_ManagerSurvey[[EmployeeID]:[PerformanceRating]],2,FALSE),"Not Found")</f>
        <v>3</v>
      </c>
      <c r="AA385" s="5">
        <f>IFERROR(VLOOKUP(tbl_HRMaster[[#This Row],[EmployeeID]],tbl_ManagerSurvey[[EmployeeID]:[PerformanceRating]],3,FALSE),"Not Found")</f>
        <v>3</v>
      </c>
      <c r="AB385" s="5" t="str">
        <f>IF(tbl_HRMaster[[#This Row],[Attrition]]="Yes","Left","Active")</f>
        <v>Active</v>
      </c>
      <c r="AC385" s="5" t="str">
        <f>_xlfn.IFS(tbl_HRMaster[[#This Row],[Age]]&lt;25,"Under 25",tbl_HRMaster[[#This Row],[Age]]&lt;35,"25-34",tbl_HRMaster[[#This Row],[Age]]&lt;45,"35-44",tbl_HRMaster[[#This Row],[Age]]&lt;55,"45-54",TRUE,"Above 54")</f>
        <v>35-44</v>
      </c>
      <c r="AD385" s="5" t="str">
        <f>_xlfn.IFS(
tbl_HRMaster[[#This Row],[YearsAtCompany]]&lt;2,"&lt; 2 Years",
tbl_HRMaster[[#This Row],[YearsAtCompany]]&lt;5,"2-4 Years",
tbl_HRMaster[[#This Row],[YearsAtCompany]]&lt;10,"5-9 Years",
TRUE,"10+ Years"
)</f>
        <v>&lt; 2 Years</v>
      </c>
      <c r="AE385" s="5">
        <f>IF(tbl_HRMaster[[#This Row],[Attrition]]="Yes",1,0)</f>
        <v>0</v>
      </c>
    </row>
    <row r="386" spans="1:31" x14ac:dyDescent="0.25">
      <c r="A386">
        <v>41</v>
      </c>
      <c r="B386" t="s">
        <v>21</v>
      </c>
      <c r="C386" t="s">
        <v>22</v>
      </c>
      <c r="D386" t="s">
        <v>30</v>
      </c>
      <c r="E386">
        <v>4</v>
      </c>
      <c r="F386">
        <v>2</v>
      </c>
      <c r="G386" t="s">
        <v>38</v>
      </c>
      <c r="H386">
        <v>2043</v>
      </c>
      <c r="I386" t="s">
        <v>34</v>
      </c>
      <c r="J386">
        <v>2</v>
      </c>
      <c r="K386" t="s">
        <v>31</v>
      </c>
      <c r="L386" t="s">
        <v>27</v>
      </c>
      <c r="M386">
        <v>25430</v>
      </c>
      <c r="N386">
        <v>3</v>
      </c>
      <c r="O386">
        <v>12</v>
      </c>
      <c r="P386">
        <v>0</v>
      </c>
      <c r="Q386">
        <v>6</v>
      </c>
      <c r="R386">
        <v>3</v>
      </c>
      <c r="S386">
        <v>1</v>
      </c>
      <c r="T386">
        <v>0</v>
      </c>
      <c r="U386">
        <v>0</v>
      </c>
      <c r="V386">
        <f>COUNTIF(tbl_HRMaster[EmployeeID],tbl_HRMaster[[#This Row],[EmployeeID]])</f>
        <v>1</v>
      </c>
      <c r="W386">
        <f>IFERROR(INDEX(tbl_EmployeeSurvey[EnvironmentSatisfaction],MATCH(tbl_HRMaster[[#This Row],[EmployeeID]],tbl_EmployeeSurvey[EmployeeID],0)),"Not Found")</f>
        <v>2</v>
      </c>
      <c r="X386">
        <f>IFERROR(INDEX(tbl_EmployeeSurvey[JobSatisfaction],MATCH(tbl_HRMaster[[#This Row],[EmployeeID]],tbl_EmployeeSurvey[EmployeeID],0)),"Not Found")</f>
        <v>4</v>
      </c>
      <c r="Y386" s="5">
        <f>IFERROR(INDEX(tbl_EmployeeSurvey[WorkLifeBalance],MATCH(tbl_HRMaster[[#This Row],[EmployeeID]],tbl_EmployeeSurvey[EmployeeID],0)),"Not Found")</f>
        <v>3</v>
      </c>
      <c r="Z386" s="5">
        <f>IFERROR(VLOOKUP(tbl_HRMaster[[#This Row],[EmployeeID]],tbl_ManagerSurvey[[EmployeeID]:[PerformanceRating]],2,FALSE),"Not Found")</f>
        <v>3</v>
      </c>
      <c r="AA386" s="5">
        <f>IFERROR(VLOOKUP(tbl_HRMaster[[#This Row],[EmployeeID]],tbl_ManagerSurvey[[EmployeeID]:[PerformanceRating]],3,FALSE),"Not Found")</f>
        <v>3</v>
      </c>
      <c r="AB386" s="5" t="str">
        <f>IF(tbl_HRMaster[[#This Row],[Attrition]]="Yes","Left","Active")</f>
        <v>Active</v>
      </c>
      <c r="AC386" s="5" t="str">
        <f>_xlfn.IFS(tbl_HRMaster[[#This Row],[Age]]&lt;25,"Under 25",tbl_HRMaster[[#This Row],[Age]]&lt;35,"25-34",tbl_HRMaster[[#This Row],[Age]]&lt;45,"35-44",tbl_HRMaster[[#This Row],[Age]]&lt;55,"45-54",TRUE,"Above 54")</f>
        <v>35-44</v>
      </c>
      <c r="AD386" s="5" t="str">
        <f>_xlfn.IFS(
tbl_HRMaster[[#This Row],[YearsAtCompany]]&lt;2,"&lt; 2 Years",
tbl_HRMaster[[#This Row],[YearsAtCompany]]&lt;5,"2-4 Years",
tbl_HRMaster[[#This Row],[YearsAtCompany]]&lt;10,"5-9 Years",
TRUE,"10+ Years"
)</f>
        <v>&lt; 2 Years</v>
      </c>
      <c r="AE386" s="5">
        <f>IF(tbl_HRMaster[[#This Row],[Attrition]]="Yes",1,0)</f>
        <v>0</v>
      </c>
    </row>
    <row r="387" spans="1:31" x14ac:dyDescent="0.25">
      <c r="A387">
        <v>41</v>
      </c>
      <c r="B387" t="s">
        <v>21</v>
      </c>
      <c r="C387" t="s">
        <v>22</v>
      </c>
      <c r="D387" t="s">
        <v>30</v>
      </c>
      <c r="E387">
        <v>4</v>
      </c>
      <c r="F387">
        <v>2</v>
      </c>
      <c r="G387" t="s">
        <v>38</v>
      </c>
      <c r="H387">
        <v>3513</v>
      </c>
      <c r="I387" t="s">
        <v>34</v>
      </c>
      <c r="J387">
        <v>2</v>
      </c>
      <c r="K387" t="s">
        <v>31</v>
      </c>
      <c r="L387" t="s">
        <v>27</v>
      </c>
      <c r="M387">
        <v>25430</v>
      </c>
      <c r="N387">
        <v>3</v>
      </c>
      <c r="O387">
        <v>12</v>
      </c>
      <c r="P387">
        <v>0</v>
      </c>
      <c r="Q387">
        <v>6</v>
      </c>
      <c r="R387">
        <v>3</v>
      </c>
      <c r="S387">
        <v>1</v>
      </c>
      <c r="T387">
        <v>0</v>
      </c>
      <c r="U387">
        <v>0</v>
      </c>
      <c r="V387">
        <f>COUNTIF(tbl_HRMaster[EmployeeID],tbl_HRMaster[[#This Row],[EmployeeID]])</f>
        <v>1</v>
      </c>
      <c r="W387">
        <f>IFERROR(INDEX(tbl_EmployeeSurvey[EnvironmentSatisfaction],MATCH(tbl_HRMaster[[#This Row],[EmployeeID]],tbl_EmployeeSurvey[EmployeeID],0)),"Not Found")</f>
        <v>2</v>
      </c>
      <c r="X387">
        <f>IFERROR(INDEX(tbl_EmployeeSurvey[JobSatisfaction],MATCH(tbl_HRMaster[[#This Row],[EmployeeID]],tbl_EmployeeSurvey[EmployeeID],0)),"Not Found")</f>
        <v>4</v>
      </c>
      <c r="Y387" s="5">
        <f>IFERROR(INDEX(tbl_EmployeeSurvey[WorkLifeBalance],MATCH(tbl_HRMaster[[#This Row],[EmployeeID]],tbl_EmployeeSurvey[EmployeeID],0)),"Not Found")</f>
        <v>3</v>
      </c>
      <c r="Z387" s="5">
        <f>IFERROR(VLOOKUP(tbl_HRMaster[[#This Row],[EmployeeID]],tbl_ManagerSurvey[[EmployeeID]:[PerformanceRating]],2,FALSE),"Not Found")</f>
        <v>3</v>
      </c>
      <c r="AA387" s="5">
        <f>IFERROR(VLOOKUP(tbl_HRMaster[[#This Row],[EmployeeID]],tbl_ManagerSurvey[[EmployeeID]:[PerformanceRating]],3,FALSE),"Not Found")</f>
        <v>3</v>
      </c>
      <c r="AB387" s="5" t="str">
        <f>IF(tbl_HRMaster[[#This Row],[Attrition]]="Yes","Left","Active")</f>
        <v>Active</v>
      </c>
      <c r="AC387" s="5" t="str">
        <f>_xlfn.IFS(tbl_HRMaster[[#This Row],[Age]]&lt;25,"Under 25",tbl_HRMaster[[#This Row],[Age]]&lt;35,"25-34",tbl_HRMaster[[#This Row],[Age]]&lt;45,"35-44",tbl_HRMaster[[#This Row],[Age]]&lt;55,"45-54",TRUE,"Above 54")</f>
        <v>35-44</v>
      </c>
      <c r="AD387" s="5" t="str">
        <f>_xlfn.IFS(
tbl_HRMaster[[#This Row],[YearsAtCompany]]&lt;2,"&lt; 2 Years",
tbl_HRMaster[[#This Row],[YearsAtCompany]]&lt;5,"2-4 Years",
tbl_HRMaster[[#This Row],[YearsAtCompany]]&lt;10,"5-9 Years",
TRUE,"10+ Years"
)</f>
        <v>&lt; 2 Years</v>
      </c>
      <c r="AE387" s="5">
        <f>IF(tbl_HRMaster[[#This Row],[Attrition]]="Yes",1,0)</f>
        <v>0</v>
      </c>
    </row>
    <row r="388" spans="1:31" x14ac:dyDescent="0.25">
      <c r="A388">
        <v>43</v>
      </c>
      <c r="B388" t="s">
        <v>28</v>
      </c>
      <c r="C388" t="s">
        <v>29</v>
      </c>
      <c r="D388" t="s">
        <v>30</v>
      </c>
      <c r="E388">
        <v>1</v>
      </c>
      <c r="F388">
        <v>4</v>
      </c>
      <c r="G388" t="s">
        <v>33</v>
      </c>
      <c r="H388">
        <v>1005</v>
      </c>
      <c r="I388" t="s">
        <v>34</v>
      </c>
      <c r="J388">
        <v>3</v>
      </c>
      <c r="K388" t="s">
        <v>35</v>
      </c>
      <c r="L388" t="s">
        <v>27</v>
      </c>
      <c r="M388">
        <v>76550</v>
      </c>
      <c r="N388">
        <v>9</v>
      </c>
      <c r="O388">
        <v>12</v>
      </c>
      <c r="P388">
        <v>1</v>
      </c>
      <c r="Q388">
        <v>6</v>
      </c>
      <c r="R388">
        <v>3</v>
      </c>
      <c r="S388">
        <v>1</v>
      </c>
      <c r="T388">
        <v>0</v>
      </c>
      <c r="U388">
        <v>0</v>
      </c>
      <c r="V388">
        <f>COUNTIF(tbl_HRMaster[EmployeeID],tbl_HRMaster[[#This Row],[EmployeeID]])</f>
        <v>1</v>
      </c>
      <c r="W388">
        <f>IFERROR(INDEX(tbl_EmployeeSurvey[EnvironmentSatisfaction],MATCH(tbl_HRMaster[[#This Row],[EmployeeID]],tbl_EmployeeSurvey[EmployeeID],0)),"Not Found")</f>
        <v>3</v>
      </c>
      <c r="X388">
        <f>IFERROR(INDEX(tbl_EmployeeSurvey[JobSatisfaction],MATCH(tbl_HRMaster[[#This Row],[EmployeeID]],tbl_EmployeeSurvey[EmployeeID],0)),"Not Found")</f>
        <v>3</v>
      </c>
      <c r="Y388" s="5">
        <f>IFERROR(INDEX(tbl_EmployeeSurvey[WorkLifeBalance],MATCH(tbl_HRMaster[[#This Row],[EmployeeID]],tbl_EmployeeSurvey[EmployeeID],0)),"Not Found")</f>
        <v>3</v>
      </c>
      <c r="Z388" s="5">
        <f>IFERROR(VLOOKUP(tbl_HRMaster[[#This Row],[EmployeeID]],tbl_ManagerSurvey[[EmployeeID]:[PerformanceRating]],2,FALSE),"Not Found")</f>
        <v>3</v>
      </c>
      <c r="AA388" s="5">
        <f>IFERROR(VLOOKUP(tbl_HRMaster[[#This Row],[EmployeeID]],tbl_ManagerSurvey[[EmployeeID]:[PerformanceRating]],3,FALSE),"Not Found")</f>
        <v>3</v>
      </c>
      <c r="AB388" s="5" t="str">
        <f>IF(tbl_HRMaster[[#This Row],[Attrition]]="Yes","Left","Active")</f>
        <v>Left</v>
      </c>
      <c r="AC388" s="5" t="str">
        <f>_xlfn.IFS(tbl_HRMaster[[#This Row],[Age]]&lt;25,"Under 25",tbl_HRMaster[[#This Row],[Age]]&lt;35,"25-34",tbl_HRMaster[[#This Row],[Age]]&lt;45,"35-44",tbl_HRMaster[[#This Row],[Age]]&lt;55,"45-54",TRUE,"Above 54")</f>
        <v>35-44</v>
      </c>
      <c r="AD388" s="5" t="str">
        <f>_xlfn.IFS(
tbl_HRMaster[[#This Row],[YearsAtCompany]]&lt;2,"&lt; 2 Years",
tbl_HRMaster[[#This Row],[YearsAtCompany]]&lt;5,"2-4 Years",
tbl_HRMaster[[#This Row],[YearsAtCompany]]&lt;10,"5-9 Years",
TRUE,"10+ Years"
)</f>
        <v>&lt; 2 Years</v>
      </c>
      <c r="AE388" s="5">
        <f>IF(tbl_HRMaster[[#This Row],[Attrition]]="Yes",1,0)</f>
        <v>1</v>
      </c>
    </row>
    <row r="389" spans="1:31" x14ac:dyDescent="0.25">
      <c r="A389">
        <v>43</v>
      </c>
      <c r="B389" t="s">
        <v>28</v>
      </c>
      <c r="C389" t="s">
        <v>29</v>
      </c>
      <c r="D389" t="s">
        <v>30</v>
      </c>
      <c r="E389">
        <v>1</v>
      </c>
      <c r="F389">
        <v>4</v>
      </c>
      <c r="G389" t="s">
        <v>33</v>
      </c>
      <c r="H389">
        <v>2475</v>
      </c>
      <c r="I389" t="s">
        <v>34</v>
      </c>
      <c r="J389">
        <v>3</v>
      </c>
      <c r="K389" t="s">
        <v>35</v>
      </c>
      <c r="L389" t="s">
        <v>27</v>
      </c>
      <c r="M389">
        <v>76550</v>
      </c>
      <c r="N389">
        <v>9</v>
      </c>
      <c r="O389">
        <v>12</v>
      </c>
      <c r="P389">
        <v>1</v>
      </c>
      <c r="Q389">
        <v>6</v>
      </c>
      <c r="R389">
        <v>3</v>
      </c>
      <c r="S389">
        <v>1</v>
      </c>
      <c r="T389">
        <v>0</v>
      </c>
      <c r="U389">
        <v>0</v>
      </c>
      <c r="V389">
        <f>COUNTIF(tbl_HRMaster[EmployeeID],tbl_HRMaster[[#This Row],[EmployeeID]])</f>
        <v>1</v>
      </c>
      <c r="W389">
        <f>IFERROR(INDEX(tbl_EmployeeSurvey[EnvironmentSatisfaction],MATCH(tbl_HRMaster[[#This Row],[EmployeeID]],tbl_EmployeeSurvey[EmployeeID],0)),"Not Found")</f>
        <v>3</v>
      </c>
      <c r="X389">
        <f>IFERROR(INDEX(tbl_EmployeeSurvey[JobSatisfaction],MATCH(tbl_HRMaster[[#This Row],[EmployeeID]],tbl_EmployeeSurvey[EmployeeID],0)),"Not Found")</f>
        <v>3</v>
      </c>
      <c r="Y389" s="5">
        <f>IFERROR(INDEX(tbl_EmployeeSurvey[WorkLifeBalance],MATCH(tbl_HRMaster[[#This Row],[EmployeeID]],tbl_EmployeeSurvey[EmployeeID],0)),"Not Found")</f>
        <v>3</v>
      </c>
      <c r="Z389" s="5">
        <f>IFERROR(VLOOKUP(tbl_HRMaster[[#This Row],[EmployeeID]],tbl_ManagerSurvey[[EmployeeID]:[PerformanceRating]],2,FALSE),"Not Found")</f>
        <v>3</v>
      </c>
      <c r="AA389" s="5">
        <f>IFERROR(VLOOKUP(tbl_HRMaster[[#This Row],[EmployeeID]],tbl_ManagerSurvey[[EmployeeID]:[PerformanceRating]],3,FALSE),"Not Found")</f>
        <v>3</v>
      </c>
      <c r="AB389" s="5" t="str">
        <f>IF(tbl_HRMaster[[#This Row],[Attrition]]="Yes","Left","Active")</f>
        <v>Left</v>
      </c>
      <c r="AC389" s="5" t="str">
        <f>_xlfn.IFS(tbl_HRMaster[[#This Row],[Age]]&lt;25,"Under 25",tbl_HRMaster[[#This Row],[Age]]&lt;35,"25-34",tbl_HRMaster[[#This Row],[Age]]&lt;45,"35-44",tbl_HRMaster[[#This Row],[Age]]&lt;55,"45-54",TRUE,"Above 54")</f>
        <v>35-44</v>
      </c>
      <c r="AD389" s="5" t="str">
        <f>_xlfn.IFS(
tbl_HRMaster[[#This Row],[YearsAtCompany]]&lt;2,"&lt; 2 Years",
tbl_HRMaster[[#This Row],[YearsAtCompany]]&lt;5,"2-4 Years",
tbl_HRMaster[[#This Row],[YearsAtCompany]]&lt;10,"5-9 Years",
TRUE,"10+ Years"
)</f>
        <v>&lt; 2 Years</v>
      </c>
      <c r="AE389" s="5">
        <f>IF(tbl_HRMaster[[#This Row],[Attrition]]="Yes",1,0)</f>
        <v>1</v>
      </c>
    </row>
    <row r="390" spans="1:31" x14ac:dyDescent="0.25">
      <c r="A390">
        <v>43</v>
      </c>
      <c r="B390" t="s">
        <v>28</v>
      </c>
      <c r="C390" t="s">
        <v>29</v>
      </c>
      <c r="D390" t="s">
        <v>30</v>
      </c>
      <c r="E390">
        <v>1</v>
      </c>
      <c r="F390">
        <v>4</v>
      </c>
      <c r="G390" t="s">
        <v>33</v>
      </c>
      <c r="H390">
        <v>3945</v>
      </c>
      <c r="I390" t="s">
        <v>34</v>
      </c>
      <c r="J390">
        <v>3</v>
      </c>
      <c r="K390" t="s">
        <v>35</v>
      </c>
      <c r="L390" t="s">
        <v>27</v>
      </c>
      <c r="M390">
        <v>76550</v>
      </c>
      <c r="N390">
        <v>9</v>
      </c>
      <c r="O390">
        <v>12</v>
      </c>
      <c r="P390">
        <v>1</v>
      </c>
      <c r="Q390">
        <v>6</v>
      </c>
      <c r="R390">
        <v>3</v>
      </c>
      <c r="S390">
        <v>1</v>
      </c>
      <c r="T390">
        <v>0</v>
      </c>
      <c r="U390">
        <v>0</v>
      </c>
      <c r="V390">
        <f>COUNTIF(tbl_HRMaster[EmployeeID],tbl_HRMaster[[#This Row],[EmployeeID]])</f>
        <v>1</v>
      </c>
      <c r="W390">
        <f>IFERROR(INDEX(tbl_EmployeeSurvey[EnvironmentSatisfaction],MATCH(tbl_HRMaster[[#This Row],[EmployeeID]],tbl_EmployeeSurvey[EmployeeID],0)),"Not Found")</f>
        <v>3</v>
      </c>
      <c r="X390">
        <f>IFERROR(INDEX(tbl_EmployeeSurvey[JobSatisfaction],MATCH(tbl_HRMaster[[#This Row],[EmployeeID]],tbl_EmployeeSurvey[EmployeeID],0)),"Not Found")</f>
        <v>3</v>
      </c>
      <c r="Y390" s="5">
        <f>IFERROR(INDEX(tbl_EmployeeSurvey[WorkLifeBalance],MATCH(tbl_HRMaster[[#This Row],[EmployeeID]],tbl_EmployeeSurvey[EmployeeID],0)),"Not Found")</f>
        <v>3</v>
      </c>
      <c r="Z390" s="5">
        <f>IFERROR(VLOOKUP(tbl_HRMaster[[#This Row],[EmployeeID]],tbl_ManagerSurvey[[EmployeeID]:[PerformanceRating]],2,FALSE),"Not Found")</f>
        <v>3</v>
      </c>
      <c r="AA390" s="5">
        <f>IFERROR(VLOOKUP(tbl_HRMaster[[#This Row],[EmployeeID]],tbl_ManagerSurvey[[EmployeeID]:[PerformanceRating]],3,FALSE),"Not Found")</f>
        <v>3</v>
      </c>
      <c r="AB390" s="5" t="str">
        <f>IF(tbl_HRMaster[[#This Row],[Attrition]]="Yes","Left","Active")</f>
        <v>Left</v>
      </c>
      <c r="AC390" s="5" t="str">
        <f>_xlfn.IFS(tbl_HRMaster[[#This Row],[Age]]&lt;25,"Under 25",tbl_HRMaster[[#This Row],[Age]]&lt;35,"25-34",tbl_HRMaster[[#This Row],[Age]]&lt;45,"35-44",tbl_HRMaster[[#This Row],[Age]]&lt;55,"45-54",TRUE,"Above 54")</f>
        <v>35-44</v>
      </c>
      <c r="AD390" s="5" t="str">
        <f>_xlfn.IFS(
tbl_HRMaster[[#This Row],[YearsAtCompany]]&lt;2,"&lt; 2 Years",
tbl_HRMaster[[#This Row],[YearsAtCompany]]&lt;5,"2-4 Years",
tbl_HRMaster[[#This Row],[YearsAtCompany]]&lt;10,"5-9 Years",
TRUE,"10+ Years"
)</f>
        <v>&lt; 2 Years</v>
      </c>
      <c r="AE390" s="5">
        <f>IF(tbl_HRMaster[[#This Row],[Attrition]]="Yes",1,0)</f>
        <v>1</v>
      </c>
    </row>
    <row r="391" spans="1:31" x14ac:dyDescent="0.25">
      <c r="A391">
        <v>36</v>
      </c>
      <c r="B391" t="s">
        <v>21</v>
      </c>
      <c r="C391" t="s">
        <v>22</v>
      </c>
      <c r="D391" t="s">
        <v>30</v>
      </c>
      <c r="E391">
        <v>25</v>
      </c>
      <c r="F391">
        <v>1</v>
      </c>
      <c r="G391" t="s">
        <v>24</v>
      </c>
      <c r="H391">
        <v>1251</v>
      </c>
      <c r="I391" t="s">
        <v>25</v>
      </c>
      <c r="J391">
        <v>4</v>
      </c>
      <c r="K391" t="s">
        <v>35</v>
      </c>
      <c r="L391" t="s">
        <v>27</v>
      </c>
      <c r="M391">
        <v>170070</v>
      </c>
      <c r="N391">
        <v>9</v>
      </c>
      <c r="O391">
        <v>12</v>
      </c>
      <c r="P391">
        <v>1</v>
      </c>
      <c r="Q391">
        <v>6</v>
      </c>
      <c r="R391">
        <v>2</v>
      </c>
      <c r="S391">
        <v>1</v>
      </c>
      <c r="T391">
        <v>0</v>
      </c>
      <c r="U391">
        <v>0</v>
      </c>
      <c r="V391">
        <f>COUNTIF(tbl_HRMaster[EmployeeID],tbl_HRMaster[[#This Row],[EmployeeID]])</f>
        <v>1</v>
      </c>
      <c r="W391">
        <f>IFERROR(INDEX(tbl_EmployeeSurvey[EnvironmentSatisfaction],MATCH(tbl_HRMaster[[#This Row],[EmployeeID]],tbl_EmployeeSurvey[EmployeeID],0)),"Not Found")</f>
        <v>2</v>
      </c>
      <c r="X391">
        <f>IFERROR(INDEX(tbl_EmployeeSurvey[JobSatisfaction],MATCH(tbl_HRMaster[[#This Row],[EmployeeID]],tbl_EmployeeSurvey[EmployeeID],0)),"Not Found")</f>
        <v>1</v>
      </c>
      <c r="Y391" s="5">
        <f>IFERROR(INDEX(tbl_EmployeeSurvey[WorkLifeBalance],MATCH(tbl_HRMaster[[#This Row],[EmployeeID]],tbl_EmployeeSurvey[EmployeeID],0)),"Not Found")</f>
        <v>4</v>
      </c>
      <c r="Z391" s="5">
        <f>IFERROR(VLOOKUP(tbl_HRMaster[[#This Row],[EmployeeID]],tbl_ManagerSurvey[[EmployeeID]:[PerformanceRating]],2,FALSE),"Not Found")</f>
        <v>2</v>
      </c>
      <c r="AA391" s="5">
        <f>IFERROR(VLOOKUP(tbl_HRMaster[[#This Row],[EmployeeID]],tbl_ManagerSurvey[[EmployeeID]:[PerformanceRating]],3,FALSE),"Not Found")</f>
        <v>3</v>
      </c>
      <c r="AB391" s="5" t="str">
        <f>IF(tbl_HRMaster[[#This Row],[Attrition]]="Yes","Left","Active")</f>
        <v>Active</v>
      </c>
      <c r="AC391" s="5" t="str">
        <f>_xlfn.IFS(tbl_HRMaster[[#This Row],[Age]]&lt;25,"Under 25",tbl_HRMaster[[#This Row],[Age]]&lt;35,"25-34",tbl_HRMaster[[#This Row],[Age]]&lt;45,"35-44",tbl_HRMaster[[#This Row],[Age]]&lt;55,"45-54",TRUE,"Above 54")</f>
        <v>35-44</v>
      </c>
      <c r="AD391" s="5" t="str">
        <f>_xlfn.IFS(
tbl_HRMaster[[#This Row],[YearsAtCompany]]&lt;2,"&lt; 2 Years",
tbl_HRMaster[[#This Row],[YearsAtCompany]]&lt;5,"2-4 Years",
tbl_HRMaster[[#This Row],[YearsAtCompany]]&lt;10,"5-9 Years",
TRUE,"10+ Years"
)</f>
        <v>&lt; 2 Years</v>
      </c>
      <c r="AE391" s="5">
        <f>IF(tbl_HRMaster[[#This Row],[Attrition]]="Yes",1,0)</f>
        <v>0</v>
      </c>
    </row>
    <row r="392" spans="1:31" x14ac:dyDescent="0.25">
      <c r="A392">
        <v>36</v>
      </c>
      <c r="B392" t="s">
        <v>21</v>
      </c>
      <c r="C392" t="s">
        <v>22</v>
      </c>
      <c r="D392" t="s">
        <v>30</v>
      </c>
      <c r="E392">
        <v>25</v>
      </c>
      <c r="F392">
        <v>1</v>
      </c>
      <c r="G392" t="s">
        <v>24</v>
      </c>
      <c r="H392">
        <v>2721</v>
      </c>
      <c r="I392" t="s">
        <v>25</v>
      </c>
      <c r="J392">
        <v>4</v>
      </c>
      <c r="K392" t="s">
        <v>35</v>
      </c>
      <c r="L392" t="s">
        <v>27</v>
      </c>
      <c r="M392">
        <v>170070</v>
      </c>
      <c r="N392">
        <v>9</v>
      </c>
      <c r="O392">
        <v>12</v>
      </c>
      <c r="P392">
        <v>1</v>
      </c>
      <c r="Q392">
        <v>6</v>
      </c>
      <c r="R392">
        <v>2</v>
      </c>
      <c r="S392">
        <v>1</v>
      </c>
      <c r="T392">
        <v>0</v>
      </c>
      <c r="U392">
        <v>0</v>
      </c>
      <c r="V392">
        <f>COUNTIF(tbl_HRMaster[EmployeeID],tbl_HRMaster[[#This Row],[EmployeeID]])</f>
        <v>1</v>
      </c>
      <c r="W392">
        <f>IFERROR(INDEX(tbl_EmployeeSurvey[EnvironmentSatisfaction],MATCH(tbl_HRMaster[[#This Row],[EmployeeID]],tbl_EmployeeSurvey[EmployeeID],0)),"Not Found")</f>
        <v>2</v>
      </c>
      <c r="X392">
        <f>IFERROR(INDEX(tbl_EmployeeSurvey[JobSatisfaction],MATCH(tbl_HRMaster[[#This Row],[EmployeeID]],tbl_EmployeeSurvey[EmployeeID],0)),"Not Found")</f>
        <v>1</v>
      </c>
      <c r="Y392" s="5">
        <f>IFERROR(INDEX(tbl_EmployeeSurvey[WorkLifeBalance],MATCH(tbl_HRMaster[[#This Row],[EmployeeID]],tbl_EmployeeSurvey[EmployeeID],0)),"Not Found")</f>
        <v>4</v>
      </c>
      <c r="Z392" s="5">
        <f>IFERROR(VLOOKUP(tbl_HRMaster[[#This Row],[EmployeeID]],tbl_ManagerSurvey[[EmployeeID]:[PerformanceRating]],2,FALSE),"Not Found")</f>
        <v>2</v>
      </c>
      <c r="AA392" s="5">
        <f>IFERROR(VLOOKUP(tbl_HRMaster[[#This Row],[EmployeeID]],tbl_ManagerSurvey[[EmployeeID]:[PerformanceRating]],3,FALSE),"Not Found")</f>
        <v>3</v>
      </c>
      <c r="AB392" s="5" t="str">
        <f>IF(tbl_HRMaster[[#This Row],[Attrition]]="Yes","Left","Active")</f>
        <v>Active</v>
      </c>
      <c r="AC392" s="5" t="str">
        <f>_xlfn.IFS(tbl_HRMaster[[#This Row],[Age]]&lt;25,"Under 25",tbl_HRMaster[[#This Row],[Age]]&lt;35,"25-34",tbl_HRMaster[[#This Row],[Age]]&lt;45,"35-44",tbl_HRMaster[[#This Row],[Age]]&lt;55,"45-54",TRUE,"Above 54")</f>
        <v>35-44</v>
      </c>
      <c r="AD392" s="5" t="str">
        <f>_xlfn.IFS(
tbl_HRMaster[[#This Row],[YearsAtCompany]]&lt;2,"&lt; 2 Years",
tbl_HRMaster[[#This Row],[YearsAtCompany]]&lt;5,"2-4 Years",
tbl_HRMaster[[#This Row],[YearsAtCompany]]&lt;10,"5-9 Years",
TRUE,"10+ Years"
)</f>
        <v>&lt; 2 Years</v>
      </c>
      <c r="AE392" s="5">
        <f>IF(tbl_HRMaster[[#This Row],[Attrition]]="Yes",1,0)</f>
        <v>0</v>
      </c>
    </row>
    <row r="393" spans="1:31" x14ac:dyDescent="0.25">
      <c r="A393">
        <v>36</v>
      </c>
      <c r="B393" t="s">
        <v>21</v>
      </c>
      <c r="C393" t="s">
        <v>22</v>
      </c>
      <c r="D393" t="s">
        <v>30</v>
      </c>
      <c r="E393">
        <v>25</v>
      </c>
      <c r="F393">
        <v>1</v>
      </c>
      <c r="G393" t="s">
        <v>24</v>
      </c>
      <c r="H393">
        <v>4191</v>
      </c>
      <c r="I393" t="s">
        <v>25</v>
      </c>
      <c r="J393">
        <v>4</v>
      </c>
      <c r="K393" t="s">
        <v>35</v>
      </c>
      <c r="L393" t="s">
        <v>27</v>
      </c>
      <c r="M393">
        <v>170070</v>
      </c>
      <c r="N393">
        <v>9</v>
      </c>
      <c r="O393">
        <v>12</v>
      </c>
      <c r="P393">
        <v>1</v>
      </c>
      <c r="Q393">
        <v>6</v>
      </c>
      <c r="R393">
        <v>2</v>
      </c>
      <c r="S393">
        <v>1</v>
      </c>
      <c r="T393">
        <v>0</v>
      </c>
      <c r="U393">
        <v>0</v>
      </c>
      <c r="V393">
        <f>COUNTIF(tbl_HRMaster[EmployeeID],tbl_HRMaster[[#This Row],[EmployeeID]])</f>
        <v>1</v>
      </c>
      <c r="W393">
        <f>IFERROR(INDEX(tbl_EmployeeSurvey[EnvironmentSatisfaction],MATCH(tbl_HRMaster[[#This Row],[EmployeeID]],tbl_EmployeeSurvey[EmployeeID],0)),"Not Found")</f>
        <v>2</v>
      </c>
      <c r="X393">
        <f>IFERROR(INDEX(tbl_EmployeeSurvey[JobSatisfaction],MATCH(tbl_HRMaster[[#This Row],[EmployeeID]],tbl_EmployeeSurvey[EmployeeID],0)),"Not Found")</f>
        <v>1</v>
      </c>
      <c r="Y393" s="5">
        <f>IFERROR(INDEX(tbl_EmployeeSurvey[WorkLifeBalance],MATCH(tbl_HRMaster[[#This Row],[EmployeeID]],tbl_EmployeeSurvey[EmployeeID],0)),"Not Found")</f>
        <v>4</v>
      </c>
      <c r="Z393" s="5">
        <f>IFERROR(VLOOKUP(tbl_HRMaster[[#This Row],[EmployeeID]],tbl_ManagerSurvey[[EmployeeID]:[PerformanceRating]],2,FALSE),"Not Found")</f>
        <v>2</v>
      </c>
      <c r="AA393" s="5">
        <f>IFERROR(VLOOKUP(tbl_HRMaster[[#This Row],[EmployeeID]],tbl_ManagerSurvey[[EmployeeID]:[PerformanceRating]],3,FALSE),"Not Found")</f>
        <v>3</v>
      </c>
      <c r="AB393" s="5" t="str">
        <f>IF(tbl_HRMaster[[#This Row],[Attrition]]="Yes","Left","Active")</f>
        <v>Active</v>
      </c>
      <c r="AC393" s="5" t="str">
        <f>_xlfn.IFS(tbl_HRMaster[[#This Row],[Age]]&lt;25,"Under 25",tbl_HRMaster[[#This Row],[Age]]&lt;35,"25-34",tbl_HRMaster[[#This Row],[Age]]&lt;45,"35-44",tbl_HRMaster[[#This Row],[Age]]&lt;55,"45-54",TRUE,"Above 54")</f>
        <v>35-44</v>
      </c>
      <c r="AD393" s="5" t="str">
        <f>_xlfn.IFS(
tbl_HRMaster[[#This Row],[YearsAtCompany]]&lt;2,"&lt; 2 Years",
tbl_HRMaster[[#This Row],[YearsAtCompany]]&lt;5,"2-4 Years",
tbl_HRMaster[[#This Row],[YearsAtCompany]]&lt;10,"5-9 Years",
TRUE,"10+ Years"
)</f>
        <v>&lt; 2 Years</v>
      </c>
      <c r="AE393" s="5">
        <f>IF(tbl_HRMaster[[#This Row],[Attrition]]="Yes",1,0)</f>
        <v>0</v>
      </c>
    </row>
    <row r="394" spans="1:31" x14ac:dyDescent="0.25">
      <c r="A394">
        <v>38</v>
      </c>
      <c r="B394" t="s">
        <v>21</v>
      </c>
      <c r="C394" t="s">
        <v>22</v>
      </c>
      <c r="D394" t="s">
        <v>23</v>
      </c>
      <c r="E394">
        <v>10</v>
      </c>
      <c r="F394">
        <v>3</v>
      </c>
      <c r="G394" t="s">
        <v>38</v>
      </c>
      <c r="H394">
        <v>302</v>
      </c>
      <c r="I394" t="s">
        <v>34</v>
      </c>
      <c r="J394">
        <v>4</v>
      </c>
      <c r="K394" t="s">
        <v>40</v>
      </c>
      <c r="L394" t="s">
        <v>27</v>
      </c>
      <c r="M394">
        <v>181720</v>
      </c>
      <c r="N394">
        <v>6</v>
      </c>
      <c r="O394">
        <v>12</v>
      </c>
      <c r="P394">
        <v>2</v>
      </c>
      <c r="Q394">
        <v>6</v>
      </c>
      <c r="R394">
        <v>5</v>
      </c>
      <c r="S394">
        <v>1</v>
      </c>
      <c r="T394">
        <v>0</v>
      </c>
      <c r="U394">
        <v>1</v>
      </c>
      <c r="V394">
        <f>COUNTIF(tbl_HRMaster[EmployeeID],tbl_HRMaster[[#This Row],[EmployeeID]])</f>
        <v>1</v>
      </c>
      <c r="W394">
        <f>IFERROR(INDEX(tbl_EmployeeSurvey[EnvironmentSatisfaction],MATCH(tbl_HRMaster[[#This Row],[EmployeeID]],tbl_EmployeeSurvey[EmployeeID],0)),"Not Found")</f>
        <v>4</v>
      </c>
      <c r="X394">
        <f>IFERROR(INDEX(tbl_EmployeeSurvey[JobSatisfaction],MATCH(tbl_HRMaster[[#This Row],[EmployeeID]],tbl_EmployeeSurvey[EmployeeID],0)),"Not Found")</f>
        <v>3</v>
      </c>
      <c r="Y394" s="5">
        <f>IFERROR(INDEX(tbl_EmployeeSurvey[WorkLifeBalance],MATCH(tbl_HRMaster[[#This Row],[EmployeeID]],tbl_EmployeeSurvey[EmployeeID],0)),"Not Found")</f>
        <v>1</v>
      </c>
      <c r="Z394" s="5">
        <f>IFERROR(VLOOKUP(tbl_HRMaster[[#This Row],[EmployeeID]],tbl_ManagerSurvey[[EmployeeID]:[PerformanceRating]],2,FALSE),"Not Found")</f>
        <v>3</v>
      </c>
      <c r="AA394" s="5">
        <f>IFERROR(VLOOKUP(tbl_HRMaster[[#This Row],[EmployeeID]],tbl_ManagerSurvey[[EmployeeID]:[PerformanceRating]],3,FALSE),"Not Found")</f>
        <v>3</v>
      </c>
      <c r="AB394" s="5" t="str">
        <f>IF(tbl_HRMaster[[#This Row],[Attrition]]="Yes","Left","Active")</f>
        <v>Active</v>
      </c>
      <c r="AC394" s="5" t="str">
        <f>_xlfn.IFS(tbl_HRMaster[[#This Row],[Age]]&lt;25,"Under 25",tbl_HRMaster[[#This Row],[Age]]&lt;35,"25-34",tbl_HRMaster[[#This Row],[Age]]&lt;45,"35-44",tbl_HRMaster[[#This Row],[Age]]&lt;55,"45-54",TRUE,"Above 54")</f>
        <v>35-44</v>
      </c>
      <c r="AD394" s="5" t="str">
        <f>_xlfn.IFS(
tbl_HRMaster[[#This Row],[YearsAtCompany]]&lt;2,"&lt; 2 Years",
tbl_HRMaster[[#This Row],[YearsAtCompany]]&lt;5,"2-4 Years",
tbl_HRMaster[[#This Row],[YearsAtCompany]]&lt;10,"5-9 Years",
TRUE,"10+ Years"
)</f>
        <v>&lt; 2 Years</v>
      </c>
      <c r="AE394" s="5">
        <f>IF(tbl_HRMaster[[#This Row],[Attrition]]="Yes",1,0)</f>
        <v>0</v>
      </c>
    </row>
    <row r="395" spans="1:31" x14ac:dyDescent="0.25">
      <c r="A395">
        <v>38</v>
      </c>
      <c r="B395" t="s">
        <v>21</v>
      </c>
      <c r="C395" t="s">
        <v>22</v>
      </c>
      <c r="D395" t="s">
        <v>23</v>
      </c>
      <c r="E395">
        <v>10</v>
      </c>
      <c r="F395">
        <v>3</v>
      </c>
      <c r="G395" t="s">
        <v>38</v>
      </c>
      <c r="H395">
        <v>1772</v>
      </c>
      <c r="I395" t="s">
        <v>34</v>
      </c>
      <c r="J395">
        <v>4</v>
      </c>
      <c r="K395" t="s">
        <v>40</v>
      </c>
      <c r="L395" t="s">
        <v>27</v>
      </c>
      <c r="M395">
        <v>181720</v>
      </c>
      <c r="N395">
        <v>6</v>
      </c>
      <c r="O395">
        <v>12</v>
      </c>
      <c r="P395">
        <v>2</v>
      </c>
      <c r="Q395">
        <v>6</v>
      </c>
      <c r="R395">
        <v>5</v>
      </c>
      <c r="S395">
        <v>1</v>
      </c>
      <c r="T395">
        <v>0</v>
      </c>
      <c r="U395">
        <v>1</v>
      </c>
      <c r="V395">
        <f>COUNTIF(tbl_HRMaster[EmployeeID],tbl_HRMaster[[#This Row],[EmployeeID]])</f>
        <v>1</v>
      </c>
      <c r="W395">
        <f>IFERROR(INDEX(tbl_EmployeeSurvey[EnvironmentSatisfaction],MATCH(tbl_HRMaster[[#This Row],[EmployeeID]],tbl_EmployeeSurvey[EmployeeID],0)),"Not Found")</f>
        <v>4</v>
      </c>
      <c r="X395">
        <f>IFERROR(INDEX(tbl_EmployeeSurvey[JobSatisfaction],MATCH(tbl_HRMaster[[#This Row],[EmployeeID]],tbl_EmployeeSurvey[EmployeeID],0)),"Not Found")</f>
        <v>3</v>
      </c>
      <c r="Y395" s="5">
        <f>IFERROR(INDEX(tbl_EmployeeSurvey[WorkLifeBalance],MATCH(tbl_HRMaster[[#This Row],[EmployeeID]],tbl_EmployeeSurvey[EmployeeID],0)),"Not Found")</f>
        <v>1</v>
      </c>
      <c r="Z395" s="5">
        <f>IFERROR(VLOOKUP(tbl_HRMaster[[#This Row],[EmployeeID]],tbl_ManagerSurvey[[EmployeeID]:[PerformanceRating]],2,FALSE),"Not Found")</f>
        <v>3</v>
      </c>
      <c r="AA395" s="5">
        <f>IFERROR(VLOOKUP(tbl_HRMaster[[#This Row],[EmployeeID]],tbl_ManagerSurvey[[EmployeeID]:[PerformanceRating]],3,FALSE),"Not Found")</f>
        <v>3</v>
      </c>
      <c r="AB395" s="5" t="str">
        <f>IF(tbl_HRMaster[[#This Row],[Attrition]]="Yes","Left","Active")</f>
        <v>Active</v>
      </c>
      <c r="AC395" s="5" t="str">
        <f>_xlfn.IFS(tbl_HRMaster[[#This Row],[Age]]&lt;25,"Under 25",tbl_HRMaster[[#This Row],[Age]]&lt;35,"25-34",tbl_HRMaster[[#This Row],[Age]]&lt;45,"35-44",tbl_HRMaster[[#This Row],[Age]]&lt;55,"45-54",TRUE,"Above 54")</f>
        <v>35-44</v>
      </c>
      <c r="AD395" s="5" t="str">
        <f>_xlfn.IFS(
tbl_HRMaster[[#This Row],[YearsAtCompany]]&lt;2,"&lt; 2 Years",
tbl_HRMaster[[#This Row],[YearsAtCompany]]&lt;5,"2-4 Years",
tbl_HRMaster[[#This Row],[YearsAtCompany]]&lt;10,"5-9 Years",
TRUE,"10+ Years"
)</f>
        <v>&lt; 2 Years</v>
      </c>
      <c r="AE395" s="5">
        <f>IF(tbl_HRMaster[[#This Row],[Attrition]]="Yes",1,0)</f>
        <v>0</v>
      </c>
    </row>
    <row r="396" spans="1:31" x14ac:dyDescent="0.25">
      <c r="A396">
        <v>38</v>
      </c>
      <c r="B396" t="s">
        <v>21</v>
      </c>
      <c r="C396" t="s">
        <v>22</v>
      </c>
      <c r="D396" t="s">
        <v>23</v>
      </c>
      <c r="E396">
        <v>10</v>
      </c>
      <c r="F396">
        <v>3</v>
      </c>
      <c r="G396" t="s">
        <v>38</v>
      </c>
      <c r="H396">
        <v>3242</v>
      </c>
      <c r="I396" t="s">
        <v>34</v>
      </c>
      <c r="J396">
        <v>4</v>
      </c>
      <c r="K396" t="s">
        <v>40</v>
      </c>
      <c r="L396" t="s">
        <v>27</v>
      </c>
      <c r="M396">
        <v>181720</v>
      </c>
      <c r="N396">
        <v>6</v>
      </c>
      <c r="O396">
        <v>12</v>
      </c>
      <c r="P396">
        <v>2</v>
      </c>
      <c r="Q396">
        <v>6</v>
      </c>
      <c r="R396">
        <v>5</v>
      </c>
      <c r="S396">
        <v>1</v>
      </c>
      <c r="T396">
        <v>0</v>
      </c>
      <c r="U396">
        <v>1</v>
      </c>
      <c r="V396">
        <f>COUNTIF(tbl_HRMaster[EmployeeID],tbl_HRMaster[[#This Row],[EmployeeID]])</f>
        <v>1</v>
      </c>
      <c r="W396">
        <f>IFERROR(INDEX(tbl_EmployeeSurvey[EnvironmentSatisfaction],MATCH(tbl_HRMaster[[#This Row],[EmployeeID]],tbl_EmployeeSurvey[EmployeeID],0)),"Not Found")</f>
        <v>4</v>
      </c>
      <c r="X396">
        <f>IFERROR(INDEX(tbl_EmployeeSurvey[JobSatisfaction],MATCH(tbl_HRMaster[[#This Row],[EmployeeID]],tbl_EmployeeSurvey[EmployeeID],0)),"Not Found")</f>
        <v>3</v>
      </c>
      <c r="Y396" s="5">
        <f>IFERROR(INDEX(tbl_EmployeeSurvey[WorkLifeBalance],MATCH(tbl_HRMaster[[#This Row],[EmployeeID]],tbl_EmployeeSurvey[EmployeeID],0)),"Not Found")</f>
        <v>1</v>
      </c>
      <c r="Z396" s="5">
        <f>IFERROR(VLOOKUP(tbl_HRMaster[[#This Row],[EmployeeID]],tbl_ManagerSurvey[[EmployeeID]:[PerformanceRating]],2,FALSE),"Not Found")</f>
        <v>3</v>
      </c>
      <c r="AA396" s="5">
        <f>IFERROR(VLOOKUP(tbl_HRMaster[[#This Row],[EmployeeID]],tbl_ManagerSurvey[[EmployeeID]:[PerformanceRating]],3,FALSE),"Not Found")</f>
        <v>3</v>
      </c>
      <c r="AB396" s="5" t="str">
        <f>IF(tbl_HRMaster[[#This Row],[Attrition]]="Yes","Left","Active")</f>
        <v>Active</v>
      </c>
      <c r="AC396" s="5" t="str">
        <f>_xlfn.IFS(tbl_HRMaster[[#This Row],[Age]]&lt;25,"Under 25",tbl_HRMaster[[#This Row],[Age]]&lt;35,"25-34",tbl_HRMaster[[#This Row],[Age]]&lt;45,"35-44",tbl_HRMaster[[#This Row],[Age]]&lt;55,"45-54",TRUE,"Above 54")</f>
        <v>35-44</v>
      </c>
      <c r="AD396" s="5" t="str">
        <f>_xlfn.IFS(
tbl_HRMaster[[#This Row],[YearsAtCompany]]&lt;2,"&lt; 2 Years",
tbl_HRMaster[[#This Row],[YearsAtCompany]]&lt;5,"2-4 Years",
tbl_HRMaster[[#This Row],[YearsAtCompany]]&lt;10,"5-9 Years",
TRUE,"10+ Years"
)</f>
        <v>&lt; 2 Years</v>
      </c>
      <c r="AE396" s="5">
        <f>IF(tbl_HRMaster[[#This Row],[Attrition]]="Yes",1,0)</f>
        <v>0</v>
      </c>
    </row>
    <row r="397" spans="1:31" x14ac:dyDescent="0.25">
      <c r="A397">
        <v>36</v>
      </c>
      <c r="B397" t="s">
        <v>21</v>
      </c>
      <c r="C397" t="s">
        <v>36</v>
      </c>
      <c r="D397" t="s">
        <v>37</v>
      </c>
      <c r="E397">
        <v>28</v>
      </c>
      <c r="F397">
        <v>3</v>
      </c>
      <c r="G397" t="s">
        <v>37</v>
      </c>
      <c r="H397">
        <v>101</v>
      </c>
      <c r="I397" t="s">
        <v>34</v>
      </c>
      <c r="J397">
        <v>2</v>
      </c>
      <c r="K397" t="s">
        <v>40</v>
      </c>
      <c r="L397" t="s">
        <v>32</v>
      </c>
      <c r="M397">
        <v>24320</v>
      </c>
      <c r="N397">
        <v>4</v>
      </c>
      <c r="O397">
        <v>22</v>
      </c>
      <c r="P397">
        <v>0</v>
      </c>
      <c r="Q397">
        <v>7</v>
      </c>
      <c r="R397">
        <v>4</v>
      </c>
      <c r="S397">
        <v>1</v>
      </c>
      <c r="T397">
        <v>0</v>
      </c>
      <c r="U397">
        <v>0</v>
      </c>
      <c r="V397">
        <f>COUNTIF(tbl_HRMaster[EmployeeID],tbl_HRMaster[[#This Row],[EmployeeID]])</f>
        <v>1</v>
      </c>
      <c r="W397">
        <f>IFERROR(INDEX(tbl_EmployeeSurvey[EnvironmentSatisfaction],MATCH(tbl_HRMaster[[#This Row],[EmployeeID]],tbl_EmployeeSurvey[EmployeeID],0)),"Not Found")</f>
        <v>4</v>
      </c>
      <c r="X397">
        <f>IFERROR(INDEX(tbl_EmployeeSurvey[JobSatisfaction],MATCH(tbl_HRMaster[[#This Row],[EmployeeID]],tbl_EmployeeSurvey[EmployeeID],0)),"Not Found")</f>
        <v>4</v>
      </c>
      <c r="Y397" s="5">
        <f>IFERROR(INDEX(tbl_EmployeeSurvey[WorkLifeBalance],MATCH(tbl_HRMaster[[#This Row],[EmployeeID]],tbl_EmployeeSurvey[EmployeeID],0)),"Not Found")</f>
        <v>3</v>
      </c>
      <c r="Z397" s="5">
        <f>IFERROR(VLOOKUP(tbl_HRMaster[[#This Row],[EmployeeID]],tbl_ManagerSurvey[[EmployeeID]:[PerformanceRating]],2,FALSE),"Not Found")</f>
        <v>1</v>
      </c>
      <c r="AA397" s="5">
        <f>IFERROR(VLOOKUP(tbl_HRMaster[[#This Row],[EmployeeID]],tbl_ManagerSurvey[[EmployeeID]:[PerformanceRating]],3,FALSE),"Not Found")</f>
        <v>4</v>
      </c>
      <c r="AB397" s="5" t="str">
        <f>IF(tbl_HRMaster[[#This Row],[Attrition]]="Yes","Left","Active")</f>
        <v>Active</v>
      </c>
      <c r="AC397" s="5" t="str">
        <f>_xlfn.IFS(tbl_HRMaster[[#This Row],[Age]]&lt;25,"Under 25",tbl_HRMaster[[#This Row],[Age]]&lt;35,"25-34",tbl_HRMaster[[#This Row],[Age]]&lt;45,"35-44",tbl_HRMaster[[#This Row],[Age]]&lt;55,"45-54",TRUE,"Above 54")</f>
        <v>35-44</v>
      </c>
      <c r="AD397" s="5" t="str">
        <f>_xlfn.IFS(
tbl_HRMaster[[#This Row],[YearsAtCompany]]&lt;2,"&lt; 2 Years",
tbl_HRMaster[[#This Row],[YearsAtCompany]]&lt;5,"2-4 Years",
tbl_HRMaster[[#This Row],[YearsAtCompany]]&lt;10,"5-9 Years",
TRUE,"10+ Years"
)</f>
        <v>&lt; 2 Years</v>
      </c>
      <c r="AE397" s="5">
        <f>IF(tbl_HRMaster[[#This Row],[Attrition]]="Yes",1,0)</f>
        <v>0</v>
      </c>
    </row>
    <row r="398" spans="1:31" x14ac:dyDescent="0.25">
      <c r="A398">
        <v>36</v>
      </c>
      <c r="B398" t="s">
        <v>21</v>
      </c>
      <c r="C398" t="s">
        <v>36</v>
      </c>
      <c r="D398" t="s">
        <v>37</v>
      </c>
      <c r="E398">
        <v>28</v>
      </c>
      <c r="F398">
        <v>3</v>
      </c>
      <c r="G398" t="s">
        <v>37</v>
      </c>
      <c r="H398">
        <v>1571</v>
      </c>
      <c r="I398" t="s">
        <v>34</v>
      </c>
      <c r="J398">
        <v>2</v>
      </c>
      <c r="K398" t="s">
        <v>40</v>
      </c>
      <c r="L398" t="s">
        <v>32</v>
      </c>
      <c r="M398">
        <v>24320</v>
      </c>
      <c r="N398">
        <v>4</v>
      </c>
      <c r="O398">
        <v>22</v>
      </c>
      <c r="P398">
        <v>0</v>
      </c>
      <c r="Q398">
        <v>7</v>
      </c>
      <c r="R398">
        <v>4</v>
      </c>
      <c r="S398">
        <v>1</v>
      </c>
      <c r="T398">
        <v>0</v>
      </c>
      <c r="U398">
        <v>0</v>
      </c>
      <c r="V398">
        <f>COUNTIF(tbl_HRMaster[EmployeeID],tbl_HRMaster[[#This Row],[EmployeeID]])</f>
        <v>1</v>
      </c>
      <c r="W398">
        <f>IFERROR(INDEX(tbl_EmployeeSurvey[EnvironmentSatisfaction],MATCH(tbl_HRMaster[[#This Row],[EmployeeID]],tbl_EmployeeSurvey[EmployeeID],0)),"Not Found")</f>
        <v>4</v>
      </c>
      <c r="X398">
        <f>IFERROR(INDEX(tbl_EmployeeSurvey[JobSatisfaction],MATCH(tbl_HRMaster[[#This Row],[EmployeeID]],tbl_EmployeeSurvey[EmployeeID],0)),"Not Found")</f>
        <v>4</v>
      </c>
      <c r="Y398" s="5">
        <f>IFERROR(INDEX(tbl_EmployeeSurvey[WorkLifeBalance],MATCH(tbl_HRMaster[[#This Row],[EmployeeID]],tbl_EmployeeSurvey[EmployeeID],0)),"Not Found")</f>
        <v>3</v>
      </c>
      <c r="Z398" s="5">
        <f>IFERROR(VLOOKUP(tbl_HRMaster[[#This Row],[EmployeeID]],tbl_ManagerSurvey[[EmployeeID]:[PerformanceRating]],2,FALSE),"Not Found")</f>
        <v>1</v>
      </c>
      <c r="AA398" s="5">
        <f>IFERROR(VLOOKUP(tbl_HRMaster[[#This Row],[EmployeeID]],tbl_ManagerSurvey[[EmployeeID]:[PerformanceRating]],3,FALSE),"Not Found")</f>
        <v>4</v>
      </c>
      <c r="AB398" s="5" t="str">
        <f>IF(tbl_HRMaster[[#This Row],[Attrition]]="Yes","Left","Active")</f>
        <v>Active</v>
      </c>
      <c r="AC398" s="5" t="str">
        <f>_xlfn.IFS(tbl_HRMaster[[#This Row],[Age]]&lt;25,"Under 25",tbl_HRMaster[[#This Row],[Age]]&lt;35,"25-34",tbl_HRMaster[[#This Row],[Age]]&lt;45,"35-44",tbl_HRMaster[[#This Row],[Age]]&lt;55,"45-54",TRUE,"Above 54")</f>
        <v>35-44</v>
      </c>
      <c r="AD398" s="5" t="str">
        <f>_xlfn.IFS(
tbl_HRMaster[[#This Row],[YearsAtCompany]]&lt;2,"&lt; 2 Years",
tbl_HRMaster[[#This Row],[YearsAtCompany]]&lt;5,"2-4 Years",
tbl_HRMaster[[#This Row],[YearsAtCompany]]&lt;10,"5-9 Years",
TRUE,"10+ Years"
)</f>
        <v>&lt; 2 Years</v>
      </c>
      <c r="AE398" s="5">
        <f>IF(tbl_HRMaster[[#This Row],[Attrition]]="Yes",1,0)</f>
        <v>0</v>
      </c>
    </row>
    <row r="399" spans="1:31" x14ac:dyDescent="0.25">
      <c r="A399">
        <v>36</v>
      </c>
      <c r="B399" t="s">
        <v>21</v>
      </c>
      <c r="C399" t="s">
        <v>36</v>
      </c>
      <c r="D399" t="s">
        <v>37</v>
      </c>
      <c r="E399">
        <v>28</v>
      </c>
      <c r="F399">
        <v>3</v>
      </c>
      <c r="G399" t="s">
        <v>37</v>
      </c>
      <c r="H399">
        <v>3041</v>
      </c>
      <c r="I399" t="s">
        <v>34</v>
      </c>
      <c r="J399">
        <v>2</v>
      </c>
      <c r="K399" t="s">
        <v>40</v>
      </c>
      <c r="L399" t="s">
        <v>32</v>
      </c>
      <c r="M399">
        <v>24320</v>
      </c>
      <c r="N399">
        <v>4</v>
      </c>
      <c r="O399">
        <v>22</v>
      </c>
      <c r="P399">
        <v>0</v>
      </c>
      <c r="Q399">
        <v>7</v>
      </c>
      <c r="R399">
        <v>4</v>
      </c>
      <c r="S399">
        <v>1</v>
      </c>
      <c r="T399">
        <v>0</v>
      </c>
      <c r="U399">
        <v>0</v>
      </c>
      <c r="V399">
        <f>COUNTIF(tbl_HRMaster[EmployeeID],tbl_HRMaster[[#This Row],[EmployeeID]])</f>
        <v>1</v>
      </c>
      <c r="W399">
        <f>IFERROR(INDEX(tbl_EmployeeSurvey[EnvironmentSatisfaction],MATCH(tbl_HRMaster[[#This Row],[EmployeeID]],tbl_EmployeeSurvey[EmployeeID],0)),"Not Found")</f>
        <v>4</v>
      </c>
      <c r="X399">
        <f>IFERROR(INDEX(tbl_EmployeeSurvey[JobSatisfaction],MATCH(tbl_HRMaster[[#This Row],[EmployeeID]],tbl_EmployeeSurvey[EmployeeID],0)),"Not Found")</f>
        <v>4</v>
      </c>
      <c r="Y399" s="5">
        <f>IFERROR(INDEX(tbl_EmployeeSurvey[WorkLifeBalance],MATCH(tbl_HRMaster[[#This Row],[EmployeeID]],tbl_EmployeeSurvey[EmployeeID],0)),"Not Found")</f>
        <v>3</v>
      </c>
      <c r="Z399" s="5">
        <f>IFERROR(VLOOKUP(tbl_HRMaster[[#This Row],[EmployeeID]],tbl_ManagerSurvey[[EmployeeID]:[PerformanceRating]],2,FALSE),"Not Found")</f>
        <v>1</v>
      </c>
      <c r="AA399" s="5">
        <f>IFERROR(VLOOKUP(tbl_HRMaster[[#This Row],[EmployeeID]],tbl_ManagerSurvey[[EmployeeID]:[PerformanceRating]],3,FALSE),"Not Found")</f>
        <v>4</v>
      </c>
      <c r="AB399" s="5" t="str">
        <f>IF(tbl_HRMaster[[#This Row],[Attrition]]="Yes","Left","Active")</f>
        <v>Active</v>
      </c>
      <c r="AC399" s="5" t="str">
        <f>_xlfn.IFS(tbl_HRMaster[[#This Row],[Age]]&lt;25,"Under 25",tbl_HRMaster[[#This Row],[Age]]&lt;35,"25-34",tbl_HRMaster[[#This Row],[Age]]&lt;45,"35-44",tbl_HRMaster[[#This Row],[Age]]&lt;55,"45-54",TRUE,"Above 54")</f>
        <v>35-44</v>
      </c>
      <c r="AD399" s="5" t="str">
        <f>_xlfn.IFS(
tbl_HRMaster[[#This Row],[YearsAtCompany]]&lt;2,"&lt; 2 Years",
tbl_HRMaster[[#This Row],[YearsAtCompany]]&lt;5,"2-4 Years",
tbl_HRMaster[[#This Row],[YearsAtCompany]]&lt;10,"5-9 Years",
TRUE,"10+ Years"
)</f>
        <v>&lt; 2 Years</v>
      </c>
      <c r="AE399" s="5">
        <f>IF(tbl_HRMaster[[#This Row],[Attrition]]="Yes",1,0)</f>
        <v>0</v>
      </c>
    </row>
    <row r="400" spans="1:31" x14ac:dyDescent="0.25">
      <c r="A400">
        <v>46</v>
      </c>
      <c r="B400" t="s">
        <v>21</v>
      </c>
      <c r="C400" t="s">
        <v>36</v>
      </c>
      <c r="D400" t="s">
        <v>23</v>
      </c>
      <c r="E400">
        <v>2</v>
      </c>
      <c r="F400">
        <v>4</v>
      </c>
      <c r="G400" t="s">
        <v>45</v>
      </c>
      <c r="H400">
        <v>108</v>
      </c>
      <c r="I400" t="s">
        <v>25</v>
      </c>
      <c r="J400">
        <v>2</v>
      </c>
      <c r="K400" t="s">
        <v>40</v>
      </c>
      <c r="L400" t="s">
        <v>27</v>
      </c>
      <c r="M400">
        <v>30650</v>
      </c>
      <c r="N400">
        <v>2</v>
      </c>
      <c r="O400">
        <v>11</v>
      </c>
      <c r="P400">
        <v>0</v>
      </c>
      <c r="Q400">
        <v>7</v>
      </c>
      <c r="R400">
        <v>3</v>
      </c>
      <c r="S400">
        <v>1</v>
      </c>
      <c r="T400">
        <v>0</v>
      </c>
      <c r="U400">
        <v>0</v>
      </c>
      <c r="V400">
        <f>COUNTIF(tbl_HRMaster[EmployeeID],tbl_HRMaster[[#This Row],[EmployeeID]])</f>
        <v>1</v>
      </c>
      <c r="W400">
        <f>IFERROR(INDEX(tbl_EmployeeSurvey[EnvironmentSatisfaction],MATCH(tbl_HRMaster[[#This Row],[EmployeeID]],tbl_EmployeeSurvey[EmployeeID],0)),"Not Found")</f>
        <v>3</v>
      </c>
      <c r="X400">
        <f>IFERROR(INDEX(tbl_EmployeeSurvey[JobSatisfaction],MATCH(tbl_HRMaster[[#This Row],[EmployeeID]],tbl_EmployeeSurvey[EmployeeID],0)),"Not Found")</f>
        <v>3</v>
      </c>
      <c r="Y400" s="5">
        <f>IFERROR(INDEX(tbl_EmployeeSurvey[WorkLifeBalance],MATCH(tbl_HRMaster[[#This Row],[EmployeeID]],tbl_EmployeeSurvey[EmployeeID],0)),"Not Found")</f>
        <v>4</v>
      </c>
      <c r="Z400" s="5">
        <f>IFERROR(VLOOKUP(tbl_HRMaster[[#This Row],[EmployeeID]],tbl_ManagerSurvey[[EmployeeID]:[PerformanceRating]],2,FALSE),"Not Found")</f>
        <v>3</v>
      </c>
      <c r="AA400" s="5">
        <f>IFERROR(VLOOKUP(tbl_HRMaster[[#This Row],[EmployeeID]],tbl_ManagerSurvey[[EmployeeID]:[PerformanceRating]],3,FALSE),"Not Found")</f>
        <v>3</v>
      </c>
      <c r="AB400" s="5" t="str">
        <f>IF(tbl_HRMaster[[#This Row],[Attrition]]="Yes","Left","Active")</f>
        <v>Active</v>
      </c>
      <c r="AC400" s="5" t="str">
        <f>_xlfn.IFS(tbl_HRMaster[[#This Row],[Age]]&lt;25,"Under 25",tbl_HRMaster[[#This Row],[Age]]&lt;35,"25-34",tbl_HRMaster[[#This Row],[Age]]&lt;45,"35-44",tbl_HRMaster[[#This Row],[Age]]&lt;55,"45-54",TRUE,"Above 54")</f>
        <v>45-54</v>
      </c>
      <c r="AD400" s="5" t="str">
        <f>_xlfn.IFS(
tbl_HRMaster[[#This Row],[YearsAtCompany]]&lt;2,"&lt; 2 Years",
tbl_HRMaster[[#This Row],[YearsAtCompany]]&lt;5,"2-4 Years",
tbl_HRMaster[[#This Row],[YearsAtCompany]]&lt;10,"5-9 Years",
TRUE,"10+ Years"
)</f>
        <v>&lt; 2 Years</v>
      </c>
      <c r="AE400" s="5">
        <f>IF(tbl_HRMaster[[#This Row],[Attrition]]="Yes",1,0)</f>
        <v>0</v>
      </c>
    </row>
    <row r="401" spans="1:31" x14ac:dyDescent="0.25">
      <c r="A401">
        <v>46</v>
      </c>
      <c r="B401" t="s">
        <v>21</v>
      </c>
      <c r="C401" t="s">
        <v>36</v>
      </c>
      <c r="D401" t="s">
        <v>23</v>
      </c>
      <c r="E401">
        <v>2</v>
      </c>
      <c r="F401">
        <v>4</v>
      </c>
      <c r="G401" t="s">
        <v>45</v>
      </c>
      <c r="H401">
        <v>1578</v>
      </c>
      <c r="I401" t="s">
        <v>25</v>
      </c>
      <c r="J401">
        <v>2</v>
      </c>
      <c r="K401" t="s">
        <v>40</v>
      </c>
      <c r="L401" t="s">
        <v>27</v>
      </c>
      <c r="M401">
        <v>30650</v>
      </c>
      <c r="N401">
        <v>2</v>
      </c>
      <c r="O401">
        <v>11</v>
      </c>
      <c r="P401">
        <v>0</v>
      </c>
      <c r="Q401">
        <v>7</v>
      </c>
      <c r="R401">
        <v>3</v>
      </c>
      <c r="S401">
        <v>1</v>
      </c>
      <c r="T401">
        <v>0</v>
      </c>
      <c r="U401">
        <v>0</v>
      </c>
      <c r="V401">
        <f>COUNTIF(tbl_HRMaster[EmployeeID],tbl_HRMaster[[#This Row],[EmployeeID]])</f>
        <v>1</v>
      </c>
      <c r="W401">
        <f>IFERROR(INDEX(tbl_EmployeeSurvey[EnvironmentSatisfaction],MATCH(tbl_HRMaster[[#This Row],[EmployeeID]],tbl_EmployeeSurvey[EmployeeID],0)),"Not Found")</f>
        <v>3</v>
      </c>
      <c r="X401">
        <f>IFERROR(INDEX(tbl_EmployeeSurvey[JobSatisfaction],MATCH(tbl_HRMaster[[#This Row],[EmployeeID]],tbl_EmployeeSurvey[EmployeeID],0)),"Not Found")</f>
        <v>3</v>
      </c>
      <c r="Y401" s="5">
        <f>IFERROR(INDEX(tbl_EmployeeSurvey[WorkLifeBalance],MATCH(tbl_HRMaster[[#This Row],[EmployeeID]],tbl_EmployeeSurvey[EmployeeID],0)),"Not Found")</f>
        <v>4</v>
      </c>
      <c r="Z401" s="5">
        <f>IFERROR(VLOOKUP(tbl_HRMaster[[#This Row],[EmployeeID]],tbl_ManagerSurvey[[EmployeeID]:[PerformanceRating]],2,FALSE),"Not Found")</f>
        <v>3</v>
      </c>
      <c r="AA401" s="5">
        <f>IFERROR(VLOOKUP(tbl_HRMaster[[#This Row],[EmployeeID]],tbl_ManagerSurvey[[EmployeeID]:[PerformanceRating]],3,FALSE),"Not Found")</f>
        <v>3</v>
      </c>
      <c r="AB401" s="5" t="str">
        <f>IF(tbl_HRMaster[[#This Row],[Attrition]]="Yes","Left","Active")</f>
        <v>Active</v>
      </c>
      <c r="AC401" s="5" t="str">
        <f>_xlfn.IFS(tbl_HRMaster[[#This Row],[Age]]&lt;25,"Under 25",tbl_HRMaster[[#This Row],[Age]]&lt;35,"25-34",tbl_HRMaster[[#This Row],[Age]]&lt;45,"35-44",tbl_HRMaster[[#This Row],[Age]]&lt;55,"45-54",TRUE,"Above 54")</f>
        <v>45-54</v>
      </c>
      <c r="AD401" s="5" t="str">
        <f>_xlfn.IFS(
tbl_HRMaster[[#This Row],[YearsAtCompany]]&lt;2,"&lt; 2 Years",
tbl_HRMaster[[#This Row],[YearsAtCompany]]&lt;5,"2-4 Years",
tbl_HRMaster[[#This Row],[YearsAtCompany]]&lt;10,"5-9 Years",
TRUE,"10+ Years"
)</f>
        <v>&lt; 2 Years</v>
      </c>
      <c r="AE401" s="5">
        <f>IF(tbl_HRMaster[[#This Row],[Attrition]]="Yes",1,0)</f>
        <v>0</v>
      </c>
    </row>
    <row r="402" spans="1:31" x14ac:dyDescent="0.25">
      <c r="A402">
        <v>46</v>
      </c>
      <c r="B402" t="s">
        <v>21</v>
      </c>
      <c r="C402" t="s">
        <v>36</v>
      </c>
      <c r="D402" t="s">
        <v>23</v>
      </c>
      <c r="E402">
        <v>2</v>
      </c>
      <c r="F402">
        <v>4</v>
      </c>
      <c r="G402" t="s">
        <v>45</v>
      </c>
      <c r="H402">
        <v>3048</v>
      </c>
      <c r="I402" t="s">
        <v>25</v>
      </c>
      <c r="J402">
        <v>2</v>
      </c>
      <c r="K402" t="s">
        <v>40</v>
      </c>
      <c r="L402" t="s">
        <v>27</v>
      </c>
      <c r="M402">
        <v>30650</v>
      </c>
      <c r="N402">
        <v>2</v>
      </c>
      <c r="O402">
        <v>11</v>
      </c>
      <c r="P402">
        <v>0</v>
      </c>
      <c r="Q402">
        <v>7</v>
      </c>
      <c r="R402">
        <v>3</v>
      </c>
      <c r="S402">
        <v>1</v>
      </c>
      <c r="T402">
        <v>0</v>
      </c>
      <c r="U402">
        <v>0</v>
      </c>
      <c r="V402">
        <f>COUNTIF(tbl_HRMaster[EmployeeID],tbl_HRMaster[[#This Row],[EmployeeID]])</f>
        <v>1</v>
      </c>
      <c r="W402">
        <f>IFERROR(INDEX(tbl_EmployeeSurvey[EnvironmentSatisfaction],MATCH(tbl_HRMaster[[#This Row],[EmployeeID]],tbl_EmployeeSurvey[EmployeeID],0)),"Not Found")</f>
        <v>3</v>
      </c>
      <c r="X402">
        <f>IFERROR(INDEX(tbl_EmployeeSurvey[JobSatisfaction],MATCH(tbl_HRMaster[[#This Row],[EmployeeID]],tbl_EmployeeSurvey[EmployeeID],0)),"Not Found")</f>
        <v>3</v>
      </c>
      <c r="Y402" s="5">
        <f>IFERROR(INDEX(tbl_EmployeeSurvey[WorkLifeBalance],MATCH(tbl_HRMaster[[#This Row],[EmployeeID]],tbl_EmployeeSurvey[EmployeeID],0)),"Not Found")</f>
        <v>4</v>
      </c>
      <c r="Z402" s="5">
        <f>IFERROR(VLOOKUP(tbl_HRMaster[[#This Row],[EmployeeID]],tbl_ManagerSurvey[[EmployeeID]:[PerformanceRating]],2,FALSE),"Not Found")</f>
        <v>3</v>
      </c>
      <c r="AA402" s="5">
        <f>IFERROR(VLOOKUP(tbl_HRMaster[[#This Row],[EmployeeID]],tbl_ManagerSurvey[[EmployeeID]:[PerformanceRating]],3,FALSE),"Not Found")</f>
        <v>3</v>
      </c>
      <c r="AB402" s="5" t="str">
        <f>IF(tbl_HRMaster[[#This Row],[Attrition]]="Yes","Left","Active")</f>
        <v>Active</v>
      </c>
      <c r="AC402" s="5" t="str">
        <f>_xlfn.IFS(tbl_HRMaster[[#This Row],[Age]]&lt;25,"Under 25",tbl_HRMaster[[#This Row],[Age]]&lt;35,"25-34",tbl_HRMaster[[#This Row],[Age]]&lt;45,"35-44",tbl_HRMaster[[#This Row],[Age]]&lt;55,"45-54",TRUE,"Above 54")</f>
        <v>45-54</v>
      </c>
      <c r="AD402" s="5" t="str">
        <f>_xlfn.IFS(
tbl_HRMaster[[#This Row],[YearsAtCompany]]&lt;2,"&lt; 2 Years",
tbl_HRMaster[[#This Row],[YearsAtCompany]]&lt;5,"2-4 Years",
tbl_HRMaster[[#This Row],[YearsAtCompany]]&lt;10,"5-9 Years",
TRUE,"10+ Years"
)</f>
        <v>&lt; 2 Years</v>
      </c>
      <c r="AE402" s="5">
        <f>IF(tbl_HRMaster[[#This Row],[Attrition]]="Yes",1,0)</f>
        <v>0</v>
      </c>
    </row>
    <row r="403" spans="1:31" x14ac:dyDescent="0.25">
      <c r="A403">
        <v>33</v>
      </c>
      <c r="B403" t="s">
        <v>21</v>
      </c>
      <c r="C403" t="s">
        <v>22</v>
      </c>
      <c r="D403" t="s">
        <v>23</v>
      </c>
      <c r="E403">
        <v>3</v>
      </c>
      <c r="F403">
        <v>3</v>
      </c>
      <c r="G403" t="s">
        <v>38</v>
      </c>
      <c r="H403">
        <v>1243</v>
      </c>
      <c r="I403" t="s">
        <v>34</v>
      </c>
      <c r="J403">
        <v>1</v>
      </c>
      <c r="K403" t="s">
        <v>42</v>
      </c>
      <c r="L403" t="s">
        <v>32</v>
      </c>
      <c r="M403">
        <v>43730</v>
      </c>
      <c r="N403">
        <v>4</v>
      </c>
      <c r="O403">
        <v>14</v>
      </c>
      <c r="P403">
        <v>0</v>
      </c>
      <c r="Q403">
        <v>7</v>
      </c>
      <c r="R403">
        <v>3</v>
      </c>
      <c r="S403">
        <v>1</v>
      </c>
      <c r="T403">
        <v>0</v>
      </c>
      <c r="U403">
        <v>0</v>
      </c>
      <c r="V403">
        <f>COUNTIF(tbl_HRMaster[EmployeeID],tbl_HRMaster[[#This Row],[EmployeeID]])</f>
        <v>1</v>
      </c>
      <c r="W403">
        <f>IFERROR(INDEX(tbl_EmployeeSurvey[EnvironmentSatisfaction],MATCH(tbl_HRMaster[[#This Row],[EmployeeID]],tbl_EmployeeSurvey[EmployeeID],0)),"Not Found")</f>
        <v>3</v>
      </c>
      <c r="X403">
        <f>IFERROR(INDEX(tbl_EmployeeSurvey[JobSatisfaction],MATCH(tbl_HRMaster[[#This Row],[EmployeeID]],tbl_EmployeeSurvey[EmployeeID],0)),"Not Found")</f>
        <v>4</v>
      </c>
      <c r="Y403" s="5">
        <f>IFERROR(INDEX(tbl_EmployeeSurvey[WorkLifeBalance],MATCH(tbl_HRMaster[[#This Row],[EmployeeID]],tbl_EmployeeSurvey[EmployeeID],0)),"Not Found")</f>
        <v>3</v>
      </c>
      <c r="Z403" s="5">
        <f>IFERROR(VLOOKUP(tbl_HRMaster[[#This Row],[EmployeeID]],tbl_ManagerSurvey[[EmployeeID]:[PerformanceRating]],2,FALSE),"Not Found")</f>
        <v>3</v>
      </c>
      <c r="AA403" s="5">
        <f>IFERROR(VLOOKUP(tbl_HRMaster[[#This Row],[EmployeeID]],tbl_ManagerSurvey[[EmployeeID]:[PerformanceRating]],3,FALSE),"Not Found")</f>
        <v>3</v>
      </c>
      <c r="AB403" s="5" t="str">
        <f>IF(tbl_HRMaster[[#This Row],[Attrition]]="Yes","Left","Active")</f>
        <v>Active</v>
      </c>
      <c r="AC403" s="5" t="str">
        <f>_xlfn.IFS(tbl_HRMaster[[#This Row],[Age]]&lt;25,"Under 25",tbl_HRMaster[[#This Row],[Age]]&lt;35,"25-34",tbl_HRMaster[[#This Row],[Age]]&lt;45,"35-44",tbl_HRMaster[[#This Row],[Age]]&lt;55,"45-54",TRUE,"Above 54")</f>
        <v>25-34</v>
      </c>
      <c r="AD403" s="5" t="str">
        <f>_xlfn.IFS(
tbl_HRMaster[[#This Row],[YearsAtCompany]]&lt;2,"&lt; 2 Years",
tbl_HRMaster[[#This Row],[YearsAtCompany]]&lt;5,"2-4 Years",
tbl_HRMaster[[#This Row],[YearsAtCompany]]&lt;10,"5-9 Years",
TRUE,"10+ Years"
)</f>
        <v>&lt; 2 Years</v>
      </c>
      <c r="AE403" s="5">
        <f>IF(tbl_HRMaster[[#This Row],[Attrition]]="Yes",1,0)</f>
        <v>0</v>
      </c>
    </row>
    <row r="404" spans="1:31" x14ac:dyDescent="0.25">
      <c r="A404">
        <v>33</v>
      </c>
      <c r="B404" t="s">
        <v>21</v>
      </c>
      <c r="C404" t="s">
        <v>22</v>
      </c>
      <c r="D404" t="s">
        <v>23</v>
      </c>
      <c r="E404">
        <v>3</v>
      </c>
      <c r="F404">
        <v>3</v>
      </c>
      <c r="G404" t="s">
        <v>38</v>
      </c>
      <c r="H404">
        <v>2713</v>
      </c>
      <c r="I404" t="s">
        <v>34</v>
      </c>
      <c r="J404">
        <v>1</v>
      </c>
      <c r="K404" t="s">
        <v>42</v>
      </c>
      <c r="L404" t="s">
        <v>32</v>
      </c>
      <c r="M404">
        <v>43730</v>
      </c>
      <c r="N404">
        <v>4</v>
      </c>
      <c r="O404">
        <v>14</v>
      </c>
      <c r="P404">
        <v>0</v>
      </c>
      <c r="Q404">
        <v>7</v>
      </c>
      <c r="R404">
        <v>3</v>
      </c>
      <c r="S404">
        <v>1</v>
      </c>
      <c r="T404">
        <v>0</v>
      </c>
      <c r="U404">
        <v>0</v>
      </c>
      <c r="V404">
        <f>COUNTIF(tbl_HRMaster[EmployeeID],tbl_HRMaster[[#This Row],[EmployeeID]])</f>
        <v>1</v>
      </c>
      <c r="W404">
        <f>IFERROR(INDEX(tbl_EmployeeSurvey[EnvironmentSatisfaction],MATCH(tbl_HRMaster[[#This Row],[EmployeeID]],tbl_EmployeeSurvey[EmployeeID],0)),"Not Found")</f>
        <v>3</v>
      </c>
      <c r="X404">
        <f>IFERROR(INDEX(tbl_EmployeeSurvey[JobSatisfaction],MATCH(tbl_HRMaster[[#This Row],[EmployeeID]],tbl_EmployeeSurvey[EmployeeID],0)),"Not Found")</f>
        <v>4</v>
      </c>
      <c r="Y404" s="5">
        <f>IFERROR(INDEX(tbl_EmployeeSurvey[WorkLifeBalance],MATCH(tbl_HRMaster[[#This Row],[EmployeeID]],tbl_EmployeeSurvey[EmployeeID],0)),"Not Found")</f>
        <v>3</v>
      </c>
      <c r="Z404" s="5">
        <f>IFERROR(VLOOKUP(tbl_HRMaster[[#This Row],[EmployeeID]],tbl_ManagerSurvey[[EmployeeID]:[PerformanceRating]],2,FALSE),"Not Found")</f>
        <v>3</v>
      </c>
      <c r="AA404" s="5">
        <f>IFERROR(VLOOKUP(tbl_HRMaster[[#This Row],[EmployeeID]],tbl_ManagerSurvey[[EmployeeID]:[PerformanceRating]],3,FALSE),"Not Found")</f>
        <v>3</v>
      </c>
      <c r="AB404" s="5" t="str">
        <f>IF(tbl_HRMaster[[#This Row],[Attrition]]="Yes","Left","Active")</f>
        <v>Active</v>
      </c>
      <c r="AC404" s="5" t="str">
        <f>_xlfn.IFS(tbl_HRMaster[[#This Row],[Age]]&lt;25,"Under 25",tbl_HRMaster[[#This Row],[Age]]&lt;35,"25-34",tbl_HRMaster[[#This Row],[Age]]&lt;45,"35-44",tbl_HRMaster[[#This Row],[Age]]&lt;55,"45-54",TRUE,"Above 54")</f>
        <v>25-34</v>
      </c>
      <c r="AD404" s="5" t="str">
        <f>_xlfn.IFS(
tbl_HRMaster[[#This Row],[YearsAtCompany]]&lt;2,"&lt; 2 Years",
tbl_HRMaster[[#This Row],[YearsAtCompany]]&lt;5,"2-4 Years",
tbl_HRMaster[[#This Row],[YearsAtCompany]]&lt;10,"5-9 Years",
TRUE,"10+ Years"
)</f>
        <v>&lt; 2 Years</v>
      </c>
      <c r="AE404" s="5">
        <f>IF(tbl_HRMaster[[#This Row],[Attrition]]="Yes",1,0)</f>
        <v>0</v>
      </c>
    </row>
    <row r="405" spans="1:31" x14ac:dyDescent="0.25">
      <c r="A405">
        <v>33</v>
      </c>
      <c r="B405" t="s">
        <v>21</v>
      </c>
      <c r="C405" t="s">
        <v>22</v>
      </c>
      <c r="D405" t="s">
        <v>23</v>
      </c>
      <c r="E405">
        <v>3</v>
      </c>
      <c r="F405">
        <v>3</v>
      </c>
      <c r="G405" t="s">
        <v>38</v>
      </c>
      <c r="H405">
        <v>4183</v>
      </c>
      <c r="I405" t="s">
        <v>34</v>
      </c>
      <c r="J405">
        <v>1</v>
      </c>
      <c r="K405" t="s">
        <v>42</v>
      </c>
      <c r="L405" t="s">
        <v>32</v>
      </c>
      <c r="M405">
        <v>43730</v>
      </c>
      <c r="N405">
        <v>4</v>
      </c>
      <c r="O405">
        <v>14</v>
      </c>
      <c r="P405">
        <v>0</v>
      </c>
      <c r="Q405">
        <v>7</v>
      </c>
      <c r="R405">
        <v>3</v>
      </c>
      <c r="S405">
        <v>1</v>
      </c>
      <c r="T405">
        <v>0</v>
      </c>
      <c r="U405">
        <v>0</v>
      </c>
      <c r="V405">
        <f>COUNTIF(tbl_HRMaster[EmployeeID],tbl_HRMaster[[#This Row],[EmployeeID]])</f>
        <v>1</v>
      </c>
      <c r="W405">
        <f>IFERROR(INDEX(tbl_EmployeeSurvey[EnvironmentSatisfaction],MATCH(tbl_HRMaster[[#This Row],[EmployeeID]],tbl_EmployeeSurvey[EmployeeID],0)),"Not Found")</f>
        <v>3</v>
      </c>
      <c r="X405">
        <f>IFERROR(INDEX(tbl_EmployeeSurvey[JobSatisfaction],MATCH(tbl_HRMaster[[#This Row],[EmployeeID]],tbl_EmployeeSurvey[EmployeeID],0)),"Not Found")</f>
        <v>4</v>
      </c>
      <c r="Y405" s="5">
        <f>IFERROR(INDEX(tbl_EmployeeSurvey[WorkLifeBalance],MATCH(tbl_HRMaster[[#This Row],[EmployeeID]],tbl_EmployeeSurvey[EmployeeID],0)),"Not Found")</f>
        <v>3</v>
      </c>
      <c r="Z405" s="5">
        <f>IFERROR(VLOOKUP(tbl_HRMaster[[#This Row],[EmployeeID]],tbl_ManagerSurvey[[EmployeeID]:[PerformanceRating]],2,FALSE),"Not Found")</f>
        <v>3</v>
      </c>
      <c r="AA405" s="5">
        <f>IFERROR(VLOOKUP(tbl_HRMaster[[#This Row],[EmployeeID]],tbl_ManagerSurvey[[EmployeeID]:[PerformanceRating]],3,FALSE),"Not Found")</f>
        <v>3</v>
      </c>
      <c r="AB405" s="5" t="str">
        <f>IF(tbl_HRMaster[[#This Row],[Attrition]]="Yes","Left","Active")</f>
        <v>Active</v>
      </c>
      <c r="AC405" s="5" t="str">
        <f>_xlfn.IFS(tbl_HRMaster[[#This Row],[Age]]&lt;25,"Under 25",tbl_HRMaster[[#This Row],[Age]]&lt;35,"25-34",tbl_HRMaster[[#This Row],[Age]]&lt;45,"35-44",tbl_HRMaster[[#This Row],[Age]]&lt;55,"45-54",TRUE,"Above 54")</f>
        <v>25-34</v>
      </c>
      <c r="AD405" s="5" t="str">
        <f>_xlfn.IFS(
tbl_HRMaster[[#This Row],[YearsAtCompany]]&lt;2,"&lt; 2 Years",
tbl_HRMaster[[#This Row],[YearsAtCompany]]&lt;5,"2-4 Years",
tbl_HRMaster[[#This Row],[YearsAtCompany]]&lt;10,"5-9 Years",
TRUE,"10+ Years"
)</f>
        <v>&lt; 2 Years</v>
      </c>
      <c r="AE405" s="5">
        <f>IF(tbl_HRMaster[[#This Row],[Attrition]]="Yes",1,0)</f>
        <v>0</v>
      </c>
    </row>
    <row r="406" spans="1:31" x14ac:dyDescent="0.25">
      <c r="A406">
        <v>58</v>
      </c>
      <c r="B406" t="s">
        <v>28</v>
      </c>
      <c r="C406" t="s">
        <v>22</v>
      </c>
      <c r="D406" t="s">
        <v>23</v>
      </c>
      <c r="E406">
        <v>9</v>
      </c>
      <c r="F406">
        <v>2</v>
      </c>
      <c r="G406" t="s">
        <v>38</v>
      </c>
      <c r="H406">
        <v>443</v>
      </c>
      <c r="I406" t="s">
        <v>25</v>
      </c>
      <c r="J406">
        <v>4</v>
      </c>
      <c r="K406" t="s">
        <v>35</v>
      </c>
      <c r="L406" t="s">
        <v>32</v>
      </c>
      <c r="M406">
        <v>59570</v>
      </c>
      <c r="N406">
        <v>4</v>
      </c>
      <c r="O406">
        <v>14</v>
      </c>
      <c r="P406">
        <v>1</v>
      </c>
      <c r="Q406">
        <v>7</v>
      </c>
      <c r="R406">
        <v>2</v>
      </c>
      <c r="S406">
        <v>1</v>
      </c>
      <c r="T406">
        <v>0</v>
      </c>
      <c r="U406">
        <v>0</v>
      </c>
      <c r="V406">
        <f>COUNTIF(tbl_HRMaster[EmployeeID],tbl_HRMaster[[#This Row],[EmployeeID]])</f>
        <v>1</v>
      </c>
      <c r="W406">
        <f>IFERROR(INDEX(tbl_EmployeeSurvey[EnvironmentSatisfaction],MATCH(tbl_HRMaster[[#This Row],[EmployeeID]],tbl_EmployeeSurvey[EmployeeID],0)),"Not Found")</f>
        <v>4</v>
      </c>
      <c r="X406">
        <f>IFERROR(INDEX(tbl_EmployeeSurvey[JobSatisfaction],MATCH(tbl_HRMaster[[#This Row],[EmployeeID]],tbl_EmployeeSurvey[EmployeeID],0)),"Not Found")</f>
        <v>3</v>
      </c>
      <c r="Y406" s="5">
        <f>IFERROR(INDEX(tbl_EmployeeSurvey[WorkLifeBalance],MATCH(tbl_HRMaster[[#This Row],[EmployeeID]],tbl_EmployeeSurvey[EmployeeID],0)),"Not Found")</f>
        <v>3</v>
      </c>
      <c r="Z406" s="5">
        <f>IFERROR(VLOOKUP(tbl_HRMaster[[#This Row],[EmployeeID]],tbl_ManagerSurvey[[EmployeeID]:[PerformanceRating]],2,FALSE),"Not Found")</f>
        <v>1</v>
      </c>
      <c r="AA406" s="5">
        <f>IFERROR(VLOOKUP(tbl_HRMaster[[#This Row],[EmployeeID]],tbl_ManagerSurvey[[EmployeeID]:[PerformanceRating]],3,FALSE),"Not Found")</f>
        <v>3</v>
      </c>
      <c r="AB406" s="5" t="str">
        <f>IF(tbl_HRMaster[[#This Row],[Attrition]]="Yes","Left","Active")</f>
        <v>Left</v>
      </c>
      <c r="AC406" s="5" t="str">
        <f>_xlfn.IFS(tbl_HRMaster[[#This Row],[Age]]&lt;25,"Under 25",tbl_HRMaster[[#This Row],[Age]]&lt;35,"25-34",tbl_HRMaster[[#This Row],[Age]]&lt;45,"35-44",tbl_HRMaster[[#This Row],[Age]]&lt;55,"45-54",TRUE,"Above 54")</f>
        <v>Above 54</v>
      </c>
      <c r="AD406" s="5" t="str">
        <f>_xlfn.IFS(
tbl_HRMaster[[#This Row],[YearsAtCompany]]&lt;2,"&lt; 2 Years",
tbl_HRMaster[[#This Row],[YearsAtCompany]]&lt;5,"2-4 Years",
tbl_HRMaster[[#This Row],[YearsAtCompany]]&lt;10,"5-9 Years",
TRUE,"10+ Years"
)</f>
        <v>&lt; 2 Years</v>
      </c>
      <c r="AE406" s="5">
        <f>IF(tbl_HRMaster[[#This Row],[Attrition]]="Yes",1,0)</f>
        <v>1</v>
      </c>
    </row>
    <row r="407" spans="1:31" x14ac:dyDescent="0.25">
      <c r="A407">
        <v>58</v>
      </c>
      <c r="B407" t="s">
        <v>28</v>
      </c>
      <c r="C407" t="s">
        <v>22</v>
      </c>
      <c r="D407" t="s">
        <v>23</v>
      </c>
      <c r="E407">
        <v>9</v>
      </c>
      <c r="F407">
        <v>2</v>
      </c>
      <c r="G407" t="s">
        <v>38</v>
      </c>
      <c r="H407">
        <v>1913</v>
      </c>
      <c r="I407" t="s">
        <v>25</v>
      </c>
      <c r="J407">
        <v>4</v>
      </c>
      <c r="K407" t="s">
        <v>35</v>
      </c>
      <c r="L407" t="s">
        <v>32</v>
      </c>
      <c r="M407">
        <v>59570</v>
      </c>
      <c r="N407">
        <v>4</v>
      </c>
      <c r="O407">
        <v>14</v>
      </c>
      <c r="P407">
        <v>1</v>
      </c>
      <c r="Q407">
        <v>7</v>
      </c>
      <c r="R407">
        <v>2</v>
      </c>
      <c r="S407">
        <v>1</v>
      </c>
      <c r="T407">
        <v>0</v>
      </c>
      <c r="U407">
        <v>0</v>
      </c>
      <c r="V407">
        <f>COUNTIF(tbl_HRMaster[EmployeeID],tbl_HRMaster[[#This Row],[EmployeeID]])</f>
        <v>1</v>
      </c>
      <c r="W407">
        <f>IFERROR(INDEX(tbl_EmployeeSurvey[EnvironmentSatisfaction],MATCH(tbl_HRMaster[[#This Row],[EmployeeID]],tbl_EmployeeSurvey[EmployeeID],0)),"Not Found")</f>
        <v>4</v>
      </c>
      <c r="X407">
        <f>IFERROR(INDEX(tbl_EmployeeSurvey[JobSatisfaction],MATCH(tbl_HRMaster[[#This Row],[EmployeeID]],tbl_EmployeeSurvey[EmployeeID],0)),"Not Found")</f>
        <v>3</v>
      </c>
      <c r="Y407" s="5">
        <f>IFERROR(INDEX(tbl_EmployeeSurvey[WorkLifeBalance],MATCH(tbl_HRMaster[[#This Row],[EmployeeID]],tbl_EmployeeSurvey[EmployeeID],0)),"Not Found")</f>
        <v>3</v>
      </c>
      <c r="Z407" s="5">
        <f>IFERROR(VLOOKUP(tbl_HRMaster[[#This Row],[EmployeeID]],tbl_ManagerSurvey[[EmployeeID]:[PerformanceRating]],2,FALSE),"Not Found")</f>
        <v>1</v>
      </c>
      <c r="AA407" s="5">
        <f>IFERROR(VLOOKUP(tbl_HRMaster[[#This Row],[EmployeeID]],tbl_ManagerSurvey[[EmployeeID]:[PerformanceRating]],3,FALSE),"Not Found")</f>
        <v>3</v>
      </c>
      <c r="AB407" s="5" t="str">
        <f>IF(tbl_HRMaster[[#This Row],[Attrition]]="Yes","Left","Active")</f>
        <v>Left</v>
      </c>
      <c r="AC407" s="5" t="str">
        <f>_xlfn.IFS(tbl_HRMaster[[#This Row],[Age]]&lt;25,"Under 25",tbl_HRMaster[[#This Row],[Age]]&lt;35,"25-34",tbl_HRMaster[[#This Row],[Age]]&lt;45,"35-44",tbl_HRMaster[[#This Row],[Age]]&lt;55,"45-54",TRUE,"Above 54")</f>
        <v>Above 54</v>
      </c>
      <c r="AD407" s="5" t="str">
        <f>_xlfn.IFS(
tbl_HRMaster[[#This Row],[YearsAtCompany]]&lt;2,"&lt; 2 Years",
tbl_HRMaster[[#This Row],[YearsAtCompany]]&lt;5,"2-4 Years",
tbl_HRMaster[[#This Row],[YearsAtCompany]]&lt;10,"5-9 Years",
TRUE,"10+ Years"
)</f>
        <v>&lt; 2 Years</v>
      </c>
      <c r="AE407" s="5">
        <f>IF(tbl_HRMaster[[#This Row],[Attrition]]="Yes",1,0)</f>
        <v>1</v>
      </c>
    </row>
    <row r="408" spans="1:31" x14ac:dyDescent="0.25">
      <c r="A408">
        <v>58</v>
      </c>
      <c r="B408" t="s">
        <v>28</v>
      </c>
      <c r="C408" t="s">
        <v>22</v>
      </c>
      <c r="D408" t="s">
        <v>23</v>
      </c>
      <c r="E408">
        <v>9</v>
      </c>
      <c r="F408">
        <v>2</v>
      </c>
      <c r="G408" t="s">
        <v>38</v>
      </c>
      <c r="H408">
        <v>3383</v>
      </c>
      <c r="I408" t="s">
        <v>25</v>
      </c>
      <c r="J408">
        <v>4</v>
      </c>
      <c r="K408" t="s">
        <v>35</v>
      </c>
      <c r="L408" t="s">
        <v>32</v>
      </c>
      <c r="M408">
        <v>59570</v>
      </c>
      <c r="N408">
        <v>4</v>
      </c>
      <c r="O408">
        <v>14</v>
      </c>
      <c r="P408">
        <v>1</v>
      </c>
      <c r="Q408">
        <v>7</v>
      </c>
      <c r="R408">
        <v>2</v>
      </c>
      <c r="S408">
        <v>1</v>
      </c>
      <c r="T408">
        <v>0</v>
      </c>
      <c r="U408">
        <v>0</v>
      </c>
      <c r="V408">
        <f>COUNTIF(tbl_HRMaster[EmployeeID],tbl_HRMaster[[#This Row],[EmployeeID]])</f>
        <v>1</v>
      </c>
      <c r="W408">
        <f>IFERROR(INDEX(tbl_EmployeeSurvey[EnvironmentSatisfaction],MATCH(tbl_HRMaster[[#This Row],[EmployeeID]],tbl_EmployeeSurvey[EmployeeID],0)),"Not Found")</f>
        <v>4</v>
      </c>
      <c r="X408">
        <f>IFERROR(INDEX(tbl_EmployeeSurvey[JobSatisfaction],MATCH(tbl_HRMaster[[#This Row],[EmployeeID]],tbl_EmployeeSurvey[EmployeeID],0)),"Not Found")</f>
        <v>3</v>
      </c>
      <c r="Y408" s="5">
        <f>IFERROR(INDEX(tbl_EmployeeSurvey[WorkLifeBalance],MATCH(tbl_HRMaster[[#This Row],[EmployeeID]],tbl_EmployeeSurvey[EmployeeID],0)),"Not Found")</f>
        <v>3</v>
      </c>
      <c r="Z408" s="5">
        <f>IFERROR(VLOOKUP(tbl_HRMaster[[#This Row],[EmployeeID]],tbl_ManagerSurvey[[EmployeeID]:[PerformanceRating]],2,FALSE),"Not Found")</f>
        <v>1</v>
      </c>
      <c r="AA408" s="5">
        <f>IFERROR(VLOOKUP(tbl_HRMaster[[#This Row],[EmployeeID]],tbl_ManagerSurvey[[EmployeeID]:[PerformanceRating]],3,FALSE),"Not Found")</f>
        <v>3</v>
      </c>
      <c r="AB408" s="5" t="str">
        <f>IF(tbl_HRMaster[[#This Row],[Attrition]]="Yes","Left","Active")</f>
        <v>Left</v>
      </c>
      <c r="AC408" s="5" t="str">
        <f>_xlfn.IFS(tbl_HRMaster[[#This Row],[Age]]&lt;25,"Under 25",tbl_HRMaster[[#This Row],[Age]]&lt;35,"25-34",tbl_HRMaster[[#This Row],[Age]]&lt;45,"35-44",tbl_HRMaster[[#This Row],[Age]]&lt;55,"45-54",TRUE,"Above 54")</f>
        <v>Above 54</v>
      </c>
      <c r="AD408" s="5" t="str">
        <f>_xlfn.IFS(
tbl_HRMaster[[#This Row],[YearsAtCompany]]&lt;2,"&lt; 2 Years",
tbl_HRMaster[[#This Row],[YearsAtCompany]]&lt;5,"2-4 Years",
tbl_HRMaster[[#This Row],[YearsAtCompany]]&lt;10,"5-9 Years",
TRUE,"10+ Years"
)</f>
        <v>&lt; 2 Years</v>
      </c>
      <c r="AE408" s="5">
        <f>IF(tbl_HRMaster[[#This Row],[Attrition]]="Yes",1,0)</f>
        <v>1</v>
      </c>
    </row>
    <row r="409" spans="1:31" x14ac:dyDescent="0.25">
      <c r="A409">
        <v>48</v>
      </c>
      <c r="B409" t="s">
        <v>21</v>
      </c>
      <c r="C409" t="s">
        <v>22</v>
      </c>
      <c r="D409" t="s">
        <v>30</v>
      </c>
      <c r="E409">
        <v>1</v>
      </c>
      <c r="F409">
        <v>4</v>
      </c>
      <c r="G409" t="s">
        <v>24</v>
      </c>
      <c r="H409">
        <v>644</v>
      </c>
      <c r="I409" t="s">
        <v>25</v>
      </c>
      <c r="J409">
        <v>2</v>
      </c>
      <c r="K409" t="s">
        <v>40</v>
      </c>
      <c r="L409" t="s">
        <v>32</v>
      </c>
      <c r="M409">
        <v>132370</v>
      </c>
      <c r="N409">
        <v>5</v>
      </c>
      <c r="O409">
        <v>13</v>
      </c>
      <c r="P409">
        <v>1</v>
      </c>
      <c r="Q409">
        <v>7</v>
      </c>
      <c r="R409">
        <v>2</v>
      </c>
      <c r="S409">
        <v>1</v>
      </c>
      <c r="T409">
        <v>0</v>
      </c>
      <c r="U409">
        <v>0</v>
      </c>
      <c r="V409">
        <f>COUNTIF(tbl_HRMaster[EmployeeID],tbl_HRMaster[[#This Row],[EmployeeID]])</f>
        <v>1</v>
      </c>
      <c r="W409">
        <f>IFERROR(INDEX(tbl_EmployeeSurvey[EnvironmentSatisfaction],MATCH(tbl_HRMaster[[#This Row],[EmployeeID]],tbl_EmployeeSurvey[EmployeeID],0)),"Not Found")</f>
        <v>4</v>
      </c>
      <c r="X409">
        <f>IFERROR(INDEX(tbl_EmployeeSurvey[JobSatisfaction],MATCH(tbl_HRMaster[[#This Row],[EmployeeID]],tbl_EmployeeSurvey[EmployeeID],0)),"Not Found")</f>
        <v>2</v>
      </c>
      <c r="Y409" s="5">
        <f>IFERROR(INDEX(tbl_EmployeeSurvey[WorkLifeBalance],MATCH(tbl_HRMaster[[#This Row],[EmployeeID]],tbl_EmployeeSurvey[EmployeeID],0)),"Not Found")</f>
        <v>2</v>
      </c>
      <c r="Z409" s="5">
        <f>IFERROR(VLOOKUP(tbl_HRMaster[[#This Row],[EmployeeID]],tbl_ManagerSurvey[[EmployeeID]:[PerformanceRating]],2,FALSE),"Not Found")</f>
        <v>4</v>
      </c>
      <c r="AA409" s="5">
        <f>IFERROR(VLOOKUP(tbl_HRMaster[[#This Row],[EmployeeID]],tbl_ManagerSurvey[[EmployeeID]:[PerformanceRating]],3,FALSE),"Not Found")</f>
        <v>3</v>
      </c>
      <c r="AB409" s="5" t="str">
        <f>IF(tbl_HRMaster[[#This Row],[Attrition]]="Yes","Left","Active")</f>
        <v>Active</v>
      </c>
      <c r="AC409" s="5" t="str">
        <f>_xlfn.IFS(tbl_HRMaster[[#This Row],[Age]]&lt;25,"Under 25",tbl_HRMaster[[#This Row],[Age]]&lt;35,"25-34",tbl_HRMaster[[#This Row],[Age]]&lt;45,"35-44",tbl_HRMaster[[#This Row],[Age]]&lt;55,"45-54",TRUE,"Above 54")</f>
        <v>45-54</v>
      </c>
      <c r="AD409" s="5" t="str">
        <f>_xlfn.IFS(
tbl_HRMaster[[#This Row],[YearsAtCompany]]&lt;2,"&lt; 2 Years",
tbl_HRMaster[[#This Row],[YearsAtCompany]]&lt;5,"2-4 Years",
tbl_HRMaster[[#This Row],[YearsAtCompany]]&lt;10,"5-9 Years",
TRUE,"10+ Years"
)</f>
        <v>&lt; 2 Years</v>
      </c>
      <c r="AE409" s="5">
        <f>IF(tbl_HRMaster[[#This Row],[Attrition]]="Yes",1,0)</f>
        <v>0</v>
      </c>
    </row>
    <row r="410" spans="1:31" x14ac:dyDescent="0.25">
      <c r="A410">
        <v>48</v>
      </c>
      <c r="B410" t="s">
        <v>21</v>
      </c>
      <c r="C410" t="s">
        <v>22</v>
      </c>
      <c r="D410" t="s">
        <v>30</v>
      </c>
      <c r="E410">
        <v>1</v>
      </c>
      <c r="F410">
        <v>4</v>
      </c>
      <c r="G410" t="s">
        <v>24</v>
      </c>
      <c r="H410">
        <v>2114</v>
      </c>
      <c r="I410" t="s">
        <v>25</v>
      </c>
      <c r="J410">
        <v>2</v>
      </c>
      <c r="K410" t="s">
        <v>40</v>
      </c>
      <c r="L410" t="s">
        <v>32</v>
      </c>
      <c r="M410">
        <v>132370</v>
      </c>
      <c r="N410">
        <v>5</v>
      </c>
      <c r="O410">
        <v>13</v>
      </c>
      <c r="P410">
        <v>1</v>
      </c>
      <c r="Q410">
        <v>7</v>
      </c>
      <c r="R410">
        <v>2</v>
      </c>
      <c r="S410">
        <v>1</v>
      </c>
      <c r="T410">
        <v>0</v>
      </c>
      <c r="U410">
        <v>0</v>
      </c>
      <c r="V410">
        <f>COUNTIF(tbl_HRMaster[EmployeeID],tbl_HRMaster[[#This Row],[EmployeeID]])</f>
        <v>1</v>
      </c>
      <c r="W410">
        <f>IFERROR(INDEX(tbl_EmployeeSurvey[EnvironmentSatisfaction],MATCH(tbl_HRMaster[[#This Row],[EmployeeID]],tbl_EmployeeSurvey[EmployeeID],0)),"Not Found")</f>
        <v>4</v>
      </c>
      <c r="X410">
        <f>IFERROR(INDEX(tbl_EmployeeSurvey[JobSatisfaction],MATCH(tbl_HRMaster[[#This Row],[EmployeeID]],tbl_EmployeeSurvey[EmployeeID],0)),"Not Found")</f>
        <v>2</v>
      </c>
      <c r="Y410" s="5">
        <f>IFERROR(INDEX(tbl_EmployeeSurvey[WorkLifeBalance],MATCH(tbl_HRMaster[[#This Row],[EmployeeID]],tbl_EmployeeSurvey[EmployeeID],0)),"Not Found")</f>
        <v>2</v>
      </c>
      <c r="Z410" s="5">
        <f>IFERROR(VLOOKUP(tbl_HRMaster[[#This Row],[EmployeeID]],tbl_ManagerSurvey[[EmployeeID]:[PerformanceRating]],2,FALSE),"Not Found")</f>
        <v>4</v>
      </c>
      <c r="AA410" s="5">
        <f>IFERROR(VLOOKUP(tbl_HRMaster[[#This Row],[EmployeeID]],tbl_ManagerSurvey[[EmployeeID]:[PerformanceRating]],3,FALSE),"Not Found")</f>
        <v>3</v>
      </c>
      <c r="AB410" s="5" t="str">
        <f>IF(tbl_HRMaster[[#This Row],[Attrition]]="Yes","Left","Active")</f>
        <v>Active</v>
      </c>
      <c r="AC410" s="5" t="str">
        <f>_xlfn.IFS(tbl_HRMaster[[#This Row],[Age]]&lt;25,"Under 25",tbl_HRMaster[[#This Row],[Age]]&lt;35,"25-34",tbl_HRMaster[[#This Row],[Age]]&lt;45,"35-44",tbl_HRMaster[[#This Row],[Age]]&lt;55,"45-54",TRUE,"Above 54")</f>
        <v>45-54</v>
      </c>
      <c r="AD410" s="5" t="str">
        <f>_xlfn.IFS(
tbl_HRMaster[[#This Row],[YearsAtCompany]]&lt;2,"&lt; 2 Years",
tbl_HRMaster[[#This Row],[YearsAtCompany]]&lt;5,"2-4 Years",
tbl_HRMaster[[#This Row],[YearsAtCompany]]&lt;10,"5-9 Years",
TRUE,"10+ Years"
)</f>
        <v>&lt; 2 Years</v>
      </c>
      <c r="AE410" s="5">
        <f>IF(tbl_HRMaster[[#This Row],[Attrition]]="Yes",1,0)</f>
        <v>0</v>
      </c>
    </row>
    <row r="411" spans="1:31" x14ac:dyDescent="0.25">
      <c r="A411">
        <v>48</v>
      </c>
      <c r="B411" t="s">
        <v>21</v>
      </c>
      <c r="C411" t="s">
        <v>22</v>
      </c>
      <c r="D411" t="s">
        <v>30</v>
      </c>
      <c r="E411">
        <v>1</v>
      </c>
      <c r="F411">
        <v>4</v>
      </c>
      <c r="G411" t="s">
        <v>24</v>
      </c>
      <c r="H411">
        <v>3584</v>
      </c>
      <c r="I411" t="s">
        <v>25</v>
      </c>
      <c r="J411">
        <v>2</v>
      </c>
      <c r="K411" t="s">
        <v>40</v>
      </c>
      <c r="L411" t="s">
        <v>32</v>
      </c>
      <c r="M411">
        <v>132370</v>
      </c>
      <c r="N411">
        <v>5</v>
      </c>
      <c r="O411">
        <v>13</v>
      </c>
      <c r="P411">
        <v>1</v>
      </c>
      <c r="Q411">
        <v>7</v>
      </c>
      <c r="R411">
        <v>2</v>
      </c>
      <c r="S411">
        <v>1</v>
      </c>
      <c r="T411">
        <v>0</v>
      </c>
      <c r="U411">
        <v>0</v>
      </c>
      <c r="V411">
        <f>COUNTIF(tbl_HRMaster[EmployeeID],tbl_HRMaster[[#This Row],[EmployeeID]])</f>
        <v>1</v>
      </c>
      <c r="W411">
        <f>IFERROR(INDEX(tbl_EmployeeSurvey[EnvironmentSatisfaction],MATCH(tbl_HRMaster[[#This Row],[EmployeeID]],tbl_EmployeeSurvey[EmployeeID],0)),"Not Found")</f>
        <v>4</v>
      </c>
      <c r="X411">
        <f>IFERROR(INDEX(tbl_EmployeeSurvey[JobSatisfaction],MATCH(tbl_HRMaster[[#This Row],[EmployeeID]],tbl_EmployeeSurvey[EmployeeID],0)),"Not Found")</f>
        <v>2</v>
      </c>
      <c r="Y411" s="5">
        <f>IFERROR(INDEX(tbl_EmployeeSurvey[WorkLifeBalance],MATCH(tbl_HRMaster[[#This Row],[EmployeeID]],tbl_EmployeeSurvey[EmployeeID],0)),"Not Found")</f>
        <v>2</v>
      </c>
      <c r="Z411" s="5">
        <f>IFERROR(VLOOKUP(tbl_HRMaster[[#This Row],[EmployeeID]],tbl_ManagerSurvey[[EmployeeID]:[PerformanceRating]],2,FALSE),"Not Found")</f>
        <v>4</v>
      </c>
      <c r="AA411" s="5">
        <f>IFERROR(VLOOKUP(tbl_HRMaster[[#This Row],[EmployeeID]],tbl_ManagerSurvey[[EmployeeID]:[PerformanceRating]],3,FALSE),"Not Found")</f>
        <v>3</v>
      </c>
      <c r="AB411" s="5" t="str">
        <f>IF(tbl_HRMaster[[#This Row],[Attrition]]="Yes","Left","Active")</f>
        <v>Active</v>
      </c>
      <c r="AC411" s="5" t="str">
        <f>_xlfn.IFS(tbl_HRMaster[[#This Row],[Age]]&lt;25,"Under 25",tbl_HRMaster[[#This Row],[Age]]&lt;35,"25-34",tbl_HRMaster[[#This Row],[Age]]&lt;45,"35-44",tbl_HRMaster[[#This Row],[Age]]&lt;55,"45-54",TRUE,"Above 54")</f>
        <v>45-54</v>
      </c>
      <c r="AD411" s="5" t="str">
        <f>_xlfn.IFS(
tbl_HRMaster[[#This Row],[YearsAtCompany]]&lt;2,"&lt; 2 Years",
tbl_HRMaster[[#This Row],[YearsAtCompany]]&lt;5,"2-4 Years",
tbl_HRMaster[[#This Row],[YearsAtCompany]]&lt;10,"5-9 Years",
TRUE,"10+ Years"
)</f>
        <v>&lt; 2 Years</v>
      </c>
      <c r="AE411" s="5">
        <f>IF(tbl_HRMaster[[#This Row],[Attrition]]="Yes",1,0)</f>
        <v>0</v>
      </c>
    </row>
    <row r="412" spans="1:31" x14ac:dyDescent="0.25">
      <c r="A412">
        <v>36</v>
      </c>
      <c r="B412" t="s">
        <v>21</v>
      </c>
      <c r="C412" t="s">
        <v>22</v>
      </c>
      <c r="D412" t="s">
        <v>30</v>
      </c>
      <c r="E412">
        <v>1</v>
      </c>
      <c r="F412">
        <v>3</v>
      </c>
      <c r="G412" t="s">
        <v>38</v>
      </c>
      <c r="H412">
        <v>1331</v>
      </c>
      <c r="I412" t="s">
        <v>25</v>
      </c>
      <c r="J412">
        <v>2</v>
      </c>
      <c r="K412" t="s">
        <v>42</v>
      </c>
      <c r="L412" t="s">
        <v>41</v>
      </c>
      <c r="M412">
        <v>175670</v>
      </c>
      <c r="N412">
        <v>5</v>
      </c>
      <c r="O412">
        <v>13</v>
      </c>
      <c r="P412">
        <v>0</v>
      </c>
      <c r="Q412">
        <v>7</v>
      </c>
      <c r="R412">
        <v>6</v>
      </c>
      <c r="S412">
        <v>1</v>
      </c>
      <c r="T412">
        <v>0</v>
      </c>
      <c r="U412">
        <v>0</v>
      </c>
      <c r="V412">
        <f>COUNTIF(tbl_HRMaster[EmployeeID],tbl_HRMaster[[#This Row],[EmployeeID]])</f>
        <v>1</v>
      </c>
      <c r="W412">
        <f>IFERROR(INDEX(tbl_EmployeeSurvey[EnvironmentSatisfaction],MATCH(tbl_HRMaster[[#This Row],[EmployeeID]],tbl_EmployeeSurvey[EmployeeID],0)),"Not Found")</f>
        <v>1</v>
      </c>
      <c r="X412">
        <f>IFERROR(INDEX(tbl_EmployeeSurvey[JobSatisfaction],MATCH(tbl_HRMaster[[#This Row],[EmployeeID]],tbl_EmployeeSurvey[EmployeeID],0)),"Not Found")</f>
        <v>4</v>
      </c>
      <c r="Y412" s="5">
        <f>IFERROR(INDEX(tbl_EmployeeSurvey[WorkLifeBalance],MATCH(tbl_HRMaster[[#This Row],[EmployeeID]],tbl_EmployeeSurvey[EmployeeID],0)),"Not Found")</f>
        <v>3</v>
      </c>
      <c r="Z412" s="5">
        <f>IFERROR(VLOOKUP(tbl_HRMaster[[#This Row],[EmployeeID]],tbl_ManagerSurvey[[EmployeeID]:[PerformanceRating]],2,FALSE),"Not Found")</f>
        <v>3</v>
      </c>
      <c r="AA412" s="5">
        <f>IFERROR(VLOOKUP(tbl_HRMaster[[#This Row],[EmployeeID]],tbl_ManagerSurvey[[EmployeeID]:[PerformanceRating]],3,FALSE),"Not Found")</f>
        <v>3</v>
      </c>
      <c r="AB412" s="5" t="str">
        <f>IF(tbl_HRMaster[[#This Row],[Attrition]]="Yes","Left","Active")</f>
        <v>Active</v>
      </c>
      <c r="AC412" s="5" t="str">
        <f>_xlfn.IFS(tbl_HRMaster[[#This Row],[Age]]&lt;25,"Under 25",tbl_HRMaster[[#This Row],[Age]]&lt;35,"25-34",tbl_HRMaster[[#This Row],[Age]]&lt;45,"35-44",tbl_HRMaster[[#This Row],[Age]]&lt;55,"45-54",TRUE,"Above 54")</f>
        <v>35-44</v>
      </c>
      <c r="AD412" s="5" t="str">
        <f>_xlfn.IFS(
tbl_HRMaster[[#This Row],[YearsAtCompany]]&lt;2,"&lt; 2 Years",
tbl_HRMaster[[#This Row],[YearsAtCompany]]&lt;5,"2-4 Years",
tbl_HRMaster[[#This Row],[YearsAtCompany]]&lt;10,"5-9 Years",
TRUE,"10+ Years"
)</f>
        <v>&lt; 2 Years</v>
      </c>
      <c r="AE412" s="5">
        <f>IF(tbl_HRMaster[[#This Row],[Attrition]]="Yes",1,0)</f>
        <v>0</v>
      </c>
    </row>
    <row r="413" spans="1:31" x14ac:dyDescent="0.25">
      <c r="A413">
        <v>36</v>
      </c>
      <c r="B413" t="s">
        <v>21</v>
      </c>
      <c r="C413" t="s">
        <v>22</v>
      </c>
      <c r="D413" t="s">
        <v>30</v>
      </c>
      <c r="E413">
        <v>1</v>
      </c>
      <c r="F413">
        <v>3</v>
      </c>
      <c r="G413" t="s">
        <v>38</v>
      </c>
      <c r="H413">
        <v>2801</v>
      </c>
      <c r="I413" t="s">
        <v>25</v>
      </c>
      <c r="J413">
        <v>2</v>
      </c>
      <c r="K413" t="s">
        <v>42</v>
      </c>
      <c r="L413" t="s">
        <v>41</v>
      </c>
      <c r="M413">
        <v>175670</v>
      </c>
      <c r="N413">
        <v>5</v>
      </c>
      <c r="O413">
        <v>13</v>
      </c>
      <c r="P413">
        <v>0</v>
      </c>
      <c r="Q413">
        <v>7</v>
      </c>
      <c r="R413">
        <v>6</v>
      </c>
      <c r="S413">
        <v>1</v>
      </c>
      <c r="T413">
        <v>0</v>
      </c>
      <c r="U413">
        <v>0</v>
      </c>
      <c r="V413">
        <f>COUNTIF(tbl_HRMaster[EmployeeID],tbl_HRMaster[[#This Row],[EmployeeID]])</f>
        <v>1</v>
      </c>
      <c r="W413">
        <f>IFERROR(INDEX(tbl_EmployeeSurvey[EnvironmentSatisfaction],MATCH(tbl_HRMaster[[#This Row],[EmployeeID]],tbl_EmployeeSurvey[EmployeeID],0)),"Not Found")</f>
        <v>1</v>
      </c>
      <c r="X413">
        <f>IFERROR(INDEX(tbl_EmployeeSurvey[JobSatisfaction],MATCH(tbl_HRMaster[[#This Row],[EmployeeID]],tbl_EmployeeSurvey[EmployeeID],0)),"Not Found")</f>
        <v>4</v>
      </c>
      <c r="Y413" s="5">
        <f>IFERROR(INDEX(tbl_EmployeeSurvey[WorkLifeBalance],MATCH(tbl_HRMaster[[#This Row],[EmployeeID]],tbl_EmployeeSurvey[EmployeeID],0)),"Not Found")</f>
        <v>3</v>
      </c>
      <c r="Z413" s="5">
        <f>IFERROR(VLOOKUP(tbl_HRMaster[[#This Row],[EmployeeID]],tbl_ManagerSurvey[[EmployeeID]:[PerformanceRating]],2,FALSE),"Not Found")</f>
        <v>3</v>
      </c>
      <c r="AA413" s="5">
        <f>IFERROR(VLOOKUP(tbl_HRMaster[[#This Row],[EmployeeID]],tbl_ManagerSurvey[[EmployeeID]:[PerformanceRating]],3,FALSE),"Not Found")</f>
        <v>3</v>
      </c>
      <c r="AB413" s="5" t="str">
        <f>IF(tbl_HRMaster[[#This Row],[Attrition]]="Yes","Left","Active")</f>
        <v>Active</v>
      </c>
      <c r="AC413" s="5" t="str">
        <f>_xlfn.IFS(tbl_HRMaster[[#This Row],[Age]]&lt;25,"Under 25",tbl_HRMaster[[#This Row],[Age]]&lt;35,"25-34",tbl_HRMaster[[#This Row],[Age]]&lt;45,"35-44",tbl_HRMaster[[#This Row],[Age]]&lt;55,"45-54",TRUE,"Above 54")</f>
        <v>35-44</v>
      </c>
      <c r="AD413" s="5" t="str">
        <f>_xlfn.IFS(
tbl_HRMaster[[#This Row],[YearsAtCompany]]&lt;2,"&lt; 2 Years",
tbl_HRMaster[[#This Row],[YearsAtCompany]]&lt;5,"2-4 Years",
tbl_HRMaster[[#This Row],[YearsAtCompany]]&lt;10,"5-9 Years",
TRUE,"10+ Years"
)</f>
        <v>&lt; 2 Years</v>
      </c>
      <c r="AE413" s="5">
        <f>IF(tbl_HRMaster[[#This Row],[Attrition]]="Yes",1,0)</f>
        <v>0</v>
      </c>
    </row>
    <row r="414" spans="1:31" x14ac:dyDescent="0.25">
      <c r="A414">
        <v>36</v>
      </c>
      <c r="B414" t="s">
        <v>21</v>
      </c>
      <c r="C414" t="s">
        <v>22</v>
      </c>
      <c r="D414" t="s">
        <v>30</v>
      </c>
      <c r="E414">
        <v>1</v>
      </c>
      <c r="F414">
        <v>3</v>
      </c>
      <c r="G414" t="s">
        <v>38</v>
      </c>
      <c r="H414">
        <v>4271</v>
      </c>
      <c r="I414" t="s">
        <v>25</v>
      </c>
      <c r="J414">
        <v>2</v>
      </c>
      <c r="K414" t="s">
        <v>42</v>
      </c>
      <c r="L414" t="s">
        <v>41</v>
      </c>
      <c r="M414">
        <v>175670</v>
      </c>
      <c r="N414">
        <v>5</v>
      </c>
      <c r="O414">
        <v>13</v>
      </c>
      <c r="P414">
        <v>0</v>
      </c>
      <c r="Q414">
        <v>7</v>
      </c>
      <c r="R414">
        <v>6</v>
      </c>
      <c r="S414">
        <v>1</v>
      </c>
      <c r="T414">
        <v>0</v>
      </c>
      <c r="U414">
        <v>0</v>
      </c>
      <c r="V414">
        <f>COUNTIF(tbl_HRMaster[EmployeeID],tbl_HRMaster[[#This Row],[EmployeeID]])</f>
        <v>1</v>
      </c>
      <c r="W414">
        <f>IFERROR(INDEX(tbl_EmployeeSurvey[EnvironmentSatisfaction],MATCH(tbl_HRMaster[[#This Row],[EmployeeID]],tbl_EmployeeSurvey[EmployeeID],0)),"Not Found")</f>
        <v>1</v>
      </c>
      <c r="X414">
        <f>IFERROR(INDEX(tbl_EmployeeSurvey[JobSatisfaction],MATCH(tbl_HRMaster[[#This Row],[EmployeeID]],tbl_EmployeeSurvey[EmployeeID],0)),"Not Found")</f>
        <v>4</v>
      </c>
      <c r="Y414" s="5">
        <f>IFERROR(INDEX(tbl_EmployeeSurvey[WorkLifeBalance],MATCH(tbl_HRMaster[[#This Row],[EmployeeID]],tbl_EmployeeSurvey[EmployeeID],0)),"Not Found")</f>
        <v>3</v>
      </c>
      <c r="Z414" s="5">
        <f>IFERROR(VLOOKUP(tbl_HRMaster[[#This Row],[EmployeeID]],tbl_ManagerSurvey[[EmployeeID]:[PerformanceRating]],2,FALSE),"Not Found")</f>
        <v>3</v>
      </c>
      <c r="AA414" s="5">
        <f>IFERROR(VLOOKUP(tbl_HRMaster[[#This Row],[EmployeeID]],tbl_ManagerSurvey[[EmployeeID]:[PerformanceRating]],3,FALSE),"Not Found")</f>
        <v>3</v>
      </c>
      <c r="AB414" s="5" t="str">
        <f>IF(tbl_HRMaster[[#This Row],[Attrition]]="Yes","Left","Active")</f>
        <v>Active</v>
      </c>
      <c r="AC414" s="5" t="str">
        <f>_xlfn.IFS(tbl_HRMaster[[#This Row],[Age]]&lt;25,"Under 25",tbl_HRMaster[[#This Row],[Age]]&lt;35,"25-34",tbl_HRMaster[[#This Row],[Age]]&lt;45,"35-44",tbl_HRMaster[[#This Row],[Age]]&lt;55,"45-54",TRUE,"Above 54")</f>
        <v>35-44</v>
      </c>
      <c r="AD414" s="5" t="str">
        <f>_xlfn.IFS(
tbl_HRMaster[[#This Row],[YearsAtCompany]]&lt;2,"&lt; 2 Years",
tbl_HRMaster[[#This Row],[YearsAtCompany]]&lt;5,"2-4 Years",
tbl_HRMaster[[#This Row],[YearsAtCompany]]&lt;10,"5-9 Years",
TRUE,"10+ Years"
)</f>
        <v>&lt; 2 Years</v>
      </c>
      <c r="AE414" s="5">
        <f>IF(tbl_HRMaster[[#This Row],[Attrition]]="Yes",1,0)</f>
        <v>0</v>
      </c>
    </row>
    <row r="415" spans="1:31" x14ac:dyDescent="0.25">
      <c r="A415">
        <v>59</v>
      </c>
      <c r="B415" t="s">
        <v>21</v>
      </c>
      <c r="C415" t="s">
        <v>22</v>
      </c>
      <c r="D415" t="s">
        <v>30</v>
      </c>
      <c r="E415">
        <v>5</v>
      </c>
      <c r="F415">
        <v>3</v>
      </c>
      <c r="G415" t="s">
        <v>24</v>
      </c>
      <c r="H415">
        <v>1438</v>
      </c>
      <c r="I415" t="s">
        <v>25</v>
      </c>
      <c r="J415">
        <v>3</v>
      </c>
      <c r="K415" t="s">
        <v>44</v>
      </c>
      <c r="L415" t="s">
        <v>27</v>
      </c>
      <c r="M415">
        <v>198330</v>
      </c>
      <c r="N415">
        <v>3</v>
      </c>
      <c r="O415">
        <v>13</v>
      </c>
      <c r="P415">
        <v>0</v>
      </c>
      <c r="Q415">
        <v>7</v>
      </c>
      <c r="R415">
        <v>2</v>
      </c>
      <c r="S415">
        <v>1</v>
      </c>
      <c r="T415">
        <v>0</v>
      </c>
      <c r="U415">
        <v>0</v>
      </c>
      <c r="V415">
        <f>COUNTIF(tbl_HRMaster[EmployeeID],tbl_HRMaster[[#This Row],[EmployeeID]])</f>
        <v>1</v>
      </c>
      <c r="W415">
        <f>IFERROR(INDEX(tbl_EmployeeSurvey[EnvironmentSatisfaction],MATCH(tbl_HRMaster[[#This Row],[EmployeeID]],tbl_EmployeeSurvey[EmployeeID],0)),"Not Found")</f>
        <v>3</v>
      </c>
      <c r="X415">
        <f>IFERROR(INDEX(tbl_EmployeeSurvey[JobSatisfaction],MATCH(tbl_HRMaster[[#This Row],[EmployeeID]],tbl_EmployeeSurvey[EmployeeID],0)),"Not Found")</f>
        <v>4</v>
      </c>
      <c r="Y415" s="5">
        <f>IFERROR(INDEX(tbl_EmployeeSurvey[WorkLifeBalance],MATCH(tbl_HRMaster[[#This Row],[EmployeeID]],tbl_EmployeeSurvey[EmployeeID],0)),"Not Found")</f>
        <v>3</v>
      </c>
      <c r="Z415" s="5">
        <f>IFERROR(VLOOKUP(tbl_HRMaster[[#This Row],[EmployeeID]],tbl_ManagerSurvey[[EmployeeID]:[PerformanceRating]],2,FALSE),"Not Found")</f>
        <v>3</v>
      </c>
      <c r="AA415" s="5">
        <f>IFERROR(VLOOKUP(tbl_HRMaster[[#This Row],[EmployeeID]],tbl_ManagerSurvey[[EmployeeID]:[PerformanceRating]],3,FALSE),"Not Found")</f>
        <v>3</v>
      </c>
      <c r="AB415" s="5" t="str">
        <f>IF(tbl_HRMaster[[#This Row],[Attrition]]="Yes","Left","Active")</f>
        <v>Active</v>
      </c>
      <c r="AC415" s="5" t="str">
        <f>_xlfn.IFS(tbl_HRMaster[[#This Row],[Age]]&lt;25,"Under 25",tbl_HRMaster[[#This Row],[Age]]&lt;35,"25-34",tbl_HRMaster[[#This Row],[Age]]&lt;45,"35-44",tbl_HRMaster[[#This Row],[Age]]&lt;55,"45-54",TRUE,"Above 54")</f>
        <v>Above 54</v>
      </c>
      <c r="AD415" s="5" t="str">
        <f>_xlfn.IFS(
tbl_HRMaster[[#This Row],[YearsAtCompany]]&lt;2,"&lt; 2 Years",
tbl_HRMaster[[#This Row],[YearsAtCompany]]&lt;5,"2-4 Years",
tbl_HRMaster[[#This Row],[YearsAtCompany]]&lt;10,"5-9 Years",
TRUE,"10+ Years"
)</f>
        <v>&lt; 2 Years</v>
      </c>
      <c r="AE415" s="5">
        <f>IF(tbl_HRMaster[[#This Row],[Attrition]]="Yes",1,0)</f>
        <v>0</v>
      </c>
    </row>
    <row r="416" spans="1:31" x14ac:dyDescent="0.25">
      <c r="A416">
        <v>59</v>
      </c>
      <c r="B416" t="s">
        <v>21</v>
      </c>
      <c r="C416" t="s">
        <v>22</v>
      </c>
      <c r="D416" t="s">
        <v>30</v>
      </c>
      <c r="E416">
        <v>5</v>
      </c>
      <c r="F416">
        <v>3</v>
      </c>
      <c r="G416" t="s">
        <v>24</v>
      </c>
      <c r="H416">
        <v>2908</v>
      </c>
      <c r="I416" t="s">
        <v>25</v>
      </c>
      <c r="J416">
        <v>3</v>
      </c>
      <c r="K416" t="s">
        <v>44</v>
      </c>
      <c r="L416" t="s">
        <v>27</v>
      </c>
      <c r="M416">
        <v>198330</v>
      </c>
      <c r="N416">
        <v>3</v>
      </c>
      <c r="O416">
        <v>13</v>
      </c>
      <c r="P416">
        <v>0</v>
      </c>
      <c r="Q416">
        <v>7</v>
      </c>
      <c r="R416">
        <v>2</v>
      </c>
      <c r="S416">
        <v>1</v>
      </c>
      <c r="T416">
        <v>0</v>
      </c>
      <c r="U416">
        <v>0</v>
      </c>
      <c r="V416">
        <f>COUNTIF(tbl_HRMaster[EmployeeID],tbl_HRMaster[[#This Row],[EmployeeID]])</f>
        <v>1</v>
      </c>
      <c r="W416">
        <f>IFERROR(INDEX(tbl_EmployeeSurvey[EnvironmentSatisfaction],MATCH(tbl_HRMaster[[#This Row],[EmployeeID]],tbl_EmployeeSurvey[EmployeeID],0)),"Not Found")</f>
        <v>3</v>
      </c>
      <c r="X416">
        <f>IFERROR(INDEX(tbl_EmployeeSurvey[JobSatisfaction],MATCH(tbl_HRMaster[[#This Row],[EmployeeID]],tbl_EmployeeSurvey[EmployeeID],0)),"Not Found")</f>
        <v>4</v>
      </c>
      <c r="Y416" s="5">
        <f>IFERROR(INDEX(tbl_EmployeeSurvey[WorkLifeBalance],MATCH(tbl_HRMaster[[#This Row],[EmployeeID]],tbl_EmployeeSurvey[EmployeeID],0)),"Not Found")</f>
        <v>3</v>
      </c>
      <c r="Z416" s="5">
        <f>IFERROR(VLOOKUP(tbl_HRMaster[[#This Row],[EmployeeID]],tbl_ManagerSurvey[[EmployeeID]:[PerformanceRating]],2,FALSE),"Not Found")</f>
        <v>3</v>
      </c>
      <c r="AA416" s="5">
        <f>IFERROR(VLOOKUP(tbl_HRMaster[[#This Row],[EmployeeID]],tbl_ManagerSurvey[[EmployeeID]:[PerformanceRating]],3,FALSE),"Not Found")</f>
        <v>3</v>
      </c>
      <c r="AB416" s="5" t="str">
        <f>IF(tbl_HRMaster[[#This Row],[Attrition]]="Yes","Left","Active")</f>
        <v>Active</v>
      </c>
      <c r="AC416" s="5" t="str">
        <f>_xlfn.IFS(tbl_HRMaster[[#This Row],[Age]]&lt;25,"Under 25",tbl_HRMaster[[#This Row],[Age]]&lt;35,"25-34",tbl_HRMaster[[#This Row],[Age]]&lt;45,"35-44",tbl_HRMaster[[#This Row],[Age]]&lt;55,"45-54",TRUE,"Above 54")</f>
        <v>Above 54</v>
      </c>
      <c r="AD416" s="5" t="str">
        <f>_xlfn.IFS(
tbl_HRMaster[[#This Row],[YearsAtCompany]]&lt;2,"&lt; 2 Years",
tbl_HRMaster[[#This Row],[YearsAtCompany]]&lt;5,"2-4 Years",
tbl_HRMaster[[#This Row],[YearsAtCompany]]&lt;10,"5-9 Years",
TRUE,"10+ Years"
)</f>
        <v>&lt; 2 Years</v>
      </c>
      <c r="AE416" s="5">
        <f>IF(tbl_HRMaster[[#This Row],[Attrition]]="Yes",1,0)</f>
        <v>0</v>
      </c>
    </row>
    <row r="417" spans="1:31" x14ac:dyDescent="0.25">
      <c r="A417">
        <v>59</v>
      </c>
      <c r="B417" t="s">
        <v>21</v>
      </c>
      <c r="C417" t="s">
        <v>22</v>
      </c>
      <c r="D417" t="s">
        <v>30</v>
      </c>
      <c r="E417">
        <v>5</v>
      </c>
      <c r="F417">
        <v>3</v>
      </c>
      <c r="G417" t="s">
        <v>24</v>
      </c>
      <c r="H417">
        <v>4378</v>
      </c>
      <c r="I417" t="s">
        <v>25</v>
      </c>
      <c r="J417">
        <v>3</v>
      </c>
      <c r="K417" t="s">
        <v>44</v>
      </c>
      <c r="L417" t="s">
        <v>27</v>
      </c>
      <c r="M417">
        <v>198330</v>
      </c>
      <c r="N417">
        <v>3</v>
      </c>
      <c r="O417">
        <v>13</v>
      </c>
      <c r="P417">
        <v>0</v>
      </c>
      <c r="Q417">
        <v>7</v>
      </c>
      <c r="R417">
        <v>2</v>
      </c>
      <c r="S417">
        <v>1</v>
      </c>
      <c r="T417">
        <v>0</v>
      </c>
      <c r="U417">
        <v>0</v>
      </c>
      <c r="V417">
        <f>COUNTIF(tbl_HRMaster[EmployeeID],tbl_HRMaster[[#This Row],[EmployeeID]])</f>
        <v>1</v>
      </c>
      <c r="W417">
        <f>IFERROR(INDEX(tbl_EmployeeSurvey[EnvironmentSatisfaction],MATCH(tbl_HRMaster[[#This Row],[EmployeeID]],tbl_EmployeeSurvey[EmployeeID],0)),"Not Found")</f>
        <v>3</v>
      </c>
      <c r="X417">
        <f>IFERROR(INDEX(tbl_EmployeeSurvey[JobSatisfaction],MATCH(tbl_HRMaster[[#This Row],[EmployeeID]],tbl_EmployeeSurvey[EmployeeID],0)),"Not Found")</f>
        <v>4</v>
      </c>
      <c r="Y417" s="5">
        <f>IFERROR(INDEX(tbl_EmployeeSurvey[WorkLifeBalance],MATCH(tbl_HRMaster[[#This Row],[EmployeeID]],tbl_EmployeeSurvey[EmployeeID],0)),"Not Found")</f>
        <v>3</v>
      </c>
      <c r="Z417" s="5">
        <f>IFERROR(VLOOKUP(tbl_HRMaster[[#This Row],[EmployeeID]],tbl_ManagerSurvey[[EmployeeID]:[PerformanceRating]],2,FALSE),"Not Found")</f>
        <v>3</v>
      </c>
      <c r="AA417" s="5">
        <f>IFERROR(VLOOKUP(tbl_HRMaster[[#This Row],[EmployeeID]],tbl_ManagerSurvey[[EmployeeID]:[PerformanceRating]],3,FALSE),"Not Found")</f>
        <v>3</v>
      </c>
      <c r="AB417" s="5" t="str">
        <f>IF(tbl_HRMaster[[#This Row],[Attrition]]="Yes","Left","Active")</f>
        <v>Active</v>
      </c>
      <c r="AC417" s="5" t="str">
        <f>_xlfn.IFS(tbl_HRMaster[[#This Row],[Age]]&lt;25,"Under 25",tbl_HRMaster[[#This Row],[Age]]&lt;35,"25-34",tbl_HRMaster[[#This Row],[Age]]&lt;45,"35-44",tbl_HRMaster[[#This Row],[Age]]&lt;55,"45-54",TRUE,"Above 54")</f>
        <v>Above 54</v>
      </c>
      <c r="AD417" s="5" t="str">
        <f>_xlfn.IFS(
tbl_HRMaster[[#This Row],[YearsAtCompany]]&lt;2,"&lt; 2 Years",
tbl_HRMaster[[#This Row],[YearsAtCompany]]&lt;5,"2-4 Years",
tbl_HRMaster[[#This Row],[YearsAtCompany]]&lt;10,"5-9 Years",
TRUE,"10+ Years"
)</f>
        <v>&lt; 2 Years</v>
      </c>
      <c r="AE417" s="5">
        <f>IF(tbl_HRMaster[[#This Row],[Attrition]]="Yes",1,0)</f>
        <v>0</v>
      </c>
    </row>
    <row r="418" spans="1:31" x14ac:dyDescent="0.25">
      <c r="A418">
        <v>37</v>
      </c>
      <c r="B418" t="s">
        <v>21</v>
      </c>
      <c r="C418" t="s">
        <v>22</v>
      </c>
      <c r="D418" t="s">
        <v>30</v>
      </c>
      <c r="E418">
        <v>17</v>
      </c>
      <c r="F418">
        <v>3</v>
      </c>
      <c r="G418" t="s">
        <v>24</v>
      </c>
      <c r="H418">
        <v>1260</v>
      </c>
      <c r="I418" t="s">
        <v>25</v>
      </c>
      <c r="J418">
        <v>3</v>
      </c>
      <c r="K418" t="s">
        <v>35</v>
      </c>
      <c r="L418" t="s">
        <v>27</v>
      </c>
      <c r="M418">
        <v>20640</v>
      </c>
      <c r="N418">
        <v>4</v>
      </c>
      <c r="O418">
        <v>16</v>
      </c>
      <c r="P418">
        <v>0</v>
      </c>
      <c r="Q418">
        <v>8</v>
      </c>
      <c r="R418">
        <v>3</v>
      </c>
      <c r="S418">
        <v>1</v>
      </c>
      <c r="T418">
        <v>0</v>
      </c>
      <c r="U418">
        <v>0</v>
      </c>
      <c r="V418">
        <f>COUNTIF(tbl_HRMaster[EmployeeID],tbl_HRMaster[[#This Row],[EmployeeID]])</f>
        <v>1</v>
      </c>
      <c r="W418">
        <f>IFERROR(INDEX(tbl_EmployeeSurvey[EnvironmentSatisfaction],MATCH(tbl_HRMaster[[#This Row],[EmployeeID]],tbl_EmployeeSurvey[EmployeeID],0)),"Not Found")</f>
        <v>2</v>
      </c>
      <c r="X418">
        <f>IFERROR(INDEX(tbl_EmployeeSurvey[JobSatisfaction],MATCH(tbl_HRMaster[[#This Row],[EmployeeID]],tbl_EmployeeSurvey[EmployeeID],0)),"Not Found")</f>
        <v>2</v>
      </c>
      <c r="Y418" s="5">
        <f>IFERROR(INDEX(tbl_EmployeeSurvey[WorkLifeBalance],MATCH(tbl_HRMaster[[#This Row],[EmployeeID]],tbl_EmployeeSurvey[EmployeeID],0)),"Not Found")</f>
        <v>3</v>
      </c>
      <c r="Z418" s="5">
        <f>IFERROR(VLOOKUP(tbl_HRMaster[[#This Row],[EmployeeID]],tbl_ManagerSurvey[[EmployeeID]:[PerformanceRating]],2,FALSE),"Not Found")</f>
        <v>2</v>
      </c>
      <c r="AA418" s="5">
        <f>IFERROR(VLOOKUP(tbl_HRMaster[[#This Row],[EmployeeID]],tbl_ManagerSurvey[[EmployeeID]:[PerformanceRating]],3,FALSE),"Not Found")</f>
        <v>3</v>
      </c>
      <c r="AB418" s="5" t="str">
        <f>IF(tbl_HRMaster[[#This Row],[Attrition]]="Yes","Left","Active")</f>
        <v>Active</v>
      </c>
      <c r="AC418" s="5" t="str">
        <f>_xlfn.IFS(tbl_HRMaster[[#This Row],[Age]]&lt;25,"Under 25",tbl_HRMaster[[#This Row],[Age]]&lt;35,"25-34",tbl_HRMaster[[#This Row],[Age]]&lt;45,"35-44",tbl_HRMaster[[#This Row],[Age]]&lt;55,"45-54",TRUE,"Above 54")</f>
        <v>35-44</v>
      </c>
      <c r="AD418" s="5" t="str">
        <f>_xlfn.IFS(
tbl_HRMaster[[#This Row],[YearsAtCompany]]&lt;2,"&lt; 2 Years",
tbl_HRMaster[[#This Row],[YearsAtCompany]]&lt;5,"2-4 Years",
tbl_HRMaster[[#This Row],[YearsAtCompany]]&lt;10,"5-9 Years",
TRUE,"10+ Years"
)</f>
        <v>&lt; 2 Years</v>
      </c>
      <c r="AE418" s="5">
        <f>IF(tbl_HRMaster[[#This Row],[Attrition]]="Yes",1,0)</f>
        <v>0</v>
      </c>
    </row>
    <row r="419" spans="1:31" x14ac:dyDescent="0.25">
      <c r="A419">
        <v>37</v>
      </c>
      <c r="B419" t="s">
        <v>21</v>
      </c>
      <c r="C419" t="s">
        <v>22</v>
      </c>
      <c r="D419" t="s">
        <v>30</v>
      </c>
      <c r="E419">
        <v>17</v>
      </c>
      <c r="F419">
        <v>3</v>
      </c>
      <c r="G419" t="s">
        <v>24</v>
      </c>
      <c r="H419">
        <v>2730</v>
      </c>
      <c r="I419" t="s">
        <v>25</v>
      </c>
      <c r="J419">
        <v>3</v>
      </c>
      <c r="K419" t="s">
        <v>35</v>
      </c>
      <c r="L419" t="s">
        <v>27</v>
      </c>
      <c r="M419">
        <v>20640</v>
      </c>
      <c r="N419">
        <v>4</v>
      </c>
      <c r="O419">
        <v>16</v>
      </c>
      <c r="P419">
        <v>0</v>
      </c>
      <c r="Q419">
        <v>8</v>
      </c>
      <c r="R419">
        <v>3</v>
      </c>
      <c r="S419">
        <v>1</v>
      </c>
      <c r="T419">
        <v>0</v>
      </c>
      <c r="U419">
        <v>0</v>
      </c>
      <c r="V419">
        <f>COUNTIF(tbl_HRMaster[EmployeeID],tbl_HRMaster[[#This Row],[EmployeeID]])</f>
        <v>1</v>
      </c>
      <c r="W419">
        <f>IFERROR(INDEX(tbl_EmployeeSurvey[EnvironmentSatisfaction],MATCH(tbl_HRMaster[[#This Row],[EmployeeID]],tbl_EmployeeSurvey[EmployeeID],0)),"Not Found")</f>
        <v>2</v>
      </c>
      <c r="X419">
        <f>IFERROR(INDEX(tbl_EmployeeSurvey[JobSatisfaction],MATCH(tbl_HRMaster[[#This Row],[EmployeeID]],tbl_EmployeeSurvey[EmployeeID],0)),"Not Found")</f>
        <v>2</v>
      </c>
      <c r="Y419" s="5">
        <f>IFERROR(INDEX(tbl_EmployeeSurvey[WorkLifeBalance],MATCH(tbl_HRMaster[[#This Row],[EmployeeID]],tbl_EmployeeSurvey[EmployeeID],0)),"Not Found")</f>
        <v>3</v>
      </c>
      <c r="Z419" s="5">
        <f>IFERROR(VLOOKUP(tbl_HRMaster[[#This Row],[EmployeeID]],tbl_ManagerSurvey[[EmployeeID]:[PerformanceRating]],2,FALSE),"Not Found")</f>
        <v>2</v>
      </c>
      <c r="AA419" s="5">
        <f>IFERROR(VLOOKUP(tbl_HRMaster[[#This Row],[EmployeeID]],tbl_ManagerSurvey[[EmployeeID]:[PerformanceRating]],3,FALSE),"Not Found")</f>
        <v>3</v>
      </c>
      <c r="AB419" s="5" t="str">
        <f>IF(tbl_HRMaster[[#This Row],[Attrition]]="Yes","Left","Active")</f>
        <v>Active</v>
      </c>
      <c r="AC419" s="5" t="str">
        <f>_xlfn.IFS(tbl_HRMaster[[#This Row],[Age]]&lt;25,"Under 25",tbl_HRMaster[[#This Row],[Age]]&lt;35,"25-34",tbl_HRMaster[[#This Row],[Age]]&lt;45,"35-44",tbl_HRMaster[[#This Row],[Age]]&lt;55,"45-54",TRUE,"Above 54")</f>
        <v>35-44</v>
      </c>
      <c r="AD419" s="5" t="str">
        <f>_xlfn.IFS(
tbl_HRMaster[[#This Row],[YearsAtCompany]]&lt;2,"&lt; 2 Years",
tbl_HRMaster[[#This Row],[YearsAtCompany]]&lt;5,"2-4 Years",
tbl_HRMaster[[#This Row],[YearsAtCompany]]&lt;10,"5-9 Years",
TRUE,"10+ Years"
)</f>
        <v>&lt; 2 Years</v>
      </c>
      <c r="AE419" s="5">
        <f>IF(tbl_HRMaster[[#This Row],[Attrition]]="Yes",1,0)</f>
        <v>0</v>
      </c>
    </row>
    <row r="420" spans="1:31" x14ac:dyDescent="0.25">
      <c r="A420">
        <v>37</v>
      </c>
      <c r="B420" t="s">
        <v>21</v>
      </c>
      <c r="C420" t="s">
        <v>22</v>
      </c>
      <c r="D420" t="s">
        <v>30</v>
      </c>
      <c r="E420">
        <v>17</v>
      </c>
      <c r="F420">
        <v>3</v>
      </c>
      <c r="G420" t="s">
        <v>24</v>
      </c>
      <c r="H420">
        <v>4200</v>
      </c>
      <c r="I420" t="s">
        <v>25</v>
      </c>
      <c r="J420">
        <v>3</v>
      </c>
      <c r="K420" t="s">
        <v>35</v>
      </c>
      <c r="L420" t="s">
        <v>27</v>
      </c>
      <c r="M420">
        <v>20640</v>
      </c>
      <c r="N420">
        <v>4</v>
      </c>
      <c r="O420">
        <v>16</v>
      </c>
      <c r="P420">
        <v>0</v>
      </c>
      <c r="Q420">
        <v>8</v>
      </c>
      <c r="R420">
        <v>3</v>
      </c>
      <c r="S420">
        <v>1</v>
      </c>
      <c r="T420">
        <v>0</v>
      </c>
      <c r="U420">
        <v>0</v>
      </c>
      <c r="V420">
        <f>COUNTIF(tbl_HRMaster[EmployeeID],tbl_HRMaster[[#This Row],[EmployeeID]])</f>
        <v>1</v>
      </c>
      <c r="W420">
        <f>IFERROR(INDEX(tbl_EmployeeSurvey[EnvironmentSatisfaction],MATCH(tbl_HRMaster[[#This Row],[EmployeeID]],tbl_EmployeeSurvey[EmployeeID],0)),"Not Found")</f>
        <v>2</v>
      </c>
      <c r="X420">
        <f>IFERROR(INDEX(tbl_EmployeeSurvey[JobSatisfaction],MATCH(tbl_HRMaster[[#This Row],[EmployeeID]],tbl_EmployeeSurvey[EmployeeID],0)),"Not Found")</f>
        <v>2</v>
      </c>
      <c r="Y420" s="5">
        <f>IFERROR(INDEX(tbl_EmployeeSurvey[WorkLifeBalance],MATCH(tbl_HRMaster[[#This Row],[EmployeeID]],tbl_EmployeeSurvey[EmployeeID],0)),"Not Found")</f>
        <v>3</v>
      </c>
      <c r="Z420" s="5">
        <f>IFERROR(VLOOKUP(tbl_HRMaster[[#This Row],[EmployeeID]],tbl_ManagerSurvey[[EmployeeID]:[PerformanceRating]],2,FALSE),"Not Found")</f>
        <v>2</v>
      </c>
      <c r="AA420" s="5">
        <f>IFERROR(VLOOKUP(tbl_HRMaster[[#This Row],[EmployeeID]],tbl_ManagerSurvey[[EmployeeID]:[PerformanceRating]],3,FALSE),"Not Found")</f>
        <v>3</v>
      </c>
      <c r="AB420" s="5" t="str">
        <f>IF(tbl_HRMaster[[#This Row],[Attrition]]="Yes","Left","Active")</f>
        <v>Active</v>
      </c>
      <c r="AC420" s="5" t="str">
        <f>_xlfn.IFS(tbl_HRMaster[[#This Row],[Age]]&lt;25,"Under 25",tbl_HRMaster[[#This Row],[Age]]&lt;35,"25-34",tbl_HRMaster[[#This Row],[Age]]&lt;45,"35-44",tbl_HRMaster[[#This Row],[Age]]&lt;55,"45-54",TRUE,"Above 54")</f>
        <v>35-44</v>
      </c>
      <c r="AD420" s="5" t="str">
        <f>_xlfn.IFS(
tbl_HRMaster[[#This Row],[YearsAtCompany]]&lt;2,"&lt; 2 Years",
tbl_HRMaster[[#This Row],[YearsAtCompany]]&lt;5,"2-4 Years",
tbl_HRMaster[[#This Row],[YearsAtCompany]]&lt;10,"5-9 Years",
TRUE,"10+ Years"
)</f>
        <v>&lt; 2 Years</v>
      </c>
      <c r="AE420" s="5">
        <f>IF(tbl_HRMaster[[#This Row],[Attrition]]="Yes",1,0)</f>
        <v>0</v>
      </c>
    </row>
    <row r="421" spans="1:31" x14ac:dyDescent="0.25">
      <c r="A421">
        <v>50</v>
      </c>
      <c r="B421" t="s">
        <v>21</v>
      </c>
      <c r="C421" t="s">
        <v>22</v>
      </c>
      <c r="D421" t="s">
        <v>23</v>
      </c>
      <c r="E421">
        <v>27</v>
      </c>
      <c r="F421">
        <v>3</v>
      </c>
      <c r="G421" t="s">
        <v>38</v>
      </c>
      <c r="H421">
        <v>485</v>
      </c>
      <c r="I421" t="s">
        <v>34</v>
      </c>
      <c r="J421">
        <v>2</v>
      </c>
      <c r="K421" t="s">
        <v>35</v>
      </c>
      <c r="L421" t="s">
        <v>27</v>
      </c>
      <c r="M421">
        <v>33100</v>
      </c>
      <c r="N421">
        <v>4</v>
      </c>
      <c r="O421">
        <v>22</v>
      </c>
      <c r="P421">
        <v>1</v>
      </c>
      <c r="Q421">
        <v>8</v>
      </c>
      <c r="R421">
        <v>3</v>
      </c>
      <c r="S421">
        <v>1</v>
      </c>
      <c r="T421">
        <v>0</v>
      </c>
      <c r="U421">
        <v>0</v>
      </c>
      <c r="V421">
        <f>COUNTIF(tbl_HRMaster[EmployeeID],tbl_HRMaster[[#This Row],[EmployeeID]])</f>
        <v>1</v>
      </c>
      <c r="W421">
        <f>IFERROR(INDEX(tbl_EmployeeSurvey[EnvironmentSatisfaction],MATCH(tbl_HRMaster[[#This Row],[EmployeeID]],tbl_EmployeeSurvey[EmployeeID],0)),"Not Found")</f>
        <v>1</v>
      </c>
      <c r="X421">
        <f>IFERROR(INDEX(tbl_EmployeeSurvey[JobSatisfaction],MATCH(tbl_HRMaster[[#This Row],[EmployeeID]],tbl_EmployeeSurvey[EmployeeID],0)),"Not Found")</f>
        <v>4</v>
      </c>
      <c r="Y421" s="5">
        <f>IFERROR(INDEX(tbl_EmployeeSurvey[WorkLifeBalance],MATCH(tbl_HRMaster[[#This Row],[EmployeeID]],tbl_EmployeeSurvey[EmployeeID],0)),"Not Found")</f>
        <v>3</v>
      </c>
      <c r="Z421" s="5">
        <f>IFERROR(VLOOKUP(tbl_HRMaster[[#This Row],[EmployeeID]],tbl_ManagerSurvey[[EmployeeID]:[PerformanceRating]],2,FALSE),"Not Found")</f>
        <v>4</v>
      </c>
      <c r="AA421" s="5">
        <f>IFERROR(VLOOKUP(tbl_HRMaster[[#This Row],[EmployeeID]],tbl_ManagerSurvey[[EmployeeID]:[PerformanceRating]],3,FALSE),"Not Found")</f>
        <v>4</v>
      </c>
      <c r="AB421" s="5" t="str">
        <f>IF(tbl_HRMaster[[#This Row],[Attrition]]="Yes","Left","Active")</f>
        <v>Active</v>
      </c>
      <c r="AC421" s="5" t="str">
        <f>_xlfn.IFS(tbl_HRMaster[[#This Row],[Age]]&lt;25,"Under 25",tbl_HRMaster[[#This Row],[Age]]&lt;35,"25-34",tbl_HRMaster[[#This Row],[Age]]&lt;45,"35-44",tbl_HRMaster[[#This Row],[Age]]&lt;55,"45-54",TRUE,"Above 54")</f>
        <v>45-54</v>
      </c>
      <c r="AD421" s="5" t="str">
        <f>_xlfn.IFS(
tbl_HRMaster[[#This Row],[YearsAtCompany]]&lt;2,"&lt; 2 Years",
tbl_HRMaster[[#This Row],[YearsAtCompany]]&lt;5,"2-4 Years",
tbl_HRMaster[[#This Row],[YearsAtCompany]]&lt;10,"5-9 Years",
TRUE,"10+ Years"
)</f>
        <v>&lt; 2 Years</v>
      </c>
      <c r="AE421" s="5">
        <f>IF(tbl_HRMaster[[#This Row],[Attrition]]="Yes",1,0)</f>
        <v>0</v>
      </c>
    </row>
    <row r="422" spans="1:31" x14ac:dyDescent="0.25">
      <c r="A422">
        <v>50</v>
      </c>
      <c r="B422" t="s">
        <v>21</v>
      </c>
      <c r="C422" t="s">
        <v>22</v>
      </c>
      <c r="D422" t="s">
        <v>23</v>
      </c>
      <c r="E422">
        <v>27</v>
      </c>
      <c r="F422">
        <v>3</v>
      </c>
      <c r="G422" t="s">
        <v>38</v>
      </c>
      <c r="H422">
        <v>1955</v>
      </c>
      <c r="I422" t="s">
        <v>34</v>
      </c>
      <c r="J422">
        <v>2</v>
      </c>
      <c r="K422" t="s">
        <v>35</v>
      </c>
      <c r="L422" t="s">
        <v>27</v>
      </c>
      <c r="M422">
        <v>33100</v>
      </c>
      <c r="N422">
        <v>4</v>
      </c>
      <c r="O422">
        <v>22</v>
      </c>
      <c r="P422">
        <v>1</v>
      </c>
      <c r="Q422">
        <v>8</v>
      </c>
      <c r="R422">
        <v>3</v>
      </c>
      <c r="S422">
        <v>1</v>
      </c>
      <c r="T422">
        <v>0</v>
      </c>
      <c r="U422">
        <v>0</v>
      </c>
      <c r="V422">
        <f>COUNTIF(tbl_HRMaster[EmployeeID],tbl_HRMaster[[#This Row],[EmployeeID]])</f>
        <v>1</v>
      </c>
      <c r="W422">
        <f>IFERROR(INDEX(tbl_EmployeeSurvey[EnvironmentSatisfaction],MATCH(tbl_HRMaster[[#This Row],[EmployeeID]],tbl_EmployeeSurvey[EmployeeID],0)),"Not Found")</f>
        <v>1</v>
      </c>
      <c r="X422">
        <f>IFERROR(INDEX(tbl_EmployeeSurvey[JobSatisfaction],MATCH(tbl_HRMaster[[#This Row],[EmployeeID]],tbl_EmployeeSurvey[EmployeeID],0)),"Not Found")</f>
        <v>4</v>
      </c>
      <c r="Y422" s="5">
        <f>IFERROR(INDEX(tbl_EmployeeSurvey[WorkLifeBalance],MATCH(tbl_HRMaster[[#This Row],[EmployeeID]],tbl_EmployeeSurvey[EmployeeID],0)),"Not Found")</f>
        <v>3</v>
      </c>
      <c r="Z422" s="5">
        <f>IFERROR(VLOOKUP(tbl_HRMaster[[#This Row],[EmployeeID]],tbl_ManagerSurvey[[EmployeeID]:[PerformanceRating]],2,FALSE),"Not Found")</f>
        <v>4</v>
      </c>
      <c r="AA422" s="5">
        <f>IFERROR(VLOOKUP(tbl_HRMaster[[#This Row],[EmployeeID]],tbl_ManagerSurvey[[EmployeeID]:[PerformanceRating]],3,FALSE),"Not Found")</f>
        <v>4</v>
      </c>
      <c r="AB422" s="5" t="str">
        <f>IF(tbl_HRMaster[[#This Row],[Attrition]]="Yes","Left","Active")</f>
        <v>Active</v>
      </c>
      <c r="AC422" s="5" t="str">
        <f>_xlfn.IFS(tbl_HRMaster[[#This Row],[Age]]&lt;25,"Under 25",tbl_HRMaster[[#This Row],[Age]]&lt;35,"25-34",tbl_HRMaster[[#This Row],[Age]]&lt;45,"35-44",tbl_HRMaster[[#This Row],[Age]]&lt;55,"45-54",TRUE,"Above 54")</f>
        <v>45-54</v>
      </c>
      <c r="AD422" s="5" t="str">
        <f>_xlfn.IFS(
tbl_HRMaster[[#This Row],[YearsAtCompany]]&lt;2,"&lt; 2 Years",
tbl_HRMaster[[#This Row],[YearsAtCompany]]&lt;5,"2-4 Years",
tbl_HRMaster[[#This Row],[YearsAtCompany]]&lt;10,"5-9 Years",
TRUE,"10+ Years"
)</f>
        <v>&lt; 2 Years</v>
      </c>
      <c r="AE422" s="5">
        <f>IF(tbl_HRMaster[[#This Row],[Attrition]]="Yes",1,0)</f>
        <v>0</v>
      </c>
    </row>
    <row r="423" spans="1:31" x14ac:dyDescent="0.25">
      <c r="A423">
        <v>50</v>
      </c>
      <c r="B423" t="s">
        <v>21</v>
      </c>
      <c r="C423" t="s">
        <v>22</v>
      </c>
      <c r="D423" t="s">
        <v>23</v>
      </c>
      <c r="E423">
        <v>27</v>
      </c>
      <c r="F423">
        <v>3</v>
      </c>
      <c r="G423" t="s">
        <v>38</v>
      </c>
      <c r="H423">
        <v>3425</v>
      </c>
      <c r="I423" t="s">
        <v>34</v>
      </c>
      <c r="J423">
        <v>2</v>
      </c>
      <c r="K423" t="s">
        <v>35</v>
      </c>
      <c r="L423" t="s">
        <v>27</v>
      </c>
      <c r="M423">
        <v>33100</v>
      </c>
      <c r="N423">
        <v>4</v>
      </c>
      <c r="O423">
        <v>22</v>
      </c>
      <c r="P423">
        <v>1</v>
      </c>
      <c r="Q423">
        <v>8</v>
      </c>
      <c r="R423">
        <v>3</v>
      </c>
      <c r="S423">
        <v>1</v>
      </c>
      <c r="T423">
        <v>0</v>
      </c>
      <c r="U423">
        <v>0</v>
      </c>
      <c r="V423">
        <f>COUNTIF(tbl_HRMaster[EmployeeID],tbl_HRMaster[[#This Row],[EmployeeID]])</f>
        <v>1</v>
      </c>
      <c r="W423">
        <f>IFERROR(INDEX(tbl_EmployeeSurvey[EnvironmentSatisfaction],MATCH(tbl_HRMaster[[#This Row],[EmployeeID]],tbl_EmployeeSurvey[EmployeeID],0)),"Not Found")</f>
        <v>1</v>
      </c>
      <c r="X423">
        <f>IFERROR(INDEX(tbl_EmployeeSurvey[JobSatisfaction],MATCH(tbl_HRMaster[[#This Row],[EmployeeID]],tbl_EmployeeSurvey[EmployeeID],0)),"Not Found")</f>
        <v>4</v>
      </c>
      <c r="Y423" s="5">
        <f>IFERROR(INDEX(tbl_EmployeeSurvey[WorkLifeBalance],MATCH(tbl_HRMaster[[#This Row],[EmployeeID]],tbl_EmployeeSurvey[EmployeeID],0)),"Not Found")</f>
        <v>3</v>
      </c>
      <c r="Z423" s="5">
        <f>IFERROR(VLOOKUP(tbl_HRMaster[[#This Row],[EmployeeID]],tbl_ManagerSurvey[[EmployeeID]:[PerformanceRating]],2,FALSE),"Not Found")</f>
        <v>4</v>
      </c>
      <c r="AA423" s="5">
        <f>IFERROR(VLOOKUP(tbl_HRMaster[[#This Row],[EmployeeID]],tbl_ManagerSurvey[[EmployeeID]:[PerformanceRating]],3,FALSE),"Not Found")</f>
        <v>4</v>
      </c>
      <c r="AB423" s="5" t="str">
        <f>IF(tbl_HRMaster[[#This Row],[Attrition]]="Yes","Left","Active")</f>
        <v>Active</v>
      </c>
      <c r="AC423" s="5" t="str">
        <f>_xlfn.IFS(tbl_HRMaster[[#This Row],[Age]]&lt;25,"Under 25",tbl_HRMaster[[#This Row],[Age]]&lt;35,"25-34",tbl_HRMaster[[#This Row],[Age]]&lt;45,"35-44",tbl_HRMaster[[#This Row],[Age]]&lt;55,"45-54",TRUE,"Above 54")</f>
        <v>45-54</v>
      </c>
      <c r="AD423" s="5" t="str">
        <f>_xlfn.IFS(
tbl_HRMaster[[#This Row],[YearsAtCompany]]&lt;2,"&lt; 2 Years",
tbl_HRMaster[[#This Row],[YearsAtCompany]]&lt;5,"2-4 Years",
tbl_HRMaster[[#This Row],[YearsAtCompany]]&lt;10,"5-9 Years",
TRUE,"10+ Years"
)</f>
        <v>&lt; 2 Years</v>
      </c>
      <c r="AE423" s="5">
        <f>IF(tbl_HRMaster[[#This Row],[Attrition]]="Yes",1,0)</f>
        <v>0</v>
      </c>
    </row>
    <row r="424" spans="1:31" x14ac:dyDescent="0.25">
      <c r="A424">
        <v>32</v>
      </c>
      <c r="B424" t="s">
        <v>21</v>
      </c>
      <c r="C424" t="s">
        <v>22</v>
      </c>
      <c r="D424" t="s">
        <v>30</v>
      </c>
      <c r="E424">
        <v>8</v>
      </c>
      <c r="F424">
        <v>1</v>
      </c>
      <c r="G424" t="s">
        <v>38</v>
      </c>
      <c r="H424">
        <v>1137</v>
      </c>
      <c r="I424" t="s">
        <v>25</v>
      </c>
      <c r="J424">
        <v>2</v>
      </c>
      <c r="K424" t="s">
        <v>31</v>
      </c>
      <c r="L424" t="s">
        <v>32</v>
      </c>
      <c r="M424">
        <v>46270</v>
      </c>
      <c r="N424">
        <v>8</v>
      </c>
      <c r="O424">
        <v>17</v>
      </c>
      <c r="P424">
        <v>1</v>
      </c>
      <c r="Q424">
        <v>8</v>
      </c>
      <c r="R424">
        <v>2</v>
      </c>
      <c r="S424">
        <v>1</v>
      </c>
      <c r="T424">
        <v>0</v>
      </c>
      <c r="U424">
        <v>0</v>
      </c>
      <c r="V424">
        <f>COUNTIF(tbl_HRMaster[EmployeeID],tbl_HRMaster[[#This Row],[EmployeeID]])</f>
        <v>1</v>
      </c>
      <c r="W424">
        <f>IFERROR(INDEX(tbl_EmployeeSurvey[EnvironmentSatisfaction],MATCH(tbl_HRMaster[[#This Row],[EmployeeID]],tbl_EmployeeSurvey[EmployeeID],0)),"Not Found")</f>
        <v>4</v>
      </c>
      <c r="X424">
        <f>IFERROR(INDEX(tbl_EmployeeSurvey[JobSatisfaction],MATCH(tbl_HRMaster[[#This Row],[EmployeeID]],tbl_EmployeeSurvey[EmployeeID],0)),"Not Found")</f>
        <v>4</v>
      </c>
      <c r="Y424" s="5">
        <f>IFERROR(INDEX(tbl_EmployeeSurvey[WorkLifeBalance],MATCH(tbl_HRMaster[[#This Row],[EmployeeID]],tbl_EmployeeSurvey[EmployeeID],0)),"Not Found")</f>
        <v>3</v>
      </c>
      <c r="Z424" s="5">
        <f>IFERROR(VLOOKUP(tbl_HRMaster[[#This Row],[EmployeeID]],tbl_ManagerSurvey[[EmployeeID]:[PerformanceRating]],2,FALSE),"Not Found")</f>
        <v>2</v>
      </c>
      <c r="AA424" s="5">
        <f>IFERROR(VLOOKUP(tbl_HRMaster[[#This Row],[EmployeeID]],tbl_ManagerSurvey[[EmployeeID]:[PerformanceRating]],3,FALSE),"Not Found")</f>
        <v>3</v>
      </c>
      <c r="AB424" s="5" t="str">
        <f>IF(tbl_HRMaster[[#This Row],[Attrition]]="Yes","Left","Active")</f>
        <v>Active</v>
      </c>
      <c r="AC424" s="5" t="str">
        <f>_xlfn.IFS(tbl_HRMaster[[#This Row],[Age]]&lt;25,"Under 25",tbl_HRMaster[[#This Row],[Age]]&lt;35,"25-34",tbl_HRMaster[[#This Row],[Age]]&lt;45,"35-44",tbl_HRMaster[[#This Row],[Age]]&lt;55,"45-54",TRUE,"Above 54")</f>
        <v>25-34</v>
      </c>
      <c r="AD424" s="5" t="str">
        <f>_xlfn.IFS(
tbl_HRMaster[[#This Row],[YearsAtCompany]]&lt;2,"&lt; 2 Years",
tbl_HRMaster[[#This Row],[YearsAtCompany]]&lt;5,"2-4 Years",
tbl_HRMaster[[#This Row],[YearsAtCompany]]&lt;10,"5-9 Years",
TRUE,"10+ Years"
)</f>
        <v>&lt; 2 Years</v>
      </c>
      <c r="AE424" s="5">
        <f>IF(tbl_HRMaster[[#This Row],[Attrition]]="Yes",1,0)</f>
        <v>0</v>
      </c>
    </row>
    <row r="425" spans="1:31" x14ac:dyDescent="0.25">
      <c r="A425">
        <v>32</v>
      </c>
      <c r="B425" t="s">
        <v>21</v>
      </c>
      <c r="C425" t="s">
        <v>22</v>
      </c>
      <c r="D425" t="s">
        <v>30</v>
      </c>
      <c r="E425">
        <v>8</v>
      </c>
      <c r="F425">
        <v>1</v>
      </c>
      <c r="G425" t="s">
        <v>38</v>
      </c>
      <c r="H425">
        <v>2607</v>
      </c>
      <c r="I425" t="s">
        <v>25</v>
      </c>
      <c r="J425">
        <v>2</v>
      </c>
      <c r="K425" t="s">
        <v>31</v>
      </c>
      <c r="L425" t="s">
        <v>32</v>
      </c>
      <c r="M425">
        <v>46270</v>
      </c>
      <c r="N425">
        <v>8</v>
      </c>
      <c r="O425">
        <v>17</v>
      </c>
      <c r="P425">
        <v>1</v>
      </c>
      <c r="Q425">
        <v>8</v>
      </c>
      <c r="R425">
        <v>2</v>
      </c>
      <c r="S425">
        <v>1</v>
      </c>
      <c r="T425">
        <v>0</v>
      </c>
      <c r="U425">
        <v>0</v>
      </c>
      <c r="V425">
        <f>COUNTIF(tbl_HRMaster[EmployeeID],tbl_HRMaster[[#This Row],[EmployeeID]])</f>
        <v>1</v>
      </c>
      <c r="W425">
        <f>IFERROR(INDEX(tbl_EmployeeSurvey[EnvironmentSatisfaction],MATCH(tbl_HRMaster[[#This Row],[EmployeeID]],tbl_EmployeeSurvey[EmployeeID],0)),"Not Found")</f>
        <v>4</v>
      </c>
      <c r="X425">
        <f>IFERROR(INDEX(tbl_EmployeeSurvey[JobSatisfaction],MATCH(tbl_HRMaster[[#This Row],[EmployeeID]],tbl_EmployeeSurvey[EmployeeID],0)),"Not Found")</f>
        <v>4</v>
      </c>
      <c r="Y425" s="5">
        <f>IFERROR(INDEX(tbl_EmployeeSurvey[WorkLifeBalance],MATCH(tbl_HRMaster[[#This Row],[EmployeeID]],tbl_EmployeeSurvey[EmployeeID],0)),"Not Found")</f>
        <v>3</v>
      </c>
      <c r="Z425" s="5">
        <f>IFERROR(VLOOKUP(tbl_HRMaster[[#This Row],[EmployeeID]],tbl_ManagerSurvey[[EmployeeID]:[PerformanceRating]],2,FALSE),"Not Found")</f>
        <v>2</v>
      </c>
      <c r="AA425" s="5">
        <f>IFERROR(VLOOKUP(tbl_HRMaster[[#This Row],[EmployeeID]],tbl_ManagerSurvey[[EmployeeID]:[PerformanceRating]],3,FALSE),"Not Found")</f>
        <v>3</v>
      </c>
      <c r="AB425" s="5" t="str">
        <f>IF(tbl_HRMaster[[#This Row],[Attrition]]="Yes","Left","Active")</f>
        <v>Active</v>
      </c>
      <c r="AC425" s="5" t="str">
        <f>_xlfn.IFS(tbl_HRMaster[[#This Row],[Age]]&lt;25,"Under 25",tbl_HRMaster[[#This Row],[Age]]&lt;35,"25-34",tbl_HRMaster[[#This Row],[Age]]&lt;45,"35-44",tbl_HRMaster[[#This Row],[Age]]&lt;55,"45-54",TRUE,"Above 54")</f>
        <v>25-34</v>
      </c>
      <c r="AD425" s="5" t="str">
        <f>_xlfn.IFS(
tbl_HRMaster[[#This Row],[YearsAtCompany]]&lt;2,"&lt; 2 Years",
tbl_HRMaster[[#This Row],[YearsAtCompany]]&lt;5,"2-4 Years",
tbl_HRMaster[[#This Row],[YearsAtCompany]]&lt;10,"5-9 Years",
TRUE,"10+ Years"
)</f>
        <v>&lt; 2 Years</v>
      </c>
      <c r="AE425" s="5">
        <f>IF(tbl_HRMaster[[#This Row],[Attrition]]="Yes",1,0)</f>
        <v>0</v>
      </c>
    </row>
    <row r="426" spans="1:31" x14ac:dyDescent="0.25">
      <c r="A426">
        <v>32</v>
      </c>
      <c r="B426" t="s">
        <v>21</v>
      </c>
      <c r="C426" t="s">
        <v>22</v>
      </c>
      <c r="D426" t="s">
        <v>30</v>
      </c>
      <c r="E426">
        <v>8</v>
      </c>
      <c r="F426">
        <v>1</v>
      </c>
      <c r="G426" t="s">
        <v>38</v>
      </c>
      <c r="H426">
        <v>4077</v>
      </c>
      <c r="I426" t="s">
        <v>25</v>
      </c>
      <c r="J426">
        <v>2</v>
      </c>
      <c r="K426" t="s">
        <v>31</v>
      </c>
      <c r="L426" t="s">
        <v>32</v>
      </c>
      <c r="M426">
        <v>46270</v>
      </c>
      <c r="N426">
        <v>8</v>
      </c>
      <c r="O426">
        <v>17</v>
      </c>
      <c r="P426">
        <v>1</v>
      </c>
      <c r="Q426">
        <v>8</v>
      </c>
      <c r="R426">
        <v>2</v>
      </c>
      <c r="S426">
        <v>1</v>
      </c>
      <c r="T426">
        <v>0</v>
      </c>
      <c r="U426">
        <v>0</v>
      </c>
      <c r="V426">
        <f>COUNTIF(tbl_HRMaster[EmployeeID],tbl_HRMaster[[#This Row],[EmployeeID]])</f>
        <v>1</v>
      </c>
      <c r="W426">
        <f>IFERROR(INDEX(tbl_EmployeeSurvey[EnvironmentSatisfaction],MATCH(tbl_HRMaster[[#This Row],[EmployeeID]],tbl_EmployeeSurvey[EmployeeID],0)),"Not Found")</f>
        <v>4</v>
      </c>
      <c r="X426">
        <f>IFERROR(INDEX(tbl_EmployeeSurvey[JobSatisfaction],MATCH(tbl_HRMaster[[#This Row],[EmployeeID]],tbl_EmployeeSurvey[EmployeeID],0)),"Not Found")</f>
        <v>4</v>
      </c>
      <c r="Y426" s="5">
        <f>IFERROR(INDEX(tbl_EmployeeSurvey[WorkLifeBalance],MATCH(tbl_HRMaster[[#This Row],[EmployeeID]],tbl_EmployeeSurvey[EmployeeID],0)),"Not Found")</f>
        <v>3</v>
      </c>
      <c r="Z426" s="5">
        <f>IFERROR(VLOOKUP(tbl_HRMaster[[#This Row],[EmployeeID]],tbl_ManagerSurvey[[EmployeeID]:[PerformanceRating]],2,FALSE),"Not Found")</f>
        <v>2</v>
      </c>
      <c r="AA426" s="5">
        <f>IFERROR(VLOOKUP(tbl_HRMaster[[#This Row],[EmployeeID]],tbl_ManagerSurvey[[EmployeeID]:[PerformanceRating]],3,FALSE),"Not Found")</f>
        <v>3</v>
      </c>
      <c r="AB426" s="5" t="str">
        <f>IF(tbl_HRMaster[[#This Row],[Attrition]]="Yes","Left","Active")</f>
        <v>Active</v>
      </c>
      <c r="AC426" s="5" t="str">
        <f>_xlfn.IFS(tbl_HRMaster[[#This Row],[Age]]&lt;25,"Under 25",tbl_HRMaster[[#This Row],[Age]]&lt;35,"25-34",tbl_HRMaster[[#This Row],[Age]]&lt;45,"35-44",tbl_HRMaster[[#This Row],[Age]]&lt;55,"45-54",TRUE,"Above 54")</f>
        <v>25-34</v>
      </c>
      <c r="AD426" s="5" t="str">
        <f>_xlfn.IFS(
tbl_HRMaster[[#This Row],[YearsAtCompany]]&lt;2,"&lt; 2 Years",
tbl_HRMaster[[#This Row],[YearsAtCompany]]&lt;5,"2-4 Years",
tbl_HRMaster[[#This Row],[YearsAtCompany]]&lt;10,"5-9 Years",
TRUE,"10+ Years"
)</f>
        <v>&lt; 2 Years</v>
      </c>
      <c r="AE426" s="5">
        <f>IF(tbl_HRMaster[[#This Row],[Attrition]]="Yes",1,0)</f>
        <v>0</v>
      </c>
    </row>
    <row r="427" spans="1:31" x14ac:dyDescent="0.25">
      <c r="A427">
        <v>40</v>
      </c>
      <c r="B427" t="s">
        <v>21</v>
      </c>
      <c r="C427" t="s">
        <v>22</v>
      </c>
      <c r="D427" t="s">
        <v>30</v>
      </c>
      <c r="E427">
        <v>1</v>
      </c>
      <c r="F427">
        <v>4</v>
      </c>
      <c r="G427" t="s">
        <v>38</v>
      </c>
      <c r="H427">
        <v>1170</v>
      </c>
      <c r="I427" t="s">
        <v>34</v>
      </c>
      <c r="J427">
        <v>2</v>
      </c>
      <c r="K427" t="s">
        <v>39</v>
      </c>
      <c r="L427" t="s">
        <v>27</v>
      </c>
      <c r="M427">
        <v>50710</v>
      </c>
      <c r="N427">
        <v>8</v>
      </c>
      <c r="O427">
        <v>17</v>
      </c>
      <c r="P427">
        <v>1</v>
      </c>
      <c r="Q427">
        <v>8</v>
      </c>
      <c r="R427">
        <v>3</v>
      </c>
      <c r="S427">
        <v>1</v>
      </c>
      <c r="T427">
        <v>0</v>
      </c>
      <c r="U427">
        <v>0</v>
      </c>
      <c r="V427">
        <f>COUNTIF(tbl_HRMaster[EmployeeID],tbl_HRMaster[[#This Row],[EmployeeID]])</f>
        <v>1</v>
      </c>
      <c r="W427">
        <f>IFERROR(INDEX(tbl_EmployeeSurvey[EnvironmentSatisfaction],MATCH(tbl_HRMaster[[#This Row],[EmployeeID]],tbl_EmployeeSurvey[EmployeeID],0)),"Not Found")</f>
        <v>1</v>
      </c>
      <c r="X427">
        <f>IFERROR(INDEX(tbl_EmployeeSurvey[JobSatisfaction],MATCH(tbl_HRMaster[[#This Row],[EmployeeID]],tbl_EmployeeSurvey[EmployeeID],0)),"Not Found")</f>
        <v>4</v>
      </c>
      <c r="Y427" s="5">
        <f>IFERROR(INDEX(tbl_EmployeeSurvey[WorkLifeBalance],MATCH(tbl_HRMaster[[#This Row],[EmployeeID]],tbl_EmployeeSurvey[EmployeeID],0)),"Not Found")</f>
        <v>2</v>
      </c>
      <c r="Z427" s="5">
        <f>IFERROR(VLOOKUP(tbl_HRMaster[[#This Row],[EmployeeID]],tbl_ManagerSurvey[[EmployeeID]:[PerformanceRating]],2,FALSE),"Not Found")</f>
        <v>2</v>
      </c>
      <c r="AA427" s="5">
        <f>IFERROR(VLOOKUP(tbl_HRMaster[[#This Row],[EmployeeID]],tbl_ManagerSurvey[[EmployeeID]:[PerformanceRating]],3,FALSE),"Not Found")</f>
        <v>3</v>
      </c>
      <c r="AB427" s="5" t="str">
        <f>IF(tbl_HRMaster[[#This Row],[Attrition]]="Yes","Left","Active")</f>
        <v>Active</v>
      </c>
      <c r="AC427" s="5" t="str">
        <f>_xlfn.IFS(tbl_HRMaster[[#This Row],[Age]]&lt;25,"Under 25",tbl_HRMaster[[#This Row],[Age]]&lt;35,"25-34",tbl_HRMaster[[#This Row],[Age]]&lt;45,"35-44",tbl_HRMaster[[#This Row],[Age]]&lt;55,"45-54",TRUE,"Above 54")</f>
        <v>35-44</v>
      </c>
      <c r="AD427" s="5" t="str">
        <f>_xlfn.IFS(
tbl_HRMaster[[#This Row],[YearsAtCompany]]&lt;2,"&lt; 2 Years",
tbl_HRMaster[[#This Row],[YearsAtCompany]]&lt;5,"2-4 Years",
tbl_HRMaster[[#This Row],[YearsAtCompany]]&lt;10,"5-9 Years",
TRUE,"10+ Years"
)</f>
        <v>&lt; 2 Years</v>
      </c>
      <c r="AE427" s="5">
        <f>IF(tbl_HRMaster[[#This Row],[Attrition]]="Yes",1,0)</f>
        <v>0</v>
      </c>
    </row>
    <row r="428" spans="1:31" x14ac:dyDescent="0.25">
      <c r="A428">
        <v>40</v>
      </c>
      <c r="B428" t="s">
        <v>21</v>
      </c>
      <c r="C428" t="s">
        <v>22</v>
      </c>
      <c r="D428" t="s">
        <v>30</v>
      </c>
      <c r="E428">
        <v>1</v>
      </c>
      <c r="F428">
        <v>4</v>
      </c>
      <c r="G428" t="s">
        <v>38</v>
      </c>
      <c r="H428">
        <v>2640</v>
      </c>
      <c r="I428" t="s">
        <v>34</v>
      </c>
      <c r="J428">
        <v>2</v>
      </c>
      <c r="K428" t="s">
        <v>39</v>
      </c>
      <c r="L428" t="s">
        <v>27</v>
      </c>
      <c r="M428">
        <v>50710</v>
      </c>
      <c r="N428">
        <v>8</v>
      </c>
      <c r="O428">
        <v>17</v>
      </c>
      <c r="P428">
        <v>1</v>
      </c>
      <c r="Q428">
        <v>8</v>
      </c>
      <c r="R428">
        <v>3</v>
      </c>
      <c r="S428">
        <v>1</v>
      </c>
      <c r="T428">
        <v>0</v>
      </c>
      <c r="U428">
        <v>0</v>
      </c>
      <c r="V428">
        <f>COUNTIF(tbl_HRMaster[EmployeeID],tbl_HRMaster[[#This Row],[EmployeeID]])</f>
        <v>1</v>
      </c>
      <c r="W428">
        <f>IFERROR(INDEX(tbl_EmployeeSurvey[EnvironmentSatisfaction],MATCH(tbl_HRMaster[[#This Row],[EmployeeID]],tbl_EmployeeSurvey[EmployeeID],0)),"Not Found")</f>
        <v>1</v>
      </c>
      <c r="X428">
        <f>IFERROR(INDEX(tbl_EmployeeSurvey[JobSatisfaction],MATCH(tbl_HRMaster[[#This Row],[EmployeeID]],tbl_EmployeeSurvey[EmployeeID],0)),"Not Found")</f>
        <v>4</v>
      </c>
      <c r="Y428" s="5">
        <f>IFERROR(INDEX(tbl_EmployeeSurvey[WorkLifeBalance],MATCH(tbl_HRMaster[[#This Row],[EmployeeID]],tbl_EmployeeSurvey[EmployeeID],0)),"Not Found")</f>
        <v>2</v>
      </c>
      <c r="Z428" s="5">
        <f>IFERROR(VLOOKUP(tbl_HRMaster[[#This Row],[EmployeeID]],tbl_ManagerSurvey[[EmployeeID]:[PerformanceRating]],2,FALSE),"Not Found")</f>
        <v>2</v>
      </c>
      <c r="AA428" s="5">
        <f>IFERROR(VLOOKUP(tbl_HRMaster[[#This Row],[EmployeeID]],tbl_ManagerSurvey[[EmployeeID]:[PerformanceRating]],3,FALSE),"Not Found")</f>
        <v>3</v>
      </c>
      <c r="AB428" s="5" t="str">
        <f>IF(tbl_HRMaster[[#This Row],[Attrition]]="Yes","Left","Active")</f>
        <v>Active</v>
      </c>
      <c r="AC428" s="5" t="str">
        <f>_xlfn.IFS(tbl_HRMaster[[#This Row],[Age]]&lt;25,"Under 25",tbl_HRMaster[[#This Row],[Age]]&lt;35,"25-34",tbl_HRMaster[[#This Row],[Age]]&lt;45,"35-44",tbl_HRMaster[[#This Row],[Age]]&lt;55,"45-54",TRUE,"Above 54")</f>
        <v>35-44</v>
      </c>
      <c r="AD428" s="5" t="str">
        <f>_xlfn.IFS(
tbl_HRMaster[[#This Row],[YearsAtCompany]]&lt;2,"&lt; 2 Years",
tbl_HRMaster[[#This Row],[YearsAtCompany]]&lt;5,"2-4 Years",
tbl_HRMaster[[#This Row],[YearsAtCompany]]&lt;10,"5-9 Years",
TRUE,"10+ Years"
)</f>
        <v>&lt; 2 Years</v>
      </c>
      <c r="AE428" s="5">
        <f>IF(tbl_HRMaster[[#This Row],[Attrition]]="Yes",1,0)</f>
        <v>0</v>
      </c>
    </row>
    <row r="429" spans="1:31" x14ac:dyDescent="0.25">
      <c r="A429">
        <v>40</v>
      </c>
      <c r="B429" t="s">
        <v>21</v>
      </c>
      <c r="C429" t="s">
        <v>22</v>
      </c>
      <c r="D429" t="s">
        <v>30</v>
      </c>
      <c r="E429">
        <v>1</v>
      </c>
      <c r="F429">
        <v>4</v>
      </c>
      <c r="G429" t="s">
        <v>38</v>
      </c>
      <c r="H429">
        <v>4110</v>
      </c>
      <c r="I429" t="s">
        <v>34</v>
      </c>
      <c r="J429">
        <v>2</v>
      </c>
      <c r="K429" t="s">
        <v>39</v>
      </c>
      <c r="L429" t="s">
        <v>27</v>
      </c>
      <c r="M429">
        <v>50710</v>
      </c>
      <c r="N429">
        <v>8</v>
      </c>
      <c r="O429">
        <v>17</v>
      </c>
      <c r="P429">
        <v>1</v>
      </c>
      <c r="Q429">
        <v>8</v>
      </c>
      <c r="R429">
        <v>3</v>
      </c>
      <c r="S429">
        <v>1</v>
      </c>
      <c r="T429">
        <v>0</v>
      </c>
      <c r="U429">
        <v>0</v>
      </c>
      <c r="V429">
        <f>COUNTIF(tbl_HRMaster[EmployeeID],tbl_HRMaster[[#This Row],[EmployeeID]])</f>
        <v>1</v>
      </c>
      <c r="W429">
        <f>IFERROR(INDEX(tbl_EmployeeSurvey[EnvironmentSatisfaction],MATCH(tbl_HRMaster[[#This Row],[EmployeeID]],tbl_EmployeeSurvey[EmployeeID],0)),"Not Found")</f>
        <v>1</v>
      </c>
      <c r="X429">
        <f>IFERROR(INDEX(tbl_EmployeeSurvey[JobSatisfaction],MATCH(tbl_HRMaster[[#This Row],[EmployeeID]],tbl_EmployeeSurvey[EmployeeID],0)),"Not Found")</f>
        <v>4</v>
      </c>
      <c r="Y429" s="5">
        <f>IFERROR(INDEX(tbl_EmployeeSurvey[WorkLifeBalance],MATCH(tbl_HRMaster[[#This Row],[EmployeeID]],tbl_EmployeeSurvey[EmployeeID],0)),"Not Found")</f>
        <v>2</v>
      </c>
      <c r="Z429" s="5">
        <f>IFERROR(VLOOKUP(tbl_HRMaster[[#This Row],[EmployeeID]],tbl_ManagerSurvey[[EmployeeID]:[PerformanceRating]],2,FALSE),"Not Found")</f>
        <v>2</v>
      </c>
      <c r="AA429" s="5">
        <f>IFERROR(VLOOKUP(tbl_HRMaster[[#This Row],[EmployeeID]],tbl_ManagerSurvey[[EmployeeID]:[PerformanceRating]],3,FALSE),"Not Found")</f>
        <v>3</v>
      </c>
      <c r="AB429" s="5" t="str">
        <f>IF(tbl_HRMaster[[#This Row],[Attrition]]="Yes","Left","Active")</f>
        <v>Active</v>
      </c>
      <c r="AC429" s="5" t="str">
        <f>_xlfn.IFS(tbl_HRMaster[[#This Row],[Age]]&lt;25,"Under 25",tbl_HRMaster[[#This Row],[Age]]&lt;35,"25-34",tbl_HRMaster[[#This Row],[Age]]&lt;45,"35-44",tbl_HRMaster[[#This Row],[Age]]&lt;55,"45-54",TRUE,"Above 54")</f>
        <v>35-44</v>
      </c>
      <c r="AD429" s="5" t="str">
        <f>_xlfn.IFS(
tbl_HRMaster[[#This Row],[YearsAtCompany]]&lt;2,"&lt; 2 Years",
tbl_HRMaster[[#This Row],[YearsAtCompany]]&lt;5,"2-4 Years",
tbl_HRMaster[[#This Row],[YearsAtCompany]]&lt;10,"5-9 Years",
TRUE,"10+ Years"
)</f>
        <v>&lt; 2 Years</v>
      </c>
      <c r="AE429" s="5">
        <f>IF(tbl_HRMaster[[#This Row],[Attrition]]="Yes",1,0)</f>
        <v>0</v>
      </c>
    </row>
    <row r="430" spans="1:31" x14ac:dyDescent="0.25">
      <c r="A430">
        <v>37</v>
      </c>
      <c r="B430" t="s">
        <v>21</v>
      </c>
      <c r="C430" t="s">
        <v>22</v>
      </c>
      <c r="D430" t="s">
        <v>30</v>
      </c>
      <c r="E430">
        <v>7</v>
      </c>
      <c r="F430">
        <v>4</v>
      </c>
      <c r="G430" t="s">
        <v>24</v>
      </c>
      <c r="H430">
        <v>538</v>
      </c>
      <c r="I430" t="s">
        <v>34</v>
      </c>
      <c r="J430">
        <v>4</v>
      </c>
      <c r="K430" t="s">
        <v>35</v>
      </c>
      <c r="L430" t="s">
        <v>41</v>
      </c>
      <c r="M430">
        <v>71430</v>
      </c>
      <c r="N430">
        <v>2</v>
      </c>
      <c r="O430">
        <v>21</v>
      </c>
      <c r="P430">
        <v>0</v>
      </c>
      <c r="Q430">
        <v>8</v>
      </c>
      <c r="R430">
        <v>6</v>
      </c>
      <c r="S430">
        <v>1</v>
      </c>
      <c r="T430">
        <v>0</v>
      </c>
      <c r="U430">
        <v>0</v>
      </c>
      <c r="V430">
        <f>COUNTIF(tbl_HRMaster[EmployeeID],tbl_HRMaster[[#This Row],[EmployeeID]])</f>
        <v>1</v>
      </c>
      <c r="W430">
        <f>IFERROR(INDEX(tbl_EmployeeSurvey[EnvironmentSatisfaction],MATCH(tbl_HRMaster[[#This Row],[EmployeeID]],tbl_EmployeeSurvey[EmployeeID],0)),"Not Found")</f>
        <v>4</v>
      </c>
      <c r="X430">
        <f>IFERROR(INDEX(tbl_EmployeeSurvey[JobSatisfaction],MATCH(tbl_HRMaster[[#This Row],[EmployeeID]],tbl_EmployeeSurvey[EmployeeID],0)),"Not Found")</f>
        <v>4</v>
      </c>
      <c r="Y430" s="5">
        <f>IFERROR(INDEX(tbl_EmployeeSurvey[WorkLifeBalance],MATCH(tbl_HRMaster[[#This Row],[EmployeeID]],tbl_EmployeeSurvey[EmployeeID],0)),"Not Found")</f>
        <v>3</v>
      </c>
      <c r="Z430" s="5">
        <f>IFERROR(VLOOKUP(tbl_HRMaster[[#This Row],[EmployeeID]],tbl_ManagerSurvey[[EmployeeID]:[PerformanceRating]],2,FALSE),"Not Found")</f>
        <v>2</v>
      </c>
      <c r="AA430" s="5">
        <f>IFERROR(VLOOKUP(tbl_HRMaster[[#This Row],[EmployeeID]],tbl_ManagerSurvey[[EmployeeID]:[PerformanceRating]],3,FALSE),"Not Found")</f>
        <v>4</v>
      </c>
      <c r="AB430" s="5" t="str">
        <f>IF(tbl_HRMaster[[#This Row],[Attrition]]="Yes","Left","Active")</f>
        <v>Active</v>
      </c>
      <c r="AC430" s="5" t="str">
        <f>_xlfn.IFS(tbl_HRMaster[[#This Row],[Age]]&lt;25,"Under 25",tbl_HRMaster[[#This Row],[Age]]&lt;35,"25-34",tbl_HRMaster[[#This Row],[Age]]&lt;45,"35-44",tbl_HRMaster[[#This Row],[Age]]&lt;55,"45-54",TRUE,"Above 54")</f>
        <v>35-44</v>
      </c>
      <c r="AD430" s="5" t="str">
        <f>_xlfn.IFS(
tbl_HRMaster[[#This Row],[YearsAtCompany]]&lt;2,"&lt; 2 Years",
tbl_HRMaster[[#This Row],[YearsAtCompany]]&lt;5,"2-4 Years",
tbl_HRMaster[[#This Row],[YearsAtCompany]]&lt;10,"5-9 Years",
TRUE,"10+ Years"
)</f>
        <v>&lt; 2 Years</v>
      </c>
      <c r="AE430" s="5">
        <f>IF(tbl_HRMaster[[#This Row],[Attrition]]="Yes",1,0)</f>
        <v>0</v>
      </c>
    </row>
    <row r="431" spans="1:31" x14ac:dyDescent="0.25">
      <c r="A431">
        <v>37</v>
      </c>
      <c r="B431" t="s">
        <v>21</v>
      </c>
      <c r="C431" t="s">
        <v>22</v>
      </c>
      <c r="D431" t="s">
        <v>30</v>
      </c>
      <c r="E431">
        <v>7</v>
      </c>
      <c r="F431">
        <v>4</v>
      </c>
      <c r="G431" t="s">
        <v>24</v>
      </c>
      <c r="H431">
        <v>2008</v>
      </c>
      <c r="I431" t="s">
        <v>34</v>
      </c>
      <c r="J431">
        <v>4</v>
      </c>
      <c r="K431" t="s">
        <v>35</v>
      </c>
      <c r="L431" t="s">
        <v>41</v>
      </c>
      <c r="M431">
        <v>71430</v>
      </c>
      <c r="N431">
        <v>2</v>
      </c>
      <c r="O431">
        <v>21</v>
      </c>
      <c r="P431">
        <v>0</v>
      </c>
      <c r="Q431">
        <v>8</v>
      </c>
      <c r="R431">
        <v>6</v>
      </c>
      <c r="S431">
        <v>1</v>
      </c>
      <c r="T431">
        <v>0</v>
      </c>
      <c r="U431">
        <v>0</v>
      </c>
      <c r="V431">
        <f>COUNTIF(tbl_HRMaster[EmployeeID],tbl_HRMaster[[#This Row],[EmployeeID]])</f>
        <v>1</v>
      </c>
      <c r="W431">
        <f>IFERROR(INDEX(tbl_EmployeeSurvey[EnvironmentSatisfaction],MATCH(tbl_HRMaster[[#This Row],[EmployeeID]],tbl_EmployeeSurvey[EmployeeID],0)),"Not Found")</f>
        <v>4</v>
      </c>
      <c r="X431">
        <f>IFERROR(INDEX(tbl_EmployeeSurvey[JobSatisfaction],MATCH(tbl_HRMaster[[#This Row],[EmployeeID]],tbl_EmployeeSurvey[EmployeeID],0)),"Not Found")</f>
        <v>4</v>
      </c>
      <c r="Y431" s="5">
        <f>IFERROR(INDEX(tbl_EmployeeSurvey[WorkLifeBalance],MATCH(tbl_HRMaster[[#This Row],[EmployeeID]],tbl_EmployeeSurvey[EmployeeID],0)),"Not Found")</f>
        <v>3</v>
      </c>
      <c r="Z431" s="5">
        <f>IFERROR(VLOOKUP(tbl_HRMaster[[#This Row],[EmployeeID]],tbl_ManagerSurvey[[EmployeeID]:[PerformanceRating]],2,FALSE),"Not Found")</f>
        <v>2</v>
      </c>
      <c r="AA431" s="5">
        <f>IFERROR(VLOOKUP(tbl_HRMaster[[#This Row],[EmployeeID]],tbl_ManagerSurvey[[EmployeeID]:[PerformanceRating]],3,FALSE),"Not Found")</f>
        <v>4</v>
      </c>
      <c r="AB431" s="5" t="str">
        <f>IF(tbl_HRMaster[[#This Row],[Attrition]]="Yes","Left","Active")</f>
        <v>Active</v>
      </c>
      <c r="AC431" s="5" t="str">
        <f>_xlfn.IFS(tbl_HRMaster[[#This Row],[Age]]&lt;25,"Under 25",tbl_HRMaster[[#This Row],[Age]]&lt;35,"25-34",tbl_HRMaster[[#This Row],[Age]]&lt;45,"35-44",tbl_HRMaster[[#This Row],[Age]]&lt;55,"45-54",TRUE,"Above 54")</f>
        <v>35-44</v>
      </c>
      <c r="AD431" s="5" t="str">
        <f>_xlfn.IFS(
tbl_HRMaster[[#This Row],[YearsAtCompany]]&lt;2,"&lt; 2 Years",
tbl_HRMaster[[#This Row],[YearsAtCompany]]&lt;5,"2-4 Years",
tbl_HRMaster[[#This Row],[YearsAtCompany]]&lt;10,"5-9 Years",
TRUE,"10+ Years"
)</f>
        <v>&lt; 2 Years</v>
      </c>
      <c r="AE431" s="5">
        <f>IF(tbl_HRMaster[[#This Row],[Attrition]]="Yes",1,0)</f>
        <v>0</v>
      </c>
    </row>
    <row r="432" spans="1:31" x14ac:dyDescent="0.25">
      <c r="A432">
        <v>37</v>
      </c>
      <c r="B432" t="s">
        <v>21</v>
      </c>
      <c r="C432" t="s">
        <v>22</v>
      </c>
      <c r="D432" t="s">
        <v>30</v>
      </c>
      <c r="E432">
        <v>7</v>
      </c>
      <c r="F432">
        <v>4</v>
      </c>
      <c r="G432" t="s">
        <v>24</v>
      </c>
      <c r="H432">
        <v>3478</v>
      </c>
      <c r="I432" t="s">
        <v>34</v>
      </c>
      <c r="J432">
        <v>4</v>
      </c>
      <c r="K432" t="s">
        <v>35</v>
      </c>
      <c r="L432" t="s">
        <v>41</v>
      </c>
      <c r="M432">
        <v>71430</v>
      </c>
      <c r="N432">
        <v>2</v>
      </c>
      <c r="O432">
        <v>21</v>
      </c>
      <c r="P432">
        <v>0</v>
      </c>
      <c r="Q432">
        <v>8</v>
      </c>
      <c r="R432">
        <v>6</v>
      </c>
      <c r="S432">
        <v>1</v>
      </c>
      <c r="T432">
        <v>0</v>
      </c>
      <c r="U432">
        <v>0</v>
      </c>
      <c r="V432">
        <f>COUNTIF(tbl_HRMaster[EmployeeID],tbl_HRMaster[[#This Row],[EmployeeID]])</f>
        <v>1</v>
      </c>
      <c r="W432">
        <f>IFERROR(INDEX(tbl_EmployeeSurvey[EnvironmentSatisfaction],MATCH(tbl_HRMaster[[#This Row],[EmployeeID]],tbl_EmployeeSurvey[EmployeeID],0)),"Not Found")</f>
        <v>4</v>
      </c>
      <c r="X432">
        <f>IFERROR(INDEX(tbl_EmployeeSurvey[JobSatisfaction],MATCH(tbl_HRMaster[[#This Row],[EmployeeID]],tbl_EmployeeSurvey[EmployeeID],0)),"Not Found")</f>
        <v>4</v>
      </c>
      <c r="Y432" s="5">
        <f>IFERROR(INDEX(tbl_EmployeeSurvey[WorkLifeBalance],MATCH(tbl_HRMaster[[#This Row],[EmployeeID]],tbl_EmployeeSurvey[EmployeeID],0)),"Not Found")</f>
        <v>3</v>
      </c>
      <c r="Z432" s="5">
        <f>IFERROR(VLOOKUP(tbl_HRMaster[[#This Row],[EmployeeID]],tbl_ManagerSurvey[[EmployeeID]:[PerformanceRating]],2,FALSE),"Not Found")</f>
        <v>2</v>
      </c>
      <c r="AA432" s="5">
        <f>IFERROR(VLOOKUP(tbl_HRMaster[[#This Row],[EmployeeID]],tbl_ManagerSurvey[[EmployeeID]:[PerformanceRating]],3,FALSE),"Not Found")</f>
        <v>4</v>
      </c>
      <c r="AB432" s="5" t="str">
        <f>IF(tbl_HRMaster[[#This Row],[Attrition]]="Yes","Left","Active")</f>
        <v>Active</v>
      </c>
      <c r="AC432" s="5" t="str">
        <f>_xlfn.IFS(tbl_HRMaster[[#This Row],[Age]]&lt;25,"Under 25",tbl_HRMaster[[#This Row],[Age]]&lt;35,"25-34",tbl_HRMaster[[#This Row],[Age]]&lt;45,"35-44",tbl_HRMaster[[#This Row],[Age]]&lt;55,"45-54",TRUE,"Above 54")</f>
        <v>35-44</v>
      </c>
      <c r="AD432" s="5" t="str">
        <f>_xlfn.IFS(
tbl_HRMaster[[#This Row],[YearsAtCompany]]&lt;2,"&lt; 2 Years",
tbl_HRMaster[[#This Row],[YearsAtCompany]]&lt;5,"2-4 Years",
tbl_HRMaster[[#This Row],[YearsAtCompany]]&lt;10,"5-9 Years",
TRUE,"10+ Years"
)</f>
        <v>&lt; 2 Years</v>
      </c>
      <c r="AE432" s="5">
        <f>IF(tbl_HRMaster[[#This Row],[Attrition]]="Yes",1,0)</f>
        <v>0</v>
      </c>
    </row>
    <row r="433" spans="1:31" x14ac:dyDescent="0.25">
      <c r="A433">
        <v>35</v>
      </c>
      <c r="B433" t="s">
        <v>28</v>
      </c>
      <c r="C433" t="s">
        <v>22</v>
      </c>
      <c r="D433" t="s">
        <v>30</v>
      </c>
      <c r="E433">
        <v>2</v>
      </c>
      <c r="F433">
        <v>4</v>
      </c>
      <c r="G433" t="s">
        <v>24</v>
      </c>
      <c r="H433">
        <v>1405</v>
      </c>
      <c r="I433" t="s">
        <v>25</v>
      </c>
      <c r="J433">
        <v>2</v>
      </c>
      <c r="K433" t="s">
        <v>39</v>
      </c>
      <c r="L433" t="s">
        <v>27</v>
      </c>
      <c r="M433">
        <v>108830</v>
      </c>
      <c r="N433">
        <v>3</v>
      </c>
      <c r="O433">
        <v>12</v>
      </c>
      <c r="P433">
        <v>0</v>
      </c>
      <c r="Q433">
        <v>8</v>
      </c>
      <c r="R433">
        <v>3</v>
      </c>
      <c r="S433">
        <v>1</v>
      </c>
      <c r="T433">
        <v>0</v>
      </c>
      <c r="U433">
        <v>1</v>
      </c>
      <c r="V433">
        <f>COUNTIF(tbl_HRMaster[EmployeeID],tbl_HRMaster[[#This Row],[EmployeeID]])</f>
        <v>1</v>
      </c>
      <c r="W433">
        <f>IFERROR(INDEX(tbl_EmployeeSurvey[EnvironmentSatisfaction],MATCH(tbl_HRMaster[[#This Row],[EmployeeID]],tbl_EmployeeSurvey[EmployeeID],0)),"Not Found")</f>
        <v>2</v>
      </c>
      <c r="X433">
        <f>IFERROR(INDEX(tbl_EmployeeSurvey[JobSatisfaction],MATCH(tbl_HRMaster[[#This Row],[EmployeeID]],tbl_EmployeeSurvey[EmployeeID],0)),"Not Found")</f>
        <v>3</v>
      </c>
      <c r="Y433" s="5">
        <f>IFERROR(INDEX(tbl_EmployeeSurvey[WorkLifeBalance],MATCH(tbl_HRMaster[[#This Row],[EmployeeID]],tbl_EmployeeSurvey[EmployeeID],0)),"Not Found")</f>
        <v>3</v>
      </c>
      <c r="Z433" s="5">
        <f>IFERROR(VLOOKUP(tbl_HRMaster[[#This Row],[EmployeeID]],tbl_ManagerSurvey[[EmployeeID]:[PerformanceRating]],2,FALSE),"Not Found")</f>
        <v>4</v>
      </c>
      <c r="AA433" s="5">
        <f>IFERROR(VLOOKUP(tbl_HRMaster[[#This Row],[EmployeeID]],tbl_ManagerSurvey[[EmployeeID]:[PerformanceRating]],3,FALSE),"Not Found")</f>
        <v>3</v>
      </c>
      <c r="AB433" s="5" t="str">
        <f>IF(tbl_HRMaster[[#This Row],[Attrition]]="Yes","Left","Active")</f>
        <v>Left</v>
      </c>
      <c r="AC433" s="5" t="str">
        <f>_xlfn.IFS(tbl_HRMaster[[#This Row],[Age]]&lt;25,"Under 25",tbl_HRMaster[[#This Row],[Age]]&lt;35,"25-34",tbl_HRMaster[[#This Row],[Age]]&lt;45,"35-44",tbl_HRMaster[[#This Row],[Age]]&lt;55,"45-54",TRUE,"Above 54")</f>
        <v>35-44</v>
      </c>
      <c r="AD433" s="5" t="str">
        <f>_xlfn.IFS(
tbl_HRMaster[[#This Row],[YearsAtCompany]]&lt;2,"&lt; 2 Years",
tbl_HRMaster[[#This Row],[YearsAtCompany]]&lt;5,"2-4 Years",
tbl_HRMaster[[#This Row],[YearsAtCompany]]&lt;10,"5-9 Years",
TRUE,"10+ Years"
)</f>
        <v>&lt; 2 Years</v>
      </c>
      <c r="AE433" s="5">
        <f>IF(tbl_HRMaster[[#This Row],[Attrition]]="Yes",1,0)</f>
        <v>1</v>
      </c>
    </row>
    <row r="434" spans="1:31" x14ac:dyDescent="0.25">
      <c r="A434">
        <v>35</v>
      </c>
      <c r="B434" t="s">
        <v>28</v>
      </c>
      <c r="C434" t="s">
        <v>22</v>
      </c>
      <c r="D434" t="s">
        <v>30</v>
      </c>
      <c r="E434">
        <v>2</v>
      </c>
      <c r="F434">
        <v>4</v>
      </c>
      <c r="G434" t="s">
        <v>24</v>
      </c>
      <c r="H434">
        <v>2875</v>
      </c>
      <c r="I434" t="s">
        <v>25</v>
      </c>
      <c r="J434">
        <v>2</v>
      </c>
      <c r="K434" t="s">
        <v>39</v>
      </c>
      <c r="L434" t="s">
        <v>27</v>
      </c>
      <c r="M434">
        <v>108830</v>
      </c>
      <c r="N434">
        <v>3</v>
      </c>
      <c r="O434">
        <v>12</v>
      </c>
      <c r="P434">
        <v>0</v>
      </c>
      <c r="Q434">
        <v>8</v>
      </c>
      <c r="R434">
        <v>3</v>
      </c>
      <c r="S434">
        <v>1</v>
      </c>
      <c r="T434">
        <v>0</v>
      </c>
      <c r="U434">
        <v>1</v>
      </c>
      <c r="V434">
        <f>COUNTIF(tbl_HRMaster[EmployeeID],tbl_HRMaster[[#This Row],[EmployeeID]])</f>
        <v>1</v>
      </c>
      <c r="W434">
        <f>IFERROR(INDEX(tbl_EmployeeSurvey[EnvironmentSatisfaction],MATCH(tbl_HRMaster[[#This Row],[EmployeeID]],tbl_EmployeeSurvey[EmployeeID],0)),"Not Found")</f>
        <v>2</v>
      </c>
      <c r="X434">
        <f>IFERROR(INDEX(tbl_EmployeeSurvey[JobSatisfaction],MATCH(tbl_HRMaster[[#This Row],[EmployeeID]],tbl_EmployeeSurvey[EmployeeID],0)),"Not Found")</f>
        <v>3</v>
      </c>
      <c r="Y434" s="5">
        <f>IFERROR(INDEX(tbl_EmployeeSurvey[WorkLifeBalance],MATCH(tbl_HRMaster[[#This Row],[EmployeeID]],tbl_EmployeeSurvey[EmployeeID],0)),"Not Found")</f>
        <v>3</v>
      </c>
      <c r="Z434" s="5">
        <f>IFERROR(VLOOKUP(tbl_HRMaster[[#This Row],[EmployeeID]],tbl_ManagerSurvey[[EmployeeID]:[PerformanceRating]],2,FALSE),"Not Found")</f>
        <v>4</v>
      </c>
      <c r="AA434" s="5">
        <f>IFERROR(VLOOKUP(tbl_HRMaster[[#This Row],[EmployeeID]],tbl_ManagerSurvey[[EmployeeID]:[PerformanceRating]],3,FALSE),"Not Found")</f>
        <v>3</v>
      </c>
      <c r="AB434" s="5" t="str">
        <f>IF(tbl_HRMaster[[#This Row],[Attrition]]="Yes","Left","Active")</f>
        <v>Left</v>
      </c>
      <c r="AC434" s="5" t="str">
        <f>_xlfn.IFS(tbl_HRMaster[[#This Row],[Age]]&lt;25,"Under 25",tbl_HRMaster[[#This Row],[Age]]&lt;35,"25-34",tbl_HRMaster[[#This Row],[Age]]&lt;45,"35-44",tbl_HRMaster[[#This Row],[Age]]&lt;55,"45-54",TRUE,"Above 54")</f>
        <v>35-44</v>
      </c>
      <c r="AD434" s="5" t="str">
        <f>_xlfn.IFS(
tbl_HRMaster[[#This Row],[YearsAtCompany]]&lt;2,"&lt; 2 Years",
tbl_HRMaster[[#This Row],[YearsAtCompany]]&lt;5,"2-4 Years",
tbl_HRMaster[[#This Row],[YearsAtCompany]]&lt;10,"5-9 Years",
TRUE,"10+ Years"
)</f>
        <v>&lt; 2 Years</v>
      </c>
      <c r="AE434" s="5">
        <f>IF(tbl_HRMaster[[#This Row],[Attrition]]="Yes",1,0)</f>
        <v>1</v>
      </c>
    </row>
    <row r="435" spans="1:31" x14ac:dyDescent="0.25">
      <c r="A435">
        <v>35</v>
      </c>
      <c r="B435" t="s">
        <v>28</v>
      </c>
      <c r="C435" t="s">
        <v>22</v>
      </c>
      <c r="D435" t="s">
        <v>30</v>
      </c>
      <c r="E435">
        <v>2</v>
      </c>
      <c r="F435">
        <v>4</v>
      </c>
      <c r="G435" t="s">
        <v>24</v>
      </c>
      <c r="H435">
        <v>4345</v>
      </c>
      <c r="I435" t="s">
        <v>25</v>
      </c>
      <c r="J435">
        <v>2</v>
      </c>
      <c r="K435" t="s">
        <v>39</v>
      </c>
      <c r="L435" t="s">
        <v>27</v>
      </c>
      <c r="M435">
        <v>108830</v>
      </c>
      <c r="N435">
        <v>3</v>
      </c>
      <c r="O435">
        <v>12</v>
      </c>
      <c r="P435">
        <v>0</v>
      </c>
      <c r="Q435">
        <v>8</v>
      </c>
      <c r="R435">
        <v>3</v>
      </c>
      <c r="S435">
        <v>1</v>
      </c>
      <c r="T435">
        <v>0</v>
      </c>
      <c r="U435">
        <v>1</v>
      </c>
      <c r="V435">
        <f>COUNTIF(tbl_HRMaster[EmployeeID],tbl_HRMaster[[#This Row],[EmployeeID]])</f>
        <v>1</v>
      </c>
      <c r="W435">
        <f>IFERROR(INDEX(tbl_EmployeeSurvey[EnvironmentSatisfaction],MATCH(tbl_HRMaster[[#This Row],[EmployeeID]],tbl_EmployeeSurvey[EmployeeID],0)),"Not Found")</f>
        <v>2</v>
      </c>
      <c r="X435">
        <f>IFERROR(INDEX(tbl_EmployeeSurvey[JobSatisfaction],MATCH(tbl_HRMaster[[#This Row],[EmployeeID]],tbl_EmployeeSurvey[EmployeeID],0)),"Not Found")</f>
        <v>3</v>
      </c>
      <c r="Y435" s="5">
        <f>IFERROR(INDEX(tbl_EmployeeSurvey[WorkLifeBalance],MATCH(tbl_HRMaster[[#This Row],[EmployeeID]],tbl_EmployeeSurvey[EmployeeID],0)),"Not Found")</f>
        <v>3</v>
      </c>
      <c r="Z435" s="5">
        <f>IFERROR(VLOOKUP(tbl_HRMaster[[#This Row],[EmployeeID]],tbl_ManagerSurvey[[EmployeeID]:[PerformanceRating]],2,FALSE),"Not Found")</f>
        <v>4</v>
      </c>
      <c r="AA435" s="5">
        <f>IFERROR(VLOOKUP(tbl_HRMaster[[#This Row],[EmployeeID]],tbl_ManagerSurvey[[EmployeeID]:[PerformanceRating]],3,FALSE),"Not Found")</f>
        <v>3</v>
      </c>
      <c r="AB435" s="5" t="str">
        <f>IF(tbl_HRMaster[[#This Row],[Attrition]]="Yes","Left","Active")</f>
        <v>Left</v>
      </c>
      <c r="AC435" s="5" t="str">
        <f>_xlfn.IFS(tbl_HRMaster[[#This Row],[Age]]&lt;25,"Under 25",tbl_HRMaster[[#This Row],[Age]]&lt;35,"25-34",tbl_HRMaster[[#This Row],[Age]]&lt;45,"35-44",tbl_HRMaster[[#This Row],[Age]]&lt;55,"45-54",TRUE,"Above 54")</f>
        <v>35-44</v>
      </c>
      <c r="AD435" s="5" t="str">
        <f>_xlfn.IFS(
tbl_HRMaster[[#This Row],[YearsAtCompany]]&lt;2,"&lt; 2 Years",
tbl_HRMaster[[#This Row],[YearsAtCompany]]&lt;5,"2-4 Years",
tbl_HRMaster[[#This Row],[YearsAtCompany]]&lt;10,"5-9 Years",
TRUE,"10+ Years"
)</f>
        <v>&lt; 2 Years</v>
      </c>
      <c r="AE435" s="5">
        <f>IF(tbl_HRMaster[[#This Row],[Attrition]]="Yes",1,0)</f>
        <v>1</v>
      </c>
    </row>
    <row r="436" spans="1:31" x14ac:dyDescent="0.25">
      <c r="A436">
        <v>37</v>
      </c>
      <c r="B436" t="s">
        <v>21</v>
      </c>
      <c r="C436" t="s">
        <v>22</v>
      </c>
      <c r="D436" t="s">
        <v>23</v>
      </c>
      <c r="E436">
        <v>24</v>
      </c>
      <c r="F436">
        <v>2</v>
      </c>
      <c r="G436" t="s">
        <v>24</v>
      </c>
      <c r="H436">
        <v>371</v>
      </c>
      <c r="I436" t="s">
        <v>25</v>
      </c>
      <c r="J436">
        <v>4</v>
      </c>
      <c r="K436" t="s">
        <v>40</v>
      </c>
      <c r="L436" t="s">
        <v>41</v>
      </c>
      <c r="M436">
        <v>42570</v>
      </c>
      <c r="N436">
        <v>4</v>
      </c>
      <c r="O436">
        <v>15</v>
      </c>
      <c r="P436">
        <v>0</v>
      </c>
      <c r="Q436">
        <v>9</v>
      </c>
      <c r="R436">
        <v>2</v>
      </c>
      <c r="S436">
        <v>1</v>
      </c>
      <c r="T436">
        <v>0</v>
      </c>
      <c r="U436">
        <v>0</v>
      </c>
      <c r="V436">
        <f>COUNTIF(tbl_HRMaster[EmployeeID],tbl_HRMaster[[#This Row],[EmployeeID]])</f>
        <v>1</v>
      </c>
      <c r="W436">
        <f>IFERROR(INDEX(tbl_EmployeeSurvey[EnvironmentSatisfaction],MATCH(tbl_HRMaster[[#This Row],[EmployeeID]],tbl_EmployeeSurvey[EmployeeID],0)),"Not Found")</f>
        <v>4</v>
      </c>
      <c r="X436">
        <f>IFERROR(INDEX(tbl_EmployeeSurvey[JobSatisfaction],MATCH(tbl_HRMaster[[#This Row],[EmployeeID]],tbl_EmployeeSurvey[EmployeeID],0)),"Not Found")</f>
        <v>3</v>
      </c>
      <c r="Y436" s="5">
        <f>IFERROR(INDEX(tbl_EmployeeSurvey[WorkLifeBalance],MATCH(tbl_HRMaster[[#This Row],[EmployeeID]],tbl_EmployeeSurvey[EmployeeID],0)),"Not Found")</f>
        <v>3</v>
      </c>
      <c r="Z436" s="5">
        <f>IFERROR(VLOOKUP(tbl_HRMaster[[#This Row],[EmployeeID]],tbl_ManagerSurvey[[EmployeeID]:[PerformanceRating]],2,FALSE),"Not Found")</f>
        <v>3</v>
      </c>
      <c r="AA436" s="5">
        <f>IFERROR(VLOOKUP(tbl_HRMaster[[#This Row],[EmployeeID]],tbl_ManagerSurvey[[EmployeeID]:[PerformanceRating]],3,FALSE),"Not Found")</f>
        <v>3</v>
      </c>
      <c r="AB436" s="5" t="str">
        <f>IF(tbl_HRMaster[[#This Row],[Attrition]]="Yes","Left","Active")</f>
        <v>Active</v>
      </c>
      <c r="AC436" s="5" t="str">
        <f>_xlfn.IFS(tbl_HRMaster[[#This Row],[Age]]&lt;25,"Under 25",tbl_HRMaster[[#This Row],[Age]]&lt;35,"25-34",tbl_HRMaster[[#This Row],[Age]]&lt;45,"35-44",tbl_HRMaster[[#This Row],[Age]]&lt;55,"45-54",TRUE,"Above 54")</f>
        <v>35-44</v>
      </c>
      <c r="AD436" s="5" t="str">
        <f>_xlfn.IFS(
tbl_HRMaster[[#This Row],[YearsAtCompany]]&lt;2,"&lt; 2 Years",
tbl_HRMaster[[#This Row],[YearsAtCompany]]&lt;5,"2-4 Years",
tbl_HRMaster[[#This Row],[YearsAtCompany]]&lt;10,"5-9 Years",
TRUE,"10+ Years"
)</f>
        <v>&lt; 2 Years</v>
      </c>
      <c r="AE436" s="5">
        <f>IF(tbl_HRMaster[[#This Row],[Attrition]]="Yes",1,0)</f>
        <v>0</v>
      </c>
    </row>
    <row r="437" spans="1:31" x14ac:dyDescent="0.25">
      <c r="A437">
        <v>37</v>
      </c>
      <c r="B437" t="s">
        <v>21</v>
      </c>
      <c r="C437" t="s">
        <v>22</v>
      </c>
      <c r="D437" t="s">
        <v>23</v>
      </c>
      <c r="E437">
        <v>24</v>
      </c>
      <c r="F437">
        <v>2</v>
      </c>
      <c r="G437" t="s">
        <v>24</v>
      </c>
      <c r="H437">
        <v>1841</v>
      </c>
      <c r="I437" t="s">
        <v>25</v>
      </c>
      <c r="J437">
        <v>4</v>
      </c>
      <c r="K437" t="s">
        <v>40</v>
      </c>
      <c r="L437" t="s">
        <v>41</v>
      </c>
      <c r="M437">
        <v>42570</v>
      </c>
      <c r="N437">
        <v>4</v>
      </c>
      <c r="O437">
        <v>15</v>
      </c>
      <c r="P437">
        <v>0</v>
      </c>
      <c r="Q437">
        <v>9</v>
      </c>
      <c r="R437">
        <v>2</v>
      </c>
      <c r="S437">
        <v>1</v>
      </c>
      <c r="T437">
        <v>0</v>
      </c>
      <c r="U437">
        <v>0</v>
      </c>
      <c r="V437">
        <f>COUNTIF(tbl_HRMaster[EmployeeID],tbl_HRMaster[[#This Row],[EmployeeID]])</f>
        <v>1</v>
      </c>
      <c r="W437">
        <f>IFERROR(INDEX(tbl_EmployeeSurvey[EnvironmentSatisfaction],MATCH(tbl_HRMaster[[#This Row],[EmployeeID]],tbl_EmployeeSurvey[EmployeeID],0)),"Not Found")</f>
        <v>4</v>
      </c>
      <c r="X437">
        <f>IFERROR(INDEX(tbl_EmployeeSurvey[JobSatisfaction],MATCH(tbl_HRMaster[[#This Row],[EmployeeID]],tbl_EmployeeSurvey[EmployeeID],0)),"Not Found")</f>
        <v>3</v>
      </c>
      <c r="Y437" s="5">
        <f>IFERROR(INDEX(tbl_EmployeeSurvey[WorkLifeBalance],MATCH(tbl_HRMaster[[#This Row],[EmployeeID]],tbl_EmployeeSurvey[EmployeeID],0)),"Not Found")</f>
        <v>3</v>
      </c>
      <c r="Z437" s="5">
        <f>IFERROR(VLOOKUP(tbl_HRMaster[[#This Row],[EmployeeID]],tbl_ManagerSurvey[[EmployeeID]:[PerformanceRating]],2,FALSE),"Not Found")</f>
        <v>3</v>
      </c>
      <c r="AA437" s="5">
        <f>IFERROR(VLOOKUP(tbl_HRMaster[[#This Row],[EmployeeID]],tbl_ManagerSurvey[[EmployeeID]:[PerformanceRating]],3,FALSE),"Not Found")</f>
        <v>3</v>
      </c>
      <c r="AB437" s="5" t="str">
        <f>IF(tbl_HRMaster[[#This Row],[Attrition]]="Yes","Left","Active")</f>
        <v>Active</v>
      </c>
      <c r="AC437" s="5" t="str">
        <f>_xlfn.IFS(tbl_HRMaster[[#This Row],[Age]]&lt;25,"Under 25",tbl_HRMaster[[#This Row],[Age]]&lt;35,"25-34",tbl_HRMaster[[#This Row],[Age]]&lt;45,"35-44",tbl_HRMaster[[#This Row],[Age]]&lt;55,"45-54",TRUE,"Above 54")</f>
        <v>35-44</v>
      </c>
      <c r="AD437" s="5" t="str">
        <f>_xlfn.IFS(
tbl_HRMaster[[#This Row],[YearsAtCompany]]&lt;2,"&lt; 2 Years",
tbl_HRMaster[[#This Row],[YearsAtCompany]]&lt;5,"2-4 Years",
tbl_HRMaster[[#This Row],[YearsAtCompany]]&lt;10,"5-9 Years",
TRUE,"10+ Years"
)</f>
        <v>&lt; 2 Years</v>
      </c>
      <c r="AE437" s="5">
        <f>IF(tbl_HRMaster[[#This Row],[Attrition]]="Yes",1,0)</f>
        <v>0</v>
      </c>
    </row>
    <row r="438" spans="1:31" x14ac:dyDescent="0.25">
      <c r="A438">
        <v>37</v>
      </c>
      <c r="B438" t="s">
        <v>21</v>
      </c>
      <c r="C438" t="s">
        <v>22</v>
      </c>
      <c r="D438" t="s">
        <v>23</v>
      </c>
      <c r="E438">
        <v>24</v>
      </c>
      <c r="F438">
        <v>2</v>
      </c>
      <c r="G438" t="s">
        <v>24</v>
      </c>
      <c r="H438">
        <v>3311</v>
      </c>
      <c r="I438" t="s">
        <v>25</v>
      </c>
      <c r="J438">
        <v>4</v>
      </c>
      <c r="K438" t="s">
        <v>40</v>
      </c>
      <c r="L438" t="s">
        <v>41</v>
      </c>
      <c r="M438">
        <v>42570</v>
      </c>
      <c r="N438">
        <v>4</v>
      </c>
      <c r="O438">
        <v>15</v>
      </c>
      <c r="P438">
        <v>0</v>
      </c>
      <c r="Q438">
        <v>9</v>
      </c>
      <c r="R438">
        <v>2</v>
      </c>
      <c r="S438">
        <v>1</v>
      </c>
      <c r="T438">
        <v>0</v>
      </c>
      <c r="U438">
        <v>0</v>
      </c>
      <c r="V438">
        <f>COUNTIF(tbl_HRMaster[EmployeeID],tbl_HRMaster[[#This Row],[EmployeeID]])</f>
        <v>1</v>
      </c>
      <c r="W438">
        <f>IFERROR(INDEX(tbl_EmployeeSurvey[EnvironmentSatisfaction],MATCH(tbl_HRMaster[[#This Row],[EmployeeID]],tbl_EmployeeSurvey[EmployeeID],0)),"Not Found")</f>
        <v>4</v>
      </c>
      <c r="X438">
        <f>IFERROR(INDEX(tbl_EmployeeSurvey[JobSatisfaction],MATCH(tbl_HRMaster[[#This Row],[EmployeeID]],tbl_EmployeeSurvey[EmployeeID],0)),"Not Found")</f>
        <v>3</v>
      </c>
      <c r="Y438" s="5">
        <f>IFERROR(INDEX(tbl_EmployeeSurvey[WorkLifeBalance],MATCH(tbl_HRMaster[[#This Row],[EmployeeID]],tbl_EmployeeSurvey[EmployeeID],0)),"Not Found")</f>
        <v>3</v>
      </c>
      <c r="Z438" s="5">
        <f>IFERROR(VLOOKUP(tbl_HRMaster[[#This Row],[EmployeeID]],tbl_ManagerSurvey[[EmployeeID]:[PerformanceRating]],2,FALSE),"Not Found")</f>
        <v>3</v>
      </c>
      <c r="AA438" s="5">
        <f>IFERROR(VLOOKUP(tbl_HRMaster[[#This Row],[EmployeeID]],tbl_ManagerSurvey[[EmployeeID]:[PerformanceRating]],3,FALSE),"Not Found")</f>
        <v>3</v>
      </c>
      <c r="AB438" s="5" t="str">
        <f>IF(tbl_HRMaster[[#This Row],[Attrition]]="Yes","Left","Active")</f>
        <v>Active</v>
      </c>
      <c r="AC438" s="5" t="str">
        <f>_xlfn.IFS(tbl_HRMaster[[#This Row],[Age]]&lt;25,"Under 25",tbl_HRMaster[[#This Row],[Age]]&lt;35,"25-34",tbl_HRMaster[[#This Row],[Age]]&lt;45,"35-44",tbl_HRMaster[[#This Row],[Age]]&lt;55,"45-54",TRUE,"Above 54")</f>
        <v>35-44</v>
      </c>
      <c r="AD438" s="5" t="str">
        <f>_xlfn.IFS(
tbl_HRMaster[[#This Row],[YearsAtCompany]]&lt;2,"&lt; 2 Years",
tbl_HRMaster[[#This Row],[YearsAtCompany]]&lt;5,"2-4 Years",
tbl_HRMaster[[#This Row],[YearsAtCompany]]&lt;10,"5-9 Years",
TRUE,"10+ Years"
)</f>
        <v>&lt; 2 Years</v>
      </c>
      <c r="AE438" s="5">
        <f>IF(tbl_HRMaster[[#This Row],[Attrition]]="Yes",1,0)</f>
        <v>0</v>
      </c>
    </row>
    <row r="439" spans="1:31" x14ac:dyDescent="0.25">
      <c r="A439">
        <v>58</v>
      </c>
      <c r="B439" t="s">
        <v>21</v>
      </c>
      <c r="C439" t="s">
        <v>22</v>
      </c>
      <c r="D439" t="s">
        <v>23</v>
      </c>
      <c r="E439">
        <v>3</v>
      </c>
      <c r="F439">
        <v>3</v>
      </c>
      <c r="G439" t="s">
        <v>45</v>
      </c>
      <c r="H439">
        <v>1370</v>
      </c>
      <c r="I439" t="s">
        <v>25</v>
      </c>
      <c r="J439">
        <v>1</v>
      </c>
      <c r="K439" t="s">
        <v>31</v>
      </c>
      <c r="L439" t="s">
        <v>27</v>
      </c>
      <c r="M439">
        <v>52060</v>
      </c>
      <c r="N439">
        <v>4</v>
      </c>
      <c r="O439">
        <v>11</v>
      </c>
      <c r="P439">
        <v>3</v>
      </c>
      <c r="Q439">
        <v>9</v>
      </c>
      <c r="R439">
        <v>4</v>
      </c>
      <c r="S439">
        <v>1</v>
      </c>
      <c r="T439">
        <v>0</v>
      </c>
      <c r="U439">
        <v>0</v>
      </c>
      <c r="V439">
        <f>COUNTIF(tbl_HRMaster[EmployeeID],tbl_HRMaster[[#This Row],[EmployeeID]])</f>
        <v>1</v>
      </c>
      <c r="W439">
        <f>IFERROR(INDEX(tbl_EmployeeSurvey[EnvironmentSatisfaction],MATCH(tbl_HRMaster[[#This Row],[EmployeeID]],tbl_EmployeeSurvey[EmployeeID],0)),"Not Found")</f>
        <v>2</v>
      </c>
      <c r="X439">
        <f>IFERROR(INDEX(tbl_EmployeeSurvey[JobSatisfaction],MATCH(tbl_HRMaster[[#This Row],[EmployeeID]],tbl_EmployeeSurvey[EmployeeID],0)),"Not Found")</f>
        <v>2</v>
      </c>
      <c r="Y439" s="5">
        <f>IFERROR(INDEX(tbl_EmployeeSurvey[WorkLifeBalance],MATCH(tbl_HRMaster[[#This Row],[EmployeeID]],tbl_EmployeeSurvey[EmployeeID],0)),"Not Found")</f>
        <v>2</v>
      </c>
      <c r="Z439" s="5">
        <f>IFERROR(VLOOKUP(tbl_HRMaster[[#This Row],[EmployeeID]],tbl_ManagerSurvey[[EmployeeID]:[PerformanceRating]],2,FALSE),"Not Found")</f>
        <v>1</v>
      </c>
      <c r="AA439" s="5">
        <f>IFERROR(VLOOKUP(tbl_HRMaster[[#This Row],[EmployeeID]],tbl_ManagerSurvey[[EmployeeID]:[PerformanceRating]],3,FALSE),"Not Found")</f>
        <v>3</v>
      </c>
      <c r="AB439" s="5" t="str">
        <f>IF(tbl_HRMaster[[#This Row],[Attrition]]="Yes","Left","Active")</f>
        <v>Active</v>
      </c>
      <c r="AC439" s="5" t="str">
        <f>_xlfn.IFS(tbl_HRMaster[[#This Row],[Age]]&lt;25,"Under 25",tbl_HRMaster[[#This Row],[Age]]&lt;35,"25-34",tbl_HRMaster[[#This Row],[Age]]&lt;45,"35-44",tbl_HRMaster[[#This Row],[Age]]&lt;55,"45-54",TRUE,"Above 54")</f>
        <v>Above 54</v>
      </c>
      <c r="AD439" s="5" t="str">
        <f>_xlfn.IFS(
tbl_HRMaster[[#This Row],[YearsAtCompany]]&lt;2,"&lt; 2 Years",
tbl_HRMaster[[#This Row],[YearsAtCompany]]&lt;5,"2-4 Years",
tbl_HRMaster[[#This Row],[YearsAtCompany]]&lt;10,"5-9 Years",
TRUE,"10+ Years"
)</f>
        <v>&lt; 2 Years</v>
      </c>
      <c r="AE439" s="5">
        <f>IF(tbl_HRMaster[[#This Row],[Attrition]]="Yes",1,0)</f>
        <v>0</v>
      </c>
    </row>
    <row r="440" spans="1:31" x14ac:dyDescent="0.25">
      <c r="A440">
        <v>58</v>
      </c>
      <c r="B440" t="s">
        <v>21</v>
      </c>
      <c r="C440" t="s">
        <v>22</v>
      </c>
      <c r="D440" t="s">
        <v>23</v>
      </c>
      <c r="E440">
        <v>3</v>
      </c>
      <c r="F440">
        <v>3</v>
      </c>
      <c r="G440" t="s">
        <v>45</v>
      </c>
      <c r="H440">
        <v>2840</v>
      </c>
      <c r="I440" t="s">
        <v>25</v>
      </c>
      <c r="J440">
        <v>1</v>
      </c>
      <c r="K440" t="s">
        <v>31</v>
      </c>
      <c r="L440" t="s">
        <v>27</v>
      </c>
      <c r="M440">
        <v>52060</v>
      </c>
      <c r="N440">
        <v>4</v>
      </c>
      <c r="O440">
        <v>11</v>
      </c>
      <c r="P440">
        <v>3</v>
      </c>
      <c r="Q440">
        <v>9</v>
      </c>
      <c r="R440">
        <v>4</v>
      </c>
      <c r="S440">
        <v>1</v>
      </c>
      <c r="T440">
        <v>0</v>
      </c>
      <c r="U440">
        <v>0</v>
      </c>
      <c r="V440">
        <f>COUNTIF(tbl_HRMaster[EmployeeID],tbl_HRMaster[[#This Row],[EmployeeID]])</f>
        <v>1</v>
      </c>
      <c r="W440">
        <f>IFERROR(INDEX(tbl_EmployeeSurvey[EnvironmentSatisfaction],MATCH(tbl_HRMaster[[#This Row],[EmployeeID]],tbl_EmployeeSurvey[EmployeeID],0)),"Not Found")</f>
        <v>2</v>
      </c>
      <c r="X440">
        <f>IFERROR(INDEX(tbl_EmployeeSurvey[JobSatisfaction],MATCH(tbl_HRMaster[[#This Row],[EmployeeID]],tbl_EmployeeSurvey[EmployeeID],0)),"Not Found")</f>
        <v>2</v>
      </c>
      <c r="Y440" s="5">
        <f>IFERROR(INDEX(tbl_EmployeeSurvey[WorkLifeBalance],MATCH(tbl_HRMaster[[#This Row],[EmployeeID]],tbl_EmployeeSurvey[EmployeeID],0)),"Not Found")</f>
        <v>2</v>
      </c>
      <c r="Z440" s="5">
        <f>IFERROR(VLOOKUP(tbl_HRMaster[[#This Row],[EmployeeID]],tbl_ManagerSurvey[[EmployeeID]:[PerformanceRating]],2,FALSE),"Not Found")</f>
        <v>1</v>
      </c>
      <c r="AA440" s="5">
        <f>IFERROR(VLOOKUP(tbl_HRMaster[[#This Row],[EmployeeID]],tbl_ManagerSurvey[[EmployeeID]:[PerformanceRating]],3,FALSE),"Not Found")</f>
        <v>3</v>
      </c>
      <c r="AB440" s="5" t="str">
        <f>IF(tbl_HRMaster[[#This Row],[Attrition]]="Yes","Left","Active")</f>
        <v>Active</v>
      </c>
      <c r="AC440" s="5" t="str">
        <f>_xlfn.IFS(tbl_HRMaster[[#This Row],[Age]]&lt;25,"Under 25",tbl_HRMaster[[#This Row],[Age]]&lt;35,"25-34",tbl_HRMaster[[#This Row],[Age]]&lt;45,"35-44",tbl_HRMaster[[#This Row],[Age]]&lt;55,"45-54",TRUE,"Above 54")</f>
        <v>Above 54</v>
      </c>
      <c r="AD440" s="5" t="str">
        <f>_xlfn.IFS(
tbl_HRMaster[[#This Row],[YearsAtCompany]]&lt;2,"&lt; 2 Years",
tbl_HRMaster[[#This Row],[YearsAtCompany]]&lt;5,"2-4 Years",
tbl_HRMaster[[#This Row],[YearsAtCompany]]&lt;10,"5-9 Years",
TRUE,"10+ Years"
)</f>
        <v>&lt; 2 Years</v>
      </c>
      <c r="AE440" s="5">
        <f>IF(tbl_HRMaster[[#This Row],[Attrition]]="Yes",1,0)</f>
        <v>0</v>
      </c>
    </row>
    <row r="441" spans="1:31" x14ac:dyDescent="0.25">
      <c r="A441">
        <v>58</v>
      </c>
      <c r="B441" t="s">
        <v>21</v>
      </c>
      <c r="C441" t="s">
        <v>22</v>
      </c>
      <c r="D441" t="s">
        <v>23</v>
      </c>
      <c r="E441">
        <v>3</v>
      </c>
      <c r="F441">
        <v>3</v>
      </c>
      <c r="G441" t="s">
        <v>45</v>
      </c>
      <c r="H441">
        <v>4310</v>
      </c>
      <c r="I441" t="s">
        <v>25</v>
      </c>
      <c r="J441">
        <v>1</v>
      </c>
      <c r="K441" t="s">
        <v>31</v>
      </c>
      <c r="L441" t="s">
        <v>27</v>
      </c>
      <c r="M441">
        <v>52060</v>
      </c>
      <c r="N441">
        <v>4</v>
      </c>
      <c r="O441">
        <v>11</v>
      </c>
      <c r="P441">
        <v>3</v>
      </c>
      <c r="Q441">
        <v>9</v>
      </c>
      <c r="R441">
        <v>4</v>
      </c>
      <c r="S441">
        <v>1</v>
      </c>
      <c r="T441">
        <v>0</v>
      </c>
      <c r="U441">
        <v>0</v>
      </c>
      <c r="V441">
        <f>COUNTIF(tbl_HRMaster[EmployeeID],tbl_HRMaster[[#This Row],[EmployeeID]])</f>
        <v>1</v>
      </c>
      <c r="W441">
        <f>IFERROR(INDEX(tbl_EmployeeSurvey[EnvironmentSatisfaction],MATCH(tbl_HRMaster[[#This Row],[EmployeeID]],tbl_EmployeeSurvey[EmployeeID],0)),"Not Found")</f>
        <v>2</v>
      </c>
      <c r="X441">
        <f>IFERROR(INDEX(tbl_EmployeeSurvey[JobSatisfaction],MATCH(tbl_HRMaster[[#This Row],[EmployeeID]],tbl_EmployeeSurvey[EmployeeID],0)),"Not Found")</f>
        <v>2</v>
      </c>
      <c r="Y441" s="5">
        <f>IFERROR(INDEX(tbl_EmployeeSurvey[WorkLifeBalance],MATCH(tbl_HRMaster[[#This Row],[EmployeeID]],tbl_EmployeeSurvey[EmployeeID],0)),"Not Found")</f>
        <v>2</v>
      </c>
      <c r="Z441" s="5">
        <f>IFERROR(VLOOKUP(tbl_HRMaster[[#This Row],[EmployeeID]],tbl_ManagerSurvey[[EmployeeID]:[PerformanceRating]],2,FALSE),"Not Found")</f>
        <v>1</v>
      </c>
      <c r="AA441" s="5">
        <f>IFERROR(VLOOKUP(tbl_HRMaster[[#This Row],[EmployeeID]],tbl_ManagerSurvey[[EmployeeID]:[PerformanceRating]],3,FALSE),"Not Found")</f>
        <v>3</v>
      </c>
      <c r="AB441" s="5" t="str">
        <f>IF(tbl_HRMaster[[#This Row],[Attrition]]="Yes","Left","Active")</f>
        <v>Active</v>
      </c>
      <c r="AC441" s="5" t="str">
        <f>_xlfn.IFS(tbl_HRMaster[[#This Row],[Age]]&lt;25,"Under 25",tbl_HRMaster[[#This Row],[Age]]&lt;35,"25-34",tbl_HRMaster[[#This Row],[Age]]&lt;45,"35-44",tbl_HRMaster[[#This Row],[Age]]&lt;55,"45-54",TRUE,"Above 54")</f>
        <v>Above 54</v>
      </c>
      <c r="AD441" s="5" t="str">
        <f>_xlfn.IFS(
tbl_HRMaster[[#This Row],[YearsAtCompany]]&lt;2,"&lt; 2 Years",
tbl_HRMaster[[#This Row],[YearsAtCompany]]&lt;5,"2-4 Years",
tbl_HRMaster[[#This Row],[YearsAtCompany]]&lt;10,"5-9 Years",
TRUE,"10+ Years"
)</f>
        <v>&lt; 2 Years</v>
      </c>
      <c r="AE441" s="5">
        <f>IF(tbl_HRMaster[[#This Row],[Attrition]]="Yes",1,0)</f>
        <v>0</v>
      </c>
    </row>
    <row r="442" spans="1:31" x14ac:dyDescent="0.25">
      <c r="A442">
        <v>36</v>
      </c>
      <c r="B442" t="s">
        <v>28</v>
      </c>
      <c r="C442" t="s">
        <v>22</v>
      </c>
      <c r="D442" t="s">
        <v>30</v>
      </c>
      <c r="E442">
        <v>7</v>
      </c>
      <c r="F442">
        <v>2</v>
      </c>
      <c r="G442" t="s">
        <v>24</v>
      </c>
      <c r="H442">
        <v>504</v>
      </c>
      <c r="I442" t="s">
        <v>25</v>
      </c>
      <c r="J442">
        <v>1</v>
      </c>
      <c r="K442" t="s">
        <v>31</v>
      </c>
      <c r="L442" t="s">
        <v>41</v>
      </c>
      <c r="M442">
        <v>56600</v>
      </c>
      <c r="N442">
        <v>7</v>
      </c>
      <c r="O442">
        <v>12</v>
      </c>
      <c r="P442">
        <v>0</v>
      </c>
      <c r="Q442">
        <v>9</v>
      </c>
      <c r="R442">
        <v>3</v>
      </c>
      <c r="S442">
        <v>1</v>
      </c>
      <c r="T442">
        <v>0</v>
      </c>
      <c r="U442">
        <v>0</v>
      </c>
      <c r="V442">
        <f>COUNTIF(tbl_HRMaster[EmployeeID],tbl_HRMaster[[#This Row],[EmployeeID]])</f>
        <v>1</v>
      </c>
      <c r="W442">
        <f>IFERROR(INDEX(tbl_EmployeeSurvey[EnvironmentSatisfaction],MATCH(tbl_HRMaster[[#This Row],[EmployeeID]],tbl_EmployeeSurvey[EmployeeID],0)),"Not Found")</f>
        <v>1</v>
      </c>
      <c r="X442">
        <f>IFERROR(INDEX(tbl_EmployeeSurvey[JobSatisfaction],MATCH(tbl_HRMaster[[#This Row],[EmployeeID]],tbl_EmployeeSurvey[EmployeeID],0)),"Not Found")</f>
        <v>3</v>
      </c>
      <c r="Y442" s="5">
        <f>IFERROR(INDEX(tbl_EmployeeSurvey[WorkLifeBalance],MATCH(tbl_HRMaster[[#This Row],[EmployeeID]],tbl_EmployeeSurvey[EmployeeID],0)),"Not Found")</f>
        <v>2</v>
      </c>
      <c r="Z442" s="5">
        <f>IFERROR(VLOOKUP(tbl_HRMaster[[#This Row],[EmployeeID]],tbl_ManagerSurvey[[EmployeeID]:[PerformanceRating]],2,FALSE),"Not Found")</f>
        <v>3</v>
      </c>
      <c r="AA442" s="5">
        <f>IFERROR(VLOOKUP(tbl_HRMaster[[#This Row],[EmployeeID]],tbl_ManagerSurvey[[EmployeeID]:[PerformanceRating]],3,FALSE),"Not Found")</f>
        <v>3</v>
      </c>
      <c r="AB442" s="5" t="str">
        <f>IF(tbl_HRMaster[[#This Row],[Attrition]]="Yes","Left","Active")</f>
        <v>Left</v>
      </c>
      <c r="AC442" s="5" t="str">
        <f>_xlfn.IFS(tbl_HRMaster[[#This Row],[Age]]&lt;25,"Under 25",tbl_HRMaster[[#This Row],[Age]]&lt;35,"25-34",tbl_HRMaster[[#This Row],[Age]]&lt;45,"35-44",tbl_HRMaster[[#This Row],[Age]]&lt;55,"45-54",TRUE,"Above 54")</f>
        <v>35-44</v>
      </c>
      <c r="AD442" s="5" t="str">
        <f>_xlfn.IFS(
tbl_HRMaster[[#This Row],[YearsAtCompany]]&lt;2,"&lt; 2 Years",
tbl_HRMaster[[#This Row],[YearsAtCompany]]&lt;5,"2-4 Years",
tbl_HRMaster[[#This Row],[YearsAtCompany]]&lt;10,"5-9 Years",
TRUE,"10+ Years"
)</f>
        <v>&lt; 2 Years</v>
      </c>
      <c r="AE442" s="5">
        <f>IF(tbl_HRMaster[[#This Row],[Attrition]]="Yes",1,0)</f>
        <v>1</v>
      </c>
    </row>
    <row r="443" spans="1:31" x14ac:dyDescent="0.25">
      <c r="A443">
        <v>36</v>
      </c>
      <c r="B443" t="s">
        <v>28</v>
      </c>
      <c r="C443" t="s">
        <v>22</v>
      </c>
      <c r="D443" t="s">
        <v>30</v>
      </c>
      <c r="E443">
        <v>7</v>
      </c>
      <c r="F443">
        <v>2</v>
      </c>
      <c r="G443" t="s">
        <v>24</v>
      </c>
      <c r="H443">
        <v>1974</v>
      </c>
      <c r="I443" t="s">
        <v>25</v>
      </c>
      <c r="J443">
        <v>1</v>
      </c>
      <c r="K443" t="s">
        <v>31</v>
      </c>
      <c r="L443" t="s">
        <v>41</v>
      </c>
      <c r="M443">
        <v>56600</v>
      </c>
      <c r="N443">
        <v>7</v>
      </c>
      <c r="O443">
        <v>12</v>
      </c>
      <c r="P443">
        <v>0</v>
      </c>
      <c r="Q443">
        <v>9</v>
      </c>
      <c r="R443">
        <v>3</v>
      </c>
      <c r="S443">
        <v>1</v>
      </c>
      <c r="T443">
        <v>0</v>
      </c>
      <c r="U443">
        <v>0</v>
      </c>
      <c r="V443">
        <f>COUNTIF(tbl_HRMaster[EmployeeID],tbl_HRMaster[[#This Row],[EmployeeID]])</f>
        <v>1</v>
      </c>
      <c r="W443">
        <f>IFERROR(INDEX(tbl_EmployeeSurvey[EnvironmentSatisfaction],MATCH(tbl_HRMaster[[#This Row],[EmployeeID]],tbl_EmployeeSurvey[EmployeeID],0)),"Not Found")</f>
        <v>1</v>
      </c>
      <c r="X443">
        <f>IFERROR(INDEX(tbl_EmployeeSurvey[JobSatisfaction],MATCH(tbl_HRMaster[[#This Row],[EmployeeID]],tbl_EmployeeSurvey[EmployeeID],0)),"Not Found")</f>
        <v>3</v>
      </c>
      <c r="Y443" s="5">
        <f>IFERROR(INDEX(tbl_EmployeeSurvey[WorkLifeBalance],MATCH(tbl_HRMaster[[#This Row],[EmployeeID]],tbl_EmployeeSurvey[EmployeeID],0)),"Not Found")</f>
        <v>2</v>
      </c>
      <c r="Z443" s="5">
        <f>IFERROR(VLOOKUP(tbl_HRMaster[[#This Row],[EmployeeID]],tbl_ManagerSurvey[[EmployeeID]:[PerformanceRating]],2,FALSE),"Not Found")</f>
        <v>3</v>
      </c>
      <c r="AA443" s="5">
        <f>IFERROR(VLOOKUP(tbl_HRMaster[[#This Row],[EmployeeID]],tbl_ManagerSurvey[[EmployeeID]:[PerformanceRating]],3,FALSE),"Not Found")</f>
        <v>3</v>
      </c>
      <c r="AB443" s="5" t="str">
        <f>IF(tbl_HRMaster[[#This Row],[Attrition]]="Yes","Left","Active")</f>
        <v>Left</v>
      </c>
      <c r="AC443" s="5" t="str">
        <f>_xlfn.IFS(tbl_HRMaster[[#This Row],[Age]]&lt;25,"Under 25",tbl_HRMaster[[#This Row],[Age]]&lt;35,"25-34",tbl_HRMaster[[#This Row],[Age]]&lt;45,"35-44",tbl_HRMaster[[#This Row],[Age]]&lt;55,"45-54",TRUE,"Above 54")</f>
        <v>35-44</v>
      </c>
      <c r="AD443" s="5" t="str">
        <f>_xlfn.IFS(
tbl_HRMaster[[#This Row],[YearsAtCompany]]&lt;2,"&lt; 2 Years",
tbl_HRMaster[[#This Row],[YearsAtCompany]]&lt;5,"2-4 Years",
tbl_HRMaster[[#This Row],[YearsAtCompany]]&lt;10,"5-9 Years",
TRUE,"10+ Years"
)</f>
        <v>&lt; 2 Years</v>
      </c>
      <c r="AE443" s="5">
        <f>IF(tbl_HRMaster[[#This Row],[Attrition]]="Yes",1,0)</f>
        <v>1</v>
      </c>
    </row>
    <row r="444" spans="1:31" x14ac:dyDescent="0.25">
      <c r="A444">
        <v>36</v>
      </c>
      <c r="B444" t="s">
        <v>28</v>
      </c>
      <c r="C444" t="s">
        <v>22</v>
      </c>
      <c r="D444" t="s">
        <v>30</v>
      </c>
      <c r="E444">
        <v>7</v>
      </c>
      <c r="F444">
        <v>2</v>
      </c>
      <c r="G444" t="s">
        <v>24</v>
      </c>
      <c r="H444">
        <v>3444</v>
      </c>
      <c r="I444" t="s">
        <v>25</v>
      </c>
      <c r="J444">
        <v>1</v>
      </c>
      <c r="K444" t="s">
        <v>31</v>
      </c>
      <c r="L444" t="s">
        <v>41</v>
      </c>
      <c r="M444">
        <v>56600</v>
      </c>
      <c r="N444">
        <v>7</v>
      </c>
      <c r="O444">
        <v>12</v>
      </c>
      <c r="P444">
        <v>0</v>
      </c>
      <c r="Q444">
        <v>9</v>
      </c>
      <c r="R444">
        <v>3</v>
      </c>
      <c r="S444">
        <v>1</v>
      </c>
      <c r="T444">
        <v>0</v>
      </c>
      <c r="U444">
        <v>0</v>
      </c>
      <c r="V444">
        <f>COUNTIF(tbl_HRMaster[EmployeeID],tbl_HRMaster[[#This Row],[EmployeeID]])</f>
        <v>1</v>
      </c>
      <c r="W444">
        <f>IFERROR(INDEX(tbl_EmployeeSurvey[EnvironmentSatisfaction],MATCH(tbl_HRMaster[[#This Row],[EmployeeID]],tbl_EmployeeSurvey[EmployeeID],0)),"Not Found")</f>
        <v>1</v>
      </c>
      <c r="X444">
        <f>IFERROR(INDEX(tbl_EmployeeSurvey[JobSatisfaction],MATCH(tbl_HRMaster[[#This Row],[EmployeeID]],tbl_EmployeeSurvey[EmployeeID],0)),"Not Found")</f>
        <v>3</v>
      </c>
      <c r="Y444" s="5">
        <f>IFERROR(INDEX(tbl_EmployeeSurvey[WorkLifeBalance],MATCH(tbl_HRMaster[[#This Row],[EmployeeID]],tbl_EmployeeSurvey[EmployeeID],0)),"Not Found")</f>
        <v>2</v>
      </c>
      <c r="Z444" s="5">
        <f>IFERROR(VLOOKUP(tbl_HRMaster[[#This Row],[EmployeeID]],tbl_ManagerSurvey[[EmployeeID]:[PerformanceRating]],2,FALSE),"Not Found")</f>
        <v>3</v>
      </c>
      <c r="AA444" s="5">
        <f>IFERROR(VLOOKUP(tbl_HRMaster[[#This Row],[EmployeeID]],tbl_ManagerSurvey[[EmployeeID]:[PerformanceRating]],3,FALSE),"Not Found")</f>
        <v>3</v>
      </c>
      <c r="AB444" s="5" t="str">
        <f>IF(tbl_HRMaster[[#This Row],[Attrition]]="Yes","Left","Active")</f>
        <v>Left</v>
      </c>
      <c r="AC444" s="5" t="str">
        <f>_xlfn.IFS(tbl_HRMaster[[#This Row],[Age]]&lt;25,"Under 25",tbl_HRMaster[[#This Row],[Age]]&lt;35,"25-34",tbl_HRMaster[[#This Row],[Age]]&lt;45,"35-44",tbl_HRMaster[[#This Row],[Age]]&lt;55,"45-54",TRUE,"Above 54")</f>
        <v>35-44</v>
      </c>
      <c r="AD444" s="5" t="str">
        <f>_xlfn.IFS(
tbl_HRMaster[[#This Row],[YearsAtCompany]]&lt;2,"&lt; 2 Years",
tbl_HRMaster[[#This Row],[YearsAtCompany]]&lt;5,"2-4 Years",
tbl_HRMaster[[#This Row],[YearsAtCompany]]&lt;10,"5-9 Years",
TRUE,"10+ Years"
)</f>
        <v>&lt; 2 Years</v>
      </c>
      <c r="AE444" s="5">
        <f>IF(tbl_HRMaster[[#This Row],[Attrition]]="Yes",1,0)</f>
        <v>1</v>
      </c>
    </row>
    <row r="445" spans="1:31" x14ac:dyDescent="0.25">
      <c r="A445">
        <v>40</v>
      </c>
      <c r="B445" t="s">
        <v>21</v>
      </c>
      <c r="C445" t="s">
        <v>29</v>
      </c>
      <c r="D445" t="s">
        <v>23</v>
      </c>
      <c r="E445">
        <v>9</v>
      </c>
      <c r="F445">
        <v>3</v>
      </c>
      <c r="G445" t="s">
        <v>45</v>
      </c>
      <c r="H445">
        <v>344</v>
      </c>
      <c r="I445" t="s">
        <v>34</v>
      </c>
      <c r="J445">
        <v>3</v>
      </c>
      <c r="K445" t="s">
        <v>42</v>
      </c>
      <c r="L445" t="s">
        <v>32</v>
      </c>
      <c r="M445">
        <v>22380</v>
      </c>
      <c r="N445">
        <v>2</v>
      </c>
      <c r="O445">
        <v>14</v>
      </c>
      <c r="P445">
        <v>0</v>
      </c>
      <c r="Q445">
        <v>10</v>
      </c>
      <c r="R445">
        <v>3</v>
      </c>
      <c r="S445">
        <v>1</v>
      </c>
      <c r="T445">
        <v>0</v>
      </c>
      <c r="U445">
        <v>0</v>
      </c>
      <c r="V445">
        <f>COUNTIF(tbl_HRMaster[EmployeeID],tbl_HRMaster[[#This Row],[EmployeeID]])</f>
        <v>1</v>
      </c>
      <c r="W445">
        <f>IFERROR(INDEX(tbl_EmployeeSurvey[EnvironmentSatisfaction],MATCH(tbl_HRMaster[[#This Row],[EmployeeID]],tbl_EmployeeSurvey[EmployeeID],0)),"Not Found")</f>
        <v>1</v>
      </c>
      <c r="X445">
        <f>IFERROR(INDEX(tbl_EmployeeSurvey[JobSatisfaction],MATCH(tbl_HRMaster[[#This Row],[EmployeeID]],tbl_EmployeeSurvey[EmployeeID],0)),"Not Found")</f>
        <v>3</v>
      </c>
      <c r="Y445" s="5">
        <f>IFERROR(INDEX(tbl_EmployeeSurvey[WorkLifeBalance],MATCH(tbl_HRMaster[[#This Row],[EmployeeID]],tbl_EmployeeSurvey[EmployeeID],0)),"Not Found")</f>
        <v>3</v>
      </c>
      <c r="Z445" s="5">
        <f>IFERROR(VLOOKUP(tbl_HRMaster[[#This Row],[EmployeeID]],tbl_ManagerSurvey[[EmployeeID]:[PerformanceRating]],2,FALSE),"Not Found")</f>
        <v>3</v>
      </c>
      <c r="AA445" s="5">
        <f>IFERROR(VLOOKUP(tbl_HRMaster[[#This Row],[EmployeeID]],tbl_ManagerSurvey[[EmployeeID]:[PerformanceRating]],3,FALSE),"Not Found")</f>
        <v>3</v>
      </c>
      <c r="AB445" s="5" t="str">
        <f>IF(tbl_HRMaster[[#This Row],[Attrition]]="Yes","Left","Active")</f>
        <v>Active</v>
      </c>
      <c r="AC445" s="5" t="str">
        <f>_xlfn.IFS(tbl_HRMaster[[#This Row],[Age]]&lt;25,"Under 25",tbl_HRMaster[[#This Row],[Age]]&lt;35,"25-34",tbl_HRMaster[[#This Row],[Age]]&lt;45,"35-44",tbl_HRMaster[[#This Row],[Age]]&lt;55,"45-54",TRUE,"Above 54")</f>
        <v>35-44</v>
      </c>
      <c r="AD445" s="5" t="str">
        <f>_xlfn.IFS(
tbl_HRMaster[[#This Row],[YearsAtCompany]]&lt;2,"&lt; 2 Years",
tbl_HRMaster[[#This Row],[YearsAtCompany]]&lt;5,"2-4 Years",
tbl_HRMaster[[#This Row],[YearsAtCompany]]&lt;10,"5-9 Years",
TRUE,"10+ Years"
)</f>
        <v>&lt; 2 Years</v>
      </c>
      <c r="AE445" s="5">
        <f>IF(tbl_HRMaster[[#This Row],[Attrition]]="Yes",1,0)</f>
        <v>0</v>
      </c>
    </row>
    <row r="446" spans="1:31" x14ac:dyDescent="0.25">
      <c r="A446">
        <v>40</v>
      </c>
      <c r="B446" t="s">
        <v>21</v>
      </c>
      <c r="C446" t="s">
        <v>29</v>
      </c>
      <c r="D446" t="s">
        <v>23</v>
      </c>
      <c r="E446">
        <v>9</v>
      </c>
      <c r="F446">
        <v>3</v>
      </c>
      <c r="G446" t="s">
        <v>45</v>
      </c>
      <c r="H446">
        <v>1814</v>
      </c>
      <c r="I446" t="s">
        <v>34</v>
      </c>
      <c r="J446">
        <v>3</v>
      </c>
      <c r="K446" t="s">
        <v>42</v>
      </c>
      <c r="L446" t="s">
        <v>32</v>
      </c>
      <c r="M446">
        <v>22380</v>
      </c>
      <c r="N446">
        <v>6</v>
      </c>
      <c r="O446">
        <v>14</v>
      </c>
      <c r="P446">
        <v>0</v>
      </c>
      <c r="Q446">
        <v>10</v>
      </c>
      <c r="R446">
        <v>3</v>
      </c>
      <c r="S446">
        <v>1</v>
      </c>
      <c r="T446">
        <v>0</v>
      </c>
      <c r="U446">
        <v>0</v>
      </c>
      <c r="V446">
        <f>COUNTIF(tbl_HRMaster[EmployeeID],tbl_HRMaster[[#This Row],[EmployeeID]])</f>
        <v>1</v>
      </c>
      <c r="W446">
        <f>IFERROR(INDEX(tbl_EmployeeSurvey[EnvironmentSatisfaction],MATCH(tbl_HRMaster[[#This Row],[EmployeeID]],tbl_EmployeeSurvey[EmployeeID],0)),"Not Found")</f>
        <v>1</v>
      </c>
      <c r="X446">
        <f>IFERROR(INDEX(tbl_EmployeeSurvey[JobSatisfaction],MATCH(tbl_HRMaster[[#This Row],[EmployeeID]],tbl_EmployeeSurvey[EmployeeID],0)),"Not Found")</f>
        <v>3</v>
      </c>
      <c r="Y446" s="5">
        <f>IFERROR(INDEX(tbl_EmployeeSurvey[WorkLifeBalance],MATCH(tbl_HRMaster[[#This Row],[EmployeeID]],tbl_EmployeeSurvey[EmployeeID],0)),"Not Found")</f>
        <v>3</v>
      </c>
      <c r="Z446" s="5">
        <f>IFERROR(VLOOKUP(tbl_HRMaster[[#This Row],[EmployeeID]],tbl_ManagerSurvey[[EmployeeID]:[PerformanceRating]],2,FALSE),"Not Found")</f>
        <v>3</v>
      </c>
      <c r="AA446" s="5">
        <f>IFERROR(VLOOKUP(tbl_HRMaster[[#This Row],[EmployeeID]],tbl_ManagerSurvey[[EmployeeID]:[PerformanceRating]],3,FALSE),"Not Found")</f>
        <v>3</v>
      </c>
      <c r="AB446" s="5" t="str">
        <f>IF(tbl_HRMaster[[#This Row],[Attrition]]="Yes","Left","Active")</f>
        <v>Active</v>
      </c>
      <c r="AC446" s="5" t="str">
        <f>_xlfn.IFS(tbl_HRMaster[[#This Row],[Age]]&lt;25,"Under 25",tbl_HRMaster[[#This Row],[Age]]&lt;35,"25-34",tbl_HRMaster[[#This Row],[Age]]&lt;45,"35-44",tbl_HRMaster[[#This Row],[Age]]&lt;55,"45-54",TRUE,"Above 54")</f>
        <v>35-44</v>
      </c>
      <c r="AD446" s="5" t="str">
        <f>_xlfn.IFS(
tbl_HRMaster[[#This Row],[YearsAtCompany]]&lt;2,"&lt; 2 Years",
tbl_HRMaster[[#This Row],[YearsAtCompany]]&lt;5,"2-4 Years",
tbl_HRMaster[[#This Row],[YearsAtCompany]]&lt;10,"5-9 Years",
TRUE,"10+ Years"
)</f>
        <v>&lt; 2 Years</v>
      </c>
      <c r="AE446" s="5">
        <f>IF(tbl_HRMaster[[#This Row],[Attrition]]="Yes",1,0)</f>
        <v>0</v>
      </c>
    </row>
    <row r="447" spans="1:31" x14ac:dyDescent="0.25">
      <c r="A447">
        <v>40</v>
      </c>
      <c r="B447" t="s">
        <v>21</v>
      </c>
      <c r="C447" t="s">
        <v>29</v>
      </c>
      <c r="D447" t="s">
        <v>23</v>
      </c>
      <c r="E447">
        <v>9</v>
      </c>
      <c r="F447">
        <v>3</v>
      </c>
      <c r="G447" t="s">
        <v>45</v>
      </c>
      <c r="H447">
        <v>3284</v>
      </c>
      <c r="I447" t="s">
        <v>34</v>
      </c>
      <c r="J447">
        <v>3</v>
      </c>
      <c r="K447" t="s">
        <v>42</v>
      </c>
      <c r="L447" t="s">
        <v>32</v>
      </c>
      <c r="M447">
        <v>22380</v>
      </c>
      <c r="N447">
        <v>6</v>
      </c>
      <c r="O447">
        <v>14</v>
      </c>
      <c r="P447">
        <v>0</v>
      </c>
      <c r="Q447">
        <v>10</v>
      </c>
      <c r="R447">
        <v>3</v>
      </c>
      <c r="S447">
        <v>1</v>
      </c>
      <c r="T447">
        <v>0</v>
      </c>
      <c r="U447">
        <v>0</v>
      </c>
      <c r="V447">
        <f>COUNTIF(tbl_HRMaster[EmployeeID],tbl_HRMaster[[#This Row],[EmployeeID]])</f>
        <v>1</v>
      </c>
      <c r="W447">
        <f>IFERROR(INDEX(tbl_EmployeeSurvey[EnvironmentSatisfaction],MATCH(tbl_HRMaster[[#This Row],[EmployeeID]],tbl_EmployeeSurvey[EmployeeID],0)),"Not Found")</f>
        <v>1</v>
      </c>
      <c r="X447">
        <f>IFERROR(INDEX(tbl_EmployeeSurvey[JobSatisfaction],MATCH(tbl_HRMaster[[#This Row],[EmployeeID]],tbl_EmployeeSurvey[EmployeeID],0)),"Not Found")</f>
        <v>3</v>
      </c>
      <c r="Y447" s="5">
        <f>IFERROR(INDEX(tbl_EmployeeSurvey[WorkLifeBalance],MATCH(tbl_HRMaster[[#This Row],[EmployeeID]],tbl_EmployeeSurvey[EmployeeID],0)),"Not Found")</f>
        <v>3</v>
      </c>
      <c r="Z447" s="5">
        <f>IFERROR(VLOOKUP(tbl_HRMaster[[#This Row],[EmployeeID]],tbl_ManagerSurvey[[EmployeeID]:[PerformanceRating]],2,FALSE),"Not Found")</f>
        <v>3</v>
      </c>
      <c r="AA447" s="5">
        <f>IFERROR(VLOOKUP(tbl_HRMaster[[#This Row],[EmployeeID]],tbl_ManagerSurvey[[EmployeeID]:[PerformanceRating]],3,FALSE),"Not Found")</f>
        <v>3</v>
      </c>
      <c r="AB447" s="5" t="str">
        <f>IF(tbl_HRMaster[[#This Row],[Attrition]]="Yes","Left","Active")</f>
        <v>Active</v>
      </c>
      <c r="AC447" s="5" t="str">
        <f>_xlfn.IFS(tbl_HRMaster[[#This Row],[Age]]&lt;25,"Under 25",tbl_HRMaster[[#This Row],[Age]]&lt;35,"25-34",tbl_HRMaster[[#This Row],[Age]]&lt;45,"35-44",tbl_HRMaster[[#This Row],[Age]]&lt;55,"45-54",TRUE,"Above 54")</f>
        <v>35-44</v>
      </c>
      <c r="AD447" s="5" t="str">
        <f>_xlfn.IFS(
tbl_HRMaster[[#This Row],[YearsAtCompany]]&lt;2,"&lt; 2 Years",
tbl_HRMaster[[#This Row],[YearsAtCompany]]&lt;5,"2-4 Years",
tbl_HRMaster[[#This Row],[YearsAtCompany]]&lt;10,"5-9 Years",
TRUE,"10+ Years"
)</f>
        <v>&lt; 2 Years</v>
      </c>
      <c r="AE447" s="5">
        <f>IF(tbl_HRMaster[[#This Row],[Attrition]]="Yes",1,0)</f>
        <v>0</v>
      </c>
    </row>
    <row r="448" spans="1:31" x14ac:dyDescent="0.25">
      <c r="A448">
        <v>35</v>
      </c>
      <c r="B448" t="s">
        <v>21</v>
      </c>
      <c r="C448" t="s">
        <v>22</v>
      </c>
      <c r="D448" t="s">
        <v>30</v>
      </c>
      <c r="E448">
        <v>29</v>
      </c>
      <c r="F448">
        <v>3</v>
      </c>
      <c r="G448" t="s">
        <v>24</v>
      </c>
      <c r="H448">
        <v>115</v>
      </c>
      <c r="I448" t="s">
        <v>25</v>
      </c>
      <c r="J448">
        <v>3</v>
      </c>
      <c r="K448" t="s">
        <v>35</v>
      </c>
      <c r="L448" t="s">
        <v>32</v>
      </c>
      <c r="M448">
        <v>50030</v>
      </c>
      <c r="N448">
        <v>9</v>
      </c>
      <c r="O448">
        <v>15</v>
      </c>
      <c r="P448">
        <v>0</v>
      </c>
      <c r="Q448">
        <v>10</v>
      </c>
      <c r="R448">
        <v>2</v>
      </c>
      <c r="S448">
        <v>1</v>
      </c>
      <c r="T448">
        <v>0</v>
      </c>
      <c r="U448">
        <v>0</v>
      </c>
      <c r="V448">
        <f>COUNTIF(tbl_HRMaster[EmployeeID],tbl_HRMaster[[#This Row],[EmployeeID]])</f>
        <v>1</v>
      </c>
      <c r="W448">
        <f>IFERROR(INDEX(tbl_EmployeeSurvey[EnvironmentSatisfaction],MATCH(tbl_HRMaster[[#This Row],[EmployeeID]],tbl_EmployeeSurvey[EmployeeID],0)),"Not Found")</f>
        <v>3</v>
      </c>
      <c r="X448">
        <f>IFERROR(INDEX(tbl_EmployeeSurvey[JobSatisfaction],MATCH(tbl_HRMaster[[#This Row],[EmployeeID]],tbl_EmployeeSurvey[EmployeeID],0)),"Not Found")</f>
        <v>2</v>
      </c>
      <c r="Y448" s="5">
        <f>IFERROR(INDEX(tbl_EmployeeSurvey[WorkLifeBalance],MATCH(tbl_HRMaster[[#This Row],[EmployeeID]],tbl_EmployeeSurvey[EmployeeID],0)),"Not Found")</f>
        <v>3</v>
      </c>
      <c r="Z448" s="5">
        <f>IFERROR(VLOOKUP(tbl_HRMaster[[#This Row],[EmployeeID]],tbl_ManagerSurvey[[EmployeeID]:[PerformanceRating]],2,FALSE),"Not Found")</f>
        <v>3</v>
      </c>
      <c r="AA448" s="5">
        <f>IFERROR(VLOOKUP(tbl_HRMaster[[#This Row],[EmployeeID]],tbl_ManagerSurvey[[EmployeeID]:[PerformanceRating]],3,FALSE),"Not Found")</f>
        <v>3</v>
      </c>
      <c r="AB448" s="5" t="str">
        <f>IF(tbl_HRMaster[[#This Row],[Attrition]]="Yes","Left","Active")</f>
        <v>Active</v>
      </c>
      <c r="AC448" s="5" t="str">
        <f>_xlfn.IFS(tbl_HRMaster[[#This Row],[Age]]&lt;25,"Under 25",tbl_HRMaster[[#This Row],[Age]]&lt;35,"25-34",tbl_HRMaster[[#This Row],[Age]]&lt;45,"35-44",tbl_HRMaster[[#This Row],[Age]]&lt;55,"45-54",TRUE,"Above 54")</f>
        <v>35-44</v>
      </c>
      <c r="AD448" s="5" t="str">
        <f>_xlfn.IFS(
tbl_HRMaster[[#This Row],[YearsAtCompany]]&lt;2,"&lt; 2 Years",
tbl_HRMaster[[#This Row],[YearsAtCompany]]&lt;5,"2-4 Years",
tbl_HRMaster[[#This Row],[YearsAtCompany]]&lt;10,"5-9 Years",
TRUE,"10+ Years"
)</f>
        <v>&lt; 2 Years</v>
      </c>
      <c r="AE448" s="5">
        <f>IF(tbl_HRMaster[[#This Row],[Attrition]]="Yes",1,0)</f>
        <v>0</v>
      </c>
    </row>
    <row r="449" spans="1:31" x14ac:dyDescent="0.25">
      <c r="A449">
        <v>35</v>
      </c>
      <c r="B449" t="s">
        <v>21</v>
      </c>
      <c r="C449" t="s">
        <v>22</v>
      </c>
      <c r="D449" t="s">
        <v>30</v>
      </c>
      <c r="E449">
        <v>29</v>
      </c>
      <c r="F449">
        <v>3</v>
      </c>
      <c r="G449" t="s">
        <v>24</v>
      </c>
      <c r="H449">
        <v>1585</v>
      </c>
      <c r="I449" t="s">
        <v>25</v>
      </c>
      <c r="J449">
        <v>3</v>
      </c>
      <c r="K449" t="s">
        <v>35</v>
      </c>
      <c r="L449" t="s">
        <v>32</v>
      </c>
      <c r="M449">
        <v>50030</v>
      </c>
      <c r="N449">
        <v>9</v>
      </c>
      <c r="O449">
        <v>15</v>
      </c>
      <c r="P449">
        <v>0</v>
      </c>
      <c r="Q449">
        <v>10</v>
      </c>
      <c r="R449">
        <v>2</v>
      </c>
      <c r="S449">
        <v>1</v>
      </c>
      <c r="T449">
        <v>0</v>
      </c>
      <c r="U449">
        <v>0</v>
      </c>
      <c r="V449">
        <f>COUNTIF(tbl_HRMaster[EmployeeID],tbl_HRMaster[[#This Row],[EmployeeID]])</f>
        <v>1</v>
      </c>
      <c r="W449">
        <f>IFERROR(INDEX(tbl_EmployeeSurvey[EnvironmentSatisfaction],MATCH(tbl_HRMaster[[#This Row],[EmployeeID]],tbl_EmployeeSurvey[EmployeeID],0)),"Not Found")</f>
        <v>3</v>
      </c>
      <c r="X449">
        <f>IFERROR(INDEX(tbl_EmployeeSurvey[JobSatisfaction],MATCH(tbl_HRMaster[[#This Row],[EmployeeID]],tbl_EmployeeSurvey[EmployeeID],0)),"Not Found")</f>
        <v>2</v>
      </c>
      <c r="Y449" s="5">
        <f>IFERROR(INDEX(tbl_EmployeeSurvey[WorkLifeBalance],MATCH(tbl_HRMaster[[#This Row],[EmployeeID]],tbl_EmployeeSurvey[EmployeeID],0)),"Not Found")</f>
        <v>3</v>
      </c>
      <c r="Z449" s="5">
        <f>IFERROR(VLOOKUP(tbl_HRMaster[[#This Row],[EmployeeID]],tbl_ManagerSurvey[[EmployeeID]:[PerformanceRating]],2,FALSE),"Not Found")</f>
        <v>3</v>
      </c>
      <c r="AA449" s="5">
        <f>IFERROR(VLOOKUP(tbl_HRMaster[[#This Row],[EmployeeID]],tbl_ManagerSurvey[[EmployeeID]:[PerformanceRating]],3,FALSE),"Not Found")</f>
        <v>3</v>
      </c>
      <c r="AB449" s="5" t="str">
        <f>IF(tbl_HRMaster[[#This Row],[Attrition]]="Yes","Left","Active")</f>
        <v>Active</v>
      </c>
      <c r="AC449" s="5" t="str">
        <f>_xlfn.IFS(tbl_HRMaster[[#This Row],[Age]]&lt;25,"Under 25",tbl_HRMaster[[#This Row],[Age]]&lt;35,"25-34",tbl_HRMaster[[#This Row],[Age]]&lt;45,"35-44",tbl_HRMaster[[#This Row],[Age]]&lt;55,"45-54",TRUE,"Above 54")</f>
        <v>35-44</v>
      </c>
      <c r="AD449" s="5" t="str">
        <f>_xlfn.IFS(
tbl_HRMaster[[#This Row],[YearsAtCompany]]&lt;2,"&lt; 2 Years",
tbl_HRMaster[[#This Row],[YearsAtCompany]]&lt;5,"2-4 Years",
tbl_HRMaster[[#This Row],[YearsAtCompany]]&lt;10,"5-9 Years",
TRUE,"10+ Years"
)</f>
        <v>&lt; 2 Years</v>
      </c>
      <c r="AE449" s="5">
        <f>IF(tbl_HRMaster[[#This Row],[Attrition]]="Yes",1,0)</f>
        <v>0</v>
      </c>
    </row>
    <row r="450" spans="1:31" x14ac:dyDescent="0.25">
      <c r="A450">
        <v>35</v>
      </c>
      <c r="B450" t="s">
        <v>21</v>
      </c>
      <c r="C450" t="s">
        <v>22</v>
      </c>
      <c r="D450" t="s">
        <v>30</v>
      </c>
      <c r="E450">
        <v>29</v>
      </c>
      <c r="F450">
        <v>3</v>
      </c>
      <c r="G450" t="s">
        <v>24</v>
      </c>
      <c r="H450">
        <v>3055</v>
      </c>
      <c r="I450" t="s">
        <v>25</v>
      </c>
      <c r="J450">
        <v>3</v>
      </c>
      <c r="K450" t="s">
        <v>35</v>
      </c>
      <c r="L450" t="s">
        <v>32</v>
      </c>
      <c r="M450">
        <v>50030</v>
      </c>
      <c r="N450">
        <v>9</v>
      </c>
      <c r="O450">
        <v>15</v>
      </c>
      <c r="P450">
        <v>0</v>
      </c>
      <c r="Q450">
        <v>10</v>
      </c>
      <c r="R450">
        <v>2</v>
      </c>
      <c r="S450">
        <v>1</v>
      </c>
      <c r="T450">
        <v>0</v>
      </c>
      <c r="U450">
        <v>0</v>
      </c>
      <c r="V450">
        <f>COUNTIF(tbl_HRMaster[EmployeeID],tbl_HRMaster[[#This Row],[EmployeeID]])</f>
        <v>1</v>
      </c>
      <c r="W450">
        <f>IFERROR(INDEX(tbl_EmployeeSurvey[EnvironmentSatisfaction],MATCH(tbl_HRMaster[[#This Row],[EmployeeID]],tbl_EmployeeSurvey[EmployeeID],0)),"Not Found")</f>
        <v>3</v>
      </c>
      <c r="X450">
        <f>IFERROR(INDEX(tbl_EmployeeSurvey[JobSatisfaction],MATCH(tbl_HRMaster[[#This Row],[EmployeeID]],tbl_EmployeeSurvey[EmployeeID],0)),"Not Found")</f>
        <v>2</v>
      </c>
      <c r="Y450" s="5">
        <f>IFERROR(INDEX(tbl_EmployeeSurvey[WorkLifeBalance],MATCH(tbl_HRMaster[[#This Row],[EmployeeID]],tbl_EmployeeSurvey[EmployeeID],0)),"Not Found")</f>
        <v>3</v>
      </c>
      <c r="Z450" s="5">
        <f>IFERROR(VLOOKUP(tbl_HRMaster[[#This Row],[EmployeeID]],tbl_ManagerSurvey[[EmployeeID]:[PerformanceRating]],2,FALSE),"Not Found")</f>
        <v>3</v>
      </c>
      <c r="AA450" s="5">
        <f>IFERROR(VLOOKUP(tbl_HRMaster[[#This Row],[EmployeeID]],tbl_ManagerSurvey[[EmployeeID]:[PerformanceRating]],3,FALSE),"Not Found")</f>
        <v>3</v>
      </c>
      <c r="AB450" s="5" t="str">
        <f>IF(tbl_HRMaster[[#This Row],[Attrition]]="Yes","Left","Active")</f>
        <v>Active</v>
      </c>
      <c r="AC450" s="5" t="str">
        <f>_xlfn.IFS(tbl_HRMaster[[#This Row],[Age]]&lt;25,"Under 25",tbl_HRMaster[[#This Row],[Age]]&lt;35,"25-34",tbl_HRMaster[[#This Row],[Age]]&lt;45,"35-44",tbl_HRMaster[[#This Row],[Age]]&lt;55,"45-54",TRUE,"Above 54")</f>
        <v>35-44</v>
      </c>
      <c r="AD450" s="5" t="str">
        <f>_xlfn.IFS(
tbl_HRMaster[[#This Row],[YearsAtCompany]]&lt;2,"&lt; 2 Years",
tbl_HRMaster[[#This Row],[YearsAtCompany]]&lt;5,"2-4 Years",
tbl_HRMaster[[#This Row],[YearsAtCompany]]&lt;10,"5-9 Years",
TRUE,"10+ Years"
)</f>
        <v>&lt; 2 Years</v>
      </c>
      <c r="AE450" s="5">
        <f>IF(tbl_HRMaster[[#This Row],[Attrition]]="Yes",1,0)</f>
        <v>0</v>
      </c>
    </row>
    <row r="451" spans="1:31" x14ac:dyDescent="0.25">
      <c r="A451">
        <v>43</v>
      </c>
      <c r="B451" t="s">
        <v>21</v>
      </c>
      <c r="C451" t="s">
        <v>22</v>
      </c>
      <c r="D451" t="s">
        <v>30</v>
      </c>
      <c r="E451">
        <v>7</v>
      </c>
      <c r="F451">
        <v>2</v>
      </c>
      <c r="G451" t="s">
        <v>24</v>
      </c>
      <c r="H451">
        <v>76</v>
      </c>
      <c r="I451" t="s">
        <v>25</v>
      </c>
      <c r="J451">
        <v>2</v>
      </c>
      <c r="K451" t="s">
        <v>44</v>
      </c>
      <c r="L451" t="s">
        <v>27</v>
      </c>
      <c r="M451">
        <v>65000</v>
      </c>
      <c r="N451">
        <v>8</v>
      </c>
      <c r="O451">
        <v>23</v>
      </c>
      <c r="P451">
        <v>0</v>
      </c>
      <c r="Q451">
        <v>10</v>
      </c>
      <c r="R451">
        <v>3</v>
      </c>
      <c r="S451">
        <v>1</v>
      </c>
      <c r="T451">
        <v>0</v>
      </c>
      <c r="U451">
        <v>0</v>
      </c>
      <c r="V451">
        <f>COUNTIF(tbl_HRMaster[EmployeeID],tbl_HRMaster[[#This Row],[EmployeeID]])</f>
        <v>1</v>
      </c>
      <c r="W451">
        <f>IFERROR(INDEX(tbl_EmployeeSurvey[EnvironmentSatisfaction],MATCH(tbl_HRMaster[[#This Row],[EmployeeID]],tbl_EmployeeSurvey[EmployeeID],0)),"Not Found")</f>
        <v>3</v>
      </c>
      <c r="X451">
        <f>IFERROR(INDEX(tbl_EmployeeSurvey[JobSatisfaction],MATCH(tbl_HRMaster[[#This Row],[EmployeeID]],tbl_EmployeeSurvey[EmployeeID],0)),"Not Found")</f>
        <v>1</v>
      </c>
      <c r="Y451" s="5">
        <f>IFERROR(INDEX(tbl_EmployeeSurvey[WorkLifeBalance],MATCH(tbl_HRMaster[[#This Row],[EmployeeID]],tbl_EmployeeSurvey[EmployeeID],0)),"Not Found")</f>
        <v>2</v>
      </c>
      <c r="Z451" s="5">
        <f>IFERROR(VLOOKUP(tbl_HRMaster[[#This Row],[EmployeeID]],tbl_ManagerSurvey[[EmployeeID]:[PerformanceRating]],2,FALSE),"Not Found")</f>
        <v>3</v>
      </c>
      <c r="AA451" s="5">
        <f>IFERROR(VLOOKUP(tbl_HRMaster[[#This Row],[EmployeeID]],tbl_ManagerSurvey[[EmployeeID]:[PerformanceRating]],3,FALSE),"Not Found")</f>
        <v>4</v>
      </c>
      <c r="AB451" s="5" t="str">
        <f>IF(tbl_HRMaster[[#This Row],[Attrition]]="Yes","Left","Active")</f>
        <v>Active</v>
      </c>
      <c r="AC451" s="5" t="str">
        <f>_xlfn.IFS(tbl_HRMaster[[#This Row],[Age]]&lt;25,"Under 25",tbl_HRMaster[[#This Row],[Age]]&lt;35,"25-34",tbl_HRMaster[[#This Row],[Age]]&lt;45,"35-44",tbl_HRMaster[[#This Row],[Age]]&lt;55,"45-54",TRUE,"Above 54")</f>
        <v>35-44</v>
      </c>
      <c r="AD451" s="5" t="str">
        <f>_xlfn.IFS(
tbl_HRMaster[[#This Row],[YearsAtCompany]]&lt;2,"&lt; 2 Years",
tbl_HRMaster[[#This Row],[YearsAtCompany]]&lt;5,"2-4 Years",
tbl_HRMaster[[#This Row],[YearsAtCompany]]&lt;10,"5-9 Years",
TRUE,"10+ Years"
)</f>
        <v>&lt; 2 Years</v>
      </c>
      <c r="AE451" s="5">
        <f>IF(tbl_HRMaster[[#This Row],[Attrition]]="Yes",1,0)</f>
        <v>0</v>
      </c>
    </row>
    <row r="452" spans="1:31" x14ac:dyDescent="0.25">
      <c r="A452">
        <v>43</v>
      </c>
      <c r="B452" t="s">
        <v>21</v>
      </c>
      <c r="C452" t="s">
        <v>22</v>
      </c>
      <c r="D452" t="s">
        <v>30</v>
      </c>
      <c r="E452">
        <v>7</v>
      </c>
      <c r="F452">
        <v>2</v>
      </c>
      <c r="G452" t="s">
        <v>24</v>
      </c>
      <c r="H452">
        <v>1546</v>
      </c>
      <c r="I452" t="s">
        <v>25</v>
      </c>
      <c r="J452">
        <v>2</v>
      </c>
      <c r="K452" t="s">
        <v>44</v>
      </c>
      <c r="L452" t="s">
        <v>27</v>
      </c>
      <c r="M452">
        <v>65000</v>
      </c>
      <c r="N452">
        <v>8</v>
      </c>
      <c r="O452">
        <v>23</v>
      </c>
      <c r="P452">
        <v>0</v>
      </c>
      <c r="Q452">
        <v>10</v>
      </c>
      <c r="R452">
        <v>3</v>
      </c>
      <c r="S452">
        <v>1</v>
      </c>
      <c r="T452">
        <v>0</v>
      </c>
      <c r="U452">
        <v>0</v>
      </c>
      <c r="V452">
        <f>COUNTIF(tbl_HRMaster[EmployeeID],tbl_HRMaster[[#This Row],[EmployeeID]])</f>
        <v>1</v>
      </c>
      <c r="W452">
        <f>IFERROR(INDEX(tbl_EmployeeSurvey[EnvironmentSatisfaction],MATCH(tbl_HRMaster[[#This Row],[EmployeeID]],tbl_EmployeeSurvey[EmployeeID],0)),"Not Found")</f>
        <v>3</v>
      </c>
      <c r="X452">
        <f>IFERROR(INDEX(tbl_EmployeeSurvey[JobSatisfaction],MATCH(tbl_HRMaster[[#This Row],[EmployeeID]],tbl_EmployeeSurvey[EmployeeID],0)),"Not Found")</f>
        <v>1</v>
      </c>
      <c r="Y452" s="5">
        <f>IFERROR(INDEX(tbl_EmployeeSurvey[WorkLifeBalance],MATCH(tbl_HRMaster[[#This Row],[EmployeeID]],tbl_EmployeeSurvey[EmployeeID],0)),"Not Found")</f>
        <v>2</v>
      </c>
      <c r="Z452" s="5">
        <f>IFERROR(VLOOKUP(tbl_HRMaster[[#This Row],[EmployeeID]],tbl_ManagerSurvey[[EmployeeID]:[PerformanceRating]],2,FALSE),"Not Found")</f>
        <v>3</v>
      </c>
      <c r="AA452" s="5">
        <f>IFERROR(VLOOKUP(tbl_HRMaster[[#This Row],[EmployeeID]],tbl_ManagerSurvey[[EmployeeID]:[PerformanceRating]],3,FALSE),"Not Found")</f>
        <v>4</v>
      </c>
      <c r="AB452" s="5" t="str">
        <f>IF(tbl_HRMaster[[#This Row],[Attrition]]="Yes","Left","Active")</f>
        <v>Active</v>
      </c>
      <c r="AC452" s="5" t="str">
        <f>_xlfn.IFS(tbl_HRMaster[[#This Row],[Age]]&lt;25,"Under 25",tbl_HRMaster[[#This Row],[Age]]&lt;35,"25-34",tbl_HRMaster[[#This Row],[Age]]&lt;45,"35-44",tbl_HRMaster[[#This Row],[Age]]&lt;55,"45-54",TRUE,"Above 54")</f>
        <v>35-44</v>
      </c>
      <c r="AD452" s="5" t="str">
        <f>_xlfn.IFS(
tbl_HRMaster[[#This Row],[YearsAtCompany]]&lt;2,"&lt; 2 Years",
tbl_HRMaster[[#This Row],[YearsAtCompany]]&lt;5,"2-4 Years",
tbl_HRMaster[[#This Row],[YearsAtCompany]]&lt;10,"5-9 Years",
TRUE,"10+ Years"
)</f>
        <v>&lt; 2 Years</v>
      </c>
      <c r="AE452" s="5">
        <f>IF(tbl_HRMaster[[#This Row],[Attrition]]="Yes",1,0)</f>
        <v>0</v>
      </c>
    </row>
    <row r="453" spans="1:31" x14ac:dyDescent="0.25">
      <c r="A453">
        <v>43</v>
      </c>
      <c r="B453" t="s">
        <v>21</v>
      </c>
      <c r="C453" t="s">
        <v>22</v>
      </c>
      <c r="D453" t="s">
        <v>30</v>
      </c>
      <c r="E453">
        <v>7</v>
      </c>
      <c r="F453">
        <v>2</v>
      </c>
      <c r="G453" t="s">
        <v>24</v>
      </c>
      <c r="H453">
        <v>3016</v>
      </c>
      <c r="I453" t="s">
        <v>25</v>
      </c>
      <c r="J453">
        <v>2</v>
      </c>
      <c r="K453" t="s">
        <v>44</v>
      </c>
      <c r="L453" t="s">
        <v>27</v>
      </c>
      <c r="M453">
        <v>65000</v>
      </c>
      <c r="N453">
        <v>8</v>
      </c>
      <c r="O453">
        <v>23</v>
      </c>
      <c r="P453">
        <v>0</v>
      </c>
      <c r="Q453">
        <v>10</v>
      </c>
      <c r="R453">
        <v>3</v>
      </c>
      <c r="S453">
        <v>1</v>
      </c>
      <c r="T453">
        <v>0</v>
      </c>
      <c r="U453">
        <v>0</v>
      </c>
      <c r="V453">
        <f>COUNTIF(tbl_HRMaster[EmployeeID],tbl_HRMaster[[#This Row],[EmployeeID]])</f>
        <v>1</v>
      </c>
      <c r="W453">
        <f>IFERROR(INDEX(tbl_EmployeeSurvey[EnvironmentSatisfaction],MATCH(tbl_HRMaster[[#This Row],[EmployeeID]],tbl_EmployeeSurvey[EmployeeID],0)),"Not Found")</f>
        <v>3</v>
      </c>
      <c r="X453">
        <f>IFERROR(INDEX(tbl_EmployeeSurvey[JobSatisfaction],MATCH(tbl_HRMaster[[#This Row],[EmployeeID]],tbl_EmployeeSurvey[EmployeeID],0)),"Not Found")</f>
        <v>1</v>
      </c>
      <c r="Y453" s="5">
        <f>IFERROR(INDEX(tbl_EmployeeSurvey[WorkLifeBalance],MATCH(tbl_HRMaster[[#This Row],[EmployeeID]],tbl_EmployeeSurvey[EmployeeID],0)),"Not Found")</f>
        <v>2</v>
      </c>
      <c r="Z453" s="5">
        <f>IFERROR(VLOOKUP(tbl_HRMaster[[#This Row],[EmployeeID]],tbl_ManagerSurvey[[EmployeeID]:[PerformanceRating]],2,FALSE),"Not Found")</f>
        <v>3</v>
      </c>
      <c r="AA453" s="5">
        <f>IFERROR(VLOOKUP(tbl_HRMaster[[#This Row],[EmployeeID]],tbl_ManagerSurvey[[EmployeeID]:[PerformanceRating]],3,FALSE),"Not Found")</f>
        <v>4</v>
      </c>
      <c r="AB453" s="5" t="str">
        <f>IF(tbl_HRMaster[[#This Row],[Attrition]]="Yes","Left","Active")</f>
        <v>Active</v>
      </c>
      <c r="AC453" s="5" t="str">
        <f>_xlfn.IFS(tbl_HRMaster[[#This Row],[Age]]&lt;25,"Under 25",tbl_HRMaster[[#This Row],[Age]]&lt;35,"25-34",tbl_HRMaster[[#This Row],[Age]]&lt;45,"35-44",tbl_HRMaster[[#This Row],[Age]]&lt;55,"45-54",TRUE,"Above 54")</f>
        <v>35-44</v>
      </c>
      <c r="AD453" s="5" t="str">
        <f>_xlfn.IFS(
tbl_HRMaster[[#This Row],[YearsAtCompany]]&lt;2,"&lt; 2 Years",
tbl_HRMaster[[#This Row],[YearsAtCompany]]&lt;5,"2-4 Years",
tbl_HRMaster[[#This Row],[YearsAtCompany]]&lt;10,"5-9 Years",
TRUE,"10+ Years"
)</f>
        <v>&lt; 2 Years</v>
      </c>
      <c r="AE453" s="5">
        <f>IF(tbl_HRMaster[[#This Row],[Attrition]]="Yes",1,0)</f>
        <v>0</v>
      </c>
    </row>
    <row r="454" spans="1:31" x14ac:dyDescent="0.25">
      <c r="A454">
        <v>38</v>
      </c>
      <c r="B454" t="s">
        <v>21</v>
      </c>
      <c r="C454" t="s">
        <v>22</v>
      </c>
      <c r="D454" t="s">
        <v>30</v>
      </c>
      <c r="E454">
        <v>7</v>
      </c>
      <c r="F454">
        <v>4</v>
      </c>
      <c r="G454" t="s">
        <v>38</v>
      </c>
      <c r="H454">
        <v>554</v>
      </c>
      <c r="I454" t="s">
        <v>34</v>
      </c>
      <c r="J454">
        <v>1</v>
      </c>
      <c r="K454" t="s">
        <v>35</v>
      </c>
      <c r="L454" t="s">
        <v>32</v>
      </c>
      <c r="M454">
        <v>66530</v>
      </c>
      <c r="N454">
        <v>7</v>
      </c>
      <c r="O454">
        <v>20</v>
      </c>
      <c r="P454">
        <v>1</v>
      </c>
      <c r="Q454">
        <v>10</v>
      </c>
      <c r="R454">
        <v>2</v>
      </c>
      <c r="S454">
        <v>1</v>
      </c>
      <c r="T454">
        <v>0</v>
      </c>
      <c r="U454">
        <v>0</v>
      </c>
      <c r="V454">
        <f>COUNTIF(tbl_HRMaster[EmployeeID],tbl_HRMaster[[#This Row],[EmployeeID]])</f>
        <v>1</v>
      </c>
      <c r="W454">
        <f>IFERROR(INDEX(tbl_EmployeeSurvey[EnvironmentSatisfaction],MATCH(tbl_HRMaster[[#This Row],[EmployeeID]],tbl_EmployeeSurvey[EmployeeID],0)),"Not Found")</f>
        <v>4</v>
      </c>
      <c r="X454">
        <f>IFERROR(INDEX(tbl_EmployeeSurvey[JobSatisfaction],MATCH(tbl_HRMaster[[#This Row],[EmployeeID]],tbl_EmployeeSurvey[EmployeeID],0)),"Not Found")</f>
        <v>2</v>
      </c>
      <c r="Y454" s="5">
        <f>IFERROR(INDEX(tbl_EmployeeSurvey[WorkLifeBalance],MATCH(tbl_HRMaster[[#This Row],[EmployeeID]],tbl_EmployeeSurvey[EmployeeID],0)),"Not Found")</f>
        <v>3</v>
      </c>
      <c r="Z454" s="5">
        <f>IFERROR(VLOOKUP(tbl_HRMaster[[#This Row],[EmployeeID]],tbl_ManagerSurvey[[EmployeeID]:[PerformanceRating]],2,FALSE),"Not Found")</f>
        <v>3</v>
      </c>
      <c r="AA454" s="5">
        <f>IFERROR(VLOOKUP(tbl_HRMaster[[#This Row],[EmployeeID]],tbl_ManagerSurvey[[EmployeeID]:[PerformanceRating]],3,FALSE),"Not Found")</f>
        <v>4</v>
      </c>
      <c r="AB454" s="5" t="str">
        <f>IF(tbl_HRMaster[[#This Row],[Attrition]]="Yes","Left","Active")</f>
        <v>Active</v>
      </c>
      <c r="AC454" s="5" t="str">
        <f>_xlfn.IFS(tbl_HRMaster[[#This Row],[Age]]&lt;25,"Under 25",tbl_HRMaster[[#This Row],[Age]]&lt;35,"25-34",tbl_HRMaster[[#This Row],[Age]]&lt;45,"35-44",tbl_HRMaster[[#This Row],[Age]]&lt;55,"45-54",TRUE,"Above 54")</f>
        <v>35-44</v>
      </c>
      <c r="AD454" s="5" t="str">
        <f>_xlfn.IFS(
tbl_HRMaster[[#This Row],[YearsAtCompany]]&lt;2,"&lt; 2 Years",
tbl_HRMaster[[#This Row],[YearsAtCompany]]&lt;5,"2-4 Years",
tbl_HRMaster[[#This Row],[YearsAtCompany]]&lt;10,"5-9 Years",
TRUE,"10+ Years"
)</f>
        <v>&lt; 2 Years</v>
      </c>
      <c r="AE454" s="5">
        <f>IF(tbl_HRMaster[[#This Row],[Attrition]]="Yes",1,0)</f>
        <v>0</v>
      </c>
    </row>
    <row r="455" spans="1:31" x14ac:dyDescent="0.25">
      <c r="A455">
        <v>38</v>
      </c>
      <c r="B455" t="s">
        <v>21</v>
      </c>
      <c r="C455" t="s">
        <v>22</v>
      </c>
      <c r="D455" t="s">
        <v>30</v>
      </c>
      <c r="E455">
        <v>7</v>
      </c>
      <c r="F455">
        <v>4</v>
      </c>
      <c r="G455" t="s">
        <v>38</v>
      </c>
      <c r="H455">
        <v>2024</v>
      </c>
      <c r="I455" t="s">
        <v>34</v>
      </c>
      <c r="J455">
        <v>1</v>
      </c>
      <c r="K455" t="s">
        <v>35</v>
      </c>
      <c r="L455" t="s">
        <v>32</v>
      </c>
      <c r="M455">
        <v>66530</v>
      </c>
      <c r="N455">
        <v>7</v>
      </c>
      <c r="O455">
        <v>20</v>
      </c>
      <c r="P455">
        <v>1</v>
      </c>
      <c r="Q455">
        <v>10</v>
      </c>
      <c r="R455">
        <v>2</v>
      </c>
      <c r="S455">
        <v>1</v>
      </c>
      <c r="T455">
        <v>0</v>
      </c>
      <c r="U455">
        <v>0</v>
      </c>
      <c r="V455">
        <f>COUNTIF(tbl_HRMaster[EmployeeID],tbl_HRMaster[[#This Row],[EmployeeID]])</f>
        <v>1</v>
      </c>
      <c r="W455">
        <f>IFERROR(INDEX(tbl_EmployeeSurvey[EnvironmentSatisfaction],MATCH(tbl_HRMaster[[#This Row],[EmployeeID]],tbl_EmployeeSurvey[EmployeeID],0)),"Not Found")</f>
        <v>4</v>
      </c>
      <c r="X455">
        <f>IFERROR(INDEX(tbl_EmployeeSurvey[JobSatisfaction],MATCH(tbl_HRMaster[[#This Row],[EmployeeID]],tbl_EmployeeSurvey[EmployeeID],0)),"Not Found")</f>
        <v>2</v>
      </c>
      <c r="Y455" s="5">
        <f>IFERROR(INDEX(tbl_EmployeeSurvey[WorkLifeBalance],MATCH(tbl_HRMaster[[#This Row],[EmployeeID]],tbl_EmployeeSurvey[EmployeeID],0)),"Not Found")</f>
        <v>3</v>
      </c>
      <c r="Z455" s="5">
        <f>IFERROR(VLOOKUP(tbl_HRMaster[[#This Row],[EmployeeID]],tbl_ManagerSurvey[[EmployeeID]:[PerformanceRating]],2,FALSE),"Not Found")</f>
        <v>3</v>
      </c>
      <c r="AA455" s="5">
        <f>IFERROR(VLOOKUP(tbl_HRMaster[[#This Row],[EmployeeID]],tbl_ManagerSurvey[[EmployeeID]:[PerformanceRating]],3,FALSE),"Not Found")</f>
        <v>4</v>
      </c>
      <c r="AB455" s="5" t="str">
        <f>IF(tbl_HRMaster[[#This Row],[Attrition]]="Yes","Left","Active")</f>
        <v>Active</v>
      </c>
      <c r="AC455" s="5" t="str">
        <f>_xlfn.IFS(tbl_HRMaster[[#This Row],[Age]]&lt;25,"Under 25",tbl_HRMaster[[#This Row],[Age]]&lt;35,"25-34",tbl_HRMaster[[#This Row],[Age]]&lt;45,"35-44",tbl_HRMaster[[#This Row],[Age]]&lt;55,"45-54",TRUE,"Above 54")</f>
        <v>35-44</v>
      </c>
      <c r="AD455" s="5" t="str">
        <f>_xlfn.IFS(
tbl_HRMaster[[#This Row],[YearsAtCompany]]&lt;2,"&lt; 2 Years",
tbl_HRMaster[[#This Row],[YearsAtCompany]]&lt;5,"2-4 Years",
tbl_HRMaster[[#This Row],[YearsAtCompany]]&lt;10,"5-9 Years",
TRUE,"10+ Years"
)</f>
        <v>&lt; 2 Years</v>
      </c>
      <c r="AE455" s="5">
        <f>IF(tbl_HRMaster[[#This Row],[Attrition]]="Yes",1,0)</f>
        <v>0</v>
      </c>
    </row>
    <row r="456" spans="1:31" x14ac:dyDescent="0.25">
      <c r="A456">
        <v>38</v>
      </c>
      <c r="B456" t="s">
        <v>21</v>
      </c>
      <c r="C456" t="s">
        <v>22</v>
      </c>
      <c r="D456" t="s">
        <v>30</v>
      </c>
      <c r="E456">
        <v>7</v>
      </c>
      <c r="F456">
        <v>4</v>
      </c>
      <c r="G456" t="s">
        <v>38</v>
      </c>
      <c r="H456">
        <v>3494</v>
      </c>
      <c r="I456" t="s">
        <v>34</v>
      </c>
      <c r="J456">
        <v>1</v>
      </c>
      <c r="K456" t="s">
        <v>35</v>
      </c>
      <c r="L456" t="s">
        <v>32</v>
      </c>
      <c r="M456">
        <v>66530</v>
      </c>
      <c r="N456">
        <v>7</v>
      </c>
      <c r="O456">
        <v>20</v>
      </c>
      <c r="P456">
        <v>1</v>
      </c>
      <c r="Q456">
        <v>10</v>
      </c>
      <c r="R456">
        <v>2</v>
      </c>
      <c r="S456">
        <v>1</v>
      </c>
      <c r="T456">
        <v>0</v>
      </c>
      <c r="U456">
        <v>0</v>
      </c>
      <c r="V456">
        <f>COUNTIF(tbl_HRMaster[EmployeeID],tbl_HRMaster[[#This Row],[EmployeeID]])</f>
        <v>1</v>
      </c>
      <c r="W456">
        <f>IFERROR(INDEX(tbl_EmployeeSurvey[EnvironmentSatisfaction],MATCH(tbl_HRMaster[[#This Row],[EmployeeID]],tbl_EmployeeSurvey[EmployeeID],0)),"Not Found")</f>
        <v>4</v>
      </c>
      <c r="X456">
        <f>IFERROR(INDEX(tbl_EmployeeSurvey[JobSatisfaction],MATCH(tbl_HRMaster[[#This Row],[EmployeeID]],tbl_EmployeeSurvey[EmployeeID],0)),"Not Found")</f>
        <v>2</v>
      </c>
      <c r="Y456" s="5">
        <f>IFERROR(INDEX(tbl_EmployeeSurvey[WorkLifeBalance],MATCH(tbl_HRMaster[[#This Row],[EmployeeID]],tbl_EmployeeSurvey[EmployeeID],0)),"Not Found")</f>
        <v>3</v>
      </c>
      <c r="Z456" s="5">
        <f>IFERROR(VLOOKUP(tbl_HRMaster[[#This Row],[EmployeeID]],tbl_ManagerSurvey[[EmployeeID]:[PerformanceRating]],2,FALSE),"Not Found")</f>
        <v>3</v>
      </c>
      <c r="AA456" s="5">
        <f>IFERROR(VLOOKUP(tbl_HRMaster[[#This Row],[EmployeeID]],tbl_ManagerSurvey[[EmployeeID]:[PerformanceRating]],3,FALSE),"Not Found")</f>
        <v>4</v>
      </c>
      <c r="AB456" s="5" t="str">
        <f>IF(tbl_HRMaster[[#This Row],[Attrition]]="Yes","Left","Active")</f>
        <v>Active</v>
      </c>
      <c r="AC456" s="5" t="str">
        <f>_xlfn.IFS(tbl_HRMaster[[#This Row],[Age]]&lt;25,"Under 25",tbl_HRMaster[[#This Row],[Age]]&lt;35,"25-34",tbl_HRMaster[[#This Row],[Age]]&lt;45,"35-44",tbl_HRMaster[[#This Row],[Age]]&lt;55,"45-54",TRUE,"Above 54")</f>
        <v>35-44</v>
      </c>
      <c r="AD456" s="5" t="str">
        <f>_xlfn.IFS(
tbl_HRMaster[[#This Row],[YearsAtCompany]]&lt;2,"&lt; 2 Years",
tbl_HRMaster[[#This Row],[YearsAtCompany]]&lt;5,"2-4 Years",
tbl_HRMaster[[#This Row],[YearsAtCompany]]&lt;10,"5-9 Years",
TRUE,"10+ Years"
)</f>
        <v>&lt; 2 Years</v>
      </c>
      <c r="AE456" s="5">
        <f>IF(tbl_HRMaster[[#This Row],[Attrition]]="Yes",1,0)</f>
        <v>0</v>
      </c>
    </row>
    <row r="457" spans="1:31" x14ac:dyDescent="0.25">
      <c r="A457">
        <v>51</v>
      </c>
      <c r="B457" t="s">
        <v>21</v>
      </c>
      <c r="C457" t="s">
        <v>22</v>
      </c>
      <c r="D457" t="s">
        <v>30</v>
      </c>
      <c r="E457">
        <v>1</v>
      </c>
      <c r="F457">
        <v>3</v>
      </c>
      <c r="G457" t="s">
        <v>33</v>
      </c>
      <c r="H457">
        <v>1369</v>
      </c>
      <c r="I457" t="s">
        <v>25</v>
      </c>
      <c r="J457">
        <v>3</v>
      </c>
      <c r="K457" t="s">
        <v>39</v>
      </c>
      <c r="L457" t="s">
        <v>27</v>
      </c>
      <c r="M457">
        <v>80080</v>
      </c>
      <c r="N457">
        <v>2</v>
      </c>
      <c r="O457">
        <v>15</v>
      </c>
      <c r="P457">
        <v>1</v>
      </c>
      <c r="Q457">
        <v>10</v>
      </c>
      <c r="R457">
        <v>4</v>
      </c>
      <c r="S457">
        <v>1</v>
      </c>
      <c r="T457">
        <v>0</v>
      </c>
      <c r="U457">
        <v>0</v>
      </c>
      <c r="V457">
        <f>COUNTIF(tbl_HRMaster[EmployeeID],tbl_HRMaster[[#This Row],[EmployeeID]])</f>
        <v>1</v>
      </c>
      <c r="W457">
        <f>IFERROR(INDEX(tbl_EmployeeSurvey[EnvironmentSatisfaction],MATCH(tbl_HRMaster[[#This Row],[EmployeeID]],tbl_EmployeeSurvey[EmployeeID],0)),"Not Found")</f>
        <v>2</v>
      </c>
      <c r="X457">
        <f>IFERROR(INDEX(tbl_EmployeeSurvey[JobSatisfaction],MATCH(tbl_HRMaster[[#This Row],[EmployeeID]],tbl_EmployeeSurvey[EmployeeID],0)),"Not Found")</f>
        <v>3</v>
      </c>
      <c r="Y457" s="5">
        <f>IFERROR(INDEX(tbl_EmployeeSurvey[WorkLifeBalance],MATCH(tbl_HRMaster[[#This Row],[EmployeeID]],tbl_EmployeeSurvey[EmployeeID],0)),"Not Found")</f>
        <v>3</v>
      </c>
      <c r="Z457" s="5">
        <f>IFERROR(VLOOKUP(tbl_HRMaster[[#This Row],[EmployeeID]],tbl_ManagerSurvey[[EmployeeID]:[PerformanceRating]],2,FALSE),"Not Found")</f>
        <v>3</v>
      </c>
      <c r="AA457" s="5">
        <f>IFERROR(VLOOKUP(tbl_HRMaster[[#This Row],[EmployeeID]],tbl_ManagerSurvey[[EmployeeID]:[PerformanceRating]],3,FALSE),"Not Found")</f>
        <v>3</v>
      </c>
      <c r="AB457" s="5" t="str">
        <f>IF(tbl_HRMaster[[#This Row],[Attrition]]="Yes","Left","Active")</f>
        <v>Active</v>
      </c>
      <c r="AC457" s="5" t="str">
        <f>_xlfn.IFS(tbl_HRMaster[[#This Row],[Age]]&lt;25,"Under 25",tbl_HRMaster[[#This Row],[Age]]&lt;35,"25-34",tbl_HRMaster[[#This Row],[Age]]&lt;45,"35-44",tbl_HRMaster[[#This Row],[Age]]&lt;55,"45-54",TRUE,"Above 54")</f>
        <v>45-54</v>
      </c>
      <c r="AD457" s="5" t="str">
        <f>_xlfn.IFS(
tbl_HRMaster[[#This Row],[YearsAtCompany]]&lt;2,"&lt; 2 Years",
tbl_HRMaster[[#This Row],[YearsAtCompany]]&lt;5,"2-4 Years",
tbl_HRMaster[[#This Row],[YearsAtCompany]]&lt;10,"5-9 Years",
TRUE,"10+ Years"
)</f>
        <v>&lt; 2 Years</v>
      </c>
      <c r="AE457" s="5">
        <f>IF(tbl_HRMaster[[#This Row],[Attrition]]="Yes",1,0)</f>
        <v>0</v>
      </c>
    </row>
    <row r="458" spans="1:31" x14ac:dyDescent="0.25">
      <c r="A458">
        <v>51</v>
      </c>
      <c r="B458" t="s">
        <v>21</v>
      </c>
      <c r="C458" t="s">
        <v>22</v>
      </c>
      <c r="D458" t="s">
        <v>30</v>
      </c>
      <c r="E458">
        <v>1</v>
      </c>
      <c r="F458">
        <v>3</v>
      </c>
      <c r="G458" t="s">
        <v>33</v>
      </c>
      <c r="H458">
        <v>2839</v>
      </c>
      <c r="I458" t="s">
        <v>25</v>
      </c>
      <c r="J458">
        <v>3</v>
      </c>
      <c r="K458" t="s">
        <v>39</v>
      </c>
      <c r="L458" t="s">
        <v>27</v>
      </c>
      <c r="M458">
        <v>80080</v>
      </c>
      <c r="N458">
        <v>2</v>
      </c>
      <c r="O458">
        <v>15</v>
      </c>
      <c r="P458">
        <v>1</v>
      </c>
      <c r="Q458">
        <v>10</v>
      </c>
      <c r="R458">
        <v>4</v>
      </c>
      <c r="S458">
        <v>1</v>
      </c>
      <c r="T458">
        <v>0</v>
      </c>
      <c r="U458">
        <v>0</v>
      </c>
      <c r="V458">
        <f>COUNTIF(tbl_HRMaster[EmployeeID],tbl_HRMaster[[#This Row],[EmployeeID]])</f>
        <v>1</v>
      </c>
      <c r="W458">
        <f>IFERROR(INDEX(tbl_EmployeeSurvey[EnvironmentSatisfaction],MATCH(tbl_HRMaster[[#This Row],[EmployeeID]],tbl_EmployeeSurvey[EmployeeID],0)),"Not Found")</f>
        <v>2</v>
      </c>
      <c r="X458">
        <f>IFERROR(INDEX(tbl_EmployeeSurvey[JobSatisfaction],MATCH(tbl_HRMaster[[#This Row],[EmployeeID]],tbl_EmployeeSurvey[EmployeeID],0)),"Not Found")</f>
        <v>3</v>
      </c>
      <c r="Y458" s="5">
        <f>IFERROR(INDEX(tbl_EmployeeSurvey[WorkLifeBalance],MATCH(tbl_HRMaster[[#This Row],[EmployeeID]],tbl_EmployeeSurvey[EmployeeID],0)),"Not Found")</f>
        <v>3</v>
      </c>
      <c r="Z458" s="5">
        <f>IFERROR(VLOOKUP(tbl_HRMaster[[#This Row],[EmployeeID]],tbl_ManagerSurvey[[EmployeeID]:[PerformanceRating]],2,FALSE),"Not Found")</f>
        <v>3</v>
      </c>
      <c r="AA458" s="5">
        <f>IFERROR(VLOOKUP(tbl_HRMaster[[#This Row],[EmployeeID]],tbl_ManagerSurvey[[EmployeeID]:[PerformanceRating]],3,FALSE),"Not Found")</f>
        <v>3</v>
      </c>
      <c r="AB458" s="5" t="str">
        <f>IF(tbl_HRMaster[[#This Row],[Attrition]]="Yes","Left","Active")</f>
        <v>Active</v>
      </c>
      <c r="AC458" s="5" t="str">
        <f>_xlfn.IFS(tbl_HRMaster[[#This Row],[Age]]&lt;25,"Under 25",tbl_HRMaster[[#This Row],[Age]]&lt;35,"25-34",tbl_HRMaster[[#This Row],[Age]]&lt;45,"35-44",tbl_HRMaster[[#This Row],[Age]]&lt;55,"45-54",TRUE,"Above 54")</f>
        <v>45-54</v>
      </c>
      <c r="AD458" s="5" t="str">
        <f>_xlfn.IFS(
tbl_HRMaster[[#This Row],[YearsAtCompany]]&lt;2,"&lt; 2 Years",
tbl_HRMaster[[#This Row],[YearsAtCompany]]&lt;5,"2-4 Years",
tbl_HRMaster[[#This Row],[YearsAtCompany]]&lt;10,"5-9 Years",
TRUE,"10+ Years"
)</f>
        <v>&lt; 2 Years</v>
      </c>
      <c r="AE458" s="5">
        <f>IF(tbl_HRMaster[[#This Row],[Attrition]]="Yes",1,0)</f>
        <v>0</v>
      </c>
    </row>
    <row r="459" spans="1:31" x14ac:dyDescent="0.25">
      <c r="A459">
        <v>51</v>
      </c>
      <c r="B459" t="s">
        <v>21</v>
      </c>
      <c r="C459" t="s">
        <v>22</v>
      </c>
      <c r="D459" t="s">
        <v>30</v>
      </c>
      <c r="E459">
        <v>1</v>
      </c>
      <c r="F459">
        <v>3</v>
      </c>
      <c r="G459" t="s">
        <v>33</v>
      </c>
      <c r="H459">
        <v>4309</v>
      </c>
      <c r="I459" t="s">
        <v>25</v>
      </c>
      <c r="J459">
        <v>3</v>
      </c>
      <c r="K459" t="s">
        <v>39</v>
      </c>
      <c r="L459" t="s">
        <v>27</v>
      </c>
      <c r="M459">
        <v>80080</v>
      </c>
      <c r="N459">
        <v>2</v>
      </c>
      <c r="O459">
        <v>15</v>
      </c>
      <c r="P459">
        <v>1</v>
      </c>
      <c r="Q459">
        <v>10</v>
      </c>
      <c r="R459">
        <v>4</v>
      </c>
      <c r="S459">
        <v>1</v>
      </c>
      <c r="T459">
        <v>0</v>
      </c>
      <c r="U459">
        <v>0</v>
      </c>
      <c r="V459">
        <f>COUNTIF(tbl_HRMaster[EmployeeID],tbl_HRMaster[[#This Row],[EmployeeID]])</f>
        <v>1</v>
      </c>
      <c r="W459">
        <f>IFERROR(INDEX(tbl_EmployeeSurvey[EnvironmentSatisfaction],MATCH(tbl_HRMaster[[#This Row],[EmployeeID]],tbl_EmployeeSurvey[EmployeeID],0)),"Not Found")</f>
        <v>2</v>
      </c>
      <c r="X459">
        <f>IFERROR(INDEX(tbl_EmployeeSurvey[JobSatisfaction],MATCH(tbl_HRMaster[[#This Row],[EmployeeID]],tbl_EmployeeSurvey[EmployeeID],0)),"Not Found")</f>
        <v>3</v>
      </c>
      <c r="Y459" s="5">
        <f>IFERROR(INDEX(tbl_EmployeeSurvey[WorkLifeBalance],MATCH(tbl_HRMaster[[#This Row],[EmployeeID]],tbl_EmployeeSurvey[EmployeeID],0)),"Not Found")</f>
        <v>3</v>
      </c>
      <c r="Z459" s="5">
        <f>IFERROR(VLOOKUP(tbl_HRMaster[[#This Row],[EmployeeID]],tbl_ManagerSurvey[[EmployeeID]:[PerformanceRating]],2,FALSE),"Not Found")</f>
        <v>3</v>
      </c>
      <c r="AA459" s="5">
        <f>IFERROR(VLOOKUP(tbl_HRMaster[[#This Row],[EmployeeID]],tbl_ManagerSurvey[[EmployeeID]:[PerformanceRating]],3,FALSE),"Not Found")</f>
        <v>3</v>
      </c>
      <c r="AB459" s="5" t="str">
        <f>IF(tbl_HRMaster[[#This Row],[Attrition]]="Yes","Left","Active")</f>
        <v>Active</v>
      </c>
      <c r="AC459" s="5" t="str">
        <f>_xlfn.IFS(tbl_HRMaster[[#This Row],[Age]]&lt;25,"Under 25",tbl_HRMaster[[#This Row],[Age]]&lt;35,"25-34",tbl_HRMaster[[#This Row],[Age]]&lt;45,"35-44",tbl_HRMaster[[#This Row],[Age]]&lt;55,"45-54",TRUE,"Above 54")</f>
        <v>45-54</v>
      </c>
      <c r="AD459" s="5" t="str">
        <f>_xlfn.IFS(
tbl_HRMaster[[#This Row],[YearsAtCompany]]&lt;2,"&lt; 2 Years",
tbl_HRMaster[[#This Row],[YearsAtCompany]]&lt;5,"2-4 Years",
tbl_HRMaster[[#This Row],[YearsAtCompany]]&lt;10,"5-9 Years",
TRUE,"10+ Years"
)</f>
        <v>&lt; 2 Years</v>
      </c>
      <c r="AE459" s="5">
        <f>IF(tbl_HRMaster[[#This Row],[Attrition]]="Yes",1,0)</f>
        <v>0</v>
      </c>
    </row>
    <row r="460" spans="1:31" x14ac:dyDescent="0.25">
      <c r="A460">
        <v>38</v>
      </c>
      <c r="B460" t="s">
        <v>21</v>
      </c>
      <c r="C460" t="s">
        <v>22</v>
      </c>
      <c r="D460" t="s">
        <v>30</v>
      </c>
      <c r="E460">
        <v>1</v>
      </c>
      <c r="F460">
        <v>3</v>
      </c>
      <c r="G460" t="s">
        <v>38</v>
      </c>
      <c r="H460">
        <v>285</v>
      </c>
      <c r="I460" t="s">
        <v>25</v>
      </c>
      <c r="J460">
        <v>3</v>
      </c>
      <c r="K460" t="s">
        <v>44</v>
      </c>
      <c r="L460" t="s">
        <v>32</v>
      </c>
      <c r="M460">
        <v>96190</v>
      </c>
      <c r="N460">
        <v>4</v>
      </c>
      <c r="O460">
        <v>13</v>
      </c>
      <c r="P460">
        <v>1</v>
      </c>
      <c r="Q460">
        <v>10</v>
      </c>
      <c r="R460">
        <v>2</v>
      </c>
      <c r="S460">
        <v>1</v>
      </c>
      <c r="T460">
        <v>0</v>
      </c>
      <c r="U460">
        <v>0</v>
      </c>
      <c r="V460">
        <f>COUNTIF(tbl_HRMaster[EmployeeID],tbl_HRMaster[[#This Row],[EmployeeID]])</f>
        <v>1</v>
      </c>
      <c r="W460">
        <f>IFERROR(INDEX(tbl_EmployeeSurvey[EnvironmentSatisfaction],MATCH(tbl_HRMaster[[#This Row],[EmployeeID]],tbl_EmployeeSurvey[EmployeeID],0)),"Not Found")</f>
        <v>3</v>
      </c>
      <c r="X460">
        <f>IFERROR(INDEX(tbl_EmployeeSurvey[JobSatisfaction],MATCH(tbl_HRMaster[[#This Row],[EmployeeID]],tbl_EmployeeSurvey[EmployeeID],0)),"Not Found")</f>
        <v>3</v>
      </c>
      <c r="Y460" s="5">
        <f>IFERROR(INDEX(tbl_EmployeeSurvey[WorkLifeBalance],MATCH(tbl_HRMaster[[#This Row],[EmployeeID]],tbl_EmployeeSurvey[EmployeeID],0)),"Not Found")</f>
        <v>4</v>
      </c>
      <c r="Z460" s="5">
        <f>IFERROR(VLOOKUP(tbl_HRMaster[[#This Row],[EmployeeID]],tbl_ManagerSurvey[[EmployeeID]:[PerformanceRating]],2,FALSE),"Not Found")</f>
        <v>3</v>
      </c>
      <c r="AA460" s="5">
        <f>IFERROR(VLOOKUP(tbl_HRMaster[[#This Row],[EmployeeID]],tbl_ManagerSurvey[[EmployeeID]:[PerformanceRating]],3,FALSE),"Not Found")</f>
        <v>3</v>
      </c>
      <c r="AB460" s="5" t="str">
        <f>IF(tbl_HRMaster[[#This Row],[Attrition]]="Yes","Left","Active")</f>
        <v>Active</v>
      </c>
      <c r="AC460" s="5" t="str">
        <f>_xlfn.IFS(tbl_HRMaster[[#This Row],[Age]]&lt;25,"Under 25",tbl_HRMaster[[#This Row],[Age]]&lt;35,"25-34",tbl_HRMaster[[#This Row],[Age]]&lt;45,"35-44",tbl_HRMaster[[#This Row],[Age]]&lt;55,"45-54",TRUE,"Above 54")</f>
        <v>35-44</v>
      </c>
      <c r="AD460" s="5" t="str">
        <f>_xlfn.IFS(
tbl_HRMaster[[#This Row],[YearsAtCompany]]&lt;2,"&lt; 2 Years",
tbl_HRMaster[[#This Row],[YearsAtCompany]]&lt;5,"2-4 Years",
tbl_HRMaster[[#This Row],[YearsAtCompany]]&lt;10,"5-9 Years",
TRUE,"10+ Years"
)</f>
        <v>&lt; 2 Years</v>
      </c>
      <c r="AE460" s="5">
        <f>IF(tbl_HRMaster[[#This Row],[Attrition]]="Yes",1,0)</f>
        <v>0</v>
      </c>
    </row>
    <row r="461" spans="1:31" x14ac:dyDescent="0.25">
      <c r="A461">
        <v>38</v>
      </c>
      <c r="B461" t="s">
        <v>21</v>
      </c>
      <c r="C461" t="s">
        <v>22</v>
      </c>
      <c r="D461" t="s">
        <v>30</v>
      </c>
      <c r="E461">
        <v>1</v>
      </c>
      <c r="F461">
        <v>3</v>
      </c>
      <c r="G461" t="s">
        <v>38</v>
      </c>
      <c r="H461">
        <v>1755</v>
      </c>
      <c r="I461" t="s">
        <v>25</v>
      </c>
      <c r="J461">
        <v>3</v>
      </c>
      <c r="K461" t="s">
        <v>44</v>
      </c>
      <c r="L461" t="s">
        <v>32</v>
      </c>
      <c r="M461">
        <v>96190</v>
      </c>
      <c r="N461">
        <v>4</v>
      </c>
      <c r="O461">
        <v>13</v>
      </c>
      <c r="P461">
        <v>1</v>
      </c>
      <c r="Q461">
        <v>10</v>
      </c>
      <c r="R461">
        <v>2</v>
      </c>
      <c r="S461">
        <v>1</v>
      </c>
      <c r="T461">
        <v>0</v>
      </c>
      <c r="U461">
        <v>0</v>
      </c>
      <c r="V461">
        <f>COUNTIF(tbl_HRMaster[EmployeeID],tbl_HRMaster[[#This Row],[EmployeeID]])</f>
        <v>1</v>
      </c>
      <c r="W461">
        <f>IFERROR(INDEX(tbl_EmployeeSurvey[EnvironmentSatisfaction],MATCH(tbl_HRMaster[[#This Row],[EmployeeID]],tbl_EmployeeSurvey[EmployeeID],0)),"Not Found")</f>
        <v>3</v>
      </c>
      <c r="X461">
        <f>IFERROR(INDEX(tbl_EmployeeSurvey[JobSatisfaction],MATCH(tbl_HRMaster[[#This Row],[EmployeeID]],tbl_EmployeeSurvey[EmployeeID],0)),"Not Found")</f>
        <v>3</v>
      </c>
      <c r="Y461" s="5">
        <f>IFERROR(INDEX(tbl_EmployeeSurvey[WorkLifeBalance],MATCH(tbl_HRMaster[[#This Row],[EmployeeID]],tbl_EmployeeSurvey[EmployeeID],0)),"Not Found")</f>
        <v>4</v>
      </c>
      <c r="Z461" s="5">
        <f>IFERROR(VLOOKUP(tbl_HRMaster[[#This Row],[EmployeeID]],tbl_ManagerSurvey[[EmployeeID]:[PerformanceRating]],2,FALSE),"Not Found")</f>
        <v>3</v>
      </c>
      <c r="AA461" s="5">
        <f>IFERROR(VLOOKUP(tbl_HRMaster[[#This Row],[EmployeeID]],tbl_ManagerSurvey[[EmployeeID]:[PerformanceRating]],3,FALSE),"Not Found")</f>
        <v>3</v>
      </c>
      <c r="AB461" s="5" t="str">
        <f>IF(tbl_HRMaster[[#This Row],[Attrition]]="Yes","Left","Active")</f>
        <v>Active</v>
      </c>
      <c r="AC461" s="5" t="str">
        <f>_xlfn.IFS(tbl_HRMaster[[#This Row],[Age]]&lt;25,"Under 25",tbl_HRMaster[[#This Row],[Age]]&lt;35,"25-34",tbl_HRMaster[[#This Row],[Age]]&lt;45,"35-44",tbl_HRMaster[[#This Row],[Age]]&lt;55,"45-54",TRUE,"Above 54")</f>
        <v>35-44</v>
      </c>
      <c r="AD461" s="5" t="str">
        <f>_xlfn.IFS(
tbl_HRMaster[[#This Row],[YearsAtCompany]]&lt;2,"&lt; 2 Years",
tbl_HRMaster[[#This Row],[YearsAtCompany]]&lt;5,"2-4 Years",
tbl_HRMaster[[#This Row],[YearsAtCompany]]&lt;10,"5-9 Years",
TRUE,"10+ Years"
)</f>
        <v>&lt; 2 Years</v>
      </c>
      <c r="AE461" s="5">
        <f>IF(tbl_HRMaster[[#This Row],[Attrition]]="Yes",1,0)</f>
        <v>0</v>
      </c>
    </row>
    <row r="462" spans="1:31" x14ac:dyDescent="0.25">
      <c r="A462">
        <v>38</v>
      </c>
      <c r="B462" t="s">
        <v>21</v>
      </c>
      <c r="C462" t="s">
        <v>22</v>
      </c>
      <c r="D462" t="s">
        <v>30</v>
      </c>
      <c r="E462">
        <v>1</v>
      </c>
      <c r="F462">
        <v>3</v>
      </c>
      <c r="G462" t="s">
        <v>38</v>
      </c>
      <c r="H462">
        <v>3225</v>
      </c>
      <c r="I462" t="s">
        <v>25</v>
      </c>
      <c r="J462">
        <v>3</v>
      </c>
      <c r="K462" t="s">
        <v>44</v>
      </c>
      <c r="L462" t="s">
        <v>32</v>
      </c>
      <c r="M462">
        <v>96190</v>
      </c>
      <c r="N462">
        <v>4</v>
      </c>
      <c r="O462">
        <v>13</v>
      </c>
      <c r="P462">
        <v>1</v>
      </c>
      <c r="Q462">
        <v>10</v>
      </c>
      <c r="R462">
        <v>2</v>
      </c>
      <c r="S462">
        <v>1</v>
      </c>
      <c r="T462">
        <v>0</v>
      </c>
      <c r="U462">
        <v>0</v>
      </c>
      <c r="V462">
        <f>COUNTIF(tbl_HRMaster[EmployeeID],tbl_HRMaster[[#This Row],[EmployeeID]])</f>
        <v>1</v>
      </c>
      <c r="W462">
        <f>IFERROR(INDEX(tbl_EmployeeSurvey[EnvironmentSatisfaction],MATCH(tbl_HRMaster[[#This Row],[EmployeeID]],tbl_EmployeeSurvey[EmployeeID],0)),"Not Found")</f>
        <v>3</v>
      </c>
      <c r="X462">
        <f>IFERROR(INDEX(tbl_EmployeeSurvey[JobSatisfaction],MATCH(tbl_HRMaster[[#This Row],[EmployeeID]],tbl_EmployeeSurvey[EmployeeID],0)),"Not Found")</f>
        <v>3</v>
      </c>
      <c r="Y462" s="5">
        <f>IFERROR(INDEX(tbl_EmployeeSurvey[WorkLifeBalance],MATCH(tbl_HRMaster[[#This Row],[EmployeeID]],tbl_EmployeeSurvey[EmployeeID],0)),"Not Found")</f>
        <v>4</v>
      </c>
      <c r="Z462" s="5">
        <f>IFERROR(VLOOKUP(tbl_HRMaster[[#This Row],[EmployeeID]],tbl_ManagerSurvey[[EmployeeID]:[PerformanceRating]],2,FALSE),"Not Found")</f>
        <v>3</v>
      </c>
      <c r="AA462" s="5">
        <f>IFERROR(VLOOKUP(tbl_HRMaster[[#This Row],[EmployeeID]],tbl_ManagerSurvey[[EmployeeID]:[PerformanceRating]],3,FALSE),"Not Found")</f>
        <v>3</v>
      </c>
      <c r="AB462" s="5" t="str">
        <f>IF(tbl_HRMaster[[#This Row],[Attrition]]="Yes","Left","Active")</f>
        <v>Active</v>
      </c>
      <c r="AC462" s="5" t="str">
        <f>_xlfn.IFS(tbl_HRMaster[[#This Row],[Age]]&lt;25,"Under 25",tbl_HRMaster[[#This Row],[Age]]&lt;35,"25-34",tbl_HRMaster[[#This Row],[Age]]&lt;45,"35-44",tbl_HRMaster[[#This Row],[Age]]&lt;55,"45-54",TRUE,"Above 54")</f>
        <v>35-44</v>
      </c>
      <c r="AD462" s="5" t="str">
        <f>_xlfn.IFS(
tbl_HRMaster[[#This Row],[YearsAtCompany]]&lt;2,"&lt; 2 Years",
tbl_HRMaster[[#This Row],[YearsAtCompany]]&lt;5,"2-4 Years",
tbl_HRMaster[[#This Row],[YearsAtCompany]]&lt;10,"5-9 Years",
TRUE,"10+ Years"
)</f>
        <v>&lt; 2 Years</v>
      </c>
      <c r="AE462" s="5">
        <f>IF(tbl_HRMaster[[#This Row],[Attrition]]="Yes",1,0)</f>
        <v>0</v>
      </c>
    </row>
    <row r="463" spans="1:31" x14ac:dyDescent="0.25">
      <c r="A463">
        <v>31</v>
      </c>
      <c r="B463" t="s">
        <v>28</v>
      </c>
      <c r="C463" t="s">
        <v>22</v>
      </c>
      <c r="D463" t="s">
        <v>37</v>
      </c>
      <c r="E463">
        <v>9</v>
      </c>
      <c r="F463">
        <v>4</v>
      </c>
      <c r="G463" t="s">
        <v>37</v>
      </c>
      <c r="H463">
        <v>1000</v>
      </c>
      <c r="I463" t="s">
        <v>34</v>
      </c>
      <c r="J463">
        <v>2</v>
      </c>
      <c r="K463" t="s">
        <v>40</v>
      </c>
      <c r="L463" t="s">
        <v>27</v>
      </c>
      <c r="M463">
        <v>168850</v>
      </c>
      <c r="N463">
        <v>2</v>
      </c>
      <c r="O463">
        <v>14</v>
      </c>
      <c r="P463">
        <v>2</v>
      </c>
      <c r="Q463">
        <v>10</v>
      </c>
      <c r="R463">
        <v>2</v>
      </c>
      <c r="S463">
        <v>1</v>
      </c>
      <c r="T463">
        <v>0</v>
      </c>
      <c r="U463">
        <v>0</v>
      </c>
      <c r="V463">
        <f>COUNTIF(tbl_HRMaster[EmployeeID],tbl_HRMaster[[#This Row],[EmployeeID]])</f>
        <v>1</v>
      </c>
      <c r="W463">
        <f>IFERROR(INDEX(tbl_EmployeeSurvey[EnvironmentSatisfaction],MATCH(tbl_HRMaster[[#This Row],[EmployeeID]],tbl_EmployeeSurvey[EmployeeID],0)),"Not Found")</f>
        <v>1</v>
      </c>
      <c r="X463">
        <f>IFERROR(INDEX(tbl_EmployeeSurvey[JobSatisfaction],MATCH(tbl_HRMaster[[#This Row],[EmployeeID]],tbl_EmployeeSurvey[EmployeeID],0)),"Not Found")</f>
        <v>3</v>
      </c>
      <c r="Y463" s="5">
        <f>IFERROR(INDEX(tbl_EmployeeSurvey[WorkLifeBalance],MATCH(tbl_HRMaster[[#This Row],[EmployeeID]],tbl_EmployeeSurvey[EmployeeID],0)),"Not Found")</f>
        <v>3</v>
      </c>
      <c r="Z463" s="5">
        <f>IFERROR(VLOOKUP(tbl_HRMaster[[#This Row],[EmployeeID]],tbl_ManagerSurvey[[EmployeeID]:[PerformanceRating]],2,FALSE),"Not Found")</f>
        <v>3</v>
      </c>
      <c r="AA463" s="5">
        <f>IFERROR(VLOOKUP(tbl_HRMaster[[#This Row],[EmployeeID]],tbl_ManagerSurvey[[EmployeeID]:[PerformanceRating]],3,FALSE),"Not Found")</f>
        <v>3</v>
      </c>
      <c r="AB463" s="5" t="str">
        <f>IF(tbl_HRMaster[[#This Row],[Attrition]]="Yes","Left","Active")</f>
        <v>Left</v>
      </c>
      <c r="AC463" s="5" t="str">
        <f>_xlfn.IFS(tbl_HRMaster[[#This Row],[Age]]&lt;25,"Under 25",tbl_HRMaster[[#This Row],[Age]]&lt;35,"25-34",tbl_HRMaster[[#This Row],[Age]]&lt;45,"35-44",tbl_HRMaster[[#This Row],[Age]]&lt;55,"45-54",TRUE,"Above 54")</f>
        <v>25-34</v>
      </c>
      <c r="AD463" s="5" t="str">
        <f>_xlfn.IFS(
tbl_HRMaster[[#This Row],[YearsAtCompany]]&lt;2,"&lt; 2 Years",
tbl_HRMaster[[#This Row],[YearsAtCompany]]&lt;5,"2-4 Years",
tbl_HRMaster[[#This Row],[YearsAtCompany]]&lt;10,"5-9 Years",
TRUE,"10+ Years"
)</f>
        <v>&lt; 2 Years</v>
      </c>
      <c r="AE463" s="5">
        <f>IF(tbl_HRMaster[[#This Row],[Attrition]]="Yes",1,0)</f>
        <v>1</v>
      </c>
    </row>
    <row r="464" spans="1:31" x14ac:dyDescent="0.25">
      <c r="A464">
        <v>31</v>
      </c>
      <c r="B464" t="s">
        <v>28</v>
      </c>
      <c r="C464" t="s">
        <v>22</v>
      </c>
      <c r="D464" t="s">
        <v>37</v>
      </c>
      <c r="E464">
        <v>9</v>
      </c>
      <c r="F464">
        <v>4</v>
      </c>
      <c r="G464" t="s">
        <v>37</v>
      </c>
      <c r="H464">
        <v>2470</v>
      </c>
      <c r="I464" t="s">
        <v>34</v>
      </c>
      <c r="J464">
        <v>2</v>
      </c>
      <c r="K464" t="s">
        <v>40</v>
      </c>
      <c r="L464" t="s">
        <v>27</v>
      </c>
      <c r="M464">
        <v>168850</v>
      </c>
      <c r="N464">
        <v>2</v>
      </c>
      <c r="O464">
        <v>14</v>
      </c>
      <c r="P464">
        <v>2</v>
      </c>
      <c r="Q464">
        <v>10</v>
      </c>
      <c r="R464">
        <v>2</v>
      </c>
      <c r="S464">
        <v>1</v>
      </c>
      <c r="T464">
        <v>0</v>
      </c>
      <c r="U464">
        <v>0</v>
      </c>
      <c r="V464">
        <f>COUNTIF(tbl_HRMaster[EmployeeID],tbl_HRMaster[[#This Row],[EmployeeID]])</f>
        <v>1</v>
      </c>
      <c r="W464">
        <f>IFERROR(INDEX(tbl_EmployeeSurvey[EnvironmentSatisfaction],MATCH(tbl_HRMaster[[#This Row],[EmployeeID]],tbl_EmployeeSurvey[EmployeeID],0)),"Not Found")</f>
        <v>1</v>
      </c>
      <c r="X464">
        <f>IFERROR(INDEX(tbl_EmployeeSurvey[JobSatisfaction],MATCH(tbl_HRMaster[[#This Row],[EmployeeID]],tbl_EmployeeSurvey[EmployeeID],0)),"Not Found")</f>
        <v>3</v>
      </c>
      <c r="Y464" s="5">
        <f>IFERROR(INDEX(tbl_EmployeeSurvey[WorkLifeBalance],MATCH(tbl_HRMaster[[#This Row],[EmployeeID]],tbl_EmployeeSurvey[EmployeeID],0)),"Not Found")</f>
        <v>3</v>
      </c>
      <c r="Z464" s="5">
        <f>IFERROR(VLOOKUP(tbl_HRMaster[[#This Row],[EmployeeID]],tbl_ManagerSurvey[[EmployeeID]:[PerformanceRating]],2,FALSE),"Not Found")</f>
        <v>3</v>
      </c>
      <c r="AA464" s="5">
        <f>IFERROR(VLOOKUP(tbl_HRMaster[[#This Row],[EmployeeID]],tbl_ManagerSurvey[[EmployeeID]:[PerformanceRating]],3,FALSE),"Not Found")</f>
        <v>3</v>
      </c>
      <c r="AB464" s="5" t="str">
        <f>IF(tbl_HRMaster[[#This Row],[Attrition]]="Yes","Left","Active")</f>
        <v>Left</v>
      </c>
      <c r="AC464" s="5" t="str">
        <f>_xlfn.IFS(tbl_HRMaster[[#This Row],[Age]]&lt;25,"Under 25",tbl_HRMaster[[#This Row],[Age]]&lt;35,"25-34",tbl_HRMaster[[#This Row],[Age]]&lt;45,"35-44",tbl_HRMaster[[#This Row],[Age]]&lt;55,"45-54",TRUE,"Above 54")</f>
        <v>25-34</v>
      </c>
      <c r="AD464" s="5" t="str">
        <f>_xlfn.IFS(
tbl_HRMaster[[#This Row],[YearsAtCompany]]&lt;2,"&lt; 2 Years",
tbl_HRMaster[[#This Row],[YearsAtCompany]]&lt;5,"2-4 Years",
tbl_HRMaster[[#This Row],[YearsAtCompany]]&lt;10,"5-9 Years",
TRUE,"10+ Years"
)</f>
        <v>&lt; 2 Years</v>
      </c>
      <c r="AE464" s="5">
        <f>IF(tbl_HRMaster[[#This Row],[Attrition]]="Yes",1,0)</f>
        <v>1</v>
      </c>
    </row>
    <row r="465" spans="1:31" x14ac:dyDescent="0.25">
      <c r="A465">
        <v>31</v>
      </c>
      <c r="B465" t="s">
        <v>28</v>
      </c>
      <c r="C465" t="s">
        <v>22</v>
      </c>
      <c r="D465" t="s">
        <v>37</v>
      </c>
      <c r="E465">
        <v>9</v>
      </c>
      <c r="F465">
        <v>4</v>
      </c>
      <c r="G465" t="s">
        <v>37</v>
      </c>
      <c r="H465">
        <v>3940</v>
      </c>
      <c r="I465" t="s">
        <v>34</v>
      </c>
      <c r="J465">
        <v>2</v>
      </c>
      <c r="K465" t="s">
        <v>40</v>
      </c>
      <c r="L465" t="s">
        <v>27</v>
      </c>
      <c r="M465">
        <v>168850</v>
      </c>
      <c r="N465">
        <v>2</v>
      </c>
      <c r="O465">
        <v>14</v>
      </c>
      <c r="P465">
        <v>2</v>
      </c>
      <c r="Q465">
        <v>10</v>
      </c>
      <c r="R465">
        <v>2</v>
      </c>
      <c r="S465">
        <v>1</v>
      </c>
      <c r="T465">
        <v>0</v>
      </c>
      <c r="U465">
        <v>0</v>
      </c>
      <c r="V465">
        <f>COUNTIF(tbl_HRMaster[EmployeeID],tbl_HRMaster[[#This Row],[EmployeeID]])</f>
        <v>1</v>
      </c>
      <c r="W465">
        <f>IFERROR(INDEX(tbl_EmployeeSurvey[EnvironmentSatisfaction],MATCH(tbl_HRMaster[[#This Row],[EmployeeID]],tbl_EmployeeSurvey[EmployeeID],0)),"Not Found")</f>
        <v>1</v>
      </c>
      <c r="X465">
        <f>IFERROR(INDEX(tbl_EmployeeSurvey[JobSatisfaction],MATCH(tbl_HRMaster[[#This Row],[EmployeeID]],tbl_EmployeeSurvey[EmployeeID],0)),"Not Found")</f>
        <v>3</v>
      </c>
      <c r="Y465" s="5">
        <f>IFERROR(INDEX(tbl_EmployeeSurvey[WorkLifeBalance],MATCH(tbl_HRMaster[[#This Row],[EmployeeID]],tbl_EmployeeSurvey[EmployeeID],0)),"Not Found")</f>
        <v>3</v>
      </c>
      <c r="Z465" s="5">
        <f>IFERROR(VLOOKUP(tbl_HRMaster[[#This Row],[EmployeeID]],tbl_ManagerSurvey[[EmployeeID]:[PerformanceRating]],2,FALSE),"Not Found")</f>
        <v>3</v>
      </c>
      <c r="AA465" s="5">
        <f>IFERROR(VLOOKUP(tbl_HRMaster[[#This Row],[EmployeeID]],tbl_ManagerSurvey[[EmployeeID]:[PerformanceRating]],3,FALSE),"Not Found")</f>
        <v>3</v>
      </c>
      <c r="AB465" s="5" t="str">
        <f>IF(tbl_HRMaster[[#This Row],[Attrition]]="Yes","Left","Active")</f>
        <v>Left</v>
      </c>
      <c r="AC465" s="5" t="str">
        <f>_xlfn.IFS(tbl_HRMaster[[#This Row],[Age]]&lt;25,"Under 25",tbl_HRMaster[[#This Row],[Age]]&lt;35,"25-34",tbl_HRMaster[[#This Row],[Age]]&lt;45,"35-44",tbl_HRMaster[[#This Row],[Age]]&lt;55,"45-54",TRUE,"Above 54")</f>
        <v>25-34</v>
      </c>
      <c r="AD465" s="5" t="str">
        <f>_xlfn.IFS(
tbl_HRMaster[[#This Row],[YearsAtCompany]]&lt;2,"&lt; 2 Years",
tbl_HRMaster[[#This Row],[YearsAtCompany]]&lt;5,"2-4 Years",
tbl_HRMaster[[#This Row],[YearsAtCompany]]&lt;10,"5-9 Years",
TRUE,"10+ Years"
)</f>
        <v>&lt; 2 Years</v>
      </c>
      <c r="AE465" s="5">
        <f>IF(tbl_HRMaster[[#This Row],[Attrition]]="Yes",1,0)</f>
        <v>1</v>
      </c>
    </row>
    <row r="466" spans="1:31" x14ac:dyDescent="0.25">
      <c r="A466">
        <v>39</v>
      </c>
      <c r="B466" t="s">
        <v>28</v>
      </c>
      <c r="C466" t="s">
        <v>36</v>
      </c>
      <c r="D466" t="s">
        <v>30</v>
      </c>
      <c r="E466">
        <v>2</v>
      </c>
      <c r="F466">
        <v>4</v>
      </c>
      <c r="G466" t="s">
        <v>38</v>
      </c>
      <c r="H466">
        <v>775</v>
      </c>
      <c r="I466" t="s">
        <v>34</v>
      </c>
      <c r="J466">
        <v>2</v>
      </c>
      <c r="K466" t="s">
        <v>42</v>
      </c>
      <c r="L466" t="s">
        <v>32</v>
      </c>
      <c r="M466">
        <v>43810</v>
      </c>
      <c r="N466">
        <v>2</v>
      </c>
      <c r="O466">
        <v>15</v>
      </c>
      <c r="P466">
        <v>2</v>
      </c>
      <c r="Q466">
        <v>11</v>
      </c>
      <c r="R466">
        <v>1</v>
      </c>
      <c r="S466">
        <v>1</v>
      </c>
      <c r="T466">
        <v>0</v>
      </c>
      <c r="U466">
        <v>0</v>
      </c>
      <c r="V466">
        <f>COUNTIF(tbl_HRMaster[EmployeeID],tbl_HRMaster[[#This Row],[EmployeeID]])</f>
        <v>1</v>
      </c>
      <c r="W466">
        <f>IFERROR(INDEX(tbl_EmployeeSurvey[EnvironmentSatisfaction],MATCH(tbl_HRMaster[[#This Row],[EmployeeID]],tbl_EmployeeSurvey[EmployeeID],0)),"Not Found")</f>
        <v>1</v>
      </c>
      <c r="X466">
        <f>IFERROR(INDEX(tbl_EmployeeSurvey[JobSatisfaction],MATCH(tbl_HRMaster[[#This Row],[EmployeeID]],tbl_EmployeeSurvey[EmployeeID],0)),"Not Found")</f>
        <v>1</v>
      </c>
      <c r="Y466" s="5">
        <f>IFERROR(INDEX(tbl_EmployeeSurvey[WorkLifeBalance],MATCH(tbl_HRMaster[[#This Row],[EmployeeID]],tbl_EmployeeSurvey[EmployeeID],0)),"Not Found")</f>
        <v>4</v>
      </c>
      <c r="Z466" s="5">
        <f>IFERROR(VLOOKUP(tbl_HRMaster[[#This Row],[EmployeeID]],tbl_ManagerSurvey[[EmployeeID]:[PerformanceRating]],2,FALSE),"Not Found")</f>
        <v>2</v>
      </c>
      <c r="AA466" s="5">
        <f>IFERROR(VLOOKUP(tbl_HRMaster[[#This Row],[EmployeeID]],tbl_ManagerSurvey[[EmployeeID]:[PerformanceRating]],3,FALSE),"Not Found")</f>
        <v>3</v>
      </c>
      <c r="AB466" s="5" t="str">
        <f>IF(tbl_HRMaster[[#This Row],[Attrition]]="Yes","Left","Active")</f>
        <v>Left</v>
      </c>
      <c r="AC466" s="5" t="str">
        <f>_xlfn.IFS(tbl_HRMaster[[#This Row],[Age]]&lt;25,"Under 25",tbl_HRMaster[[#This Row],[Age]]&lt;35,"25-34",tbl_HRMaster[[#This Row],[Age]]&lt;45,"35-44",tbl_HRMaster[[#This Row],[Age]]&lt;55,"45-54",TRUE,"Above 54")</f>
        <v>35-44</v>
      </c>
      <c r="AD466" s="5" t="str">
        <f>_xlfn.IFS(
tbl_HRMaster[[#This Row],[YearsAtCompany]]&lt;2,"&lt; 2 Years",
tbl_HRMaster[[#This Row],[YearsAtCompany]]&lt;5,"2-4 Years",
tbl_HRMaster[[#This Row],[YearsAtCompany]]&lt;10,"5-9 Years",
TRUE,"10+ Years"
)</f>
        <v>&lt; 2 Years</v>
      </c>
      <c r="AE466" s="5">
        <f>IF(tbl_HRMaster[[#This Row],[Attrition]]="Yes",1,0)</f>
        <v>1</v>
      </c>
    </row>
    <row r="467" spans="1:31" x14ac:dyDescent="0.25">
      <c r="A467">
        <v>39</v>
      </c>
      <c r="B467" t="s">
        <v>28</v>
      </c>
      <c r="C467" t="s">
        <v>36</v>
      </c>
      <c r="D467" t="s">
        <v>30</v>
      </c>
      <c r="E467">
        <v>2</v>
      </c>
      <c r="F467">
        <v>4</v>
      </c>
      <c r="G467" t="s">
        <v>38</v>
      </c>
      <c r="H467">
        <v>2245</v>
      </c>
      <c r="I467" t="s">
        <v>34</v>
      </c>
      <c r="J467">
        <v>2</v>
      </c>
      <c r="K467" t="s">
        <v>42</v>
      </c>
      <c r="L467" t="s">
        <v>32</v>
      </c>
      <c r="M467">
        <v>43810</v>
      </c>
      <c r="N467">
        <v>2</v>
      </c>
      <c r="O467">
        <v>15</v>
      </c>
      <c r="P467">
        <v>2</v>
      </c>
      <c r="Q467">
        <v>11</v>
      </c>
      <c r="R467">
        <v>1</v>
      </c>
      <c r="S467">
        <v>1</v>
      </c>
      <c r="T467">
        <v>0</v>
      </c>
      <c r="U467">
        <v>0</v>
      </c>
      <c r="V467">
        <f>COUNTIF(tbl_HRMaster[EmployeeID],tbl_HRMaster[[#This Row],[EmployeeID]])</f>
        <v>1</v>
      </c>
      <c r="W467">
        <f>IFERROR(INDEX(tbl_EmployeeSurvey[EnvironmentSatisfaction],MATCH(tbl_HRMaster[[#This Row],[EmployeeID]],tbl_EmployeeSurvey[EmployeeID],0)),"Not Found")</f>
        <v>1</v>
      </c>
      <c r="X467">
        <f>IFERROR(INDEX(tbl_EmployeeSurvey[JobSatisfaction],MATCH(tbl_HRMaster[[#This Row],[EmployeeID]],tbl_EmployeeSurvey[EmployeeID],0)),"Not Found")</f>
        <v>1</v>
      </c>
      <c r="Y467" s="5">
        <f>IFERROR(INDEX(tbl_EmployeeSurvey[WorkLifeBalance],MATCH(tbl_HRMaster[[#This Row],[EmployeeID]],tbl_EmployeeSurvey[EmployeeID],0)),"Not Found")</f>
        <v>4</v>
      </c>
      <c r="Z467" s="5">
        <f>IFERROR(VLOOKUP(tbl_HRMaster[[#This Row],[EmployeeID]],tbl_ManagerSurvey[[EmployeeID]:[PerformanceRating]],2,FALSE),"Not Found")</f>
        <v>2</v>
      </c>
      <c r="AA467" s="5">
        <f>IFERROR(VLOOKUP(tbl_HRMaster[[#This Row],[EmployeeID]],tbl_ManagerSurvey[[EmployeeID]:[PerformanceRating]],3,FALSE),"Not Found")</f>
        <v>3</v>
      </c>
      <c r="AB467" s="5" t="str">
        <f>IF(tbl_HRMaster[[#This Row],[Attrition]]="Yes","Left","Active")</f>
        <v>Left</v>
      </c>
      <c r="AC467" s="5" t="str">
        <f>_xlfn.IFS(tbl_HRMaster[[#This Row],[Age]]&lt;25,"Under 25",tbl_HRMaster[[#This Row],[Age]]&lt;35,"25-34",tbl_HRMaster[[#This Row],[Age]]&lt;45,"35-44",tbl_HRMaster[[#This Row],[Age]]&lt;55,"45-54",TRUE,"Above 54")</f>
        <v>35-44</v>
      </c>
      <c r="AD467" s="5" t="str">
        <f>_xlfn.IFS(
tbl_HRMaster[[#This Row],[YearsAtCompany]]&lt;2,"&lt; 2 Years",
tbl_HRMaster[[#This Row],[YearsAtCompany]]&lt;5,"2-4 Years",
tbl_HRMaster[[#This Row],[YearsAtCompany]]&lt;10,"5-9 Years",
TRUE,"10+ Years"
)</f>
        <v>&lt; 2 Years</v>
      </c>
      <c r="AE467" s="5">
        <f>IF(tbl_HRMaster[[#This Row],[Attrition]]="Yes",1,0)</f>
        <v>1</v>
      </c>
    </row>
    <row r="468" spans="1:31" x14ac:dyDescent="0.25">
      <c r="A468">
        <v>39</v>
      </c>
      <c r="B468" t="s">
        <v>28</v>
      </c>
      <c r="C468" t="s">
        <v>36</v>
      </c>
      <c r="D468" t="s">
        <v>30</v>
      </c>
      <c r="E468">
        <v>2</v>
      </c>
      <c r="F468">
        <v>4</v>
      </c>
      <c r="G468" t="s">
        <v>38</v>
      </c>
      <c r="H468">
        <v>3715</v>
      </c>
      <c r="I468" t="s">
        <v>34</v>
      </c>
      <c r="J468">
        <v>2</v>
      </c>
      <c r="K468" t="s">
        <v>42</v>
      </c>
      <c r="L468" t="s">
        <v>32</v>
      </c>
      <c r="M468">
        <v>43810</v>
      </c>
      <c r="N468">
        <v>2</v>
      </c>
      <c r="O468">
        <v>15</v>
      </c>
      <c r="P468">
        <v>2</v>
      </c>
      <c r="Q468">
        <v>11</v>
      </c>
      <c r="R468">
        <v>1</v>
      </c>
      <c r="S468">
        <v>1</v>
      </c>
      <c r="T468">
        <v>0</v>
      </c>
      <c r="U468">
        <v>0</v>
      </c>
      <c r="V468">
        <f>COUNTIF(tbl_HRMaster[EmployeeID],tbl_HRMaster[[#This Row],[EmployeeID]])</f>
        <v>1</v>
      </c>
      <c r="W468">
        <f>IFERROR(INDEX(tbl_EmployeeSurvey[EnvironmentSatisfaction],MATCH(tbl_HRMaster[[#This Row],[EmployeeID]],tbl_EmployeeSurvey[EmployeeID],0)),"Not Found")</f>
        <v>1</v>
      </c>
      <c r="X468">
        <f>IFERROR(INDEX(tbl_EmployeeSurvey[JobSatisfaction],MATCH(tbl_HRMaster[[#This Row],[EmployeeID]],tbl_EmployeeSurvey[EmployeeID],0)),"Not Found")</f>
        <v>1</v>
      </c>
      <c r="Y468" s="5">
        <f>IFERROR(INDEX(tbl_EmployeeSurvey[WorkLifeBalance],MATCH(tbl_HRMaster[[#This Row],[EmployeeID]],tbl_EmployeeSurvey[EmployeeID],0)),"Not Found")</f>
        <v>4</v>
      </c>
      <c r="Z468" s="5">
        <f>IFERROR(VLOOKUP(tbl_HRMaster[[#This Row],[EmployeeID]],tbl_ManagerSurvey[[EmployeeID]:[PerformanceRating]],2,FALSE),"Not Found")</f>
        <v>2</v>
      </c>
      <c r="AA468" s="5">
        <f>IFERROR(VLOOKUP(tbl_HRMaster[[#This Row],[EmployeeID]],tbl_ManagerSurvey[[EmployeeID]:[PerformanceRating]],3,FALSE),"Not Found")</f>
        <v>3</v>
      </c>
      <c r="AB468" s="5" t="str">
        <f>IF(tbl_HRMaster[[#This Row],[Attrition]]="Yes","Left","Active")</f>
        <v>Left</v>
      </c>
      <c r="AC468" s="5" t="str">
        <f>_xlfn.IFS(tbl_HRMaster[[#This Row],[Age]]&lt;25,"Under 25",tbl_HRMaster[[#This Row],[Age]]&lt;35,"25-34",tbl_HRMaster[[#This Row],[Age]]&lt;45,"35-44",tbl_HRMaster[[#This Row],[Age]]&lt;55,"45-54",TRUE,"Above 54")</f>
        <v>35-44</v>
      </c>
      <c r="AD468" s="5" t="str">
        <f>_xlfn.IFS(
tbl_HRMaster[[#This Row],[YearsAtCompany]]&lt;2,"&lt; 2 Years",
tbl_HRMaster[[#This Row],[YearsAtCompany]]&lt;5,"2-4 Years",
tbl_HRMaster[[#This Row],[YearsAtCompany]]&lt;10,"5-9 Years",
TRUE,"10+ Years"
)</f>
        <v>&lt; 2 Years</v>
      </c>
      <c r="AE468" s="5">
        <f>IF(tbl_HRMaster[[#This Row],[Attrition]]="Yes",1,0)</f>
        <v>1</v>
      </c>
    </row>
    <row r="469" spans="1:31" x14ac:dyDescent="0.25">
      <c r="A469">
        <v>44</v>
      </c>
      <c r="B469" t="s">
        <v>21</v>
      </c>
      <c r="C469" t="s">
        <v>29</v>
      </c>
      <c r="D469" t="s">
        <v>30</v>
      </c>
      <c r="E469">
        <v>5</v>
      </c>
      <c r="F469">
        <v>3</v>
      </c>
      <c r="G469" t="s">
        <v>24</v>
      </c>
      <c r="H469">
        <v>794</v>
      </c>
      <c r="I469" t="s">
        <v>25</v>
      </c>
      <c r="J469">
        <v>5</v>
      </c>
      <c r="K469" t="s">
        <v>42</v>
      </c>
      <c r="L469" t="s">
        <v>27</v>
      </c>
      <c r="M469">
        <v>43820</v>
      </c>
      <c r="N469">
        <v>7</v>
      </c>
      <c r="O469">
        <v>16</v>
      </c>
      <c r="P469">
        <v>2</v>
      </c>
      <c r="Q469">
        <v>11</v>
      </c>
      <c r="R469">
        <v>2</v>
      </c>
      <c r="S469">
        <v>1</v>
      </c>
      <c r="T469">
        <v>0</v>
      </c>
      <c r="U469">
        <v>0</v>
      </c>
      <c r="V469">
        <f>COUNTIF(tbl_HRMaster[EmployeeID],tbl_HRMaster[[#This Row],[EmployeeID]])</f>
        <v>1</v>
      </c>
      <c r="W469">
        <f>IFERROR(INDEX(tbl_EmployeeSurvey[EnvironmentSatisfaction],MATCH(tbl_HRMaster[[#This Row],[EmployeeID]],tbl_EmployeeSurvey[EmployeeID],0)),"Not Found")</f>
        <v>1</v>
      </c>
      <c r="X469">
        <f>IFERROR(INDEX(tbl_EmployeeSurvey[JobSatisfaction],MATCH(tbl_HRMaster[[#This Row],[EmployeeID]],tbl_EmployeeSurvey[EmployeeID],0)),"Not Found")</f>
        <v>3</v>
      </c>
      <c r="Y469" s="5">
        <f>IFERROR(INDEX(tbl_EmployeeSurvey[WorkLifeBalance],MATCH(tbl_HRMaster[[#This Row],[EmployeeID]],tbl_EmployeeSurvey[EmployeeID],0)),"Not Found")</f>
        <v>2</v>
      </c>
      <c r="Z469" s="5">
        <f>IFERROR(VLOOKUP(tbl_HRMaster[[#This Row],[EmployeeID]],tbl_ManagerSurvey[[EmployeeID]:[PerformanceRating]],2,FALSE),"Not Found")</f>
        <v>3</v>
      </c>
      <c r="AA469" s="5">
        <f>IFERROR(VLOOKUP(tbl_HRMaster[[#This Row],[EmployeeID]],tbl_ManagerSurvey[[EmployeeID]:[PerformanceRating]],3,FALSE),"Not Found")</f>
        <v>3</v>
      </c>
      <c r="AB469" s="5" t="str">
        <f>IF(tbl_HRMaster[[#This Row],[Attrition]]="Yes","Left","Active")</f>
        <v>Active</v>
      </c>
      <c r="AC469" s="5" t="str">
        <f>_xlfn.IFS(tbl_HRMaster[[#This Row],[Age]]&lt;25,"Under 25",tbl_HRMaster[[#This Row],[Age]]&lt;35,"25-34",tbl_HRMaster[[#This Row],[Age]]&lt;45,"35-44",tbl_HRMaster[[#This Row],[Age]]&lt;55,"45-54",TRUE,"Above 54")</f>
        <v>35-44</v>
      </c>
      <c r="AD469" s="5" t="str">
        <f>_xlfn.IFS(
tbl_HRMaster[[#This Row],[YearsAtCompany]]&lt;2,"&lt; 2 Years",
tbl_HRMaster[[#This Row],[YearsAtCompany]]&lt;5,"2-4 Years",
tbl_HRMaster[[#This Row],[YearsAtCompany]]&lt;10,"5-9 Years",
TRUE,"10+ Years"
)</f>
        <v>&lt; 2 Years</v>
      </c>
      <c r="AE469" s="5">
        <f>IF(tbl_HRMaster[[#This Row],[Attrition]]="Yes",1,0)</f>
        <v>0</v>
      </c>
    </row>
    <row r="470" spans="1:31" x14ac:dyDescent="0.25">
      <c r="A470">
        <v>44</v>
      </c>
      <c r="B470" t="s">
        <v>21</v>
      </c>
      <c r="C470" t="s">
        <v>29</v>
      </c>
      <c r="D470" t="s">
        <v>30</v>
      </c>
      <c r="E470">
        <v>5</v>
      </c>
      <c r="F470">
        <v>3</v>
      </c>
      <c r="G470" t="s">
        <v>24</v>
      </c>
      <c r="H470">
        <v>2264</v>
      </c>
      <c r="I470" t="s">
        <v>25</v>
      </c>
      <c r="J470">
        <v>5</v>
      </c>
      <c r="K470" t="s">
        <v>42</v>
      </c>
      <c r="L470" t="s">
        <v>27</v>
      </c>
      <c r="M470">
        <v>43820</v>
      </c>
      <c r="N470">
        <v>7</v>
      </c>
      <c r="O470">
        <v>16</v>
      </c>
      <c r="P470">
        <v>2</v>
      </c>
      <c r="Q470">
        <v>11</v>
      </c>
      <c r="R470">
        <v>2</v>
      </c>
      <c r="S470">
        <v>1</v>
      </c>
      <c r="T470">
        <v>0</v>
      </c>
      <c r="U470">
        <v>0</v>
      </c>
      <c r="V470">
        <f>COUNTIF(tbl_HRMaster[EmployeeID],tbl_HRMaster[[#This Row],[EmployeeID]])</f>
        <v>1</v>
      </c>
      <c r="W470">
        <f>IFERROR(INDEX(tbl_EmployeeSurvey[EnvironmentSatisfaction],MATCH(tbl_HRMaster[[#This Row],[EmployeeID]],tbl_EmployeeSurvey[EmployeeID],0)),"Not Found")</f>
        <v>1</v>
      </c>
      <c r="X470">
        <f>IFERROR(INDEX(tbl_EmployeeSurvey[JobSatisfaction],MATCH(tbl_HRMaster[[#This Row],[EmployeeID]],tbl_EmployeeSurvey[EmployeeID],0)),"Not Found")</f>
        <v>3</v>
      </c>
      <c r="Y470" s="5">
        <f>IFERROR(INDEX(tbl_EmployeeSurvey[WorkLifeBalance],MATCH(tbl_HRMaster[[#This Row],[EmployeeID]],tbl_EmployeeSurvey[EmployeeID],0)),"Not Found")</f>
        <v>2</v>
      </c>
      <c r="Z470" s="5">
        <f>IFERROR(VLOOKUP(tbl_HRMaster[[#This Row],[EmployeeID]],tbl_ManagerSurvey[[EmployeeID]:[PerformanceRating]],2,FALSE),"Not Found")</f>
        <v>3</v>
      </c>
      <c r="AA470" s="5">
        <f>IFERROR(VLOOKUP(tbl_HRMaster[[#This Row],[EmployeeID]],tbl_ManagerSurvey[[EmployeeID]:[PerformanceRating]],3,FALSE),"Not Found")</f>
        <v>3</v>
      </c>
      <c r="AB470" s="5" t="str">
        <f>IF(tbl_HRMaster[[#This Row],[Attrition]]="Yes","Left","Active")</f>
        <v>Active</v>
      </c>
      <c r="AC470" s="5" t="str">
        <f>_xlfn.IFS(tbl_HRMaster[[#This Row],[Age]]&lt;25,"Under 25",tbl_HRMaster[[#This Row],[Age]]&lt;35,"25-34",tbl_HRMaster[[#This Row],[Age]]&lt;45,"35-44",tbl_HRMaster[[#This Row],[Age]]&lt;55,"45-54",TRUE,"Above 54")</f>
        <v>35-44</v>
      </c>
      <c r="AD470" s="5" t="str">
        <f>_xlfn.IFS(
tbl_HRMaster[[#This Row],[YearsAtCompany]]&lt;2,"&lt; 2 Years",
tbl_HRMaster[[#This Row],[YearsAtCompany]]&lt;5,"2-4 Years",
tbl_HRMaster[[#This Row],[YearsAtCompany]]&lt;10,"5-9 Years",
TRUE,"10+ Years"
)</f>
        <v>&lt; 2 Years</v>
      </c>
      <c r="AE470" s="5">
        <f>IF(tbl_HRMaster[[#This Row],[Attrition]]="Yes",1,0)</f>
        <v>0</v>
      </c>
    </row>
    <row r="471" spans="1:31" x14ac:dyDescent="0.25">
      <c r="A471">
        <v>44</v>
      </c>
      <c r="B471" t="s">
        <v>21</v>
      </c>
      <c r="C471" t="s">
        <v>29</v>
      </c>
      <c r="D471" t="s">
        <v>30</v>
      </c>
      <c r="E471">
        <v>5</v>
      </c>
      <c r="F471">
        <v>3</v>
      </c>
      <c r="G471" t="s">
        <v>24</v>
      </c>
      <c r="H471">
        <v>3734</v>
      </c>
      <c r="I471" t="s">
        <v>25</v>
      </c>
      <c r="J471">
        <v>5</v>
      </c>
      <c r="K471" t="s">
        <v>42</v>
      </c>
      <c r="L471" t="s">
        <v>27</v>
      </c>
      <c r="M471">
        <v>43820</v>
      </c>
      <c r="N471">
        <v>7</v>
      </c>
      <c r="O471">
        <v>16</v>
      </c>
      <c r="P471">
        <v>2</v>
      </c>
      <c r="Q471">
        <v>11</v>
      </c>
      <c r="R471">
        <v>2</v>
      </c>
      <c r="S471">
        <v>1</v>
      </c>
      <c r="T471">
        <v>0</v>
      </c>
      <c r="U471">
        <v>0</v>
      </c>
      <c r="V471">
        <f>COUNTIF(tbl_HRMaster[EmployeeID],tbl_HRMaster[[#This Row],[EmployeeID]])</f>
        <v>1</v>
      </c>
      <c r="W471">
        <f>IFERROR(INDEX(tbl_EmployeeSurvey[EnvironmentSatisfaction],MATCH(tbl_HRMaster[[#This Row],[EmployeeID]],tbl_EmployeeSurvey[EmployeeID],0)),"Not Found")</f>
        <v>1</v>
      </c>
      <c r="X471">
        <f>IFERROR(INDEX(tbl_EmployeeSurvey[JobSatisfaction],MATCH(tbl_HRMaster[[#This Row],[EmployeeID]],tbl_EmployeeSurvey[EmployeeID],0)),"Not Found")</f>
        <v>3</v>
      </c>
      <c r="Y471" s="5">
        <f>IFERROR(INDEX(tbl_EmployeeSurvey[WorkLifeBalance],MATCH(tbl_HRMaster[[#This Row],[EmployeeID]],tbl_EmployeeSurvey[EmployeeID],0)),"Not Found")</f>
        <v>2</v>
      </c>
      <c r="Z471" s="5">
        <f>IFERROR(VLOOKUP(tbl_HRMaster[[#This Row],[EmployeeID]],tbl_ManagerSurvey[[EmployeeID]:[PerformanceRating]],2,FALSE),"Not Found")</f>
        <v>3</v>
      </c>
      <c r="AA471" s="5">
        <f>IFERROR(VLOOKUP(tbl_HRMaster[[#This Row],[EmployeeID]],tbl_ManagerSurvey[[EmployeeID]:[PerformanceRating]],3,FALSE),"Not Found")</f>
        <v>3</v>
      </c>
      <c r="AB471" s="5" t="str">
        <f>IF(tbl_HRMaster[[#This Row],[Attrition]]="Yes","Left","Active")</f>
        <v>Active</v>
      </c>
      <c r="AC471" s="5" t="str">
        <f>_xlfn.IFS(tbl_HRMaster[[#This Row],[Age]]&lt;25,"Under 25",tbl_HRMaster[[#This Row],[Age]]&lt;35,"25-34",tbl_HRMaster[[#This Row],[Age]]&lt;45,"35-44",tbl_HRMaster[[#This Row],[Age]]&lt;55,"45-54",TRUE,"Above 54")</f>
        <v>35-44</v>
      </c>
      <c r="AD471" s="5" t="str">
        <f>_xlfn.IFS(
tbl_HRMaster[[#This Row],[YearsAtCompany]]&lt;2,"&lt; 2 Years",
tbl_HRMaster[[#This Row],[YearsAtCompany]]&lt;5,"2-4 Years",
tbl_HRMaster[[#This Row],[YearsAtCompany]]&lt;10,"5-9 Years",
TRUE,"10+ Years"
)</f>
        <v>&lt; 2 Years</v>
      </c>
      <c r="AE471" s="5">
        <f>IF(tbl_HRMaster[[#This Row],[Attrition]]="Yes",1,0)</f>
        <v>0</v>
      </c>
    </row>
    <row r="472" spans="1:31" x14ac:dyDescent="0.25">
      <c r="A472">
        <v>40</v>
      </c>
      <c r="B472" t="s">
        <v>21</v>
      </c>
      <c r="C472" t="s">
        <v>22</v>
      </c>
      <c r="D472" t="s">
        <v>30</v>
      </c>
      <c r="E472">
        <v>1</v>
      </c>
      <c r="F472">
        <v>4</v>
      </c>
      <c r="G472" t="s">
        <v>38</v>
      </c>
      <c r="H472">
        <v>427</v>
      </c>
      <c r="I472" t="s">
        <v>34</v>
      </c>
      <c r="J472">
        <v>2</v>
      </c>
      <c r="K472" t="s">
        <v>31</v>
      </c>
      <c r="L472" t="s">
        <v>41</v>
      </c>
      <c r="M472">
        <v>192320</v>
      </c>
      <c r="N472">
        <v>2</v>
      </c>
      <c r="O472">
        <v>14</v>
      </c>
      <c r="P472">
        <v>1</v>
      </c>
      <c r="Q472">
        <v>11</v>
      </c>
      <c r="R472">
        <v>3</v>
      </c>
      <c r="S472">
        <v>1</v>
      </c>
      <c r="T472">
        <v>0</v>
      </c>
      <c r="U472">
        <v>0</v>
      </c>
      <c r="V472">
        <f>COUNTIF(tbl_HRMaster[EmployeeID],tbl_HRMaster[[#This Row],[EmployeeID]])</f>
        <v>1</v>
      </c>
      <c r="W472">
        <f>IFERROR(INDEX(tbl_EmployeeSurvey[EnvironmentSatisfaction],MATCH(tbl_HRMaster[[#This Row],[EmployeeID]],tbl_EmployeeSurvey[EmployeeID],0)),"Not Found")</f>
        <v>1</v>
      </c>
      <c r="X472">
        <f>IFERROR(INDEX(tbl_EmployeeSurvey[JobSatisfaction],MATCH(tbl_HRMaster[[#This Row],[EmployeeID]],tbl_EmployeeSurvey[EmployeeID],0)),"Not Found")</f>
        <v>2</v>
      </c>
      <c r="Y472" s="5">
        <f>IFERROR(INDEX(tbl_EmployeeSurvey[WorkLifeBalance],MATCH(tbl_HRMaster[[#This Row],[EmployeeID]],tbl_EmployeeSurvey[EmployeeID],0)),"Not Found")</f>
        <v>2</v>
      </c>
      <c r="Z472" s="5">
        <f>IFERROR(VLOOKUP(tbl_HRMaster[[#This Row],[EmployeeID]],tbl_ManagerSurvey[[EmployeeID]:[PerformanceRating]],2,FALSE),"Not Found")</f>
        <v>3</v>
      </c>
      <c r="AA472" s="5">
        <f>IFERROR(VLOOKUP(tbl_HRMaster[[#This Row],[EmployeeID]],tbl_ManagerSurvey[[EmployeeID]:[PerformanceRating]],3,FALSE),"Not Found")</f>
        <v>3</v>
      </c>
      <c r="AB472" s="5" t="str">
        <f>IF(tbl_HRMaster[[#This Row],[Attrition]]="Yes","Left","Active")</f>
        <v>Active</v>
      </c>
      <c r="AC472" s="5" t="str">
        <f>_xlfn.IFS(tbl_HRMaster[[#This Row],[Age]]&lt;25,"Under 25",tbl_HRMaster[[#This Row],[Age]]&lt;35,"25-34",tbl_HRMaster[[#This Row],[Age]]&lt;45,"35-44",tbl_HRMaster[[#This Row],[Age]]&lt;55,"45-54",TRUE,"Above 54")</f>
        <v>35-44</v>
      </c>
      <c r="AD472" s="5" t="str">
        <f>_xlfn.IFS(
tbl_HRMaster[[#This Row],[YearsAtCompany]]&lt;2,"&lt; 2 Years",
tbl_HRMaster[[#This Row],[YearsAtCompany]]&lt;5,"2-4 Years",
tbl_HRMaster[[#This Row],[YearsAtCompany]]&lt;10,"5-9 Years",
TRUE,"10+ Years"
)</f>
        <v>&lt; 2 Years</v>
      </c>
      <c r="AE472" s="5">
        <f>IF(tbl_HRMaster[[#This Row],[Attrition]]="Yes",1,0)</f>
        <v>0</v>
      </c>
    </row>
    <row r="473" spans="1:31" x14ac:dyDescent="0.25">
      <c r="A473">
        <v>40</v>
      </c>
      <c r="B473" t="s">
        <v>21</v>
      </c>
      <c r="C473" t="s">
        <v>22</v>
      </c>
      <c r="D473" t="s">
        <v>30</v>
      </c>
      <c r="E473">
        <v>1</v>
      </c>
      <c r="F473">
        <v>4</v>
      </c>
      <c r="G473" t="s">
        <v>38</v>
      </c>
      <c r="H473">
        <v>1897</v>
      </c>
      <c r="I473" t="s">
        <v>34</v>
      </c>
      <c r="J473">
        <v>2</v>
      </c>
      <c r="K473" t="s">
        <v>31</v>
      </c>
      <c r="L473" t="s">
        <v>41</v>
      </c>
      <c r="M473">
        <v>192320</v>
      </c>
      <c r="N473">
        <v>2</v>
      </c>
      <c r="O473">
        <v>14</v>
      </c>
      <c r="P473">
        <v>1</v>
      </c>
      <c r="Q473">
        <v>11</v>
      </c>
      <c r="R473">
        <v>3</v>
      </c>
      <c r="S473">
        <v>1</v>
      </c>
      <c r="T473">
        <v>0</v>
      </c>
      <c r="U473">
        <v>0</v>
      </c>
      <c r="V473">
        <f>COUNTIF(tbl_HRMaster[EmployeeID],tbl_HRMaster[[#This Row],[EmployeeID]])</f>
        <v>1</v>
      </c>
      <c r="W473">
        <f>IFERROR(INDEX(tbl_EmployeeSurvey[EnvironmentSatisfaction],MATCH(tbl_HRMaster[[#This Row],[EmployeeID]],tbl_EmployeeSurvey[EmployeeID],0)),"Not Found")</f>
        <v>1</v>
      </c>
      <c r="X473">
        <f>IFERROR(INDEX(tbl_EmployeeSurvey[JobSatisfaction],MATCH(tbl_HRMaster[[#This Row],[EmployeeID]],tbl_EmployeeSurvey[EmployeeID],0)),"Not Found")</f>
        <v>2</v>
      </c>
      <c r="Y473" s="5">
        <f>IFERROR(INDEX(tbl_EmployeeSurvey[WorkLifeBalance],MATCH(tbl_HRMaster[[#This Row],[EmployeeID]],tbl_EmployeeSurvey[EmployeeID],0)),"Not Found")</f>
        <v>2</v>
      </c>
      <c r="Z473" s="5">
        <f>IFERROR(VLOOKUP(tbl_HRMaster[[#This Row],[EmployeeID]],tbl_ManagerSurvey[[EmployeeID]:[PerformanceRating]],2,FALSE),"Not Found")</f>
        <v>3</v>
      </c>
      <c r="AA473" s="5">
        <f>IFERROR(VLOOKUP(tbl_HRMaster[[#This Row],[EmployeeID]],tbl_ManagerSurvey[[EmployeeID]:[PerformanceRating]],3,FALSE),"Not Found")</f>
        <v>3</v>
      </c>
      <c r="AB473" s="5" t="str">
        <f>IF(tbl_HRMaster[[#This Row],[Attrition]]="Yes","Left","Active")</f>
        <v>Active</v>
      </c>
      <c r="AC473" s="5" t="str">
        <f>_xlfn.IFS(tbl_HRMaster[[#This Row],[Age]]&lt;25,"Under 25",tbl_HRMaster[[#This Row],[Age]]&lt;35,"25-34",tbl_HRMaster[[#This Row],[Age]]&lt;45,"35-44",tbl_HRMaster[[#This Row],[Age]]&lt;55,"45-54",TRUE,"Above 54")</f>
        <v>35-44</v>
      </c>
      <c r="AD473" s="5" t="str">
        <f>_xlfn.IFS(
tbl_HRMaster[[#This Row],[YearsAtCompany]]&lt;2,"&lt; 2 Years",
tbl_HRMaster[[#This Row],[YearsAtCompany]]&lt;5,"2-4 Years",
tbl_HRMaster[[#This Row],[YearsAtCompany]]&lt;10,"5-9 Years",
TRUE,"10+ Years"
)</f>
        <v>&lt; 2 Years</v>
      </c>
      <c r="AE473" s="5">
        <f>IF(tbl_HRMaster[[#This Row],[Attrition]]="Yes",1,0)</f>
        <v>0</v>
      </c>
    </row>
    <row r="474" spans="1:31" x14ac:dyDescent="0.25">
      <c r="A474">
        <v>40</v>
      </c>
      <c r="B474" t="s">
        <v>21</v>
      </c>
      <c r="C474" t="s">
        <v>22</v>
      </c>
      <c r="D474" t="s">
        <v>30</v>
      </c>
      <c r="E474">
        <v>1</v>
      </c>
      <c r="F474">
        <v>4</v>
      </c>
      <c r="G474" t="s">
        <v>38</v>
      </c>
      <c r="H474">
        <v>3367</v>
      </c>
      <c r="I474" t="s">
        <v>34</v>
      </c>
      <c r="J474">
        <v>2</v>
      </c>
      <c r="K474" t="s">
        <v>31</v>
      </c>
      <c r="L474" t="s">
        <v>41</v>
      </c>
      <c r="M474">
        <v>192320</v>
      </c>
      <c r="N474">
        <v>2</v>
      </c>
      <c r="O474">
        <v>14</v>
      </c>
      <c r="P474">
        <v>1</v>
      </c>
      <c r="Q474">
        <v>11</v>
      </c>
      <c r="R474">
        <v>3</v>
      </c>
      <c r="S474">
        <v>1</v>
      </c>
      <c r="T474">
        <v>0</v>
      </c>
      <c r="U474">
        <v>0</v>
      </c>
      <c r="V474">
        <f>COUNTIF(tbl_HRMaster[EmployeeID],tbl_HRMaster[[#This Row],[EmployeeID]])</f>
        <v>1</v>
      </c>
      <c r="W474">
        <f>IFERROR(INDEX(tbl_EmployeeSurvey[EnvironmentSatisfaction],MATCH(tbl_HRMaster[[#This Row],[EmployeeID]],tbl_EmployeeSurvey[EmployeeID],0)),"Not Found")</f>
        <v>1</v>
      </c>
      <c r="X474">
        <f>IFERROR(INDEX(tbl_EmployeeSurvey[JobSatisfaction],MATCH(tbl_HRMaster[[#This Row],[EmployeeID]],tbl_EmployeeSurvey[EmployeeID],0)),"Not Found")</f>
        <v>2</v>
      </c>
      <c r="Y474" s="5">
        <f>IFERROR(INDEX(tbl_EmployeeSurvey[WorkLifeBalance],MATCH(tbl_HRMaster[[#This Row],[EmployeeID]],tbl_EmployeeSurvey[EmployeeID],0)),"Not Found")</f>
        <v>2</v>
      </c>
      <c r="Z474" s="5">
        <f>IFERROR(VLOOKUP(tbl_HRMaster[[#This Row],[EmployeeID]],tbl_ManagerSurvey[[EmployeeID]:[PerformanceRating]],2,FALSE),"Not Found")</f>
        <v>3</v>
      </c>
      <c r="AA474" s="5">
        <f>IFERROR(VLOOKUP(tbl_HRMaster[[#This Row],[EmployeeID]],tbl_ManagerSurvey[[EmployeeID]:[PerformanceRating]],3,FALSE),"Not Found")</f>
        <v>3</v>
      </c>
      <c r="AB474" s="5" t="str">
        <f>IF(tbl_HRMaster[[#This Row],[Attrition]]="Yes","Left","Active")</f>
        <v>Active</v>
      </c>
      <c r="AC474" s="5" t="str">
        <f>_xlfn.IFS(tbl_HRMaster[[#This Row],[Age]]&lt;25,"Under 25",tbl_HRMaster[[#This Row],[Age]]&lt;35,"25-34",tbl_HRMaster[[#This Row],[Age]]&lt;45,"35-44",tbl_HRMaster[[#This Row],[Age]]&lt;55,"45-54",TRUE,"Above 54")</f>
        <v>35-44</v>
      </c>
      <c r="AD474" s="5" t="str">
        <f>_xlfn.IFS(
tbl_HRMaster[[#This Row],[YearsAtCompany]]&lt;2,"&lt; 2 Years",
tbl_HRMaster[[#This Row],[YearsAtCompany]]&lt;5,"2-4 Years",
tbl_HRMaster[[#This Row],[YearsAtCompany]]&lt;10,"5-9 Years",
TRUE,"10+ Years"
)</f>
        <v>&lt; 2 Years</v>
      </c>
      <c r="AE474" s="5">
        <f>IF(tbl_HRMaster[[#This Row],[Attrition]]="Yes",1,0)</f>
        <v>0</v>
      </c>
    </row>
    <row r="475" spans="1:31" x14ac:dyDescent="0.25">
      <c r="A475">
        <v>59</v>
      </c>
      <c r="B475" t="s">
        <v>21</v>
      </c>
      <c r="C475" t="s">
        <v>22</v>
      </c>
      <c r="D475" t="s">
        <v>23</v>
      </c>
      <c r="E475">
        <v>2</v>
      </c>
      <c r="F475">
        <v>2</v>
      </c>
      <c r="G475" t="s">
        <v>45</v>
      </c>
      <c r="H475">
        <v>1219</v>
      </c>
      <c r="I475" t="s">
        <v>25</v>
      </c>
      <c r="J475">
        <v>5</v>
      </c>
      <c r="K475" t="s">
        <v>43</v>
      </c>
      <c r="L475" t="s">
        <v>27</v>
      </c>
      <c r="M475">
        <v>20660</v>
      </c>
      <c r="N475">
        <v>4</v>
      </c>
      <c r="O475">
        <v>12</v>
      </c>
      <c r="P475">
        <v>1</v>
      </c>
      <c r="Q475">
        <v>12</v>
      </c>
      <c r="R475">
        <v>3</v>
      </c>
      <c r="S475">
        <v>1</v>
      </c>
      <c r="T475">
        <v>0</v>
      </c>
      <c r="U475">
        <v>0</v>
      </c>
      <c r="V475">
        <f>COUNTIF(tbl_HRMaster[EmployeeID],tbl_HRMaster[[#This Row],[EmployeeID]])</f>
        <v>1</v>
      </c>
      <c r="W475">
        <f>IFERROR(INDEX(tbl_EmployeeSurvey[EnvironmentSatisfaction],MATCH(tbl_HRMaster[[#This Row],[EmployeeID]],tbl_EmployeeSurvey[EmployeeID],0)),"Not Found")</f>
        <v>3</v>
      </c>
      <c r="X475">
        <f>IFERROR(INDEX(tbl_EmployeeSurvey[JobSatisfaction],MATCH(tbl_HRMaster[[#This Row],[EmployeeID]],tbl_EmployeeSurvey[EmployeeID],0)),"Not Found")</f>
        <v>1</v>
      </c>
      <c r="Y475" s="5">
        <f>IFERROR(INDEX(tbl_EmployeeSurvey[WorkLifeBalance],MATCH(tbl_HRMaster[[#This Row],[EmployeeID]],tbl_EmployeeSurvey[EmployeeID],0)),"Not Found")</f>
        <v>2</v>
      </c>
      <c r="Z475" s="5">
        <f>IFERROR(VLOOKUP(tbl_HRMaster[[#This Row],[EmployeeID]],tbl_ManagerSurvey[[EmployeeID]:[PerformanceRating]],2,FALSE),"Not Found")</f>
        <v>3</v>
      </c>
      <c r="AA475" s="5">
        <f>IFERROR(VLOOKUP(tbl_HRMaster[[#This Row],[EmployeeID]],tbl_ManagerSurvey[[EmployeeID]:[PerformanceRating]],3,FALSE),"Not Found")</f>
        <v>3</v>
      </c>
      <c r="AB475" s="5" t="str">
        <f>IF(tbl_HRMaster[[#This Row],[Attrition]]="Yes","Left","Active")</f>
        <v>Active</v>
      </c>
      <c r="AC475" s="5" t="str">
        <f>_xlfn.IFS(tbl_HRMaster[[#This Row],[Age]]&lt;25,"Under 25",tbl_HRMaster[[#This Row],[Age]]&lt;35,"25-34",tbl_HRMaster[[#This Row],[Age]]&lt;45,"35-44",tbl_HRMaster[[#This Row],[Age]]&lt;55,"45-54",TRUE,"Above 54")</f>
        <v>Above 54</v>
      </c>
      <c r="AD475" s="5" t="str">
        <f>_xlfn.IFS(
tbl_HRMaster[[#This Row],[YearsAtCompany]]&lt;2,"&lt; 2 Years",
tbl_HRMaster[[#This Row],[YearsAtCompany]]&lt;5,"2-4 Years",
tbl_HRMaster[[#This Row],[YearsAtCompany]]&lt;10,"5-9 Years",
TRUE,"10+ Years"
)</f>
        <v>&lt; 2 Years</v>
      </c>
      <c r="AE475" s="5">
        <f>IF(tbl_HRMaster[[#This Row],[Attrition]]="Yes",1,0)</f>
        <v>0</v>
      </c>
    </row>
    <row r="476" spans="1:31" x14ac:dyDescent="0.25">
      <c r="A476">
        <v>59</v>
      </c>
      <c r="B476" t="s">
        <v>21</v>
      </c>
      <c r="C476" t="s">
        <v>22</v>
      </c>
      <c r="D476" t="s">
        <v>23</v>
      </c>
      <c r="E476">
        <v>2</v>
      </c>
      <c r="F476">
        <v>2</v>
      </c>
      <c r="G476" t="s">
        <v>45</v>
      </c>
      <c r="H476">
        <v>2689</v>
      </c>
      <c r="I476" t="s">
        <v>25</v>
      </c>
      <c r="J476">
        <v>5</v>
      </c>
      <c r="K476" t="s">
        <v>43</v>
      </c>
      <c r="L476" t="s">
        <v>27</v>
      </c>
      <c r="M476">
        <v>20660</v>
      </c>
      <c r="N476">
        <v>4</v>
      </c>
      <c r="O476">
        <v>12</v>
      </c>
      <c r="P476">
        <v>1</v>
      </c>
      <c r="Q476">
        <v>12</v>
      </c>
      <c r="R476">
        <v>3</v>
      </c>
      <c r="S476">
        <v>1</v>
      </c>
      <c r="T476">
        <v>0</v>
      </c>
      <c r="U476">
        <v>0</v>
      </c>
      <c r="V476">
        <f>COUNTIF(tbl_HRMaster[EmployeeID],tbl_HRMaster[[#This Row],[EmployeeID]])</f>
        <v>1</v>
      </c>
      <c r="W476">
        <f>IFERROR(INDEX(tbl_EmployeeSurvey[EnvironmentSatisfaction],MATCH(tbl_HRMaster[[#This Row],[EmployeeID]],tbl_EmployeeSurvey[EmployeeID],0)),"Not Found")</f>
        <v>3</v>
      </c>
      <c r="X476">
        <f>IFERROR(INDEX(tbl_EmployeeSurvey[JobSatisfaction],MATCH(tbl_HRMaster[[#This Row],[EmployeeID]],tbl_EmployeeSurvey[EmployeeID],0)),"Not Found")</f>
        <v>1</v>
      </c>
      <c r="Y476" s="5">
        <f>IFERROR(INDEX(tbl_EmployeeSurvey[WorkLifeBalance],MATCH(tbl_HRMaster[[#This Row],[EmployeeID]],tbl_EmployeeSurvey[EmployeeID],0)),"Not Found")</f>
        <v>2</v>
      </c>
      <c r="Z476" s="5">
        <f>IFERROR(VLOOKUP(tbl_HRMaster[[#This Row],[EmployeeID]],tbl_ManagerSurvey[[EmployeeID]:[PerformanceRating]],2,FALSE),"Not Found")</f>
        <v>3</v>
      </c>
      <c r="AA476" s="5">
        <f>IFERROR(VLOOKUP(tbl_HRMaster[[#This Row],[EmployeeID]],tbl_ManagerSurvey[[EmployeeID]:[PerformanceRating]],3,FALSE),"Not Found")</f>
        <v>3</v>
      </c>
      <c r="AB476" s="5" t="str">
        <f>IF(tbl_HRMaster[[#This Row],[Attrition]]="Yes","Left","Active")</f>
        <v>Active</v>
      </c>
      <c r="AC476" s="5" t="str">
        <f>_xlfn.IFS(tbl_HRMaster[[#This Row],[Age]]&lt;25,"Under 25",tbl_HRMaster[[#This Row],[Age]]&lt;35,"25-34",tbl_HRMaster[[#This Row],[Age]]&lt;45,"35-44",tbl_HRMaster[[#This Row],[Age]]&lt;55,"45-54",TRUE,"Above 54")</f>
        <v>Above 54</v>
      </c>
      <c r="AD476" s="5" t="str">
        <f>_xlfn.IFS(
tbl_HRMaster[[#This Row],[YearsAtCompany]]&lt;2,"&lt; 2 Years",
tbl_HRMaster[[#This Row],[YearsAtCompany]]&lt;5,"2-4 Years",
tbl_HRMaster[[#This Row],[YearsAtCompany]]&lt;10,"5-9 Years",
TRUE,"10+ Years"
)</f>
        <v>&lt; 2 Years</v>
      </c>
      <c r="AE476" s="5">
        <f>IF(tbl_HRMaster[[#This Row],[Attrition]]="Yes",1,0)</f>
        <v>0</v>
      </c>
    </row>
    <row r="477" spans="1:31" x14ac:dyDescent="0.25">
      <c r="A477">
        <v>59</v>
      </c>
      <c r="B477" t="s">
        <v>21</v>
      </c>
      <c r="C477" t="s">
        <v>22</v>
      </c>
      <c r="D477" t="s">
        <v>23</v>
      </c>
      <c r="E477">
        <v>2</v>
      </c>
      <c r="F477">
        <v>2</v>
      </c>
      <c r="G477" t="s">
        <v>45</v>
      </c>
      <c r="H477">
        <v>4159</v>
      </c>
      <c r="I477" t="s">
        <v>25</v>
      </c>
      <c r="J477">
        <v>5</v>
      </c>
      <c r="K477" t="s">
        <v>43</v>
      </c>
      <c r="L477" t="s">
        <v>27</v>
      </c>
      <c r="M477">
        <v>20660</v>
      </c>
      <c r="N477">
        <v>4</v>
      </c>
      <c r="O477">
        <v>12</v>
      </c>
      <c r="P477">
        <v>1</v>
      </c>
      <c r="Q477">
        <v>12</v>
      </c>
      <c r="R477">
        <v>3</v>
      </c>
      <c r="S477">
        <v>1</v>
      </c>
      <c r="T477">
        <v>0</v>
      </c>
      <c r="U477">
        <v>0</v>
      </c>
      <c r="V477">
        <f>COUNTIF(tbl_HRMaster[EmployeeID],tbl_HRMaster[[#This Row],[EmployeeID]])</f>
        <v>1</v>
      </c>
      <c r="W477">
        <f>IFERROR(INDEX(tbl_EmployeeSurvey[EnvironmentSatisfaction],MATCH(tbl_HRMaster[[#This Row],[EmployeeID]],tbl_EmployeeSurvey[EmployeeID],0)),"Not Found")</f>
        <v>3</v>
      </c>
      <c r="X477">
        <f>IFERROR(INDEX(tbl_EmployeeSurvey[JobSatisfaction],MATCH(tbl_HRMaster[[#This Row],[EmployeeID]],tbl_EmployeeSurvey[EmployeeID],0)),"Not Found")</f>
        <v>1</v>
      </c>
      <c r="Y477" s="5">
        <f>IFERROR(INDEX(tbl_EmployeeSurvey[WorkLifeBalance],MATCH(tbl_HRMaster[[#This Row],[EmployeeID]],tbl_EmployeeSurvey[EmployeeID],0)),"Not Found")</f>
        <v>2</v>
      </c>
      <c r="Z477" s="5">
        <f>IFERROR(VLOOKUP(tbl_HRMaster[[#This Row],[EmployeeID]],tbl_ManagerSurvey[[EmployeeID]:[PerformanceRating]],2,FALSE),"Not Found")</f>
        <v>3</v>
      </c>
      <c r="AA477" s="5">
        <f>IFERROR(VLOOKUP(tbl_HRMaster[[#This Row],[EmployeeID]],tbl_ManagerSurvey[[EmployeeID]:[PerformanceRating]],3,FALSE),"Not Found")</f>
        <v>3</v>
      </c>
      <c r="AB477" s="5" t="str">
        <f>IF(tbl_HRMaster[[#This Row],[Attrition]]="Yes","Left","Active")</f>
        <v>Active</v>
      </c>
      <c r="AC477" s="5" t="str">
        <f>_xlfn.IFS(tbl_HRMaster[[#This Row],[Age]]&lt;25,"Under 25",tbl_HRMaster[[#This Row],[Age]]&lt;35,"25-34",tbl_HRMaster[[#This Row],[Age]]&lt;45,"35-44",tbl_HRMaster[[#This Row],[Age]]&lt;55,"45-54",TRUE,"Above 54")</f>
        <v>Above 54</v>
      </c>
      <c r="AD477" s="5" t="str">
        <f>_xlfn.IFS(
tbl_HRMaster[[#This Row],[YearsAtCompany]]&lt;2,"&lt; 2 Years",
tbl_HRMaster[[#This Row],[YearsAtCompany]]&lt;5,"2-4 Years",
tbl_HRMaster[[#This Row],[YearsAtCompany]]&lt;10,"5-9 Years",
TRUE,"10+ Years"
)</f>
        <v>&lt; 2 Years</v>
      </c>
      <c r="AE477" s="5">
        <f>IF(tbl_HRMaster[[#This Row],[Attrition]]="Yes",1,0)</f>
        <v>0</v>
      </c>
    </row>
    <row r="478" spans="1:31" x14ac:dyDescent="0.25">
      <c r="A478">
        <v>39</v>
      </c>
      <c r="B478" t="s">
        <v>28</v>
      </c>
      <c r="C478" t="s">
        <v>22</v>
      </c>
      <c r="D478" t="s">
        <v>30</v>
      </c>
      <c r="E478">
        <v>1</v>
      </c>
      <c r="F478">
        <v>1</v>
      </c>
      <c r="G478" t="s">
        <v>38</v>
      </c>
      <c r="H478">
        <v>70</v>
      </c>
      <c r="I478" t="s">
        <v>25</v>
      </c>
      <c r="J478">
        <v>1</v>
      </c>
      <c r="K478" t="s">
        <v>40</v>
      </c>
      <c r="L478" t="s">
        <v>27</v>
      </c>
      <c r="M478">
        <v>42840</v>
      </c>
      <c r="N478">
        <v>4</v>
      </c>
      <c r="O478">
        <v>17</v>
      </c>
      <c r="P478">
        <v>1</v>
      </c>
      <c r="Q478">
        <v>12</v>
      </c>
      <c r="R478">
        <v>0</v>
      </c>
      <c r="S478">
        <v>1</v>
      </c>
      <c r="T478">
        <v>0</v>
      </c>
      <c r="U478">
        <v>0</v>
      </c>
      <c r="V478">
        <f>COUNTIF(tbl_HRMaster[EmployeeID],tbl_HRMaster[[#This Row],[EmployeeID]])</f>
        <v>1</v>
      </c>
      <c r="W478">
        <f>IFERROR(INDEX(tbl_EmployeeSurvey[EnvironmentSatisfaction],MATCH(tbl_HRMaster[[#This Row],[EmployeeID]],tbl_EmployeeSurvey[EmployeeID],0)),"Not Found")</f>
        <v>4</v>
      </c>
      <c r="X478">
        <f>IFERROR(INDEX(tbl_EmployeeSurvey[JobSatisfaction],MATCH(tbl_HRMaster[[#This Row],[EmployeeID]],tbl_EmployeeSurvey[EmployeeID],0)),"Not Found")</f>
        <v>3</v>
      </c>
      <c r="Y478" s="5">
        <f>IFERROR(INDEX(tbl_EmployeeSurvey[WorkLifeBalance],MATCH(tbl_HRMaster[[#This Row],[EmployeeID]],tbl_EmployeeSurvey[EmployeeID],0)),"Not Found")</f>
        <v>2</v>
      </c>
      <c r="Z478" s="5">
        <f>IFERROR(VLOOKUP(tbl_HRMaster[[#This Row],[EmployeeID]],tbl_ManagerSurvey[[EmployeeID]:[PerformanceRating]],2,FALSE),"Not Found")</f>
        <v>3</v>
      </c>
      <c r="AA478" s="5">
        <f>IFERROR(VLOOKUP(tbl_HRMaster[[#This Row],[EmployeeID]],tbl_ManagerSurvey[[EmployeeID]:[PerformanceRating]],3,FALSE),"Not Found")</f>
        <v>3</v>
      </c>
      <c r="AB478" s="5" t="str">
        <f>IF(tbl_HRMaster[[#This Row],[Attrition]]="Yes","Left","Active")</f>
        <v>Left</v>
      </c>
      <c r="AC478" s="5" t="str">
        <f>_xlfn.IFS(tbl_HRMaster[[#This Row],[Age]]&lt;25,"Under 25",tbl_HRMaster[[#This Row],[Age]]&lt;35,"25-34",tbl_HRMaster[[#This Row],[Age]]&lt;45,"35-44",tbl_HRMaster[[#This Row],[Age]]&lt;55,"45-54",TRUE,"Above 54")</f>
        <v>35-44</v>
      </c>
      <c r="AD478" s="5" t="str">
        <f>_xlfn.IFS(
tbl_HRMaster[[#This Row],[YearsAtCompany]]&lt;2,"&lt; 2 Years",
tbl_HRMaster[[#This Row],[YearsAtCompany]]&lt;5,"2-4 Years",
tbl_HRMaster[[#This Row],[YearsAtCompany]]&lt;10,"5-9 Years",
TRUE,"10+ Years"
)</f>
        <v>&lt; 2 Years</v>
      </c>
      <c r="AE478" s="5">
        <f>IF(tbl_HRMaster[[#This Row],[Attrition]]="Yes",1,0)</f>
        <v>1</v>
      </c>
    </row>
    <row r="479" spans="1:31" x14ac:dyDescent="0.25">
      <c r="A479">
        <v>39</v>
      </c>
      <c r="B479" t="s">
        <v>28</v>
      </c>
      <c r="C479" t="s">
        <v>22</v>
      </c>
      <c r="D479" t="s">
        <v>30</v>
      </c>
      <c r="E479">
        <v>1</v>
      </c>
      <c r="F479">
        <v>1</v>
      </c>
      <c r="G479" t="s">
        <v>38</v>
      </c>
      <c r="H479">
        <v>1540</v>
      </c>
      <c r="I479" t="s">
        <v>25</v>
      </c>
      <c r="J479">
        <v>1</v>
      </c>
      <c r="K479" t="s">
        <v>40</v>
      </c>
      <c r="L479" t="s">
        <v>27</v>
      </c>
      <c r="M479">
        <v>42840</v>
      </c>
      <c r="N479">
        <v>4</v>
      </c>
      <c r="O479">
        <v>17</v>
      </c>
      <c r="P479">
        <v>1</v>
      </c>
      <c r="Q479">
        <v>12</v>
      </c>
      <c r="R479">
        <v>0</v>
      </c>
      <c r="S479">
        <v>1</v>
      </c>
      <c r="T479">
        <v>0</v>
      </c>
      <c r="U479">
        <v>0</v>
      </c>
      <c r="V479">
        <f>COUNTIF(tbl_HRMaster[EmployeeID],tbl_HRMaster[[#This Row],[EmployeeID]])</f>
        <v>1</v>
      </c>
      <c r="W479">
        <f>IFERROR(INDEX(tbl_EmployeeSurvey[EnvironmentSatisfaction],MATCH(tbl_HRMaster[[#This Row],[EmployeeID]],tbl_EmployeeSurvey[EmployeeID],0)),"Not Found")</f>
        <v>4</v>
      </c>
      <c r="X479">
        <f>IFERROR(INDEX(tbl_EmployeeSurvey[JobSatisfaction],MATCH(tbl_HRMaster[[#This Row],[EmployeeID]],tbl_EmployeeSurvey[EmployeeID],0)),"Not Found")</f>
        <v>3</v>
      </c>
      <c r="Y479" s="5">
        <f>IFERROR(INDEX(tbl_EmployeeSurvey[WorkLifeBalance],MATCH(tbl_HRMaster[[#This Row],[EmployeeID]],tbl_EmployeeSurvey[EmployeeID],0)),"Not Found")</f>
        <v>2</v>
      </c>
      <c r="Z479" s="5">
        <f>IFERROR(VLOOKUP(tbl_HRMaster[[#This Row],[EmployeeID]],tbl_ManagerSurvey[[EmployeeID]:[PerformanceRating]],2,FALSE),"Not Found")</f>
        <v>3</v>
      </c>
      <c r="AA479" s="5">
        <f>IFERROR(VLOOKUP(tbl_HRMaster[[#This Row],[EmployeeID]],tbl_ManagerSurvey[[EmployeeID]:[PerformanceRating]],3,FALSE),"Not Found")</f>
        <v>3</v>
      </c>
      <c r="AB479" s="5" t="str">
        <f>IF(tbl_HRMaster[[#This Row],[Attrition]]="Yes","Left","Active")</f>
        <v>Left</v>
      </c>
      <c r="AC479" s="5" t="str">
        <f>_xlfn.IFS(tbl_HRMaster[[#This Row],[Age]]&lt;25,"Under 25",tbl_HRMaster[[#This Row],[Age]]&lt;35,"25-34",tbl_HRMaster[[#This Row],[Age]]&lt;45,"35-44",tbl_HRMaster[[#This Row],[Age]]&lt;55,"45-54",TRUE,"Above 54")</f>
        <v>35-44</v>
      </c>
      <c r="AD479" s="5" t="str">
        <f>_xlfn.IFS(
tbl_HRMaster[[#This Row],[YearsAtCompany]]&lt;2,"&lt; 2 Years",
tbl_HRMaster[[#This Row],[YearsAtCompany]]&lt;5,"2-4 Years",
tbl_HRMaster[[#This Row],[YearsAtCompany]]&lt;10,"5-9 Years",
TRUE,"10+ Years"
)</f>
        <v>&lt; 2 Years</v>
      </c>
      <c r="AE479" s="5">
        <f>IF(tbl_HRMaster[[#This Row],[Attrition]]="Yes",1,0)</f>
        <v>1</v>
      </c>
    </row>
    <row r="480" spans="1:31" x14ac:dyDescent="0.25">
      <c r="A480">
        <v>39</v>
      </c>
      <c r="B480" t="s">
        <v>28</v>
      </c>
      <c r="C480" t="s">
        <v>22</v>
      </c>
      <c r="D480" t="s">
        <v>30</v>
      </c>
      <c r="E480">
        <v>1</v>
      </c>
      <c r="F480">
        <v>1</v>
      </c>
      <c r="G480" t="s">
        <v>38</v>
      </c>
      <c r="H480">
        <v>3010</v>
      </c>
      <c r="I480" t="s">
        <v>25</v>
      </c>
      <c r="J480">
        <v>1</v>
      </c>
      <c r="K480" t="s">
        <v>40</v>
      </c>
      <c r="L480" t="s">
        <v>27</v>
      </c>
      <c r="M480">
        <v>42840</v>
      </c>
      <c r="N480">
        <v>4</v>
      </c>
      <c r="O480">
        <v>17</v>
      </c>
      <c r="P480">
        <v>1</v>
      </c>
      <c r="Q480">
        <v>12</v>
      </c>
      <c r="R480">
        <v>0</v>
      </c>
      <c r="S480">
        <v>1</v>
      </c>
      <c r="T480">
        <v>0</v>
      </c>
      <c r="U480">
        <v>0</v>
      </c>
      <c r="V480">
        <f>COUNTIF(tbl_HRMaster[EmployeeID],tbl_HRMaster[[#This Row],[EmployeeID]])</f>
        <v>1</v>
      </c>
      <c r="W480">
        <f>IFERROR(INDEX(tbl_EmployeeSurvey[EnvironmentSatisfaction],MATCH(tbl_HRMaster[[#This Row],[EmployeeID]],tbl_EmployeeSurvey[EmployeeID],0)),"Not Found")</f>
        <v>4</v>
      </c>
      <c r="X480">
        <f>IFERROR(INDEX(tbl_EmployeeSurvey[JobSatisfaction],MATCH(tbl_HRMaster[[#This Row],[EmployeeID]],tbl_EmployeeSurvey[EmployeeID],0)),"Not Found")</f>
        <v>3</v>
      </c>
      <c r="Y480" s="5">
        <f>IFERROR(INDEX(tbl_EmployeeSurvey[WorkLifeBalance],MATCH(tbl_HRMaster[[#This Row],[EmployeeID]],tbl_EmployeeSurvey[EmployeeID],0)),"Not Found")</f>
        <v>2</v>
      </c>
      <c r="Z480" s="5">
        <f>IFERROR(VLOOKUP(tbl_HRMaster[[#This Row],[EmployeeID]],tbl_ManagerSurvey[[EmployeeID]:[PerformanceRating]],2,FALSE),"Not Found")</f>
        <v>3</v>
      </c>
      <c r="AA480" s="5">
        <f>IFERROR(VLOOKUP(tbl_HRMaster[[#This Row],[EmployeeID]],tbl_ManagerSurvey[[EmployeeID]:[PerformanceRating]],3,FALSE),"Not Found")</f>
        <v>3</v>
      </c>
      <c r="AB480" s="5" t="str">
        <f>IF(tbl_HRMaster[[#This Row],[Attrition]]="Yes","Left","Active")</f>
        <v>Left</v>
      </c>
      <c r="AC480" s="5" t="str">
        <f>_xlfn.IFS(tbl_HRMaster[[#This Row],[Age]]&lt;25,"Under 25",tbl_HRMaster[[#This Row],[Age]]&lt;35,"25-34",tbl_HRMaster[[#This Row],[Age]]&lt;45,"35-44",tbl_HRMaster[[#This Row],[Age]]&lt;55,"45-54",TRUE,"Above 54")</f>
        <v>35-44</v>
      </c>
      <c r="AD480" s="5" t="str">
        <f>_xlfn.IFS(
tbl_HRMaster[[#This Row],[YearsAtCompany]]&lt;2,"&lt; 2 Years",
tbl_HRMaster[[#This Row],[YearsAtCompany]]&lt;5,"2-4 Years",
tbl_HRMaster[[#This Row],[YearsAtCompany]]&lt;10,"5-9 Years",
TRUE,"10+ Years"
)</f>
        <v>&lt; 2 Years</v>
      </c>
      <c r="AE480" s="5">
        <f>IF(tbl_HRMaster[[#This Row],[Attrition]]="Yes",1,0)</f>
        <v>1</v>
      </c>
    </row>
    <row r="481" spans="1:31" x14ac:dyDescent="0.25">
      <c r="A481">
        <v>34</v>
      </c>
      <c r="B481" t="s">
        <v>21</v>
      </c>
      <c r="C481" t="s">
        <v>22</v>
      </c>
      <c r="D481" t="s">
        <v>23</v>
      </c>
      <c r="E481">
        <v>4</v>
      </c>
      <c r="F481">
        <v>3</v>
      </c>
      <c r="G481" t="s">
        <v>45</v>
      </c>
      <c r="H481">
        <v>1327</v>
      </c>
      <c r="I481" t="s">
        <v>25</v>
      </c>
      <c r="J481">
        <v>2</v>
      </c>
      <c r="K481" t="s">
        <v>43</v>
      </c>
      <c r="L481" t="s">
        <v>41</v>
      </c>
      <c r="M481">
        <v>50630</v>
      </c>
      <c r="N481">
        <v>6</v>
      </c>
      <c r="O481">
        <v>12</v>
      </c>
      <c r="P481">
        <v>1</v>
      </c>
      <c r="Q481">
        <v>12</v>
      </c>
      <c r="R481">
        <v>2</v>
      </c>
      <c r="S481">
        <v>1</v>
      </c>
      <c r="T481">
        <v>0</v>
      </c>
      <c r="U481">
        <v>0</v>
      </c>
      <c r="V481">
        <f>COUNTIF(tbl_HRMaster[EmployeeID],tbl_HRMaster[[#This Row],[EmployeeID]])</f>
        <v>1</v>
      </c>
      <c r="W481">
        <f>IFERROR(INDEX(tbl_EmployeeSurvey[EnvironmentSatisfaction],MATCH(tbl_HRMaster[[#This Row],[EmployeeID]],tbl_EmployeeSurvey[EmployeeID],0)),"Not Found")</f>
        <v>3</v>
      </c>
      <c r="X481">
        <f>IFERROR(INDEX(tbl_EmployeeSurvey[JobSatisfaction],MATCH(tbl_HRMaster[[#This Row],[EmployeeID]],tbl_EmployeeSurvey[EmployeeID],0)),"Not Found")</f>
        <v>2</v>
      </c>
      <c r="Y481" s="5">
        <f>IFERROR(INDEX(tbl_EmployeeSurvey[WorkLifeBalance],MATCH(tbl_HRMaster[[#This Row],[EmployeeID]],tbl_EmployeeSurvey[EmployeeID],0)),"Not Found")</f>
        <v>3</v>
      </c>
      <c r="Z481" s="5">
        <f>IFERROR(VLOOKUP(tbl_HRMaster[[#This Row],[EmployeeID]],tbl_ManagerSurvey[[EmployeeID]:[PerformanceRating]],2,FALSE),"Not Found")</f>
        <v>3</v>
      </c>
      <c r="AA481" s="5">
        <f>IFERROR(VLOOKUP(tbl_HRMaster[[#This Row],[EmployeeID]],tbl_ManagerSurvey[[EmployeeID]:[PerformanceRating]],3,FALSE),"Not Found")</f>
        <v>3</v>
      </c>
      <c r="AB481" s="5" t="str">
        <f>IF(tbl_HRMaster[[#This Row],[Attrition]]="Yes","Left","Active")</f>
        <v>Active</v>
      </c>
      <c r="AC481" s="5" t="str">
        <f>_xlfn.IFS(tbl_HRMaster[[#This Row],[Age]]&lt;25,"Under 25",tbl_HRMaster[[#This Row],[Age]]&lt;35,"25-34",tbl_HRMaster[[#This Row],[Age]]&lt;45,"35-44",tbl_HRMaster[[#This Row],[Age]]&lt;55,"45-54",TRUE,"Above 54")</f>
        <v>25-34</v>
      </c>
      <c r="AD481" s="5" t="str">
        <f>_xlfn.IFS(
tbl_HRMaster[[#This Row],[YearsAtCompany]]&lt;2,"&lt; 2 Years",
tbl_HRMaster[[#This Row],[YearsAtCompany]]&lt;5,"2-4 Years",
tbl_HRMaster[[#This Row],[YearsAtCompany]]&lt;10,"5-9 Years",
TRUE,"10+ Years"
)</f>
        <v>&lt; 2 Years</v>
      </c>
      <c r="AE481" s="5">
        <f>IF(tbl_HRMaster[[#This Row],[Attrition]]="Yes",1,0)</f>
        <v>0</v>
      </c>
    </row>
    <row r="482" spans="1:31" x14ac:dyDescent="0.25">
      <c r="A482">
        <v>34</v>
      </c>
      <c r="B482" t="s">
        <v>21</v>
      </c>
      <c r="C482" t="s">
        <v>22</v>
      </c>
      <c r="D482" t="s">
        <v>23</v>
      </c>
      <c r="E482">
        <v>4</v>
      </c>
      <c r="F482">
        <v>3</v>
      </c>
      <c r="G482" t="s">
        <v>45</v>
      </c>
      <c r="H482">
        <v>2797</v>
      </c>
      <c r="I482" t="s">
        <v>25</v>
      </c>
      <c r="J482">
        <v>2</v>
      </c>
      <c r="K482" t="s">
        <v>43</v>
      </c>
      <c r="L482" t="s">
        <v>41</v>
      </c>
      <c r="M482">
        <v>50630</v>
      </c>
      <c r="N482">
        <v>6</v>
      </c>
      <c r="O482">
        <v>12</v>
      </c>
      <c r="P482">
        <v>1</v>
      </c>
      <c r="Q482">
        <v>12</v>
      </c>
      <c r="R482">
        <v>2</v>
      </c>
      <c r="S482">
        <v>1</v>
      </c>
      <c r="T482">
        <v>0</v>
      </c>
      <c r="U482">
        <v>0</v>
      </c>
      <c r="V482">
        <f>COUNTIF(tbl_HRMaster[EmployeeID],tbl_HRMaster[[#This Row],[EmployeeID]])</f>
        <v>1</v>
      </c>
      <c r="W482">
        <f>IFERROR(INDEX(tbl_EmployeeSurvey[EnvironmentSatisfaction],MATCH(tbl_HRMaster[[#This Row],[EmployeeID]],tbl_EmployeeSurvey[EmployeeID],0)),"Not Found")</f>
        <v>3</v>
      </c>
      <c r="X482">
        <f>IFERROR(INDEX(tbl_EmployeeSurvey[JobSatisfaction],MATCH(tbl_HRMaster[[#This Row],[EmployeeID]],tbl_EmployeeSurvey[EmployeeID],0)),"Not Found")</f>
        <v>2</v>
      </c>
      <c r="Y482" s="5">
        <f>IFERROR(INDEX(tbl_EmployeeSurvey[WorkLifeBalance],MATCH(tbl_HRMaster[[#This Row],[EmployeeID]],tbl_EmployeeSurvey[EmployeeID],0)),"Not Found")</f>
        <v>3</v>
      </c>
      <c r="Z482" s="5">
        <f>IFERROR(VLOOKUP(tbl_HRMaster[[#This Row],[EmployeeID]],tbl_ManagerSurvey[[EmployeeID]:[PerformanceRating]],2,FALSE),"Not Found")</f>
        <v>3</v>
      </c>
      <c r="AA482" s="5">
        <f>IFERROR(VLOOKUP(tbl_HRMaster[[#This Row],[EmployeeID]],tbl_ManagerSurvey[[EmployeeID]:[PerformanceRating]],3,FALSE),"Not Found")</f>
        <v>3</v>
      </c>
      <c r="AB482" s="5" t="str">
        <f>IF(tbl_HRMaster[[#This Row],[Attrition]]="Yes","Left","Active")</f>
        <v>Active</v>
      </c>
      <c r="AC482" s="5" t="str">
        <f>_xlfn.IFS(tbl_HRMaster[[#This Row],[Age]]&lt;25,"Under 25",tbl_HRMaster[[#This Row],[Age]]&lt;35,"25-34",tbl_HRMaster[[#This Row],[Age]]&lt;45,"35-44",tbl_HRMaster[[#This Row],[Age]]&lt;55,"45-54",TRUE,"Above 54")</f>
        <v>25-34</v>
      </c>
      <c r="AD482" s="5" t="str">
        <f>_xlfn.IFS(
tbl_HRMaster[[#This Row],[YearsAtCompany]]&lt;2,"&lt; 2 Years",
tbl_HRMaster[[#This Row],[YearsAtCompany]]&lt;5,"2-4 Years",
tbl_HRMaster[[#This Row],[YearsAtCompany]]&lt;10,"5-9 Years",
TRUE,"10+ Years"
)</f>
        <v>&lt; 2 Years</v>
      </c>
      <c r="AE482" s="5">
        <f>IF(tbl_HRMaster[[#This Row],[Attrition]]="Yes",1,0)</f>
        <v>0</v>
      </c>
    </row>
    <row r="483" spans="1:31" x14ac:dyDescent="0.25">
      <c r="A483">
        <v>34</v>
      </c>
      <c r="B483" t="s">
        <v>21</v>
      </c>
      <c r="C483" t="s">
        <v>22</v>
      </c>
      <c r="D483" t="s">
        <v>23</v>
      </c>
      <c r="E483">
        <v>4</v>
      </c>
      <c r="F483">
        <v>3</v>
      </c>
      <c r="G483" t="s">
        <v>45</v>
      </c>
      <c r="H483">
        <v>4267</v>
      </c>
      <c r="I483" t="s">
        <v>25</v>
      </c>
      <c r="J483">
        <v>2</v>
      </c>
      <c r="K483" t="s">
        <v>43</v>
      </c>
      <c r="L483" t="s">
        <v>41</v>
      </c>
      <c r="M483">
        <v>50630</v>
      </c>
      <c r="N483">
        <v>6</v>
      </c>
      <c r="O483">
        <v>12</v>
      </c>
      <c r="P483">
        <v>1</v>
      </c>
      <c r="Q483">
        <v>12</v>
      </c>
      <c r="R483">
        <v>2</v>
      </c>
      <c r="S483">
        <v>1</v>
      </c>
      <c r="T483">
        <v>0</v>
      </c>
      <c r="U483">
        <v>0</v>
      </c>
      <c r="V483">
        <f>COUNTIF(tbl_HRMaster[EmployeeID],tbl_HRMaster[[#This Row],[EmployeeID]])</f>
        <v>1</v>
      </c>
      <c r="W483">
        <f>IFERROR(INDEX(tbl_EmployeeSurvey[EnvironmentSatisfaction],MATCH(tbl_HRMaster[[#This Row],[EmployeeID]],tbl_EmployeeSurvey[EmployeeID],0)),"Not Found")</f>
        <v>3</v>
      </c>
      <c r="X483">
        <f>IFERROR(INDEX(tbl_EmployeeSurvey[JobSatisfaction],MATCH(tbl_HRMaster[[#This Row],[EmployeeID]],tbl_EmployeeSurvey[EmployeeID],0)),"Not Found")</f>
        <v>2</v>
      </c>
      <c r="Y483" s="5">
        <f>IFERROR(INDEX(tbl_EmployeeSurvey[WorkLifeBalance],MATCH(tbl_HRMaster[[#This Row],[EmployeeID]],tbl_EmployeeSurvey[EmployeeID],0)),"Not Found")</f>
        <v>3</v>
      </c>
      <c r="Z483" s="5">
        <f>IFERROR(VLOOKUP(tbl_HRMaster[[#This Row],[EmployeeID]],tbl_ManagerSurvey[[EmployeeID]:[PerformanceRating]],2,FALSE),"Not Found")</f>
        <v>3</v>
      </c>
      <c r="AA483" s="5">
        <f>IFERROR(VLOOKUP(tbl_HRMaster[[#This Row],[EmployeeID]],tbl_ManagerSurvey[[EmployeeID]:[PerformanceRating]],3,FALSE),"Not Found")</f>
        <v>3</v>
      </c>
      <c r="AB483" s="5" t="str">
        <f>IF(tbl_HRMaster[[#This Row],[Attrition]]="Yes","Left","Active")</f>
        <v>Active</v>
      </c>
      <c r="AC483" s="5" t="str">
        <f>_xlfn.IFS(tbl_HRMaster[[#This Row],[Age]]&lt;25,"Under 25",tbl_HRMaster[[#This Row],[Age]]&lt;35,"25-34",tbl_HRMaster[[#This Row],[Age]]&lt;45,"35-44",tbl_HRMaster[[#This Row],[Age]]&lt;55,"45-54",TRUE,"Above 54")</f>
        <v>25-34</v>
      </c>
      <c r="AD483" s="5" t="str">
        <f>_xlfn.IFS(
tbl_HRMaster[[#This Row],[YearsAtCompany]]&lt;2,"&lt; 2 Years",
tbl_HRMaster[[#This Row],[YearsAtCompany]]&lt;5,"2-4 Years",
tbl_HRMaster[[#This Row],[YearsAtCompany]]&lt;10,"5-9 Years",
TRUE,"10+ Years"
)</f>
        <v>&lt; 2 Years</v>
      </c>
      <c r="AE483" s="5">
        <f>IF(tbl_HRMaster[[#This Row],[Attrition]]="Yes",1,0)</f>
        <v>0</v>
      </c>
    </row>
    <row r="484" spans="1:31" x14ac:dyDescent="0.25">
      <c r="A484">
        <v>31</v>
      </c>
      <c r="B484" t="s">
        <v>28</v>
      </c>
      <c r="C484" t="s">
        <v>29</v>
      </c>
      <c r="D484" t="s">
        <v>30</v>
      </c>
      <c r="E484">
        <v>22</v>
      </c>
      <c r="F484">
        <v>2</v>
      </c>
      <c r="G484" t="s">
        <v>38</v>
      </c>
      <c r="H484">
        <v>182</v>
      </c>
      <c r="I484" t="s">
        <v>25</v>
      </c>
      <c r="J484">
        <v>2</v>
      </c>
      <c r="K484" t="s">
        <v>35</v>
      </c>
      <c r="L484" t="s">
        <v>27</v>
      </c>
      <c r="M484">
        <v>56890</v>
      </c>
      <c r="N484">
        <v>3</v>
      </c>
      <c r="O484">
        <v>15</v>
      </c>
      <c r="P484">
        <v>2</v>
      </c>
      <c r="Q484">
        <v>12</v>
      </c>
      <c r="R484">
        <v>2</v>
      </c>
      <c r="S484">
        <v>1</v>
      </c>
      <c r="T484">
        <v>0</v>
      </c>
      <c r="U484">
        <v>0</v>
      </c>
      <c r="V484">
        <f>COUNTIF(tbl_HRMaster[EmployeeID],tbl_HRMaster[[#This Row],[EmployeeID]])</f>
        <v>1</v>
      </c>
      <c r="W484">
        <f>IFERROR(INDEX(tbl_EmployeeSurvey[EnvironmentSatisfaction],MATCH(tbl_HRMaster[[#This Row],[EmployeeID]],tbl_EmployeeSurvey[EmployeeID],0)),"Not Found")</f>
        <v>1</v>
      </c>
      <c r="X484">
        <f>IFERROR(INDEX(tbl_EmployeeSurvey[JobSatisfaction],MATCH(tbl_HRMaster[[#This Row],[EmployeeID]],tbl_EmployeeSurvey[EmployeeID],0)),"Not Found")</f>
        <v>3</v>
      </c>
      <c r="Y484" s="5">
        <f>IFERROR(INDEX(tbl_EmployeeSurvey[WorkLifeBalance],MATCH(tbl_HRMaster[[#This Row],[EmployeeID]],tbl_EmployeeSurvey[EmployeeID],0)),"Not Found")</f>
        <v>3</v>
      </c>
      <c r="Z484" s="5">
        <f>IFERROR(VLOOKUP(tbl_HRMaster[[#This Row],[EmployeeID]],tbl_ManagerSurvey[[EmployeeID]:[PerformanceRating]],2,FALSE),"Not Found")</f>
        <v>2</v>
      </c>
      <c r="AA484" s="5">
        <f>IFERROR(VLOOKUP(tbl_HRMaster[[#This Row],[EmployeeID]],tbl_ManagerSurvey[[EmployeeID]:[PerformanceRating]],3,FALSE),"Not Found")</f>
        <v>3</v>
      </c>
      <c r="AB484" s="5" t="str">
        <f>IF(tbl_HRMaster[[#This Row],[Attrition]]="Yes","Left","Active")</f>
        <v>Left</v>
      </c>
      <c r="AC484" s="5" t="str">
        <f>_xlfn.IFS(tbl_HRMaster[[#This Row],[Age]]&lt;25,"Under 25",tbl_HRMaster[[#This Row],[Age]]&lt;35,"25-34",tbl_HRMaster[[#This Row],[Age]]&lt;45,"35-44",tbl_HRMaster[[#This Row],[Age]]&lt;55,"45-54",TRUE,"Above 54")</f>
        <v>25-34</v>
      </c>
      <c r="AD484" s="5" t="str">
        <f>_xlfn.IFS(
tbl_HRMaster[[#This Row],[YearsAtCompany]]&lt;2,"&lt; 2 Years",
tbl_HRMaster[[#This Row],[YearsAtCompany]]&lt;5,"2-4 Years",
tbl_HRMaster[[#This Row],[YearsAtCompany]]&lt;10,"5-9 Years",
TRUE,"10+ Years"
)</f>
        <v>&lt; 2 Years</v>
      </c>
      <c r="AE484" s="5">
        <f>IF(tbl_HRMaster[[#This Row],[Attrition]]="Yes",1,0)</f>
        <v>1</v>
      </c>
    </row>
    <row r="485" spans="1:31" x14ac:dyDescent="0.25">
      <c r="A485">
        <v>31</v>
      </c>
      <c r="B485" t="s">
        <v>28</v>
      </c>
      <c r="C485" t="s">
        <v>29</v>
      </c>
      <c r="D485" t="s">
        <v>30</v>
      </c>
      <c r="E485">
        <v>22</v>
      </c>
      <c r="F485">
        <v>2</v>
      </c>
      <c r="G485" t="s">
        <v>38</v>
      </c>
      <c r="H485">
        <v>1652</v>
      </c>
      <c r="I485" t="s">
        <v>25</v>
      </c>
      <c r="J485">
        <v>2</v>
      </c>
      <c r="K485" t="s">
        <v>35</v>
      </c>
      <c r="L485" t="s">
        <v>27</v>
      </c>
      <c r="M485">
        <v>56890</v>
      </c>
      <c r="N485">
        <v>3</v>
      </c>
      <c r="O485">
        <v>15</v>
      </c>
      <c r="P485">
        <v>2</v>
      </c>
      <c r="Q485">
        <v>12</v>
      </c>
      <c r="R485">
        <v>2</v>
      </c>
      <c r="S485">
        <v>1</v>
      </c>
      <c r="T485">
        <v>0</v>
      </c>
      <c r="U485">
        <v>0</v>
      </c>
      <c r="V485">
        <f>COUNTIF(tbl_HRMaster[EmployeeID],tbl_HRMaster[[#This Row],[EmployeeID]])</f>
        <v>1</v>
      </c>
      <c r="W485">
        <f>IFERROR(INDEX(tbl_EmployeeSurvey[EnvironmentSatisfaction],MATCH(tbl_HRMaster[[#This Row],[EmployeeID]],tbl_EmployeeSurvey[EmployeeID],0)),"Not Found")</f>
        <v>1</v>
      </c>
      <c r="X485">
        <f>IFERROR(INDEX(tbl_EmployeeSurvey[JobSatisfaction],MATCH(tbl_HRMaster[[#This Row],[EmployeeID]],tbl_EmployeeSurvey[EmployeeID],0)),"Not Found")</f>
        <v>3</v>
      </c>
      <c r="Y485" s="5">
        <f>IFERROR(INDEX(tbl_EmployeeSurvey[WorkLifeBalance],MATCH(tbl_HRMaster[[#This Row],[EmployeeID]],tbl_EmployeeSurvey[EmployeeID],0)),"Not Found")</f>
        <v>3</v>
      </c>
      <c r="Z485" s="5">
        <f>IFERROR(VLOOKUP(tbl_HRMaster[[#This Row],[EmployeeID]],tbl_ManagerSurvey[[EmployeeID]:[PerformanceRating]],2,FALSE),"Not Found")</f>
        <v>2</v>
      </c>
      <c r="AA485" s="5">
        <f>IFERROR(VLOOKUP(tbl_HRMaster[[#This Row],[EmployeeID]],tbl_ManagerSurvey[[EmployeeID]:[PerformanceRating]],3,FALSE),"Not Found")</f>
        <v>3</v>
      </c>
      <c r="AB485" s="5" t="str">
        <f>IF(tbl_HRMaster[[#This Row],[Attrition]]="Yes","Left","Active")</f>
        <v>Left</v>
      </c>
      <c r="AC485" s="5" t="str">
        <f>_xlfn.IFS(tbl_HRMaster[[#This Row],[Age]]&lt;25,"Under 25",tbl_HRMaster[[#This Row],[Age]]&lt;35,"25-34",tbl_HRMaster[[#This Row],[Age]]&lt;45,"35-44",tbl_HRMaster[[#This Row],[Age]]&lt;55,"45-54",TRUE,"Above 54")</f>
        <v>25-34</v>
      </c>
      <c r="AD485" s="5" t="str">
        <f>_xlfn.IFS(
tbl_HRMaster[[#This Row],[YearsAtCompany]]&lt;2,"&lt; 2 Years",
tbl_HRMaster[[#This Row],[YearsAtCompany]]&lt;5,"2-4 Years",
tbl_HRMaster[[#This Row],[YearsAtCompany]]&lt;10,"5-9 Years",
TRUE,"10+ Years"
)</f>
        <v>&lt; 2 Years</v>
      </c>
      <c r="AE485" s="5">
        <f>IF(tbl_HRMaster[[#This Row],[Attrition]]="Yes",1,0)</f>
        <v>1</v>
      </c>
    </row>
    <row r="486" spans="1:31" x14ac:dyDescent="0.25">
      <c r="A486">
        <v>31</v>
      </c>
      <c r="B486" t="s">
        <v>28</v>
      </c>
      <c r="C486" t="s">
        <v>29</v>
      </c>
      <c r="D486" t="s">
        <v>30</v>
      </c>
      <c r="E486">
        <v>22</v>
      </c>
      <c r="F486">
        <v>2</v>
      </c>
      <c r="G486" t="s">
        <v>38</v>
      </c>
      <c r="H486">
        <v>3122</v>
      </c>
      <c r="I486" t="s">
        <v>25</v>
      </c>
      <c r="J486">
        <v>2</v>
      </c>
      <c r="K486" t="s">
        <v>35</v>
      </c>
      <c r="L486" t="s">
        <v>27</v>
      </c>
      <c r="M486">
        <v>56890</v>
      </c>
      <c r="N486">
        <v>3</v>
      </c>
      <c r="O486">
        <v>15</v>
      </c>
      <c r="P486">
        <v>2</v>
      </c>
      <c r="Q486">
        <v>12</v>
      </c>
      <c r="R486">
        <v>2</v>
      </c>
      <c r="S486">
        <v>1</v>
      </c>
      <c r="T486">
        <v>0</v>
      </c>
      <c r="U486">
        <v>0</v>
      </c>
      <c r="V486">
        <f>COUNTIF(tbl_HRMaster[EmployeeID],tbl_HRMaster[[#This Row],[EmployeeID]])</f>
        <v>1</v>
      </c>
      <c r="W486">
        <f>IFERROR(INDEX(tbl_EmployeeSurvey[EnvironmentSatisfaction],MATCH(tbl_HRMaster[[#This Row],[EmployeeID]],tbl_EmployeeSurvey[EmployeeID],0)),"Not Found")</f>
        <v>1</v>
      </c>
      <c r="X486">
        <f>IFERROR(INDEX(tbl_EmployeeSurvey[JobSatisfaction],MATCH(tbl_HRMaster[[#This Row],[EmployeeID]],tbl_EmployeeSurvey[EmployeeID],0)),"Not Found")</f>
        <v>3</v>
      </c>
      <c r="Y486" s="5">
        <f>IFERROR(INDEX(tbl_EmployeeSurvey[WorkLifeBalance],MATCH(tbl_HRMaster[[#This Row],[EmployeeID]],tbl_EmployeeSurvey[EmployeeID],0)),"Not Found")</f>
        <v>3</v>
      </c>
      <c r="Z486" s="5">
        <f>IFERROR(VLOOKUP(tbl_HRMaster[[#This Row],[EmployeeID]],tbl_ManagerSurvey[[EmployeeID]:[PerformanceRating]],2,FALSE),"Not Found")</f>
        <v>2</v>
      </c>
      <c r="AA486" s="5">
        <f>IFERROR(VLOOKUP(tbl_HRMaster[[#This Row],[EmployeeID]],tbl_ManagerSurvey[[EmployeeID]:[PerformanceRating]],3,FALSE),"Not Found")</f>
        <v>3</v>
      </c>
      <c r="AB486" s="5" t="str">
        <f>IF(tbl_HRMaster[[#This Row],[Attrition]]="Yes","Left","Active")</f>
        <v>Left</v>
      </c>
      <c r="AC486" s="5" t="str">
        <f>_xlfn.IFS(tbl_HRMaster[[#This Row],[Age]]&lt;25,"Under 25",tbl_HRMaster[[#This Row],[Age]]&lt;35,"25-34",tbl_HRMaster[[#This Row],[Age]]&lt;45,"35-44",tbl_HRMaster[[#This Row],[Age]]&lt;55,"45-54",TRUE,"Above 54")</f>
        <v>25-34</v>
      </c>
      <c r="AD486" s="5" t="str">
        <f>_xlfn.IFS(
tbl_HRMaster[[#This Row],[YearsAtCompany]]&lt;2,"&lt; 2 Years",
tbl_HRMaster[[#This Row],[YearsAtCompany]]&lt;5,"2-4 Years",
tbl_HRMaster[[#This Row],[YearsAtCompany]]&lt;10,"5-9 Years",
TRUE,"10+ Years"
)</f>
        <v>&lt; 2 Years</v>
      </c>
      <c r="AE486" s="5">
        <f>IF(tbl_HRMaster[[#This Row],[Attrition]]="Yes",1,0)</f>
        <v>1</v>
      </c>
    </row>
    <row r="487" spans="1:31" x14ac:dyDescent="0.25">
      <c r="A487">
        <v>42</v>
      </c>
      <c r="B487" t="s">
        <v>21</v>
      </c>
      <c r="C487" t="s">
        <v>22</v>
      </c>
      <c r="D487" t="s">
        <v>23</v>
      </c>
      <c r="E487">
        <v>2</v>
      </c>
      <c r="F487">
        <v>2</v>
      </c>
      <c r="G487" t="s">
        <v>38</v>
      </c>
      <c r="H487">
        <v>99</v>
      </c>
      <c r="I487" t="s">
        <v>25</v>
      </c>
      <c r="J487">
        <v>1</v>
      </c>
      <c r="K487" t="s">
        <v>40</v>
      </c>
      <c r="L487" t="s">
        <v>32</v>
      </c>
      <c r="M487">
        <v>21330</v>
      </c>
      <c r="N487">
        <v>3</v>
      </c>
      <c r="O487">
        <v>13</v>
      </c>
      <c r="P487">
        <v>2</v>
      </c>
      <c r="Q487">
        <v>14</v>
      </c>
      <c r="R487">
        <v>2</v>
      </c>
      <c r="S487">
        <v>1</v>
      </c>
      <c r="T487">
        <v>0</v>
      </c>
      <c r="U487">
        <v>0</v>
      </c>
      <c r="V487">
        <f>COUNTIF(tbl_HRMaster[EmployeeID],tbl_HRMaster[[#This Row],[EmployeeID]])</f>
        <v>1</v>
      </c>
      <c r="W487">
        <f>IFERROR(INDEX(tbl_EmployeeSurvey[EnvironmentSatisfaction],MATCH(tbl_HRMaster[[#This Row],[EmployeeID]],tbl_EmployeeSurvey[EmployeeID],0)),"Not Found")</f>
        <v>1</v>
      </c>
      <c r="X487">
        <f>IFERROR(INDEX(tbl_EmployeeSurvey[JobSatisfaction],MATCH(tbl_HRMaster[[#This Row],[EmployeeID]],tbl_EmployeeSurvey[EmployeeID],0)),"Not Found")</f>
        <v>4</v>
      </c>
      <c r="Y487" s="5">
        <f>IFERROR(INDEX(tbl_EmployeeSurvey[WorkLifeBalance],MATCH(tbl_HRMaster[[#This Row],[EmployeeID]],tbl_EmployeeSurvey[EmployeeID],0)),"Not Found")</f>
        <v>3</v>
      </c>
      <c r="Z487" s="5">
        <f>IFERROR(VLOOKUP(tbl_HRMaster[[#This Row],[EmployeeID]],tbl_ManagerSurvey[[EmployeeID]:[PerformanceRating]],2,FALSE),"Not Found")</f>
        <v>3</v>
      </c>
      <c r="AA487" s="5">
        <f>IFERROR(VLOOKUP(tbl_HRMaster[[#This Row],[EmployeeID]],tbl_ManagerSurvey[[EmployeeID]:[PerformanceRating]],3,FALSE),"Not Found")</f>
        <v>3</v>
      </c>
      <c r="AB487" s="5" t="str">
        <f>IF(tbl_HRMaster[[#This Row],[Attrition]]="Yes","Left","Active")</f>
        <v>Active</v>
      </c>
      <c r="AC487" s="5" t="str">
        <f>_xlfn.IFS(tbl_HRMaster[[#This Row],[Age]]&lt;25,"Under 25",tbl_HRMaster[[#This Row],[Age]]&lt;35,"25-34",tbl_HRMaster[[#This Row],[Age]]&lt;45,"35-44",tbl_HRMaster[[#This Row],[Age]]&lt;55,"45-54",TRUE,"Above 54")</f>
        <v>35-44</v>
      </c>
      <c r="AD487" s="5" t="str">
        <f>_xlfn.IFS(
tbl_HRMaster[[#This Row],[YearsAtCompany]]&lt;2,"&lt; 2 Years",
tbl_HRMaster[[#This Row],[YearsAtCompany]]&lt;5,"2-4 Years",
tbl_HRMaster[[#This Row],[YearsAtCompany]]&lt;10,"5-9 Years",
TRUE,"10+ Years"
)</f>
        <v>&lt; 2 Years</v>
      </c>
      <c r="AE487" s="5">
        <f>IF(tbl_HRMaster[[#This Row],[Attrition]]="Yes",1,0)</f>
        <v>0</v>
      </c>
    </row>
    <row r="488" spans="1:31" x14ac:dyDescent="0.25">
      <c r="A488">
        <v>42</v>
      </c>
      <c r="B488" t="s">
        <v>21</v>
      </c>
      <c r="C488" t="s">
        <v>22</v>
      </c>
      <c r="D488" t="s">
        <v>23</v>
      </c>
      <c r="E488">
        <v>2</v>
      </c>
      <c r="F488">
        <v>2</v>
      </c>
      <c r="G488" t="s">
        <v>38</v>
      </c>
      <c r="H488">
        <v>1569</v>
      </c>
      <c r="I488" t="s">
        <v>25</v>
      </c>
      <c r="J488">
        <v>1</v>
      </c>
      <c r="K488" t="s">
        <v>40</v>
      </c>
      <c r="L488" t="s">
        <v>32</v>
      </c>
      <c r="M488">
        <v>21330</v>
      </c>
      <c r="N488">
        <v>3</v>
      </c>
      <c r="O488">
        <v>13</v>
      </c>
      <c r="P488">
        <v>2</v>
      </c>
      <c r="Q488">
        <v>14</v>
      </c>
      <c r="R488">
        <v>2</v>
      </c>
      <c r="S488">
        <v>1</v>
      </c>
      <c r="T488">
        <v>0</v>
      </c>
      <c r="U488">
        <v>0</v>
      </c>
      <c r="V488">
        <f>COUNTIF(tbl_HRMaster[EmployeeID],tbl_HRMaster[[#This Row],[EmployeeID]])</f>
        <v>1</v>
      </c>
      <c r="W488">
        <f>IFERROR(INDEX(tbl_EmployeeSurvey[EnvironmentSatisfaction],MATCH(tbl_HRMaster[[#This Row],[EmployeeID]],tbl_EmployeeSurvey[EmployeeID],0)),"Not Found")</f>
        <v>1</v>
      </c>
      <c r="X488">
        <f>IFERROR(INDEX(tbl_EmployeeSurvey[JobSatisfaction],MATCH(tbl_HRMaster[[#This Row],[EmployeeID]],tbl_EmployeeSurvey[EmployeeID],0)),"Not Found")</f>
        <v>4</v>
      </c>
      <c r="Y488" s="5">
        <f>IFERROR(INDEX(tbl_EmployeeSurvey[WorkLifeBalance],MATCH(tbl_HRMaster[[#This Row],[EmployeeID]],tbl_EmployeeSurvey[EmployeeID],0)),"Not Found")</f>
        <v>3</v>
      </c>
      <c r="Z488" s="5">
        <f>IFERROR(VLOOKUP(tbl_HRMaster[[#This Row],[EmployeeID]],tbl_ManagerSurvey[[EmployeeID]:[PerformanceRating]],2,FALSE),"Not Found")</f>
        <v>3</v>
      </c>
      <c r="AA488" s="5">
        <f>IFERROR(VLOOKUP(tbl_HRMaster[[#This Row],[EmployeeID]],tbl_ManagerSurvey[[EmployeeID]:[PerformanceRating]],3,FALSE),"Not Found")</f>
        <v>3</v>
      </c>
      <c r="AB488" s="5" t="str">
        <f>IF(tbl_HRMaster[[#This Row],[Attrition]]="Yes","Left","Active")</f>
        <v>Active</v>
      </c>
      <c r="AC488" s="5" t="str">
        <f>_xlfn.IFS(tbl_HRMaster[[#This Row],[Age]]&lt;25,"Under 25",tbl_HRMaster[[#This Row],[Age]]&lt;35,"25-34",tbl_HRMaster[[#This Row],[Age]]&lt;45,"35-44",tbl_HRMaster[[#This Row],[Age]]&lt;55,"45-54",TRUE,"Above 54")</f>
        <v>35-44</v>
      </c>
      <c r="AD488" s="5" t="str">
        <f>_xlfn.IFS(
tbl_HRMaster[[#This Row],[YearsAtCompany]]&lt;2,"&lt; 2 Years",
tbl_HRMaster[[#This Row],[YearsAtCompany]]&lt;5,"2-4 Years",
tbl_HRMaster[[#This Row],[YearsAtCompany]]&lt;10,"5-9 Years",
TRUE,"10+ Years"
)</f>
        <v>&lt; 2 Years</v>
      </c>
      <c r="AE488" s="5">
        <f>IF(tbl_HRMaster[[#This Row],[Attrition]]="Yes",1,0)</f>
        <v>0</v>
      </c>
    </row>
    <row r="489" spans="1:31" x14ac:dyDescent="0.25">
      <c r="A489">
        <v>42</v>
      </c>
      <c r="B489" t="s">
        <v>21</v>
      </c>
      <c r="C489" t="s">
        <v>22</v>
      </c>
      <c r="D489" t="s">
        <v>23</v>
      </c>
      <c r="E489">
        <v>2</v>
      </c>
      <c r="F489">
        <v>2</v>
      </c>
      <c r="G489" t="s">
        <v>38</v>
      </c>
      <c r="H489">
        <v>3039</v>
      </c>
      <c r="I489" t="s">
        <v>25</v>
      </c>
      <c r="J489">
        <v>1</v>
      </c>
      <c r="K489" t="s">
        <v>40</v>
      </c>
      <c r="L489" t="s">
        <v>32</v>
      </c>
      <c r="M489">
        <v>21330</v>
      </c>
      <c r="N489">
        <v>3</v>
      </c>
      <c r="O489">
        <v>13</v>
      </c>
      <c r="P489">
        <v>2</v>
      </c>
      <c r="Q489">
        <v>14</v>
      </c>
      <c r="R489">
        <v>2</v>
      </c>
      <c r="S489">
        <v>1</v>
      </c>
      <c r="T489">
        <v>0</v>
      </c>
      <c r="U489">
        <v>0</v>
      </c>
      <c r="V489">
        <f>COUNTIF(tbl_HRMaster[EmployeeID],tbl_HRMaster[[#This Row],[EmployeeID]])</f>
        <v>1</v>
      </c>
      <c r="W489">
        <f>IFERROR(INDEX(tbl_EmployeeSurvey[EnvironmentSatisfaction],MATCH(tbl_HRMaster[[#This Row],[EmployeeID]],tbl_EmployeeSurvey[EmployeeID],0)),"Not Found")</f>
        <v>1</v>
      </c>
      <c r="X489">
        <f>IFERROR(INDEX(tbl_EmployeeSurvey[JobSatisfaction],MATCH(tbl_HRMaster[[#This Row],[EmployeeID]],tbl_EmployeeSurvey[EmployeeID],0)),"Not Found")</f>
        <v>4</v>
      </c>
      <c r="Y489" s="5">
        <f>IFERROR(INDEX(tbl_EmployeeSurvey[WorkLifeBalance],MATCH(tbl_HRMaster[[#This Row],[EmployeeID]],tbl_EmployeeSurvey[EmployeeID],0)),"Not Found")</f>
        <v>3</v>
      </c>
      <c r="Z489" s="5">
        <f>IFERROR(VLOOKUP(tbl_HRMaster[[#This Row],[EmployeeID]],tbl_ManagerSurvey[[EmployeeID]:[PerformanceRating]],2,FALSE),"Not Found")</f>
        <v>3</v>
      </c>
      <c r="AA489" s="5">
        <f>IFERROR(VLOOKUP(tbl_HRMaster[[#This Row],[EmployeeID]],tbl_ManagerSurvey[[EmployeeID]:[PerformanceRating]],3,FALSE),"Not Found")</f>
        <v>3</v>
      </c>
      <c r="AB489" s="5" t="str">
        <f>IF(tbl_HRMaster[[#This Row],[Attrition]]="Yes","Left","Active")</f>
        <v>Active</v>
      </c>
      <c r="AC489" s="5" t="str">
        <f>_xlfn.IFS(tbl_HRMaster[[#This Row],[Age]]&lt;25,"Under 25",tbl_HRMaster[[#This Row],[Age]]&lt;35,"25-34",tbl_HRMaster[[#This Row],[Age]]&lt;45,"35-44",tbl_HRMaster[[#This Row],[Age]]&lt;55,"45-54",TRUE,"Above 54")</f>
        <v>35-44</v>
      </c>
      <c r="AD489" s="5" t="str">
        <f>_xlfn.IFS(
tbl_HRMaster[[#This Row],[YearsAtCompany]]&lt;2,"&lt; 2 Years",
tbl_HRMaster[[#This Row],[YearsAtCompany]]&lt;5,"2-4 Years",
tbl_HRMaster[[#This Row],[YearsAtCompany]]&lt;10,"5-9 Years",
TRUE,"10+ Years"
)</f>
        <v>&lt; 2 Years</v>
      </c>
      <c r="AE489" s="5">
        <f>IF(tbl_HRMaster[[#This Row],[Attrition]]="Yes",1,0)</f>
        <v>0</v>
      </c>
    </row>
    <row r="490" spans="1:31" x14ac:dyDescent="0.25">
      <c r="A490">
        <v>38</v>
      </c>
      <c r="B490" t="s">
        <v>21</v>
      </c>
      <c r="C490" t="s">
        <v>22</v>
      </c>
      <c r="D490" t="s">
        <v>23</v>
      </c>
      <c r="E490">
        <v>8</v>
      </c>
      <c r="F490">
        <v>2</v>
      </c>
      <c r="G490" t="s">
        <v>45</v>
      </c>
      <c r="H490">
        <v>1411</v>
      </c>
      <c r="I490" t="s">
        <v>34</v>
      </c>
      <c r="J490">
        <v>5</v>
      </c>
      <c r="K490" t="s">
        <v>31</v>
      </c>
      <c r="L490" t="s">
        <v>27</v>
      </c>
      <c r="M490">
        <v>49300</v>
      </c>
      <c r="N490">
        <v>9</v>
      </c>
      <c r="O490">
        <v>14</v>
      </c>
      <c r="P490">
        <v>0</v>
      </c>
      <c r="Q490">
        <v>14</v>
      </c>
      <c r="R490">
        <v>0</v>
      </c>
      <c r="S490">
        <v>1</v>
      </c>
      <c r="T490">
        <v>0</v>
      </c>
      <c r="U490">
        <v>0</v>
      </c>
      <c r="V490">
        <f>COUNTIF(tbl_HRMaster[EmployeeID],tbl_HRMaster[[#This Row],[EmployeeID]])</f>
        <v>1</v>
      </c>
      <c r="W490">
        <f>IFERROR(INDEX(tbl_EmployeeSurvey[EnvironmentSatisfaction],MATCH(tbl_HRMaster[[#This Row],[EmployeeID]],tbl_EmployeeSurvey[EmployeeID],0)),"Not Found")</f>
        <v>4</v>
      </c>
      <c r="X490">
        <f>IFERROR(INDEX(tbl_EmployeeSurvey[JobSatisfaction],MATCH(tbl_HRMaster[[#This Row],[EmployeeID]],tbl_EmployeeSurvey[EmployeeID],0)),"Not Found")</f>
        <v>3</v>
      </c>
      <c r="Y490" s="5">
        <f>IFERROR(INDEX(tbl_EmployeeSurvey[WorkLifeBalance],MATCH(tbl_HRMaster[[#This Row],[EmployeeID]],tbl_EmployeeSurvey[EmployeeID],0)),"Not Found")</f>
        <v>3</v>
      </c>
      <c r="Z490" s="5">
        <f>IFERROR(VLOOKUP(tbl_HRMaster[[#This Row],[EmployeeID]],tbl_ManagerSurvey[[EmployeeID]:[PerformanceRating]],2,FALSE),"Not Found")</f>
        <v>3</v>
      </c>
      <c r="AA490" s="5">
        <f>IFERROR(VLOOKUP(tbl_HRMaster[[#This Row],[EmployeeID]],tbl_ManagerSurvey[[EmployeeID]:[PerformanceRating]],3,FALSE),"Not Found")</f>
        <v>3</v>
      </c>
      <c r="AB490" s="5" t="str">
        <f>IF(tbl_HRMaster[[#This Row],[Attrition]]="Yes","Left","Active")</f>
        <v>Active</v>
      </c>
      <c r="AC490" s="5" t="str">
        <f>_xlfn.IFS(tbl_HRMaster[[#This Row],[Age]]&lt;25,"Under 25",tbl_HRMaster[[#This Row],[Age]]&lt;35,"25-34",tbl_HRMaster[[#This Row],[Age]]&lt;45,"35-44",tbl_HRMaster[[#This Row],[Age]]&lt;55,"45-54",TRUE,"Above 54")</f>
        <v>35-44</v>
      </c>
      <c r="AD490" s="5" t="str">
        <f>_xlfn.IFS(
tbl_HRMaster[[#This Row],[YearsAtCompany]]&lt;2,"&lt; 2 Years",
tbl_HRMaster[[#This Row],[YearsAtCompany]]&lt;5,"2-4 Years",
tbl_HRMaster[[#This Row],[YearsAtCompany]]&lt;10,"5-9 Years",
TRUE,"10+ Years"
)</f>
        <v>&lt; 2 Years</v>
      </c>
      <c r="AE490" s="5">
        <f>IF(tbl_HRMaster[[#This Row],[Attrition]]="Yes",1,0)</f>
        <v>0</v>
      </c>
    </row>
    <row r="491" spans="1:31" x14ac:dyDescent="0.25">
      <c r="A491">
        <v>38</v>
      </c>
      <c r="B491" t="s">
        <v>21</v>
      </c>
      <c r="C491" t="s">
        <v>22</v>
      </c>
      <c r="D491" t="s">
        <v>23</v>
      </c>
      <c r="E491">
        <v>8</v>
      </c>
      <c r="F491">
        <v>2</v>
      </c>
      <c r="G491" t="s">
        <v>45</v>
      </c>
      <c r="H491">
        <v>2881</v>
      </c>
      <c r="I491" t="s">
        <v>34</v>
      </c>
      <c r="J491">
        <v>5</v>
      </c>
      <c r="K491" t="s">
        <v>31</v>
      </c>
      <c r="L491" t="s">
        <v>27</v>
      </c>
      <c r="M491">
        <v>49300</v>
      </c>
      <c r="N491">
        <v>9</v>
      </c>
      <c r="O491">
        <v>14</v>
      </c>
      <c r="P491">
        <v>0</v>
      </c>
      <c r="Q491">
        <v>14</v>
      </c>
      <c r="R491">
        <v>0</v>
      </c>
      <c r="S491">
        <v>1</v>
      </c>
      <c r="T491">
        <v>0</v>
      </c>
      <c r="U491">
        <v>0</v>
      </c>
      <c r="V491">
        <f>COUNTIF(tbl_HRMaster[EmployeeID],tbl_HRMaster[[#This Row],[EmployeeID]])</f>
        <v>1</v>
      </c>
      <c r="W491">
        <f>IFERROR(INDEX(tbl_EmployeeSurvey[EnvironmentSatisfaction],MATCH(tbl_HRMaster[[#This Row],[EmployeeID]],tbl_EmployeeSurvey[EmployeeID],0)),"Not Found")</f>
        <v>4</v>
      </c>
      <c r="X491">
        <f>IFERROR(INDEX(tbl_EmployeeSurvey[JobSatisfaction],MATCH(tbl_HRMaster[[#This Row],[EmployeeID]],tbl_EmployeeSurvey[EmployeeID],0)),"Not Found")</f>
        <v>3</v>
      </c>
      <c r="Y491" s="5">
        <f>IFERROR(INDEX(tbl_EmployeeSurvey[WorkLifeBalance],MATCH(tbl_HRMaster[[#This Row],[EmployeeID]],tbl_EmployeeSurvey[EmployeeID],0)),"Not Found")</f>
        <v>3</v>
      </c>
      <c r="Z491" s="5">
        <f>IFERROR(VLOOKUP(tbl_HRMaster[[#This Row],[EmployeeID]],tbl_ManagerSurvey[[EmployeeID]:[PerformanceRating]],2,FALSE),"Not Found")</f>
        <v>3</v>
      </c>
      <c r="AA491" s="5">
        <f>IFERROR(VLOOKUP(tbl_HRMaster[[#This Row],[EmployeeID]],tbl_ManagerSurvey[[EmployeeID]:[PerformanceRating]],3,FALSE),"Not Found")</f>
        <v>3</v>
      </c>
      <c r="AB491" s="5" t="str">
        <f>IF(tbl_HRMaster[[#This Row],[Attrition]]="Yes","Left","Active")</f>
        <v>Active</v>
      </c>
      <c r="AC491" s="5" t="str">
        <f>_xlfn.IFS(tbl_HRMaster[[#This Row],[Age]]&lt;25,"Under 25",tbl_HRMaster[[#This Row],[Age]]&lt;35,"25-34",tbl_HRMaster[[#This Row],[Age]]&lt;45,"35-44",tbl_HRMaster[[#This Row],[Age]]&lt;55,"45-54",TRUE,"Above 54")</f>
        <v>35-44</v>
      </c>
      <c r="AD491" s="5" t="str">
        <f>_xlfn.IFS(
tbl_HRMaster[[#This Row],[YearsAtCompany]]&lt;2,"&lt; 2 Years",
tbl_HRMaster[[#This Row],[YearsAtCompany]]&lt;5,"2-4 Years",
tbl_HRMaster[[#This Row],[YearsAtCompany]]&lt;10,"5-9 Years",
TRUE,"10+ Years"
)</f>
        <v>&lt; 2 Years</v>
      </c>
      <c r="AE491" s="5">
        <f>IF(tbl_HRMaster[[#This Row],[Attrition]]="Yes",1,0)</f>
        <v>0</v>
      </c>
    </row>
    <row r="492" spans="1:31" x14ac:dyDescent="0.25">
      <c r="A492">
        <v>38</v>
      </c>
      <c r="B492" t="s">
        <v>21</v>
      </c>
      <c r="C492" t="s">
        <v>22</v>
      </c>
      <c r="D492" t="s">
        <v>23</v>
      </c>
      <c r="E492">
        <v>8</v>
      </c>
      <c r="F492">
        <v>2</v>
      </c>
      <c r="G492" t="s">
        <v>45</v>
      </c>
      <c r="H492">
        <v>4351</v>
      </c>
      <c r="I492" t="s">
        <v>34</v>
      </c>
      <c r="J492">
        <v>5</v>
      </c>
      <c r="K492" t="s">
        <v>31</v>
      </c>
      <c r="L492" t="s">
        <v>27</v>
      </c>
      <c r="M492">
        <v>49300</v>
      </c>
      <c r="N492">
        <v>9</v>
      </c>
      <c r="O492">
        <v>14</v>
      </c>
      <c r="P492">
        <v>0</v>
      </c>
      <c r="Q492">
        <v>14</v>
      </c>
      <c r="R492">
        <v>0</v>
      </c>
      <c r="S492">
        <v>1</v>
      </c>
      <c r="T492">
        <v>0</v>
      </c>
      <c r="U492">
        <v>0</v>
      </c>
      <c r="V492">
        <f>COUNTIF(tbl_HRMaster[EmployeeID],tbl_HRMaster[[#This Row],[EmployeeID]])</f>
        <v>1</v>
      </c>
      <c r="W492">
        <f>IFERROR(INDEX(tbl_EmployeeSurvey[EnvironmentSatisfaction],MATCH(tbl_HRMaster[[#This Row],[EmployeeID]],tbl_EmployeeSurvey[EmployeeID],0)),"Not Found")</f>
        <v>4</v>
      </c>
      <c r="X492">
        <f>IFERROR(INDEX(tbl_EmployeeSurvey[JobSatisfaction],MATCH(tbl_HRMaster[[#This Row],[EmployeeID]],tbl_EmployeeSurvey[EmployeeID],0)),"Not Found")</f>
        <v>3</v>
      </c>
      <c r="Y492" s="5">
        <f>IFERROR(INDEX(tbl_EmployeeSurvey[WorkLifeBalance],MATCH(tbl_HRMaster[[#This Row],[EmployeeID]],tbl_EmployeeSurvey[EmployeeID],0)),"Not Found")</f>
        <v>3</v>
      </c>
      <c r="Z492" s="5">
        <f>IFERROR(VLOOKUP(tbl_HRMaster[[#This Row],[EmployeeID]],tbl_ManagerSurvey[[EmployeeID]:[PerformanceRating]],2,FALSE),"Not Found")</f>
        <v>3</v>
      </c>
      <c r="AA492" s="5">
        <f>IFERROR(VLOOKUP(tbl_HRMaster[[#This Row],[EmployeeID]],tbl_ManagerSurvey[[EmployeeID]:[PerformanceRating]],3,FALSE),"Not Found")</f>
        <v>3</v>
      </c>
      <c r="AB492" s="5" t="str">
        <f>IF(tbl_HRMaster[[#This Row],[Attrition]]="Yes","Left","Active")</f>
        <v>Active</v>
      </c>
      <c r="AC492" s="5" t="str">
        <f>_xlfn.IFS(tbl_HRMaster[[#This Row],[Age]]&lt;25,"Under 25",tbl_HRMaster[[#This Row],[Age]]&lt;35,"25-34",tbl_HRMaster[[#This Row],[Age]]&lt;45,"35-44",tbl_HRMaster[[#This Row],[Age]]&lt;55,"45-54",TRUE,"Above 54")</f>
        <v>35-44</v>
      </c>
      <c r="AD492" s="5" t="str">
        <f>_xlfn.IFS(
tbl_HRMaster[[#This Row],[YearsAtCompany]]&lt;2,"&lt; 2 Years",
tbl_HRMaster[[#This Row],[YearsAtCompany]]&lt;5,"2-4 Years",
tbl_HRMaster[[#This Row],[YearsAtCompany]]&lt;10,"5-9 Years",
TRUE,"10+ Years"
)</f>
        <v>&lt; 2 Years</v>
      </c>
      <c r="AE492" s="5">
        <f>IF(tbl_HRMaster[[#This Row],[Attrition]]="Yes",1,0)</f>
        <v>0</v>
      </c>
    </row>
    <row r="493" spans="1:31" x14ac:dyDescent="0.25">
      <c r="A493">
        <v>36</v>
      </c>
      <c r="B493" t="s">
        <v>21</v>
      </c>
      <c r="C493" t="s">
        <v>22</v>
      </c>
      <c r="D493" t="s">
        <v>23</v>
      </c>
      <c r="E493">
        <v>2</v>
      </c>
      <c r="F493">
        <v>3</v>
      </c>
      <c r="G493" t="s">
        <v>46</v>
      </c>
      <c r="H493">
        <v>1058</v>
      </c>
      <c r="I493" t="s">
        <v>25</v>
      </c>
      <c r="J493">
        <v>5</v>
      </c>
      <c r="K493" t="s">
        <v>40</v>
      </c>
      <c r="L493" t="s">
        <v>27</v>
      </c>
      <c r="M493">
        <v>22900</v>
      </c>
      <c r="N493">
        <v>4</v>
      </c>
      <c r="O493">
        <v>11</v>
      </c>
      <c r="P493">
        <v>0</v>
      </c>
      <c r="Q493">
        <v>15</v>
      </c>
      <c r="R493">
        <v>5</v>
      </c>
      <c r="S493">
        <v>1</v>
      </c>
      <c r="T493">
        <v>0</v>
      </c>
      <c r="U493">
        <v>0</v>
      </c>
      <c r="V493">
        <f>COUNTIF(tbl_HRMaster[EmployeeID],tbl_HRMaster[[#This Row],[EmployeeID]])</f>
        <v>1</v>
      </c>
      <c r="W493">
        <f>IFERROR(INDEX(tbl_EmployeeSurvey[EnvironmentSatisfaction],MATCH(tbl_HRMaster[[#This Row],[EmployeeID]],tbl_EmployeeSurvey[EmployeeID],0)),"Not Found")</f>
        <v>4</v>
      </c>
      <c r="X493">
        <f>IFERROR(INDEX(tbl_EmployeeSurvey[JobSatisfaction],MATCH(tbl_HRMaster[[#This Row],[EmployeeID]],tbl_EmployeeSurvey[EmployeeID],0)),"Not Found")</f>
        <v>2</v>
      </c>
      <c r="Y493" s="5">
        <f>IFERROR(INDEX(tbl_EmployeeSurvey[WorkLifeBalance],MATCH(tbl_HRMaster[[#This Row],[EmployeeID]],tbl_EmployeeSurvey[EmployeeID],0)),"Not Found")</f>
        <v>3</v>
      </c>
      <c r="Z493" s="5">
        <f>IFERROR(VLOOKUP(tbl_HRMaster[[#This Row],[EmployeeID]],tbl_ManagerSurvey[[EmployeeID]:[PerformanceRating]],2,FALSE),"Not Found")</f>
        <v>3</v>
      </c>
      <c r="AA493" s="5">
        <f>IFERROR(VLOOKUP(tbl_HRMaster[[#This Row],[EmployeeID]],tbl_ManagerSurvey[[EmployeeID]:[PerformanceRating]],3,FALSE),"Not Found")</f>
        <v>3</v>
      </c>
      <c r="AB493" s="5" t="str">
        <f>IF(tbl_HRMaster[[#This Row],[Attrition]]="Yes","Left","Active")</f>
        <v>Active</v>
      </c>
      <c r="AC493" s="5" t="str">
        <f>_xlfn.IFS(tbl_HRMaster[[#This Row],[Age]]&lt;25,"Under 25",tbl_HRMaster[[#This Row],[Age]]&lt;35,"25-34",tbl_HRMaster[[#This Row],[Age]]&lt;45,"35-44",tbl_HRMaster[[#This Row],[Age]]&lt;55,"45-54",TRUE,"Above 54")</f>
        <v>35-44</v>
      </c>
      <c r="AD493" s="5" t="str">
        <f>_xlfn.IFS(
tbl_HRMaster[[#This Row],[YearsAtCompany]]&lt;2,"&lt; 2 Years",
tbl_HRMaster[[#This Row],[YearsAtCompany]]&lt;5,"2-4 Years",
tbl_HRMaster[[#This Row],[YearsAtCompany]]&lt;10,"5-9 Years",
TRUE,"10+ Years"
)</f>
        <v>&lt; 2 Years</v>
      </c>
      <c r="AE493" s="5">
        <f>IF(tbl_HRMaster[[#This Row],[Attrition]]="Yes",1,0)</f>
        <v>0</v>
      </c>
    </row>
    <row r="494" spans="1:31" x14ac:dyDescent="0.25">
      <c r="A494">
        <v>36</v>
      </c>
      <c r="B494" t="s">
        <v>21</v>
      </c>
      <c r="C494" t="s">
        <v>22</v>
      </c>
      <c r="D494" t="s">
        <v>23</v>
      </c>
      <c r="E494">
        <v>2</v>
      </c>
      <c r="F494">
        <v>3</v>
      </c>
      <c r="G494" t="s">
        <v>46</v>
      </c>
      <c r="H494">
        <v>2528</v>
      </c>
      <c r="I494" t="s">
        <v>25</v>
      </c>
      <c r="J494">
        <v>5</v>
      </c>
      <c r="K494" t="s">
        <v>40</v>
      </c>
      <c r="L494" t="s">
        <v>27</v>
      </c>
      <c r="M494">
        <v>22900</v>
      </c>
      <c r="N494">
        <v>4</v>
      </c>
      <c r="O494">
        <v>11</v>
      </c>
      <c r="P494">
        <v>0</v>
      </c>
      <c r="Q494">
        <v>15</v>
      </c>
      <c r="R494">
        <v>5</v>
      </c>
      <c r="S494">
        <v>1</v>
      </c>
      <c r="T494">
        <v>0</v>
      </c>
      <c r="U494">
        <v>0</v>
      </c>
      <c r="V494">
        <f>COUNTIF(tbl_HRMaster[EmployeeID],tbl_HRMaster[[#This Row],[EmployeeID]])</f>
        <v>1</v>
      </c>
      <c r="W494">
        <f>IFERROR(INDEX(tbl_EmployeeSurvey[EnvironmentSatisfaction],MATCH(tbl_HRMaster[[#This Row],[EmployeeID]],tbl_EmployeeSurvey[EmployeeID],0)),"Not Found")</f>
        <v>4</v>
      </c>
      <c r="X494">
        <f>IFERROR(INDEX(tbl_EmployeeSurvey[JobSatisfaction],MATCH(tbl_HRMaster[[#This Row],[EmployeeID]],tbl_EmployeeSurvey[EmployeeID],0)),"Not Found")</f>
        <v>2</v>
      </c>
      <c r="Y494" s="5">
        <f>IFERROR(INDEX(tbl_EmployeeSurvey[WorkLifeBalance],MATCH(tbl_HRMaster[[#This Row],[EmployeeID]],tbl_EmployeeSurvey[EmployeeID],0)),"Not Found")</f>
        <v>3</v>
      </c>
      <c r="Z494" s="5">
        <f>IFERROR(VLOOKUP(tbl_HRMaster[[#This Row],[EmployeeID]],tbl_ManagerSurvey[[EmployeeID]:[PerformanceRating]],2,FALSE),"Not Found")</f>
        <v>3</v>
      </c>
      <c r="AA494" s="5">
        <f>IFERROR(VLOOKUP(tbl_HRMaster[[#This Row],[EmployeeID]],tbl_ManagerSurvey[[EmployeeID]:[PerformanceRating]],3,FALSE),"Not Found")</f>
        <v>3</v>
      </c>
      <c r="AB494" s="5" t="str">
        <f>IF(tbl_HRMaster[[#This Row],[Attrition]]="Yes","Left","Active")</f>
        <v>Active</v>
      </c>
      <c r="AC494" s="5" t="str">
        <f>_xlfn.IFS(tbl_HRMaster[[#This Row],[Age]]&lt;25,"Under 25",tbl_HRMaster[[#This Row],[Age]]&lt;35,"25-34",tbl_HRMaster[[#This Row],[Age]]&lt;45,"35-44",tbl_HRMaster[[#This Row],[Age]]&lt;55,"45-54",TRUE,"Above 54")</f>
        <v>35-44</v>
      </c>
      <c r="AD494" s="5" t="str">
        <f>_xlfn.IFS(
tbl_HRMaster[[#This Row],[YearsAtCompany]]&lt;2,"&lt; 2 Years",
tbl_HRMaster[[#This Row],[YearsAtCompany]]&lt;5,"2-4 Years",
tbl_HRMaster[[#This Row],[YearsAtCompany]]&lt;10,"5-9 Years",
TRUE,"10+ Years"
)</f>
        <v>&lt; 2 Years</v>
      </c>
      <c r="AE494" s="5">
        <f>IF(tbl_HRMaster[[#This Row],[Attrition]]="Yes",1,0)</f>
        <v>0</v>
      </c>
    </row>
    <row r="495" spans="1:31" x14ac:dyDescent="0.25">
      <c r="A495">
        <v>36</v>
      </c>
      <c r="B495" t="s">
        <v>21</v>
      </c>
      <c r="C495" t="s">
        <v>22</v>
      </c>
      <c r="D495" t="s">
        <v>23</v>
      </c>
      <c r="E495">
        <v>2</v>
      </c>
      <c r="F495">
        <v>3</v>
      </c>
      <c r="G495" t="s">
        <v>46</v>
      </c>
      <c r="H495">
        <v>3998</v>
      </c>
      <c r="I495" t="s">
        <v>25</v>
      </c>
      <c r="J495">
        <v>5</v>
      </c>
      <c r="K495" t="s">
        <v>40</v>
      </c>
      <c r="L495" t="s">
        <v>27</v>
      </c>
      <c r="M495">
        <v>22900</v>
      </c>
      <c r="N495">
        <v>4</v>
      </c>
      <c r="O495">
        <v>11</v>
      </c>
      <c r="P495">
        <v>0</v>
      </c>
      <c r="Q495">
        <v>15</v>
      </c>
      <c r="R495">
        <v>5</v>
      </c>
      <c r="S495">
        <v>1</v>
      </c>
      <c r="T495">
        <v>0</v>
      </c>
      <c r="U495">
        <v>0</v>
      </c>
      <c r="V495">
        <f>COUNTIF(tbl_HRMaster[EmployeeID],tbl_HRMaster[[#This Row],[EmployeeID]])</f>
        <v>1</v>
      </c>
      <c r="W495">
        <f>IFERROR(INDEX(tbl_EmployeeSurvey[EnvironmentSatisfaction],MATCH(tbl_HRMaster[[#This Row],[EmployeeID]],tbl_EmployeeSurvey[EmployeeID],0)),"Not Found")</f>
        <v>4</v>
      </c>
      <c r="X495">
        <f>IFERROR(INDEX(tbl_EmployeeSurvey[JobSatisfaction],MATCH(tbl_HRMaster[[#This Row],[EmployeeID]],tbl_EmployeeSurvey[EmployeeID],0)),"Not Found")</f>
        <v>2</v>
      </c>
      <c r="Y495" s="5">
        <f>IFERROR(INDEX(tbl_EmployeeSurvey[WorkLifeBalance],MATCH(tbl_HRMaster[[#This Row],[EmployeeID]],tbl_EmployeeSurvey[EmployeeID],0)),"Not Found")</f>
        <v>3</v>
      </c>
      <c r="Z495" s="5">
        <f>IFERROR(VLOOKUP(tbl_HRMaster[[#This Row],[EmployeeID]],tbl_ManagerSurvey[[EmployeeID]:[PerformanceRating]],2,FALSE),"Not Found")</f>
        <v>3</v>
      </c>
      <c r="AA495" s="5">
        <f>IFERROR(VLOOKUP(tbl_HRMaster[[#This Row],[EmployeeID]],tbl_ManagerSurvey[[EmployeeID]:[PerformanceRating]],3,FALSE),"Not Found")</f>
        <v>3</v>
      </c>
      <c r="AB495" s="5" t="str">
        <f>IF(tbl_HRMaster[[#This Row],[Attrition]]="Yes","Left","Active")</f>
        <v>Active</v>
      </c>
      <c r="AC495" s="5" t="str">
        <f>_xlfn.IFS(tbl_HRMaster[[#This Row],[Age]]&lt;25,"Under 25",tbl_HRMaster[[#This Row],[Age]]&lt;35,"25-34",tbl_HRMaster[[#This Row],[Age]]&lt;45,"35-44",tbl_HRMaster[[#This Row],[Age]]&lt;55,"45-54",TRUE,"Above 54")</f>
        <v>35-44</v>
      </c>
      <c r="AD495" s="5" t="str">
        <f>_xlfn.IFS(
tbl_HRMaster[[#This Row],[YearsAtCompany]]&lt;2,"&lt; 2 Years",
tbl_HRMaster[[#This Row],[YearsAtCompany]]&lt;5,"2-4 Years",
tbl_HRMaster[[#This Row],[YearsAtCompany]]&lt;10,"5-9 Years",
TRUE,"10+ Years"
)</f>
        <v>&lt; 2 Years</v>
      </c>
      <c r="AE495" s="5">
        <f>IF(tbl_HRMaster[[#This Row],[Attrition]]="Yes",1,0)</f>
        <v>0</v>
      </c>
    </row>
    <row r="496" spans="1:31" x14ac:dyDescent="0.25">
      <c r="A496">
        <v>36</v>
      </c>
      <c r="B496" t="s">
        <v>21</v>
      </c>
      <c r="C496" t="s">
        <v>22</v>
      </c>
      <c r="D496" t="s">
        <v>37</v>
      </c>
      <c r="E496">
        <v>1</v>
      </c>
      <c r="F496">
        <v>3</v>
      </c>
      <c r="G496" t="s">
        <v>37</v>
      </c>
      <c r="H496">
        <v>864</v>
      </c>
      <c r="I496" t="s">
        <v>34</v>
      </c>
      <c r="J496">
        <v>1</v>
      </c>
      <c r="K496" t="s">
        <v>31</v>
      </c>
      <c r="L496" t="s">
        <v>32</v>
      </c>
      <c r="M496">
        <v>23770</v>
      </c>
      <c r="N496">
        <v>6</v>
      </c>
      <c r="O496">
        <v>13</v>
      </c>
      <c r="P496">
        <v>2</v>
      </c>
      <c r="Q496">
        <v>15</v>
      </c>
      <c r="R496">
        <v>3</v>
      </c>
      <c r="S496">
        <v>1</v>
      </c>
      <c r="T496">
        <v>0</v>
      </c>
      <c r="U496">
        <v>0</v>
      </c>
      <c r="V496">
        <f>COUNTIF(tbl_HRMaster[EmployeeID],tbl_HRMaster[[#This Row],[EmployeeID]])</f>
        <v>1</v>
      </c>
      <c r="W496">
        <f>IFERROR(INDEX(tbl_EmployeeSurvey[EnvironmentSatisfaction],MATCH(tbl_HRMaster[[#This Row],[EmployeeID]],tbl_EmployeeSurvey[EmployeeID],0)),"Not Found")</f>
        <v>2</v>
      </c>
      <c r="X496">
        <f>IFERROR(INDEX(tbl_EmployeeSurvey[JobSatisfaction],MATCH(tbl_HRMaster[[#This Row],[EmployeeID]],tbl_EmployeeSurvey[EmployeeID],0)),"Not Found")</f>
        <v>3</v>
      </c>
      <c r="Y496" s="5">
        <f>IFERROR(INDEX(tbl_EmployeeSurvey[WorkLifeBalance],MATCH(tbl_HRMaster[[#This Row],[EmployeeID]],tbl_EmployeeSurvey[EmployeeID],0)),"Not Found")</f>
        <v>3</v>
      </c>
      <c r="Z496" s="5">
        <f>IFERROR(VLOOKUP(tbl_HRMaster[[#This Row],[EmployeeID]],tbl_ManagerSurvey[[EmployeeID]:[PerformanceRating]],2,FALSE),"Not Found")</f>
        <v>3</v>
      </c>
      <c r="AA496" s="5">
        <f>IFERROR(VLOOKUP(tbl_HRMaster[[#This Row],[EmployeeID]],tbl_ManagerSurvey[[EmployeeID]:[PerformanceRating]],3,FALSE),"Not Found")</f>
        <v>3</v>
      </c>
      <c r="AB496" s="5" t="str">
        <f>IF(tbl_HRMaster[[#This Row],[Attrition]]="Yes","Left","Active")</f>
        <v>Active</v>
      </c>
      <c r="AC496" s="5" t="str">
        <f>_xlfn.IFS(tbl_HRMaster[[#This Row],[Age]]&lt;25,"Under 25",tbl_HRMaster[[#This Row],[Age]]&lt;35,"25-34",tbl_HRMaster[[#This Row],[Age]]&lt;45,"35-44",tbl_HRMaster[[#This Row],[Age]]&lt;55,"45-54",TRUE,"Above 54")</f>
        <v>35-44</v>
      </c>
      <c r="AD496" s="5" t="str">
        <f>_xlfn.IFS(
tbl_HRMaster[[#This Row],[YearsAtCompany]]&lt;2,"&lt; 2 Years",
tbl_HRMaster[[#This Row],[YearsAtCompany]]&lt;5,"2-4 Years",
tbl_HRMaster[[#This Row],[YearsAtCompany]]&lt;10,"5-9 Years",
TRUE,"10+ Years"
)</f>
        <v>&lt; 2 Years</v>
      </c>
      <c r="AE496" s="5">
        <f>IF(tbl_HRMaster[[#This Row],[Attrition]]="Yes",1,0)</f>
        <v>0</v>
      </c>
    </row>
    <row r="497" spans="1:31" x14ac:dyDescent="0.25">
      <c r="A497">
        <v>36</v>
      </c>
      <c r="B497" t="s">
        <v>21</v>
      </c>
      <c r="C497" t="s">
        <v>22</v>
      </c>
      <c r="D497" t="s">
        <v>37</v>
      </c>
      <c r="E497">
        <v>1</v>
      </c>
      <c r="F497">
        <v>3</v>
      </c>
      <c r="G497" t="s">
        <v>37</v>
      </c>
      <c r="H497">
        <v>2334</v>
      </c>
      <c r="I497" t="s">
        <v>34</v>
      </c>
      <c r="J497">
        <v>1</v>
      </c>
      <c r="K497" t="s">
        <v>31</v>
      </c>
      <c r="L497" t="s">
        <v>32</v>
      </c>
      <c r="M497">
        <v>23770</v>
      </c>
      <c r="N497">
        <v>6</v>
      </c>
      <c r="O497">
        <v>13</v>
      </c>
      <c r="P497">
        <v>2</v>
      </c>
      <c r="Q497">
        <v>15</v>
      </c>
      <c r="R497">
        <v>3</v>
      </c>
      <c r="S497">
        <v>1</v>
      </c>
      <c r="T497">
        <v>0</v>
      </c>
      <c r="U497">
        <v>0</v>
      </c>
      <c r="V497">
        <f>COUNTIF(tbl_HRMaster[EmployeeID],tbl_HRMaster[[#This Row],[EmployeeID]])</f>
        <v>1</v>
      </c>
      <c r="W497">
        <f>IFERROR(INDEX(tbl_EmployeeSurvey[EnvironmentSatisfaction],MATCH(tbl_HRMaster[[#This Row],[EmployeeID]],tbl_EmployeeSurvey[EmployeeID],0)),"Not Found")</f>
        <v>2</v>
      </c>
      <c r="X497">
        <f>IFERROR(INDEX(tbl_EmployeeSurvey[JobSatisfaction],MATCH(tbl_HRMaster[[#This Row],[EmployeeID]],tbl_EmployeeSurvey[EmployeeID],0)),"Not Found")</f>
        <v>3</v>
      </c>
      <c r="Y497" s="5">
        <f>IFERROR(INDEX(tbl_EmployeeSurvey[WorkLifeBalance],MATCH(tbl_HRMaster[[#This Row],[EmployeeID]],tbl_EmployeeSurvey[EmployeeID],0)),"Not Found")</f>
        <v>3</v>
      </c>
      <c r="Z497" s="5">
        <f>IFERROR(VLOOKUP(tbl_HRMaster[[#This Row],[EmployeeID]],tbl_ManagerSurvey[[EmployeeID]:[PerformanceRating]],2,FALSE),"Not Found")</f>
        <v>3</v>
      </c>
      <c r="AA497" s="5">
        <f>IFERROR(VLOOKUP(tbl_HRMaster[[#This Row],[EmployeeID]],tbl_ManagerSurvey[[EmployeeID]:[PerformanceRating]],3,FALSE),"Not Found")</f>
        <v>3</v>
      </c>
      <c r="AB497" s="5" t="str">
        <f>IF(tbl_HRMaster[[#This Row],[Attrition]]="Yes","Left","Active")</f>
        <v>Active</v>
      </c>
      <c r="AC497" s="5" t="str">
        <f>_xlfn.IFS(tbl_HRMaster[[#This Row],[Age]]&lt;25,"Under 25",tbl_HRMaster[[#This Row],[Age]]&lt;35,"25-34",tbl_HRMaster[[#This Row],[Age]]&lt;45,"35-44",tbl_HRMaster[[#This Row],[Age]]&lt;55,"45-54",TRUE,"Above 54")</f>
        <v>35-44</v>
      </c>
      <c r="AD497" s="5" t="str">
        <f>_xlfn.IFS(
tbl_HRMaster[[#This Row],[YearsAtCompany]]&lt;2,"&lt; 2 Years",
tbl_HRMaster[[#This Row],[YearsAtCompany]]&lt;5,"2-4 Years",
tbl_HRMaster[[#This Row],[YearsAtCompany]]&lt;10,"5-9 Years",
TRUE,"10+ Years"
)</f>
        <v>&lt; 2 Years</v>
      </c>
      <c r="AE497" s="5">
        <f>IF(tbl_HRMaster[[#This Row],[Attrition]]="Yes",1,0)</f>
        <v>0</v>
      </c>
    </row>
    <row r="498" spans="1:31" x14ac:dyDescent="0.25">
      <c r="A498">
        <v>36</v>
      </c>
      <c r="B498" t="s">
        <v>21</v>
      </c>
      <c r="C498" t="s">
        <v>22</v>
      </c>
      <c r="D498" t="s">
        <v>37</v>
      </c>
      <c r="E498">
        <v>1</v>
      </c>
      <c r="F498">
        <v>3</v>
      </c>
      <c r="G498" t="s">
        <v>37</v>
      </c>
      <c r="H498">
        <v>3804</v>
      </c>
      <c r="I498" t="s">
        <v>34</v>
      </c>
      <c r="J498">
        <v>1</v>
      </c>
      <c r="K498" t="s">
        <v>31</v>
      </c>
      <c r="L498" t="s">
        <v>32</v>
      </c>
      <c r="M498">
        <v>23770</v>
      </c>
      <c r="N498">
        <v>6</v>
      </c>
      <c r="O498">
        <v>13</v>
      </c>
      <c r="P498">
        <v>2</v>
      </c>
      <c r="Q498">
        <v>15</v>
      </c>
      <c r="R498">
        <v>3</v>
      </c>
      <c r="S498">
        <v>1</v>
      </c>
      <c r="T498">
        <v>0</v>
      </c>
      <c r="U498">
        <v>0</v>
      </c>
      <c r="V498">
        <f>COUNTIF(tbl_HRMaster[EmployeeID],tbl_HRMaster[[#This Row],[EmployeeID]])</f>
        <v>1</v>
      </c>
      <c r="W498">
        <f>IFERROR(INDEX(tbl_EmployeeSurvey[EnvironmentSatisfaction],MATCH(tbl_HRMaster[[#This Row],[EmployeeID]],tbl_EmployeeSurvey[EmployeeID],0)),"Not Found")</f>
        <v>2</v>
      </c>
      <c r="X498">
        <f>IFERROR(INDEX(tbl_EmployeeSurvey[JobSatisfaction],MATCH(tbl_HRMaster[[#This Row],[EmployeeID]],tbl_EmployeeSurvey[EmployeeID],0)),"Not Found")</f>
        <v>3</v>
      </c>
      <c r="Y498" s="5">
        <f>IFERROR(INDEX(tbl_EmployeeSurvey[WorkLifeBalance],MATCH(tbl_HRMaster[[#This Row],[EmployeeID]],tbl_EmployeeSurvey[EmployeeID],0)),"Not Found")</f>
        <v>3</v>
      </c>
      <c r="Z498" s="5">
        <f>IFERROR(VLOOKUP(tbl_HRMaster[[#This Row],[EmployeeID]],tbl_ManagerSurvey[[EmployeeID]:[PerformanceRating]],2,FALSE),"Not Found")</f>
        <v>3</v>
      </c>
      <c r="AA498" s="5">
        <f>IFERROR(VLOOKUP(tbl_HRMaster[[#This Row],[EmployeeID]],tbl_ManagerSurvey[[EmployeeID]:[PerformanceRating]],3,FALSE),"Not Found")</f>
        <v>3</v>
      </c>
      <c r="AB498" s="5" t="str">
        <f>IF(tbl_HRMaster[[#This Row],[Attrition]]="Yes","Left","Active")</f>
        <v>Active</v>
      </c>
      <c r="AC498" s="5" t="str">
        <f>_xlfn.IFS(tbl_HRMaster[[#This Row],[Age]]&lt;25,"Under 25",tbl_HRMaster[[#This Row],[Age]]&lt;35,"25-34",tbl_HRMaster[[#This Row],[Age]]&lt;45,"35-44",tbl_HRMaster[[#This Row],[Age]]&lt;55,"45-54",TRUE,"Above 54")</f>
        <v>35-44</v>
      </c>
      <c r="AD498" s="5" t="str">
        <f>_xlfn.IFS(
tbl_HRMaster[[#This Row],[YearsAtCompany]]&lt;2,"&lt; 2 Years",
tbl_HRMaster[[#This Row],[YearsAtCompany]]&lt;5,"2-4 Years",
tbl_HRMaster[[#This Row],[YearsAtCompany]]&lt;10,"5-9 Years",
TRUE,"10+ Years"
)</f>
        <v>&lt; 2 Years</v>
      </c>
      <c r="AE498" s="5">
        <f>IF(tbl_HRMaster[[#This Row],[Attrition]]="Yes",1,0)</f>
        <v>0</v>
      </c>
    </row>
    <row r="499" spans="1:31" x14ac:dyDescent="0.25">
      <c r="A499">
        <v>37</v>
      </c>
      <c r="B499" t="s">
        <v>28</v>
      </c>
      <c r="C499" t="s">
        <v>22</v>
      </c>
      <c r="D499" t="s">
        <v>23</v>
      </c>
      <c r="E499">
        <v>15</v>
      </c>
      <c r="F499">
        <v>3</v>
      </c>
      <c r="G499" t="s">
        <v>45</v>
      </c>
      <c r="H499">
        <v>487</v>
      </c>
      <c r="I499" t="s">
        <v>34</v>
      </c>
      <c r="J499">
        <v>2</v>
      </c>
      <c r="K499" t="s">
        <v>40</v>
      </c>
      <c r="L499" t="s">
        <v>27</v>
      </c>
      <c r="M499">
        <v>44850</v>
      </c>
      <c r="N499">
        <v>5</v>
      </c>
      <c r="O499">
        <v>11</v>
      </c>
      <c r="P499">
        <v>1</v>
      </c>
      <c r="Q499">
        <v>15</v>
      </c>
      <c r="R499">
        <v>2</v>
      </c>
      <c r="S499">
        <v>1</v>
      </c>
      <c r="T499">
        <v>0</v>
      </c>
      <c r="U499">
        <v>0</v>
      </c>
      <c r="V499">
        <f>COUNTIF(tbl_HRMaster[EmployeeID],tbl_HRMaster[[#This Row],[EmployeeID]])</f>
        <v>1</v>
      </c>
      <c r="W499">
        <f>IFERROR(INDEX(tbl_EmployeeSurvey[EnvironmentSatisfaction],MATCH(tbl_HRMaster[[#This Row],[EmployeeID]],tbl_EmployeeSurvey[EmployeeID],0)),"Not Found")</f>
        <v>1</v>
      </c>
      <c r="X499">
        <f>IFERROR(INDEX(tbl_EmployeeSurvey[JobSatisfaction],MATCH(tbl_HRMaster[[#This Row],[EmployeeID]],tbl_EmployeeSurvey[EmployeeID],0)),"Not Found")</f>
        <v>2</v>
      </c>
      <c r="Y499" s="5">
        <f>IFERROR(INDEX(tbl_EmployeeSurvey[WorkLifeBalance],MATCH(tbl_HRMaster[[#This Row],[EmployeeID]],tbl_EmployeeSurvey[EmployeeID],0)),"Not Found")</f>
        <v>1</v>
      </c>
      <c r="Z499" s="5">
        <f>IFERROR(VLOOKUP(tbl_HRMaster[[#This Row],[EmployeeID]],tbl_ManagerSurvey[[EmployeeID]:[PerformanceRating]],2,FALSE),"Not Found")</f>
        <v>4</v>
      </c>
      <c r="AA499" s="5">
        <f>IFERROR(VLOOKUP(tbl_HRMaster[[#This Row],[EmployeeID]],tbl_ManagerSurvey[[EmployeeID]:[PerformanceRating]],3,FALSE),"Not Found")</f>
        <v>3</v>
      </c>
      <c r="AB499" s="5" t="str">
        <f>IF(tbl_HRMaster[[#This Row],[Attrition]]="Yes","Left","Active")</f>
        <v>Left</v>
      </c>
      <c r="AC499" s="5" t="str">
        <f>_xlfn.IFS(tbl_HRMaster[[#This Row],[Age]]&lt;25,"Under 25",tbl_HRMaster[[#This Row],[Age]]&lt;35,"25-34",tbl_HRMaster[[#This Row],[Age]]&lt;45,"35-44",tbl_HRMaster[[#This Row],[Age]]&lt;55,"45-54",TRUE,"Above 54")</f>
        <v>35-44</v>
      </c>
      <c r="AD499" s="5" t="str">
        <f>_xlfn.IFS(
tbl_HRMaster[[#This Row],[YearsAtCompany]]&lt;2,"&lt; 2 Years",
tbl_HRMaster[[#This Row],[YearsAtCompany]]&lt;5,"2-4 Years",
tbl_HRMaster[[#This Row],[YearsAtCompany]]&lt;10,"5-9 Years",
TRUE,"10+ Years"
)</f>
        <v>&lt; 2 Years</v>
      </c>
      <c r="AE499" s="5">
        <f>IF(tbl_HRMaster[[#This Row],[Attrition]]="Yes",1,0)</f>
        <v>1</v>
      </c>
    </row>
    <row r="500" spans="1:31" x14ac:dyDescent="0.25">
      <c r="A500">
        <v>37</v>
      </c>
      <c r="B500" t="s">
        <v>28</v>
      </c>
      <c r="C500" t="s">
        <v>22</v>
      </c>
      <c r="D500" t="s">
        <v>23</v>
      </c>
      <c r="E500">
        <v>15</v>
      </c>
      <c r="F500">
        <v>3</v>
      </c>
      <c r="G500" t="s">
        <v>45</v>
      </c>
      <c r="H500">
        <v>1957</v>
      </c>
      <c r="I500" t="s">
        <v>34</v>
      </c>
      <c r="J500">
        <v>2</v>
      </c>
      <c r="K500" t="s">
        <v>40</v>
      </c>
      <c r="L500" t="s">
        <v>27</v>
      </c>
      <c r="M500">
        <v>44850</v>
      </c>
      <c r="N500">
        <v>5</v>
      </c>
      <c r="O500">
        <v>11</v>
      </c>
      <c r="P500">
        <v>1</v>
      </c>
      <c r="Q500">
        <v>15</v>
      </c>
      <c r="R500">
        <v>2</v>
      </c>
      <c r="S500">
        <v>1</v>
      </c>
      <c r="T500">
        <v>0</v>
      </c>
      <c r="U500">
        <v>0</v>
      </c>
      <c r="V500">
        <f>COUNTIF(tbl_HRMaster[EmployeeID],tbl_HRMaster[[#This Row],[EmployeeID]])</f>
        <v>1</v>
      </c>
      <c r="W500">
        <f>IFERROR(INDEX(tbl_EmployeeSurvey[EnvironmentSatisfaction],MATCH(tbl_HRMaster[[#This Row],[EmployeeID]],tbl_EmployeeSurvey[EmployeeID],0)),"Not Found")</f>
        <v>1</v>
      </c>
      <c r="X500">
        <f>IFERROR(INDEX(tbl_EmployeeSurvey[JobSatisfaction],MATCH(tbl_HRMaster[[#This Row],[EmployeeID]],tbl_EmployeeSurvey[EmployeeID],0)),"Not Found")</f>
        <v>2</v>
      </c>
      <c r="Y500" s="5">
        <f>IFERROR(INDEX(tbl_EmployeeSurvey[WorkLifeBalance],MATCH(tbl_HRMaster[[#This Row],[EmployeeID]],tbl_EmployeeSurvey[EmployeeID],0)),"Not Found")</f>
        <v>1</v>
      </c>
      <c r="Z500" s="5">
        <f>IFERROR(VLOOKUP(tbl_HRMaster[[#This Row],[EmployeeID]],tbl_ManagerSurvey[[EmployeeID]:[PerformanceRating]],2,FALSE),"Not Found")</f>
        <v>4</v>
      </c>
      <c r="AA500" s="5">
        <f>IFERROR(VLOOKUP(tbl_HRMaster[[#This Row],[EmployeeID]],tbl_ManagerSurvey[[EmployeeID]:[PerformanceRating]],3,FALSE),"Not Found")</f>
        <v>3</v>
      </c>
      <c r="AB500" s="5" t="str">
        <f>IF(tbl_HRMaster[[#This Row],[Attrition]]="Yes","Left","Active")</f>
        <v>Left</v>
      </c>
      <c r="AC500" s="5" t="str">
        <f>_xlfn.IFS(tbl_HRMaster[[#This Row],[Age]]&lt;25,"Under 25",tbl_HRMaster[[#This Row],[Age]]&lt;35,"25-34",tbl_HRMaster[[#This Row],[Age]]&lt;45,"35-44",tbl_HRMaster[[#This Row],[Age]]&lt;55,"45-54",TRUE,"Above 54")</f>
        <v>35-44</v>
      </c>
      <c r="AD500" s="5" t="str">
        <f>_xlfn.IFS(
tbl_HRMaster[[#This Row],[YearsAtCompany]]&lt;2,"&lt; 2 Years",
tbl_HRMaster[[#This Row],[YearsAtCompany]]&lt;5,"2-4 Years",
tbl_HRMaster[[#This Row],[YearsAtCompany]]&lt;10,"5-9 Years",
TRUE,"10+ Years"
)</f>
        <v>&lt; 2 Years</v>
      </c>
      <c r="AE500" s="5">
        <f>IF(tbl_HRMaster[[#This Row],[Attrition]]="Yes",1,0)</f>
        <v>1</v>
      </c>
    </row>
    <row r="501" spans="1:31" x14ac:dyDescent="0.25">
      <c r="A501">
        <v>37</v>
      </c>
      <c r="B501" t="s">
        <v>28</v>
      </c>
      <c r="C501" t="s">
        <v>22</v>
      </c>
      <c r="D501" t="s">
        <v>23</v>
      </c>
      <c r="E501">
        <v>15</v>
      </c>
      <c r="F501">
        <v>3</v>
      </c>
      <c r="G501" t="s">
        <v>45</v>
      </c>
      <c r="H501">
        <v>3427</v>
      </c>
      <c r="I501" t="s">
        <v>34</v>
      </c>
      <c r="J501">
        <v>2</v>
      </c>
      <c r="K501" t="s">
        <v>40</v>
      </c>
      <c r="L501" t="s">
        <v>27</v>
      </c>
      <c r="M501">
        <v>44850</v>
      </c>
      <c r="N501">
        <v>5</v>
      </c>
      <c r="O501">
        <v>11</v>
      </c>
      <c r="P501">
        <v>1</v>
      </c>
      <c r="Q501">
        <v>15</v>
      </c>
      <c r="R501">
        <v>2</v>
      </c>
      <c r="S501">
        <v>1</v>
      </c>
      <c r="T501">
        <v>0</v>
      </c>
      <c r="U501">
        <v>0</v>
      </c>
      <c r="V501">
        <f>COUNTIF(tbl_HRMaster[EmployeeID],tbl_HRMaster[[#This Row],[EmployeeID]])</f>
        <v>1</v>
      </c>
      <c r="W501">
        <f>IFERROR(INDEX(tbl_EmployeeSurvey[EnvironmentSatisfaction],MATCH(tbl_HRMaster[[#This Row],[EmployeeID]],tbl_EmployeeSurvey[EmployeeID],0)),"Not Found")</f>
        <v>1</v>
      </c>
      <c r="X501">
        <f>IFERROR(INDEX(tbl_EmployeeSurvey[JobSatisfaction],MATCH(tbl_HRMaster[[#This Row],[EmployeeID]],tbl_EmployeeSurvey[EmployeeID],0)),"Not Found")</f>
        <v>2</v>
      </c>
      <c r="Y501" s="5">
        <f>IFERROR(INDEX(tbl_EmployeeSurvey[WorkLifeBalance],MATCH(tbl_HRMaster[[#This Row],[EmployeeID]],tbl_EmployeeSurvey[EmployeeID],0)),"Not Found")</f>
        <v>1</v>
      </c>
      <c r="Z501" s="5">
        <f>IFERROR(VLOOKUP(tbl_HRMaster[[#This Row],[EmployeeID]],tbl_ManagerSurvey[[EmployeeID]:[PerformanceRating]],2,FALSE),"Not Found")</f>
        <v>4</v>
      </c>
      <c r="AA501" s="5">
        <f>IFERROR(VLOOKUP(tbl_HRMaster[[#This Row],[EmployeeID]],tbl_ManagerSurvey[[EmployeeID]:[PerformanceRating]],3,FALSE),"Not Found")</f>
        <v>3</v>
      </c>
      <c r="AB501" s="5" t="str">
        <f>IF(tbl_HRMaster[[#This Row],[Attrition]]="Yes","Left","Active")</f>
        <v>Left</v>
      </c>
      <c r="AC501" s="5" t="str">
        <f>_xlfn.IFS(tbl_HRMaster[[#This Row],[Age]]&lt;25,"Under 25",tbl_HRMaster[[#This Row],[Age]]&lt;35,"25-34",tbl_HRMaster[[#This Row],[Age]]&lt;45,"35-44",tbl_HRMaster[[#This Row],[Age]]&lt;55,"45-54",TRUE,"Above 54")</f>
        <v>35-44</v>
      </c>
      <c r="AD501" s="5" t="str">
        <f>_xlfn.IFS(
tbl_HRMaster[[#This Row],[YearsAtCompany]]&lt;2,"&lt; 2 Years",
tbl_HRMaster[[#This Row],[YearsAtCompany]]&lt;5,"2-4 Years",
tbl_HRMaster[[#This Row],[YearsAtCompany]]&lt;10,"5-9 Years",
TRUE,"10+ Years"
)</f>
        <v>&lt; 2 Years</v>
      </c>
      <c r="AE501" s="5">
        <f>IF(tbl_HRMaster[[#This Row],[Attrition]]="Yes",1,0)</f>
        <v>1</v>
      </c>
    </row>
    <row r="502" spans="1:31" x14ac:dyDescent="0.25">
      <c r="A502">
        <v>42</v>
      </c>
      <c r="B502" t="s">
        <v>21</v>
      </c>
      <c r="C502" t="s">
        <v>22</v>
      </c>
      <c r="D502" t="s">
        <v>30</v>
      </c>
      <c r="E502">
        <v>3</v>
      </c>
      <c r="F502">
        <v>4</v>
      </c>
      <c r="G502" t="s">
        <v>24</v>
      </c>
      <c r="H502">
        <v>91</v>
      </c>
      <c r="I502" t="s">
        <v>34</v>
      </c>
      <c r="J502">
        <v>1</v>
      </c>
      <c r="K502" t="s">
        <v>44</v>
      </c>
      <c r="L502" t="s">
        <v>32</v>
      </c>
      <c r="M502">
        <v>10910</v>
      </c>
      <c r="N502">
        <v>2</v>
      </c>
      <c r="O502">
        <v>22</v>
      </c>
      <c r="P502">
        <v>0</v>
      </c>
      <c r="Q502">
        <v>16</v>
      </c>
      <c r="R502">
        <v>0</v>
      </c>
      <c r="S502">
        <v>1</v>
      </c>
      <c r="T502">
        <v>0</v>
      </c>
      <c r="U502">
        <v>0</v>
      </c>
      <c r="V502">
        <f>COUNTIF(tbl_HRMaster[EmployeeID],tbl_HRMaster[[#This Row],[EmployeeID]])</f>
        <v>1</v>
      </c>
      <c r="W502">
        <f>IFERROR(INDEX(tbl_EmployeeSurvey[EnvironmentSatisfaction],MATCH(tbl_HRMaster[[#This Row],[EmployeeID]],tbl_EmployeeSurvey[EmployeeID],0)),"Not Found")</f>
        <v>1</v>
      </c>
      <c r="X502">
        <f>IFERROR(INDEX(tbl_EmployeeSurvey[JobSatisfaction],MATCH(tbl_HRMaster[[#This Row],[EmployeeID]],tbl_EmployeeSurvey[EmployeeID],0)),"Not Found")</f>
        <v>4</v>
      </c>
      <c r="Y502" s="5">
        <f>IFERROR(INDEX(tbl_EmployeeSurvey[WorkLifeBalance],MATCH(tbl_HRMaster[[#This Row],[EmployeeID]],tbl_EmployeeSurvey[EmployeeID],0)),"Not Found")</f>
        <v>3</v>
      </c>
      <c r="Z502" s="5">
        <f>IFERROR(VLOOKUP(tbl_HRMaster[[#This Row],[EmployeeID]],tbl_ManagerSurvey[[EmployeeID]:[PerformanceRating]],2,FALSE),"Not Found")</f>
        <v>1</v>
      </c>
      <c r="AA502" s="5">
        <f>IFERROR(VLOOKUP(tbl_HRMaster[[#This Row],[EmployeeID]],tbl_ManagerSurvey[[EmployeeID]:[PerformanceRating]],3,FALSE),"Not Found")</f>
        <v>4</v>
      </c>
      <c r="AB502" s="5" t="str">
        <f>IF(tbl_HRMaster[[#This Row],[Attrition]]="Yes","Left","Active")</f>
        <v>Active</v>
      </c>
      <c r="AC502" s="5" t="str">
        <f>_xlfn.IFS(tbl_HRMaster[[#This Row],[Age]]&lt;25,"Under 25",tbl_HRMaster[[#This Row],[Age]]&lt;35,"25-34",tbl_HRMaster[[#This Row],[Age]]&lt;45,"35-44",tbl_HRMaster[[#This Row],[Age]]&lt;55,"45-54",TRUE,"Above 54")</f>
        <v>35-44</v>
      </c>
      <c r="AD502" s="5" t="str">
        <f>_xlfn.IFS(
tbl_HRMaster[[#This Row],[YearsAtCompany]]&lt;2,"&lt; 2 Years",
tbl_HRMaster[[#This Row],[YearsAtCompany]]&lt;5,"2-4 Years",
tbl_HRMaster[[#This Row],[YearsAtCompany]]&lt;10,"5-9 Years",
TRUE,"10+ Years"
)</f>
        <v>&lt; 2 Years</v>
      </c>
      <c r="AE502" s="5">
        <f>IF(tbl_HRMaster[[#This Row],[Attrition]]="Yes",1,0)</f>
        <v>0</v>
      </c>
    </row>
    <row r="503" spans="1:31" x14ac:dyDescent="0.25">
      <c r="A503">
        <v>42</v>
      </c>
      <c r="B503" t="s">
        <v>21</v>
      </c>
      <c r="C503" t="s">
        <v>22</v>
      </c>
      <c r="D503" t="s">
        <v>30</v>
      </c>
      <c r="E503">
        <v>3</v>
      </c>
      <c r="F503">
        <v>4</v>
      </c>
      <c r="G503" t="s">
        <v>24</v>
      </c>
      <c r="H503">
        <v>1561</v>
      </c>
      <c r="I503" t="s">
        <v>34</v>
      </c>
      <c r="J503">
        <v>1</v>
      </c>
      <c r="K503" t="s">
        <v>44</v>
      </c>
      <c r="L503" t="s">
        <v>32</v>
      </c>
      <c r="M503">
        <v>10910</v>
      </c>
      <c r="N503">
        <v>2</v>
      </c>
      <c r="O503">
        <v>22</v>
      </c>
      <c r="P503">
        <v>0</v>
      </c>
      <c r="Q503">
        <v>16</v>
      </c>
      <c r="R503">
        <v>0</v>
      </c>
      <c r="S503">
        <v>1</v>
      </c>
      <c r="T503">
        <v>0</v>
      </c>
      <c r="U503">
        <v>0</v>
      </c>
      <c r="V503">
        <f>COUNTIF(tbl_HRMaster[EmployeeID],tbl_HRMaster[[#This Row],[EmployeeID]])</f>
        <v>1</v>
      </c>
      <c r="W503">
        <f>IFERROR(INDEX(tbl_EmployeeSurvey[EnvironmentSatisfaction],MATCH(tbl_HRMaster[[#This Row],[EmployeeID]],tbl_EmployeeSurvey[EmployeeID],0)),"Not Found")</f>
        <v>1</v>
      </c>
      <c r="X503">
        <f>IFERROR(INDEX(tbl_EmployeeSurvey[JobSatisfaction],MATCH(tbl_HRMaster[[#This Row],[EmployeeID]],tbl_EmployeeSurvey[EmployeeID],0)),"Not Found")</f>
        <v>4</v>
      </c>
      <c r="Y503" s="5">
        <f>IFERROR(INDEX(tbl_EmployeeSurvey[WorkLifeBalance],MATCH(tbl_HRMaster[[#This Row],[EmployeeID]],tbl_EmployeeSurvey[EmployeeID],0)),"Not Found")</f>
        <v>3</v>
      </c>
      <c r="Z503" s="5">
        <f>IFERROR(VLOOKUP(tbl_HRMaster[[#This Row],[EmployeeID]],tbl_ManagerSurvey[[EmployeeID]:[PerformanceRating]],2,FALSE),"Not Found")</f>
        <v>1</v>
      </c>
      <c r="AA503" s="5">
        <f>IFERROR(VLOOKUP(tbl_HRMaster[[#This Row],[EmployeeID]],tbl_ManagerSurvey[[EmployeeID]:[PerformanceRating]],3,FALSE),"Not Found")</f>
        <v>4</v>
      </c>
      <c r="AB503" s="5" t="str">
        <f>IF(tbl_HRMaster[[#This Row],[Attrition]]="Yes","Left","Active")</f>
        <v>Active</v>
      </c>
      <c r="AC503" s="5" t="str">
        <f>_xlfn.IFS(tbl_HRMaster[[#This Row],[Age]]&lt;25,"Under 25",tbl_HRMaster[[#This Row],[Age]]&lt;35,"25-34",tbl_HRMaster[[#This Row],[Age]]&lt;45,"35-44",tbl_HRMaster[[#This Row],[Age]]&lt;55,"45-54",TRUE,"Above 54")</f>
        <v>35-44</v>
      </c>
      <c r="AD503" s="5" t="str">
        <f>_xlfn.IFS(
tbl_HRMaster[[#This Row],[YearsAtCompany]]&lt;2,"&lt; 2 Years",
tbl_HRMaster[[#This Row],[YearsAtCompany]]&lt;5,"2-4 Years",
tbl_HRMaster[[#This Row],[YearsAtCompany]]&lt;10,"5-9 Years",
TRUE,"10+ Years"
)</f>
        <v>&lt; 2 Years</v>
      </c>
      <c r="AE503" s="5">
        <f>IF(tbl_HRMaster[[#This Row],[Attrition]]="Yes",1,0)</f>
        <v>0</v>
      </c>
    </row>
    <row r="504" spans="1:31" x14ac:dyDescent="0.25">
      <c r="A504">
        <v>42</v>
      </c>
      <c r="B504" t="s">
        <v>21</v>
      </c>
      <c r="C504" t="s">
        <v>22</v>
      </c>
      <c r="D504" t="s">
        <v>30</v>
      </c>
      <c r="E504">
        <v>3</v>
      </c>
      <c r="F504">
        <v>4</v>
      </c>
      <c r="G504" t="s">
        <v>24</v>
      </c>
      <c r="H504">
        <v>3031</v>
      </c>
      <c r="I504" t="s">
        <v>34</v>
      </c>
      <c r="J504">
        <v>1</v>
      </c>
      <c r="K504" t="s">
        <v>44</v>
      </c>
      <c r="L504" t="s">
        <v>32</v>
      </c>
      <c r="M504">
        <v>10910</v>
      </c>
      <c r="N504">
        <v>2</v>
      </c>
      <c r="O504">
        <v>22</v>
      </c>
      <c r="P504">
        <v>0</v>
      </c>
      <c r="Q504">
        <v>16</v>
      </c>
      <c r="R504">
        <v>0</v>
      </c>
      <c r="S504">
        <v>1</v>
      </c>
      <c r="T504">
        <v>0</v>
      </c>
      <c r="U504">
        <v>0</v>
      </c>
      <c r="V504">
        <f>COUNTIF(tbl_HRMaster[EmployeeID],tbl_HRMaster[[#This Row],[EmployeeID]])</f>
        <v>1</v>
      </c>
      <c r="W504">
        <f>IFERROR(INDEX(tbl_EmployeeSurvey[EnvironmentSatisfaction],MATCH(tbl_HRMaster[[#This Row],[EmployeeID]],tbl_EmployeeSurvey[EmployeeID],0)),"Not Found")</f>
        <v>1</v>
      </c>
      <c r="X504">
        <f>IFERROR(INDEX(tbl_EmployeeSurvey[JobSatisfaction],MATCH(tbl_HRMaster[[#This Row],[EmployeeID]],tbl_EmployeeSurvey[EmployeeID],0)),"Not Found")</f>
        <v>4</v>
      </c>
      <c r="Y504" s="5">
        <f>IFERROR(INDEX(tbl_EmployeeSurvey[WorkLifeBalance],MATCH(tbl_HRMaster[[#This Row],[EmployeeID]],tbl_EmployeeSurvey[EmployeeID],0)),"Not Found")</f>
        <v>3</v>
      </c>
      <c r="Z504" s="5">
        <f>IFERROR(VLOOKUP(tbl_HRMaster[[#This Row],[EmployeeID]],tbl_ManagerSurvey[[EmployeeID]:[PerformanceRating]],2,FALSE),"Not Found")</f>
        <v>1</v>
      </c>
      <c r="AA504" s="5">
        <f>IFERROR(VLOOKUP(tbl_HRMaster[[#This Row],[EmployeeID]],tbl_ManagerSurvey[[EmployeeID]:[PerformanceRating]],3,FALSE),"Not Found")</f>
        <v>4</v>
      </c>
      <c r="AB504" s="5" t="str">
        <f>IF(tbl_HRMaster[[#This Row],[Attrition]]="Yes","Left","Active")</f>
        <v>Active</v>
      </c>
      <c r="AC504" s="5" t="str">
        <f>_xlfn.IFS(tbl_HRMaster[[#This Row],[Age]]&lt;25,"Under 25",tbl_HRMaster[[#This Row],[Age]]&lt;35,"25-34",tbl_HRMaster[[#This Row],[Age]]&lt;45,"35-44",tbl_HRMaster[[#This Row],[Age]]&lt;55,"45-54",TRUE,"Above 54")</f>
        <v>35-44</v>
      </c>
      <c r="AD504" s="5" t="str">
        <f>_xlfn.IFS(
tbl_HRMaster[[#This Row],[YearsAtCompany]]&lt;2,"&lt; 2 Years",
tbl_HRMaster[[#This Row],[YearsAtCompany]]&lt;5,"2-4 Years",
tbl_HRMaster[[#This Row],[YearsAtCompany]]&lt;10,"5-9 Years",
TRUE,"10+ Years"
)</f>
        <v>&lt; 2 Years</v>
      </c>
      <c r="AE504" s="5">
        <f>IF(tbl_HRMaster[[#This Row],[Attrition]]="Yes",1,0)</f>
        <v>0</v>
      </c>
    </row>
    <row r="505" spans="1:31" x14ac:dyDescent="0.25">
      <c r="A505">
        <v>42</v>
      </c>
      <c r="B505" t="s">
        <v>21</v>
      </c>
      <c r="C505" t="s">
        <v>22</v>
      </c>
      <c r="D505" t="s">
        <v>23</v>
      </c>
      <c r="E505">
        <v>21</v>
      </c>
      <c r="F505">
        <v>2</v>
      </c>
      <c r="G505" t="s">
        <v>24</v>
      </c>
      <c r="H505">
        <v>567</v>
      </c>
      <c r="I505" t="s">
        <v>25</v>
      </c>
      <c r="J505">
        <v>1</v>
      </c>
      <c r="K505" t="s">
        <v>26</v>
      </c>
      <c r="L505" t="s">
        <v>32</v>
      </c>
      <c r="M505">
        <v>22010</v>
      </c>
      <c r="N505">
        <v>4</v>
      </c>
      <c r="O505">
        <v>12</v>
      </c>
      <c r="P505">
        <v>1</v>
      </c>
      <c r="Q505">
        <v>16</v>
      </c>
      <c r="R505">
        <v>3</v>
      </c>
      <c r="S505">
        <v>1</v>
      </c>
      <c r="T505">
        <v>0</v>
      </c>
      <c r="U505">
        <v>0</v>
      </c>
      <c r="V505">
        <f>COUNTIF(tbl_HRMaster[EmployeeID],tbl_HRMaster[[#This Row],[EmployeeID]])</f>
        <v>1</v>
      </c>
      <c r="W505">
        <f>IFERROR(INDEX(tbl_EmployeeSurvey[EnvironmentSatisfaction],MATCH(tbl_HRMaster[[#This Row],[EmployeeID]],tbl_EmployeeSurvey[EmployeeID],0)),"Not Found")</f>
        <v>2</v>
      </c>
      <c r="X505">
        <f>IFERROR(INDEX(tbl_EmployeeSurvey[JobSatisfaction],MATCH(tbl_HRMaster[[#This Row],[EmployeeID]],tbl_EmployeeSurvey[EmployeeID],0)),"Not Found")</f>
        <v>4</v>
      </c>
      <c r="Y505" s="5">
        <f>IFERROR(INDEX(tbl_EmployeeSurvey[WorkLifeBalance],MATCH(tbl_HRMaster[[#This Row],[EmployeeID]],tbl_EmployeeSurvey[EmployeeID],0)),"Not Found")</f>
        <v>3</v>
      </c>
      <c r="Z505" s="5">
        <f>IFERROR(VLOOKUP(tbl_HRMaster[[#This Row],[EmployeeID]],tbl_ManagerSurvey[[EmployeeID]:[PerformanceRating]],2,FALSE),"Not Found")</f>
        <v>4</v>
      </c>
      <c r="AA505" s="5">
        <f>IFERROR(VLOOKUP(tbl_HRMaster[[#This Row],[EmployeeID]],tbl_ManagerSurvey[[EmployeeID]:[PerformanceRating]],3,FALSE),"Not Found")</f>
        <v>3</v>
      </c>
      <c r="AB505" s="5" t="str">
        <f>IF(tbl_HRMaster[[#This Row],[Attrition]]="Yes","Left","Active")</f>
        <v>Active</v>
      </c>
      <c r="AC505" s="5" t="str">
        <f>_xlfn.IFS(tbl_HRMaster[[#This Row],[Age]]&lt;25,"Under 25",tbl_HRMaster[[#This Row],[Age]]&lt;35,"25-34",tbl_HRMaster[[#This Row],[Age]]&lt;45,"35-44",tbl_HRMaster[[#This Row],[Age]]&lt;55,"45-54",TRUE,"Above 54")</f>
        <v>35-44</v>
      </c>
      <c r="AD505" s="5" t="str">
        <f>_xlfn.IFS(
tbl_HRMaster[[#This Row],[YearsAtCompany]]&lt;2,"&lt; 2 Years",
tbl_HRMaster[[#This Row],[YearsAtCompany]]&lt;5,"2-4 Years",
tbl_HRMaster[[#This Row],[YearsAtCompany]]&lt;10,"5-9 Years",
TRUE,"10+ Years"
)</f>
        <v>&lt; 2 Years</v>
      </c>
      <c r="AE505" s="5">
        <f>IF(tbl_HRMaster[[#This Row],[Attrition]]="Yes",1,0)</f>
        <v>0</v>
      </c>
    </row>
    <row r="506" spans="1:31" x14ac:dyDescent="0.25">
      <c r="A506">
        <v>42</v>
      </c>
      <c r="B506" t="s">
        <v>21</v>
      </c>
      <c r="C506" t="s">
        <v>22</v>
      </c>
      <c r="D506" t="s">
        <v>23</v>
      </c>
      <c r="E506">
        <v>21</v>
      </c>
      <c r="F506">
        <v>2</v>
      </c>
      <c r="G506" t="s">
        <v>24</v>
      </c>
      <c r="H506">
        <v>2037</v>
      </c>
      <c r="I506" t="s">
        <v>25</v>
      </c>
      <c r="J506">
        <v>1</v>
      </c>
      <c r="K506" t="s">
        <v>26</v>
      </c>
      <c r="L506" t="s">
        <v>32</v>
      </c>
      <c r="M506">
        <v>22010</v>
      </c>
      <c r="N506">
        <v>4</v>
      </c>
      <c r="O506">
        <v>12</v>
      </c>
      <c r="P506">
        <v>1</v>
      </c>
      <c r="Q506">
        <v>16</v>
      </c>
      <c r="R506">
        <v>3</v>
      </c>
      <c r="S506">
        <v>1</v>
      </c>
      <c r="T506">
        <v>0</v>
      </c>
      <c r="U506">
        <v>0</v>
      </c>
      <c r="V506">
        <f>COUNTIF(tbl_HRMaster[EmployeeID],tbl_HRMaster[[#This Row],[EmployeeID]])</f>
        <v>1</v>
      </c>
      <c r="W506">
        <f>IFERROR(INDEX(tbl_EmployeeSurvey[EnvironmentSatisfaction],MATCH(tbl_HRMaster[[#This Row],[EmployeeID]],tbl_EmployeeSurvey[EmployeeID],0)),"Not Found")</f>
        <v>2</v>
      </c>
      <c r="X506">
        <f>IFERROR(INDEX(tbl_EmployeeSurvey[JobSatisfaction],MATCH(tbl_HRMaster[[#This Row],[EmployeeID]],tbl_EmployeeSurvey[EmployeeID],0)),"Not Found")</f>
        <v>4</v>
      </c>
      <c r="Y506" s="5">
        <f>IFERROR(INDEX(tbl_EmployeeSurvey[WorkLifeBalance],MATCH(tbl_HRMaster[[#This Row],[EmployeeID]],tbl_EmployeeSurvey[EmployeeID],0)),"Not Found")</f>
        <v>3</v>
      </c>
      <c r="Z506" s="5">
        <f>IFERROR(VLOOKUP(tbl_HRMaster[[#This Row],[EmployeeID]],tbl_ManagerSurvey[[EmployeeID]:[PerformanceRating]],2,FALSE),"Not Found")</f>
        <v>4</v>
      </c>
      <c r="AA506" s="5">
        <f>IFERROR(VLOOKUP(tbl_HRMaster[[#This Row],[EmployeeID]],tbl_ManagerSurvey[[EmployeeID]:[PerformanceRating]],3,FALSE),"Not Found")</f>
        <v>3</v>
      </c>
      <c r="AB506" s="5" t="str">
        <f>IF(tbl_HRMaster[[#This Row],[Attrition]]="Yes","Left","Active")</f>
        <v>Active</v>
      </c>
      <c r="AC506" s="5" t="str">
        <f>_xlfn.IFS(tbl_HRMaster[[#This Row],[Age]]&lt;25,"Under 25",tbl_HRMaster[[#This Row],[Age]]&lt;35,"25-34",tbl_HRMaster[[#This Row],[Age]]&lt;45,"35-44",tbl_HRMaster[[#This Row],[Age]]&lt;55,"45-54",TRUE,"Above 54")</f>
        <v>35-44</v>
      </c>
      <c r="AD506" s="5" t="str">
        <f>_xlfn.IFS(
tbl_HRMaster[[#This Row],[YearsAtCompany]]&lt;2,"&lt; 2 Years",
tbl_HRMaster[[#This Row],[YearsAtCompany]]&lt;5,"2-4 Years",
tbl_HRMaster[[#This Row],[YearsAtCompany]]&lt;10,"5-9 Years",
TRUE,"10+ Years"
)</f>
        <v>&lt; 2 Years</v>
      </c>
      <c r="AE506" s="5">
        <f>IF(tbl_HRMaster[[#This Row],[Attrition]]="Yes",1,0)</f>
        <v>0</v>
      </c>
    </row>
    <row r="507" spans="1:31" x14ac:dyDescent="0.25">
      <c r="A507">
        <v>42</v>
      </c>
      <c r="B507" t="s">
        <v>21</v>
      </c>
      <c r="C507" t="s">
        <v>22</v>
      </c>
      <c r="D507" t="s">
        <v>23</v>
      </c>
      <c r="E507">
        <v>21</v>
      </c>
      <c r="F507">
        <v>2</v>
      </c>
      <c r="G507" t="s">
        <v>24</v>
      </c>
      <c r="H507">
        <v>3507</v>
      </c>
      <c r="I507" t="s">
        <v>25</v>
      </c>
      <c r="J507">
        <v>1</v>
      </c>
      <c r="K507" t="s">
        <v>26</v>
      </c>
      <c r="L507" t="s">
        <v>32</v>
      </c>
      <c r="M507">
        <v>22010</v>
      </c>
      <c r="N507">
        <v>4</v>
      </c>
      <c r="O507">
        <v>12</v>
      </c>
      <c r="P507">
        <v>1</v>
      </c>
      <c r="Q507">
        <v>16</v>
      </c>
      <c r="R507">
        <v>3</v>
      </c>
      <c r="S507">
        <v>1</v>
      </c>
      <c r="T507">
        <v>0</v>
      </c>
      <c r="U507">
        <v>0</v>
      </c>
      <c r="V507">
        <f>COUNTIF(tbl_HRMaster[EmployeeID],tbl_HRMaster[[#This Row],[EmployeeID]])</f>
        <v>1</v>
      </c>
      <c r="W507">
        <f>IFERROR(INDEX(tbl_EmployeeSurvey[EnvironmentSatisfaction],MATCH(tbl_HRMaster[[#This Row],[EmployeeID]],tbl_EmployeeSurvey[EmployeeID],0)),"Not Found")</f>
        <v>2</v>
      </c>
      <c r="X507">
        <f>IFERROR(INDEX(tbl_EmployeeSurvey[JobSatisfaction],MATCH(tbl_HRMaster[[#This Row],[EmployeeID]],tbl_EmployeeSurvey[EmployeeID],0)),"Not Found")</f>
        <v>4</v>
      </c>
      <c r="Y507" s="5">
        <f>IFERROR(INDEX(tbl_EmployeeSurvey[WorkLifeBalance],MATCH(tbl_HRMaster[[#This Row],[EmployeeID]],tbl_EmployeeSurvey[EmployeeID],0)),"Not Found")</f>
        <v>3</v>
      </c>
      <c r="Z507" s="5">
        <f>IFERROR(VLOOKUP(tbl_HRMaster[[#This Row],[EmployeeID]],tbl_ManagerSurvey[[EmployeeID]:[PerformanceRating]],2,FALSE),"Not Found")</f>
        <v>4</v>
      </c>
      <c r="AA507" s="5">
        <f>IFERROR(VLOOKUP(tbl_HRMaster[[#This Row],[EmployeeID]],tbl_ManagerSurvey[[EmployeeID]:[PerformanceRating]],3,FALSE),"Not Found")</f>
        <v>3</v>
      </c>
      <c r="AB507" s="5" t="str">
        <f>IF(tbl_HRMaster[[#This Row],[Attrition]]="Yes","Left","Active")</f>
        <v>Active</v>
      </c>
      <c r="AC507" s="5" t="str">
        <f>_xlfn.IFS(tbl_HRMaster[[#This Row],[Age]]&lt;25,"Under 25",tbl_HRMaster[[#This Row],[Age]]&lt;35,"25-34",tbl_HRMaster[[#This Row],[Age]]&lt;45,"35-44",tbl_HRMaster[[#This Row],[Age]]&lt;55,"45-54",TRUE,"Above 54")</f>
        <v>35-44</v>
      </c>
      <c r="AD507" s="5" t="str">
        <f>_xlfn.IFS(
tbl_HRMaster[[#This Row],[YearsAtCompany]]&lt;2,"&lt; 2 Years",
tbl_HRMaster[[#This Row],[YearsAtCompany]]&lt;5,"2-4 Years",
tbl_HRMaster[[#This Row],[YearsAtCompany]]&lt;10,"5-9 Years",
TRUE,"10+ Years"
)</f>
        <v>&lt; 2 Years</v>
      </c>
      <c r="AE507" s="5">
        <f>IF(tbl_HRMaster[[#This Row],[Attrition]]="Yes",1,0)</f>
        <v>0</v>
      </c>
    </row>
    <row r="508" spans="1:31" x14ac:dyDescent="0.25">
      <c r="A508">
        <v>35</v>
      </c>
      <c r="B508" t="s">
        <v>21</v>
      </c>
      <c r="C508" t="s">
        <v>36</v>
      </c>
      <c r="D508" t="s">
        <v>30</v>
      </c>
      <c r="E508">
        <v>5</v>
      </c>
      <c r="F508">
        <v>1</v>
      </c>
      <c r="G508" t="s">
        <v>38</v>
      </c>
      <c r="H508">
        <v>300</v>
      </c>
      <c r="I508" t="s">
        <v>34</v>
      </c>
      <c r="J508">
        <v>1</v>
      </c>
      <c r="K508" t="s">
        <v>26</v>
      </c>
      <c r="L508" t="s">
        <v>41</v>
      </c>
      <c r="M508">
        <v>51630</v>
      </c>
      <c r="N508">
        <v>2</v>
      </c>
      <c r="O508">
        <v>18</v>
      </c>
      <c r="P508">
        <v>2</v>
      </c>
      <c r="Q508">
        <v>16</v>
      </c>
      <c r="R508">
        <v>4</v>
      </c>
      <c r="S508">
        <v>1</v>
      </c>
      <c r="T508">
        <v>0</v>
      </c>
      <c r="U508">
        <v>0</v>
      </c>
      <c r="V508">
        <f>COUNTIF(tbl_HRMaster[EmployeeID],tbl_HRMaster[[#This Row],[EmployeeID]])</f>
        <v>1</v>
      </c>
      <c r="W508">
        <f>IFERROR(INDEX(tbl_EmployeeSurvey[EnvironmentSatisfaction],MATCH(tbl_HRMaster[[#This Row],[EmployeeID]],tbl_EmployeeSurvey[EmployeeID],0)),"Not Found")</f>
        <v>4</v>
      </c>
      <c r="X508">
        <f>IFERROR(INDEX(tbl_EmployeeSurvey[JobSatisfaction],MATCH(tbl_HRMaster[[#This Row],[EmployeeID]],tbl_EmployeeSurvey[EmployeeID],0)),"Not Found")</f>
        <v>1</v>
      </c>
      <c r="Y508" s="5">
        <f>IFERROR(INDEX(tbl_EmployeeSurvey[WorkLifeBalance],MATCH(tbl_HRMaster[[#This Row],[EmployeeID]],tbl_EmployeeSurvey[EmployeeID],0)),"Not Found")</f>
        <v>4</v>
      </c>
      <c r="Z508" s="5">
        <f>IFERROR(VLOOKUP(tbl_HRMaster[[#This Row],[EmployeeID]],tbl_ManagerSurvey[[EmployeeID]:[PerformanceRating]],2,FALSE),"Not Found")</f>
        <v>3</v>
      </c>
      <c r="AA508" s="5">
        <f>IFERROR(VLOOKUP(tbl_HRMaster[[#This Row],[EmployeeID]],tbl_ManagerSurvey[[EmployeeID]:[PerformanceRating]],3,FALSE),"Not Found")</f>
        <v>3</v>
      </c>
      <c r="AB508" s="5" t="str">
        <f>IF(tbl_HRMaster[[#This Row],[Attrition]]="Yes","Left","Active")</f>
        <v>Active</v>
      </c>
      <c r="AC508" s="5" t="str">
        <f>_xlfn.IFS(tbl_HRMaster[[#This Row],[Age]]&lt;25,"Under 25",tbl_HRMaster[[#This Row],[Age]]&lt;35,"25-34",tbl_HRMaster[[#This Row],[Age]]&lt;45,"35-44",tbl_HRMaster[[#This Row],[Age]]&lt;55,"45-54",TRUE,"Above 54")</f>
        <v>35-44</v>
      </c>
      <c r="AD508" s="5" t="str">
        <f>_xlfn.IFS(
tbl_HRMaster[[#This Row],[YearsAtCompany]]&lt;2,"&lt; 2 Years",
tbl_HRMaster[[#This Row],[YearsAtCompany]]&lt;5,"2-4 Years",
tbl_HRMaster[[#This Row],[YearsAtCompany]]&lt;10,"5-9 Years",
TRUE,"10+ Years"
)</f>
        <v>&lt; 2 Years</v>
      </c>
      <c r="AE508" s="5">
        <f>IF(tbl_HRMaster[[#This Row],[Attrition]]="Yes",1,0)</f>
        <v>0</v>
      </c>
    </row>
    <row r="509" spans="1:31" x14ac:dyDescent="0.25">
      <c r="A509">
        <v>35</v>
      </c>
      <c r="B509" t="s">
        <v>21</v>
      </c>
      <c r="C509" t="s">
        <v>36</v>
      </c>
      <c r="D509" t="s">
        <v>30</v>
      </c>
      <c r="E509">
        <v>5</v>
      </c>
      <c r="F509">
        <v>1</v>
      </c>
      <c r="G509" t="s">
        <v>38</v>
      </c>
      <c r="H509">
        <v>1770</v>
      </c>
      <c r="I509" t="s">
        <v>34</v>
      </c>
      <c r="J509">
        <v>1</v>
      </c>
      <c r="K509" t="s">
        <v>26</v>
      </c>
      <c r="L509" t="s">
        <v>41</v>
      </c>
      <c r="M509">
        <v>51630</v>
      </c>
      <c r="N509">
        <v>2</v>
      </c>
      <c r="O509">
        <v>18</v>
      </c>
      <c r="P509">
        <v>2</v>
      </c>
      <c r="Q509">
        <v>16</v>
      </c>
      <c r="R509">
        <v>4</v>
      </c>
      <c r="S509">
        <v>1</v>
      </c>
      <c r="T509">
        <v>0</v>
      </c>
      <c r="U509">
        <v>0</v>
      </c>
      <c r="V509">
        <f>COUNTIF(tbl_HRMaster[EmployeeID],tbl_HRMaster[[#This Row],[EmployeeID]])</f>
        <v>1</v>
      </c>
      <c r="W509">
        <f>IFERROR(INDEX(tbl_EmployeeSurvey[EnvironmentSatisfaction],MATCH(tbl_HRMaster[[#This Row],[EmployeeID]],tbl_EmployeeSurvey[EmployeeID],0)),"Not Found")</f>
        <v>4</v>
      </c>
      <c r="X509">
        <f>IFERROR(INDEX(tbl_EmployeeSurvey[JobSatisfaction],MATCH(tbl_HRMaster[[#This Row],[EmployeeID]],tbl_EmployeeSurvey[EmployeeID],0)),"Not Found")</f>
        <v>1</v>
      </c>
      <c r="Y509" s="5">
        <f>IFERROR(INDEX(tbl_EmployeeSurvey[WorkLifeBalance],MATCH(tbl_HRMaster[[#This Row],[EmployeeID]],tbl_EmployeeSurvey[EmployeeID],0)),"Not Found")</f>
        <v>4</v>
      </c>
      <c r="Z509" s="5">
        <f>IFERROR(VLOOKUP(tbl_HRMaster[[#This Row],[EmployeeID]],tbl_ManagerSurvey[[EmployeeID]:[PerformanceRating]],2,FALSE),"Not Found")</f>
        <v>3</v>
      </c>
      <c r="AA509" s="5">
        <f>IFERROR(VLOOKUP(tbl_HRMaster[[#This Row],[EmployeeID]],tbl_ManagerSurvey[[EmployeeID]:[PerformanceRating]],3,FALSE),"Not Found")</f>
        <v>3</v>
      </c>
      <c r="AB509" s="5" t="str">
        <f>IF(tbl_HRMaster[[#This Row],[Attrition]]="Yes","Left","Active")</f>
        <v>Active</v>
      </c>
      <c r="AC509" s="5" t="str">
        <f>_xlfn.IFS(tbl_HRMaster[[#This Row],[Age]]&lt;25,"Under 25",tbl_HRMaster[[#This Row],[Age]]&lt;35,"25-34",tbl_HRMaster[[#This Row],[Age]]&lt;45,"35-44",tbl_HRMaster[[#This Row],[Age]]&lt;55,"45-54",TRUE,"Above 54")</f>
        <v>35-44</v>
      </c>
      <c r="AD509" s="5" t="str">
        <f>_xlfn.IFS(
tbl_HRMaster[[#This Row],[YearsAtCompany]]&lt;2,"&lt; 2 Years",
tbl_HRMaster[[#This Row],[YearsAtCompany]]&lt;5,"2-4 Years",
tbl_HRMaster[[#This Row],[YearsAtCompany]]&lt;10,"5-9 Years",
TRUE,"10+ Years"
)</f>
        <v>&lt; 2 Years</v>
      </c>
      <c r="AE509" s="5">
        <f>IF(tbl_HRMaster[[#This Row],[Attrition]]="Yes",1,0)</f>
        <v>0</v>
      </c>
    </row>
    <row r="510" spans="1:31" x14ac:dyDescent="0.25">
      <c r="A510">
        <v>35</v>
      </c>
      <c r="B510" t="s">
        <v>21</v>
      </c>
      <c r="C510" t="s">
        <v>36</v>
      </c>
      <c r="D510" t="s">
        <v>30</v>
      </c>
      <c r="E510">
        <v>5</v>
      </c>
      <c r="F510">
        <v>1</v>
      </c>
      <c r="G510" t="s">
        <v>38</v>
      </c>
      <c r="H510">
        <v>3240</v>
      </c>
      <c r="I510" t="s">
        <v>34</v>
      </c>
      <c r="J510">
        <v>1</v>
      </c>
      <c r="K510" t="s">
        <v>26</v>
      </c>
      <c r="L510" t="s">
        <v>41</v>
      </c>
      <c r="M510">
        <v>51630</v>
      </c>
      <c r="N510">
        <v>2</v>
      </c>
      <c r="O510">
        <v>18</v>
      </c>
      <c r="P510">
        <v>2</v>
      </c>
      <c r="Q510">
        <v>16</v>
      </c>
      <c r="R510">
        <v>4</v>
      </c>
      <c r="S510">
        <v>1</v>
      </c>
      <c r="T510">
        <v>0</v>
      </c>
      <c r="U510">
        <v>0</v>
      </c>
      <c r="V510">
        <f>COUNTIF(tbl_HRMaster[EmployeeID],tbl_HRMaster[[#This Row],[EmployeeID]])</f>
        <v>1</v>
      </c>
      <c r="W510">
        <f>IFERROR(INDEX(tbl_EmployeeSurvey[EnvironmentSatisfaction],MATCH(tbl_HRMaster[[#This Row],[EmployeeID]],tbl_EmployeeSurvey[EmployeeID],0)),"Not Found")</f>
        <v>4</v>
      </c>
      <c r="X510">
        <f>IFERROR(INDEX(tbl_EmployeeSurvey[JobSatisfaction],MATCH(tbl_HRMaster[[#This Row],[EmployeeID]],tbl_EmployeeSurvey[EmployeeID],0)),"Not Found")</f>
        <v>1</v>
      </c>
      <c r="Y510" s="5">
        <f>IFERROR(INDEX(tbl_EmployeeSurvey[WorkLifeBalance],MATCH(tbl_HRMaster[[#This Row],[EmployeeID]],tbl_EmployeeSurvey[EmployeeID],0)),"Not Found")</f>
        <v>4</v>
      </c>
      <c r="Z510" s="5">
        <f>IFERROR(VLOOKUP(tbl_HRMaster[[#This Row],[EmployeeID]],tbl_ManagerSurvey[[EmployeeID]:[PerformanceRating]],2,FALSE),"Not Found")</f>
        <v>3</v>
      </c>
      <c r="AA510" s="5">
        <f>IFERROR(VLOOKUP(tbl_HRMaster[[#This Row],[EmployeeID]],tbl_ManagerSurvey[[EmployeeID]:[PerformanceRating]],3,FALSE),"Not Found")</f>
        <v>3</v>
      </c>
      <c r="AB510" s="5" t="str">
        <f>IF(tbl_HRMaster[[#This Row],[Attrition]]="Yes","Left","Active")</f>
        <v>Active</v>
      </c>
      <c r="AC510" s="5" t="str">
        <f>_xlfn.IFS(tbl_HRMaster[[#This Row],[Age]]&lt;25,"Under 25",tbl_HRMaster[[#This Row],[Age]]&lt;35,"25-34",tbl_HRMaster[[#This Row],[Age]]&lt;45,"35-44",tbl_HRMaster[[#This Row],[Age]]&lt;55,"45-54",TRUE,"Above 54")</f>
        <v>35-44</v>
      </c>
      <c r="AD510" s="5" t="str">
        <f>_xlfn.IFS(
tbl_HRMaster[[#This Row],[YearsAtCompany]]&lt;2,"&lt; 2 Years",
tbl_HRMaster[[#This Row],[YearsAtCompany]]&lt;5,"2-4 Years",
tbl_HRMaster[[#This Row],[YearsAtCompany]]&lt;10,"5-9 Years",
TRUE,"10+ Years"
)</f>
        <v>&lt; 2 Years</v>
      </c>
      <c r="AE510" s="5">
        <f>IF(tbl_HRMaster[[#This Row],[Attrition]]="Yes",1,0)</f>
        <v>0</v>
      </c>
    </row>
    <row r="511" spans="1:31" x14ac:dyDescent="0.25">
      <c r="A511">
        <v>41</v>
      </c>
      <c r="B511" t="s">
        <v>21</v>
      </c>
      <c r="C511" t="s">
        <v>22</v>
      </c>
      <c r="D511" t="s">
        <v>30</v>
      </c>
      <c r="E511">
        <v>1</v>
      </c>
      <c r="F511">
        <v>3</v>
      </c>
      <c r="G511" t="s">
        <v>24</v>
      </c>
      <c r="H511">
        <v>1428</v>
      </c>
      <c r="I511" t="s">
        <v>34</v>
      </c>
      <c r="J511">
        <v>2</v>
      </c>
      <c r="K511" t="s">
        <v>37</v>
      </c>
      <c r="L511" t="s">
        <v>32</v>
      </c>
      <c r="M511">
        <v>68830</v>
      </c>
      <c r="N511">
        <v>3</v>
      </c>
      <c r="O511">
        <v>19</v>
      </c>
      <c r="P511">
        <v>2</v>
      </c>
      <c r="Q511">
        <v>16</v>
      </c>
      <c r="R511">
        <v>3</v>
      </c>
      <c r="S511">
        <v>1</v>
      </c>
      <c r="T511">
        <v>0</v>
      </c>
      <c r="U511">
        <v>0</v>
      </c>
      <c r="V511">
        <f>COUNTIF(tbl_HRMaster[EmployeeID],tbl_HRMaster[[#This Row],[EmployeeID]])</f>
        <v>1</v>
      </c>
      <c r="W511">
        <f>IFERROR(INDEX(tbl_EmployeeSurvey[EnvironmentSatisfaction],MATCH(tbl_HRMaster[[#This Row],[EmployeeID]],tbl_EmployeeSurvey[EmployeeID],0)),"Not Found")</f>
        <v>4</v>
      </c>
      <c r="X511">
        <f>IFERROR(INDEX(tbl_EmployeeSurvey[JobSatisfaction],MATCH(tbl_HRMaster[[#This Row],[EmployeeID]],tbl_EmployeeSurvey[EmployeeID],0)),"Not Found")</f>
        <v>4</v>
      </c>
      <c r="Y511" s="5">
        <f>IFERROR(INDEX(tbl_EmployeeSurvey[WorkLifeBalance],MATCH(tbl_HRMaster[[#This Row],[EmployeeID]],tbl_EmployeeSurvey[EmployeeID],0)),"Not Found")</f>
        <v>3</v>
      </c>
      <c r="Z511" s="5">
        <f>IFERROR(VLOOKUP(tbl_HRMaster[[#This Row],[EmployeeID]],tbl_ManagerSurvey[[EmployeeID]:[PerformanceRating]],2,FALSE),"Not Found")</f>
        <v>2</v>
      </c>
      <c r="AA511" s="5">
        <f>IFERROR(VLOOKUP(tbl_HRMaster[[#This Row],[EmployeeID]],tbl_ManagerSurvey[[EmployeeID]:[PerformanceRating]],3,FALSE),"Not Found")</f>
        <v>3</v>
      </c>
      <c r="AB511" s="5" t="str">
        <f>IF(tbl_HRMaster[[#This Row],[Attrition]]="Yes","Left","Active")</f>
        <v>Active</v>
      </c>
      <c r="AC511" s="5" t="str">
        <f>_xlfn.IFS(tbl_HRMaster[[#This Row],[Age]]&lt;25,"Under 25",tbl_HRMaster[[#This Row],[Age]]&lt;35,"25-34",tbl_HRMaster[[#This Row],[Age]]&lt;45,"35-44",tbl_HRMaster[[#This Row],[Age]]&lt;55,"45-54",TRUE,"Above 54")</f>
        <v>35-44</v>
      </c>
      <c r="AD511" s="5" t="str">
        <f>_xlfn.IFS(
tbl_HRMaster[[#This Row],[YearsAtCompany]]&lt;2,"&lt; 2 Years",
tbl_HRMaster[[#This Row],[YearsAtCompany]]&lt;5,"2-4 Years",
tbl_HRMaster[[#This Row],[YearsAtCompany]]&lt;10,"5-9 Years",
TRUE,"10+ Years"
)</f>
        <v>&lt; 2 Years</v>
      </c>
      <c r="AE511" s="5">
        <f>IF(tbl_HRMaster[[#This Row],[Attrition]]="Yes",1,0)</f>
        <v>0</v>
      </c>
    </row>
    <row r="512" spans="1:31" x14ac:dyDescent="0.25">
      <c r="A512">
        <v>41</v>
      </c>
      <c r="B512" t="s">
        <v>21</v>
      </c>
      <c r="C512" t="s">
        <v>22</v>
      </c>
      <c r="D512" t="s">
        <v>30</v>
      </c>
      <c r="E512">
        <v>1</v>
      </c>
      <c r="F512">
        <v>3</v>
      </c>
      <c r="G512" t="s">
        <v>24</v>
      </c>
      <c r="H512">
        <v>2898</v>
      </c>
      <c r="I512" t="s">
        <v>34</v>
      </c>
      <c r="J512">
        <v>2</v>
      </c>
      <c r="K512" t="s">
        <v>37</v>
      </c>
      <c r="L512" t="s">
        <v>32</v>
      </c>
      <c r="M512">
        <v>68830</v>
      </c>
      <c r="N512">
        <v>3</v>
      </c>
      <c r="O512">
        <v>19</v>
      </c>
      <c r="P512">
        <v>2</v>
      </c>
      <c r="Q512">
        <v>16</v>
      </c>
      <c r="R512">
        <v>3</v>
      </c>
      <c r="S512">
        <v>1</v>
      </c>
      <c r="T512">
        <v>0</v>
      </c>
      <c r="U512">
        <v>0</v>
      </c>
      <c r="V512">
        <f>COUNTIF(tbl_HRMaster[EmployeeID],tbl_HRMaster[[#This Row],[EmployeeID]])</f>
        <v>1</v>
      </c>
      <c r="W512">
        <f>IFERROR(INDEX(tbl_EmployeeSurvey[EnvironmentSatisfaction],MATCH(tbl_HRMaster[[#This Row],[EmployeeID]],tbl_EmployeeSurvey[EmployeeID],0)),"Not Found")</f>
        <v>4</v>
      </c>
      <c r="X512">
        <f>IFERROR(INDEX(tbl_EmployeeSurvey[JobSatisfaction],MATCH(tbl_HRMaster[[#This Row],[EmployeeID]],tbl_EmployeeSurvey[EmployeeID],0)),"Not Found")</f>
        <v>4</v>
      </c>
      <c r="Y512" s="5">
        <f>IFERROR(INDEX(tbl_EmployeeSurvey[WorkLifeBalance],MATCH(tbl_HRMaster[[#This Row],[EmployeeID]],tbl_EmployeeSurvey[EmployeeID],0)),"Not Found")</f>
        <v>3</v>
      </c>
      <c r="Z512" s="5">
        <f>IFERROR(VLOOKUP(tbl_HRMaster[[#This Row],[EmployeeID]],tbl_ManagerSurvey[[EmployeeID]:[PerformanceRating]],2,FALSE),"Not Found")</f>
        <v>2</v>
      </c>
      <c r="AA512" s="5">
        <f>IFERROR(VLOOKUP(tbl_HRMaster[[#This Row],[EmployeeID]],tbl_ManagerSurvey[[EmployeeID]:[PerformanceRating]],3,FALSE),"Not Found")</f>
        <v>3</v>
      </c>
      <c r="AB512" s="5" t="str">
        <f>IF(tbl_HRMaster[[#This Row],[Attrition]]="Yes","Left","Active")</f>
        <v>Active</v>
      </c>
      <c r="AC512" s="5" t="str">
        <f>_xlfn.IFS(tbl_HRMaster[[#This Row],[Age]]&lt;25,"Under 25",tbl_HRMaster[[#This Row],[Age]]&lt;35,"25-34",tbl_HRMaster[[#This Row],[Age]]&lt;45,"35-44",tbl_HRMaster[[#This Row],[Age]]&lt;55,"45-54",TRUE,"Above 54")</f>
        <v>35-44</v>
      </c>
      <c r="AD512" s="5" t="str">
        <f>_xlfn.IFS(
tbl_HRMaster[[#This Row],[YearsAtCompany]]&lt;2,"&lt; 2 Years",
tbl_HRMaster[[#This Row],[YearsAtCompany]]&lt;5,"2-4 Years",
tbl_HRMaster[[#This Row],[YearsAtCompany]]&lt;10,"5-9 Years",
TRUE,"10+ Years"
)</f>
        <v>&lt; 2 Years</v>
      </c>
      <c r="AE512" s="5">
        <f>IF(tbl_HRMaster[[#This Row],[Attrition]]="Yes",1,0)</f>
        <v>0</v>
      </c>
    </row>
    <row r="513" spans="1:31" x14ac:dyDescent="0.25">
      <c r="A513">
        <v>41</v>
      </c>
      <c r="B513" t="s">
        <v>21</v>
      </c>
      <c r="C513" t="s">
        <v>22</v>
      </c>
      <c r="D513" t="s">
        <v>30</v>
      </c>
      <c r="E513">
        <v>1</v>
      </c>
      <c r="F513">
        <v>3</v>
      </c>
      <c r="G513" t="s">
        <v>24</v>
      </c>
      <c r="H513">
        <v>4368</v>
      </c>
      <c r="I513" t="s">
        <v>34</v>
      </c>
      <c r="J513">
        <v>2</v>
      </c>
      <c r="K513" t="s">
        <v>37</v>
      </c>
      <c r="L513" t="s">
        <v>32</v>
      </c>
      <c r="M513">
        <v>68830</v>
      </c>
      <c r="N513">
        <v>3</v>
      </c>
      <c r="O513">
        <v>19</v>
      </c>
      <c r="P513">
        <v>2</v>
      </c>
      <c r="Q513">
        <v>16</v>
      </c>
      <c r="R513">
        <v>3</v>
      </c>
      <c r="S513">
        <v>1</v>
      </c>
      <c r="T513">
        <v>0</v>
      </c>
      <c r="U513">
        <v>0</v>
      </c>
      <c r="V513">
        <f>COUNTIF(tbl_HRMaster[EmployeeID],tbl_HRMaster[[#This Row],[EmployeeID]])</f>
        <v>1</v>
      </c>
      <c r="W513">
        <f>IFERROR(INDEX(tbl_EmployeeSurvey[EnvironmentSatisfaction],MATCH(tbl_HRMaster[[#This Row],[EmployeeID]],tbl_EmployeeSurvey[EmployeeID],0)),"Not Found")</f>
        <v>4</v>
      </c>
      <c r="X513">
        <f>IFERROR(INDEX(tbl_EmployeeSurvey[JobSatisfaction],MATCH(tbl_HRMaster[[#This Row],[EmployeeID]],tbl_EmployeeSurvey[EmployeeID],0)),"Not Found")</f>
        <v>4</v>
      </c>
      <c r="Y513" s="5">
        <f>IFERROR(INDEX(tbl_EmployeeSurvey[WorkLifeBalance],MATCH(tbl_HRMaster[[#This Row],[EmployeeID]],tbl_EmployeeSurvey[EmployeeID],0)),"Not Found")</f>
        <v>3</v>
      </c>
      <c r="Z513" s="5">
        <f>IFERROR(VLOOKUP(tbl_HRMaster[[#This Row],[EmployeeID]],tbl_ManagerSurvey[[EmployeeID]:[PerformanceRating]],2,FALSE),"Not Found")</f>
        <v>2</v>
      </c>
      <c r="AA513" s="5">
        <f>IFERROR(VLOOKUP(tbl_HRMaster[[#This Row],[EmployeeID]],tbl_ManagerSurvey[[EmployeeID]:[PerformanceRating]],3,FALSE),"Not Found")</f>
        <v>3</v>
      </c>
      <c r="AB513" s="5" t="str">
        <f>IF(tbl_HRMaster[[#This Row],[Attrition]]="Yes","Left","Active")</f>
        <v>Active</v>
      </c>
      <c r="AC513" s="5" t="str">
        <f>_xlfn.IFS(tbl_HRMaster[[#This Row],[Age]]&lt;25,"Under 25",tbl_HRMaster[[#This Row],[Age]]&lt;35,"25-34",tbl_HRMaster[[#This Row],[Age]]&lt;45,"35-44",tbl_HRMaster[[#This Row],[Age]]&lt;55,"45-54",TRUE,"Above 54")</f>
        <v>35-44</v>
      </c>
      <c r="AD513" s="5" t="str">
        <f>_xlfn.IFS(
tbl_HRMaster[[#This Row],[YearsAtCompany]]&lt;2,"&lt; 2 Years",
tbl_HRMaster[[#This Row],[YearsAtCompany]]&lt;5,"2-4 Years",
tbl_HRMaster[[#This Row],[YearsAtCompany]]&lt;10,"5-9 Years",
TRUE,"10+ Years"
)</f>
        <v>&lt; 2 Years</v>
      </c>
      <c r="AE513" s="5">
        <f>IF(tbl_HRMaster[[#This Row],[Attrition]]="Yes",1,0)</f>
        <v>0</v>
      </c>
    </row>
    <row r="514" spans="1:31" x14ac:dyDescent="0.25">
      <c r="A514">
        <v>40</v>
      </c>
      <c r="B514" t="s">
        <v>21</v>
      </c>
      <c r="C514" t="s">
        <v>29</v>
      </c>
      <c r="D514" t="s">
        <v>30</v>
      </c>
      <c r="E514">
        <v>26</v>
      </c>
      <c r="F514">
        <v>4</v>
      </c>
      <c r="G514" t="s">
        <v>24</v>
      </c>
      <c r="H514">
        <v>588</v>
      </c>
      <c r="I514" t="s">
        <v>34</v>
      </c>
      <c r="J514">
        <v>2</v>
      </c>
      <c r="K514" t="s">
        <v>31</v>
      </c>
      <c r="L514" t="s">
        <v>27</v>
      </c>
      <c r="M514">
        <v>194060</v>
      </c>
      <c r="N514">
        <v>3</v>
      </c>
      <c r="O514">
        <v>20</v>
      </c>
      <c r="P514">
        <v>3</v>
      </c>
      <c r="Q514">
        <v>16</v>
      </c>
      <c r="R514">
        <v>2</v>
      </c>
      <c r="S514">
        <v>1</v>
      </c>
      <c r="T514">
        <v>0</v>
      </c>
      <c r="U514">
        <v>0</v>
      </c>
      <c r="V514">
        <f>COUNTIF(tbl_HRMaster[EmployeeID],tbl_HRMaster[[#This Row],[EmployeeID]])</f>
        <v>1</v>
      </c>
      <c r="W514">
        <f>IFERROR(INDEX(tbl_EmployeeSurvey[EnvironmentSatisfaction],MATCH(tbl_HRMaster[[#This Row],[EmployeeID]],tbl_EmployeeSurvey[EmployeeID],0)),"Not Found")</f>
        <v>3</v>
      </c>
      <c r="X514">
        <f>IFERROR(INDEX(tbl_EmployeeSurvey[JobSatisfaction],MATCH(tbl_HRMaster[[#This Row],[EmployeeID]],tbl_EmployeeSurvey[EmployeeID],0)),"Not Found")</f>
        <v>4</v>
      </c>
      <c r="Y514" s="5">
        <f>IFERROR(INDEX(tbl_EmployeeSurvey[WorkLifeBalance],MATCH(tbl_HRMaster[[#This Row],[EmployeeID]],tbl_EmployeeSurvey[EmployeeID],0)),"Not Found")</f>
        <v>1</v>
      </c>
      <c r="Z514" s="5">
        <f>IFERROR(VLOOKUP(tbl_HRMaster[[#This Row],[EmployeeID]],tbl_ManagerSurvey[[EmployeeID]:[PerformanceRating]],2,FALSE),"Not Found")</f>
        <v>3</v>
      </c>
      <c r="AA514" s="5">
        <f>IFERROR(VLOOKUP(tbl_HRMaster[[#This Row],[EmployeeID]],tbl_ManagerSurvey[[EmployeeID]:[PerformanceRating]],3,FALSE),"Not Found")</f>
        <v>4</v>
      </c>
      <c r="AB514" s="5" t="str">
        <f>IF(tbl_HRMaster[[#This Row],[Attrition]]="Yes","Left","Active")</f>
        <v>Active</v>
      </c>
      <c r="AC514" s="5" t="str">
        <f>_xlfn.IFS(tbl_HRMaster[[#This Row],[Age]]&lt;25,"Under 25",tbl_HRMaster[[#This Row],[Age]]&lt;35,"25-34",tbl_HRMaster[[#This Row],[Age]]&lt;45,"35-44",tbl_HRMaster[[#This Row],[Age]]&lt;55,"45-54",TRUE,"Above 54")</f>
        <v>35-44</v>
      </c>
      <c r="AD514" s="5" t="str">
        <f>_xlfn.IFS(
tbl_HRMaster[[#This Row],[YearsAtCompany]]&lt;2,"&lt; 2 Years",
tbl_HRMaster[[#This Row],[YearsAtCompany]]&lt;5,"2-4 Years",
tbl_HRMaster[[#This Row],[YearsAtCompany]]&lt;10,"5-9 Years",
TRUE,"10+ Years"
)</f>
        <v>&lt; 2 Years</v>
      </c>
      <c r="AE514" s="5">
        <f>IF(tbl_HRMaster[[#This Row],[Attrition]]="Yes",1,0)</f>
        <v>0</v>
      </c>
    </row>
    <row r="515" spans="1:31" x14ac:dyDescent="0.25">
      <c r="A515">
        <v>40</v>
      </c>
      <c r="B515" t="s">
        <v>21</v>
      </c>
      <c r="C515" t="s">
        <v>29</v>
      </c>
      <c r="D515" t="s">
        <v>30</v>
      </c>
      <c r="E515">
        <v>26</v>
      </c>
      <c r="F515">
        <v>4</v>
      </c>
      <c r="G515" t="s">
        <v>24</v>
      </c>
      <c r="H515">
        <v>2058</v>
      </c>
      <c r="I515" t="s">
        <v>34</v>
      </c>
      <c r="J515">
        <v>2</v>
      </c>
      <c r="K515" t="s">
        <v>31</v>
      </c>
      <c r="L515" t="s">
        <v>27</v>
      </c>
      <c r="M515">
        <v>194060</v>
      </c>
      <c r="N515">
        <v>3</v>
      </c>
      <c r="O515">
        <v>20</v>
      </c>
      <c r="P515">
        <v>3</v>
      </c>
      <c r="Q515">
        <v>16</v>
      </c>
      <c r="R515">
        <v>2</v>
      </c>
      <c r="S515">
        <v>1</v>
      </c>
      <c r="T515">
        <v>0</v>
      </c>
      <c r="U515">
        <v>0</v>
      </c>
      <c r="V515">
        <f>COUNTIF(tbl_HRMaster[EmployeeID],tbl_HRMaster[[#This Row],[EmployeeID]])</f>
        <v>1</v>
      </c>
      <c r="W515">
        <f>IFERROR(INDEX(tbl_EmployeeSurvey[EnvironmentSatisfaction],MATCH(tbl_HRMaster[[#This Row],[EmployeeID]],tbl_EmployeeSurvey[EmployeeID],0)),"Not Found")</f>
        <v>3</v>
      </c>
      <c r="X515">
        <f>IFERROR(INDEX(tbl_EmployeeSurvey[JobSatisfaction],MATCH(tbl_HRMaster[[#This Row],[EmployeeID]],tbl_EmployeeSurvey[EmployeeID],0)),"Not Found")</f>
        <v>4</v>
      </c>
      <c r="Y515" s="5">
        <f>IFERROR(INDEX(tbl_EmployeeSurvey[WorkLifeBalance],MATCH(tbl_HRMaster[[#This Row],[EmployeeID]],tbl_EmployeeSurvey[EmployeeID],0)),"Not Found")</f>
        <v>1</v>
      </c>
      <c r="Z515" s="5">
        <f>IFERROR(VLOOKUP(tbl_HRMaster[[#This Row],[EmployeeID]],tbl_ManagerSurvey[[EmployeeID]:[PerformanceRating]],2,FALSE),"Not Found")</f>
        <v>3</v>
      </c>
      <c r="AA515" s="5">
        <f>IFERROR(VLOOKUP(tbl_HRMaster[[#This Row],[EmployeeID]],tbl_ManagerSurvey[[EmployeeID]:[PerformanceRating]],3,FALSE),"Not Found")</f>
        <v>4</v>
      </c>
      <c r="AB515" s="5" t="str">
        <f>IF(tbl_HRMaster[[#This Row],[Attrition]]="Yes","Left","Active")</f>
        <v>Active</v>
      </c>
      <c r="AC515" s="5" t="str">
        <f>_xlfn.IFS(tbl_HRMaster[[#This Row],[Age]]&lt;25,"Under 25",tbl_HRMaster[[#This Row],[Age]]&lt;35,"25-34",tbl_HRMaster[[#This Row],[Age]]&lt;45,"35-44",tbl_HRMaster[[#This Row],[Age]]&lt;55,"45-54",TRUE,"Above 54")</f>
        <v>35-44</v>
      </c>
      <c r="AD515" s="5" t="str">
        <f>_xlfn.IFS(
tbl_HRMaster[[#This Row],[YearsAtCompany]]&lt;2,"&lt; 2 Years",
tbl_HRMaster[[#This Row],[YearsAtCompany]]&lt;5,"2-4 Years",
tbl_HRMaster[[#This Row],[YearsAtCompany]]&lt;10,"5-9 Years",
TRUE,"10+ Years"
)</f>
        <v>&lt; 2 Years</v>
      </c>
      <c r="AE515" s="5">
        <f>IF(tbl_HRMaster[[#This Row],[Attrition]]="Yes",1,0)</f>
        <v>0</v>
      </c>
    </row>
    <row r="516" spans="1:31" x14ac:dyDescent="0.25">
      <c r="A516">
        <v>40</v>
      </c>
      <c r="B516" t="s">
        <v>21</v>
      </c>
      <c r="C516" t="s">
        <v>29</v>
      </c>
      <c r="D516" t="s">
        <v>30</v>
      </c>
      <c r="E516">
        <v>26</v>
      </c>
      <c r="F516">
        <v>4</v>
      </c>
      <c r="G516" t="s">
        <v>24</v>
      </c>
      <c r="H516">
        <v>3528</v>
      </c>
      <c r="I516" t="s">
        <v>34</v>
      </c>
      <c r="J516">
        <v>2</v>
      </c>
      <c r="K516" t="s">
        <v>31</v>
      </c>
      <c r="L516" t="s">
        <v>27</v>
      </c>
      <c r="M516">
        <v>194060</v>
      </c>
      <c r="N516">
        <v>3</v>
      </c>
      <c r="O516">
        <v>20</v>
      </c>
      <c r="P516">
        <v>3</v>
      </c>
      <c r="Q516">
        <v>16</v>
      </c>
      <c r="R516">
        <v>2</v>
      </c>
      <c r="S516">
        <v>1</v>
      </c>
      <c r="T516">
        <v>0</v>
      </c>
      <c r="U516">
        <v>0</v>
      </c>
      <c r="V516">
        <f>COUNTIF(tbl_HRMaster[EmployeeID],tbl_HRMaster[[#This Row],[EmployeeID]])</f>
        <v>1</v>
      </c>
      <c r="W516">
        <f>IFERROR(INDEX(tbl_EmployeeSurvey[EnvironmentSatisfaction],MATCH(tbl_HRMaster[[#This Row],[EmployeeID]],tbl_EmployeeSurvey[EmployeeID],0)),"Not Found")</f>
        <v>3</v>
      </c>
      <c r="X516">
        <f>IFERROR(INDEX(tbl_EmployeeSurvey[JobSatisfaction],MATCH(tbl_HRMaster[[#This Row],[EmployeeID]],tbl_EmployeeSurvey[EmployeeID],0)),"Not Found")</f>
        <v>4</v>
      </c>
      <c r="Y516" s="5">
        <f>IFERROR(INDEX(tbl_EmployeeSurvey[WorkLifeBalance],MATCH(tbl_HRMaster[[#This Row],[EmployeeID]],tbl_EmployeeSurvey[EmployeeID],0)),"Not Found")</f>
        <v>1</v>
      </c>
      <c r="Z516" s="5">
        <f>IFERROR(VLOOKUP(tbl_HRMaster[[#This Row],[EmployeeID]],tbl_ManagerSurvey[[EmployeeID]:[PerformanceRating]],2,FALSE),"Not Found")</f>
        <v>3</v>
      </c>
      <c r="AA516" s="5">
        <f>IFERROR(VLOOKUP(tbl_HRMaster[[#This Row],[EmployeeID]],tbl_ManagerSurvey[[EmployeeID]:[PerformanceRating]],3,FALSE),"Not Found")</f>
        <v>4</v>
      </c>
      <c r="AB516" s="5" t="str">
        <f>IF(tbl_HRMaster[[#This Row],[Attrition]]="Yes","Left","Active")</f>
        <v>Active</v>
      </c>
      <c r="AC516" s="5" t="str">
        <f>_xlfn.IFS(tbl_HRMaster[[#This Row],[Age]]&lt;25,"Under 25",tbl_HRMaster[[#This Row],[Age]]&lt;35,"25-34",tbl_HRMaster[[#This Row],[Age]]&lt;45,"35-44",tbl_HRMaster[[#This Row],[Age]]&lt;55,"45-54",TRUE,"Above 54")</f>
        <v>35-44</v>
      </c>
      <c r="AD516" s="5" t="str">
        <f>_xlfn.IFS(
tbl_HRMaster[[#This Row],[YearsAtCompany]]&lt;2,"&lt; 2 Years",
tbl_HRMaster[[#This Row],[YearsAtCompany]]&lt;5,"2-4 Years",
tbl_HRMaster[[#This Row],[YearsAtCompany]]&lt;10,"5-9 Years",
TRUE,"10+ Years"
)</f>
        <v>&lt; 2 Years</v>
      </c>
      <c r="AE516" s="5">
        <f>IF(tbl_HRMaster[[#This Row],[Attrition]]="Yes",1,0)</f>
        <v>0</v>
      </c>
    </row>
    <row r="517" spans="1:31" x14ac:dyDescent="0.25">
      <c r="A517">
        <v>37</v>
      </c>
      <c r="B517" t="s">
        <v>28</v>
      </c>
      <c r="C517" t="s">
        <v>29</v>
      </c>
      <c r="D517" t="s">
        <v>23</v>
      </c>
      <c r="E517">
        <v>2</v>
      </c>
      <c r="F517">
        <v>3</v>
      </c>
      <c r="G517" t="s">
        <v>45</v>
      </c>
      <c r="H517">
        <v>1463</v>
      </c>
      <c r="I517" t="s">
        <v>34</v>
      </c>
      <c r="J517">
        <v>1</v>
      </c>
      <c r="K517" t="s">
        <v>40</v>
      </c>
      <c r="L517" t="s">
        <v>41</v>
      </c>
      <c r="M517">
        <v>40010</v>
      </c>
      <c r="N517">
        <v>6</v>
      </c>
      <c r="O517">
        <v>11</v>
      </c>
      <c r="P517">
        <v>1</v>
      </c>
      <c r="Q517">
        <v>17</v>
      </c>
      <c r="R517">
        <v>2</v>
      </c>
      <c r="S517">
        <v>1</v>
      </c>
      <c r="T517">
        <v>0</v>
      </c>
      <c r="U517">
        <v>0</v>
      </c>
      <c r="V517">
        <f>COUNTIF(tbl_HRMaster[EmployeeID],tbl_HRMaster[[#This Row],[EmployeeID]])</f>
        <v>1</v>
      </c>
      <c r="W517">
        <f>IFERROR(INDEX(tbl_EmployeeSurvey[EnvironmentSatisfaction],MATCH(tbl_HRMaster[[#This Row],[EmployeeID]],tbl_EmployeeSurvey[EmployeeID],0)),"Not Found")</f>
        <v>1</v>
      </c>
      <c r="X517">
        <f>IFERROR(INDEX(tbl_EmployeeSurvey[JobSatisfaction],MATCH(tbl_HRMaster[[#This Row],[EmployeeID]],tbl_EmployeeSurvey[EmployeeID],0)),"Not Found")</f>
        <v>3</v>
      </c>
      <c r="Y517" s="5">
        <f>IFERROR(INDEX(tbl_EmployeeSurvey[WorkLifeBalance],MATCH(tbl_HRMaster[[#This Row],[EmployeeID]],tbl_EmployeeSurvey[EmployeeID],0)),"Not Found")</f>
        <v>3</v>
      </c>
      <c r="Z517" s="5">
        <f>IFERROR(VLOOKUP(tbl_HRMaster[[#This Row],[EmployeeID]],tbl_ManagerSurvey[[EmployeeID]:[PerformanceRating]],2,FALSE),"Not Found")</f>
        <v>3</v>
      </c>
      <c r="AA517" s="5">
        <f>IFERROR(VLOOKUP(tbl_HRMaster[[#This Row],[EmployeeID]],tbl_ManagerSurvey[[EmployeeID]:[PerformanceRating]],3,FALSE),"Not Found")</f>
        <v>3</v>
      </c>
      <c r="AB517" s="5" t="str">
        <f>IF(tbl_HRMaster[[#This Row],[Attrition]]="Yes","Left","Active")</f>
        <v>Left</v>
      </c>
      <c r="AC517" s="5" t="str">
        <f>_xlfn.IFS(tbl_HRMaster[[#This Row],[Age]]&lt;25,"Under 25",tbl_HRMaster[[#This Row],[Age]]&lt;35,"25-34",tbl_HRMaster[[#This Row],[Age]]&lt;45,"35-44",tbl_HRMaster[[#This Row],[Age]]&lt;55,"45-54",TRUE,"Above 54")</f>
        <v>35-44</v>
      </c>
      <c r="AD517" s="5" t="str">
        <f>_xlfn.IFS(
tbl_HRMaster[[#This Row],[YearsAtCompany]]&lt;2,"&lt; 2 Years",
tbl_HRMaster[[#This Row],[YearsAtCompany]]&lt;5,"2-4 Years",
tbl_HRMaster[[#This Row],[YearsAtCompany]]&lt;10,"5-9 Years",
TRUE,"10+ Years"
)</f>
        <v>&lt; 2 Years</v>
      </c>
      <c r="AE517" s="5">
        <f>IF(tbl_HRMaster[[#This Row],[Attrition]]="Yes",1,0)</f>
        <v>1</v>
      </c>
    </row>
    <row r="518" spans="1:31" x14ac:dyDescent="0.25">
      <c r="A518">
        <v>37</v>
      </c>
      <c r="B518" t="s">
        <v>28</v>
      </c>
      <c r="C518" t="s">
        <v>29</v>
      </c>
      <c r="D518" t="s">
        <v>23</v>
      </c>
      <c r="E518">
        <v>2</v>
      </c>
      <c r="F518">
        <v>3</v>
      </c>
      <c r="G518" t="s">
        <v>45</v>
      </c>
      <c r="H518">
        <v>2933</v>
      </c>
      <c r="I518" t="s">
        <v>34</v>
      </c>
      <c r="J518">
        <v>1</v>
      </c>
      <c r="K518" t="s">
        <v>40</v>
      </c>
      <c r="L518" t="s">
        <v>41</v>
      </c>
      <c r="M518">
        <v>40010</v>
      </c>
      <c r="N518">
        <v>6</v>
      </c>
      <c r="O518">
        <v>11</v>
      </c>
      <c r="P518">
        <v>1</v>
      </c>
      <c r="Q518">
        <v>17</v>
      </c>
      <c r="R518">
        <v>2</v>
      </c>
      <c r="S518">
        <v>1</v>
      </c>
      <c r="T518">
        <v>0</v>
      </c>
      <c r="U518">
        <v>0</v>
      </c>
      <c r="V518">
        <f>COUNTIF(tbl_HRMaster[EmployeeID],tbl_HRMaster[[#This Row],[EmployeeID]])</f>
        <v>1</v>
      </c>
      <c r="W518">
        <f>IFERROR(INDEX(tbl_EmployeeSurvey[EnvironmentSatisfaction],MATCH(tbl_HRMaster[[#This Row],[EmployeeID]],tbl_EmployeeSurvey[EmployeeID],0)),"Not Found")</f>
        <v>1</v>
      </c>
      <c r="X518">
        <f>IFERROR(INDEX(tbl_EmployeeSurvey[JobSatisfaction],MATCH(tbl_HRMaster[[#This Row],[EmployeeID]],tbl_EmployeeSurvey[EmployeeID],0)),"Not Found")</f>
        <v>3</v>
      </c>
      <c r="Y518" s="5">
        <f>IFERROR(INDEX(tbl_EmployeeSurvey[WorkLifeBalance],MATCH(tbl_HRMaster[[#This Row],[EmployeeID]],tbl_EmployeeSurvey[EmployeeID],0)),"Not Found")</f>
        <v>3</v>
      </c>
      <c r="Z518" s="5">
        <f>IFERROR(VLOOKUP(tbl_HRMaster[[#This Row],[EmployeeID]],tbl_ManagerSurvey[[EmployeeID]:[PerformanceRating]],2,FALSE),"Not Found")</f>
        <v>3</v>
      </c>
      <c r="AA518" s="5">
        <f>IFERROR(VLOOKUP(tbl_HRMaster[[#This Row],[EmployeeID]],tbl_ManagerSurvey[[EmployeeID]:[PerformanceRating]],3,FALSE),"Not Found")</f>
        <v>3</v>
      </c>
      <c r="AB518" s="5" t="str">
        <f>IF(tbl_HRMaster[[#This Row],[Attrition]]="Yes","Left","Active")</f>
        <v>Left</v>
      </c>
      <c r="AC518" s="5" t="str">
        <f>_xlfn.IFS(tbl_HRMaster[[#This Row],[Age]]&lt;25,"Under 25",tbl_HRMaster[[#This Row],[Age]]&lt;35,"25-34",tbl_HRMaster[[#This Row],[Age]]&lt;45,"35-44",tbl_HRMaster[[#This Row],[Age]]&lt;55,"45-54",TRUE,"Above 54")</f>
        <v>35-44</v>
      </c>
      <c r="AD518" s="5" t="str">
        <f>_xlfn.IFS(
tbl_HRMaster[[#This Row],[YearsAtCompany]]&lt;2,"&lt; 2 Years",
tbl_HRMaster[[#This Row],[YearsAtCompany]]&lt;5,"2-4 Years",
tbl_HRMaster[[#This Row],[YearsAtCompany]]&lt;10,"5-9 Years",
TRUE,"10+ Years"
)</f>
        <v>&lt; 2 Years</v>
      </c>
      <c r="AE518" s="5">
        <f>IF(tbl_HRMaster[[#This Row],[Attrition]]="Yes",1,0)</f>
        <v>1</v>
      </c>
    </row>
    <row r="519" spans="1:31" x14ac:dyDescent="0.25">
      <c r="A519">
        <v>37</v>
      </c>
      <c r="B519" t="s">
        <v>28</v>
      </c>
      <c r="C519" t="s">
        <v>29</v>
      </c>
      <c r="D519" t="s">
        <v>23</v>
      </c>
      <c r="E519">
        <v>2</v>
      </c>
      <c r="F519">
        <v>3</v>
      </c>
      <c r="G519" t="s">
        <v>45</v>
      </c>
      <c r="H519">
        <v>4403</v>
      </c>
      <c r="I519" t="s">
        <v>34</v>
      </c>
      <c r="J519">
        <v>1</v>
      </c>
      <c r="K519" t="s">
        <v>40</v>
      </c>
      <c r="L519" t="s">
        <v>41</v>
      </c>
      <c r="M519">
        <v>40010</v>
      </c>
      <c r="N519">
        <v>6</v>
      </c>
      <c r="O519">
        <v>11</v>
      </c>
      <c r="P519">
        <v>1</v>
      </c>
      <c r="Q519">
        <v>17</v>
      </c>
      <c r="R519">
        <v>2</v>
      </c>
      <c r="S519">
        <v>1</v>
      </c>
      <c r="T519">
        <v>0</v>
      </c>
      <c r="U519">
        <v>0</v>
      </c>
      <c r="V519">
        <f>COUNTIF(tbl_HRMaster[EmployeeID],tbl_HRMaster[[#This Row],[EmployeeID]])</f>
        <v>1</v>
      </c>
      <c r="W519">
        <f>IFERROR(INDEX(tbl_EmployeeSurvey[EnvironmentSatisfaction],MATCH(tbl_HRMaster[[#This Row],[EmployeeID]],tbl_EmployeeSurvey[EmployeeID],0)),"Not Found")</f>
        <v>1</v>
      </c>
      <c r="X519">
        <f>IFERROR(INDEX(tbl_EmployeeSurvey[JobSatisfaction],MATCH(tbl_HRMaster[[#This Row],[EmployeeID]],tbl_EmployeeSurvey[EmployeeID],0)),"Not Found")</f>
        <v>3</v>
      </c>
      <c r="Y519" s="5">
        <f>IFERROR(INDEX(tbl_EmployeeSurvey[WorkLifeBalance],MATCH(tbl_HRMaster[[#This Row],[EmployeeID]],tbl_EmployeeSurvey[EmployeeID],0)),"Not Found")</f>
        <v>3</v>
      </c>
      <c r="Z519" s="5">
        <f>IFERROR(VLOOKUP(tbl_HRMaster[[#This Row],[EmployeeID]],tbl_ManagerSurvey[[EmployeeID]:[PerformanceRating]],2,FALSE),"Not Found")</f>
        <v>3</v>
      </c>
      <c r="AA519" s="5">
        <f>IFERROR(VLOOKUP(tbl_HRMaster[[#This Row],[EmployeeID]],tbl_ManagerSurvey[[EmployeeID]:[PerformanceRating]],3,FALSE),"Not Found")</f>
        <v>3</v>
      </c>
      <c r="AB519" s="5" t="str">
        <f>IF(tbl_HRMaster[[#This Row],[Attrition]]="Yes","Left","Active")</f>
        <v>Left</v>
      </c>
      <c r="AC519" s="5" t="str">
        <f>_xlfn.IFS(tbl_HRMaster[[#This Row],[Age]]&lt;25,"Under 25",tbl_HRMaster[[#This Row],[Age]]&lt;35,"25-34",tbl_HRMaster[[#This Row],[Age]]&lt;45,"35-44",tbl_HRMaster[[#This Row],[Age]]&lt;55,"45-54",TRUE,"Above 54")</f>
        <v>35-44</v>
      </c>
      <c r="AD519" s="5" t="str">
        <f>_xlfn.IFS(
tbl_HRMaster[[#This Row],[YearsAtCompany]]&lt;2,"&lt; 2 Years",
tbl_HRMaster[[#This Row],[YearsAtCompany]]&lt;5,"2-4 Years",
tbl_HRMaster[[#This Row],[YearsAtCompany]]&lt;10,"5-9 Years",
TRUE,"10+ Years"
)</f>
        <v>&lt; 2 Years</v>
      </c>
      <c r="AE519" s="5">
        <f>IF(tbl_HRMaster[[#This Row],[Attrition]]="Yes",1,0)</f>
        <v>1</v>
      </c>
    </row>
    <row r="520" spans="1:31" x14ac:dyDescent="0.25">
      <c r="A520">
        <v>41</v>
      </c>
      <c r="B520" t="s">
        <v>21</v>
      </c>
      <c r="C520" t="s">
        <v>22</v>
      </c>
      <c r="D520" t="s">
        <v>23</v>
      </c>
      <c r="E520">
        <v>29</v>
      </c>
      <c r="F520">
        <v>3</v>
      </c>
      <c r="G520" t="s">
        <v>24</v>
      </c>
      <c r="H520">
        <v>1455</v>
      </c>
      <c r="I520" t="s">
        <v>25</v>
      </c>
      <c r="J520">
        <v>2</v>
      </c>
      <c r="K520" t="s">
        <v>40</v>
      </c>
      <c r="L520" t="s">
        <v>41</v>
      </c>
      <c r="M520">
        <v>52940</v>
      </c>
      <c r="N520">
        <v>2</v>
      </c>
      <c r="O520">
        <v>15</v>
      </c>
      <c r="P520">
        <v>0</v>
      </c>
      <c r="Q520">
        <v>17</v>
      </c>
      <c r="R520">
        <v>3</v>
      </c>
      <c r="S520">
        <v>1</v>
      </c>
      <c r="T520">
        <v>0</v>
      </c>
      <c r="U520">
        <v>0</v>
      </c>
      <c r="V520">
        <f>COUNTIF(tbl_HRMaster[EmployeeID],tbl_HRMaster[[#This Row],[EmployeeID]])</f>
        <v>1</v>
      </c>
      <c r="W520">
        <f>IFERROR(INDEX(tbl_EmployeeSurvey[EnvironmentSatisfaction],MATCH(tbl_HRMaster[[#This Row],[EmployeeID]],tbl_EmployeeSurvey[EmployeeID],0)),"Not Found")</f>
        <v>3</v>
      </c>
      <c r="X520">
        <f>IFERROR(INDEX(tbl_EmployeeSurvey[JobSatisfaction],MATCH(tbl_HRMaster[[#This Row],[EmployeeID]],tbl_EmployeeSurvey[EmployeeID],0)),"Not Found")</f>
        <v>1</v>
      </c>
      <c r="Y520" s="5">
        <f>IFERROR(INDEX(tbl_EmployeeSurvey[WorkLifeBalance],MATCH(tbl_HRMaster[[#This Row],[EmployeeID]],tbl_EmployeeSurvey[EmployeeID],0)),"Not Found")</f>
        <v>2</v>
      </c>
      <c r="Z520" s="5">
        <f>IFERROR(VLOOKUP(tbl_HRMaster[[#This Row],[EmployeeID]],tbl_ManagerSurvey[[EmployeeID]:[PerformanceRating]],2,FALSE),"Not Found")</f>
        <v>2</v>
      </c>
      <c r="AA520" s="5">
        <f>IFERROR(VLOOKUP(tbl_HRMaster[[#This Row],[EmployeeID]],tbl_ManagerSurvey[[EmployeeID]:[PerformanceRating]],3,FALSE),"Not Found")</f>
        <v>3</v>
      </c>
      <c r="AB520" s="5" t="str">
        <f>IF(tbl_HRMaster[[#This Row],[Attrition]]="Yes","Left","Active")</f>
        <v>Active</v>
      </c>
      <c r="AC520" s="5" t="str">
        <f>_xlfn.IFS(tbl_HRMaster[[#This Row],[Age]]&lt;25,"Under 25",tbl_HRMaster[[#This Row],[Age]]&lt;35,"25-34",tbl_HRMaster[[#This Row],[Age]]&lt;45,"35-44",tbl_HRMaster[[#This Row],[Age]]&lt;55,"45-54",TRUE,"Above 54")</f>
        <v>35-44</v>
      </c>
      <c r="AD520" s="5" t="str">
        <f>_xlfn.IFS(
tbl_HRMaster[[#This Row],[YearsAtCompany]]&lt;2,"&lt; 2 Years",
tbl_HRMaster[[#This Row],[YearsAtCompany]]&lt;5,"2-4 Years",
tbl_HRMaster[[#This Row],[YearsAtCompany]]&lt;10,"5-9 Years",
TRUE,"10+ Years"
)</f>
        <v>&lt; 2 Years</v>
      </c>
      <c r="AE520" s="5">
        <f>IF(tbl_HRMaster[[#This Row],[Attrition]]="Yes",1,0)</f>
        <v>0</v>
      </c>
    </row>
    <row r="521" spans="1:31" x14ac:dyDescent="0.25">
      <c r="A521">
        <v>41</v>
      </c>
      <c r="B521" t="s">
        <v>21</v>
      </c>
      <c r="C521" t="s">
        <v>22</v>
      </c>
      <c r="D521" t="s">
        <v>23</v>
      </c>
      <c r="E521">
        <v>29</v>
      </c>
      <c r="F521">
        <v>3</v>
      </c>
      <c r="G521" t="s">
        <v>24</v>
      </c>
      <c r="H521">
        <v>2925</v>
      </c>
      <c r="I521" t="s">
        <v>25</v>
      </c>
      <c r="J521">
        <v>2</v>
      </c>
      <c r="K521" t="s">
        <v>40</v>
      </c>
      <c r="L521" t="s">
        <v>41</v>
      </c>
      <c r="M521">
        <v>52940</v>
      </c>
      <c r="N521">
        <v>2</v>
      </c>
      <c r="O521">
        <v>15</v>
      </c>
      <c r="P521">
        <v>0</v>
      </c>
      <c r="Q521">
        <v>17</v>
      </c>
      <c r="R521">
        <v>3</v>
      </c>
      <c r="S521">
        <v>1</v>
      </c>
      <c r="T521">
        <v>0</v>
      </c>
      <c r="U521">
        <v>0</v>
      </c>
      <c r="V521">
        <f>COUNTIF(tbl_HRMaster[EmployeeID],tbl_HRMaster[[#This Row],[EmployeeID]])</f>
        <v>1</v>
      </c>
      <c r="W521">
        <f>IFERROR(INDEX(tbl_EmployeeSurvey[EnvironmentSatisfaction],MATCH(tbl_HRMaster[[#This Row],[EmployeeID]],tbl_EmployeeSurvey[EmployeeID],0)),"Not Found")</f>
        <v>3</v>
      </c>
      <c r="X521">
        <f>IFERROR(INDEX(tbl_EmployeeSurvey[JobSatisfaction],MATCH(tbl_HRMaster[[#This Row],[EmployeeID]],tbl_EmployeeSurvey[EmployeeID],0)),"Not Found")</f>
        <v>1</v>
      </c>
      <c r="Y521" s="5">
        <f>IFERROR(INDEX(tbl_EmployeeSurvey[WorkLifeBalance],MATCH(tbl_HRMaster[[#This Row],[EmployeeID]],tbl_EmployeeSurvey[EmployeeID],0)),"Not Found")</f>
        <v>2</v>
      </c>
      <c r="Z521" s="5">
        <f>IFERROR(VLOOKUP(tbl_HRMaster[[#This Row],[EmployeeID]],tbl_ManagerSurvey[[EmployeeID]:[PerformanceRating]],2,FALSE),"Not Found")</f>
        <v>2</v>
      </c>
      <c r="AA521" s="5">
        <f>IFERROR(VLOOKUP(tbl_HRMaster[[#This Row],[EmployeeID]],tbl_ManagerSurvey[[EmployeeID]:[PerformanceRating]],3,FALSE),"Not Found")</f>
        <v>3</v>
      </c>
      <c r="AB521" s="5" t="str">
        <f>IF(tbl_HRMaster[[#This Row],[Attrition]]="Yes","Left","Active")</f>
        <v>Active</v>
      </c>
      <c r="AC521" s="5" t="str">
        <f>_xlfn.IFS(tbl_HRMaster[[#This Row],[Age]]&lt;25,"Under 25",tbl_HRMaster[[#This Row],[Age]]&lt;35,"25-34",tbl_HRMaster[[#This Row],[Age]]&lt;45,"35-44",tbl_HRMaster[[#This Row],[Age]]&lt;55,"45-54",TRUE,"Above 54")</f>
        <v>35-44</v>
      </c>
      <c r="AD521" s="5" t="str">
        <f>_xlfn.IFS(
tbl_HRMaster[[#This Row],[YearsAtCompany]]&lt;2,"&lt; 2 Years",
tbl_HRMaster[[#This Row],[YearsAtCompany]]&lt;5,"2-4 Years",
tbl_HRMaster[[#This Row],[YearsAtCompany]]&lt;10,"5-9 Years",
TRUE,"10+ Years"
)</f>
        <v>&lt; 2 Years</v>
      </c>
      <c r="AE521" s="5">
        <f>IF(tbl_HRMaster[[#This Row],[Attrition]]="Yes",1,0)</f>
        <v>0</v>
      </c>
    </row>
    <row r="522" spans="1:31" x14ac:dyDescent="0.25">
      <c r="A522">
        <v>41</v>
      </c>
      <c r="B522" t="s">
        <v>21</v>
      </c>
      <c r="C522" t="s">
        <v>22</v>
      </c>
      <c r="D522" t="s">
        <v>23</v>
      </c>
      <c r="E522">
        <v>29</v>
      </c>
      <c r="F522">
        <v>3</v>
      </c>
      <c r="G522" t="s">
        <v>24</v>
      </c>
      <c r="H522">
        <v>4395</v>
      </c>
      <c r="I522" t="s">
        <v>25</v>
      </c>
      <c r="J522">
        <v>2</v>
      </c>
      <c r="K522" t="s">
        <v>40</v>
      </c>
      <c r="L522" t="s">
        <v>41</v>
      </c>
      <c r="M522">
        <v>52940</v>
      </c>
      <c r="N522">
        <v>2</v>
      </c>
      <c r="O522">
        <v>15</v>
      </c>
      <c r="P522">
        <v>0</v>
      </c>
      <c r="Q522">
        <v>17</v>
      </c>
      <c r="R522">
        <v>3</v>
      </c>
      <c r="S522">
        <v>1</v>
      </c>
      <c r="T522">
        <v>0</v>
      </c>
      <c r="U522">
        <v>0</v>
      </c>
      <c r="V522">
        <f>COUNTIF(tbl_HRMaster[EmployeeID],tbl_HRMaster[[#This Row],[EmployeeID]])</f>
        <v>1</v>
      </c>
      <c r="W522">
        <f>IFERROR(INDEX(tbl_EmployeeSurvey[EnvironmentSatisfaction],MATCH(tbl_HRMaster[[#This Row],[EmployeeID]],tbl_EmployeeSurvey[EmployeeID],0)),"Not Found")</f>
        <v>3</v>
      </c>
      <c r="X522">
        <f>IFERROR(INDEX(tbl_EmployeeSurvey[JobSatisfaction],MATCH(tbl_HRMaster[[#This Row],[EmployeeID]],tbl_EmployeeSurvey[EmployeeID],0)),"Not Found")</f>
        <v>1</v>
      </c>
      <c r="Y522" s="5">
        <f>IFERROR(INDEX(tbl_EmployeeSurvey[WorkLifeBalance],MATCH(tbl_HRMaster[[#This Row],[EmployeeID]],tbl_EmployeeSurvey[EmployeeID],0)),"Not Found")</f>
        <v>2</v>
      </c>
      <c r="Z522" s="5">
        <f>IFERROR(VLOOKUP(tbl_HRMaster[[#This Row],[EmployeeID]],tbl_ManagerSurvey[[EmployeeID]:[PerformanceRating]],2,FALSE),"Not Found")</f>
        <v>2</v>
      </c>
      <c r="AA522" s="5">
        <f>IFERROR(VLOOKUP(tbl_HRMaster[[#This Row],[EmployeeID]],tbl_ManagerSurvey[[EmployeeID]:[PerformanceRating]],3,FALSE),"Not Found")</f>
        <v>3</v>
      </c>
      <c r="AB522" s="5" t="str">
        <f>IF(tbl_HRMaster[[#This Row],[Attrition]]="Yes","Left","Active")</f>
        <v>Active</v>
      </c>
      <c r="AC522" s="5" t="str">
        <f>_xlfn.IFS(tbl_HRMaster[[#This Row],[Age]]&lt;25,"Under 25",tbl_HRMaster[[#This Row],[Age]]&lt;35,"25-34",tbl_HRMaster[[#This Row],[Age]]&lt;45,"35-44",tbl_HRMaster[[#This Row],[Age]]&lt;55,"45-54",TRUE,"Above 54")</f>
        <v>35-44</v>
      </c>
      <c r="AD522" s="5" t="str">
        <f>_xlfn.IFS(
tbl_HRMaster[[#This Row],[YearsAtCompany]]&lt;2,"&lt; 2 Years",
tbl_HRMaster[[#This Row],[YearsAtCompany]]&lt;5,"2-4 Years",
tbl_HRMaster[[#This Row],[YearsAtCompany]]&lt;10,"5-9 Years",
TRUE,"10+ Years"
)</f>
        <v>&lt; 2 Years</v>
      </c>
      <c r="AE522" s="5">
        <f>IF(tbl_HRMaster[[#This Row],[Attrition]]="Yes",1,0)</f>
        <v>0</v>
      </c>
    </row>
    <row r="523" spans="1:31" x14ac:dyDescent="0.25">
      <c r="A523">
        <v>37</v>
      </c>
      <c r="B523" t="s">
        <v>21</v>
      </c>
      <c r="C523" t="s">
        <v>36</v>
      </c>
      <c r="D523" t="s">
        <v>23</v>
      </c>
      <c r="E523">
        <v>24</v>
      </c>
      <c r="F523">
        <v>2</v>
      </c>
      <c r="G523" t="s">
        <v>24</v>
      </c>
      <c r="H523">
        <v>1317</v>
      </c>
      <c r="I523" t="s">
        <v>34</v>
      </c>
      <c r="J523">
        <v>1</v>
      </c>
      <c r="K523" t="s">
        <v>31</v>
      </c>
      <c r="L523" t="s">
        <v>41</v>
      </c>
      <c r="M523">
        <v>68150</v>
      </c>
      <c r="N523">
        <v>5</v>
      </c>
      <c r="O523">
        <v>20</v>
      </c>
      <c r="P523">
        <v>1</v>
      </c>
      <c r="Q523">
        <v>17</v>
      </c>
      <c r="R523">
        <v>3</v>
      </c>
      <c r="S523">
        <v>1</v>
      </c>
      <c r="T523">
        <v>0</v>
      </c>
      <c r="U523">
        <v>0</v>
      </c>
      <c r="V523">
        <f>COUNTIF(tbl_HRMaster[EmployeeID],tbl_HRMaster[[#This Row],[EmployeeID]])</f>
        <v>1</v>
      </c>
      <c r="W523">
        <f>IFERROR(INDEX(tbl_EmployeeSurvey[EnvironmentSatisfaction],MATCH(tbl_HRMaster[[#This Row],[EmployeeID]],tbl_EmployeeSurvey[EmployeeID],0)),"Not Found")</f>
        <v>3</v>
      </c>
      <c r="X523">
        <f>IFERROR(INDEX(tbl_EmployeeSurvey[JobSatisfaction],MATCH(tbl_HRMaster[[#This Row],[EmployeeID]],tbl_EmployeeSurvey[EmployeeID],0)),"Not Found")</f>
        <v>4</v>
      </c>
      <c r="Y523" s="5">
        <f>IFERROR(INDEX(tbl_EmployeeSurvey[WorkLifeBalance],MATCH(tbl_HRMaster[[#This Row],[EmployeeID]],tbl_EmployeeSurvey[EmployeeID],0)),"Not Found")</f>
        <v>4</v>
      </c>
      <c r="Z523" s="5">
        <f>IFERROR(VLOOKUP(tbl_HRMaster[[#This Row],[EmployeeID]],tbl_ManagerSurvey[[EmployeeID]:[PerformanceRating]],2,FALSE),"Not Found")</f>
        <v>3</v>
      </c>
      <c r="AA523" s="5">
        <f>IFERROR(VLOOKUP(tbl_HRMaster[[#This Row],[EmployeeID]],tbl_ManagerSurvey[[EmployeeID]:[PerformanceRating]],3,FALSE),"Not Found")</f>
        <v>4</v>
      </c>
      <c r="AB523" s="5" t="str">
        <f>IF(tbl_HRMaster[[#This Row],[Attrition]]="Yes","Left","Active")</f>
        <v>Active</v>
      </c>
      <c r="AC523" s="5" t="str">
        <f>_xlfn.IFS(tbl_HRMaster[[#This Row],[Age]]&lt;25,"Under 25",tbl_HRMaster[[#This Row],[Age]]&lt;35,"25-34",tbl_HRMaster[[#This Row],[Age]]&lt;45,"35-44",tbl_HRMaster[[#This Row],[Age]]&lt;55,"45-54",TRUE,"Above 54")</f>
        <v>35-44</v>
      </c>
      <c r="AD523" s="5" t="str">
        <f>_xlfn.IFS(
tbl_HRMaster[[#This Row],[YearsAtCompany]]&lt;2,"&lt; 2 Years",
tbl_HRMaster[[#This Row],[YearsAtCompany]]&lt;5,"2-4 Years",
tbl_HRMaster[[#This Row],[YearsAtCompany]]&lt;10,"5-9 Years",
TRUE,"10+ Years"
)</f>
        <v>&lt; 2 Years</v>
      </c>
      <c r="AE523" s="5">
        <f>IF(tbl_HRMaster[[#This Row],[Attrition]]="Yes",1,0)</f>
        <v>0</v>
      </c>
    </row>
    <row r="524" spans="1:31" x14ac:dyDescent="0.25">
      <c r="A524">
        <v>37</v>
      </c>
      <c r="B524" t="s">
        <v>21</v>
      </c>
      <c r="C524" t="s">
        <v>36</v>
      </c>
      <c r="D524" t="s">
        <v>23</v>
      </c>
      <c r="E524">
        <v>24</v>
      </c>
      <c r="F524">
        <v>2</v>
      </c>
      <c r="G524" t="s">
        <v>24</v>
      </c>
      <c r="H524">
        <v>2787</v>
      </c>
      <c r="I524" t="s">
        <v>34</v>
      </c>
      <c r="J524">
        <v>1</v>
      </c>
      <c r="K524" t="s">
        <v>31</v>
      </c>
      <c r="L524" t="s">
        <v>41</v>
      </c>
      <c r="M524">
        <v>68150</v>
      </c>
      <c r="N524">
        <v>5</v>
      </c>
      <c r="O524">
        <v>20</v>
      </c>
      <c r="P524">
        <v>1</v>
      </c>
      <c r="Q524">
        <v>17</v>
      </c>
      <c r="R524">
        <v>3</v>
      </c>
      <c r="S524">
        <v>1</v>
      </c>
      <c r="T524">
        <v>0</v>
      </c>
      <c r="U524">
        <v>0</v>
      </c>
      <c r="V524">
        <f>COUNTIF(tbl_HRMaster[EmployeeID],tbl_HRMaster[[#This Row],[EmployeeID]])</f>
        <v>1</v>
      </c>
      <c r="W524">
        <f>IFERROR(INDEX(tbl_EmployeeSurvey[EnvironmentSatisfaction],MATCH(tbl_HRMaster[[#This Row],[EmployeeID]],tbl_EmployeeSurvey[EmployeeID],0)),"Not Found")</f>
        <v>3</v>
      </c>
      <c r="X524">
        <f>IFERROR(INDEX(tbl_EmployeeSurvey[JobSatisfaction],MATCH(tbl_HRMaster[[#This Row],[EmployeeID]],tbl_EmployeeSurvey[EmployeeID],0)),"Not Found")</f>
        <v>4</v>
      </c>
      <c r="Y524" s="5">
        <f>IFERROR(INDEX(tbl_EmployeeSurvey[WorkLifeBalance],MATCH(tbl_HRMaster[[#This Row],[EmployeeID]],tbl_EmployeeSurvey[EmployeeID],0)),"Not Found")</f>
        <v>4</v>
      </c>
      <c r="Z524" s="5">
        <f>IFERROR(VLOOKUP(tbl_HRMaster[[#This Row],[EmployeeID]],tbl_ManagerSurvey[[EmployeeID]:[PerformanceRating]],2,FALSE),"Not Found")</f>
        <v>3</v>
      </c>
      <c r="AA524" s="5">
        <f>IFERROR(VLOOKUP(tbl_HRMaster[[#This Row],[EmployeeID]],tbl_ManagerSurvey[[EmployeeID]:[PerformanceRating]],3,FALSE),"Not Found")</f>
        <v>4</v>
      </c>
      <c r="AB524" s="5" t="str">
        <f>IF(tbl_HRMaster[[#This Row],[Attrition]]="Yes","Left","Active")</f>
        <v>Active</v>
      </c>
      <c r="AC524" s="5" t="str">
        <f>_xlfn.IFS(tbl_HRMaster[[#This Row],[Age]]&lt;25,"Under 25",tbl_HRMaster[[#This Row],[Age]]&lt;35,"25-34",tbl_HRMaster[[#This Row],[Age]]&lt;45,"35-44",tbl_HRMaster[[#This Row],[Age]]&lt;55,"45-54",TRUE,"Above 54")</f>
        <v>35-44</v>
      </c>
      <c r="AD524" s="5" t="str">
        <f>_xlfn.IFS(
tbl_HRMaster[[#This Row],[YearsAtCompany]]&lt;2,"&lt; 2 Years",
tbl_HRMaster[[#This Row],[YearsAtCompany]]&lt;5,"2-4 Years",
tbl_HRMaster[[#This Row],[YearsAtCompany]]&lt;10,"5-9 Years",
TRUE,"10+ Years"
)</f>
        <v>&lt; 2 Years</v>
      </c>
      <c r="AE524" s="5">
        <f>IF(tbl_HRMaster[[#This Row],[Attrition]]="Yes",1,0)</f>
        <v>0</v>
      </c>
    </row>
    <row r="525" spans="1:31" x14ac:dyDescent="0.25">
      <c r="A525">
        <v>37</v>
      </c>
      <c r="B525" t="s">
        <v>21</v>
      </c>
      <c r="C525" t="s">
        <v>36</v>
      </c>
      <c r="D525" t="s">
        <v>23</v>
      </c>
      <c r="E525">
        <v>24</v>
      </c>
      <c r="F525">
        <v>2</v>
      </c>
      <c r="G525" t="s">
        <v>24</v>
      </c>
      <c r="H525">
        <v>4257</v>
      </c>
      <c r="I525" t="s">
        <v>34</v>
      </c>
      <c r="J525">
        <v>1</v>
      </c>
      <c r="K525" t="s">
        <v>31</v>
      </c>
      <c r="L525" t="s">
        <v>41</v>
      </c>
      <c r="M525">
        <v>68150</v>
      </c>
      <c r="N525">
        <v>5</v>
      </c>
      <c r="O525">
        <v>20</v>
      </c>
      <c r="P525">
        <v>1</v>
      </c>
      <c r="Q525">
        <v>17</v>
      </c>
      <c r="R525">
        <v>3</v>
      </c>
      <c r="S525">
        <v>1</v>
      </c>
      <c r="T525">
        <v>0</v>
      </c>
      <c r="U525">
        <v>0</v>
      </c>
      <c r="V525">
        <f>COUNTIF(tbl_HRMaster[EmployeeID],tbl_HRMaster[[#This Row],[EmployeeID]])</f>
        <v>1</v>
      </c>
      <c r="W525">
        <f>IFERROR(INDEX(tbl_EmployeeSurvey[EnvironmentSatisfaction],MATCH(tbl_HRMaster[[#This Row],[EmployeeID]],tbl_EmployeeSurvey[EmployeeID],0)),"Not Found")</f>
        <v>3</v>
      </c>
      <c r="X525">
        <f>IFERROR(INDEX(tbl_EmployeeSurvey[JobSatisfaction],MATCH(tbl_HRMaster[[#This Row],[EmployeeID]],tbl_EmployeeSurvey[EmployeeID],0)),"Not Found")</f>
        <v>4</v>
      </c>
      <c r="Y525" s="5">
        <f>IFERROR(INDEX(tbl_EmployeeSurvey[WorkLifeBalance],MATCH(tbl_HRMaster[[#This Row],[EmployeeID]],tbl_EmployeeSurvey[EmployeeID],0)),"Not Found")</f>
        <v>4</v>
      </c>
      <c r="Z525" s="5">
        <f>IFERROR(VLOOKUP(tbl_HRMaster[[#This Row],[EmployeeID]],tbl_ManagerSurvey[[EmployeeID]:[PerformanceRating]],2,FALSE),"Not Found")</f>
        <v>3</v>
      </c>
      <c r="AA525" s="5">
        <f>IFERROR(VLOOKUP(tbl_HRMaster[[#This Row],[EmployeeID]],tbl_ManagerSurvey[[EmployeeID]:[PerformanceRating]],3,FALSE),"Not Found")</f>
        <v>4</v>
      </c>
      <c r="AB525" s="5" t="str">
        <f>IF(tbl_HRMaster[[#This Row],[Attrition]]="Yes","Left","Active")</f>
        <v>Active</v>
      </c>
      <c r="AC525" s="5" t="str">
        <f>_xlfn.IFS(tbl_HRMaster[[#This Row],[Age]]&lt;25,"Under 25",tbl_HRMaster[[#This Row],[Age]]&lt;35,"25-34",tbl_HRMaster[[#This Row],[Age]]&lt;45,"35-44",tbl_HRMaster[[#This Row],[Age]]&lt;55,"45-54",TRUE,"Above 54")</f>
        <v>35-44</v>
      </c>
      <c r="AD525" s="5" t="str">
        <f>_xlfn.IFS(
tbl_HRMaster[[#This Row],[YearsAtCompany]]&lt;2,"&lt; 2 Years",
tbl_HRMaster[[#This Row],[YearsAtCompany]]&lt;5,"2-4 Years",
tbl_HRMaster[[#This Row],[YearsAtCompany]]&lt;10,"5-9 Years",
TRUE,"10+ Years"
)</f>
        <v>&lt; 2 Years</v>
      </c>
      <c r="AE525" s="5">
        <f>IF(tbl_HRMaster[[#This Row],[Attrition]]="Yes",1,0)</f>
        <v>0</v>
      </c>
    </row>
    <row r="526" spans="1:31" x14ac:dyDescent="0.25">
      <c r="A526">
        <v>38</v>
      </c>
      <c r="B526" t="s">
        <v>28</v>
      </c>
      <c r="C526" t="s">
        <v>22</v>
      </c>
      <c r="D526" t="s">
        <v>23</v>
      </c>
      <c r="E526">
        <v>6</v>
      </c>
      <c r="F526">
        <v>4</v>
      </c>
      <c r="G526" t="s">
        <v>24</v>
      </c>
      <c r="H526">
        <v>1417</v>
      </c>
      <c r="I526" t="s">
        <v>25</v>
      </c>
      <c r="J526">
        <v>3</v>
      </c>
      <c r="K526" t="s">
        <v>31</v>
      </c>
      <c r="L526" t="s">
        <v>27</v>
      </c>
      <c r="M526">
        <v>107480</v>
      </c>
      <c r="N526">
        <v>7</v>
      </c>
      <c r="O526">
        <v>15</v>
      </c>
      <c r="P526">
        <v>0</v>
      </c>
      <c r="Q526">
        <v>17</v>
      </c>
      <c r="R526">
        <v>3</v>
      </c>
      <c r="S526">
        <v>1</v>
      </c>
      <c r="T526">
        <v>0</v>
      </c>
      <c r="U526">
        <v>0</v>
      </c>
      <c r="V526">
        <f>COUNTIF(tbl_HRMaster[EmployeeID],tbl_HRMaster[[#This Row],[EmployeeID]])</f>
        <v>1</v>
      </c>
      <c r="W526">
        <f>IFERROR(INDEX(tbl_EmployeeSurvey[EnvironmentSatisfaction],MATCH(tbl_HRMaster[[#This Row],[EmployeeID]],tbl_EmployeeSurvey[EmployeeID],0)),"Not Found")</f>
        <v>2</v>
      </c>
      <c r="X526">
        <f>IFERROR(INDEX(tbl_EmployeeSurvey[JobSatisfaction],MATCH(tbl_HRMaster[[#This Row],[EmployeeID]],tbl_EmployeeSurvey[EmployeeID],0)),"Not Found")</f>
        <v>1</v>
      </c>
      <c r="Y526" s="5">
        <f>IFERROR(INDEX(tbl_EmployeeSurvey[WorkLifeBalance],MATCH(tbl_HRMaster[[#This Row],[EmployeeID]],tbl_EmployeeSurvey[EmployeeID],0)),"Not Found")</f>
        <v>3</v>
      </c>
      <c r="Z526" s="5">
        <f>IFERROR(VLOOKUP(tbl_HRMaster[[#This Row],[EmployeeID]],tbl_ManagerSurvey[[EmployeeID]:[PerformanceRating]],2,FALSE),"Not Found")</f>
        <v>3</v>
      </c>
      <c r="AA526" s="5">
        <f>IFERROR(VLOOKUP(tbl_HRMaster[[#This Row],[EmployeeID]],tbl_ManagerSurvey[[EmployeeID]:[PerformanceRating]],3,FALSE),"Not Found")</f>
        <v>3</v>
      </c>
      <c r="AB526" s="5" t="str">
        <f>IF(tbl_HRMaster[[#This Row],[Attrition]]="Yes","Left","Active")</f>
        <v>Left</v>
      </c>
      <c r="AC526" s="5" t="str">
        <f>_xlfn.IFS(tbl_HRMaster[[#This Row],[Age]]&lt;25,"Under 25",tbl_HRMaster[[#This Row],[Age]]&lt;35,"25-34",tbl_HRMaster[[#This Row],[Age]]&lt;45,"35-44",tbl_HRMaster[[#This Row],[Age]]&lt;55,"45-54",TRUE,"Above 54")</f>
        <v>35-44</v>
      </c>
      <c r="AD526" s="5" t="str">
        <f>_xlfn.IFS(
tbl_HRMaster[[#This Row],[YearsAtCompany]]&lt;2,"&lt; 2 Years",
tbl_HRMaster[[#This Row],[YearsAtCompany]]&lt;5,"2-4 Years",
tbl_HRMaster[[#This Row],[YearsAtCompany]]&lt;10,"5-9 Years",
TRUE,"10+ Years"
)</f>
        <v>&lt; 2 Years</v>
      </c>
      <c r="AE526" s="5">
        <f>IF(tbl_HRMaster[[#This Row],[Attrition]]="Yes",1,0)</f>
        <v>1</v>
      </c>
    </row>
    <row r="527" spans="1:31" x14ac:dyDescent="0.25">
      <c r="A527">
        <v>38</v>
      </c>
      <c r="B527" t="s">
        <v>28</v>
      </c>
      <c r="C527" t="s">
        <v>22</v>
      </c>
      <c r="D527" t="s">
        <v>23</v>
      </c>
      <c r="E527">
        <v>6</v>
      </c>
      <c r="F527">
        <v>4</v>
      </c>
      <c r="G527" t="s">
        <v>24</v>
      </c>
      <c r="H527">
        <v>2887</v>
      </c>
      <c r="I527" t="s">
        <v>25</v>
      </c>
      <c r="J527">
        <v>3</v>
      </c>
      <c r="K527" t="s">
        <v>31</v>
      </c>
      <c r="L527" t="s">
        <v>27</v>
      </c>
      <c r="M527">
        <v>107480</v>
      </c>
      <c r="N527">
        <v>7</v>
      </c>
      <c r="O527">
        <v>15</v>
      </c>
      <c r="P527">
        <v>0</v>
      </c>
      <c r="Q527">
        <v>17</v>
      </c>
      <c r="R527">
        <v>3</v>
      </c>
      <c r="S527">
        <v>1</v>
      </c>
      <c r="T527">
        <v>0</v>
      </c>
      <c r="U527">
        <v>0</v>
      </c>
      <c r="V527">
        <f>COUNTIF(tbl_HRMaster[EmployeeID],tbl_HRMaster[[#This Row],[EmployeeID]])</f>
        <v>1</v>
      </c>
      <c r="W527">
        <f>IFERROR(INDEX(tbl_EmployeeSurvey[EnvironmentSatisfaction],MATCH(tbl_HRMaster[[#This Row],[EmployeeID]],tbl_EmployeeSurvey[EmployeeID],0)),"Not Found")</f>
        <v>2</v>
      </c>
      <c r="X527">
        <f>IFERROR(INDEX(tbl_EmployeeSurvey[JobSatisfaction],MATCH(tbl_HRMaster[[#This Row],[EmployeeID]],tbl_EmployeeSurvey[EmployeeID],0)),"Not Found")</f>
        <v>1</v>
      </c>
      <c r="Y527" s="5">
        <f>IFERROR(INDEX(tbl_EmployeeSurvey[WorkLifeBalance],MATCH(tbl_HRMaster[[#This Row],[EmployeeID]],tbl_EmployeeSurvey[EmployeeID],0)),"Not Found")</f>
        <v>3</v>
      </c>
      <c r="Z527" s="5">
        <f>IFERROR(VLOOKUP(tbl_HRMaster[[#This Row],[EmployeeID]],tbl_ManagerSurvey[[EmployeeID]:[PerformanceRating]],2,FALSE),"Not Found")</f>
        <v>3</v>
      </c>
      <c r="AA527" s="5">
        <f>IFERROR(VLOOKUP(tbl_HRMaster[[#This Row],[EmployeeID]],tbl_ManagerSurvey[[EmployeeID]:[PerformanceRating]],3,FALSE),"Not Found")</f>
        <v>3</v>
      </c>
      <c r="AB527" s="5" t="str">
        <f>IF(tbl_HRMaster[[#This Row],[Attrition]]="Yes","Left","Active")</f>
        <v>Left</v>
      </c>
      <c r="AC527" s="5" t="str">
        <f>_xlfn.IFS(tbl_HRMaster[[#This Row],[Age]]&lt;25,"Under 25",tbl_HRMaster[[#This Row],[Age]]&lt;35,"25-34",tbl_HRMaster[[#This Row],[Age]]&lt;45,"35-44",tbl_HRMaster[[#This Row],[Age]]&lt;55,"45-54",TRUE,"Above 54")</f>
        <v>35-44</v>
      </c>
      <c r="AD527" s="5" t="str">
        <f>_xlfn.IFS(
tbl_HRMaster[[#This Row],[YearsAtCompany]]&lt;2,"&lt; 2 Years",
tbl_HRMaster[[#This Row],[YearsAtCompany]]&lt;5,"2-4 Years",
tbl_HRMaster[[#This Row],[YearsAtCompany]]&lt;10,"5-9 Years",
TRUE,"10+ Years"
)</f>
        <v>&lt; 2 Years</v>
      </c>
      <c r="AE527" s="5">
        <f>IF(tbl_HRMaster[[#This Row],[Attrition]]="Yes",1,0)</f>
        <v>1</v>
      </c>
    </row>
    <row r="528" spans="1:31" x14ac:dyDescent="0.25">
      <c r="A528">
        <v>38</v>
      </c>
      <c r="B528" t="s">
        <v>28</v>
      </c>
      <c r="C528" t="s">
        <v>22</v>
      </c>
      <c r="D528" t="s">
        <v>23</v>
      </c>
      <c r="E528">
        <v>6</v>
      </c>
      <c r="F528">
        <v>4</v>
      </c>
      <c r="G528" t="s">
        <v>24</v>
      </c>
      <c r="H528">
        <v>4357</v>
      </c>
      <c r="I528" t="s">
        <v>25</v>
      </c>
      <c r="J528">
        <v>3</v>
      </c>
      <c r="K528" t="s">
        <v>31</v>
      </c>
      <c r="L528" t="s">
        <v>27</v>
      </c>
      <c r="M528">
        <v>107480</v>
      </c>
      <c r="N528">
        <v>7</v>
      </c>
      <c r="O528">
        <v>15</v>
      </c>
      <c r="P528">
        <v>0</v>
      </c>
      <c r="Q528">
        <v>17</v>
      </c>
      <c r="R528">
        <v>3</v>
      </c>
      <c r="S528">
        <v>1</v>
      </c>
      <c r="T528">
        <v>0</v>
      </c>
      <c r="U528">
        <v>0</v>
      </c>
      <c r="V528">
        <f>COUNTIF(tbl_HRMaster[EmployeeID],tbl_HRMaster[[#This Row],[EmployeeID]])</f>
        <v>1</v>
      </c>
      <c r="W528">
        <f>IFERROR(INDEX(tbl_EmployeeSurvey[EnvironmentSatisfaction],MATCH(tbl_HRMaster[[#This Row],[EmployeeID]],tbl_EmployeeSurvey[EmployeeID],0)),"Not Found")</f>
        <v>2</v>
      </c>
      <c r="X528">
        <f>IFERROR(INDEX(tbl_EmployeeSurvey[JobSatisfaction],MATCH(tbl_HRMaster[[#This Row],[EmployeeID]],tbl_EmployeeSurvey[EmployeeID],0)),"Not Found")</f>
        <v>1</v>
      </c>
      <c r="Y528" s="5">
        <f>IFERROR(INDEX(tbl_EmployeeSurvey[WorkLifeBalance],MATCH(tbl_HRMaster[[#This Row],[EmployeeID]],tbl_EmployeeSurvey[EmployeeID],0)),"Not Found")</f>
        <v>3</v>
      </c>
      <c r="Z528" s="5">
        <f>IFERROR(VLOOKUP(tbl_HRMaster[[#This Row],[EmployeeID]],tbl_ManagerSurvey[[EmployeeID]:[PerformanceRating]],2,FALSE),"Not Found")</f>
        <v>3</v>
      </c>
      <c r="AA528" s="5">
        <f>IFERROR(VLOOKUP(tbl_HRMaster[[#This Row],[EmployeeID]],tbl_ManagerSurvey[[EmployeeID]:[PerformanceRating]],3,FALSE),"Not Found")</f>
        <v>3</v>
      </c>
      <c r="AB528" s="5" t="str">
        <f>IF(tbl_HRMaster[[#This Row],[Attrition]]="Yes","Left","Active")</f>
        <v>Left</v>
      </c>
      <c r="AC528" s="5" t="str">
        <f>_xlfn.IFS(tbl_HRMaster[[#This Row],[Age]]&lt;25,"Under 25",tbl_HRMaster[[#This Row],[Age]]&lt;35,"25-34",tbl_HRMaster[[#This Row],[Age]]&lt;45,"35-44",tbl_HRMaster[[#This Row],[Age]]&lt;55,"45-54",TRUE,"Above 54")</f>
        <v>35-44</v>
      </c>
      <c r="AD528" s="5" t="str">
        <f>_xlfn.IFS(
tbl_HRMaster[[#This Row],[YearsAtCompany]]&lt;2,"&lt; 2 Years",
tbl_HRMaster[[#This Row],[YearsAtCompany]]&lt;5,"2-4 Years",
tbl_HRMaster[[#This Row],[YearsAtCompany]]&lt;10,"5-9 Years",
TRUE,"10+ Years"
)</f>
        <v>&lt; 2 Years</v>
      </c>
      <c r="AE528" s="5">
        <f>IF(tbl_HRMaster[[#This Row],[Attrition]]="Yes",1,0)</f>
        <v>1</v>
      </c>
    </row>
    <row r="529" spans="1:31" x14ac:dyDescent="0.25">
      <c r="A529">
        <v>40</v>
      </c>
      <c r="B529" t="s">
        <v>21</v>
      </c>
      <c r="C529" t="s">
        <v>22</v>
      </c>
      <c r="D529" t="s">
        <v>30</v>
      </c>
      <c r="E529">
        <v>22</v>
      </c>
      <c r="F529">
        <v>2</v>
      </c>
      <c r="G529" t="s">
        <v>46</v>
      </c>
      <c r="H529">
        <v>972</v>
      </c>
      <c r="I529" t="s">
        <v>34</v>
      </c>
      <c r="J529">
        <v>1</v>
      </c>
      <c r="K529" t="s">
        <v>26</v>
      </c>
      <c r="L529" t="s">
        <v>27</v>
      </c>
      <c r="M529">
        <v>23230</v>
      </c>
      <c r="N529">
        <v>2</v>
      </c>
      <c r="O529">
        <v>16</v>
      </c>
      <c r="P529">
        <v>1</v>
      </c>
      <c r="Q529">
        <v>18</v>
      </c>
      <c r="R529">
        <v>2</v>
      </c>
      <c r="S529">
        <v>1</v>
      </c>
      <c r="T529">
        <v>0</v>
      </c>
      <c r="U529">
        <v>0</v>
      </c>
      <c r="V529">
        <f>COUNTIF(tbl_HRMaster[EmployeeID],tbl_HRMaster[[#This Row],[EmployeeID]])</f>
        <v>1</v>
      </c>
      <c r="W529">
        <f>IFERROR(INDEX(tbl_EmployeeSurvey[EnvironmentSatisfaction],MATCH(tbl_HRMaster[[#This Row],[EmployeeID]],tbl_EmployeeSurvey[EmployeeID],0)),"Not Found")</f>
        <v>2</v>
      </c>
      <c r="X529">
        <f>IFERROR(INDEX(tbl_EmployeeSurvey[JobSatisfaction],MATCH(tbl_HRMaster[[#This Row],[EmployeeID]],tbl_EmployeeSurvey[EmployeeID],0)),"Not Found")</f>
        <v>1</v>
      </c>
      <c r="Y529" s="5">
        <f>IFERROR(INDEX(tbl_EmployeeSurvey[WorkLifeBalance],MATCH(tbl_HRMaster[[#This Row],[EmployeeID]],tbl_EmployeeSurvey[EmployeeID],0)),"Not Found")</f>
        <v>3</v>
      </c>
      <c r="Z529" s="5">
        <f>IFERROR(VLOOKUP(tbl_HRMaster[[#This Row],[EmployeeID]],tbl_ManagerSurvey[[EmployeeID]:[PerformanceRating]],2,FALSE),"Not Found")</f>
        <v>3</v>
      </c>
      <c r="AA529" s="5">
        <f>IFERROR(VLOOKUP(tbl_HRMaster[[#This Row],[EmployeeID]],tbl_ManagerSurvey[[EmployeeID]:[PerformanceRating]],3,FALSE),"Not Found")</f>
        <v>3</v>
      </c>
      <c r="AB529" s="5" t="str">
        <f>IF(tbl_HRMaster[[#This Row],[Attrition]]="Yes","Left","Active")</f>
        <v>Active</v>
      </c>
      <c r="AC529" s="5" t="str">
        <f>_xlfn.IFS(tbl_HRMaster[[#This Row],[Age]]&lt;25,"Under 25",tbl_HRMaster[[#This Row],[Age]]&lt;35,"25-34",tbl_HRMaster[[#This Row],[Age]]&lt;45,"35-44",tbl_HRMaster[[#This Row],[Age]]&lt;55,"45-54",TRUE,"Above 54")</f>
        <v>35-44</v>
      </c>
      <c r="AD529" s="5" t="str">
        <f>_xlfn.IFS(
tbl_HRMaster[[#This Row],[YearsAtCompany]]&lt;2,"&lt; 2 Years",
tbl_HRMaster[[#This Row],[YearsAtCompany]]&lt;5,"2-4 Years",
tbl_HRMaster[[#This Row],[YearsAtCompany]]&lt;10,"5-9 Years",
TRUE,"10+ Years"
)</f>
        <v>&lt; 2 Years</v>
      </c>
      <c r="AE529" s="5">
        <f>IF(tbl_HRMaster[[#This Row],[Attrition]]="Yes",1,0)</f>
        <v>0</v>
      </c>
    </row>
    <row r="530" spans="1:31" x14ac:dyDescent="0.25">
      <c r="A530">
        <v>40</v>
      </c>
      <c r="B530" t="s">
        <v>21</v>
      </c>
      <c r="C530" t="s">
        <v>22</v>
      </c>
      <c r="D530" t="s">
        <v>30</v>
      </c>
      <c r="E530">
        <v>22</v>
      </c>
      <c r="F530">
        <v>2</v>
      </c>
      <c r="G530" t="s">
        <v>46</v>
      </c>
      <c r="H530">
        <v>2442</v>
      </c>
      <c r="I530" t="s">
        <v>34</v>
      </c>
      <c r="J530">
        <v>1</v>
      </c>
      <c r="K530" t="s">
        <v>26</v>
      </c>
      <c r="L530" t="s">
        <v>27</v>
      </c>
      <c r="M530">
        <v>23230</v>
      </c>
      <c r="N530">
        <v>2</v>
      </c>
      <c r="O530">
        <v>16</v>
      </c>
      <c r="P530">
        <v>1</v>
      </c>
      <c r="Q530">
        <v>18</v>
      </c>
      <c r="R530">
        <v>2</v>
      </c>
      <c r="S530">
        <v>1</v>
      </c>
      <c r="T530">
        <v>0</v>
      </c>
      <c r="U530">
        <v>0</v>
      </c>
      <c r="V530">
        <f>COUNTIF(tbl_HRMaster[EmployeeID],tbl_HRMaster[[#This Row],[EmployeeID]])</f>
        <v>1</v>
      </c>
      <c r="W530">
        <f>IFERROR(INDEX(tbl_EmployeeSurvey[EnvironmentSatisfaction],MATCH(tbl_HRMaster[[#This Row],[EmployeeID]],tbl_EmployeeSurvey[EmployeeID],0)),"Not Found")</f>
        <v>2</v>
      </c>
      <c r="X530">
        <f>IFERROR(INDEX(tbl_EmployeeSurvey[JobSatisfaction],MATCH(tbl_HRMaster[[#This Row],[EmployeeID]],tbl_EmployeeSurvey[EmployeeID],0)),"Not Found")</f>
        <v>1</v>
      </c>
      <c r="Y530" s="5">
        <f>IFERROR(INDEX(tbl_EmployeeSurvey[WorkLifeBalance],MATCH(tbl_HRMaster[[#This Row],[EmployeeID]],tbl_EmployeeSurvey[EmployeeID],0)),"Not Found")</f>
        <v>3</v>
      </c>
      <c r="Z530" s="5">
        <f>IFERROR(VLOOKUP(tbl_HRMaster[[#This Row],[EmployeeID]],tbl_ManagerSurvey[[EmployeeID]:[PerformanceRating]],2,FALSE),"Not Found")</f>
        <v>3</v>
      </c>
      <c r="AA530" s="5">
        <f>IFERROR(VLOOKUP(tbl_HRMaster[[#This Row],[EmployeeID]],tbl_ManagerSurvey[[EmployeeID]:[PerformanceRating]],3,FALSE),"Not Found")</f>
        <v>3</v>
      </c>
      <c r="AB530" s="5" t="str">
        <f>IF(tbl_HRMaster[[#This Row],[Attrition]]="Yes","Left","Active")</f>
        <v>Active</v>
      </c>
      <c r="AC530" s="5" t="str">
        <f>_xlfn.IFS(tbl_HRMaster[[#This Row],[Age]]&lt;25,"Under 25",tbl_HRMaster[[#This Row],[Age]]&lt;35,"25-34",tbl_HRMaster[[#This Row],[Age]]&lt;45,"35-44",tbl_HRMaster[[#This Row],[Age]]&lt;55,"45-54",TRUE,"Above 54")</f>
        <v>35-44</v>
      </c>
      <c r="AD530" s="5" t="str">
        <f>_xlfn.IFS(
tbl_HRMaster[[#This Row],[YearsAtCompany]]&lt;2,"&lt; 2 Years",
tbl_HRMaster[[#This Row],[YearsAtCompany]]&lt;5,"2-4 Years",
tbl_HRMaster[[#This Row],[YearsAtCompany]]&lt;10,"5-9 Years",
TRUE,"10+ Years"
)</f>
        <v>&lt; 2 Years</v>
      </c>
      <c r="AE530" s="5">
        <f>IF(tbl_HRMaster[[#This Row],[Attrition]]="Yes",1,0)</f>
        <v>0</v>
      </c>
    </row>
    <row r="531" spans="1:31" x14ac:dyDescent="0.25">
      <c r="A531">
        <v>40</v>
      </c>
      <c r="B531" t="s">
        <v>21</v>
      </c>
      <c r="C531" t="s">
        <v>22</v>
      </c>
      <c r="D531" t="s">
        <v>30</v>
      </c>
      <c r="E531">
        <v>22</v>
      </c>
      <c r="F531">
        <v>2</v>
      </c>
      <c r="G531" t="s">
        <v>46</v>
      </c>
      <c r="H531">
        <v>3912</v>
      </c>
      <c r="I531" t="s">
        <v>34</v>
      </c>
      <c r="J531">
        <v>1</v>
      </c>
      <c r="K531" t="s">
        <v>26</v>
      </c>
      <c r="L531" t="s">
        <v>27</v>
      </c>
      <c r="M531">
        <v>23230</v>
      </c>
      <c r="N531">
        <v>2</v>
      </c>
      <c r="O531">
        <v>16</v>
      </c>
      <c r="P531">
        <v>1</v>
      </c>
      <c r="Q531">
        <v>18</v>
      </c>
      <c r="R531">
        <v>2</v>
      </c>
      <c r="S531">
        <v>1</v>
      </c>
      <c r="T531">
        <v>0</v>
      </c>
      <c r="U531">
        <v>0</v>
      </c>
      <c r="V531">
        <f>COUNTIF(tbl_HRMaster[EmployeeID],tbl_HRMaster[[#This Row],[EmployeeID]])</f>
        <v>1</v>
      </c>
      <c r="W531">
        <f>IFERROR(INDEX(tbl_EmployeeSurvey[EnvironmentSatisfaction],MATCH(tbl_HRMaster[[#This Row],[EmployeeID]],tbl_EmployeeSurvey[EmployeeID],0)),"Not Found")</f>
        <v>2</v>
      </c>
      <c r="X531">
        <f>IFERROR(INDEX(tbl_EmployeeSurvey[JobSatisfaction],MATCH(tbl_HRMaster[[#This Row],[EmployeeID]],tbl_EmployeeSurvey[EmployeeID],0)),"Not Found")</f>
        <v>1</v>
      </c>
      <c r="Y531" s="5">
        <f>IFERROR(INDEX(tbl_EmployeeSurvey[WorkLifeBalance],MATCH(tbl_HRMaster[[#This Row],[EmployeeID]],tbl_EmployeeSurvey[EmployeeID],0)),"Not Found")</f>
        <v>3</v>
      </c>
      <c r="Z531" s="5">
        <f>IFERROR(VLOOKUP(tbl_HRMaster[[#This Row],[EmployeeID]],tbl_ManagerSurvey[[EmployeeID]:[PerformanceRating]],2,FALSE),"Not Found")</f>
        <v>3</v>
      </c>
      <c r="AA531" s="5">
        <f>IFERROR(VLOOKUP(tbl_HRMaster[[#This Row],[EmployeeID]],tbl_ManagerSurvey[[EmployeeID]:[PerformanceRating]],3,FALSE),"Not Found")</f>
        <v>3</v>
      </c>
      <c r="AB531" s="5" t="str">
        <f>IF(tbl_HRMaster[[#This Row],[Attrition]]="Yes","Left","Active")</f>
        <v>Active</v>
      </c>
      <c r="AC531" s="5" t="str">
        <f>_xlfn.IFS(tbl_HRMaster[[#This Row],[Age]]&lt;25,"Under 25",tbl_HRMaster[[#This Row],[Age]]&lt;35,"25-34",tbl_HRMaster[[#This Row],[Age]]&lt;45,"35-44",tbl_HRMaster[[#This Row],[Age]]&lt;55,"45-54",TRUE,"Above 54")</f>
        <v>35-44</v>
      </c>
      <c r="AD531" s="5" t="str">
        <f>_xlfn.IFS(
tbl_HRMaster[[#This Row],[YearsAtCompany]]&lt;2,"&lt; 2 Years",
tbl_HRMaster[[#This Row],[YearsAtCompany]]&lt;5,"2-4 Years",
tbl_HRMaster[[#This Row],[YearsAtCompany]]&lt;10,"5-9 Years",
TRUE,"10+ Years"
)</f>
        <v>&lt; 2 Years</v>
      </c>
      <c r="AE531" s="5">
        <f>IF(tbl_HRMaster[[#This Row],[Attrition]]="Yes",1,0)</f>
        <v>0</v>
      </c>
    </row>
    <row r="532" spans="1:31" x14ac:dyDescent="0.25">
      <c r="A532">
        <v>37</v>
      </c>
      <c r="B532" t="s">
        <v>21</v>
      </c>
      <c r="C532" t="s">
        <v>22</v>
      </c>
      <c r="D532" t="s">
        <v>23</v>
      </c>
      <c r="E532">
        <v>9</v>
      </c>
      <c r="F532">
        <v>1</v>
      </c>
      <c r="G532" t="s">
        <v>45</v>
      </c>
      <c r="H532">
        <v>132</v>
      </c>
      <c r="I532" t="s">
        <v>34</v>
      </c>
      <c r="J532">
        <v>3</v>
      </c>
      <c r="K532" t="s">
        <v>35</v>
      </c>
      <c r="L532" t="s">
        <v>32</v>
      </c>
      <c r="M532">
        <v>44400</v>
      </c>
      <c r="N532">
        <v>2</v>
      </c>
      <c r="O532">
        <v>11</v>
      </c>
      <c r="P532">
        <v>1</v>
      </c>
      <c r="Q532">
        <v>18</v>
      </c>
      <c r="R532">
        <v>3</v>
      </c>
      <c r="S532">
        <v>1</v>
      </c>
      <c r="T532">
        <v>0</v>
      </c>
      <c r="U532">
        <v>1</v>
      </c>
      <c r="V532">
        <f>COUNTIF(tbl_HRMaster[EmployeeID],tbl_HRMaster[[#This Row],[EmployeeID]])</f>
        <v>1</v>
      </c>
      <c r="W532">
        <f>IFERROR(INDEX(tbl_EmployeeSurvey[EnvironmentSatisfaction],MATCH(tbl_HRMaster[[#This Row],[EmployeeID]],tbl_EmployeeSurvey[EmployeeID],0)),"Not Found")</f>
        <v>3</v>
      </c>
      <c r="X532">
        <f>IFERROR(INDEX(tbl_EmployeeSurvey[JobSatisfaction],MATCH(tbl_HRMaster[[#This Row],[EmployeeID]],tbl_EmployeeSurvey[EmployeeID],0)),"Not Found")</f>
        <v>2</v>
      </c>
      <c r="Y532" s="5">
        <f>IFERROR(INDEX(tbl_EmployeeSurvey[WorkLifeBalance],MATCH(tbl_HRMaster[[#This Row],[EmployeeID]],tbl_EmployeeSurvey[EmployeeID],0)),"Not Found")</f>
        <v>2</v>
      </c>
      <c r="Z532" s="5">
        <f>IFERROR(VLOOKUP(tbl_HRMaster[[#This Row],[EmployeeID]],tbl_ManagerSurvey[[EmployeeID]:[PerformanceRating]],2,FALSE),"Not Found")</f>
        <v>2</v>
      </c>
      <c r="AA532" s="5">
        <f>IFERROR(VLOOKUP(tbl_HRMaster[[#This Row],[EmployeeID]],tbl_ManagerSurvey[[EmployeeID]:[PerformanceRating]],3,FALSE),"Not Found")</f>
        <v>3</v>
      </c>
      <c r="AB532" s="5" t="str">
        <f>IF(tbl_HRMaster[[#This Row],[Attrition]]="Yes","Left","Active")</f>
        <v>Active</v>
      </c>
      <c r="AC532" s="5" t="str">
        <f>_xlfn.IFS(tbl_HRMaster[[#This Row],[Age]]&lt;25,"Under 25",tbl_HRMaster[[#This Row],[Age]]&lt;35,"25-34",tbl_HRMaster[[#This Row],[Age]]&lt;45,"35-44",tbl_HRMaster[[#This Row],[Age]]&lt;55,"45-54",TRUE,"Above 54")</f>
        <v>35-44</v>
      </c>
      <c r="AD532" s="5" t="str">
        <f>_xlfn.IFS(
tbl_HRMaster[[#This Row],[YearsAtCompany]]&lt;2,"&lt; 2 Years",
tbl_HRMaster[[#This Row],[YearsAtCompany]]&lt;5,"2-4 Years",
tbl_HRMaster[[#This Row],[YearsAtCompany]]&lt;10,"5-9 Years",
TRUE,"10+ Years"
)</f>
        <v>&lt; 2 Years</v>
      </c>
      <c r="AE532" s="5">
        <f>IF(tbl_HRMaster[[#This Row],[Attrition]]="Yes",1,0)</f>
        <v>0</v>
      </c>
    </row>
    <row r="533" spans="1:31" x14ac:dyDescent="0.25">
      <c r="A533">
        <v>37</v>
      </c>
      <c r="B533" t="s">
        <v>21</v>
      </c>
      <c r="C533" t="s">
        <v>22</v>
      </c>
      <c r="D533" t="s">
        <v>23</v>
      </c>
      <c r="E533">
        <v>9</v>
      </c>
      <c r="F533">
        <v>1</v>
      </c>
      <c r="G533" t="s">
        <v>45</v>
      </c>
      <c r="H533">
        <v>1602</v>
      </c>
      <c r="I533" t="s">
        <v>34</v>
      </c>
      <c r="J533">
        <v>3</v>
      </c>
      <c r="K533" t="s">
        <v>35</v>
      </c>
      <c r="L533" t="s">
        <v>32</v>
      </c>
      <c r="M533">
        <v>44400</v>
      </c>
      <c r="N533">
        <v>2</v>
      </c>
      <c r="O533">
        <v>11</v>
      </c>
      <c r="P533">
        <v>1</v>
      </c>
      <c r="Q533">
        <v>18</v>
      </c>
      <c r="R533">
        <v>3</v>
      </c>
      <c r="S533">
        <v>1</v>
      </c>
      <c r="T533">
        <v>0</v>
      </c>
      <c r="U533">
        <v>1</v>
      </c>
      <c r="V533">
        <f>COUNTIF(tbl_HRMaster[EmployeeID],tbl_HRMaster[[#This Row],[EmployeeID]])</f>
        <v>1</v>
      </c>
      <c r="W533">
        <f>IFERROR(INDEX(tbl_EmployeeSurvey[EnvironmentSatisfaction],MATCH(tbl_HRMaster[[#This Row],[EmployeeID]],tbl_EmployeeSurvey[EmployeeID],0)),"Not Found")</f>
        <v>3</v>
      </c>
      <c r="X533">
        <f>IFERROR(INDEX(tbl_EmployeeSurvey[JobSatisfaction],MATCH(tbl_HRMaster[[#This Row],[EmployeeID]],tbl_EmployeeSurvey[EmployeeID],0)),"Not Found")</f>
        <v>2</v>
      </c>
      <c r="Y533" s="5">
        <f>IFERROR(INDEX(tbl_EmployeeSurvey[WorkLifeBalance],MATCH(tbl_HRMaster[[#This Row],[EmployeeID]],tbl_EmployeeSurvey[EmployeeID],0)),"Not Found")</f>
        <v>2</v>
      </c>
      <c r="Z533" s="5">
        <f>IFERROR(VLOOKUP(tbl_HRMaster[[#This Row],[EmployeeID]],tbl_ManagerSurvey[[EmployeeID]:[PerformanceRating]],2,FALSE),"Not Found")</f>
        <v>2</v>
      </c>
      <c r="AA533" s="5">
        <f>IFERROR(VLOOKUP(tbl_HRMaster[[#This Row],[EmployeeID]],tbl_ManagerSurvey[[EmployeeID]:[PerformanceRating]],3,FALSE),"Not Found")</f>
        <v>3</v>
      </c>
      <c r="AB533" s="5" t="str">
        <f>IF(tbl_HRMaster[[#This Row],[Attrition]]="Yes","Left","Active")</f>
        <v>Active</v>
      </c>
      <c r="AC533" s="5" t="str">
        <f>_xlfn.IFS(tbl_HRMaster[[#This Row],[Age]]&lt;25,"Under 25",tbl_HRMaster[[#This Row],[Age]]&lt;35,"25-34",tbl_HRMaster[[#This Row],[Age]]&lt;45,"35-44",tbl_HRMaster[[#This Row],[Age]]&lt;55,"45-54",TRUE,"Above 54")</f>
        <v>35-44</v>
      </c>
      <c r="AD533" s="5" t="str">
        <f>_xlfn.IFS(
tbl_HRMaster[[#This Row],[YearsAtCompany]]&lt;2,"&lt; 2 Years",
tbl_HRMaster[[#This Row],[YearsAtCompany]]&lt;5,"2-4 Years",
tbl_HRMaster[[#This Row],[YearsAtCompany]]&lt;10,"5-9 Years",
TRUE,"10+ Years"
)</f>
        <v>&lt; 2 Years</v>
      </c>
      <c r="AE533" s="5">
        <f>IF(tbl_HRMaster[[#This Row],[Attrition]]="Yes",1,0)</f>
        <v>0</v>
      </c>
    </row>
    <row r="534" spans="1:31" x14ac:dyDescent="0.25">
      <c r="A534">
        <v>37</v>
      </c>
      <c r="B534" t="s">
        <v>21</v>
      </c>
      <c r="C534" t="s">
        <v>22</v>
      </c>
      <c r="D534" t="s">
        <v>23</v>
      </c>
      <c r="E534">
        <v>9</v>
      </c>
      <c r="F534">
        <v>1</v>
      </c>
      <c r="G534" t="s">
        <v>45</v>
      </c>
      <c r="H534">
        <v>3072</v>
      </c>
      <c r="I534" t="s">
        <v>34</v>
      </c>
      <c r="J534">
        <v>3</v>
      </c>
      <c r="K534" t="s">
        <v>35</v>
      </c>
      <c r="L534" t="s">
        <v>32</v>
      </c>
      <c r="M534">
        <v>44400</v>
      </c>
      <c r="N534">
        <v>2</v>
      </c>
      <c r="O534">
        <v>11</v>
      </c>
      <c r="P534">
        <v>1</v>
      </c>
      <c r="Q534">
        <v>18</v>
      </c>
      <c r="R534">
        <v>3</v>
      </c>
      <c r="S534">
        <v>1</v>
      </c>
      <c r="T534">
        <v>0</v>
      </c>
      <c r="U534">
        <v>1</v>
      </c>
      <c r="V534">
        <f>COUNTIF(tbl_HRMaster[EmployeeID],tbl_HRMaster[[#This Row],[EmployeeID]])</f>
        <v>1</v>
      </c>
      <c r="W534">
        <f>IFERROR(INDEX(tbl_EmployeeSurvey[EnvironmentSatisfaction],MATCH(tbl_HRMaster[[#This Row],[EmployeeID]],tbl_EmployeeSurvey[EmployeeID],0)),"Not Found")</f>
        <v>3</v>
      </c>
      <c r="X534">
        <f>IFERROR(INDEX(tbl_EmployeeSurvey[JobSatisfaction],MATCH(tbl_HRMaster[[#This Row],[EmployeeID]],tbl_EmployeeSurvey[EmployeeID],0)),"Not Found")</f>
        <v>2</v>
      </c>
      <c r="Y534" s="5">
        <f>IFERROR(INDEX(tbl_EmployeeSurvey[WorkLifeBalance],MATCH(tbl_HRMaster[[#This Row],[EmployeeID]],tbl_EmployeeSurvey[EmployeeID],0)),"Not Found")</f>
        <v>2</v>
      </c>
      <c r="Z534" s="5">
        <f>IFERROR(VLOOKUP(tbl_HRMaster[[#This Row],[EmployeeID]],tbl_ManagerSurvey[[EmployeeID]:[PerformanceRating]],2,FALSE),"Not Found")</f>
        <v>2</v>
      </c>
      <c r="AA534" s="5">
        <f>IFERROR(VLOOKUP(tbl_HRMaster[[#This Row],[EmployeeID]],tbl_ManagerSurvey[[EmployeeID]:[PerformanceRating]],3,FALSE),"Not Found")</f>
        <v>3</v>
      </c>
      <c r="AB534" s="5" t="str">
        <f>IF(tbl_HRMaster[[#This Row],[Attrition]]="Yes","Left","Active")</f>
        <v>Active</v>
      </c>
      <c r="AC534" s="5" t="str">
        <f>_xlfn.IFS(tbl_HRMaster[[#This Row],[Age]]&lt;25,"Under 25",tbl_HRMaster[[#This Row],[Age]]&lt;35,"25-34",tbl_HRMaster[[#This Row],[Age]]&lt;45,"35-44",tbl_HRMaster[[#This Row],[Age]]&lt;55,"45-54",TRUE,"Above 54")</f>
        <v>35-44</v>
      </c>
      <c r="AD534" s="5" t="str">
        <f>_xlfn.IFS(
tbl_HRMaster[[#This Row],[YearsAtCompany]]&lt;2,"&lt; 2 Years",
tbl_HRMaster[[#This Row],[YearsAtCompany]]&lt;5,"2-4 Years",
tbl_HRMaster[[#This Row],[YearsAtCompany]]&lt;10,"5-9 Years",
TRUE,"10+ Years"
)</f>
        <v>&lt; 2 Years</v>
      </c>
      <c r="AE534" s="5">
        <f>IF(tbl_HRMaster[[#This Row],[Attrition]]="Yes",1,0)</f>
        <v>0</v>
      </c>
    </row>
    <row r="535" spans="1:31" x14ac:dyDescent="0.25">
      <c r="A535">
        <v>43</v>
      </c>
      <c r="B535" t="s">
        <v>21</v>
      </c>
      <c r="C535" t="s">
        <v>22</v>
      </c>
      <c r="D535" t="s">
        <v>23</v>
      </c>
      <c r="E535">
        <v>25</v>
      </c>
      <c r="F535">
        <v>2</v>
      </c>
      <c r="G535" t="s">
        <v>24</v>
      </c>
      <c r="H535">
        <v>518</v>
      </c>
      <c r="I535" t="s">
        <v>34</v>
      </c>
      <c r="J535">
        <v>3</v>
      </c>
      <c r="K535" t="s">
        <v>31</v>
      </c>
      <c r="L535" t="s">
        <v>41</v>
      </c>
      <c r="M535">
        <v>50550</v>
      </c>
      <c r="N535">
        <v>5</v>
      </c>
      <c r="O535">
        <v>22</v>
      </c>
      <c r="P535">
        <v>0</v>
      </c>
      <c r="Q535">
        <v>18</v>
      </c>
      <c r="R535">
        <v>2</v>
      </c>
      <c r="S535">
        <v>1</v>
      </c>
      <c r="T535">
        <v>0</v>
      </c>
      <c r="U535">
        <v>0</v>
      </c>
      <c r="V535">
        <f>COUNTIF(tbl_HRMaster[EmployeeID],tbl_HRMaster[[#This Row],[EmployeeID]])</f>
        <v>1</v>
      </c>
      <c r="W535">
        <f>IFERROR(INDEX(tbl_EmployeeSurvey[EnvironmentSatisfaction],MATCH(tbl_HRMaster[[#This Row],[EmployeeID]],tbl_EmployeeSurvey[EmployeeID],0)),"Not Found")</f>
        <v>3</v>
      </c>
      <c r="X535">
        <f>IFERROR(INDEX(tbl_EmployeeSurvey[JobSatisfaction],MATCH(tbl_HRMaster[[#This Row],[EmployeeID]],tbl_EmployeeSurvey[EmployeeID],0)),"Not Found")</f>
        <v>4</v>
      </c>
      <c r="Y535" s="5">
        <f>IFERROR(INDEX(tbl_EmployeeSurvey[WorkLifeBalance],MATCH(tbl_HRMaster[[#This Row],[EmployeeID]],tbl_EmployeeSurvey[EmployeeID],0)),"Not Found")</f>
        <v>3</v>
      </c>
      <c r="Z535" s="5">
        <f>IFERROR(VLOOKUP(tbl_HRMaster[[#This Row],[EmployeeID]],tbl_ManagerSurvey[[EmployeeID]:[PerformanceRating]],2,FALSE),"Not Found")</f>
        <v>2</v>
      </c>
      <c r="AA535" s="5">
        <f>IFERROR(VLOOKUP(tbl_HRMaster[[#This Row],[EmployeeID]],tbl_ManagerSurvey[[EmployeeID]:[PerformanceRating]],3,FALSE),"Not Found")</f>
        <v>4</v>
      </c>
      <c r="AB535" s="5" t="str">
        <f>IF(tbl_HRMaster[[#This Row],[Attrition]]="Yes","Left","Active")</f>
        <v>Active</v>
      </c>
      <c r="AC535" s="5" t="str">
        <f>_xlfn.IFS(tbl_HRMaster[[#This Row],[Age]]&lt;25,"Under 25",tbl_HRMaster[[#This Row],[Age]]&lt;35,"25-34",tbl_HRMaster[[#This Row],[Age]]&lt;45,"35-44",tbl_HRMaster[[#This Row],[Age]]&lt;55,"45-54",TRUE,"Above 54")</f>
        <v>35-44</v>
      </c>
      <c r="AD535" s="5" t="str">
        <f>_xlfn.IFS(
tbl_HRMaster[[#This Row],[YearsAtCompany]]&lt;2,"&lt; 2 Years",
tbl_HRMaster[[#This Row],[YearsAtCompany]]&lt;5,"2-4 Years",
tbl_HRMaster[[#This Row],[YearsAtCompany]]&lt;10,"5-9 Years",
TRUE,"10+ Years"
)</f>
        <v>&lt; 2 Years</v>
      </c>
      <c r="AE535" s="5">
        <f>IF(tbl_HRMaster[[#This Row],[Attrition]]="Yes",1,0)</f>
        <v>0</v>
      </c>
    </row>
    <row r="536" spans="1:31" x14ac:dyDescent="0.25">
      <c r="A536">
        <v>43</v>
      </c>
      <c r="B536" t="s">
        <v>21</v>
      </c>
      <c r="C536" t="s">
        <v>22</v>
      </c>
      <c r="D536" t="s">
        <v>23</v>
      </c>
      <c r="E536">
        <v>25</v>
      </c>
      <c r="F536">
        <v>2</v>
      </c>
      <c r="G536" t="s">
        <v>24</v>
      </c>
      <c r="H536">
        <v>1988</v>
      </c>
      <c r="I536" t="s">
        <v>34</v>
      </c>
      <c r="J536">
        <v>3</v>
      </c>
      <c r="K536" t="s">
        <v>31</v>
      </c>
      <c r="L536" t="s">
        <v>41</v>
      </c>
      <c r="M536">
        <v>50550</v>
      </c>
      <c r="N536">
        <v>5</v>
      </c>
      <c r="O536">
        <v>22</v>
      </c>
      <c r="P536">
        <v>0</v>
      </c>
      <c r="Q536">
        <v>18</v>
      </c>
      <c r="R536">
        <v>2</v>
      </c>
      <c r="S536">
        <v>1</v>
      </c>
      <c r="T536">
        <v>0</v>
      </c>
      <c r="U536">
        <v>0</v>
      </c>
      <c r="V536">
        <f>COUNTIF(tbl_HRMaster[EmployeeID],tbl_HRMaster[[#This Row],[EmployeeID]])</f>
        <v>1</v>
      </c>
      <c r="W536">
        <f>IFERROR(INDEX(tbl_EmployeeSurvey[EnvironmentSatisfaction],MATCH(tbl_HRMaster[[#This Row],[EmployeeID]],tbl_EmployeeSurvey[EmployeeID],0)),"Not Found")</f>
        <v>3</v>
      </c>
      <c r="X536">
        <f>IFERROR(INDEX(tbl_EmployeeSurvey[JobSatisfaction],MATCH(tbl_HRMaster[[#This Row],[EmployeeID]],tbl_EmployeeSurvey[EmployeeID],0)),"Not Found")</f>
        <v>4</v>
      </c>
      <c r="Y536" s="5">
        <f>IFERROR(INDEX(tbl_EmployeeSurvey[WorkLifeBalance],MATCH(tbl_HRMaster[[#This Row],[EmployeeID]],tbl_EmployeeSurvey[EmployeeID],0)),"Not Found")</f>
        <v>3</v>
      </c>
      <c r="Z536" s="5">
        <f>IFERROR(VLOOKUP(tbl_HRMaster[[#This Row],[EmployeeID]],tbl_ManagerSurvey[[EmployeeID]:[PerformanceRating]],2,FALSE),"Not Found")</f>
        <v>2</v>
      </c>
      <c r="AA536" s="5">
        <f>IFERROR(VLOOKUP(tbl_HRMaster[[#This Row],[EmployeeID]],tbl_ManagerSurvey[[EmployeeID]:[PerformanceRating]],3,FALSE),"Not Found")</f>
        <v>4</v>
      </c>
      <c r="AB536" s="5" t="str">
        <f>IF(tbl_HRMaster[[#This Row],[Attrition]]="Yes","Left","Active")</f>
        <v>Active</v>
      </c>
      <c r="AC536" s="5" t="str">
        <f>_xlfn.IFS(tbl_HRMaster[[#This Row],[Age]]&lt;25,"Under 25",tbl_HRMaster[[#This Row],[Age]]&lt;35,"25-34",tbl_HRMaster[[#This Row],[Age]]&lt;45,"35-44",tbl_HRMaster[[#This Row],[Age]]&lt;55,"45-54",TRUE,"Above 54")</f>
        <v>35-44</v>
      </c>
      <c r="AD536" s="5" t="str">
        <f>_xlfn.IFS(
tbl_HRMaster[[#This Row],[YearsAtCompany]]&lt;2,"&lt; 2 Years",
tbl_HRMaster[[#This Row],[YearsAtCompany]]&lt;5,"2-4 Years",
tbl_HRMaster[[#This Row],[YearsAtCompany]]&lt;10,"5-9 Years",
TRUE,"10+ Years"
)</f>
        <v>&lt; 2 Years</v>
      </c>
      <c r="AE536" s="5">
        <f>IF(tbl_HRMaster[[#This Row],[Attrition]]="Yes",1,0)</f>
        <v>0</v>
      </c>
    </row>
    <row r="537" spans="1:31" x14ac:dyDescent="0.25">
      <c r="A537">
        <v>43</v>
      </c>
      <c r="B537" t="s">
        <v>21</v>
      </c>
      <c r="C537" t="s">
        <v>22</v>
      </c>
      <c r="D537" t="s">
        <v>23</v>
      </c>
      <c r="E537">
        <v>25</v>
      </c>
      <c r="F537">
        <v>2</v>
      </c>
      <c r="G537" t="s">
        <v>24</v>
      </c>
      <c r="H537">
        <v>3458</v>
      </c>
      <c r="I537" t="s">
        <v>34</v>
      </c>
      <c r="J537">
        <v>3</v>
      </c>
      <c r="K537" t="s">
        <v>31</v>
      </c>
      <c r="L537" t="s">
        <v>41</v>
      </c>
      <c r="M537">
        <v>50550</v>
      </c>
      <c r="N537">
        <v>5</v>
      </c>
      <c r="O537">
        <v>22</v>
      </c>
      <c r="P537">
        <v>0</v>
      </c>
      <c r="Q537">
        <v>18</v>
      </c>
      <c r="R537">
        <v>2</v>
      </c>
      <c r="S537">
        <v>1</v>
      </c>
      <c r="T537">
        <v>0</v>
      </c>
      <c r="U537">
        <v>0</v>
      </c>
      <c r="V537">
        <f>COUNTIF(tbl_HRMaster[EmployeeID],tbl_HRMaster[[#This Row],[EmployeeID]])</f>
        <v>1</v>
      </c>
      <c r="W537">
        <f>IFERROR(INDEX(tbl_EmployeeSurvey[EnvironmentSatisfaction],MATCH(tbl_HRMaster[[#This Row],[EmployeeID]],tbl_EmployeeSurvey[EmployeeID],0)),"Not Found")</f>
        <v>3</v>
      </c>
      <c r="X537">
        <f>IFERROR(INDEX(tbl_EmployeeSurvey[JobSatisfaction],MATCH(tbl_HRMaster[[#This Row],[EmployeeID]],tbl_EmployeeSurvey[EmployeeID],0)),"Not Found")</f>
        <v>4</v>
      </c>
      <c r="Y537" s="5">
        <f>IFERROR(INDEX(tbl_EmployeeSurvey[WorkLifeBalance],MATCH(tbl_HRMaster[[#This Row],[EmployeeID]],tbl_EmployeeSurvey[EmployeeID],0)),"Not Found")</f>
        <v>3</v>
      </c>
      <c r="Z537" s="5">
        <f>IFERROR(VLOOKUP(tbl_HRMaster[[#This Row],[EmployeeID]],tbl_ManagerSurvey[[EmployeeID]:[PerformanceRating]],2,FALSE),"Not Found")</f>
        <v>2</v>
      </c>
      <c r="AA537" s="5">
        <f>IFERROR(VLOOKUP(tbl_HRMaster[[#This Row],[EmployeeID]],tbl_ManagerSurvey[[EmployeeID]:[PerformanceRating]],3,FALSE),"Not Found")</f>
        <v>4</v>
      </c>
      <c r="AB537" s="5" t="str">
        <f>IF(tbl_HRMaster[[#This Row],[Attrition]]="Yes","Left","Active")</f>
        <v>Active</v>
      </c>
      <c r="AC537" s="5" t="str">
        <f>_xlfn.IFS(tbl_HRMaster[[#This Row],[Age]]&lt;25,"Under 25",tbl_HRMaster[[#This Row],[Age]]&lt;35,"25-34",tbl_HRMaster[[#This Row],[Age]]&lt;45,"35-44",tbl_HRMaster[[#This Row],[Age]]&lt;55,"45-54",TRUE,"Above 54")</f>
        <v>35-44</v>
      </c>
      <c r="AD537" s="5" t="str">
        <f>_xlfn.IFS(
tbl_HRMaster[[#This Row],[YearsAtCompany]]&lt;2,"&lt; 2 Years",
tbl_HRMaster[[#This Row],[YearsAtCompany]]&lt;5,"2-4 Years",
tbl_HRMaster[[#This Row],[YearsAtCompany]]&lt;10,"5-9 Years",
TRUE,"10+ Years"
)</f>
        <v>&lt; 2 Years</v>
      </c>
      <c r="AE537" s="5">
        <f>IF(tbl_HRMaster[[#This Row],[Attrition]]="Yes",1,0)</f>
        <v>0</v>
      </c>
    </row>
    <row r="538" spans="1:31" x14ac:dyDescent="0.25">
      <c r="A538">
        <v>42</v>
      </c>
      <c r="B538" t="s">
        <v>21</v>
      </c>
      <c r="C538" t="s">
        <v>22</v>
      </c>
      <c r="D538" t="s">
        <v>30</v>
      </c>
      <c r="E538">
        <v>23</v>
      </c>
      <c r="F538">
        <v>4</v>
      </c>
      <c r="G538" t="s">
        <v>24</v>
      </c>
      <c r="H538">
        <v>668</v>
      </c>
      <c r="I538" t="s">
        <v>25</v>
      </c>
      <c r="J538">
        <v>1</v>
      </c>
      <c r="K538" t="s">
        <v>44</v>
      </c>
      <c r="L538" t="s">
        <v>27</v>
      </c>
      <c r="M538">
        <v>64470</v>
      </c>
      <c r="N538">
        <v>6</v>
      </c>
      <c r="O538">
        <v>13</v>
      </c>
      <c r="P538">
        <v>0</v>
      </c>
      <c r="Q538">
        <v>18</v>
      </c>
      <c r="R538">
        <v>3</v>
      </c>
      <c r="S538">
        <v>1</v>
      </c>
      <c r="T538">
        <v>0</v>
      </c>
      <c r="U538">
        <v>0</v>
      </c>
      <c r="V538">
        <f>COUNTIF(tbl_HRMaster[EmployeeID],tbl_HRMaster[[#This Row],[EmployeeID]])</f>
        <v>1</v>
      </c>
      <c r="W538">
        <f>IFERROR(INDEX(tbl_EmployeeSurvey[EnvironmentSatisfaction],MATCH(tbl_HRMaster[[#This Row],[EmployeeID]],tbl_EmployeeSurvey[EmployeeID],0)),"Not Found")</f>
        <v>2</v>
      </c>
      <c r="X538">
        <f>IFERROR(INDEX(tbl_EmployeeSurvey[JobSatisfaction],MATCH(tbl_HRMaster[[#This Row],[EmployeeID]],tbl_EmployeeSurvey[EmployeeID],0)),"Not Found")</f>
        <v>2</v>
      </c>
      <c r="Y538" s="5">
        <f>IFERROR(INDEX(tbl_EmployeeSurvey[WorkLifeBalance],MATCH(tbl_HRMaster[[#This Row],[EmployeeID]],tbl_EmployeeSurvey[EmployeeID],0)),"Not Found")</f>
        <v>3</v>
      </c>
      <c r="Z538" s="5">
        <f>IFERROR(VLOOKUP(tbl_HRMaster[[#This Row],[EmployeeID]],tbl_ManagerSurvey[[EmployeeID]:[PerformanceRating]],2,FALSE),"Not Found")</f>
        <v>3</v>
      </c>
      <c r="AA538" s="5">
        <f>IFERROR(VLOOKUP(tbl_HRMaster[[#This Row],[EmployeeID]],tbl_ManagerSurvey[[EmployeeID]:[PerformanceRating]],3,FALSE),"Not Found")</f>
        <v>3</v>
      </c>
      <c r="AB538" s="5" t="str">
        <f>IF(tbl_HRMaster[[#This Row],[Attrition]]="Yes","Left","Active")</f>
        <v>Active</v>
      </c>
      <c r="AC538" s="5" t="str">
        <f>_xlfn.IFS(tbl_HRMaster[[#This Row],[Age]]&lt;25,"Under 25",tbl_HRMaster[[#This Row],[Age]]&lt;35,"25-34",tbl_HRMaster[[#This Row],[Age]]&lt;45,"35-44",tbl_HRMaster[[#This Row],[Age]]&lt;55,"45-54",TRUE,"Above 54")</f>
        <v>35-44</v>
      </c>
      <c r="AD538" s="5" t="str">
        <f>_xlfn.IFS(
tbl_HRMaster[[#This Row],[YearsAtCompany]]&lt;2,"&lt; 2 Years",
tbl_HRMaster[[#This Row],[YearsAtCompany]]&lt;5,"2-4 Years",
tbl_HRMaster[[#This Row],[YearsAtCompany]]&lt;10,"5-9 Years",
TRUE,"10+ Years"
)</f>
        <v>&lt; 2 Years</v>
      </c>
      <c r="AE538" s="5">
        <f>IF(tbl_HRMaster[[#This Row],[Attrition]]="Yes",1,0)</f>
        <v>0</v>
      </c>
    </row>
    <row r="539" spans="1:31" x14ac:dyDescent="0.25">
      <c r="A539">
        <v>42</v>
      </c>
      <c r="B539" t="s">
        <v>21</v>
      </c>
      <c r="C539" t="s">
        <v>22</v>
      </c>
      <c r="D539" t="s">
        <v>30</v>
      </c>
      <c r="E539">
        <v>23</v>
      </c>
      <c r="F539">
        <v>4</v>
      </c>
      <c r="G539" t="s">
        <v>24</v>
      </c>
      <c r="H539">
        <v>2138</v>
      </c>
      <c r="I539" t="s">
        <v>25</v>
      </c>
      <c r="J539">
        <v>1</v>
      </c>
      <c r="K539" t="s">
        <v>44</v>
      </c>
      <c r="L539" t="s">
        <v>27</v>
      </c>
      <c r="M539">
        <v>64470</v>
      </c>
      <c r="N539">
        <v>6</v>
      </c>
      <c r="O539">
        <v>13</v>
      </c>
      <c r="P539">
        <v>0</v>
      </c>
      <c r="Q539">
        <v>18</v>
      </c>
      <c r="R539">
        <v>3</v>
      </c>
      <c r="S539">
        <v>1</v>
      </c>
      <c r="T539">
        <v>0</v>
      </c>
      <c r="U539">
        <v>0</v>
      </c>
      <c r="V539">
        <f>COUNTIF(tbl_HRMaster[EmployeeID],tbl_HRMaster[[#This Row],[EmployeeID]])</f>
        <v>1</v>
      </c>
      <c r="W539">
        <f>IFERROR(INDEX(tbl_EmployeeSurvey[EnvironmentSatisfaction],MATCH(tbl_HRMaster[[#This Row],[EmployeeID]],tbl_EmployeeSurvey[EmployeeID],0)),"Not Found")</f>
        <v>2</v>
      </c>
      <c r="X539">
        <f>IFERROR(INDEX(tbl_EmployeeSurvey[JobSatisfaction],MATCH(tbl_HRMaster[[#This Row],[EmployeeID]],tbl_EmployeeSurvey[EmployeeID],0)),"Not Found")</f>
        <v>2</v>
      </c>
      <c r="Y539" s="5">
        <f>IFERROR(INDEX(tbl_EmployeeSurvey[WorkLifeBalance],MATCH(tbl_HRMaster[[#This Row],[EmployeeID]],tbl_EmployeeSurvey[EmployeeID],0)),"Not Found")</f>
        <v>3</v>
      </c>
      <c r="Z539" s="5">
        <f>IFERROR(VLOOKUP(tbl_HRMaster[[#This Row],[EmployeeID]],tbl_ManagerSurvey[[EmployeeID]:[PerformanceRating]],2,FALSE),"Not Found")</f>
        <v>3</v>
      </c>
      <c r="AA539" s="5">
        <f>IFERROR(VLOOKUP(tbl_HRMaster[[#This Row],[EmployeeID]],tbl_ManagerSurvey[[EmployeeID]:[PerformanceRating]],3,FALSE),"Not Found")</f>
        <v>3</v>
      </c>
      <c r="AB539" s="5" t="str">
        <f>IF(tbl_HRMaster[[#This Row],[Attrition]]="Yes","Left","Active")</f>
        <v>Active</v>
      </c>
      <c r="AC539" s="5" t="str">
        <f>_xlfn.IFS(tbl_HRMaster[[#This Row],[Age]]&lt;25,"Under 25",tbl_HRMaster[[#This Row],[Age]]&lt;35,"25-34",tbl_HRMaster[[#This Row],[Age]]&lt;45,"35-44",tbl_HRMaster[[#This Row],[Age]]&lt;55,"45-54",TRUE,"Above 54")</f>
        <v>35-44</v>
      </c>
      <c r="AD539" s="5" t="str">
        <f>_xlfn.IFS(
tbl_HRMaster[[#This Row],[YearsAtCompany]]&lt;2,"&lt; 2 Years",
tbl_HRMaster[[#This Row],[YearsAtCompany]]&lt;5,"2-4 Years",
tbl_HRMaster[[#This Row],[YearsAtCompany]]&lt;10,"5-9 Years",
TRUE,"10+ Years"
)</f>
        <v>&lt; 2 Years</v>
      </c>
      <c r="AE539" s="5">
        <f>IF(tbl_HRMaster[[#This Row],[Attrition]]="Yes",1,0)</f>
        <v>0</v>
      </c>
    </row>
    <row r="540" spans="1:31" x14ac:dyDescent="0.25">
      <c r="A540">
        <v>42</v>
      </c>
      <c r="B540" t="s">
        <v>21</v>
      </c>
      <c r="C540" t="s">
        <v>22</v>
      </c>
      <c r="D540" t="s">
        <v>30</v>
      </c>
      <c r="E540">
        <v>23</v>
      </c>
      <c r="F540">
        <v>4</v>
      </c>
      <c r="G540" t="s">
        <v>24</v>
      </c>
      <c r="H540">
        <v>3608</v>
      </c>
      <c r="I540" t="s">
        <v>25</v>
      </c>
      <c r="J540">
        <v>1</v>
      </c>
      <c r="K540" t="s">
        <v>44</v>
      </c>
      <c r="L540" t="s">
        <v>27</v>
      </c>
      <c r="M540">
        <v>64470</v>
      </c>
      <c r="N540">
        <v>6</v>
      </c>
      <c r="O540">
        <v>13</v>
      </c>
      <c r="P540">
        <v>0</v>
      </c>
      <c r="Q540">
        <v>18</v>
      </c>
      <c r="R540">
        <v>3</v>
      </c>
      <c r="S540">
        <v>1</v>
      </c>
      <c r="T540">
        <v>0</v>
      </c>
      <c r="U540">
        <v>0</v>
      </c>
      <c r="V540">
        <f>COUNTIF(tbl_HRMaster[EmployeeID],tbl_HRMaster[[#This Row],[EmployeeID]])</f>
        <v>1</v>
      </c>
      <c r="W540">
        <f>IFERROR(INDEX(tbl_EmployeeSurvey[EnvironmentSatisfaction],MATCH(tbl_HRMaster[[#This Row],[EmployeeID]],tbl_EmployeeSurvey[EmployeeID],0)),"Not Found")</f>
        <v>2</v>
      </c>
      <c r="X540">
        <f>IFERROR(INDEX(tbl_EmployeeSurvey[JobSatisfaction],MATCH(tbl_HRMaster[[#This Row],[EmployeeID]],tbl_EmployeeSurvey[EmployeeID],0)),"Not Found")</f>
        <v>2</v>
      </c>
      <c r="Y540" s="5">
        <f>IFERROR(INDEX(tbl_EmployeeSurvey[WorkLifeBalance],MATCH(tbl_HRMaster[[#This Row],[EmployeeID]],tbl_EmployeeSurvey[EmployeeID],0)),"Not Found")</f>
        <v>3</v>
      </c>
      <c r="Z540" s="5">
        <f>IFERROR(VLOOKUP(tbl_HRMaster[[#This Row],[EmployeeID]],tbl_ManagerSurvey[[EmployeeID]:[PerformanceRating]],2,FALSE),"Not Found")</f>
        <v>3</v>
      </c>
      <c r="AA540" s="5">
        <f>IFERROR(VLOOKUP(tbl_HRMaster[[#This Row],[EmployeeID]],tbl_ManagerSurvey[[EmployeeID]:[PerformanceRating]],3,FALSE),"Not Found")</f>
        <v>3</v>
      </c>
      <c r="AB540" s="5" t="str">
        <f>IF(tbl_HRMaster[[#This Row],[Attrition]]="Yes","Left","Active")</f>
        <v>Active</v>
      </c>
      <c r="AC540" s="5" t="str">
        <f>_xlfn.IFS(tbl_HRMaster[[#This Row],[Age]]&lt;25,"Under 25",tbl_HRMaster[[#This Row],[Age]]&lt;35,"25-34",tbl_HRMaster[[#This Row],[Age]]&lt;45,"35-44",tbl_HRMaster[[#This Row],[Age]]&lt;55,"45-54",TRUE,"Above 54")</f>
        <v>35-44</v>
      </c>
      <c r="AD540" s="5" t="str">
        <f>_xlfn.IFS(
tbl_HRMaster[[#This Row],[YearsAtCompany]]&lt;2,"&lt; 2 Years",
tbl_HRMaster[[#This Row],[YearsAtCompany]]&lt;5,"2-4 Years",
tbl_HRMaster[[#This Row],[YearsAtCompany]]&lt;10,"5-9 Years",
TRUE,"10+ Years"
)</f>
        <v>&lt; 2 Years</v>
      </c>
      <c r="AE540" s="5">
        <f>IF(tbl_HRMaster[[#This Row],[Attrition]]="Yes",1,0)</f>
        <v>0</v>
      </c>
    </row>
    <row r="541" spans="1:31" x14ac:dyDescent="0.25">
      <c r="A541">
        <v>38</v>
      </c>
      <c r="B541" t="s">
        <v>21</v>
      </c>
      <c r="C541" t="s">
        <v>22</v>
      </c>
      <c r="D541" t="s">
        <v>30</v>
      </c>
      <c r="E541">
        <v>5</v>
      </c>
      <c r="F541">
        <v>3</v>
      </c>
      <c r="G541" t="s">
        <v>24</v>
      </c>
      <c r="H541">
        <v>214</v>
      </c>
      <c r="I541" t="s">
        <v>25</v>
      </c>
      <c r="J541">
        <v>1</v>
      </c>
      <c r="K541" t="s">
        <v>31</v>
      </c>
      <c r="L541" t="s">
        <v>27</v>
      </c>
      <c r="M541">
        <v>154270</v>
      </c>
      <c r="N541">
        <v>3</v>
      </c>
      <c r="O541">
        <v>16</v>
      </c>
      <c r="P541">
        <v>1</v>
      </c>
      <c r="Q541">
        <v>18</v>
      </c>
      <c r="R541">
        <v>2</v>
      </c>
      <c r="S541">
        <v>1</v>
      </c>
      <c r="T541">
        <v>0</v>
      </c>
      <c r="U541">
        <v>0</v>
      </c>
      <c r="V541">
        <f>COUNTIF(tbl_HRMaster[EmployeeID],tbl_HRMaster[[#This Row],[EmployeeID]])</f>
        <v>1</v>
      </c>
      <c r="W541">
        <f>IFERROR(INDEX(tbl_EmployeeSurvey[EnvironmentSatisfaction],MATCH(tbl_HRMaster[[#This Row],[EmployeeID]],tbl_EmployeeSurvey[EmployeeID],0)),"Not Found")</f>
        <v>3</v>
      </c>
      <c r="X541">
        <f>IFERROR(INDEX(tbl_EmployeeSurvey[JobSatisfaction],MATCH(tbl_HRMaster[[#This Row],[EmployeeID]],tbl_EmployeeSurvey[EmployeeID],0)),"Not Found")</f>
        <v>3</v>
      </c>
      <c r="Y541" s="5">
        <f>IFERROR(INDEX(tbl_EmployeeSurvey[WorkLifeBalance],MATCH(tbl_HRMaster[[#This Row],[EmployeeID]],tbl_EmployeeSurvey[EmployeeID],0)),"Not Found")</f>
        <v>3</v>
      </c>
      <c r="Z541" s="5">
        <f>IFERROR(VLOOKUP(tbl_HRMaster[[#This Row],[EmployeeID]],tbl_ManagerSurvey[[EmployeeID]:[PerformanceRating]],2,FALSE),"Not Found")</f>
        <v>3</v>
      </c>
      <c r="AA541" s="5">
        <f>IFERROR(VLOOKUP(tbl_HRMaster[[#This Row],[EmployeeID]],tbl_ManagerSurvey[[EmployeeID]:[PerformanceRating]],3,FALSE),"Not Found")</f>
        <v>3</v>
      </c>
      <c r="AB541" s="5" t="str">
        <f>IF(tbl_HRMaster[[#This Row],[Attrition]]="Yes","Left","Active")</f>
        <v>Active</v>
      </c>
      <c r="AC541" s="5" t="str">
        <f>_xlfn.IFS(tbl_HRMaster[[#This Row],[Age]]&lt;25,"Under 25",tbl_HRMaster[[#This Row],[Age]]&lt;35,"25-34",tbl_HRMaster[[#This Row],[Age]]&lt;45,"35-44",tbl_HRMaster[[#This Row],[Age]]&lt;55,"45-54",TRUE,"Above 54")</f>
        <v>35-44</v>
      </c>
      <c r="AD541" s="5" t="str">
        <f>_xlfn.IFS(
tbl_HRMaster[[#This Row],[YearsAtCompany]]&lt;2,"&lt; 2 Years",
tbl_HRMaster[[#This Row],[YearsAtCompany]]&lt;5,"2-4 Years",
tbl_HRMaster[[#This Row],[YearsAtCompany]]&lt;10,"5-9 Years",
TRUE,"10+ Years"
)</f>
        <v>&lt; 2 Years</v>
      </c>
      <c r="AE541" s="5">
        <f>IF(tbl_HRMaster[[#This Row],[Attrition]]="Yes",1,0)</f>
        <v>0</v>
      </c>
    </row>
    <row r="542" spans="1:31" x14ac:dyDescent="0.25">
      <c r="A542">
        <v>38</v>
      </c>
      <c r="B542" t="s">
        <v>21</v>
      </c>
      <c r="C542" t="s">
        <v>22</v>
      </c>
      <c r="D542" t="s">
        <v>30</v>
      </c>
      <c r="E542">
        <v>5</v>
      </c>
      <c r="F542">
        <v>3</v>
      </c>
      <c r="G542" t="s">
        <v>24</v>
      </c>
      <c r="H542">
        <v>1684</v>
      </c>
      <c r="I542" t="s">
        <v>25</v>
      </c>
      <c r="J542">
        <v>1</v>
      </c>
      <c r="K542" t="s">
        <v>31</v>
      </c>
      <c r="L542" t="s">
        <v>27</v>
      </c>
      <c r="M542">
        <v>154270</v>
      </c>
      <c r="N542">
        <v>3</v>
      </c>
      <c r="O542">
        <v>16</v>
      </c>
      <c r="P542">
        <v>1</v>
      </c>
      <c r="Q542">
        <v>18</v>
      </c>
      <c r="R542">
        <v>2</v>
      </c>
      <c r="S542">
        <v>1</v>
      </c>
      <c r="T542">
        <v>0</v>
      </c>
      <c r="U542">
        <v>0</v>
      </c>
      <c r="V542">
        <f>COUNTIF(tbl_HRMaster[EmployeeID],tbl_HRMaster[[#This Row],[EmployeeID]])</f>
        <v>1</v>
      </c>
      <c r="W542">
        <f>IFERROR(INDEX(tbl_EmployeeSurvey[EnvironmentSatisfaction],MATCH(tbl_HRMaster[[#This Row],[EmployeeID]],tbl_EmployeeSurvey[EmployeeID],0)),"Not Found")</f>
        <v>3</v>
      </c>
      <c r="X542">
        <f>IFERROR(INDEX(tbl_EmployeeSurvey[JobSatisfaction],MATCH(tbl_HRMaster[[#This Row],[EmployeeID]],tbl_EmployeeSurvey[EmployeeID],0)),"Not Found")</f>
        <v>3</v>
      </c>
      <c r="Y542" s="5">
        <f>IFERROR(INDEX(tbl_EmployeeSurvey[WorkLifeBalance],MATCH(tbl_HRMaster[[#This Row],[EmployeeID]],tbl_EmployeeSurvey[EmployeeID],0)),"Not Found")</f>
        <v>3</v>
      </c>
      <c r="Z542" s="5">
        <f>IFERROR(VLOOKUP(tbl_HRMaster[[#This Row],[EmployeeID]],tbl_ManagerSurvey[[EmployeeID]:[PerformanceRating]],2,FALSE),"Not Found")</f>
        <v>3</v>
      </c>
      <c r="AA542" s="5">
        <f>IFERROR(VLOOKUP(tbl_HRMaster[[#This Row],[EmployeeID]],tbl_ManagerSurvey[[EmployeeID]:[PerformanceRating]],3,FALSE),"Not Found")</f>
        <v>3</v>
      </c>
      <c r="AB542" s="5" t="str">
        <f>IF(tbl_HRMaster[[#This Row],[Attrition]]="Yes","Left","Active")</f>
        <v>Active</v>
      </c>
      <c r="AC542" s="5" t="str">
        <f>_xlfn.IFS(tbl_HRMaster[[#This Row],[Age]]&lt;25,"Under 25",tbl_HRMaster[[#This Row],[Age]]&lt;35,"25-34",tbl_HRMaster[[#This Row],[Age]]&lt;45,"35-44",tbl_HRMaster[[#This Row],[Age]]&lt;55,"45-54",TRUE,"Above 54")</f>
        <v>35-44</v>
      </c>
      <c r="AD542" s="5" t="str">
        <f>_xlfn.IFS(
tbl_HRMaster[[#This Row],[YearsAtCompany]]&lt;2,"&lt; 2 Years",
tbl_HRMaster[[#This Row],[YearsAtCompany]]&lt;5,"2-4 Years",
tbl_HRMaster[[#This Row],[YearsAtCompany]]&lt;10,"5-9 Years",
TRUE,"10+ Years"
)</f>
        <v>&lt; 2 Years</v>
      </c>
      <c r="AE542" s="5">
        <f>IF(tbl_HRMaster[[#This Row],[Attrition]]="Yes",1,0)</f>
        <v>0</v>
      </c>
    </row>
    <row r="543" spans="1:31" x14ac:dyDescent="0.25">
      <c r="A543">
        <v>38</v>
      </c>
      <c r="B543" t="s">
        <v>21</v>
      </c>
      <c r="C543" t="s">
        <v>22</v>
      </c>
      <c r="D543" t="s">
        <v>30</v>
      </c>
      <c r="E543">
        <v>5</v>
      </c>
      <c r="F543">
        <v>3</v>
      </c>
      <c r="G543" t="s">
        <v>24</v>
      </c>
      <c r="H543">
        <v>3154</v>
      </c>
      <c r="I543" t="s">
        <v>25</v>
      </c>
      <c r="J543">
        <v>1</v>
      </c>
      <c r="K543" t="s">
        <v>31</v>
      </c>
      <c r="L543" t="s">
        <v>27</v>
      </c>
      <c r="M543">
        <v>154270</v>
      </c>
      <c r="N543">
        <v>3</v>
      </c>
      <c r="O543">
        <v>16</v>
      </c>
      <c r="P543">
        <v>1</v>
      </c>
      <c r="Q543">
        <v>18</v>
      </c>
      <c r="R543">
        <v>2</v>
      </c>
      <c r="S543">
        <v>1</v>
      </c>
      <c r="T543">
        <v>0</v>
      </c>
      <c r="U543">
        <v>0</v>
      </c>
      <c r="V543">
        <f>COUNTIF(tbl_HRMaster[EmployeeID],tbl_HRMaster[[#This Row],[EmployeeID]])</f>
        <v>1</v>
      </c>
      <c r="W543">
        <f>IFERROR(INDEX(tbl_EmployeeSurvey[EnvironmentSatisfaction],MATCH(tbl_HRMaster[[#This Row],[EmployeeID]],tbl_EmployeeSurvey[EmployeeID],0)),"Not Found")</f>
        <v>3</v>
      </c>
      <c r="X543">
        <f>IFERROR(INDEX(tbl_EmployeeSurvey[JobSatisfaction],MATCH(tbl_HRMaster[[#This Row],[EmployeeID]],tbl_EmployeeSurvey[EmployeeID],0)),"Not Found")</f>
        <v>3</v>
      </c>
      <c r="Y543" s="5">
        <f>IFERROR(INDEX(tbl_EmployeeSurvey[WorkLifeBalance],MATCH(tbl_HRMaster[[#This Row],[EmployeeID]],tbl_EmployeeSurvey[EmployeeID],0)),"Not Found")</f>
        <v>3</v>
      </c>
      <c r="Z543" s="5">
        <f>IFERROR(VLOOKUP(tbl_HRMaster[[#This Row],[EmployeeID]],tbl_ManagerSurvey[[EmployeeID]:[PerformanceRating]],2,FALSE),"Not Found")</f>
        <v>3</v>
      </c>
      <c r="AA543" s="5">
        <f>IFERROR(VLOOKUP(tbl_HRMaster[[#This Row],[EmployeeID]],tbl_ManagerSurvey[[EmployeeID]:[PerformanceRating]],3,FALSE),"Not Found")</f>
        <v>3</v>
      </c>
      <c r="AB543" s="5" t="str">
        <f>IF(tbl_HRMaster[[#This Row],[Attrition]]="Yes","Left","Active")</f>
        <v>Active</v>
      </c>
      <c r="AC543" s="5" t="str">
        <f>_xlfn.IFS(tbl_HRMaster[[#This Row],[Age]]&lt;25,"Under 25",tbl_HRMaster[[#This Row],[Age]]&lt;35,"25-34",tbl_HRMaster[[#This Row],[Age]]&lt;45,"35-44",tbl_HRMaster[[#This Row],[Age]]&lt;55,"45-54",TRUE,"Above 54")</f>
        <v>35-44</v>
      </c>
      <c r="AD543" s="5" t="str">
        <f>_xlfn.IFS(
tbl_HRMaster[[#This Row],[YearsAtCompany]]&lt;2,"&lt; 2 Years",
tbl_HRMaster[[#This Row],[YearsAtCompany]]&lt;5,"2-4 Years",
tbl_HRMaster[[#This Row],[YearsAtCompany]]&lt;10,"5-9 Years",
TRUE,"10+ Years"
)</f>
        <v>&lt; 2 Years</v>
      </c>
      <c r="AE543" s="5">
        <f>IF(tbl_HRMaster[[#This Row],[Attrition]]="Yes",1,0)</f>
        <v>0</v>
      </c>
    </row>
    <row r="544" spans="1:31" x14ac:dyDescent="0.25">
      <c r="A544">
        <v>38</v>
      </c>
      <c r="B544" t="s">
        <v>21</v>
      </c>
      <c r="C544" t="s">
        <v>22</v>
      </c>
      <c r="D544" t="s">
        <v>30</v>
      </c>
      <c r="E544">
        <v>24</v>
      </c>
      <c r="F544">
        <v>2</v>
      </c>
      <c r="G544" t="s">
        <v>33</v>
      </c>
      <c r="H544">
        <v>490</v>
      </c>
      <c r="I544" t="s">
        <v>25</v>
      </c>
      <c r="J544">
        <v>1</v>
      </c>
      <c r="K544" t="s">
        <v>40</v>
      </c>
      <c r="L544" t="s">
        <v>32</v>
      </c>
      <c r="M544">
        <v>23260</v>
      </c>
      <c r="N544">
        <v>8</v>
      </c>
      <c r="O544">
        <v>14</v>
      </c>
      <c r="P544">
        <v>0</v>
      </c>
      <c r="Q544">
        <v>19</v>
      </c>
      <c r="R544">
        <v>3</v>
      </c>
      <c r="S544">
        <v>1</v>
      </c>
      <c r="T544">
        <v>0</v>
      </c>
      <c r="U544">
        <v>0</v>
      </c>
      <c r="V544">
        <f>COUNTIF(tbl_HRMaster[EmployeeID],tbl_HRMaster[[#This Row],[EmployeeID]])</f>
        <v>1</v>
      </c>
      <c r="W544">
        <f>IFERROR(INDEX(tbl_EmployeeSurvey[EnvironmentSatisfaction],MATCH(tbl_HRMaster[[#This Row],[EmployeeID]],tbl_EmployeeSurvey[EmployeeID],0)),"Not Found")</f>
        <v>3</v>
      </c>
      <c r="X544">
        <f>IFERROR(INDEX(tbl_EmployeeSurvey[JobSatisfaction],MATCH(tbl_HRMaster[[#This Row],[EmployeeID]],tbl_EmployeeSurvey[EmployeeID],0)),"Not Found")</f>
        <v>4</v>
      </c>
      <c r="Y544" s="5">
        <f>IFERROR(INDEX(tbl_EmployeeSurvey[WorkLifeBalance],MATCH(tbl_HRMaster[[#This Row],[EmployeeID]],tbl_EmployeeSurvey[EmployeeID],0)),"Not Found")</f>
        <v>3</v>
      </c>
      <c r="Z544" s="5">
        <f>IFERROR(VLOOKUP(tbl_HRMaster[[#This Row],[EmployeeID]],tbl_ManagerSurvey[[EmployeeID]:[PerformanceRating]],2,FALSE),"Not Found")</f>
        <v>4</v>
      </c>
      <c r="AA544" s="5">
        <f>IFERROR(VLOOKUP(tbl_HRMaster[[#This Row],[EmployeeID]],tbl_ManagerSurvey[[EmployeeID]:[PerformanceRating]],3,FALSE),"Not Found")</f>
        <v>3</v>
      </c>
      <c r="AB544" s="5" t="str">
        <f>IF(tbl_HRMaster[[#This Row],[Attrition]]="Yes","Left","Active")</f>
        <v>Active</v>
      </c>
      <c r="AC544" s="5" t="str">
        <f>_xlfn.IFS(tbl_HRMaster[[#This Row],[Age]]&lt;25,"Under 25",tbl_HRMaster[[#This Row],[Age]]&lt;35,"25-34",tbl_HRMaster[[#This Row],[Age]]&lt;45,"35-44",tbl_HRMaster[[#This Row],[Age]]&lt;55,"45-54",TRUE,"Above 54")</f>
        <v>35-44</v>
      </c>
      <c r="AD544" s="5" t="str">
        <f>_xlfn.IFS(
tbl_HRMaster[[#This Row],[YearsAtCompany]]&lt;2,"&lt; 2 Years",
tbl_HRMaster[[#This Row],[YearsAtCompany]]&lt;5,"2-4 Years",
tbl_HRMaster[[#This Row],[YearsAtCompany]]&lt;10,"5-9 Years",
TRUE,"10+ Years"
)</f>
        <v>&lt; 2 Years</v>
      </c>
      <c r="AE544" s="5">
        <f>IF(tbl_HRMaster[[#This Row],[Attrition]]="Yes",1,0)</f>
        <v>0</v>
      </c>
    </row>
    <row r="545" spans="1:31" x14ac:dyDescent="0.25">
      <c r="A545">
        <v>38</v>
      </c>
      <c r="B545" t="s">
        <v>21</v>
      </c>
      <c r="C545" t="s">
        <v>22</v>
      </c>
      <c r="D545" t="s">
        <v>30</v>
      </c>
      <c r="E545">
        <v>24</v>
      </c>
      <c r="F545">
        <v>2</v>
      </c>
      <c r="G545" t="s">
        <v>33</v>
      </c>
      <c r="H545">
        <v>1960</v>
      </c>
      <c r="I545" t="s">
        <v>25</v>
      </c>
      <c r="J545">
        <v>1</v>
      </c>
      <c r="K545" t="s">
        <v>40</v>
      </c>
      <c r="L545" t="s">
        <v>32</v>
      </c>
      <c r="M545">
        <v>23260</v>
      </c>
      <c r="N545">
        <v>8</v>
      </c>
      <c r="O545">
        <v>14</v>
      </c>
      <c r="P545">
        <v>0</v>
      </c>
      <c r="Q545">
        <v>19</v>
      </c>
      <c r="R545">
        <v>3</v>
      </c>
      <c r="S545">
        <v>1</v>
      </c>
      <c r="T545">
        <v>0</v>
      </c>
      <c r="U545">
        <v>0</v>
      </c>
      <c r="V545">
        <f>COUNTIF(tbl_HRMaster[EmployeeID],tbl_HRMaster[[#This Row],[EmployeeID]])</f>
        <v>1</v>
      </c>
      <c r="W545">
        <f>IFERROR(INDEX(tbl_EmployeeSurvey[EnvironmentSatisfaction],MATCH(tbl_HRMaster[[#This Row],[EmployeeID]],tbl_EmployeeSurvey[EmployeeID],0)),"Not Found")</f>
        <v>2</v>
      </c>
      <c r="X545">
        <f>IFERROR(INDEX(tbl_EmployeeSurvey[JobSatisfaction],MATCH(tbl_HRMaster[[#This Row],[EmployeeID]],tbl_EmployeeSurvey[EmployeeID],0)),"Not Found")</f>
        <v>4</v>
      </c>
      <c r="Y545" s="5">
        <f>IFERROR(INDEX(tbl_EmployeeSurvey[WorkLifeBalance],MATCH(tbl_HRMaster[[#This Row],[EmployeeID]],tbl_EmployeeSurvey[EmployeeID],0)),"Not Found")</f>
        <v>3</v>
      </c>
      <c r="Z545" s="5">
        <f>IFERROR(VLOOKUP(tbl_HRMaster[[#This Row],[EmployeeID]],tbl_ManagerSurvey[[EmployeeID]:[PerformanceRating]],2,FALSE),"Not Found")</f>
        <v>4</v>
      </c>
      <c r="AA545" s="5">
        <f>IFERROR(VLOOKUP(tbl_HRMaster[[#This Row],[EmployeeID]],tbl_ManagerSurvey[[EmployeeID]:[PerformanceRating]],3,FALSE),"Not Found")</f>
        <v>3</v>
      </c>
      <c r="AB545" s="5" t="str">
        <f>IF(tbl_HRMaster[[#This Row],[Attrition]]="Yes","Left","Active")</f>
        <v>Active</v>
      </c>
      <c r="AC545" s="5" t="str">
        <f>_xlfn.IFS(tbl_HRMaster[[#This Row],[Age]]&lt;25,"Under 25",tbl_HRMaster[[#This Row],[Age]]&lt;35,"25-34",tbl_HRMaster[[#This Row],[Age]]&lt;45,"35-44",tbl_HRMaster[[#This Row],[Age]]&lt;55,"45-54",TRUE,"Above 54")</f>
        <v>35-44</v>
      </c>
      <c r="AD545" s="5" t="str">
        <f>_xlfn.IFS(
tbl_HRMaster[[#This Row],[YearsAtCompany]]&lt;2,"&lt; 2 Years",
tbl_HRMaster[[#This Row],[YearsAtCompany]]&lt;5,"2-4 Years",
tbl_HRMaster[[#This Row],[YearsAtCompany]]&lt;10,"5-9 Years",
TRUE,"10+ Years"
)</f>
        <v>&lt; 2 Years</v>
      </c>
      <c r="AE545" s="5">
        <f>IF(tbl_HRMaster[[#This Row],[Attrition]]="Yes",1,0)</f>
        <v>0</v>
      </c>
    </row>
    <row r="546" spans="1:31" x14ac:dyDescent="0.25">
      <c r="A546">
        <v>38</v>
      </c>
      <c r="B546" t="s">
        <v>21</v>
      </c>
      <c r="C546" t="s">
        <v>22</v>
      </c>
      <c r="D546" t="s">
        <v>30</v>
      </c>
      <c r="E546">
        <v>24</v>
      </c>
      <c r="F546">
        <v>2</v>
      </c>
      <c r="G546" t="s">
        <v>33</v>
      </c>
      <c r="H546">
        <v>3430</v>
      </c>
      <c r="I546" t="s">
        <v>25</v>
      </c>
      <c r="J546">
        <v>1</v>
      </c>
      <c r="K546" t="s">
        <v>40</v>
      </c>
      <c r="L546" t="s">
        <v>32</v>
      </c>
      <c r="M546">
        <v>23260</v>
      </c>
      <c r="N546">
        <v>8</v>
      </c>
      <c r="O546">
        <v>14</v>
      </c>
      <c r="P546">
        <v>0</v>
      </c>
      <c r="Q546">
        <v>19</v>
      </c>
      <c r="R546">
        <v>3</v>
      </c>
      <c r="S546">
        <v>1</v>
      </c>
      <c r="T546">
        <v>0</v>
      </c>
      <c r="U546">
        <v>0</v>
      </c>
      <c r="V546">
        <f>COUNTIF(tbl_HRMaster[EmployeeID],tbl_HRMaster[[#This Row],[EmployeeID]])</f>
        <v>1</v>
      </c>
      <c r="W546">
        <f>IFERROR(INDEX(tbl_EmployeeSurvey[EnvironmentSatisfaction],MATCH(tbl_HRMaster[[#This Row],[EmployeeID]],tbl_EmployeeSurvey[EmployeeID],0)),"Not Found")</f>
        <v>2</v>
      </c>
      <c r="X546">
        <f>IFERROR(INDEX(tbl_EmployeeSurvey[JobSatisfaction],MATCH(tbl_HRMaster[[#This Row],[EmployeeID]],tbl_EmployeeSurvey[EmployeeID],0)),"Not Found")</f>
        <v>4</v>
      </c>
      <c r="Y546" s="5">
        <f>IFERROR(INDEX(tbl_EmployeeSurvey[WorkLifeBalance],MATCH(tbl_HRMaster[[#This Row],[EmployeeID]],tbl_EmployeeSurvey[EmployeeID],0)),"Not Found")</f>
        <v>3</v>
      </c>
      <c r="Z546" s="5">
        <f>IFERROR(VLOOKUP(tbl_HRMaster[[#This Row],[EmployeeID]],tbl_ManagerSurvey[[EmployeeID]:[PerformanceRating]],2,FALSE),"Not Found")</f>
        <v>4</v>
      </c>
      <c r="AA546" s="5">
        <f>IFERROR(VLOOKUP(tbl_HRMaster[[#This Row],[EmployeeID]],tbl_ManagerSurvey[[EmployeeID]:[PerformanceRating]],3,FALSE),"Not Found")</f>
        <v>3</v>
      </c>
      <c r="AB546" s="5" t="str">
        <f>IF(tbl_HRMaster[[#This Row],[Attrition]]="Yes","Left","Active")</f>
        <v>Active</v>
      </c>
      <c r="AC546" s="5" t="str">
        <f>_xlfn.IFS(tbl_HRMaster[[#This Row],[Age]]&lt;25,"Under 25",tbl_HRMaster[[#This Row],[Age]]&lt;35,"25-34",tbl_HRMaster[[#This Row],[Age]]&lt;45,"35-44",tbl_HRMaster[[#This Row],[Age]]&lt;55,"45-54",TRUE,"Above 54")</f>
        <v>35-44</v>
      </c>
      <c r="AD546" s="5" t="str">
        <f>_xlfn.IFS(
tbl_HRMaster[[#This Row],[YearsAtCompany]]&lt;2,"&lt; 2 Years",
tbl_HRMaster[[#This Row],[YearsAtCompany]]&lt;5,"2-4 Years",
tbl_HRMaster[[#This Row],[YearsAtCompany]]&lt;10,"5-9 Years",
TRUE,"10+ Years"
)</f>
        <v>&lt; 2 Years</v>
      </c>
      <c r="AE546" s="5">
        <f>IF(tbl_HRMaster[[#This Row],[Attrition]]="Yes",1,0)</f>
        <v>0</v>
      </c>
    </row>
    <row r="547" spans="1:31" x14ac:dyDescent="0.25">
      <c r="A547">
        <v>39</v>
      </c>
      <c r="B547" t="s">
        <v>28</v>
      </c>
      <c r="C547" t="s">
        <v>22</v>
      </c>
      <c r="D547" t="s">
        <v>37</v>
      </c>
      <c r="E547">
        <v>1</v>
      </c>
      <c r="F547">
        <v>4</v>
      </c>
      <c r="G547" t="s">
        <v>38</v>
      </c>
      <c r="H547">
        <v>1246</v>
      </c>
      <c r="I547" t="s">
        <v>34</v>
      </c>
      <c r="J547">
        <v>1</v>
      </c>
      <c r="K547" t="s">
        <v>35</v>
      </c>
      <c r="L547" t="s">
        <v>27</v>
      </c>
      <c r="M547">
        <v>36730</v>
      </c>
      <c r="N547">
        <v>3</v>
      </c>
      <c r="O547">
        <v>14</v>
      </c>
      <c r="P547">
        <v>1</v>
      </c>
      <c r="Q547">
        <v>19</v>
      </c>
      <c r="R547">
        <v>3</v>
      </c>
      <c r="S547">
        <v>1</v>
      </c>
      <c r="T547">
        <v>0</v>
      </c>
      <c r="U547">
        <v>0</v>
      </c>
      <c r="V547">
        <f>COUNTIF(tbl_HRMaster[EmployeeID],tbl_HRMaster[[#This Row],[EmployeeID]])</f>
        <v>1</v>
      </c>
      <c r="W547">
        <f>IFERROR(INDEX(tbl_EmployeeSurvey[EnvironmentSatisfaction],MATCH(tbl_HRMaster[[#This Row],[EmployeeID]],tbl_EmployeeSurvey[EmployeeID],0)),"Not Found")</f>
        <v>4</v>
      </c>
      <c r="X547">
        <f>IFERROR(INDEX(tbl_EmployeeSurvey[JobSatisfaction],MATCH(tbl_HRMaster[[#This Row],[EmployeeID]],tbl_EmployeeSurvey[EmployeeID],0)),"Not Found")</f>
        <v>4</v>
      </c>
      <c r="Y547" s="5">
        <f>IFERROR(INDEX(tbl_EmployeeSurvey[WorkLifeBalance],MATCH(tbl_HRMaster[[#This Row],[EmployeeID]],tbl_EmployeeSurvey[EmployeeID],0)),"Not Found")</f>
        <v>4</v>
      </c>
      <c r="Z547" s="5">
        <f>IFERROR(VLOOKUP(tbl_HRMaster[[#This Row],[EmployeeID]],tbl_ManagerSurvey[[EmployeeID]:[PerformanceRating]],2,FALSE),"Not Found")</f>
        <v>3</v>
      </c>
      <c r="AA547" s="5">
        <f>IFERROR(VLOOKUP(tbl_HRMaster[[#This Row],[EmployeeID]],tbl_ManagerSurvey[[EmployeeID]:[PerformanceRating]],3,FALSE),"Not Found")</f>
        <v>3</v>
      </c>
      <c r="AB547" s="5" t="str">
        <f>IF(tbl_HRMaster[[#This Row],[Attrition]]="Yes","Left","Active")</f>
        <v>Left</v>
      </c>
      <c r="AC547" s="5" t="str">
        <f>_xlfn.IFS(tbl_HRMaster[[#This Row],[Age]]&lt;25,"Under 25",tbl_HRMaster[[#This Row],[Age]]&lt;35,"25-34",tbl_HRMaster[[#This Row],[Age]]&lt;45,"35-44",tbl_HRMaster[[#This Row],[Age]]&lt;55,"45-54",TRUE,"Above 54")</f>
        <v>35-44</v>
      </c>
      <c r="AD547" s="5" t="str">
        <f>_xlfn.IFS(
tbl_HRMaster[[#This Row],[YearsAtCompany]]&lt;2,"&lt; 2 Years",
tbl_HRMaster[[#This Row],[YearsAtCompany]]&lt;5,"2-4 Years",
tbl_HRMaster[[#This Row],[YearsAtCompany]]&lt;10,"5-9 Years",
TRUE,"10+ Years"
)</f>
        <v>&lt; 2 Years</v>
      </c>
      <c r="AE547" s="5">
        <f>IF(tbl_HRMaster[[#This Row],[Attrition]]="Yes",1,0)</f>
        <v>1</v>
      </c>
    </row>
    <row r="548" spans="1:31" x14ac:dyDescent="0.25">
      <c r="A548">
        <v>39</v>
      </c>
      <c r="B548" t="s">
        <v>28</v>
      </c>
      <c r="C548" t="s">
        <v>22</v>
      </c>
      <c r="D548" t="s">
        <v>37</v>
      </c>
      <c r="E548">
        <v>1</v>
      </c>
      <c r="F548">
        <v>4</v>
      </c>
      <c r="G548" t="s">
        <v>38</v>
      </c>
      <c r="H548">
        <v>2716</v>
      </c>
      <c r="I548" t="s">
        <v>34</v>
      </c>
      <c r="J548">
        <v>1</v>
      </c>
      <c r="K548" t="s">
        <v>35</v>
      </c>
      <c r="L548" t="s">
        <v>27</v>
      </c>
      <c r="M548">
        <v>36730</v>
      </c>
      <c r="N548">
        <v>3</v>
      </c>
      <c r="O548">
        <v>14</v>
      </c>
      <c r="P548">
        <v>1</v>
      </c>
      <c r="Q548">
        <v>19</v>
      </c>
      <c r="R548">
        <v>3</v>
      </c>
      <c r="S548">
        <v>1</v>
      </c>
      <c r="T548">
        <v>0</v>
      </c>
      <c r="U548">
        <v>0</v>
      </c>
      <c r="V548">
        <f>COUNTIF(tbl_HRMaster[EmployeeID],tbl_HRMaster[[#This Row],[EmployeeID]])</f>
        <v>1</v>
      </c>
      <c r="W548">
        <f>IFERROR(INDEX(tbl_EmployeeSurvey[EnvironmentSatisfaction],MATCH(tbl_HRMaster[[#This Row],[EmployeeID]],tbl_EmployeeSurvey[EmployeeID],0)),"Not Found")</f>
        <v>4</v>
      </c>
      <c r="X548">
        <f>IFERROR(INDEX(tbl_EmployeeSurvey[JobSatisfaction],MATCH(tbl_HRMaster[[#This Row],[EmployeeID]],tbl_EmployeeSurvey[EmployeeID],0)),"Not Found")</f>
        <v>4</v>
      </c>
      <c r="Y548" s="5">
        <f>IFERROR(INDEX(tbl_EmployeeSurvey[WorkLifeBalance],MATCH(tbl_HRMaster[[#This Row],[EmployeeID]],tbl_EmployeeSurvey[EmployeeID],0)),"Not Found")</f>
        <v>4</v>
      </c>
      <c r="Z548" s="5">
        <f>IFERROR(VLOOKUP(tbl_HRMaster[[#This Row],[EmployeeID]],tbl_ManagerSurvey[[EmployeeID]:[PerformanceRating]],2,FALSE),"Not Found")</f>
        <v>3</v>
      </c>
      <c r="AA548" s="5">
        <f>IFERROR(VLOOKUP(tbl_HRMaster[[#This Row],[EmployeeID]],tbl_ManagerSurvey[[EmployeeID]:[PerformanceRating]],3,FALSE),"Not Found")</f>
        <v>3</v>
      </c>
      <c r="AB548" s="5" t="str">
        <f>IF(tbl_HRMaster[[#This Row],[Attrition]]="Yes","Left","Active")</f>
        <v>Left</v>
      </c>
      <c r="AC548" s="5" t="str">
        <f>_xlfn.IFS(tbl_HRMaster[[#This Row],[Age]]&lt;25,"Under 25",tbl_HRMaster[[#This Row],[Age]]&lt;35,"25-34",tbl_HRMaster[[#This Row],[Age]]&lt;45,"35-44",tbl_HRMaster[[#This Row],[Age]]&lt;55,"45-54",TRUE,"Above 54")</f>
        <v>35-44</v>
      </c>
      <c r="AD548" s="5" t="str">
        <f>_xlfn.IFS(
tbl_HRMaster[[#This Row],[YearsAtCompany]]&lt;2,"&lt; 2 Years",
tbl_HRMaster[[#This Row],[YearsAtCompany]]&lt;5,"2-4 Years",
tbl_HRMaster[[#This Row],[YearsAtCompany]]&lt;10,"5-9 Years",
TRUE,"10+ Years"
)</f>
        <v>&lt; 2 Years</v>
      </c>
      <c r="AE548" s="5">
        <f>IF(tbl_HRMaster[[#This Row],[Attrition]]="Yes",1,0)</f>
        <v>1</v>
      </c>
    </row>
    <row r="549" spans="1:31" x14ac:dyDescent="0.25">
      <c r="A549">
        <v>39</v>
      </c>
      <c r="B549" t="s">
        <v>28</v>
      </c>
      <c r="C549" t="s">
        <v>22</v>
      </c>
      <c r="D549" t="s">
        <v>37</v>
      </c>
      <c r="E549">
        <v>1</v>
      </c>
      <c r="F549">
        <v>4</v>
      </c>
      <c r="G549" t="s">
        <v>38</v>
      </c>
      <c r="H549">
        <v>4186</v>
      </c>
      <c r="I549" t="s">
        <v>34</v>
      </c>
      <c r="J549">
        <v>1</v>
      </c>
      <c r="K549" t="s">
        <v>35</v>
      </c>
      <c r="L549" t="s">
        <v>27</v>
      </c>
      <c r="M549">
        <v>36730</v>
      </c>
      <c r="N549">
        <v>3</v>
      </c>
      <c r="O549">
        <v>14</v>
      </c>
      <c r="P549">
        <v>1</v>
      </c>
      <c r="Q549">
        <v>19</v>
      </c>
      <c r="R549">
        <v>3</v>
      </c>
      <c r="S549">
        <v>1</v>
      </c>
      <c r="T549">
        <v>0</v>
      </c>
      <c r="U549">
        <v>0</v>
      </c>
      <c r="V549">
        <f>COUNTIF(tbl_HRMaster[EmployeeID],tbl_HRMaster[[#This Row],[EmployeeID]])</f>
        <v>1</v>
      </c>
      <c r="W549">
        <f>IFERROR(INDEX(tbl_EmployeeSurvey[EnvironmentSatisfaction],MATCH(tbl_HRMaster[[#This Row],[EmployeeID]],tbl_EmployeeSurvey[EmployeeID],0)),"Not Found")</f>
        <v>4</v>
      </c>
      <c r="X549">
        <f>IFERROR(INDEX(tbl_EmployeeSurvey[JobSatisfaction],MATCH(tbl_HRMaster[[#This Row],[EmployeeID]],tbl_EmployeeSurvey[EmployeeID],0)),"Not Found")</f>
        <v>4</v>
      </c>
      <c r="Y549" s="5">
        <f>IFERROR(INDEX(tbl_EmployeeSurvey[WorkLifeBalance],MATCH(tbl_HRMaster[[#This Row],[EmployeeID]],tbl_EmployeeSurvey[EmployeeID],0)),"Not Found")</f>
        <v>4</v>
      </c>
      <c r="Z549" s="5">
        <f>IFERROR(VLOOKUP(tbl_HRMaster[[#This Row],[EmployeeID]],tbl_ManagerSurvey[[EmployeeID]:[PerformanceRating]],2,FALSE),"Not Found")</f>
        <v>3</v>
      </c>
      <c r="AA549" s="5">
        <f>IFERROR(VLOOKUP(tbl_HRMaster[[#This Row],[EmployeeID]],tbl_ManagerSurvey[[EmployeeID]:[PerformanceRating]],3,FALSE),"Not Found")</f>
        <v>3</v>
      </c>
      <c r="AB549" s="5" t="str">
        <f>IF(tbl_HRMaster[[#This Row],[Attrition]]="Yes","Left","Active")</f>
        <v>Left</v>
      </c>
      <c r="AC549" s="5" t="str">
        <f>_xlfn.IFS(tbl_HRMaster[[#This Row],[Age]]&lt;25,"Under 25",tbl_HRMaster[[#This Row],[Age]]&lt;35,"25-34",tbl_HRMaster[[#This Row],[Age]]&lt;45,"35-44",tbl_HRMaster[[#This Row],[Age]]&lt;55,"45-54",TRUE,"Above 54")</f>
        <v>35-44</v>
      </c>
      <c r="AD549" s="5" t="str">
        <f>_xlfn.IFS(
tbl_HRMaster[[#This Row],[YearsAtCompany]]&lt;2,"&lt; 2 Years",
tbl_HRMaster[[#This Row],[YearsAtCompany]]&lt;5,"2-4 Years",
tbl_HRMaster[[#This Row],[YearsAtCompany]]&lt;10,"5-9 Years",
TRUE,"10+ Years"
)</f>
        <v>&lt; 2 Years</v>
      </c>
      <c r="AE549" s="5">
        <f>IF(tbl_HRMaster[[#This Row],[Attrition]]="Yes",1,0)</f>
        <v>1</v>
      </c>
    </row>
    <row r="550" spans="1:31" x14ac:dyDescent="0.25">
      <c r="A550">
        <v>60</v>
      </c>
      <c r="B550" t="s">
        <v>21</v>
      </c>
      <c r="C550" t="s">
        <v>22</v>
      </c>
      <c r="D550" t="s">
        <v>23</v>
      </c>
      <c r="E550">
        <v>17</v>
      </c>
      <c r="F550">
        <v>4</v>
      </c>
      <c r="G550" t="s">
        <v>38</v>
      </c>
      <c r="H550">
        <v>952</v>
      </c>
      <c r="I550" t="s">
        <v>34</v>
      </c>
      <c r="J550">
        <v>1</v>
      </c>
      <c r="K550" t="s">
        <v>44</v>
      </c>
      <c r="L550" t="s">
        <v>41</v>
      </c>
      <c r="M550">
        <v>40250</v>
      </c>
      <c r="N550">
        <v>3</v>
      </c>
      <c r="O550">
        <v>13</v>
      </c>
      <c r="P550">
        <v>1</v>
      </c>
      <c r="Q550">
        <v>19</v>
      </c>
      <c r="R550">
        <v>5</v>
      </c>
      <c r="S550">
        <v>1</v>
      </c>
      <c r="T550">
        <v>0</v>
      </c>
      <c r="U550">
        <v>0</v>
      </c>
      <c r="V550">
        <f>COUNTIF(tbl_HRMaster[EmployeeID],tbl_HRMaster[[#This Row],[EmployeeID]])</f>
        <v>1</v>
      </c>
      <c r="W550">
        <f>IFERROR(INDEX(tbl_EmployeeSurvey[EnvironmentSatisfaction],MATCH(tbl_HRMaster[[#This Row],[EmployeeID]],tbl_EmployeeSurvey[EmployeeID],0)),"Not Found")</f>
        <v>3</v>
      </c>
      <c r="X550">
        <f>IFERROR(INDEX(tbl_EmployeeSurvey[JobSatisfaction],MATCH(tbl_HRMaster[[#This Row],[EmployeeID]],tbl_EmployeeSurvey[EmployeeID],0)),"Not Found")</f>
        <v>4</v>
      </c>
      <c r="Y550" s="5">
        <f>IFERROR(INDEX(tbl_EmployeeSurvey[WorkLifeBalance],MATCH(tbl_HRMaster[[#This Row],[EmployeeID]],tbl_EmployeeSurvey[EmployeeID],0)),"Not Found")</f>
        <v>4</v>
      </c>
      <c r="Z550" s="5">
        <f>IFERROR(VLOOKUP(tbl_HRMaster[[#This Row],[EmployeeID]],tbl_ManagerSurvey[[EmployeeID]:[PerformanceRating]],2,FALSE),"Not Found")</f>
        <v>2</v>
      </c>
      <c r="AA550" s="5">
        <f>IFERROR(VLOOKUP(tbl_HRMaster[[#This Row],[EmployeeID]],tbl_ManagerSurvey[[EmployeeID]:[PerformanceRating]],3,FALSE),"Not Found")</f>
        <v>3</v>
      </c>
      <c r="AB550" s="5" t="str">
        <f>IF(tbl_HRMaster[[#This Row],[Attrition]]="Yes","Left","Active")</f>
        <v>Active</v>
      </c>
      <c r="AC550" s="5" t="str">
        <f>_xlfn.IFS(tbl_HRMaster[[#This Row],[Age]]&lt;25,"Under 25",tbl_HRMaster[[#This Row],[Age]]&lt;35,"25-34",tbl_HRMaster[[#This Row],[Age]]&lt;45,"35-44",tbl_HRMaster[[#This Row],[Age]]&lt;55,"45-54",TRUE,"Above 54")</f>
        <v>Above 54</v>
      </c>
      <c r="AD550" s="5" t="str">
        <f>_xlfn.IFS(
tbl_HRMaster[[#This Row],[YearsAtCompany]]&lt;2,"&lt; 2 Years",
tbl_HRMaster[[#This Row],[YearsAtCompany]]&lt;5,"2-4 Years",
tbl_HRMaster[[#This Row],[YearsAtCompany]]&lt;10,"5-9 Years",
TRUE,"10+ Years"
)</f>
        <v>&lt; 2 Years</v>
      </c>
      <c r="AE550" s="5">
        <f>IF(tbl_HRMaster[[#This Row],[Attrition]]="Yes",1,0)</f>
        <v>0</v>
      </c>
    </row>
    <row r="551" spans="1:31" x14ac:dyDescent="0.25">
      <c r="A551">
        <v>60</v>
      </c>
      <c r="B551" t="s">
        <v>21</v>
      </c>
      <c r="C551" t="s">
        <v>22</v>
      </c>
      <c r="D551" t="s">
        <v>23</v>
      </c>
      <c r="E551">
        <v>17</v>
      </c>
      <c r="F551">
        <v>4</v>
      </c>
      <c r="G551" t="s">
        <v>38</v>
      </c>
      <c r="H551">
        <v>2422</v>
      </c>
      <c r="I551" t="s">
        <v>34</v>
      </c>
      <c r="J551">
        <v>1</v>
      </c>
      <c r="K551" t="s">
        <v>44</v>
      </c>
      <c r="L551" t="s">
        <v>41</v>
      </c>
      <c r="M551">
        <v>40250</v>
      </c>
      <c r="N551">
        <v>3</v>
      </c>
      <c r="O551">
        <v>13</v>
      </c>
      <c r="P551">
        <v>1</v>
      </c>
      <c r="Q551">
        <v>19</v>
      </c>
      <c r="R551">
        <v>5</v>
      </c>
      <c r="S551">
        <v>1</v>
      </c>
      <c r="T551">
        <v>0</v>
      </c>
      <c r="U551">
        <v>0</v>
      </c>
      <c r="V551">
        <f>COUNTIF(tbl_HRMaster[EmployeeID],tbl_HRMaster[[#This Row],[EmployeeID]])</f>
        <v>1</v>
      </c>
      <c r="W551">
        <f>IFERROR(INDEX(tbl_EmployeeSurvey[EnvironmentSatisfaction],MATCH(tbl_HRMaster[[#This Row],[EmployeeID]],tbl_EmployeeSurvey[EmployeeID],0)),"Not Found")</f>
        <v>3</v>
      </c>
      <c r="X551">
        <f>IFERROR(INDEX(tbl_EmployeeSurvey[JobSatisfaction],MATCH(tbl_HRMaster[[#This Row],[EmployeeID]],tbl_EmployeeSurvey[EmployeeID],0)),"Not Found")</f>
        <v>4</v>
      </c>
      <c r="Y551" s="5">
        <f>IFERROR(INDEX(tbl_EmployeeSurvey[WorkLifeBalance],MATCH(tbl_HRMaster[[#This Row],[EmployeeID]],tbl_EmployeeSurvey[EmployeeID],0)),"Not Found")</f>
        <v>4</v>
      </c>
      <c r="Z551" s="5">
        <f>IFERROR(VLOOKUP(tbl_HRMaster[[#This Row],[EmployeeID]],tbl_ManagerSurvey[[EmployeeID]:[PerformanceRating]],2,FALSE),"Not Found")</f>
        <v>2</v>
      </c>
      <c r="AA551" s="5">
        <f>IFERROR(VLOOKUP(tbl_HRMaster[[#This Row],[EmployeeID]],tbl_ManagerSurvey[[EmployeeID]:[PerformanceRating]],3,FALSE),"Not Found")</f>
        <v>3</v>
      </c>
      <c r="AB551" s="5" t="str">
        <f>IF(tbl_HRMaster[[#This Row],[Attrition]]="Yes","Left","Active")</f>
        <v>Active</v>
      </c>
      <c r="AC551" s="5" t="str">
        <f>_xlfn.IFS(tbl_HRMaster[[#This Row],[Age]]&lt;25,"Under 25",tbl_HRMaster[[#This Row],[Age]]&lt;35,"25-34",tbl_HRMaster[[#This Row],[Age]]&lt;45,"35-44",tbl_HRMaster[[#This Row],[Age]]&lt;55,"45-54",TRUE,"Above 54")</f>
        <v>Above 54</v>
      </c>
      <c r="AD551" s="5" t="str">
        <f>_xlfn.IFS(
tbl_HRMaster[[#This Row],[YearsAtCompany]]&lt;2,"&lt; 2 Years",
tbl_HRMaster[[#This Row],[YearsAtCompany]]&lt;5,"2-4 Years",
tbl_HRMaster[[#This Row],[YearsAtCompany]]&lt;10,"5-9 Years",
TRUE,"10+ Years"
)</f>
        <v>&lt; 2 Years</v>
      </c>
      <c r="AE551" s="5">
        <f>IF(tbl_HRMaster[[#This Row],[Attrition]]="Yes",1,0)</f>
        <v>0</v>
      </c>
    </row>
    <row r="552" spans="1:31" x14ac:dyDescent="0.25">
      <c r="A552">
        <v>60</v>
      </c>
      <c r="B552" t="s">
        <v>21</v>
      </c>
      <c r="C552" t="s">
        <v>22</v>
      </c>
      <c r="D552" t="s">
        <v>23</v>
      </c>
      <c r="E552">
        <v>17</v>
      </c>
      <c r="F552">
        <v>4</v>
      </c>
      <c r="G552" t="s">
        <v>38</v>
      </c>
      <c r="H552">
        <v>3892</v>
      </c>
      <c r="I552" t="s">
        <v>34</v>
      </c>
      <c r="J552">
        <v>1</v>
      </c>
      <c r="K552" t="s">
        <v>44</v>
      </c>
      <c r="L552" t="s">
        <v>41</v>
      </c>
      <c r="M552">
        <v>40250</v>
      </c>
      <c r="N552">
        <v>3</v>
      </c>
      <c r="O552">
        <v>13</v>
      </c>
      <c r="P552">
        <v>1</v>
      </c>
      <c r="Q552">
        <v>19</v>
      </c>
      <c r="R552">
        <v>5</v>
      </c>
      <c r="S552">
        <v>1</v>
      </c>
      <c r="T552">
        <v>0</v>
      </c>
      <c r="U552">
        <v>0</v>
      </c>
      <c r="V552">
        <f>COUNTIF(tbl_HRMaster[EmployeeID],tbl_HRMaster[[#This Row],[EmployeeID]])</f>
        <v>1</v>
      </c>
      <c r="W552">
        <f>IFERROR(INDEX(tbl_EmployeeSurvey[EnvironmentSatisfaction],MATCH(tbl_HRMaster[[#This Row],[EmployeeID]],tbl_EmployeeSurvey[EmployeeID],0)),"Not Found")</f>
        <v>3</v>
      </c>
      <c r="X552">
        <f>IFERROR(INDEX(tbl_EmployeeSurvey[JobSatisfaction],MATCH(tbl_HRMaster[[#This Row],[EmployeeID]],tbl_EmployeeSurvey[EmployeeID],0)),"Not Found")</f>
        <v>4</v>
      </c>
      <c r="Y552" s="5">
        <f>IFERROR(INDEX(tbl_EmployeeSurvey[WorkLifeBalance],MATCH(tbl_HRMaster[[#This Row],[EmployeeID]],tbl_EmployeeSurvey[EmployeeID],0)),"Not Found")</f>
        <v>4</v>
      </c>
      <c r="Z552" s="5">
        <f>IFERROR(VLOOKUP(tbl_HRMaster[[#This Row],[EmployeeID]],tbl_ManagerSurvey[[EmployeeID]:[PerformanceRating]],2,FALSE),"Not Found")</f>
        <v>2</v>
      </c>
      <c r="AA552" s="5">
        <f>IFERROR(VLOOKUP(tbl_HRMaster[[#This Row],[EmployeeID]],tbl_ManagerSurvey[[EmployeeID]:[PerformanceRating]],3,FALSE),"Not Found")</f>
        <v>3</v>
      </c>
      <c r="AB552" s="5" t="str">
        <f>IF(tbl_HRMaster[[#This Row],[Attrition]]="Yes","Left","Active")</f>
        <v>Active</v>
      </c>
      <c r="AC552" s="5" t="str">
        <f>_xlfn.IFS(tbl_HRMaster[[#This Row],[Age]]&lt;25,"Under 25",tbl_HRMaster[[#This Row],[Age]]&lt;35,"25-34",tbl_HRMaster[[#This Row],[Age]]&lt;45,"35-44",tbl_HRMaster[[#This Row],[Age]]&lt;55,"45-54",TRUE,"Above 54")</f>
        <v>Above 54</v>
      </c>
      <c r="AD552" s="5" t="str">
        <f>_xlfn.IFS(
tbl_HRMaster[[#This Row],[YearsAtCompany]]&lt;2,"&lt; 2 Years",
tbl_HRMaster[[#This Row],[YearsAtCompany]]&lt;5,"2-4 Years",
tbl_HRMaster[[#This Row],[YearsAtCompany]]&lt;10,"5-9 Years",
TRUE,"10+ Years"
)</f>
        <v>&lt; 2 Years</v>
      </c>
      <c r="AE552" s="5">
        <f>IF(tbl_HRMaster[[#This Row],[Attrition]]="Yes",1,0)</f>
        <v>0</v>
      </c>
    </row>
    <row r="553" spans="1:31" x14ac:dyDescent="0.25">
      <c r="A553">
        <v>54</v>
      </c>
      <c r="B553" t="s">
        <v>21</v>
      </c>
      <c r="C553" t="s">
        <v>22</v>
      </c>
      <c r="D553" t="s">
        <v>30</v>
      </c>
      <c r="E553">
        <v>2</v>
      </c>
      <c r="F553">
        <v>4</v>
      </c>
      <c r="G553" t="s">
        <v>38</v>
      </c>
      <c r="H553">
        <v>174</v>
      </c>
      <c r="I553" t="s">
        <v>34</v>
      </c>
      <c r="J553">
        <v>2</v>
      </c>
      <c r="K553" t="s">
        <v>37</v>
      </c>
      <c r="L553" t="s">
        <v>32</v>
      </c>
      <c r="M553">
        <v>89380</v>
      </c>
      <c r="N553">
        <v>7</v>
      </c>
      <c r="O553">
        <v>11</v>
      </c>
      <c r="P553">
        <v>3</v>
      </c>
      <c r="Q553">
        <v>19</v>
      </c>
      <c r="R553">
        <v>2</v>
      </c>
      <c r="S553">
        <v>1</v>
      </c>
      <c r="T553">
        <v>0</v>
      </c>
      <c r="U553">
        <v>0</v>
      </c>
      <c r="V553">
        <f>COUNTIF(tbl_HRMaster[EmployeeID],tbl_HRMaster[[#This Row],[EmployeeID]])</f>
        <v>1</v>
      </c>
      <c r="W553">
        <f>IFERROR(INDEX(tbl_EmployeeSurvey[EnvironmentSatisfaction],MATCH(tbl_HRMaster[[#This Row],[EmployeeID]],tbl_EmployeeSurvey[EmployeeID],0)),"Not Found")</f>
        <v>3</v>
      </c>
      <c r="X553">
        <f>IFERROR(INDEX(tbl_EmployeeSurvey[JobSatisfaction],MATCH(tbl_HRMaster[[#This Row],[EmployeeID]],tbl_EmployeeSurvey[EmployeeID],0)),"Not Found")</f>
        <v>3</v>
      </c>
      <c r="Y553" s="5">
        <f>IFERROR(INDEX(tbl_EmployeeSurvey[WorkLifeBalance],MATCH(tbl_HRMaster[[#This Row],[EmployeeID]],tbl_EmployeeSurvey[EmployeeID],0)),"Not Found")</f>
        <v>3</v>
      </c>
      <c r="Z553" s="5">
        <f>IFERROR(VLOOKUP(tbl_HRMaster[[#This Row],[EmployeeID]],tbl_ManagerSurvey[[EmployeeID]:[PerformanceRating]],2,FALSE),"Not Found")</f>
        <v>3</v>
      </c>
      <c r="AA553" s="5">
        <f>IFERROR(VLOOKUP(tbl_HRMaster[[#This Row],[EmployeeID]],tbl_ManagerSurvey[[EmployeeID]:[PerformanceRating]],3,FALSE),"Not Found")</f>
        <v>3</v>
      </c>
      <c r="AB553" s="5" t="str">
        <f>IF(tbl_HRMaster[[#This Row],[Attrition]]="Yes","Left","Active")</f>
        <v>Active</v>
      </c>
      <c r="AC553" s="5" t="str">
        <f>_xlfn.IFS(tbl_HRMaster[[#This Row],[Age]]&lt;25,"Under 25",tbl_HRMaster[[#This Row],[Age]]&lt;35,"25-34",tbl_HRMaster[[#This Row],[Age]]&lt;45,"35-44",tbl_HRMaster[[#This Row],[Age]]&lt;55,"45-54",TRUE,"Above 54")</f>
        <v>45-54</v>
      </c>
      <c r="AD553" s="5" t="str">
        <f>_xlfn.IFS(
tbl_HRMaster[[#This Row],[YearsAtCompany]]&lt;2,"&lt; 2 Years",
tbl_HRMaster[[#This Row],[YearsAtCompany]]&lt;5,"2-4 Years",
tbl_HRMaster[[#This Row],[YearsAtCompany]]&lt;10,"5-9 Years",
TRUE,"10+ Years"
)</f>
        <v>&lt; 2 Years</v>
      </c>
      <c r="AE553" s="5">
        <f>IF(tbl_HRMaster[[#This Row],[Attrition]]="Yes",1,0)</f>
        <v>0</v>
      </c>
    </row>
    <row r="554" spans="1:31" x14ac:dyDescent="0.25">
      <c r="A554">
        <v>54</v>
      </c>
      <c r="B554" t="s">
        <v>21</v>
      </c>
      <c r="C554" t="s">
        <v>22</v>
      </c>
      <c r="D554" t="s">
        <v>30</v>
      </c>
      <c r="E554">
        <v>2</v>
      </c>
      <c r="F554">
        <v>4</v>
      </c>
      <c r="G554" t="s">
        <v>38</v>
      </c>
      <c r="H554">
        <v>1644</v>
      </c>
      <c r="I554" t="s">
        <v>34</v>
      </c>
      <c r="J554">
        <v>2</v>
      </c>
      <c r="K554" t="s">
        <v>37</v>
      </c>
      <c r="L554" t="s">
        <v>32</v>
      </c>
      <c r="M554">
        <v>89380</v>
      </c>
      <c r="N554">
        <v>7</v>
      </c>
      <c r="O554">
        <v>11</v>
      </c>
      <c r="P554">
        <v>3</v>
      </c>
      <c r="Q554">
        <v>19</v>
      </c>
      <c r="R554">
        <v>2</v>
      </c>
      <c r="S554">
        <v>1</v>
      </c>
      <c r="T554">
        <v>0</v>
      </c>
      <c r="U554">
        <v>0</v>
      </c>
      <c r="V554">
        <f>COUNTIF(tbl_HRMaster[EmployeeID],tbl_HRMaster[[#This Row],[EmployeeID]])</f>
        <v>1</v>
      </c>
      <c r="W554">
        <f>IFERROR(INDEX(tbl_EmployeeSurvey[EnvironmentSatisfaction],MATCH(tbl_HRMaster[[#This Row],[EmployeeID]],tbl_EmployeeSurvey[EmployeeID],0)),"Not Found")</f>
        <v>3</v>
      </c>
      <c r="X554">
        <f>IFERROR(INDEX(tbl_EmployeeSurvey[JobSatisfaction],MATCH(tbl_HRMaster[[#This Row],[EmployeeID]],tbl_EmployeeSurvey[EmployeeID],0)),"Not Found")</f>
        <v>3</v>
      </c>
      <c r="Y554" s="5">
        <f>IFERROR(INDEX(tbl_EmployeeSurvey[WorkLifeBalance],MATCH(tbl_HRMaster[[#This Row],[EmployeeID]],tbl_EmployeeSurvey[EmployeeID],0)),"Not Found")</f>
        <v>3</v>
      </c>
      <c r="Z554" s="5">
        <f>IFERROR(VLOOKUP(tbl_HRMaster[[#This Row],[EmployeeID]],tbl_ManagerSurvey[[EmployeeID]:[PerformanceRating]],2,FALSE),"Not Found")</f>
        <v>3</v>
      </c>
      <c r="AA554" s="5">
        <f>IFERROR(VLOOKUP(tbl_HRMaster[[#This Row],[EmployeeID]],tbl_ManagerSurvey[[EmployeeID]:[PerformanceRating]],3,FALSE),"Not Found")</f>
        <v>3</v>
      </c>
      <c r="AB554" s="5" t="str">
        <f>IF(tbl_HRMaster[[#This Row],[Attrition]]="Yes","Left","Active")</f>
        <v>Active</v>
      </c>
      <c r="AC554" s="5" t="str">
        <f>_xlfn.IFS(tbl_HRMaster[[#This Row],[Age]]&lt;25,"Under 25",tbl_HRMaster[[#This Row],[Age]]&lt;35,"25-34",tbl_HRMaster[[#This Row],[Age]]&lt;45,"35-44",tbl_HRMaster[[#This Row],[Age]]&lt;55,"45-54",TRUE,"Above 54")</f>
        <v>45-54</v>
      </c>
      <c r="AD554" s="5" t="str">
        <f>_xlfn.IFS(
tbl_HRMaster[[#This Row],[YearsAtCompany]]&lt;2,"&lt; 2 Years",
tbl_HRMaster[[#This Row],[YearsAtCompany]]&lt;5,"2-4 Years",
tbl_HRMaster[[#This Row],[YearsAtCompany]]&lt;10,"5-9 Years",
TRUE,"10+ Years"
)</f>
        <v>&lt; 2 Years</v>
      </c>
      <c r="AE554" s="5">
        <f>IF(tbl_HRMaster[[#This Row],[Attrition]]="Yes",1,0)</f>
        <v>0</v>
      </c>
    </row>
    <row r="555" spans="1:31" x14ac:dyDescent="0.25">
      <c r="A555">
        <v>54</v>
      </c>
      <c r="B555" t="s">
        <v>21</v>
      </c>
      <c r="C555" t="s">
        <v>22</v>
      </c>
      <c r="D555" t="s">
        <v>30</v>
      </c>
      <c r="E555">
        <v>2</v>
      </c>
      <c r="F555">
        <v>4</v>
      </c>
      <c r="G555" t="s">
        <v>38</v>
      </c>
      <c r="H555">
        <v>3114</v>
      </c>
      <c r="I555" t="s">
        <v>34</v>
      </c>
      <c r="J555">
        <v>2</v>
      </c>
      <c r="K555" t="s">
        <v>37</v>
      </c>
      <c r="L555" t="s">
        <v>32</v>
      </c>
      <c r="M555">
        <v>89380</v>
      </c>
      <c r="N555">
        <v>7</v>
      </c>
      <c r="O555">
        <v>11</v>
      </c>
      <c r="P555">
        <v>3</v>
      </c>
      <c r="Q555">
        <v>19</v>
      </c>
      <c r="R555">
        <v>2</v>
      </c>
      <c r="S555">
        <v>1</v>
      </c>
      <c r="T555">
        <v>0</v>
      </c>
      <c r="U555">
        <v>0</v>
      </c>
      <c r="V555">
        <f>COUNTIF(tbl_HRMaster[EmployeeID],tbl_HRMaster[[#This Row],[EmployeeID]])</f>
        <v>1</v>
      </c>
      <c r="W555">
        <f>IFERROR(INDEX(tbl_EmployeeSurvey[EnvironmentSatisfaction],MATCH(tbl_HRMaster[[#This Row],[EmployeeID]],tbl_EmployeeSurvey[EmployeeID],0)),"Not Found")</f>
        <v>3</v>
      </c>
      <c r="X555">
        <f>IFERROR(INDEX(tbl_EmployeeSurvey[JobSatisfaction],MATCH(tbl_HRMaster[[#This Row],[EmployeeID]],tbl_EmployeeSurvey[EmployeeID],0)),"Not Found")</f>
        <v>3</v>
      </c>
      <c r="Y555" s="5">
        <f>IFERROR(INDEX(tbl_EmployeeSurvey[WorkLifeBalance],MATCH(tbl_HRMaster[[#This Row],[EmployeeID]],tbl_EmployeeSurvey[EmployeeID],0)),"Not Found")</f>
        <v>3</v>
      </c>
      <c r="Z555" s="5">
        <f>IFERROR(VLOOKUP(tbl_HRMaster[[#This Row],[EmployeeID]],tbl_ManagerSurvey[[EmployeeID]:[PerformanceRating]],2,FALSE),"Not Found")</f>
        <v>3</v>
      </c>
      <c r="AA555" s="5">
        <f>IFERROR(VLOOKUP(tbl_HRMaster[[#This Row],[EmployeeID]],tbl_ManagerSurvey[[EmployeeID]:[PerformanceRating]],3,FALSE),"Not Found")</f>
        <v>3</v>
      </c>
      <c r="AB555" s="5" t="str">
        <f>IF(tbl_HRMaster[[#This Row],[Attrition]]="Yes","Left","Active")</f>
        <v>Active</v>
      </c>
      <c r="AC555" s="5" t="str">
        <f>_xlfn.IFS(tbl_HRMaster[[#This Row],[Age]]&lt;25,"Under 25",tbl_HRMaster[[#This Row],[Age]]&lt;35,"25-34",tbl_HRMaster[[#This Row],[Age]]&lt;45,"35-44",tbl_HRMaster[[#This Row],[Age]]&lt;55,"45-54",TRUE,"Above 54")</f>
        <v>45-54</v>
      </c>
      <c r="AD555" s="5" t="str">
        <f>_xlfn.IFS(
tbl_HRMaster[[#This Row],[YearsAtCompany]]&lt;2,"&lt; 2 Years",
tbl_HRMaster[[#This Row],[YearsAtCompany]]&lt;5,"2-4 Years",
tbl_HRMaster[[#This Row],[YearsAtCompany]]&lt;10,"5-9 Years",
TRUE,"10+ Years"
)</f>
        <v>&lt; 2 Years</v>
      </c>
      <c r="AE555" s="5">
        <f>IF(tbl_HRMaster[[#This Row],[Attrition]]="Yes",1,0)</f>
        <v>0</v>
      </c>
    </row>
    <row r="556" spans="1:31" x14ac:dyDescent="0.25">
      <c r="A556">
        <v>44</v>
      </c>
      <c r="B556" t="s">
        <v>28</v>
      </c>
      <c r="C556" t="s">
        <v>29</v>
      </c>
      <c r="D556" t="s">
        <v>30</v>
      </c>
      <c r="E556">
        <v>1</v>
      </c>
      <c r="F556">
        <v>2</v>
      </c>
      <c r="G556" t="s">
        <v>38</v>
      </c>
      <c r="H556">
        <v>29</v>
      </c>
      <c r="I556" t="s">
        <v>34</v>
      </c>
      <c r="J556">
        <v>2</v>
      </c>
      <c r="K556" t="s">
        <v>31</v>
      </c>
      <c r="L556" t="s">
        <v>41</v>
      </c>
      <c r="M556">
        <v>103330</v>
      </c>
      <c r="N556">
        <v>3</v>
      </c>
      <c r="O556">
        <v>14</v>
      </c>
      <c r="P556">
        <v>1</v>
      </c>
      <c r="Q556">
        <v>19</v>
      </c>
      <c r="R556">
        <v>2</v>
      </c>
      <c r="S556">
        <v>1</v>
      </c>
      <c r="T556">
        <v>0</v>
      </c>
      <c r="U556">
        <v>0</v>
      </c>
      <c r="V556">
        <f>COUNTIF(tbl_HRMaster[EmployeeID],tbl_HRMaster[[#This Row],[EmployeeID]])</f>
        <v>1</v>
      </c>
      <c r="W556">
        <f>IFERROR(INDEX(tbl_EmployeeSurvey[EnvironmentSatisfaction],MATCH(tbl_HRMaster[[#This Row],[EmployeeID]],tbl_EmployeeSurvey[EmployeeID],0)),"Not Found")</f>
        <v>4</v>
      </c>
      <c r="X556">
        <f>IFERROR(INDEX(tbl_EmployeeSurvey[JobSatisfaction],MATCH(tbl_HRMaster[[#This Row],[EmployeeID]],tbl_EmployeeSurvey[EmployeeID],0)),"Not Found")</f>
        <v>3</v>
      </c>
      <c r="Y556" s="5">
        <f>IFERROR(INDEX(tbl_EmployeeSurvey[WorkLifeBalance],MATCH(tbl_HRMaster[[#This Row],[EmployeeID]],tbl_EmployeeSurvey[EmployeeID],0)),"Not Found")</f>
        <v>1</v>
      </c>
      <c r="Z556" s="5">
        <f>IFERROR(VLOOKUP(tbl_HRMaster[[#This Row],[EmployeeID]],tbl_ManagerSurvey[[EmployeeID]:[PerformanceRating]],2,FALSE),"Not Found")</f>
        <v>2</v>
      </c>
      <c r="AA556" s="5">
        <f>IFERROR(VLOOKUP(tbl_HRMaster[[#This Row],[EmployeeID]],tbl_ManagerSurvey[[EmployeeID]:[PerformanceRating]],3,FALSE),"Not Found")</f>
        <v>3</v>
      </c>
      <c r="AB556" s="5" t="str">
        <f>IF(tbl_HRMaster[[#This Row],[Attrition]]="Yes","Left","Active")</f>
        <v>Left</v>
      </c>
      <c r="AC556" s="5" t="str">
        <f>_xlfn.IFS(tbl_HRMaster[[#This Row],[Age]]&lt;25,"Under 25",tbl_HRMaster[[#This Row],[Age]]&lt;35,"25-34",tbl_HRMaster[[#This Row],[Age]]&lt;45,"35-44",tbl_HRMaster[[#This Row],[Age]]&lt;55,"45-54",TRUE,"Above 54")</f>
        <v>35-44</v>
      </c>
      <c r="AD556" s="5" t="str">
        <f>_xlfn.IFS(
tbl_HRMaster[[#This Row],[YearsAtCompany]]&lt;2,"&lt; 2 Years",
tbl_HRMaster[[#This Row],[YearsAtCompany]]&lt;5,"2-4 Years",
tbl_HRMaster[[#This Row],[YearsAtCompany]]&lt;10,"5-9 Years",
TRUE,"10+ Years"
)</f>
        <v>&lt; 2 Years</v>
      </c>
      <c r="AE556" s="5">
        <f>IF(tbl_HRMaster[[#This Row],[Attrition]]="Yes",1,0)</f>
        <v>1</v>
      </c>
    </row>
    <row r="557" spans="1:31" x14ac:dyDescent="0.25">
      <c r="A557">
        <v>44</v>
      </c>
      <c r="B557" t="s">
        <v>28</v>
      </c>
      <c r="C557" t="s">
        <v>29</v>
      </c>
      <c r="D557" t="s">
        <v>30</v>
      </c>
      <c r="E557">
        <v>1</v>
      </c>
      <c r="F557">
        <v>2</v>
      </c>
      <c r="G557" t="s">
        <v>38</v>
      </c>
      <c r="H557">
        <v>1499</v>
      </c>
      <c r="I557" t="s">
        <v>34</v>
      </c>
      <c r="J557">
        <v>2</v>
      </c>
      <c r="K557" t="s">
        <v>31</v>
      </c>
      <c r="L557" t="s">
        <v>41</v>
      </c>
      <c r="M557">
        <v>103330</v>
      </c>
      <c r="N557">
        <v>3</v>
      </c>
      <c r="O557">
        <v>14</v>
      </c>
      <c r="P557">
        <v>1</v>
      </c>
      <c r="Q557">
        <v>19</v>
      </c>
      <c r="R557">
        <v>2</v>
      </c>
      <c r="S557">
        <v>1</v>
      </c>
      <c r="T557">
        <v>0</v>
      </c>
      <c r="U557">
        <v>0</v>
      </c>
      <c r="V557">
        <f>COUNTIF(tbl_HRMaster[EmployeeID],tbl_HRMaster[[#This Row],[EmployeeID]])</f>
        <v>1</v>
      </c>
      <c r="W557">
        <f>IFERROR(INDEX(tbl_EmployeeSurvey[EnvironmentSatisfaction],MATCH(tbl_HRMaster[[#This Row],[EmployeeID]],tbl_EmployeeSurvey[EmployeeID],0)),"Not Found")</f>
        <v>4</v>
      </c>
      <c r="X557">
        <f>IFERROR(INDEX(tbl_EmployeeSurvey[JobSatisfaction],MATCH(tbl_HRMaster[[#This Row],[EmployeeID]],tbl_EmployeeSurvey[EmployeeID],0)),"Not Found")</f>
        <v>3</v>
      </c>
      <c r="Y557" s="5">
        <f>IFERROR(INDEX(tbl_EmployeeSurvey[WorkLifeBalance],MATCH(tbl_HRMaster[[#This Row],[EmployeeID]],tbl_EmployeeSurvey[EmployeeID],0)),"Not Found")</f>
        <v>1</v>
      </c>
      <c r="Z557" s="5">
        <f>IFERROR(VLOOKUP(tbl_HRMaster[[#This Row],[EmployeeID]],tbl_ManagerSurvey[[EmployeeID]:[PerformanceRating]],2,FALSE),"Not Found")</f>
        <v>2</v>
      </c>
      <c r="AA557" s="5">
        <f>IFERROR(VLOOKUP(tbl_HRMaster[[#This Row],[EmployeeID]],tbl_ManagerSurvey[[EmployeeID]:[PerformanceRating]],3,FALSE),"Not Found")</f>
        <v>3</v>
      </c>
      <c r="AB557" s="5" t="str">
        <f>IF(tbl_HRMaster[[#This Row],[Attrition]]="Yes","Left","Active")</f>
        <v>Left</v>
      </c>
      <c r="AC557" s="5" t="str">
        <f>_xlfn.IFS(tbl_HRMaster[[#This Row],[Age]]&lt;25,"Under 25",tbl_HRMaster[[#This Row],[Age]]&lt;35,"25-34",tbl_HRMaster[[#This Row],[Age]]&lt;45,"35-44",tbl_HRMaster[[#This Row],[Age]]&lt;55,"45-54",TRUE,"Above 54")</f>
        <v>35-44</v>
      </c>
      <c r="AD557" s="5" t="str">
        <f>_xlfn.IFS(
tbl_HRMaster[[#This Row],[YearsAtCompany]]&lt;2,"&lt; 2 Years",
tbl_HRMaster[[#This Row],[YearsAtCompany]]&lt;5,"2-4 Years",
tbl_HRMaster[[#This Row],[YearsAtCompany]]&lt;10,"5-9 Years",
TRUE,"10+ Years"
)</f>
        <v>&lt; 2 Years</v>
      </c>
      <c r="AE557" s="5">
        <f>IF(tbl_HRMaster[[#This Row],[Attrition]]="Yes",1,0)</f>
        <v>1</v>
      </c>
    </row>
    <row r="558" spans="1:31" x14ac:dyDescent="0.25">
      <c r="A558">
        <v>44</v>
      </c>
      <c r="B558" t="s">
        <v>28</v>
      </c>
      <c r="C558" t="s">
        <v>29</v>
      </c>
      <c r="D558" t="s">
        <v>30</v>
      </c>
      <c r="E558">
        <v>1</v>
      </c>
      <c r="F558">
        <v>2</v>
      </c>
      <c r="G558" t="s">
        <v>38</v>
      </c>
      <c r="H558">
        <v>2969</v>
      </c>
      <c r="I558" t="s">
        <v>34</v>
      </c>
      <c r="J558">
        <v>2</v>
      </c>
      <c r="K558" t="s">
        <v>31</v>
      </c>
      <c r="L558" t="s">
        <v>41</v>
      </c>
      <c r="M558">
        <v>103330</v>
      </c>
      <c r="N558">
        <v>3</v>
      </c>
      <c r="O558">
        <v>14</v>
      </c>
      <c r="P558">
        <v>1</v>
      </c>
      <c r="Q558">
        <v>19</v>
      </c>
      <c r="R558">
        <v>2</v>
      </c>
      <c r="S558">
        <v>1</v>
      </c>
      <c r="T558">
        <v>0</v>
      </c>
      <c r="U558">
        <v>0</v>
      </c>
      <c r="V558">
        <f>COUNTIF(tbl_HRMaster[EmployeeID],tbl_HRMaster[[#This Row],[EmployeeID]])</f>
        <v>1</v>
      </c>
      <c r="W558">
        <f>IFERROR(INDEX(tbl_EmployeeSurvey[EnvironmentSatisfaction],MATCH(tbl_HRMaster[[#This Row],[EmployeeID]],tbl_EmployeeSurvey[EmployeeID],0)),"Not Found")</f>
        <v>4</v>
      </c>
      <c r="X558">
        <f>IFERROR(INDEX(tbl_EmployeeSurvey[JobSatisfaction],MATCH(tbl_HRMaster[[#This Row],[EmployeeID]],tbl_EmployeeSurvey[EmployeeID],0)),"Not Found")</f>
        <v>3</v>
      </c>
      <c r="Y558" s="5">
        <f>IFERROR(INDEX(tbl_EmployeeSurvey[WorkLifeBalance],MATCH(tbl_HRMaster[[#This Row],[EmployeeID]],tbl_EmployeeSurvey[EmployeeID],0)),"Not Found")</f>
        <v>1</v>
      </c>
      <c r="Z558" s="5">
        <f>IFERROR(VLOOKUP(tbl_HRMaster[[#This Row],[EmployeeID]],tbl_ManagerSurvey[[EmployeeID]:[PerformanceRating]],2,FALSE),"Not Found")</f>
        <v>2</v>
      </c>
      <c r="AA558" s="5">
        <f>IFERROR(VLOOKUP(tbl_HRMaster[[#This Row],[EmployeeID]],tbl_ManagerSurvey[[EmployeeID]:[PerformanceRating]],3,FALSE),"Not Found")</f>
        <v>3</v>
      </c>
      <c r="AB558" s="5" t="str">
        <f>IF(tbl_HRMaster[[#This Row],[Attrition]]="Yes","Left","Active")</f>
        <v>Left</v>
      </c>
      <c r="AC558" s="5" t="str">
        <f>_xlfn.IFS(tbl_HRMaster[[#This Row],[Age]]&lt;25,"Under 25",tbl_HRMaster[[#This Row],[Age]]&lt;35,"25-34",tbl_HRMaster[[#This Row],[Age]]&lt;45,"35-44",tbl_HRMaster[[#This Row],[Age]]&lt;55,"45-54",TRUE,"Above 54")</f>
        <v>35-44</v>
      </c>
      <c r="AD558" s="5" t="str">
        <f>_xlfn.IFS(
tbl_HRMaster[[#This Row],[YearsAtCompany]]&lt;2,"&lt; 2 Years",
tbl_HRMaster[[#This Row],[YearsAtCompany]]&lt;5,"2-4 Years",
tbl_HRMaster[[#This Row],[YearsAtCompany]]&lt;10,"5-9 Years",
TRUE,"10+ Years"
)</f>
        <v>&lt; 2 Years</v>
      </c>
      <c r="AE558" s="5">
        <f>IF(tbl_HRMaster[[#This Row],[Attrition]]="Yes",1,0)</f>
        <v>1</v>
      </c>
    </row>
    <row r="559" spans="1:31" x14ac:dyDescent="0.25">
      <c r="A559">
        <v>38</v>
      </c>
      <c r="B559" t="s">
        <v>21</v>
      </c>
      <c r="C559" t="s">
        <v>22</v>
      </c>
      <c r="D559" t="s">
        <v>30</v>
      </c>
      <c r="E559">
        <v>9</v>
      </c>
      <c r="F559">
        <v>2</v>
      </c>
      <c r="G559" t="s">
        <v>46</v>
      </c>
      <c r="H559">
        <v>1134</v>
      </c>
      <c r="I559" t="s">
        <v>34</v>
      </c>
      <c r="J559">
        <v>3</v>
      </c>
      <c r="K559" t="s">
        <v>43</v>
      </c>
      <c r="L559" t="s">
        <v>32</v>
      </c>
      <c r="M559">
        <v>23720</v>
      </c>
      <c r="N559">
        <v>4</v>
      </c>
      <c r="O559">
        <v>12</v>
      </c>
      <c r="P559">
        <v>0</v>
      </c>
      <c r="Q559">
        <v>20</v>
      </c>
      <c r="R559">
        <v>3</v>
      </c>
      <c r="S559">
        <v>1</v>
      </c>
      <c r="T559">
        <v>0</v>
      </c>
      <c r="U559">
        <v>0</v>
      </c>
      <c r="V559">
        <f>COUNTIF(tbl_HRMaster[EmployeeID],tbl_HRMaster[[#This Row],[EmployeeID]])</f>
        <v>1</v>
      </c>
      <c r="W559">
        <f>IFERROR(INDEX(tbl_EmployeeSurvey[EnvironmentSatisfaction],MATCH(tbl_HRMaster[[#This Row],[EmployeeID]],tbl_EmployeeSurvey[EmployeeID],0)),"Not Found")</f>
        <v>1</v>
      </c>
      <c r="X559">
        <f>IFERROR(INDEX(tbl_EmployeeSurvey[JobSatisfaction],MATCH(tbl_HRMaster[[#This Row],[EmployeeID]],tbl_EmployeeSurvey[EmployeeID],0)),"Not Found")</f>
        <v>1</v>
      </c>
      <c r="Y559" s="5">
        <f>IFERROR(INDEX(tbl_EmployeeSurvey[WorkLifeBalance],MATCH(tbl_HRMaster[[#This Row],[EmployeeID]],tbl_EmployeeSurvey[EmployeeID],0)),"Not Found")</f>
        <v>2</v>
      </c>
      <c r="Z559" s="5">
        <f>IFERROR(VLOOKUP(tbl_HRMaster[[#This Row],[EmployeeID]],tbl_ManagerSurvey[[EmployeeID]:[PerformanceRating]],2,FALSE),"Not Found")</f>
        <v>2</v>
      </c>
      <c r="AA559" s="5">
        <f>IFERROR(VLOOKUP(tbl_HRMaster[[#This Row],[EmployeeID]],tbl_ManagerSurvey[[EmployeeID]:[PerformanceRating]],3,FALSE),"Not Found")</f>
        <v>3</v>
      </c>
      <c r="AB559" s="5" t="str">
        <f>IF(tbl_HRMaster[[#This Row],[Attrition]]="Yes","Left","Active")</f>
        <v>Active</v>
      </c>
      <c r="AC559" s="5" t="str">
        <f>_xlfn.IFS(tbl_HRMaster[[#This Row],[Age]]&lt;25,"Under 25",tbl_HRMaster[[#This Row],[Age]]&lt;35,"25-34",tbl_HRMaster[[#This Row],[Age]]&lt;45,"35-44",tbl_HRMaster[[#This Row],[Age]]&lt;55,"45-54",TRUE,"Above 54")</f>
        <v>35-44</v>
      </c>
      <c r="AD559" s="5" t="str">
        <f>_xlfn.IFS(
tbl_HRMaster[[#This Row],[YearsAtCompany]]&lt;2,"&lt; 2 Years",
tbl_HRMaster[[#This Row],[YearsAtCompany]]&lt;5,"2-4 Years",
tbl_HRMaster[[#This Row],[YearsAtCompany]]&lt;10,"5-9 Years",
TRUE,"10+ Years"
)</f>
        <v>&lt; 2 Years</v>
      </c>
      <c r="AE559" s="5">
        <f>IF(tbl_HRMaster[[#This Row],[Attrition]]="Yes",1,0)</f>
        <v>0</v>
      </c>
    </row>
    <row r="560" spans="1:31" x14ac:dyDescent="0.25">
      <c r="A560">
        <v>38</v>
      </c>
      <c r="B560" t="s">
        <v>21</v>
      </c>
      <c r="C560" t="s">
        <v>22</v>
      </c>
      <c r="D560" t="s">
        <v>30</v>
      </c>
      <c r="E560">
        <v>9</v>
      </c>
      <c r="F560">
        <v>2</v>
      </c>
      <c r="G560" t="s">
        <v>46</v>
      </c>
      <c r="H560">
        <v>2604</v>
      </c>
      <c r="I560" t="s">
        <v>34</v>
      </c>
      <c r="J560">
        <v>3</v>
      </c>
      <c r="K560" t="s">
        <v>43</v>
      </c>
      <c r="L560" t="s">
        <v>32</v>
      </c>
      <c r="M560">
        <v>23720</v>
      </c>
      <c r="N560">
        <v>4</v>
      </c>
      <c r="O560">
        <v>12</v>
      </c>
      <c r="P560">
        <v>0</v>
      </c>
      <c r="Q560">
        <v>20</v>
      </c>
      <c r="R560">
        <v>3</v>
      </c>
      <c r="S560">
        <v>1</v>
      </c>
      <c r="T560">
        <v>0</v>
      </c>
      <c r="U560">
        <v>0</v>
      </c>
      <c r="V560">
        <f>COUNTIF(tbl_HRMaster[EmployeeID],tbl_HRMaster[[#This Row],[EmployeeID]])</f>
        <v>1</v>
      </c>
      <c r="W560">
        <f>IFERROR(INDEX(tbl_EmployeeSurvey[EnvironmentSatisfaction],MATCH(tbl_HRMaster[[#This Row],[EmployeeID]],tbl_EmployeeSurvey[EmployeeID],0)),"Not Found")</f>
        <v>1</v>
      </c>
      <c r="X560">
        <f>IFERROR(INDEX(tbl_EmployeeSurvey[JobSatisfaction],MATCH(tbl_HRMaster[[#This Row],[EmployeeID]],tbl_EmployeeSurvey[EmployeeID],0)),"Not Found")</f>
        <v>1</v>
      </c>
      <c r="Y560" s="5">
        <f>IFERROR(INDEX(tbl_EmployeeSurvey[WorkLifeBalance],MATCH(tbl_HRMaster[[#This Row],[EmployeeID]],tbl_EmployeeSurvey[EmployeeID],0)),"Not Found")</f>
        <v>2</v>
      </c>
      <c r="Z560" s="5">
        <f>IFERROR(VLOOKUP(tbl_HRMaster[[#This Row],[EmployeeID]],tbl_ManagerSurvey[[EmployeeID]:[PerformanceRating]],2,FALSE),"Not Found")</f>
        <v>2</v>
      </c>
      <c r="AA560" s="5">
        <f>IFERROR(VLOOKUP(tbl_HRMaster[[#This Row],[EmployeeID]],tbl_ManagerSurvey[[EmployeeID]:[PerformanceRating]],3,FALSE),"Not Found")</f>
        <v>3</v>
      </c>
      <c r="AB560" s="5" t="str">
        <f>IF(tbl_HRMaster[[#This Row],[Attrition]]="Yes","Left","Active")</f>
        <v>Active</v>
      </c>
      <c r="AC560" s="5" t="str">
        <f>_xlfn.IFS(tbl_HRMaster[[#This Row],[Age]]&lt;25,"Under 25",tbl_HRMaster[[#This Row],[Age]]&lt;35,"25-34",tbl_HRMaster[[#This Row],[Age]]&lt;45,"35-44",tbl_HRMaster[[#This Row],[Age]]&lt;55,"45-54",TRUE,"Above 54")</f>
        <v>35-44</v>
      </c>
      <c r="AD560" s="5" t="str">
        <f>_xlfn.IFS(
tbl_HRMaster[[#This Row],[YearsAtCompany]]&lt;2,"&lt; 2 Years",
tbl_HRMaster[[#This Row],[YearsAtCompany]]&lt;5,"2-4 Years",
tbl_HRMaster[[#This Row],[YearsAtCompany]]&lt;10,"5-9 Years",
TRUE,"10+ Years"
)</f>
        <v>&lt; 2 Years</v>
      </c>
      <c r="AE560" s="5">
        <f>IF(tbl_HRMaster[[#This Row],[Attrition]]="Yes",1,0)</f>
        <v>0</v>
      </c>
    </row>
    <row r="561" spans="1:31" x14ac:dyDescent="0.25">
      <c r="A561">
        <v>38</v>
      </c>
      <c r="B561" t="s">
        <v>21</v>
      </c>
      <c r="C561" t="s">
        <v>22</v>
      </c>
      <c r="D561" t="s">
        <v>30</v>
      </c>
      <c r="E561">
        <v>9</v>
      </c>
      <c r="F561">
        <v>2</v>
      </c>
      <c r="G561" t="s">
        <v>46</v>
      </c>
      <c r="H561">
        <v>4074</v>
      </c>
      <c r="I561" t="s">
        <v>34</v>
      </c>
      <c r="J561">
        <v>3</v>
      </c>
      <c r="K561" t="s">
        <v>43</v>
      </c>
      <c r="L561" t="s">
        <v>32</v>
      </c>
      <c r="M561">
        <v>23720</v>
      </c>
      <c r="N561">
        <v>4</v>
      </c>
      <c r="O561">
        <v>12</v>
      </c>
      <c r="P561">
        <v>0</v>
      </c>
      <c r="Q561">
        <v>20</v>
      </c>
      <c r="R561">
        <v>3</v>
      </c>
      <c r="S561">
        <v>1</v>
      </c>
      <c r="T561">
        <v>0</v>
      </c>
      <c r="U561">
        <v>0</v>
      </c>
      <c r="V561">
        <f>COUNTIF(tbl_HRMaster[EmployeeID],tbl_HRMaster[[#This Row],[EmployeeID]])</f>
        <v>1</v>
      </c>
      <c r="W561">
        <f>IFERROR(INDEX(tbl_EmployeeSurvey[EnvironmentSatisfaction],MATCH(tbl_HRMaster[[#This Row],[EmployeeID]],tbl_EmployeeSurvey[EmployeeID],0)),"Not Found")</f>
        <v>1</v>
      </c>
      <c r="X561">
        <f>IFERROR(INDEX(tbl_EmployeeSurvey[JobSatisfaction],MATCH(tbl_HRMaster[[#This Row],[EmployeeID]],tbl_EmployeeSurvey[EmployeeID],0)),"Not Found")</f>
        <v>1</v>
      </c>
      <c r="Y561" s="5">
        <f>IFERROR(INDEX(tbl_EmployeeSurvey[WorkLifeBalance],MATCH(tbl_HRMaster[[#This Row],[EmployeeID]],tbl_EmployeeSurvey[EmployeeID],0)),"Not Found")</f>
        <v>2</v>
      </c>
      <c r="Z561" s="5">
        <f>IFERROR(VLOOKUP(tbl_HRMaster[[#This Row],[EmployeeID]],tbl_ManagerSurvey[[EmployeeID]:[PerformanceRating]],2,FALSE),"Not Found")</f>
        <v>2</v>
      </c>
      <c r="AA561" s="5">
        <f>IFERROR(VLOOKUP(tbl_HRMaster[[#This Row],[EmployeeID]],tbl_ManagerSurvey[[EmployeeID]:[PerformanceRating]],3,FALSE),"Not Found")</f>
        <v>3</v>
      </c>
      <c r="AB561" s="5" t="str">
        <f>IF(tbl_HRMaster[[#This Row],[Attrition]]="Yes","Left","Active")</f>
        <v>Active</v>
      </c>
      <c r="AC561" s="5" t="str">
        <f>_xlfn.IFS(tbl_HRMaster[[#This Row],[Age]]&lt;25,"Under 25",tbl_HRMaster[[#This Row],[Age]]&lt;35,"25-34",tbl_HRMaster[[#This Row],[Age]]&lt;45,"35-44",tbl_HRMaster[[#This Row],[Age]]&lt;55,"45-54",TRUE,"Above 54")</f>
        <v>35-44</v>
      </c>
      <c r="AD561" s="5" t="str">
        <f>_xlfn.IFS(
tbl_HRMaster[[#This Row],[YearsAtCompany]]&lt;2,"&lt; 2 Years",
tbl_HRMaster[[#This Row],[YearsAtCompany]]&lt;5,"2-4 Years",
tbl_HRMaster[[#This Row],[YearsAtCompany]]&lt;10,"5-9 Years",
TRUE,"10+ Years"
)</f>
        <v>&lt; 2 Years</v>
      </c>
      <c r="AE561" s="5">
        <f>IF(tbl_HRMaster[[#This Row],[Attrition]]="Yes",1,0)</f>
        <v>0</v>
      </c>
    </row>
    <row r="562" spans="1:31" x14ac:dyDescent="0.25">
      <c r="A562">
        <v>40</v>
      </c>
      <c r="B562" t="s">
        <v>21</v>
      </c>
      <c r="C562" t="s">
        <v>22</v>
      </c>
      <c r="D562" t="s">
        <v>23</v>
      </c>
      <c r="E562">
        <v>6</v>
      </c>
      <c r="F562">
        <v>2</v>
      </c>
      <c r="G562" t="s">
        <v>24</v>
      </c>
      <c r="H562">
        <v>134</v>
      </c>
      <c r="I562" t="s">
        <v>25</v>
      </c>
      <c r="J562">
        <v>1</v>
      </c>
      <c r="K562" t="s">
        <v>40</v>
      </c>
      <c r="L562" t="s">
        <v>27</v>
      </c>
      <c r="M562">
        <v>26470</v>
      </c>
      <c r="N562">
        <v>6</v>
      </c>
      <c r="O562">
        <v>13</v>
      </c>
      <c r="P562">
        <v>0</v>
      </c>
      <c r="Q562">
        <v>20</v>
      </c>
      <c r="R562">
        <v>2</v>
      </c>
      <c r="S562">
        <v>1</v>
      </c>
      <c r="T562">
        <v>0</v>
      </c>
      <c r="U562">
        <v>0</v>
      </c>
      <c r="V562">
        <f>COUNTIF(tbl_HRMaster[EmployeeID],tbl_HRMaster[[#This Row],[EmployeeID]])</f>
        <v>1</v>
      </c>
      <c r="W562">
        <f>IFERROR(INDEX(tbl_EmployeeSurvey[EnvironmentSatisfaction],MATCH(tbl_HRMaster[[#This Row],[EmployeeID]],tbl_EmployeeSurvey[EmployeeID],0)),"Not Found")</f>
        <v>2</v>
      </c>
      <c r="X562">
        <f>IFERROR(INDEX(tbl_EmployeeSurvey[JobSatisfaction],MATCH(tbl_HRMaster[[#This Row],[EmployeeID]],tbl_EmployeeSurvey[EmployeeID],0)),"Not Found")</f>
        <v>3</v>
      </c>
      <c r="Y562" s="5">
        <f>IFERROR(INDEX(tbl_EmployeeSurvey[WorkLifeBalance],MATCH(tbl_HRMaster[[#This Row],[EmployeeID]],tbl_EmployeeSurvey[EmployeeID],0)),"Not Found")</f>
        <v>3</v>
      </c>
      <c r="Z562" s="5">
        <f>IFERROR(VLOOKUP(tbl_HRMaster[[#This Row],[EmployeeID]],tbl_ManagerSurvey[[EmployeeID]:[PerformanceRating]],2,FALSE),"Not Found")</f>
        <v>2</v>
      </c>
      <c r="AA562" s="5">
        <f>IFERROR(VLOOKUP(tbl_HRMaster[[#This Row],[EmployeeID]],tbl_ManagerSurvey[[EmployeeID]:[PerformanceRating]],3,FALSE),"Not Found")</f>
        <v>3</v>
      </c>
      <c r="AB562" s="5" t="str">
        <f>IF(tbl_HRMaster[[#This Row],[Attrition]]="Yes","Left","Active")</f>
        <v>Active</v>
      </c>
      <c r="AC562" s="5" t="str">
        <f>_xlfn.IFS(tbl_HRMaster[[#This Row],[Age]]&lt;25,"Under 25",tbl_HRMaster[[#This Row],[Age]]&lt;35,"25-34",tbl_HRMaster[[#This Row],[Age]]&lt;45,"35-44",tbl_HRMaster[[#This Row],[Age]]&lt;55,"45-54",TRUE,"Above 54")</f>
        <v>35-44</v>
      </c>
      <c r="AD562" s="5" t="str">
        <f>_xlfn.IFS(
tbl_HRMaster[[#This Row],[YearsAtCompany]]&lt;2,"&lt; 2 Years",
tbl_HRMaster[[#This Row],[YearsAtCompany]]&lt;5,"2-4 Years",
tbl_HRMaster[[#This Row],[YearsAtCompany]]&lt;10,"5-9 Years",
TRUE,"10+ Years"
)</f>
        <v>&lt; 2 Years</v>
      </c>
      <c r="AE562" s="5">
        <f>IF(tbl_HRMaster[[#This Row],[Attrition]]="Yes",1,0)</f>
        <v>0</v>
      </c>
    </row>
    <row r="563" spans="1:31" x14ac:dyDescent="0.25">
      <c r="A563">
        <v>40</v>
      </c>
      <c r="B563" t="s">
        <v>21</v>
      </c>
      <c r="C563" t="s">
        <v>22</v>
      </c>
      <c r="D563" t="s">
        <v>23</v>
      </c>
      <c r="E563">
        <v>6</v>
      </c>
      <c r="F563">
        <v>2</v>
      </c>
      <c r="G563" t="s">
        <v>24</v>
      </c>
      <c r="H563">
        <v>1604</v>
      </c>
      <c r="I563" t="s">
        <v>25</v>
      </c>
      <c r="J563">
        <v>1</v>
      </c>
      <c r="K563" t="s">
        <v>40</v>
      </c>
      <c r="L563" t="s">
        <v>27</v>
      </c>
      <c r="M563">
        <v>26470</v>
      </c>
      <c r="N563">
        <v>6</v>
      </c>
      <c r="O563">
        <v>13</v>
      </c>
      <c r="P563">
        <v>0</v>
      </c>
      <c r="Q563">
        <v>20</v>
      </c>
      <c r="R563">
        <v>2</v>
      </c>
      <c r="S563">
        <v>1</v>
      </c>
      <c r="T563">
        <v>0</v>
      </c>
      <c r="U563">
        <v>0</v>
      </c>
      <c r="V563">
        <f>COUNTIF(tbl_HRMaster[EmployeeID],tbl_HRMaster[[#This Row],[EmployeeID]])</f>
        <v>1</v>
      </c>
      <c r="W563">
        <f>IFERROR(INDEX(tbl_EmployeeSurvey[EnvironmentSatisfaction],MATCH(tbl_HRMaster[[#This Row],[EmployeeID]],tbl_EmployeeSurvey[EmployeeID],0)),"Not Found")</f>
        <v>2</v>
      </c>
      <c r="X563">
        <f>IFERROR(INDEX(tbl_EmployeeSurvey[JobSatisfaction],MATCH(tbl_HRMaster[[#This Row],[EmployeeID]],tbl_EmployeeSurvey[EmployeeID],0)),"Not Found")</f>
        <v>3</v>
      </c>
      <c r="Y563" s="5">
        <f>IFERROR(INDEX(tbl_EmployeeSurvey[WorkLifeBalance],MATCH(tbl_HRMaster[[#This Row],[EmployeeID]],tbl_EmployeeSurvey[EmployeeID],0)),"Not Found")</f>
        <v>3</v>
      </c>
      <c r="Z563" s="5">
        <f>IFERROR(VLOOKUP(tbl_HRMaster[[#This Row],[EmployeeID]],tbl_ManagerSurvey[[EmployeeID]:[PerformanceRating]],2,FALSE),"Not Found")</f>
        <v>2</v>
      </c>
      <c r="AA563" s="5">
        <f>IFERROR(VLOOKUP(tbl_HRMaster[[#This Row],[EmployeeID]],tbl_ManagerSurvey[[EmployeeID]:[PerformanceRating]],3,FALSE),"Not Found")</f>
        <v>3</v>
      </c>
      <c r="AB563" s="5" t="str">
        <f>IF(tbl_HRMaster[[#This Row],[Attrition]]="Yes","Left","Active")</f>
        <v>Active</v>
      </c>
      <c r="AC563" s="5" t="str">
        <f>_xlfn.IFS(tbl_HRMaster[[#This Row],[Age]]&lt;25,"Under 25",tbl_HRMaster[[#This Row],[Age]]&lt;35,"25-34",tbl_HRMaster[[#This Row],[Age]]&lt;45,"35-44",tbl_HRMaster[[#This Row],[Age]]&lt;55,"45-54",TRUE,"Above 54")</f>
        <v>35-44</v>
      </c>
      <c r="AD563" s="5" t="str">
        <f>_xlfn.IFS(
tbl_HRMaster[[#This Row],[YearsAtCompany]]&lt;2,"&lt; 2 Years",
tbl_HRMaster[[#This Row],[YearsAtCompany]]&lt;5,"2-4 Years",
tbl_HRMaster[[#This Row],[YearsAtCompany]]&lt;10,"5-9 Years",
TRUE,"10+ Years"
)</f>
        <v>&lt; 2 Years</v>
      </c>
      <c r="AE563" s="5">
        <f>IF(tbl_HRMaster[[#This Row],[Attrition]]="Yes",1,0)</f>
        <v>0</v>
      </c>
    </row>
    <row r="564" spans="1:31" x14ac:dyDescent="0.25">
      <c r="A564">
        <v>40</v>
      </c>
      <c r="B564" t="s">
        <v>21</v>
      </c>
      <c r="C564" t="s">
        <v>22</v>
      </c>
      <c r="D564" t="s">
        <v>23</v>
      </c>
      <c r="E564">
        <v>6</v>
      </c>
      <c r="F564">
        <v>2</v>
      </c>
      <c r="G564" t="s">
        <v>24</v>
      </c>
      <c r="H564">
        <v>3074</v>
      </c>
      <c r="I564" t="s">
        <v>25</v>
      </c>
      <c r="J564">
        <v>1</v>
      </c>
      <c r="K564" t="s">
        <v>40</v>
      </c>
      <c r="L564" t="s">
        <v>27</v>
      </c>
      <c r="M564">
        <v>26470</v>
      </c>
      <c r="N564">
        <v>6</v>
      </c>
      <c r="O564">
        <v>13</v>
      </c>
      <c r="P564">
        <v>0</v>
      </c>
      <c r="Q564">
        <v>20</v>
      </c>
      <c r="R564">
        <v>2</v>
      </c>
      <c r="S564">
        <v>1</v>
      </c>
      <c r="T564">
        <v>0</v>
      </c>
      <c r="U564">
        <v>0</v>
      </c>
      <c r="V564">
        <f>COUNTIF(tbl_HRMaster[EmployeeID],tbl_HRMaster[[#This Row],[EmployeeID]])</f>
        <v>1</v>
      </c>
      <c r="W564">
        <f>IFERROR(INDEX(tbl_EmployeeSurvey[EnvironmentSatisfaction],MATCH(tbl_HRMaster[[#This Row],[EmployeeID]],tbl_EmployeeSurvey[EmployeeID],0)),"Not Found")</f>
        <v>2</v>
      </c>
      <c r="X564">
        <f>IFERROR(INDEX(tbl_EmployeeSurvey[JobSatisfaction],MATCH(tbl_HRMaster[[#This Row],[EmployeeID]],tbl_EmployeeSurvey[EmployeeID],0)),"Not Found")</f>
        <v>3</v>
      </c>
      <c r="Y564" s="5">
        <f>IFERROR(INDEX(tbl_EmployeeSurvey[WorkLifeBalance],MATCH(tbl_HRMaster[[#This Row],[EmployeeID]],tbl_EmployeeSurvey[EmployeeID],0)),"Not Found")</f>
        <v>3</v>
      </c>
      <c r="Z564" s="5">
        <f>IFERROR(VLOOKUP(tbl_HRMaster[[#This Row],[EmployeeID]],tbl_ManagerSurvey[[EmployeeID]:[PerformanceRating]],2,FALSE),"Not Found")</f>
        <v>2</v>
      </c>
      <c r="AA564" s="5">
        <f>IFERROR(VLOOKUP(tbl_HRMaster[[#This Row],[EmployeeID]],tbl_ManagerSurvey[[EmployeeID]:[PerformanceRating]],3,FALSE),"Not Found")</f>
        <v>3</v>
      </c>
      <c r="AB564" s="5" t="str">
        <f>IF(tbl_HRMaster[[#This Row],[Attrition]]="Yes","Left","Active")</f>
        <v>Active</v>
      </c>
      <c r="AC564" s="5" t="str">
        <f>_xlfn.IFS(tbl_HRMaster[[#This Row],[Age]]&lt;25,"Under 25",tbl_HRMaster[[#This Row],[Age]]&lt;35,"25-34",tbl_HRMaster[[#This Row],[Age]]&lt;45,"35-44",tbl_HRMaster[[#This Row],[Age]]&lt;55,"45-54",TRUE,"Above 54")</f>
        <v>35-44</v>
      </c>
      <c r="AD564" s="5" t="str">
        <f>_xlfn.IFS(
tbl_HRMaster[[#This Row],[YearsAtCompany]]&lt;2,"&lt; 2 Years",
tbl_HRMaster[[#This Row],[YearsAtCompany]]&lt;5,"2-4 Years",
tbl_HRMaster[[#This Row],[YearsAtCompany]]&lt;10,"5-9 Years",
TRUE,"10+ Years"
)</f>
        <v>&lt; 2 Years</v>
      </c>
      <c r="AE564" s="5">
        <f>IF(tbl_HRMaster[[#This Row],[Attrition]]="Yes",1,0)</f>
        <v>0</v>
      </c>
    </row>
    <row r="565" spans="1:31" x14ac:dyDescent="0.25">
      <c r="A565">
        <v>40</v>
      </c>
      <c r="B565" t="s">
        <v>21</v>
      </c>
      <c r="C565" t="s">
        <v>36</v>
      </c>
      <c r="D565" t="s">
        <v>30</v>
      </c>
      <c r="E565">
        <v>1</v>
      </c>
      <c r="F565">
        <v>4</v>
      </c>
      <c r="G565" t="s">
        <v>46</v>
      </c>
      <c r="H565">
        <v>201</v>
      </c>
      <c r="I565" t="s">
        <v>25</v>
      </c>
      <c r="J565">
        <v>2</v>
      </c>
      <c r="K565" t="s">
        <v>40</v>
      </c>
      <c r="L565" t="s">
        <v>41</v>
      </c>
      <c r="M565">
        <v>30680</v>
      </c>
      <c r="N565">
        <v>3</v>
      </c>
      <c r="O565">
        <v>19</v>
      </c>
      <c r="P565">
        <v>0</v>
      </c>
      <c r="Q565">
        <v>20</v>
      </c>
      <c r="R565">
        <v>3</v>
      </c>
      <c r="S565">
        <v>1</v>
      </c>
      <c r="T565">
        <v>0</v>
      </c>
      <c r="U565">
        <v>1</v>
      </c>
      <c r="V565">
        <f>COUNTIF(tbl_HRMaster[EmployeeID],tbl_HRMaster[[#This Row],[EmployeeID]])</f>
        <v>1</v>
      </c>
      <c r="W565">
        <f>IFERROR(INDEX(tbl_EmployeeSurvey[EnvironmentSatisfaction],MATCH(tbl_HRMaster[[#This Row],[EmployeeID]],tbl_EmployeeSurvey[EmployeeID],0)),"Not Found")</f>
        <v>3</v>
      </c>
      <c r="X565">
        <f>IFERROR(INDEX(tbl_EmployeeSurvey[JobSatisfaction],MATCH(tbl_HRMaster[[#This Row],[EmployeeID]],tbl_EmployeeSurvey[EmployeeID],0)),"Not Found")</f>
        <v>1</v>
      </c>
      <c r="Y565" s="5">
        <f>IFERROR(INDEX(tbl_EmployeeSurvey[WorkLifeBalance],MATCH(tbl_HRMaster[[#This Row],[EmployeeID]],tbl_EmployeeSurvey[EmployeeID],0)),"Not Found")</f>
        <v>3</v>
      </c>
      <c r="Z565" s="5">
        <f>IFERROR(VLOOKUP(tbl_HRMaster[[#This Row],[EmployeeID]],tbl_ManagerSurvey[[EmployeeID]:[PerformanceRating]],2,FALSE),"Not Found")</f>
        <v>2</v>
      </c>
      <c r="AA565" s="5">
        <f>IFERROR(VLOOKUP(tbl_HRMaster[[#This Row],[EmployeeID]],tbl_ManagerSurvey[[EmployeeID]:[PerformanceRating]],3,FALSE),"Not Found")</f>
        <v>3</v>
      </c>
      <c r="AB565" s="5" t="str">
        <f>IF(tbl_HRMaster[[#This Row],[Attrition]]="Yes","Left","Active")</f>
        <v>Active</v>
      </c>
      <c r="AC565" s="5" t="str">
        <f>_xlfn.IFS(tbl_HRMaster[[#This Row],[Age]]&lt;25,"Under 25",tbl_HRMaster[[#This Row],[Age]]&lt;35,"25-34",tbl_HRMaster[[#This Row],[Age]]&lt;45,"35-44",tbl_HRMaster[[#This Row],[Age]]&lt;55,"45-54",TRUE,"Above 54")</f>
        <v>35-44</v>
      </c>
      <c r="AD565" s="5" t="str">
        <f>_xlfn.IFS(
tbl_HRMaster[[#This Row],[YearsAtCompany]]&lt;2,"&lt; 2 Years",
tbl_HRMaster[[#This Row],[YearsAtCompany]]&lt;5,"2-4 Years",
tbl_HRMaster[[#This Row],[YearsAtCompany]]&lt;10,"5-9 Years",
TRUE,"10+ Years"
)</f>
        <v>&lt; 2 Years</v>
      </c>
      <c r="AE565" s="5">
        <f>IF(tbl_HRMaster[[#This Row],[Attrition]]="Yes",1,0)</f>
        <v>0</v>
      </c>
    </row>
    <row r="566" spans="1:31" x14ac:dyDescent="0.25">
      <c r="A566">
        <v>40</v>
      </c>
      <c r="B566" t="s">
        <v>21</v>
      </c>
      <c r="C566" t="s">
        <v>36</v>
      </c>
      <c r="D566" t="s">
        <v>30</v>
      </c>
      <c r="E566">
        <v>1</v>
      </c>
      <c r="F566">
        <v>4</v>
      </c>
      <c r="G566" t="s">
        <v>46</v>
      </c>
      <c r="H566">
        <v>1671</v>
      </c>
      <c r="I566" t="s">
        <v>25</v>
      </c>
      <c r="J566">
        <v>2</v>
      </c>
      <c r="K566" t="s">
        <v>40</v>
      </c>
      <c r="L566" t="s">
        <v>41</v>
      </c>
      <c r="M566">
        <v>30680</v>
      </c>
      <c r="N566">
        <v>3</v>
      </c>
      <c r="O566">
        <v>19</v>
      </c>
      <c r="P566">
        <v>0</v>
      </c>
      <c r="Q566">
        <v>20</v>
      </c>
      <c r="R566">
        <v>3</v>
      </c>
      <c r="S566">
        <v>1</v>
      </c>
      <c r="T566">
        <v>0</v>
      </c>
      <c r="U566">
        <v>1</v>
      </c>
      <c r="V566">
        <f>COUNTIF(tbl_HRMaster[EmployeeID],tbl_HRMaster[[#This Row],[EmployeeID]])</f>
        <v>1</v>
      </c>
      <c r="W566">
        <f>IFERROR(INDEX(tbl_EmployeeSurvey[EnvironmentSatisfaction],MATCH(tbl_HRMaster[[#This Row],[EmployeeID]],tbl_EmployeeSurvey[EmployeeID],0)),"Not Found")</f>
        <v>3</v>
      </c>
      <c r="X566">
        <f>IFERROR(INDEX(tbl_EmployeeSurvey[JobSatisfaction],MATCH(tbl_HRMaster[[#This Row],[EmployeeID]],tbl_EmployeeSurvey[EmployeeID],0)),"Not Found")</f>
        <v>1</v>
      </c>
      <c r="Y566" s="5">
        <f>IFERROR(INDEX(tbl_EmployeeSurvey[WorkLifeBalance],MATCH(tbl_HRMaster[[#This Row],[EmployeeID]],tbl_EmployeeSurvey[EmployeeID],0)),"Not Found")</f>
        <v>3</v>
      </c>
      <c r="Z566" s="5">
        <f>IFERROR(VLOOKUP(tbl_HRMaster[[#This Row],[EmployeeID]],tbl_ManagerSurvey[[EmployeeID]:[PerformanceRating]],2,FALSE),"Not Found")</f>
        <v>2</v>
      </c>
      <c r="AA566" s="5">
        <f>IFERROR(VLOOKUP(tbl_HRMaster[[#This Row],[EmployeeID]],tbl_ManagerSurvey[[EmployeeID]:[PerformanceRating]],3,FALSE),"Not Found")</f>
        <v>3</v>
      </c>
      <c r="AB566" s="5" t="str">
        <f>IF(tbl_HRMaster[[#This Row],[Attrition]]="Yes","Left","Active")</f>
        <v>Active</v>
      </c>
      <c r="AC566" s="5" t="str">
        <f>_xlfn.IFS(tbl_HRMaster[[#This Row],[Age]]&lt;25,"Under 25",tbl_HRMaster[[#This Row],[Age]]&lt;35,"25-34",tbl_HRMaster[[#This Row],[Age]]&lt;45,"35-44",tbl_HRMaster[[#This Row],[Age]]&lt;55,"45-54",TRUE,"Above 54")</f>
        <v>35-44</v>
      </c>
      <c r="AD566" s="5" t="str">
        <f>_xlfn.IFS(
tbl_HRMaster[[#This Row],[YearsAtCompany]]&lt;2,"&lt; 2 Years",
tbl_HRMaster[[#This Row],[YearsAtCompany]]&lt;5,"2-4 Years",
tbl_HRMaster[[#This Row],[YearsAtCompany]]&lt;10,"5-9 Years",
TRUE,"10+ Years"
)</f>
        <v>&lt; 2 Years</v>
      </c>
      <c r="AE566" s="5">
        <f>IF(tbl_HRMaster[[#This Row],[Attrition]]="Yes",1,0)</f>
        <v>0</v>
      </c>
    </row>
    <row r="567" spans="1:31" x14ac:dyDescent="0.25">
      <c r="A567">
        <v>40</v>
      </c>
      <c r="B567" t="s">
        <v>21</v>
      </c>
      <c r="C567" t="s">
        <v>36</v>
      </c>
      <c r="D567" t="s">
        <v>30</v>
      </c>
      <c r="E567">
        <v>1</v>
      </c>
      <c r="F567">
        <v>4</v>
      </c>
      <c r="G567" t="s">
        <v>46</v>
      </c>
      <c r="H567">
        <v>3141</v>
      </c>
      <c r="I567" t="s">
        <v>25</v>
      </c>
      <c r="J567">
        <v>2</v>
      </c>
      <c r="K567" t="s">
        <v>40</v>
      </c>
      <c r="L567" t="s">
        <v>41</v>
      </c>
      <c r="M567">
        <v>30680</v>
      </c>
      <c r="N567">
        <v>3</v>
      </c>
      <c r="O567">
        <v>19</v>
      </c>
      <c r="P567">
        <v>0</v>
      </c>
      <c r="Q567">
        <v>20</v>
      </c>
      <c r="R567">
        <v>3</v>
      </c>
      <c r="S567">
        <v>1</v>
      </c>
      <c r="T567">
        <v>0</v>
      </c>
      <c r="U567">
        <v>1</v>
      </c>
      <c r="V567">
        <f>COUNTIF(tbl_HRMaster[EmployeeID],tbl_HRMaster[[#This Row],[EmployeeID]])</f>
        <v>1</v>
      </c>
      <c r="W567">
        <f>IFERROR(INDEX(tbl_EmployeeSurvey[EnvironmentSatisfaction],MATCH(tbl_HRMaster[[#This Row],[EmployeeID]],tbl_EmployeeSurvey[EmployeeID],0)),"Not Found")</f>
        <v>3</v>
      </c>
      <c r="X567">
        <f>IFERROR(INDEX(tbl_EmployeeSurvey[JobSatisfaction],MATCH(tbl_HRMaster[[#This Row],[EmployeeID]],tbl_EmployeeSurvey[EmployeeID],0)),"Not Found")</f>
        <v>1</v>
      </c>
      <c r="Y567" s="5">
        <f>IFERROR(INDEX(tbl_EmployeeSurvey[WorkLifeBalance],MATCH(tbl_HRMaster[[#This Row],[EmployeeID]],tbl_EmployeeSurvey[EmployeeID],0)),"Not Found")</f>
        <v>3</v>
      </c>
      <c r="Z567" s="5">
        <f>IFERROR(VLOOKUP(tbl_HRMaster[[#This Row],[EmployeeID]],tbl_ManagerSurvey[[EmployeeID]:[PerformanceRating]],2,FALSE),"Not Found")</f>
        <v>2</v>
      </c>
      <c r="AA567" s="5">
        <f>IFERROR(VLOOKUP(tbl_HRMaster[[#This Row],[EmployeeID]],tbl_ManagerSurvey[[EmployeeID]:[PerformanceRating]],3,FALSE),"Not Found")</f>
        <v>3</v>
      </c>
      <c r="AB567" s="5" t="str">
        <f>IF(tbl_HRMaster[[#This Row],[Attrition]]="Yes","Left","Active")</f>
        <v>Active</v>
      </c>
      <c r="AC567" s="5" t="str">
        <f>_xlfn.IFS(tbl_HRMaster[[#This Row],[Age]]&lt;25,"Under 25",tbl_HRMaster[[#This Row],[Age]]&lt;35,"25-34",tbl_HRMaster[[#This Row],[Age]]&lt;45,"35-44",tbl_HRMaster[[#This Row],[Age]]&lt;55,"45-54",TRUE,"Above 54")</f>
        <v>35-44</v>
      </c>
      <c r="AD567" s="5" t="str">
        <f>_xlfn.IFS(
tbl_HRMaster[[#This Row],[YearsAtCompany]]&lt;2,"&lt; 2 Years",
tbl_HRMaster[[#This Row],[YearsAtCompany]]&lt;5,"2-4 Years",
tbl_HRMaster[[#This Row],[YearsAtCompany]]&lt;10,"5-9 Years",
TRUE,"10+ Years"
)</f>
        <v>&lt; 2 Years</v>
      </c>
      <c r="AE567" s="5">
        <f>IF(tbl_HRMaster[[#This Row],[Attrition]]="Yes",1,0)</f>
        <v>0</v>
      </c>
    </row>
    <row r="568" spans="1:31" x14ac:dyDescent="0.25">
      <c r="A568">
        <v>42</v>
      </c>
      <c r="B568" t="s">
        <v>21</v>
      </c>
      <c r="C568" t="s">
        <v>29</v>
      </c>
      <c r="D568" t="s">
        <v>37</v>
      </c>
      <c r="E568">
        <v>8</v>
      </c>
      <c r="F568">
        <v>2</v>
      </c>
      <c r="G568" t="s">
        <v>38</v>
      </c>
      <c r="H568">
        <v>630</v>
      </c>
      <c r="I568" t="s">
        <v>34</v>
      </c>
      <c r="J568">
        <v>1</v>
      </c>
      <c r="K568" t="s">
        <v>35</v>
      </c>
      <c r="L568" t="s">
        <v>27</v>
      </c>
      <c r="M568">
        <v>106480</v>
      </c>
      <c r="N568">
        <v>3</v>
      </c>
      <c r="O568">
        <v>13</v>
      </c>
      <c r="P568">
        <v>1</v>
      </c>
      <c r="Q568">
        <v>20</v>
      </c>
      <c r="R568">
        <v>1</v>
      </c>
      <c r="S568">
        <v>1</v>
      </c>
      <c r="T568">
        <v>0</v>
      </c>
      <c r="U568">
        <v>0</v>
      </c>
      <c r="V568">
        <f>COUNTIF(tbl_HRMaster[EmployeeID],tbl_HRMaster[[#This Row],[EmployeeID]])</f>
        <v>1</v>
      </c>
      <c r="W568">
        <f>IFERROR(INDEX(tbl_EmployeeSurvey[EnvironmentSatisfaction],MATCH(tbl_HRMaster[[#This Row],[EmployeeID]],tbl_EmployeeSurvey[EmployeeID],0)),"Not Found")</f>
        <v>1</v>
      </c>
      <c r="X568">
        <f>IFERROR(INDEX(tbl_EmployeeSurvey[JobSatisfaction],MATCH(tbl_HRMaster[[#This Row],[EmployeeID]],tbl_EmployeeSurvey[EmployeeID],0)),"Not Found")</f>
        <v>1</v>
      </c>
      <c r="Y568" s="5">
        <f>IFERROR(INDEX(tbl_EmployeeSurvey[WorkLifeBalance],MATCH(tbl_HRMaster[[#This Row],[EmployeeID]],tbl_EmployeeSurvey[EmployeeID],0)),"Not Found")</f>
        <v>3</v>
      </c>
      <c r="Z568" s="5">
        <f>IFERROR(VLOOKUP(tbl_HRMaster[[#This Row],[EmployeeID]],tbl_ManagerSurvey[[EmployeeID]:[PerformanceRating]],2,FALSE),"Not Found")</f>
        <v>3</v>
      </c>
      <c r="AA568" s="5">
        <f>IFERROR(VLOOKUP(tbl_HRMaster[[#This Row],[EmployeeID]],tbl_ManagerSurvey[[EmployeeID]:[PerformanceRating]],3,FALSE),"Not Found")</f>
        <v>3</v>
      </c>
      <c r="AB568" s="5" t="str">
        <f>IF(tbl_HRMaster[[#This Row],[Attrition]]="Yes","Left","Active")</f>
        <v>Active</v>
      </c>
      <c r="AC568" s="5" t="str">
        <f>_xlfn.IFS(tbl_HRMaster[[#This Row],[Age]]&lt;25,"Under 25",tbl_HRMaster[[#This Row],[Age]]&lt;35,"25-34",tbl_HRMaster[[#This Row],[Age]]&lt;45,"35-44",tbl_HRMaster[[#This Row],[Age]]&lt;55,"45-54",TRUE,"Above 54")</f>
        <v>35-44</v>
      </c>
      <c r="AD568" s="5" t="str">
        <f>_xlfn.IFS(
tbl_HRMaster[[#This Row],[YearsAtCompany]]&lt;2,"&lt; 2 Years",
tbl_HRMaster[[#This Row],[YearsAtCompany]]&lt;5,"2-4 Years",
tbl_HRMaster[[#This Row],[YearsAtCompany]]&lt;10,"5-9 Years",
TRUE,"10+ Years"
)</f>
        <v>&lt; 2 Years</v>
      </c>
      <c r="AE568" s="5">
        <f>IF(tbl_HRMaster[[#This Row],[Attrition]]="Yes",1,0)</f>
        <v>0</v>
      </c>
    </row>
    <row r="569" spans="1:31" x14ac:dyDescent="0.25">
      <c r="A569">
        <v>42</v>
      </c>
      <c r="B569" t="s">
        <v>21</v>
      </c>
      <c r="C569" t="s">
        <v>29</v>
      </c>
      <c r="D569" t="s">
        <v>37</v>
      </c>
      <c r="E569">
        <v>8</v>
      </c>
      <c r="F569">
        <v>2</v>
      </c>
      <c r="G569" t="s">
        <v>38</v>
      </c>
      <c r="H569">
        <v>2100</v>
      </c>
      <c r="I569" t="s">
        <v>34</v>
      </c>
      <c r="J569">
        <v>1</v>
      </c>
      <c r="K569" t="s">
        <v>35</v>
      </c>
      <c r="L569" t="s">
        <v>27</v>
      </c>
      <c r="M569">
        <v>106480</v>
      </c>
      <c r="N569">
        <v>3</v>
      </c>
      <c r="O569">
        <v>13</v>
      </c>
      <c r="P569">
        <v>1</v>
      </c>
      <c r="Q569">
        <v>20</v>
      </c>
      <c r="R569">
        <v>1</v>
      </c>
      <c r="S569">
        <v>1</v>
      </c>
      <c r="T569">
        <v>0</v>
      </c>
      <c r="U569">
        <v>0</v>
      </c>
      <c r="V569">
        <f>COUNTIF(tbl_HRMaster[EmployeeID],tbl_HRMaster[[#This Row],[EmployeeID]])</f>
        <v>1</v>
      </c>
      <c r="W569">
        <f>IFERROR(INDEX(tbl_EmployeeSurvey[EnvironmentSatisfaction],MATCH(tbl_HRMaster[[#This Row],[EmployeeID]],tbl_EmployeeSurvey[EmployeeID],0)),"Not Found")</f>
        <v>1</v>
      </c>
      <c r="X569">
        <f>IFERROR(INDEX(tbl_EmployeeSurvey[JobSatisfaction],MATCH(tbl_HRMaster[[#This Row],[EmployeeID]],tbl_EmployeeSurvey[EmployeeID],0)),"Not Found")</f>
        <v>1</v>
      </c>
      <c r="Y569" s="5">
        <f>IFERROR(INDEX(tbl_EmployeeSurvey[WorkLifeBalance],MATCH(tbl_HRMaster[[#This Row],[EmployeeID]],tbl_EmployeeSurvey[EmployeeID],0)),"Not Found")</f>
        <v>3</v>
      </c>
      <c r="Z569" s="5">
        <f>IFERROR(VLOOKUP(tbl_HRMaster[[#This Row],[EmployeeID]],tbl_ManagerSurvey[[EmployeeID]:[PerformanceRating]],2,FALSE),"Not Found")</f>
        <v>3</v>
      </c>
      <c r="AA569" s="5">
        <f>IFERROR(VLOOKUP(tbl_HRMaster[[#This Row],[EmployeeID]],tbl_ManagerSurvey[[EmployeeID]:[PerformanceRating]],3,FALSE),"Not Found")</f>
        <v>3</v>
      </c>
      <c r="AB569" s="5" t="str">
        <f>IF(tbl_HRMaster[[#This Row],[Attrition]]="Yes","Left","Active")</f>
        <v>Active</v>
      </c>
      <c r="AC569" s="5" t="str">
        <f>_xlfn.IFS(tbl_HRMaster[[#This Row],[Age]]&lt;25,"Under 25",tbl_HRMaster[[#This Row],[Age]]&lt;35,"25-34",tbl_HRMaster[[#This Row],[Age]]&lt;45,"35-44",tbl_HRMaster[[#This Row],[Age]]&lt;55,"45-54",TRUE,"Above 54")</f>
        <v>35-44</v>
      </c>
      <c r="AD569" s="5" t="str">
        <f>_xlfn.IFS(
tbl_HRMaster[[#This Row],[YearsAtCompany]]&lt;2,"&lt; 2 Years",
tbl_HRMaster[[#This Row],[YearsAtCompany]]&lt;5,"2-4 Years",
tbl_HRMaster[[#This Row],[YearsAtCompany]]&lt;10,"5-9 Years",
TRUE,"10+ Years"
)</f>
        <v>&lt; 2 Years</v>
      </c>
      <c r="AE569" s="5">
        <f>IF(tbl_HRMaster[[#This Row],[Attrition]]="Yes",1,0)</f>
        <v>0</v>
      </c>
    </row>
    <row r="570" spans="1:31" x14ac:dyDescent="0.25">
      <c r="A570">
        <v>42</v>
      </c>
      <c r="B570" t="s">
        <v>21</v>
      </c>
      <c r="C570" t="s">
        <v>29</v>
      </c>
      <c r="D570" t="s">
        <v>37</v>
      </c>
      <c r="E570">
        <v>8</v>
      </c>
      <c r="F570">
        <v>2</v>
      </c>
      <c r="G570" t="s">
        <v>38</v>
      </c>
      <c r="H570">
        <v>3570</v>
      </c>
      <c r="I570" t="s">
        <v>34</v>
      </c>
      <c r="J570">
        <v>1</v>
      </c>
      <c r="K570" t="s">
        <v>35</v>
      </c>
      <c r="L570" t="s">
        <v>27</v>
      </c>
      <c r="M570">
        <v>106480</v>
      </c>
      <c r="N570">
        <v>3</v>
      </c>
      <c r="O570">
        <v>13</v>
      </c>
      <c r="P570">
        <v>1</v>
      </c>
      <c r="Q570">
        <v>20</v>
      </c>
      <c r="R570">
        <v>1</v>
      </c>
      <c r="S570">
        <v>1</v>
      </c>
      <c r="T570">
        <v>0</v>
      </c>
      <c r="U570">
        <v>0</v>
      </c>
      <c r="V570">
        <f>COUNTIF(tbl_HRMaster[EmployeeID],tbl_HRMaster[[#This Row],[EmployeeID]])</f>
        <v>1</v>
      </c>
      <c r="W570">
        <f>IFERROR(INDEX(tbl_EmployeeSurvey[EnvironmentSatisfaction],MATCH(tbl_HRMaster[[#This Row],[EmployeeID]],tbl_EmployeeSurvey[EmployeeID],0)),"Not Found")</f>
        <v>1</v>
      </c>
      <c r="X570">
        <f>IFERROR(INDEX(tbl_EmployeeSurvey[JobSatisfaction],MATCH(tbl_HRMaster[[#This Row],[EmployeeID]],tbl_EmployeeSurvey[EmployeeID],0)),"Not Found")</f>
        <v>1</v>
      </c>
      <c r="Y570" s="5">
        <f>IFERROR(INDEX(tbl_EmployeeSurvey[WorkLifeBalance],MATCH(tbl_HRMaster[[#This Row],[EmployeeID]],tbl_EmployeeSurvey[EmployeeID],0)),"Not Found")</f>
        <v>3</v>
      </c>
      <c r="Z570" s="5">
        <f>IFERROR(VLOOKUP(tbl_HRMaster[[#This Row],[EmployeeID]],tbl_ManagerSurvey[[EmployeeID]:[PerformanceRating]],2,FALSE),"Not Found")</f>
        <v>3</v>
      </c>
      <c r="AA570" s="5">
        <f>IFERROR(VLOOKUP(tbl_HRMaster[[#This Row],[EmployeeID]],tbl_ManagerSurvey[[EmployeeID]:[PerformanceRating]],3,FALSE),"Not Found")</f>
        <v>3</v>
      </c>
      <c r="AB570" s="5" t="str">
        <f>IF(tbl_HRMaster[[#This Row],[Attrition]]="Yes","Left","Active")</f>
        <v>Active</v>
      </c>
      <c r="AC570" s="5" t="str">
        <f>_xlfn.IFS(tbl_HRMaster[[#This Row],[Age]]&lt;25,"Under 25",tbl_HRMaster[[#This Row],[Age]]&lt;35,"25-34",tbl_HRMaster[[#This Row],[Age]]&lt;45,"35-44",tbl_HRMaster[[#This Row],[Age]]&lt;55,"45-54",TRUE,"Above 54")</f>
        <v>35-44</v>
      </c>
      <c r="AD570" s="5" t="str">
        <f>_xlfn.IFS(
tbl_HRMaster[[#This Row],[YearsAtCompany]]&lt;2,"&lt; 2 Years",
tbl_HRMaster[[#This Row],[YearsAtCompany]]&lt;5,"2-4 Years",
tbl_HRMaster[[#This Row],[YearsAtCompany]]&lt;10,"5-9 Years",
TRUE,"10+ Years"
)</f>
        <v>&lt; 2 Years</v>
      </c>
      <c r="AE570" s="5">
        <f>IF(tbl_HRMaster[[#This Row],[Attrition]]="Yes",1,0)</f>
        <v>0</v>
      </c>
    </row>
    <row r="571" spans="1:31" x14ac:dyDescent="0.25">
      <c r="A571">
        <v>42</v>
      </c>
      <c r="B571" t="s">
        <v>21</v>
      </c>
      <c r="C571" t="s">
        <v>22</v>
      </c>
      <c r="D571" t="s">
        <v>30</v>
      </c>
      <c r="E571">
        <v>23</v>
      </c>
      <c r="F571">
        <v>4</v>
      </c>
      <c r="G571" t="s">
        <v>33</v>
      </c>
      <c r="H571">
        <v>484</v>
      </c>
      <c r="I571" t="s">
        <v>34</v>
      </c>
      <c r="J571">
        <v>1</v>
      </c>
      <c r="K571" t="s">
        <v>31</v>
      </c>
      <c r="L571" t="s">
        <v>27</v>
      </c>
      <c r="M571">
        <v>23730</v>
      </c>
      <c r="N571">
        <v>6</v>
      </c>
      <c r="O571">
        <v>14</v>
      </c>
      <c r="P571">
        <v>1</v>
      </c>
      <c r="Q571">
        <v>21</v>
      </c>
      <c r="R571">
        <v>3</v>
      </c>
      <c r="S571">
        <v>1</v>
      </c>
      <c r="T571">
        <v>0</v>
      </c>
      <c r="U571">
        <v>0</v>
      </c>
      <c r="V571">
        <f>COUNTIF(tbl_HRMaster[EmployeeID],tbl_HRMaster[[#This Row],[EmployeeID]])</f>
        <v>1</v>
      </c>
      <c r="W571">
        <f>IFERROR(INDEX(tbl_EmployeeSurvey[EnvironmentSatisfaction],MATCH(tbl_HRMaster[[#This Row],[EmployeeID]],tbl_EmployeeSurvey[EmployeeID],0)),"Not Found")</f>
        <v>4</v>
      </c>
      <c r="X571">
        <f>IFERROR(INDEX(tbl_EmployeeSurvey[JobSatisfaction],MATCH(tbl_HRMaster[[#This Row],[EmployeeID]],tbl_EmployeeSurvey[EmployeeID],0)),"Not Found")</f>
        <v>3</v>
      </c>
      <c r="Y571" s="5">
        <f>IFERROR(INDEX(tbl_EmployeeSurvey[WorkLifeBalance],MATCH(tbl_HRMaster[[#This Row],[EmployeeID]],tbl_EmployeeSurvey[EmployeeID],0)),"Not Found")</f>
        <v>3</v>
      </c>
      <c r="Z571" s="5">
        <f>IFERROR(VLOOKUP(tbl_HRMaster[[#This Row],[EmployeeID]],tbl_ManagerSurvey[[EmployeeID]:[PerformanceRating]],2,FALSE),"Not Found")</f>
        <v>4</v>
      </c>
      <c r="AA571" s="5">
        <f>IFERROR(VLOOKUP(tbl_HRMaster[[#This Row],[EmployeeID]],tbl_ManagerSurvey[[EmployeeID]:[PerformanceRating]],3,FALSE),"Not Found")</f>
        <v>3</v>
      </c>
      <c r="AB571" s="5" t="str">
        <f>IF(tbl_HRMaster[[#This Row],[Attrition]]="Yes","Left","Active")</f>
        <v>Active</v>
      </c>
      <c r="AC571" s="5" t="str">
        <f>_xlfn.IFS(tbl_HRMaster[[#This Row],[Age]]&lt;25,"Under 25",tbl_HRMaster[[#This Row],[Age]]&lt;35,"25-34",tbl_HRMaster[[#This Row],[Age]]&lt;45,"35-44",tbl_HRMaster[[#This Row],[Age]]&lt;55,"45-54",TRUE,"Above 54")</f>
        <v>35-44</v>
      </c>
      <c r="AD571" s="5" t="str">
        <f>_xlfn.IFS(
tbl_HRMaster[[#This Row],[YearsAtCompany]]&lt;2,"&lt; 2 Years",
tbl_HRMaster[[#This Row],[YearsAtCompany]]&lt;5,"2-4 Years",
tbl_HRMaster[[#This Row],[YearsAtCompany]]&lt;10,"5-9 Years",
TRUE,"10+ Years"
)</f>
        <v>&lt; 2 Years</v>
      </c>
      <c r="AE571" s="5">
        <f>IF(tbl_HRMaster[[#This Row],[Attrition]]="Yes",1,0)</f>
        <v>0</v>
      </c>
    </row>
    <row r="572" spans="1:31" x14ac:dyDescent="0.25">
      <c r="A572">
        <v>42</v>
      </c>
      <c r="B572" t="s">
        <v>21</v>
      </c>
      <c r="C572" t="s">
        <v>22</v>
      </c>
      <c r="D572" t="s">
        <v>30</v>
      </c>
      <c r="E572">
        <v>23</v>
      </c>
      <c r="F572">
        <v>4</v>
      </c>
      <c r="G572" t="s">
        <v>33</v>
      </c>
      <c r="H572">
        <v>1954</v>
      </c>
      <c r="I572" t="s">
        <v>34</v>
      </c>
      <c r="J572">
        <v>1</v>
      </c>
      <c r="K572" t="s">
        <v>31</v>
      </c>
      <c r="L572" t="s">
        <v>27</v>
      </c>
      <c r="M572">
        <v>23730</v>
      </c>
      <c r="N572">
        <v>6</v>
      </c>
      <c r="O572">
        <v>14</v>
      </c>
      <c r="P572">
        <v>1</v>
      </c>
      <c r="Q572">
        <v>21</v>
      </c>
      <c r="R572">
        <v>3</v>
      </c>
      <c r="S572">
        <v>1</v>
      </c>
      <c r="T572">
        <v>0</v>
      </c>
      <c r="U572">
        <v>0</v>
      </c>
      <c r="V572">
        <f>COUNTIF(tbl_HRMaster[EmployeeID],tbl_HRMaster[[#This Row],[EmployeeID]])</f>
        <v>1</v>
      </c>
      <c r="W572">
        <f>IFERROR(INDEX(tbl_EmployeeSurvey[EnvironmentSatisfaction],MATCH(tbl_HRMaster[[#This Row],[EmployeeID]],tbl_EmployeeSurvey[EmployeeID],0)),"Not Found")</f>
        <v>4</v>
      </c>
      <c r="X572">
        <f>IFERROR(INDEX(tbl_EmployeeSurvey[JobSatisfaction],MATCH(tbl_HRMaster[[#This Row],[EmployeeID]],tbl_EmployeeSurvey[EmployeeID],0)),"Not Found")</f>
        <v>3</v>
      </c>
      <c r="Y572" s="5">
        <f>IFERROR(INDEX(tbl_EmployeeSurvey[WorkLifeBalance],MATCH(tbl_HRMaster[[#This Row],[EmployeeID]],tbl_EmployeeSurvey[EmployeeID],0)),"Not Found")</f>
        <v>3</v>
      </c>
      <c r="Z572" s="5">
        <f>IFERROR(VLOOKUP(tbl_HRMaster[[#This Row],[EmployeeID]],tbl_ManagerSurvey[[EmployeeID]:[PerformanceRating]],2,FALSE),"Not Found")</f>
        <v>4</v>
      </c>
      <c r="AA572" s="5">
        <f>IFERROR(VLOOKUP(tbl_HRMaster[[#This Row],[EmployeeID]],tbl_ManagerSurvey[[EmployeeID]:[PerformanceRating]],3,FALSE),"Not Found")</f>
        <v>3</v>
      </c>
      <c r="AB572" s="5" t="str">
        <f>IF(tbl_HRMaster[[#This Row],[Attrition]]="Yes","Left","Active")</f>
        <v>Active</v>
      </c>
      <c r="AC572" s="5" t="str">
        <f>_xlfn.IFS(tbl_HRMaster[[#This Row],[Age]]&lt;25,"Under 25",tbl_HRMaster[[#This Row],[Age]]&lt;35,"25-34",tbl_HRMaster[[#This Row],[Age]]&lt;45,"35-44",tbl_HRMaster[[#This Row],[Age]]&lt;55,"45-54",TRUE,"Above 54")</f>
        <v>35-44</v>
      </c>
      <c r="AD572" s="5" t="str">
        <f>_xlfn.IFS(
tbl_HRMaster[[#This Row],[YearsAtCompany]]&lt;2,"&lt; 2 Years",
tbl_HRMaster[[#This Row],[YearsAtCompany]]&lt;5,"2-4 Years",
tbl_HRMaster[[#This Row],[YearsAtCompany]]&lt;10,"5-9 Years",
TRUE,"10+ Years"
)</f>
        <v>&lt; 2 Years</v>
      </c>
      <c r="AE572" s="5">
        <f>IF(tbl_HRMaster[[#This Row],[Attrition]]="Yes",1,0)</f>
        <v>0</v>
      </c>
    </row>
    <row r="573" spans="1:31" x14ac:dyDescent="0.25">
      <c r="A573">
        <v>42</v>
      </c>
      <c r="B573" t="s">
        <v>21</v>
      </c>
      <c r="C573" t="s">
        <v>22</v>
      </c>
      <c r="D573" t="s">
        <v>30</v>
      </c>
      <c r="E573">
        <v>23</v>
      </c>
      <c r="F573">
        <v>4</v>
      </c>
      <c r="G573" t="s">
        <v>33</v>
      </c>
      <c r="H573">
        <v>3424</v>
      </c>
      <c r="I573" t="s">
        <v>34</v>
      </c>
      <c r="J573">
        <v>1</v>
      </c>
      <c r="K573" t="s">
        <v>31</v>
      </c>
      <c r="L573" t="s">
        <v>27</v>
      </c>
      <c r="M573">
        <v>23730</v>
      </c>
      <c r="N573">
        <v>6</v>
      </c>
      <c r="O573">
        <v>14</v>
      </c>
      <c r="P573">
        <v>1</v>
      </c>
      <c r="Q573">
        <v>21</v>
      </c>
      <c r="R573">
        <v>3</v>
      </c>
      <c r="S573">
        <v>1</v>
      </c>
      <c r="T573">
        <v>0</v>
      </c>
      <c r="U573">
        <v>0</v>
      </c>
      <c r="V573">
        <f>COUNTIF(tbl_HRMaster[EmployeeID],tbl_HRMaster[[#This Row],[EmployeeID]])</f>
        <v>1</v>
      </c>
      <c r="W573">
        <f>IFERROR(INDEX(tbl_EmployeeSurvey[EnvironmentSatisfaction],MATCH(tbl_HRMaster[[#This Row],[EmployeeID]],tbl_EmployeeSurvey[EmployeeID],0)),"Not Found")</f>
        <v>4</v>
      </c>
      <c r="X573">
        <f>IFERROR(INDEX(tbl_EmployeeSurvey[JobSatisfaction],MATCH(tbl_HRMaster[[#This Row],[EmployeeID]],tbl_EmployeeSurvey[EmployeeID],0)),"Not Found")</f>
        <v>3</v>
      </c>
      <c r="Y573" s="5">
        <f>IFERROR(INDEX(tbl_EmployeeSurvey[WorkLifeBalance],MATCH(tbl_HRMaster[[#This Row],[EmployeeID]],tbl_EmployeeSurvey[EmployeeID],0)),"Not Found")</f>
        <v>4</v>
      </c>
      <c r="Z573" s="5">
        <f>IFERROR(VLOOKUP(tbl_HRMaster[[#This Row],[EmployeeID]],tbl_ManagerSurvey[[EmployeeID]:[PerformanceRating]],2,FALSE),"Not Found")</f>
        <v>4</v>
      </c>
      <c r="AA573" s="5">
        <f>IFERROR(VLOOKUP(tbl_HRMaster[[#This Row],[EmployeeID]],tbl_ManagerSurvey[[EmployeeID]:[PerformanceRating]],3,FALSE),"Not Found")</f>
        <v>3</v>
      </c>
      <c r="AB573" s="5" t="str">
        <f>IF(tbl_HRMaster[[#This Row],[Attrition]]="Yes","Left","Active")</f>
        <v>Active</v>
      </c>
      <c r="AC573" s="5" t="str">
        <f>_xlfn.IFS(tbl_HRMaster[[#This Row],[Age]]&lt;25,"Under 25",tbl_HRMaster[[#This Row],[Age]]&lt;35,"25-34",tbl_HRMaster[[#This Row],[Age]]&lt;45,"35-44",tbl_HRMaster[[#This Row],[Age]]&lt;55,"45-54",TRUE,"Above 54")</f>
        <v>35-44</v>
      </c>
      <c r="AD573" s="5" t="str">
        <f>_xlfn.IFS(
tbl_HRMaster[[#This Row],[YearsAtCompany]]&lt;2,"&lt; 2 Years",
tbl_HRMaster[[#This Row],[YearsAtCompany]]&lt;5,"2-4 Years",
tbl_HRMaster[[#This Row],[YearsAtCompany]]&lt;10,"5-9 Years",
TRUE,"10+ Years"
)</f>
        <v>&lt; 2 Years</v>
      </c>
      <c r="AE573" s="5">
        <f>IF(tbl_HRMaster[[#This Row],[Attrition]]="Yes",1,0)</f>
        <v>0</v>
      </c>
    </row>
    <row r="574" spans="1:31" x14ac:dyDescent="0.25">
      <c r="A574">
        <v>43</v>
      </c>
      <c r="B574" t="s">
        <v>21</v>
      </c>
      <c r="C574" t="s">
        <v>22</v>
      </c>
      <c r="D574" t="s">
        <v>30</v>
      </c>
      <c r="E574">
        <v>10</v>
      </c>
      <c r="F574">
        <v>5</v>
      </c>
      <c r="G574" t="s">
        <v>46</v>
      </c>
      <c r="H574">
        <v>232</v>
      </c>
      <c r="I574" t="s">
        <v>25</v>
      </c>
      <c r="J574">
        <v>2</v>
      </c>
      <c r="K574" t="s">
        <v>35</v>
      </c>
      <c r="L574" t="s">
        <v>41</v>
      </c>
      <c r="M574">
        <v>26830</v>
      </c>
      <c r="N574">
        <v>4</v>
      </c>
      <c r="O574">
        <v>11</v>
      </c>
      <c r="P574">
        <v>0</v>
      </c>
      <c r="Q574">
        <v>21</v>
      </c>
      <c r="R574">
        <v>3</v>
      </c>
      <c r="S574">
        <v>1</v>
      </c>
      <c r="T574">
        <v>0</v>
      </c>
      <c r="U574">
        <v>0</v>
      </c>
      <c r="V574">
        <f>COUNTIF(tbl_HRMaster[EmployeeID],tbl_HRMaster[[#This Row],[EmployeeID]])</f>
        <v>1</v>
      </c>
      <c r="W574">
        <f>IFERROR(INDEX(tbl_EmployeeSurvey[EnvironmentSatisfaction],MATCH(tbl_HRMaster[[#This Row],[EmployeeID]],tbl_EmployeeSurvey[EmployeeID],0)),"Not Found")</f>
        <v>2</v>
      </c>
      <c r="X574">
        <f>IFERROR(INDEX(tbl_EmployeeSurvey[JobSatisfaction],MATCH(tbl_HRMaster[[#This Row],[EmployeeID]],tbl_EmployeeSurvey[EmployeeID],0)),"Not Found")</f>
        <v>4</v>
      </c>
      <c r="Y574" s="5">
        <f>IFERROR(INDEX(tbl_EmployeeSurvey[WorkLifeBalance],MATCH(tbl_HRMaster[[#This Row],[EmployeeID]],tbl_EmployeeSurvey[EmployeeID],0)),"Not Found")</f>
        <v>2</v>
      </c>
      <c r="Z574" s="5">
        <f>IFERROR(VLOOKUP(tbl_HRMaster[[#This Row],[EmployeeID]],tbl_ManagerSurvey[[EmployeeID]:[PerformanceRating]],2,FALSE),"Not Found")</f>
        <v>3</v>
      </c>
      <c r="AA574" s="5">
        <f>IFERROR(VLOOKUP(tbl_HRMaster[[#This Row],[EmployeeID]],tbl_ManagerSurvey[[EmployeeID]:[PerformanceRating]],3,FALSE),"Not Found")</f>
        <v>3</v>
      </c>
      <c r="AB574" s="5" t="str">
        <f>IF(tbl_HRMaster[[#This Row],[Attrition]]="Yes","Left","Active")</f>
        <v>Active</v>
      </c>
      <c r="AC574" s="5" t="str">
        <f>_xlfn.IFS(tbl_HRMaster[[#This Row],[Age]]&lt;25,"Under 25",tbl_HRMaster[[#This Row],[Age]]&lt;35,"25-34",tbl_HRMaster[[#This Row],[Age]]&lt;45,"35-44",tbl_HRMaster[[#This Row],[Age]]&lt;55,"45-54",TRUE,"Above 54")</f>
        <v>35-44</v>
      </c>
      <c r="AD574" s="5" t="str">
        <f>_xlfn.IFS(
tbl_HRMaster[[#This Row],[YearsAtCompany]]&lt;2,"&lt; 2 Years",
tbl_HRMaster[[#This Row],[YearsAtCompany]]&lt;5,"2-4 Years",
tbl_HRMaster[[#This Row],[YearsAtCompany]]&lt;10,"5-9 Years",
TRUE,"10+ Years"
)</f>
        <v>&lt; 2 Years</v>
      </c>
      <c r="AE574" s="5">
        <f>IF(tbl_HRMaster[[#This Row],[Attrition]]="Yes",1,0)</f>
        <v>0</v>
      </c>
    </row>
    <row r="575" spans="1:31" x14ac:dyDescent="0.25">
      <c r="A575">
        <v>43</v>
      </c>
      <c r="B575" t="s">
        <v>21</v>
      </c>
      <c r="C575" t="s">
        <v>22</v>
      </c>
      <c r="D575" t="s">
        <v>30</v>
      </c>
      <c r="E575">
        <v>10</v>
      </c>
      <c r="F575">
        <v>5</v>
      </c>
      <c r="G575" t="s">
        <v>46</v>
      </c>
      <c r="H575">
        <v>1702</v>
      </c>
      <c r="I575" t="s">
        <v>25</v>
      </c>
      <c r="J575">
        <v>2</v>
      </c>
      <c r="K575" t="s">
        <v>35</v>
      </c>
      <c r="L575" t="s">
        <v>41</v>
      </c>
      <c r="M575">
        <v>26830</v>
      </c>
      <c r="N575">
        <v>4</v>
      </c>
      <c r="O575">
        <v>11</v>
      </c>
      <c r="P575">
        <v>0</v>
      </c>
      <c r="Q575">
        <v>21</v>
      </c>
      <c r="R575">
        <v>3</v>
      </c>
      <c r="S575">
        <v>1</v>
      </c>
      <c r="T575">
        <v>0</v>
      </c>
      <c r="U575">
        <v>0</v>
      </c>
      <c r="V575">
        <f>COUNTIF(tbl_HRMaster[EmployeeID],tbl_HRMaster[[#This Row],[EmployeeID]])</f>
        <v>1</v>
      </c>
      <c r="W575">
        <f>IFERROR(INDEX(tbl_EmployeeSurvey[EnvironmentSatisfaction],MATCH(tbl_HRMaster[[#This Row],[EmployeeID]],tbl_EmployeeSurvey[EmployeeID],0)),"Not Found")</f>
        <v>2</v>
      </c>
      <c r="X575">
        <f>IFERROR(INDEX(tbl_EmployeeSurvey[JobSatisfaction],MATCH(tbl_HRMaster[[#This Row],[EmployeeID]],tbl_EmployeeSurvey[EmployeeID],0)),"Not Found")</f>
        <v>4</v>
      </c>
      <c r="Y575" s="5">
        <f>IFERROR(INDEX(tbl_EmployeeSurvey[WorkLifeBalance],MATCH(tbl_HRMaster[[#This Row],[EmployeeID]],tbl_EmployeeSurvey[EmployeeID],0)),"Not Found")</f>
        <v>2</v>
      </c>
      <c r="Z575" s="5">
        <f>IFERROR(VLOOKUP(tbl_HRMaster[[#This Row],[EmployeeID]],tbl_ManagerSurvey[[EmployeeID]:[PerformanceRating]],2,FALSE),"Not Found")</f>
        <v>3</v>
      </c>
      <c r="AA575" s="5">
        <f>IFERROR(VLOOKUP(tbl_HRMaster[[#This Row],[EmployeeID]],tbl_ManagerSurvey[[EmployeeID]:[PerformanceRating]],3,FALSE),"Not Found")</f>
        <v>3</v>
      </c>
      <c r="AB575" s="5" t="str">
        <f>IF(tbl_HRMaster[[#This Row],[Attrition]]="Yes","Left","Active")</f>
        <v>Active</v>
      </c>
      <c r="AC575" s="5" t="str">
        <f>_xlfn.IFS(tbl_HRMaster[[#This Row],[Age]]&lt;25,"Under 25",tbl_HRMaster[[#This Row],[Age]]&lt;35,"25-34",tbl_HRMaster[[#This Row],[Age]]&lt;45,"35-44",tbl_HRMaster[[#This Row],[Age]]&lt;55,"45-54",TRUE,"Above 54")</f>
        <v>35-44</v>
      </c>
      <c r="AD575" s="5" t="str">
        <f>_xlfn.IFS(
tbl_HRMaster[[#This Row],[YearsAtCompany]]&lt;2,"&lt; 2 Years",
tbl_HRMaster[[#This Row],[YearsAtCompany]]&lt;5,"2-4 Years",
tbl_HRMaster[[#This Row],[YearsAtCompany]]&lt;10,"5-9 Years",
TRUE,"10+ Years"
)</f>
        <v>&lt; 2 Years</v>
      </c>
      <c r="AE575" s="5">
        <f>IF(tbl_HRMaster[[#This Row],[Attrition]]="Yes",1,0)</f>
        <v>0</v>
      </c>
    </row>
    <row r="576" spans="1:31" x14ac:dyDescent="0.25">
      <c r="A576">
        <v>43</v>
      </c>
      <c r="B576" t="s">
        <v>21</v>
      </c>
      <c r="C576" t="s">
        <v>22</v>
      </c>
      <c r="D576" t="s">
        <v>30</v>
      </c>
      <c r="E576">
        <v>10</v>
      </c>
      <c r="F576">
        <v>5</v>
      </c>
      <c r="G576" t="s">
        <v>46</v>
      </c>
      <c r="H576">
        <v>3172</v>
      </c>
      <c r="I576" t="s">
        <v>25</v>
      </c>
      <c r="J576">
        <v>2</v>
      </c>
      <c r="K576" t="s">
        <v>35</v>
      </c>
      <c r="L576" t="s">
        <v>41</v>
      </c>
      <c r="M576">
        <v>26830</v>
      </c>
      <c r="N576">
        <v>4</v>
      </c>
      <c r="O576">
        <v>11</v>
      </c>
      <c r="P576">
        <v>0</v>
      </c>
      <c r="Q576">
        <v>21</v>
      </c>
      <c r="R576">
        <v>3</v>
      </c>
      <c r="S576">
        <v>1</v>
      </c>
      <c r="T576">
        <v>0</v>
      </c>
      <c r="U576">
        <v>0</v>
      </c>
      <c r="V576">
        <f>COUNTIF(tbl_HRMaster[EmployeeID],tbl_HRMaster[[#This Row],[EmployeeID]])</f>
        <v>1</v>
      </c>
      <c r="W576">
        <f>IFERROR(INDEX(tbl_EmployeeSurvey[EnvironmentSatisfaction],MATCH(tbl_HRMaster[[#This Row],[EmployeeID]],tbl_EmployeeSurvey[EmployeeID],0)),"Not Found")</f>
        <v>2</v>
      </c>
      <c r="X576">
        <f>IFERROR(INDEX(tbl_EmployeeSurvey[JobSatisfaction],MATCH(tbl_HRMaster[[#This Row],[EmployeeID]],tbl_EmployeeSurvey[EmployeeID],0)),"Not Found")</f>
        <v>4</v>
      </c>
      <c r="Y576" s="5">
        <f>IFERROR(INDEX(tbl_EmployeeSurvey[WorkLifeBalance],MATCH(tbl_HRMaster[[#This Row],[EmployeeID]],tbl_EmployeeSurvey[EmployeeID],0)),"Not Found")</f>
        <v>2</v>
      </c>
      <c r="Z576" s="5">
        <f>IFERROR(VLOOKUP(tbl_HRMaster[[#This Row],[EmployeeID]],tbl_ManagerSurvey[[EmployeeID]:[PerformanceRating]],2,FALSE),"Not Found")</f>
        <v>3</v>
      </c>
      <c r="AA576" s="5">
        <f>IFERROR(VLOOKUP(tbl_HRMaster[[#This Row],[EmployeeID]],tbl_ManagerSurvey[[EmployeeID]:[PerformanceRating]],3,FALSE),"Not Found")</f>
        <v>3</v>
      </c>
      <c r="AB576" s="5" t="str">
        <f>IF(tbl_HRMaster[[#This Row],[Attrition]]="Yes","Left","Active")</f>
        <v>Active</v>
      </c>
      <c r="AC576" s="5" t="str">
        <f>_xlfn.IFS(tbl_HRMaster[[#This Row],[Age]]&lt;25,"Under 25",tbl_HRMaster[[#This Row],[Age]]&lt;35,"25-34",tbl_HRMaster[[#This Row],[Age]]&lt;45,"35-44",tbl_HRMaster[[#This Row],[Age]]&lt;55,"45-54",TRUE,"Above 54")</f>
        <v>35-44</v>
      </c>
      <c r="AD576" s="5" t="str">
        <f>_xlfn.IFS(
tbl_HRMaster[[#This Row],[YearsAtCompany]]&lt;2,"&lt; 2 Years",
tbl_HRMaster[[#This Row],[YearsAtCompany]]&lt;5,"2-4 Years",
tbl_HRMaster[[#This Row],[YearsAtCompany]]&lt;10,"5-9 Years",
TRUE,"10+ Years"
)</f>
        <v>&lt; 2 Years</v>
      </c>
      <c r="AE576" s="5">
        <f>IF(tbl_HRMaster[[#This Row],[Attrition]]="Yes",1,0)</f>
        <v>0</v>
      </c>
    </row>
    <row r="577" spans="1:31" x14ac:dyDescent="0.25">
      <c r="A577">
        <v>40</v>
      </c>
      <c r="B577" t="s">
        <v>28</v>
      </c>
      <c r="C577" t="s">
        <v>36</v>
      </c>
      <c r="D577" t="s">
        <v>30</v>
      </c>
      <c r="E577">
        <v>2</v>
      </c>
      <c r="F577">
        <v>4</v>
      </c>
      <c r="G577" t="s">
        <v>24</v>
      </c>
      <c r="H577">
        <v>449</v>
      </c>
      <c r="I577" t="s">
        <v>34</v>
      </c>
      <c r="J577">
        <v>1</v>
      </c>
      <c r="K577" t="s">
        <v>37</v>
      </c>
      <c r="L577" t="s">
        <v>32</v>
      </c>
      <c r="M577">
        <v>65450</v>
      </c>
      <c r="N577">
        <v>4</v>
      </c>
      <c r="O577">
        <v>15</v>
      </c>
      <c r="P577">
        <v>0</v>
      </c>
      <c r="Q577">
        <v>22</v>
      </c>
      <c r="R577">
        <v>2</v>
      </c>
      <c r="S577">
        <v>1</v>
      </c>
      <c r="T577">
        <v>0</v>
      </c>
      <c r="U577">
        <v>0</v>
      </c>
      <c r="V577">
        <f>COUNTIF(tbl_HRMaster[EmployeeID],tbl_HRMaster[[#This Row],[EmployeeID]])</f>
        <v>1</v>
      </c>
      <c r="W577">
        <f>IFERROR(INDEX(tbl_EmployeeSurvey[EnvironmentSatisfaction],MATCH(tbl_HRMaster[[#This Row],[EmployeeID]],tbl_EmployeeSurvey[EmployeeID],0)),"Not Found")</f>
        <v>2</v>
      </c>
      <c r="X577">
        <f>IFERROR(INDEX(tbl_EmployeeSurvey[JobSatisfaction],MATCH(tbl_HRMaster[[#This Row],[EmployeeID]],tbl_EmployeeSurvey[EmployeeID],0)),"Not Found")</f>
        <v>2</v>
      </c>
      <c r="Y577" s="5">
        <f>IFERROR(INDEX(tbl_EmployeeSurvey[WorkLifeBalance],MATCH(tbl_HRMaster[[#This Row],[EmployeeID]],tbl_EmployeeSurvey[EmployeeID],0)),"Not Found")</f>
        <v>2</v>
      </c>
      <c r="Z577" s="5">
        <f>IFERROR(VLOOKUP(tbl_HRMaster[[#This Row],[EmployeeID]],tbl_ManagerSurvey[[EmployeeID]:[PerformanceRating]],2,FALSE),"Not Found")</f>
        <v>3</v>
      </c>
      <c r="AA577" s="5">
        <f>IFERROR(VLOOKUP(tbl_HRMaster[[#This Row],[EmployeeID]],tbl_ManagerSurvey[[EmployeeID]:[PerformanceRating]],3,FALSE),"Not Found")</f>
        <v>3</v>
      </c>
      <c r="AB577" s="5" t="str">
        <f>IF(tbl_HRMaster[[#This Row],[Attrition]]="Yes","Left","Active")</f>
        <v>Left</v>
      </c>
      <c r="AC577" s="5" t="str">
        <f>_xlfn.IFS(tbl_HRMaster[[#This Row],[Age]]&lt;25,"Under 25",tbl_HRMaster[[#This Row],[Age]]&lt;35,"25-34",tbl_HRMaster[[#This Row],[Age]]&lt;45,"35-44",tbl_HRMaster[[#This Row],[Age]]&lt;55,"45-54",TRUE,"Above 54")</f>
        <v>35-44</v>
      </c>
      <c r="AD577" s="5" t="str">
        <f>_xlfn.IFS(
tbl_HRMaster[[#This Row],[YearsAtCompany]]&lt;2,"&lt; 2 Years",
tbl_HRMaster[[#This Row],[YearsAtCompany]]&lt;5,"2-4 Years",
tbl_HRMaster[[#This Row],[YearsAtCompany]]&lt;10,"5-9 Years",
TRUE,"10+ Years"
)</f>
        <v>&lt; 2 Years</v>
      </c>
      <c r="AE577" s="5">
        <f>IF(tbl_HRMaster[[#This Row],[Attrition]]="Yes",1,0)</f>
        <v>1</v>
      </c>
    </row>
    <row r="578" spans="1:31" x14ac:dyDescent="0.25">
      <c r="A578">
        <v>40</v>
      </c>
      <c r="B578" t="s">
        <v>28</v>
      </c>
      <c r="C578" t="s">
        <v>36</v>
      </c>
      <c r="D578" t="s">
        <v>30</v>
      </c>
      <c r="E578">
        <v>2</v>
      </c>
      <c r="F578">
        <v>4</v>
      </c>
      <c r="G578" t="s">
        <v>24</v>
      </c>
      <c r="H578">
        <v>1919</v>
      </c>
      <c r="I578" t="s">
        <v>34</v>
      </c>
      <c r="J578">
        <v>1</v>
      </c>
      <c r="K578" t="s">
        <v>37</v>
      </c>
      <c r="L578" t="s">
        <v>32</v>
      </c>
      <c r="M578">
        <v>65450</v>
      </c>
      <c r="N578">
        <v>4</v>
      </c>
      <c r="O578">
        <v>15</v>
      </c>
      <c r="P578">
        <v>0</v>
      </c>
      <c r="Q578">
        <v>22</v>
      </c>
      <c r="R578">
        <v>2</v>
      </c>
      <c r="S578">
        <v>1</v>
      </c>
      <c r="T578">
        <v>0</v>
      </c>
      <c r="U578">
        <v>0</v>
      </c>
      <c r="V578">
        <f>COUNTIF(tbl_HRMaster[EmployeeID],tbl_HRMaster[[#This Row],[EmployeeID]])</f>
        <v>1</v>
      </c>
      <c r="W578">
        <f>IFERROR(INDEX(tbl_EmployeeSurvey[EnvironmentSatisfaction],MATCH(tbl_HRMaster[[#This Row],[EmployeeID]],tbl_EmployeeSurvey[EmployeeID],0)),"Not Found")</f>
        <v>2</v>
      </c>
      <c r="X578">
        <f>IFERROR(INDEX(tbl_EmployeeSurvey[JobSatisfaction],MATCH(tbl_HRMaster[[#This Row],[EmployeeID]],tbl_EmployeeSurvey[EmployeeID],0)),"Not Found")</f>
        <v>2</v>
      </c>
      <c r="Y578" s="5">
        <f>IFERROR(INDEX(tbl_EmployeeSurvey[WorkLifeBalance],MATCH(tbl_HRMaster[[#This Row],[EmployeeID]],tbl_EmployeeSurvey[EmployeeID],0)),"Not Found")</f>
        <v>2</v>
      </c>
      <c r="Z578" s="5">
        <f>IFERROR(VLOOKUP(tbl_HRMaster[[#This Row],[EmployeeID]],tbl_ManagerSurvey[[EmployeeID]:[PerformanceRating]],2,FALSE),"Not Found")</f>
        <v>3</v>
      </c>
      <c r="AA578" s="5">
        <f>IFERROR(VLOOKUP(tbl_HRMaster[[#This Row],[EmployeeID]],tbl_ManagerSurvey[[EmployeeID]:[PerformanceRating]],3,FALSE),"Not Found")</f>
        <v>3</v>
      </c>
      <c r="AB578" s="5" t="str">
        <f>IF(tbl_HRMaster[[#This Row],[Attrition]]="Yes","Left","Active")</f>
        <v>Left</v>
      </c>
      <c r="AC578" s="5" t="str">
        <f>_xlfn.IFS(tbl_HRMaster[[#This Row],[Age]]&lt;25,"Under 25",tbl_HRMaster[[#This Row],[Age]]&lt;35,"25-34",tbl_HRMaster[[#This Row],[Age]]&lt;45,"35-44",tbl_HRMaster[[#This Row],[Age]]&lt;55,"45-54",TRUE,"Above 54")</f>
        <v>35-44</v>
      </c>
      <c r="AD578" s="5" t="str">
        <f>_xlfn.IFS(
tbl_HRMaster[[#This Row],[YearsAtCompany]]&lt;2,"&lt; 2 Years",
tbl_HRMaster[[#This Row],[YearsAtCompany]]&lt;5,"2-4 Years",
tbl_HRMaster[[#This Row],[YearsAtCompany]]&lt;10,"5-9 Years",
TRUE,"10+ Years"
)</f>
        <v>&lt; 2 Years</v>
      </c>
      <c r="AE578" s="5">
        <f>IF(tbl_HRMaster[[#This Row],[Attrition]]="Yes",1,0)</f>
        <v>1</v>
      </c>
    </row>
    <row r="579" spans="1:31" x14ac:dyDescent="0.25">
      <c r="A579">
        <v>40</v>
      </c>
      <c r="B579" t="s">
        <v>28</v>
      </c>
      <c r="C579" t="s">
        <v>36</v>
      </c>
      <c r="D579" t="s">
        <v>30</v>
      </c>
      <c r="E579">
        <v>2</v>
      </c>
      <c r="F579">
        <v>4</v>
      </c>
      <c r="G579" t="s">
        <v>24</v>
      </c>
      <c r="H579">
        <v>3389</v>
      </c>
      <c r="I579" t="s">
        <v>34</v>
      </c>
      <c r="J579">
        <v>1</v>
      </c>
      <c r="K579" t="s">
        <v>37</v>
      </c>
      <c r="L579" t="s">
        <v>32</v>
      </c>
      <c r="M579">
        <v>65450</v>
      </c>
      <c r="N579">
        <v>4</v>
      </c>
      <c r="O579">
        <v>15</v>
      </c>
      <c r="P579">
        <v>0</v>
      </c>
      <c r="Q579">
        <v>22</v>
      </c>
      <c r="R579">
        <v>2</v>
      </c>
      <c r="S579">
        <v>1</v>
      </c>
      <c r="T579">
        <v>0</v>
      </c>
      <c r="U579">
        <v>0</v>
      </c>
      <c r="V579">
        <f>COUNTIF(tbl_HRMaster[EmployeeID],tbl_HRMaster[[#This Row],[EmployeeID]])</f>
        <v>1</v>
      </c>
      <c r="W579">
        <f>IFERROR(INDEX(tbl_EmployeeSurvey[EnvironmentSatisfaction],MATCH(tbl_HRMaster[[#This Row],[EmployeeID]],tbl_EmployeeSurvey[EmployeeID],0)),"Not Found")</f>
        <v>2</v>
      </c>
      <c r="X579">
        <f>IFERROR(INDEX(tbl_EmployeeSurvey[JobSatisfaction],MATCH(tbl_HRMaster[[#This Row],[EmployeeID]],tbl_EmployeeSurvey[EmployeeID],0)),"Not Found")</f>
        <v>2</v>
      </c>
      <c r="Y579" s="5">
        <f>IFERROR(INDEX(tbl_EmployeeSurvey[WorkLifeBalance],MATCH(tbl_HRMaster[[#This Row],[EmployeeID]],tbl_EmployeeSurvey[EmployeeID],0)),"Not Found")</f>
        <v>2</v>
      </c>
      <c r="Z579" s="5">
        <f>IFERROR(VLOOKUP(tbl_HRMaster[[#This Row],[EmployeeID]],tbl_ManagerSurvey[[EmployeeID]:[PerformanceRating]],2,FALSE),"Not Found")</f>
        <v>3</v>
      </c>
      <c r="AA579" s="5">
        <f>IFERROR(VLOOKUP(tbl_HRMaster[[#This Row],[EmployeeID]],tbl_ManagerSurvey[[EmployeeID]:[PerformanceRating]],3,FALSE),"Not Found")</f>
        <v>3</v>
      </c>
      <c r="AB579" s="5" t="str">
        <f>IF(tbl_HRMaster[[#This Row],[Attrition]]="Yes","Left","Active")</f>
        <v>Left</v>
      </c>
      <c r="AC579" s="5" t="str">
        <f>_xlfn.IFS(tbl_HRMaster[[#This Row],[Age]]&lt;25,"Under 25",tbl_HRMaster[[#This Row],[Age]]&lt;35,"25-34",tbl_HRMaster[[#This Row],[Age]]&lt;45,"35-44",tbl_HRMaster[[#This Row],[Age]]&lt;55,"45-54",TRUE,"Above 54")</f>
        <v>35-44</v>
      </c>
      <c r="AD579" s="5" t="str">
        <f>_xlfn.IFS(
tbl_HRMaster[[#This Row],[YearsAtCompany]]&lt;2,"&lt; 2 Years",
tbl_HRMaster[[#This Row],[YearsAtCompany]]&lt;5,"2-4 Years",
tbl_HRMaster[[#This Row],[YearsAtCompany]]&lt;10,"5-9 Years",
TRUE,"10+ Years"
)</f>
        <v>&lt; 2 Years</v>
      </c>
      <c r="AE579" s="5">
        <f>IF(tbl_HRMaster[[#This Row],[Attrition]]="Yes",1,0)</f>
        <v>1</v>
      </c>
    </row>
    <row r="580" spans="1:31" x14ac:dyDescent="0.25">
      <c r="A580">
        <v>48</v>
      </c>
      <c r="B580" t="s">
        <v>28</v>
      </c>
      <c r="C580" t="s">
        <v>22</v>
      </c>
      <c r="D580" t="s">
        <v>30</v>
      </c>
      <c r="E580">
        <v>2</v>
      </c>
      <c r="F580">
        <v>4</v>
      </c>
      <c r="G580" t="s">
        <v>46</v>
      </c>
      <c r="H580">
        <v>1263</v>
      </c>
      <c r="I580" t="s">
        <v>25</v>
      </c>
      <c r="J580">
        <v>1</v>
      </c>
      <c r="K580" t="s">
        <v>35</v>
      </c>
      <c r="L580" t="s">
        <v>32</v>
      </c>
      <c r="M580">
        <v>45910</v>
      </c>
      <c r="N580">
        <v>9</v>
      </c>
      <c r="O580">
        <v>16</v>
      </c>
      <c r="P580">
        <v>0</v>
      </c>
      <c r="Q580">
        <v>23</v>
      </c>
      <c r="R580">
        <v>6</v>
      </c>
      <c r="S580">
        <v>1</v>
      </c>
      <c r="T580">
        <v>0</v>
      </c>
      <c r="U580">
        <v>0</v>
      </c>
      <c r="V580">
        <f>COUNTIF(tbl_HRMaster[EmployeeID],tbl_HRMaster[[#This Row],[EmployeeID]])</f>
        <v>1</v>
      </c>
      <c r="W580">
        <f>IFERROR(INDEX(tbl_EmployeeSurvey[EnvironmentSatisfaction],MATCH(tbl_HRMaster[[#This Row],[EmployeeID]],tbl_EmployeeSurvey[EmployeeID],0)),"Not Found")</f>
        <v>1</v>
      </c>
      <c r="X580">
        <f>IFERROR(INDEX(tbl_EmployeeSurvey[JobSatisfaction],MATCH(tbl_HRMaster[[#This Row],[EmployeeID]],tbl_EmployeeSurvey[EmployeeID],0)),"Not Found")</f>
        <v>3</v>
      </c>
      <c r="Y580" s="5">
        <f>IFERROR(INDEX(tbl_EmployeeSurvey[WorkLifeBalance],MATCH(tbl_HRMaster[[#This Row],[EmployeeID]],tbl_EmployeeSurvey[EmployeeID],0)),"Not Found")</f>
        <v>3</v>
      </c>
      <c r="Z580" s="5">
        <f>IFERROR(VLOOKUP(tbl_HRMaster[[#This Row],[EmployeeID]],tbl_ManagerSurvey[[EmployeeID]:[PerformanceRating]],2,FALSE),"Not Found")</f>
        <v>1</v>
      </c>
      <c r="AA580" s="5">
        <f>IFERROR(VLOOKUP(tbl_HRMaster[[#This Row],[EmployeeID]],tbl_ManagerSurvey[[EmployeeID]:[PerformanceRating]],3,FALSE),"Not Found")</f>
        <v>3</v>
      </c>
      <c r="AB580" s="5" t="str">
        <f>IF(tbl_HRMaster[[#This Row],[Attrition]]="Yes","Left","Active")</f>
        <v>Left</v>
      </c>
      <c r="AC580" s="5" t="str">
        <f>_xlfn.IFS(tbl_HRMaster[[#This Row],[Age]]&lt;25,"Under 25",tbl_HRMaster[[#This Row],[Age]]&lt;35,"25-34",tbl_HRMaster[[#This Row],[Age]]&lt;45,"35-44",tbl_HRMaster[[#This Row],[Age]]&lt;55,"45-54",TRUE,"Above 54")</f>
        <v>45-54</v>
      </c>
      <c r="AD580" s="5" t="str">
        <f>_xlfn.IFS(
tbl_HRMaster[[#This Row],[YearsAtCompany]]&lt;2,"&lt; 2 Years",
tbl_HRMaster[[#This Row],[YearsAtCompany]]&lt;5,"2-4 Years",
tbl_HRMaster[[#This Row],[YearsAtCompany]]&lt;10,"5-9 Years",
TRUE,"10+ Years"
)</f>
        <v>&lt; 2 Years</v>
      </c>
      <c r="AE580" s="5">
        <f>IF(tbl_HRMaster[[#This Row],[Attrition]]="Yes",1,0)</f>
        <v>1</v>
      </c>
    </row>
    <row r="581" spans="1:31" x14ac:dyDescent="0.25">
      <c r="A581">
        <v>48</v>
      </c>
      <c r="B581" t="s">
        <v>28</v>
      </c>
      <c r="C581" t="s">
        <v>22</v>
      </c>
      <c r="D581" t="s">
        <v>30</v>
      </c>
      <c r="E581">
        <v>2</v>
      </c>
      <c r="F581">
        <v>4</v>
      </c>
      <c r="G581" t="s">
        <v>46</v>
      </c>
      <c r="H581">
        <v>2733</v>
      </c>
      <c r="I581" t="s">
        <v>25</v>
      </c>
      <c r="J581">
        <v>1</v>
      </c>
      <c r="K581" t="s">
        <v>35</v>
      </c>
      <c r="L581" t="s">
        <v>32</v>
      </c>
      <c r="M581">
        <v>45910</v>
      </c>
      <c r="N581">
        <v>9</v>
      </c>
      <c r="O581">
        <v>16</v>
      </c>
      <c r="P581">
        <v>0</v>
      </c>
      <c r="Q581">
        <v>23</v>
      </c>
      <c r="R581">
        <v>6</v>
      </c>
      <c r="S581">
        <v>1</v>
      </c>
      <c r="T581">
        <v>0</v>
      </c>
      <c r="U581">
        <v>0</v>
      </c>
      <c r="V581">
        <f>COUNTIF(tbl_HRMaster[EmployeeID],tbl_HRMaster[[#This Row],[EmployeeID]])</f>
        <v>1</v>
      </c>
      <c r="W581">
        <f>IFERROR(INDEX(tbl_EmployeeSurvey[EnvironmentSatisfaction],MATCH(tbl_HRMaster[[#This Row],[EmployeeID]],tbl_EmployeeSurvey[EmployeeID],0)),"Not Found")</f>
        <v>1</v>
      </c>
      <c r="X581">
        <f>IFERROR(INDEX(tbl_EmployeeSurvey[JobSatisfaction],MATCH(tbl_HRMaster[[#This Row],[EmployeeID]],tbl_EmployeeSurvey[EmployeeID],0)),"Not Found")</f>
        <v>3</v>
      </c>
      <c r="Y581" s="5">
        <f>IFERROR(INDEX(tbl_EmployeeSurvey[WorkLifeBalance],MATCH(tbl_HRMaster[[#This Row],[EmployeeID]],tbl_EmployeeSurvey[EmployeeID],0)),"Not Found")</f>
        <v>3</v>
      </c>
      <c r="Z581" s="5">
        <f>IFERROR(VLOOKUP(tbl_HRMaster[[#This Row],[EmployeeID]],tbl_ManagerSurvey[[EmployeeID]:[PerformanceRating]],2,FALSE),"Not Found")</f>
        <v>1</v>
      </c>
      <c r="AA581" s="5">
        <f>IFERROR(VLOOKUP(tbl_HRMaster[[#This Row],[EmployeeID]],tbl_ManagerSurvey[[EmployeeID]:[PerformanceRating]],3,FALSE),"Not Found")</f>
        <v>3</v>
      </c>
      <c r="AB581" s="5" t="str">
        <f>IF(tbl_HRMaster[[#This Row],[Attrition]]="Yes","Left","Active")</f>
        <v>Left</v>
      </c>
      <c r="AC581" s="5" t="str">
        <f>_xlfn.IFS(tbl_HRMaster[[#This Row],[Age]]&lt;25,"Under 25",tbl_HRMaster[[#This Row],[Age]]&lt;35,"25-34",tbl_HRMaster[[#This Row],[Age]]&lt;45,"35-44",tbl_HRMaster[[#This Row],[Age]]&lt;55,"45-54",TRUE,"Above 54")</f>
        <v>45-54</v>
      </c>
      <c r="AD581" s="5" t="str">
        <f>_xlfn.IFS(
tbl_HRMaster[[#This Row],[YearsAtCompany]]&lt;2,"&lt; 2 Years",
tbl_HRMaster[[#This Row],[YearsAtCompany]]&lt;5,"2-4 Years",
tbl_HRMaster[[#This Row],[YearsAtCompany]]&lt;10,"5-9 Years",
TRUE,"10+ Years"
)</f>
        <v>&lt; 2 Years</v>
      </c>
      <c r="AE581" s="5">
        <f>IF(tbl_HRMaster[[#This Row],[Attrition]]="Yes",1,0)</f>
        <v>1</v>
      </c>
    </row>
    <row r="582" spans="1:31" x14ac:dyDescent="0.25">
      <c r="A582">
        <v>48</v>
      </c>
      <c r="B582" t="s">
        <v>28</v>
      </c>
      <c r="C582" t="s">
        <v>22</v>
      </c>
      <c r="D582" t="s">
        <v>30</v>
      </c>
      <c r="E582">
        <v>2</v>
      </c>
      <c r="F582">
        <v>4</v>
      </c>
      <c r="G582" t="s">
        <v>46</v>
      </c>
      <c r="H582">
        <v>4203</v>
      </c>
      <c r="I582" t="s">
        <v>25</v>
      </c>
      <c r="J582">
        <v>1</v>
      </c>
      <c r="K582" t="s">
        <v>35</v>
      </c>
      <c r="L582" t="s">
        <v>32</v>
      </c>
      <c r="M582">
        <v>45910</v>
      </c>
      <c r="N582">
        <v>9</v>
      </c>
      <c r="O582">
        <v>16</v>
      </c>
      <c r="P582">
        <v>0</v>
      </c>
      <c r="Q582">
        <v>23</v>
      </c>
      <c r="R582">
        <v>6</v>
      </c>
      <c r="S582">
        <v>1</v>
      </c>
      <c r="T582">
        <v>0</v>
      </c>
      <c r="U582">
        <v>0</v>
      </c>
      <c r="V582">
        <f>COUNTIF(tbl_HRMaster[EmployeeID],tbl_HRMaster[[#This Row],[EmployeeID]])</f>
        <v>1</v>
      </c>
      <c r="W582">
        <f>IFERROR(INDEX(tbl_EmployeeSurvey[EnvironmentSatisfaction],MATCH(tbl_HRMaster[[#This Row],[EmployeeID]],tbl_EmployeeSurvey[EmployeeID],0)),"Not Found")</f>
        <v>1</v>
      </c>
      <c r="X582">
        <f>IFERROR(INDEX(tbl_EmployeeSurvey[JobSatisfaction],MATCH(tbl_HRMaster[[#This Row],[EmployeeID]],tbl_EmployeeSurvey[EmployeeID],0)),"Not Found")</f>
        <v>3</v>
      </c>
      <c r="Y582" s="5">
        <f>IFERROR(INDEX(tbl_EmployeeSurvey[WorkLifeBalance],MATCH(tbl_HRMaster[[#This Row],[EmployeeID]],tbl_EmployeeSurvey[EmployeeID],0)),"Not Found")</f>
        <v>3</v>
      </c>
      <c r="Z582" s="5">
        <f>IFERROR(VLOOKUP(tbl_HRMaster[[#This Row],[EmployeeID]],tbl_ManagerSurvey[[EmployeeID]:[PerformanceRating]],2,FALSE),"Not Found")</f>
        <v>1</v>
      </c>
      <c r="AA582" s="5">
        <f>IFERROR(VLOOKUP(tbl_HRMaster[[#This Row],[EmployeeID]],tbl_ManagerSurvey[[EmployeeID]:[PerformanceRating]],3,FALSE),"Not Found")</f>
        <v>3</v>
      </c>
      <c r="AB582" s="5" t="str">
        <f>IF(tbl_HRMaster[[#This Row],[Attrition]]="Yes","Left","Active")</f>
        <v>Left</v>
      </c>
      <c r="AC582" s="5" t="str">
        <f>_xlfn.IFS(tbl_HRMaster[[#This Row],[Age]]&lt;25,"Under 25",tbl_HRMaster[[#This Row],[Age]]&lt;35,"25-34",tbl_HRMaster[[#This Row],[Age]]&lt;45,"35-44",tbl_HRMaster[[#This Row],[Age]]&lt;55,"45-54",TRUE,"Above 54")</f>
        <v>45-54</v>
      </c>
      <c r="AD582" s="5" t="str">
        <f>_xlfn.IFS(
tbl_HRMaster[[#This Row],[YearsAtCompany]]&lt;2,"&lt; 2 Years",
tbl_HRMaster[[#This Row],[YearsAtCompany]]&lt;5,"2-4 Years",
tbl_HRMaster[[#This Row],[YearsAtCompany]]&lt;10,"5-9 Years",
TRUE,"10+ Years"
)</f>
        <v>&lt; 2 Years</v>
      </c>
      <c r="AE582" s="5">
        <f>IF(tbl_HRMaster[[#This Row],[Attrition]]="Yes",1,0)</f>
        <v>1</v>
      </c>
    </row>
    <row r="583" spans="1:31" x14ac:dyDescent="0.25">
      <c r="A583">
        <v>49</v>
      </c>
      <c r="B583" t="s">
        <v>21</v>
      </c>
      <c r="C583" t="s">
        <v>22</v>
      </c>
      <c r="D583" t="s">
        <v>23</v>
      </c>
      <c r="E583">
        <v>14</v>
      </c>
      <c r="F583">
        <v>4</v>
      </c>
      <c r="G583" t="s">
        <v>24</v>
      </c>
      <c r="H583">
        <v>642</v>
      </c>
      <c r="I583" t="s">
        <v>34</v>
      </c>
      <c r="J583">
        <v>2</v>
      </c>
      <c r="K583" t="s">
        <v>31</v>
      </c>
      <c r="L583" t="s">
        <v>27</v>
      </c>
      <c r="M583">
        <v>62300</v>
      </c>
      <c r="N583">
        <v>2</v>
      </c>
      <c r="O583">
        <v>14</v>
      </c>
      <c r="P583">
        <v>0</v>
      </c>
      <c r="Q583">
        <v>23</v>
      </c>
      <c r="R583">
        <v>2</v>
      </c>
      <c r="S583">
        <v>1</v>
      </c>
      <c r="T583">
        <v>0</v>
      </c>
      <c r="U583">
        <v>0</v>
      </c>
      <c r="V583">
        <f>COUNTIF(tbl_HRMaster[EmployeeID],tbl_HRMaster[[#This Row],[EmployeeID]])</f>
        <v>1</v>
      </c>
      <c r="W583">
        <f>IFERROR(INDEX(tbl_EmployeeSurvey[EnvironmentSatisfaction],MATCH(tbl_HRMaster[[#This Row],[EmployeeID]],tbl_EmployeeSurvey[EmployeeID],0)),"Not Found")</f>
        <v>1</v>
      </c>
      <c r="X583">
        <f>IFERROR(INDEX(tbl_EmployeeSurvey[JobSatisfaction],MATCH(tbl_HRMaster[[#This Row],[EmployeeID]],tbl_EmployeeSurvey[EmployeeID],0)),"Not Found")</f>
        <v>3</v>
      </c>
      <c r="Y583" s="5">
        <f>IFERROR(INDEX(tbl_EmployeeSurvey[WorkLifeBalance],MATCH(tbl_HRMaster[[#This Row],[EmployeeID]],tbl_EmployeeSurvey[EmployeeID],0)),"Not Found")</f>
        <v>4</v>
      </c>
      <c r="Z583" s="5">
        <f>IFERROR(VLOOKUP(tbl_HRMaster[[#This Row],[EmployeeID]],tbl_ManagerSurvey[[EmployeeID]:[PerformanceRating]],2,FALSE),"Not Found")</f>
        <v>2</v>
      </c>
      <c r="AA583" s="5">
        <f>IFERROR(VLOOKUP(tbl_HRMaster[[#This Row],[EmployeeID]],tbl_ManagerSurvey[[EmployeeID]:[PerformanceRating]],3,FALSE),"Not Found")</f>
        <v>3</v>
      </c>
      <c r="AB583" s="5" t="str">
        <f>IF(tbl_HRMaster[[#This Row],[Attrition]]="Yes","Left","Active")</f>
        <v>Active</v>
      </c>
      <c r="AC583" s="5" t="str">
        <f>_xlfn.IFS(tbl_HRMaster[[#This Row],[Age]]&lt;25,"Under 25",tbl_HRMaster[[#This Row],[Age]]&lt;35,"25-34",tbl_HRMaster[[#This Row],[Age]]&lt;45,"35-44",tbl_HRMaster[[#This Row],[Age]]&lt;55,"45-54",TRUE,"Above 54")</f>
        <v>45-54</v>
      </c>
      <c r="AD583" s="5" t="str">
        <f>_xlfn.IFS(
tbl_HRMaster[[#This Row],[YearsAtCompany]]&lt;2,"&lt; 2 Years",
tbl_HRMaster[[#This Row],[YearsAtCompany]]&lt;5,"2-4 Years",
tbl_HRMaster[[#This Row],[YearsAtCompany]]&lt;10,"5-9 Years",
TRUE,"10+ Years"
)</f>
        <v>&lt; 2 Years</v>
      </c>
      <c r="AE583" s="5">
        <f>IF(tbl_HRMaster[[#This Row],[Attrition]]="Yes",1,0)</f>
        <v>0</v>
      </c>
    </row>
    <row r="584" spans="1:31" x14ac:dyDescent="0.25">
      <c r="A584">
        <v>49</v>
      </c>
      <c r="B584" t="s">
        <v>21</v>
      </c>
      <c r="C584" t="s">
        <v>22</v>
      </c>
      <c r="D584" t="s">
        <v>23</v>
      </c>
      <c r="E584">
        <v>14</v>
      </c>
      <c r="F584">
        <v>4</v>
      </c>
      <c r="G584" t="s">
        <v>24</v>
      </c>
      <c r="H584">
        <v>2112</v>
      </c>
      <c r="I584" t="s">
        <v>34</v>
      </c>
      <c r="J584">
        <v>2</v>
      </c>
      <c r="K584" t="s">
        <v>31</v>
      </c>
      <c r="L584" t="s">
        <v>27</v>
      </c>
      <c r="M584">
        <v>62300</v>
      </c>
      <c r="N584">
        <v>2</v>
      </c>
      <c r="O584">
        <v>14</v>
      </c>
      <c r="P584">
        <v>0</v>
      </c>
      <c r="Q584">
        <v>23</v>
      </c>
      <c r="R584">
        <v>2</v>
      </c>
      <c r="S584">
        <v>1</v>
      </c>
      <c r="T584">
        <v>0</v>
      </c>
      <c r="U584">
        <v>0</v>
      </c>
      <c r="V584">
        <f>COUNTIF(tbl_HRMaster[EmployeeID],tbl_HRMaster[[#This Row],[EmployeeID]])</f>
        <v>1</v>
      </c>
      <c r="W584">
        <f>IFERROR(INDEX(tbl_EmployeeSurvey[EnvironmentSatisfaction],MATCH(tbl_HRMaster[[#This Row],[EmployeeID]],tbl_EmployeeSurvey[EmployeeID],0)),"Not Found")</f>
        <v>1</v>
      </c>
      <c r="X584">
        <f>IFERROR(INDEX(tbl_EmployeeSurvey[JobSatisfaction],MATCH(tbl_HRMaster[[#This Row],[EmployeeID]],tbl_EmployeeSurvey[EmployeeID],0)),"Not Found")</f>
        <v>3</v>
      </c>
      <c r="Y584" s="5">
        <f>IFERROR(INDEX(tbl_EmployeeSurvey[WorkLifeBalance],MATCH(tbl_HRMaster[[#This Row],[EmployeeID]],tbl_EmployeeSurvey[EmployeeID],0)),"Not Found")</f>
        <v>4</v>
      </c>
      <c r="Z584" s="5">
        <f>IFERROR(VLOOKUP(tbl_HRMaster[[#This Row],[EmployeeID]],tbl_ManagerSurvey[[EmployeeID]:[PerformanceRating]],2,FALSE),"Not Found")</f>
        <v>2</v>
      </c>
      <c r="AA584" s="5">
        <f>IFERROR(VLOOKUP(tbl_HRMaster[[#This Row],[EmployeeID]],tbl_ManagerSurvey[[EmployeeID]:[PerformanceRating]],3,FALSE),"Not Found")</f>
        <v>3</v>
      </c>
      <c r="AB584" s="5" t="str">
        <f>IF(tbl_HRMaster[[#This Row],[Attrition]]="Yes","Left","Active")</f>
        <v>Active</v>
      </c>
      <c r="AC584" s="5" t="str">
        <f>_xlfn.IFS(tbl_HRMaster[[#This Row],[Age]]&lt;25,"Under 25",tbl_HRMaster[[#This Row],[Age]]&lt;35,"25-34",tbl_HRMaster[[#This Row],[Age]]&lt;45,"35-44",tbl_HRMaster[[#This Row],[Age]]&lt;55,"45-54",TRUE,"Above 54")</f>
        <v>45-54</v>
      </c>
      <c r="AD584" s="5" t="str">
        <f>_xlfn.IFS(
tbl_HRMaster[[#This Row],[YearsAtCompany]]&lt;2,"&lt; 2 Years",
tbl_HRMaster[[#This Row],[YearsAtCompany]]&lt;5,"2-4 Years",
tbl_HRMaster[[#This Row],[YearsAtCompany]]&lt;10,"5-9 Years",
TRUE,"10+ Years"
)</f>
        <v>&lt; 2 Years</v>
      </c>
      <c r="AE584" s="5">
        <f>IF(tbl_HRMaster[[#This Row],[Attrition]]="Yes",1,0)</f>
        <v>0</v>
      </c>
    </row>
    <row r="585" spans="1:31" x14ac:dyDescent="0.25">
      <c r="A585">
        <v>49</v>
      </c>
      <c r="B585" t="s">
        <v>21</v>
      </c>
      <c r="C585" t="s">
        <v>22</v>
      </c>
      <c r="D585" t="s">
        <v>23</v>
      </c>
      <c r="E585">
        <v>14</v>
      </c>
      <c r="F585">
        <v>4</v>
      </c>
      <c r="G585" t="s">
        <v>24</v>
      </c>
      <c r="H585">
        <v>3582</v>
      </c>
      <c r="I585" t="s">
        <v>34</v>
      </c>
      <c r="J585">
        <v>2</v>
      </c>
      <c r="K585" t="s">
        <v>31</v>
      </c>
      <c r="L585" t="s">
        <v>27</v>
      </c>
      <c r="M585">
        <v>62300</v>
      </c>
      <c r="N585">
        <v>2</v>
      </c>
      <c r="O585">
        <v>14</v>
      </c>
      <c r="P585">
        <v>0</v>
      </c>
      <c r="Q585">
        <v>23</v>
      </c>
      <c r="R585">
        <v>2</v>
      </c>
      <c r="S585">
        <v>1</v>
      </c>
      <c r="T585">
        <v>0</v>
      </c>
      <c r="U585">
        <v>0</v>
      </c>
      <c r="V585">
        <f>COUNTIF(tbl_HRMaster[EmployeeID],tbl_HRMaster[[#This Row],[EmployeeID]])</f>
        <v>1</v>
      </c>
      <c r="W585">
        <f>IFERROR(INDEX(tbl_EmployeeSurvey[EnvironmentSatisfaction],MATCH(tbl_HRMaster[[#This Row],[EmployeeID]],tbl_EmployeeSurvey[EmployeeID],0)),"Not Found")</f>
        <v>1</v>
      </c>
      <c r="X585">
        <f>IFERROR(INDEX(tbl_EmployeeSurvey[JobSatisfaction],MATCH(tbl_HRMaster[[#This Row],[EmployeeID]],tbl_EmployeeSurvey[EmployeeID],0)),"Not Found")</f>
        <v>3</v>
      </c>
      <c r="Y585" s="5">
        <f>IFERROR(INDEX(tbl_EmployeeSurvey[WorkLifeBalance],MATCH(tbl_HRMaster[[#This Row],[EmployeeID]],tbl_EmployeeSurvey[EmployeeID],0)),"Not Found")</f>
        <v>4</v>
      </c>
      <c r="Z585" s="5">
        <f>IFERROR(VLOOKUP(tbl_HRMaster[[#This Row],[EmployeeID]],tbl_ManagerSurvey[[EmployeeID]:[PerformanceRating]],2,FALSE),"Not Found")</f>
        <v>2</v>
      </c>
      <c r="AA585" s="5">
        <f>IFERROR(VLOOKUP(tbl_HRMaster[[#This Row],[EmployeeID]],tbl_ManagerSurvey[[EmployeeID]:[PerformanceRating]],3,FALSE),"Not Found")</f>
        <v>3</v>
      </c>
      <c r="AB585" s="5" t="str">
        <f>IF(tbl_HRMaster[[#This Row],[Attrition]]="Yes","Left","Active")</f>
        <v>Active</v>
      </c>
      <c r="AC585" s="5" t="str">
        <f>_xlfn.IFS(tbl_HRMaster[[#This Row],[Age]]&lt;25,"Under 25",tbl_HRMaster[[#This Row],[Age]]&lt;35,"25-34",tbl_HRMaster[[#This Row],[Age]]&lt;45,"35-44",tbl_HRMaster[[#This Row],[Age]]&lt;55,"45-54",TRUE,"Above 54")</f>
        <v>45-54</v>
      </c>
      <c r="AD585" s="5" t="str">
        <f>_xlfn.IFS(
tbl_HRMaster[[#This Row],[YearsAtCompany]]&lt;2,"&lt; 2 Years",
tbl_HRMaster[[#This Row],[YearsAtCompany]]&lt;5,"2-4 Years",
tbl_HRMaster[[#This Row],[YearsAtCompany]]&lt;10,"5-9 Years",
TRUE,"10+ Years"
)</f>
        <v>&lt; 2 Years</v>
      </c>
      <c r="AE585" s="5">
        <f>IF(tbl_HRMaster[[#This Row],[Attrition]]="Yes",1,0)</f>
        <v>0</v>
      </c>
    </row>
    <row r="586" spans="1:31" x14ac:dyDescent="0.25">
      <c r="A586">
        <v>42</v>
      </c>
      <c r="B586" t="s">
        <v>21</v>
      </c>
      <c r="C586" t="s">
        <v>22</v>
      </c>
      <c r="D586" t="s">
        <v>30</v>
      </c>
      <c r="E586">
        <v>8</v>
      </c>
      <c r="F586">
        <v>2</v>
      </c>
      <c r="G586" t="s">
        <v>24</v>
      </c>
      <c r="H586">
        <v>872</v>
      </c>
      <c r="I586" t="s">
        <v>25</v>
      </c>
      <c r="J586">
        <v>5</v>
      </c>
      <c r="K586" t="s">
        <v>44</v>
      </c>
      <c r="L586" t="s">
        <v>32</v>
      </c>
      <c r="M586">
        <v>40140</v>
      </c>
      <c r="N586">
        <v>8</v>
      </c>
      <c r="O586">
        <v>13</v>
      </c>
      <c r="P586">
        <v>1</v>
      </c>
      <c r="Q586">
        <v>24</v>
      </c>
      <c r="R586">
        <v>3</v>
      </c>
      <c r="S586">
        <v>1</v>
      </c>
      <c r="T586">
        <v>0</v>
      </c>
      <c r="U586">
        <v>1</v>
      </c>
      <c r="V586">
        <f>COUNTIF(tbl_HRMaster[EmployeeID],tbl_HRMaster[[#This Row],[EmployeeID]])</f>
        <v>1</v>
      </c>
      <c r="W586">
        <f>IFERROR(INDEX(tbl_EmployeeSurvey[EnvironmentSatisfaction],MATCH(tbl_HRMaster[[#This Row],[EmployeeID]],tbl_EmployeeSurvey[EmployeeID],0)),"Not Found")</f>
        <v>4</v>
      </c>
      <c r="X586">
        <f>IFERROR(INDEX(tbl_EmployeeSurvey[JobSatisfaction],MATCH(tbl_HRMaster[[#This Row],[EmployeeID]],tbl_EmployeeSurvey[EmployeeID],0)),"Not Found")</f>
        <v>4</v>
      </c>
      <c r="Y586" s="5">
        <f>IFERROR(INDEX(tbl_EmployeeSurvey[WorkLifeBalance],MATCH(tbl_HRMaster[[#This Row],[EmployeeID]],tbl_EmployeeSurvey[EmployeeID],0)),"Not Found")</f>
        <v>3</v>
      </c>
      <c r="Z586" s="5">
        <f>IFERROR(VLOOKUP(tbl_HRMaster[[#This Row],[EmployeeID]],tbl_ManagerSurvey[[EmployeeID]:[PerformanceRating]],2,FALSE),"Not Found")</f>
        <v>3</v>
      </c>
      <c r="AA586" s="5">
        <f>IFERROR(VLOOKUP(tbl_HRMaster[[#This Row],[EmployeeID]],tbl_ManagerSurvey[[EmployeeID]:[PerformanceRating]],3,FALSE),"Not Found")</f>
        <v>3</v>
      </c>
      <c r="AB586" s="5" t="str">
        <f>IF(tbl_HRMaster[[#This Row],[Attrition]]="Yes","Left","Active")</f>
        <v>Active</v>
      </c>
      <c r="AC586" s="5" t="str">
        <f>_xlfn.IFS(tbl_HRMaster[[#This Row],[Age]]&lt;25,"Under 25",tbl_HRMaster[[#This Row],[Age]]&lt;35,"25-34",tbl_HRMaster[[#This Row],[Age]]&lt;45,"35-44",tbl_HRMaster[[#This Row],[Age]]&lt;55,"45-54",TRUE,"Above 54")</f>
        <v>35-44</v>
      </c>
      <c r="AD586" s="5" t="str">
        <f>_xlfn.IFS(
tbl_HRMaster[[#This Row],[YearsAtCompany]]&lt;2,"&lt; 2 Years",
tbl_HRMaster[[#This Row],[YearsAtCompany]]&lt;5,"2-4 Years",
tbl_HRMaster[[#This Row],[YearsAtCompany]]&lt;10,"5-9 Years",
TRUE,"10+ Years"
)</f>
        <v>&lt; 2 Years</v>
      </c>
      <c r="AE586" s="5">
        <f>IF(tbl_HRMaster[[#This Row],[Attrition]]="Yes",1,0)</f>
        <v>0</v>
      </c>
    </row>
    <row r="587" spans="1:31" x14ac:dyDescent="0.25">
      <c r="A587">
        <v>42</v>
      </c>
      <c r="B587" t="s">
        <v>21</v>
      </c>
      <c r="C587" t="s">
        <v>22</v>
      </c>
      <c r="D587" t="s">
        <v>30</v>
      </c>
      <c r="E587">
        <v>8</v>
      </c>
      <c r="F587">
        <v>2</v>
      </c>
      <c r="G587" t="s">
        <v>24</v>
      </c>
      <c r="H587">
        <v>2342</v>
      </c>
      <c r="I587" t="s">
        <v>25</v>
      </c>
      <c r="J587">
        <v>5</v>
      </c>
      <c r="K587" t="s">
        <v>44</v>
      </c>
      <c r="L587" t="s">
        <v>32</v>
      </c>
      <c r="M587">
        <v>40140</v>
      </c>
      <c r="N587">
        <v>8</v>
      </c>
      <c r="O587">
        <v>13</v>
      </c>
      <c r="P587">
        <v>1</v>
      </c>
      <c r="Q587">
        <v>24</v>
      </c>
      <c r="R587">
        <v>3</v>
      </c>
      <c r="S587">
        <v>1</v>
      </c>
      <c r="T587">
        <v>0</v>
      </c>
      <c r="U587">
        <v>1</v>
      </c>
      <c r="V587">
        <f>COUNTIF(tbl_HRMaster[EmployeeID],tbl_HRMaster[[#This Row],[EmployeeID]])</f>
        <v>1</v>
      </c>
      <c r="W587">
        <f>IFERROR(INDEX(tbl_EmployeeSurvey[EnvironmentSatisfaction],MATCH(tbl_HRMaster[[#This Row],[EmployeeID]],tbl_EmployeeSurvey[EmployeeID],0)),"Not Found")</f>
        <v>4</v>
      </c>
      <c r="X587">
        <f>IFERROR(INDEX(tbl_EmployeeSurvey[JobSatisfaction],MATCH(tbl_HRMaster[[#This Row],[EmployeeID]],tbl_EmployeeSurvey[EmployeeID],0)),"Not Found")</f>
        <v>4</v>
      </c>
      <c r="Y587" s="5">
        <f>IFERROR(INDEX(tbl_EmployeeSurvey[WorkLifeBalance],MATCH(tbl_HRMaster[[#This Row],[EmployeeID]],tbl_EmployeeSurvey[EmployeeID],0)),"Not Found")</f>
        <v>3</v>
      </c>
      <c r="Z587" s="5">
        <f>IFERROR(VLOOKUP(tbl_HRMaster[[#This Row],[EmployeeID]],tbl_ManagerSurvey[[EmployeeID]:[PerformanceRating]],2,FALSE),"Not Found")</f>
        <v>3</v>
      </c>
      <c r="AA587" s="5">
        <f>IFERROR(VLOOKUP(tbl_HRMaster[[#This Row],[EmployeeID]],tbl_ManagerSurvey[[EmployeeID]:[PerformanceRating]],3,FALSE),"Not Found")</f>
        <v>3</v>
      </c>
      <c r="AB587" s="5" t="str">
        <f>IF(tbl_HRMaster[[#This Row],[Attrition]]="Yes","Left","Active")</f>
        <v>Active</v>
      </c>
      <c r="AC587" s="5" t="str">
        <f>_xlfn.IFS(tbl_HRMaster[[#This Row],[Age]]&lt;25,"Under 25",tbl_HRMaster[[#This Row],[Age]]&lt;35,"25-34",tbl_HRMaster[[#This Row],[Age]]&lt;45,"35-44",tbl_HRMaster[[#This Row],[Age]]&lt;55,"45-54",TRUE,"Above 54")</f>
        <v>35-44</v>
      </c>
      <c r="AD587" s="5" t="str">
        <f>_xlfn.IFS(
tbl_HRMaster[[#This Row],[YearsAtCompany]]&lt;2,"&lt; 2 Years",
tbl_HRMaster[[#This Row],[YearsAtCompany]]&lt;5,"2-4 Years",
tbl_HRMaster[[#This Row],[YearsAtCompany]]&lt;10,"5-9 Years",
TRUE,"10+ Years"
)</f>
        <v>&lt; 2 Years</v>
      </c>
      <c r="AE587" s="5">
        <f>IF(tbl_HRMaster[[#This Row],[Attrition]]="Yes",1,0)</f>
        <v>0</v>
      </c>
    </row>
    <row r="588" spans="1:31" x14ac:dyDescent="0.25">
      <c r="A588">
        <v>42</v>
      </c>
      <c r="B588" t="s">
        <v>21</v>
      </c>
      <c r="C588" t="s">
        <v>22</v>
      </c>
      <c r="D588" t="s">
        <v>30</v>
      </c>
      <c r="E588">
        <v>8</v>
      </c>
      <c r="F588">
        <v>2</v>
      </c>
      <c r="G588" t="s">
        <v>24</v>
      </c>
      <c r="H588">
        <v>3812</v>
      </c>
      <c r="I588" t="s">
        <v>25</v>
      </c>
      <c r="J588">
        <v>5</v>
      </c>
      <c r="K588" t="s">
        <v>44</v>
      </c>
      <c r="L588" t="s">
        <v>32</v>
      </c>
      <c r="M588">
        <v>40140</v>
      </c>
      <c r="N588">
        <v>8</v>
      </c>
      <c r="O588">
        <v>13</v>
      </c>
      <c r="P588">
        <v>1</v>
      </c>
      <c r="Q588">
        <v>24</v>
      </c>
      <c r="R588">
        <v>3</v>
      </c>
      <c r="S588">
        <v>1</v>
      </c>
      <c r="T588">
        <v>0</v>
      </c>
      <c r="U588">
        <v>1</v>
      </c>
      <c r="V588">
        <f>COUNTIF(tbl_HRMaster[EmployeeID],tbl_HRMaster[[#This Row],[EmployeeID]])</f>
        <v>1</v>
      </c>
      <c r="W588">
        <f>IFERROR(INDEX(tbl_EmployeeSurvey[EnvironmentSatisfaction],MATCH(tbl_HRMaster[[#This Row],[EmployeeID]],tbl_EmployeeSurvey[EmployeeID],0)),"Not Found")</f>
        <v>4</v>
      </c>
      <c r="X588">
        <f>IFERROR(INDEX(tbl_EmployeeSurvey[JobSatisfaction],MATCH(tbl_HRMaster[[#This Row],[EmployeeID]],tbl_EmployeeSurvey[EmployeeID],0)),"Not Found")</f>
        <v>4</v>
      </c>
      <c r="Y588" s="5">
        <f>IFERROR(INDEX(tbl_EmployeeSurvey[WorkLifeBalance],MATCH(tbl_HRMaster[[#This Row],[EmployeeID]],tbl_EmployeeSurvey[EmployeeID],0)),"Not Found")</f>
        <v>3</v>
      </c>
      <c r="Z588" s="5">
        <f>IFERROR(VLOOKUP(tbl_HRMaster[[#This Row],[EmployeeID]],tbl_ManagerSurvey[[EmployeeID]:[PerformanceRating]],2,FALSE),"Not Found")</f>
        <v>3</v>
      </c>
      <c r="AA588" s="5">
        <f>IFERROR(VLOOKUP(tbl_HRMaster[[#This Row],[EmployeeID]],tbl_ManagerSurvey[[EmployeeID]:[PerformanceRating]],3,FALSE),"Not Found")</f>
        <v>3</v>
      </c>
      <c r="AB588" s="5" t="str">
        <f>IF(tbl_HRMaster[[#This Row],[Attrition]]="Yes","Left","Active")</f>
        <v>Active</v>
      </c>
      <c r="AC588" s="5" t="str">
        <f>_xlfn.IFS(tbl_HRMaster[[#This Row],[Age]]&lt;25,"Under 25",tbl_HRMaster[[#This Row],[Age]]&lt;35,"25-34",tbl_HRMaster[[#This Row],[Age]]&lt;45,"35-44",tbl_HRMaster[[#This Row],[Age]]&lt;55,"45-54",TRUE,"Above 54")</f>
        <v>35-44</v>
      </c>
      <c r="AD588" s="5" t="str">
        <f>_xlfn.IFS(
tbl_HRMaster[[#This Row],[YearsAtCompany]]&lt;2,"&lt; 2 Years",
tbl_HRMaster[[#This Row],[YearsAtCompany]]&lt;5,"2-4 Years",
tbl_HRMaster[[#This Row],[YearsAtCompany]]&lt;10,"5-9 Years",
TRUE,"10+ Years"
)</f>
        <v>&lt; 2 Years</v>
      </c>
      <c r="AE588" s="5">
        <f>IF(tbl_HRMaster[[#This Row],[Attrition]]="Yes",1,0)</f>
        <v>0</v>
      </c>
    </row>
    <row r="589" spans="1:31" x14ac:dyDescent="0.25">
      <c r="A589">
        <v>45</v>
      </c>
      <c r="B589" t="s">
        <v>21</v>
      </c>
      <c r="C589" t="s">
        <v>22</v>
      </c>
      <c r="D589" t="s">
        <v>30</v>
      </c>
      <c r="E589">
        <v>1</v>
      </c>
      <c r="F589">
        <v>2</v>
      </c>
      <c r="G589" t="s">
        <v>38</v>
      </c>
      <c r="H589">
        <v>1280</v>
      </c>
      <c r="I589" t="s">
        <v>25</v>
      </c>
      <c r="J589">
        <v>1</v>
      </c>
      <c r="K589" t="s">
        <v>35</v>
      </c>
      <c r="L589" t="s">
        <v>41</v>
      </c>
      <c r="M589">
        <v>70830</v>
      </c>
      <c r="N589">
        <v>2</v>
      </c>
      <c r="O589">
        <v>12</v>
      </c>
      <c r="P589">
        <v>1</v>
      </c>
      <c r="Q589">
        <v>25</v>
      </c>
      <c r="R589">
        <v>5</v>
      </c>
      <c r="S589">
        <v>1</v>
      </c>
      <c r="T589">
        <v>0</v>
      </c>
      <c r="U589">
        <v>0</v>
      </c>
      <c r="V589">
        <f>COUNTIF(tbl_HRMaster[EmployeeID],tbl_HRMaster[[#This Row],[EmployeeID]])</f>
        <v>1</v>
      </c>
      <c r="W589">
        <f>IFERROR(INDEX(tbl_EmployeeSurvey[EnvironmentSatisfaction],MATCH(tbl_HRMaster[[#This Row],[EmployeeID]],tbl_EmployeeSurvey[EmployeeID],0)),"Not Found")</f>
        <v>2</v>
      </c>
      <c r="X589">
        <f>IFERROR(INDEX(tbl_EmployeeSurvey[JobSatisfaction],MATCH(tbl_HRMaster[[#This Row],[EmployeeID]],tbl_EmployeeSurvey[EmployeeID],0)),"Not Found")</f>
        <v>1</v>
      </c>
      <c r="Y589" s="5">
        <f>IFERROR(INDEX(tbl_EmployeeSurvey[WorkLifeBalance],MATCH(tbl_HRMaster[[#This Row],[EmployeeID]],tbl_EmployeeSurvey[EmployeeID],0)),"Not Found")</f>
        <v>3</v>
      </c>
      <c r="Z589" s="5">
        <f>IFERROR(VLOOKUP(tbl_HRMaster[[#This Row],[EmployeeID]],tbl_ManagerSurvey[[EmployeeID]:[PerformanceRating]],2,FALSE),"Not Found")</f>
        <v>3</v>
      </c>
      <c r="AA589" s="5">
        <f>IFERROR(VLOOKUP(tbl_HRMaster[[#This Row],[EmployeeID]],tbl_ManagerSurvey[[EmployeeID]:[PerformanceRating]],3,FALSE),"Not Found")</f>
        <v>3</v>
      </c>
      <c r="AB589" s="5" t="str">
        <f>IF(tbl_HRMaster[[#This Row],[Attrition]]="Yes","Left","Active")</f>
        <v>Active</v>
      </c>
      <c r="AC589" s="5" t="str">
        <f>_xlfn.IFS(tbl_HRMaster[[#This Row],[Age]]&lt;25,"Under 25",tbl_HRMaster[[#This Row],[Age]]&lt;35,"25-34",tbl_HRMaster[[#This Row],[Age]]&lt;45,"35-44",tbl_HRMaster[[#This Row],[Age]]&lt;55,"45-54",TRUE,"Above 54")</f>
        <v>45-54</v>
      </c>
      <c r="AD589" s="5" t="str">
        <f>_xlfn.IFS(
tbl_HRMaster[[#This Row],[YearsAtCompany]]&lt;2,"&lt; 2 Years",
tbl_HRMaster[[#This Row],[YearsAtCompany]]&lt;5,"2-4 Years",
tbl_HRMaster[[#This Row],[YearsAtCompany]]&lt;10,"5-9 Years",
TRUE,"10+ Years"
)</f>
        <v>&lt; 2 Years</v>
      </c>
      <c r="AE589" s="5">
        <f>IF(tbl_HRMaster[[#This Row],[Attrition]]="Yes",1,0)</f>
        <v>0</v>
      </c>
    </row>
    <row r="590" spans="1:31" x14ac:dyDescent="0.25">
      <c r="A590">
        <v>45</v>
      </c>
      <c r="B590" t="s">
        <v>21</v>
      </c>
      <c r="C590" t="s">
        <v>22</v>
      </c>
      <c r="D590" t="s">
        <v>30</v>
      </c>
      <c r="E590">
        <v>1</v>
      </c>
      <c r="F590">
        <v>2</v>
      </c>
      <c r="G590" t="s">
        <v>38</v>
      </c>
      <c r="H590">
        <v>2750</v>
      </c>
      <c r="I590" t="s">
        <v>25</v>
      </c>
      <c r="J590">
        <v>1</v>
      </c>
      <c r="K590" t="s">
        <v>35</v>
      </c>
      <c r="L590" t="s">
        <v>41</v>
      </c>
      <c r="M590">
        <v>70830</v>
      </c>
      <c r="N590">
        <v>2</v>
      </c>
      <c r="O590">
        <v>12</v>
      </c>
      <c r="P590">
        <v>1</v>
      </c>
      <c r="Q590">
        <v>25</v>
      </c>
      <c r="R590">
        <v>5</v>
      </c>
      <c r="S590">
        <v>1</v>
      </c>
      <c r="T590">
        <v>0</v>
      </c>
      <c r="U590">
        <v>0</v>
      </c>
      <c r="V590">
        <f>COUNTIF(tbl_HRMaster[EmployeeID],tbl_HRMaster[[#This Row],[EmployeeID]])</f>
        <v>1</v>
      </c>
      <c r="W590">
        <f>IFERROR(INDEX(tbl_EmployeeSurvey[EnvironmentSatisfaction],MATCH(tbl_HRMaster[[#This Row],[EmployeeID]],tbl_EmployeeSurvey[EmployeeID],0)),"Not Found")</f>
        <v>2</v>
      </c>
      <c r="X590">
        <f>IFERROR(INDEX(tbl_EmployeeSurvey[JobSatisfaction],MATCH(tbl_HRMaster[[#This Row],[EmployeeID]],tbl_EmployeeSurvey[EmployeeID],0)),"Not Found")</f>
        <v>1</v>
      </c>
      <c r="Y590" s="5">
        <f>IFERROR(INDEX(tbl_EmployeeSurvey[WorkLifeBalance],MATCH(tbl_HRMaster[[#This Row],[EmployeeID]],tbl_EmployeeSurvey[EmployeeID],0)),"Not Found")</f>
        <v>3</v>
      </c>
      <c r="Z590" s="5">
        <f>IFERROR(VLOOKUP(tbl_HRMaster[[#This Row],[EmployeeID]],tbl_ManagerSurvey[[EmployeeID]:[PerformanceRating]],2,FALSE),"Not Found")</f>
        <v>3</v>
      </c>
      <c r="AA590" s="5">
        <f>IFERROR(VLOOKUP(tbl_HRMaster[[#This Row],[EmployeeID]],tbl_ManagerSurvey[[EmployeeID]:[PerformanceRating]],3,FALSE),"Not Found")</f>
        <v>3</v>
      </c>
      <c r="AB590" s="5" t="str">
        <f>IF(tbl_HRMaster[[#This Row],[Attrition]]="Yes","Left","Active")</f>
        <v>Active</v>
      </c>
      <c r="AC590" s="5" t="str">
        <f>_xlfn.IFS(tbl_HRMaster[[#This Row],[Age]]&lt;25,"Under 25",tbl_HRMaster[[#This Row],[Age]]&lt;35,"25-34",tbl_HRMaster[[#This Row],[Age]]&lt;45,"35-44",tbl_HRMaster[[#This Row],[Age]]&lt;55,"45-54",TRUE,"Above 54")</f>
        <v>45-54</v>
      </c>
      <c r="AD590" s="5" t="str">
        <f>_xlfn.IFS(
tbl_HRMaster[[#This Row],[YearsAtCompany]]&lt;2,"&lt; 2 Years",
tbl_HRMaster[[#This Row],[YearsAtCompany]]&lt;5,"2-4 Years",
tbl_HRMaster[[#This Row],[YearsAtCompany]]&lt;10,"5-9 Years",
TRUE,"10+ Years"
)</f>
        <v>&lt; 2 Years</v>
      </c>
      <c r="AE590" s="5">
        <f>IF(tbl_HRMaster[[#This Row],[Attrition]]="Yes",1,0)</f>
        <v>0</v>
      </c>
    </row>
    <row r="591" spans="1:31" x14ac:dyDescent="0.25">
      <c r="A591">
        <v>45</v>
      </c>
      <c r="B591" t="s">
        <v>21</v>
      </c>
      <c r="C591" t="s">
        <v>22</v>
      </c>
      <c r="D591" t="s">
        <v>30</v>
      </c>
      <c r="E591">
        <v>1</v>
      </c>
      <c r="F591">
        <v>2</v>
      </c>
      <c r="G591" t="s">
        <v>38</v>
      </c>
      <c r="H591">
        <v>4220</v>
      </c>
      <c r="I591" t="s">
        <v>25</v>
      </c>
      <c r="J591">
        <v>1</v>
      </c>
      <c r="K591" t="s">
        <v>35</v>
      </c>
      <c r="L591" t="s">
        <v>41</v>
      </c>
      <c r="M591">
        <v>70830</v>
      </c>
      <c r="N591">
        <v>2</v>
      </c>
      <c r="O591">
        <v>12</v>
      </c>
      <c r="P591">
        <v>1</v>
      </c>
      <c r="Q591">
        <v>25</v>
      </c>
      <c r="R591">
        <v>5</v>
      </c>
      <c r="S591">
        <v>1</v>
      </c>
      <c r="T591">
        <v>0</v>
      </c>
      <c r="U591">
        <v>0</v>
      </c>
      <c r="V591">
        <f>COUNTIF(tbl_HRMaster[EmployeeID],tbl_HRMaster[[#This Row],[EmployeeID]])</f>
        <v>1</v>
      </c>
      <c r="W591">
        <f>IFERROR(INDEX(tbl_EmployeeSurvey[EnvironmentSatisfaction],MATCH(tbl_HRMaster[[#This Row],[EmployeeID]],tbl_EmployeeSurvey[EmployeeID],0)),"Not Found")</f>
        <v>2</v>
      </c>
      <c r="X591">
        <f>IFERROR(INDEX(tbl_EmployeeSurvey[JobSatisfaction],MATCH(tbl_HRMaster[[#This Row],[EmployeeID]],tbl_EmployeeSurvey[EmployeeID],0)),"Not Found")</f>
        <v>3</v>
      </c>
      <c r="Y591" s="5">
        <f>IFERROR(INDEX(tbl_EmployeeSurvey[WorkLifeBalance],MATCH(tbl_HRMaster[[#This Row],[EmployeeID]],tbl_EmployeeSurvey[EmployeeID],0)),"Not Found")</f>
        <v>3</v>
      </c>
      <c r="Z591" s="5">
        <f>IFERROR(VLOOKUP(tbl_HRMaster[[#This Row],[EmployeeID]],tbl_ManagerSurvey[[EmployeeID]:[PerformanceRating]],2,FALSE),"Not Found")</f>
        <v>3</v>
      </c>
      <c r="AA591" s="5">
        <f>IFERROR(VLOOKUP(tbl_HRMaster[[#This Row],[EmployeeID]],tbl_ManagerSurvey[[EmployeeID]:[PerformanceRating]],3,FALSE),"Not Found")</f>
        <v>3</v>
      </c>
      <c r="AB591" s="5" t="str">
        <f>IF(tbl_HRMaster[[#This Row],[Attrition]]="Yes","Left","Active")</f>
        <v>Active</v>
      </c>
      <c r="AC591" s="5" t="str">
        <f>_xlfn.IFS(tbl_HRMaster[[#This Row],[Age]]&lt;25,"Under 25",tbl_HRMaster[[#This Row],[Age]]&lt;35,"25-34",tbl_HRMaster[[#This Row],[Age]]&lt;45,"35-44",tbl_HRMaster[[#This Row],[Age]]&lt;55,"45-54",TRUE,"Above 54")</f>
        <v>45-54</v>
      </c>
      <c r="AD591" s="5" t="str">
        <f>_xlfn.IFS(
tbl_HRMaster[[#This Row],[YearsAtCompany]]&lt;2,"&lt; 2 Years",
tbl_HRMaster[[#This Row],[YearsAtCompany]]&lt;5,"2-4 Years",
tbl_HRMaster[[#This Row],[YearsAtCompany]]&lt;10,"5-9 Years",
TRUE,"10+ Years"
)</f>
        <v>&lt; 2 Years</v>
      </c>
      <c r="AE591" s="5">
        <f>IF(tbl_HRMaster[[#This Row],[Attrition]]="Yes",1,0)</f>
        <v>0</v>
      </c>
    </row>
    <row r="592" spans="1:31" x14ac:dyDescent="0.25">
      <c r="A592">
        <v>48</v>
      </c>
      <c r="B592" t="s">
        <v>21</v>
      </c>
      <c r="C592" t="s">
        <v>22</v>
      </c>
      <c r="D592" t="s">
        <v>23</v>
      </c>
      <c r="E592">
        <v>1</v>
      </c>
      <c r="F592">
        <v>1</v>
      </c>
      <c r="G592" t="s">
        <v>45</v>
      </c>
      <c r="H592">
        <v>647</v>
      </c>
      <c r="I592" t="s">
        <v>34</v>
      </c>
      <c r="J592">
        <v>2</v>
      </c>
      <c r="K592" t="s">
        <v>42</v>
      </c>
      <c r="L592" t="s">
        <v>32</v>
      </c>
      <c r="M592">
        <v>74060</v>
      </c>
      <c r="N592">
        <v>6</v>
      </c>
      <c r="O592">
        <v>14</v>
      </c>
      <c r="P592">
        <v>2</v>
      </c>
      <c r="Q592">
        <v>25</v>
      </c>
      <c r="R592">
        <v>2</v>
      </c>
      <c r="S592">
        <v>1</v>
      </c>
      <c r="T592">
        <v>0</v>
      </c>
      <c r="U592">
        <v>0</v>
      </c>
      <c r="V592">
        <f>COUNTIF(tbl_HRMaster[EmployeeID],tbl_HRMaster[[#This Row],[EmployeeID]])</f>
        <v>1</v>
      </c>
      <c r="W592">
        <f>IFERROR(INDEX(tbl_EmployeeSurvey[EnvironmentSatisfaction],MATCH(tbl_HRMaster[[#This Row],[EmployeeID]],tbl_EmployeeSurvey[EmployeeID],0)),"Not Found")</f>
        <v>4</v>
      </c>
      <c r="X592">
        <f>IFERROR(INDEX(tbl_EmployeeSurvey[JobSatisfaction],MATCH(tbl_HRMaster[[#This Row],[EmployeeID]],tbl_EmployeeSurvey[EmployeeID],0)),"Not Found")</f>
        <v>4</v>
      </c>
      <c r="Y592" s="5">
        <f>IFERROR(INDEX(tbl_EmployeeSurvey[WorkLifeBalance],MATCH(tbl_HRMaster[[#This Row],[EmployeeID]],tbl_EmployeeSurvey[EmployeeID],0)),"Not Found")</f>
        <v>4</v>
      </c>
      <c r="Z592" s="5">
        <f>IFERROR(VLOOKUP(tbl_HRMaster[[#This Row],[EmployeeID]],tbl_ManagerSurvey[[EmployeeID]:[PerformanceRating]],2,FALSE),"Not Found")</f>
        <v>3</v>
      </c>
      <c r="AA592" s="5">
        <f>IFERROR(VLOOKUP(tbl_HRMaster[[#This Row],[EmployeeID]],tbl_ManagerSurvey[[EmployeeID]:[PerformanceRating]],3,FALSE),"Not Found")</f>
        <v>3</v>
      </c>
      <c r="AB592" s="5" t="str">
        <f>IF(tbl_HRMaster[[#This Row],[Attrition]]="Yes","Left","Active")</f>
        <v>Active</v>
      </c>
      <c r="AC592" s="5" t="str">
        <f>_xlfn.IFS(tbl_HRMaster[[#This Row],[Age]]&lt;25,"Under 25",tbl_HRMaster[[#This Row],[Age]]&lt;35,"25-34",tbl_HRMaster[[#This Row],[Age]]&lt;45,"35-44",tbl_HRMaster[[#This Row],[Age]]&lt;55,"45-54",TRUE,"Above 54")</f>
        <v>45-54</v>
      </c>
      <c r="AD592" s="5" t="str">
        <f>_xlfn.IFS(
tbl_HRMaster[[#This Row],[YearsAtCompany]]&lt;2,"&lt; 2 Years",
tbl_HRMaster[[#This Row],[YearsAtCompany]]&lt;5,"2-4 Years",
tbl_HRMaster[[#This Row],[YearsAtCompany]]&lt;10,"5-9 Years",
TRUE,"10+ Years"
)</f>
        <v>&lt; 2 Years</v>
      </c>
      <c r="AE592" s="5">
        <f>IF(tbl_HRMaster[[#This Row],[Attrition]]="Yes",1,0)</f>
        <v>0</v>
      </c>
    </row>
    <row r="593" spans="1:31" x14ac:dyDescent="0.25">
      <c r="A593">
        <v>48</v>
      </c>
      <c r="B593" t="s">
        <v>21</v>
      </c>
      <c r="C593" t="s">
        <v>22</v>
      </c>
      <c r="D593" t="s">
        <v>23</v>
      </c>
      <c r="E593">
        <v>1</v>
      </c>
      <c r="F593">
        <v>1</v>
      </c>
      <c r="G593" t="s">
        <v>45</v>
      </c>
      <c r="H593">
        <v>2117</v>
      </c>
      <c r="I593" t="s">
        <v>34</v>
      </c>
      <c r="J593">
        <v>2</v>
      </c>
      <c r="K593" t="s">
        <v>42</v>
      </c>
      <c r="L593" t="s">
        <v>32</v>
      </c>
      <c r="M593">
        <v>74060</v>
      </c>
      <c r="N593">
        <v>6</v>
      </c>
      <c r="O593">
        <v>14</v>
      </c>
      <c r="P593">
        <v>2</v>
      </c>
      <c r="Q593">
        <v>25</v>
      </c>
      <c r="R593">
        <v>2</v>
      </c>
      <c r="S593">
        <v>1</v>
      </c>
      <c r="T593">
        <v>0</v>
      </c>
      <c r="U593">
        <v>0</v>
      </c>
      <c r="V593">
        <f>COUNTIF(tbl_HRMaster[EmployeeID],tbl_HRMaster[[#This Row],[EmployeeID]])</f>
        <v>1</v>
      </c>
      <c r="W593">
        <f>IFERROR(INDEX(tbl_EmployeeSurvey[EnvironmentSatisfaction],MATCH(tbl_HRMaster[[#This Row],[EmployeeID]],tbl_EmployeeSurvey[EmployeeID],0)),"Not Found")</f>
        <v>4</v>
      </c>
      <c r="X593">
        <f>IFERROR(INDEX(tbl_EmployeeSurvey[JobSatisfaction],MATCH(tbl_HRMaster[[#This Row],[EmployeeID]],tbl_EmployeeSurvey[EmployeeID],0)),"Not Found")</f>
        <v>4</v>
      </c>
      <c r="Y593" s="5">
        <f>IFERROR(INDEX(tbl_EmployeeSurvey[WorkLifeBalance],MATCH(tbl_HRMaster[[#This Row],[EmployeeID]],tbl_EmployeeSurvey[EmployeeID],0)),"Not Found")</f>
        <v>4</v>
      </c>
      <c r="Z593" s="5">
        <f>IFERROR(VLOOKUP(tbl_HRMaster[[#This Row],[EmployeeID]],tbl_ManagerSurvey[[EmployeeID]:[PerformanceRating]],2,FALSE),"Not Found")</f>
        <v>3</v>
      </c>
      <c r="AA593" s="5">
        <f>IFERROR(VLOOKUP(tbl_HRMaster[[#This Row],[EmployeeID]],tbl_ManagerSurvey[[EmployeeID]:[PerformanceRating]],3,FALSE),"Not Found")</f>
        <v>3</v>
      </c>
      <c r="AB593" s="5" t="str">
        <f>IF(tbl_HRMaster[[#This Row],[Attrition]]="Yes","Left","Active")</f>
        <v>Active</v>
      </c>
      <c r="AC593" s="5" t="str">
        <f>_xlfn.IFS(tbl_HRMaster[[#This Row],[Age]]&lt;25,"Under 25",tbl_HRMaster[[#This Row],[Age]]&lt;35,"25-34",tbl_HRMaster[[#This Row],[Age]]&lt;45,"35-44",tbl_HRMaster[[#This Row],[Age]]&lt;55,"45-54",TRUE,"Above 54")</f>
        <v>45-54</v>
      </c>
      <c r="AD593" s="5" t="str">
        <f>_xlfn.IFS(
tbl_HRMaster[[#This Row],[YearsAtCompany]]&lt;2,"&lt; 2 Years",
tbl_HRMaster[[#This Row],[YearsAtCompany]]&lt;5,"2-4 Years",
tbl_HRMaster[[#This Row],[YearsAtCompany]]&lt;10,"5-9 Years",
TRUE,"10+ Years"
)</f>
        <v>&lt; 2 Years</v>
      </c>
      <c r="AE593" s="5">
        <f>IF(tbl_HRMaster[[#This Row],[Attrition]]="Yes",1,0)</f>
        <v>0</v>
      </c>
    </row>
    <row r="594" spans="1:31" x14ac:dyDescent="0.25">
      <c r="A594">
        <v>48</v>
      </c>
      <c r="B594" t="s">
        <v>21</v>
      </c>
      <c r="C594" t="s">
        <v>22</v>
      </c>
      <c r="D594" t="s">
        <v>23</v>
      </c>
      <c r="E594">
        <v>1</v>
      </c>
      <c r="F594">
        <v>1</v>
      </c>
      <c r="G594" t="s">
        <v>45</v>
      </c>
      <c r="H594">
        <v>3587</v>
      </c>
      <c r="I594" t="s">
        <v>34</v>
      </c>
      <c r="J594">
        <v>2</v>
      </c>
      <c r="K594" t="s">
        <v>42</v>
      </c>
      <c r="L594" t="s">
        <v>32</v>
      </c>
      <c r="M594">
        <v>74060</v>
      </c>
      <c r="N594">
        <v>6</v>
      </c>
      <c r="O594">
        <v>14</v>
      </c>
      <c r="P594">
        <v>2</v>
      </c>
      <c r="Q594">
        <v>25</v>
      </c>
      <c r="R594">
        <v>2</v>
      </c>
      <c r="S594">
        <v>1</v>
      </c>
      <c r="T594">
        <v>0</v>
      </c>
      <c r="U594">
        <v>0</v>
      </c>
      <c r="V594">
        <f>COUNTIF(tbl_HRMaster[EmployeeID],tbl_HRMaster[[#This Row],[EmployeeID]])</f>
        <v>1</v>
      </c>
      <c r="W594">
        <f>IFERROR(INDEX(tbl_EmployeeSurvey[EnvironmentSatisfaction],MATCH(tbl_HRMaster[[#This Row],[EmployeeID]],tbl_EmployeeSurvey[EmployeeID],0)),"Not Found")</f>
        <v>4</v>
      </c>
      <c r="X594">
        <f>IFERROR(INDEX(tbl_EmployeeSurvey[JobSatisfaction],MATCH(tbl_HRMaster[[#This Row],[EmployeeID]],tbl_EmployeeSurvey[EmployeeID],0)),"Not Found")</f>
        <v>4</v>
      </c>
      <c r="Y594" s="5">
        <f>IFERROR(INDEX(tbl_EmployeeSurvey[WorkLifeBalance],MATCH(tbl_HRMaster[[#This Row],[EmployeeID]],tbl_EmployeeSurvey[EmployeeID],0)),"Not Found")</f>
        <v>4</v>
      </c>
      <c r="Z594" s="5">
        <f>IFERROR(VLOOKUP(tbl_HRMaster[[#This Row],[EmployeeID]],tbl_ManagerSurvey[[EmployeeID]:[PerformanceRating]],2,FALSE),"Not Found")</f>
        <v>3</v>
      </c>
      <c r="AA594" s="5">
        <f>IFERROR(VLOOKUP(tbl_HRMaster[[#This Row],[EmployeeID]],tbl_ManagerSurvey[[EmployeeID]:[PerformanceRating]],3,FALSE),"Not Found")</f>
        <v>3</v>
      </c>
      <c r="AB594" s="5" t="str">
        <f>IF(tbl_HRMaster[[#This Row],[Attrition]]="Yes","Left","Active")</f>
        <v>Active</v>
      </c>
      <c r="AC594" s="5" t="str">
        <f>_xlfn.IFS(tbl_HRMaster[[#This Row],[Age]]&lt;25,"Under 25",tbl_HRMaster[[#This Row],[Age]]&lt;35,"25-34",tbl_HRMaster[[#This Row],[Age]]&lt;45,"35-44",tbl_HRMaster[[#This Row],[Age]]&lt;55,"45-54",TRUE,"Above 54")</f>
        <v>45-54</v>
      </c>
      <c r="AD594" s="5" t="str">
        <f>_xlfn.IFS(
tbl_HRMaster[[#This Row],[YearsAtCompany]]&lt;2,"&lt; 2 Years",
tbl_HRMaster[[#This Row],[YearsAtCompany]]&lt;5,"2-4 Years",
tbl_HRMaster[[#This Row],[YearsAtCompany]]&lt;10,"5-9 Years",
TRUE,"10+ Years"
)</f>
        <v>&lt; 2 Years</v>
      </c>
      <c r="AE594" s="5">
        <f>IF(tbl_HRMaster[[#This Row],[Attrition]]="Yes",1,0)</f>
        <v>0</v>
      </c>
    </row>
    <row r="595" spans="1:31" x14ac:dyDescent="0.25">
      <c r="A595">
        <v>50</v>
      </c>
      <c r="B595" t="s">
        <v>21</v>
      </c>
      <c r="C595" t="s">
        <v>22</v>
      </c>
      <c r="D595" t="s">
        <v>30</v>
      </c>
      <c r="E595">
        <v>4</v>
      </c>
      <c r="F595">
        <v>2</v>
      </c>
      <c r="G595" t="s">
        <v>38</v>
      </c>
      <c r="H595">
        <v>869</v>
      </c>
      <c r="I595" t="s">
        <v>25</v>
      </c>
      <c r="J595">
        <v>1</v>
      </c>
      <c r="K595" t="s">
        <v>40</v>
      </c>
      <c r="L595" t="s">
        <v>27</v>
      </c>
      <c r="M595">
        <v>27990</v>
      </c>
      <c r="N595">
        <v>4</v>
      </c>
      <c r="O595">
        <v>12</v>
      </c>
      <c r="P595">
        <v>1</v>
      </c>
      <c r="Q595">
        <v>27</v>
      </c>
      <c r="R595">
        <v>0</v>
      </c>
      <c r="S595">
        <v>1</v>
      </c>
      <c r="T595">
        <v>0</v>
      </c>
      <c r="U595">
        <v>0</v>
      </c>
      <c r="V595">
        <f>COUNTIF(tbl_HRMaster[EmployeeID],tbl_HRMaster[[#This Row],[EmployeeID]])</f>
        <v>1</v>
      </c>
      <c r="W595">
        <f>IFERROR(INDEX(tbl_EmployeeSurvey[EnvironmentSatisfaction],MATCH(tbl_HRMaster[[#This Row],[EmployeeID]],tbl_EmployeeSurvey[EmployeeID],0)),"Not Found")</f>
        <v>3</v>
      </c>
      <c r="X595">
        <f>IFERROR(INDEX(tbl_EmployeeSurvey[JobSatisfaction],MATCH(tbl_HRMaster[[#This Row],[EmployeeID]],tbl_EmployeeSurvey[EmployeeID],0)),"Not Found")</f>
        <v>3</v>
      </c>
      <c r="Y595" s="5">
        <f>IFERROR(INDEX(tbl_EmployeeSurvey[WorkLifeBalance],MATCH(tbl_HRMaster[[#This Row],[EmployeeID]],tbl_EmployeeSurvey[EmployeeID],0)),"Not Found")</f>
        <v>3</v>
      </c>
      <c r="Z595" s="5">
        <f>IFERROR(VLOOKUP(tbl_HRMaster[[#This Row],[EmployeeID]],tbl_ManagerSurvey[[EmployeeID]:[PerformanceRating]],2,FALSE),"Not Found")</f>
        <v>1</v>
      </c>
      <c r="AA595" s="5">
        <f>IFERROR(VLOOKUP(tbl_HRMaster[[#This Row],[EmployeeID]],tbl_ManagerSurvey[[EmployeeID]:[PerformanceRating]],3,FALSE),"Not Found")</f>
        <v>3</v>
      </c>
      <c r="AB595" s="5" t="str">
        <f>IF(tbl_HRMaster[[#This Row],[Attrition]]="Yes","Left","Active")</f>
        <v>Active</v>
      </c>
      <c r="AC595" s="5" t="str">
        <f>_xlfn.IFS(tbl_HRMaster[[#This Row],[Age]]&lt;25,"Under 25",tbl_HRMaster[[#This Row],[Age]]&lt;35,"25-34",tbl_HRMaster[[#This Row],[Age]]&lt;45,"35-44",tbl_HRMaster[[#This Row],[Age]]&lt;55,"45-54",TRUE,"Above 54")</f>
        <v>45-54</v>
      </c>
      <c r="AD595" s="5" t="str">
        <f>_xlfn.IFS(
tbl_HRMaster[[#This Row],[YearsAtCompany]]&lt;2,"&lt; 2 Years",
tbl_HRMaster[[#This Row],[YearsAtCompany]]&lt;5,"2-4 Years",
tbl_HRMaster[[#This Row],[YearsAtCompany]]&lt;10,"5-9 Years",
TRUE,"10+ Years"
)</f>
        <v>&lt; 2 Years</v>
      </c>
      <c r="AE595" s="5">
        <f>IF(tbl_HRMaster[[#This Row],[Attrition]]="Yes",1,0)</f>
        <v>0</v>
      </c>
    </row>
    <row r="596" spans="1:31" x14ac:dyDescent="0.25">
      <c r="A596">
        <v>50</v>
      </c>
      <c r="B596" t="s">
        <v>21</v>
      </c>
      <c r="C596" t="s">
        <v>22</v>
      </c>
      <c r="D596" t="s">
        <v>30</v>
      </c>
      <c r="E596">
        <v>4</v>
      </c>
      <c r="F596">
        <v>2</v>
      </c>
      <c r="G596" t="s">
        <v>38</v>
      </c>
      <c r="H596">
        <v>2339</v>
      </c>
      <c r="I596" t="s">
        <v>25</v>
      </c>
      <c r="J596">
        <v>1</v>
      </c>
      <c r="K596" t="s">
        <v>40</v>
      </c>
      <c r="L596" t="s">
        <v>27</v>
      </c>
      <c r="M596">
        <v>27990</v>
      </c>
      <c r="N596">
        <v>4</v>
      </c>
      <c r="O596">
        <v>12</v>
      </c>
      <c r="P596">
        <v>1</v>
      </c>
      <c r="Q596">
        <v>27</v>
      </c>
      <c r="R596">
        <v>0</v>
      </c>
      <c r="S596">
        <v>1</v>
      </c>
      <c r="T596">
        <v>0</v>
      </c>
      <c r="U596">
        <v>0</v>
      </c>
      <c r="V596">
        <f>COUNTIF(tbl_HRMaster[EmployeeID],tbl_HRMaster[[#This Row],[EmployeeID]])</f>
        <v>1</v>
      </c>
      <c r="W596">
        <f>IFERROR(INDEX(tbl_EmployeeSurvey[EnvironmentSatisfaction],MATCH(tbl_HRMaster[[#This Row],[EmployeeID]],tbl_EmployeeSurvey[EmployeeID],0)),"Not Found")</f>
        <v>3</v>
      </c>
      <c r="X596">
        <f>IFERROR(INDEX(tbl_EmployeeSurvey[JobSatisfaction],MATCH(tbl_HRMaster[[#This Row],[EmployeeID]],tbl_EmployeeSurvey[EmployeeID],0)),"Not Found")</f>
        <v>3</v>
      </c>
      <c r="Y596" s="5">
        <f>IFERROR(INDEX(tbl_EmployeeSurvey[WorkLifeBalance],MATCH(tbl_HRMaster[[#This Row],[EmployeeID]],tbl_EmployeeSurvey[EmployeeID],0)),"Not Found")</f>
        <v>3</v>
      </c>
      <c r="Z596" s="5">
        <f>IFERROR(VLOOKUP(tbl_HRMaster[[#This Row],[EmployeeID]],tbl_ManagerSurvey[[EmployeeID]:[PerformanceRating]],2,FALSE),"Not Found")</f>
        <v>1</v>
      </c>
      <c r="AA596" s="5">
        <f>IFERROR(VLOOKUP(tbl_HRMaster[[#This Row],[EmployeeID]],tbl_ManagerSurvey[[EmployeeID]:[PerformanceRating]],3,FALSE),"Not Found")</f>
        <v>3</v>
      </c>
      <c r="AB596" s="5" t="str">
        <f>IF(tbl_HRMaster[[#This Row],[Attrition]]="Yes","Left","Active")</f>
        <v>Active</v>
      </c>
      <c r="AC596" s="5" t="str">
        <f>_xlfn.IFS(tbl_HRMaster[[#This Row],[Age]]&lt;25,"Under 25",tbl_HRMaster[[#This Row],[Age]]&lt;35,"25-34",tbl_HRMaster[[#This Row],[Age]]&lt;45,"35-44",tbl_HRMaster[[#This Row],[Age]]&lt;55,"45-54",TRUE,"Above 54")</f>
        <v>45-54</v>
      </c>
      <c r="AD596" s="5" t="str">
        <f>_xlfn.IFS(
tbl_HRMaster[[#This Row],[YearsAtCompany]]&lt;2,"&lt; 2 Years",
tbl_HRMaster[[#This Row],[YearsAtCompany]]&lt;5,"2-4 Years",
tbl_HRMaster[[#This Row],[YearsAtCompany]]&lt;10,"5-9 Years",
TRUE,"10+ Years"
)</f>
        <v>&lt; 2 Years</v>
      </c>
      <c r="AE596" s="5">
        <f>IF(tbl_HRMaster[[#This Row],[Attrition]]="Yes",1,0)</f>
        <v>0</v>
      </c>
    </row>
    <row r="597" spans="1:31" x14ac:dyDescent="0.25">
      <c r="A597">
        <v>50</v>
      </c>
      <c r="B597" t="s">
        <v>21</v>
      </c>
      <c r="C597" t="s">
        <v>22</v>
      </c>
      <c r="D597" t="s">
        <v>30</v>
      </c>
      <c r="E597">
        <v>4</v>
      </c>
      <c r="F597">
        <v>2</v>
      </c>
      <c r="G597" t="s">
        <v>38</v>
      </c>
      <c r="H597">
        <v>3809</v>
      </c>
      <c r="I597" t="s">
        <v>25</v>
      </c>
      <c r="J597">
        <v>1</v>
      </c>
      <c r="K597" t="s">
        <v>40</v>
      </c>
      <c r="L597" t="s">
        <v>27</v>
      </c>
      <c r="M597">
        <v>27990</v>
      </c>
      <c r="N597">
        <v>4</v>
      </c>
      <c r="O597">
        <v>12</v>
      </c>
      <c r="P597">
        <v>1</v>
      </c>
      <c r="Q597">
        <v>27</v>
      </c>
      <c r="R597">
        <v>0</v>
      </c>
      <c r="S597">
        <v>1</v>
      </c>
      <c r="T597">
        <v>0</v>
      </c>
      <c r="U597">
        <v>0</v>
      </c>
      <c r="V597">
        <f>COUNTIF(tbl_HRMaster[EmployeeID],tbl_HRMaster[[#This Row],[EmployeeID]])</f>
        <v>1</v>
      </c>
      <c r="W597">
        <f>IFERROR(INDEX(tbl_EmployeeSurvey[EnvironmentSatisfaction],MATCH(tbl_HRMaster[[#This Row],[EmployeeID]],tbl_EmployeeSurvey[EmployeeID],0)),"Not Found")</f>
        <v>3</v>
      </c>
      <c r="X597">
        <f>IFERROR(INDEX(tbl_EmployeeSurvey[JobSatisfaction],MATCH(tbl_HRMaster[[#This Row],[EmployeeID]],tbl_EmployeeSurvey[EmployeeID],0)),"Not Found")</f>
        <v>3</v>
      </c>
      <c r="Y597" s="5">
        <f>IFERROR(INDEX(tbl_EmployeeSurvey[WorkLifeBalance],MATCH(tbl_HRMaster[[#This Row],[EmployeeID]],tbl_EmployeeSurvey[EmployeeID],0)),"Not Found")</f>
        <v>3</v>
      </c>
      <c r="Z597" s="5">
        <f>IFERROR(VLOOKUP(tbl_HRMaster[[#This Row],[EmployeeID]],tbl_ManagerSurvey[[EmployeeID]:[PerformanceRating]],2,FALSE),"Not Found")</f>
        <v>1</v>
      </c>
      <c r="AA597" s="5">
        <f>IFERROR(VLOOKUP(tbl_HRMaster[[#This Row],[EmployeeID]],tbl_ManagerSurvey[[EmployeeID]:[PerformanceRating]],3,FALSE),"Not Found")</f>
        <v>3</v>
      </c>
      <c r="AB597" s="5" t="str">
        <f>IF(tbl_HRMaster[[#This Row],[Attrition]]="Yes","Left","Active")</f>
        <v>Active</v>
      </c>
      <c r="AC597" s="5" t="str">
        <f>_xlfn.IFS(tbl_HRMaster[[#This Row],[Age]]&lt;25,"Under 25",tbl_HRMaster[[#This Row],[Age]]&lt;35,"25-34",tbl_HRMaster[[#This Row],[Age]]&lt;45,"35-44",tbl_HRMaster[[#This Row],[Age]]&lt;55,"45-54",TRUE,"Above 54")</f>
        <v>45-54</v>
      </c>
      <c r="AD597" s="5" t="str">
        <f>_xlfn.IFS(
tbl_HRMaster[[#This Row],[YearsAtCompany]]&lt;2,"&lt; 2 Years",
tbl_HRMaster[[#This Row],[YearsAtCompany]]&lt;5,"2-4 Years",
tbl_HRMaster[[#This Row],[YearsAtCompany]]&lt;10,"5-9 Years",
TRUE,"10+ Years"
)</f>
        <v>&lt; 2 Years</v>
      </c>
      <c r="AE597" s="5">
        <f>IF(tbl_HRMaster[[#This Row],[Attrition]]="Yes",1,0)</f>
        <v>0</v>
      </c>
    </row>
    <row r="598" spans="1:31" x14ac:dyDescent="0.25">
      <c r="A598">
        <v>58</v>
      </c>
      <c r="B598" t="s">
        <v>21</v>
      </c>
      <c r="C598" t="s">
        <v>22</v>
      </c>
      <c r="D598" t="s">
        <v>23</v>
      </c>
      <c r="E598">
        <v>5</v>
      </c>
      <c r="F598">
        <v>3</v>
      </c>
      <c r="G598" t="s">
        <v>45</v>
      </c>
      <c r="H598">
        <v>1117</v>
      </c>
      <c r="I598" t="s">
        <v>34</v>
      </c>
      <c r="J598">
        <v>5</v>
      </c>
      <c r="K598" t="s">
        <v>43</v>
      </c>
      <c r="L598" t="s">
        <v>27</v>
      </c>
      <c r="M598">
        <v>21540</v>
      </c>
      <c r="N598">
        <v>4</v>
      </c>
      <c r="O598">
        <v>21</v>
      </c>
      <c r="P598">
        <v>1</v>
      </c>
      <c r="Q598">
        <v>29</v>
      </c>
      <c r="R598">
        <v>3</v>
      </c>
      <c r="S598">
        <v>1</v>
      </c>
      <c r="T598">
        <v>0</v>
      </c>
      <c r="U598">
        <v>0</v>
      </c>
      <c r="V598">
        <f>COUNTIF(tbl_HRMaster[EmployeeID],tbl_HRMaster[[#This Row],[EmployeeID]])</f>
        <v>1</v>
      </c>
      <c r="W598">
        <f>IFERROR(INDEX(tbl_EmployeeSurvey[EnvironmentSatisfaction],MATCH(tbl_HRMaster[[#This Row],[EmployeeID]],tbl_EmployeeSurvey[EmployeeID],0)),"Not Found")</f>
        <v>4</v>
      </c>
      <c r="X598">
        <f>IFERROR(INDEX(tbl_EmployeeSurvey[JobSatisfaction],MATCH(tbl_HRMaster[[#This Row],[EmployeeID]],tbl_EmployeeSurvey[EmployeeID],0)),"Not Found")</f>
        <v>4</v>
      </c>
      <c r="Y598" s="5">
        <f>IFERROR(INDEX(tbl_EmployeeSurvey[WorkLifeBalance],MATCH(tbl_HRMaster[[#This Row],[EmployeeID]],tbl_EmployeeSurvey[EmployeeID],0)),"Not Found")</f>
        <v>2</v>
      </c>
      <c r="Z598" s="5">
        <f>IFERROR(VLOOKUP(tbl_HRMaster[[#This Row],[EmployeeID]],tbl_ManagerSurvey[[EmployeeID]:[PerformanceRating]],2,FALSE),"Not Found")</f>
        <v>3</v>
      </c>
      <c r="AA598" s="5">
        <f>IFERROR(VLOOKUP(tbl_HRMaster[[#This Row],[EmployeeID]],tbl_ManagerSurvey[[EmployeeID]:[PerformanceRating]],3,FALSE),"Not Found")</f>
        <v>4</v>
      </c>
      <c r="AB598" s="5" t="str">
        <f>IF(tbl_HRMaster[[#This Row],[Attrition]]="Yes","Left","Active")</f>
        <v>Active</v>
      </c>
      <c r="AC598" s="5" t="str">
        <f>_xlfn.IFS(tbl_HRMaster[[#This Row],[Age]]&lt;25,"Under 25",tbl_HRMaster[[#This Row],[Age]]&lt;35,"25-34",tbl_HRMaster[[#This Row],[Age]]&lt;45,"35-44",tbl_HRMaster[[#This Row],[Age]]&lt;55,"45-54",TRUE,"Above 54")</f>
        <v>Above 54</v>
      </c>
      <c r="AD598" s="5" t="str">
        <f>_xlfn.IFS(
tbl_HRMaster[[#This Row],[YearsAtCompany]]&lt;2,"&lt; 2 Years",
tbl_HRMaster[[#This Row],[YearsAtCompany]]&lt;5,"2-4 Years",
tbl_HRMaster[[#This Row],[YearsAtCompany]]&lt;10,"5-9 Years",
TRUE,"10+ Years"
)</f>
        <v>&lt; 2 Years</v>
      </c>
      <c r="AE598" s="5">
        <f>IF(tbl_HRMaster[[#This Row],[Attrition]]="Yes",1,0)</f>
        <v>0</v>
      </c>
    </row>
    <row r="599" spans="1:31" x14ac:dyDescent="0.25">
      <c r="A599">
        <v>58</v>
      </c>
      <c r="B599" t="s">
        <v>21</v>
      </c>
      <c r="C599" t="s">
        <v>22</v>
      </c>
      <c r="D599" t="s">
        <v>23</v>
      </c>
      <c r="E599">
        <v>5</v>
      </c>
      <c r="F599">
        <v>3</v>
      </c>
      <c r="G599" t="s">
        <v>45</v>
      </c>
      <c r="H599">
        <v>2587</v>
      </c>
      <c r="I599" t="s">
        <v>34</v>
      </c>
      <c r="J599">
        <v>5</v>
      </c>
      <c r="K599" t="s">
        <v>43</v>
      </c>
      <c r="L599" t="s">
        <v>27</v>
      </c>
      <c r="M599">
        <v>21540</v>
      </c>
      <c r="N599">
        <v>4</v>
      </c>
      <c r="O599">
        <v>21</v>
      </c>
      <c r="P599">
        <v>1</v>
      </c>
      <c r="Q599">
        <v>29</v>
      </c>
      <c r="R599">
        <v>3</v>
      </c>
      <c r="S599">
        <v>1</v>
      </c>
      <c r="T599">
        <v>0</v>
      </c>
      <c r="U599">
        <v>0</v>
      </c>
      <c r="V599">
        <f>COUNTIF(tbl_HRMaster[EmployeeID],tbl_HRMaster[[#This Row],[EmployeeID]])</f>
        <v>1</v>
      </c>
      <c r="W599">
        <f>IFERROR(INDEX(tbl_EmployeeSurvey[EnvironmentSatisfaction],MATCH(tbl_HRMaster[[#This Row],[EmployeeID]],tbl_EmployeeSurvey[EmployeeID],0)),"Not Found")</f>
        <v>4</v>
      </c>
      <c r="X599">
        <f>IFERROR(INDEX(tbl_EmployeeSurvey[JobSatisfaction],MATCH(tbl_HRMaster[[#This Row],[EmployeeID]],tbl_EmployeeSurvey[EmployeeID],0)),"Not Found")</f>
        <v>4</v>
      </c>
      <c r="Y599" s="5">
        <f>IFERROR(INDEX(tbl_EmployeeSurvey[WorkLifeBalance],MATCH(tbl_HRMaster[[#This Row],[EmployeeID]],tbl_EmployeeSurvey[EmployeeID],0)),"Not Found")</f>
        <v>2</v>
      </c>
      <c r="Z599" s="5">
        <f>IFERROR(VLOOKUP(tbl_HRMaster[[#This Row],[EmployeeID]],tbl_ManagerSurvey[[EmployeeID]:[PerformanceRating]],2,FALSE),"Not Found")</f>
        <v>3</v>
      </c>
      <c r="AA599" s="5">
        <f>IFERROR(VLOOKUP(tbl_HRMaster[[#This Row],[EmployeeID]],tbl_ManagerSurvey[[EmployeeID]:[PerformanceRating]],3,FALSE),"Not Found")</f>
        <v>4</v>
      </c>
      <c r="AB599" s="5" t="str">
        <f>IF(tbl_HRMaster[[#This Row],[Attrition]]="Yes","Left","Active")</f>
        <v>Active</v>
      </c>
      <c r="AC599" s="5" t="str">
        <f>_xlfn.IFS(tbl_HRMaster[[#This Row],[Age]]&lt;25,"Under 25",tbl_HRMaster[[#This Row],[Age]]&lt;35,"25-34",tbl_HRMaster[[#This Row],[Age]]&lt;45,"35-44",tbl_HRMaster[[#This Row],[Age]]&lt;55,"45-54",TRUE,"Above 54")</f>
        <v>Above 54</v>
      </c>
      <c r="AD599" s="5" t="str">
        <f>_xlfn.IFS(
tbl_HRMaster[[#This Row],[YearsAtCompany]]&lt;2,"&lt; 2 Years",
tbl_HRMaster[[#This Row],[YearsAtCompany]]&lt;5,"2-4 Years",
tbl_HRMaster[[#This Row],[YearsAtCompany]]&lt;10,"5-9 Years",
TRUE,"10+ Years"
)</f>
        <v>&lt; 2 Years</v>
      </c>
      <c r="AE599" s="5">
        <f>IF(tbl_HRMaster[[#This Row],[Attrition]]="Yes",1,0)</f>
        <v>0</v>
      </c>
    </row>
    <row r="600" spans="1:31" x14ac:dyDescent="0.25">
      <c r="A600">
        <v>58</v>
      </c>
      <c r="B600" t="s">
        <v>21</v>
      </c>
      <c r="C600" t="s">
        <v>22</v>
      </c>
      <c r="D600" t="s">
        <v>23</v>
      </c>
      <c r="E600">
        <v>5</v>
      </c>
      <c r="F600">
        <v>3</v>
      </c>
      <c r="G600" t="s">
        <v>45</v>
      </c>
      <c r="H600">
        <v>4057</v>
      </c>
      <c r="I600" t="s">
        <v>34</v>
      </c>
      <c r="J600">
        <v>5</v>
      </c>
      <c r="K600" t="s">
        <v>43</v>
      </c>
      <c r="L600" t="s">
        <v>27</v>
      </c>
      <c r="M600">
        <v>21540</v>
      </c>
      <c r="N600">
        <v>4</v>
      </c>
      <c r="O600">
        <v>21</v>
      </c>
      <c r="P600">
        <v>1</v>
      </c>
      <c r="Q600">
        <v>29</v>
      </c>
      <c r="R600">
        <v>3</v>
      </c>
      <c r="S600">
        <v>1</v>
      </c>
      <c r="T600">
        <v>0</v>
      </c>
      <c r="U600">
        <v>0</v>
      </c>
      <c r="V600">
        <f>COUNTIF(tbl_HRMaster[EmployeeID],tbl_HRMaster[[#This Row],[EmployeeID]])</f>
        <v>1</v>
      </c>
      <c r="W600">
        <f>IFERROR(INDEX(tbl_EmployeeSurvey[EnvironmentSatisfaction],MATCH(tbl_HRMaster[[#This Row],[EmployeeID]],tbl_EmployeeSurvey[EmployeeID],0)),"Not Found")</f>
        <v>4</v>
      </c>
      <c r="X600">
        <f>IFERROR(INDEX(tbl_EmployeeSurvey[JobSatisfaction],MATCH(tbl_HRMaster[[#This Row],[EmployeeID]],tbl_EmployeeSurvey[EmployeeID],0)),"Not Found")</f>
        <v>4</v>
      </c>
      <c r="Y600" s="5">
        <f>IFERROR(INDEX(tbl_EmployeeSurvey[WorkLifeBalance],MATCH(tbl_HRMaster[[#This Row],[EmployeeID]],tbl_EmployeeSurvey[EmployeeID],0)),"Not Found")</f>
        <v>2</v>
      </c>
      <c r="Z600" s="5">
        <f>IFERROR(VLOOKUP(tbl_HRMaster[[#This Row],[EmployeeID]],tbl_ManagerSurvey[[EmployeeID]:[PerformanceRating]],2,FALSE),"Not Found")</f>
        <v>3</v>
      </c>
      <c r="AA600" s="5">
        <f>IFERROR(VLOOKUP(tbl_HRMaster[[#This Row],[EmployeeID]],tbl_ManagerSurvey[[EmployeeID]:[PerformanceRating]],3,FALSE),"Not Found")</f>
        <v>4</v>
      </c>
      <c r="AB600" s="5" t="str">
        <f>IF(tbl_HRMaster[[#This Row],[Attrition]]="Yes","Left","Active")</f>
        <v>Active</v>
      </c>
      <c r="AC600" s="5" t="str">
        <f>_xlfn.IFS(tbl_HRMaster[[#This Row],[Age]]&lt;25,"Under 25",tbl_HRMaster[[#This Row],[Age]]&lt;35,"25-34",tbl_HRMaster[[#This Row],[Age]]&lt;45,"35-44",tbl_HRMaster[[#This Row],[Age]]&lt;55,"45-54",TRUE,"Above 54")</f>
        <v>Above 54</v>
      </c>
      <c r="AD600" s="5" t="str">
        <f>_xlfn.IFS(
tbl_HRMaster[[#This Row],[YearsAtCompany]]&lt;2,"&lt; 2 Years",
tbl_HRMaster[[#This Row],[YearsAtCompany]]&lt;5,"2-4 Years",
tbl_HRMaster[[#This Row],[YearsAtCompany]]&lt;10,"5-9 Years",
TRUE,"10+ Years"
)</f>
        <v>&lt; 2 Years</v>
      </c>
      <c r="AE600" s="5">
        <f>IF(tbl_HRMaster[[#This Row],[Attrition]]="Yes",1,0)</f>
        <v>0</v>
      </c>
    </row>
    <row r="601" spans="1:31" x14ac:dyDescent="0.25">
      <c r="A601">
        <v>57</v>
      </c>
      <c r="B601" t="s">
        <v>21</v>
      </c>
      <c r="C601" t="s">
        <v>22</v>
      </c>
      <c r="D601" t="s">
        <v>30</v>
      </c>
      <c r="E601">
        <v>2</v>
      </c>
      <c r="F601">
        <v>2</v>
      </c>
      <c r="G601" t="s">
        <v>24</v>
      </c>
      <c r="H601">
        <v>167</v>
      </c>
      <c r="I601" t="s">
        <v>34</v>
      </c>
      <c r="J601">
        <v>4</v>
      </c>
      <c r="K601" t="s">
        <v>31</v>
      </c>
      <c r="L601" t="s">
        <v>41</v>
      </c>
      <c r="M601">
        <v>63060</v>
      </c>
      <c r="N601">
        <v>3</v>
      </c>
      <c r="O601">
        <v>12</v>
      </c>
      <c r="P601">
        <v>1</v>
      </c>
      <c r="Q601">
        <v>32</v>
      </c>
      <c r="R601">
        <v>3</v>
      </c>
      <c r="S601">
        <v>1</v>
      </c>
      <c r="T601">
        <v>0</v>
      </c>
      <c r="U601">
        <v>0</v>
      </c>
      <c r="V601">
        <f>COUNTIF(tbl_HRMaster[EmployeeID],tbl_HRMaster[[#This Row],[EmployeeID]])</f>
        <v>1</v>
      </c>
      <c r="W601">
        <f>IFERROR(INDEX(tbl_EmployeeSurvey[EnvironmentSatisfaction],MATCH(tbl_HRMaster[[#This Row],[EmployeeID]],tbl_EmployeeSurvey[EmployeeID],0)),"Not Found")</f>
        <v>1</v>
      </c>
      <c r="X601">
        <f>IFERROR(INDEX(tbl_EmployeeSurvey[JobSatisfaction],MATCH(tbl_HRMaster[[#This Row],[EmployeeID]],tbl_EmployeeSurvey[EmployeeID],0)),"Not Found")</f>
        <v>4</v>
      </c>
      <c r="Y601" s="5">
        <f>IFERROR(INDEX(tbl_EmployeeSurvey[WorkLifeBalance],MATCH(tbl_HRMaster[[#This Row],[EmployeeID]],tbl_EmployeeSurvey[EmployeeID],0)),"Not Found")</f>
        <v>2</v>
      </c>
      <c r="Z601" s="5">
        <f>IFERROR(VLOOKUP(tbl_HRMaster[[#This Row],[EmployeeID]],tbl_ManagerSurvey[[EmployeeID]:[PerformanceRating]],2,FALSE),"Not Found")</f>
        <v>3</v>
      </c>
      <c r="AA601" s="5">
        <f>IFERROR(VLOOKUP(tbl_HRMaster[[#This Row],[EmployeeID]],tbl_ManagerSurvey[[EmployeeID]:[PerformanceRating]],3,FALSE),"Not Found")</f>
        <v>3</v>
      </c>
      <c r="AB601" s="5" t="str">
        <f>IF(tbl_HRMaster[[#This Row],[Attrition]]="Yes","Left","Active")</f>
        <v>Active</v>
      </c>
      <c r="AC601" s="5" t="str">
        <f>_xlfn.IFS(tbl_HRMaster[[#This Row],[Age]]&lt;25,"Under 25",tbl_HRMaster[[#This Row],[Age]]&lt;35,"25-34",tbl_HRMaster[[#This Row],[Age]]&lt;45,"35-44",tbl_HRMaster[[#This Row],[Age]]&lt;55,"45-54",TRUE,"Above 54")</f>
        <v>Above 54</v>
      </c>
      <c r="AD601" s="5" t="str">
        <f>_xlfn.IFS(
tbl_HRMaster[[#This Row],[YearsAtCompany]]&lt;2,"&lt; 2 Years",
tbl_HRMaster[[#This Row],[YearsAtCompany]]&lt;5,"2-4 Years",
tbl_HRMaster[[#This Row],[YearsAtCompany]]&lt;10,"5-9 Years",
TRUE,"10+ Years"
)</f>
        <v>&lt; 2 Years</v>
      </c>
      <c r="AE601" s="5">
        <f>IF(tbl_HRMaster[[#This Row],[Attrition]]="Yes",1,0)</f>
        <v>0</v>
      </c>
    </row>
    <row r="602" spans="1:31" x14ac:dyDescent="0.25">
      <c r="A602">
        <v>57</v>
      </c>
      <c r="B602" t="s">
        <v>21</v>
      </c>
      <c r="C602" t="s">
        <v>22</v>
      </c>
      <c r="D602" t="s">
        <v>30</v>
      </c>
      <c r="E602">
        <v>2</v>
      </c>
      <c r="F602">
        <v>2</v>
      </c>
      <c r="G602" t="s">
        <v>24</v>
      </c>
      <c r="H602">
        <v>1637</v>
      </c>
      <c r="I602" t="s">
        <v>34</v>
      </c>
      <c r="J602">
        <v>4</v>
      </c>
      <c r="K602" t="s">
        <v>31</v>
      </c>
      <c r="L602" t="s">
        <v>41</v>
      </c>
      <c r="M602">
        <v>63060</v>
      </c>
      <c r="N602">
        <v>3</v>
      </c>
      <c r="O602">
        <v>12</v>
      </c>
      <c r="P602">
        <v>1</v>
      </c>
      <c r="Q602">
        <v>32</v>
      </c>
      <c r="R602">
        <v>3</v>
      </c>
      <c r="S602">
        <v>1</v>
      </c>
      <c r="T602">
        <v>0</v>
      </c>
      <c r="U602">
        <v>0</v>
      </c>
      <c r="V602">
        <f>COUNTIF(tbl_HRMaster[EmployeeID],tbl_HRMaster[[#This Row],[EmployeeID]])</f>
        <v>1</v>
      </c>
      <c r="W602">
        <f>IFERROR(INDEX(tbl_EmployeeSurvey[EnvironmentSatisfaction],MATCH(tbl_HRMaster[[#This Row],[EmployeeID]],tbl_EmployeeSurvey[EmployeeID],0)),"Not Found")</f>
        <v>1</v>
      </c>
      <c r="X602">
        <f>IFERROR(INDEX(tbl_EmployeeSurvey[JobSatisfaction],MATCH(tbl_HRMaster[[#This Row],[EmployeeID]],tbl_EmployeeSurvey[EmployeeID],0)),"Not Found")</f>
        <v>4</v>
      </c>
      <c r="Y602" s="5">
        <f>IFERROR(INDEX(tbl_EmployeeSurvey[WorkLifeBalance],MATCH(tbl_HRMaster[[#This Row],[EmployeeID]],tbl_EmployeeSurvey[EmployeeID],0)),"Not Found")</f>
        <v>2</v>
      </c>
      <c r="Z602" s="5">
        <f>IFERROR(VLOOKUP(tbl_HRMaster[[#This Row],[EmployeeID]],tbl_ManagerSurvey[[EmployeeID]:[PerformanceRating]],2,FALSE),"Not Found")</f>
        <v>3</v>
      </c>
      <c r="AA602" s="5">
        <f>IFERROR(VLOOKUP(tbl_HRMaster[[#This Row],[EmployeeID]],tbl_ManagerSurvey[[EmployeeID]:[PerformanceRating]],3,FALSE),"Not Found")</f>
        <v>3</v>
      </c>
      <c r="AB602" s="5" t="str">
        <f>IF(tbl_HRMaster[[#This Row],[Attrition]]="Yes","Left","Active")</f>
        <v>Active</v>
      </c>
      <c r="AC602" s="5" t="str">
        <f>_xlfn.IFS(tbl_HRMaster[[#This Row],[Age]]&lt;25,"Under 25",tbl_HRMaster[[#This Row],[Age]]&lt;35,"25-34",tbl_HRMaster[[#This Row],[Age]]&lt;45,"35-44",tbl_HRMaster[[#This Row],[Age]]&lt;55,"45-54",TRUE,"Above 54")</f>
        <v>Above 54</v>
      </c>
      <c r="AD602" s="5" t="str">
        <f>_xlfn.IFS(
tbl_HRMaster[[#This Row],[YearsAtCompany]]&lt;2,"&lt; 2 Years",
tbl_HRMaster[[#This Row],[YearsAtCompany]]&lt;5,"2-4 Years",
tbl_HRMaster[[#This Row],[YearsAtCompany]]&lt;10,"5-9 Years",
TRUE,"10+ Years"
)</f>
        <v>&lt; 2 Years</v>
      </c>
      <c r="AE602" s="5">
        <f>IF(tbl_HRMaster[[#This Row],[Attrition]]="Yes",1,0)</f>
        <v>0</v>
      </c>
    </row>
    <row r="603" spans="1:31" x14ac:dyDescent="0.25">
      <c r="A603">
        <v>57</v>
      </c>
      <c r="B603" t="s">
        <v>21</v>
      </c>
      <c r="C603" t="s">
        <v>22</v>
      </c>
      <c r="D603" t="s">
        <v>30</v>
      </c>
      <c r="E603">
        <v>2</v>
      </c>
      <c r="F603">
        <v>2</v>
      </c>
      <c r="G603" t="s">
        <v>24</v>
      </c>
      <c r="H603">
        <v>3107</v>
      </c>
      <c r="I603" t="s">
        <v>34</v>
      </c>
      <c r="J603">
        <v>4</v>
      </c>
      <c r="K603" t="s">
        <v>31</v>
      </c>
      <c r="L603" t="s">
        <v>41</v>
      </c>
      <c r="M603">
        <v>63060</v>
      </c>
      <c r="N603">
        <v>3</v>
      </c>
      <c r="O603">
        <v>12</v>
      </c>
      <c r="P603">
        <v>1</v>
      </c>
      <c r="Q603">
        <v>32</v>
      </c>
      <c r="R603">
        <v>3</v>
      </c>
      <c r="S603">
        <v>1</v>
      </c>
      <c r="T603">
        <v>0</v>
      </c>
      <c r="U603">
        <v>0</v>
      </c>
      <c r="V603">
        <f>COUNTIF(tbl_HRMaster[EmployeeID],tbl_HRMaster[[#This Row],[EmployeeID]])</f>
        <v>1</v>
      </c>
      <c r="W603">
        <f>IFERROR(INDEX(tbl_EmployeeSurvey[EnvironmentSatisfaction],MATCH(tbl_HRMaster[[#This Row],[EmployeeID]],tbl_EmployeeSurvey[EmployeeID],0)),"Not Found")</f>
        <v>1</v>
      </c>
      <c r="X603">
        <f>IFERROR(INDEX(tbl_EmployeeSurvey[JobSatisfaction],MATCH(tbl_HRMaster[[#This Row],[EmployeeID]],tbl_EmployeeSurvey[EmployeeID],0)),"Not Found")</f>
        <v>4</v>
      </c>
      <c r="Y603" s="5">
        <f>IFERROR(INDEX(tbl_EmployeeSurvey[WorkLifeBalance],MATCH(tbl_HRMaster[[#This Row],[EmployeeID]],tbl_EmployeeSurvey[EmployeeID],0)),"Not Found")</f>
        <v>2</v>
      </c>
      <c r="Z603" s="5">
        <f>IFERROR(VLOOKUP(tbl_HRMaster[[#This Row],[EmployeeID]],tbl_ManagerSurvey[[EmployeeID]:[PerformanceRating]],2,FALSE),"Not Found")</f>
        <v>3</v>
      </c>
      <c r="AA603" s="5">
        <f>IFERROR(VLOOKUP(tbl_HRMaster[[#This Row],[EmployeeID]],tbl_ManagerSurvey[[EmployeeID]:[PerformanceRating]],3,FALSE),"Not Found")</f>
        <v>3</v>
      </c>
      <c r="AB603" s="5" t="str">
        <f>IF(tbl_HRMaster[[#This Row],[Attrition]]="Yes","Left","Active")</f>
        <v>Active</v>
      </c>
      <c r="AC603" s="5" t="str">
        <f>_xlfn.IFS(tbl_HRMaster[[#This Row],[Age]]&lt;25,"Under 25",tbl_HRMaster[[#This Row],[Age]]&lt;35,"25-34",tbl_HRMaster[[#This Row],[Age]]&lt;45,"35-44",tbl_HRMaster[[#This Row],[Age]]&lt;55,"45-54",TRUE,"Above 54")</f>
        <v>Above 54</v>
      </c>
      <c r="AD603" s="5" t="str">
        <f>_xlfn.IFS(
tbl_HRMaster[[#This Row],[YearsAtCompany]]&lt;2,"&lt; 2 Years",
tbl_HRMaster[[#This Row],[YearsAtCompany]]&lt;5,"2-4 Years",
tbl_HRMaster[[#This Row],[YearsAtCompany]]&lt;10,"5-9 Years",
TRUE,"10+ Years"
)</f>
        <v>&lt; 2 Years</v>
      </c>
      <c r="AE603" s="5">
        <f>IF(tbl_HRMaster[[#This Row],[Attrition]]="Yes",1,0)</f>
        <v>0</v>
      </c>
    </row>
    <row r="604" spans="1:31" x14ac:dyDescent="0.25">
      <c r="A604">
        <v>55</v>
      </c>
      <c r="B604" t="s">
        <v>21</v>
      </c>
      <c r="C604" t="s">
        <v>22</v>
      </c>
      <c r="D604" t="s">
        <v>30</v>
      </c>
      <c r="E604">
        <v>3</v>
      </c>
      <c r="F604">
        <v>2</v>
      </c>
      <c r="G604" t="s">
        <v>24</v>
      </c>
      <c r="H604">
        <v>1007</v>
      </c>
      <c r="I604" t="s">
        <v>25</v>
      </c>
      <c r="J604">
        <v>1</v>
      </c>
      <c r="K604" t="s">
        <v>35</v>
      </c>
      <c r="L604" t="s">
        <v>27</v>
      </c>
      <c r="M604">
        <v>73510</v>
      </c>
      <c r="N604">
        <v>8</v>
      </c>
      <c r="O604">
        <v>20</v>
      </c>
      <c r="P604">
        <v>1</v>
      </c>
      <c r="Q604">
        <v>34</v>
      </c>
      <c r="R604">
        <v>3</v>
      </c>
      <c r="S604">
        <v>1</v>
      </c>
      <c r="T604">
        <v>0</v>
      </c>
      <c r="U604">
        <v>0</v>
      </c>
      <c r="V604">
        <f>COUNTIF(tbl_HRMaster[EmployeeID],tbl_HRMaster[[#This Row],[EmployeeID]])</f>
        <v>1</v>
      </c>
      <c r="W604">
        <f>IFERROR(INDEX(tbl_EmployeeSurvey[EnvironmentSatisfaction],MATCH(tbl_HRMaster[[#This Row],[EmployeeID]],tbl_EmployeeSurvey[EmployeeID],0)),"Not Found")</f>
        <v>3</v>
      </c>
      <c r="X604">
        <f>IFERROR(INDEX(tbl_EmployeeSurvey[JobSatisfaction],MATCH(tbl_HRMaster[[#This Row],[EmployeeID]],tbl_EmployeeSurvey[EmployeeID],0)),"Not Found")</f>
        <v>1</v>
      </c>
      <c r="Y604" s="5">
        <f>IFERROR(INDEX(tbl_EmployeeSurvey[WorkLifeBalance],MATCH(tbl_HRMaster[[#This Row],[EmployeeID]],tbl_EmployeeSurvey[EmployeeID],0)),"Not Found")</f>
        <v>3</v>
      </c>
      <c r="Z604" s="5">
        <f>IFERROR(VLOOKUP(tbl_HRMaster[[#This Row],[EmployeeID]],tbl_ManagerSurvey[[EmployeeID]:[PerformanceRating]],2,FALSE),"Not Found")</f>
        <v>3</v>
      </c>
      <c r="AA604" s="5">
        <f>IFERROR(VLOOKUP(tbl_HRMaster[[#This Row],[EmployeeID]],tbl_ManagerSurvey[[EmployeeID]:[PerformanceRating]],3,FALSE),"Not Found")</f>
        <v>4</v>
      </c>
      <c r="AB604" s="5" t="str">
        <f>IF(tbl_HRMaster[[#This Row],[Attrition]]="Yes","Left","Active")</f>
        <v>Active</v>
      </c>
      <c r="AC604" s="5" t="str">
        <f>_xlfn.IFS(tbl_HRMaster[[#This Row],[Age]]&lt;25,"Under 25",tbl_HRMaster[[#This Row],[Age]]&lt;35,"25-34",tbl_HRMaster[[#This Row],[Age]]&lt;45,"35-44",tbl_HRMaster[[#This Row],[Age]]&lt;55,"45-54",TRUE,"Above 54")</f>
        <v>Above 54</v>
      </c>
      <c r="AD604" s="5" t="str">
        <f>_xlfn.IFS(
tbl_HRMaster[[#This Row],[YearsAtCompany]]&lt;2,"&lt; 2 Years",
tbl_HRMaster[[#This Row],[YearsAtCompany]]&lt;5,"2-4 Years",
tbl_HRMaster[[#This Row],[YearsAtCompany]]&lt;10,"5-9 Years",
TRUE,"10+ Years"
)</f>
        <v>&lt; 2 Years</v>
      </c>
      <c r="AE604" s="5">
        <f>IF(tbl_HRMaster[[#This Row],[Attrition]]="Yes",1,0)</f>
        <v>0</v>
      </c>
    </row>
    <row r="605" spans="1:31" x14ac:dyDescent="0.25">
      <c r="A605">
        <v>55</v>
      </c>
      <c r="B605" t="s">
        <v>21</v>
      </c>
      <c r="C605" t="s">
        <v>22</v>
      </c>
      <c r="D605" t="s">
        <v>30</v>
      </c>
      <c r="E605">
        <v>3</v>
      </c>
      <c r="F605">
        <v>2</v>
      </c>
      <c r="G605" t="s">
        <v>24</v>
      </c>
      <c r="H605">
        <v>2477</v>
      </c>
      <c r="I605" t="s">
        <v>25</v>
      </c>
      <c r="J605">
        <v>1</v>
      </c>
      <c r="K605" t="s">
        <v>35</v>
      </c>
      <c r="L605" t="s">
        <v>27</v>
      </c>
      <c r="M605">
        <v>73510</v>
      </c>
      <c r="N605">
        <v>8</v>
      </c>
      <c r="O605">
        <v>20</v>
      </c>
      <c r="P605">
        <v>1</v>
      </c>
      <c r="Q605">
        <v>34</v>
      </c>
      <c r="R605">
        <v>3</v>
      </c>
      <c r="S605">
        <v>1</v>
      </c>
      <c r="T605">
        <v>0</v>
      </c>
      <c r="U605">
        <v>0</v>
      </c>
      <c r="V605">
        <f>COUNTIF(tbl_HRMaster[EmployeeID],tbl_HRMaster[[#This Row],[EmployeeID]])</f>
        <v>1</v>
      </c>
      <c r="W605">
        <f>IFERROR(INDEX(tbl_EmployeeSurvey[EnvironmentSatisfaction],MATCH(tbl_HRMaster[[#This Row],[EmployeeID]],tbl_EmployeeSurvey[EmployeeID],0)),"Not Found")</f>
        <v>3</v>
      </c>
      <c r="X605">
        <f>IFERROR(INDEX(tbl_EmployeeSurvey[JobSatisfaction],MATCH(tbl_HRMaster[[#This Row],[EmployeeID]],tbl_EmployeeSurvey[EmployeeID],0)),"Not Found")</f>
        <v>3</v>
      </c>
      <c r="Y605" s="5">
        <f>IFERROR(INDEX(tbl_EmployeeSurvey[WorkLifeBalance],MATCH(tbl_HRMaster[[#This Row],[EmployeeID]],tbl_EmployeeSurvey[EmployeeID],0)),"Not Found")</f>
        <v>3</v>
      </c>
      <c r="Z605" s="5">
        <f>IFERROR(VLOOKUP(tbl_HRMaster[[#This Row],[EmployeeID]],tbl_ManagerSurvey[[EmployeeID]:[PerformanceRating]],2,FALSE),"Not Found")</f>
        <v>3</v>
      </c>
      <c r="AA605" s="5">
        <f>IFERROR(VLOOKUP(tbl_HRMaster[[#This Row],[EmployeeID]],tbl_ManagerSurvey[[EmployeeID]:[PerformanceRating]],3,FALSE),"Not Found")</f>
        <v>4</v>
      </c>
      <c r="AB605" s="5" t="str">
        <f>IF(tbl_HRMaster[[#This Row],[Attrition]]="Yes","Left","Active")</f>
        <v>Active</v>
      </c>
      <c r="AC605" s="5" t="str">
        <f>_xlfn.IFS(tbl_HRMaster[[#This Row],[Age]]&lt;25,"Under 25",tbl_HRMaster[[#This Row],[Age]]&lt;35,"25-34",tbl_HRMaster[[#This Row],[Age]]&lt;45,"35-44",tbl_HRMaster[[#This Row],[Age]]&lt;55,"45-54",TRUE,"Above 54")</f>
        <v>Above 54</v>
      </c>
      <c r="AD605" s="5" t="str">
        <f>_xlfn.IFS(
tbl_HRMaster[[#This Row],[YearsAtCompany]]&lt;2,"&lt; 2 Years",
tbl_HRMaster[[#This Row],[YearsAtCompany]]&lt;5,"2-4 Years",
tbl_HRMaster[[#This Row],[YearsAtCompany]]&lt;10,"5-9 Years",
TRUE,"10+ Years"
)</f>
        <v>&lt; 2 Years</v>
      </c>
      <c r="AE605" s="5">
        <f>IF(tbl_HRMaster[[#This Row],[Attrition]]="Yes",1,0)</f>
        <v>0</v>
      </c>
    </row>
    <row r="606" spans="1:31" x14ac:dyDescent="0.25">
      <c r="A606">
        <v>55</v>
      </c>
      <c r="B606" t="s">
        <v>21</v>
      </c>
      <c r="C606" t="s">
        <v>22</v>
      </c>
      <c r="D606" t="s">
        <v>30</v>
      </c>
      <c r="E606">
        <v>3</v>
      </c>
      <c r="F606">
        <v>2</v>
      </c>
      <c r="G606" t="s">
        <v>24</v>
      </c>
      <c r="H606">
        <v>3947</v>
      </c>
      <c r="I606" t="s">
        <v>25</v>
      </c>
      <c r="J606">
        <v>1</v>
      </c>
      <c r="K606" t="s">
        <v>35</v>
      </c>
      <c r="L606" t="s">
        <v>27</v>
      </c>
      <c r="M606">
        <v>73510</v>
      </c>
      <c r="N606">
        <v>8</v>
      </c>
      <c r="O606">
        <v>20</v>
      </c>
      <c r="P606">
        <v>1</v>
      </c>
      <c r="Q606">
        <v>34</v>
      </c>
      <c r="R606">
        <v>3</v>
      </c>
      <c r="S606">
        <v>1</v>
      </c>
      <c r="T606">
        <v>0</v>
      </c>
      <c r="U606">
        <v>0</v>
      </c>
      <c r="V606">
        <f>COUNTIF(tbl_HRMaster[EmployeeID],tbl_HRMaster[[#This Row],[EmployeeID]])</f>
        <v>1</v>
      </c>
      <c r="W606">
        <f>IFERROR(INDEX(tbl_EmployeeSurvey[EnvironmentSatisfaction],MATCH(tbl_HRMaster[[#This Row],[EmployeeID]],tbl_EmployeeSurvey[EmployeeID],0)),"Not Found")</f>
        <v>3</v>
      </c>
      <c r="X606">
        <f>IFERROR(INDEX(tbl_EmployeeSurvey[JobSatisfaction],MATCH(tbl_HRMaster[[#This Row],[EmployeeID]],tbl_EmployeeSurvey[EmployeeID],0)),"Not Found")</f>
        <v>1</v>
      </c>
      <c r="Y606" s="5">
        <f>IFERROR(INDEX(tbl_EmployeeSurvey[WorkLifeBalance],MATCH(tbl_HRMaster[[#This Row],[EmployeeID]],tbl_EmployeeSurvey[EmployeeID],0)),"Not Found")</f>
        <v>3</v>
      </c>
      <c r="Z606" s="5">
        <f>IFERROR(VLOOKUP(tbl_HRMaster[[#This Row],[EmployeeID]],tbl_ManagerSurvey[[EmployeeID]:[PerformanceRating]],2,FALSE),"Not Found")</f>
        <v>3</v>
      </c>
      <c r="AA606" s="5">
        <f>IFERROR(VLOOKUP(tbl_HRMaster[[#This Row],[EmployeeID]],tbl_ManagerSurvey[[EmployeeID]:[PerformanceRating]],3,FALSE),"Not Found")</f>
        <v>4</v>
      </c>
      <c r="AB606" s="5" t="str">
        <f>IF(tbl_HRMaster[[#This Row],[Attrition]]="Yes","Left","Active")</f>
        <v>Active</v>
      </c>
      <c r="AC606" s="5" t="str">
        <f>_xlfn.IFS(tbl_HRMaster[[#This Row],[Age]]&lt;25,"Under 25",tbl_HRMaster[[#This Row],[Age]]&lt;35,"25-34",tbl_HRMaster[[#This Row],[Age]]&lt;45,"35-44",tbl_HRMaster[[#This Row],[Age]]&lt;55,"45-54",TRUE,"Above 54")</f>
        <v>Above 54</v>
      </c>
      <c r="AD606" s="5" t="str">
        <f>_xlfn.IFS(
tbl_HRMaster[[#This Row],[YearsAtCompany]]&lt;2,"&lt; 2 Years",
tbl_HRMaster[[#This Row],[YearsAtCompany]]&lt;5,"2-4 Years",
tbl_HRMaster[[#This Row],[YearsAtCompany]]&lt;10,"5-9 Years",
TRUE,"10+ Years"
)</f>
        <v>&lt; 2 Years</v>
      </c>
      <c r="AE606" s="5">
        <f>IF(tbl_HRMaster[[#This Row],[Attrition]]="Yes",1,0)</f>
        <v>0</v>
      </c>
    </row>
    <row r="607" spans="1:31" x14ac:dyDescent="0.25">
      <c r="A607">
        <v>28</v>
      </c>
      <c r="B607" t="s">
        <v>28</v>
      </c>
      <c r="C607" t="s">
        <v>22</v>
      </c>
      <c r="D607" t="s">
        <v>37</v>
      </c>
      <c r="E607">
        <v>1</v>
      </c>
      <c r="F607">
        <v>3</v>
      </c>
      <c r="G607" t="s">
        <v>38</v>
      </c>
      <c r="H607">
        <v>3819</v>
      </c>
      <c r="I607" t="s">
        <v>25</v>
      </c>
      <c r="J607">
        <v>2</v>
      </c>
      <c r="K607" t="s">
        <v>40</v>
      </c>
      <c r="L607" t="s">
        <v>27</v>
      </c>
      <c r="M607">
        <v>24130</v>
      </c>
      <c r="N607">
        <v>1</v>
      </c>
      <c r="O607">
        <v>16</v>
      </c>
      <c r="P607">
        <v>1</v>
      </c>
      <c r="Q607">
        <v>10</v>
      </c>
      <c r="R607">
        <v>2</v>
      </c>
      <c r="S607">
        <v>1</v>
      </c>
      <c r="T607">
        <v>0</v>
      </c>
      <c r="U607">
        <v>0</v>
      </c>
      <c r="V607">
        <f>COUNTIF(tbl_HRMaster[EmployeeID],tbl_HRMaster[[#This Row],[EmployeeID]])</f>
        <v>1</v>
      </c>
      <c r="W607">
        <f>IFERROR(INDEX(tbl_EmployeeSurvey[EnvironmentSatisfaction],MATCH(tbl_HRMaster[[#This Row],[EmployeeID]],tbl_EmployeeSurvey[EmployeeID],0)),"Not Found")</f>
        <v>3</v>
      </c>
      <c r="X607">
        <f>IFERROR(INDEX(tbl_EmployeeSurvey[JobSatisfaction],MATCH(tbl_HRMaster[[#This Row],[EmployeeID]],tbl_EmployeeSurvey[EmployeeID],0)),"Not Found")</f>
        <v>2</v>
      </c>
      <c r="Y607" s="5">
        <f>IFERROR(INDEX(tbl_EmployeeSurvey[WorkLifeBalance],MATCH(tbl_HRMaster[[#This Row],[EmployeeID]],tbl_EmployeeSurvey[EmployeeID],0)),"Not Found")</f>
        <v>3</v>
      </c>
      <c r="Z607" s="5">
        <f>IFERROR(VLOOKUP(tbl_HRMaster[[#This Row],[EmployeeID]],tbl_ManagerSurvey[[EmployeeID]:[PerformanceRating]],2,FALSE),"Not Found")</f>
        <v>3</v>
      </c>
      <c r="AA607" s="5">
        <f>IFERROR(VLOOKUP(tbl_HRMaster[[#This Row],[EmployeeID]],tbl_ManagerSurvey[[EmployeeID]:[PerformanceRating]],3,FALSE),"Not Found")</f>
        <v>3</v>
      </c>
      <c r="AB607" s="5" t="str">
        <f>IF(tbl_HRMaster[[#This Row],[Attrition]]="Yes","Left","Active")</f>
        <v>Left</v>
      </c>
      <c r="AC607" s="5" t="str">
        <f>_xlfn.IFS(tbl_HRMaster[[#This Row],[Age]]&lt;25,"Under 25",tbl_HRMaster[[#This Row],[Age]]&lt;35,"25-34",tbl_HRMaster[[#This Row],[Age]]&lt;45,"35-44",tbl_HRMaster[[#This Row],[Age]]&lt;55,"45-54",TRUE,"Above 54")</f>
        <v>25-34</v>
      </c>
      <c r="AD607" s="5" t="str">
        <f>_xlfn.IFS(
tbl_HRMaster[[#This Row],[YearsAtCompany]]&lt;2,"&lt; 2 Years",
tbl_HRMaster[[#This Row],[YearsAtCompany]]&lt;5,"2-4 Years",
tbl_HRMaster[[#This Row],[YearsAtCompany]]&lt;10,"5-9 Years",
TRUE,"10+ Years"
)</f>
        <v>&lt; 2 Years</v>
      </c>
      <c r="AE607" s="5">
        <f>IF(tbl_HRMaster[[#This Row],[Attrition]]="Yes",1,0)</f>
        <v>1</v>
      </c>
    </row>
    <row r="608" spans="1:31" x14ac:dyDescent="0.25">
      <c r="A608">
        <v>33</v>
      </c>
      <c r="B608" t="s">
        <v>21</v>
      </c>
      <c r="C608" t="s">
        <v>22</v>
      </c>
      <c r="D608" t="s">
        <v>30</v>
      </c>
      <c r="E608">
        <v>2</v>
      </c>
      <c r="F608">
        <v>4</v>
      </c>
      <c r="G608" t="s">
        <v>24</v>
      </c>
      <c r="H608">
        <v>1459</v>
      </c>
      <c r="I608" t="s">
        <v>25</v>
      </c>
      <c r="J608">
        <v>1</v>
      </c>
      <c r="K608" t="s">
        <v>35</v>
      </c>
      <c r="L608" t="s">
        <v>27</v>
      </c>
      <c r="M608">
        <v>27660</v>
      </c>
      <c r="N608">
        <v>1</v>
      </c>
      <c r="O608">
        <v>12</v>
      </c>
      <c r="P608">
        <v>1</v>
      </c>
      <c r="Q608">
        <v>2</v>
      </c>
      <c r="R608">
        <v>2</v>
      </c>
      <c r="S608">
        <v>2</v>
      </c>
      <c r="T608">
        <v>0</v>
      </c>
      <c r="U608">
        <v>2</v>
      </c>
      <c r="V608">
        <f>COUNTIF(tbl_HRMaster[EmployeeID],tbl_HRMaster[[#This Row],[EmployeeID]])</f>
        <v>1</v>
      </c>
      <c r="W608">
        <f>IFERROR(INDEX(tbl_EmployeeSurvey[EnvironmentSatisfaction],MATCH(tbl_HRMaster[[#This Row],[EmployeeID]],tbl_EmployeeSurvey[EmployeeID],0)),"Not Found")</f>
        <v>3</v>
      </c>
      <c r="X608">
        <f>IFERROR(INDEX(tbl_EmployeeSurvey[JobSatisfaction],MATCH(tbl_HRMaster[[#This Row],[EmployeeID]],tbl_EmployeeSurvey[EmployeeID],0)),"Not Found")</f>
        <v>4</v>
      </c>
      <c r="Y608" s="5">
        <f>IFERROR(INDEX(tbl_EmployeeSurvey[WorkLifeBalance],MATCH(tbl_HRMaster[[#This Row],[EmployeeID]],tbl_EmployeeSurvey[EmployeeID],0)),"Not Found")</f>
        <v>2</v>
      </c>
      <c r="Z608" s="5">
        <f>IFERROR(VLOOKUP(tbl_HRMaster[[#This Row],[EmployeeID]],tbl_ManagerSurvey[[EmployeeID]:[PerformanceRating]],2,FALSE),"Not Found")</f>
        <v>3</v>
      </c>
      <c r="AA608" s="5">
        <f>IFERROR(VLOOKUP(tbl_HRMaster[[#This Row],[EmployeeID]],tbl_ManagerSurvey[[EmployeeID]:[PerformanceRating]],3,FALSE),"Not Found")</f>
        <v>3</v>
      </c>
      <c r="AB608" s="5" t="str">
        <f>IF(tbl_HRMaster[[#This Row],[Attrition]]="Yes","Left","Active")</f>
        <v>Active</v>
      </c>
      <c r="AC608" s="5" t="str">
        <f>_xlfn.IFS(tbl_HRMaster[[#This Row],[Age]]&lt;25,"Under 25",tbl_HRMaster[[#This Row],[Age]]&lt;35,"25-34",tbl_HRMaster[[#This Row],[Age]]&lt;45,"35-44",tbl_HRMaster[[#This Row],[Age]]&lt;55,"45-54",TRUE,"Above 54")</f>
        <v>25-34</v>
      </c>
      <c r="AD608" s="5" t="str">
        <f>_xlfn.IFS(
tbl_HRMaster[[#This Row],[YearsAtCompany]]&lt;2,"&lt; 2 Years",
tbl_HRMaster[[#This Row],[YearsAtCompany]]&lt;5,"2-4 Years",
tbl_HRMaster[[#This Row],[YearsAtCompany]]&lt;10,"5-9 Years",
TRUE,"10+ Years"
)</f>
        <v>2-4 Years</v>
      </c>
      <c r="AE608" s="5">
        <f>IF(tbl_HRMaster[[#This Row],[Attrition]]="Yes",1,0)</f>
        <v>0</v>
      </c>
    </row>
    <row r="609" spans="1:31" x14ac:dyDescent="0.25">
      <c r="A609">
        <v>33</v>
      </c>
      <c r="B609" t="s">
        <v>21</v>
      </c>
      <c r="C609" t="s">
        <v>22</v>
      </c>
      <c r="D609" t="s">
        <v>30</v>
      </c>
      <c r="E609">
        <v>2</v>
      </c>
      <c r="F609">
        <v>4</v>
      </c>
      <c r="G609" t="s">
        <v>24</v>
      </c>
      <c r="H609">
        <v>2929</v>
      </c>
      <c r="I609" t="s">
        <v>25</v>
      </c>
      <c r="J609">
        <v>1</v>
      </c>
      <c r="K609" t="s">
        <v>35</v>
      </c>
      <c r="L609" t="s">
        <v>27</v>
      </c>
      <c r="M609">
        <v>27660</v>
      </c>
      <c r="N609">
        <v>1</v>
      </c>
      <c r="O609">
        <v>12</v>
      </c>
      <c r="P609">
        <v>1</v>
      </c>
      <c r="Q609">
        <v>2</v>
      </c>
      <c r="R609">
        <v>2</v>
      </c>
      <c r="S609">
        <v>2</v>
      </c>
      <c r="T609">
        <v>0</v>
      </c>
      <c r="U609">
        <v>2</v>
      </c>
      <c r="V609">
        <f>COUNTIF(tbl_HRMaster[EmployeeID],tbl_HRMaster[[#This Row],[EmployeeID]])</f>
        <v>1</v>
      </c>
      <c r="W609">
        <f>IFERROR(INDEX(tbl_EmployeeSurvey[EnvironmentSatisfaction],MATCH(tbl_HRMaster[[#This Row],[EmployeeID]],tbl_EmployeeSurvey[EmployeeID],0)),"Not Found")</f>
        <v>3</v>
      </c>
      <c r="X609">
        <f>IFERROR(INDEX(tbl_EmployeeSurvey[JobSatisfaction],MATCH(tbl_HRMaster[[#This Row],[EmployeeID]],tbl_EmployeeSurvey[EmployeeID],0)),"Not Found")</f>
        <v>4</v>
      </c>
      <c r="Y609" s="5">
        <f>IFERROR(INDEX(tbl_EmployeeSurvey[WorkLifeBalance],MATCH(tbl_HRMaster[[#This Row],[EmployeeID]],tbl_EmployeeSurvey[EmployeeID],0)),"Not Found")</f>
        <v>2</v>
      </c>
      <c r="Z609" s="5">
        <f>IFERROR(VLOOKUP(tbl_HRMaster[[#This Row],[EmployeeID]],tbl_ManagerSurvey[[EmployeeID]:[PerformanceRating]],2,FALSE),"Not Found")</f>
        <v>3</v>
      </c>
      <c r="AA609" s="5">
        <f>IFERROR(VLOOKUP(tbl_HRMaster[[#This Row],[EmployeeID]],tbl_ManagerSurvey[[EmployeeID]:[PerformanceRating]],3,FALSE),"Not Found")</f>
        <v>3</v>
      </c>
      <c r="AB609" s="5" t="str">
        <f>IF(tbl_HRMaster[[#This Row],[Attrition]]="Yes","Left","Active")</f>
        <v>Active</v>
      </c>
      <c r="AC609" s="5" t="str">
        <f>_xlfn.IFS(tbl_HRMaster[[#This Row],[Age]]&lt;25,"Under 25",tbl_HRMaster[[#This Row],[Age]]&lt;35,"25-34",tbl_HRMaster[[#This Row],[Age]]&lt;45,"35-44",tbl_HRMaster[[#This Row],[Age]]&lt;55,"45-54",TRUE,"Above 54")</f>
        <v>25-34</v>
      </c>
      <c r="AD609" s="5" t="str">
        <f>_xlfn.IFS(
tbl_HRMaster[[#This Row],[YearsAtCompany]]&lt;2,"&lt; 2 Years",
tbl_HRMaster[[#This Row],[YearsAtCompany]]&lt;5,"2-4 Years",
tbl_HRMaster[[#This Row],[YearsAtCompany]]&lt;10,"5-9 Years",
TRUE,"10+ Years"
)</f>
        <v>2-4 Years</v>
      </c>
      <c r="AE609" s="5">
        <f>IF(tbl_HRMaster[[#This Row],[Attrition]]="Yes",1,0)</f>
        <v>0</v>
      </c>
    </row>
    <row r="610" spans="1:31" x14ac:dyDescent="0.25">
      <c r="A610">
        <v>33</v>
      </c>
      <c r="B610" t="s">
        <v>21</v>
      </c>
      <c r="C610" t="s">
        <v>22</v>
      </c>
      <c r="D610" t="s">
        <v>30</v>
      </c>
      <c r="E610">
        <v>2</v>
      </c>
      <c r="F610">
        <v>4</v>
      </c>
      <c r="G610" t="s">
        <v>24</v>
      </c>
      <c r="H610">
        <v>4399</v>
      </c>
      <c r="I610" t="s">
        <v>25</v>
      </c>
      <c r="J610">
        <v>1</v>
      </c>
      <c r="K610" t="s">
        <v>35</v>
      </c>
      <c r="L610" t="s">
        <v>27</v>
      </c>
      <c r="M610">
        <v>27660</v>
      </c>
      <c r="N610">
        <v>1</v>
      </c>
      <c r="O610">
        <v>12</v>
      </c>
      <c r="P610">
        <v>1</v>
      </c>
      <c r="Q610">
        <v>2</v>
      </c>
      <c r="R610">
        <v>2</v>
      </c>
      <c r="S610">
        <v>2</v>
      </c>
      <c r="T610">
        <v>0</v>
      </c>
      <c r="U610">
        <v>2</v>
      </c>
      <c r="V610">
        <f>COUNTIF(tbl_HRMaster[EmployeeID],tbl_HRMaster[[#This Row],[EmployeeID]])</f>
        <v>1</v>
      </c>
      <c r="W610">
        <f>IFERROR(INDEX(tbl_EmployeeSurvey[EnvironmentSatisfaction],MATCH(tbl_HRMaster[[#This Row],[EmployeeID]],tbl_EmployeeSurvey[EmployeeID],0)),"Not Found")</f>
        <v>3</v>
      </c>
      <c r="X610">
        <f>IFERROR(INDEX(tbl_EmployeeSurvey[JobSatisfaction],MATCH(tbl_HRMaster[[#This Row],[EmployeeID]],tbl_EmployeeSurvey[EmployeeID],0)),"Not Found")</f>
        <v>4</v>
      </c>
      <c r="Y610" s="5">
        <f>IFERROR(INDEX(tbl_EmployeeSurvey[WorkLifeBalance],MATCH(tbl_HRMaster[[#This Row],[EmployeeID]],tbl_EmployeeSurvey[EmployeeID],0)),"Not Found")</f>
        <v>2</v>
      </c>
      <c r="Z610" s="5">
        <f>IFERROR(VLOOKUP(tbl_HRMaster[[#This Row],[EmployeeID]],tbl_ManagerSurvey[[EmployeeID]:[PerformanceRating]],2,FALSE),"Not Found")</f>
        <v>3</v>
      </c>
      <c r="AA610" s="5">
        <f>IFERROR(VLOOKUP(tbl_HRMaster[[#This Row],[EmployeeID]],tbl_ManagerSurvey[[EmployeeID]:[PerformanceRating]],3,FALSE),"Not Found")</f>
        <v>3</v>
      </c>
      <c r="AB610" s="5" t="str">
        <f>IF(tbl_HRMaster[[#This Row],[Attrition]]="Yes","Left","Active")</f>
        <v>Active</v>
      </c>
      <c r="AC610" s="5" t="str">
        <f>_xlfn.IFS(tbl_HRMaster[[#This Row],[Age]]&lt;25,"Under 25",tbl_HRMaster[[#This Row],[Age]]&lt;35,"25-34",tbl_HRMaster[[#This Row],[Age]]&lt;45,"35-44",tbl_HRMaster[[#This Row],[Age]]&lt;55,"45-54",TRUE,"Above 54")</f>
        <v>25-34</v>
      </c>
      <c r="AD610" s="5" t="str">
        <f>_xlfn.IFS(
tbl_HRMaster[[#This Row],[YearsAtCompany]]&lt;2,"&lt; 2 Years",
tbl_HRMaster[[#This Row],[YearsAtCompany]]&lt;5,"2-4 Years",
tbl_HRMaster[[#This Row],[YearsAtCompany]]&lt;10,"5-9 Years",
TRUE,"10+ Years"
)</f>
        <v>2-4 Years</v>
      </c>
      <c r="AE610" s="5">
        <f>IF(tbl_HRMaster[[#This Row],[Attrition]]="Yes",1,0)</f>
        <v>0</v>
      </c>
    </row>
    <row r="611" spans="1:31" x14ac:dyDescent="0.25">
      <c r="A611">
        <v>20</v>
      </c>
      <c r="B611" t="s">
        <v>28</v>
      </c>
      <c r="C611" t="s">
        <v>29</v>
      </c>
      <c r="D611" t="s">
        <v>23</v>
      </c>
      <c r="E611">
        <v>8</v>
      </c>
      <c r="F611">
        <v>3</v>
      </c>
      <c r="G611" t="s">
        <v>45</v>
      </c>
      <c r="H611">
        <v>519</v>
      </c>
      <c r="I611" t="s">
        <v>34</v>
      </c>
      <c r="J611">
        <v>3</v>
      </c>
      <c r="K611" t="s">
        <v>35</v>
      </c>
      <c r="L611" t="s">
        <v>32</v>
      </c>
      <c r="M611">
        <v>34640</v>
      </c>
      <c r="N611">
        <v>1</v>
      </c>
      <c r="O611">
        <v>20</v>
      </c>
      <c r="P611">
        <v>0</v>
      </c>
      <c r="Q611">
        <v>2</v>
      </c>
      <c r="R611">
        <v>3</v>
      </c>
      <c r="S611">
        <v>2</v>
      </c>
      <c r="T611">
        <v>0</v>
      </c>
      <c r="U611">
        <v>2</v>
      </c>
      <c r="V611">
        <f>COUNTIF(tbl_HRMaster[EmployeeID],tbl_HRMaster[[#This Row],[EmployeeID]])</f>
        <v>1</v>
      </c>
      <c r="W611">
        <f>IFERROR(INDEX(tbl_EmployeeSurvey[EnvironmentSatisfaction],MATCH(tbl_HRMaster[[#This Row],[EmployeeID]],tbl_EmployeeSurvey[EmployeeID],0)),"Not Found")</f>
        <v>4</v>
      </c>
      <c r="X611">
        <f>IFERROR(INDEX(tbl_EmployeeSurvey[JobSatisfaction],MATCH(tbl_HRMaster[[#This Row],[EmployeeID]],tbl_EmployeeSurvey[EmployeeID],0)),"Not Found")</f>
        <v>4</v>
      </c>
      <c r="Y611" s="5">
        <f>IFERROR(INDEX(tbl_EmployeeSurvey[WorkLifeBalance],MATCH(tbl_HRMaster[[#This Row],[EmployeeID]],tbl_EmployeeSurvey[EmployeeID],0)),"Not Found")</f>
        <v>3</v>
      </c>
      <c r="Z611" s="5">
        <f>IFERROR(VLOOKUP(tbl_HRMaster[[#This Row],[EmployeeID]],tbl_ManagerSurvey[[EmployeeID]:[PerformanceRating]],2,FALSE),"Not Found")</f>
        <v>2</v>
      </c>
      <c r="AA611" s="5">
        <f>IFERROR(VLOOKUP(tbl_HRMaster[[#This Row],[EmployeeID]],tbl_ManagerSurvey[[EmployeeID]:[PerformanceRating]],3,FALSE),"Not Found")</f>
        <v>4</v>
      </c>
      <c r="AB611" s="5" t="str">
        <f>IF(tbl_HRMaster[[#This Row],[Attrition]]="Yes","Left","Active")</f>
        <v>Left</v>
      </c>
      <c r="AC611" s="5" t="str">
        <f>_xlfn.IFS(tbl_HRMaster[[#This Row],[Age]]&lt;25,"Under 25",tbl_HRMaster[[#This Row],[Age]]&lt;35,"25-34",tbl_HRMaster[[#This Row],[Age]]&lt;45,"35-44",tbl_HRMaster[[#This Row],[Age]]&lt;55,"45-54",TRUE,"Above 54")</f>
        <v>Under 25</v>
      </c>
      <c r="AD611" s="5" t="str">
        <f>_xlfn.IFS(
tbl_HRMaster[[#This Row],[YearsAtCompany]]&lt;2,"&lt; 2 Years",
tbl_HRMaster[[#This Row],[YearsAtCompany]]&lt;5,"2-4 Years",
tbl_HRMaster[[#This Row],[YearsAtCompany]]&lt;10,"5-9 Years",
TRUE,"10+ Years"
)</f>
        <v>2-4 Years</v>
      </c>
      <c r="AE611" s="5">
        <f>IF(tbl_HRMaster[[#This Row],[Attrition]]="Yes",1,0)</f>
        <v>1</v>
      </c>
    </row>
    <row r="612" spans="1:31" x14ac:dyDescent="0.25">
      <c r="A612">
        <v>20</v>
      </c>
      <c r="B612" t="s">
        <v>28</v>
      </c>
      <c r="C612" t="s">
        <v>29</v>
      </c>
      <c r="D612" t="s">
        <v>23</v>
      </c>
      <c r="E612">
        <v>8</v>
      </c>
      <c r="F612">
        <v>3</v>
      </c>
      <c r="G612" t="s">
        <v>45</v>
      </c>
      <c r="H612">
        <v>1989</v>
      </c>
      <c r="I612" t="s">
        <v>34</v>
      </c>
      <c r="J612">
        <v>3</v>
      </c>
      <c r="K612" t="s">
        <v>35</v>
      </c>
      <c r="L612" t="s">
        <v>32</v>
      </c>
      <c r="M612">
        <v>34640</v>
      </c>
      <c r="N612">
        <v>1</v>
      </c>
      <c r="O612">
        <v>20</v>
      </c>
      <c r="P612">
        <v>0</v>
      </c>
      <c r="Q612">
        <v>2</v>
      </c>
      <c r="R612">
        <v>3</v>
      </c>
      <c r="S612">
        <v>2</v>
      </c>
      <c r="T612">
        <v>0</v>
      </c>
      <c r="U612">
        <v>2</v>
      </c>
      <c r="V612">
        <f>COUNTIF(tbl_HRMaster[EmployeeID],tbl_HRMaster[[#This Row],[EmployeeID]])</f>
        <v>1</v>
      </c>
      <c r="W612">
        <f>IFERROR(INDEX(tbl_EmployeeSurvey[EnvironmentSatisfaction],MATCH(tbl_HRMaster[[#This Row],[EmployeeID]],tbl_EmployeeSurvey[EmployeeID],0)),"Not Found")</f>
        <v>4</v>
      </c>
      <c r="X612">
        <f>IFERROR(INDEX(tbl_EmployeeSurvey[JobSatisfaction],MATCH(tbl_HRMaster[[#This Row],[EmployeeID]],tbl_EmployeeSurvey[EmployeeID],0)),"Not Found")</f>
        <v>4</v>
      </c>
      <c r="Y612" s="5">
        <f>IFERROR(INDEX(tbl_EmployeeSurvey[WorkLifeBalance],MATCH(tbl_HRMaster[[#This Row],[EmployeeID]],tbl_EmployeeSurvey[EmployeeID],0)),"Not Found")</f>
        <v>3</v>
      </c>
      <c r="Z612" s="5">
        <f>IFERROR(VLOOKUP(tbl_HRMaster[[#This Row],[EmployeeID]],tbl_ManagerSurvey[[EmployeeID]:[PerformanceRating]],2,FALSE),"Not Found")</f>
        <v>2</v>
      </c>
      <c r="AA612" s="5">
        <f>IFERROR(VLOOKUP(tbl_HRMaster[[#This Row],[EmployeeID]],tbl_ManagerSurvey[[EmployeeID]:[PerformanceRating]],3,FALSE),"Not Found")</f>
        <v>4</v>
      </c>
      <c r="AB612" s="5" t="str">
        <f>IF(tbl_HRMaster[[#This Row],[Attrition]]="Yes","Left","Active")</f>
        <v>Left</v>
      </c>
      <c r="AC612" s="5" t="str">
        <f>_xlfn.IFS(tbl_HRMaster[[#This Row],[Age]]&lt;25,"Under 25",tbl_HRMaster[[#This Row],[Age]]&lt;35,"25-34",tbl_HRMaster[[#This Row],[Age]]&lt;45,"35-44",tbl_HRMaster[[#This Row],[Age]]&lt;55,"45-54",TRUE,"Above 54")</f>
        <v>Under 25</v>
      </c>
      <c r="AD612" s="5" t="str">
        <f>_xlfn.IFS(
tbl_HRMaster[[#This Row],[YearsAtCompany]]&lt;2,"&lt; 2 Years",
tbl_HRMaster[[#This Row],[YearsAtCompany]]&lt;5,"2-4 Years",
tbl_HRMaster[[#This Row],[YearsAtCompany]]&lt;10,"5-9 Years",
TRUE,"10+ Years"
)</f>
        <v>2-4 Years</v>
      </c>
      <c r="AE612" s="5">
        <f>IF(tbl_HRMaster[[#This Row],[Attrition]]="Yes",1,0)</f>
        <v>1</v>
      </c>
    </row>
    <row r="613" spans="1:31" x14ac:dyDescent="0.25">
      <c r="A613">
        <v>20</v>
      </c>
      <c r="B613" t="s">
        <v>28</v>
      </c>
      <c r="C613" t="s">
        <v>29</v>
      </c>
      <c r="D613" t="s">
        <v>23</v>
      </c>
      <c r="E613">
        <v>8</v>
      </c>
      <c r="F613">
        <v>3</v>
      </c>
      <c r="G613" t="s">
        <v>45</v>
      </c>
      <c r="H613">
        <v>3459</v>
      </c>
      <c r="I613" t="s">
        <v>34</v>
      </c>
      <c r="J613">
        <v>3</v>
      </c>
      <c r="K613" t="s">
        <v>35</v>
      </c>
      <c r="L613" t="s">
        <v>32</v>
      </c>
      <c r="M613">
        <v>34640</v>
      </c>
      <c r="N613">
        <v>1</v>
      </c>
      <c r="O613">
        <v>20</v>
      </c>
      <c r="P613">
        <v>0</v>
      </c>
      <c r="Q613">
        <v>2</v>
      </c>
      <c r="R613">
        <v>3</v>
      </c>
      <c r="S613">
        <v>2</v>
      </c>
      <c r="T613">
        <v>0</v>
      </c>
      <c r="U613">
        <v>2</v>
      </c>
      <c r="V613">
        <f>COUNTIF(tbl_HRMaster[EmployeeID],tbl_HRMaster[[#This Row],[EmployeeID]])</f>
        <v>1</v>
      </c>
      <c r="W613">
        <f>IFERROR(INDEX(tbl_EmployeeSurvey[EnvironmentSatisfaction],MATCH(tbl_HRMaster[[#This Row],[EmployeeID]],tbl_EmployeeSurvey[EmployeeID],0)),"Not Found")</f>
        <v>4</v>
      </c>
      <c r="X613">
        <f>IFERROR(INDEX(tbl_EmployeeSurvey[JobSatisfaction],MATCH(tbl_HRMaster[[#This Row],[EmployeeID]],tbl_EmployeeSurvey[EmployeeID],0)),"Not Found")</f>
        <v>4</v>
      </c>
      <c r="Y613" s="5">
        <f>IFERROR(INDEX(tbl_EmployeeSurvey[WorkLifeBalance],MATCH(tbl_HRMaster[[#This Row],[EmployeeID]],tbl_EmployeeSurvey[EmployeeID],0)),"Not Found")</f>
        <v>3</v>
      </c>
      <c r="Z613" s="5">
        <f>IFERROR(VLOOKUP(tbl_HRMaster[[#This Row],[EmployeeID]],tbl_ManagerSurvey[[EmployeeID]:[PerformanceRating]],2,FALSE),"Not Found")</f>
        <v>2</v>
      </c>
      <c r="AA613" s="5">
        <f>IFERROR(VLOOKUP(tbl_HRMaster[[#This Row],[EmployeeID]],tbl_ManagerSurvey[[EmployeeID]:[PerformanceRating]],3,FALSE),"Not Found")</f>
        <v>4</v>
      </c>
      <c r="AB613" s="5" t="str">
        <f>IF(tbl_HRMaster[[#This Row],[Attrition]]="Yes","Left","Active")</f>
        <v>Left</v>
      </c>
      <c r="AC613" s="5" t="str">
        <f>_xlfn.IFS(tbl_HRMaster[[#This Row],[Age]]&lt;25,"Under 25",tbl_HRMaster[[#This Row],[Age]]&lt;35,"25-34",tbl_HRMaster[[#This Row],[Age]]&lt;45,"35-44",tbl_HRMaster[[#This Row],[Age]]&lt;55,"45-54",TRUE,"Above 54")</f>
        <v>Under 25</v>
      </c>
      <c r="AD613" s="5" t="str">
        <f>_xlfn.IFS(
tbl_HRMaster[[#This Row],[YearsAtCompany]]&lt;2,"&lt; 2 Years",
tbl_HRMaster[[#This Row],[YearsAtCompany]]&lt;5,"2-4 Years",
tbl_HRMaster[[#This Row],[YearsAtCompany]]&lt;10,"5-9 Years",
TRUE,"10+ Years"
)</f>
        <v>2-4 Years</v>
      </c>
      <c r="AE613" s="5">
        <f>IF(tbl_HRMaster[[#This Row],[Attrition]]="Yes",1,0)</f>
        <v>1</v>
      </c>
    </row>
    <row r="614" spans="1:31" x14ac:dyDescent="0.25">
      <c r="A614">
        <v>20</v>
      </c>
      <c r="B614" t="s">
        <v>21</v>
      </c>
      <c r="C614" t="s">
        <v>22</v>
      </c>
      <c r="D614" t="s">
        <v>30</v>
      </c>
      <c r="E614">
        <v>1</v>
      </c>
      <c r="F614">
        <v>3</v>
      </c>
      <c r="G614" t="s">
        <v>24</v>
      </c>
      <c r="H614">
        <v>940</v>
      </c>
      <c r="I614" t="s">
        <v>34</v>
      </c>
      <c r="J614">
        <v>1</v>
      </c>
      <c r="K614" t="s">
        <v>43</v>
      </c>
      <c r="L614" t="s">
        <v>32</v>
      </c>
      <c r="M614">
        <v>47770</v>
      </c>
      <c r="N614">
        <v>1</v>
      </c>
      <c r="O614">
        <v>18</v>
      </c>
      <c r="P614">
        <v>1</v>
      </c>
      <c r="Q614">
        <v>2</v>
      </c>
      <c r="R614">
        <v>3</v>
      </c>
      <c r="S614">
        <v>2</v>
      </c>
      <c r="T614">
        <v>0</v>
      </c>
      <c r="U614">
        <v>2</v>
      </c>
      <c r="V614">
        <f>COUNTIF(tbl_HRMaster[EmployeeID],tbl_HRMaster[[#This Row],[EmployeeID]])</f>
        <v>1</v>
      </c>
      <c r="W614">
        <f>IFERROR(INDEX(tbl_EmployeeSurvey[EnvironmentSatisfaction],MATCH(tbl_HRMaster[[#This Row],[EmployeeID]],tbl_EmployeeSurvey[EmployeeID],0)),"Not Found")</f>
        <v>4</v>
      </c>
      <c r="X614">
        <f>IFERROR(INDEX(tbl_EmployeeSurvey[JobSatisfaction],MATCH(tbl_HRMaster[[#This Row],[EmployeeID]],tbl_EmployeeSurvey[EmployeeID],0)),"Not Found")</f>
        <v>1</v>
      </c>
      <c r="Y614" s="5">
        <f>IFERROR(INDEX(tbl_EmployeeSurvey[WorkLifeBalance],MATCH(tbl_HRMaster[[#This Row],[EmployeeID]],tbl_EmployeeSurvey[EmployeeID],0)),"Not Found")</f>
        <v>3</v>
      </c>
      <c r="Z614" s="5">
        <f>IFERROR(VLOOKUP(tbl_HRMaster[[#This Row],[EmployeeID]],tbl_ManagerSurvey[[EmployeeID]:[PerformanceRating]],2,FALSE),"Not Found")</f>
        <v>3</v>
      </c>
      <c r="AA614" s="5">
        <f>IFERROR(VLOOKUP(tbl_HRMaster[[#This Row],[EmployeeID]],tbl_ManagerSurvey[[EmployeeID]:[PerformanceRating]],3,FALSE),"Not Found")</f>
        <v>3</v>
      </c>
      <c r="AB614" s="5" t="str">
        <f>IF(tbl_HRMaster[[#This Row],[Attrition]]="Yes","Left","Active")</f>
        <v>Active</v>
      </c>
      <c r="AC614" s="5" t="str">
        <f>_xlfn.IFS(tbl_HRMaster[[#This Row],[Age]]&lt;25,"Under 25",tbl_HRMaster[[#This Row],[Age]]&lt;35,"25-34",tbl_HRMaster[[#This Row],[Age]]&lt;45,"35-44",tbl_HRMaster[[#This Row],[Age]]&lt;55,"45-54",TRUE,"Above 54")</f>
        <v>Under 25</v>
      </c>
      <c r="AD614" s="5" t="str">
        <f>_xlfn.IFS(
tbl_HRMaster[[#This Row],[YearsAtCompany]]&lt;2,"&lt; 2 Years",
tbl_HRMaster[[#This Row],[YearsAtCompany]]&lt;5,"2-4 Years",
tbl_HRMaster[[#This Row],[YearsAtCompany]]&lt;10,"5-9 Years",
TRUE,"10+ Years"
)</f>
        <v>2-4 Years</v>
      </c>
      <c r="AE614" s="5">
        <f>IF(tbl_HRMaster[[#This Row],[Attrition]]="Yes",1,0)</f>
        <v>0</v>
      </c>
    </row>
    <row r="615" spans="1:31" x14ac:dyDescent="0.25">
      <c r="A615">
        <v>20</v>
      </c>
      <c r="B615" t="s">
        <v>21</v>
      </c>
      <c r="C615" t="s">
        <v>22</v>
      </c>
      <c r="D615" t="s">
        <v>30</v>
      </c>
      <c r="E615">
        <v>1</v>
      </c>
      <c r="F615">
        <v>3</v>
      </c>
      <c r="G615" t="s">
        <v>24</v>
      </c>
      <c r="H615">
        <v>2410</v>
      </c>
      <c r="I615" t="s">
        <v>34</v>
      </c>
      <c r="J615">
        <v>1</v>
      </c>
      <c r="K615" t="s">
        <v>43</v>
      </c>
      <c r="L615" t="s">
        <v>32</v>
      </c>
      <c r="M615">
        <v>47770</v>
      </c>
      <c r="N615">
        <v>1</v>
      </c>
      <c r="O615">
        <v>18</v>
      </c>
      <c r="P615">
        <v>1</v>
      </c>
      <c r="Q615">
        <v>2</v>
      </c>
      <c r="R615">
        <v>3</v>
      </c>
      <c r="S615">
        <v>2</v>
      </c>
      <c r="T615">
        <v>0</v>
      </c>
      <c r="U615">
        <v>2</v>
      </c>
      <c r="V615">
        <f>COUNTIF(tbl_HRMaster[EmployeeID],tbl_HRMaster[[#This Row],[EmployeeID]])</f>
        <v>1</v>
      </c>
      <c r="W615">
        <f>IFERROR(INDEX(tbl_EmployeeSurvey[EnvironmentSatisfaction],MATCH(tbl_HRMaster[[#This Row],[EmployeeID]],tbl_EmployeeSurvey[EmployeeID],0)),"Not Found")</f>
        <v>4</v>
      </c>
      <c r="X615">
        <f>IFERROR(INDEX(tbl_EmployeeSurvey[JobSatisfaction],MATCH(tbl_HRMaster[[#This Row],[EmployeeID]],tbl_EmployeeSurvey[EmployeeID],0)),"Not Found")</f>
        <v>1</v>
      </c>
      <c r="Y615" s="5">
        <f>IFERROR(INDEX(tbl_EmployeeSurvey[WorkLifeBalance],MATCH(tbl_HRMaster[[#This Row],[EmployeeID]],tbl_EmployeeSurvey[EmployeeID],0)),"Not Found")</f>
        <v>3</v>
      </c>
      <c r="Z615" s="5">
        <f>IFERROR(VLOOKUP(tbl_HRMaster[[#This Row],[EmployeeID]],tbl_ManagerSurvey[[EmployeeID]:[PerformanceRating]],2,FALSE),"Not Found")</f>
        <v>3</v>
      </c>
      <c r="AA615" s="5">
        <f>IFERROR(VLOOKUP(tbl_HRMaster[[#This Row],[EmployeeID]],tbl_ManagerSurvey[[EmployeeID]:[PerformanceRating]],3,FALSE),"Not Found")</f>
        <v>3</v>
      </c>
      <c r="AB615" s="5" t="str">
        <f>IF(tbl_HRMaster[[#This Row],[Attrition]]="Yes","Left","Active")</f>
        <v>Active</v>
      </c>
      <c r="AC615" s="5" t="str">
        <f>_xlfn.IFS(tbl_HRMaster[[#This Row],[Age]]&lt;25,"Under 25",tbl_HRMaster[[#This Row],[Age]]&lt;35,"25-34",tbl_HRMaster[[#This Row],[Age]]&lt;45,"35-44",tbl_HRMaster[[#This Row],[Age]]&lt;55,"45-54",TRUE,"Above 54")</f>
        <v>Under 25</v>
      </c>
      <c r="AD615" s="5" t="str">
        <f>_xlfn.IFS(
tbl_HRMaster[[#This Row],[YearsAtCompany]]&lt;2,"&lt; 2 Years",
tbl_HRMaster[[#This Row],[YearsAtCompany]]&lt;5,"2-4 Years",
tbl_HRMaster[[#This Row],[YearsAtCompany]]&lt;10,"5-9 Years",
TRUE,"10+ Years"
)</f>
        <v>2-4 Years</v>
      </c>
      <c r="AE615" s="5">
        <f>IF(tbl_HRMaster[[#This Row],[Attrition]]="Yes",1,0)</f>
        <v>0</v>
      </c>
    </row>
    <row r="616" spans="1:31" x14ac:dyDescent="0.25">
      <c r="A616">
        <v>20</v>
      </c>
      <c r="B616" t="s">
        <v>21</v>
      </c>
      <c r="C616" t="s">
        <v>22</v>
      </c>
      <c r="D616" t="s">
        <v>30</v>
      </c>
      <c r="E616">
        <v>1</v>
      </c>
      <c r="F616">
        <v>3</v>
      </c>
      <c r="G616" t="s">
        <v>24</v>
      </c>
      <c r="H616">
        <v>3880</v>
      </c>
      <c r="I616" t="s">
        <v>34</v>
      </c>
      <c r="J616">
        <v>1</v>
      </c>
      <c r="K616" t="s">
        <v>43</v>
      </c>
      <c r="L616" t="s">
        <v>32</v>
      </c>
      <c r="M616">
        <v>47770</v>
      </c>
      <c r="N616">
        <v>1</v>
      </c>
      <c r="O616">
        <v>18</v>
      </c>
      <c r="P616">
        <v>1</v>
      </c>
      <c r="Q616">
        <v>2</v>
      </c>
      <c r="R616">
        <v>3</v>
      </c>
      <c r="S616">
        <v>2</v>
      </c>
      <c r="T616">
        <v>0</v>
      </c>
      <c r="U616">
        <v>2</v>
      </c>
      <c r="V616">
        <f>COUNTIF(tbl_HRMaster[EmployeeID],tbl_HRMaster[[#This Row],[EmployeeID]])</f>
        <v>1</v>
      </c>
      <c r="W616">
        <f>IFERROR(INDEX(tbl_EmployeeSurvey[EnvironmentSatisfaction],MATCH(tbl_HRMaster[[#This Row],[EmployeeID]],tbl_EmployeeSurvey[EmployeeID],0)),"Not Found")</f>
        <v>4</v>
      </c>
      <c r="X616">
        <f>IFERROR(INDEX(tbl_EmployeeSurvey[JobSatisfaction],MATCH(tbl_HRMaster[[#This Row],[EmployeeID]],tbl_EmployeeSurvey[EmployeeID],0)),"Not Found")</f>
        <v>1</v>
      </c>
      <c r="Y616" s="5">
        <f>IFERROR(INDEX(tbl_EmployeeSurvey[WorkLifeBalance],MATCH(tbl_HRMaster[[#This Row],[EmployeeID]],tbl_EmployeeSurvey[EmployeeID],0)),"Not Found")</f>
        <v>3</v>
      </c>
      <c r="Z616" s="5">
        <f>IFERROR(VLOOKUP(tbl_HRMaster[[#This Row],[EmployeeID]],tbl_ManagerSurvey[[EmployeeID]:[PerformanceRating]],2,FALSE),"Not Found")</f>
        <v>3</v>
      </c>
      <c r="AA616" s="5">
        <f>IFERROR(VLOOKUP(tbl_HRMaster[[#This Row],[EmployeeID]],tbl_ManagerSurvey[[EmployeeID]:[PerformanceRating]],3,FALSE),"Not Found")</f>
        <v>3</v>
      </c>
      <c r="AB616" s="5" t="str">
        <f>IF(tbl_HRMaster[[#This Row],[Attrition]]="Yes","Left","Active")</f>
        <v>Active</v>
      </c>
      <c r="AC616" s="5" t="str">
        <f>_xlfn.IFS(tbl_HRMaster[[#This Row],[Age]]&lt;25,"Under 25",tbl_HRMaster[[#This Row],[Age]]&lt;35,"25-34",tbl_HRMaster[[#This Row],[Age]]&lt;45,"35-44",tbl_HRMaster[[#This Row],[Age]]&lt;55,"45-54",TRUE,"Above 54")</f>
        <v>Under 25</v>
      </c>
      <c r="AD616" s="5" t="str">
        <f>_xlfn.IFS(
tbl_HRMaster[[#This Row],[YearsAtCompany]]&lt;2,"&lt; 2 Years",
tbl_HRMaster[[#This Row],[YearsAtCompany]]&lt;5,"2-4 Years",
tbl_HRMaster[[#This Row],[YearsAtCompany]]&lt;10,"5-9 Years",
TRUE,"10+ Years"
)</f>
        <v>2-4 Years</v>
      </c>
      <c r="AE616" s="5">
        <f>IF(tbl_HRMaster[[#This Row],[Attrition]]="Yes",1,0)</f>
        <v>0</v>
      </c>
    </row>
    <row r="617" spans="1:31" x14ac:dyDescent="0.25">
      <c r="A617">
        <v>20</v>
      </c>
      <c r="B617" t="s">
        <v>28</v>
      </c>
      <c r="C617" t="s">
        <v>22</v>
      </c>
      <c r="D617" t="s">
        <v>30</v>
      </c>
      <c r="E617">
        <v>11</v>
      </c>
      <c r="F617">
        <v>3</v>
      </c>
      <c r="G617" t="s">
        <v>38</v>
      </c>
      <c r="H617">
        <v>405</v>
      </c>
      <c r="I617" t="s">
        <v>34</v>
      </c>
      <c r="J617">
        <v>2</v>
      </c>
      <c r="K617" t="s">
        <v>35</v>
      </c>
      <c r="L617" t="s">
        <v>32</v>
      </c>
      <c r="M617">
        <v>93960</v>
      </c>
      <c r="N617">
        <v>1</v>
      </c>
      <c r="O617">
        <v>12</v>
      </c>
      <c r="P617">
        <v>0</v>
      </c>
      <c r="Q617">
        <v>2</v>
      </c>
      <c r="R617">
        <v>6</v>
      </c>
      <c r="S617">
        <v>2</v>
      </c>
      <c r="T617">
        <v>0</v>
      </c>
      <c r="U617">
        <v>2</v>
      </c>
      <c r="V617">
        <f>COUNTIF(tbl_HRMaster[EmployeeID],tbl_HRMaster[[#This Row],[EmployeeID]])</f>
        <v>1</v>
      </c>
      <c r="W617">
        <f>IFERROR(INDEX(tbl_EmployeeSurvey[EnvironmentSatisfaction],MATCH(tbl_HRMaster[[#This Row],[EmployeeID]],tbl_EmployeeSurvey[EmployeeID],0)),"Not Found")</f>
        <v>3</v>
      </c>
      <c r="X617">
        <f>IFERROR(INDEX(tbl_EmployeeSurvey[JobSatisfaction],MATCH(tbl_HRMaster[[#This Row],[EmployeeID]],tbl_EmployeeSurvey[EmployeeID],0)),"Not Found")</f>
        <v>3</v>
      </c>
      <c r="Y617" s="5">
        <f>IFERROR(INDEX(tbl_EmployeeSurvey[WorkLifeBalance],MATCH(tbl_HRMaster[[#This Row],[EmployeeID]],tbl_EmployeeSurvey[EmployeeID],0)),"Not Found")</f>
        <v>2</v>
      </c>
      <c r="Z617" s="5">
        <f>IFERROR(VLOOKUP(tbl_HRMaster[[#This Row],[EmployeeID]],tbl_ManagerSurvey[[EmployeeID]:[PerformanceRating]],2,FALSE),"Not Found")</f>
        <v>1</v>
      </c>
      <c r="AA617" s="5">
        <f>IFERROR(VLOOKUP(tbl_HRMaster[[#This Row],[EmployeeID]],tbl_ManagerSurvey[[EmployeeID]:[PerformanceRating]],3,FALSE),"Not Found")</f>
        <v>3</v>
      </c>
      <c r="AB617" s="5" t="str">
        <f>IF(tbl_HRMaster[[#This Row],[Attrition]]="Yes","Left","Active")</f>
        <v>Left</v>
      </c>
      <c r="AC617" s="5" t="str">
        <f>_xlfn.IFS(tbl_HRMaster[[#This Row],[Age]]&lt;25,"Under 25",tbl_HRMaster[[#This Row],[Age]]&lt;35,"25-34",tbl_HRMaster[[#This Row],[Age]]&lt;45,"35-44",tbl_HRMaster[[#This Row],[Age]]&lt;55,"45-54",TRUE,"Above 54")</f>
        <v>Under 25</v>
      </c>
      <c r="AD617" s="5" t="str">
        <f>_xlfn.IFS(
tbl_HRMaster[[#This Row],[YearsAtCompany]]&lt;2,"&lt; 2 Years",
tbl_HRMaster[[#This Row],[YearsAtCompany]]&lt;5,"2-4 Years",
tbl_HRMaster[[#This Row],[YearsAtCompany]]&lt;10,"5-9 Years",
TRUE,"10+ Years"
)</f>
        <v>2-4 Years</v>
      </c>
      <c r="AE617" s="5">
        <f>IF(tbl_HRMaster[[#This Row],[Attrition]]="Yes",1,0)</f>
        <v>1</v>
      </c>
    </row>
    <row r="618" spans="1:31" x14ac:dyDescent="0.25">
      <c r="A618">
        <v>20</v>
      </c>
      <c r="B618" t="s">
        <v>28</v>
      </c>
      <c r="C618" t="s">
        <v>22</v>
      </c>
      <c r="D618" t="s">
        <v>30</v>
      </c>
      <c r="E618">
        <v>11</v>
      </c>
      <c r="F618">
        <v>3</v>
      </c>
      <c r="G618" t="s">
        <v>38</v>
      </c>
      <c r="H618">
        <v>1875</v>
      </c>
      <c r="I618" t="s">
        <v>34</v>
      </c>
      <c r="J618">
        <v>2</v>
      </c>
      <c r="K618" t="s">
        <v>35</v>
      </c>
      <c r="L618" t="s">
        <v>32</v>
      </c>
      <c r="M618">
        <v>93960</v>
      </c>
      <c r="N618">
        <v>1</v>
      </c>
      <c r="O618">
        <v>12</v>
      </c>
      <c r="P618">
        <v>0</v>
      </c>
      <c r="Q618">
        <v>2</v>
      </c>
      <c r="R618">
        <v>6</v>
      </c>
      <c r="S618">
        <v>2</v>
      </c>
      <c r="T618">
        <v>0</v>
      </c>
      <c r="U618">
        <v>2</v>
      </c>
      <c r="V618">
        <f>COUNTIF(tbl_HRMaster[EmployeeID],tbl_HRMaster[[#This Row],[EmployeeID]])</f>
        <v>1</v>
      </c>
      <c r="W618">
        <f>IFERROR(INDEX(tbl_EmployeeSurvey[EnvironmentSatisfaction],MATCH(tbl_HRMaster[[#This Row],[EmployeeID]],tbl_EmployeeSurvey[EmployeeID],0)),"Not Found")</f>
        <v>3</v>
      </c>
      <c r="X618">
        <f>IFERROR(INDEX(tbl_EmployeeSurvey[JobSatisfaction],MATCH(tbl_HRMaster[[#This Row],[EmployeeID]],tbl_EmployeeSurvey[EmployeeID],0)),"Not Found")</f>
        <v>3</v>
      </c>
      <c r="Y618" s="5">
        <f>IFERROR(INDEX(tbl_EmployeeSurvey[WorkLifeBalance],MATCH(tbl_HRMaster[[#This Row],[EmployeeID]],tbl_EmployeeSurvey[EmployeeID],0)),"Not Found")</f>
        <v>2</v>
      </c>
      <c r="Z618" s="5">
        <f>IFERROR(VLOOKUP(tbl_HRMaster[[#This Row],[EmployeeID]],tbl_ManagerSurvey[[EmployeeID]:[PerformanceRating]],2,FALSE),"Not Found")</f>
        <v>1</v>
      </c>
      <c r="AA618" s="5">
        <f>IFERROR(VLOOKUP(tbl_HRMaster[[#This Row],[EmployeeID]],tbl_ManagerSurvey[[EmployeeID]:[PerformanceRating]],3,FALSE),"Not Found")</f>
        <v>3</v>
      </c>
      <c r="AB618" s="5" t="str">
        <f>IF(tbl_HRMaster[[#This Row],[Attrition]]="Yes","Left","Active")</f>
        <v>Left</v>
      </c>
      <c r="AC618" s="5" t="str">
        <f>_xlfn.IFS(tbl_HRMaster[[#This Row],[Age]]&lt;25,"Under 25",tbl_HRMaster[[#This Row],[Age]]&lt;35,"25-34",tbl_HRMaster[[#This Row],[Age]]&lt;45,"35-44",tbl_HRMaster[[#This Row],[Age]]&lt;55,"45-54",TRUE,"Above 54")</f>
        <v>Under 25</v>
      </c>
      <c r="AD618" s="5" t="str">
        <f>_xlfn.IFS(
tbl_HRMaster[[#This Row],[YearsAtCompany]]&lt;2,"&lt; 2 Years",
tbl_HRMaster[[#This Row],[YearsAtCompany]]&lt;5,"2-4 Years",
tbl_HRMaster[[#This Row],[YearsAtCompany]]&lt;10,"5-9 Years",
TRUE,"10+ Years"
)</f>
        <v>2-4 Years</v>
      </c>
      <c r="AE618" s="5">
        <f>IF(tbl_HRMaster[[#This Row],[Attrition]]="Yes",1,0)</f>
        <v>1</v>
      </c>
    </row>
    <row r="619" spans="1:31" x14ac:dyDescent="0.25">
      <c r="A619">
        <v>20</v>
      </c>
      <c r="B619" t="s">
        <v>28</v>
      </c>
      <c r="C619" t="s">
        <v>22</v>
      </c>
      <c r="D619" t="s">
        <v>30</v>
      </c>
      <c r="E619">
        <v>11</v>
      </c>
      <c r="F619">
        <v>3</v>
      </c>
      <c r="G619" t="s">
        <v>38</v>
      </c>
      <c r="H619">
        <v>3345</v>
      </c>
      <c r="I619" t="s">
        <v>34</v>
      </c>
      <c r="J619">
        <v>2</v>
      </c>
      <c r="K619" t="s">
        <v>35</v>
      </c>
      <c r="L619" t="s">
        <v>32</v>
      </c>
      <c r="M619">
        <v>93960</v>
      </c>
      <c r="N619">
        <v>1</v>
      </c>
      <c r="O619">
        <v>12</v>
      </c>
      <c r="P619">
        <v>0</v>
      </c>
      <c r="Q619">
        <v>2</v>
      </c>
      <c r="R619">
        <v>6</v>
      </c>
      <c r="S619">
        <v>2</v>
      </c>
      <c r="T619">
        <v>0</v>
      </c>
      <c r="U619">
        <v>2</v>
      </c>
      <c r="V619">
        <f>COUNTIF(tbl_HRMaster[EmployeeID],tbl_HRMaster[[#This Row],[EmployeeID]])</f>
        <v>1</v>
      </c>
      <c r="W619">
        <f>IFERROR(INDEX(tbl_EmployeeSurvey[EnvironmentSatisfaction],MATCH(tbl_HRMaster[[#This Row],[EmployeeID]],tbl_EmployeeSurvey[EmployeeID],0)),"Not Found")</f>
        <v>3</v>
      </c>
      <c r="X619">
        <f>IFERROR(INDEX(tbl_EmployeeSurvey[JobSatisfaction],MATCH(tbl_HRMaster[[#This Row],[EmployeeID]],tbl_EmployeeSurvey[EmployeeID],0)),"Not Found")</f>
        <v>3</v>
      </c>
      <c r="Y619" s="5">
        <f>IFERROR(INDEX(tbl_EmployeeSurvey[WorkLifeBalance],MATCH(tbl_HRMaster[[#This Row],[EmployeeID]],tbl_EmployeeSurvey[EmployeeID],0)),"Not Found")</f>
        <v>2</v>
      </c>
      <c r="Z619" s="5">
        <f>IFERROR(VLOOKUP(tbl_HRMaster[[#This Row],[EmployeeID]],tbl_ManagerSurvey[[EmployeeID]:[PerformanceRating]],2,FALSE),"Not Found")</f>
        <v>1</v>
      </c>
      <c r="AA619" s="5">
        <f>IFERROR(VLOOKUP(tbl_HRMaster[[#This Row],[EmployeeID]],tbl_ManagerSurvey[[EmployeeID]:[PerformanceRating]],3,FALSE),"Not Found")</f>
        <v>3</v>
      </c>
      <c r="AB619" s="5" t="str">
        <f>IF(tbl_HRMaster[[#This Row],[Attrition]]="Yes","Left","Active")</f>
        <v>Left</v>
      </c>
      <c r="AC619" s="5" t="str">
        <f>_xlfn.IFS(tbl_HRMaster[[#This Row],[Age]]&lt;25,"Under 25",tbl_HRMaster[[#This Row],[Age]]&lt;35,"25-34",tbl_HRMaster[[#This Row],[Age]]&lt;45,"35-44",tbl_HRMaster[[#This Row],[Age]]&lt;55,"45-54",TRUE,"Above 54")</f>
        <v>Under 25</v>
      </c>
      <c r="AD619" s="5" t="str">
        <f>_xlfn.IFS(
tbl_HRMaster[[#This Row],[YearsAtCompany]]&lt;2,"&lt; 2 Years",
tbl_HRMaster[[#This Row],[YearsAtCompany]]&lt;5,"2-4 Years",
tbl_HRMaster[[#This Row],[YearsAtCompany]]&lt;10,"5-9 Years",
TRUE,"10+ Years"
)</f>
        <v>2-4 Years</v>
      </c>
      <c r="AE619" s="5">
        <f>IF(tbl_HRMaster[[#This Row],[Attrition]]="Yes",1,0)</f>
        <v>1</v>
      </c>
    </row>
    <row r="620" spans="1:31" x14ac:dyDescent="0.25">
      <c r="A620">
        <v>23</v>
      </c>
      <c r="B620" t="s">
        <v>21</v>
      </c>
      <c r="C620" t="s">
        <v>22</v>
      </c>
      <c r="D620" t="s">
        <v>30</v>
      </c>
      <c r="E620">
        <v>23</v>
      </c>
      <c r="F620">
        <v>1</v>
      </c>
      <c r="G620" t="s">
        <v>24</v>
      </c>
      <c r="H620">
        <v>308</v>
      </c>
      <c r="I620" t="s">
        <v>25</v>
      </c>
      <c r="J620">
        <v>2</v>
      </c>
      <c r="K620" t="s">
        <v>31</v>
      </c>
      <c r="L620" t="s">
        <v>32</v>
      </c>
      <c r="M620">
        <v>173280</v>
      </c>
      <c r="N620">
        <v>1</v>
      </c>
      <c r="O620">
        <v>17</v>
      </c>
      <c r="P620">
        <v>1</v>
      </c>
      <c r="Q620">
        <v>2</v>
      </c>
      <c r="R620">
        <v>2</v>
      </c>
      <c r="S620">
        <v>2</v>
      </c>
      <c r="T620">
        <v>0</v>
      </c>
      <c r="U620">
        <v>2</v>
      </c>
      <c r="V620">
        <f>COUNTIF(tbl_HRMaster[EmployeeID],tbl_HRMaster[[#This Row],[EmployeeID]])</f>
        <v>1</v>
      </c>
      <c r="W620">
        <f>IFERROR(INDEX(tbl_EmployeeSurvey[EnvironmentSatisfaction],MATCH(tbl_HRMaster[[#This Row],[EmployeeID]],tbl_EmployeeSurvey[EmployeeID],0)),"Not Found")</f>
        <v>1</v>
      </c>
      <c r="X620">
        <f>IFERROR(INDEX(tbl_EmployeeSurvey[JobSatisfaction],MATCH(tbl_HRMaster[[#This Row],[EmployeeID]],tbl_EmployeeSurvey[EmployeeID],0)),"Not Found")</f>
        <v>3</v>
      </c>
      <c r="Y620" s="5">
        <f>IFERROR(INDEX(tbl_EmployeeSurvey[WorkLifeBalance],MATCH(tbl_HRMaster[[#This Row],[EmployeeID]],tbl_EmployeeSurvey[EmployeeID],0)),"Not Found")</f>
        <v>3</v>
      </c>
      <c r="Z620" s="5">
        <f>IFERROR(VLOOKUP(tbl_HRMaster[[#This Row],[EmployeeID]],tbl_ManagerSurvey[[EmployeeID]:[PerformanceRating]],2,FALSE),"Not Found")</f>
        <v>1</v>
      </c>
      <c r="AA620" s="5">
        <f>IFERROR(VLOOKUP(tbl_HRMaster[[#This Row],[EmployeeID]],tbl_ManagerSurvey[[EmployeeID]:[PerformanceRating]],3,FALSE),"Not Found")</f>
        <v>3</v>
      </c>
      <c r="AB620" s="5" t="str">
        <f>IF(tbl_HRMaster[[#This Row],[Attrition]]="Yes","Left","Active")</f>
        <v>Active</v>
      </c>
      <c r="AC620" s="5" t="str">
        <f>_xlfn.IFS(tbl_HRMaster[[#This Row],[Age]]&lt;25,"Under 25",tbl_HRMaster[[#This Row],[Age]]&lt;35,"25-34",tbl_HRMaster[[#This Row],[Age]]&lt;45,"35-44",tbl_HRMaster[[#This Row],[Age]]&lt;55,"45-54",TRUE,"Above 54")</f>
        <v>Under 25</v>
      </c>
      <c r="AD620" s="5" t="str">
        <f>_xlfn.IFS(
tbl_HRMaster[[#This Row],[YearsAtCompany]]&lt;2,"&lt; 2 Years",
tbl_HRMaster[[#This Row],[YearsAtCompany]]&lt;5,"2-4 Years",
tbl_HRMaster[[#This Row],[YearsAtCompany]]&lt;10,"5-9 Years",
TRUE,"10+ Years"
)</f>
        <v>2-4 Years</v>
      </c>
      <c r="AE620" s="5">
        <f>IF(tbl_HRMaster[[#This Row],[Attrition]]="Yes",1,0)</f>
        <v>0</v>
      </c>
    </row>
    <row r="621" spans="1:31" x14ac:dyDescent="0.25">
      <c r="A621">
        <v>23</v>
      </c>
      <c r="B621" t="s">
        <v>21</v>
      </c>
      <c r="C621" t="s">
        <v>22</v>
      </c>
      <c r="D621" t="s">
        <v>30</v>
      </c>
      <c r="E621">
        <v>23</v>
      </c>
      <c r="F621">
        <v>1</v>
      </c>
      <c r="G621" t="s">
        <v>24</v>
      </c>
      <c r="H621">
        <v>1778</v>
      </c>
      <c r="I621" t="s">
        <v>25</v>
      </c>
      <c r="J621">
        <v>2</v>
      </c>
      <c r="K621" t="s">
        <v>31</v>
      </c>
      <c r="L621" t="s">
        <v>32</v>
      </c>
      <c r="M621">
        <v>173280</v>
      </c>
      <c r="N621">
        <v>1</v>
      </c>
      <c r="O621">
        <v>17</v>
      </c>
      <c r="P621">
        <v>1</v>
      </c>
      <c r="Q621">
        <v>2</v>
      </c>
      <c r="R621">
        <v>2</v>
      </c>
      <c r="S621">
        <v>2</v>
      </c>
      <c r="T621">
        <v>0</v>
      </c>
      <c r="U621">
        <v>2</v>
      </c>
      <c r="V621">
        <f>COUNTIF(tbl_HRMaster[EmployeeID],tbl_HRMaster[[#This Row],[EmployeeID]])</f>
        <v>1</v>
      </c>
      <c r="W621">
        <f>IFERROR(INDEX(tbl_EmployeeSurvey[EnvironmentSatisfaction],MATCH(tbl_HRMaster[[#This Row],[EmployeeID]],tbl_EmployeeSurvey[EmployeeID],0)),"Not Found")</f>
        <v>1</v>
      </c>
      <c r="X621">
        <f>IFERROR(INDEX(tbl_EmployeeSurvey[JobSatisfaction],MATCH(tbl_HRMaster[[#This Row],[EmployeeID]],tbl_EmployeeSurvey[EmployeeID],0)),"Not Found")</f>
        <v>3</v>
      </c>
      <c r="Y621" s="5">
        <f>IFERROR(INDEX(tbl_EmployeeSurvey[WorkLifeBalance],MATCH(tbl_HRMaster[[#This Row],[EmployeeID]],tbl_EmployeeSurvey[EmployeeID],0)),"Not Found")</f>
        <v>3</v>
      </c>
      <c r="Z621" s="5">
        <f>IFERROR(VLOOKUP(tbl_HRMaster[[#This Row],[EmployeeID]],tbl_ManagerSurvey[[EmployeeID]:[PerformanceRating]],2,FALSE),"Not Found")</f>
        <v>1</v>
      </c>
      <c r="AA621" s="5">
        <f>IFERROR(VLOOKUP(tbl_HRMaster[[#This Row],[EmployeeID]],tbl_ManagerSurvey[[EmployeeID]:[PerformanceRating]],3,FALSE),"Not Found")</f>
        <v>3</v>
      </c>
      <c r="AB621" s="5" t="str">
        <f>IF(tbl_HRMaster[[#This Row],[Attrition]]="Yes","Left","Active")</f>
        <v>Active</v>
      </c>
      <c r="AC621" s="5" t="str">
        <f>_xlfn.IFS(tbl_HRMaster[[#This Row],[Age]]&lt;25,"Under 25",tbl_HRMaster[[#This Row],[Age]]&lt;35,"25-34",tbl_HRMaster[[#This Row],[Age]]&lt;45,"35-44",tbl_HRMaster[[#This Row],[Age]]&lt;55,"45-54",TRUE,"Above 54")</f>
        <v>Under 25</v>
      </c>
      <c r="AD621" s="5" t="str">
        <f>_xlfn.IFS(
tbl_HRMaster[[#This Row],[YearsAtCompany]]&lt;2,"&lt; 2 Years",
tbl_HRMaster[[#This Row],[YearsAtCompany]]&lt;5,"2-4 Years",
tbl_HRMaster[[#This Row],[YearsAtCompany]]&lt;10,"5-9 Years",
TRUE,"10+ Years"
)</f>
        <v>2-4 Years</v>
      </c>
      <c r="AE621" s="5">
        <f>IF(tbl_HRMaster[[#This Row],[Attrition]]="Yes",1,0)</f>
        <v>0</v>
      </c>
    </row>
    <row r="622" spans="1:31" x14ac:dyDescent="0.25">
      <c r="A622">
        <v>23</v>
      </c>
      <c r="B622" t="s">
        <v>21</v>
      </c>
      <c r="C622" t="s">
        <v>22</v>
      </c>
      <c r="D622" t="s">
        <v>30</v>
      </c>
      <c r="E622">
        <v>23</v>
      </c>
      <c r="F622">
        <v>1</v>
      </c>
      <c r="G622" t="s">
        <v>24</v>
      </c>
      <c r="H622">
        <v>3248</v>
      </c>
      <c r="I622" t="s">
        <v>25</v>
      </c>
      <c r="J622">
        <v>2</v>
      </c>
      <c r="K622" t="s">
        <v>31</v>
      </c>
      <c r="L622" t="s">
        <v>32</v>
      </c>
      <c r="M622">
        <v>173280</v>
      </c>
      <c r="N622">
        <v>1</v>
      </c>
      <c r="O622">
        <v>17</v>
      </c>
      <c r="P622">
        <v>1</v>
      </c>
      <c r="Q622">
        <v>2</v>
      </c>
      <c r="R622">
        <v>2</v>
      </c>
      <c r="S622">
        <v>2</v>
      </c>
      <c r="T622">
        <v>0</v>
      </c>
      <c r="U622">
        <v>2</v>
      </c>
      <c r="V622">
        <f>COUNTIF(tbl_HRMaster[EmployeeID],tbl_HRMaster[[#This Row],[EmployeeID]])</f>
        <v>1</v>
      </c>
      <c r="W622">
        <f>IFERROR(INDEX(tbl_EmployeeSurvey[EnvironmentSatisfaction],MATCH(tbl_HRMaster[[#This Row],[EmployeeID]],tbl_EmployeeSurvey[EmployeeID],0)),"Not Found")</f>
        <v>1</v>
      </c>
      <c r="X622">
        <f>IFERROR(INDEX(tbl_EmployeeSurvey[JobSatisfaction],MATCH(tbl_HRMaster[[#This Row],[EmployeeID]],tbl_EmployeeSurvey[EmployeeID],0)),"Not Found")</f>
        <v>3</v>
      </c>
      <c r="Y622" s="5">
        <f>IFERROR(INDEX(tbl_EmployeeSurvey[WorkLifeBalance],MATCH(tbl_HRMaster[[#This Row],[EmployeeID]],tbl_EmployeeSurvey[EmployeeID],0)),"Not Found")</f>
        <v>3</v>
      </c>
      <c r="Z622" s="5">
        <f>IFERROR(VLOOKUP(tbl_HRMaster[[#This Row],[EmployeeID]],tbl_ManagerSurvey[[EmployeeID]:[PerformanceRating]],2,FALSE),"Not Found")</f>
        <v>1</v>
      </c>
      <c r="AA622" s="5">
        <f>IFERROR(VLOOKUP(tbl_HRMaster[[#This Row],[EmployeeID]],tbl_ManagerSurvey[[EmployeeID]:[PerformanceRating]],3,FALSE),"Not Found")</f>
        <v>3</v>
      </c>
      <c r="AB622" s="5" t="str">
        <f>IF(tbl_HRMaster[[#This Row],[Attrition]]="Yes","Left","Active")</f>
        <v>Active</v>
      </c>
      <c r="AC622" s="5" t="str">
        <f>_xlfn.IFS(tbl_HRMaster[[#This Row],[Age]]&lt;25,"Under 25",tbl_HRMaster[[#This Row],[Age]]&lt;35,"25-34",tbl_HRMaster[[#This Row],[Age]]&lt;45,"35-44",tbl_HRMaster[[#This Row],[Age]]&lt;55,"45-54",TRUE,"Above 54")</f>
        <v>Under 25</v>
      </c>
      <c r="AD622" s="5" t="str">
        <f>_xlfn.IFS(
tbl_HRMaster[[#This Row],[YearsAtCompany]]&lt;2,"&lt; 2 Years",
tbl_HRMaster[[#This Row],[YearsAtCompany]]&lt;5,"2-4 Years",
tbl_HRMaster[[#This Row],[YearsAtCompany]]&lt;10,"5-9 Years",
TRUE,"10+ Years"
)</f>
        <v>2-4 Years</v>
      </c>
      <c r="AE622" s="5">
        <f>IF(tbl_HRMaster[[#This Row],[Attrition]]="Yes",1,0)</f>
        <v>0</v>
      </c>
    </row>
    <row r="623" spans="1:31" x14ac:dyDescent="0.25">
      <c r="A623">
        <v>38</v>
      </c>
      <c r="B623" t="s">
        <v>21</v>
      </c>
      <c r="C623" t="s">
        <v>29</v>
      </c>
      <c r="D623" t="s">
        <v>30</v>
      </c>
      <c r="E623">
        <v>13</v>
      </c>
      <c r="F623">
        <v>3</v>
      </c>
      <c r="G623" t="s">
        <v>46</v>
      </c>
      <c r="H623">
        <v>465</v>
      </c>
      <c r="I623" t="s">
        <v>34</v>
      </c>
      <c r="J623">
        <v>1</v>
      </c>
      <c r="K623" t="s">
        <v>42</v>
      </c>
      <c r="L623" t="s">
        <v>27</v>
      </c>
      <c r="M623">
        <v>32100</v>
      </c>
      <c r="N623">
        <v>0</v>
      </c>
      <c r="O623">
        <v>17</v>
      </c>
      <c r="P623">
        <v>2</v>
      </c>
      <c r="Q623">
        <v>3</v>
      </c>
      <c r="R623">
        <v>5</v>
      </c>
      <c r="S623">
        <v>2</v>
      </c>
      <c r="T623">
        <v>0</v>
      </c>
      <c r="U623">
        <v>2</v>
      </c>
      <c r="V623">
        <f>COUNTIF(tbl_HRMaster[EmployeeID],tbl_HRMaster[[#This Row],[EmployeeID]])</f>
        <v>1</v>
      </c>
      <c r="W623">
        <f>IFERROR(INDEX(tbl_EmployeeSurvey[EnvironmentSatisfaction],MATCH(tbl_HRMaster[[#This Row],[EmployeeID]],tbl_EmployeeSurvey[EmployeeID],0)),"Not Found")</f>
        <v>3</v>
      </c>
      <c r="X623">
        <f>IFERROR(INDEX(tbl_EmployeeSurvey[JobSatisfaction],MATCH(tbl_HRMaster[[#This Row],[EmployeeID]],tbl_EmployeeSurvey[EmployeeID],0)),"Not Found")</f>
        <v>3</v>
      </c>
      <c r="Y623" s="5">
        <f>IFERROR(INDEX(tbl_EmployeeSurvey[WorkLifeBalance],MATCH(tbl_HRMaster[[#This Row],[EmployeeID]],tbl_EmployeeSurvey[EmployeeID],0)),"Not Found")</f>
        <v>2</v>
      </c>
      <c r="Z623" s="5">
        <f>IFERROR(VLOOKUP(tbl_HRMaster[[#This Row],[EmployeeID]],tbl_ManagerSurvey[[EmployeeID]:[PerformanceRating]],2,FALSE),"Not Found")</f>
        <v>2</v>
      </c>
      <c r="AA623" s="5">
        <f>IFERROR(VLOOKUP(tbl_HRMaster[[#This Row],[EmployeeID]],tbl_ManagerSurvey[[EmployeeID]:[PerformanceRating]],3,FALSE),"Not Found")</f>
        <v>3</v>
      </c>
      <c r="AB623" s="5" t="str">
        <f>IF(tbl_HRMaster[[#This Row],[Attrition]]="Yes","Left","Active")</f>
        <v>Active</v>
      </c>
      <c r="AC623" s="5" t="str">
        <f>_xlfn.IFS(tbl_HRMaster[[#This Row],[Age]]&lt;25,"Under 25",tbl_HRMaster[[#This Row],[Age]]&lt;35,"25-34",tbl_HRMaster[[#This Row],[Age]]&lt;45,"35-44",tbl_HRMaster[[#This Row],[Age]]&lt;55,"45-54",TRUE,"Above 54")</f>
        <v>35-44</v>
      </c>
      <c r="AD623" s="5" t="str">
        <f>_xlfn.IFS(
tbl_HRMaster[[#This Row],[YearsAtCompany]]&lt;2,"&lt; 2 Years",
tbl_HRMaster[[#This Row],[YearsAtCompany]]&lt;5,"2-4 Years",
tbl_HRMaster[[#This Row],[YearsAtCompany]]&lt;10,"5-9 Years",
TRUE,"10+ Years"
)</f>
        <v>2-4 Years</v>
      </c>
      <c r="AE623" s="5">
        <f>IF(tbl_HRMaster[[#This Row],[Attrition]]="Yes",1,0)</f>
        <v>0</v>
      </c>
    </row>
    <row r="624" spans="1:31" x14ac:dyDescent="0.25">
      <c r="A624">
        <v>38</v>
      </c>
      <c r="B624" t="s">
        <v>21</v>
      </c>
      <c r="C624" t="s">
        <v>29</v>
      </c>
      <c r="D624" t="s">
        <v>30</v>
      </c>
      <c r="E624">
        <v>13</v>
      </c>
      <c r="F624">
        <v>3</v>
      </c>
      <c r="G624" t="s">
        <v>46</v>
      </c>
      <c r="H624">
        <v>1935</v>
      </c>
      <c r="I624" t="s">
        <v>34</v>
      </c>
      <c r="J624">
        <v>1</v>
      </c>
      <c r="K624" t="s">
        <v>42</v>
      </c>
      <c r="L624" t="s">
        <v>27</v>
      </c>
      <c r="M624">
        <v>32100</v>
      </c>
      <c r="N624">
        <v>0</v>
      </c>
      <c r="O624">
        <v>17</v>
      </c>
      <c r="P624">
        <v>2</v>
      </c>
      <c r="Q624">
        <v>3</v>
      </c>
      <c r="R624">
        <v>5</v>
      </c>
      <c r="S624">
        <v>2</v>
      </c>
      <c r="T624">
        <v>0</v>
      </c>
      <c r="U624">
        <v>2</v>
      </c>
      <c r="V624">
        <f>COUNTIF(tbl_HRMaster[EmployeeID],tbl_HRMaster[[#This Row],[EmployeeID]])</f>
        <v>1</v>
      </c>
      <c r="W624">
        <f>IFERROR(INDEX(tbl_EmployeeSurvey[EnvironmentSatisfaction],MATCH(tbl_HRMaster[[#This Row],[EmployeeID]],tbl_EmployeeSurvey[EmployeeID],0)),"Not Found")</f>
        <v>3</v>
      </c>
      <c r="X624">
        <f>IFERROR(INDEX(tbl_EmployeeSurvey[JobSatisfaction],MATCH(tbl_HRMaster[[#This Row],[EmployeeID]],tbl_EmployeeSurvey[EmployeeID],0)),"Not Found")</f>
        <v>3</v>
      </c>
      <c r="Y624" s="5">
        <f>IFERROR(INDEX(tbl_EmployeeSurvey[WorkLifeBalance],MATCH(tbl_HRMaster[[#This Row],[EmployeeID]],tbl_EmployeeSurvey[EmployeeID],0)),"Not Found")</f>
        <v>2</v>
      </c>
      <c r="Z624" s="5">
        <f>IFERROR(VLOOKUP(tbl_HRMaster[[#This Row],[EmployeeID]],tbl_ManagerSurvey[[EmployeeID]:[PerformanceRating]],2,FALSE),"Not Found")</f>
        <v>2</v>
      </c>
      <c r="AA624" s="5">
        <f>IFERROR(VLOOKUP(tbl_HRMaster[[#This Row],[EmployeeID]],tbl_ManagerSurvey[[EmployeeID]:[PerformanceRating]],3,FALSE),"Not Found")</f>
        <v>3</v>
      </c>
      <c r="AB624" s="5" t="str">
        <f>IF(tbl_HRMaster[[#This Row],[Attrition]]="Yes","Left","Active")</f>
        <v>Active</v>
      </c>
      <c r="AC624" s="5" t="str">
        <f>_xlfn.IFS(tbl_HRMaster[[#This Row],[Age]]&lt;25,"Under 25",tbl_HRMaster[[#This Row],[Age]]&lt;35,"25-34",tbl_HRMaster[[#This Row],[Age]]&lt;45,"35-44",tbl_HRMaster[[#This Row],[Age]]&lt;55,"45-54",TRUE,"Above 54")</f>
        <v>35-44</v>
      </c>
      <c r="AD624" s="5" t="str">
        <f>_xlfn.IFS(
tbl_HRMaster[[#This Row],[YearsAtCompany]]&lt;2,"&lt; 2 Years",
tbl_HRMaster[[#This Row],[YearsAtCompany]]&lt;5,"2-4 Years",
tbl_HRMaster[[#This Row],[YearsAtCompany]]&lt;10,"5-9 Years",
TRUE,"10+ Years"
)</f>
        <v>2-4 Years</v>
      </c>
      <c r="AE624" s="5">
        <f>IF(tbl_HRMaster[[#This Row],[Attrition]]="Yes",1,0)</f>
        <v>0</v>
      </c>
    </row>
    <row r="625" spans="1:31" x14ac:dyDescent="0.25">
      <c r="A625">
        <v>38</v>
      </c>
      <c r="B625" t="s">
        <v>21</v>
      </c>
      <c r="C625" t="s">
        <v>29</v>
      </c>
      <c r="D625" t="s">
        <v>30</v>
      </c>
      <c r="E625">
        <v>13</v>
      </c>
      <c r="F625">
        <v>3</v>
      </c>
      <c r="G625" t="s">
        <v>46</v>
      </c>
      <c r="H625">
        <v>3405</v>
      </c>
      <c r="I625" t="s">
        <v>34</v>
      </c>
      <c r="J625">
        <v>1</v>
      </c>
      <c r="K625" t="s">
        <v>42</v>
      </c>
      <c r="L625" t="s">
        <v>27</v>
      </c>
      <c r="M625">
        <v>32100</v>
      </c>
      <c r="N625">
        <v>0</v>
      </c>
      <c r="O625">
        <v>17</v>
      </c>
      <c r="P625">
        <v>2</v>
      </c>
      <c r="Q625">
        <v>3</v>
      </c>
      <c r="R625">
        <v>5</v>
      </c>
      <c r="S625">
        <v>2</v>
      </c>
      <c r="T625">
        <v>0</v>
      </c>
      <c r="U625">
        <v>2</v>
      </c>
      <c r="V625">
        <f>COUNTIF(tbl_HRMaster[EmployeeID],tbl_HRMaster[[#This Row],[EmployeeID]])</f>
        <v>1</v>
      </c>
      <c r="W625">
        <f>IFERROR(INDEX(tbl_EmployeeSurvey[EnvironmentSatisfaction],MATCH(tbl_HRMaster[[#This Row],[EmployeeID]],tbl_EmployeeSurvey[EmployeeID],0)),"Not Found")</f>
        <v>3</v>
      </c>
      <c r="X625">
        <f>IFERROR(INDEX(tbl_EmployeeSurvey[JobSatisfaction],MATCH(tbl_HRMaster[[#This Row],[EmployeeID]],tbl_EmployeeSurvey[EmployeeID],0)),"Not Found")</f>
        <v>3</v>
      </c>
      <c r="Y625" s="5">
        <f>IFERROR(INDEX(tbl_EmployeeSurvey[WorkLifeBalance],MATCH(tbl_HRMaster[[#This Row],[EmployeeID]],tbl_EmployeeSurvey[EmployeeID],0)),"Not Found")</f>
        <v>2</v>
      </c>
      <c r="Z625" s="5">
        <f>IFERROR(VLOOKUP(tbl_HRMaster[[#This Row],[EmployeeID]],tbl_ManagerSurvey[[EmployeeID]:[PerformanceRating]],2,FALSE),"Not Found")</f>
        <v>2</v>
      </c>
      <c r="AA625" s="5">
        <f>IFERROR(VLOOKUP(tbl_HRMaster[[#This Row],[EmployeeID]],tbl_ManagerSurvey[[EmployeeID]:[PerformanceRating]],3,FALSE),"Not Found")</f>
        <v>3</v>
      </c>
      <c r="AB625" s="5" t="str">
        <f>IF(tbl_HRMaster[[#This Row],[Attrition]]="Yes","Left","Active")</f>
        <v>Active</v>
      </c>
      <c r="AC625" s="5" t="str">
        <f>_xlfn.IFS(tbl_HRMaster[[#This Row],[Age]]&lt;25,"Under 25",tbl_HRMaster[[#This Row],[Age]]&lt;35,"25-34",tbl_HRMaster[[#This Row],[Age]]&lt;45,"35-44",tbl_HRMaster[[#This Row],[Age]]&lt;55,"45-54",TRUE,"Above 54")</f>
        <v>35-44</v>
      </c>
      <c r="AD625" s="5" t="str">
        <f>_xlfn.IFS(
tbl_HRMaster[[#This Row],[YearsAtCompany]]&lt;2,"&lt; 2 Years",
tbl_HRMaster[[#This Row],[YearsAtCompany]]&lt;5,"2-4 Years",
tbl_HRMaster[[#This Row],[YearsAtCompany]]&lt;10,"5-9 Years",
TRUE,"10+ Years"
)</f>
        <v>2-4 Years</v>
      </c>
      <c r="AE625" s="5">
        <f>IF(tbl_HRMaster[[#This Row],[Attrition]]="Yes",1,0)</f>
        <v>0</v>
      </c>
    </row>
    <row r="626" spans="1:31" x14ac:dyDescent="0.25">
      <c r="A626">
        <v>26</v>
      </c>
      <c r="B626" t="s">
        <v>21</v>
      </c>
      <c r="C626" t="s">
        <v>22</v>
      </c>
      <c r="D626" t="s">
        <v>30</v>
      </c>
      <c r="E626">
        <v>4</v>
      </c>
      <c r="F626">
        <v>4</v>
      </c>
      <c r="G626" t="s">
        <v>24</v>
      </c>
      <c r="H626">
        <v>1267</v>
      </c>
      <c r="I626" t="s">
        <v>25</v>
      </c>
      <c r="J626">
        <v>3</v>
      </c>
      <c r="K626" t="s">
        <v>35</v>
      </c>
      <c r="L626" t="s">
        <v>27</v>
      </c>
      <c r="M626">
        <v>47890</v>
      </c>
      <c r="N626">
        <v>7</v>
      </c>
      <c r="O626">
        <v>20</v>
      </c>
      <c r="P626">
        <v>1</v>
      </c>
      <c r="Q626">
        <v>5</v>
      </c>
      <c r="R626">
        <v>2</v>
      </c>
      <c r="S626">
        <v>2</v>
      </c>
      <c r="T626">
        <v>0</v>
      </c>
      <c r="U626">
        <v>0</v>
      </c>
      <c r="V626">
        <f>COUNTIF(tbl_HRMaster[EmployeeID],tbl_HRMaster[[#This Row],[EmployeeID]])</f>
        <v>1</v>
      </c>
      <c r="W626">
        <f>IFERROR(INDEX(tbl_EmployeeSurvey[EnvironmentSatisfaction],MATCH(tbl_HRMaster[[#This Row],[EmployeeID]],tbl_EmployeeSurvey[EmployeeID],0)),"Not Found")</f>
        <v>3</v>
      </c>
      <c r="X626">
        <f>IFERROR(INDEX(tbl_EmployeeSurvey[JobSatisfaction],MATCH(tbl_HRMaster[[#This Row],[EmployeeID]],tbl_EmployeeSurvey[EmployeeID],0)),"Not Found")</f>
        <v>4</v>
      </c>
      <c r="Y626" s="5">
        <f>IFERROR(INDEX(tbl_EmployeeSurvey[WorkLifeBalance],MATCH(tbl_HRMaster[[#This Row],[EmployeeID]],tbl_EmployeeSurvey[EmployeeID],0)),"Not Found")</f>
        <v>2</v>
      </c>
      <c r="Z626" s="5">
        <f>IFERROR(VLOOKUP(tbl_HRMaster[[#This Row],[EmployeeID]],tbl_ManagerSurvey[[EmployeeID]:[PerformanceRating]],2,FALSE),"Not Found")</f>
        <v>3</v>
      </c>
      <c r="AA626" s="5">
        <f>IFERROR(VLOOKUP(tbl_HRMaster[[#This Row],[EmployeeID]],tbl_ManagerSurvey[[EmployeeID]:[PerformanceRating]],3,FALSE),"Not Found")</f>
        <v>4</v>
      </c>
      <c r="AB626" s="5" t="str">
        <f>IF(tbl_HRMaster[[#This Row],[Attrition]]="Yes","Left","Active")</f>
        <v>Active</v>
      </c>
      <c r="AC626" s="5" t="str">
        <f>_xlfn.IFS(tbl_HRMaster[[#This Row],[Age]]&lt;25,"Under 25",tbl_HRMaster[[#This Row],[Age]]&lt;35,"25-34",tbl_HRMaster[[#This Row],[Age]]&lt;45,"35-44",tbl_HRMaster[[#This Row],[Age]]&lt;55,"45-54",TRUE,"Above 54")</f>
        <v>25-34</v>
      </c>
      <c r="AD626" s="5" t="str">
        <f>_xlfn.IFS(
tbl_HRMaster[[#This Row],[YearsAtCompany]]&lt;2,"&lt; 2 Years",
tbl_HRMaster[[#This Row],[YearsAtCompany]]&lt;5,"2-4 Years",
tbl_HRMaster[[#This Row],[YearsAtCompany]]&lt;10,"5-9 Years",
TRUE,"10+ Years"
)</f>
        <v>2-4 Years</v>
      </c>
      <c r="AE626" s="5">
        <f>IF(tbl_HRMaster[[#This Row],[Attrition]]="Yes",1,0)</f>
        <v>0</v>
      </c>
    </row>
    <row r="627" spans="1:31" x14ac:dyDescent="0.25">
      <c r="A627">
        <v>26</v>
      </c>
      <c r="B627" t="s">
        <v>21</v>
      </c>
      <c r="C627" t="s">
        <v>22</v>
      </c>
      <c r="D627" t="s">
        <v>30</v>
      </c>
      <c r="E627">
        <v>4</v>
      </c>
      <c r="F627">
        <v>4</v>
      </c>
      <c r="G627" t="s">
        <v>24</v>
      </c>
      <c r="H627">
        <v>2737</v>
      </c>
      <c r="I627" t="s">
        <v>25</v>
      </c>
      <c r="J627">
        <v>3</v>
      </c>
      <c r="K627" t="s">
        <v>35</v>
      </c>
      <c r="L627" t="s">
        <v>27</v>
      </c>
      <c r="M627">
        <v>47890</v>
      </c>
      <c r="N627">
        <v>7</v>
      </c>
      <c r="O627">
        <v>20</v>
      </c>
      <c r="P627">
        <v>1</v>
      </c>
      <c r="Q627">
        <v>5</v>
      </c>
      <c r="R627">
        <v>2</v>
      </c>
      <c r="S627">
        <v>2</v>
      </c>
      <c r="T627">
        <v>0</v>
      </c>
      <c r="U627">
        <v>0</v>
      </c>
      <c r="V627">
        <f>COUNTIF(tbl_HRMaster[EmployeeID],tbl_HRMaster[[#This Row],[EmployeeID]])</f>
        <v>1</v>
      </c>
      <c r="W627">
        <f>IFERROR(INDEX(tbl_EmployeeSurvey[EnvironmentSatisfaction],MATCH(tbl_HRMaster[[#This Row],[EmployeeID]],tbl_EmployeeSurvey[EmployeeID],0)),"Not Found")</f>
        <v>3</v>
      </c>
      <c r="X627">
        <f>IFERROR(INDEX(tbl_EmployeeSurvey[JobSatisfaction],MATCH(tbl_HRMaster[[#This Row],[EmployeeID]],tbl_EmployeeSurvey[EmployeeID],0)),"Not Found")</f>
        <v>4</v>
      </c>
      <c r="Y627" s="5">
        <f>IFERROR(INDEX(tbl_EmployeeSurvey[WorkLifeBalance],MATCH(tbl_HRMaster[[#This Row],[EmployeeID]],tbl_EmployeeSurvey[EmployeeID],0)),"Not Found")</f>
        <v>2</v>
      </c>
      <c r="Z627" s="5">
        <f>IFERROR(VLOOKUP(tbl_HRMaster[[#This Row],[EmployeeID]],tbl_ManagerSurvey[[EmployeeID]:[PerformanceRating]],2,FALSE),"Not Found")</f>
        <v>3</v>
      </c>
      <c r="AA627" s="5">
        <f>IFERROR(VLOOKUP(tbl_HRMaster[[#This Row],[EmployeeID]],tbl_ManagerSurvey[[EmployeeID]:[PerformanceRating]],3,FALSE),"Not Found")</f>
        <v>4</v>
      </c>
      <c r="AB627" s="5" t="str">
        <f>IF(tbl_HRMaster[[#This Row],[Attrition]]="Yes","Left","Active")</f>
        <v>Active</v>
      </c>
      <c r="AC627" s="5" t="str">
        <f>_xlfn.IFS(tbl_HRMaster[[#This Row],[Age]]&lt;25,"Under 25",tbl_HRMaster[[#This Row],[Age]]&lt;35,"25-34",tbl_HRMaster[[#This Row],[Age]]&lt;45,"35-44",tbl_HRMaster[[#This Row],[Age]]&lt;55,"45-54",TRUE,"Above 54")</f>
        <v>25-34</v>
      </c>
      <c r="AD627" s="5" t="str">
        <f>_xlfn.IFS(
tbl_HRMaster[[#This Row],[YearsAtCompany]]&lt;2,"&lt; 2 Years",
tbl_HRMaster[[#This Row],[YearsAtCompany]]&lt;5,"2-4 Years",
tbl_HRMaster[[#This Row],[YearsAtCompany]]&lt;10,"5-9 Years",
TRUE,"10+ Years"
)</f>
        <v>2-4 Years</v>
      </c>
      <c r="AE627" s="5">
        <f>IF(tbl_HRMaster[[#This Row],[Attrition]]="Yes",1,0)</f>
        <v>0</v>
      </c>
    </row>
    <row r="628" spans="1:31" x14ac:dyDescent="0.25">
      <c r="A628">
        <v>26</v>
      </c>
      <c r="B628" t="s">
        <v>21</v>
      </c>
      <c r="C628" t="s">
        <v>22</v>
      </c>
      <c r="D628" t="s">
        <v>30</v>
      </c>
      <c r="E628">
        <v>4</v>
      </c>
      <c r="F628">
        <v>4</v>
      </c>
      <c r="G628" t="s">
        <v>24</v>
      </c>
      <c r="H628">
        <v>4207</v>
      </c>
      <c r="I628" t="s">
        <v>25</v>
      </c>
      <c r="J628">
        <v>3</v>
      </c>
      <c r="K628" t="s">
        <v>35</v>
      </c>
      <c r="L628" t="s">
        <v>27</v>
      </c>
      <c r="M628">
        <v>47890</v>
      </c>
      <c r="N628">
        <v>7</v>
      </c>
      <c r="O628">
        <v>20</v>
      </c>
      <c r="P628">
        <v>1</v>
      </c>
      <c r="Q628">
        <v>5</v>
      </c>
      <c r="R628">
        <v>2</v>
      </c>
      <c r="S628">
        <v>2</v>
      </c>
      <c r="T628">
        <v>0</v>
      </c>
      <c r="U628">
        <v>0</v>
      </c>
      <c r="V628">
        <f>COUNTIF(tbl_HRMaster[EmployeeID],tbl_HRMaster[[#This Row],[EmployeeID]])</f>
        <v>1</v>
      </c>
      <c r="W628">
        <f>IFERROR(INDEX(tbl_EmployeeSurvey[EnvironmentSatisfaction],MATCH(tbl_HRMaster[[#This Row],[EmployeeID]],tbl_EmployeeSurvey[EmployeeID],0)),"Not Found")</f>
        <v>3</v>
      </c>
      <c r="X628">
        <f>IFERROR(INDEX(tbl_EmployeeSurvey[JobSatisfaction],MATCH(tbl_HRMaster[[#This Row],[EmployeeID]],tbl_EmployeeSurvey[EmployeeID],0)),"Not Found")</f>
        <v>4</v>
      </c>
      <c r="Y628" s="5">
        <f>IFERROR(INDEX(tbl_EmployeeSurvey[WorkLifeBalance],MATCH(tbl_HRMaster[[#This Row],[EmployeeID]],tbl_EmployeeSurvey[EmployeeID],0)),"Not Found")</f>
        <v>2</v>
      </c>
      <c r="Z628" s="5">
        <f>IFERROR(VLOOKUP(tbl_HRMaster[[#This Row],[EmployeeID]],tbl_ManagerSurvey[[EmployeeID]:[PerformanceRating]],2,FALSE),"Not Found")</f>
        <v>3</v>
      </c>
      <c r="AA628" s="5">
        <f>IFERROR(VLOOKUP(tbl_HRMaster[[#This Row],[EmployeeID]],tbl_ManagerSurvey[[EmployeeID]:[PerformanceRating]],3,FALSE),"Not Found")</f>
        <v>4</v>
      </c>
      <c r="AB628" s="5" t="str">
        <f>IF(tbl_HRMaster[[#This Row],[Attrition]]="Yes","Left","Active")</f>
        <v>Active</v>
      </c>
      <c r="AC628" s="5" t="str">
        <f>_xlfn.IFS(tbl_HRMaster[[#This Row],[Age]]&lt;25,"Under 25",tbl_HRMaster[[#This Row],[Age]]&lt;35,"25-34",tbl_HRMaster[[#This Row],[Age]]&lt;45,"35-44",tbl_HRMaster[[#This Row],[Age]]&lt;55,"45-54",TRUE,"Above 54")</f>
        <v>25-34</v>
      </c>
      <c r="AD628" s="5" t="str">
        <f>_xlfn.IFS(
tbl_HRMaster[[#This Row],[YearsAtCompany]]&lt;2,"&lt; 2 Years",
tbl_HRMaster[[#This Row],[YearsAtCompany]]&lt;5,"2-4 Years",
tbl_HRMaster[[#This Row],[YearsAtCompany]]&lt;10,"5-9 Years",
TRUE,"10+ Years"
)</f>
        <v>2-4 Years</v>
      </c>
      <c r="AE628" s="5">
        <f>IF(tbl_HRMaster[[#This Row],[Attrition]]="Yes",1,0)</f>
        <v>0</v>
      </c>
    </row>
    <row r="629" spans="1:31" x14ac:dyDescent="0.25">
      <c r="A629">
        <v>25</v>
      </c>
      <c r="B629" t="s">
        <v>28</v>
      </c>
      <c r="C629" t="s">
        <v>22</v>
      </c>
      <c r="D629" t="s">
        <v>30</v>
      </c>
      <c r="E629">
        <v>5</v>
      </c>
      <c r="F629">
        <v>2</v>
      </c>
      <c r="G629" t="s">
        <v>24</v>
      </c>
      <c r="H629">
        <v>148</v>
      </c>
      <c r="I629" t="s">
        <v>25</v>
      </c>
      <c r="J629">
        <v>3</v>
      </c>
      <c r="K629" t="s">
        <v>40</v>
      </c>
      <c r="L629" t="s">
        <v>27</v>
      </c>
      <c r="M629">
        <v>26600</v>
      </c>
      <c r="N629">
        <v>5</v>
      </c>
      <c r="O629">
        <v>13</v>
      </c>
      <c r="P629">
        <v>0</v>
      </c>
      <c r="Q629">
        <v>6</v>
      </c>
      <c r="R629">
        <v>3</v>
      </c>
      <c r="S629">
        <v>2</v>
      </c>
      <c r="T629">
        <v>0</v>
      </c>
      <c r="U629">
        <v>2</v>
      </c>
      <c r="V629">
        <f>COUNTIF(tbl_HRMaster[EmployeeID],tbl_HRMaster[[#This Row],[EmployeeID]])</f>
        <v>1</v>
      </c>
      <c r="W629">
        <f>IFERROR(INDEX(tbl_EmployeeSurvey[EnvironmentSatisfaction],MATCH(tbl_HRMaster[[#This Row],[EmployeeID]],tbl_EmployeeSurvey[EmployeeID],0)),"Not Found")</f>
        <v>1</v>
      </c>
      <c r="X629">
        <f>IFERROR(INDEX(tbl_EmployeeSurvey[JobSatisfaction],MATCH(tbl_HRMaster[[#This Row],[EmployeeID]],tbl_EmployeeSurvey[EmployeeID],0)),"Not Found")</f>
        <v>1</v>
      </c>
      <c r="Y629" s="5">
        <f>IFERROR(INDEX(tbl_EmployeeSurvey[WorkLifeBalance],MATCH(tbl_HRMaster[[#This Row],[EmployeeID]],tbl_EmployeeSurvey[EmployeeID],0)),"Not Found")</f>
        <v>3</v>
      </c>
      <c r="Z629" s="5">
        <f>IFERROR(VLOOKUP(tbl_HRMaster[[#This Row],[EmployeeID]],tbl_ManagerSurvey[[EmployeeID]:[PerformanceRating]],2,FALSE),"Not Found")</f>
        <v>3</v>
      </c>
      <c r="AA629" s="5">
        <f>IFERROR(VLOOKUP(tbl_HRMaster[[#This Row],[EmployeeID]],tbl_ManagerSurvey[[EmployeeID]:[PerformanceRating]],3,FALSE),"Not Found")</f>
        <v>3</v>
      </c>
      <c r="AB629" s="5" t="str">
        <f>IF(tbl_HRMaster[[#This Row],[Attrition]]="Yes","Left","Active")</f>
        <v>Left</v>
      </c>
      <c r="AC629" s="5" t="str">
        <f>_xlfn.IFS(tbl_HRMaster[[#This Row],[Age]]&lt;25,"Under 25",tbl_HRMaster[[#This Row],[Age]]&lt;35,"25-34",tbl_HRMaster[[#This Row],[Age]]&lt;45,"35-44",tbl_HRMaster[[#This Row],[Age]]&lt;55,"45-54",TRUE,"Above 54")</f>
        <v>25-34</v>
      </c>
      <c r="AD629" s="5" t="str">
        <f>_xlfn.IFS(
tbl_HRMaster[[#This Row],[YearsAtCompany]]&lt;2,"&lt; 2 Years",
tbl_HRMaster[[#This Row],[YearsAtCompany]]&lt;5,"2-4 Years",
tbl_HRMaster[[#This Row],[YearsAtCompany]]&lt;10,"5-9 Years",
TRUE,"10+ Years"
)</f>
        <v>2-4 Years</v>
      </c>
      <c r="AE629" s="5">
        <f>IF(tbl_HRMaster[[#This Row],[Attrition]]="Yes",1,0)</f>
        <v>1</v>
      </c>
    </row>
    <row r="630" spans="1:31" x14ac:dyDescent="0.25">
      <c r="A630">
        <v>25</v>
      </c>
      <c r="B630" t="s">
        <v>28</v>
      </c>
      <c r="C630" t="s">
        <v>22</v>
      </c>
      <c r="D630" t="s">
        <v>30</v>
      </c>
      <c r="E630">
        <v>5</v>
      </c>
      <c r="F630">
        <v>2</v>
      </c>
      <c r="G630" t="s">
        <v>24</v>
      </c>
      <c r="H630">
        <v>1618</v>
      </c>
      <c r="I630" t="s">
        <v>25</v>
      </c>
      <c r="J630">
        <v>3</v>
      </c>
      <c r="K630" t="s">
        <v>40</v>
      </c>
      <c r="L630" t="s">
        <v>27</v>
      </c>
      <c r="M630">
        <v>26600</v>
      </c>
      <c r="N630">
        <v>5</v>
      </c>
      <c r="O630">
        <v>13</v>
      </c>
      <c r="P630">
        <v>0</v>
      </c>
      <c r="Q630">
        <v>6</v>
      </c>
      <c r="R630">
        <v>3</v>
      </c>
      <c r="S630">
        <v>2</v>
      </c>
      <c r="T630">
        <v>0</v>
      </c>
      <c r="U630">
        <v>2</v>
      </c>
      <c r="V630">
        <f>COUNTIF(tbl_HRMaster[EmployeeID],tbl_HRMaster[[#This Row],[EmployeeID]])</f>
        <v>1</v>
      </c>
      <c r="W630">
        <f>IFERROR(INDEX(tbl_EmployeeSurvey[EnvironmentSatisfaction],MATCH(tbl_HRMaster[[#This Row],[EmployeeID]],tbl_EmployeeSurvey[EmployeeID],0)),"Not Found")</f>
        <v>1</v>
      </c>
      <c r="X630">
        <f>IFERROR(INDEX(tbl_EmployeeSurvey[JobSatisfaction],MATCH(tbl_HRMaster[[#This Row],[EmployeeID]],tbl_EmployeeSurvey[EmployeeID],0)),"Not Found")</f>
        <v>1</v>
      </c>
      <c r="Y630" s="5">
        <f>IFERROR(INDEX(tbl_EmployeeSurvey[WorkLifeBalance],MATCH(tbl_HRMaster[[#This Row],[EmployeeID]],tbl_EmployeeSurvey[EmployeeID],0)),"Not Found")</f>
        <v>3</v>
      </c>
      <c r="Z630" s="5">
        <f>IFERROR(VLOOKUP(tbl_HRMaster[[#This Row],[EmployeeID]],tbl_ManagerSurvey[[EmployeeID]:[PerformanceRating]],2,FALSE),"Not Found")</f>
        <v>3</v>
      </c>
      <c r="AA630" s="5">
        <f>IFERROR(VLOOKUP(tbl_HRMaster[[#This Row],[EmployeeID]],tbl_ManagerSurvey[[EmployeeID]:[PerformanceRating]],3,FALSE),"Not Found")</f>
        <v>3</v>
      </c>
      <c r="AB630" s="5" t="str">
        <f>IF(tbl_HRMaster[[#This Row],[Attrition]]="Yes","Left","Active")</f>
        <v>Left</v>
      </c>
      <c r="AC630" s="5" t="str">
        <f>_xlfn.IFS(tbl_HRMaster[[#This Row],[Age]]&lt;25,"Under 25",tbl_HRMaster[[#This Row],[Age]]&lt;35,"25-34",tbl_HRMaster[[#This Row],[Age]]&lt;45,"35-44",tbl_HRMaster[[#This Row],[Age]]&lt;55,"45-54",TRUE,"Above 54")</f>
        <v>25-34</v>
      </c>
      <c r="AD630" s="5" t="str">
        <f>_xlfn.IFS(
tbl_HRMaster[[#This Row],[YearsAtCompany]]&lt;2,"&lt; 2 Years",
tbl_HRMaster[[#This Row],[YearsAtCompany]]&lt;5,"2-4 Years",
tbl_HRMaster[[#This Row],[YearsAtCompany]]&lt;10,"5-9 Years",
TRUE,"10+ Years"
)</f>
        <v>2-4 Years</v>
      </c>
      <c r="AE630" s="5">
        <f>IF(tbl_HRMaster[[#This Row],[Attrition]]="Yes",1,0)</f>
        <v>1</v>
      </c>
    </row>
    <row r="631" spans="1:31" x14ac:dyDescent="0.25">
      <c r="A631">
        <v>25</v>
      </c>
      <c r="B631" t="s">
        <v>28</v>
      </c>
      <c r="C631" t="s">
        <v>22</v>
      </c>
      <c r="D631" t="s">
        <v>30</v>
      </c>
      <c r="E631">
        <v>5</v>
      </c>
      <c r="F631">
        <v>2</v>
      </c>
      <c r="G631" t="s">
        <v>24</v>
      </c>
      <c r="H631">
        <v>3088</v>
      </c>
      <c r="I631" t="s">
        <v>25</v>
      </c>
      <c r="J631">
        <v>3</v>
      </c>
      <c r="K631" t="s">
        <v>40</v>
      </c>
      <c r="L631" t="s">
        <v>27</v>
      </c>
      <c r="M631">
        <v>26600</v>
      </c>
      <c r="N631">
        <v>5</v>
      </c>
      <c r="O631">
        <v>13</v>
      </c>
      <c r="P631">
        <v>0</v>
      </c>
      <c r="Q631">
        <v>6</v>
      </c>
      <c r="R631">
        <v>3</v>
      </c>
      <c r="S631">
        <v>2</v>
      </c>
      <c r="T631">
        <v>0</v>
      </c>
      <c r="U631">
        <v>2</v>
      </c>
      <c r="V631">
        <f>COUNTIF(tbl_HRMaster[EmployeeID],tbl_HRMaster[[#This Row],[EmployeeID]])</f>
        <v>1</v>
      </c>
      <c r="W631">
        <f>IFERROR(INDEX(tbl_EmployeeSurvey[EnvironmentSatisfaction],MATCH(tbl_HRMaster[[#This Row],[EmployeeID]],tbl_EmployeeSurvey[EmployeeID],0)),"Not Found")</f>
        <v>1</v>
      </c>
      <c r="X631">
        <f>IFERROR(INDEX(tbl_EmployeeSurvey[JobSatisfaction],MATCH(tbl_HRMaster[[#This Row],[EmployeeID]],tbl_EmployeeSurvey[EmployeeID],0)),"Not Found")</f>
        <v>1</v>
      </c>
      <c r="Y631" s="5">
        <f>IFERROR(INDEX(tbl_EmployeeSurvey[WorkLifeBalance],MATCH(tbl_HRMaster[[#This Row],[EmployeeID]],tbl_EmployeeSurvey[EmployeeID],0)),"Not Found")</f>
        <v>3</v>
      </c>
      <c r="Z631" s="5">
        <f>IFERROR(VLOOKUP(tbl_HRMaster[[#This Row],[EmployeeID]],tbl_ManagerSurvey[[EmployeeID]:[PerformanceRating]],2,FALSE),"Not Found")</f>
        <v>3</v>
      </c>
      <c r="AA631" s="5">
        <f>IFERROR(VLOOKUP(tbl_HRMaster[[#This Row],[EmployeeID]],tbl_ManagerSurvey[[EmployeeID]:[PerformanceRating]],3,FALSE),"Not Found")</f>
        <v>3</v>
      </c>
      <c r="AB631" s="5" t="str">
        <f>IF(tbl_HRMaster[[#This Row],[Attrition]]="Yes","Left","Active")</f>
        <v>Left</v>
      </c>
      <c r="AC631" s="5" t="str">
        <f>_xlfn.IFS(tbl_HRMaster[[#This Row],[Age]]&lt;25,"Under 25",tbl_HRMaster[[#This Row],[Age]]&lt;35,"25-34",tbl_HRMaster[[#This Row],[Age]]&lt;45,"35-44",tbl_HRMaster[[#This Row],[Age]]&lt;55,"45-54",TRUE,"Above 54")</f>
        <v>25-34</v>
      </c>
      <c r="AD631" s="5" t="str">
        <f>_xlfn.IFS(
tbl_HRMaster[[#This Row],[YearsAtCompany]]&lt;2,"&lt; 2 Years",
tbl_HRMaster[[#This Row],[YearsAtCompany]]&lt;5,"2-4 Years",
tbl_HRMaster[[#This Row],[YearsAtCompany]]&lt;10,"5-9 Years",
TRUE,"10+ Years"
)</f>
        <v>2-4 Years</v>
      </c>
      <c r="AE631" s="5">
        <f>IF(tbl_HRMaster[[#This Row],[Attrition]]="Yes",1,0)</f>
        <v>1</v>
      </c>
    </row>
    <row r="632" spans="1:31" x14ac:dyDescent="0.25">
      <c r="A632">
        <v>30</v>
      </c>
      <c r="B632" t="s">
        <v>21</v>
      </c>
      <c r="C632" t="s">
        <v>22</v>
      </c>
      <c r="D632" t="s">
        <v>30</v>
      </c>
      <c r="E632">
        <v>20</v>
      </c>
      <c r="F632">
        <v>3</v>
      </c>
      <c r="G632" t="s">
        <v>38</v>
      </c>
      <c r="H632">
        <v>324</v>
      </c>
      <c r="I632" t="s">
        <v>34</v>
      </c>
      <c r="J632">
        <v>1</v>
      </c>
      <c r="K632" t="s">
        <v>40</v>
      </c>
      <c r="L632" t="s">
        <v>27</v>
      </c>
      <c r="M632">
        <v>25230</v>
      </c>
      <c r="N632">
        <v>3</v>
      </c>
      <c r="O632">
        <v>13</v>
      </c>
      <c r="P632">
        <v>1</v>
      </c>
      <c r="Q632">
        <v>7</v>
      </c>
      <c r="R632">
        <v>2</v>
      </c>
      <c r="S632">
        <v>2</v>
      </c>
      <c r="T632">
        <v>0</v>
      </c>
      <c r="U632">
        <v>2</v>
      </c>
      <c r="V632">
        <f>COUNTIF(tbl_HRMaster[EmployeeID],tbl_HRMaster[[#This Row],[EmployeeID]])</f>
        <v>1</v>
      </c>
      <c r="W632">
        <f>IFERROR(INDEX(tbl_EmployeeSurvey[EnvironmentSatisfaction],MATCH(tbl_HRMaster[[#This Row],[EmployeeID]],tbl_EmployeeSurvey[EmployeeID],0)),"Not Found")</f>
        <v>4</v>
      </c>
      <c r="X632">
        <f>IFERROR(INDEX(tbl_EmployeeSurvey[JobSatisfaction],MATCH(tbl_HRMaster[[#This Row],[EmployeeID]],tbl_EmployeeSurvey[EmployeeID],0)),"Not Found")</f>
        <v>3</v>
      </c>
      <c r="Y632" s="5">
        <f>IFERROR(INDEX(tbl_EmployeeSurvey[WorkLifeBalance],MATCH(tbl_HRMaster[[#This Row],[EmployeeID]],tbl_EmployeeSurvey[EmployeeID],0)),"Not Found")</f>
        <v>3</v>
      </c>
      <c r="Z632" s="5">
        <f>IFERROR(VLOOKUP(tbl_HRMaster[[#This Row],[EmployeeID]],tbl_ManagerSurvey[[EmployeeID]:[PerformanceRating]],2,FALSE),"Not Found")</f>
        <v>3</v>
      </c>
      <c r="AA632" s="5">
        <f>IFERROR(VLOOKUP(tbl_HRMaster[[#This Row],[EmployeeID]],tbl_ManagerSurvey[[EmployeeID]:[PerformanceRating]],3,FALSE),"Not Found")</f>
        <v>3</v>
      </c>
      <c r="AB632" s="5" t="str">
        <f>IF(tbl_HRMaster[[#This Row],[Attrition]]="Yes","Left","Active")</f>
        <v>Active</v>
      </c>
      <c r="AC632" s="5" t="str">
        <f>_xlfn.IFS(tbl_HRMaster[[#This Row],[Age]]&lt;25,"Under 25",tbl_HRMaster[[#This Row],[Age]]&lt;35,"25-34",tbl_HRMaster[[#This Row],[Age]]&lt;45,"35-44",tbl_HRMaster[[#This Row],[Age]]&lt;55,"45-54",TRUE,"Above 54")</f>
        <v>25-34</v>
      </c>
      <c r="AD632" s="5" t="str">
        <f>_xlfn.IFS(
tbl_HRMaster[[#This Row],[YearsAtCompany]]&lt;2,"&lt; 2 Years",
tbl_HRMaster[[#This Row],[YearsAtCompany]]&lt;5,"2-4 Years",
tbl_HRMaster[[#This Row],[YearsAtCompany]]&lt;10,"5-9 Years",
TRUE,"10+ Years"
)</f>
        <v>2-4 Years</v>
      </c>
      <c r="AE632" s="5">
        <f>IF(tbl_HRMaster[[#This Row],[Attrition]]="Yes",1,0)</f>
        <v>0</v>
      </c>
    </row>
    <row r="633" spans="1:31" x14ac:dyDescent="0.25">
      <c r="A633">
        <v>30</v>
      </c>
      <c r="B633" t="s">
        <v>21</v>
      </c>
      <c r="C633" t="s">
        <v>22</v>
      </c>
      <c r="D633" t="s">
        <v>30</v>
      </c>
      <c r="E633">
        <v>20</v>
      </c>
      <c r="F633">
        <v>3</v>
      </c>
      <c r="G633" t="s">
        <v>38</v>
      </c>
      <c r="H633">
        <v>1794</v>
      </c>
      <c r="I633" t="s">
        <v>34</v>
      </c>
      <c r="J633">
        <v>1</v>
      </c>
      <c r="K633" t="s">
        <v>40</v>
      </c>
      <c r="L633" t="s">
        <v>27</v>
      </c>
      <c r="M633">
        <v>25230</v>
      </c>
      <c r="N633">
        <v>3</v>
      </c>
      <c r="O633">
        <v>13</v>
      </c>
      <c r="P633">
        <v>1</v>
      </c>
      <c r="Q633">
        <v>7</v>
      </c>
      <c r="R633">
        <v>2</v>
      </c>
      <c r="S633">
        <v>2</v>
      </c>
      <c r="T633">
        <v>0</v>
      </c>
      <c r="U633">
        <v>2</v>
      </c>
      <c r="V633">
        <f>COUNTIF(tbl_HRMaster[EmployeeID],tbl_HRMaster[[#This Row],[EmployeeID]])</f>
        <v>1</v>
      </c>
      <c r="W633">
        <f>IFERROR(INDEX(tbl_EmployeeSurvey[EnvironmentSatisfaction],MATCH(tbl_HRMaster[[#This Row],[EmployeeID]],tbl_EmployeeSurvey[EmployeeID],0)),"Not Found")</f>
        <v>4</v>
      </c>
      <c r="X633">
        <f>IFERROR(INDEX(tbl_EmployeeSurvey[JobSatisfaction],MATCH(tbl_HRMaster[[#This Row],[EmployeeID]],tbl_EmployeeSurvey[EmployeeID],0)),"Not Found")</f>
        <v>3</v>
      </c>
      <c r="Y633" s="5">
        <f>IFERROR(INDEX(tbl_EmployeeSurvey[WorkLifeBalance],MATCH(tbl_HRMaster[[#This Row],[EmployeeID]],tbl_EmployeeSurvey[EmployeeID],0)),"Not Found")</f>
        <v>3</v>
      </c>
      <c r="Z633" s="5">
        <f>IFERROR(VLOOKUP(tbl_HRMaster[[#This Row],[EmployeeID]],tbl_ManagerSurvey[[EmployeeID]:[PerformanceRating]],2,FALSE),"Not Found")</f>
        <v>3</v>
      </c>
      <c r="AA633" s="5">
        <f>IFERROR(VLOOKUP(tbl_HRMaster[[#This Row],[EmployeeID]],tbl_ManagerSurvey[[EmployeeID]:[PerformanceRating]],3,FALSE),"Not Found")</f>
        <v>3</v>
      </c>
      <c r="AB633" s="5" t="str">
        <f>IF(tbl_HRMaster[[#This Row],[Attrition]]="Yes","Left","Active")</f>
        <v>Active</v>
      </c>
      <c r="AC633" s="5" t="str">
        <f>_xlfn.IFS(tbl_HRMaster[[#This Row],[Age]]&lt;25,"Under 25",tbl_HRMaster[[#This Row],[Age]]&lt;35,"25-34",tbl_HRMaster[[#This Row],[Age]]&lt;45,"35-44",tbl_HRMaster[[#This Row],[Age]]&lt;55,"45-54",TRUE,"Above 54")</f>
        <v>25-34</v>
      </c>
      <c r="AD633" s="5" t="str">
        <f>_xlfn.IFS(
tbl_HRMaster[[#This Row],[YearsAtCompany]]&lt;2,"&lt; 2 Years",
tbl_HRMaster[[#This Row],[YearsAtCompany]]&lt;5,"2-4 Years",
tbl_HRMaster[[#This Row],[YearsAtCompany]]&lt;10,"5-9 Years",
TRUE,"10+ Years"
)</f>
        <v>2-4 Years</v>
      </c>
      <c r="AE633" s="5">
        <f>IF(tbl_HRMaster[[#This Row],[Attrition]]="Yes",1,0)</f>
        <v>0</v>
      </c>
    </row>
    <row r="634" spans="1:31" x14ac:dyDescent="0.25">
      <c r="A634">
        <v>30</v>
      </c>
      <c r="B634" t="s">
        <v>21</v>
      </c>
      <c r="C634" t="s">
        <v>22</v>
      </c>
      <c r="D634" t="s">
        <v>30</v>
      </c>
      <c r="E634">
        <v>20</v>
      </c>
      <c r="F634">
        <v>3</v>
      </c>
      <c r="G634" t="s">
        <v>38</v>
      </c>
      <c r="H634">
        <v>3264</v>
      </c>
      <c r="I634" t="s">
        <v>34</v>
      </c>
      <c r="J634">
        <v>1</v>
      </c>
      <c r="K634" t="s">
        <v>40</v>
      </c>
      <c r="L634" t="s">
        <v>27</v>
      </c>
      <c r="M634">
        <v>25230</v>
      </c>
      <c r="N634">
        <v>3</v>
      </c>
      <c r="O634">
        <v>13</v>
      </c>
      <c r="P634">
        <v>1</v>
      </c>
      <c r="Q634">
        <v>7</v>
      </c>
      <c r="R634">
        <v>2</v>
      </c>
      <c r="S634">
        <v>2</v>
      </c>
      <c r="T634">
        <v>0</v>
      </c>
      <c r="U634">
        <v>2</v>
      </c>
      <c r="V634">
        <f>COUNTIF(tbl_HRMaster[EmployeeID],tbl_HRMaster[[#This Row],[EmployeeID]])</f>
        <v>1</v>
      </c>
      <c r="W634">
        <f>IFERROR(INDEX(tbl_EmployeeSurvey[EnvironmentSatisfaction],MATCH(tbl_HRMaster[[#This Row],[EmployeeID]],tbl_EmployeeSurvey[EmployeeID],0)),"Not Found")</f>
        <v>4</v>
      </c>
      <c r="X634">
        <f>IFERROR(INDEX(tbl_EmployeeSurvey[JobSatisfaction],MATCH(tbl_HRMaster[[#This Row],[EmployeeID]],tbl_EmployeeSurvey[EmployeeID],0)),"Not Found")</f>
        <v>3</v>
      </c>
      <c r="Y634" s="5">
        <f>IFERROR(INDEX(tbl_EmployeeSurvey[WorkLifeBalance],MATCH(tbl_HRMaster[[#This Row],[EmployeeID]],tbl_EmployeeSurvey[EmployeeID],0)),"Not Found")</f>
        <v>3</v>
      </c>
      <c r="Z634" s="5">
        <f>IFERROR(VLOOKUP(tbl_HRMaster[[#This Row],[EmployeeID]],tbl_ManagerSurvey[[EmployeeID]:[PerformanceRating]],2,FALSE),"Not Found")</f>
        <v>3</v>
      </c>
      <c r="AA634" s="5">
        <f>IFERROR(VLOOKUP(tbl_HRMaster[[#This Row],[EmployeeID]],tbl_ManagerSurvey[[EmployeeID]:[PerformanceRating]],3,FALSE),"Not Found")</f>
        <v>3</v>
      </c>
      <c r="AB634" s="5" t="str">
        <f>IF(tbl_HRMaster[[#This Row],[Attrition]]="Yes","Left","Active")</f>
        <v>Active</v>
      </c>
      <c r="AC634" s="5" t="str">
        <f>_xlfn.IFS(tbl_HRMaster[[#This Row],[Age]]&lt;25,"Under 25",tbl_HRMaster[[#This Row],[Age]]&lt;35,"25-34",tbl_HRMaster[[#This Row],[Age]]&lt;45,"35-44",tbl_HRMaster[[#This Row],[Age]]&lt;55,"45-54",TRUE,"Above 54")</f>
        <v>25-34</v>
      </c>
      <c r="AD634" s="5" t="str">
        <f>_xlfn.IFS(
tbl_HRMaster[[#This Row],[YearsAtCompany]]&lt;2,"&lt; 2 Years",
tbl_HRMaster[[#This Row],[YearsAtCompany]]&lt;5,"2-4 Years",
tbl_HRMaster[[#This Row],[YearsAtCompany]]&lt;10,"5-9 Years",
TRUE,"10+ Years"
)</f>
        <v>2-4 Years</v>
      </c>
      <c r="AE634" s="5">
        <f>IF(tbl_HRMaster[[#This Row],[Attrition]]="Yes",1,0)</f>
        <v>0</v>
      </c>
    </row>
    <row r="635" spans="1:31" x14ac:dyDescent="0.25">
      <c r="A635">
        <v>25</v>
      </c>
      <c r="B635" t="s">
        <v>21</v>
      </c>
      <c r="C635" t="s">
        <v>22</v>
      </c>
      <c r="D635" t="s">
        <v>30</v>
      </c>
      <c r="E635">
        <v>7</v>
      </c>
      <c r="F635">
        <v>2</v>
      </c>
      <c r="G635" t="s">
        <v>38</v>
      </c>
      <c r="H635">
        <v>1156</v>
      </c>
      <c r="I635" t="s">
        <v>34</v>
      </c>
      <c r="J635">
        <v>5</v>
      </c>
      <c r="K635" t="s">
        <v>35</v>
      </c>
      <c r="L635" t="s">
        <v>41</v>
      </c>
      <c r="M635">
        <v>41030</v>
      </c>
      <c r="N635">
        <v>6</v>
      </c>
      <c r="O635">
        <v>15</v>
      </c>
      <c r="P635">
        <v>1</v>
      </c>
      <c r="Q635">
        <v>7</v>
      </c>
      <c r="R635">
        <v>2</v>
      </c>
      <c r="S635">
        <v>2</v>
      </c>
      <c r="T635">
        <v>0</v>
      </c>
      <c r="U635">
        <v>2</v>
      </c>
      <c r="V635">
        <f>COUNTIF(tbl_HRMaster[EmployeeID],tbl_HRMaster[[#This Row],[EmployeeID]])</f>
        <v>1</v>
      </c>
      <c r="W635">
        <f>IFERROR(INDEX(tbl_EmployeeSurvey[EnvironmentSatisfaction],MATCH(tbl_HRMaster[[#This Row],[EmployeeID]],tbl_EmployeeSurvey[EmployeeID],0)),"Not Found")</f>
        <v>4</v>
      </c>
      <c r="X635">
        <f>IFERROR(INDEX(tbl_EmployeeSurvey[JobSatisfaction],MATCH(tbl_HRMaster[[#This Row],[EmployeeID]],tbl_EmployeeSurvey[EmployeeID],0)),"Not Found")</f>
        <v>3</v>
      </c>
      <c r="Y635" s="5">
        <f>IFERROR(INDEX(tbl_EmployeeSurvey[WorkLifeBalance],MATCH(tbl_HRMaster[[#This Row],[EmployeeID]],tbl_EmployeeSurvey[EmployeeID],0)),"Not Found")</f>
        <v>2</v>
      </c>
      <c r="Z635" s="5">
        <f>IFERROR(VLOOKUP(tbl_HRMaster[[#This Row],[EmployeeID]],tbl_ManagerSurvey[[EmployeeID]:[PerformanceRating]],2,FALSE),"Not Found")</f>
        <v>3</v>
      </c>
      <c r="AA635" s="5">
        <f>IFERROR(VLOOKUP(tbl_HRMaster[[#This Row],[EmployeeID]],tbl_ManagerSurvey[[EmployeeID]:[PerformanceRating]],3,FALSE),"Not Found")</f>
        <v>3</v>
      </c>
      <c r="AB635" s="5" t="str">
        <f>IF(tbl_HRMaster[[#This Row],[Attrition]]="Yes","Left","Active")</f>
        <v>Active</v>
      </c>
      <c r="AC635" s="5" t="str">
        <f>_xlfn.IFS(tbl_HRMaster[[#This Row],[Age]]&lt;25,"Under 25",tbl_HRMaster[[#This Row],[Age]]&lt;35,"25-34",tbl_HRMaster[[#This Row],[Age]]&lt;45,"35-44",tbl_HRMaster[[#This Row],[Age]]&lt;55,"45-54",TRUE,"Above 54")</f>
        <v>25-34</v>
      </c>
      <c r="AD635" s="5" t="str">
        <f>_xlfn.IFS(
tbl_HRMaster[[#This Row],[YearsAtCompany]]&lt;2,"&lt; 2 Years",
tbl_HRMaster[[#This Row],[YearsAtCompany]]&lt;5,"2-4 Years",
tbl_HRMaster[[#This Row],[YearsAtCompany]]&lt;10,"5-9 Years",
TRUE,"10+ Years"
)</f>
        <v>2-4 Years</v>
      </c>
      <c r="AE635" s="5">
        <f>IF(tbl_HRMaster[[#This Row],[Attrition]]="Yes",1,0)</f>
        <v>0</v>
      </c>
    </row>
    <row r="636" spans="1:31" x14ac:dyDescent="0.25">
      <c r="A636">
        <v>25</v>
      </c>
      <c r="B636" t="s">
        <v>21</v>
      </c>
      <c r="C636" t="s">
        <v>22</v>
      </c>
      <c r="D636" t="s">
        <v>30</v>
      </c>
      <c r="E636">
        <v>7</v>
      </c>
      <c r="F636">
        <v>2</v>
      </c>
      <c r="G636" t="s">
        <v>38</v>
      </c>
      <c r="H636">
        <v>2626</v>
      </c>
      <c r="I636" t="s">
        <v>34</v>
      </c>
      <c r="J636">
        <v>5</v>
      </c>
      <c r="K636" t="s">
        <v>35</v>
      </c>
      <c r="L636" t="s">
        <v>41</v>
      </c>
      <c r="M636">
        <v>41030</v>
      </c>
      <c r="N636">
        <v>6</v>
      </c>
      <c r="O636">
        <v>15</v>
      </c>
      <c r="P636">
        <v>1</v>
      </c>
      <c r="Q636">
        <v>7</v>
      </c>
      <c r="R636">
        <v>2</v>
      </c>
      <c r="S636">
        <v>2</v>
      </c>
      <c r="T636">
        <v>0</v>
      </c>
      <c r="U636">
        <v>2</v>
      </c>
      <c r="V636">
        <f>COUNTIF(tbl_HRMaster[EmployeeID],tbl_HRMaster[[#This Row],[EmployeeID]])</f>
        <v>1</v>
      </c>
      <c r="W636">
        <f>IFERROR(INDEX(tbl_EmployeeSurvey[EnvironmentSatisfaction],MATCH(tbl_HRMaster[[#This Row],[EmployeeID]],tbl_EmployeeSurvey[EmployeeID],0)),"Not Found")</f>
        <v>4</v>
      </c>
      <c r="X636">
        <f>IFERROR(INDEX(tbl_EmployeeSurvey[JobSatisfaction],MATCH(tbl_HRMaster[[#This Row],[EmployeeID]],tbl_EmployeeSurvey[EmployeeID],0)),"Not Found")</f>
        <v>3</v>
      </c>
      <c r="Y636" s="5">
        <f>IFERROR(INDEX(tbl_EmployeeSurvey[WorkLifeBalance],MATCH(tbl_HRMaster[[#This Row],[EmployeeID]],tbl_EmployeeSurvey[EmployeeID],0)),"Not Found")</f>
        <v>2</v>
      </c>
      <c r="Z636" s="5">
        <f>IFERROR(VLOOKUP(tbl_HRMaster[[#This Row],[EmployeeID]],tbl_ManagerSurvey[[EmployeeID]:[PerformanceRating]],2,FALSE),"Not Found")</f>
        <v>3</v>
      </c>
      <c r="AA636" s="5">
        <f>IFERROR(VLOOKUP(tbl_HRMaster[[#This Row],[EmployeeID]],tbl_ManagerSurvey[[EmployeeID]:[PerformanceRating]],3,FALSE),"Not Found")</f>
        <v>3</v>
      </c>
      <c r="AB636" s="5" t="str">
        <f>IF(tbl_HRMaster[[#This Row],[Attrition]]="Yes","Left","Active")</f>
        <v>Active</v>
      </c>
      <c r="AC636" s="5" t="str">
        <f>_xlfn.IFS(tbl_HRMaster[[#This Row],[Age]]&lt;25,"Under 25",tbl_HRMaster[[#This Row],[Age]]&lt;35,"25-34",tbl_HRMaster[[#This Row],[Age]]&lt;45,"35-44",tbl_HRMaster[[#This Row],[Age]]&lt;55,"45-54",TRUE,"Above 54")</f>
        <v>25-34</v>
      </c>
      <c r="AD636" s="5" t="str">
        <f>_xlfn.IFS(
tbl_HRMaster[[#This Row],[YearsAtCompany]]&lt;2,"&lt; 2 Years",
tbl_HRMaster[[#This Row],[YearsAtCompany]]&lt;5,"2-4 Years",
tbl_HRMaster[[#This Row],[YearsAtCompany]]&lt;10,"5-9 Years",
TRUE,"10+ Years"
)</f>
        <v>2-4 Years</v>
      </c>
      <c r="AE636" s="5">
        <f>IF(tbl_HRMaster[[#This Row],[Attrition]]="Yes",1,0)</f>
        <v>0</v>
      </c>
    </row>
    <row r="637" spans="1:31" x14ac:dyDescent="0.25">
      <c r="A637">
        <v>25</v>
      </c>
      <c r="B637" t="s">
        <v>21</v>
      </c>
      <c r="C637" t="s">
        <v>22</v>
      </c>
      <c r="D637" t="s">
        <v>30</v>
      </c>
      <c r="E637">
        <v>7</v>
      </c>
      <c r="F637">
        <v>2</v>
      </c>
      <c r="G637" t="s">
        <v>38</v>
      </c>
      <c r="H637">
        <v>4096</v>
      </c>
      <c r="I637" t="s">
        <v>34</v>
      </c>
      <c r="J637">
        <v>5</v>
      </c>
      <c r="K637" t="s">
        <v>35</v>
      </c>
      <c r="L637" t="s">
        <v>41</v>
      </c>
      <c r="M637">
        <v>41030</v>
      </c>
      <c r="N637">
        <v>6</v>
      </c>
      <c r="O637">
        <v>15</v>
      </c>
      <c r="P637">
        <v>1</v>
      </c>
      <c r="Q637">
        <v>7</v>
      </c>
      <c r="R637">
        <v>2</v>
      </c>
      <c r="S637">
        <v>2</v>
      </c>
      <c r="T637">
        <v>0</v>
      </c>
      <c r="U637">
        <v>2</v>
      </c>
      <c r="V637">
        <f>COUNTIF(tbl_HRMaster[EmployeeID],tbl_HRMaster[[#This Row],[EmployeeID]])</f>
        <v>1</v>
      </c>
      <c r="W637">
        <f>IFERROR(INDEX(tbl_EmployeeSurvey[EnvironmentSatisfaction],MATCH(tbl_HRMaster[[#This Row],[EmployeeID]],tbl_EmployeeSurvey[EmployeeID],0)),"Not Found")</f>
        <v>4</v>
      </c>
      <c r="X637">
        <f>IFERROR(INDEX(tbl_EmployeeSurvey[JobSatisfaction],MATCH(tbl_HRMaster[[#This Row],[EmployeeID]],tbl_EmployeeSurvey[EmployeeID],0)),"Not Found")</f>
        <v>3</v>
      </c>
      <c r="Y637" s="5">
        <f>IFERROR(INDEX(tbl_EmployeeSurvey[WorkLifeBalance],MATCH(tbl_HRMaster[[#This Row],[EmployeeID]],tbl_EmployeeSurvey[EmployeeID],0)),"Not Found")</f>
        <v>2</v>
      </c>
      <c r="Z637" s="5">
        <f>IFERROR(VLOOKUP(tbl_HRMaster[[#This Row],[EmployeeID]],tbl_ManagerSurvey[[EmployeeID]:[PerformanceRating]],2,FALSE),"Not Found")</f>
        <v>3</v>
      </c>
      <c r="AA637" s="5">
        <f>IFERROR(VLOOKUP(tbl_HRMaster[[#This Row],[EmployeeID]],tbl_ManagerSurvey[[EmployeeID]:[PerformanceRating]],3,FALSE),"Not Found")</f>
        <v>3</v>
      </c>
      <c r="AB637" s="5" t="str">
        <f>IF(tbl_HRMaster[[#This Row],[Attrition]]="Yes","Left","Active")</f>
        <v>Active</v>
      </c>
      <c r="AC637" s="5" t="str">
        <f>_xlfn.IFS(tbl_HRMaster[[#This Row],[Age]]&lt;25,"Under 25",tbl_HRMaster[[#This Row],[Age]]&lt;35,"25-34",tbl_HRMaster[[#This Row],[Age]]&lt;45,"35-44",tbl_HRMaster[[#This Row],[Age]]&lt;55,"45-54",TRUE,"Above 54")</f>
        <v>25-34</v>
      </c>
      <c r="AD637" s="5" t="str">
        <f>_xlfn.IFS(
tbl_HRMaster[[#This Row],[YearsAtCompany]]&lt;2,"&lt; 2 Years",
tbl_HRMaster[[#This Row],[YearsAtCompany]]&lt;5,"2-4 Years",
tbl_HRMaster[[#This Row],[YearsAtCompany]]&lt;10,"5-9 Years",
TRUE,"10+ Years"
)</f>
        <v>2-4 Years</v>
      </c>
      <c r="AE637" s="5">
        <f>IF(tbl_HRMaster[[#This Row],[Attrition]]="Yes",1,0)</f>
        <v>0</v>
      </c>
    </row>
    <row r="638" spans="1:31" x14ac:dyDescent="0.25">
      <c r="A638">
        <v>45</v>
      </c>
      <c r="B638" t="s">
        <v>21</v>
      </c>
      <c r="C638" t="s">
        <v>22</v>
      </c>
      <c r="D638" t="s">
        <v>30</v>
      </c>
      <c r="E638">
        <v>2</v>
      </c>
      <c r="F638">
        <v>3</v>
      </c>
      <c r="G638" t="s">
        <v>38</v>
      </c>
      <c r="H638">
        <v>150</v>
      </c>
      <c r="I638" t="s">
        <v>25</v>
      </c>
      <c r="J638">
        <v>1</v>
      </c>
      <c r="K638" t="s">
        <v>35</v>
      </c>
      <c r="L638" t="s">
        <v>27</v>
      </c>
      <c r="M638">
        <v>50980</v>
      </c>
      <c r="N638">
        <v>3</v>
      </c>
      <c r="O638">
        <v>14</v>
      </c>
      <c r="P638">
        <v>1</v>
      </c>
      <c r="Q638">
        <v>8</v>
      </c>
      <c r="R638">
        <v>4</v>
      </c>
      <c r="S638">
        <v>2</v>
      </c>
      <c r="T638">
        <v>0</v>
      </c>
      <c r="U638">
        <v>2</v>
      </c>
      <c r="V638">
        <f>COUNTIF(tbl_HRMaster[EmployeeID],tbl_HRMaster[[#This Row],[EmployeeID]])</f>
        <v>1</v>
      </c>
      <c r="W638">
        <f>IFERROR(INDEX(tbl_EmployeeSurvey[EnvironmentSatisfaction],MATCH(tbl_HRMaster[[#This Row],[EmployeeID]],tbl_EmployeeSurvey[EmployeeID],0)),"Not Found")</f>
        <v>1</v>
      </c>
      <c r="X638">
        <f>IFERROR(INDEX(tbl_EmployeeSurvey[JobSatisfaction],MATCH(tbl_HRMaster[[#This Row],[EmployeeID]],tbl_EmployeeSurvey[EmployeeID],0)),"Not Found")</f>
        <v>4</v>
      </c>
      <c r="Y638" s="5">
        <f>IFERROR(INDEX(tbl_EmployeeSurvey[WorkLifeBalance],MATCH(tbl_HRMaster[[#This Row],[EmployeeID]],tbl_EmployeeSurvey[EmployeeID],0)),"Not Found")</f>
        <v>2</v>
      </c>
      <c r="Z638" s="5">
        <f>IFERROR(VLOOKUP(tbl_HRMaster[[#This Row],[EmployeeID]],tbl_ManagerSurvey[[EmployeeID]:[PerformanceRating]],2,FALSE),"Not Found")</f>
        <v>3</v>
      </c>
      <c r="AA638" s="5">
        <f>IFERROR(VLOOKUP(tbl_HRMaster[[#This Row],[EmployeeID]],tbl_ManagerSurvey[[EmployeeID]:[PerformanceRating]],3,FALSE),"Not Found")</f>
        <v>3</v>
      </c>
      <c r="AB638" s="5" t="str">
        <f>IF(tbl_HRMaster[[#This Row],[Attrition]]="Yes","Left","Active")</f>
        <v>Active</v>
      </c>
      <c r="AC638" s="5" t="str">
        <f>_xlfn.IFS(tbl_HRMaster[[#This Row],[Age]]&lt;25,"Under 25",tbl_HRMaster[[#This Row],[Age]]&lt;35,"25-34",tbl_HRMaster[[#This Row],[Age]]&lt;45,"35-44",tbl_HRMaster[[#This Row],[Age]]&lt;55,"45-54",TRUE,"Above 54")</f>
        <v>45-54</v>
      </c>
      <c r="AD638" s="5" t="str">
        <f>_xlfn.IFS(
tbl_HRMaster[[#This Row],[YearsAtCompany]]&lt;2,"&lt; 2 Years",
tbl_HRMaster[[#This Row],[YearsAtCompany]]&lt;5,"2-4 Years",
tbl_HRMaster[[#This Row],[YearsAtCompany]]&lt;10,"5-9 Years",
TRUE,"10+ Years"
)</f>
        <v>2-4 Years</v>
      </c>
      <c r="AE638" s="5">
        <f>IF(tbl_HRMaster[[#This Row],[Attrition]]="Yes",1,0)</f>
        <v>0</v>
      </c>
    </row>
    <row r="639" spans="1:31" x14ac:dyDescent="0.25">
      <c r="A639">
        <v>45</v>
      </c>
      <c r="B639" t="s">
        <v>21</v>
      </c>
      <c r="C639" t="s">
        <v>22</v>
      </c>
      <c r="D639" t="s">
        <v>30</v>
      </c>
      <c r="E639">
        <v>2</v>
      </c>
      <c r="F639">
        <v>3</v>
      </c>
      <c r="G639" t="s">
        <v>38</v>
      </c>
      <c r="H639">
        <v>1620</v>
      </c>
      <c r="I639" t="s">
        <v>25</v>
      </c>
      <c r="J639">
        <v>1</v>
      </c>
      <c r="K639" t="s">
        <v>35</v>
      </c>
      <c r="L639" t="s">
        <v>27</v>
      </c>
      <c r="M639">
        <v>50980</v>
      </c>
      <c r="N639">
        <v>3</v>
      </c>
      <c r="O639">
        <v>14</v>
      </c>
      <c r="P639">
        <v>1</v>
      </c>
      <c r="Q639">
        <v>8</v>
      </c>
      <c r="R639">
        <v>4</v>
      </c>
      <c r="S639">
        <v>2</v>
      </c>
      <c r="T639">
        <v>0</v>
      </c>
      <c r="U639">
        <v>2</v>
      </c>
      <c r="V639">
        <f>COUNTIF(tbl_HRMaster[EmployeeID],tbl_HRMaster[[#This Row],[EmployeeID]])</f>
        <v>1</v>
      </c>
      <c r="W639">
        <f>IFERROR(INDEX(tbl_EmployeeSurvey[EnvironmentSatisfaction],MATCH(tbl_HRMaster[[#This Row],[EmployeeID]],tbl_EmployeeSurvey[EmployeeID],0)),"Not Found")</f>
        <v>1</v>
      </c>
      <c r="X639">
        <f>IFERROR(INDEX(tbl_EmployeeSurvey[JobSatisfaction],MATCH(tbl_HRMaster[[#This Row],[EmployeeID]],tbl_EmployeeSurvey[EmployeeID],0)),"Not Found")</f>
        <v>4</v>
      </c>
      <c r="Y639" s="5">
        <f>IFERROR(INDEX(tbl_EmployeeSurvey[WorkLifeBalance],MATCH(tbl_HRMaster[[#This Row],[EmployeeID]],tbl_EmployeeSurvey[EmployeeID],0)),"Not Found")</f>
        <v>2</v>
      </c>
      <c r="Z639" s="5">
        <f>IFERROR(VLOOKUP(tbl_HRMaster[[#This Row],[EmployeeID]],tbl_ManagerSurvey[[EmployeeID]:[PerformanceRating]],2,FALSE),"Not Found")</f>
        <v>3</v>
      </c>
      <c r="AA639" s="5">
        <f>IFERROR(VLOOKUP(tbl_HRMaster[[#This Row],[EmployeeID]],tbl_ManagerSurvey[[EmployeeID]:[PerformanceRating]],3,FALSE),"Not Found")</f>
        <v>3</v>
      </c>
      <c r="AB639" s="5" t="str">
        <f>IF(tbl_HRMaster[[#This Row],[Attrition]]="Yes","Left","Active")</f>
        <v>Active</v>
      </c>
      <c r="AC639" s="5" t="str">
        <f>_xlfn.IFS(tbl_HRMaster[[#This Row],[Age]]&lt;25,"Under 25",tbl_HRMaster[[#This Row],[Age]]&lt;35,"25-34",tbl_HRMaster[[#This Row],[Age]]&lt;45,"35-44",tbl_HRMaster[[#This Row],[Age]]&lt;55,"45-54",TRUE,"Above 54")</f>
        <v>45-54</v>
      </c>
      <c r="AD639" s="5" t="str">
        <f>_xlfn.IFS(
tbl_HRMaster[[#This Row],[YearsAtCompany]]&lt;2,"&lt; 2 Years",
tbl_HRMaster[[#This Row],[YearsAtCompany]]&lt;5,"2-4 Years",
tbl_HRMaster[[#This Row],[YearsAtCompany]]&lt;10,"5-9 Years",
TRUE,"10+ Years"
)</f>
        <v>2-4 Years</v>
      </c>
      <c r="AE639" s="5">
        <f>IF(tbl_HRMaster[[#This Row],[Attrition]]="Yes",1,0)</f>
        <v>0</v>
      </c>
    </row>
    <row r="640" spans="1:31" x14ac:dyDescent="0.25">
      <c r="A640">
        <v>45</v>
      </c>
      <c r="B640" t="s">
        <v>21</v>
      </c>
      <c r="C640" t="s">
        <v>22</v>
      </c>
      <c r="D640" t="s">
        <v>30</v>
      </c>
      <c r="E640">
        <v>2</v>
      </c>
      <c r="F640">
        <v>3</v>
      </c>
      <c r="G640" t="s">
        <v>38</v>
      </c>
      <c r="H640">
        <v>3090</v>
      </c>
      <c r="I640" t="s">
        <v>25</v>
      </c>
      <c r="J640">
        <v>1</v>
      </c>
      <c r="K640" t="s">
        <v>35</v>
      </c>
      <c r="L640" t="s">
        <v>27</v>
      </c>
      <c r="M640">
        <v>50980</v>
      </c>
      <c r="N640">
        <v>3</v>
      </c>
      <c r="O640">
        <v>14</v>
      </c>
      <c r="P640">
        <v>1</v>
      </c>
      <c r="Q640">
        <v>8</v>
      </c>
      <c r="R640">
        <v>4</v>
      </c>
      <c r="S640">
        <v>2</v>
      </c>
      <c r="T640">
        <v>0</v>
      </c>
      <c r="U640">
        <v>2</v>
      </c>
      <c r="V640">
        <f>COUNTIF(tbl_HRMaster[EmployeeID],tbl_HRMaster[[#This Row],[EmployeeID]])</f>
        <v>1</v>
      </c>
      <c r="W640">
        <f>IFERROR(INDEX(tbl_EmployeeSurvey[EnvironmentSatisfaction],MATCH(tbl_HRMaster[[#This Row],[EmployeeID]],tbl_EmployeeSurvey[EmployeeID],0)),"Not Found")</f>
        <v>1</v>
      </c>
      <c r="X640">
        <f>IFERROR(INDEX(tbl_EmployeeSurvey[JobSatisfaction],MATCH(tbl_HRMaster[[#This Row],[EmployeeID]],tbl_EmployeeSurvey[EmployeeID],0)),"Not Found")</f>
        <v>4</v>
      </c>
      <c r="Y640" s="5">
        <f>IFERROR(INDEX(tbl_EmployeeSurvey[WorkLifeBalance],MATCH(tbl_HRMaster[[#This Row],[EmployeeID]],tbl_EmployeeSurvey[EmployeeID],0)),"Not Found")</f>
        <v>2</v>
      </c>
      <c r="Z640" s="5">
        <f>IFERROR(VLOOKUP(tbl_HRMaster[[#This Row],[EmployeeID]],tbl_ManagerSurvey[[EmployeeID]:[PerformanceRating]],2,FALSE),"Not Found")</f>
        <v>3</v>
      </c>
      <c r="AA640" s="5">
        <f>IFERROR(VLOOKUP(tbl_HRMaster[[#This Row],[EmployeeID]],tbl_ManagerSurvey[[EmployeeID]:[PerformanceRating]],3,FALSE),"Not Found")</f>
        <v>3</v>
      </c>
      <c r="AB640" s="5" t="str">
        <f>IF(tbl_HRMaster[[#This Row],[Attrition]]="Yes","Left","Active")</f>
        <v>Active</v>
      </c>
      <c r="AC640" s="5" t="str">
        <f>_xlfn.IFS(tbl_HRMaster[[#This Row],[Age]]&lt;25,"Under 25",tbl_HRMaster[[#This Row],[Age]]&lt;35,"25-34",tbl_HRMaster[[#This Row],[Age]]&lt;45,"35-44",tbl_HRMaster[[#This Row],[Age]]&lt;55,"45-54",TRUE,"Above 54")</f>
        <v>45-54</v>
      </c>
      <c r="AD640" s="5" t="str">
        <f>_xlfn.IFS(
tbl_HRMaster[[#This Row],[YearsAtCompany]]&lt;2,"&lt; 2 Years",
tbl_HRMaster[[#This Row],[YearsAtCompany]]&lt;5,"2-4 Years",
tbl_HRMaster[[#This Row],[YearsAtCompany]]&lt;10,"5-9 Years",
TRUE,"10+ Years"
)</f>
        <v>2-4 Years</v>
      </c>
      <c r="AE640" s="5">
        <f>IF(tbl_HRMaster[[#This Row],[Attrition]]="Yes",1,0)</f>
        <v>0</v>
      </c>
    </row>
    <row r="641" spans="1:31" x14ac:dyDescent="0.25">
      <c r="A641">
        <v>44</v>
      </c>
      <c r="B641" t="s">
        <v>21</v>
      </c>
      <c r="C641" t="s">
        <v>22</v>
      </c>
      <c r="D641" t="s">
        <v>23</v>
      </c>
      <c r="E641">
        <v>29</v>
      </c>
      <c r="F641">
        <v>4</v>
      </c>
      <c r="G641" t="s">
        <v>45</v>
      </c>
      <c r="H641">
        <v>236</v>
      </c>
      <c r="I641" t="s">
        <v>34</v>
      </c>
      <c r="J641">
        <v>2</v>
      </c>
      <c r="K641" t="s">
        <v>35</v>
      </c>
      <c r="L641" t="s">
        <v>32</v>
      </c>
      <c r="M641">
        <v>19510</v>
      </c>
      <c r="N641">
        <v>4</v>
      </c>
      <c r="O641">
        <v>22</v>
      </c>
      <c r="P641">
        <v>3</v>
      </c>
      <c r="Q641">
        <v>10</v>
      </c>
      <c r="R641">
        <v>4</v>
      </c>
      <c r="S641">
        <v>2</v>
      </c>
      <c r="T641">
        <v>0</v>
      </c>
      <c r="U641">
        <v>2</v>
      </c>
      <c r="V641">
        <f>COUNTIF(tbl_HRMaster[EmployeeID],tbl_HRMaster[[#This Row],[EmployeeID]])</f>
        <v>1</v>
      </c>
      <c r="W641">
        <f>IFERROR(INDEX(tbl_EmployeeSurvey[EnvironmentSatisfaction],MATCH(tbl_HRMaster[[#This Row],[EmployeeID]],tbl_EmployeeSurvey[EmployeeID],0)),"Not Found")</f>
        <v>1</v>
      </c>
      <c r="X641">
        <f>IFERROR(INDEX(tbl_EmployeeSurvey[JobSatisfaction],MATCH(tbl_HRMaster[[#This Row],[EmployeeID]],tbl_EmployeeSurvey[EmployeeID],0)),"Not Found")</f>
        <v>3</v>
      </c>
      <c r="Y641" s="5">
        <f>IFERROR(INDEX(tbl_EmployeeSurvey[WorkLifeBalance],MATCH(tbl_HRMaster[[#This Row],[EmployeeID]],tbl_EmployeeSurvey[EmployeeID],0)),"Not Found")</f>
        <v>4</v>
      </c>
      <c r="Z641" s="5">
        <f>IFERROR(VLOOKUP(tbl_HRMaster[[#This Row],[EmployeeID]],tbl_ManagerSurvey[[EmployeeID]:[PerformanceRating]],2,FALSE),"Not Found")</f>
        <v>4</v>
      </c>
      <c r="AA641" s="5">
        <f>IFERROR(VLOOKUP(tbl_HRMaster[[#This Row],[EmployeeID]],tbl_ManagerSurvey[[EmployeeID]:[PerformanceRating]],3,FALSE),"Not Found")</f>
        <v>4</v>
      </c>
      <c r="AB641" s="5" t="str">
        <f>IF(tbl_HRMaster[[#This Row],[Attrition]]="Yes","Left","Active")</f>
        <v>Active</v>
      </c>
      <c r="AC641" s="5" t="str">
        <f>_xlfn.IFS(tbl_HRMaster[[#This Row],[Age]]&lt;25,"Under 25",tbl_HRMaster[[#This Row],[Age]]&lt;35,"25-34",tbl_HRMaster[[#This Row],[Age]]&lt;45,"35-44",tbl_HRMaster[[#This Row],[Age]]&lt;55,"45-54",TRUE,"Above 54")</f>
        <v>35-44</v>
      </c>
      <c r="AD641" s="5" t="str">
        <f>_xlfn.IFS(
tbl_HRMaster[[#This Row],[YearsAtCompany]]&lt;2,"&lt; 2 Years",
tbl_HRMaster[[#This Row],[YearsAtCompany]]&lt;5,"2-4 Years",
tbl_HRMaster[[#This Row],[YearsAtCompany]]&lt;10,"5-9 Years",
TRUE,"10+ Years"
)</f>
        <v>2-4 Years</v>
      </c>
      <c r="AE641" s="5">
        <f>IF(tbl_HRMaster[[#This Row],[Attrition]]="Yes",1,0)</f>
        <v>0</v>
      </c>
    </row>
    <row r="642" spans="1:31" x14ac:dyDescent="0.25">
      <c r="A642">
        <v>44</v>
      </c>
      <c r="B642" t="s">
        <v>21</v>
      </c>
      <c r="C642" t="s">
        <v>22</v>
      </c>
      <c r="D642" t="s">
        <v>23</v>
      </c>
      <c r="E642">
        <v>29</v>
      </c>
      <c r="F642">
        <v>4</v>
      </c>
      <c r="G642" t="s">
        <v>45</v>
      </c>
      <c r="H642">
        <v>1706</v>
      </c>
      <c r="I642" t="s">
        <v>34</v>
      </c>
      <c r="J642">
        <v>2</v>
      </c>
      <c r="K642" t="s">
        <v>35</v>
      </c>
      <c r="L642" t="s">
        <v>32</v>
      </c>
      <c r="M642">
        <v>19510</v>
      </c>
      <c r="N642">
        <v>4</v>
      </c>
      <c r="O642">
        <v>22</v>
      </c>
      <c r="P642">
        <v>3</v>
      </c>
      <c r="Q642">
        <v>10</v>
      </c>
      <c r="R642">
        <v>4</v>
      </c>
      <c r="S642">
        <v>2</v>
      </c>
      <c r="T642">
        <v>0</v>
      </c>
      <c r="U642">
        <v>2</v>
      </c>
      <c r="V642">
        <f>COUNTIF(tbl_HRMaster[EmployeeID],tbl_HRMaster[[#This Row],[EmployeeID]])</f>
        <v>1</v>
      </c>
      <c r="W642">
        <f>IFERROR(INDEX(tbl_EmployeeSurvey[EnvironmentSatisfaction],MATCH(tbl_HRMaster[[#This Row],[EmployeeID]],tbl_EmployeeSurvey[EmployeeID],0)),"Not Found")</f>
        <v>1</v>
      </c>
      <c r="X642">
        <f>IFERROR(INDEX(tbl_EmployeeSurvey[JobSatisfaction],MATCH(tbl_HRMaster[[#This Row],[EmployeeID]],tbl_EmployeeSurvey[EmployeeID],0)),"Not Found")</f>
        <v>3</v>
      </c>
      <c r="Y642" s="5">
        <f>IFERROR(INDEX(tbl_EmployeeSurvey[WorkLifeBalance],MATCH(tbl_HRMaster[[#This Row],[EmployeeID]],tbl_EmployeeSurvey[EmployeeID],0)),"Not Found")</f>
        <v>4</v>
      </c>
      <c r="Z642" s="5">
        <f>IFERROR(VLOOKUP(tbl_HRMaster[[#This Row],[EmployeeID]],tbl_ManagerSurvey[[EmployeeID]:[PerformanceRating]],2,FALSE),"Not Found")</f>
        <v>4</v>
      </c>
      <c r="AA642" s="5">
        <f>IFERROR(VLOOKUP(tbl_HRMaster[[#This Row],[EmployeeID]],tbl_ManagerSurvey[[EmployeeID]:[PerformanceRating]],3,FALSE),"Not Found")</f>
        <v>4</v>
      </c>
      <c r="AB642" s="5" t="str">
        <f>IF(tbl_HRMaster[[#This Row],[Attrition]]="Yes","Left","Active")</f>
        <v>Active</v>
      </c>
      <c r="AC642" s="5" t="str">
        <f>_xlfn.IFS(tbl_HRMaster[[#This Row],[Age]]&lt;25,"Under 25",tbl_HRMaster[[#This Row],[Age]]&lt;35,"25-34",tbl_HRMaster[[#This Row],[Age]]&lt;45,"35-44",tbl_HRMaster[[#This Row],[Age]]&lt;55,"45-54",TRUE,"Above 54")</f>
        <v>35-44</v>
      </c>
      <c r="AD642" s="5" t="str">
        <f>_xlfn.IFS(
tbl_HRMaster[[#This Row],[YearsAtCompany]]&lt;2,"&lt; 2 Years",
tbl_HRMaster[[#This Row],[YearsAtCompany]]&lt;5,"2-4 Years",
tbl_HRMaster[[#This Row],[YearsAtCompany]]&lt;10,"5-9 Years",
TRUE,"10+ Years"
)</f>
        <v>2-4 Years</v>
      </c>
      <c r="AE642" s="5">
        <f>IF(tbl_HRMaster[[#This Row],[Attrition]]="Yes",1,0)</f>
        <v>0</v>
      </c>
    </row>
    <row r="643" spans="1:31" x14ac:dyDescent="0.25">
      <c r="A643">
        <v>44</v>
      </c>
      <c r="B643" t="s">
        <v>21</v>
      </c>
      <c r="C643" t="s">
        <v>22</v>
      </c>
      <c r="D643" t="s">
        <v>23</v>
      </c>
      <c r="E643">
        <v>29</v>
      </c>
      <c r="F643">
        <v>4</v>
      </c>
      <c r="G643" t="s">
        <v>45</v>
      </c>
      <c r="H643">
        <v>3176</v>
      </c>
      <c r="I643" t="s">
        <v>34</v>
      </c>
      <c r="J643">
        <v>2</v>
      </c>
      <c r="K643" t="s">
        <v>35</v>
      </c>
      <c r="L643" t="s">
        <v>32</v>
      </c>
      <c r="M643">
        <v>19510</v>
      </c>
      <c r="N643">
        <v>4</v>
      </c>
      <c r="O643">
        <v>22</v>
      </c>
      <c r="P643">
        <v>3</v>
      </c>
      <c r="Q643">
        <v>10</v>
      </c>
      <c r="R643">
        <v>4</v>
      </c>
      <c r="S643">
        <v>2</v>
      </c>
      <c r="T643">
        <v>0</v>
      </c>
      <c r="U643">
        <v>2</v>
      </c>
      <c r="V643">
        <f>COUNTIF(tbl_HRMaster[EmployeeID],tbl_HRMaster[[#This Row],[EmployeeID]])</f>
        <v>1</v>
      </c>
      <c r="W643">
        <f>IFERROR(INDEX(tbl_EmployeeSurvey[EnvironmentSatisfaction],MATCH(tbl_HRMaster[[#This Row],[EmployeeID]],tbl_EmployeeSurvey[EmployeeID],0)),"Not Found")</f>
        <v>1</v>
      </c>
      <c r="X643">
        <f>IFERROR(INDEX(tbl_EmployeeSurvey[JobSatisfaction],MATCH(tbl_HRMaster[[#This Row],[EmployeeID]],tbl_EmployeeSurvey[EmployeeID],0)),"Not Found")</f>
        <v>3</v>
      </c>
      <c r="Y643" s="5">
        <f>IFERROR(INDEX(tbl_EmployeeSurvey[WorkLifeBalance],MATCH(tbl_HRMaster[[#This Row],[EmployeeID]],tbl_EmployeeSurvey[EmployeeID],0)),"Not Found")</f>
        <v>4</v>
      </c>
      <c r="Z643" s="5">
        <f>IFERROR(VLOOKUP(tbl_HRMaster[[#This Row],[EmployeeID]],tbl_ManagerSurvey[[EmployeeID]:[PerformanceRating]],2,FALSE),"Not Found")</f>
        <v>4</v>
      </c>
      <c r="AA643" s="5">
        <f>IFERROR(VLOOKUP(tbl_HRMaster[[#This Row],[EmployeeID]],tbl_ManagerSurvey[[EmployeeID]:[PerformanceRating]],3,FALSE),"Not Found")</f>
        <v>4</v>
      </c>
      <c r="AB643" s="5" t="str">
        <f>IF(tbl_HRMaster[[#This Row],[Attrition]]="Yes","Left","Active")</f>
        <v>Active</v>
      </c>
      <c r="AC643" s="5" t="str">
        <f>_xlfn.IFS(tbl_HRMaster[[#This Row],[Age]]&lt;25,"Under 25",tbl_HRMaster[[#This Row],[Age]]&lt;35,"25-34",tbl_HRMaster[[#This Row],[Age]]&lt;45,"35-44",tbl_HRMaster[[#This Row],[Age]]&lt;55,"45-54",TRUE,"Above 54")</f>
        <v>35-44</v>
      </c>
      <c r="AD643" s="5" t="str">
        <f>_xlfn.IFS(
tbl_HRMaster[[#This Row],[YearsAtCompany]]&lt;2,"&lt; 2 Years",
tbl_HRMaster[[#This Row],[YearsAtCompany]]&lt;5,"2-4 Years",
tbl_HRMaster[[#This Row],[YearsAtCompany]]&lt;10,"5-9 Years",
TRUE,"10+ Years"
)</f>
        <v>2-4 Years</v>
      </c>
      <c r="AE643" s="5">
        <f>IF(tbl_HRMaster[[#This Row],[Attrition]]="Yes",1,0)</f>
        <v>0</v>
      </c>
    </row>
    <row r="644" spans="1:31" x14ac:dyDescent="0.25">
      <c r="A644">
        <v>41</v>
      </c>
      <c r="B644" t="s">
        <v>21</v>
      </c>
      <c r="C644" t="s">
        <v>22</v>
      </c>
      <c r="D644" t="s">
        <v>30</v>
      </c>
      <c r="E644">
        <v>24</v>
      </c>
      <c r="F644">
        <v>4</v>
      </c>
      <c r="G644" t="s">
        <v>24</v>
      </c>
      <c r="H644">
        <v>939</v>
      </c>
      <c r="I644" t="s">
        <v>25</v>
      </c>
      <c r="J644">
        <v>4</v>
      </c>
      <c r="K644" t="s">
        <v>44</v>
      </c>
      <c r="L644" t="s">
        <v>32</v>
      </c>
      <c r="M644">
        <v>137260</v>
      </c>
      <c r="N644">
        <v>3</v>
      </c>
      <c r="O644">
        <v>12</v>
      </c>
      <c r="P644">
        <v>0</v>
      </c>
      <c r="Q644">
        <v>21</v>
      </c>
      <c r="R644">
        <v>6</v>
      </c>
      <c r="S644">
        <v>2</v>
      </c>
      <c r="T644">
        <v>0</v>
      </c>
      <c r="U644">
        <v>2</v>
      </c>
      <c r="V644">
        <f>COUNTIF(tbl_HRMaster[EmployeeID],tbl_HRMaster[[#This Row],[EmployeeID]])</f>
        <v>1</v>
      </c>
      <c r="W644">
        <f>IFERROR(INDEX(tbl_EmployeeSurvey[EnvironmentSatisfaction],MATCH(tbl_HRMaster[[#This Row],[EmployeeID]],tbl_EmployeeSurvey[EmployeeID],0)),"Not Found")</f>
        <v>4</v>
      </c>
      <c r="X644">
        <f>IFERROR(INDEX(tbl_EmployeeSurvey[JobSatisfaction],MATCH(tbl_HRMaster[[#This Row],[EmployeeID]],tbl_EmployeeSurvey[EmployeeID],0)),"Not Found")</f>
        <v>3</v>
      </c>
      <c r="Y644" s="5">
        <f>IFERROR(INDEX(tbl_EmployeeSurvey[WorkLifeBalance],MATCH(tbl_HRMaster[[#This Row],[EmployeeID]],tbl_EmployeeSurvey[EmployeeID],0)),"Not Found")</f>
        <v>3</v>
      </c>
      <c r="Z644" s="5">
        <f>IFERROR(VLOOKUP(tbl_HRMaster[[#This Row],[EmployeeID]],tbl_ManagerSurvey[[EmployeeID]:[PerformanceRating]],2,FALSE),"Not Found")</f>
        <v>4</v>
      </c>
      <c r="AA644" s="5">
        <f>IFERROR(VLOOKUP(tbl_HRMaster[[#This Row],[EmployeeID]],tbl_ManagerSurvey[[EmployeeID]:[PerformanceRating]],3,FALSE),"Not Found")</f>
        <v>3</v>
      </c>
      <c r="AB644" s="5" t="str">
        <f>IF(tbl_HRMaster[[#This Row],[Attrition]]="Yes","Left","Active")</f>
        <v>Active</v>
      </c>
      <c r="AC644" s="5" t="str">
        <f>_xlfn.IFS(tbl_HRMaster[[#This Row],[Age]]&lt;25,"Under 25",tbl_HRMaster[[#This Row],[Age]]&lt;35,"25-34",tbl_HRMaster[[#This Row],[Age]]&lt;45,"35-44",tbl_HRMaster[[#This Row],[Age]]&lt;55,"45-54",TRUE,"Above 54")</f>
        <v>35-44</v>
      </c>
      <c r="AD644" s="5" t="str">
        <f>_xlfn.IFS(
tbl_HRMaster[[#This Row],[YearsAtCompany]]&lt;2,"&lt; 2 Years",
tbl_HRMaster[[#This Row],[YearsAtCompany]]&lt;5,"2-4 Years",
tbl_HRMaster[[#This Row],[YearsAtCompany]]&lt;10,"5-9 Years",
TRUE,"10+ Years"
)</f>
        <v>2-4 Years</v>
      </c>
      <c r="AE644" s="5">
        <f>IF(tbl_HRMaster[[#This Row],[Attrition]]="Yes",1,0)</f>
        <v>0</v>
      </c>
    </row>
    <row r="645" spans="1:31" x14ac:dyDescent="0.25">
      <c r="A645">
        <v>41</v>
      </c>
      <c r="B645" t="s">
        <v>21</v>
      </c>
      <c r="C645" t="s">
        <v>22</v>
      </c>
      <c r="D645" t="s">
        <v>30</v>
      </c>
      <c r="E645">
        <v>24</v>
      </c>
      <c r="F645">
        <v>4</v>
      </c>
      <c r="G645" t="s">
        <v>24</v>
      </c>
      <c r="H645">
        <v>2409</v>
      </c>
      <c r="I645" t="s">
        <v>25</v>
      </c>
      <c r="J645">
        <v>4</v>
      </c>
      <c r="K645" t="s">
        <v>44</v>
      </c>
      <c r="L645" t="s">
        <v>32</v>
      </c>
      <c r="M645">
        <v>137260</v>
      </c>
      <c r="N645">
        <v>3</v>
      </c>
      <c r="O645">
        <v>12</v>
      </c>
      <c r="P645">
        <v>0</v>
      </c>
      <c r="Q645">
        <v>21</v>
      </c>
      <c r="R645">
        <v>6</v>
      </c>
      <c r="S645">
        <v>2</v>
      </c>
      <c r="T645">
        <v>0</v>
      </c>
      <c r="U645">
        <v>2</v>
      </c>
      <c r="V645">
        <f>COUNTIF(tbl_HRMaster[EmployeeID],tbl_HRMaster[[#This Row],[EmployeeID]])</f>
        <v>1</v>
      </c>
      <c r="W645">
        <f>IFERROR(INDEX(tbl_EmployeeSurvey[EnvironmentSatisfaction],MATCH(tbl_HRMaster[[#This Row],[EmployeeID]],tbl_EmployeeSurvey[EmployeeID],0)),"Not Found")</f>
        <v>4</v>
      </c>
      <c r="X645">
        <f>IFERROR(INDEX(tbl_EmployeeSurvey[JobSatisfaction],MATCH(tbl_HRMaster[[#This Row],[EmployeeID]],tbl_EmployeeSurvey[EmployeeID],0)),"Not Found")</f>
        <v>3</v>
      </c>
      <c r="Y645" s="5">
        <f>IFERROR(INDEX(tbl_EmployeeSurvey[WorkLifeBalance],MATCH(tbl_HRMaster[[#This Row],[EmployeeID]],tbl_EmployeeSurvey[EmployeeID],0)),"Not Found")</f>
        <v>3</v>
      </c>
      <c r="Z645" s="5">
        <f>IFERROR(VLOOKUP(tbl_HRMaster[[#This Row],[EmployeeID]],tbl_ManagerSurvey[[EmployeeID]:[PerformanceRating]],2,FALSE),"Not Found")</f>
        <v>4</v>
      </c>
      <c r="AA645" s="5">
        <f>IFERROR(VLOOKUP(tbl_HRMaster[[#This Row],[EmployeeID]],tbl_ManagerSurvey[[EmployeeID]:[PerformanceRating]],3,FALSE),"Not Found")</f>
        <v>3</v>
      </c>
      <c r="AB645" s="5" t="str">
        <f>IF(tbl_HRMaster[[#This Row],[Attrition]]="Yes","Left","Active")</f>
        <v>Active</v>
      </c>
      <c r="AC645" s="5" t="str">
        <f>_xlfn.IFS(tbl_HRMaster[[#This Row],[Age]]&lt;25,"Under 25",tbl_HRMaster[[#This Row],[Age]]&lt;35,"25-34",tbl_HRMaster[[#This Row],[Age]]&lt;45,"35-44",tbl_HRMaster[[#This Row],[Age]]&lt;55,"45-54",TRUE,"Above 54")</f>
        <v>35-44</v>
      </c>
      <c r="AD645" s="5" t="str">
        <f>_xlfn.IFS(
tbl_HRMaster[[#This Row],[YearsAtCompany]]&lt;2,"&lt; 2 Years",
tbl_HRMaster[[#This Row],[YearsAtCompany]]&lt;5,"2-4 Years",
tbl_HRMaster[[#This Row],[YearsAtCompany]]&lt;10,"5-9 Years",
TRUE,"10+ Years"
)</f>
        <v>2-4 Years</v>
      </c>
      <c r="AE645" s="5">
        <f>IF(tbl_HRMaster[[#This Row],[Attrition]]="Yes",1,0)</f>
        <v>0</v>
      </c>
    </row>
    <row r="646" spans="1:31" x14ac:dyDescent="0.25">
      <c r="A646">
        <v>41</v>
      </c>
      <c r="B646" t="s">
        <v>21</v>
      </c>
      <c r="C646" t="s">
        <v>22</v>
      </c>
      <c r="D646" t="s">
        <v>30</v>
      </c>
      <c r="E646">
        <v>24</v>
      </c>
      <c r="F646">
        <v>4</v>
      </c>
      <c r="G646" t="s">
        <v>24</v>
      </c>
      <c r="H646">
        <v>3879</v>
      </c>
      <c r="I646" t="s">
        <v>25</v>
      </c>
      <c r="J646">
        <v>4</v>
      </c>
      <c r="K646" t="s">
        <v>44</v>
      </c>
      <c r="L646" t="s">
        <v>32</v>
      </c>
      <c r="M646">
        <v>137260</v>
      </c>
      <c r="N646">
        <v>3</v>
      </c>
      <c r="O646">
        <v>12</v>
      </c>
      <c r="P646">
        <v>0</v>
      </c>
      <c r="Q646">
        <v>21</v>
      </c>
      <c r="R646">
        <v>6</v>
      </c>
      <c r="S646">
        <v>2</v>
      </c>
      <c r="T646">
        <v>0</v>
      </c>
      <c r="U646">
        <v>2</v>
      </c>
      <c r="V646">
        <f>COUNTIF(tbl_HRMaster[EmployeeID],tbl_HRMaster[[#This Row],[EmployeeID]])</f>
        <v>1</v>
      </c>
      <c r="W646">
        <f>IFERROR(INDEX(tbl_EmployeeSurvey[EnvironmentSatisfaction],MATCH(tbl_HRMaster[[#This Row],[EmployeeID]],tbl_EmployeeSurvey[EmployeeID],0)),"Not Found")</f>
        <v>4</v>
      </c>
      <c r="X646">
        <f>IFERROR(INDEX(tbl_EmployeeSurvey[JobSatisfaction],MATCH(tbl_HRMaster[[#This Row],[EmployeeID]],tbl_EmployeeSurvey[EmployeeID],0)),"Not Found")</f>
        <v>3</v>
      </c>
      <c r="Y646" s="5">
        <f>IFERROR(INDEX(tbl_EmployeeSurvey[WorkLifeBalance],MATCH(tbl_HRMaster[[#This Row],[EmployeeID]],tbl_EmployeeSurvey[EmployeeID],0)),"Not Found")</f>
        <v>3</v>
      </c>
      <c r="Z646" s="5">
        <f>IFERROR(VLOOKUP(tbl_HRMaster[[#This Row],[EmployeeID]],tbl_ManagerSurvey[[EmployeeID]:[PerformanceRating]],2,FALSE),"Not Found")</f>
        <v>4</v>
      </c>
      <c r="AA646" s="5">
        <f>IFERROR(VLOOKUP(tbl_HRMaster[[#This Row],[EmployeeID]],tbl_ManagerSurvey[[EmployeeID]:[PerformanceRating]],3,FALSE),"Not Found")</f>
        <v>3</v>
      </c>
      <c r="AB646" s="5" t="str">
        <f>IF(tbl_HRMaster[[#This Row],[Attrition]]="Yes","Left","Active")</f>
        <v>Active</v>
      </c>
      <c r="AC646" s="5" t="str">
        <f>_xlfn.IFS(tbl_HRMaster[[#This Row],[Age]]&lt;25,"Under 25",tbl_HRMaster[[#This Row],[Age]]&lt;35,"25-34",tbl_HRMaster[[#This Row],[Age]]&lt;45,"35-44",tbl_HRMaster[[#This Row],[Age]]&lt;55,"45-54",TRUE,"Above 54")</f>
        <v>35-44</v>
      </c>
      <c r="AD646" s="5" t="str">
        <f>_xlfn.IFS(
tbl_HRMaster[[#This Row],[YearsAtCompany]]&lt;2,"&lt; 2 Years",
tbl_HRMaster[[#This Row],[YearsAtCompany]]&lt;5,"2-4 Years",
tbl_HRMaster[[#This Row],[YearsAtCompany]]&lt;10,"5-9 Years",
TRUE,"10+ Years"
)</f>
        <v>2-4 Years</v>
      </c>
      <c r="AE646" s="5">
        <f>IF(tbl_HRMaster[[#This Row],[Attrition]]="Yes",1,0)</f>
        <v>0</v>
      </c>
    </row>
    <row r="647" spans="1:31" x14ac:dyDescent="0.25">
      <c r="A647">
        <v>44</v>
      </c>
      <c r="B647" t="s">
        <v>21</v>
      </c>
      <c r="C647" t="s">
        <v>22</v>
      </c>
      <c r="D647" t="s">
        <v>30</v>
      </c>
      <c r="E647">
        <v>2</v>
      </c>
      <c r="F647">
        <v>2</v>
      </c>
      <c r="G647" t="s">
        <v>24</v>
      </c>
      <c r="H647">
        <v>240</v>
      </c>
      <c r="I647" t="s">
        <v>34</v>
      </c>
      <c r="J647">
        <v>1</v>
      </c>
      <c r="K647" t="s">
        <v>40</v>
      </c>
      <c r="L647" t="s">
        <v>27</v>
      </c>
      <c r="M647">
        <v>40110</v>
      </c>
      <c r="N647">
        <v>4</v>
      </c>
      <c r="O647">
        <v>14</v>
      </c>
      <c r="P647">
        <v>1</v>
      </c>
      <c r="Q647">
        <v>26</v>
      </c>
      <c r="R647">
        <v>2</v>
      </c>
      <c r="S647">
        <v>2</v>
      </c>
      <c r="T647">
        <v>0</v>
      </c>
      <c r="U647">
        <v>1</v>
      </c>
      <c r="V647">
        <f>COUNTIF(tbl_HRMaster[EmployeeID],tbl_HRMaster[[#This Row],[EmployeeID]])</f>
        <v>1</v>
      </c>
      <c r="W647">
        <f>IFERROR(INDEX(tbl_EmployeeSurvey[EnvironmentSatisfaction],MATCH(tbl_HRMaster[[#This Row],[EmployeeID]],tbl_EmployeeSurvey[EmployeeID],0)),"Not Found")</f>
        <v>4</v>
      </c>
      <c r="X647">
        <f>IFERROR(INDEX(tbl_EmployeeSurvey[JobSatisfaction],MATCH(tbl_HRMaster[[#This Row],[EmployeeID]],tbl_EmployeeSurvey[EmployeeID],0)),"Not Found")</f>
        <v>4</v>
      </c>
      <c r="Y647" s="5">
        <f>IFERROR(INDEX(tbl_EmployeeSurvey[WorkLifeBalance],MATCH(tbl_HRMaster[[#This Row],[EmployeeID]],tbl_EmployeeSurvey[EmployeeID],0)),"Not Found")</f>
        <v>4</v>
      </c>
      <c r="Z647" s="5">
        <f>IFERROR(VLOOKUP(tbl_HRMaster[[#This Row],[EmployeeID]],tbl_ManagerSurvey[[EmployeeID]:[PerformanceRating]],2,FALSE),"Not Found")</f>
        <v>3</v>
      </c>
      <c r="AA647" s="5">
        <f>IFERROR(VLOOKUP(tbl_HRMaster[[#This Row],[EmployeeID]],tbl_ManagerSurvey[[EmployeeID]:[PerformanceRating]],3,FALSE),"Not Found")</f>
        <v>3</v>
      </c>
      <c r="AB647" s="5" t="str">
        <f>IF(tbl_HRMaster[[#This Row],[Attrition]]="Yes","Left","Active")</f>
        <v>Active</v>
      </c>
      <c r="AC647" s="5" t="str">
        <f>_xlfn.IFS(tbl_HRMaster[[#This Row],[Age]]&lt;25,"Under 25",tbl_HRMaster[[#This Row],[Age]]&lt;35,"25-34",tbl_HRMaster[[#This Row],[Age]]&lt;45,"35-44",tbl_HRMaster[[#This Row],[Age]]&lt;55,"45-54",TRUE,"Above 54")</f>
        <v>35-44</v>
      </c>
      <c r="AD647" s="5" t="str">
        <f>_xlfn.IFS(
tbl_HRMaster[[#This Row],[YearsAtCompany]]&lt;2,"&lt; 2 Years",
tbl_HRMaster[[#This Row],[YearsAtCompany]]&lt;5,"2-4 Years",
tbl_HRMaster[[#This Row],[YearsAtCompany]]&lt;10,"5-9 Years",
TRUE,"10+ Years"
)</f>
        <v>2-4 Years</v>
      </c>
      <c r="AE647" s="5">
        <f>IF(tbl_HRMaster[[#This Row],[Attrition]]="Yes",1,0)</f>
        <v>0</v>
      </c>
    </row>
    <row r="648" spans="1:31" x14ac:dyDescent="0.25">
      <c r="A648">
        <v>44</v>
      </c>
      <c r="B648" t="s">
        <v>21</v>
      </c>
      <c r="C648" t="s">
        <v>22</v>
      </c>
      <c r="D648" t="s">
        <v>30</v>
      </c>
      <c r="E648">
        <v>2</v>
      </c>
      <c r="F648">
        <v>2</v>
      </c>
      <c r="G648" t="s">
        <v>24</v>
      </c>
      <c r="H648">
        <v>1710</v>
      </c>
      <c r="I648" t="s">
        <v>34</v>
      </c>
      <c r="J648">
        <v>1</v>
      </c>
      <c r="K648" t="s">
        <v>40</v>
      </c>
      <c r="L648" t="s">
        <v>27</v>
      </c>
      <c r="M648">
        <v>40110</v>
      </c>
      <c r="N648">
        <v>4</v>
      </c>
      <c r="O648">
        <v>14</v>
      </c>
      <c r="P648">
        <v>1</v>
      </c>
      <c r="Q648">
        <v>26</v>
      </c>
      <c r="R648">
        <v>2</v>
      </c>
      <c r="S648">
        <v>2</v>
      </c>
      <c r="T648">
        <v>0</v>
      </c>
      <c r="U648">
        <v>1</v>
      </c>
      <c r="V648">
        <f>COUNTIF(tbl_HRMaster[EmployeeID],tbl_HRMaster[[#This Row],[EmployeeID]])</f>
        <v>1</v>
      </c>
      <c r="W648">
        <f>IFERROR(INDEX(tbl_EmployeeSurvey[EnvironmentSatisfaction],MATCH(tbl_HRMaster[[#This Row],[EmployeeID]],tbl_EmployeeSurvey[EmployeeID],0)),"Not Found")</f>
        <v>4</v>
      </c>
      <c r="X648">
        <f>IFERROR(INDEX(tbl_EmployeeSurvey[JobSatisfaction],MATCH(tbl_HRMaster[[#This Row],[EmployeeID]],tbl_EmployeeSurvey[EmployeeID],0)),"Not Found")</f>
        <v>4</v>
      </c>
      <c r="Y648" s="5">
        <f>IFERROR(INDEX(tbl_EmployeeSurvey[WorkLifeBalance],MATCH(tbl_HRMaster[[#This Row],[EmployeeID]],tbl_EmployeeSurvey[EmployeeID],0)),"Not Found")</f>
        <v>4</v>
      </c>
      <c r="Z648" s="5">
        <f>IFERROR(VLOOKUP(tbl_HRMaster[[#This Row],[EmployeeID]],tbl_ManagerSurvey[[EmployeeID]:[PerformanceRating]],2,FALSE),"Not Found")</f>
        <v>3</v>
      </c>
      <c r="AA648" s="5">
        <f>IFERROR(VLOOKUP(tbl_HRMaster[[#This Row],[EmployeeID]],tbl_ManagerSurvey[[EmployeeID]:[PerformanceRating]],3,FALSE),"Not Found")</f>
        <v>3</v>
      </c>
      <c r="AB648" s="5" t="str">
        <f>IF(tbl_HRMaster[[#This Row],[Attrition]]="Yes","Left","Active")</f>
        <v>Active</v>
      </c>
      <c r="AC648" s="5" t="str">
        <f>_xlfn.IFS(tbl_HRMaster[[#This Row],[Age]]&lt;25,"Under 25",tbl_HRMaster[[#This Row],[Age]]&lt;35,"25-34",tbl_HRMaster[[#This Row],[Age]]&lt;45,"35-44",tbl_HRMaster[[#This Row],[Age]]&lt;55,"45-54",TRUE,"Above 54")</f>
        <v>35-44</v>
      </c>
      <c r="AD648" s="5" t="str">
        <f>_xlfn.IFS(
tbl_HRMaster[[#This Row],[YearsAtCompany]]&lt;2,"&lt; 2 Years",
tbl_HRMaster[[#This Row],[YearsAtCompany]]&lt;5,"2-4 Years",
tbl_HRMaster[[#This Row],[YearsAtCompany]]&lt;10,"5-9 Years",
TRUE,"10+ Years"
)</f>
        <v>2-4 Years</v>
      </c>
      <c r="AE648" s="5">
        <f>IF(tbl_HRMaster[[#This Row],[Attrition]]="Yes",1,0)</f>
        <v>0</v>
      </c>
    </row>
    <row r="649" spans="1:31" x14ac:dyDescent="0.25">
      <c r="A649">
        <v>44</v>
      </c>
      <c r="B649" t="s">
        <v>21</v>
      </c>
      <c r="C649" t="s">
        <v>22</v>
      </c>
      <c r="D649" t="s">
        <v>30</v>
      </c>
      <c r="E649">
        <v>2</v>
      </c>
      <c r="F649">
        <v>2</v>
      </c>
      <c r="G649" t="s">
        <v>24</v>
      </c>
      <c r="H649">
        <v>3180</v>
      </c>
      <c r="I649" t="s">
        <v>34</v>
      </c>
      <c r="J649">
        <v>1</v>
      </c>
      <c r="K649" t="s">
        <v>40</v>
      </c>
      <c r="L649" t="s">
        <v>27</v>
      </c>
      <c r="M649">
        <v>40110</v>
      </c>
      <c r="N649">
        <v>4</v>
      </c>
      <c r="O649">
        <v>14</v>
      </c>
      <c r="P649">
        <v>1</v>
      </c>
      <c r="Q649">
        <v>26</v>
      </c>
      <c r="R649">
        <v>2</v>
      </c>
      <c r="S649">
        <v>2</v>
      </c>
      <c r="T649">
        <v>0</v>
      </c>
      <c r="U649">
        <v>1</v>
      </c>
      <c r="V649">
        <f>COUNTIF(tbl_HRMaster[EmployeeID],tbl_HRMaster[[#This Row],[EmployeeID]])</f>
        <v>1</v>
      </c>
      <c r="W649">
        <f>IFERROR(INDEX(tbl_EmployeeSurvey[EnvironmentSatisfaction],MATCH(tbl_HRMaster[[#This Row],[EmployeeID]],tbl_EmployeeSurvey[EmployeeID],0)),"Not Found")</f>
        <v>4</v>
      </c>
      <c r="X649">
        <f>IFERROR(INDEX(tbl_EmployeeSurvey[JobSatisfaction],MATCH(tbl_HRMaster[[#This Row],[EmployeeID]],tbl_EmployeeSurvey[EmployeeID],0)),"Not Found")</f>
        <v>4</v>
      </c>
      <c r="Y649" s="5">
        <f>IFERROR(INDEX(tbl_EmployeeSurvey[WorkLifeBalance],MATCH(tbl_HRMaster[[#This Row],[EmployeeID]],tbl_EmployeeSurvey[EmployeeID],0)),"Not Found")</f>
        <v>4</v>
      </c>
      <c r="Z649" s="5">
        <f>IFERROR(VLOOKUP(tbl_HRMaster[[#This Row],[EmployeeID]],tbl_ManagerSurvey[[EmployeeID]:[PerformanceRating]],2,FALSE),"Not Found")</f>
        <v>3</v>
      </c>
      <c r="AA649" s="5">
        <f>IFERROR(VLOOKUP(tbl_HRMaster[[#This Row],[EmployeeID]],tbl_ManagerSurvey[[EmployeeID]:[PerformanceRating]],3,FALSE),"Not Found")</f>
        <v>3</v>
      </c>
      <c r="AB649" s="5" t="str">
        <f>IF(tbl_HRMaster[[#This Row],[Attrition]]="Yes","Left","Active")</f>
        <v>Active</v>
      </c>
      <c r="AC649" s="5" t="str">
        <f>_xlfn.IFS(tbl_HRMaster[[#This Row],[Age]]&lt;25,"Under 25",tbl_HRMaster[[#This Row],[Age]]&lt;35,"25-34",tbl_HRMaster[[#This Row],[Age]]&lt;45,"35-44",tbl_HRMaster[[#This Row],[Age]]&lt;55,"45-54",TRUE,"Above 54")</f>
        <v>35-44</v>
      </c>
      <c r="AD649" s="5" t="str">
        <f>_xlfn.IFS(
tbl_HRMaster[[#This Row],[YearsAtCompany]]&lt;2,"&lt; 2 Years",
tbl_HRMaster[[#This Row],[YearsAtCompany]]&lt;5,"2-4 Years",
tbl_HRMaster[[#This Row],[YearsAtCompany]]&lt;10,"5-9 Years",
TRUE,"10+ Years"
)</f>
        <v>2-4 Years</v>
      </c>
      <c r="AE649" s="5">
        <f>IF(tbl_HRMaster[[#This Row],[Attrition]]="Yes",1,0)</f>
        <v>0</v>
      </c>
    </row>
    <row r="650" spans="1:31" x14ac:dyDescent="0.25">
      <c r="A650">
        <v>35</v>
      </c>
      <c r="B650" t="s">
        <v>21</v>
      </c>
      <c r="C650" t="s">
        <v>22</v>
      </c>
      <c r="D650" t="s">
        <v>30</v>
      </c>
      <c r="E650">
        <v>5</v>
      </c>
      <c r="F650">
        <v>4</v>
      </c>
      <c r="G650" t="s">
        <v>38</v>
      </c>
      <c r="H650">
        <v>323</v>
      </c>
      <c r="I650" t="s">
        <v>34</v>
      </c>
      <c r="J650">
        <v>3</v>
      </c>
      <c r="K650" t="s">
        <v>44</v>
      </c>
      <c r="L650" t="s">
        <v>27</v>
      </c>
      <c r="M650">
        <v>16750</v>
      </c>
      <c r="N650">
        <v>1</v>
      </c>
      <c r="O650">
        <v>16</v>
      </c>
      <c r="P650">
        <v>0</v>
      </c>
      <c r="Q650">
        <v>3</v>
      </c>
      <c r="R650">
        <v>6</v>
      </c>
      <c r="S650">
        <v>3</v>
      </c>
      <c r="T650">
        <v>0</v>
      </c>
      <c r="U650">
        <v>2</v>
      </c>
      <c r="V650">
        <f>COUNTIF(tbl_HRMaster[EmployeeID],tbl_HRMaster[[#This Row],[EmployeeID]])</f>
        <v>1</v>
      </c>
      <c r="W650">
        <f>IFERROR(INDEX(tbl_EmployeeSurvey[EnvironmentSatisfaction],MATCH(tbl_HRMaster[[#This Row],[EmployeeID]],tbl_EmployeeSurvey[EmployeeID],0)),"Not Found")</f>
        <v>1</v>
      </c>
      <c r="X650">
        <f>IFERROR(INDEX(tbl_EmployeeSurvey[JobSatisfaction],MATCH(tbl_HRMaster[[#This Row],[EmployeeID]],tbl_EmployeeSurvey[EmployeeID],0)),"Not Found")</f>
        <v>4</v>
      </c>
      <c r="Y650" s="5">
        <f>IFERROR(INDEX(tbl_EmployeeSurvey[WorkLifeBalance],MATCH(tbl_HRMaster[[#This Row],[EmployeeID]],tbl_EmployeeSurvey[EmployeeID],0)),"Not Found")</f>
        <v>2</v>
      </c>
      <c r="Z650" s="5">
        <f>IFERROR(VLOOKUP(tbl_HRMaster[[#This Row],[EmployeeID]],tbl_ManagerSurvey[[EmployeeID]:[PerformanceRating]],2,FALSE),"Not Found")</f>
        <v>2</v>
      </c>
      <c r="AA650" s="5">
        <f>IFERROR(VLOOKUP(tbl_HRMaster[[#This Row],[EmployeeID]],tbl_ManagerSurvey[[EmployeeID]:[PerformanceRating]],3,FALSE),"Not Found")</f>
        <v>3</v>
      </c>
      <c r="AB650" s="5" t="str">
        <f>IF(tbl_HRMaster[[#This Row],[Attrition]]="Yes","Left","Active")</f>
        <v>Active</v>
      </c>
      <c r="AC650" s="5" t="str">
        <f>_xlfn.IFS(tbl_HRMaster[[#This Row],[Age]]&lt;25,"Under 25",tbl_HRMaster[[#This Row],[Age]]&lt;35,"25-34",tbl_HRMaster[[#This Row],[Age]]&lt;45,"35-44",tbl_HRMaster[[#This Row],[Age]]&lt;55,"45-54",TRUE,"Above 54")</f>
        <v>35-44</v>
      </c>
      <c r="AD650" s="5" t="str">
        <f>_xlfn.IFS(
tbl_HRMaster[[#This Row],[YearsAtCompany]]&lt;2,"&lt; 2 Years",
tbl_HRMaster[[#This Row],[YearsAtCompany]]&lt;5,"2-4 Years",
tbl_HRMaster[[#This Row],[YearsAtCompany]]&lt;10,"5-9 Years",
TRUE,"10+ Years"
)</f>
        <v>2-4 Years</v>
      </c>
      <c r="AE650" s="5">
        <f>IF(tbl_HRMaster[[#This Row],[Attrition]]="Yes",1,0)</f>
        <v>0</v>
      </c>
    </row>
    <row r="651" spans="1:31" x14ac:dyDescent="0.25">
      <c r="A651">
        <v>35</v>
      </c>
      <c r="B651" t="s">
        <v>21</v>
      </c>
      <c r="C651" t="s">
        <v>22</v>
      </c>
      <c r="D651" t="s">
        <v>30</v>
      </c>
      <c r="E651">
        <v>5</v>
      </c>
      <c r="F651">
        <v>4</v>
      </c>
      <c r="G651" t="s">
        <v>38</v>
      </c>
      <c r="H651">
        <v>1793</v>
      </c>
      <c r="I651" t="s">
        <v>34</v>
      </c>
      <c r="J651">
        <v>3</v>
      </c>
      <c r="K651" t="s">
        <v>44</v>
      </c>
      <c r="L651" t="s">
        <v>27</v>
      </c>
      <c r="M651">
        <v>16750</v>
      </c>
      <c r="N651">
        <v>1</v>
      </c>
      <c r="O651">
        <v>16</v>
      </c>
      <c r="P651">
        <v>0</v>
      </c>
      <c r="Q651">
        <v>3</v>
      </c>
      <c r="R651">
        <v>6</v>
      </c>
      <c r="S651">
        <v>3</v>
      </c>
      <c r="T651">
        <v>0</v>
      </c>
      <c r="U651">
        <v>2</v>
      </c>
      <c r="V651">
        <f>COUNTIF(tbl_HRMaster[EmployeeID],tbl_HRMaster[[#This Row],[EmployeeID]])</f>
        <v>1</v>
      </c>
      <c r="W651">
        <f>IFERROR(INDEX(tbl_EmployeeSurvey[EnvironmentSatisfaction],MATCH(tbl_HRMaster[[#This Row],[EmployeeID]],tbl_EmployeeSurvey[EmployeeID],0)),"Not Found")</f>
        <v>1</v>
      </c>
      <c r="X651">
        <f>IFERROR(INDEX(tbl_EmployeeSurvey[JobSatisfaction],MATCH(tbl_HRMaster[[#This Row],[EmployeeID]],tbl_EmployeeSurvey[EmployeeID],0)),"Not Found")</f>
        <v>4</v>
      </c>
      <c r="Y651" s="5">
        <f>IFERROR(INDEX(tbl_EmployeeSurvey[WorkLifeBalance],MATCH(tbl_HRMaster[[#This Row],[EmployeeID]],tbl_EmployeeSurvey[EmployeeID],0)),"Not Found")</f>
        <v>2</v>
      </c>
      <c r="Z651" s="5">
        <f>IFERROR(VLOOKUP(tbl_HRMaster[[#This Row],[EmployeeID]],tbl_ManagerSurvey[[EmployeeID]:[PerformanceRating]],2,FALSE),"Not Found")</f>
        <v>2</v>
      </c>
      <c r="AA651" s="5">
        <f>IFERROR(VLOOKUP(tbl_HRMaster[[#This Row],[EmployeeID]],tbl_ManagerSurvey[[EmployeeID]:[PerformanceRating]],3,FALSE),"Not Found")</f>
        <v>3</v>
      </c>
      <c r="AB651" s="5" t="str">
        <f>IF(tbl_HRMaster[[#This Row],[Attrition]]="Yes","Left","Active")</f>
        <v>Active</v>
      </c>
      <c r="AC651" s="5" t="str">
        <f>_xlfn.IFS(tbl_HRMaster[[#This Row],[Age]]&lt;25,"Under 25",tbl_HRMaster[[#This Row],[Age]]&lt;35,"25-34",tbl_HRMaster[[#This Row],[Age]]&lt;45,"35-44",tbl_HRMaster[[#This Row],[Age]]&lt;55,"45-54",TRUE,"Above 54")</f>
        <v>35-44</v>
      </c>
      <c r="AD651" s="5" t="str">
        <f>_xlfn.IFS(
tbl_HRMaster[[#This Row],[YearsAtCompany]]&lt;2,"&lt; 2 Years",
tbl_HRMaster[[#This Row],[YearsAtCompany]]&lt;5,"2-4 Years",
tbl_HRMaster[[#This Row],[YearsAtCompany]]&lt;10,"5-9 Years",
TRUE,"10+ Years"
)</f>
        <v>2-4 Years</v>
      </c>
      <c r="AE651" s="5">
        <f>IF(tbl_HRMaster[[#This Row],[Attrition]]="Yes",1,0)</f>
        <v>0</v>
      </c>
    </row>
    <row r="652" spans="1:31" x14ac:dyDescent="0.25">
      <c r="A652">
        <v>35</v>
      </c>
      <c r="B652" t="s">
        <v>21</v>
      </c>
      <c r="C652" t="s">
        <v>22</v>
      </c>
      <c r="D652" t="s">
        <v>30</v>
      </c>
      <c r="E652">
        <v>5</v>
      </c>
      <c r="F652">
        <v>4</v>
      </c>
      <c r="G652" t="s">
        <v>38</v>
      </c>
      <c r="H652">
        <v>3263</v>
      </c>
      <c r="I652" t="s">
        <v>34</v>
      </c>
      <c r="J652">
        <v>3</v>
      </c>
      <c r="K652" t="s">
        <v>44</v>
      </c>
      <c r="L652" t="s">
        <v>27</v>
      </c>
      <c r="M652">
        <v>16750</v>
      </c>
      <c r="N652">
        <v>1</v>
      </c>
      <c r="O652">
        <v>16</v>
      </c>
      <c r="P652">
        <v>0</v>
      </c>
      <c r="Q652">
        <v>3</v>
      </c>
      <c r="R652">
        <v>6</v>
      </c>
      <c r="S652">
        <v>3</v>
      </c>
      <c r="T652">
        <v>0</v>
      </c>
      <c r="U652">
        <v>2</v>
      </c>
      <c r="V652">
        <f>COUNTIF(tbl_HRMaster[EmployeeID],tbl_HRMaster[[#This Row],[EmployeeID]])</f>
        <v>1</v>
      </c>
      <c r="W652">
        <f>IFERROR(INDEX(tbl_EmployeeSurvey[EnvironmentSatisfaction],MATCH(tbl_HRMaster[[#This Row],[EmployeeID]],tbl_EmployeeSurvey[EmployeeID],0)),"Not Found")</f>
        <v>1</v>
      </c>
      <c r="X652">
        <f>IFERROR(INDEX(tbl_EmployeeSurvey[JobSatisfaction],MATCH(tbl_HRMaster[[#This Row],[EmployeeID]],tbl_EmployeeSurvey[EmployeeID],0)),"Not Found")</f>
        <v>4</v>
      </c>
      <c r="Y652" s="5">
        <f>IFERROR(INDEX(tbl_EmployeeSurvey[WorkLifeBalance],MATCH(tbl_HRMaster[[#This Row],[EmployeeID]],tbl_EmployeeSurvey[EmployeeID],0)),"Not Found")</f>
        <v>2</v>
      </c>
      <c r="Z652" s="5">
        <f>IFERROR(VLOOKUP(tbl_HRMaster[[#This Row],[EmployeeID]],tbl_ManagerSurvey[[EmployeeID]:[PerformanceRating]],2,FALSE),"Not Found")</f>
        <v>2</v>
      </c>
      <c r="AA652" s="5">
        <f>IFERROR(VLOOKUP(tbl_HRMaster[[#This Row],[EmployeeID]],tbl_ManagerSurvey[[EmployeeID]:[PerformanceRating]],3,FALSE),"Not Found")</f>
        <v>3</v>
      </c>
      <c r="AB652" s="5" t="str">
        <f>IF(tbl_HRMaster[[#This Row],[Attrition]]="Yes","Left","Active")</f>
        <v>Active</v>
      </c>
      <c r="AC652" s="5" t="str">
        <f>_xlfn.IFS(tbl_HRMaster[[#This Row],[Age]]&lt;25,"Under 25",tbl_HRMaster[[#This Row],[Age]]&lt;35,"25-34",tbl_HRMaster[[#This Row],[Age]]&lt;45,"35-44",tbl_HRMaster[[#This Row],[Age]]&lt;55,"45-54",TRUE,"Above 54")</f>
        <v>35-44</v>
      </c>
      <c r="AD652" s="5" t="str">
        <f>_xlfn.IFS(
tbl_HRMaster[[#This Row],[YearsAtCompany]]&lt;2,"&lt; 2 Years",
tbl_HRMaster[[#This Row],[YearsAtCompany]]&lt;5,"2-4 Years",
tbl_HRMaster[[#This Row],[YearsAtCompany]]&lt;10,"5-9 Years",
TRUE,"10+ Years"
)</f>
        <v>2-4 Years</v>
      </c>
      <c r="AE652" s="5">
        <f>IF(tbl_HRMaster[[#This Row],[Attrition]]="Yes",1,0)</f>
        <v>0</v>
      </c>
    </row>
    <row r="653" spans="1:31" x14ac:dyDescent="0.25">
      <c r="A653">
        <v>26</v>
      </c>
      <c r="B653" t="s">
        <v>21</v>
      </c>
      <c r="C653" t="s">
        <v>22</v>
      </c>
      <c r="D653" t="s">
        <v>30</v>
      </c>
      <c r="E653">
        <v>3</v>
      </c>
      <c r="F653">
        <v>2</v>
      </c>
      <c r="G653" t="s">
        <v>38</v>
      </c>
      <c r="H653">
        <v>161</v>
      </c>
      <c r="I653" t="s">
        <v>25</v>
      </c>
      <c r="J653">
        <v>4</v>
      </c>
      <c r="K653" t="s">
        <v>26</v>
      </c>
      <c r="L653" t="s">
        <v>41</v>
      </c>
      <c r="M653">
        <v>24360</v>
      </c>
      <c r="N653">
        <v>1</v>
      </c>
      <c r="O653">
        <v>24</v>
      </c>
      <c r="P653">
        <v>0</v>
      </c>
      <c r="Q653">
        <v>3</v>
      </c>
      <c r="R653">
        <v>2</v>
      </c>
      <c r="S653">
        <v>3</v>
      </c>
      <c r="T653">
        <v>0</v>
      </c>
      <c r="U653">
        <v>2</v>
      </c>
      <c r="V653">
        <f>COUNTIF(tbl_HRMaster[EmployeeID],tbl_HRMaster[[#This Row],[EmployeeID]])</f>
        <v>1</v>
      </c>
      <c r="W653">
        <f>IFERROR(INDEX(tbl_EmployeeSurvey[EnvironmentSatisfaction],MATCH(tbl_HRMaster[[#This Row],[EmployeeID]],tbl_EmployeeSurvey[EmployeeID],0)),"Not Found")</f>
        <v>1</v>
      </c>
      <c r="X653">
        <f>IFERROR(INDEX(tbl_EmployeeSurvey[JobSatisfaction],MATCH(tbl_HRMaster[[#This Row],[EmployeeID]],tbl_EmployeeSurvey[EmployeeID],0)),"Not Found")</f>
        <v>4</v>
      </c>
      <c r="Y653" s="5">
        <f>IFERROR(INDEX(tbl_EmployeeSurvey[WorkLifeBalance],MATCH(tbl_HRMaster[[#This Row],[EmployeeID]],tbl_EmployeeSurvey[EmployeeID],0)),"Not Found")</f>
        <v>1</v>
      </c>
      <c r="Z653" s="5">
        <f>IFERROR(VLOOKUP(tbl_HRMaster[[#This Row],[EmployeeID]],tbl_ManagerSurvey[[EmployeeID]:[PerformanceRating]],2,FALSE),"Not Found")</f>
        <v>4</v>
      </c>
      <c r="AA653" s="5">
        <f>IFERROR(VLOOKUP(tbl_HRMaster[[#This Row],[EmployeeID]],tbl_ManagerSurvey[[EmployeeID]:[PerformanceRating]],3,FALSE),"Not Found")</f>
        <v>4</v>
      </c>
      <c r="AB653" s="5" t="str">
        <f>IF(tbl_HRMaster[[#This Row],[Attrition]]="Yes","Left","Active")</f>
        <v>Active</v>
      </c>
      <c r="AC653" s="5" t="str">
        <f>_xlfn.IFS(tbl_HRMaster[[#This Row],[Age]]&lt;25,"Under 25",tbl_HRMaster[[#This Row],[Age]]&lt;35,"25-34",tbl_HRMaster[[#This Row],[Age]]&lt;45,"35-44",tbl_HRMaster[[#This Row],[Age]]&lt;55,"45-54",TRUE,"Above 54")</f>
        <v>25-34</v>
      </c>
      <c r="AD653" s="5" t="str">
        <f>_xlfn.IFS(
tbl_HRMaster[[#This Row],[YearsAtCompany]]&lt;2,"&lt; 2 Years",
tbl_HRMaster[[#This Row],[YearsAtCompany]]&lt;5,"2-4 Years",
tbl_HRMaster[[#This Row],[YearsAtCompany]]&lt;10,"5-9 Years",
TRUE,"10+ Years"
)</f>
        <v>2-4 Years</v>
      </c>
      <c r="AE653" s="5">
        <f>IF(tbl_HRMaster[[#This Row],[Attrition]]="Yes",1,0)</f>
        <v>0</v>
      </c>
    </row>
    <row r="654" spans="1:31" x14ac:dyDescent="0.25">
      <c r="A654">
        <v>26</v>
      </c>
      <c r="B654" t="s">
        <v>21</v>
      </c>
      <c r="C654" t="s">
        <v>22</v>
      </c>
      <c r="D654" t="s">
        <v>30</v>
      </c>
      <c r="E654">
        <v>3</v>
      </c>
      <c r="F654">
        <v>2</v>
      </c>
      <c r="G654" t="s">
        <v>38</v>
      </c>
      <c r="H654">
        <v>1631</v>
      </c>
      <c r="I654" t="s">
        <v>25</v>
      </c>
      <c r="J654">
        <v>4</v>
      </c>
      <c r="K654" t="s">
        <v>26</v>
      </c>
      <c r="L654" t="s">
        <v>41</v>
      </c>
      <c r="M654">
        <v>24360</v>
      </c>
      <c r="N654">
        <v>1</v>
      </c>
      <c r="O654">
        <v>24</v>
      </c>
      <c r="P654">
        <v>0</v>
      </c>
      <c r="Q654">
        <v>3</v>
      </c>
      <c r="R654">
        <v>2</v>
      </c>
      <c r="S654">
        <v>3</v>
      </c>
      <c r="T654">
        <v>0</v>
      </c>
      <c r="U654">
        <v>2</v>
      </c>
      <c r="V654">
        <f>COUNTIF(tbl_HRMaster[EmployeeID],tbl_HRMaster[[#This Row],[EmployeeID]])</f>
        <v>1</v>
      </c>
      <c r="W654">
        <f>IFERROR(INDEX(tbl_EmployeeSurvey[EnvironmentSatisfaction],MATCH(tbl_HRMaster[[#This Row],[EmployeeID]],tbl_EmployeeSurvey[EmployeeID],0)),"Not Found")</f>
        <v>1</v>
      </c>
      <c r="X654">
        <f>IFERROR(INDEX(tbl_EmployeeSurvey[JobSatisfaction],MATCH(tbl_HRMaster[[#This Row],[EmployeeID]],tbl_EmployeeSurvey[EmployeeID],0)),"Not Found")</f>
        <v>4</v>
      </c>
      <c r="Y654" s="5">
        <f>IFERROR(INDEX(tbl_EmployeeSurvey[WorkLifeBalance],MATCH(tbl_HRMaster[[#This Row],[EmployeeID]],tbl_EmployeeSurvey[EmployeeID],0)),"Not Found")</f>
        <v>1</v>
      </c>
      <c r="Z654" s="5">
        <f>IFERROR(VLOOKUP(tbl_HRMaster[[#This Row],[EmployeeID]],tbl_ManagerSurvey[[EmployeeID]:[PerformanceRating]],2,FALSE),"Not Found")</f>
        <v>4</v>
      </c>
      <c r="AA654" s="5">
        <f>IFERROR(VLOOKUP(tbl_HRMaster[[#This Row],[EmployeeID]],tbl_ManagerSurvey[[EmployeeID]:[PerformanceRating]],3,FALSE),"Not Found")</f>
        <v>4</v>
      </c>
      <c r="AB654" s="5" t="str">
        <f>IF(tbl_HRMaster[[#This Row],[Attrition]]="Yes","Left","Active")</f>
        <v>Active</v>
      </c>
      <c r="AC654" s="5" t="str">
        <f>_xlfn.IFS(tbl_HRMaster[[#This Row],[Age]]&lt;25,"Under 25",tbl_HRMaster[[#This Row],[Age]]&lt;35,"25-34",tbl_HRMaster[[#This Row],[Age]]&lt;45,"35-44",tbl_HRMaster[[#This Row],[Age]]&lt;55,"45-54",TRUE,"Above 54")</f>
        <v>25-34</v>
      </c>
      <c r="AD654" s="5" t="str">
        <f>_xlfn.IFS(
tbl_HRMaster[[#This Row],[YearsAtCompany]]&lt;2,"&lt; 2 Years",
tbl_HRMaster[[#This Row],[YearsAtCompany]]&lt;5,"2-4 Years",
tbl_HRMaster[[#This Row],[YearsAtCompany]]&lt;10,"5-9 Years",
TRUE,"10+ Years"
)</f>
        <v>2-4 Years</v>
      </c>
      <c r="AE654" s="5">
        <f>IF(tbl_HRMaster[[#This Row],[Attrition]]="Yes",1,0)</f>
        <v>0</v>
      </c>
    </row>
    <row r="655" spans="1:31" x14ac:dyDescent="0.25">
      <c r="A655">
        <v>26</v>
      </c>
      <c r="B655" t="s">
        <v>21</v>
      </c>
      <c r="C655" t="s">
        <v>22</v>
      </c>
      <c r="D655" t="s">
        <v>30</v>
      </c>
      <c r="E655">
        <v>3</v>
      </c>
      <c r="F655">
        <v>2</v>
      </c>
      <c r="G655" t="s">
        <v>38</v>
      </c>
      <c r="H655">
        <v>3101</v>
      </c>
      <c r="I655" t="s">
        <v>25</v>
      </c>
      <c r="J655">
        <v>4</v>
      </c>
      <c r="K655" t="s">
        <v>26</v>
      </c>
      <c r="L655" t="s">
        <v>41</v>
      </c>
      <c r="M655">
        <v>24360</v>
      </c>
      <c r="N655">
        <v>1</v>
      </c>
      <c r="O655">
        <v>24</v>
      </c>
      <c r="P655">
        <v>0</v>
      </c>
      <c r="Q655">
        <v>3</v>
      </c>
      <c r="R655">
        <v>2</v>
      </c>
      <c r="S655">
        <v>3</v>
      </c>
      <c r="T655">
        <v>0</v>
      </c>
      <c r="U655">
        <v>2</v>
      </c>
      <c r="V655">
        <f>COUNTIF(tbl_HRMaster[EmployeeID],tbl_HRMaster[[#This Row],[EmployeeID]])</f>
        <v>1</v>
      </c>
      <c r="W655">
        <f>IFERROR(INDEX(tbl_EmployeeSurvey[EnvironmentSatisfaction],MATCH(tbl_HRMaster[[#This Row],[EmployeeID]],tbl_EmployeeSurvey[EmployeeID],0)),"Not Found")</f>
        <v>1</v>
      </c>
      <c r="X655">
        <f>IFERROR(INDEX(tbl_EmployeeSurvey[JobSatisfaction],MATCH(tbl_HRMaster[[#This Row],[EmployeeID]],tbl_EmployeeSurvey[EmployeeID],0)),"Not Found")</f>
        <v>4</v>
      </c>
      <c r="Y655" s="5">
        <f>IFERROR(INDEX(tbl_EmployeeSurvey[WorkLifeBalance],MATCH(tbl_HRMaster[[#This Row],[EmployeeID]],tbl_EmployeeSurvey[EmployeeID],0)),"Not Found")</f>
        <v>1</v>
      </c>
      <c r="Z655" s="5">
        <f>IFERROR(VLOOKUP(tbl_HRMaster[[#This Row],[EmployeeID]],tbl_ManagerSurvey[[EmployeeID]:[PerformanceRating]],2,FALSE),"Not Found")</f>
        <v>4</v>
      </c>
      <c r="AA655" s="5">
        <f>IFERROR(VLOOKUP(tbl_HRMaster[[#This Row],[EmployeeID]],tbl_ManagerSurvey[[EmployeeID]:[PerformanceRating]],3,FALSE),"Not Found")</f>
        <v>4</v>
      </c>
      <c r="AB655" s="5" t="str">
        <f>IF(tbl_HRMaster[[#This Row],[Attrition]]="Yes","Left","Active")</f>
        <v>Active</v>
      </c>
      <c r="AC655" s="5" t="str">
        <f>_xlfn.IFS(tbl_HRMaster[[#This Row],[Age]]&lt;25,"Under 25",tbl_HRMaster[[#This Row],[Age]]&lt;35,"25-34",tbl_HRMaster[[#This Row],[Age]]&lt;45,"35-44",tbl_HRMaster[[#This Row],[Age]]&lt;55,"45-54",TRUE,"Above 54")</f>
        <v>25-34</v>
      </c>
      <c r="AD655" s="5" t="str">
        <f>_xlfn.IFS(
tbl_HRMaster[[#This Row],[YearsAtCompany]]&lt;2,"&lt; 2 Years",
tbl_HRMaster[[#This Row],[YearsAtCompany]]&lt;5,"2-4 Years",
tbl_HRMaster[[#This Row],[YearsAtCompany]]&lt;10,"5-9 Years",
TRUE,"10+ Years"
)</f>
        <v>2-4 Years</v>
      </c>
      <c r="AE655" s="5">
        <f>IF(tbl_HRMaster[[#This Row],[Attrition]]="Yes",1,0)</f>
        <v>0</v>
      </c>
    </row>
    <row r="656" spans="1:31" x14ac:dyDescent="0.25">
      <c r="A656">
        <v>50</v>
      </c>
      <c r="B656" t="s">
        <v>28</v>
      </c>
      <c r="C656" t="s">
        <v>22</v>
      </c>
      <c r="D656" t="s">
        <v>30</v>
      </c>
      <c r="E656">
        <v>12</v>
      </c>
      <c r="F656">
        <v>4</v>
      </c>
      <c r="G656" t="s">
        <v>38</v>
      </c>
      <c r="H656">
        <v>1249</v>
      </c>
      <c r="I656" t="s">
        <v>34</v>
      </c>
      <c r="J656">
        <v>1</v>
      </c>
      <c r="K656" t="s">
        <v>39</v>
      </c>
      <c r="L656" t="s">
        <v>27</v>
      </c>
      <c r="M656">
        <v>49000</v>
      </c>
      <c r="N656">
        <v>1</v>
      </c>
      <c r="O656">
        <v>11</v>
      </c>
      <c r="P656">
        <v>0</v>
      </c>
      <c r="Q656">
        <v>3</v>
      </c>
      <c r="R656">
        <v>3</v>
      </c>
      <c r="S656">
        <v>3</v>
      </c>
      <c r="T656">
        <v>0</v>
      </c>
      <c r="U656">
        <v>2</v>
      </c>
      <c r="V656">
        <f>COUNTIF(tbl_HRMaster[EmployeeID],tbl_HRMaster[[#This Row],[EmployeeID]])</f>
        <v>1</v>
      </c>
      <c r="W656">
        <f>IFERROR(INDEX(tbl_EmployeeSurvey[EnvironmentSatisfaction],MATCH(tbl_HRMaster[[#This Row],[EmployeeID]],tbl_EmployeeSurvey[EmployeeID],0)),"Not Found")</f>
        <v>1</v>
      </c>
      <c r="X656">
        <f>IFERROR(INDEX(tbl_EmployeeSurvey[JobSatisfaction],MATCH(tbl_HRMaster[[#This Row],[EmployeeID]],tbl_EmployeeSurvey[EmployeeID],0)),"Not Found")</f>
        <v>3</v>
      </c>
      <c r="Y656" s="5">
        <f>IFERROR(INDEX(tbl_EmployeeSurvey[WorkLifeBalance],MATCH(tbl_HRMaster[[#This Row],[EmployeeID]],tbl_EmployeeSurvey[EmployeeID],0)),"Not Found")</f>
        <v>3</v>
      </c>
      <c r="Z656" s="5">
        <f>IFERROR(VLOOKUP(tbl_HRMaster[[#This Row],[EmployeeID]],tbl_ManagerSurvey[[EmployeeID]:[PerformanceRating]],2,FALSE),"Not Found")</f>
        <v>2</v>
      </c>
      <c r="AA656" s="5">
        <f>IFERROR(VLOOKUP(tbl_HRMaster[[#This Row],[EmployeeID]],tbl_ManagerSurvey[[EmployeeID]:[PerformanceRating]],3,FALSE),"Not Found")</f>
        <v>3</v>
      </c>
      <c r="AB656" s="5" t="str">
        <f>IF(tbl_HRMaster[[#This Row],[Attrition]]="Yes","Left","Active")</f>
        <v>Left</v>
      </c>
      <c r="AC656" s="5" t="str">
        <f>_xlfn.IFS(tbl_HRMaster[[#This Row],[Age]]&lt;25,"Under 25",tbl_HRMaster[[#This Row],[Age]]&lt;35,"25-34",tbl_HRMaster[[#This Row],[Age]]&lt;45,"35-44",tbl_HRMaster[[#This Row],[Age]]&lt;55,"45-54",TRUE,"Above 54")</f>
        <v>45-54</v>
      </c>
      <c r="AD656" s="5" t="str">
        <f>_xlfn.IFS(
tbl_HRMaster[[#This Row],[YearsAtCompany]]&lt;2,"&lt; 2 Years",
tbl_HRMaster[[#This Row],[YearsAtCompany]]&lt;5,"2-4 Years",
tbl_HRMaster[[#This Row],[YearsAtCompany]]&lt;10,"5-9 Years",
TRUE,"10+ Years"
)</f>
        <v>2-4 Years</v>
      </c>
      <c r="AE656" s="5">
        <f>IF(tbl_HRMaster[[#This Row],[Attrition]]="Yes",1,0)</f>
        <v>1</v>
      </c>
    </row>
    <row r="657" spans="1:31" x14ac:dyDescent="0.25">
      <c r="A657">
        <v>50</v>
      </c>
      <c r="B657" t="s">
        <v>28</v>
      </c>
      <c r="C657" t="s">
        <v>22</v>
      </c>
      <c r="D657" t="s">
        <v>30</v>
      </c>
      <c r="E657">
        <v>12</v>
      </c>
      <c r="F657">
        <v>4</v>
      </c>
      <c r="G657" t="s">
        <v>38</v>
      </c>
      <c r="H657">
        <v>2719</v>
      </c>
      <c r="I657" t="s">
        <v>34</v>
      </c>
      <c r="J657">
        <v>1</v>
      </c>
      <c r="K657" t="s">
        <v>39</v>
      </c>
      <c r="L657" t="s">
        <v>27</v>
      </c>
      <c r="M657">
        <v>49000</v>
      </c>
      <c r="N657">
        <v>1</v>
      </c>
      <c r="O657">
        <v>11</v>
      </c>
      <c r="P657">
        <v>0</v>
      </c>
      <c r="Q657">
        <v>3</v>
      </c>
      <c r="R657">
        <v>3</v>
      </c>
      <c r="S657">
        <v>3</v>
      </c>
      <c r="T657">
        <v>0</v>
      </c>
      <c r="U657">
        <v>2</v>
      </c>
      <c r="V657">
        <f>COUNTIF(tbl_HRMaster[EmployeeID],tbl_HRMaster[[#This Row],[EmployeeID]])</f>
        <v>1</v>
      </c>
      <c r="W657">
        <f>IFERROR(INDEX(tbl_EmployeeSurvey[EnvironmentSatisfaction],MATCH(tbl_HRMaster[[#This Row],[EmployeeID]],tbl_EmployeeSurvey[EmployeeID],0)),"Not Found")</f>
        <v>1</v>
      </c>
      <c r="X657">
        <f>IFERROR(INDEX(tbl_EmployeeSurvey[JobSatisfaction],MATCH(tbl_HRMaster[[#This Row],[EmployeeID]],tbl_EmployeeSurvey[EmployeeID],0)),"Not Found")</f>
        <v>3</v>
      </c>
      <c r="Y657" s="5">
        <f>IFERROR(INDEX(tbl_EmployeeSurvey[WorkLifeBalance],MATCH(tbl_HRMaster[[#This Row],[EmployeeID]],tbl_EmployeeSurvey[EmployeeID],0)),"Not Found")</f>
        <v>3</v>
      </c>
      <c r="Z657" s="5">
        <f>IFERROR(VLOOKUP(tbl_HRMaster[[#This Row],[EmployeeID]],tbl_ManagerSurvey[[EmployeeID]:[PerformanceRating]],2,FALSE),"Not Found")</f>
        <v>2</v>
      </c>
      <c r="AA657" s="5">
        <f>IFERROR(VLOOKUP(tbl_HRMaster[[#This Row],[EmployeeID]],tbl_ManagerSurvey[[EmployeeID]:[PerformanceRating]],3,FALSE),"Not Found")</f>
        <v>3</v>
      </c>
      <c r="AB657" s="5" t="str">
        <f>IF(tbl_HRMaster[[#This Row],[Attrition]]="Yes","Left","Active")</f>
        <v>Left</v>
      </c>
      <c r="AC657" s="5" t="str">
        <f>_xlfn.IFS(tbl_HRMaster[[#This Row],[Age]]&lt;25,"Under 25",tbl_HRMaster[[#This Row],[Age]]&lt;35,"25-34",tbl_HRMaster[[#This Row],[Age]]&lt;45,"35-44",tbl_HRMaster[[#This Row],[Age]]&lt;55,"45-54",TRUE,"Above 54")</f>
        <v>45-54</v>
      </c>
      <c r="AD657" s="5" t="str">
        <f>_xlfn.IFS(
tbl_HRMaster[[#This Row],[YearsAtCompany]]&lt;2,"&lt; 2 Years",
tbl_HRMaster[[#This Row],[YearsAtCompany]]&lt;5,"2-4 Years",
tbl_HRMaster[[#This Row],[YearsAtCompany]]&lt;10,"5-9 Years",
TRUE,"10+ Years"
)</f>
        <v>2-4 Years</v>
      </c>
      <c r="AE657" s="5">
        <f>IF(tbl_HRMaster[[#This Row],[Attrition]]="Yes",1,0)</f>
        <v>1</v>
      </c>
    </row>
    <row r="658" spans="1:31" x14ac:dyDescent="0.25">
      <c r="A658">
        <v>50</v>
      </c>
      <c r="B658" t="s">
        <v>28</v>
      </c>
      <c r="C658" t="s">
        <v>22</v>
      </c>
      <c r="D658" t="s">
        <v>30</v>
      </c>
      <c r="E658">
        <v>12</v>
      </c>
      <c r="F658">
        <v>4</v>
      </c>
      <c r="G658" t="s">
        <v>38</v>
      </c>
      <c r="H658">
        <v>4189</v>
      </c>
      <c r="I658" t="s">
        <v>34</v>
      </c>
      <c r="J658">
        <v>1</v>
      </c>
      <c r="K658" t="s">
        <v>39</v>
      </c>
      <c r="L658" t="s">
        <v>27</v>
      </c>
      <c r="M658">
        <v>49000</v>
      </c>
      <c r="N658">
        <v>1</v>
      </c>
      <c r="O658">
        <v>11</v>
      </c>
      <c r="P658">
        <v>0</v>
      </c>
      <c r="Q658">
        <v>3</v>
      </c>
      <c r="R658">
        <v>3</v>
      </c>
      <c r="S658">
        <v>3</v>
      </c>
      <c r="T658">
        <v>0</v>
      </c>
      <c r="U658">
        <v>2</v>
      </c>
      <c r="V658">
        <f>COUNTIF(tbl_HRMaster[EmployeeID],tbl_HRMaster[[#This Row],[EmployeeID]])</f>
        <v>1</v>
      </c>
      <c r="W658">
        <f>IFERROR(INDEX(tbl_EmployeeSurvey[EnvironmentSatisfaction],MATCH(tbl_HRMaster[[#This Row],[EmployeeID]],tbl_EmployeeSurvey[EmployeeID],0)),"Not Found")</f>
        <v>1</v>
      </c>
      <c r="X658">
        <f>IFERROR(INDEX(tbl_EmployeeSurvey[JobSatisfaction],MATCH(tbl_HRMaster[[#This Row],[EmployeeID]],tbl_EmployeeSurvey[EmployeeID],0)),"Not Found")</f>
        <v>3</v>
      </c>
      <c r="Y658" s="5">
        <f>IFERROR(INDEX(tbl_EmployeeSurvey[WorkLifeBalance],MATCH(tbl_HRMaster[[#This Row],[EmployeeID]],tbl_EmployeeSurvey[EmployeeID],0)),"Not Found")</f>
        <v>3</v>
      </c>
      <c r="Z658" s="5">
        <f>IFERROR(VLOOKUP(tbl_HRMaster[[#This Row],[EmployeeID]],tbl_ManagerSurvey[[EmployeeID]:[PerformanceRating]],2,FALSE),"Not Found")</f>
        <v>2</v>
      </c>
      <c r="AA658" s="5">
        <f>IFERROR(VLOOKUP(tbl_HRMaster[[#This Row],[EmployeeID]],tbl_ManagerSurvey[[EmployeeID]:[PerformanceRating]],3,FALSE),"Not Found")</f>
        <v>3</v>
      </c>
      <c r="AB658" s="5" t="str">
        <f>IF(tbl_HRMaster[[#This Row],[Attrition]]="Yes","Left","Active")</f>
        <v>Left</v>
      </c>
      <c r="AC658" s="5" t="str">
        <f>_xlfn.IFS(tbl_HRMaster[[#This Row],[Age]]&lt;25,"Under 25",tbl_HRMaster[[#This Row],[Age]]&lt;35,"25-34",tbl_HRMaster[[#This Row],[Age]]&lt;45,"35-44",tbl_HRMaster[[#This Row],[Age]]&lt;55,"45-54",TRUE,"Above 54")</f>
        <v>45-54</v>
      </c>
      <c r="AD658" s="5" t="str">
        <f>_xlfn.IFS(
tbl_HRMaster[[#This Row],[YearsAtCompany]]&lt;2,"&lt; 2 Years",
tbl_HRMaster[[#This Row],[YearsAtCompany]]&lt;5,"2-4 Years",
tbl_HRMaster[[#This Row],[YearsAtCompany]]&lt;10,"5-9 Years",
TRUE,"10+ Years"
)</f>
        <v>2-4 Years</v>
      </c>
      <c r="AE658" s="5">
        <f>IF(tbl_HRMaster[[#This Row],[Attrition]]="Yes",1,0)</f>
        <v>1</v>
      </c>
    </row>
    <row r="659" spans="1:31" x14ac:dyDescent="0.25">
      <c r="A659">
        <v>28</v>
      </c>
      <c r="B659" t="s">
        <v>21</v>
      </c>
      <c r="C659" t="s">
        <v>29</v>
      </c>
      <c r="D659" t="s">
        <v>23</v>
      </c>
      <c r="E659">
        <v>6</v>
      </c>
      <c r="F659">
        <v>4</v>
      </c>
      <c r="G659" t="s">
        <v>24</v>
      </c>
      <c r="H659">
        <v>570</v>
      </c>
      <c r="I659" t="s">
        <v>34</v>
      </c>
      <c r="J659">
        <v>1</v>
      </c>
      <c r="K659" t="s">
        <v>44</v>
      </c>
      <c r="L659" t="s">
        <v>41</v>
      </c>
      <c r="M659">
        <v>52530</v>
      </c>
      <c r="N659">
        <v>1</v>
      </c>
      <c r="O659">
        <v>15</v>
      </c>
      <c r="P659">
        <v>0</v>
      </c>
      <c r="Q659">
        <v>3</v>
      </c>
      <c r="R659">
        <v>2</v>
      </c>
      <c r="S659">
        <v>3</v>
      </c>
      <c r="T659">
        <v>0</v>
      </c>
      <c r="U659">
        <v>2</v>
      </c>
      <c r="V659">
        <f>COUNTIF(tbl_HRMaster[EmployeeID],tbl_HRMaster[[#This Row],[EmployeeID]])</f>
        <v>1</v>
      </c>
      <c r="W659">
        <f>IFERROR(INDEX(tbl_EmployeeSurvey[EnvironmentSatisfaction],MATCH(tbl_HRMaster[[#This Row],[EmployeeID]],tbl_EmployeeSurvey[EmployeeID],0)),"Not Found")</f>
        <v>3</v>
      </c>
      <c r="X659">
        <f>IFERROR(INDEX(tbl_EmployeeSurvey[JobSatisfaction],MATCH(tbl_HRMaster[[#This Row],[EmployeeID]],tbl_EmployeeSurvey[EmployeeID],0)),"Not Found")</f>
        <v>3</v>
      </c>
      <c r="Y659" s="5">
        <f>IFERROR(INDEX(tbl_EmployeeSurvey[WorkLifeBalance],MATCH(tbl_HRMaster[[#This Row],[EmployeeID]],tbl_EmployeeSurvey[EmployeeID],0)),"Not Found")</f>
        <v>3</v>
      </c>
      <c r="Z659" s="5">
        <f>IFERROR(VLOOKUP(tbl_HRMaster[[#This Row],[EmployeeID]],tbl_ManagerSurvey[[EmployeeID]:[PerformanceRating]],2,FALSE),"Not Found")</f>
        <v>3</v>
      </c>
      <c r="AA659" s="5">
        <f>IFERROR(VLOOKUP(tbl_HRMaster[[#This Row],[EmployeeID]],tbl_ManagerSurvey[[EmployeeID]:[PerformanceRating]],3,FALSE),"Not Found")</f>
        <v>3</v>
      </c>
      <c r="AB659" s="5" t="str">
        <f>IF(tbl_HRMaster[[#This Row],[Attrition]]="Yes","Left","Active")</f>
        <v>Active</v>
      </c>
      <c r="AC659" s="5" t="str">
        <f>_xlfn.IFS(tbl_HRMaster[[#This Row],[Age]]&lt;25,"Under 25",tbl_HRMaster[[#This Row],[Age]]&lt;35,"25-34",tbl_HRMaster[[#This Row],[Age]]&lt;45,"35-44",tbl_HRMaster[[#This Row],[Age]]&lt;55,"45-54",TRUE,"Above 54")</f>
        <v>25-34</v>
      </c>
      <c r="AD659" s="5" t="str">
        <f>_xlfn.IFS(
tbl_HRMaster[[#This Row],[YearsAtCompany]]&lt;2,"&lt; 2 Years",
tbl_HRMaster[[#This Row],[YearsAtCompany]]&lt;5,"2-4 Years",
tbl_HRMaster[[#This Row],[YearsAtCompany]]&lt;10,"5-9 Years",
TRUE,"10+ Years"
)</f>
        <v>2-4 Years</v>
      </c>
      <c r="AE659" s="5">
        <f>IF(tbl_HRMaster[[#This Row],[Attrition]]="Yes",1,0)</f>
        <v>0</v>
      </c>
    </row>
    <row r="660" spans="1:31" x14ac:dyDescent="0.25">
      <c r="A660">
        <v>28</v>
      </c>
      <c r="B660" t="s">
        <v>21</v>
      </c>
      <c r="C660" t="s">
        <v>29</v>
      </c>
      <c r="D660" t="s">
        <v>23</v>
      </c>
      <c r="E660">
        <v>6</v>
      </c>
      <c r="F660">
        <v>4</v>
      </c>
      <c r="G660" t="s">
        <v>24</v>
      </c>
      <c r="H660">
        <v>2040</v>
      </c>
      <c r="I660" t="s">
        <v>34</v>
      </c>
      <c r="J660">
        <v>1</v>
      </c>
      <c r="K660" t="s">
        <v>44</v>
      </c>
      <c r="L660" t="s">
        <v>41</v>
      </c>
      <c r="M660">
        <v>52530</v>
      </c>
      <c r="N660">
        <v>1</v>
      </c>
      <c r="O660">
        <v>15</v>
      </c>
      <c r="P660">
        <v>0</v>
      </c>
      <c r="Q660">
        <v>3</v>
      </c>
      <c r="R660">
        <v>2</v>
      </c>
      <c r="S660">
        <v>3</v>
      </c>
      <c r="T660">
        <v>0</v>
      </c>
      <c r="U660">
        <v>2</v>
      </c>
      <c r="V660">
        <f>COUNTIF(tbl_HRMaster[EmployeeID],tbl_HRMaster[[#This Row],[EmployeeID]])</f>
        <v>1</v>
      </c>
      <c r="W660">
        <f>IFERROR(INDEX(tbl_EmployeeSurvey[EnvironmentSatisfaction],MATCH(tbl_HRMaster[[#This Row],[EmployeeID]],tbl_EmployeeSurvey[EmployeeID],0)),"Not Found")</f>
        <v>3</v>
      </c>
      <c r="X660">
        <f>IFERROR(INDEX(tbl_EmployeeSurvey[JobSatisfaction],MATCH(tbl_HRMaster[[#This Row],[EmployeeID]],tbl_EmployeeSurvey[EmployeeID],0)),"Not Found")</f>
        <v>3</v>
      </c>
      <c r="Y660" s="5">
        <f>IFERROR(INDEX(tbl_EmployeeSurvey[WorkLifeBalance],MATCH(tbl_HRMaster[[#This Row],[EmployeeID]],tbl_EmployeeSurvey[EmployeeID],0)),"Not Found")</f>
        <v>3</v>
      </c>
      <c r="Z660" s="5">
        <f>IFERROR(VLOOKUP(tbl_HRMaster[[#This Row],[EmployeeID]],tbl_ManagerSurvey[[EmployeeID]:[PerformanceRating]],2,FALSE),"Not Found")</f>
        <v>3</v>
      </c>
      <c r="AA660" s="5">
        <f>IFERROR(VLOOKUP(tbl_HRMaster[[#This Row],[EmployeeID]],tbl_ManagerSurvey[[EmployeeID]:[PerformanceRating]],3,FALSE),"Not Found")</f>
        <v>3</v>
      </c>
      <c r="AB660" s="5" t="str">
        <f>IF(tbl_HRMaster[[#This Row],[Attrition]]="Yes","Left","Active")</f>
        <v>Active</v>
      </c>
      <c r="AC660" s="5" t="str">
        <f>_xlfn.IFS(tbl_HRMaster[[#This Row],[Age]]&lt;25,"Under 25",tbl_HRMaster[[#This Row],[Age]]&lt;35,"25-34",tbl_HRMaster[[#This Row],[Age]]&lt;45,"35-44",tbl_HRMaster[[#This Row],[Age]]&lt;55,"45-54",TRUE,"Above 54")</f>
        <v>25-34</v>
      </c>
      <c r="AD660" s="5" t="str">
        <f>_xlfn.IFS(
tbl_HRMaster[[#This Row],[YearsAtCompany]]&lt;2,"&lt; 2 Years",
tbl_HRMaster[[#This Row],[YearsAtCompany]]&lt;5,"2-4 Years",
tbl_HRMaster[[#This Row],[YearsAtCompany]]&lt;10,"5-9 Years",
TRUE,"10+ Years"
)</f>
        <v>2-4 Years</v>
      </c>
      <c r="AE660" s="5">
        <f>IF(tbl_HRMaster[[#This Row],[Attrition]]="Yes",1,0)</f>
        <v>0</v>
      </c>
    </row>
    <row r="661" spans="1:31" x14ac:dyDescent="0.25">
      <c r="A661">
        <v>28</v>
      </c>
      <c r="B661" t="s">
        <v>21</v>
      </c>
      <c r="C661" t="s">
        <v>29</v>
      </c>
      <c r="D661" t="s">
        <v>23</v>
      </c>
      <c r="E661">
        <v>6</v>
      </c>
      <c r="F661">
        <v>4</v>
      </c>
      <c r="G661" t="s">
        <v>24</v>
      </c>
      <c r="H661">
        <v>3510</v>
      </c>
      <c r="I661" t="s">
        <v>34</v>
      </c>
      <c r="J661">
        <v>1</v>
      </c>
      <c r="K661" t="s">
        <v>44</v>
      </c>
      <c r="L661" t="s">
        <v>41</v>
      </c>
      <c r="M661">
        <v>52530</v>
      </c>
      <c r="N661">
        <v>1</v>
      </c>
      <c r="O661">
        <v>15</v>
      </c>
      <c r="P661">
        <v>0</v>
      </c>
      <c r="Q661">
        <v>3</v>
      </c>
      <c r="R661">
        <v>2</v>
      </c>
      <c r="S661">
        <v>3</v>
      </c>
      <c r="T661">
        <v>0</v>
      </c>
      <c r="U661">
        <v>2</v>
      </c>
      <c r="V661">
        <f>COUNTIF(tbl_HRMaster[EmployeeID],tbl_HRMaster[[#This Row],[EmployeeID]])</f>
        <v>1</v>
      </c>
      <c r="W661">
        <f>IFERROR(INDEX(tbl_EmployeeSurvey[EnvironmentSatisfaction],MATCH(tbl_HRMaster[[#This Row],[EmployeeID]],tbl_EmployeeSurvey[EmployeeID],0)),"Not Found")</f>
        <v>3</v>
      </c>
      <c r="X661">
        <f>IFERROR(INDEX(tbl_EmployeeSurvey[JobSatisfaction],MATCH(tbl_HRMaster[[#This Row],[EmployeeID]],tbl_EmployeeSurvey[EmployeeID],0)),"Not Found")</f>
        <v>3</v>
      </c>
      <c r="Y661" s="5">
        <f>IFERROR(INDEX(tbl_EmployeeSurvey[WorkLifeBalance],MATCH(tbl_HRMaster[[#This Row],[EmployeeID]],tbl_EmployeeSurvey[EmployeeID],0)),"Not Found")</f>
        <v>3</v>
      </c>
      <c r="Z661" s="5">
        <f>IFERROR(VLOOKUP(tbl_HRMaster[[#This Row],[EmployeeID]],tbl_ManagerSurvey[[EmployeeID]:[PerformanceRating]],2,FALSE),"Not Found")</f>
        <v>3</v>
      </c>
      <c r="AA661" s="5">
        <f>IFERROR(VLOOKUP(tbl_HRMaster[[#This Row],[EmployeeID]],tbl_ManagerSurvey[[EmployeeID]:[PerformanceRating]],3,FALSE),"Not Found")</f>
        <v>3</v>
      </c>
      <c r="AB661" s="5" t="str">
        <f>IF(tbl_HRMaster[[#This Row],[Attrition]]="Yes","Left","Active")</f>
        <v>Active</v>
      </c>
      <c r="AC661" s="5" t="str">
        <f>_xlfn.IFS(tbl_HRMaster[[#This Row],[Age]]&lt;25,"Under 25",tbl_HRMaster[[#This Row],[Age]]&lt;35,"25-34",tbl_HRMaster[[#This Row],[Age]]&lt;45,"35-44",tbl_HRMaster[[#This Row],[Age]]&lt;55,"45-54",TRUE,"Above 54")</f>
        <v>25-34</v>
      </c>
      <c r="AD661" s="5" t="str">
        <f>_xlfn.IFS(
tbl_HRMaster[[#This Row],[YearsAtCompany]]&lt;2,"&lt; 2 Years",
tbl_HRMaster[[#This Row],[YearsAtCompany]]&lt;5,"2-4 Years",
tbl_HRMaster[[#This Row],[YearsAtCompany]]&lt;10,"5-9 Years",
TRUE,"10+ Years"
)</f>
        <v>2-4 Years</v>
      </c>
      <c r="AE661" s="5">
        <f>IF(tbl_HRMaster[[#This Row],[Attrition]]="Yes",1,0)</f>
        <v>0</v>
      </c>
    </row>
    <row r="662" spans="1:31" x14ac:dyDescent="0.25">
      <c r="A662">
        <v>26</v>
      </c>
      <c r="B662" t="s">
        <v>21</v>
      </c>
      <c r="C662" t="s">
        <v>22</v>
      </c>
      <c r="D662" t="s">
        <v>30</v>
      </c>
      <c r="E662">
        <v>7</v>
      </c>
      <c r="F662">
        <v>2</v>
      </c>
      <c r="G662" t="s">
        <v>24</v>
      </c>
      <c r="H662">
        <v>248</v>
      </c>
      <c r="I662" t="s">
        <v>34</v>
      </c>
      <c r="J662">
        <v>1</v>
      </c>
      <c r="K662" t="s">
        <v>42</v>
      </c>
      <c r="L662" t="s">
        <v>27</v>
      </c>
      <c r="M662">
        <v>54540</v>
      </c>
      <c r="N662">
        <v>1</v>
      </c>
      <c r="O662">
        <v>13</v>
      </c>
      <c r="P662">
        <v>1</v>
      </c>
      <c r="Q662">
        <v>3</v>
      </c>
      <c r="R662">
        <v>5</v>
      </c>
      <c r="S662">
        <v>3</v>
      </c>
      <c r="T662">
        <v>0</v>
      </c>
      <c r="U662">
        <v>2</v>
      </c>
      <c r="V662">
        <f>COUNTIF(tbl_HRMaster[EmployeeID],tbl_HRMaster[[#This Row],[EmployeeID]])</f>
        <v>1</v>
      </c>
      <c r="W662">
        <f>IFERROR(INDEX(tbl_EmployeeSurvey[EnvironmentSatisfaction],MATCH(tbl_HRMaster[[#This Row],[EmployeeID]],tbl_EmployeeSurvey[EmployeeID],0)),"Not Found")</f>
        <v>3</v>
      </c>
      <c r="X662">
        <f>IFERROR(INDEX(tbl_EmployeeSurvey[JobSatisfaction],MATCH(tbl_HRMaster[[#This Row],[EmployeeID]],tbl_EmployeeSurvey[EmployeeID],0)),"Not Found")</f>
        <v>4</v>
      </c>
      <c r="Y662" s="5">
        <f>IFERROR(INDEX(tbl_EmployeeSurvey[WorkLifeBalance],MATCH(tbl_HRMaster[[#This Row],[EmployeeID]],tbl_EmployeeSurvey[EmployeeID],0)),"Not Found")</f>
        <v>3</v>
      </c>
      <c r="Z662" s="5">
        <f>IFERROR(VLOOKUP(tbl_HRMaster[[#This Row],[EmployeeID]],tbl_ManagerSurvey[[EmployeeID]:[PerformanceRating]],2,FALSE),"Not Found")</f>
        <v>4</v>
      </c>
      <c r="AA662" s="5">
        <f>IFERROR(VLOOKUP(tbl_HRMaster[[#This Row],[EmployeeID]],tbl_ManagerSurvey[[EmployeeID]:[PerformanceRating]],3,FALSE),"Not Found")</f>
        <v>3</v>
      </c>
      <c r="AB662" s="5" t="str">
        <f>IF(tbl_HRMaster[[#This Row],[Attrition]]="Yes","Left","Active")</f>
        <v>Active</v>
      </c>
      <c r="AC662" s="5" t="str">
        <f>_xlfn.IFS(tbl_HRMaster[[#This Row],[Age]]&lt;25,"Under 25",tbl_HRMaster[[#This Row],[Age]]&lt;35,"25-34",tbl_HRMaster[[#This Row],[Age]]&lt;45,"35-44",tbl_HRMaster[[#This Row],[Age]]&lt;55,"45-54",TRUE,"Above 54")</f>
        <v>25-34</v>
      </c>
      <c r="AD662" s="5" t="str">
        <f>_xlfn.IFS(
tbl_HRMaster[[#This Row],[YearsAtCompany]]&lt;2,"&lt; 2 Years",
tbl_HRMaster[[#This Row],[YearsAtCompany]]&lt;5,"2-4 Years",
tbl_HRMaster[[#This Row],[YearsAtCompany]]&lt;10,"5-9 Years",
TRUE,"10+ Years"
)</f>
        <v>2-4 Years</v>
      </c>
      <c r="AE662" s="5">
        <f>IF(tbl_HRMaster[[#This Row],[Attrition]]="Yes",1,0)</f>
        <v>0</v>
      </c>
    </row>
    <row r="663" spans="1:31" x14ac:dyDescent="0.25">
      <c r="A663">
        <v>26</v>
      </c>
      <c r="B663" t="s">
        <v>21</v>
      </c>
      <c r="C663" t="s">
        <v>22</v>
      </c>
      <c r="D663" t="s">
        <v>30</v>
      </c>
      <c r="E663">
        <v>7</v>
      </c>
      <c r="F663">
        <v>2</v>
      </c>
      <c r="G663" t="s">
        <v>24</v>
      </c>
      <c r="H663">
        <v>1718</v>
      </c>
      <c r="I663" t="s">
        <v>34</v>
      </c>
      <c r="J663">
        <v>1</v>
      </c>
      <c r="K663" t="s">
        <v>42</v>
      </c>
      <c r="L663" t="s">
        <v>27</v>
      </c>
      <c r="M663">
        <v>54540</v>
      </c>
      <c r="N663">
        <v>1</v>
      </c>
      <c r="O663">
        <v>13</v>
      </c>
      <c r="P663">
        <v>1</v>
      </c>
      <c r="Q663">
        <v>3</v>
      </c>
      <c r="R663">
        <v>5</v>
      </c>
      <c r="S663">
        <v>3</v>
      </c>
      <c r="T663">
        <v>0</v>
      </c>
      <c r="U663">
        <v>2</v>
      </c>
      <c r="V663">
        <f>COUNTIF(tbl_HRMaster[EmployeeID],tbl_HRMaster[[#This Row],[EmployeeID]])</f>
        <v>1</v>
      </c>
      <c r="W663">
        <f>IFERROR(INDEX(tbl_EmployeeSurvey[EnvironmentSatisfaction],MATCH(tbl_HRMaster[[#This Row],[EmployeeID]],tbl_EmployeeSurvey[EmployeeID],0)),"Not Found")</f>
        <v>3</v>
      </c>
      <c r="X663">
        <f>IFERROR(INDEX(tbl_EmployeeSurvey[JobSatisfaction],MATCH(tbl_HRMaster[[#This Row],[EmployeeID]],tbl_EmployeeSurvey[EmployeeID],0)),"Not Found")</f>
        <v>4</v>
      </c>
      <c r="Y663" s="5">
        <f>IFERROR(INDEX(tbl_EmployeeSurvey[WorkLifeBalance],MATCH(tbl_HRMaster[[#This Row],[EmployeeID]],tbl_EmployeeSurvey[EmployeeID],0)),"Not Found")</f>
        <v>3</v>
      </c>
      <c r="Z663" s="5">
        <f>IFERROR(VLOOKUP(tbl_HRMaster[[#This Row],[EmployeeID]],tbl_ManagerSurvey[[EmployeeID]:[PerformanceRating]],2,FALSE),"Not Found")</f>
        <v>4</v>
      </c>
      <c r="AA663" s="5">
        <f>IFERROR(VLOOKUP(tbl_HRMaster[[#This Row],[EmployeeID]],tbl_ManagerSurvey[[EmployeeID]:[PerformanceRating]],3,FALSE),"Not Found")</f>
        <v>3</v>
      </c>
      <c r="AB663" s="5" t="str">
        <f>IF(tbl_HRMaster[[#This Row],[Attrition]]="Yes","Left","Active")</f>
        <v>Active</v>
      </c>
      <c r="AC663" s="5" t="str">
        <f>_xlfn.IFS(tbl_HRMaster[[#This Row],[Age]]&lt;25,"Under 25",tbl_HRMaster[[#This Row],[Age]]&lt;35,"25-34",tbl_HRMaster[[#This Row],[Age]]&lt;45,"35-44",tbl_HRMaster[[#This Row],[Age]]&lt;55,"45-54",TRUE,"Above 54")</f>
        <v>25-34</v>
      </c>
      <c r="AD663" s="5" t="str">
        <f>_xlfn.IFS(
tbl_HRMaster[[#This Row],[YearsAtCompany]]&lt;2,"&lt; 2 Years",
tbl_HRMaster[[#This Row],[YearsAtCompany]]&lt;5,"2-4 Years",
tbl_HRMaster[[#This Row],[YearsAtCompany]]&lt;10,"5-9 Years",
TRUE,"10+ Years"
)</f>
        <v>2-4 Years</v>
      </c>
      <c r="AE663" s="5">
        <f>IF(tbl_HRMaster[[#This Row],[Attrition]]="Yes",1,0)</f>
        <v>0</v>
      </c>
    </row>
    <row r="664" spans="1:31" x14ac:dyDescent="0.25">
      <c r="A664">
        <v>26</v>
      </c>
      <c r="B664" t="s">
        <v>21</v>
      </c>
      <c r="C664" t="s">
        <v>22</v>
      </c>
      <c r="D664" t="s">
        <v>30</v>
      </c>
      <c r="E664">
        <v>7</v>
      </c>
      <c r="F664">
        <v>2</v>
      </c>
      <c r="G664" t="s">
        <v>24</v>
      </c>
      <c r="H664">
        <v>3188</v>
      </c>
      <c r="I664" t="s">
        <v>34</v>
      </c>
      <c r="J664">
        <v>1</v>
      </c>
      <c r="K664" t="s">
        <v>42</v>
      </c>
      <c r="L664" t="s">
        <v>27</v>
      </c>
      <c r="M664">
        <v>54540</v>
      </c>
      <c r="N664">
        <v>1</v>
      </c>
      <c r="O664">
        <v>13</v>
      </c>
      <c r="P664">
        <v>1</v>
      </c>
      <c r="Q664">
        <v>3</v>
      </c>
      <c r="R664">
        <v>5</v>
      </c>
      <c r="S664">
        <v>3</v>
      </c>
      <c r="T664">
        <v>0</v>
      </c>
      <c r="U664">
        <v>2</v>
      </c>
      <c r="V664">
        <f>COUNTIF(tbl_HRMaster[EmployeeID],tbl_HRMaster[[#This Row],[EmployeeID]])</f>
        <v>1</v>
      </c>
      <c r="W664">
        <f>IFERROR(INDEX(tbl_EmployeeSurvey[EnvironmentSatisfaction],MATCH(tbl_HRMaster[[#This Row],[EmployeeID]],tbl_EmployeeSurvey[EmployeeID],0)),"Not Found")</f>
        <v>3</v>
      </c>
      <c r="X664">
        <f>IFERROR(INDEX(tbl_EmployeeSurvey[JobSatisfaction],MATCH(tbl_HRMaster[[#This Row],[EmployeeID]],tbl_EmployeeSurvey[EmployeeID],0)),"Not Found")</f>
        <v>4</v>
      </c>
      <c r="Y664" s="5">
        <f>IFERROR(INDEX(tbl_EmployeeSurvey[WorkLifeBalance],MATCH(tbl_HRMaster[[#This Row],[EmployeeID]],tbl_EmployeeSurvey[EmployeeID],0)),"Not Found")</f>
        <v>3</v>
      </c>
      <c r="Z664" s="5">
        <f>IFERROR(VLOOKUP(tbl_HRMaster[[#This Row],[EmployeeID]],tbl_ManagerSurvey[[EmployeeID]:[PerformanceRating]],2,FALSE),"Not Found")</f>
        <v>4</v>
      </c>
      <c r="AA664" s="5">
        <f>IFERROR(VLOOKUP(tbl_HRMaster[[#This Row],[EmployeeID]],tbl_ManagerSurvey[[EmployeeID]:[PerformanceRating]],3,FALSE),"Not Found")</f>
        <v>3</v>
      </c>
      <c r="AB664" s="5" t="str">
        <f>IF(tbl_HRMaster[[#This Row],[Attrition]]="Yes","Left","Active")</f>
        <v>Active</v>
      </c>
      <c r="AC664" s="5" t="str">
        <f>_xlfn.IFS(tbl_HRMaster[[#This Row],[Age]]&lt;25,"Under 25",tbl_HRMaster[[#This Row],[Age]]&lt;35,"25-34",tbl_HRMaster[[#This Row],[Age]]&lt;45,"35-44",tbl_HRMaster[[#This Row],[Age]]&lt;55,"45-54",TRUE,"Above 54")</f>
        <v>25-34</v>
      </c>
      <c r="AD664" s="5" t="str">
        <f>_xlfn.IFS(
tbl_HRMaster[[#This Row],[YearsAtCompany]]&lt;2,"&lt; 2 Years",
tbl_HRMaster[[#This Row],[YearsAtCompany]]&lt;5,"2-4 Years",
tbl_HRMaster[[#This Row],[YearsAtCompany]]&lt;10,"5-9 Years",
TRUE,"10+ Years"
)</f>
        <v>2-4 Years</v>
      </c>
      <c r="AE664" s="5">
        <f>IF(tbl_HRMaster[[#This Row],[Attrition]]="Yes",1,0)</f>
        <v>0</v>
      </c>
    </row>
    <row r="665" spans="1:31" x14ac:dyDescent="0.25">
      <c r="A665">
        <v>23</v>
      </c>
      <c r="B665" t="s">
        <v>28</v>
      </c>
      <c r="C665" t="s">
        <v>22</v>
      </c>
      <c r="D665" t="s">
        <v>30</v>
      </c>
      <c r="E665">
        <v>12</v>
      </c>
      <c r="F665">
        <v>2</v>
      </c>
      <c r="G665" t="s">
        <v>38</v>
      </c>
      <c r="H665">
        <v>956</v>
      </c>
      <c r="I665" t="s">
        <v>34</v>
      </c>
      <c r="J665">
        <v>2</v>
      </c>
      <c r="K665" t="s">
        <v>31</v>
      </c>
      <c r="L665" t="s">
        <v>41</v>
      </c>
      <c r="M665">
        <v>75250</v>
      </c>
      <c r="N665">
        <v>1</v>
      </c>
      <c r="O665">
        <v>14</v>
      </c>
      <c r="P665">
        <v>2</v>
      </c>
      <c r="Q665">
        <v>3</v>
      </c>
      <c r="R665">
        <v>2</v>
      </c>
      <c r="S665">
        <v>3</v>
      </c>
      <c r="T665">
        <v>0</v>
      </c>
      <c r="U665">
        <v>2</v>
      </c>
      <c r="V665">
        <f>COUNTIF(tbl_HRMaster[EmployeeID],tbl_HRMaster[[#This Row],[EmployeeID]])</f>
        <v>1</v>
      </c>
      <c r="W665">
        <f>IFERROR(INDEX(tbl_EmployeeSurvey[EnvironmentSatisfaction],MATCH(tbl_HRMaster[[#This Row],[EmployeeID]],tbl_EmployeeSurvey[EmployeeID],0)),"Not Found")</f>
        <v>3</v>
      </c>
      <c r="X665">
        <f>IFERROR(INDEX(tbl_EmployeeSurvey[JobSatisfaction],MATCH(tbl_HRMaster[[#This Row],[EmployeeID]],tbl_EmployeeSurvey[EmployeeID],0)),"Not Found")</f>
        <v>4</v>
      </c>
      <c r="Y665" s="5">
        <f>IFERROR(INDEX(tbl_EmployeeSurvey[WorkLifeBalance],MATCH(tbl_HRMaster[[#This Row],[EmployeeID]],tbl_EmployeeSurvey[EmployeeID],0)),"Not Found")</f>
        <v>3</v>
      </c>
      <c r="Z665" s="5">
        <f>IFERROR(VLOOKUP(tbl_HRMaster[[#This Row],[EmployeeID]],tbl_ManagerSurvey[[EmployeeID]:[PerformanceRating]],2,FALSE),"Not Found")</f>
        <v>3</v>
      </c>
      <c r="AA665" s="5">
        <f>IFERROR(VLOOKUP(tbl_HRMaster[[#This Row],[EmployeeID]],tbl_ManagerSurvey[[EmployeeID]:[PerformanceRating]],3,FALSE),"Not Found")</f>
        <v>3</v>
      </c>
      <c r="AB665" s="5" t="str">
        <f>IF(tbl_HRMaster[[#This Row],[Attrition]]="Yes","Left","Active")</f>
        <v>Left</v>
      </c>
      <c r="AC665" s="5" t="str">
        <f>_xlfn.IFS(tbl_HRMaster[[#This Row],[Age]]&lt;25,"Under 25",tbl_HRMaster[[#This Row],[Age]]&lt;35,"25-34",tbl_HRMaster[[#This Row],[Age]]&lt;45,"35-44",tbl_HRMaster[[#This Row],[Age]]&lt;55,"45-54",TRUE,"Above 54")</f>
        <v>Under 25</v>
      </c>
      <c r="AD665" s="5" t="str">
        <f>_xlfn.IFS(
tbl_HRMaster[[#This Row],[YearsAtCompany]]&lt;2,"&lt; 2 Years",
tbl_HRMaster[[#This Row],[YearsAtCompany]]&lt;5,"2-4 Years",
tbl_HRMaster[[#This Row],[YearsAtCompany]]&lt;10,"5-9 Years",
TRUE,"10+ Years"
)</f>
        <v>2-4 Years</v>
      </c>
      <c r="AE665" s="5">
        <f>IF(tbl_HRMaster[[#This Row],[Attrition]]="Yes",1,0)</f>
        <v>1</v>
      </c>
    </row>
    <row r="666" spans="1:31" x14ac:dyDescent="0.25">
      <c r="A666">
        <v>23</v>
      </c>
      <c r="B666" t="s">
        <v>28</v>
      </c>
      <c r="C666" t="s">
        <v>22</v>
      </c>
      <c r="D666" t="s">
        <v>30</v>
      </c>
      <c r="E666">
        <v>12</v>
      </c>
      <c r="F666">
        <v>2</v>
      </c>
      <c r="G666" t="s">
        <v>38</v>
      </c>
      <c r="H666">
        <v>2426</v>
      </c>
      <c r="I666" t="s">
        <v>34</v>
      </c>
      <c r="J666">
        <v>2</v>
      </c>
      <c r="K666" t="s">
        <v>31</v>
      </c>
      <c r="L666" t="s">
        <v>41</v>
      </c>
      <c r="M666">
        <v>75250</v>
      </c>
      <c r="N666">
        <v>1</v>
      </c>
      <c r="O666">
        <v>14</v>
      </c>
      <c r="P666">
        <v>2</v>
      </c>
      <c r="Q666">
        <v>3</v>
      </c>
      <c r="R666">
        <v>2</v>
      </c>
      <c r="S666">
        <v>3</v>
      </c>
      <c r="T666">
        <v>0</v>
      </c>
      <c r="U666">
        <v>2</v>
      </c>
      <c r="V666">
        <f>COUNTIF(tbl_HRMaster[EmployeeID],tbl_HRMaster[[#This Row],[EmployeeID]])</f>
        <v>1</v>
      </c>
      <c r="W666">
        <f>IFERROR(INDEX(tbl_EmployeeSurvey[EnvironmentSatisfaction],MATCH(tbl_HRMaster[[#This Row],[EmployeeID]],tbl_EmployeeSurvey[EmployeeID],0)),"Not Found")</f>
        <v>3</v>
      </c>
      <c r="X666">
        <f>IFERROR(INDEX(tbl_EmployeeSurvey[JobSatisfaction],MATCH(tbl_HRMaster[[#This Row],[EmployeeID]],tbl_EmployeeSurvey[EmployeeID],0)),"Not Found")</f>
        <v>4</v>
      </c>
      <c r="Y666" s="5">
        <f>IFERROR(INDEX(tbl_EmployeeSurvey[WorkLifeBalance],MATCH(tbl_HRMaster[[#This Row],[EmployeeID]],tbl_EmployeeSurvey[EmployeeID],0)),"Not Found")</f>
        <v>3</v>
      </c>
      <c r="Z666" s="5">
        <f>IFERROR(VLOOKUP(tbl_HRMaster[[#This Row],[EmployeeID]],tbl_ManagerSurvey[[EmployeeID]:[PerformanceRating]],2,FALSE),"Not Found")</f>
        <v>3</v>
      </c>
      <c r="AA666" s="5">
        <f>IFERROR(VLOOKUP(tbl_HRMaster[[#This Row],[EmployeeID]],tbl_ManagerSurvey[[EmployeeID]:[PerformanceRating]],3,FALSE),"Not Found")</f>
        <v>3</v>
      </c>
      <c r="AB666" s="5" t="str">
        <f>IF(tbl_HRMaster[[#This Row],[Attrition]]="Yes","Left","Active")</f>
        <v>Left</v>
      </c>
      <c r="AC666" s="5" t="str">
        <f>_xlfn.IFS(tbl_HRMaster[[#This Row],[Age]]&lt;25,"Under 25",tbl_HRMaster[[#This Row],[Age]]&lt;35,"25-34",tbl_HRMaster[[#This Row],[Age]]&lt;45,"35-44",tbl_HRMaster[[#This Row],[Age]]&lt;55,"45-54",TRUE,"Above 54")</f>
        <v>Under 25</v>
      </c>
      <c r="AD666" s="5" t="str">
        <f>_xlfn.IFS(
tbl_HRMaster[[#This Row],[YearsAtCompany]]&lt;2,"&lt; 2 Years",
tbl_HRMaster[[#This Row],[YearsAtCompany]]&lt;5,"2-4 Years",
tbl_HRMaster[[#This Row],[YearsAtCompany]]&lt;10,"5-9 Years",
TRUE,"10+ Years"
)</f>
        <v>2-4 Years</v>
      </c>
      <c r="AE666" s="5">
        <f>IF(tbl_HRMaster[[#This Row],[Attrition]]="Yes",1,0)</f>
        <v>1</v>
      </c>
    </row>
    <row r="667" spans="1:31" x14ac:dyDescent="0.25">
      <c r="A667">
        <v>23</v>
      </c>
      <c r="B667" t="s">
        <v>28</v>
      </c>
      <c r="C667" t="s">
        <v>22</v>
      </c>
      <c r="D667" t="s">
        <v>30</v>
      </c>
      <c r="E667">
        <v>12</v>
      </c>
      <c r="F667">
        <v>2</v>
      </c>
      <c r="G667" t="s">
        <v>38</v>
      </c>
      <c r="H667">
        <v>3896</v>
      </c>
      <c r="I667" t="s">
        <v>34</v>
      </c>
      <c r="J667">
        <v>2</v>
      </c>
      <c r="K667" t="s">
        <v>31</v>
      </c>
      <c r="L667" t="s">
        <v>41</v>
      </c>
      <c r="M667">
        <v>75250</v>
      </c>
      <c r="N667">
        <v>1</v>
      </c>
      <c r="O667">
        <v>14</v>
      </c>
      <c r="P667">
        <v>2</v>
      </c>
      <c r="Q667">
        <v>3</v>
      </c>
      <c r="R667">
        <v>2</v>
      </c>
      <c r="S667">
        <v>3</v>
      </c>
      <c r="T667">
        <v>0</v>
      </c>
      <c r="U667">
        <v>2</v>
      </c>
      <c r="V667">
        <f>COUNTIF(tbl_HRMaster[EmployeeID],tbl_HRMaster[[#This Row],[EmployeeID]])</f>
        <v>1</v>
      </c>
      <c r="W667">
        <f>IFERROR(INDEX(tbl_EmployeeSurvey[EnvironmentSatisfaction],MATCH(tbl_HRMaster[[#This Row],[EmployeeID]],tbl_EmployeeSurvey[EmployeeID],0)),"Not Found")</f>
        <v>3</v>
      </c>
      <c r="X667">
        <f>IFERROR(INDEX(tbl_EmployeeSurvey[JobSatisfaction],MATCH(tbl_HRMaster[[#This Row],[EmployeeID]],tbl_EmployeeSurvey[EmployeeID],0)),"Not Found")</f>
        <v>4</v>
      </c>
      <c r="Y667" s="5">
        <f>IFERROR(INDEX(tbl_EmployeeSurvey[WorkLifeBalance],MATCH(tbl_HRMaster[[#This Row],[EmployeeID]],tbl_EmployeeSurvey[EmployeeID],0)),"Not Found")</f>
        <v>3</v>
      </c>
      <c r="Z667" s="5">
        <f>IFERROR(VLOOKUP(tbl_HRMaster[[#This Row],[EmployeeID]],tbl_ManagerSurvey[[EmployeeID]:[PerformanceRating]],2,FALSE),"Not Found")</f>
        <v>3</v>
      </c>
      <c r="AA667" s="5">
        <f>IFERROR(VLOOKUP(tbl_HRMaster[[#This Row],[EmployeeID]],tbl_ManagerSurvey[[EmployeeID]:[PerformanceRating]],3,FALSE),"Not Found")</f>
        <v>3</v>
      </c>
      <c r="AB667" s="5" t="str">
        <f>IF(tbl_HRMaster[[#This Row],[Attrition]]="Yes","Left","Active")</f>
        <v>Left</v>
      </c>
      <c r="AC667" s="5" t="str">
        <f>_xlfn.IFS(tbl_HRMaster[[#This Row],[Age]]&lt;25,"Under 25",tbl_HRMaster[[#This Row],[Age]]&lt;35,"25-34",tbl_HRMaster[[#This Row],[Age]]&lt;45,"35-44",tbl_HRMaster[[#This Row],[Age]]&lt;55,"45-54",TRUE,"Above 54")</f>
        <v>Under 25</v>
      </c>
      <c r="AD667" s="5" t="str">
        <f>_xlfn.IFS(
tbl_HRMaster[[#This Row],[YearsAtCompany]]&lt;2,"&lt; 2 Years",
tbl_HRMaster[[#This Row],[YearsAtCompany]]&lt;5,"2-4 Years",
tbl_HRMaster[[#This Row],[YearsAtCompany]]&lt;10,"5-9 Years",
TRUE,"10+ Years"
)</f>
        <v>2-4 Years</v>
      </c>
      <c r="AE667" s="5">
        <f>IF(tbl_HRMaster[[#This Row],[Attrition]]="Yes",1,0)</f>
        <v>1</v>
      </c>
    </row>
    <row r="668" spans="1:31" x14ac:dyDescent="0.25">
      <c r="A668">
        <v>26</v>
      </c>
      <c r="B668" t="s">
        <v>21</v>
      </c>
      <c r="C668" t="s">
        <v>22</v>
      </c>
      <c r="D668" t="s">
        <v>30</v>
      </c>
      <c r="E668">
        <v>9</v>
      </c>
      <c r="F668">
        <v>1</v>
      </c>
      <c r="G668" t="s">
        <v>38</v>
      </c>
      <c r="H668">
        <v>967</v>
      </c>
      <c r="I668" t="s">
        <v>34</v>
      </c>
      <c r="J668">
        <v>1</v>
      </c>
      <c r="K668" t="s">
        <v>35</v>
      </c>
      <c r="L668" t="s">
        <v>27</v>
      </c>
      <c r="M668">
        <v>106860</v>
      </c>
      <c r="N668">
        <v>1</v>
      </c>
      <c r="O668">
        <v>14</v>
      </c>
      <c r="P668">
        <v>1</v>
      </c>
      <c r="Q668">
        <v>3</v>
      </c>
      <c r="R668">
        <v>2</v>
      </c>
      <c r="S668">
        <v>3</v>
      </c>
      <c r="T668">
        <v>0</v>
      </c>
      <c r="U668">
        <v>2</v>
      </c>
      <c r="V668">
        <f>COUNTIF(tbl_HRMaster[EmployeeID],tbl_HRMaster[[#This Row],[EmployeeID]])</f>
        <v>1</v>
      </c>
      <c r="W668">
        <f>IFERROR(INDEX(tbl_EmployeeSurvey[EnvironmentSatisfaction],MATCH(tbl_HRMaster[[#This Row],[EmployeeID]],tbl_EmployeeSurvey[EmployeeID],0)),"Not Found")</f>
        <v>4</v>
      </c>
      <c r="X668">
        <f>IFERROR(INDEX(tbl_EmployeeSurvey[JobSatisfaction],MATCH(tbl_HRMaster[[#This Row],[EmployeeID]],tbl_EmployeeSurvey[EmployeeID],0)),"Not Found")</f>
        <v>3</v>
      </c>
      <c r="Y668" s="5">
        <f>IFERROR(INDEX(tbl_EmployeeSurvey[WorkLifeBalance],MATCH(tbl_HRMaster[[#This Row],[EmployeeID]],tbl_EmployeeSurvey[EmployeeID],0)),"Not Found")</f>
        <v>4</v>
      </c>
      <c r="Z668" s="5">
        <f>IFERROR(VLOOKUP(tbl_HRMaster[[#This Row],[EmployeeID]],tbl_ManagerSurvey[[EmployeeID]:[PerformanceRating]],2,FALSE),"Not Found")</f>
        <v>3</v>
      </c>
      <c r="AA668" s="5">
        <f>IFERROR(VLOOKUP(tbl_HRMaster[[#This Row],[EmployeeID]],tbl_ManagerSurvey[[EmployeeID]:[PerformanceRating]],3,FALSE),"Not Found")</f>
        <v>3</v>
      </c>
      <c r="AB668" s="5" t="str">
        <f>IF(tbl_HRMaster[[#This Row],[Attrition]]="Yes","Left","Active")</f>
        <v>Active</v>
      </c>
      <c r="AC668" s="5" t="str">
        <f>_xlfn.IFS(tbl_HRMaster[[#This Row],[Age]]&lt;25,"Under 25",tbl_HRMaster[[#This Row],[Age]]&lt;35,"25-34",tbl_HRMaster[[#This Row],[Age]]&lt;45,"35-44",tbl_HRMaster[[#This Row],[Age]]&lt;55,"45-54",TRUE,"Above 54")</f>
        <v>25-34</v>
      </c>
      <c r="AD668" s="5" t="str">
        <f>_xlfn.IFS(
tbl_HRMaster[[#This Row],[YearsAtCompany]]&lt;2,"&lt; 2 Years",
tbl_HRMaster[[#This Row],[YearsAtCompany]]&lt;5,"2-4 Years",
tbl_HRMaster[[#This Row],[YearsAtCompany]]&lt;10,"5-9 Years",
TRUE,"10+ Years"
)</f>
        <v>2-4 Years</v>
      </c>
      <c r="AE668" s="5">
        <f>IF(tbl_HRMaster[[#This Row],[Attrition]]="Yes",1,0)</f>
        <v>0</v>
      </c>
    </row>
    <row r="669" spans="1:31" x14ac:dyDescent="0.25">
      <c r="A669">
        <v>26</v>
      </c>
      <c r="B669" t="s">
        <v>21</v>
      </c>
      <c r="C669" t="s">
        <v>22</v>
      </c>
      <c r="D669" t="s">
        <v>30</v>
      </c>
      <c r="E669">
        <v>9</v>
      </c>
      <c r="F669">
        <v>1</v>
      </c>
      <c r="G669" t="s">
        <v>38</v>
      </c>
      <c r="H669">
        <v>2437</v>
      </c>
      <c r="I669" t="s">
        <v>34</v>
      </c>
      <c r="J669">
        <v>1</v>
      </c>
      <c r="K669" t="s">
        <v>35</v>
      </c>
      <c r="L669" t="s">
        <v>27</v>
      </c>
      <c r="M669">
        <v>106860</v>
      </c>
      <c r="N669">
        <v>1</v>
      </c>
      <c r="O669">
        <v>14</v>
      </c>
      <c r="P669">
        <v>1</v>
      </c>
      <c r="Q669">
        <v>3</v>
      </c>
      <c r="R669">
        <v>2</v>
      </c>
      <c r="S669">
        <v>3</v>
      </c>
      <c r="T669">
        <v>0</v>
      </c>
      <c r="U669">
        <v>2</v>
      </c>
      <c r="V669">
        <f>COUNTIF(tbl_HRMaster[EmployeeID],tbl_HRMaster[[#This Row],[EmployeeID]])</f>
        <v>1</v>
      </c>
      <c r="W669">
        <f>IFERROR(INDEX(tbl_EmployeeSurvey[EnvironmentSatisfaction],MATCH(tbl_HRMaster[[#This Row],[EmployeeID]],tbl_EmployeeSurvey[EmployeeID],0)),"Not Found")</f>
        <v>4</v>
      </c>
      <c r="X669">
        <f>IFERROR(INDEX(tbl_EmployeeSurvey[JobSatisfaction],MATCH(tbl_HRMaster[[#This Row],[EmployeeID]],tbl_EmployeeSurvey[EmployeeID],0)),"Not Found")</f>
        <v>3</v>
      </c>
      <c r="Y669" s="5">
        <f>IFERROR(INDEX(tbl_EmployeeSurvey[WorkLifeBalance],MATCH(tbl_HRMaster[[#This Row],[EmployeeID]],tbl_EmployeeSurvey[EmployeeID],0)),"Not Found")</f>
        <v>4</v>
      </c>
      <c r="Z669" s="5">
        <f>IFERROR(VLOOKUP(tbl_HRMaster[[#This Row],[EmployeeID]],tbl_ManagerSurvey[[EmployeeID]:[PerformanceRating]],2,FALSE),"Not Found")</f>
        <v>3</v>
      </c>
      <c r="AA669" s="5">
        <f>IFERROR(VLOOKUP(tbl_HRMaster[[#This Row],[EmployeeID]],tbl_ManagerSurvey[[EmployeeID]:[PerformanceRating]],3,FALSE),"Not Found")</f>
        <v>3</v>
      </c>
      <c r="AB669" s="5" t="str">
        <f>IF(tbl_HRMaster[[#This Row],[Attrition]]="Yes","Left","Active")</f>
        <v>Active</v>
      </c>
      <c r="AC669" s="5" t="str">
        <f>_xlfn.IFS(tbl_HRMaster[[#This Row],[Age]]&lt;25,"Under 25",tbl_HRMaster[[#This Row],[Age]]&lt;35,"25-34",tbl_HRMaster[[#This Row],[Age]]&lt;45,"35-44",tbl_HRMaster[[#This Row],[Age]]&lt;55,"45-54",TRUE,"Above 54")</f>
        <v>25-34</v>
      </c>
      <c r="AD669" s="5" t="str">
        <f>_xlfn.IFS(
tbl_HRMaster[[#This Row],[YearsAtCompany]]&lt;2,"&lt; 2 Years",
tbl_HRMaster[[#This Row],[YearsAtCompany]]&lt;5,"2-4 Years",
tbl_HRMaster[[#This Row],[YearsAtCompany]]&lt;10,"5-9 Years",
TRUE,"10+ Years"
)</f>
        <v>2-4 Years</v>
      </c>
      <c r="AE669" s="5">
        <f>IF(tbl_HRMaster[[#This Row],[Attrition]]="Yes",1,0)</f>
        <v>0</v>
      </c>
    </row>
    <row r="670" spans="1:31" x14ac:dyDescent="0.25">
      <c r="A670">
        <v>26</v>
      </c>
      <c r="B670" t="s">
        <v>21</v>
      </c>
      <c r="C670" t="s">
        <v>22</v>
      </c>
      <c r="D670" t="s">
        <v>30</v>
      </c>
      <c r="E670">
        <v>9</v>
      </c>
      <c r="F670">
        <v>1</v>
      </c>
      <c r="G670" t="s">
        <v>38</v>
      </c>
      <c r="H670">
        <v>3907</v>
      </c>
      <c r="I670" t="s">
        <v>34</v>
      </c>
      <c r="J670">
        <v>1</v>
      </c>
      <c r="K670" t="s">
        <v>35</v>
      </c>
      <c r="L670" t="s">
        <v>27</v>
      </c>
      <c r="M670">
        <v>106860</v>
      </c>
      <c r="N670">
        <v>1</v>
      </c>
      <c r="O670">
        <v>14</v>
      </c>
      <c r="P670">
        <v>1</v>
      </c>
      <c r="Q670">
        <v>3</v>
      </c>
      <c r="R670">
        <v>2</v>
      </c>
      <c r="S670">
        <v>3</v>
      </c>
      <c r="T670">
        <v>0</v>
      </c>
      <c r="U670">
        <v>2</v>
      </c>
      <c r="V670">
        <f>COUNTIF(tbl_HRMaster[EmployeeID],tbl_HRMaster[[#This Row],[EmployeeID]])</f>
        <v>1</v>
      </c>
      <c r="W670">
        <f>IFERROR(INDEX(tbl_EmployeeSurvey[EnvironmentSatisfaction],MATCH(tbl_HRMaster[[#This Row],[EmployeeID]],tbl_EmployeeSurvey[EmployeeID],0)),"Not Found")</f>
        <v>4</v>
      </c>
      <c r="X670">
        <f>IFERROR(INDEX(tbl_EmployeeSurvey[JobSatisfaction],MATCH(tbl_HRMaster[[#This Row],[EmployeeID]],tbl_EmployeeSurvey[EmployeeID],0)),"Not Found")</f>
        <v>3</v>
      </c>
      <c r="Y670" s="5">
        <f>IFERROR(INDEX(tbl_EmployeeSurvey[WorkLifeBalance],MATCH(tbl_HRMaster[[#This Row],[EmployeeID]],tbl_EmployeeSurvey[EmployeeID],0)),"Not Found")</f>
        <v>4</v>
      </c>
      <c r="Z670" s="5">
        <f>IFERROR(VLOOKUP(tbl_HRMaster[[#This Row],[EmployeeID]],tbl_ManagerSurvey[[EmployeeID]:[PerformanceRating]],2,FALSE),"Not Found")</f>
        <v>3</v>
      </c>
      <c r="AA670" s="5">
        <f>IFERROR(VLOOKUP(tbl_HRMaster[[#This Row],[EmployeeID]],tbl_ManagerSurvey[[EmployeeID]:[PerformanceRating]],3,FALSE),"Not Found")</f>
        <v>3</v>
      </c>
      <c r="AB670" s="5" t="str">
        <f>IF(tbl_HRMaster[[#This Row],[Attrition]]="Yes","Left","Active")</f>
        <v>Active</v>
      </c>
      <c r="AC670" s="5" t="str">
        <f>_xlfn.IFS(tbl_HRMaster[[#This Row],[Age]]&lt;25,"Under 25",tbl_HRMaster[[#This Row],[Age]]&lt;35,"25-34",tbl_HRMaster[[#This Row],[Age]]&lt;45,"35-44",tbl_HRMaster[[#This Row],[Age]]&lt;55,"45-54",TRUE,"Above 54")</f>
        <v>25-34</v>
      </c>
      <c r="AD670" s="5" t="str">
        <f>_xlfn.IFS(
tbl_HRMaster[[#This Row],[YearsAtCompany]]&lt;2,"&lt; 2 Years",
tbl_HRMaster[[#This Row],[YearsAtCompany]]&lt;5,"2-4 Years",
tbl_HRMaster[[#This Row],[YearsAtCompany]]&lt;10,"5-9 Years",
TRUE,"10+ Years"
)</f>
        <v>2-4 Years</v>
      </c>
      <c r="AE670" s="5">
        <f>IF(tbl_HRMaster[[#This Row],[Attrition]]="Yes",1,0)</f>
        <v>0</v>
      </c>
    </row>
    <row r="671" spans="1:31" x14ac:dyDescent="0.25">
      <c r="A671">
        <v>29</v>
      </c>
      <c r="B671" t="s">
        <v>21</v>
      </c>
      <c r="C671" t="s">
        <v>29</v>
      </c>
      <c r="D671" t="s">
        <v>30</v>
      </c>
      <c r="E671">
        <v>29</v>
      </c>
      <c r="F671">
        <v>1</v>
      </c>
      <c r="G671" t="s">
        <v>24</v>
      </c>
      <c r="H671">
        <v>440</v>
      </c>
      <c r="I671" t="s">
        <v>34</v>
      </c>
      <c r="J671">
        <v>1</v>
      </c>
      <c r="K671" t="s">
        <v>43</v>
      </c>
      <c r="L671" t="s">
        <v>27</v>
      </c>
      <c r="M671">
        <v>192020</v>
      </c>
      <c r="N671">
        <v>1</v>
      </c>
      <c r="O671">
        <v>12</v>
      </c>
      <c r="P671">
        <v>0</v>
      </c>
      <c r="Q671">
        <v>3</v>
      </c>
      <c r="R671">
        <v>5</v>
      </c>
      <c r="S671">
        <v>3</v>
      </c>
      <c r="T671">
        <v>0</v>
      </c>
      <c r="U671">
        <v>2</v>
      </c>
      <c r="V671">
        <f>COUNTIF(tbl_HRMaster[EmployeeID],tbl_HRMaster[[#This Row],[EmployeeID]])</f>
        <v>1</v>
      </c>
      <c r="W671">
        <f>IFERROR(INDEX(tbl_EmployeeSurvey[EnvironmentSatisfaction],MATCH(tbl_HRMaster[[#This Row],[EmployeeID]],tbl_EmployeeSurvey[EmployeeID],0)),"Not Found")</f>
        <v>3</v>
      </c>
      <c r="X671">
        <f>IFERROR(INDEX(tbl_EmployeeSurvey[JobSatisfaction],MATCH(tbl_HRMaster[[#This Row],[EmployeeID]],tbl_EmployeeSurvey[EmployeeID],0)),"Not Found")</f>
        <v>4</v>
      </c>
      <c r="Y671" s="5">
        <f>IFERROR(INDEX(tbl_EmployeeSurvey[WorkLifeBalance],MATCH(tbl_HRMaster[[#This Row],[EmployeeID]],tbl_EmployeeSurvey[EmployeeID],0)),"Not Found")</f>
        <v>3</v>
      </c>
      <c r="Z671" s="5">
        <f>IFERROR(VLOOKUP(tbl_HRMaster[[#This Row],[EmployeeID]],tbl_ManagerSurvey[[EmployeeID]:[PerformanceRating]],2,FALSE),"Not Found")</f>
        <v>3</v>
      </c>
      <c r="AA671" s="5">
        <f>IFERROR(VLOOKUP(tbl_HRMaster[[#This Row],[EmployeeID]],tbl_ManagerSurvey[[EmployeeID]:[PerformanceRating]],3,FALSE),"Not Found")</f>
        <v>3</v>
      </c>
      <c r="AB671" s="5" t="str">
        <f>IF(tbl_HRMaster[[#This Row],[Attrition]]="Yes","Left","Active")</f>
        <v>Active</v>
      </c>
      <c r="AC671" s="5" t="str">
        <f>_xlfn.IFS(tbl_HRMaster[[#This Row],[Age]]&lt;25,"Under 25",tbl_HRMaster[[#This Row],[Age]]&lt;35,"25-34",tbl_HRMaster[[#This Row],[Age]]&lt;45,"35-44",tbl_HRMaster[[#This Row],[Age]]&lt;55,"45-54",TRUE,"Above 54")</f>
        <v>25-34</v>
      </c>
      <c r="AD671" s="5" t="str">
        <f>_xlfn.IFS(
tbl_HRMaster[[#This Row],[YearsAtCompany]]&lt;2,"&lt; 2 Years",
tbl_HRMaster[[#This Row],[YearsAtCompany]]&lt;5,"2-4 Years",
tbl_HRMaster[[#This Row],[YearsAtCompany]]&lt;10,"5-9 Years",
TRUE,"10+ Years"
)</f>
        <v>2-4 Years</v>
      </c>
      <c r="AE671" s="5">
        <f>IF(tbl_HRMaster[[#This Row],[Attrition]]="Yes",1,0)</f>
        <v>0</v>
      </c>
    </row>
    <row r="672" spans="1:31" x14ac:dyDescent="0.25">
      <c r="A672">
        <v>29</v>
      </c>
      <c r="B672" t="s">
        <v>21</v>
      </c>
      <c r="C672" t="s">
        <v>29</v>
      </c>
      <c r="D672" t="s">
        <v>30</v>
      </c>
      <c r="E672">
        <v>29</v>
      </c>
      <c r="F672">
        <v>1</v>
      </c>
      <c r="G672" t="s">
        <v>24</v>
      </c>
      <c r="H672">
        <v>1910</v>
      </c>
      <c r="I672" t="s">
        <v>34</v>
      </c>
      <c r="J672">
        <v>1</v>
      </c>
      <c r="K672" t="s">
        <v>43</v>
      </c>
      <c r="L672" t="s">
        <v>27</v>
      </c>
      <c r="M672">
        <v>192020</v>
      </c>
      <c r="N672">
        <v>1</v>
      </c>
      <c r="O672">
        <v>12</v>
      </c>
      <c r="P672">
        <v>0</v>
      </c>
      <c r="Q672">
        <v>3</v>
      </c>
      <c r="R672">
        <v>5</v>
      </c>
      <c r="S672">
        <v>3</v>
      </c>
      <c r="T672">
        <v>0</v>
      </c>
      <c r="U672">
        <v>2</v>
      </c>
      <c r="V672">
        <f>COUNTIF(tbl_HRMaster[EmployeeID],tbl_HRMaster[[#This Row],[EmployeeID]])</f>
        <v>1</v>
      </c>
      <c r="W672">
        <f>IFERROR(INDEX(tbl_EmployeeSurvey[EnvironmentSatisfaction],MATCH(tbl_HRMaster[[#This Row],[EmployeeID]],tbl_EmployeeSurvey[EmployeeID],0)),"Not Found")</f>
        <v>3</v>
      </c>
      <c r="X672">
        <f>IFERROR(INDEX(tbl_EmployeeSurvey[JobSatisfaction],MATCH(tbl_HRMaster[[#This Row],[EmployeeID]],tbl_EmployeeSurvey[EmployeeID],0)),"Not Found")</f>
        <v>3</v>
      </c>
      <c r="Y672" s="5">
        <f>IFERROR(INDEX(tbl_EmployeeSurvey[WorkLifeBalance],MATCH(tbl_HRMaster[[#This Row],[EmployeeID]],tbl_EmployeeSurvey[EmployeeID],0)),"Not Found")</f>
        <v>3</v>
      </c>
      <c r="Z672" s="5">
        <f>IFERROR(VLOOKUP(tbl_HRMaster[[#This Row],[EmployeeID]],tbl_ManagerSurvey[[EmployeeID]:[PerformanceRating]],2,FALSE),"Not Found")</f>
        <v>3</v>
      </c>
      <c r="AA672" s="5">
        <f>IFERROR(VLOOKUP(tbl_HRMaster[[#This Row],[EmployeeID]],tbl_ManagerSurvey[[EmployeeID]:[PerformanceRating]],3,FALSE),"Not Found")</f>
        <v>3</v>
      </c>
      <c r="AB672" s="5" t="str">
        <f>IF(tbl_HRMaster[[#This Row],[Attrition]]="Yes","Left","Active")</f>
        <v>Active</v>
      </c>
      <c r="AC672" s="5" t="str">
        <f>_xlfn.IFS(tbl_HRMaster[[#This Row],[Age]]&lt;25,"Under 25",tbl_HRMaster[[#This Row],[Age]]&lt;35,"25-34",tbl_HRMaster[[#This Row],[Age]]&lt;45,"35-44",tbl_HRMaster[[#This Row],[Age]]&lt;55,"45-54",TRUE,"Above 54")</f>
        <v>25-34</v>
      </c>
      <c r="AD672" s="5" t="str">
        <f>_xlfn.IFS(
tbl_HRMaster[[#This Row],[YearsAtCompany]]&lt;2,"&lt; 2 Years",
tbl_HRMaster[[#This Row],[YearsAtCompany]]&lt;5,"2-4 Years",
tbl_HRMaster[[#This Row],[YearsAtCompany]]&lt;10,"5-9 Years",
TRUE,"10+ Years"
)</f>
        <v>2-4 Years</v>
      </c>
      <c r="AE672" s="5">
        <f>IF(tbl_HRMaster[[#This Row],[Attrition]]="Yes",1,0)</f>
        <v>0</v>
      </c>
    </row>
    <row r="673" spans="1:31" x14ac:dyDescent="0.25">
      <c r="A673">
        <v>29</v>
      </c>
      <c r="B673" t="s">
        <v>21</v>
      </c>
      <c r="C673" t="s">
        <v>29</v>
      </c>
      <c r="D673" t="s">
        <v>30</v>
      </c>
      <c r="E673">
        <v>29</v>
      </c>
      <c r="F673">
        <v>1</v>
      </c>
      <c r="G673" t="s">
        <v>24</v>
      </c>
      <c r="H673">
        <v>3380</v>
      </c>
      <c r="I673" t="s">
        <v>34</v>
      </c>
      <c r="J673">
        <v>1</v>
      </c>
      <c r="K673" t="s">
        <v>43</v>
      </c>
      <c r="L673" t="s">
        <v>27</v>
      </c>
      <c r="M673">
        <v>192020</v>
      </c>
      <c r="N673">
        <v>1</v>
      </c>
      <c r="O673">
        <v>12</v>
      </c>
      <c r="P673">
        <v>0</v>
      </c>
      <c r="Q673">
        <v>3</v>
      </c>
      <c r="R673">
        <v>5</v>
      </c>
      <c r="S673">
        <v>3</v>
      </c>
      <c r="T673">
        <v>0</v>
      </c>
      <c r="U673">
        <v>2</v>
      </c>
      <c r="V673">
        <f>COUNTIF(tbl_HRMaster[EmployeeID],tbl_HRMaster[[#This Row],[EmployeeID]])</f>
        <v>1</v>
      </c>
      <c r="W673">
        <f>IFERROR(INDEX(tbl_EmployeeSurvey[EnvironmentSatisfaction],MATCH(tbl_HRMaster[[#This Row],[EmployeeID]],tbl_EmployeeSurvey[EmployeeID],0)),"Not Found")</f>
        <v>3</v>
      </c>
      <c r="X673">
        <f>IFERROR(INDEX(tbl_EmployeeSurvey[JobSatisfaction],MATCH(tbl_HRMaster[[#This Row],[EmployeeID]],tbl_EmployeeSurvey[EmployeeID],0)),"Not Found")</f>
        <v>4</v>
      </c>
      <c r="Y673" s="5">
        <f>IFERROR(INDEX(tbl_EmployeeSurvey[WorkLifeBalance],MATCH(tbl_HRMaster[[#This Row],[EmployeeID]],tbl_EmployeeSurvey[EmployeeID],0)),"Not Found")</f>
        <v>3</v>
      </c>
      <c r="Z673" s="5">
        <f>IFERROR(VLOOKUP(tbl_HRMaster[[#This Row],[EmployeeID]],tbl_ManagerSurvey[[EmployeeID]:[PerformanceRating]],2,FALSE),"Not Found")</f>
        <v>3</v>
      </c>
      <c r="AA673" s="5">
        <f>IFERROR(VLOOKUP(tbl_HRMaster[[#This Row],[EmployeeID]],tbl_ManagerSurvey[[EmployeeID]:[PerformanceRating]],3,FALSE),"Not Found")</f>
        <v>3</v>
      </c>
      <c r="AB673" s="5" t="str">
        <f>IF(tbl_HRMaster[[#This Row],[Attrition]]="Yes","Left","Active")</f>
        <v>Active</v>
      </c>
      <c r="AC673" s="5" t="str">
        <f>_xlfn.IFS(tbl_HRMaster[[#This Row],[Age]]&lt;25,"Under 25",tbl_HRMaster[[#This Row],[Age]]&lt;35,"25-34",tbl_HRMaster[[#This Row],[Age]]&lt;45,"35-44",tbl_HRMaster[[#This Row],[Age]]&lt;55,"45-54",TRUE,"Above 54")</f>
        <v>25-34</v>
      </c>
      <c r="AD673" s="5" t="str">
        <f>_xlfn.IFS(
tbl_HRMaster[[#This Row],[YearsAtCompany]]&lt;2,"&lt; 2 Years",
tbl_HRMaster[[#This Row],[YearsAtCompany]]&lt;5,"2-4 Years",
tbl_HRMaster[[#This Row],[YearsAtCompany]]&lt;10,"5-9 Years",
TRUE,"10+ Years"
)</f>
        <v>2-4 Years</v>
      </c>
      <c r="AE673" s="5">
        <f>IF(tbl_HRMaster[[#This Row],[Attrition]]="Yes",1,0)</f>
        <v>0</v>
      </c>
    </row>
    <row r="674" spans="1:31" x14ac:dyDescent="0.25">
      <c r="A674">
        <v>35</v>
      </c>
      <c r="B674" t="s">
        <v>21</v>
      </c>
      <c r="C674" t="s">
        <v>22</v>
      </c>
      <c r="D674" t="s">
        <v>23</v>
      </c>
      <c r="E674">
        <v>2</v>
      </c>
      <c r="F674">
        <v>1</v>
      </c>
      <c r="G674" t="s">
        <v>46</v>
      </c>
      <c r="H674">
        <v>1088</v>
      </c>
      <c r="I674" t="s">
        <v>34</v>
      </c>
      <c r="J674">
        <v>2</v>
      </c>
      <c r="K674" t="s">
        <v>40</v>
      </c>
      <c r="L674" t="s">
        <v>27</v>
      </c>
      <c r="M674">
        <v>18590</v>
      </c>
      <c r="N674">
        <v>0</v>
      </c>
      <c r="O674">
        <v>25</v>
      </c>
      <c r="P674">
        <v>1</v>
      </c>
      <c r="Q674">
        <v>4</v>
      </c>
      <c r="R674">
        <v>2</v>
      </c>
      <c r="S674">
        <v>3</v>
      </c>
      <c r="T674">
        <v>0</v>
      </c>
      <c r="U674">
        <v>2</v>
      </c>
      <c r="V674">
        <f>COUNTIF(tbl_HRMaster[EmployeeID],tbl_HRMaster[[#This Row],[EmployeeID]])</f>
        <v>1</v>
      </c>
      <c r="W674">
        <f>IFERROR(INDEX(tbl_EmployeeSurvey[EnvironmentSatisfaction],MATCH(tbl_HRMaster[[#This Row],[EmployeeID]],tbl_EmployeeSurvey[EmployeeID],0)),"Not Found")</f>
        <v>4</v>
      </c>
      <c r="X674">
        <f>IFERROR(INDEX(tbl_EmployeeSurvey[JobSatisfaction],MATCH(tbl_HRMaster[[#This Row],[EmployeeID]],tbl_EmployeeSurvey[EmployeeID],0)),"Not Found")</f>
        <v>2</v>
      </c>
      <c r="Y674" s="5">
        <f>IFERROR(INDEX(tbl_EmployeeSurvey[WorkLifeBalance],MATCH(tbl_HRMaster[[#This Row],[EmployeeID]],tbl_EmployeeSurvey[EmployeeID],0)),"Not Found")</f>
        <v>3</v>
      </c>
      <c r="Z674" s="5">
        <f>IFERROR(VLOOKUP(tbl_HRMaster[[#This Row],[EmployeeID]],tbl_ManagerSurvey[[EmployeeID]:[PerformanceRating]],2,FALSE),"Not Found")</f>
        <v>2</v>
      </c>
      <c r="AA674" s="5">
        <f>IFERROR(VLOOKUP(tbl_HRMaster[[#This Row],[EmployeeID]],tbl_ManagerSurvey[[EmployeeID]:[PerformanceRating]],3,FALSE),"Not Found")</f>
        <v>4</v>
      </c>
      <c r="AB674" s="5" t="str">
        <f>IF(tbl_HRMaster[[#This Row],[Attrition]]="Yes","Left","Active")</f>
        <v>Active</v>
      </c>
      <c r="AC674" s="5" t="str">
        <f>_xlfn.IFS(tbl_HRMaster[[#This Row],[Age]]&lt;25,"Under 25",tbl_HRMaster[[#This Row],[Age]]&lt;35,"25-34",tbl_HRMaster[[#This Row],[Age]]&lt;45,"35-44",tbl_HRMaster[[#This Row],[Age]]&lt;55,"45-54",TRUE,"Above 54")</f>
        <v>35-44</v>
      </c>
      <c r="AD674" s="5" t="str">
        <f>_xlfn.IFS(
tbl_HRMaster[[#This Row],[YearsAtCompany]]&lt;2,"&lt; 2 Years",
tbl_HRMaster[[#This Row],[YearsAtCompany]]&lt;5,"2-4 Years",
tbl_HRMaster[[#This Row],[YearsAtCompany]]&lt;10,"5-9 Years",
TRUE,"10+ Years"
)</f>
        <v>2-4 Years</v>
      </c>
      <c r="AE674" s="5">
        <f>IF(tbl_HRMaster[[#This Row],[Attrition]]="Yes",1,0)</f>
        <v>0</v>
      </c>
    </row>
    <row r="675" spans="1:31" x14ac:dyDescent="0.25">
      <c r="A675">
        <v>35</v>
      </c>
      <c r="B675" t="s">
        <v>21</v>
      </c>
      <c r="C675" t="s">
        <v>22</v>
      </c>
      <c r="D675" t="s">
        <v>23</v>
      </c>
      <c r="E675">
        <v>2</v>
      </c>
      <c r="F675">
        <v>1</v>
      </c>
      <c r="G675" t="s">
        <v>46</v>
      </c>
      <c r="H675">
        <v>2558</v>
      </c>
      <c r="I675" t="s">
        <v>34</v>
      </c>
      <c r="J675">
        <v>2</v>
      </c>
      <c r="K675" t="s">
        <v>40</v>
      </c>
      <c r="L675" t="s">
        <v>27</v>
      </c>
      <c r="M675">
        <v>18590</v>
      </c>
      <c r="N675">
        <v>0</v>
      </c>
      <c r="O675">
        <v>25</v>
      </c>
      <c r="P675">
        <v>1</v>
      </c>
      <c r="Q675">
        <v>4</v>
      </c>
      <c r="R675">
        <v>2</v>
      </c>
      <c r="S675">
        <v>3</v>
      </c>
      <c r="T675">
        <v>0</v>
      </c>
      <c r="U675">
        <v>2</v>
      </c>
      <c r="V675">
        <f>COUNTIF(tbl_HRMaster[EmployeeID],tbl_HRMaster[[#This Row],[EmployeeID]])</f>
        <v>1</v>
      </c>
      <c r="W675">
        <f>IFERROR(INDEX(tbl_EmployeeSurvey[EnvironmentSatisfaction],MATCH(tbl_HRMaster[[#This Row],[EmployeeID]],tbl_EmployeeSurvey[EmployeeID],0)),"Not Found")</f>
        <v>4</v>
      </c>
      <c r="X675">
        <f>IFERROR(INDEX(tbl_EmployeeSurvey[JobSatisfaction],MATCH(tbl_HRMaster[[#This Row],[EmployeeID]],tbl_EmployeeSurvey[EmployeeID],0)),"Not Found")</f>
        <v>2</v>
      </c>
      <c r="Y675" s="5">
        <f>IFERROR(INDEX(tbl_EmployeeSurvey[WorkLifeBalance],MATCH(tbl_HRMaster[[#This Row],[EmployeeID]],tbl_EmployeeSurvey[EmployeeID],0)),"Not Found")</f>
        <v>3</v>
      </c>
      <c r="Z675" s="5">
        <f>IFERROR(VLOOKUP(tbl_HRMaster[[#This Row],[EmployeeID]],tbl_ManagerSurvey[[EmployeeID]:[PerformanceRating]],2,FALSE),"Not Found")</f>
        <v>2</v>
      </c>
      <c r="AA675" s="5">
        <f>IFERROR(VLOOKUP(tbl_HRMaster[[#This Row],[EmployeeID]],tbl_ManagerSurvey[[EmployeeID]:[PerformanceRating]],3,FALSE),"Not Found")</f>
        <v>4</v>
      </c>
      <c r="AB675" s="5" t="str">
        <f>IF(tbl_HRMaster[[#This Row],[Attrition]]="Yes","Left","Active")</f>
        <v>Active</v>
      </c>
      <c r="AC675" s="5" t="str">
        <f>_xlfn.IFS(tbl_HRMaster[[#This Row],[Age]]&lt;25,"Under 25",tbl_HRMaster[[#This Row],[Age]]&lt;35,"25-34",tbl_HRMaster[[#This Row],[Age]]&lt;45,"35-44",tbl_HRMaster[[#This Row],[Age]]&lt;55,"45-54",TRUE,"Above 54")</f>
        <v>35-44</v>
      </c>
      <c r="AD675" s="5" t="str">
        <f>_xlfn.IFS(
tbl_HRMaster[[#This Row],[YearsAtCompany]]&lt;2,"&lt; 2 Years",
tbl_HRMaster[[#This Row],[YearsAtCompany]]&lt;5,"2-4 Years",
tbl_HRMaster[[#This Row],[YearsAtCompany]]&lt;10,"5-9 Years",
TRUE,"10+ Years"
)</f>
        <v>2-4 Years</v>
      </c>
      <c r="AE675" s="5">
        <f>IF(tbl_HRMaster[[#This Row],[Attrition]]="Yes",1,0)</f>
        <v>0</v>
      </c>
    </row>
    <row r="676" spans="1:31" x14ac:dyDescent="0.25">
      <c r="A676">
        <v>35</v>
      </c>
      <c r="B676" t="s">
        <v>21</v>
      </c>
      <c r="C676" t="s">
        <v>22</v>
      </c>
      <c r="D676" t="s">
        <v>23</v>
      </c>
      <c r="E676">
        <v>2</v>
      </c>
      <c r="F676">
        <v>1</v>
      </c>
      <c r="G676" t="s">
        <v>46</v>
      </c>
      <c r="H676">
        <v>4028</v>
      </c>
      <c r="I676" t="s">
        <v>34</v>
      </c>
      <c r="J676">
        <v>2</v>
      </c>
      <c r="K676" t="s">
        <v>40</v>
      </c>
      <c r="L676" t="s">
        <v>27</v>
      </c>
      <c r="M676">
        <v>18590</v>
      </c>
      <c r="N676">
        <v>0</v>
      </c>
      <c r="O676">
        <v>25</v>
      </c>
      <c r="P676">
        <v>1</v>
      </c>
      <c r="Q676">
        <v>4</v>
      </c>
      <c r="R676">
        <v>2</v>
      </c>
      <c r="S676">
        <v>3</v>
      </c>
      <c r="T676">
        <v>0</v>
      </c>
      <c r="U676">
        <v>2</v>
      </c>
      <c r="V676">
        <f>COUNTIF(tbl_HRMaster[EmployeeID],tbl_HRMaster[[#This Row],[EmployeeID]])</f>
        <v>1</v>
      </c>
      <c r="W676">
        <f>IFERROR(INDEX(tbl_EmployeeSurvey[EnvironmentSatisfaction],MATCH(tbl_HRMaster[[#This Row],[EmployeeID]],tbl_EmployeeSurvey[EmployeeID],0)),"Not Found")</f>
        <v>4</v>
      </c>
      <c r="X676">
        <f>IFERROR(INDEX(tbl_EmployeeSurvey[JobSatisfaction],MATCH(tbl_HRMaster[[#This Row],[EmployeeID]],tbl_EmployeeSurvey[EmployeeID],0)),"Not Found")</f>
        <v>2</v>
      </c>
      <c r="Y676" s="5">
        <f>IFERROR(INDEX(tbl_EmployeeSurvey[WorkLifeBalance],MATCH(tbl_HRMaster[[#This Row],[EmployeeID]],tbl_EmployeeSurvey[EmployeeID],0)),"Not Found")</f>
        <v>3</v>
      </c>
      <c r="Z676" s="5">
        <f>IFERROR(VLOOKUP(tbl_HRMaster[[#This Row],[EmployeeID]],tbl_ManagerSurvey[[EmployeeID]:[PerformanceRating]],2,FALSE),"Not Found")</f>
        <v>2</v>
      </c>
      <c r="AA676" s="5">
        <f>IFERROR(VLOOKUP(tbl_HRMaster[[#This Row],[EmployeeID]],tbl_ManagerSurvey[[EmployeeID]:[PerformanceRating]],3,FALSE),"Not Found")</f>
        <v>4</v>
      </c>
      <c r="AB676" s="5" t="str">
        <f>IF(tbl_HRMaster[[#This Row],[Attrition]]="Yes","Left","Active")</f>
        <v>Active</v>
      </c>
      <c r="AC676" s="5" t="str">
        <f>_xlfn.IFS(tbl_HRMaster[[#This Row],[Age]]&lt;25,"Under 25",tbl_HRMaster[[#This Row],[Age]]&lt;35,"25-34",tbl_HRMaster[[#This Row],[Age]]&lt;45,"35-44",tbl_HRMaster[[#This Row],[Age]]&lt;55,"45-54",TRUE,"Above 54")</f>
        <v>35-44</v>
      </c>
      <c r="AD676" s="5" t="str">
        <f>_xlfn.IFS(
tbl_HRMaster[[#This Row],[YearsAtCompany]]&lt;2,"&lt; 2 Years",
tbl_HRMaster[[#This Row],[YearsAtCompany]]&lt;5,"2-4 Years",
tbl_HRMaster[[#This Row],[YearsAtCompany]]&lt;10,"5-9 Years",
TRUE,"10+ Years"
)</f>
        <v>2-4 Years</v>
      </c>
      <c r="AE676" s="5">
        <f>IF(tbl_HRMaster[[#This Row],[Attrition]]="Yes",1,0)</f>
        <v>0</v>
      </c>
    </row>
    <row r="677" spans="1:31" x14ac:dyDescent="0.25">
      <c r="A677">
        <v>34</v>
      </c>
      <c r="B677" t="s">
        <v>21</v>
      </c>
      <c r="C677" t="s">
        <v>22</v>
      </c>
      <c r="D677" t="s">
        <v>23</v>
      </c>
      <c r="E677">
        <v>2</v>
      </c>
      <c r="F677">
        <v>5</v>
      </c>
      <c r="G677" t="s">
        <v>24</v>
      </c>
      <c r="H677">
        <v>356</v>
      </c>
      <c r="I677" t="s">
        <v>34</v>
      </c>
      <c r="J677">
        <v>4</v>
      </c>
      <c r="K677" t="s">
        <v>31</v>
      </c>
      <c r="L677" t="s">
        <v>27</v>
      </c>
      <c r="M677">
        <v>23230</v>
      </c>
      <c r="N677">
        <v>0</v>
      </c>
      <c r="O677">
        <v>17</v>
      </c>
      <c r="P677">
        <v>0</v>
      </c>
      <c r="Q677">
        <v>4</v>
      </c>
      <c r="R677">
        <v>2</v>
      </c>
      <c r="S677">
        <v>3</v>
      </c>
      <c r="T677">
        <v>0</v>
      </c>
      <c r="U677">
        <v>2</v>
      </c>
      <c r="V677">
        <f>COUNTIF(tbl_HRMaster[EmployeeID],tbl_HRMaster[[#This Row],[EmployeeID]])</f>
        <v>1</v>
      </c>
      <c r="W677">
        <f>IFERROR(INDEX(tbl_EmployeeSurvey[EnvironmentSatisfaction],MATCH(tbl_HRMaster[[#This Row],[EmployeeID]],tbl_EmployeeSurvey[EmployeeID],0)),"Not Found")</f>
        <v>3</v>
      </c>
      <c r="X677">
        <f>IFERROR(INDEX(tbl_EmployeeSurvey[JobSatisfaction],MATCH(tbl_HRMaster[[#This Row],[EmployeeID]],tbl_EmployeeSurvey[EmployeeID],0)),"Not Found")</f>
        <v>4</v>
      </c>
      <c r="Y677" s="5">
        <f>IFERROR(INDEX(tbl_EmployeeSurvey[WorkLifeBalance],MATCH(tbl_HRMaster[[#This Row],[EmployeeID]],tbl_EmployeeSurvey[EmployeeID],0)),"Not Found")</f>
        <v>1</v>
      </c>
      <c r="Z677" s="5">
        <f>IFERROR(VLOOKUP(tbl_HRMaster[[#This Row],[EmployeeID]],tbl_ManagerSurvey[[EmployeeID]:[PerformanceRating]],2,FALSE),"Not Found")</f>
        <v>3</v>
      </c>
      <c r="AA677" s="5">
        <f>IFERROR(VLOOKUP(tbl_HRMaster[[#This Row],[EmployeeID]],tbl_ManagerSurvey[[EmployeeID]:[PerformanceRating]],3,FALSE),"Not Found")</f>
        <v>3</v>
      </c>
      <c r="AB677" s="5" t="str">
        <f>IF(tbl_HRMaster[[#This Row],[Attrition]]="Yes","Left","Active")</f>
        <v>Active</v>
      </c>
      <c r="AC677" s="5" t="str">
        <f>_xlfn.IFS(tbl_HRMaster[[#This Row],[Age]]&lt;25,"Under 25",tbl_HRMaster[[#This Row],[Age]]&lt;35,"25-34",tbl_HRMaster[[#This Row],[Age]]&lt;45,"35-44",tbl_HRMaster[[#This Row],[Age]]&lt;55,"45-54",TRUE,"Above 54")</f>
        <v>25-34</v>
      </c>
      <c r="AD677" s="5" t="str">
        <f>_xlfn.IFS(
tbl_HRMaster[[#This Row],[YearsAtCompany]]&lt;2,"&lt; 2 Years",
tbl_HRMaster[[#This Row],[YearsAtCompany]]&lt;5,"2-4 Years",
tbl_HRMaster[[#This Row],[YearsAtCompany]]&lt;10,"5-9 Years",
TRUE,"10+ Years"
)</f>
        <v>2-4 Years</v>
      </c>
      <c r="AE677" s="5">
        <f>IF(tbl_HRMaster[[#This Row],[Attrition]]="Yes",1,0)</f>
        <v>0</v>
      </c>
    </row>
    <row r="678" spans="1:31" x14ac:dyDescent="0.25">
      <c r="A678">
        <v>34</v>
      </c>
      <c r="B678" t="s">
        <v>21</v>
      </c>
      <c r="C678" t="s">
        <v>22</v>
      </c>
      <c r="D678" t="s">
        <v>23</v>
      </c>
      <c r="E678">
        <v>2</v>
      </c>
      <c r="F678">
        <v>5</v>
      </c>
      <c r="G678" t="s">
        <v>24</v>
      </c>
      <c r="H678">
        <v>1826</v>
      </c>
      <c r="I678" t="s">
        <v>34</v>
      </c>
      <c r="J678">
        <v>4</v>
      </c>
      <c r="K678" t="s">
        <v>31</v>
      </c>
      <c r="L678" t="s">
        <v>27</v>
      </c>
      <c r="M678">
        <v>23230</v>
      </c>
      <c r="N678">
        <v>0</v>
      </c>
      <c r="O678">
        <v>17</v>
      </c>
      <c r="P678">
        <v>0</v>
      </c>
      <c r="Q678">
        <v>4</v>
      </c>
      <c r="R678">
        <v>2</v>
      </c>
      <c r="S678">
        <v>3</v>
      </c>
      <c r="T678">
        <v>0</v>
      </c>
      <c r="U678">
        <v>2</v>
      </c>
      <c r="V678">
        <f>COUNTIF(tbl_HRMaster[EmployeeID],tbl_HRMaster[[#This Row],[EmployeeID]])</f>
        <v>1</v>
      </c>
      <c r="W678">
        <f>IFERROR(INDEX(tbl_EmployeeSurvey[EnvironmentSatisfaction],MATCH(tbl_HRMaster[[#This Row],[EmployeeID]],tbl_EmployeeSurvey[EmployeeID],0)),"Not Found")</f>
        <v>3</v>
      </c>
      <c r="X678">
        <f>IFERROR(INDEX(tbl_EmployeeSurvey[JobSatisfaction],MATCH(tbl_HRMaster[[#This Row],[EmployeeID]],tbl_EmployeeSurvey[EmployeeID],0)),"Not Found")</f>
        <v>4</v>
      </c>
      <c r="Y678" s="5">
        <f>IFERROR(INDEX(tbl_EmployeeSurvey[WorkLifeBalance],MATCH(tbl_HRMaster[[#This Row],[EmployeeID]],tbl_EmployeeSurvey[EmployeeID],0)),"Not Found")</f>
        <v>1</v>
      </c>
      <c r="Z678" s="5">
        <f>IFERROR(VLOOKUP(tbl_HRMaster[[#This Row],[EmployeeID]],tbl_ManagerSurvey[[EmployeeID]:[PerformanceRating]],2,FALSE),"Not Found")</f>
        <v>3</v>
      </c>
      <c r="AA678" s="5">
        <f>IFERROR(VLOOKUP(tbl_HRMaster[[#This Row],[EmployeeID]],tbl_ManagerSurvey[[EmployeeID]:[PerformanceRating]],3,FALSE),"Not Found")</f>
        <v>3</v>
      </c>
      <c r="AB678" s="5" t="str">
        <f>IF(tbl_HRMaster[[#This Row],[Attrition]]="Yes","Left","Active")</f>
        <v>Active</v>
      </c>
      <c r="AC678" s="5" t="str">
        <f>_xlfn.IFS(tbl_HRMaster[[#This Row],[Age]]&lt;25,"Under 25",tbl_HRMaster[[#This Row],[Age]]&lt;35,"25-34",tbl_HRMaster[[#This Row],[Age]]&lt;45,"35-44",tbl_HRMaster[[#This Row],[Age]]&lt;55,"45-54",TRUE,"Above 54")</f>
        <v>25-34</v>
      </c>
      <c r="AD678" s="5" t="str">
        <f>_xlfn.IFS(
tbl_HRMaster[[#This Row],[YearsAtCompany]]&lt;2,"&lt; 2 Years",
tbl_HRMaster[[#This Row],[YearsAtCompany]]&lt;5,"2-4 Years",
tbl_HRMaster[[#This Row],[YearsAtCompany]]&lt;10,"5-9 Years",
TRUE,"10+ Years"
)</f>
        <v>2-4 Years</v>
      </c>
      <c r="AE678" s="5">
        <f>IF(tbl_HRMaster[[#This Row],[Attrition]]="Yes",1,0)</f>
        <v>0</v>
      </c>
    </row>
    <row r="679" spans="1:31" x14ac:dyDescent="0.25">
      <c r="A679">
        <v>34</v>
      </c>
      <c r="B679" t="s">
        <v>21</v>
      </c>
      <c r="C679" t="s">
        <v>22</v>
      </c>
      <c r="D679" t="s">
        <v>23</v>
      </c>
      <c r="E679">
        <v>2</v>
      </c>
      <c r="F679">
        <v>5</v>
      </c>
      <c r="G679" t="s">
        <v>24</v>
      </c>
      <c r="H679">
        <v>3296</v>
      </c>
      <c r="I679" t="s">
        <v>34</v>
      </c>
      <c r="J679">
        <v>4</v>
      </c>
      <c r="K679" t="s">
        <v>31</v>
      </c>
      <c r="L679" t="s">
        <v>27</v>
      </c>
      <c r="M679">
        <v>23230</v>
      </c>
      <c r="N679">
        <v>0</v>
      </c>
      <c r="O679">
        <v>17</v>
      </c>
      <c r="P679">
        <v>0</v>
      </c>
      <c r="Q679">
        <v>4</v>
      </c>
      <c r="R679">
        <v>2</v>
      </c>
      <c r="S679">
        <v>3</v>
      </c>
      <c r="T679">
        <v>0</v>
      </c>
      <c r="U679">
        <v>2</v>
      </c>
      <c r="V679">
        <f>COUNTIF(tbl_HRMaster[EmployeeID],tbl_HRMaster[[#This Row],[EmployeeID]])</f>
        <v>1</v>
      </c>
      <c r="W679">
        <f>IFERROR(INDEX(tbl_EmployeeSurvey[EnvironmentSatisfaction],MATCH(tbl_HRMaster[[#This Row],[EmployeeID]],tbl_EmployeeSurvey[EmployeeID],0)),"Not Found")</f>
        <v>3</v>
      </c>
      <c r="X679">
        <f>IFERROR(INDEX(tbl_EmployeeSurvey[JobSatisfaction],MATCH(tbl_HRMaster[[#This Row],[EmployeeID]],tbl_EmployeeSurvey[EmployeeID],0)),"Not Found")</f>
        <v>3</v>
      </c>
      <c r="Y679" s="5">
        <f>IFERROR(INDEX(tbl_EmployeeSurvey[WorkLifeBalance],MATCH(tbl_HRMaster[[#This Row],[EmployeeID]],tbl_EmployeeSurvey[EmployeeID],0)),"Not Found")</f>
        <v>1</v>
      </c>
      <c r="Z679" s="5">
        <f>IFERROR(VLOOKUP(tbl_HRMaster[[#This Row],[EmployeeID]],tbl_ManagerSurvey[[EmployeeID]:[PerformanceRating]],2,FALSE),"Not Found")</f>
        <v>3</v>
      </c>
      <c r="AA679" s="5">
        <f>IFERROR(VLOOKUP(tbl_HRMaster[[#This Row],[EmployeeID]],tbl_ManagerSurvey[[EmployeeID]:[PerformanceRating]],3,FALSE),"Not Found")</f>
        <v>3</v>
      </c>
      <c r="AB679" s="5" t="str">
        <f>IF(tbl_HRMaster[[#This Row],[Attrition]]="Yes","Left","Active")</f>
        <v>Active</v>
      </c>
      <c r="AC679" s="5" t="str">
        <f>_xlfn.IFS(tbl_HRMaster[[#This Row],[Age]]&lt;25,"Under 25",tbl_HRMaster[[#This Row],[Age]]&lt;35,"25-34",tbl_HRMaster[[#This Row],[Age]]&lt;45,"35-44",tbl_HRMaster[[#This Row],[Age]]&lt;55,"45-54",TRUE,"Above 54")</f>
        <v>25-34</v>
      </c>
      <c r="AD679" s="5" t="str">
        <f>_xlfn.IFS(
tbl_HRMaster[[#This Row],[YearsAtCompany]]&lt;2,"&lt; 2 Years",
tbl_HRMaster[[#This Row],[YearsAtCompany]]&lt;5,"2-4 Years",
tbl_HRMaster[[#This Row],[YearsAtCompany]]&lt;10,"5-9 Years",
TRUE,"10+ Years"
)</f>
        <v>2-4 Years</v>
      </c>
      <c r="AE679" s="5">
        <f>IF(tbl_HRMaster[[#This Row],[Attrition]]="Yes",1,0)</f>
        <v>0</v>
      </c>
    </row>
    <row r="680" spans="1:31" x14ac:dyDescent="0.25">
      <c r="A680">
        <v>33</v>
      </c>
      <c r="B680" t="s">
        <v>21</v>
      </c>
      <c r="C680" t="s">
        <v>22</v>
      </c>
      <c r="D680" t="s">
        <v>30</v>
      </c>
      <c r="E680">
        <v>2</v>
      </c>
      <c r="F680">
        <v>2</v>
      </c>
      <c r="G680" t="s">
        <v>38</v>
      </c>
      <c r="H680">
        <v>1389</v>
      </c>
      <c r="I680" t="s">
        <v>34</v>
      </c>
      <c r="J680">
        <v>1</v>
      </c>
      <c r="K680" t="s">
        <v>35</v>
      </c>
      <c r="L680" t="s">
        <v>32</v>
      </c>
      <c r="M680">
        <v>24400</v>
      </c>
      <c r="N680">
        <v>0</v>
      </c>
      <c r="O680">
        <v>18</v>
      </c>
      <c r="P680">
        <v>3</v>
      </c>
      <c r="Q680">
        <v>4</v>
      </c>
      <c r="R680">
        <v>4</v>
      </c>
      <c r="S680">
        <v>3</v>
      </c>
      <c r="T680">
        <v>0</v>
      </c>
      <c r="U680">
        <v>2</v>
      </c>
      <c r="V680">
        <f>COUNTIF(tbl_HRMaster[EmployeeID],tbl_HRMaster[[#This Row],[EmployeeID]])</f>
        <v>1</v>
      </c>
      <c r="W680">
        <f>IFERROR(INDEX(tbl_EmployeeSurvey[EnvironmentSatisfaction],MATCH(tbl_HRMaster[[#This Row],[EmployeeID]],tbl_EmployeeSurvey[EmployeeID],0)),"Not Found")</f>
        <v>3</v>
      </c>
      <c r="X680">
        <f>IFERROR(INDEX(tbl_EmployeeSurvey[JobSatisfaction],MATCH(tbl_HRMaster[[#This Row],[EmployeeID]],tbl_EmployeeSurvey[EmployeeID],0)),"Not Found")</f>
        <v>4</v>
      </c>
      <c r="Y680" s="5">
        <f>IFERROR(INDEX(tbl_EmployeeSurvey[WorkLifeBalance],MATCH(tbl_HRMaster[[#This Row],[EmployeeID]],tbl_EmployeeSurvey[EmployeeID],0)),"Not Found")</f>
        <v>4</v>
      </c>
      <c r="Z680" s="5">
        <f>IFERROR(VLOOKUP(tbl_HRMaster[[#This Row],[EmployeeID]],tbl_ManagerSurvey[[EmployeeID]:[PerformanceRating]],2,FALSE),"Not Found")</f>
        <v>3</v>
      </c>
      <c r="AA680" s="5">
        <f>IFERROR(VLOOKUP(tbl_HRMaster[[#This Row],[EmployeeID]],tbl_ManagerSurvey[[EmployeeID]:[PerformanceRating]],3,FALSE),"Not Found")</f>
        <v>3</v>
      </c>
      <c r="AB680" s="5" t="str">
        <f>IF(tbl_HRMaster[[#This Row],[Attrition]]="Yes","Left","Active")</f>
        <v>Active</v>
      </c>
      <c r="AC680" s="5" t="str">
        <f>_xlfn.IFS(tbl_HRMaster[[#This Row],[Age]]&lt;25,"Under 25",tbl_HRMaster[[#This Row],[Age]]&lt;35,"25-34",tbl_HRMaster[[#This Row],[Age]]&lt;45,"35-44",tbl_HRMaster[[#This Row],[Age]]&lt;55,"45-54",TRUE,"Above 54")</f>
        <v>25-34</v>
      </c>
      <c r="AD680" s="5" t="str">
        <f>_xlfn.IFS(
tbl_HRMaster[[#This Row],[YearsAtCompany]]&lt;2,"&lt; 2 Years",
tbl_HRMaster[[#This Row],[YearsAtCompany]]&lt;5,"2-4 Years",
tbl_HRMaster[[#This Row],[YearsAtCompany]]&lt;10,"5-9 Years",
TRUE,"10+ Years"
)</f>
        <v>2-4 Years</v>
      </c>
      <c r="AE680" s="5">
        <f>IF(tbl_HRMaster[[#This Row],[Attrition]]="Yes",1,0)</f>
        <v>0</v>
      </c>
    </row>
    <row r="681" spans="1:31" x14ac:dyDescent="0.25">
      <c r="A681">
        <v>33</v>
      </c>
      <c r="B681" t="s">
        <v>21</v>
      </c>
      <c r="C681" t="s">
        <v>22</v>
      </c>
      <c r="D681" t="s">
        <v>30</v>
      </c>
      <c r="E681">
        <v>2</v>
      </c>
      <c r="F681">
        <v>2</v>
      </c>
      <c r="G681" t="s">
        <v>38</v>
      </c>
      <c r="H681">
        <v>2859</v>
      </c>
      <c r="I681" t="s">
        <v>34</v>
      </c>
      <c r="J681">
        <v>1</v>
      </c>
      <c r="K681" t="s">
        <v>35</v>
      </c>
      <c r="L681" t="s">
        <v>32</v>
      </c>
      <c r="M681">
        <v>24400</v>
      </c>
      <c r="N681">
        <v>0</v>
      </c>
      <c r="O681">
        <v>18</v>
      </c>
      <c r="P681">
        <v>3</v>
      </c>
      <c r="Q681">
        <v>4</v>
      </c>
      <c r="R681">
        <v>4</v>
      </c>
      <c r="S681">
        <v>3</v>
      </c>
      <c r="T681">
        <v>0</v>
      </c>
      <c r="U681">
        <v>2</v>
      </c>
      <c r="V681">
        <f>COUNTIF(tbl_HRMaster[EmployeeID],tbl_HRMaster[[#This Row],[EmployeeID]])</f>
        <v>1</v>
      </c>
      <c r="W681">
        <f>IFERROR(INDEX(tbl_EmployeeSurvey[EnvironmentSatisfaction],MATCH(tbl_HRMaster[[#This Row],[EmployeeID]],tbl_EmployeeSurvey[EmployeeID],0)),"Not Found")</f>
        <v>3</v>
      </c>
      <c r="X681">
        <f>IFERROR(INDEX(tbl_EmployeeSurvey[JobSatisfaction],MATCH(tbl_HRMaster[[#This Row],[EmployeeID]],tbl_EmployeeSurvey[EmployeeID],0)),"Not Found")</f>
        <v>4</v>
      </c>
      <c r="Y681" s="5">
        <f>IFERROR(INDEX(tbl_EmployeeSurvey[WorkLifeBalance],MATCH(tbl_HRMaster[[#This Row],[EmployeeID]],tbl_EmployeeSurvey[EmployeeID],0)),"Not Found")</f>
        <v>4</v>
      </c>
      <c r="Z681" s="5">
        <f>IFERROR(VLOOKUP(tbl_HRMaster[[#This Row],[EmployeeID]],tbl_ManagerSurvey[[EmployeeID]:[PerformanceRating]],2,FALSE),"Not Found")</f>
        <v>3</v>
      </c>
      <c r="AA681" s="5">
        <f>IFERROR(VLOOKUP(tbl_HRMaster[[#This Row],[EmployeeID]],tbl_ManagerSurvey[[EmployeeID]:[PerformanceRating]],3,FALSE),"Not Found")</f>
        <v>3</v>
      </c>
      <c r="AB681" s="5" t="str">
        <f>IF(tbl_HRMaster[[#This Row],[Attrition]]="Yes","Left","Active")</f>
        <v>Active</v>
      </c>
      <c r="AC681" s="5" t="str">
        <f>_xlfn.IFS(tbl_HRMaster[[#This Row],[Age]]&lt;25,"Under 25",tbl_HRMaster[[#This Row],[Age]]&lt;35,"25-34",tbl_HRMaster[[#This Row],[Age]]&lt;45,"35-44",tbl_HRMaster[[#This Row],[Age]]&lt;55,"45-54",TRUE,"Above 54")</f>
        <v>25-34</v>
      </c>
      <c r="AD681" s="5" t="str">
        <f>_xlfn.IFS(
tbl_HRMaster[[#This Row],[YearsAtCompany]]&lt;2,"&lt; 2 Years",
tbl_HRMaster[[#This Row],[YearsAtCompany]]&lt;5,"2-4 Years",
tbl_HRMaster[[#This Row],[YearsAtCompany]]&lt;10,"5-9 Years",
TRUE,"10+ Years"
)</f>
        <v>2-4 Years</v>
      </c>
      <c r="AE681" s="5">
        <f>IF(tbl_HRMaster[[#This Row],[Attrition]]="Yes",1,0)</f>
        <v>0</v>
      </c>
    </row>
    <row r="682" spans="1:31" x14ac:dyDescent="0.25">
      <c r="A682">
        <v>33</v>
      </c>
      <c r="B682" t="s">
        <v>21</v>
      </c>
      <c r="C682" t="s">
        <v>22</v>
      </c>
      <c r="D682" t="s">
        <v>30</v>
      </c>
      <c r="E682">
        <v>2</v>
      </c>
      <c r="F682">
        <v>2</v>
      </c>
      <c r="G682" t="s">
        <v>38</v>
      </c>
      <c r="H682">
        <v>4329</v>
      </c>
      <c r="I682" t="s">
        <v>34</v>
      </c>
      <c r="J682">
        <v>1</v>
      </c>
      <c r="K682" t="s">
        <v>35</v>
      </c>
      <c r="L682" t="s">
        <v>32</v>
      </c>
      <c r="M682">
        <v>24400</v>
      </c>
      <c r="N682">
        <v>0</v>
      </c>
      <c r="O682">
        <v>18</v>
      </c>
      <c r="P682">
        <v>3</v>
      </c>
      <c r="Q682">
        <v>4</v>
      </c>
      <c r="R682">
        <v>4</v>
      </c>
      <c r="S682">
        <v>3</v>
      </c>
      <c r="T682">
        <v>0</v>
      </c>
      <c r="U682">
        <v>2</v>
      </c>
      <c r="V682">
        <f>COUNTIF(tbl_HRMaster[EmployeeID],tbl_HRMaster[[#This Row],[EmployeeID]])</f>
        <v>1</v>
      </c>
      <c r="W682">
        <f>IFERROR(INDEX(tbl_EmployeeSurvey[EnvironmentSatisfaction],MATCH(tbl_HRMaster[[#This Row],[EmployeeID]],tbl_EmployeeSurvey[EmployeeID],0)),"Not Found")</f>
        <v>3</v>
      </c>
      <c r="X682">
        <f>IFERROR(INDEX(tbl_EmployeeSurvey[JobSatisfaction],MATCH(tbl_HRMaster[[#This Row],[EmployeeID]],tbl_EmployeeSurvey[EmployeeID],0)),"Not Found")</f>
        <v>4</v>
      </c>
      <c r="Y682" s="5">
        <f>IFERROR(INDEX(tbl_EmployeeSurvey[WorkLifeBalance],MATCH(tbl_HRMaster[[#This Row],[EmployeeID]],tbl_EmployeeSurvey[EmployeeID],0)),"Not Found")</f>
        <v>4</v>
      </c>
      <c r="Z682" s="5">
        <f>IFERROR(VLOOKUP(tbl_HRMaster[[#This Row],[EmployeeID]],tbl_ManagerSurvey[[EmployeeID]:[PerformanceRating]],2,FALSE),"Not Found")</f>
        <v>3</v>
      </c>
      <c r="AA682" s="5">
        <f>IFERROR(VLOOKUP(tbl_HRMaster[[#This Row],[EmployeeID]],tbl_ManagerSurvey[[EmployeeID]:[PerformanceRating]],3,FALSE),"Not Found")</f>
        <v>3</v>
      </c>
      <c r="AB682" s="5" t="str">
        <f>IF(tbl_HRMaster[[#This Row],[Attrition]]="Yes","Left","Active")</f>
        <v>Active</v>
      </c>
      <c r="AC682" s="5" t="str">
        <f>_xlfn.IFS(tbl_HRMaster[[#This Row],[Age]]&lt;25,"Under 25",tbl_HRMaster[[#This Row],[Age]]&lt;35,"25-34",tbl_HRMaster[[#This Row],[Age]]&lt;45,"35-44",tbl_HRMaster[[#This Row],[Age]]&lt;55,"45-54",TRUE,"Above 54")</f>
        <v>25-34</v>
      </c>
      <c r="AD682" s="5" t="str">
        <f>_xlfn.IFS(
tbl_HRMaster[[#This Row],[YearsAtCompany]]&lt;2,"&lt; 2 Years",
tbl_HRMaster[[#This Row],[YearsAtCompany]]&lt;5,"2-4 Years",
tbl_HRMaster[[#This Row],[YearsAtCompany]]&lt;10,"5-9 Years",
TRUE,"10+ Years"
)</f>
        <v>2-4 Years</v>
      </c>
      <c r="AE682" s="5">
        <f>IF(tbl_HRMaster[[#This Row],[Attrition]]="Yes",1,0)</f>
        <v>0</v>
      </c>
    </row>
    <row r="683" spans="1:31" x14ac:dyDescent="0.25">
      <c r="A683">
        <v>29</v>
      </c>
      <c r="B683" t="s">
        <v>21</v>
      </c>
      <c r="C683" t="s">
        <v>29</v>
      </c>
      <c r="D683" t="s">
        <v>30</v>
      </c>
      <c r="E683">
        <v>8</v>
      </c>
      <c r="F683">
        <v>1</v>
      </c>
      <c r="G683" t="s">
        <v>38</v>
      </c>
      <c r="H683">
        <v>815</v>
      </c>
      <c r="I683" t="s">
        <v>34</v>
      </c>
      <c r="J683">
        <v>1</v>
      </c>
      <c r="K683" t="s">
        <v>31</v>
      </c>
      <c r="L683" t="s">
        <v>27</v>
      </c>
      <c r="M683">
        <v>40370</v>
      </c>
      <c r="N683">
        <v>0</v>
      </c>
      <c r="O683">
        <v>14</v>
      </c>
      <c r="P683">
        <v>0</v>
      </c>
      <c r="Q683">
        <v>4</v>
      </c>
      <c r="R683">
        <v>2</v>
      </c>
      <c r="S683">
        <v>3</v>
      </c>
      <c r="T683">
        <v>0</v>
      </c>
      <c r="U683">
        <v>2</v>
      </c>
      <c r="V683">
        <f>COUNTIF(tbl_HRMaster[EmployeeID],tbl_HRMaster[[#This Row],[EmployeeID]])</f>
        <v>1</v>
      </c>
      <c r="W683">
        <f>IFERROR(INDEX(tbl_EmployeeSurvey[EnvironmentSatisfaction],MATCH(tbl_HRMaster[[#This Row],[EmployeeID]],tbl_EmployeeSurvey[EmployeeID],0)),"Not Found")</f>
        <v>4</v>
      </c>
      <c r="X683">
        <f>IFERROR(INDEX(tbl_EmployeeSurvey[JobSatisfaction],MATCH(tbl_HRMaster[[#This Row],[EmployeeID]],tbl_EmployeeSurvey[EmployeeID],0)),"Not Found")</f>
        <v>2</v>
      </c>
      <c r="Y683" s="5">
        <f>IFERROR(INDEX(tbl_EmployeeSurvey[WorkLifeBalance],MATCH(tbl_HRMaster[[#This Row],[EmployeeID]],tbl_EmployeeSurvey[EmployeeID],0)),"Not Found")</f>
        <v>3</v>
      </c>
      <c r="Z683" s="5">
        <f>IFERROR(VLOOKUP(tbl_HRMaster[[#This Row],[EmployeeID]],tbl_ManagerSurvey[[EmployeeID]:[PerformanceRating]],2,FALSE),"Not Found")</f>
        <v>1</v>
      </c>
      <c r="AA683" s="5">
        <f>IFERROR(VLOOKUP(tbl_HRMaster[[#This Row],[EmployeeID]],tbl_ManagerSurvey[[EmployeeID]:[PerformanceRating]],3,FALSE),"Not Found")</f>
        <v>3</v>
      </c>
      <c r="AB683" s="5" t="str">
        <f>IF(tbl_HRMaster[[#This Row],[Attrition]]="Yes","Left","Active")</f>
        <v>Active</v>
      </c>
      <c r="AC683" s="5" t="str">
        <f>_xlfn.IFS(tbl_HRMaster[[#This Row],[Age]]&lt;25,"Under 25",tbl_HRMaster[[#This Row],[Age]]&lt;35,"25-34",tbl_HRMaster[[#This Row],[Age]]&lt;45,"35-44",tbl_HRMaster[[#This Row],[Age]]&lt;55,"45-54",TRUE,"Above 54")</f>
        <v>25-34</v>
      </c>
      <c r="AD683" s="5" t="str">
        <f>_xlfn.IFS(
tbl_HRMaster[[#This Row],[YearsAtCompany]]&lt;2,"&lt; 2 Years",
tbl_HRMaster[[#This Row],[YearsAtCompany]]&lt;5,"2-4 Years",
tbl_HRMaster[[#This Row],[YearsAtCompany]]&lt;10,"5-9 Years",
TRUE,"10+ Years"
)</f>
        <v>2-4 Years</v>
      </c>
      <c r="AE683" s="5">
        <f>IF(tbl_HRMaster[[#This Row],[Attrition]]="Yes",1,0)</f>
        <v>0</v>
      </c>
    </row>
    <row r="684" spans="1:31" x14ac:dyDescent="0.25">
      <c r="A684">
        <v>29</v>
      </c>
      <c r="B684" t="s">
        <v>21</v>
      </c>
      <c r="C684" t="s">
        <v>29</v>
      </c>
      <c r="D684" t="s">
        <v>30</v>
      </c>
      <c r="E684">
        <v>8</v>
      </c>
      <c r="F684">
        <v>1</v>
      </c>
      <c r="G684" t="s">
        <v>38</v>
      </c>
      <c r="H684">
        <v>2285</v>
      </c>
      <c r="I684" t="s">
        <v>34</v>
      </c>
      <c r="J684">
        <v>1</v>
      </c>
      <c r="K684" t="s">
        <v>31</v>
      </c>
      <c r="L684" t="s">
        <v>27</v>
      </c>
      <c r="M684">
        <v>40370</v>
      </c>
      <c r="N684">
        <v>0</v>
      </c>
      <c r="O684">
        <v>14</v>
      </c>
      <c r="P684">
        <v>0</v>
      </c>
      <c r="Q684">
        <v>4</v>
      </c>
      <c r="R684">
        <v>2</v>
      </c>
      <c r="S684">
        <v>3</v>
      </c>
      <c r="T684">
        <v>0</v>
      </c>
      <c r="U684">
        <v>2</v>
      </c>
      <c r="V684">
        <f>COUNTIF(tbl_HRMaster[EmployeeID],tbl_HRMaster[[#This Row],[EmployeeID]])</f>
        <v>1</v>
      </c>
      <c r="W684">
        <f>IFERROR(INDEX(tbl_EmployeeSurvey[EnvironmentSatisfaction],MATCH(tbl_HRMaster[[#This Row],[EmployeeID]],tbl_EmployeeSurvey[EmployeeID],0)),"Not Found")</f>
        <v>4</v>
      </c>
      <c r="X684">
        <f>IFERROR(INDEX(tbl_EmployeeSurvey[JobSatisfaction],MATCH(tbl_HRMaster[[#This Row],[EmployeeID]],tbl_EmployeeSurvey[EmployeeID],0)),"Not Found")</f>
        <v>2</v>
      </c>
      <c r="Y684" s="5">
        <f>IFERROR(INDEX(tbl_EmployeeSurvey[WorkLifeBalance],MATCH(tbl_HRMaster[[#This Row],[EmployeeID]],tbl_EmployeeSurvey[EmployeeID],0)),"Not Found")</f>
        <v>3</v>
      </c>
      <c r="Z684" s="5">
        <f>IFERROR(VLOOKUP(tbl_HRMaster[[#This Row],[EmployeeID]],tbl_ManagerSurvey[[EmployeeID]:[PerformanceRating]],2,FALSE),"Not Found")</f>
        <v>1</v>
      </c>
      <c r="AA684" s="5">
        <f>IFERROR(VLOOKUP(tbl_HRMaster[[#This Row],[EmployeeID]],tbl_ManagerSurvey[[EmployeeID]:[PerformanceRating]],3,FALSE),"Not Found")</f>
        <v>3</v>
      </c>
      <c r="AB684" s="5" t="str">
        <f>IF(tbl_HRMaster[[#This Row],[Attrition]]="Yes","Left","Active")</f>
        <v>Active</v>
      </c>
      <c r="AC684" s="5" t="str">
        <f>_xlfn.IFS(tbl_HRMaster[[#This Row],[Age]]&lt;25,"Under 25",tbl_HRMaster[[#This Row],[Age]]&lt;35,"25-34",tbl_HRMaster[[#This Row],[Age]]&lt;45,"35-44",tbl_HRMaster[[#This Row],[Age]]&lt;55,"45-54",TRUE,"Above 54")</f>
        <v>25-34</v>
      </c>
      <c r="AD684" s="5" t="str">
        <f>_xlfn.IFS(
tbl_HRMaster[[#This Row],[YearsAtCompany]]&lt;2,"&lt; 2 Years",
tbl_HRMaster[[#This Row],[YearsAtCompany]]&lt;5,"2-4 Years",
tbl_HRMaster[[#This Row],[YearsAtCompany]]&lt;10,"5-9 Years",
TRUE,"10+ Years"
)</f>
        <v>2-4 Years</v>
      </c>
      <c r="AE684" s="5">
        <f>IF(tbl_HRMaster[[#This Row],[Attrition]]="Yes",1,0)</f>
        <v>0</v>
      </c>
    </row>
    <row r="685" spans="1:31" x14ac:dyDescent="0.25">
      <c r="A685">
        <v>29</v>
      </c>
      <c r="B685" t="s">
        <v>21</v>
      </c>
      <c r="C685" t="s">
        <v>29</v>
      </c>
      <c r="D685" t="s">
        <v>30</v>
      </c>
      <c r="E685">
        <v>8</v>
      </c>
      <c r="F685">
        <v>1</v>
      </c>
      <c r="G685" t="s">
        <v>38</v>
      </c>
      <c r="H685">
        <v>3755</v>
      </c>
      <c r="I685" t="s">
        <v>34</v>
      </c>
      <c r="J685">
        <v>1</v>
      </c>
      <c r="K685" t="s">
        <v>31</v>
      </c>
      <c r="L685" t="s">
        <v>27</v>
      </c>
      <c r="M685">
        <v>40370</v>
      </c>
      <c r="N685">
        <v>0</v>
      </c>
      <c r="O685">
        <v>14</v>
      </c>
      <c r="P685">
        <v>0</v>
      </c>
      <c r="Q685">
        <v>4</v>
      </c>
      <c r="R685">
        <v>2</v>
      </c>
      <c r="S685">
        <v>3</v>
      </c>
      <c r="T685">
        <v>0</v>
      </c>
      <c r="U685">
        <v>2</v>
      </c>
      <c r="V685">
        <f>COUNTIF(tbl_HRMaster[EmployeeID],tbl_HRMaster[[#This Row],[EmployeeID]])</f>
        <v>1</v>
      </c>
      <c r="W685">
        <f>IFERROR(INDEX(tbl_EmployeeSurvey[EnvironmentSatisfaction],MATCH(tbl_HRMaster[[#This Row],[EmployeeID]],tbl_EmployeeSurvey[EmployeeID],0)),"Not Found")</f>
        <v>4</v>
      </c>
      <c r="X685">
        <f>IFERROR(INDEX(tbl_EmployeeSurvey[JobSatisfaction],MATCH(tbl_HRMaster[[#This Row],[EmployeeID]],tbl_EmployeeSurvey[EmployeeID],0)),"Not Found")</f>
        <v>2</v>
      </c>
      <c r="Y685" s="5">
        <f>IFERROR(INDEX(tbl_EmployeeSurvey[WorkLifeBalance],MATCH(tbl_HRMaster[[#This Row],[EmployeeID]],tbl_EmployeeSurvey[EmployeeID],0)),"Not Found")</f>
        <v>3</v>
      </c>
      <c r="Z685" s="5">
        <f>IFERROR(VLOOKUP(tbl_HRMaster[[#This Row],[EmployeeID]],tbl_ManagerSurvey[[EmployeeID]:[PerformanceRating]],2,FALSE),"Not Found")</f>
        <v>1</v>
      </c>
      <c r="AA685" s="5">
        <f>IFERROR(VLOOKUP(tbl_HRMaster[[#This Row],[EmployeeID]],tbl_ManagerSurvey[[EmployeeID]:[PerformanceRating]],3,FALSE),"Not Found")</f>
        <v>3</v>
      </c>
      <c r="AB685" s="5" t="str">
        <f>IF(tbl_HRMaster[[#This Row],[Attrition]]="Yes","Left","Active")</f>
        <v>Active</v>
      </c>
      <c r="AC685" s="5" t="str">
        <f>_xlfn.IFS(tbl_HRMaster[[#This Row],[Age]]&lt;25,"Under 25",tbl_HRMaster[[#This Row],[Age]]&lt;35,"25-34",tbl_HRMaster[[#This Row],[Age]]&lt;45,"35-44",tbl_HRMaster[[#This Row],[Age]]&lt;55,"45-54",TRUE,"Above 54")</f>
        <v>25-34</v>
      </c>
      <c r="AD685" s="5" t="str">
        <f>_xlfn.IFS(
tbl_HRMaster[[#This Row],[YearsAtCompany]]&lt;2,"&lt; 2 Years",
tbl_HRMaster[[#This Row],[YearsAtCompany]]&lt;5,"2-4 Years",
tbl_HRMaster[[#This Row],[YearsAtCompany]]&lt;10,"5-9 Years",
TRUE,"10+ Years"
)</f>
        <v>2-4 Years</v>
      </c>
      <c r="AE685" s="5">
        <f>IF(tbl_HRMaster[[#This Row],[Attrition]]="Yes",1,0)</f>
        <v>0</v>
      </c>
    </row>
    <row r="686" spans="1:31" x14ac:dyDescent="0.25">
      <c r="A686">
        <v>24</v>
      </c>
      <c r="B686" t="s">
        <v>21</v>
      </c>
      <c r="C686" t="s">
        <v>22</v>
      </c>
      <c r="D686" t="s">
        <v>23</v>
      </c>
      <c r="E686">
        <v>6</v>
      </c>
      <c r="F686">
        <v>2</v>
      </c>
      <c r="G686" t="s">
        <v>45</v>
      </c>
      <c r="H686">
        <v>1309</v>
      </c>
      <c r="I686" t="s">
        <v>34</v>
      </c>
      <c r="J686">
        <v>2</v>
      </c>
      <c r="K686" t="s">
        <v>31</v>
      </c>
      <c r="L686" t="s">
        <v>27</v>
      </c>
      <c r="M686">
        <v>40870</v>
      </c>
      <c r="N686">
        <v>0</v>
      </c>
      <c r="O686">
        <v>20</v>
      </c>
      <c r="P686">
        <v>3</v>
      </c>
      <c r="Q686">
        <v>4</v>
      </c>
      <c r="R686">
        <v>1</v>
      </c>
      <c r="S686">
        <v>3</v>
      </c>
      <c r="T686">
        <v>0</v>
      </c>
      <c r="U686">
        <v>2</v>
      </c>
      <c r="V686">
        <f>COUNTIF(tbl_HRMaster[EmployeeID],tbl_HRMaster[[#This Row],[EmployeeID]])</f>
        <v>1</v>
      </c>
      <c r="W686">
        <f>IFERROR(INDEX(tbl_EmployeeSurvey[EnvironmentSatisfaction],MATCH(tbl_HRMaster[[#This Row],[EmployeeID]],tbl_EmployeeSurvey[EmployeeID],0)),"Not Found")</f>
        <v>1</v>
      </c>
      <c r="X686">
        <f>IFERROR(INDEX(tbl_EmployeeSurvey[JobSatisfaction],MATCH(tbl_HRMaster[[#This Row],[EmployeeID]],tbl_EmployeeSurvey[EmployeeID],0)),"Not Found")</f>
        <v>3</v>
      </c>
      <c r="Y686" s="5">
        <f>IFERROR(INDEX(tbl_EmployeeSurvey[WorkLifeBalance],MATCH(tbl_HRMaster[[#This Row],[EmployeeID]],tbl_EmployeeSurvey[EmployeeID],0)),"Not Found")</f>
        <v>2</v>
      </c>
      <c r="Z686" s="5">
        <f>IFERROR(VLOOKUP(tbl_HRMaster[[#This Row],[EmployeeID]],tbl_ManagerSurvey[[EmployeeID]:[PerformanceRating]],2,FALSE),"Not Found")</f>
        <v>3</v>
      </c>
      <c r="AA686" s="5">
        <f>IFERROR(VLOOKUP(tbl_HRMaster[[#This Row],[EmployeeID]],tbl_ManagerSurvey[[EmployeeID]:[PerformanceRating]],3,FALSE),"Not Found")</f>
        <v>4</v>
      </c>
      <c r="AB686" s="5" t="str">
        <f>IF(tbl_HRMaster[[#This Row],[Attrition]]="Yes","Left","Active")</f>
        <v>Active</v>
      </c>
      <c r="AC686" s="5" t="str">
        <f>_xlfn.IFS(tbl_HRMaster[[#This Row],[Age]]&lt;25,"Under 25",tbl_HRMaster[[#This Row],[Age]]&lt;35,"25-34",tbl_HRMaster[[#This Row],[Age]]&lt;45,"35-44",tbl_HRMaster[[#This Row],[Age]]&lt;55,"45-54",TRUE,"Above 54")</f>
        <v>Under 25</v>
      </c>
      <c r="AD686" s="5" t="str">
        <f>_xlfn.IFS(
tbl_HRMaster[[#This Row],[YearsAtCompany]]&lt;2,"&lt; 2 Years",
tbl_HRMaster[[#This Row],[YearsAtCompany]]&lt;5,"2-4 Years",
tbl_HRMaster[[#This Row],[YearsAtCompany]]&lt;10,"5-9 Years",
TRUE,"10+ Years"
)</f>
        <v>2-4 Years</v>
      </c>
      <c r="AE686" s="5">
        <f>IF(tbl_HRMaster[[#This Row],[Attrition]]="Yes",1,0)</f>
        <v>0</v>
      </c>
    </row>
    <row r="687" spans="1:31" x14ac:dyDescent="0.25">
      <c r="A687">
        <v>24</v>
      </c>
      <c r="B687" t="s">
        <v>21</v>
      </c>
      <c r="C687" t="s">
        <v>22</v>
      </c>
      <c r="D687" t="s">
        <v>23</v>
      </c>
      <c r="E687">
        <v>6</v>
      </c>
      <c r="F687">
        <v>2</v>
      </c>
      <c r="G687" t="s">
        <v>45</v>
      </c>
      <c r="H687">
        <v>2779</v>
      </c>
      <c r="I687" t="s">
        <v>34</v>
      </c>
      <c r="J687">
        <v>2</v>
      </c>
      <c r="K687" t="s">
        <v>31</v>
      </c>
      <c r="L687" t="s">
        <v>27</v>
      </c>
      <c r="M687">
        <v>40870</v>
      </c>
      <c r="N687">
        <v>0</v>
      </c>
      <c r="O687">
        <v>20</v>
      </c>
      <c r="P687">
        <v>3</v>
      </c>
      <c r="Q687">
        <v>4</v>
      </c>
      <c r="R687">
        <v>1</v>
      </c>
      <c r="S687">
        <v>3</v>
      </c>
      <c r="T687">
        <v>0</v>
      </c>
      <c r="U687">
        <v>2</v>
      </c>
      <c r="V687">
        <f>COUNTIF(tbl_HRMaster[EmployeeID],tbl_HRMaster[[#This Row],[EmployeeID]])</f>
        <v>1</v>
      </c>
      <c r="W687">
        <f>IFERROR(INDEX(tbl_EmployeeSurvey[EnvironmentSatisfaction],MATCH(tbl_HRMaster[[#This Row],[EmployeeID]],tbl_EmployeeSurvey[EmployeeID],0)),"Not Found")</f>
        <v>1</v>
      </c>
      <c r="X687">
        <f>IFERROR(INDEX(tbl_EmployeeSurvey[JobSatisfaction],MATCH(tbl_HRMaster[[#This Row],[EmployeeID]],tbl_EmployeeSurvey[EmployeeID],0)),"Not Found")</f>
        <v>3</v>
      </c>
      <c r="Y687" s="5">
        <f>IFERROR(INDEX(tbl_EmployeeSurvey[WorkLifeBalance],MATCH(tbl_HRMaster[[#This Row],[EmployeeID]],tbl_EmployeeSurvey[EmployeeID],0)),"Not Found")</f>
        <v>2</v>
      </c>
      <c r="Z687" s="5">
        <f>IFERROR(VLOOKUP(tbl_HRMaster[[#This Row],[EmployeeID]],tbl_ManagerSurvey[[EmployeeID]:[PerformanceRating]],2,FALSE),"Not Found")</f>
        <v>3</v>
      </c>
      <c r="AA687" s="5">
        <f>IFERROR(VLOOKUP(tbl_HRMaster[[#This Row],[EmployeeID]],tbl_ManagerSurvey[[EmployeeID]:[PerformanceRating]],3,FALSE),"Not Found")</f>
        <v>4</v>
      </c>
      <c r="AB687" s="5" t="str">
        <f>IF(tbl_HRMaster[[#This Row],[Attrition]]="Yes","Left","Active")</f>
        <v>Active</v>
      </c>
      <c r="AC687" s="5" t="str">
        <f>_xlfn.IFS(tbl_HRMaster[[#This Row],[Age]]&lt;25,"Under 25",tbl_HRMaster[[#This Row],[Age]]&lt;35,"25-34",tbl_HRMaster[[#This Row],[Age]]&lt;45,"35-44",tbl_HRMaster[[#This Row],[Age]]&lt;55,"45-54",TRUE,"Above 54")</f>
        <v>Under 25</v>
      </c>
      <c r="AD687" s="5" t="str">
        <f>_xlfn.IFS(
tbl_HRMaster[[#This Row],[YearsAtCompany]]&lt;2,"&lt; 2 Years",
tbl_HRMaster[[#This Row],[YearsAtCompany]]&lt;5,"2-4 Years",
tbl_HRMaster[[#This Row],[YearsAtCompany]]&lt;10,"5-9 Years",
TRUE,"10+ Years"
)</f>
        <v>2-4 Years</v>
      </c>
      <c r="AE687" s="5">
        <f>IF(tbl_HRMaster[[#This Row],[Attrition]]="Yes",1,0)</f>
        <v>0</v>
      </c>
    </row>
    <row r="688" spans="1:31" x14ac:dyDescent="0.25">
      <c r="A688">
        <v>24</v>
      </c>
      <c r="B688" t="s">
        <v>21</v>
      </c>
      <c r="C688" t="s">
        <v>22</v>
      </c>
      <c r="D688" t="s">
        <v>23</v>
      </c>
      <c r="E688">
        <v>6</v>
      </c>
      <c r="F688">
        <v>2</v>
      </c>
      <c r="G688" t="s">
        <v>45</v>
      </c>
      <c r="H688">
        <v>4249</v>
      </c>
      <c r="I688" t="s">
        <v>34</v>
      </c>
      <c r="J688">
        <v>2</v>
      </c>
      <c r="K688" t="s">
        <v>31</v>
      </c>
      <c r="L688" t="s">
        <v>27</v>
      </c>
      <c r="M688">
        <v>40870</v>
      </c>
      <c r="N688">
        <v>0</v>
      </c>
      <c r="O688">
        <v>20</v>
      </c>
      <c r="P688">
        <v>3</v>
      </c>
      <c r="Q688">
        <v>4</v>
      </c>
      <c r="R688">
        <v>1</v>
      </c>
      <c r="S688">
        <v>3</v>
      </c>
      <c r="T688">
        <v>0</v>
      </c>
      <c r="U688">
        <v>2</v>
      </c>
      <c r="V688">
        <f>COUNTIF(tbl_HRMaster[EmployeeID],tbl_HRMaster[[#This Row],[EmployeeID]])</f>
        <v>1</v>
      </c>
      <c r="W688">
        <f>IFERROR(INDEX(tbl_EmployeeSurvey[EnvironmentSatisfaction],MATCH(tbl_HRMaster[[#This Row],[EmployeeID]],tbl_EmployeeSurvey[EmployeeID],0)),"Not Found")</f>
        <v>1</v>
      </c>
      <c r="X688">
        <f>IFERROR(INDEX(tbl_EmployeeSurvey[JobSatisfaction],MATCH(tbl_HRMaster[[#This Row],[EmployeeID]],tbl_EmployeeSurvey[EmployeeID],0)),"Not Found")</f>
        <v>3</v>
      </c>
      <c r="Y688" s="5">
        <f>IFERROR(INDEX(tbl_EmployeeSurvey[WorkLifeBalance],MATCH(tbl_HRMaster[[#This Row],[EmployeeID]],tbl_EmployeeSurvey[EmployeeID],0)),"Not Found")</f>
        <v>2</v>
      </c>
      <c r="Z688" s="5">
        <f>IFERROR(VLOOKUP(tbl_HRMaster[[#This Row],[EmployeeID]],tbl_ManagerSurvey[[EmployeeID]:[PerformanceRating]],2,FALSE),"Not Found")</f>
        <v>3</v>
      </c>
      <c r="AA688" s="5">
        <f>IFERROR(VLOOKUP(tbl_HRMaster[[#This Row],[EmployeeID]],tbl_ManagerSurvey[[EmployeeID]:[PerformanceRating]],3,FALSE),"Not Found")</f>
        <v>4</v>
      </c>
      <c r="AB688" s="5" t="str">
        <f>IF(tbl_HRMaster[[#This Row],[Attrition]]="Yes","Left","Active")</f>
        <v>Active</v>
      </c>
      <c r="AC688" s="5" t="str">
        <f>_xlfn.IFS(tbl_HRMaster[[#This Row],[Age]]&lt;25,"Under 25",tbl_HRMaster[[#This Row],[Age]]&lt;35,"25-34",tbl_HRMaster[[#This Row],[Age]]&lt;45,"35-44",tbl_HRMaster[[#This Row],[Age]]&lt;55,"45-54",TRUE,"Above 54")</f>
        <v>Under 25</v>
      </c>
      <c r="AD688" s="5" t="str">
        <f>_xlfn.IFS(
tbl_HRMaster[[#This Row],[YearsAtCompany]]&lt;2,"&lt; 2 Years",
tbl_HRMaster[[#This Row],[YearsAtCompany]]&lt;5,"2-4 Years",
tbl_HRMaster[[#This Row],[YearsAtCompany]]&lt;10,"5-9 Years",
TRUE,"10+ Years"
)</f>
        <v>2-4 Years</v>
      </c>
      <c r="AE688" s="5">
        <f>IF(tbl_HRMaster[[#This Row],[Attrition]]="Yes",1,0)</f>
        <v>0</v>
      </c>
    </row>
    <row r="689" spans="1:31" x14ac:dyDescent="0.25">
      <c r="A689">
        <v>32</v>
      </c>
      <c r="B689" t="s">
        <v>21</v>
      </c>
      <c r="C689" t="s">
        <v>36</v>
      </c>
      <c r="D689" t="s">
        <v>30</v>
      </c>
      <c r="E689">
        <v>21</v>
      </c>
      <c r="F689">
        <v>3</v>
      </c>
      <c r="G689" t="s">
        <v>24</v>
      </c>
      <c r="H689">
        <v>380</v>
      </c>
      <c r="I689" t="s">
        <v>34</v>
      </c>
      <c r="J689">
        <v>1</v>
      </c>
      <c r="K689" t="s">
        <v>35</v>
      </c>
      <c r="L689" t="s">
        <v>41</v>
      </c>
      <c r="M689">
        <v>44500</v>
      </c>
      <c r="N689">
        <v>0</v>
      </c>
      <c r="O689">
        <v>13</v>
      </c>
      <c r="P689">
        <v>0</v>
      </c>
      <c r="Q689">
        <v>4</v>
      </c>
      <c r="R689">
        <v>3</v>
      </c>
      <c r="S689">
        <v>3</v>
      </c>
      <c r="T689">
        <v>0</v>
      </c>
      <c r="U689">
        <v>2</v>
      </c>
      <c r="V689">
        <f>COUNTIF(tbl_HRMaster[EmployeeID],tbl_HRMaster[[#This Row],[EmployeeID]])</f>
        <v>1</v>
      </c>
      <c r="W689">
        <f>IFERROR(INDEX(tbl_EmployeeSurvey[EnvironmentSatisfaction],MATCH(tbl_HRMaster[[#This Row],[EmployeeID]],tbl_EmployeeSurvey[EmployeeID],0)),"Not Found")</f>
        <v>4</v>
      </c>
      <c r="X689">
        <f>IFERROR(INDEX(tbl_EmployeeSurvey[JobSatisfaction],MATCH(tbl_HRMaster[[#This Row],[EmployeeID]],tbl_EmployeeSurvey[EmployeeID],0)),"Not Found")</f>
        <v>4</v>
      </c>
      <c r="Y689" s="5">
        <f>IFERROR(INDEX(tbl_EmployeeSurvey[WorkLifeBalance],MATCH(tbl_HRMaster[[#This Row],[EmployeeID]],tbl_EmployeeSurvey[EmployeeID],0)),"Not Found")</f>
        <v>3</v>
      </c>
      <c r="Z689" s="5">
        <f>IFERROR(VLOOKUP(tbl_HRMaster[[#This Row],[EmployeeID]],tbl_ManagerSurvey[[EmployeeID]:[PerformanceRating]],2,FALSE),"Not Found")</f>
        <v>3</v>
      </c>
      <c r="AA689" s="5">
        <f>IFERROR(VLOOKUP(tbl_HRMaster[[#This Row],[EmployeeID]],tbl_ManagerSurvey[[EmployeeID]:[PerformanceRating]],3,FALSE),"Not Found")</f>
        <v>3</v>
      </c>
      <c r="AB689" s="5" t="str">
        <f>IF(tbl_HRMaster[[#This Row],[Attrition]]="Yes","Left","Active")</f>
        <v>Active</v>
      </c>
      <c r="AC689" s="5" t="str">
        <f>_xlfn.IFS(tbl_HRMaster[[#This Row],[Age]]&lt;25,"Under 25",tbl_HRMaster[[#This Row],[Age]]&lt;35,"25-34",tbl_HRMaster[[#This Row],[Age]]&lt;45,"35-44",tbl_HRMaster[[#This Row],[Age]]&lt;55,"45-54",TRUE,"Above 54")</f>
        <v>25-34</v>
      </c>
      <c r="AD689" s="5" t="str">
        <f>_xlfn.IFS(
tbl_HRMaster[[#This Row],[YearsAtCompany]]&lt;2,"&lt; 2 Years",
tbl_HRMaster[[#This Row],[YearsAtCompany]]&lt;5,"2-4 Years",
tbl_HRMaster[[#This Row],[YearsAtCompany]]&lt;10,"5-9 Years",
TRUE,"10+ Years"
)</f>
        <v>2-4 Years</v>
      </c>
      <c r="AE689" s="5">
        <f>IF(tbl_HRMaster[[#This Row],[Attrition]]="Yes",1,0)</f>
        <v>0</v>
      </c>
    </row>
    <row r="690" spans="1:31" x14ac:dyDescent="0.25">
      <c r="A690">
        <v>32</v>
      </c>
      <c r="B690" t="s">
        <v>21</v>
      </c>
      <c r="C690" t="s">
        <v>36</v>
      </c>
      <c r="D690" t="s">
        <v>30</v>
      </c>
      <c r="E690">
        <v>21</v>
      </c>
      <c r="F690">
        <v>3</v>
      </c>
      <c r="G690" t="s">
        <v>24</v>
      </c>
      <c r="H690">
        <v>1850</v>
      </c>
      <c r="I690" t="s">
        <v>34</v>
      </c>
      <c r="J690">
        <v>1</v>
      </c>
      <c r="K690" t="s">
        <v>35</v>
      </c>
      <c r="L690" t="s">
        <v>41</v>
      </c>
      <c r="M690">
        <v>44500</v>
      </c>
      <c r="N690">
        <v>0</v>
      </c>
      <c r="O690">
        <v>13</v>
      </c>
      <c r="P690">
        <v>0</v>
      </c>
      <c r="Q690">
        <v>4</v>
      </c>
      <c r="R690">
        <v>3</v>
      </c>
      <c r="S690">
        <v>3</v>
      </c>
      <c r="T690">
        <v>0</v>
      </c>
      <c r="U690">
        <v>2</v>
      </c>
      <c r="V690">
        <f>COUNTIF(tbl_HRMaster[EmployeeID],tbl_HRMaster[[#This Row],[EmployeeID]])</f>
        <v>1</v>
      </c>
      <c r="W690">
        <f>IFERROR(INDEX(tbl_EmployeeSurvey[EnvironmentSatisfaction],MATCH(tbl_HRMaster[[#This Row],[EmployeeID]],tbl_EmployeeSurvey[EmployeeID],0)),"Not Found")</f>
        <v>4</v>
      </c>
      <c r="X690">
        <f>IFERROR(INDEX(tbl_EmployeeSurvey[JobSatisfaction],MATCH(tbl_HRMaster[[#This Row],[EmployeeID]],tbl_EmployeeSurvey[EmployeeID],0)),"Not Found")</f>
        <v>4</v>
      </c>
      <c r="Y690" s="5">
        <f>IFERROR(INDEX(tbl_EmployeeSurvey[WorkLifeBalance],MATCH(tbl_HRMaster[[#This Row],[EmployeeID]],tbl_EmployeeSurvey[EmployeeID],0)),"Not Found")</f>
        <v>3</v>
      </c>
      <c r="Z690" s="5">
        <f>IFERROR(VLOOKUP(tbl_HRMaster[[#This Row],[EmployeeID]],tbl_ManagerSurvey[[EmployeeID]:[PerformanceRating]],2,FALSE),"Not Found")</f>
        <v>3</v>
      </c>
      <c r="AA690" s="5">
        <f>IFERROR(VLOOKUP(tbl_HRMaster[[#This Row],[EmployeeID]],tbl_ManagerSurvey[[EmployeeID]:[PerformanceRating]],3,FALSE),"Not Found")</f>
        <v>3</v>
      </c>
      <c r="AB690" s="5" t="str">
        <f>IF(tbl_HRMaster[[#This Row],[Attrition]]="Yes","Left","Active")</f>
        <v>Active</v>
      </c>
      <c r="AC690" s="5" t="str">
        <f>_xlfn.IFS(tbl_HRMaster[[#This Row],[Age]]&lt;25,"Under 25",tbl_HRMaster[[#This Row],[Age]]&lt;35,"25-34",tbl_HRMaster[[#This Row],[Age]]&lt;45,"35-44",tbl_HRMaster[[#This Row],[Age]]&lt;55,"45-54",TRUE,"Above 54")</f>
        <v>25-34</v>
      </c>
      <c r="AD690" s="5" t="str">
        <f>_xlfn.IFS(
tbl_HRMaster[[#This Row],[YearsAtCompany]]&lt;2,"&lt; 2 Years",
tbl_HRMaster[[#This Row],[YearsAtCompany]]&lt;5,"2-4 Years",
tbl_HRMaster[[#This Row],[YearsAtCompany]]&lt;10,"5-9 Years",
TRUE,"10+ Years"
)</f>
        <v>2-4 Years</v>
      </c>
      <c r="AE690" s="5">
        <f>IF(tbl_HRMaster[[#This Row],[Attrition]]="Yes",1,0)</f>
        <v>0</v>
      </c>
    </row>
    <row r="691" spans="1:31" x14ac:dyDescent="0.25">
      <c r="A691">
        <v>32</v>
      </c>
      <c r="B691" t="s">
        <v>21</v>
      </c>
      <c r="C691" t="s">
        <v>36</v>
      </c>
      <c r="D691" t="s">
        <v>30</v>
      </c>
      <c r="E691">
        <v>21</v>
      </c>
      <c r="F691">
        <v>3</v>
      </c>
      <c r="G691" t="s">
        <v>24</v>
      </c>
      <c r="H691">
        <v>3320</v>
      </c>
      <c r="I691" t="s">
        <v>34</v>
      </c>
      <c r="J691">
        <v>1</v>
      </c>
      <c r="K691" t="s">
        <v>35</v>
      </c>
      <c r="L691" t="s">
        <v>41</v>
      </c>
      <c r="M691">
        <v>44500</v>
      </c>
      <c r="N691">
        <v>0</v>
      </c>
      <c r="O691">
        <v>13</v>
      </c>
      <c r="P691">
        <v>0</v>
      </c>
      <c r="Q691">
        <v>4</v>
      </c>
      <c r="R691">
        <v>3</v>
      </c>
      <c r="S691">
        <v>3</v>
      </c>
      <c r="T691">
        <v>0</v>
      </c>
      <c r="U691">
        <v>2</v>
      </c>
      <c r="V691">
        <f>COUNTIF(tbl_HRMaster[EmployeeID],tbl_HRMaster[[#This Row],[EmployeeID]])</f>
        <v>1</v>
      </c>
      <c r="W691">
        <f>IFERROR(INDEX(tbl_EmployeeSurvey[EnvironmentSatisfaction],MATCH(tbl_HRMaster[[#This Row],[EmployeeID]],tbl_EmployeeSurvey[EmployeeID],0)),"Not Found")</f>
        <v>4</v>
      </c>
      <c r="X691">
        <f>IFERROR(INDEX(tbl_EmployeeSurvey[JobSatisfaction],MATCH(tbl_HRMaster[[#This Row],[EmployeeID]],tbl_EmployeeSurvey[EmployeeID],0)),"Not Found")</f>
        <v>4</v>
      </c>
      <c r="Y691" s="5">
        <f>IFERROR(INDEX(tbl_EmployeeSurvey[WorkLifeBalance],MATCH(tbl_HRMaster[[#This Row],[EmployeeID]],tbl_EmployeeSurvey[EmployeeID],0)),"Not Found")</f>
        <v>3</v>
      </c>
      <c r="Z691" s="5">
        <f>IFERROR(VLOOKUP(tbl_HRMaster[[#This Row],[EmployeeID]],tbl_ManagerSurvey[[EmployeeID]:[PerformanceRating]],2,FALSE),"Not Found")</f>
        <v>3</v>
      </c>
      <c r="AA691" s="5">
        <f>IFERROR(VLOOKUP(tbl_HRMaster[[#This Row],[EmployeeID]],tbl_ManagerSurvey[[EmployeeID]:[PerformanceRating]],3,FALSE),"Not Found")</f>
        <v>3</v>
      </c>
      <c r="AB691" s="5" t="str">
        <f>IF(tbl_HRMaster[[#This Row],[Attrition]]="Yes","Left","Active")</f>
        <v>Active</v>
      </c>
      <c r="AC691" s="5" t="str">
        <f>_xlfn.IFS(tbl_HRMaster[[#This Row],[Age]]&lt;25,"Under 25",tbl_HRMaster[[#This Row],[Age]]&lt;35,"25-34",tbl_HRMaster[[#This Row],[Age]]&lt;45,"35-44",tbl_HRMaster[[#This Row],[Age]]&lt;55,"45-54",TRUE,"Above 54")</f>
        <v>25-34</v>
      </c>
      <c r="AD691" s="5" t="str">
        <f>_xlfn.IFS(
tbl_HRMaster[[#This Row],[YearsAtCompany]]&lt;2,"&lt; 2 Years",
tbl_HRMaster[[#This Row],[YearsAtCompany]]&lt;5,"2-4 Years",
tbl_HRMaster[[#This Row],[YearsAtCompany]]&lt;10,"5-9 Years",
TRUE,"10+ Years"
)</f>
        <v>2-4 Years</v>
      </c>
      <c r="AE691" s="5">
        <f>IF(tbl_HRMaster[[#This Row],[Attrition]]="Yes",1,0)</f>
        <v>0</v>
      </c>
    </row>
    <row r="692" spans="1:31" x14ac:dyDescent="0.25">
      <c r="A692">
        <v>33</v>
      </c>
      <c r="B692" t="s">
        <v>21</v>
      </c>
      <c r="C692" t="s">
        <v>29</v>
      </c>
      <c r="D692" t="s">
        <v>23</v>
      </c>
      <c r="E692">
        <v>9</v>
      </c>
      <c r="F692">
        <v>3</v>
      </c>
      <c r="G692" t="s">
        <v>38</v>
      </c>
      <c r="H692">
        <v>545</v>
      </c>
      <c r="I692" t="s">
        <v>25</v>
      </c>
      <c r="J692">
        <v>2</v>
      </c>
      <c r="K692" t="s">
        <v>31</v>
      </c>
      <c r="L692" t="s">
        <v>27</v>
      </c>
      <c r="M692">
        <v>46490</v>
      </c>
      <c r="N692">
        <v>0</v>
      </c>
      <c r="O692">
        <v>12</v>
      </c>
      <c r="P692">
        <v>0</v>
      </c>
      <c r="Q692">
        <v>4</v>
      </c>
      <c r="R692">
        <v>2</v>
      </c>
      <c r="S692">
        <v>3</v>
      </c>
      <c r="T692">
        <v>0</v>
      </c>
      <c r="U692">
        <v>2</v>
      </c>
      <c r="V692">
        <f>COUNTIF(tbl_HRMaster[EmployeeID],tbl_HRMaster[[#This Row],[EmployeeID]])</f>
        <v>1</v>
      </c>
      <c r="W692">
        <f>IFERROR(INDEX(tbl_EmployeeSurvey[EnvironmentSatisfaction],MATCH(tbl_HRMaster[[#This Row],[EmployeeID]],tbl_EmployeeSurvey[EmployeeID],0)),"Not Found")</f>
        <v>4</v>
      </c>
      <c r="X692">
        <f>IFERROR(INDEX(tbl_EmployeeSurvey[JobSatisfaction],MATCH(tbl_HRMaster[[#This Row],[EmployeeID]],tbl_EmployeeSurvey[EmployeeID],0)),"Not Found")</f>
        <v>2</v>
      </c>
      <c r="Y692" s="5">
        <f>IFERROR(INDEX(tbl_EmployeeSurvey[WorkLifeBalance],MATCH(tbl_HRMaster[[#This Row],[EmployeeID]],tbl_EmployeeSurvey[EmployeeID],0)),"Not Found")</f>
        <v>3</v>
      </c>
      <c r="Z692" s="5">
        <f>IFERROR(VLOOKUP(tbl_HRMaster[[#This Row],[EmployeeID]],tbl_ManagerSurvey[[EmployeeID]:[PerformanceRating]],2,FALSE),"Not Found")</f>
        <v>2</v>
      </c>
      <c r="AA692" s="5">
        <f>IFERROR(VLOOKUP(tbl_HRMaster[[#This Row],[EmployeeID]],tbl_ManagerSurvey[[EmployeeID]:[PerformanceRating]],3,FALSE),"Not Found")</f>
        <v>3</v>
      </c>
      <c r="AB692" s="5" t="str">
        <f>IF(tbl_HRMaster[[#This Row],[Attrition]]="Yes","Left","Active")</f>
        <v>Active</v>
      </c>
      <c r="AC692" s="5" t="str">
        <f>_xlfn.IFS(tbl_HRMaster[[#This Row],[Age]]&lt;25,"Under 25",tbl_HRMaster[[#This Row],[Age]]&lt;35,"25-34",tbl_HRMaster[[#This Row],[Age]]&lt;45,"35-44",tbl_HRMaster[[#This Row],[Age]]&lt;55,"45-54",TRUE,"Above 54")</f>
        <v>25-34</v>
      </c>
      <c r="AD692" s="5" t="str">
        <f>_xlfn.IFS(
tbl_HRMaster[[#This Row],[YearsAtCompany]]&lt;2,"&lt; 2 Years",
tbl_HRMaster[[#This Row],[YearsAtCompany]]&lt;5,"2-4 Years",
tbl_HRMaster[[#This Row],[YearsAtCompany]]&lt;10,"5-9 Years",
TRUE,"10+ Years"
)</f>
        <v>2-4 Years</v>
      </c>
      <c r="AE692" s="5">
        <f>IF(tbl_HRMaster[[#This Row],[Attrition]]="Yes",1,0)</f>
        <v>0</v>
      </c>
    </row>
    <row r="693" spans="1:31" x14ac:dyDescent="0.25">
      <c r="A693">
        <v>33</v>
      </c>
      <c r="B693" t="s">
        <v>21</v>
      </c>
      <c r="C693" t="s">
        <v>29</v>
      </c>
      <c r="D693" t="s">
        <v>23</v>
      </c>
      <c r="E693">
        <v>9</v>
      </c>
      <c r="F693">
        <v>3</v>
      </c>
      <c r="G693" t="s">
        <v>38</v>
      </c>
      <c r="H693">
        <v>2015</v>
      </c>
      <c r="I693" t="s">
        <v>25</v>
      </c>
      <c r="J693">
        <v>2</v>
      </c>
      <c r="K693" t="s">
        <v>31</v>
      </c>
      <c r="L693" t="s">
        <v>27</v>
      </c>
      <c r="M693">
        <v>46490</v>
      </c>
      <c r="N693">
        <v>0</v>
      </c>
      <c r="O693">
        <v>12</v>
      </c>
      <c r="P693">
        <v>0</v>
      </c>
      <c r="Q693">
        <v>4</v>
      </c>
      <c r="R693">
        <v>2</v>
      </c>
      <c r="S693">
        <v>3</v>
      </c>
      <c r="T693">
        <v>0</v>
      </c>
      <c r="U693">
        <v>2</v>
      </c>
      <c r="V693">
        <f>COUNTIF(tbl_HRMaster[EmployeeID],tbl_HRMaster[[#This Row],[EmployeeID]])</f>
        <v>1</v>
      </c>
      <c r="W693">
        <f>IFERROR(INDEX(tbl_EmployeeSurvey[EnvironmentSatisfaction],MATCH(tbl_HRMaster[[#This Row],[EmployeeID]],tbl_EmployeeSurvey[EmployeeID],0)),"Not Found")</f>
        <v>4</v>
      </c>
      <c r="X693">
        <f>IFERROR(INDEX(tbl_EmployeeSurvey[JobSatisfaction],MATCH(tbl_HRMaster[[#This Row],[EmployeeID]],tbl_EmployeeSurvey[EmployeeID],0)),"Not Found")</f>
        <v>2</v>
      </c>
      <c r="Y693" s="5">
        <f>IFERROR(INDEX(tbl_EmployeeSurvey[WorkLifeBalance],MATCH(tbl_HRMaster[[#This Row],[EmployeeID]],tbl_EmployeeSurvey[EmployeeID],0)),"Not Found")</f>
        <v>3</v>
      </c>
      <c r="Z693" s="5">
        <f>IFERROR(VLOOKUP(tbl_HRMaster[[#This Row],[EmployeeID]],tbl_ManagerSurvey[[EmployeeID]:[PerformanceRating]],2,FALSE),"Not Found")</f>
        <v>2</v>
      </c>
      <c r="AA693" s="5">
        <f>IFERROR(VLOOKUP(tbl_HRMaster[[#This Row],[EmployeeID]],tbl_ManagerSurvey[[EmployeeID]:[PerformanceRating]],3,FALSE),"Not Found")</f>
        <v>3</v>
      </c>
      <c r="AB693" s="5" t="str">
        <f>IF(tbl_HRMaster[[#This Row],[Attrition]]="Yes","Left","Active")</f>
        <v>Active</v>
      </c>
      <c r="AC693" s="5" t="str">
        <f>_xlfn.IFS(tbl_HRMaster[[#This Row],[Age]]&lt;25,"Under 25",tbl_HRMaster[[#This Row],[Age]]&lt;35,"25-34",tbl_HRMaster[[#This Row],[Age]]&lt;45,"35-44",tbl_HRMaster[[#This Row],[Age]]&lt;55,"45-54",TRUE,"Above 54")</f>
        <v>25-34</v>
      </c>
      <c r="AD693" s="5" t="str">
        <f>_xlfn.IFS(
tbl_HRMaster[[#This Row],[YearsAtCompany]]&lt;2,"&lt; 2 Years",
tbl_HRMaster[[#This Row],[YearsAtCompany]]&lt;5,"2-4 Years",
tbl_HRMaster[[#This Row],[YearsAtCompany]]&lt;10,"5-9 Years",
TRUE,"10+ Years"
)</f>
        <v>2-4 Years</v>
      </c>
      <c r="AE693" s="5">
        <f>IF(tbl_HRMaster[[#This Row],[Attrition]]="Yes",1,0)</f>
        <v>0</v>
      </c>
    </row>
    <row r="694" spans="1:31" x14ac:dyDescent="0.25">
      <c r="A694">
        <v>33</v>
      </c>
      <c r="B694" t="s">
        <v>21</v>
      </c>
      <c r="C694" t="s">
        <v>29</v>
      </c>
      <c r="D694" t="s">
        <v>23</v>
      </c>
      <c r="E694">
        <v>9</v>
      </c>
      <c r="F694">
        <v>3</v>
      </c>
      <c r="G694" t="s">
        <v>38</v>
      </c>
      <c r="H694">
        <v>3485</v>
      </c>
      <c r="I694" t="s">
        <v>25</v>
      </c>
      <c r="J694">
        <v>2</v>
      </c>
      <c r="K694" t="s">
        <v>31</v>
      </c>
      <c r="L694" t="s">
        <v>27</v>
      </c>
      <c r="M694">
        <v>46490</v>
      </c>
      <c r="N694">
        <v>0</v>
      </c>
      <c r="O694">
        <v>12</v>
      </c>
      <c r="P694">
        <v>0</v>
      </c>
      <c r="Q694">
        <v>4</v>
      </c>
      <c r="R694">
        <v>2</v>
      </c>
      <c r="S694">
        <v>3</v>
      </c>
      <c r="T694">
        <v>0</v>
      </c>
      <c r="U694">
        <v>2</v>
      </c>
      <c r="V694">
        <f>COUNTIF(tbl_HRMaster[EmployeeID],tbl_HRMaster[[#This Row],[EmployeeID]])</f>
        <v>1</v>
      </c>
      <c r="W694">
        <f>IFERROR(INDEX(tbl_EmployeeSurvey[EnvironmentSatisfaction],MATCH(tbl_HRMaster[[#This Row],[EmployeeID]],tbl_EmployeeSurvey[EmployeeID],0)),"Not Found")</f>
        <v>4</v>
      </c>
      <c r="X694">
        <f>IFERROR(INDEX(tbl_EmployeeSurvey[JobSatisfaction],MATCH(tbl_HRMaster[[#This Row],[EmployeeID]],tbl_EmployeeSurvey[EmployeeID],0)),"Not Found")</f>
        <v>2</v>
      </c>
      <c r="Y694" s="5">
        <f>IFERROR(INDEX(tbl_EmployeeSurvey[WorkLifeBalance],MATCH(tbl_HRMaster[[#This Row],[EmployeeID]],tbl_EmployeeSurvey[EmployeeID],0)),"Not Found")</f>
        <v>3</v>
      </c>
      <c r="Z694" s="5">
        <f>IFERROR(VLOOKUP(tbl_HRMaster[[#This Row],[EmployeeID]],tbl_ManagerSurvey[[EmployeeID]:[PerformanceRating]],2,FALSE),"Not Found")</f>
        <v>2</v>
      </c>
      <c r="AA694" s="5">
        <f>IFERROR(VLOOKUP(tbl_HRMaster[[#This Row],[EmployeeID]],tbl_ManagerSurvey[[EmployeeID]:[PerformanceRating]],3,FALSE),"Not Found")</f>
        <v>3</v>
      </c>
      <c r="AB694" s="5" t="str">
        <f>IF(tbl_HRMaster[[#This Row],[Attrition]]="Yes","Left","Active")</f>
        <v>Active</v>
      </c>
      <c r="AC694" s="5" t="str">
        <f>_xlfn.IFS(tbl_HRMaster[[#This Row],[Age]]&lt;25,"Under 25",tbl_HRMaster[[#This Row],[Age]]&lt;35,"25-34",tbl_HRMaster[[#This Row],[Age]]&lt;45,"35-44",tbl_HRMaster[[#This Row],[Age]]&lt;55,"45-54",TRUE,"Above 54")</f>
        <v>25-34</v>
      </c>
      <c r="AD694" s="5" t="str">
        <f>_xlfn.IFS(
tbl_HRMaster[[#This Row],[YearsAtCompany]]&lt;2,"&lt; 2 Years",
tbl_HRMaster[[#This Row],[YearsAtCompany]]&lt;5,"2-4 Years",
tbl_HRMaster[[#This Row],[YearsAtCompany]]&lt;10,"5-9 Years",
TRUE,"10+ Years"
)</f>
        <v>2-4 Years</v>
      </c>
      <c r="AE694" s="5">
        <f>IF(tbl_HRMaster[[#This Row],[Attrition]]="Yes",1,0)</f>
        <v>0</v>
      </c>
    </row>
    <row r="695" spans="1:31" x14ac:dyDescent="0.25">
      <c r="A695">
        <v>34</v>
      </c>
      <c r="B695" t="s">
        <v>21</v>
      </c>
      <c r="C695" t="s">
        <v>22</v>
      </c>
      <c r="D695" t="s">
        <v>23</v>
      </c>
      <c r="E695">
        <v>13</v>
      </c>
      <c r="F695">
        <v>4</v>
      </c>
      <c r="G695" t="s">
        <v>38</v>
      </c>
      <c r="H695">
        <v>660</v>
      </c>
      <c r="I695" t="s">
        <v>34</v>
      </c>
      <c r="J695">
        <v>3</v>
      </c>
      <c r="K695" t="s">
        <v>43</v>
      </c>
      <c r="L695" t="s">
        <v>32</v>
      </c>
      <c r="M695">
        <v>74910</v>
      </c>
      <c r="N695">
        <v>0</v>
      </c>
      <c r="O695">
        <v>14</v>
      </c>
      <c r="P695">
        <v>1</v>
      </c>
      <c r="Q695">
        <v>4</v>
      </c>
      <c r="R695">
        <v>3</v>
      </c>
      <c r="S695">
        <v>3</v>
      </c>
      <c r="T695">
        <v>0</v>
      </c>
      <c r="U695">
        <v>2</v>
      </c>
      <c r="V695">
        <f>COUNTIF(tbl_HRMaster[EmployeeID],tbl_HRMaster[[#This Row],[EmployeeID]])</f>
        <v>1</v>
      </c>
      <c r="W695">
        <f>IFERROR(INDEX(tbl_EmployeeSurvey[EnvironmentSatisfaction],MATCH(tbl_HRMaster[[#This Row],[EmployeeID]],tbl_EmployeeSurvey[EmployeeID],0)),"Not Found")</f>
        <v>3</v>
      </c>
      <c r="X695">
        <f>IFERROR(INDEX(tbl_EmployeeSurvey[JobSatisfaction],MATCH(tbl_HRMaster[[#This Row],[EmployeeID]],tbl_EmployeeSurvey[EmployeeID],0)),"Not Found")</f>
        <v>1</v>
      </c>
      <c r="Y695" s="5">
        <f>IFERROR(INDEX(tbl_EmployeeSurvey[WorkLifeBalance],MATCH(tbl_HRMaster[[#This Row],[EmployeeID]],tbl_EmployeeSurvey[EmployeeID],0)),"Not Found")</f>
        <v>3</v>
      </c>
      <c r="Z695" s="5">
        <f>IFERROR(VLOOKUP(tbl_HRMaster[[#This Row],[EmployeeID]],tbl_ManagerSurvey[[EmployeeID]:[PerformanceRating]],2,FALSE),"Not Found")</f>
        <v>2</v>
      </c>
      <c r="AA695" s="5">
        <f>IFERROR(VLOOKUP(tbl_HRMaster[[#This Row],[EmployeeID]],tbl_ManagerSurvey[[EmployeeID]:[PerformanceRating]],3,FALSE),"Not Found")</f>
        <v>3</v>
      </c>
      <c r="AB695" s="5" t="str">
        <f>IF(tbl_HRMaster[[#This Row],[Attrition]]="Yes","Left","Active")</f>
        <v>Active</v>
      </c>
      <c r="AC695" s="5" t="str">
        <f>_xlfn.IFS(tbl_HRMaster[[#This Row],[Age]]&lt;25,"Under 25",tbl_HRMaster[[#This Row],[Age]]&lt;35,"25-34",tbl_HRMaster[[#This Row],[Age]]&lt;45,"35-44",tbl_HRMaster[[#This Row],[Age]]&lt;55,"45-54",TRUE,"Above 54")</f>
        <v>25-34</v>
      </c>
      <c r="AD695" s="5" t="str">
        <f>_xlfn.IFS(
tbl_HRMaster[[#This Row],[YearsAtCompany]]&lt;2,"&lt; 2 Years",
tbl_HRMaster[[#This Row],[YearsAtCompany]]&lt;5,"2-4 Years",
tbl_HRMaster[[#This Row],[YearsAtCompany]]&lt;10,"5-9 Years",
TRUE,"10+ Years"
)</f>
        <v>2-4 Years</v>
      </c>
      <c r="AE695" s="5">
        <f>IF(tbl_HRMaster[[#This Row],[Attrition]]="Yes",1,0)</f>
        <v>0</v>
      </c>
    </row>
    <row r="696" spans="1:31" x14ac:dyDescent="0.25">
      <c r="A696">
        <v>34</v>
      </c>
      <c r="B696" t="s">
        <v>21</v>
      </c>
      <c r="C696" t="s">
        <v>22</v>
      </c>
      <c r="D696" t="s">
        <v>23</v>
      </c>
      <c r="E696">
        <v>13</v>
      </c>
      <c r="F696">
        <v>4</v>
      </c>
      <c r="G696" t="s">
        <v>38</v>
      </c>
      <c r="H696">
        <v>2130</v>
      </c>
      <c r="I696" t="s">
        <v>34</v>
      </c>
      <c r="J696">
        <v>3</v>
      </c>
      <c r="K696" t="s">
        <v>43</v>
      </c>
      <c r="L696" t="s">
        <v>32</v>
      </c>
      <c r="M696">
        <v>74910</v>
      </c>
      <c r="N696">
        <v>0</v>
      </c>
      <c r="O696">
        <v>14</v>
      </c>
      <c r="P696">
        <v>1</v>
      </c>
      <c r="Q696">
        <v>4</v>
      </c>
      <c r="R696">
        <v>3</v>
      </c>
      <c r="S696">
        <v>3</v>
      </c>
      <c r="T696">
        <v>0</v>
      </c>
      <c r="U696">
        <v>2</v>
      </c>
      <c r="V696">
        <f>COUNTIF(tbl_HRMaster[EmployeeID],tbl_HRMaster[[#This Row],[EmployeeID]])</f>
        <v>1</v>
      </c>
      <c r="W696">
        <f>IFERROR(INDEX(tbl_EmployeeSurvey[EnvironmentSatisfaction],MATCH(tbl_HRMaster[[#This Row],[EmployeeID]],tbl_EmployeeSurvey[EmployeeID],0)),"Not Found")</f>
        <v>3</v>
      </c>
      <c r="X696">
        <f>IFERROR(INDEX(tbl_EmployeeSurvey[JobSatisfaction],MATCH(tbl_HRMaster[[#This Row],[EmployeeID]],tbl_EmployeeSurvey[EmployeeID],0)),"Not Found")</f>
        <v>1</v>
      </c>
      <c r="Y696" s="5">
        <f>IFERROR(INDEX(tbl_EmployeeSurvey[WorkLifeBalance],MATCH(tbl_HRMaster[[#This Row],[EmployeeID]],tbl_EmployeeSurvey[EmployeeID],0)),"Not Found")</f>
        <v>3</v>
      </c>
      <c r="Z696" s="5">
        <f>IFERROR(VLOOKUP(tbl_HRMaster[[#This Row],[EmployeeID]],tbl_ManagerSurvey[[EmployeeID]:[PerformanceRating]],2,FALSE),"Not Found")</f>
        <v>2</v>
      </c>
      <c r="AA696" s="5">
        <f>IFERROR(VLOOKUP(tbl_HRMaster[[#This Row],[EmployeeID]],tbl_ManagerSurvey[[EmployeeID]:[PerformanceRating]],3,FALSE),"Not Found")</f>
        <v>3</v>
      </c>
      <c r="AB696" s="5" t="str">
        <f>IF(tbl_HRMaster[[#This Row],[Attrition]]="Yes","Left","Active")</f>
        <v>Active</v>
      </c>
      <c r="AC696" s="5" t="str">
        <f>_xlfn.IFS(tbl_HRMaster[[#This Row],[Age]]&lt;25,"Under 25",tbl_HRMaster[[#This Row],[Age]]&lt;35,"25-34",tbl_HRMaster[[#This Row],[Age]]&lt;45,"35-44",tbl_HRMaster[[#This Row],[Age]]&lt;55,"45-54",TRUE,"Above 54")</f>
        <v>25-34</v>
      </c>
      <c r="AD696" s="5" t="str">
        <f>_xlfn.IFS(
tbl_HRMaster[[#This Row],[YearsAtCompany]]&lt;2,"&lt; 2 Years",
tbl_HRMaster[[#This Row],[YearsAtCompany]]&lt;5,"2-4 Years",
tbl_HRMaster[[#This Row],[YearsAtCompany]]&lt;10,"5-9 Years",
TRUE,"10+ Years"
)</f>
        <v>2-4 Years</v>
      </c>
      <c r="AE696" s="5">
        <f>IF(tbl_HRMaster[[#This Row],[Attrition]]="Yes",1,0)</f>
        <v>0</v>
      </c>
    </row>
    <row r="697" spans="1:31" x14ac:dyDescent="0.25">
      <c r="A697">
        <v>34</v>
      </c>
      <c r="B697" t="s">
        <v>21</v>
      </c>
      <c r="C697" t="s">
        <v>22</v>
      </c>
      <c r="D697" t="s">
        <v>23</v>
      </c>
      <c r="E697">
        <v>13</v>
      </c>
      <c r="F697">
        <v>4</v>
      </c>
      <c r="G697" t="s">
        <v>38</v>
      </c>
      <c r="H697">
        <v>3600</v>
      </c>
      <c r="I697" t="s">
        <v>34</v>
      </c>
      <c r="J697">
        <v>3</v>
      </c>
      <c r="K697" t="s">
        <v>43</v>
      </c>
      <c r="L697" t="s">
        <v>32</v>
      </c>
      <c r="M697">
        <v>74910</v>
      </c>
      <c r="N697">
        <v>0</v>
      </c>
      <c r="O697">
        <v>14</v>
      </c>
      <c r="P697">
        <v>1</v>
      </c>
      <c r="Q697">
        <v>4</v>
      </c>
      <c r="R697">
        <v>3</v>
      </c>
      <c r="S697">
        <v>3</v>
      </c>
      <c r="T697">
        <v>0</v>
      </c>
      <c r="U697">
        <v>2</v>
      </c>
      <c r="V697">
        <f>COUNTIF(tbl_HRMaster[EmployeeID],tbl_HRMaster[[#This Row],[EmployeeID]])</f>
        <v>1</v>
      </c>
      <c r="W697">
        <f>IFERROR(INDEX(tbl_EmployeeSurvey[EnvironmentSatisfaction],MATCH(tbl_HRMaster[[#This Row],[EmployeeID]],tbl_EmployeeSurvey[EmployeeID],0)),"Not Found")</f>
        <v>3</v>
      </c>
      <c r="X697">
        <f>IFERROR(INDEX(tbl_EmployeeSurvey[JobSatisfaction],MATCH(tbl_HRMaster[[#This Row],[EmployeeID]],tbl_EmployeeSurvey[EmployeeID],0)),"Not Found")</f>
        <v>1</v>
      </c>
      <c r="Y697" s="5">
        <f>IFERROR(INDEX(tbl_EmployeeSurvey[WorkLifeBalance],MATCH(tbl_HRMaster[[#This Row],[EmployeeID]],tbl_EmployeeSurvey[EmployeeID],0)),"Not Found")</f>
        <v>3</v>
      </c>
      <c r="Z697" s="5">
        <f>IFERROR(VLOOKUP(tbl_HRMaster[[#This Row],[EmployeeID]],tbl_ManagerSurvey[[EmployeeID]:[PerformanceRating]],2,FALSE),"Not Found")</f>
        <v>2</v>
      </c>
      <c r="AA697" s="5">
        <f>IFERROR(VLOOKUP(tbl_HRMaster[[#This Row],[EmployeeID]],tbl_ManagerSurvey[[EmployeeID]:[PerformanceRating]],3,FALSE),"Not Found")</f>
        <v>3</v>
      </c>
      <c r="AB697" s="5" t="str">
        <f>IF(tbl_HRMaster[[#This Row],[Attrition]]="Yes","Left","Active")</f>
        <v>Active</v>
      </c>
      <c r="AC697" s="5" t="str">
        <f>_xlfn.IFS(tbl_HRMaster[[#This Row],[Age]]&lt;25,"Under 25",tbl_HRMaster[[#This Row],[Age]]&lt;35,"25-34",tbl_HRMaster[[#This Row],[Age]]&lt;45,"35-44",tbl_HRMaster[[#This Row],[Age]]&lt;55,"45-54",TRUE,"Above 54")</f>
        <v>25-34</v>
      </c>
      <c r="AD697" s="5" t="str">
        <f>_xlfn.IFS(
tbl_HRMaster[[#This Row],[YearsAtCompany]]&lt;2,"&lt; 2 Years",
tbl_HRMaster[[#This Row],[YearsAtCompany]]&lt;5,"2-4 Years",
tbl_HRMaster[[#This Row],[YearsAtCompany]]&lt;10,"5-9 Years",
TRUE,"10+ Years"
)</f>
        <v>2-4 Years</v>
      </c>
      <c r="AE697" s="5">
        <f>IF(tbl_HRMaster[[#This Row],[Attrition]]="Yes",1,0)</f>
        <v>0</v>
      </c>
    </row>
    <row r="698" spans="1:31" x14ac:dyDescent="0.25">
      <c r="A698">
        <v>22</v>
      </c>
      <c r="B698" t="s">
        <v>28</v>
      </c>
      <c r="C698" t="s">
        <v>22</v>
      </c>
      <c r="D698" t="s">
        <v>30</v>
      </c>
      <c r="E698">
        <v>15</v>
      </c>
      <c r="F698">
        <v>4</v>
      </c>
      <c r="G698" t="s">
        <v>24</v>
      </c>
      <c r="H698">
        <v>409</v>
      </c>
      <c r="I698" t="s">
        <v>25</v>
      </c>
      <c r="J698">
        <v>1</v>
      </c>
      <c r="K698" t="s">
        <v>40</v>
      </c>
      <c r="L698" t="s">
        <v>27</v>
      </c>
      <c r="M698">
        <v>124900</v>
      </c>
      <c r="N698">
        <v>0</v>
      </c>
      <c r="O698">
        <v>13</v>
      </c>
      <c r="P698">
        <v>0</v>
      </c>
      <c r="Q698">
        <v>4</v>
      </c>
      <c r="R698">
        <v>3</v>
      </c>
      <c r="S698">
        <v>3</v>
      </c>
      <c r="T698">
        <v>0</v>
      </c>
      <c r="U698">
        <v>2</v>
      </c>
      <c r="V698">
        <f>COUNTIF(tbl_HRMaster[EmployeeID],tbl_HRMaster[[#This Row],[EmployeeID]])</f>
        <v>1</v>
      </c>
      <c r="W698">
        <f>IFERROR(INDEX(tbl_EmployeeSurvey[EnvironmentSatisfaction],MATCH(tbl_HRMaster[[#This Row],[EmployeeID]],tbl_EmployeeSurvey[EmployeeID],0)),"Not Found")</f>
        <v>2</v>
      </c>
      <c r="X698">
        <f>IFERROR(INDEX(tbl_EmployeeSurvey[JobSatisfaction],MATCH(tbl_HRMaster[[#This Row],[EmployeeID]],tbl_EmployeeSurvey[EmployeeID],0)),"Not Found")</f>
        <v>3</v>
      </c>
      <c r="Y698" s="5">
        <f>IFERROR(INDEX(tbl_EmployeeSurvey[WorkLifeBalance],MATCH(tbl_HRMaster[[#This Row],[EmployeeID]],tbl_EmployeeSurvey[EmployeeID],0)),"Not Found")</f>
        <v>4</v>
      </c>
      <c r="Z698" s="5">
        <f>IFERROR(VLOOKUP(tbl_HRMaster[[#This Row],[EmployeeID]],tbl_ManagerSurvey[[EmployeeID]:[PerformanceRating]],2,FALSE),"Not Found")</f>
        <v>3</v>
      </c>
      <c r="AA698" s="5">
        <f>IFERROR(VLOOKUP(tbl_HRMaster[[#This Row],[EmployeeID]],tbl_ManagerSurvey[[EmployeeID]:[PerformanceRating]],3,FALSE),"Not Found")</f>
        <v>3</v>
      </c>
      <c r="AB698" s="5" t="str">
        <f>IF(tbl_HRMaster[[#This Row],[Attrition]]="Yes","Left","Active")</f>
        <v>Left</v>
      </c>
      <c r="AC698" s="5" t="str">
        <f>_xlfn.IFS(tbl_HRMaster[[#This Row],[Age]]&lt;25,"Under 25",tbl_HRMaster[[#This Row],[Age]]&lt;35,"25-34",tbl_HRMaster[[#This Row],[Age]]&lt;45,"35-44",tbl_HRMaster[[#This Row],[Age]]&lt;55,"45-54",TRUE,"Above 54")</f>
        <v>Under 25</v>
      </c>
      <c r="AD698" s="5" t="str">
        <f>_xlfn.IFS(
tbl_HRMaster[[#This Row],[YearsAtCompany]]&lt;2,"&lt; 2 Years",
tbl_HRMaster[[#This Row],[YearsAtCompany]]&lt;5,"2-4 Years",
tbl_HRMaster[[#This Row],[YearsAtCompany]]&lt;10,"5-9 Years",
TRUE,"10+ Years"
)</f>
        <v>2-4 Years</v>
      </c>
      <c r="AE698" s="5">
        <f>IF(tbl_HRMaster[[#This Row],[Attrition]]="Yes",1,0)</f>
        <v>1</v>
      </c>
    </row>
    <row r="699" spans="1:31" x14ac:dyDescent="0.25">
      <c r="A699">
        <v>22</v>
      </c>
      <c r="B699" t="s">
        <v>28</v>
      </c>
      <c r="C699" t="s">
        <v>22</v>
      </c>
      <c r="D699" t="s">
        <v>30</v>
      </c>
      <c r="E699">
        <v>15</v>
      </c>
      <c r="F699">
        <v>4</v>
      </c>
      <c r="G699" t="s">
        <v>24</v>
      </c>
      <c r="H699">
        <v>1879</v>
      </c>
      <c r="I699" t="s">
        <v>25</v>
      </c>
      <c r="J699">
        <v>1</v>
      </c>
      <c r="K699" t="s">
        <v>40</v>
      </c>
      <c r="L699" t="s">
        <v>27</v>
      </c>
      <c r="M699">
        <v>124900</v>
      </c>
      <c r="N699">
        <v>0</v>
      </c>
      <c r="O699">
        <v>13</v>
      </c>
      <c r="P699">
        <v>0</v>
      </c>
      <c r="Q699">
        <v>4</v>
      </c>
      <c r="R699">
        <v>3</v>
      </c>
      <c r="S699">
        <v>3</v>
      </c>
      <c r="T699">
        <v>0</v>
      </c>
      <c r="U699">
        <v>2</v>
      </c>
      <c r="V699">
        <f>COUNTIF(tbl_HRMaster[EmployeeID],tbl_HRMaster[[#This Row],[EmployeeID]])</f>
        <v>1</v>
      </c>
      <c r="W699">
        <f>IFERROR(INDEX(tbl_EmployeeSurvey[EnvironmentSatisfaction],MATCH(tbl_HRMaster[[#This Row],[EmployeeID]],tbl_EmployeeSurvey[EmployeeID],0)),"Not Found")</f>
        <v>2</v>
      </c>
      <c r="X699">
        <f>IFERROR(INDEX(tbl_EmployeeSurvey[JobSatisfaction],MATCH(tbl_HRMaster[[#This Row],[EmployeeID]],tbl_EmployeeSurvey[EmployeeID],0)),"Not Found")</f>
        <v>3</v>
      </c>
      <c r="Y699" s="5">
        <f>IFERROR(INDEX(tbl_EmployeeSurvey[WorkLifeBalance],MATCH(tbl_HRMaster[[#This Row],[EmployeeID]],tbl_EmployeeSurvey[EmployeeID],0)),"Not Found")</f>
        <v>4</v>
      </c>
      <c r="Z699" s="5">
        <f>IFERROR(VLOOKUP(tbl_HRMaster[[#This Row],[EmployeeID]],tbl_ManagerSurvey[[EmployeeID]:[PerformanceRating]],2,FALSE),"Not Found")</f>
        <v>3</v>
      </c>
      <c r="AA699" s="5">
        <f>IFERROR(VLOOKUP(tbl_HRMaster[[#This Row],[EmployeeID]],tbl_ManagerSurvey[[EmployeeID]:[PerformanceRating]],3,FALSE),"Not Found")</f>
        <v>3</v>
      </c>
      <c r="AB699" s="5" t="str">
        <f>IF(tbl_HRMaster[[#This Row],[Attrition]]="Yes","Left","Active")</f>
        <v>Left</v>
      </c>
      <c r="AC699" s="5" t="str">
        <f>_xlfn.IFS(tbl_HRMaster[[#This Row],[Age]]&lt;25,"Under 25",tbl_HRMaster[[#This Row],[Age]]&lt;35,"25-34",tbl_HRMaster[[#This Row],[Age]]&lt;45,"35-44",tbl_HRMaster[[#This Row],[Age]]&lt;55,"45-54",TRUE,"Above 54")</f>
        <v>Under 25</v>
      </c>
      <c r="AD699" s="5" t="str">
        <f>_xlfn.IFS(
tbl_HRMaster[[#This Row],[YearsAtCompany]]&lt;2,"&lt; 2 Years",
tbl_HRMaster[[#This Row],[YearsAtCompany]]&lt;5,"2-4 Years",
tbl_HRMaster[[#This Row],[YearsAtCompany]]&lt;10,"5-9 Years",
TRUE,"10+ Years"
)</f>
        <v>2-4 Years</v>
      </c>
      <c r="AE699" s="5">
        <f>IF(tbl_HRMaster[[#This Row],[Attrition]]="Yes",1,0)</f>
        <v>1</v>
      </c>
    </row>
    <row r="700" spans="1:31" x14ac:dyDescent="0.25">
      <c r="A700">
        <v>22</v>
      </c>
      <c r="B700" t="s">
        <v>28</v>
      </c>
      <c r="C700" t="s">
        <v>22</v>
      </c>
      <c r="D700" t="s">
        <v>30</v>
      </c>
      <c r="E700">
        <v>15</v>
      </c>
      <c r="F700">
        <v>4</v>
      </c>
      <c r="G700" t="s">
        <v>24</v>
      </c>
      <c r="H700">
        <v>3349</v>
      </c>
      <c r="I700" t="s">
        <v>25</v>
      </c>
      <c r="J700">
        <v>1</v>
      </c>
      <c r="K700" t="s">
        <v>40</v>
      </c>
      <c r="L700" t="s">
        <v>27</v>
      </c>
      <c r="M700">
        <v>124900</v>
      </c>
      <c r="N700">
        <v>0</v>
      </c>
      <c r="O700">
        <v>13</v>
      </c>
      <c r="P700">
        <v>0</v>
      </c>
      <c r="Q700">
        <v>4</v>
      </c>
      <c r="R700">
        <v>3</v>
      </c>
      <c r="S700">
        <v>3</v>
      </c>
      <c r="T700">
        <v>0</v>
      </c>
      <c r="U700">
        <v>2</v>
      </c>
      <c r="V700">
        <f>COUNTIF(tbl_HRMaster[EmployeeID],tbl_HRMaster[[#This Row],[EmployeeID]])</f>
        <v>1</v>
      </c>
      <c r="W700">
        <f>IFERROR(INDEX(tbl_EmployeeSurvey[EnvironmentSatisfaction],MATCH(tbl_HRMaster[[#This Row],[EmployeeID]],tbl_EmployeeSurvey[EmployeeID],0)),"Not Found")</f>
        <v>2</v>
      </c>
      <c r="X700">
        <f>IFERROR(INDEX(tbl_EmployeeSurvey[JobSatisfaction],MATCH(tbl_HRMaster[[#This Row],[EmployeeID]],tbl_EmployeeSurvey[EmployeeID],0)),"Not Found")</f>
        <v>3</v>
      </c>
      <c r="Y700" s="5">
        <f>IFERROR(INDEX(tbl_EmployeeSurvey[WorkLifeBalance],MATCH(tbl_HRMaster[[#This Row],[EmployeeID]],tbl_EmployeeSurvey[EmployeeID],0)),"Not Found")</f>
        <v>4</v>
      </c>
      <c r="Z700" s="5">
        <f>IFERROR(VLOOKUP(tbl_HRMaster[[#This Row],[EmployeeID]],tbl_ManagerSurvey[[EmployeeID]:[PerformanceRating]],2,FALSE),"Not Found")</f>
        <v>3</v>
      </c>
      <c r="AA700" s="5">
        <f>IFERROR(VLOOKUP(tbl_HRMaster[[#This Row],[EmployeeID]],tbl_ManagerSurvey[[EmployeeID]:[PerformanceRating]],3,FALSE),"Not Found")</f>
        <v>3</v>
      </c>
      <c r="AB700" s="5" t="str">
        <f>IF(tbl_HRMaster[[#This Row],[Attrition]]="Yes","Left","Active")</f>
        <v>Left</v>
      </c>
      <c r="AC700" s="5" t="str">
        <f>_xlfn.IFS(tbl_HRMaster[[#This Row],[Age]]&lt;25,"Under 25",tbl_HRMaster[[#This Row],[Age]]&lt;35,"25-34",tbl_HRMaster[[#This Row],[Age]]&lt;45,"35-44",tbl_HRMaster[[#This Row],[Age]]&lt;55,"45-54",TRUE,"Above 54")</f>
        <v>Under 25</v>
      </c>
      <c r="AD700" s="5" t="str">
        <f>_xlfn.IFS(
tbl_HRMaster[[#This Row],[YearsAtCompany]]&lt;2,"&lt; 2 Years",
tbl_HRMaster[[#This Row],[YearsAtCompany]]&lt;5,"2-4 Years",
tbl_HRMaster[[#This Row],[YearsAtCompany]]&lt;10,"5-9 Years",
TRUE,"10+ Years"
)</f>
        <v>2-4 Years</v>
      </c>
      <c r="AE700" s="5">
        <f>IF(tbl_HRMaster[[#This Row],[Attrition]]="Yes",1,0)</f>
        <v>1</v>
      </c>
    </row>
    <row r="701" spans="1:31" x14ac:dyDescent="0.25">
      <c r="A701">
        <v>32</v>
      </c>
      <c r="B701" t="s">
        <v>21</v>
      </c>
      <c r="C701" t="s">
        <v>36</v>
      </c>
      <c r="D701" t="s">
        <v>23</v>
      </c>
      <c r="E701">
        <v>18</v>
      </c>
      <c r="F701">
        <v>3</v>
      </c>
      <c r="G701" t="s">
        <v>45</v>
      </c>
      <c r="H701">
        <v>425</v>
      </c>
      <c r="I701" t="s">
        <v>34</v>
      </c>
      <c r="J701">
        <v>1</v>
      </c>
      <c r="K701" t="s">
        <v>40</v>
      </c>
      <c r="L701" t="s">
        <v>27</v>
      </c>
      <c r="M701">
        <v>23890</v>
      </c>
      <c r="N701">
        <v>6</v>
      </c>
      <c r="O701">
        <v>12</v>
      </c>
      <c r="P701">
        <v>1</v>
      </c>
      <c r="Q701">
        <v>5</v>
      </c>
      <c r="R701">
        <v>4</v>
      </c>
      <c r="S701">
        <v>3</v>
      </c>
      <c r="T701">
        <v>0</v>
      </c>
      <c r="U701">
        <v>2</v>
      </c>
      <c r="V701">
        <f>COUNTIF(tbl_HRMaster[EmployeeID],tbl_HRMaster[[#This Row],[EmployeeID]])</f>
        <v>1</v>
      </c>
      <c r="W701">
        <f>IFERROR(INDEX(tbl_EmployeeSurvey[EnvironmentSatisfaction],MATCH(tbl_HRMaster[[#This Row],[EmployeeID]],tbl_EmployeeSurvey[EmployeeID],0)),"Not Found")</f>
        <v>3</v>
      </c>
      <c r="X701">
        <f>IFERROR(INDEX(tbl_EmployeeSurvey[JobSatisfaction],MATCH(tbl_HRMaster[[#This Row],[EmployeeID]],tbl_EmployeeSurvey[EmployeeID],0)),"Not Found")</f>
        <v>2</v>
      </c>
      <c r="Y701" s="5">
        <f>IFERROR(INDEX(tbl_EmployeeSurvey[WorkLifeBalance],MATCH(tbl_HRMaster[[#This Row],[EmployeeID]],tbl_EmployeeSurvey[EmployeeID],0)),"Not Found")</f>
        <v>3</v>
      </c>
      <c r="Z701" s="5">
        <f>IFERROR(VLOOKUP(tbl_HRMaster[[#This Row],[EmployeeID]],tbl_ManagerSurvey[[EmployeeID]:[PerformanceRating]],2,FALSE),"Not Found")</f>
        <v>2</v>
      </c>
      <c r="AA701" s="5">
        <f>IFERROR(VLOOKUP(tbl_HRMaster[[#This Row],[EmployeeID]],tbl_ManagerSurvey[[EmployeeID]:[PerformanceRating]],3,FALSE),"Not Found")</f>
        <v>3</v>
      </c>
      <c r="AB701" s="5" t="str">
        <f>IF(tbl_HRMaster[[#This Row],[Attrition]]="Yes","Left","Active")</f>
        <v>Active</v>
      </c>
      <c r="AC701" s="5" t="str">
        <f>_xlfn.IFS(tbl_HRMaster[[#This Row],[Age]]&lt;25,"Under 25",tbl_HRMaster[[#This Row],[Age]]&lt;35,"25-34",tbl_HRMaster[[#This Row],[Age]]&lt;45,"35-44",tbl_HRMaster[[#This Row],[Age]]&lt;55,"45-54",TRUE,"Above 54")</f>
        <v>25-34</v>
      </c>
      <c r="AD701" s="5" t="str">
        <f>_xlfn.IFS(
tbl_HRMaster[[#This Row],[YearsAtCompany]]&lt;2,"&lt; 2 Years",
tbl_HRMaster[[#This Row],[YearsAtCompany]]&lt;5,"2-4 Years",
tbl_HRMaster[[#This Row],[YearsAtCompany]]&lt;10,"5-9 Years",
TRUE,"10+ Years"
)</f>
        <v>2-4 Years</v>
      </c>
      <c r="AE701" s="5">
        <f>IF(tbl_HRMaster[[#This Row],[Attrition]]="Yes",1,0)</f>
        <v>0</v>
      </c>
    </row>
    <row r="702" spans="1:31" x14ac:dyDescent="0.25">
      <c r="A702">
        <v>32</v>
      </c>
      <c r="B702" t="s">
        <v>21</v>
      </c>
      <c r="C702" t="s">
        <v>36</v>
      </c>
      <c r="D702" t="s">
        <v>23</v>
      </c>
      <c r="E702">
        <v>18</v>
      </c>
      <c r="F702">
        <v>3</v>
      </c>
      <c r="G702" t="s">
        <v>45</v>
      </c>
      <c r="H702">
        <v>1895</v>
      </c>
      <c r="I702" t="s">
        <v>34</v>
      </c>
      <c r="J702">
        <v>1</v>
      </c>
      <c r="K702" t="s">
        <v>40</v>
      </c>
      <c r="L702" t="s">
        <v>27</v>
      </c>
      <c r="M702">
        <v>23890</v>
      </c>
      <c r="N702">
        <v>6</v>
      </c>
      <c r="O702">
        <v>12</v>
      </c>
      <c r="P702">
        <v>1</v>
      </c>
      <c r="Q702">
        <v>5</v>
      </c>
      <c r="R702">
        <v>4</v>
      </c>
      <c r="S702">
        <v>3</v>
      </c>
      <c r="T702">
        <v>0</v>
      </c>
      <c r="U702">
        <v>2</v>
      </c>
      <c r="V702">
        <f>COUNTIF(tbl_HRMaster[EmployeeID],tbl_HRMaster[[#This Row],[EmployeeID]])</f>
        <v>1</v>
      </c>
      <c r="W702">
        <f>IFERROR(INDEX(tbl_EmployeeSurvey[EnvironmentSatisfaction],MATCH(tbl_HRMaster[[#This Row],[EmployeeID]],tbl_EmployeeSurvey[EmployeeID],0)),"Not Found")</f>
        <v>3</v>
      </c>
      <c r="X702">
        <f>IFERROR(INDEX(tbl_EmployeeSurvey[JobSatisfaction],MATCH(tbl_HRMaster[[#This Row],[EmployeeID]],tbl_EmployeeSurvey[EmployeeID],0)),"Not Found")</f>
        <v>2</v>
      </c>
      <c r="Y702" s="5">
        <f>IFERROR(INDEX(tbl_EmployeeSurvey[WorkLifeBalance],MATCH(tbl_HRMaster[[#This Row],[EmployeeID]],tbl_EmployeeSurvey[EmployeeID],0)),"Not Found")</f>
        <v>3</v>
      </c>
      <c r="Z702" s="5">
        <f>IFERROR(VLOOKUP(tbl_HRMaster[[#This Row],[EmployeeID]],tbl_ManagerSurvey[[EmployeeID]:[PerformanceRating]],2,FALSE),"Not Found")</f>
        <v>2</v>
      </c>
      <c r="AA702" s="5">
        <f>IFERROR(VLOOKUP(tbl_HRMaster[[#This Row],[EmployeeID]],tbl_ManagerSurvey[[EmployeeID]:[PerformanceRating]],3,FALSE),"Not Found")</f>
        <v>3</v>
      </c>
      <c r="AB702" s="5" t="str">
        <f>IF(tbl_HRMaster[[#This Row],[Attrition]]="Yes","Left","Active")</f>
        <v>Active</v>
      </c>
      <c r="AC702" s="5" t="str">
        <f>_xlfn.IFS(tbl_HRMaster[[#This Row],[Age]]&lt;25,"Under 25",tbl_HRMaster[[#This Row],[Age]]&lt;35,"25-34",tbl_HRMaster[[#This Row],[Age]]&lt;45,"35-44",tbl_HRMaster[[#This Row],[Age]]&lt;55,"45-54",TRUE,"Above 54")</f>
        <v>25-34</v>
      </c>
      <c r="AD702" s="5" t="str">
        <f>_xlfn.IFS(
tbl_HRMaster[[#This Row],[YearsAtCompany]]&lt;2,"&lt; 2 Years",
tbl_HRMaster[[#This Row],[YearsAtCompany]]&lt;5,"2-4 Years",
tbl_HRMaster[[#This Row],[YearsAtCompany]]&lt;10,"5-9 Years",
TRUE,"10+ Years"
)</f>
        <v>2-4 Years</v>
      </c>
      <c r="AE702" s="5">
        <f>IF(tbl_HRMaster[[#This Row],[Attrition]]="Yes",1,0)</f>
        <v>0</v>
      </c>
    </row>
    <row r="703" spans="1:31" x14ac:dyDescent="0.25">
      <c r="A703">
        <v>32</v>
      </c>
      <c r="B703" t="s">
        <v>21</v>
      </c>
      <c r="C703" t="s">
        <v>36</v>
      </c>
      <c r="D703" t="s">
        <v>23</v>
      </c>
      <c r="E703">
        <v>18</v>
      </c>
      <c r="F703">
        <v>3</v>
      </c>
      <c r="G703" t="s">
        <v>45</v>
      </c>
      <c r="H703">
        <v>3365</v>
      </c>
      <c r="I703" t="s">
        <v>34</v>
      </c>
      <c r="J703">
        <v>1</v>
      </c>
      <c r="K703" t="s">
        <v>40</v>
      </c>
      <c r="L703" t="s">
        <v>27</v>
      </c>
      <c r="M703">
        <v>23890</v>
      </c>
      <c r="N703">
        <v>6</v>
      </c>
      <c r="O703">
        <v>12</v>
      </c>
      <c r="P703">
        <v>1</v>
      </c>
      <c r="Q703">
        <v>5</v>
      </c>
      <c r="R703">
        <v>4</v>
      </c>
      <c r="S703">
        <v>3</v>
      </c>
      <c r="T703">
        <v>0</v>
      </c>
      <c r="U703">
        <v>2</v>
      </c>
      <c r="V703">
        <f>COUNTIF(tbl_HRMaster[EmployeeID],tbl_HRMaster[[#This Row],[EmployeeID]])</f>
        <v>1</v>
      </c>
      <c r="W703">
        <f>IFERROR(INDEX(tbl_EmployeeSurvey[EnvironmentSatisfaction],MATCH(tbl_HRMaster[[#This Row],[EmployeeID]],tbl_EmployeeSurvey[EmployeeID],0)),"Not Found")</f>
        <v>3</v>
      </c>
      <c r="X703">
        <f>IFERROR(INDEX(tbl_EmployeeSurvey[JobSatisfaction],MATCH(tbl_HRMaster[[#This Row],[EmployeeID]],tbl_EmployeeSurvey[EmployeeID],0)),"Not Found")</f>
        <v>2</v>
      </c>
      <c r="Y703" s="5">
        <f>IFERROR(INDEX(tbl_EmployeeSurvey[WorkLifeBalance],MATCH(tbl_HRMaster[[#This Row],[EmployeeID]],tbl_EmployeeSurvey[EmployeeID],0)),"Not Found")</f>
        <v>3</v>
      </c>
      <c r="Z703" s="5">
        <f>IFERROR(VLOOKUP(tbl_HRMaster[[#This Row],[EmployeeID]],tbl_ManagerSurvey[[EmployeeID]:[PerformanceRating]],2,FALSE),"Not Found")</f>
        <v>2</v>
      </c>
      <c r="AA703" s="5">
        <f>IFERROR(VLOOKUP(tbl_HRMaster[[#This Row],[EmployeeID]],tbl_ManagerSurvey[[EmployeeID]:[PerformanceRating]],3,FALSE),"Not Found")</f>
        <v>3</v>
      </c>
      <c r="AB703" s="5" t="str">
        <f>IF(tbl_HRMaster[[#This Row],[Attrition]]="Yes","Left","Active")</f>
        <v>Active</v>
      </c>
      <c r="AC703" s="5" t="str">
        <f>_xlfn.IFS(tbl_HRMaster[[#This Row],[Age]]&lt;25,"Under 25",tbl_HRMaster[[#This Row],[Age]]&lt;35,"25-34",tbl_HRMaster[[#This Row],[Age]]&lt;45,"35-44",tbl_HRMaster[[#This Row],[Age]]&lt;55,"45-54",TRUE,"Above 54")</f>
        <v>25-34</v>
      </c>
      <c r="AD703" s="5" t="str">
        <f>_xlfn.IFS(
tbl_HRMaster[[#This Row],[YearsAtCompany]]&lt;2,"&lt; 2 Years",
tbl_HRMaster[[#This Row],[YearsAtCompany]]&lt;5,"2-4 Years",
tbl_HRMaster[[#This Row],[YearsAtCompany]]&lt;10,"5-9 Years",
TRUE,"10+ Years"
)</f>
        <v>2-4 Years</v>
      </c>
      <c r="AE703" s="5">
        <f>IF(tbl_HRMaster[[#This Row],[Attrition]]="Yes",1,0)</f>
        <v>0</v>
      </c>
    </row>
    <row r="704" spans="1:31" x14ac:dyDescent="0.25">
      <c r="A704">
        <v>34</v>
      </c>
      <c r="B704" t="s">
        <v>21</v>
      </c>
      <c r="C704" t="s">
        <v>29</v>
      </c>
      <c r="D704" t="s">
        <v>23</v>
      </c>
      <c r="E704">
        <v>9</v>
      </c>
      <c r="F704">
        <v>1</v>
      </c>
      <c r="G704" t="s">
        <v>46</v>
      </c>
      <c r="H704">
        <v>565</v>
      </c>
      <c r="I704" t="s">
        <v>34</v>
      </c>
      <c r="J704">
        <v>2</v>
      </c>
      <c r="K704" t="s">
        <v>35</v>
      </c>
      <c r="L704" t="s">
        <v>32</v>
      </c>
      <c r="M704">
        <v>26570</v>
      </c>
      <c r="N704">
        <v>2</v>
      </c>
      <c r="O704">
        <v>13</v>
      </c>
      <c r="P704">
        <v>1</v>
      </c>
      <c r="Q704">
        <v>5</v>
      </c>
      <c r="R704">
        <v>3</v>
      </c>
      <c r="S704">
        <v>3</v>
      </c>
      <c r="T704">
        <v>0</v>
      </c>
      <c r="U704">
        <v>2</v>
      </c>
      <c r="V704">
        <f>COUNTIF(tbl_HRMaster[EmployeeID],tbl_HRMaster[[#This Row],[EmployeeID]])</f>
        <v>1</v>
      </c>
      <c r="W704">
        <f>IFERROR(INDEX(tbl_EmployeeSurvey[EnvironmentSatisfaction],MATCH(tbl_HRMaster[[#This Row],[EmployeeID]],tbl_EmployeeSurvey[EmployeeID],0)),"Not Found")</f>
        <v>4</v>
      </c>
      <c r="X704">
        <f>IFERROR(INDEX(tbl_EmployeeSurvey[JobSatisfaction],MATCH(tbl_HRMaster[[#This Row],[EmployeeID]],tbl_EmployeeSurvey[EmployeeID],0)),"Not Found")</f>
        <v>3</v>
      </c>
      <c r="Y704" s="5">
        <f>IFERROR(INDEX(tbl_EmployeeSurvey[WorkLifeBalance],MATCH(tbl_HRMaster[[#This Row],[EmployeeID]],tbl_EmployeeSurvey[EmployeeID],0)),"Not Found")</f>
        <v>2</v>
      </c>
      <c r="Z704" s="5">
        <f>IFERROR(VLOOKUP(tbl_HRMaster[[#This Row],[EmployeeID]],tbl_ManagerSurvey[[EmployeeID]:[PerformanceRating]],2,FALSE),"Not Found")</f>
        <v>2</v>
      </c>
      <c r="AA704" s="5">
        <f>IFERROR(VLOOKUP(tbl_HRMaster[[#This Row],[EmployeeID]],tbl_ManagerSurvey[[EmployeeID]:[PerformanceRating]],3,FALSE),"Not Found")</f>
        <v>3</v>
      </c>
      <c r="AB704" s="5" t="str">
        <f>IF(tbl_HRMaster[[#This Row],[Attrition]]="Yes","Left","Active")</f>
        <v>Active</v>
      </c>
      <c r="AC704" s="5" t="str">
        <f>_xlfn.IFS(tbl_HRMaster[[#This Row],[Age]]&lt;25,"Under 25",tbl_HRMaster[[#This Row],[Age]]&lt;35,"25-34",tbl_HRMaster[[#This Row],[Age]]&lt;45,"35-44",tbl_HRMaster[[#This Row],[Age]]&lt;55,"45-54",TRUE,"Above 54")</f>
        <v>25-34</v>
      </c>
      <c r="AD704" s="5" t="str">
        <f>_xlfn.IFS(
tbl_HRMaster[[#This Row],[YearsAtCompany]]&lt;2,"&lt; 2 Years",
tbl_HRMaster[[#This Row],[YearsAtCompany]]&lt;5,"2-4 Years",
tbl_HRMaster[[#This Row],[YearsAtCompany]]&lt;10,"5-9 Years",
TRUE,"10+ Years"
)</f>
        <v>2-4 Years</v>
      </c>
      <c r="AE704" s="5">
        <f>IF(tbl_HRMaster[[#This Row],[Attrition]]="Yes",1,0)</f>
        <v>0</v>
      </c>
    </row>
    <row r="705" spans="1:31" x14ac:dyDescent="0.25">
      <c r="A705">
        <v>34</v>
      </c>
      <c r="B705" t="s">
        <v>21</v>
      </c>
      <c r="C705" t="s">
        <v>29</v>
      </c>
      <c r="D705" t="s">
        <v>23</v>
      </c>
      <c r="E705">
        <v>9</v>
      </c>
      <c r="F705">
        <v>1</v>
      </c>
      <c r="G705" t="s">
        <v>46</v>
      </c>
      <c r="H705">
        <v>2035</v>
      </c>
      <c r="I705" t="s">
        <v>34</v>
      </c>
      <c r="J705">
        <v>2</v>
      </c>
      <c r="K705" t="s">
        <v>35</v>
      </c>
      <c r="L705" t="s">
        <v>32</v>
      </c>
      <c r="M705">
        <v>26570</v>
      </c>
      <c r="N705">
        <v>2</v>
      </c>
      <c r="O705">
        <v>13</v>
      </c>
      <c r="P705">
        <v>1</v>
      </c>
      <c r="Q705">
        <v>5</v>
      </c>
      <c r="R705">
        <v>3</v>
      </c>
      <c r="S705">
        <v>3</v>
      </c>
      <c r="T705">
        <v>0</v>
      </c>
      <c r="U705">
        <v>2</v>
      </c>
      <c r="V705">
        <f>COUNTIF(tbl_HRMaster[EmployeeID],tbl_HRMaster[[#This Row],[EmployeeID]])</f>
        <v>1</v>
      </c>
      <c r="W705">
        <f>IFERROR(INDEX(tbl_EmployeeSurvey[EnvironmentSatisfaction],MATCH(tbl_HRMaster[[#This Row],[EmployeeID]],tbl_EmployeeSurvey[EmployeeID],0)),"Not Found")</f>
        <v>4</v>
      </c>
      <c r="X705">
        <f>IFERROR(INDEX(tbl_EmployeeSurvey[JobSatisfaction],MATCH(tbl_HRMaster[[#This Row],[EmployeeID]],tbl_EmployeeSurvey[EmployeeID],0)),"Not Found")</f>
        <v>3</v>
      </c>
      <c r="Y705" s="5">
        <f>IFERROR(INDEX(tbl_EmployeeSurvey[WorkLifeBalance],MATCH(tbl_HRMaster[[#This Row],[EmployeeID]],tbl_EmployeeSurvey[EmployeeID],0)),"Not Found")</f>
        <v>2</v>
      </c>
      <c r="Z705" s="5">
        <f>IFERROR(VLOOKUP(tbl_HRMaster[[#This Row],[EmployeeID]],tbl_ManagerSurvey[[EmployeeID]:[PerformanceRating]],2,FALSE),"Not Found")</f>
        <v>2</v>
      </c>
      <c r="AA705" s="5">
        <f>IFERROR(VLOOKUP(tbl_HRMaster[[#This Row],[EmployeeID]],tbl_ManagerSurvey[[EmployeeID]:[PerformanceRating]],3,FALSE),"Not Found")</f>
        <v>3</v>
      </c>
      <c r="AB705" s="5" t="str">
        <f>IF(tbl_HRMaster[[#This Row],[Attrition]]="Yes","Left","Active")</f>
        <v>Active</v>
      </c>
      <c r="AC705" s="5" t="str">
        <f>_xlfn.IFS(tbl_HRMaster[[#This Row],[Age]]&lt;25,"Under 25",tbl_HRMaster[[#This Row],[Age]]&lt;35,"25-34",tbl_HRMaster[[#This Row],[Age]]&lt;45,"35-44",tbl_HRMaster[[#This Row],[Age]]&lt;55,"45-54",TRUE,"Above 54")</f>
        <v>25-34</v>
      </c>
      <c r="AD705" s="5" t="str">
        <f>_xlfn.IFS(
tbl_HRMaster[[#This Row],[YearsAtCompany]]&lt;2,"&lt; 2 Years",
tbl_HRMaster[[#This Row],[YearsAtCompany]]&lt;5,"2-4 Years",
tbl_HRMaster[[#This Row],[YearsAtCompany]]&lt;10,"5-9 Years",
TRUE,"10+ Years"
)</f>
        <v>2-4 Years</v>
      </c>
      <c r="AE705" s="5">
        <f>IF(tbl_HRMaster[[#This Row],[Attrition]]="Yes",1,0)</f>
        <v>0</v>
      </c>
    </row>
    <row r="706" spans="1:31" x14ac:dyDescent="0.25">
      <c r="A706">
        <v>34</v>
      </c>
      <c r="B706" t="s">
        <v>21</v>
      </c>
      <c r="C706" t="s">
        <v>29</v>
      </c>
      <c r="D706" t="s">
        <v>23</v>
      </c>
      <c r="E706">
        <v>9</v>
      </c>
      <c r="F706">
        <v>1</v>
      </c>
      <c r="G706" t="s">
        <v>46</v>
      </c>
      <c r="H706">
        <v>3505</v>
      </c>
      <c r="I706" t="s">
        <v>34</v>
      </c>
      <c r="J706">
        <v>2</v>
      </c>
      <c r="K706" t="s">
        <v>35</v>
      </c>
      <c r="L706" t="s">
        <v>32</v>
      </c>
      <c r="M706">
        <v>26570</v>
      </c>
      <c r="N706">
        <v>2</v>
      </c>
      <c r="O706">
        <v>13</v>
      </c>
      <c r="P706">
        <v>1</v>
      </c>
      <c r="Q706">
        <v>5</v>
      </c>
      <c r="R706">
        <v>3</v>
      </c>
      <c r="S706">
        <v>3</v>
      </c>
      <c r="T706">
        <v>0</v>
      </c>
      <c r="U706">
        <v>2</v>
      </c>
      <c r="V706">
        <f>COUNTIF(tbl_HRMaster[EmployeeID],tbl_HRMaster[[#This Row],[EmployeeID]])</f>
        <v>1</v>
      </c>
      <c r="W706">
        <f>IFERROR(INDEX(tbl_EmployeeSurvey[EnvironmentSatisfaction],MATCH(tbl_HRMaster[[#This Row],[EmployeeID]],tbl_EmployeeSurvey[EmployeeID],0)),"Not Found")</f>
        <v>4</v>
      </c>
      <c r="X706">
        <f>IFERROR(INDEX(tbl_EmployeeSurvey[JobSatisfaction],MATCH(tbl_HRMaster[[#This Row],[EmployeeID]],tbl_EmployeeSurvey[EmployeeID],0)),"Not Found")</f>
        <v>3</v>
      </c>
      <c r="Y706" s="5">
        <f>IFERROR(INDEX(tbl_EmployeeSurvey[WorkLifeBalance],MATCH(tbl_HRMaster[[#This Row],[EmployeeID]],tbl_EmployeeSurvey[EmployeeID],0)),"Not Found")</f>
        <v>2</v>
      </c>
      <c r="Z706" s="5">
        <f>IFERROR(VLOOKUP(tbl_HRMaster[[#This Row],[EmployeeID]],tbl_ManagerSurvey[[EmployeeID]:[PerformanceRating]],2,FALSE),"Not Found")</f>
        <v>2</v>
      </c>
      <c r="AA706" s="5">
        <f>IFERROR(VLOOKUP(tbl_HRMaster[[#This Row],[EmployeeID]],tbl_ManagerSurvey[[EmployeeID]:[PerformanceRating]],3,FALSE),"Not Found")</f>
        <v>3</v>
      </c>
      <c r="AB706" s="5" t="str">
        <f>IF(tbl_HRMaster[[#This Row],[Attrition]]="Yes","Left","Active")</f>
        <v>Active</v>
      </c>
      <c r="AC706" s="5" t="str">
        <f>_xlfn.IFS(tbl_HRMaster[[#This Row],[Age]]&lt;25,"Under 25",tbl_HRMaster[[#This Row],[Age]]&lt;35,"25-34",tbl_HRMaster[[#This Row],[Age]]&lt;45,"35-44",tbl_HRMaster[[#This Row],[Age]]&lt;55,"45-54",TRUE,"Above 54")</f>
        <v>25-34</v>
      </c>
      <c r="AD706" s="5" t="str">
        <f>_xlfn.IFS(
tbl_HRMaster[[#This Row],[YearsAtCompany]]&lt;2,"&lt; 2 Years",
tbl_HRMaster[[#This Row],[YearsAtCompany]]&lt;5,"2-4 Years",
tbl_HRMaster[[#This Row],[YearsAtCompany]]&lt;10,"5-9 Years",
TRUE,"10+ Years"
)</f>
        <v>2-4 Years</v>
      </c>
      <c r="AE706" s="5">
        <f>IF(tbl_HRMaster[[#This Row],[Attrition]]="Yes",1,0)</f>
        <v>0</v>
      </c>
    </row>
    <row r="707" spans="1:31" x14ac:dyDescent="0.25">
      <c r="A707">
        <v>50</v>
      </c>
      <c r="B707" t="s">
        <v>21</v>
      </c>
      <c r="C707" t="s">
        <v>22</v>
      </c>
      <c r="D707" t="s">
        <v>23</v>
      </c>
      <c r="E707">
        <v>19</v>
      </c>
      <c r="F707">
        <v>4</v>
      </c>
      <c r="G707" t="s">
        <v>45</v>
      </c>
      <c r="H707">
        <v>1396</v>
      </c>
      <c r="I707" t="s">
        <v>34</v>
      </c>
      <c r="J707">
        <v>3</v>
      </c>
      <c r="K707" t="s">
        <v>35</v>
      </c>
      <c r="L707" t="s">
        <v>27</v>
      </c>
      <c r="M707">
        <v>31950</v>
      </c>
      <c r="N707">
        <v>2</v>
      </c>
      <c r="O707">
        <v>11</v>
      </c>
      <c r="P707">
        <v>0</v>
      </c>
      <c r="Q707">
        <v>5</v>
      </c>
      <c r="R707">
        <v>4</v>
      </c>
      <c r="S707">
        <v>3</v>
      </c>
      <c r="T707">
        <v>0</v>
      </c>
      <c r="U707">
        <v>2</v>
      </c>
      <c r="V707">
        <f>COUNTIF(tbl_HRMaster[EmployeeID],tbl_HRMaster[[#This Row],[EmployeeID]])</f>
        <v>1</v>
      </c>
      <c r="W707">
        <f>IFERROR(INDEX(tbl_EmployeeSurvey[EnvironmentSatisfaction],MATCH(tbl_HRMaster[[#This Row],[EmployeeID]],tbl_EmployeeSurvey[EmployeeID],0)),"Not Found")</f>
        <v>3</v>
      </c>
      <c r="X707">
        <f>IFERROR(INDEX(tbl_EmployeeSurvey[JobSatisfaction],MATCH(tbl_HRMaster[[#This Row],[EmployeeID]],tbl_EmployeeSurvey[EmployeeID],0)),"Not Found")</f>
        <v>3</v>
      </c>
      <c r="Y707" s="5">
        <f>IFERROR(INDEX(tbl_EmployeeSurvey[WorkLifeBalance],MATCH(tbl_HRMaster[[#This Row],[EmployeeID]],tbl_EmployeeSurvey[EmployeeID],0)),"Not Found")</f>
        <v>2</v>
      </c>
      <c r="Z707" s="5">
        <f>IFERROR(VLOOKUP(tbl_HRMaster[[#This Row],[EmployeeID]],tbl_ManagerSurvey[[EmployeeID]:[PerformanceRating]],2,FALSE),"Not Found")</f>
        <v>2</v>
      </c>
      <c r="AA707" s="5">
        <f>IFERROR(VLOOKUP(tbl_HRMaster[[#This Row],[EmployeeID]],tbl_ManagerSurvey[[EmployeeID]:[PerformanceRating]],3,FALSE),"Not Found")</f>
        <v>3</v>
      </c>
      <c r="AB707" s="5" t="str">
        <f>IF(tbl_HRMaster[[#This Row],[Attrition]]="Yes","Left","Active")</f>
        <v>Active</v>
      </c>
      <c r="AC707" s="5" t="str">
        <f>_xlfn.IFS(tbl_HRMaster[[#This Row],[Age]]&lt;25,"Under 25",tbl_HRMaster[[#This Row],[Age]]&lt;35,"25-34",tbl_HRMaster[[#This Row],[Age]]&lt;45,"35-44",tbl_HRMaster[[#This Row],[Age]]&lt;55,"45-54",TRUE,"Above 54")</f>
        <v>45-54</v>
      </c>
      <c r="AD707" s="5" t="str">
        <f>_xlfn.IFS(
tbl_HRMaster[[#This Row],[YearsAtCompany]]&lt;2,"&lt; 2 Years",
tbl_HRMaster[[#This Row],[YearsAtCompany]]&lt;5,"2-4 Years",
tbl_HRMaster[[#This Row],[YearsAtCompany]]&lt;10,"5-9 Years",
TRUE,"10+ Years"
)</f>
        <v>2-4 Years</v>
      </c>
      <c r="AE707" s="5">
        <f>IF(tbl_HRMaster[[#This Row],[Attrition]]="Yes",1,0)</f>
        <v>0</v>
      </c>
    </row>
    <row r="708" spans="1:31" x14ac:dyDescent="0.25">
      <c r="A708">
        <v>50</v>
      </c>
      <c r="B708" t="s">
        <v>21</v>
      </c>
      <c r="C708" t="s">
        <v>22</v>
      </c>
      <c r="D708" t="s">
        <v>23</v>
      </c>
      <c r="E708">
        <v>19</v>
      </c>
      <c r="F708">
        <v>4</v>
      </c>
      <c r="G708" t="s">
        <v>45</v>
      </c>
      <c r="H708">
        <v>2866</v>
      </c>
      <c r="I708" t="s">
        <v>34</v>
      </c>
      <c r="J708">
        <v>3</v>
      </c>
      <c r="K708" t="s">
        <v>35</v>
      </c>
      <c r="L708" t="s">
        <v>27</v>
      </c>
      <c r="M708">
        <v>31950</v>
      </c>
      <c r="N708">
        <v>2</v>
      </c>
      <c r="O708">
        <v>11</v>
      </c>
      <c r="P708">
        <v>0</v>
      </c>
      <c r="Q708">
        <v>5</v>
      </c>
      <c r="R708">
        <v>4</v>
      </c>
      <c r="S708">
        <v>3</v>
      </c>
      <c r="T708">
        <v>0</v>
      </c>
      <c r="U708">
        <v>2</v>
      </c>
      <c r="V708">
        <f>COUNTIF(tbl_HRMaster[EmployeeID],tbl_HRMaster[[#This Row],[EmployeeID]])</f>
        <v>1</v>
      </c>
      <c r="W708">
        <f>IFERROR(INDEX(tbl_EmployeeSurvey[EnvironmentSatisfaction],MATCH(tbl_HRMaster[[#This Row],[EmployeeID]],tbl_EmployeeSurvey[EmployeeID],0)),"Not Found")</f>
        <v>3</v>
      </c>
      <c r="X708">
        <f>IFERROR(INDEX(tbl_EmployeeSurvey[JobSatisfaction],MATCH(tbl_HRMaster[[#This Row],[EmployeeID]],tbl_EmployeeSurvey[EmployeeID],0)),"Not Found")</f>
        <v>3</v>
      </c>
      <c r="Y708" s="5">
        <f>IFERROR(INDEX(tbl_EmployeeSurvey[WorkLifeBalance],MATCH(tbl_HRMaster[[#This Row],[EmployeeID]],tbl_EmployeeSurvey[EmployeeID],0)),"Not Found")</f>
        <v>2</v>
      </c>
      <c r="Z708" s="5">
        <f>IFERROR(VLOOKUP(tbl_HRMaster[[#This Row],[EmployeeID]],tbl_ManagerSurvey[[EmployeeID]:[PerformanceRating]],2,FALSE),"Not Found")</f>
        <v>2</v>
      </c>
      <c r="AA708" s="5">
        <f>IFERROR(VLOOKUP(tbl_HRMaster[[#This Row],[EmployeeID]],tbl_ManagerSurvey[[EmployeeID]:[PerformanceRating]],3,FALSE),"Not Found")</f>
        <v>3</v>
      </c>
      <c r="AB708" s="5" t="str">
        <f>IF(tbl_HRMaster[[#This Row],[Attrition]]="Yes","Left","Active")</f>
        <v>Active</v>
      </c>
      <c r="AC708" s="5" t="str">
        <f>_xlfn.IFS(tbl_HRMaster[[#This Row],[Age]]&lt;25,"Under 25",tbl_HRMaster[[#This Row],[Age]]&lt;35,"25-34",tbl_HRMaster[[#This Row],[Age]]&lt;45,"35-44",tbl_HRMaster[[#This Row],[Age]]&lt;55,"45-54",TRUE,"Above 54")</f>
        <v>45-54</v>
      </c>
      <c r="AD708" s="5" t="str">
        <f>_xlfn.IFS(
tbl_HRMaster[[#This Row],[YearsAtCompany]]&lt;2,"&lt; 2 Years",
tbl_HRMaster[[#This Row],[YearsAtCompany]]&lt;5,"2-4 Years",
tbl_HRMaster[[#This Row],[YearsAtCompany]]&lt;10,"5-9 Years",
TRUE,"10+ Years"
)</f>
        <v>2-4 Years</v>
      </c>
      <c r="AE708" s="5">
        <f>IF(tbl_HRMaster[[#This Row],[Attrition]]="Yes",1,0)</f>
        <v>0</v>
      </c>
    </row>
    <row r="709" spans="1:31" x14ac:dyDescent="0.25">
      <c r="A709">
        <v>50</v>
      </c>
      <c r="B709" t="s">
        <v>21</v>
      </c>
      <c r="C709" t="s">
        <v>22</v>
      </c>
      <c r="D709" t="s">
        <v>23</v>
      </c>
      <c r="E709">
        <v>19</v>
      </c>
      <c r="F709">
        <v>4</v>
      </c>
      <c r="G709" t="s">
        <v>45</v>
      </c>
      <c r="H709">
        <v>4336</v>
      </c>
      <c r="I709" t="s">
        <v>34</v>
      </c>
      <c r="J709">
        <v>3</v>
      </c>
      <c r="K709" t="s">
        <v>35</v>
      </c>
      <c r="L709" t="s">
        <v>27</v>
      </c>
      <c r="M709">
        <v>31950</v>
      </c>
      <c r="N709">
        <v>2</v>
      </c>
      <c r="O709">
        <v>11</v>
      </c>
      <c r="P709">
        <v>0</v>
      </c>
      <c r="Q709">
        <v>5</v>
      </c>
      <c r="R709">
        <v>4</v>
      </c>
      <c r="S709">
        <v>3</v>
      </c>
      <c r="T709">
        <v>0</v>
      </c>
      <c r="U709">
        <v>2</v>
      </c>
      <c r="V709">
        <f>COUNTIF(tbl_HRMaster[EmployeeID],tbl_HRMaster[[#This Row],[EmployeeID]])</f>
        <v>1</v>
      </c>
      <c r="W709">
        <f>IFERROR(INDEX(tbl_EmployeeSurvey[EnvironmentSatisfaction],MATCH(tbl_HRMaster[[#This Row],[EmployeeID]],tbl_EmployeeSurvey[EmployeeID],0)),"Not Found")</f>
        <v>3</v>
      </c>
      <c r="X709">
        <f>IFERROR(INDEX(tbl_EmployeeSurvey[JobSatisfaction],MATCH(tbl_HRMaster[[#This Row],[EmployeeID]],tbl_EmployeeSurvey[EmployeeID],0)),"Not Found")</f>
        <v>3</v>
      </c>
      <c r="Y709" s="5">
        <f>IFERROR(INDEX(tbl_EmployeeSurvey[WorkLifeBalance],MATCH(tbl_HRMaster[[#This Row],[EmployeeID]],tbl_EmployeeSurvey[EmployeeID],0)),"Not Found")</f>
        <v>2</v>
      </c>
      <c r="Z709" s="5">
        <f>IFERROR(VLOOKUP(tbl_HRMaster[[#This Row],[EmployeeID]],tbl_ManagerSurvey[[EmployeeID]:[PerformanceRating]],2,FALSE),"Not Found")</f>
        <v>2</v>
      </c>
      <c r="AA709" s="5">
        <f>IFERROR(VLOOKUP(tbl_HRMaster[[#This Row],[EmployeeID]],tbl_ManagerSurvey[[EmployeeID]:[PerformanceRating]],3,FALSE),"Not Found")</f>
        <v>3</v>
      </c>
      <c r="AB709" s="5" t="str">
        <f>IF(tbl_HRMaster[[#This Row],[Attrition]]="Yes","Left","Active")</f>
        <v>Active</v>
      </c>
      <c r="AC709" s="5" t="str">
        <f>_xlfn.IFS(tbl_HRMaster[[#This Row],[Age]]&lt;25,"Under 25",tbl_HRMaster[[#This Row],[Age]]&lt;35,"25-34",tbl_HRMaster[[#This Row],[Age]]&lt;45,"35-44",tbl_HRMaster[[#This Row],[Age]]&lt;55,"45-54",TRUE,"Above 54")</f>
        <v>45-54</v>
      </c>
      <c r="AD709" s="5" t="str">
        <f>_xlfn.IFS(
tbl_HRMaster[[#This Row],[YearsAtCompany]]&lt;2,"&lt; 2 Years",
tbl_HRMaster[[#This Row],[YearsAtCompany]]&lt;5,"2-4 Years",
tbl_HRMaster[[#This Row],[YearsAtCompany]]&lt;10,"5-9 Years",
TRUE,"10+ Years"
)</f>
        <v>2-4 Years</v>
      </c>
      <c r="AE709" s="5">
        <f>IF(tbl_HRMaster[[#This Row],[Attrition]]="Yes",1,0)</f>
        <v>0</v>
      </c>
    </row>
    <row r="710" spans="1:31" x14ac:dyDescent="0.25">
      <c r="A710">
        <v>33</v>
      </c>
      <c r="B710" t="s">
        <v>21</v>
      </c>
      <c r="C710" t="s">
        <v>22</v>
      </c>
      <c r="D710" t="s">
        <v>30</v>
      </c>
      <c r="E710">
        <v>2</v>
      </c>
      <c r="F710">
        <v>2</v>
      </c>
      <c r="G710" t="s">
        <v>46</v>
      </c>
      <c r="H710">
        <v>455</v>
      </c>
      <c r="I710" t="s">
        <v>34</v>
      </c>
      <c r="J710">
        <v>2</v>
      </c>
      <c r="K710" t="s">
        <v>40</v>
      </c>
      <c r="L710" t="s">
        <v>32</v>
      </c>
      <c r="M710">
        <v>34790</v>
      </c>
      <c r="N710">
        <v>3</v>
      </c>
      <c r="O710">
        <v>12</v>
      </c>
      <c r="P710">
        <v>0</v>
      </c>
      <c r="Q710">
        <v>5</v>
      </c>
      <c r="R710">
        <v>3</v>
      </c>
      <c r="S710">
        <v>3</v>
      </c>
      <c r="T710">
        <v>0</v>
      </c>
      <c r="U710">
        <v>2</v>
      </c>
      <c r="V710">
        <f>COUNTIF(tbl_HRMaster[EmployeeID],tbl_HRMaster[[#This Row],[EmployeeID]])</f>
        <v>1</v>
      </c>
      <c r="W710">
        <f>IFERROR(INDEX(tbl_EmployeeSurvey[EnvironmentSatisfaction],MATCH(tbl_HRMaster[[#This Row],[EmployeeID]],tbl_EmployeeSurvey[EmployeeID],0)),"Not Found")</f>
        <v>2</v>
      </c>
      <c r="X710">
        <f>IFERROR(INDEX(tbl_EmployeeSurvey[JobSatisfaction],MATCH(tbl_HRMaster[[#This Row],[EmployeeID]],tbl_EmployeeSurvey[EmployeeID],0)),"Not Found")</f>
        <v>4</v>
      </c>
      <c r="Y710" s="5">
        <f>IFERROR(INDEX(tbl_EmployeeSurvey[WorkLifeBalance],MATCH(tbl_HRMaster[[#This Row],[EmployeeID]],tbl_EmployeeSurvey[EmployeeID],0)),"Not Found")</f>
        <v>3</v>
      </c>
      <c r="Z710" s="5">
        <f>IFERROR(VLOOKUP(tbl_HRMaster[[#This Row],[EmployeeID]],tbl_ManagerSurvey[[EmployeeID]:[PerformanceRating]],2,FALSE),"Not Found")</f>
        <v>3</v>
      </c>
      <c r="AA710" s="5">
        <f>IFERROR(VLOOKUP(tbl_HRMaster[[#This Row],[EmployeeID]],tbl_ManagerSurvey[[EmployeeID]:[PerformanceRating]],3,FALSE),"Not Found")</f>
        <v>3</v>
      </c>
      <c r="AB710" s="5" t="str">
        <f>IF(tbl_HRMaster[[#This Row],[Attrition]]="Yes","Left","Active")</f>
        <v>Active</v>
      </c>
      <c r="AC710" s="5" t="str">
        <f>_xlfn.IFS(tbl_HRMaster[[#This Row],[Age]]&lt;25,"Under 25",tbl_HRMaster[[#This Row],[Age]]&lt;35,"25-34",tbl_HRMaster[[#This Row],[Age]]&lt;45,"35-44",tbl_HRMaster[[#This Row],[Age]]&lt;55,"45-54",TRUE,"Above 54")</f>
        <v>25-34</v>
      </c>
      <c r="AD710" s="5" t="str">
        <f>_xlfn.IFS(
tbl_HRMaster[[#This Row],[YearsAtCompany]]&lt;2,"&lt; 2 Years",
tbl_HRMaster[[#This Row],[YearsAtCompany]]&lt;5,"2-4 Years",
tbl_HRMaster[[#This Row],[YearsAtCompany]]&lt;10,"5-9 Years",
TRUE,"10+ Years"
)</f>
        <v>2-4 Years</v>
      </c>
      <c r="AE710" s="5">
        <f>IF(tbl_HRMaster[[#This Row],[Attrition]]="Yes",1,0)</f>
        <v>0</v>
      </c>
    </row>
    <row r="711" spans="1:31" x14ac:dyDescent="0.25">
      <c r="A711">
        <v>33</v>
      </c>
      <c r="B711" t="s">
        <v>21</v>
      </c>
      <c r="C711" t="s">
        <v>22</v>
      </c>
      <c r="D711" t="s">
        <v>30</v>
      </c>
      <c r="E711">
        <v>2</v>
      </c>
      <c r="F711">
        <v>2</v>
      </c>
      <c r="G711" t="s">
        <v>46</v>
      </c>
      <c r="H711">
        <v>1925</v>
      </c>
      <c r="I711" t="s">
        <v>34</v>
      </c>
      <c r="J711">
        <v>2</v>
      </c>
      <c r="K711" t="s">
        <v>40</v>
      </c>
      <c r="L711" t="s">
        <v>32</v>
      </c>
      <c r="M711">
        <v>34790</v>
      </c>
      <c r="N711">
        <v>3</v>
      </c>
      <c r="O711">
        <v>12</v>
      </c>
      <c r="P711">
        <v>0</v>
      </c>
      <c r="Q711">
        <v>5</v>
      </c>
      <c r="R711">
        <v>3</v>
      </c>
      <c r="S711">
        <v>3</v>
      </c>
      <c r="T711">
        <v>0</v>
      </c>
      <c r="U711">
        <v>2</v>
      </c>
      <c r="V711">
        <f>COUNTIF(tbl_HRMaster[EmployeeID],tbl_HRMaster[[#This Row],[EmployeeID]])</f>
        <v>1</v>
      </c>
      <c r="W711">
        <f>IFERROR(INDEX(tbl_EmployeeSurvey[EnvironmentSatisfaction],MATCH(tbl_HRMaster[[#This Row],[EmployeeID]],tbl_EmployeeSurvey[EmployeeID],0)),"Not Found")</f>
        <v>2</v>
      </c>
      <c r="X711">
        <f>IFERROR(INDEX(tbl_EmployeeSurvey[JobSatisfaction],MATCH(tbl_HRMaster[[#This Row],[EmployeeID]],tbl_EmployeeSurvey[EmployeeID],0)),"Not Found")</f>
        <v>4</v>
      </c>
      <c r="Y711" s="5">
        <f>IFERROR(INDEX(tbl_EmployeeSurvey[WorkLifeBalance],MATCH(tbl_HRMaster[[#This Row],[EmployeeID]],tbl_EmployeeSurvey[EmployeeID],0)),"Not Found")</f>
        <v>3</v>
      </c>
      <c r="Z711" s="5">
        <f>IFERROR(VLOOKUP(tbl_HRMaster[[#This Row],[EmployeeID]],tbl_ManagerSurvey[[EmployeeID]:[PerformanceRating]],2,FALSE),"Not Found")</f>
        <v>3</v>
      </c>
      <c r="AA711" s="5">
        <f>IFERROR(VLOOKUP(tbl_HRMaster[[#This Row],[EmployeeID]],tbl_ManagerSurvey[[EmployeeID]:[PerformanceRating]],3,FALSE),"Not Found")</f>
        <v>3</v>
      </c>
      <c r="AB711" s="5" t="str">
        <f>IF(tbl_HRMaster[[#This Row],[Attrition]]="Yes","Left","Active")</f>
        <v>Active</v>
      </c>
      <c r="AC711" s="5" t="str">
        <f>_xlfn.IFS(tbl_HRMaster[[#This Row],[Age]]&lt;25,"Under 25",tbl_HRMaster[[#This Row],[Age]]&lt;35,"25-34",tbl_HRMaster[[#This Row],[Age]]&lt;45,"35-44",tbl_HRMaster[[#This Row],[Age]]&lt;55,"45-54",TRUE,"Above 54")</f>
        <v>25-34</v>
      </c>
      <c r="AD711" s="5" t="str">
        <f>_xlfn.IFS(
tbl_HRMaster[[#This Row],[YearsAtCompany]]&lt;2,"&lt; 2 Years",
tbl_HRMaster[[#This Row],[YearsAtCompany]]&lt;5,"2-4 Years",
tbl_HRMaster[[#This Row],[YearsAtCompany]]&lt;10,"5-9 Years",
TRUE,"10+ Years"
)</f>
        <v>2-4 Years</v>
      </c>
      <c r="AE711" s="5">
        <f>IF(tbl_HRMaster[[#This Row],[Attrition]]="Yes",1,0)</f>
        <v>0</v>
      </c>
    </row>
    <row r="712" spans="1:31" x14ac:dyDescent="0.25">
      <c r="A712">
        <v>33</v>
      </c>
      <c r="B712" t="s">
        <v>21</v>
      </c>
      <c r="C712" t="s">
        <v>22</v>
      </c>
      <c r="D712" t="s">
        <v>30</v>
      </c>
      <c r="E712">
        <v>2</v>
      </c>
      <c r="F712">
        <v>2</v>
      </c>
      <c r="G712" t="s">
        <v>46</v>
      </c>
      <c r="H712">
        <v>3395</v>
      </c>
      <c r="I712" t="s">
        <v>34</v>
      </c>
      <c r="J712">
        <v>2</v>
      </c>
      <c r="K712" t="s">
        <v>40</v>
      </c>
      <c r="L712" t="s">
        <v>32</v>
      </c>
      <c r="M712">
        <v>34790</v>
      </c>
      <c r="N712">
        <v>3</v>
      </c>
      <c r="O712">
        <v>12</v>
      </c>
      <c r="P712">
        <v>0</v>
      </c>
      <c r="Q712">
        <v>5</v>
      </c>
      <c r="R712">
        <v>3</v>
      </c>
      <c r="S712">
        <v>3</v>
      </c>
      <c r="T712">
        <v>0</v>
      </c>
      <c r="U712">
        <v>2</v>
      </c>
      <c r="V712">
        <f>COUNTIF(tbl_HRMaster[EmployeeID],tbl_HRMaster[[#This Row],[EmployeeID]])</f>
        <v>1</v>
      </c>
      <c r="W712">
        <f>IFERROR(INDEX(tbl_EmployeeSurvey[EnvironmentSatisfaction],MATCH(tbl_HRMaster[[#This Row],[EmployeeID]],tbl_EmployeeSurvey[EmployeeID],0)),"Not Found")</f>
        <v>2</v>
      </c>
      <c r="X712">
        <f>IFERROR(INDEX(tbl_EmployeeSurvey[JobSatisfaction],MATCH(tbl_HRMaster[[#This Row],[EmployeeID]],tbl_EmployeeSurvey[EmployeeID],0)),"Not Found")</f>
        <v>4</v>
      </c>
      <c r="Y712" s="5">
        <f>IFERROR(INDEX(tbl_EmployeeSurvey[WorkLifeBalance],MATCH(tbl_HRMaster[[#This Row],[EmployeeID]],tbl_EmployeeSurvey[EmployeeID],0)),"Not Found")</f>
        <v>3</v>
      </c>
      <c r="Z712" s="5">
        <f>IFERROR(VLOOKUP(tbl_HRMaster[[#This Row],[EmployeeID]],tbl_ManagerSurvey[[EmployeeID]:[PerformanceRating]],2,FALSE),"Not Found")</f>
        <v>3</v>
      </c>
      <c r="AA712" s="5">
        <f>IFERROR(VLOOKUP(tbl_HRMaster[[#This Row],[EmployeeID]],tbl_ManagerSurvey[[EmployeeID]:[PerformanceRating]],3,FALSE),"Not Found")</f>
        <v>3</v>
      </c>
      <c r="AB712" s="5" t="str">
        <f>IF(tbl_HRMaster[[#This Row],[Attrition]]="Yes","Left","Active")</f>
        <v>Active</v>
      </c>
      <c r="AC712" s="5" t="str">
        <f>_xlfn.IFS(tbl_HRMaster[[#This Row],[Age]]&lt;25,"Under 25",tbl_HRMaster[[#This Row],[Age]]&lt;35,"25-34",tbl_HRMaster[[#This Row],[Age]]&lt;45,"35-44",tbl_HRMaster[[#This Row],[Age]]&lt;55,"45-54",TRUE,"Above 54")</f>
        <v>25-34</v>
      </c>
      <c r="AD712" s="5" t="str">
        <f>_xlfn.IFS(
tbl_HRMaster[[#This Row],[YearsAtCompany]]&lt;2,"&lt; 2 Years",
tbl_HRMaster[[#This Row],[YearsAtCompany]]&lt;5,"2-4 Years",
tbl_HRMaster[[#This Row],[YearsAtCompany]]&lt;10,"5-9 Years",
TRUE,"10+ Years"
)</f>
        <v>2-4 Years</v>
      </c>
      <c r="AE712" s="5">
        <f>IF(tbl_HRMaster[[#This Row],[Attrition]]="Yes",1,0)</f>
        <v>0</v>
      </c>
    </row>
    <row r="713" spans="1:31" x14ac:dyDescent="0.25">
      <c r="A713">
        <v>29</v>
      </c>
      <c r="B713" t="s">
        <v>28</v>
      </c>
      <c r="C713" t="s">
        <v>22</v>
      </c>
      <c r="D713" t="s">
        <v>23</v>
      </c>
      <c r="E713">
        <v>3</v>
      </c>
      <c r="F713">
        <v>3</v>
      </c>
      <c r="G713" t="s">
        <v>45</v>
      </c>
      <c r="H713">
        <v>388</v>
      </c>
      <c r="I713" t="s">
        <v>34</v>
      </c>
      <c r="J713">
        <v>3</v>
      </c>
      <c r="K713" t="s">
        <v>40</v>
      </c>
      <c r="L713" t="s">
        <v>41</v>
      </c>
      <c r="M713">
        <v>59160</v>
      </c>
      <c r="N713">
        <v>6</v>
      </c>
      <c r="O713">
        <v>12</v>
      </c>
      <c r="P713">
        <v>0</v>
      </c>
      <c r="Q713">
        <v>5</v>
      </c>
      <c r="R713">
        <v>2</v>
      </c>
      <c r="S713">
        <v>3</v>
      </c>
      <c r="T713">
        <v>0</v>
      </c>
      <c r="U713">
        <v>2</v>
      </c>
      <c r="V713">
        <f>COUNTIF(tbl_HRMaster[EmployeeID],tbl_HRMaster[[#This Row],[EmployeeID]])</f>
        <v>1</v>
      </c>
      <c r="W713">
        <f>IFERROR(INDEX(tbl_EmployeeSurvey[EnvironmentSatisfaction],MATCH(tbl_HRMaster[[#This Row],[EmployeeID]],tbl_EmployeeSurvey[EmployeeID],0)),"Not Found")</f>
        <v>2</v>
      </c>
      <c r="X713">
        <f>IFERROR(INDEX(tbl_EmployeeSurvey[JobSatisfaction],MATCH(tbl_HRMaster[[#This Row],[EmployeeID]],tbl_EmployeeSurvey[EmployeeID],0)),"Not Found")</f>
        <v>3</v>
      </c>
      <c r="Y713" s="5">
        <f>IFERROR(INDEX(tbl_EmployeeSurvey[WorkLifeBalance],MATCH(tbl_HRMaster[[#This Row],[EmployeeID]],tbl_EmployeeSurvey[EmployeeID],0)),"Not Found")</f>
        <v>3</v>
      </c>
      <c r="Z713" s="5">
        <f>IFERROR(VLOOKUP(tbl_HRMaster[[#This Row],[EmployeeID]],tbl_ManagerSurvey[[EmployeeID]:[PerformanceRating]],2,FALSE),"Not Found")</f>
        <v>3</v>
      </c>
      <c r="AA713" s="5">
        <f>IFERROR(VLOOKUP(tbl_HRMaster[[#This Row],[EmployeeID]],tbl_ManagerSurvey[[EmployeeID]:[PerformanceRating]],3,FALSE),"Not Found")</f>
        <v>3</v>
      </c>
      <c r="AB713" s="5" t="str">
        <f>IF(tbl_HRMaster[[#This Row],[Attrition]]="Yes","Left","Active")</f>
        <v>Left</v>
      </c>
      <c r="AC713" s="5" t="str">
        <f>_xlfn.IFS(tbl_HRMaster[[#This Row],[Age]]&lt;25,"Under 25",tbl_HRMaster[[#This Row],[Age]]&lt;35,"25-34",tbl_HRMaster[[#This Row],[Age]]&lt;45,"35-44",tbl_HRMaster[[#This Row],[Age]]&lt;55,"45-54",TRUE,"Above 54")</f>
        <v>25-34</v>
      </c>
      <c r="AD713" s="5" t="str">
        <f>_xlfn.IFS(
tbl_HRMaster[[#This Row],[YearsAtCompany]]&lt;2,"&lt; 2 Years",
tbl_HRMaster[[#This Row],[YearsAtCompany]]&lt;5,"2-4 Years",
tbl_HRMaster[[#This Row],[YearsAtCompany]]&lt;10,"5-9 Years",
TRUE,"10+ Years"
)</f>
        <v>2-4 Years</v>
      </c>
      <c r="AE713" s="5">
        <f>IF(tbl_HRMaster[[#This Row],[Attrition]]="Yes",1,0)</f>
        <v>1</v>
      </c>
    </row>
    <row r="714" spans="1:31" x14ac:dyDescent="0.25">
      <c r="A714">
        <v>29</v>
      </c>
      <c r="B714" t="s">
        <v>28</v>
      </c>
      <c r="C714" t="s">
        <v>22</v>
      </c>
      <c r="D714" t="s">
        <v>23</v>
      </c>
      <c r="E714">
        <v>3</v>
      </c>
      <c r="F714">
        <v>3</v>
      </c>
      <c r="G714" t="s">
        <v>45</v>
      </c>
      <c r="H714">
        <v>1858</v>
      </c>
      <c r="I714" t="s">
        <v>34</v>
      </c>
      <c r="J714">
        <v>3</v>
      </c>
      <c r="K714" t="s">
        <v>40</v>
      </c>
      <c r="L714" t="s">
        <v>41</v>
      </c>
      <c r="M714">
        <v>59160</v>
      </c>
      <c r="N714">
        <v>6</v>
      </c>
      <c r="O714">
        <v>12</v>
      </c>
      <c r="P714">
        <v>0</v>
      </c>
      <c r="Q714">
        <v>5</v>
      </c>
      <c r="R714">
        <v>2</v>
      </c>
      <c r="S714">
        <v>3</v>
      </c>
      <c r="T714">
        <v>0</v>
      </c>
      <c r="U714">
        <v>2</v>
      </c>
      <c r="V714">
        <f>COUNTIF(tbl_HRMaster[EmployeeID],tbl_HRMaster[[#This Row],[EmployeeID]])</f>
        <v>1</v>
      </c>
      <c r="W714">
        <f>IFERROR(INDEX(tbl_EmployeeSurvey[EnvironmentSatisfaction],MATCH(tbl_HRMaster[[#This Row],[EmployeeID]],tbl_EmployeeSurvey[EmployeeID],0)),"Not Found")</f>
        <v>2</v>
      </c>
      <c r="X714">
        <f>IFERROR(INDEX(tbl_EmployeeSurvey[JobSatisfaction],MATCH(tbl_HRMaster[[#This Row],[EmployeeID]],tbl_EmployeeSurvey[EmployeeID],0)),"Not Found")</f>
        <v>3</v>
      </c>
      <c r="Y714" s="5">
        <f>IFERROR(INDEX(tbl_EmployeeSurvey[WorkLifeBalance],MATCH(tbl_HRMaster[[#This Row],[EmployeeID]],tbl_EmployeeSurvey[EmployeeID],0)),"Not Found")</f>
        <v>3</v>
      </c>
      <c r="Z714" s="5">
        <f>IFERROR(VLOOKUP(tbl_HRMaster[[#This Row],[EmployeeID]],tbl_ManagerSurvey[[EmployeeID]:[PerformanceRating]],2,FALSE),"Not Found")</f>
        <v>3</v>
      </c>
      <c r="AA714" s="5">
        <f>IFERROR(VLOOKUP(tbl_HRMaster[[#This Row],[EmployeeID]],tbl_ManagerSurvey[[EmployeeID]:[PerformanceRating]],3,FALSE),"Not Found")</f>
        <v>3</v>
      </c>
      <c r="AB714" s="5" t="str">
        <f>IF(tbl_HRMaster[[#This Row],[Attrition]]="Yes","Left","Active")</f>
        <v>Left</v>
      </c>
      <c r="AC714" s="5" t="str">
        <f>_xlfn.IFS(tbl_HRMaster[[#This Row],[Age]]&lt;25,"Under 25",tbl_HRMaster[[#This Row],[Age]]&lt;35,"25-34",tbl_HRMaster[[#This Row],[Age]]&lt;45,"35-44",tbl_HRMaster[[#This Row],[Age]]&lt;55,"45-54",TRUE,"Above 54")</f>
        <v>25-34</v>
      </c>
      <c r="AD714" s="5" t="str">
        <f>_xlfn.IFS(
tbl_HRMaster[[#This Row],[YearsAtCompany]]&lt;2,"&lt; 2 Years",
tbl_HRMaster[[#This Row],[YearsAtCompany]]&lt;5,"2-4 Years",
tbl_HRMaster[[#This Row],[YearsAtCompany]]&lt;10,"5-9 Years",
TRUE,"10+ Years"
)</f>
        <v>2-4 Years</v>
      </c>
      <c r="AE714" s="5">
        <f>IF(tbl_HRMaster[[#This Row],[Attrition]]="Yes",1,0)</f>
        <v>1</v>
      </c>
    </row>
    <row r="715" spans="1:31" x14ac:dyDescent="0.25">
      <c r="A715">
        <v>29</v>
      </c>
      <c r="B715" t="s">
        <v>28</v>
      </c>
      <c r="C715" t="s">
        <v>22</v>
      </c>
      <c r="D715" t="s">
        <v>23</v>
      </c>
      <c r="E715">
        <v>3</v>
      </c>
      <c r="F715">
        <v>3</v>
      </c>
      <c r="G715" t="s">
        <v>45</v>
      </c>
      <c r="H715">
        <v>3328</v>
      </c>
      <c r="I715" t="s">
        <v>34</v>
      </c>
      <c r="J715">
        <v>3</v>
      </c>
      <c r="K715" t="s">
        <v>40</v>
      </c>
      <c r="L715" t="s">
        <v>41</v>
      </c>
      <c r="M715">
        <v>59160</v>
      </c>
      <c r="N715">
        <v>6</v>
      </c>
      <c r="O715">
        <v>12</v>
      </c>
      <c r="P715">
        <v>0</v>
      </c>
      <c r="Q715">
        <v>5</v>
      </c>
      <c r="R715">
        <v>2</v>
      </c>
      <c r="S715">
        <v>3</v>
      </c>
      <c r="T715">
        <v>0</v>
      </c>
      <c r="U715">
        <v>2</v>
      </c>
      <c r="V715">
        <f>COUNTIF(tbl_HRMaster[EmployeeID],tbl_HRMaster[[#This Row],[EmployeeID]])</f>
        <v>1</v>
      </c>
      <c r="W715">
        <f>IFERROR(INDEX(tbl_EmployeeSurvey[EnvironmentSatisfaction],MATCH(tbl_HRMaster[[#This Row],[EmployeeID]],tbl_EmployeeSurvey[EmployeeID],0)),"Not Found")</f>
        <v>2</v>
      </c>
      <c r="X715">
        <f>IFERROR(INDEX(tbl_EmployeeSurvey[JobSatisfaction],MATCH(tbl_HRMaster[[#This Row],[EmployeeID]],tbl_EmployeeSurvey[EmployeeID],0)),"Not Found")</f>
        <v>3</v>
      </c>
      <c r="Y715" s="5">
        <f>IFERROR(INDEX(tbl_EmployeeSurvey[WorkLifeBalance],MATCH(tbl_HRMaster[[#This Row],[EmployeeID]],tbl_EmployeeSurvey[EmployeeID],0)),"Not Found")</f>
        <v>3</v>
      </c>
      <c r="Z715" s="5">
        <f>IFERROR(VLOOKUP(tbl_HRMaster[[#This Row],[EmployeeID]],tbl_ManagerSurvey[[EmployeeID]:[PerformanceRating]],2,FALSE),"Not Found")</f>
        <v>3</v>
      </c>
      <c r="AA715" s="5">
        <f>IFERROR(VLOOKUP(tbl_HRMaster[[#This Row],[EmployeeID]],tbl_ManagerSurvey[[EmployeeID]:[PerformanceRating]],3,FALSE),"Not Found")</f>
        <v>3</v>
      </c>
      <c r="AB715" s="5" t="str">
        <f>IF(tbl_HRMaster[[#This Row],[Attrition]]="Yes","Left","Active")</f>
        <v>Left</v>
      </c>
      <c r="AC715" s="5" t="str">
        <f>_xlfn.IFS(tbl_HRMaster[[#This Row],[Age]]&lt;25,"Under 25",tbl_HRMaster[[#This Row],[Age]]&lt;35,"25-34",tbl_HRMaster[[#This Row],[Age]]&lt;45,"35-44",tbl_HRMaster[[#This Row],[Age]]&lt;55,"45-54",TRUE,"Above 54")</f>
        <v>25-34</v>
      </c>
      <c r="AD715" s="5" t="str">
        <f>_xlfn.IFS(
tbl_HRMaster[[#This Row],[YearsAtCompany]]&lt;2,"&lt; 2 Years",
tbl_HRMaster[[#This Row],[YearsAtCompany]]&lt;5,"2-4 Years",
tbl_HRMaster[[#This Row],[YearsAtCompany]]&lt;10,"5-9 Years",
TRUE,"10+ Years"
)</f>
        <v>2-4 Years</v>
      </c>
      <c r="AE715" s="5">
        <f>IF(tbl_HRMaster[[#This Row],[Attrition]]="Yes",1,0)</f>
        <v>1</v>
      </c>
    </row>
    <row r="716" spans="1:31" x14ac:dyDescent="0.25">
      <c r="A716">
        <v>26</v>
      </c>
      <c r="B716" t="s">
        <v>28</v>
      </c>
      <c r="C716" t="s">
        <v>22</v>
      </c>
      <c r="D716" t="s">
        <v>30</v>
      </c>
      <c r="E716">
        <v>4</v>
      </c>
      <c r="F716">
        <v>3</v>
      </c>
      <c r="G716" t="s">
        <v>38</v>
      </c>
      <c r="H716">
        <v>31</v>
      </c>
      <c r="I716" t="s">
        <v>34</v>
      </c>
      <c r="J716">
        <v>3</v>
      </c>
      <c r="K716" t="s">
        <v>31</v>
      </c>
      <c r="L716" t="s">
        <v>41</v>
      </c>
      <c r="M716">
        <v>68540</v>
      </c>
      <c r="N716">
        <v>2</v>
      </c>
      <c r="O716">
        <v>11</v>
      </c>
      <c r="P716">
        <v>0</v>
      </c>
      <c r="Q716">
        <v>5</v>
      </c>
      <c r="R716">
        <v>5</v>
      </c>
      <c r="S716">
        <v>3</v>
      </c>
      <c r="T716">
        <v>0</v>
      </c>
      <c r="U716">
        <v>2</v>
      </c>
      <c r="V716">
        <f>COUNTIF(tbl_HRMaster[EmployeeID],tbl_HRMaster[[#This Row],[EmployeeID]])</f>
        <v>1</v>
      </c>
      <c r="W716">
        <f>IFERROR(INDEX(tbl_EmployeeSurvey[EnvironmentSatisfaction],MATCH(tbl_HRMaster[[#This Row],[EmployeeID]],tbl_EmployeeSurvey[EmployeeID],0)),"Not Found")</f>
        <v>1</v>
      </c>
      <c r="X716">
        <f>IFERROR(INDEX(tbl_EmployeeSurvey[JobSatisfaction],MATCH(tbl_HRMaster[[#This Row],[EmployeeID]],tbl_EmployeeSurvey[EmployeeID],0)),"Not Found")</f>
        <v>2</v>
      </c>
      <c r="Y716" s="5">
        <f>IFERROR(INDEX(tbl_EmployeeSurvey[WorkLifeBalance],MATCH(tbl_HRMaster[[#This Row],[EmployeeID]],tbl_EmployeeSurvey[EmployeeID],0)),"Not Found")</f>
        <v>3</v>
      </c>
      <c r="Z716" s="5">
        <f>IFERROR(VLOOKUP(tbl_HRMaster[[#This Row],[EmployeeID]],tbl_ManagerSurvey[[EmployeeID]:[PerformanceRating]],2,FALSE),"Not Found")</f>
        <v>2</v>
      </c>
      <c r="AA716" s="5">
        <f>IFERROR(VLOOKUP(tbl_HRMaster[[#This Row],[EmployeeID]],tbl_ManagerSurvey[[EmployeeID]:[PerformanceRating]],3,FALSE),"Not Found")</f>
        <v>3</v>
      </c>
      <c r="AB716" s="5" t="str">
        <f>IF(tbl_HRMaster[[#This Row],[Attrition]]="Yes","Left","Active")</f>
        <v>Left</v>
      </c>
      <c r="AC716" s="5" t="str">
        <f>_xlfn.IFS(tbl_HRMaster[[#This Row],[Age]]&lt;25,"Under 25",tbl_HRMaster[[#This Row],[Age]]&lt;35,"25-34",tbl_HRMaster[[#This Row],[Age]]&lt;45,"35-44",tbl_HRMaster[[#This Row],[Age]]&lt;55,"45-54",TRUE,"Above 54")</f>
        <v>25-34</v>
      </c>
      <c r="AD716" s="5" t="str">
        <f>_xlfn.IFS(
tbl_HRMaster[[#This Row],[YearsAtCompany]]&lt;2,"&lt; 2 Years",
tbl_HRMaster[[#This Row],[YearsAtCompany]]&lt;5,"2-4 Years",
tbl_HRMaster[[#This Row],[YearsAtCompany]]&lt;10,"5-9 Years",
TRUE,"10+ Years"
)</f>
        <v>2-4 Years</v>
      </c>
      <c r="AE716" s="5">
        <f>IF(tbl_HRMaster[[#This Row],[Attrition]]="Yes",1,0)</f>
        <v>1</v>
      </c>
    </row>
    <row r="717" spans="1:31" x14ac:dyDescent="0.25">
      <c r="A717">
        <v>26</v>
      </c>
      <c r="B717" t="s">
        <v>28</v>
      </c>
      <c r="C717" t="s">
        <v>22</v>
      </c>
      <c r="D717" t="s">
        <v>30</v>
      </c>
      <c r="E717">
        <v>4</v>
      </c>
      <c r="F717">
        <v>3</v>
      </c>
      <c r="G717" t="s">
        <v>38</v>
      </c>
      <c r="H717">
        <v>1501</v>
      </c>
      <c r="I717" t="s">
        <v>34</v>
      </c>
      <c r="J717">
        <v>3</v>
      </c>
      <c r="K717" t="s">
        <v>31</v>
      </c>
      <c r="L717" t="s">
        <v>41</v>
      </c>
      <c r="M717">
        <v>68540</v>
      </c>
      <c r="N717">
        <v>2</v>
      </c>
      <c r="O717">
        <v>11</v>
      </c>
      <c r="P717">
        <v>0</v>
      </c>
      <c r="Q717">
        <v>5</v>
      </c>
      <c r="R717">
        <v>5</v>
      </c>
      <c r="S717">
        <v>3</v>
      </c>
      <c r="T717">
        <v>0</v>
      </c>
      <c r="U717">
        <v>2</v>
      </c>
      <c r="V717">
        <f>COUNTIF(tbl_HRMaster[EmployeeID],tbl_HRMaster[[#This Row],[EmployeeID]])</f>
        <v>1</v>
      </c>
      <c r="W717">
        <f>IFERROR(INDEX(tbl_EmployeeSurvey[EnvironmentSatisfaction],MATCH(tbl_HRMaster[[#This Row],[EmployeeID]],tbl_EmployeeSurvey[EmployeeID],0)),"Not Found")</f>
        <v>1</v>
      </c>
      <c r="X717">
        <f>IFERROR(INDEX(tbl_EmployeeSurvey[JobSatisfaction],MATCH(tbl_HRMaster[[#This Row],[EmployeeID]],tbl_EmployeeSurvey[EmployeeID],0)),"Not Found")</f>
        <v>2</v>
      </c>
      <c r="Y717" s="5">
        <f>IFERROR(INDEX(tbl_EmployeeSurvey[WorkLifeBalance],MATCH(tbl_HRMaster[[#This Row],[EmployeeID]],tbl_EmployeeSurvey[EmployeeID],0)),"Not Found")</f>
        <v>3</v>
      </c>
      <c r="Z717" s="5">
        <f>IFERROR(VLOOKUP(tbl_HRMaster[[#This Row],[EmployeeID]],tbl_ManagerSurvey[[EmployeeID]:[PerformanceRating]],2,FALSE),"Not Found")</f>
        <v>2</v>
      </c>
      <c r="AA717" s="5">
        <f>IFERROR(VLOOKUP(tbl_HRMaster[[#This Row],[EmployeeID]],tbl_ManagerSurvey[[EmployeeID]:[PerformanceRating]],3,FALSE),"Not Found")</f>
        <v>3</v>
      </c>
      <c r="AB717" s="5" t="str">
        <f>IF(tbl_HRMaster[[#This Row],[Attrition]]="Yes","Left","Active")</f>
        <v>Left</v>
      </c>
      <c r="AC717" s="5" t="str">
        <f>_xlfn.IFS(tbl_HRMaster[[#This Row],[Age]]&lt;25,"Under 25",tbl_HRMaster[[#This Row],[Age]]&lt;35,"25-34",tbl_HRMaster[[#This Row],[Age]]&lt;45,"35-44",tbl_HRMaster[[#This Row],[Age]]&lt;55,"45-54",TRUE,"Above 54")</f>
        <v>25-34</v>
      </c>
      <c r="AD717" s="5" t="str">
        <f>_xlfn.IFS(
tbl_HRMaster[[#This Row],[YearsAtCompany]]&lt;2,"&lt; 2 Years",
tbl_HRMaster[[#This Row],[YearsAtCompany]]&lt;5,"2-4 Years",
tbl_HRMaster[[#This Row],[YearsAtCompany]]&lt;10,"5-9 Years",
TRUE,"10+ Years"
)</f>
        <v>2-4 Years</v>
      </c>
      <c r="AE717" s="5">
        <f>IF(tbl_HRMaster[[#This Row],[Attrition]]="Yes",1,0)</f>
        <v>1</v>
      </c>
    </row>
    <row r="718" spans="1:31" x14ac:dyDescent="0.25">
      <c r="A718">
        <v>26</v>
      </c>
      <c r="B718" t="s">
        <v>28</v>
      </c>
      <c r="C718" t="s">
        <v>22</v>
      </c>
      <c r="D718" t="s">
        <v>30</v>
      </c>
      <c r="E718">
        <v>4</v>
      </c>
      <c r="F718">
        <v>3</v>
      </c>
      <c r="G718" t="s">
        <v>38</v>
      </c>
      <c r="H718">
        <v>2971</v>
      </c>
      <c r="I718" t="s">
        <v>34</v>
      </c>
      <c r="J718">
        <v>3</v>
      </c>
      <c r="K718" t="s">
        <v>31</v>
      </c>
      <c r="L718" t="s">
        <v>41</v>
      </c>
      <c r="M718">
        <v>68540</v>
      </c>
      <c r="N718">
        <v>2</v>
      </c>
      <c r="O718">
        <v>11</v>
      </c>
      <c r="P718">
        <v>0</v>
      </c>
      <c r="Q718">
        <v>5</v>
      </c>
      <c r="R718">
        <v>5</v>
      </c>
      <c r="S718">
        <v>3</v>
      </c>
      <c r="T718">
        <v>0</v>
      </c>
      <c r="U718">
        <v>2</v>
      </c>
      <c r="V718">
        <f>COUNTIF(tbl_HRMaster[EmployeeID],tbl_HRMaster[[#This Row],[EmployeeID]])</f>
        <v>1</v>
      </c>
      <c r="W718">
        <f>IFERROR(INDEX(tbl_EmployeeSurvey[EnvironmentSatisfaction],MATCH(tbl_HRMaster[[#This Row],[EmployeeID]],tbl_EmployeeSurvey[EmployeeID],0)),"Not Found")</f>
        <v>1</v>
      </c>
      <c r="X718">
        <f>IFERROR(INDEX(tbl_EmployeeSurvey[JobSatisfaction],MATCH(tbl_HRMaster[[#This Row],[EmployeeID]],tbl_EmployeeSurvey[EmployeeID],0)),"Not Found")</f>
        <v>2</v>
      </c>
      <c r="Y718" s="5">
        <f>IFERROR(INDEX(tbl_EmployeeSurvey[WorkLifeBalance],MATCH(tbl_HRMaster[[#This Row],[EmployeeID]],tbl_EmployeeSurvey[EmployeeID],0)),"Not Found")</f>
        <v>3</v>
      </c>
      <c r="Z718" s="5">
        <f>IFERROR(VLOOKUP(tbl_HRMaster[[#This Row],[EmployeeID]],tbl_ManagerSurvey[[EmployeeID]:[PerformanceRating]],2,FALSE),"Not Found")</f>
        <v>2</v>
      </c>
      <c r="AA718" s="5">
        <f>IFERROR(VLOOKUP(tbl_HRMaster[[#This Row],[EmployeeID]],tbl_ManagerSurvey[[EmployeeID]:[PerformanceRating]],3,FALSE),"Not Found")</f>
        <v>3</v>
      </c>
      <c r="AB718" s="5" t="str">
        <f>IF(tbl_HRMaster[[#This Row],[Attrition]]="Yes","Left","Active")</f>
        <v>Left</v>
      </c>
      <c r="AC718" s="5" t="str">
        <f>_xlfn.IFS(tbl_HRMaster[[#This Row],[Age]]&lt;25,"Under 25",tbl_HRMaster[[#This Row],[Age]]&lt;35,"25-34",tbl_HRMaster[[#This Row],[Age]]&lt;45,"35-44",tbl_HRMaster[[#This Row],[Age]]&lt;55,"45-54",TRUE,"Above 54")</f>
        <v>25-34</v>
      </c>
      <c r="AD718" s="5" t="str">
        <f>_xlfn.IFS(
tbl_HRMaster[[#This Row],[YearsAtCompany]]&lt;2,"&lt; 2 Years",
tbl_HRMaster[[#This Row],[YearsAtCompany]]&lt;5,"2-4 Years",
tbl_HRMaster[[#This Row],[YearsAtCompany]]&lt;10,"5-9 Years",
TRUE,"10+ Years"
)</f>
        <v>2-4 Years</v>
      </c>
      <c r="AE718" s="5">
        <f>IF(tbl_HRMaster[[#This Row],[Attrition]]="Yes",1,0)</f>
        <v>1</v>
      </c>
    </row>
    <row r="719" spans="1:31" x14ac:dyDescent="0.25">
      <c r="A719">
        <v>23</v>
      </c>
      <c r="B719" t="s">
        <v>21</v>
      </c>
      <c r="C719" t="s">
        <v>22</v>
      </c>
      <c r="D719" t="s">
        <v>30</v>
      </c>
      <c r="E719">
        <v>2</v>
      </c>
      <c r="F719">
        <v>3</v>
      </c>
      <c r="G719" t="s">
        <v>24</v>
      </c>
      <c r="H719">
        <v>259</v>
      </c>
      <c r="I719" t="s">
        <v>34</v>
      </c>
      <c r="J719">
        <v>1</v>
      </c>
      <c r="K719" t="s">
        <v>26</v>
      </c>
      <c r="L719" t="s">
        <v>27</v>
      </c>
      <c r="M719">
        <v>76370</v>
      </c>
      <c r="N719">
        <v>2</v>
      </c>
      <c r="O719">
        <v>11</v>
      </c>
      <c r="P719">
        <v>1</v>
      </c>
      <c r="Q719">
        <v>5</v>
      </c>
      <c r="R719">
        <v>3</v>
      </c>
      <c r="S719">
        <v>3</v>
      </c>
      <c r="T719">
        <v>0</v>
      </c>
      <c r="U719">
        <v>2</v>
      </c>
      <c r="V719">
        <f>COUNTIF(tbl_HRMaster[EmployeeID],tbl_HRMaster[[#This Row],[EmployeeID]])</f>
        <v>1</v>
      </c>
      <c r="W719">
        <f>IFERROR(INDEX(tbl_EmployeeSurvey[EnvironmentSatisfaction],MATCH(tbl_HRMaster[[#This Row],[EmployeeID]],tbl_EmployeeSurvey[EmployeeID],0)),"Not Found")</f>
        <v>1</v>
      </c>
      <c r="X719">
        <f>IFERROR(INDEX(tbl_EmployeeSurvey[JobSatisfaction],MATCH(tbl_HRMaster[[#This Row],[EmployeeID]],tbl_EmployeeSurvey[EmployeeID],0)),"Not Found")</f>
        <v>1</v>
      </c>
      <c r="Y719" s="5">
        <f>IFERROR(INDEX(tbl_EmployeeSurvey[WorkLifeBalance],MATCH(tbl_HRMaster[[#This Row],[EmployeeID]],tbl_EmployeeSurvey[EmployeeID],0)),"Not Found")</f>
        <v>4</v>
      </c>
      <c r="Z719" s="5">
        <f>IFERROR(VLOOKUP(tbl_HRMaster[[#This Row],[EmployeeID]],tbl_ManagerSurvey[[EmployeeID]:[PerformanceRating]],2,FALSE),"Not Found")</f>
        <v>3</v>
      </c>
      <c r="AA719" s="5">
        <f>IFERROR(VLOOKUP(tbl_HRMaster[[#This Row],[EmployeeID]],tbl_ManagerSurvey[[EmployeeID]:[PerformanceRating]],3,FALSE),"Not Found")</f>
        <v>3</v>
      </c>
      <c r="AB719" s="5" t="str">
        <f>IF(tbl_HRMaster[[#This Row],[Attrition]]="Yes","Left","Active")</f>
        <v>Active</v>
      </c>
      <c r="AC719" s="5" t="str">
        <f>_xlfn.IFS(tbl_HRMaster[[#This Row],[Age]]&lt;25,"Under 25",tbl_HRMaster[[#This Row],[Age]]&lt;35,"25-34",tbl_HRMaster[[#This Row],[Age]]&lt;45,"35-44",tbl_HRMaster[[#This Row],[Age]]&lt;55,"45-54",TRUE,"Above 54")</f>
        <v>Under 25</v>
      </c>
      <c r="AD719" s="5" t="str">
        <f>_xlfn.IFS(
tbl_HRMaster[[#This Row],[YearsAtCompany]]&lt;2,"&lt; 2 Years",
tbl_HRMaster[[#This Row],[YearsAtCompany]]&lt;5,"2-4 Years",
tbl_HRMaster[[#This Row],[YearsAtCompany]]&lt;10,"5-9 Years",
TRUE,"10+ Years"
)</f>
        <v>2-4 Years</v>
      </c>
      <c r="AE719" s="5">
        <f>IF(tbl_HRMaster[[#This Row],[Attrition]]="Yes",1,0)</f>
        <v>0</v>
      </c>
    </row>
    <row r="720" spans="1:31" x14ac:dyDescent="0.25">
      <c r="A720">
        <v>23</v>
      </c>
      <c r="B720" t="s">
        <v>21</v>
      </c>
      <c r="C720" t="s">
        <v>22</v>
      </c>
      <c r="D720" t="s">
        <v>30</v>
      </c>
      <c r="E720">
        <v>2</v>
      </c>
      <c r="F720">
        <v>3</v>
      </c>
      <c r="G720" t="s">
        <v>24</v>
      </c>
      <c r="H720">
        <v>1729</v>
      </c>
      <c r="I720" t="s">
        <v>34</v>
      </c>
      <c r="J720">
        <v>1</v>
      </c>
      <c r="K720" t="s">
        <v>26</v>
      </c>
      <c r="L720" t="s">
        <v>27</v>
      </c>
      <c r="M720">
        <v>76370</v>
      </c>
      <c r="N720">
        <v>2</v>
      </c>
      <c r="O720">
        <v>11</v>
      </c>
      <c r="P720">
        <v>1</v>
      </c>
      <c r="Q720">
        <v>5</v>
      </c>
      <c r="R720">
        <v>3</v>
      </c>
      <c r="S720">
        <v>3</v>
      </c>
      <c r="T720">
        <v>0</v>
      </c>
      <c r="U720">
        <v>2</v>
      </c>
      <c r="V720">
        <f>COUNTIF(tbl_HRMaster[EmployeeID],tbl_HRMaster[[#This Row],[EmployeeID]])</f>
        <v>1</v>
      </c>
      <c r="W720">
        <f>IFERROR(INDEX(tbl_EmployeeSurvey[EnvironmentSatisfaction],MATCH(tbl_HRMaster[[#This Row],[EmployeeID]],tbl_EmployeeSurvey[EmployeeID],0)),"Not Found")</f>
        <v>1</v>
      </c>
      <c r="X720">
        <f>IFERROR(INDEX(tbl_EmployeeSurvey[JobSatisfaction],MATCH(tbl_HRMaster[[#This Row],[EmployeeID]],tbl_EmployeeSurvey[EmployeeID],0)),"Not Found")</f>
        <v>1</v>
      </c>
      <c r="Y720" s="5">
        <f>IFERROR(INDEX(tbl_EmployeeSurvey[WorkLifeBalance],MATCH(tbl_HRMaster[[#This Row],[EmployeeID]],tbl_EmployeeSurvey[EmployeeID],0)),"Not Found")</f>
        <v>4</v>
      </c>
      <c r="Z720" s="5">
        <f>IFERROR(VLOOKUP(tbl_HRMaster[[#This Row],[EmployeeID]],tbl_ManagerSurvey[[EmployeeID]:[PerformanceRating]],2,FALSE),"Not Found")</f>
        <v>3</v>
      </c>
      <c r="AA720" s="5">
        <f>IFERROR(VLOOKUP(tbl_HRMaster[[#This Row],[EmployeeID]],tbl_ManagerSurvey[[EmployeeID]:[PerformanceRating]],3,FALSE),"Not Found")</f>
        <v>3</v>
      </c>
      <c r="AB720" s="5" t="str">
        <f>IF(tbl_HRMaster[[#This Row],[Attrition]]="Yes","Left","Active")</f>
        <v>Active</v>
      </c>
      <c r="AC720" s="5" t="str">
        <f>_xlfn.IFS(tbl_HRMaster[[#This Row],[Age]]&lt;25,"Under 25",tbl_HRMaster[[#This Row],[Age]]&lt;35,"25-34",tbl_HRMaster[[#This Row],[Age]]&lt;45,"35-44",tbl_HRMaster[[#This Row],[Age]]&lt;55,"45-54",TRUE,"Above 54")</f>
        <v>Under 25</v>
      </c>
      <c r="AD720" s="5" t="str">
        <f>_xlfn.IFS(
tbl_HRMaster[[#This Row],[YearsAtCompany]]&lt;2,"&lt; 2 Years",
tbl_HRMaster[[#This Row],[YearsAtCompany]]&lt;5,"2-4 Years",
tbl_HRMaster[[#This Row],[YearsAtCompany]]&lt;10,"5-9 Years",
TRUE,"10+ Years"
)</f>
        <v>2-4 Years</v>
      </c>
      <c r="AE720" s="5">
        <f>IF(tbl_HRMaster[[#This Row],[Attrition]]="Yes",1,0)</f>
        <v>0</v>
      </c>
    </row>
    <row r="721" spans="1:31" x14ac:dyDescent="0.25">
      <c r="A721">
        <v>23</v>
      </c>
      <c r="B721" t="s">
        <v>21</v>
      </c>
      <c r="C721" t="s">
        <v>22</v>
      </c>
      <c r="D721" t="s">
        <v>30</v>
      </c>
      <c r="E721">
        <v>2</v>
      </c>
      <c r="F721">
        <v>3</v>
      </c>
      <c r="G721" t="s">
        <v>24</v>
      </c>
      <c r="H721">
        <v>3199</v>
      </c>
      <c r="I721" t="s">
        <v>34</v>
      </c>
      <c r="J721">
        <v>1</v>
      </c>
      <c r="K721" t="s">
        <v>26</v>
      </c>
      <c r="L721" t="s">
        <v>27</v>
      </c>
      <c r="M721">
        <v>76370</v>
      </c>
      <c r="N721">
        <v>2</v>
      </c>
      <c r="O721">
        <v>11</v>
      </c>
      <c r="P721">
        <v>1</v>
      </c>
      <c r="Q721">
        <v>5</v>
      </c>
      <c r="R721">
        <v>3</v>
      </c>
      <c r="S721">
        <v>3</v>
      </c>
      <c r="T721">
        <v>0</v>
      </c>
      <c r="U721">
        <v>2</v>
      </c>
      <c r="V721">
        <f>COUNTIF(tbl_HRMaster[EmployeeID],tbl_HRMaster[[#This Row],[EmployeeID]])</f>
        <v>1</v>
      </c>
      <c r="W721">
        <f>IFERROR(INDEX(tbl_EmployeeSurvey[EnvironmentSatisfaction],MATCH(tbl_HRMaster[[#This Row],[EmployeeID]],tbl_EmployeeSurvey[EmployeeID],0)),"Not Found")</f>
        <v>1</v>
      </c>
      <c r="X721">
        <f>IFERROR(INDEX(tbl_EmployeeSurvey[JobSatisfaction],MATCH(tbl_HRMaster[[#This Row],[EmployeeID]],tbl_EmployeeSurvey[EmployeeID],0)),"Not Found")</f>
        <v>1</v>
      </c>
      <c r="Y721" s="5">
        <f>IFERROR(INDEX(tbl_EmployeeSurvey[WorkLifeBalance],MATCH(tbl_HRMaster[[#This Row],[EmployeeID]],tbl_EmployeeSurvey[EmployeeID],0)),"Not Found")</f>
        <v>4</v>
      </c>
      <c r="Z721" s="5">
        <f>IFERROR(VLOOKUP(tbl_HRMaster[[#This Row],[EmployeeID]],tbl_ManagerSurvey[[EmployeeID]:[PerformanceRating]],2,FALSE),"Not Found")</f>
        <v>3</v>
      </c>
      <c r="AA721" s="5">
        <f>IFERROR(VLOOKUP(tbl_HRMaster[[#This Row],[EmployeeID]],tbl_ManagerSurvey[[EmployeeID]:[PerformanceRating]],3,FALSE),"Not Found")</f>
        <v>3</v>
      </c>
      <c r="AB721" s="5" t="str">
        <f>IF(tbl_HRMaster[[#This Row],[Attrition]]="Yes","Left","Active")</f>
        <v>Active</v>
      </c>
      <c r="AC721" s="5" t="str">
        <f>_xlfn.IFS(tbl_HRMaster[[#This Row],[Age]]&lt;25,"Under 25",tbl_HRMaster[[#This Row],[Age]]&lt;35,"25-34",tbl_HRMaster[[#This Row],[Age]]&lt;45,"35-44",tbl_HRMaster[[#This Row],[Age]]&lt;55,"45-54",TRUE,"Above 54")</f>
        <v>Under 25</v>
      </c>
      <c r="AD721" s="5" t="str">
        <f>_xlfn.IFS(
tbl_HRMaster[[#This Row],[YearsAtCompany]]&lt;2,"&lt; 2 Years",
tbl_HRMaster[[#This Row],[YearsAtCompany]]&lt;5,"2-4 Years",
tbl_HRMaster[[#This Row],[YearsAtCompany]]&lt;10,"5-9 Years",
TRUE,"10+ Years"
)</f>
        <v>2-4 Years</v>
      </c>
      <c r="AE721" s="5">
        <f>IF(tbl_HRMaster[[#This Row],[Attrition]]="Yes",1,0)</f>
        <v>0</v>
      </c>
    </row>
    <row r="722" spans="1:31" x14ac:dyDescent="0.25">
      <c r="A722">
        <v>40</v>
      </c>
      <c r="B722" t="s">
        <v>21</v>
      </c>
      <c r="C722" t="s">
        <v>36</v>
      </c>
      <c r="D722" t="s">
        <v>30</v>
      </c>
      <c r="E722">
        <v>28</v>
      </c>
      <c r="F722">
        <v>2</v>
      </c>
      <c r="G722" t="s">
        <v>24</v>
      </c>
      <c r="H722">
        <v>1421</v>
      </c>
      <c r="I722" t="s">
        <v>34</v>
      </c>
      <c r="J722">
        <v>1</v>
      </c>
      <c r="K722" t="s">
        <v>42</v>
      </c>
      <c r="L722" t="s">
        <v>27</v>
      </c>
      <c r="M722">
        <v>167040</v>
      </c>
      <c r="N722">
        <v>9</v>
      </c>
      <c r="O722">
        <v>22</v>
      </c>
      <c r="P722">
        <v>0</v>
      </c>
      <c r="Q722">
        <v>5</v>
      </c>
      <c r="R722">
        <v>2</v>
      </c>
      <c r="S722">
        <v>3</v>
      </c>
      <c r="T722">
        <v>0</v>
      </c>
      <c r="U722">
        <v>2</v>
      </c>
      <c r="V722">
        <f>COUNTIF(tbl_HRMaster[EmployeeID],tbl_HRMaster[[#This Row],[EmployeeID]])</f>
        <v>1</v>
      </c>
      <c r="W722">
        <f>IFERROR(INDEX(tbl_EmployeeSurvey[EnvironmentSatisfaction],MATCH(tbl_HRMaster[[#This Row],[EmployeeID]],tbl_EmployeeSurvey[EmployeeID],0)),"Not Found")</f>
        <v>4</v>
      </c>
      <c r="X722">
        <f>IFERROR(INDEX(tbl_EmployeeSurvey[JobSatisfaction],MATCH(tbl_HRMaster[[#This Row],[EmployeeID]],tbl_EmployeeSurvey[EmployeeID],0)),"Not Found")</f>
        <v>4</v>
      </c>
      <c r="Y722" s="5">
        <f>IFERROR(INDEX(tbl_EmployeeSurvey[WorkLifeBalance],MATCH(tbl_HRMaster[[#This Row],[EmployeeID]],tbl_EmployeeSurvey[EmployeeID],0)),"Not Found")</f>
        <v>1</v>
      </c>
      <c r="Z722" s="5">
        <f>IFERROR(VLOOKUP(tbl_HRMaster[[#This Row],[EmployeeID]],tbl_ManagerSurvey[[EmployeeID]:[PerformanceRating]],2,FALSE),"Not Found")</f>
        <v>4</v>
      </c>
      <c r="AA722" s="5">
        <f>IFERROR(VLOOKUP(tbl_HRMaster[[#This Row],[EmployeeID]],tbl_ManagerSurvey[[EmployeeID]:[PerformanceRating]],3,FALSE),"Not Found")</f>
        <v>4</v>
      </c>
      <c r="AB722" s="5" t="str">
        <f>IF(tbl_HRMaster[[#This Row],[Attrition]]="Yes","Left","Active")</f>
        <v>Active</v>
      </c>
      <c r="AC722" s="5" t="str">
        <f>_xlfn.IFS(tbl_HRMaster[[#This Row],[Age]]&lt;25,"Under 25",tbl_HRMaster[[#This Row],[Age]]&lt;35,"25-34",tbl_HRMaster[[#This Row],[Age]]&lt;45,"35-44",tbl_HRMaster[[#This Row],[Age]]&lt;55,"45-54",TRUE,"Above 54")</f>
        <v>35-44</v>
      </c>
      <c r="AD722" s="5" t="str">
        <f>_xlfn.IFS(
tbl_HRMaster[[#This Row],[YearsAtCompany]]&lt;2,"&lt; 2 Years",
tbl_HRMaster[[#This Row],[YearsAtCompany]]&lt;5,"2-4 Years",
tbl_HRMaster[[#This Row],[YearsAtCompany]]&lt;10,"5-9 Years",
TRUE,"10+ Years"
)</f>
        <v>2-4 Years</v>
      </c>
      <c r="AE722" s="5">
        <f>IF(tbl_HRMaster[[#This Row],[Attrition]]="Yes",1,0)</f>
        <v>0</v>
      </c>
    </row>
    <row r="723" spans="1:31" x14ac:dyDescent="0.25">
      <c r="A723">
        <v>40</v>
      </c>
      <c r="B723" t="s">
        <v>21</v>
      </c>
      <c r="C723" t="s">
        <v>36</v>
      </c>
      <c r="D723" t="s">
        <v>30</v>
      </c>
      <c r="E723">
        <v>28</v>
      </c>
      <c r="F723">
        <v>2</v>
      </c>
      <c r="G723" t="s">
        <v>24</v>
      </c>
      <c r="H723">
        <v>2891</v>
      </c>
      <c r="I723" t="s">
        <v>34</v>
      </c>
      <c r="J723">
        <v>1</v>
      </c>
      <c r="K723" t="s">
        <v>42</v>
      </c>
      <c r="L723" t="s">
        <v>27</v>
      </c>
      <c r="M723">
        <v>167040</v>
      </c>
      <c r="N723">
        <v>9</v>
      </c>
      <c r="O723">
        <v>22</v>
      </c>
      <c r="P723">
        <v>0</v>
      </c>
      <c r="Q723">
        <v>5</v>
      </c>
      <c r="R723">
        <v>2</v>
      </c>
      <c r="S723">
        <v>3</v>
      </c>
      <c r="T723">
        <v>0</v>
      </c>
      <c r="U723">
        <v>2</v>
      </c>
      <c r="V723">
        <f>COUNTIF(tbl_HRMaster[EmployeeID],tbl_HRMaster[[#This Row],[EmployeeID]])</f>
        <v>1</v>
      </c>
      <c r="W723">
        <f>IFERROR(INDEX(tbl_EmployeeSurvey[EnvironmentSatisfaction],MATCH(tbl_HRMaster[[#This Row],[EmployeeID]],tbl_EmployeeSurvey[EmployeeID],0)),"Not Found")</f>
        <v>4</v>
      </c>
      <c r="X723">
        <f>IFERROR(INDEX(tbl_EmployeeSurvey[JobSatisfaction],MATCH(tbl_HRMaster[[#This Row],[EmployeeID]],tbl_EmployeeSurvey[EmployeeID],0)),"Not Found")</f>
        <v>4</v>
      </c>
      <c r="Y723" s="5">
        <f>IFERROR(INDEX(tbl_EmployeeSurvey[WorkLifeBalance],MATCH(tbl_HRMaster[[#This Row],[EmployeeID]],tbl_EmployeeSurvey[EmployeeID],0)),"Not Found")</f>
        <v>1</v>
      </c>
      <c r="Z723" s="5">
        <f>IFERROR(VLOOKUP(tbl_HRMaster[[#This Row],[EmployeeID]],tbl_ManagerSurvey[[EmployeeID]:[PerformanceRating]],2,FALSE),"Not Found")</f>
        <v>4</v>
      </c>
      <c r="AA723" s="5">
        <f>IFERROR(VLOOKUP(tbl_HRMaster[[#This Row],[EmployeeID]],tbl_ManagerSurvey[[EmployeeID]:[PerformanceRating]],3,FALSE),"Not Found")</f>
        <v>4</v>
      </c>
      <c r="AB723" s="5" t="str">
        <f>IF(tbl_HRMaster[[#This Row],[Attrition]]="Yes","Left","Active")</f>
        <v>Active</v>
      </c>
      <c r="AC723" s="5" t="str">
        <f>_xlfn.IFS(tbl_HRMaster[[#This Row],[Age]]&lt;25,"Under 25",tbl_HRMaster[[#This Row],[Age]]&lt;35,"25-34",tbl_HRMaster[[#This Row],[Age]]&lt;45,"35-44",tbl_HRMaster[[#This Row],[Age]]&lt;55,"45-54",TRUE,"Above 54")</f>
        <v>35-44</v>
      </c>
      <c r="AD723" s="5" t="str">
        <f>_xlfn.IFS(
tbl_HRMaster[[#This Row],[YearsAtCompany]]&lt;2,"&lt; 2 Years",
tbl_HRMaster[[#This Row],[YearsAtCompany]]&lt;5,"2-4 Years",
tbl_HRMaster[[#This Row],[YearsAtCompany]]&lt;10,"5-9 Years",
TRUE,"10+ Years"
)</f>
        <v>2-4 Years</v>
      </c>
      <c r="AE723" s="5">
        <f>IF(tbl_HRMaster[[#This Row],[Attrition]]="Yes",1,0)</f>
        <v>0</v>
      </c>
    </row>
    <row r="724" spans="1:31" x14ac:dyDescent="0.25">
      <c r="A724">
        <v>40</v>
      </c>
      <c r="B724" t="s">
        <v>21</v>
      </c>
      <c r="C724" t="s">
        <v>36</v>
      </c>
      <c r="D724" t="s">
        <v>30</v>
      </c>
      <c r="E724">
        <v>28</v>
      </c>
      <c r="F724">
        <v>2</v>
      </c>
      <c r="G724" t="s">
        <v>24</v>
      </c>
      <c r="H724">
        <v>4361</v>
      </c>
      <c r="I724" t="s">
        <v>34</v>
      </c>
      <c r="J724">
        <v>1</v>
      </c>
      <c r="K724" t="s">
        <v>42</v>
      </c>
      <c r="L724" t="s">
        <v>27</v>
      </c>
      <c r="M724">
        <v>167040</v>
      </c>
      <c r="N724">
        <v>9</v>
      </c>
      <c r="O724">
        <v>22</v>
      </c>
      <c r="P724">
        <v>0</v>
      </c>
      <c r="Q724">
        <v>5</v>
      </c>
      <c r="R724">
        <v>2</v>
      </c>
      <c r="S724">
        <v>3</v>
      </c>
      <c r="T724">
        <v>0</v>
      </c>
      <c r="U724">
        <v>2</v>
      </c>
      <c r="V724">
        <f>COUNTIF(tbl_HRMaster[EmployeeID],tbl_HRMaster[[#This Row],[EmployeeID]])</f>
        <v>1</v>
      </c>
      <c r="W724">
        <f>IFERROR(INDEX(tbl_EmployeeSurvey[EnvironmentSatisfaction],MATCH(tbl_HRMaster[[#This Row],[EmployeeID]],tbl_EmployeeSurvey[EmployeeID],0)),"Not Found")</f>
        <v>4</v>
      </c>
      <c r="X724">
        <f>IFERROR(INDEX(tbl_EmployeeSurvey[JobSatisfaction],MATCH(tbl_HRMaster[[#This Row],[EmployeeID]],tbl_EmployeeSurvey[EmployeeID],0)),"Not Found")</f>
        <v>4</v>
      </c>
      <c r="Y724" s="5">
        <f>IFERROR(INDEX(tbl_EmployeeSurvey[WorkLifeBalance],MATCH(tbl_HRMaster[[#This Row],[EmployeeID]],tbl_EmployeeSurvey[EmployeeID],0)),"Not Found")</f>
        <v>1</v>
      </c>
      <c r="Z724" s="5">
        <f>IFERROR(VLOOKUP(tbl_HRMaster[[#This Row],[EmployeeID]],tbl_ManagerSurvey[[EmployeeID]:[PerformanceRating]],2,FALSE),"Not Found")</f>
        <v>4</v>
      </c>
      <c r="AA724" s="5">
        <f>IFERROR(VLOOKUP(tbl_HRMaster[[#This Row],[EmployeeID]],tbl_ManagerSurvey[[EmployeeID]:[PerformanceRating]],3,FALSE),"Not Found")</f>
        <v>4</v>
      </c>
      <c r="AB724" s="5" t="str">
        <f>IF(tbl_HRMaster[[#This Row],[Attrition]]="Yes","Left","Active")</f>
        <v>Active</v>
      </c>
      <c r="AC724" s="5" t="str">
        <f>_xlfn.IFS(tbl_HRMaster[[#This Row],[Age]]&lt;25,"Under 25",tbl_HRMaster[[#This Row],[Age]]&lt;35,"25-34",tbl_HRMaster[[#This Row],[Age]]&lt;45,"35-44",tbl_HRMaster[[#This Row],[Age]]&lt;55,"45-54",TRUE,"Above 54")</f>
        <v>35-44</v>
      </c>
      <c r="AD724" s="5" t="str">
        <f>_xlfn.IFS(
tbl_HRMaster[[#This Row],[YearsAtCompany]]&lt;2,"&lt; 2 Years",
tbl_HRMaster[[#This Row],[YearsAtCompany]]&lt;5,"2-4 Years",
tbl_HRMaster[[#This Row],[YearsAtCompany]]&lt;10,"5-9 Years",
TRUE,"10+ Years"
)</f>
        <v>2-4 Years</v>
      </c>
      <c r="AE724" s="5">
        <f>IF(tbl_HRMaster[[#This Row],[Attrition]]="Yes",1,0)</f>
        <v>0</v>
      </c>
    </row>
    <row r="725" spans="1:31" x14ac:dyDescent="0.25">
      <c r="A725">
        <v>27</v>
      </c>
      <c r="B725" t="s">
        <v>21</v>
      </c>
      <c r="C725" t="s">
        <v>22</v>
      </c>
      <c r="D725" t="s">
        <v>23</v>
      </c>
      <c r="E725">
        <v>10</v>
      </c>
      <c r="F725">
        <v>4</v>
      </c>
      <c r="G725" t="s">
        <v>24</v>
      </c>
      <c r="H725">
        <v>912</v>
      </c>
      <c r="I725" t="s">
        <v>34</v>
      </c>
      <c r="J725">
        <v>3</v>
      </c>
      <c r="K725" t="s">
        <v>35</v>
      </c>
      <c r="L725" t="s">
        <v>27</v>
      </c>
      <c r="M725">
        <v>194190</v>
      </c>
      <c r="N725">
        <v>7</v>
      </c>
      <c r="O725">
        <v>14</v>
      </c>
      <c r="P725">
        <v>1</v>
      </c>
      <c r="Q725">
        <v>5</v>
      </c>
      <c r="R725">
        <v>2</v>
      </c>
      <c r="S725">
        <v>3</v>
      </c>
      <c r="T725">
        <v>0</v>
      </c>
      <c r="U725">
        <v>2</v>
      </c>
      <c r="V725">
        <f>COUNTIF(tbl_HRMaster[EmployeeID],tbl_HRMaster[[#This Row],[EmployeeID]])</f>
        <v>1</v>
      </c>
      <c r="W725">
        <f>IFERROR(INDEX(tbl_EmployeeSurvey[EnvironmentSatisfaction],MATCH(tbl_HRMaster[[#This Row],[EmployeeID]],tbl_EmployeeSurvey[EmployeeID],0)),"Not Found")</f>
        <v>2</v>
      </c>
      <c r="X725">
        <f>IFERROR(INDEX(tbl_EmployeeSurvey[JobSatisfaction],MATCH(tbl_HRMaster[[#This Row],[EmployeeID]],tbl_EmployeeSurvey[EmployeeID],0)),"Not Found")</f>
        <v>3</v>
      </c>
      <c r="Y725" s="5">
        <f>IFERROR(INDEX(tbl_EmployeeSurvey[WorkLifeBalance],MATCH(tbl_HRMaster[[#This Row],[EmployeeID]],tbl_EmployeeSurvey[EmployeeID],0)),"Not Found")</f>
        <v>3</v>
      </c>
      <c r="Z725" s="5">
        <f>IFERROR(VLOOKUP(tbl_HRMaster[[#This Row],[EmployeeID]],tbl_ManagerSurvey[[EmployeeID]:[PerformanceRating]],2,FALSE),"Not Found")</f>
        <v>1</v>
      </c>
      <c r="AA725" s="5">
        <f>IFERROR(VLOOKUP(tbl_HRMaster[[#This Row],[EmployeeID]],tbl_ManagerSurvey[[EmployeeID]:[PerformanceRating]],3,FALSE),"Not Found")</f>
        <v>3</v>
      </c>
      <c r="AB725" s="5" t="str">
        <f>IF(tbl_HRMaster[[#This Row],[Attrition]]="Yes","Left","Active")</f>
        <v>Active</v>
      </c>
      <c r="AC725" s="5" t="str">
        <f>_xlfn.IFS(tbl_HRMaster[[#This Row],[Age]]&lt;25,"Under 25",tbl_HRMaster[[#This Row],[Age]]&lt;35,"25-34",tbl_HRMaster[[#This Row],[Age]]&lt;45,"35-44",tbl_HRMaster[[#This Row],[Age]]&lt;55,"45-54",TRUE,"Above 54")</f>
        <v>25-34</v>
      </c>
      <c r="AD725" s="5" t="str">
        <f>_xlfn.IFS(
tbl_HRMaster[[#This Row],[YearsAtCompany]]&lt;2,"&lt; 2 Years",
tbl_HRMaster[[#This Row],[YearsAtCompany]]&lt;5,"2-4 Years",
tbl_HRMaster[[#This Row],[YearsAtCompany]]&lt;10,"5-9 Years",
TRUE,"10+ Years"
)</f>
        <v>2-4 Years</v>
      </c>
      <c r="AE725" s="5">
        <f>IF(tbl_HRMaster[[#This Row],[Attrition]]="Yes",1,0)</f>
        <v>0</v>
      </c>
    </row>
    <row r="726" spans="1:31" x14ac:dyDescent="0.25">
      <c r="A726">
        <v>27</v>
      </c>
      <c r="B726" t="s">
        <v>21</v>
      </c>
      <c r="C726" t="s">
        <v>22</v>
      </c>
      <c r="D726" t="s">
        <v>23</v>
      </c>
      <c r="E726">
        <v>10</v>
      </c>
      <c r="F726">
        <v>4</v>
      </c>
      <c r="G726" t="s">
        <v>24</v>
      </c>
      <c r="H726">
        <v>2382</v>
      </c>
      <c r="I726" t="s">
        <v>34</v>
      </c>
      <c r="J726">
        <v>3</v>
      </c>
      <c r="K726" t="s">
        <v>35</v>
      </c>
      <c r="L726" t="s">
        <v>27</v>
      </c>
      <c r="M726">
        <v>194190</v>
      </c>
      <c r="N726">
        <v>7</v>
      </c>
      <c r="O726">
        <v>14</v>
      </c>
      <c r="P726">
        <v>1</v>
      </c>
      <c r="Q726">
        <v>5</v>
      </c>
      <c r="R726">
        <v>2</v>
      </c>
      <c r="S726">
        <v>3</v>
      </c>
      <c r="T726">
        <v>0</v>
      </c>
      <c r="U726">
        <v>2</v>
      </c>
      <c r="V726">
        <f>COUNTIF(tbl_HRMaster[EmployeeID],tbl_HRMaster[[#This Row],[EmployeeID]])</f>
        <v>1</v>
      </c>
      <c r="W726">
        <f>IFERROR(INDEX(tbl_EmployeeSurvey[EnvironmentSatisfaction],MATCH(tbl_HRMaster[[#This Row],[EmployeeID]],tbl_EmployeeSurvey[EmployeeID],0)),"Not Found")</f>
        <v>2</v>
      </c>
      <c r="X726">
        <f>IFERROR(INDEX(tbl_EmployeeSurvey[JobSatisfaction],MATCH(tbl_HRMaster[[#This Row],[EmployeeID]],tbl_EmployeeSurvey[EmployeeID],0)),"Not Found")</f>
        <v>3</v>
      </c>
      <c r="Y726" s="5">
        <f>IFERROR(INDEX(tbl_EmployeeSurvey[WorkLifeBalance],MATCH(tbl_HRMaster[[#This Row],[EmployeeID]],tbl_EmployeeSurvey[EmployeeID],0)),"Not Found")</f>
        <v>3</v>
      </c>
      <c r="Z726" s="5">
        <f>IFERROR(VLOOKUP(tbl_HRMaster[[#This Row],[EmployeeID]],tbl_ManagerSurvey[[EmployeeID]:[PerformanceRating]],2,FALSE),"Not Found")</f>
        <v>1</v>
      </c>
      <c r="AA726" s="5">
        <f>IFERROR(VLOOKUP(tbl_HRMaster[[#This Row],[EmployeeID]],tbl_ManagerSurvey[[EmployeeID]:[PerformanceRating]],3,FALSE),"Not Found")</f>
        <v>3</v>
      </c>
      <c r="AB726" s="5" t="str">
        <f>IF(tbl_HRMaster[[#This Row],[Attrition]]="Yes","Left","Active")</f>
        <v>Active</v>
      </c>
      <c r="AC726" s="5" t="str">
        <f>_xlfn.IFS(tbl_HRMaster[[#This Row],[Age]]&lt;25,"Under 25",tbl_HRMaster[[#This Row],[Age]]&lt;35,"25-34",tbl_HRMaster[[#This Row],[Age]]&lt;45,"35-44",tbl_HRMaster[[#This Row],[Age]]&lt;55,"45-54",TRUE,"Above 54")</f>
        <v>25-34</v>
      </c>
      <c r="AD726" s="5" t="str">
        <f>_xlfn.IFS(
tbl_HRMaster[[#This Row],[YearsAtCompany]]&lt;2,"&lt; 2 Years",
tbl_HRMaster[[#This Row],[YearsAtCompany]]&lt;5,"2-4 Years",
tbl_HRMaster[[#This Row],[YearsAtCompany]]&lt;10,"5-9 Years",
TRUE,"10+ Years"
)</f>
        <v>2-4 Years</v>
      </c>
      <c r="AE726" s="5">
        <f>IF(tbl_HRMaster[[#This Row],[Attrition]]="Yes",1,0)</f>
        <v>0</v>
      </c>
    </row>
    <row r="727" spans="1:31" x14ac:dyDescent="0.25">
      <c r="A727">
        <v>27</v>
      </c>
      <c r="B727" t="s">
        <v>21</v>
      </c>
      <c r="C727" t="s">
        <v>22</v>
      </c>
      <c r="D727" t="s">
        <v>23</v>
      </c>
      <c r="E727">
        <v>10</v>
      </c>
      <c r="F727">
        <v>4</v>
      </c>
      <c r="G727" t="s">
        <v>24</v>
      </c>
      <c r="H727">
        <v>3852</v>
      </c>
      <c r="I727" t="s">
        <v>34</v>
      </c>
      <c r="J727">
        <v>3</v>
      </c>
      <c r="K727" t="s">
        <v>35</v>
      </c>
      <c r="L727" t="s">
        <v>27</v>
      </c>
      <c r="M727">
        <v>194190</v>
      </c>
      <c r="N727">
        <v>7</v>
      </c>
      <c r="O727">
        <v>14</v>
      </c>
      <c r="P727">
        <v>1</v>
      </c>
      <c r="Q727">
        <v>5</v>
      </c>
      <c r="R727">
        <v>2</v>
      </c>
      <c r="S727">
        <v>3</v>
      </c>
      <c r="T727">
        <v>0</v>
      </c>
      <c r="U727">
        <v>2</v>
      </c>
      <c r="V727">
        <f>COUNTIF(tbl_HRMaster[EmployeeID],tbl_HRMaster[[#This Row],[EmployeeID]])</f>
        <v>1</v>
      </c>
      <c r="W727">
        <f>IFERROR(INDEX(tbl_EmployeeSurvey[EnvironmentSatisfaction],MATCH(tbl_HRMaster[[#This Row],[EmployeeID]],tbl_EmployeeSurvey[EmployeeID],0)),"Not Found")</f>
        <v>2</v>
      </c>
      <c r="X727">
        <f>IFERROR(INDEX(tbl_EmployeeSurvey[JobSatisfaction],MATCH(tbl_HRMaster[[#This Row],[EmployeeID]],tbl_EmployeeSurvey[EmployeeID],0)),"Not Found")</f>
        <v>3</v>
      </c>
      <c r="Y727" s="5">
        <f>IFERROR(INDEX(tbl_EmployeeSurvey[WorkLifeBalance],MATCH(tbl_HRMaster[[#This Row],[EmployeeID]],tbl_EmployeeSurvey[EmployeeID],0)),"Not Found")</f>
        <v>3</v>
      </c>
      <c r="Z727" s="5">
        <f>IFERROR(VLOOKUP(tbl_HRMaster[[#This Row],[EmployeeID]],tbl_ManagerSurvey[[EmployeeID]:[PerformanceRating]],2,FALSE),"Not Found")</f>
        <v>1</v>
      </c>
      <c r="AA727" s="5">
        <f>IFERROR(VLOOKUP(tbl_HRMaster[[#This Row],[EmployeeID]],tbl_ManagerSurvey[[EmployeeID]:[PerformanceRating]],3,FALSE),"Not Found")</f>
        <v>3</v>
      </c>
      <c r="AB727" s="5" t="str">
        <f>IF(tbl_HRMaster[[#This Row],[Attrition]]="Yes","Left","Active")</f>
        <v>Active</v>
      </c>
      <c r="AC727" s="5" t="str">
        <f>_xlfn.IFS(tbl_HRMaster[[#This Row],[Age]]&lt;25,"Under 25",tbl_HRMaster[[#This Row],[Age]]&lt;35,"25-34",tbl_HRMaster[[#This Row],[Age]]&lt;45,"35-44",tbl_HRMaster[[#This Row],[Age]]&lt;55,"45-54",TRUE,"Above 54")</f>
        <v>25-34</v>
      </c>
      <c r="AD727" s="5" t="str">
        <f>_xlfn.IFS(
tbl_HRMaster[[#This Row],[YearsAtCompany]]&lt;2,"&lt; 2 Years",
tbl_HRMaster[[#This Row],[YearsAtCompany]]&lt;5,"2-4 Years",
tbl_HRMaster[[#This Row],[YearsAtCompany]]&lt;10,"5-9 Years",
TRUE,"10+ Years"
)</f>
        <v>2-4 Years</v>
      </c>
      <c r="AE727" s="5">
        <f>IF(tbl_HRMaster[[#This Row],[Attrition]]="Yes",1,0)</f>
        <v>0</v>
      </c>
    </row>
    <row r="728" spans="1:31" x14ac:dyDescent="0.25">
      <c r="A728">
        <v>32</v>
      </c>
      <c r="B728" t="s">
        <v>21</v>
      </c>
      <c r="C728" t="s">
        <v>22</v>
      </c>
      <c r="D728" t="s">
        <v>30</v>
      </c>
      <c r="E728">
        <v>3</v>
      </c>
      <c r="F728">
        <v>2</v>
      </c>
      <c r="G728" t="s">
        <v>24</v>
      </c>
      <c r="H728">
        <v>882</v>
      </c>
      <c r="I728" t="s">
        <v>34</v>
      </c>
      <c r="J728">
        <v>3</v>
      </c>
      <c r="K728" t="s">
        <v>31</v>
      </c>
      <c r="L728" t="s">
        <v>27</v>
      </c>
      <c r="M728">
        <v>47210</v>
      </c>
      <c r="N728">
        <v>3</v>
      </c>
      <c r="O728">
        <v>14</v>
      </c>
      <c r="P728">
        <v>1</v>
      </c>
      <c r="Q728">
        <v>6</v>
      </c>
      <c r="R728">
        <v>3</v>
      </c>
      <c r="S728">
        <v>3</v>
      </c>
      <c r="T728">
        <v>0</v>
      </c>
      <c r="U728">
        <v>2</v>
      </c>
      <c r="V728">
        <f>COUNTIF(tbl_HRMaster[EmployeeID],tbl_HRMaster[[#This Row],[EmployeeID]])</f>
        <v>1</v>
      </c>
      <c r="W728">
        <f>IFERROR(INDEX(tbl_EmployeeSurvey[EnvironmentSatisfaction],MATCH(tbl_HRMaster[[#This Row],[EmployeeID]],tbl_EmployeeSurvey[EmployeeID],0)),"Not Found")</f>
        <v>2</v>
      </c>
      <c r="X728">
        <f>IFERROR(INDEX(tbl_EmployeeSurvey[JobSatisfaction],MATCH(tbl_HRMaster[[#This Row],[EmployeeID]],tbl_EmployeeSurvey[EmployeeID],0)),"Not Found")</f>
        <v>4</v>
      </c>
      <c r="Y728" s="5">
        <f>IFERROR(INDEX(tbl_EmployeeSurvey[WorkLifeBalance],MATCH(tbl_HRMaster[[#This Row],[EmployeeID]],tbl_EmployeeSurvey[EmployeeID],0)),"Not Found")</f>
        <v>3</v>
      </c>
      <c r="Z728" s="5">
        <f>IFERROR(VLOOKUP(tbl_HRMaster[[#This Row],[EmployeeID]],tbl_ManagerSurvey[[EmployeeID]:[PerformanceRating]],2,FALSE),"Not Found")</f>
        <v>3</v>
      </c>
      <c r="AA728" s="5">
        <f>IFERROR(VLOOKUP(tbl_HRMaster[[#This Row],[EmployeeID]],tbl_ManagerSurvey[[EmployeeID]:[PerformanceRating]],3,FALSE),"Not Found")</f>
        <v>3</v>
      </c>
      <c r="AB728" s="5" t="str">
        <f>IF(tbl_HRMaster[[#This Row],[Attrition]]="Yes","Left","Active")</f>
        <v>Active</v>
      </c>
      <c r="AC728" s="5" t="str">
        <f>_xlfn.IFS(tbl_HRMaster[[#This Row],[Age]]&lt;25,"Under 25",tbl_HRMaster[[#This Row],[Age]]&lt;35,"25-34",tbl_HRMaster[[#This Row],[Age]]&lt;45,"35-44",tbl_HRMaster[[#This Row],[Age]]&lt;55,"45-54",TRUE,"Above 54")</f>
        <v>25-34</v>
      </c>
      <c r="AD728" s="5" t="str">
        <f>_xlfn.IFS(
tbl_HRMaster[[#This Row],[YearsAtCompany]]&lt;2,"&lt; 2 Years",
tbl_HRMaster[[#This Row],[YearsAtCompany]]&lt;5,"2-4 Years",
tbl_HRMaster[[#This Row],[YearsAtCompany]]&lt;10,"5-9 Years",
TRUE,"10+ Years"
)</f>
        <v>2-4 Years</v>
      </c>
      <c r="AE728" s="5">
        <f>IF(tbl_HRMaster[[#This Row],[Attrition]]="Yes",1,0)</f>
        <v>0</v>
      </c>
    </row>
    <row r="729" spans="1:31" x14ac:dyDescent="0.25">
      <c r="A729">
        <v>32</v>
      </c>
      <c r="B729" t="s">
        <v>21</v>
      </c>
      <c r="C729" t="s">
        <v>22</v>
      </c>
      <c r="D729" t="s">
        <v>30</v>
      </c>
      <c r="E729">
        <v>3</v>
      </c>
      <c r="F729">
        <v>2</v>
      </c>
      <c r="G729" t="s">
        <v>24</v>
      </c>
      <c r="H729">
        <v>2352</v>
      </c>
      <c r="I729" t="s">
        <v>34</v>
      </c>
      <c r="J729">
        <v>3</v>
      </c>
      <c r="K729" t="s">
        <v>31</v>
      </c>
      <c r="L729" t="s">
        <v>27</v>
      </c>
      <c r="M729">
        <v>47210</v>
      </c>
      <c r="N729">
        <v>3</v>
      </c>
      <c r="O729">
        <v>14</v>
      </c>
      <c r="P729">
        <v>1</v>
      </c>
      <c r="Q729">
        <v>6</v>
      </c>
      <c r="R729">
        <v>3</v>
      </c>
      <c r="S729">
        <v>3</v>
      </c>
      <c r="T729">
        <v>0</v>
      </c>
      <c r="U729">
        <v>2</v>
      </c>
      <c r="V729">
        <f>COUNTIF(tbl_HRMaster[EmployeeID],tbl_HRMaster[[#This Row],[EmployeeID]])</f>
        <v>1</v>
      </c>
      <c r="W729">
        <f>IFERROR(INDEX(tbl_EmployeeSurvey[EnvironmentSatisfaction],MATCH(tbl_HRMaster[[#This Row],[EmployeeID]],tbl_EmployeeSurvey[EmployeeID],0)),"Not Found")</f>
        <v>2</v>
      </c>
      <c r="X729">
        <f>IFERROR(INDEX(tbl_EmployeeSurvey[JobSatisfaction],MATCH(tbl_HRMaster[[#This Row],[EmployeeID]],tbl_EmployeeSurvey[EmployeeID],0)),"Not Found")</f>
        <v>4</v>
      </c>
      <c r="Y729" s="5">
        <f>IFERROR(INDEX(tbl_EmployeeSurvey[WorkLifeBalance],MATCH(tbl_HRMaster[[#This Row],[EmployeeID]],tbl_EmployeeSurvey[EmployeeID],0)),"Not Found")</f>
        <v>3</v>
      </c>
      <c r="Z729" s="5">
        <f>IFERROR(VLOOKUP(tbl_HRMaster[[#This Row],[EmployeeID]],tbl_ManagerSurvey[[EmployeeID]:[PerformanceRating]],2,FALSE),"Not Found")</f>
        <v>3</v>
      </c>
      <c r="AA729" s="5">
        <f>IFERROR(VLOOKUP(tbl_HRMaster[[#This Row],[EmployeeID]],tbl_ManagerSurvey[[EmployeeID]:[PerformanceRating]],3,FALSE),"Not Found")</f>
        <v>3</v>
      </c>
      <c r="AB729" s="5" t="str">
        <f>IF(tbl_HRMaster[[#This Row],[Attrition]]="Yes","Left","Active")</f>
        <v>Active</v>
      </c>
      <c r="AC729" s="5" t="str">
        <f>_xlfn.IFS(tbl_HRMaster[[#This Row],[Age]]&lt;25,"Under 25",tbl_HRMaster[[#This Row],[Age]]&lt;35,"25-34",tbl_HRMaster[[#This Row],[Age]]&lt;45,"35-44",tbl_HRMaster[[#This Row],[Age]]&lt;55,"45-54",TRUE,"Above 54")</f>
        <v>25-34</v>
      </c>
      <c r="AD729" s="5" t="str">
        <f>_xlfn.IFS(
tbl_HRMaster[[#This Row],[YearsAtCompany]]&lt;2,"&lt; 2 Years",
tbl_HRMaster[[#This Row],[YearsAtCompany]]&lt;5,"2-4 Years",
tbl_HRMaster[[#This Row],[YearsAtCompany]]&lt;10,"5-9 Years",
TRUE,"10+ Years"
)</f>
        <v>2-4 Years</v>
      </c>
      <c r="AE729" s="5">
        <f>IF(tbl_HRMaster[[#This Row],[Attrition]]="Yes",1,0)</f>
        <v>0</v>
      </c>
    </row>
    <row r="730" spans="1:31" x14ac:dyDescent="0.25">
      <c r="A730">
        <v>32</v>
      </c>
      <c r="B730" t="s">
        <v>21</v>
      </c>
      <c r="C730" t="s">
        <v>22</v>
      </c>
      <c r="D730" t="s">
        <v>30</v>
      </c>
      <c r="E730">
        <v>3</v>
      </c>
      <c r="F730">
        <v>2</v>
      </c>
      <c r="G730" t="s">
        <v>24</v>
      </c>
      <c r="H730">
        <v>3822</v>
      </c>
      <c r="I730" t="s">
        <v>34</v>
      </c>
      <c r="J730">
        <v>3</v>
      </c>
      <c r="K730" t="s">
        <v>31</v>
      </c>
      <c r="L730" t="s">
        <v>27</v>
      </c>
      <c r="M730">
        <v>47210</v>
      </c>
      <c r="N730">
        <v>3</v>
      </c>
      <c r="O730">
        <v>14</v>
      </c>
      <c r="P730">
        <v>1</v>
      </c>
      <c r="Q730">
        <v>6</v>
      </c>
      <c r="R730">
        <v>3</v>
      </c>
      <c r="S730">
        <v>3</v>
      </c>
      <c r="T730">
        <v>0</v>
      </c>
      <c r="U730">
        <v>2</v>
      </c>
      <c r="V730">
        <f>COUNTIF(tbl_HRMaster[EmployeeID],tbl_HRMaster[[#This Row],[EmployeeID]])</f>
        <v>1</v>
      </c>
      <c r="W730">
        <f>IFERROR(INDEX(tbl_EmployeeSurvey[EnvironmentSatisfaction],MATCH(tbl_HRMaster[[#This Row],[EmployeeID]],tbl_EmployeeSurvey[EmployeeID],0)),"Not Found")</f>
        <v>2</v>
      </c>
      <c r="X730">
        <f>IFERROR(INDEX(tbl_EmployeeSurvey[JobSatisfaction],MATCH(tbl_HRMaster[[#This Row],[EmployeeID]],tbl_EmployeeSurvey[EmployeeID],0)),"Not Found")</f>
        <v>4</v>
      </c>
      <c r="Y730" s="5">
        <f>IFERROR(INDEX(tbl_EmployeeSurvey[WorkLifeBalance],MATCH(tbl_HRMaster[[#This Row],[EmployeeID]],tbl_EmployeeSurvey[EmployeeID],0)),"Not Found")</f>
        <v>3</v>
      </c>
      <c r="Z730" s="5">
        <f>IFERROR(VLOOKUP(tbl_HRMaster[[#This Row],[EmployeeID]],tbl_ManagerSurvey[[EmployeeID]:[PerformanceRating]],2,FALSE),"Not Found")</f>
        <v>3</v>
      </c>
      <c r="AA730" s="5">
        <f>IFERROR(VLOOKUP(tbl_HRMaster[[#This Row],[EmployeeID]],tbl_ManagerSurvey[[EmployeeID]:[PerformanceRating]],3,FALSE),"Not Found")</f>
        <v>3</v>
      </c>
      <c r="AB730" s="5" t="str">
        <f>IF(tbl_HRMaster[[#This Row],[Attrition]]="Yes","Left","Active")</f>
        <v>Active</v>
      </c>
      <c r="AC730" s="5" t="str">
        <f>_xlfn.IFS(tbl_HRMaster[[#This Row],[Age]]&lt;25,"Under 25",tbl_HRMaster[[#This Row],[Age]]&lt;35,"25-34",tbl_HRMaster[[#This Row],[Age]]&lt;45,"35-44",tbl_HRMaster[[#This Row],[Age]]&lt;55,"45-54",TRUE,"Above 54")</f>
        <v>25-34</v>
      </c>
      <c r="AD730" s="5" t="str">
        <f>_xlfn.IFS(
tbl_HRMaster[[#This Row],[YearsAtCompany]]&lt;2,"&lt; 2 Years",
tbl_HRMaster[[#This Row],[YearsAtCompany]]&lt;5,"2-4 Years",
tbl_HRMaster[[#This Row],[YearsAtCompany]]&lt;10,"5-9 Years",
TRUE,"10+ Years"
)</f>
        <v>2-4 Years</v>
      </c>
      <c r="AE730" s="5">
        <f>IF(tbl_HRMaster[[#This Row],[Attrition]]="Yes",1,0)</f>
        <v>0</v>
      </c>
    </row>
    <row r="731" spans="1:31" x14ac:dyDescent="0.25">
      <c r="A731">
        <v>33</v>
      </c>
      <c r="B731" t="s">
        <v>21</v>
      </c>
      <c r="C731" t="s">
        <v>22</v>
      </c>
      <c r="D731" t="s">
        <v>23</v>
      </c>
      <c r="E731">
        <v>2</v>
      </c>
      <c r="F731">
        <v>3</v>
      </c>
      <c r="G731" t="s">
        <v>45</v>
      </c>
      <c r="H731">
        <v>416</v>
      </c>
      <c r="I731" t="s">
        <v>25</v>
      </c>
      <c r="J731">
        <v>1</v>
      </c>
      <c r="K731" t="s">
        <v>35</v>
      </c>
      <c r="L731" t="s">
        <v>32</v>
      </c>
      <c r="M731">
        <v>59140</v>
      </c>
      <c r="N731">
        <v>3</v>
      </c>
      <c r="O731">
        <v>16</v>
      </c>
      <c r="P731">
        <v>1</v>
      </c>
      <c r="Q731">
        <v>6</v>
      </c>
      <c r="R731">
        <v>4</v>
      </c>
      <c r="S731">
        <v>3</v>
      </c>
      <c r="T731">
        <v>0</v>
      </c>
      <c r="U731">
        <v>2</v>
      </c>
      <c r="V731">
        <f>COUNTIF(tbl_HRMaster[EmployeeID],tbl_HRMaster[[#This Row],[EmployeeID]])</f>
        <v>1</v>
      </c>
      <c r="W731">
        <f>IFERROR(INDEX(tbl_EmployeeSurvey[EnvironmentSatisfaction],MATCH(tbl_HRMaster[[#This Row],[EmployeeID]],tbl_EmployeeSurvey[EmployeeID],0)),"Not Found")</f>
        <v>3</v>
      </c>
      <c r="X731">
        <f>IFERROR(INDEX(tbl_EmployeeSurvey[JobSatisfaction],MATCH(tbl_HRMaster[[#This Row],[EmployeeID]],tbl_EmployeeSurvey[EmployeeID],0)),"Not Found")</f>
        <v>1</v>
      </c>
      <c r="Y731" s="5">
        <f>IFERROR(INDEX(tbl_EmployeeSurvey[WorkLifeBalance],MATCH(tbl_HRMaster[[#This Row],[EmployeeID]],tbl_EmployeeSurvey[EmployeeID],0)),"Not Found")</f>
        <v>3</v>
      </c>
      <c r="Z731" s="5">
        <f>IFERROR(VLOOKUP(tbl_HRMaster[[#This Row],[EmployeeID]],tbl_ManagerSurvey[[EmployeeID]:[PerformanceRating]],2,FALSE),"Not Found")</f>
        <v>3</v>
      </c>
      <c r="AA731" s="5">
        <f>IFERROR(VLOOKUP(tbl_HRMaster[[#This Row],[EmployeeID]],tbl_ManagerSurvey[[EmployeeID]:[PerformanceRating]],3,FALSE),"Not Found")</f>
        <v>3</v>
      </c>
      <c r="AB731" s="5" t="str">
        <f>IF(tbl_HRMaster[[#This Row],[Attrition]]="Yes","Left","Active")</f>
        <v>Active</v>
      </c>
      <c r="AC731" s="5" t="str">
        <f>_xlfn.IFS(tbl_HRMaster[[#This Row],[Age]]&lt;25,"Under 25",tbl_HRMaster[[#This Row],[Age]]&lt;35,"25-34",tbl_HRMaster[[#This Row],[Age]]&lt;45,"35-44",tbl_HRMaster[[#This Row],[Age]]&lt;55,"45-54",TRUE,"Above 54")</f>
        <v>25-34</v>
      </c>
      <c r="AD731" s="5" t="str">
        <f>_xlfn.IFS(
tbl_HRMaster[[#This Row],[YearsAtCompany]]&lt;2,"&lt; 2 Years",
tbl_HRMaster[[#This Row],[YearsAtCompany]]&lt;5,"2-4 Years",
tbl_HRMaster[[#This Row],[YearsAtCompany]]&lt;10,"5-9 Years",
TRUE,"10+ Years"
)</f>
        <v>2-4 Years</v>
      </c>
      <c r="AE731" s="5">
        <f>IF(tbl_HRMaster[[#This Row],[Attrition]]="Yes",1,0)</f>
        <v>0</v>
      </c>
    </row>
    <row r="732" spans="1:31" x14ac:dyDescent="0.25">
      <c r="A732">
        <v>33</v>
      </c>
      <c r="B732" t="s">
        <v>21</v>
      </c>
      <c r="C732" t="s">
        <v>22</v>
      </c>
      <c r="D732" t="s">
        <v>23</v>
      </c>
      <c r="E732">
        <v>2</v>
      </c>
      <c r="F732">
        <v>3</v>
      </c>
      <c r="G732" t="s">
        <v>45</v>
      </c>
      <c r="H732">
        <v>1886</v>
      </c>
      <c r="I732" t="s">
        <v>25</v>
      </c>
      <c r="J732">
        <v>1</v>
      </c>
      <c r="K732" t="s">
        <v>35</v>
      </c>
      <c r="L732" t="s">
        <v>32</v>
      </c>
      <c r="M732">
        <v>59140</v>
      </c>
      <c r="N732">
        <v>3</v>
      </c>
      <c r="O732">
        <v>16</v>
      </c>
      <c r="P732">
        <v>1</v>
      </c>
      <c r="Q732">
        <v>6</v>
      </c>
      <c r="R732">
        <v>4</v>
      </c>
      <c r="S732">
        <v>3</v>
      </c>
      <c r="T732">
        <v>0</v>
      </c>
      <c r="U732">
        <v>2</v>
      </c>
      <c r="V732">
        <f>COUNTIF(tbl_HRMaster[EmployeeID],tbl_HRMaster[[#This Row],[EmployeeID]])</f>
        <v>1</v>
      </c>
      <c r="W732">
        <f>IFERROR(INDEX(tbl_EmployeeSurvey[EnvironmentSatisfaction],MATCH(tbl_HRMaster[[#This Row],[EmployeeID]],tbl_EmployeeSurvey[EmployeeID],0)),"Not Found")</f>
        <v>3</v>
      </c>
      <c r="X732">
        <f>IFERROR(INDEX(tbl_EmployeeSurvey[JobSatisfaction],MATCH(tbl_HRMaster[[#This Row],[EmployeeID]],tbl_EmployeeSurvey[EmployeeID],0)),"Not Found")</f>
        <v>1</v>
      </c>
      <c r="Y732" s="5">
        <f>IFERROR(INDEX(tbl_EmployeeSurvey[WorkLifeBalance],MATCH(tbl_HRMaster[[#This Row],[EmployeeID]],tbl_EmployeeSurvey[EmployeeID],0)),"Not Found")</f>
        <v>3</v>
      </c>
      <c r="Z732" s="5">
        <f>IFERROR(VLOOKUP(tbl_HRMaster[[#This Row],[EmployeeID]],tbl_ManagerSurvey[[EmployeeID]:[PerformanceRating]],2,FALSE),"Not Found")</f>
        <v>3</v>
      </c>
      <c r="AA732" s="5">
        <f>IFERROR(VLOOKUP(tbl_HRMaster[[#This Row],[EmployeeID]],tbl_ManagerSurvey[[EmployeeID]:[PerformanceRating]],3,FALSE),"Not Found")</f>
        <v>3</v>
      </c>
      <c r="AB732" s="5" t="str">
        <f>IF(tbl_HRMaster[[#This Row],[Attrition]]="Yes","Left","Active")</f>
        <v>Active</v>
      </c>
      <c r="AC732" s="5" t="str">
        <f>_xlfn.IFS(tbl_HRMaster[[#This Row],[Age]]&lt;25,"Under 25",tbl_HRMaster[[#This Row],[Age]]&lt;35,"25-34",tbl_HRMaster[[#This Row],[Age]]&lt;45,"35-44",tbl_HRMaster[[#This Row],[Age]]&lt;55,"45-54",TRUE,"Above 54")</f>
        <v>25-34</v>
      </c>
      <c r="AD732" s="5" t="str">
        <f>_xlfn.IFS(
tbl_HRMaster[[#This Row],[YearsAtCompany]]&lt;2,"&lt; 2 Years",
tbl_HRMaster[[#This Row],[YearsAtCompany]]&lt;5,"2-4 Years",
tbl_HRMaster[[#This Row],[YearsAtCompany]]&lt;10,"5-9 Years",
TRUE,"10+ Years"
)</f>
        <v>2-4 Years</v>
      </c>
      <c r="AE732" s="5">
        <f>IF(tbl_HRMaster[[#This Row],[Attrition]]="Yes",1,0)</f>
        <v>0</v>
      </c>
    </row>
    <row r="733" spans="1:31" x14ac:dyDescent="0.25">
      <c r="A733">
        <v>33</v>
      </c>
      <c r="B733" t="s">
        <v>21</v>
      </c>
      <c r="C733" t="s">
        <v>22</v>
      </c>
      <c r="D733" t="s">
        <v>23</v>
      </c>
      <c r="E733">
        <v>2</v>
      </c>
      <c r="F733">
        <v>3</v>
      </c>
      <c r="G733" t="s">
        <v>45</v>
      </c>
      <c r="H733">
        <v>3356</v>
      </c>
      <c r="I733" t="s">
        <v>25</v>
      </c>
      <c r="J733">
        <v>1</v>
      </c>
      <c r="K733" t="s">
        <v>35</v>
      </c>
      <c r="L733" t="s">
        <v>32</v>
      </c>
      <c r="M733">
        <v>59140</v>
      </c>
      <c r="N733">
        <v>3</v>
      </c>
      <c r="O733">
        <v>16</v>
      </c>
      <c r="P733">
        <v>1</v>
      </c>
      <c r="Q733">
        <v>6</v>
      </c>
      <c r="R733">
        <v>4</v>
      </c>
      <c r="S733">
        <v>3</v>
      </c>
      <c r="T733">
        <v>0</v>
      </c>
      <c r="U733">
        <v>2</v>
      </c>
      <c r="V733">
        <f>COUNTIF(tbl_HRMaster[EmployeeID],tbl_HRMaster[[#This Row],[EmployeeID]])</f>
        <v>1</v>
      </c>
      <c r="W733">
        <f>IFERROR(INDEX(tbl_EmployeeSurvey[EnvironmentSatisfaction],MATCH(tbl_HRMaster[[#This Row],[EmployeeID]],tbl_EmployeeSurvey[EmployeeID],0)),"Not Found")</f>
        <v>3</v>
      </c>
      <c r="X733">
        <f>IFERROR(INDEX(tbl_EmployeeSurvey[JobSatisfaction],MATCH(tbl_HRMaster[[#This Row],[EmployeeID]],tbl_EmployeeSurvey[EmployeeID],0)),"Not Found")</f>
        <v>1</v>
      </c>
      <c r="Y733" s="5">
        <f>IFERROR(INDEX(tbl_EmployeeSurvey[WorkLifeBalance],MATCH(tbl_HRMaster[[#This Row],[EmployeeID]],tbl_EmployeeSurvey[EmployeeID],0)),"Not Found")</f>
        <v>3</v>
      </c>
      <c r="Z733" s="5">
        <f>IFERROR(VLOOKUP(tbl_HRMaster[[#This Row],[EmployeeID]],tbl_ManagerSurvey[[EmployeeID]:[PerformanceRating]],2,FALSE),"Not Found")</f>
        <v>3</v>
      </c>
      <c r="AA733" s="5">
        <f>IFERROR(VLOOKUP(tbl_HRMaster[[#This Row],[EmployeeID]],tbl_ManagerSurvey[[EmployeeID]:[PerformanceRating]],3,FALSE),"Not Found")</f>
        <v>3</v>
      </c>
      <c r="AB733" s="5" t="str">
        <f>IF(tbl_HRMaster[[#This Row],[Attrition]]="Yes","Left","Active")</f>
        <v>Active</v>
      </c>
      <c r="AC733" s="5" t="str">
        <f>_xlfn.IFS(tbl_HRMaster[[#This Row],[Age]]&lt;25,"Under 25",tbl_HRMaster[[#This Row],[Age]]&lt;35,"25-34",tbl_HRMaster[[#This Row],[Age]]&lt;45,"35-44",tbl_HRMaster[[#This Row],[Age]]&lt;55,"45-54",TRUE,"Above 54")</f>
        <v>25-34</v>
      </c>
      <c r="AD733" s="5" t="str">
        <f>_xlfn.IFS(
tbl_HRMaster[[#This Row],[YearsAtCompany]]&lt;2,"&lt; 2 Years",
tbl_HRMaster[[#This Row],[YearsAtCompany]]&lt;5,"2-4 Years",
tbl_HRMaster[[#This Row],[YearsAtCompany]]&lt;10,"5-9 Years",
TRUE,"10+ Years"
)</f>
        <v>2-4 Years</v>
      </c>
      <c r="AE733" s="5">
        <f>IF(tbl_HRMaster[[#This Row],[Attrition]]="Yes",1,0)</f>
        <v>0</v>
      </c>
    </row>
    <row r="734" spans="1:31" x14ac:dyDescent="0.25">
      <c r="A734">
        <v>33</v>
      </c>
      <c r="B734" t="s">
        <v>28</v>
      </c>
      <c r="C734" t="s">
        <v>22</v>
      </c>
      <c r="D734" t="s">
        <v>30</v>
      </c>
      <c r="E734">
        <v>23</v>
      </c>
      <c r="F734">
        <v>5</v>
      </c>
      <c r="G734" t="s">
        <v>24</v>
      </c>
      <c r="H734">
        <v>334</v>
      </c>
      <c r="I734" t="s">
        <v>34</v>
      </c>
      <c r="J734">
        <v>1</v>
      </c>
      <c r="K734" t="s">
        <v>37</v>
      </c>
      <c r="L734" t="s">
        <v>32</v>
      </c>
      <c r="M734">
        <v>86390</v>
      </c>
      <c r="N734">
        <v>5</v>
      </c>
      <c r="O734">
        <v>16</v>
      </c>
      <c r="P734">
        <v>2</v>
      </c>
      <c r="Q734">
        <v>6</v>
      </c>
      <c r="R734">
        <v>3</v>
      </c>
      <c r="S734">
        <v>3</v>
      </c>
      <c r="T734">
        <v>0</v>
      </c>
      <c r="U734">
        <v>2</v>
      </c>
      <c r="V734">
        <f>COUNTIF(tbl_HRMaster[EmployeeID],tbl_HRMaster[[#This Row],[EmployeeID]])</f>
        <v>1</v>
      </c>
      <c r="W734">
        <f>IFERROR(INDEX(tbl_EmployeeSurvey[EnvironmentSatisfaction],MATCH(tbl_HRMaster[[#This Row],[EmployeeID]],tbl_EmployeeSurvey[EmployeeID],0)),"Not Found")</f>
        <v>1</v>
      </c>
      <c r="X734">
        <f>IFERROR(INDEX(tbl_EmployeeSurvey[JobSatisfaction],MATCH(tbl_HRMaster[[#This Row],[EmployeeID]],tbl_EmployeeSurvey[EmployeeID],0)),"Not Found")</f>
        <v>1</v>
      </c>
      <c r="Y734" s="5">
        <f>IFERROR(INDEX(tbl_EmployeeSurvey[WorkLifeBalance],MATCH(tbl_HRMaster[[#This Row],[EmployeeID]],tbl_EmployeeSurvey[EmployeeID],0)),"Not Found")</f>
        <v>3</v>
      </c>
      <c r="Z734" s="5">
        <f>IFERROR(VLOOKUP(tbl_HRMaster[[#This Row],[EmployeeID]],tbl_ManagerSurvey[[EmployeeID]:[PerformanceRating]],2,FALSE),"Not Found")</f>
        <v>2</v>
      </c>
      <c r="AA734" s="5">
        <f>IFERROR(VLOOKUP(tbl_HRMaster[[#This Row],[EmployeeID]],tbl_ManagerSurvey[[EmployeeID]:[PerformanceRating]],3,FALSE),"Not Found")</f>
        <v>3</v>
      </c>
      <c r="AB734" s="5" t="str">
        <f>IF(tbl_HRMaster[[#This Row],[Attrition]]="Yes","Left","Active")</f>
        <v>Left</v>
      </c>
      <c r="AC734" s="5" t="str">
        <f>_xlfn.IFS(tbl_HRMaster[[#This Row],[Age]]&lt;25,"Under 25",tbl_HRMaster[[#This Row],[Age]]&lt;35,"25-34",tbl_HRMaster[[#This Row],[Age]]&lt;45,"35-44",tbl_HRMaster[[#This Row],[Age]]&lt;55,"45-54",TRUE,"Above 54")</f>
        <v>25-34</v>
      </c>
      <c r="AD734" s="5" t="str">
        <f>_xlfn.IFS(
tbl_HRMaster[[#This Row],[YearsAtCompany]]&lt;2,"&lt; 2 Years",
tbl_HRMaster[[#This Row],[YearsAtCompany]]&lt;5,"2-4 Years",
tbl_HRMaster[[#This Row],[YearsAtCompany]]&lt;10,"5-9 Years",
TRUE,"10+ Years"
)</f>
        <v>2-4 Years</v>
      </c>
      <c r="AE734" s="5">
        <f>IF(tbl_HRMaster[[#This Row],[Attrition]]="Yes",1,0)</f>
        <v>1</v>
      </c>
    </row>
    <row r="735" spans="1:31" x14ac:dyDescent="0.25">
      <c r="A735">
        <v>33</v>
      </c>
      <c r="B735" t="s">
        <v>28</v>
      </c>
      <c r="C735" t="s">
        <v>22</v>
      </c>
      <c r="D735" t="s">
        <v>30</v>
      </c>
      <c r="E735">
        <v>23</v>
      </c>
      <c r="F735">
        <v>5</v>
      </c>
      <c r="G735" t="s">
        <v>24</v>
      </c>
      <c r="H735">
        <v>1804</v>
      </c>
      <c r="I735" t="s">
        <v>34</v>
      </c>
      <c r="J735">
        <v>1</v>
      </c>
      <c r="K735" t="s">
        <v>37</v>
      </c>
      <c r="L735" t="s">
        <v>32</v>
      </c>
      <c r="M735">
        <v>86390</v>
      </c>
      <c r="N735">
        <v>5</v>
      </c>
      <c r="O735">
        <v>16</v>
      </c>
      <c r="P735">
        <v>2</v>
      </c>
      <c r="Q735">
        <v>6</v>
      </c>
      <c r="R735">
        <v>3</v>
      </c>
      <c r="S735">
        <v>3</v>
      </c>
      <c r="T735">
        <v>0</v>
      </c>
      <c r="U735">
        <v>2</v>
      </c>
      <c r="V735">
        <f>COUNTIF(tbl_HRMaster[EmployeeID],tbl_HRMaster[[#This Row],[EmployeeID]])</f>
        <v>1</v>
      </c>
      <c r="W735">
        <f>IFERROR(INDEX(tbl_EmployeeSurvey[EnvironmentSatisfaction],MATCH(tbl_HRMaster[[#This Row],[EmployeeID]],tbl_EmployeeSurvey[EmployeeID],0)),"Not Found")</f>
        <v>1</v>
      </c>
      <c r="X735">
        <f>IFERROR(INDEX(tbl_EmployeeSurvey[JobSatisfaction],MATCH(tbl_HRMaster[[#This Row],[EmployeeID]],tbl_EmployeeSurvey[EmployeeID],0)),"Not Found")</f>
        <v>1</v>
      </c>
      <c r="Y735" s="5">
        <f>IFERROR(INDEX(tbl_EmployeeSurvey[WorkLifeBalance],MATCH(tbl_HRMaster[[#This Row],[EmployeeID]],tbl_EmployeeSurvey[EmployeeID],0)),"Not Found")</f>
        <v>3</v>
      </c>
      <c r="Z735" s="5">
        <f>IFERROR(VLOOKUP(tbl_HRMaster[[#This Row],[EmployeeID]],tbl_ManagerSurvey[[EmployeeID]:[PerformanceRating]],2,FALSE),"Not Found")</f>
        <v>2</v>
      </c>
      <c r="AA735" s="5">
        <f>IFERROR(VLOOKUP(tbl_HRMaster[[#This Row],[EmployeeID]],tbl_ManagerSurvey[[EmployeeID]:[PerformanceRating]],3,FALSE),"Not Found")</f>
        <v>3</v>
      </c>
      <c r="AB735" s="5" t="str">
        <f>IF(tbl_HRMaster[[#This Row],[Attrition]]="Yes","Left","Active")</f>
        <v>Left</v>
      </c>
      <c r="AC735" s="5" t="str">
        <f>_xlfn.IFS(tbl_HRMaster[[#This Row],[Age]]&lt;25,"Under 25",tbl_HRMaster[[#This Row],[Age]]&lt;35,"25-34",tbl_HRMaster[[#This Row],[Age]]&lt;45,"35-44",tbl_HRMaster[[#This Row],[Age]]&lt;55,"45-54",TRUE,"Above 54")</f>
        <v>25-34</v>
      </c>
      <c r="AD735" s="5" t="str">
        <f>_xlfn.IFS(
tbl_HRMaster[[#This Row],[YearsAtCompany]]&lt;2,"&lt; 2 Years",
tbl_HRMaster[[#This Row],[YearsAtCompany]]&lt;5,"2-4 Years",
tbl_HRMaster[[#This Row],[YearsAtCompany]]&lt;10,"5-9 Years",
TRUE,"10+ Years"
)</f>
        <v>2-4 Years</v>
      </c>
      <c r="AE735" s="5">
        <f>IF(tbl_HRMaster[[#This Row],[Attrition]]="Yes",1,0)</f>
        <v>1</v>
      </c>
    </row>
    <row r="736" spans="1:31" x14ac:dyDescent="0.25">
      <c r="A736">
        <v>33</v>
      </c>
      <c r="B736" t="s">
        <v>28</v>
      </c>
      <c r="C736" t="s">
        <v>22</v>
      </c>
      <c r="D736" t="s">
        <v>30</v>
      </c>
      <c r="E736">
        <v>23</v>
      </c>
      <c r="F736">
        <v>5</v>
      </c>
      <c r="G736" t="s">
        <v>24</v>
      </c>
      <c r="H736">
        <v>3274</v>
      </c>
      <c r="I736" t="s">
        <v>34</v>
      </c>
      <c r="J736">
        <v>1</v>
      </c>
      <c r="K736" t="s">
        <v>37</v>
      </c>
      <c r="L736" t="s">
        <v>32</v>
      </c>
      <c r="M736">
        <v>86390</v>
      </c>
      <c r="N736">
        <v>5</v>
      </c>
      <c r="O736">
        <v>16</v>
      </c>
      <c r="P736">
        <v>2</v>
      </c>
      <c r="Q736">
        <v>6</v>
      </c>
      <c r="R736">
        <v>3</v>
      </c>
      <c r="S736">
        <v>3</v>
      </c>
      <c r="T736">
        <v>0</v>
      </c>
      <c r="U736">
        <v>2</v>
      </c>
      <c r="V736">
        <f>COUNTIF(tbl_HRMaster[EmployeeID],tbl_HRMaster[[#This Row],[EmployeeID]])</f>
        <v>1</v>
      </c>
      <c r="W736">
        <f>IFERROR(INDEX(tbl_EmployeeSurvey[EnvironmentSatisfaction],MATCH(tbl_HRMaster[[#This Row],[EmployeeID]],tbl_EmployeeSurvey[EmployeeID],0)),"Not Found")</f>
        <v>1</v>
      </c>
      <c r="X736">
        <f>IFERROR(INDEX(tbl_EmployeeSurvey[JobSatisfaction],MATCH(tbl_HRMaster[[#This Row],[EmployeeID]],tbl_EmployeeSurvey[EmployeeID],0)),"Not Found")</f>
        <v>1</v>
      </c>
      <c r="Y736" s="5">
        <f>IFERROR(INDEX(tbl_EmployeeSurvey[WorkLifeBalance],MATCH(tbl_HRMaster[[#This Row],[EmployeeID]],tbl_EmployeeSurvey[EmployeeID],0)),"Not Found")</f>
        <v>3</v>
      </c>
      <c r="Z736" s="5">
        <f>IFERROR(VLOOKUP(tbl_HRMaster[[#This Row],[EmployeeID]],tbl_ManagerSurvey[[EmployeeID]:[PerformanceRating]],2,FALSE),"Not Found")</f>
        <v>2</v>
      </c>
      <c r="AA736" s="5">
        <f>IFERROR(VLOOKUP(tbl_HRMaster[[#This Row],[EmployeeID]],tbl_ManagerSurvey[[EmployeeID]:[PerformanceRating]],3,FALSE),"Not Found")</f>
        <v>3</v>
      </c>
      <c r="AB736" s="5" t="str">
        <f>IF(tbl_HRMaster[[#This Row],[Attrition]]="Yes","Left","Active")</f>
        <v>Left</v>
      </c>
      <c r="AC736" s="5" t="str">
        <f>_xlfn.IFS(tbl_HRMaster[[#This Row],[Age]]&lt;25,"Under 25",tbl_HRMaster[[#This Row],[Age]]&lt;35,"25-34",tbl_HRMaster[[#This Row],[Age]]&lt;45,"35-44",tbl_HRMaster[[#This Row],[Age]]&lt;55,"45-54",TRUE,"Above 54")</f>
        <v>25-34</v>
      </c>
      <c r="AD736" s="5" t="str">
        <f>_xlfn.IFS(
tbl_HRMaster[[#This Row],[YearsAtCompany]]&lt;2,"&lt; 2 Years",
tbl_HRMaster[[#This Row],[YearsAtCompany]]&lt;5,"2-4 Years",
tbl_HRMaster[[#This Row],[YearsAtCompany]]&lt;10,"5-9 Years",
TRUE,"10+ Years"
)</f>
        <v>2-4 Years</v>
      </c>
      <c r="AE736" s="5">
        <f>IF(tbl_HRMaster[[#This Row],[Attrition]]="Yes",1,0)</f>
        <v>1</v>
      </c>
    </row>
    <row r="737" spans="1:31" x14ac:dyDescent="0.25">
      <c r="A737">
        <v>25</v>
      </c>
      <c r="B737" t="s">
        <v>21</v>
      </c>
      <c r="C737" t="s">
        <v>22</v>
      </c>
      <c r="D737" t="s">
        <v>30</v>
      </c>
      <c r="E737">
        <v>1</v>
      </c>
      <c r="F737">
        <v>4</v>
      </c>
      <c r="G737" t="s">
        <v>38</v>
      </c>
      <c r="H737">
        <v>746</v>
      </c>
      <c r="I737" t="s">
        <v>34</v>
      </c>
      <c r="J737">
        <v>2</v>
      </c>
      <c r="K737" t="s">
        <v>35</v>
      </c>
      <c r="L737" t="s">
        <v>27</v>
      </c>
      <c r="M737">
        <v>25000</v>
      </c>
      <c r="N737">
        <v>4</v>
      </c>
      <c r="O737">
        <v>14</v>
      </c>
      <c r="P737">
        <v>2</v>
      </c>
      <c r="Q737">
        <v>7</v>
      </c>
      <c r="R737">
        <v>2</v>
      </c>
      <c r="S737">
        <v>3</v>
      </c>
      <c r="T737">
        <v>0</v>
      </c>
      <c r="U737">
        <v>2</v>
      </c>
      <c r="V737">
        <f>COUNTIF(tbl_HRMaster[EmployeeID],tbl_HRMaster[[#This Row],[EmployeeID]])</f>
        <v>1</v>
      </c>
      <c r="W737">
        <f>IFERROR(INDEX(tbl_EmployeeSurvey[EnvironmentSatisfaction],MATCH(tbl_HRMaster[[#This Row],[EmployeeID]],tbl_EmployeeSurvey[EmployeeID],0)),"Not Found")</f>
        <v>1</v>
      </c>
      <c r="X737">
        <f>IFERROR(INDEX(tbl_EmployeeSurvey[JobSatisfaction],MATCH(tbl_HRMaster[[#This Row],[EmployeeID]],tbl_EmployeeSurvey[EmployeeID],0)),"Not Found")</f>
        <v>4</v>
      </c>
      <c r="Y737" s="5">
        <f>IFERROR(INDEX(tbl_EmployeeSurvey[WorkLifeBalance],MATCH(tbl_HRMaster[[#This Row],[EmployeeID]],tbl_EmployeeSurvey[EmployeeID],0)),"Not Found")</f>
        <v>2</v>
      </c>
      <c r="Z737" s="5">
        <f>IFERROR(VLOOKUP(tbl_HRMaster[[#This Row],[EmployeeID]],tbl_ManagerSurvey[[EmployeeID]:[PerformanceRating]],2,FALSE),"Not Found")</f>
        <v>1</v>
      </c>
      <c r="AA737" s="5">
        <f>IFERROR(VLOOKUP(tbl_HRMaster[[#This Row],[EmployeeID]],tbl_ManagerSurvey[[EmployeeID]:[PerformanceRating]],3,FALSE),"Not Found")</f>
        <v>3</v>
      </c>
      <c r="AB737" s="5" t="str">
        <f>IF(tbl_HRMaster[[#This Row],[Attrition]]="Yes","Left","Active")</f>
        <v>Active</v>
      </c>
      <c r="AC737" s="5" t="str">
        <f>_xlfn.IFS(tbl_HRMaster[[#This Row],[Age]]&lt;25,"Under 25",tbl_HRMaster[[#This Row],[Age]]&lt;35,"25-34",tbl_HRMaster[[#This Row],[Age]]&lt;45,"35-44",tbl_HRMaster[[#This Row],[Age]]&lt;55,"45-54",TRUE,"Above 54")</f>
        <v>25-34</v>
      </c>
      <c r="AD737" s="5" t="str">
        <f>_xlfn.IFS(
tbl_HRMaster[[#This Row],[YearsAtCompany]]&lt;2,"&lt; 2 Years",
tbl_HRMaster[[#This Row],[YearsAtCompany]]&lt;5,"2-4 Years",
tbl_HRMaster[[#This Row],[YearsAtCompany]]&lt;10,"5-9 Years",
TRUE,"10+ Years"
)</f>
        <v>2-4 Years</v>
      </c>
      <c r="AE737" s="5">
        <f>IF(tbl_HRMaster[[#This Row],[Attrition]]="Yes",1,0)</f>
        <v>0</v>
      </c>
    </row>
    <row r="738" spans="1:31" x14ac:dyDescent="0.25">
      <c r="A738">
        <v>25</v>
      </c>
      <c r="B738" t="s">
        <v>21</v>
      </c>
      <c r="C738" t="s">
        <v>22</v>
      </c>
      <c r="D738" t="s">
        <v>30</v>
      </c>
      <c r="E738">
        <v>1</v>
      </c>
      <c r="F738">
        <v>4</v>
      </c>
      <c r="G738" t="s">
        <v>38</v>
      </c>
      <c r="H738">
        <v>2216</v>
      </c>
      <c r="I738" t="s">
        <v>34</v>
      </c>
      <c r="J738">
        <v>2</v>
      </c>
      <c r="K738" t="s">
        <v>35</v>
      </c>
      <c r="L738" t="s">
        <v>27</v>
      </c>
      <c r="M738">
        <v>25000</v>
      </c>
      <c r="N738">
        <v>4</v>
      </c>
      <c r="O738">
        <v>14</v>
      </c>
      <c r="P738">
        <v>2</v>
      </c>
      <c r="Q738">
        <v>7</v>
      </c>
      <c r="R738">
        <v>2</v>
      </c>
      <c r="S738">
        <v>3</v>
      </c>
      <c r="T738">
        <v>0</v>
      </c>
      <c r="U738">
        <v>2</v>
      </c>
      <c r="V738">
        <f>COUNTIF(tbl_HRMaster[EmployeeID],tbl_HRMaster[[#This Row],[EmployeeID]])</f>
        <v>1</v>
      </c>
      <c r="W738">
        <f>IFERROR(INDEX(tbl_EmployeeSurvey[EnvironmentSatisfaction],MATCH(tbl_HRMaster[[#This Row],[EmployeeID]],tbl_EmployeeSurvey[EmployeeID],0)),"Not Found")</f>
        <v>1</v>
      </c>
      <c r="X738">
        <f>IFERROR(INDEX(tbl_EmployeeSurvey[JobSatisfaction],MATCH(tbl_HRMaster[[#This Row],[EmployeeID]],tbl_EmployeeSurvey[EmployeeID],0)),"Not Found")</f>
        <v>4</v>
      </c>
      <c r="Y738" s="5">
        <f>IFERROR(INDEX(tbl_EmployeeSurvey[WorkLifeBalance],MATCH(tbl_HRMaster[[#This Row],[EmployeeID]],tbl_EmployeeSurvey[EmployeeID],0)),"Not Found")</f>
        <v>2</v>
      </c>
      <c r="Z738" s="5">
        <f>IFERROR(VLOOKUP(tbl_HRMaster[[#This Row],[EmployeeID]],tbl_ManagerSurvey[[EmployeeID]:[PerformanceRating]],2,FALSE),"Not Found")</f>
        <v>1</v>
      </c>
      <c r="AA738" s="5">
        <f>IFERROR(VLOOKUP(tbl_HRMaster[[#This Row],[EmployeeID]],tbl_ManagerSurvey[[EmployeeID]:[PerformanceRating]],3,FALSE),"Not Found")</f>
        <v>3</v>
      </c>
      <c r="AB738" s="5" t="str">
        <f>IF(tbl_HRMaster[[#This Row],[Attrition]]="Yes","Left","Active")</f>
        <v>Active</v>
      </c>
      <c r="AC738" s="5" t="str">
        <f>_xlfn.IFS(tbl_HRMaster[[#This Row],[Age]]&lt;25,"Under 25",tbl_HRMaster[[#This Row],[Age]]&lt;35,"25-34",tbl_HRMaster[[#This Row],[Age]]&lt;45,"35-44",tbl_HRMaster[[#This Row],[Age]]&lt;55,"45-54",TRUE,"Above 54")</f>
        <v>25-34</v>
      </c>
      <c r="AD738" s="5" t="str">
        <f>_xlfn.IFS(
tbl_HRMaster[[#This Row],[YearsAtCompany]]&lt;2,"&lt; 2 Years",
tbl_HRMaster[[#This Row],[YearsAtCompany]]&lt;5,"2-4 Years",
tbl_HRMaster[[#This Row],[YearsAtCompany]]&lt;10,"5-9 Years",
TRUE,"10+ Years"
)</f>
        <v>2-4 Years</v>
      </c>
      <c r="AE738" s="5">
        <f>IF(tbl_HRMaster[[#This Row],[Attrition]]="Yes",1,0)</f>
        <v>0</v>
      </c>
    </row>
    <row r="739" spans="1:31" x14ac:dyDescent="0.25">
      <c r="A739">
        <v>25</v>
      </c>
      <c r="B739" t="s">
        <v>21</v>
      </c>
      <c r="C739" t="s">
        <v>22</v>
      </c>
      <c r="D739" t="s">
        <v>30</v>
      </c>
      <c r="E739">
        <v>1</v>
      </c>
      <c r="F739">
        <v>4</v>
      </c>
      <c r="G739" t="s">
        <v>38</v>
      </c>
      <c r="H739">
        <v>3686</v>
      </c>
      <c r="I739" t="s">
        <v>34</v>
      </c>
      <c r="J739">
        <v>2</v>
      </c>
      <c r="K739" t="s">
        <v>35</v>
      </c>
      <c r="L739" t="s">
        <v>27</v>
      </c>
      <c r="M739">
        <v>25000</v>
      </c>
      <c r="N739">
        <v>4</v>
      </c>
      <c r="O739">
        <v>14</v>
      </c>
      <c r="P739">
        <v>2</v>
      </c>
      <c r="Q739">
        <v>7</v>
      </c>
      <c r="R739">
        <v>2</v>
      </c>
      <c r="S739">
        <v>3</v>
      </c>
      <c r="T739">
        <v>0</v>
      </c>
      <c r="U739">
        <v>2</v>
      </c>
      <c r="V739">
        <f>COUNTIF(tbl_HRMaster[EmployeeID],tbl_HRMaster[[#This Row],[EmployeeID]])</f>
        <v>1</v>
      </c>
      <c r="W739">
        <f>IFERROR(INDEX(tbl_EmployeeSurvey[EnvironmentSatisfaction],MATCH(tbl_HRMaster[[#This Row],[EmployeeID]],tbl_EmployeeSurvey[EmployeeID],0)),"Not Found")</f>
        <v>1</v>
      </c>
      <c r="X739">
        <f>IFERROR(INDEX(tbl_EmployeeSurvey[JobSatisfaction],MATCH(tbl_HRMaster[[#This Row],[EmployeeID]],tbl_EmployeeSurvey[EmployeeID],0)),"Not Found")</f>
        <v>4</v>
      </c>
      <c r="Y739" s="5">
        <f>IFERROR(INDEX(tbl_EmployeeSurvey[WorkLifeBalance],MATCH(tbl_HRMaster[[#This Row],[EmployeeID]],tbl_EmployeeSurvey[EmployeeID],0)),"Not Found")</f>
        <v>2</v>
      </c>
      <c r="Z739" s="5">
        <f>IFERROR(VLOOKUP(tbl_HRMaster[[#This Row],[EmployeeID]],tbl_ManagerSurvey[[EmployeeID]:[PerformanceRating]],2,FALSE),"Not Found")</f>
        <v>1</v>
      </c>
      <c r="AA739" s="5">
        <f>IFERROR(VLOOKUP(tbl_HRMaster[[#This Row],[EmployeeID]],tbl_ManagerSurvey[[EmployeeID]:[PerformanceRating]],3,FALSE),"Not Found")</f>
        <v>3</v>
      </c>
      <c r="AB739" s="5" t="str">
        <f>IF(tbl_HRMaster[[#This Row],[Attrition]]="Yes","Left","Active")</f>
        <v>Active</v>
      </c>
      <c r="AC739" s="5" t="str">
        <f>_xlfn.IFS(tbl_HRMaster[[#This Row],[Age]]&lt;25,"Under 25",tbl_HRMaster[[#This Row],[Age]]&lt;35,"25-34",tbl_HRMaster[[#This Row],[Age]]&lt;45,"35-44",tbl_HRMaster[[#This Row],[Age]]&lt;55,"45-54",TRUE,"Above 54")</f>
        <v>25-34</v>
      </c>
      <c r="AD739" s="5" t="str">
        <f>_xlfn.IFS(
tbl_HRMaster[[#This Row],[YearsAtCompany]]&lt;2,"&lt; 2 Years",
tbl_HRMaster[[#This Row],[YearsAtCompany]]&lt;5,"2-4 Years",
tbl_HRMaster[[#This Row],[YearsAtCompany]]&lt;10,"5-9 Years",
TRUE,"10+ Years"
)</f>
        <v>2-4 Years</v>
      </c>
      <c r="AE739" s="5">
        <f>IF(tbl_HRMaster[[#This Row],[Attrition]]="Yes",1,0)</f>
        <v>0</v>
      </c>
    </row>
    <row r="740" spans="1:31" x14ac:dyDescent="0.25">
      <c r="A740">
        <v>36</v>
      </c>
      <c r="B740" t="s">
        <v>21</v>
      </c>
      <c r="C740" t="s">
        <v>22</v>
      </c>
      <c r="D740" t="s">
        <v>37</v>
      </c>
      <c r="E740">
        <v>25</v>
      </c>
      <c r="F740">
        <v>1</v>
      </c>
      <c r="G740" t="s">
        <v>37</v>
      </c>
      <c r="H740">
        <v>1348</v>
      </c>
      <c r="I740" t="s">
        <v>34</v>
      </c>
      <c r="J740">
        <v>2</v>
      </c>
      <c r="K740" t="s">
        <v>31</v>
      </c>
      <c r="L740" t="s">
        <v>41</v>
      </c>
      <c r="M740">
        <v>31170</v>
      </c>
      <c r="N740">
        <v>6</v>
      </c>
      <c r="O740">
        <v>21</v>
      </c>
      <c r="P740">
        <v>1</v>
      </c>
      <c r="Q740">
        <v>7</v>
      </c>
      <c r="R740">
        <v>2</v>
      </c>
      <c r="S740">
        <v>3</v>
      </c>
      <c r="T740">
        <v>0</v>
      </c>
      <c r="U740">
        <v>1</v>
      </c>
      <c r="V740">
        <f>COUNTIF(tbl_HRMaster[EmployeeID],tbl_HRMaster[[#This Row],[EmployeeID]])</f>
        <v>1</v>
      </c>
      <c r="W740">
        <f>IFERROR(INDEX(tbl_EmployeeSurvey[EnvironmentSatisfaction],MATCH(tbl_HRMaster[[#This Row],[EmployeeID]],tbl_EmployeeSurvey[EmployeeID],0)),"Not Found")</f>
        <v>2</v>
      </c>
      <c r="X740">
        <f>IFERROR(INDEX(tbl_EmployeeSurvey[JobSatisfaction],MATCH(tbl_HRMaster[[#This Row],[EmployeeID]],tbl_EmployeeSurvey[EmployeeID],0)),"Not Found")</f>
        <v>2</v>
      </c>
      <c r="Y740" s="5">
        <f>IFERROR(INDEX(tbl_EmployeeSurvey[WorkLifeBalance],MATCH(tbl_HRMaster[[#This Row],[EmployeeID]],tbl_EmployeeSurvey[EmployeeID],0)),"Not Found")</f>
        <v>3</v>
      </c>
      <c r="Z740" s="5">
        <f>IFERROR(VLOOKUP(tbl_HRMaster[[#This Row],[EmployeeID]],tbl_ManagerSurvey[[EmployeeID]:[PerformanceRating]],2,FALSE),"Not Found")</f>
        <v>4</v>
      </c>
      <c r="AA740" s="5">
        <f>IFERROR(VLOOKUP(tbl_HRMaster[[#This Row],[EmployeeID]],tbl_ManagerSurvey[[EmployeeID]:[PerformanceRating]],3,FALSE),"Not Found")</f>
        <v>4</v>
      </c>
      <c r="AB740" s="5" t="str">
        <f>IF(tbl_HRMaster[[#This Row],[Attrition]]="Yes","Left","Active")</f>
        <v>Active</v>
      </c>
      <c r="AC740" s="5" t="str">
        <f>_xlfn.IFS(tbl_HRMaster[[#This Row],[Age]]&lt;25,"Under 25",tbl_HRMaster[[#This Row],[Age]]&lt;35,"25-34",tbl_HRMaster[[#This Row],[Age]]&lt;45,"35-44",tbl_HRMaster[[#This Row],[Age]]&lt;55,"45-54",TRUE,"Above 54")</f>
        <v>35-44</v>
      </c>
      <c r="AD740" s="5" t="str">
        <f>_xlfn.IFS(
tbl_HRMaster[[#This Row],[YearsAtCompany]]&lt;2,"&lt; 2 Years",
tbl_HRMaster[[#This Row],[YearsAtCompany]]&lt;5,"2-4 Years",
tbl_HRMaster[[#This Row],[YearsAtCompany]]&lt;10,"5-9 Years",
TRUE,"10+ Years"
)</f>
        <v>2-4 Years</v>
      </c>
      <c r="AE740" s="5">
        <f>IF(tbl_HRMaster[[#This Row],[Attrition]]="Yes",1,0)</f>
        <v>0</v>
      </c>
    </row>
    <row r="741" spans="1:31" x14ac:dyDescent="0.25">
      <c r="A741">
        <v>36</v>
      </c>
      <c r="B741" t="s">
        <v>21</v>
      </c>
      <c r="C741" t="s">
        <v>22</v>
      </c>
      <c r="D741" t="s">
        <v>37</v>
      </c>
      <c r="E741">
        <v>25</v>
      </c>
      <c r="F741">
        <v>1</v>
      </c>
      <c r="G741" t="s">
        <v>37</v>
      </c>
      <c r="H741">
        <v>2818</v>
      </c>
      <c r="I741" t="s">
        <v>34</v>
      </c>
      <c r="J741">
        <v>2</v>
      </c>
      <c r="K741" t="s">
        <v>31</v>
      </c>
      <c r="L741" t="s">
        <v>41</v>
      </c>
      <c r="M741">
        <v>31170</v>
      </c>
      <c r="N741">
        <v>6</v>
      </c>
      <c r="O741">
        <v>21</v>
      </c>
      <c r="P741">
        <v>1</v>
      </c>
      <c r="Q741">
        <v>7</v>
      </c>
      <c r="R741">
        <v>2</v>
      </c>
      <c r="S741">
        <v>3</v>
      </c>
      <c r="T741">
        <v>0</v>
      </c>
      <c r="U741">
        <v>1</v>
      </c>
      <c r="V741">
        <f>COUNTIF(tbl_HRMaster[EmployeeID],tbl_HRMaster[[#This Row],[EmployeeID]])</f>
        <v>1</v>
      </c>
      <c r="W741">
        <f>IFERROR(INDEX(tbl_EmployeeSurvey[EnvironmentSatisfaction],MATCH(tbl_HRMaster[[#This Row],[EmployeeID]],tbl_EmployeeSurvey[EmployeeID],0)),"Not Found")</f>
        <v>2</v>
      </c>
      <c r="X741">
        <f>IFERROR(INDEX(tbl_EmployeeSurvey[JobSatisfaction],MATCH(tbl_HRMaster[[#This Row],[EmployeeID]],tbl_EmployeeSurvey[EmployeeID],0)),"Not Found")</f>
        <v>2</v>
      </c>
      <c r="Y741" s="5">
        <f>IFERROR(INDEX(tbl_EmployeeSurvey[WorkLifeBalance],MATCH(tbl_HRMaster[[#This Row],[EmployeeID]],tbl_EmployeeSurvey[EmployeeID],0)),"Not Found")</f>
        <v>3</v>
      </c>
      <c r="Z741" s="5">
        <f>IFERROR(VLOOKUP(tbl_HRMaster[[#This Row],[EmployeeID]],tbl_ManagerSurvey[[EmployeeID]:[PerformanceRating]],2,FALSE),"Not Found")</f>
        <v>4</v>
      </c>
      <c r="AA741" s="5">
        <f>IFERROR(VLOOKUP(tbl_HRMaster[[#This Row],[EmployeeID]],tbl_ManagerSurvey[[EmployeeID]:[PerformanceRating]],3,FALSE),"Not Found")</f>
        <v>4</v>
      </c>
      <c r="AB741" s="5" t="str">
        <f>IF(tbl_HRMaster[[#This Row],[Attrition]]="Yes","Left","Active")</f>
        <v>Active</v>
      </c>
      <c r="AC741" s="5" t="str">
        <f>_xlfn.IFS(tbl_HRMaster[[#This Row],[Age]]&lt;25,"Under 25",tbl_HRMaster[[#This Row],[Age]]&lt;35,"25-34",tbl_HRMaster[[#This Row],[Age]]&lt;45,"35-44",tbl_HRMaster[[#This Row],[Age]]&lt;55,"45-54",TRUE,"Above 54")</f>
        <v>35-44</v>
      </c>
      <c r="AD741" s="5" t="str">
        <f>_xlfn.IFS(
tbl_HRMaster[[#This Row],[YearsAtCompany]]&lt;2,"&lt; 2 Years",
tbl_HRMaster[[#This Row],[YearsAtCompany]]&lt;5,"2-4 Years",
tbl_HRMaster[[#This Row],[YearsAtCompany]]&lt;10,"5-9 Years",
TRUE,"10+ Years"
)</f>
        <v>2-4 Years</v>
      </c>
      <c r="AE741" s="5">
        <f>IF(tbl_HRMaster[[#This Row],[Attrition]]="Yes",1,0)</f>
        <v>0</v>
      </c>
    </row>
    <row r="742" spans="1:31" x14ac:dyDescent="0.25">
      <c r="A742">
        <v>36</v>
      </c>
      <c r="B742" t="s">
        <v>21</v>
      </c>
      <c r="C742" t="s">
        <v>22</v>
      </c>
      <c r="D742" t="s">
        <v>37</v>
      </c>
      <c r="E742">
        <v>25</v>
      </c>
      <c r="F742">
        <v>1</v>
      </c>
      <c r="G742" t="s">
        <v>37</v>
      </c>
      <c r="H742">
        <v>4288</v>
      </c>
      <c r="I742" t="s">
        <v>34</v>
      </c>
      <c r="J742">
        <v>2</v>
      </c>
      <c r="K742" t="s">
        <v>31</v>
      </c>
      <c r="L742" t="s">
        <v>41</v>
      </c>
      <c r="M742">
        <v>31170</v>
      </c>
      <c r="N742">
        <v>6</v>
      </c>
      <c r="O742">
        <v>21</v>
      </c>
      <c r="P742">
        <v>1</v>
      </c>
      <c r="Q742">
        <v>7</v>
      </c>
      <c r="R742">
        <v>2</v>
      </c>
      <c r="S742">
        <v>3</v>
      </c>
      <c r="T742">
        <v>0</v>
      </c>
      <c r="U742">
        <v>1</v>
      </c>
      <c r="V742">
        <f>COUNTIF(tbl_HRMaster[EmployeeID],tbl_HRMaster[[#This Row],[EmployeeID]])</f>
        <v>1</v>
      </c>
      <c r="W742">
        <f>IFERROR(INDEX(tbl_EmployeeSurvey[EnvironmentSatisfaction],MATCH(tbl_HRMaster[[#This Row],[EmployeeID]],tbl_EmployeeSurvey[EmployeeID],0)),"Not Found")</f>
        <v>2</v>
      </c>
      <c r="X742">
        <f>IFERROR(INDEX(tbl_EmployeeSurvey[JobSatisfaction],MATCH(tbl_HRMaster[[#This Row],[EmployeeID]],tbl_EmployeeSurvey[EmployeeID],0)),"Not Found")</f>
        <v>2</v>
      </c>
      <c r="Y742" s="5">
        <f>IFERROR(INDEX(tbl_EmployeeSurvey[WorkLifeBalance],MATCH(tbl_HRMaster[[#This Row],[EmployeeID]],tbl_EmployeeSurvey[EmployeeID],0)),"Not Found")</f>
        <v>3</v>
      </c>
      <c r="Z742" s="5">
        <f>IFERROR(VLOOKUP(tbl_HRMaster[[#This Row],[EmployeeID]],tbl_ManagerSurvey[[EmployeeID]:[PerformanceRating]],2,FALSE),"Not Found")</f>
        <v>4</v>
      </c>
      <c r="AA742" s="5">
        <f>IFERROR(VLOOKUP(tbl_HRMaster[[#This Row],[EmployeeID]],tbl_ManagerSurvey[[EmployeeID]:[PerformanceRating]],3,FALSE),"Not Found")</f>
        <v>4</v>
      </c>
      <c r="AB742" s="5" t="str">
        <f>IF(tbl_HRMaster[[#This Row],[Attrition]]="Yes","Left","Active")</f>
        <v>Active</v>
      </c>
      <c r="AC742" s="5" t="str">
        <f>_xlfn.IFS(tbl_HRMaster[[#This Row],[Age]]&lt;25,"Under 25",tbl_HRMaster[[#This Row],[Age]]&lt;35,"25-34",tbl_HRMaster[[#This Row],[Age]]&lt;45,"35-44",tbl_HRMaster[[#This Row],[Age]]&lt;55,"45-54",TRUE,"Above 54")</f>
        <v>35-44</v>
      </c>
      <c r="AD742" s="5" t="str">
        <f>_xlfn.IFS(
tbl_HRMaster[[#This Row],[YearsAtCompany]]&lt;2,"&lt; 2 Years",
tbl_HRMaster[[#This Row],[YearsAtCompany]]&lt;5,"2-4 Years",
tbl_HRMaster[[#This Row],[YearsAtCompany]]&lt;10,"5-9 Years",
TRUE,"10+ Years"
)</f>
        <v>2-4 Years</v>
      </c>
      <c r="AE742" s="5">
        <f>IF(tbl_HRMaster[[#This Row],[Attrition]]="Yes",1,0)</f>
        <v>0</v>
      </c>
    </row>
    <row r="743" spans="1:31" x14ac:dyDescent="0.25">
      <c r="A743">
        <v>37</v>
      </c>
      <c r="B743" t="s">
        <v>28</v>
      </c>
      <c r="C743" t="s">
        <v>22</v>
      </c>
      <c r="D743" t="s">
        <v>37</v>
      </c>
      <c r="E743">
        <v>9</v>
      </c>
      <c r="F743">
        <v>3</v>
      </c>
      <c r="G743" t="s">
        <v>37</v>
      </c>
      <c r="H743">
        <v>1313</v>
      </c>
      <c r="I743" t="s">
        <v>34</v>
      </c>
      <c r="J743">
        <v>2</v>
      </c>
      <c r="K743" t="s">
        <v>26</v>
      </c>
      <c r="L743" t="s">
        <v>41</v>
      </c>
      <c r="M743">
        <v>54840</v>
      </c>
      <c r="N743">
        <v>2</v>
      </c>
      <c r="O743">
        <v>17</v>
      </c>
      <c r="P743">
        <v>0</v>
      </c>
      <c r="Q743">
        <v>7</v>
      </c>
      <c r="R743">
        <v>4</v>
      </c>
      <c r="S743">
        <v>3</v>
      </c>
      <c r="T743">
        <v>0</v>
      </c>
      <c r="U743">
        <v>2</v>
      </c>
      <c r="V743">
        <f>COUNTIF(tbl_HRMaster[EmployeeID],tbl_HRMaster[[#This Row],[EmployeeID]])</f>
        <v>1</v>
      </c>
      <c r="W743">
        <f>IFERROR(INDEX(tbl_EmployeeSurvey[EnvironmentSatisfaction],MATCH(tbl_HRMaster[[#This Row],[EmployeeID]],tbl_EmployeeSurvey[EmployeeID],0)),"Not Found")</f>
        <v>3</v>
      </c>
      <c r="X743">
        <f>IFERROR(INDEX(tbl_EmployeeSurvey[JobSatisfaction],MATCH(tbl_HRMaster[[#This Row],[EmployeeID]],tbl_EmployeeSurvey[EmployeeID],0)),"Not Found")</f>
        <v>1</v>
      </c>
      <c r="Y743" s="5">
        <f>IFERROR(INDEX(tbl_EmployeeSurvey[WorkLifeBalance],MATCH(tbl_HRMaster[[#This Row],[EmployeeID]],tbl_EmployeeSurvey[EmployeeID],0)),"Not Found")</f>
        <v>3</v>
      </c>
      <c r="Z743" s="5">
        <f>IFERROR(VLOOKUP(tbl_HRMaster[[#This Row],[EmployeeID]],tbl_ManagerSurvey[[EmployeeID]:[PerformanceRating]],2,FALSE),"Not Found")</f>
        <v>3</v>
      </c>
      <c r="AA743" s="5">
        <f>IFERROR(VLOOKUP(tbl_HRMaster[[#This Row],[EmployeeID]],tbl_ManagerSurvey[[EmployeeID]:[PerformanceRating]],3,FALSE),"Not Found")</f>
        <v>3</v>
      </c>
      <c r="AB743" s="5" t="str">
        <f>IF(tbl_HRMaster[[#This Row],[Attrition]]="Yes","Left","Active")</f>
        <v>Left</v>
      </c>
      <c r="AC743" s="5" t="str">
        <f>_xlfn.IFS(tbl_HRMaster[[#This Row],[Age]]&lt;25,"Under 25",tbl_HRMaster[[#This Row],[Age]]&lt;35,"25-34",tbl_HRMaster[[#This Row],[Age]]&lt;45,"35-44",tbl_HRMaster[[#This Row],[Age]]&lt;55,"45-54",TRUE,"Above 54")</f>
        <v>35-44</v>
      </c>
      <c r="AD743" s="5" t="str">
        <f>_xlfn.IFS(
tbl_HRMaster[[#This Row],[YearsAtCompany]]&lt;2,"&lt; 2 Years",
tbl_HRMaster[[#This Row],[YearsAtCompany]]&lt;5,"2-4 Years",
tbl_HRMaster[[#This Row],[YearsAtCompany]]&lt;10,"5-9 Years",
TRUE,"10+ Years"
)</f>
        <v>2-4 Years</v>
      </c>
      <c r="AE743" s="5">
        <f>IF(tbl_HRMaster[[#This Row],[Attrition]]="Yes",1,0)</f>
        <v>1</v>
      </c>
    </row>
    <row r="744" spans="1:31" x14ac:dyDescent="0.25">
      <c r="A744">
        <v>37</v>
      </c>
      <c r="B744" t="s">
        <v>28</v>
      </c>
      <c r="C744" t="s">
        <v>22</v>
      </c>
      <c r="D744" t="s">
        <v>37</v>
      </c>
      <c r="E744">
        <v>9</v>
      </c>
      <c r="F744">
        <v>3</v>
      </c>
      <c r="G744" t="s">
        <v>37</v>
      </c>
      <c r="H744">
        <v>2783</v>
      </c>
      <c r="I744" t="s">
        <v>34</v>
      </c>
      <c r="J744">
        <v>2</v>
      </c>
      <c r="K744" t="s">
        <v>26</v>
      </c>
      <c r="L744" t="s">
        <v>41</v>
      </c>
      <c r="M744">
        <v>54840</v>
      </c>
      <c r="N744">
        <v>4</v>
      </c>
      <c r="O744">
        <v>17</v>
      </c>
      <c r="P744">
        <v>0</v>
      </c>
      <c r="Q744">
        <v>7</v>
      </c>
      <c r="R744">
        <v>4</v>
      </c>
      <c r="S744">
        <v>3</v>
      </c>
      <c r="T744">
        <v>0</v>
      </c>
      <c r="U744">
        <v>2</v>
      </c>
      <c r="V744">
        <f>COUNTIF(tbl_HRMaster[EmployeeID],tbl_HRMaster[[#This Row],[EmployeeID]])</f>
        <v>1</v>
      </c>
      <c r="W744">
        <f>IFERROR(INDEX(tbl_EmployeeSurvey[EnvironmentSatisfaction],MATCH(tbl_HRMaster[[#This Row],[EmployeeID]],tbl_EmployeeSurvey[EmployeeID],0)),"Not Found")</f>
        <v>3</v>
      </c>
      <c r="X744">
        <f>IFERROR(INDEX(tbl_EmployeeSurvey[JobSatisfaction],MATCH(tbl_HRMaster[[#This Row],[EmployeeID]],tbl_EmployeeSurvey[EmployeeID],0)),"Not Found")</f>
        <v>1</v>
      </c>
      <c r="Y744" s="5">
        <f>IFERROR(INDEX(tbl_EmployeeSurvey[WorkLifeBalance],MATCH(tbl_HRMaster[[#This Row],[EmployeeID]],tbl_EmployeeSurvey[EmployeeID],0)),"Not Found")</f>
        <v>3</v>
      </c>
      <c r="Z744" s="5">
        <f>IFERROR(VLOOKUP(tbl_HRMaster[[#This Row],[EmployeeID]],tbl_ManagerSurvey[[EmployeeID]:[PerformanceRating]],2,FALSE),"Not Found")</f>
        <v>3</v>
      </c>
      <c r="AA744" s="5">
        <f>IFERROR(VLOOKUP(tbl_HRMaster[[#This Row],[EmployeeID]],tbl_ManagerSurvey[[EmployeeID]:[PerformanceRating]],3,FALSE),"Not Found")</f>
        <v>3</v>
      </c>
      <c r="AB744" s="5" t="str">
        <f>IF(tbl_HRMaster[[#This Row],[Attrition]]="Yes","Left","Active")</f>
        <v>Left</v>
      </c>
      <c r="AC744" s="5" t="str">
        <f>_xlfn.IFS(tbl_HRMaster[[#This Row],[Age]]&lt;25,"Under 25",tbl_HRMaster[[#This Row],[Age]]&lt;35,"25-34",tbl_HRMaster[[#This Row],[Age]]&lt;45,"35-44",tbl_HRMaster[[#This Row],[Age]]&lt;55,"45-54",TRUE,"Above 54")</f>
        <v>35-44</v>
      </c>
      <c r="AD744" s="5" t="str">
        <f>_xlfn.IFS(
tbl_HRMaster[[#This Row],[YearsAtCompany]]&lt;2,"&lt; 2 Years",
tbl_HRMaster[[#This Row],[YearsAtCompany]]&lt;5,"2-4 Years",
tbl_HRMaster[[#This Row],[YearsAtCompany]]&lt;10,"5-9 Years",
TRUE,"10+ Years"
)</f>
        <v>2-4 Years</v>
      </c>
      <c r="AE744" s="5">
        <f>IF(tbl_HRMaster[[#This Row],[Attrition]]="Yes",1,0)</f>
        <v>1</v>
      </c>
    </row>
    <row r="745" spans="1:31" x14ac:dyDescent="0.25">
      <c r="A745">
        <v>37</v>
      </c>
      <c r="B745" t="s">
        <v>28</v>
      </c>
      <c r="C745" t="s">
        <v>22</v>
      </c>
      <c r="D745" t="s">
        <v>37</v>
      </c>
      <c r="E745">
        <v>9</v>
      </c>
      <c r="F745">
        <v>3</v>
      </c>
      <c r="G745" t="s">
        <v>37</v>
      </c>
      <c r="H745">
        <v>4253</v>
      </c>
      <c r="I745" t="s">
        <v>34</v>
      </c>
      <c r="J745">
        <v>2</v>
      </c>
      <c r="K745" t="s">
        <v>26</v>
      </c>
      <c r="L745" t="s">
        <v>41</v>
      </c>
      <c r="M745">
        <v>54840</v>
      </c>
      <c r="N745">
        <v>4</v>
      </c>
      <c r="O745">
        <v>17</v>
      </c>
      <c r="P745">
        <v>0</v>
      </c>
      <c r="Q745">
        <v>7</v>
      </c>
      <c r="R745">
        <v>4</v>
      </c>
      <c r="S745">
        <v>3</v>
      </c>
      <c r="T745">
        <v>0</v>
      </c>
      <c r="U745">
        <v>2</v>
      </c>
      <c r="V745">
        <f>COUNTIF(tbl_HRMaster[EmployeeID],tbl_HRMaster[[#This Row],[EmployeeID]])</f>
        <v>1</v>
      </c>
      <c r="W745">
        <f>IFERROR(INDEX(tbl_EmployeeSurvey[EnvironmentSatisfaction],MATCH(tbl_HRMaster[[#This Row],[EmployeeID]],tbl_EmployeeSurvey[EmployeeID],0)),"Not Found")</f>
        <v>3</v>
      </c>
      <c r="X745">
        <f>IFERROR(INDEX(tbl_EmployeeSurvey[JobSatisfaction],MATCH(tbl_HRMaster[[#This Row],[EmployeeID]],tbl_EmployeeSurvey[EmployeeID],0)),"Not Found")</f>
        <v>1</v>
      </c>
      <c r="Y745" s="5">
        <f>IFERROR(INDEX(tbl_EmployeeSurvey[WorkLifeBalance],MATCH(tbl_HRMaster[[#This Row],[EmployeeID]],tbl_EmployeeSurvey[EmployeeID],0)),"Not Found")</f>
        <v>3</v>
      </c>
      <c r="Z745" s="5">
        <f>IFERROR(VLOOKUP(tbl_HRMaster[[#This Row],[EmployeeID]],tbl_ManagerSurvey[[EmployeeID]:[PerformanceRating]],2,FALSE),"Not Found")</f>
        <v>3</v>
      </c>
      <c r="AA745" s="5">
        <f>IFERROR(VLOOKUP(tbl_HRMaster[[#This Row],[EmployeeID]],tbl_ManagerSurvey[[EmployeeID]:[PerformanceRating]],3,FALSE),"Not Found")</f>
        <v>3</v>
      </c>
      <c r="AB745" s="5" t="str">
        <f>IF(tbl_HRMaster[[#This Row],[Attrition]]="Yes","Left","Active")</f>
        <v>Left</v>
      </c>
      <c r="AC745" s="5" t="str">
        <f>_xlfn.IFS(tbl_HRMaster[[#This Row],[Age]]&lt;25,"Under 25",tbl_HRMaster[[#This Row],[Age]]&lt;35,"25-34",tbl_HRMaster[[#This Row],[Age]]&lt;45,"35-44",tbl_HRMaster[[#This Row],[Age]]&lt;55,"45-54",TRUE,"Above 54")</f>
        <v>35-44</v>
      </c>
      <c r="AD745" s="5" t="str">
        <f>_xlfn.IFS(
tbl_HRMaster[[#This Row],[YearsAtCompany]]&lt;2,"&lt; 2 Years",
tbl_HRMaster[[#This Row],[YearsAtCompany]]&lt;5,"2-4 Years",
tbl_HRMaster[[#This Row],[YearsAtCompany]]&lt;10,"5-9 Years",
TRUE,"10+ Years"
)</f>
        <v>2-4 Years</v>
      </c>
      <c r="AE745" s="5">
        <f>IF(tbl_HRMaster[[#This Row],[Attrition]]="Yes",1,0)</f>
        <v>1</v>
      </c>
    </row>
    <row r="746" spans="1:31" x14ac:dyDescent="0.25">
      <c r="A746">
        <v>45</v>
      </c>
      <c r="B746" t="s">
        <v>21</v>
      </c>
      <c r="C746" t="s">
        <v>22</v>
      </c>
      <c r="D746" t="s">
        <v>30</v>
      </c>
      <c r="E746">
        <v>22</v>
      </c>
      <c r="F746">
        <v>3</v>
      </c>
      <c r="G746" t="s">
        <v>24</v>
      </c>
      <c r="H746">
        <v>597</v>
      </c>
      <c r="I746" t="s">
        <v>25</v>
      </c>
      <c r="J746">
        <v>2</v>
      </c>
      <c r="K746" t="s">
        <v>43</v>
      </c>
      <c r="L746" t="s">
        <v>27</v>
      </c>
      <c r="M746">
        <v>132120</v>
      </c>
      <c r="N746">
        <v>4</v>
      </c>
      <c r="O746">
        <v>13</v>
      </c>
      <c r="P746">
        <v>0</v>
      </c>
      <c r="Q746">
        <v>7</v>
      </c>
      <c r="R746">
        <v>4</v>
      </c>
      <c r="S746">
        <v>3</v>
      </c>
      <c r="T746">
        <v>0</v>
      </c>
      <c r="U746">
        <v>2</v>
      </c>
      <c r="V746">
        <f>COUNTIF(tbl_HRMaster[EmployeeID],tbl_HRMaster[[#This Row],[EmployeeID]])</f>
        <v>1</v>
      </c>
      <c r="W746">
        <f>IFERROR(INDEX(tbl_EmployeeSurvey[EnvironmentSatisfaction],MATCH(tbl_HRMaster[[#This Row],[EmployeeID]],tbl_EmployeeSurvey[EmployeeID],0)),"Not Found")</f>
        <v>1</v>
      </c>
      <c r="X746">
        <f>IFERROR(INDEX(tbl_EmployeeSurvey[JobSatisfaction],MATCH(tbl_HRMaster[[#This Row],[EmployeeID]],tbl_EmployeeSurvey[EmployeeID],0)),"Not Found")</f>
        <v>3</v>
      </c>
      <c r="Y746" s="5">
        <f>IFERROR(INDEX(tbl_EmployeeSurvey[WorkLifeBalance],MATCH(tbl_HRMaster[[#This Row],[EmployeeID]],tbl_EmployeeSurvey[EmployeeID],0)),"Not Found")</f>
        <v>2</v>
      </c>
      <c r="Z746" s="5">
        <f>IFERROR(VLOOKUP(tbl_HRMaster[[#This Row],[EmployeeID]],tbl_ManagerSurvey[[EmployeeID]:[PerformanceRating]],2,FALSE),"Not Found")</f>
        <v>3</v>
      </c>
      <c r="AA746" s="5">
        <f>IFERROR(VLOOKUP(tbl_HRMaster[[#This Row],[EmployeeID]],tbl_ManagerSurvey[[EmployeeID]:[PerformanceRating]],3,FALSE),"Not Found")</f>
        <v>3</v>
      </c>
      <c r="AB746" s="5" t="str">
        <f>IF(tbl_HRMaster[[#This Row],[Attrition]]="Yes","Left","Active")</f>
        <v>Active</v>
      </c>
      <c r="AC746" s="5" t="str">
        <f>_xlfn.IFS(tbl_HRMaster[[#This Row],[Age]]&lt;25,"Under 25",tbl_HRMaster[[#This Row],[Age]]&lt;35,"25-34",tbl_HRMaster[[#This Row],[Age]]&lt;45,"35-44",tbl_HRMaster[[#This Row],[Age]]&lt;55,"45-54",TRUE,"Above 54")</f>
        <v>45-54</v>
      </c>
      <c r="AD746" s="5" t="str">
        <f>_xlfn.IFS(
tbl_HRMaster[[#This Row],[YearsAtCompany]]&lt;2,"&lt; 2 Years",
tbl_HRMaster[[#This Row],[YearsAtCompany]]&lt;5,"2-4 Years",
tbl_HRMaster[[#This Row],[YearsAtCompany]]&lt;10,"5-9 Years",
TRUE,"10+ Years"
)</f>
        <v>2-4 Years</v>
      </c>
      <c r="AE746" s="5">
        <f>IF(tbl_HRMaster[[#This Row],[Attrition]]="Yes",1,0)</f>
        <v>0</v>
      </c>
    </row>
    <row r="747" spans="1:31" x14ac:dyDescent="0.25">
      <c r="A747">
        <v>45</v>
      </c>
      <c r="B747" t="s">
        <v>21</v>
      </c>
      <c r="C747" t="s">
        <v>22</v>
      </c>
      <c r="D747" t="s">
        <v>30</v>
      </c>
      <c r="E747">
        <v>22</v>
      </c>
      <c r="F747">
        <v>3</v>
      </c>
      <c r="G747" t="s">
        <v>24</v>
      </c>
      <c r="H747">
        <v>2067</v>
      </c>
      <c r="I747" t="s">
        <v>25</v>
      </c>
      <c r="J747">
        <v>2</v>
      </c>
      <c r="K747" t="s">
        <v>43</v>
      </c>
      <c r="L747" t="s">
        <v>27</v>
      </c>
      <c r="M747">
        <v>132120</v>
      </c>
      <c r="N747">
        <v>4</v>
      </c>
      <c r="O747">
        <v>13</v>
      </c>
      <c r="P747">
        <v>0</v>
      </c>
      <c r="Q747">
        <v>7</v>
      </c>
      <c r="R747">
        <v>4</v>
      </c>
      <c r="S747">
        <v>3</v>
      </c>
      <c r="T747">
        <v>0</v>
      </c>
      <c r="U747">
        <v>2</v>
      </c>
      <c r="V747">
        <f>COUNTIF(tbl_HRMaster[EmployeeID],tbl_HRMaster[[#This Row],[EmployeeID]])</f>
        <v>1</v>
      </c>
      <c r="W747">
        <f>IFERROR(INDEX(tbl_EmployeeSurvey[EnvironmentSatisfaction],MATCH(tbl_HRMaster[[#This Row],[EmployeeID]],tbl_EmployeeSurvey[EmployeeID],0)),"Not Found")</f>
        <v>1</v>
      </c>
      <c r="X747">
        <f>IFERROR(INDEX(tbl_EmployeeSurvey[JobSatisfaction],MATCH(tbl_HRMaster[[#This Row],[EmployeeID]],tbl_EmployeeSurvey[EmployeeID],0)),"Not Found")</f>
        <v>3</v>
      </c>
      <c r="Y747" s="5">
        <f>IFERROR(INDEX(tbl_EmployeeSurvey[WorkLifeBalance],MATCH(tbl_HRMaster[[#This Row],[EmployeeID]],tbl_EmployeeSurvey[EmployeeID],0)),"Not Found")</f>
        <v>2</v>
      </c>
      <c r="Z747" s="5">
        <f>IFERROR(VLOOKUP(tbl_HRMaster[[#This Row],[EmployeeID]],tbl_ManagerSurvey[[EmployeeID]:[PerformanceRating]],2,FALSE),"Not Found")</f>
        <v>3</v>
      </c>
      <c r="AA747" s="5">
        <f>IFERROR(VLOOKUP(tbl_HRMaster[[#This Row],[EmployeeID]],tbl_ManagerSurvey[[EmployeeID]:[PerformanceRating]],3,FALSE),"Not Found")</f>
        <v>3</v>
      </c>
      <c r="AB747" s="5" t="str">
        <f>IF(tbl_HRMaster[[#This Row],[Attrition]]="Yes","Left","Active")</f>
        <v>Active</v>
      </c>
      <c r="AC747" s="5" t="str">
        <f>_xlfn.IFS(tbl_HRMaster[[#This Row],[Age]]&lt;25,"Under 25",tbl_HRMaster[[#This Row],[Age]]&lt;35,"25-34",tbl_HRMaster[[#This Row],[Age]]&lt;45,"35-44",tbl_HRMaster[[#This Row],[Age]]&lt;55,"45-54",TRUE,"Above 54")</f>
        <v>45-54</v>
      </c>
      <c r="AD747" s="5" t="str">
        <f>_xlfn.IFS(
tbl_HRMaster[[#This Row],[YearsAtCompany]]&lt;2,"&lt; 2 Years",
tbl_HRMaster[[#This Row],[YearsAtCompany]]&lt;5,"2-4 Years",
tbl_HRMaster[[#This Row],[YearsAtCompany]]&lt;10,"5-9 Years",
TRUE,"10+ Years"
)</f>
        <v>2-4 Years</v>
      </c>
      <c r="AE747" s="5">
        <f>IF(tbl_HRMaster[[#This Row],[Attrition]]="Yes",1,0)</f>
        <v>0</v>
      </c>
    </row>
    <row r="748" spans="1:31" x14ac:dyDescent="0.25">
      <c r="A748">
        <v>45</v>
      </c>
      <c r="B748" t="s">
        <v>21</v>
      </c>
      <c r="C748" t="s">
        <v>22</v>
      </c>
      <c r="D748" t="s">
        <v>30</v>
      </c>
      <c r="E748">
        <v>22</v>
      </c>
      <c r="F748">
        <v>3</v>
      </c>
      <c r="G748" t="s">
        <v>24</v>
      </c>
      <c r="H748">
        <v>3537</v>
      </c>
      <c r="I748" t="s">
        <v>25</v>
      </c>
      <c r="J748">
        <v>2</v>
      </c>
      <c r="K748" t="s">
        <v>43</v>
      </c>
      <c r="L748" t="s">
        <v>27</v>
      </c>
      <c r="M748">
        <v>132120</v>
      </c>
      <c r="N748">
        <v>4</v>
      </c>
      <c r="O748">
        <v>13</v>
      </c>
      <c r="P748">
        <v>0</v>
      </c>
      <c r="Q748">
        <v>7</v>
      </c>
      <c r="R748">
        <v>4</v>
      </c>
      <c r="S748">
        <v>3</v>
      </c>
      <c r="T748">
        <v>0</v>
      </c>
      <c r="U748">
        <v>2</v>
      </c>
      <c r="V748">
        <f>COUNTIF(tbl_HRMaster[EmployeeID],tbl_HRMaster[[#This Row],[EmployeeID]])</f>
        <v>1</v>
      </c>
      <c r="W748">
        <f>IFERROR(INDEX(tbl_EmployeeSurvey[EnvironmentSatisfaction],MATCH(tbl_HRMaster[[#This Row],[EmployeeID]],tbl_EmployeeSurvey[EmployeeID],0)),"Not Found")</f>
        <v>1</v>
      </c>
      <c r="X748">
        <f>IFERROR(INDEX(tbl_EmployeeSurvey[JobSatisfaction],MATCH(tbl_HRMaster[[#This Row],[EmployeeID]],tbl_EmployeeSurvey[EmployeeID],0)),"Not Found")</f>
        <v>3</v>
      </c>
      <c r="Y748" s="5">
        <f>IFERROR(INDEX(tbl_EmployeeSurvey[WorkLifeBalance],MATCH(tbl_HRMaster[[#This Row],[EmployeeID]],tbl_EmployeeSurvey[EmployeeID],0)),"Not Found")</f>
        <v>2</v>
      </c>
      <c r="Z748" s="5">
        <f>IFERROR(VLOOKUP(tbl_HRMaster[[#This Row],[EmployeeID]],tbl_ManagerSurvey[[EmployeeID]:[PerformanceRating]],2,FALSE),"Not Found")</f>
        <v>3</v>
      </c>
      <c r="AA748" s="5">
        <f>IFERROR(VLOOKUP(tbl_HRMaster[[#This Row],[EmployeeID]],tbl_ManagerSurvey[[EmployeeID]:[PerformanceRating]],3,FALSE),"Not Found")</f>
        <v>3</v>
      </c>
      <c r="AB748" s="5" t="str">
        <f>IF(tbl_HRMaster[[#This Row],[Attrition]]="Yes","Left","Active")</f>
        <v>Active</v>
      </c>
      <c r="AC748" s="5" t="str">
        <f>_xlfn.IFS(tbl_HRMaster[[#This Row],[Age]]&lt;25,"Under 25",tbl_HRMaster[[#This Row],[Age]]&lt;35,"25-34",tbl_HRMaster[[#This Row],[Age]]&lt;45,"35-44",tbl_HRMaster[[#This Row],[Age]]&lt;55,"45-54",TRUE,"Above 54")</f>
        <v>45-54</v>
      </c>
      <c r="AD748" s="5" t="str">
        <f>_xlfn.IFS(
tbl_HRMaster[[#This Row],[YearsAtCompany]]&lt;2,"&lt; 2 Years",
tbl_HRMaster[[#This Row],[YearsAtCompany]]&lt;5,"2-4 Years",
tbl_HRMaster[[#This Row],[YearsAtCompany]]&lt;10,"5-9 Years",
TRUE,"10+ Years"
)</f>
        <v>2-4 Years</v>
      </c>
      <c r="AE748" s="5">
        <f>IF(tbl_HRMaster[[#This Row],[Attrition]]="Yes",1,0)</f>
        <v>0</v>
      </c>
    </row>
    <row r="749" spans="1:31" x14ac:dyDescent="0.25">
      <c r="A749">
        <v>31</v>
      </c>
      <c r="B749" t="s">
        <v>21</v>
      </c>
      <c r="C749" t="s">
        <v>22</v>
      </c>
      <c r="D749" t="s">
        <v>30</v>
      </c>
      <c r="E749">
        <v>16</v>
      </c>
      <c r="F749">
        <v>4</v>
      </c>
      <c r="G749" t="s">
        <v>24</v>
      </c>
      <c r="H749">
        <v>778</v>
      </c>
      <c r="I749" t="s">
        <v>34</v>
      </c>
      <c r="J749">
        <v>3</v>
      </c>
      <c r="K749" t="s">
        <v>37</v>
      </c>
      <c r="L749" t="s">
        <v>32</v>
      </c>
      <c r="M749">
        <v>42440</v>
      </c>
      <c r="N749">
        <v>9</v>
      </c>
      <c r="O749">
        <v>13</v>
      </c>
      <c r="P749">
        <v>0</v>
      </c>
      <c r="Q749">
        <v>8</v>
      </c>
      <c r="R749">
        <v>3</v>
      </c>
      <c r="S749">
        <v>3</v>
      </c>
      <c r="T749">
        <v>0</v>
      </c>
      <c r="U749">
        <v>2</v>
      </c>
      <c r="V749">
        <f>COUNTIF(tbl_HRMaster[EmployeeID],tbl_HRMaster[[#This Row],[EmployeeID]])</f>
        <v>1</v>
      </c>
      <c r="W749">
        <f>IFERROR(INDEX(tbl_EmployeeSurvey[EnvironmentSatisfaction],MATCH(tbl_HRMaster[[#This Row],[EmployeeID]],tbl_EmployeeSurvey[EmployeeID],0)),"Not Found")</f>
        <v>4</v>
      </c>
      <c r="X749">
        <f>IFERROR(INDEX(tbl_EmployeeSurvey[JobSatisfaction],MATCH(tbl_HRMaster[[#This Row],[EmployeeID]],tbl_EmployeeSurvey[EmployeeID],0)),"Not Found")</f>
        <v>2</v>
      </c>
      <c r="Y749" s="5">
        <f>IFERROR(INDEX(tbl_EmployeeSurvey[WorkLifeBalance],MATCH(tbl_HRMaster[[#This Row],[EmployeeID]],tbl_EmployeeSurvey[EmployeeID],0)),"Not Found")</f>
        <v>3</v>
      </c>
      <c r="Z749" s="5">
        <f>IFERROR(VLOOKUP(tbl_HRMaster[[#This Row],[EmployeeID]],tbl_ManagerSurvey[[EmployeeID]:[PerformanceRating]],2,FALSE),"Not Found")</f>
        <v>3</v>
      </c>
      <c r="AA749" s="5">
        <f>IFERROR(VLOOKUP(tbl_HRMaster[[#This Row],[EmployeeID]],tbl_ManagerSurvey[[EmployeeID]:[PerformanceRating]],3,FALSE),"Not Found")</f>
        <v>3</v>
      </c>
      <c r="AB749" s="5" t="str">
        <f>IF(tbl_HRMaster[[#This Row],[Attrition]]="Yes","Left","Active")</f>
        <v>Active</v>
      </c>
      <c r="AC749" s="5" t="str">
        <f>_xlfn.IFS(tbl_HRMaster[[#This Row],[Age]]&lt;25,"Under 25",tbl_HRMaster[[#This Row],[Age]]&lt;35,"25-34",tbl_HRMaster[[#This Row],[Age]]&lt;45,"35-44",tbl_HRMaster[[#This Row],[Age]]&lt;55,"45-54",TRUE,"Above 54")</f>
        <v>25-34</v>
      </c>
      <c r="AD749" s="5" t="str">
        <f>_xlfn.IFS(
tbl_HRMaster[[#This Row],[YearsAtCompany]]&lt;2,"&lt; 2 Years",
tbl_HRMaster[[#This Row],[YearsAtCompany]]&lt;5,"2-4 Years",
tbl_HRMaster[[#This Row],[YearsAtCompany]]&lt;10,"5-9 Years",
TRUE,"10+ Years"
)</f>
        <v>2-4 Years</v>
      </c>
      <c r="AE749" s="5">
        <f>IF(tbl_HRMaster[[#This Row],[Attrition]]="Yes",1,0)</f>
        <v>0</v>
      </c>
    </row>
    <row r="750" spans="1:31" x14ac:dyDescent="0.25">
      <c r="A750">
        <v>31</v>
      </c>
      <c r="B750" t="s">
        <v>21</v>
      </c>
      <c r="C750" t="s">
        <v>22</v>
      </c>
      <c r="D750" t="s">
        <v>30</v>
      </c>
      <c r="E750">
        <v>16</v>
      </c>
      <c r="F750">
        <v>4</v>
      </c>
      <c r="G750" t="s">
        <v>24</v>
      </c>
      <c r="H750">
        <v>2248</v>
      </c>
      <c r="I750" t="s">
        <v>34</v>
      </c>
      <c r="J750">
        <v>3</v>
      </c>
      <c r="K750" t="s">
        <v>37</v>
      </c>
      <c r="L750" t="s">
        <v>32</v>
      </c>
      <c r="M750">
        <v>42440</v>
      </c>
      <c r="N750">
        <v>9</v>
      </c>
      <c r="O750">
        <v>13</v>
      </c>
      <c r="P750">
        <v>0</v>
      </c>
      <c r="Q750">
        <v>8</v>
      </c>
      <c r="R750">
        <v>3</v>
      </c>
      <c r="S750">
        <v>3</v>
      </c>
      <c r="T750">
        <v>0</v>
      </c>
      <c r="U750">
        <v>2</v>
      </c>
      <c r="V750">
        <f>COUNTIF(tbl_HRMaster[EmployeeID],tbl_HRMaster[[#This Row],[EmployeeID]])</f>
        <v>1</v>
      </c>
      <c r="W750">
        <f>IFERROR(INDEX(tbl_EmployeeSurvey[EnvironmentSatisfaction],MATCH(tbl_HRMaster[[#This Row],[EmployeeID]],tbl_EmployeeSurvey[EmployeeID],0)),"Not Found")</f>
        <v>4</v>
      </c>
      <c r="X750">
        <f>IFERROR(INDEX(tbl_EmployeeSurvey[JobSatisfaction],MATCH(tbl_HRMaster[[#This Row],[EmployeeID]],tbl_EmployeeSurvey[EmployeeID],0)),"Not Found")</f>
        <v>2</v>
      </c>
      <c r="Y750" s="5">
        <f>IFERROR(INDEX(tbl_EmployeeSurvey[WorkLifeBalance],MATCH(tbl_HRMaster[[#This Row],[EmployeeID]],tbl_EmployeeSurvey[EmployeeID],0)),"Not Found")</f>
        <v>3</v>
      </c>
      <c r="Z750" s="5">
        <f>IFERROR(VLOOKUP(tbl_HRMaster[[#This Row],[EmployeeID]],tbl_ManagerSurvey[[EmployeeID]:[PerformanceRating]],2,FALSE),"Not Found")</f>
        <v>3</v>
      </c>
      <c r="AA750" s="5">
        <f>IFERROR(VLOOKUP(tbl_HRMaster[[#This Row],[EmployeeID]],tbl_ManagerSurvey[[EmployeeID]:[PerformanceRating]],3,FALSE),"Not Found")</f>
        <v>3</v>
      </c>
      <c r="AB750" s="5" t="str">
        <f>IF(tbl_HRMaster[[#This Row],[Attrition]]="Yes","Left","Active")</f>
        <v>Active</v>
      </c>
      <c r="AC750" s="5" t="str">
        <f>_xlfn.IFS(tbl_HRMaster[[#This Row],[Age]]&lt;25,"Under 25",tbl_HRMaster[[#This Row],[Age]]&lt;35,"25-34",tbl_HRMaster[[#This Row],[Age]]&lt;45,"35-44",tbl_HRMaster[[#This Row],[Age]]&lt;55,"45-54",TRUE,"Above 54")</f>
        <v>25-34</v>
      </c>
      <c r="AD750" s="5" t="str">
        <f>_xlfn.IFS(
tbl_HRMaster[[#This Row],[YearsAtCompany]]&lt;2,"&lt; 2 Years",
tbl_HRMaster[[#This Row],[YearsAtCompany]]&lt;5,"2-4 Years",
tbl_HRMaster[[#This Row],[YearsAtCompany]]&lt;10,"5-9 Years",
TRUE,"10+ Years"
)</f>
        <v>2-4 Years</v>
      </c>
      <c r="AE750" s="5">
        <f>IF(tbl_HRMaster[[#This Row],[Attrition]]="Yes",1,0)</f>
        <v>0</v>
      </c>
    </row>
    <row r="751" spans="1:31" x14ac:dyDescent="0.25">
      <c r="A751">
        <v>31</v>
      </c>
      <c r="B751" t="s">
        <v>21</v>
      </c>
      <c r="C751" t="s">
        <v>22</v>
      </c>
      <c r="D751" t="s">
        <v>30</v>
      </c>
      <c r="E751">
        <v>16</v>
      </c>
      <c r="F751">
        <v>4</v>
      </c>
      <c r="G751" t="s">
        <v>24</v>
      </c>
      <c r="H751">
        <v>3718</v>
      </c>
      <c r="I751" t="s">
        <v>34</v>
      </c>
      <c r="J751">
        <v>3</v>
      </c>
      <c r="K751" t="s">
        <v>37</v>
      </c>
      <c r="L751" t="s">
        <v>32</v>
      </c>
      <c r="M751">
        <v>42440</v>
      </c>
      <c r="N751">
        <v>9</v>
      </c>
      <c r="O751">
        <v>13</v>
      </c>
      <c r="P751">
        <v>0</v>
      </c>
      <c r="Q751">
        <v>8</v>
      </c>
      <c r="R751">
        <v>3</v>
      </c>
      <c r="S751">
        <v>3</v>
      </c>
      <c r="T751">
        <v>0</v>
      </c>
      <c r="U751">
        <v>2</v>
      </c>
      <c r="V751">
        <f>COUNTIF(tbl_HRMaster[EmployeeID],tbl_HRMaster[[#This Row],[EmployeeID]])</f>
        <v>1</v>
      </c>
      <c r="W751">
        <f>IFERROR(INDEX(tbl_EmployeeSurvey[EnvironmentSatisfaction],MATCH(tbl_HRMaster[[#This Row],[EmployeeID]],tbl_EmployeeSurvey[EmployeeID],0)),"Not Found")</f>
        <v>4</v>
      </c>
      <c r="X751">
        <f>IFERROR(INDEX(tbl_EmployeeSurvey[JobSatisfaction],MATCH(tbl_HRMaster[[#This Row],[EmployeeID]],tbl_EmployeeSurvey[EmployeeID],0)),"Not Found")</f>
        <v>2</v>
      </c>
      <c r="Y751" s="5">
        <f>IFERROR(INDEX(tbl_EmployeeSurvey[WorkLifeBalance],MATCH(tbl_HRMaster[[#This Row],[EmployeeID]],tbl_EmployeeSurvey[EmployeeID],0)),"Not Found")</f>
        <v>3</v>
      </c>
      <c r="Z751" s="5">
        <f>IFERROR(VLOOKUP(tbl_HRMaster[[#This Row],[EmployeeID]],tbl_ManagerSurvey[[EmployeeID]:[PerformanceRating]],2,FALSE),"Not Found")</f>
        <v>3</v>
      </c>
      <c r="AA751" s="5">
        <f>IFERROR(VLOOKUP(tbl_HRMaster[[#This Row],[EmployeeID]],tbl_ManagerSurvey[[EmployeeID]:[PerformanceRating]],3,FALSE),"Not Found")</f>
        <v>3</v>
      </c>
      <c r="AB751" s="5" t="str">
        <f>IF(tbl_HRMaster[[#This Row],[Attrition]]="Yes","Left","Active")</f>
        <v>Active</v>
      </c>
      <c r="AC751" s="5" t="str">
        <f>_xlfn.IFS(tbl_HRMaster[[#This Row],[Age]]&lt;25,"Under 25",tbl_HRMaster[[#This Row],[Age]]&lt;35,"25-34",tbl_HRMaster[[#This Row],[Age]]&lt;45,"35-44",tbl_HRMaster[[#This Row],[Age]]&lt;55,"45-54",TRUE,"Above 54")</f>
        <v>25-34</v>
      </c>
      <c r="AD751" s="5" t="str">
        <f>_xlfn.IFS(
tbl_HRMaster[[#This Row],[YearsAtCompany]]&lt;2,"&lt; 2 Years",
tbl_HRMaster[[#This Row],[YearsAtCompany]]&lt;5,"2-4 Years",
tbl_HRMaster[[#This Row],[YearsAtCompany]]&lt;10,"5-9 Years",
TRUE,"10+ Years"
)</f>
        <v>2-4 Years</v>
      </c>
      <c r="AE751" s="5">
        <f>IF(tbl_HRMaster[[#This Row],[Attrition]]="Yes",1,0)</f>
        <v>0</v>
      </c>
    </row>
    <row r="752" spans="1:31" x14ac:dyDescent="0.25">
      <c r="A752">
        <v>30</v>
      </c>
      <c r="B752" t="s">
        <v>21</v>
      </c>
      <c r="C752" t="s">
        <v>22</v>
      </c>
      <c r="D752" t="s">
        <v>23</v>
      </c>
      <c r="E752">
        <v>3</v>
      </c>
      <c r="F752">
        <v>3</v>
      </c>
      <c r="G752" t="s">
        <v>24</v>
      </c>
      <c r="H752">
        <v>756</v>
      </c>
      <c r="I752" t="s">
        <v>34</v>
      </c>
      <c r="J752">
        <v>3</v>
      </c>
      <c r="K752" t="s">
        <v>35</v>
      </c>
      <c r="L752" t="s">
        <v>41</v>
      </c>
      <c r="M752">
        <v>51210</v>
      </c>
      <c r="N752">
        <v>7</v>
      </c>
      <c r="O752">
        <v>13</v>
      </c>
      <c r="P752">
        <v>0</v>
      </c>
      <c r="Q752">
        <v>8</v>
      </c>
      <c r="R752">
        <v>4</v>
      </c>
      <c r="S752">
        <v>3</v>
      </c>
      <c r="T752">
        <v>0</v>
      </c>
      <c r="U752">
        <v>2</v>
      </c>
      <c r="V752">
        <f>COUNTIF(tbl_HRMaster[EmployeeID],tbl_HRMaster[[#This Row],[EmployeeID]])</f>
        <v>1</v>
      </c>
      <c r="W752">
        <f>IFERROR(INDEX(tbl_EmployeeSurvey[EnvironmentSatisfaction],MATCH(tbl_HRMaster[[#This Row],[EmployeeID]],tbl_EmployeeSurvey[EmployeeID],0)),"Not Found")</f>
        <v>4</v>
      </c>
      <c r="X752">
        <f>IFERROR(INDEX(tbl_EmployeeSurvey[JobSatisfaction],MATCH(tbl_HRMaster[[#This Row],[EmployeeID]],tbl_EmployeeSurvey[EmployeeID],0)),"Not Found")</f>
        <v>1</v>
      </c>
      <c r="Y752" s="5">
        <f>IFERROR(INDEX(tbl_EmployeeSurvey[WorkLifeBalance],MATCH(tbl_HRMaster[[#This Row],[EmployeeID]],tbl_EmployeeSurvey[EmployeeID],0)),"Not Found")</f>
        <v>3</v>
      </c>
      <c r="Z752" s="5">
        <f>IFERROR(VLOOKUP(tbl_HRMaster[[#This Row],[EmployeeID]],tbl_ManagerSurvey[[EmployeeID]:[PerformanceRating]],2,FALSE),"Not Found")</f>
        <v>3</v>
      </c>
      <c r="AA752" s="5">
        <f>IFERROR(VLOOKUP(tbl_HRMaster[[#This Row],[EmployeeID]],tbl_ManagerSurvey[[EmployeeID]:[PerformanceRating]],3,FALSE),"Not Found")</f>
        <v>3</v>
      </c>
      <c r="AB752" s="5" t="str">
        <f>IF(tbl_HRMaster[[#This Row],[Attrition]]="Yes","Left","Active")</f>
        <v>Active</v>
      </c>
      <c r="AC752" s="5" t="str">
        <f>_xlfn.IFS(tbl_HRMaster[[#This Row],[Age]]&lt;25,"Under 25",tbl_HRMaster[[#This Row],[Age]]&lt;35,"25-34",tbl_HRMaster[[#This Row],[Age]]&lt;45,"35-44",tbl_HRMaster[[#This Row],[Age]]&lt;55,"45-54",TRUE,"Above 54")</f>
        <v>25-34</v>
      </c>
      <c r="AD752" s="5" t="str">
        <f>_xlfn.IFS(
tbl_HRMaster[[#This Row],[YearsAtCompany]]&lt;2,"&lt; 2 Years",
tbl_HRMaster[[#This Row],[YearsAtCompany]]&lt;5,"2-4 Years",
tbl_HRMaster[[#This Row],[YearsAtCompany]]&lt;10,"5-9 Years",
TRUE,"10+ Years"
)</f>
        <v>2-4 Years</v>
      </c>
      <c r="AE752" s="5">
        <f>IF(tbl_HRMaster[[#This Row],[Attrition]]="Yes",1,0)</f>
        <v>0</v>
      </c>
    </row>
    <row r="753" spans="1:31" x14ac:dyDescent="0.25">
      <c r="A753">
        <v>30</v>
      </c>
      <c r="B753" t="s">
        <v>21</v>
      </c>
      <c r="C753" t="s">
        <v>22</v>
      </c>
      <c r="D753" t="s">
        <v>23</v>
      </c>
      <c r="E753">
        <v>3</v>
      </c>
      <c r="F753">
        <v>3</v>
      </c>
      <c r="G753" t="s">
        <v>24</v>
      </c>
      <c r="H753">
        <v>2226</v>
      </c>
      <c r="I753" t="s">
        <v>34</v>
      </c>
      <c r="J753">
        <v>3</v>
      </c>
      <c r="K753" t="s">
        <v>35</v>
      </c>
      <c r="L753" t="s">
        <v>41</v>
      </c>
      <c r="M753">
        <v>51210</v>
      </c>
      <c r="N753">
        <v>7</v>
      </c>
      <c r="O753">
        <v>13</v>
      </c>
      <c r="P753">
        <v>0</v>
      </c>
      <c r="Q753">
        <v>8</v>
      </c>
      <c r="R753">
        <v>4</v>
      </c>
      <c r="S753">
        <v>3</v>
      </c>
      <c r="T753">
        <v>0</v>
      </c>
      <c r="U753">
        <v>2</v>
      </c>
      <c r="V753">
        <f>COUNTIF(tbl_HRMaster[EmployeeID],tbl_HRMaster[[#This Row],[EmployeeID]])</f>
        <v>1</v>
      </c>
      <c r="W753">
        <f>IFERROR(INDEX(tbl_EmployeeSurvey[EnvironmentSatisfaction],MATCH(tbl_HRMaster[[#This Row],[EmployeeID]],tbl_EmployeeSurvey[EmployeeID],0)),"Not Found")</f>
        <v>4</v>
      </c>
      <c r="X753">
        <f>IFERROR(INDEX(tbl_EmployeeSurvey[JobSatisfaction],MATCH(tbl_HRMaster[[#This Row],[EmployeeID]],tbl_EmployeeSurvey[EmployeeID],0)),"Not Found")</f>
        <v>1</v>
      </c>
      <c r="Y753" s="5">
        <f>IFERROR(INDEX(tbl_EmployeeSurvey[WorkLifeBalance],MATCH(tbl_HRMaster[[#This Row],[EmployeeID]],tbl_EmployeeSurvey[EmployeeID],0)),"Not Found")</f>
        <v>3</v>
      </c>
      <c r="Z753" s="5">
        <f>IFERROR(VLOOKUP(tbl_HRMaster[[#This Row],[EmployeeID]],tbl_ManagerSurvey[[EmployeeID]:[PerformanceRating]],2,FALSE),"Not Found")</f>
        <v>3</v>
      </c>
      <c r="AA753" s="5">
        <f>IFERROR(VLOOKUP(tbl_HRMaster[[#This Row],[EmployeeID]],tbl_ManagerSurvey[[EmployeeID]:[PerformanceRating]],3,FALSE),"Not Found")</f>
        <v>3</v>
      </c>
      <c r="AB753" s="5" t="str">
        <f>IF(tbl_HRMaster[[#This Row],[Attrition]]="Yes","Left","Active")</f>
        <v>Active</v>
      </c>
      <c r="AC753" s="5" t="str">
        <f>_xlfn.IFS(tbl_HRMaster[[#This Row],[Age]]&lt;25,"Under 25",tbl_HRMaster[[#This Row],[Age]]&lt;35,"25-34",tbl_HRMaster[[#This Row],[Age]]&lt;45,"35-44",tbl_HRMaster[[#This Row],[Age]]&lt;55,"45-54",TRUE,"Above 54")</f>
        <v>25-34</v>
      </c>
      <c r="AD753" s="5" t="str">
        <f>_xlfn.IFS(
tbl_HRMaster[[#This Row],[YearsAtCompany]]&lt;2,"&lt; 2 Years",
tbl_HRMaster[[#This Row],[YearsAtCompany]]&lt;5,"2-4 Years",
tbl_HRMaster[[#This Row],[YearsAtCompany]]&lt;10,"5-9 Years",
TRUE,"10+ Years"
)</f>
        <v>2-4 Years</v>
      </c>
      <c r="AE753" s="5">
        <f>IF(tbl_HRMaster[[#This Row],[Attrition]]="Yes",1,0)</f>
        <v>0</v>
      </c>
    </row>
    <row r="754" spans="1:31" x14ac:dyDescent="0.25">
      <c r="A754">
        <v>30</v>
      </c>
      <c r="B754" t="s">
        <v>21</v>
      </c>
      <c r="C754" t="s">
        <v>22</v>
      </c>
      <c r="D754" t="s">
        <v>23</v>
      </c>
      <c r="E754">
        <v>3</v>
      </c>
      <c r="F754">
        <v>3</v>
      </c>
      <c r="G754" t="s">
        <v>24</v>
      </c>
      <c r="H754">
        <v>3696</v>
      </c>
      <c r="I754" t="s">
        <v>34</v>
      </c>
      <c r="J754">
        <v>3</v>
      </c>
      <c r="K754" t="s">
        <v>35</v>
      </c>
      <c r="L754" t="s">
        <v>41</v>
      </c>
      <c r="M754">
        <v>51210</v>
      </c>
      <c r="N754">
        <v>7</v>
      </c>
      <c r="O754">
        <v>13</v>
      </c>
      <c r="P754">
        <v>0</v>
      </c>
      <c r="Q754">
        <v>8</v>
      </c>
      <c r="R754">
        <v>4</v>
      </c>
      <c r="S754">
        <v>3</v>
      </c>
      <c r="T754">
        <v>0</v>
      </c>
      <c r="U754">
        <v>2</v>
      </c>
      <c r="V754">
        <f>COUNTIF(tbl_HRMaster[EmployeeID],tbl_HRMaster[[#This Row],[EmployeeID]])</f>
        <v>1</v>
      </c>
      <c r="W754">
        <f>IFERROR(INDEX(tbl_EmployeeSurvey[EnvironmentSatisfaction],MATCH(tbl_HRMaster[[#This Row],[EmployeeID]],tbl_EmployeeSurvey[EmployeeID],0)),"Not Found")</f>
        <v>4</v>
      </c>
      <c r="X754">
        <f>IFERROR(INDEX(tbl_EmployeeSurvey[JobSatisfaction],MATCH(tbl_HRMaster[[#This Row],[EmployeeID]],tbl_EmployeeSurvey[EmployeeID],0)),"Not Found")</f>
        <v>1</v>
      </c>
      <c r="Y754" s="5">
        <f>IFERROR(INDEX(tbl_EmployeeSurvey[WorkLifeBalance],MATCH(tbl_HRMaster[[#This Row],[EmployeeID]],tbl_EmployeeSurvey[EmployeeID],0)),"Not Found")</f>
        <v>3</v>
      </c>
      <c r="Z754" s="5">
        <f>IFERROR(VLOOKUP(tbl_HRMaster[[#This Row],[EmployeeID]],tbl_ManagerSurvey[[EmployeeID]:[PerformanceRating]],2,FALSE),"Not Found")</f>
        <v>3</v>
      </c>
      <c r="AA754" s="5">
        <f>IFERROR(VLOOKUP(tbl_HRMaster[[#This Row],[EmployeeID]],tbl_ManagerSurvey[[EmployeeID]:[PerformanceRating]],3,FALSE),"Not Found")</f>
        <v>3</v>
      </c>
      <c r="AB754" s="5" t="str">
        <f>IF(tbl_HRMaster[[#This Row],[Attrition]]="Yes","Left","Active")</f>
        <v>Active</v>
      </c>
      <c r="AC754" s="5" t="str">
        <f>_xlfn.IFS(tbl_HRMaster[[#This Row],[Age]]&lt;25,"Under 25",tbl_HRMaster[[#This Row],[Age]]&lt;35,"25-34",tbl_HRMaster[[#This Row],[Age]]&lt;45,"35-44",tbl_HRMaster[[#This Row],[Age]]&lt;55,"45-54",TRUE,"Above 54")</f>
        <v>25-34</v>
      </c>
      <c r="AD754" s="5" t="str">
        <f>_xlfn.IFS(
tbl_HRMaster[[#This Row],[YearsAtCompany]]&lt;2,"&lt; 2 Years",
tbl_HRMaster[[#This Row],[YearsAtCompany]]&lt;5,"2-4 Years",
tbl_HRMaster[[#This Row],[YearsAtCompany]]&lt;10,"5-9 Years",
TRUE,"10+ Years"
)</f>
        <v>2-4 Years</v>
      </c>
      <c r="AE754" s="5">
        <f>IF(tbl_HRMaster[[#This Row],[Attrition]]="Yes",1,0)</f>
        <v>0</v>
      </c>
    </row>
    <row r="755" spans="1:31" x14ac:dyDescent="0.25">
      <c r="A755">
        <v>37</v>
      </c>
      <c r="B755" t="s">
        <v>21</v>
      </c>
      <c r="C755" t="s">
        <v>22</v>
      </c>
      <c r="D755" t="s">
        <v>30</v>
      </c>
      <c r="E755">
        <v>20</v>
      </c>
      <c r="F755">
        <v>5</v>
      </c>
      <c r="G755" t="s">
        <v>24</v>
      </c>
      <c r="H755">
        <v>744</v>
      </c>
      <c r="I755" t="s">
        <v>34</v>
      </c>
      <c r="J755">
        <v>2</v>
      </c>
      <c r="K755" t="s">
        <v>44</v>
      </c>
      <c r="L755" t="s">
        <v>32</v>
      </c>
      <c r="M755">
        <v>68040</v>
      </c>
      <c r="N755">
        <v>4</v>
      </c>
      <c r="O755">
        <v>13</v>
      </c>
      <c r="P755">
        <v>1</v>
      </c>
      <c r="Q755">
        <v>8</v>
      </c>
      <c r="R755">
        <v>1</v>
      </c>
      <c r="S755">
        <v>3</v>
      </c>
      <c r="T755">
        <v>0</v>
      </c>
      <c r="U755">
        <v>2</v>
      </c>
      <c r="V755">
        <f>COUNTIF(tbl_HRMaster[EmployeeID],tbl_HRMaster[[#This Row],[EmployeeID]])</f>
        <v>1</v>
      </c>
      <c r="W755">
        <f>IFERROR(INDEX(tbl_EmployeeSurvey[EnvironmentSatisfaction],MATCH(tbl_HRMaster[[#This Row],[EmployeeID]],tbl_EmployeeSurvey[EmployeeID],0)),"Not Found")</f>
        <v>1</v>
      </c>
      <c r="X755">
        <f>IFERROR(INDEX(tbl_EmployeeSurvey[JobSatisfaction],MATCH(tbl_HRMaster[[#This Row],[EmployeeID]],tbl_EmployeeSurvey[EmployeeID],0)),"Not Found")</f>
        <v>3</v>
      </c>
      <c r="Y755" s="5">
        <f>IFERROR(INDEX(tbl_EmployeeSurvey[WorkLifeBalance],MATCH(tbl_HRMaster[[#This Row],[EmployeeID]],tbl_EmployeeSurvey[EmployeeID],0)),"Not Found")</f>
        <v>3</v>
      </c>
      <c r="Z755" s="5">
        <f>IFERROR(VLOOKUP(tbl_HRMaster[[#This Row],[EmployeeID]],tbl_ManagerSurvey[[EmployeeID]:[PerformanceRating]],2,FALSE),"Not Found")</f>
        <v>3</v>
      </c>
      <c r="AA755" s="5">
        <f>IFERROR(VLOOKUP(tbl_HRMaster[[#This Row],[EmployeeID]],tbl_ManagerSurvey[[EmployeeID]:[PerformanceRating]],3,FALSE),"Not Found")</f>
        <v>3</v>
      </c>
      <c r="AB755" s="5" t="str">
        <f>IF(tbl_HRMaster[[#This Row],[Attrition]]="Yes","Left","Active")</f>
        <v>Active</v>
      </c>
      <c r="AC755" s="5" t="str">
        <f>_xlfn.IFS(tbl_HRMaster[[#This Row],[Age]]&lt;25,"Under 25",tbl_HRMaster[[#This Row],[Age]]&lt;35,"25-34",tbl_HRMaster[[#This Row],[Age]]&lt;45,"35-44",tbl_HRMaster[[#This Row],[Age]]&lt;55,"45-54",TRUE,"Above 54")</f>
        <v>35-44</v>
      </c>
      <c r="AD755" s="5" t="str">
        <f>_xlfn.IFS(
tbl_HRMaster[[#This Row],[YearsAtCompany]]&lt;2,"&lt; 2 Years",
tbl_HRMaster[[#This Row],[YearsAtCompany]]&lt;5,"2-4 Years",
tbl_HRMaster[[#This Row],[YearsAtCompany]]&lt;10,"5-9 Years",
TRUE,"10+ Years"
)</f>
        <v>2-4 Years</v>
      </c>
      <c r="AE755" s="5">
        <f>IF(tbl_HRMaster[[#This Row],[Attrition]]="Yes",1,0)</f>
        <v>0</v>
      </c>
    </row>
    <row r="756" spans="1:31" x14ac:dyDescent="0.25">
      <c r="A756">
        <v>37</v>
      </c>
      <c r="B756" t="s">
        <v>21</v>
      </c>
      <c r="C756" t="s">
        <v>22</v>
      </c>
      <c r="D756" t="s">
        <v>30</v>
      </c>
      <c r="E756">
        <v>20</v>
      </c>
      <c r="F756">
        <v>5</v>
      </c>
      <c r="G756" t="s">
        <v>24</v>
      </c>
      <c r="H756">
        <v>2214</v>
      </c>
      <c r="I756" t="s">
        <v>34</v>
      </c>
      <c r="J756">
        <v>2</v>
      </c>
      <c r="K756" t="s">
        <v>44</v>
      </c>
      <c r="L756" t="s">
        <v>32</v>
      </c>
      <c r="M756">
        <v>68040</v>
      </c>
      <c r="N756">
        <v>4</v>
      </c>
      <c r="O756">
        <v>13</v>
      </c>
      <c r="P756">
        <v>1</v>
      </c>
      <c r="Q756">
        <v>8</v>
      </c>
      <c r="R756">
        <v>1</v>
      </c>
      <c r="S756">
        <v>3</v>
      </c>
      <c r="T756">
        <v>0</v>
      </c>
      <c r="U756">
        <v>2</v>
      </c>
      <c r="V756">
        <f>COUNTIF(tbl_HRMaster[EmployeeID],tbl_HRMaster[[#This Row],[EmployeeID]])</f>
        <v>1</v>
      </c>
      <c r="W756">
        <f>IFERROR(INDEX(tbl_EmployeeSurvey[EnvironmentSatisfaction],MATCH(tbl_HRMaster[[#This Row],[EmployeeID]],tbl_EmployeeSurvey[EmployeeID],0)),"Not Found")</f>
        <v>1</v>
      </c>
      <c r="X756">
        <f>IFERROR(INDEX(tbl_EmployeeSurvey[JobSatisfaction],MATCH(tbl_HRMaster[[#This Row],[EmployeeID]],tbl_EmployeeSurvey[EmployeeID],0)),"Not Found")</f>
        <v>3</v>
      </c>
      <c r="Y756" s="5">
        <f>IFERROR(INDEX(tbl_EmployeeSurvey[WorkLifeBalance],MATCH(tbl_HRMaster[[#This Row],[EmployeeID]],tbl_EmployeeSurvey[EmployeeID],0)),"Not Found")</f>
        <v>3</v>
      </c>
      <c r="Z756" s="5">
        <f>IFERROR(VLOOKUP(tbl_HRMaster[[#This Row],[EmployeeID]],tbl_ManagerSurvey[[EmployeeID]:[PerformanceRating]],2,FALSE),"Not Found")</f>
        <v>3</v>
      </c>
      <c r="AA756" s="5">
        <f>IFERROR(VLOOKUP(tbl_HRMaster[[#This Row],[EmployeeID]],tbl_ManagerSurvey[[EmployeeID]:[PerformanceRating]],3,FALSE),"Not Found")</f>
        <v>3</v>
      </c>
      <c r="AB756" s="5" t="str">
        <f>IF(tbl_HRMaster[[#This Row],[Attrition]]="Yes","Left","Active")</f>
        <v>Active</v>
      </c>
      <c r="AC756" s="5" t="str">
        <f>_xlfn.IFS(tbl_HRMaster[[#This Row],[Age]]&lt;25,"Under 25",tbl_HRMaster[[#This Row],[Age]]&lt;35,"25-34",tbl_HRMaster[[#This Row],[Age]]&lt;45,"35-44",tbl_HRMaster[[#This Row],[Age]]&lt;55,"45-54",TRUE,"Above 54")</f>
        <v>35-44</v>
      </c>
      <c r="AD756" s="5" t="str">
        <f>_xlfn.IFS(
tbl_HRMaster[[#This Row],[YearsAtCompany]]&lt;2,"&lt; 2 Years",
tbl_HRMaster[[#This Row],[YearsAtCompany]]&lt;5,"2-4 Years",
tbl_HRMaster[[#This Row],[YearsAtCompany]]&lt;10,"5-9 Years",
TRUE,"10+ Years"
)</f>
        <v>2-4 Years</v>
      </c>
      <c r="AE756" s="5">
        <f>IF(tbl_HRMaster[[#This Row],[Attrition]]="Yes",1,0)</f>
        <v>0</v>
      </c>
    </row>
    <row r="757" spans="1:31" x14ac:dyDescent="0.25">
      <c r="A757">
        <v>37</v>
      </c>
      <c r="B757" t="s">
        <v>21</v>
      </c>
      <c r="C757" t="s">
        <v>22</v>
      </c>
      <c r="D757" t="s">
        <v>30</v>
      </c>
      <c r="E757">
        <v>20</v>
      </c>
      <c r="F757">
        <v>5</v>
      </c>
      <c r="G757" t="s">
        <v>24</v>
      </c>
      <c r="H757">
        <v>3684</v>
      </c>
      <c r="I757" t="s">
        <v>34</v>
      </c>
      <c r="J757">
        <v>2</v>
      </c>
      <c r="K757" t="s">
        <v>44</v>
      </c>
      <c r="L757" t="s">
        <v>32</v>
      </c>
      <c r="M757">
        <v>68040</v>
      </c>
      <c r="N757">
        <v>4</v>
      </c>
      <c r="O757">
        <v>13</v>
      </c>
      <c r="P757">
        <v>1</v>
      </c>
      <c r="Q757">
        <v>8</v>
      </c>
      <c r="R757">
        <v>1</v>
      </c>
      <c r="S757">
        <v>3</v>
      </c>
      <c r="T757">
        <v>0</v>
      </c>
      <c r="U757">
        <v>2</v>
      </c>
      <c r="V757">
        <f>COUNTIF(tbl_HRMaster[EmployeeID],tbl_HRMaster[[#This Row],[EmployeeID]])</f>
        <v>1</v>
      </c>
      <c r="W757">
        <f>IFERROR(INDEX(tbl_EmployeeSurvey[EnvironmentSatisfaction],MATCH(tbl_HRMaster[[#This Row],[EmployeeID]],tbl_EmployeeSurvey[EmployeeID],0)),"Not Found")</f>
        <v>1</v>
      </c>
      <c r="X757">
        <f>IFERROR(INDEX(tbl_EmployeeSurvey[JobSatisfaction],MATCH(tbl_HRMaster[[#This Row],[EmployeeID]],tbl_EmployeeSurvey[EmployeeID],0)),"Not Found")</f>
        <v>3</v>
      </c>
      <c r="Y757" s="5">
        <f>IFERROR(INDEX(tbl_EmployeeSurvey[WorkLifeBalance],MATCH(tbl_HRMaster[[#This Row],[EmployeeID]],tbl_EmployeeSurvey[EmployeeID],0)),"Not Found")</f>
        <v>3</v>
      </c>
      <c r="Z757" s="5">
        <f>IFERROR(VLOOKUP(tbl_HRMaster[[#This Row],[EmployeeID]],tbl_ManagerSurvey[[EmployeeID]:[PerformanceRating]],2,FALSE),"Not Found")</f>
        <v>3</v>
      </c>
      <c r="AA757" s="5">
        <f>IFERROR(VLOOKUP(tbl_HRMaster[[#This Row],[EmployeeID]],tbl_ManagerSurvey[[EmployeeID]:[PerformanceRating]],3,FALSE),"Not Found")</f>
        <v>3</v>
      </c>
      <c r="AB757" s="5" t="str">
        <f>IF(tbl_HRMaster[[#This Row],[Attrition]]="Yes","Left","Active")</f>
        <v>Active</v>
      </c>
      <c r="AC757" s="5" t="str">
        <f>_xlfn.IFS(tbl_HRMaster[[#This Row],[Age]]&lt;25,"Under 25",tbl_HRMaster[[#This Row],[Age]]&lt;35,"25-34",tbl_HRMaster[[#This Row],[Age]]&lt;45,"35-44",tbl_HRMaster[[#This Row],[Age]]&lt;55,"45-54",TRUE,"Above 54")</f>
        <v>35-44</v>
      </c>
      <c r="AD757" s="5" t="str">
        <f>_xlfn.IFS(
tbl_HRMaster[[#This Row],[YearsAtCompany]]&lt;2,"&lt; 2 Years",
tbl_HRMaster[[#This Row],[YearsAtCompany]]&lt;5,"2-4 Years",
tbl_HRMaster[[#This Row],[YearsAtCompany]]&lt;10,"5-9 Years",
TRUE,"10+ Years"
)</f>
        <v>2-4 Years</v>
      </c>
      <c r="AE757" s="5">
        <f>IF(tbl_HRMaster[[#This Row],[Attrition]]="Yes",1,0)</f>
        <v>0</v>
      </c>
    </row>
    <row r="758" spans="1:31" x14ac:dyDescent="0.25">
      <c r="A758">
        <v>36</v>
      </c>
      <c r="B758" t="s">
        <v>21</v>
      </c>
      <c r="C758" t="s">
        <v>22</v>
      </c>
      <c r="D758" t="s">
        <v>30</v>
      </c>
      <c r="E758">
        <v>23</v>
      </c>
      <c r="F758">
        <v>3</v>
      </c>
      <c r="G758" t="s">
        <v>24</v>
      </c>
      <c r="H758">
        <v>916</v>
      </c>
      <c r="I758" t="s">
        <v>25</v>
      </c>
      <c r="J758">
        <v>3</v>
      </c>
      <c r="K758" t="s">
        <v>35</v>
      </c>
      <c r="L758" t="s">
        <v>27</v>
      </c>
      <c r="M758">
        <v>21320</v>
      </c>
      <c r="N758">
        <v>4</v>
      </c>
      <c r="O758">
        <v>20</v>
      </c>
      <c r="P758">
        <v>0</v>
      </c>
      <c r="Q758">
        <v>9</v>
      </c>
      <c r="R758">
        <v>1</v>
      </c>
      <c r="S758">
        <v>3</v>
      </c>
      <c r="T758">
        <v>0</v>
      </c>
      <c r="U758">
        <v>2</v>
      </c>
      <c r="V758">
        <f>COUNTIF(tbl_HRMaster[EmployeeID],tbl_HRMaster[[#This Row],[EmployeeID]])</f>
        <v>1</v>
      </c>
      <c r="W758">
        <f>IFERROR(INDEX(tbl_EmployeeSurvey[EnvironmentSatisfaction],MATCH(tbl_HRMaster[[#This Row],[EmployeeID]],tbl_EmployeeSurvey[EmployeeID],0)),"Not Found")</f>
        <v>2</v>
      </c>
      <c r="X758">
        <f>IFERROR(INDEX(tbl_EmployeeSurvey[JobSatisfaction],MATCH(tbl_HRMaster[[#This Row],[EmployeeID]],tbl_EmployeeSurvey[EmployeeID],0)),"Not Found")</f>
        <v>1</v>
      </c>
      <c r="Y758" s="5">
        <f>IFERROR(INDEX(tbl_EmployeeSurvey[WorkLifeBalance],MATCH(tbl_HRMaster[[#This Row],[EmployeeID]],tbl_EmployeeSurvey[EmployeeID],0)),"Not Found")</f>
        <v>3</v>
      </c>
      <c r="Z758" s="5">
        <f>IFERROR(VLOOKUP(tbl_HRMaster[[#This Row],[EmployeeID]],tbl_ManagerSurvey[[EmployeeID]:[PerformanceRating]],2,FALSE),"Not Found")</f>
        <v>2</v>
      </c>
      <c r="AA758" s="5">
        <f>IFERROR(VLOOKUP(tbl_HRMaster[[#This Row],[EmployeeID]],tbl_ManagerSurvey[[EmployeeID]:[PerformanceRating]],3,FALSE),"Not Found")</f>
        <v>4</v>
      </c>
      <c r="AB758" s="5" t="str">
        <f>IF(tbl_HRMaster[[#This Row],[Attrition]]="Yes","Left","Active")</f>
        <v>Active</v>
      </c>
      <c r="AC758" s="5" t="str">
        <f>_xlfn.IFS(tbl_HRMaster[[#This Row],[Age]]&lt;25,"Under 25",tbl_HRMaster[[#This Row],[Age]]&lt;35,"25-34",tbl_HRMaster[[#This Row],[Age]]&lt;45,"35-44",tbl_HRMaster[[#This Row],[Age]]&lt;55,"45-54",TRUE,"Above 54")</f>
        <v>35-44</v>
      </c>
      <c r="AD758" s="5" t="str">
        <f>_xlfn.IFS(
tbl_HRMaster[[#This Row],[YearsAtCompany]]&lt;2,"&lt; 2 Years",
tbl_HRMaster[[#This Row],[YearsAtCompany]]&lt;5,"2-4 Years",
tbl_HRMaster[[#This Row],[YearsAtCompany]]&lt;10,"5-9 Years",
TRUE,"10+ Years"
)</f>
        <v>2-4 Years</v>
      </c>
      <c r="AE758" s="5">
        <f>IF(tbl_HRMaster[[#This Row],[Attrition]]="Yes",1,0)</f>
        <v>0</v>
      </c>
    </row>
    <row r="759" spans="1:31" x14ac:dyDescent="0.25">
      <c r="A759">
        <v>36</v>
      </c>
      <c r="B759" t="s">
        <v>21</v>
      </c>
      <c r="C759" t="s">
        <v>22</v>
      </c>
      <c r="D759" t="s">
        <v>30</v>
      </c>
      <c r="E759">
        <v>23</v>
      </c>
      <c r="F759">
        <v>3</v>
      </c>
      <c r="G759" t="s">
        <v>24</v>
      </c>
      <c r="H759">
        <v>2386</v>
      </c>
      <c r="I759" t="s">
        <v>25</v>
      </c>
      <c r="J759">
        <v>3</v>
      </c>
      <c r="K759" t="s">
        <v>35</v>
      </c>
      <c r="L759" t="s">
        <v>27</v>
      </c>
      <c r="M759">
        <v>21320</v>
      </c>
      <c r="N759">
        <v>4</v>
      </c>
      <c r="O759">
        <v>20</v>
      </c>
      <c r="P759">
        <v>0</v>
      </c>
      <c r="Q759">
        <v>9</v>
      </c>
      <c r="R759">
        <v>1</v>
      </c>
      <c r="S759">
        <v>3</v>
      </c>
      <c r="T759">
        <v>0</v>
      </c>
      <c r="U759">
        <v>2</v>
      </c>
      <c r="V759">
        <f>COUNTIF(tbl_HRMaster[EmployeeID],tbl_HRMaster[[#This Row],[EmployeeID]])</f>
        <v>1</v>
      </c>
      <c r="W759">
        <f>IFERROR(INDEX(tbl_EmployeeSurvey[EnvironmentSatisfaction],MATCH(tbl_HRMaster[[#This Row],[EmployeeID]],tbl_EmployeeSurvey[EmployeeID],0)),"Not Found")</f>
        <v>2</v>
      </c>
      <c r="X759">
        <f>IFERROR(INDEX(tbl_EmployeeSurvey[JobSatisfaction],MATCH(tbl_HRMaster[[#This Row],[EmployeeID]],tbl_EmployeeSurvey[EmployeeID],0)),"Not Found")</f>
        <v>1</v>
      </c>
      <c r="Y759" s="5">
        <f>IFERROR(INDEX(tbl_EmployeeSurvey[WorkLifeBalance],MATCH(tbl_HRMaster[[#This Row],[EmployeeID]],tbl_EmployeeSurvey[EmployeeID],0)),"Not Found")</f>
        <v>3</v>
      </c>
      <c r="Z759" s="5">
        <f>IFERROR(VLOOKUP(tbl_HRMaster[[#This Row],[EmployeeID]],tbl_ManagerSurvey[[EmployeeID]:[PerformanceRating]],2,FALSE),"Not Found")</f>
        <v>2</v>
      </c>
      <c r="AA759" s="5">
        <f>IFERROR(VLOOKUP(tbl_HRMaster[[#This Row],[EmployeeID]],tbl_ManagerSurvey[[EmployeeID]:[PerformanceRating]],3,FALSE),"Not Found")</f>
        <v>4</v>
      </c>
      <c r="AB759" s="5" t="str">
        <f>IF(tbl_HRMaster[[#This Row],[Attrition]]="Yes","Left","Active")</f>
        <v>Active</v>
      </c>
      <c r="AC759" s="5" t="str">
        <f>_xlfn.IFS(tbl_HRMaster[[#This Row],[Age]]&lt;25,"Under 25",tbl_HRMaster[[#This Row],[Age]]&lt;35,"25-34",tbl_HRMaster[[#This Row],[Age]]&lt;45,"35-44",tbl_HRMaster[[#This Row],[Age]]&lt;55,"45-54",TRUE,"Above 54")</f>
        <v>35-44</v>
      </c>
      <c r="AD759" s="5" t="str">
        <f>_xlfn.IFS(
tbl_HRMaster[[#This Row],[YearsAtCompany]]&lt;2,"&lt; 2 Years",
tbl_HRMaster[[#This Row],[YearsAtCompany]]&lt;5,"2-4 Years",
tbl_HRMaster[[#This Row],[YearsAtCompany]]&lt;10,"5-9 Years",
TRUE,"10+ Years"
)</f>
        <v>2-4 Years</v>
      </c>
      <c r="AE759" s="5">
        <f>IF(tbl_HRMaster[[#This Row],[Attrition]]="Yes",1,0)</f>
        <v>0</v>
      </c>
    </row>
    <row r="760" spans="1:31" x14ac:dyDescent="0.25">
      <c r="A760">
        <v>36</v>
      </c>
      <c r="B760" t="s">
        <v>21</v>
      </c>
      <c r="C760" t="s">
        <v>22</v>
      </c>
      <c r="D760" t="s">
        <v>30</v>
      </c>
      <c r="E760">
        <v>23</v>
      </c>
      <c r="F760">
        <v>3</v>
      </c>
      <c r="G760" t="s">
        <v>24</v>
      </c>
      <c r="H760">
        <v>3856</v>
      </c>
      <c r="I760" t="s">
        <v>25</v>
      </c>
      <c r="J760">
        <v>3</v>
      </c>
      <c r="K760" t="s">
        <v>35</v>
      </c>
      <c r="L760" t="s">
        <v>27</v>
      </c>
      <c r="M760">
        <v>21320</v>
      </c>
      <c r="N760">
        <v>4</v>
      </c>
      <c r="O760">
        <v>20</v>
      </c>
      <c r="P760">
        <v>0</v>
      </c>
      <c r="Q760">
        <v>9</v>
      </c>
      <c r="R760">
        <v>1</v>
      </c>
      <c r="S760">
        <v>3</v>
      </c>
      <c r="T760">
        <v>0</v>
      </c>
      <c r="U760">
        <v>2</v>
      </c>
      <c r="V760">
        <f>COUNTIF(tbl_HRMaster[EmployeeID],tbl_HRMaster[[#This Row],[EmployeeID]])</f>
        <v>1</v>
      </c>
      <c r="W760">
        <f>IFERROR(INDEX(tbl_EmployeeSurvey[EnvironmentSatisfaction],MATCH(tbl_HRMaster[[#This Row],[EmployeeID]],tbl_EmployeeSurvey[EmployeeID],0)),"Not Found")</f>
        <v>2</v>
      </c>
      <c r="X760">
        <f>IFERROR(INDEX(tbl_EmployeeSurvey[JobSatisfaction],MATCH(tbl_HRMaster[[#This Row],[EmployeeID]],tbl_EmployeeSurvey[EmployeeID],0)),"Not Found")</f>
        <v>1</v>
      </c>
      <c r="Y760" s="5">
        <f>IFERROR(INDEX(tbl_EmployeeSurvey[WorkLifeBalance],MATCH(tbl_HRMaster[[#This Row],[EmployeeID]],tbl_EmployeeSurvey[EmployeeID],0)),"Not Found")</f>
        <v>3</v>
      </c>
      <c r="Z760" s="5">
        <f>IFERROR(VLOOKUP(tbl_HRMaster[[#This Row],[EmployeeID]],tbl_ManagerSurvey[[EmployeeID]:[PerformanceRating]],2,FALSE),"Not Found")</f>
        <v>2</v>
      </c>
      <c r="AA760" s="5">
        <f>IFERROR(VLOOKUP(tbl_HRMaster[[#This Row],[EmployeeID]],tbl_ManagerSurvey[[EmployeeID]:[PerformanceRating]],3,FALSE),"Not Found")</f>
        <v>4</v>
      </c>
      <c r="AB760" s="5" t="str">
        <f>IF(tbl_HRMaster[[#This Row],[Attrition]]="Yes","Left","Active")</f>
        <v>Active</v>
      </c>
      <c r="AC760" s="5" t="str">
        <f>_xlfn.IFS(tbl_HRMaster[[#This Row],[Age]]&lt;25,"Under 25",tbl_HRMaster[[#This Row],[Age]]&lt;35,"25-34",tbl_HRMaster[[#This Row],[Age]]&lt;45,"35-44",tbl_HRMaster[[#This Row],[Age]]&lt;55,"45-54",TRUE,"Above 54")</f>
        <v>35-44</v>
      </c>
      <c r="AD760" s="5" t="str">
        <f>_xlfn.IFS(
tbl_HRMaster[[#This Row],[YearsAtCompany]]&lt;2,"&lt; 2 Years",
tbl_HRMaster[[#This Row],[YearsAtCompany]]&lt;5,"2-4 Years",
tbl_HRMaster[[#This Row],[YearsAtCompany]]&lt;10,"5-9 Years",
TRUE,"10+ Years"
)</f>
        <v>2-4 Years</v>
      </c>
      <c r="AE760" s="5">
        <f>IF(tbl_HRMaster[[#This Row],[Attrition]]="Yes",1,0)</f>
        <v>0</v>
      </c>
    </row>
    <row r="761" spans="1:31" x14ac:dyDescent="0.25">
      <c r="A761">
        <v>45</v>
      </c>
      <c r="B761" t="s">
        <v>21</v>
      </c>
      <c r="C761" t="s">
        <v>29</v>
      </c>
      <c r="D761" t="s">
        <v>23</v>
      </c>
      <c r="E761">
        <v>21</v>
      </c>
      <c r="F761">
        <v>1</v>
      </c>
      <c r="G761" t="s">
        <v>45</v>
      </c>
      <c r="H761">
        <v>1462</v>
      </c>
      <c r="I761" t="s">
        <v>34</v>
      </c>
      <c r="J761">
        <v>3</v>
      </c>
      <c r="K761" t="s">
        <v>31</v>
      </c>
      <c r="L761" t="s">
        <v>27</v>
      </c>
      <c r="M761">
        <v>22890</v>
      </c>
      <c r="N761">
        <v>4</v>
      </c>
      <c r="O761">
        <v>13</v>
      </c>
      <c r="P761">
        <v>0</v>
      </c>
      <c r="Q761">
        <v>9</v>
      </c>
      <c r="R761">
        <v>3</v>
      </c>
      <c r="S761">
        <v>3</v>
      </c>
      <c r="T761">
        <v>0</v>
      </c>
      <c r="U761">
        <v>2</v>
      </c>
      <c r="V761">
        <f>COUNTIF(tbl_HRMaster[EmployeeID],tbl_HRMaster[[#This Row],[EmployeeID]])</f>
        <v>1</v>
      </c>
      <c r="W761">
        <f>IFERROR(INDEX(tbl_EmployeeSurvey[EnvironmentSatisfaction],MATCH(tbl_HRMaster[[#This Row],[EmployeeID]],tbl_EmployeeSurvey[EmployeeID],0)),"Not Found")</f>
        <v>1</v>
      </c>
      <c r="X761">
        <f>IFERROR(INDEX(tbl_EmployeeSurvey[JobSatisfaction],MATCH(tbl_HRMaster[[#This Row],[EmployeeID]],tbl_EmployeeSurvey[EmployeeID],0)),"Not Found")</f>
        <v>3</v>
      </c>
      <c r="Y761" s="5">
        <f>IFERROR(INDEX(tbl_EmployeeSurvey[WorkLifeBalance],MATCH(tbl_HRMaster[[#This Row],[EmployeeID]],tbl_EmployeeSurvey[EmployeeID],0)),"Not Found")</f>
        <v>3</v>
      </c>
      <c r="Z761" s="5">
        <f>IFERROR(VLOOKUP(tbl_HRMaster[[#This Row],[EmployeeID]],tbl_ManagerSurvey[[EmployeeID]:[PerformanceRating]],2,FALSE),"Not Found")</f>
        <v>2</v>
      </c>
      <c r="AA761" s="5">
        <f>IFERROR(VLOOKUP(tbl_HRMaster[[#This Row],[EmployeeID]],tbl_ManagerSurvey[[EmployeeID]:[PerformanceRating]],3,FALSE),"Not Found")</f>
        <v>3</v>
      </c>
      <c r="AB761" s="5" t="str">
        <f>IF(tbl_HRMaster[[#This Row],[Attrition]]="Yes","Left","Active")</f>
        <v>Active</v>
      </c>
      <c r="AC761" s="5" t="str">
        <f>_xlfn.IFS(tbl_HRMaster[[#This Row],[Age]]&lt;25,"Under 25",tbl_HRMaster[[#This Row],[Age]]&lt;35,"25-34",tbl_HRMaster[[#This Row],[Age]]&lt;45,"35-44",tbl_HRMaster[[#This Row],[Age]]&lt;55,"45-54",TRUE,"Above 54")</f>
        <v>45-54</v>
      </c>
      <c r="AD761" s="5" t="str">
        <f>_xlfn.IFS(
tbl_HRMaster[[#This Row],[YearsAtCompany]]&lt;2,"&lt; 2 Years",
tbl_HRMaster[[#This Row],[YearsAtCompany]]&lt;5,"2-4 Years",
tbl_HRMaster[[#This Row],[YearsAtCompany]]&lt;10,"5-9 Years",
TRUE,"10+ Years"
)</f>
        <v>2-4 Years</v>
      </c>
      <c r="AE761" s="5">
        <f>IF(tbl_HRMaster[[#This Row],[Attrition]]="Yes",1,0)</f>
        <v>0</v>
      </c>
    </row>
    <row r="762" spans="1:31" x14ac:dyDescent="0.25">
      <c r="A762">
        <v>45</v>
      </c>
      <c r="B762" t="s">
        <v>21</v>
      </c>
      <c r="C762" t="s">
        <v>29</v>
      </c>
      <c r="D762" t="s">
        <v>23</v>
      </c>
      <c r="E762">
        <v>21</v>
      </c>
      <c r="F762">
        <v>1</v>
      </c>
      <c r="G762" t="s">
        <v>45</v>
      </c>
      <c r="H762">
        <v>2932</v>
      </c>
      <c r="I762" t="s">
        <v>34</v>
      </c>
      <c r="J762">
        <v>3</v>
      </c>
      <c r="K762" t="s">
        <v>31</v>
      </c>
      <c r="L762" t="s">
        <v>27</v>
      </c>
      <c r="M762">
        <v>22890</v>
      </c>
      <c r="N762">
        <v>4</v>
      </c>
      <c r="O762">
        <v>13</v>
      </c>
      <c r="P762">
        <v>0</v>
      </c>
      <c r="Q762">
        <v>9</v>
      </c>
      <c r="R762">
        <v>3</v>
      </c>
      <c r="S762">
        <v>3</v>
      </c>
      <c r="T762">
        <v>0</v>
      </c>
      <c r="U762">
        <v>2</v>
      </c>
      <c r="V762">
        <f>COUNTIF(tbl_HRMaster[EmployeeID],tbl_HRMaster[[#This Row],[EmployeeID]])</f>
        <v>1</v>
      </c>
      <c r="W762">
        <f>IFERROR(INDEX(tbl_EmployeeSurvey[EnvironmentSatisfaction],MATCH(tbl_HRMaster[[#This Row],[EmployeeID]],tbl_EmployeeSurvey[EmployeeID],0)),"Not Found")</f>
        <v>1</v>
      </c>
      <c r="X762">
        <f>IFERROR(INDEX(tbl_EmployeeSurvey[JobSatisfaction],MATCH(tbl_HRMaster[[#This Row],[EmployeeID]],tbl_EmployeeSurvey[EmployeeID],0)),"Not Found")</f>
        <v>3</v>
      </c>
      <c r="Y762" s="5">
        <f>IFERROR(INDEX(tbl_EmployeeSurvey[WorkLifeBalance],MATCH(tbl_HRMaster[[#This Row],[EmployeeID]],tbl_EmployeeSurvey[EmployeeID],0)),"Not Found")</f>
        <v>3</v>
      </c>
      <c r="Z762" s="5">
        <f>IFERROR(VLOOKUP(tbl_HRMaster[[#This Row],[EmployeeID]],tbl_ManagerSurvey[[EmployeeID]:[PerformanceRating]],2,FALSE),"Not Found")</f>
        <v>2</v>
      </c>
      <c r="AA762" s="5">
        <f>IFERROR(VLOOKUP(tbl_HRMaster[[#This Row],[EmployeeID]],tbl_ManagerSurvey[[EmployeeID]:[PerformanceRating]],3,FALSE),"Not Found")</f>
        <v>3</v>
      </c>
      <c r="AB762" s="5" t="str">
        <f>IF(tbl_HRMaster[[#This Row],[Attrition]]="Yes","Left","Active")</f>
        <v>Active</v>
      </c>
      <c r="AC762" s="5" t="str">
        <f>_xlfn.IFS(tbl_HRMaster[[#This Row],[Age]]&lt;25,"Under 25",tbl_HRMaster[[#This Row],[Age]]&lt;35,"25-34",tbl_HRMaster[[#This Row],[Age]]&lt;45,"35-44",tbl_HRMaster[[#This Row],[Age]]&lt;55,"45-54",TRUE,"Above 54")</f>
        <v>45-54</v>
      </c>
      <c r="AD762" s="5" t="str">
        <f>_xlfn.IFS(
tbl_HRMaster[[#This Row],[YearsAtCompany]]&lt;2,"&lt; 2 Years",
tbl_HRMaster[[#This Row],[YearsAtCompany]]&lt;5,"2-4 Years",
tbl_HRMaster[[#This Row],[YearsAtCompany]]&lt;10,"5-9 Years",
TRUE,"10+ Years"
)</f>
        <v>2-4 Years</v>
      </c>
      <c r="AE762" s="5">
        <f>IF(tbl_HRMaster[[#This Row],[Attrition]]="Yes",1,0)</f>
        <v>0</v>
      </c>
    </row>
    <row r="763" spans="1:31" x14ac:dyDescent="0.25">
      <c r="A763">
        <v>45</v>
      </c>
      <c r="B763" t="s">
        <v>21</v>
      </c>
      <c r="C763" t="s">
        <v>29</v>
      </c>
      <c r="D763" t="s">
        <v>23</v>
      </c>
      <c r="E763">
        <v>21</v>
      </c>
      <c r="F763">
        <v>1</v>
      </c>
      <c r="G763" t="s">
        <v>45</v>
      </c>
      <c r="H763">
        <v>4402</v>
      </c>
      <c r="I763" t="s">
        <v>34</v>
      </c>
      <c r="J763">
        <v>3</v>
      </c>
      <c r="K763" t="s">
        <v>31</v>
      </c>
      <c r="L763" t="s">
        <v>27</v>
      </c>
      <c r="M763">
        <v>22890</v>
      </c>
      <c r="N763">
        <v>4</v>
      </c>
      <c r="O763">
        <v>13</v>
      </c>
      <c r="P763">
        <v>0</v>
      </c>
      <c r="Q763">
        <v>9</v>
      </c>
      <c r="R763">
        <v>3</v>
      </c>
      <c r="S763">
        <v>3</v>
      </c>
      <c r="T763">
        <v>0</v>
      </c>
      <c r="U763">
        <v>2</v>
      </c>
      <c r="V763">
        <f>COUNTIF(tbl_HRMaster[EmployeeID],tbl_HRMaster[[#This Row],[EmployeeID]])</f>
        <v>1</v>
      </c>
      <c r="W763">
        <f>IFERROR(INDEX(tbl_EmployeeSurvey[EnvironmentSatisfaction],MATCH(tbl_HRMaster[[#This Row],[EmployeeID]],tbl_EmployeeSurvey[EmployeeID],0)),"Not Found")</f>
        <v>1</v>
      </c>
      <c r="X763">
        <f>IFERROR(INDEX(tbl_EmployeeSurvey[JobSatisfaction],MATCH(tbl_HRMaster[[#This Row],[EmployeeID]],tbl_EmployeeSurvey[EmployeeID],0)),"Not Found")</f>
        <v>3</v>
      </c>
      <c r="Y763" s="5">
        <f>IFERROR(INDEX(tbl_EmployeeSurvey[WorkLifeBalance],MATCH(tbl_HRMaster[[#This Row],[EmployeeID]],tbl_EmployeeSurvey[EmployeeID],0)),"Not Found")</f>
        <v>3</v>
      </c>
      <c r="Z763" s="5">
        <f>IFERROR(VLOOKUP(tbl_HRMaster[[#This Row],[EmployeeID]],tbl_ManagerSurvey[[EmployeeID]:[PerformanceRating]],2,FALSE),"Not Found")</f>
        <v>2</v>
      </c>
      <c r="AA763" s="5">
        <f>IFERROR(VLOOKUP(tbl_HRMaster[[#This Row],[EmployeeID]],tbl_ManagerSurvey[[EmployeeID]:[PerformanceRating]],3,FALSE),"Not Found")</f>
        <v>3</v>
      </c>
      <c r="AB763" s="5" t="str">
        <f>IF(tbl_HRMaster[[#This Row],[Attrition]]="Yes","Left","Active")</f>
        <v>Active</v>
      </c>
      <c r="AC763" s="5" t="str">
        <f>_xlfn.IFS(tbl_HRMaster[[#This Row],[Age]]&lt;25,"Under 25",tbl_HRMaster[[#This Row],[Age]]&lt;35,"25-34",tbl_HRMaster[[#This Row],[Age]]&lt;45,"35-44",tbl_HRMaster[[#This Row],[Age]]&lt;55,"45-54",TRUE,"Above 54")</f>
        <v>45-54</v>
      </c>
      <c r="AD763" s="5" t="str">
        <f>_xlfn.IFS(
tbl_HRMaster[[#This Row],[YearsAtCompany]]&lt;2,"&lt; 2 Years",
tbl_HRMaster[[#This Row],[YearsAtCompany]]&lt;5,"2-4 Years",
tbl_HRMaster[[#This Row],[YearsAtCompany]]&lt;10,"5-9 Years",
TRUE,"10+ Years"
)</f>
        <v>2-4 Years</v>
      </c>
      <c r="AE763" s="5">
        <f>IF(tbl_HRMaster[[#This Row],[Attrition]]="Yes",1,0)</f>
        <v>0</v>
      </c>
    </row>
    <row r="764" spans="1:31" x14ac:dyDescent="0.25">
      <c r="A764">
        <v>36</v>
      </c>
      <c r="B764" t="s">
        <v>21</v>
      </c>
      <c r="C764" t="s">
        <v>29</v>
      </c>
      <c r="D764" t="s">
        <v>23</v>
      </c>
      <c r="E764">
        <v>21</v>
      </c>
      <c r="F764">
        <v>3</v>
      </c>
      <c r="G764" t="s">
        <v>24</v>
      </c>
      <c r="H764">
        <v>871</v>
      </c>
      <c r="I764" t="s">
        <v>34</v>
      </c>
      <c r="J764">
        <v>2</v>
      </c>
      <c r="K764" t="s">
        <v>37</v>
      </c>
      <c r="L764" t="s">
        <v>27</v>
      </c>
      <c r="M764">
        <v>23290</v>
      </c>
      <c r="N764">
        <v>3</v>
      </c>
      <c r="O764">
        <v>15</v>
      </c>
      <c r="P764">
        <v>0</v>
      </c>
      <c r="Q764">
        <v>9</v>
      </c>
      <c r="R764">
        <v>2</v>
      </c>
      <c r="S764">
        <v>3</v>
      </c>
      <c r="T764">
        <v>0</v>
      </c>
      <c r="U764">
        <v>2</v>
      </c>
      <c r="V764">
        <f>COUNTIF(tbl_HRMaster[EmployeeID],tbl_HRMaster[[#This Row],[EmployeeID]])</f>
        <v>1</v>
      </c>
      <c r="W764">
        <f>IFERROR(INDEX(tbl_EmployeeSurvey[EnvironmentSatisfaction],MATCH(tbl_HRMaster[[#This Row],[EmployeeID]],tbl_EmployeeSurvey[EmployeeID],0)),"Not Found")</f>
        <v>1</v>
      </c>
      <c r="X764">
        <f>IFERROR(INDEX(tbl_EmployeeSurvey[JobSatisfaction],MATCH(tbl_HRMaster[[#This Row],[EmployeeID]],tbl_EmployeeSurvey[EmployeeID],0)),"Not Found")</f>
        <v>1</v>
      </c>
      <c r="Y764" s="5">
        <f>IFERROR(INDEX(tbl_EmployeeSurvey[WorkLifeBalance],MATCH(tbl_HRMaster[[#This Row],[EmployeeID]],tbl_EmployeeSurvey[EmployeeID],0)),"Not Found")</f>
        <v>3</v>
      </c>
      <c r="Z764" s="5">
        <f>IFERROR(VLOOKUP(tbl_HRMaster[[#This Row],[EmployeeID]],tbl_ManagerSurvey[[EmployeeID]:[PerformanceRating]],2,FALSE),"Not Found")</f>
        <v>3</v>
      </c>
      <c r="AA764" s="5">
        <f>IFERROR(VLOOKUP(tbl_HRMaster[[#This Row],[EmployeeID]],tbl_ManagerSurvey[[EmployeeID]:[PerformanceRating]],3,FALSE),"Not Found")</f>
        <v>3</v>
      </c>
      <c r="AB764" s="5" t="str">
        <f>IF(tbl_HRMaster[[#This Row],[Attrition]]="Yes","Left","Active")</f>
        <v>Active</v>
      </c>
      <c r="AC764" s="5" t="str">
        <f>_xlfn.IFS(tbl_HRMaster[[#This Row],[Age]]&lt;25,"Under 25",tbl_HRMaster[[#This Row],[Age]]&lt;35,"25-34",tbl_HRMaster[[#This Row],[Age]]&lt;45,"35-44",tbl_HRMaster[[#This Row],[Age]]&lt;55,"45-54",TRUE,"Above 54")</f>
        <v>35-44</v>
      </c>
      <c r="AD764" s="5" t="str">
        <f>_xlfn.IFS(
tbl_HRMaster[[#This Row],[YearsAtCompany]]&lt;2,"&lt; 2 Years",
tbl_HRMaster[[#This Row],[YearsAtCompany]]&lt;5,"2-4 Years",
tbl_HRMaster[[#This Row],[YearsAtCompany]]&lt;10,"5-9 Years",
TRUE,"10+ Years"
)</f>
        <v>2-4 Years</v>
      </c>
      <c r="AE764" s="5">
        <f>IF(tbl_HRMaster[[#This Row],[Attrition]]="Yes",1,0)</f>
        <v>0</v>
      </c>
    </row>
    <row r="765" spans="1:31" x14ac:dyDescent="0.25">
      <c r="A765">
        <v>36</v>
      </c>
      <c r="B765" t="s">
        <v>21</v>
      </c>
      <c r="C765" t="s">
        <v>29</v>
      </c>
      <c r="D765" t="s">
        <v>23</v>
      </c>
      <c r="E765">
        <v>21</v>
      </c>
      <c r="F765">
        <v>3</v>
      </c>
      <c r="G765" t="s">
        <v>24</v>
      </c>
      <c r="H765">
        <v>2341</v>
      </c>
      <c r="I765" t="s">
        <v>34</v>
      </c>
      <c r="J765">
        <v>2</v>
      </c>
      <c r="K765" t="s">
        <v>37</v>
      </c>
      <c r="L765" t="s">
        <v>27</v>
      </c>
      <c r="M765">
        <v>23290</v>
      </c>
      <c r="N765">
        <v>3</v>
      </c>
      <c r="O765">
        <v>15</v>
      </c>
      <c r="P765">
        <v>0</v>
      </c>
      <c r="Q765">
        <v>9</v>
      </c>
      <c r="R765">
        <v>2</v>
      </c>
      <c r="S765">
        <v>3</v>
      </c>
      <c r="T765">
        <v>0</v>
      </c>
      <c r="U765">
        <v>2</v>
      </c>
      <c r="V765">
        <f>COUNTIF(tbl_HRMaster[EmployeeID],tbl_HRMaster[[#This Row],[EmployeeID]])</f>
        <v>1</v>
      </c>
      <c r="W765">
        <f>IFERROR(INDEX(tbl_EmployeeSurvey[EnvironmentSatisfaction],MATCH(tbl_HRMaster[[#This Row],[EmployeeID]],tbl_EmployeeSurvey[EmployeeID],0)),"Not Found")</f>
        <v>1</v>
      </c>
      <c r="X765">
        <f>IFERROR(INDEX(tbl_EmployeeSurvey[JobSatisfaction],MATCH(tbl_HRMaster[[#This Row],[EmployeeID]],tbl_EmployeeSurvey[EmployeeID],0)),"Not Found")</f>
        <v>1</v>
      </c>
      <c r="Y765" s="5">
        <f>IFERROR(INDEX(tbl_EmployeeSurvey[WorkLifeBalance],MATCH(tbl_HRMaster[[#This Row],[EmployeeID]],tbl_EmployeeSurvey[EmployeeID],0)),"Not Found")</f>
        <v>3</v>
      </c>
      <c r="Z765" s="5">
        <f>IFERROR(VLOOKUP(tbl_HRMaster[[#This Row],[EmployeeID]],tbl_ManagerSurvey[[EmployeeID]:[PerformanceRating]],2,FALSE),"Not Found")</f>
        <v>3</v>
      </c>
      <c r="AA765" s="5">
        <f>IFERROR(VLOOKUP(tbl_HRMaster[[#This Row],[EmployeeID]],tbl_ManagerSurvey[[EmployeeID]:[PerformanceRating]],3,FALSE),"Not Found")</f>
        <v>3</v>
      </c>
      <c r="AB765" s="5" t="str">
        <f>IF(tbl_HRMaster[[#This Row],[Attrition]]="Yes","Left","Active")</f>
        <v>Active</v>
      </c>
      <c r="AC765" s="5" t="str">
        <f>_xlfn.IFS(tbl_HRMaster[[#This Row],[Age]]&lt;25,"Under 25",tbl_HRMaster[[#This Row],[Age]]&lt;35,"25-34",tbl_HRMaster[[#This Row],[Age]]&lt;45,"35-44",tbl_HRMaster[[#This Row],[Age]]&lt;55,"45-54",TRUE,"Above 54")</f>
        <v>35-44</v>
      </c>
      <c r="AD765" s="5" t="str">
        <f>_xlfn.IFS(
tbl_HRMaster[[#This Row],[YearsAtCompany]]&lt;2,"&lt; 2 Years",
tbl_HRMaster[[#This Row],[YearsAtCompany]]&lt;5,"2-4 Years",
tbl_HRMaster[[#This Row],[YearsAtCompany]]&lt;10,"5-9 Years",
TRUE,"10+ Years"
)</f>
        <v>2-4 Years</v>
      </c>
      <c r="AE765" s="5">
        <f>IF(tbl_HRMaster[[#This Row],[Attrition]]="Yes",1,0)</f>
        <v>0</v>
      </c>
    </row>
    <row r="766" spans="1:31" x14ac:dyDescent="0.25">
      <c r="A766">
        <v>36</v>
      </c>
      <c r="B766" t="s">
        <v>21</v>
      </c>
      <c r="C766" t="s">
        <v>29</v>
      </c>
      <c r="D766" t="s">
        <v>23</v>
      </c>
      <c r="E766">
        <v>21</v>
      </c>
      <c r="F766">
        <v>3</v>
      </c>
      <c r="G766" t="s">
        <v>24</v>
      </c>
      <c r="H766">
        <v>3811</v>
      </c>
      <c r="I766" t="s">
        <v>34</v>
      </c>
      <c r="J766">
        <v>2</v>
      </c>
      <c r="K766" t="s">
        <v>37</v>
      </c>
      <c r="L766" t="s">
        <v>27</v>
      </c>
      <c r="M766">
        <v>23290</v>
      </c>
      <c r="N766">
        <v>3</v>
      </c>
      <c r="O766">
        <v>15</v>
      </c>
      <c r="P766">
        <v>0</v>
      </c>
      <c r="Q766">
        <v>9</v>
      </c>
      <c r="R766">
        <v>2</v>
      </c>
      <c r="S766">
        <v>3</v>
      </c>
      <c r="T766">
        <v>0</v>
      </c>
      <c r="U766">
        <v>2</v>
      </c>
      <c r="V766">
        <f>COUNTIF(tbl_HRMaster[EmployeeID],tbl_HRMaster[[#This Row],[EmployeeID]])</f>
        <v>1</v>
      </c>
      <c r="W766">
        <f>IFERROR(INDEX(tbl_EmployeeSurvey[EnvironmentSatisfaction],MATCH(tbl_HRMaster[[#This Row],[EmployeeID]],tbl_EmployeeSurvey[EmployeeID],0)),"Not Found")</f>
        <v>1</v>
      </c>
      <c r="X766">
        <f>IFERROR(INDEX(tbl_EmployeeSurvey[JobSatisfaction],MATCH(tbl_HRMaster[[#This Row],[EmployeeID]],tbl_EmployeeSurvey[EmployeeID],0)),"Not Found")</f>
        <v>1</v>
      </c>
      <c r="Y766" s="5">
        <f>IFERROR(INDEX(tbl_EmployeeSurvey[WorkLifeBalance],MATCH(tbl_HRMaster[[#This Row],[EmployeeID]],tbl_EmployeeSurvey[EmployeeID],0)),"Not Found")</f>
        <v>3</v>
      </c>
      <c r="Z766" s="5">
        <f>IFERROR(VLOOKUP(tbl_HRMaster[[#This Row],[EmployeeID]],tbl_ManagerSurvey[[EmployeeID]:[PerformanceRating]],2,FALSE),"Not Found")</f>
        <v>3</v>
      </c>
      <c r="AA766" s="5">
        <f>IFERROR(VLOOKUP(tbl_HRMaster[[#This Row],[EmployeeID]],tbl_ManagerSurvey[[EmployeeID]:[PerformanceRating]],3,FALSE),"Not Found")</f>
        <v>3</v>
      </c>
      <c r="AB766" s="5" t="str">
        <f>IF(tbl_HRMaster[[#This Row],[Attrition]]="Yes","Left","Active")</f>
        <v>Active</v>
      </c>
      <c r="AC766" s="5" t="str">
        <f>_xlfn.IFS(tbl_HRMaster[[#This Row],[Age]]&lt;25,"Under 25",tbl_HRMaster[[#This Row],[Age]]&lt;35,"25-34",tbl_HRMaster[[#This Row],[Age]]&lt;45,"35-44",tbl_HRMaster[[#This Row],[Age]]&lt;55,"45-54",TRUE,"Above 54")</f>
        <v>35-44</v>
      </c>
      <c r="AD766" s="5" t="str">
        <f>_xlfn.IFS(
tbl_HRMaster[[#This Row],[YearsAtCompany]]&lt;2,"&lt; 2 Years",
tbl_HRMaster[[#This Row],[YearsAtCompany]]&lt;5,"2-4 Years",
tbl_HRMaster[[#This Row],[YearsAtCompany]]&lt;10,"5-9 Years",
TRUE,"10+ Years"
)</f>
        <v>2-4 Years</v>
      </c>
      <c r="AE766" s="5">
        <f>IF(tbl_HRMaster[[#This Row],[Attrition]]="Yes",1,0)</f>
        <v>0</v>
      </c>
    </row>
    <row r="767" spans="1:31" x14ac:dyDescent="0.25">
      <c r="A767">
        <v>35</v>
      </c>
      <c r="B767" t="s">
        <v>21</v>
      </c>
      <c r="C767" t="s">
        <v>22</v>
      </c>
      <c r="D767" t="s">
        <v>30</v>
      </c>
      <c r="E767">
        <v>2</v>
      </c>
      <c r="F767">
        <v>3</v>
      </c>
      <c r="G767" t="s">
        <v>24</v>
      </c>
      <c r="H767">
        <v>226</v>
      </c>
      <c r="I767" t="s">
        <v>25</v>
      </c>
      <c r="J767">
        <v>5</v>
      </c>
      <c r="K767" t="s">
        <v>35</v>
      </c>
      <c r="L767" t="s">
        <v>32</v>
      </c>
      <c r="M767">
        <v>24960</v>
      </c>
      <c r="N767">
        <v>4</v>
      </c>
      <c r="O767">
        <v>17</v>
      </c>
      <c r="P767">
        <v>3</v>
      </c>
      <c r="Q767">
        <v>9</v>
      </c>
      <c r="R767">
        <v>3</v>
      </c>
      <c r="S767">
        <v>3</v>
      </c>
      <c r="T767">
        <v>0</v>
      </c>
      <c r="U767">
        <v>2</v>
      </c>
      <c r="V767">
        <f>COUNTIF(tbl_HRMaster[EmployeeID],tbl_HRMaster[[#This Row],[EmployeeID]])</f>
        <v>1</v>
      </c>
      <c r="W767">
        <f>IFERROR(INDEX(tbl_EmployeeSurvey[EnvironmentSatisfaction],MATCH(tbl_HRMaster[[#This Row],[EmployeeID]],tbl_EmployeeSurvey[EmployeeID],0)),"Not Found")</f>
        <v>1</v>
      </c>
      <c r="X767">
        <f>IFERROR(INDEX(tbl_EmployeeSurvey[JobSatisfaction],MATCH(tbl_HRMaster[[#This Row],[EmployeeID]],tbl_EmployeeSurvey[EmployeeID],0)),"Not Found")</f>
        <v>4</v>
      </c>
      <c r="Y767" s="5">
        <f>IFERROR(INDEX(tbl_EmployeeSurvey[WorkLifeBalance],MATCH(tbl_HRMaster[[#This Row],[EmployeeID]],tbl_EmployeeSurvey[EmployeeID],0)),"Not Found")</f>
        <v>3</v>
      </c>
      <c r="Z767" s="5">
        <f>IFERROR(VLOOKUP(tbl_HRMaster[[#This Row],[EmployeeID]],tbl_ManagerSurvey[[EmployeeID]:[PerformanceRating]],2,FALSE),"Not Found")</f>
        <v>3</v>
      </c>
      <c r="AA767" s="5">
        <f>IFERROR(VLOOKUP(tbl_HRMaster[[#This Row],[EmployeeID]],tbl_ManagerSurvey[[EmployeeID]:[PerformanceRating]],3,FALSE),"Not Found")</f>
        <v>3</v>
      </c>
      <c r="AB767" s="5" t="str">
        <f>IF(tbl_HRMaster[[#This Row],[Attrition]]="Yes","Left","Active")</f>
        <v>Active</v>
      </c>
      <c r="AC767" s="5" t="str">
        <f>_xlfn.IFS(tbl_HRMaster[[#This Row],[Age]]&lt;25,"Under 25",tbl_HRMaster[[#This Row],[Age]]&lt;35,"25-34",tbl_HRMaster[[#This Row],[Age]]&lt;45,"35-44",tbl_HRMaster[[#This Row],[Age]]&lt;55,"45-54",TRUE,"Above 54")</f>
        <v>35-44</v>
      </c>
      <c r="AD767" s="5" t="str">
        <f>_xlfn.IFS(
tbl_HRMaster[[#This Row],[YearsAtCompany]]&lt;2,"&lt; 2 Years",
tbl_HRMaster[[#This Row],[YearsAtCompany]]&lt;5,"2-4 Years",
tbl_HRMaster[[#This Row],[YearsAtCompany]]&lt;10,"5-9 Years",
TRUE,"10+ Years"
)</f>
        <v>2-4 Years</v>
      </c>
      <c r="AE767" s="5">
        <f>IF(tbl_HRMaster[[#This Row],[Attrition]]="Yes",1,0)</f>
        <v>0</v>
      </c>
    </row>
    <row r="768" spans="1:31" x14ac:dyDescent="0.25">
      <c r="A768">
        <v>35</v>
      </c>
      <c r="B768" t="s">
        <v>21</v>
      </c>
      <c r="C768" t="s">
        <v>22</v>
      </c>
      <c r="D768" t="s">
        <v>30</v>
      </c>
      <c r="E768">
        <v>2</v>
      </c>
      <c r="F768">
        <v>3</v>
      </c>
      <c r="G768" t="s">
        <v>24</v>
      </c>
      <c r="H768">
        <v>1696</v>
      </c>
      <c r="I768" t="s">
        <v>25</v>
      </c>
      <c r="J768">
        <v>5</v>
      </c>
      <c r="K768" t="s">
        <v>35</v>
      </c>
      <c r="L768" t="s">
        <v>32</v>
      </c>
      <c r="M768">
        <v>24960</v>
      </c>
      <c r="N768">
        <v>4</v>
      </c>
      <c r="O768">
        <v>17</v>
      </c>
      <c r="P768">
        <v>3</v>
      </c>
      <c r="Q768">
        <v>9</v>
      </c>
      <c r="R768">
        <v>3</v>
      </c>
      <c r="S768">
        <v>3</v>
      </c>
      <c r="T768">
        <v>0</v>
      </c>
      <c r="U768">
        <v>2</v>
      </c>
      <c r="V768">
        <f>COUNTIF(tbl_HRMaster[EmployeeID],tbl_HRMaster[[#This Row],[EmployeeID]])</f>
        <v>1</v>
      </c>
      <c r="W768">
        <f>IFERROR(INDEX(tbl_EmployeeSurvey[EnvironmentSatisfaction],MATCH(tbl_HRMaster[[#This Row],[EmployeeID]],tbl_EmployeeSurvey[EmployeeID],0)),"Not Found")</f>
        <v>1</v>
      </c>
      <c r="X768">
        <f>IFERROR(INDEX(tbl_EmployeeSurvey[JobSatisfaction],MATCH(tbl_HRMaster[[#This Row],[EmployeeID]],tbl_EmployeeSurvey[EmployeeID],0)),"Not Found")</f>
        <v>4</v>
      </c>
      <c r="Y768" s="5">
        <f>IFERROR(INDEX(tbl_EmployeeSurvey[WorkLifeBalance],MATCH(tbl_HRMaster[[#This Row],[EmployeeID]],tbl_EmployeeSurvey[EmployeeID],0)),"Not Found")</f>
        <v>3</v>
      </c>
      <c r="Z768" s="5">
        <f>IFERROR(VLOOKUP(tbl_HRMaster[[#This Row],[EmployeeID]],tbl_ManagerSurvey[[EmployeeID]:[PerformanceRating]],2,FALSE),"Not Found")</f>
        <v>3</v>
      </c>
      <c r="AA768" s="5">
        <f>IFERROR(VLOOKUP(tbl_HRMaster[[#This Row],[EmployeeID]],tbl_ManagerSurvey[[EmployeeID]:[PerformanceRating]],3,FALSE),"Not Found")</f>
        <v>3</v>
      </c>
      <c r="AB768" s="5" t="str">
        <f>IF(tbl_HRMaster[[#This Row],[Attrition]]="Yes","Left","Active")</f>
        <v>Active</v>
      </c>
      <c r="AC768" s="5" t="str">
        <f>_xlfn.IFS(tbl_HRMaster[[#This Row],[Age]]&lt;25,"Under 25",tbl_HRMaster[[#This Row],[Age]]&lt;35,"25-34",tbl_HRMaster[[#This Row],[Age]]&lt;45,"35-44",tbl_HRMaster[[#This Row],[Age]]&lt;55,"45-54",TRUE,"Above 54")</f>
        <v>35-44</v>
      </c>
      <c r="AD768" s="5" t="str">
        <f>_xlfn.IFS(
tbl_HRMaster[[#This Row],[YearsAtCompany]]&lt;2,"&lt; 2 Years",
tbl_HRMaster[[#This Row],[YearsAtCompany]]&lt;5,"2-4 Years",
tbl_HRMaster[[#This Row],[YearsAtCompany]]&lt;10,"5-9 Years",
TRUE,"10+ Years"
)</f>
        <v>2-4 Years</v>
      </c>
      <c r="AE768" s="5">
        <f>IF(tbl_HRMaster[[#This Row],[Attrition]]="Yes",1,0)</f>
        <v>0</v>
      </c>
    </row>
    <row r="769" spans="1:31" x14ac:dyDescent="0.25">
      <c r="A769">
        <v>35</v>
      </c>
      <c r="B769" t="s">
        <v>21</v>
      </c>
      <c r="C769" t="s">
        <v>22</v>
      </c>
      <c r="D769" t="s">
        <v>30</v>
      </c>
      <c r="E769">
        <v>2</v>
      </c>
      <c r="F769">
        <v>3</v>
      </c>
      <c r="G769" t="s">
        <v>24</v>
      </c>
      <c r="H769">
        <v>3166</v>
      </c>
      <c r="I769" t="s">
        <v>25</v>
      </c>
      <c r="J769">
        <v>5</v>
      </c>
      <c r="K769" t="s">
        <v>35</v>
      </c>
      <c r="L769" t="s">
        <v>32</v>
      </c>
      <c r="M769">
        <v>24960</v>
      </c>
      <c r="N769">
        <v>4</v>
      </c>
      <c r="O769">
        <v>17</v>
      </c>
      <c r="P769">
        <v>3</v>
      </c>
      <c r="Q769">
        <v>9</v>
      </c>
      <c r="R769">
        <v>3</v>
      </c>
      <c r="S769">
        <v>3</v>
      </c>
      <c r="T769">
        <v>0</v>
      </c>
      <c r="U769">
        <v>2</v>
      </c>
      <c r="V769">
        <f>COUNTIF(tbl_HRMaster[EmployeeID],tbl_HRMaster[[#This Row],[EmployeeID]])</f>
        <v>1</v>
      </c>
      <c r="W769">
        <f>IFERROR(INDEX(tbl_EmployeeSurvey[EnvironmentSatisfaction],MATCH(tbl_HRMaster[[#This Row],[EmployeeID]],tbl_EmployeeSurvey[EmployeeID],0)),"Not Found")</f>
        <v>1</v>
      </c>
      <c r="X769">
        <f>IFERROR(INDEX(tbl_EmployeeSurvey[JobSatisfaction],MATCH(tbl_HRMaster[[#This Row],[EmployeeID]],tbl_EmployeeSurvey[EmployeeID],0)),"Not Found")</f>
        <v>4</v>
      </c>
      <c r="Y769" s="5">
        <f>IFERROR(INDEX(tbl_EmployeeSurvey[WorkLifeBalance],MATCH(tbl_HRMaster[[#This Row],[EmployeeID]],tbl_EmployeeSurvey[EmployeeID],0)),"Not Found")</f>
        <v>3</v>
      </c>
      <c r="Z769" s="5">
        <f>IFERROR(VLOOKUP(tbl_HRMaster[[#This Row],[EmployeeID]],tbl_ManagerSurvey[[EmployeeID]:[PerformanceRating]],2,FALSE),"Not Found")</f>
        <v>3</v>
      </c>
      <c r="AA769" s="5">
        <f>IFERROR(VLOOKUP(tbl_HRMaster[[#This Row],[EmployeeID]],tbl_ManagerSurvey[[EmployeeID]:[PerformanceRating]],3,FALSE),"Not Found")</f>
        <v>3</v>
      </c>
      <c r="AB769" s="5" t="str">
        <f>IF(tbl_HRMaster[[#This Row],[Attrition]]="Yes","Left","Active")</f>
        <v>Active</v>
      </c>
      <c r="AC769" s="5" t="str">
        <f>_xlfn.IFS(tbl_HRMaster[[#This Row],[Age]]&lt;25,"Under 25",tbl_HRMaster[[#This Row],[Age]]&lt;35,"25-34",tbl_HRMaster[[#This Row],[Age]]&lt;45,"35-44",tbl_HRMaster[[#This Row],[Age]]&lt;55,"45-54",TRUE,"Above 54")</f>
        <v>35-44</v>
      </c>
      <c r="AD769" s="5" t="str">
        <f>_xlfn.IFS(
tbl_HRMaster[[#This Row],[YearsAtCompany]]&lt;2,"&lt; 2 Years",
tbl_HRMaster[[#This Row],[YearsAtCompany]]&lt;5,"2-4 Years",
tbl_HRMaster[[#This Row],[YearsAtCompany]]&lt;10,"5-9 Years",
TRUE,"10+ Years"
)</f>
        <v>2-4 Years</v>
      </c>
      <c r="AE769" s="5">
        <f>IF(tbl_HRMaster[[#This Row],[Attrition]]="Yes",1,0)</f>
        <v>0</v>
      </c>
    </row>
    <row r="770" spans="1:31" x14ac:dyDescent="0.25">
      <c r="A770">
        <v>29</v>
      </c>
      <c r="B770" t="s">
        <v>21</v>
      </c>
      <c r="C770" t="s">
        <v>29</v>
      </c>
      <c r="D770" t="s">
        <v>30</v>
      </c>
      <c r="E770">
        <v>8</v>
      </c>
      <c r="F770">
        <v>4</v>
      </c>
      <c r="G770" t="s">
        <v>24</v>
      </c>
      <c r="H770">
        <v>993</v>
      </c>
      <c r="I770" t="s">
        <v>25</v>
      </c>
      <c r="J770">
        <v>1</v>
      </c>
      <c r="K770" t="s">
        <v>35</v>
      </c>
      <c r="L770" t="s">
        <v>32</v>
      </c>
      <c r="M770">
        <v>23770</v>
      </c>
      <c r="N770">
        <v>8</v>
      </c>
      <c r="O770">
        <v>21</v>
      </c>
      <c r="P770">
        <v>1</v>
      </c>
      <c r="Q770">
        <v>10</v>
      </c>
      <c r="R770">
        <v>2</v>
      </c>
      <c r="S770">
        <v>3</v>
      </c>
      <c r="T770">
        <v>0</v>
      </c>
      <c r="U770">
        <v>2</v>
      </c>
      <c r="V770">
        <f>COUNTIF(tbl_HRMaster[EmployeeID],tbl_HRMaster[[#This Row],[EmployeeID]])</f>
        <v>1</v>
      </c>
      <c r="W770">
        <f>IFERROR(INDEX(tbl_EmployeeSurvey[EnvironmentSatisfaction],MATCH(tbl_HRMaster[[#This Row],[EmployeeID]],tbl_EmployeeSurvey[EmployeeID],0)),"Not Found")</f>
        <v>4</v>
      </c>
      <c r="X770">
        <f>IFERROR(INDEX(tbl_EmployeeSurvey[JobSatisfaction],MATCH(tbl_HRMaster[[#This Row],[EmployeeID]],tbl_EmployeeSurvey[EmployeeID],0)),"Not Found")</f>
        <v>3</v>
      </c>
      <c r="Y770" s="5">
        <f>IFERROR(INDEX(tbl_EmployeeSurvey[WorkLifeBalance],MATCH(tbl_HRMaster[[#This Row],[EmployeeID]],tbl_EmployeeSurvey[EmployeeID],0)),"Not Found")</f>
        <v>4</v>
      </c>
      <c r="Z770" s="5">
        <f>IFERROR(VLOOKUP(tbl_HRMaster[[#This Row],[EmployeeID]],tbl_ManagerSurvey[[EmployeeID]:[PerformanceRating]],2,FALSE),"Not Found")</f>
        <v>3</v>
      </c>
      <c r="AA770" s="5">
        <f>IFERROR(VLOOKUP(tbl_HRMaster[[#This Row],[EmployeeID]],tbl_ManagerSurvey[[EmployeeID]:[PerformanceRating]],3,FALSE),"Not Found")</f>
        <v>4</v>
      </c>
      <c r="AB770" s="5" t="str">
        <f>IF(tbl_HRMaster[[#This Row],[Attrition]]="Yes","Left","Active")</f>
        <v>Active</v>
      </c>
      <c r="AC770" s="5" t="str">
        <f>_xlfn.IFS(tbl_HRMaster[[#This Row],[Age]]&lt;25,"Under 25",tbl_HRMaster[[#This Row],[Age]]&lt;35,"25-34",tbl_HRMaster[[#This Row],[Age]]&lt;45,"35-44",tbl_HRMaster[[#This Row],[Age]]&lt;55,"45-54",TRUE,"Above 54")</f>
        <v>25-34</v>
      </c>
      <c r="AD770" s="5" t="str">
        <f>_xlfn.IFS(
tbl_HRMaster[[#This Row],[YearsAtCompany]]&lt;2,"&lt; 2 Years",
tbl_HRMaster[[#This Row],[YearsAtCompany]]&lt;5,"2-4 Years",
tbl_HRMaster[[#This Row],[YearsAtCompany]]&lt;10,"5-9 Years",
TRUE,"10+ Years"
)</f>
        <v>2-4 Years</v>
      </c>
      <c r="AE770" s="5">
        <f>IF(tbl_HRMaster[[#This Row],[Attrition]]="Yes",1,0)</f>
        <v>0</v>
      </c>
    </row>
    <row r="771" spans="1:31" x14ac:dyDescent="0.25">
      <c r="A771">
        <v>29</v>
      </c>
      <c r="B771" t="s">
        <v>21</v>
      </c>
      <c r="C771" t="s">
        <v>29</v>
      </c>
      <c r="D771" t="s">
        <v>30</v>
      </c>
      <c r="E771">
        <v>8</v>
      </c>
      <c r="F771">
        <v>4</v>
      </c>
      <c r="G771" t="s">
        <v>24</v>
      </c>
      <c r="H771">
        <v>2463</v>
      </c>
      <c r="I771" t="s">
        <v>25</v>
      </c>
      <c r="J771">
        <v>1</v>
      </c>
      <c r="K771" t="s">
        <v>35</v>
      </c>
      <c r="L771" t="s">
        <v>32</v>
      </c>
      <c r="M771">
        <v>23770</v>
      </c>
      <c r="N771">
        <v>8</v>
      </c>
      <c r="O771">
        <v>21</v>
      </c>
      <c r="P771">
        <v>1</v>
      </c>
      <c r="Q771">
        <v>10</v>
      </c>
      <c r="R771">
        <v>2</v>
      </c>
      <c r="S771">
        <v>3</v>
      </c>
      <c r="T771">
        <v>0</v>
      </c>
      <c r="U771">
        <v>2</v>
      </c>
      <c r="V771">
        <f>COUNTIF(tbl_HRMaster[EmployeeID],tbl_HRMaster[[#This Row],[EmployeeID]])</f>
        <v>1</v>
      </c>
      <c r="W771">
        <f>IFERROR(INDEX(tbl_EmployeeSurvey[EnvironmentSatisfaction],MATCH(tbl_HRMaster[[#This Row],[EmployeeID]],tbl_EmployeeSurvey[EmployeeID],0)),"Not Found")</f>
        <v>4</v>
      </c>
      <c r="X771">
        <f>IFERROR(INDEX(tbl_EmployeeSurvey[JobSatisfaction],MATCH(tbl_HRMaster[[#This Row],[EmployeeID]],tbl_EmployeeSurvey[EmployeeID],0)),"Not Found")</f>
        <v>3</v>
      </c>
      <c r="Y771" s="5">
        <f>IFERROR(INDEX(tbl_EmployeeSurvey[WorkLifeBalance],MATCH(tbl_HRMaster[[#This Row],[EmployeeID]],tbl_EmployeeSurvey[EmployeeID],0)),"Not Found")</f>
        <v>4</v>
      </c>
      <c r="Z771" s="5">
        <f>IFERROR(VLOOKUP(tbl_HRMaster[[#This Row],[EmployeeID]],tbl_ManagerSurvey[[EmployeeID]:[PerformanceRating]],2,FALSE),"Not Found")</f>
        <v>3</v>
      </c>
      <c r="AA771" s="5">
        <f>IFERROR(VLOOKUP(tbl_HRMaster[[#This Row],[EmployeeID]],tbl_ManagerSurvey[[EmployeeID]:[PerformanceRating]],3,FALSE),"Not Found")</f>
        <v>4</v>
      </c>
      <c r="AB771" s="5" t="str">
        <f>IF(tbl_HRMaster[[#This Row],[Attrition]]="Yes","Left","Active")</f>
        <v>Active</v>
      </c>
      <c r="AC771" s="5" t="str">
        <f>_xlfn.IFS(tbl_HRMaster[[#This Row],[Age]]&lt;25,"Under 25",tbl_HRMaster[[#This Row],[Age]]&lt;35,"25-34",tbl_HRMaster[[#This Row],[Age]]&lt;45,"35-44",tbl_HRMaster[[#This Row],[Age]]&lt;55,"45-54",TRUE,"Above 54")</f>
        <v>25-34</v>
      </c>
      <c r="AD771" s="5" t="str">
        <f>_xlfn.IFS(
tbl_HRMaster[[#This Row],[YearsAtCompany]]&lt;2,"&lt; 2 Years",
tbl_HRMaster[[#This Row],[YearsAtCompany]]&lt;5,"2-4 Years",
tbl_HRMaster[[#This Row],[YearsAtCompany]]&lt;10,"5-9 Years",
TRUE,"10+ Years"
)</f>
        <v>2-4 Years</v>
      </c>
      <c r="AE771" s="5">
        <f>IF(tbl_HRMaster[[#This Row],[Attrition]]="Yes",1,0)</f>
        <v>0</v>
      </c>
    </row>
    <row r="772" spans="1:31" x14ac:dyDescent="0.25">
      <c r="A772">
        <v>29</v>
      </c>
      <c r="B772" t="s">
        <v>21</v>
      </c>
      <c r="C772" t="s">
        <v>29</v>
      </c>
      <c r="D772" t="s">
        <v>30</v>
      </c>
      <c r="E772">
        <v>8</v>
      </c>
      <c r="F772">
        <v>4</v>
      </c>
      <c r="G772" t="s">
        <v>24</v>
      </c>
      <c r="H772">
        <v>3933</v>
      </c>
      <c r="I772" t="s">
        <v>25</v>
      </c>
      <c r="J772">
        <v>1</v>
      </c>
      <c r="K772" t="s">
        <v>35</v>
      </c>
      <c r="L772" t="s">
        <v>32</v>
      </c>
      <c r="M772">
        <v>23770</v>
      </c>
      <c r="N772">
        <v>8</v>
      </c>
      <c r="O772">
        <v>21</v>
      </c>
      <c r="P772">
        <v>1</v>
      </c>
      <c r="Q772">
        <v>10</v>
      </c>
      <c r="R772">
        <v>2</v>
      </c>
      <c r="S772">
        <v>3</v>
      </c>
      <c r="T772">
        <v>0</v>
      </c>
      <c r="U772">
        <v>2</v>
      </c>
      <c r="V772">
        <f>COUNTIF(tbl_HRMaster[EmployeeID],tbl_HRMaster[[#This Row],[EmployeeID]])</f>
        <v>1</v>
      </c>
      <c r="W772">
        <f>IFERROR(INDEX(tbl_EmployeeSurvey[EnvironmentSatisfaction],MATCH(tbl_HRMaster[[#This Row],[EmployeeID]],tbl_EmployeeSurvey[EmployeeID],0)),"Not Found")</f>
        <v>4</v>
      </c>
      <c r="X772">
        <f>IFERROR(INDEX(tbl_EmployeeSurvey[JobSatisfaction],MATCH(tbl_HRMaster[[#This Row],[EmployeeID]],tbl_EmployeeSurvey[EmployeeID],0)),"Not Found")</f>
        <v>3</v>
      </c>
      <c r="Y772" s="5">
        <f>IFERROR(INDEX(tbl_EmployeeSurvey[WorkLifeBalance],MATCH(tbl_HRMaster[[#This Row],[EmployeeID]],tbl_EmployeeSurvey[EmployeeID],0)),"Not Found")</f>
        <v>4</v>
      </c>
      <c r="Z772" s="5">
        <f>IFERROR(VLOOKUP(tbl_HRMaster[[#This Row],[EmployeeID]],tbl_ManagerSurvey[[EmployeeID]:[PerformanceRating]],2,FALSE),"Not Found")</f>
        <v>3</v>
      </c>
      <c r="AA772" s="5">
        <f>IFERROR(VLOOKUP(tbl_HRMaster[[#This Row],[EmployeeID]],tbl_ManagerSurvey[[EmployeeID]:[PerformanceRating]],3,FALSE),"Not Found")</f>
        <v>4</v>
      </c>
      <c r="AB772" s="5" t="str">
        <f>IF(tbl_HRMaster[[#This Row],[Attrition]]="Yes","Left","Active")</f>
        <v>Active</v>
      </c>
      <c r="AC772" s="5" t="str">
        <f>_xlfn.IFS(tbl_HRMaster[[#This Row],[Age]]&lt;25,"Under 25",tbl_HRMaster[[#This Row],[Age]]&lt;35,"25-34",tbl_HRMaster[[#This Row],[Age]]&lt;45,"35-44",tbl_HRMaster[[#This Row],[Age]]&lt;55,"45-54",TRUE,"Above 54")</f>
        <v>25-34</v>
      </c>
      <c r="AD772" s="5" t="str">
        <f>_xlfn.IFS(
tbl_HRMaster[[#This Row],[YearsAtCompany]]&lt;2,"&lt; 2 Years",
tbl_HRMaster[[#This Row],[YearsAtCompany]]&lt;5,"2-4 Years",
tbl_HRMaster[[#This Row],[YearsAtCompany]]&lt;10,"5-9 Years",
TRUE,"10+ Years"
)</f>
        <v>2-4 Years</v>
      </c>
      <c r="AE772" s="5">
        <f>IF(tbl_HRMaster[[#This Row],[Attrition]]="Yes",1,0)</f>
        <v>0</v>
      </c>
    </row>
    <row r="773" spans="1:31" x14ac:dyDescent="0.25">
      <c r="A773">
        <v>29</v>
      </c>
      <c r="B773" t="s">
        <v>21</v>
      </c>
      <c r="C773" t="s">
        <v>22</v>
      </c>
      <c r="D773" t="s">
        <v>30</v>
      </c>
      <c r="E773">
        <v>2</v>
      </c>
      <c r="F773">
        <v>4</v>
      </c>
      <c r="G773" t="s">
        <v>38</v>
      </c>
      <c r="H773">
        <v>1467</v>
      </c>
      <c r="I773" t="s">
        <v>34</v>
      </c>
      <c r="J773">
        <v>1</v>
      </c>
      <c r="K773" t="s">
        <v>40</v>
      </c>
      <c r="L773" t="s">
        <v>41</v>
      </c>
      <c r="M773">
        <v>26790</v>
      </c>
      <c r="N773">
        <v>2</v>
      </c>
      <c r="O773">
        <v>15</v>
      </c>
      <c r="P773">
        <v>0</v>
      </c>
      <c r="Q773">
        <v>10</v>
      </c>
      <c r="R773">
        <v>2</v>
      </c>
      <c r="S773">
        <v>3</v>
      </c>
      <c r="T773">
        <v>0</v>
      </c>
      <c r="U773">
        <v>2</v>
      </c>
      <c r="V773">
        <f>COUNTIF(tbl_HRMaster[EmployeeID],tbl_HRMaster[[#This Row],[EmployeeID]])</f>
        <v>1</v>
      </c>
      <c r="W773">
        <f>IFERROR(INDEX(tbl_EmployeeSurvey[EnvironmentSatisfaction],MATCH(tbl_HRMaster[[#This Row],[EmployeeID]],tbl_EmployeeSurvey[EmployeeID],0)),"Not Found")</f>
        <v>4</v>
      </c>
      <c r="X773">
        <f>IFERROR(INDEX(tbl_EmployeeSurvey[JobSatisfaction],MATCH(tbl_HRMaster[[#This Row],[EmployeeID]],tbl_EmployeeSurvey[EmployeeID],0)),"Not Found")</f>
        <v>4</v>
      </c>
      <c r="Y773" s="5">
        <f>IFERROR(INDEX(tbl_EmployeeSurvey[WorkLifeBalance],MATCH(tbl_HRMaster[[#This Row],[EmployeeID]],tbl_EmployeeSurvey[EmployeeID],0)),"Not Found")</f>
        <v>3</v>
      </c>
      <c r="Z773" s="5">
        <f>IFERROR(VLOOKUP(tbl_HRMaster[[#This Row],[EmployeeID]],tbl_ManagerSurvey[[EmployeeID]:[PerformanceRating]],2,FALSE),"Not Found")</f>
        <v>2</v>
      </c>
      <c r="AA773" s="5">
        <f>IFERROR(VLOOKUP(tbl_HRMaster[[#This Row],[EmployeeID]],tbl_ManagerSurvey[[EmployeeID]:[PerformanceRating]],3,FALSE),"Not Found")</f>
        <v>3</v>
      </c>
      <c r="AB773" s="5" t="str">
        <f>IF(tbl_HRMaster[[#This Row],[Attrition]]="Yes","Left","Active")</f>
        <v>Active</v>
      </c>
      <c r="AC773" s="5" t="str">
        <f>_xlfn.IFS(tbl_HRMaster[[#This Row],[Age]]&lt;25,"Under 25",tbl_HRMaster[[#This Row],[Age]]&lt;35,"25-34",tbl_HRMaster[[#This Row],[Age]]&lt;45,"35-44",tbl_HRMaster[[#This Row],[Age]]&lt;55,"45-54",TRUE,"Above 54")</f>
        <v>25-34</v>
      </c>
      <c r="AD773" s="5" t="str">
        <f>_xlfn.IFS(
tbl_HRMaster[[#This Row],[YearsAtCompany]]&lt;2,"&lt; 2 Years",
tbl_HRMaster[[#This Row],[YearsAtCompany]]&lt;5,"2-4 Years",
tbl_HRMaster[[#This Row],[YearsAtCompany]]&lt;10,"5-9 Years",
TRUE,"10+ Years"
)</f>
        <v>2-4 Years</v>
      </c>
      <c r="AE773" s="5">
        <f>IF(tbl_HRMaster[[#This Row],[Attrition]]="Yes",1,0)</f>
        <v>0</v>
      </c>
    </row>
    <row r="774" spans="1:31" x14ac:dyDescent="0.25">
      <c r="A774">
        <v>29</v>
      </c>
      <c r="B774" t="s">
        <v>21</v>
      </c>
      <c r="C774" t="s">
        <v>22</v>
      </c>
      <c r="D774" t="s">
        <v>30</v>
      </c>
      <c r="E774">
        <v>2</v>
      </c>
      <c r="F774">
        <v>4</v>
      </c>
      <c r="G774" t="s">
        <v>38</v>
      </c>
      <c r="H774">
        <v>2937</v>
      </c>
      <c r="I774" t="s">
        <v>34</v>
      </c>
      <c r="J774">
        <v>1</v>
      </c>
      <c r="K774" t="s">
        <v>40</v>
      </c>
      <c r="L774" t="s">
        <v>41</v>
      </c>
      <c r="M774">
        <v>26790</v>
      </c>
      <c r="N774">
        <v>2</v>
      </c>
      <c r="O774">
        <v>15</v>
      </c>
      <c r="P774">
        <v>0</v>
      </c>
      <c r="Q774">
        <v>10</v>
      </c>
      <c r="R774">
        <v>2</v>
      </c>
      <c r="S774">
        <v>3</v>
      </c>
      <c r="T774">
        <v>0</v>
      </c>
      <c r="U774">
        <v>2</v>
      </c>
      <c r="V774">
        <f>COUNTIF(tbl_HRMaster[EmployeeID],tbl_HRMaster[[#This Row],[EmployeeID]])</f>
        <v>1</v>
      </c>
      <c r="W774">
        <f>IFERROR(INDEX(tbl_EmployeeSurvey[EnvironmentSatisfaction],MATCH(tbl_HRMaster[[#This Row],[EmployeeID]],tbl_EmployeeSurvey[EmployeeID],0)),"Not Found")</f>
        <v>4</v>
      </c>
      <c r="X774">
        <f>IFERROR(INDEX(tbl_EmployeeSurvey[JobSatisfaction],MATCH(tbl_HRMaster[[#This Row],[EmployeeID]],tbl_EmployeeSurvey[EmployeeID],0)),"Not Found")</f>
        <v>4</v>
      </c>
      <c r="Y774" s="5">
        <f>IFERROR(INDEX(tbl_EmployeeSurvey[WorkLifeBalance],MATCH(tbl_HRMaster[[#This Row],[EmployeeID]],tbl_EmployeeSurvey[EmployeeID],0)),"Not Found")</f>
        <v>3</v>
      </c>
      <c r="Z774" s="5">
        <f>IFERROR(VLOOKUP(tbl_HRMaster[[#This Row],[EmployeeID]],tbl_ManagerSurvey[[EmployeeID]:[PerformanceRating]],2,FALSE),"Not Found")</f>
        <v>2</v>
      </c>
      <c r="AA774" s="5">
        <f>IFERROR(VLOOKUP(tbl_HRMaster[[#This Row],[EmployeeID]],tbl_ManagerSurvey[[EmployeeID]:[PerformanceRating]],3,FALSE),"Not Found")</f>
        <v>3</v>
      </c>
      <c r="AB774" s="5" t="str">
        <f>IF(tbl_HRMaster[[#This Row],[Attrition]]="Yes","Left","Active")</f>
        <v>Active</v>
      </c>
      <c r="AC774" s="5" t="str">
        <f>_xlfn.IFS(tbl_HRMaster[[#This Row],[Age]]&lt;25,"Under 25",tbl_HRMaster[[#This Row],[Age]]&lt;35,"25-34",tbl_HRMaster[[#This Row],[Age]]&lt;45,"35-44",tbl_HRMaster[[#This Row],[Age]]&lt;55,"45-54",TRUE,"Above 54")</f>
        <v>25-34</v>
      </c>
      <c r="AD774" s="5" t="str">
        <f>_xlfn.IFS(
tbl_HRMaster[[#This Row],[YearsAtCompany]]&lt;2,"&lt; 2 Years",
tbl_HRMaster[[#This Row],[YearsAtCompany]]&lt;5,"2-4 Years",
tbl_HRMaster[[#This Row],[YearsAtCompany]]&lt;10,"5-9 Years",
TRUE,"10+ Years"
)</f>
        <v>2-4 Years</v>
      </c>
      <c r="AE774" s="5">
        <f>IF(tbl_HRMaster[[#This Row],[Attrition]]="Yes",1,0)</f>
        <v>0</v>
      </c>
    </row>
    <row r="775" spans="1:31" x14ac:dyDescent="0.25">
      <c r="A775">
        <v>29</v>
      </c>
      <c r="B775" t="s">
        <v>21</v>
      </c>
      <c r="C775" t="s">
        <v>22</v>
      </c>
      <c r="D775" t="s">
        <v>30</v>
      </c>
      <c r="E775">
        <v>2</v>
      </c>
      <c r="F775">
        <v>4</v>
      </c>
      <c r="G775" t="s">
        <v>38</v>
      </c>
      <c r="H775">
        <v>4407</v>
      </c>
      <c r="I775" t="s">
        <v>34</v>
      </c>
      <c r="J775">
        <v>1</v>
      </c>
      <c r="K775" t="s">
        <v>40</v>
      </c>
      <c r="L775" t="s">
        <v>41</v>
      </c>
      <c r="M775">
        <v>26790</v>
      </c>
      <c r="N775">
        <v>2</v>
      </c>
      <c r="O775">
        <v>15</v>
      </c>
      <c r="P775">
        <v>0</v>
      </c>
      <c r="Q775">
        <v>10</v>
      </c>
      <c r="R775">
        <v>2</v>
      </c>
      <c r="S775">
        <v>3</v>
      </c>
      <c r="T775">
        <v>0</v>
      </c>
      <c r="U775">
        <v>2</v>
      </c>
      <c r="V775">
        <f>COUNTIF(tbl_HRMaster[EmployeeID],tbl_HRMaster[[#This Row],[EmployeeID]])</f>
        <v>1</v>
      </c>
      <c r="W775">
        <f>IFERROR(INDEX(tbl_EmployeeSurvey[EnvironmentSatisfaction],MATCH(tbl_HRMaster[[#This Row],[EmployeeID]],tbl_EmployeeSurvey[EmployeeID],0)),"Not Found")</f>
        <v>4</v>
      </c>
      <c r="X775">
        <f>IFERROR(INDEX(tbl_EmployeeSurvey[JobSatisfaction],MATCH(tbl_HRMaster[[#This Row],[EmployeeID]],tbl_EmployeeSurvey[EmployeeID],0)),"Not Found")</f>
        <v>4</v>
      </c>
      <c r="Y775" s="5">
        <f>IFERROR(INDEX(tbl_EmployeeSurvey[WorkLifeBalance],MATCH(tbl_HRMaster[[#This Row],[EmployeeID]],tbl_EmployeeSurvey[EmployeeID],0)),"Not Found")</f>
        <v>3</v>
      </c>
      <c r="Z775" s="5">
        <f>IFERROR(VLOOKUP(tbl_HRMaster[[#This Row],[EmployeeID]],tbl_ManagerSurvey[[EmployeeID]:[PerformanceRating]],2,FALSE),"Not Found")</f>
        <v>2</v>
      </c>
      <c r="AA775" s="5">
        <f>IFERROR(VLOOKUP(tbl_HRMaster[[#This Row],[EmployeeID]],tbl_ManagerSurvey[[EmployeeID]:[PerformanceRating]],3,FALSE),"Not Found")</f>
        <v>3</v>
      </c>
      <c r="AB775" s="5" t="str">
        <f>IF(tbl_HRMaster[[#This Row],[Attrition]]="Yes","Left","Active")</f>
        <v>Active</v>
      </c>
      <c r="AC775" s="5" t="str">
        <f>_xlfn.IFS(tbl_HRMaster[[#This Row],[Age]]&lt;25,"Under 25",tbl_HRMaster[[#This Row],[Age]]&lt;35,"25-34",tbl_HRMaster[[#This Row],[Age]]&lt;45,"35-44",tbl_HRMaster[[#This Row],[Age]]&lt;55,"45-54",TRUE,"Above 54")</f>
        <v>25-34</v>
      </c>
      <c r="AD775" s="5" t="str">
        <f>_xlfn.IFS(
tbl_HRMaster[[#This Row],[YearsAtCompany]]&lt;2,"&lt; 2 Years",
tbl_HRMaster[[#This Row],[YearsAtCompany]]&lt;5,"2-4 Years",
tbl_HRMaster[[#This Row],[YearsAtCompany]]&lt;10,"5-9 Years",
TRUE,"10+ Years"
)</f>
        <v>2-4 Years</v>
      </c>
      <c r="AE775" s="5">
        <f>IF(tbl_HRMaster[[#This Row],[Attrition]]="Yes",1,0)</f>
        <v>0</v>
      </c>
    </row>
    <row r="776" spans="1:31" x14ac:dyDescent="0.25">
      <c r="A776">
        <v>42</v>
      </c>
      <c r="B776" t="s">
        <v>21</v>
      </c>
      <c r="C776" t="s">
        <v>22</v>
      </c>
      <c r="D776" t="s">
        <v>30</v>
      </c>
      <c r="E776">
        <v>5</v>
      </c>
      <c r="F776">
        <v>4</v>
      </c>
      <c r="G776" t="s">
        <v>38</v>
      </c>
      <c r="H776">
        <v>1466</v>
      </c>
      <c r="I776" t="s">
        <v>25</v>
      </c>
      <c r="J776">
        <v>1</v>
      </c>
      <c r="K776" t="s">
        <v>31</v>
      </c>
      <c r="L776" t="s">
        <v>32</v>
      </c>
      <c r="M776">
        <v>60290</v>
      </c>
      <c r="N776">
        <v>3</v>
      </c>
      <c r="O776">
        <v>17</v>
      </c>
      <c r="P776">
        <v>1</v>
      </c>
      <c r="Q776">
        <v>10</v>
      </c>
      <c r="R776">
        <v>5</v>
      </c>
      <c r="S776">
        <v>3</v>
      </c>
      <c r="T776">
        <v>0</v>
      </c>
      <c r="U776">
        <v>2</v>
      </c>
      <c r="V776">
        <f>COUNTIF(tbl_HRMaster[EmployeeID],tbl_HRMaster[[#This Row],[EmployeeID]])</f>
        <v>1</v>
      </c>
      <c r="W776">
        <f>IFERROR(INDEX(tbl_EmployeeSurvey[EnvironmentSatisfaction],MATCH(tbl_HRMaster[[#This Row],[EmployeeID]],tbl_EmployeeSurvey[EmployeeID],0)),"Not Found")</f>
        <v>4</v>
      </c>
      <c r="X776">
        <f>IFERROR(INDEX(tbl_EmployeeSurvey[JobSatisfaction],MATCH(tbl_HRMaster[[#This Row],[EmployeeID]],tbl_EmployeeSurvey[EmployeeID],0)),"Not Found")</f>
        <v>1</v>
      </c>
      <c r="Y776" s="5">
        <f>IFERROR(INDEX(tbl_EmployeeSurvey[WorkLifeBalance],MATCH(tbl_HRMaster[[#This Row],[EmployeeID]],tbl_EmployeeSurvey[EmployeeID],0)),"Not Found")</f>
        <v>3</v>
      </c>
      <c r="Z776" s="5">
        <f>IFERROR(VLOOKUP(tbl_HRMaster[[#This Row],[EmployeeID]],tbl_ManagerSurvey[[EmployeeID]:[PerformanceRating]],2,FALSE),"Not Found")</f>
        <v>3</v>
      </c>
      <c r="AA776" s="5">
        <f>IFERROR(VLOOKUP(tbl_HRMaster[[#This Row],[EmployeeID]],tbl_ManagerSurvey[[EmployeeID]:[PerformanceRating]],3,FALSE),"Not Found")</f>
        <v>3</v>
      </c>
      <c r="AB776" s="5" t="str">
        <f>IF(tbl_HRMaster[[#This Row],[Attrition]]="Yes","Left","Active")</f>
        <v>Active</v>
      </c>
      <c r="AC776" s="5" t="str">
        <f>_xlfn.IFS(tbl_HRMaster[[#This Row],[Age]]&lt;25,"Under 25",tbl_HRMaster[[#This Row],[Age]]&lt;35,"25-34",tbl_HRMaster[[#This Row],[Age]]&lt;45,"35-44",tbl_HRMaster[[#This Row],[Age]]&lt;55,"45-54",TRUE,"Above 54")</f>
        <v>35-44</v>
      </c>
      <c r="AD776" s="5" t="str">
        <f>_xlfn.IFS(
tbl_HRMaster[[#This Row],[YearsAtCompany]]&lt;2,"&lt; 2 Years",
tbl_HRMaster[[#This Row],[YearsAtCompany]]&lt;5,"2-4 Years",
tbl_HRMaster[[#This Row],[YearsAtCompany]]&lt;10,"5-9 Years",
TRUE,"10+ Years"
)</f>
        <v>2-4 Years</v>
      </c>
      <c r="AE776" s="5">
        <f>IF(tbl_HRMaster[[#This Row],[Attrition]]="Yes",1,0)</f>
        <v>0</v>
      </c>
    </row>
    <row r="777" spans="1:31" x14ac:dyDescent="0.25">
      <c r="A777">
        <v>42</v>
      </c>
      <c r="B777" t="s">
        <v>21</v>
      </c>
      <c r="C777" t="s">
        <v>22</v>
      </c>
      <c r="D777" t="s">
        <v>30</v>
      </c>
      <c r="E777">
        <v>5</v>
      </c>
      <c r="F777">
        <v>4</v>
      </c>
      <c r="G777" t="s">
        <v>38</v>
      </c>
      <c r="H777">
        <v>2936</v>
      </c>
      <c r="I777" t="s">
        <v>25</v>
      </c>
      <c r="J777">
        <v>1</v>
      </c>
      <c r="K777" t="s">
        <v>31</v>
      </c>
      <c r="L777" t="s">
        <v>32</v>
      </c>
      <c r="M777">
        <v>60290</v>
      </c>
      <c r="N777">
        <v>3</v>
      </c>
      <c r="O777">
        <v>17</v>
      </c>
      <c r="P777">
        <v>1</v>
      </c>
      <c r="Q777">
        <v>10</v>
      </c>
      <c r="R777">
        <v>5</v>
      </c>
      <c r="S777">
        <v>3</v>
      </c>
      <c r="T777">
        <v>0</v>
      </c>
      <c r="U777">
        <v>2</v>
      </c>
      <c r="V777">
        <f>COUNTIF(tbl_HRMaster[EmployeeID],tbl_HRMaster[[#This Row],[EmployeeID]])</f>
        <v>1</v>
      </c>
      <c r="W777">
        <f>IFERROR(INDEX(tbl_EmployeeSurvey[EnvironmentSatisfaction],MATCH(tbl_HRMaster[[#This Row],[EmployeeID]],tbl_EmployeeSurvey[EmployeeID],0)),"Not Found")</f>
        <v>4</v>
      </c>
      <c r="X777">
        <f>IFERROR(INDEX(tbl_EmployeeSurvey[JobSatisfaction],MATCH(tbl_HRMaster[[#This Row],[EmployeeID]],tbl_EmployeeSurvey[EmployeeID],0)),"Not Found")</f>
        <v>1</v>
      </c>
      <c r="Y777" s="5">
        <f>IFERROR(INDEX(tbl_EmployeeSurvey[WorkLifeBalance],MATCH(tbl_HRMaster[[#This Row],[EmployeeID]],tbl_EmployeeSurvey[EmployeeID],0)),"Not Found")</f>
        <v>3</v>
      </c>
      <c r="Z777" s="5">
        <f>IFERROR(VLOOKUP(tbl_HRMaster[[#This Row],[EmployeeID]],tbl_ManagerSurvey[[EmployeeID]:[PerformanceRating]],2,FALSE),"Not Found")</f>
        <v>3</v>
      </c>
      <c r="AA777" s="5">
        <f>IFERROR(VLOOKUP(tbl_HRMaster[[#This Row],[EmployeeID]],tbl_ManagerSurvey[[EmployeeID]:[PerformanceRating]],3,FALSE),"Not Found")</f>
        <v>3</v>
      </c>
      <c r="AB777" s="5" t="str">
        <f>IF(tbl_HRMaster[[#This Row],[Attrition]]="Yes","Left","Active")</f>
        <v>Active</v>
      </c>
      <c r="AC777" s="5" t="str">
        <f>_xlfn.IFS(tbl_HRMaster[[#This Row],[Age]]&lt;25,"Under 25",tbl_HRMaster[[#This Row],[Age]]&lt;35,"25-34",tbl_HRMaster[[#This Row],[Age]]&lt;45,"35-44",tbl_HRMaster[[#This Row],[Age]]&lt;55,"45-54",TRUE,"Above 54")</f>
        <v>35-44</v>
      </c>
      <c r="AD777" s="5" t="str">
        <f>_xlfn.IFS(
tbl_HRMaster[[#This Row],[YearsAtCompany]]&lt;2,"&lt; 2 Years",
tbl_HRMaster[[#This Row],[YearsAtCompany]]&lt;5,"2-4 Years",
tbl_HRMaster[[#This Row],[YearsAtCompany]]&lt;10,"5-9 Years",
TRUE,"10+ Years"
)</f>
        <v>2-4 Years</v>
      </c>
      <c r="AE777" s="5">
        <f>IF(tbl_HRMaster[[#This Row],[Attrition]]="Yes",1,0)</f>
        <v>0</v>
      </c>
    </row>
    <row r="778" spans="1:31" x14ac:dyDescent="0.25">
      <c r="A778">
        <v>42</v>
      </c>
      <c r="B778" t="s">
        <v>21</v>
      </c>
      <c r="C778" t="s">
        <v>22</v>
      </c>
      <c r="D778" t="s">
        <v>30</v>
      </c>
      <c r="E778">
        <v>5</v>
      </c>
      <c r="F778">
        <v>4</v>
      </c>
      <c r="G778" t="s">
        <v>38</v>
      </c>
      <c r="H778">
        <v>4406</v>
      </c>
      <c r="I778" t="s">
        <v>25</v>
      </c>
      <c r="J778">
        <v>1</v>
      </c>
      <c r="K778" t="s">
        <v>31</v>
      </c>
      <c r="L778" t="s">
        <v>32</v>
      </c>
      <c r="M778">
        <v>60290</v>
      </c>
      <c r="N778">
        <v>3</v>
      </c>
      <c r="O778">
        <v>17</v>
      </c>
      <c r="P778">
        <v>1</v>
      </c>
      <c r="Q778">
        <v>10</v>
      </c>
      <c r="R778">
        <v>5</v>
      </c>
      <c r="S778">
        <v>3</v>
      </c>
      <c r="T778">
        <v>0</v>
      </c>
      <c r="U778">
        <v>2</v>
      </c>
      <c r="V778">
        <f>COUNTIF(tbl_HRMaster[EmployeeID],tbl_HRMaster[[#This Row],[EmployeeID]])</f>
        <v>1</v>
      </c>
      <c r="W778">
        <f>IFERROR(INDEX(tbl_EmployeeSurvey[EnvironmentSatisfaction],MATCH(tbl_HRMaster[[#This Row],[EmployeeID]],tbl_EmployeeSurvey[EmployeeID],0)),"Not Found")</f>
        <v>4</v>
      </c>
      <c r="X778">
        <f>IFERROR(INDEX(tbl_EmployeeSurvey[JobSatisfaction],MATCH(tbl_HRMaster[[#This Row],[EmployeeID]],tbl_EmployeeSurvey[EmployeeID],0)),"Not Found")</f>
        <v>1</v>
      </c>
      <c r="Y778" s="5">
        <f>IFERROR(INDEX(tbl_EmployeeSurvey[WorkLifeBalance],MATCH(tbl_HRMaster[[#This Row],[EmployeeID]],tbl_EmployeeSurvey[EmployeeID],0)),"Not Found")</f>
        <v>3</v>
      </c>
      <c r="Z778" s="5">
        <f>IFERROR(VLOOKUP(tbl_HRMaster[[#This Row],[EmployeeID]],tbl_ManagerSurvey[[EmployeeID]:[PerformanceRating]],2,FALSE),"Not Found")</f>
        <v>3</v>
      </c>
      <c r="AA778" s="5">
        <f>IFERROR(VLOOKUP(tbl_HRMaster[[#This Row],[EmployeeID]],tbl_ManagerSurvey[[EmployeeID]:[PerformanceRating]],3,FALSE),"Not Found")</f>
        <v>3</v>
      </c>
      <c r="AB778" s="5" t="str">
        <f>IF(tbl_HRMaster[[#This Row],[Attrition]]="Yes","Left","Active")</f>
        <v>Active</v>
      </c>
      <c r="AC778" s="5" t="str">
        <f>_xlfn.IFS(tbl_HRMaster[[#This Row],[Age]]&lt;25,"Under 25",tbl_HRMaster[[#This Row],[Age]]&lt;35,"25-34",tbl_HRMaster[[#This Row],[Age]]&lt;45,"35-44",tbl_HRMaster[[#This Row],[Age]]&lt;55,"45-54",TRUE,"Above 54")</f>
        <v>35-44</v>
      </c>
      <c r="AD778" s="5" t="str">
        <f>_xlfn.IFS(
tbl_HRMaster[[#This Row],[YearsAtCompany]]&lt;2,"&lt; 2 Years",
tbl_HRMaster[[#This Row],[YearsAtCompany]]&lt;5,"2-4 Years",
tbl_HRMaster[[#This Row],[YearsAtCompany]]&lt;10,"5-9 Years",
TRUE,"10+ Years"
)</f>
        <v>2-4 Years</v>
      </c>
      <c r="AE778" s="5">
        <f>IF(tbl_HRMaster[[#This Row],[Attrition]]="Yes",1,0)</f>
        <v>0</v>
      </c>
    </row>
    <row r="779" spans="1:31" x14ac:dyDescent="0.25">
      <c r="A779">
        <v>44</v>
      </c>
      <c r="B779" t="s">
        <v>21</v>
      </c>
      <c r="C779" t="s">
        <v>22</v>
      </c>
      <c r="D779" t="s">
        <v>30</v>
      </c>
      <c r="E779">
        <v>22</v>
      </c>
      <c r="F779">
        <v>3</v>
      </c>
      <c r="G779" t="s">
        <v>38</v>
      </c>
      <c r="H779">
        <v>374</v>
      </c>
      <c r="I779" t="s">
        <v>25</v>
      </c>
      <c r="J779">
        <v>1</v>
      </c>
      <c r="K779" t="s">
        <v>40</v>
      </c>
      <c r="L779" t="s">
        <v>27</v>
      </c>
      <c r="M779">
        <v>104530</v>
      </c>
      <c r="N779">
        <v>2</v>
      </c>
      <c r="O779">
        <v>11</v>
      </c>
      <c r="P779">
        <v>1</v>
      </c>
      <c r="Q779">
        <v>10</v>
      </c>
      <c r="R779">
        <v>2</v>
      </c>
      <c r="S779">
        <v>3</v>
      </c>
      <c r="T779">
        <v>0</v>
      </c>
      <c r="U779">
        <v>2</v>
      </c>
      <c r="V779">
        <f>COUNTIF(tbl_HRMaster[EmployeeID],tbl_HRMaster[[#This Row],[EmployeeID]])</f>
        <v>1</v>
      </c>
      <c r="W779">
        <f>IFERROR(INDEX(tbl_EmployeeSurvey[EnvironmentSatisfaction],MATCH(tbl_HRMaster[[#This Row],[EmployeeID]],tbl_EmployeeSurvey[EmployeeID],0)),"Not Found")</f>
        <v>1</v>
      </c>
      <c r="X779">
        <f>IFERROR(INDEX(tbl_EmployeeSurvey[JobSatisfaction],MATCH(tbl_HRMaster[[#This Row],[EmployeeID]],tbl_EmployeeSurvey[EmployeeID],0)),"Not Found")</f>
        <v>4</v>
      </c>
      <c r="Y779" s="5">
        <f>IFERROR(INDEX(tbl_EmployeeSurvey[WorkLifeBalance],MATCH(tbl_HRMaster[[#This Row],[EmployeeID]],tbl_EmployeeSurvey[EmployeeID],0)),"Not Found")</f>
        <v>2</v>
      </c>
      <c r="Z779" s="5">
        <f>IFERROR(VLOOKUP(tbl_HRMaster[[#This Row],[EmployeeID]],tbl_ManagerSurvey[[EmployeeID]:[PerformanceRating]],2,FALSE),"Not Found")</f>
        <v>3</v>
      </c>
      <c r="AA779" s="5">
        <f>IFERROR(VLOOKUP(tbl_HRMaster[[#This Row],[EmployeeID]],tbl_ManagerSurvey[[EmployeeID]:[PerformanceRating]],3,FALSE),"Not Found")</f>
        <v>3</v>
      </c>
      <c r="AB779" s="5" t="str">
        <f>IF(tbl_HRMaster[[#This Row],[Attrition]]="Yes","Left","Active")</f>
        <v>Active</v>
      </c>
      <c r="AC779" s="5" t="str">
        <f>_xlfn.IFS(tbl_HRMaster[[#This Row],[Age]]&lt;25,"Under 25",tbl_HRMaster[[#This Row],[Age]]&lt;35,"25-34",tbl_HRMaster[[#This Row],[Age]]&lt;45,"35-44",tbl_HRMaster[[#This Row],[Age]]&lt;55,"45-54",TRUE,"Above 54")</f>
        <v>35-44</v>
      </c>
      <c r="AD779" s="5" t="str">
        <f>_xlfn.IFS(
tbl_HRMaster[[#This Row],[YearsAtCompany]]&lt;2,"&lt; 2 Years",
tbl_HRMaster[[#This Row],[YearsAtCompany]]&lt;5,"2-4 Years",
tbl_HRMaster[[#This Row],[YearsAtCompany]]&lt;10,"5-9 Years",
TRUE,"10+ Years"
)</f>
        <v>2-4 Years</v>
      </c>
      <c r="AE779" s="5">
        <f>IF(tbl_HRMaster[[#This Row],[Attrition]]="Yes",1,0)</f>
        <v>0</v>
      </c>
    </row>
    <row r="780" spans="1:31" x14ac:dyDescent="0.25">
      <c r="A780">
        <v>44</v>
      </c>
      <c r="B780" t="s">
        <v>21</v>
      </c>
      <c r="C780" t="s">
        <v>22</v>
      </c>
      <c r="D780" t="s">
        <v>30</v>
      </c>
      <c r="E780">
        <v>22</v>
      </c>
      <c r="F780">
        <v>3</v>
      </c>
      <c r="G780" t="s">
        <v>38</v>
      </c>
      <c r="H780">
        <v>1844</v>
      </c>
      <c r="I780" t="s">
        <v>25</v>
      </c>
      <c r="J780">
        <v>1</v>
      </c>
      <c r="K780" t="s">
        <v>40</v>
      </c>
      <c r="L780" t="s">
        <v>27</v>
      </c>
      <c r="M780">
        <v>104530</v>
      </c>
      <c r="N780">
        <v>2</v>
      </c>
      <c r="O780">
        <v>11</v>
      </c>
      <c r="P780">
        <v>1</v>
      </c>
      <c r="Q780">
        <v>10</v>
      </c>
      <c r="R780">
        <v>2</v>
      </c>
      <c r="S780">
        <v>3</v>
      </c>
      <c r="T780">
        <v>0</v>
      </c>
      <c r="U780">
        <v>2</v>
      </c>
      <c r="V780">
        <f>COUNTIF(tbl_HRMaster[EmployeeID],tbl_HRMaster[[#This Row],[EmployeeID]])</f>
        <v>1</v>
      </c>
      <c r="W780">
        <f>IFERROR(INDEX(tbl_EmployeeSurvey[EnvironmentSatisfaction],MATCH(tbl_HRMaster[[#This Row],[EmployeeID]],tbl_EmployeeSurvey[EmployeeID],0)),"Not Found")</f>
        <v>1</v>
      </c>
      <c r="X780">
        <f>IFERROR(INDEX(tbl_EmployeeSurvey[JobSatisfaction],MATCH(tbl_HRMaster[[#This Row],[EmployeeID]],tbl_EmployeeSurvey[EmployeeID],0)),"Not Found")</f>
        <v>4</v>
      </c>
      <c r="Y780" s="5">
        <f>IFERROR(INDEX(tbl_EmployeeSurvey[WorkLifeBalance],MATCH(tbl_HRMaster[[#This Row],[EmployeeID]],tbl_EmployeeSurvey[EmployeeID],0)),"Not Found")</f>
        <v>2</v>
      </c>
      <c r="Z780" s="5">
        <f>IFERROR(VLOOKUP(tbl_HRMaster[[#This Row],[EmployeeID]],tbl_ManagerSurvey[[EmployeeID]:[PerformanceRating]],2,FALSE),"Not Found")</f>
        <v>3</v>
      </c>
      <c r="AA780" s="5">
        <f>IFERROR(VLOOKUP(tbl_HRMaster[[#This Row],[EmployeeID]],tbl_ManagerSurvey[[EmployeeID]:[PerformanceRating]],3,FALSE),"Not Found")</f>
        <v>3</v>
      </c>
      <c r="AB780" s="5" t="str">
        <f>IF(tbl_HRMaster[[#This Row],[Attrition]]="Yes","Left","Active")</f>
        <v>Active</v>
      </c>
      <c r="AC780" s="5" t="str">
        <f>_xlfn.IFS(tbl_HRMaster[[#This Row],[Age]]&lt;25,"Under 25",tbl_HRMaster[[#This Row],[Age]]&lt;35,"25-34",tbl_HRMaster[[#This Row],[Age]]&lt;45,"35-44",tbl_HRMaster[[#This Row],[Age]]&lt;55,"45-54",TRUE,"Above 54")</f>
        <v>35-44</v>
      </c>
      <c r="AD780" s="5" t="str">
        <f>_xlfn.IFS(
tbl_HRMaster[[#This Row],[YearsAtCompany]]&lt;2,"&lt; 2 Years",
tbl_HRMaster[[#This Row],[YearsAtCompany]]&lt;5,"2-4 Years",
tbl_HRMaster[[#This Row],[YearsAtCompany]]&lt;10,"5-9 Years",
TRUE,"10+ Years"
)</f>
        <v>2-4 Years</v>
      </c>
      <c r="AE780" s="5">
        <f>IF(tbl_HRMaster[[#This Row],[Attrition]]="Yes",1,0)</f>
        <v>0</v>
      </c>
    </row>
    <row r="781" spans="1:31" x14ac:dyDescent="0.25">
      <c r="A781">
        <v>44</v>
      </c>
      <c r="B781" t="s">
        <v>21</v>
      </c>
      <c r="C781" t="s">
        <v>22</v>
      </c>
      <c r="D781" t="s">
        <v>30</v>
      </c>
      <c r="E781">
        <v>22</v>
      </c>
      <c r="F781">
        <v>3</v>
      </c>
      <c r="G781" t="s">
        <v>38</v>
      </c>
      <c r="H781">
        <v>3314</v>
      </c>
      <c r="I781" t="s">
        <v>25</v>
      </c>
      <c r="J781">
        <v>1</v>
      </c>
      <c r="K781" t="s">
        <v>40</v>
      </c>
      <c r="L781" t="s">
        <v>27</v>
      </c>
      <c r="M781">
        <v>104530</v>
      </c>
      <c r="N781">
        <v>2</v>
      </c>
      <c r="O781">
        <v>11</v>
      </c>
      <c r="P781">
        <v>1</v>
      </c>
      <c r="Q781">
        <v>10</v>
      </c>
      <c r="R781">
        <v>2</v>
      </c>
      <c r="S781">
        <v>3</v>
      </c>
      <c r="T781">
        <v>0</v>
      </c>
      <c r="U781">
        <v>2</v>
      </c>
      <c r="V781">
        <f>COUNTIF(tbl_HRMaster[EmployeeID],tbl_HRMaster[[#This Row],[EmployeeID]])</f>
        <v>1</v>
      </c>
      <c r="W781">
        <f>IFERROR(INDEX(tbl_EmployeeSurvey[EnvironmentSatisfaction],MATCH(tbl_HRMaster[[#This Row],[EmployeeID]],tbl_EmployeeSurvey[EmployeeID],0)),"Not Found")</f>
        <v>1</v>
      </c>
      <c r="X781">
        <f>IFERROR(INDEX(tbl_EmployeeSurvey[JobSatisfaction],MATCH(tbl_HRMaster[[#This Row],[EmployeeID]],tbl_EmployeeSurvey[EmployeeID],0)),"Not Found")</f>
        <v>4</v>
      </c>
      <c r="Y781" s="5">
        <f>IFERROR(INDEX(tbl_EmployeeSurvey[WorkLifeBalance],MATCH(tbl_HRMaster[[#This Row],[EmployeeID]],tbl_EmployeeSurvey[EmployeeID],0)),"Not Found")</f>
        <v>2</v>
      </c>
      <c r="Z781" s="5">
        <f>IFERROR(VLOOKUP(tbl_HRMaster[[#This Row],[EmployeeID]],tbl_ManagerSurvey[[EmployeeID]:[PerformanceRating]],2,FALSE),"Not Found")</f>
        <v>3</v>
      </c>
      <c r="AA781" s="5">
        <f>IFERROR(VLOOKUP(tbl_HRMaster[[#This Row],[EmployeeID]],tbl_ManagerSurvey[[EmployeeID]:[PerformanceRating]],3,FALSE),"Not Found")</f>
        <v>3</v>
      </c>
      <c r="AB781" s="5" t="str">
        <f>IF(tbl_HRMaster[[#This Row],[Attrition]]="Yes","Left","Active")</f>
        <v>Active</v>
      </c>
      <c r="AC781" s="5" t="str">
        <f>_xlfn.IFS(tbl_HRMaster[[#This Row],[Age]]&lt;25,"Under 25",tbl_HRMaster[[#This Row],[Age]]&lt;35,"25-34",tbl_HRMaster[[#This Row],[Age]]&lt;45,"35-44",tbl_HRMaster[[#This Row],[Age]]&lt;55,"45-54",TRUE,"Above 54")</f>
        <v>35-44</v>
      </c>
      <c r="AD781" s="5" t="str">
        <f>_xlfn.IFS(
tbl_HRMaster[[#This Row],[YearsAtCompany]]&lt;2,"&lt; 2 Years",
tbl_HRMaster[[#This Row],[YearsAtCompany]]&lt;5,"2-4 Years",
tbl_HRMaster[[#This Row],[YearsAtCompany]]&lt;10,"5-9 Years",
TRUE,"10+ Years"
)</f>
        <v>2-4 Years</v>
      </c>
      <c r="AE781" s="5">
        <f>IF(tbl_HRMaster[[#This Row],[Attrition]]="Yes",1,0)</f>
        <v>0</v>
      </c>
    </row>
    <row r="782" spans="1:31" x14ac:dyDescent="0.25">
      <c r="A782">
        <v>36</v>
      </c>
      <c r="B782" t="s">
        <v>21</v>
      </c>
      <c r="C782" t="s">
        <v>22</v>
      </c>
      <c r="D782" t="s">
        <v>30</v>
      </c>
      <c r="E782">
        <v>2</v>
      </c>
      <c r="F782">
        <v>2</v>
      </c>
      <c r="G782" t="s">
        <v>46</v>
      </c>
      <c r="H782">
        <v>942</v>
      </c>
      <c r="I782" t="s">
        <v>34</v>
      </c>
      <c r="J782">
        <v>3</v>
      </c>
      <c r="K782" t="s">
        <v>35</v>
      </c>
      <c r="L782" t="s">
        <v>27</v>
      </c>
      <c r="M782">
        <v>199730</v>
      </c>
      <c r="N782">
        <v>6</v>
      </c>
      <c r="O782">
        <v>12</v>
      </c>
      <c r="P782">
        <v>0</v>
      </c>
      <c r="Q782">
        <v>10</v>
      </c>
      <c r="R782">
        <v>2</v>
      </c>
      <c r="S782">
        <v>3</v>
      </c>
      <c r="T782">
        <v>0</v>
      </c>
      <c r="U782">
        <v>2</v>
      </c>
      <c r="V782">
        <f>COUNTIF(tbl_HRMaster[EmployeeID],tbl_HRMaster[[#This Row],[EmployeeID]])</f>
        <v>1</v>
      </c>
      <c r="W782">
        <f>IFERROR(INDEX(tbl_EmployeeSurvey[EnvironmentSatisfaction],MATCH(tbl_HRMaster[[#This Row],[EmployeeID]],tbl_EmployeeSurvey[EmployeeID],0)),"Not Found")</f>
        <v>1</v>
      </c>
      <c r="X782">
        <f>IFERROR(INDEX(tbl_EmployeeSurvey[JobSatisfaction],MATCH(tbl_HRMaster[[#This Row],[EmployeeID]],tbl_EmployeeSurvey[EmployeeID],0)),"Not Found")</f>
        <v>3</v>
      </c>
      <c r="Y782" s="5">
        <f>IFERROR(INDEX(tbl_EmployeeSurvey[WorkLifeBalance],MATCH(tbl_HRMaster[[#This Row],[EmployeeID]],tbl_EmployeeSurvey[EmployeeID],0)),"Not Found")</f>
        <v>2</v>
      </c>
      <c r="Z782" s="5">
        <f>IFERROR(VLOOKUP(tbl_HRMaster[[#This Row],[EmployeeID]],tbl_ManagerSurvey[[EmployeeID]:[PerformanceRating]],2,FALSE),"Not Found")</f>
        <v>3</v>
      </c>
      <c r="AA782" s="5">
        <f>IFERROR(VLOOKUP(tbl_HRMaster[[#This Row],[EmployeeID]],tbl_ManagerSurvey[[EmployeeID]:[PerformanceRating]],3,FALSE),"Not Found")</f>
        <v>3</v>
      </c>
      <c r="AB782" s="5" t="str">
        <f>IF(tbl_HRMaster[[#This Row],[Attrition]]="Yes","Left","Active")</f>
        <v>Active</v>
      </c>
      <c r="AC782" s="5" t="str">
        <f>_xlfn.IFS(tbl_HRMaster[[#This Row],[Age]]&lt;25,"Under 25",tbl_HRMaster[[#This Row],[Age]]&lt;35,"25-34",tbl_HRMaster[[#This Row],[Age]]&lt;45,"35-44",tbl_HRMaster[[#This Row],[Age]]&lt;55,"45-54",TRUE,"Above 54")</f>
        <v>35-44</v>
      </c>
      <c r="AD782" s="5" t="str">
        <f>_xlfn.IFS(
tbl_HRMaster[[#This Row],[YearsAtCompany]]&lt;2,"&lt; 2 Years",
tbl_HRMaster[[#This Row],[YearsAtCompany]]&lt;5,"2-4 Years",
tbl_HRMaster[[#This Row],[YearsAtCompany]]&lt;10,"5-9 Years",
TRUE,"10+ Years"
)</f>
        <v>2-4 Years</v>
      </c>
      <c r="AE782" s="5">
        <f>IF(tbl_HRMaster[[#This Row],[Attrition]]="Yes",1,0)</f>
        <v>0</v>
      </c>
    </row>
    <row r="783" spans="1:31" x14ac:dyDescent="0.25">
      <c r="A783">
        <v>36</v>
      </c>
      <c r="B783" t="s">
        <v>21</v>
      </c>
      <c r="C783" t="s">
        <v>22</v>
      </c>
      <c r="D783" t="s">
        <v>30</v>
      </c>
      <c r="E783">
        <v>2</v>
      </c>
      <c r="F783">
        <v>2</v>
      </c>
      <c r="G783" t="s">
        <v>46</v>
      </c>
      <c r="H783">
        <v>2412</v>
      </c>
      <c r="I783" t="s">
        <v>34</v>
      </c>
      <c r="J783">
        <v>3</v>
      </c>
      <c r="K783" t="s">
        <v>35</v>
      </c>
      <c r="L783" t="s">
        <v>27</v>
      </c>
      <c r="M783">
        <v>199730</v>
      </c>
      <c r="N783">
        <v>6</v>
      </c>
      <c r="O783">
        <v>12</v>
      </c>
      <c r="P783">
        <v>0</v>
      </c>
      <c r="Q783">
        <v>10</v>
      </c>
      <c r="R783">
        <v>2</v>
      </c>
      <c r="S783">
        <v>3</v>
      </c>
      <c r="T783">
        <v>0</v>
      </c>
      <c r="U783">
        <v>2</v>
      </c>
      <c r="V783">
        <f>COUNTIF(tbl_HRMaster[EmployeeID],tbl_HRMaster[[#This Row],[EmployeeID]])</f>
        <v>1</v>
      </c>
      <c r="W783">
        <f>IFERROR(INDEX(tbl_EmployeeSurvey[EnvironmentSatisfaction],MATCH(tbl_HRMaster[[#This Row],[EmployeeID]],tbl_EmployeeSurvey[EmployeeID],0)),"Not Found")</f>
        <v>1</v>
      </c>
      <c r="X783">
        <f>IFERROR(INDEX(tbl_EmployeeSurvey[JobSatisfaction],MATCH(tbl_HRMaster[[#This Row],[EmployeeID]],tbl_EmployeeSurvey[EmployeeID],0)),"Not Found")</f>
        <v>3</v>
      </c>
      <c r="Y783" s="5">
        <f>IFERROR(INDEX(tbl_EmployeeSurvey[WorkLifeBalance],MATCH(tbl_HRMaster[[#This Row],[EmployeeID]],tbl_EmployeeSurvey[EmployeeID],0)),"Not Found")</f>
        <v>2</v>
      </c>
      <c r="Z783" s="5">
        <f>IFERROR(VLOOKUP(tbl_HRMaster[[#This Row],[EmployeeID]],tbl_ManagerSurvey[[EmployeeID]:[PerformanceRating]],2,FALSE),"Not Found")</f>
        <v>3</v>
      </c>
      <c r="AA783" s="5">
        <f>IFERROR(VLOOKUP(tbl_HRMaster[[#This Row],[EmployeeID]],tbl_ManagerSurvey[[EmployeeID]:[PerformanceRating]],3,FALSE),"Not Found")</f>
        <v>3</v>
      </c>
      <c r="AB783" s="5" t="str">
        <f>IF(tbl_HRMaster[[#This Row],[Attrition]]="Yes","Left","Active")</f>
        <v>Active</v>
      </c>
      <c r="AC783" s="5" t="str">
        <f>_xlfn.IFS(tbl_HRMaster[[#This Row],[Age]]&lt;25,"Under 25",tbl_HRMaster[[#This Row],[Age]]&lt;35,"25-34",tbl_HRMaster[[#This Row],[Age]]&lt;45,"35-44",tbl_HRMaster[[#This Row],[Age]]&lt;55,"45-54",TRUE,"Above 54")</f>
        <v>35-44</v>
      </c>
      <c r="AD783" s="5" t="str">
        <f>_xlfn.IFS(
tbl_HRMaster[[#This Row],[YearsAtCompany]]&lt;2,"&lt; 2 Years",
tbl_HRMaster[[#This Row],[YearsAtCompany]]&lt;5,"2-4 Years",
tbl_HRMaster[[#This Row],[YearsAtCompany]]&lt;10,"5-9 Years",
TRUE,"10+ Years"
)</f>
        <v>2-4 Years</v>
      </c>
      <c r="AE783" s="5">
        <f>IF(tbl_HRMaster[[#This Row],[Attrition]]="Yes",1,0)</f>
        <v>0</v>
      </c>
    </row>
    <row r="784" spans="1:31" x14ac:dyDescent="0.25">
      <c r="A784">
        <v>36</v>
      </c>
      <c r="B784" t="s">
        <v>21</v>
      </c>
      <c r="C784" t="s">
        <v>22</v>
      </c>
      <c r="D784" t="s">
        <v>30</v>
      </c>
      <c r="E784">
        <v>2</v>
      </c>
      <c r="F784">
        <v>2</v>
      </c>
      <c r="G784" t="s">
        <v>46</v>
      </c>
      <c r="H784">
        <v>3882</v>
      </c>
      <c r="I784" t="s">
        <v>34</v>
      </c>
      <c r="J784">
        <v>3</v>
      </c>
      <c r="K784" t="s">
        <v>35</v>
      </c>
      <c r="L784" t="s">
        <v>27</v>
      </c>
      <c r="M784">
        <v>199730</v>
      </c>
      <c r="N784">
        <v>6</v>
      </c>
      <c r="O784">
        <v>12</v>
      </c>
      <c r="P784">
        <v>0</v>
      </c>
      <c r="Q784">
        <v>10</v>
      </c>
      <c r="R784">
        <v>2</v>
      </c>
      <c r="S784">
        <v>3</v>
      </c>
      <c r="T784">
        <v>0</v>
      </c>
      <c r="U784">
        <v>2</v>
      </c>
      <c r="V784">
        <f>COUNTIF(tbl_HRMaster[EmployeeID],tbl_HRMaster[[#This Row],[EmployeeID]])</f>
        <v>1</v>
      </c>
      <c r="W784">
        <f>IFERROR(INDEX(tbl_EmployeeSurvey[EnvironmentSatisfaction],MATCH(tbl_HRMaster[[#This Row],[EmployeeID]],tbl_EmployeeSurvey[EmployeeID],0)),"Not Found")</f>
        <v>1</v>
      </c>
      <c r="X784">
        <f>IFERROR(INDEX(tbl_EmployeeSurvey[JobSatisfaction],MATCH(tbl_HRMaster[[#This Row],[EmployeeID]],tbl_EmployeeSurvey[EmployeeID],0)),"Not Found")</f>
        <v>3</v>
      </c>
      <c r="Y784" s="5">
        <f>IFERROR(INDEX(tbl_EmployeeSurvey[WorkLifeBalance],MATCH(tbl_HRMaster[[#This Row],[EmployeeID]],tbl_EmployeeSurvey[EmployeeID],0)),"Not Found")</f>
        <v>2</v>
      </c>
      <c r="Z784" s="5">
        <f>IFERROR(VLOOKUP(tbl_HRMaster[[#This Row],[EmployeeID]],tbl_ManagerSurvey[[EmployeeID]:[PerformanceRating]],2,FALSE),"Not Found")</f>
        <v>3</v>
      </c>
      <c r="AA784" s="5">
        <f>IFERROR(VLOOKUP(tbl_HRMaster[[#This Row],[EmployeeID]],tbl_ManagerSurvey[[EmployeeID]:[PerformanceRating]],3,FALSE),"Not Found")</f>
        <v>3</v>
      </c>
      <c r="AB784" s="5" t="str">
        <f>IF(tbl_HRMaster[[#This Row],[Attrition]]="Yes","Left","Active")</f>
        <v>Active</v>
      </c>
      <c r="AC784" s="5" t="str">
        <f>_xlfn.IFS(tbl_HRMaster[[#This Row],[Age]]&lt;25,"Under 25",tbl_HRMaster[[#This Row],[Age]]&lt;35,"25-34",tbl_HRMaster[[#This Row],[Age]]&lt;45,"35-44",tbl_HRMaster[[#This Row],[Age]]&lt;55,"45-54",TRUE,"Above 54")</f>
        <v>35-44</v>
      </c>
      <c r="AD784" s="5" t="str">
        <f>_xlfn.IFS(
tbl_HRMaster[[#This Row],[YearsAtCompany]]&lt;2,"&lt; 2 Years",
tbl_HRMaster[[#This Row],[YearsAtCompany]]&lt;5,"2-4 Years",
tbl_HRMaster[[#This Row],[YearsAtCompany]]&lt;10,"5-9 Years",
TRUE,"10+ Years"
)</f>
        <v>2-4 Years</v>
      </c>
      <c r="AE784" s="5">
        <f>IF(tbl_HRMaster[[#This Row],[Attrition]]="Yes",1,0)</f>
        <v>0</v>
      </c>
    </row>
    <row r="785" spans="1:31" x14ac:dyDescent="0.25">
      <c r="A785">
        <v>34</v>
      </c>
      <c r="B785" t="s">
        <v>28</v>
      </c>
      <c r="C785" t="s">
        <v>29</v>
      </c>
      <c r="D785" t="s">
        <v>23</v>
      </c>
      <c r="E785">
        <v>17</v>
      </c>
      <c r="F785">
        <v>1</v>
      </c>
      <c r="G785" t="s">
        <v>45</v>
      </c>
      <c r="H785">
        <v>183</v>
      </c>
      <c r="I785" t="s">
        <v>34</v>
      </c>
      <c r="J785">
        <v>1</v>
      </c>
      <c r="K785" t="s">
        <v>39</v>
      </c>
      <c r="L785" t="s">
        <v>41</v>
      </c>
      <c r="M785">
        <v>20010</v>
      </c>
      <c r="N785">
        <v>9</v>
      </c>
      <c r="O785">
        <v>22</v>
      </c>
      <c r="P785">
        <v>1</v>
      </c>
      <c r="Q785">
        <v>11</v>
      </c>
      <c r="R785">
        <v>5</v>
      </c>
      <c r="S785">
        <v>3</v>
      </c>
      <c r="T785">
        <v>0</v>
      </c>
      <c r="U785">
        <v>2</v>
      </c>
      <c r="V785">
        <f>COUNTIF(tbl_HRMaster[EmployeeID],tbl_HRMaster[[#This Row],[EmployeeID]])</f>
        <v>1</v>
      </c>
      <c r="W785">
        <f>IFERROR(INDEX(tbl_EmployeeSurvey[EnvironmentSatisfaction],MATCH(tbl_HRMaster[[#This Row],[EmployeeID]],tbl_EmployeeSurvey[EmployeeID],0)),"Not Found")</f>
        <v>2</v>
      </c>
      <c r="X785">
        <f>IFERROR(INDEX(tbl_EmployeeSurvey[JobSatisfaction],MATCH(tbl_HRMaster[[#This Row],[EmployeeID]],tbl_EmployeeSurvey[EmployeeID],0)),"Not Found")</f>
        <v>1</v>
      </c>
      <c r="Y785" s="5">
        <f>IFERROR(INDEX(tbl_EmployeeSurvey[WorkLifeBalance],MATCH(tbl_HRMaster[[#This Row],[EmployeeID]],tbl_EmployeeSurvey[EmployeeID],0)),"Not Found")</f>
        <v>3</v>
      </c>
      <c r="Z785" s="5">
        <f>IFERROR(VLOOKUP(tbl_HRMaster[[#This Row],[EmployeeID]],tbl_ManagerSurvey[[EmployeeID]:[PerformanceRating]],2,FALSE),"Not Found")</f>
        <v>4</v>
      </c>
      <c r="AA785" s="5">
        <f>IFERROR(VLOOKUP(tbl_HRMaster[[#This Row],[EmployeeID]],tbl_ManagerSurvey[[EmployeeID]:[PerformanceRating]],3,FALSE),"Not Found")</f>
        <v>4</v>
      </c>
      <c r="AB785" s="5" t="str">
        <f>IF(tbl_HRMaster[[#This Row],[Attrition]]="Yes","Left","Active")</f>
        <v>Left</v>
      </c>
      <c r="AC785" s="5" t="str">
        <f>_xlfn.IFS(tbl_HRMaster[[#This Row],[Age]]&lt;25,"Under 25",tbl_HRMaster[[#This Row],[Age]]&lt;35,"25-34",tbl_HRMaster[[#This Row],[Age]]&lt;45,"35-44",tbl_HRMaster[[#This Row],[Age]]&lt;55,"45-54",TRUE,"Above 54")</f>
        <v>25-34</v>
      </c>
      <c r="AD785" s="5" t="str">
        <f>_xlfn.IFS(
tbl_HRMaster[[#This Row],[YearsAtCompany]]&lt;2,"&lt; 2 Years",
tbl_HRMaster[[#This Row],[YearsAtCompany]]&lt;5,"2-4 Years",
tbl_HRMaster[[#This Row],[YearsAtCompany]]&lt;10,"5-9 Years",
TRUE,"10+ Years"
)</f>
        <v>2-4 Years</v>
      </c>
      <c r="AE785" s="5">
        <f>IF(tbl_HRMaster[[#This Row],[Attrition]]="Yes",1,0)</f>
        <v>1</v>
      </c>
    </row>
    <row r="786" spans="1:31" x14ac:dyDescent="0.25">
      <c r="A786">
        <v>34</v>
      </c>
      <c r="B786" t="s">
        <v>28</v>
      </c>
      <c r="C786" t="s">
        <v>29</v>
      </c>
      <c r="D786" t="s">
        <v>23</v>
      </c>
      <c r="E786">
        <v>17</v>
      </c>
      <c r="F786">
        <v>1</v>
      </c>
      <c r="G786" t="s">
        <v>45</v>
      </c>
      <c r="H786">
        <v>1653</v>
      </c>
      <c r="I786" t="s">
        <v>34</v>
      </c>
      <c r="J786">
        <v>1</v>
      </c>
      <c r="K786" t="s">
        <v>39</v>
      </c>
      <c r="L786" t="s">
        <v>41</v>
      </c>
      <c r="M786">
        <v>20010</v>
      </c>
      <c r="N786">
        <v>9</v>
      </c>
      <c r="O786">
        <v>22</v>
      </c>
      <c r="P786">
        <v>1</v>
      </c>
      <c r="Q786">
        <v>11</v>
      </c>
      <c r="R786">
        <v>5</v>
      </c>
      <c r="S786">
        <v>3</v>
      </c>
      <c r="T786">
        <v>0</v>
      </c>
      <c r="U786">
        <v>2</v>
      </c>
      <c r="V786">
        <f>COUNTIF(tbl_HRMaster[EmployeeID],tbl_HRMaster[[#This Row],[EmployeeID]])</f>
        <v>1</v>
      </c>
      <c r="W786">
        <f>IFERROR(INDEX(tbl_EmployeeSurvey[EnvironmentSatisfaction],MATCH(tbl_HRMaster[[#This Row],[EmployeeID]],tbl_EmployeeSurvey[EmployeeID],0)),"Not Found")</f>
        <v>2</v>
      </c>
      <c r="X786">
        <f>IFERROR(INDEX(tbl_EmployeeSurvey[JobSatisfaction],MATCH(tbl_HRMaster[[#This Row],[EmployeeID]],tbl_EmployeeSurvey[EmployeeID],0)),"Not Found")</f>
        <v>1</v>
      </c>
      <c r="Y786" s="5">
        <f>IFERROR(INDEX(tbl_EmployeeSurvey[WorkLifeBalance],MATCH(tbl_HRMaster[[#This Row],[EmployeeID]],tbl_EmployeeSurvey[EmployeeID],0)),"Not Found")</f>
        <v>3</v>
      </c>
      <c r="Z786" s="5">
        <f>IFERROR(VLOOKUP(tbl_HRMaster[[#This Row],[EmployeeID]],tbl_ManagerSurvey[[EmployeeID]:[PerformanceRating]],2,FALSE),"Not Found")</f>
        <v>4</v>
      </c>
      <c r="AA786" s="5">
        <f>IFERROR(VLOOKUP(tbl_HRMaster[[#This Row],[EmployeeID]],tbl_ManagerSurvey[[EmployeeID]:[PerformanceRating]],3,FALSE),"Not Found")</f>
        <v>4</v>
      </c>
      <c r="AB786" s="5" t="str">
        <f>IF(tbl_HRMaster[[#This Row],[Attrition]]="Yes","Left","Active")</f>
        <v>Left</v>
      </c>
      <c r="AC786" s="5" t="str">
        <f>_xlfn.IFS(tbl_HRMaster[[#This Row],[Age]]&lt;25,"Under 25",tbl_HRMaster[[#This Row],[Age]]&lt;35,"25-34",tbl_HRMaster[[#This Row],[Age]]&lt;45,"35-44",tbl_HRMaster[[#This Row],[Age]]&lt;55,"45-54",TRUE,"Above 54")</f>
        <v>25-34</v>
      </c>
      <c r="AD786" s="5" t="str">
        <f>_xlfn.IFS(
tbl_HRMaster[[#This Row],[YearsAtCompany]]&lt;2,"&lt; 2 Years",
tbl_HRMaster[[#This Row],[YearsAtCompany]]&lt;5,"2-4 Years",
tbl_HRMaster[[#This Row],[YearsAtCompany]]&lt;10,"5-9 Years",
TRUE,"10+ Years"
)</f>
        <v>2-4 Years</v>
      </c>
      <c r="AE786" s="5">
        <f>IF(tbl_HRMaster[[#This Row],[Attrition]]="Yes",1,0)</f>
        <v>1</v>
      </c>
    </row>
    <row r="787" spans="1:31" x14ac:dyDescent="0.25">
      <c r="A787">
        <v>34</v>
      </c>
      <c r="B787" t="s">
        <v>28</v>
      </c>
      <c r="C787" t="s">
        <v>29</v>
      </c>
      <c r="D787" t="s">
        <v>23</v>
      </c>
      <c r="E787">
        <v>17</v>
      </c>
      <c r="F787">
        <v>1</v>
      </c>
      <c r="G787" t="s">
        <v>45</v>
      </c>
      <c r="H787">
        <v>3123</v>
      </c>
      <c r="I787" t="s">
        <v>34</v>
      </c>
      <c r="J787">
        <v>1</v>
      </c>
      <c r="K787" t="s">
        <v>39</v>
      </c>
      <c r="L787" t="s">
        <v>41</v>
      </c>
      <c r="M787">
        <v>20010</v>
      </c>
      <c r="N787">
        <v>9</v>
      </c>
      <c r="O787">
        <v>22</v>
      </c>
      <c r="P787">
        <v>1</v>
      </c>
      <c r="Q787">
        <v>11</v>
      </c>
      <c r="R787">
        <v>5</v>
      </c>
      <c r="S787">
        <v>3</v>
      </c>
      <c r="T787">
        <v>0</v>
      </c>
      <c r="U787">
        <v>2</v>
      </c>
      <c r="V787">
        <f>COUNTIF(tbl_HRMaster[EmployeeID],tbl_HRMaster[[#This Row],[EmployeeID]])</f>
        <v>1</v>
      </c>
      <c r="W787">
        <f>IFERROR(INDEX(tbl_EmployeeSurvey[EnvironmentSatisfaction],MATCH(tbl_HRMaster[[#This Row],[EmployeeID]],tbl_EmployeeSurvey[EmployeeID],0)),"Not Found")</f>
        <v>2</v>
      </c>
      <c r="X787">
        <f>IFERROR(INDEX(tbl_EmployeeSurvey[JobSatisfaction],MATCH(tbl_HRMaster[[#This Row],[EmployeeID]],tbl_EmployeeSurvey[EmployeeID],0)),"Not Found")</f>
        <v>1</v>
      </c>
      <c r="Y787" s="5">
        <f>IFERROR(INDEX(tbl_EmployeeSurvey[WorkLifeBalance],MATCH(tbl_HRMaster[[#This Row],[EmployeeID]],tbl_EmployeeSurvey[EmployeeID],0)),"Not Found")</f>
        <v>3</v>
      </c>
      <c r="Z787" s="5">
        <f>IFERROR(VLOOKUP(tbl_HRMaster[[#This Row],[EmployeeID]],tbl_ManagerSurvey[[EmployeeID]:[PerformanceRating]],2,FALSE),"Not Found")</f>
        <v>4</v>
      </c>
      <c r="AA787" s="5">
        <f>IFERROR(VLOOKUP(tbl_HRMaster[[#This Row],[EmployeeID]],tbl_ManagerSurvey[[EmployeeID]:[PerformanceRating]],3,FALSE),"Not Found")</f>
        <v>4</v>
      </c>
      <c r="AB787" s="5" t="str">
        <f>IF(tbl_HRMaster[[#This Row],[Attrition]]="Yes","Left","Active")</f>
        <v>Left</v>
      </c>
      <c r="AC787" s="5" t="str">
        <f>_xlfn.IFS(tbl_HRMaster[[#This Row],[Age]]&lt;25,"Under 25",tbl_HRMaster[[#This Row],[Age]]&lt;35,"25-34",tbl_HRMaster[[#This Row],[Age]]&lt;45,"35-44",tbl_HRMaster[[#This Row],[Age]]&lt;55,"45-54",TRUE,"Above 54")</f>
        <v>25-34</v>
      </c>
      <c r="AD787" s="5" t="str">
        <f>_xlfn.IFS(
tbl_HRMaster[[#This Row],[YearsAtCompany]]&lt;2,"&lt; 2 Years",
tbl_HRMaster[[#This Row],[YearsAtCompany]]&lt;5,"2-4 Years",
tbl_HRMaster[[#This Row],[YearsAtCompany]]&lt;10,"5-9 Years",
TRUE,"10+ Years"
)</f>
        <v>2-4 Years</v>
      </c>
      <c r="AE787" s="5">
        <f>IF(tbl_HRMaster[[#This Row],[Attrition]]="Yes",1,0)</f>
        <v>1</v>
      </c>
    </row>
    <row r="788" spans="1:31" x14ac:dyDescent="0.25">
      <c r="A788">
        <v>36</v>
      </c>
      <c r="B788" t="s">
        <v>21</v>
      </c>
      <c r="C788" t="s">
        <v>22</v>
      </c>
      <c r="D788" t="s">
        <v>30</v>
      </c>
      <c r="E788">
        <v>24</v>
      </c>
      <c r="F788">
        <v>3</v>
      </c>
      <c r="G788" t="s">
        <v>33</v>
      </c>
      <c r="H788">
        <v>762</v>
      </c>
      <c r="I788" t="s">
        <v>25</v>
      </c>
      <c r="J788">
        <v>3</v>
      </c>
      <c r="K788" t="s">
        <v>39</v>
      </c>
      <c r="L788" t="s">
        <v>27</v>
      </c>
      <c r="M788">
        <v>63970</v>
      </c>
      <c r="N788">
        <v>4</v>
      </c>
      <c r="O788">
        <v>14</v>
      </c>
      <c r="P788">
        <v>1</v>
      </c>
      <c r="Q788">
        <v>11</v>
      </c>
      <c r="R788">
        <v>3</v>
      </c>
      <c r="S788">
        <v>3</v>
      </c>
      <c r="T788">
        <v>0</v>
      </c>
      <c r="U788">
        <v>2</v>
      </c>
      <c r="V788">
        <f>COUNTIF(tbl_HRMaster[EmployeeID],tbl_HRMaster[[#This Row],[EmployeeID]])</f>
        <v>1</v>
      </c>
      <c r="W788">
        <f>IFERROR(INDEX(tbl_EmployeeSurvey[EnvironmentSatisfaction],MATCH(tbl_HRMaster[[#This Row],[EmployeeID]],tbl_EmployeeSurvey[EmployeeID],0)),"Not Found")</f>
        <v>3</v>
      </c>
      <c r="X788">
        <f>IFERROR(INDEX(tbl_EmployeeSurvey[JobSatisfaction],MATCH(tbl_HRMaster[[#This Row],[EmployeeID]],tbl_EmployeeSurvey[EmployeeID],0)),"Not Found")</f>
        <v>1</v>
      </c>
      <c r="Y788" s="5">
        <f>IFERROR(INDEX(tbl_EmployeeSurvey[WorkLifeBalance],MATCH(tbl_HRMaster[[#This Row],[EmployeeID]],tbl_EmployeeSurvey[EmployeeID],0)),"Not Found")</f>
        <v>2</v>
      </c>
      <c r="Z788" s="5">
        <f>IFERROR(VLOOKUP(tbl_HRMaster[[#This Row],[EmployeeID]],tbl_ManagerSurvey[[EmployeeID]:[PerformanceRating]],2,FALSE),"Not Found")</f>
        <v>3</v>
      </c>
      <c r="AA788" s="5">
        <f>IFERROR(VLOOKUP(tbl_HRMaster[[#This Row],[EmployeeID]],tbl_ManagerSurvey[[EmployeeID]:[PerformanceRating]],3,FALSE),"Not Found")</f>
        <v>3</v>
      </c>
      <c r="AB788" s="5" t="str">
        <f>IF(tbl_HRMaster[[#This Row],[Attrition]]="Yes","Left","Active")</f>
        <v>Active</v>
      </c>
      <c r="AC788" s="5" t="str">
        <f>_xlfn.IFS(tbl_HRMaster[[#This Row],[Age]]&lt;25,"Under 25",tbl_HRMaster[[#This Row],[Age]]&lt;35,"25-34",tbl_HRMaster[[#This Row],[Age]]&lt;45,"35-44",tbl_HRMaster[[#This Row],[Age]]&lt;55,"45-54",TRUE,"Above 54")</f>
        <v>35-44</v>
      </c>
      <c r="AD788" s="5" t="str">
        <f>_xlfn.IFS(
tbl_HRMaster[[#This Row],[YearsAtCompany]]&lt;2,"&lt; 2 Years",
tbl_HRMaster[[#This Row],[YearsAtCompany]]&lt;5,"2-4 Years",
tbl_HRMaster[[#This Row],[YearsAtCompany]]&lt;10,"5-9 Years",
TRUE,"10+ Years"
)</f>
        <v>2-4 Years</v>
      </c>
      <c r="AE788" s="5">
        <f>IF(tbl_HRMaster[[#This Row],[Attrition]]="Yes",1,0)</f>
        <v>0</v>
      </c>
    </row>
    <row r="789" spans="1:31" x14ac:dyDescent="0.25">
      <c r="A789">
        <v>36</v>
      </c>
      <c r="B789" t="s">
        <v>21</v>
      </c>
      <c r="C789" t="s">
        <v>22</v>
      </c>
      <c r="D789" t="s">
        <v>30</v>
      </c>
      <c r="E789">
        <v>24</v>
      </c>
      <c r="F789">
        <v>3</v>
      </c>
      <c r="G789" t="s">
        <v>33</v>
      </c>
      <c r="H789">
        <v>2232</v>
      </c>
      <c r="I789" t="s">
        <v>25</v>
      </c>
      <c r="J789">
        <v>3</v>
      </c>
      <c r="K789" t="s">
        <v>39</v>
      </c>
      <c r="L789" t="s">
        <v>27</v>
      </c>
      <c r="M789">
        <v>63970</v>
      </c>
      <c r="N789">
        <v>4</v>
      </c>
      <c r="O789">
        <v>14</v>
      </c>
      <c r="P789">
        <v>1</v>
      </c>
      <c r="Q789">
        <v>11</v>
      </c>
      <c r="R789">
        <v>3</v>
      </c>
      <c r="S789">
        <v>3</v>
      </c>
      <c r="T789">
        <v>0</v>
      </c>
      <c r="U789">
        <v>2</v>
      </c>
      <c r="V789">
        <f>COUNTIF(tbl_HRMaster[EmployeeID],tbl_HRMaster[[#This Row],[EmployeeID]])</f>
        <v>1</v>
      </c>
      <c r="W789">
        <f>IFERROR(INDEX(tbl_EmployeeSurvey[EnvironmentSatisfaction],MATCH(tbl_HRMaster[[#This Row],[EmployeeID]],tbl_EmployeeSurvey[EmployeeID],0)),"Not Found")</f>
        <v>3</v>
      </c>
      <c r="X789">
        <f>IFERROR(INDEX(tbl_EmployeeSurvey[JobSatisfaction],MATCH(tbl_HRMaster[[#This Row],[EmployeeID]],tbl_EmployeeSurvey[EmployeeID],0)),"Not Found")</f>
        <v>1</v>
      </c>
      <c r="Y789" s="5">
        <f>IFERROR(INDEX(tbl_EmployeeSurvey[WorkLifeBalance],MATCH(tbl_HRMaster[[#This Row],[EmployeeID]],tbl_EmployeeSurvey[EmployeeID],0)),"Not Found")</f>
        <v>2</v>
      </c>
      <c r="Z789" s="5">
        <f>IFERROR(VLOOKUP(tbl_HRMaster[[#This Row],[EmployeeID]],tbl_ManagerSurvey[[EmployeeID]:[PerformanceRating]],2,FALSE),"Not Found")</f>
        <v>3</v>
      </c>
      <c r="AA789" s="5">
        <f>IFERROR(VLOOKUP(tbl_HRMaster[[#This Row],[EmployeeID]],tbl_ManagerSurvey[[EmployeeID]:[PerformanceRating]],3,FALSE),"Not Found")</f>
        <v>3</v>
      </c>
      <c r="AB789" s="5" t="str">
        <f>IF(tbl_HRMaster[[#This Row],[Attrition]]="Yes","Left","Active")</f>
        <v>Active</v>
      </c>
      <c r="AC789" s="5" t="str">
        <f>_xlfn.IFS(tbl_HRMaster[[#This Row],[Age]]&lt;25,"Under 25",tbl_HRMaster[[#This Row],[Age]]&lt;35,"25-34",tbl_HRMaster[[#This Row],[Age]]&lt;45,"35-44",tbl_HRMaster[[#This Row],[Age]]&lt;55,"45-54",TRUE,"Above 54")</f>
        <v>35-44</v>
      </c>
      <c r="AD789" s="5" t="str">
        <f>_xlfn.IFS(
tbl_HRMaster[[#This Row],[YearsAtCompany]]&lt;2,"&lt; 2 Years",
tbl_HRMaster[[#This Row],[YearsAtCompany]]&lt;5,"2-4 Years",
tbl_HRMaster[[#This Row],[YearsAtCompany]]&lt;10,"5-9 Years",
TRUE,"10+ Years"
)</f>
        <v>2-4 Years</v>
      </c>
      <c r="AE789" s="5">
        <f>IF(tbl_HRMaster[[#This Row],[Attrition]]="Yes",1,0)</f>
        <v>0</v>
      </c>
    </row>
    <row r="790" spans="1:31" x14ac:dyDescent="0.25">
      <c r="A790">
        <v>36</v>
      </c>
      <c r="B790" t="s">
        <v>21</v>
      </c>
      <c r="C790" t="s">
        <v>22</v>
      </c>
      <c r="D790" t="s">
        <v>30</v>
      </c>
      <c r="E790">
        <v>24</v>
      </c>
      <c r="F790">
        <v>3</v>
      </c>
      <c r="G790" t="s">
        <v>33</v>
      </c>
      <c r="H790">
        <v>3702</v>
      </c>
      <c r="I790" t="s">
        <v>25</v>
      </c>
      <c r="J790">
        <v>3</v>
      </c>
      <c r="K790" t="s">
        <v>39</v>
      </c>
      <c r="L790" t="s">
        <v>27</v>
      </c>
      <c r="M790">
        <v>63970</v>
      </c>
      <c r="N790">
        <v>4</v>
      </c>
      <c r="O790">
        <v>14</v>
      </c>
      <c r="P790">
        <v>1</v>
      </c>
      <c r="Q790">
        <v>11</v>
      </c>
      <c r="R790">
        <v>3</v>
      </c>
      <c r="S790">
        <v>3</v>
      </c>
      <c r="T790">
        <v>0</v>
      </c>
      <c r="U790">
        <v>2</v>
      </c>
      <c r="V790">
        <f>COUNTIF(tbl_HRMaster[EmployeeID],tbl_HRMaster[[#This Row],[EmployeeID]])</f>
        <v>1</v>
      </c>
      <c r="W790">
        <f>IFERROR(INDEX(tbl_EmployeeSurvey[EnvironmentSatisfaction],MATCH(tbl_HRMaster[[#This Row],[EmployeeID]],tbl_EmployeeSurvey[EmployeeID],0)),"Not Found")</f>
        <v>3</v>
      </c>
      <c r="X790">
        <f>IFERROR(INDEX(tbl_EmployeeSurvey[JobSatisfaction],MATCH(tbl_HRMaster[[#This Row],[EmployeeID]],tbl_EmployeeSurvey[EmployeeID],0)),"Not Found")</f>
        <v>1</v>
      </c>
      <c r="Y790" s="5">
        <f>IFERROR(INDEX(tbl_EmployeeSurvey[WorkLifeBalance],MATCH(tbl_HRMaster[[#This Row],[EmployeeID]],tbl_EmployeeSurvey[EmployeeID],0)),"Not Found")</f>
        <v>2</v>
      </c>
      <c r="Z790" s="5">
        <f>IFERROR(VLOOKUP(tbl_HRMaster[[#This Row],[EmployeeID]],tbl_ManagerSurvey[[EmployeeID]:[PerformanceRating]],2,FALSE),"Not Found")</f>
        <v>3</v>
      </c>
      <c r="AA790" s="5">
        <f>IFERROR(VLOOKUP(tbl_HRMaster[[#This Row],[EmployeeID]],tbl_ManagerSurvey[[EmployeeID]:[PerformanceRating]],3,FALSE),"Not Found")</f>
        <v>3</v>
      </c>
      <c r="AB790" s="5" t="str">
        <f>IF(tbl_HRMaster[[#This Row],[Attrition]]="Yes","Left","Active")</f>
        <v>Active</v>
      </c>
      <c r="AC790" s="5" t="str">
        <f>_xlfn.IFS(tbl_HRMaster[[#This Row],[Age]]&lt;25,"Under 25",tbl_HRMaster[[#This Row],[Age]]&lt;35,"25-34",tbl_HRMaster[[#This Row],[Age]]&lt;45,"35-44",tbl_HRMaster[[#This Row],[Age]]&lt;55,"45-54",TRUE,"Above 54")</f>
        <v>35-44</v>
      </c>
      <c r="AD790" s="5" t="str">
        <f>_xlfn.IFS(
tbl_HRMaster[[#This Row],[YearsAtCompany]]&lt;2,"&lt; 2 Years",
tbl_HRMaster[[#This Row],[YearsAtCompany]]&lt;5,"2-4 Years",
tbl_HRMaster[[#This Row],[YearsAtCompany]]&lt;10,"5-9 Years",
TRUE,"10+ Years"
)</f>
        <v>2-4 Years</v>
      </c>
      <c r="AE790" s="5">
        <f>IF(tbl_HRMaster[[#This Row],[Attrition]]="Yes",1,0)</f>
        <v>0</v>
      </c>
    </row>
    <row r="791" spans="1:31" x14ac:dyDescent="0.25">
      <c r="A791">
        <v>36</v>
      </c>
      <c r="B791" t="s">
        <v>21</v>
      </c>
      <c r="C791" t="s">
        <v>22</v>
      </c>
      <c r="D791" t="s">
        <v>30</v>
      </c>
      <c r="E791">
        <v>8</v>
      </c>
      <c r="F791">
        <v>3</v>
      </c>
      <c r="G791" t="s">
        <v>24</v>
      </c>
      <c r="H791">
        <v>254</v>
      </c>
      <c r="I791" t="s">
        <v>34</v>
      </c>
      <c r="J791">
        <v>2</v>
      </c>
      <c r="K791" t="s">
        <v>31</v>
      </c>
      <c r="L791" t="s">
        <v>41</v>
      </c>
      <c r="M791">
        <v>59150</v>
      </c>
      <c r="N791">
        <v>2</v>
      </c>
      <c r="O791">
        <v>13</v>
      </c>
      <c r="P791">
        <v>1</v>
      </c>
      <c r="Q791">
        <v>13</v>
      </c>
      <c r="R791">
        <v>3</v>
      </c>
      <c r="S791">
        <v>3</v>
      </c>
      <c r="T791">
        <v>0</v>
      </c>
      <c r="U791">
        <v>2</v>
      </c>
      <c r="V791">
        <f>COUNTIF(tbl_HRMaster[EmployeeID],tbl_HRMaster[[#This Row],[EmployeeID]])</f>
        <v>1</v>
      </c>
      <c r="W791">
        <f>IFERROR(INDEX(tbl_EmployeeSurvey[EnvironmentSatisfaction],MATCH(tbl_HRMaster[[#This Row],[EmployeeID]],tbl_EmployeeSurvey[EmployeeID],0)),"Not Found")</f>
        <v>2</v>
      </c>
      <c r="X791">
        <f>IFERROR(INDEX(tbl_EmployeeSurvey[JobSatisfaction],MATCH(tbl_HRMaster[[#This Row],[EmployeeID]],tbl_EmployeeSurvey[EmployeeID],0)),"Not Found")</f>
        <v>2</v>
      </c>
      <c r="Y791" s="5">
        <f>IFERROR(INDEX(tbl_EmployeeSurvey[WorkLifeBalance],MATCH(tbl_HRMaster[[#This Row],[EmployeeID]],tbl_EmployeeSurvey[EmployeeID],0)),"Not Found")</f>
        <v>3</v>
      </c>
      <c r="Z791" s="5">
        <f>IFERROR(VLOOKUP(tbl_HRMaster[[#This Row],[EmployeeID]],tbl_ManagerSurvey[[EmployeeID]:[PerformanceRating]],2,FALSE),"Not Found")</f>
        <v>2</v>
      </c>
      <c r="AA791" s="5">
        <f>IFERROR(VLOOKUP(tbl_HRMaster[[#This Row],[EmployeeID]],tbl_ManagerSurvey[[EmployeeID]:[PerformanceRating]],3,FALSE),"Not Found")</f>
        <v>3</v>
      </c>
      <c r="AB791" s="5" t="str">
        <f>IF(tbl_HRMaster[[#This Row],[Attrition]]="Yes","Left","Active")</f>
        <v>Active</v>
      </c>
      <c r="AC791" s="5" t="str">
        <f>_xlfn.IFS(tbl_HRMaster[[#This Row],[Age]]&lt;25,"Under 25",tbl_HRMaster[[#This Row],[Age]]&lt;35,"25-34",tbl_HRMaster[[#This Row],[Age]]&lt;45,"35-44",tbl_HRMaster[[#This Row],[Age]]&lt;55,"45-54",TRUE,"Above 54")</f>
        <v>35-44</v>
      </c>
      <c r="AD791" s="5" t="str">
        <f>_xlfn.IFS(
tbl_HRMaster[[#This Row],[YearsAtCompany]]&lt;2,"&lt; 2 Years",
tbl_HRMaster[[#This Row],[YearsAtCompany]]&lt;5,"2-4 Years",
tbl_HRMaster[[#This Row],[YearsAtCompany]]&lt;10,"5-9 Years",
TRUE,"10+ Years"
)</f>
        <v>2-4 Years</v>
      </c>
      <c r="AE791" s="5">
        <f>IF(tbl_HRMaster[[#This Row],[Attrition]]="Yes",1,0)</f>
        <v>0</v>
      </c>
    </row>
    <row r="792" spans="1:31" x14ac:dyDescent="0.25">
      <c r="A792">
        <v>36</v>
      </c>
      <c r="B792" t="s">
        <v>21</v>
      </c>
      <c r="C792" t="s">
        <v>22</v>
      </c>
      <c r="D792" t="s">
        <v>30</v>
      </c>
      <c r="E792">
        <v>8</v>
      </c>
      <c r="F792">
        <v>3</v>
      </c>
      <c r="G792" t="s">
        <v>24</v>
      </c>
      <c r="H792">
        <v>1724</v>
      </c>
      <c r="I792" t="s">
        <v>34</v>
      </c>
      <c r="J792">
        <v>2</v>
      </c>
      <c r="K792" t="s">
        <v>31</v>
      </c>
      <c r="L792" t="s">
        <v>41</v>
      </c>
      <c r="M792">
        <v>59150</v>
      </c>
      <c r="N792">
        <v>2</v>
      </c>
      <c r="O792">
        <v>13</v>
      </c>
      <c r="P792">
        <v>1</v>
      </c>
      <c r="Q792">
        <v>13</v>
      </c>
      <c r="R792">
        <v>3</v>
      </c>
      <c r="S792">
        <v>3</v>
      </c>
      <c r="T792">
        <v>0</v>
      </c>
      <c r="U792">
        <v>2</v>
      </c>
      <c r="V792">
        <f>COUNTIF(tbl_HRMaster[EmployeeID],tbl_HRMaster[[#This Row],[EmployeeID]])</f>
        <v>1</v>
      </c>
      <c r="W792">
        <f>IFERROR(INDEX(tbl_EmployeeSurvey[EnvironmentSatisfaction],MATCH(tbl_HRMaster[[#This Row],[EmployeeID]],tbl_EmployeeSurvey[EmployeeID],0)),"Not Found")</f>
        <v>2</v>
      </c>
      <c r="X792">
        <f>IFERROR(INDEX(tbl_EmployeeSurvey[JobSatisfaction],MATCH(tbl_HRMaster[[#This Row],[EmployeeID]],tbl_EmployeeSurvey[EmployeeID],0)),"Not Found")</f>
        <v>2</v>
      </c>
      <c r="Y792" s="5">
        <f>IFERROR(INDEX(tbl_EmployeeSurvey[WorkLifeBalance],MATCH(tbl_HRMaster[[#This Row],[EmployeeID]],tbl_EmployeeSurvey[EmployeeID],0)),"Not Found")</f>
        <v>3</v>
      </c>
      <c r="Z792" s="5">
        <f>IFERROR(VLOOKUP(tbl_HRMaster[[#This Row],[EmployeeID]],tbl_ManagerSurvey[[EmployeeID]:[PerformanceRating]],2,FALSE),"Not Found")</f>
        <v>2</v>
      </c>
      <c r="AA792" s="5">
        <f>IFERROR(VLOOKUP(tbl_HRMaster[[#This Row],[EmployeeID]],tbl_ManagerSurvey[[EmployeeID]:[PerformanceRating]],3,FALSE),"Not Found")</f>
        <v>3</v>
      </c>
      <c r="AB792" s="5" t="str">
        <f>IF(tbl_HRMaster[[#This Row],[Attrition]]="Yes","Left","Active")</f>
        <v>Active</v>
      </c>
      <c r="AC792" s="5" t="str">
        <f>_xlfn.IFS(tbl_HRMaster[[#This Row],[Age]]&lt;25,"Under 25",tbl_HRMaster[[#This Row],[Age]]&lt;35,"25-34",tbl_HRMaster[[#This Row],[Age]]&lt;45,"35-44",tbl_HRMaster[[#This Row],[Age]]&lt;55,"45-54",TRUE,"Above 54")</f>
        <v>35-44</v>
      </c>
      <c r="AD792" s="5" t="str">
        <f>_xlfn.IFS(
tbl_HRMaster[[#This Row],[YearsAtCompany]]&lt;2,"&lt; 2 Years",
tbl_HRMaster[[#This Row],[YearsAtCompany]]&lt;5,"2-4 Years",
tbl_HRMaster[[#This Row],[YearsAtCompany]]&lt;10,"5-9 Years",
TRUE,"10+ Years"
)</f>
        <v>2-4 Years</v>
      </c>
      <c r="AE792" s="5">
        <f>IF(tbl_HRMaster[[#This Row],[Attrition]]="Yes",1,0)</f>
        <v>0</v>
      </c>
    </row>
    <row r="793" spans="1:31" x14ac:dyDescent="0.25">
      <c r="A793">
        <v>36</v>
      </c>
      <c r="B793" t="s">
        <v>21</v>
      </c>
      <c r="C793" t="s">
        <v>22</v>
      </c>
      <c r="D793" t="s">
        <v>30</v>
      </c>
      <c r="E793">
        <v>8</v>
      </c>
      <c r="F793">
        <v>3</v>
      </c>
      <c r="G793" t="s">
        <v>24</v>
      </c>
      <c r="H793">
        <v>3194</v>
      </c>
      <c r="I793" t="s">
        <v>34</v>
      </c>
      <c r="J793">
        <v>2</v>
      </c>
      <c r="K793" t="s">
        <v>31</v>
      </c>
      <c r="L793" t="s">
        <v>41</v>
      </c>
      <c r="M793">
        <v>59150</v>
      </c>
      <c r="N793">
        <v>2</v>
      </c>
      <c r="O793">
        <v>13</v>
      </c>
      <c r="P793">
        <v>1</v>
      </c>
      <c r="Q793">
        <v>13</v>
      </c>
      <c r="R793">
        <v>3</v>
      </c>
      <c r="S793">
        <v>3</v>
      </c>
      <c r="T793">
        <v>0</v>
      </c>
      <c r="U793">
        <v>2</v>
      </c>
      <c r="V793">
        <f>COUNTIF(tbl_HRMaster[EmployeeID],tbl_HRMaster[[#This Row],[EmployeeID]])</f>
        <v>1</v>
      </c>
      <c r="W793">
        <f>IFERROR(INDEX(tbl_EmployeeSurvey[EnvironmentSatisfaction],MATCH(tbl_HRMaster[[#This Row],[EmployeeID]],tbl_EmployeeSurvey[EmployeeID],0)),"Not Found")</f>
        <v>2</v>
      </c>
      <c r="X793">
        <f>IFERROR(INDEX(tbl_EmployeeSurvey[JobSatisfaction],MATCH(tbl_HRMaster[[#This Row],[EmployeeID]],tbl_EmployeeSurvey[EmployeeID],0)),"Not Found")</f>
        <v>2</v>
      </c>
      <c r="Y793" s="5">
        <f>IFERROR(INDEX(tbl_EmployeeSurvey[WorkLifeBalance],MATCH(tbl_HRMaster[[#This Row],[EmployeeID]],tbl_EmployeeSurvey[EmployeeID],0)),"Not Found")</f>
        <v>3</v>
      </c>
      <c r="Z793" s="5">
        <f>IFERROR(VLOOKUP(tbl_HRMaster[[#This Row],[EmployeeID]],tbl_ManagerSurvey[[EmployeeID]:[PerformanceRating]],2,FALSE),"Not Found")</f>
        <v>2</v>
      </c>
      <c r="AA793" s="5">
        <f>IFERROR(VLOOKUP(tbl_HRMaster[[#This Row],[EmployeeID]],tbl_ManagerSurvey[[EmployeeID]:[PerformanceRating]],3,FALSE),"Not Found")</f>
        <v>3</v>
      </c>
      <c r="AB793" s="5" t="str">
        <f>IF(tbl_HRMaster[[#This Row],[Attrition]]="Yes","Left","Active")</f>
        <v>Active</v>
      </c>
      <c r="AC793" s="5" t="str">
        <f>_xlfn.IFS(tbl_HRMaster[[#This Row],[Age]]&lt;25,"Under 25",tbl_HRMaster[[#This Row],[Age]]&lt;35,"25-34",tbl_HRMaster[[#This Row],[Age]]&lt;45,"35-44",tbl_HRMaster[[#This Row],[Age]]&lt;55,"45-54",TRUE,"Above 54")</f>
        <v>35-44</v>
      </c>
      <c r="AD793" s="5" t="str">
        <f>_xlfn.IFS(
tbl_HRMaster[[#This Row],[YearsAtCompany]]&lt;2,"&lt; 2 Years",
tbl_HRMaster[[#This Row],[YearsAtCompany]]&lt;5,"2-4 Years",
tbl_HRMaster[[#This Row],[YearsAtCompany]]&lt;10,"5-9 Years",
TRUE,"10+ Years"
)</f>
        <v>2-4 Years</v>
      </c>
      <c r="AE793" s="5">
        <f>IF(tbl_HRMaster[[#This Row],[Attrition]]="Yes",1,0)</f>
        <v>0</v>
      </c>
    </row>
    <row r="794" spans="1:31" x14ac:dyDescent="0.25">
      <c r="A794">
        <v>37</v>
      </c>
      <c r="B794" t="s">
        <v>21</v>
      </c>
      <c r="C794" t="s">
        <v>22</v>
      </c>
      <c r="D794" t="s">
        <v>30</v>
      </c>
      <c r="E794">
        <v>22</v>
      </c>
      <c r="F794">
        <v>5</v>
      </c>
      <c r="G794" t="s">
        <v>38</v>
      </c>
      <c r="H794">
        <v>1461</v>
      </c>
      <c r="I794" t="s">
        <v>25</v>
      </c>
      <c r="J794">
        <v>2</v>
      </c>
      <c r="K794" t="s">
        <v>42</v>
      </c>
      <c r="L794" t="s">
        <v>27</v>
      </c>
      <c r="M794">
        <v>30550</v>
      </c>
      <c r="N794">
        <v>2</v>
      </c>
      <c r="O794">
        <v>14</v>
      </c>
      <c r="P794">
        <v>3</v>
      </c>
      <c r="Q794">
        <v>17</v>
      </c>
      <c r="R794">
        <v>3</v>
      </c>
      <c r="S794">
        <v>3</v>
      </c>
      <c r="T794">
        <v>0</v>
      </c>
      <c r="U794">
        <v>2</v>
      </c>
      <c r="V794">
        <f>COUNTIF(tbl_HRMaster[EmployeeID],tbl_HRMaster[[#This Row],[EmployeeID]])</f>
        <v>1</v>
      </c>
      <c r="W794">
        <f>IFERROR(INDEX(tbl_EmployeeSurvey[EnvironmentSatisfaction],MATCH(tbl_HRMaster[[#This Row],[EmployeeID]],tbl_EmployeeSurvey[EmployeeID],0)),"Not Found")</f>
        <v>3</v>
      </c>
      <c r="X794">
        <f>IFERROR(INDEX(tbl_EmployeeSurvey[JobSatisfaction],MATCH(tbl_HRMaster[[#This Row],[EmployeeID]],tbl_EmployeeSurvey[EmployeeID],0)),"Not Found")</f>
        <v>1</v>
      </c>
      <c r="Y794" s="5">
        <f>IFERROR(INDEX(tbl_EmployeeSurvey[WorkLifeBalance],MATCH(tbl_HRMaster[[#This Row],[EmployeeID]],tbl_EmployeeSurvey[EmployeeID],0)),"Not Found")</f>
        <v>2</v>
      </c>
      <c r="Z794" s="5">
        <f>IFERROR(VLOOKUP(tbl_HRMaster[[#This Row],[EmployeeID]],tbl_ManagerSurvey[[EmployeeID]:[PerformanceRating]],2,FALSE),"Not Found")</f>
        <v>3</v>
      </c>
      <c r="AA794" s="5">
        <f>IFERROR(VLOOKUP(tbl_HRMaster[[#This Row],[EmployeeID]],tbl_ManagerSurvey[[EmployeeID]:[PerformanceRating]],3,FALSE),"Not Found")</f>
        <v>3</v>
      </c>
      <c r="AB794" s="5" t="str">
        <f>IF(tbl_HRMaster[[#This Row],[Attrition]]="Yes","Left","Active")</f>
        <v>Active</v>
      </c>
      <c r="AC794" s="5" t="str">
        <f>_xlfn.IFS(tbl_HRMaster[[#This Row],[Age]]&lt;25,"Under 25",tbl_HRMaster[[#This Row],[Age]]&lt;35,"25-34",tbl_HRMaster[[#This Row],[Age]]&lt;45,"35-44",tbl_HRMaster[[#This Row],[Age]]&lt;55,"45-54",TRUE,"Above 54")</f>
        <v>35-44</v>
      </c>
      <c r="AD794" s="5" t="str">
        <f>_xlfn.IFS(
tbl_HRMaster[[#This Row],[YearsAtCompany]]&lt;2,"&lt; 2 Years",
tbl_HRMaster[[#This Row],[YearsAtCompany]]&lt;5,"2-4 Years",
tbl_HRMaster[[#This Row],[YearsAtCompany]]&lt;10,"5-9 Years",
TRUE,"10+ Years"
)</f>
        <v>2-4 Years</v>
      </c>
      <c r="AE794" s="5">
        <f>IF(tbl_HRMaster[[#This Row],[Attrition]]="Yes",1,0)</f>
        <v>0</v>
      </c>
    </row>
    <row r="795" spans="1:31" x14ac:dyDescent="0.25">
      <c r="A795">
        <v>37</v>
      </c>
      <c r="B795" t="s">
        <v>21</v>
      </c>
      <c r="C795" t="s">
        <v>22</v>
      </c>
      <c r="D795" t="s">
        <v>30</v>
      </c>
      <c r="E795">
        <v>22</v>
      </c>
      <c r="F795">
        <v>5</v>
      </c>
      <c r="G795" t="s">
        <v>38</v>
      </c>
      <c r="H795">
        <v>2931</v>
      </c>
      <c r="I795" t="s">
        <v>25</v>
      </c>
      <c r="J795">
        <v>2</v>
      </c>
      <c r="K795" t="s">
        <v>42</v>
      </c>
      <c r="L795" t="s">
        <v>27</v>
      </c>
      <c r="M795">
        <v>30550</v>
      </c>
      <c r="N795">
        <v>2</v>
      </c>
      <c r="O795">
        <v>14</v>
      </c>
      <c r="P795">
        <v>3</v>
      </c>
      <c r="Q795">
        <v>17</v>
      </c>
      <c r="R795">
        <v>3</v>
      </c>
      <c r="S795">
        <v>3</v>
      </c>
      <c r="T795">
        <v>0</v>
      </c>
      <c r="U795">
        <v>2</v>
      </c>
      <c r="V795">
        <f>COUNTIF(tbl_HRMaster[EmployeeID],tbl_HRMaster[[#This Row],[EmployeeID]])</f>
        <v>1</v>
      </c>
      <c r="W795">
        <f>IFERROR(INDEX(tbl_EmployeeSurvey[EnvironmentSatisfaction],MATCH(tbl_HRMaster[[#This Row],[EmployeeID]],tbl_EmployeeSurvey[EmployeeID],0)),"Not Found")</f>
        <v>3</v>
      </c>
      <c r="X795">
        <f>IFERROR(INDEX(tbl_EmployeeSurvey[JobSatisfaction],MATCH(tbl_HRMaster[[#This Row],[EmployeeID]],tbl_EmployeeSurvey[EmployeeID],0)),"Not Found")</f>
        <v>1</v>
      </c>
      <c r="Y795" s="5">
        <f>IFERROR(INDEX(tbl_EmployeeSurvey[WorkLifeBalance],MATCH(tbl_HRMaster[[#This Row],[EmployeeID]],tbl_EmployeeSurvey[EmployeeID],0)),"Not Found")</f>
        <v>2</v>
      </c>
      <c r="Z795" s="5">
        <f>IFERROR(VLOOKUP(tbl_HRMaster[[#This Row],[EmployeeID]],tbl_ManagerSurvey[[EmployeeID]:[PerformanceRating]],2,FALSE),"Not Found")</f>
        <v>3</v>
      </c>
      <c r="AA795" s="5">
        <f>IFERROR(VLOOKUP(tbl_HRMaster[[#This Row],[EmployeeID]],tbl_ManagerSurvey[[EmployeeID]:[PerformanceRating]],3,FALSE),"Not Found")</f>
        <v>3</v>
      </c>
      <c r="AB795" s="5" t="str">
        <f>IF(tbl_HRMaster[[#This Row],[Attrition]]="Yes","Left","Active")</f>
        <v>Active</v>
      </c>
      <c r="AC795" s="5" t="str">
        <f>_xlfn.IFS(tbl_HRMaster[[#This Row],[Age]]&lt;25,"Under 25",tbl_HRMaster[[#This Row],[Age]]&lt;35,"25-34",tbl_HRMaster[[#This Row],[Age]]&lt;45,"35-44",tbl_HRMaster[[#This Row],[Age]]&lt;55,"45-54",TRUE,"Above 54")</f>
        <v>35-44</v>
      </c>
      <c r="AD795" s="5" t="str">
        <f>_xlfn.IFS(
tbl_HRMaster[[#This Row],[YearsAtCompany]]&lt;2,"&lt; 2 Years",
tbl_HRMaster[[#This Row],[YearsAtCompany]]&lt;5,"2-4 Years",
tbl_HRMaster[[#This Row],[YearsAtCompany]]&lt;10,"5-9 Years",
TRUE,"10+ Years"
)</f>
        <v>2-4 Years</v>
      </c>
      <c r="AE795" s="5">
        <f>IF(tbl_HRMaster[[#This Row],[Attrition]]="Yes",1,0)</f>
        <v>0</v>
      </c>
    </row>
    <row r="796" spans="1:31" x14ac:dyDescent="0.25">
      <c r="A796">
        <v>37</v>
      </c>
      <c r="B796" t="s">
        <v>21</v>
      </c>
      <c r="C796" t="s">
        <v>22</v>
      </c>
      <c r="D796" t="s">
        <v>30</v>
      </c>
      <c r="E796">
        <v>22</v>
      </c>
      <c r="F796">
        <v>5</v>
      </c>
      <c r="G796" t="s">
        <v>38</v>
      </c>
      <c r="H796">
        <v>4401</v>
      </c>
      <c r="I796" t="s">
        <v>25</v>
      </c>
      <c r="J796">
        <v>2</v>
      </c>
      <c r="K796" t="s">
        <v>42</v>
      </c>
      <c r="L796" t="s">
        <v>27</v>
      </c>
      <c r="M796">
        <v>30550</v>
      </c>
      <c r="N796">
        <v>2</v>
      </c>
      <c r="O796">
        <v>14</v>
      </c>
      <c r="P796">
        <v>3</v>
      </c>
      <c r="Q796">
        <v>17</v>
      </c>
      <c r="R796">
        <v>3</v>
      </c>
      <c r="S796">
        <v>3</v>
      </c>
      <c r="T796">
        <v>0</v>
      </c>
      <c r="U796">
        <v>2</v>
      </c>
      <c r="V796">
        <f>COUNTIF(tbl_HRMaster[EmployeeID],tbl_HRMaster[[#This Row],[EmployeeID]])</f>
        <v>1</v>
      </c>
      <c r="W796">
        <f>IFERROR(INDEX(tbl_EmployeeSurvey[EnvironmentSatisfaction],MATCH(tbl_HRMaster[[#This Row],[EmployeeID]],tbl_EmployeeSurvey[EmployeeID],0)),"Not Found")</f>
        <v>3</v>
      </c>
      <c r="X796">
        <f>IFERROR(INDEX(tbl_EmployeeSurvey[JobSatisfaction],MATCH(tbl_HRMaster[[#This Row],[EmployeeID]],tbl_EmployeeSurvey[EmployeeID],0)),"Not Found")</f>
        <v>1</v>
      </c>
      <c r="Y796" s="5">
        <f>IFERROR(INDEX(tbl_EmployeeSurvey[WorkLifeBalance],MATCH(tbl_HRMaster[[#This Row],[EmployeeID]],tbl_EmployeeSurvey[EmployeeID],0)),"Not Found")</f>
        <v>2</v>
      </c>
      <c r="Z796" s="5">
        <f>IFERROR(VLOOKUP(tbl_HRMaster[[#This Row],[EmployeeID]],tbl_ManagerSurvey[[EmployeeID]:[PerformanceRating]],2,FALSE),"Not Found")</f>
        <v>3</v>
      </c>
      <c r="AA796" s="5">
        <f>IFERROR(VLOOKUP(tbl_HRMaster[[#This Row],[EmployeeID]],tbl_ManagerSurvey[[EmployeeID]:[PerformanceRating]],3,FALSE),"Not Found")</f>
        <v>3</v>
      </c>
      <c r="AB796" s="5" t="str">
        <f>IF(tbl_HRMaster[[#This Row],[Attrition]]="Yes","Left","Active")</f>
        <v>Active</v>
      </c>
      <c r="AC796" s="5" t="str">
        <f>_xlfn.IFS(tbl_HRMaster[[#This Row],[Age]]&lt;25,"Under 25",tbl_HRMaster[[#This Row],[Age]]&lt;35,"25-34",tbl_HRMaster[[#This Row],[Age]]&lt;45,"35-44",tbl_HRMaster[[#This Row],[Age]]&lt;55,"45-54",TRUE,"Above 54")</f>
        <v>35-44</v>
      </c>
      <c r="AD796" s="5" t="str">
        <f>_xlfn.IFS(
tbl_HRMaster[[#This Row],[YearsAtCompany]]&lt;2,"&lt; 2 Years",
tbl_HRMaster[[#This Row],[YearsAtCompany]]&lt;5,"2-4 Years",
tbl_HRMaster[[#This Row],[YearsAtCompany]]&lt;10,"5-9 Years",
TRUE,"10+ Years"
)</f>
        <v>2-4 Years</v>
      </c>
      <c r="AE796" s="5">
        <f>IF(tbl_HRMaster[[#This Row],[Attrition]]="Yes",1,0)</f>
        <v>0</v>
      </c>
    </row>
    <row r="797" spans="1:31" x14ac:dyDescent="0.25">
      <c r="A797">
        <v>48</v>
      </c>
      <c r="B797" t="s">
        <v>21</v>
      </c>
      <c r="C797" t="s">
        <v>22</v>
      </c>
      <c r="D797" t="s">
        <v>30</v>
      </c>
      <c r="E797">
        <v>8</v>
      </c>
      <c r="F797">
        <v>1</v>
      </c>
      <c r="G797" t="s">
        <v>38</v>
      </c>
      <c r="H797">
        <v>235</v>
      </c>
      <c r="I797" t="s">
        <v>34</v>
      </c>
      <c r="J797">
        <v>2</v>
      </c>
      <c r="K797" t="s">
        <v>40</v>
      </c>
      <c r="L797" t="s">
        <v>27</v>
      </c>
      <c r="M797">
        <v>53760</v>
      </c>
      <c r="N797">
        <v>7</v>
      </c>
      <c r="O797">
        <v>13</v>
      </c>
      <c r="P797">
        <v>1</v>
      </c>
      <c r="Q797">
        <v>21</v>
      </c>
      <c r="R797">
        <v>3</v>
      </c>
      <c r="S797">
        <v>3</v>
      </c>
      <c r="T797">
        <v>0</v>
      </c>
      <c r="U797">
        <v>2</v>
      </c>
      <c r="V797">
        <f>COUNTIF(tbl_HRMaster[EmployeeID],tbl_HRMaster[[#This Row],[EmployeeID]])</f>
        <v>1</v>
      </c>
      <c r="W797">
        <f>IFERROR(INDEX(tbl_EmployeeSurvey[EnvironmentSatisfaction],MATCH(tbl_HRMaster[[#This Row],[EmployeeID]],tbl_EmployeeSurvey[EmployeeID],0)),"Not Found")</f>
        <v>4</v>
      </c>
      <c r="X797">
        <f>IFERROR(INDEX(tbl_EmployeeSurvey[JobSatisfaction],MATCH(tbl_HRMaster[[#This Row],[EmployeeID]],tbl_EmployeeSurvey[EmployeeID],0)),"Not Found")</f>
        <v>1</v>
      </c>
      <c r="Y797" s="5">
        <f>IFERROR(INDEX(tbl_EmployeeSurvey[WorkLifeBalance],MATCH(tbl_HRMaster[[#This Row],[EmployeeID]],tbl_EmployeeSurvey[EmployeeID],0)),"Not Found")</f>
        <v>1</v>
      </c>
      <c r="Z797" s="5">
        <f>IFERROR(VLOOKUP(tbl_HRMaster[[#This Row],[EmployeeID]],tbl_ManagerSurvey[[EmployeeID]:[PerformanceRating]],2,FALSE),"Not Found")</f>
        <v>4</v>
      </c>
      <c r="AA797" s="5">
        <f>IFERROR(VLOOKUP(tbl_HRMaster[[#This Row],[EmployeeID]],tbl_ManagerSurvey[[EmployeeID]:[PerformanceRating]],3,FALSE),"Not Found")</f>
        <v>3</v>
      </c>
      <c r="AB797" s="5" t="str">
        <f>IF(tbl_HRMaster[[#This Row],[Attrition]]="Yes","Left","Active")</f>
        <v>Active</v>
      </c>
      <c r="AC797" s="5" t="str">
        <f>_xlfn.IFS(tbl_HRMaster[[#This Row],[Age]]&lt;25,"Under 25",tbl_HRMaster[[#This Row],[Age]]&lt;35,"25-34",tbl_HRMaster[[#This Row],[Age]]&lt;45,"35-44",tbl_HRMaster[[#This Row],[Age]]&lt;55,"45-54",TRUE,"Above 54")</f>
        <v>45-54</v>
      </c>
      <c r="AD797" s="5" t="str">
        <f>_xlfn.IFS(
tbl_HRMaster[[#This Row],[YearsAtCompany]]&lt;2,"&lt; 2 Years",
tbl_HRMaster[[#This Row],[YearsAtCompany]]&lt;5,"2-4 Years",
tbl_HRMaster[[#This Row],[YearsAtCompany]]&lt;10,"5-9 Years",
TRUE,"10+ Years"
)</f>
        <v>2-4 Years</v>
      </c>
      <c r="AE797" s="5">
        <f>IF(tbl_HRMaster[[#This Row],[Attrition]]="Yes",1,0)</f>
        <v>0</v>
      </c>
    </row>
    <row r="798" spans="1:31" x14ac:dyDescent="0.25">
      <c r="A798">
        <v>48</v>
      </c>
      <c r="B798" t="s">
        <v>21</v>
      </c>
      <c r="C798" t="s">
        <v>22</v>
      </c>
      <c r="D798" t="s">
        <v>30</v>
      </c>
      <c r="E798">
        <v>8</v>
      </c>
      <c r="F798">
        <v>1</v>
      </c>
      <c r="G798" t="s">
        <v>38</v>
      </c>
      <c r="H798">
        <v>1705</v>
      </c>
      <c r="I798" t="s">
        <v>34</v>
      </c>
      <c r="J798">
        <v>2</v>
      </c>
      <c r="K798" t="s">
        <v>40</v>
      </c>
      <c r="L798" t="s">
        <v>27</v>
      </c>
      <c r="M798">
        <v>53760</v>
      </c>
      <c r="N798">
        <v>7</v>
      </c>
      <c r="O798">
        <v>13</v>
      </c>
      <c r="P798">
        <v>1</v>
      </c>
      <c r="Q798">
        <v>21</v>
      </c>
      <c r="R798">
        <v>3</v>
      </c>
      <c r="S798">
        <v>3</v>
      </c>
      <c r="T798">
        <v>0</v>
      </c>
      <c r="U798">
        <v>2</v>
      </c>
      <c r="V798">
        <f>COUNTIF(tbl_HRMaster[EmployeeID],tbl_HRMaster[[#This Row],[EmployeeID]])</f>
        <v>1</v>
      </c>
      <c r="W798">
        <f>IFERROR(INDEX(tbl_EmployeeSurvey[EnvironmentSatisfaction],MATCH(tbl_HRMaster[[#This Row],[EmployeeID]],tbl_EmployeeSurvey[EmployeeID],0)),"Not Found")</f>
        <v>4</v>
      </c>
      <c r="X798">
        <f>IFERROR(INDEX(tbl_EmployeeSurvey[JobSatisfaction],MATCH(tbl_HRMaster[[#This Row],[EmployeeID]],tbl_EmployeeSurvey[EmployeeID],0)),"Not Found")</f>
        <v>1</v>
      </c>
      <c r="Y798" s="5">
        <f>IFERROR(INDEX(tbl_EmployeeSurvey[WorkLifeBalance],MATCH(tbl_HRMaster[[#This Row],[EmployeeID]],tbl_EmployeeSurvey[EmployeeID],0)),"Not Found")</f>
        <v>1</v>
      </c>
      <c r="Z798" s="5">
        <f>IFERROR(VLOOKUP(tbl_HRMaster[[#This Row],[EmployeeID]],tbl_ManagerSurvey[[EmployeeID]:[PerformanceRating]],2,FALSE),"Not Found")</f>
        <v>4</v>
      </c>
      <c r="AA798" s="5">
        <f>IFERROR(VLOOKUP(tbl_HRMaster[[#This Row],[EmployeeID]],tbl_ManagerSurvey[[EmployeeID]:[PerformanceRating]],3,FALSE),"Not Found")</f>
        <v>3</v>
      </c>
      <c r="AB798" s="5" t="str">
        <f>IF(tbl_HRMaster[[#This Row],[Attrition]]="Yes","Left","Active")</f>
        <v>Active</v>
      </c>
      <c r="AC798" s="5" t="str">
        <f>_xlfn.IFS(tbl_HRMaster[[#This Row],[Age]]&lt;25,"Under 25",tbl_HRMaster[[#This Row],[Age]]&lt;35,"25-34",tbl_HRMaster[[#This Row],[Age]]&lt;45,"35-44",tbl_HRMaster[[#This Row],[Age]]&lt;55,"45-54",TRUE,"Above 54")</f>
        <v>45-54</v>
      </c>
      <c r="AD798" s="5" t="str">
        <f>_xlfn.IFS(
tbl_HRMaster[[#This Row],[YearsAtCompany]]&lt;2,"&lt; 2 Years",
tbl_HRMaster[[#This Row],[YearsAtCompany]]&lt;5,"2-4 Years",
tbl_HRMaster[[#This Row],[YearsAtCompany]]&lt;10,"5-9 Years",
TRUE,"10+ Years"
)</f>
        <v>2-4 Years</v>
      </c>
      <c r="AE798" s="5">
        <f>IF(tbl_HRMaster[[#This Row],[Attrition]]="Yes",1,0)</f>
        <v>0</v>
      </c>
    </row>
    <row r="799" spans="1:31" x14ac:dyDescent="0.25">
      <c r="A799">
        <v>48</v>
      </c>
      <c r="B799" t="s">
        <v>21</v>
      </c>
      <c r="C799" t="s">
        <v>22</v>
      </c>
      <c r="D799" t="s">
        <v>30</v>
      </c>
      <c r="E799">
        <v>8</v>
      </c>
      <c r="F799">
        <v>1</v>
      </c>
      <c r="G799" t="s">
        <v>38</v>
      </c>
      <c r="H799">
        <v>3175</v>
      </c>
      <c r="I799" t="s">
        <v>34</v>
      </c>
      <c r="J799">
        <v>2</v>
      </c>
      <c r="K799" t="s">
        <v>40</v>
      </c>
      <c r="L799" t="s">
        <v>27</v>
      </c>
      <c r="M799">
        <v>53760</v>
      </c>
      <c r="N799">
        <v>7</v>
      </c>
      <c r="O799">
        <v>13</v>
      </c>
      <c r="P799">
        <v>1</v>
      </c>
      <c r="Q799">
        <v>21</v>
      </c>
      <c r="R799">
        <v>3</v>
      </c>
      <c r="S799">
        <v>3</v>
      </c>
      <c r="T799">
        <v>0</v>
      </c>
      <c r="U799">
        <v>2</v>
      </c>
      <c r="V799">
        <f>COUNTIF(tbl_HRMaster[EmployeeID],tbl_HRMaster[[#This Row],[EmployeeID]])</f>
        <v>1</v>
      </c>
      <c r="W799">
        <f>IFERROR(INDEX(tbl_EmployeeSurvey[EnvironmentSatisfaction],MATCH(tbl_HRMaster[[#This Row],[EmployeeID]],tbl_EmployeeSurvey[EmployeeID],0)),"Not Found")</f>
        <v>4</v>
      </c>
      <c r="X799">
        <f>IFERROR(INDEX(tbl_EmployeeSurvey[JobSatisfaction],MATCH(tbl_HRMaster[[#This Row],[EmployeeID]],tbl_EmployeeSurvey[EmployeeID],0)),"Not Found")</f>
        <v>1</v>
      </c>
      <c r="Y799" s="5">
        <f>IFERROR(INDEX(tbl_EmployeeSurvey[WorkLifeBalance],MATCH(tbl_HRMaster[[#This Row],[EmployeeID]],tbl_EmployeeSurvey[EmployeeID],0)),"Not Found")</f>
        <v>1</v>
      </c>
      <c r="Z799" s="5">
        <f>IFERROR(VLOOKUP(tbl_HRMaster[[#This Row],[EmployeeID]],tbl_ManagerSurvey[[EmployeeID]:[PerformanceRating]],2,FALSE),"Not Found")</f>
        <v>4</v>
      </c>
      <c r="AA799" s="5">
        <f>IFERROR(VLOOKUP(tbl_HRMaster[[#This Row],[EmployeeID]],tbl_ManagerSurvey[[EmployeeID]:[PerformanceRating]],3,FALSE),"Not Found")</f>
        <v>3</v>
      </c>
      <c r="AB799" s="5" t="str">
        <f>IF(tbl_HRMaster[[#This Row],[Attrition]]="Yes","Left","Active")</f>
        <v>Active</v>
      </c>
      <c r="AC799" s="5" t="str">
        <f>_xlfn.IFS(tbl_HRMaster[[#This Row],[Age]]&lt;25,"Under 25",tbl_HRMaster[[#This Row],[Age]]&lt;35,"25-34",tbl_HRMaster[[#This Row],[Age]]&lt;45,"35-44",tbl_HRMaster[[#This Row],[Age]]&lt;55,"45-54",TRUE,"Above 54")</f>
        <v>45-54</v>
      </c>
      <c r="AD799" s="5" t="str">
        <f>_xlfn.IFS(
tbl_HRMaster[[#This Row],[YearsAtCompany]]&lt;2,"&lt; 2 Years",
tbl_HRMaster[[#This Row],[YearsAtCompany]]&lt;5,"2-4 Years",
tbl_HRMaster[[#This Row],[YearsAtCompany]]&lt;10,"5-9 Years",
TRUE,"10+ Years"
)</f>
        <v>2-4 Years</v>
      </c>
      <c r="AE799" s="5">
        <f>IF(tbl_HRMaster[[#This Row],[Attrition]]="Yes",1,0)</f>
        <v>0</v>
      </c>
    </row>
    <row r="800" spans="1:31" x14ac:dyDescent="0.25">
      <c r="A800">
        <v>46</v>
      </c>
      <c r="B800" t="s">
        <v>21</v>
      </c>
      <c r="C800" t="s">
        <v>22</v>
      </c>
      <c r="D800" t="s">
        <v>23</v>
      </c>
      <c r="E800">
        <v>4</v>
      </c>
      <c r="F800">
        <v>1</v>
      </c>
      <c r="G800" t="s">
        <v>46</v>
      </c>
      <c r="H800">
        <v>172</v>
      </c>
      <c r="I800" t="s">
        <v>34</v>
      </c>
      <c r="J800">
        <v>1</v>
      </c>
      <c r="K800" t="s">
        <v>40</v>
      </c>
      <c r="L800" t="s">
        <v>27</v>
      </c>
      <c r="M800">
        <v>67120</v>
      </c>
      <c r="N800">
        <v>6</v>
      </c>
      <c r="O800">
        <v>21</v>
      </c>
      <c r="P800">
        <v>1</v>
      </c>
      <c r="Q800">
        <v>26</v>
      </c>
      <c r="R800">
        <v>3</v>
      </c>
      <c r="S800">
        <v>3</v>
      </c>
      <c r="T800">
        <v>0</v>
      </c>
      <c r="U800">
        <v>1</v>
      </c>
      <c r="V800">
        <f>COUNTIF(tbl_HRMaster[EmployeeID],tbl_HRMaster[[#This Row],[EmployeeID]])</f>
        <v>1</v>
      </c>
      <c r="W800">
        <f>IFERROR(INDEX(tbl_EmployeeSurvey[EnvironmentSatisfaction],MATCH(tbl_HRMaster[[#This Row],[EmployeeID]],tbl_EmployeeSurvey[EmployeeID],0)),"Not Found")</f>
        <v>1</v>
      </c>
      <c r="X800">
        <f>IFERROR(INDEX(tbl_EmployeeSurvey[JobSatisfaction],MATCH(tbl_HRMaster[[#This Row],[EmployeeID]],tbl_EmployeeSurvey[EmployeeID],0)),"Not Found")</f>
        <v>3</v>
      </c>
      <c r="Y800" s="5">
        <f>IFERROR(INDEX(tbl_EmployeeSurvey[WorkLifeBalance],MATCH(tbl_HRMaster[[#This Row],[EmployeeID]],tbl_EmployeeSurvey[EmployeeID],0)),"Not Found")</f>
        <v>1</v>
      </c>
      <c r="Z800" s="5">
        <f>IFERROR(VLOOKUP(tbl_HRMaster[[#This Row],[EmployeeID]],tbl_ManagerSurvey[[EmployeeID]:[PerformanceRating]],2,FALSE),"Not Found")</f>
        <v>2</v>
      </c>
      <c r="AA800" s="5">
        <f>IFERROR(VLOOKUP(tbl_HRMaster[[#This Row],[EmployeeID]],tbl_ManagerSurvey[[EmployeeID]:[PerformanceRating]],3,FALSE),"Not Found")</f>
        <v>4</v>
      </c>
      <c r="AB800" s="5" t="str">
        <f>IF(tbl_HRMaster[[#This Row],[Attrition]]="Yes","Left","Active")</f>
        <v>Active</v>
      </c>
      <c r="AC800" s="5" t="str">
        <f>_xlfn.IFS(tbl_HRMaster[[#This Row],[Age]]&lt;25,"Under 25",tbl_HRMaster[[#This Row],[Age]]&lt;35,"25-34",tbl_HRMaster[[#This Row],[Age]]&lt;45,"35-44",tbl_HRMaster[[#This Row],[Age]]&lt;55,"45-54",TRUE,"Above 54")</f>
        <v>45-54</v>
      </c>
      <c r="AD800" s="5" t="str">
        <f>_xlfn.IFS(
tbl_HRMaster[[#This Row],[YearsAtCompany]]&lt;2,"&lt; 2 Years",
tbl_HRMaster[[#This Row],[YearsAtCompany]]&lt;5,"2-4 Years",
tbl_HRMaster[[#This Row],[YearsAtCompany]]&lt;10,"5-9 Years",
TRUE,"10+ Years"
)</f>
        <v>2-4 Years</v>
      </c>
      <c r="AE800" s="5">
        <f>IF(tbl_HRMaster[[#This Row],[Attrition]]="Yes",1,0)</f>
        <v>0</v>
      </c>
    </row>
    <row r="801" spans="1:31" x14ac:dyDescent="0.25">
      <c r="A801">
        <v>46</v>
      </c>
      <c r="B801" t="s">
        <v>21</v>
      </c>
      <c r="C801" t="s">
        <v>22</v>
      </c>
      <c r="D801" t="s">
        <v>23</v>
      </c>
      <c r="E801">
        <v>4</v>
      </c>
      <c r="F801">
        <v>1</v>
      </c>
      <c r="G801" t="s">
        <v>46</v>
      </c>
      <c r="H801">
        <v>1642</v>
      </c>
      <c r="I801" t="s">
        <v>34</v>
      </c>
      <c r="J801">
        <v>1</v>
      </c>
      <c r="K801" t="s">
        <v>40</v>
      </c>
      <c r="L801" t="s">
        <v>27</v>
      </c>
      <c r="M801">
        <v>67120</v>
      </c>
      <c r="N801">
        <v>6</v>
      </c>
      <c r="O801">
        <v>21</v>
      </c>
      <c r="P801">
        <v>1</v>
      </c>
      <c r="Q801">
        <v>26</v>
      </c>
      <c r="R801">
        <v>3</v>
      </c>
      <c r="S801">
        <v>3</v>
      </c>
      <c r="T801">
        <v>0</v>
      </c>
      <c r="U801">
        <v>1</v>
      </c>
      <c r="V801">
        <f>COUNTIF(tbl_HRMaster[EmployeeID],tbl_HRMaster[[#This Row],[EmployeeID]])</f>
        <v>1</v>
      </c>
      <c r="W801">
        <f>IFERROR(INDEX(tbl_EmployeeSurvey[EnvironmentSatisfaction],MATCH(tbl_HRMaster[[#This Row],[EmployeeID]],tbl_EmployeeSurvey[EmployeeID],0)),"Not Found")</f>
        <v>1</v>
      </c>
      <c r="X801">
        <f>IFERROR(INDEX(tbl_EmployeeSurvey[JobSatisfaction],MATCH(tbl_HRMaster[[#This Row],[EmployeeID]],tbl_EmployeeSurvey[EmployeeID],0)),"Not Found")</f>
        <v>3</v>
      </c>
      <c r="Y801" s="5">
        <f>IFERROR(INDEX(tbl_EmployeeSurvey[WorkLifeBalance],MATCH(tbl_HRMaster[[#This Row],[EmployeeID]],tbl_EmployeeSurvey[EmployeeID],0)),"Not Found")</f>
        <v>1</v>
      </c>
      <c r="Z801" s="5">
        <f>IFERROR(VLOOKUP(tbl_HRMaster[[#This Row],[EmployeeID]],tbl_ManagerSurvey[[EmployeeID]:[PerformanceRating]],2,FALSE),"Not Found")</f>
        <v>2</v>
      </c>
      <c r="AA801" s="5">
        <f>IFERROR(VLOOKUP(tbl_HRMaster[[#This Row],[EmployeeID]],tbl_ManagerSurvey[[EmployeeID]:[PerformanceRating]],3,FALSE),"Not Found")</f>
        <v>4</v>
      </c>
      <c r="AB801" s="5" t="str">
        <f>IF(tbl_HRMaster[[#This Row],[Attrition]]="Yes","Left","Active")</f>
        <v>Active</v>
      </c>
      <c r="AC801" s="5" t="str">
        <f>_xlfn.IFS(tbl_HRMaster[[#This Row],[Age]]&lt;25,"Under 25",tbl_HRMaster[[#This Row],[Age]]&lt;35,"25-34",tbl_HRMaster[[#This Row],[Age]]&lt;45,"35-44",tbl_HRMaster[[#This Row],[Age]]&lt;55,"45-54",TRUE,"Above 54")</f>
        <v>45-54</v>
      </c>
      <c r="AD801" s="5" t="str">
        <f>_xlfn.IFS(
tbl_HRMaster[[#This Row],[YearsAtCompany]]&lt;2,"&lt; 2 Years",
tbl_HRMaster[[#This Row],[YearsAtCompany]]&lt;5,"2-4 Years",
tbl_HRMaster[[#This Row],[YearsAtCompany]]&lt;10,"5-9 Years",
TRUE,"10+ Years"
)</f>
        <v>2-4 Years</v>
      </c>
      <c r="AE801" s="5">
        <f>IF(tbl_HRMaster[[#This Row],[Attrition]]="Yes",1,0)</f>
        <v>0</v>
      </c>
    </row>
    <row r="802" spans="1:31" x14ac:dyDescent="0.25">
      <c r="A802">
        <v>46</v>
      </c>
      <c r="B802" t="s">
        <v>21</v>
      </c>
      <c r="C802" t="s">
        <v>22</v>
      </c>
      <c r="D802" t="s">
        <v>23</v>
      </c>
      <c r="E802">
        <v>4</v>
      </c>
      <c r="F802">
        <v>1</v>
      </c>
      <c r="G802" t="s">
        <v>46</v>
      </c>
      <c r="H802">
        <v>3112</v>
      </c>
      <c r="I802" t="s">
        <v>34</v>
      </c>
      <c r="J802">
        <v>1</v>
      </c>
      <c r="K802" t="s">
        <v>40</v>
      </c>
      <c r="L802" t="s">
        <v>27</v>
      </c>
      <c r="M802">
        <v>67120</v>
      </c>
      <c r="N802">
        <v>6</v>
      </c>
      <c r="O802">
        <v>21</v>
      </c>
      <c r="P802">
        <v>1</v>
      </c>
      <c r="Q802">
        <v>26</v>
      </c>
      <c r="R802">
        <v>3</v>
      </c>
      <c r="S802">
        <v>3</v>
      </c>
      <c r="T802">
        <v>0</v>
      </c>
      <c r="U802">
        <v>1</v>
      </c>
      <c r="V802">
        <f>COUNTIF(tbl_HRMaster[EmployeeID],tbl_HRMaster[[#This Row],[EmployeeID]])</f>
        <v>1</v>
      </c>
      <c r="W802">
        <f>IFERROR(INDEX(tbl_EmployeeSurvey[EnvironmentSatisfaction],MATCH(tbl_HRMaster[[#This Row],[EmployeeID]],tbl_EmployeeSurvey[EmployeeID],0)),"Not Found")</f>
        <v>1</v>
      </c>
      <c r="X802">
        <f>IFERROR(INDEX(tbl_EmployeeSurvey[JobSatisfaction],MATCH(tbl_HRMaster[[#This Row],[EmployeeID]],tbl_EmployeeSurvey[EmployeeID],0)),"Not Found")</f>
        <v>3</v>
      </c>
      <c r="Y802" s="5">
        <f>IFERROR(INDEX(tbl_EmployeeSurvey[WorkLifeBalance],MATCH(tbl_HRMaster[[#This Row],[EmployeeID]],tbl_EmployeeSurvey[EmployeeID],0)),"Not Found")</f>
        <v>1</v>
      </c>
      <c r="Z802" s="5">
        <f>IFERROR(VLOOKUP(tbl_HRMaster[[#This Row],[EmployeeID]],tbl_ManagerSurvey[[EmployeeID]:[PerformanceRating]],2,FALSE),"Not Found")</f>
        <v>2</v>
      </c>
      <c r="AA802" s="5">
        <f>IFERROR(VLOOKUP(tbl_HRMaster[[#This Row],[EmployeeID]],tbl_ManagerSurvey[[EmployeeID]:[PerformanceRating]],3,FALSE),"Not Found")</f>
        <v>4</v>
      </c>
      <c r="AB802" s="5" t="str">
        <f>IF(tbl_HRMaster[[#This Row],[Attrition]]="Yes","Left","Active")</f>
        <v>Active</v>
      </c>
      <c r="AC802" s="5" t="str">
        <f>_xlfn.IFS(tbl_HRMaster[[#This Row],[Age]]&lt;25,"Under 25",tbl_HRMaster[[#This Row],[Age]]&lt;35,"25-34",tbl_HRMaster[[#This Row],[Age]]&lt;45,"35-44",tbl_HRMaster[[#This Row],[Age]]&lt;55,"45-54",TRUE,"Above 54")</f>
        <v>45-54</v>
      </c>
      <c r="AD802" s="5" t="str">
        <f>_xlfn.IFS(
tbl_HRMaster[[#This Row],[YearsAtCompany]]&lt;2,"&lt; 2 Years",
tbl_HRMaster[[#This Row],[YearsAtCompany]]&lt;5,"2-4 Years",
tbl_HRMaster[[#This Row],[YearsAtCompany]]&lt;10,"5-9 Years",
TRUE,"10+ Years"
)</f>
        <v>2-4 Years</v>
      </c>
      <c r="AE802" s="5">
        <f>IF(tbl_HRMaster[[#This Row],[Attrition]]="Yes",1,0)</f>
        <v>0</v>
      </c>
    </row>
    <row r="803" spans="1:31" x14ac:dyDescent="0.25">
      <c r="A803">
        <v>53</v>
      </c>
      <c r="B803" t="s">
        <v>21</v>
      </c>
      <c r="C803" t="s">
        <v>36</v>
      </c>
      <c r="D803" t="s">
        <v>30</v>
      </c>
      <c r="E803">
        <v>10</v>
      </c>
      <c r="F803">
        <v>4</v>
      </c>
      <c r="G803" t="s">
        <v>38</v>
      </c>
      <c r="H803">
        <v>1011</v>
      </c>
      <c r="I803" t="s">
        <v>34</v>
      </c>
      <c r="J803">
        <v>2</v>
      </c>
      <c r="K803" t="s">
        <v>26</v>
      </c>
      <c r="L803" t="s">
        <v>27</v>
      </c>
      <c r="M803">
        <v>20700</v>
      </c>
      <c r="N803">
        <v>4</v>
      </c>
      <c r="O803">
        <v>13</v>
      </c>
      <c r="P803">
        <v>2</v>
      </c>
      <c r="Q803">
        <v>27</v>
      </c>
      <c r="R803">
        <v>2</v>
      </c>
      <c r="S803">
        <v>3</v>
      </c>
      <c r="T803">
        <v>0</v>
      </c>
      <c r="U803">
        <v>2</v>
      </c>
      <c r="V803">
        <f>COUNTIF(tbl_HRMaster[EmployeeID],tbl_HRMaster[[#This Row],[EmployeeID]])</f>
        <v>1</v>
      </c>
      <c r="W803">
        <f>IFERROR(INDEX(tbl_EmployeeSurvey[EnvironmentSatisfaction],MATCH(tbl_HRMaster[[#This Row],[EmployeeID]],tbl_EmployeeSurvey[EmployeeID],0)),"Not Found")</f>
        <v>1</v>
      </c>
      <c r="X803">
        <f>IFERROR(INDEX(tbl_EmployeeSurvey[JobSatisfaction],MATCH(tbl_HRMaster[[#This Row],[EmployeeID]],tbl_EmployeeSurvey[EmployeeID],0)),"Not Found")</f>
        <v>3</v>
      </c>
      <c r="Y803" s="5">
        <f>IFERROR(INDEX(tbl_EmployeeSurvey[WorkLifeBalance],MATCH(tbl_HRMaster[[#This Row],[EmployeeID]],tbl_EmployeeSurvey[EmployeeID],0)),"Not Found")</f>
        <v>2</v>
      </c>
      <c r="Z803" s="5">
        <f>IFERROR(VLOOKUP(tbl_HRMaster[[#This Row],[EmployeeID]],tbl_ManagerSurvey[[EmployeeID]:[PerformanceRating]],2,FALSE),"Not Found")</f>
        <v>4</v>
      </c>
      <c r="AA803" s="5">
        <f>IFERROR(VLOOKUP(tbl_HRMaster[[#This Row],[EmployeeID]],tbl_ManagerSurvey[[EmployeeID]:[PerformanceRating]],3,FALSE),"Not Found")</f>
        <v>3</v>
      </c>
      <c r="AB803" s="5" t="str">
        <f>IF(tbl_HRMaster[[#This Row],[Attrition]]="Yes","Left","Active")</f>
        <v>Active</v>
      </c>
      <c r="AC803" s="5" t="str">
        <f>_xlfn.IFS(tbl_HRMaster[[#This Row],[Age]]&lt;25,"Under 25",tbl_HRMaster[[#This Row],[Age]]&lt;35,"25-34",tbl_HRMaster[[#This Row],[Age]]&lt;45,"35-44",tbl_HRMaster[[#This Row],[Age]]&lt;55,"45-54",TRUE,"Above 54")</f>
        <v>45-54</v>
      </c>
      <c r="AD803" s="5" t="str">
        <f>_xlfn.IFS(
tbl_HRMaster[[#This Row],[YearsAtCompany]]&lt;2,"&lt; 2 Years",
tbl_HRMaster[[#This Row],[YearsAtCompany]]&lt;5,"2-4 Years",
tbl_HRMaster[[#This Row],[YearsAtCompany]]&lt;10,"5-9 Years",
TRUE,"10+ Years"
)</f>
        <v>2-4 Years</v>
      </c>
      <c r="AE803" s="5">
        <f>IF(tbl_HRMaster[[#This Row],[Attrition]]="Yes",1,0)</f>
        <v>0</v>
      </c>
    </row>
    <row r="804" spans="1:31" x14ac:dyDescent="0.25">
      <c r="A804">
        <v>53</v>
      </c>
      <c r="B804" t="s">
        <v>21</v>
      </c>
      <c r="C804" t="s">
        <v>36</v>
      </c>
      <c r="D804" t="s">
        <v>30</v>
      </c>
      <c r="E804">
        <v>10</v>
      </c>
      <c r="F804">
        <v>4</v>
      </c>
      <c r="G804" t="s">
        <v>38</v>
      </c>
      <c r="H804">
        <v>2481</v>
      </c>
      <c r="I804" t="s">
        <v>34</v>
      </c>
      <c r="J804">
        <v>2</v>
      </c>
      <c r="K804" t="s">
        <v>26</v>
      </c>
      <c r="L804" t="s">
        <v>27</v>
      </c>
      <c r="M804">
        <v>20700</v>
      </c>
      <c r="N804">
        <v>4</v>
      </c>
      <c r="O804">
        <v>13</v>
      </c>
      <c r="P804">
        <v>2</v>
      </c>
      <c r="Q804">
        <v>27</v>
      </c>
      <c r="R804">
        <v>2</v>
      </c>
      <c r="S804">
        <v>3</v>
      </c>
      <c r="T804">
        <v>0</v>
      </c>
      <c r="U804">
        <v>2</v>
      </c>
      <c r="V804">
        <f>COUNTIF(tbl_HRMaster[EmployeeID],tbl_HRMaster[[#This Row],[EmployeeID]])</f>
        <v>1</v>
      </c>
      <c r="W804">
        <f>IFERROR(INDEX(tbl_EmployeeSurvey[EnvironmentSatisfaction],MATCH(tbl_HRMaster[[#This Row],[EmployeeID]],tbl_EmployeeSurvey[EmployeeID],0)),"Not Found")</f>
        <v>1</v>
      </c>
      <c r="X804">
        <f>IFERROR(INDEX(tbl_EmployeeSurvey[JobSatisfaction],MATCH(tbl_HRMaster[[#This Row],[EmployeeID]],tbl_EmployeeSurvey[EmployeeID],0)),"Not Found")</f>
        <v>3</v>
      </c>
      <c r="Y804" s="5">
        <f>IFERROR(INDEX(tbl_EmployeeSurvey[WorkLifeBalance],MATCH(tbl_HRMaster[[#This Row],[EmployeeID]],tbl_EmployeeSurvey[EmployeeID],0)),"Not Found")</f>
        <v>2</v>
      </c>
      <c r="Z804" s="5">
        <f>IFERROR(VLOOKUP(tbl_HRMaster[[#This Row],[EmployeeID]],tbl_ManagerSurvey[[EmployeeID]:[PerformanceRating]],2,FALSE),"Not Found")</f>
        <v>4</v>
      </c>
      <c r="AA804" s="5">
        <f>IFERROR(VLOOKUP(tbl_HRMaster[[#This Row],[EmployeeID]],tbl_ManagerSurvey[[EmployeeID]:[PerformanceRating]],3,FALSE),"Not Found")</f>
        <v>3</v>
      </c>
      <c r="AB804" s="5" t="str">
        <f>IF(tbl_HRMaster[[#This Row],[Attrition]]="Yes","Left","Active")</f>
        <v>Active</v>
      </c>
      <c r="AC804" s="5" t="str">
        <f>_xlfn.IFS(tbl_HRMaster[[#This Row],[Age]]&lt;25,"Under 25",tbl_HRMaster[[#This Row],[Age]]&lt;35,"25-34",tbl_HRMaster[[#This Row],[Age]]&lt;45,"35-44",tbl_HRMaster[[#This Row],[Age]]&lt;55,"45-54",TRUE,"Above 54")</f>
        <v>45-54</v>
      </c>
      <c r="AD804" s="5" t="str">
        <f>_xlfn.IFS(
tbl_HRMaster[[#This Row],[YearsAtCompany]]&lt;2,"&lt; 2 Years",
tbl_HRMaster[[#This Row],[YearsAtCompany]]&lt;5,"2-4 Years",
tbl_HRMaster[[#This Row],[YearsAtCompany]]&lt;10,"5-9 Years",
TRUE,"10+ Years"
)</f>
        <v>2-4 Years</v>
      </c>
      <c r="AE804" s="5">
        <f>IF(tbl_HRMaster[[#This Row],[Attrition]]="Yes",1,0)</f>
        <v>0</v>
      </c>
    </row>
    <row r="805" spans="1:31" x14ac:dyDescent="0.25">
      <c r="A805">
        <v>53</v>
      </c>
      <c r="B805" t="s">
        <v>21</v>
      </c>
      <c r="C805" t="s">
        <v>36</v>
      </c>
      <c r="D805" t="s">
        <v>30</v>
      </c>
      <c r="E805">
        <v>10</v>
      </c>
      <c r="F805">
        <v>4</v>
      </c>
      <c r="G805" t="s">
        <v>38</v>
      </c>
      <c r="H805">
        <v>3951</v>
      </c>
      <c r="I805" t="s">
        <v>34</v>
      </c>
      <c r="J805">
        <v>2</v>
      </c>
      <c r="K805" t="s">
        <v>26</v>
      </c>
      <c r="L805" t="s">
        <v>27</v>
      </c>
      <c r="M805">
        <v>20700</v>
      </c>
      <c r="N805">
        <v>4</v>
      </c>
      <c r="O805">
        <v>13</v>
      </c>
      <c r="P805">
        <v>2</v>
      </c>
      <c r="Q805">
        <v>27</v>
      </c>
      <c r="R805">
        <v>2</v>
      </c>
      <c r="S805">
        <v>3</v>
      </c>
      <c r="T805">
        <v>0</v>
      </c>
      <c r="U805">
        <v>2</v>
      </c>
      <c r="V805">
        <f>COUNTIF(tbl_HRMaster[EmployeeID],tbl_HRMaster[[#This Row],[EmployeeID]])</f>
        <v>1</v>
      </c>
      <c r="W805">
        <f>IFERROR(INDEX(tbl_EmployeeSurvey[EnvironmentSatisfaction],MATCH(tbl_HRMaster[[#This Row],[EmployeeID]],tbl_EmployeeSurvey[EmployeeID],0)),"Not Found")</f>
        <v>1</v>
      </c>
      <c r="X805">
        <f>IFERROR(INDEX(tbl_EmployeeSurvey[JobSatisfaction],MATCH(tbl_HRMaster[[#This Row],[EmployeeID]],tbl_EmployeeSurvey[EmployeeID],0)),"Not Found")</f>
        <v>3</v>
      </c>
      <c r="Y805" s="5">
        <f>IFERROR(INDEX(tbl_EmployeeSurvey[WorkLifeBalance],MATCH(tbl_HRMaster[[#This Row],[EmployeeID]],tbl_EmployeeSurvey[EmployeeID],0)),"Not Found")</f>
        <v>2</v>
      </c>
      <c r="Z805" s="5">
        <f>IFERROR(VLOOKUP(tbl_HRMaster[[#This Row],[EmployeeID]],tbl_ManagerSurvey[[EmployeeID]:[PerformanceRating]],2,FALSE),"Not Found")</f>
        <v>4</v>
      </c>
      <c r="AA805" s="5">
        <f>IFERROR(VLOOKUP(tbl_HRMaster[[#This Row],[EmployeeID]],tbl_ManagerSurvey[[EmployeeID]:[PerformanceRating]],3,FALSE),"Not Found")</f>
        <v>3</v>
      </c>
      <c r="AB805" s="5" t="str">
        <f>IF(tbl_HRMaster[[#This Row],[Attrition]]="Yes","Left","Active")</f>
        <v>Active</v>
      </c>
      <c r="AC805" s="5" t="str">
        <f>_xlfn.IFS(tbl_HRMaster[[#This Row],[Age]]&lt;25,"Under 25",tbl_HRMaster[[#This Row],[Age]]&lt;35,"25-34",tbl_HRMaster[[#This Row],[Age]]&lt;45,"35-44",tbl_HRMaster[[#This Row],[Age]]&lt;55,"45-54",TRUE,"Above 54")</f>
        <v>45-54</v>
      </c>
      <c r="AD805" s="5" t="str">
        <f>_xlfn.IFS(
tbl_HRMaster[[#This Row],[YearsAtCompany]]&lt;2,"&lt; 2 Years",
tbl_HRMaster[[#This Row],[YearsAtCompany]]&lt;5,"2-4 Years",
tbl_HRMaster[[#This Row],[YearsAtCompany]]&lt;10,"5-9 Years",
TRUE,"10+ Years"
)</f>
        <v>2-4 Years</v>
      </c>
      <c r="AE805" s="5">
        <f>IF(tbl_HRMaster[[#This Row],[Attrition]]="Yes",1,0)</f>
        <v>0</v>
      </c>
    </row>
    <row r="806" spans="1:31" x14ac:dyDescent="0.25">
      <c r="A806">
        <v>29</v>
      </c>
      <c r="B806" t="s">
        <v>28</v>
      </c>
      <c r="C806" t="s">
        <v>22</v>
      </c>
      <c r="D806" t="s">
        <v>30</v>
      </c>
      <c r="E806">
        <v>7</v>
      </c>
      <c r="F806">
        <v>1</v>
      </c>
      <c r="G806" t="s">
        <v>24</v>
      </c>
      <c r="H806">
        <v>1442</v>
      </c>
      <c r="I806" t="s">
        <v>25</v>
      </c>
      <c r="J806">
        <v>1</v>
      </c>
      <c r="K806" t="s">
        <v>31</v>
      </c>
      <c r="L806" t="s">
        <v>32</v>
      </c>
      <c r="M806">
        <v>21800</v>
      </c>
      <c r="N806">
        <v>1</v>
      </c>
      <c r="O806">
        <v>21</v>
      </c>
      <c r="P806">
        <v>0</v>
      </c>
      <c r="Q806">
        <v>4</v>
      </c>
      <c r="R806">
        <v>2</v>
      </c>
      <c r="S806">
        <v>4</v>
      </c>
      <c r="T806">
        <v>0</v>
      </c>
      <c r="U806">
        <v>1</v>
      </c>
      <c r="V806">
        <f>COUNTIF(tbl_HRMaster[EmployeeID],tbl_HRMaster[[#This Row],[EmployeeID]])</f>
        <v>1</v>
      </c>
      <c r="W806">
        <f>IFERROR(INDEX(tbl_EmployeeSurvey[EnvironmentSatisfaction],MATCH(tbl_HRMaster[[#This Row],[EmployeeID]],tbl_EmployeeSurvey[EmployeeID],0)),"Not Found")</f>
        <v>3</v>
      </c>
      <c r="X806">
        <f>IFERROR(INDEX(tbl_EmployeeSurvey[JobSatisfaction],MATCH(tbl_HRMaster[[#This Row],[EmployeeID]],tbl_EmployeeSurvey[EmployeeID],0)),"Not Found")</f>
        <v>4</v>
      </c>
      <c r="Y806" s="5">
        <f>IFERROR(INDEX(tbl_EmployeeSurvey[WorkLifeBalance],MATCH(tbl_HRMaster[[#This Row],[EmployeeID]],tbl_EmployeeSurvey[EmployeeID],0)),"Not Found")</f>
        <v>2</v>
      </c>
      <c r="Z806" s="5">
        <f>IFERROR(VLOOKUP(tbl_HRMaster[[#This Row],[EmployeeID]],tbl_ManagerSurvey[[EmployeeID]:[PerformanceRating]],2,FALSE),"Not Found")</f>
        <v>3</v>
      </c>
      <c r="AA806" s="5">
        <f>IFERROR(VLOOKUP(tbl_HRMaster[[#This Row],[EmployeeID]],tbl_ManagerSurvey[[EmployeeID]:[PerformanceRating]],3,FALSE),"Not Found")</f>
        <v>4</v>
      </c>
      <c r="AB806" s="5" t="str">
        <f>IF(tbl_HRMaster[[#This Row],[Attrition]]="Yes","Left","Active")</f>
        <v>Left</v>
      </c>
      <c r="AC806" s="5" t="str">
        <f>_xlfn.IFS(tbl_HRMaster[[#This Row],[Age]]&lt;25,"Under 25",tbl_HRMaster[[#This Row],[Age]]&lt;35,"25-34",tbl_HRMaster[[#This Row],[Age]]&lt;45,"35-44",tbl_HRMaster[[#This Row],[Age]]&lt;55,"45-54",TRUE,"Above 54")</f>
        <v>25-34</v>
      </c>
      <c r="AD806" s="5" t="str">
        <f>_xlfn.IFS(
tbl_HRMaster[[#This Row],[YearsAtCompany]]&lt;2,"&lt; 2 Years",
tbl_HRMaster[[#This Row],[YearsAtCompany]]&lt;5,"2-4 Years",
tbl_HRMaster[[#This Row],[YearsAtCompany]]&lt;10,"5-9 Years",
TRUE,"10+ Years"
)</f>
        <v>2-4 Years</v>
      </c>
      <c r="AE806" s="5">
        <f>IF(tbl_HRMaster[[#This Row],[Attrition]]="Yes",1,0)</f>
        <v>1</v>
      </c>
    </row>
    <row r="807" spans="1:31" x14ac:dyDescent="0.25">
      <c r="A807">
        <v>29</v>
      </c>
      <c r="B807" t="s">
        <v>28</v>
      </c>
      <c r="C807" t="s">
        <v>22</v>
      </c>
      <c r="D807" t="s">
        <v>30</v>
      </c>
      <c r="E807">
        <v>7</v>
      </c>
      <c r="F807">
        <v>1</v>
      </c>
      <c r="G807" t="s">
        <v>24</v>
      </c>
      <c r="H807">
        <v>2912</v>
      </c>
      <c r="I807" t="s">
        <v>25</v>
      </c>
      <c r="J807">
        <v>1</v>
      </c>
      <c r="K807" t="s">
        <v>31</v>
      </c>
      <c r="L807" t="s">
        <v>32</v>
      </c>
      <c r="M807">
        <v>21800</v>
      </c>
      <c r="N807">
        <v>1</v>
      </c>
      <c r="O807">
        <v>21</v>
      </c>
      <c r="P807">
        <v>0</v>
      </c>
      <c r="Q807">
        <v>4</v>
      </c>
      <c r="R807">
        <v>2</v>
      </c>
      <c r="S807">
        <v>4</v>
      </c>
      <c r="T807">
        <v>0</v>
      </c>
      <c r="U807">
        <v>1</v>
      </c>
      <c r="V807">
        <f>COUNTIF(tbl_HRMaster[EmployeeID],tbl_HRMaster[[#This Row],[EmployeeID]])</f>
        <v>1</v>
      </c>
      <c r="W807">
        <f>IFERROR(INDEX(tbl_EmployeeSurvey[EnvironmentSatisfaction],MATCH(tbl_HRMaster[[#This Row],[EmployeeID]],tbl_EmployeeSurvey[EmployeeID],0)),"Not Found")</f>
        <v>3</v>
      </c>
      <c r="X807">
        <f>IFERROR(INDEX(tbl_EmployeeSurvey[JobSatisfaction],MATCH(tbl_HRMaster[[#This Row],[EmployeeID]],tbl_EmployeeSurvey[EmployeeID],0)),"Not Found")</f>
        <v>4</v>
      </c>
      <c r="Y807" s="5">
        <f>IFERROR(INDEX(tbl_EmployeeSurvey[WorkLifeBalance],MATCH(tbl_HRMaster[[#This Row],[EmployeeID]],tbl_EmployeeSurvey[EmployeeID],0)),"Not Found")</f>
        <v>2</v>
      </c>
      <c r="Z807" s="5">
        <f>IFERROR(VLOOKUP(tbl_HRMaster[[#This Row],[EmployeeID]],tbl_ManagerSurvey[[EmployeeID]:[PerformanceRating]],2,FALSE),"Not Found")</f>
        <v>3</v>
      </c>
      <c r="AA807" s="5">
        <f>IFERROR(VLOOKUP(tbl_HRMaster[[#This Row],[EmployeeID]],tbl_ManagerSurvey[[EmployeeID]:[PerformanceRating]],3,FALSE),"Not Found")</f>
        <v>4</v>
      </c>
      <c r="AB807" s="5" t="str">
        <f>IF(tbl_HRMaster[[#This Row],[Attrition]]="Yes","Left","Active")</f>
        <v>Left</v>
      </c>
      <c r="AC807" s="5" t="str">
        <f>_xlfn.IFS(tbl_HRMaster[[#This Row],[Age]]&lt;25,"Under 25",tbl_HRMaster[[#This Row],[Age]]&lt;35,"25-34",tbl_HRMaster[[#This Row],[Age]]&lt;45,"35-44",tbl_HRMaster[[#This Row],[Age]]&lt;55,"45-54",TRUE,"Above 54")</f>
        <v>25-34</v>
      </c>
      <c r="AD807" s="5" t="str">
        <f>_xlfn.IFS(
tbl_HRMaster[[#This Row],[YearsAtCompany]]&lt;2,"&lt; 2 Years",
tbl_HRMaster[[#This Row],[YearsAtCompany]]&lt;5,"2-4 Years",
tbl_HRMaster[[#This Row],[YearsAtCompany]]&lt;10,"5-9 Years",
TRUE,"10+ Years"
)</f>
        <v>2-4 Years</v>
      </c>
      <c r="AE807" s="5">
        <f>IF(tbl_HRMaster[[#This Row],[Attrition]]="Yes",1,0)</f>
        <v>1</v>
      </c>
    </row>
    <row r="808" spans="1:31" x14ac:dyDescent="0.25">
      <c r="A808">
        <v>29</v>
      </c>
      <c r="B808" t="s">
        <v>28</v>
      </c>
      <c r="C808" t="s">
        <v>22</v>
      </c>
      <c r="D808" t="s">
        <v>30</v>
      </c>
      <c r="E808">
        <v>7</v>
      </c>
      <c r="F808">
        <v>1</v>
      </c>
      <c r="G808" t="s">
        <v>24</v>
      </c>
      <c r="H808">
        <v>4382</v>
      </c>
      <c r="I808" t="s">
        <v>25</v>
      </c>
      <c r="J808">
        <v>1</v>
      </c>
      <c r="K808" t="s">
        <v>31</v>
      </c>
      <c r="L808" t="s">
        <v>32</v>
      </c>
      <c r="M808">
        <v>21800</v>
      </c>
      <c r="N808">
        <v>1</v>
      </c>
      <c r="O808">
        <v>21</v>
      </c>
      <c r="P808">
        <v>0</v>
      </c>
      <c r="Q808">
        <v>4</v>
      </c>
      <c r="R808">
        <v>2</v>
      </c>
      <c r="S808">
        <v>4</v>
      </c>
      <c r="T808">
        <v>0</v>
      </c>
      <c r="U808">
        <v>1</v>
      </c>
      <c r="V808">
        <f>COUNTIF(tbl_HRMaster[EmployeeID],tbl_HRMaster[[#This Row],[EmployeeID]])</f>
        <v>1</v>
      </c>
      <c r="W808">
        <f>IFERROR(INDEX(tbl_EmployeeSurvey[EnvironmentSatisfaction],MATCH(tbl_HRMaster[[#This Row],[EmployeeID]],tbl_EmployeeSurvey[EmployeeID],0)),"Not Found")</f>
        <v>3</v>
      </c>
      <c r="X808">
        <f>IFERROR(INDEX(tbl_EmployeeSurvey[JobSatisfaction],MATCH(tbl_HRMaster[[#This Row],[EmployeeID]],tbl_EmployeeSurvey[EmployeeID],0)),"Not Found")</f>
        <v>4</v>
      </c>
      <c r="Y808" s="5">
        <f>IFERROR(INDEX(tbl_EmployeeSurvey[WorkLifeBalance],MATCH(tbl_HRMaster[[#This Row],[EmployeeID]],tbl_EmployeeSurvey[EmployeeID],0)),"Not Found")</f>
        <v>2</v>
      </c>
      <c r="Z808" s="5">
        <f>IFERROR(VLOOKUP(tbl_HRMaster[[#This Row],[EmployeeID]],tbl_ManagerSurvey[[EmployeeID]:[PerformanceRating]],2,FALSE),"Not Found")</f>
        <v>3</v>
      </c>
      <c r="AA808" s="5">
        <f>IFERROR(VLOOKUP(tbl_HRMaster[[#This Row],[EmployeeID]],tbl_ManagerSurvey[[EmployeeID]:[PerformanceRating]],3,FALSE),"Not Found")</f>
        <v>4</v>
      </c>
      <c r="AB808" s="5" t="str">
        <f>IF(tbl_HRMaster[[#This Row],[Attrition]]="Yes","Left","Active")</f>
        <v>Left</v>
      </c>
      <c r="AC808" s="5" t="str">
        <f>_xlfn.IFS(tbl_HRMaster[[#This Row],[Age]]&lt;25,"Under 25",tbl_HRMaster[[#This Row],[Age]]&lt;35,"25-34",tbl_HRMaster[[#This Row],[Age]]&lt;45,"35-44",tbl_HRMaster[[#This Row],[Age]]&lt;55,"45-54",TRUE,"Above 54")</f>
        <v>25-34</v>
      </c>
      <c r="AD808" s="5" t="str">
        <f>_xlfn.IFS(
tbl_HRMaster[[#This Row],[YearsAtCompany]]&lt;2,"&lt; 2 Years",
tbl_HRMaster[[#This Row],[YearsAtCompany]]&lt;5,"2-4 Years",
tbl_HRMaster[[#This Row],[YearsAtCompany]]&lt;10,"5-9 Years",
TRUE,"10+ Years"
)</f>
        <v>2-4 Years</v>
      </c>
      <c r="AE808" s="5">
        <f>IF(tbl_HRMaster[[#This Row],[Attrition]]="Yes",1,0)</f>
        <v>1</v>
      </c>
    </row>
    <row r="809" spans="1:31" x14ac:dyDescent="0.25">
      <c r="A809">
        <v>28</v>
      </c>
      <c r="B809" t="s">
        <v>21</v>
      </c>
      <c r="C809" t="s">
        <v>22</v>
      </c>
      <c r="D809" t="s">
        <v>23</v>
      </c>
      <c r="E809">
        <v>24</v>
      </c>
      <c r="F809">
        <v>5</v>
      </c>
      <c r="G809" t="s">
        <v>24</v>
      </c>
      <c r="H809">
        <v>402</v>
      </c>
      <c r="I809" t="s">
        <v>25</v>
      </c>
      <c r="J809">
        <v>1</v>
      </c>
      <c r="K809" t="s">
        <v>31</v>
      </c>
      <c r="L809" t="s">
        <v>32</v>
      </c>
      <c r="M809">
        <v>23280</v>
      </c>
      <c r="N809">
        <v>1</v>
      </c>
      <c r="O809">
        <v>11</v>
      </c>
      <c r="P809">
        <v>2</v>
      </c>
      <c r="Q809">
        <v>4</v>
      </c>
      <c r="R809">
        <v>3</v>
      </c>
      <c r="S809">
        <v>4</v>
      </c>
      <c r="T809">
        <v>0</v>
      </c>
      <c r="U809">
        <v>2</v>
      </c>
      <c r="V809">
        <f>COUNTIF(tbl_HRMaster[EmployeeID],tbl_HRMaster[[#This Row],[EmployeeID]])</f>
        <v>1</v>
      </c>
      <c r="W809">
        <f>IFERROR(INDEX(tbl_EmployeeSurvey[EnvironmentSatisfaction],MATCH(tbl_HRMaster[[#This Row],[EmployeeID]],tbl_EmployeeSurvey[EmployeeID],0)),"Not Found")</f>
        <v>1</v>
      </c>
      <c r="X809">
        <f>IFERROR(INDEX(tbl_EmployeeSurvey[JobSatisfaction],MATCH(tbl_HRMaster[[#This Row],[EmployeeID]],tbl_EmployeeSurvey[EmployeeID],0)),"Not Found")</f>
        <v>4</v>
      </c>
      <c r="Y809" s="5">
        <f>IFERROR(INDEX(tbl_EmployeeSurvey[WorkLifeBalance],MATCH(tbl_HRMaster[[#This Row],[EmployeeID]],tbl_EmployeeSurvey[EmployeeID],0)),"Not Found")</f>
        <v>3</v>
      </c>
      <c r="Z809" s="5">
        <f>IFERROR(VLOOKUP(tbl_HRMaster[[#This Row],[EmployeeID]],tbl_ManagerSurvey[[EmployeeID]:[PerformanceRating]],2,FALSE),"Not Found")</f>
        <v>3</v>
      </c>
      <c r="AA809" s="5">
        <f>IFERROR(VLOOKUP(tbl_HRMaster[[#This Row],[EmployeeID]],tbl_ManagerSurvey[[EmployeeID]:[PerformanceRating]],3,FALSE),"Not Found")</f>
        <v>3</v>
      </c>
      <c r="AB809" s="5" t="str">
        <f>IF(tbl_HRMaster[[#This Row],[Attrition]]="Yes","Left","Active")</f>
        <v>Active</v>
      </c>
      <c r="AC809" s="5" t="str">
        <f>_xlfn.IFS(tbl_HRMaster[[#This Row],[Age]]&lt;25,"Under 25",tbl_HRMaster[[#This Row],[Age]]&lt;35,"25-34",tbl_HRMaster[[#This Row],[Age]]&lt;45,"35-44",tbl_HRMaster[[#This Row],[Age]]&lt;55,"45-54",TRUE,"Above 54")</f>
        <v>25-34</v>
      </c>
      <c r="AD809" s="5" t="str">
        <f>_xlfn.IFS(
tbl_HRMaster[[#This Row],[YearsAtCompany]]&lt;2,"&lt; 2 Years",
tbl_HRMaster[[#This Row],[YearsAtCompany]]&lt;5,"2-4 Years",
tbl_HRMaster[[#This Row],[YearsAtCompany]]&lt;10,"5-9 Years",
TRUE,"10+ Years"
)</f>
        <v>2-4 Years</v>
      </c>
      <c r="AE809" s="5">
        <f>IF(tbl_HRMaster[[#This Row],[Attrition]]="Yes",1,0)</f>
        <v>0</v>
      </c>
    </row>
    <row r="810" spans="1:31" x14ac:dyDescent="0.25">
      <c r="A810">
        <v>28</v>
      </c>
      <c r="B810" t="s">
        <v>21</v>
      </c>
      <c r="C810" t="s">
        <v>22</v>
      </c>
      <c r="D810" t="s">
        <v>23</v>
      </c>
      <c r="E810">
        <v>24</v>
      </c>
      <c r="F810">
        <v>5</v>
      </c>
      <c r="G810" t="s">
        <v>24</v>
      </c>
      <c r="H810">
        <v>1872</v>
      </c>
      <c r="I810" t="s">
        <v>25</v>
      </c>
      <c r="J810">
        <v>1</v>
      </c>
      <c r="K810" t="s">
        <v>31</v>
      </c>
      <c r="L810" t="s">
        <v>32</v>
      </c>
      <c r="M810">
        <v>23280</v>
      </c>
      <c r="N810">
        <v>1</v>
      </c>
      <c r="O810">
        <v>11</v>
      </c>
      <c r="P810">
        <v>2</v>
      </c>
      <c r="Q810">
        <v>4</v>
      </c>
      <c r="R810">
        <v>3</v>
      </c>
      <c r="S810">
        <v>4</v>
      </c>
      <c r="T810">
        <v>0</v>
      </c>
      <c r="U810">
        <v>2</v>
      </c>
      <c r="V810">
        <f>COUNTIF(tbl_HRMaster[EmployeeID],tbl_HRMaster[[#This Row],[EmployeeID]])</f>
        <v>1</v>
      </c>
      <c r="W810">
        <f>IFERROR(INDEX(tbl_EmployeeSurvey[EnvironmentSatisfaction],MATCH(tbl_HRMaster[[#This Row],[EmployeeID]],tbl_EmployeeSurvey[EmployeeID],0)),"Not Found")</f>
        <v>1</v>
      </c>
      <c r="X810">
        <f>IFERROR(INDEX(tbl_EmployeeSurvey[JobSatisfaction],MATCH(tbl_HRMaster[[#This Row],[EmployeeID]],tbl_EmployeeSurvey[EmployeeID],0)),"Not Found")</f>
        <v>4</v>
      </c>
      <c r="Y810" s="5">
        <f>IFERROR(INDEX(tbl_EmployeeSurvey[WorkLifeBalance],MATCH(tbl_HRMaster[[#This Row],[EmployeeID]],tbl_EmployeeSurvey[EmployeeID],0)),"Not Found")</f>
        <v>3</v>
      </c>
      <c r="Z810" s="5">
        <f>IFERROR(VLOOKUP(tbl_HRMaster[[#This Row],[EmployeeID]],tbl_ManagerSurvey[[EmployeeID]:[PerformanceRating]],2,FALSE),"Not Found")</f>
        <v>3</v>
      </c>
      <c r="AA810" s="5">
        <f>IFERROR(VLOOKUP(tbl_HRMaster[[#This Row],[EmployeeID]],tbl_ManagerSurvey[[EmployeeID]:[PerformanceRating]],3,FALSE),"Not Found")</f>
        <v>3</v>
      </c>
      <c r="AB810" s="5" t="str">
        <f>IF(tbl_HRMaster[[#This Row],[Attrition]]="Yes","Left","Active")</f>
        <v>Active</v>
      </c>
      <c r="AC810" s="5" t="str">
        <f>_xlfn.IFS(tbl_HRMaster[[#This Row],[Age]]&lt;25,"Under 25",tbl_HRMaster[[#This Row],[Age]]&lt;35,"25-34",tbl_HRMaster[[#This Row],[Age]]&lt;45,"35-44",tbl_HRMaster[[#This Row],[Age]]&lt;55,"45-54",TRUE,"Above 54")</f>
        <v>25-34</v>
      </c>
      <c r="AD810" s="5" t="str">
        <f>_xlfn.IFS(
tbl_HRMaster[[#This Row],[YearsAtCompany]]&lt;2,"&lt; 2 Years",
tbl_HRMaster[[#This Row],[YearsAtCompany]]&lt;5,"2-4 Years",
tbl_HRMaster[[#This Row],[YearsAtCompany]]&lt;10,"5-9 Years",
TRUE,"10+ Years"
)</f>
        <v>2-4 Years</v>
      </c>
      <c r="AE810" s="5">
        <f>IF(tbl_HRMaster[[#This Row],[Attrition]]="Yes",1,0)</f>
        <v>0</v>
      </c>
    </row>
    <row r="811" spans="1:31" x14ac:dyDescent="0.25">
      <c r="A811">
        <v>28</v>
      </c>
      <c r="B811" t="s">
        <v>21</v>
      </c>
      <c r="C811" t="s">
        <v>22</v>
      </c>
      <c r="D811" t="s">
        <v>23</v>
      </c>
      <c r="E811">
        <v>24</v>
      </c>
      <c r="F811">
        <v>5</v>
      </c>
      <c r="G811" t="s">
        <v>24</v>
      </c>
      <c r="H811">
        <v>3342</v>
      </c>
      <c r="I811" t="s">
        <v>25</v>
      </c>
      <c r="J811">
        <v>1</v>
      </c>
      <c r="K811" t="s">
        <v>31</v>
      </c>
      <c r="L811" t="s">
        <v>32</v>
      </c>
      <c r="M811">
        <v>23280</v>
      </c>
      <c r="N811">
        <v>1</v>
      </c>
      <c r="O811">
        <v>11</v>
      </c>
      <c r="P811">
        <v>2</v>
      </c>
      <c r="Q811">
        <v>4</v>
      </c>
      <c r="R811">
        <v>3</v>
      </c>
      <c r="S811">
        <v>4</v>
      </c>
      <c r="T811">
        <v>0</v>
      </c>
      <c r="U811">
        <v>2</v>
      </c>
      <c r="V811">
        <f>COUNTIF(tbl_HRMaster[EmployeeID],tbl_HRMaster[[#This Row],[EmployeeID]])</f>
        <v>1</v>
      </c>
      <c r="W811">
        <f>IFERROR(INDEX(tbl_EmployeeSurvey[EnvironmentSatisfaction],MATCH(tbl_HRMaster[[#This Row],[EmployeeID]],tbl_EmployeeSurvey[EmployeeID],0)),"Not Found")</f>
        <v>1</v>
      </c>
      <c r="X811">
        <f>IFERROR(INDEX(tbl_EmployeeSurvey[JobSatisfaction],MATCH(tbl_HRMaster[[#This Row],[EmployeeID]],tbl_EmployeeSurvey[EmployeeID],0)),"Not Found")</f>
        <v>4</v>
      </c>
      <c r="Y811" s="5">
        <f>IFERROR(INDEX(tbl_EmployeeSurvey[WorkLifeBalance],MATCH(tbl_HRMaster[[#This Row],[EmployeeID]],tbl_EmployeeSurvey[EmployeeID],0)),"Not Found")</f>
        <v>3</v>
      </c>
      <c r="Z811" s="5">
        <f>IFERROR(VLOOKUP(tbl_HRMaster[[#This Row],[EmployeeID]],tbl_ManagerSurvey[[EmployeeID]:[PerformanceRating]],2,FALSE),"Not Found")</f>
        <v>3</v>
      </c>
      <c r="AA811" s="5">
        <f>IFERROR(VLOOKUP(tbl_HRMaster[[#This Row],[EmployeeID]],tbl_ManagerSurvey[[EmployeeID]:[PerformanceRating]],3,FALSE),"Not Found")</f>
        <v>3</v>
      </c>
      <c r="AB811" s="5" t="str">
        <f>IF(tbl_HRMaster[[#This Row],[Attrition]]="Yes","Left","Active")</f>
        <v>Active</v>
      </c>
      <c r="AC811" s="5" t="str">
        <f>_xlfn.IFS(tbl_HRMaster[[#This Row],[Age]]&lt;25,"Under 25",tbl_HRMaster[[#This Row],[Age]]&lt;35,"25-34",tbl_HRMaster[[#This Row],[Age]]&lt;45,"35-44",tbl_HRMaster[[#This Row],[Age]]&lt;55,"45-54",TRUE,"Above 54")</f>
        <v>25-34</v>
      </c>
      <c r="AD811" s="5" t="str">
        <f>_xlfn.IFS(
tbl_HRMaster[[#This Row],[YearsAtCompany]]&lt;2,"&lt; 2 Years",
tbl_HRMaster[[#This Row],[YearsAtCompany]]&lt;5,"2-4 Years",
tbl_HRMaster[[#This Row],[YearsAtCompany]]&lt;10,"5-9 Years",
TRUE,"10+ Years"
)</f>
        <v>2-4 Years</v>
      </c>
      <c r="AE811" s="5">
        <f>IF(tbl_HRMaster[[#This Row],[Attrition]]="Yes",1,0)</f>
        <v>0</v>
      </c>
    </row>
    <row r="812" spans="1:31" x14ac:dyDescent="0.25">
      <c r="A812">
        <v>41</v>
      </c>
      <c r="B812" t="s">
        <v>28</v>
      </c>
      <c r="C812" t="s">
        <v>22</v>
      </c>
      <c r="D812" t="s">
        <v>30</v>
      </c>
      <c r="E812">
        <v>18</v>
      </c>
      <c r="F812">
        <v>4</v>
      </c>
      <c r="G812" t="s">
        <v>24</v>
      </c>
      <c r="H812">
        <v>1395</v>
      </c>
      <c r="I812" t="s">
        <v>34</v>
      </c>
      <c r="J812">
        <v>5</v>
      </c>
      <c r="K812" t="s">
        <v>40</v>
      </c>
      <c r="L812" t="s">
        <v>32</v>
      </c>
      <c r="M812">
        <v>53470</v>
      </c>
      <c r="N812">
        <v>1</v>
      </c>
      <c r="O812">
        <v>24</v>
      </c>
      <c r="P812">
        <v>1</v>
      </c>
      <c r="Q812">
        <v>4</v>
      </c>
      <c r="R812">
        <v>1</v>
      </c>
      <c r="S812">
        <v>4</v>
      </c>
      <c r="T812">
        <v>0</v>
      </c>
      <c r="U812">
        <v>2</v>
      </c>
      <c r="V812">
        <f>COUNTIF(tbl_HRMaster[EmployeeID],tbl_HRMaster[[#This Row],[EmployeeID]])</f>
        <v>1</v>
      </c>
      <c r="W812">
        <f>IFERROR(INDEX(tbl_EmployeeSurvey[EnvironmentSatisfaction],MATCH(tbl_HRMaster[[#This Row],[EmployeeID]],tbl_EmployeeSurvey[EmployeeID],0)),"Not Found")</f>
        <v>2</v>
      </c>
      <c r="X812">
        <f>IFERROR(INDEX(tbl_EmployeeSurvey[JobSatisfaction],MATCH(tbl_HRMaster[[#This Row],[EmployeeID]],tbl_EmployeeSurvey[EmployeeID],0)),"Not Found")</f>
        <v>2</v>
      </c>
      <c r="Y812" s="5">
        <f>IFERROR(INDEX(tbl_EmployeeSurvey[WorkLifeBalance],MATCH(tbl_HRMaster[[#This Row],[EmployeeID]],tbl_EmployeeSurvey[EmployeeID],0)),"Not Found")</f>
        <v>2</v>
      </c>
      <c r="Z812" s="5">
        <f>IFERROR(VLOOKUP(tbl_HRMaster[[#This Row],[EmployeeID]],tbl_ManagerSurvey[[EmployeeID]:[PerformanceRating]],2,FALSE),"Not Found")</f>
        <v>3</v>
      </c>
      <c r="AA812" s="5">
        <f>IFERROR(VLOOKUP(tbl_HRMaster[[#This Row],[EmployeeID]],tbl_ManagerSurvey[[EmployeeID]:[PerformanceRating]],3,FALSE),"Not Found")</f>
        <v>4</v>
      </c>
      <c r="AB812" s="5" t="str">
        <f>IF(tbl_HRMaster[[#This Row],[Attrition]]="Yes","Left","Active")</f>
        <v>Left</v>
      </c>
      <c r="AC812" s="5" t="str">
        <f>_xlfn.IFS(tbl_HRMaster[[#This Row],[Age]]&lt;25,"Under 25",tbl_HRMaster[[#This Row],[Age]]&lt;35,"25-34",tbl_HRMaster[[#This Row],[Age]]&lt;45,"35-44",tbl_HRMaster[[#This Row],[Age]]&lt;55,"45-54",TRUE,"Above 54")</f>
        <v>35-44</v>
      </c>
      <c r="AD812" s="5" t="str">
        <f>_xlfn.IFS(
tbl_HRMaster[[#This Row],[YearsAtCompany]]&lt;2,"&lt; 2 Years",
tbl_HRMaster[[#This Row],[YearsAtCompany]]&lt;5,"2-4 Years",
tbl_HRMaster[[#This Row],[YearsAtCompany]]&lt;10,"5-9 Years",
TRUE,"10+ Years"
)</f>
        <v>2-4 Years</v>
      </c>
      <c r="AE812" s="5">
        <f>IF(tbl_HRMaster[[#This Row],[Attrition]]="Yes",1,0)</f>
        <v>1</v>
      </c>
    </row>
    <row r="813" spans="1:31" x14ac:dyDescent="0.25">
      <c r="A813">
        <v>41</v>
      </c>
      <c r="B813" t="s">
        <v>28</v>
      </c>
      <c r="C813" t="s">
        <v>22</v>
      </c>
      <c r="D813" t="s">
        <v>30</v>
      </c>
      <c r="E813">
        <v>18</v>
      </c>
      <c r="F813">
        <v>4</v>
      </c>
      <c r="G813" t="s">
        <v>24</v>
      </c>
      <c r="H813">
        <v>2865</v>
      </c>
      <c r="I813" t="s">
        <v>34</v>
      </c>
      <c r="J813">
        <v>5</v>
      </c>
      <c r="K813" t="s">
        <v>40</v>
      </c>
      <c r="L813" t="s">
        <v>32</v>
      </c>
      <c r="M813">
        <v>53470</v>
      </c>
      <c r="N813">
        <v>1</v>
      </c>
      <c r="O813">
        <v>24</v>
      </c>
      <c r="P813">
        <v>1</v>
      </c>
      <c r="Q813">
        <v>4</v>
      </c>
      <c r="R813">
        <v>1</v>
      </c>
      <c r="S813">
        <v>4</v>
      </c>
      <c r="T813">
        <v>0</v>
      </c>
      <c r="U813">
        <v>2</v>
      </c>
      <c r="V813">
        <f>COUNTIF(tbl_HRMaster[EmployeeID],tbl_HRMaster[[#This Row],[EmployeeID]])</f>
        <v>1</v>
      </c>
      <c r="W813">
        <f>IFERROR(INDEX(tbl_EmployeeSurvey[EnvironmentSatisfaction],MATCH(tbl_HRMaster[[#This Row],[EmployeeID]],tbl_EmployeeSurvey[EmployeeID],0)),"Not Found")</f>
        <v>2</v>
      </c>
      <c r="X813">
        <f>IFERROR(INDEX(tbl_EmployeeSurvey[JobSatisfaction],MATCH(tbl_HRMaster[[#This Row],[EmployeeID]],tbl_EmployeeSurvey[EmployeeID],0)),"Not Found")</f>
        <v>2</v>
      </c>
      <c r="Y813" s="5">
        <f>IFERROR(INDEX(tbl_EmployeeSurvey[WorkLifeBalance],MATCH(tbl_HRMaster[[#This Row],[EmployeeID]],tbl_EmployeeSurvey[EmployeeID],0)),"Not Found")</f>
        <v>2</v>
      </c>
      <c r="Z813" s="5">
        <f>IFERROR(VLOOKUP(tbl_HRMaster[[#This Row],[EmployeeID]],tbl_ManagerSurvey[[EmployeeID]:[PerformanceRating]],2,FALSE),"Not Found")</f>
        <v>3</v>
      </c>
      <c r="AA813" s="5">
        <f>IFERROR(VLOOKUP(tbl_HRMaster[[#This Row],[EmployeeID]],tbl_ManagerSurvey[[EmployeeID]:[PerformanceRating]],3,FALSE),"Not Found")</f>
        <v>4</v>
      </c>
      <c r="AB813" s="5" t="str">
        <f>IF(tbl_HRMaster[[#This Row],[Attrition]]="Yes","Left","Active")</f>
        <v>Left</v>
      </c>
      <c r="AC813" s="5" t="str">
        <f>_xlfn.IFS(tbl_HRMaster[[#This Row],[Age]]&lt;25,"Under 25",tbl_HRMaster[[#This Row],[Age]]&lt;35,"25-34",tbl_HRMaster[[#This Row],[Age]]&lt;45,"35-44",tbl_HRMaster[[#This Row],[Age]]&lt;55,"45-54",TRUE,"Above 54")</f>
        <v>35-44</v>
      </c>
      <c r="AD813" s="5" t="str">
        <f>_xlfn.IFS(
tbl_HRMaster[[#This Row],[YearsAtCompany]]&lt;2,"&lt; 2 Years",
tbl_HRMaster[[#This Row],[YearsAtCompany]]&lt;5,"2-4 Years",
tbl_HRMaster[[#This Row],[YearsAtCompany]]&lt;10,"5-9 Years",
TRUE,"10+ Years"
)</f>
        <v>2-4 Years</v>
      </c>
      <c r="AE813" s="5">
        <f>IF(tbl_HRMaster[[#This Row],[Attrition]]="Yes",1,0)</f>
        <v>1</v>
      </c>
    </row>
    <row r="814" spans="1:31" x14ac:dyDescent="0.25">
      <c r="A814">
        <v>41</v>
      </c>
      <c r="B814" t="s">
        <v>28</v>
      </c>
      <c r="C814" t="s">
        <v>22</v>
      </c>
      <c r="D814" t="s">
        <v>30</v>
      </c>
      <c r="E814">
        <v>18</v>
      </c>
      <c r="F814">
        <v>4</v>
      </c>
      <c r="G814" t="s">
        <v>24</v>
      </c>
      <c r="H814">
        <v>4335</v>
      </c>
      <c r="I814" t="s">
        <v>34</v>
      </c>
      <c r="J814">
        <v>5</v>
      </c>
      <c r="K814" t="s">
        <v>40</v>
      </c>
      <c r="L814" t="s">
        <v>32</v>
      </c>
      <c r="M814">
        <v>53470</v>
      </c>
      <c r="N814">
        <v>1</v>
      </c>
      <c r="O814">
        <v>24</v>
      </c>
      <c r="P814">
        <v>1</v>
      </c>
      <c r="Q814">
        <v>4</v>
      </c>
      <c r="R814">
        <v>1</v>
      </c>
      <c r="S814">
        <v>4</v>
      </c>
      <c r="T814">
        <v>0</v>
      </c>
      <c r="U814">
        <v>2</v>
      </c>
      <c r="V814">
        <f>COUNTIF(tbl_HRMaster[EmployeeID],tbl_HRMaster[[#This Row],[EmployeeID]])</f>
        <v>1</v>
      </c>
      <c r="W814">
        <f>IFERROR(INDEX(tbl_EmployeeSurvey[EnvironmentSatisfaction],MATCH(tbl_HRMaster[[#This Row],[EmployeeID]],tbl_EmployeeSurvey[EmployeeID],0)),"Not Found")</f>
        <v>2</v>
      </c>
      <c r="X814">
        <f>IFERROR(INDEX(tbl_EmployeeSurvey[JobSatisfaction],MATCH(tbl_HRMaster[[#This Row],[EmployeeID]],tbl_EmployeeSurvey[EmployeeID],0)),"Not Found")</f>
        <v>2</v>
      </c>
      <c r="Y814" s="5">
        <f>IFERROR(INDEX(tbl_EmployeeSurvey[WorkLifeBalance],MATCH(tbl_HRMaster[[#This Row],[EmployeeID]],tbl_EmployeeSurvey[EmployeeID],0)),"Not Found")</f>
        <v>2</v>
      </c>
      <c r="Z814" s="5">
        <f>IFERROR(VLOOKUP(tbl_HRMaster[[#This Row],[EmployeeID]],tbl_ManagerSurvey[[EmployeeID]:[PerformanceRating]],2,FALSE),"Not Found")</f>
        <v>3</v>
      </c>
      <c r="AA814" s="5">
        <f>IFERROR(VLOOKUP(tbl_HRMaster[[#This Row],[EmployeeID]],tbl_ManagerSurvey[[EmployeeID]:[PerformanceRating]],3,FALSE),"Not Found")</f>
        <v>4</v>
      </c>
      <c r="AB814" s="5" t="str">
        <f>IF(tbl_HRMaster[[#This Row],[Attrition]]="Yes","Left","Active")</f>
        <v>Left</v>
      </c>
      <c r="AC814" s="5" t="str">
        <f>_xlfn.IFS(tbl_HRMaster[[#This Row],[Age]]&lt;25,"Under 25",tbl_HRMaster[[#This Row],[Age]]&lt;35,"25-34",tbl_HRMaster[[#This Row],[Age]]&lt;45,"35-44",tbl_HRMaster[[#This Row],[Age]]&lt;55,"45-54",TRUE,"Above 54")</f>
        <v>35-44</v>
      </c>
      <c r="AD814" s="5" t="str">
        <f>_xlfn.IFS(
tbl_HRMaster[[#This Row],[YearsAtCompany]]&lt;2,"&lt; 2 Years",
tbl_HRMaster[[#This Row],[YearsAtCompany]]&lt;5,"2-4 Years",
tbl_HRMaster[[#This Row],[YearsAtCompany]]&lt;10,"5-9 Years",
TRUE,"10+ Years"
)</f>
        <v>2-4 Years</v>
      </c>
      <c r="AE814" s="5">
        <f>IF(tbl_HRMaster[[#This Row],[Attrition]]="Yes",1,0)</f>
        <v>1</v>
      </c>
    </row>
    <row r="815" spans="1:31" x14ac:dyDescent="0.25">
      <c r="A815">
        <v>23</v>
      </c>
      <c r="B815" t="s">
        <v>21</v>
      </c>
      <c r="C815" t="s">
        <v>22</v>
      </c>
      <c r="D815" t="s">
        <v>30</v>
      </c>
      <c r="E815">
        <v>20</v>
      </c>
      <c r="F815">
        <v>4</v>
      </c>
      <c r="G815" t="s">
        <v>24</v>
      </c>
      <c r="H815">
        <v>88</v>
      </c>
      <c r="I815" t="s">
        <v>34</v>
      </c>
      <c r="J815">
        <v>1</v>
      </c>
      <c r="K815" t="s">
        <v>42</v>
      </c>
      <c r="L815" t="s">
        <v>41</v>
      </c>
      <c r="M815">
        <v>53990</v>
      </c>
      <c r="N815">
        <v>1</v>
      </c>
      <c r="O815">
        <v>23</v>
      </c>
      <c r="P815">
        <v>0</v>
      </c>
      <c r="Q815">
        <v>4</v>
      </c>
      <c r="R815">
        <v>2</v>
      </c>
      <c r="S815">
        <v>4</v>
      </c>
      <c r="T815">
        <v>0</v>
      </c>
      <c r="U815">
        <v>2</v>
      </c>
      <c r="V815">
        <f>COUNTIF(tbl_HRMaster[EmployeeID],tbl_HRMaster[[#This Row],[EmployeeID]])</f>
        <v>1</v>
      </c>
      <c r="W815">
        <f>IFERROR(INDEX(tbl_EmployeeSurvey[EnvironmentSatisfaction],MATCH(tbl_HRMaster[[#This Row],[EmployeeID]],tbl_EmployeeSurvey[EmployeeID],0)),"Not Found")</f>
        <v>3</v>
      </c>
      <c r="X815">
        <f>IFERROR(INDEX(tbl_EmployeeSurvey[JobSatisfaction],MATCH(tbl_HRMaster[[#This Row],[EmployeeID]],tbl_EmployeeSurvey[EmployeeID],0)),"Not Found")</f>
        <v>4</v>
      </c>
      <c r="Y815" s="5">
        <f>IFERROR(INDEX(tbl_EmployeeSurvey[WorkLifeBalance],MATCH(tbl_HRMaster[[#This Row],[EmployeeID]],tbl_EmployeeSurvey[EmployeeID],0)),"Not Found")</f>
        <v>2</v>
      </c>
      <c r="Z815" s="5">
        <f>IFERROR(VLOOKUP(tbl_HRMaster[[#This Row],[EmployeeID]],tbl_ManagerSurvey[[EmployeeID]:[PerformanceRating]],2,FALSE),"Not Found")</f>
        <v>2</v>
      </c>
      <c r="AA815" s="5">
        <f>IFERROR(VLOOKUP(tbl_HRMaster[[#This Row],[EmployeeID]],tbl_ManagerSurvey[[EmployeeID]:[PerformanceRating]],3,FALSE),"Not Found")</f>
        <v>4</v>
      </c>
      <c r="AB815" s="5" t="str">
        <f>IF(tbl_HRMaster[[#This Row],[Attrition]]="Yes","Left","Active")</f>
        <v>Active</v>
      </c>
      <c r="AC815" s="5" t="str">
        <f>_xlfn.IFS(tbl_HRMaster[[#This Row],[Age]]&lt;25,"Under 25",tbl_HRMaster[[#This Row],[Age]]&lt;35,"25-34",tbl_HRMaster[[#This Row],[Age]]&lt;45,"35-44",tbl_HRMaster[[#This Row],[Age]]&lt;55,"45-54",TRUE,"Above 54")</f>
        <v>Under 25</v>
      </c>
      <c r="AD815" s="5" t="str">
        <f>_xlfn.IFS(
tbl_HRMaster[[#This Row],[YearsAtCompany]]&lt;2,"&lt; 2 Years",
tbl_HRMaster[[#This Row],[YearsAtCompany]]&lt;5,"2-4 Years",
tbl_HRMaster[[#This Row],[YearsAtCompany]]&lt;10,"5-9 Years",
TRUE,"10+ Years"
)</f>
        <v>2-4 Years</v>
      </c>
      <c r="AE815" s="5">
        <f>IF(tbl_HRMaster[[#This Row],[Attrition]]="Yes",1,0)</f>
        <v>0</v>
      </c>
    </row>
    <row r="816" spans="1:31" x14ac:dyDescent="0.25">
      <c r="A816">
        <v>23</v>
      </c>
      <c r="B816" t="s">
        <v>21</v>
      </c>
      <c r="C816" t="s">
        <v>22</v>
      </c>
      <c r="D816" t="s">
        <v>30</v>
      </c>
      <c r="E816">
        <v>20</v>
      </c>
      <c r="F816">
        <v>4</v>
      </c>
      <c r="G816" t="s">
        <v>24</v>
      </c>
      <c r="H816">
        <v>1558</v>
      </c>
      <c r="I816" t="s">
        <v>34</v>
      </c>
      <c r="J816">
        <v>1</v>
      </c>
      <c r="K816" t="s">
        <v>42</v>
      </c>
      <c r="L816" t="s">
        <v>41</v>
      </c>
      <c r="M816">
        <v>53990</v>
      </c>
      <c r="N816">
        <v>1</v>
      </c>
      <c r="O816">
        <v>23</v>
      </c>
      <c r="P816">
        <v>0</v>
      </c>
      <c r="Q816">
        <v>4</v>
      </c>
      <c r="R816">
        <v>2</v>
      </c>
      <c r="S816">
        <v>4</v>
      </c>
      <c r="T816">
        <v>0</v>
      </c>
      <c r="U816">
        <v>2</v>
      </c>
      <c r="V816">
        <f>COUNTIF(tbl_HRMaster[EmployeeID],tbl_HRMaster[[#This Row],[EmployeeID]])</f>
        <v>1</v>
      </c>
      <c r="W816">
        <f>IFERROR(INDEX(tbl_EmployeeSurvey[EnvironmentSatisfaction],MATCH(tbl_HRMaster[[#This Row],[EmployeeID]],tbl_EmployeeSurvey[EmployeeID],0)),"Not Found")</f>
        <v>3</v>
      </c>
      <c r="X816">
        <f>IFERROR(INDEX(tbl_EmployeeSurvey[JobSatisfaction],MATCH(tbl_HRMaster[[#This Row],[EmployeeID]],tbl_EmployeeSurvey[EmployeeID],0)),"Not Found")</f>
        <v>4</v>
      </c>
      <c r="Y816" s="5">
        <f>IFERROR(INDEX(tbl_EmployeeSurvey[WorkLifeBalance],MATCH(tbl_HRMaster[[#This Row],[EmployeeID]],tbl_EmployeeSurvey[EmployeeID],0)),"Not Found")</f>
        <v>2</v>
      </c>
      <c r="Z816" s="5">
        <f>IFERROR(VLOOKUP(tbl_HRMaster[[#This Row],[EmployeeID]],tbl_ManagerSurvey[[EmployeeID]:[PerformanceRating]],2,FALSE),"Not Found")</f>
        <v>2</v>
      </c>
      <c r="AA816" s="5">
        <f>IFERROR(VLOOKUP(tbl_HRMaster[[#This Row],[EmployeeID]],tbl_ManagerSurvey[[EmployeeID]:[PerformanceRating]],3,FALSE),"Not Found")</f>
        <v>4</v>
      </c>
      <c r="AB816" s="5" t="str">
        <f>IF(tbl_HRMaster[[#This Row],[Attrition]]="Yes","Left","Active")</f>
        <v>Active</v>
      </c>
      <c r="AC816" s="5" t="str">
        <f>_xlfn.IFS(tbl_HRMaster[[#This Row],[Age]]&lt;25,"Under 25",tbl_HRMaster[[#This Row],[Age]]&lt;35,"25-34",tbl_HRMaster[[#This Row],[Age]]&lt;45,"35-44",tbl_HRMaster[[#This Row],[Age]]&lt;55,"45-54",TRUE,"Above 54")</f>
        <v>Under 25</v>
      </c>
      <c r="AD816" s="5" t="str">
        <f>_xlfn.IFS(
tbl_HRMaster[[#This Row],[YearsAtCompany]]&lt;2,"&lt; 2 Years",
tbl_HRMaster[[#This Row],[YearsAtCompany]]&lt;5,"2-4 Years",
tbl_HRMaster[[#This Row],[YearsAtCompany]]&lt;10,"5-9 Years",
TRUE,"10+ Years"
)</f>
        <v>2-4 Years</v>
      </c>
      <c r="AE816" s="5">
        <f>IF(tbl_HRMaster[[#This Row],[Attrition]]="Yes",1,0)</f>
        <v>0</v>
      </c>
    </row>
    <row r="817" spans="1:31" x14ac:dyDescent="0.25">
      <c r="A817">
        <v>23</v>
      </c>
      <c r="B817" t="s">
        <v>21</v>
      </c>
      <c r="C817" t="s">
        <v>22</v>
      </c>
      <c r="D817" t="s">
        <v>30</v>
      </c>
      <c r="E817">
        <v>20</v>
      </c>
      <c r="F817">
        <v>4</v>
      </c>
      <c r="G817" t="s">
        <v>24</v>
      </c>
      <c r="H817">
        <v>3028</v>
      </c>
      <c r="I817" t="s">
        <v>34</v>
      </c>
      <c r="J817">
        <v>1</v>
      </c>
      <c r="K817" t="s">
        <v>42</v>
      </c>
      <c r="L817" t="s">
        <v>41</v>
      </c>
      <c r="M817">
        <v>53990</v>
      </c>
      <c r="N817">
        <v>1</v>
      </c>
      <c r="O817">
        <v>23</v>
      </c>
      <c r="P817">
        <v>0</v>
      </c>
      <c r="Q817">
        <v>4</v>
      </c>
      <c r="R817">
        <v>2</v>
      </c>
      <c r="S817">
        <v>4</v>
      </c>
      <c r="T817">
        <v>0</v>
      </c>
      <c r="U817">
        <v>2</v>
      </c>
      <c r="V817">
        <f>COUNTIF(tbl_HRMaster[EmployeeID],tbl_HRMaster[[#This Row],[EmployeeID]])</f>
        <v>1</v>
      </c>
      <c r="W817">
        <f>IFERROR(INDEX(tbl_EmployeeSurvey[EnvironmentSatisfaction],MATCH(tbl_HRMaster[[#This Row],[EmployeeID]],tbl_EmployeeSurvey[EmployeeID],0)),"Not Found")</f>
        <v>3</v>
      </c>
      <c r="X817">
        <f>IFERROR(INDEX(tbl_EmployeeSurvey[JobSatisfaction],MATCH(tbl_HRMaster[[#This Row],[EmployeeID]],tbl_EmployeeSurvey[EmployeeID],0)),"Not Found")</f>
        <v>4</v>
      </c>
      <c r="Y817" s="5">
        <f>IFERROR(INDEX(tbl_EmployeeSurvey[WorkLifeBalance],MATCH(tbl_HRMaster[[#This Row],[EmployeeID]],tbl_EmployeeSurvey[EmployeeID],0)),"Not Found")</f>
        <v>2</v>
      </c>
      <c r="Z817" s="5">
        <f>IFERROR(VLOOKUP(tbl_HRMaster[[#This Row],[EmployeeID]],tbl_ManagerSurvey[[EmployeeID]:[PerformanceRating]],2,FALSE),"Not Found")</f>
        <v>2</v>
      </c>
      <c r="AA817" s="5">
        <f>IFERROR(VLOOKUP(tbl_HRMaster[[#This Row],[EmployeeID]],tbl_ManagerSurvey[[EmployeeID]:[PerformanceRating]],3,FALSE),"Not Found")</f>
        <v>4</v>
      </c>
      <c r="AB817" s="5" t="str">
        <f>IF(tbl_HRMaster[[#This Row],[Attrition]]="Yes","Left","Active")</f>
        <v>Active</v>
      </c>
      <c r="AC817" s="5" t="str">
        <f>_xlfn.IFS(tbl_HRMaster[[#This Row],[Age]]&lt;25,"Under 25",tbl_HRMaster[[#This Row],[Age]]&lt;35,"25-34",tbl_HRMaster[[#This Row],[Age]]&lt;45,"35-44",tbl_HRMaster[[#This Row],[Age]]&lt;55,"45-54",TRUE,"Above 54")</f>
        <v>Under 25</v>
      </c>
      <c r="AD817" s="5" t="str">
        <f>_xlfn.IFS(
tbl_HRMaster[[#This Row],[YearsAtCompany]]&lt;2,"&lt; 2 Years",
tbl_HRMaster[[#This Row],[YearsAtCompany]]&lt;5,"2-4 Years",
tbl_HRMaster[[#This Row],[YearsAtCompany]]&lt;10,"5-9 Years",
TRUE,"10+ Years"
)</f>
        <v>2-4 Years</v>
      </c>
      <c r="AE817" s="5">
        <f>IF(tbl_HRMaster[[#This Row],[Attrition]]="Yes",1,0)</f>
        <v>0</v>
      </c>
    </row>
    <row r="818" spans="1:31" x14ac:dyDescent="0.25">
      <c r="A818">
        <v>29</v>
      </c>
      <c r="B818" t="s">
        <v>21</v>
      </c>
      <c r="C818" t="s">
        <v>36</v>
      </c>
      <c r="D818" t="s">
        <v>23</v>
      </c>
      <c r="E818">
        <v>22</v>
      </c>
      <c r="F818">
        <v>4</v>
      </c>
      <c r="G818" t="s">
        <v>45</v>
      </c>
      <c r="H818">
        <v>92</v>
      </c>
      <c r="I818" t="s">
        <v>34</v>
      </c>
      <c r="J818">
        <v>2</v>
      </c>
      <c r="K818" t="s">
        <v>37</v>
      </c>
      <c r="L818" t="s">
        <v>27</v>
      </c>
      <c r="M818">
        <v>57360</v>
      </c>
      <c r="N818">
        <v>1</v>
      </c>
      <c r="O818">
        <v>22</v>
      </c>
      <c r="P818">
        <v>0</v>
      </c>
      <c r="Q818">
        <v>4</v>
      </c>
      <c r="R818">
        <v>1</v>
      </c>
      <c r="S818">
        <v>4</v>
      </c>
      <c r="T818">
        <v>0</v>
      </c>
      <c r="U818">
        <v>2</v>
      </c>
      <c r="V818">
        <f>COUNTIF(tbl_HRMaster[EmployeeID],tbl_HRMaster[[#This Row],[EmployeeID]])</f>
        <v>1</v>
      </c>
      <c r="W818">
        <f>IFERROR(INDEX(tbl_EmployeeSurvey[EnvironmentSatisfaction],MATCH(tbl_HRMaster[[#This Row],[EmployeeID]],tbl_EmployeeSurvey[EmployeeID],0)),"Not Found")</f>
        <v>4</v>
      </c>
      <c r="X818">
        <f>IFERROR(INDEX(tbl_EmployeeSurvey[JobSatisfaction],MATCH(tbl_HRMaster[[#This Row],[EmployeeID]],tbl_EmployeeSurvey[EmployeeID],0)),"Not Found")</f>
        <v>3</v>
      </c>
      <c r="Y818" s="5">
        <f>IFERROR(INDEX(tbl_EmployeeSurvey[WorkLifeBalance],MATCH(tbl_HRMaster[[#This Row],[EmployeeID]],tbl_EmployeeSurvey[EmployeeID],0)),"Not Found")</f>
        <v>2</v>
      </c>
      <c r="Z818" s="5">
        <f>IFERROR(VLOOKUP(tbl_HRMaster[[#This Row],[EmployeeID]],tbl_ManagerSurvey[[EmployeeID]:[PerformanceRating]],2,FALSE),"Not Found")</f>
        <v>2</v>
      </c>
      <c r="AA818" s="5">
        <f>IFERROR(VLOOKUP(tbl_HRMaster[[#This Row],[EmployeeID]],tbl_ManagerSurvey[[EmployeeID]:[PerformanceRating]],3,FALSE),"Not Found")</f>
        <v>4</v>
      </c>
      <c r="AB818" s="5" t="str">
        <f>IF(tbl_HRMaster[[#This Row],[Attrition]]="Yes","Left","Active")</f>
        <v>Active</v>
      </c>
      <c r="AC818" s="5" t="str">
        <f>_xlfn.IFS(tbl_HRMaster[[#This Row],[Age]]&lt;25,"Under 25",tbl_HRMaster[[#This Row],[Age]]&lt;35,"25-34",tbl_HRMaster[[#This Row],[Age]]&lt;45,"35-44",tbl_HRMaster[[#This Row],[Age]]&lt;55,"45-54",TRUE,"Above 54")</f>
        <v>25-34</v>
      </c>
      <c r="AD818" s="5" t="str">
        <f>_xlfn.IFS(
tbl_HRMaster[[#This Row],[YearsAtCompany]]&lt;2,"&lt; 2 Years",
tbl_HRMaster[[#This Row],[YearsAtCompany]]&lt;5,"2-4 Years",
tbl_HRMaster[[#This Row],[YearsAtCompany]]&lt;10,"5-9 Years",
TRUE,"10+ Years"
)</f>
        <v>2-4 Years</v>
      </c>
      <c r="AE818" s="5">
        <f>IF(tbl_HRMaster[[#This Row],[Attrition]]="Yes",1,0)</f>
        <v>0</v>
      </c>
    </row>
    <row r="819" spans="1:31" x14ac:dyDescent="0.25">
      <c r="A819">
        <v>29</v>
      </c>
      <c r="B819" t="s">
        <v>21</v>
      </c>
      <c r="C819" t="s">
        <v>36</v>
      </c>
      <c r="D819" t="s">
        <v>23</v>
      </c>
      <c r="E819">
        <v>22</v>
      </c>
      <c r="F819">
        <v>4</v>
      </c>
      <c r="G819" t="s">
        <v>45</v>
      </c>
      <c r="H819">
        <v>1562</v>
      </c>
      <c r="I819" t="s">
        <v>34</v>
      </c>
      <c r="J819">
        <v>2</v>
      </c>
      <c r="K819" t="s">
        <v>37</v>
      </c>
      <c r="L819" t="s">
        <v>27</v>
      </c>
      <c r="M819">
        <v>57360</v>
      </c>
      <c r="N819">
        <v>1</v>
      </c>
      <c r="O819">
        <v>22</v>
      </c>
      <c r="P819">
        <v>0</v>
      </c>
      <c r="Q819">
        <v>4</v>
      </c>
      <c r="R819">
        <v>1</v>
      </c>
      <c r="S819">
        <v>4</v>
      </c>
      <c r="T819">
        <v>0</v>
      </c>
      <c r="U819">
        <v>2</v>
      </c>
      <c r="V819">
        <f>COUNTIF(tbl_HRMaster[EmployeeID],tbl_HRMaster[[#This Row],[EmployeeID]])</f>
        <v>1</v>
      </c>
      <c r="W819">
        <f>IFERROR(INDEX(tbl_EmployeeSurvey[EnvironmentSatisfaction],MATCH(tbl_HRMaster[[#This Row],[EmployeeID]],tbl_EmployeeSurvey[EmployeeID],0)),"Not Found")</f>
        <v>4</v>
      </c>
      <c r="X819">
        <f>IFERROR(INDEX(tbl_EmployeeSurvey[JobSatisfaction],MATCH(tbl_HRMaster[[#This Row],[EmployeeID]],tbl_EmployeeSurvey[EmployeeID],0)),"Not Found")</f>
        <v>3</v>
      </c>
      <c r="Y819" s="5">
        <f>IFERROR(INDEX(tbl_EmployeeSurvey[WorkLifeBalance],MATCH(tbl_HRMaster[[#This Row],[EmployeeID]],tbl_EmployeeSurvey[EmployeeID],0)),"Not Found")</f>
        <v>2</v>
      </c>
      <c r="Z819" s="5">
        <f>IFERROR(VLOOKUP(tbl_HRMaster[[#This Row],[EmployeeID]],tbl_ManagerSurvey[[EmployeeID]:[PerformanceRating]],2,FALSE),"Not Found")</f>
        <v>2</v>
      </c>
      <c r="AA819" s="5">
        <f>IFERROR(VLOOKUP(tbl_HRMaster[[#This Row],[EmployeeID]],tbl_ManagerSurvey[[EmployeeID]:[PerformanceRating]],3,FALSE),"Not Found")</f>
        <v>4</v>
      </c>
      <c r="AB819" s="5" t="str">
        <f>IF(tbl_HRMaster[[#This Row],[Attrition]]="Yes","Left","Active")</f>
        <v>Active</v>
      </c>
      <c r="AC819" s="5" t="str">
        <f>_xlfn.IFS(tbl_HRMaster[[#This Row],[Age]]&lt;25,"Under 25",tbl_HRMaster[[#This Row],[Age]]&lt;35,"25-34",tbl_HRMaster[[#This Row],[Age]]&lt;45,"35-44",tbl_HRMaster[[#This Row],[Age]]&lt;55,"45-54",TRUE,"Above 54")</f>
        <v>25-34</v>
      </c>
      <c r="AD819" s="5" t="str">
        <f>_xlfn.IFS(
tbl_HRMaster[[#This Row],[YearsAtCompany]]&lt;2,"&lt; 2 Years",
tbl_HRMaster[[#This Row],[YearsAtCompany]]&lt;5,"2-4 Years",
tbl_HRMaster[[#This Row],[YearsAtCompany]]&lt;10,"5-9 Years",
TRUE,"10+ Years"
)</f>
        <v>2-4 Years</v>
      </c>
      <c r="AE819" s="5">
        <f>IF(tbl_HRMaster[[#This Row],[Attrition]]="Yes",1,0)</f>
        <v>0</v>
      </c>
    </row>
    <row r="820" spans="1:31" x14ac:dyDescent="0.25">
      <c r="A820">
        <v>29</v>
      </c>
      <c r="B820" t="s">
        <v>21</v>
      </c>
      <c r="C820" t="s">
        <v>36</v>
      </c>
      <c r="D820" t="s">
        <v>23</v>
      </c>
      <c r="E820">
        <v>22</v>
      </c>
      <c r="F820">
        <v>4</v>
      </c>
      <c r="G820" t="s">
        <v>45</v>
      </c>
      <c r="H820">
        <v>3032</v>
      </c>
      <c r="I820" t="s">
        <v>34</v>
      </c>
      <c r="J820">
        <v>2</v>
      </c>
      <c r="K820" t="s">
        <v>37</v>
      </c>
      <c r="L820" t="s">
        <v>27</v>
      </c>
      <c r="M820">
        <v>57360</v>
      </c>
      <c r="N820">
        <v>1</v>
      </c>
      <c r="O820">
        <v>22</v>
      </c>
      <c r="P820">
        <v>0</v>
      </c>
      <c r="Q820">
        <v>4</v>
      </c>
      <c r="R820">
        <v>1</v>
      </c>
      <c r="S820">
        <v>4</v>
      </c>
      <c r="T820">
        <v>0</v>
      </c>
      <c r="U820">
        <v>2</v>
      </c>
      <c r="V820">
        <f>COUNTIF(tbl_HRMaster[EmployeeID],tbl_HRMaster[[#This Row],[EmployeeID]])</f>
        <v>1</v>
      </c>
      <c r="W820">
        <f>IFERROR(INDEX(tbl_EmployeeSurvey[EnvironmentSatisfaction],MATCH(tbl_HRMaster[[#This Row],[EmployeeID]],tbl_EmployeeSurvey[EmployeeID],0)),"Not Found")</f>
        <v>4</v>
      </c>
      <c r="X820">
        <f>IFERROR(INDEX(tbl_EmployeeSurvey[JobSatisfaction],MATCH(tbl_HRMaster[[#This Row],[EmployeeID]],tbl_EmployeeSurvey[EmployeeID],0)),"Not Found")</f>
        <v>3</v>
      </c>
      <c r="Y820" s="5">
        <f>IFERROR(INDEX(tbl_EmployeeSurvey[WorkLifeBalance],MATCH(tbl_HRMaster[[#This Row],[EmployeeID]],tbl_EmployeeSurvey[EmployeeID],0)),"Not Found")</f>
        <v>2</v>
      </c>
      <c r="Z820" s="5">
        <f>IFERROR(VLOOKUP(tbl_HRMaster[[#This Row],[EmployeeID]],tbl_ManagerSurvey[[EmployeeID]:[PerformanceRating]],2,FALSE),"Not Found")</f>
        <v>2</v>
      </c>
      <c r="AA820" s="5">
        <f>IFERROR(VLOOKUP(tbl_HRMaster[[#This Row],[EmployeeID]],tbl_ManagerSurvey[[EmployeeID]:[PerformanceRating]],3,FALSE),"Not Found")</f>
        <v>4</v>
      </c>
      <c r="AB820" s="5" t="str">
        <f>IF(tbl_HRMaster[[#This Row],[Attrition]]="Yes","Left","Active")</f>
        <v>Active</v>
      </c>
      <c r="AC820" s="5" t="str">
        <f>_xlfn.IFS(tbl_HRMaster[[#This Row],[Age]]&lt;25,"Under 25",tbl_HRMaster[[#This Row],[Age]]&lt;35,"25-34",tbl_HRMaster[[#This Row],[Age]]&lt;45,"35-44",tbl_HRMaster[[#This Row],[Age]]&lt;55,"45-54",TRUE,"Above 54")</f>
        <v>25-34</v>
      </c>
      <c r="AD820" s="5" t="str">
        <f>_xlfn.IFS(
tbl_HRMaster[[#This Row],[YearsAtCompany]]&lt;2,"&lt; 2 Years",
tbl_HRMaster[[#This Row],[YearsAtCompany]]&lt;5,"2-4 Years",
tbl_HRMaster[[#This Row],[YearsAtCompany]]&lt;10,"5-9 Years",
TRUE,"10+ Years"
)</f>
        <v>2-4 Years</v>
      </c>
      <c r="AE820" s="5">
        <f>IF(tbl_HRMaster[[#This Row],[Attrition]]="Yes",1,0)</f>
        <v>0</v>
      </c>
    </row>
    <row r="821" spans="1:31" x14ac:dyDescent="0.25">
      <c r="A821">
        <v>31</v>
      </c>
      <c r="B821" t="s">
        <v>21</v>
      </c>
      <c r="C821" t="s">
        <v>29</v>
      </c>
      <c r="D821" t="s">
        <v>30</v>
      </c>
      <c r="E821">
        <v>5</v>
      </c>
      <c r="F821">
        <v>2</v>
      </c>
      <c r="G821" t="s">
        <v>46</v>
      </c>
      <c r="H821">
        <v>469</v>
      </c>
      <c r="I821" t="s">
        <v>34</v>
      </c>
      <c r="J821">
        <v>2</v>
      </c>
      <c r="K821" t="s">
        <v>35</v>
      </c>
      <c r="L821" t="s">
        <v>27</v>
      </c>
      <c r="M821">
        <v>65020</v>
      </c>
      <c r="N821">
        <v>1</v>
      </c>
      <c r="O821">
        <v>12</v>
      </c>
      <c r="P821">
        <v>0</v>
      </c>
      <c r="Q821">
        <v>4</v>
      </c>
      <c r="R821">
        <v>3</v>
      </c>
      <c r="S821">
        <v>4</v>
      </c>
      <c r="T821">
        <v>0</v>
      </c>
      <c r="U821">
        <v>3</v>
      </c>
      <c r="V821">
        <f>COUNTIF(tbl_HRMaster[EmployeeID],tbl_HRMaster[[#This Row],[EmployeeID]])</f>
        <v>1</v>
      </c>
      <c r="W821">
        <f>IFERROR(INDEX(tbl_EmployeeSurvey[EnvironmentSatisfaction],MATCH(tbl_HRMaster[[#This Row],[EmployeeID]],tbl_EmployeeSurvey[EmployeeID],0)),"Not Found")</f>
        <v>3</v>
      </c>
      <c r="X821">
        <f>IFERROR(INDEX(tbl_EmployeeSurvey[JobSatisfaction],MATCH(tbl_HRMaster[[#This Row],[EmployeeID]],tbl_EmployeeSurvey[EmployeeID],0)),"Not Found")</f>
        <v>1</v>
      </c>
      <c r="Y821" s="5">
        <f>IFERROR(INDEX(tbl_EmployeeSurvey[WorkLifeBalance],MATCH(tbl_HRMaster[[#This Row],[EmployeeID]],tbl_EmployeeSurvey[EmployeeID],0)),"Not Found")</f>
        <v>3</v>
      </c>
      <c r="Z821" s="5">
        <f>IFERROR(VLOOKUP(tbl_HRMaster[[#This Row],[EmployeeID]],tbl_ManagerSurvey[[EmployeeID]:[PerformanceRating]],2,FALSE),"Not Found")</f>
        <v>3</v>
      </c>
      <c r="AA821" s="5">
        <f>IFERROR(VLOOKUP(tbl_HRMaster[[#This Row],[EmployeeID]],tbl_ManagerSurvey[[EmployeeID]:[PerformanceRating]],3,FALSE),"Not Found")</f>
        <v>3</v>
      </c>
      <c r="AB821" s="5" t="str">
        <f>IF(tbl_HRMaster[[#This Row],[Attrition]]="Yes","Left","Active")</f>
        <v>Active</v>
      </c>
      <c r="AC821" s="5" t="str">
        <f>_xlfn.IFS(tbl_HRMaster[[#This Row],[Age]]&lt;25,"Under 25",tbl_HRMaster[[#This Row],[Age]]&lt;35,"25-34",tbl_HRMaster[[#This Row],[Age]]&lt;45,"35-44",tbl_HRMaster[[#This Row],[Age]]&lt;55,"45-54",TRUE,"Above 54")</f>
        <v>25-34</v>
      </c>
      <c r="AD821" s="5" t="str">
        <f>_xlfn.IFS(
tbl_HRMaster[[#This Row],[YearsAtCompany]]&lt;2,"&lt; 2 Years",
tbl_HRMaster[[#This Row],[YearsAtCompany]]&lt;5,"2-4 Years",
tbl_HRMaster[[#This Row],[YearsAtCompany]]&lt;10,"5-9 Years",
TRUE,"10+ Years"
)</f>
        <v>2-4 Years</v>
      </c>
      <c r="AE821" s="5">
        <f>IF(tbl_HRMaster[[#This Row],[Attrition]]="Yes",1,0)</f>
        <v>0</v>
      </c>
    </row>
    <row r="822" spans="1:31" x14ac:dyDescent="0.25">
      <c r="A822">
        <v>31</v>
      </c>
      <c r="B822" t="s">
        <v>21</v>
      </c>
      <c r="C822" t="s">
        <v>29</v>
      </c>
      <c r="D822" t="s">
        <v>30</v>
      </c>
      <c r="E822">
        <v>5</v>
      </c>
      <c r="F822">
        <v>2</v>
      </c>
      <c r="G822" t="s">
        <v>46</v>
      </c>
      <c r="H822">
        <v>1939</v>
      </c>
      <c r="I822" t="s">
        <v>34</v>
      </c>
      <c r="J822">
        <v>2</v>
      </c>
      <c r="K822" t="s">
        <v>35</v>
      </c>
      <c r="L822" t="s">
        <v>27</v>
      </c>
      <c r="M822">
        <v>65020</v>
      </c>
      <c r="N822">
        <v>1</v>
      </c>
      <c r="O822">
        <v>12</v>
      </c>
      <c r="P822">
        <v>0</v>
      </c>
      <c r="Q822">
        <v>4</v>
      </c>
      <c r="R822">
        <v>3</v>
      </c>
      <c r="S822">
        <v>4</v>
      </c>
      <c r="T822">
        <v>0</v>
      </c>
      <c r="U822">
        <v>3</v>
      </c>
      <c r="V822">
        <f>COUNTIF(tbl_HRMaster[EmployeeID],tbl_HRMaster[[#This Row],[EmployeeID]])</f>
        <v>1</v>
      </c>
      <c r="W822">
        <f>IFERROR(INDEX(tbl_EmployeeSurvey[EnvironmentSatisfaction],MATCH(tbl_HRMaster[[#This Row],[EmployeeID]],tbl_EmployeeSurvey[EmployeeID],0)),"Not Found")</f>
        <v>3</v>
      </c>
      <c r="X822">
        <f>IFERROR(INDEX(tbl_EmployeeSurvey[JobSatisfaction],MATCH(tbl_HRMaster[[#This Row],[EmployeeID]],tbl_EmployeeSurvey[EmployeeID],0)),"Not Found")</f>
        <v>1</v>
      </c>
      <c r="Y822" s="5">
        <f>IFERROR(INDEX(tbl_EmployeeSurvey[WorkLifeBalance],MATCH(tbl_HRMaster[[#This Row],[EmployeeID]],tbl_EmployeeSurvey[EmployeeID],0)),"Not Found")</f>
        <v>3</v>
      </c>
      <c r="Z822" s="5">
        <f>IFERROR(VLOOKUP(tbl_HRMaster[[#This Row],[EmployeeID]],tbl_ManagerSurvey[[EmployeeID]:[PerformanceRating]],2,FALSE),"Not Found")</f>
        <v>3</v>
      </c>
      <c r="AA822" s="5">
        <f>IFERROR(VLOOKUP(tbl_HRMaster[[#This Row],[EmployeeID]],tbl_ManagerSurvey[[EmployeeID]:[PerformanceRating]],3,FALSE),"Not Found")</f>
        <v>3</v>
      </c>
      <c r="AB822" s="5" t="str">
        <f>IF(tbl_HRMaster[[#This Row],[Attrition]]="Yes","Left","Active")</f>
        <v>Active</v>
      </c>
      <c r="AC822" s="5" t="str">
        <f>_xlfn.IFS(tbl_HRMaster[[#This Row],[Age]]&lt;25,"Under 25",tbl_HRMaster[[#This Row],[Age]]&lt;35,"25-34",tbl_HRMaster[[#This Row],[Age]]&lt;45,"35-44",tbl_HRMaster[[#This Row],[Age]]&lt;55,"45-54",TRUE,"Above 54")</f>
        <v>25-34</v>
      </c>
      <c r="AD822" s="5" t="str">
        <f>_xlfn.IFS(
tbl_HRMaster[[#This Row],[YearsAtCompany]]&lt;2,"&lt; 2 Years",
tbl_HRMaster[[#This Row],[YearsAtCompany]]&lt;5,"2-4 Years",
tbl_HRMaster[[#This Row],[YearsAtCompany]]&lt;10,"5-9 Years",
TRUE,"10+ Years"
)</f>
        <v>2-4 Years</v>
      </c>
      <c r="AE822" s="5">
        <f>IF(tbl_HRMaster[[#This Row],[Attrition]]="Yes",1,0)</f>
        <v>0</v>
      </c>
    </row>
    <row r="823" spans="1:31" x14ac:dyDescent="0.25">
      <c r="A823">
        <v>31</v>
      </c>
      <c r="B823" t="s">
        <v>21</v>
      </c>
      <c r="C823" t="s">
        <v>29</v>
      </c>
      <c r="D823" t="s">
        <v>30</v>
      </c>
      <c r="E823">
        <v>5</v>
      </c>
      <c r="F823">
        <v>2</v>
      </c>
      <c r="G823" t="s">
        <v>46</v>
      </c>
      <c r="H823">
        <v>3409</v>
      </c>
      <c r="I823" t="s">
        <v>34</v>
      </c>
      <c r="J823">
        <v>2</v>
      </c>
      <c r="K823" t="s">
        <v>35</v>
      </c>
      <c r="L823" t="s">
        <v>27</v>
      </c>
      <c r="M823">
        <v>65020</v>
      </c>
      <c r="N823">
        <v>1</v>
      </c>
      <c r="O823">
        <v>12</v>
      </c>
      <c r="P823">
        <v>0</v>
      </c>
      <c r="Q823">
        <v>4</v>
      </c>
      <c r="R823">
        <v>3</v>
      </c>
      <c r="S823">
        <v>4</v>
      </c>
      <c r="T823">
        <v>0</v>
      </c>
      <c r="U823">
        <v>3</v>
      </c>
      <c r="V823">
        <f>COUNTIF(tbl_HRMaster[EmployeeID],tbl_HRMaster[[#This Row],[EmployeeID]])</f>
        <v>1</v>
      </c>
      <c r="W823">
        <f>IFERROR(INDEX(tbl_EmployeeSurvey[EnvironmentSatisfaction],MATCH(tbl_HRMaster[[#This Row],[EmployeeID]],tbl_EmployeeSurvey[EmployeeID],0)),"Not Found")</f>
        <v>3</v>
      </c>
      <c r="X823">
        <f>IFERROR(INDEX(tbl_EmployeeSurvey[JobSatisfaction],MATCH(tbl_HRMaster[[#This Row],[EmployeeID]],tbl_EmployeeSurvey[EmployeeID],0)),"Not Found")</f>
        <v>1</v>
      </c>
      <c r="Y823" s="5">
        <f>IFERROR(INDEX(tbl_EmployeeSurvey[WorkLifeBalance],MATCH(tbl_HRMaster[[#This Row],[EmployeeID]],tbl_EmployeeSurvey[EmployeeID],0)),"Not Found")</f>
        <v>3</v>
      </c>
      <c r="Z823" s="5">
        <f>IFERROR(VLOOKUP(tbl_HRMaster[[#This Row],[EmployeeID]],tbl_ManagerSurvey[[EmployeeID]:[PerformanceRating]],2,FALSE),"Not Found")</f>
        <v>3</v>
      </c>
      <c r="AA823" s="5">
        <f>IFERROR(VLOOKUP(tbl_HRMaster[[#This Row],[EmployeeID]],tbl_ManagerSurvey[[EmployeeID]:[PerformanceRating]],3,FALSE),"Not Found")</f>
        <v>3</v>
      </c>
      <c r="AB823" s="5" t="str">
        <f>IF(tbl_HRMaster[[#This Row],[Attrition]]="Yes","Left","Active")</f>
        <v>Active</v>
      </c>
      <c r="AC823" s="5" t="str">
        <f>_xlfn.IFS(tbl_HRMaster[[#This Row],[Age]]&lt;25,"Under 25",tbl_HRMaster[[#This Row],[Age]]&lt;35,"25-34",tbl_HRMaster[[#This Row],[Age]]&lt;45,"35-44",tbl_HRMaster[[#This Row],[Age]]&lt;55,"45-54",TRUE,"Above 54")</f>
        <v>25-34</v>
      </c>
      <c r="AD823" s="5" t="str">
        <f>_xlfn.IFS(
tbl_HRMaster[[#This Row],[YearsAtCompany]]&lt;2,"&lt; 2 Years",
tbl_HRMaster[[#This Row],[YearsAtCompany]]&lt;5,"2-4 Years",
tbl_HRMaster[[#This Row],[YearsAtCompany]]&lt;10,"5-9 Years",
TRUE,"10+ Years"
)</f>
        <v>2-4 Years</v>
      </c>
      <c r="AE823" s="5">
        <f>IF(tbl_HRMaster[[#This Row],[Attrition]]="Yes",1,0)</f>
        <v>0</v>
      </c>
    </row>
    <row r="824" spans="1:31" x14ac:dyDescent="0.25">
      <c r="A824">
        <v>38</v>
      </c>
      <c r="B824" t="s">
        <v>21</v>
      </c>
      <c r="C824" t="s">
        <v>29</v>
      </c>
      <c r="D824" t="s">
        <v>30</v>
      </c>
      <c r="E824">
        <v>7</v>
      </c>
      <c r="F824">
        <v>3</v>
      </c>
      <c r="G824" t="s">
        <v>38</v>
      </c>
      <c r="H824">
        <v>725</v>
      </c>
      <c r="I824" t="s">
        <v>25</v>
      </c>
      <c r="J824">
        <v>2</v>
      </c>
      <c r="K824" t="s">
        <v>43</v>
      </c>
      <c r="L824" t="s">
        <v>41</v>
      </c>
      <c r="M824">
        <v>76250</v>
      </c>
      <c r="N824">
        <v>1</v>
      </c>
      <c r="O824">
        <v>15</v>
      </c>
      <c r="P824">
        <v>0</v>
      </c>
      <c r="Q824">
        <v>4</v>
      </c>
      <c r="R824">
        <v>2</v>
      </c>
      <c r="S824">
        <v>4</v>
      </c>
      <c r="T824">
        <v>0</v>
      </c>
      <c r="U824">
        <v>3</v>
      </c>
      <c r="V824">
        <f>COUNTIF(tbl_HRMaster[EmployeeID],tbl_HRMaster[[#This Row],[EmployeeID]])</f>
        <v>1</v>
      </c>
      <c r="W824">
        <f>IFERROR(INDEX(tbl_EmployeeSurvey[EnvironmentSatisfaction],MATCH(tbl_HRMaster[[#This Row],[EmployeeID]],tbl_EmployeeSurvey[EmployeeID],0)),"Not Found")</f>
        <v>4</v>
      </c>
      <c r="X824">
        <f>IFERROR(INDEX(tbl_EmployeeSurvey[JobSatisfaction],MATCH(tbl_HRMaster[[#This Row],[EmployeeID]],tbl_EmployeeSurvey[EmployeeID],0)),"Not Found")</f>
        <v>3</v>
      </c>
      <c r="Y824" s="5">
        <f>IFERROR(INDEX(tbl_EmployeeSurvey[WorkLifeBalance],MATCH(tbl_HRMaster[[#This Row],[EmployeeID]],tbl_EmployeeSurvey[EmployeeID],0)),"Not Found")</f>
        <v>3</v>
      </c>
      <c r="Z824" s="5">
        <f>IFERROR(VLOOKUP(tbl_HRMaster[[#This Row],[EmployeeID]],tbl_ManagerSurvey[[EmployeeID]:[PerformanceRating]],2,FALSE),"Not Found")</f>
        <v>2</v>
      </c>
      <c r="AA824" s="5">
        <f>IFERROR(VLOOKUP(tbl_HRMaster[[#This Row],[EmployeeID]],tbl_ManagerSurvey[[EmployeeID]:[PerformanceRating]],3,FALSE),"Not Found")</f>
        <v>3</v>
      </c>
      <c r="AB824" s="5" t="str">
        <f>IF(tbl_HRMaster[[#This Row],[Attrition]]="Yes","Left","Active")</f>
        <v>Active</v>
      </c>
      <c r="AC824" s="5" t="str">
        <f>_xlfn.IFS(tbl_HRMaster[[#This Row],[Age]]&lt;25,"Under 25",tbl_HRMaster[[#This Row],[Age]]&lt;35,"25-34",tbl_HRMaster[[#This Row],[Age]]&lt;45,"35-44",tbl_HRMaster[[#This Row],[Age]]&lt;55,"45-54",TRUE,"Above 54")</f>
        <v>35-44</v>
      </c>
      <c r="AD824" s="5" t="str">
        <f>_xlfn.IFS(
tbl_HRMaster[[#This Row],[YearsAtCompany]]&lt;2,"&lt; 2 Years",
tbl_HRMaster[[#This Row],[YearsAtCompany]]&lt;5,"2-4 Years",
tbl_HRMaster[[#This Row],[YearsAtCompany]]&lt;10,"5-9 Years",
TRUE,"10+ Years"
)</f>
        <v>2-4 Years</v>
      </c>
      <c r="AE824" s="5">
        <f>IF(tbl_HRMaster[[#This Row],[Attrition]]="Yes",1,0)</f>
        <v>0</v>
      </c>
    </row>
    <row r="825" spans="1:31" x14ac:dyDescent="0.25">
      <c r="A825">
        <v>38</v>
      </c>
      <c r="B825" t="s">
        <v>21</v>
      </c>
      <c r="C825" t="s">
        <v>29</v>
      </c>
      <c r="D825" t="s">
        <v>30</v>
      </c>
      <c r="E825">
        <v>7</v>
      </c>
      <c r="F825">
        <v>3</v>
      </c>
      <c r="G825" t="s">
        <v>38</v>
      </c>
      <c r="H825">
        <v>2195</v>
      </c>
      <c r="I825" t="s">
        <v>25</v>
      </c>
      <c r="J825">
        <v>2</v>
      </c>
      <c r="K825" t="s">
        <v>43</v>
      </c>
      <c r="L825" t="s">
        <v>41</v>
      </c>
      <c r="M825">
        <v>76250</v>
      </c>
      <c r="N825">
        <v>1</v>
      </c>
      <c r="O825">
        <v>15</v>
      </c>
      <c r="P825">
        <v>0</v>
      </c>
      <c r="Q825">
        <v>4</v>
      </c>
      <c r="R825">
        <v>2</v>
      </c>
      <c r="S825">
        <v>4</v>
      </c>
      <c r="T825">
        <v>0</v>
      </c>
      <c r="U825">
        <v>3</v>
      </c>
      <c r="V825">
        <f>COUNTIF(tbl_HRMaster[EmployeeID],tbl_HRMaster[[#This Row],[EmployeeID]])</f>
        <v>1</v>
      </c>
      <c r="W825">
        <f>IFERROR(INDEX(tbl_EmployeeSurvey[EnvironmentSatisfaction],MATCH(tbl_HRMaster[[#This Row],[EmployeeID]],tbl_EmployeeSurvey[EmployeeID],0)),"Not Found")</f>
        <v>4</v>
      </c>
      <c r="X825">
        <f>IFERROR(INDEX(tbl_EmployeeSurvey[JobSatisfaction],MATCH(tbl_HRMaster[[#This Row],[EmployeeID]],tbl_EmployeeSurvey[EmployeeID],0)),"Not Found")</f>
        <v>3</v>
      </c>
      <c r="Y825" s="5">
        <f>IFERROR(INDEX(tbl_EmployeeSurvey[WorkLifeBalance],MATCH(tbl_HRMaster[[#This Row],[EmployeeID]],tbl_EmployeeSurvey[EmployeeID],0)),"Not Found")</f>
        <v>3</v>
      </c>
      <c r="Z825" s="5">
        <f>IFERROR(VLOOKUP(tbl_HRMaster[[#This Row],[EmployeeID]],tbl_ManagerSurvey[[EmployeeID]:[PerformanceRating]],2,FALSE),"Not Found")</f>
        <v>2</v>
      </c>
      <c r="AA825" s="5">
        <f>IFERROR(VLOOKUP(tbl_HRMaster[[#This Row],[EmployeeID]],tbl_ManagerSurvey[[EmployeeID]:[PerformanceRating]],3,FALSE),"Not Found")</f>
        <v>3</v>
      </c>
      <c r="AB825" s="5" t="str">
        <f>IF(tbl_HRMaster[[#This Row],[Attrition]]="Yes","Left","Active")</f>
        <v>Active</v>
      </c>
      <c r="AC825" s="5" t="str">
        <f>_xlfn.IFS(tbl_HRMaster[[#This Row],[Age]]&lt;25,"Under 25",tbl_HRMaster[[#This Row],[Age]]&lt;35,"25-34",tbl_HRMaster[[#This Row],[Age]]&lt;45,"35-44",tbl_HRMaster[[#This Row],[Age]]&lt;55,"45-54",TRUE,"Above 54")</f>
        <v>35-44</v>
      </c>
      <c r="AD825" s="5" t="str">
        <f>_xlfn.IFS(
tbl_HRMaster[[#This Row],[YearsAtCompany]]&lt;2,"&lt; 2 Years",
tbl_HRMaster[[#This Row],[YearsAtCompany]]&lt;5,"2-4 Years",
tbl_HRMaster[[#This Row],[YearsAtCompany]]&lt;10,"5-9 Years",
TRUE,"10+ Years"
)</f>
        <v>2-4 Years</v>
      </c>
      <c r="AE825" s="5">
        <f>IF(tbl_HRMaster[[#This Row],[Attrition]]="Yes",1,0)</f>
        <v>0</v>
      </c>
    </row>
    <row r="826" spans="1:31" x14ac:dyDescent="0.25">
      <c r="A826">
        <v>38</v>
      </c>
      <c r="B826" t="s">
        <v>21</v>
      </c>
      <c r="C826" t="s">
        <v>29</v>
      </c>
      <c r="D826" t="s">
        <v>30</v>
      </c>
      <c r="E826">
        <v>7</v>
      </c>
      <c r="F826">
        <v>3</v>
      </c>
      <c r="G826" t="s">
        <v>38</v>
      </c>
      <c r="H826">
        <v>3665</v>
      </c>
      <c r="I826" t="s">
        <v>25</v>
      </c>
      <c r="J826">
        <v>2</v>
      </c>
      <c r="K826" t="s">
        <v>43</v>
      </c>
      <c r="L826" t="s">
        <v>41</v>
      </c>
      <c r="M826">
        <v>76250</v>
      </c>
      <c r="N826">
        <v>1</v>
      </c>
      <c r="O826">
        <v>15</v>
      </c>
      <c r="P826">
        <v>0</v>
      </c>
      <c r="Q826">
        <v>4</v>
      </c>
      <c r="R826">
        <v>2</v>
      </c>
      <c r="S826">
        <v>4</v>
      </c>
      <c r="T826">
        <v>0</v>
      </c>
      <c r="U826">
        <v>3</v>
      </c>
      <c r="V826">
        <f>COUNTIF(tbl_HRMaster[EmployeeID],tbl_HRMaster[[#This Row],[EmployeeID]])</f>
        <v>1</v>
      </c>
      <c r="W826">
        <f>IFERROR(INDEX(tbl_EmployeeSurvey[EnvironmentSatisfaction],MATCH(tbl_HRMaster[[#This Row],[EmployeeID]],tbl_EmployeeSurvey[EmployeeID],0)),"Not Found")</f>
        <v>4</v>
      </c>
      <c r="X826">
        <f>IFERROR(INDEX(tbl_EmployeeSurvey[JobSatisfaction],MATCH(tbl_HRMaster[[#This Row],[EmployeeID]],tbl_EmployeeSurvey[EmployeeID],0)),"Not Found")</f>
        <v>3</v>
      </c>
      <c r="Y826" s="5">
        <f>IFERROR(INDEX(tbl_EmployeeSurvey[WorkLifeBalance],MATCH(tbl_HRMaster[[#This Row],[EmployeeID]],tbl_EmployeeSurvey[EmployeeID],0)),"Not Found")</f>
        <v>3</v>
      </c>
      <c r="Z826" s="5">
        <f>IFERROR(VLOOKUP(tbl_HRMaster[[#This Row],[EmployeeID]],tbl_ManagerSurvey[[EmployeeID]:[PerformanceRating]],2,FALSE),"Not Found")</f>
        <v>2</v>
      </c>
      <c r="AA826" s="5">
        <f>IFERROR(VLOOKUP(tbl_HRMaster[[#This Row],[EmployeeID]],tbl_ManagerSurvey[[EmployeeID]:[PerformanceRating]],3,FALSE),"Not Found")</f>
        <v>3</v>
      </c>
      <c r="AB826" s="5" t="str">
        <f>IF(tbl_HRMaster[[#This Row],[Attrition]]="Yes","Left","Active")</f>
        <v>Active</v>
      </c>
      <c r="AC826" s="5" t="str">
        <f>_xlfn.IFS(tbl_HRMaster[[#This Row],[Age]]&lt;25,"Under 25",tbl_HRMaster[[#This Row],[Age]]&lt;35,"25-34",tbl_HRMaster[[#This Row],[Age]]&lt;45,"35-44",tbl_HRMaster[[#This Row],[Age]]&lt;55,"45-54",TRUE,"Above 54")</f>
        <v>35-44</v>
      </c>
      <c r="AD826" s="5" t="str">
        <f>_xlfn.IFS(
tbl_HRMaster[[#This Row],[YearsAtCompany]]&lt;2,"&lt; 2 Years",
tbl_HRMaster[[#This Row],[YearsAtCompany]]&lt;5,"2-4 Years",
tbl_HRMaster[[#This Row],[YearsAtCompany]]&lt;10,"5-9 Years",
TRUE,"10+ Years"
)</f>
        <v>2-4 Years</v>
      </c>
      <c r="AE826" s="5">
        <f>IF(tbl_HRMaster[[#This Row],[Attrition]]="Yes",1,0)</f>
        <v>0</v>
      </c>
    </row>
    <row r="827" spans="1:31" x14ac:dyDescent="0.25">
      <c r="A827">
        <v>35</v>
      </c>
      <c r="B827" t="s">
        <v>28</v>
      </c>
      <c r="C827" t="s">
        <v>22</v>
      </c>
      <c r="D827" t="s">
        <v>23</v>
      </c>
      <c r="E827">
        <v>24</v>
      </c>
      <c r="F827">
        <v>3</v>
      </c>
      <c r="G827" t="s">
        <v>38</v>
      </c>
      <c r="H827">
        <v>468</v>
      </c>
      <c r="I827" t="s">
        <v>34</v>
      </c>
      <c r="J827">
        <v>3</v>
      </c>
      <c r="K827" t="s">
        <v>26</v>
      </c>
      <c r="L827" t="s">
        <v>41</v>
      </c>
      <c r="M827">
        <v>20700</v>
      </c>
      <c r="N827">
        <v>1</v>
      </c>
      <c r="O827">
        <v>13</v>
      </c>
      <c r="P827">
        <v>3</v>
      </c>
      <c r="Q827">
        <v>5</v>
      </c>
      <c r="R827">
        <v>1</v>
      </c>
      <c r="S827">
        <v>4</v>
      </c>
      <c r="T827">
        <v>0</v>
      </c>
      <c r="U827">
        <v>2</v>
      </c>
      <c r="V827">
        <f>COUNTIF(tbl_HRMaster[EmployeeID],tbl_HRMaster[[#This Row],[EmployeeID]])</f>
        <v>1</v>
      </c>
      <c r="W827">
        <f>IFERROR(INDEX(tbl_EmployeeSurvey[EnvironmentSatisfaction],MATCH(tbl_HRMaster[[#This Row],[EmployeeID]],tbl_EmployeeSurvey[EmployeeID],0)),"Not Found")</f>
        <v>3</v>
      </c>
      <c r="X827">
        <f>IFERROR(INDEX(tbl_EmployeeSurvey[JobSatisfaction],MATCH(tbl_HRMaster[[#This Row],[EmployeeID]],tbl_EmployeeSurvey[EmployeeID],0)),"Not Found")</f>
        <v>2</v>
      </c>
      <c r="Y827" s="5">
        <f>IFERROR(INDEX(tbl_EmployeeSurvey[WorkLifeBalance],MATCH(tbl_HRMaster[[#This Row],[EmployeeID]],tbl_EmployeeSurvey[EmployeeID],0)),"Not Found")</f>
        <v>1</v>
      </c>
      <c r="Z827" s="5">
        <f>IFERROR(VLOOKUP(tbl_HRMaster[[#This Row],[EmployeeID]],tbl_ManagerSurvey[[EmployeeID]:[PerformanceRating]],2,FALSE),"Not Found")</f>
        <v>2</v>
      </c>
      <c r="AA827" s="5">
        <f>IFERROR(VLOOKUP(tbl_HRMaster[[#This Row],[EmployeeID]],tbl_ManagerSurvey[[EmployeeID]:[PerformanceRating]],3,FALSE),"Not Found")</f>
        <v>3</v>
      </c>
      <c r="AB827" s="5" t="str">
        <f>IF(tbl_HRMaster[[#This Row],[Attrition]]="Yes","Left","Active")</f>
        <v>Left</v>
      </c>
      <c r="AC827" s="5" t="str">
        <f>_xlfn.IFS(tbl_HRMaster[[#This Row],[Age]]&lt;25,"Under 25",tbl_HRMaster[[#This Row],[Age]]&lt;35,"25-34",tbl_HRMaster[[#This Row],[Age]]&lt;45,"35-44",tbl_HRMaster[[#This Row],[Age]]&lt;55,"45-54",TRUE,"Above 54")</f>
        <v>35-44</v>
      </c>
      <c r="AD827" s="5" t="str">
        <f>_xlfn.IFS(
tbl_HRMaster[[#This Row],[YearsAtCompany]]&lt;2,"&lt; 2 Years",
tbl_HRMaster[[#This Row],[YearsAtCompany]]&lt;5,"2-4 Years",
tbl_HRMaster[[#This Row],[YearsAtCompany]]&lt;10,"5-9 Years",
TRUE,"10+ Years"
)</f>
        <v>2-4 Years</v>
      </c>
      <c r="AE827" s="5">
        <f>IF(tbl_HRMaster[[#This Row],[Attrition]]="Yes",1,0)</f>
        <v>1</v>
      </c>
    </row>
    <row r="828" spans="1:31" x14ac:dyDescent="0.25">
      <c r="A828">
        <v>35</v>
      </c>
      <c r="B828" t="s">
        <v>28</v>
      </c>
      <c r="C828" t="s">
        <v>22</v>
      </c>
      <c r="D828" t="s">
        <v>23</v>
      </c>
      <c r="E828">
        <v>24</v>
      </c>
      <c r="F828">
        <v>3</v>
      </c>
      <c r="G828" t="s">
        <v>38</v>
      </c>
      <c r="H828">
        <v>1938</v>
      </c>
      <c r="I828" t="s">
        <v>34</v>
      </c>
      <c r="J828">
        <v>3</v>
      </c>
      <c r="K828" t="s">
        <v>26</v>
      </c>
      <c r="L828" t="s">
        <v>41</v>
      </c>
      <c r="M828">
        <v>20700</v>
      </c>
      <c r="N828">
        <v>1</v>
      </c>
      <c r="O828">
        <v>13</v>
      </c>
      <c r="P828">
        <v>3</v>
      </c>
      <c r="Q828">
        <v>5</v>
      </c>
      <c r="R828">
        <v>1</v>
      </c>
      <c r="S828">
        <v>4</v>
      </c>
      <c r="T828">
        <v>0</v>
      </c>
      <c r="U828">
        <v>2</v>
      </c>
      <c r="V828">
        <f>COUNTIF(tbl_HRMaster[EmployeeID],tbl_HRMaster[[#This Row],[EmployeeID]])</f>
        <v>1</v>
      </c>
      <c r="W828">
        <f>IFERROR(INDEX(tbl_EmployeeSurvey[EnvironmentSatisfaction],MATCH(tbl_HRMaster[[#This Row],[EmployeeID]],tbl_EmployeeSurvey[EmployeeID],0)),"Not Found")</f>
        <v>3</v>
      </c>
      <c r="X828">
        <f>IFERROR(INDEX(tbl_EmployeeSurvey[JobSatisfaction],MATCH(tbl_HRMaster[[#This Row],[EmployeeID]],tbl_EmployeeSurvey[EmployeeID],0)),"Not Found")</f>
        <v>2</v>
      </c>
      <c r="Y828" s="5">
        <f>IFERROR(INDEX(tbl_EmployeeSurvey[WorkLifeBalance],MATCH(tbl_HRMaster[[#This Row],[EmployeeID]],tbl_EmployeeSurvey[EmployeeID],0)),"Not Found")</f>
        <v>1</v>
      </c>
      <c r="Z828" s="5">
        <f>IFERROR(VLOOKUP(tbl_HRMaster[[#This Row],[EmployeeID]],tbl_ManagerSurvey[[EmployeeID]:[PerformanceRating]],2,FALSE),"Not Found")</f>
        <v>2</v>
      </c>
      <c r="AA828" s="5">
        <f>IFERROR(VLOOKUP(tbl_HRMaster[[#This Row],[EmployeeID]],tbl_ManagerSurvey[[EmployeeID]:[PerformanceRating]],3,FALSE),"Not Found")</f>
        <v>3</v>
      </c>
      <c r="AB828" s="5" t="str">
        <f>IF(tbl_HRMaster[[#This Row],[Attrition]]="Yes","Left","Active")</f>
        <v>Left</v>
      </c>
      <c r="AC828" s="5" t="str">
        <f>_xlfn.IFS(tbl_HRMaster[[#This Row],[Age]]&lt;25,"Under 25",tbl_HRMaster[[#This Row],[Age]]&lt;35,"25-34",tbl_HRMaster[[#This Row],[Age]]&lt;45,"35-44",tbl_HRMaster[[#This Row],[Age]]&lt;55,"45-54",TRUE,"Above 54")</f>
        <v>35-44</v>
      </c>
      <c r="AD828" s="5" t="str">
        <f>_xlfn.IFS(
tbl_HRMaster[[#This Row],[YearsAtCompany]]&lt;2,"&lt; 2 Years",
tbl_HRMaster[[#This Row],[YearsAtCompany]]&lt;5,"2-4 Years",
tbl_HRMaster[[#This Row],[YearsAtCompany]]&lt;10,"5-9 Years",
TRUE,"10+ Years"
)</f>
        <v>2-4 Years</v>
      </c>
      <c r="AE828" s="5">
        <f>IF(tbl_HRMaster[[#This Row],[Attrition]]="Yes",1,0)</f>
        <v>1</v>
      </c>
    </row>
    <row r="829" spans="1:31" x14ac:dyDescent="0.25">
      <c r="A829">
        <v>35</v>
      </c>
      <c r="B829" t="s">
        <v>28</v>
      </c>
      <c r="C829" t="s">
        <v>22</v>
      </c>
      <c r="D829" t="s">
        <v>23</v>
      </c>
      <c r="E829">
        <v>24</v>
      </c>
      <c r="F829">
        <v>3</v>
      </c>
      <c r="G829" t="s">
        <v>38</v>
      </c>
      <c r="H829">
        <v>3408</v>
      </c>
      <c r="I829" t="s">
        <v>34</v>
      </c>
      <c r="J829">
        <v>3</v>
      </c>
      <c r="K829" t="s">
        <v>26</v>
      </c>
      <c r="L829" t="s">
        <v>41</v>
      </c>
      <c r="M829">
        <v>20700</v>
      </c>
      <c r="N829">
        <v>1</v>
      </c>
      <c r="O829">
        <v>13</v>
      </c>
      <c r="P829">
        <v>3</v>
      </c>
      <c r="Q829">
        <v>5</v>
      </c>
      <c r="R829">
        <v>1</v>
      </c>
      <c r="S829">
        <v>4</v>
      </c>
      <c r="T829">
        <v>0</v>
      </c>
      <c r="U829">
        <v>2</v>
      </c>
      <c r="V829">
        <f>COUNTIF(tbl_HRMaster[EmployeeID],tbl_HRMaster[[#This Row],[EmployeeID]])</f>
        <v>1</v>
      </c>
      <c r="W829">
        <f>IFERROR(INDEX(tbl_EmployeeSurvey[EnvironmentSatisfaction],MATCH(tbl_HRMaster[[#This Row],[EmployeeID]],tbl_EmployeeSurvey[EmployeeID],0)),"Not Found")</f>
        <v>3</v>
      </c>
      <c r="X829">
        <f>IFERROR(INDEX(tbl_EmployeeSurvey[JobSatisfaction],MATCH(tbl_HRMaster[[#This Row],[EmployeeID]],tbl_EmployeeSurvey[EmployeeID],0)),"Not Found")</f>
        <v>2</v>
      </c>
      <c r="Y829" s="5">
        <f>IFERROR(INDEX(tbl_EmployeeSurvey[WorkLifeBalance],MATCH(tbl_HRMaster[[#This Row],[EmployeeID]],tbl_EmployeeSurvey[EmployeeID],0)),"Not Found")</f>
        <v>1</v>
      </c>
      <c r="Z829" s="5">
        <f>IFERROR(VLOOKUP(tbl_HRMaster[[#This Row],[EmployeeID]],tbl_ManagerSurvey[[EmployeeID]:[PerformanceRating]],2,FALSE),"Not Found")</f>
        <v>2</v>
      </c>
      <c r="AA829" s="5">
        <f>IFERROR(VLOOKUP(tbl_HRMaster[[#This Row],[EmployeeID]],tbl_ManagerSurvey[[EmployeeID]:[PerformanceRating]],3,FALSE),"Not Found")</f>
        <v>3</v>
      </c>
      <c r="AB829" s="5" t="str">
        <f>IF(tbl_HRMaster[[#This Row],[Attrition]]="Yes","Left","Active")</f>
        <v>Left</v>
      </c>
      <c r="AC829" s="5" t="str">
        <f>_xlfn.IFS(tbl_HRMaster[[#This Row],[Age]]&lt;25,"Under 25",tbl_HRMaster[[#This Row],[Age]]&lt;35,"25-34",tbl_HRMaster[[#This Row],[Age]]&lt;45,"35-44",tbl_HRMaster[[#This Row],[Age]]&lt;55,"45-54",TRUE,"Above 54")</f>
        <v>35-44</v>
      </c>
      <c r="AD829" s="5" t="str">
        <f>_xlfn.IFS(
tbl_HRMaster[[#This Row],[YearsAtCompany]]&lt;2,"&lt; 2 Years",
tbl_HRMaster[[#This Row],[YearsAtCompany]]&lt;5,"2-4 Years",
tbl_HRMaster[[#This Row],[YearsAtCompany]]&lt;10,"5-9 Years",
TRUE,"10+ Years"
)</f>
        <v>2-4 Years</v>
      </c>
      <c r="AE829" s="5">
        <f>IF(tbl_HRMaster[[#This Row],[Attrition]]="Yes",1,0)</f>
        <v>1</v>
      </c>
    </row>
    <row r="830" spans="1:31" x14ac:dyDescent="0.25">
      <c r="A830">
        <v>27</v>
      </c>
      <c r="B830" t="s">
        <v>28</v>
      </c>
      <c r="C830" t="s">
        <v>22</v>
      </c>
      <c r="D830" t="s">
        <v>23</v>
      </c>
      <c r="E830">
        <v>27</v>
      </c>
      <c r="F830">
        <v>3</v>
      </c>
      <c r="G830" t="s">
        <v>24</v>
      </c>
      <c r="H830">
        <v>238</v>
      </c>
      <c r="I830" t="s">
        <v>34</v>
      </c>
      <c r="J830">
        <v>2</v>
      </c>
      <c r="K830" t="s">
        <v>31</v>
      </c>
      <c r="L830" t="s">
        <v>41</v>
      </c>
      <c r="M830">
        <v>22930</v>
      </c>
      <c r="N830">
        <v>0</v>
      </c>
      <c r="O830">
        <v>18</v>
      </c>
      <c r="P830">
        <v>0</v>
      </c>
      <c r="Q830">
        <v>5</v>
      </c>
      <c r="R830">
        <v>0</v>
      </c>
      <c r="S830">
        <v>4</v>
      </c>
      <c r="T830">
        <v>0</v>
      </c>
      <c r="U830">
        <v>2</v>
      </c>
      <c r="V830">
        <f>COUNTIF(tbl_HRMaster[EmployeeID],tbl_HRMaster[[#This Row],[EmployeeID]])</f>
        <v>1</v>
      </c>
      <c r="W830">
        <f>IFERROR(INDEX(tbl_EmployeeSurvey[EnvironmentSatisfaction],MATCH(tbl_HRMaster[[#This Row],[EmployeeID]],tbl_EmployeeSurvey[EmployeeID],0)),"Not Found")</f>
        <v>3</v>
      </c>
      <c r="X830">
        <f>IFERROR(INDEX(tbl_EmployeeSurvey[JobSatisfaction],MATCH(tbl_HRMaster[[#This Row],[EmployeeID]],tbl_EmployeeSurvey[EmployeeID],0)),"Not Found")</f>
        <v>1</v>
      </c>
      <c r="Y830" s="5">
        <f>IFERROR(INDEX(tbl_EmployeeSurvey[WorkLifeBalance],MATCH(tbl_HRMaster[[#This Row],[EmployeeID]],tbl_EmployeeSurvey[EmployeeID],0)),"Not Found")</f>
        <v>3</v>
      </c>
      <c r="Z830" s="5">
        <f>IFERROR(VLOOKUP(tbl_HRMaster[[#This Row],[EmployeeID]],tbl_ManagerSurvey[[EmployeeID]:[PerformanceRating]],2,FALSE),"Not Found")</f>
        <v>3</v>
      </c>
      <c r="AA830" s="5">
        <f>IFERROR(VLOOKUP(tbl_HRMaster[[#This Row],[EmployeeID]],tbl_ManagerSurvey[[EmployeeID]:[PerformanceRating]],3,FALSE),"Not Found")</f>
        <v>3</v>
      </c>
      <c r="AB830" s="5" t="str">
        <f>IF(tbl_HRMaster[[#This Row],[Attrition]]="Yes","Left","Active")</f>
        <v>Left</v>
      </c>
      <c r="AC830" s="5" t="str">
        <f>_xlfn.IFS(tbl_HRMaster[[#This Row],[Age]]&lt;25,"Under 25",tbl_HRMaster[[#This Row],[Age]]&lt;35,"25-34",tbl_HRMaster[[#This Row],[Age]]&lt;45,"35-44",tbl_HRMaster[[#This Row],[Age]]&lt;55,"45-54",TRUE,"Above 54")</f>
        <v>25-34</v>
      </c>
      <c r="AD830" s="5" t="str">
        <f>_xlfn.IFS(
tbl_HRMaster[[#This Row],[YearsAtCompany]]&lt;2,"&lt; 2 Years",
tbl_HRMaster[[#This Row],[YearsAtCompany]]&lt;5,"2-4 Years",
tbl_HRMaster[[#This Row],[YearsAtCompany]]&lt;10,"5-9 Years",
TRUE,"10+ Years"
)</f>
        <v>2-4 Years</v>
      </c>
      <c r="AE830" s="5">
        <f>IF(tbl_HRMaster[[#This Row],[Attrition]]="Yes",1,0)</f>
        <v>1</v>
      </c>
    </row>
    <row r="831" spans="1:31" x14ac:dyDescent="0.25">
      <c r="A831">
        <v>27</v>
      </c>
      <c r="B831" t="s">
        <v>28</v>
      </c>
      <c r="C831" t="s">
        <v>22</v>
      </c>
      <c r="D831" t="s">
        <v>23</v>
      </c>
      <c r="E831">
        <v>27</v>
      </c>
      <c r="F831">
        <v>3</v>
      </c>
      <c r="G831" t="s">
        <v>24</v>
      </c>
      <c r="H831">
        <v>1708</v>
      </c>
      <c r="I831" t="s">
        <v>34</v>
      </c>
      <c r="J831">
        <v>2</v>
      </c>
      <c r="K831" t="s">
        <v>31</v>
      </c>
      <c r="L831" t="s">
        <v>41</v>
      </c>
      <c r="M831">
        <v>22930</v>
      </c>
      <c r="N831">
        <v>0</v>
      </c>
      <c r="O831">
        <v>18</v>
      </c>
      <c r="P831">
        <v>0</v>
      </c>
      <c r="Q831">
        <v>5</v>
      </c>
      <c r="R831">
        <v>0</v>
      </c>
      <c r="S831">
        <v>4</v>
      </c>
      <c r="T831">
        <v>0</v>
      </c>
      <c r="U831">
        <v>2</v>
      </c>
      <c r="V831">
        <f>COUNTIF(tbl_HRMaster[EmployeeID],tbl_HRMaster[[#This Row],[EmployeeID]])</f>
        <v>1</v>
      </c>
      <c r="W831">
        <f>IFERROR(INDEX(tbl_EmployeeSurvey[EnvironmentSatisfaction],MATCH(tbl_HRMaster[[#This Row],[EmployeeID]],tbl_EmployeeSurvey[EmployeeID],0)),"Not Found")</f>
        <v>3</v>
      </c>
      <c r="X831">
        <f>IFERROR(INDEX(tbl_EmployeeSurvey[JobSatisfaction],MATCH(tbl_HRMaster[[#This Row],[EmployeeID]],tbl_EmployeeSurvey[EmployeeID],0)),"Not Found")</f>
        <v>1</v>
      </c>
      <c r="Y831" s="5">
        <f>IFERROR(INDEX(tbl_EmployeeSurvey[WorkLifeBalance],MATCH(tbl_HRMaster[[#This Row],[EmployeeID]],tbl_EmployeeSurvey[EmployeeID],0)),"Not Found")</f>
        <v>3</v>
      </c>
      <c r="Z831" s="5">
        <f>IFERROR(VLOOKUP(tbl_HRMaster[[#This Row],[EmployeeID]],tbl_ManagerSurvey[[EmployeeID]:[PerformanceRating]],2,FALSE),"Not Found")</f>
        <v>3</v>
      </c>
      <c r="AA831" s="5">
        <f>IFERROR(VLOOKUP(tbl_HRMaster[[#This Row],[EmployeeID]],tbl_ManagerSurvey[[EmployeeID]:[PerformanceRating]],3,FALSE),"Not Found")</f>
        <v>3</v>
      </c>
      <c r="AB831" s="5" t="str">
        <f>IF(tbl_HRMaster[[#This Row],[Attrition]]="Yes","Left","Active")</f>
        <v>Left</v>
      </c>
      <c r="AC831" s="5" t="str">
        <f>_xlfn.IFS(tbl_HRMaster[[#This Row],[Age]]&lt;25,"Under 25",tbl_HRMaster[[#This Row],[Age]]&lt;35,"25-34",tbl_HRMaster[[#This Row],[Age]]&lt;45,"35-44",tbl_HRMaster[[#This Row],[Age]]&lt;55,"45-54",TRUE,"Above 54")</f>
        <v>25-34</v>
      </c>
      <c r="AD831" s="5" t="str">
        <f>_xlfn.IFS(
tbl_HRMaster[[#This Row],[YearsAtCompany]]&lt;2,"&lt; 2 Years",
tbl_HRMaster[[#This Row],[YearsAtCompany]]&lt;5,"2-4 Years",
tbl_HRMaster[[#This Row],[YearsAtCompany]]&lt;10,"5-9 Years",
TRUE,"10+ Years"
)</f>
        <v>2-4 Years</v>
      </c>
      <c r="AE831" s="5">
        <f>IF(tbl_HRMaster[[#This Row],[Attrition]]="Yes",1,0)</f>
        <v>1</v>
      </c>
    </row>
    <row r="832" spans="1:31" x14ac:dyDescent="0.25">
      <c r="A832">
        <v>27</v>
      </c>
      <c r="B832" t="s">
        <v>28</v>
      </c>
      <c r="C832" t="s">
        <v>22</v>
      </c>
      <c r="D832" t="s">
        <v>23</v>
      </c>
      <c r="E832">
        <v>27</v>
      </c>
      <c r="F832">
        <v>3</v>
      </c>
      <c r="G832" t="s">
        <v>24</v>
      </c>
      <c r="H832">
        <v>3178</v>
      </c>
      <c r="I832" t="s">
        <v>34</v>
      </c>
      <c r="J832">
        <v>2</v>
      </c>
      <c r="K832" t="s">
        <v>31</v>
      </c>
      <c r="L832" t="s">
        <v>41</v>
      </c>
      <c r="M832">
        <v>22930</v>
      </c>
      <c r="N832">
        <v>0</v>
      </c>
      <c r="O832">
        <v>18</v>
      </c>
      <c r="P832">
        <v>0</v>
      </c>
      <c r="Q832">
        <v>5</v>
      </c>
      <c r="R832">
        <v>0</v>
      </c>
      <c r="S832">
        <v>4</v>
      </c>
      <c r="T832">
        <v>0</v>
      </c>
      <c r="U832">
        <v>2</v>
      </c>
      <c r="V832">
        <f>COUNTIF(tbl_HRMaster[EmployeeID],tbl_HRMaster[[#This Row],[EmployeeID]])</f>
        <v>1</v>
      </c>
      <c r="W832">
        <f>IFERROR(INDEX(tbl_EmployeeSurvey[EnvironmentSatisfaction],MATCH(tbl_HRMaster[[#This Row],[EmployeeID]],tbl_EmployeeSurvey[EmployeeID],0)),"Not Found")</f>
        <v>3</v>
      </c>
      <c r="X832">
        <f>IFERROR(INDEX(tbl_EmployeeSurvey[JobSatisfaction],MATCH(tbl_HRMaster[[#This Row],[EmployeeID]],tbl_EmployeeSurvey[EmployeeID],0)),"Not Found")</f>
        <v>1</v>
      </c>
      <c r="Y832" s="5">
        <f>IFERROR(INDEX(tbl_EmployeeSurvey[WorkLifeBalance],MATCH(tbl_HRMaster[[#This Row],[EmployeeID]],tbl_EmployeeSurvey[EmployeeID],0)),"Not Found")</f>
        <v>3</v>
      </c>
      <c r="Z832" s="5">
        <f>IFERROR(VLOOKUP(tbl_HRMaster[[#This Row],[EmployeeID]],tbl_ManagerSurvey[[EmployeeID]:[PerformanceRating]],2,FALSE),"Not Found")</f>
        <v>3</v>
      </c>
      <c r="AA832" s="5">
        <f>IFERROR(VLOOKUP(tbl_HRMaster[[#This Row],[EmployeeID]],tbl_ManagerSurvey[[EmployeeID]:[PerformanceRating]],3,FALSE),"Not Found")</f>
        <v>3</v>
      </c>
      <c r="AB832" s="5" t="str">
        <f>IF(tbl_HRMaster[[#This Row],[Attrition]]="Yes","Left","Active")</f>
        <v>Left</v>
      </c>
      <c r="AC832" s="5" t="str">
        <f>_xlfn.IFS(tbl_HRMaster[[#This Row],[Age]]&lt;25,"Under 25",tbl_HRMaster[[#This Row],[Age]]&lt;35,"25-34",tbl_HRMaster[[#This Row],[Age]]&lt;45,"35-44",tbl_HRMaster[[#This Row],[Age]]&lt;55,"45-54",TRUE,"Above 54")</f>
        <v>25-34</v>
      </c>
      <c r="AD832" s="5" t="str">
        <f>_xlfn.IFS(
tbl_HRMaster[[#This Row],[YearsAtCompany]]&lt;2,"&lt; 2 Years",
tbl_HRMaster[[#This Row],[YearsAtCompany]]&lt;5,"2-4 Years",
tbl_HRMaster[[#This Row],[YearsAtCompany]]&lt;10,"5-9 Years",
TRUE,"10+ Years"
)</f>
        <v>2-4 Years</v>
      </c>
      <c r="AE832" s="5">
        <f>IF(tbl_HRMaster[[#This Row],[Attrition]]="Yes",1,0)</f>
        <v>1</v>
      </c>
    </row>
    <row r="833" spans="1:31" x14ac:dyDescent="0.25">
      <c r="A833">
        <v>33</v>
      </c>
      <c r="B833" t="s">
        <v>21</v>
      </c>
      <c r="C833" t="s">
        <v>29</v>
      </c>
      <c r="D833" t="s">
        <v>37</v>
      </c>
      <c r="E833">
        <v>10</v>
      </c>
      <c r="F833">
        <v>3</v>
      </c>
      <c r="G833" t="s">
        <v>38</v>
      </c>
      <c r="H833">
        <v>790</v>
      </c>
      <c r="I833" t="s">
        <v>25</v>
      </c>
      <c r="J833">
        <v>2</v>
      </c>
      <c r="K833" t="s">
        <v>35</v>
      </c>
      <c r="L833" t="s">
        <v>27</v>
      </c>
      <c r="M833">
        <v>27000</v>
      </c>
      <c r="N833">
        <v>0</v>
      </c>
      <c r="O833">
        <v>14</v>
      </c>
      <c r="P833">
        <v>3</v>
      </c>
      <c r="Q833">
        <v>5</v>
      </c>
      <c r="R833">
        <v>2</v>
      </c>
      <c r="S833">
        <v>4</v>
      </c>
      <c r="T833">
        <v>0</v>
      </c>
      <c r="U833">
        <v>3</v>
      </c>
      <c r="V833">
        <f>COUNTIF(tbl_HRMaster[EmployeeID],tbl_HRMaster[[#This Row],[EmployeeID]])</f>
        <v>1</v>
      </c>
      <c r="W833">
        <f>IFERROR(INDEX(tbl_EmployeeSurvey[EnvironmentSatisfaction],MATCH(tbl_HRMaster[[#This Row],[EmployeeID]],tbl_EmployeeSurvey[EmployeeID],0)),"Not Found")</f>
        <v>4</v>
      </c>
      <c r="X833">
        <f>IFERROR(INDEX(tbl_EmployeeSurvey[JobSatisfaction],MATCH(tbl_HRMaster[[#This Row],[EmployeeID]],tbl_EmployeeSurvey[EmployeeID],0)),"Not Found")</f>
        <v>1</v>
      </c>
      <c r="Y833" s="5">
        <f>IFERROR(INDEX(tbl_EmployeeSurvey[WorkLifeBalance],MATCH(tbl_HRMaster[[#This Row],[EmployeeID]],tbl_EmployeeSurvey[EmployeeID],0)),"Not Found")</f>
        <v>3</v>
      </c>
      <c r="Z833" s="5">
        <f>IFERROR(VLOOKUP(tbl_HRMaster[[#This Row],[EmployeeID]],tbl_ManagerSurvey[[EmployeeID]:[PerformanceRating]],2,FALSE),"Not Found")</f>
        <v>3</v>
      </c>
      <c r="AA833" s="5">
        <f>IFERROR(VLOOKUP(tbl_HRMaster[[#This Row],[EmployeeID]],tbl_ManagerSurvey[[EmployeeID]:[PerformanceRating]],3,FALSE),"Not Found")</f>
        <v>3</v>
      </c>
      <c r="AB833" s="5" t="str">
        <f>IF(tbl_HRMaster[[#This Row],[Attrition]]="Yes","Left","Active")</f>
        <v>Active</v>
      </c>
      <c r="AC833" s="5" t="str">
        <f>_xlfn.IFS(tbl_HRMaster[[#This Row],[Age]]&lt;25,"Under 25",tbl_HRMaster[[#This Row],[Age]]&lt;35,"25-34",tbl_HRMaster[[#This Row],[Age]]&lt;45,"35-44",tbl_HRMaster[[#This Row],[Age]]&lt;55,"45-54",TRUE,"Above 54")</f>
        <v>25-34</v>
      </c>
      <c r="AD833" s="5" t="str">
        <f>_xlfn.IFS(
tbl_HRMaster[[#This Row],[YearsAtCompany]]&lt;2,"&lt; 2 Years",
tbl_HRMaster[[#This Row],[YearsAtCompany]]&lt;5,"2-4 Years",
tbl_HRMaster[[#This Row],[YearsAtCompany]]&lt;10,"5-9 Years",
TRUE,"10+ Years"
)</f>
        <v>2-4 Years</v>
      </c>
      <c r="AE833" s="5">
        <f>IF(tbl_HRMaster[[#This Row],[Attrition]]="Yes",1,0)</f>
        <v>0</v>
      </c>
    </row>
    <row r="834" spans="1:31" x14ac:dyDescent="0.25">
      <c r="A834">
        <v>33</v>
      </c>
      <c r="B834" t="s">
        <v>21</v>
      </c>
      <c r="C834" t="s">
        <v>29</v>
      </c>
      <c r="D834" t="s">
        <v>37</v>
      </c>
      <c r="E834">
        <v>10</v>
      </c>
      <c r="F834">
        <v>3</v>
      </c>
      <c r="G834" t="s">
        <v>38</v>
      </c>
      <c r="H834">
        <v>2260</v>
      </c>
      <c r="I834" t="s">
        <v>25</v>
      </c>
      <c r="J834">
        <v>2</v>
      </c>
      <c r="K834" t="s">
        <v>35</v>
      </c>
      <c r="L834" t="s">
        <v>27</v>
      </c>
      <c r="M834">
        <v>27000</v>
      </c>
      <c r="N834">
        <v>0</v>
      </c>
      <c r="O834">
        <v>14</v>
      </c>
      <c r="P834">
        <v>3</v>
      </c>
      <c r="Q834">
        <v>5</v>
      </c>
      <c r="R834">
        <v>2</v>
      </c>
      <c r="S834">
        <v>4</v>
      </c>
      <c r="T834">
        <v>0</v>
      </c>
      <c r="U834">
        <v>3</v>
      </c>
      <c r="V834">
        <f>COUNTIF(tbl_HRMaster[EmployeeID],tbl_HRMaster[[#This Row],[EmployeeID]])</f>
        <v>1</v>
      </c>
      <c r="W834">
        <f>IFERROR(INDEX(tbl_EmployeeSurvey[EnvironmentSatisfaction],MATCH(tbl_HRMaster[[#This Row],[EmployeeID]],tbl_EmployeeSurvey[EmployeeID],0)),"Not Found")</f>
        <v>4</v>
      </c>
      <c r="X834">
        <f>IFERROR(INDEX(tbl_EmployeeSurvey[JobSatisfaction],MATCH(tbl_HRMaster[[#This Row],[EmployeeID]],tbl_EmployeeSurvey[EmployeeID],0)),"Not Found")</f>
        <v>1</v>
      </c>
      <c r="Y834" s="5">
        <f>IFERROR(INDEX(tbl_EmployeeSurvey[WorkLifeBalance],MATCH(tbl_HRMaster[[#This Row],[EmployeeID]],tbl_EmployeeSurvey[EmployeeID],0)),"Not Found")</f>
        <v>3</v>
      </c>
      <c r="Z834" s="5">
        <f>IFERROR(VLOOKUP(tbl_HRMaster[[#This Row],[EmployeeID]],tbl_ManagerSurvey[[EmployeeID]:[PerformanceRating]],2,FALSE),"Not Found")</f>
        <v>3</v>
      </c>
      <c r="AA834" s="5">
        <f>IFERROR(VLOOKUP(tbl_HRMaster[[#This Row],[EmployeeID]],tbl_ManagerSurvey[[EmployeeID]:[PerformanceRating]],3,FALSE),"Not Found")</f>
        <v>3</v>
      </c>
      <c r="AB834" s="5" t="str">
        <f>IF(tbl_HRMaster[[#This Row],[Attrition]]="Yes","Left","Active")</f>
        <v>Active</v>
      </c>
      <c r="AC834" s="5" t="str">
        <f>_xlfn.IFS(tbl_HRMaster[[#This Row],[Age]]&lt;25,"Under 25",tbl_HRMaster[[#This Row],[Age]]&lt;35,"25-34",tbl_HRMaster[[#This Row],[Age]]&lt;45,"35-44",tbl_HRMaster[[#This Row],[Age]]&lt;55,"45-54",TRUE,"Above 54")</f>
        <v>25-34</v>
      </c>
      <c r="AD834" s="5" t="str">
        <f>_xlfn.IFS(
tbl_HRMaster[[#This Row],[YearsAtCompany]]&lt;2,"&lt; 2 Years",
tbl_HRMaster[[#This Row],[YearsAtCompany]]&lt;5,"2-4 Years",
tbl_HRMaster[[#This Row],[YearsAtCompany]]&lt;10,"5-9 Years",
TRUE,"10+ Years"
)</f>
        <v>2-4 Years</v>
      </c>
      <c r="AE834" s="5">
        <f>IF(tbl_HRMaster[[#This Row],[Attrition]]="Yes",1,0)</f>
        <v>0</v>
      </c>
    </row>
    <row r="835" spans="1:31" x14ac:dyDescent="0.25">
      <c r="A835">
        <v>33</v>
      </c>
      <c r="B835" t="s">
        <v>21</v>
      </c>
      <c r="C835" t="s">
        <v>29</v>
      </c>
      <c r="D835" t="s">
        <v>37</v>
      </c>
      <c r="E835">
        <v>10</v>
      </c>
      <c r="F835">
        <v>3</v>
      </c>
      <c r="G835" t="s">
        <v>38</v>
      </c>
      <c r="H835">
        <v>3730</v>
      </c>
      <c r="I835" t="s">
        <v>25</v>
      </c>
      <c r="J835">
        <v>2</v>
      </c>
      <c r="K835" t="s">
        <v>35</v>
      </c>
      <c r="L835" t="s">
        <v>27</v>
      </c>
      <c r="M835">
        <v>27000</v>
      </c>
      <c r="N835">
        <v>0</v>
      </c>
      <c r="O835">
        <v>14</v>
      </c>
      <c r="P835">
        <v>3</v>
      </c>
      <c r="Q835">
        <v>5</v>
      </c>
      <c r="R835">
        <v>2</v>
      </c>
      <c r="S835">
        <v>4</v>
      </c>
      <c r="T835">
        <v>0</v>
      </c>
      <c r="U835">
        <v>3</v>
      </c>
      <c r="V835">
        <f>COUNTIF(tbl_HRMaster[EmployeeID],tbl_HRMaster[[#This Row],[EmployeeID]])</f>
        <v>1</v>
      </c>
      <c r="W835">
        <f>IFERROR(INDEX(tbl_EmployeeSurvey[EnvironmentSatisfaction],MATCH(tbl_HRMaster[[#This Row],[EmployeeID]],tbl_EmployeeSurvey[EmployeeID],0)),"Not Found")</f>
        <v>4</v>
      </c>
      <c r="X835">
        <f>IFERROR(INDEX(tbl_EmployeeSurvey[JobSatisfaction],MATCH(tbl_HRMaster[[#This Row],[EmployeeID]],tbl_EmployeeSurvey[EmployeeID],0)),"Not Found")</f>
        <v>1</v>
      </c>
      <c r="Y835" s="5">
        <f>IFERROR(INDEX(tbl_EmployeeSurvey[WorkLifeBalance],MATCH(tbl_HRMaster[[#This Row],[EmployeeID]],tbl_EmployeeSurvey[EmployeeID],0)),"Not Found")</f>
        <v>3</v>
      </c>
      <c r="Z835" s="5">
        <f>IFERROR(VLOOKUP(tbl_HRMaster[[#This Row],[EmployeeID]],tbl_ManagerSurvey[[EmployeeID]:[PerformanceRating]],2,FALSE),"Not Found")</f>
        <v>3</v>
      </c>
      <c r="AA835" s="5">
        <f>IFERROR(VLOOKUP(tbl_HRMaster[[#This Row],[EmployeeID]],tbl_ManagerSurvey[[EmployeeID]:[PerformanceRating]],3,FALSE),"Not Found")</f>
        <v>3</v>
      </c>
      <c r="AB835" s="5" t="str">
        <f>IF(tbl_HRMaster[[#This Row],[Attrition]]="Yes","Left","Active")</f>
        <v>Active</v>
      </c>
      <c r="AC835" s="5" t="str">
        <f>_xlfn.IFS(tbl_HRMaster[[#This Row],[Age]]&lt;25,"Under 25",tbl_HRMaster[[#This Row],[Age]]&lt;35,"25-34",tbl_HRMaster[[#This Row],[Age]]&lt;45,"35-44",tbl_HRMaster[[#This Row],[Age]]&lt;55,"45-54",TRUE,"Above 54")</f>
        <v>25-34</v>
      </c>
      <c r="AD835" s="5" t="str">
        <f>_xlfn.IFS(
tbl_HRMaster[[#This Row],[YearsAtCompany]]&lt;2,"&lt; 2 Years",
tbl_HRMaster[[#This Row],[YearsAtCompany]]&lt;5,"2-4 Years",
tbl_HRMaster[[#This Row],[YearsAtCompany]]&lt;10,"5-9 Years",
TRUE,"10+ Years"
)</f>
        <v>2-4 Years</v>
      </c>
      <c r="AE835" s="5">
        <f>IF(tbl_HRMaster[[#This Row],[Attrition]]="Yes",1,0)</f>
        <v>0</v>
      </c>
    </row>
    <row r="836" spans="1:31" x14ac:dyDescent="0.25">
      <c r="A836">
        <v>23</v>
      </c>
      <c r="B836" t="s">
        <v>21</v>
      </c>
      <c r="C836" t="s">
        <v>22</v>
      </c>
      <c r="D836" t="s">
        <v>23</v>
      </c>
      <c r="E836">
        <v>13</v>
      </c>
      <c r="F836">
        <v>3</v>
      </c>
      <c r="G836" t="s">
        <v>45</v>
      </c>
      <c r="H836">
        <v>293</v>
      </c>
      <c r="I836" t="s">
        <v>34</v>
      </c>
      <c r="J836">
        <v>5</v>
      </c>
      <c r="K836" t="s">
        <v>35</v>
      </c>
      <c r="L836" t="s">
        <v>27</v>
      </c>
      <c r="M836">
        <v>42210</v>
      </c>
      <c r="N836">
        <v>1</v>
      </c>
      <c r="O836">
        <v>11</v>
      </c>
      <c r="P836">
        <v>1</v>
      </c>
      <c r="Q836">
        <v>5</v>
      </c>
      <c r="R836">
        <v>4</v>
      </c>
      <c r="S836">
        <v>4</v>
      </c>
      <c r="T836">
        <v>0</v>
      </c>
      <c r="U836">
        <v>2</v>
      </c>
      <c r="V836">
        <f>COUNTIF(tbl_HRMaster[EmployeeID],tbl_HRMaster[[#This Row],[EmployeeID]])</f>
        <v>1</v>
      </c>
      <c r="W836">
        <f>IFERROR(INDEX(tbl_EmployeeSurvey[EnvironmentSatisfaction],MATCH(tbl_HRMaster[[#This Row],[EmployeeID]],tbl_EmployeeSurvey[EmployeeID],0)),"Not Found")</f>
        <v>2</v>
      </c>
      <c r="X836">
        <f>IFERROR(INDEX(tbl_EmployeeSurvey[JobSatisfaction],MATCH(tbl_HRMaster[[#This Row],[EmployeeID]],tbl_EmployeeSurvey[EmployeeID],0)),"Not Found")</f>
        <v>1</v>
      </c>
      <c r="Y836" s="5">
        <f>IFERROR(INDEX(tbl_EmployeeSurvey[WorkLifeBalance],MATCH(tbl_HRMaster[[#This Row],[EmployeeID]],tbl_EmployeeSurvey[EmployeeID],0)),"Not Found")</f>
        <v>4</v>
      </c>
      <c r="Z836" s="5">
        <f>IFERROR(VLOOKUP(tbl_HRMaster[[#This Row],[EmployeeID]],tbl_ManagerSurvey[[EmployeeID]:[PerformanceRating]],2,FALSE),"Not Found")</f>
        <v>3</v>
      </c>
      <c r="AA836" s="5">
        <f>IFERROR(VLOOKUP(tbl_HRMaster[[#This Row],[EmployeeID]],tbl_ManagerSurvey[[EmployeeID]:[PerformanceRating]],3,FALSE),"Not Found")</f>
        <v>3</v>
      </c>
      <c r="AB836" s="5" t="str">
        <f>IF(tbl_HRMaster[[#This Row],[Attrition]]="Yes","Left","Active")</f>
        <v>Active</v>
      </c>
      <c r="AC836" s="5" t="str">
        <f>_xlfn.IFS(tbl_HRMaster[[#This Row],[Age]]&lt;25,"Under 25",tbl_HRMaster[[#This Row],[Age]]&lt;35,"25-34",tbl_HRMaster[[#This Row],[Age]]&lt;45,"35-44",tbl_HRMaster[[#This Row],[Age]]&lt;55,"45-54",TRUE,"Above 54")</f>
        <v>Under 25</v>
      </c>
      <c r="AD836" s="5" t="str">
        <f>_xlfn.IFS(
tbl_HRMaster[[#This Row],[YearsAtCompany]]&lt;2,"&lt; 2 Years",
tbl_HRMaster[[#This Row],[YearsAtCompany]]&lt;5,"2-4 Years",
tbl_HRMaster[[#This Row],[YearsAtCompany]]&lt;10,"5-9 Years",
TRUE,"10+ Years"
)</f>
        <v>2-4 Years</v>
      </c>
      <c r="AE836" s="5">
        <f>IF(tbl_HRMaster[[#This Row],[Attrition]]="Yes",1,0)</f>
        <v>0</v>
      </c>
    </row>
    <row r="837" spans="1:31" x14ac:dyDescent="0.25">
      <c r="A837">
        <v>23</v>
      </c>
      <c r="B837" t="s">
        <v>21</v>
      </c>
      <c r="C837" t="s">
        <v>22</v>
      </c>
      <c r="D837" t="s">
        <v>23</v>
      </c>
      <c r="E837">
        <v>13</v>
      </c>
      <c r="F837">
        <v>3</v>
      </c>
      <c r="G837" t="s">
        <v>45</v>
      </c>
      <c r="H837">
        <v>1763</v>
      </c>
      <c r="I837" t="s">
        <v>34</v>
      </c>
      <c r="J837">
        <v>5</v>
      </c>
      <c r="K837" t="s">
        <v>35</v>
      </c>
      <c r="L837" t="s">
        <v>27</v>
      </c>
      <c r="M837">
        <v>42210</v>
      </c>
      <c r="N837">
        <v>1</v>
      </c>
      <c r="O837">
        <v>11</v>
      </c>
      <c r="P837">
        <v>1</v>
      </c>
      <c r="Q837">
        <v>5</v>
      </c>
      <c r="R837">
        <v>4</v>
      </c>
      <c r="S837">
        <v>4</v>
      </c>
      <c r="T837">
        <v>0</v>
      </c>
      <c r="U837">
        <v>2</v>
      </c>
      <c r="V837">
        <f>COUNTIF(tbl_HRMaster[EmployeeID],tbl_HRMaster[[#This Row],[EmployeeID]])</f>
        <v>1</v>
      </c>
      <c r="W837">
        <f>IFERROR(INDEX(tbl_EmployeeSurvey[EnvironmentSatisfaction],MATCH(tbl_HRMaster[[#This Row],[EmployeeID]],tbl_EmployeeSurvey[EmployeeID],0)),"Not Found")</f>
        <v>2</v>
      </c>
      <c r="X837">
        <f>IFERROR(INDEX(tbl_EmployeeSurvey[JobSatisfaction],MATCH(tbl_HRMaster[[#This Row],[EmployeeID]],tbl_EmployeeSurvey[EmployeeID],0)),"Not Found")</f>
        <v>1</v>
      </c>
      <c r="Y837" s="5">
        <f>IFERROR(INDEX(tbl_EmployeeSurvey[WorkLifeBalance],MATCH(tbl_HRMaster[[#This Row],[EmployeeID]],tbl_EmployeeSurvey[EmployeeID],0)),"Not Found")</f>
        <v>4</v>
      </c>
      <c r="Z837" s="5">
        <f>IFERROR(VLOOKUP(tbl_HRMaster[[#This Row],[EmployeeID]],tbl_ManagerSurvey[[EmployeeID]:[PerformanceRating]],2,FALSE),"Not Found")</f>
        <v>3</v>
      </c>
      <c r="AA837" s="5">
        <f>IFERROR(VLOOKUP(tbl_HRMaster[[#This Row],[EmployeeID]],tbl_ManagerSurvey[[EmployeeID]:[PerformanceRating]],3,FALSE),"Not Found")</f>
        <v>3</v>
      </c>
      <c r="AB837" s="5" t="str">
        <f>IF(tbl_HRMaster[[#This Row],[Attrition]]="Yes","Left","Active")</f>
        <v>Active</v>
      </c>
      <c r="AC837" s="5" t="str">
        <f>_xlfn.IFS(tbl_HRMaster[[#This Row],[Age]]&lt;25,"Under 25",tbl_HRMaster[[#This Row],[Age]]&lt;35,"25-34",tbl_HRMaster[[#This Row],[Age]]&lt;45,"35-44",tbl_HRMaster[[#This Row],[Age]]&lt;55,"45-54",TRUE,"Above 54")</f>
        <v>Under 25</v>
      </c>
      <c r="AD837" s="5" t="str">
        <f>_xlfn.IFS(
tbl_HRMaster[[#This Row],[YearsAtCompany]]&lt;2,"&lt; 2 Years",
tbl_HRMaster[[#This Row],[YearsAtCompany]]&lt;5,"2-4 Years",
tbl_HRMaster[[#This Row],[YearsAtCompany]]&lt;10,"5-9 Years",
TRUE,"10+ Years"
)</f>
        <v>2-4 Years</v>
      </c>
      <c r="AE837" s="5">
        <f>IF(tbl_HRMaster[[#This Row],[Attrition]]="Yes",1,0)</f>
        <v>0</v>
      </c>
    </row>
    <row r="838" spans="1:31" x14ac:dyDescent="0.25">
      <c r="A838">
        <v>23</v>
      </c>
      <c r="B838" t="s">
        <v>21</v>
      </c>
      <c r="C838" t="s">
        <v>22</v>
      </c>
      <c r="D838" t="s">
        <v>23</v>
      </c>
      <c r="E838">
        <v>13</v>
      </c>
      <c r="F838">
        <v>3</v>
      </c>
      <c r="G838" t="s">
        <v>45</v>
      </c>
      <c r="H838">
        <v>3233</v>
      </c>
      <c r="I838" t="s">
        <v>34</v>
      </c>
      <c r="J838">
        <v>5</v>
      </c>
      <c r="K838" t="s">
        <v>35</v>
      </c>
      <c r="L838" t="s">
        <v>27</v>
      </c>
      <c r="M838">
        <v>42210</v>
      </c>
      <c r="N838">
        <v>1</v>
      </c>
      <c r="O838">
        <v>11</v>
      </c>
      <c r="P838">
        <v>1</v>
      </c>
      <c r="Q838">
        <v>5</v>
      </c>
      <c r="R838">
        <v>4</v>
      </c>
      <c r="S838">
        <v>4</v>
      </c>
      <c r="T838">
        <v>0</v>
      </c>
      <c r="U838">
        <v>2</v>
      </c>
      <c r="V838">
        <f>COUNTIF(tbl_HRMaster[EmployeeID],tbl_HRMaster[[#This Row],[EmployeeID]])</f>
        <v>1</v>
      </c>
      <c r="W838">
        <f>IFERROR(INDEX(tbl_EmployeeSurvey[EnvironmentSatisfaction],MATCH(tbl_HRMaster[[#This Row],[EmployeeID]],tbl_EmployeeSurvey[EmployeeID],0)),"Not Found")</f>
        <v>2</v>
      </c>
      <c r="X838">
        <f>IFERROR(INDEX(tbl_EmployeeSurvey[JobSatisfaction],MATCH(tbl_HRMaster[[#This Row],[EmployeeID]],tbl_EmployeeSurvey[EmployeeID],0)),"Not Found")</f>
        <v>1</v>
      </c>
      <c r="Y838" s="5">
        <f>IFERROR(INDEX(tbl_EmployeeSurvey[WorkLifeBalance],MATCH(tbl_HRMaster[[#This Row],[EmployeeID]],tbl_EmployeeSurvey[EmployeeID],0)),"Not Found")</f>
        <v>4</v>
      </c>
      <c r="Z838" s="5">
        <f>IFERROR(VLOOKUP(tbl_HRMaster[[#This Row],[EmployeeID]],tbl_ManagerSurvey[[EmployeeID]:[PerformanceRating]],2,FALSE),"Not Found")</f>
        <v>3</v>
      </c>
      <c r="AA838" s="5">
        <f>IFERROR(VLOOKUP(tbl_HRMaster[[#This Row],[EmployeeID]],tbl_ManagerSurvey[[EmployeeID]:[PerformanceRating]],3,FALSE),"Not Found")</f>
        <v>3</v>
      </c>
      <c r="AB838" s="5" t="str">
        <f>IF(tbl_HRMaster[[#This Row],[Attrition]]="Yes","Left","Active")</f>
        <v>Active</v>
      </c>
      <c r="AC838" s="5" t="str">
        <f>_xlfn.IFS(tbl_HRMaster[[#This Row],[Age]]&lt;25,"Under 25",tbl_HRMaster[[#This Row],[Age]]&lt;35,"25-34",tbl_HRMaster[[#This Row],[Age]]&lt;45,"35-44",tbl_HRMaster[[#This Row],[Age]]&lt;55,"45-54",TRUE,"Above 54")</f>
        <v>Under 25</v>
      </c>
      <c r="AD838" s="5" t="str">
        <f>_xlfn.IFS(
tbl_HRMaster[[#This Row],[YearsAtCompany]]&lt;2,"&lt; 2 Years",
tbl_HRMaster[[#This Row],[YearsAtCompany]]&lt;5,"2-4 Years",
tbl_HRMaster[[#This Row],[YearsAtCompany]]&lt;10,"5-9 Years",
TRUE,"10+ Years"
)</f>
        <v>2-4 Years</v>
      </c>
      <c r="AE838" s="5">
        <f>IF(tbl_HRMaster[[#This Row],[Attrition]]="Yes",1,0)</f>
        <v>0</v>
      </c>
    </row>
    <row r="839" spans="1:31" x14ac:dyDescent="0.25">
      <c r="A839">
        <v>28</v>
      </c>
      <c r="B839" t="s">
        <v>21</v>
      </c>
      <c r="C839" t="s">
        <v>29</v>
      </c>
      <c r="D839" t="s">
        <v>30</v>
      </c>
      <c r="E839">
        <v>2</v>
      </c>
      <c r="F839">
        <v>3</v>
      </c>
      <c r="G839" t="s">
        <v>33</v>
      </c>
      <c r="H839">
        <v>664</v>
      </c>
      <c r="I839" t="s">
        <v>25</v>
      </c>
      <c r="J839">
        <v>1</v>
      </c>
      <c r="K839" t="s">
        <v>44</v>
      </c>
      <c r="L839" t="s">
        <v>32</v>
      </c>
      <c r="M839">
        <v>55770</v>
      </c>
      <c r="N839">
        <v>0</v>
      </c>
      <c r="O839">
        <v>19</v>
      </c>
      <c r="P839">
        <v>0</v>
      </c>
      <c r="Q839">
        <v>5</v>
      </c>
      <c r="R839">
        <v>3</v>
      </c>
      <c r="S839">
        <v>4</v>
      </c>
      <c r="T839">
        <v>0</v>
      </c>
      <c r="U839">
        <v>2</v>
      </c>
      <c r="V839">
        <f>COUNTIF(tbl_HRMaster[EmployeeID],tbl_HRMaster[[#This Row],[EmployeeID]])</f>
        <v>1</v>
      </c>
      <c r="W839">
        <f>IFERROR(INDEX(tbl_EmployeeSurvey[EnvironmentSatisfaction],MATCH(tbl_HRMaster[[#This Row],[EmployeeID]],tbl_EmployeeSurvey[EmployeeID],0)),"Not Found")</f>
        <v>4</v>
      </c>
      <c r="X839">
        <f>IFERROR(INDEX(tbl_EmployeeSurvey[JobSatisfaction],MATCH(tbl_HRMaster[[#This Row],[EmployeeID]],tbl_EmployeeSurvey[EmployeeID],0)),"Not Found")</f>
        <v>3</v>
      </c>
      <c r="Y839" s="5">
        <f>IFERROR(INDEX(tbl_EmployeeSurvey[WorkLifeBalance],MATCH(tbl_HRMaster[[#This Row],[EmployeeID]],tbl_EmployeeSurvey[EmployeeID],0)),"Not Found")</f>
        <v>2</v>
      </c>
      <c r="Z839" s="5">
        <f>IFERROR(VLOOKUP(tbl_HRMaster[[#This Row],[EmployeeID]],tbl_ManagerSurvey[[EmployeeID]:[PerformanceRating]],2,FALSE),"Not Found")</f>
        <v>3</v>
      </c>
      <c r="AA839" s="5">
        <f>IFERROR(VLOOKUP(tbl_HRMaster[[#This Row],[EmployeeID]],tbl_ManagerSurvey[[EmployeeID]:[PerformanceRating]],3,FALSE),"Not Found")</f>
        <v>3</v>
      </c>
      <c r="AB839" s="5" t="str">
        <f>IF(tbl_HRMaster[[#This Row],[Attrition]]="Yes","Left","Active")</f>
        <v>Active</v>
      </c>
      <c r="AC839" s="5" t="str">
        <f>_xlfn.IFS(tbl_HRMaster[[#This Row],[Age]]&lt;25,"Under 25",tbl_HRMaster[[#This Row],[Age]]&lt;35,"25-34",tbl_HRMaster[[#This Row],[Age]]&lt;45,"35-44",tbl_HRMaster[[#This Row],[Age]]&lt;55,"45-54",TRUE,"Above 54")</f>
        <v>25-34</v>
      </c>
      <c r="AD839" s="5" t="str">
        <f>_xlfn.IFS(
tbl_HRMaster[[#This Row],[YearsAtCompany]]&lt;2,"&lt; 2 Years",
tbl_HRMaster[[#This Row],[YearsAtCompany]]&lt;5,"2-4 Years",
tbl_HRMaster[[#This Row],[YearsAtCompany]]&lt;10,"5-9 Years",
TRUE,"10+ Years"
)</f>
        <v>2-4 Years</v>
      </c>
      <c r="AE839" s="5">
        <f>IF(tbl_HRMaster[[#This Row],[Attrition]]="Yes",1,0)</f>
        <v>0</v>
      </c>
    </row>
    <row r="840" spans="1:31" x14ac:dyDescent="0.25">
      <c r="A840">
        <v>28</v>
      </c>
      <c r="B840" t="s">
        <v>21</v>
      </c>
      <c r="C840" t="s">
        <v>29</v>
      </c>
      <c r="D840" t="s">
        <v>30</v>
      </c>
      <c r="E840">
        <v>2</v>
      </c>
      <c r="F840">
        <v>3</v>
      </c>
      <c r="G840" t="s">
        <v>33</v>
      </c>
      <c r="H840">
        <v>2134</v>
      </c>
      <c r="I840" t="s">
        <v>25</v>
      </c>
      <c r="J840">
        <v>1</v>
      </c>
      <c r="K840" t="s">
        <v>44</v>
      </c>
      <c r="L840" t="s">
        <v>32</v>
      </c>
      <c r="M840">
        <v>55770</v>
      </c>
      <c r="N840">
        <v>0</v>
      </c>
      <c r="O840">
        <v>19</v>
      </c>
      <c r="P840">
        <v>0</v>
      </c>
      <c r="Q840">
        <v>5</v>
      </c>
      <c r="R840">
        <v>3</v>
      </c>
      <c r="S840">
        <v>4</v>
      </c>
      <c r="T840">
        <v>0</v>
      </c>
      <c r="U840">
        <v>2</v>
      </c>
      <c r="V840">
        <f>COUNTIF(tbl_HRMaster[EmployeeID],tbl_HRMaster[[#This Row],[EmployeeID]])</f>
        <v>1</v>
      </c>
      <c r="W840">
        <f>IFERROR(INDEX(tbl_EmployeeSurvey[EnvironmentSatisfaction],MATCH(tbl_HRMaster[[#This Row],[EmployeeID]],tbl_EmployeeSurvey[EmployeeID],0)),"Not Found")</f>
        <v>4</v>
      </c>
      <c r="X840">
        <f>IFERROR(INDEX(tbl_EmployeeSurvey[JobSatisfaction],MATCH(tbl_HRMaster[[#This Row],[EmployeeID]],tbl_EmployeeSurvey[EmployeeID],0)),"Not Found")</f>
        <v>3</v>
      </c>
      <c r="Y840" s="5">
        <f>IFERROR(INDEX(tbl_EmployeeSurvey[WorkLifeBalance],MATCH(tbl_HRMaster[[#This Row],[EmployeeID]],tbl_EmployeeSurvey[EmployeeID],0)),"Not Found")</f>
        <v>2</v>
      </c>
      <c r="Z840" s="5">
        <f>IFERROR(VLOOKUP(tbl_HRMaster[[#This Row],[EmployeeID]],tbl_ManagerSurvey[[EmployeeID]:[PerformanceRating]],2,FALSE),"Not Found")</f>
        <v>3</v>
      </c>
      <c r="AA840" s="5">
        <f>IFERROR(VLOOKUP(tbl_HRMaster[[#This Row],[EmployeeID]],tbl_ManagerSurvey[[EmployeeID]:[PerformanceRating]],3,FALSE),"Not Found")</f>
        <v>3</v>
      </c>
      <c r="AB840" s="5" t="str">
        <f>IF(tbl_HRMaster[[#This Row],[Attrition]]="Yes","Left","Active")</f>
        <v>Active</v>
      </c>
      <c r="AC840" s="5" t="str">
        <f>_xlfn.IFS(tbl_HRMaster[[#This Row],[Age]]&lt;25,"Under 25",tbl_HRMaster[[#This Row],[Age]]&lt;35,"25-34",tbl_HRMaster[[#This Row],[Age]]&lt;45,"35-44",tbl_HRMaster[[#This Row],[Age]]&lt;55,"45-54",TRUE,"Above 54")</f>
        <v>25-34</v>
      </c>
      <c r="AD840" s="5" t="str">
        <f>_xlfn.IFS(
tbl_HRMaster[[#This Row],[YearsAtCompany]]&lt;2,"&lt; 2 Years",
tbl_HRMaster[[#This Row],[YearsAtCompany]]&lt;5,"2-4 Years",
tbl_HRMaster[[#This Row],[YearsAtCompany]]&lt;10,"5-9 Years",
TRUE,"10+ Years"
)</f>
        <v>2-4 Years</v>
      </c>
      <c r="AE840" s="5">
        <f>IF(tbl_HRMaster[[#This Row],[Attrition]]="Yes",1,0)</f>
        <v>0</v>
      </c>
    </row>
    <row r="841" spans="1:31" x14ac:dyDescent="0.25">
      <c r="A841">
        <v>28</v>
      </c>
      <c r="B841" t="s">
        <v>21</v>
      </c>
      <c r="C841" t="s">
        <v>29</v>
      </c>
      <c r="D841" t="s">
        <v>30</v>
      </c>
      <c r="E841">
        <v>2</v>
      </c>
      <c r="F841">
        <v>3</v>
      </c>
      <c r="G841" t="s">
        <v>33</v>
      </c>
      <c r="H841">
        <v>3604</v>
      </c>
      <c r="I841" t="s">
        <v>25</v>
      </c>
      <c r="J841">
        <v>1</v>
      </c>
      <c r="K841" t="s">
        <v>44</v>
      </c>
      <c r="L841" t="s">
        <v>32</v>
      </c>
      <c r="M841">
        <v>55770</v>
      </c>
      <c r="N841">
        <v>0</v>
      </c>
      <c r="O841">
        <v>19</v>
      </c>
      <c r="P841">
        <v>0</v>
      </c>
      <c r="Q841">
        <v>5</v>
      </c>
      <c r="R841">
        <v>3</v>
      </c>
      <c r="S841">
        <v>4</v>
      </c>
      <c r="T841">
        <v>0</v>
      </c>
      <c r="U841">
        <v>2</v>
      </c>
      <c r="V841">
        <f>COUNTIF(tbl_HRMaster[EmployeeID],tbl_HRMaster[[#This Row],[EmployeeID]])</f>
        <v>1</v>
      </c>
      <c r="W841">
        <f>IFERROR(INDEX(tbl_EmployeeSurvey[EnvironmentSatisfaction],MATCH(tbl_HRMaster[[#This Row],[EmployeeID]],tbl_EmployeeSurvey[EmployeeID],0)),"Not Found")</f>
        <v>4</v>
      </c>
      <c r="X841">
        <f>IFERROR(INDEX(tbl_EmployeeSurvey[JobSatisfaction],MATCH(tbl_HRMaster[[#This Row],[EmployeeID]],tbl_EmployeeSurvey[EmployeeID],0)),"Not Found")</f>
        <v>3</v>
      </c>
      <c r="Y841" s="5">
        <f>IFERROR(INDEX(tbl_EmployeeSurvey[WorkLifeBalance],MATCH(tbl_HRMaster[[#This Row],[EmployeeID]],tbl_EmployeeSurvey[EmployeeID],0)),"Not Found")</f>
        <v>2</v>
      </c>
      <c r="Z841" s="5">
        <f>IFERROR(VLOOKUP(tbl_HRMaster[[#This Row],[EmployeeID]],tbl_ManagerSurvey[[EmployeeID]:[PerformanceRating]],2,FALSE),"Not Found")</f>
        <v>3</v>
      </c>
      <c r="AA841" s="5">
        <f>IFERROR(VLOOKUP(tbl_HRMaster[[#This Row],[EmployeeID]],tbl_ManagerSurvey[[EmployeeID]:[PerformanceRating]],3,FALSE),"Not Found")</f>
        <v>3</v>
      </c>
      <c r="AB841" s="5" t="str">
        <f>IF(tbl_HRMaster[[#This Row],[Attrition]]="Yes","Left","Active")</f>
        <v>Active</v>
      </c>
      <c r="AC841" s="5" t="str">
        <f>_xlfn.IFS(tbl_HRMaster[[#This Row],[Age]]&lt;25,"Under 25",tbl_HRMaster[[#This Row],[Age]]&lt;35,"25-34",tbl_HRMaster[[#This Row],[Age]]&lt;45,"35-44",tbl_HRMaster[[#This Row],[Age]]&lt;55,"45-54",TRUE,"Above 54")</f>
        <v>25-34</v>
      </c>
      <c r="AD841" s="5" t="str">
        <f>_xlfn.IFS(
tbl_HRMaster[[#This Row],[YearsAtCompany]]&lt;2,"&lt; 2 Years",
tbl_HRMaster[[#This Row],[YearsAtCompany]]&lt;5,"2-4 Years",
tbl_HRMaster[[#This Row],[YearsAtCompany]]&lt;10,"5-9 Years",
TRUE,"10+ Years"
)</f>
        <v>2-4 Years</v>
      </c>
      <c r="AE841" s="5">
        <f>IF(tbl_HRMaster[[#This Row],[Attrition]]="Yes",1,0)</f>
        <v>0</v>
      </c>
    </row>
    <row r="842" spans="1:31" x14ac:dyDescent="0.25">
      <c r="A842">
        <v>26</v>
      </c>
      <c r="B842" t="s">
        <v>21</v>
      </c>
      <c r="C842" t="s">
        <v>22</v>
      </c>
      <c r="D842" t="s">
        <v>30</v>
      </c>
      <c r="E842">
        <v>11</v>
      </c>
      <c r="F842">
        <v>4</v>
      </c>
      <c r="G842" t="s">
        <v>38</v>
      </c>
      <c r="H842">
        <v>1207</v>
      </c>
      <c r="I842" t="s">
        <v>34</v>
      </c>
      <c r="J842">
        <v>2</v>
      </c>
      <c r="K842" t="s">
        <v>44</v>
      </c>
      <c r="L842" t="s">
        <v>32</v>
      </c>
      <c r="M842">
        <v>92780</v>
      </c>
      <c r="N842">
        <v>0</v>
      </c>
      <c r="O842">
        <v>20</v>
      </c>
      <c r="P842">
        <v>0</v>
      </c>
      <c r="Q842">
        <v>5</v>
      </c>
      <c r="R842">
        <v>3</v>
      </c>
      <c r="S842">
        <v>4</v>
      </c>
      <c r="T842">
        <v>0</v>
      </c>
      <c r="U842">
        <v>0</v>
      </c>
      <c r="V842">
        <f>COUNTIF(tbl_HRMaster[EmployeeID],tbl_HRMaster[[#This Row],[EmployeeID]])</f>
        <v>1</v>
      </c>
      <c r="W842">
        <f>IFERROR(INDEX(tbl_EmployeeSurvey[EnvironmentSatisfaction],MATCH(tbl_HRMaster[[#This Row],[EmployeeID]],tbl_EmployeeSurvey[EmployeeID],0)),"Not Found")</f>
        <v>4</v>
      </c>
      <c r="X842">
        <f>IFERROR(INDEX(tbl_EmployeeSurvey[JobSatisfaction],MATCH(tbl_HRMaster[[#This Row],[EmployeeID]],tbl_EmployeeSurvey[EmployeeID],0)),"Not Found")</f>
        <v>3</v>
      </c>
      <c r="Y842" s="5">
        <f>IFERROR(INDEX(tbl_EmployeeSurvey[WorkLifeBalance],MATCH(tbl_HRMaster[[#This Row],[EmployeeID]],tbl_EmployeeSurvey[EmployeeID],0)),"Not Found")</f>
        <v>3</v>
      </c>
      <c r="Z842" s="5">
        <f>IFERROR(VLOOKUP(tbl_HRMaster[[#This Row],[EmployeeID]],tbl_ManagerSurvey[[EmployeeID]:[PerformanceRating]],2,FALSE),"Not Found")</f>
        <v>3</v>
      </c>
      <c r="AA842" s="5">
        <f>IFERROR(VLOOKUP(tbl_HRMaster[[#This Row],[EmployeeID]],tbl_ManagerSurvey[[EmployeeID]:[PerformanceRating]],3,FALSE),"Not Found")</f>
        <v>4</v>
      </c>
      <c r="AB842" s="5" t="str">
        <f>IF(tbl_HRMaster[[#This Row],[Attrition]]="Yes","Left","Active")</f>
        <v>Active</v>
      </c>
      <c r="AC842" s="5" t="str">
        <f>_xlfn.IFS(tbl_HRMaster[[#This Row],[Age]]&lt;25,"Under 25",tbl_HRMaster[[#This Row],[Age]]&lt;35,"25-34",tbl_HRMaster[[#This Row],[Age]]&lt;45,"35-44",tbl_HRMaster[[#This Row],[Age]]&lt;55,"45-54",TRUE,"Above 54")</f>
        <v>25-34</v>
      </c>
      <c r="AD842" s="5" t="str">
        <f>_xlfn.IFS(
tbl_HRMaster[[#This Row],[YearsAtCompany]]&lt;2,"&lt; 2 Years",
tbl_HRMaster[[#This Row],[YearsAtCompany]]&lt;5,"2-4 Years",
tbl_HRMaster[[#This Row],[YearsAtCompany]]&lt;10,"5-9 Years",
TRUE,"10+ Years"
)</f>
        <v>2-4 Years</v>
      </c>
      <c r="AE842" s="5">
        <f>IF(tbl_HRMaster[[#This Row],[Attrition]]="Yes",1,0)</f>
        <v>0</v>
      </c>
    </row>
    <row r="843" spans="1:31" x14ac:dyDescent="0.25">
      <c r="A843">
        <v>26</v>
      </c>
      <c r="B843" t="s">
        <v>21</v>
      </c>
      <c r="C843" t="s">
        <v>22</v>
      </c>
      <c r="D843" t="s">
        <v>30</v>
      </c>
      <c r="E843">
        <v>11</v>
      </c>
      <c r="F843">
        <v>4</v>
      </c>
      <c r="G843" t="s">
        <v>38</v>
      </c>
      <c r="H843">
        <v>2677</v>
      </c>
      <c r="I843" t="s">
        <v>34</v>
      </c>
      <c r="J843">
        <v>2</v>
      </c>
      <c r="K843" t="s">
        <v>44</v>
      </c>
      <c r="L843" t="s">
        <v>32</v>
      </c>
      <c r="M843">
        <v>92780</v>
      </c>
      <c r="N843">
        <v>0</v>
      </c>
      <c r="O843">
        <v>20</v>
      </c>
      <c r="P843">
        <v>0</v>
      </c>
      <c r="Q843">
        <v>5</v>
      </c>
      <c r="R843">
        <v>3</v>
      </c>
      <c r="S843">
        <v>4</v>
      </c>
      <c r="T843">
        <v>0</v>
      </c>
      <c r="U843">
        <v>0</v>
      </c>
      <c r="V843">
        <f>COUNTIF(tbl_HRMaster[EmployeeID],tbl_HRMaster[[#This Row],[EmployeeID]])</f>
        <v>1</v>
      </c>
      <c r="W843">
        <f>IFERROR(INDEX(tbl_EmployeeSurvey[EnvironmentSatisfaction],MATCH(tbl_HRMaster[[#This Row],[EmployeeID]],tbl_EmployeeSurvey[EmployeeID],0)),"Not Found")</f>
        <v>4</v>
      </c>
      <c r="X843">
        <f>IFERROR(INDEX(tbl_EmployeeSurvey[JobSatisfaction],MATCH(tbl_HRMaster[[#This Row],[EmployeeID]],tbl_EmployeeSurvey[EmployeeID],0)),"Not Found")</f>
        <v>3</v>
      </c>
      <c r="Y843" s="5">
        <f>IFERROR(INDEX(tbl_EmployeeSurvey[WorkLifeBalance],MATCH(tbl_HRMaster[[#This Row],[EmployeeID]],tbl_EmployeeSurvey[EmployeeID],0)),"Not Found")</f>
        <v>3</v>
      </c>
      <c r="Z843" s="5">
        <f>IFERROR(VLOOKUP(tbl_HRMaster[[#This Row],[EmployeeID]],tbl_ManagerSurvey[[EmployeeID]:[PerformanceRating]],2,FALSE),"Not Found")</f>
        <v>3</v>
      </c>
      <c r="AA843" s="5">
        <f>IFERROR(VLOOKUP(tbl_HRMaster[[#This Row],[EmployeeID]],tbl_ManagerSurvey[[EmployeeID]:[PerformanceRating]],3,FALSE),"Not Found")</f>
        <v>4</v>
      </c>
      <c r="AB843" s="5" t="str">
        <f>IF(tbl_HRMaster[[#This Row],[Attrition]]="Yes","Left","Active")</f>
        <v>Active</v>
      </c>
      <c r="AC843" s="5" t="str">
        <f>_xlfn.IFS(tbl_HRMaster[[#This Row],[Age]]&lt;25,"Under 25",tbl_HRMaster[[#This Row],[Age]]&lt;35,"25-34",tbl_HRMaster[[#This Row],[Age]]&lt;45,"35-44",tbl_HRMaster[[#This Row],[Age]]&lt;55,"45-54",TRUE,"Above 54")</f>
        <v>25-34</v>
      </c>
      <c r="AD843" s="5" t="str">
        <f>_xlfn.IFS(
tbl_HRMaster[[#This Row],[YearsAtCompany]]&lt;2,"&lt; 2 Years",
tbl_HRMaster[[#This Row],[YearsAtCompany]]&lt;5,"2-4 Years",
tbl_HRMaster[[#This Row],[YearsAtCompany]]&lt;10,"5-9 Years",
TRUE,"10+ Years"
)</f>
        <v>2-4 Years</v>
      </c>
      <c r="AE843" s="5">
        <f>IF(tbl_HRMaster[[#This Row],[Attrition]]="Yes",1,0)</f>
        <v>0</v>
      </c>
    </row>
    <row r="844" spans="1:31" x14ac:dyDescent="0.25">
      <c r="A844">
        <v>26</v>
      </c>
      <c r="B844" t="s">
        <v>21</v>
      </c>
      <c r="C844" t="s">
        <v>22</v>
      </c>
      <c r="D844" t="s">
        <v>30</v>
      </c>
      <c r="E844">
        <v>11</v>
      </c>
      <c r="F844">
        <v>4</v>
      </c>
      <c r="G844" t="s">
        <v>38</v>
      </c>
      <c r="H844">
        <v>4147</v>
      </c>
      <c r="I844" t="s">
        <v>34</v>
      </c>
      <c r="J844">
        <v>2</v>
      </c>
      <c r="K844" t="s">
        <v>44</v>
      </c>
      <c r="L844" t="s">
        <v>32</v>
      </c>
      <c r="M844">
        <v>92780</v>
      </c>
      <c r="N844">
        <v>0</v>
      </c>
      <c r="O844">
        <v>20</v>
      </c>
      <c r="P844">
        <v>0</v>
      </c>
      <c r="Q844">
        <v>5</v>
      </c>
      <c r="R844">
        <v>3</v>
      </c>
      <c r="S844">
        <v>4</v>
      </c>
      <c r="T844">
        <v>0</v>
      </c>
      <c r="U844">
        <v>0</v>
      </c>
      <c r="V844">
        <f>COUNTIF(tbl_HRMaster[EmployeeID],tbl_HRMaster[[#This Row],[EmployeeID]])</f>
        <v>1</v>
      </c>
      <c r="W844">
        <f>IFERROR(INDEX(tbl_EmployeeSurvey[EnvironmentSatisfaction],MATCH(tbl_HRMaster[[#This Row],[EmployeeID]],tbl_EmployeeSurvey[EmployeeID],0)),"Not Found")</f>
        <v>4</v>
      </c>
      <c r="X844">
        <f>IFERROR(INDEX(tbl_EmployeeSurvey[JobSatisfaction],MATCH(tbl_HRMaster[[#This Row],[EmployeeID]],tbl_EmployeeSurvey[EmployeeID],0)),"Not Found")</f>
        <v>3</v>
      </c>
      <c r="Y844" s="5">
        <f>IFERROR(INDEX(tbl_EmployeeSurvey[WorkLifeBalance],MATCH(tbl_HRMaster[[#This Row],[EmployeeID]],tbl_EmployeeSurvey[EmployeeID],0)),"Not Found")</f>
        <v>3</v>
      </c>
      <c r="Z844" s="5">
        <f>IFERROR(VLOOKUP(tbl_HRMaster[[#This Row],[EmployeeID]],tbl_ManagerSurvey[[EmployeeID]:[PerformanceRating]],2,FALSE),"Not Found")</f>
        <v>3</v>
      </c>
      <c r="AA844" s="5">
        <f>IFERROR(VLOOKUP(tbl_HRMaster[[#This Row],[EmployeeID]],tbl_ManagerSurvey[[EmployeeID]:[PerformanceRating]],3,FALSE),"Not Found")</f>
        <v>4</v>
      </c>
      <c r="AB844" s="5" t="str">
        <f>IF(tbl_HRMaster[[#This Row],[Attrition]]="Yes","Left","Active")</f>
        <v>Active</v>
      </c>
      <c r="AC844" s="5" t="str">
        <f>_xlfn.IFS(tbl_HRMaster[[#This Row],[Age]]&lt;25,"Under 25",tbl_HRMaster[[#This Row],[Age]]&lt;35,"25-34",tbl_HRMaster[[#This Row],[Age]]&lt;45,"35-44",tbl_HRMaster[[#This Row],[Age]]&lt;55,"45-54",TRUE,"Above 54")</f>
        <v>25-34</v>
      </c>
      <c r="AD844" s="5" t="str">
        <f>_xlfn.IFS(
tbl_HRMaster[[#This Row],[YearsAtCompany]]&lt;2,"&lt; 2 Years",
tbl_HRMaster[[#This Row],[YearsAtCompany]]&lt;5,"2-4 Years",
tbl_HRMaster[[#This Row],[YearsAtCompany]]&lt;10,"5-9 Years",
TRUE,"10+ Years"
)</f>
        <v>2-4 Years</v>
      </c>
      <c r="AE844" s="5">
        <f>IF(tbl_HRMaster[[#This Row],[Attrition]]="Yes",1,0)</f>
        <v>0</v>
      </c>
    </row>
    <row r="845" spans="1:31" x14ac:dyDescent="0.25">
      <c r="A845">
        <v>40</v>
      </c>
      <c r="B845" t="s">
        <v>21</v>
      </c>
      <c r="C845" t="s">
        <v>36</v>
      </c>
      <c r="D845" t="s">
        <v>30</v>
      </c>
      <c r="E845">
        <v>1</v>
      </c>
      <c r="F845">
        <v>1</v>
      </c>
      <c r="G845" t="s">
        <v>24</v>
      </c>
      <c r="H845">
        <v>700</v>
      </c>
      <c r="I845" t="s">
        <v>34</v>
      </c>
      <c r="J845">
        <v>1</v>
      </c>
      <c r="K845" t="s">
        <v>40</v>
      </c>
      <c r="L845" t="s">
        <v>41</v>
      </c>
      <c r="M845">
        <v>42860</v>
      </c>
      <c r="N845">
        <v>9</v>
      </c>
      <c r="O845">
        <v>15</v>
      </c>
      <c r="P845">
        <v>0</v>
      </c>
      <c r="Q845">
        <v>6</v>
      </c>
      <c r="R845">
        <v>6</v>
      </c>
      <c r="S845">
        <v>4</v>
      </c>
      <c r="T845">
        <v>0</v>
      </c>
      <c r="U845">
        <v>0</v>
      </c>
      <c r="V845">
        <f>COUNTIF(tbl_HRMaster[EmployeeID],tbl_HRMaster[[#This Row],[EmployeeID]])</f>
        <v>1</v>
      </c>
      <c r="W845">
        <f>IFERROR(INDEX(tbl_EmployeeSurvey[EnvironmentSatisfaction],MATCH(tbl_HRMaster[[#This Row],[EmployeeID]],tbl_EmployeeSurvey[EmployeeID],0)),"Not Found")</f>
        <v>3</v>
      </c>
      <c r="X845">
        <f>IFERROR(INDEX(tbl_EmployeeSurvey[JobSatisfaction],MATCH(tbl_HRMaster[[#This Row],[EmployeeID]],tbl_EmployeeSurvey[EmployeeID],0)),"Not Found")</f>
        <v>3</v>
      </c>
      <c r="Y845" s="5">
        <f>IFERROR(INDEX(tbl_EmployeeSurvey[WorkLifeBalance],MATCH(tbl_HRMaster[[#This Row],[EmployeeID]],tbl_EmployeeSurvey[EmployeeID],0)),"Not Found")</f>
        <v>3</v>
      </c>
      <c r="Z845" s="5">
        <f>IFERROR(VLOOKUP(tbl_HRMaster[[#This Row],[EmployeeID]],tbl_ManagerSurvey[[EmployeeID]:[PerformanceRating]],2,FALSE),"Not Found")</f>
        <v>3</v>
      </c>
      <c r="AA845" s="5">
        <f>IFERROR(VLOOKUP(tbl_HRMaster[[#This Row],[EmployeeID]],tbl_ManagerSurvey[[EmployeeID]:[PerformanceRating]],3,FALSE),"Not Found")</f>
        <v>3</v>
      </c>
      <c r="AB845" s="5" t="str">
        <f>IF(tbl_HRMaster[[#This Row],[Attrition]]="Yes","Left","Active")</f>
        <v>Active</v>
      </c>
      <c r="AC845" s="5" t="str">
        <f>_xlfn.IFS(tbl_HRMaster[[#This Row],[Age]]&lt;25,"Under 25",tbl_HRMaster[[#This Row],[Age]]&lt;35,"25-34",tbl_HRMaster[[#This Row],[Age]]&lt;45,"35-44",tbl_HRMaster[[#This Row],[Age]]&lt;55,"45-54",TRUE,"Above 54")</f>
        <v>35-44</v>
      </c>
      <c r="AD845" s="5" t="str">
        <f>_xlfn.IFS(
tbl_HRMaster[[#This Row],[YearsAtCompany]]&lt;2,"&lt; 2 Years",
tbl_HRMaster[[#This Row],[YearsAtCompany]]&lt;5,"2-4 Years",
tbl_HRMaster[[#This Row],[YearsAtCompany]]&lt;10,"5-9 Years",
TRUE,"10+ Years"
)</f>
        <v>2-4 Years</v>
      </c>
      <c r="AE845" s="5">
        <f>IF(tbl_HRMaster[[#This Row],[Attrition]]="Yes",1,0)</f>
        <v>0</v>
      </c>
    </row>
    <row r="846" spans="1:31" x14ac:dyDescent="0.25">
      <c r="A846">
        <v>40</v>
      </c>
      <c r="B846" t="s">
        <v>21</v>
      </c>
      <c r="C846" t="s">
        <v>36</v>
      </c>
      <c r="D846" t="s">
        <v>30</v>
      </c>
      <c r="E846">
        <v>1</v>
      </c>
      <c r="F846">
        <v>1</v>
      </c>
      <c r="G846" t="s">
        <v>24</v>
      </c>
      <c r="H846">
        <v>2170</v>
      </c>
      <c r="I846" t="s">
        <v>34</v>
      </c>
      <c r="J846">
        <v>1</v>
      </c>
      <c r="K846" t="s">
        <v>40</v>
      </c>
      <c r="L846" t="s">
        <v>41</v>
      </c>
      <c r="M846">
        <v>42860</v>
      </c>
      <c r="N846">
        <v>9</v>
      </c>
      <c r="O846">
        <v>15</v>
      </c>
      <c r="P846">
        <v>0</v>
      </c>
      <c r="Q846">
        <v>6</v>
      </c>
      <c r="R846">
        <v>6</v>
      </c>
      <c r="S846">
        <v>4</v>
      </c>
      <c r="T846">
        <v>0</v>
      </c>
      <c r="U846">
        <v>0</v>
      </c>
      <c r="V846">
        <f>COUNTIF(tbl_HRMaster[EmployeeID],tbl_HRMaster[[#This Row],[EmployeeID]])</f>
        <v>1</v>
      </c>
      <c r="W846">
        <f>IFERROR(INDEX(tbl_EmployeeSurvey[EnvironmentSatisfaction],MATCH(tbl_HRMaster[[#This Row],[EmployeeID]],tbl_EmployeeSurvey[EmployeeID],0)),"Not Found")</f>
        <v>3</v>
      </c>
      <c r="X846">
        <f>IFERROR(INDEX(tbl_EmployeeSurvey[JobSatisfaction],MATCH(tbl_HRMaster[[#This Row],[EmployeeID]],tbl_EmployeeSurvey[EmployeeID],0)),"Not Found")</f>
        <v>3</v>
      </c>
      <c r="Y846" s="5">
        <f>IFERROR(INDEX(tbl_EmployeeSurvey[WorkLifeBalance],MATCH(tbl_HRMaster[[#This Row],[EmployeeID]],tbl_EmployeeSurvey[EmployeeID],0)),"Not Found")</f>
        <v>3</v>
      </c>
      <c r="Z846" s="5">
        <f>IFERROR(VLOOKUP(tbl_HRMaster[[#This Row],[EmployeeID]],tbl_ManagerSurvey[[EmployeeID]:[PerformanceRating]],2,FALSE),"Not Found")</f>
        <v>3</v>
      </c>
      <c r="AA846" s="5">
        <f>IFERROR(VLOOKUP(tbl_HRMaster[[#This Row],[EmployeeID]],tbl_ManagerSurvey[[EmployeeID]:[PerformanceRating]],3,FALSE),"Not Found")</f>
        <v>3</v>
      </c>
      <c r="AB846" s="5" t="str">
        <f>IF(tbl_HRMaster[[#This Row],[Attrition]]="Yes","Left","Active")</f>
        <v>Active</v>
      </c>
      <c r="AC846" s="5" t="str">
        <f>_xlfn.IFS(tbl_HRMaster[[#This Row],[Age]]&lt;25,"Under 25",tbl_HRMaster[[#This Row],[Age]]&lt;35,"25-34",tbl_HRMaster[[#This Row],[Age]]&lt;45,"35-44",tbl_HRMaster[[#This Row],[Age]]&lt;55,"45-54",TRUE,"Above 54")</f>
        <v>35-44</v>
      </c>
      <c r="AD846" s="5" t="str">
        <f>_xlfn.IFS(
tbl_HRMaster[[#This Row],[YearsAtCompany]]&lt;2,"&lt; 2 Years",
tbl_HRMaster[[#This Row],[YearsAtCompany]]&lt;5,"2-4 Years",
tbl_HRMaster[[#This Row],[YearsAtCompany]]&lt;10,"5-9 Years",
TRUE,"10+ Years"
)</f>
        <v>2-4 Years</v>
      </c>
      <c r="AE846" s="5">
        <f>IF(tbl_HRMaster[[#This Row],[Attrition]]="Yes",1,0)</f>
        <v>0</v>
      </c>
    </row>
    <row r="847" spans="1:31" x14ac:dyDescent="0.25">
      <c r="A847">
        <v>40</v>
      </c>
      <c r="B847" t="s">
        <v>21</v>
      </c>
      <c r="C847" t="s">
        <v>36</v>
      </c>
      <c r="D847" t="s">
        <v>30</v>
      </c>
      <c r="E847">
        <v>1</v>
      </c>
      <c r="F847">
        <v>1</v>
      </c>
      <c r="G847" t="s">
        <v>24</v>
      </c>
      <c r="H847">
        <v>3640</v>
      </c>
      <c r="I847" t="s">
        <v>34</v>
      </c>
      <c r="J847">
        <v>1</v>
      </c>
      <c r="K847" t="s">
        <v>40</v>
      </c>
      <c r="L847" t="s">
        <v>41</v>
      </c>
      <c r="M847">
        <v>42860</v>
      </c>
      <c r="N847">
        <v>9</v>
      </c>
      <c r="O847">
        <v>15</v>
      </c>
      <c r="P847">
        <v>0</v>
      </c>
      <c r="Q847">
        <v>6</v>
      </c>
      <c r="R847">
        <v>6</v>
      </c>
      <c r="S847">
        <v>4</v>
      </c>
      <c r="T847">
        <v>0</v>
      </c>
      <c r="U847">
        <v>0</v>
      </c>
      <c r="V847">
        <f>COUNTIF(tbl_HRMaster[EmployeeID],tbl_HRMaster[[#This Row],[EmployeeID]])</f>
        <v>1</v>
      </c>
      <c r="W847">
        <f>IFERROR(INDEX(tbl_EmployeeSurvey[EnvironmentSatisfaction],MATCH(tbl_HRMaster[[#This Row],[EmployeeID]],tbl_EmployeeSurvey[EmployeeID],0)),"Not Found")</f>
        <v>3</v>
      </c>
      <c r="X847">
        <f>IFERROR(INDEX(tbl_EmployeeSurvey[JobSatisfaction],MATCH(tbl_HRMaster[[#This Row],[EmployeeID]],tbl_EmployeeSurvey[EmployeeID],0)),"Not Found")</f>
        <v>3</v>
      </c>
      <c r="Y847" s="5">
        <f>IFERROR(INDEX(tbl_EmployeeSurvey[WorkLifeBalance],MATCH(tbl_HRMaster[[#This Row],[EmployeeID]],tbl_EmployeeSurvey[EmployeeID],0)),"Not Found")</f>
        <v>3</v>
      </c>
      <c r="Z847" s="5">
        <f>IFERROR(VLOOKUP(tbl_HRMaster[[#This Row],[EmployeeID]],tbl_ManagerSurvey[[EmployeeID]:[PerformanceRating]],2,FALSE),"Not Found")</f>
        <v>3</v>
      </c>
      <c r="AA847" s="5">
        <f>IFERROR(VLOOKUP(tbl_HRMaster[[#This Row],[EmployeeID]],tbl_ManagerSurvey[[EmployeeID]:[PerformanceRating]],3,FALSE),"Not Found")</f>
        <v>3</v>
      </c>
      <c r="AB847" s="5" t="str">
        <f>IF(tbl_HRMaster[[#This Row],[Attrition]]="Yes","Left","Active")</f>
        <v>Active</v>
      </c>
      <c r="AC847" s="5" t="str">
        <f>_xlfn.IFS(tbl_HRMaster[[#This Row],[Age]]&lt;25,"Under 25",tbl_HRMaster[[#This Row],[Age]]&lt;35,"25-34",tbl_HRMaster[[#This Row],[Age]]&lt;45,"35-44",tbl_HRMaster[[#This Row],[Age]]&lt;55,"45-54",TRUE,"Above 54")</f>
        <v>35-44</v>
      </c>
      <c r="AD847" s="5" t="str">
        <f>_xlfn.IFS(
tbl_HRMaster[[#This Row],[YearsAtCompany]]&lt;2,"&lt; 2 Years",
tbl_HRMaster[[#This Row],[YearsAtCompany]]&lt;5,"2-4 Years",
tbl_HRMaster[[#This Row],[YearsAtCompany]]&lt;10,"5-9 Years",
TRUE,"10+ Years"
)</f>
        <v>2-4 Years</v>
      </c>
      <c r="AE847" s="5">
        <f>IF(tbl_HRMaster[[#This Row],[Attrition]]="Yes",1,0)</f>
        <v>0</v>
      </c>
    </row>
    <row r="848" spans="1:31" x14ac:dyDescent="0.25">
      <c r="A848">
        <v>40</v>
      </c>
      <c r="B848" t="s">
        <v>21</v>
      </c>
      <c r="C848" t="s">
        <v>22</v>
      </c>
      <c r="D848" t="s">
        <v>30</v>
      </c>
      <c r="E848">
        <v>2</v>
      </c>
      <c r="F848">
        <v>4</v>
      </c>
      <c r="G848" t="s">
        <v>33</v>
      </c>
      <c r="H848">
        <v>78</v>
      </c>
      <c r="I848" t="s">
        <v>34</v>
      </c>
      <c r="J848">
        <v>4</v>
      </c>
      <c r="K848" t="s">
        <v>31</v>
      </c>
      <c r="L848" t="s">
        <v>27</v>
      </c>
      <c r="M848">
        <v>50330</v>
      </c>
      <c r="N848">
        <v>2</v>
      </c>
      <c r="O848">
        <v>14</v>
      </c>
      <c r="P848">
        <v>2</v>
      </c>
      <c r="Q848">
        <v>6</v>
      </c>
      <c r="R848">
        <v>6</v>
      </c>
      <c r="S848">
        <v>4</v>
      </c>
      <c r="T848">
        <v>0</v>
      </c>
      <c r="U848">
        <v>2</v>
      </c>
      <c r="V848">
        <f>COUNTIF(tbl_HRMaster[EmployeeID],tbl_HRMaster[[#This Row],[EmployeeID]])</f>
        <v>1</v>
      </c>
      <c r="W848">
        <f>IFERROR(INDEX(tbl_EmployeeSurvey[EnvironmentSatisfaction],MATCH(tbl_HRMaster[[#This Row],[EmployeeID]],tbl_EmployeeSurvey[EmployeeID],0)),"Not Found")</f>
        <v>2</v>
      </c>
      <c r="X848">
        <f>IFERROR(INDEX(tbl_EmployeeSurvey[JobSatisfaction],MATCH(tbl_HRMaster[[#This Row],[EmployeeID]],tbl_EmployeeSurvey[EmployeeID],0)),"Not Found")</f>
        <v>4</v>
      </c>
      <c r="Y848" s="5">
        <f>IFERROR(INDEX(tbl_EmployeeSurvey[WorkLifeBalance],MATCH(tbl_HRMaster[[#This Row],[EmployeeID]],tbl_EmployeeSurvey[EmployeeID],0)),"Not Found")</f>
        <v>2</v>
      </c>
      <c r="Z848" s="5">
        <f>IFERROR(VLOOKUP(tbl_HRMaster[[#This Row],[EmployeeID]],tbl_ManagerSurvey[[EmployeeID]:[PerformanceRating]],2,FALSE),"Not Found")</f>
        <v>3</v>
      </c>
      <c r="AA848" s="5">
        <f>IFERROR(VLOOKUP(tbl_HRMaster[[#This Row],[EmployeeID]],tbl_ManagerSurvey[[EmployeeID]:[PerformanceRating]],3,FALSE),"Not Found")</f>
        <v>3</v>
      </c>
      <c r="AB848" s="5" t="str">
        <f>IF(tbl_HRMaster[[#This Row],[Attrition]]="Yes","Left","Active")</f>
        <v>Active</v>
      </c>
      <c r="AC848" s="5" t="str">
        <f>_xlfn.IFS(tbl_HRMaster[[#This Row],[Age]]&lt;25,"Under 25",tbl_HRMaster[[#This Row],[Age]]&lt;35,"25-34",tbl_HRMaster[[#This Row],[Age]]&lt;45,"35-44",tbl_HRMaster[[#This Row],[Age]]&lt;55,"45-54",TRUE,"Above 54")</f>
        <v>35-44</v>
      </c>
      <c r="AD848" s="5" t="str">
        <f>_xlfn.IFS(
tbl_HRMaster[[#This Row],[YearsAtCompany]]&lt;2,"&lt; 2 Years",
tbl_HRMaster[[#This Row],[YearsAtCompany]]&lt;5,"2-4 Years",
tbl_HRMaster[[#This Row],[YearsAtCompany]]&lt;10,"5-9 Years",
TRUE,"10+ Years"
)</f>
        <v>2-4 Years</v>
      </c>
      <c r="AE848" s="5">
        <f>IF(tbl_HRMaster[[#This Row],[Attrition]]="Yes",1,0)</f>
        <v>0</v>
      </c>
    </row>
    <row r="849" spans="1:31" x14ac:dyDescent="0.25">
      <c r="A849">
        <v>40</v>
      </c>
      <c r="B849" t="s">
        <v>21</v>
      </c>
      <c r="C849" t="s">
        <v>22</v>
      </c>
      <c r="D849" t="s">
        <v>30</v>
      </c>
      <c r="E849">
        <v>2</v>
      </c>
      <c r="F849">
        <v>4</v>
      </c>
      <c r="G849" t="s">
        <v>33</v>
      </c>
      <c r="H849">
        <v>1548</v>
      </c>
      <c r="I849" t="s">
        <v>34</v>
      </c>
      <c r="J849">
        <v>4</v>
      </c>
      <c r="K849" t="s">
        <v>31</v>
      </c>
      <c r="L849" t="s">
        <v>27</v>
      </c>
      <c r="M849">
        <v>50330</v>
      </c>
      <c r="N849">
        <v>2</v>
      </c>
      <c r="O849">
        <v>14</v>
      </c>
      <c r="P849">
        <v>2</v>
      </c>
      <c r="Q849">
        <v>6</v>
      </c>
      <c r="R849">
        <v>6</v>
      </c>
      <c r="S849">
        <v>4</v>
      </c>
      <c r="T849">
        <v>0</v>
      </c>
      <c r="U849">
        <v>2</v>
      </c>
      <c r="V849">
        <f>COUNTIF(tbl_HRMaster[EmployeeID],tbl_HRMaster[[#This Row],[EmployeeID]])</f>
        <v>1</v>
      </c>
      <c r="W849">
        <f>IFERROR(INDEX(tbl_EmployeeSurvey[EnvironmentSatisfaction],MATCH(tbl_HRMaster[[#This Row],[EmployeeID]],tbl_EmployeeSurvey[EmployeeID],0)),"Not Found")</f>
        <v>2</v>
      </c>
      <c r="X849">
        <f>IFERROR(INDEX(tbl_EmployeeSurvey[JobSatisfaction],MATCH(tbl_HRMaster[[#This Row],[EmployeeID]],tbl_EmployeeSurvey[EmployeeID],0)),"Not Found")</f>
        <v>4</v>
      </c>
      <c r="Y849" s="5">
        <f>IFERROR(INDEX(tbl_EmployeeSurvey[WorkLifeBalance],MATCH(tbl_HRMaster[[#This Row],[EmployeeID]],tbl_EmployeeSurvey[EmployeeID],0)),"Not Found")</f>
        <v>2</v>
      </c>
      <c r="Z849" s="5">
        <f>IFERROR(VLOOKUP(tbl_HRMaster[[#This Row],[EmployeeID]],tbl_ManagerSurvey[[EmployeeID]:[PerformanceRating]],2,FALSE),"Not Found")</f>
        <v>3</v>
      </c>
      <c r="AA849" s="5">
        <f>IFERROR(VLOOKUP(tbl_HRMaster[[#This Row],[EmployeeID]],tbl_ManagerSurvey[[EmployeeID]:[PerformanceRating]],3,FALSE),"Not Found")</f>
        <v>3</v>
      </c>
      <c r="AB849" s="5" t="str">
        <f>IF(tbl_HRMaster[[#This Row],[Attrition]]="Yes","Left","Active")</f>
        <v>Active</v>
      </c>
      <c r="AC849" s="5" t="str">
        <f>_xlfn.IFS(tbl_HRMaster[[#This Row],[Age]]&lt;25,"Under 25",tbl_HRMaster[[#This Row],[Age]]&lt;35,"25-34",tbl_HRMaster[[#This Row],[Age]]&lt;45,"35-44",tbl_HRMaster[[#This Row],[Age]]&lt;55,"45-54",TRUE,"Above 54")</f>
        <v>35-44</v>
      </c>
      <c r="AD849" s="5" t="str">
        <f>_xlfn.IFS(
tbl_HRMaster[[#This Row],[YearsAtCompany]]&lt;2,"&lt; 2 Years",
tbl_HRMaster[[#This Row],[YearsAtCompany]]&lt;5,"2-4 Years",
tbl_HRMaster[[#This Row],[YearsAtCompany]]&lt;10,"5-9 Years",
TRUE,"10+ Years"
)</f>
        <v>2-4 Years</v>
      </c>
      <c r="AE849" s="5">
        <f>IF(tbl_HRMaster[[#This Row],[Attrition]]="Yes",1,0)</f>
        <v>0</v>
      </c>
    </row>
    <row r="850" spans="1:31" x14ac:dyDescent="0.25">
      <c r="A850">
        <v>40</v>
      </c>
      <c r="B850" t="s">
        <v>21</v>
      </c>
      <c r="C850" t="s">
        <v>22</v>
      </c>
      <c r="D850" t="s">
        <v>30</v>
      </c>
      <c r="E850">
        <v>2</v>
      </c>
      <c r="F850">
        <v>4</v>
      </c>
      <c r="G850" t="s">
        <v>33</v>
      </c>
      <c r="H850">
        <v>3018</v>
      </c>
      <c r="I850" t="s">
        <v>34</v>
      </c>
      <c r="J850">
        <v>4</v>
      </c>
      <c r="K850" t="s">
        <v>31</v>
      </c>
      <c r="L850" t="s">
        <v>27</v>
      </c>
      <c r="M850">
        <v>50330</v>
      </c>
      <c r="N850">
        <v>2</v>
      </c>
      <c r="O850">
        <v>14</v>
      </c>
      <c r="P850">
        <v>2</v>
      </c>
      <c r="Q850">
        <v>6</v>
      </c>
      <c r="R850">
        <v>6</v>
      </c>
      <c r="S850">
        <v>4</v>
      </c>
      <c r="T850">
        <v>0</v>
      </c>
      <c r="U850">
        <v>2</v>
      </c>
      <c r="V850">
        <f>COUNTIF(tbl_HRMaster[EmployeeID],tbl_HRMaster[[#This Row],[EmployeeID]])</f>
        <v>1</v>
      </c>
      <c r="W850">
        <f>IFERROR(INDEX(tbl_EmployeeSurvey[EnvironmentSatisfaction],MATCH(tbl_HRMaster[[#This Row],[EmployeeID]],tbl_EmployeeSurvey[EmployeeID],0)),"Not Found")</f>
        <v>2</v>
      </c>
      <c r="X850">
        <f>IFERROR(INDEX(tbl_EmployeeSurvey[JobSatisfaction],MATCH(tbl_HRMaster[[#This Row],[EmployeeID]],tbl_EmployeeSurvey[EmployeeID],0)),"Not Found")</f>
        <v>4</v>
      </c>
      <c r="Y850" s="5">
        <f>IFERROR(INDEX(tbl_EmployeeSurvey[WorkLifeBalance],MATCH(tbl_HRMaster[[#This Row],[EmployeeID]],tbl_EmployeeSurvey[EmployeeID],0)),"Not Found")</f>
        <v>2</v>
      </c>
      <c r="Z850" s="5">
        <f>IFERROR(VLOOKUP(tbl_HRMaster[[#This Row],[EmployeeID]],tbl_ManagerSurvey[[EmployeeID]:[PerformanceRating]],2,FALSE),"Not Found")</f>
        <v>3</v>
      </c>
      <c r="AA850" s="5">
        <f>IFERROR(VLOOKUP(tbl_HRMaster[[#This Row],[EmployeeID]],tbl_ManagerSurvey[[EmployeeID]:[PerformanceRating]],3,FALSE),"Not Found")</f>
        <v>3</v>
      </c>
      <c r="AB850" s="5" t="str">
        <f>IF(tbl_HRMaster[[#This Row],[Attrition]]="Yes","Left","Active")</f>
        <v>Active</v>
      </c>
      <c r="AC850" s="5" t="str">
        <f>_xlfn.IFS(tbl_HRMaster[[#This Row],[Age]]&lt;25,"Under 25",tbl_HRMaster[[#This Row],[Age]]&lt;35,"25-34",tbl_HRMaster[[#This Row],[Age]]&lt;45,"35-44",tbl_HRMaster[[#This Row],[Age]]&lt;55,"45-54",TRUE,"Above 54")</f>
        <v>35-44</v>
      </c>
      <c r="AD850" s="5" t="str">
        <f>_xlfn.IFS(
tbl_HRMaster[[#This Row],[YearsAtCompany]]&lt;2,"&lt; 2 Years",
tbl_HRMaster[[#This Row],[YearsAtCompany]]&lt;5,"2-4 Years",
tbl_HRMaster[[#This Row],[YearsAtCompany]]&lt;10,"5-9 Years",
TRUE,"10+ Years"
)</f>
        <v>2-4 Years</v>
      </c>
      <c r="AE850" s="5">
        <f>IF(tbl_HRMaster[[#This Row],[Attrition]]="Yes",1,0)</f>
        <v>0</v>
      </c>
    </row>
    <row r="851" spans="1:31" x14ac:dyDescent="0.25">
      <c r="A851">
        <v>28</v>
      </c>
      <c r="B851" t="s">
        <v>28</v>
      </c>
      <c r="C851" t="s">
        <v>22</v>
      </c>
      <c r="D851" t="s">
        <v>30</v>
      </c>
      <c r="E851">
        <v>1</v>
      </c>
      <c r="F851">
        <v>4</v>
      </c>
      <c r="G851" t="s">
        <v>24</v>
      </c>
      <c r="H851">
        <v>1227</v>
      </c>
      <c r="I851" t="s">
        <v>34</v>
      </c>
      <c r="J851">
        <v>5</v>
      </c>
      <c r="K851" t="s">
        <v>39</v>
      </c>
      <c r="L851" t="s">
        <v>32</v>
      </c>
      <c r="M851">
        <v>100960</v>
      </c>
      <c r="N851">
        <v>5</v>
      </c>
      <c r="O851">
        <v>13</v>
      </c>
      <c r="P851">
        <v>0</v>
      </c>
      <c r="Q851">
        <v>6</v>
      </c>
      <c r="R851">
        <v>2</v>
      </c>
      <c r="S851">
        <v>4</v>
      </c>
      <c r="T851">
        <v>0</v>
      </c>
      <c r="U851">
        <v>3</v>
      </c>
      <c r="V851">
        <f>COUNTIF(tbl_HRMaster[EmployeeID],tbl_HRMaster[[#This Row],[EmployeeID]])</f>
        <v>1</v>
      </c>
      <c r="W851">
        <f>IFERROR(INDEX(tbl_EmployeeSurvey[EnvironmentSatisfaction],MATCH(tbl_HRMaster[[#This Row],[EmployeeID]],tbl_EmployeeSurvey[EmployeeID],0)),"Not Found")</f>
        <v>3</v>
      </c>
      <c r="X851">
        <f>IFERROR(INDEX(tbl_EmployeeSurvey[JobSatisfaction],MATCH(tbl_HRMaster[[#This Row],[EmployeeID]],tbl_EmployeeSurvey[EmployeeID],0)),"Not Found")</f>
        <v>3</v>
      </c>
      <c r="Y851" s="5">
        <f>IFERROR(INDEX(tbl_EmployeeSurvey[WorkLifeBalance],MATCH(tbl_HRMaster[[#This Row],[EmployeeID]],tbl_EmployeeSurvey[EmployeeID],0)),"Not Found")</f>
        <v>3</v>
      </c>
      <c r="Z851" s="5">
        <f>IFERROR(VLOOKUP(tbl_HRMaster[[#This Row],[EmployeeID]],tbl_ManagerSurvey[[EmployeeID]:[PerformanceRating]],2,FALSE),"Not Found")</f>
        <v>3</v>
      </c>
      <c r="AA851" s="5">
        <f>IFERROR(VLOOKUP(tbl_HRMaster[[#This Row],[EmployeeID]],tbl_ManagerSurvey[[EmployeeID]:[PerformanceRating]],3,FALSE),"Not Found")</f>
        <v>3</v>
      </c>
      <c r="AB851" s="5" t="str">
        <f>IF(tbl_HRMaster[[#This Row],[Attrition]]="Yes","Left","Active")</f>
        <v>Left</v>
      </c>
      <c r="AC851" s="5" t="str">
        <f>_xlfn.IFS(tbl_HRMaster[[#This Row],[Age]]&lt;25,"Under 25",tbl_HRMaster[[#This Row],[Age]]&lt;35,"25-34",tbl_HRMaster[[#This Row],[Age]]&lt;45,"35-44",tbl_HRMaster[[#This Row],[Age]]&lt;55,"45-54",TRUE,"Above 54")</f>
        <v>25-34</v>
      </c>
      <c r="AD851" s="5" t="str">
        <f>_xlfn.IFS(
tbl_HRMaster[[#This Row],[YearsAtCompany]]&lt;2,"&lt; 2 Years",
tbl_HRMaster[[#This Row],[YearsAtCompany]]&lt;5,"2-4 Years",
tbl_HRMaster[[#This Row],[YearsAtCompany]]&lt;10,"5-9 Years",
TRUE,"10+ Years"
)</f>
        <v>2-4 Years</v>
      </c>
      <c r="AE851" s="5">
        <f>IF(tbl_HRMaster[[#This Row],[Attrition]]="Yes",1,0)</f>
        <v>1</v>
      </c>
    </row>
    <row r="852" spans="1:31" x14ac:dyDescent="0.25">
      <c r="A852">
        <v>28</v>
      </c>
      <c r="B852" t="s">
        <v>28</v>
      </c>
      <c r="C852" t="s">
        <v>22</v>
      </c>
      <c r="D852" t="s">
        <v>30</v>
      </c>
      <c r="E852">
        <v>1</v>
      </c>
      <c r="F852">
        <v>4</v>
      </c>
      <c r="G852" t="s">
        <v>24</v>
      </c>
      <c r="H852">
        <v>2697</v>
      </c>
      <c r="I852" t="s">
        <v>34</v>
      </c>
      <c r="J852">
        <v>5</v>
      </c>
      <c r="K852" t="s">
        <v>39</v>
      </c>
      <c r="L852" t="s">
        <v>32</v>
      </c>
      <c r="M852">
        <v>100960</v>
      </c>
      <c r="N852">
        <v>2</v>
      </c>
      <c r="O852">
        <v>13</v>
      </c>
      <c r="P852">
        <v>0</v>
      </c>
      <c r="Q852">
        <v>6</v>
      </c>
      <c r="R852">
        <v>2</v>
      </c>
      <c r="S852">
        <v>4</v>
      </c>
      <c r="T852">
        <v>0</v>
      </c>
      <c r="U852">
        <v>3</v>
      </c>
      <c r="V852">
        <f>COUNTIF(tbl_HRMaster[EmployeeID],tbl_HRMaster[[#This Row],[EmployeeID]])</f>
        <v>1</v>
      </c>
      <c r="W852">
        <f>IFERROR(INDEX(tbl_EmployeeSurvey[EnvironmentSatisfaction],MATCH(tbl_HRMaster[[#This Row],[EmployeeID]],tbl_EmployeeSurvey[EmployeeID],0)),"Not Found")</f>
        <v>3</v>
      </c>
      <c r="X852">
        <f>IFERROR(INDEX(tbl_EmployeeSurvey[JobSatisfaction],MATCH(tbl_HRMaster[[#This Row],[EmployeeID]],tbl_EmployeeSurvey[EmployeeID],0)),"Not Found")</f>
        <v>3</v>
      </c>
      <c r="Y852" s="5">
        <f>IFERROR(INDEX(tbl_EmployeeSurvey[WorkLifeBalance],MATCH(tbl_HRMaster[[#This Row],[EmployeeID]],tbl_EmployeeSurvey[EmployeeID],0)),"Not Found")</f>
        <v>3</v>
      </c>
      <c r="Z852" s="5">
        <f>IFERROR(VLOOKUP(tbl_HRMaster[[#This Row],[EmployeeID]],tbl_ManagerSurvey[[EmployeeID]:[PerformanceRating]],2,FALSE),"Not Found")</f>
        <v>3</v>
      </c>
      <c r="AA852" s="5">
        <f>IFERROR(VLOOKUP(tbl_HRMaster[[#This Row],[EmployeeID]],tbl_ManagerSurvey[[EmployeeID]:[PerformanceRating]],3,FALSE),"Not Found")</f>
        <v>3</v>
      </c>
      <c r="AB852" s="5" t="str">
        <f>IF(tbl_HRMaster[[#This Row],[Attrition]]="Yes","Left","Active")</f>
        <v>Left</v>
      </c>
      <c r="AC852" s="5" t="str">
        <f>_xlfn.IFS(tbl_HRMaster[[#This Row],[Age]]&lt;25,"Under 25",tbl_HRMaster[[#This Row],[Age]]&lt;35,"25-34",tbl_HRMaster[[#This Row],[Age]]&lt;45,"35-44",tbl_HRMaster[[#This Row],[Age]]&lt;55,"45-54",TRUE,"Above 54")</f>
        <v>25-34</v>
      </c>
      <c r="AD852" s="5" t="str">
        <f>_xlfn.IFS(
tbl_HRMaster[[#This Row],[YearsAtCompany]]&lt;2,"&lt; 2 Years",
tbl_HRMaster[[#This Row],[YearsAtCompany]]&lt;5,"2-4 Years",
tbl_HRMaster[[#This Row],[YearsAtCompany]]&lt;10,"5-9 Years",
TRUE,"10+ Years"
)</f>
        <v>2-4 Years</v>
      </c>
      <c r="AE852" s="5">
        <f>IF(tbl_HRMaster[[#This Row],[Attrition]]="Yes",1,0)</f>
        <v>1</v>
      </c>
    </row>
    <row r="853" spans="1:31" x14ac:dyDescent="0.25">
      <c r="A853">
        <v>28</v>
      </c>
      <c r="B853" t="s">
        <v>28</v>
      </c>
      <c r="C853" t="s">
        <v>22</v>
      </c>
      <c r="D853" t="s">
        <v>30</v>
      </c>
      <c r="E853">
        <v>1</v>
      </c>
      <c r="F853">
        <v>4</v>
      </c>
      <c r="G853" t="s">
        <v>24</v>
      </c>
      <c r="H853">
        <v>4167</v>
      </c>
      <c r="I853" t="s">
        <v>34</v>
      </c>
      <c r="J853">
        <v>5</v>
      </c>
      <c r="K853" t="s">
        <v>39</v>
      </c>
      <c r="L853" t="s">
        <v>32</v>
      </c>
      <c r="M853">
        <v>100960</v>
      </c>
      <c r="N853">
        <v>5</v>
      </c>
      <c r="O853">
        <v>13</v>
      </c>
      <c r="P853">
        <v>0</v>
      </c>
      <c r="Q853">
        <v>6</v>
      </c>
      <c r="R853">
        <v>2</v>
      </c>
      <c r="S853">
        <v>4</v>
      </c>
      <c r="T853">
        <v>0</v>
      </c>
      <c r="U853">
        <v>3</v>
      </c>
      <c r="V853">
        <f>COUNTIF(tbl_HRMaster[EmployeeID],tbl_HRMaster[[#This Row],[EmployeeID]])</f>
        <v>1</v>
      </c>
      <c r="W853">
        <f>IFERROR(INDEX(tbl_EmployeeSurvey[EnvironmentSatisfaction],MATCH(tbl_HRMaster[[#This Row],[EmployeeID]],tbl_EmployeeSurvey[EmployeeID],0)),"Not Found")</f>
        <v>3</v>
      </c>
      <c r="X853">
        <f>IFERROR(INDEX(tbl_EmployeeSurvey[JobSatisfaction],MATCH(tbl_HRMaster[[#This Row],[EmployeeID]],tbl_EmployeeSurvey[EmployeeID],0)),"Not Found")</f>
        <v>3</v>
      </c>
      <c r="Y853" s="5">
        <f>IFERROR(INDEX(tbl_EmployeeSurvey[WorkLifeBalance],MATCH(tbl_HRMaster[[#This Row],[EmployeeID]],tbl_EmployeeSurvey[EmployeeID],0)),"Not Found")</f>
        <v>3</v>
      </c>
      <c r="Z853" s="5">
        <f>IFERROR(VLOOKUP(tbl_HRMaster[[#This Row],[EmployeeID]],tbl_ManagerSurvey[[EmployeeID]:[PerformanceRating]],2,FALSE),"Not Found")</f>
        <v>3</v>
      </c>
      <c r="AA853" s="5">
        <f>IFERROR(VLOOKUP(tbl_HRMaster[[#This Row],[EmployeeID]],tbl_ManagerSurvey[[EmployeeID]:[PerformanceRating]],3,FALSE),"Not Found")</f>
        <v>3</v>
      </c>
      <c r="AB853" s="5" t="str">
        <f>IF(tbl_HRMaster[[#This Row],[Attrition]]="Yes","Left","Active")</f>
        <v>Left</v>
      </c>
      <c r="AC853" s="5" t="str">
        <f>_xlfn.IFS(tbl_HRMaster[[#This Row],[Age]]&lt;25,"Under 25",tbl_HRMaster[[#This Row],[Age]]&lt;35,"25-34",tbl_HRMaster[[#This Row],[Age]]&lt;45,"35-44",tbl_HRMaster[[#This Row],[Age]]&lt;55,"45-54",TRUE,"Above 54")</f>
        <v>25-34</v>
      </c>
      <c r="AD853" s="5" t="str">
        <f>_xlfn.IFS(
tbl_HRMaster[[#This Row],[YearsAtCompany]]&lt;2,"&lt; 2 Years",
tbl_HRMaster[[#This Row],[YearsAtCompany]]&lt;5,"2-4 Years",
tbl_HRMaster[[#This Row],[YearsAtCompany]]&lt;10,"5-9 Years",
TRUE,"10+ Years"
)</f>
        <v>2-4 Years</v>
      </c>
      <c r="AE853" s="5">
        <f>IF(tbl_HRMaster[[#This Row],[Attrition]]="Yes",1,0)</f>
        <v>1</v>
      </c>
    </row>
    <row r="854" spans="1:31" x14ac:dyDescent="0.25">
      <c r="A854">
        <v>28</v>
      </c>
      <c r="B854" t="s">
        <v>28</v>
      </c>
      <c r="C854" t="s">
        <v>22</v>
      </c>
      <c r="D854" t="s">
        <v>23</v>
      </c>
      <c r="E854">
        <v>7</v>
      </c>
      <c r="F854">
        <v>5</v>
      </c>
      <c r="G854" t="s">
        <v>24</v>
      </c>
      <c r="H854">
        <v>1133</v>
      </c>
      <c r="I854" t="s">
        <v>25</v>
      </c>
      <c r="J854">
        <v>2</v>
      </c>
      <c r="K854" t="s">
        <v>43</v>
      </c>
      <c r="L854" t="s">
        <v>41</v>
      </c>
      <c r="M854">
        <v>171230</v>
      </c>
      <c r="N854">
        <v>5</v>
      </c>
      <c r="O854">
        <v>15</v>
      </c>
      <c r="P854">
        <v>1</v>
      </c>
      <c r="Q854">
        <v>6</v>
      </c>
      <c r="R854">
        <v>2</v>
      </c>
      <c r="S854">
        <v>4</v>
      </c>
      <c r="T854">
        <v>0</v>
      </c>
      <c r="U854">
        <v>3</v>
      </c>
      <c r="V854">
        <f>COUNTIF(tbl_HRMaster[EmployeeID],tbl_HRMaster[[#This Row],[EmployeeID]])</f>
        <v>1</v>
      </c>
      <c r="W854">
        <f>IFERROR(INDEX(tbl_EmployeeSurvey[EnvironmentSatisfaction],MATCH(tbl_HRMaster[[#This Row],[EmployeeID]],tbl_EmployeeSurvey[EmployeeID],0)),"Not Found")</f>
        <v>3</v>
      </c>
      <c r="X854">
        <f>IFERROR(INDEX(tbl_EmployeeSurvey[JobSatisfaction],MATCH(tbl_HRMaster[[#This Row],[EmployeeID]],tbl_EmployeeSurvey[EmployeeID],0)),"Not Found")</f>
        <v>4</v>
      </c>
      <c r="Y854" s="5">
        <f>IFERROR(INDEX(tbl_EmployeeSurvey[WorkLifeBalance],MATCH(tbl_HRMaster[[#This Row],[EmployeeID]],tbl_EmployeeSurvey[EmployeeID],0)),"Not Found")</f>
        <v>2</v>
      </c>
      <c r="Z854" s="5">
        <f>IFERROR(VLOOKUP(tbl_HRMaster[[#This Row],[EmployeeID]],tbl_ManagerSurvey[[EmployeeID]:[PerformanceRating]],2,FALSE),"Not Found")</f>
        <v>2</v>
      </c>
      <c r="AA854" s="5">
        <f>IFERROR(VLOOKUP(tbl_HRMaster[[#This Row],[EmployeeID]],tbl_ManagerSurvey[[EmployeeID]:[PerformanceRating]],3,FALSE),"Not Found")</f>
        <v>3</v>
      </c>
      <c r="AB854" s="5" t="str">
        <f>IF(tbl_HRMaster[[#This Row],[Attrition]]="Yes","Left","Active")</f>
        <v>Left</v>
      </c>
      <c r="AC854" s="5" t="str">
        <f>_xlfn.IFS(tbl_HRMaster[[#This Row],[Age]]&lt;25,"Under 25",tbl_HRMaster[[#This Row],[Age]]&lt;35,"25-34",tbl_HRMaster[[#This Row],[Age]]&lt;45,"35-44",tbl_HRMaster[[#This Row],[Age]]&lt;55,"45-54",TRUE,"Above 54")</f>
        <v>25-34</v>
      </c>
      <c r="AD854" s="5" t="str">
        <f>_xlfn.IFS(
tbl_HRMaster[[#This Row],[YearsAtCompany]]&lt;2,"&lt; 2 Years",
tbl_HRMaster[[#This Row],[YearsAtCompany]]&lt;5,"2-4 Years",
tbl_HRMaster[[#This Row],[YearsAtCompany]]&lt;10,"5-9 Years",
TRUE,"10+ Years"
)</f>
        <v>2-4 Years</v>
      </c>
      <c r="AE854" s="5">
        <f>IF(tbl_HRMaster[[#This Row],[Attrition]]="Yes",1,0)</f>
        <v>1</v>
      </c>
    </row>
    <row r="855" spans="1:31" x14ac:dyDescent="0.25">
      <c r="A855">
        <v>28</v>
      </c>
      <c r="B855" t="s">
        <v>28</v>
      </c>
      <c r="C855" t="s">
        <v>22</v>
      </c>
      <c r="D855" t="s">
        <v>23</v>
      </c>
      <c r="E855">
        <v>7</v>
      </c>
      <c r="F855">
        <v>5</v>
      </c>
      <c r="G855" t="s">
        <v>24</v>
      </c>
      <c r="H855">
        <v>2603</v>
      </c>
      <c r="I855" t="s">
        <v>25</v>
      </c>
      <c r="J855">
        <v>2</v>
      </c>
      <c r="K855" t="s">
        <v>43</v>
      </c>
      <c r="L855" t="s">
        <v>41</v>
      </c>
      <c r="M855">
        <v>171230</v>
      </c>
      <c r="N855">
        <v>5</v>
      </c>
      <c r="O855">
        <v>15</v>
      </c>
      <c r="P855">
        <v>1</v>
      </c>
      <c r="Q855">
        <v>6</v>
      </c>
      <c r="R855">
        <v>2</v>
      </c>
      <c r="S855">
        <v>4</v>
      </c>
      <c r="T855">
        <v>0</v>
      </c>
      <c r="U855">
        <v>3</v>
      </c>
      <c r="V855">
        <f>COUNTIF(tbl_HRMaster[EmployeeID],tbl_HRMaster[[#This Row],[EmployeeID]])</f>
        <v>1</v>
      </c>
      <c r="W855">
        <f>IFERROR(INDEX(tbl_EmployeeSurvey[EnvironmentSatisfaction],MATCH(tbl_HRMaster[[#This Row],[EmployeeID]],tbl_EmployeeSurvey[EmployeeID],0)),"Not Found")</f>
        <v>3</v>
      </c>
      <c r="X855">
        <f>IFERROR(INDEX(tbl_EmployeeSurvey[JobSatisfaction],MATCH(tbl_HRMaster[[#This Row],[EmployeeID]],tbl_EmployeeSurvey[EmployeeID],0)),"Not Found")</f>
        <v>4</v>
      </c>
      <c r="Y855" s="5">
        <f>IFERROR(INDEX(tbl_EmployeeSurvey[WorkLifeBalance],MATCH(tbl_HRMaster[[#This Row],[EmployeeID]],tbl_EmployeeSurvey[EmployeeID],0)),"Not Found")</f>
        <v>2</v>
      </c>
      <c r="Z855" s="5">
        <f>IFERROR(VLOOKUP(tbl_HRMaster[[#This Row],[EmployeeID]],tbl_ManagerSurvey[[EmployeeID]:[PerformanceRating]],2,FALSE),"Not Found")</f>
        <v>2</v>
      </c>
      <c r="AA855" s="5">
        <f>IFERROR(VLOOKUP(tbl_HRMaster[[#This Row],[EmployeeID]],tbl_ManagerSurvey[[EmployeeID]:[PerformanceRating]],3,FALSE),"Not Found")</f>
        <v>3</v>
      </c>
      <c r="AB855" s="5" t="str">
        <f>IF(tbl_HRMaster[[#This Row],[Attrition]]="Yes","Left","Active")</f>
        <v>Left</v>
      </c>
      <c r="AC855" s="5" t="str">
        <f>_xlfn.IFS(tbl_HRMaster[[#This Row],[Age]]&lt;25,"Under 25",tbl_HRMaster[[#This Row],[Age]]&lt;35,"25-34",tbl_HRMaster[[#This Row],[Age]]&lt;45,"35-44",tbl_HRMaster[[#This Row],[Age]]&lt;55,"45-54",TRUE,"Above 54")</f>
        <v>25-34</v>
      </c>
      <c r="AD855" s="5" t="str">
        <f>_xlfn.IFS(
tbl_HRMaster[[#This Row],[YearsAtCompany]]&lt;2,"&lt; 2 Years",
tbl_HRMaster[[#This Row],[YearsAtCompany]]&lt;5,"2-4 Years",
tbl_HRMaster[[#This Row],[YearsAtCompany]]&lt;10,"5-9 Years",
TRUE,"10+ Years"
)</f>
        <v>2-4 Years</v>
      </c>
      <c r="AE855" s="5">
        <f>IF(tbl_HRMaster[[#This Row],[Attrition]]="Yes",1,0)</f>
        <v>1</v>
      </c>
    </row>
    <row r="856" spans="1:31" x14ac:dyDescent="0.25">
      <c r="A856">
        <v>28</v>
      </c>
      <c r="B856" t="s">
        <v>28</v>
      </c>
      <c r="C856" t="s">
        <v>22</v>
      </c>
      <c r="D856" t="s">
        <v>23</v>
      </c>
      <c r="E856">
        <v>7</v>
      </c>
      <c r="F856">
        <v>5</v>
      </c>
      <c r="G856" t="s">
        <v>24</v>
      </c>
      <c r="H856">
        <v>4073</v>
      </c>
      <c r="I856" t="s">
        <v>25</v>
      </c>
      <c r="J856">
        <v>2</v>
      </c>
      <c r="K856" t="s">
        <v>43</v>
      </c>
      <c r="L856" t="s">
        <v>41</v>
      </c>
      <c r="M856">
        <v>171230</v>
      </c>
      <c r="N856">
        <v>5</v>
      </c>
      <c r="O856">
        <v>15</v>
      </c>
      <c r="P856">
        <v>1</v>
      </c>
      <c r="Q856">
        <v>6</v>
      </c>
      <c r="R856">
        <v>2</v>
      </c>
      <c r="S856">
        <v>4</v>
      </c>
      <c r="T856">
        <v>0</v>
      </c>
      <c r="U856">
        <v>3</v>
      </c>
      <c r="V856">
        <f>COUNTIF(tbl_HRMaster[EmployeeID],tbl_HRMaster[[#This Row],[EmployeeID]])</f>
        <v>1</v>
      </c>
      <c r="W856">
        <f>IFERROR(INDEX(tbl_EmployeeSurvey[EnvironmentSatisfaction],MATCH(tbl_HRMaster[[#This Row],[EmployeeID]],tbl_EmployeeSurvey[EmployeeID],0)),"Not Found")</f>
        <v>3</v>
      </c>
      <c r="X856">
        <f>IFERROR(INDEX(tbl_EmployeeSurvey[JobSatisfaction],MATCH(tbl_HRMaster[[#This Row],[EmployeeID]],tbl_EmployeeSurvey[EmployeeID],0)),"Not Found")</f>
        <v>4</v>
      </c>
      <c r="Y856" s="5">
        <f>IFERROR(INDEX(tbl_EmployeeSurvey[WorkLifeBalance],MATCH(tbl_HRMaster[[#This Row],[EmployeeID]],tbl_EmployeeSurvey[EmployeeID],0)),"Not Found")</f>
        <v>2</v>
      </c>
      <c r="Z856" s="5">
        <f>IFERROR(VLOOKUP(tbl_HRMaster[[#This Row],[EmployeeID]],tbl_ManagerSurvey[[EmployeeID]:[PerformanceRating]],2,FALSE),"Not Found")</f>
        <v>2</v>
      </c>
      <c r="AA856" s="5">
        <f>IFERROR(VLOOKUP(tbl_HRMaster[[#This Row],[EmployeeID]],tbl_ManagerSurvey[[EmployeeID]:[PerformanceRating]],3,FALSE),"Not Found")</f>
        <v>3</v>
      </c>
      <c r="AB856" s="5" t="str">
        <f>IF(tbl_HRMaster[[#This Row],[Attrition]]="Yes","Left","Active")</f>
        <v>Left</v>
      </c>
      <c r="AC856" s="5" t="str">
        <f>_xlfn.IFS(tbl_HRMaster[[#This Row],[Age]]&lt;25,"Under 25",tbl_HRMaster[[#This Row],[Age]]&lt;35,"25-34",tbl_HRMaster[[#This Row],[Age]]&lt;45,"35-44",tbl_HRMaster[[#This Row],[Age]]&lt;55,"45-54",TRUE,"Above 54")</f>
        <v>25-34</v>
      </c>
      <c r="AD856" s="5" t="str">
        <f>_xlfn.IFS(
tbl_HRMaster[[#This Row],[YearsAtCompany]]&lt;2,"&lt; 2 Years",
tbl_HRMaster[[#This Row],[YearsAtCompany]]&lt;5,"2-4 Years",
tbl_HRMaster[[#This Row],[YearsAtCompany]]&lt;10,"5-9 Years",
TRUE,"10+ Years"
)</f>
        <v>2-4 Years</v>
      </c>
      <c r="AE856" s="5">
        <f>IF(tbl_HRMaster[[#This Row],[Attrition]]="Yes",1,0)</f>
        <v>1</v>
      </c>
    </row>
    <row r="857" spans="1:31" x14ac:dyDescent="0.25">
      <c r="A857">
        <v>25</v>
      </c>
      <c r="B857" t="s">
        <v>21</v>
      </c>
      <c r="C857" t="s">
        <v>22</v>
      </c>
      <c r="D857" t="s">
        <v>30</v>
      </c>
      <c r="E857">
        <v>17</v>
      </c>
      <c r="F857">
        <v>3</v>
      </c>
      <c r="G857" t="s">
        <v>38</v>
      </c>
      <c r="H857">
        <v>361</v>
      </c>
      <c r="I857" t="s">
        <v>34</v>
      </c>
      <c r="J857">
        <v>1</v>
      </c>
      <c r="K857" t="s">
        <v>40</v>
      </c>
      <c r="L857" t="s">
        <v>32</v>
      </c>
      <c r="M857">
        <v>199260</v>
      </c>
      <c r="N857">
        <v>7</v>
      </c>
      <c r="O857">
        <v>11</v>
      </c>
      <c r="P857">
        <v>3</v>
      </c>
      <c r="Q857">
        <v>6</v>
      </c>
      <c r="R857">
        <v>5</v>
      </c>
      <c r="S857">
        <v>4</v>
      </c>
      <c r="T857">
        <v>0</v>
      </c>
      <c r="U857">
        <v>1</v>
      </c>
      <c r="V857">
        <f>COUNTIF(tbl_HRMaster[EmployeeID],tbl_HRMaster[[#This Row],[EmployeeID]])</f>
        <v>1</v>
      </c>
      <c r="W857">
        <f>IFERROR(INDEX(tbl_EmployeeSurvey[EnvironmentSatisfaction],MATCH(tbl_HRMaster[[#This Row],[EmployeeID]],tbl_EmployeeSurvey[EmployeeID],0)),"Not Found")</f>
        <v>1</v>
      </c>
      <c r="X857">
        <f>IFERROR(INDEX(tbl_EmployeeSurvey[JobSatisfaction],MATCH(tbl_HRMaster[[#This Row],[EmployeeID]],tbl_EmployeeSurvey[EmployeeID],0)),"Not Found")</f>
        <v>1</v>
      </c>
      <c r="Y857" s="5">
        <f>IFERROR(INDEX(tbl_EmployeeSurvey[WorkLifeBalance],MATCH(tbl_HRMaster[[#This Row],[EmployeeID]],tbl_EmployeeSurvey[EmployeeID],0)),"Not Found")</f>
        <v>2</v>
      </c>
      <c r="Z857" s="5">
        <f>IFERROR(VLOOKUP(tbl_HRMaster[[#This Row],[EmployeeID]],tbl_ManagerSurvey[[EmployeeID]:[PerformanceRating]],2,FALSE),"Not Found")</f>
        <v>4</v>
      </c>
      <c r="AA857" s="5">
        <f>IFERROR(VLOOKUP(tbl_HRMaster[[#This Row],[EmployeeID]],tbl_ManagerSurvey[[EmployeeID]:[PerformanceRating]],3,FALSE),"Not Found")</f>
        <v>3</v>
      </c>
      <c r="AB857" s="5" t="str">
        <f>IF(tbl_HRMaster[[#This Row],[Attrition]]="Yes","Left","Active")</f>
        <v>Active</v>
      </c>
      <c r="AC857" s="5" t="str">
        <f>_xlfn.IFS(tbl_HRMaster[[#This Row],[Age]]&lt;25,"Under 25",tbl_HRMaster[[#This Row],[Age]]&lt;35,"25-34",tbl_HRMaster[[#This Row],[Age]]&lt;45,"35-44",tbl_HRMaster[[#This Row],[Age]]&lt;55,"45-54",TRUE,"Above 54")</f>
        <v>25-34</v>
      </c>
      <c r="AD857" s="5" t="str">
        <f>_xlfn.IFS(
tbl_HRMaster[[#This Row],[YearsAtCompany]]&lt;2,"&lt; 2 Years",
tbl_HRMaster[[#This Row],[YearsAtCompany]]&lt;5,"2-4 Years",
tbl_HRMaster[[#This Row],[YearsAtCompany]]&lt;10,"5-9 Years",
TRUE,"10+ Years"
)</f>
        <v>2-4 Years</v>
      </c>
      <c r="AE857" s="5">
        <f>IF(tbl_HRMaster[[#This Row],[Attrition]]="Yes",1,0)</f>
        <v>0</v>
      </c>
    </row>
    <row r="858" spans="1:31" x14ac:dyDescent="0.25">
      <c r="A858">
        <v>25</v>
      </c>
      <c r="B858" t="s">
        <v>21</v>
      </c>
      <c r="C858" t="s">
        <v>22</v>
      </c>
      <c r="D858" t="s">
        <v>30</v>
      </c>
      <c r="E858">
        <v>17</v>
      </c>
      <c r="F858">
        <v>3</v>
      </c>
      <c r="G858" t="s">
        <v>38</v>
      </c>
      <c r="H858">
        <v>1831</v>
      </c>
      <c r="I858" t="s">
        <v>34</v>
      </c>
      <c r="J858">
        <v>1</v>
      </c>
      <c r="K858" t="s">
        <v>40</v>
      </c>
      <c r="L858" t="s">
        <v>32</v>
      </c>
      <c r="M858">
        <v>199260</v>
      </c>
      <c r="N858">
        <v>7</v>
      </c>
      <c r="O858">
        <v>11</v>
      </c>
      <c r="P858">
        <v>3</v>
      </c>
      <c r="Q858">
        <v>6</v>
      </c>
      <c r="R858">
        <v>5</v>
      </c>
      <c r="S858">
        <v>4</v>
      </c>
      <c r="T858">
        <v>0</v>
      </c>
      <c r="U858">
        <v>1</v>
      </c>
      <c r="V858">
        <f>COUNTIF(tbl_HRMaster[EmployeeID],tbl_HRMaster[[#This Row],[EmployeeID]])</f>
        <v>1</v>
      </c>
      <c r="W858">
        <f>IFERROR(INDEX(tbl_EmployeeSurvey[EnvironmentSatisfaction],MATCH(tbl_HRMaster[[#This Row],[EmployeeID]],tbl_EmployeeSurvey[EmployeeID],0)),"Not Found")</f>
        <v>1</v>
      </c>
      <c r="X858">
        <f>IFERROR(INDEX(tbl_EmployeeSurvey[JobSatisfaction],MATCH(tbl_HRMaster[[#This Row],[EmployeeID]],tbl_EmployeeSurvey[EmployeeID],0)),"Not Found")</f>
        <v>1</v>
      </c>
      <c r="Y858" s="5">
        <f>IFERROR(INDEX(tbl_EmployeeSurvey[WorkLifeBalance],MATCH(tbl_HRMaster[[#This Row],[EmployeeID]],tbl_EmployeeSurvey[EmployeeID],0)),"Not Found")</f>
        <v>2</v>
      </c>
      <c r="Z858" s="5">
        <f>IFERROR(VLOOKUP(tbl_HRMaster[[#This Row],[EmployeeID]],tbl_ManagerSurvey[[EmployeeID]:[PerformanceRating]],2,FALSE),"Not Found")</f>
        <v>4</v>
      </c>
      <c r="AA858" s="5">
        <f>IFERROR(VLOOKUP(tbl_HRMaster[[#This Row],[EmployeeID]],tbl_ManagerSurvey[[EmployeeID]:[PerformanceRating]],3,FALSE),"Not Found")</f>
        <v>3</v>
      </c>
      <c r="AB858" s="5" t="str">
        <f>IF(tbl_HRMaster[[#This Row],[Attrition]]="Yes","Left","Active")</f>
        <v>Active</v>
      </c>
      <c r="AC858" s="5" t="str">
        <f>_xlfn.IFS(tbl_HRMaster[[#This Row],[Age]]&lt;25,"Under 25",tbl_HRMaster[[#This Row],[Age]]&lt;35,"25-34",tbl_HRMaster[[#This Row],[Age]]&lt;45,"35-44",tbl_HRMaster[[#This Row],[Age]]&lt;55,"45-54",TRUE,"Above 54")</f>
        <v>25-34</v>
      </c>
      <c r="AD858" s="5" t="str">
        <f>_xlfn.IFS(
tbl_HRMaster[[#This Row],[YearsAtCompany]]&lt;2,"&lt; 2 Years",
tbl_HRMaster[[#This Row],[YearsAtCompany]]&lt;5,"2-4 Years",
tbl_HRMaster[[#This Row],[YearsAtCompany]]&lt;10,"5-9 Years",
TRUE,"10+ Years"
)</f>
        <v>2-4 Years</v>
      </c>
      <c r="AE858" s="5">
        <f>IF(tbl_HRMaster[[#This Row],[Attrition]]="Yes",1,0)</f>
        <v>0</v>
      </c>
    </row>
    <row r="859" spans="1:31" x14ac:dyDescent="0.25">
      <c r="A859">
        <v>25</v>
      </c>
      <c r="B859" t="s">
        <v>21</v>
      </c>
      <c r="C859" t="s">
        <v>22</v>
      </c>
      <c r="D859" t="s">
        <v>30</v>
      </c>
      <c r="E859">
        <v>17</v>
      </c>
      <c r="F859">
        <v>3</v>
      </c>
      <c r="G859" t="s">
        <v>38</v>
      </c>
      <c r="H859">
        <v>3301</v>
      </c>
      <c r="I859" t="s">
        <v>34</v>
      </c>
      <c r="J859">
        <v>1</v>
      </c>
      <c r="K859" t="s">
        <v>40</v>
      </c>
      <c r="L859" t="s">
        <v>32</v>
      </c>
      <c r="M859">
        <v>199260</v>
      </c>
      <c r="N859">
        <v>7</v>
      </c>
      <c r="O859">
        <v>11</v>
      </c>
      <c r="P859">
        <v>3</v>
      </c>
      <c r="Q859">
        <v>6</v>
      </c>
      <c r="R859">
        <v>5</v>
      </c>
      <c r="S859">
        <v>4</v>
      </c>
      <c r="T859">
        <v>0</v>
      </c>
      <c r="U859">
        <v>1</v>
      </c>
      <c r="V859">
        <f>COUNTIF(tbl_HRMaster[EmployeeID],tbl_HRMaster[[#This Row],[EmployeeID]])</f>
        <v>1</v>
      </c>
      <c r="W859">
        <f>IFERROR(INDEX(tbl_EmployeeSurvey[EnvironmentSatisfaction],MATCH(tbl_HRMaster[[#This Row],[EmployeeID]],tbl_EmployeeSurvey[EmployeeID],0)),"Not Found")</f>
        <v>1</v>
      </c>
      <c r="X859">
        <f>IFERROR(INDEX(tbl_EmployeeSurvey[JobSatisfaction],MATCH(tbl_HRMaster[[#This Row],[EmployeeID]],tbl_EmployeeSurvey[EmployeeID],0)),"Not Found")</f>
        <v>1</v>
      </c>
      <c r="Y859" s="5">
        <f>IFERROR(INDEX(tbl_EmployeeSurvey[WorkLifeBalance],MATCH(tbl_HRMaster[[#This Row],[EmployeeID]],tbl_EmployeeSurvey[EmployeeID],0)),"Not Found")</f>
        <v>2</v>
      </c>
      <c r="Z859" s="5">
        <f>IFERROR(VLOOKUP(tbl_HRMaster[[#This Row],[EmployeeID]],tbl_ManagerSurvey[[EmployeeID]:[PerformanceRating]],2,FALSE),"Not Found")</f>
        <v>4</v>
      </c>
      <c r="AA859" s="5">
        <f>IFERROR(VLOOKUP(tbl_HRMaster[[#This Row],[EmployeeID]],tbl_ManagerSurvey[[EmployeeID]:[PerformanceRating]],3,FALSE),"Not Found")</f>
        <v>3</v>
      </c>
      <c r="AB859" s="5" t="str">
        <f>IF(tbl_HRMaster[[#This Row],[Attrition]]="Yes","Left","Active")</f>
        <v>Active</v>
      </c>
      <c r="AC859" s="5" t="str">
        <f>_xlfn.IFS(tbl_HRMaster[[#This Row],[Age]]&lt;25,"Under 25",tbl_HRMaster[[#This Row],[Age]]&lt;35,"25-34",tbl_HRMaster[[#This Row],[Age]]&lt;45,"35-44",tbl_HRMaster[[#This Row],[Age]]&lt;55,"45-54",TRUE,"Above 54")</f>
        <v>25-34</v>
      </c>
      <c r="AD859" s="5" t="str">
        <f>_xlfn.IFS(
tbl_HRMaster[[#This Row],[YearsAtCompany]]&lt;2,"&lt; 2 Years",
tbl_HRMaster[[#This Row],[YearsAtCompany]]&lt;5,"2-4 Years",
tbl_HRMaster[[#This Row],[YearsAtCompany]]&lt;10,"5-9 Years",
TRUE,"10+ Years"
)</f>
        <v>2-4 Years</v>
      </c>
      <c r="AE859" s="5">
        <f>IF(tbl_HRMaster[[#This Row],[Attrition]]="Yes",1,0)</f>
        <v>0</v>
      </c>
    </row>
    <row r="860" spans="1:31" x14ac:dyDescent="0.25">
      <c r="A860">
        <v>40</v>
      </c>
      <c r="B860" t="s">
        <v>21</v>
      </c>
      <c r="C860" t="s">
        <v>22</v>
      </c>
      <c r="D860" t="s">
        <v>30</v>
      </c>
      <c r="E860">
        <v>2</v>
      </c>
      <c r="F860">
        <v>2</v>
      </c>
      <c r="G860" t="s">
        <v>38</v>
      </c>
      <c r="H860">
        <v>1029</v>
      </c>
      <c r="I860" t="s">
        <v>34</v>
      </c>
      <c r="J860">
        <v>1</v>
      </c>
      <c r="K860" t="s">
        <v>39</v>
      </c>
      <c r="L860" t="s">
        <v>27</v>
      </c>
      <c r="M860">
        <v>25390</v>
      </c>
      <c r="N860">
        <v>4</v>
      </c>
      <c r="O860">
        <v>12</v>
      </c>
      <c r="P860">
        <v>1</v>
      </c>
      <c r="Q860">
        <v>7</v>
      </c>
      <c r="R860">
        <v>3</v>
      </c>
      <c r="S860">
        <v>4</v>
      </c>
      <c r="T860">
        <v>0</v>
      </c>
      <c r="U860">
        <v>2</v>
      </c>
      <c r="V860">
        <f>COUNTIF(tbl_HRMaster[EmployeeID],tbl_HRMaster[[#This Row],[EmployeeID]])</f>
        <v>1</v>
      </c>
      <c r="W860">
        <f>IFERROR(INDEX(tbl_EmployeeSurvey[EnvironmentSatisfaction],MATCH(tbl_HRMaster[[#This Row],[EmployeeID]],tbl_EmployeeSurvey[EmployeeID],0)),"Not Found")</f>
        <v>3</v>
      </c>
      <c r="X860">
        <f>IFERROR(INDEX(tbl_EmployeeSurvey[JobSatisfaction],MATCH(tbl_HRMaster[[#This Row],[EmployeeID]],tbl_EmployeeSurvey[EmployeeID],0)),"Not Found")</f>
        <v>1</v>
      </c>
      <c r="Y860" s="5">
        <f>IFERROR(INDEX(tbl_EmployeeSurvey[WorkLifeBalance],MATCH(tbl_HRMaster[[#This Row],[EmployeeID]],tbl_EmployeeSurvey[EmployeeID],0)),"Not Found")</f>
        <v>2</v>
      </c>
      <c r="Z860" s="5">
        <f>IFERROR(VLOOKUP(tbl_HRMaster[[#This Row],[EmployeeID]],tbl_ManagerSurvey[[EmployeeID]:[PerformanceRating]],2,FALSE),"Not Found")</f>
        <v>3</v>
      </c>
      <c r="AA860" s="5">
        <f>IFERROR(VLOOKUP(tbl_HRMaster[[#This Row],[EmployeeID]],tbl_ManagerSurvey[[EmployeeID]:[PerformanceRating]],3,FALSE),"Not Found")</f>
        <v>3</v>
      </c>
      <c r="AB860" s="5" t="str">
        <f>IF(tbl_HRMaster[[#This Row],[Attrition]]="Yes","Left","Active")</f>
        <v>Active</v>
      </c>
      <c r="AC860" s="5" t="str">
        <f>_xlfn.IFS(tbl_HRMaster[[#This Row],[Age]]&lt;25,"Under 25",tbl_HRMaster[[#This Row],[Age]]&lt;35,"25-34",tbl_HRMaster[[#This Row],[Age]]&lt;45,"35-44",tbl_HRMaster[[#This Row],[Age]]&lt;55,"45-54",TRUE,"Above 54")</f>
        <v>35-44</v>
      </c>
      <c r="AD860" s="5" t="str">
        <f>_xlfn.IFS(
tbl_HRMaster[[#This Row],[YearsAtCompany]]&lt;2,"&lt; 2 Years",
tbl_HRMaster[[#This Row],[YearsAtCompany]]&lt;5,"2-4 Years",
tbl_HRMaster[[#This Row],[YearsAtCompany]]&lt;10,"5-9 Years",
TRUE,"10+ Years"
)</f>
        <v>2-4 Years</v>
      </c>
      <c r="AE860" s="5">
        <f>IF(tbl_HRMaster[[#This Row],[Attrition]]="Yes",1,0)</f>
        <v>0</v>
      </c>
    </row>
    <row r="861" spans="1:31" x14ac:dyDescent="0.25">
      <c r="A861">
        <v>40</v>
      </c>
      <c r="B861" t="s">
        <v>21</v>
      </c>
      <c r="C861" t="s">
        <v>22</v>
      </c>
      <c r="D861" t="s">
        <v>30</v>
      </c>
      <c r="E861">
        <v>2</v>
      </c>
      <c r="F861">
        <v>2</v>
      </c>
      <c r="G861" t="s">
        <v>38</v>
      </c>
      <c r="H861">
        <v>2499</v>
      </c>
      <c r="I861" t="s">
        <v>34</v>
      </c>
      <c r="J861">
        <v>1</v>
      </c>
      <c r="K861" t="s">
        <v>39</v>
      </c>
      <c r="L861" t="s">
        <v>27</v>
      </c>
      <c r="M861">
        <v>25390</v>
      </c>
      <c r="N861">
        <v>4</v>
      </c>
      <c r="O861">
        <v>12</v>
      </c>
      <c r="P861">
        <v>1</v>
      </c>
      <c r="Q861">
        <v>7</v>
      </c>
      <c r="R861">
        <v>3</v>
      </c>
      <c r="S861">
        <v>4</v>
      </c>
      <c r="T861">
        <v>0</v>
      </c>
      <c r="U861">
        <v>2</v>
      </c>
      <c r="V861">
        <f>COUNTIF(tbl_HRMaster[EmployeeID],tbl_HRMaster[[#This Row],[EmployeeID]])</f>
        <v>1</v>
      </c>
      <c r="W861">
        <f>IFERROR(INDEX(tbl_EmployeeSurvey[EnvironmentSatisfaction],MATCH(tbl_HRMaster[[#This Row],[EmployeeID]],tbl_EmployeeSurvey[EmployeeID],0)),"Not Found")</f>
        <v>3</v>
      </c>
      <c r="X861">
        <f>IFERROR(INDEX(tbl_EmployeeSurvey[JobSatisfaction],MATCH(tbl_HRMaster[[#This Row],[EmployeeID]],tbl_EmployeeSurvey[EmployeeID],0)),"Not Found")</f>
        <v>1</v>
      </c>
      <c r="Y861" s="5">
        <f>IFERROR(INDEX(tbl_EmployeeSurvey[WorkLifeBalance],MATCH(tbl_HRMaster[[#This Row],[EmployeeID]],tbl_EmployeeSurvey[EmployeeID],0)),"Not Found")</f>
        <v>2</v>
      </c>
      <c r="Z861" s="5">
        <f>IFERROR(VLOOKUP(tbl_HRMaster[[#This Row],[EmployeeID]],tbl_ManagerSurvey[[EmployeeID]:[PerformanceRating]],2,FALSE),"Not Found")</f>
        <v>3</v>
      </c>
      <c r="AA861" s="5">
        <f>IFERROR(VLOOKUP(tbl_HRMaster[[#This Row],[EmployeeID]],tbl_ManagerSurvey[[EmployeeID]:[PerformanceRating]],3,FALSE),"Not Found")</f>
        <v>3</v>
      </c>
      <c r="AB861" s="5" t="str">
        <f>IF(tbl_HRMaster[[#This Row],[Attrition]]="Yes","Left","Active")</f>
        <v>Active</v>
      </c>
      <c r="AC861" s="5" t="str">
        <f>_xlfn.IFS(tbl_HRMaster[[#This Row],[Age]]&lt;25,"Under 25",tbl_HRMaster[[#This Row],[Age]]&lt;35,"25-34",tbl_HRMaster[[#This Row],[Age]]&lt;45,"35-44",tbl_HRMaster[[#This Row],[Age]]&lt;55,"45-54",TRUE,"Above 54")</f>
        <v>35-44</v>
      </c>
      <c r="AD861" s="5" t="str">
        <f>_xlfn.IFS(
tbl_HRMaster[[#This Row],[YearsAtCompany]]&lt;2,"&lt; 2 Years",
tbl_HRMaster[[#This Row],[YearsAtCompany]]&lt;5,"2-4 Years",
tbl_HRMaster[[#This Row],[YearsAtCompany]]&lt;10,"5-9 Years",
TRUE,"10+ Years"
)</f>
        <v>2-4 Years</v>
      </c>
      <c r="AE861" s="5">
        <f>IF(tbl_HRMaster[[#This Row],[Attrition]]="Yes",1,0)</f>
        <v>0</v>
      </c>
    </row>
    <row r="862" spans="1:31" x14ac:dyDescent="0.25">
      <c r="A862">
        <v>40</v>
      </c>
      <c r="B862" t="s">
        <v>21</v>
      </c>
      <c r="C862" t="s">
        <v>22</v>
      </c>
      <c r="D862" t="s">
        <v>30</v>
      </c>
      <c r="E862">
        <v>2</v>
      </c>
      <c r="F862">
        <v>2</v>
      </c>
      <c r="G862" t="s">
        <v>38</v>
      </c>
      <c r="H862">
        <v>3969</v>
      </c>
      <c r="I862" t="s">
        <v>34</v>
      </c>
      <c r="J862">
        <v>1</v>
      </c>
      <c r="K862" t="s">
        <v>39</v>
      </c>
      <c r="L862" t="s">
        <v>27</v>
      </c>
      <c r="M862">
        <v>25390</v>
      </c>
      <c r="N862">
        <v>4</v>
      </c>
      <c r="O862">
        <v>12</v>
      </c>
      <c r="P862">
        <v>1</v>
      </c>
      <c r="Q862">
        <v>7</v>
      </c>
      <c r="R862">
        <v>3</v>
      </c>
      <c r="S862">
        <v>4</v>
      </c>
      <c r="T862">
        <v>0</v>
      </c>
      <c r="U862">
        <v>2</v>
      </c>
      <c r="V862">
        <f>COUNTIF(tbl_HRMaster[EmployeeID],tbl_HRMaster[[#This Row],[EmployeeID]])</f>
        <v>1</v>
      </c>
      <c r="W862">
        <f>IFERROR(INDEX(tbl_EmployeeSurvey[EnvironmentSatisfaction],MATCH(tbl_HRMaster[[#This Row],[EmployeeID]],tbl_EmployeeSurvey[EmployeeID],0)),"Not Found")</f>
        <v>3</v>
      </c>
      <c r="X862">
        <f>IFERROR(INDEX(tbl_EmployeeSurvey[JobSatisfaction],MATCH(tbl_HRMaster[[#This Row],[EmployeeID]],tbl_EmployeeSurvey[EmployeeID],0)),"Not Found")</f>
        <v>1</v>
      </c>
      <c r="Y862" s="5">
        <f>IFERROR(INDEX(tbl_EmployeeSurvey[WorkLifeBalance],MATCH(tbl_HRMaster[[#This Row],[EmployeeID]],tbl_EmployeeSurvey[EmployeeID],0)),"Not Found")</f>
        <v>2</v>
      </c>
      <c r="Z862" s="5">
        <f>IFERROR(VLOOKUP(tbl_HRMaster[[#This Row],[EmployeeID]],tbl_ManagerSurvey[[EmployeeID]:[PerformanceRating]],2,FALSE),"Not Found")</f>
        <v>3</v>
      </c>
      <c r="AA862" s="5">
        <f>IFERROR(VLOOKUP(tbl_HRMaster[[#This Row],[EmployeeID]],tbl_ManagerSurvey[[EmployeeID]:[PerformanceRating]],3,FALSE),"Not Found")</f>
        <v>3</v>
      </c>
      <c r="AB862" s="5" t="str">
        <f>IF(tbl_HRMaster[[#This Row],[Attrition]]="Yes","Left","Active")</f>
        <v>Active</v>
      </c>
      <c r="AC862" s="5" t="str">
        <f>_xlfn.IFS(tbl_HRMaster[[#This Row],[Age]]&lt;25,"Under 25",tbl_HRMaster[[#This Row],[Age]]&lt;35,"25-34",tbl_HRMaster[[#This Row],[Age]]&lt;45,"35-44",tbl_HRMaster[[#This Row],[Age]]&lt;55,"45-54",TRUE,"Above 54")</f>
        <v>35-44</v>
      </c>
      <c r="AD862" s="5" t="str">
        <f>_xlfn.IFS(
tbl_HRMaster[[#This Row],[YearsAtCompany]]&lt;2,"&lt; 2 Years",
tbl_HRMaster[[#This Row],[YearsAtCompany]]&lt;5,"2-4 Years",
tbl_HRMaster[[#This Row],[YearsAtCompany]]&lt;10,"5-9 Years",
TRUE,"10+ Years"
)</f>
        <v>2-4 Years</v>
      </c>
      <c r="AE862" s="5">
        <f>IF(tbl_HRMaster[[#This Row],[Attrition]]="Yes",1,0)</f>
        <v>0</v>
      </c>
    </row>
    <row r="863" spans="1:31" x14ac:dyDescent="0.25">
      <c r="A863">
        <v>31</v>
      </c>
      <c r="B863" t="s">
        <v>21</v>
      </c>
      <c r="C863" t="s">
        <v>22</v>
      </c>
      <c r="D863" t="s">
        <v>23</v>
      </c>
      <c r="E863">
        <v>2</v>
      </c>
      <c r="F863">
        <v>5</v>
      </c>
      <c r="G863" t="s">
        <v>24</v>
      </c>
      <c r="H863">
        <v>1393</v>
      </c>
      <c r="I863" t="s">
        <v>34</v>
      </c>
      <c r="J863">
        <v>2</v>
      </c>
      <c r="K863" t="s">
        <v>43</v>
      </c>
      <c r="L863" t="s">
        <v>27</v>
      </c>
      <c r="M863">
        <v>27280</v>
      </c>
      <c r="N863">
        <v>8</v>
      </c>
      <c r="O863">
        <v>11</v>
      </c>
      <c r="P863">
        <v>0</v>
      </c>
      <c r="Q863">
        <v>7</v>
      </c>
      <c r="R863">
        <v>3</v>
      </c>
      <c r="S863">
        <v>4</v>
      </c>
      <c r="T863">
        <v>0</v>
      </c>
      <c r="U863">
        <v>2</v>
      </c>
      <c r="V863">
        <f>COUNTIF(tbl_HRMaster[EmployeeID],tbl_HRMaster[[#This Row],[EmployeeID]])</f>
        <v>1</v>
      </c>
      <c r="W863">
        <f>IFERROR(INDEX(tbl_EmployeeSurvey[EnvironmentSatisfaction],MATCH(tbl_HRMaster[[#This Row],[EmployeeID]],tbl_EmployeeSurvey[EmployeeID],0)),"Not Found")</f>
        <v>3</v>
      </c>
      <c r="X863">
        <f>IFERROR(INDEX(tbl_EmployeeSurvey[JobSatisfaction],MATCH(tbl_HRMaster[[#This Row],[EmployeeID]],tbl_EmployeeSurvey[EmployeeID],0)),"Not Found")</f>
        <v>4</v>
      </c>
      <c r="Y863" s="5">
        <f>IFERROR(INDEX(tbl_EmployeeSurvey[WorkLifeBalance],MATCH(tbl_HRMaster[[#This Row],[EmployeeID]],tbl_EmployeeSurvey[EmployeeID],0)),"Not Found")</f>
        <v>3</v>
      </c>
      <c r="Z863" s="5">
        <f>IFERROR(VLOOKUP(tbl_HRMaster[[#This Row],[EmployeeID]],tbl_ManagerSurvey[[EmployeeID]:[PerformanceRating]],2,FALSE),"Not Found")</f>
        <v>4</v>
      </c>
      <c r="AA863" s="5">
        <f>IFERROR(VLOOKUP(tbl_HRMaster[[#This Row],[EmployeeID]],tbl_ManagerSurvey[[EmployeeID]:[PerformanceRating]],3,FALSE),"Not Found")</f>
        <v>3</v>
      </c>
      <c r="AB863" s="5" t="str">
        <f>IF(tbl_HRMaster[[#This Row],[Attrition]]="Yes","Left","Active")</f>
        <v>Active</v>
      </c>
      <c r="AC863" s="5" t="str">
        <f>_xlfn.IFS(tbl_HRMaster[[#This Row],[Age]]&lt;25,"Under 25",tbl_HRMaster[[#This Row],[Age]]&lt;35,"25-34",tbl_HRMaster[[#This Row],[Age]]&lt;45,"35-44",tbl_HRMaster[[#This Row],[Age]]&lt;55,"45-54",TRUE,"Above 54")</f>
        <v>25-34</v>
      </c>
      <c r="AD863" s="5" t="str">
        <f>_xlfn.IFS(
tbl_HRMaster[[#This Row],[YearsAtCompany]]&lt;2,"&lt; 2 Years",
tbl_HRMaster[[#This Row],[YearsAtCompany]]&lt;5,"2-4 Years",
tbl_HRMaster[[#This Row],[YearsAtCompany]]&lt;10,"5-9 Years",
TRUE,"10+ Years"
)</f>
        <v>2-4 Years</v>
      </c>
      <c r="AE863" s="5">
        <f>IF(tbl_HRMaster[[#This Row],[Attrition]]="Yes",1,0)</f>
        <v>0</v>
      </c>
    </row>
    <row r="864" spans="1:31" x14ac:dyDescent="0.25">
      <c r="A864">
        <v>31</v>
      </c>
      <c r="B864" t="s">
        <v>21</v>
      </c>
      <c r="C864" t="s">
        <v>22</v>
      </c>
      <c r="D864" t="s">
        <v>23</v>
      </c>
      <c r="E864">
        <v>2</v>
      </c>
      <c r="F864">
        <v>5</v>
      </c>
      <c r="G864" t="s">
        <v>24</v>
      </c>
      <c r="H864">
        <v>2863</v>
      </c>
      <c r="I864" t="s">
        <v>34</v>
      </c>
      <c r="J864">
        <v>2</v>
      </c>
      <c r="K864" t="s">
        <v>43</v>
      </c>
      <c r="L864" t="s">
        <v>27</v>
      </c>
      <c r="M864">
        <v>27280</v>
      </c>
      <c r="N864">
        <v>8</v>
      </c>
      <c r="O864">
        <v>11</v>
      </c>
      <c r="P864">
        <v>0</v>
      </c>
      <c r="Q864">
        <v>7</v>
      </c>
      <c r="R864">
        <v>3</v>
      </c>
      <c r="S864">
        <v>4</v>
      </c>
      <c r="T864">
        <v>0</v>
      </c>
      <c r="U864">
        <v>2</v>
      </c>
      <c r="V864">
        <f>COUNTIF(tbl_HRMaster[EmployeeID],tbl_HRMaster[[#This Row],[EmployeeID]])</f>
        <v>1</v>
      </c>
      <c r="W864">
        <f>IFERROR(INDEX(tbl_EmployeeSurvey[EnvironmentSatisfaction],MATCH(tbl_HRMaster[[#This Row],[EmployeeID]],tbl_EmployeeSurvey[EmployeeID],0)),"Not Found")</f>
        <v>3</v>
      </c>
      <c r="X864">
        <f>IFERROR(INDEX(tbl_EmployeeSurvey[JobSatisfaction],MATCH(tbl_HRMaster[[#This Row],[EmployeeID]],tbl_EmployeeSurvey[EmployeeID],0)),"Not Found")</f>
        <v>4</v>
      </c>
      <c r="Y864" s="5">
        <f>IFERROR(INDEX(tbl_EmployeeSurvey[WorkLifeBalance],MATCH(tbl_HRMaster[[#This Row],[EmployeeID]],tbl_EmployeeSurvey[EmployeeID],0)),"Not Found")</f>
        <v>3</v>
      </c>
      <c r="Z864" s="5">
        <f>IFERROR(VLOOKUP(tbl_HRMaster[[#This Row],[EmployeeID]],tbl_ManagerSurvey[[EmployeeID]:[PerformanceRating]],2,FALSE),"Not Found")</f>
        <v>4</v>
      </c>
      <c r="AA864" s="5">
        <f>IFERROR(VLOOKUP(tbl_HRMaster[[#This Row],[EmployeeID]],tbl_ManagerSurvey[[EmployeeID]:[PerformanceRating]],3,FALSE),"Not Found")</f>
        <v>3</v>
      </c>
      <c r="AB864" s="5" t="str">
        <f>IF(tbl_HRMaster[[#This Row],[Attrition]]="Yes","Left","Active")</f>
        <v>Active</v>
      </c>
      <c r="AC864" s="5" t="str">
        <f>_xlfn.IFS(tbl_HRMaster[[#This Row],[Age]]&lt;25,"Under 25",tbl_HRMaster[[#This Row],[Age]]&lt;35,"25-34",tbl_HRMaster[[#This Row],[Age]]&lt;45,"35-44",tbl_HRMaster[[#This Row],[Age]]&lt;55,"45-54",TRUE,"Above 54")</f>
        <v>25-34</v>
      </c>
      <c r="AD864" s="5" t="str">
        <f>_xlfn.IFS(
tbl_HRMaster[[#This Row],[YearsAtCompany]]&lt;2,"&lt; 2 Years",
tbl_HRMaster[[#This Row],[YearsAtCompany]]&lt;5,"2-4 Years",
tbl_HRMaster[[#This Row],[YearsAtCompany]]&lt;10,"5-9 Years",
TRUE,"10+ Years"
)</f>
        <v>2-4 Years</v>
      </c>
      <c r="AE864" s="5">
        <f>IF(tbl_HRMaster[[#This Row],[Attrition]]="Yes",1,0)</f>
        <v>0</v>
      </c>
    </row>
    <row r="865" spans="1:31" x14ac:dyDescent="0.25">
      <c r="A865">
        <v>31</v>
      </c>
      <c r="B865" t="s">
        <v>21</v>
      </c>
      <c r="C865" t="s">
        <v>22</v>
      </c>
      <c r="D865" t="s">
        <v>23</v>
      </c>
      <c r="E865">
        <v>2</v>
      </c>
      <c r="F865">
        <v>5</v>
      </c>
      <c r="G865" t="s">
        <v>24</v>
      </c>
      <c r="H865">
        <v>4333</v>
      </c>
      <c r="I865" t="s">
        <v>34</v>
      </c>
      <c r="J865">
        <v>2</v>
      </c>
      <c r="K865" t="s">
        <v>43</v>
      </c>
      <c r="L865" t="s">
        <v>27</v>
      </c>
      <c r="M865">
        <v>27280</v>
      </c>
      <c r="N865">
        <v>8</v>
      </c>
      <c r="O865">
        <v>11</v>
      </c>
      <c r="P865">
        <v>0</v>
      </c>
      <c r="Q865">
        <v>7</v>
      </c>
      <c r="R865">
        <v>3</v>
      </c>
      <c r="S865">
        <v>4</v>
      </c>
      <c r="T865">
        <v>0</v>
      </c>
      <c r="U865">
        <v>2</v>
      </c>
      <c r="V865">
        <f>COUNTIF(tbl_HRMaster[EmployeeID],tbl_HRMaster[[#This Row],[EmployeeID]])</f>
        <v>1</v>
      </c>
      <c r="W865">
        <f>IFERROR(INDEX(tbl_EmployeeSurvey[EnvironmentSatisfaction],MATCH(tbl_HRMaster[[#This Row],[EmployeeID]],tbl_EmployeeSurvey[EmployeeID],0)),"Not Found")</f>
        <v>3</v>
      </c>
      <c r="X865">
        <f>IFERROR(INDEX(tbl_EmployeeSurvey[JobSatisfaction],MATCH(tbl_HRMaster[[#This Row],[EmployeeID]],tbl_EmployeeSurvey[EmployeeID],0)),"Not Found")</f>
        <v>4</v>
      </c>
      <c r="Y865" s="5">
        <f>IFERROR(INDEX(tbl_EmployeeSurvey[WorkLifeBalance],MATCH(tbl_HRMaster[[#This Row],[EmployeeID]],tbl_EmployeeSurvey[EmployeeID],0)),"Not Found")</f>
        <v>3</v>
      </c>
      <c r="Z865" s="5">
        <f>IFERROR(VLOOKUP(tbl_HRMaster[[#This Row],[EmployeeID]],tbl_ManagerSurvey[[EmployeeID]:[PerformanceRating]],2,FALSE),"Not Found")</f>
        <v>4</v>
      </c>
      <c r="AA865" s="5">
        <f>IFERROR(VLOOKUP(tbl_HRMaster[[#This Row],[EmployeeID]],tbl_ManagerSurvey[[EmployeeID]:[PerformanceRating]],3,FALSE),"Not Found")</f>
        <v>3</v>
      </c>
      <c r="AB865" s="5" t="str">
        <f>IF(tbl_HRMaster[[#This Row],[Attrition]]="Yes","Left","Active")</f>
        <v>Active</v>
      </c>
      <c r="AC865" s="5" t="str">
        <f>_xlfn.IFS(tbl_HRMaster[[#This Row],[Age]]&lt;25,"Under 25",tbl_HRMaster[[#This Row],[Age]]&lt;35,"25-34",tbl_HRMaster[[#This Row],[Age]]&lt;45,"35-44",tbl_HRMaster[[#This Row],[Age]]&lt;55,"45-54",TRUE,"Above 54")</f>
        <v>25-34</v>
      </c>
      <c r="AD865" s="5" t="str">
        <f>_xlfn.IFS(
tbl_HRMaster[[#This Row],[YearsAtCompany]]&lt;2,"&lt; 2 Years",
tbl_HRMaster[[#This Row],[YearsAtCompany]]&lt;5,"2-4 Years",
tbl_HRMaster[[#This Row],[YearsAtCompany]]&lt;10,"5-9 Years",
TRUE,"10+ Years"
)</f>
        <v>2-4 Years</v>
      </c>
      <c r="AE865" s="5">
        <f>IF(tbl_HRMaster[[#This Row],[Attrition]]="Yes",1,0)</f>
        <v>0</v>
      </c>
    </row>
    <row r="866" spans="1:31" x14ac:dyDescent="0.25">
      <c r="A866">
        <v>40</v>
      </c>
      <c r="B866" t="s">
        <v>21</v>
      </c>
      <c r="C866" t="s">
        <v>22</v>
      </c>
      <c r="D866" t="s">
        <v>30</v>
      </c>
      <c r="E866">
        <v>14</v>
      </c>
      <c r="F866">
        <v>4</v>
      </c>
      <c r="G866" t="s">
        <v>38</v>
      </c>
      <c r="H866">
        <v>710</v>
      </c>
      <c r="I866" t="s">
        <v>25</v>
      </c>
      <c r="J866">
        <v>1</v>
      </c>
      <c r="K866" t="s">
        <v>31</v>
      </c>
      <c r="L866" t="s">
        <v>27</v>
      </c>
      <c r="M866">
        <v>33480</v>
      </c>
      <c r="N866">
        <v>3</v>
      </c>
      <c r="O866">
        <v>22</v>
      </c>
      <c r="P866">
        <v>0</v>
      </c>
      <c r="Q866">
        <v>7</v>
      </c>
      <c r="R866">
        <v>2</v>
      </c>
      <c r="S866">
        <v>4</v>
      </c>
      <c r="T866">
        <v>0</v>
      </c>
      <c r="U866">
        <v>3</v>
      </c>
      <c r="V866">
        <f>COUNTIF(tbl_HRMaster[EmployeeID],tbl_HRMaster[[#This Row],[EmployeeID]])</f>
        <v>1</v>
      </c>
      <c r="W866">
        <f>IFERROR(INDEX(tbl_EmployeeSurvey[EnvironmentSatisfaction],MATCH(tbl_HRMaster[[#This Row],[EmployeeID]],tbl_EmployeeSurvey[EmployeeID],0)),"Not Found")</f>
        <v>2</v>
      </c>
      <c r="X866">
        <f>IFERROR(INDEX(tbl_EmployeeSurvey[JobSatisfaction],MATCH(tbl_HRMaster[[#This Row],[EmployeeID]],tbl_EmployeeSurvey[EmployeeID],0)),"Not Found")</f>
        <v>2</v>
      </c>
      <c r="Y866" s="5">
        <f>IFERROR(INDEX(tbl_EmployeeSurvey[WorkLifeBalance],MATCH(tbl_HRMaster[[#This Row],[EmployeeID]],tbl_EmployeeSurvey[EmployeeID],0)),"Not Found")</f>
        <v>3</v>
      </c>
      <c r="Z866" s="5">
        <f>IFERROR(VLOOKUP(tbl_HRMaster[[#This Row],[EmployeeID]],tbl_ManagerSurvey[[EmployeeID]:[PerformanceRating]],2,FALSE),"Not Found")</f>
        <v>1</v>
      </c>
      <c r="AA866" s="5">
        <f>IFERROR(VLOOKUP(tbl_HRMaster[[#This Row],[EmployeeID]],tbl_ManagerSurvey[[EmployeeID]:[PerformanceRating]],3,FALSE),"Not Found")</f>
        <v>4</v>
      </c>
      <c r="AB866" s="5" t="str">
        <f>IF(tbl_HRMaster[[#This Row],[Attrition]]="Yes","Left","Active")</f>
        <v>Active</v>
      </c>
      <c r="AC866" s="5" t="str">
        <f>_xlfn.IFS(tbl_HRMaster[[#This Row],[Age]]&lt;25,"Under 25",tbl_HRMaster[[#This Row],[Age]]&lt;35,"25-34",tbl_HRMaster[[#This Row],[Age]]&lt;45,"35-44",tbl_HRMaster[[#This Row],[Age]]&lt;55,"45-54",TRUE,"Above 54")</f>
        <v>35-44</v>
      </c>
      <c r="AD866" s="5" t="str">
        <f>_xlfn.IFS(
tbl_HRMaster[[#This Row],[YearsAtCompany]]&lt;2,"&lt; 2 Years",
tbl_HRMaster[[#This Row],[YearsAtCompany]]&lt;5,"2-4 Years",
tbl_HRMaster[[#This Row],[YearsAtCompany]]&lt;10,"5-9 Years",
TRUE,"10+ Years"
)</f>
        <v>2-4 Years</v>
      </c>
      <c r="AE866" s="5">
        <f>IF(tbl_HRMaster[[#This Row],[Attrition]]="Yes",1,0)</f>
        <v>0</v>
      </c>
    </row>
    <row r="867" spans="1:31" x14ac:dyDescent="0.25">
      <c r="A867">
        <v>40</v>
      </c>
      <c r="B867" t="s">
        <v>21</v>
      </c>
      <c r="C867" t="s">
        <v>22</v>
      </c>
      <c r="D867" t="s">
        <v>30</v>
      </c>
      <c r="E867">
        <v>14</v>
      </c>
      <c r="F867">
        <v>4</v>
      </c>
      <c r="G867" t="s">
        <v>38</v>
      </c>
      <c r="H867">
        <v>2180</v>
      </c>
      <c r="I867" t="s">
        <v>25</v>
      </c>
      <c r="J867">
        <v>1</v>
      </c>
      <c r="K867" t="s">
        <v>31</v>
      </c>
      <c r="L867" t="s">
        <v>27</v>
      </c>
      <c r="M867">
        <v>33480</v>
      </c>
      <c r="N867">
        <v>3</v>
      </c>
      <c r="O867">
        <v>22</v>
      </c>
      <c r="P867">
        <v>0</v>
      </c>
      <c r="Q867">
        <v>7</v>
      </c>
      <c r="R867">
        <v>2</v>
      </c>
      <c r="S867">
        <v>4</v>
      </c>
      <c r="T867">
        <v>0</v>
      </c>
      <c r="U867">
        <v>3</v>
      </c>
      <c r="V867">
        <f>COUNTIF(tbl_HRMaster[EmployeeID],tbl_HRMaster[[#This Row],[EmployeeID]])</f>
        <v>1</v>
      </c>
      <c r="W867">
        <f>IFERROR(INDEX(tbl_EmployeeSurvey[EnvironmentSatisfaction],MATCH(tbl_HRMaster[[#This Row],[EmployeeID]],tbl_EmployeeSurvey[EmployeeID],0)),"Not Found")</f>
        <v>2</v>
      </c>
      <c r="X867">
        <f>IFERROR(INDEX(tbl_EmployeeSurvey[JobSatisfaction],MATCH(tbl_HRMaster[[#This Row],[EmployeeID]],tbl_EmployeeSurvey[EmployeeID],0)),"Not Found")</f>
        <v>2</v>
      </c>
      <c r="Y867" s="5">
        <f>IFERROR(INDEX(tbl_EmployeeSurvey[WorkLifeBalance],MATCH(tbl_HRMaster[[#This Row],[EmployeeID]],tbl_EmployeeSurvey[EmployeeID],0)),"Not Found")</f>
        <v>3</v>
      </c>
      <c r="Z867" s="5">
        <f>IFERROR(VLOOKUP(tbl_HRMaster[[#This Row],[EmployeeID]],tbl_ManagerSurvey[[EmployeeID]:[PerformanceRating]],2,FALSE),"Not Found")</f>
        <v>1</v>
      </c>
      <c r="AA867" s="5">
        <f>IFERROR(VLOOKUP(tbl_HRMaster[[#This Row],[EmployeeID]],tbl_ManagerSurvey[[EmployeeID]:[PerformanceRating]],3,FALSE),"Not Found")</f>
        <v>4</v>
      </c>
      <c r="AB867" s="5" t="str">
        <f>IF(tbl_HRMaster[[#This Row],[Attrition]]="Yes","Left","Active")</f>
        <v>Active</v>
      </c>
      <c r="AC867" s="5" t="str">
        <f>_xlfn.IFS(tbl_HRMaster[[#This Row],[Age]]&lt;25,"Under 25",tbl_HRMaster[[#This Row],[Age]]&lt;35,"25-34",tbl_HRMaster[[#This Row],[Age]]&lt;45,"35-44",tbl_HRMaster[[#This Row],[Age]]&lt;55,"45-54",TRUE,"Above 54")</f>
        <v>35-44</v>
      </c>
      <c r="AD867" s="5" t="str">
        <f>_xlfn.IFS(
tbl_HRMaster[[#This Row],[YearsAtCompany]]&lt;2,"&lt; 2 Years",
tbl_HRMaster[[#This Row],[YearsAtCompany]]&lt;5,"2-4 Years",
tbl_HRMaster[[#This Row],[YearsAtCompany]]&lt;10,"5-9 Years",
TRUE,"10+ Years"
)</f>
        <v>2-4 Years</v>
      </c>
      <c r="AE867" s="5">
        <f>IF(tbl_HRMaster[[#This Row],[Attrition]]="Yes",1,0)</f>
        <v>0</v>
      </c>
    </row>
    <row r="868" spans="1:31" x14ac:dyDescent="0.25">
      <c r="A868">
        <v>40</v>
      </c>
      <c r="B868" t="s">
        <v>21</v>
      </c>
      <c r="C868" t="s">
        <v>22</v>
      </c>
      <c r="D868" t="s">
        <v>30</v>
      </c>
      <c r="E868">
        <v>14</v>
      </c>
      <c r="F868">
        <v>4</v>
      </c>
      <c r="G868" t="s">
        <v>38</v>
      </c>
      <c r="H868">
        <v>3650</v>
      </c>
      <c r="I868" t="s">
        <v>25</v>
      </c>
      <c r="J868">
        <v>1</v>
      </c>
      <c r="K868" t="s">
        <v>31</v>
      </c>
      <c r="L868" t="s">
        <v>27</v>
      </c>
      <c r="M868">
        <v>33480</v>
      </c>
      <c r="N868">
        <v>3</v>
      </c>
      <c r="O868">
        <v>22</v>
      </c>
      <c r="P868">
        <v>0</v>
      </c>
      <c r="Q868">
        <v>7</v>
      </c>
      <c r="R868">
        <v>2</v>
      </c>
      <c r="S868">
        <v>4</v>
      </c>
      <c r="T868">
        <v>0</v>
      </c>
      <c r="U868">
        <v>3</v>
      </c>
      <c r="V868">
        <f>COUNTIF(tbl_HRMaster[EmployeeID],tbl_HRMaster[[#This Row],[EmployeeID]])</f>
        <v>1</v>
      </c>
      <c r="W868">
        <f>IFERROR(INDEX(tbl_EmployeeSurvey[EnvironmentSatisfaction],MATCH(tbl_HRMaster[[#This Row],[EmployeeID]],tbl_EmployeeSurvey[EmployeeID],0)),"Not Found")</f>
        <v>2</v>
      </c>
      <c r="X868">
        <f>IFERROR(INDEX(tbl_EmployeeSurvey[JobSatisfaction],MATCH(tbl_HRMaster[[#This Row],[EmployeeID]],tbl_EmployeeSurvey[EmployeeID],0)),"Not Found")</f>
        <v>2</v>
      </c>
      <c r="Y868" s="5">
        <f>IFERROR(INDEX(tbl_EmployeeSurvey[WorkLifeBalance],MATCH(tbl_HRMaster[[#This Row],[EmployeeID]],tbl_EmployeeSurvey[EmployeeID],0)),"Not Found")</f>
        <v>3</v>
      </c>
      <c r="Z868" s="5">
        <f>IFERROR(VLOOKUP(tbl_HRMaster[[#This Row],[EmployeeID]],tbl_ManagerSurvey[[EmployeeID]:[PerformanceRating]],2,FALSE),"Not Found")</f>
        <v>1</v>
      </c>
      <c r="AA868" s="5">
        <f>IFERROR(VLOOKUP(tbl_HRMaster[[#This Row],[EmployeeID]],tbl_ManagerSurvey[[EmployeeID]:[PerformanceRating]],3,FALSE),"Not Found")</f>
        <v>4</v>
      </c>
      <c r="AB868" s="5" t="str">
        <f>IF(tbl_HRMaster[[#This Row],[Attrition]]="Yes","Left","Active")</f>
        <v>Active</v>
      </c>
      <c r="AC868" s="5" t="str">
        <f>_xlfn.IFS(tbl_HRMaster[[#This Row],[Age]]&lt;25,"Under 25",tbl_HRMaster[[#This Row],[Age]]&lt;35,"25-34",tbl_HRMaster[[#This Row],[Age]]&lt;45,"35-44",tbl_HRMaster[[#This Row],[Age]]&lt;55,"45-54",TRUE,"Above 54")</f>
        <v>35-44</v>
      </c>
      <c r="AD868" s="5" t="str">
        <f>_xlfn.IFS(
tbl_HRMaster[[#This Row],[YearsAtCompany]]&lt;2,"&lt; 2 Years",
tbl_HRMaster[[#This Row],[YearsAtCompany]]&lt;5,"2-4 Years",
tbl_HRMaster[[#This Row],[YearsAtCompany]]&lt;10,"5-9 Years",
TRUE,"10+ Years"
)</f>
        <v>2-4 Years</v>
      </c>
      <c r="AE868" s="5">
        <f>IF(tbl_HRMaster[[#This Row],[Attrition]]="Yes",1,0)</f>
        <v>0</v>
      </c>
    </row>
    <row r="869" spans="1:31" x14ac:dyDescent="0.25">
      <c r="A869">
        <v>33</v>
      </c>
      <c r="B869" t="s">
        <v>21</v>
      </c>
      <c r="C869" t="s">
        <v>22</v>
      </c>
      <c r="D869" t="s">
        <v>23</v>
      </c>
      <c r="E869">
        <v>7</v>
      </c>
      <c r="F869">
        <v>3</v>
      </c>
      <c r="G869" t="s">
        <v>24</v>
      </c>
      <c r="H869">
        <v>398</v>
      </c>
      <c r="I869" t="s">
        <v>34</v>
      </c>
      <c r="J869">
        <v>2</v>
      </c>
      <c r="K869" t="s">
        <v>42</v>
      </c>
      <c r="L869" t="s">
        <v>41</v>
      </c>
      <c r="M869">
        <v>38150</v>
      </c>
      <c r="N869">
        <v>3</v>
      </c>
      <c r="O869">
        <v>11</v>
      </c>
      <c r="P869">
        <v>1</v>
      </c>
      <c r="Q869">
        <v>7</v>
      </c>
      <c r="R869">
        <v>3</v>
      </c>
      <c r="S869">
        <v>4</v>
      </c>
      <c r="T869">
        <v>0</v>
      </c>
      <c r="U869">
        <v>3</v>
      </c>
      <c r="V869">
        <f>COUNTIF(tbl_HRMaster[EmployeeID],tbl_HRMaster[[#This Row],[EmployeeID]])</f>
        <v>1</v>
      </c>
      <c r="W869">
        <f>IFERROR(INDEX(tbl_EmployeeSurvey[EnvironmentSatisfaction],MATCH(tbl_HRMaster[[#This Row],[EmployeeID]],tbl_EmployeeSurvey[EmployeeID],0)),"Not Found")</f>
        <v>4</v>
      </c>
      <c r="X869">
        <f>IFERROR(INDEX(tbl_EmployeeSurvey[JobSatisfaction],MATCH(tbl_HRMaster[[#This Row],[EmployeeID]],tbl_EmployeeSurvey[EmployeeID],0)),"Not Found")</f>
        <v>2</v>
      </c>
      <c r="Y869" s="5">
        <f>IFERROR(INDEX(tbl_EmployeeSurvey[WorkLifeBalance],MATCH(tbl_HRMaster[[#This Row],[EmployeeID]],tbl_EmployeeSurvey[EmployeeID],0)),"Not Found")</f>
        <v>4</v>
      </c>
      <c r="Z869" s="5">
        <f>IFERROR(VLOOKUP(tbl_HRMaster[[#This Row],[EmployeeID]],tbl_ManagerSurvey[[EmployeeID]:[PerformanceRating]],2,FALSE),"Not Found")</f>
        <v>3</v>
      </c>
      <c r="AA869" s="5">
        <f>IFERROR(VLOOKUP(tbl_HRMaster[[#This Row],[EmployeeID]],tbl_ManagerSurvey[[EmployeeID]:[PerformanceRating]],3,FALSE),"Not Found")</f>
        <v>3</v>
      </c>
      <c r="AB869" s="5" t="str">
        <f>IF(tbl_HRMaster[[#This Row],[Attrition]]="Yes","Left","Active")</f>
        <v>Active</v>
      </c>
      <c r="AC869" s="5" t="str">
        <f>_xlfn.IFS(tbl_HRMaster[[#This Row],[Age]]&lt;25,"Under 25",tbl_HRMaster[[#This Row],[Age]]&lt;35,"25-34",tbl_HRMaster[[#This Row],[Age]]&lt;45,"35-44",tbl_HRMaster[[#This Row],[Age]]&lt;55,"45-54",TRUE,"Above 54")</f>
        <v>25-34</v>
      </c>
      <c r="AD869" s="5" t="str">
        <f>_xlfn.IFS(
tbl_HRMaster[[#This Row],[YearsAtCompany]]&lt;2,"&lt; 2 Years",
tbl_HRMaster[[#This Row],[YearsAtCompany]]&lt;5,"2-4 Years",
tbl_HRMaster[[#This Row],[YearsAtCompany]]&lt;10,"5-9 Years",
TRUE,"10+ Years"
)</f>
        <v>2-4 Years</v>
      </c>
      <c r="AE869" s="5">
        <f>IF(tbl_HRMaster[[#This Row],[Attrition]]="Yes",1,0)</f>
        <v>0</v>
      </c>
    </row>
    <row r="870" spans="1:31" x14ac:dyDescent="0.25">
      <c r="A870">
        <v>33</v>
      </c>
      <c r="B870" t="s">
        <v>21</v>
      </c>
      <c r="C870" t="s">
        <v>22</v>
      </c>
      <c r="D870" t="s">
        <v>23</v>
      </c>
      <c r="E870">
        <v>7</v>
      </c>
      <c r="F870">
        <v>3</v>
      </c>
      <c r="G870" t="s">
        <v>24</v>
      </c>
      <c r="H870">
        <v>1868</v>
      </c>
      <c r="I870" t="s">
        <v>34</v>
      </c>
      <c r="J870">
        <v>2</v>
      </c>
      <c r="K870" t="s">
        <v>42</v>
      </c>
      <c r="L870" t="s">
        <v>41</v>
      </c>
      <c r="M870">
        <v>38150</v>
      </c>
      <c r="N870">
        <v>3</v>
      </c>
      <c r="O870">
        <v>11</v>
      </c>
      <c r="P870">
        <v>1</v>
      </c>
      <c r="Q870">
        <v>7</v>
      </c>
      <c r="R870">
        <v>3</v>
      </c>
      <c r="S870">
        <v>4</v>
      </c>
      <c r="T870">
        <v>0</v>
      </c>
      <c r="U870">
        <v>3</v>
      </c>
      <c r="V870">
        <f>COUNTIF(tbl_HRMaster[EmployeeID],tbl_HRMaster[[#This Row],[EmployeeID]])</f>
        <v>1</v>
      </c>
      <c r="W870">
        <f>IFERROR(INDEX(tbl_EmployeeSurvey[EnvironmentSatisfaction],MATCH(tbl_HRMaster[[#This Row],[EmployeeID]],tbl_EmployeeSurvey[EmployeeID],0)),"Not Found")</f>
        <v>4</v>
      </c>
      <c r="X870">
        <f>IFERROR(INDEX(tbl_EmployeeSurvey[JobSatisfaction],MATCH(tbl_HRMaster[[#This Row],[EmployeeID]],tbl_EmployeeSurvey[EmployeeID],0)),"Not Found")</f>
        <v>2</v>
      </c>
      <c r="Y870" s="5">
        <f>IFERROR(INDEX(tbl_EmployeeSurvey[WorkLifeBalance],MATCH(tbl_HRMaster[[#This Row],[EmployeeID]],tbl_EmployeeSurvey[EmployeeID],0)),"Not Found")</f>
        <v>4</v>
      </c>
      <c r="Z870" s="5">
        <f>IFERROR(VLOOKUP(tbl_HRMaster[[#This Row],[EmployeeID]],tbl_ManagerSurvey[[EmployeeID]:[PerformanceRating]],2,FALSE),"Not Found")</f>
        <v>3</v>
      </c>
      <c r="AA870" s="5">
        <f>IFERROR(VLOOKUP(tbl_HRMaster[[#This Row],[EmployeeID]],tbl_ManagerSurvey[[EmployeeID]:[PerformanceRating]],3,FALSE),"Not Found")</f>
        <v>3</v>
      </c>
      <c r="AB870" s="5" t="str">
        <f>IF(tbl_HRMaster[[#This Row],[Attrition]]="Yes","Left","Active")</f>
        <v>Active</v>
      </c>
      <c r="AC870" s="5" t="str">
        <f>_xlfn.IFS(tbl_HRMaster[[#This Row],[Age]]&lt;25,"Under 25",tbl_HRMaster[[#This Row],[Age]]&lt;35,"25-34",tbl_HRMaster[[#This Row],[Age]]&lt;45,"35-44",tbl_HRMaster[[#This Row],[Age]]&lt;55,"45-54",TRUE,"Above 54")</f>
        <v>25-34</v>
      </c>
      <c r="AD870" s="5" t="str">
        <f>_xlfn.IFS(
tbl_HRMaster[[#This Row],[YearsAtCompany]]&lt;2,"&lt; 2 Years",
tbl_HRMaster[[#This Row],[YearsAtCompany]]&lt;5,"2-4 Years",
tbl_HRMaster[[#This Row],[YearsAtCompany]]&lt;10,"5-9 Years",
TRUE,"10+ Years"
)</f>
        <v>2-4 Years</v>
      </c>
      <c r="AE870" s="5">
        <f>IF(tbl_HRMaster[[#This Row],[Attrition]]="Yes",1,0)</f>
        <v>0</v>
      </c>
    </row>
    <row r="871" spans="1:31" x14ac:dyDescent="0.25">
      <c r="A871">
        <v>33</v>
      </c>
      <c r="B871" t="s">
        <v>21</v>
      </c>
      <c r="C871" t="s">
        <v>22</v>
      </c>
      <c r="D871" t="s">
        <v>23</v>
      </c>
      <c r="E871">
        <v>7</v>
      </c>
      <c r="F871">
        <v>3</v>
      </c>
      <c r="G871" t="s">
        <v>24</v>
      </c>
      <c r="H871">
        <v>3338</v>
      </c>
      <c r="I871" t="s">
        <v>34</v>
      </c>
      <c r="J871">
        <v>2</v>
      </c>
      <c r="K871" t="s">
        <v>42</v>
      </c>
      <c r="L871" t="s">
        <v>41</v>
      </c>
      <c r="M871">
        <v>38150</v>
      </c>
      <c r="N871">
        <v>3</v>
      </c>
      <c r="O871">
        <v>11</v>
      </c>
      <c r="P871">
        <v>1</v>
      </c>
      <c r="Q871">
        <v>7</v>
      </c>
      <c r="R871">
        <v>3</v>
      </c>
      <c r="S871">
        <v>4</v>
      </c>
      <c r="T871">
        <v>0</v>
      </c>
      <c r="U871">
        <v>3</v>
      </c>
      <c r="V871">
        <f>COUNTIF(tbl_HRMaster[EmployeeID],tbl_HRMaster[[#This Row],[EmployeeID]])</f>
        <v>1</v>
      </c>
      <c r="W871">
        <f>IFERROR(INDEX(tbl_EmployeeSurvey[EnvironmentSatisfaction],MATCH(tbl_HRMaster[[#This Row],[EmployeeID]],tbl_EmployeeSurvey[EmployeeID],0)),"Not Found")</f>
        <v>4</v>
      </c>
      <c r="X871">
        <f>IFERROR(INDEX(tbl_EmployeeSurvey[JobSatisfaction],MATCH(tbl_HRMaster[[#This Row],[EmployeeID]],tbl_EmployeeSurvey[EmployeeID],0)),"Not Found")</f>
        <v>2</v>
      </c>
      <c r="Y871" s="5">
        <f>IFERROR(INDEX(tbl_EmployeeSurvey[WorkLifeBalance],MATCH(tbl_HRMaster[[#This Row],[EmployeeID]],tbl_EmployeeSurvey[EmployeeID],0)),"Not Found")</f>
        <v>4</v>
      </c>
      <c r="Z871" s="5">
        <f>IFERROR(VLOOKUP(tbl_HRMaster[[#This Row],[EmployeeID]],tbl_ManagerSurvey[[EmployeeID]:[PerformanceRating]],2,FALSE),"Not Found")</f>
        <v>3</v>
      </c>
      <c r="AA871" s="5">
        <f>IFERROR(VLOOKUP(tbl_HRMaster[[#This Row],[EmployeeID]],tbl_ManagerSurvey[[EmployeeID]:[PerformanceRating]],3,FALSE),"Not Found")</f>
        <v>3</v>
      </c>
      <c r="AB871" s="5" t="str">
        <f>IF(tbl_HRMaster[[#This Row],[Attrition]]="Yes","Left","Active")</f>
        <v>Active</v>
      </c>
      <c r="AC871" s="5" t="str">
        <f>_xlfn.IFS(tbl_HRMaster[[#This Row],[Age]]&lt;25,"Under 25",tbl_HRMaster[[#This Row],[Age]]&lt;35,"25-34",tbl_HRMaster[[#This Row],[Age]]&lt;45,"35-44",tbl_HRMaster[[#This Row],[Age]]&lt;55,"45-54",TRUE,"Above 54")</f>
        <v>25-34</v>
      </c>
      <c r="AD871" s="5" t="str">
        <f>_xlfn.IFS(
tbl_HRMaster[[#This Row],[YearsAtCompany]]&lt;2,"&lt; 2 Years",
tbl_HRMaster[[#This Row],[YearsAtCompany]]&lt;5,"2-4 Years",
tbl_HRMaster[[#This Row],[YearsAtCompany]]&lt;10,"5-9 Years",
TRUE,"10+ Years"
)</f>
        <v>2-4 Years</v>
      </c>
      <c r="AE871" s="5">
        <f>IF(tbl_HRMaster[[#This Row],[Attrition]]="Yes",1,0)</f>
        <v>0</v>
      </c>
    </row>
    <row r="872" spans="1:31" x14ac:dyDescent="0.25">
      <c r="A872">
        <v>32</v>
      </c>
      <c r="B872" t="s">
        <v>21</v>
      </c>
      <c r="C872" t="s">
        <v>22</v>
      </c>
      <c r="D872" t="s">
        <v>23</v>
      </c>
      <c r="E872">
        <v>4</v>
      </c>
      <c r="F872">
        <v>3</v>
      </c>
      <c r="G872" t="s">
        <v>45</v>
      </c>
      <c r="H872">
        <v>769</v>
      </c>
      <c r="I872" t="s">
        <v>34</v>
      </c>
      <c r="J872">
        <v>1</v>
      </c>
      <c r="K872" t="s">
        <v>31</v>
      </c>
      <c r="L872" t="s">
        <v>27</v>
      </c>
      <c r="M872">
        <v>53260</v>
      </c>
      <c r="N872">
        <v>4</v>
      </c>
      <c r="O872">
        <v>14</v>
      </c>
      <c r="P872">
        <v>1</v>
      </c>
      <c r="Q872">
        <v>7</v>
      </c>
      <c r="R872">
        <v>2</v>
      </c>
      <c r="S872">
        <v>4</v>
      </c>
      <c r="T872">
        <v>0</v>
      </c>
      <c r="U872">
        <v>3</v>
      </c>
      <c r="V872">
        <f>COUNTIF(tbl_HRMaster[EmployeeID],tbl_HRMaster[[#This Row],[EmployeeID]])</f>
        <v>1</v>
      </c>
      <c r="W872">
        <f>IFERROR(INDEX(tbl_EmployeeSurvey[EnvironmentSatisfaction],MATCH(tbl_HRMaster[[#This Row],[EmployeeID]],tbl_EmployeeSurvey[EmployeeID],0)),"Not Found")</f>
        <v>4</v>
      </c>
      <c r="X872">
        <f>IFERROR(INDEX(tbl_EmployeeSurvey[JobSatisfaction],MATCH(tbl_HRMaster[[#This Row],[EmployeeID]],tbl_EmployeeSurvey[EmployeeID],0)),"Not Found")</f>
        <v>4</v>
      </c>
      <c r="Y872" s="5">
        <f>IFERROR(INDEX(tbl_EmployeeSurvey[WorkLifeBalance],MATCH(tbl_HRMaster[[#This Row],[EmployeeID]],tbl_EmployeeSurvey[EmployeeID],0)),"Not Found")</f>
        <v>2</v>
      </c>
      <c r="Z872" s="5">
        <f>IFERROR(VLOOKUP(tbl_HRMaster[[#This Row],[EmployeeID]],tbl_ManagerSurvey[[EmployeeID]:[PerformanceRating]],2,FALSE),"Not Found")</f>
        <v>3</v>
      </c>
      <c r="AA872" s="5">
        <f>IFERROR(VLOOKUP(tbl_HRMaster[[#This Row],[EmployeeID]],tbl_ManagerSurvey[[EmployeeID]:[PerformanceRating]],3,FALSE),"Not Found")</f>
        <v>3</v>
      </c>
      <c r="AB872" s="5" t="str">
        <f>IF(tbl_HRMaster[[#This Row],[Attrition]]="Yes","Left","Active")</f>
        <v>Active</v>
      </c>
      <c r="AC872" s="5" t="str">
        <f>_xlfn.IFS(tbl_HRMaster[[#This Row],[Age]]&lt;25,"Under 25",tbl_HRMaster[[#This Row],[Age]]&lt;35,"25-34",tbl_HRMaster[[#This Row],[Age]]&lt;45,"35-44",tbl_HRMaster[[#This Row],[Age]]&lt;55,"45-54",TRUE,"Above 54")</f>
        <v>25-34</v>
      </c>
      <c r="AD872" s="5" t="str">
        <f>_xlfn.IFS(
tbl_HRMaster[[#This Row],[YearsAtCompany]]&lt;2,"&lt; 2 Years",
tbl_HRMaster[[#This Row],[YearsAtCompany]]&lt;5,"2-4 Years",
tbl_HRMaster[[#This Row],[YearsAtCompany]]&lt;10,"5-9 Years",
TRUE,"10+ Years"
)</f>
        <v>2-4 Years</v>
      </c>
      <c r="AE872" s="5">
        <f>IF(tbl_HRMaster[[#This Row],[Attrition]]="Yes",1,0)</f>
        <v>0</v>
      </c>
    </row>
    <row r="873" spans="1:31" x14ac:dyDescent="0.25">
      <c r="A873">
        <v>32</v>
      </c>
      <c r="B873" t="s">
        <v>21</v>
      </c>
      <c r="C873" t="s">
        <v>22</v>
      </c>
      <c r="D873" t="s">
        <v>23</v>
      </c>
      <c r="E873">
        <v>4</v>
      </c>
      <c r="F873">
        <v>3</v>
      </c>
      <c r="G873" t="s">
        <v>45</v>
      </c>
      <c r="H873">
        <v>2239</v>
      </c>
      <c r="I873" t="s">
        <v>34</v>
      </c>
      <c r="J873">
        <v>1</v>
      </c>
      <c r="K873" t="s">
        <v>31</v>
      </c>
      <c r="L873" t="s">
        <v>27</v>
      </c>
      <c r="M873">
        <v>53260</v>
      </c>
      <c r="N873">
        <v>4</v>
      </c>
      <c r="O873">
        <v>14</v>
      </c>
      <c r="P873">
        <v>1</v>
      </c>
      <c r="Q873">
        <v>7</v>
      </c>
      <c r="R873">
        <v>2</v>
      </c>
      <c r="S873">
        <v>4</v>
      </c>
      <c r="T873">
        <v>0</v>
      </c>
      <c r="U873">
        <v>3</v>
      </c>
      <c r="V873">
        <f>COUNTIF(tbl_HRMaster[EmployeeID],tbl_HRMaster[[#This Row],[EmployeeID]])</f>
        <v>1</v>
      </c>
      <c r="W873">
        <f>IFERROR(INDEX(tbl_EmployeeSurvey[EnvironmentSatisfaction],MATCH(tbl_HRMaster[[#This Row],[EmployeeID]],tbl_EmployeeSurvey[EmployeeID],0)),"Not Found")</f>
        <v>4</v>
      </c>
      <c r="X873">
        <f>IFERROR(INDEX(tbl_EmployeeSurvey[JobSatisfaction],MATCH(tbl_HRMaster[[#This Row],[EmployeeID]],tbl_EmployeeSurvey[EmployeeID],0)),"Not Found")</f>
        <v>4</v>
      </c>
      <c r="Y873" s="5">
        <f>IFERROR(INDEX(tbl_EmployeeSurvey[WorkLifeBalance],MATCH(tbl_HRMaster[[#This Row],[EmployeeID]],tbl_EmployeeSurvey[EmployeeID],0)),"Not Found")</f>
        <v>2</v>
      </c>
      <c r="Z873" s="5">
        <f>IFERROR(VLOOKUP(tbl_HRMaster[[#This Row],[EmployeeID]],tbl_ManagerSurvey[[EmployeeID]:[PerformanceRating]],2,FALSE),"Not Found")</f>
        <v>3</v>
      </c>
      <c r="AA873" s="5">
        <f>IFERROR(VLOOKUP(tbl_HRMaster[[#This Row],[EmployeeID]],tbl_ManagerSurvey[[EmployeeID]:[PerformanceRating]],3,FALSE),"Not Found")</f>
        <v>3</v>
      </c>
      <c r="AB873" s="5" t="str">
        <f>IF(tbl_HRMaster[[#This Row],[Attrition]]="Yes","Left","Active")</f>
        <v>Active</v>
      </c>
      <c r="AC873" s="5" t="str">
        <f>_xlfn.IFS(tbl_HRMaster[[#This Row],[Age]]&lt;25,"Under 25",tbl_HRMaster[[#This Row],[Age]]&lt;35,"25-34",tbl_HRMaster[[#This Row],[Age]]&lt;45,"35-44",tbl_HRMaster[[#This Row],[Age]]&lt;55,"45-54",TRUE,"Above 54")</f>
        <v>25-34</v>
      </c>
      <c r="AD873" s="5" t="str">
        <f>_xlfn.IFS(
tbl_HRMaster[[#This Row],[YearsAtCompany]]&lt;2,"&lt; 2 Years",
tbl_HRMaster[[#This Row],[YearsAtCompany]]&lt;5,"2-4 Years",
tbl_HRMaster[[#This Row],[YearsAtCompany]]&lt;10,"5-9 Years",
TRUE,"10+ Years"
)</f>
        <v>2-4 Years</v>
      </c>
      <c r="AE873" s="5">
        <f>IF(tbl_HRMaster[[#This Row],[Attrition]]="Yes",1,0)</f>
        <v>0</v>
      </c>
    </row>
    <row r="874" spans="1:31" x14ac:dyDescent="0.25">
      <c r="A874">
        <v>32</v>
      </c>
      <c r="B874" t="s">
        <v>21</v>
      </c>
      <c r="C874" t="s">
        <v>22</v>
      </c>
      <c r="D874" t="s">
        <v>23</v>
      </c>
      <c r="E874">
        <v>4</v>
      </c>
      <c r="F874">
        <v>3</v>
      </c>
      <c r="G874" t="s">
        <v>45</v>
      </c>
      <c r="H874">
        <v>3709</v>
      </c>
      <c r="I874" t="s">
        <v>34</v>
      </c>
      <c r="J874">
        <v>1</v>
      </c>
      <c r="K874" t="s">
        <v>31</v>
      </c>
      <c r="L874" t="s">
        <v>27</v>
      </c>
      <c r="M874">
        <v>53260</v>
      </c>
      <c r="N874">
        <v>4</v>
      </c>
      <c r="O874">
        <v>14</v>
      </c>
      <c r="P874">
        <v>1</v>
      </c>
      <c r="Q874">
        <v>7</v>
      </c>
      <c r="R874">
        <v>2</v>
      </c>
      <c r="S874">
        <v>4</v>
      </c>
      <c r="T874">
        <v>0</v>
      </c>
      <c r="U874">
        <v>3</v>
      </c>
      <c r="V874">
        <f>COUNTIF(tbl_HRMaster[EmployeeID],tbl_HRMaster[[#This Row],[EmployeeID]])</f>
        <v>1</v>
      </c>
      <c r="W874">
        <f>IFERROR(INDEX(tbl_EmployeeSurvey[EnvironmentSatisfaction],MATCH(tbl_HRMaster[[#This Row],[EmployeeID]],tbl_EmployeeSurvey[EmployeeID],0)),"Not Found")</f>
        <v>4</v>
      </c>
      <c r="X874">
        <f>IFERROR(INDEX(tbl_EmployeeSurvey[JobSatisfaction],MATCH(tbl_HRMaster[[#This Row],[EmployeeID]],tbl_EmployeeSurvey[EmployeeID],0)),"Not Found")</f>
        <v>4</v>
      </c>
      <c r="Y874" s="5">
        <f>IFERROR(INDEX(tbl_EmployeeSurvey[WorkLifeBalance],MATCH(tbl_HRMaster[[#This Row],[EmployeeID]],tbl_EmployeeSurvey[EmployeeID],0)),"Not Found")</f>
        <v>2</v>
      </c>
      <c r="Z874" s="5">
        <f>IFERROR(VLOOKUP(tbl_HRMaster[[#This Row],[EmployeeID]],tbl_ManagerSurvey[[EmployeeID]:[PerformanceRating]],2,FALSE),"Not Found")</f>
        <v>3</v>
      </c>
      <c r="AA874" s="5">
        <f>IFERROR(VLOOKUP(tbl_HRMaster[[#This Row],[EmployeeID]],tbl_ManagerSurvey[[EmployeeID]:[PerformanceRating]],3,FALSE),"Not Found")</f>
        <v>3</v>
      </c>
      <c r="AB874" s="5" t="str">
        <f>IF(tbl_HRMaster[[#This Row],[Attrition]]="Yes","Left","Active")</f>
        <v>Active</v>
      </c>
      <c r="AC874" s="5" t="str">
        <f>_xlfn.IFS(tbl_HRMaster[[#This Row],[Age]]&lt;25,"Under 25",tbl_HRMaster[[#This Row],[Age]]&lt;35,"25-34",tbl_HRMaster[[#This Row],[Age]]&lt;45,"35-44",tbl_HRMaster[[#This Row],[Age]]&lt;55,"45-54",TRUE,"Above 54")</f>
        <v>25-34</v>
      </c>
      <c r="AD874" s="5" t="str">
        <f>_xlfn.IFS(
tbl_HRMaster[[#This Row],[YearsAtCompany]]&lt;2,"&lt; 2 Years",
tbl_HRMaster[[#This Row],[YearsAtCompany]]&lt;5,"2-4 Years",
tbl_HRMaster[[#This Row],[YearsAtCompany]]&lt;10,"5-9 Years",
TRUE,"10+ Years"
)</f>
        <v>2-4 Years</v>
      </c>
      <c r="AE874" s="5">
        <f>IF(tbl_HRMaster[[#This Row],[Attrition]]="Yes",1,0)</f>
        <v>0</v>
      </c>
    </row>
    <row r="875" spans="1:31" x14ac:dyDescent="0.25">
      <c r="A875">
        <v>41</v>
      </c>
      <c r="B875" t="s">
        <v>21</v>
      </c>
      <c r="C875" t="s">
        <v>22</v>
      </c>
      <c r="D875" t="s">
        <v>30</v>
      </c>
      <c r="E875">
        <v>26</v>
      </c>
      <c r="F875">
        <v>3</v>
      </c>
      <c r="G875" t="s">
        <v>38</v>
      </c>
      <c r="H875">
        <v>771</v>
      </c>
      <c r="I875" t="s">
        <v>25</v>
      </c>
      <c r="J875">
        <v>3</v>
      </c>
      <c r="K875" t="s">
        <v>35</v>
      </c>
      <c r="L875" t="s">
        <v>27</v>
      </c>
      <c r="M875">
        <v>54850</v>
      </c>
      <c r="N875">
        <v>2</v>
      </c>
      <c r="O875">
        <v>17</v>
      </c>
      <c r="P875">
        <v>2</v>
      </c>
      <c r="Q875">
        <v>7</v>
      </c>
      <c r="R875">
        <v>2</v>
      </c>
      <c r="S875">
        <v>4</v>
      </c>
      <c r="T875">
        <v>0</v>
      </c>
      <c r="U875">
        <v>3</v>
      </c>
      <c r="V875">
        <f>COUNTIF(tbl_HRMaster[EmployeeID],tbl_HRMaster[[#This Row],[EmployeeID]])</f>
        <v>1</v>
      </c>
      <c r="W875">
        <f>IFERROR(INDEX(tbl_EmployeeSurvey[EnvironmentSatisfaction],MATCH(tbl_HRMaster[[#This Row],[EmployeeID]],tbl_EmployeeSurvey[EmployeeID],0)),"Not Found")</f>
        <v>2</v>
      </c>
      <c r="X875">
        <f>IFERROR(INDEX(tbl_EmployeeSurvey[JobSatisfaction],MATCH(tbl_HRMaster[[#This Row],[EmployeeID]],tbl_EmployeeSurvey[EmployeeID],0)),"Not Found")</f>
        <v>3</v>
      </c>
      <c r="Y875" s="5">
        <f>IFERROR(INDEX(tbl_EmployeeSurvey[WorkLifeBalance],MATCH(tbl_HRMaster[[#This Row],[EmployeeID]],tbl_EmployeeSurvey[EmployeeID],0)),"Not Found")</f>
        <v>2</v>
      </c>
      <c r="Z875" s="5">
        <f>IFERROR(VLOOKUP(tbl_HRMaster[[#This Row],[EmployeeID]],tbl_ManagerSurvey[[EmployeeID]:[PerformanceRating]],2,FALSE),"Not Found")</f>
        <v>3</v>
      </c>
      <c r="AA875" s="5">
        <f>IFERROR(VLOOKUP(tbl_HRMaster[[#This Row],[EmployeeID]],tbl_ManagerSurvey[[EmployeeID]:[PerformanceRating]],3,FALSE),"Not Found")</f>
        <v>3</v>
      </c>
      <c r="AB875" s="5" t="str">
        <f>IF(tbl_HRMaster[[#This Row],[Attrition]]="Yes","Left","Active")</f>
        <v>Active</v>
      </c>
      <c r="AC875" s="5" t="str">
        <f>_xlfn.IFS(tbl_HRMaster[[#This Row],[Age]]&lt;25,"Under 25",tbl_HRMaster[[#This Row],[Age]]&lt;35,"25-34",tbl_HRMaster[[#This Row],[Age]]&lt;45,"35-44",tbl_HRMaster[[#This Row],[Age]]&lt;55,"45-54",TRUE,"Above 54")</f>
        <v>35-44</v>
      </c>
      <c r="AD875" s="5" t="str">
        <f>_xlfn.IFS(
tbl_HRMaster[[#This Row],[YearsAtCompany]]&lt;2,"&lt; 2 Years",
tbl_HRMaster[[#This Row],[YearsAtCompany]]&lt;5,"2-4 Years",
tbl_HRMaster[[#This Row],[YearsAtCompany]]&lt;10,"5-9 Years",
TRUE,"10+ Years"
)</f>
        <v>2-4 Years</v>
      </c>
      <c r="AE875" s="5">
        <f>IF(tbl_HRMaster[[#This Row],[Attrition]]="Yes",1,0)</f>
        <v>0</v>
      </c>
    </row>
    <row r="876" spans="1:31" x14ac:dyDescent="0.25">
      <c r="A876">
        <v>41</v>
      </c>
      <c r="B876" t="s">
        <v>21</v>
      </c>
      <c r="C876" t="s">
        <v>22</v>
      </c>
      <c r="D876" t="s">
        <v>30</v>
      </c>
      <c r="E876">
        <v>26</v>
      </c>
      <c r="F876">
        <v>3</v>
      </c>
      <c r="G876" t="s">
        <v>38</v>
      </c>
      <c r="H876">
        <v>2241</v>
      </c>
      <c r="I876" t="s">
        <v>25</v>
      </c>
      <c r="J876">
        <v>3</v>
      </c>
      <c r="K876" t="s">
        <v>35</v>
      </c>
      <c r="L876" t="s">
        <v>27</v>
      </c>
      <c r="M876">
        <v>54850</v>
      </c>
      <c r="N876">
        <v>2</v>
      </c>
      <c r="O876">
        <v>17</v>
      </c>
      <c r="P876">
        <v>2</v>
      </c>
      <c r="Q876">
        <v>7</v>
      </c>
      <c r="R876">
        <v>2</v>
      </c>
      <c r="S876">
        <v>4</v>
      </c>
      <c r="T876">
        <v>0</v>
      </c>
      <c r="U876">
        <v>3</v>
      </c>
      <c r="V876">
        <f>COUNTIF(tbl_HRMaster[EmployeeID],tbl_HRMaster[[#This Row],[EmployeeID]])</f>
        <v>1</v>
      </c>
      <c r="W876">
        <f>IFERROR(INDEX(tbl_EmployeeSurvey[EnvironmentSatisfaction],MATCH(tbl_HRMaster[[#This Row],[EmployeeID]],tbl_EmployeeSurvey[EmployeeID],0)),"Not Found")</f>
        <v>2</v>
      </c>
      <c r="X876">
        <f>IFERROR(INDEX(tbl_EmployeeSurvey[JobSatisfaction],MATCH(tbl_HRMaster[[#This Row],[EmployeeID]],tbl_EmployeeSurvey[EmployeeID],0)),"Not Found")</f>
        <v>3</v>
      </c>
      <c r="Y876" s="5">
        <f>IFERROR(INDEX(tbl_EmployeeSurvey[WorkLifeBalance],MATCH(tbl_HRMaster[[#This Row],[EmployeeID]],tbl_EmployeeSurvey[EmployeeID],0)),"Not Found")</f>
        <v>2</v>
      </c>
      <c r="Z876" s="5">
        <f>IFERROR(VLOOKUP(tbl_HRMaster[[#This Row],[EmployeeID]],tbl_ManagerSurvey[[EmployeeID]:[PerformanceRating]],2,FALSE),"Not Found")</f>
        <v>3</v>
      </c>
      <c r="AA876" s="5">
        <f>IFERROR(VLOOKUP(tbl_HRMaster[[#This Row],[EmployeeID]],tbl_ManagerSurvey[[EmployeeID]:[PerformanceRating]],3,FALSE),"Not Found")</f>
        <v>3</v>
      </c>
      <c r="AB876" s="5" t="str">
        <f>IF(tbl_HRMaster[[#This Row],[Attrition]]="Yes","Left","Active")</f>
        <v>Active</v>
      </c>
      <c r="AC876" s="5" t="str">
        <f>_xlfn.IFS(tbl_HRMaster[[#This Row],[Age]]&lt;25,"Under 25",tbl_HRMaster[[#This Row],[Age]]&lt;35,"25-34",tbl_HRMaster[[#This Row],[Age]]&lt;45,"35-44",tbl_HRMaster[[#This Row],[Age]]&lt;55,"45-54",TRUE,"Above 54")</f>
        <v>35-44</v>
      </c>
      <c r="AD876" s="5" t="str">
        <f>_xlfn.IFS(
tbl_HRMaster[[#This Row],[YearsAtCompany]]&lt;2,"&lt; 2 Years",
tbl_HRMaster[[#This Row],[YearsAtCompany]]&lt;5,"2-4 Years",
tbl_HRMaster[[#This Row],[YearsAtCompany]]&lt;10,"5-9 Years",
TRUE,"10+ Years"
)</f>
        <v>2-4 Years</v>
      </c>
      <c r="AE876" s="5">
        <f>IF(tbl_HRMaster[[#This Row],[Attrition]]="Yes",1,0)</f>
        <v>0</v>
      </c>
    </row>
    <row r="877" spans="1:31" x14ac:dyDescent="0.25">
      <c r="A877">
        <v>41</v>
      </c>
      <c r="B877" t="s">
        <v>21</v>
      </c>
      <c r="C877" t="s">
        <v>22</v>
      </c>
      <c r="D877" t="s">
        <v>30</v>
      </c>
      <c r="E877">
        <v>26</v>
      </c>
      <c r="F877">
        <v>3</v>
      </c>
      <c r="G877" t="s">
        <v>38</v>
      </c>
      <c r="H877">
        <v>3711</v>
      </c>
      <c r="I877" t="s">
        <v>25</v>
      </c>
      <c r="J877">
        <v>3</v>
      </c>
      <c r="K877" t="s">
        <v>35</v>
      </c>
      <c r="L877" t="s">
        <v>27</v>
      </c>
      <c r="M877">
        <v>54850</v>
      </c>
      <c r="N877">
        <v>2</v>
      </c>
      <c r="O877">
        <v>17</v>
      </c>
      <c r="P877">
        <v>2</v>
      </c>
      <c r="Q877">
        <v>7</v>
      </c>
      <c r="R877">
        <v>2</v>
      </c>
      <c r="S877">
        <v>4</v>
      </c>
      <c r="T877">
        <v>0</v>
      </c>
      <c r="U877">
        <v>3</v>
      </c>
      <c r="V877">
        <f>COUNTIF(tbl_HRMaster[EmployeeID],tbl_HRMaster[[#This Row],[EmployeeID]])</f>
        <v>1</v>
      </c>
      <c r="W877">
        <f>IFERROR(INDEX(tbl_EmployeeSurvey[EnvironmentSatisfaction],MATCH(tbl_HRMaster[[#This Row],[EmployeeID]],tbl_EmployeeSurvey[EmployeeID],0)),"Not Found")</f>
        <v>2</v>
      </c>
      <c r="X877">
        <f>IFERROR(INDEX(tbl_EmployeeSurvey[JobSatisfaction],MATCH(tbl_HRMaster[[#This Row],[EmployeeID]],tbl_EmployeeSurvey[EmployeeID],0)),"Not Found")</f>
        <v>3</v>
      </c>
      <c r="Y877" s="5">
        <f>IFERROR(INDEX(tbl_EmployeeSurvey[WorkLifeBalance],MATCH(tbl_HRMaster[[#This Row],[EmployeeID]],tbl_EmployeeSurvey[EmployeeID],0)),"Not Found")</f>
        <v>2</v>
      </c>
      <c r="Z877" s="5">
        <f>IFERROR(VLOOKUP(tbl_HRMaster[[#This Row],[EmployeeID]],tbl_ManagerSurvey[[EmployeeID]:[PerformanceRating]],2,FALSE),"Not Found")</f>
        <v>3</v>
      </c>
      <c r="AA877" s="5">
        <f>IFERROR(VLOOKUP(tbl_HRMaster[[#This Row],[EmployeeID]],tbl_ManagerSurvey[[EmployeeID]:[PerformanceRating]],3,FALSE),"Not Found")</f>
        <v>3</v>
      </c>
      <c r="AB877" s="5" t="str">
        <f>IF(tbl_HRMaster[[#This Row],[Attrition]]="Yes","Left","Active")</f>
        <v>Active</v>
      </c>
      <c r="AC877" s="5" t="str">
        <f>_xlfn.IFS(tbl_HRMaster[[#This Row],[Age]]&lt;25,"Under 25",tbl_HRMaster[[#This Row],[Age]]&lt;35,"25-34",tbl_HRMaster[[#This Row],[Age]]&lt;45,"35-44",tbl_HRMaster[[#This Row],[Age]]&lt;55,"45-54",TRUE,"Above 54")</f>
        <v>35-44</v>
      </c>
      <c r="AD877" s="5" t="str">
        <f>_xlfn.IFS(
tbl_HRMaster[[#This Row],[YearsAtCompany]]&lt;2,"&lt; 2 Years",
tbl_HRMaster[[#This Row],[YearsAtCompany]]&lt;5,"2-4 Years",
tbl_HRMaster[[#This Row],[YearsAtCompany]]&lt;10,"5-9 Years",
TRUE,"10+ Years"
)</f>
        <v>2-4 Years</v>
      </c>
      <c r="AE877" s="5">
        <f>IF(tbl_HRMaster[[#This Row],[Attrition]]="Yes",1,0)</f>
        <v>0</v>
      </c>
    </row>
    <row r="878" spans="1:31" x14ac:dyDescent="0.25">
      <c r="A878">
        <v>49</v>
      </c>
      <c r="B878" t="s">
        <v>21</v>
      </c>
      <c r="C878" t="s">
        <v>22</v>
      </c>
      <c r="D878" t="s">
        <v>23</v>
      </c>
      <c r="E878">
        <v>9</v>
      </c>
      <c r="F878">
        <v>3</v>
      </c>
      <c r="G878" t="s">
        <v>46</v>
      </c>
      <c r="H878">
        <v>382</v>
      </c>
      <c r="I878" t="s">
        <v>25</v>
      </c>
      <c r="J878">
        <v>2</v>
      </c>
      <c r="K878" t="s">
        <v>43</v>
      </c>
      <c r="L878" t="s">
        <v>27</v>
      </c>
      <c r="M878">
        <v>190330</v>
      </c>
      <c r="N878">
        <v>2</v>
      </c>
      <c r="O878">
        <v>18</v>
      </c>
      <c r="P878">
        <v>1</v>
      </c>
      <c r="Q878">
        <v>7</v>
      </c>
      <c r="R878">
        <v>5</v>
      </c>
      <c r="S878">
        <v>4</v>
      </c>
      <c r="T878">
        <v>0</v>
      </c>
      <c r="U878">
        <v>2</v>
      </c>
      <c r="V878">
        <f>COUNTIF(tbl_HRMaster[EmployeeID],tbl_HRMaster[[#This Row],[EmployeeID]])</f>
        <v>1</v>
      </c>
      <c r="W878">
        <f>IFERROR(INDEX(tbl_EmployeeSurvey[EnvironmentSatisfaction],MATCH(tbl_HRMaster[[#This Row],[EmployeeID]],tbl_EmployeeSurvey[EmployeeID],0)),"Not Found")</f>
        <v>3</v>
      </c>
      <c r="X878">
        <f>IFERROR(INDEX(tbl_EmployeeSurvey[JobSatisfaction],MATCH(tbl_HRMaster[[#This Row],[EmployeeID]],tbl_EmployeeSurvey[EmployeeID],0)),"Not Found")</f>
        <v>1</v>
      </c>
      <c r="Y878" s="5">
        <f>IFERROR(INDEX(tbl_EmployeeSurvey[WorkLifeBalance],MATCH(tbl_HRMaster[[#This Row],[EmployeeID]],tbl_EmployeeSurvey[EmployeeID],0)),"Not Found")</f>
        <v>3</v>
      </c>
      <c r="Z878" s="5">
        <f>IFERROR(VLOOKUP(tbl_HRMaster[[#This Row],[EmployeeID]],tbl_ManagerSurvey[[EmployeeID]:[PerformanceRating]],2,FALSE),"Not Found")</f>
        <v>3</v>
      </c>
      <c r="AA878" s="5">
        <f>IFERROR(VLOOKUP(tbl_HRMaster[[#This Row],[EmployeeID]],tbl_ManagerSurvey[[EmployeeID]:[PerformanceRating]],3,FALSE),"Not Found")</f>
        <v>3</v>
      </c>
      <c r="AB878" s="5" t="str">
        <f>IF(tbl_HRMaster[[#This Row],[Attrition]]="Yes","Left","Active")</f>
        <v>Active</v>
      </c>
      <c r="AC878" s="5" t="str">
        <f>_xlfn.IFS(tbl_HRMaster[[#This Row],[Age]]&lt;25,"Under 25",tbl_HRMaster[[#This Row],[Age]]&lt;35,"25-34",tbl_HRMaster[[#This Row],[Age]]&lt;45,"35-44",tbl_HRMaster[[#This Row],[Age]]&lt;55,"45-54",TRUE,"Above 54")</f>
        <v>45-54</v>
      </c>
      <c r="AD878" s="5" t="str">
        <f>_xlfn.IFS(
tbl_HRMaster[[#This Row],[YearsAtCompany]]&lt;2,"&lt; 2 Years",
tbl_HRMaster[[#This Row],[YearsAtCompany]]&lt;5,"2-4 Years",
tbl_HRMaster[[#This Row],[YearsAtCompany]]&lt;10,"5-9 Years",
TRUE,"10+ Years"
)</f>
        <v>2-4 Years</v>
      </c>
      <c r="AE878" s="5">
        <f>IF(tbl_HRMaster[[#This Row],[Attrition]]="Yes",1,0)</f>
        <v>0</v>
      </c>
    </row>
    <row r="879" spans="1:31" x14ac:dyDescent="0.25">
      <c r="A879">
        <v>49</v>
      </c>
      <c r="B879" t="s">
        <v>21</v>
      </c>
      <c r="C879" t="s">
        <v>22</v>
      </c>
      <c r="D879" t="s">
        <v>23</v>
      </c>
      <c r="E879">
        <v>9</v>
      </c>
      <c r="F879">
        <v>3</v>
      </c>
      <c r="G879" t="s">
        <v>46</v>
      </c>
      <c r="H879">
        <v>1852</v>
      </c>
      <c r="I879" t="s">
        <v>25</v>
      </c>
      <c r="J879">
        <v>2</v>
      </c>
      <c r="K879" t="s">
        <v>43</v>
      </c>
      <c r="L879" t="s">
        <v>27</v>
      </c>
      <c r="M879">
        <v>190330</v>
      </c>
      <c r="N879">
        <v>2</v>
      </c>
      <c r="O879">
        <v>18</v>
      </c>
      <c r="P879">
        <v>1</v>
      </c>
      <c r="Q879">
        <v>7</v>
      </c>
      <c r="R879">
        <v>5</v>
      </c>
      <c r="S879">
        <v>4</v>
      </c>
      <c r="T879">
        <v>0</v>
      </c>
      <c r="U879">
        <v>2</v>
      </c>
      <c r="V879">
        <f>COUNTIF(tbl_HRMaster[EmployeeID],tbl_HRMaster[[#This Row],[EmployeeID]])</f>
        <v>1</v>
      </c>
      <c r="W879">
        <f>IFERROR(INDEX(tbl_EmployeeSurvey[EnvironmentSatisfaction],MATCH(tbl_HRMaster[[#This Row],[EmployeeID]],tbl_EmployeeSurvey[EmployeeID],0)),"Not Found")</f>
        <v>3</v>
      </c>
      <c r="X879">
        <f>IFERROR(INDEX(tbl_EmployeeSurvey[JobSatisfaction],MATCH(tbl_HRMaster[[#This Row],[EmployeeID]],tbl_EmployeeSurvey[EmployeeID],0)),"Not Found")</f>
        <v>1</v>
      </c>
      <c r="Y879" s="5">
        <f>IFERROR(INDEX(tbl_EmployeeSurvey[WorkLifeBalance],MATCH(tbl_HRMaster[[#This Row],[EmployeeID]],tbl_EmployeeSurvey[EmployeeID],0)),"Not Found")</f>
        <v>3</v>
      </c>
      <c r="Z879" s="5">
        <f>IFERROR(VLOOKUP(tbl_HRMaster[[#This Row],[EmployeeID]],tbl_ManagerSurvey[[EmployeeID]:[PerformanceRating]],2,FALSE),"Not Found")</f>
        <v>3</v>
      </c>
      <c r="AA879" s="5">
        <f>IFERROR(VLOOKUP(tbl_HRMaster[[#This Row],[EmployeeID]],tbl_ManagerSurvey[[EmployeeID]:[PerformanceRating]],3,FALSE),"Not Found")</f>
        <v>3</v>
      </c>
      <c r="AB879" s="5" t="str">
        <f>IF(tbl_HRMaster[[#This Row],[Attrition]]="Yes","Left","Active")</f>
        <v>Active</v>
      </c>
      <c r="AC879" s="5" t="str">
        <f>_xlfn.IFS(tbl_HRMaster[[#This Row],[Age]]&lt;25,"Under 25",tbl_HRMaster[[#This Row],[Age]]&lt;35,"25-34",tbl_HRMaster[[#This Row],[Age]]&lt;45,"35-44",tbl_HRMaster[[#This Row],[Age]]&lt;55,"45-54",TRUE,"Above 54")</f>
        <v>45-54</v>
      </c>
      <c r="AD879" s="5" t="str">
        <f>_xlfn.IFS(
tbl_HRMaster[[#This Row],[YearsAtCompany]]&lt;2,"&lt; 2 Years",
tbl_HRMaster[[#This Row],[YearsAtCompany]]&lt;5,"2-4 Years",
tbl_HRMaster[[#This Row],[YearsAtCompany]]&lt;10,"5-9 Years",
TRUE,"10+ Years"
)</f>
        <v>2-4 Years</v>
      </c>
      <c r="AE879" s="5">
        <f>IF(tbl_HRMaster[[#This Row],[Attrition]]="Yes",1,0)</f>
        <v>0</v>
      </c>
    </row>
    <row r="880" spans="1:31" x14ac:dyDescent="0.25">
      <c r="A880">
        <v>49</v>
      </c>
      <c r="B880" t="s">
        <v>21</v>
      </c>
      <c r="C880" t="s">
        <v>22</v>
      </c>
      <c r="D880" t="s">
        <v>23</v>
      </c>
      <c r="E880">
        <v>9</v>
      </c>
      <c r="F880">
        <v>3</v>
      </c>
      <c r="G880" t="s">
        <v>46</v>
      </c>
      <c r="H880">
        <v>3322</v>
      </c>
      <c r="I880" t="s">
        <v>25</v>
      </c>
      <c r="J880">
        <v>2</v>
      </c>
      <c r="K880" t="s">
        <v>43</v>
      </c>
      <c r="L880" t="s">
        <v>27</v>
      </c>
      <c r="M880">
        <v>190330</v>
      </c>
      <c r="N880">
        <v>2</v>
      </c>
      <c r="O880">
        <v>18</v>
      </c>
      <c r="P880">
        <v>1</v>
      </c>
      <c r="Q880">
        <v>7</v>
      </c>
      <c r="R880">
        <v>5</v>
      </c>
      <c r="S880">
        <v>4</v>
      </c>
      <c r="T880">
        <v>0</v>
      </c>
      <c r="U880">
        <v>2</v>
      </c>
      <c r="V880">
        <f>COUNTIF(tbl_HRMaster[EmployeeID],tbl_HRMaster[[#This Row],[EmployeeID]])</f>
        <v>1</v>
      </c>
      <c r="W880">
        <f>IFERROR(INDEX(tbl_EmployeeSurvey[EnvironmentSatisfaction],MATCH(tbl_HRMaster[[#This Row],[EmployeeID]],tbl_EmployeeSurvey[EmployeeID],0)),"Not Found")</f>
        <v>3</v>
      </c>
      <c r="X880">
        <f>IFERROR(INDEX(tbl_EmployeeSurvey[JobSatisfaction],MATCH(tbl_HRMaster[[#This Row],[EmployeeID]],tbl_EmployeeSurvey[EmployeeID],0)),"Not Found")</f>
        <v>1</v>
      </c>
      <c r="Y880" s="5">
        <f>IFERROR(INDEX(tbl_EmployeeSurvey[WorkLifeBalance],MATCH(tbl_HRMaster[[#This Row],[EmployeeID]],tbl_EmployeeSurvey[EmployeeID],0)),"Not Found")</f>
        <v>3</v>
      </c>
      <c r="Z880" s="5">
        <f>IFERROR(VLOOKUP(tbl_HRMaster[[#This Row],[EmployeeID]],tbl_ManagerSurvey[[EmployeeID]:[PerformanceRating]],2,FALSE),"Not Found")</f>
        <v>3</v>
      </c>
      <c r="AA880" s="5">
        <f>IFERROR(VLOOKUP(tbl_HRMaster[[#This Row],[EmployeeID]],tbl_ManagerSurvey[[EmployeeID]:[PerformanceRating]],3,FALSE),"Not Found")</f>
        <v>3</v>
      </c>
      <c r="AB880" s="5" t="str">
        <f>IF(tbl_HRMaster[[#This Row],[Attrition]]="Yes","Left","Active")</f>
        <v>Active</v>
      </c>
      <c r="AC880" s="5" t="str">
        <f>_xlfn.IFS(tbl_HRMaster[[#This Row],[Age]]&lt;25,"Under 25",tbl_HRMaster[[#This Row],[Age]]&lt;35,"25-34",tbl_HRMaster[[#This Row],[Age]]&lt;45,"35-44",tbl_HRMaster[[#This Row],[Age]]&lt;55,"45-54",TRUE,"Above 54")</f>
        <v>45-54</v>
      </c>
      <c r="AD880" s="5" t="str">
        <f>_xlfn.IFS(
tbl_HRMaster[[#This Row],[YearsAtCompany]]&lt;2,"&lt; 2 Years",
tbl_HRMaster[[#This Row],[YearsAtCompany]]&lt;5,"2-4 Years",
tbl_HRMaster[[#This Row],[YearsAtCompany]]&lt;10,"5-9 Years",
TRUE,"10+ Years"
)</f>
        <v>2-4 Years</v>
      </c>
      <c r="AE880" s="5">
        <f>IF(tbl_HRMaster[[#This Row],[Attrition]]="Yes",1,0)</f>
        <v>0</v>
      </c>
    </row>
    <row r="881" spans="1:31" x14ac:dyDescent="0.25">
      <c r="A881">
        <v>42</v>
      </c>
      <c r="B881" t="s">
        <v>21</v>
      </c>
      <c r="C881" t="s">
        <v>22</v>
      </c>
      <c r="D881" t="s">
        <v>23</v>
      </c>
      <c r="E881">
        <v>15</v>
      </c>
      <c r="F881">
        <v>1</v>
      </c>
      <c r="G881" t="s">
        <v>45</v>
      </c>
      <c r="H881">
        <v>340</v>
      </c>
      <c r="I881" t="s">
        <v>34</v>
      </c>
      <c r="J881">
        <v>2</v>
      </c>
      <c r="K881" t="s">
        <v>40</v>
      </c>
      <c r="L881" t="s">
        <v>27</v>
      </c>
      <c r="M881">
        <v>46680</v>
      </c>
      <c r="N881">
        <v>9</v>
      </c>
      <c r="O881">
        <v>18</v>
      </c>
      <c r="P881">
        <v>2</v>
      </c>
      <c r="Q881">
        <v>8</v>
      </c>
      <c r="R881">
        <v>2</v>
      </c>
      <c r="S881">
        <v>4</v>
      </c>
      <c r="T881">
        <v>0</v>
      </c>
      <c r="U881">
        <v>2</v>
      </c>
      <c r="V881">
        <f>COUNTIF(tbl_HRMaster[EmployeeID],tbl_HRMaster[[#This Row],[EmployeeID]])</f>
        <v>1</v>
      </c>
      <c r="W881">
        <f>IFERROR(INDEX(tbl_EmployeeSurvey[EnvironmentSatisfaction],MATCH(tbl_HRMaster[[#This Row],[EmployeeID]],tbl_EmployeeSurvey[EmployeeID],0)),"Not Found")</f>
        <v>4</v>
      </c>
      <c r="X881">
        <f>IFERROR(INDEX(tbl_EmployeeSurvey[JobSatisfaction],MATCH(tbl_HRMaster[[#This Row],[EmployeeID]],tbl_EmployeeSurvey[EmployeeID],0)),"Not Found")</f>
        <v>4</v>
      </c>
      <c r="Y881" s="5">
        <f>IFERROR(INDEX(tbl_EmployeeSurvey[WorkLifeBalance],MATCH(tbl_HRMaster[[#This Row],[EmployeeID]],tbl_EmployeeSurvey[EmployeeID],0)),"Not Found")</f>
        <v>3</v>
      </c>
      <c r="Z881" s="5">
        <f>IFERROR(VLOOKUP(tbl_HRMaster[[#This Row],[EmployeeID]],tbl_ManagerSurvey[[EmployeeID]:[PerformanceRating]],2,FALSE),"Not Found")</f>
        <v>3</v>
      </c>
      <c r="AA881" s="5">
        <f>IFERROR(VLOOKUP(tbl_HRMaster[[#This Row],[EmployeeID]],tbl_ManagerSurvey[[EmployeeID]:[PerformanceRating]],3,FALSE),"Not Found")</f>
        <v>3</v>
      </c>
      <c r="AB881" s="5" t="str">
        <f>IF(tbl_HRMaster[[#This Row],[Attrition]]="Yes","Left","Active")</f>
        <v>Active</v>
      </c>
      <c r="AC881" s="5" t="str">
        <f>_xlfn.IFS(tbl_HRMaster[[#This Row],[Age]]&lt;25,"Under 25",tbl_HRMaster[[#This Row],[Age]]&lt;35,"25-34",tbl_HRMaster[[#This Row],[Age]]&lt;45,"35-44",tbl_HRMaster[[#This Row],[Age]]&lt;55,"45-54",TRUE,"Above 54")</f>
        <v>35-44</v>
      </c>
      <c r="AD881" s="5" t="str">
        <f>_xlfn.IFS(
tbl_HRMaster[[#This Row],[YearsAtCompany]]&lt;2,"&lt; 2 Years",
tbl_HRMaster[[#This Row],[YearsAtCompany]]&lt;5,"2-4 Years",
tbl_HRMaster[[#This Row],[YearsAtCompany]]&lt;10,"5-9 Years",
TRUE,"10+ Years"
)</f>
        <v>2-4 Years</v>
      </c>
      <c r="AE881" s="5">
        <f>IF(tbl_HRMaster[[#This Row],[Attrition]]="Yes",1,0)</f>
        <v>0</v>
      </c>
    </row>
    <row r="882" spans="1:31" x14ac:dyDescent="0.25">
      <c r="A882">
        <v>42</v>
      </c>
      <c r="B882" t="s">
        <v>21</v>
      </c>
      <c r="C882" t="s">
        <v>22</v>
      </c>
      <c r="D882" t="s">
        <v>23</v>
      </c>
      <c r="E882">
        <v>15</v>
      </c>
      <c r="F882">
        <v>1</v>
      </c>
      <c r="G882" t="s">
        <v>45</v>
      </c>
      <c r="H882">
        <v>1810</v>
      </c>
      <c r="I882" t="s">
        <v>34</v>
      </c>
      <c r="J882">
        <v>2</v>
      </c>
      <c r="K882" t="s">
        <v>40</v>
      </c>
      <c r="L882" t="s">
        <v>27</v>
      </c>
      <c r="M882">
        <v>46680</v>
      </c>
      <c r="N882">
        <v>9</v>
      </c>
      <c r="O882">
        <v>18</v>
      </c>
      <c r="P882">
        <v>2</v>
      </c>
      <c r="Q882">
        <v>8</v>
      </c>
      <c r="R882">
        <v>2</v>
      </c>
      <c r="S882">
        <v>4</v>
      </c>
      <c r="T882">
        <v>0</v>
      </c>
      <c r="U882">
        <v>2</v>
      </c>
      <c r="V882">
        <f>COUNTIF(tbl_HRMaster[EmployeeID],tbl_HRMaster[[#This Row],[EmployeeID]])</f>
        <v>1</v>
      </c>
      <c r="W882">
        <f>IFERROR(INDEX(tbl_EmployeeSurvey[EnvironmentSatisfaction],MATCH(tbl_HRMaster[[#This Row],[EmployeeID]],tbl_EmployeeSurvey[EmployeeID],0)),"Not Found")</f>
        <v>4</v>
      </c>
      <c r="X882">
        <f>IFERROR(INDEX(tbl_EmployeeSurvey[JobSatisfaction],MATCH(tbl_HRMaster[[#This Row],[EmployeeID]],tbl_EmployeeSurvey[EmployeeID],0)),"Not Found")</f>
        <v>4</v>
      </c>
      <c r="Y882" s="5">
        <f>IFERROR(INDEX(tbl_EmployeeSurvey[WorkLifeBalance],MATCH(tbl_HRMaster[[#This Row],[EmployeeID]],tbl_EmployeeSurvey[EmployeeID],0)),"Not Found")</f>
        <v>3</v>
      </c>
      <c r="Z882" s="5">
        <f>IFERROR(VLOOKUP(tbl_HRMaster[[#This Row],[EmployeeID]],tbl_ManagerSurvey[[EmployeeID]:[PerformanceRating]],2,FALSE),"Not Found")</f>
        <v>3</v>
      </c>
      <c r="AA882" s="5">
        <f>IFERROR(VLOOKUP(tbl_HRMaster[[#This Row],[EmployeeID]],tbl_ManagerSurvey[[EmployeeID]:[PerformanceRating]],3,FALSE),"Not Found")</f>
        <v>3</v>
      </c>
      <c r="AB882" s="5" t="str">
        <f>IF(tbl_HRMaster[[#This Row],[Attrition]]="Yes","Left","Active")</f>
        <v>Active</v>
      </c>
      <c r="AC882" s="5" t="str">
        <f>_xlfn.IFS(tbl_HRMaster[[#This Row],[Age]]&lt;25,"Under 25",tbl_HRMaster[[#This Row],[Age]]&lt;35,"25-34",tbl_HRMaster[[#This Row],[Age]]&lt;45,"35-44",tbl_HRMaster[[#This Row],[Age]]&lt;55,"45-54",TRUE,"Above 54")</f>
        <v>35-44</v>
      </c>
      <c r="AD882" s="5" t="str">
        <f>_xlfn.IFS(
tbl_HRMaster[[#This Row],[YearsAtCompany]]&lt;2,"&lt; 2 Years",
tbl_HRMaster[[#This Row],[YearsAtCompany]]&lt;5,"2-4 Years",
tbl_HRMaster[[#This Row],[YearsAtCompany]]&lt;10,"5-9 Years",
TRUE,"10+ Years"
)</f>
        <v>2-4 Years</v>
      </c>
      <c r="AE882" s="5">
        <f>IF(tbl_HRMaster[[#This Row],[Attrition]]="Yes",1,0)</f>
        <v>0</v>
      </c>
    </row>
    <row r="883" spans="1:31" x14ac:dyDescent="0.25">
      <c r="A883">
        <v>42</v>
      </c>
      <c r="B883" t="s">
        <v>21</v>
      </c>
      <c r="C883" t="s">
        <v>22</v>
      </c>
      <c r="D883" t="s">
        <v>23</v>
      </c>
      <c r="E883">
        <v>15</v>
      </c>
      <c r="F883">
        <v>1</v>
      </c>
      <c r="G883" t="s">
        <v>45</v>
      </c>
      <c r="H883">
        <v>3280</v>
      </c>
      <c r="I883" t="s">
        <v>34</v>
      </c>
      <c r="J883">
        <v>2</v>
      </c>
      <c r="K883" t="s">
        <v>40</v>
      </c>
      <c r="L883" t="s">
        <v>27</v>
      </c>
      <c r="M883">
        <v>46680</v>
      </c>
      <c r="N883">
        <v>9</v>
      </c>
      <c r="O883">
        <v>18</v>
      </c>
      <c r="P883">
        <v>2</v>
      </c>
      <c r="Q883">
        <v>8</v>
      </c>
      <c r="R883">
        <v>2</v>
      </c>
      <c r="S883">
        <v>4</v>
      </c>
      <c r="T883">
        <v>0</v>
      </c>
      <c r="U883">
        <v>2</v>
      </c>
      <c r="V883">
        <f>COUNTIF(tbl_HRMaster[EmployeeID],tbl_HRMaster[[#This Row],[EmployeeID]])</f>
        <v>1</v>
      </c>
      <c r="W883">
        <f>IFERROR(INDEX(tbl_EmployeeSurvey[EnvironmentSatisfaction],MATCH(tbl_HRMaster[[#This Row],[EmployeeID]],tbl_EmployeeSurvey[EmployeeID],0)),"Not Found")</f>
        <v>4</v>
      </c>
      <c r="X883">
        <f>IFERROR(INDEX(tbl_EmployeeSurvey[JobSatisfaction],MATCH(tbl_HRMaster[[#This Row],[EmployeeID]],tbl_EmployeeSurvey[EmployeeID],0)),"Not Found")</f>
        <v>4</v>
      </c>
      <c r="Y883" s="5">
        <f>IFERROR(INDEX(tbl_EmployeeSurvey[WorkLifeBalance],MATCH(tbl_HRMaster[[#This Row],[EmployeeID]],tbl_EmployeeSurvey[EmployeeID],0)),"Not Found")</f>
        <v>3</v>
      </c>
      <c r="Z883" s="5">
        <f>IFERROR(VLOOKUP(tbl_HRMaster[[#This Row],[EmployeeID]],tbl_ManagerSurvey[[EmployeeID]:[PerformanceRating]],2,FALSE),"Not Found")</f>
        <v>3</v>
      </c>
      <c r="AA883" s="5">
        <f>IFERROR(VLOOKUP(tbl_HRMaster[[#This Row],[EmployeeID]],tbl_ManagerSurvey[[EmployeeID]:[PerformanceRating]],3,FALSE),"Not Found")</f>
        <v>3</v>
      </c>
      <c r="AB883" s="5" t="str">
        <f>IF(tbl_HRMaster[[#This Row],[Attrition]]="Yes","Left","Active")</f>
        <v>Active</v>
      </c>
      <c r="AC883" s="5" t="str">
        <f>_xlfn.IFS(tbl_HRMaster[[#This Row],[Age]]&lt;25,"Under 25",tbl_HRMaster[[#This Row],[Age]]&lt;35,"25-34",tbl_HRMaster[[#This Row],[Age]]&lt;45,"35-44",tbl_HRMaster[[#This Row],[Age]]&lt;55,"45-54",TRUE,"Above 54")</f>
        <v>35-44</v>
      </c>
      <c r="AD883" s="5" t="str">
        <f>_xlfn.IFS(
tbl_HRMaster[[#This Row],[YearsAtCompany]]&lt;2,"&lt; 2 Years",
tbl_HRMaster[[#This Row],[YearsAtCompany]]&lt;5,"2-4 Years",
tbl_HRMaster[[#This Row],[YearsAtCompany]]&lt;10,"5-9 Years",
TRUE,"10+ Years"
)</f>
        <v>2-4 Years</v>
      </c>
      <c r="AE883" s="5">
        <f>IF(tbl_HRMaster[[#This Row],[Attrition]]="Yes",1,0)</f>
        <v>0</v>
      </c>
    </row>
    <row r="884" spans="1:31" x14ac:dyDescent="0.25">
      <c r="A884">
        <v>30</v>
      </c>
      <c r="B884" t="s">
        <v>21</v>
      </c>
      <c r="C884" t="s">
        <v>22</v>
      </c>
      <c r="D884" t="s">
        <v>23</v>
      </c>
      <c r="E884">
        <v>20</v>
      </c>
      <c r="F884">
        <v>3</v>
      </c>
      <c r="G884" t="s">
        <v>45</v>
      </c>
      <c r="H884">
        <v>608</v>
      </c>
      <c r="I884" t="s">
        <v>34</v>
      </c>
      <c r="J884">
        <v>3</v>
      </c>
      <c r="K884" t="s">
        <v>35</v>
      </c>
      <c r="L884" t="s">
        <v>41</v>
      </c>
      <c r="M884">
        <v>48100</v>
      </c>
      <c r="N884">
        <v>8</v>
      </c>
      <c r="O884">
        <v>18</v>
      </c>
      <c r="P884">
        <v>0</v>
      </c>
      <c r="Q884">
        <v>8</v>
      </c>
      <c r="R884">
        <v>3</v>
      </c>
      <c r="S884">
        <v>4</v>
      </c>
      <c r="T884">
        <v>0</v>
      </c>
      <c r="U884">
        <v>3</v>
      </c>
      <c r="V884">
        <f>COUNTIF(tbl_HRMaster[EmployeeID],tbl_HRMaster[[#This Row],[EmployeeID]])</f>
        <v>1</v>
      </c>
      <c r="W884">
        <f>IFERROR(INDEX(tbl_EmployeeSurvey[EnvironmentSatisfaction],MATCH(tbl_HRMaster[[#This Row],[EmployeeID]],tbl_EmployeeSurvey[EmployeeID],0)),"Not Found")</f>
        <v>3</v>
      </c>
      <c r="X884">
        <f>IFERROR(INDEX(tbl_EmployeeSurvey[JobSatisfaction],MATCH(tbl_HRMaster[[#This Row],[EmployeeID]],tbl_EmployeeSurvey[EmployeeID],0)),"Not Found")</f>
        <v>1</v>
      </c>
      <c r="Y884" s="5">
        <f>IFERROR(INDEX(tbl_EmployeeSurvey[WorkLifeBalance],MATCH(tbl_HRMaster[[#This Row],[EmployeeID]],tbl_EmployeeSurvey[EmployeeID],0)),"Not Found")</f>
        <v>3</v>
      </c>
      <c r="Z884" s="5">
        <f>IFERROR(VLOOKUP(tbl_HRMaster[[#This Row],[EmployeeID]],tbl_ManagerSurvey[[EmployeeID]:[PerformanceRating]],2,FALSE),"Not Found")</f>
        <v>2</v>
      </c>
      <c r="AA884" s="5">
        <f>IFERROR(VLOOKUP(tbl_HRMaster[[#This Row],[EmployeeID]],tbl_ManagerSurvey[[EmployeeID]:[PerformanceRating]],3,FALSE),"Not Found")</f>
        <v>3</v>
      </c>
      <c r="AB884" s="5" t="str">
        <f>IF(tbl_HRMaster[[#This Row],[Attrition]]="Yes","Left","Active")</f>
        <v>Active</v>
      </c>
      <c r="AC884" s="5" t="str">
        <f>_xlfn.IFS(tbl_HRMaster[[#This Row],[Age]]&lt;25,"Under 25",tbl_HRMaster[[#This Row],[Age]]&lt;35,"25-34",tbl_HRMaster[[#This Row],[Age]]&lt;45,"35-44",tbl_HRMaster[[#This Row],[Age]]&lt;55,"45-54",TRUE,"Above 54")</f>
        <v>25-34</v>
      </c>
      <c r="AD884" s="5" t="str">
        <f>_xlfn.IFS(
tbl_HRMaster[[#This Row],[YearsAtCompany]]&lt;2,"&lt; 2 Years",
tbl_HRMaster[[#This Row],[YearsAtCompany]]&lt;5,"2-4 Years",
tbl_HRMaster[[#This Row],[YearsAtCompany]]&lt;10,"5-9 Years",
TRUE,"10+ Years"
)</f>
        <v>2-4 Years</v>
      </c>
      <c r="AE884" s="5">
        <f>IF(tbl_HRMaster[[#This Row],[Attrition]]="Yes",1,0)</f>
        <v>0</v>
      </c>
    </row>
    <row r="885" spans="1:31" x14ac:dyDescent="0.25">
      <c r="A885">
        <v>30</v>
      </c>
      <c r="B885" t="s">
        <v>21</v>
      </c>
      <c r="C885" t="s">
        <v>22</v>
      </c>
      <c r="D885" t="s">
        <v>23</v>
      </c>
      <c r="E885">
        <v>20</v>
      </c>
      <c r="F885">
        <v>3</v>
      </c>
      <c r="G885" t="s">
        <v>45</v>
      </c>
      <c r="H885">
        <v>2078</v>
      </c>
      <c r="I885" t="s">
        <v>34</v>
      </c>
      <c r="J885">
        <v>3</v>
      </c>
      <c r="K885" t="s">
        <v>35</v>
      </c>
      <c r="L885" t="s">
        <v>41</v>
      </c>
      <c r="M885">
        <v>48100</v>
      </c>
      <c r="N885">
        <v>8</v>
      </c>
      <c r="O885">
        <v>18</v>
      </c>
      <c r="P885">
        <v>0</v>
      </c>
      <c r="Q885">
        <v>8</v>
      </c>
      <c r="R885">
        <v>3</v>
      </c>
      <c r="S885">
        <v>4</v>
      </c>
      <c r="T885">
        <v>0</v>
      </c>
      <c r="U885">
        <v>3</v>
      </c>
      <c r="V885">
        <f>COUNTIF(tbl_HRMaster[EmployeeID],tbl_HRMaster[[#This Row],[EmployeeID]])</f>
        <v>1</v>
      </c>
      <c r="W885">
        <f>IFERROR(INDEX(tbl_EmployeeSurvey[EnvironmentSatisfaction],MATCH(tbl_HRMaster[[#This Row],[EmployeeID]],tbl_EmployeeSurvey[EmployeeID],0)),"Not Found")</f>
        <v>3</v>
      </c>
      <c r="X885">
        <f>IFERROR(INDEX(tbl_EmployeeSurvey[JobSatisfaction],MATCH(tbl_HRMaster[[#This Row],[EmployeeID]],tbl_EmployeeSurvey[EmployeeID],0)),"Not Found")</f>
        <v>1</v>
      </c>
      <c r="Y885" s="5">
        <f>IFERROR(INDEX(tbl_EmployeeSurvey[WorkLifeBalance],MATCH(tbl_HRMaster[[#This Row],[EmployeeID]],tbl_EmployeeSurvey[EmployeeID],0)),"Not Found")</f>
        <v>3</v>
      </c>
      <c r="Z885" s="5">
        <f>IFERROR(VLOOKUP(tbl_HRMaster[[#This Row],[EmployeeID]],tbl_ManagerSurvey[[EmployeeID]:[PerformanceRating]],2,FALSE),"Not Found")</f>
        <v>2</v>
      </c>
      <c r="AA885" s="5">
        <f>IFERROR(VLOOKUP(tbl_HRMaster[[#This Row],[EmployeeID]],tbl_ManagerSurvey[[EmployeeID]:[PerformanceRating]],3,FALSE),"Not Found")</f>
        <v>3</v>
      </c>
      <c r="AB885" s="5" t="str">
        <f>IF(tbl_HRMaster[[#This Row],[Attrition]]="Yes","Left","Active")</f>
        <v>Active</v>
      </c>
      <c r="AC885" s="5" t="str">
        <f>_xlfn.IFS(tbl_HRMaster[[#This Row],[Age]]&lt;25,"Under 25",tbl_HRMaster[[#This Row],[Age]]&lt;35,"25-34",tbl_HRMaster[[#This Row],[Age]]&lt;45,"35-44",tbl_HRMaster[[#This Row],[Age]]&lt;55,"45-54",TRUE,"Above 54")</f>
        <v>25-34</v>
      </c>
      <c r="AD885" s="5" t="str">
        <f>_xlfn.IFS(
tbl_HRMaster[[#This Row],[YearsAtCompany]]&lt;2,"&lt; 2 Years",
tbl_HRMaster[[#This Row],[YearsAtCompany]]&lt;5,"2-4 Years",
tbl_HRMaster[[#This Row],[YearsAtCompany]]&lt;10,"5-9 Years",
TRUE,"10+ Years"
)</f>
        <v>2-4 Years</v>
      </c>
      <c r="AE885" s="5">
        <f>IF(tbl_HRMaster[[#This Row],[Attrition]]="Yes",1,0)</f>
        <v>0</v>
      </c>
    </row>
    <row r="886" spans="1:31" x14ac:dyDescent="0.25">
      <c r="A886">
        <v>30</v>
      </c>
      <c r="B886" t="s">
        <v>21</v>
      </c>
      <c r="C886" t="s">
        <v>22</v>
      </c>
      <c r="D886" t="s">
        <v>23</v>
      </c>
      <c r="E886">
        <v>20</v>
      </c>
      <c r="F886">
        <v>3</v>
      </c>
      <c r="G886" t="s">
        <v>45</v>
      </c>
      <c r="H886">
        <v>3548</v>
      </c>
      <c r="I886" t="s">
        <v>34</v>
      </c>
      <c r="J886">
        <v>3</v>
      </c>
      <c r="K886" t="s">
        <v>35</v>
      </c>
      <c r="L886" t="s">
        <v>41</v>
      </c>
      <c r="M886">
        <v>48100</v>
      </c>
      <c r="N886">
        <v>8</v>
      </c>
      <c r="O886">
        <v>18</v>
      </c>
      <c r="P886">
        <v>0</v>
      </c>
      <c r="Q886">
        <v>8</v>
      </c>
      <c r="R886">
        <v>3</v>
      </c>
      <c r="S886">
        <v>4</v>
      </c>
      <c r="T886">
        <v>0</v>
      </c>
      <c r="U886">
        <v>3</v>
      </c>
      <c r="V886">
        <f>COUNTIF(tbl_HRMaster[EmployeeID],tbl_HRMaster[[#This Row],[EmployeeID]])</f>
        <v>1</v>
      </c>
      <c r="W886">
        <f>IFERROR(INDEX(tbl_EmployeeSurvey[EnvironmentSatisfaction],MATCH(tbl_HRMaster[[#This Row],[EmployeeID]],tbl_EmployeeSurvey[EmployeeID],0)),"Not Found")</f>
        <v>3</v>
      </c>
      <c r="X886">
        <f>IFERROR(INDEX(tbl_EmployeeSurvey[JobSatisfaction],MATCH(tbl_HRMaster[[#This Row],[EmployeeID]],tbl_EmployeeSurvey[EmployeeID],0)),"Not Found")</f>
        <v>1</v>
      </c>
      <c r="Y886" s="5">
        <f>IFERROR(INDEX(tbl_EmployeeSurvey[WorkLifeBalance],MATCH(tbl_HRMaster[[#This Row],[EmployeeID]],tbl_EmployeeSurvey[EmployeeID],0)),"Not Found")</f>
        <v>3</v>
      </c>
      <c r="Z886" s="5">
        <f>IFERROR(VLOOKUP(tbl_HRMaster[[#This Row],[EmployeeID]],tbl_ManagerSurvey[[EmployeeID]:[PerformanceRating]],2,FALSE),"Not Found")</f>
        <v>2</v>
      </c>
      <c r="AA886" s="5">
        <f>IFERROR(VLOOKUP(tbl_HRMaster[[#This Row],[EmployeeID]],tbl_ManagerSurvey[[EmployeeID]:[PerformanceRating]],3,FALSE),"Not Found")</f>
        <v>3</v>
      </c>
      <c r="AB886" s="5" t="str">
        <f>IF(tbl_HRMaster[[#This Row],[Attrition]]="Yes","Left","Active")</f>
        <v>Active</v>
      </c>
      <c r="AC886" s="5" t="str">
        <f>_xlfn.IFS(tbl_HRMaster[[#This Row],[Age]]&lt;25,"Under 25",tbl_HRMaster[[#This Row],[Age]]&lt;35,"25-34",tbl_HRMaster[[#This Row],[Age]]&lt;45,"35-44",tbl_HRMaster[[#This Row],[Age]]&lt;55,"45-54",TRUE,"Above 54")</f>
        <v>25-34</v>
      </c>
      <c r="AD886" s="5" t="str">
        <f>_xlfn.IFS(
tbl_HRMaster[[#This Row],[YearsAtCompany]]&lt;2,"&lt; 2 Years",
tbl_HRMaster[[#This Row],[YearsAtCompany]]&lt;5,"2-4 Years",
tbl_HRMaster[[#This Row],[YearsAtCompany]]&lt;10,"5-9 Years",
TRUE,"10+ Years"
)</f>
        <v>2-4 Years</v>
      </c>
      <c r="AE886" s="5">
        <f>IF(tbl_HRMaster[[#This Row],[Attrition]]="Yes",1,0)</f>
        <v>0</v>
      </c>
    </row>
    <row r="887" spans="1:31" x14ac:dyDescent="0.25">
      <c r="A887">
        <v>29</v>
      </c>
      <c r="B887" t="s">
        <v>21</v>
      </c>
      <c r="C887" t="s">
        <v>22</v>
      </c>
      <c r="D887" t="s">
        <v>30</v>
      </c>
      <c r="E887">
        <v>5</v>
      </c>
      <c r="F887">
        <v>4</v>
      </c>
      <c r="G887" t="s">
        <v>24</v>
      </c>
      <c r="H887">
        <v>400</v>
      </c>
      <c r="I887" t="s">
        <v>25</v>
      </c>
      <c r="J887">
        <v>4</v>
      </c>
      <c r="K887" t="s">
        <v>26</v>
      </c>
      <c r="L887" t="s">
        <v>41</v>
      </c>
      <c r="M887">
        <v>66730</v>
      </c>
      <c r="N887">
        <v>6</v>
      </c>
      <c r="O887">
        <v>12</v>
      </c>
      <c r="P887">
        <v>1</v>
      </c>
      <c r="Q887">
        <v>8</v>
      </c>
      <c r="R887">
        <v>2</v>
      </c>
      <c r="S887">
        <v>4</v>
      </c>
      <c r="T887">
        <v>0</v>
      </c>
      <c r="U887">
        <v>3</v>
      </c>
      <c r="V887">
        <f>COUNTIF(tbl_HRMaster[EmployeeID],tbl_HRMaster[[#This Row],[EmployeeID]])</f>
        <v>1</v>
      </c>
      <c r="W887">
        <f>IFERROR(INDEX(tbl_EmployeeSurvey[EnvironmentSatisfaction],MATCH(tbl_HRMaster[[#This Row],[EmployeeID]],tbl_EmployeeSurvey[EmployeeID],0)),"Not Found")</f>
        <v>1</v>
      </c>
      <c r="X887">
        <f>IFERROR(INDEX(tbl_EmployeeSurvey[JobSatisfaction],MATCH(tbl_HRMaster[[#This Row],[EmployeeID]],tbl_EmployeeSurvey[EmployeeID],0)),"Not Found")</f>
        <v>4</v>
      </c>
      <c r="Y887" s="5">
        <f>IFERROR(INDEX(tbl_EmployeeSurvey[WorkLifeBalance],MATCH(tbl_HRMaster[[#This Row],[EmployeeID]],tbl_EmployeeSurvey[EmployeeID],0)),"Not Found")</f>
        <v>3</v>
      </c>
      <c r="Z887" s="5">
        <f>IFERROR(VLOOKUP(tbl_HRMaster[[#This Row],[EmployeeID]],tbl_ManagerSurvey[[EmployeeID]:[PerformanceRating]],2,FALSE),"Not Found")</f>
        <v>4</v>
      </c>
      <c r="AA887" s="5">
        <f>IFERROR(VLOOKUP(tbl_HRMaster[[#This Row],[EmployeeID]],tbl_ManagerSurvey[[EmployeeID]:[PerformanceRating]],3,FALSE),"Not Found")</f>
        <v>3</v>
      </c>
      <c r="AB887" s="5" t="str">
        <f>IF(tbl_HRMaster[[#This Row],[Attrition]]="Yes","Left","Active")</f>
        <v>Active</v>
      </c>
      <c r="AC887" s="5" t="str">
        <f>_xlfn.IFS(tbl_HRMaster[[#This Row],[Age]]&lt;25,"Under 25",tbl_HRMaster[[#This Row],[Age]]&lt;35,"25-34",tbl_HRMaster[[#This Row],[Age]]&lt;45,"35-44",tbl_HRMaster[[#This Row],[Age]]&lt;55,"45-54",TRUE,"Above 54")</f>
        <v>25-34</v>
      </c>
      <c r="AD887" s="5" t="str">
        <f>_xlfn.IFS(
tbl_HRMaster[[#This Row],[YearsAtCompany]]&lt;2,"&lt; 2 Years",
tbl_HRMaster[[#This Row],[YearsAtCompany]]&lt;5,"2-4 Years",
tbl_HRMaster[[#This Row],[YearsAtCompany]]&lt;10,"5-9 Years",
TRUE,"10+ Years"
)</f>
        <v>2-4 Years</v>
      </c>
      <c r="AE887" s="5">
        <f>IF(tbl_HRMaster[[#This Row],[Attrition]]="Yes",1,0)</f>
        <v>0</v>
      </c>
    </row>
    <row r="888" spans="1:31" x14ac:dyDescent="0.25">
      <c r="A888">
        <v>29</v>
      </c>
      <c r="B888" t="s">
        <v>21</v>
      </c>
      <c r="C888" t="s">
        <v>22</v>
      </c>
      <c r="D888" t="s">
        <v>30</v>
      </c>
      <c r="E888">
        <v>5</v>
      </c>
      <c r="F888">
        <v>4</v>
      </c>
      <c r="G888" t="s">
        <v>24</v>
      </c>
      <c r="H888">
        <v>1870</v>
      </c>
      <c r="I888" t="s">
        <v>25</v>
      </c>
      <c r="J888">
        <v>4</v>
      </c>
      <c r="K888" t="s">
        <v>26</v>
      </c>
      <c r="L888" t="s">
        <v>41</v>
      </c>
      <c r="M888">
        <v>66730</v>
      </c>
      <c r="N888">
        <v>6</v>
      </c>
      <c r="O888">
        <v>12</v>
      </c>
      <c r="P888">
        <v>1</v>
      </c>
      <c r="Q888">
        <v>8</v>
      </c>
      <c r="R888">
        <v>2</v>
      </c>
      <c r="S888">
        <v>4</v>
      </c>
      <c r="T888">
        <v>0</v>
      </c>
      <c r="U888">
        <v>3</v>
      </c>
      <c r="V888">
        <f>COUNTIF(tbl_HRMaster[EmployeeID],tbl_HRMaster[[#This Row],[EmployeeID]])</f>
        <v>1</v>
      </c>
      <c r="W888">
        <f>IFERROR(INDEX(tbl_EmployeeSurvey[EnvironmentSatisfaction],MATCH(tbl_HRMaster[[#This Row],[EmployeeID]],tbl_EmployeeSurvey[EmployeeID],0)),"Not Found")</f>
        <v>1</v>
      </c>
      <c r="X888">
        <f>IFERROR(INDEX(tbl_EmployeeSurvey[JobSatisfaction],MATCH(tbl_HRMaster[[#This Row],[EmployeeID]],tbl_EmployeeSurvey[EmployeeID],0)),"Not Found")</f>
        <v>4</v>
      </c>
      <c r="Y888" s="5">
        <f>IFERROR(INDEX(tbl_EmployeeSurvey[WorkLifeBalance],MATCH(tbl_HRMaster[[#This Row],[EmployeeID]],tbl_EmployeeSurvey[EmployeeID],0)),"Not Found")</f>
        <v>3</v>
      </c>
      <c r="Z888" s="5">
        <f>IFERROR(VLOOKUP(tbl_HRMaster[[#This Row],[EmployeeID]],tbl_ManagerSurvey[[EmployeeID]:[PerformanceRating]],2,FALSE),"Not Found")</f>
        <v>4</v>
      </c>
      <c r="AA888" s="5">
        <f>IFERROR(VLOOKUP(tbl_HRMaster[[#This Row],[EmployeeID]],tbl_ManagerSurvey[[EmployeeID]:[PerformanceRating]],3,FALSE),"Not Found")</f>
        <v>3</v>
      </c>
      <c r="AB888" s="5" t="str">
        <f>IF(tbl_HRMaster[[#This Row],[Attrition]]="Yes","Left","Active")</f>
        <v>Active</v>
      </c>
      <c r="AC888" s="5" t="str">
        <f>_xlfn.IFS(tbl_HRMaster[[#This Row],[Age]]&lt;25,"Under 25",tbl_HRMaster[[#This Row],[Age]]&lt;35,"25-34",tbl_HRMaster[[#This Row],[Age]]&lt;45,"35-44",tbl_HRMaster[[#This Row],[Age]]&lt;55,"45-54",TRUE,"Above 54")</f>
        <v>25-34</v>
      </c>
      <c r="AD888" s="5" t="str">
        <f>_xlfn.IFS(
tbl_HRMaster[[#This Row],[YearsAtCompany]]&lt;2,"&lt; 2 Years",
tbl_HRMaster[[#This Row],[YearsAtCompany]]&lt;5,"2-4 Years",
tbl_HRMaster[[#This Row],[YearsAtCompany]]&lt;10,"5-9 Years",
TRUE,"10+ Years"
)</f>
        <v>2-4 Years</v>
      </c>
      <c r="AE888" s="5">
        <f>IF(tbl_HRMaster[[#This Row],[Attrition]]="Yes",1,0)</f>
        <v>0</v>
      </c>
    </row>
    <row r="889" spans="1:31" x14ac:dyDescent="0.25">
      <c r="A889">
        <v>29</v>
      </c>
      <c r="B889" t="s">
        <v>21</v>
      </c>
      <c r="C889" t="s">
        <v>22</v>
      </c>
      <c r="D889" t="s">
        <v>30</v>
      </c>
      <c r="E889">
        <v>5</v>
      </c>
      <c r="F889">
        <v>4</v>
      </c>
      <c r="G889" t="s">
        <v>24</v>
      </c>
      <c r="H889">
        <v>3340</v>
      </c>
      <c r="I889" t="s">
        <v>25</v>
      </c>
      <c r="J889">
        <v>4</v>
      </c>
      <c r="K889" t="s">
        <v>26</v>
      </c>
      <c r="L889" t="s">
        <v>41</v>
      </c>
      <c r="M889">
        <v>66730</v>
      </c>
      <c r="N889">
        <v>6</v>
      </c>
      <c r="O889">
        <v>12</v>
      </c>
      <c r="P889">
        <v>1</v>
      </c>
      <c r="Q889">
        <v>8</v>
      </c>
      <c r="R889">
        <v>2</v>
      </c>
      <c r="S889">
        <v>4</v>
      </c>
      <c r="T889">
        <v>0</v>
      </c>
      <c r="U889">
        <v>3</v>
      </c>
      <c r="V889">
        <f>COUNTIF(tbl_HRMaster[EmployeeID],tbl_HRMaster[[#This Row],[EmployeeID]])</f>
        <v>1</v>
      </c>
      <c r="W889">
        <f>IFERROR(INDEX(tbl_EmployeeSurvey[EnvironmentSatisfaction],MATCH(tbl_HRMaster[[#This Row],[EmployeeID]],tbl_EmployeeSurvey[EmployeeID],0)),"Not Found")</f>
        <v>1</v>
      </c>
      <c r="X889">
        <f>IFERROR(INDEX(tbl_EmployeeSurvey[JobSatisfaction],MATCH(tbl_HRMaster[[#This Row],[EmployeeID]],tbl_EmployeeSurvey[EmployeeID],0)),"Not Found")</f>
        <v>4</v>
      </c>
      <c r="Y889" s="5">
        <f>IFERROR(INDEX(tbl_EmployeeSurvey[WorkLifeBalance],MATCH(tbl_HRMaster[[#This Row],[EmployeeID]],tbl_EmployeeSurvey[EmployeeID],0)),"Not Found")</f>
        <v>3</v>
      </c>
      <c r="Z889" s="5">
        <f>IFERROR(VLOOKUP(tbl_HRMaster[[#This Row],[EmployeeID]],tbl_ManagerSurvey[[EmployeeID]:[PerformanceRating]],2,FALSE),"Not Found")</f>
        <v>4</v>
      </c>
      <c r="AA889" s="5">
        <f>IFERROR(VLOOKUP(tbl_HRMaster[[#This Row],[EmployeeID]],tbl_ManagerSurvey[[EmployeeID]:[PerformanceRating]],3,FALSE),"Not Found")</f>
        <v>3</v>
      </c>
      <c r="AB889" s="5" t="str">
        <f>IF(tbl_HRMaster[[#This Row],[Attrition]]="Yes","Left","Active")</f>
        <v>Active</v>
      </c>
      <c r="AC889" s="5" t="str">
        <f>_xlfn.IFS(tbl_HRMaster[[#This Row],[Age]]&lt;25,"Under 25",tbl_HRMaster[[#This Row],[Age]]&lt;35,"25-34",tbl_HRMaster[[#This Row],[Age]]&lt;45,"35-44",tbl_HRMaster[[#This Row],[Age]]&lt;55,"45-54",TRUE,"Above 54")</f>
        <v>25-34</v>
      </c>
      <c r="AD889" s="5" t="str">
        <f>_xlfn.IFS(
tbl_HRMaster[[#This Row],[YearsAtCompany]]&lt;2,"&lt; 2 Years",
tbl_HRMaster[[#This Row],[YearsAtCompany]]&lt;5,"2-4 Years",
tbl_HRMaster[[#This Row],[YearsAtCompany]]&lt;10,"5-9 Years",
TRUE,"10+ Years"
)</f>
        <v>2-4 Years</v>
      </c>
      <c r="AE889" s="5">
        <f>IF(tbl_HRMaster[[#This Row],[Attrition]]="Yes",1,0)</f>
        <v>0</v>
      </c>
    </row>
    <row r="890" spans="1:31" x14ac:dyDescent="0.25">
      <c r="A890">
        <v>37</v>
      </c>
      <c r="B890" t="s">
        <v>21</v>
      </c>
      <c r="C890" t="s">
        <v>22</v>
      </c>
      <c r="D890" t="s">
        <v>30</v>
      </c>
      <c r="E890">
        <v>1</v>
      </c>
      <c r="F890">
        <v>3</v>
      </c>
      <c r="G890" t="s">
        <v>24</v>
      </c>
      <c r="H890">
        <v>510</v>
      </c>
      <c r="I890" t="s">
        <v>34</v>
      </c>
      <c r="J890">
        <v>1</v>
      </c>
      <c r="K890" t="s">
        <v>40</v>
      </c>
      <c r="L890" t="s">
        <v>32</v>
      </c>
      <c r="M890">
        <v>170680</v>
      </c>
      <c r="N890">
        <v>3</v>
      </c>
      <c r="O890">
        <v>23</v>
      </c>
      <c r="P890">
        <v>0</v>
      </c>
      <c r="Q890">
        <v>8</v>
      </c>
      <c r="R890">
        <v>6</v>
      </c>
      <c r="S890">
        <v>4</v>
      </c>
      <c r="T890">
        <v>0</v>
      </c>
      <c r="U890">
        <v>1</v>
      </c>
      <c r="V890">
        <f>COUNTIF(tbl_HRMaster[EmployeeID],tbl_HRMaster[[#This Row],[EmployeeID]])</f>
        <v>1</v>
      </c>
      <c r="W890">
        <f>IFERROR(INDEX(tbl_EmployeeSurvey[EnvironmentSatisfaction],MATCH(tbl_HRMaster[[#This Row],[EmployeeID]],tbl_EmployeeSurvey[EmployeeID],0)),"Not Found")</f>
        <v>4</v>
      </c>
      <c r="X890">
        <f>IFERROR(INDEX(tbl_EmployeeSurvey[JobSatisfaction],MATCH(tbl_HRMaster[[#This Row],[EmployeeID]],tbl_EmployeeSurvey[EmployeeID],0)),"Not Found")</f>
        <v>2</v>
      </c>
      <c r="Y890" s="5">
        <f>IFERROR(INDEX(tbl_EmployeeSurvey[WorkLifeBalance],MATCH(tbl_HRMaster[[#This Row],[EmployeeID]],tbl_EmployeeSurvey[EmployeeID],0)),"Not Found")</f>
        <v>2</v>
      </c>
      <c r="Z890" s="5">
        <f>IFERROR(VLOOKUP(tbl_HRMaster[[#This Row],[EmployeeID]],tbl_ManagerSurvey[[EmployeeID]:[PerformanceRating]],2,FALSE),"Not Found")</f>
        <v>3</v>
      </c>
      <c r="AA890" s="5">
        <f>IFERROR(VLOOKUP(tbl_HRMaster[[#This Row],[EmployeeID]],tbl_ManagerSurvey[[EmployeeID]:[PerformanceRating]],3,FALSE),"Not Found")</f>
        <v>4</v>
      </c>
      <c r="AB890" s="5" t="str">
        <f>IF(tbl_HRMaster[[#This Row],[Attrition]]="Yes","Left","Active")</f>
        <v>Active</v>
      </c>
      <c r="AC890" s="5" t="str">
        <f>_xlfn.IFS(tbl_HRMaster[[#This Row],[Age]]&lt;25,"Under 25",tbl_HRMaster[[#This Row],[Age]]&lt;35,"25-34",tbl_HRMaster[[#This Row],[Age]]&lt;45,"35-44",tbl_HRMaster[[#This Row],[Age]]&lt;55,"45-54",TRUE,"Above 54")</f>
        <v>35-44</v>
      </c>
      <c r="AD890" s="5" t="str">
        <f>_xlfn.IFS(
tbl_HRMaster[[#This Row],[YearsAtCompany]]&lt;2,"&lt; 2 Years",
tbl_HRMaster[[#This Row],[YearsAtCompany]]&lt;5,"2-4 Years",
tbl_HRMaster[[#This Row],[YearsAtCompany]]&lt;10,"5-9 Years",
TRUE,"10+ Years"
)</f>
        <v>2-4 Years</v>
      </c>
      <c r="AE890" s="5">
        <f>IF(tbl_HRMaster[[#This Row],[Attrition]]="Yes",1,0)</f>
        <v>0</v>
      </c>
    </row>
    <row r="891" spans="1:31" x14ac:dyDescent="0.25">
      <c r="A891">
        <v>37</v>
      </c>
      <c r="B891" t="s">
        <v>21</v>
      </c>
      <c r="C891" t="s">
        <v>22</v>
      </c>
      <c r="D891" t="s">
        <v>30</v>
      </c>
      <c r="E891">
        <v>1</v>
      </c>
      <c r="F891">
        <v>3</v>
      </c>
      <c r="G891" t="s">
        <v>24</v>
      </c>
      <c r="H891">
        <v>1980</v>
      </c>
      <c r="I891" t="s">
        <v>34</v>
      </c>
      <c r="J891">
        <v>1</v>
      </c>
      <c r="K891" t="s">
        <v>40</v>
      </c>
      <c r="L891" t="s">
        <v>32</v>
      </c>
      <c r="M891">
        <v>170680</v>
      </c>
      <c r="N891">
        <v>3</v>
      </c>
      <c r="O891">
        <v>23</v>
      </c>
      <c r="P891">
        <v>0</v>
      </c>
      <c r="Q891">
        <v>8</v>
      </c>
      <c r="R891">
        <v>6</v>
      </c>
      <c r="S891">
        <v>4</v>
      </c>
      <c r="T891">
        <v>0</v>
      </c>
      <c r="U891">
        <v>1</v>
      </c>
      <c r="V891">
        <f>COUNTIF(tbl_HRMaster[EmployeeID],tbl_HRMaster[[#This Row],[EmployeeID]])</f>
        <v>1</v>
      </c>
      <c r="W891">
        <f>IFERROR(INDEX(tbl_EmployeeSurvey[EnvironmentSatisfaction],MATCH(tbl_HRMaster[[#This Row],[EmployeeID]],tbl_EmployeeSurvey[EmployeeID],0)),"Not Found")</f>
        <v>4</v>
      </c>
      <c r="X891">
        <f>IFERROR(INDEX(tbl_EmployeeSurvey[JobSatisfaction],MATCH(tbl_HRMaster[[#This Row],[EmployeeID]],tbl_EmployeeSurvey[EmployeeID],0)),"Not Found")</f>
        <v>2</v>
      </c>
      <c r="Y891" s="5">
        <f>IFERROR(INDEX(tbl_EmployeeSurvey[WorkLifeBalance],MATCH(tbl_HRMaster[[#This Row],[EmployeeID]],tbl_EmployeeSurvey[EmployeeID],0)),"Not Found")</f>
        <v>2</v>
      </c>
      <c r="Z891" s="5">
        <f>IFERROR(VLOOKUP(tbl_HRMaster[[#This Row],[EmployeeID]],tbl_ManagerSurvey[[EmployeeID]:[PerformanceRating]],2,FALSE),"Not Found")</f>
        <v>3</v>
      </c>
      <c r="AA891" s="5">
        <f>IFERROR(VLOOKUP(tbl_HRMaster[[#This Row],[EmployeeID]],tbl_ManagerSurvey[[EmployeeID]:[PerformanceRating]],3,FALSE),"Not Found")</f>
        <v>4</v>
      </c>
      <c r="AB891" s="5" t="str">
        <f>IF(tbl_HRMaster[[#This Row],[Attrition]]="Yes","Left","Active")</f>
        <v>Active</v>
      </c>
      <c r="AC891" s="5" t="str">
        <f>_xlfn.IFS(tbl_HRMaster[[#This Row],[Age]]&lt;25,"Under 25",tbl_HRMaster[[#This Row],[Age]]&lt;35,"25-34",tbl_HRMaster[[#This Row],[Age]]&lt;45,"35-44",tbl_HRMaster[[#This Row],[Age]]&lt;55,"45-54",TRUE,"Above 54")</f>
        <v>35-44</v>
      </c>
      <c r="AD891" s="5" t="str">
        <f>_xlfn.IFS(
tbl_HRMaster[[#This Row],[YearsAtCompany]]&lt;2,"&lt; 2 Years",
tbl_HRMaster[[#This Row],[YearsAtCompany]]&lt;5,"2-4 Years",
tbl_HRMaster[[#This Row],[YearsAtCompany]]&lt;10,"5-9 Years",
TRUE,"10+ Years"
)</f>
        <v>2-4 Years</v>
      </c>
      <c r="AE891" s="5">
        <f>IF(tbl_HRMaster[[#This Row],[Attrition]]="Yes",1,0)</f>
        <v>0</v>
      </c>
    </row>
    <row r="892" spans="1:31" x14ac:dyDescent="0.25">
      <c r="A892">
        <v>37</v>
      </c>
      <c r="B892" t="s">
        <v>21</v>
      </c>
      <c r="C892" t="s">
        <v>22</v>
      </c>
      <c r="D892" t="s">
        <v>30</v>
      </c>
      <c r="E892">
        <v>1</v>
      </c>
      <c r="F892">
        <v>3</v>
      </c>
      <c r="G892" t="s">
        <v>24</v>
      </c>
      <c r="H892">
        <v>3450</v>
      </c>
      <c r="I892" t="s">
        <v>34</v>
      </c>
      <c r="J892">
        <v>1</v>
      </c>
      <c r="K892" t="s">
        <v>40</v>
      </c>
      <c r="L892" t="s">
        <v>32</v>
      </c>
      <c r="M892">
        <v>170680</v>
      </c>
      <c r="N892">
        <v>3</v>
      </c>
      <c r="O892">
        <v>23</v>
      </c>
      <c r="P892">
        <v>0</v>
      </c>
      <c r="Q892">
        <v>8</v>
      </c>
      <c r="R892">
        <v>6</v>
      </c>
      <c r="S892">
        <v>4</v>
      </c>
      <c r="T892">
        <v>0</v>
      </c>
      <c r="U892">
        <v>1</v>
      </c>
      <c r="V892">
        <f>COUNTIF(tbl_HRMaster[EmployeeID],tbl_HRMaster[[#This Row],[EmployeeID]])</f>
        <v>1</v>
      </c>
      <c r="W892">
        <f>IFERROR(INDEX(tbl_EmployeeSurvey[EnvironmentSatisfaction],MATCH(tbl_HRMaster[[#This Row],[EmployeeID]],tbl_EmployeeSurvey[EmployeeID],0)),"Not Found")</f>
        <v>4</v>
      </c>
      <c r="X892">
        <f>IFERROR(INDEX(tbl_EmployeeSurvey[JobSatisfaction],MATCH(tbl_HRMaster[[#This Row],[EmployeeID]],tbl_EmployeeSurvey[EmployeeID],0)),"Not Found")</f>
        <v>2</v>
      </c>
      <c r="Y892" s="5">
        <f>IFERROR(INDEX(tbl_EmployeeSurvey[WorkLifeBalance],MATCH(tbl_HRMaster[[#This Row],[EmployeeID]],tbl_EmployeeSurvey[EmployeeID],0)),"Not Found")</f>
        <v>2</v>
      </c>
      <c r="Z892" s="5">
        <f>IFERROR(VLOOKUP(tbl_HRMaster[[#This Row],[EmployeeID]],tbl_ManagerSurvey[[EmployeeID]:[PerformanceRating]],2,FALSE),"Not Found")</f>
        <v>3</v>
      </c>
      <c r="AA892" s="5">
        <f>IFERROR(VLOOKUP(tbl_HRMaster[[#This Row],[EmployeeID]],tbl_ManagerSurvey[[EmployeeID]:[PerformanceRating]],3,FALSE),"Not Found")</f>
        <v>4</v>
      </c>
      <c r="AB892" s="5" t="str">
        <f>IF(tbl_HRMaster[[#This Row],[Attrition]]="Yes","Left","Active")</f>
        <v>Active</v>
      </c>
      <c r="AC892" s="5" t="str">
        <f>_xlfn.IFS(tbl_HRMaster[[#This Row],[Age]]&lt;25,"Under 25",tbl_HRMaster[[#This Row],[Age]]&lt;35,"25-34",tbl_HRMaster[[#This Row],[Age]]&lt;45,"35-44",tbl_HRMaster[[#This Row],[Age]]&lt;55,"45-54",TRUE,"Above 54")</f>
        <v>35-44</v>
      </c>
      <c r="AD892" s="5" t="str">
        <f>_xlfn.IFS(
tbl_HRMaster[[#This Row],[YearsAtCompany]]&lt;2,"&lt; 2 Years",
tbl_HRMaster[[#This Row],[YearsAtCompany]]&lt;5,"2-4 Years",
tbl_HRMaster[[#This Row],[YearsAtCompany]]&lt;10,"5-9 Years",
TRUE,"10+ Years"
)</f>
        <v>2-4 Years</v>
      </c>
      <c r="AE892" s="5">
        <f>IF(tbl_HRMaster[[#This Row],[Attrition]]="Yes",1,0)</f>
        <v>0</v>
      </c>
    </row>
    <row r="893" spans="1:31" x14ac:dyDescent="0.25">
      <c r="A893">
        <v>32</v>
      </c>
      <c r="B893" t="s">
        <v>28</v>
      </c>
      <c r="C893" t="s">
        <v>29</v>
      </c>
      <c r="D893" t="s">
        <v>30</v>
      </c>
      <c r="E893">
        <v>9</v>
      </c>
      <c r="F893">
        <v>3</v>
      </c>
      <c r="G893" t="s">
        <v>24</v>
      </c>
      <c r="H893">
        <v>1118</v>
      </c>
      <c r="I893" t="s">
        <v>34</v>
      </c>
      <c r="J893">
        <v>2</v>
      </c>
      <c r="K893" t="s">
        <v>40</v>
      </c>
      <c r="L893" t="s">
        <v>32</v>
      </c>
      <c r="M893">
        <v>191900</v>
      </c>
      <c r="N893">
        <v>3</v>
      </c>
      <c r="O893">
        <v>17</v>
      </c>
      <c r="P893">
        <v>1</v>
      </c>
      <c r="Q893">
        <v>8</v>
      </c>
      <c r="R893">
        <v>2</v>
      </c>
      <c r="S893">
        <v>4</v>
      </c>
      <c r="T893">
        <v>0</v>
      </c>
      <c r="U893">
        <v>3</v>
      </c>
      <c r="V893">
        <f>COUNTIF(tbl_HRMaster[EmployeeID],tbl_HRMaster[[#This Row],[EmployeeID]])</f>
        <v>1</v>
      </c>
      <c r="W893">
        <f>IFERROR(INDEX(tbl_EmployeeSurvey[EnvironmentSatisfaction],MATCH(tbl_HRMaster[[#This Row],[EmployeeID]],tbl_EmployeeSurvey[EmployeeID],0)),"Not Found")</f>
        <v>1</v>
      </c>
      <c r="X893">
        <f>IFERROR(INDEX(tbl_EmployeeSurvey[JobSatisfaction],MATCH(tbl_HRMaster[[#This Row],[EmployeeID]],tbl_EmployeeSurvey[EmployeeID],0)),"Not Found")</f>
        <v>3</v>
      </c>
      <c r="Y893" s="5">
        <f>IFERROR(INDEX(tbl_EmployeeSurvey[WorkLifeBalance],MATCH(tbl_HRMaster[[#This Row],[EmployeeID]],tbl_EmployeeSurvey[EmployeeID],0)),"Not Found")</f>
        <v>3</v>
      </c>
      <c r="Z893" s="5">
        <f>IFERROR(VLOOKUP(tbl_HRMaster[[#This Row],[EmployeeID]],tbl_ManagerSurvey[[EmployeeID]:[PerformanceRating]],2,FALSE),"Not Found")</f>
        <v>3</v>
      </c>
      <c r="AA893" s="5">
        <f>IFERROR(VLOOKUP(tbl_HRMaster[[#This Row],[EmployeeID]],tbl_ManagerSurvey[[EmployeeID]:[PerformanceRating]],3,FALSE),"Not Found")</f>
        <v>3</v>
      </c>
      <c r="AB893" s="5" t="str">
        <f>IF(tbl_HRMaster[[#This Row],[Attrition]]="Yes","Left","Active")</f>
        <v>Left</v>
      </c>
      <c r="AC893" s="5" t="str">
        <f>_xlfn.IFS(tbl_HRMaster[[#This Row],[Age]]&lt;25,"Under 25",tbl_HRMaster[[#This Row],[Age]]&lt;35,"25-34",tbl_HRMaster[[#This Row],[Age]]&lt;45,"35-44",tbl_HRMaster[[#This Row],[Age]]&lt;55,"45-54",TRUE,"Above 54")</f>
        <v>25-34</v>
      </c>
      <c r="AD893" s="5" t="str">
        <f>_xlfn.IFS(
tbl_HRMaster[[#This Row],[YearsAtCompany]]&lt;2,"&lt; 2 Years",
tbl_HRMaster[[#This Row],[YearsAtCompany]]&lt;5,"2-4 Years",
tbl_HRMaster[[#This Row],[YearsAtCompany]]&lt;10,"5-9 Years",
TRUE,"10+ Years"
)</f>
        <v>2-4 Years</v>
      </c>
      <c r="AE893" s="5">
        <f>IF(tbl_HRMaster[[#This Row],[Attrition]]="Yes",1,0)</f>
        <v>1</v>
      </c>
    </row>
    <row r="894" spans="1:31" x14ac:dyDescent="0.25">
      <c r="A894">
        <v>32</v>
      </c>
      <c r="B894" t="s">
        <v>28</v>
      </c>
      <c r="C894" t="s">
        <v>29</v>
      </c>
      <c r="D894" t="s">
        <v>30</v>
      </c>
      <c r="E894">
        <v>9</v>
      </c>
      <c r="F894">
        <v>3</v>
      </c>
      <c r="G894" t="s">
        <v>24</v>
      </c>
      <c r="H894">
        <v>2588</v>
      </c>
      <c r="I894" t="s">
        <v>34</v>
      </c>
      <c r="J894">
        <v>2</v>
      </c>
      <c r="K894" t="s">
        <v>40</v>
      </c>
      <c r="L894" t="s">
        <v>32</v>
      </c>
      <c r="M894">
        <v>191900</v>
      </c>
      <c r="N894">
        <v>3</v>
      </c>
      <c r="O894">
        <v>17</v>
      </c>
      <c r="P894">
        <v>1</v>
      </c>
      <c r="Q894">
        <v>8</v>
      </c>
      <c r="R894">
        <v>2</v>
      </c>
      <c r="S894">
        <v>4</v>
      </c>
      <c r="T894">
        <v>0</v>
      </c>
      <c r="U894">
        <v>3</v>
      </c>
      <c r="V894">
        <f>COUNTIF(tbl_HRMaster[EmployeeID],tbl_HRMaster[[#This Row],[EmployeeID]])</f>
        <v>1</v>
      </c>
      <c r="W894">
        <f>IFERROR(INDEX(tbl_EmployeeSurvey[EnvironmentSatisfaction],MATCH(tbl_HRMaster[[#This Row],[EmployeeID]],tbl_EmployeeSurvey[EmployeeID],0)),"Not Found")</f>
        <v>1</v>
      </c>
      <c r="X894">
        <f>IFERROR(INDEX(tbl_EmployeeSurvey[JobSatisfaction],MATCH(tbl_HRMaster[[#This Row],[EmployeeID]],tbl_EmployeeSurvey[EmployeeID],0)),"Not Found")</f>
        <v>3</v>
      </c>
      <c r="Y894" s="5">
        <f>IFERROR(INDEX(tbl_EmployeeSurvey[WorkLifeBalance],MATCH(tbl_HRMaster[[#This Row],[EmployeeID]],tbl_EmployeeSurvey[EmployeeID],0)),"Not Found")</f>
        <v>3</v>
      </c>
      <c r="Z894" s="5">
        <f>IFERROR(VLOOKUP(tbl_HRMaster[[#This Row],[EmployeeID]],tbl_ManagerSurvey[[EmployeeID]:[PerformanceRating]],2,FALSE),"Not Found")</f>
        <v>3</v>
      </c>
      <c r="AA894" s="5">
        <f>IFERROR(VLOOKUP(tbl_HRMaster[[#This Row],[EmployeeID]],tbl_ManagerSurvey[[EmployeeID]:[PerformanceRating]],3,FALSE),"Not Found")</f>
        <v>3</v>
      </c>
      <c r="AB894" s="5" t="str">
        <f>IF(tbl_HRMaster[[#This Row],[Attrition]]="Yes","Left","Active")</f>
        <v>Left</v>
      </c>
      <c r="AC894" s="5" t="str">
        <f>_xlfn.IFS(tbl_HRMaster[[#This Row],[Age]]&lt;25,"Under 25",tbl_HRMaster[[#This Row],[Age]]&lt;35,"25-34",tbl_HRMaster[[#This Row],[Age]]&lt;45,"35-44",tbl_HRMaster[[#This Row],[Age]]&lt;55,"45-54",TRUE,"Above 54")</f>
        <v>25-34</v>
      </c>
      <c r="AD894" s="5" t="str">
        <f>_xlfn.IFS(
tbl_HRMaster[[#This Row],[YearsAtCompany]]&lt;2,"&lt; 2 Years",
tbl_HRMaster[[#This Row],[YearsAtCompany]]&lt;5,"2-4 Years",
tbl_HRMaster[[#This Row],[YearsAtCompany]]&lt;10,"5-9 Years",
TRUE,"10+ Years"
)</f>
        <v>2-4 Years</v>
      </c>
      <c r="AE894" s="5">
        <f>IF(tbl_HRMaster[[#This Row],[Attrition]]="Yes",1,0)</f>
        <v>1</v>
      </c>
    </row>
    <row r="895" spans="1:31" x14ac:dyDescent="0.25">
      <c r="A895">
        <v>32</v>
      </c>
      <c r="B895" t="s">
        <v>28</v>
      </c>
      <c r="C895" t="s">
        <v>29</v>
      </c>
      <c r="D895" t="s">
        <v>30</v>
      </c>
      <c r="E895">
        <v>9</v>
      </c>
      <c r="F895">
        <v>3</v>
      </c>
      <c r="G895" t="s">
        <v>24</v>
      </c>
      <c r="H895">
        <v>4058</v>
      </c>
      <c r="I895" t="s">
        <v>34</v>
      </c>
      <c r="J895">
        <v>2</v>
      </c>
      <c r="K895" t="s">
        <v>40</v>
      </c>
      <c r="L895" t="s">
        <v>32</v>
      </c>
      <c r="M895">
        <v>191900</v>
      </c>
      <c r="N895">
        <v>3</v>
      </c>
      <c r="O895">
        <v>17</v>
      </c>
      <c r="P895">
        <v>1</v>
      </c>
      <c r="Q895">
        <v>8</v>
      </c>
      <c r="R895">
        <v>2</v>
      </c>
      <c r="S895">
        <v>4</v>
      </c>
      <c r="T895">
        <v>0</v>
      </c>
      <c r="U895">
        <v>3</v>
      </c>
      <c r="V895">
        <f>COUNTIF(tbl_HRMaster[EmployeeID],tbl_HRMaster[[#This Row],[EmployeeID]])</f>
        <v>1</v>
      </c>
      <c r="W895">
        <f>IFERROR(INDEX(tbl_EmployeeSurvey[EnvironmentSatisfaction],MATCH(tbl_HRMaster[[#This Row],[EmployeeID]],tbl_EmployeeSurvey[EmployeeID],0)),"Not Found")</f>
        <v>1</v>
      </c>
      <c r="X895">
        <f>IFERROR(INDEX(tbl_EmployeeSurvey[JobSatisfaction],MATCH(tbl_HRMaster[[#This Row],[EmployeeID]],tbl_EmployeeSurvey[EmployeeID],0)),"Not Found")</f>
        <v>3</v>
      </c>
      <c r="Y895" s="5">
        <f>IFERROR(INDEX(tbl_EmployeeSurvey[WorkLifeBalance],MATCH(tbl_HRMaster[[#This Row],[EmployeeID]],tbl_EmployeeSurvey[EmployeeID],0)),"Not Found")</f>
        <v>3</v>
      </c>
      <c r="Z895" s="5">
        <f>IFERROR(VLOOKUP(tbl_HRMaster[[#This Row],[EmployeeID]],tbl_ManagerSurvey[[EmployeeID]:[PerformanceRating]],2,FALSE),"Not Found")</f>
        <v>3</v>
      </c>
      <c r="AA895" s="5">
        <f>IFERROR(VLOOKUP(tbl_HRMaster[[#This Row],[EmployeeID]],tbl_ManagerSurvey[[EmployeeID]:[PerformanceRating]],3,FALSE),"Not Found")</f>
        <v>3</v>
      </c>
      <c r="AB895" s="5" t="str">
        <f>IF(tbl_HRMaster[[#This Row],[Attrition]]="Yes","Left","Active")</f>
        <v>Left</v>
      </c>
      <c r="AC895" s="5" t="str">
        <f>_xlfn.IFS(tbl_HRMaster[[#This Row],[Age]]&lt;25,"Under 25",tbl_HRMaster[[#This Row],[Age]]&lt;35,"25-34",tbl_HRMaster[[#This Row],[Age]]&lt;45,"35-44",tbl_HRMaster[[#This Row],[Age]]&lt;55,"45-54",TRUE,"Above 54")</f>
        <v>25-34</v>
      </c>
      <c r="AD895" s="5" t="str">
        <f>_xlfn.IFS(
tbl_HRMaster[[#This Row],[YearsAtCompany]]&lt;2,"&lt; 2 Years",
tbl_HRMaster[[#This Row],[YearsAtCompany]]&lt;5,"2-4 Years",
tbl_HRMaster[[#This Row],[YearsAtCompany]]&lt;10,"5-9 Years",
TRUE,"10+ Years"
)</f>
        <v>2-4 Years</v>
      </c>
      <c r="AE895" s="5">
        <f>IF(tbl_HRMaster[[#This Row],[Attrition]]="Yes",1,0)</f>
        <v>1</v>
      </c>
    </row>
    <row r="896" spans="1:31" x14ac:dyDescent="0.25">
      <c r="A896">
        <v>34</v>
      </c>
      <c r="B896" t="s">
        <v>21</v>
      </c>
      <c r="C896" t="s">
        <v>22</v>
      </c>
      <c r="D896" t="s">
        <v>30</v>
      </c>
      <c r="E896">
        <v>8</v>
      </c>
      <c r="F896">
        <v>1</v>
      </c>
      <c r="G896" t="s">
        <v>24</v>
      </c>
      <c r="H896">
        <v>1102</v>
      </c>
      <c r="I896" t="s">
        <v>25</v>
      </c>
      <c r="J896">
        <v>3</v>
      </c>
      <c r="K896" t="s">
        <v>40</v>
      </c>
      <c r="L896" t="s">
        <v>27</v>
      </c>
      <c r="M896">
        <v>25850</v>
      </c>
      <c r="N896">
        <v>3</v>
      </c>
      <c r="O896">
        <v>12</v>
      </c>
      <c r="P896">
        <v>0</v>
      </c>
      <c r="Q896">
        <v>9</v>
      </c>
      <c r="R896">
        <v>5</v>
      </c>
      <c r="S896">
        <v>4</v>
      </c>
      <c r="T896">
        <v>0</v>
      </c>
      <c r="U896">
        <v>1</v>
      </c>
      <c r="V896">
        <f>COUNTIF(tbl_HRMaster[EmployeeID],tbl_HRMaster[[#This Row],[EmployeeID]])</f>
        <v>1</v>
      </c>
      <c r="W896">
        <f>IFERROR(INDEX(tbl_EmployeeSurvey[EnvironmentSatisfaction],MATCH(tbl_HRMaster[[#This Row],[EmployeeID]],tbl_EmployeeSurvey[EmployeeID],0)),"Not Found")</f>
        <v>4</v>
      </c>
      <c r="X896">
        <f>IFERROR(INDEX(tbl_EmployeeSurvey[JobSatisfaction],MATCH(tbl_HRMaster[[#This Row],[EmployeeID]],tbl_EmployeeSurvey[EmployeeID],0)),"Not Found")</f>
        <v>4</v>
      </c>
      <c r="Y896" s="5">
        <f>IFERROR(INDEX(tbl_EmployeeSurvey[WorkLifeBalance],MATCH(tbl_HRMaster[[#This Row],[EmployeeID]],tbl_EmployeeSurvey[EmployeeID],0)),"Not Found")</f>
        <v>2</v>
      </c>
      <c r="Z896" s="5">
        <f>IFERROR(VLOOKUP(tbl_HRMaster[[#This Row],[EmployeeID]],tbl_ManagerSurvey[[EmployeeID]:[PerformanceRating]],2,FALSE),"Not Found")</f>
        <v>3</v>
      </c>
      <c r="AA896" s="5">
        <f>IFERROR(VLOOKUP(tbl_HRMaster[[#This Row],[EmployeeID]],tbl_ManagerSurvey[[EmployeeID]:[PerformanceRating]],3,FALSE),"Not Found")</f>
        <v>3</v>
      </c>
      <c r="AB896" s="5" t="str">
        <f>IF(tbl_HRMaster[[#This Row],[Attrition]]="Yes","Left","Active")</f>
        <v>Active</v>
      </c>
      <c r="AC896" s="5" t="str">
        <f>_xlfn.IFS(tbl_HRMaster[[#This Row],[Age]]&lt;25,"Under 25",tbl_HRMaster[[#This Row],[Age]]&lt;35,"25-34",tbl_HRMaster[[#This Row],[Age]]&lt;45,"35-44",tbl_HRMaster[[#This Row],[Age]]&lt;55,"45-54",TRUE,"Above 54")</f>
        <v>25-34</v>
      </c>
      <c r="AD896" s="5" t="str">
        <f>_xlfn.IFS(
tbl_HRMaster[[#This Row],[YearsAtCompany]]&lt;2,"&lt; 2 Years",
tbl_HRMaster[[#This Row],[YearsAtCompany]]&lt;5,"2-4 Years",
tbl_HRMaster[[#This Row],[YearsAtCompany]]&lt;10,"5-9 Years",
TRUE,"10+ Years"
)</f>
        <v>2-4 Years</v>
      </c>
      <c r="AE896" s="5">
        <f>IF(tbl_HRMaster[[#This Row],[Attrition]]="Yes",1,0)</f>
        <v>0</v>
      </c>
    </row>
    <row r="897" spans="1:31" x14ac:dyDescent="0.25">
      <c r="A897">
        <v>34</v>
      </c>
      <c r="B897" t="s">
        <v>21</v>
      </c>
      <c r="C897" t="s">
        <v>22</v>
      </c>
      <c r="D897" t="s">
        <v>30</v>
      </c>
      <c r="E897">
        <v>8</v>
      </c>
      <c r="F897">
        <v>1</v>
      </c>
      <c r="G897" t="s">
        <v>24</v>
      </c>
      <c r="H897">
        <v>2572</v>
      </c>
      <c r="I897" t="s">
        <v>25</v>
      </c>
      <c r="J897">
        <v>3</v>
      </c>
      <c r="K897" t="s">
        <v>40</v>
      </c>
      <c r="L897" t="s">
        <v>27</v>
      </c>
      <c r="M897">
        <v>25850</v>
      </c>
      <c r="N897">
        <v>3</v>
      </c>
      <c r="O897">
        <v>12</v>
      </c>
      <c r="P897">
        <v>0</v>
      </c>
      <c r="Q897">
        <v>9</v>
      </c>
      <c r="R897">
        <v>5</v>
      </c>
      <c r="S897">
        <v>4</v>
      </c>
      <c r="T897">
        <v>0</v>
      </c>
      <c r="U897">
        <v>1</v>
      </c>
      <c r="V897">
        <f>COUNTIF(tbl_HRMaster[EmployeeID],tbl_HRMaster[[#This Row],[EmployeeID]])</f>
        <v>1</v>
      </c>
      <c r="W897">
        <f>IFERROR(INDEX(tbl_EmployeeSurvey[EnvironmentSatisfaction],MATCH(tbl_HRMaster[[#This Row],[EmployeeID]],tbl_EmployeeSurvey[EmployeeID],0)),"Not Found")</f>
        <v>4</v>
      </c>
      <c r="X897">
        <f>IFERROR(INDEX(tbl_EmployeeSurvey[JobSatisfaction],MATCH(tbl_HRMaster[[#This Row],[EmployeeID]],tbl_EmployeeSurvey[EmployeeID],0)),"Not Found")</f>
        <v>4</v>
      </c>
      <c r="Y897" s="5">
        <f>IFERROR(INDEX(tbl_EmployeeSurvey[WorkLifeBalance],MATCH(tbl_HRMaster[[#This Row],[EmployeeID]],tbl_EmployeeSurvey[EmployeeID],0)),"Not Found")</f>
        <v>2</v>
      </c>
      <c r="Z897" s="5">
        <f>IFERROR(VLOOKUP(tbl_HRMaster[[#This Row],[EmployeeID]],tbl_ManagerSurvey[[EmployeeID]:[PerformanceRating]],2,FALSE),"Not Found")</f>
        <v>3</v>
      </c>
      <c r="AA897" s="5">
        <f>IFERROR(VLOOKUP(tbl_HRMaster[[#This Row],[EmployeeID]],tbl_ManagerSurvey[[EmployeeID]:[PerformanceRating]],3,FALSE),"Not Found")</f>
        <v>3</v>
      </c>
      <c r="AB897" s="5" t="str">
        <f>IF(tbl_HRMaster[[#This Row],[Attrition]]="Yes","Left","Active")</f>
        <v>Active</v>
      </c>
      <c r="AC897" s="5" t="str">
        <f>_xlfn.IFS(tbl_HRMaster[[#This Row],[Age]]&lt;25,"Under 25",tbl_HRMaster[[#This Row],[Age]]&lt;35,"25-34",tbl_HRMaster[[#This Row],[Age]]&lt;45,"35-44",tbl_HRMaster[[#This Row],[Age]]&lt;55,"45-54",TRUE,"Above 54")</f>
        <v>25-34</v>
      </c>
      <c r="AD897" s="5" t="str">
        <f>_xlfn.IFS(
tbl_HRMaster[[#This Row],[YearsAtCompany]]&lt;2,"&lt; 2 Years",
tbl_HRMaster[[#This Row],[YearsAtCompany]]&lt;5,"2-4 Years",
tbl_HRMaster[[#This Row],[YearsAtCompany]]&lt;10,"5-9 Years",
TRUE,"10+ Years"
)</f>
        <v>2-4 Years</v>
      </c>
      <c r="AE897" s="5">
        <f>IF(tbl_HRMaster[[#This Row],[Attrition]]="Yes",1,0)</f>
        <v>0</v>
      </c>
    </row>
    <row r="898" spans="1:31" x14ac:dyDescent="0.25">
      <c r="A898">
        <v>34</v>
      </c>
      <c r="B898" t="s">
        <v>21</v>
      </c>
      <c r="C898" t="s">
        <v>22</v>
      </c>
      <c r="D898" t="s">
        <v>30</v>
      </c>
      <c r="E898">
        <v>8</v>
      </c>
      <c r="F898">
        <v>1</v>
      </c>
      <c r="G898" t="s">
        <v>24</v>
      </c>
      <c r="H898">
        <v>4042</v>
      </c>
      <c r="I898" t="s">
        <v>25</v>
      </c>
      <c r="J898">
        <v>3</v>
      </c>
      <c r="K898" t="s">
        <v>40</v>
      </c>
      <c r="L898" t="s">
        <v>27</v>
      </c>
      <c r="M898">
        <v>25850</v>
      </c>
      <c r="N898">
        <v>3</v>
      </c>
      <c r="O898">
        <v>12</v>
      </c>
      <c r="P898">
        <v>0</v>
      </c>
      <c r="Q898">
        <v>9</v>
      </c>
      <c r="R898">
        <v>5</v>
      </c>
      <c r="S898">
        <v>4</v>
      </c>
      <c r="T898">
        <v>0</v>
      </c>
      <c r="U898">
        <v>1</v>
      </c>
      <c r="V898">
        <f>COUNTIF(tbl_HRMaster[EmployeeID],tbl_HRMaster[[#This Row],[EmployeeID]])</f>
        <v>1</v>
      </c>
      <c r="W898">
        <f>IFERROR(INDEX(tbl_EmployeeSurvey[EnvironmentSatisfaction],MATCH(tbl_HRMaster[[#This Row],[EmployeeID]],tbl_EmployeeSurvey[EmployeeID],0)),"Not Found")</f>
        <v>4</v>
      </c>
      <c r="X898">
        <f>IFERROR(INDEX(tbl_EmployeeSurvey[JobSatisfaction],MATCH(tbl_HRMaster[[#This Row],[EmployeeID]],tbl_EmployeeSurvey[EmployeeID],0)),"Not Found")</f>
        <v>4</v>
      </c>
      <c r="Y898" s="5">
        <f>IFERROR(INDEX(tbl_EmployeeSurvey[WorkLifeBalance],MATCH(tbl_HRMaster[[#This Row],[EmployeeID]],tbl_EmployeeSurvey[EmployeeID],0)),"Not Found")</f>
        <v>2</v>
      </c>
      <c r="Z898" s="5">
        <f>IFERROR(VLOOKUP(tbl_HRMaster[[#This Row],[EmployeeID]],tbl_ManagerSurvey[[EmployeeID]:[PerformanceRating]],2,FALSE),"Not Found")</f>
        <v>3</v>
      </c>
      <c r="AA898" s="5">
        <f>IFERROR(VLOOKUP(tbl_HRMaster[[#This Row],[EmployeeID]],tbl_ManagerSurvey[[EmployeeID]:[PerformanceRating]],3,FALSE),"Not Found")</f>
        <v>3</v>
      </c>
      <c r="AB898" s="5" t="str">
        <f>IF(tbl_HRMaster[[#This Row],[Attrition]]="Yes","Left","Active")</f>
        <v>Active</v>
      </c>
      <c r="AC898" s="5" t="str">
        <f>_xlfn.IFS(tbl_HRMaster[[#This Row],[Age]]&lt;25,"Under 25",tbl_HRMaster[[#This Row],[Age]]&lt;35,"25-34",tbl_HRMaster[[#This Row],[Age]]&lt;45,"35-44",tbl_HRMaster[[#This Row],[Age]]&lt;55,"45-54",TRUE,"Above 54")</f>
        <v>25-34</v>
      </c>
      <c r="AD898" s="5" t="str">
        <f>_xlfn.IFS(
tbl_HRMaster[[#This Row],[YearsAtCompany]]&lt;2,"&lt; 2 Years",
tbl_HRMaster[[#This Row],[YearsAtCompany]]&lt;5,"2-4 Years",
tbl_HRMaster[[#This Row],[YearsAtCompany]]&lt;10,"5-9 Years",
TRUE,"10+ Years"
)</f>
        <v>2-4 Years</v>
      </c>
      <c r="AE898" s="5">
        <f>IF(tbl_HRMaster[[#This Row],[Attrition]]="Yes",1,0)</f>
        <v>0</v>
      </c>
    </row>
    <row r="899" spans="1:31" x14ac:dyDescent="0.25">
      <c r="A899">
        <v>37</v>
      </c>
      <c r="B899" t="s">
        <v>21</v>
      </c>
      <c r="C899" t="s">
        <v>22</v>
      </c>
      <c r="D899" t="s">
        <v>30</v>
      </c>
      <c r="E899">
        <v>29</v>
      </c>
      <c r="F899">
        <v>4</v>
      </c>
      <c r="G899" t="s">
        <v>46</v>
      </c>
      <c r="H899">
        <v>901</v>
      </c>
      <c r="I899" t="s">
        <v>34</v>
      </c>
      <c r="J899">
        <v>1</v>
      </c>
      <c r="K899" t="s">
        <v>40</v>
      </c>
      <c r="L899" t="s">
        <v>27</v>
      </c>
      <c r="M899">
        <v>78800</v>
      </c>
      <c r="N899">
        <v>3</v>
      </c>
      <c r="O899">
        <v>12</v>
      </c>
      <c r="P899">
        <v>1</v>
      </c>
      <c r="Q899">
        <v>9</v>
      </c>
      <c r="R899">
        <v>2</v>
      </c>
      <c r="S899">
        <v>4</v>
      </c>
      <c r="T899">
        <v>0</v>
      </c>
      <c r="U899">
        <v>2</v>
      </c>
      <c r="V899">
        <f>COUNTIF(tbl_HRMaster[EmployeeID],tbl_HRMaster[[#This Row],[EmployeeID]])</f>
        <v>1</v>
      </c>
      <c r="W899">
        <f>IFERROR(INDEX(tbl_EmployeeSurvey[EnvironmentSatisfaction],MATCH(tbl_HRMaster[[#This Row],[EmployeeID]],tbl_EmployeeSurvey[EmployeeID],0)),"Not Found")</f>
        <v>3</v>
      </c>
      <c r="X899">
        <f>IFERROR(INDEX(tbl_EmployeeSurvey[JobSatisfaction],MATCH(tbl_HRMaster[[#This Row],[EmployeeID]],tbl_EmployeeSurvey[EmployeeID],0)),"Not Found")</f>
        <v>3</v>
      </c>
      <c r="Y899" s="5">
        <f>IFERROR(INDEX(tbl_EmployeeSurvey[WorkLifeBalance],MATCH(tbl_HRMaster[[#This Row],[EmployeeID]],tbl_EmployeeSurvey[EmployeeID],0)),"Not Found")</f>
        <v>2</v>
      </c>
      <c r="Z899" s="5">
        <f>IFERROR(VLOOKUP(tbl_HRMaster[[#This Row],[EmployeeID]],tbl_ManagerSurvey[[EmployeeID]:[PerformanceRating]],2,FALSE),"Not Found")</f>
        <v>4</v>
      </c>
      <c r="AA899" s="5">
        <f>IFERROR(VLOOKUP(tbl_HRMaster[[#This Row],[EmployeeID]],tbl_ManagerSurvey[[EmployeeID]:[PerformanceRating]],3,FALSE),"Not Found")</f>
        <v>3</v>
      </c>
      <c r="AB899" s="5" t="str">
        <f>IF(tbl_HRMaster[[#This Row],[Attrition]]="Yes","Left","Active")</f>
        <v>Active</v>
      </c>
      <c r="AC899" s="5" t="str">
        <f>_xlfn.IFS(tbl_HRMaster[[#This Row],[Age]]&lt;25,"Under 25",tbl_HRMaster[[#This Row],[Age]]&lt;35,"25-34",tbl_HRMaster[[#This Row],[Age]]&lt;45,"35-44",tbl_HRMaster[[#This Row],[Age]]&lt;55,"45-54",TRUE,"Above 54")</f>
        <v>35-44</v>
      </c>
      <c r="AD899" s="5" t="str">
        <f>_xlfn.IFS(
tbl_HRMaster[[#This Row],[YearsAtCompany]]&lt;2,"&lt; 2 Years",
tbl_HRMaster[[#This Row],[YearsAtCompany]]&lt;5,"2-4 Years",
tbl_HRMaster[[#This Row],[YearsAtCompany]]&lt;10,"5-9 Years",
TRUE,"10+ Years"
)</f>
        <v>2-4 Years</v>
      </c>
      <c r="AE899" s="5">
        <f>IF(tbl_HRMaster[[#This Row],[Attrition]]="Yes",1,0)</f>
        <v>0</v>
      </c>
    </row>
    <row r="900" spans="1:31" x14ac:dyDescent="0.25">
      <c r="A900">
        <v>37</v>
      </c>
      <c r="B900" t="s">
        <v>21</v>
      </c>
      <c r="C900" t="s">
        <v>22</v>
      </c>
      <c r="D900" t="s">
        <v>30</v>
      </c>
      <c r="E900">
        <v>29</v>
      </c>
      <c r="F900">
        <v>4</v>
      </c>
      <c r="G900" t="s">
        <v>46</v>
      </c>
      <c r="H900">
        <v>2371</v>
      </c>
      <c r="I900" t="s">
        <v>34</v>
      </c>
      <c r="J900">
        <v>1</v>
      </c>
      <c r="K900" t="s">
        <v>40</v>
      </c>
      <c r="L900" t="s">
        <v>27</v>
      </c>
      <c r="M900">
        <v>78800</v>
      </c>
      <c r="N900">
        <v>3</v>
      </c>
      <c r="O900">
        <v>12</v>
      </c>
      <c r="P900">
        <v>1</v>
      </c>
      <c r="Q900">
        <v>9</v>
      </c>
      <c r="R900">
        <v>2</v>
      </c>
      <c r="S900">
        <v>4</v>
      </c>
      <c r="T900">
        <v>0</v>
      </c>
      <c r="U900">
        <v>2</v>
      </c>
      <c r="V900">
        <f>COUNTIF(tbl_HRMaster[EmployeeID],tbl_HRMaster[[#This Row],[EmployeeID]])</f>
        <v>1</v>
      </c>
      <c r="W900">
        <f>IFERROR(INDEX(tbl_EmployeeSurvey[EnvironmentSatisfaction],MATCH(tbl_HRMaster[[#This Row],[EmployeeID]],tbl_EmployeeSurvey[EmployeeID],0)),"Not Found")</f>
        <v>3</v>
      </c>
      <c r="X900">
        <f>IFERROR(INDEX(tbl_EmployeeSurvey[JobSatisfaction],MATCH(tbl_HRMaster[[#This Row],[EmployeeID]],tbl_EmployeeSurvey[EmployeeID],0)),"Not Found")</f>
        <v>3</v>
      </c>
      <c r="Y900" s="5">
        <f>IFERROR(INDEX(tbl_EmployeeSurvey[WorkLifeBalance],MATCH(tbl_HRMaster[[#This Row],[EmployeeID]],tbl_EmployeeSurvey[EmployeeID],0)),"Not Found")</f>
        <v>2</v>
      </c>
      <c r="Z900" s="5">
        <f>IFERROR(VLOOKUP(tbl_HRMaster[[#This Row],[EmployeeID]],tbl_ManagerSurvey[[EmployeeID]:[PerformanceRating]],2,FALSE),"Not Found")</f>
        <v>4</v>
      </c>
      <c r="AA900" s="5">
        <f>IFERROR(VLOOKUP(tbl_HRMaster[[#This Row],[EmployeeID]],tbl_ManagerSurvey[[EmployeeID]:[PerformanceRating]],3,FALSE),"Not Found")</f>
        <v>3</v>
      </c>
      <c r="AB900" s="5" t="str">
        <f>IF(tbl_HRMaster[[#This Row],[Attrition]]="Yes","Left","Active")</f>
        <v>Active</v>
      </c>
      <c r="AC900" s="5" t="str">
        <f>_xlfn.IFS(tbl_HRMaster[[#This Row],[Age]]&lt;25,"Under 25",tbl_HRMaster[[#This Row],[Age]]&lt;35,"25-34",tbl_HRMaster[[#This Row],[Age]]&lt;45,"35-44",tbl_HRMaster[[#This Row],[Age]]&lt;55,"45-54",TRUE,"Above 54")</f>
        <v>35-44</v>
      </c>
      <c r="AD900" s="5" t="str">
        <f>_xlfn.IFS(
tbl_HRMaster[[#This Row],[YearsAtCompany]]&lt;2,"&lt; 2 Years",
tbl_HRMaster[[#This Row],[YearsAtCompany]]&lt;5,"2-4 Years",
tbl_HRMaster[[#This Row],[YearsAtCompany]]&lt;10,"5-9 Years",
TRUE,"10+ Years"
)</f>
        <v>2-4 Years</v>
      </c>
      <c r="AE900" s="5">
        <f>IF(tbl_HRMaster[[#This Row],[Attrition]]="Yes",1,0)</f>
        <v>0</v>
      </c>
    </row>
    <row r="901" spans="1:31" x14ac:dyDescent="0.25">
      <c r="A901">
        <v>37</v>
      </c>
      <c r="B901" t="s">
        <v>21</v>
      </c>
      <c r="C901" t="s">
        <v>22</v>
      </c>
      <c r="D901" t="s">
        <v>30</v>
      </c>
      <c r="E901">
        <v>29</v>
      </c>
      <c r="F901">
        <v>4</v>
      </c>
      <c r="G901" t="s">
        <v>46</v>
      </c>
      <c r="H901">
        <v>3841</v>
      </c>
      <c r="I901" t="s">
        <v>34</v>
      </c>
      <c r="J901">
        <v>1</v>
      </c>
      <c r="K901" t="s">
        <v>40</v>
      </c>
      <c r="L901" t="s">
        <v>27</v>
      </c>
      <c r="M901">
        <v>78800</v>
      </c>
      <c r="N901">
        <v>3</v>
      </c>
      <c r="O901">
        <v>12</v>
      </c>
      <c r="P901">
        <v>1</v>
      </c>
      <c r="Q901">
        <v>9</v>
      </c>
      <c r="R901">
        <v>2</v>
      </c>
      <c r="S901">
        <v>4</v>
      </c>
      <c r="T901">
        <v>0</v>
      </c>
      <c r="U901">
        <v>2</v>
      </c>
      <c r="V901">
        <f>COUNTIF(tbl_HRMaster[EmployeeID],tbl_HRMaster[[#This Row],[EmployeeID]])</f>
        <v>1</v>
      </c>
      <c r="W901">
        <f>IFERROR(INDEX(tbl_EmployeeSurvey[EnvironmentSatisfaction],MATCH(tbl_HRMaster[[#This Row],[EmployeeID]],tbl_EmployeeSurvey[EmployeeID],0)),"Not Found")</f>
        <v>3</v>
      </c>
      <c r="X901">
        <f>IFERROR(INDEX(tbl_EmployeeSurvey[JobSatisfaction],MATCH(tbl_HRMaster[[#This Row],[EmployeeID]],tbl_EmployeeSurvey[EmployeeID],0)),"Not Found")</f>
        <v>3</v>
      </c>
      <c r="Y901" s="5">
        <f>IFERROR(INDEX(tbl_EmployeeSurvey[WorkLifeBalance],MATCH(tbl_HRMaster[[#This Row],[EmployeeID]],tbl_EmployeeSurvey[EmployeeID],0)),"Not Found")</f>
        <v>2</v>
      </c>
      <c r="Z901" s="5">
        <f>IFERROR(VLOOKUP(tbl_HRMaster[[#This Row],[EmployeeID]],tbl_ManagerSurvey[[EmployeeID]:[PerformanceRating]],2,FALSE),"Not Found")</f>
        <v>4</v>
      </c>
      <c r="AA901" s="5">
        <f>IFERROR(VLOOKUP(tbl_HRMaster[[#This Row],[EmployeeID]],tbl_ManagerSurvey[[EmployeeID]:[PerformanceRating]],3,FALSE),"Not Found")</f>
        <v>3</v>
      </c>
      <c r="AB901" s="5" t="str">
        <f>IF(tbl_HRMaster[[#This Row],[Attrition]]="Yes","Left","Active")</f>
        <v>Active</v>
      </c>
      <c r="AC901" s="5" t="str">
        <f>_xlfn.IFS(tbl_HRMaster[[#This Row],[Age]]&lt;25,"Under 25",tbl_HRMaster[[#This Row],[Age]]&lt;35,"25-34",tbl_HRMaster[[#This Row],[Age]]&lt;45,"35-44",tbl_HRMaster[[#This Row],[Age]]&lt;55,"45-54",TRUE,"Above 54")</f>
        <v>35-44</v>
      </c>
      <c r="AD901" s="5" t="str">
        <f>_xlfn.IFS(
tbl_HRMaster[[#This Row],[YearsAtCompany]]&lt;2,"&lt; 2 Years",
tbl_HRMaster[[#This Row],[YearsAtCompany]]&lt;5,"2-4 Years",
tbl_HRMaster[[#This Row],[YearsAtCompany]]&lt;10,"5-9 Years",
TRUE,"10+ Years"
)</f>
        <v>2-4 Years</v>
      </c>
      <c r="AE901" s="5">
        <f>IF(tbl_HRMaster[[#This Row],[Attrition]]="Yes",1,0)</f>
        <v>0</v>
      </c>
    </row>
    <row r="902" spans="1:31" x14ac:dyDescent="0.25">
      <c r="A902">
        <v>51</v>
      </c>
      <c r="B902" t="s">
        <v>21</v>
      </c>
      <c r="C902" t="s">
        <v>22</v>
      </c>
      <c r="D902" t="s">
        <v>30</v>
      </c>
      <c r="E902">
        <v>29</v>
      </c>
      <c r="F902">
        <v>4</v>
      </c>
      <c r="G902" t="s">
        <v>24</v>
      </c>
      <c r="H902">
        <v>1300</v>
      </c>
      <c r="I902" t="s">
        <v>25</v>
      </c>
      <c r="J902">
        <v>5</v>
      </c>
      <c r="K902" t="s">
        <v>42</v>
      </c>
      <c r="L902" t="s">
        <v>27</v>
      </c>
      <c r="M902">
        <v>24510</v>
      </c>
      <c r="N902">
        <v>3</v>
      </c>
      <c r="O902">
        <v>17</v>
      </c>
      <c r="P902">
        <v>0</v>
      </c>
      <c r="Q902">
        <v>10</v>
      </c>
      <c r="R902">
        <v>2</v>
      </c>
      <c r="S902">
        <v>4</v>
      </c>
      <c r="T902">
        <v>0</v>
      </c>
      <c r="U902">
        <v>3</v>
      </c>
      <c r="V902">
        <f>COUNTIF(tbl_HRMaster[EmployeeID],tbl_HRMaster[[#This Row],[EmployeeID]])</f>
        <v>1</v>
      </c>
      <c r="W902">
        <f>IFERROR(INDEX(tbl_EmployeeSurvey[EnvironmentSatisfaction],MATCH(tbl_HRMaster[[#This Row],[EmployeeID]],tbl_EmployeeSurvey[EmployeeID],0)),"Not Found")</f>
        <v>4</v>
      </c>
      <c r="X902">
        <f>IFERROR(INDEX(tbl_EmployeeSurvey[JobSatisfaction],MATCH(tbl_HRMaster[[#This Row],[EmployeeID]],tbl_EmployeeSurvey[EmployeeID],0)),"Not Found")</f>
        <v>4</v>
      </c>
      <c r="Y902" s="5">
        <f>IFERROR(INDEX(tbl_EmployeeSurvey[WorkLifeBalance],MATCH(tbl_HRMaster[[#This Row],[EmployeeID]],tbl_EmployeeSurvey[EmployeeID],0)),"Not Found")</f>
        <v>3</v>
      </c>
      <c r="Z902" s="5">
        <f>IFERROR(VLOOKUP(tbl_HRMaster[[#This Row],[EmployeeID]],tbl_ManagerSurvey[[EmployeeID]:[PerformanceRating]],2,FALSE),"Not Found")</f>
        <v>2</v>
      </c>
      <c r="AA902" s="5">
        <f>IFERROR(VLOOKUP(tbl_HRMaster[[#This Row],[EmployeeID]],tbl_ManagerSurvey[[EmployeeID]:[PerformanceRating]],3,FALSE),"Not Found")</f>
        <v>3</v>
      </c>
      <c r="AB902" s="5" t="str">
        <f>IF(tbl_HRMaster[[#This Row],[Attrition]]="Yes","Left","Active")</f>
        <v>Active</v>
      </c>
      <c r="AC902" s="5" t="str">
        <f>_xlfn.IFS(tbl_HRMaster[[#This Row],[Age]]&lt;25,"Under 25",tbl_HRMaster[[#This Row],[Age]]&lt;35,"25-34",tbl_HRMaster[[#This Row],[Age]]&lt;45,"35-44",tbl_HRMaster[[#This Row],[Age]]&lt;55,"45-54",TRUE,"Above 54")</f>
        <v>45-54</v>
      </c>
      <c r="AD902" s="5" t="str">
        <f>_xlfn.IFS(
tbl_HRMaster[[#This Row],[YearsAtCompany]]&lt;2,"&lt; 2 Years",
tbl_HRMaster[[#This Row],[YearsAtCompany]]&lt;5,"2-4 Years",
tbl_HRMaster[[#This Row],[YearsAtCompany]]&lt;10,"5-9 Years",
TRUE,"10+ Years"
)</f>
        <v>2-4 Years</v>
      </c>
      <c r="AE902" s="5">
        <f>IF(tbl_HRMaster[[#This Row],[Attrition]]="Yes",1,0)</f>
        <v>0</v>
      </c>
    </row>
    <row r="903" spans="1:31" x14ac:dyDescent="0.25">
      <c r="A903">
        <v>51</v>
      </c>
      <c r="B903" t="s">
        <v>21</v>
      </c>
      <c r="C903" t="s">
        <v>22</v>
      </c>
      <c r="D903" t="s">
        <v>30</v>
      </c>
      <c r="E903">
        <v>29</v>
      </c>
      <c r="F903">
        <v>4</v>
      </c>
      <c r="G903" t="s">
        <v>24</v>
      </c>
      <c r="H903">
        <v>2770</v>
      </c>
      <c r="I903" t="s">
        <v>25</v>
      </c>
      <c r="J903">
        <v>5</v>
      </c>
      <c r="K903" t="s">
        <v>42</v>
      </c>
      <c r="L903" t="s">
        <v>27</v>
      </c>
      <c r="M903">
        <v>24510</v>
      </c>
      <c r="N903">
        <v>3</v>
      </c>
      <c r="O903">
        <v>17</v>
      </c>
      <c r="P903">
        <v>0</v>
      </c>
      <c r="Q903">
        <v>10</v>
      </c>
      <c r="R903">
        <v>2</v>
      </c>
      <c r="S903">
        <v>4</v>
      </c>
      <c r="T903">
        <v>0</v>
      </c>
      <c r="U903">
        <v>3</v>
      </c>
      <c r="V903">
        <f>COUNTIF(tbl_HRMaster[EmployeeID],tbl_HRMaster[[#This Row],[EmployeeID]])</f>
        <v>1</v>
      </c>
      <c r="W903">
        <f>IFERROR(INDEX(tbl_EmployeeSurvey[EnvironmentSatisfaction],MATCH(tbl_HRMaster[[#This Row],[EmployeeID]],tbl_EmployeeSurvey[EmployeeID],0)),"Not Found")</f>
        <v>4</v>
      </c>
      <c r="X903">
        <f>IFERROR(INDEX(tbl_EmployeeSurvey[JobSatisfaction],MATCH(tbl_HRMaster[[#This Row],[EmployeeID]],tbl_EmployeeSurvey[EmployeeID],0)),"Not Found")</f>
        <v>4</v>
      </c>
      <c r="Y903" s="5">
        <f>IFERROR(INDEX(tbl_EmployeeSurvey[WorkLifeBalance],MATCH(tbl_HRMaster[[#This Row],[EmployeeID]],tbl_EmployeeSurvey[EmployeeID],0)),"Not Found")</f>
        <v>3</v>
      </c>
      <c r="Z903" s="5">
        <f>IFERROR(VLOOKUP(tbl_HRMaster[[#This Row],[EmployeeID]],tbl_ManagerSurvey[[EmployeeID]:[PerformanceRating]],2,FALSE),"Not Found")</f>
        <v>2</v>
      </c>
      <c r="AA903" s="5">
        <f>IFERROR(VLOOKUP(tbl_HRMaster[[#This Row],[EmployeeID]],tbl_ManagerSurvey[[EmployeeID]:[PerformanceRating]],3,FALSE),"Not Found")</f>
        <v>3</v>
      </c>
      <c r="AB903" s="5" t="str">
        <f>IF(tbl_HRMaster[[#This Row],[Attrition]]="Yes","Left","Active")</f>
        <v>Active</v>
      </c>
      <c r="AC903" s="5" t="str">
        <f>_xlfn.IFS(tbl_HRMaster[[#This Row],[Age]]&lt;25,"Under 25",tbl_HRMaster[[#This Row],[Age]]&lt;35,"25-34",tbl_HRMaster[[#This Row],[Age]]&lt;45,"35-44",tbl_HRMaster[[#This Row],[Age]]&lt;55,"45-54",TRUE,"Above 54")</f>
        <v>45-54</v>
      </c>
      <c r="AD903" s="5" t="str">
        <f>_xlfn.IFS(
tbl_HRMaster[[#This Row],[YearsAtCompany]]&lt;2,"&lt; 2 Years",
tbl_HRMaster[[#This Row],[YearsAtCompany]]&lt;5,"2-4 Years",
tbl_HRMaster[[#This Row],[YearsAtCompany]]&lt;10,"5-9 Years",
TRUE,"10+ Years"
)</f>
        <v>2-4 Years</v>
      </c>
      <c r="AE903" s="5">
        <f>IF(tbl_HRMaster[[#This Row],[Attrition]]="Yes",1,0)</f>
        <v>0</v>
      </c>
    </row>
    <row r="904" spans="1:31" x14ac:dyDescent="0.25">
      <c r="A904">
        <v>51</v>
      </c>
      <c r="B904" t="s">
        <v>21</v>
      </c>
      <c r="C904" t="s">
        <v>22</v>
      </c>
      <c r="D904" t="s">
        <v>30</v>
      </c>
      <c r="E904">
        <v>29</v>
      </c>
      <c r="F904">
        <v>4</v>
      </c>
      <c r="G904" t="s">
        <v>24</v>
      </c>
      <c r="H904">
        <v>4240</v>
      </c>
      <c r="I904" t="s">
        <v>25</v>
      </c>
      <c r="J904">
        <v>5</v>
      </c>
      <c r="K904" t="s">
        <v>42</v>
      </c>
      <c r="L904" t="s">
        <v>27</v>
      </c>
      <c r="M904">
        <v>24510</v>
      </c>
      <c r="N904">
        <v>3</v>
      </c>
      <c r="O904">
        <v>17</v>
      </c>
      <c r="P904">
        <v>0</v>
      </c>
      <c r="Q904">
        <v>10</v>
      </c>
      <c r="R904">
        <v>2</v>
      </c>
      <c r="S904">
        <v>4</v>
      </c>
      <c r="T904">
        <v>0</v>
      </c>
      <c r="U904">
        <v>3</v>
      </c>
      <c r="V904">
        <f>COUNTIF(tbl_HRMaster[EmployeeID],tbl_HRMaster[[#This Row],[EmployeeID]])</f>
        <v>1</v>
      </c>
      <c r="W904">
        <f>IFERROR(INDEX(tbl_EmployeeSurvey[EnvironmentSatisfaction],MATCH(tbl_HRMaster[[#This Row],[EmployeeID]],tbl_EmployeeSurvey[EmployeeID],0)),"Not Found")</f>
        <v>4</v>
      </c>
      <c r="X904">
        <f>IFERROR(INDEX(tbl_EmployeeSurvey[JobSatisfaction],MATCH(tbl_HRMaster[[#This Row],[EmployeeID]],tbl_EmployeeSurvey[EmployeeID],0)),"Not Found")</f>
        <v>4</v>
      </c>
      <c r="Y904" s="5">
        <f>IFERROR(INDEX(tbl_EmployeeSurvey[WorkLifeBalance],MATCH(tbl_HRMaster[[#This Row],[EmployeeID]],tbl_EmployeeSurvey[EmployeeID],0)),"Not Found")</f>
        <v>3</v>
      </c>
      <c r="Z904" s="5">
        <f>IFERROR(VLOOKUP(tbl_HRMaster[[#This Row],[EmployeeID]],tbl_ManagerSurvey[[EmployeeID]:[PerformanceRating]],2,FALSE),"Not Found")</f>
        <v>2</v>
      </c>
      <c r="AA904" s="5">
        <f>IFERROR(VLOOKUP(tbl_HRMaster[[#This Row],[EmployeeID]],tbl_ManagerSurvey[[EmployeeID]:[PerformanceRating]],3,FALSE),"Not Found")</f>
        <v>3</v>
      </c>
      <c r="AB904" s="5" t="str">
        <f>IF(tbl_HRMaster[[#This Row],[Attrition]]="Yes","Left","Active")</f>
        <v>Active</v>
      </c>
      <c r="AC904" s="5" t="str">
        <f>_xlfn.IFS(tbl_HRMaster[[#This Row],[Age]]&lt;25,"Under 25",tbl_HRMaster[[#This Row],[Age]]&lt;35,"25-34",tbl_HRMaster[[#This Row],[Age]]&lt;45,"35-44",tbl_HRMaster[[#This Row],[Age]]&lt;55,"45-54",TRUE,"Above 54")</f>
        <v>45-54</v>
      </c>
      <c r="AD904" s="5" t="str">
        <f>_xlfn.IFS(
tbl_HRMaster[[#This Row],[YearsAtCompany]]&lt;2,"&lt; 2 Years",
tbl_HRMaster[[#This Row],[YearsAtCompany]]&lt;5,"2-4 Years",
tbl_HRMaster[[#This Row],[YearsAtCompany]]&lt;10,"5-9 Years",
TRUE,"10+ Years"
)</f>
        <v>2-4 Years</v>
      </c>
      <c r="AE904" s="5">
        <f>IF(tbl_HRMaster[[#This Row],[Attrition]]="Yes",1,0)</f>
        <v>0</v>
      </c>
    </row>
    <row r="905" spans="1:31" x14ac:dyDescent="0.25">
      <c r="A905">
        <v>40</v>
      </c>
      <c r="B905" t="s">
        <v>28</v>
      </c>
      <c r="C905" t="s">
        <v>22</v>
      </c>
      <c r="D905" t="s">
        <v>23</v>
      </c>
      <c r="E905">
        <v>16</v>
      </c>
      <c r="F905">
        <v>4</v>
      </c>
      <c r="G905" t="s">
        <v>45</v>
      </c>
      <c r="H905">
        <v>914</v>
      </c>
      <c r="I905" t="s">
        <v>34</v>
      </c>
      <c r="J905">
        <v>1</v>
      </c>
      <c r="K905" t="s">
        <v>39</v>
      </c>
      <c r="L905" t="s">
        <v>32</v>
      </c>
      <c r="M905">
        <v>36330</v>
      </c>
      <c r="N905">
        <v>3</v>
      </c>
      <c r="O905">
        <v>16</v>
      </c>
      <c r="P905">
        <v>2</v>
      </c>
      <c r="Q905">
        <v>10</v>
      </c>
      <c r="R905">
        <v>0</v>
      </c>
      <c r="S905">
        <v>4</v>
      </c>
      <c r="T905">
        <v>0</v>
      </c>
      <c r="U905">
        <v>3</v>
      </c>
      <c r="V905">
        <f>COUNTIF(tbl_HRMaster[EmployeeID],tbl_HRMaster[[#This Row],[EmployeeID]])</f>
        <v>1</v>
      </c>
      <c r="W905">
        <f>IFERROR(INDEX(tbl_EmployeeSurvey[EnvironmentSatisfaction],MATCH(tbl_HRMaster[[#This Row],[EmployeeID]],tbl_EmployeeSurvey[EmployeeID],0)),"Not Found")</f>
        <v>1</v>
      </c>
      <c r="X905">
        <f>IFERROR(INDEX(tbl_EmployeeSurvey[JobSatisfaction],MATCH(tbl_HRMaster[[#This Row],[EmployeeID]],tbl_EmployeeSurvey[EmployeeID],0)),"Not Found")</f>
        <v>1</v>
      </c>
      <c r="Y905" s="5">
        <f>IFERROR(INDEX(tbl_EmployeeSurvey[WorkLifeBalance],MATCH(tbl_HRMaster[[#This Row],[EmployeeID]],tbl_EmployeeSurvey[EmployeeID],0)),"Not Found")</f>
        <v>1</v>
      </c>
      <c r="Z905" s="5">
        <f>IFERROR(VLOOKUP(tbl_HRMaster[[#This Row],[EmployeeID]],tbl_ManagerSurvey[[EmployeeID]:[PerformanceRating]],2,FALSE),"Not Found")</f>
        <v>3</v>
      </c>
      <c r="AA905" s="5">
        <f>IFERROR(VLOOKUP(tbl_HRMaster[[#This Row],[EmployeeID]],tbl_ManagerSurvey[[EmployeeID]:[PerformanceRating]],3,FALSE),"Not Found")</f>
        <v>3</v>
      </c>
      <c r="AB905" s="5" t="str">
        <f>IF(tbl_HRMaster[[#This Row],[Attrition]]="Yes","Left","Active")</f>
        <v>Left</v>
      </c>
      <c r="AC905" s="5" t="str">
        <f>_xlfn.IFS(tbl_HRMaster[[#This Row],[Age]]&lt;25,"Under 25",tbl_HRMaster[[#This Row],[Age]]&lt;35,"25-34",tbl_HRMaster[[#This Row],[Age]]&lt;45,"35-44",tbl_HRMaster[[#This Row],[Age]]&lt;55,"45-54",TRUE,"Above 54")</f>
        <v>35-44</v>
      </c>
      <c r="AD905" s="5" t="str">
        <f>_xlfn.IFS(
tbl_HRMaster[[#This Row],[YearsAtCompany]]&lt;2,"&lt; 2 Years",
tbl_HRMaster[[#This Row],[YearsAtCompany]]&lt;5,"2-4 Years",
tbl_HRMaster[[#This Row],[YearsAtCompany]]&lt;10,"5-9 Years",
TRUE,"10+ Years"
)</f>
        <v>2-4 Years</v>
      </c>
      <c r="AE905" s="5">
        <f>IF(tbl_HRMaster[[#This Row],[Attrition]]="Yes",1,0)</f>
        <v>1</v>
      </c>
    </row>
    <row r="906" spans="1:31" x14ac:dyDescent="0.25">
      <c r="A906">
        <v>40</v>
      </c>
      <c r="B906" t="s">
        <v>28</v>
      </c>
      <c r="C906" t="s">
        <v>22</v>
      </c>
      <c r="D906" t="s">
        <v>23</v>
      </c>
      <c r="E906">
        <v>16</v>
      </c>
      <c r="F906">
        <v>4</v>
      </c>
      <c r="G906" t="s">
        <v>45</v>
      </c>
      <c r="H906">
        <v>2384</v>
      </c>
      <c r="I906" t="s">
        <v>34</v>
      </c>
      <c r="J906">
        <v>1</v>
      </c>
      <c r="K906" t="s">
        <v>39</v>
      </c>
      <c r="L906" t="s">
        <v>32</v>
      </c>
      <c r="M906">
        <v>36330</v>
      </c>
      <c r="N906">
        <v>3</v>
      </c>
      <c r="O906">
        <v>16</v>
      </c>
      <c r="P906">
        <v>2</v>
      </c>
      <c r="Q906">
        <v>10</v>
      </c>
      <c r="R906">
        <v>0</v>
      </c>
      <c r="S906">
        <v>4</v>
      </c>
      <c r="T906">
        <v>0</v>
      </c>
      <c r="U906">
        <v>3</v>
      </c>
      <c r="V906">
        <f>COUNTIF(tbl_HRMaster[EmployeeID],tbl_HRMaster[[#This Row],[EmployeeID]])</f>
        <v>1</v>
      </c>
      <c r="W906">
        <f>IFERROR(INDEX(tbl_EmployeeSurvey[EnvironmentSatisfaction],MATCH(tbl_HRMaster[[#This Row],[EmployeeID]],tbl_EmployeeSurvey[EmployeeID],0)),"Not Found")</f>
        <v>1</v>
      </c>
      <c r="X906">
        <f>IFERROR(INDEX(tbl_EmployeeSurvey[JobSatisfaction],MATCH(tbl_HRMaster[[#This Row],[EmployeeID]],tbl_EmployeeSurvey[EmployeeID],0)),"Not Found")</f>
        <v>1</v>
      </c>
      <c r="Y906" s="5">
        <f>IFERROR(INDEX(tbl_EmployeeSurvey[WorkLifeBalance],MATCH(tbl_HRMaster[[#This Row],[EmployeeID]],tbl_EmployeeSurvey[EmployeeID],0)),"Not Found")</f>
        <v>1</v>
      </c>
      <c r="Z906" s="5">
        <f>IFERROR(VLOOKUP(tbl_HRMaster[[#This Row],[EmployeeID]],tbl_ManagerSurvey[[EmployeeID]:[PerformanceRating]],2,FALSE),"Not Found")</f>
        <v>3</v>
      </c>
      <c r="AA906" s="5">
        <f>IFERROR(VLOOKUP(tbl_HRMaster[[#This Row],[EmployeeID]],tbl_ManagerSurvey[[EmployeeID]:[PerformanceRating]],3,FALSE),"Not Found")</f>
        <v>3</v>
      </c>
      <c r="AB906" s="5" t="str">
        <f>IF(tbl_HRMaster[[#This Row],[Attrition]]="Yes","Left","Active")</f>
        <v>Left</v>
      </c>
      <c r="AC906" s="5" t="str">
        <f>_xlfn.IFS(tbl_HRMaster[[#This Row],[Age]]&lt;25,"Under 25",tbl_HRMaster[[#This Row],[Age]]&lt;35,"25-34",tbl_HRMaster[[#This Row],[Age]]&lt;45,"35-44",tbl_HRMaster[[#This Row],[Age]]&lt;55,"45-54",TRUE,"Above 54")</f>
        <v>35-44</v>
      </c>
      <c r="AD906" s="5" t="str">
        <f>_xlfn.IFS(
tbl_HRMaster[[#This Row],[YearsAtCompany]]&lt;2,"&lt; 2 Years",
tbl_HRMaster[[#This Row],[YearsAtCompany]]&lt;5,"2-4 Years",
tbl_HRMaster[[#This Row],[YearsAtCompany]]&lt;10,"5-9 Years",
TRUE,"10+ Years"
)</f>
        <v>2-4 Years</v>
      </c>
      <c r="AE906" s="5">
        <f>IF(tbl_HRMaster[[#This Row],[Attrition]]="Yes",1,0)</f>
        <v>1</v>
      </c>
    </row>
    <row r="907" spans="1:31" x14ac:dyDescent="0.25">
      <c r="A907">
        <v>40</v>
      </c>
      <c r="B907" t="s">
        <v>28</v>
      </c>
      <c r="C907" t="s">
        <v>22</v>
      </c>
      <c r="D907" t="s">
        <v>23</v>
      </c>
      <c r="E907">
        <v>16</v>
      </c>
      <c r="F907">
        <v>4</v>
      </c>
      <c r="G907" t="s">
        <v>45</v>
      </c>
      <c r="H907">
        <v>3854</v>
      </c>
      <c r="I907" t="s">
        <v>34</v>
      </c>
      <c r="J907">
        <v>1</v>
      </c>
      <c r="K907" t="s">
        <v>39</v>
      </c>
      <c r="L907" t="s">
        <v>32</v>
      </c>
      <c r="M907">
        <v>36330</v>
      </c>
      <c r="N907">
        <v>3</v>
      </c>
      <c r="O907">
        <v>16</v>
      </c>
      <c r="P907">
        <v>2</v>
      </c>
      <c r="Q907">
        <v>10</v>
      </c>
      <c r="R907">
        <v>0</v>
      </c>
      <c r="S907">
        <v>4</v>
      </c>
      <c r="T907">
        <v>0</v>
      </c>
      <c r="U907">
        <v>3</v>
      </c>
      <c r="V907">
        <f>COUNTIF(tbl_HRMaster[EmployeeID],tbl_HRMaster[[#This Row],[EmployeeID]])</f>
        <v>1</v>
      </c>
      <c r="W907">
        <f>IFERROR(INDEX(tbl_EmployeeSurvey[EnvironmentSatisfaction],MATCH(tbl_HRMaster[[#This Row],[EmployeeID]],tbl_EmployeeSurvey[EmployeeID],0)),"Not Found")</f>
        <v>1</v>
      </c>
      <c r="X907">
        <f>IFERROR(INDEX(tbl_EmployeeSurvey[JobSatisfaction],MATCH(tbl_HRMaster[[#This Row],[EmployeeID]],tbl_EmployeeSurvey[EmployeeID],0)),"Not Found")</f>
        <v>1</v>
      </c>
      <c r="Y907" s="5">
        <f>IFERROR(INDEX(tbl_EmployeeSurvey[WorkLifeBalance],MATCH(tbl_HRMaster[[#This Row],[EmployeeID]],tbl_EmployeeSurvey[EmployeeID],0)),"Not Found")</f>
        <v>1</v>
      </c>
      <c r="Z907" s="5">
        <f>IFERROR(VLOOKUP(tbl_HRMaster[[#This Row],[EmployeeID]],tbl_ManagerSurvey[[EmployeeID]:[PerformanceRating]],2,FALSE),"Not Found")</f>
        <v>3</v>
      </c>
      <c r="AA907" s="5">
        <f>IFERROR(VLOOKUP(tbl_HRMaster[[#This Row],[EmployeeID]],tbl_ManagerSurvey[[EmployeeID]:[PerformanceRating]],3,FALSE),"Not Found")</f>
        <v>3</v>
      </c>
      <c r="AB907" s="5" t="str">
        <f>IF(tbl_HRMaster[[#This Row],[Attrition]]="Yes","Left","Active")</f>
        <v>Left</v>
      </c>
      <c r="AC907" s="5" t="str">
        <f>_xlfn.IFS(tbl_HRMaster[[#This Row],[Age]]&lt;25,"Under 25",tbl_HRMaster[[#This Row],[Age]]&lt;35,"25-34",tbl_HRMaster[[#This Row],[Age]]&lt;45,"35-44",tbl_HRMaster[[#This Row],[Age]]&lt;55,"45-54",TRUE,"Above 54")</f>
        <v>35-44</v>
      </c>
      <c r="AD907" s="5" t="str">
        <f>_xlfn.IFS(
tbl_HRMaster[[#This Row],[YearsAtCompany]]&lt;2,"&lt; 2 Years",
tbl_HRMaster[[#This Row],[YearsAtCompany]]&lt;5,"2-4 Years",
tbl_HRMaster[[#This Row],[YearsAtCompany]]&lt;10,"5-9 Years",
TRUE,"10+ Years"
)</f>
        <v>2-4 Years</v>
      </c>
      <c r="AE907" s="5">
        <f>IF(tbl_HRMaster[[#This Row],[Attrition]]="Yes",1,0)</f>
        <v>1</v>
      </c>
    </row>
    <row r="908" spans="1:31" x14ac:dyDescent="0.25">
      <c r="A908">
        <v>32</v>
      </c>
      <c r="B908" t="s">
        <v>21</v>
      </c>
      <c r="C908" t="s">
        <v>22</v>
      </c>
      <c r="D908" t="s">
        <v>30</v>
      </c>
      <c r="E908">
        <v>6</v>
      </c>
      <c r="F908">
        <v>3</v>
      </c>
      <c r="G908" t="s">
        <v>46</v>
      </c>
      <c r="H908">
        <v>984</v>
      </c>
      <c r="I908" t="s">
        <v>34</v>
      </c>
      <c r="J908">
        <v>1</v>
      </c>
      <c r="K908" t="s">
        <v>31</v>
      </c>
      <c r="L908" t="s">
        <v>27</v>
      </c>
      <c r="M908">
        <v>36600</v>
      </c>
      <c r="N908">
        <v>3</v>
      </c>
      <c r="O908">
        <v>11</v>
      </c>
      <c r="P908">
        <v>2</v>
      </c>
      <c r="Q908">
        <v>10</v>
      </c>
      <c r="R908">
        <v>0</v>
      </c>
      <c r="S908">
        <v>4</v>
      </c>
      <c r="T908">
        <v>0</v>
      </c>
      <c r="U908">
        <v>2</v>
      </c>
      <c r="V908">
        <f>COUNTIF(tbl_HRMaster[EmployeeID],tbl_HRMaster[[#This Row],[EmployeeID]])</f>
        <v>1</v>
      </c>
      <c r="W908">
        <f>IFERROR(INDEX(tbl_EmployeeSurvey[EnvironmentSatisfaction],MATCH(tbl_HRMaster[[#This Row],[EmployeeID]],tbl_EmployeeSurvey[EmployeeID],0)),"Not Found")</f>
        <v>4</v>
      </c>
      <c r="X908">
        <f>IFERROR(INDEX(tbl_EmployeeSurvey[JobSatisfaction],MATCH(tbl_HRMaster[[#This Row],[EmployeeID]],tbl_EmployeeSurvey[EmployeeID],0)),"Not Found")</f>
        <v>3</v>
      </c>
      <c r="Y908" s="5">
        <f>IFERROR(INDEX(tbl_EmployeeSurvey[WorkLifeBalance],MATCH(tbl_HRMaster[[#This Row],[EmployeeID]],tbl_EmployeeSurvey[EmployeeID],0)),"Not Found")</f>
        <v>1</v>
      </c>
      <c r="Z908" s="5">
        <f>IFERROR(VLOOKUP(tbl_HRMaster[[#This Row],[EmployeeID]],tbl_ManagerSurvey[[EmployeeID]:[PerformanceRating]],2,FALSE),"Not Found")</f>
        <v>2</v>
      </c>
      <c r="AA908" s="5">
        <f>IFERROR(VLOOKUP(tbl_HRMaster[[#This Row],[EmployeeID]],tbl_ManagerSurvey[[EmployeeID]:[PerformanceRating]],3,FALSE),"Not Found")</f>
        <v>3</v>
      </c>
      <c r="AB908" s="5" t="str">
        <f>IF(tbl_HRMaster[[#This Row],[Attrition]]="Yes","Left","Active")</f>
        <v>Active</v>
      </c>
      <c r="AC908" s="5" t="str">
        <f>_xlfn.IFS(tbl_HRMaster[[#This Row],[Age]]&lt;25,"Under 25",tbl_HRMaster[[#This Row],[Age]]&lt;35,"25-34",tbl_HRMaster[[#This Row],[Age]]&lt;45,"35-44",tbl_HRMaster[[#This Row],[Age]]&lt;55,"45-54",TRUE,"Above 54")</f>
        <v>25-34</v>
      </c>
      <c r="AD908" s="5" t="str">
        <f>_xlfn.IFS(
tbl_HRMaster[[#This Row],[YearsAtCompany]]&lt;2,"&lt; 2 Years",
tbl_HRMaster[[#This Row],[YearsAtCompany]]&lt;5,"2-4 Years",
tbl_HRMaster[[#This Row],[YearsAtCompany]]&lt;10,"5-9 Years",
TRUE,"10+ Years"
)</f>
        <v>2-4 Years</v>
      </c>
      <c r="AE908" s="5">
        <f>IF(tbl_HRMaster[[#This Row],[Attrition]]="Yes",1,0)</f>
        <v>0</v>
      </c>
    </row>
    <row r="909" spans="1:31" x14ac:dyDescent="0.25">
      <c r="A909">
        <v>32</v>
      </c>
      <c r="B909" t="s">
        <v>21</v>
      </c>
      <c r="C909" t="s">
        <v>22</v>
      </c>
      <c r="D909" t="s">
        <v>30</v>
      </c>
      <c r="E909">
        <v>6</v>
      </c>
      <c r="F909">
        <v>3</v>
      </c>
      <c r="G909" t="s">
        <v>46</v>
      </c>
      <c r="H909">
        <v>2454</v>
      </c>
      <c r="I909" t="s">
        <v>34</v>
      </c>
      <c r="J909">
        <v>1</v>
      </c>
      <c r="K909" t="s">
        <v>31</v>
      </c>
      <c r="L909" t="s">
        <v>27</v>
      </c>
      <c r="M909">
        <v>36600</v>
      </c>
      <c r="N909">
        <v>3</v>
      </c>
      <c r="O909">
        <v>11</v>
      </c>
      <c r="P909">
        <v>2</v>
      </c>
      <c r="Q909">
        <v>10</v>
      </c>
      <c r="R909">
        <v>0</v>
      </c>
      <c r="S909">
        <v>4</v>
      </c>
      <c r="T909">
        <v>0</v>
      </c>
      <c r="U909">
        <v>2</v>
      </c>
      <c r="V909">
        <f>COUNTIF(tbl_HRMaster[EmployeeID],tbl_HRMaster[[#This Row],[EmployeeID]])</f>
        <v>1</v>
      </c>
      <c r="W909">
        <f>IFERROR(INDEX(tbl_EmployeeSurvey[EnvironmentSatisfaction],MATCH(tbl_HRMaster[[#This Row],[EmployeeID]],tbl_EmployeeSurvey[EmployeeID],0)),"Not Found")</f>
        <v>4</v>
      </c>
      <c r="X909">
        <f>IFERROR(INDEX(tbl_EmployeeSurvey[JobSatisfaction],MATCH(tbl_HRMaster[[#This Row],[EmployeeID]],tbl_EmployeeSurvey[EmployeeID],0)),"Not Found")</f>
        <v>3</v>
      </c>
      <c r="Y909" s="5">
        <f>IFERROR(INDEX(tbl_EmployeeSurvey[WorkLifeBalance],MATCH(tbl_HRMaster[[#This Row],[EmployeeID]],tbl_EmployeeSurvey[EmployeeID],0)),"Not Found")</f>
        <v>1</v>
      </c>
      <c r="Z909" s="5">
        <f>IFERROR(VLOOKUP(tbl_HRMaster[[#This Row],[EmployeeID]],tbl_ManagerSurvey[[EmployeeID]:[PerformanceRating]],2,FALSE),"Not Found")</f>
        <v>2</v>
      </c>
      <c r="AA909" s="5">
        <f>IFERROR(VLOOKUP(tbl_HRMaster[[#This Row],[EmployeeID]],tbl_ManagerSurvey[[EmployeeID]:[PerformanceRating]],3,FALSE),"Not Found")</f>
        <v>3</v>
      </c>
      <c r="AB909" s="5" t="str">
        <f>IF(tbl_HRMaster[[#This Row],[Attrition]]="Yes","Left","Active")</f>
        <v>Active</v>
      </c>
      <c r="AC909" s="5" t="str">
        <f>_xlfn.IFS(tbl_HRMaster[[#This Row],[Age]]&lt;25,"Under 25",tbl_HRMaster[[#This Row],[Age]]&lt;35,"25-34",tbl_HRMaster[[#This Row],[Age]]&lt;45,"35-44",tbl_HRMaster[[#This Row],[Age]]&lt;55,"45-54",TRUE,"Above 54")</f>
        <v>25-34</v>
      </c>
      <c r="AD909" s="5" t="str">
        <f>_xlfn.IFS(
tbl_HRMaster[[#This Row],[YearsAtCompany]]&lt;2,"&lt; 2 Years",
tbl_HRMaster[[#This Row],[YearsAtCompany]]&lt;5,"2-4 Years",
tbl_HRMaster[[#This Row],[YearsAtCompany]]&lt;10,"5-9 Years",
TRUE,"10+ Years"
)</f>
        <v>2-4 Years</v>
      </c>
      <c r="AE909" s="5">
        <f>IF(tbl_HRMaster[[#This Row],[Attrition]]="Yes",1,0)</f>
        <v>0</v>
      </c>
    </row>
    <row r="910" spans="1:31" x14ac:dyDescent="0.25">
      <c r="A910">
        <v>32</v>
      </c>
      <c r="B910" t="s">
        <v>21</v>
      </c>
      <c r="C910" t="s">
        <v>22</v>
      </c>
      <c r="D910" t="s">
        <v>30</v>
      </c>
      <c r="E910">
        <v>6</v>
      </c>
      <c r="F910">
        <v>3</v>
      </c>
      <c r="G910" t="s">
        <v>46</v>
      </c>
      <c r="H910">
        <v>3924</v>
      </c>
      <c r="I910" t="s">
        <v>34</v>
      </c>
      <c r="J910">
        <v>1</v>
      </c>
      <c r="K910" t="s">
        <v>31</v>
      </c>
      <c r="L910" t="s">
        <v>27</v>
      </c>
      <c r="M910">
        <v>36600</v>
      </c>
      <c r="N910">
        <v>3</v>
      </c>
      <c r="O910">
        <v>11</v>
      </c>
      <c r="P910">
        <v>2</v>
      </c>
      <c r="Q910">
        <v>10</v>
      </c>
      <c r="R910">
        <v>0</v>
      </c>
      <c r="S910">
        <v>4</v>
      </c>
      <c r="T910">
        <v>0</v>
      </c>
      <c r="U910">
        <v>2</v>
      </c>
      <c r="V910">
        <f>COUNTIF(tbl_HRMaster[EmployeeID],tbl_HRMaster[[#This Row],[EmployeeID]])</f>
        <v>1</v>
      </c>
      <c r="W910">
        <f>IFERROR(INDEX(tbl_EmployeeSurvey[EnvironmentSatisfaction],MATCH(tbl_HRMaster[[#This Row],[EmployeeID]],tbl_EmployeeSurvey[EmployeeID],0)),"Not Found")</f>
        <v>4</v>
      </c>
      <c r="X910">
        <f>IFERROR(INDEX(tbl_EmployeeSurvey[JobSatisfaction],MATCH(tbl_HRMaster[[#This Row],[EmployeeID]],tbl_EmployeeSurvey[EmployeeID],0)),"Not Found")</f>
        <v>3</v>
      </c>
      <c r="Y910" s="5">
        <f>IFERROR(INDEX(tbl_EmployeeSurvey[WorkLifeBalance],MATCH(tbl_HRMaster[[#This Row],[EmployeeID]],tbl_EmployeeSurvey[EmployeeID],0)),"Not Found")</f>
        <v>1</v>
      </c>
      <c r="Z910" s="5">
        <f>IFERROR(VLOOKUP(tbl_HRMaster[[#This Row],[EmployeeID]],tbl_ManagerSurvey[[EmployeeID]:[PerformanceRating]],2,FALSE),"Not Found")</f>
        <v>2</v>
      </c>
      <c r="AA910" s="5">
        <f>IFERROR(VLOOKUP(tbl_HRMaster[[#This Row],[EmployeeID]],tbl_ManagerSurvey[[EmployeeID]:[PerformanceRating]],3,FALSE),"Not Found")</f>
        <v>3</v>
      </c>
      <c r="AB910" s="5" t="str">
        <f>IF(tbl_HRMaster[[#This Row],[Attrition]]="Yes","Left","Active")</f>
        <v>Active</v>
      </c>
      <c r="AC910" s="5" t="str">
        <f>_xlfn.IFS(tbl_HRMaster[[#This Row],[Age]]&lt;25,"Under 25",tbl_HRMaster[[#This Row],[Age]]&lt;35,"25-34",tbl_HRMaster[[#This Row],[Age]]&lt;45,"35-44",tbl_HRMaster[[#This Row],[Age]]&lt;55,"45-54",TRUE,"Above 54")</f>
        <v>25-34</v>
      </c>
      <c r="AD910" s="5" t="str">
        <f>_xlfn.IFS(
tbl_HRMaster[[#This Row],[YearsAtCompany]]&lt;2,"&lt; 2 Years",
tbl_HRMaster[[#This Row],[YearsAtCompany]]&lt;5,"2-4 Years",
tbl_HRMaster[[#This Row],[YearsAtCompany]]&lt;10,"5-9 Years",
TRUE,"10+ Years"
)</f>
        <v>2-4 Years</v>
      </c>
      <c r="AE910" s="5">
        <f>IF(tbl_HRMaster[[#This Row],[Attrition]]="Yes",1,0)</f>
        <v>0</v>
      </c>
    </row>
    <row r="911" spans="1:31" x14ac:dyDescent="0.25">
      <c r="A911">
        <v>29</v>
      </c>
      <c r="B911" t="s">
        <v>21</v>
      </c>
      <c r="C911" t="s">
        <v>22</v>
      </c>
      <c r="D911" t="s">
        <v>30</v>
      </c>
      <c r="E911">
        <v>1</v>
      </c>
      <c r="F911">
        <v>3</v>
      </c>
      <c r="G911" t="s">
        <v>38</v>
      </c>
      <c r="H911">
        <v>1202</v>
      </c>
      <c r="I911" t="s">
        <v>34</v>
      </c>
      <c r="J911">
        <v>3</v>
      </c>
      <c r="K911" t="s">
        <v>35</v>
      </c>
      <c r="L911" t="s">
        <v>27</v>
      </c>
      <c r="M911">
        <v>42840</v>
      </c>
      <c r="N911">
        <v>4</v>
      </c>
      <c r="O911">
        <v>11</v>
      </c>
      <c r="P911">
        <v>0</v>
      </c>
      <c r="Q911">
        <v>10</v>
      </c>
      <c r="R911">
        <v>5</v>
      </c>
      <c r="S911">
        <v>4</v>
      </c>
      <c r="T911">
        <v>0</v>
      </c>
      <c r="U911">
        <v>3</v>
      </c>
      <c r="V911">
        <f>COUNTIF(tbl_HRMaster[EmployeeID],tbl_HRMaster[[#This Row],[EmployeeID]])</f>
        <v>1</v>
      </c>
      <c r="W911">
        <f>IFERROR(INDEX(tbl_EmployeeSurvey[EnvironmentSatisfaction],MATCH(tbl_HRMaster[[#This Row],[EmployeeID]],tbl_EmployeeSurvey[EmployeeID],0)),"Not Found")</f>
        <v>4</v>
      </c>
      <c r="X911">
        <f>IFERROR(INDEX(tbl_EmployeeSurvey[JobSatisfaction],MATCH(tbl_HRMaster[[#This Row],[EmployeeID]],tbl_EmployeeSurvey[EmployeeID],0)),"Not Found")</f>
        <v>2</v>
      </c>
      <c r="Y911" s="5">
        <f>IFERROR(INDEX(tbl_EmployeeSurvey[WorkLifeBalance],MATCH(tbl_HRMaster[[#This Row],[EmployeeID]],tbl_EmployeeSurvey[EmployeeID],0)),"Not Found")</f>
        <v>3</v>
      </c>
      <c r="Z911" s="5">
        <f>IFERROR(VLOOKUP(tbl_HRMaster[[#This Row],[EmployeeID]],tbl_ManagerSurvey[[EmployeeID]:[PerformanceRating]],2,FALSE),"Not Found")</f>
        <v>2</v>
      </c>
      <c r="AA911" s="5">
        <f>IFERROR(VLOOKUP(tbl_HRMaster[[#This Row],[EmployeeID]],tbl_ManagerSurvey[[EmployeeID]:[PerformanceRating]],3,FALSE),"Not Found")</f>
        <v>3</v>
      </c>
      <c r="AB911" s="5" t="str">
        <f>IF(tbl_HRMaster[[#This Row],[Attrition]]="Yes","Left","Active")</f>
        <v>Active</v>
      </c>
      <c r="AC911" s="5" t="str">
        <f>_xlfn.IFS(tbl_HRMaster[[#This Row],[Age]]&lt;25,"Under 25",tbl_HRMaster[[#This Row],[Age]]&lt;35,"25-34",tbl_HRMaster[[#This Row],[Age]]&lt;45,"35-44",tbl_HRMaster[[#This Row],[Age]]&lt;55,"45-54",TRUE,"Above 54")</f>
        <v>25-34</v>
      </c>
      <c r="AD911" s="5" t="str">
        <f>_xlfn.IFS(
tbl_HRMaster[[#This Row],[YearsAtCompany]]&lt;2,"&lt; 2 Years",
tbl_HRMaster[[#This Row],[YearsAtCompany]]&lt;5,"2-4 Years",
tbl_HRMaster[[#This Row],[YearsAtCompany]]&lt;10,"5-9 Years",
TRUE,"10+ Years"
)</f>
        <v>2-4 Years</v>
      </c>
      <c r="AE911" s="5">
        <f>IF(tbl_HRMaster[[#This Row],[Attrition]]="Yes",1,0)</f>
        <v>0</v>
      </c>
    </row>
    <row r="912" spans="1:31" x14ac:dyDescent="0.25">
      <c r="A912">
        <v>29</v>
      </c>
      <c r="B912" t="s">
        <v>21</v>
      </c>
      <c r="C912" t="s">
        <v>22</v>
      </c>
      <c r="D912" t="s">
        <v>30</v>
      </c>
      <c r="E912">
        <v>1</v>
      </c>
      <c r="F912">
        <v>3</v>
      </c>
      <c r="G912" t="s">
        <v>38</v>
      </c>
      <c r="H912">
        <v>2672</v>
      </c>
      <c r="I912" t="s">
        <v>34</v>
      </c>
      <c r="J912">
        <v>3</v>
      </c>
      <c r="K912" t="s">
        <v>35</v>
      </c>
      <c r="L912" t="s">
        <v>27</v>
      </c>
      <c r="M912">
        <v>42840</v>
      </c>
      <c r="N912">
        <v>4</v>
      </c>
      <c r="O912">
        <v>11</v>
      </c>
      <c r="P912">
        <v>0</v>
      </c>
      <c r="Q912">
        <v>10</v>
      </c>
      <c r="R912">
        <v>5</v>
      </c>
      <c r="S912">
        <v>4</v>
      </c>
      <c r="T912">
        <v>0</v>
      </c>
      <c r="U912">
        <v>3</v>
      </c>
      <c r="V912">
        <f>COUNTIF(tbl_HRMaster[EmployeeID],tbl_HRMaster[[#This Row],[EmployeeID]])</f>
        <v>1</v>
      </c>
      <c r="W912">
        <f>IFERROR(INDEX(tbl_EmployeeSurvey[EnvironmentSatisfaction],MATCH(tbl_HRMaster[[#This Row],[EmployeeID]],tbl_EmployeeSurvey[EmployeeID],0)),"Not Found")</f>
        <v>4</v>
      </c>
      <c r="X912">
        <f>IFERROR(INDEX(tbl_EmployeeSurvey[JobSatisfaction],MATCH(tbl_HRMaster[[#This Row],[EmployeeID]],tbl_EmployeeSurvey[EmployeeID],0)),"Not Found")</f>
        <v>2</v>
      </c>
      <c r="Y912" s="5">
        <f>IFERROR(INDEX(tbl_EmployeeSurvey[WorkLifeBalance],MATCH(tbl_HRMaster[[#This Row],[EmployeeID]],tbl_EmployeeSurvey[EmployeeID],0)),"Not Found")</f>
        <v>3</v>
      </c>
      <c r="Z912" s="5">
        <f>IFERROR(VLOOKUP(tbl_HRMaster[[#This Row],[EmployeeID]],tbl_ManagerSurvey[[EmployeeID]:[PerformanceRating]],2,FALSE),"Not Found")</f>
        <v>2</v>
      </c>
      <c r="AA912" s="5">
        <f>IFERROR(VLOOKUP(tbl_HRMaster[[#This Row],[EmployeeID]],tbl_ManagerSurvey[[EmployeeID]:[PerformanceRating]],3,FALSE),"Not Found")</f>
        <v>3</v>
      </c>
      <c r="AB912" s="5" t="str">
        <f>IF(tbl_HRMaster[[#This Row],[Attrition]]="Yes","Left","Active")</f>
        <v>Active</v>
      </c>
      <c r="AC912" s="5" t="str">
        <f>_xlfn.IFS(tbl_HRMaster[[#This Row],[Age]]&lt;25,"Under 25",tbl_HRMaster[[#This Row],[Age]]&lt;35,"25-34",tbl_HRMaster[[#This Row],[Age]]&lt;45,"35-44",tbl_HRMaster[[#This Row],[Age]]&lt;55,"45-54",TRUE,"Above 54")</f>
        <v>25-34</v>
      </c>
      <c r="AD912" s="5" t="str">
        <f>_xlfn.IFS(
tbl_HRMaster[[#This Row],[YearsAtCompany]]&lt;2,"&lt; 2 Years",
tbl_HRMaster[[#This Row],[YearsAtCompany]]&lt;5,"2-4 Years",
tbl_HRMaster[[#This Row],[YearsAtCompany]]&lt;10,"5-9 Years",
TRUE,"10+ Years"
)</f>
        <v>2-4 Years</v>
      </c>
      <c r="AE912" s="5">
        <f>IF(tbl_HRMaster[[#This Row],[Attrition]]="Yes",1,0)</f>
        <v>0</v>
      </c>
    </row>
    <row r="913" spans="1:31" x14ac:dyDescent="0.25">
      <c r="A913">
        <v>29</v>
      </c>
      <c r="B913" t="s">
        <v>21</v>
      </c>
      <c r="C913" t="s">
        <v>22</v>
      </c>
      <c r="D913" t="s">
        <v>30</v>
      </c>
      <c r="E913">
        <v>1</v>
      </c>
      <c r="F913">
        <v>3</v>
      </c>
      <c r="G913" t="s">
        <v>38</v>
      </c>
      <c r="H913">
        <v>4142</v>
      </c>
      <c r="I913" t="s">
        <v>34</v>
      </c>
      <c r="J913">
        <v>3</v>
      </c>
      <c r="K913" t="s">
        <v>35</v>
      </c>
      <c r="L913" t="s">
        <v>27</v>
      </c>
      <c r="M913">
        <v>42840</v>
      </c>
      <c r="N913">
        <v>4</v>
      </c>
      <c r="O913">
        <v>11</v>
      </c>
      <c r="P913">
        <v>0</v>
      </c>
      <c r="Q913">
        <v>10</v>
      </c>
      <c r="R913">
        <v>5</v>
      </c>
      <c r="S913">
        <v>4</v>
      </c>
      <c r="T913">
        <v>0</v>
      </c>
      <c r="U913">
        <v>3</v>
      </c>
      <c r="V913">
        <f>COUNTIF(tbl_HRMaster[EmployeeID],tbl_HRMaster[[#This Row],[EmployeeID]])</f>
        <v>1</v>
      </c>
      <c r="W913">
        <f>IFERROR(INDEX(tbl_EmployeeSurvey[EnvironmentSatisfaction],MATCH(tbl_HRMaster[[#This Row],[EmployeeID]],tbl_EmployeeSurvey[EmployeeID],0)),"Not Found")</f>
        <v>4</v>
      </c>
      <c r="X913">
        <f>IFERROR(INDEX(tbl_EmployeeSurvey[JobSatisfaction],MATCH(tbl_HRMaster[[#This Row],[EmployeeID]],tbl_EmployeeSurvey[EmployeeID],0)),"Not Found")</f>
        <v>2</v>
      </c>
      <c r="Y913" s="5">
        <f>IFERROR(INDEX(tbl_EmployeeSurvey[WorkLifeBalance],MATCH(tbl_HRMaster[[#This Row],[EmployeeID]],tbl_EmployeeSurvey[EmployeeID],0)),"Not Found")</f>
        <v>3</v>
      </c>
      <c r="Z913" s="5">
        <f>IFERROR(VLOOKUP(tbl_HRMaster[[#This Row],[EmployeeID]],tbl_ManagerSurvey[[EmployeeID]:[PerformanceRating]],2,FALSE),"Not Found")</f>
        <v>2</v>
      </c>
      <c r="AA913" s="5">
        <f>IFERROR(VLOOKUP(tbl_HRMaster[[#This Row],[EmployeeID]],tbl_ManagerSurvey[[EmployeeID]:[PerformanceRating]],3,FALSE),"Not Found")</f>
        <v>3</v>
      </c>
      <c r="AB913" s="5" t="str">
        <f>IF(tbl_HRMaster[[#This Row],[Attrition]]="Yes","Left","Active")</f>
        <v>Active</v>
      </c>
      <c r="AC913" s="5" t="str">
        <f>_xlfn.IFS(tbl_HRMaster[[#This Row],[Age]]&lt;25,"Under 25",tbl_HRMaster[[#This Row],[Age]]&lt;35,"25-34",tbl_HRMaster[[#This Row],[Age]]&lt;45,"35-44",tbl_HRMaster[[#This Row],[Age]]&lt;55,"45-54",TRUE,"Above 54")</f>
        <v>25-34</v>
      </c>
      <c r="AD913" s="5" t="str">
        <f>_xlfn.IFS(
tbl_HRMaster[[#This Row],[YearsAtCompany]]&lt;2,"&lt; 2 Years",
tbl_HRMaster[[#This Row],[YearsAtCompany]]&lt;5,"2-4 Years",
tbl_HRMaster[[#This Row],[YearsAtCompany]]&lt;10,"5-9 Years",
TRUE,"10+ Years"
)</f>
        <v>2-4 Years</v>
      </c>
      <c r="AE913" s="5">
        <f>IF(tbl_HRMaster[[#This Row],[Attrition]]="Yes",1,0)</f>
        <v>0</v>
      </c>
    </row>
    <row r="914" spans="1:31" x14ac:dyDescent="0.25">
      <c r="A914">
        <v>42</v>
      </c>
      <c r="B914" t="s">
        <v>21</v>
      </c>
      <c r="C914" t="s">
        <v>36</v>
      </c>
      <c r="D914" t="s">
        <v>30</v>
      </c>
      <c r="E914">
        <v>5</v>
      </c>
      <c r="F914">
        <v>4</v>
      </c>
      <c r="G914" t="s">
        <v>38</v>
      </c>
      <c r="H914">
        <v>621</v>
      </c>
      <c r="I914" t="s">
        <v>34</v>
      </c>
      <c r="J914">
        <v>5</v>
      </c>
      <c r="K914" t="s">
        <v>35</v>
      </c>
      <c r="L914" t="s">
        <v>27</v>
      </c>
      <c r="M914">
        <v>170460</v>
      </c>
      <c r="N914">
        <v>7</v>
      </c>
      <c r="O914">
        <v>11</v>
      </c>
      <c r="P914">
        <v>0</v>
      </c>
      <c r="Q914">
        <v>10</v>
      </c>
      <c r="R914">
        <v>3</v>
      </c>
      <c r="S914">
        <v>4</v>
      </c>
      <c r="T914">
        <v>0</v>
      </c>
      <c r="U914">
        <v>3</v>
      </c>
      <c r="V914">
        <f>COUNTIF(tbl_HRMaster[EmployeeID],tbl_HRMaster[[#This Row],[EmployeeID]])</f>
        <v>1</v>
      </c>
      <c r="W914">
        <f>IFERROR(INDEX(tbl_EmployeeSurvey[EnvironmentSatisfaction],MATCH(tbl_HRMaster[[#This Row],[EmployeeID]],tbl_EmployeeSurvey[EmployeeID],0)),"Not Found")</f>
        <v>4</v>
      </c>
      <c r="X914">
        <f>IFERROR(INDEX(tbl_EmployeeSurvey[JobSatisfaction],MATCH(tbl_HRMaster[[#This Row],[EmployeeID]],tbl_EmployeeSurvey[EmployeeID],0)),"Not Found")</f>
        <v>1</v>
      </c>
      <c r="Y914" s="5">
        <f>IFERROR(INDEX(tbl_EmployeeSurvey[WorkLifeBalance],MATCH(tbl_HRMaster[[#This Row],[EmployeeID]],tbl_EmployeeSurvey[EmployeeID],0)),"Not Found")</f>
        <v>4</v>
      </c>
      <c r="Z914" s="5">
        <f>IFERROR(VLOOKUP(tbl_HRMaster[[#This Row],[EmployeeID]],tbl_ManagerSurvey[[EmployeeID]:[PerformanceRating]],2,FALSE),"Not Found")</f>
        <v>2</v>
      </c>
      <c r="AA914" s="5">
        <f>IFERROR(VLOOKUP(tbl_HRMaster[[#This Row],[EmployeeID]],tbl_ManagerSurvey[[EmployeeID]:[PerformanceRating]],3,FALSE),"Not Found")</f>
        <v>3</v>
      </c>
      <c r="AB914" s="5" t="str">
        <f>IF(tbl_HRMaster[[#This Row],[Attrition]]="Yes","Left","Active")</f>
        <v>Active</v>
      </c>
      <c r="AC914" s="5" t="str">
        <f>_xlfn.IFS(tbl_HRMaster[[#This Row],[Age]]&lt;25,"Under 25",tbl_HRMaster[[#This Row],[Age]]&lt;35,"25-34",tbl_HRMaster[[#This Row],[Age]]&lt;45,"35-44",tbl_HRMaster[[#This Row],[Age]]&lt;55,"45-54",TRUE,"Above 54")</f>
        <v>35-44</v>
      </c>
      <c r="AD914" s="5" t="str">
        <f>_xlfn.IFS(
tbl_HRMaster[[#This Row],[YearsAtCompany]]&lt;2,"&lt; 2 Years",
tbl_HRMaster[[#This Row],[YearsAtCompany]]&lt;5,"2-4 Years",
tbl_HRMaster[[#This Row],[YearsAtCompany]]&lt;10,"5-9 Years",
TRUE,"10+ Years"
)</f>
        <v>2-4 Years</v>
      </c>
      <c r="AE914" s="5">
        <f>IF(tbl_HRMaster[[#This Row],[Attrition]]="Yes",1,0)</f>
        <v>0</v>
      </c>
    </row>
    <row r="915" spans="1:31" x14ac:dyDescent="0.25">
      <c r="A915">
        <v>42</v>
      </c>
      <c r="B915" t="s">
        <v>21</v>
      </c>
      <c r="C915" t="s">
        <v>36</v>
      </c>
      <c r="D915" t="s">
        <v>30</v>
      </c>
      <c r="E915">
        <v>5</v>
      </c>
      <c r="F915">
        <v>4</v>
      </c>
      <c r="G915" t="s">
        <v>38</v>
      </c>
      <c r="H915">
        <v>2091</v>
      </c>
      <c r="I915" t="s">
        <v>34</v>
      </c>
      <c r="J915">
        <v>5</v>
      </c>
      <c r="K915" t="s">
        <v>35</v>
      </c>
      <c r="L915" t="s">
        <v>27</v>
      </c>
      <c r="M915">
        <v>170460</v>
      </c>
      <c r="N915">
        <v>7</v>
      </c>
      <c r="O915">
        <v>11</v>
      </c>
      <c r="P915">
        <v>0</v>
      </c>
      <c r="Q915">
        <v>10</v>
      </c>
      <c r="R915">
        <v>3</v>
      </c>
      <c r="S915">
        <v>4</v>
      </c>
      <c r="T915">
        <v>0</v>
      </c>
      <c r="U915">
        <v>3</v>
      </c>
      <c r="V915">
        <f>COUNTIF(tbl_HRMaster[EmployeeID],tbl_HRMaster[[#This Row],[EmployeeID]])</f>
        <v>1</v>
      </c>
      <c r="W915">
        <f>IFERROR(INDEX(tbl_EmployeeSurvey[EnvironmentSatisfaction],MATCH(tbl_HRMaster[[#This Row],[EmployeeID]],tbl_EmployeeSurvey[EmployeeID],0)),"Not Found")</f>
        <v>4</v>
      </c>
      <c r="X915">
        <f>IFERROR(INDEX(tbl_EmployeeSurvey[JobSatisfaction],MATCH(tbl_HRMaster[[#This Row],[EmployeeID]],tbl_EmployeeSurvey[EmployeeID],0)),"Not Found")</f>
        <v>1</v>
      </c>
      <c r="Y915" s="5">
        <f>IFERROR(INDEX(tbl_EmployeeSurvey[WorkLifeBalance],MATCH(tbl_HRMaster[[#This Row],[EmployeeID]],tbl_EmployeeSurvey[EmployeeID],0)),"Not Found")</f>
        <v>4</v>
      </c>
      <c r="Z915" s="5">
        <f>IFERROR(VLOOKUP(tbl_HRMaster[[#This Row],[EmployeeID]],tbl_ManagerSurvey[[EmployeeID]:[PerformanceRating]],2,FALSE),"Not Found")</f>
        <v>2</v>
      </c>
      <c r="AA915" s="5">
        <f>IFERROR(VLOOKUP(tbl_HRMaster[[#This Row],[EmployeeID]],tbl_ManagerSurvey[[EmployeeID]:[PerformanceRating]],3,FALSE),"Not Found")</f>
        <v>3</v>
      </c>
      <c r="AB915" s="5" t="str">
        <f>IF(tbl_HRMaster[[#This Row],[Attrition]]="Yes","Left","Active")</f>
        <v>Active</v>
      </c>
      <c r="AC915" s="5" t="str">
        <f>_xlfn.IFS(tbl_HRMaster[[#This Row],[Age]]&lt;25,"Under 25",tbl_HRMaster[[#This Row],[Age]]&lt;35,"25-34",tbl_HRMaster[[#This Row],[Age]]&lt;45,"35-44",tbl_HRMaster[[#This Row],[Age]]&lt;55,"45-54",TRUE,"Above 54")</f>
        <v>35-44</v>
      </c>
      <c r="AD915" s="5" t="str">
        <f>_xlfn.IFS(
tbl_HRMaster[[#This Row],[YearsAtCompany]]&lt;2,"&lt; 2 Years",
tbl_HRMaster[[#This Row],[YearsAtCompany]]&lt;5,"2-4 Years",
tbl_HRMaster[[#This Row],[YearsAtCompany]]&lt;10,"5-9 Years",
TRUE,"10+ Years"
)</f>
        <v>2-4 Years</v>
      </c>
      <c r="AE915" s="5">
        <f>IF(tbl_HRMaster[[#This Row],[Attrition]]="Yes",1,0)</f>
        <v>0</v>
      </c>
    </row>
    <row r="916" spans="1:31" x14ac:dyDescent="0.25">
      <c r="A916">
        <v>42</v>
      </c>
      <c r="B916" t="s">
        <v>21</v>
      </c>
      <c r="C916" t="s">
        <v>36</v>
      </c>
      <c r="D916" t="s">
        <v>30</v>
      </c>
      <c r="E916">
        <v>5</v>
      </c>
      <c r="F916">
        <v>4</v>
      </c>
      <c r="G916" t="s">
        <v>38</v>
      </c>
      <c r="H916">
        <v>3561</v>
      </c>
      <c r="I916" t="s">
        <v>34</v>
      </c>
      <c r="J916">
        <v>5</v>
      </c>
      <c r="K916" t="s">
        <v>35</v>
      </c>
      <c r="L916" t="s">
        <v>27</v>
      </c>
      <c r="M916">
        <v>170460</v>
      </c>
      <c r="N916">
        <v>7</v>
      </c>
      <c r="O916">
        <v>11</v>
      </c>
      <c r="P916">
        <v>0</v>
      </c>
      <c r="Q916">
        <v>10</v>
      </c>
      <c r="R916">
        <v>3</v>
      </c>
      <c r="S916">
        <v>4</v>
      </c>
      <c r="T916">
        <v>0</v>
      </c>
      <c r="U916">
        <v>3</v>
      </c>
      <c r="V916">
        <f>COUNTIF(tbl_HRMaster[EmployeeID],tbl_HRMaster[[#This Row],[EmployeeID]])</f>
        <v>1</v>
      </c>
      <c r="W916">
        <f>IFERROR(INDEX(tbl_EmployeeSurvey[EnvironmentSatisfaction],MATCH(tbl_HRMaster[[#This Row],[EmployeeID]],tbl_EmployeeSurvey[EmployeeID],0)),"Not Found")</f>
        <v>4</v>
      </c>
      <c r="X916">
        <f>IFERROR(INDEX(tbl_EmployeeSurvey[JobSatisfaction],MATCH(tbl_HRMaster[[#This Row],[EmployeeID]],tbl_EmployeeSurvey[EmployeeID],0)),"Not Found")</f>
        <v>1</v>
      </c>
      <c r="Y916" s="5">
        <f>IFERROR(INDEX(tbl_EmployeeSurvey[WorkLifeBalance],MATCH(tbl_HRMaster[[#This Row],[EmployeeID]],tbl_EmployeeSurvey[EmployeeID],0)),"Not Found")</f>
        <v>4</v>
      </c>
      <c r="Z916" s="5">
        <f>IFERROR(VLOOKUP(tbl_HRMaster[[#This Row],[EmployeeID]],tbl_ManagerSurvey[[EmployeeID]:[PerformanceRating]],2,FALSE),"Not Found")</f>
        <v>2</v>
      </c>
      <c r="AA916" s="5">
        <f>IFERROR(VLOOKUP(tbl_HRMaster[[#This Row],[EmployeeID]],tbl_ManagerSurvey[[EmployeeID]:[PerformanceRating]],3,FALSE),"Not Found")</f>
        <v>3</v>
      </c>
      <c r="AB916" s="5" t="str">
        <f>IF(tbl_HRMaster[[#This Row],[Attrition]]="Yes","Left","Active")</f>
        <v>Active</v>
      </c>
      <c r="AC916" s="5" t="str">
        <f>_xlfn.IFS(tbl_HRMaster[[#This Row],[Age]]&lt;25,"Under 25",tbl_HRMaster[[#This Row],[Age]]&lt;35,"25-34",tbl_HRMaster[[#This Row],[Age]]&lt;45,"35-44",tbl_HRMaster[[#This Row],[Age]]&lt;55,"45-54",TRUE,"Above 54")</f>
        <v>35-44</v>
      </c>
      <c r="AD916" s="5" t="str">
        <f>_xlfn.IFS(
tbl_HRMaster[[#This Row],[YearsAtCompany]]&lt;2,"&lt; 2 Years",
tbl_HRMaster[[#This Row],[YearsAtCompany]]&lt;5,"2-4 Years",
tbl_HRMaster[[#This Row],[YearsAtCompany]]&lt;10,"5-9 Years",
TRUE,"10+ Years"
)</f>
        <v>2-4 Years</v>
      </c>
      <c r="AE916" s="5">
        <f>IF(tbl_HRMaster[[#This Row],[Attrition]]="Yes",1,0)</f>
        <v>0</v>
      </c>
    </row>
    <row r="917" spans="1:31" x14ac:dyDescent="0.25">
      <c r="A917">
        <v>45</v>
      </c>
      <c r="B917" t="s">
        <v>21</v>
      </c>
      <c r="C917" t="s">
        <v>29</v>
      </c>
      <c r="D917" t="s">
        <v>30</v>
      </c>
      <c r="E917">
        <v>8</v>
      </c>
      <c r="F917">
        <v>4</v>
      </c>
      <c r="G917" t="s">
        <v>24</v>
      </c>
      <c r="H917">
        <v>1105</v>
      </c>
      <c r="I917" t="s">
        <v>25</v>
      </c>
      <c r="J917">
        <v>2</v>
      </c>
      <c r="K917" t="s">
        <v>44</v>
      </c>
      <c r="L917" t="s">
        <v>32</v>
      </c>
      <c r="M917">
        <v>29940</v>
      </c>
      <c r="N917">
        <v>4</v>
      </c>
      <c r="O917">
        <v>18</v>
      </c>
      <c r="P917">
        <v>1</v>
      </c>
      <c r="Q917">
        <v>12</v>
      </c>
      <c r="R917">
        <v>2</v>
      </c>
      <c r="S917">
        <v>4</v>
      </c>
      <c r="T917">
        <v>0</v>
      </c>
      <c r="U917">
        <v>3</v>
      </c>
      <c r="V917">
        <f>COUNTIF(tbl_HRMaster[EmployeeID],tbl_HRMaster[[#This Row],[EmployeeID]])</f>
        <v>1</v>
      </c>
      <c r="W917">
        <f>IFERROR(INDEX(tbl_EmployeeSurvey[EnvironmentSatisfaction],MATCH(tbl_HRMaster[[#This Row],[EmployeeID]],tbl_EmployeeSurvey[EmployeeID],0)),"Not Found")</f>
        <v>2</v>
      </c>
      <c r="X917">
        <f>IFERROR(INDEX(tbl_EmployeeSurvey[JobSatisfaction],MATCH(tbl_HRMaster[[#This Row],[EmployeeID]],tbl_EmployeeSurvey[EmployeeID],0)),"Not Found")</f>
        <v>3</v>
      </c>
      <c r="Y917" s="5">
        <f>IFERROR(INDEX(tbl_EmployeeSurvey[WorkLifeBalance],MATCH(tbl_HRMaster[[#This Row],[EmployeeID]],tbl_EmployeeSurvey[EmployeeID],0)),"Not Found")</f>
        <v>3</v>
      </c>
      <c r="Z917" s="5">
        <f>IFERROR(VLOOKUP(tbl_HRMaster[[#This Row],[EmployeeID]],tbl_ManagerSurvey[[EmployeeID]:[PerformanceRating]],2,FALSE),"Not Found")</f>
        <v>3</v>
      </c>
      <c r="AA917" s="5">
        <f>IFERROR(VLOOKUP(tbl_HRMaster[[#This Row],[EmployeeID]],tbl_ManagerSurvey[[EmployeeID]:[PerformanceRating]],3,FALSE),"Not Found")</f>
        <v>3</v>
      </c>
      <c r="AB917" s="5" t="str">
        <f>IF(tbl_HRMaster[[#This Row],[Attrition]]="Yes","Left","Active")</f>
        <v>Active</v>
      </c>
      <c r="AC917" s="5" t="str">
        <f>_xlfn.IFS(tbl_HRMaster[[#This Row],[Age]]&lt;25,"Under 25",tbl_HRMaster[[#This Row],[Age]]&lt;35,"25-34",tbl_HRMaster[[#This Row],[Age]]&lt;45,"35-44",tbl_HRMaster[[#This Row],[Age]]&lt;55,"45-54",TRUE,"Above 54")</f>
        <v>45-54</v>
      </c>
      <c r="AD917" s="5" t="str">
        <f>_xlfn.IFS(
tbl_HRMaster[[#This Row],[YearsAtCompany]]&lt;2,"&lt; 2 Years",
tbl_HRMaster[[#This Row],[YearsAtCompany]]&lt;5,"2-4 Years",
tbl_HRMaster[[#This Row],[YearsAtCompany]]&lt;10,"5-9 Years",
TRUE,"10+ Years"
)</f>
        <v>2-4 Years</v>
      </c>
      <c r="AE917" s="5">
        <f>IF(tbl_HRMaster[[#This Row],[Attrition]]="Yes",1,0)</f>
        <v>0</v>
      </c>
    </row>
    <row r="918" spans="1:31" x14ac:dyDescent="0.25">
      <c r="A918">
        <v>45</v>
      </c>
      <c r="B918" t="s">
        <v>21</v>
      </c>
      <c r="C918" t="s">
        <v>29</v>
      </c>
      <c r="D918" t="s">
        <v>30</v>
      </c>
      <c r="E918">
        <v>8</v>
      </c>
      <c r="F918">
        <v>4</v>
      </c>
      <c r="G918" t="s">
        <v>24</v>
      </c>
      <c r="H918">
        <v>2575</v>
      </c>
      <c r="I918" t="s">
        <v>25</v>
      </c>
      <c r="J918">
        <v>2</v>
      </c>
      <c r="K918" t="s">
        <v>44</v>
      </c>
      <c r="L918" t="s">
        <v>32</v>
      </c>
      <c r="M918">
        <v>29940</v>
      </c>
      <c r="N918">
        <v>4</v>
      </c>
      <c r="O918">
        <v>18</v>
      </c>
      <c r="P918">
        <v>1</v>
      </c>
      <c r="Q918">
        <v>12</v>
      </c>
      <c r="R918">
        <v>2</v>
      </c>
      <c r="S918">
        <v>4</v>
      </c>
      <c r="T918">
        <v>0</v>
      </c>
      <c r="U918">
        <v>3</v>
      </c>
      <c r="V918">
        <f>COUNTIF(tbl_HRMaster[EmployeeID],tbl_HRMaster[[#This Row],[EmployeeID]])</f>
        <v>1</v>
      </c>
      <c r="W918">
        <f>IFERROR(INDEX(tbl_EmployeeSurvey[EnvironmentSatisfaction],MATCH(tbl_HRMaster[[#This Row],[EmployeeID]],tbl_EmployeeSurvey[EmployeeID],0)),"Not Found")</f>
        <v>2</v>
      </c>
      <c r="X918">
        <f>IFERROR(INDEX(tbl_EmployeeSurvey[JobSatisfaction],MATCH(tbl_HRMaster[[#This Row],[EmployeeID]],tbl_EmployeeSurvey[EmployeeID],0)),"Not Found")</f>
        <v>3</v>
      </c>
      <c r="Y918" s="5">
        <f>IFERROR(INDEX(tbl_EmployeeSurvey[WorkLifeBalance],MATCH(tbl_HRMaster[[#This Row],[EmployeeID]],tbl_EmployeeSurvey[EmployeeID],0)),"Not Found")</f>
        <v>3</v>
      </c>
      <c r="Z918" s="5">
        <f>IFERROR(VLOOKUP(tbl_HRMaster[[#This Row],[EmployeeID]],tbl_ManagerSurvey[[EmployeeID]:[PerformanceRating]],2,FALSE),"Not Found")</f>
        <v>3</v>
      </c>
      <c r="AA918" s="5">
        <f>IFERROR(VLOOKUP(tbl_HRMaster[[#This Row],[EmployeeID]],tbl_ManagerSurvey[[EmployeeID]:[PerformanceRating]],3,FALSE),"Not Found")</f>
        <v>3</v>
      </c>
      <c r="AB918" s="5" t="str">
        <f>IF(tbl_HRMaster[[#This Row],[Attrition]]="Yes","Left","Active")</f>
        <v>Active</v>
      </c>
      <c r="AC918" s="5" t="str">
        <f>_xlfn.IFS(tbl_HRMaster[[#This Row],[Age]]&lt;25,"Under 25",tbl_HRMaster[[#This Row],[Age]]&lt;35,"25-34",tbl_HRMaster[[#This Row],[Age]]&lt;45,"35-44",tbl_HRMaster[[#This Row],[Age]]&lt;55,"45-54",TRUE,"Above 54")</f>
        <v>45-54</v>
      </c>
      <c r="AD918" s="5" t="str">
        <f>_xlfn.IFS(
tbl_HRMaster[[#This Row],[YearsAtCompany]]&lt;2,"&lt; 2 Years",
tbl_HRMaster[[#This Row],[YearsAtCompany]]&lt;5,"2-4 Years",
tbl_HRMaster[[#This Row],[YearsAtCompany]]&lt;10,"5-9 Years",
TRUE,"10+ Years"
)</f>
        <v>2-4 Years</v>
      </c>
      <c r="AE918" s="5">
        <f>IF(tbl_HRMaster[[#This Row],[Attrition]]="Yes",1,0)</f>
        <v>0</v>
      </c>
    </row>
    <row r="919" spans="1:31" x14ac:dyDescent="0.25">
      <c r="A919">
        <v>45</v>
      </c>
      <c r="B919" t="s">
        <v>21</v>
      </c>
      <c r="C919" t="s">
        <v>29</v>
      </c>
      <c r="D919" t="s">
        <v>30</v>
      </c>
      <c r="E919">
        <v>8</v>
      </c>
      <c r="F919">
        <v>4</v>
      </c>
      <c r="G919" t="s">
        <v>24</v>
      </c>
      <c r="H919">
        <v>4045</v>
      </c>
      <c r="I919" t="s">
        <v>25</v>
      </c>
      <c r="J919">
        <v>2</v>
      </c>
      <c r="K919" t="s">
        <v>44</v>
      </c>
      <c r="L919" t="s">
        <v>32</v>
      </c>
      <c r="M919">
        <v>29940</v>
      </c>
      <c r="N919">
        <v>4</v>
      </c>
      <c r="O919">
        <v>18</v>
      </c>
      <c r="P919">
        <v>1</v>
      </c>
      <c r="Q919">
        <v>12</v>
      </c>
      <c r="R919">
        <v>2</v>
      </c>
      <c r="S919">
        <v>4</v>
      </c>
      <c r="T919">
        <v>0</v>
      </c>
      <c r="U919">
        <v>3</v>
      </c>
      <c r="V919">
        <f>COUNTIF(tbl_HRMaster[EmployeeID],tbl_HRMaster[[#This Row],[EmployeeID]])</f>
        <v>1</v>
      </c>
      <c r="W919">
        <f>IFERROR(INDEX(tbl_EmployeeSurvey[EnvironmentSatisfaction],MATCH(tbl_HRMaster[[#This Row],[EmployeeID]],tbl_EmployeeSurvey[EmployeeID],0)),"Not Found")</f>
        <v>2</v>
      </c>
      <c r="X919">
        <f>IFERROR(INDEX(tbl_EmployeeSurvey[JobSatisfaction],MATCH(tbl_HRMaster[[#This Row],[EmployeeID]],tbl_EmployeeSurvey[EmployeeID],0)),"Not Found")</f>
        <v>3</v>
      </c>
      <c r="Y919" s="5">
        <f>IFERROR(INDEX(tbl_EmployeeSurvey[WorkLifeBalance],MATCH(tbl_HRMaster[[#This Row],[EmployeeID]],tbl_EmployeeSurvey[EmployeeID],0)),"Not Found")</f>
        <v>3</v>
      </c>
      <c r="Z919" s="5">
        <f>IFERROR(VLOOKUP(tbl_HRMaster[[#This Row],[EmployeeID]],tbl_ManagerSurvey[[EmployeeID]:[PerformanceRating]],2,FALSE),"Not Found")</f>
        <v>3</v>
      </c>
      <c r="AA919" s="5">
        <f>IFERROR(VLOOKUP(tbl_HRMaster[[#This Row],[EmployeeID]],tbl_ManagerSurvey[[EmployeeID]:[PerformanceRating]],3,FALSE),"Not Found")</f>
        <v>3</v>
      </c>
      <c r="AB919" s="5" t="str">
        <f>IF(tbl_HRMaster[[#This Row],[Attrition]]="Yes","Left","Active")</f>
        <v>Active</v>
      </c>
      <c r="AC919" s="5" t="str">
        <f>_xlfn.IFS(tbl_HRMaster[[#This Row],[Age]]&lt;25,"Under 25",tbl_HRMaster[[#This Row],[Age]]&lt;35,"25-34",tbl_HRMaster[[#This Row],[Age]]&lt;45,"35-44",tbl_HRMaster[[#This Row],[Age]]&lt;55,"45-54",TRUE,"Above 54")</f>
        <v>45-54</v>
      </c>
      <c r="AD919" s="5" t="str">
        <f>_xlfn.IFS(
tbl_HRMaster[[#This Row],[YearsAtCompany]]&lt;2,"&lt; 2 Years",
tbl_HRMaster[[#This Row],[YearsAtCompany]]&lt;5,"2-4 Years",
tbl_HRMaster[[#This Row],[YearsAtCompany]]&lt;10,"5-9 Years",
TRUE,"10+ Years"
)</f>
        <v>2-4 Years</v>
      </c>
      <c r="AE919" s="5">
        <f>IF(tbl_HRMaster[[#This Row],[Attrition]]="Yes",1,0)</f>
        <v>0</v>
      </c>
    </row>
    <row r="920" spans="1:31" x14ac:dyDescent="0.25">
      <c r="A920">
        <v>54</v>
      </c>
      <c r="B920" t="s">
        <v>21</v>
      </c>
      <c r="C920" t="s">
        <v>22</v>
      </c>
      <c r="D920" t="s">
        <v>30</v>
      </c>
      <c r="E920">
        <v>25</v>
      </c>
      <c r="F920">
        <v>1</v>
      </c>
      <c r="G920" t="s">
        <v>38</v>
      </c>
      <c r="H920">
        <v>1308</v>
      </c>
      <c r="I920" t="s">
        <v>25</v>
      </c>
      <c r="J920">
        <v>1</v>
      </c>
      <c r="K920" t="s">
        <v>40</v>
      </c>
      <c r="L920" t="s">
        <v>27</v>
      </c>
      <c r="M920">
        <v>48550</v>
      </c>
      <c r="N920">
        <v>9</v>
      </c>
      <c r="O920">
        <v>25</v>
      </c>
      <c r="P920">
        <v>1</v>
      </c>
      <c r="Q920">
        <v>16</v>
      </c>
      <c r="R920">
        <v>2</v>
      </c>
      <c r="S920">
        <v>4</v>
      </c>
      <c r="T920">
        <v>0</v>
      </c>
      <c r="U920">
        <v>3</v>
      </c>
      <c r="V920">
        <f>COUNTIF(tbl_HRMaster[EmployeeID],tbl_HRMaster[[#This Row],[EmployeeID]])</f>
        <v>1</v>
      </c>
      <c r="W920">
        <f>IFERROR(INDEX(tbl_EmployeeSurvey[EnvironmentSatisfaction],MATCH(tbl_HRMaster[[#This Row],[EmployeeID]],tbl_EmployeeSurvey[EmployeeID],0)),"Not Found")</f>
        <v>1</v>
      </c>
      <c r="X920">
        <f>IFERROR(INDEX(tbl_EmployeeSurvey[JobSatisfaction],MATCH(tbl_HRMaster[[#This Row],[EmployeeID]],tbl_EmployeeSurvey[EmployeeID],0)),"Not Found")</f>
        <v>3</v>
      </c>
      <c r="Y920" s="5">
        <f>IFERROR(INDEX(tbl_EmployeeSurvey[WorkLifeBalance],MATCH(tbl_HRMaster[[#This Row],[EmployeeID]],tbl_EmployeeSurvey[EmployeeID],0)),"Not Found")</f>
        <v>1</v>
      </c>
      <c r="Z920" s="5">
        <f>IFERROR(VLOOKUP(tbl_HRMaster[[#This Row],[EmployeeID]],tbl_ManagerSurvey[[EmployeeID]:[PerformanceRating]],2,FALSE),"Not Found")</f>
        <v>2</v>
      </c>
      <c r="AA920" s="5">
        <f>IFERROR(VLOOKUP(tbl_HRMaster[[#This Row],[EmployeeID]],tbl_ManagerSurvey[[EmployeeID]:[PerformanceRating]],3,FALSE),"Not Found")</f>
        <v>4</v>
      </c>
      <c r="AB920" s="5" t="str">
        <f>IF(tbl_HRMaster[[#This Row],[Attrition]]="Yes","Left","Active")</f>
        <v>Active</v>
      </c>
      <c r="AC920" s="5" t="str">
        <f>_xlfn.IFS(tbl_HRMaster[[#This Row],[Age]]&lt;25,"Under 25",tbl_HRMaster[[#This Row],[Age]]&lt;35,"25-34",tbl_HRMaster[[#This Row],[Age]]&lt;45,"35-44",tbl_HRMaster[[#This Row],[Age]]&lt;55,"45-54",TRUE,"Above 54")</f>
        <v>45-54</v>
      </c>
      <c r="AD920" s="5" t="str">
        <f>_xlfn.IFS(
tbl_HRMaster[[#This Row],[YearsAtCompany]]&lt;2,"&lt; 2 Years",
tbl_HRMaster[[#This Row],[YearsAtCompany]]&lt;5,"2-4 Years",
tbl_HRMaster[[#This Row],[YearsAtCompany]]&lt;10,"5-9 Years",
TRUE,"10+ Years"
)</f>
        <v>2-4 Years</v>
      </c>
      <c r="AE920" s="5">
        <f>IF(tbl_HRMaster[[#This Row],[Attrition]]="Yes",1,0)</f>
        <v>0</v>
      </c>
    </row>
    <row r="921" spans="1:31" x14ac:dyDescent="0.25">
      <c r="A921">
        <v>54</v>
      </c>
      <c r="B921" t="s">
        <v>21</v>
      </c>
      <c r="C921" t="s">
        <v>22</v>
      </c>
      <c r="D921" t="s">
        <v>30</v>
      </c>
      <c r="E921">
        <v>25</v>
      </c>
      <c r="F921">
        <v>1</v>
      </c>
      <c r="G921" t="s">
        <v>38</v>
      </c>
      <c r="H921">
        <v>2778</v>
      </c>
      <c r="I921" t="s">
        <v>25</v>
      </c>
      <c r="J921">
        <v>1</v>
      </c>
      <c r="K921" t="s">
        <v>40</v>
      </c>
      <c r="L921" t="s">
        <v>27</v>
      </c>
      <c r="M921">
        <v>48550</v>
      </c>
      <c r="N921">
        <v>9</v>
      </c>
      <c r="O921">
        <v>25</v>
      </c>
      <c r="P921">
        <v>1</v>
      </c>
      <c r="Q921">
        <v>16</v>
      </c>
      <c r="R921">
        <v>2</v>
      </c>
      <c r="S921">
        <v>4</v>
      </c>
      <c r="T921">
        <v>0</v>
      </c>
      <c r="U921">
        <v>3</v>
      </c>
      <c r="V921">
        <f>COUNTIF(tbl_HRMaster[EmployeeID],tbl_HRMaster[[#This Row],[EmployeeID]])</f>
        <v>1</v>
      </c>
      <c r="W921">
        <f>IFERROR(INDEX(tbl_EmployeeSurvey[EnvironmentSatisfaction],MATCH(tbl_HRMaster[[#This Row],[EmployeeID]],tbl_EmployeeSurvey[EmployeeID],0)),"Not Found")</f>
        <v>1</v>
      </c>
      <c r="X921">
        <f>IFERROR(INDEX(tbl_EmployeeSurvey[JobSatisfaction],MATCH(tbl_HRMaster[[#This Row],[EmployeeID]],tbl_EmployeeSurvey[EmployeeID],0)),"Not Found")</f>
        <v>3</v>
      </c>
      <c r="Y921" s="5">
        <f>IFERROR(INDEX(tbl_EmployeeSurvey[WorkLifeBalance],MATCH(tbl_HRMaster[[#This Row],[EmployeeID]],tbl_EmployeeSurvey[EmployeeID],0)),"Not Found")</f>
        <v>1</v>
      </c>
      <c r="Z921" s="5">
        <f>IFERROR(VLOOKUP(tbl_HRMaster[[#This Row],[EmployeeID]],tbl_ManagerSurvey[[EmployeeID]:[PerformanceRating]],2,FALSE),"Not Found")</f>
        <v>2</v>
      </c>
      <c r="AA921" s="5">
        <f>IFERROR(VLOOKUP(tbl_HRMaster[[#This Row],[EmployeeID]],tbl_ManagerSurvey[[EmployeeID]:[PerformanceRating]],3,FALSE),"Not Found")</f>
        <v>4</v>
      </c>
      <c r="AB921" s="5" t="str">
        <f>IF(tbl_HRMaster[[#This Row],[Attrition]]="Yes","Left","Active")</f>
        <v>Active</v>
      </c>
      <c r="AC921" s="5" t="str">
        <f>_xlfn.IFS(tbl_HRMaster[[#This Row],[Age]]&lt;25,"Under 25",tbl_HRMaster[[#This Row],[Age]]&lt;35,"25-34",tbl_HRMaster[[#This Row],[Age]]&lt;45,"35-44",tbl_HRMaster[[#This Row],[Age]]&lt;55,"45-54",TRUE,"Above 54")</f>
        <v>45-54</v>
      </c>
      <c r="AD921" s="5" t="str">
        <f>_xlfn.IFS(
tbl_HRMaster[[#This Row],[YearsAtCompany]]&lt;2,"&lt; 2 Years",
tbl_HRMaster[[#This Row],[YearsAtCompany]]&lt;5,"2-4 Years",
tbl_HRMaster[[#This Row],[YearsAtCompany]]&lt;10,"5-9 Years",
TRUE,"10+ Years"
)</f>
        <v>2-4 Years</v>
      </c>
      <c r="AE921" s="5">
        <f>IF(tbl_HRMaster[[#This Row],[Attrition]]="Yes",1,0)</f>
        <v>0</v>
      </c>
    </row>
    <row r="922" spans="1:31" x14ac:dyDescent="0.25">
      <c r="A922">
        <v>54</v>
      </c>
      <c r="B922" t="s">
        <v>21</v>
      </c>
      <c r="C922" t="s">
        <v>22</v>
      </c>
      <c r="D922" t="s">
        <v>30</v>
      </c>
      <c r="E922">
        <v>25</v>
      </c>
      <c r="F922">
        <v>1</v>
      </c>
      <c r="G922" t="s">
        <v>38</v>
      </c>
      <c r="H922">
        <v>4248</v>
      </c>
      <c r="I922" t="s">
        <v>25</v>
      </c>
      <c r="J922">
        <v>1</v>
      </c>
      <c r="K922" t="s">
        <v>40</v>
      </c>
      <c r="L922" t="s">
        <v>27</v>
      </c>
      <c r="M922">
        <v>48550</v>
      </c>
      <c r="N922">
        <v>9</v>
      </c>
      <c r="O922">
        <v>25</v>
      </c>
      <c r="P922">
        <v>1</v>
      </c>
      <c r="Q922">
        <v>16</v>
      </c>
      <c r="R922">
        <v>2</v>
      </c>
      <c r="S922">
        <v>4</v>
      </c>
      <c r="T922">
        <v>0</v>
      </c>
      <c r="U922">
        <v>3</v>
      </c>
      <c r="V922">
        <f>COUNTIF(tbl_HRMaster[EmployeeID],tbl_HRMaster[[#This Row],[EmployeeID]])</f>
        <v>1</v>
      </c>
      <c r="W922">
        <f>IFERROR(INDEX(tbl_EmployeeSurvey[EnvironmentSatisfaction],MATCH(tbl_HRMaster[[#This Row],[EmployeeID]],tbl_EmployeeSurvey[EmployeeID],0)),"Not Found")</f>
        <v>1</v>
      </c>
      <c r="X922">
        <f>IFERROR(INDEX(tbl_EmployeeSurvey[JobSatisfaction],MATCH(tbl_HRMaster[[#This Row],[EmployeeID]],tbl_EmployeeSurvey[EmployeeID],0)),"Not Found")</f>
        <v>3</v>
      </c>
      <c r="Y922" s="5">
        <f>IFERROR(INDEX(tbl_EmployeeSurvey[WorkLifeBalance],MATCH(tbl_HRMaster[[#This Row],[EmployeeID]],tbl_EmployeeSurvey[EmployeeID],0)),"Not Found")</f>
        <v>1</v>
      </c>
      <c r="Z922" s="5">
        <f>IFERROR(VLOOKUP(tbl_HRMaster[[#This Row],[EmployeeID]],tbl_ManagerSurvey[[EmployeeID]:[PerformanceRating]],2,FALSE),"Not Found")</f>
        <v>2</v>
      </c>
      <c r="AA922" s="5">
        <f>IFERROR(VLOOKUP(tbl_HRMaster[[#This Row],[EmployeeID]],tbl_ManagerSurvey[[EmployeeID]:[PerformanceRating]],3,FALSE),"Not Found")</f>
        <v>4</v>
      </c>
      <c r="AB922" s="5" t="str">
        <f>IF(tbl_HRMaster[[#This Row],[Attrition]]="Yes","Left","Active")</f>
        <v>Active</v>
      </c>
      <c r="AC922" s="5" t="str">
        <f>_xlfn.IFS(tbl_HRMaster[[#This Row],[Age]]&lt;25,"Under 25",tbl_HRMaster[[#This Row],[Age]]&lt;35,"25-34",tbl_HRMaster[[#This Row],[Age]]&lt;45,"35-44",tbl_HRMaster[[#This Row],[Age]]&lt;55,"45-54",TRUE,"Above 54")</f>
        <v>45-54</v>
      </c>
      <c r="AD922" s="5" t="str">
        <f>_xlfn.IFS(
tbl_HRMaster[[#This Row],[YearsAtCompany]]&lt;2,"&lt; 2 Years",
tbl_HRMaster[[#This Row],[YearsAtCompany]]&lt;5,"2-4 Years",
tbl_HRMaster[[#This Row],[YearsAtCompany]]&lt;10,"5-9 Years",
TRUE,"10+ Years"
)</f>
        <v>2-4 Years</v>
      </c>
      <c r="AE922" s="5">
        <f>IF(tbl_HRMaster[[#This Row],[Attrition]]="Yes",1,0)</f>
        <v>0</v>
      </c>
    </row>
    <row r="923" spans="1:31" x14ac:dyDescent="0.25">
      <c r="A923">
        <v>46</v>
      </c>
      <c r="B923" t="s">
        <v>21</v>
      </c>
      <c r="C923" t="s">
        <v>22</v>
      </c>
      <c r="D923" t="s">
        <v>30</v>
      </c>
      <c r="E923">
        <v>9</v>
      </c>
      <c r="F923">
        <v>3</v>
      </c>
      <c r="G923" t="s">
        <v>38</v>
      </c>
      <c r="H923">
        <v>1292</v>
      </c>
      <c r="I923" t="s">
        <v>34</v>
      </c>
      <c r="J923">
        <v>3</v>
      </c>
      <c r="K923" t="s">
        <v>44</v>
      </c>
      <c r="L923" t="s">
        <v>41</v>
      </c>
      <c r="M923">
        <v>164370</v>
      </c>
      <c r="N923">
        <v>8</v>
      </c>
      <c r="O923">
        <v>15</v>
      </c>
      <c r="P923">
        <v>1</v>
      </c>
      <c r="Q923">
        <v>16</v>
      </c>
      <c r="R923">
        <v>0</v>
      </c>
      <c r="S923">
        <v>4</v>
      </c>
      <c r="T923">
        <v>0</v>
      </c>
      <c r="U923">
        <v>2</v>
      </c>
      <c r="V923">
        <f>COUNTIF(tbl_HRMaster[EmployeeID],tbl_HRMaster[[#This Row],[EmployeeID]])</f>
        <v>1</v>
      </c>
      <c r="W923">
        <f>IFERROR(INDEX(tbl_EmployeeSurvey[EnvironmentSatisfaction],MATCH(tbl_HRMaster[[#This Row],[EmployeeID]],tbl_EmployeeSurvey[EmployeeID],0)),"Not Found")</f>
        <v>2</v>
      </c>
      <c r="X923">
        <f>IFERROR(INDEX(tbl_EmployeeSurvey[JobSatisfaction],MATCH(tbl_HRMaster[[#This Row],[EmployeeID]],tbl_EmployeeSurvey[EmployeeID],0)),"Not Found")</f>
        <v>2</v>
      </c>
      <c r="Y923" s="5">
        <f>IFERROR(INDEX(tbl_EmployeeSurvey[WorkLifeBalance],MATCH(tbl_HRMaster[[#This Row],[EmployeeID]],tbl_EmployeeSurvey[EmployeeID],0)),"Not Found")</f>
        <v>3</v>
      </c>
      <c r="Z923" s="5">
        <f>IFERROR(VLOOKUP(tbl_HRMaster[[#This Row],[EmployeeID]],tbl_ManagerSurvey[[EmployeeID]:[PerformanceRating]],2,FALSE),"Not Found")</f>
        <v>3</v>
      </c>
      <c r="AA923" s="5">
        <f>IFERROR(VLOOKUP(tbl_HRMaster[[#This Row],[EmployeeID]],tbl_ManagerSurvey[[EmployeeID]:[PerformanceRating]],3,FALSE),"Not Found")</f>
        <v>3</v>
      </c>
      <c r="AB923" s="5" t="str">
        <f>IF(tbl_HRMaster[[#This Row],[Attrition]]="Yes","Left","Active")</f>
        <v>Active</v>
      </c>
      <c r="AC923" s="5" t="str">
        <f>_xlfn.IFS(tbl_HRMaster[[#This Row],[Age]]&lt;25,"Under 25",tbl_HRMaster[[#This Row],[Age]]&lt;35,"25-34",tbl_HRMaster[[#This Row],[Age]]&lt;45,"35-44",tbl_HRMaster[[#This Row],[Age]]&lt;55,"45-54",TRUE,"Above 54")</f>
        <v>45-54</v>
      </c>
      <c r="AD923" s="5" t="str">
        <f>_xlfn.IFS(
tbl_HRMaster[[#This Row],[YearsAtCompany]]&lt;2,"&lt; 2 Years",
tbl_HRMaster[[#This Row],[YearsAtCompany]]&lt;5,"2-4 Years",
tbl_HRMaster[[#This Row],[YearsAtCompany]]&lt;10,"5-9 Years",
TRUE,"10+ Years"
)</f>
        <v>2-4 Years</v>
      </c>
      <c r="AE923" s="5">
        <f>IF(tbl_HRMaster[[#This Row],[Attrition]]="Yes",1,0)</f>
        <v>0</v>
      </c>
    </row>
    <row r="924" spans="1:31" x14ac:dyDescent="0.25">
      <c r="A924">
        <v>46</v>
      </c>
      <c r="B924" t="s">
        <v>21</v>
      </c>
      <c r="C924" t="s">
        <v>22</v>
      </c>
      <c r="D924" t="s">
        <v>30</v>
      </c>
      <c r="E924">
        <v>9</v>
      </c>
      <c r="F924">
        <v>3</v>
      </c>
      <c r="G924" t="s">
        <v>38</v>
      </c>
      <c r="H924">
        <v>2762</v>
      </c>
      <c r="I924" t="s">
        <v>34</v>
      </c>
      <c r="J924">
        <v>3</v>
      </c>
      <c r="K924" t="s">
        <v>44</v>
      </c>
      <c r="L924" t="s">
        <v>41</v>
      </c>
      <c r="M924">
        <v>164370</v>
      </c>
      <c r="N924">
        <v>8</v>
      </c>
      <c r="O924">
        <v>15</v>
      </c>
      <c r="P924">
        <v>1</v>
      </c>
      <c r="Q924">
        <v>16</v>
      </c>
      <c r="R924">
        <v>0</v>
      </c>
      <c r="S924">
        <v>4</v>
      </c>
      <c r="T924">
        <v>0</v>
      </c>
      <c r="U924">
        <v>2</v>
      </c>
      <c r="V924">
        <f>COUNTIF(tbl_HRMaster[EmployeeID],tbl_HRMaster[[#This Row],[EmployeeID]])</f>
        <v>1</v>
      </c>
      <c r="W924">
        <f>IFERROR(INDEX(tbl_EmployeeSurvey[EnvironmentSatisfaction],MATCH(tbl_HRMaster[[#This Row],[EmployeeID]],tbl_EmployeeSurvey[EmployeeID],0)),"Not Found")</f>
        <v>2</v>
      </c>
      <c r="X924">
        <f>IFERROR(INDEX(tbl_EmployeeSurvey[JobSatisfaction],MATCH(tbl_HRMaster[[#This Row],[EmployeeID]],tbl_EmployeeSurvey[EmployeeID],0)),"Not Found")</f>
        <v>2</v>
      </c>
      <c r="Y924" s="5">
        <f>IFERROR(INDEX(tbl_EmployeeSurvey[WorkLifeBalance],MATCH(tbl_HRMaster[[#This Row],[EmployeeID]],tbl_EmployeeSurvey[EmployeeID],0)),"Not Found")</f>
        <v>3</v>
      </c>
      <c r="Z924" s="5">
        <f>IFERROR(VLOOKUP(tbl_HRMaster[[#This Row],[EmployeeID]],tbl_ManagerSurvey[[EmployeeID]:[PerformanceRating]],2,FALSE),"Not Found")</f>
        <v>3</v>
      </c>
      <c r="AA924" s="5">
        <f>IFERROR(VLOOKUP(tbl_HRMaster[[#This Row],[EmployeeID]],tbl_ManagerSurvey[[EmployeeID]:[PerformanceRating]],3,FALSE),"Not Found")</f>
        <v>3</v>
      </c>
      <c r="AB924" s="5" t="str">
        <f>IF(tbl_HRMaster[[#This Row],[Attrition]]="Yes","Left","Active")</f>
        <v>Active</v>
      </c>
      <c r="AC924" s="5" t="str">
        <f>_xlfn.IFS(tbl_HRMaster[[#This Row],[Age]]&lt;25,"Under 25",tbl_HRMaster[[#This Row],[Age]]&lt;35,"25-34",tbl_HRMaster[[#This Row],[Age]]&lt;45,"35-44",tbl_HRMaster[[#This Row],[Age]]&lt;55,"45-54",TRUE,"Above 54")</f>
        <v>45-54</v>
      </c>
      <c r="AD924" s="5" t="str">
        <f>_xlfn.IFS(
tbl_HRMaster[[#This Row],[YearsAtCompany]]&lt;2,"&lt; 2 Years",
tbl_HRMaster[[#This Row],[YearsAtCompany]]&lt;5,"2-4 Years",
tbl_HRMaster[[#This Row],[YearsAtCompany]]&lt;10,"5-9 Years",
TRUE,"10+ Years"
)</f>
        <v>2-4 Years</v>
      </c>
      <c r="AE924" s="5">
        <f>IF(tbl_HRMaster[[#This Row],[Attrition]]="Yes",1,0)</f>
        <v>0</v>
      </c>
    </row>
    <row r="925" spans="1:31" x14ac:dyDescent="0.25">
      <c r="A925">
        <v>46</v>
      </c>
      <c r="B925" t="s">
        <v>21</v>
      </c>
      <c r="C925" t="s">
        <v>22</v>
      </c>
      <c r="D925" t="s">
        <v>30</v>
      </c>
      <c r="E925">
        <v>9</v>
      </c>
      <c r="F925">
        <v>3</v>
      </c>
      <c r="G925" t="s">
        <v>38</v>
      </c>
      <c r="H925">
        <v>4232</v>
      </c>
      <c r="I925" t="s">
        <v>34</v>
      </c>
      <c r="J925">
        <v>3</v>
      </c>
      <c r="K925" t="s">
        <v>44</v>
      </c>
      <c r="L925" t="s">
        <v>41</v>
      </c>
      <c r="M925">
        <v>164370</v>
      </c>
      <c r="N925">
        <v>8</v>
      </c>
      <c r="O925">
        <v>15</v>
      </c>
      <c r="P925">
        <v>1</v>
      </c>
      <c r="Q925">
        <v>16</v>
      </c>
      <c r="R925">
        <v>0</v>
      </c>
      <c r="S925">
        <v>4</v>
      </c>
      <c r="T925">
        <v>0</v>
      </c>
      <c r="U925">
        <v>2</v>
      </c>
      <c r="V925">
        <f>COUNTIF(tbl_HRMaster[EmployeeID],tbl_HRMaster[[#This Row],[EmployeeID]])</f>
        <v>1</v>
      </c>
      <c r="W925">
        <f>IFERROR(INDEX(tbl_EmployeeSurvey[EnvironmentSatisfaction],MATCH(tbl_HRMaster[[#This Row],[EmployeeID]],tbl_EmployeeSurvey[EmployeeID],0)),"Not Found")</f>
        <v>2</v>
      </c>
      <c r="X925">
        <f>IFERROR(INDEX(tbl_EmployeeSurvey[JobSatisfaction],MATCH(tbl_HRMaster[[#This Row],[EmployeeID]],tbl_EmployeeSurvey[EmployeeID],0)),"Not Found")</f>
        <v>2</v>
      </c>
      <c r="Y925" s="5">
        <f>IFERROR(INDEX(tbl_EmployeeSurvey[WorkLifeBalance],MATCH(tbl_HRMaster[[#This Row],[EmployeeID]],tbl_EmployeeSurvey[EmployeeID],0)),"Not Found")</f>
        <v>3</v>
      </c>
      <c r="Z925" s="5">
        <f>IFERROR(VLOOKUP(tbl_HRMaster[[#This Row],[EmployeeID]],tbl_ManagerSurvey[[EmployeeID]:[PerformanceRating]],2,FALSE),"Not Found")</f>
        <v>3</v>
      </c>
      <c r="AA925" s="5">
        <f>IFERROR(VLOOKUP(tbl_HRMaster[[#This Row],[EmployeeID]],tbl_ManagerSurvey[[EmployeeID]:[PerformanceRating]],3,FALSE),"Not Found")</f>
        <v>3</v>
      </c>
      <c r="AB925" s="5" t="str">
        <f>IF(tbl_HRMaster[[#This Row],[Attrition]]="Yes","Left","Active")</f>
        <v>Active</v>
      </c>
      <c r="AC925" s="5" t="str">
        <f>_xlfn.IFS(tbl_HRMaster[[#This Row],[Age]]&lt;25,"Under 25",tbl_HRMaster[[#This Row],[Age]]&lt;35,"25-34",tbl_HRMaster[[#This Row],[Age]]&lt;45,"35-44",tbl_HRMaster[[#This Row],[Age]]&lt;55,"45-54",TRUE,"Above 54")</f>
        <v>45-54</v>
      </c>
      <c r="AD925" s="5" t="str">
        <f>_xlfn.IFS(
tbl_HRMaster[[#This Row],[YearsAtCompany]]&lt;2,"&lt; 2 Years",
tbl_HRMaster[[#This Row],[YearsAtCompany]]&lt;5,"2-4 Years",
tbl_HRMaster[[#This Row],[YearsAtCompany]]&lt;10,"5-9 Years",
TRUE,"10+ Years"
)</f>
        <v>2-4 Years</v>
      </c>
      <c r="AE925" s="5">
        <f>IF(tbl_HRMaster[[#This Row],[Attrition]]="Yes",1,0)</f>
        <v>0</v>
      </c>
    </row>
    <row r="926" spans="1:31" x14ac:dyDescent="0.25">
      <c r="A926">
        <v>46</v>
      </c>
      <c r="B926" t="s">
        <v>21</v>
      </c>
      <c r="C926" t="s">
        <v>22</v>
      </c>
      <c r="D926" t="s">
        <v>30</v>
      </c>
      <c r="E926">
        <v>25</v>
      </c>
      <c r="F926">
        <v>1</v>
      </c>
      <c r="G926" t="s">
        <v>38</v>
      </c>
      <c r="H926">
        <v>1422</v>
      </c>
      <c r="I926" t="s">
        <v>34</v>
      </c>
      <c r="J926">
        <v>5</v>
      </c>
      <c r="K926" t="s">
        <v>31</v>
      </c>
      <c r="L926" t="s">
        <v>41</v>
      </c>
      <c r="M926">
        <v>34330</v>
      </c>
      <c r="N926">
        <v>7</v>
      </c>
      <c r="O926">
        <v>18</v>
      </c>
      <c r="P926">
        <v>0</v>
      </c>
      <c r="Q926">
        <v>17</v>
      </c>
      <c r="R926">
        <v>3</v>
      </c>
      <c r="S926">
        <v>4</v>
      </c>
      <c r="T926">
        <v>0</v>
      </c>
      <c r="U926">
        <v>3</v>
      </c>
      <c r="V926">
        <f>COUNTIF(tbl_HRMaster[EmployeeID],tbl_HRMaster[[#This Row],[EmployeeID]])</f>
        <v>1</v>
      </c>
      <c r="W926">
        <f>IFERROR(INDEX(tbl_EmployeeSurvey[EnvironmentSatisfaction],MATCH(tbl_HRMaster[[#This Row],[EmployeeID]],tbl_EmployeeSurvey[EmployeeID],0)),"Not Found")</f>
        <v>4</v>
      </c>
      <c r="X926">
        <f>IFERROR(INDEX(tbl_EmployeeSurvey[JobSatisfaction],MATCH(tbl_HRMaster[[#This Row],[EmployeeID]],tbl_EmployeeSurvey[EmployeeID],0)),"Not Found")</f>
        <v>1</v>
      </c>
      <c r="Y926" s="5">
        <f>IFERROR(INDEX(tbl_EmployeeSurvey[WorkLifeBalance],MATCH(tbl_HRMaster[[#This Row],[EmployeeID]],tbl_EmployeeSurvey[EmployeeID],0)),"Not Found")</f>
        <v>3</v>
      </c>
      <c r="Z926" s="5">
        <f>IFERROR(VLOOKUP(tbl_HRMaster[[#This Row],[EmployeeID]],tbl_ManagerSurvey[[EmployeeID]:[PerformanceRating]],2,FALSE),"Not Found")</f>
        <v>3</v>
      </c>
      <c r="AA926" s="5">
        <f>IFERROR(VLOOKUP(tbl_HRMaster[[#This Row],[EmployeeID]],tbl_ManagerSurvey[[EmployeeID]:[PerformanceRating]],3,FALSE),"Not Found")</f>
        <v>3</v>
      </c>
      <c r="AB926" s="5" t="str">
        <f>IF(tbl_HRMaster[[#This Row],[Attrition]]="Yes","Left","Active")</f>
        <v>Active</v>
      </c>
      <c r="AC926" s="5" t="str">
        <f>_xlfn.IFS(tbl_HRMaster[[#This Row],[Age]]&lt;25,"Under 25",tbl_HRMaster[[#This Row],[Age]]&lt;35,"25-34",tbl_HRMaster[[#This Row],[Age]]&lt;45,"35-44",tbl_HRMaster[[#This Row],[Age]]&lt;55,"45-54",TRUE,"Above 54")</f>
        <v>45-54</v>
      </c>
      <c r="AD926" s="5" t="str">
        <f>_xlfn.IFS(
tbl_HRMaster[[#This Row],[YearsAtCompany]]&lt;2,"&lt; 2 Years",
tbl_HRMaster[[#This Row],[YearsAtCompany]]&lt;5,"2-4 Years",
tbl_HRMaster[[#This Row],[YearsAtCompany]]&lt;10,"5-9 Years",
TRUE,"10+ Years"
)</f>
        <v>2-4 Years</v>
      </c>
      <c r="AE926" s="5">
        <f>IF(tbl_HRMaster[[#This Row],[Attrition]]="Yes",1,0)</f>
        <v>0</v>
      </c>
    </row>
    <row r="927" spans="1:31" x14ac:dyDescent="0.25">
      <c r="A927">
        <v>46</v>
      </c>
      <c r="B927" t="s">
        <v>21</v>
      </c>
      <c r="C927" t="s">
        <v>22</v>
      </c>
      <c r="D927" t="s">
        <v>30</v>
      </c>
      <c r="E927">
        <v>25</v>
      </c>
      <c r="F927">
        <v>1</v>
      </c>
      <c r="G927" t="s">
        <v>38</v>
      </c>
      <c r="H927">
        <v>2892</v>
      </c>
      <c r="I927" t="s">
        <v>34</v>
      </c>
      <c r="J927">
        <v>5</v>
      </c>
      <c r="K927" t="s">
        <v>31</v>
      </c>
      <c r="L927" t="s">
        <v>41</v>
      </c>
      <c r="M927">
        <v>34330</v>
      </c>
      <c r="N927">
        <v>7</v>
      </c>
      <c r="O927">
        <v>18</v>
      </c>
      <c r="P927">
        <v>0</v>
      </c>
      <c r="Q927">
        <v>17</v>
      </c>
      <c r="R927">
        <v>3</v>
      </c>
      <c r="S927">
        <v>4</v>
      </c>
      <c r="T927">
        <v>0</v>
      </c>
      <c r="U927">
        <v>3</v>
      </c>
      <c r="V927">
        <f>COUNTIF(tbl_HRMaster[EmployeeID],tbl_HRMaster[[#This Row],[EmployeeID]])</f>
        <v>1</v>
      </c>
      <c r="W927">
        <f>IFERROR(INDEX(tbl_EmployeeSurvey[EnvironmentSatisfaction],MATCH(tbl_HRMaster[[#This Row],[EmployeeID]],tbl_EmployeeSurvey[EmployeeID],0)),"Not Found")</f>
        <v>4</v>
      </c>
      <c r="X927">
        <f>IFERROR(INDEX(tbl_EmployeeSurvey[JobSatisfaction],MATCH(tbl_HRMaster[[#This Row],[EmployeeID]],tbl_EmployeeSurvey[EmployeeID],0)),"Not Found")</f>
        <v>1</v>
      </c>
      <c r="Y927" s="5">
        <f>IFERROR(INDEX(tbl_EmployeeSurvey[WorkLifeBalance],MATCH(tbl_HRMaster[[#This Row],[EmployeeID]],tbl_EmployeeSurvey[EmployeeID],0)),"Not Found")</f>
        <v>3</v>
      </c>
      <c r="Z927" s="5">
        <f>IFERROR(VLOOKUP(tbl_HRMaster[[#This Row],[EmployeeID]],tbl_ManagerSurvey[[EmployeeID]:[PerformanceRating]],2,FALSE),"Not Found")</f>
        <v>3</v>
      </c>
      <c r="AA927" s="5">
        <f>IFERROR(VLOOKUP(tbl_HRMaster[[#This Row],[EmployeeID]],tbl_ManagerSurvey[[EmployeeID]:[PerformanceRating]],3,FALSE),"Not Found")</f>
        <v>3</v>
      </c>
      <c r="AB927" s="5" t="str">
        <f>IF(tbl_HRMaster[[#This Row],[Attrition]]="Yes","Left","Active")</f>
        <v>Active</v>
      </c>
      <c r="AC927" s="5" t="str">
        <f>_xlfn.IFS(tbl_HRMaster[[#This Row],[Age]]&lt;25,"Under 25",tbl_HRMaster[[#This Row],[Age]]&lt;35,"25-34",tbl_HRMaster[[#This Row],[Age]]&lt;45,"35-44",tbl_HRMaster[[#This Row],[Age]]&lt;55,"45-54",TRUE,"Above 54")</f>
        <v>45-54</v>
      </c>
      <c r="AD927" s="5" t="str">
        <f>_xlfn.IFS(
tbl_HRMaster[[#This Row],[YearsAtCompany]]&lt;2,"&lt; 2 Years",
tbl_HRMaster[[#This Row],[YearsAtCompany]]&lt;5,"2-4 Years",
tbl_HRMaster[[#This Row],[YearsAtCompany]]&lt;10,"5-9 Years",
TRUE,"10+ Years"
)</f>
        <v>2-4 Years</v>
      </c>
      <c r="AE927" s="5">
        <f>IF(tbl_HRMaster[[#This Row],[Attrition]]="Yes",1,0)</f>
        <v>0</v>
      </c>
    </row>
    <row r="928" spans="1:31" x14ac:dyDescent="0.25">
      <c r="A928">
        <v>46</v>
      </c>
      <c r="B928" t="s">
        <v>21</v>
      </c>
      <c r="C928" t="s">
        <v>22</v>
      </c>
      <c r="D928" t="s">
        <v>30</v>
      </c>
      <c r="E928">
        <v>25</v>
      </c>
      <c r="F928">
        <v>1</v>
      </c>
      <c r="G928" t="s">
        <v>38</v>
      </c>
      <c r="H928">
        <v>4362</v>
      </c>
      <c r="I928" t="s">
        <v>34</v>
      </c>
      <c r="J928">
        <v>5</v>
      </c>
      <c r="K928" t="s">
        <v>31</v>
      </c>
      <c r="L928" t="s">
        <v>41</v>
      </c>
      <c r="M928">
        <v>34330</v>
      </c>
      <c r="N928">
        <v>7</v>
      </c>
      <c r="O928">
        <v>18</v>
      </c>
      <c r="P928">
        <v>0</v>
      </c>
      <c r="Q928">
        <v>17</v>
      </c>
      <c r="R928">
        <v>3</v>
      </c>
      <c r="S928">
        <v>4</v>
      </c>
      <c r="T928">
        <v>0</v>
      </c>
      <c r="U928">
        <v>3</v>
      </c>
      <c r="V928">
        <f>COUNTIF(tbl_HRMaster[EmployeeID],tbl_HRMaster[[#This Row],[EmployeeID]])</f>
        <v>1</v>
      </c>
      <c r="W928">
        <f>IFERROR(INDEX(tbl_EmployeeSurvey[EnvironmentSatisfaction],MATCH(tbl_HRMaster[[#This Row],[EmployeeID]],tbl_EmployeeSurvey[EmployeeID],0)),"Not Found")</f>
        <v>4</v>
      </c>
      <c r="X928">
        <f>IFERROR(INDEX(tbl_EmployeeSurvey[JobSatisfaction],MATCH(tbl_HRMaster[[#This Row],[EmployeeID]],tbl_EmployeeSurvey[EmployeeID],0)),"Not Found")</f>
        <v>1</v>
      </c>
      <c r="Y928" s="5">
        <f>IFERROR(INDEX(tbl_EmployeeSurvey[WorkLifeBalance],MATCH(tbl_HRMaster[[#This Row],[EmployeeID]],tbl_EmployeeSurvey[EmployeeID],0)),"Not Found")</f>
        <v>3</v>
      </c>
      <c r="Z928" s="5">
        <f>IFERROR(VLOOKUP(tbl_HRMaster[[#This Row],[EmployeeID]],tbl_ManagerSurvey[[EmployeeID]:[PerformanceRating]],2,FALSE),"Not Found")</f>
        <v>3</v>
      </c>
      <c r="AA928" s="5">
        <f>IFERROR(VLOOKUP(tbl_HRMaster[[#This Row],[EmployeeID]],tbl_ManagerSurvey[[EmployeeID]:[PerformanceRating]],3,FALSE),"Not Found")</f>
        <v>3</v>
      </c>
      <c r="AB928" s="5" t="str">
        <f>IF(tbl_HRMaster[[#This Row],[Attrition]]="Yes","Left","Active")</f>
        <v>Active</v>
      </c>
      <c r="AC928" s="5" t="str">
        <f>_xlfn.IFS(tbl_HRMaster[[#This Row],[Age]]&lt;25,"Under 25",tbl_HRMaster[[#This Row],[Age]]&lt;35,"25-34",tbl_HRMaster[[#This Row],[Age]]&lt;45,"35-44",tbl_HRMaster[[#This Row],[Age]]&lt;55,"45-54",TRUE,"Above 54")</f>
        <v>45-54</v>
      </c>
      <c r="AD928" s="5" t="str">
        <f>_xlfn.IFS(
tbl_HRMaster[[#This Row],[YearsAtCompany]]&lt;2,"&lt; 2 Years",
tbl_HRMaster[[#This Row],[YearsAtCompany]]&lt;5,"2-4 Years",
tbl_HRMaster[[#This Row],[YearsAtCompany]]&lt;10,"5-9 Years",
TRUE,"10+ Years"
)</f>
        <v>2-4 Years</v>
      </c>
      <c r="AE928" s="5">
        <f>IF(tbl_HRMaster[[#This Row],[Attrition]]="Yes",1,0)</f>
        <v>0</v>
      </c>
    </row>
    <row r="929" spans="1:31" x14ac:dyDescent="0.25">
      <c r="A929">
        <v>51</v>
      </c>
      <c r="B929" t="s">
        <v>28</v>
      </c>
      <c r="C929" t="s">
        <v>29</v>
      </c>
      <c r="D929" t="s">
        <v>30</v>
      </c>
      <c r="E929">
        <v>6</v>
      </c>
      <c r="F929">
        <v>3</v>
      </c>
      <c r="G929" t="s">
        <v>24</v>
      </c>
      <c r="H929">
        <v>1349</v>
      </c>
      <c r="I929" t="s">
        <v>25</v>
      </c>
      <c r="J929">
        <v>1</v>
      </c>
      <c r="K929" t="s">
        <v>44</v>
      </c>
      <c r="L929" t="s">
        <v>32</v>
      </c>
      <c r="M929">
        <v>15690</v>
      </c>
      <c r="N929">
        <v>2</v>
      </c>
      <c r="O929">
        <v>11</v>
      </c>
      <c r="P929">
        <v>0</v>
      </c>
      <c r="Q929">
        <v>18</v>
      </c>
      <c r="R929">
        <v>2</v>
      </c>
      <c r="S929">
        <v>4</v>
      </c>
      <c r="T929">
        <v>0</v>
      </c>
      <c r="U929">
        <v>3</v>
      </c>
      <c r="V929">
        <f>COUNTIF(tbl_HRMaster[EmployeeID],tbl_HRMaster[[#This Row],[EmployeeID]])</f>
        <v>1</v>
      </c>
      <c r="W929">
        <f>IFERROR(INDEX(tbl_EmployeeSurvey[EnvironmentSatisfaction],MATCH(tbl_HRMaster[[#This Row],[EmployeeID]],tbl_EmployeeSurvey[EmployeeID],0)),"Not Found")</f>
        <v>1</v>
      </c>
      <c r="X929">
        <f>IFERROR(INDEX(tbl_EmployeeSurvey[JobSatisfaction],MATCH(tbl_HRMaster[[#This Row],[EmployeeID]],tbl_EmployeeSurvey[EmployeeID],0)),"Not Found")</f>
        <v>4</v>
      </c>
      <c r="Y929" s="5">
        <f>IFERROR(INDEX(tbl_EmployeeSurvey[WorkLifeBalance],MATCH(tbl_HRMaster[[#This Row],[EmployeeID]],tbl_EmployeeSurvey[EmployeeID],0)),"Not Found")</f>
        <v>3</v>
      </c>
      <c r="Z929" s="5">
        <f>IFERROR(VLOOKUP(tbl_HRMaster[[#This Row],[EmployeeID]],tbl_ManagerSurvey[[EmployeeID]:[PerformanceRating]],2,FALSE),"Not Found")</f>
        <v>4</v>
      </c>
      <c r="AA929" s="5">
        <f>IFERROR(VLOOKUP(tbl_HRMaster[[#This Row],[EmployeeID]],tbl_ManagerSurvey[[EmployeeID]:[PerformanceRating]],3,FALSE),"Not Found")</f>
        <v>3</v>
      </c>
      <c r="AB929" s="5" t="str">
        <f>IF(tbl_HRMaster[[#This Row],[Attrition]]="Yes","Left","Active")</f>
        <v>Left</v>
      </c>
      <c r="AC929" s="5" t="str">
        <f>_xlfn.IFS(tbl_HRMaster[[#This Row],[Age]]&lt;25,"Under 25",tbl_HRMaster[[#This Row],[Age]]&lt;35,"25-34",tbl_HRMaster[[#This Row],[Age]]&lt;45,"35-44",tbl_HRMaster[[#This Row],[Age]]&lt;55,"45-54",TRUE,"Above 54")</f>
        <v>45-54</v>
      </c>
      <c r="AD929" s="5" t="str">
        <f>_xlfn.IFS(
tbl_HRMaster[[#This Row],[YearsAtCompany]]&lt;2,"&lt; 2 Years",
tbl_HRMaster[[#This Row],[YearsAtCompany]]&lt;5,"2-4 Years",
tbl_HRMaster[[#This Row],[YearsAtCompany]]&lt;10,"5-9 Years",
TRUE,"10+ Years"
)</f>
        <v>2-4 Years</v>
      </c>
      <c r="AE929" s="5">
        <f>IF(tbl_HRMaster[[#This Row],[Attrition]]="Yes",1,0)</f>
        <v>1</v>
      </c>
    </row>
    <row r="930" spans="1:31" x14ac:dyDescent="0.25">
      <c r="A930">
        <v>51</v>
      </c>
      <c r="B930" t="s">
        <v>28</v>
      </c>
      <c r="C930" t="s">
        <v>29</v>
      </c>
      <c r="D930" t="s">
        <v>30</v>
      </c>
      <c r="E930">
        <v>6</v>
      </c>
      <c r="F930">
        <v>3</v>
      </c>
      <c r="G930" t="s">
        <v>24</v>
      </c>
      <c r="H930">
        <v>2819</v>
      </c>
      <c r="I930" t="s">
        <v>25</v>
      </c>
      <c r="J930">
        <v>1</v>
      </c>
      <c r="K930" t="s">
        <v>44</v>
      </c>
      <c r="L930" t="s">
        <v>32</v>
      </c>
      <c r="M930">
        <v>15690</v>
      </c>
      <c r="N930">
        <v>2</v>
      </c>
      <c r="O930">
        <v>11</v>
      </c>
      <c r="P930">
        <v>0</v>
      </c>
      <c r="Q930">
        <v>18</v>
      </c>
      <c r="R930">
        <v>2</v>
      </c>
      <c r="S930">
        <v>4</v>
      </c>
      <c r="T930">
        <v>0</v>
      </c>
      <c r="U930">
        <v>3</v>
      </c>
      <c r="V930">
        <f>COUNTIF(tbl_HRMaster[EmployeeID],tbl_HRMaster[[#This Row],[EmployeeID]])</f>
        <v>1</v>
      </c>
      <c r="W930">
        <f>IFERROR(INDEX(tbl_EmployeeSurvey[EnvironmentSatisfaction],MATCH(tbl_HRMaster[[#This Row],[EmployeeID]],tbl_EmployeeSurvey[EmployeeID],0)),"Not Found")</f>
        <v>1</v>
      </c>
      <c r="X930">
        <f>IFERROR(INDEX(tbl_EmployeeSurvey[JobSatisfaction],MATCH(tbl_HRMaster[[#This Row],[EmployeeID]],tbl_EmployeeSurvey[EmployeeID],0)),"Not Found")</f>
        <v>4</v>
      </c>
      <c r="Y930" s="5">
        <f>IFERROR(INDEX(tbl_EmployeeSurvey[WorkLifeBalance],MATCH(tbl_HRMaster[[#This Row],[EmployeeID]],tbl_EmployeeSurvey[EmployeeID],0)),"Not Found")</f>
        <v>3</v>
      </c>
      <c r="Z930" s="5">
        <f>IFERROR(VLOOKUP(tbl_HRMaster[[#This Row],[EmployeeID]],tbl_ManagerSurvey[[EmployeeID]:[PerformanceRating]],2,FALSE),"Not Found")</f>
        <v>4</v>
      </c>
      <c r="AA930" s="5">
        <f>IFERROR(VLOOKUP(tbl_HRMaster[[#This Row],[EmployeeID]],tbl_ManagerSurvey[[EmployeeID]:[PerformanceRating]],3,FALSE),"Not Found")</f>
        <v>3</v>
      </c>
      <c r="AB930" s="5" t="str">
        <f>IF(tbl_HRMaster[[#This Row],[Attrition]]="Yes","Left","Active")</f>
        <v>Left</v>
      </c>
      <c r="AC930" s="5" t="str">
        <f>_xlfn.IFS(tbl_HRMaster[[#This Row],[Age]]&lt;25,"Under 25",tbl_HRMaster[[#This Row],[Age]]&lt;35,"25-34",tbl_HRMaster[[#This Row],[Age]]&lt;45,"35-44",tbl_HRMaster[[#This Row],[Age]]&lt;55,"45-54",TRUE,"Above 54")</f>
        <v>45-54</v>
      </c>
      <c r="AD930" s="5" t="str">
        <f>_xlfn.IFS(
tbl_HRMaster[[#This Row],[YearsAtCompany]]&lt;2,"&lt; 2 Years",
tbl_HRMaster[[#This Row],[YearsAtCompany]]&lt;5,"2-4 Years",
tbl_HRMaster[[#This Row],[YearsAtCompany]]&lt;10,"5-9 Years",
TRUE,"10+ Years"
)</f>
        <v>2-4 Years</v>
      </c>
      <c r="AE930" s="5">
        <f>IF(tbl_HRMaster[[#This Row],[Attrition]]="Yes",1,0)</f>
        <v>1</v>
      </c>
    </row>
    <row r="931" spans="1:31" x14ac:dyDescent="0.25">
      <c r="A931">
        <v>51</v>
      </c>
      <c r="B931" t="s">
        <v>28</v>
      </c>
      <c r="C931" t="s">
        <v>29</v>
      </c>
      <c r="D931" t="s">
        <v>30</v>
      </c>
      <c r="E931">
        <v>6</v>
      </c>
      <c r="F931">
        <v>3</v>
      </c>
      <c r="G931" t="s">
        <v>24</v>
      </c>
      <c r="H931">
        <v>4289</v>
      </c>
      <c r="I931" t="s">
        <v>25</v>
      </c>
      <c r="J931">
        <v>1</v>
      </c>
      <c r="K931" t="s">
        <v>44</v>
      </c>
      <c r="L931" t="s">
        <v>32</v>
      </c>
      <c r="M931">
        <v>15690</v>
      </c>
      <c r="N931">
        <v>2</v>
      </c>
      <c r="O931">
        <v>11</v>
      </c>
      <c r="P931">
        <v>0</v>
      </c>
      <c r="Q931">
        <v>18</v>
      </c>
      <c r="R931">
        <v>2</v>
      </c>
      <c r="S931">
        <v>4</v>
      </c>
      <c r="T931">
        <v>0</v>
      </c>
      <c r="U931">
        <v>3</v>
      </c>
      <c r="V931">
        <f>COUNTIF(tbl_HRMaster[EmployeeID],tbl_HRMaster[[#This Row],[EmployeeID]])</f>
        <v>1</v>
      </c>
      <c r="W931">
        <f>IFERROR(INDEX(tbl_EmployeeSurvey[EnvironmentSatisfaction],MATCH(tbl_HRMaster[[#This Row],[EmployeeID]],tbl_EmployeeSurvey[EmployeeID],0)),"Not Found")</f>
        <v>1</v>
      </c>
      <c r="X931">
        <f>IFERROR(INDEX(tbl_EmployeeSurvey[JobSatisfaction],MATCH(tbl_HRMaster[[#This Row],[EmployeeID]],tbl_EmployeeSurvey[EmployeeID],0)),"Not Found")</f>
        <v>4</v>
      </c>
      <c r="Y931" s="5">
        <f>IFERROR(INDEX(tbl_EmployeeSurvey[WorkLifeBalance],MATCH(tbl_HRMaster[[#This Row],[EmployeeID]],tbl_EmployeeSurvey[EmployeeID],0)),"Not Found")</f>
        <v>3</v>
      </c>
      <c r="Z931" s="5">
        <f>IFERROR(VLOOKUP(tbl_HRMaster[[#This Row],[EmployeeID]],tbl_ManagerSurvey[[EmployeeID]:[PerformanceRating]],2,FALSE),"Not Found")</f>
        <v>4</v>
      </c>
      <c r="AA931" s="5">
        <f>IFERROR(VLOOKUP(tbl_HRMaster[[#This Row],[EmployeeID]],tbl_ManagerSurvey[[EmployeeID]:[PerformanceRating]],3,FALSE),"Not Found")</f>
        <v>3</v>
      </c>
      <c r="AB931" s="5" t="str">
        <f>IF(tbl_HRMaster[[#This Row],[Attrition]]="Yes","Left","Active")</f>
        <v>Left</v>
      </c>
      <c r="AC931" s="5" t="str">
        <f>_xlfn.IFS(tbl_HRMaster[[#This Row],[Age]]&lt;25,"Under 25",tbl_HRMaster[[#This Row],[Age]]&lt;35,"25-34",tbl_HRMaster[[#This Row],[Age]]&lt;45,"35-44",tbl_HRMaster[[#This Row],[Age]]&lt;55,"45-54",TRUE,"Above 54")</f>
        <v>45-54</v>
      </c>
      <c r="AD931" s="5" t="str">
        <f>_xlfn.IFS(
tbl_HRMaster[[#This Row],[YearsAtCompany]]&lt;2,"&lt; 2 Years",
tbl_HRMaster[[#This Row],[YearsAtCompany]]&lt;5,"2-4 Years",
tbl_HRMaster[[#This Row],[YearsAtCompany]]&lt;10,"5-9 Years",
TRUE,"10+ Years"
)</f>
        <v>2-4 Years</v>
      </c>
      <c r="AE931" s="5">
        <f>IF(tbl_HRMaster[[#This Row],[Attrition]]="Yes",1,0)</f>
        <v>1</v>
      </c>
    </row>
    <row r="932" spans="1:31" x14ac:dyDescent="0.25">
      <c r="A932">
        <v>36</v>
      </c>
      <c r="B932" t="s">
        <v>21</v>
      </c>
      <c r="C932" t="s">
        <v>29</v>
      </c>
      <c r="D932" t="s">
        <v>30</v>
      </c>
      <c r="E932">
        <v>16</v>
      </c>
      <c r="F932">
        <v>1</v>
      </c>
      <c r="G932" t="s">
        <v>38</v>
      </c>
      <c r="H932">
        <v>1183</v>
      </c>
      <c r="I932" t="s">
        <v>34</v>
      </c>
      <c r="J932">
        <v>2</v>
      </c>
      <c r="K932" t="s">
        <v>35</v>
      </c>
      <c r="L932" t="s">
        <v>41</v>
      </c>
      <c r="M932">
        <v>105960</v>
      </c>
      <c r="N932">
        <v>7</v>
      </c>
      <c r="O932">
        <v>15</v>
      </c>
      <c r="P932">
        <v>0</v>
      </c>
      <c r="Q932">
        <v>18</v>
      </c>
      <c r="R932">
        <v>3</v>
      </c>
      <c r="S932">
        <v>4</v>
      </c>
      <c r="T932">
        <v>0</v>
      </c>
      <c r="U932">
        <v>2</v>
      </c>
      <c r="V932">
        <f>COUNTIF(tbl_HRMaster[EmployeeID],tbl_HRMaster[[#This Row],[EmployeeID]])</f>
        <v>1</v>
      </c>
      <c r="W932">
        <f>IFERROR(INDEX(tbl_EmployeeSurvey[EnvironmentSatisfaction],MATCH(tbl_HRMaster[[#This Row],[EmployeeID]],tbl_EmployeeSurvey[EmployeeID],0)),"Not Found")</f>
        <v>4</v>
      </c>
      <c r="X932">
        <f>IFERROR(INDEX(tbl_EmployeeSurvey[JobSatisfaction],MATCH(tbl_HRMaster[[#This Row],[EmployeeID]],tbl_EmployeeSurvey[EmployeeID],0)),"Not Found")</f>
        <v>2</v>
      </c>
      <c r="Y932" s="5">
        <f>IFERROR(INDEX(tbl_EmployeeSurvey[WorkLifeBalance],MATCH(tbl_HRMaster[[#This Row],[EmployeeID]],tbl_EmployeeSurvey[EmployeeID],0)),"Not Found")</f>
        <v>3</v>
      </c>
      <c r="Z932" s="5">
        <f>IFERROR(VLOOKUP(tbl_HRMaster[[#This Row],[EmployeeID]],tbl_ManagerSurvey[[EmployeeID]:[PerformanceRating]],2,FALSE),"Not Found")</f>
        <v>2</v>
      </c>
      <c r="AA932" s="5">
        <f>IFERROR(VLOOKUP(tbl_HRMaster[[#This Row],[EmployeeID]],tbl_ManagerSurvey[[EmployeeID]:[PerformanceRating]],3,FALSE),"Not Found")</f>
        <v>3</v>
      </c>
      <c r="AB932" s="5" t="str">
        <f>IF(tbl_HRMaster[[#This Row],[Attrition]]="Yes","Left","Active")</f>
        <v>Active</v>
      </c>
      <c r="AC932" s="5" t="str">
        <f>_xlfn.IFS(tbl_HRMaster[[#This Row],[Age]]&lt;25,"Under 25",tbl_HRMaster[[#This Row],[Age]]&lt;35,"25-34",tbl_HRMaster[[#This Row],[Age]]&lt;45,"35-44",tbl_HRMaster[[#This Row],[Age]]&lt;55,"45-54",TRUE,"Above 54")</f>
        <v>35-44</v>
      </c>
      <c r="AD932" s="5" t="str">
        <f>_xlfn.IFS(
tbl_HRMaster[[#This Row],[YearsAtCompany]]&lt;2,"&lt; 2 Years",
tbl_HRMaster[[#This Row],[YearsAtCompany]]&lt;5,"2-4 Years",
tbl_HRMaster[[#This Row],[YearsAtCompany]]&lt;10,"5-9 Years",
TRUE,"10+ Years"
)</f>
        <v>2-4 Years</v>
      </c>
      <c r="AE932" s="5">
        <f>IF(tbl_HRMaster[[#This Row],[Attrition]]="Yes",1,0)</f>
        <v>0</v>
      </c>
    </row>
    <row r="933" spans="1:31" x14ac:dyDescent="0.25">
      <c r="A933">
        <v>36</v>
      </c>
      <c r="B933" t="s">
        <v>21</v>
      </c>
      <c r="C933" t="s">
        <v>29</v>
      </c>
      <c r="D933" t="s">
        <v>30</v>
      </c>
      <c r="E933">
        <v>16</v>
      </c>
      <c r="F933">
        <v>1</v>
      </c>
      <c r="G933" t="s">
        <v>38</v>
      </c>
      <c r="H933">
        <v>2653</v>
      </c>
      <c r="I933" t="s">
        <v>34</v>
      </c>
      <c r="J933">
        <v>2</v>
      </c>
      <c r="K933" t="s">
        <v>35</v>
      </c>
      <c r="L933" t="s">
        <v>41</v>
      </c>
      <c r="M933">
        <v>105960</v>
      </c>
      <c r="N933">
        <v>7</v>
      </c>
      <c r="O933">
        <v>15</v>
      </c>
      <c r="P933">
        <v>0</v>
      </c>
      <c r="Q933">
        <v>18</v>
      </c>
      <c r="R933">
        <v>3</v>
      </c>
      <c r="S933">
        <v>4</v>
      </c>
      <c r="T933">
        <v>0</v>
      </c>
      <c r="U933">
        <v>2</v>
      </c>
      <c r="V933">
        <f>COUNTIF(tbl_HRMaster[EmployeeID],tbl_HRMaster[[#This Row],[EmployeeID]])</f>
        <v>1</v>
      </c>
      <c r="W933">
        <f>IFERROR(INDEX(tbl_EmployeeSurvey[EnvironmentSatisfaction],MATCH(tbl_HRMaster[[#This Row],[EmployeeID]],tbl_EmployeeSurvey[EmployeeID],0)),"Not Found")</f>
        <v>4</v>
      </c>
      <c r="X933">
        <f>IFERROR(INDEX(tbl_EmployeeSurvey[JobSatisfaction],MATCH(tbl_HRMaster[[#This Row],[EmployeeID]],tbl_EmployeeSurvey[EmployeeID],0)),"Not Found")</f>
        <v>2</v>
      </c>
      <c r="Y933" s="5">
        <f>IFERROR(INDEX(tbl_EmployeeSurvey[WorkLifeBalance],MATCH(tbl_HRMaster[[#This Row],[EmployeeID]],tbl_EmployeeSurvey[EmployeeID],0)),"Not Found")</f>
        <v>3</v>
      </c>
      <c r="Z933" s="5">
        <f>IFERROR(VLOOKUP(tbl_HRMaster[[#This Row],[EmployeeID]],tbl_ManagerSurvey[[EmployeeID]:[PerformanceRating]],2,FALSE),"Not Found")</f>
        <v>2</v>
      </c>
      <c r="AA933" s="5">
        <f>IFERROR(VLOOKUP(tbl_HRMaster[[#This Row],[EmployeeID]],tbl_ManagerSurvey[[EmployeeID]:[PerformanceRating]],3,FALSE),"Not Found")</f>
        <v>3</v>
      </c>
      <c r="AB933" s="5" t="str">
        <f>IF(tbl_HRMaster[[#This Row],[Attrition]]="Yes","Left","Active")</f>
        <v>Active</v>
      </c>
      <c r="AC933" s="5" t="str">
        <f>_xlfn.IFS(tbl_HRMaster[[#This Row],[Age]]&lt;25,"Under 25",tbl_HRMaster[[#This Row],[Age]]&lt;35,"25-34",tbl_HRMaster[[#This Row],[Age]]&lt;45,"35-44",tbl_HRMaster[[#This Row],[Age]]&lt;55,"45-54",TRUE,"Above 54")</f>
        <v>35-44</v>
      </c>
      <c r="AD933" s="5" t="str">
        <f>_xlfn.IFS(
tbl_HRMaster[[#This Row],[YearsAtCompany]]&lt;2,"&lt; 2 Years",
tbl_HRMaster[[#This Row],[YearsAtCompany]]&lt;5,"2-4 Years",
tbl_HRMaster[[#This Row],[YearsAtCompany]]&lt;10,"5-9 Years",
TRUE,"10+ Years"
)</f>
        <v>2-4 Years</v>
      </c>
      <c r="AE933" s="5">
        <f>IF(tbl_HRMaster[[#This Row],[Attrition]]="Yes",1,0)</f>
        <v>0</v>
      </c>
    </row>
    <row r="934" spans="1:31" x14ac:dyDescent="0.25">
      <c r="A934">
        <v>36</v>
      </c>
      <c r="B934" t="s">
        <v>21</v>
      </c>
      <c r="C934" t="s">
        <v>29</v>
      </c>
      <c r="D934" t="s">
        <v>30</v>
      </c>
      <c r="E934">
        <v>16</v>
      </c>
      <c r="F934">
        <v>1</v>
      </c>
      <c r="G934" t="s">
        <v>38</v>
      </c>
      <c r="H934">
        <v>4123</v>
      </c>
      <c r="I934" t="s">
        <v>34</v>
      </c>
      <c r="J934">
        <v>2</v>
      </c>
      <c r="K934" t="s">
        <v>35</v>
      </c>
      <c r="L934" t="s">
        <v>41</v>
      </c>
      <c r="M934">
        <v>105960</v>
      </c>
      <c r="N934">
        <v>7</v>
      </c>
      <c r="O934">
        <v>15</v>
      </c>
      <c r="P934">
        <v>0</v>
      </c>
      <c r="Q934">
        <v>18</v>
      </c>
      <c r="R934">
        <v>3</v>
      </c>
      <c r="S934">
        <v>4</v>
      </c>
      <c r="T934">
        <v>0</v>
      </c>
      <c r="U934">
        <v>2</v>
      </c>
      <c r="V934">
        <f>COUNTIF(tbl_HRMaster[EmployeeID],tbl_HRMaster[[#This Row],[EmployeeID]])</f>
        <v>1</v>
      </c>
      <c r="W934">
        <f>IFERROR(INDEX(tbl_EmployeeSurvey[EnvironmentSatisfaction],MATCH(tbl_HRMaster[[#This Row],[EmployeeID]],tbl_EmployeeSurvey[EmployeeID],0)),"Not Found")</f>
        <v>4</v>
      </c>
      <c r="X934">
        <f>IFERROR(INDEX(tbl_EmployeeSurvey[JobSatisfaction],MATCH(tbl_HRMaster[[#This Row],[EmployeeID]],tbl_EmployeeSurvey[EmployeeID],0)),"Not Found")</f>
        <v>2</v>
      </c>
      <c r="Y934" s="5">
        <f>IFERROR(INDEX(tbl_EmployeeSurvey[WorkLifeBalance],MATCH(tbl_HRMaster[[#This Row],[EmployeeID]],tbl_EmployeeSurvey[EmployeeID],0)),"Not Found")</f>
        <v>3</v>
      </c>
      <c r="Z934" s="5">
        <f>IFERROR(VLOOKUP(tbl_HRMaster[[#This Row],[EmployeeID]],tbl_ManagerSurvey[[EmployeeID]:[PerformanceRating]],2,FALSE),"Not Found")</f>
        <v>2</v>
      </c>
      <c r="AA934" s="5">
        <f>IFERROR(VLOOKUP(tbl_HRMaster[[#This Row],[EmployeeID]],tbl_ManagerSurvey[[EmployeeID]:[PerformanceRating]],3,FALSE),"Not Found")</f>
        <v>3</v>
      </c>
      <c r="AB934" s="5" t="str">
        <f>IF(tbl_HRMaster[[#This Row],[Attrition]]="Yes","Left","Active")</f>
        <v>Active</v>
      </c>
      <c r="AC934" s="5" t="str">
        <f>_xlfn.IFS(tbl_HRMaster[[#This Row],[Age]]&lt;25,"Under 25",tbl_HRMaster[[#This Row],[Age]]&lt;35,"25-34",tbl_HRMaster[[#This Row],[Age]]&lt;45,"35-44",tbl_HRMaster[[#This Row],[Age]]&lt;55,"45-54",TRUE,"Above 54")</f>
        <v>35-44</v>
      </c>
      <c r="AD934" s="5" t="str">
        <f>_xlfn.IFS(
tbl_HRMaster[[#This Row],[YearsAtCompany]]&lt;2,"&lt; 2 Years",
tbl_HRMaster[[#This Row],[YearsAtCompany]]&lt;5,"2-4 Years",
tbl_HRMaster[[#This Row],[YearsAtCompany]]&lt;10,"5-9 Years",
TRUE,"10+ Years"
)</f>
        <v>2-4 Years</v>
      </c>
      <c r="AE934" s="5">
        <f>IF(tbl_HRMaster[[#This Row],[Attrition]]="Yes",1,0)</f>
        <v>0</v>
      </c>
    </row>
    <row r="935" spans="1:31" x14ac:dyDescent="0.25">
      <c r="A935">
        <v>54</v>
      </c>
      <c r="B935" t="s">
        <v>21</v>
      </c>
      <c r="C935" t="s">
        <v>29</v>
      </c>
      <c r="D935" t="s">
        <v>30</v>
      </c>
      <c r="E935">
        <v>1</v>
      </c>
      <c r="F935">
        <v>4</v>
      </c>
      <c r="G935" t="s">
        <v>24</v>
      </c>
      <c r="H935">
        <v>75</v>
      </c>
      <c r="I935" t="s">
        <v>34</v>
      </c>
      <c r="J935">
        <v>2</v>
      </c>
      <c r="K935" t="s">
        <v>31</v>
      </c>
      <c r="L935" t="s">
        <v>32</v>
      </c>
      <c r="M935">
        <v>29330</v>
      </c>
      <c r="N935">
        <v>3</v>
      </c>
      <c r="O935">
        <v>12</v>
      </c>
      <c r="P935">
        <v>2</v>
      </c>
      <c r="Q935">
        <v>20</v>
      </c>
      <c r="R935">
        <v>2</v>
      </c>
      <c r="S935">
        <v>4</v>
      </c>
      <c r="T935">
        <v>0</v>
      </c>
      <c r="U935">
        <v>3</v>
      </c>
      <c r="V935">
        <f>COUNTIF(tbl_HRMaster[EmployeeID],tbl_HRMaster[[#This Row],[EmployeeID]])</f>
        <v>1</v>
      </c>
      <c r="W935">
        <f>IFERROR(INDEX(tbl_EmployeeSurvey[EnvironmentSatisfaction],MATCH(tbl_HRMaster[[#This Row],[EmployeeID]],tbl_EmployeeSurvey[EmployeeID],0)),"Not Found")</f>
        <v>4</v>
      </c>
      <c r="X935">
        <f>IFERROR(INDEX(tbl_EmployeeSurvey[JobSatisfaction],MATCH(tbl_HRMaster[[#This Row],[EmployeeID]],tbl_EmployeeSurvey[EmployeeID],0)),"Not Found")</f>
        <v>3</v>
      </c>
      <c r="Y935" s="5">
        <f>IFERROR(INDEX(tbl_EmployeeSurvey[WorkLifeBalance],MATCH(tbl_HRMaster[[#This Row],[EmployeeID]],tbl_EmployeeSurvey[EmployeeID],0)),"Not Found")</f>
        <v>2</v>
      </c>
      <c r="Z935" s="5">
        <f>IFERROR(VLOOKUP(tbl_HRMaster[[#This Row],[EmployeeID]],tbl_ManagerSurvey[[EmployeeID]:[PerformanceRating]],2,FALSE),"Not Found")</f>
        <v>3</v>
      </c>
      <c r="AA935" s="5">
        <f>IFERROR(VLOOKUP(tbl_HRMaster[[#This Row],[EmployeeID]],tbl_ManagerSurvey[[EmployeeID]:[PerformanceRating]],3,FALSE),"Not Found")</f>
        <v>3</v>
      </c>
      <c r="AB935" s="5" t="str">
        <f>IF(tbl_HRMaster[[#This Row],[Attrition]]="Yes","Left","Active")</f>
        <v>Active</v>
      </c>
      <c r="AC935" s="5" t="str">
        <f>_xlfn.IFS(tbl_HRMaster[[#This Row],[Age]]&lt;25,"Under 25",tbl_HRMaster[[#This Row],[Age]]&lt;35,"25-34",tbl_HRMaster[[#This Row],[Age]]&lt;45,"35-44",tbl_HRMaster[[#This Row],[Age]]&lt;55,"45-54",TRUE,"Above 54")</f>
        <v>45-54</v>
      </c>
      <c r="AD935" s="5" t="str">
        <f>_xlfn.IFS(
tbl_HRMaster[[#This Row],[YearsAtCompany]]&lt;2,"&lt; 2 Years",
tbl_HRMaster[[#This Row],[YearsAtCompany]]&lt;5,"2-4 Years",
tbl_HRMaster[[#This Row],[YearsAtCompany]]&lt;10,"5-9 Years",
TRUE,"10+ Years"
)</f>
        <v>2-4 Years</v>
      </c>
      <c r="AE935" s="5">
        <f>IF(tbl_HRMaster[[#This Row],[Attrition]]="Yes",1,0)</f>
        <v>0</v>
      </c>
    </row>
    <row r="936" spans="1:31" x14ac:dyDescent="0.25">
      <c r="A936">
        <v>54</v>
      </c>
      <c r="B936" t="s">
        <v>21</v>
      </c>
      <c r="C936" t="s">
        <v>29</v>
      </c>
      <c r="D936" t="s">
        <v>30</v>
      </c>
      <c r="E936">
        <v>1</v>
      </c>
      <c r="F936">
        <v>4</v>
      </c>
      <c r="G936" t="s">
        <v>24</v>
      </c>
      <c r="H936">
        <v>1545</v>
      </c>
      <c r="I936" t="s">
        <v>34</v>
      </c>
      <c r="J936">
        <v>2</v>
      </c>
      <c r="K936" t="s">
        <v>31</v>
      </c>
      <c r="L936" t="s">
        <v>32</v>
      </c>
      <c r="M936">
        <v>29330</v>
      </c>
      <c r="N936">
        <v>3</v>
      </c>
      <c r="O936">
        <v>12</v>
      </c>
      <c r="P936">
        <v>2</v>
      </c>
      <c r="Q936">
        <v>20</v>
      </c>
      <c r="R936">
        <v>2</v>
      </c>
      <c r="S936">
        <v>4</v>
      </c>
      <c r="T936">
        <v>0</v>
      </c>
      <c r="U936">
        <v>3</v>
      </c>
      <c r="V936">
        <f>COUNTIF(tbl_HRMaster[EmployeeID],tbl_HRMaster[[#This Row],[EmployeeID]])</f>
        <v>1</v>
      </c>
      <c r="W936">
        <f>IFERROR(INDEX(tbl_EmployeeSurvey[EnvironmentSatisfaction],MATCH(tbl_HRMaster[[#This Row],[EmployeeID]],tbl_EmployeeSurvey[EmployeeID],0)),"Not Found")</f>
        <v>4</v>
      </c>
      <c r="X936">
        <f>IFERROR(INDEX(tbl_EmployeeSurvey[JobSatisfaction],MATCH(tbl_HRMaster[[#This Row],[EmployeeID]],tbl_EmployeeSurvey[EmployeeID],0)),"Not Found")</f>
        <v>3</v>
      </c>
      <c r="Y936" s="5">
        <f>IFERROR(INDEX(tbl_EmployeeSurvey[WorkLifeBalance],MATCH(tbl_HRMaster[[#This Row],[EmployeeID]],tbl_EmployeeSurvey[EmployeeID],0)),"Not Found")</f>
        <v>2</v>
      </c>
      <c r="Z936" s="5">
        <f>IFERROR(VLOOKUP(tbl_HRMaster[[#This Row],[EmployeeID]],tbl_ManagerSurvey[[EmployeeID]:[PerformanceRating]],2,FALSE),"Not Found")</f>
        <v>3</v>
      </c>
      <c r="AA936" s="5">
        <f>IFERROR(VLOOKUP(tbl_HRMaster[[#This Row],[EmployeeID]],tbl_ManagerSurvey[[EmployeeID]:[PerformanceRating]],3,FALSE),"Not Found")</f>
        <v>3</v>
      </c>
      <c r="AB936" s="5" t="str">
        <f>IF(tbl_HRMaster[[#This Row],[Attrition]]="Yes","Left","Active")</f>
        <v>Active</v>
      </c>
      <c r="AC936" s="5" t="str">
        <f>_xlfn.IFS(tbl_HRMaster[[#This Row],[Age]]&lt;25,"Under 25",tbl_HRMaster[[#This Row],[Age]]&lt;35,"25-34",tbl_HRMaster[[#This Row],[Age]]&lt;45,"35-44",tbl_HRMaster[[#This Row],[Age]]&lt;55,"45-54",TRUE,"Above 54")</f>
        <v>45-54</v>
      </c>
      <c r="AD936" s="5" t="str">
        <f>_xlfn.IFS(
tbl_HRMaster[[#This Row],[YearsAtCompany]]&lt;2,"&lt; 2 Years",
tbl_HRMaster[[#This Row],[YearsAtCompany]]&lt;5,"2-4 Years",
tbl_HRMaster[[#This Row],[YearsAtCompany]]&lt;10,"5-9 Years",
TRUE,"10+ Years"
)</f>
        <v>2-4 Years</v>
      </c>
      <c r="AE936" s="5">
        <f>IF(tbl_HRMaster[[#This Row],[Attrition]]="Yes",1,0)</f>
        <v>0</v>
      </c>
    </row>
    <row r="937" spans="1:31" x14ac:dyDescent="0.25">
      <c r="A937">
        <v>54</v>
      </c>
      <c r="B937" t="s">
        <v>21</v>
      </c>
      <c r="C937" t="s">
        <v>29</v>
      </c>
      <c r="D937" t="s">
        <v>30</v>
      </c>
      <c r="E937">
        <v>1</v>
      </c>
      <c r="F937">
        <v>4</v>
      </c>
      <c r="G937" t="s">
        <v>24</v>
      </c>
      <c r="H937">
        <v>3015</v>
      </c>
      <c r="I937" t="s">
        <v>34</v>
      </c>
      <c r="J937">
        <v>2</v>
      </c>
      <c r="K937" t="s">
        <v>31</v>
      </c>
      <c r="L937" t="s">
        <v>32</v>
      </c>
      <c r="M937">
        <v>29330</v>
      </c>
      <c r="N937">
        <v>3</v>
      </c>
      <c r="O937">
        <v>12</v>
      </c>
      <c r="P937">
        <v>2</v>
      </c>
      <c r="Q937">
        <v>20</v>
      </c>
      <c r="R937">
        <v>2</v>
      </c>
      <c r="S937">
        <v>4</v>
      </c>
      <c r="T937">
        <v>0</v>
      </c>
      <c r="U937">
        <v>3</v>
      </c>
      <c r="V937">
        <f>COUNTIF(tbl_HRMaster[EmployeeID],tbl_HRMaster[[#This Row],[EmployeeID]])</f>
        <v>1</v>
      </c>
      <c r="W937">
        <f>IFERROR(INDEX(tbl_EmployeeSurvey[EnvironmentSatisfaction],MATCH(tbl_HRMaster[[#This Row],[EmployeeID]],tbl_EmployeeSurvey[EmployeeID],0)),"Not Found")</f>
        <v>4</v>
      </c>
      <c r="X937">
        <f>IFERROR(INDEX(tbl_EmployeeSurvey[JobSatisfaction],MATCH(tbl_HRMaster[[#This Row],[EmployeeID]],tbl_EmployeeSurvey[EmployeeID],0)),"Not Found")</f>
        <v>3</v>
      </c>
      <c r="Y937" s="5">
        <f>IFERROR(INDEX(tbl_EmployeeSurvey[WorkLifeBalance],MATCH(tbl_HRMaster[[#This Row],[EmployeeID]],tbl_EmployeeSurvey[EmployeeID],0)),"Not Found")</f>
        <v>2</v>
      </c>
      <c r="Z937" s="5">
        <f>IFERROR(VLOOKUP(tbl_HRMaster[[#This Row],[EmployeeID]],tbl_ManagerSurvey[[EmployeeID]:[PerformanceRating]],2,FALSE),"Not Found")</f>
        <v>3</v>
      </c>
      <c r="AA937" s="5">
        <f>IFERROR(VLOOKUP(tbl_HRMaster[[#This Row],[EmployeeID]],tbl_ManagerSurvey[[EmployeeID]:[PerformanceRating]],3,FALSE),"Not Found")</f>
        <v>3</v>
      </c>
      <c r="AB937" s="5" t="str">
        <f>IF(tbl_HRMaster[[#This Row],[Attrition]]="Yes","Left","Active")</f>
        <v>Active</v>
      </c>
      <c r="AC937" s="5" t="str">
        <f>_xlfn.IFS(tbl_HRMaster[[#This Row],[Age]]&lt;25,"Under 25",tbl_HRMaster[[#This Row],[Age]]&lt;35,"25-34",tbl_HRMaster[[#This Row],[Age]]&lt;45,"35-44",tbl_HRMaster[[#This Row],[Age]]&lt;55,"45-54",TRUE,"Above 54")</f>
        <v>45-54</v>
      </c>
      <c r="AD937" s="5" t="str">
        <f>_xlfn.IFS(
tbl_HRMaster[[#This Row],[YearsAtCompany]]&lt;2,"&lt; 2 Years",
tbl_HRMaster[[#This Row],[YearsAtCompany]]&lt;5,"2-4 Years",
tbl_HRMaster[[#This Row],[YearsAtCompany]]&lt;10,"5-9 Years",
TRUE,"10+ Years"
)</f>
        <v>2-4 Years</v>
      </c>
      <c r="AE937" s="5">
        <f>IF(tbl_HRMaster[[#This Row],[Attrition]]="Yes",1,0)</f>
        <v>0</v>
      </c>
    </row>
    <row r="938" spans="1:31" x14ac:dyDescent="0.25">
      <c r="A938">
        <v>38</v>
      </c>
      <c r="B938" t="s">
        <v>21</v>
      </c>
      <c r="C938" t="s">
        <v>22</v>
      </c>
      <c r="D938" t="s">
        <v>30</v>
      </c>
      <c r="E938">
        <v>19</v>
      </c>
      <c r="F938">
        <v>3</v>
      </c>
      <c r="G938" t="s">
        <v>38</v>
      </c>
      <c r="H938">
        <v>1051</v>
      </c>
      <c r="I938" t="s">
        <v>25</v>
      </c>
      <c r="J938">
        <v>2</v>
      </c>
      <c r="K938" t="s">
        <v>42</v>
      </c>
      <c r="L938" t="s">
        <v>27</v>
      </c>
      <c r="M938">
        <v>64740</v>
      </c>
      <c r="N938">
        <v>2</v>
      </c>
      <c r="O938">
        <v>13</v>
      </c>
      <c r="P938">
        <v>2</v>
      </c>
      <c r="Q938">
        <v>20</v>
      </c>
      <c r="R938">
        <v>3</v>
      </c>
      <c r="S938">
        <v>4</v>
      </c>
      <c r="T938">
        <v>0</v>
      </c>
      <c r="U938">
        <v>3</v>
      </c>
      <c r="V938">
        <f>COUNTIF(tbl_HRMaster[EmployeeID],tbl_HRMaster[[#This Row],[EmployeeID]])</f>
        <v>1</v>
      </c>
      <c r="W938">
        <f>IFERROR(INDEX(tbl_EmployeeSurvey[EnvironmentSatisfaction],MATCH(tbl_HRMaster[[#This Row],[EmployeeID]],tbl_EmployeeSurvey[EmployeeID],0)),"Not Found")</f>
        <v>2</v>
      </c>
      <c r="X938">
        <f>IFERROR(INDEX(tbl_EmployeeSurvey[JobSatisfaction],MATCH(tbl_HRMaster[[#This Row],[EmployeeID]],tbl_EmployeeSurvey[EmployeeID],0)),"Not Found")</f>
        <v>4</v>
      </c>
      <c r="Y938" s="5">
        <f>IFERROR(INDEX(tbl_EmployeeSurvey[WorkLifeBalance],MATCH(tbl_HRMaster[[#This Row],[EmployeeID]],tbl_EmployeeSurvey[EmployeeID],0)),"Not Found")</f>
        <v>2</v>
      </c>
      <c r="Z938" s="5">
        <f>IFERROR(VLOOKUP(tbl_HRMaster[[#This Row],[EmployeeID]],tbl_ManagerSurvey[[EmployeeID]:[PerformanceRating]],2,FALSE),"Not Found")</f>
        <v>1</v>
      </c>
      <c r="AA938" s="5">
        <f>IFERROR(VLOOKUP(tbl_HRMaster[[#This Row],[EmployeeID]],tbl_ManagerSurvey[[EmployeeID]:[PerformanceRating]],3,FALSE),"Not Found")</f>
        <v>3</v>
      </c>
      <c r="AB938" s="5" t="str">
        <f>IF(tbl_HRMaster[[#This Row],[Attrition]]="Yes","Left","Active")</f>
        <v>Active</v>
      </c>
      <c r="AC938" s="5" t="str">
        <f>_xlfn.IFS(tbl_HRMaster[[#This Row],[Age]]&lt;25,"Under 25",tbl_HRMaster[[#This Row],[Age]]&lt;35,"25-34",tbl_HRMaster[[#This Row],[Age]]&lt;45,"35-44",tbl_HRMaster[[#This Row],[Age]]&lt;55,"45-54",TRUE,"Above 54")</f>
        <v>35-44</v>
      </c>
      <c r="AD938" s="5" t="str">
        <f>_xlfn.IFS(
tbl_HRMaster[[#This Row],[YearsAtCompany]]&lt;2,"&lt; 2 Years",
tbl_HRMaster[[#This Row],[YearsAtCompany]]&lt;5,"2-4 Years",
tbl_HRMaster[[#This Row],[YearsAtCompany]]&lt;10,"5-9 Years",
TRUE,"10+ Years"
)</f>
        <v>2-4 Years</v>
      </c>
      <c r="AE938" s="5">
        <f>IF(tbl_HRMaster[[#This Row],[Attrition]]="Yes",1,0)</f>
        <v>0</v>
      </c>
    </row>
    <row r="939" spans="1:31" x14ac:dyDescent="0.25">
      <c r="A939">
        <v>38</v>
      </c>
      <c r="B939" t="s">
        <v>21</v>
      </c>
      <c r="C939" t="s">
        <v>22</v>
      </c>
      <c r="D939" t="s">
        <v>30</v>
      </c>
      <c r="E939">
        <v>19</v>
      </c>
      <c r="F939">
        <v>3</v>
      </c>
      <c r="G939" t="s">
        <v>38</v>
      </c>
      <c r="H939">
        <v>2521</v>
      </c>
      <c r="I939" t="s">
        <v>25</v>
      </c>
      <c r="J939">
        <v>2</v>
      </c>
      <c r="K939" t="s">
        <v>42</v>
      </c>
      <c r="L939" t="s">
        <v>27</v>
      </c>
      <c r="M939">
        <v>64740</v>
      </c>
      <c r="N939">
        <v>2</v>
      </c>
      <c r="O939">
        <v>13</v>
      </c>
      <c r="P939">
        <v>2</v>
      </c>
      <c r="Q939">
        <v>20</v>
      </c>
      <c r="R939">
        <v>3</v>
      </c>
      <c r="S939">
        <v>4</v>
      </c>
      <c r="T939">
        <v>0</v>
      </c>
      <c r="U939">
        <v>3</v>
      </c>
      <c r="V939">
        <f>COUNTIF(tbl_HRMaster[EmployeeID],tbl_HRMaster[[#This Row],[EmployeeID]])</f>
        <v>1</v>
      </c>
      <c r="W939">
        <f>IFERROR(INDEX(tbl_EmployeeSurvey[EnvironmentSatisfaction],MATCH(tbl_HRMaster[[#This Row],[EmployeeID]],tbl_EmployeeSurvey[EmployeeID],0)),"Not Found")</f>
        <v>2</v>
      </c>
      <c r="X939">
        <f>IFERROR(INDEX(tbl_EmployeeSurvey[JobSatisfaction],MATCH(tbl_HRMaster[[#This Row],[EmployeeID]],tbl_EmployeeSurvey[EmployeeID],0)),"Not Found")</f>
        <v>4</v>
      </c>
      <c r="Y939" s="5">
        <f>IFERROR(INDEX(tbl_EmployeeSurvey[WorkLifeBalance],MATCH(tbl_HRMaster[[#This Row],[EmployeeID]],tbl_EmployeeSurvey[EmployeeID],0)),"Not Found")</f>
        <v>2</v>
      </c>
      <c r="Z939" s="5">
        <f>IFERROR(VLOOKUP(tbl_HRMaster[[#This Row],[EmployeeID]],tbl_ManagerSurvey[[EmployeeID]:[PerformanceRating]],2,FALSE),"Not Found")</f>
        <v>1</v>
      </c>
      <c r="AA939" s="5">
        <f>IFERROR(VLOOKUP(tbl_HRMaster[[#This Row],[EmployeeID]],tbl_ManagerSurvey[[EmployeeID]:[PerformanceRating]],3,FALSE),"Not Found")</f>
        <v>3</v>
      </c>
      <c r="AB939" s="5" t="str">
        <f>IF(tbl_HRMaster[[#This Row],[Attrition]]="Yes","Left","Active")</f>
        <v>Active</v>
      </c>
      <c r="AC939" s="5" t="str">
        <f>_xlfn.IFS(tbl_HRMaster[[#This Row],[Age]]&lt;25,"Under 25",tbl_HRMaster[[#This Row],[Age]]&lt;35,"25-34",tbl_HRMaster[[#This Row],[Age]]&lt;45,"35-44",tbl_HRMaster[[#This Row],[Age]]&lt;55,"45-54",TRUE,"Above 54")</f>
        <v>35-44</v>
      </c>
      <c r="AD939" s="5" t="str">
        <f>_xlfn.IFS(
tbl_HRMaster[[#This Row],[YearsAtCompany]]&lt;2,"&lt; 2 Years",
tbl_HRMaster[[#This Row],[YearsAtCompany]]&lt;5,"2-4 Years",
tbl_HRMaster[[#This Row],[YearsAtCompany]]&lt;10,"5-9 Years",
TRUE,"10+ Years"
)</f>
        <v>2-4 Years</v>
      </c>
      <c r="AE939" s="5">
        <f>IF(tbl_HRMaster[[#This Row],[Attrition]]="Yes",1,0)</f>
        <v>0</v>
      </c>
    </row>
    <row r="940" spans="1:31" x14ac:dyDescent="0.25">
      <c r="A940">
        <v>38</v>
      </c>
      <c r="B940" t="s">
        <v>21</v>
      </c>
      <c r="C940" t="s">
        <v>22</v>
      </c>
      <c r="D940" t="s">
        <v>30</v>
      </c>
      <c r="E940">
        <v>19</v>
      </c>
      <c r="F940">
        <v>3</v>
      </c>
      <c r="G940" t="s">
        <v>38</v>
      </c>
      <c r="H940">
        <v>3991</v>
      </c>
      <c r="I940" t="s">
        <v>25</v>
      </c>
      <c r="J940">
        <v>2</v>
      </c>
      <c r="K940" t="s">
        <v>42</v>
      </c>
      <c r="L940" t="s">
        <v>27</v>
      </c>
      <c r="M940">
        <v>64740</v>
      </c>
      <c r="N940">
        <v>2</v>
      </c>
      <c r="O940">
        <v>13</v>
      </c>
      <c r="P940">
        <v>2</v>
      </c>
      <c r="Q940">
        <v>20</v>
      </c>
      <c r="R940">
        <v>3</v>
      </c>
      <c r="S940">
        <v>4</v>
      </c>
      <c r="T940">
        <v>0</v>
      </c>
      <c r="U940">
        <v>3</v>
      </c>
      <c r="V940">
        <f>COUNTIF(tbl_HRMaster[EmployeeID],tbl_HRMaster[[#This Row],[EmployeeID]])</f>
        <v>1</v>
      </c>
      <c r="W940">
        <f>IFERROR(INDEX(tbl_EmployeeSurvey[EnvironmentSatisfaction],MATCH(tbl_HRMaster[[#This Row],[EmployeeID]],tbl_EmployeeSurvey[EmployeeID],0)),"Not Found")</f>
        <v>2</v>
      </c>
      <c r="X940">
        <f>IFERROR(INDEX(tbl_EmployeeSurvey[JobSatisfaction],MATCH(tbl_HRMaster[[#This Row],[EmployeeID]],tbl_EmployeeSurvey[EmployeeID],0)),"Not Found")</f>
        <v>4</v>
      </c>
      <c r="Y940" s="5">
        <f>IFERROR(INDEX(tbl_EmployeeSurvey[WorkLifeBalance],MATCH(tbl_HRMaster[[#This Row],[EmployeeID]],tbl_EmployeeSurvey[EmployeeID],0)),"Not Found")</f>
        <v>2</v>
      </c>
      <c r="Z940" s="5">
        <f>IFERROR(VLOOKUP(tbl_HRMaster[[#This Row],[EmployeeID]],tbl_ManagerSurvey[[EmployeeID]:[PerformanceRating]],2,FALSE),"Not Found")</f>
        <v>1</v>
      </c>
      <c r="AA940" s="5">
        <f>IFERROR(VLOOKUP(tbl_HRMaster[[#This Row],[EmployeeID]],tbl_ManagerSurvey[[EmployeeID]:[PerformanceRating]],3,FALSE),"Not Found")</f>
        <v>3</v>
      </c>
      <c r="AB940" s="5" t="str">
        <f>IF(tbl_HRMaster[[#This Row],[Attrition]]="Yes","Left","Active")</f>
        <v>Active</v>
      </c>
      <c r="AC940" s="5" t="str">
        <f>_xlfn.IFS(tbl_HRMaster[[#This Row],[Age]]&lt;25,"Under 25",tbl_HRMaster[[#This Row],[Age]]&lt;35,"25-34",tbl_HRMaster[[#This Row],[Age]]&lt;45,"35-44",tbl_HRMaster[[#This Row],[Age]]&lt;55,"45-54",TRUE,"Above 54")</f>
        <v>35-44</v>
      </c>
      <c r="AD940" s="5" t="str">
        <f>_xlfn.IFS(
tbl_HRMaster[[#This Row],[YearsAtCompany]]&lt;2,"&lt; 2 Years",
tbl_HRMaster[[#This Row],[YearsAtCompany]]&lt;5,"2-4 Years",
tbl_HRMaster[[#This Row],[YearsAtCompany]]&lt;10,"5-9 Years",
TRUE,"10+ Years"
)</f>
        <v>2-4 Years</v>
      </c>
      <c r="AE940" s="5">
        <f>IF(tbl_HRMaster[[#This Row],[Attrition]]="Yes",1,0)</f>
        <v>0</v>
      </c>
    </row>
    <row r="941" spans="1:31" x14ac:dyDescent="0.25">
      <c r="A941">
        <v>46</v>
      </c>
      <c r="B941" t="s">
        <v>21</v>
      </c>
      <c r="C941" t="s">
        <v>22</v>
      </c>
      <c r="D941" t="s">
        <v>30</v>
      </c>
      <c r="E941">
        <v>8</v>
      </c>
      <c r="F941">
        <v>4</v>
      </c>
      <c r="G941" t="s">
        <v>33</v>
      </c>
      <c r="H941">
        <v>612</v>
      </c>
      <c r="I941" t="s">
        <v>34</v>
      </c>
      <c r="J941">
        <v>3</v>
      </c>
      <c r="K941" t="s">
        <v>44</v>
      </c>
      <c r="L941" t="s">
        <v>27</v>
      </c>
      <c r="M941">
        <v>17020</v>
      </c>
      <c r="N941">
        <v>5</v>
      </c>
      <c r="O941">
        <v>21</v>
      </c>
      <c r="P941">
        <v>0</v>
      </c>
      <c r="Q941">
        <v>25</v>
      </c>
      <c r="R941">
        <v>2</v>
      </c>
      <c r="S941">
        <v>4</v>
      </c>
      <c r="T941">
        <v>0</v>
      </c>
      <c r="U941">
        <v>3</v>
      </c>
      <c r="V941">
        <f>COUNTIF(tbl_HRMaster[EmployeeID],tbl_HRMaster[[#This Row],[EmployeeID]])</f>
        <v>1</v>
      </c>
      <c r="W941">
        <f>IFERROR(INDEX(tbl_EmployeeSurvey[EnvironmentSatisfaction],MATCH(tbl_HRMaster[[#This Row],[EmployeeID]],tbl_EmployeeSurvey[EmployeeID],0)),"Not Found")</f>
        <v>4</v>
      </c>
      <c r="X941">
        <f>IFERROR(INDEX(tbl_EmployeeSurvey[JobSatisfaction],MATCH(tbl_HRMaster[[#This Row],[EmployeeID]],tbl_EmployeeSurvey[EmployeeID],0)),"Not Found")</f>
        <v>2</v>
      </c>
      <c r="Y941" s="5">
        <f>IFERROR(INDEX(tbl_EmployeeSurvey[WorkLifeBalance],MATCH(tbl_HRMaster[[#This Row],[EmployeeID]],tbl_EmployeeSurvey[EmployeeID],0)),"Not Found")</f>
        <v>3</v>
      </c>
      <c r="Z941" s="5">
        <f>IFERROR(VLOOKUP(tbl_HRMaster[[#This Row],[EmployeeID]],tbl_ManagerSurvey[[EmployeeID]:[PerformanceRating]],2,FALSE),"Not Found")</f>
        <v>3</v>
      </c>
      <c r="AA941" s="5">
        <f>IFERROR(VLOOKUP(tbl_HRMaster[[#This Row],[EmployeeID]],tbl_ManagerSurvey[[EmployeeID]:[PerformanceRating]],3,FALSE),"Not Found")</f>
        <v>4</v>
      </c>
      <c r="AB941" s="5" t="str">
        <f>IF(tbl_HRMaster[[#This Row],[Attrition]]="Yes","Left","Active")</f>
        <v>Active</v>
      </c>
      <c r="AC941" s="5" t="str">
        <f>_xlfn.IFS(tbl_HRMaster[[#This Row],[Age]]&lt;25,"Under 25",tbl_HRMaster[[#This Row],[Age]]&lt;35,"25-34",tbl_HRMaster[[#This Row],[Age]]&lt;45,"35-44",tbl_HRMaster[[#This Row],[Age]]&lt;55,"45-54",TRUE,"Above 54")</f>
        <v>45-54</v>
      </c>
      <c r="AD941" s="5" t="str">
        <f>_xlfn.IFS(
tbl_HRMaster[[#This Row],[YearsAtCompany]]&lt;2,"&lt; 2 Years",
tbl_HRMaster[[#This Row],[YearsAtCompany]]&lt;5,"2-4 Years",
tbl_HRMaster[[#This Row],[YearsAtCompany]]&lt;10,"5-9 Years",
TRUE,"10+ Years"
)</f>
        <v>2-4 Years</v>
      </c>
      <c r="AE941" s="5">
        <f>IF(tbl_HRMaster[[#This Row],[Attrition]]="Yes",1,0)</f>
        <v>0</v>
      </c>
    </row>
    <row r="942" spans="1:31" x14ac:dyDescent="0.25">
      <c r="A942">
        <v>46</v>
      </c>
      <c r="B942" t="s">
        <v>21</v>
      </c>
      <c r="C942" t="s">
        <v>22</v>
      </c>
      <c r="D942" t="s">
        <v>30</v>
      </c>
      <c r="E942">
        <v>8</v>
      </c>
      <c r="F942">
        <v>4</v>
      </c>
      <c r="G942" t="s">
        <v>33</v>
      </c>
      <c r="H942">
        <v>2082</v>
      </c>
      <c r="I942" t="s">
        <v>34</v>
      </c>
      <c r="J942">
        <v>3</v>
      </c>
      <c r="K942" t="s">
        <v>44</v>
      </c>
      <c r="L942" t="s">
        <v>27</v>
      </c>
      <c r="M942">
        <v>17020</v>
      </c>
      <c r="N942">
        <v>5</v>
      </c>
      <c r="O942">
        <v>21</v>
      </c>
      <c r="P942">
        <v>0</v>
      </c>
      <c r="Q942">
        <v>25</v>
      </c>
      <c r="R942">
        <v>2</v>
      </c>
      <c r="S942">
        <v>4</v>
      </c>
      <c r="T942">
        <v>0</v>
      </c>
      <c r="U942">
        <v>3</v>
      </c>
      <c r="V942">
        <f>COUNTIF(tbl_HRMaster[EmployeeID],tbl_HRMaster[[#This Row],[EmployeeID]])</f>
        <v>1</v>
      </c>
      <c r="W942">
        <f>IFERROR(INDEX(tbl_EmployeeSurvey[EnvironmentSatisfaction],MATCH(tbl_HRMaster[[#This Row],[EmployeeID]],tbl_EmployeeSurvey[EmployeeID],0)),"Not Found")</f>
        <v>4</v>
      </c>
      <c r="X942">
        <f>IFERROR(INDEX(tbl_EmployeeSurvey[JobSatisfaction],MATCH(tbl_HRMaster[[#This Row],[EmployeeID]],tbl_EmployeeSurvey[EmployeeID],0)),"Not Found")</f>
        <v>2</v>
      </c>
      <c r="Y942" s="5">
        <f>IFERROR(INDEX(tbl_EmployeeSurvey[WorkLifeBalance],MATCH(tbl_HRMaster[[#This Row],[EmployeeID]],tbl_EmployeeSurvey[EmployeeID],0)),"Not Found")</f>
        <v>3</v>
      </c>
      <c r="Z942" s="5">
        <f>IFERROR(VLOOKUP(tbl_HRMaster[[#This Row],[EmployeeID]],tbl_ManagerSurvey[[EmployeeID]:[PerformanceRating]],2,FALSE),"Not Found")</f>
        <v>3</v>
      </c>
      <c r="AA942" s="5">
        <f>IFERROR(VLOOKUP(tbl_HRMaster[[#This Row],[EmployeeID]],tbl_ManagerSurvey[[EmployeeID]:[PerformanceRating]],3,FALSE),"Not Found")</f>
        <v>4</v>
      </c>
      <c r="AB942" s="5" t="str">
        <f>IF(tbl_HRMaster[[#This Row],[Attrition]]="Yes","Left","Active")</f>
        <v>Active</v>
      </c>
      <c r="AC942" s="5" t="str">
        <f>_xlfn.IFS(tbl_HRMaster[[#This Row],[Age]]&lt;25,"Under 25",tbl_HRMaster[[#This Row],[Age]]&lt;35,"25-34",tbl_HRMaster[[#This Row],[Age]]&lt;45,"35-44",tbl_HRMaster[[#This Row],[Age]]&lt;55,"45-54",TRUE,"Above 54")</f>
        <v>45-54</v>
      </c>
      <c r="AD942" s="5" t="str">
        <f>_xlfn.IFS(
tbl_HRMaster[[#This Row],[YearsAtCompany]]&lt;2,"&lt; 2 Years",
tbl_HRMaster[[#This Row],[YearsAtCompany]]&lt;5,"2-4 Years",
tbl_HRMaster[[#This Row],[YearsAtCompany]]&lt;10,"5-9 Years",
TRUE,"10+ Years"
)</f>
        <v>2-4 Years</v>
      </c>
      <c r="AE942" s="5">
        <f>IF(tbl_HRMaster[[#This Row],[Attrition]]="Yes",1,0)</f>
        <v>0</v>
      </c>
    </row>
    <row r="943" spans="1:31" x14ac:dyDescent="0.25">
      <c r="A943">
        <v>46</v>
      </c>
      <c r="B943" t="s">
        <v>21</v>
      </c>
      <c r="C943" t="s">
        <v>22</v>
      </c>
      <c r="D943" t="s">
        <v>30</v>
      </c>
      <c r="E943">
        <v>8</v>
      </c>
      <c r="F943">
        <v>4</v>
      </c>
      <c r="G943" t="s">
        <v>33</v>
      </c>
      <c r="H943">
        <v>3552</v>
      </c>
      <c r="I943" t="s">
        <v>34</v>
      </c>
      <c r="J943">
        <v>3</v>
      </c>
      <c r="K943" t="s">
        <v>44</v>
      </c>
      <c r="L943" t="s">
        <v>27</v>
      </c>
      <c r="M943">
        <v>17020</v>
      </c>
      <c r="N943">
        <v>5</v>
      </c>
      <c r="O943">
        <v>21</v>
      </c>
      <c r="P943">
        <v>0</v>
      </c>
      <c r="Q943">
        <v>25</v>
      </c>
      <c r="R943">
        <v>2</v>
      </c>
      <c r="S943">
        <v>4</v>
      </c>
      <c r="T943">
        <v>0</v>
      </c>
      <c r="U943">
        <v>3</v>
      </c>
      <c r="V943">
        <f>COUNTIF(tbl_HRMaster[EmployeeID],tbl_HRMaster[[#This Row],[EmployeeID]])</f>
        <v>1</v>
      </c>
      <c r="W943">
        <f>IFERROR(INDEX(tbl_EmployeeSurvey[EnvironmentSatisfaction],MATCH(tbl_HRMaster[[#This Row],[EmployeeID]],tbl_EmployeeSurvey[EmployeeID],0)),"Not Found")</f>
        <v>4</v>
      </c>
      <c r="X943">
        <f>IFERROR(INDEX(tbl_EmployeeSurvey[JobSatisfaction],MATCH(tbl_HRMaster[[#This Row],[EmployeeID]],tbl_EmployeeSurvey[EmployeeID],0)),"Not Found")</f>
        <v>2</v>
      </c>
      <c r="Y943" s="5">
        <f>IFERROR(INDEX(tbl_EmployeeSurvey[WorkLifeBalance],MATCH(tbl_HRMaster[[#This Row],[EmployeeID]],tbl_EmployeeSurvey[EmployeeID],0)),"Not Found")</f>
        <v>3</v>
      </c>
      <c r="Z943" s="5">
        <f>IFERROR(VLOOKUP(tbl_HRMaster[[#This Row],[EmployeeID]],tbl_ManagerSurvey[[EmployeeID]:[PerformanceRating]],2,FALSE),"Not Found")</f>
        <v>3</v>
      </c>
      <c r="AA943" s="5">
        <f>IFERROR(VLOOKUP(tbl_HRMaster[[#This Row],[EmployeeID]],tbl_ManagerSurvey[[EmployeeID]:[PerformanceRating]],3,FALSE),"Not Found")</f>
        <v>4</v>
      </c>
      <c r="AB943" s="5" t="str">
        <f>IF(tbl_HRMaster[[#This Row],[Attrition]]="Yes","Left","Active")</f>
        <v>Active</v>
      </c>
      <c r="AC943" s="5" t="str">
        <f>_xlfn.IFS(tbl_HRMaster[[#This Row],[Age]]&lt;25,"Under 25",tbl_HRMaster[[#This Row],[Age]]&lt;35,"25-34",tbl_HRMaster[[#This Row],[Age]]&lt;45,"35-44",tbl_HRMaster[[#This Row],[Age]]&lt;55,"45-54",TRUE,"Above 54")</f>
        <v>45-54</v>
      </c>
      <c r="AD943" s="5" t="str">
        <f>_xlfn.IFS(
tbl_HRMaster[[#This Row],[YearsAtCompany]]&lt;2,"&lt; 2 Years",
tbl_HRMaster[[#This Row],[YearsAtCompany]]&lt;5,"2-4 Years",
tbl_HRMaster[[#This Row],[YearsAtCompany]]&lt;10,"5-9 Years",
TRUE,"10+ Years"
)</f>
        <v>2-4 Years</v>
      </c>
      <c r="AE943" s="5">
        <f>IF(tbl_HRMaster[[#This Row],[Attrition]]="Yes",1,0)</f>
        <v>0</v>
      </c>
    </row>
    <row r="944" spans="1:31" x14ac:dyDescent="0.25">
      <c r="A944">
        <v>50</v>
      </c>
      <c r="B944" t="s">
        <v>21</v>
      </c>
      <c r="C944" t="s">
        <v>22</v>
      </c>
      <c r="D944" t="s">
        <v>30</v>
      </c>
      <c r="E944">
        <v>8</v>
      </c>
      <c r="F944">
        <v>4</v>
      </c>
      <c r="G944" t="s">
        <v>24</v>
      </c>
      <c r="H944">
        <v>331</v>
      </c>
      <c r="I944" t="s">
        <v>34</v>
      </c>
      <c r="J944">
        <v>2</v>
      </c>
      <c r="K944" t="s">
        <v>35</v>
      </c>
      <c r="L944" t="s">
        <v>27</v>
      </c>
      <c r="M944">
        <v>49410</v>
      </c>
      <c r="N944">
        <v>5</v>
      </c>
      <c r="O944">
        <v>11</v>
      </c>
      <c r="P944">
        <v>1</v>
      </c>
      <c r="Q944">
        <v>30</v>
      </c>
      <c r="R944">
        <v>3</v>
      </c>
      <c r="S944">
        <v>4</v>
      </c>
      <c r="T944">
        <v>0</v>
      </c>
      <c r="U944">
        <v>3</v>
      </c>
      <c r="V944">
        <f>COUNTIF(tbl_HRMaster[EmployeeID],tbl_HRMaster[[#This Row],[EmployeeID]])</f>
        <v>1</v>
      </c>
      <c r="W944">
        <f>IFERROR(INDEX(tbl_EmployeeSurvey[EnvironmentSatisfaction],MATCH(tbl_HRMaster[[#This Row],[EmployeeID]],tbl_EmployeeSurvey[EmployeeID],0)),"Not Found")</f>
        <v>3</v>
      </c>
      <c r="X944">
        <f>IFERROR(INDEX(tbl_EmployeeSurvey[JobSatisfaction],MATCH(tbl_HRMaster[[#This Row],[EmployeeID]],tbl_EmployeeSurvey[EmployeeID],0)),"Not Found")</f>
        <v>3</v>
      </c>
      <c r="Y944" s="5">
        <f>IFERROR(INDEX(tbl_EmployeeSurvey[WorkLifeBalance],MATCH(tbl_HRMaster[[#This Row],[EmployeeID]],tbl_EmployeeSurvey[EmployeeID],0)),"Not Found")</f>
        <v>3</v>
      </c>
      <c r="Z944" s="5">
        <f>IFERROR(VLOOKUP(tbl_HRMaster[[#This Row],[EmployeeID]],tbl_ManagerSurvey[[EmployeeID]:[PerformanceRating]],2,FALSE),"Not Found")</f>
        <v>1</v>
      </c>
      <c r="AA944" s="5">
        <f>IFERROR(VLOOKUP(tbl_HRMaster[[#This Row],[EmployeeID]],tbl_ManagerSurvey[[EmployeeID]:[PerformanceRating]],3,FALSE),"Not Found")</f>
        <v>3</v>
      </c>
      <c r="AB944" s="5" t="str">
        <f>IF(tbl_HRMaster[[#This Row],[Attrition]]="Yes","Left","Active")</f>
        <v>Active</v>
      </c>
      <c r="AC944" s="5" t="str">
        <f>_xlfn.IFS(tbl_HRMaster[[#This Row],[Age]]&lt;25,"Under 25",tbl_HRMaster[[#This Row],[Age]]&lt;35,"25-34",tbl_HRMaster[[#This Row],[Age]]&lt;45,"35-44",tbl_HRMaster[[#This Row],[Age]]&lt;55,"45-54",TRUE,"Above 54")</f>
        <v>45-54</v>
      </c>
      <c r="AD944" s="5" t="str">
        <f>_xlfn.IFS(
tbl_HRMaster[[#This Row],[YearsAtCompany]]&lt;2,"&lt; 2 Years",
tbl_HRMaster[[#This Row],[YearsAtCompany]]&lt;5,"2-4 Years",
tbl_HRMaster[[#This Row],[YearsAtCompany]]&lt;10,"5-9 Years",
TRUE,"10+ Years"
)</f>
        <v>2-4 Years</v>
      </c>
      <c r="AE944" s="5">
        <f>IF(tbl_HRMaster[[#This Row],[Attrition]]="Yes",1,0)</f>
        <v>0</v>
      </c>
    </row>
    <row r="945" spans="1:31" x14ac:dyDescent="0.25">
      <c r="A945">
        <v>50</v>
      </c>
      <c r="B945" t="s">
        <v>21</v>
      </c>
      <c r="C945" t="s">
        <v>22</v>
      </c>
      <c r="D945" t="s">
        <v>30</v>
      </c>
      <c r="E945">
        <v>8</v>
      </c>
      <c r="F945">
        <v>4</v>
      </c>
      <c r="G945" t="s">
        <v>24</v>
      </c>
      <c r="H945">
        <v>1801</v>
      </c>
      <c r="I945" t="s">
        <v>34</v>
      </c>
      <c r="J945">
        <v>2</v>
      </c>
      <c r="K945" t="s">
        <v>35</v>
      </c>
      <c r="L945" t="s">
        <v>27</v>
      </c>
      <c r="M945">
        <v>49410</v>
      </c>
      <c r="N945">
        <v>5</v>
      </c>
      <c r="O945">
        <v>11</v>
      </c>
      <c r="P945">
        <v>1</v>
      </c>
      <c r="Q945">
        <v>30</v>
      </c>
      <c r="R945">
        <v>3</v>
      </c>
      <c r="S945">
        <v>4</v>
      </c>
      <c r="T945">
        <v>0</v>
      </c>
      <c r="U945">
        <v>3</v>
      </c>
      <c r="V945">
        <f>COUNTIF(tbl_HRMaster[EmployeeID],tbl_HRMaster[[#This Row],[EmployeeID]])</f>
        <v>1</v>
      </c>
      <c r="W945">
        <f>IFERROR(INDEX(tbl_EmployeeSurvey[EnvironmentSatisfaction],MATCH(tbl_HRMaster[[#This Row],[EmployeeID]],tbl_EmployeeSurvey[EmployeeID],0)),"Not Found")</f>
        <v>3</v>
      </c>
      <c r="X945">
        <f>IFERROR(INDEX(tbl_EmployeeSurvey[JobSatisfaction],MATCH(tbl_HRMaster[[#This Row],[EmployeeID]],tbl_EmployeeSurvey[EmployeeID],0)),"Not Found")</f>
        <v>3</v>
      </c>
      <c r="Y945" s="5">
        <f>IFERROR(INDEX(tbl_EmployeeSurvey[WorkLifeBalance],MATCH(tbl_HRMaster[[#This Row],[EmployeeID]],tbl_EmployeeSurvey[EmployeeID],0)),"Not Found")</f>
        <v>3</v>
      </c>
      <c r="Z945" s="5">
        <f>IFERROR(VLOOKUP(tbl_HRMaster[[#This Row],[EmployeeID]],tbl_ManagerSurvey[[EmployeeID]:[PerformanceRating]],2,FALSE),"Not Found")</f>
        <v>1</v>
      </c>
      <c r="AA945" s="5">
        <f>IFERROR(VLOOKUP(tbl_HRMaster[[#This Row],[EmployeeID]],tbl_ManagerSurvey[[EmployeeID]:[PerformanceRating]],3,FALSE),"Not Found")</f>
        <v>3</v>
      </c>
      <c r="AB945" s="5" t="str">
        <f>IF(tbl_HRMaster[[#This Row],[Attrition]]="Yes","Left","Active")</f>
        <v>Active</v>
      </c>
      <c r="AC945" s="5" t="str">
        <f>_xlfn.IFS(tbl_HRMaster[[#This Row],[Age]]&lt;25,"Under 25",tbl_HRMaster[[#This Row],[Age]]&lt;35,"25-34",tbl_HRMaster[[#This Row],[Age]]&lt;45,"35-44",tbl_HRMaster[[#This Row],[Age]]&lt;55,"45-54",TRUE,"Above 54")</f>
        <v>45-54</v>
      </c>
      <c r="AD945" s="5" t="str">
        <f>_xlfn.IFS(
tbl_HRMaster[[#This Row],[YearsAtCompany]]&lt;2,"&lt; 2 Years",
tbl_HRMaster[[#This Row],[YearsAtCompany]]&lt;5,"2-4 Years",
tbl_HRMaster[[#This Row],[YearsAtCompany]]&lt;10,"5-9 Years",
TRUE,"10+ Years"
)</f>
        <v>2-4 Years</v>
      </c>
      <c r="AE945" s="5">
        <f>IF(tbl_HRMaster[[#This Row],[Attrition]]="Yes",1,0)</f>
        <v>0</v>
      </c>
    </row>
    <row r="946" spans="1:31" x14ac:dyDescent="0.25">
      <c r="A946">
        <v>50</v>
      </c>
      <c r="B946" t="s">
        <v>21</v>
      </c>
      <c r="C946" t="s">
        <v>22</v>
      </c>
      <c r="D946" t="s">
        <v>30</v>
      </c>
      <c r="E946">
        <v>8</v>
      </c>
      <c r="F946">
        <v>4</v>
      </c>
      <c r="G946" t="s">
        <v>24</v>
      </c>
      <c r="H946">
        <v>3271</v>
      </c>
      <c r="I946" t="s">
        <v>34</v>
      </c>
      <c r="J946">
        <v>2</v>
      </c>
      <c r="K946" t="s">
        <v>35</v>
      </c>
      <c r="L946" t="s">
        <v>27</v>
      </c>
      <c r="M946">
        <v>49410</v>
      </c>
      <c r="N946">
        <v>5</v>
      </c>
      <c r="O946">
        <v>11</v>
      </c>
      <c r="P946">
        <v>1</v>
      </c>
      <c r="Q946">
        <v>30</v>
      </c>
      <c r="R946">
        <v>3</v>
      </c>
      <c r="S946">
        <v>4</v>
      </c>
      <c r="T946">
        <v>0</v>
      </c>
      <c r="U946">
        <v>3</v>
      </c>
      <c r="V946">
        <f>COUNTIF(tbl_HRMaster[EmployeeID],tbl_HRMaster[[#This Row],[EmployeeID]])</f>
        <v>1</v>
      </c>
      <c r="W946">
        <f>IFERROR(INDEX(tbl_EmployeeSurvey[EnvironmentSatisfaction],MATCH(tbl_HRMaster[[#This Row],[EmployeeID]],tbl_EmployeeSurvey[EmployeeID],0)),"Not Found")</f>
        <v>3</v>
      </c>
      <c r="X946">
        <f>IFERROR(INDEX(tbl_EmployeeSurvey[JobSatisfaction],MATCH(tbl_HRMaster[[#This Row],[EmployeeID]],tbl_EmployeeSurvey[EmployeeID],0)),"Not Found")</f>
        <v>3</v>
      </c>
      <c r="Y946" s="5">
        <f>IFERROR(INDEX(tbl_EmployeeSurvey[WorkLifeBalance],MATCH(tbl_HRMaster[[#This Row],[EmployeeID]],tbl_EmployeeSurvey[EmployeeID],0)),"Not Found")</f>
        <v>3</v>
      </c>
      <c r="Z946" s="5">
        <f>IFERROR(VLOOKUP(tbl_HRMaster[[#This Row],[EmployeeID]],tbl_ManagerSurvey[[EmployeeID]:[PerformanceRating]],2,FALSE),"Not Found")</f>
        <v>1</v>
      </c>
      <c r="AA946" s="5">
        <f>IFERROR(VLOOKUP(tbl_HRMaster[[#This Row],[EmployeeID]],tbl_ManagerSurvey[[EmployeeID]:[PerformanceRating]],3,FALSE),"Not Found")</f>
        <v>3</v>
      </c>
      <c r="AB946" s="5" t="str">
        <f>IF(tbl_HRMaster[[#This Row],[Attrition]]="Yes","Left","Active")</f>
        <v>Active</v>
      </c>
      <c r="AC946" s="5" t="str">
        <f>_xlfn.IFS(tbl_HRMaster[[#This Row],[Age]]&lt;25,"Under 25",tbl_HRMaster[[#This Row],[Age]]&lt;35,"25-34",tbl_HRMaster[[#This Row],[Age]]&lt;45,"35-44",tbl_HRMaster[[#This Row],[Age]]&lt;55,"45-54",TRUE,"Above 54")</f>
        <v>45-54</v>
      </c>
      <c r="AD946" s="5" t="str">
        <f>_xlfn.IFS(
tbl_HRMaster[[#This Row],[YearsAtCompany]]&lt;2,"&lt; 2 Years",
tbl_HRMaster[[#This Row],[YearsAtCompany]]&lt;5,"2-4 Years",
tbl_HRMaster[[#This Row],[YearsAtCompany]]&lt;10,"5-9 Years",
TRUE,"10+ Years"
)</f>
        <v>2-4 Years</v>
      </c>
      <c r="AE946" s="5">
        <f>IF(tbl_HRMaster[[#This Row],[Attrition]]="Yes",1,0)</f>
        <v>0</v>
      </c>
    </row>
    <row r="947" spans="1:31" x14ac:dyDescent="0.25">
      <c r="A947">
        <v>24</v>
      </c>
      <c r="B947" t="s">
        <v>21</v>
      </c>
      <c r="C947" t="s">
        <v>22</v>
      </c>
      <c r="D947" t="s">
        <v>30</v>
      </c>
      <c r="E947">
        <v>6</v>
      </c>
      <c r="F947">
        <v>3</v>
      </c>
      <c r="G947" t="s">
        <v>24</v>
      </c>
      <c r="H947">
        <v>960</v>
      </c>
      <c r="I947" t="s">
        <v>34</v>
      </c>
      <c r="J947">
        <v>3</v>
      </c>
      <c r="K947" t="s">
        <v>35</v>
      </c>
      <c r="L947" t="s">
        <v>27</v>
      </c>
      <c r="M947">
        <v>10520</v>
      </c>
      <c r="N947">
        <v>1</v>
      </c>
      <c r="O947">
        <v>13</v>
      </c>
      <c r="P947">
        <v>0</v>
      </c>
      <c r="Q947">
        <v>5</v>
      </c>
      <c r="R947">
        <v>3</v>
      </c>
      <c r="S947">
        <v>5</v>
      </c>
      <c r="T947">
        <v>0</v>
      </c>
      <c r="U947">
        <v>4</v>
      </c>
      <c r="V947">
        <f>COUNTIF(tbl_HRMaster[EmployeeID],tbl_HRMaster[[#This Row],[EmployeeID]])</f>
        <v>1</v>
      </c>
      <c r="W947">
        <f>IFERROR(INDEX(tbl_EmployeeSurvey[EnvironmentSatisfaction],MATCH(tbl_HRMaster[[#This Row],[EmployeeID]],tbl_EmployeeSurvey[EmployeeID],0)),"Not Found")</f>
        <v>3</v>
      </c>
      <c r="X947">
        <f>IFERROR(INDEX(tbl_EmployeeSurvey[JobSatisfaction],MATCH(tbl_HRMaster[[#This Row],[EmployeeID]],tbl_EmployeeSurvey[EmployeeID],0)),"Not Found")</f>
        <v>3</v>
      </c>
      <c r="Y947" s="5">
        <f>IFERROR(INDEX(tbl_EmployeeSurvey[WorkLifeBalance],MATCH(tbl_HRMaster[[#This Row],[EmployeeID]],tbl_EmployeeSurvey[EmployeeID],0)),"Not Found")</f>
        <v>3</v>
      </c>
      <c r="Z947" s="5">
        <f>IFERROR(VLOOKUP(tbl_HRMaster[[#This Row],[EmployeeID]],tbl_ManagerSurvey[[EmployeeID]:[PerformanceRating]],2,FALSE),"Not Found")</f>
        <v>3</v>
      </c>
      <c r="AA947" s="5">
        <f>IFERROR(VLOOKUP(tbl_HRMaster[[#This Row],[EmployeeID]],tbl_ManagerSurvey[[EmployeeID]:[PerformanceRating]],3,FALSE),"Not Found")</f>
        <v>3</v>
      </c>
      <c r="AB947" s="5" t="str">
        <f>IF(tbl_HRMaster[[#This Row],[Attrition]]="Yes","Left","Active")</f>
        <v>Active</v>
      </c>
      <c r="AC947" s="5" t="str">
        <f>_xlfn.IFS(tbl_HRMaster[[#This Row],[Age]]&lt;25,"Under 25",tbl_HRMaster[[#This Row],[Age]]&lt;35,"25-34",tbl_HRMaster[[#This Row],[Age]]&lt;45,"35-44",tbl_HRMaster[[#This Row],[Age]]&lt;55,"45-54",TRUE,"Above 54")</f>
        <v>Under 25</v>
      </c>
      <c r="AD947" s="5" t="str">
        <f>_xlfn.IFS(
tbl_HRMaster[[#This Row],[YearsAtCompany]]&lt;2,"&lt; 2 Years",
tbl_HRMaster[[#This Row],[YearsAtCompany]]&lt;5,"2-4 Years",
tbl_HRMaster[[#This Row],[YearsAtCompany]]&lt;10,"5-9 Years",
TRUE,"10+ Years"
)</f>
        <v>5-9 Years</v>
      </c>
      <c r="AE947" s="5">
        <f>IF(tbl_HRMaster[[#This Row],[Attrition]]="Yes",1,0)</f>
        <v>0</v>
      </c>
    </row>
    <row r="948" spans="1:31" x14ac:dyDescent="0.25">
      <c r="A948">
        <v>24</v>
      </c>
      <c r="B948" t="s">
        <v>21</v>
      </c>
      <c r="C948" t="s">
        <v>22</v>
      </c>
      <c r="D948" t="s">
        <v>30</v>
      </c>
      <c r="E948">
        <v>6</v>
      </c>
      <c r="F948">
        <v>3</v>
      </c>
      <c r="G948" t="s">
        <v>24</v>
      </c>
      <c r="H948">
        <v>2430</v>
      </c>
      <c r="I948" t="s">
        <v>34</v>
      </c>
      <c r="J948">
        <v>3</v>
      </c>
      <c r="K948" t="s">
        <v>35</v>
      </c>
      <c r="L948" t="s">
        <v>27</v>
      </c>
      <c r="M948">
        <v>10520</v>
      </c>
      <c r="N948">
        <v>1</v>
      </c>
      <c r="O948">
        <v>13</v>
      </c>
      <c r="P948">
        <v>0</v>
      </c>
      <c r="Q948">
        <v>5</v>
      </c>
      <c r="R948">
        <v>3</v>
      </c>
      <c r="S948">
        <v>5</v>
      </c>
      <c r="T948">
        <v>0</v>
      </c>
      <c r="U948">
        <v>4</v>
      </c>
      <c r="V948">
        <f>COUNTIF(tbl_HRMaster[EmployeeID],tbl_HRMaster[[#This Row],[EmployeeID]])</f>
        <v>1</v>
      </c>
      <c r="W948">
        <f>IFERROR(INDEX(tbl_EmployeeSurvey[EnvironmentSatisfaction],MATCH(tbl_HRMaster[[#This Row],[EmployeeID]],tbl_EmployeeSurvey[EmployeeID],0)),"Not Found")</f>
        <v>3</v>
      </c>
      <c r="X948">
        <f>IFERROR(INDEX(tbl_EmployeeSurvey[JobSatisfaction],MATCH(tbl_HRMaster[[#This Row],[EmployeeID]],tbl_EmployeeSurvey[EmployeeID],0)),"Not Found")</f>
        <v>3</v>
      </c>
      <c r="Y948" s="5">
        <f>IFERROR(INDEX(tbl_EmployeeSurvey[WorkLifeBalance],MATCH(tbl_HRMaster[[#This Row],[EmployeeID]],tbl_EmployeeSurvey[EmployeeID],0)),"Not Found")</f>
        <v>3</v>
      </c>
      <c r="Z948" s="5">
        <f>IFERROR(VLOOKUP(tbl_HRMaster[[#This Row],[EmployeeID]],tbl_ManagerSurvey[[EmployeeID]:[PerformanceRating]],2,FALSE),"Not Found")</f>
        <v>3</v>
      </c>
      <c r="AA948" s="5">
        <f>IFERROR(VLOOKUP(tbl_HRMaster[[#This Row],[EmployeeID]],tbl_ManagerSurvey[[EmployeeID]:[PerformanceRating]],3,FALSE),"Not Found")</f>
        <v>3</v>
      </c>
      <c r="AB948" s="5" t="str">
        <f>IF(tbl_HRMaster[[#This Row],[Attrition]]="Yes","Left","Active")</f>
        <v>Active</v>
      </c>
      <c r="AC948" s="5" t="str">
        <f>_xlfn.IFS(tbl_HRMaster[[#This Row],[Age]]&lt;25,"Under 25",tbl_HRMaster[[#This Row],[Age]]&lt;35,"25-34",tbl_HRMaster[[#This Row],[Age]]&lt;45,"35-44",tbl_HRMaster[[#This Row],[Age]]&lt;55,"45-54",TRUE,"Above 54")</f>
        <v>Under 25</v>
      </c>
      <c r="AD948" s="5" t="str">
        <f>_xlfn.IFS(
tbl_HRMaster[[#This Row],[YearsAtCompany]]&lt;2,"&lt; 2 Years",
tbl_HRMaster[[#This Row],[YearsAtCompany]]&lt;5,"2-4 Years",
tbl_HRMaster[[#This Row],[YearsAtCompany]]&lt;10,"5-9 Years",
TRUE,"10+ Years"
)</f>
        <v>5-9 Years</v>
      </c>
      <c r="AE948" s="5">
        <f>IF(tbl_HRMaster[[#This Row],[Attrition]]="Yes",1,0)</f>
        <v>0</v>
      </c>
    </row>
    <row r="949" spans="1:31" x14ac:dyDescent="0.25">
      <c r="A949">
        <v>24</v>
      </c>
      <c r="B949" t="s">
        <v>21</v>
      </c>
      <c r="C949" t="s">
        <v>22</v>
      </c>
      <c r="D949" t="s">
        <v>30</v>
      </c>
      <c r="E949">
        <v>6</v>
      </c>
      <c r="F949">
        <v>3</v>
      </c>
      <c r="G949" t="s">
        <v>24</v>
      </c>
      <c r="H949">
        <v>3900</v>
      </c>
      <c r="I949" t="s">
        <v>34</v>
      </c>
      <c r="J949">
        <v>3</v>
      </c>
      <c r="K949" t="s">
        <v>35</v>
      </c>
      <c r="L949" t="s">
        <v>27</v>
      </c>
      <c r="M949">
        <v>10520</v>
      </c>
      <c r="N949">
        <v>1</v>
      </c>
      <c r="O949">
        <v>13</v>
      </c>
      <c r="P949">
        <v>0</v>
      </c>
      <c r="Q949">
        <v>5</v>
      </c>
      <c r="R949">
        <v>3</v>
      </c>
      <c r="S949">
        <v>5</v>
      </c>
      <c r="T949">
        <v>0</v>
      </c>
      <c r="U949">
        <v>4</v>
      </c>
      <c r="V949">
        <f>COUNTIF(tbl_HRMaster[EmployeeID],tbl_HRMaster[[#This Row],[EmployeeID]])</f>
        <v>1</v>
      </c>
      <c r="W949">
        <f>IFERROR(INDEX(tbl_EmployeeSurvey[EnvironmentSatisfaction],MATCH(tbl_HRMaster[[#This Row],[EmployeeID]],tbl_EmployeeSurvey[EmployeeID],0)),"Not Found")</f>
        <v>3</v>
      </c>
      <c r="X949">
        <f>IFERROR(INDEX(tbl_EmployeeSurvey[JobSatisfaction],MATCH(tbl_HRMaster[[#This Row],[EmployeeID]],tbl_EmployeeSurvey[EmployeeID],0)),"Not Found")</f>
        <v>3</v>
      </c>
      <c r="Y949" s="5">
        <f>IFERROR(INDEX(tbl_EmployeeSurvey[WorkLifeBalance],MATCH(tbl_HRMaster[[#This Row],[EmployeeID]],tbl_EmployeeSurvey[EmployeeID],0)),"Not Found")</f>
        <v>3</v>
      </c>
      <c r="Z949" s="5">
        <f>IFERROR(VLOOKUP(tbl_HRMaster[[#This Row],[EmployeeID]],tbl_ManagerSurvey[[EmployeeID]:[PerformanceRating]],2,FALSE),"Not Found")</f>
        <v>3</v>
      </c>
      <c r="AA949" s="5">
        <f>IFERROR(VLOOKUP(tbl_HRMaster[[#This Row],[EmployeeID]],tbl_ManagerSurvey[[EmployeeID]:[PerformanceRating]],3,FALSE),"Not Found")</f>
        <v>3</v>
      </c>
      <c r="AB949" s="5" t="str">
        <f>IF(tbl_HRMaster[[#This Row],[Attrition]]="Yes","Left","Active")</f>
        <v>Active</v>
      </c>
      <c r="AC949" s="5" t="str">
        <f>_xlfn.IFS(tbl_HRMaster[[#This Row],[Age]]&lt;25,"Under 25",tbl_HRMaster[[#This Row],[Age]]&lt;35,"25-34",tbl_HRMaster[[#This Row],[Age]]&lt;45,"35-44",tbl_HRMaster[[#This Row],[Age]]&lt;55,"45-54",TRUE,"Above 54")</f>
        <v>Under 25</v>
      </c>
      <c r="AD949" s="5" t="str">
        <f>_xlfn.IFS(
tbl_HRMaster[[#This Row],[YearsAtCompany]]&lt;2,"&lt; 2 Years",
tbl_HRMaster[[#This Row],[YearsAtCompany]]&lt;5,"2-4 Years",
tbl_HRMaster[[#This Row],[YearsAtCompany]]&lt;10,"5-9 Years",
TRUE,"10+ Years"
)</f>
        <v>5-9 Years</v>
      </c>
      <c r="AE949" s="5">
        <f>IF(tbl_HRMaster[[#This Row],[Attrition]]="Yes",1,0)</f>
        <v>0</v>
      </c>
    </row>
    <row r="950" spans="1:31" x14ac:dyDescent="0.25">
      <c r="A950">
        <v>25</v>
      </c>
      <c r="B950" t="s">
        <v>21</v>
      </c>
      <c r="C950" t="s">
        <v>22</v>
      </c>
      <c r="D950" t="s">
        <v>23</v>
      </c>
      <c r="E950">
        <v>11</v>
      </c>
      <c r="F950">
        <v>3</v>
      </c>
      <c r="G950" t="s">
        <v>24</v>
      </c>
      <c r="H950">
        <v>377</v>
      </c>
      <c r="I950" t="s">
        <v>25</v>
      </c>
      <c r="J950">
        <v>1</v>
      </c>
      <c r="K950" t="s">
        <v>40</v>
      </c>
      <c r="L950" t="s">
        <v>27</v>
      </c>
      <c r="M950">
        <v>23110</v>
      </c>
      <c r="N950">
        <v>1</v>
      </c>
      <c r="O950">
        <v>11</v>
      </c>
      <c r="P950">
        <v>1</v>
      </c>
      <c r="Q950">
        <v>5</v>
      </c>
      <c r="R950">
        <v>2</v>
      </c>
      <c r="S950">
        <v>5</v>
      </c>
      <c r="T950">
        <v>0</v>
      </c>
      <c r="U950">
        <v>3</v>
      </c>
      <c r="V950">
        <f>COUNTIF(tbl_HRMaster[EmployeeID],tbl_HRMaster[[#This Row],[EmployeeID]])</f>
        <v>1</v>
      </c>
      <c r="W950">
        <f>IFERROR(INDEX(tbl_EmployeeSurvey[EnvironmentSatisfaction],MATCH(tbl_HRMaster[[#This Row],[EmployeeID]],tbl_EmployeeSurvey[EmployeeID],0)),"Not Found")</f>
        <v>3</v>
      </c>
      <c r="X950">
        <f>IFERROR(INDEX(tbl_EmployeeSurvey[JobSatisfaction],MATCH(tbl_HRMaster[[#This Row],[EmployeeID]],tbl_EmployeeSurvey[EmployeeID],0)),"Not Found")</f>
        <v>1</v>
      </c>
      <c r="Y950" s="5">
        <f>IFERROR(INDEX(tbl_EmployeeSurvey[WorkLifeBalance],MATCH(tbl_HRMaster[[#This Row],[EmployeeID]],tbl_EmployeeSurvey[EmployeeID],0)),"Not Found")</f>
        <v>3</v>
      </c>
      <c r="Z950" s="5">
        <f>IFERROR(VLOOKUP(tbl_HRMaster[[#This Row],[EmployeeID]],tbl_ManagerSurvey[[EmployeeID]:[PerformanceRating]],2,FALSE),"Not Found")</f>
        <v>3</v>
      </c>
      <c r="AA950" s="5">
        <f>IFERROR(VLOOKUP(tbl_HRMaster[[#This Row],[EmployeeID]],tbl_ManagerSurvey[[EmployeeID]:[PerformanceRating]],3,FALSE),"Not Found")</f>
        <v>3</v>
      </c>
      <c r="AB950" s="5" t="str">
        <f>IF(tbl_HRMaster[[#This Row],[Attrition]]="Yes","Left","Active")</f>
        <v>Active</v>
      </c>
      <c r="AC950" s="5" t="str">
        <f>_xlfn.IFS(tbl_HRMaster[[#This Row],[Age]]&lt;25,"Under 25",tbl_HRMaster[[#This Row],[Age]]&lt;35,"25-34",tbl_HRMaster[[#This Row],[Age]]&lt;45,"35-44",tbl_HRMaster[[#This Row],[Age]]&lt;55,"45-54",TRUE,"Above 54")</f>
        <v>25-34</v>
      </c>
      <c r="AD950" s="5" t="str">
        <f>_xlfn.IFS(
tbl_HRMaster[[#This Row],[YearsAtCompany]]&lt;2,"&lt; 2 Years",
tbl_HRMaster[[#This Row],[YearsAtCompany]]&lt;5,"2-4 Years",
tbl_HRMaster[[#This Row],[YearsAtCompany]]&lt;10,"5-9 Years",
TRUE,"10+ Years"
)</f>
        <v>5-9 Years</v>
      </c>
      <c r="AE950" s="5">
        <f>IF(tbl_HRMaster[[#This Row],[Attrition]]="Yes",1,0)</f>
        <v>0</v>
      </c>
    </row>
    <row r="951" spans="1:31" x14ac:dyDescent="0.25">
      <c r="A951">
        <v>25</v>
      </c>
      <c r="B951" t="s">
        <v>21</v>
      </c>
      <c r="C951" t="s">
        <v>22</v>
      </c>
      <c r="D951" t="s">
        <v>23</v>
      </c>
      <c r="E951">
        <v>11</v>
      </c>
      <c r="F951">
        <v>3</v>
      </c>
      <c r="G951" t="s">
        <v>24</v>
      </c>
      <c r="H951">
        <v>1847</v>
      </c>
      <c r="I951" t="s">
        <v>25</v>
      </c>
      <c r="J951">
        <v>1</v>
      </c>
      <c r="K951" t="s">
        <v>40</v>
      </c>
      <c r="L951" t="s">
        <v>27</v>
      </c>
      <c r="M951">
        <v>23110</v>
      </c>
      <c r="N951">
        <v>1</v>
      </c>
      <c r="O951">
        <v>11</v>
      </c>
      <c r="P951">
        <v>1</v>
      </c>
      <c r="Q951">
        <v>5</v>
      </c>
      <c r="R951">
        <v>2</v>
      </c>
      <c r="S951">
        <v>5</v>
      </c>
      <c r="T951">
        <v>0</v>
      </c>
      <c r="U951">
        <v>3</v>
      </c>
      <c r="V951">
        <f>COUNTIF(tbl_HRMaster[EmployeeID],tbl_HRMaster[[#This Row],[EmployeeID]])</f>
        <v>1</v>
      </c>
      <c r="W951">
        <f>IFERROR(INDEX(tbl_EmployeeSurvey[EnvironmentSatisfaction],MATCH(tbl_HRMaster[[#This Row],[EmployeeID]],tbl_EmployeeSurvey[EmployeeID],0)),"Not Found")</f>
        <v>3</v>
      </c>
      <c r="X951">
        <f>IFERROR(INDEX(tbl_EmployeeSurvey[JobSatisfaction],MATCH(tbl_HRMaster[[#This Row],[EmployeeID]],tbl_EmployeeSurvey[EmployeeID],0)),"Not Found")</f>
        <v>1</v>
      </c>
      <c r="Y951" s="5">
        <f>IFERROR(INDEX(tbl_EmployeeSurvey[WorkLifeBalance],MATCH(tbl_HRMaster[[#This Row],[EmployeeID]],tbl_EmployeeSurvey[EmployeeID],0)),"Not Found")</f>
        <v>3</v>
      </c>
      <c r="Z951" s="5">
        <f>IFERROR(VLOOKUP(tbl_HRMaster[[#This Row],[EmployeeID]],tbl_ManagerSurvey[[EmployeeID]:[PerformanceRating]],2,FALSE),"Not Found")</f>
        <v>3</v>
      </c>
      <c r="AA951" s="5">
        <f>IFERROR(VLOOKUP(tbl_HRMaster[[#This Row],[EmployeeID]],tbl_ManagerSurvey[[EmployeeID]:[PerformanceRating]],3,FALSE),"Not Found")</f>
        <v>3</v>
      </c>
      <c r="AB951" s="5" t="str">
        <f>IF(tbl_HRMaster[[#This Row],[Attrition]]="Yes","Left","Active")</f>
        <v>Active</v>
      </c>
      <c r="AC951" s="5" t="str">
        <f>_xlfn.IFS(tbl_HRMaster[[#This Row],[Age]]&lt;25,"Under 25",tbl_HRMaster[[#This Row],[Age]]&lt;35,"25-34",tbl_HRMaster[[#This Row],[Age]]&lt;45,"35-44",tbl_HRMaster[[#This Row],[Age]]&lt;55,"45-54",TRUE,"Above 54")</f>
        <v>25-34</v>
      </c>
      <c r="AD951" s="5" t="str">
        <f>_xlfn.IFS(
tbl_HRMaster[[#This Row],[YearsAtCompany]]&lt;2,"&lt; 2 Years",
tbl_HRMaster[[#This Row],[YearsAtCompany]]&lt;5,"2-4 Years",
tbl_HRMaster[[#This Row],[YearsAtCompany]]&lt;10,"5-9 Years",
TRUE,"10+ Years"
)</f>
        <v>5-9 Years</v>
      </c>
      <c r="AE951" s="5">
        <f>IF(tbl_HRMaster[[#This Row],[Attrition]]="Yes",1,0)</f>
        <v>0</v>
      </c>
    </row>
    <row r="952" spans="1:31" x14ac:dyDescent="0.25">
      <c r="A952">
        <v>25</v>
      </c>
      <c r="B952" t="s">
        <v>21</v>
      </c>
      <c r="C952" t="s">
        <v>22</v>
      </c>
      <c r="D952" t="s">
        <v>23</v>
      </c>
      <c r="E952">
        <v>11</v>
      </c>
      <c r="F952">
        <v>3</v>
      </c>
      <c r="G952" t="s">
        <v>24</v>
      </c>
      <c r="H952">
        <v>3317</v>
      </c>
      <c r="I952" t="s">
        <v>25</v>
      </c>
      <c r="J952">
        <v>1</v>
      </c>
      <c r="K952" t="s">
        <v>40</v>
      </c>
      <c r="L952" t="s">
        <v>27</v>
      </c>
      <c r="M952">
        <v>23110</v>
      </c>
      <c r="N952">
        <v>1</v>
      </c>
      <c r="O952">
        <v>11</v>
      </c>
      <c r="P952">
        <v>1</v>
      </c>
      <c r="Q952">
        <v>5</v>
      </c>
      <c r="R952">
        <v>2</v>
      </c>
      <c r="S952">
        <v>5</v>
      </c>
      <c r="T952">
        <v>0</v>
      </c>
      <c r="U952">
        <v>3</v>
      </c>
      <c r="V952">
        <f>COUNTIF(tbl_HRMaster[EmployeeID],tbl_HRMaster[[#This Row],[EmployeeID]])</f>
        <v>1</v>
      </c>
      <c r="W952">
        <f>IFERROR(INDEX(tbl_EmployeeSurvey[EnvironmentSatisfaction],MATCH(tbl_HRMaster[[#This Row],[EmployeeID]],tbl_EmployeeSurvey[EmployeeID],0)),"Not Found")</f>
        <v>3</v>
      </c>
      <c r="X952">
        <f>IFERROR(INDEX(tbl_EmployeeSurvey[JobSatisfaction],MATCH(tbl_HRMaster[[#This Row],[EmployeeID]],tbl_EmployeeSurvey[EmployeeID],0)),"Not Found")</f>
        <v>1</v>
      </c>
      <c r="Y952" s="5">
        <f>IFERROR(INDEX(tbl_EmployeeSurvey[WorkLifeBalance],MATCH(tbl_HRMaster[[#This Row],[EmployeeID]],tbl_EmployeeSurvey[EmployeeID],0)),"Not Found")</f>
        <v>3</v>
      </c>
      <c r="Z952" s="5">
        <f>IFERROR(VLOOKUP(tbl_HRMaster[[#This Row],[EmployeeID]],tbl_ManagerSurvey[[EmployeeID]:[PerformanceRating]],2,FALSE),"Not Found")</f>
        <v>3</v>
      </c>
      <c r="AA952" s="5">
        <f>IFERROR(VLOOKUP(tbl_HRMaster[[#This Row],[EmployeeID]],tbl_ManagerSurvey[[EmployeeID]:[PerformanceRating]],3,FALSE),"Not Found")</f>
        <v>3</v>
      </c>
      <c r="AB952" s="5" t="str">
        <f>IF(tbl_HRMaster[[#This Row],[Attrition]]="Yes","Left","Active")</f>
        <v>Active</v>
      </c>
      <c r="AC952" s="5" t="str">
        <f>_xlfn.IFS(tbl_HRMaster[[#This Row],[Age]]&lt;25,"Under 25",tbl_HRMaster[[#This Row],[Age]]&lt;35,"25-34",tbl_HRMaster[[#This Row],[Age]]&lt;45,"35-44",tbl_HRMaster[[#This Row],[Age]]&lt;55,"45-54",TRUE,"Above 54")</f>
        <v>25-34</v>
      </c>
      <c r="AD952" s="5" t="str">
        <f>_xlfn.IFS(
tbl_HRMaster[[#This Row],[YearsAtCompany]]&lt;2,"&lt; 2 Years",
tbl_HRMaster[[#This Row],[YearsAtCompany]]&lt;5,"2-4 Years",
tbl_HRMaster[[#This Row],[YearsAtCompany]]&lt;10,"5-9 Years",
TRUE,"10+ Years"
)</f>
        <v>5-9 Years</v>
      </c>
      <c r="AE952" s="5">
        <f>IF(tbl_HRMaster[[#This Row],[Attrition]]="Yes",1,0)</f>
        <v>0</v>
      </c>
    </row>
    <row r="953" spans="1:31" x14ac:dyDescent="0.25">
      <c r="A953">
        <v>27</v>
      </c>
      <c r="B953" t="s">
        <v>21</v>
      </c>
      <c r="C953" t="s">
        <v>22</v>
      </c>
      <c r="D953" t="s">
        <v>23</v>
      </c>
      <c r="E953">
        <v>2</v>
      </c>
      <c r="F953">
        <v>3</v>
      </c>
      <c r="G953" t="s">
        <v>24</v>
      </c>
      <c r="H953">
        <v>116</v>
      </c>
      <c r="I953" t="s">
        <v>34</v>
      </c>
      <c r="J953">
        <v>1</v>
      </c>
      <c r="K953" t="s">
        <v>35</v>
      </c>
      <c r="L953" t="s">
        <v>41</v>
      </c>
      <c r="M953">
        <v>23670</v>
      </c>
      <c r="N953">
        <v>2</v>
      </c>
      <c r="O953">
        <v>12</v>
      </c>
      <c r="P953">
        <v>1</v>
      </c>
      <c r="Q953">
        <v>5</v>
      </c>
      <c r="R953">
        <v>2</v>
      </c>
      <c r="S953">
        <v>5</v>
      </c>
      <c r="T953">
        <v>0</v>
      </c>
      <c r="U953">
        <v>4</v>
      </c>
      <c r="V953">
        <f>COUNTIF(tbl_HRMaster[EmployeeID],tbl_HRMaster[[#This Row],[EmployeeID]])</f>
        <v>1</v>
      </c>
      <c r="W953">
        <f>IFERROR(INDEX(tbl_EmployeeSurvey[EnvironmentSatisfaction],MATCH(tbl_HRMaster[[#This Row],[EmployeeID]],tbl_EmployeeSurvey[EmployeeID],0)),"Not Found")</f>
        <v>4</v>
      </c>
      <c r="X953">
        <f>IFERROR(INDEX(tbl_EmployeeSurvey[JobSatisfaction],MATCH(tbl_HRMaster[[#This Row],[EmployeeID]],tbl_EmployeeSurvey[EmployeeID],0)),"Not Found")</f>
        <v>2</v>
      </c>
      <c r="Y953" s="5">
        <f>IFERROR(INDEX(tbl_EmployeeSurvey[WorkLifeBalance],MATCH(tbl_HRMaster[[#This Row],[EmployeeID]],tbl_EmployeeSurvey[EmployeeID],0)),"Not Found")</f>
        <v>3</v>
      </c>
      <c r="Z953" s="5">
        <f>IFERROR(VLOOKUP(tbl_HRMaster[[#This Row],[EmployeeID]],tbl_ManagerSurvey[[EmployeeID]:[PerformanceRating]],2,FALSE),"Not Found")</f>
        <v>3</v>
      </c>
      <c r="AA953" s="5">
        <f>IFERROR(VLOOKUP(tbl_HRMaster[[#This Row],[EmployeeID]],tbl_ManagerSurvey[[EmployeeID]:[PerformanceRating]],3,FALSE),"Not Found")</f>
        <v>3</v>
      </c>
      <c r="AB953" s="5" t="str">
        <f>IF(tbl_HRMaster[[#This Row],[Attrition]]="Yes","Left","Active")</f>
        <v>Active</v>
      </c>
      <c r="AC953" s="5" t="str">
        <f>_xlfn.IFS(tbl_HRMaster[[#This Row],[Age]]&lt;25,"Under 25",tbl_HRMaster[[#This Row],[Age]]&lt;35,"25-34",tbl_HRMaster[[#This Row],[Age]]&lt;45,"35-44",tbl_HRMaster[[#This Row],[Age]]&lt;55,"45-54",TRUE,"Above 54")</f>
        <v>25-34</v>
      </c>
      <c r="AD953" s="5" t="str">
        <f>_xlfn.IFS(
tbl_HRMaster[[#This Row],[YearsAtCompany]]&lt;2,"&lt; 2 Years",
tbl_HRMaster[[#This Row],[YearsAtCompany]]&lt;5,"2-4 Years",
tbl_HRMaster[[#This Row],[YearsAtCompany]]&lt;10,"5-9 Years",
TRUE,"10+ Years"
)</f>
        <v>5-9 Years</v>
      </c>
      <c r="AE953" s="5">
        <f>IF(tbl_HRMaster[[#This Row],[Attrition]]="Yes",1,0)</f>
        <v>0</v>
      </c>
    </row>
    <row r="954" spans="1:31" x14ac:dyDescent="0.25">
      <c r="A954">
        <v>27</v>
      </c>
      <c r="B954" t="s">
        <v>21</v>
      </c>
      <c r="C954" t="s">
        <v>22</v>
      </c>
      <c r="D954" t="s">
        <v>23</v>
      </c>
      <c r="E954">
        <v>2</v>
      </c>
      <c r="F954">
        <v>3</v>
      </c>
      <c r="G954" t="s">
        <v>24</v>
      </c>
      <c r="H954">
        <v>1586</v>
      </c>
      <c r="I954" t="s">
        <v>34</v>
      </c>
      <c r="J954">
        <v>1</v>
      </c>
      <c r="K954" t="s">
        <v>35</v>
      </c>
      <c r="L954" t="s">
        <v>41</v>
      </c>
      <c r="M954">
        <v>23670</v>
      </c>
      <c r="N954">
        <v>1</v>
      </c>
      <c r="O954">
        <v>12</v>
      </c>
      <c r="P954">
        <v>1</v>
      </c>
      <c r="Q954">
        <v>5</v>
      </c>
      <c r="R954">
        <v>2</v>
      </c>
      <c r="S954">
        <v>5</v>
      </c>
      <c r="T954">
        <v>0</v>
      </c>
      <c r="U954">
        <v>4</v>
      </c>
      <c r="V954">
        <f>COUNTIF(tbl_HRMaster[EmployeeID],tbl_HRMaster[[#This Row],[EmployeeID]])</f>
        <v>1</v>
      </c>
      <c r="W954">
        <f>IFERROR(INDEX(tbl_EmployeeSurvey[EnvironmentSatisfaction],MATCH(tbl_HRMaster[[#This Row],[EmployeeID]],tbl_EmployeeSurvey[EmployeeID],0)),"Not Found")</f>
        <v>4</v>
      </c>
      <c r="X954">
        <f>IFERROR(INDEX(tbl_EmployeeSurvey[JobSatisfaction],MATCH(tbl_HRMaster[[#This Row],[EmployeeID]],tbl_EmployeeSurvey[EmployeeID],0)),"Not Found")</f>
        <v>2</v>
      </c>
      <c r="Y954" s="5">
        <f>IFERROR(INDEX(tbl_EmployeeSurvey[WorkLifeBalance],MATCH(tbl_HRMaster[[#This Row],[EmployeeID]],tbl_EmployeeSurvey[EmployeeID],0)),"Not Found")</f>
        <v>3</v>
      </c>
      <c r="Z954" s="5">
        <f>IFERROR(VLOOKUP(tbl_HRMaster[[#This Row],[EmployeeID]],tbl_ManagerSurvey[[EmployeeID]:[PerformanceRating]],2,FALSE),"Not Found")</f>
        <v>3</v>
      </c>
      <c r="AA954" s="5">
        <f>IFERROR(VLOOKUP(tbl_HRMaster[[#This Row],[EmployeeID]],tbl_ManagerSurvey[[EmployeeID]:[PerformanceRating]],3,FALSE),"Not Found")</f>
        <v>3</v>
      </c>
      <c r="AB954" s="5" t="str">
        <f>IF(tbl_HRMaster[[#This Row],[Attrition]]="Yes","Left","Active")</f>
        <v>Active</v>
      </c>
      <c r="AC954" s="5" t="str">
        <f>_xlfn.IFS(tbl_HRMaster[[#This Row],[Age]]&lt;25,"Under 25",tbl_HRMaster[[#This Row],[Age]]&lt;35,"25-34",tbl_HRMaster[[#This Row],[Age]]&lt;45,"35-44",tbl_HRMaster[[#This Row],[Age]]&lt;55,"45-54",TRUE,"Above 54")</f>
        <v>25-34</v>
      </c>
      <c r="AD954" s="5" t="str">
        <f>_xlfn.IFS(
tbl_HRMaster[[#This Row],[YearsAtCompany]]&lt;2,"&lt; 2 Years",
tbl_HRMaster[[#This Row],[YearsAtCompany]]&lt;5,"2-4 Years",
tbl_HRMaster[[#This Row],[YearsAtCompany]]&lt;10,"5-9 Years",
TRUE,"10+ Years"
)</f>
        <v>5-9 Years</v>
      </c>
      <c r="AE954" s="5">
        <f>IF(tbl_HRMaster[[#This Row],[Attrition]]="Yes",1,0)</f>
        <v>0</v>
      </c>
    </row>
    <row r="955" spans="1:31" x14ac:dyDescent="0.25">
      <c r="A955">
        <v>27</v>
      </c>
      <c r="B955" t="s">
        <v>21</v>
      </c>
      <c r="C955" t="s">
        <v>22</v>
      </c>
      <c r="D955" t="s">
        <v>23</v>
      </c>
      <c r="E955">
        <v>2</v>
      </c>
      <c r="F955">
        <v>3</v>
      </c>
      <c r="G955" t="s">
        <v>24</v>
      </c>
      <c r="H955">
        <v>3056</v>
      </c>
      <c r="I955" t="s">
        <v>34</v>
      </c>
      <c r="J955">
        <v>1</v>
      </c>
      <c r="K955" t="s">
        <v>35</v>
      </c>
      <c r="L955" t="s">
        <v>41</v>
      </c>
      <c r="M955">
        <v>23670</v>
      </c>
      <c r="N955">
        <v>1</v>
      </c>
      <c r="O955">
        <v>12</v>
      </c>
      <c r="P955">
        <v>1</v>
      </c>
      <c r="Q955">
        <v>5</v>
      </c>
      <c r="R955">
        <v>2</v>
      </c>
      <c r="S955">
        <v>5</v>
      </c>
      <c r="T955">
        <v>0</v>
      </c>
      <c r="U955">
        <v>4</v>
      </c>
      <c r="V955">
        <f>COUNTIF(tbl_HRMaster[EmployeeID],tbl_HRMaster[[#This Row],[EmployeeID]])</f>
        <v>1</v>
      </c>
      <c r="W955">
        <f>IFERROR(INDEX(tbl_EmployeeSurvey[EnvironmentSatisfaction],MATCH(tbl_HRMaster[[#This Row],[EmployeeID]],tbl_EmployeeSurvey[EmployeeID],0)),"Not Found")</f>
        <v>4</v>
      </c>
      <c r="X955">
        <f>IFERROR(INDEX(tbl_EmployeeSurvey[JobSatisfaction],MATCH(tbl_HRMaster[[#This Row],[EmployeeID]],tbl_EmployeeSurvey[EmployeeID],0)),"Not Found")</f>
        <v>2</v>
      </c>
      <c r="Y955" s="5">
        <f>IFERROR(INDEX(tbl_EmployeeSurvey[WorkLifeBalance],MATCH(tbl_HRMaster[[#This Row],[EmployeeID]],tbl_EmployeeSurvey[EmployeeID],0)),"Not Found")</f>
        <v>3</v>
      </c>
      <c r="Z955" s="5">
        <f>IFERROR(VLOOKUP(tbl_HRMaster[[#This Row],[EmployeeID]],tbl_ManagerSurvey[[EmployeeID]:[PerformanceRating]],2,FALSE),"Not Found")</f>
        <v>3</v>
      </c>
      <c r="AA955" s="5">
        <f>IFERROR(VLOOKUP(tbl_HRMaster[[#This Row],[EmployeeID]],tbl_ManagerSurvey[[EmployeeID]:[PerformanceRating]],3,FALSE),"Not Found")</f>
        <v>3</v>
      </c>
      <c r="AB955" s="5" t="str">
        <f>IF(tbl_HRMaster[[#This Row],[Attrition]]="Yes","Left","Active")</f>
        <v>Active</v>
      </c>
      <c r="AC955" s="5" t="str">
        <f>_xlfn.IFS(tbl_HRMaster[[#This Row],[Age]]&lt;25,"Under 25",tbl_HRMaster[[#This Row],[Age]]&lt;35,"25-34",tbl_HRMaster[[#This Row],[Age]]&lt;45,"35-44",tbl_HRMaster[[#This Row],[Age]]&lt;55,"45-54",TRUE,"Above 54")</f>
        <v>25-34</v>
      </c>
      <c r="AD955" s="5" t="str">
        <f>_xlfn.IFS(
tbl_HRMaster[[#This Row],[YearsAtCompany]]&lt;2,"&lt; 2 Years",
tbl_HRMaster[[#This Row],[YearsAtCompany]]&lt;5,"2-4 Years",
tbl_HRMaster[[#This Row],[YearsAtCompany]]&lt;10,"5-9 Years",
TRUE,"10+ Years"
)</f>
        <v>5-9 Years</v>
      </c>
      <c r="AE955" s="5">
        <f>IF(tbl_HRMaster[[#This Row],[Attrition]]="Yes",1,0)</f>
        <v>0</v>
      </c>
    </row>
    <row r="956" spans="1:31" x14ac:dyDescent="0.25">
      <c r="A956">
        <v>28</v>
      </c>
      <c r="B956" t="s">
        <v>21</v>
      </c>
      <c r="C956" t="s">
        <v>36</v>
      </c>
      <c r="D956" t="s">
        <v>23</v>
      </c>
      <c r="E956">
        <v>9</v>
      </c>
      <c r="F956">
        <v>4</v>
      </c>
      <c r="G956" t="s">
        <v>38</v>
      </c>
      <c r="H956">
        <v>1310</v>
      </c>
      <c r="I956" t="s">
        <v>34</v>
      </c>
      <c r="J956">
        <v>2</v>
      </c>
      <c r="K956" t="s">
        <v>40</v>
      </c>
      <c r="L956" t="s">
        <v>27</v>
      </c>
      <c r="M956">
        <v>23670</v>
      </c>
      <c r="N956">
        <v>1</v>
      </c>
      <c r="O956">
        <v>13</v>
      </c>
      <c r="P956">
        <v>0</v>
      </c>
      <c r="Q956">
        <v>5</v>
      </c>
      <c r="R956">
        <v>2</v>
      </c>
      <c r="S956">
        <v>5</v>
      </c>
      <c r="T956">
        <v>0</v>
      </c>
      <c r="U956">
        <v>4</v>
      </c>
      <c r="V956">
        <f>COUNTIF(tbl_HRMaster[EmployeeID],tbl_HRMaster[[#This Row],[EmployeeID]])</f>
        <v>1</v>
      </c>
      <c r="W956">
        <f>IFERROR(INDEX(tbl_EmployeeSurvey[EnvironmentSatisfaction],MATCH(tbl_HRMaster[[#This Row],[EmployeeID]],tbl_EmployeeSurvey[EmployeeID],0)),"Not Found")</f>
        <v>2</v>
      </c>
      <c r="X956">
        <f>IFERROR(INDEX(tbl_EmployeeSurvey[JobSatisfaction],MATCH(tbl_HRMaster[[#This Row],[EmployeeID]],tbl_EmployeeSurvey[EmployeeID],0)),"Not Found")</f>
        <v>3</v>
      </c>
      <c r="Y956" s="5">
        <f>IFERROR(INDEX(tbl_EmployeeSurvey[WorkLifeBalance],MATCH(tbl_HRMaster[[#This Row],[EmployeeID]],tbl_EmployeeSurvey[EmployeeID],0)),"Not Found")</f>
        <v>4</v>
      </c>
      <c r="Z956" s="5">
        <f>IFERROR(VLOOKUP(tbl_HRMaster[[#This Row],[EmployeeID]],tbl_ManagerSurvey[[EmployeeID]:[PerformanceRating]],2,FALSE),"Not Found")</f>
        <v>2</v>
      </c>
      <c r="AA956" s="5">
        <f>IFERROR(VLOOKUP(tbl_HRMaster[[#This Row],[EmployeeID]],tbl_ManagerSurvey[[EmployeeID]:[PerformanceRating]],3,FALSE),"Not Found")</f>
        <v>3</v>
      </c>
      <c r="AB956" s="5" t="str">
        <f>IF(tbl_HRMaster[[#This Row],[Attrition]]="Yes","Left","Active")</f>
        <v>Active</v>
      </c>
      <c r="AC956" s="5" t="str">
        <f>_xlfn.IFS(tbl_HRMaster[[#This Row],[Age]]&lt;25,"Under 25",tbl_HRMaster[[#This Row],[Age]]&lt;35,"25-34",tbl_HRMaster[[#This Row],[Age]]&lt;45,"35-44",tbl_HRMaster[[#This Row],[Age]]&lt;55,"45-54",TRUE,"Above 54")</f>
        <v>25-34</v>
      </c>
      <c r="AD956" s="5" t="str">
        <f>_xlfn.IFS(
tbl_HRMaster[[#This Row],[YearsAtCompany]]&lt;2,"&lt; 2 Years",
tbl_HRMaster[[#This Row],[YearsAtCompany]]&lt;5,"2-4 Years",
tbl_HRMaster[[#This Row],[YearsAtCompany]]&lt;10,"5-9 Years",
TRUE,"10+ Years"
)</f>
        <v>5-9 Years</v>
      </c>
      <c r="AE956" s="5">
        <f>IF(tbl_HRMaster[[#This Row],[Attrition]]="Yes",1,0)</f>
        <v>0</v>
      </c>
    </row>
    <row r="957" spans="1:31" x14ac:dyDescent="0.25">
      <c r="A957">
        <v>28</v>
      </c>
      <c r="B957" t="s">
        <v>21</v>
      </c>
      <c r="C957" t="s">
        <v>36</v>
      </c>
      <c r="D957" t="s">
        <v>23</v>
      </c>
      <c r="E957">
        <v>9</v>
      </c>
      <c r="F957">
        <v>4</v>
      </c>
      <c r="G957" t="s">
        <v>38</v>
      </c>
      <c r="H957">
        <v>2780</v>
      </c>
      <c r="I957" t="s">
        <v>34</v>
      </c>
      <c r="J957">
        <v>2</v>
      </c>
      <c r="K957" t="s">
        <v>40</v>
      </c>
      <c r="L957" t="s">
        <v>27</v>
      </c>
      <c r="M957">
        <v>23670</v>
      </c>
      <c r="N957">
        <v>1</v>
      </c>
      <c r="O957">
        <v>13</v>
      </c>
      <c r="P957">
        <v>0</v>
      </c>
      <c r="Q957">
        <v>5</v>
      </c>
      <c r="R957">
        <v>2</v>
      </c>
      <c r="S957">
        <v>5</v>
      </c>
      <c r="T957">
        <v>0</v>
      </c>
      <c r="U957">
        <v>4</v>
      </c>
      <c r="V957">
        <f>COUNTIF(tbl_HRMaster[EmployeeID],tbl_HRMaster[[#This Row],[EmployeeID]])</f>
        <v>1</v>
      </c>
      <c r="W957">
        <f>IFERROR(INDEX(tbl_EmployeeSurvey[EnvironmentSatisfaction],MATCH(tbl_HRMaster[[#This Row],[EmployeeID]],tbl_EmployeeSurvey[EmployeeID],0)),"Not Found")</f>
        <v>2</v>
      </c>
      <c r="X957">
        <f>IFERROR(INDEX(tbl_EmployeeSurvey[JobSatisfaction],MATCH(tbl_HRMaster[[#This Row],[EmployeeID]],tbl_EmployeeSurvey[EmployeeID],0)),"Not Found")</f>
        <v>3</v>
      </c>
      <c r="Y957" s="5">
        <f>IFERROR(INDEX(tbl_EmployeeSurvey[WorkLifeBalance],MATCH(tbl_HRMaster[[#This Row],[EmployeeID]],tbl_EmployeeSurvey[EmployeeID],0)),"Not Found")</f>
        <v>4</v>
      </c>
      <c r="Z957" s="5">
        <f>IFERROR(VLOOKUP(tbl_HRMaster[[#This Row],[EmployeeID]],tbl_ManagerSurvey[[EmployeeID]:[PerformanceRating]],2,FALSE),"Not Found")</f>
        <v>2</v>
      </c>
      <c r="AA957" s="5">
        <f>IFERROR(VLOOKUP(tbl_HRMaster[[#This Row],[EmployeeID]],tbl_ManagerSurvey[[EmployeeID]:[PerformanceRating]],3,FALSE),"Not Found")</f>
        <v>3</v>
      </c>
      <c r="AB957" s="5" t="str">
        <f>IF(tbl_HRMaster[[#This Row],[Attrition]]="Yes","Left","Active")</f>
        <v>Active</v>
      </c>
      <c r="AC957" s="5" t="str">
        <f>_xlfn.IFS(tbl_HRMaster[[#This Row],[Age]]&lt;25,"Under 25",tbl_HRMaster[[#This Row],[Age]]&lt;35,"25-34",tbl_HRMaster[[#This Row],[Age]]&lt;45,"35-44",tbl_HRMaster[[#This Row],[Age]]&lt;55,"45-54",TRUE,"Above 54")</f>
        <v>25-34</v>
      </c>
      <c r="AD957" s="5" t="str">
        <f>_xlfn.IFS(
tbl_HRMaster[[#This Row],[YearsAtCompany]]&lt;2,"&lt; 2 Years",
tbl_HRMaster[[#This Row],[YearsAtCompany]]&lt;5,"2-4 Years",
tbl_HRMaster[[#This Row],[YearsAtCompany]]&lt;10,"5-9 Years",
TRUE,"10+ Years"
)</f>
        <v>5-9 Years</v>
      </c>
      <c r="AE957" s="5">
        <f>IF(tbl_HRMaster[[#This Row],[Attrition]]="Yes",1,0)</f>
        <v>0</v>
      </c>
    </row>
    <row r="958" spans="1:31" x14ac:dyDescent="0.25">
      <c r="A958">
        <v>28</v>
      </c>
      <c r="B958" t="s">
        <v>21</v>
      </c>
      <c r="C958" t="s">
        <v>36</v>
      </c>
      <c r="D958" t="s">
        <v>23</v>
      </c>
      <c r="E958">
        <v>9</v>
      </c>
      <c r="F958">
        <v>4</v>
      </c>
      <c r="G958" t="s">
        <v>38</v>
      </c>
      <c r="H958">
        <v>4250</v>
      </c>
      <c r="I958" t="s">
        <v>34</v>
      </c>
      <c r="J958">
        <v>2</v>
      </c>
      <c r="K958" t="s">
        <v>40</v>
      </c>
      <c r="L958" t="s">
        <v>27</v>
      </c>
      <c r="M958">
        <v>23670</v>
      </c>
      <c r="N958">
        <v>1</v>
      </c>
      <c r="O958">
        <v>13</v>
      </c>
      <c r="P958">
        <v>0</v>
      </c>
      <c r="Q958">
        <v>5</v>
      </c>
      <c r="R958">
        <v>2</v>
      </c>
      <c r="S958">
        <v>5</v>
      </c>
      <c r="T958">
        <v>0</v>
      </c>
      <c r="U958">
        <v>4</v>
      </c>
      <c r="V958">
        <f>COUNTIF(tbl_HRMaster[EmployeeID],tbl_HRMaster[[#This Row],[EmployeeID]])</f>
        <v>1</v>
      </c>
      <c r="W958">
        <f>IFERROR(INDEX(tbl_EmployeeSurvey[EnvironmentSatisfaction],MATCH(tbl_HRMaster[[#This Row],[EmployeeID]],tbl_EmployeeSurvey[EmployeeID],0)),"Not Found")</f>
        <v>2</v>
      </c>
      <c r="X958">
        <f>IFERROR(INDEX(tbl_EmployeeSurvey[JobSatisfaction],MATCH(tbl_HRMaster[[#This Row],[EmployeeID]],tbl_EmployeeSurvey[EmployeeID],0)),"Not Found")</f>
        <v>3</v>
      </c>
      <c r="Y958" s="5">
        <f>IFERROR(INDEX(tbl_EmployeeSurvey[WorkLifeBalance],MATCH(tbl_HRMaster[[#This Row],[EmployeeID]],tbl_EmployeeSurvey[EmployeeID],0)),"Not Found")</f>
        <v>4</v>
      </c>
      <c r="Z958" s="5">
        <f>IFERROR(VLOOKUP(tbl_HRMaster[[#This Row],[EmployeeID]],tbl_ManagerSurvey[[EmployeeID]:[PerformanceRating]],2,FALSE),"Not Found")</f>
        <v>2</v>
      </c>
      <c r="AA958" s="5">
        <f>IFERROR(VLOOKUP(tbl_HRMaster[[#This Row],[EmployeeID]],tbl_ManagerSurvey[[EmployeeID]:[PerformanceRating]],3,FALSE),"Not Found")</f>
        <v>3</v>
      </c>
      <c r="AB958" s="5" t="str">
        <f>IF(tbl_HRMaster[[#This Row],[Attrition]]="Yes","Left","Active")</f>
        <v>Active</v>
      </c>
      <c r="AC958" s="5" t="str">
        <f>_xlfn.IFS(tbl_HRMaster[[#This Row],[Age]]&lt;25,"Under 25",tbl_HRMaster[[#This Row],[Age]]&lt;35,"25-34",tbl_HRMaster[[#This Row],[Age]]&lt;45,"35-44",tbl_HRMaster[[#This Row],[Age]]&lt;55,"45-54",TRUE,"Above 54")</f>
        <v>25-34</v>
      </c>
      <c r="AD958" s="5" t="str">
        <f>_xlfn.IFS(
tbl_HRMaster[[#This Row],[YearsAtCompany]]&lt;2,"&lt; 2 Years",
tbl_HRMaster[[#This Row],[YearsAtCompany]]&lt;5,"2-4 Years",
tbl_HRMaster[[#This Row],[YearsAtCompany]]&lt;10,"5-9 Years",
TRUE,"10+ Years"
)</f>
        <v>5-9 Years</v>
      </c>
      <c r="AE958" s="5">
        <f>IF(tbl_HRMaster[[#This Row],[Attrition]]="Yes",1,0)</f>
        <v>0</v>
      </c>
    </row>
    <row r="959" spans="1:31" x14ac:dyDescent="0.25">
      <c r="A959">
        <v>28</v>
      </c>
      <c r="B959" t="s">
        <v>21</v>
      </c>
      <c r="C959" t="s">
        <v>22</v>
      </c>
      <c r="D959" t="s">
        <v>30</v>
      </c>
      <c r="E959">
        <v>1</v>
      </c>
      <c r="F959">
        <v>3</v>
      </c>
      <c r="G959" t="s">
        <v>24</v>
      </c>
      <c r="H959">
        <v>15</v>
      </c>
      <c r="I959" t="s">
        <v>34</v>
      </c>
      <c r="J959">
        <v>1</v>
      </c>
      <c r="K959" t="s">
        <v>42</v>
      </c>
      <c r="L959" t="s">
        <v>27</v>
      </c>
      <c r="M959">
        <v>25920</v>
      </c>
      <c r="N959">
        <v>1</v>
      </c>
      <c r="O959">
        <v>14</v>
      </c>
      <c r="P959">
        <v>0</v>
      </c>
      <c r="Q959">
        <v>5</v>
      </c>
      <c r="R959">
        <v>2</v>
      </c>
      <c r="S959">
        <v>5</v>
      </c>
      <c r="T959">
        <v>0</v>
      </c>
      <c r="U959">
        <v>4</v>
      </c>
      <c r="V959">
        <f>COUNTIF(tbl_HRMaster[EmployeeID],tbl_HRMaster[[#This Row],[EmployeeID]])</f>
        <v>1</v>
      </c>
      <c r="W959">
        <f>IFERROR(INDEX(tbl_EmployeeSurvey[EnvironmentSatisfaction],MATCH(tbl_HRMaster[[#This Row],[EmployeeID]],tbl_EmployeeSurvey[EmployeeID],0)),"Not Found")</f>
        <v>4</v>
      </c>
      <c r="X959">
        <f>IFERROR(INDEX(tbl_EmployeeSurvey[JobSatisfaction],MATCH(tbl_HRMaster[[#This Row],[EmployeeID]],tbl_EmployeeSurvey[EmployeeID],0)),"Not Found")</f>
        <v>4</v>
      </c>
      <c r="Y959" s="5">
        <f>IFERROR(INDEX(tbl_EmployeeSurvey[WorkLifeBalance],MATCH(tbl_HRMaster[[#This Row],[EmployeeID]],tbl_EmployeeSurvey[EmployeeID],0)),"Not Found")</f>
        <v>2</v>
      </c>
      <c r="Z959" s="5">
        <f>IFERROR(VLOOKUP(tbl_HRMaster[[#This Row],[EmployeeID]],tbl_ManagerSurvey[[EmployeeID]:[PerformanceRating]],2,FALSE),"Not Found")</f>
        <v>3</v>
      </c>
      <c r="AA959" s="5">
        <f>IFERROR(VLOOKUP(tbl_HRMaster[[#This Row],[EmployeeID]],tbl_ManagerSurvey[[EmployeeID]:[PerformanceRating]],3,FALSE),"Not Found")</f>
        <v>3</v>
      </c>
      <c r="AB959" s="5" t="str">
        <f>IF(tbl_HRMaster[[#This Row],[Attrition]]="Yes","Left","Active")</f>
        <v>Active</v>
      </c>
      <c r="AC959" s="5" t="str">
        <f>_xlfn.IFS(tbl_HRMaster[[#This Row],[Age]]&lt;25,"Under 25",tbl_HRMaster[[#This Row],[Age]]&lt;35,"25-34",tbl_HRMaster[[#This Row],[Age]]&lt;45,"35-44",tbl_HRMaster[[#This Row],[Age]]&lt;55,"45-54",TRUE,"Above 54")</f>
        <v>25-34</v>
      </c>
      <c r="AD959" s="5" t="str">
        <f>_xlfn.IFS(
tbl_HRMaster[[#This Row],[YearsAtCompany]]&lt;2,"&lt; 2 Years",
tbl_HRMaster[[#This Row],[YearsAtCompany]]&lt;5,"2-4 Years",
tbl_HRMaster[[#This Row],[YearsAtCompany]]&lt;10,"5-9 Years",
TRUE,"10+ Years"
)</f>
        <v>5-9 Years</v>
      </c>
      <c r="AE959" s="5">
        <f>IF(tbl_HRMaster[[#This Row],[Attrition]]="Yes",1,0)</f>
        <v>0</v>
      </c>
    </row>
    <row r="960" spans="1:31" x14ac:dyDescent="0.25">
      <c r="A960">
        <v>28</v>
      </c>
      <c r="B960" t="s">
        <v>21</v>
      </c>
      <c r="C960" t="s">
        <v>22</v>
      </c>
      <c r="D960" t="s">
        <v>30</v>
      </c>
      <c r="E960">
        <v>1</v>
      </c>
      <c r="F960">
        <v>3</v>
      </c>
      <c r="G960" t="s">
        <v>24</v>
      </c>
      <c r="H960">
        <v>1485</v>
      </c>
      <c r="I960" t="s">
        <v>34</v>
      </c>
      <c r="J960">
        <v>1</v>
      </c>
      <c r="K960" t="s">
        <v>42</v>
      </c>
      <c r="L960" t="s">
        <v>27</v>
      </c>
      <c r="M960">
        <v>25920</v>
      </c>
      <c r="N960">
        <v>1</v>
      </c>
      <c r="O960">
        <v>14</v>
      </c>
      <c r="P960">
        <v>0</v>
      </c>
      <c r="Q960">
        <v>5</v>
      </c>
      <c r="R960">
        <v>2</v>
      </c>
      <c r="S960">
        <v>5</v>
      </c>
      <c r="T960">
        <v>0</v>
      </c>
      <c r="U960">
        <v>4</v>
      </c>
      <c r="V960">
        <f>COUNTIF(tbl_HRMaster[EmployeeID],tbl_HRMaster[[#This Row],[EmployeeID]])</f>
        <v>1</v>
      </c>
      <c r="W960">
        <f>IFERROR(INDEX(tbl_EmployeeSurvey[EnvironmentSatisfaction],MATCH(tbl_HRMaster[[#This Row],[EmployeeID]],tbl_EmployeeSurvey[EmployeeID],0)),"Not Found")</f>
        <v>4</v>
      </c>
      <c r="X960">
        <f>IFERROR(INDEX(tbl_EmployeeSurvey[JobSatisfaction],MATCH(tbl_HRMaster[[#This Row],[EmployeeID]],tbl_EmployeeSurvey[EmployeeID],0)),"Not Found")</f>
        <v>4</v>
      </c>
      <c r="Y960" s="5">
        <f>IFERROR(INDEX(tbl_EmployeeSurvey[WorkLifeBalance],MATCH(tbl_HRMaster[[#This Row],[EmployeeID]],tbl_EmployeeSurvey[EmployeeID],0)),"Not Found")</f>
        <v>2</v>
      </c>
      <c r="Z960" s="5">
        <f>IFERROR(VLOOKUP(tbl_HRMaster[[#This Row],[EmployeeID]],tbl_ManagerSurvey[[EmployeeID]:[PerformanceRating]],2,FALSE),"Not Found")</f>
        <v>3</v>
      </c>
      <c r="AA960" s="5">
        <f>IFERROR(VLOOKUP(tbl_HRMaster[[#This Row],[EmployeeID]],tbl_ManagerSurvey[[EmployeeID]:[PerformanceRating]],3,FALSE),"Not Found")</f>
        <v>3</v>
      </c>
      <c r="AB960" s="5" t="str">
        <f>IF(tbl_HRMaster[[#This Row],[Attrition]]="Yes","Left","Active")</f>
        <v>Active</v>
      </c>
      <c r="AC960" s="5" t="str">
        <f>_xlfn.IFS(tbl_HRMaster[[#This Row],[Age]]&lt;25,"Under 25",tbl_HRMaster[[#This Row],[Age]]&lt;35,"25-34",tbl_HRMaster[[#This Row],[Age]]&lt;45,"35-44",tbl_HRMaster[[#This Row],[Age]]&lt;55,"45-54",TRUE,"Above 54")</f>
        <v>25-34</v>
      </c>
      <c r="AD960" s="5" t="str">
        <f>_xlfn.IFS(
tbl_HRMaster[[#This Row],[YearsAtCompany]]&lt;2,"&lt; 2 Years",
tbl_HRMaster[[#This Row],[YearsAtCompany]]&lt;5,"2-4 Years",
tbl_HRMaster[[#This Row],[YearsAtCompany]]&lt;10,"5-9 Years",
TRUE,"10+ Years"
)</f>
        <v>5-9 Years</v>
      </c>
      <c r="AE960" s="5">
        <f>IF(tbl_HRMaster[[#This Row],[Attrition]]="Yes",1,0)</f>
        <v>0</v>
      </c>
    </row>
    <row r="961" spans="1:31" x14ac:dyDescent="0.25">
      <c r="A961">
        <v>28</v>
      </c>
      <c r="B961" t="s">
        <v>21</v>
      </c>
      <c r="C961" t="s">
        <v>22</v>
      </c>
      <c r="D961" t="s">
        <v>30</v>
      </c>
      <c r="E961">
        <v>1</v>
      </c>
      <c r="F961">
        <v>3</v>
      </c>
      <c r="G961" t="s">
        <v>24</v>
      </c>
      <c r="H961">
        <v>2955</v>
      </c>
      <c r="I961" t="s">
        <v>34</v>
      </c>
      <c r="J961">
        <v>1</v>
      </c>
      <c r="K961" t="s">
        <v>42</v>
      </c>
      <c r="L961" t="s">
        <v>27</v>
      </c>
      <c r="M961">
        <v>25920</v>
      </c>
      <c r="N961">
        <v>1</v>
      </c>
      <c r="O961">
        <v>14</v>
      </c>
      <c r="P961">
        <v>0</v>
      </c>
      <c r="Q961">
        <v>5</v>
      </c>
      <c r="R961">
        <v>2</v>
      </c>
      <c r="S961">
        <v>5</v>
      </c>
      <c r="T961">
        <v>0</v>
      </c>
      <c r="U961">
        <v>4</v>
      </c>
      <c r="V961">
        <f>COUNTIF(tbl_HRMaster[EmployeeID],tbl_HRMaster[[#This Row],[EmployeeID]])</f>
        <v>1</v>
      </c>
      <c r="W961">
        <f>IFERROR(INDEX(tbl_EmployeeSurvey[EnvironmentSatisfaction],MATCH(tbl_HRMaster[[#This Row],[EmployeeID]],tbl_EmployeeSurvey[EmployeeID],0)),"Not Found")</f>
        <v>4</v>
      </c>
      <c r="X961">
        <f>IFERROR(INDEX(tbl_EmployeeSurvey[JobSatisfaction],MATCH(tbl_HRMaster[[#This Row],[EmployeeID]],tbl_EmployeeSurvey[EmployeeID],0)),"Not Found")</f>
        <v>4</v>
      </c>
      <c r="Y961" s="5">
        <f>IFERROR(INDEX(tbl_EmployeeSurvey[WorkLifeBalance],MATCH(tbl_HRMaster[[#This Row],[EmployeeID]],tbl_EmployeeSurvey[EmployeeID],0)),"Not Found")</f>
        <v>2</v>
      </c>
      <c r="Z961" s="5">
        <f>IFERROR(VLOOKUP(tbl_HRMaster[[#This Row],[EmployeeID]],tbl_ManagerSurvey[[EmployeeID]:[PerformanceRating]],2,FALSE),"Not Found")</f>
        <v>3</v>
      </c>
      <c r="AA961" s="5">
        <f>IFERROR(VLOOKUP(tbl_HRMaster[[#This Row],[EmployeeID]],tbl_ManagerSurvey[[EmployeeID]:[PerformanceRating]],3,FALSE),"Not Found")</f>
        <v>3</v>
      </c>
      <c r="AB961" s="5" t="str">
        <f>IF(tbl_HRMaster[[#This Row],[Attrition]]="Yes","Left","Active")</f>
        <v>Active</v>
      </c>
      <c r="AC961" s="5" t="str">
        <f>_xlfn.IFS(tbl_HRMaster[[#This Row],[Age]]&lt;25,"Under 25",tbl_HRMaster[[#This Row],[Age]]&lt;35,"25-34",tbl_HRMaster[[#This Row],[Age]]&lt;45,"35-44",tbl_HRMaster[[#This Row],[Age]]&lt;55,"45-54",TRUE,"Above 54")</f>
        <v>25-34</v>
      </c>
      <c r="AD961" s="5" t="str">
        <f>_xlfn.IFS(
tbl_HRMaster[[#This Row],[YearsAtCompany]]&lt;2,"&lt; 2 Years",
tbl_HRMaster[[#This Row],[YearsAtCompany]]&lt;5,"2-4 Years",
tbl_HRMaster[[#This Row],[YearsAtCompany]]&lt;10,"5-9 Years",
TRUE,"10+ Years"
)</f>
        <v>5-9 Years</v>
      </c>
      <c r="AE961" s="5">
        <f>IF(tbl_HRMaster[[#This Row],[Attrition]]="Yes",1,0)</f>
        <v>0</v>
      </c>
    </row>
    <row r="962" spans="1:31" x14ac:dyDescent="0.25">
      <c r="A962">
        <v>25</v>
      </c>
      <c r="B962" t="s">
        <v>21</v>
      </c>
      <c r="C962" t="s">
        <v>22</v>
      </c>
      <c r="D962" t="s">
        <v>23</v>
      </c>
      <c r="E962">
        <v>5</v>
      </c>
      <c r="F962">
        <v>3</v>
      </c>
      <c r="G962" t="s">
        <v>45</v>
      </c>
      <c r="H962">
        <v>381</v>
      </c>
      <c r="I962" t="s">
        <v>25</v>
      </c>
      <c r="J962">
        <v>4</v>
      </c>
      <c r="K962" t="s">
        <v>31</v>
      </c>
      <c r="L962" t="s">
        <v>27</v>
      </c>
      <c r="M962">
        <v>27560</v>
      </c>
      <c r="N962">
        <v>1</v>
      </c>
      <c r="O962">
        <v>12</v>
      </c>
      <c r="P962">
        <v>2</v>
      </c>
      <c r="Q962">
        <v>5</v>
      </c>
      <c r="R962">
        <v>2</v>
      </c>
      <c r="S962">
        <v>5</v>
      </c>
      <c r="T962">
        <v>0</v>
      </c>
      <c r="U962">
        <v>3</v>
      </c>
      <c r="V962">
        <f>COUNTIF(tbl_HRMaster[EmployeeID],tbl_HRMaster[[#This Row],[EmployeeID]])</f>
        <v>1</v>
      </c>
      <c r="W962">
        <f>IFERROR(INDEX(tbl_EmployeeSurvey[EnvironmentSatisfaction],MATCH(tbl_HRMaster[[#This Row],[EmployeeID]],tbl_EmployeeSurvey[EmployeeID],0)),"Not Found")</f>
        <v>3</v>
      </c>
      <c r="X962">
        <f>IFERROR(INDEX(tbl_EmployeeSurvey[JobSatisfaction],MATCH(tbl_HRMaster[[#This Row],[EmployeeID]],tbl_EmployeeSurvey[EmployeeID],0)),"Not Found")</f>
        <v>1</v>
      </c>
      <c r="Y962" s="5">
        <f>IFERROR(INDEX(tbl_EmployeeSurvey[WorkLifeBalance],MATCH(tbl_HRMaster[[#This Row],[EmployeeID]],tbl_EmployeeSurvey[EmployeeID],0)),"Not Found")</f>
        <v>4</v>
      </c>
      <c r="Z962" s="5">
        <f>IFERROR(VLOOKUP(tbl_HRMaster[[#This Row],[EmployeeID]],tbl_ManagerSurvey[[EmployeeID]:[PerformanceRating]],2,FALSE),"Not Found")</f>
        <v>3</v>
      </c>
      <c r="AA962" s="5">
        <f>IFERROR(VLOOKUP(tbl_HRMaster[[#This Row],[EmployeeID]],tbl_ManagerSurvey[[EmployeeID]:[PerformanceRating]],3,FALSE),"Not Found")</f>
        <v>3</v>
      </c>
      <c r="AB962" s="5" t="str">
        <f>IF(tbl_HRMaster[[#This Row],[Attrition]]="Yes","Left","Active")</f>
        <v>Active</v>
      </c>
      <c r="AC962" s="5" t="str">
        <f>_xlfn.IFS(tbl_HRMaster[[#This Row],[Age]]&lt;25,"Under 25",tbl_HRMaster[[#This Row],[Age]]&lt;35,"25-34",tbl_HRMaster[[#This Row],[Age]]&lt;45,"35-44",tbl_HRMaster[[#This Row],[Age]]&lt;55,"45-54",TRUE,"Above 54")</f>
        <v>25-34</v>
      </c>
      <c r="AD962" s="5" t="str">
        <f>_xlfn.IFS(
tbl_HRMaster[[#This Row],[YearsAtCompany]]&lt;2,"&lt; 2 Years",
tbl_HRMaster[[#This Row],[YearsAtCompany]]&lt;5,"2-4 Years",
tbl_HRMaster[[#This Row],[YearsAtCompany]]&lt;10,"5-9 Years",
TRUE,"10+ Years"
)</f>
        <v>5-9 Years</v>
      </c>
      <c r="AE962" s="5">
        <f>IF(tbl_HRMaster[[#This Row],[Attrition]]="Yes",1,0)</f>
        <v>0</v>
      </c>
    </row>
    <row r="963" spans="1:31" x14ac:dyDescent="0.25">
      <c r="A963">
        <v>25</v>
      </c>
      <c r="B963" t="s">
        <v>21</v>
      </c>
      <c r="C963" t="s">
        <v>22</v>
      </c>
      <c r="D963" t="s">
        <v>23</v>
      </c>
      <c r="E963">
        <v>5</v>
      </c>
      <c r="F963">
        <v>3</v>
      </c>
      <c r="G963" t="s">
        <v>45</v>
      </c>
      <c r="H963">
        <v>1851</v>
      </c>
      <c r="I963" t="s">
        <v>25</v>
      </c>
      <c r="J963">
        <v>4</v>
      </c>
      <c r="K963" t="s">
        <v>31</v>
      </c>
      <c r="L963" t="s">
        <v>27</v>
      </c>
      <c r="M963">
        <v>27560</v>
      </c>
      <c r="N963">
        <v>1</v>
      </c>
      <c r="O963">
        <v>12</v>
      </c>
      <c r="P963">
        <v>2</v>
      </c>
      <c r="Q963">
        <v>5</v>
      </c>
      <c r="R963">
        <v>2</v>
      </c>
      <c r="S963">
        <v>5</v>
      </c>
      <c r="T963">
        <v>0</v>
      </c>
      <c r="U963">
        <v>3</v>
      </c>
      <c r="V963">
        <f>COUNTIF(tbl_HRMaster[EmployeeID],tbl_HRMaster[[#This Row],[EmployeeID]])</f>
        <v>1</v>
      </c>
      <c r="W963">
        <f>IFERROR(INDEX(tbl_EmployeeSurvey[EnvironmentSatisfaction],MATCH(tbl_HRMaster[[#This Row],[EmployeeID]],tbl_EmployeeSurvey[EmployeeID],0)),"Not Found")</f>
        <v>3</v>
      </c>
      <c r="X963">
        <f>IFERROR(INDEX(tbl_EmployeeSurvey[JobSatisfaction],MATCH(tbl_HRMaster[[#This Row],[EmployeeID]],tbl_EmployeeSurvey[EmployeeID],0)),"Not Found")</f>
        <v>1</v>
      </c>
      <c r="Y963" s="5">
        <f>IFERROR(INDEX(tbl_EmployeeSurvey[WorkLifeBalance],MATCH(tbl_HRMaster[[#This Row],[EmployeeID]],tbl_EmployeeSurvey[EmployeeID],0)),"Not Found")</f>
        <v>4</v>
      </c>
      <c r="Z963" s="5">
        <f>IFERROR(VLOOKUP(tbl_HRMaster[[#This Row],[EmployeeID]],tbl_ManagerSurvey[[EmployeeID]:[PerformanceRating]],2,FALSE),"Not Found")</f>
        <v>3</v>
      </c>
      <c r="AA963" s="5">
        <f>IFERROR(VLOOKUP(tbl_HRMaster[[#This Row],[EmployeeID]],tbl_ManagerSurvey[[EmployeeID]:[PerformanceRating]],3,FALSE),"Not Found")</f>
        <v>3</v>
      </c>
      <c r="AB963" s="5" t="str">
        <f>IF(tbl_HRMaster[[#This Row],[Attrition]]="Yes","Left","Active")</f>
        <v>Active</v>
      </c>
      <c r="AC963" s="5" t="str">
        <f>_xlfn.IFS(tbl_HRMaster[[#This Row],[Age]]&lt;25,"Under 25",tbl_HRMaster[[#This Row],[Age]]&lt;35,"25-34",tbl_HRMaster[[#This Row],[Age]]&lt;45,"35-44",tbl_HRMaster[[#This Row],[Age]]&lt;55,"45-54",TRUE,"Above 54")</f>
        <v>25-34</v>
      </c>
      <c r="AD963" s="5" t="str">
        <f>_xlfn.IFS(
tbl_HRMaster[[#This Row],[YearsAtCompany]]&lt;2,"&lt; 2 Years",
tbl_HRMaster[[#This Row],[YearsAtCompany]]&lt;5,"2-4 Years",
tbl_HRMaster[[#This Row],[YearsAtCompany]]&lt;10,"5-9 Years",
TRUE,"10+ Years"
)</f>
        <v>5-9 Years</v>
      </c>
      <c r="AE963" s="5">
        <f>IF(tbl_HRMaster[[#This Row],[Attrition]]="Yes",1,0)</f>
        <v>0</v>
      </c>
    </row>
    <row r="964" spans="1:31" x14ac:dyDescent="0.25">
      <c r="A964">
        <v>25</v>
      </c>
      <c r="B964" t="s">
        <v>21</v>
      </c>
      <c r="C964" t="s">
        <v>22</v>
      </c>
      <c r="D964" t="s">
        <v>23</v>
      </c>
      <c r="E964">
        <v>5</v>
      </c>
      <c r="F964">
        <v>3</v>
      </c>
      <c r="G964" t="s">
        <v>45</v>
      </c>
      <c r="H964">
        <v>3321</v>
      </c>
      <c r="I964" t="s">
        <v>25</v>
      </c>
      <c r="J964">
        <v>4</v>
      </c>
      <c r="K964" t="s">
        <v>31</v>
      </c>
      <c r="L964" t="s">
        <v>27</v>
      </c>
      <c r="M964">
        <v>27560</v>
      </c>
      <c r="N964">
        <v>1</v>
      </c>
      <c r="O964">
        <v>12</v>
      </c>
      <c r="P964">
        <v>2</v>
      </c>
      <c r="Q964">
        <v>5</v>
      </c>
      <c r="R964">
        <v>2</v>
      </c>
      <c r="S964">
        <v>5</v>
      </c>
      <c r="T964">
        <v>0</v>
      </c>
      <c r="U964">
        <v>3</v>
      </c>
      <c r="V964">
        <f>COUNTIF(tbl_HRMaster[EmployeeID],tbl_HRMaster[[#This Row],[EmployeeID]])</f>
        <v>1</v>
      </c>
      <c r="W964">
        <f>IFERROR(INDEX(tbl_EmployeeSurvey[EnvironmentSatisfaction],MATCH(tbl_HRMaster[[#This Row],[EmployeeID]],tbl_EmployeeSurvey[EmployeeID],0)),"Not Found")</f>
        <v>3</v>
      </c>
      <c r="X964">
        <f>IFERROR(INDEX(tbl_EmployeeSurvey[JobSatisfaction],MATCH(tbl_HRMaster[[#This Row],[EmployeeID]],tbl_EmployeeSurvey[EmployeeID],0)),"Not Found")</f>
        <v>1</v>
      </c>
      <c r="Y964" s="5">
        <f>IFERROR(INDEX(tbl_EmployeeSurvey[WorkLifeBalance],MATCH(tbl_HRMaster[[#This Row],[EmployeeID]],tbl_EmployeeSurvey[EmployeeID],0)),"Not Found")</f>
        <v>4</v>
      </c>
      <c r="Z964" s="5">
        <f>IFERROR(VLOOKUP(tbl_HRMaster[[#This Row],[EmployeeID]],tbl_ManagerSurvey[[EmployeeID]:[PerformanceRating]],2,FALSE),"Not Found")</f>
        <v>3</v>
      </c>
      <c r="AA964" s="5">
        <f>IFERROR(VLOOKUP(tbl_HRMaster[[#This Row],[EmployeeID]],tbl_ManagerSurvey[[EmployeeID]:[PerformanceRating]],3,FALSE),"Not Found")</f>
        <v>3</v>
      </c>
      <c r="AB964" s="5" t="str">
        <f>IF(tbl_HRMaster[[#This Row],[Attrition]]="Yes","Left","Active")</f>
        <v>Active</v>
      </c>
      <c r="AC964" s="5" t="str">
        <f>_xlfn.IFS(tbl_HRMaster[[#This Row],[Age]]&lt;25,"Under 25",tbl_HRMaster[[#This Row],[Age]]&lt;35,"25-34",tbl_HRMaster[[#This Row],[Age]]&lt;45,"35-44",tbl_HRMaster[[#This Row],[Age]]&lt;55,"45-54",TRUE,"Above 54")</f>
        <v>25-34</v>
      </c>
      <c r="AD964" s="5" t="str">
        <f>_xlfn.IFS(
tbl_HRMaster[[#This Row],[YearsAtCompany]]&lt;2,"&lt; 2 Years",
tbl_HRMaster[[#This Row],[YearsAtCompany]]&lt;5,"2-4 Years",
tbl_HRMaster[[#This Row],[YearsAtCompany]]&lt;10,"5-9 Years",
TRUE,"10+ Years"
)</f>
        <v>5-9 Years</v>
      </c>
      <c r="AE964" s="5">
        <f>IF(tbl_HRMaster[[#This Row],[Attrition]]="Yes",1,0)</f>
        <v>0</v>
      </c>
    </row>
    <row r="965" spans="1:31" x14ac:dyDescent="0.25">
      <c r="A965">
        <v>36</v>
      </c>
      <c r="B965" t="s">
        <v>21</v>
      </c>
      <c r="C965" t="s">
        <v>36</v>
      </c>
      <c r="D965" t="s">
        <v>30</v>
      </c>
      <c r="E965">
        <v>1</v>
      </c>
      <c r="F965">
        <v>3</v>
      </c>
      <c r="G965" t="s">
        <v>24</v>
      </c>
      <c r="H965">
        <v>1126</v>
      </c>
      <c r="I965" t="s">
        <v>34</v>
      </c>
      <c r="J965">
        <v>2</v>
      </c>
      <c r="K965" t="s">
        <v>31</v>
      </c>
      <c r="L965" t="s">
        <v>27</v>
      </c>
      <c r="M965">
        <v>28380</v>
      </c>
      <c r="N965">
        <v>1</v>
      </c>
      <c r="O965">
        <v>19</v>
      </c>
      <c r="P965">
        <v>2</v>
      </c>
      <c r="Q965">
        <v>5</v>
      </c>
      <c r="R965">
        <v>5</v>
      </c>
      <c r="S965">
        <v>5</v>
      </c>
      <c r="T965">
        <v>0</v>
      </c>
      <c r="U965">
        <v>2</v>
      </c>
      <c r="V965">
        <f>COUNTIF(tbl_HRMaster[EmployeeID],tbl_HRMaster[[#This Row],[EmployeeID]])</f>
        <v>1</v>
      </c>
      <c r="W965">
        <f>IFERROR(INDEX(tbl_EmployeeSurvey[EnvironmentSatisfaction],MATCH(tbl_HRMaster[[#This Row],[EmployeeID]],tbl_EmployeeSurvey[EmployeeID],0)),"Not Found")</f>
        <v>1</v>
      </c>
      <c r="X965">
        <f>IFERROR(INDEX(tbl_EmployeeSurvey[JobSatisfaction],MATCH(tbl_HRMaster[[#This Row],[EmployeeID]],tbl_EmployeeSurvey[EmployeeID],0)),"Not Found")</f>
        <v>2</v>
      </c>
      <c r="Y965" s="5">
        <f>IFERROR(INDEX(tbl_EmployeeSurvey[WorkLifeBalance],MATCH(tbl_HRMaster[[#This Row],[EmployeeID]],tbl_EmployeeSurvey[EmployeeID],0)),"Not Found")</f>
        <v>3</v>
      </c>
      <c r="Z965" s="5">
        <f>IFERROR(VLOOKUP(tbl_HRMaster[[#This Row],[EmployeeID]],tbl_ManagerSurvey[[EmployeeID]:[PerformanceRating]],2,FALSE),"Not Found")</f>
        <v>1</v>
      </c>
      <c r="AA965" s="5">
        <f>IFERROR(VLOOKUP(tbl_HRMaster[[#This Row],[EmployeeID]],tbl_ManagerSurvey[[EmployeeID]:[PerformanceRating]],3,FALSE),"Not Found")</f>
        <v>3</v>
      </c>
      <c r="AB965" s="5" t="str">
        <f>IF(tbl_HRMaster[[#This Row],[Attrition]]="Yes","Left","Active")</f>
        <v>Active</v>
      </c>
      <c r="AC965" s="5" t="str">
        <f>_xlfn.IFS(tbl_HRMaster[[#This Row],[Age]]&lt;25,"Under 25",tbl_HRMaster[[#This Row],[Age]]&lt;35,"25-34",tbl_HRMaster[[#This Row],[Age]]&lt;45,"35-44",tbl_HRMaster[[#This Row],[Age]]&lt;55,"45-54",TRUE,"Above 54")</f>
        <v>35-44</v>
      </c>
      <c r="AD965" s="5" t="str">
        <f>_xlfn.IFS(
tbl_HRMaster[[#This Row],[YearsAtCompany]]&lt;2,"&lt; 2 Years",
tbl_HRMaster[[#This Row],[YearsAtCompany]]&lt;5,"2-4 Years",
tbl_HRMaster[[#This Row],[YearsAtCompany]]&lt;10,"5-9 Years",
TRUE,"10+ Years"
)</f>
        <v>5-9 Years</v>
      </c>
      <c r="AE965" s="5">
        <f>IF(tbl_HRMaster[[#This Row],[Attrition]]="Yes",1,0)</f>
        <v>0</v>
      </c>
    </row>
    <row r="966" spans="1:31" x14ac:dyDescent="0.25">
      <c r="A966">
        <v>36</v>
      </c>
      <c r="B966" t="s">
        <v>21</v>
      </c>
      <c r="C966" t="s">
        <v>36</v>
      </c>
      <c r="D966" t="s">
        <v>30</v>
      </c>
      <c r="E966">
        <v>1</v>
      </c>
      <c r="F966">
        <v>3</v>
      </c>
      <c r="G966" t="s">
        <v>24</v>
      </c>
      <c r="H966">
        <v>2596</v>
      </c>
      <c r="I966" t="s">
        <v>34</v>
      </c>
      <c r="J966">
        <v>2</v>
      </c>
      <c r="K966" t="s">
        <v>31</v>
      </c>
      <c r="L966" t="s">
        <v>27</v>
      </c>
      <c r="M966">
        <v>28380</v>
      </c>
      <c r="N966">
        <v>1</v>
      </c>
      <c r="O966">
        <v>19</v>
      </c>
      <c r="P966">
        <v>2</v>
      </c>
      <c r="Q966">
        <v>5</v>
      </c>
      <c r="R966">
        <v>5</v>
      </c>
      <c r="S966">
        <v>5</v>
      </c>
      <c r="T966">
        <v>0</v>
      </c>
      <c r="U966">
        <v>2</v>
      </c>
      <c r="V966">
        <f>COUNTIF(tbl_HRMaster[EmployeeID],tbl_HRMaster[[#This Row],[EmployeeID]])</f>
        <v>1</v>
      </c>
      <c r="W966">
        <f>IFERROR(INDEX(tbl_EmployeeSurvey[EnvironmentSatisfaction],MATCH(tbl_HRMaster[[#This Row],[EmployeeID]],tbl_EmployeeSurvey[EmployeeID],0)),"Not Found")</f>
        <v>1</v>
      </c>
      <c r="X966">
        <f>IFERROR(INDEX(tbl_EmployeeSurvey[JobSatisfaction],MATCH(tbl_HRMaster[[#This Row],[EmployeeID]],tbl_EmployeeSurvey[EmployeeID],0)),"Not Found")</f>
        <v>2</v>
      </c>
      <c r="Y966" s="5">
        <f>IFERROR(INDEX(tbl_EmployeeSurvey[WorkLifeBalance],MATCH(tbl_HRMaster[[#This Row],[EmployeeID]],tbl_EmployeeSurvey[EmployeeID],0)),"Not Found")</f>
        <v>3</v>
      </c>
      <c r="Z966" s="5">
        <f>IFERROR(VLOOKUP(tbl_HRMaster[[#This Row],[EmployeeID]],tbl_ManagerSurvey[[EmployeeID]:[PerformanceRating]],2,FALSE),"Not Found")</f>
        <v>1</v>
      </c>
      <c r="AA966" s="5">
        <f>IFERROR(VLOOKUP(tbl_HRMaster[[#This Row],[EmployeeID]],tbl_ManagerSurvey[[EmployeeID]:[PerformanceRating]],3,FALSE),"Not Found")</f>
        <v>3</v>
      </c>
      <c r="AB966" s="5" t="str">
        <f>IF(tbl_HRMaster[[#This Row],[Attrition]]="Yes","Left","Active")</f>
        <v>Active</v>
      </c>
      <c r="AC966" s="5" t="str">
        <f>_xlfn.IFS(tbl_HRMaster[[#This Row],[Age]]&lt;25,"Under 25",tbl_HRMaster[[#This Row],[Age]]&lt;35,"25-34",tbl_HRMaster[[#This Row],[Age]]&lt;45,"35-44",tbl_HRMaster[[#This Row],[Age]]&lt;55,"45-54",TRUE,"Above 54")</f>
        <v>35-44</v>
      </c>
      <c r="AD966" s="5" t="str">
        <f>_xlfn.IFS(
tbl_HRMaster[[#This Row],[YearsAtCompany]]&lt;2,"&lt; 2 Years",
tbl_HRMaster[[#This Row],[YearsAtCompany]]&lt;5,"2-4 Years",
tbl_HRMaster[[#This Row],[YearsAtCompany]]&lt;10,"5-9 Years",
TRUE,"10+ Years"
)</f>
        <v>5-9 Years</v>
      </c>
      <c r="AE966" s="5">
        <f>IF(tbl_HRMaster[[#This Row],[Attrition]]="Yes",1,0)</f>
        <v>0</v>
      </c>
    </row>
    <row r="967" spans="1:31" x14ac:dyDescent="0.25">
      <c r="A967">
        <v>36</v>
      </c>
      <c r="B967" t="s">
        <v>21</v>
      </c>
      <c r="C967" t="s">
        <v>36</v>
      </c>
      <c r="D967" t="s">
        <v>30</v>
      </c>
      <c r="E967">
        <v>1</v>
      </c>
      <c r="F967">
        <v>3</v>
      </c>
      <c r="G967" t="s">
        <v>24</v>
      </c>
      <c r="H967">
        <v>4066</v>
      </c>
      <c r="I967" t="s">
        <v>34</v>
      </c>
      <c r="J967">
        <v>2</v>
      </c>
      <c r="K967" t="s">
        <v>31</v>
      </c>
      <c r="L967" t="s">
        <v>27</v>
      </c>
      <c r="M967">
        <v>28380</v>
      </c>
      <c r="N967">
        <v>1</v>
      </c>
      <c r="O967">
        <v>19</v>
      </c>
      <c r="P967">
        <v>2</v>
      </c>
      <c r="Q967">
        <v>5</v>
      </c>
      <c r="R967">
        <v>5</v>
      </c>
      <c r="S967">
        <v>5</v>
      </c>
      <c r="T967">
        <v>0</v>
      </c>
      <c r="U967">
        <v>2</v>
      </c>
      <c r="V967">
        <f>COUNTIF(tbl_HRMaster[EmployeeID],tbl_HRMaster[[#This Row],[EmployeeID]])</f>
        <v>1</v>
      </c>
      <c r="W967">
        <f>IFERROR(INDEX(tbl_EmployeeSurvey[EnvironmentSatisfaction],MATCH(tbl_HRMaster[[#This Row],[EmployeeID]],tbl_EmployeeSurvey[EmployeeID],0)),"Not Found")</f>
        <v>1</v>
      </c>
      <c r="X967">
        <f>IFERROR(INDEX(tbl_EmployeeSurvey[JobSatisfaction],MATCH(tbl_HRMaster[[#This Row],[EmployeeID]],tbl_EmployeeSurvey[EmployeeID],0)),"Not Found")</f>
        <v>2</v>
      </c>
      <c r="Y967" s="5">
        <f>IFERROR(INDEX(tbl_EmployeeSurvey[WorkLifeBalance],MATCH(tbl_HRMaster[[#This Row],[EmployeeID]],tbl_EmployeeSurvey[EmployeeID],0)),"Not Found")</f>
        <v>3</v>
      </c>
      <c r="Z967" s="5">
        <f>IFERROR(VLOOKUP(tbl_HRMaster[[#This Row],[EmployeeID]],tbl_ManagerSurvey[[EmployeeID]:[PerformanceRating]],2,FALSE),"Not Found")</f>
        <v>1</v>
      </c>
      <c r="AA967" s="5">
        <f>IFERROR(VLOOKUP(tbl_HRMaster[[#This Row],[EmployeeID]],tbl_ManagerSurvey[[EmployeeID]:[PerformanceRating]],3,FALSE),"Not Found")</f>
        <v>3</v>
      </c>
      <c r="AB967" s="5" t="str">
        <f>IF(tbl_HRMaster[[#This Row],[Attrition]]="Yes","Left","Active")</f>
        <v>Active</v>
      </c>
      <c r="AC967" s="5" t="str">
        <f>_xlfn.IFS(tbl_HRMaster[[#This Row],[Age]]&lt;25,"Under 25",tbl_HRMaster[[#This Row],[Age]]&lt;35,"25-34",tbl_HRMaster[[#This Row],[Age]]&lt;45,"35-44",tbl_HRMaster[[#This Row],[Age]]&lt;55,"45-54",TRUE,"Above 54")</f>
        <v>35-44</v>
      </c>
      <c r="AD967" s="5" t="str">
        <f>_xlfn.IFS(
tbl_HRMaster[[#This Row],[YearsAtCompany]]&lt;2,"&lt; 2 Years",
tbl_HRMaster[[#This Row],[YearsAtCompany]]&lt;5,"2-4 Years",
tbl_HRMaster[[#This Row],[YearsAtCompany]]&lt;10,"5-9 Years",
TRUE,"10+ Years"
)</f>
        <v>5-9 Years</v>
      </c>
      <c r="AE967" s="5">
        <f>IF(tbl_HRMaster[[#This Row],[Attrition]]="Yes",1,0)</f>
        <v>0</v>
      </c>
    </row>
    <row r="968" spans="1:31" x14ac:dyDescent="0.25">
      <c r="A968">
        <v>27</v>
      </c>
      <c r="B968" t="s">
        <v>21</v>
      </c>
      <c r="C968" t="s">
        <v>22</v>
      </c>
      <c r="D968" t="s">
        <v>30</v>
      </c>
      <c r="E968">
        <v>13</v>
      </c>
      <c r="F968">
        <v>2</v>
      </c>
      <c r="G968" t="s">
        <v>38</v>
      </c>
      <c r="H968">
        <v>63</v>
      </c>
      <c r="I968" t="s">
        <v>25</v>
      </c>
      <c r="J968">
        <v>4</v>
      </c>
      <c r="K968" t="s">
        <v>39</v>
      </c>
      <c r="L968" t="s">
        <v>32</v>
      </c>
      <c r="M968">
        <v>28560</v>
      </c>
      <c r="N968">
        <v>1</v>
      </c>
      <c r="O968">
        <v>12</v>
      </c>
      <c r="P968">
        <v>2</v>
      </c>
      <c r="Q968">
        <v>5</v>
      </c>
      <c r="R968">
        <v>5</v>
      </c>
      <c r="S968">
        <v>5</v>
      </c>
      <c r="T968">
        <v>0</v>
      </c>
      <c r="U968">
        <v>4</v>
      </c>
      <c r="V968">
        <f>COUNTIF(tbl_HRMaster[EmployeeID],tbl_HRMaster[[#This Row],[EmployeeID]])</f>
        <v>1</v>
      </c>
      <c r="W968">
        <f>IFERROR(INDEX(tbl_EmployeeSurvey[EnvironmentSatisfaction],MATCH(tbl_HRMaster[[#This Row],[EmployeeID]],tbl_EmployeeSurvey[EmployeeID],0)),"Not Found")</f>
        <v>4</v>
      </c>
      <c r="X968">
        <f>IFERROR(INDEX(tbl_EmployeeSurvey[JobSatisfaction],MATCH(tbl_HRMaster[[#This Row],[EmployeeID]],tbl_EmployeeSurvey[EmployeeID],0)),"Not Found")</f>
        <v>3</v>
      </c>
      <c r="Y968" s="5">
        <f>IFERROR(INDEX(tbl_EmployeeSurvey[WorkLifeBalance],MATCH(tbl_HRMaster[[#This Row],[EmployeeID]],tbl_EmployeeSurvey[EmployeeID],0)),"Not Found")</f>
        <v>3</v>
      </c>
      <c r="Z968" s="5">
        <f>IFERROR(VLOOKUP(tbl_HRMaster[[#This Row],[EmployeeID]],tbl_ManagerSurvey[[EmployeeID]:[PerformanceRating]],2,FALSE),"Not Found")</f>
        <v>4</v>
      </c>
      <c r="AA968" s="5">
        <f>IFERROR(VLOOKUP(tbl_HRMaster[[#This Row],[EmployeeID]],tbl_ManagerSurvey[[EmployeeID]:[PerformanceRating]],3,FALSE),"Not Found")</f>
        <v>3</v>
      </c>
      <c r="AB968" s="5" t="str">
        <f>IF(tbl_HRMaster[[#This Row],[Attrition]]="Yes","Left","Active")</f>
        <v>Active</v>
      </c>
      <c r="AC968" s="5" t="str">
        <f>_xlfn.IFS(tbl_HRMaster[[#This Row],[Age]]&lt;25,"Under 25",tbl_HRMaster[[#This Row],[Age]]&lt;35,"25-34",tbl_HRMaster[[#This Row],[Age]]&lt;45,"35-44",tbl_HRMaster[[#This Row],[Age]]&lt;55,"45-54",TRUE,"Above 54")</f>
        <v>25-34</v>
      </c>
      <c r="AD968" s="5" t="str">
        <f>_xlfn.IFS(
tbl_HRMaster[[#This Row],[YearsAtCompany]]&lt;2,"&lt; 2 Years",
tbl_HRMaster[[#This Row],[YearsAtCompany]]&lt;5,"2-4 Years",
tbl_HRMaster[[#This Row],[YearsAtCompany]]&lt;10,"5-9 Years",
TRUE,"10+ Years"
)</f>
        <v>5-9 Years</v>
      </c>
      <c r="AE968" s="5">
        <f>IF(tbl_HRMaster[[#This Row],[Attrition]]="Yes",1,0)</f>
        <v>0</v>
      </c>
    </row>
    <row r="969" spans="1:31" x14ac:dyDescent="0.25">
      <c r="A969">
        <v>27</v>
      </c>
      <c r="B969" t="s">
        <v>21</v>
      </c>
      <c r="C969" t="s">
        <v>22</v>
      </c>
      <c r="D969" t="s">
        <v>30</v>
      </c>
      <c r="E969">
        <v>13</v>
      </c>
      <c r="F969">
        <v>2</v>
      </c>
      <c r="G969" t="s">
        <v>38</v>
      </c>
      <c r="H969">
        <v>1533</v>
      </c>
      <c r="I969" t="s">
        <v>25</v>
      </c>
      <c r="J969">
        <v>4</v>
      </c>
      <c r="K969" t="s">
        <v>39</v>
      </c>
      <c r="L969" t="s">
        <v>32</v>
      </c>
      <c r="M969">
        <v>28560</v>
      </c>
      <c r="N969">
        <v>1</v>
      </c>
      <c r="O969">
        <v>12</v>
      </c>
      <c r="P969">
        <v>2</v>
      </c>
      <c r="Q969">
        <v>5</v>
      </c>
      <c r="R969">
        <v>5</v>
      </c>
      <c r="S969">
        <v>5</v>
      </c>
      <c r="T969">
        <v>0</v>
      </c>
      <c r="U969">
        <v>4</v>
      </c>
      <c r="V969">
        <f>COUNTIF(tbl_HRMaster[EmployeeID],tbl_HRMaster[[#This Row],[EmployeeID]])</f>
        <v>1</v>
      </c>
      <c r="W969">
        <f>IFERROR(INDEX(tbl_EmployeeSurvey[EnvironmentSatisfaction],MATCH(tbl_HRMaster[[#This Row],[EmployeeID]],tbl_EmployeeSurvey[EmployeeID],0)),"Not Found")</f>
        <v>4</v>
      </c>
      <c r="X969">
        <f>IFERROR(INDEX(tbl_EmployeeSurvey[JobSatisfaction],MATCH(tbl_HRMaster[[#This Row],[EmployeeID]],tbl_EmployeeSurvey[EmployeeID],0)),"Not Found")</f>
        <v>3</v>
      </c>
      <c r="Y969" s="5">
        <f>IFERROR(INDEX(tbl_EmployeeSurvey[WorkLifeBalance],MATCH(tbl_HRMaster[[#This Row],[EmployeeID]],tbl_EmployeeSurvey[EmployeeID],0)),"Not Found")</f>
        <v>3</v>
      </c>
      <c r="Z969" s="5">
        <f>IFERROR(VLOOKUP(tbl_HRMaster[[#This Row],[EmployeeID]],tbl_ManagerSurvey[[EmployeeID]:[PerformanceRating]],2,FALSE),"Not Found")</f>
        <v>4</v>
      </c>
      <c r="AA969" s="5">
        <f>IFERROR(VLOOKUP(tbl_HRMaster[[#This Row],[EmployeeID]],tbl_ManagerSurvey[[EmployeeID]:[PerformanceRating]],3,FALSE),"Not Found")</f>
        <v>3</v>
      </c>
      <c r="AB969" s="5" t="str">
        <f>IF(tbl_HRMaster[[#This Row],[Attrition]]="Yes","Left","Active")</f>
        <v>Active</v>
      </c>
      <c r="AC969" s="5" t="str">
        <f>_xlfn.IFS(tbl_HRMaster[[#This Row],[Age]]&lt;25,"Under 25",tbl_HRMaster[[#This Row],[Age]]&lt;35,"25-34",tbl_HRMaster[[#This Row],[Age]]&lt;45,"35-44",tbl_HRMaster[[#This Row],[Age]]&lt;55,"45-54",TRUE,"Above 54")</f>
        <v>25-34</v>
      </c>
      <c r="AD969" s="5" t="str">
        <f>_xlfn.IFS(
tbl_HRMaster[[#This Row],[YearsAtCompany]]&lt;2,"&lt; 2 Years",
tbl_HRMaster[[#This Row],[YearsAtCompany]]&lt;5,"2-4 Years",
tbl_HRMaster[[#This Row],[YearsAtCompany]]&lt;10,"5-9 Years",
TRUE,"10+ Years"
)</f>
        <v>5-9 Years</v>
      </c>
      <c r="AE969" s="5">
        <f>IF(tbl_HRMaster[[#This Row],[Attrition]]="Yes",1,0)</f>
        <v>0</v>
      </c>
    </row>
    <row r="970" spans="1:31" x14ac:dyDescent="0.25">
      <c r="A970">
        <v>27</v>
      </c>
      <c r="B970" t="s">
        <v>21</v>
      </c>
      <c r="C970" t="s">
        <v>22</v>
      </c>
      <c r="D970" t="s">
        <v>30</v>
      </c>
      <c r="E970">
        <v>13</v>
      </c>
      <c r="F970">
        <v>2</v>
      </c>
      <c r="G970" t="s">
        <v>38</v>
      </c>
      <c r="H970">
        <v>3003</v>
      </c>
      <c r="I970" t="s">
        <v>25</v>
      </c>
      <c r="J970">
        <v>4</v>
      </c>
      <c r="K970" t="s">
        <v>39</v>
      </c>
      <c r="L970" t="s">
        <v>32</v>
      </c>
      <c r="M970">
        <v>28560</v>
      </c>
      <c r="N970">
        <v>1</v>
      </c>
      <c r="O970">
        <v>12</v>
      </c>
      <c r="P970">
        <v>2</v>
      </c>
      <c r="Q970">
        <v>5</v>
      </c>
      <c r="R970">
        <v>5</v>
      </c>
      <c r="S970">
        <v>5</v>
      </c>
      <c r="T970">
        <v>0</v>
      </c>
      <c r="U970">
        <v>4</v>
      </c>
      <c r="V970">
        <f>COUNTIF(tbl_HRMaster[EmployeeID],tbl_HRMaster[[#This Row],[EmployeeID]])</f>
        <v>1</v>
      </c>
      <c r="W970">
        <f>IFERROR(INDEX(tbl_EmployeeSurvey[EnvironmentSatisfaction],MATCH(tbl_HRMaster[[#This Row],[EmployeeID]],tbl_EmployeeSurvey[EmployeeID],0)),"Not Found")</f>
        <v>4</v>
      </c>
      <c r="X970">
        <f>IFERROR(INDEX(tbl_EmployeeSurvey[JobSatisfaction],MATCH(tbl_HRMaster[[#This Row],[EmployeeID]],tbl_EmployeeSurvey[EmployeeID],0)),"Not Found")</f>
        <v>3</v>
      </c>
      <c r="Y970" s="5">
        <f>IFERROR(INDEX(tbl_EmployeeSurvey[WorkLifeBalance],MATCH(tbl_HRMaster[[#This Row],[EmployeeID]],tbl_EmployeeSurvey[EmployeeID],0)),"Not Found")</f>
        <v>3</v>
      </c>
      <c r="Z970" s="5">
        <f>IFERROR(VLOOKUP(tbl_HRMaster[[#This Row],[EmployeeID]],tbl_ManagerSurvey[[EmployeeID]:[PerformanceRating]],2,FALSE),"Not Found")</f>
        <v>4</v>
      </c>
      <c r="AA970" s="5">
        <f>IFERROR(VLOOKUP(tbl_HRMaster[[#This Row],[EmployeeID]],tbl_ManagerSurvey[[EmployeeID]:[PerformanceRating]],3,FALSE),"Not Found")</f>
        <v>3</v>
      </c>
      <c r="AB970" s="5" t="str">
        <f>IF(tbl_HRMaster[[#This Row],[Attrition]]="Yes","Left","Active")</f>
        <v>Active</v>
      </c>
      <c r="AC970" s="5" t="str">
        <f>_xlfn.IFS(tbl_HRMaster[[#This Row],[Age]]&lt;25,"Under 25",tbl_HRMaster[[#This Row],[Age]]&lt;35,"25-34",tbl_HRMaster[[#This Row],[Age]]&lt;45,"35-44",tbl_HRMaster[[#This Row],[Age]]&lt;55,"45-54",TRUE,"Above 54")</f>
        <v>25-34</v>
      </c>
      <c r="AD970" s="5" t="str">
        <f>_xlfn.IFS(
tbl_HRMaster[[#This Row],[YearsAtCompany]]&lt;2,"&lt; 2 Years",
tbl_HRMaster[[#This Row],[YearsAtCompany]]&lt;5,"2-4 Years",
tbl_HRMaster[[#This Row],[YearsAtCompany]]&lt;10,"5-9 Years",
TRUE,"10+ Years"
)</f>
        <v>5-9 Years</v>
      </c>
      <c r="AE970" s="5">
        <f>IF(tbl_HRMaster[[#This Row],[Attrition]]="Yes",1,0)</f>
        <v>0</v>
      </c>
    </row>
    <row r="971" spans="1:31" x14ac:dyDescent="0.25">
      <c r="A971">
        <v>24</v>
      </c>
      <c r="B971" t="s">
        <v>21</v>
      </c>
      <c r="C971" t="s">
        <v>22</v>
      </c>
      <c r="D971" t="s">
        <v>30</v>
      </c>
      <c r="E971">
        <v>1</v>
      </c>
      <c r="F971">
        <v>3</v>
      </c>
      <c r="G971" t="s">
        <v>24</v>
      </c>
      <c r="H971">
        <v>123</v>
      </c>
      <c r="I971" t="s">
        <v>25</v>
      </c>
      <c r="J971">
        <v>5</v>
      </c>
      <c r="K971" t="s">
        <v>44</v>
      </c>
      <c r="L971" t="s">
        <v>41</v>
      </c>
      <c r="M971">
        <v>28970</v>
      </c>
      <c r="N971">
        <v>1</v>
      </c>
      <c r="O971">
        <v>18</v>
      </c>
      <c r="P971">
        <v>3</v>
      </c>
      <c r="Q971">
        <v>5</v>
      </c>
      <c r="R971">
        <v>4</v>
      </c>
      <c r="S971">
        <v>5</v>
      </c>
      <c r="T971">
        <v>0</v>
      </c>
      <c r="U971">
        <v>3</v>
      </c>
      <c r="V971">
        <f>COUNTIF(tbl_HRMaster[EmployeeID],tbl_HRMaster[[#This Row],[EmployeeID]])</f>
        <v>1</v>
      </c>
      <c r="W971">
        <f>IFERROR(INDEX(tbl_EmployeeSurvey[EnvironmentSatisfaction],MATCH(tbl_HRMaster[[#This Row],[EmployeeID]],tbl_EmployeeSurvey[EmployeeID],0)),"Not Found")</f>
        <v>4</v>
      </c>
      <c r="X971">
        <f>IFERROR(INDEX(tbl_EmployeeSurvey[JobSatisfaction],MATCH(tbl_HRMaster[[#This Row],[EmployeeID]],tbl_EmployeeSurvey[EmployeeID],0)),"Not Found")</f>
        <v>3</v>
      </c>
      <c r="Y971" s="5">
        <f>IFERROR(INDEX(tbl_EmployeeSurvey[WorkLifeBalance],MATCH(tbl_HRMaster[[#This Row],[EmployeeID]],tbl_EmployeeSurvey[EmployeeID],0)),"Not Found")</f>
        <v>4</v>
      </c>
      <c r="Z971" s="5">
        <f>IFERROR(VLOOKUP(tbl_HRMaster[[#This Row],[EmployeeID]],tbl_ManagerSurvey[[EmployeeID]:[PerformanceRating]],2,FALSE),"Not Found")</f>
        <v>3</v>
      </c>
      <c r="AA971" s="5">
        <f>IFERROR(VLOOKUP(tbl_HRMaster[[#This Row],[EmployeeID]],tbl_ManagerSurvey[[EmployeeID]:[PerformanceRating]],3,FALSE),"Not Found")</f>
        <v>3</v>
      </c>
      <c r="AB971" s="5" t="str">
        <f>IF(tbl_HRMaster[[#This Row],[Attrition]]="Yes","Left","Active")</f>
        <v>Active</v>
      </c>
      <c r="AC971" s="5" t="str">
        <f>_xlfn.IFS(tbl_HRMaster[[#This Row],[Age]]&lt;25,"Under 25",tbl_HRMaster[[#This Row],[Age]]&lt;35,"25-34",tbl_HRMaster[[#This Row],[Age]]&lt;45,"35-44",tbl_HRMaster[[#This Row],[Age]]&lt;55,"45-54",TRUE,"Above 54")</f>
        <v>Under 25</v>
      </c>
      <c r="AD971" s="5" t="str">
        <f>_xlfn.IFS(
tbl_HRMaster[[#This Row],[YearsAtCompany]]&lt;2,"&lt; 2 Years",
tbl_HRMaster[[#This Row],[YearsAtCompany]]&lt;5,"2-4 Years",
tbl_HRMaster[[#This Row],[YearsAtCompany]]&lt;10,"5-9 Years",
TRUE,"10+ Years"
)</f>
        <v>5-9 Years</v>
      </c>
      <c r="AE971" s="5">
        <f>IF(tbl_HRMaster[[#This Row],[Attrition]]="Yes",1,0)</f>
        <v>0</v>
      </c>
    </row>
    <row r="972" spans="1:31" x14ac:dyDescent="0.25">
      <c r="A972">
        <v>24</v>
      </c>
      <c r="B972" t="s">
        <v>21</v>
      </c>
      <c r="C972" t="s">
        <v>22</v>
      </c>
      <c r="D972" t="s">
        <v>30</v>
      </c>
      <c r="E972">
        <v>1</v>
      </c>
      <c r="F972">
        <v>3</v>
      </c>
      <c r="G972" t="s">
        <v>24</v>
      </c>
      <c r="H972">
        <v>1593</v>
      </c>
      <c r="I972" t="s">
        <v>25</v>
      </c>
      <c r="J972">
        <v>5</v>
      </c>
      <c r="K972" t="s">
        <v>44</v>
      </c>
      <c r="L972" t="s">
        <v>41</v>
      </c>
      <c r="M972">
        <v>28970</v>
      </c>
      <c r="N972">
        <v>1</v>
      </c>
      <c r="O972">
        <v>18</v>
      </c>
      <c r="P972">
        <v>3</v>
      </c>
      <c r="Q972">
        <v>5</v>
      </c>
      <c r="R972">
        <v>4</v>
      </c>
      <c r="S972">
        <v>5</v>
      </c>
      <c r="T972">
        <v>0</v>
      </c>
      <c r="U972">
        <v>3</v>
      </c>
      <c r="V972">
        <f>COUNTIF(tbl_HRMaster[EmployeeID],tbl_HRMaster[[#This Row],[EmployeeID]])</f>
        <v>1</v>
      </c>
      <c r="W972">
        <f>IFERROR(INDEX(tbl_EmployeeSurvey[EnvironmentSatisfaction],MATCH(tbl_HRMaster[[#This Row],[EmployeeID]],tbl_EmployeeSurvey[EmployeeID],0)),"Not Found")</f>
        <v>4</v>
      </c>
      <c r="X972">
        <f>IFERROR(INDEX(tbl_EmployeeSurvey[JobSatisfaction],MATCH(tbl_HRMaster[[#This Row],[EmployeeID]],tbl_EmployeeSurvey[EmployeeID],0)),"Not Found")</f>
        <v>3</v>
      </c>
      <c r="Y972" s="5">
        <f>IFERROR(INDEX(tbl_EmployeeSurvey[WorkLifeBalance],MATCH(tbl_HRMaster[[#This Row],[EmployeeID]],tbl_EmployeeSurvey[EmployeeID],0)),"Not Found")</f>
        <v>4</v>
      </c>
      <c r="Z972" s="5">
        <f>IFERROR(VLOOKUP(tbl_HRMaster[[#This Row],[EmployeeID]],tbl_ManagerSurvey[[EmployeeID]:[PerformanceRating]],2,FALSE),"Not Found")</f>
        <v>3</v>
      </c>
      <c r="AA972" s="5">
        <f>IFERROR(VLOOKUP(tbl_HRMaster[[#This Row],[EmployeeID]],tbl_ManagerSurvey[[EmployeeID]:[PerformanceRating]],3,FALSE),"Not Found")</f>
        <v>3</v>
      </c>
      <c r="AB972" s="5" t="str">
        <f>IF(tbl_HRMaster[[#This Row],[Attrition]]="Yes","Left","Active")</f>
        <v>Active</v>
      </c>
      <c r="AC972" s="5" t="str">
        <f>_xlfn.IFS(tbl_HRMaster[[#This Row],[Age]]&lt;25,"Under 25",tbl_HRMaster[[#This Row],[Age]]&lt;35,"25-34",tbl_HRMaster[[#This Row],[Age]]&lt;45,"35-44",tbl_HRMaster[[#This Row],[Age]]&lt;55,"45-54",TRUE,"Above 54")</f>
        <v>Under 25</v>
      </c>
      <c r="AD972" s="5" t="str">
        <f>_xlfn.IFS(
tbl_HRMaster[[#This Row],[YearsAtCompany]]&lt;2,"&lt; 2 Years",
tbl_HRMaster[[#This Row],[YearsAtCompany]]&lt;5,"2-4 Years",
tbl_HRMaster[[#This Row],[YearsAtCompany]]&lt;10,"5-9 Years",
TRUE,"10+ Years"
)</f>
        <v>5-9 Years</v>
      </c>
      <c r="AE972" s="5">
        <f>IF(tbl_HRMaster[[#This Row],[Attrition]]="Yes",1,0)</f>
        <v>0</v>
      </c>
    </row>
    <row r="973" spans="1:31" x14ac:dyDescent="0.25">
      <c r="A973">
        <v>24</v>
      </c>
      <c r="B973" t="s">
        <v>21</v>
      </c>
      <c r="C973" t="s">
        <v>22</v>
      </c>
      <c r="D973" t="s">
        <v>30</v>
      </c>
      <c r="E973">
        <v>1</v>
      </c>
      <c r="F973">
        <v>3</v>
      </c>
      <c r="G973" t="s">
        <v>24</v>
      </c>
      <c r="H973">
        <v>3063</v>
      </c>
      <c r="I973" t="s">
        <v>25</v>
      </c>
      <c r="J973">
        <v>5</v>
      </c>
      <c r="K973" t="s">
        <v>44</v>
      </c>
      <c r="L973" t="s">
        <v>41</v>
      </c>
      <c r="M973">
        <v>28970</v>
      </c>
      <c r="N973">
        <v>1</v>
      </c>
      <c r="O973">
        <v>18</v>
      </c>
      <c r="P973">
        <v>3</v>
      </c>
      <c r="Q973">
        <v>5</v>
      </c>
      <c r="R973">
        <v>4</v>
      </c>
      <c r="S973">
        <v>5</v>
      </c>
      <c r="T973">
        <v>0</v>
      </c>
      <c r="U973">
        <v>3</v>
      </c>
      <c r="V973">
        <f>COUNTIF(tbl_HRMaster[EmployeeID],tbl_HRMaster[[#This Row],[EmployeeID]])</f>
        <v>1</v>
      </c>
      <c r="W973">
        <f>IFERROR(INDEX(tbl_EmployeeSurvey[EnvironmentSatisfaction],MATCH(tbl_HRMaster[[#This Row],[EmployeeID]],tbl_EmployeeSurvey[EmployeeID],0)),"Not Found")</f>
        <v>4</v>
      </c>
      <c r="X973">
        <f>IFERROR(INDEX(tbl_EmployeeSurvey[JobSatisfaction],MATCH(tbl_HRMaster[[#This Row],[EmployeeID]],tbl_EmployeeSurvey[EmployeeID],0)),"Not Found")</f>
        <v>3</v>
      </c>
      <c r="Y973" s="5">
        <f>IFERROR(INDEX(tbl_EmployeeSurvey[WorkLifeBalance],MATCH(tbl_HRMaster[[#This Row],[EmployeeID]],tbl_EmployeeSurvey[EmployeeID],0)),"Not Found")</f>
        <v>4</v>
      </c>
      <c r="Z973" s="5">
        <f>IFERROR(VLOOKUP(tbl_HRMaster[[#This Row],[EmployeeID]],tbl_ManagerSurvey[[EmployeeID]:[PerformanceRating]],2,FALSE),"Not Found")</f>
        <v>3</v>
      </c>
      <c r="AA973" s="5">
        <f>IFERROR(VLOOKUP(tbl_HRMaster[[#This Row],[EmployeeID]],tbl_ManagerSurvey[[EmployeeID]:[PerformanceRating]],3,FALSE),"Not Found")</f>
        <v>3</v>
      </c>
      <c r="AB973" s="5" t="str">
        <f>IF(tbl_HRMaster[[#This Row],[Attrition]]="Yes","Left","Active")</f>
        <v>Active</v>
      </c>
      <c r="AC973" s="5" t="str">
        <f>_xlfn.IFS(tbl_HRMaster[[#This Row],[Age]]&lt;25,"Under 25",tbl_HRMaster[[#This Row],[Age]]&lt;35,"25-34",tbl_HRMaster[[#This Row],[Age]]&lt;45,"35-44",tbl_HRMaster[[#This Row],[Age]]&lt;55,"45-54",TRUE,"Above 54")</f>
        <v>Under 25</v>
      </c>
      <c r="AD973" s="5" t="str">
        <f>_xlfn.IFS(
tbl_HRMaster[[#This Row],[YearsAtCompany]]&lt;2,"&lt; 2 Years",
tbl_HRMaster[[#This Row],[YearsAtCompany]]&lt;5,"2-4 Years",
tbl_HRMaster[[#This Row],[YearsAtCompany]]&lt;10,"5-9 Years",
TRUE,"10+ Years"
)</f>
        <v>5-9 Years</v>
      </c>
      <c r="AE973" s="5">
        <f>IF(tbl_HRMaster[[#This Row],[Attrition]]="Yes",1,0)</f>
        <v>0</v>
      </c>
    </row>
    <row r="974" spans="1:31" x14ac:dyDescent="0.25">
      <c r="A974">
        <v>38</v>
      </c>
      <c r="B974" t="s">
        <v>21</v>
      </c>
      <c r="C974" t="s">
        <v>22</v>
      </c>
      <c r="D974" t="s">
        <v>30</v>
      </c>
      <c r="E974">
        <v>8</v>
      </c>
      <c r="F974">
        <v>2</v>
      </c>
      <c r="G974" t="s">
        <v>24</v>
      </c>
      <c r="H974">
        <v>1015</v>
      </c>
      <c r="I974" t="s">
        <v>25</v>
      </c>
      <c r="J974">
        <v>2</v>
      </c>
      <c r="K974" t="s">
        <v>35</v>
      </c>
      <c r="L974" t="s">
        <v>27</v>
      </c>
      <c r="M974">
        <v>32010</v>
      </c>
      <c r="N974">
        <v>1</v>
      </c>
      <c r="O974">
        <v>11</v>
      </c>
      <c r="P974">
        <v>1</v>
      </c>
      <c r="Q974">
        <v>5</v>
      </c>
      <c r="R974">
        <v>3</v>
      </c>
      <c r="S974">
        <v>5</v>
      </c>
      <c r="T974">
        <v>0</v>
      </c>
      <c r="U974">
        <v>4</v>
      </c>
      <c r="V974">
        <f>COUNTIF(tbl_HRMaster[EmployeeID],tbl_HRMaster[[#This Row],[EmployeeID]])</f>
        <v>1</v>
      </c>
      <c r="W974">
        <f>IFERROR(INDEX(tbl_EmployeeSurvey[EnvironmentSatisfaction],MATCH(tbl_HRMaster[[#This Row],[EmployeeID]],tbl_EmployeeSurvey[EmployeeID],0)),"Not Found")</f>
        <v>4</v>
      </c>
      <c r="X974">
        <f>IFERROR(INDEX(tbl_EmployeeSurvey[JobSatisfaction],MATCH(tbl_HRMaster[[#This Row],[EmployeeID]],tbl_EmployeeSurvey[EmployeeID],0)),"Not Found")</f>
        <v>3</v>
      </c>
      <c r="Y974" s="5">
        <f>IFERROR(INDEX(tbl_EmployeeSurvey[WorkLifeBalance],MATCH(tbl_HRMaster[[#This Row],[EmployeeID]],tbl_EmployeeSurvey[EmployeeID],0)),"Not Found")</f>
        <v>3</v>
      </c>
      <c r="Z974" s="5">
        <f>IFERROR(VLOOKUP(tbl_HRMaster[[#This Row],[EmployeeID]],tbl_ManagerSurvey[[EmployeeID]:[PerformanceRating]],2,FALSE),"Not Found")</f>
        <v>2</v>
      </c>
      <c r="AA974" s="5">
        <f>IFERROR(VLOOKUP(tbl_HRMaster[[#This Row],[EmployeeID]],tbl_ManagerSurvey[[EmployeeID]:[PerformanceRating]],3,FALSE),"Not Found")</f>
        <v>3</v>
      </c>
      <c r="AB974" s="5" t="str">
        <f>IF(tbl_HRMaster[[#This Row],[Attrition]]="Yes","Left","Active")</f>
        <v>Active</v>
      </c>
      <c r="AC974" s="5" t="str">
        <f>_xlfn.IFS(tbl_HRMaster[[#This Row],[Age]]&lt;25,"Under 25",tbl_HRMaster[[#This Row],[Age]]&lt;35,"25-34",tbl_HRMaster[[#This Row],[Age]]&lt;45,"35-44",tbl_HRMaster[[#This Row],[Age]]&lt;55,"45-54",TRUE,"Above 54")</f>
        <v>35-44</v>
      </c>
      <c r="AD974" s="5" t="str">
        <f>_xlfn.IFS(
tbl_HRMaster[[#This Row],[YearsAtCompany]]&lt;2,"&lt; 2 Years",
tbl_HRMaster[[#This Row],[YearsAtCompany]]&lt;5,"2-4 Years",
tbl_HRMaster[[#This Row],[YearsAtCompany]]&lt;10,"5-9 Years",
TRUE,"10+ Years"
)</f>
        <v>5-9 Years</v>
      </c>
      <c r="AE974" s="5">
        <f>IF(tbl_HRMaster[[#This Row],[Attrition]]="Yes",1,0)</f>
        <v>0</v>
      </c>
    </row>
    <row r="975" spans="1:31" x14ac:dyDescent="0.25">
      <c r="A975">
        <v>38</v>
      </c>
      <c r="B975" t="s">
        <v>21</v>
      </c>
      <c r="C975" t="s">
        <v>22</v>
      </c>
      <c r="D975" t="s">
        <v>30</v>
      </c>
      <c r="E975">
        <v>8</v>
      </c>
      <c r="F975">
        <v>2</v>
      </c>
      <c r="G975" t="s">
        <v>24</v>
      </c>
      <c r="H975">
        <v>2485</v>
      </c>
      <c r="I975" t="s">
        <v>25</v>
      </c>
      <c r="J975">
        <v>2</v>
      </c>
      <c r="K975" t="s">
        <v>35</v>
      </c>
      <c r="L975" t="s">
        <v>27</v>
      </c>
      <c r="M975">
        <v>32010</v>
      </c>
      <c r="N975">
        <v>1</v>
      </c>
      <c r="O975">
        <v>11</v>
      </c>
      <c r="P975">
        <v>1</v>
      </c>
      <c r="Q975">
        <v>5</v>
      </c>
      <c r="R975">
        <v>3</v>
      </c>
      <c r="S975">
        <v>5</v>
      </c>
      <c r="T975">
        <v>0</v>
      </c>
      <c r="U975">
        <v>4</v>
      </c>
      <c r="V975">
        <f>COUNTIF(tbl_HRMaster[EmployeeID],tbl_HRMaster[[#This Row],[EmployeeID]])</f>
        <v>1</v>
      </c>
      <c r="W975">
        <f>IFERROR(INDEX(tbl_EmployeeSurvey[EnvironmentSatisfaction],MATCH(tbl_HRMaster[[#This Row],[EmployeeID]],tbl_EmployeeSurvey[EmployeeID],0)),"Not Found")</f>
        <v>4</v>
      </c>
      <c r="X975">
        <f>IFERROR(INDEX(tbl_EmployeeSurvey[JobSatisfaction],MATCH(tbl_HRMaster[[#This Row],[EmployeeID]],tbl_EmployeeSurvey[EmployeeID],0)),"Not Found")</f>
        <v>3</v>
      </c>
      <c r="Y975" s="5">
        <f>IFERROR(INDEX(tbl_EmployeeSurvey[WorkLifeBalance],MATCH(tbl_HRMaster[[#This Row],[EmployeeID]],tbl_EmployeeSurvey[EmployeeID],0)),"Not Found")</f>
        <v>3</v>
      </c>
      <c r="Z975" s="5">
        <f>IFERROR(VLOOKUP(tbl_HRMaster[[#This Row],[EmployeeID]],tbl_ManagerSurvey[[EmployeeID]:[PerformanceRating]],2,FALSE),"Not Found")</f>
        <v>2</v>
      </c>
      <c r="AA975" s="5">
        <f>IFERROR(VLOOKUP(tbl_HRMaster[[#This Row],[EmployeeID]],tbl_ManagerSurvey[[EmployeeID]:[PerformanceRating]],3,FALSE),"Not Found")</f>
        <v>3</v>
      </c>
      <c r="AB975" s="5" t="str">
        <f>IF(tbl_HRMaster[[#This Row],[Attrition]]="Yes","Left","Active")</f>
        <v>Active</v>
      </c>
      <c r="AC975" s="5" t="str">
        <f>_xlfn.IFS(tbl_HRMaster[[#This Row],[Age]]&lt;25,"Under 25",tbl_HRMaster[[#This Row],[Age]]&lt;35,"25-34",tbl_HRMaster[[#This Row],[Age]]&lt;45,"35-44",tbl_HRMaster[[#This Row],[Age]]&lt;55,"45-54",TRUE,"Above 54")</f>
        <v>35-44</v>
      </c>
      <c r="AD975" s="5" t="str">
        <f>_xlfn.IFS(
tbl_HRMaster[[#This Row],[YearsAtCompany]]&lt;2,"&lt; 2 Years",
tbl_HRMaster[[#This Row],[YearsAtCompany]]&lt;5,"2-4 Years",
tbl_HRMaster[[#This Row],[YearsAtCompany]]&lt;10,"5-9 Years",
TRUE,"10+ Years"
)</f>
        <v>5-9 Years</v>
      </c>
      <c r="AE975" s="5">
        <f>IF(tbl_HRMaster[[#This Row],[Attrition]]="Yes",1,0)</f>
        <v>0</v>
      </c>
    </row>
    <row r="976" spans="1:31" x14ac:dyDescent="0.25">
      <c r="A976">
        <v>38</v>
      </c>
      <c r="B976" t="s">
        <v>21</v>
      </c>
      <c r="C976" t="s">
        <v>22</v>
      </c>
      <c r="D976" t="s">
        <v>30</v>
      </c>
      <c r="E976">
        <v>8</v>
      </c>
      <c r="F976">
        <v>2</v>
      </c>
      <c r="G976" t="s">
        <v>24</v>
      </c>
      <c r="H976">
        <v>3955</v>
      </c>
      <c r="I976" t="s">
        <v>25</v>
      </c>
      <c r="J976">
        <v>2</v>
      </c>
      <c r="K976" t="s">
        <v>35</v>
      </c>
      <c r="L976" t="s">
        <v>27</v>
      </c>
      <c r="M976">
        <v>32010</v>
      </c>
      <c r="N976">
        <v>1</v>
      </c>
      <c r="O976">
        <v>11</v>
      </c>
      <c r="P976">
        <v>1</v>
      </c>
      <c r="Q976">
        <v>5</v>
      </c>
      <c r="R976">
        <v>3</v>
      </c>
      <c r="S976">
        <v>5</v>
      </c>
      <c r="T976">
        <v>0</v>
      </c>
      <c r="U976">
        <v>4</v>
      </c>
      <c r="V976">
        <f>COUNTIF(tbl_HRMaster[EmployeeID],tbl_HRMaster[[#This Row],[EmployeeID]])</f>
        <v>1</v>
      </c>
      <c r="W976">
        <f>IFERROR(INDEX(tbl_EmployeeSurvey[EnvironmentSatisfaction],MATCH(tbl_HRMaster[[#This Row],[EmployeeID]],tbl_EmployeeSurvey[EmployeeID],0)),"Not Found")</f>
        <v>4</v>
      </c>
      <c r="X976">
        <f>IFERROR(INDEX(tbl_EmployeeSurvey[JobSatisfaction],MATCH(tbl_HRMaster[[#This Row],[EmployeeID]],tbl_EmployeeSurvey[EmployeeID],0)),"Not Found")</f>
        <v>3</v>
      </c>
      <c r="Y976" s="5">
        <f>IFERROR(INDEX(tbl_EmployeeSurvey[WorkLifeBalance],MATCH(tbl_HRMaster[[#This Row],[EmployeeID]],tbl_EmployeeSurvey[EmployeeID],0)),"Not Found")</f>
        <v>3</v>
      </c>
      <c r="Z976" s="5">
        <f>IFERROR(VLOOKUP(tbl_HRMaster[[#This Row],[EmployeeID]],tbl_ManagerSurvey[[EmployeeID]:[PerformanceRating]],2,FALSE),"Not Found")</f>
        <v>2</v>
      </c>
      <c r="AA976" s="5">
        <f>IFERROR(VLOOKUP(tbl_HRMaster[[#This Row],[EmployeeID]],tbl_ManagerSurvey[[EmployeeID]:[PerformanceRating]],3,FALSE),"Not Found")</f>
        <v>3</v>
      </c>
      <c r="AB976" s="5" t="str">
        <f>IF(tbl_HRMaster[[#This Row],[Attrition]]="Yes","Left","Active")</f>
        <v>Active</v>
      </c>
      <c r="AC976" s="5" t="str">
        <f>_xlfn.IFS(tbl_HRMaster[[#This Row],[Age]]&lt;25,"Under 25",tbl_HRMaster[[#This Row],[Age]]&lt;35,"25-34",tbl_HRMaster[[#This Row],[Age]]&lt;45,"35-44",tbl_HRMaster[[#This Row],[Age]]&lt;55,"45-54",TRUE,"Above 54")</f>
        <v>35-44</v>
      </c>
      <c r="AD976" s="5" t="str">
        <f>_xlfn.IFS(
tbl_HRMaster[[#This Row],[YearsAtCompany]]&lt;2,"&lt; 2 Years",
tbl_HRMaster[[#This Row],[YearsAtCompany]]&lt;5,"2-4 Years",
tbl_HRMaster[[#This Row],[YearsAtCompany]]&lt;10,"5-9 Years",
TRUE,"10+ Years"
)</f>
        <v>5-9 Years</v>
      </c>
      <c r="AE976" s="5">
        <f>IF(tbl_HRMaster[[#This Row],[Attrition]]="Yes",1,0)</f>
        <v>0</v>
      </c>
    </row>
    <row r="977" spans="1:31" x14ac:dyDescent="0.25">
      <c r="A977">
        <v>37</v>
      </c>
      <c r="B977" t="s">
        <v>21</v>
      </c>
      <c r="C977" t="s">
        <v>22</v>
      </c>
      <c r="D977" t="s">
        <v>30</v>
      </c>
      <c r="E977">
        <v>24</v>
      </c>
      <c r="F977">
        <v>1</v>
      </c>
      <c r="G977" t="s">
        <v>24</v>
      </c>
      <c r="H977">
        <v>1019</v>
      </c>
      <c r="I977" t="s">
        <v>34</v>
      </c>
      <c r="J977">
        <v>2</v>
      </c>
      <c r="K977" t="s">
        <v>35</v>
      </c>
      <c r="L977" t="s">
        <v>27</v>
      </c>
      <c r="M977">
        <v>32910</v>
      </c>
      <c r="N977">
        <v>1</v>
      </c>
      <c r="O977">
        <v>16</v>
      </c>
      <c r="P977">
        <v>3</v>
      </c>
      <c r="Q977">
        <v>5</v>
      </c>
      <c r="R977">
        <v>2</v>
      </c>
      <c r="S977">
        <v>5</v>
      </c>
      <c r="T977">
        <v>0</v>
      </c>
      <c r="U977">
        <v>3</v>
      </c>
      <c r="V977">
        <f>COUNTIF(tbl_HRMaster[EmployeeID],tbl_HRMaster[[#This Row],[EmployeeID]])</f>
        <v>1</v>
      </c>
      <c r="W977">
        <f>IFERROR(INDEX(tbl_EmployeeSurvey[EnvironmentSatisfaction],MATCH(tbl_HRMaster[[#This Row],[EmployeeID]],tbl_EmployeeSurvey[EmployeeID],0)),"Not Found")</f>
        <v>2</v>
      </c>
      <c r="X977">
        <f>IFERROR(INDEX(tbl_EmployeeSurvey[JobSatisfaction],MATCH(tbl_HRMaster[[#This Row],[EmployeeID]],tbl_EmployeeSurvey[EmployeeID],0)),"Not Found")</f>
        <v>2</v>
      </c>
      <c r="Y977" s="5">
        <f>IFERROR(INDEX(tbl_EmployeeSurvey[WorkLifeBalance],MATCH(tbl_HRMaster[[#This Row],[EmployeeID]],tbl_EmployeeSurvey[EmployeeID],0)),"Not Found")</f>
        <v>3</v>
      </c>
      <c r="Z977" s="5">
        <f>IFERROR(VLOOKUP(tbl_HRMaster[[#This Row],[EmployeeID]],tbl_ManagerSurvey[[EmployeeID]:[PerformanceRating]],2,FALSE),"Not Found")</f>
        <v>2</v>
      </c>
      <c r="AA977" s="5">
        <f>IFERROR(VLOOKUP(tbl_HRMaster[[#This Row],[EmployeeID]],tbl_ManagerSurvey[[EmployeeID]:[PerformanceRating]],3,FALSE),"Not Found")</f>
        <v>3</v>
      </c>
      <c r="AB977" s="5" t="str">
        <f>IF(tbl_HRMaster[[#This Row],[Attrition]]="Yes","Left","Active")</f>
        <v>Active</v>
      </c>
      <c r="AC977" s="5" t="str">
        <f>_xlfn.IFS(tbl_HRMaster[[#This Row],[Age]]&lt;25,"Under 25",tbl_HRMaster[[#This Row],[Age]]&lt;35,"25-34",tbl_HRMaster[[#This Row],[Age]]&lt;45,"35-44",tbl_HRMaster[[#This Row],[Age]]&lt;55,"45-54",TRUE,"Above 54")</f>
        <v>35-44</v>
      </c>
      <c r="AD977" s="5" t="str">
        <f>_xlfn.IFS(
tbl_HRMaster[[#This Row],[YearsAtCompany]]&lt;2,"&lt; 2 Years",
tbl_HRMaster[[#This Row],[YearsAtCompany]]&lt;5,"2-4 Years",
tbl_HRMaster[[#This Row],[YearsAtCompany]]&lt;10,"5-9 Years",
TRUE,"10+ Years"
)</f>
        <v>5-9 Years</v>
      </c>
      <c r="AE977" s="5">
        <f>IF(tbl_HRMaster[[#This Row],[Attrition]]="Yes",1,0)</f>
        <v>0</v>
      </c>
    </row>
    <row r="978" spans="1:31" x14ac:dyDescent="0.25">
      <c r="A978">
        <v>37</v>
      </c>
      <c r="B978" t="s">
        <v>21</v>
      </c>
      <c r="C978" t="s">
        <v>22</v>
      </c>
      <c r="D978" t="s">
        <v>30</v>
      </c>
      <c r="E978">
        <v>24</v>
      </c>
      <c r="F978">
        <v>1</v>
      </c>
      <c r="G978" t="s">
        <v>24</v>
      </c>
      <c r="H978">
        <v>2489</v>
      </c>
      <c r="I978" t="s">
        <v>34</v>
      </c>
      <c r="J978">
        <v>2</v>
      </c>
      <c r="K978" t="s">
        <v>35</v>
      </c>
      <c r="L978" t="s">
        <v>27</v>
      </c>
      <c r="M978">
        <v>32910</v>
      </c>
      <c r="N978">
        <v>1</v>
      </c>
      <c r="O978">
        <v>16</v>
      </c>
      <c r="P978">
        <v>3</v>
      </c>
      <c r="Q978">
        <v>5</v>
      </c>
      <c r="R978">
        <v>2</v>
      </c>
      <c r="S978">
        <v>5</v>
      </c>
      <c r="T978">
        <v>0</v>
      </c>
      <c r="U978">
        <v>3</v>
      </c>
      <c r="V978">
        <f>COUNTIF(tbl_HRMaster[EmployeeID],tbl_HRMaster[[#This Row],[EmployeeID]])</f>
        <v>1</v>
      </c>
      <c r="W978">
        <f>IFERROR(INDEX(tbl_EmployeeSurvey[EnvironmentSatisfaction],MATCH(tbl_HRMaster[[#This Row],[EmployeeID]],tbl_EmployeeSurvey[EmployeeID],0)),"Not Found")</f>
        <v>2</v>
      </c>
      <c r="X978">
        <f>IFERROR(INDEX(tbl_EmployeeSurvey[JobSatisfaction],MATCH(tbl_HRMaster[[#This Row],[EmployeeID]],tbl_EmployeeSurvey[EmployeeID],0)),"Not Found")</f>
        <v>2</v>
      </c>
      <c r="Y978" s="5">
        <f>IFERROR(INDEX(tbl_EmployeeSurvey[WorkLifeBalance],MATCH(tbl_HRMaster[[#This Row],[EmployeeID]],tbl_EmployeeSurvey[EmployeeID],0)),"Not Found")</f>
        <v>3</v>
      </c>
      <c r="Z978" s="5">
        <f>IFERROR(VLOOKUP(tbl_HRMaster[[#This Row],[EmployeeID]],tbl_ManagerSurvey[[EmployeeID]:[PerformanceRating]],2,FALSE),"Not Found")</f>
        <v>2</v>
      </c>
      <c r="AA978" s="5">
        <f>IFERROR(VLOOKUP(tbl_HRMaster[[#This Row],[EmployeeID]],tbl_ManagerSurvey[[EmployeeID]:[PerformanceRating]],3,FALSE),"Not Found")</f>
        <v>3</v>
      </c>
      <c r="AB978" s="5" t="str">
        <f>IF(tbl_HRMaster[[#This Row],[Attrition]]="Yes","Left","Active")</f>
        <v>Active</v>
      </c>
      <c r="AC978" s="5" t="str">
        <f>_xlfn.IFS(tbl_HRMaster[[#This Row],[Age]]&lt;25,"Under 25",tbl_HRMaster[[#This Row],[Age]]&lt;35,"25-34",tbl_HRMaster[[#This Row],[Age]]&lt;45,"35-44",tbl_HRMaster[[#This Row],[Age]]&lt;55,"45-54",TRUE,"Above 54")</f>
        <v>35-44</v>
      </c>
      <c r="AD978" s="5" t="str">
        <f>_xlfn.IFS(
tbl_HRMaster[[#This Row],[YearsAtCompany]]&lt;2,"&lt; 2 Years",
tbl_HRMaster[[#This Row],[YearsAtCompany]]&lt;5,"2-4 Years",
tbl_HRMaster[[#This Row],[YearsAtCompany]]&lt;10,"5-9 Years",
TRUE,"10+ Years"
)</f>
        <v>5-9 Years</v>
      </c>
      <c r="AE978" s="5">
        <f>IF(tbl_HRMaster[[#This Row],[Attrition]]="Yes",1,0)</f>
        <v>0</v>
      </c>
    </row>
    <row r="979" spans="1:31" x14ac:dyDescent="0.25">
      <c r="A979">
        <v>37</v>
      </c>
      <c r="B979" t="s">
        <v>21</v>
      </c>
      <c r="C979" t="s">
        <v>22</v>
      </c>
      <c r="D979" t="s">
        <v>30</v>
      </c>
      <c r="E979">
        <v>24</v>
      </c>
      <c r="F979">
        <v>1</v>
      </c>
      <c r="G979" t="s">
        <v>24</v>
      </c>
      <c r="H979">
        <v>3959</v>
      </c>
      <c r="I979" t="s">
        <v>34</v>
      </c>
      <c r="J979">
        <v>2</v>
      </c>
      <c r="K979" t="s">
        <v>35</v>
      </c>
      <c r="L979" t="s">
        <v>27</v>
      </c>
      <c r="M979">
        <v>32910</v>
      </c>
      <c r="N979">
        <v>1</v>
      </c>
      <c r="O979">
        <v>16</v>
      </c>
      <c r="P979">
        <v>3</v>
      </c>
      <c r="Q979">
        <v>5</v>
      </c>
      <c r="R979">
        <v>2</v>
      </c>
      <c r="S979">
        <v>5</v>
      </c>
      <c r="T979">
        <v>0</v>
      </c>
      <c r="U979">
        <v>3</v>
      </c>
      <c r="V979">
        <f>COUNTIF(tbl_HRMaster[EmployeeID],tbl_HRMaster[[#This Row],[EmployeeID]])</f>
        <v>1</v>
      </c>
      <c r="W979">
        <f>IFERROR(INDEX(tbl_EmployeeSurvey[EnvironmentSatisfaction],MATCH(tbl_HRMaster[[#This Row],[EmployeeID]],tbl_EmployeeSurvey[EmployeeID],0)),"Not Found")</f>
        <v>2</v>
      </c>
      <c r="X979">
        <f>IFERROR(INDEX(tbl_EmployeeSurvey[JobSatisfaction],MATCH(tbl_HRMaster[[#This Row],[EmployeeID]],tbl_EmployeeSurvey[EmployeeID],0)),"Not Found")</f>
        <v>2</v>
      </c>
      <c r="Y979" s="5">
        <f>IFERROR(INDEX(tbl_EmployeeSurvey[WorkLifeBalance],MATCH(tbl_HRMaster[[#This Row],[EmployeeID]],tbl_EmployeeSurvey[EmployeeID],0)),"Not Found")</f>
        <v>3</v>
      </c>
      <c r="Z979" s="5">
        <f>IFERROR(VLOOKUP(tbl_HRMaster[[#This Row],[EmployeeID]],tbl_ManagerSurvey[[EmployeeID]:[PerformanceRating]],2,FALSE),"Not Found")</f>
        <v>2</v>
      </c>
      <c r="AA979" s="5">
        <f>IFERROR(VLOOKUP(tbl_HRMaster[[#This Row],[EmployeeID]],tbl_ManagerSurvey[[EmployeeID]:[PerformanceRating]],3,FALSE),"Not Found")</f>
        <v>3</v>
      </c>
      <c r="AB979" s="5" t="str">
        <f>IF(tbl_HRMaster[[#This Row],[Attrition]]="Yes","Left","Active")</f>
        <v>Active</v>
      </c>
      <c r="AC979" s="5" t="str">
        <f>_xlfn.IFS(tbl_HRMaster[[#This Row],[Age]]&lt;25,"Under 25",tbl_HRMaster[[#This Row],[Age]]&lt;35,"25-34",tbl_HRMaster[[#This Row],[Age]]&lt;45,"35-44",tbl_HRMaster[[#This Row],[Age]]&lt;55,"45-54",TRUE,"Above 54")</f>
        <v>35-44</v>
      </c>
      <c r="AD979" s="5" t="str">
        <f>_xlfn.IFS(
tbl_HRMaster[[#This Row],[YearsAtCompany]]&lt;2,"&lt; 2 Years",
tbl_HRMaster[[#This Row],[YearsAtCompany]]&lt;5,"2-4 Years",
tbl_HRMaster[[#This Row],[YearsAtCompany]]&lt;10,"5-9 Years",
TRUE,"10+ Years"
)</f>
        <v>5-9 Years</v>
      </c>
      <c r="AE979" s="5">
        <f>IF(tbl_HRMaster[[#This Row],[Attrition]]="Yes",1,0)</f>
        <v>0</v>
      </c>
    </row>
    <row r="980" spans="1:31" x14ac:dyDescent="0.25">
      <c r="A980">
        <v>27</v>
      </c>
      <c r="B980" t="s">
        <v>21</v>
      </c>
      <c r="C980" t="s">
        <v>22</v>
      </c>
      <c r="D980" t="s">
        <v>30</v>
      </c>
      <c r="E980">
        <v>6</v>
      </c>
      <c r="F980">
        <v>4</v>
      </c>
      <c r="G980" t="s">
        <v>24</v>
      </c>
      <c r="H980">
        <v>645</v>
      </c>
      <c r="I980" t="s">
        <v>34</v>
      </c>
      <c r="J980">
        <v>2</v>
      </c>
      <c r="K980" t="s">
        <v>40</v>
      </c>
      <c r="L980" t="s">
        <v>41</v>
      </c>
      <c r="M980">
        <v>37550</v>
      </c>
      <c r="N980">
        <v>1</v>
      </c>
      <c r="O980">
        <v>19</v>
      </c>
      <c r="P980">
        <v>0</v>
      </c>
      <c r="Q980">
        <v>5</v>
      </c>
      <c r="R980">
        <v>2</v>
      </c>
      <c r="S980">
        <v>5</v>
      </c>
      <c r="T980">
        <v>0</v>
      </c>
      <c r="U980">
        <v>3</v>
      </c>
      <c r="V980">
        <f>COUNTIF(tbl_HRMaster[EmployeeID],tbl_HRMaster[[#This Row],[EmployeeID]])</f>
        <v>1</v>
      </c>
      <c r="W980">
        <f>IFERROR(INDEX(tbl_EmployeeSurvey[EnvironmentSatisfaction],MATCH(tbl_HRMaster[[#This Row],[EmployeeID]],tbl_EmployeeSurvey[EmployeeID],0)),"Not Found")</f>
        <v>1</v>
      </c>
      <c r="X980">
        <f>IFERROR(INDEX(tbl_EmployeeSurvey[JobSatisfaction],MATCH(tbl_HRMaster[[#This Row],[EmployeeID]],tbl_EmployeeSurvey[EmployeeID],0)),"Not Found")</f>
        <v>3</v>
      </c>
      <c r="Y980" s="5">
        <f>IFERROR(INDEX(tbl_EmployeeSurvey[WorkLifeBalance],MATCH(tbl_HRMaster[[#This Row],[EmployeeID]],tbl_EmployeeSurvey[EmployeeID],0)),"Not Found")</f>
        <v>3</v>
      </c>
      <c r="Z980" s="5">
        <f>IFERROR(VLOOKUP(tbl_HRMaster[[#This Row],[EmployeeID]],tbl_ManagerSurvey[[EmployeeID]:[PerformanceRating]],2,FALSE),"Not Found")</f>
        <v>3</v>
      </c>
      <c r="AA980" s="5">
        <f>IFERROR(VLOOKUP(tbl_HRMaster[[#This Row],[EmployeeID]],tbl_ManagerSurvey[[EmployeeID]:[PerformanceRating]],3,FALSE),"Not Found")</f>
        <v>3</v>
      </c>
      <c r="AB980" s="5" t="str">
        <f>IF(tbl_HRMaster[[#This Row],[Attrition]]="Yes","Left","Active")</f>
        <v>Active</v>
      </c>
      <c r="AC980" s="5" t="str">
        <f>_xlfn.IFS(tbl_HRMaster[[#This Row],[Age]]&lt;25,"Under 25",tbl_HRMaster[[#This Row],[Age]]&lt;35,"25-34",tbl_HRMaster[[#This Row],[Age]]&lt;45,"35-44",tbl_HRMaster[[#This Row],[Age]]&lt;55,"45-54",TRUE,"Above 54")</f>
        <v>25-34</v>
      </c>
      <c r="AD980" s="5" t="str">
        <f>_xlfn.IFS(
tbl_HRMaster[[#This Row],[YearsAtCompany]]&lt;2,"&lt; 2 Years",
tbl_HRMaster[[#This Row],[YearsAtCompany]]&lt;5,"2-4 Years",
tbl_HRMaster[[#This Row],[YearsAtCompany]]&lt;10,"5-9 Years",
TRUE,"10+ Years"
)</f>
        <v>5-9 Years</v>
      </c>
      <c r="AE980" s="5">
        <f>IF(tbl_HRMaster[[#This Row],[Attrition]]="Yes",1,0)</f>
        <v>0</v>
      </c>
    </row>
    <row r="981" spans="1:31" x14ac:dyDescent="0.25">
      <c r="A981">
        <v>27</v>
      </c>
      <c r="B981" t="s">
        <v>21</v>
      </c>
      <c r="C981" t="s">
        <v>22</v>
      </c>
      <c r="D981" t="s">
        <v>30</v>
      </c>
      <c r="E981">
        <v>6</v>
      </c>
      <c r="F981">
        <v>4</v>
      </c>
      <c r="G981" t="s">
        <v>24</v>
      </c>
      <c r="H981">
        <v>2115</v>
      </c>
      <c r="I981" t="s">
        <v>34</v>
      </c>
      <c r="J981">
        <v>2</v>
      </c>
      <c r="K981" t="s">
        <v>40</v>
      </c>
      <c r="L981" t="s">
        <v>41</v>
      </c>
      <c r="M981">
        <v>37550</v>
      </c>
      <c r="N981">
        <v>1</v>
      </c>
      <c r="O981">
        <v>19</v>
      </c>
      <c r="P981">
        <v>0</v>
      </c>
      <c r="Q981">
        <v>5</v>
      </c>
      <c r="R981">
        <v>2</v>
      </c>
      <c r="S981">
        <v>5</v>
      </c>
      <c r="T981">
        <v>0</v>
      </c>
      <c r="U981">
        <v>3</v>
      </c>
      <c r="V981">
        <f>COUNTIF(tbl_HRMaster[EmployeeID],tbl_HRMaster[[#This Row],[EmployeeID]])</f>
        <v>1</v>
      </c>
      <c r="W981">
        <f>IFERROR(INDEX(tbl_EmployeeSurvey[EnvironmentSatisfaction],MATCH(tbl_HRMaster[[#This Row],[EmployeeID]],tbl_EmployeeSurvey[EmployeeID],0)),"Not Found")</f>
        <v>1</v>
      </c>
      <c r="X981">
        <f>IFERROR(INDEX(tbl_EmployeeSurvey[JobSatisfaction],MATCH(tbl_HRMaster[[#This Row],[EmployeeID]],tbl_EmployeeSurvey[EmployeeID],0)),"Not Found")</f>
        <v>3</v>
      </c>
      <c r="Y981" s="5">
        <f>IFERROR(INDEX(tbl_EmployeeSurvey[WorkLifeBalance],MATCH(tbl_HRMaster[[#This Row],[EmployeeID]],tbl_EmployeeSurvey[EmployeeID],0)),"Not Found")</f>
        <v>3</v>
      </c>
      <c r="Z981" s="5">
        <f>IFERROR(VLOOKUP(tbl_HRMaster[[#This Row],[EmployeeID]],tbl_ManagerSurvey[[EmployeeID]:[PerformanceRating]],2,FALSE),"Not Found")</f>
        <v>3</v>
      </c>
      <c r="AA981" s="5">
        <f>IFERROR(VLOOKUP(tbl_HRMaster[[#This Row],[EmployeeID]],tbl_ManagerSurvey[[EmployeeID]:[PerformanceRating]],3,FALSE),"Not Found")</f>
        <v>3</v>
      </c>
      <c r="AB981" s="5" t="str">
        <f>IF(tbl_HRMaster[[#This Row],[Attrition]]="Yes","Left","Active")</f>
        <v>Active</v>
      </c>
      <c r="AC981" s="5" t="str">
        <f>_xlfn.IFS(tbl_HRMaster[[#This Row],[Age]]&lt;25,"Under 25",tbl_HRMaster[[#This Row],[Age]]&lt;35,"25-34",tbl_HRMaster[[#This Row],[Age]]&lt;45,"35-44",tbl_HRMaster[[#This Row],[Age]]&lt;55,"45-54",TRUE,"Above 54")</f>
        <v>25-34</v>
      </c>
      <c r="AD981" s="5" t="str">
        <f>_xlfn.IFS(
tbl_HRMaster[[#This Row],[YearsAtCompany]]&lt;2,"&lt; 2 Years",
tbl_HRMaster[[#This Row],[YearsAtCompany]]&lt;5,"2-4 Years",
tbl_HRMaster[[#This Row],[YearsAtCompany]]&lt;10,"5-9 Years",
TRUE,"10+ Years"
)</f>
        <v>5-9 Years</v>
      </c>
      <c r="AE981" s="5">
        <f>IF(tbl_HRMaster[[#This Row],[Attrition]]="Yes",1,0)</f>
        <v>0</v>
      </c>
    </row>
    <row r="982" spans="1:31" x14ac:dyDescent="0.25">
      <c r="A982">
        <v>27</v>
      </c>
      <c r="B982" t="s">
        <v>21</v>
      </c>
      <c r="C982" t="s">
        <v>22</v>
      </c>
      <c r="D982" t="s">
        <v>30</v>
      </c>
      <c r="E982">
        <v>6</v>
      </c>
      <c r="F982">
        <v>4</v>
      </c>
      <c r="G982" t="s">
        <v>24</v>
      </c>
      <c r="H982">
        <v>3585</v>
      </c>
      <c r="I982" t="s">
        <v>34</v>
      </c>
      <c r="J982">
        <v>2</v>
      </c>
      <c r="K982" t="s">
        <v>40</v>
      </c>
      <c r="L982" t="s">
        <v>41</v>
      </c>
      <c r="M982">
        <v>37550</v>
      </c>
      <c r="N982">
        <v>1</v>
      </c>
      <c r="O982">
        <v>19</v>
      </c>
      <c r="P982">
        <v>0</v>
      </c>
      <c r="Q982">
        <v>5</v>
      </c>
      <c r="R982">
        <v>2</v>
      </c>
      <c r="S982">
        <v>5</v>
      </c>
      <c r="T982">
        <v>0</v>
      </c>
      <c r="U982">
        <v>3</v>
      </c>
      <c r="V982">
        <f>COUNTIF(tbl_HRMaster[EmployeeID],tbl_HRMaster[[#This Row],[EmployeeID]])</f>
        <v>1</v>
      </c>
      <c r="W982">
        <f>IFERROR(INDEX(tbl_EmployeeSurvey[EnvironmentSatisfaction],MATCH(tbl_HRMaster[[#This Row],[EmployeeID]],tbl_EmployeeSurvey[EmployeeID],0)),"Not Found")</f>
        <v>1</v>
      </c>
      <c r="X982">
        <f>IFERROR(INDEX(tbl_EmployeeSurvey[JobSatisfaction],MATCH(tbl_HRMaster[[#This Row],[EmployeeID]],tbl_EmployeeSurvey[EmployeeID],0)),"Not Found")</f>
        <v>3</v>
      </c>
      <c r="Y982" s="5">
        <f>IFERROR(INDEX(tbl_EmployeeSurvey[WorkLifeBalance],MATCH(tbl_HRMaster[[#This Row],[EmployeeID]],tbl_EmployeeSurvey[EmployeeID],0)),"Not Found")</f>
        <v>3</v>
      </c>
      <c r="Z982" s="5">
        <f>IFERROR(VLOOKUP(tbl_HRMaster[[#This Row],[EmployeeID]],tbl_ManagerSurvey[[EmployeeID]:[PerformanceRating]],2,FALSE),"Not Found")</f>
        <v>3</v>
      </c>
      <c r="AA982" s="5">
        <f>IFERROR(VLOOKUP(tbl_HRMaster[[#This Row],[EmployeeID]],tbl_ManagerSurvey[[EmployeeID]:[PerformanceRating]],3,FALSE),"Not Found")</f>
        <v>3</v>
      </c>
      <c r="AB982" s="5" t="str">
        <f>IF(tbl_HRMaster[[#This Row],[Attrition]]="Yes","Left","Active")</f>
        <v>Active</v>
      </c>
      <c r="AC982" s="5" t="str">
        <f>_xlfn.IFS(tbl_HRMaster[[#This Row],[Age]]&lt;25,"Under 25",tbl_HRMaster[[#This Row],[Age]]&lt;35,"25-34",tbl_HRMaster[[#This Row],[Age]]&lt;45,"35-44",tbl_HRMaster[[#This Row],[Age]]&lt;55,"45-54",TRUE,"Above 54")</f>
        <v>25-34</v>
      </c>
      <c r="AD982" s="5" t="str">
        <f>_xlfn.IFS(
tbl_HRMaster[[#This Row],[YearsAtCompany]]&lt;2,"&lt; 2 Years",
tbl_HRMaster[[#This Row],[YearsAtCompany]]&lt;5,"2-4 Years",
tbl_HRMaster[[#This Row],[YearsAtCompany]]&lt;10,"5-9 Years",
TRUE,"10+ Years"
)</f>
        <v>5-9 Years</v>
      </c>
      <c r="AE982" s="5">
        <f>IF(tbl_HRMaster[[#This Row],[Attrition]]="Yes",1,0)</f>
        <v>0</v>
      </c>
    </row>
    <row r="983" spans="1:31" x14ac:dyDescent="0.25">
      <c r="A983">
        <v>33</v>
      </c>
      <c r="B983" t="s">
        <v>21</v>
      </c>
      <c r="C983" t="s">
        <v>22</v>
      </c>
      <c r="D983" t="s">
        <v>30</v>
      </c>
      <c r="E983">
        <v>1</v>
      </c>
      <c r="F983">
        <v>1</v>
      </c>
      <c r="G983" t="s">
        <v>24</v>
      </c>
      <c r="H983">
        <v>834</v>
      </c>
      <c r="I983" t="s">
        <v>34</v>
      </c>
      <c r="J983">
        <v>1</v>
      </c>
      <c r="K983" t="s">
        <v>31</v>
      </c>
      <c r="L983" t="s">
        <v>32</v>
      </c>
      <c r="M983">
        <v>42560</v>
      </c>
      <c r="N983">
        <v>1</v>
      </c>
      <c r="O983">
        <v>13</v>
      </c>
      <c r="P983">
        <v>3</v>
      </c>
      <c r="Q983">
        <v>5</v>
      </c>
      <c r="R983">
        <v>1</v>
      </c>
      <c r="S983">
        <v>5</v>
      </c>
      <c r="T983">
        <v>0</v>
      </c>
      <c r="U983">
        <v>2</v>
      </c>
      <c r="V983">
        <f>COUNTIF(tbl_HRMaster[EmployeeID],tbl_HRMaster[[#This Row],[EmployeeID]])</f>
        <v>1</v>
      </c>
      <c r="W983">
        <f>IFERROR(INDEX(tbl_EmployeeSurvey[EnvironmentSatisfaction],MATCH(tbl_HRMaster[[#This Row],[EmployeeID]],tbl_EmployeeSurvey[EmployeeID],0)),"Not Found")</f>
        <v>4</v>
      </c>
      <c r="X983">
        <f>IFERROR(INDEX(tbl_EmployeeSurvey[JobSatisfaction],MATCH(tbl_HRMaster[[#This Row],[EmployeeID]],tbl_EmployeeSurvey[EmployeeID],0)),"Not Found")</f>
        <v>2</v>
      </c>
      <c r="Y983" s="5">
        <f>IFERROR(INDEX(tbl_EmployeeSurvey[WorkLifeBalance],MATCH(tbl_HRMaster[[#This Row],[EmployeeID]],tbl_EmployeeSurvey[EmployeeID],0)),"Not Found")</f>
        <v>3</v>
      </c>
      <c r="Z983" s="5">
        <f>IFERROR(VLOOKUP(tbl_HRMaster[[#This Row],[EmployeeID]],tbl_ManagerSurvey[[EmployeeID]:[PerformanceRating]],2,FALSE),"Not Found")</f>
        <v>3</v>
      </c>
      <c r="AA983" s="5">
        <f>IFERROR(VLOOKUP(tbl_HRMaster[[#This Row],[EmployeeID]],tbl_ManagerSurvey[[EmployeeID]:[PerformanceRating]],3,FALSE),"Not Found")</f>
        <v>3</v>
      </c>
      <c r="AB983" s="5" t="str">
        <f>IF(tbl_HRMaster[[#This Row],[Attrition]]="Yes","Left","Active")</f>
        <v>Active</v>
      </c>
      <c r="AC983" s="5" t="str">
        <f>_xlfn.IFS(tbl_HRMaster[[#This Row],[Age]]&lt;25,"Under 25",tbl_HRMaster[[#This Row],[Age]]&lt;35,"25-34",tbl_HRMaster[[#This Row],[Age]]&lt;45,"35-44",tbl_HRMaster[[#This Row],[Age]]&lt;55,"45-54",TRUE,"Above 54")</f>
        <v>25-34</v>
      </c>
      <c r="AD983" s="5" t="str">
        <f>_xlfn.IFS(
tbl_HRMaster[[#This Row],[YearsAtCompany]]&lt;2,"&lt; 2 Years",
tbl_HRMaster[[#This Row],[YearsAtCompany]]&lt;5,"2-4 Years",
tbl_HRMaster[[#This Row],[YearsAtCompany]]&lt;10,"5-9 Years",
TRUE,"10+ Years"
)</f>
        <v>5-9 Years</v>
      </c>
      <c r="AE983" s="5">
        <f>IF(tbl_HRMaster[[#This Row],[Attrition]]="Yes",1,0)</f>
        <v>0</v>
      </c>
    </row>
    <row r="984" spans="1:31" x14ac:dyDescent="0.25">
      <c r="A984">
        <v>33</v>
      </c>
      <c r="B984" t="s">
        <v>21</v>
      </c>
      <c r="C984" t="s">
        <v>22</v>
      </c>
      <c r="D984" t="s">
        <v>30</v>
      </c>
      <c r="E984">
        <v>1</v>
      </c>
      <c r="F984">
        <v>1</v>
      </c>
      <c r="G984" t="s">
        <v>24</v>
      </c>
      <c r="H984">
        <v>2304</v>
      </c>
      <c r="I984" t="s">
        <v>34</v>
      </c>
      <c r="J984">
        <v>1</v>
      </c>
      <c r="K984" t="s">
        <v>31</v>
      </c>
      <c r="L984" t="s">
        <v>32</v>
      </c>
      <c r="M984">
        <v>42560</v>
      </c>
      <c r="N984">
        <v>1</v>
      </c>
      <c r="O984">
        <v>13</v>
      </c>
      <c r="P984">
        <v>3</v>
      </c>
      <c r="Q984">
        <v>5</v>
      </c>
      <c r="R984">
        <v>1</v>
      </c>
      <c r="S984">
        <v>5</v>
      </c>
      <c r="T984">
        <v>0</v>
      </c>
      <c r="U984">
        <v>2</v>
      </c>
      <c r="V984">
        <f>COUNTIF(tbl_HRMaster[EmployeeID],tbl_HRMaster[[#This Row],[EmployeeID]])</f>
        <v>1</v>
      </c>
      <c r="W984">
        <f>IFERROR(INDEX(tbl_EmployeeSurvey[EnvironmentSatisfaction],MATCH(tbl_HRMaster[[#This Row],[EmployeeID]],tbl_EmployeeSurvey[EmployeeID],0)),"Not Found")</f>
        <v>4</v>
      </c>
      <c r="X984">
        <f>IFERROR(INDEX(tbl_EmployeeSurvey[JobSatisfaction],MATCH(tbl_HRMaster[[#This Row],[EmployeeID]],tbl_EmployeeSurvey[EmployeeID],0)),"Not Found")</f>
        <v>2</v>
      </c>
      <c r="Y984" s="5">
        <f>IFERROR(INDEX(tbl_EmployeeSurvey[WorkLifeBalance],MATCH(tbl_HRMaster[[#This Row],[EmployeeID]],tbl_EmployeeSurvey[EmployeeID],0)),"Not Found")</f>
        <v>3</v>
      </c>
      <c r="Z984" s="5">
        <f>IFERROR(VLOOKUP(tbl_HRMaster[[#This Row],[EmployeeID]],tbl_ManagerSurvey[[EmployeeID]:[PerformanceRating]],2,FALSE),"Not Found")</f>
        <v>3</v>
      </c>
      <c r="AA984" s="5">
        <f>IFERROR(VLOOKUP(tbl_HRMaster[[#This Row],[EmployeeID]],tbl_ManagerSurvey[[EmployeeID]:[PerformanceRating]],3,FALSE),"Not Found")</f>
        <v>3</v>
      </c>
      <c r="AB984" s="5" t="str">
        <f>IF(tbl_HRMaster[[#This Row],[Attrition]]="Yes","Left","Active")</f>
        <v>Active</v>
      </c>
      <c r="AC984" s="5" t="str">
        <f>_xlfn.IFS(tbl_HRMaster[[#This Row],[Age]]&lt;25,"Under 25",tbl_HRMaster[[#This Row],[Age]]&lt;35,"25-34",tbl_HRMaster[[#This Row],[Age]]&lt;45,"35-44",tbl_HRMaster[[#This Row],[Age]]&lt;55,"45-54",TRUE,"Above 54")</f>
        <v>25-34</v>
      </c>
      <c r="AD984" s="5" t="str">
        <f>_xlfn.IFS(
tbl_HRMaster[[#This Row],[YearsAtCompany]]&lt;2,"&lt; 2 Years",
tbl_HRMaster[[#This Row],[YearsAtCompany]]&lt;5,"2-4 Years",
tbl_HRMaster[[#This Row],[YearsAtCompany]]&lt;10,"5-9 Years",
TRUE,"10+ Years"
)</f>
        <v>5-9 Years</v>
      </c>
      <c r="AE984" s="5">
        <f>IF(tbl_HRMaster[[#This Row],[Attrition]]="Yes",1,0)</f>
        <v>0</v>
      </c>
    </row>
    <row r="985" spans="1:31" x14ac:dyDescent="0.25">
      <c r="A985">
        <v>33</v>
      </c>
      <c r="B985" t="s">
        <v>21</v>
      </c>
      <c r="C985" t="s">
        <v>22</v>
      </c>
      <c r="D985" t="s">
        <v>30</v>
      </c>
      <c r="E985">
        <v>1</v>
      </c>
      <c r="F985">
        <v>1</v>
      </c>
      <c r="G985" t="s">
        <v>24</v>
      </c>
      <c r="H985">
        <v>3774</v>
      </c>
      <c r="I985" t="s">
        <v>34</v>
      </c>
      <c r="J985">
        <v>1</v>
      </c>
      <c r="K985" t="s">
        <v>31</v>
      </c>
      <c r="L985" t="s">
        <v>32</v>
      </c>
      <c r="M985">
        <v>42560</v>
      </c>
      <c r="N985">
        <v>1</v>
      </c>
      <c r="O985">
        <v>13</v>
      </c>
      <c r="P985">
        <v>3</v>
      </c>
      <c r="Q985">
        <v>5</v>
      </c>
      <c r="R985">
        <v>1</v>
      </c>
      <c r="S985">
        <v>5</v>
      </c>
      <c r="T985">
        <v>0</v>
      </c>
      <c r="U985">
        <v>2</v>
      </c>
      <c r="V985">
        <f>COUNTIF(tbl_HRMaster[EmployeeID],tbl_HRMaster[[#This Row],[EmployeeID]])</f>
        <v>1</v>
      </c>
      <c r="W985">
        <f>IFERROR(INDEX(tbl_EmployeeSurvey[EnvironmentSatisfaction],MATCH(tbl_HRMaster[[#This Row],[EmployeeID]],tbl_EmployeeSurvey[EmployeeID],0)),"Not Found")</f>
        <v>4</v>
      </c>
      <c r="X985">
        <f>IFERROR(INDEX(tbl_EmployeeSurvey[JobSatisfaction],MATCH(tbl_HRMaster[[#This Row],[EmployeeID]],tbl_EmployeeSurvey[EmployeeID],0)),"Not Found")</f>
        <v>2</v>
      </c>
      <c r="Y985" s="5">
        <f>IFERROR(INDEX(tbl_EmployeeSurvey[WorkLifeBalance],MATCH(tbl_HRMaster[[#This Row],[EmployeeID]],tbl_EmployeeSurvey[EmployeeID],0)),"Not Found")</f>
        <v>3</v>
      </c>
      <c r="Z985" s="5">
        <f>IFERROR(VLOOKUP(tbl_HRMaster[[#This Row],[EmployeeID]],tbl_ManagerSurvey[[EmployeeID]:[PerformanceRating]],2,FALSE),"Not Found")</f>
        <v>3</v>
      </c>
      <c r="AA985" s="5">
        <f>IFERROR(VLOOKUP(tbl_HRMaster[[#This Row],[EmployeeID]],tbl_ManagerSurvey[[EmployeeID]:[PerformanceRating]],3,FALSE),"Not Found")</f>
        <v>3</v>
      </c>
      <c r="AB985" s="5" t="str">
        <f>IF(tbl_HRMaster[[#This Row],[Attrition]]="Yes","Left","Active")</f>
        <v>Active</v>
      </c>
      <c r="AC985" s="5" t="str">
        <f>_xlfn.IFS(tbl_HRMaster[[#This Row],[Age]]&lt;25,"Under 25",tbl_HRMaster[[#This Row],[Age]]&lt;35,"25-34",tbl_HRMaster[[#This Row],[Age]]&lt;45,"35-44",tbl_HRMaster[[#This Row],[Age]]&lt;55,"45-54",TRUE,"Above 54")</f>
        <v>25-34</v>
      </c>
      <c r="AD985" s="5" t="str">
        <f>_xlfn.IFS(
tbl_HRMaster[[#This Row],[YearsAtCompany]]&lt;2,"&lt; 2 Years",
tbl_HRMaster[[#This Row],[YearsAtCompany]]&lt;5,"2-4 Years",
tbl_HRMaster[[#This Row],[YearsAtCompany]]&lt;10,"5-9 Years",
TRUE,"10+ Years"
)</f>
        <v>5-9 Years</v>
      </c>
      <c r="AE985" s="5">
        <f>IF(tbl_HRMaster[[#This Row],[Attrition]]="Yes",1,0)</f>
        <v>0</v>
      </c>
    </row>
    <row r="986" spans="1:31" x14ac:dyDescent="0.25">
      <c r="A986">
        <v>24</v>
      </c>
      <c r="B986" t="s">
        <v>21</v>
      </c>
      <c r="C986" t="s">
        <v>22</v>
      </c>
      <c r="D986" t="s">
        <v>30</v>
      </c>
      <c r="E986">
        <v>5</v>
      </c>
      <c r="F986">
        <v>1</v>
      </c>
      <c r="G986" t="s">
        <v>33</v>
      </c>
      <c r="H986">
        <v>768</v>
      </c>
      <c r="I986" t="s">
        <v>34</v>
      </c>
      <c r="J986">
        <v>1</v>
      </c>
      <c r="K986" t="s">
        <v>42</v>
      </c>
      <c r="L986" t="s">
        <v>27</v>
      </c>
      <c r="M986">
        <v>43350</v>
      </c>
      <c r="N986">
        <v>1</v>
      </c>
      <c r="O986">
        <v>15</v>
      </c>
      <c r="P986">
        <v>1</v>
      </c>
      <c r="Q986">
        <v>5</v>
      </c>
      <c r="R986">
        <v>5</v>
      </c>
      <c r="S986">
        <v>5</v>
      </c>
      <c r="T986">
        <v>0</v>
      </c>
      <c r="U986">
        <v>3</v>
      </c>
      <c r="V986">
        <f>COUNTIF(tbl_HRMaster[EmployeeID],tbl_HRMaster[[#This Row],[EmployeeID]])</f>
        <v>1</v>
      </c>
      <c r="W986">
        <f>IFERROR(INDEX(tbl_EmployeeSurvey[EnvironmentSatisfaction],MATCH(tbl_HRMaster[[#This Row],[EmployeeID]],tbl_EmployeeSurvey[EmployeeID],0)),"Not Found")</f>
        <v>4</v>
      </c>
      <c r="X986">
        <f>IFERROR(INDEX(tbl_EmployeeSurvey[JobSatisfaction],MATCH(tbl_HRMaster[[#This Row],[EmployeeID]],tbl_EmployeeSurvey[EmployeeID],0)),"Not Found")</f>
        <v>3</v>
      </c>
      <c r="Y986" s="5">
        <f>IFERROR(INDEX(tbl_EmployeeSurvey[WorkLifeBalance],MATCH(tbl_HRMaster[[#This Row],[EmployeeID]],tbl_EmployeeSurvey[EmployeeID],0)),"Not Found")</f>
        <v>3</v>
      </c>
      <c r="Z986" s="5">
        <f>IFERROR(VLOOKUP(tbl_HRMaster[[#This Row],[EmployeeID]],tbl_ManagerSurvey[[EmployeeID]:[PerformanceRating]],2,FALSE),"Not Found")</f>
        <v>3</v>
      </c>
      <c r="AA986" s="5">
        <f>IFERROR(VLOOKUP(tbl_HRMaster[[#This Row],[EmployeeID]],tbl_ManagerSurvey[[EmployeeID]:[PerformanceRating]],3,FALSE),"Not Found")</f>
        <v>3</v>
      </c>
      <c r="AB986" s="5" t="str">
        <f>IF(tbl_HRMaster[[#This Row],[Attrition]]="Yes","Left","Active")</f>
        <v>Active</v>
      </c>
      <c r="AC986" s="5" t="str">
        <f>_xlfn.IFS(tbl_HRMaster[[#This Row],[Age]]&lt;25,"Under 25",tbl_HRMaster[[#This Row],[Age]]&lt;35,"25-34",tbl_HRMaster[[#This Row],[Age]]&lt;45,"35-44",tbl_HRMaster[[#This Row],[Age]]&lt;55,"45-54",TRUE,"Above 54")</f>
        <v>Under 25</v>
      </c>
      <c r="AD986" s="5" t="str">
        <f>_xlfn.IFS(
tbl_HRMaster[[#This Row],[YearsAtCompany]]&lt;2,"&lt; 2 Years",
tbl_HRMaster[[#This Row],[YearsAtCompany]]&lt;5,"2-4 Years",
tbl_HRMaster[[#This Row],[YearsAtCompany]]&lt;10,"5-9 Years",
TRUE,"10+ Years"
)</f>
        <v>5-9 Years</v>
      </c>
      <c r="AE986" s="5">
        <f>IF(tbl_HRMaster[[#This Row],[Attrition]]="Yes",1,0)</f>
        <v>0</v>
      </c>
    </row>
    <row r="987" spans="1:31" x14ac:dyDescent="0.25">
      <c r="A987">
        <v>24</v>
      </c>
      <c r="B987" t="s">
        <v>21</v>
      </c>
      <c r="C987" t="s">
        <v>22</v>
      </c>
      <c r="D987" t="s">
        <v>30</v>
      </c>
      <c r="E987">
        <v>5</v>
      </c>
      <c r="F987">
        <v>1</v>
      </c>
      <c r="G987" t="s">
        <v>33</v>
      </c>
      <c r="H987">
        <v>2238</v>
      </c>
      <c r="I987" t="s">
        <v>34</v>
      </c>
      <c r="J987">
        <v>1</v>
      </c>
      <c r="K987" t="s">
        <v>42</v>
      </c>
      <c r="L987" t="s">
        <v>27</v>
      </c>
      <c r="M987">
        <v>43350</v>
      </c>
      <c r="N987">
        <v>1</v>
      </c>
      <c r="O987">
        <v>15</v>
      </c>
      <c r="P987">
        <v>1</v>
      </c>
      <c r="Q987">
        <v>5</v>
      </c>
      <c r="R987">
        <v>5</v>
      </c>
      <c r="S987">
        <v>5</v>
      </c>
      <c r="T987">
        <v>0</v>
      </c>
      <c r="U987">
        <v>3</v>
      </c>
      <c r="V987">
        <f>COUNTIF(tbl_HRMaster[EmployeeID],tbl_HRMaster[[#This Row],[EmployeeID]])</f>
        <v>1</v>
      </c>
      <c r="W987">
        <f>IFERROR(INDEX(tbl_EmployeeSurvey[EnvironmentSatisfaction],MATCH(tbl_HRMaster[[#This Row],[EmployeeID]],tbl_EmployeeSurvey[EmployeeID],0)),"Not Found")</f>
        <v>4</v>
      </c>
      <c r="X987">
        <f>IFERROR(INDEX(tbl_EmployeeSurvey[JobSatisfaction],MATCH(tbl_HRMaster[[#This Row],[EmployeeID]],tbl_EmployeeSurvey[EmployeeID],0)),"Not Found")</f>
        <v>3</v>
      </c>
      <c r="Y987" s="5">
        <f>IFERROR(INDEX(tbl_EmployeeSurvey[WorkLifeBalance],MATCH(tbl_HRMaster[[#This Row],[EmployeeID]],tbl_EmployeeSurvey[EmployeeID],0)),"Not Found")</f>
        <v>3</v>
      </c>
      <c r="Z987" s="5">
        <f>IFERROR(VLOOKUP(tbl_HRMaster[[#This Row],[EmployeeID]],tbl_ManagerSurvey[[EmployeeID]:[PerformanceRating]],2,FALSE),"Not Found")</f>
        <v>3</v>
      </c>
      <c r="AA987" s="5">
        <f>IFERROR(VLOOKUP(tbl_HRMaster[[#This Row],[EmployeeID]],tbl_ManagerSurvey[[EmployeeID]:[PerformanceRating]],3,FALSE),"Not Found")</f>
        <v>3</v>
      </c>
      <c r="AB987" s="5" t="str">
        <f>IF(tbl_HRMaster[[#This Row],[Attrition]]="Yes","Left","Active")</f>
        <v>Active</v>
      </c>
      <c r="AC987" s="5" t="str">
        <f>_xlfn.IFS(tbl_HRMaster[[#This Row],[Age]]&lt;25,"Under 25",tbl_HRMaster[[#This Row],[Age]]&lt;35,"25-34",tbl_HRMaster[[#This Row],[Age]]&lt;45,"35-44",tbl_HRMaster[[#This Row],[Age]]&lt;55,"45-54",TRUE,"Above 54")</f>
        <v>Under 25</v>
      </c>
      <c r="AD987" s="5" t="str">
        <f>_xlfn.IFS(
tbl_HRMaster[[#This Row],[YearsAtCompany]]&lt;2,"&lt; 2 Years",
tbl_HRMaster[[#This Row],[YearsAtCompany]]&lt;5,"2-4 Years",
tbl_HRMaster[[#This Row],[YearsAtCompany]]&lt;10,"5-9 Years",
TRUE,"10+ Years"
)</f>
        <v>5-9 Years</v>
      </c>
      <c r="AE987" s="5">
        <f>IF(tbl_HRMaster[[#This Row],[Attrition]]="Yes",1,0)</f>
        <v>0</v>
      </c>
    </row>
    <row r="988" spans="1:31" x14ac:dyDescent="0.25">
      <c r="A988">
        <v>24</v>
      </c>
      <c r="B988" t="s">
        <v>21</v>
      </c>
      <c r="C988" t="s">
        <v>22</v>
      </c>
      <c r="D988" t="s">
        <v>30</v>
      </c>
      <c r="E988">
        <v>5</v>
      </c>
      <c r="F988">
        <v>1</v>
      </c>
      <c r="G988" t="s">
        <v>33</v>
      </c>
      <c r="H988">
        <v>3708</v>
      </c>
      <c r="I988" t="s">
        <v>34</v>
      </c>
      <c r="J988">
        <v>1</v>
      </c>
      <c r="K988" t="s">
        <v>42</v>
      </c>
      <c r="L988" t="s">
        <v>27</v>
      </c>
      <c r="M988">
        <v>43350</v>
      </c>
      <c r="N988">
        <v>1</v>
      </c>
      <c r="O988">
        <v>15</v>
      </c>
      <c r="P988">
        <v>1</v>
      </c>
      <c r="Q988">
        <v>5</v>
      </c>
      <c r="R988">
        <v>5</v>
      </c>
      <c r="S988">
        <v>5</v>
      </c>
      <c r="T988">
        <v>0</v>
      </c>
      <c r="U988">
        <v>3</v>
      </c>
      <c r="V988">
        <f>COUNTIF(tbl_HRMaster[EmployeeID],tbl_HRMaster[[#This Row],[EmployeeID]])</f>
        <v>1</v>
      </c>
      <c r="W988">
        <f>IFERROR(INDEX(tbl_EmployeeSurvey[EnvironmentSatisfaction],MATCH(tbl_HRMaster[[#This Row],[EmployeeID]],tbl_EmployeeSurvey[EmployeeID],0)),"Not Found")</f>
        <v>4</v>
      </c>
      <c r="X988">
        <f>IFERROR(INDEX(tbl_EmployeeSurvey[JobSatisfaction],MATCH(tbl_HRMaster[[#This Row],[EmployeeID]],tbl_EmployeeSurvey[EmployeeID],0)),"Not Found")</f>
        <v>3</v>
      </c>
      <c r="Y988" s="5">
        <f>IFERROR(INDEX(tbl_EmployeeSurvey[WorkLifeBalance],MATCH(tbl_HRMaster[[#This Row],[EmployeeID]],tbl_EmployeeSurvey[EmployeeID],0)),"Not Found")</f>
        <v>3</v>
      </c>
      <c r="Z988" s="5">
        <f>IFERROR(VLOOKUP(tbl_HRMaster[[#This Row],[EmployeeID]],tbl_ManagerSurvey[[EmployeeID]:[PerformanceRating]],2,FALSE),"Not Found")</f>
        <v>3</v>
      </c>
      <c r="AA988" s="5">
        <f>IFERROR(VLOOKUP(tbl_HRMaster[[#This Row],[EmployeeID]],tbl_ManagerSurvey[[EmployeeID]:[PerformanceRating]],3,FALSE),"Not Found")</f>
        <v>3</v>
      </c>
      <c r="AB988" s="5" t="str">
        <f>IF(tbl_HRMaster[[#This Row],[Attrition]]="Yes","Left","Active")</f>
        <v>Active</v>
      </c>
      <c r="AC988" s="5" t="str">
        <f>_xlfn.IFS(tbl_HRMaster[[#This Row],[Age]]&lt;25,"Under 25",tbl_HRMaster[[#This Row],[Age]]&lt;35,"25-34",tbl_HRMaster[[#This Row],[Age]]&lt;45,"35-44",tbl_HRMaster[[#This Row],[Age]]&lt;55,"45-54",TRUE,"Above 54")</f>
        <v>Under 25</v>
      </c>
      <c r="AD988" s="5" t="str">
        <f>_xlfn.IFS(
tbl_HRMaster[[#This Row],[YearsAtCompany]]&lt;2,"&lt; 2 Years",
tbl_HRMaster[[#This Row],[YearsAtCompany]]&lt;5,"2-4 Years",
tbl_HRMaster[[#This Row],[YearsAtCompany]]&lt;10,"5-9 Years",
TRUE,"10+ Years"
)</f>
        <v>5-9 Years</v>
      </c>
      <c r="AE988" s="5">
        <f>IF(tbl_HRMaster[[#This Row],[Attrition]]="Yes",1,0)</f>
        <v>0</v>
      </c>
    </row>
    <row r="989" spans="1:31" x14ac:dyDescent="0.25">
      <c r="A989">
        <v>28</v>
      </c>
      <c r="B989" t="s">
        <v>21</v>
      </c>
      <c r="C989" t="s">
        <v>22</v>
      </c>
      <c r="D989" t="s">
        <v>23</v>
      </c>
      <c r="E989">
        <v>9</v>
      </c>
      <c r="F989">
        <v>3</v>
      </c>
      <c r="G989" t="s">
        <v>38</v>
      </c>
      <c r="H989">
        <v>1026</v>
      </c>
      <c r="I989" t="s">
        <v>25</v>
      </c>
      <c r="J989">
        <v>2</v>
      </c>
      <c r="K989" t="s">
        <v>35</v>
      </c>
      <c r="L989" t="s">
        <v>27</v>
      </c>
      <c r="M989">
        <v>47660</v>
      </c>
      <c r="N989">
        <v>1</v>
      </c>
      <c r="O989">
        <v>12</v>
      </c>
      <c r="P989">
        <v>0</v>
      </c>
      <c r="Q989">
        <v>5</v>
      </c>
      <c r="R989">
        <v>3</v>
      </c>
      <c r="S989">
        <v>5</v>
      </c>
      <c r="T989">
        <v>0</v>
      </c>
      <c r="U989">
        <v>3</v>
      </c>
      <c r="V989">
        <f>COUNTIF(tbl_HRMaster[EmployeeID],tbl_HRMaster[[#This Row],[EmployeeID]])</f>
        <v>1</v>
      </c>
      <c r="W989">
        <f>IFERROR(INDEX(tbl_EmployeeSurvey[EnvironmentSatisfaction],MATCH(tbl_HRMaster[[#This Row],[EmployeeID]],tbl_EmployeeSurvey[EmployeeID],0)),"Not Found")</f>
        <v>3</v>
      </c>
      <c r="X989">
        <f>IFERROR(INDEX(tbl_EmployeeSurvey[JobSatisfaction],MATCH(tbl_HRMaster[[#This Row],[EmployeeID]],tbl_EmployeeSurvey[EmployeeID],0)),"Not Found")</f>
        <v>4</v>
      </c>
      <c r="Y989" s="5">
        <f>IFERROR(INDEX(tbl_EmployeeSurvey[WorkLifeBalance],MATCH(tbl_HRMaster[[#This Row],[EmployeeID]],tbl_EmployeeSurvey[EmployeeID],0)),"Not Found")</f>
        <v>4</v>
      </c>
      <c r="Z989" s="5">
        <f>IFERROR(VLOOKUP(tbl_HRMaster[[#This Row],[EmployeeID]],tbl_ManagerSurvey[[EmployeeID]:[PerformanceRating]],2,FALSE),"Not Found")</f>
        <v>3</v>
      </c>
      <c r="AA989" s="5">
        <f>IFERROR(VLOOKUP(tbl_HRMaster[[#This Row],[EmployeeID]],tbl_ManagerSurvey[[EmployeeID]:[PerformanceRating]],3,FALSE),"Not Found")</f>
        <v>3</v>
      </c>
      <c r="AB989" s="5" t="str">
        <f>IF(tbl_HRMaster[[#This Row],[Attrition]]="Yes","Left","Active")</f>
        <v>Active</v>
      </c>
      <c r="AC989" s="5" t="str">
        <f>_xlfn.IFS(tbl_HRMaster[[#This Row],[Age]]&lt;25,"Under 25",tbl_HRMaster[[#This Row],[Age]]&lt;35,"25-34",tbl_HRMaster[[#This Row],[Age]]&lt;45,"35-44",tbl_HRMaster[[#This Row],[Age]]&lt;55,"45-54",TRUE,"Above 54")</f>
        <v>25-34</v>
      </c>
      <c r="AD989" s="5" t="str">
        <f>_xlfn.IFS(
tbl_HRMaster[[#This Row],[YearsAtCompany]]&lt;2,"&lt; 2 Years",
tbl_HRMaster[[#This Row],[YearsAtCompany]]&lt;5,"2-4 Years",
tbl_HRMaster[[#This Row],[YearsAtCompany]]&lt;10,"5-9 Years",
TRUE,"10+ Years"
)</f>
        <v>5-9 Years</v>
      </c>
      <c r="AE989" s="5">
        <f>IF(tbl_HRMaster[[#This Row],[Attrition]]="Yes",1,0)</f>
        <v>0</v>
      </c>
    </row>
    <row r="990" spans="1:31" x14ac:dyDescent="0.25">
      <c r="A990">
        <v>28</v>
      </c>
      <c r="B990" t="s">
        <v>21</v>
      </c>
      <c r="C990" t="s">
        <v>22</v>
      </c>
      <c r="D990" t="s">
        <v>23</v>
      </c>
      <c r="E990">
        <v>9</v>
      </c>
      <c r="F990">
        <v>3</v>
      </c>
      <c r="G990" t="s">
        <v>38</v>
      </c>
      <c r="H990">
        <v>2496</v>
      </c>
      <c r="I990" t="s">
        <v>25</v>
      </c>
      <c r="J990">
        <v>2</v>
      </c>
      <c r="K990" t="s">
        <v>35</v>
      </c>
      <c r="L990" t="s">
        <v>27</v>
      </c>
      <c r="M990">
        <v>47660</v>
      </c>
      <c r="N990">
        <v>1</v>
      </c>
      <c r="O990">
        <v>12</v>
      </c>
      <c r="P990">
        <v>0</v>
      </c>
      <c r="Q990">
        <v>5</v>
      </c>
      <c r="R990">
        <v>3</v>
      </c>
      <c r="S990">
        <v>5</v>
      </c>
      <c r="T990">
        <v>0</v>
      </c>
      <c r="U990">
        <v>3</v>
      </c>
      <c r="V990">
        <f>COUNTIF(tbl_HRMaster[EmployeeID],tbl_HRMaster[[#This Row],[EmployeeID]])</f>
        <v>1</v>
      </c>
      <c r="W990">
        <f>IFERROR(INDEX(tbl_EmployeeSurvey[EnvironmentSatisfaction],MATCH(tbl_HRMaster[[#This Row],[EmployeeID]],tbl_EmployeeSurvey[EmployeeID],0)),"Not Found")</f>
        <v>3</v>
      </c>
      <c r="X990">
        <f>IFERROR(INDEX(tbl_EmployeeSurvey[JobSatisfaction],MATCH(tbl_HRMaster[[#This Row],[EmployeeID]],tbl_EmployeeSurvey[EmployeeID],0)),"Not Found")</f>
        <v>4</v>
      </c>
      <c r="Y990" s="5">
        <f>IFERROR(INDEX(tbl_EmployeeSurvey[WorkLifeBalance],MATCH(tbl_HRMaster[[#This Row],[EmployeeID]],tbl_EmployeeSurvey[EmployeeID],0)),"Not Found")</f>
        <v>4</v>
      </c>
      <c r="Z990" s="5">
        <f>IFERROR(VLOOKUP(tbl_HRMaster[[#This Row],[EmployeeID]],tbl_ManagerSurvey[[EmployeeID]:[PerformanceRating]],2,FALSE),"Not Found")</f>
        <v>3</v>
      </c>
      <c r="AA990" s="5">
        <f>IFERROR(VLOOKUP(tbl_HRMaster[[#This Row],[EmployeeID]],tbl_ManagerSurvey[[EmployeeID]:[PerformanceRating]],3,FALSE),"Not Found")</f>
        <v>3</v>
      </c>
      <c r="AB990" s="5" t="str">
        <f>IF(tbl_HRMaster[[#This Row],[Attrition]]="Yes","Left","Active")</f>
        <v>Active</v>
      </c>
      <c r="AC990" s="5" t="str">
        <f>_xlfn.IFS(tbl_HRMaster[[#This Row],[Age]]&lt;25,"Under 25",tbl_HRMaster[[#This Row],[Age]]&lt;35,"25-34",tbl_HRMaster[[#This Row],[Age]]&lt;45,"35-44",tbl_HRMaster[[#This Row],[Age]]&lt;55,"45-54",TRUE,"Above 54")</f>
        <v>25-34</v>
      </c>
      <c r="AD990" s="5" t="str">
        <f>_xlfn.IFS(
tbl_HRMaster[[#This Row],[YearsAtCompany]]&lt;2,"&lt; 2 Years",
tbl_HRMaster[[#This Row],[YearsAtCompany]]&lt;5,"2-4 Years",
tbl_HRMaster[[#This Row],[YearsAtCompany]]&lt;10,"5-9 Years",
TRUE,"10+ Years"
)</f>
        <v>5-9 Years</v>
      </c>
      <c r="AE990" s="5">
        <f>IF(tbl_HRMaster[[#This Row],[Attrition]]="Yes",1,0)</f>
        <v>0</v>
      </c>
    </row>
    <row r="991" spans="1:31" x14ac:dyDescent="0.25">
      <c r="A991">
        <v>28</v>
      </c>
      <c r="B991" t="s">
        <v>21</v>
      </c>
      <c r="C991" t="s">
        <v>22</v>
      </c>
      <c r="D991" t="s">
        <v>23</v>
      </c>
      <c r="E991">
        <v>9</v>
      </c>
      <c r="F991">
        <v>3</v>
      </c>
      <c r="G991" t="s">
        <v>38</v>
      </c>
      <c r="H991">
        <v>3966</v>
      </c>
      <c r="I991" t="s">
        <v>25</v>
      </c>
      <c r="J991">
        <v>2</v>
      </c>
      <c r="K991" t="s">
        <v>35</v>
      </c>
      <c r="L991" t="s">
        <v>27</v>
      </c>
      <c r="M991">
        <v>47660</v>
      </c>
      <c r="N991">
        <v>1</v>
      </c>
      <c r="O991">
        <v>12</v>
      </c>
      <c r="P991">
        <v>0</v>
      </c>
      <c r="Q991">
        <v>5</v>
      </c>
      <c r="R991">
        <v>3</v>
      </c>
      <c r="S991">
        <v>5</v>
      </c>
      <c r="T991">
        <v>0</v>
      </c>
      <c r="U991">
        <v>3</v>
      </c>
      <c r="V991">
        <f>COUNTIF(tbl_HRMaster[EmployeeID],tbl_HRMaster[[#This Row],[EmployeeID]])</f>
        <v>1</v>
      </c>
      <c r="W991">
        <f>IFERROR(INDEX(tbl_EmployeeSurvey[EnvironmentSatisfaction],MATCH(tbl_HRMaster[[#This Row],[EmployeeID]],tbl_EmployeeSurvey[EmployeeID],0)),"Not Found")</f>
        <v>3</v>
      </c>
      <c r="X991">
        <f>IFERROR(INDEX(tbl_EmployeeSurvey[JobSatisfaction],MATCH(tbl_HRMaster[[#This Row],[EmployeeID]],tbl_EmployeeSurvey[EmployeeID],0)),"Not Found")</f>
        <v>4</v>
      </c>
      <c r="Y991" s="5">
        <f>IFERROR(INDEX(tbl_EmployeeSurvey[WorkLifeBalance],MATCH(tbl_HRMaster[[#This Row],[EmployeeID]],tbl_EmployeeSurvey[EmployeeID],0)),"Not Found")</f>
        <v>4</v>
      </c>
      <c r="Z991" s="5">
        <f>IFERROR(VLOOKUP(tbl_HRMaster[[#This Row],[EmployeeID]],tbl_ManagerSurvey[[EmployeeID]:[PerformanceRating]],2,FALSE),"Not Found")</f>
        <v>3</v>
      </c>
      <c r="AA991" s="5">
        <f>IFERROR(VLOOKUP(tbl_HRMaster[[#This Row],[EmployeeID]],tbl_ManagerSurvey[[EmployeeID]:[PerformanceRating]],3,FALSE),"Not Found")</f>
        <v>3</v>
      </c>
      <c r="AB991" s="5" t="str">
        <f>IF(tbl_HRMaster[[#This Row],[Attrition]]="Yes","Left","Active")</f>
        <v>Active</v>
      </c>
      <c r="AC991" s="5" t="str">
        <f>_xlfn.IFS(tbl_HRMaster[[#This Row],[Age]]&lt;25,"Under 25",tbl_HRMaster[[#This Row],[Age]]&lt;35,"25-34",tbl_HRMaster[[#This Row],[Age]]&lt;45,"35-44",tbl_HRMaster[[#This Row],[Age]]&lt;55,"45-54",TRUE,"Above 54")</f>
        <v>25-34</v>
      </c>
      <c r="AD991" s="5" t="str">
        <f>_xlfn.IFS(
tbl_HRMaster[[#This Row],[YearsAtCompany]]&lt;2,"&lt; 2 Years",
tbl_HRMaster[[#This Row],[YearsAtCompany]]&lt;5,"2-4 Years",
tbl_HRMaster[[#This Row],[YearsAtCompany]]&lt;10,"5-9 Years",
TRUE,"10+ Years"
)</f>
        <v>5-9 Years</v>
      </c>
      <c r="AE991" s="5">
        <f>IF(tbl_HRMaster[[#This Row],[Attrition]]="Yes",1,0)</f>
        <v>0</v>
      </c>
    </row>
    <row r="992" spans="1:31" x14ac:dyDescent="0.25">
      <c r="A992">
        <v>28</v>
      </c>
      <c r="B992" t="s">
        <v>21</v>
      </c>
      <c r="C992" t="s">
        <v>22</v>
      </c>
      <c r="D992" t="s">
        <v>23</v>
      </c>
      <c r="E992">
        <v>4</v>
      </c>
      <c r="F992">
        <v>4</v>
      </c>
      <c r="G992" t="s">
        <v>24</v>
      </c>
      <c r="H992">
        <v>1375</v>
      </c>
      <c r="I992" t="s">
        <v>34</v>
      </c>
      <c r="J992">
        <v>2</v>
      </c>
      <c r="K992" t="s">
        <v>26</v>
      </c>
      <c r="L992" t="s">
        <v>27</v>
      </c>
      <c r="M992">
        <v>54330</v>
      </c>
      <c r="N992">
        <v>1</v>
      </c>
      <c r="O992">
        <v>13</v>
      </c>
      <c r="P992">
        <v>1</v>
      </c>
      <c r="Q992">
        <v>5</v>
      </c>
      <c r="R992">
        <v>4</v>
      </c>
      <c r="S992">
        <v>5</v>
      </c>
      <c r="T992">
        <v>0</v>
      </c>
      <c r="U992">
        <v>2</v>
      </c>
      <c r="V992">
        <f>COUNTIF(tbl_HRMaster[EmployeeID],tbl_HRMaster[[#This Row],[EmployeeID]])</f>
        <v>1</v>
      </c>
      <c r="W992">
        <f>IFERROR(INDEX(tbl_EmployeeSurvey[EnvironmentSatisfaction],MATCH(tbl_HRMaster[[#This Row],[EmployeeID]],tbl_EmployeeSurvey[EmployeeID],0)),"Not Found")</f>
        <v>3</v>
      </c>
      <c r="X992">
        <f>IFERROR(INDEX(tbl_EmployeeSurvey[JobSatisfaction],MATCH(tbl_HRMaster[[#This Row],[EmployeeID]],tbl_EmployeeSurvey[EmployeeID],0)),"Not Found")</f>
        <v>4</v>
      </c>
      <c r="Y992" s="5">
        <f>IFERROR(INDEX(tbl_EmployeeSurvey[WorkLifeBalance],MATCH(tbl_HRMaster[[#This Row],[EmployeeID]],tbl_EmployeeSurvey[EmployeeID],0)),"Not Found")</f>
        <v>1</v>
      </c>
      <c r="Z992" s="5">
        <f>IFERROR(VLOOKUP(tbl_HRMaster[[#This Row],[EmployeeID]],tbl_ManagerSurvey[[EmployeeID]:[PerformanceRating]],2,FALSE),"Not Found")</f>
        <v>2</v>
      </c>
      <c r="AA992" s="5">
        <f>IFERROR(VLOOKUP(tbl_HRMaster[[#This Row],[EmployeeID]],tbl_ManagerSurvey[[EmployeeID]:[PerformanceRating]],3,FALSE),"Not Found")</f>
        <v>3</v>
      </c>
      <c r="AB992" s="5" t="str">
        <f>IF(tbl_HRMaster[[#This Row],[Attrition]]="Yes","Left","Active")</f>
        <v>Active</v>
      </c>
      <c r="AC992" s="5" t="str">
        <f>_xlfn.IFS(tbl_HRMaster[[#This Row],[Age]]&lt;25,"Under 25",tbl_HRMaster[[#This Row],[Age]]&lt;35,"25-34",tbl_HRMaster[[#This Row],[Age]]&lt;45,"35-44",tbl_HRMaster[[#This Row],[Age]]&lt;55,"45-54",TRUE,"Above 54")</f>
        <v>25-34</v>
      </c>
      <c r="AD992" s="5" t="str">
        <f>_xlfn.IFS(
tbl_HRMaster[[#This Row],[YearsAtCompany]]&lt;2,"&lt; 2 Years",
tbl_HRMaster[[#This Row],[YearsAtCompany]]&lt;5,"2-4 Years",
tbl_HRMaster[[#This Row],[YearsAtCompany]]&lt;10,"5-9 Years",
TRUE,"10+ Years"
)</f>
        <v>5-9 Years</v>
      </c>
      <c r="AE992" s="5">
        <f>IF(tbl_HRMaster[[#This Row],[Attrition]]="Yes",1,0)</f>
        <v>0</v>
      </c>
    </row>
    <row r="993" spans="1:31" x14ac:dyDescent="0.25">
      <c r="A993">
        <v>28</v>
      </c>
      <c r="B993" t="s">
        <v>21</v>
      </c>
      <c r="C993" t="s">
        <v>22</v>
      </c>
      <c r="D993" t="s">
        <v>23</v>
      </c>
      <c r="E993">
        <v>4</v>
      </c>
      <c r="F993">
        <v>4</v>
      </c>
      <c r="G993" t="s">
        <v>24</v>
      </c>
      <c r="H993">
        <v>2845</v>
      </c>
      <c r="I993" t="s">
        <v>34</v>
      </c>
      <c r="J993">
        <v>2</v>
      </c>
      <c r="K993" t="s">
        <v>26</v>
      </c>
      <c r="L993" t="s">
        <v>27</v>
      </c>
      <c r="M993">
        <v>54330</v>
      </c>
      <c r="N993">
        <v>1</v>
      </c>
      <c r="O993">
        <v>13</v>
      </c>
      <c r="P993">
        <v>1</v>
      </c>
      <c r="Q993">
        <v>5</v>
      </c>
      <c r="R993">
        <v>4</v>
      </c>
      <c r="S993">
        <v>5</v>
      </c>
      <c r="T993">
        <v>0</v>
      </c>
      <c r="U993">
        <v>2</v>
      </c>
      <c r="V993">
        <f>COUNTIF(tbl_HRMaster[EmployeeID],tbl_HRMaster[[#This Row],[EmployeeID]])</f>
        <v>1</v>
      </c>
      <c r="W993">
        <f>IFERROR(INDEX(tbl_EmployeeSurvey[EnvironmentSatisfaction],MATCH(tbl_HRMaster[[#This Row],[EmployeeID]],tbl_EmployeeSurvey[EmployeeID],0)),"Not Found")</f>
        <v>3</v>
      </c>
      <c r="X993">
        <f>IFERROR(INDEX(tbl_EmployeeSurvey[JobSatisfaction],MATCH(tbl_HRMaster[[#This Row],[EmployeeID]],tbl_EmployeeSurvey[EmployeeID],0)),"Not Found")</f>
        <v>4</v>
      </c>
      <c r="Y993" s="5">
        <f>IFERROR(INDEX(tbl_EmployeeSurvey[WorkLifeBalance],MATCH(tbl_HRMaster[[#This Row],[EmployeeID]],tbl_EmployeeSurvey[EmployeeID],0)),"Not Found")</f>
        <v>1</v>
      </c>
      <c r="Z993" s="5">
        <f>IFERROR(VLOOKUP(tbl_HRMaster[[#This Row],[EmployeeID]],tbl_ManagerSurvey[[EmployeeID]:[PerformanceRating]],2,FALSE),"Not Found")</f>
        <v>2</v>
      </c>
      <c r="AA993" s="5">
        <f>IFERROR(VLOOKUP(tbl_HRMaster[[#This Row],[EmployeeID]],tbl_ManagerSurvey[[EmployeeID]:[PerformanceRating]],3,FALSE),"Not Found")</f>
        <v>3</v>
      </c>
      <c r="AB993" s="5" t="str">
        <f>IF(tbl_HRMaster[[#This Row],[Attrition]]="Yes","Left","Active")</f>
        <v>Active</v>
      </c>
      <c r="AC993" s="5" t="str">
        <f>_xlfn.IFS(tbl_HRMaster[[#This Row],[Age]]&lt;25,"Under 25",tbl_HRMaster[[#This Row],[Age]]&lt;35,"25-34",tbl_HRMaster[[#This Row],[Age]]&lt;45,"35-44",tbl_HRMaster[[#This Row],[Age]]&lt;55,"45-54",TRUE,"Above 54")</f>
        <v>25-34</v>
      </c>
      <c r="AD993" s="5" t="str">
        <f>_xlfn.IFS(
tbl_HRMaster[[#This Row],[YearsAtCompany]]&lt;2,"&lt; 2 Years",
tbl_HRMaster[[#This Row],[YearsAtCompany]]&lt;5,"2-4 Years",
tbl_HRMaster[[#This Row],[YearsAtCompany]]&lt;10,"5-9 Years",
TRUE,"10+ Years"
)</f>
        <v>5-9 Years</v>
      </c>
      <c r="AE993" s="5">
        <f>IF(tbl_HRMaster[[#This Row],[Attrition]]="Yes",1,0)</f>
        <v>0</v>
      </c>
    </row>
    <row r="994" spans="1:31" x14ac:dyDescent="0.25">
      <c r="A994">
        <v>28</v>
      </c>
      <c r="B994" t="s">
        <v>21</v>
      </c>
      <c r="C994" t="s">
        <v>22</v>
      </c>
      <c r="D994" t="s">
        <v>23</v>
      </c>
      <c r="E994">
        <v>4</v>
      </c>
      <c r="F994">
        <v>4</v>
      </c>
      <c r="G994" t="s">
        <v>24</v>
      </c>
      <c r="H994">
        <v>4315</v>
      </c>
      <c r="I994" t="s">
        <v>34</v>
      </c>
      <c r="J994">
        <v>2</v>
      </c>
      <c r="K994" t="s">
        <v>26</v>
      </c>
      <c r="L994" t="s">
        <v>27</v>
      </c>
      <c r="M994">
        <v>54330</v>
      </c>
      <c r="N994">
        <v>1</v>
      </c>
      <c r="O994">
        <v>13</v>
      </c>
      <c r="P994">
        <v>1</v>
      </c>
      <c r="Q994">
        <v>5</v>
      </c>
      <c r="R994">
        <v>4</v>
      </c>
      <c r="S994">
        <v>5</v>
      </c>
      <c r="T994">
        <v>0</v>
      </c>
      <c r="U994">
        <v>2</v>
      </c>
      <c r="V994">
        <f>COUNTIF(tbl_HRMaster[EmployeeID],tbl_HRMaster[[#This Row],[EmployeeID]])</f>
        <v>1</v>
      </c>
      <c r="W994">
        <f>IFERROR(INDEX(tbl_EmployeeSurvey[EnvironmentSatisfaction],MATCH(tbl_HRMaster[[#This Row],[EmployeeID]],tbl_EmployeeSurvey[EmployeeID],0)),"Not Found")</f>
        <v>3</v>
      </c>
      <c r="X994">
        <f>IFERROR(INDEX(tbl_EmployeeSurvey[JobSatisfaction],MATCH(tbl_HRMaster[[#This Row],[EmployeeID]],tbl_EmployeeSurvey[EmployeeID],0)),"Not Found")</f>
        <v>4</v>
      </c>
      <c r="Y994" s="5">
        <f>IFERROR(INDEX(tbl_EmployeeSurvey[WorkLifeBalance],MATCH(tbl_HRMaster[[#This Row],[EmployeeID]],tbl_EmployeeSurvey[EmployeeID],0)),"Not Found")</f>
        <v>1</v>
      </c>
      <c r="Z994" s="5">
        <f>IFERROR(VLOOKUP(tbl_HRMaster[[#This Row],[EmployeeID]],tbl_ManagerSurvey[[EmployeeID]:[PerformanceRating]],2,FALSE),"Not Found")</f>
        <v>2</v>
      </c>
      <c r="AA994" s="5">
        <f>IFERROR(VLOOKUP(tbl_HRMaster[[#This Row],[EmployeeID]],tbl_ManagerSurvey[[EmployeeID]:[PerformanceRating]],3,FALSE),"Not Found")</f>
        <v>3</v>
      </c>
      <c r="AB994" s="5" t="str">
        <f>IF(tbl_HRMaster[[#This Row],[Attrition]]="Yes","Left","Active")</f>
        <v>Active</v>
      </c>
      <c r="AC994" s="5" t="str">
        <f>_xlfn.IFS(tbl_HRMaster[[#This Row],[Age]]&lt;25,"Under 25",tbl_HRMaster[[#This Row],[Age]]&lt;35,"25-34",tbl_HRMaster[[#This Row],[Age]]&lt;45,"35-44",tbl_HRMaster[[#This Row],[Age]]&lt;55,"45-54",TRUE,"Above 54")</f>
        <v>25-34</v>
      </c>
      <c r="AD994" s="5" t="str">
        <f>_xlfn.IFS(
tbl_HRMaster[[#This Row],[YearsAtCompany]]&lt;2,"&lt; 2 Years",
tbl_HRMaster[[#This Row],[YearsAtCompany]]&lt;5,"2-4 Years",
tbl_HRMaster[[#This Row],[YearsAtCompany]]&lt;10,"5-9 Years",
TRUE,"10+ Years"
)</f>
        <v>5-9 Years</v>
      </c>
      <c r="AE994" s="5">
        <f>IF(tbl_HRMaster[[#This Row],[Attrition]]="Yes",1,0)</f>
        <v>0</v>
      </c>
    </row>
    <row r="995" spans="1:31" x14ac:dyDescent="0.25">
      <c r="A995">
        <v>30</v>
      </c>
      <c r="B995" t="s">
        <v>21</v>
      </c>
      <c r="C995" t="s">
        <v>22</v>
      </c>
      <c r="D995" t="s">
        <v>23</v>
      </c>
      <c r="E995">
        <v>13</v>
      </c>
      <c r="F995">
        <v>3</v>
      </c>
      <c r="G995" t="s">
        <v>45</v>
      </c>
      <c r="H995">
        <v>1356</v>
      </c>
      <c r="I995" t="s">
        <v>25</v>
      </c>
      <c r="J995">
        <v>2</v>
      </c>
      <c r="K995" t="s">
        <v>40</v>
      </c>
      <c r="L995" t="s">
        <v>32</v>
      </c>
      <c r="M995">
        <v>57700</v>
      </c>
      <c r="N995">
        <v>1</v>
      </c>
      <c r="O995">
        <v>16</v>
      </c>
      <c r="P995">
        <v>1</v>
      </c>
      <c r="Q995">
        <v>5</v>
      </c>
      <c r="R995">
        <v>2</v>
      </c>
      <c r="S995">
        <v>5</v>
      </c>
      <c r="T995">
        <v>0</v>
      </c>
      <c r="U995">
        <v>4</v>
      </c>
      <c r="V995">
        <f>COUNTIF(tbl_HRMaster[EmployeeID],tbl_HRMaster[[#This Row],[EmployeeID]])</f>
        <v>1</v>
      </c>
      <c r="W995">
        <f>IFERROR(INDEX(tbl_EmployeeSurvey[EnvironmentSatisfaction],MATCH(tbl_HRMaster[[#This Row],[EmployeeID]],tbl_EmployeeSurvey[EmployeeID],0)),"Not Found")</f>
        <v>1</v>
      </c>
      <c r="X995">
        <f>IFERROR(INDEX(tbl_EmployeeSurvey[JobSatisfaction],MATCH(tbl_HRMaster[[#This Row],[EmployeeID]],tbl_EmployeeSurvey[EmployeeID],0)),"Not Found")</f>
        <v>3</v>
      </c>
      <c r="Y995" s="5">
        <f>IFERROR(INDEX(tbl_EmployeeSurvey[WorkLifeBalance],MATCH(tbl_HRMaster[[#This Row],[EmployeeID]],tbl_EmployeeSurvey[EmployeeID],0)),"Not Found")</f>
        <v>2</v>
      </c>
      <c r="Z995" s="5">
        <f>IFERROR(VLOOKUP(tbl_HRMaster[[#This Row],[EmployeeID]],tbl_ManagerSurvey[[EmployeeID]:[PerformanceRating]],2,FALSE),"Not Found")</f>
        <v>4</v>
      </c>
      <c r="AA995" s="5">
        <f>IFERROR(VLOOKUP(tbl_HRMaster[[#This Row],[EmployeeID]],tbl_ManagerSurvey[[EmployeeID]:[PerformanceRating]],3,FALSE),"Not Found")</f>
        <v>3</v>
      </c>
      <c r="AB995" s="5" t="str">
        <f>IF(tbl_HRMaster[[#This Row],[Attrition]]="Yes","Left","Active")</f>
        <v>Active</v>
      </c>
      <c r="AC995" s="5" t="str">
        <f>_xlfn.IFS(tbl_HRMaster[[#This Row],[Age]]&lt;25,"Under 25",tbl_HRMaster[[#This Row],[Age]]&lt;35,"25-34",tbl_HRMaster[[#This Row],[Age]]&lt;45,"35-44",tbl_HRMaster[[#This Row],[Age]]&lt;55,"45-54",TRUE,"Above 54")</f>
        <v>25-34</v>
      </c>
      <c r="AD995" s="5" t="str">
        <f>_xlfn.IFS(
tbl_HRMaster[[#This Row],[YearsAtCompany]]&lt;2,"&lt; 2 Years",
tbl_HRMaster[[#This Row],[YearsAtCompany]]&lt;5,"2-4 Years",
tbl_HRMaster[[#This Row],[YearsAtCompany]]&lt;10,"5-9 Years",
TRUE,"10+ Years"
)</f>
        <v>5-9 Years</v>
      </c>
      <c r="AE995" s="5">
        <f>IF(tbl_HRMaster[[#This Row],[Attrition]]="Yes",1,0)</f>
        <v>0</v>
      </c>
    </row>
    <row r="996" spans="1:31" x14ac:dyDescent="0.25">
      <c r="A996">
        <v>30</v>
      </c>
      <c r="B996" t="s">
        <v>21</v>
      </c>
      <c r="C996" t="s">
        <v>22</v>
      </c>
      <c r="D996" t="s">
        <v>23</v>
      </c>
      <c r="E996">
        <v>13</v>
      </c>
      <c r="F996">
        <v>3</v>
      </c>
      <c r="G996" t="s">
        <v>45</v>
      </c>
      <c r="H996">
        <v>2826</v>
      </c>
      <c r="I996" t="s">
        <v>25</v>
      </c>
      <c r="J996">
        <v>2</v>
      </c>
      <c r="K996" t="s">
        <v>40</v>
      </c>
      <c r="L996" t="s">
        <v>32</v>
      </c>
      <c r="M996">
        <v>57700</v>
      </c>
      <c r="N996">
        <v>1</v>
      </c>
      <c r="O996">
        <v>16</v>
      </c>
      <c r="P996">
        <v>1</v>
      </c>
      <c r="Q996">
        <v>5</v>
      </c>
      <c r="R996">
        <v>2</v>
      </c>
      <c r="S996">
        <v>5</v>
      </c>
      <c r="T996">
        <v>0</v>
      </c>
      <c r="U996">
        <v>4</v>
      </c>
      <c r="V996">
        <f>COUNTIF(tbl_HRMaster[EmployeeID],tbl_HRMaster[[#This Row],[EmployeeID]])</f>
        <v>1</v>
      </c>
      <c r="W996">
        <f>IFERROR(INDEX(tbl_EmployeeSurvey[EnvironmentSatisfaction],MATCH(tbl_HRMaster[[#This Row],[EmployeeID]],tbl_EmployeeSurvey[EmployeeID],0)),"Not Found")</f>
        <v>1</v>
      </c>
      <c r="X996">
        <f>IFERROR(INDEX(tbl_EmployeeSurvey[JobSatisfaction],MATCH(tbl_HRMaster[[#This Row],[EmployeeID]],tbl_EmployeeSurvey[EmployeeID],0)),"Not Found")</f>
        <v>3</v>
      </c>
      <c r="Y996" s="5">
        <f>IFERROR(INDEX(tbl_EmployeeSurvey[WorkLifeBalance],MATCH(tbl_HRMaster[[#This Row],[EmployeeID]],tbl_EmployeeSurvey[EmployeeID],0)),"Not Found")</f>
        <v>2</v>
      </c>
      <c r="Z996" s="5">
        <f>IFERROR(VLOOKUP(tbl_HRMaster[[#This Row],[EmployeeID]],tbl_ManagerSurvey[[EmployeeID]:[PerformanceRating]],2,FALSE),"Not Found")</f>
        <v>4</v>
      </c>
      <c r="AA996" s="5">
        <f>IFERROR(VLOOKUP(tbl_HRMaster[[#This Row],[EmployeeID]],tbl_ManagerSurvey[[EmployeeID]:[PerformanceRating]],3,FALSE),"Not Found")</f>
        <v>3</v>
      </c>
      <c r="AB996" s="5" t="str">
        <f>IF(tbl_HRMaster[[#This Row],[Attrition]]="Yes","Left","Active")</f>
        <v>Active</v>
      </c>
      <c r="AC996" s="5" t="str">
        <f>_xlfn.IFS(tbl_HRMaster[[#This Row],[Age]]&lt;25,"Under 25",tbl_HRMaster[[#This Row],[Age]]&lt;35,"25-34",tbl_HRMaster[[#This Row],[Age]]&lt;45,"35-44",tbl_HRMaster[[#This Row],[Age]]&lt;55,"45-54",TRUE,"Above 54")</f>
        <v>25-34</v>
      </c>
      <c r="AD996" s="5" t="str">
        <f>_xlfn.IFS(
tbl_HRMaster[[#This Row],[YearsAtCompany]]&lt;2,"&lt; 2 Years",
tbl_HRMaster[[#This Row],[YearsAtCompany]]&lt;5,"2-4 Years",
tbl_HRMaster[[#This Row],[YearsAtCompany]]&lt;10,"5-9 Years",
TRUE,"10+ Years"
)</f>
        <v>5-9 Years</v>
      </c>
      <c r="AE996" s="5">
        <f>IF(tbl_HRMaster[[#This Row],[Attrition]]="Yes",1,0)</f>
        <v>0</v>
      </c>
    </row>
    <row r="997" spans="1:31" x14ac:dyDescent="0.25">
      <c r="A997">
        <v>30</v>
      </c>
      <c r="B997" t="s">
        <v>21</v>
      </c>
      <c r="C997" t="s">
        <v>22</v>
      </c>
      <c r="D997" t="s">
        <v>23</v>
      </c>
      <c r="E997">
        <v>13</v>
      </c>
      <c r="F997">
        <v>3</v>
      </c>
      <c r="G997" t="s">
        <v>45</v>
      </c>
      <c r="H997">
        <v>4296</v>
      </c>
      <c r="I997" t="s">
        <v>25</v>
      </c>
      <c r="J997">
        <v>2</v>
      </c>
      <c r="K997" t="s">
        <v>40</v>
      </c>
      <c r="L997" t="s">
        <v>32</v>
      </c>
      <c r="M997">
        <v>57700</v>
      </c>
      <c r="N997">
        <v>1</v>
      </c>
      <c r="O997">
        <v>16</v>
      </c>
      <c r="P997">
        <v>1</v>
      </c>
      <c r="Q997">
        <v>5</v>
      </c>
      <c r="R997">
        <v>2</v>
      </c>
      <c r="S997">
        <v>5</v>
      </c>
      <c r="T997">
        <v>0</v>
      </c>
      <c r="U997">
        <v>4</v>
      </c>
      <c r="V997">
        <f>COUNTIF(tbl_HRMaster[EmployeeID],tbl_HRMaster[[#This Row],[EmployeeID]])</f>
        <v>1</v>
      </c>
      <c r="W997">
        <f>IFERROR(INDEX(tbl_EmployeeSurvey[EnvironmentSatisfaction],MATCH(tbl_HRMaster[[#This Row],[EmployeeID]],tbl_EmployeeSurvey[EmployeeID],0)),"Not Found")</f>
        <v>1</v>
      </c>
      <c r="X997">
        <f>IFERROR(INDEX(tbl_EmployeeSurvey[JobSatisfaction],MATCH(tbl_HRMaster[[#This Row],[EmployeeID]],tbl_EmployeeSurvey[EmployeeID],0)),"Not Found")</f>
        <v>3</v>
      </c>
      <c r="Y997" s="5">
        <f>IFERROR(INDEX(tbl_EmployeeSurvey[WorkLifeBalance],MATCH(tbl_HRMaster[[#This Row],[EmployeeID]],tbl_EmployeeSurvey[EmployeeID],0)),"Not Found")</f>
        <v>2</v>
      </c>
      <c r="Z997" s="5">
        <f>IFERROR(VLOOKUP(tbl_HRMaster[[#This Row],[EmployeeID]],tbl_ManagerSurvey[[EmployeeID]:[PerformanceRating]],2,FALSE),"Not Found")</f>
        <v>4</v>
      </c>
      <c r="AA997" s="5">
        <f>IFERROR(VLOOKUP(tbl_HRMaster[[#This Row],[EmployeeID]],tbl_ManagerSurvey[[EmployeeID]:[PerformanceRating]],3,FALSE),"Not Found")</f>
        <v>3</v>
      </c>
      <c r="AB997" s="5" t="str">
        <f>IF(tbl_HRMaster[[#This Row],[Attrition]]="Yes","Left","Active")</f>
        <v>Active</v>
      </c>
      <c r="AC997" s="5" t="str">
        <f>_xlfn.IFS(tbl_HRMaster[[#This Row],[Age]]&lt;25,"Under 25",tbl_HRMaster[[#This Row],[Age]]&lt;35,"25-34",tbl_HRMaster[[#This Row],[Age]]&lt;45,"35-44",tbl_HRMaster[[#This Row],[Age]]&lt;55,"45-54",TRUE,"Above 54")</f>
        <v>25-34</v>
      </c>
      <c r="AD997" s="5" t="str">
        <f>_xlfn.IFS(
tbl_HRMaster[[#This Row],[YearsAtCompany]]&lt;2,"&lt; 2 Years",
tbl_HRMaster[[#This Row],[YearsAtCompany]]&lt;5,"2-4 Years",
tbl_HRMaster[[#This Row],[YearsAtCompany]]&lt;10,"5-9 Years",
TRUE,"10+ Years"
)</f>
        <v>5-9 Years</v>
      </c>
      <c r="AE997" s="5">
        <f>IF(tbl_HRMaster[[#This Row],[Attrition]]="Yes",1,0)</f>
        <v>0</v>
      </c>
    </row>
    <row r="998" spans="1:31" x14ac:dyDescent="0.25">
      <c r="A998">
        <v>29</v>
      </c>
      <c r="B998" t="s">
        <v>21</v>
      </c>
      <c r="C998" t="s">
        <v>22</v>
      </c>
      <c r="D998" t="s">
        <v>30</v>
      </c>
      <c r="E998">
        <v>5</v>
      </c>
      <c r="F998">
        <v>3</v>
      </c>
      <c r="G998" t="s">
        <v>38</v>
      </c>
      <c r="H998">
        <v>1203</v>
      </c>
      <c r="I998" t="s">
        <v>34</v>
      </c>
      <c r="J998">
        <v>2</v>
      </c>
      <c r="K998" t="s">
        <v>43</v>
      </c>
      <c r="L998" t="s">
        <v>32</v>
      </c>
      <c r="M998">
        <v>75530</v>
      </c>
      <c r="N998">
        <v>1</v>
      </c>
      <c r="O998">
        <v>19</v>
      </c>
      <c r="P998">
        <v>0</v>
      </c>
      <c r="Q998">
        <v>5</v>
      </c>
      <c r="R998">
        <v>3</v>
      </c>
      <c r="S998">
        <v>5</v>
      </c>
      <c r="T998">
        <v>0</v>
      </c>
      <c r="U998">
        <v>4</v>
      </c>
      <c r="V998">
        <f>COUNTIF(tbl_HRMaster[EmployeeID],tbl_HRMaster[[#This Row],[EmployeeID]])</f>
        <v>1</v>
      </c>
      <c r="W998">
        <f>IFERROR(INDEX(tbl_EmployeeSurvey[EnvironmentSatisfaction],MATCH(tbl_HRMaster[[#This Row],[EmployeeID]],tbl_EmployeeSurvey[EmployeeID],0)),"Not Found")</f>
        <v>4</v>
      </c>
      <c r="X998">
        <f>IFERROR(INDEX(tbl_EmployeeSurvey[JobSatisfaction],MATCH(tbl_HRMaster[[#This Row],[EmployeeID]],tbl_EmployeeSurvey[EmployeeID],0)),"Not Found")</f>
        <v>1</v>
      </c>
      <c r="Y998" s="5">
        <f>IFERROR(INDEX(tbl_EmployeeSurvey[WorkLifeBalance],MATCH(tbl_HRMaster[[#This Row],[EmployeeID]],tbl_EmployeeSurvey[EmployeeID],0)),"Not Found")</f>
        <v>1</v>
      </c>
      <c r="Z998" s="5">
        <f>IFERROR(VLOOKUP(tbl_HRMaster[[#This Row],[EmployeeID]],tbl_ManagerSurvey[[EmployeeID]:[PerformanceRating]],2,FALSE),"Not Found")</f>
        <v>3</v>
      </c>
      <c r="AA998" s="5">
        <f>IFERROR(VLOOKUP(tbl_HRMaster[[#This Row],[EmployeeID]],tbl_ManagerSurvey[[EmployeeID]:[PerformanceRating]],3,FALSE),"Not Found")</f>
        <v>3</v>
      </c>
      <c r="AB998" s="5" t="str">
        <f>IF(tbl_HRMaster[[#This Row],[Attrition]]="Yes","Left","Active")</f>
        <v>Active</v>
      </c>
      <c r="AC998" s="5" t="str">
        <f>_xlfn.IFS(tbl_HRMaster[[#This Row],[Age]]&lt;25,"Under 25",tbl_HRMaster[[#This Row],[Age]]&lt;35,"25-34",tbl_HRMaster[[#This Row],[Age]]&lt;45,"35-44",tbl_HRMaster[[#This Row],[Age]]&lt;55,"45-54",TRUE,"Above 54")</f>
        <v>25-34</v>
      </c>
      <c r="AD998" s="5" t="str">
        <f>_xlfn.IFS(
tbl_HRMaster[[#This Row],[YearsAtCompany]]&lt;2,"&lt; 2 Years",
tbl_HRMaster[[#This Row],[YearsAtCompany]]&lt;5,"2-4 Years",
tbl_HRMaster[[#This Row],[YearsAtCompany]]&lt;10,"5-9 Years",
TRUE,"10+ Years"
)</f>
        <v>5-9 Years</v>
      </c>
      <c r="AE998" s="5">
        <f>IF(tbl_HRMaster[[#This Row],[Attrition]]="Yes",1,0)</f>
        <v>0</v>
      </c>
    </row>
    <row r="999" spans="1:31" x14ac:dyDescent="0.25">
      <c r="A999">
        <v>29</v>
      </c>
      <c r="B999" t="s">
        <v>21</v>
      </c>
      <c r="C999" t="s">
        <v>22</v>
      </c>
      <c r="D999" t="s">
        <v>30</v>
      </c>
      <c r="E999">
        <v>5</v>
      </c>
      <c r="F999">
        <v>3</v>
      </c>
      <c r="G999" t="s">
        <v>38</v>
      </c>
      <c r="H999">
        <v>2673</v>
      </c>
      <c r="I999" t="s">
        <v>34</v>
      </c>
      <c r="J999">
        <v>2</v>
      </c>
      <c r="K999" t="s">
        <v>43</v>
      </c>
      <c r="L999" t="s">
        <v>32</v>
      </c>
      <c r="M999">
        <v>75530</v>
      </c>
      <c r="N999">
        <v>1</v>
      </c>
      <c r="O999">
        <v>19</v>
      </c>
      <c r="P999">
        <v>0</v>
      </c>
      <c r="Q999">
        <v>5</v>
      </c>
      <c r="R999">
        <v>3</v>
      </c>
      <c r="S999">
        <v>5</v>
      </c>
      <c r="T999">
        <v>0</v>
      </c>
      <c r="U999">
        <v>4</v>
      </c>
      <c r="V999">
        <f>COUNTIF(tbl_HRMaster[EmployeeID],tbl_HRMaster[[#This Row],[EmployeeID]])</f>
        <v>1</v>
      </c>
      <c r="W999">
        <f>IFERROR(INDEX(tbl_EmployeeSurvey[EnvironmentSatisfaction],MATCH(tbl_HRMaster[[#This Row],[EmployeeID]],tbl_EmployeeSurvey[EmployeeID],0)),"Not Found")</f>
        <v>4</v>
      </c>
      <c r="X999">
        <f>IFERROR(INDEX(tbl_EmployeeSurvey[JobSatisfaction],MATCH(tbl_HRMaster[[#This Row],[EmployeeID]],tbl_EmployeeSurvey[EmployeeID],0)),"Not Found")</f>
        <v>1</v>
      </c>
      <c r="Y999" s="5">
        <f>IFERROR(INDEX(tbl_EmployeeSurvey[WorkLifeBalance],MATCH(tbl_HRMaster[[#This Row],[EmployeeID]],tbl_EmployeeSurvey[EmployeeID],0)),"Not Found")</f>
        <v>1</v>
      </c>
      <c r="Z999" s="5">
        <f>IFERROR(VLOOKUP(tbl_HRMaster[[#This Row],[EmployeeID]],tbl_ManagerSurvey[[EmployeeID]:[PerformanceRating]],2,FALSE),"Not Found")</f>
        <v>3</v>
      </c>
      <c r="AA999" s="5">
        <f>IFERROR(VLOOKUP(tbl_HRMaster[[#This Row],[EmployeeID]],tbl_ManagerSurvey[[EmployeeID]:[PerformanceRating]],3,FALSE),"Not Found")</f>
        <v>3</v>
      </c>
      <c r="AB999" s="5" t="str">
        <f>IF(tbl_HRMaster[[#This Row],[Attrition]]="Yes","Left","Active")</f>
        <v>Active</v>
      </c>
      <c r="AC999" s="5" t="str">
        <f>_xlfn.IFS(tbl_HRMaster[[#This Row],[Age]]&lt;25,"Under 25",tbl_HRMaster[[#This Row],[Age]]&lt;35,"25-34",tbl_HRMaster[[#This Row],[Age]]&lt;45,"35-44",tbl_HRMaster[[#This Row],[Age]]&lt;55,"45-54",TRUE,"Above 54")</f>
        <v>25-34</v>
      </c>
      <c r="AD999" s="5" t="str">
        <f>_xlfn.IFS(
tbl_HRMaster[[#This Row],[YearsAtCompany]]&lt;2,"&lt; 2 Years",
tbl_HRMaster[[#This Row],[YearsAtCompany]]&lt;5,"2-4 Years",
tbl_HRMaster[[#This Row],[YearsAtCompany]]&lt;10,"5-9 Years",
TRUE,"10+ Years"
)</f>
        <v>5-9 Years</v>
      </c>
      <c r="AE999" s="5">
        <f>IF(tbl_HRMaster[[#This Row],[Attrition]]="Yes",1,0)</f>
        <v>0</v>
      </c>
    </row>
    <row r="1000" spans="1:31" x14ac:dyDescent="0.25">
      <c r="A1000">
        <v>29</v>
      </c>
      <c r="B1000" t="s">
        <v>21</v>
      </c>
      <c r="C1000" t="s">
        <v>22</v>
      </c>
      <c r="D1000" t="s">
        <v>30</v>
      </c>
      <c r="E1000">
        <v>5</v>
      </c>
      <c r="F1000">
        <v>3</v>
      </c>
      <c r="G1000" t="s">
        <v>38</v>
      </c>
      <c r="H1000">
        <v>4143</v>
      </c>
      <c r="I1000" t="s">
        <v>34</v>
      </c>
      <c r="J1000">
        <v>2</v>
      </c>
      <c r="K1000" t="s">
        <v>43</v>
      </c>
      <c r="L1000" t="s">
        <v>32</v>
      </c>
      <c r="M1000">
        <v>75530</v>
      </c>
      <c r="N1000">
        <v>1</v>
      </c>
      <c r="O1000">
        <v>19</v>
      </c>
      <c r="P1000">
        <v>0</v>
      </c>
      <c r="Q1000">
        <v>5</v>
      </c>
      <c r="R1000">
        <v>3</v>
      </c>
      <c r="S1000">
        <v>5</v>
      </c>
      <c r="T1000">
        <v>0</v>
      </c>
      <c r="U1000">
        <v>4</v>
      </c>
      <c r="V1000">
        <f>COUNTIF(tbl_HRMaster[EmployeeID],tbl_HRMaster[[#This Row],[EmployeeID]])</f>
        <v>1</v>
      </c>
      <c r="W1000">
        <f>IFERROR(INDEX(tbl_EmployeeSurvey[EnvironmentSatisfaction],MATCH(tbl_HRMaster[[#This Row],[EmployeeID]],tbl_EmployeeSurvey[EmployeeID],0)),"Not Found")</f>
        <v>4</v>
      </c>
      <c r="X1000">
        <f>IFERROR(INDEX(tbl_EmployeeSurvey[JobSatisfaction],MATCH(tbl_HRMaster[[#This Row],[EmployeeID]],tbl_EmployeeSurvey[EmployeeID],0)),"Not Found")</f>
        <v>1</v>
      </c>
      <c r="Y1000" s="5">
        <f>IFERROR(INDEX(tbl_EmployeeSurvey[WorkLifeBalance],MATCH(tbl_HRMaster[[#This Row],[EmployeeID]],tbl_EmployeeSurvey[EmployeeID],0)),"Not Found")</f>
        <v>1</v>
      </c>
      <c r="Z1000" s="5">
        <f>IFERROR(VLOOKUP(tbl_HRMaster[[#This Row],[EmployeeID]],tbl_ManagerSurvey[[EmployeeID]:[PerformanceRating]],2,FALSE),"Not Found")</f>
        <v>3</v>
      </c>
      <c r="AA1000" s="5">
        <f>IFERROR(VLOOKUP(tbl_HRMaster[[#This Row],[EmployeeID]],tbl_ManagerSurvey[[EmployeeID]:[PerformanceRating]],3,FALSE),"Not Found")</f>
        <v>3</v>
      </c>
      <c r="AB1000" s="5" t="str">
        <f>IF(tbl_HRMaster[[#This Row],[Attrition]]="Yes","Left","Active")</f>
        <v>Active</v>
      </c>
      <c r="AC1000" s="5" t="str">
        <f>_xlfn.IFS(tbl_HRMaster[[#This Row],[Age]]&lt;25,"Under 25",tbl_HRMaster[[#This Row],[Age]]&lt;35,"25-34",tbl_HRMaster[[#This Row],[Age]]&lt;45,"35-44",tbl_HRMaster[[#This Row],[Age]]&lt;55,"45-54",TRUE,"Above 54")</f>
        <v>25-34</v>
      </c>
      <c r="AD1000" s="5" t="str">
        <f>_xlfn.IFS(
tbl_HRMaster[[#This Row],[YearsAtCompany]]&lt;2,"&lt; 2 Years",
tbl_HRMaster[[#This Row],[YearsAtCompany]]&lt;5,"2-4 Years",
tbl_HRMaster[[#This Row],[YearsAtCompany]]&lt;10,"5-9 Years",
TRUE,"10+ Years"
)</f>
        <v>5-9 Years</v>
      </c>
      <c r="AE1000" s="5">
        <f>IF(tbl_HRMaster[[#This Row],[Attrition]]="Yes",1,0)</f>
        <v>0</v>
      </c>
    </row>
    <row r="1001" spans="1:31" x14ac:dyDescent="0.25">
      <c r="A1001">
        <v>34</v>
      </c>
      <c r="B1001" t="s">
        <v>21</v>
      </c>
      <c r="C1001" t="s">
        <v>36</v>
      </c>
      <c r="D1001" t="s">
        <v>23</v>
      </c>
      <c r="E1001">
        <v>1</v>
      </c>
      <c r="F1001">
        <v>2</v>
      </c>
      <c r="G1001" t="s">
        <v>24</v>
      </c>
      <c r="H1001">
        <v>720</v>
      </c>
      <c r="I1001" t="s">
        <v>34</v>
      </c>
      <c r="J1001">
        <v>2</v>
      </c>
      <c r="K1001" t="s">
        <v>31</v>
      </c>
      <c r="L1001" t="s">
        <v>41</v>
      </c>
      <c r="M1001">
        <v>86210</v>
      </c>
      <c r="N1001">
        <v>1</v>
      </c>
      <c r="O1001">
        <v>17</v>
      </c>
      <c r="P1001">
        <v>1</v>
      </c>
      <c r="Q1001">
        <v>5</v>
      </c>
      <c r="R1001">
        <v>1</v>
      </c>
      <c r="S1001">
        <v>5</v>
      </c>
      <c r="T1001">
        <v>0</v>
      </c>
      <c r="U1001">
        <v>0</v>
      </c>
      <c r="V1001">
        <f>COUNTIF(tbl_HRMaster[EmployeeID],tbl_HRMaster[[#This Row],[EmployeeID]])</f>
        <v>1</v>
      </c>
      <c r="W1001">
        <f>IFERROR(INDEX(tbl_EmployeeSurvey[EnvironmentSatisfaction],MATCH(tbl_HRMaster[[#This Row],[EmployeeID]],tbl_EmployeeSurvey[EmployeeID],0)),"Not Found")</f>
        <v>1</v>
      </c>
      <c r="X1001">
        <f>IFERROR(INDEX(tbl_EmployeeSurvey[JobSatisfaction],MATCH(tbl_HRMaster[[#This Row],[EmployeeID]],tbl_EmployeeSurvey[EmployeeID],0)),"Not Found")</f>
        <v>3</v>
      </c>
      <c r="Y1001" s="5">
        <f>IFERROR(INDEX(tbl_EmployeeSurvey[WorkLifeBalance],MATCH(tbl_HRMaster[[#This Row],[EmployeeID]],tbl_EmployeeSurvey[EmployeeID],0)),"Not Found")</f>
        <v>3</v>
      </c>
      <c r="Z1001" s="5">
        <f>IFERROR(VLOOKUP(tbl_HRMaster[[#This Row],[EmployeeID]],tbl_ManagerSurvey[[EmployeeID]:[PerformanceRating]],2,FALSE),"Not Found")</f>
        <v>3</v>
      </c>
      <c r="AA1001" s="5">
        <f>IFERROR(VLOOKUP(tbl_HRMaster[[#This Row],[EmployeeID]],tbl_ManagerSurvey[[EmployeeID]:[PerformanceRating]],3,FALSE),"Not Found")</f>
        <v>3</v>
      </c>
      <c r="AB1001" s="5" t="str">
        <f>IF(tbl_HRMaster[[#This Row],[Attrition]]="Yes","Left","Active")</f>
        <v>Active</v>
      </c>
      <c r="AC1001" s="5" t="str">
        <f>_xlfn.IFS(tbl_HRMaster[[#This Row],[Age]]&lt;25,"Under 25",tbl_HRMaster[[#This Row],[Age]]&lt;35,"25-34",tbl_HRMaster[[#This Row],[Age]]&lt;45,"35-44",tbl_HRMaster[[#This Row],[Age]]&lt;55,"45-54",TRUE,"Above 54")</f>
        <v>25-34</v>
      </c>
      <c r="AD1001" s="5" t="str">
        <f>_xlfn.IFS(
tbl_HRMaster[[#This Row],[YearsAtCompany]]&lt;2,"&lt; 2 Years",
tbl_HRMaster[[#This Row],[YearsAtCompany]]&lt;5,"2-4 Years",
tbl_HRMaster[[#This Row],[YearsAtCompany]]&lt;10,"5-9 Years",
TRUE,"10+ Years"
)</f>
        <v>5-9 Years</v>
      </c>
      <c r="AE1001" s="5">
        <f>IF(tbl_HRMaster[[#This Row],[Attrition]]="Yes",1,0)</f>
        <v>0</v>
      </c>
    </row>
    <row r="1002" spans="1:31" x14ac:dyDescent="0.25">
      <c r="A1002">
        <v>34</v>
      </c>
      <c r="B1002" t="s">
        <v>21</v>
      </c>
      <c r="C1002" t="s">
        <v>36</v>
      </c>
      <c r="D1002" t="s">
        <v>23</v>
      </c>
      <c r="E1002">
        <v>1</v>
      </c>
      <c r="F1002">
        <v>2</v>
      </c>
      <c r="G1002" t="s">
        <v>24</v>
      </c>
      <c r="H1002">
        <v>2190</v>
      </c>
      <c r="I1002" t="s">
        <v>34</v>
      </c>
      <c r="J1002">
        <v>2</v>
      </c>
      <c r="K1002" t="s">
        <v>31</v>
      </c>
      <c r="L1002" t="s">
        <v>41</v>
      </c>
      <c r="M1002">
        <v>86210</v>
      </c>
      <c r="N1002">
        <v>1</v>
      </c>
      <c r="O1002">
        <v>17</v>
      </c>
      <c r="P1002">
        <v>1</v>
      </c>
      <c r="Q1002">
        <v>5</v>
      </c>
      <c r="R1002">
        <v>1</v>
      </c>
      <c r="S1002">
        <v>5</v>
      </c>
      <c r="T1002">
        <v>0</v>
      </c>
      <c r="U1002">
        <v>0</v>
      </c>
      <c r="V1002">
        <f>COUNTIF(tbl_HRMaster[EmployeeID],tbl_HRMaster[[#This Row],[EmployeeID]])</f>
        <v>1</v>
      </c>
      <c r="W1002">
        <f>IFERROR(INDEX(tbl_EmployeeSurvey[EnvironmentSatisfaction],MATCH(tbl_HRMaster[[#This Row],[EmployeeID]],tbl_EmployeeSurvey[EmployeeID],0)),"Not Found")</f>
        <v>1</v>
      </c>
      <c r="X1002">
        <f>IFERROR(INDEX(tbl_EmployeeSurvey[JobSatisfaction],MATCH(tbl_HRMaster[[#This Row],[EmployeeID]],tbl_EmployeeSurvey[EmployeeID],0)),"Not Found")</f>
        <v>3</v>
      </c>
      <c r="Y1002" s="5">
        <f>IFERROR(INDEX(tbl_EmployeeSurvey[WorkLifeBalance],MATCH(tbl_HRMaster[[#This Row],[EmployeeID]],tbl_EmployeeSurvey[EmployeeID],0)),"Not Found")</f>
        <v>3</v>
      </c>
      <c r="Z1002" s="5">
        <f>IFERROR(VLOOKUP(tbl_HRMaster[[#This Row],[EmployeeID]],tbl_ManagerSurvey[[EmployeeID]:[PerformanceRating]],2,FALSE),"Not Found")</f>
        <v>3</v>
      </c>
      <c r="AA1002" s="5">
        <f>IFERROR(VLOOKUP(tbl_HRMaster[[#This Row],[EmployeeID]],tbl_ManagerSurvey[[EmployeeID]:[PerformanceRating]],3,FALSE),"Not Found")</f>
        <v>3</v>
      </c>
      <c r="AB1002" s="5" t="str">
        <f>IF(tbl_HRMaster[[#This Row],[Attrition]]="Yes","Left","Active")</f>
        <v>Active</v>
      </c>
      <c r="AC1002" s="5" t="str">
        <f>_xlfn.IFS(tbl_HRMaster[[#This Row],[Age]]&lt;25,"Under 25",tbl_HRMaster[[#This Row],[Age]]&lt;35,"25-34",tbl_HRMaster[[#This Row],[Age]]&lt;45,"35-44",tbl_HRMaster[[#This Row],[Age]]&lt;55,"45-54",TRUE,"Above 54")</f>
        <v>25-34</v>
      </c>
      <c r="AD1002" s="5" t="str">
        <f>_xlfn.IFS(
tbl_HRMaster[[#This Row],[YearsAtCompany]]&lt;2,"&lt; 2 Years",
tbl_HRMaster[[#This Row],[YearsAtCompany]]&lt;5,"2-4 Years",
tbl_HRMaster[[#This Row],[YearsAtCompany]]&lt;10,"5-9 Years",
TRUE,"10+ Years"
)</f>
        <v>5-9 Years</v>
      </c>
      <c r="AE1002" s="5">
        <f>IF(tbl_HRMaster[[#This Row],[Attrition]]="Yes",1,0)</f>
        <v>0</v>
      </c>
    </row>
    <row r="1003" spans="1:31" x14ac:dyDescent="0.25">
      <c r="A1003">
        <v>34</v>
      </c>
      <c r="B1003" t="s">
        <v>21</v>
      </c>
      <c r="C1003" t="s">
        <v>36</v>
      </c>
      <c r="D1003" t="s">
        <v>23</v>
      </c>
      <c r="E1003">
        <v>1</v>
      </c>
      <c r="F1003">
        <v>2</v>
      </c>
      <c r="G1003" t="s">
        <v>24</v>
      </c>
      <c r="H1003">
        <v>3660</v>
      </c>
      <c r="I1003" t="s">
        <v>34</v>
      </c>
      <c r="J1003">
        <v>2</v>
      </c>
      <c r="K1003" t="s">
        <v>31</v>
      </c>
      <c r="L1003" t="s">
        <v>41</v>
      </c>
      <c r="M1003">
        <v>86210</v>
      </c>
      <c r="N1003">
        <v>1</v>
      </c>
      <c r="O1003">
        <v>17</v>
      </c>
      <c r="P1003">
        <v>1</v>
      </c>
      <c r="Q1003">
        <v>5</v>
      </c>
      <c r="R1003">
        <v>1</v>
      </c>
      <c r="S1003">
        <v>5</v>
      </c>
      <c r="T1003">
        <v>0</v>
      </c>
      <c r="U1003">
        <v>0</v>
      </c>
      <c r="V1003">
        <f>COUNTIF(tbl_HRMaster[EmployeeID],tbl_HRMaster[[#This Row],[EmployeeID]])</f>
        <v>1</v>
      </c>
      <c r="W1003">
        <f>IFERROR(INDEX(tbl_EmployeeSurvey[EnvironmentSatisfaction],MATCH(tbl_HRMaster[[#This Row],[EmployeeID]],tbl_EmployeeSurvey[EmployeeID],0)),"Not Found")</f>
        <v>1</v>
      </c>
      <c r="X1003">
        <f>IFERROR(INDEX(tbl_EmployeeSurvey[JobSatisfaction],MATCH(tbl_HRMaster[[#This Row],[EmployeeID]],tbl_EmployeeSurvey[EmployeeID],0)),"Not Found")</f>
        <v>3</v>
      </c>
      <c r="Y1003" s="5">
        <f>IFERROR(INDEX(tbl_EmployeeSurvey[WorkLifeBalance],MATCH(tbl_HRMaster[[#This Row],[EmployeeID]],tbl_EmployeeSurvey[EmployeeID],0)),"Not Found")</f>
        <v>3</v>
      </c>
      <c r="Z1003" s="5">
        <f>IFERROR(VLOOKUP(tbl_HRMaster[[#This Row],[EmployeeID]],tbl_ManagerSurvey[[EmployeeID]:[PerformanceRating]],2,FALSE),"Not Found")</f>
        <v>3</v>
      </c>
      <c r="AA1003" s="5">
        <f>IFERROR(VLOOKUP(tbl_HRMaster[[#This Row],[EmployeeID]],tbl_ManagerSurvey[[EmployeeID]:[PerformanceRating]],3,FALSE),"Not Found")</f>
        <v>3</v>
      </c>
      <c r="AB1003" s="5" t="str">
        <f>IF(tbl_HRMaster[[#This Row],[Attrition]]="Yes","Left","Active")</f>
        <v>Active</v>
      </c>
      <c r="AC1003" s="5" t="str">
        <f>_xlfn.IFS(tbl_HRMaster[[#This Row],[Age]]&lt;25,"Under 25",tbl_HRMaster[[#This Row],[Age]]&lt;35,"25-34",tbl_HRMaster[[#This Row],[Age]]&lt;45,"35-44",tbl_HRMaster[[#This Row],[Age]]&lt;55,"45-54",TRUE,"Above 54")</f>
        <v>25-34</v>
      </c>
      <c r="AD1003" s="5" t="str">
        <f>_xlfn.IFS(
tbl_HRMaster[[#This Row],[YearsAtCompany]]&lt;2,"&lt; 2 Years",
tbl_HRMaster[[#This Row],[YearsAtCompany]]&lt;5,"2-4 Years",
tbl_HRMaster[[#This Row],[YearsAtCompany]]&lt;10,"5-9 Years",
TRUE,"10+ Years"
)</f>
        <v>5-9 Years</v>
      </c>
      <c r="AE1003" s="5">
        <f>IF(tbl_HRMaster[[#This Row],[Attrition]]="Yes",1,0)</f>
        <v>0</v>
      </c>
    </row>
    <row r="1004" spans="1:31" x14ac:dyDescent="0.25">
      <c r="A1004">
        <v>35</v>
      </c>
      <c r="B1004" t="s">
        <v>21</v>
      </c>
      <c r="C1004" t="s">
        <v>22</v>
      </c>
      <c r="D1004" t="s">
        <v>30</v>
      </c>
      <c r="E1004">
        <v>16</v>
      </c>
      <c r="F1004">
        <v>4</v>
      </c>
      <c r="G1004" t="s">
        <v>38</v>
      </c>
      <c r="H1004">
        <v>204</v>
      </c>
      <c r="I1004" t="s">
        <v>34</v>
      </c>
      <c r="J1004">
        <v>2</v>
      </c>
      <c r="K1004" t="s">
        <v>37</v>
      </c>
      <c r="L1004" t="s">
        <v>32</v>
      </c>
      <c r="M1004">
        <v>95260</v>
      </c>
      <c r="N1004">
        <v>1</v>
      </c>
      <c r="O1004">
        <v>15</v>
      </c>
      <c r="P1004">
        <v>0</v>
      </c>
      <c r="Q1004">
        <v>5</v>
      </c>
      <c r="R1004">
        <v>2</v>
      </c>
      <c r="S1004">
        <v>5</v>
      </c>
      <c r="T1004">
        <v>0</v>
      </c>
      <c r="U1004">
        <v>3</v>
      </c>
      <c r="V1004">
        <f>COUNTIF(tbl_HRMaster[EmployeeID],tbl_HRMaster[[#This Row],[EmployeeID]])</f>
        <v>1</v>
      </c>
      <c r="W1004">
        <f>IFERROR(INDEX(tbl_EmployeeSurvey[EnvironmentSatisfaction],MATCH(tbl_HRMaster[[#This Row],[EmployeeID]],tbl_EmployeeSurvey[EmployeeID],0)),"Not Found")</f>
        <v>1</v>
      </c>
      <c r="X1004">
        <f>IFERROR(INDEX(tbl_EmployeeSurvey[JobSatisfaction],MATCH(tbl_HRMaster[[#This Row],[EmployeeID]],tbl_EmployeeSurvey[EmployeeID],0)),"Not Found")</f>
        <v>3</v>
      </c>
      <c r="Y1004" s="5">
        <f>IFERROR(INDEX(tbl_EmployeeSurvey[WorkLifeBalance],MATCH(tbl_HRMaster[[#This Row],[EmployeeID]],tbl_EmployeeSurvey[EmployeeID],0)),"Not Found")</f>
        <v>3</v>
      </c>
      <c r="Z1004" s="5">
        <f>IFERROR(VLOOKUP(tbl_HRMaster[[#This Row],[EmployeeID]],tbl_ManagerSurvey[[EmployeeID]:[PerformanceRating]],2,FALSE),"Not Found")</f>
        <v>2</v>
      </c>
      <c r="AA1004" s="5">
        <f>IFERROR(VLOOKUP(tbl_HRMaster[[#This Row],[EmployeeID]],tbl_ManagerSurvey[[EmployeeID]:[PerformanceRating]],3,FALSE),"Not Found")</f>
        <v>3</v>
      </c>
      <c r="AB1004" s="5" t="str">
        <f>IF(tbl_HRMaster[[#This Row],[Attrition]]="Yes","Left","Active")</f>
        <v>Active</v>
      </c>
      <c r="AC1004" s="5" t="str">
        <f>_xlfn.IFS(tbl_HRMaster[[#This Row],[Age]]&lt;25,"Under 25",tbl_HRMaster[[#This Row],[Age]]&lt;35,"25-34",tbl_HRMaster[[#This Row],[Age]]&lt;45,"35-44",tbl_HRMaster[[#This Row],[Age]]&lt;55,"45-54",TRUE,"Above 54")</f>
        <v>35-44</v>
      </c>
      <c r="AD1004" s="5" t="str">
        <f>_xlfn.IFS(
tbl_HRMaster[[#This Row],[YearsAtCompany]]&lt;2,"&lt; 2 Years",
tbl_HRMaster[[#This Row],[YearsAtCompany]]&lt;5,"2-4 Years",
tbl_HRMaster[[#This Row],[YearsAtCompany]]&lt;10,"5-9 Years",
TRUE,"10+ Years"
)</f>
        <v>5-9 Years</v>
      </c>
      <c r="AE1004" s="5">
        <f>IF(tbl_HRMaster[[#This Row],[Attrition]]="Yes",1,0)</f>
        <v>0</v>
      </c>
    </row>
    <row r="1005" spans="1:31" x14ac:dyDescent="0.25">
      <c r="A1005">
        <v>35</v>
      </c>
      <c r="B1005" t="s">
        <v>21</v>
      </c>
      <c r="C1005" t="s">
        <v>22</v>
      </c>
      <c r="D1005" t="s">
        <v>30</v>
      </c>
      <c r="E1005">
        <v>16</v>
      </c>
      <c r="F1005">
        <v>4</v>
      </c>
      <c r="G1005" t="s">
        <v>38</v>
      </c>
      <c r="H1005">
        <v>1674</v>
      </c>
      <c r="I1005" t="s">
        <v>34</v>
      </c>
      <c r="J1005">
        <v>2</v>
      </c>
      <c r="K1005" t="s">
        <v>37</v>
      </c>
      <c r="L1005" t="s">
        <v>32</v>
      </c>
      <c r="M1005">
        <v>95260</v>
      </c>
      <c r="N1005">
        <v>1</v>
      </c>
      <c r="O1005">
        <v>15</v>
      </c>
      <c r="P1005">
        <v>0</v>
      </c>
      <c r="Q1005">
        <v>5</v>
      </c>
      <c r="R1005">
        <v>2</v>
      </c>
      <c r="S1005">
        <v>5</v>
      </c>
      <c r="T1005">
        <v>0</v>
      </c>
      <c r="U1005">
        <v>3</v>
      </c>
      <c r="V1005">
        <f>COUNTIF(tbl_HRMaster[EmployeeID],tbl_HRMaster[[#This Row],[EmployeeID]])</f>
        <v>1</v>
      </c>
      <c r="W1005">
        <f>IFERROR(INDEX(tbl_EmployeeSurvey[EnvironmentSatisfaction],MATCH(tbl_HRMaster[[#This Row],[EmployeeID]],tbl_EmployeeSurvey[EmployeeID],0)),"Not Found")</f>
        <v>1</v>
      </c>
      <c r="X1005">
        <f>IFERROR(INDEX(tbl_EmployeeSurvey[JobSatisfaction],MATCH(tbl_HRMaster[[#This Row],[EmployeeID]],tbl_EmployeeSurvey[EmployeeID],0)),"Not Found")</f>
        <v>3</v>
      </c>
      <c r="Y1005" s="5">
        <f>IFERROR(INDEX(tbl_EmployeeSurvey[WorkLifeBalance],MATCH(tbl_HRMaster[[#This Row],[EmployeeID]],tbl_EmployeeSurvey[EmployeeID],0)),"Not Found")</f>
        <v>3</v>
      </c>
      <c r="Z1005" s="5">
        <f>IFERROR(VLOOKUP(tbl_HRMaster[[#This Row],[EmployeeID]],tbl_ManagerSurvey[[EmployeeID]:[PerformanceRating]],2,FALSE),"Not Found")</f>
        <v>2</v>
      </c>
      <c r="AA1005" s="5">
        <f>IFERROR(VLOOKUP(tbl_HRMaster[[#This Row],[EmployeeID]],tbl_ManagerSurvey[[EmployeeID]:[PerformanceRating]],3,FALSE),"Not Found")</f>
        <v>3</v>
      </c>
      <c r="AB1005" s="5" t="str">
        <f>IF(tbl_HRMaster[[#This Row],[Attrition]]="Yes","Left","Active")</f>
        <v>Active</v>
      </c>
      <c r="AC1005" s="5" t="str">
        <f>_xlfn.IFS(tbl_HRMaster[[#This Row],[Age]]&lt;25,"Under 25",tbl_HRMaster[[#This Row],[Age]]&lt;35,"25-34",tbl_HRMaster[[#This Row],[Age]]&lt;45,"35-44",tbl_HRMaster[[#This Row],[Age]]&lt;55,"45-54",TRUE,"Above 54")</f>
        <v>35-44</v>
      </c>
      <c r="AD1005" s="5" t="str">
        <f>_xlfn.IFS(
tbl_HRMaster[[#This Row],[YearsAtCompany]]&lt;2,"&lt; 2 Years",
tbl_HRMaster[[#This Row],[YearsAtCompany]]&lt;5,"2-4 Years",
tbl_HRMaster[[#This Row],[YearsAtCompany]]&lt;10,"5-9 Years",
TRUE,"10+ Years"
)</f>
        <v>5-9 Years</v>
      </c>
      <c r="AE1005" s="5">
        <f>IF(tbl_HRMaster[[#This Row],[Attrition]]="Yes",1,0)</f>
        <v>0</v>
      </c>
    </row>
    <row r="1006" spans="1:31" x14ac:dyDescent="0.25">
      <c r="A1006">
        <v>35</v>
      </c>
      <c r="B1006" t="s">
        <v>21</v>
      </c>
      <c r="C1006" t="s">
        <v>22</v>
      </c>
      <c r="D1006" t="s">
        <v>30</v>
      </c>
      <c r="E1006">
        <v>16</v>
      </c>
      <c r="F1006">
        <v>4</v>
      </c>
      <c r="G1006" t="s">
        <v>38</v>
      </c>
      <c r="H1006">
        <v>3144</v>
      </c>
      <c r="I1006" t="s">
        <v>34</v>
      </c>
      <c r="J1006">
        <v>2</v>
      </c>
      <c r="K1006" t="s">
        <v>37</v>
      </c>
      <c r="L1006" t="s">
        <v>32</v>
      </c>
      <c r="M1006">
        <v>95260</v>
      </c>
      <c r="N1006">
        <v>1</v>
      </c>
      <c r="O1006">
        <v>15</v>
      </c>
      <c r="P1006">
        <v>0</v>
      </c>
      <c r="Q1006">
        <v>5</v>
      </c>
      <c r="R1006">
        <v>2</v>
      </c>
      <c r="S1006">
        <v>5</v>
      </c>
      <c r="T1006">
        <v>0</v>
      </c>
      <c r="U1006">
        <v>3</v>
      </c>
      <c r="V1006">
        <f>COUNTIF(tbl_HRMaster[EmployeeID],tbl_HRMaster[[#This Row],[EmployeeID]])</f>
        <v>1</v>
      </c>
      <c r="W1006">
        <f>IFERROR(INDEX(tbl_EmployeeSurvey[EnvironmentSatisfaction],MATCH(tbl_HRMaster[[#This Row],[EmployeeID]],tbl_EmployeeSurvey[EmployeeID],0)),"Not Found")</f>
        <v>1</v>
      </c>
      <c r="X1006">
        <f>IFERROR(INDEX(tbl_EmployeeSurvey[JobSatisfaction],MATCH(tbl_HRMaster[[#This Row],[EmployeeID]],tbl_EmployeeSurvey[EmployeeID],0)),"Not Found")</f>
        <v>3</v>
      </c>
      <c r="Y1006" s="5">
        <f>IFERROR(INDEX(tbl_EmployeeSurvey[WorkLifeBalance],MATCH(tbl_HRMaster[[#This Row],[EmployeeID]],tbl_EmployeeSurvey[EmployeeID],0)),"Not Found")</f>
        <v>3</v>
      </c>
      <c r="Z1006" s="5">
        <f>IFERROR(VLOOKUP(tbl_HRMaster[[#This Row],[EmployeeID]],tbl_ManagerSurvey[[EmployeeID]:[PerformanceRating]],2,FALSE),"Not Found")</f>
        <v>2</v>
      </c>
      <c r="AA1006" s="5">
        <f>IFERROR(VLOOKUP(tbl_HRMaster[[#This Row],[EmployeeID]],tbl_ManagerSurvey[[EmployeeID]:[PerformanceRating]],3,FALSE),"Not Found")</f>
        <v>3</v>
      </c>
      <c r="AB1006" s="5" t="str">
        <f>IF(tbl_HRMaster[[#This Row],[Attrition]]="Yes","Left","Active")</f>
        <v>Active</v>
      </c>
      <c r="AC1006" s="5" t="str">
        <f>_xlfn.IFS(tbl_HRMaster[[#This Row],[Age]]&lt;25,"Under 25",tbl_HRMaster[[#This Row],[Age]]&lt;35,"25-34",tbl_HRMaster[[#This Row],[Age]]&lt;45,"35-44",tbl_HRMaster[[#This Row],[Age]]&lt;55,"45-54",TRUE,"Above 54")</f>
        <v>35-44</v>
      </c>
      <c r="AD1006" s="5" t="str">
        <f>_xlfn.IFS(
tbl_HRMaster[[#This Row],[YearsAtCompany]]&lt;2,"&lt; 2 Years",
tbl_HRMaster[[#This Row],[YearsAtCompany]]&lt;5,"2-4 Years",
tbl_HRMaster[[#This Row],[YearsAtCompany]]&lt;10,"5-9 Years",
TRUE,"10+ Years"
)</f>
        <v>5-9 Years</v>
      </c>
      <c r="AE1006" s="5">
        <f>IF(tbl_HRMaster[[#This Row],[Attrition]]="Yes",1,0)</f>
        <v>0</v>
      </c>
    </row>
    <row r="1007" spans="1:31" x14ac:dyDescent="0.25">
      <c r="A1007">
        <v>28</v>
      </c>
      <c r="B1007" t="s">
        <v>21</v>
      </c>
      <c r="C1007" t="s">
        <v>22</v>
      </c>
      <c r="D1007" t="s">
        <v>30</v>
      </c>
      <c r="E1007">
        <v>7</v>
      </c>
      <c r="F1007">
        <v>3</v>
      </c>
      <c r="G1007" t="s">
        <v>33</v>
      </c>
      <c r="H1007">
        <v>32</v>
      </c>
      <c r="I1007" t="s">
        <v>34</v>
      </c>
      <c r="J1007">
        <v>1</v>
      </c>
      <c r="K1007" t="s">
        <v>37</v>
      </c>
      <c r="L1007" t="s">
        <v>32</v>
      </c>
      <c r="M1007">
        <v>96370</v>
      </c>
      <c r="N1007">
        <v>1</v>
      </c>
      <c r="O1007">
        <v>13</v>
      </c>
      <c r="P1007">
        <v>0</v>
      </c>
      <c r="Q1007">
        <v>5</v>
      </c>
      <c r="R1007">
        <v>6</v>
      </c>
      <c r="S1007">
        <v>5</v>
      </c>
      <c r="T1007">
        <v>0</v>
      </c>
      <c r="U1007">
        <v>2</v>
      </c>
      <c r="V1007">
        <f>COUNTIF(tbl_HRMaster[EmployeeID],tbl_HRMaster[[#This Row],[EmployeeID]])</f>
        <v>1</v>
      </c>
      <c r="W1007">
        <f>IFERROR(INDEX(tbl_EmployeeSurvey[EnvironmentSatisfaction],MATCH(tbl_HRMaster[[#This Row],[EmployeeID]],tbl_EmployeeSurvey[EmployeeID],0)),"Not Found")</f>
        <v>4</v>
      </c>
      <c r="X1007">
        <f>IFERROR(INDEX(tbl_EmployeeSurvey[JobSatisfaction],MATCH(tbl_HRMaster[[#This Row],[EmployeeID]],tbl_EmployeeSurvey[EmployeeID],0)),"Not Found")</f>
        <v>4</v>
      </c>
      <c r="Y1007" s="5">
        <f>IFERROR(INDEX(tbl_EmployeeSurvey[WorkLifeBalance],MATCH(tbl_HRMaster[[#This Row],[EmployeeID]],tbl_EmployeeSurvey[EmployeeID],0)),"Not Found")</f>
        <v>3</v>
      </c>
      <c r="Z1007" s="5">
        <f>IFERROR(VLOOKUP(tbl_HRMaster[[#This Row],[EmployeeID]],tbl_ManagerSurvey[[EmployeeID]:[PerformanceRating]],2,FALSE),"Not Found")</f>
        <v>2</v>
      </c>
      <c r="AA1007" s="5">
        <f>IFERROR(VLOOKUP(tbl_HRMaster[[#This Row],[EmployeeID]],tbl_ManagerSurvey[[EmployeeID]:[PerformanceRating]],3,FALSE),"Not Found")</f>
        <v>3</v>
      </c>
      <c r="AB1007" s="5" t="str">
        <f>IF(tbl_HRMaster[[#This Row],[Attrition]]="Yes","Left","Active")</f>
        <v>Active</v>
      </c>
      <c r="AC1007" s="5" t="str">
        <f>_xlfn.IFS(tbl_HRMaster[[#This Row],[Age]]&lt;25,"Under 25",tbl_HRMaster[[#This Row],[Age]]&lt;35,"25-34",tbl_HRMaster[[#This Row],[Age]]&lt;45,"35-44",tbl_HRMaster[[#This Row],[Age]]&lt;55,"45-54",TRUE,"Above 54")</f>
        <v>25-34</v>
      </c>
      <c r="AD1007" s="5" t="str">
        <f>_xlfn.IFS(
tbl_HRMaster[[#This Row],[YearsAtCompany]]&lt;2,"&lt; 2 Years",
tbl_HRMaster[[#This Row],[YearsAtCompany]]&lt;5,"2-4 Years",
tbl_HRMaster[[#This Row],[YearsAtCompany]]&lt;10,"5-9 Years",
TRUE,"10+ Years"
)</f>
        <v>5-9 Years</v>
      </c>
      <c r="AE1007" s="5">
        <f>IF(tbl_HRMaster[[#This Row],[Attrition]]="Yes",1,0)</f>
        <v>0</v>
      </c>
    </row>
    <row r="1008" spans="1:31" x14ac:dyDescent="0.25">
      <c r="A1008">
        <v>28</v>
      </c>
      <c r="B1008" t="s">
        <v>21</v>
      </c>
      <c r="C1008" t="s">
        <v>22</v>
      </c>
      <c r="D1008" t="s">
        <v>30</v>
      </c>
      <c r="E1008">
        <v>7</v>
      </c>
      <c r="F1008">
        <v>3</v>
      </c>
      <c r="G1008" t="s">
        <v>33</v>
      </c>
      <c r="H1008">
        <v>1502</v>
      </c>
      <c r="I1008" t="s">
        <v>34</v>
      </c>
      <c r="J1008">
        <v>1</v>
      </c>
      <c r="K1008" t="s">
        <v>37</v>
      </c>
      <c r="L1008" t="s">
        <v>32</v>
      </c>
      <c r="M1008">
        <v>96370</v>
      </c>
      <c r="N1008">
        <v>1</v>
      </c>
      <c r="O1008">
        <v>13</v>
      </c>
      <c r="P1008">
        <v>0</v>
      </c>
      <c r="Q1008">
        <v>5</v>
      </c>
      <c r="R1008">
        <v>6</v>
      </c>
      <c r="S1008">
        <v>5</v>
      </c>
      <c r="T1008">
        <v>0</v>
      </c>
      <c r="U1008">
        <v>2</v>
      </c>
      <c r="V1008">
        <f>COUNTIF(tbl_HRMaster[EmployeeID],tbl_HRMaster[[#This Row],[EmployeeID]])</f>
        <v>1</v>
      </c>
      <c r="W1008">
        <f>IFERROR(INDEX(tbl_EmployeeSurvey[EnvironmentSatisfaction],MATCH(tbl_HRMaster[[#This Row],[EmployeeID]],tbl_EmployeeSurvey[EmployeeID],0)),"Not Found")</f>
        <v>4</v>
      </c>
      <c r="X1008">
        <f>IFERROR(INDEX(tbl_EmployeeSurvey[JobSatisfaction],MATCH(tbl_HRMaster[[#This Row],[EmployeeID]],tbl_EmployeeSurvey[EmployeeID],0)),"Not Found")</f>
        <v>4</v>
      </c>
      <c r="Y1008" s="5">
        <f>IFERROR(INDEX(tbl_EmployeeSurvey[WorkLifeBalance],MATCH(tbl_HRMaster[[#This Row],[EmployeeID]],tbl_EmployeeSurvey[EmployeeID],0)),"Not Found")</f>
        <v>3</v>
      </c>
      <c r="Z1008" s="5">
        <f>IFERROR(VLOOKUP(tbl_HRMaster[[#This Row],[EmployeeID]],tbl_ManagerSurvey[[EmployeeID]:[PerformanceRating]],2,FALSE),"Not Found")</f>
        <v>2</v>
      </c>
      <c r="AA1008" s="5">
        <f>IFERROR(VLOOKUP(tbl_HRMaster[[#This Row],[EmployeeID]],tbl_ManagerSurvey[[EmployeeID]:[PerformanceRating]],3,FALSE),"Not Found")</f>
        <v>3</v>
      </c>
      <c r="AB1008" s="5" t="str">
        <f>IF(tbl_HRMaster[[#This Row],[Attrition]]="Yes","Left","Active")</f>
        <v>Active</v>
      </c>
      <c r="AC1008" s="5" t="str">
        <f>_xlfn.IFS(tbl_HRMaster[[#This Row],[Age]]&lt;25,"Under 25",tbl_HRMaster[[#This Row],[Age]]&lt;35,"25-34",tbl_HRMaster[[#This Row],[Age]]&lt;45,"35-44",tbl_HRMaster[[#This Row],[Age]]&lt;55,"45-54",TRUE,"Above 54")</f>
        <v>25-34</v>
      </c>
      <c r="AD1008" s="5" t="str">
        <f>_xlfn.IFS(
tbl_HRMaster[[#This Row],[YearsAtCompany]]&lt;2,"&lt; 2 Years",
tbl_HRMaster[[#This Row],[YearsAtCompany]]&lt;5,"2-4 Years",
tbl_HRMaster[[#This Row],[YearsAtCompany]]&lt;10,"5-9 Years",
TRUE,"10+ Years"
)</f>
        <v>5-9 Years</v>
      </c>
      <c r="AE1008" s="5">
        <f>IF(tbl_HRMaster[[#This Row],[Attrition]]="Yes",1,0)</f>
        <v>0</v>
      </c>
    </row>
    <row r="1009" spans="1:31" x14ac:dyDescent="0.25">
      <c r="A1009">
        <v>28</v>
      </c>
      <c r="B1009" t="s">
        <v>21</v>
      </c>
      <c r="C1009" t="s">
        <v>22</v>
      </c>
      <c r="D1009" t="s">
        <v>30</v>
      </c>
      <c r="E1009">
        <v>7</v>
      </c>
      <c r="F1009">
        <v>3</v>
      </c>
      <c r="G1009" t="s">
        <v>33</v>
      </c>
      <c r="H1009">
        <v>2972</v>
      </c>
      <c r="I1009" t="s">
        <v>34</v>
      </c>
      <c r="J1009">
        <v>1</v>
      </c>
      <c r="K1009" t="s">
        <v>37</v>
      </c>
      <c r="L1009" t="s">
        <v>32</v>
      </c>
      <c r="M1009">
        <v>96370</v>
      </c>
      <c r="N1009">
        <v>1</v>
      </c>
      <c r="O1009">
        <v>13</v>
      </c>
      <c r="P1009">
        <v>0</v>
      </c>
      <c r="Q1009">
        <v>5</v>
      </c>
      <c r="R1009">
        <v>6</v>
      </c>
      <c r="S1009">
        <v>5</v>
      </c>
      <c r="T1009">
        <v>0</v>
      </c>
      <c r="U1009">
        <v>2</v>
      </c>
      <c r="V1009">
        <f>COUNTIF(tbl_HRMaster[EmployeeID],tbl_HRMaster[[#This Row],[EmployeeID]])</f>
        <v>1</v>
      </c>
      <c r="W1009">
        <f>IFERROR(INDEX(tbl_EmployeeSurvey[EnvironmentSatisfaction],MATCH(tbl_HRMaster[[#This Row],[EmployeeID]],tbl_EmployeeSurvey[EmployeeID],0)),"Not Found")</f>
        <v>4</v>
      </c>
      <c r="X1009">
        <f>IFERROR(INDEX(tbl_EmployeeSurvey[JobSatisfaction],MATCH(tbl_HRMaster[[#This Row],[EmployeeID]],tbl_EmployeeSurvey[EmployeeID],0)),"Not Found")</f>
        <v>4</v>
      </c>
      <c r="Y1009" s="5">
        <f>IFERROR(INDEX(tbl_EmployeeSurvey[WorkLifeBalance],MATCH(tbl_HRMaster[[#This Row],[EmployeeID]],tbl_EmployeeSurvey[EmployeeID],0)),"Not Found")</f>
        <v>3</v>
      </c>
      <c r="Z1009" s="5">
        <f>IFERROR(VLOOKUP(tbl_HRMaster[[#This Row],[EmployeeID]],tbl_ManagerSurvey[[EmployeeID]:[PerformanceRating]],2,FALSE),"Not Found")</f>
        <v>2</v>
      </c>
      <c r="AA1009" s="5">
        <f>IFERROR(VLOOKUP(tbl_HRMaster[[#This Row],[EmployeeID]],tbl_ManagerSurvey[[EmployeeID]:[PerformanceRating]],3,FALSE),"Not Found")</f>
        <v>3</v>
      </c>
      <c r="AB1009" s="5" t="str">
        <f>IF(tbl_HRMaster[[#This Row],[Attrition]]="Yes","Left","Active")</f>
        <v>Active</v>
      </c>
      <c r="AC1009" s="5" t="str">
        <f>_xlfn.IFS(tbl_HRMaster[[#This Row],[Age]]&lt;25,"Under 25",tbl_HRMaster[[#This Row],[Age]]&lt;35,"25-34",tbl_HRMaster[[#This Row],[Age]]&lt;45,"35-44",tbl_HRMaster[[#This Row],[Age]]&lt;55,"45-54",TRUE,"Above 54")</f>
        <v>25-34</v>
      </c>
      <c r="AD1009" s="5" t="str">
        <f>_xlfn.IFS(
tbl_HRMaster[[#This Row],[YearsAtCompany]]&lt;2,"&lt; 2 Years",
tbl_HRMaster[[#This Row],[YearsAtCompany]]&lt;5,"2-4 Years",
tbl_HRMaster[[#This Row],[YearsAtCompany]]&lt;10,"5-9 Years",
TRUE,"10+ Years"
)</f>
        <v>5-9 Years</v>
      </c>
      <c r="AE1009" s="5">
        <f>IF(tbl_HRMaster[[#This Row],[Attrition]]="Yes",1,0)</f>
        <v>0</v>
      </c>
    </row>
    <row r="1010" spans="1:31" x14ac:dyDescent="0.25">
      <c r="A1010">
        <v>35</v>
      </c>
      <c r="B1010" t="s">
        <v>21</v>
      </c>
      <c r="C1010" t="s">
        <v>29</v>
      </c>
      <c r="D1010" t="s">
        <v>30</v>
      </c>
      <c r="E1010">
        <v>9</v>
      </c>
      <c r="F1010">
        <v>2</v>
      </c>
      <c r="G1010" t="s">
        <v>33</v>
      </c>
      <c r="H1010">
        <v>563</v>
      </c>
      <c r="I1010" t="s">
        <v>25</v>
      </c>
      <c r="J1010">
        <v>1</v>
      </c>
      <c r="K1010" t="s">
        <v>42</v>
      </c>
      <c r="L1010" t="s">
        <v>41</v>
      </c>
      <c r="M1010">
        <v>104960</v>
      </c>
      <c r="N1010">
        <v>1</v>
      </c>
      <c r="O1010">
        <v>13</v>
      </c>
      <c r="P1010">
        <v>1</v>
      </c>
      <c r="Q1010">
        <v>5</v>
      </c>
      <c r="R1010">
        <v>2</v>
      </c>
      <c r="S1010">
        <v>5</v>
      </c>
      <c r="T1010">
        <v>0</v>
      </c>
      <c r="U1010">
        <v>2</v>
      </c>
      <c r="V1010">
        <f>COUNTIF(tbl_HRMaster[EmployeeID],tbl_HRMaster[[#This Row],[EmployeeID]])</f>
        <v>1</v>
      </c>
      <c r="W1010">
        <f>IFERROR(INDEX(tbl_EmployeeSurvey[EnvironmentSatisfaction],MATCH(tbl_HRMaster[[#This Row],[EmployeeID]],tbl_EmployeeSurvey[EmployeeID],0)),"Not Found")</f>
        <v>4</v>
      </c>
      <c r="X1010">
        <f>IFERROR(INDEX(tbl_EmployeeSurvey[JobSatisfaction],MATCH(tbl_HRMaster[[#This Row],[EmployeeID]],tbl_EmployeeSurvey[EmployeeID],0)),"Not Found")</f>
        <v>4</v>
      </c>
      <c r="Y1010" s="5">
        <f>IFERROR(INDEX(tbl_EmployeeSurvey[WorkLifeBalance],MATCH(tbl_HRMaster[[#This Row],[EmployeeID]],tbl_EmployeeSurvey[EmployeeID],0)),"Not Found")</f>
        <v>3</v>
      </c>
      <c r="Z1010" s="5">
        <f>IFERROR(VLOOKUP(tbl_HRMaster[[#This Row],[EmployeeID]],tbl_ManagerSurvey[[EmployeeID]:[PerformanceRating]],2,FALSE),"Not Found")</f>
        <v>3</v>
      </c>
      <c r="AA1010" s="5">
        <f>IFERROR(VLOOKUP(tbl_HRMaster[[#This Row],[EmployeeID]],tbl_ManagerSurvey[[EmployeeID]:[PerformanceRating]],3,FALSE),"Not Found")</f>
        <v>3</v>
      </c>
      <c r="AB1010" s="5" t="str">
        <f>IF(tbl_HRMaster[[#This Row],[Attrition]]="Yes","Left","Active")</f>
        <v>Active</v>
      </c>
      <c r="AC1010" s="5" t="str">
        <f>_xlfn.IFS(tbl_HRMaster[[#This Row],[Age]]&lt;25,"Under 25",tbl_HRMaster[[#This Row],[Age]]&lt;35,"25-34",tbl_HRMaster[[#This Row],[Age]]&lt;45,"35-44",tbl_HRMaster[[#This Row],[Age]]&lt;55,"45-54",TRUE,"Above 54")</f>
        <v>35-44</v>
      </c>
      <c r="AD1010" s="5" t="str">
        <f>_xlfn.IFS(
tbl_HRMaster[[#This Row],[YearsAtCompany]]&lt;2,"&lt; 2 Years",
tbl_HRMaster[[#This Row],[YearsAtCompany]]&lt;5,"2-4 Years",
tbl_HRMaster[[#This Row],[YearsAtCompany]]&lt;10,"5-9 Years",
TRUE,"10+ Years"
)</f>
        <v>5-9 Years</v>
      </c>
      <c r="AE1010" s="5">
        <f>IF(tbl_HRMaster[[#This Row],[Attrition]]="Yes",1,0)</f>
        <v>0</v>
      </c>
    </row>
    <row r="1011" spans="1:31" x14ac:dyDescent="0.25">
      <c r="A1011">
        <v>35</v>
      </c>
      <c r="B1011" t="s">
        <v>21</v>
      </c>
      <c r="C1011" t="s">
        <v>29</v>
      </c>
      <c r="D1011" t="s">
        <v>30</v>
      </c>
      <c r="E1011">
        <v>9</v>
      </c>
      <c r="F1011">
        <v>2</v>
      </c>
      <c r="G1011" t="s">
        <v>33</v>
      </c>
      <c r="H1011">
        <v>2033</v>
      </c>
      <c r="I1011" t="s">
        <v>25</v>
      </c>
      <c r="J1011">
        <v>1</v>
      </c>
      <c r="K1011" t="s">
        <v>42</v>
      </c>
      <c r="L1011" t="s">
        <v>41</v>
      </c>
      <c r="M1011">
        <v>104960</v>
      </c>
      <c r="N1011">
        <v>1</v>
      </c>
      <c r="O1011">
        <v>13</v>
      </c>
      <c r="P1011">
        <v>1</v>
      </c>
      <c r="Q1011">
        <v>5</v>
      </c>
      <c r="R1011">
        <v>2</v>
      </c>
      <c r="S1011">
        <v>5</v>
      </c>
      <c r="T1011">
        <v>0</v>
      </c>
      <c r="U1011">
        <v>2</v>
      </c>
      <c r="V1011">
        <f>COUNTIF(tbl_HRMaster[EmployeeID],tbl_HRMaster[[#This Row],[EmployeeID]])</f>
        <v>1</v>
      </c>
      <c r="W1011">
        <f>IFERROR(INDEX(tbl_EmployeeSurvey[EnvironmentSatisfaction],MATCH(tbl_HRMaster[[#This Row],[EmployeeID]],tbl_EmployeeSurvey[EmployeeID],0)),"Not Found")</f>
        <v>4</v>
      </c>
      <c r="X1011">
        <f>IFERROR(INDEX(tbl_EmployeeSurvey[JobSatisfaction],MATCH(tbl_HRMaster[[#This Row],[EmployeeID]],tbl_EmployeeSurvey[EmployeeID],0)),"Not Found")</f>
        <v>4</v>
      </c>
      <c r="Y1011" s="5">
        <f>IFERROR(INDEX(tbl_EmployeeSurvey[WorkLifeBalance],MATCH(tbl_HRMaster[[#This Row],[EmployeeID]],tbl_EmployeeSurvey[EmployeeID],0)),"Not Found")</f>
        <v>3</v>
      </c>
      <c r="Z1011" s="5">
        <f>IFERROR(VLOOKUP(tbl_HRMaster[[#This Row],[EmployeeID]],tbl_ManagerSurvey[[EmployeeID]:[PerformanceRating]],2,FALSE),"Not Found")</f>
        <v>3</v>
      </c>
      <c r="AA1011" s="5">
        <f>IFERROR(VLOOKUP(tbl_HRMaster[[#This Row],[EmployeeID]],tbl_ManagerSurvey[[EmployeeID]:[PerformanceRating]],3,FALSE),"Not Found")</f>
        <v>3</v>
      </c>
      <c r="AB1011" s="5" t="str">
        <f>IF(tbl_HRMaster[[#This Row],[Attrition]]="Yes","Left","Active")</f>
        <v>Active</v>
      </c>
      <c r="AC1011" s="5" t="str">
        <f>_xlfn.IFS(tbl_HRMaster[[#This Row],[Age]]&lt;25,"Under 25",tbl_HRMaster[[#This Row],[Age]]&lt;35,"25-34",tbl_HRMaster[[#This Row],[Age]]&lt;45,"35-44",tbl_HRMaster[[#This Row],[Age]]&lt;55,"45-54",TRUE,"Above 54")</f>
        <v>35-44</v>
      </c>
      <c r="AD1011" s="5" t="str">
        <f>_xlfn.IFS(
tbl_HRMaster[[#This Row],[YearsAtCompany]]&lt;2,"&lt; 2 Years",
tbl_HRMaster[[#This Row],[YearsAtCompany]]&lt;5,"2-4 Years",
tbl_HRMaster[[#This Row],[YearsAtCompany]]&lt;10,"5-9 Years",
TRUE,"10+ Years"
)</f>
        <v>5-9 Years</v>
      </c>
      <c r="AE1011" s="5">
        <f>IF(tbl_HRMaster[[#This Row],[Attrition]]="Yes",1,0)</f>
        <v>0</v>
      </c>
    </row>
    <row r="1012" spans="1:31" x14ac:dyDescent="0.25">
      <c r="A1012">
        <v>35</v>
      </c>
      <c r="B1012" t="s">
        <v>21</v>
      </c>
      <c r="C1012" t="s">
        <v>29</v>
      </c>
      <c r="D1012" t="s">
        <v>30</v>
      </c>
      <c r="E1012">
        <v>9</v>
      </c>
      <c r="F1012">
        <v>2</v>
      </c>
      <c r="G1012" t="s">
        <v>33</v>
      </c>
      <c r="H1012">
        <v>3503</v>
      </c>
      <c r="I1012" t="s">
        <v>25</v>
      </c>
      <c r="J1012">
        <v>1</v>
      </c>
      <c r="K1012" t="s">
        <v>42</v>
      </c>
      <c r="L1012" t="s">
        <v>41</v>
      </c>
      <c r="M1012">
        <v>104960</v>
      </c>
      <c r="N1012">
        <v>1</v>
      </c>
      <c r="O1012">
        <v>13</v>
      </c>
      <c r="P1012">
        <v>1</v>
      </c>
      <c r="Q1012">
        <v>5</v>
      </c>
      <c r="R1012">
        <v>2</v>
      </c>
      <c r="S1012">
        <v>5</v>
      </c>
      <c r="T1012">
        <v>0</v>
      </c>
      <c r="U1012">
        <v>2</v>
      </c>
      <c r="V1012">
        <f>COUNTIF(tbl_HRMaster[EmployeeID],tbl_HRMaster[[#This Row],[EmployeeID]])</f>
        <v>1</v>
      </c>
      <c r="W1012">
        <f>IFERROR(INDEX(tbl_EmployeeSurvey[EnvironmentSatisfaction],MATCH(tbl_HRMaster[[#This Row],[EmployeeID]],tbl_EmployeeSurvey[EmployeeID],0)),"Not Found")</f>
        <v>4</v>
      </c>
      <c r="X1012">
        <f>IFERROR(INDEX(tbl_EmployeeSurvey[JobSatisfaction],MATCH(tbl_HRMaster[[#This Row],[EmployeeID]],tbl_EmployeeSurvey[EmployeeID],0)),"Not Found")</f>
        <v>4</v>
      </c>
      <c r="Y1012" s="5">
        <f>IFERROR(INDEX(tbl_EmployeeSurvey[WorkLifeBalance],MATCH(tbl_HRMaster[[#This Row],[EmployeeID]],tbl_EmployeeSurvey[EmployeeID],0)),"Not Found")</f>
        <v>3</v>
      </c>
      <c r="Z1012" s="5">
        <f>IFERROR(VLOOKUP(tbl_HRMaster[[#This Row],[EmployeeID]],tbl_ManagerSurvey[[EmployeeID]:[PerformanceRating]],2,FALSE),"Not Found")</f>
        <v>3</v>
      </c>
      <c r="AA1012" s="5">
        <f>IFERROR(VLOOKUP(tbl_HRMaster[[#This Row],[EmployeeID]],tbl_ManagerSurvey[[EmployeeID]:[PerformanceRating]],3,FALSE),"Not Found")</f>
        <v>3</v>
      </c>
      <c r="AB1012" s="5" t="str">
        <f>IF(tbl_HRMaster[[#This Row],[Attrition]]="Yes","Left","Active")</f>
        <v>Active</v>
      </c>
      <c r="AC1012" s="5" t="str">
        <f>_xlfn.IFS(tbl_HRMaster[[#This Row],[Age]]&lt;25,"Under 25",tbl_HRMaster[[#This Row],[Age]]&lt;35,"25-34",tbl_HRMaster[[#This Row],[Age]]&lt;45,"35-44",tbl_HRMaster[[#This Row],[Age]]&lt;55,"45-54",TRUE,"Above 54")</f>
        <v>35-44</v>
      </c>
      <c r="AD1012" s="5" t="str">
        <f>_xlfn.IFS(
tbl_HRMaster[[#This Row],[YearsAtCompany]]&lt;2,"&lt; 2 Years",
tbl_HRMaster[[#This Row],[YearsAtCompany]]&lt;5,"2-4 Years",
tbl_HRMaster[[#This Row],[YearsAtCompany]]&lt;10,"5-9 Years",
TRUE,"10+ Years"
)</f>
        <v>5-9 Years</v>
      </c>
      <c r="AE1012" s="5">
        <f>IF(tbl_HRMaster[[#This Row],[Attrition]]="Yes",1,0)</f>
        <v>0</v>
      </c>
    </row>
    <row r="1013" spans="1:31" x14ac:dyDescent="0.25">
      <c r="A1013">
        <v>28</v>
      </c>
      <c r="B1013" t="s">
        <v>21</v>
      </c>
      <c r="C1013" t="s">
        <v>22</v>
      </c>
      <c r="D1013" t="s">
        <v>30</v>
      </c>
      <c r="E1013">
        <v>2</v>
      </c>
      <c r="F1013">
        <v>3</v>
      </c>
      <c r="G1013" t="s">
        <v>24</v>
      </c>
      <c r="H1013">
        <v>727</v>
      </c>
      <c r="I1013" t="s">
        <v>25</v>
      </c>
      <c r="J1013">
        <v>2</v>
      </c>
      <c r="K1013" t="s">
        <v>26</v>
      </c>
      <c r="L1013" t="s">
        <v>27</v>
      </c>
      <c r="M1013">
        <v>111590</v>
      </c>
      <c r="N1013">
        <v>1</v>
      </c>
      <c r="O1013">
        <v>12</v>
      </c>
      <c r="P1013">
        <v>0</v>
      </c>
      <c r="Q1013">
        <v>5</v>
      </c>
      <c r="R1013">
        <v>2</v>
      </c>
      <c r="S1013">
        <v>5</v>
      </c>
      <c r="T1013">
        <v>0</v>
      </c>
      <c r="U1013">
        <v>4</v>
      </c>
      <c r="V1013">
        <f>COUNTIF(tbl_HRMaster[EmployeeID],tbl_HRMaster[[#This Row],[EmployeeID]])</f>
        <v>1</v>
      </c>
      <c r="W1013">
        <f>IFERROR(INDEX(tbl_EmployeeSurvey[EnvironmentSatisfaction],MATCH(tbl_HRMaster[[#This Row],[EmployeeID]],tbl_EmployeeSurvey[EmployeeID],0)),"Not Found")</f>
        <v>3</v>
      </c>
      <c r="X1013">
        <f>IFERROR(INDEX(tbl_EmployeeSurvey[JobSatisfaction],MATCH(tbl_HRMaster[[#This Row],[EmployeeID]],tbl_EmployeeSurvey[EmployeeID],0)),"Not Found")</f>
        <v>1</v>
      </c>
      <c r="Y1013" s="5">
        <f>IFERROR(INDEX(tbl_EmployeeSurvey[WorkLifeBalance],MATCH(tbl_HRMaster[[#This Row],[EmployeeID]],tbl_EmployeeSurvey[EmployeeID],0)),"Not Found")</f>
        <v>3</v>
      </c>
      <c r="Z1013" s="5">
        <f>IFERROR(VLOOKUP(tbl_HRMaster[[#This Row],[EmployeeID]],tbl_ManagerSurvey[[EmployeeID]:[PerformanceRating]],2,FALSE),"Not Found")</f>
        <v>3</v>
      </c>
      <c r="AA1013" s="5">
        <f>IFERROR(VLOOKUP(tbl_HRMaster[[#This Row],[EmployeeID]],tbl_ManagerSurvey[[EmployeeID]:[PerformanceRating]],3,FALSE),"Not Found")</f>
        <v>3</v>
      </c>
      <c r="AB1013" s="5" t="str">
        <f>IF(tbl_HRMaster[[#This Row],[Attrition]]="Yes","Left","Active")</f>
        <v>Active</v>
      </c>
      <c r="AC1013" s="5" t="str">
        <f>_xlfn.IFS(tbl_HRMaster[[#This Row],[Age]]&lt;25,"Under 25",tbl_HRMaster[[#This Row],[Age]]&lt;35,"25-34",tbl_HRMaster[[#This Row],[Age]]&lt;45,"35-44",tbl_HRMaster[[#This Row],[Age]]&lt;55,"45-54",TRUE,"Above 54")</f>
        <v>25-34</v>
      </c>
      <c r="AD1013" s="5" t="str">
        <f>_xlfn.IFS(
tbl_HRMaster[[#This Row],[YearsAtCompany]]&lt;2,"&lt; 2 Years",
tbl_HRMaster[[#This Row],[YearsAtCompany]]&lt;5,"2-4 Years",
tbl_HRMaster[[#This Row],[YearsAtCompany]]&lt;10,"5-9 Years",
TRUE,"10+ Years"
)</f>
        <v>5-9 Years</v>
      </c>
      <c r="AE1013" s="5">
        <f>IF(tbl_HRMaster[[#This Row],[Attrition]]="Yes",1,0)</f>
        <v>0</v>
      </c>
    </row>
    <row r="1014" spans="1:31" x14ac:dyDescent="0.25">
      <c r="A1014">
        <v>28</v>
      </c>
      <c r="B1014" t="s">
        <v>21</v>
      </c>
      <c r="C1014" t="s">
        <v>22</v>
      </c>
      <c r="D1014" t="s">
        <v>30</v>
      </c>
      <c r="E1014">
        <v>2</v>
      </c>
      <c r="F1014">
        <v>3</v>
      </c>
      <c r="G1014" t="s">
        <v>24</v>
      </c>
      <c r="H1014">
        <v>2197</v>
      </c>
      <c r="I1014" t="s">
        <v>25</v>
      </c>
      <c r="J1014">
        <v>2</v>
      </c>
      <c r="K1014" t="s">
        <v>26</v>
      </c>
      <c r="L1014" t="s">
        <v>27</v>
      </c>
      <c r="M1014">
        <v>111590</v>
      </c>
      <c r="N1014">
        <v>1</v>
      </c>
      <c r="O1014">
        <v>12</v>
      </c>
      <c r="P1014">
        <v>0</v>
      </c>
      <c r="Q1014">
        <v>5</v>
      </c>
      <c r="R1014">
        <v>2</v>
      </c>
      <c r="S1014">
        <v>5</v>
      </c>
      <c r="T1014">
        <v>0</v>
      </c>
      <c r="U1014">
        <v>4</v>
      </c>
      <c r="V1014">
        <f>COUNTIF(tbl_HRMaster[EmployeeID],tbl_HRMaster[[#This Row],[EmployeeID]])</f>
        <v>1</v>
      </c>
      <c r="W1014">
        <f>IFERROR(INDEX(tbl_EmployeeSurvey[EnvironmentSatisfaction],MATCH(tbl_HRMaster[[#This Row],[EmployeeID]],tbl_EmployeeSurvey[EmployeeID],0)),"Not Found")</f>
        <v>3</v>
      </c>
      <c r="X1014">
        <f>IFERROR(INDEX(tbl_EmployeeSurvey[JobSatisfaction],MATCH(tbl_HRMaster[[#This Row],[EmployeeID]],tbl_EmployeeSurvey[EmployeeID],0)),"Not Found")</f>
        <v>1</v>
      </c>
      <c r="Y1014" s="5">
        <f>IFERROR(INDEX(tbl_EmployeeSurvey[WorkLifeBalance],MATCH(tbl_HRMaster[[#This Row],[EmployeeID]],tbl_EmployeeSurvey[EmployeeID],0)),"Not Found")</f>
        <v>3</v>
      </c>
      <c r="Z1014" s="5">
        <f>IFERROR(VLOOKUP(tbl_HRMaster[[#This Row],[EmployeeID]],tbl_ManagerSurvey[[EmployeeID]:[PerformanceRating]],2,FALSE),"Not Found")</f>
        <v>3</v>
      </c>
      <c r="AA1014" s="5">
        <f>IFERROR(VLOOKUP(tbl_HRMaster[[#This Row],[EmployeeID]],tbl_ManagerSurvey[[EmployeeID]:[PerformanceRating]],3,FALSE),"Not Found")</f>
        <v>3</v>
      </c>
      <c r="AB1014" s="5" t="str">
        <f>IF(tbl_HRMaster[[#This Row],[Attrition]]="Yes","Left","Active")</f>
        <v>Active</v>
      </c>
      <c r="AC1014" s="5" t="str">
        <f>_xlfn.IFS(tbl_HRMaster[[#This Row],[Age]]&lt;25,"Under 25",tbl_HRMaster[[#This Row],[Age]]&lt;35,"25-34",tbl_HRMaster[[#This Row],[Age]]&lt;45,"35-44",tbl_HRMaster[[#This Row],[Age]]&lt;55,"45-54",TRUE,"Above 54")</f>
        <v>25-34</v>
      </c>
      <c r="AD1014" s="5" t="str">
        <f>_xlfn.IFS(
tbl_HRMaster[[#This Row],[YearsAtCompany]]&lt;2,"&lt; 2 Years",
tbl_HRMaster[[#This Row],[YearsAtCompany]]&lt;5,"2-4 Years",
tbl_HRMaster[[#This Row],[YearsAtCompany]]&lt;10,"5-9 Years",
TRUE,"10+ Years"
)</f>
        <v>5-9 Years</v>
      </c>
      <c r="AE1014" s="5">
        <f>IF(tbl_HRMaster[[#This Row],[Attrition]]="Yes",1,0)</f>
        <v>0</v>
      </c>
    </row>
    <row r="1015" spans="1:31" x14ac:dyDescent="0.25">
      <c r="A1015">
        <v>28</v>
      </c>
      <c r="B1015" t="s">
        <v>21</v>
      </c>
      <c r="C1015" t="s">
        <v>22</v>
      </c>
      <c r="D1015" t="s">
        <v>30</v>
      </c>
      <c r="E1015">
        <v>2</v>
      </c>
      <c r="F1015">
        <v>3</v>
      </c>
      <c r="G1015" t="s">
        <v>24</v>
      </c>
      <c r="H1015">
        <v>3667</v>
      </c>
      <c r="I1015" t="s">
        <v>25</v>
      </c>
      <c r="J1015">
        <v>2</v>
      </c>
      <c r="K1015" t="s">
        <v>26</v>
      </c>
      <c r="L1015" t="s">
        <v>27</v>
      </c>
      <c r="M1015">
        <v>111590</v>
      </c>
      <c r="N1015">
        <v>1</v>
      </c>
      <c r="O1015">
        <v>12</v>
      </c>
      <c r="P1015">
        <v>0</v>
      </c>
      <c r="Q1015">
        <v>5</v>
      </c>
      <c r="R1015">
        <v>2</v>
      </c>
      <c r="S1015">
        <v>5</v>
      </c>
      <c r="T1015">
        <v>0</v>
      </c>
      <c r="U1015">
        <v>4</v>
      </c>
      <c r="V1015">
        <f>COUNTIF(tbl_HRMaster[EmployeeID],tbl_HRMaster[[#This Row],[EmployeeID]])</f>
        <v>1</v>
      </c>
      <c r="W1015">
        <f>IFERROR(INDEX(tbl_EmployeeSurvey[EnvironmentSatisfaction],MATCH(tbl_HRMaster[[#This Row],[EmployeeID]],tbl_EmployeeSurvey[EmployeeID],0)),"Not Found")</f>
        <v>3</v>
      </c>
      <c r="X1015">
        <f>IFERROR(INDEX(tbl_EmployeeSurvey[JobSatisfaction],MATCH(tbl_HRMaster[[#This Row],[EmployeeID]],tbl_EmployeeSurvey[EmployeeID],0)),"Not Found")</f>
        <v>1</v>
      </c>
      <c r="Y1015" s="5">
        <f>IFERROR(INDEX(tbl_EmployeeSurvey[WorkLifeBalance],MATCH(tbl_HRMaster[[#This Row],[EmployeeID]],tbl_EmployeeSurvey[EmployeeID],0)),"Not Found")</f>
        <v>3</v>
      </c>
      <c r="Z1015" s="5">
        <f>IFERROR(VLOOKUP(tbl_HRMaster[[#This Row],[EmployeeID]],tbl_ManagerSurvey[[EmployeeID]:[PerformanceRating]],2,FALSE),"Not Found")</f>
        <v>3</v>
      </c>
      <c r="AA1015" s="5">
        <f>IFERROR(VLOOKUP(tbl_HRMaster[[#This Row],[EmployeeID]],tbl_ManagerSurvey[[EmployeeID]:[PerformanceRating]],3,FALSE),"Not Found")</f>
        <v>3</v>
      </c>
      <c r="AB1015" s="5" t="str">
        <f>IF(tbl_HRMaster[[#This Row],[Attrition]]="Yes","Left","Active")</f>
        <v>Active</v>
      </c>
      <c r="AC1015" s="5" t="str">
        <f>_xlfn.IFS(tbl_HRMaster[[#This Row],[Age]]&lt;25,"Under 25",tbl_HRMaster[[#This Row],[Age]]&lt;35,"25-34",tbl_HRMaster[[#This Row],[Age]]&lt;45,"35-44",tbl_HRMaster[[#This Row],[Age]]&lt;55,"45-54",TRUE,"Above 54")</f>
        <v>25-34</v>
      </c>
      <c r="AD1015" s="5" t="str">
        <f>_xlfn.IFS(
tbl_HRMaster[[#This Row],[YearsAtCompany]]&lt;2,"&lt; 2 Years",
tbl_HRMaster[[#This Row],[YearsAtCompany]]&lt;5,"2-4 Years",
tbl_HRMaster[[#This Row],[YearsAtCompany]]&lt;10,"5-9 Years",
TRUE,"10+ Years"
)</f>
        <v>5-9 Years</v>
      </c>
      <c r="AE1015" s="5">
        <f>IF(tbl_HRMaster[[#This Row],[Attrition]]="Yes",1,0)</f>
        <v>0</v>
      </c>
    </row>
    <row r="1016" spans="1:31" x14ac:dyDescent="0.25">
      <c r="A1016">
        <v>41</v>
      </c>
      <c r="B1016" t="s">
        <v>21</v>
      </c>
      <c r="C1016" t="s">
        <v>22</v>
      </c>
      <c r="D1016" t="s">
        <v>30</v>
      </c>
      <c r="E1016">
        <v>5</v>
      </c>
      <c r="F1016">
        <v>3</v>
      </c>
      <c r="G1016" t="s">
        <v>38</v>
      </c>
      <c r="H1016">
        <v>1009</v>
      </c>
      <c r="I1016" t="s">
        <v>34</v>
      </c>
      <c r="J1016">
        <v>1</v>
      </c>
      <c r="K1016" t="s">
        <v>43</v>
      </c>
      <c r="L1016" t="s">
        <v>41</v>
      </c>
      <c r="M1016">
        <v>121690</v>
      </c>
      <c r="N1016">
        <v>1</v>
      </c>
      <c r="O1016">
        <v>19</v>
      </c>
      <c r="P1016">
        <v>0</v>
      </c>
      <c r="Q1016">
        <v>5</v>
      </c>
      <c r="R1016">
        <v>2</v>
      </c>
      <c r="S1016">
        <v>5</v>
      </c>
      <c r="T1016">
        <v>0</v>
      </c>
      <c r="U1016">
        <v>4</v>
      </c>
      <c r="V1016">
        <f>COUNTIF(tbl_HRMaster[EmployeeID],tbl_HRMaster[[#This Row],[EmployeeID]])</f>
        <v>1</v>
      </c>
      <c r="W1016">
        <f>IFERROR(INDEX(tbl_EmployeeSurvey[EnvironmentSatisfaction],MATCH(tbl_HRMaster[[#This Row],[EmployeeID]],tbl_EmployeeSurvey[EmployeeID],0)),"Not Found")</f>
        <v>3</v>
      </c>
      <c r="X1016">
        <f>IFERROR(INDEX(tbl_EmployeeSurvey[JobSatisfaction],MATCH(tbl_HRMaster[[#This Row],[EmployeeID]],tbl_EmployeeSurvey[EmployeeID],0)),"Not Found")</f>
        <v>1</v>
      </c>
      <c r="Y1016" s="5">
        <f>IFERROR(INDEX(tbl_EmployeeSurvey[WorkLifeBalance],MATCH(tbl_HRMaster[[#This Row],[EmployeeID]],tbl_EmployeeSurvey[EmployeeID],0)),"Not Found")</f>
        <v>3</v>
      </c>
      <c r="Z1016" s="5">
        <f>IFERROR(VLOOKUP(tbl_HRMaster[[#This Row],[EmployeeID]],tbl_ManagerSurvey[[EmployeeID]:[PerformanceRating]],2,FALSE),"Not Found")</f>
        <v>3</v>
      </c>
      <c r="AA1016" s="5">
        <f>IFERROR(VLOOKUP(tbl_HRMaster[[#This Row],[EmployeeID]],tbl_ManagerSurvey[[EmployeeID]:[PerformanceRating]],3,FALSE),"Not Found")</f>
        <v>3</v>
      </c>
      <c r="AB1016" s="5" t="str">
        <f>IF(tbl_HRMaster[[#This Row],[Attrition]]="Yes","Left","Active")</f>
        <v>Active</v>
      </c>
      <c r="AC1016" s="5" t="str">
        <f>_xlfn.IFS(tbl_HRMaster[[#This Row],[Age]]&lt;25,"Under 25",tbl_HRMaster[[#This Row],[Age]]&lt;35,"25-34",tbl_HRMaster[[#This Row],[Age]]&lt;45,"35-44",tbl_HRMaster[[#This Row],[Age]]&lt;55,"45-54",TRUE,"Above 54")</f>
        <v>35-44</v>
      </c>
      <c r="AD1016" s="5" t="str">
        <f>_xlfn.IFS(
tbl_HRMaster[[#This Row],[YearsAtCompany]]&lt;2,"&lt; 2 Years",
tbl_HRMaster[[#This Row],[YearsAtCompany]]&lt;5,"2-4 Years",
tbl_HRMaster[[#This Row],[YearsAtCompany]]&lt;10,"5-9 Years",
TRUE,"10+ Years"
)</f>
        <v>5-9 Years</v>
      </c>
      <c r="AE1016" s="5">
        <f>IF(tbl_HRMaster[[#This Row],[Attrition]]="Yes",1,0)</f>
        <v>0</v>
      </c>
    </row>
    <row r="1017" spans="1:31" x14ac:dyDescent="0.25">
      <c r="A1017">
        <v>41</v>
      </c>
      <c r="B1017" t="s">
        <v>21</v>
      </c>
      <c r="C1017" t="s">
        <v>22</v>
      </c>
      <c r="D1017" t="s">
        <v>30</v>
      </c>
      <c r="E1017">
        <v>5</v>
      </c>
      <c r="F1017">
        <v>3</v>
      </c>
      <c r="G1017" t="s">
        <v>38</v>
      </c>
      <c r="H1017">
        <v>2479</v>
      </c>
      <c r="I1017" t="s">
        <v>34</v>
      </c>
      <c r="J1017">
        <v>1</v>
      </c>
      <c r="K1017" t="s">
        <v>43</v>
      </c>
      <c r="L1017" t="s">
        <v>41</v>
      </c>
      <c r="M1017">
        <v>121690</v>
      </c>
      <c r="N1017">
        <v>1</v>
      </c>
      <c r="O1017">
        <v>19</v>
      </c>
      <c r="P1017">
        <v>0</v>
      </c>
      <c r="Q1017">
        <v>5</v>
      </c>
      <c r="R1017">
        <v>2</v>
      </c>
      <c r="S1017">
        <v>5</v>
      </c>
      <c r="T1017">
        <v>0</v>
      </c>
      <c r="U1017">
        <v>4</v>
      </c>
      <c r="V1017">
        <f>COUNTIF(tbl_HRMaster[EmployeeID],tbl_HRMaster[[#This Row],[EmployeeID]])</f>
        <v>1</v>
      </c>
      <c r="W1017">
        <f>IFERROR(INDEX(tbl_EmployeeSurvey[EnvironmentSatisfaction],MATCH(tbl_HRMaster[[#This Row],[EmployeeID]],tbl_EmployeeSurvey[EmployeeID],0)),"Not Found")</f>
        <v>3</v>
      </c>
      <c r="X1017">
        <f>IFERROR(INDEX(tbl_EmployeeSurvey[JobSatisfaction],MATCH(tbl_HRMaster[[#This Row],[EmployeeID]],tbl_EmployeeSurvey[EmployeeID],0)),"Not Found")</f>
        <v>1</v>
      </c>
      <c r="Y1017" s="5">
        <f>IFERROR(INDEX(tbl_EmployeeSurvey[WorkLifeBalance],MATCH(tbl_HRMaster[[#This Row],[EmployeeID]],tbl_EmployeeSurvey[EmployeeID],0)),"Not Found")</f>
        <v>3</v>
      </c>
      <c r="Z1017" s="5">
        <f>IFERROR(VLOOKUP(tbl_HRMaster[[#This Row],[EmployeeID]],tbl_ManagerSurvey[[EmployeeID]:[PerformanceRating]],2,FALSE),"Not Found")</f>
        <v>3</v>
      </c>
      <c r="AA1017" s="5">
        <f>IFERROR(VLOOKUP(tbl_HRMaster[[#This Row],[EmployeeID]],tbl_ManagerSurvey[[EmployeeID]:[PerformanceRating]],3,FALSE),"Not Found")</f>
        <v>3</v>
      </c>
      <c r="AB1017" s="5" t="str">
        <f>IF(tbl_HRMaster[[#This Row],[Attrition]]="Yes","Left","Active")</f>
        <v>Active</v>
      </c>
      <c r="AC1017" s="5" t="str">
        <f>_xlfn.IFS(tbl_HRMaster[[#This Row],[Age]]&lt;25,"Under 25",tbl_HRMaster[[#This Row],[Age]]&lt;35,"25-34",tbl_HRMaster[[#This Row],[Age]]&lt;45,"35-44",tbl_HRMaster[[#This Row],[Age]]&lt;55,"45-54",TRUE,"Above 54")</f>
        <v>35-44</v>
      </c>
      <c r="AD1017" s="5" t="str">
        <f>_xlfn.IFS(
tbl_HRMaster[[#This Row],[YearsAtCompany]]&lt;2,"&lt; 2 Years",
tbl_HRMaster[[#This Row],[YearsAtCompany]]&lt;5,"2-4 Years",
tbl_HRMaster[[#This Row],[YearsAtCompany]]&lt;10,"5-9 Years",
TRUE,"10+ Years"
)</f>
        <v>5-9 Years</v>
      </c>
      <c r="AE1017" s="5">
        <f>IF(tbl_HRMaster[[#This Row],[Attrition]]="Yes",1,0)</f>
        <v>0</v>
      </c>
    </row>
    <row r="1018" spans="1:31" x14ac:dyDescent="0.25">
      <c r="A1018">
        <v>41</v>
      </c>
      <c r="B1018" t="s">
        <v>21</v>
      </c>
      <c r="C1018" t="s">
        <v>22</v>
      </c>
      <c r="D1018" t="s">
        <v>30</v>
      </c>
      <c r="E1018">
        <v>5</v>
      </c>
      <c r="F1018">
        <v>3</v>
      </c>
      <c r="G1018" t="s">
        <v>38</v>
      </c>
      <c r="H1018">
        <v>3949</v>
      </c>
      <c r="I1018" t="s">
        <v>34</v>
      </c>
      <c r="J1018">
        <v>1</v>
      </c>
      <c r="K1018" t="s">
        <v>43</v>
      </c>
      <c r="L1018" t="s">
        <v>41</v>
      </c>
      <c r="M1018">
        <v>121690</v>
      </c>
      <c r="N1018">
        <v>1</v>
      </c>
      <c r="O1018">
        <v>19</v>
      </c>
      <c r="P1018">
        <v>0</v>
      </c>
      <c r="Q1018">
        <v>5</v>
      </c>
      <c r="R1018">
        <v>2</v>
      </c>
      <c r="S1018">
        <v>5</v>
      </c>
      <c r="T1018">
        <v>0</v>
      </c>
      <c r="U1018">
        <v>4</v>
      </c>
      <c r="V1018">
        <f>COUNTIF(tbl_HRMaster[EmployeeID],tbl_HRMaster[[#This Row],[EmployeeID]])</f>
        <v>1</v>
      </c>
      <c r="W1018">
        <f>IFERROR(INDEX(tbl_EmployeeSurvey[EnvironmentSatisfaction],MATCH(tbl_HRMaster[[#This Row],[EmployeeID]],tbl_EmployeeSurvey[EmployeeID],0)),"Not Found")</f>
        <v>3</v>
      </c>
      <c r="X1018">
        <f>IFERROR(INDEX(tbl_EmployeeSurvey[JobSatisfaction],MATCH(tbl_HRMaster[[#This Row],[EmployeeID]],tbl_EmployeeSurvey[EmployeeID],0)),"Not Found")</f>
        <v>1</v>
      </c>
      <c r="Y1018" s="5">
        <f>IFERROR(INDEX(tbl_EmployeeSurvey[WorkLifeBalance],MATCH(tbl_HRMaster[[#This Row],[EmployeeID]],tbl_EmployeeSurvey[EmployeeID],0)),"Not Found")</f>
        <v>3</v>
      </c>
      <c r="Z1018" s="5">
        <f>IFERROR(VLOOKUP(tbl_HRMaster[[#This Row],[EmployeeID]],tbl_ManagerSurvey[[EmployeeID]:[PerformanceRating]],2,FALSE),"Not Found")</f>
        <v>3</v>
      </c>
      <c r="AA1018" s="5">
        <f>IFERROR(VLOOKUP(tbl_HRMaster[[#This Row],[EmployeeID]],tbl_ManagerSurvey[[EmployeeID]:[PerformanceRating]],3,FALSE),"Not Found")</f>
        <v>3</v>
      </c>
      <c r="AB1018" s="5" t="str">
        <f>IF(tbl_HRMaster[[#This Row],[Attrition]]="Yes","Left","Active")</f>
        <v>Active</v>
      </c>
      <c r="AC1018" s="5" t="str">
        <f>_xlfn.IFS(tbl_HRMaster[[#This Row],[Age]]&lt;25,"Under 25",tbl_HRMaster[[#This Row],[Age]]&lt;35,"25-34",tbl_HRMaster[[#This Row],[Age]]&lt;45,"35-44",tbl_HRMaster[[#This Row],[Age]]&lt;55,"45-54",TRUE,"Above 54")</f>
        <v>35-44</v>
      </c>
      <c r="AD1018" s="5" t="str">
        <f>_xlfn.IFS(
tbl_HRMaster[[#This Row],[YearsAtCompany]]&lt;2,"&lt; 2 Years",
tbl_HRMaster[[#This Row],[YearsAtCompany]]&lt;5,"2-4 Years",
tbl_HRMaster[[#This Row],[YearsAtCompany]]&lt;10,"5-9 Years",
TRUE,"10+ Years"
)</f>
        <v>5-9 Years</v>
      </c>
      <c r="AE1018" s="5">
        <f>IF(tbl_HRMaster[[#This Row],[Attrition]]="Yes",1,0)</f>
        <v>0</v>
      </c>
    </row>
    <row r="1019" spans="1:31" x14ac:dyDescent="0.25">
      <c r="A1019">
        <v>32</v>
      </c>
      <c r="B1019" t="s">
        <v>21</v>
      </c>
      <c r="C1019" t="s">
        <v>29</v>
      </c>
      <c r="D1019" t="s">
        <v>30</v>
      </c>
      <c r="E1019">
        <v>17</v>
      </c>
      <c r="F1019">
        <v>4</v>
      </c>
      <c r="G1019" t="s">
        <v>33</v>
      </c>
      <c r="H1019">
        <v>3</v>
      </c>
      <c r="I1019" t="s">
        <v>34</v>
      </c>
      <c r="J1019">
        <v>4</v>
      </c>
      <c r="K1019" t="s">
        <v>35</v>
      </c>
      <c r="L1019" t="s">
        <v>27</v>
      </c>
      <c r="M1019">
        <v>193280</v>
      </c>
      <c r="N1019">
        <v>1</v>
      </c>
      <c r="O1019">
        <v>15</v>
      </c>
      <c r="P1019">
        <v>3</v>
      </c>
      <c r="Q1019">
        <v>5</v>
      </c>
      <c r="R1019">
        <v>2</v>
      </c>
      <c r="S1019">
        <v>5</v>
      </c>
      <c r="T1019">
        <v>0</v>
      </c>
      <c r="U1019">
        <v>3</v>
      </c>
      <c r="V1019">
        <f>COUNTIF(tbl_HRMaster[EmployeeID],tbl_HRMaster[[#This Row],[EmployeeID]])</f>
        <v>1</v>
      </c>
      <c r="W1019">
        <f>IFERROR(INDEX(tbl_EmployeeSurvey[EnvironmentSatisfaction],MATCH(tbl_HRMaster[[#This Row],[EmployeeID]],tbl_EmployeeSurvey[EmployeeID],0)),"Not Found")</f>
        <v>2</v>
      </c>
      <c r="X1019">
        <f>IFERROR(INDEX(tbl_EmployeeSurvey[JobSatisfaction],MATCH(tbl_HRMaster[[#This Row],[EmployeeID]],tbl_EmployeeSurvey[EmployeeID],0)),"Not Found")</f>
        <v>2</v>
      </c>
      <c r="Y1019" s="5">
        <f>IFERROR(INDEX(tbl_EmployeeSurvey[WorkLifeBalance],MATCH(tbl_HRMaster[[#This Row],[EmployeeID]],tbl_EmployeeSurvey[EmployeeID],0)),"Not Found")</f>
        <v>1</v>
      </c>
      <c r="Z1019" s="5">
        <f>IFERROR(VLOOKUP(tbl_HRMaster[[#This Row],[EmployeeID]],tbl_ManagerSurvey[[EmployeeID]:[PerformanceRating]],2,FALSE),"Not Found")</f>
        <v>3</v>
      </c>
      <c r="AA1019" s="5">
        <f>IFERROR(VLOOKUP(tbl_HRMaster[[#This Row],[EmployeeID]],tbl_ManagerSurvey[[EmployeeID]:[PerformanceRating]],3,FALSE),"Not Found")</f>
        <v>3</v>
      </c>
      <c r="AB1019" s="5" t="str">
        <f>IF(tbl_HRMaster[[#This Row],[Attrition]]="Yes","Left","Active")</f>
        <v>Active</v>
      </c>
      <c r="AC1019" s="5" t="str">
        <f>_xlfn.IFS(tbl_HRMaster[[#This Row],[Age]]&lt;25,"Under 25",tbl_HRMaster[[#This Row],[Age]]&lt;35,"25-34",tbl_HRMaster[[#This Row],[Age]]&lt;45,"35-44",tbl_HRMaster[[#This Row],[Age]]&lt;55,"45-54",TRUE,"Above 54")</f>
        <v>25-34</v>
      </c>
      <c r="AD1019" s="5" t="str">
        <f>_xlfn.IFS(
tbl_HRMaster[[#This Row],[YearsAtCompany]]&lt;2,"&lt; 2 Years",
tbl_HRMaster[[#This Row],[YearsAtCompany]]&lt;5,"2-4 Years",
tbl_HRMaster[[#This Row],[YearsAtCompany]]&lt;10,"5-9 Years",
TRUE,"10+ Years"
)</f>
        <v>5-9 Years</v>
      </c>
      <c r="AE1019" s="5">
        <f>IF(tbl_HRMaster[[#This Row],[Attrition]]="Yes",1,0)</f>
        <v>0</v>
      </c>
    </row>
    <row r="1020" spans="1:31" x14ac:dyDescent="0.25">
      <c r="A1020">
        <v>32</v>
      </c>
      <c r="B1020" t="s">
        <v>21</v>
      </c>
      <c r="C1020" t="s">
        <v>29</v>
      </c>
      <c r="D1020" t="s">
        <v>30</v>
      </c>
      <c r="E1020">
        <v>17</v>
      </c>
      <c r="F1020">
        <v>4</v>
      </c>
      <c r="G1020" t="s">
        <v>33</v>
      </c>
      <c r="H1020">
        <v>1473</v>
      </c>
      <c r="I1020" t="s">
        <v>34</v>
      </c>
      <c r="J1020">
        <v>4</v>
      </c>
      <c r="K1020" t="s">
        <v>35</v>
      </c>
      <c r="L1020" t="s">
        <v>27</v>
      </c>
      <c r="M1020">
        <v>193280</v>
      </c>
      <c r="N1020">
        <v>1</v>
      </c>
      <c r="O1020">
        <v>15</v>
      </c>
      <c r="P1020">
        <v>3</v>
      </c>
      <c r="Q1020">
        <v>5</v>
      </c>
      <c r="R1020">
        <v>2</v>
      </c>
      <c r="S1020">
        <v>5</v>
      </c>
      <c r="T1020">
        <v>0</v>
      </c>
      <c r="U1020">
        <v>3</v>
      </c>
      <c r="V1020">
        <f>COUNTIF(tbl_HRMaster[EmployeeID],tbl_HRMaster[[#This Row],[EmployeeID]])</f>
        <v>1</v>
      </c>
      <c r="W1020">
        <f>IFERROR(INDEX(tbl_EmployeeSurvey[EnvironmentSatisfaction],MATCH(tbl_HRMaster[[#This Row],[EmployeeID]],tbl_EmployeeSurvey[EmployeeID],0)),"Not Found")</f>
        <v>2</v>
      </c>
      <c r="X1020">
        <f>IFERROR(INDEX(tbl_EmployeeSurvey[JobSatisfaction],MATCH(tbl_HRMaster[[#This Row],[EmployeeID]],tbl_EmployeeSurvey[EmployeeID],0)),"Not Found")</f>
        <v>2</v>
      </c>
      <c r="Y1020" s="5">
        <f>IFERROR(INDEX(tbl_EmployeeSurvey[WorkLifeBalance],MATCH(tbl_HRMaster[[#This Row],[EmployeeID]],tbl_EmployeeSurvey[EmployeeID],0)),"Not Found")</f>
        <v>1</v>
      </c>
      <c r="Z1020" s="5">
        <f>IFERROR(VLOOKUP(tbl_HRMaster[[#This Row],[EmployeeID]],tbl_ManagerSurvey[[EmployeeID]:[PerformanceRating]],2,FALSE),"Not Found")</f>
        <v>3</v>
      </c>
      <c r="AA1020" s="5">
        <f>IFERROR(VLOOKUP(tbl_HRMaster[[#This Row],[EmployeeID]],tbl_ManagerSurvey[[EmployeeID]:[PerformanceRating]],3,FALSE),"Not Found")</f>
        <v>3</v>
      </c>
      <c r="AB1020" s="5" t="str">
        <f>IF(tbl_HRMaster[[#This Row],[Attrition]]="Yes","Left","Active")</f>
        <v>Active</v>
      </c>
      <c r="AC1020" s="5" t="str">
        <f>_xlfn.IFS(tbl_HRMaster[[#This Row],[Age]]&lt;25,"Under 25",tbl_HRMaster[[#This Row],[Age]]&lt;35,"25-34",tbl_HRMaster[[#This Row],[Age]]&lt;45,"35-44",tbl_HRMaster[[#This Row],[Age]]&lt;55,"45-54",TRUE,"Above 54")</f>
        <v>25-34</v>
      </c>
      <c r="AD1020" s="5" t="str">
        <f>_xlfn.IFS(
tbl_HRMaster[[#This Row],[YearsAtCompany]]&lt;2,"&lt; 2 Years",
tbl_HRMaster[[#This Row],[YearsAtCompany]]&lt;5,"2-4 Years",
tbl_HRMaster[[#This Row],[YearsAtCompany]]&lt;10,"5-9 Years",
TRUE,"10+ Years"
)</f>
        <v>5-9 Years</v>
      </c>
      <c r="AE1020" s="5">
        <f>IF(tbl_HRMaster[[#This Row],[Attrition]]="Yes",1,0)</f>
        <v>0</v>
      </c>
    </row>
    <row r="1021" spans="1:31" x14ac:dyDescent="0.25">
      <c r="A1021">
        <v>32</v>
      </c>
      <c r="B1021" t="s">
        <v>21</v>
      </c>
      <c r="C1021" t="s">
        <v>29</v>
      </c>
      <c r="D1021" t="s">
        <v>30</v>
      </c>
      <c r="E1021">
        <v>17</v>
      </c>
      <c r="F1021">
        <v>4</v>
      </c>
      <c r="G1021" t="s">
        <v>33</v>
      </c>
      <c r="H1021">
        <v>2943</v>
      </c>
      <c r="I1021" t="s">
        <v>34</v>
      </c>
      <c r="J1021">
        <v>4</v>
      </c>
      <c r="K1021" t="s">
        <v>35</v>
      </c>
      <c r="L1021" t="s">
        <v>27</v>
      </c>
      <c r="M1021">
        <v>193280</v>
      </c>
      <c r="N1021">
        <v>1</v>
      </c>
      <c r="O1021">
        <v>15</v>
      </c>
      <c r="P1021">
        <v>3</v>
      </c>
      <c r="Q1021">
        <v>5</v>
      </c>
      <c r="R1021">
        <v>2</v>
      </c>
      <c r="S1021">
        <v>5</v>
      </c>
      <c r="T1021">
        <v>0</v>
      </c>
      <c r="U1021">
        <v>3</v>
      </c>
      <c r="V1021">
        <f>COUNTIF(tbl_HRMaster[EmployeeID],tbl_HRMaster[[#This Row],[EmployeeID]])</f>
        <v>1</v>
      </c>
      <c r="W1021">
        <f>IFERROR(INDEX(tbl_EmployeeSurvey[EnvironmentSatisfaction],MATCH(tbl_HRMaster[[#This Row],[EmployeeID]],tbl_EmployeeSurvey[EmployeeID],0)),"Not Found")</f>
        <v>2</v>
      </c>
      <c r="X1021">
        <f>IFERROR(INDEX(tbl_EmployeeSurvey[JobSatisfaction],MATCH(tbl_HRMaster[[#This Row],[EmployeeID]],tbl_EmployeeSurvey[EmployeeID],0)),"Not Found")</f>
        <v>2</v>
      </c>
      <c r="Y1021" s="5">
        <f>IFERROR(INDEX(tbl_EmployeeSurvey[WorkLifeBalance],MATCH(tbl_HRMaster[[#This Row],[EmployeeID]],tbl_EmployeeSurvey[EmployeeID],0)),"Not Found")</f>
        <v>1</v>
      </c>
      <c r="Z1021" s="5">
        <f>IFERROR(VLOOKUP(tbl_HRMaster[[#This Row],[EmployeeID]],tbl_ManagerSurvey[[EmployeeID]:[PerformanceRating]],2,FALSE),"Not Found")</f>
        <v>3</v>
      </c>
      <c r="AA1021" s="5">
        <f>IFERROR(VLOOKUP(tbl_HRMaster[[#This Row],[EmployeeID]],tbl_ManagerSurvey[[EmployeeID]:[PerformanceRating]],3,FALSE),"Not Found")</f>
        <v>3</v>
      </c>
      <c r="AB1021" s="5" t="str">
        <f>IF(tbl_HRMaster[[#This Row],[Attrition]]="Yes","Left","Active")</f>
        <v>Active</v>
      </c>
      <c r="AC1021" s="5" t="str">
        <f>_xlfn.IFS(tbl_HRMaster[[#This Row],[Age]]&lt;25,"Under 25",tbl_HRMaster[[#This Row],[Age]]&lt;35,"25-34",tbl_HRMaster[[#This Row],[Age]]&lt;45,"35-44",tbl_HRMaster[[#This Row],[Age]]&lt;55,"45-54",TRUE,"Above 54")</f>
        <v>25-34</v>
      </c>
      <c r="AD1021" s="5" t="str">
        <f>_xlfn.IFS(
tbl_HRMaster[[#This Row],[YearsAtCompany]]&lt;2,"&lt; 2 Years",
tbl_HRMaster[[#This Row],[YearsAtCompany]]&lt;5,"2-4 Years",
tbl_HRMaster[[#This Row],[YearsAtCompany]]&lt;10,"5-9 Years",
TRUE,"10+ Years"
)</f>
        <v>5-9 Years</v>
      </c>
      <c r="AE1021" s="5">
        <f>IF(tbl_HRMaster[[#This Row],[Attrition]]="Yes",1,0)</f>
        <v>0</v>
      </c>
    </row>
    <row r="1022" spans="1:31" x14ac:dyDescent="0.25">
      <c r="A1022">
        <v>29</v>
      </c>
      <c r="B1022" t="s">
        <v>21</v>
      </c>
      <c r="C1022" t="s">
        <v>22</v>
      </c>
      <c r="D1022" t="s">
        <v>30</v>
      </c>
      <c r="E1022">
        <v>2</v>
      </c>
      <c r="F1022">
        <v>4</v>
      </c>
      <c r="G1022" t="s">
        <v>33</v>
      </c>
      <c r="H1022">
        <v>1130</v>
      </c>
      <c r="I1022" t="s">
        <v>34</v>
      </c>
      <c r="J1022">
        <v>2</v>
      </c>
      <c r="K1022" t="s">
        <v>40</v>
      </c>
      <c r="L1022" t="s">
        <v>27</v>
      </c>
      <c r="M1022">
        <v>20960</v>
      </c>
      <c r="N1022">
        <v>0</v>
      </c>
      <c r="O1022">
        <v>22</v>
      </c>
      <c r="P1022">
        <v>0</v>
      </c>
      <c r="Q1022">
        <v>6</v>
      </c>
      <c r="R1022">
        <v>2</v>
      </c>
      <c r="S1022">
        <v>5</v>
      </c>
      <c r="T1022">
        <v>0</v>
      </c>
      <c r="U1022">
        <v>2</v>
      </c>
      <c r="V1022">
        <f>COUNTIF(tbl_HRMaster[EmployeeID],tbl_HRMaster[[#This Row],[EmployeeID]])</f>
        <v>1</v>
      </c>
      <c r="W1022">
        <f>IFERROR(INDEX(tbl_EmployeeSurvey[EnvironmentSatisfaction],MATCH(tbl_HRMaster[[#This Row],[EmployeeID]],tbl_EmployeeSurvey[EmployeeID],0)),"Not Found")</f>
        <v>1</v>
      </c>
      <c r="X1022">
        <f>IFERROR(INDEX(tbl_EmployeeSurvey[JobSatisfaction],MATCH(tbl_HRMaster[[#This Row],[EmployeeID]],tbl_EmployeeSurvey[EmployeeID],0)),"Not Found")</f>
        <v>1</v>
      </c>
      <c r="Y1022" s="5">
        <f>IFERROR(INDEX(tbl_EmployeeSurvey[WorkLifeBalance],MATCH(tbl_HRMaster[[#This Row],[EmployeeID]],tbl_EmployeeSurvey[EmployeeID],0)),"Not Found")</f>
        <v>2</v>
      </c>
      <c r="Z1022" s="5">
        <f>IFERROR(VLOOKUP(tbl_HRMaster[[#This Row],[EmployeeID]],tbl_ManagerSurvey[[EmployeeID]:[PerformanceRating]],2,FALSE),"Not Found")</f>
        <v>4</v>
      </c>
      <c r="AA1022" s="5">
        <f>IFERROR(VLOOKUP(tbl_HRMaster[[#This Row],[EmployeeID]],tbl_ManagerSurvey[[EmployeeID]:[PerformanceRating]],3,FALSE),"Not Found")</f>
        <v>4</v>
      </c>
      <c r="AB1022" s="5" t="str">
        <f>IF(tbl_HRMaster[[#This Row],[Attrition]]="Yes","Left","Active")</f>
        <v>Active</v>
      </c>
      <c r="AC1022" s="5" t="str">
        <f>_xlfn.IFS(tbl_HRMaster[[#This Row],[Age]]&lt;25,"Under 25",tbl_HRMaster[[#This Row],[Age]]&lt;35,"25-34",tbl_HRMaster[[#This Row],[Age]]&lt;45,"35-44",tbl_HRMaster[[#This Row],[Age]]&lt;55,"45-54",TRUE,"Above 54")</f>
        <v>25-34</v>
      </c>
      <c r="AD1022" s="5" t="str">
        <f>_xlfn.IFS(
tbl_HRMaster[[#This Row],[YearsAtCompany]]&lt;2,"&lt; 2 Years",
tbl_HRMaster[[#This Row],[YearsAtCompany]]&lt;5,"2-4 Years",
tbl_HRMaster[[#This Row],[YearsAtCompany]]&lt;10,"5-9 Years",
TRUE,"10+ Years"
)</f>
        <v>5-9 Years</v>
      </c>
      <c r="AE1022" s="5">
        <f>IF(tbl_HRMaster[[#This Row],[Attrition]]="Yes",1,0)</f>
        <v>0</v>
      </c>
    </row>
    <row r="1023" spans="1:31" x14ac:dyDescent="0.25">
      <c r="A1023">
        <v>29</v>
      </c>
      <c r="B1023" t="s">
        <v>21</v>
      </c>
      <c r="C1023" t="s">
        <v>22</v>
      </c>
      <c r="D1023" t="s">
        <v>30</v>
      </c>
      <c r="E1023">
        <v>2</v>
      </c>
      <c r="F1023">
        <v>4</v>
      </c>
      <c r="G1023" t="s">
        <v>33</v>
      </c>
      <c r="H1023">
        <v>2600</v>
      </c>
      <c r="I1023" t="s">
        <v>34</v>
      </c>
      <c r="J1023">
        <v>2</v>
      </c>
      <c r="K1023" t="s">
        <v>40</v>
      </c>
      <c r="L1023" t="s">
        <v>27</v>
      </c>
      <c r="M1023">
        <v>20960</v>
      </c>
      <c r="N1023">
        <v>0</v>
      </c>
      <c r="O1023">
        <v>22</v>
      </c>
      <c r="P1023">
        <v>0</v>
      </c>
      <c r="Q1023">
        <v>6</v>
      </c>
      <c r="R1023">
        <v>2</v>
      </c>
      <c r="S1023">
        <v>5</v>
      </c>
      <c r="T1023">
        <v>0</v>
      </c>
      <c r="U1023">
        <v>2</v>
      </c>
      <c r="V1023">
        <f>COUNTIF(tbl_HRMaster[EmployeeID],tbl_HRMaster[[#This Row],[EmployeeID]])</f>
        <v>1</v>
      </c>
      <c r="W1023">
        <f>IFERROR(INDEX(tbl_EmployeeSurvey[EnvironmentSatisfaction],MATCH(tbl_HRMaster[[#This Row],[EmployeeID]],tbl_EmployeeSurvey[EmployeeID],0)),"Not Found")</f>
        <v>1</v>
      </c>
      <c r="X1023">
        <f>IFERROR(INDEX(tbl_EmployeeSurvey[JobSatisfaction],MATCH(tbl_HRMaster[[#This Row],[EmployeeID]],tbl_EmployeeSurvey[EmployeeID],0)),"Not Found")</f>
        <v>1</v>
      </c>
      <c r="Y1023" s="5">
        <f>IFERROR(INDEX(tbl_EmployeeSurvey[WorkLifeBalance],MATCH(tbl_HRMaster[[#This Row],[EmployeeID]],tbl_EmployeeSurvey[EmployeeID],0)),"Not Found")</f>
        <v>2</v>
      </c>
      <c r="Z1023" s="5">
        <f>IFERROR(VLOOKUP(tbl_HRMaster[[#This Row],[EmployeeID]],tbl_ManagerSurvey[[EmployeeID]:[PerformanceRating]],2,FALSE),"Not Found")</f>
        <v>4</v>
      </c>
      <c r="AA1023" s="5">
        <f>IFERROR(VLOOKUP(tbl_HRMaster[[#This Row],[EmployeeID]],tbl_ManagerSurvey[[EmployeeID]:[PerformanceRating]],3,FALSE),"Not Found")</f>
        <v>4</v>
      </c>
      <c r="AB1023" s="5" t="str">
        <f>IF(tbl_HRMaster[[#This Row],[Attrition]]="Yes","Left","Active")</f>
        <v>Active</v>
      </c>
      <c r="AC1023" s="5" t="str">
        <f>_xlfn.IFS(tbl_HRMaster[[#This Row],[Age]]&lt;25,"Under 25",tbl_HRMaster[[#This Row],[Age]]&lt;35,"25-34",tbl_HRMaster[[#This Row],[Age]]&lt;45,"35-44",tbl_HRMaster[[#This Row],[Age]]&lt;55,"45-54",TRUE,"Above 54")</f>
        <v>25-34</v>
      </c>
      <c r="AD1023" s="5" t="str">
        <f>_xlfn.IFS(
tbl_HRMaster[[#This Row],[YearsAtCompany]]&lt;2,"&lt; 2 Years",
tbl_HRMaster[[#This Row],[YearsAtCompany]]&lt;5,"2-4 Years",
tbl_HRMaster[[#This Row],[YearsAtCompany]]&lt;10,"5-9 Years",
TRUE,"10+ Years"
)</f>
        <v>5-9 Years</v>
      </c>
      <c r="AE1023" s="5">
        <f>IF(tbl_HRMaster[[#This Row],[Attrition]]="Yes",1,0)</f>
        <v>0</v>
      </c>
    </row>
    <row r="1024" spans="1:31" x14ac:dyDescent="0.25">
      <c r="A1024">
        <v>29</v>
      </c>
      <c r="B1024" t="s">
        <v>21</v>
      </c>
      <c r="C1024" t="s">
        <v>22</v>
      </c>
      <c r="D1024" t="s">
        <v>30</v>
      </c>
      <c r="E1024">
        <v>2</v>
      </c>
      <c r="F1024">
        <v>4</v>
      </c>
      <c r="G1024" t="s">
        <v>33</v>
      </c>
      <c r="H1024">
        <v>4070</v>
      </c>
      <c r="I1024" t="s">
        <v>34</v>
      </c>
      <c r="J1024">
        <v>2</v>
      </c>
      <c r="K1024" t="s">
        <v>40</v>
      </c>
      <c r="L1024" t="s">
        <v>27</v>
      </c>
      <c r="M1024">
        <v>20960</v>
      </c>
      <c r="N1024">
        <v>0</v>
      </c>
      <c r="O1024">
        <v>22</v>
      </c>
      <c r="P1024">
        <v>0</v>
      </c>
      <c r="Q1024">
        <v>6</v>
      </c>
      <c r="R1024">
        <v>2</v>
      </c>
      <c r="S1024">
        <v>5</v>
      </c>
      <c r="T1024">
        <v>0</v>
      </c>
      <c r="U1024">
        <v>2</v>
      </c>
      <c r="V1024">
        <f>COUNTIF(tbl_HRMaster[EmployeeID],tbl_HRMaster[[#This Row],[EmployeeID]])</f>
        <v>1</v>
      </c>
      <c r="W1024">
        <f>IFERROR(INDEX(tbl_EmployeeSurvey[EnvironmentSatisfaction],MATCH(tbl_HRMaster[[#This Row],[EmployeeID]],tbl_EmployeeSurvey[EmployeeID],0)),"Not Found")</f>
        <v>1</v>
      </c>
      <c r="X1024">
        <f>IFERROR(INDEX(tbl_EmployeeSurvey[JobSatisfaction],MATCH(tbl_HRMaster[[#This Row],[EmployeeID]],tbl_EmployeeSurvey[EmployeeID],0)),"Not Found")</f>
        <v>1</v>
      </c>
      <c r="Y1024" s="5">
        <f>IFERROR(INDEX(tbl_EmployeeSurvey[WorkLifeBalance],MATCH(tbl_HRMaster[[#This Row],[EmployeeID]],tbl_EmployeeSurvey[EmployeeID],0)),"Not Found")</f>
        <v>2</v>
      </c>
      <c r="Z1024" s="5">
        <f>IFERROR(VLOOKUP(tbl_HRMaster[[#This Row],[EmployeeID]],tbl_ManagerSurvey[[EmployeeID]:[PerformanceRating]],2,FALSE),"Not Found")</f>
        <v>4</v>
      </c>
      <c r="AA1024" s="5">
        <f>IFERROR(VLOOKUP(tbl_HRMaster[[#This Row],[EmployeeID]],tbl_ManagerSurvey[[EmployeeID]:[PerformanceRating]],3,FALSE),"Not Found")</f>
        <v>4</v>
      </c>
      <c r="AB1024" s="5" t="str">
        <f>IF(tbl_HRMaster[[#This Row],[Attrition]]="Yes","Left","Active")</f>
        <v>Active</v>
      </c>
      <c r="AC1024" s="5" t="str">
        <f>_xlfn.IFS(tbl_HRMaster[[#This Row],[Age]]&lt;25,"Under 25",tbl_HRMaster[[#This Row],[Age]]&lt;35,"25-34",tbl_HRMaster[[#This Row],[Age]]&lt;45,"35-44",tbl_HRMaster[[#This Row],[Age]]&lt;55,"45-54",TRUE,"Above 54")</f>
        <v>25-34</v>
      </c>
      <c r="AD1024" s="5" t="str">
        <f>_xlfn.IFS(
tbl_HRMaster[[#This Row],[YearsAtCompany]]&lt;2,"&lt; 2 Years",
tbl_HRMaster[[#This Row],[YearsAtCompany]]&lt;5,"2-4 Years",
tbl_HRMaster[[#This Row],[YearsAtCompany]]&lt;10,"5-9 Years",
TRUE,"10+ Years"
)</f>
        <v>5-9 Years</v>
      </c>
      <c r="AE1024" s="5">
        <f>IF(tbl_HRMaster[[#This Row],[Attrition]]="Yes",1,0)</f>
        <v>0</v>
      </c>
    </row>
    <row r="1025" spans="1:31" x14ac:dyDescent="0.25">
      <c r="A1025">
        <v>27</v>
      </c>
      <c r="B1025" t="s">
        <v>21</v>
      </c>
      <c r="C1025" t="s">
        <v>29</v>
      </c>
      <c r="D1025" t="s">
        <v>23</v>
      </c>
      <c r="E1025">
        <v>8</v>
      </c>
      <c r="F1025">
        <v>4</v>
      </c>
      <c r="G1025" t="s">
        <v>24</v>
      </c>
      <c r="H1025">
        <v>1060</v>
      </c>
      <c r="I1025" t="s">
        <v>34</v>
      </c>
      <c r="J1025">
        <v>5</v>
      </c>
      <c r="K1025" t="s">
        <v>31</v>
      </c>
      <c r="L1025" t="s">
        <v>32</v>
      </c>
      <c r="M1025">
        <v>21070</v>
      </c>
      <c r="N1025">
        <v>0</v>
      </c>
      <c r="O1025">
        <v>13</v>
      </c>
      <c r="P1025">
        <v>0</v>
      </c>
      <c r="Q1025">
        <v>6</v>
      </c>
      <c r="R1025">
        <v>2</v>
      </c>
      <c r="S1025">
        <v>5</v>
      </c>
      <c r="T1025">
        <v>0</v>
      </c>
      <c r="U1025">
        <v>2</v>
      </c>
      <c r="V1025">
        <f>COUNTIF(tbl_HRMaster[EmployeeID],tbl_HRMaster[[#This Row],[EmployeeID]])</f>
        <v>1</v>
      </c>
      <c r="W1025">
        <f>IFERROR(INDEX(tbl_EmployeeSurvey[EnvironmentSatisfaction],MATCH(tbl_HRMaster[[#This Row],[EmployeeID]],tbl_EmployeeSurvey[EmployeeID],0)),"Not Found")</f>
        <v>4</v>
      </c>
      <c r="X1025">
        <f>IFERROR(INDEX(tbl_EmployeeSurvey[JobSatisfaction],MATCH(tbl_HRMaster[[#This Row],[EmployeeID]],tbl_EmployeeSurvey[EmployeeID],0)),"Not Found")</f>
        <v>4</v>
      </c>
      <c r="Y1025" s="5">
        <f>IFERROR(INDEX(tbl_EmployeeSurvey[WorkLifeBalance],MATCH(tbl_HRMaster[[#This Row],[EmployeeID]],tbl_EmployeeSurvey[EmployeeID],0)),"Not Found")</f>
        <v>2</v>
      </c>
      <c r="Z1025" s="5">
        <f>IFERROR(VLOOKUP(tbl_HRMaster[[#This Row],[EmployeeID]],tbl_ManagerSurvey[[EmployeeID]:[PerformanceRating]],2,FALSE),"Not Found")</f>
        <v>3</v>
      </c>
      <c r="AA1025" s="5">
        <f>IFERROR(VLOOKUP(tbl_HRMaster[[#This Row],[EmployeeID]],tbl_ManagerSurvey[[EmployeeID]:[PerformanceRating]],3,FALSE),"Not Found")</f>
        <v>3</v>
      </c>
      <c r="AB1025" s="5" t="str">
        <f>IF(tbl_HRMaster[[#This Row],[Attrition]]="Yes","Left","Active")</f>
        <v>Active</v>
      </c>
      <c r="AC1025" s="5" t="str">
        <f>_xlfn.IFS(tbl_HRMaster[[#This Row],[Age]]&lt;25,"Under 25",tbl_HRMaster[[#This Row],[Age]]&lt;35,"25-34",tbl_HRMaster[[#This Row],[Age]]&lt;45,"35-44",tbl_HRMaster[[#This Row],[Age]]&lt;55,"45-54",TRUE,"Above 54")</f>
        <v>25-34</v>
      </c>
      <c r="AD1025" s="5" t="str">
        <f>_xlfn.IFS(
tbl_HRMaster[[#This Row],[YearsAtCompany]]&lt;2,"&lt; 2 Years",
tbl_HRMaster[[#This Row],[YearsAtCompany]]&lt;5,"2-4 Years",
tbl_HRMaster[[#This Row],[YearsAtCompany]]&lt;10,"5-9 Years",
TRUE,"10+ Years"
)</f>
        <v>5-9 Years</v>
      </c>
      <c r="AE1025" s="5">
        <f>IF(tbl_HRMaster[[#This Row],[Attrition]]="Yes",1,0)</f>
        <v>0</v>
      </c>
    </row>
    <row r="1026" spans="1:31" x14ac:dyDescent="0.25">
      <c r="A1026">
        <v>27</v>
      </c>
      <c r="B1026" t="s">
        <v>21</v>
      </c>
      <c r="C1026" t="s">
        <v>29</v>
      </c>
      <c r="D1026" t="s">
        <v>23</v>
      </c>
      <c r="E1026">
        <v>8</v>
      </c>
      <c r="F1026">
        <v>4</v>
      </c>
      <c r="G1026" t="s">
        <v>24</v>
      </c>
      <c r="H1026">
        <v>2530</v>
      </c>
      <c r="I1026" t="s">
        <v>34</v>
      </c>
      <c r="J1026">
        <v>5</v>
      </c>
      <c r="K1026" t="s">
        <v>31</v>
      </c>
      <c r="L1026" t="s">
        <v>32</v>
      </c>
      <c r="M1026">
        <v>21070</v>
      </c>
      <c r="N1026">
        <v>0</v>
      </c>
      <c r="O1026">
        <v>13</v>
      </c>
      <c r="P1026">
        <v>0</v>
      </c>
      <c r="Q1026">
        <v>6</v>
      </c>
      <c r="R1026">
        <v>2</v>
      </c>
      <c r="S1026">
        <v>5</v>
      </c>
      <c r="T1026">
        <v>0</v>
      </c>
      <c r="U1026">
        <v>2</v>
      </c>
      <c r="V1026">
        <f>COUNTIF(tbl_HRMaster[EmployeeID],tbl_HRMaster[[#This Row],[EmployeeID]])</f>
        <v>1</v>
      </c>
      <c r="W1026">
        <f>IFERROR(INDEX(tbl_EmployeeSurvey[EnvironmentSatisfaction],MATCH(tbl_HRMaster[[#This Row],[EmployeeID]],tbl_EmployeeSurvey[EmployeeID],0)),"Not Found")</f>
        <v>4</v>
      </c>
      <c r="X1026">
        <f>IFERROR(INDEX(tbl_EmployeeSurvey[JobSatisfaction],MATCH(tbl_HRMaster[[#This Row],[EmployeeID]],tbl_EmployeeSurvey[EmployeeID],0)),"Not Found")</f>
        <v>4</v>
      </c>
      <c r="Y1026" s="5">
        <f>IFERROR(INDEX(tbl_EmployeeSurvey[WorkLifeBalance],MATCH(tbl_HRMaster[[#This Row],[EmployeeID]],tbl_EmployeeSurvey[EmployeeID],0)),"Not Found")</f>
        <v>2</v>
      </c>
      <c r="Z1026" s="5">
        <f>IFERROR(VLOOKUP(tbl_HRMaster[[#This Row],[EmployeeID]],tbl_ManagerSurvey[[EmployeeID]:[PerformanceRating]],2,FALSE),"Not Found")</f>
        <v>3</v>
      </c>
      <c r="AA1026" s="5">
        <f>IFERROR(VLOOKUP(tbl_HRMaster[[#This Row],[EmployeeID]],tbl_ManagerSurvey[[EmployeeID]:[PerformanceRating]],3,FALSE),"Not Found")</f>
        <v>3</v>
      </c>
      <c r="AB1026" s="5" t="str">
        <f>IF(tbl_HRMaster[[#This Row],[Attrition]]="Yes","Left","Active")</f>
        <v>Active</v>
      </c>
      <c r="AC1026" s="5" t="str">
        <f>_xlfn.IFS(tbl_HRMaster[[#This Row],[Age]]&lt;25,"Under 25",tbl_HRMaster[[#This Row],[Age]]&lt;35,"25-34",tbl_HRMaster[[#This Row],[Age]]&lt;45,"35-44",tbl_HRMaster[[#This Row],[Age]]&lt;55,"45-54",TRUE,"Above 54")</f>
        <v>25-34</v>
      </c>
      <c r="AD1026" s="5" t="str">
        <f>_xlfn.IFS(
tbl_HRMaster[[#This Row],[YearsAtCompany]]&lt;2,"&lt; 2 Years",
tbl_HRMaster[[#This Row],[YearsAtCompany]]&lt;5,"2-4 Years",
tbl_HRMaster[[#This Row],[YearsAtCompany]]&lt;10,"5-9 Years",
TRUE,"10+ Years"
)</f>
        <v>5-9 Years</v>
      </c>
      <c r="AE1026" s="5">
        <f>IF(tbl_HRMaster[[#This Row],[Attrition]]="Yes",1,0)</f>
        <v>0</v>
      </c>
    </row>
    <row r="1027" spans="1:31" x14ac:dyDescent="0.25">
      <c r="A1027">
        <v>27</v>
      </c>
      <c r="B1027" t="s">
        <v>21</v>
      </c>
      <c r="C1027" t="s">
        <v>29</v>
      </c>
      <c r="D1027" t="s">
        <v>23</v>
      </c>
      <c r="E1027">
        <v>8</v>
      </c>
      <c r="F1027">
        <v>4</v>
      </c>
      <c r="G1027" t="s">
        <v>24</v>
      </c>
      <c r="H1027">
        <v>4000</v>
      </c>
      <c r="I1027" t="s">
        <v>34</v>
      </c>
      <c r="J1027">
        <v>5</v>
      </c>
      <c r="K1027" t="s">
        <v>31</v>
      </c>
      <c r="L1027" t="s">
        <v>32</v>
      </c>
      <c r="M1027">
        <v>21070</v>
      </c>
      <c r="N1027">
        <v>0</v>
      </c>
      <c r="O1027">
        <v>13</v>
      </c>
      <c r="P1027">
        <v>0</v>
      </c>
      <c r="Q1027">
        <v>6</v>
      </c>
      <c r="R1027">
        <v>2</v>
      </c>
      <c r="S1027">
        <v>5</v>
      </c>
      <c r="T1027">
        <v>0</v>
      </c>
      <c r="U1027">
        <v>2</v>
      </c>
      <c r="V1027">
        <f>COUNTIF(tbl_HRMaster[EmployeeID],tbl_HRMaster[[#This Row],[EmployeeID]])</f>
        <v>1</v>
      </c>
      <c r="W1027">
        <f>IFERROR(INDEX(tbl_EmployeeSurvey[EnvironmentSatisfaction],MATCH(tbl_HRMaster[[#This Row],[EmployeeID]],tbl_EmployeeSurvey[EmployeeID],0)),"Not Found")</f>
        <v>4</v>
      </c>
      <c r="X1027">
        <f>IFERROR(INDEX(tbl_EmployeeSurvey[JobSatisfaction],MATCH(tbl_HRMaster[[#This Row],[EmployeeID]],tbl_EmployeeSurvey[EmployeeID],0)),"Not Found")</f>
        <v>4</v>
      </c>
      <c r="Y1027" s="5">
        <f>IFERROR(INDEX(tbl_EmployeeSurvey[WorkLifeBalance],MATCH(tbl_HRMaster[[#This Row],[EmployeeID]],tbl_EmployeeSurvey[EmployeeID],0)),"Not Found")</f>
        <v>2</v>
      </c>
      <c r="Z1027" s="5">
        <f>IFERROR(VLOOKUP(tbl_HRMaster[[#This Row],[EmployeeID]],tbl_ManagerSurvey[[EmployeeID]:[PerformanceRating]],2,FALSE),"Not Found")</f>
        <v>3</v>
      </c>
      <c r="AA1027" s="5">
        <f>IFERROR(VLOOKUP(tbl_HRMaster[[#This Row],[EmployeeID]],tbl_ManagerSurvey[[EmployeeID]:[PerformanceRating]],3,FALSE),"Not Found")</f>
        <v>3</v>
      </c>
      <c r="AB1027" s="5" t="str">
        <f>IF(tbl_HRMaster[[#This Row],[Attrition]]="Yes","Left","Active")</f>
        <v>Active</v>
      </c>
      <c r="AC1027" s="5" t="str">
        <f>_xlfn.IFS(tbl_HRMaster[[#This Row],[Age]]&lt;25,"Under 25",tbl_HRMaster[[#This Row],[Age]]&lt;35,"25-34",tbl_HRMaster[[#This Row],[Age]]&lt;45,"35-44",tbl_HRMaster[[#This Row],[Age]]&lt;55,"45-54",TRUE,"Above 54")</f>
        <v>25-34</v>
      </c>
      <c r="AD1027" s="5" t="str">
        <f>_xlfn.IFS(
tbl_HRMaster[[#This Row],[YearsAtCompany]]&lt;2,"&lt; 2 Years",
tbl_HRMaster[[#This Row],[YearsAtCompany]]&lt;5,"2-4 Years",
tbl_HRMaster[[#This Row],[YearsAtCompany]]&lt;10,"5-9 Years",
TRUE,"10+ Years"
)</f>
        <v>5-9 Years</v>
      </c>
      <c r="AE1027" s="5">
        <f>IF(tbl_HRMaster[[#This Row],[Attrition]]="Yes",1,0)</f>
        <v>0</v>
      </c>
    </row>
    <row r="1028" spans="1:31" x14ac:dyDescent="0.25">
      <c r="A1028">
        <v>27</v>
      </c>
      <c r="B1028" t="s">
        <v>21</v>
      </c>
      <c r="C1028" t="s">
        <v>22</v>
      </c>
      <c r="D1028" t="s">
        <v>23</v>
      </c>
      <c r="E1028">
        <v>22</v>
      </c>
      <c r="F1028">
        <v>4</v>
      </c>
      <c r="G1028" t="s">
        <v>38</v>
      </c>
      <c r="H1028">
        <v>228</v>
      </c>
      <c r="I1028" t="s">
        <v>34</v>
      </c>
      <c r="J1028">
        <v>1</v>
      </c>
      <c r="K1028" t="s">
        <v>43</v>
      </c>
      <c r="L1028" t="s">
        <v>41</v>
      </c>
      <c r="M1028">
        <v>22060</v>
      </c>
      <c r="N1028">
        <v>0</v>
      </c>
      <c r="O1028">
        <v>14</v>
      </c>
      <c r="P1028">
        <v>1</v>
      </c>
      <c r="Q1028">
        <v>6</v>
      </c>
      <c r="R1028">
        <v>4</v>
      </c>
      <c r="S1028">
        <v>5</v>
      </c>
      <c r="T1028">
        <v>0</v>
      </c>
      <c r="U1028">
        <v>3</v>
      </c>
      <c r="V1028">
        <f>COUNTIF(tbl_HRMaster[EmployeeID],tbl_HRMaster[[#This Row],[EmployeeID]])</f>
        <v>1</v>
      </c>
      <c r="W1028">
        <f>IFERROR(INDEX(tbl_EmployeeSurvey[EnvironmentSatisfaction],MATCH(tbl_HRMaster[[#This Row],[EmployeeID]],tbl_EmployeeSurvey[EmployeeID],0)),"Not Found")</f>
        <v>1</v>
      </c>
      <c r="X1028">
        <f>IFERROR(INDEX(tbl_EmployeeSurvey[JobSatisfaction],MATCH(tbl_HRMaster[[#This Row],[EmployeeID]],tbl_EmployeeSurvey[EmployeeID],0)),"Not Found")</f>
        <v>3</v>
      </c>
      <c r="Y1028" s="5">
        <f>IFERROR(INDEX(tbl_EmployeeSurvey[WorkLifeBalance],MATCH(tbl_HRMaster[[#This Row],[EmployeeID]],tbl_EmployeeSurvey[EmployeeID],0)),"Not Found")</f>
        <v>2</v>
      </c>
      <c r="Z1028" s="5">
        <f>IFERROR(VLOOKUP(tbl_HRMaster[[#This Row],[EmployeeID]],tbl_ManagerSurvey[[EmployeeID]:[PerformanceRating]],2,FALSE),"Not Found")</f>
        <v>3</v>
      </c>
      <c r="AA1028" s="5">
        <f>IFERROR(VLOOKUP(tbl_HRMaster[[#This Row],[EmployeeID]],tbl_ManagerSurvey[[EmployeeID]:[PerformanceRating]],3,FALSE),"Not Found")</f>
        <v>3</v>
      </c>
      <c r="AB1028" s="5" t="str">
        <f>IF(tbl_HRMaster[[#This Row],[Attrition]]="Yes","Left","Active")</f>
        <v>Active</v>
      </c>
      <c r="AC1028" s="5" t="str">
        <f>_xlfn.IFS(tbl_HRMaster[[#This Row],[Age]]&lt;25,"Under 25",tbl_HRMaster[[#This Row],[Age]]&lt;35,"25-34",tbl_HRMaster[[#This Row],[Age]]&lt;45,"35-44",tbl_HRMaster[[#This Row],[Age]]&lt;55,"45-54",TRUE,"Above 54")</f>
        <v>25-34</v>
      </c>
      <c r="AD1028" s="5" t="str">
        <f>_xlfn.IFS(
tbl_HRMaster[[#This Row],[YearsAtCompany]]&lt;2,"&lt; 2 Years",
tbl_HRMaster[[#This Row],[YearsAtCompany]]&lt;5,"2-4 Years",
tbl_HRMaster[[#This Row],[YearsAtCompany]]&lt;10,"5-9 Years",
TRUE,"10+ Years"
)</f>
        <v>5-9 Years</v>
      </c>
      <c r="AE1028" s="5">
        <f>IF(tbl_HRMaster[[#This Row],[Attrition]]="Yes",1,0)</f>
        <v>0</v>
      </c>
    </row>
    <row r="1029" spans="1:31" x14ac:dyDescent="0.25">
      <c r="A1029">
        <v>27</v>
      </c>
      <c r="B1029" t="s">
        <v>21</v>
      </c>
      <c r="C1029" t="s">
        <v>22</v>
      </c>
      <c r="D1029" t="s">
        <v>23</v>
      </c>
      <c r="E1029">
        <v>22</v>
      </c>
      <c r="F1029">
        <v>4</v>
      </c>
      <c r="G1029" t="s">
        <v>38</v>
      </c>
      <c r="H1029">
        <v>1698</v>
      </c>
      <c r="I1029" t="s">
        <v>34</v>
      </c>
      <c r="J1029">
        <v>1</v>
      </c>
      <c r="K1029" t="s">
        <v>43</v>
      </c>
      <c r="L1029" t="s">
        <v>41</v>
      </c>
      <c r="M1029">
        <v>22060</v>
      </c>
      <c r="N1029">
        <v>0</v>
      </c>
      <c r="O1029">
        <v>14</v>
      </c>
      <c r="P1029">
        <v>1</v>
      </c>
      <c r="Q1029">
        <v>6</v>
      </c>
      <c r="R1029">
        <v>4</v>
      </c>
      <c r="S1029">
        <v>5</v>
      </c>
      <c r="T1029">
        <v>0</v>
      </c>
      <c r="U1029">
        <v>3</v>
      </c>
      <c r="V1029">
        <f>COUNTIF(tbl_HRMaster[EmployeeID],tbl_HRMaster[[#This Row],[EmployeeID]])</f>
        <v>1</v>
      </c>
      <c r="W1029">
        <f>IFERROR(INDEX(tbl_EmployeeSurvey[EnvironmentSatisfaction],MATCH(tbl_HRMaster[[#This Row],[EmployeeID]],tbl_EmployeeSurvey[EmployeeID],0)),"Not Found")</f>
        <v>1</v>
      </c>
      <c r="X1029">
        <f>IFERROR(INDEX(tbl_EmployeeSurvey[JobSatisfaction],MATCH(tbl_HRMaster[[#This Row],[EmployeeID]],tbl_EmployeeSurvey[EmployeeID],0)),"Not Found")</f>
        <v>3</v>
      </c>
      <c r="Y1029" s="5">
        <f>IFERROR(INDEX(tbl_EmployeeSurvey[WorkLifeBalance],MATCH(tbl_HRMaster[[#This Row],[EmployeeID]],tbl_EmployeeSurvey[EmployeeID],0)),"Not Found")</f>
        <v>2</v>
      </c>
      <c r="Z1029" s="5">
        <f>IFERROR(VLOOKUP(tbl_HRMaster[[#This Row],[EmployeeID]],tbl_ManagerSurvey[[EmployeeID]:[PerformanceRating]],2,FALSE),"Not Found")</f>
        <v>3</v>
      </c>
      <c r="AA1029" s="5">
        <f>IFERROR(VLOOKUP(tbl_HRMaster[[#This Row],[EmployeeID]],tbl_ManagerSurvey[[EmployeeID]:[PerformanceRating]],3,FALSE),"Not Found")</f>
        <v>3</v>
      </c>
      <c r="AB1029" s="5" t="str">
        <f>IF(tbl_HRMaster[[#This Row],[Attrition]]="Yes","Left","Active")</f>
        <v>Active</v>
      </c>
      <c r="AC1029" s="5" t="str">
        <f>_xlfn.IFS(tbl_HRMaster[[#This Row],[Age]]&lt;25,"Under 25",tbl_HRMaster[[#This Row],[Age]]&lt;35,"25-34",tbl_HRMaster[[#This Row],[Age]]&lt;45,"35-44",tbl_HRMaster[[#This Row],[Age]]&lt;55,"45-54",TRUE,"Above 54")</f>
        <v>25-34</v>
      </c>
      <c r="AD1029" s="5" t="str">
        <f>_xlfn.IFS(
tbl_HRMaster[[#This Row],[YearsAtCompany]]&lt;2,"&lt; 2 Years",
tbl_HRMaster[[#This Row],[YearsAtCompany]]&lt;5,"2-4 Years",
tbl_HRMaster[[#This Row],[YearsAtCompany]]&lt;10,"5-9 Years",
TRUE,"10+ Years"
)</f>
        <v>5-9 Years</v>
      </c>
      <c r="AE1029" s="5">
        <f>IF(tbl_HRMaster[[#This Row],[Attrition]]="Yes",1,0)</f>
        <v>0</v>
      </c>
    </row>
    <row r="1030" spans="1:31" x14ac:dyDescent="0.25">
      <c r="A1030">
        <v>27</v>
      </c>
      <c r="B1030" t="s">
        <v>21</v>
      </c>
      <c r="C1030" t="s">
        <v>22</v>
      </c>
      <c r="D1030" t="s">
        <v>23</v>
      </c>
      <c r="E1030">
        <v>22</v>
      </c>
      <c r="F1030">
        <v>4</v>
      </c>
      <c r="G1030" t="s">
        <v>38</v>
      </c>
      <c r="H1030">
        <v>3168</v>
      </c>
      <c r="I1030" t="s">
        <v>34</v>
      </c>
      <c r="J1030">
        <v>1</v>
      </c>
      <c r="K1030" t="s">
        <v>43</v>
      </c>
      <c r="L1030" t="s">
        <v>41</v>
      </c>
      <c r="M1030">
        <v>22060</v>
      </c>
      <c r="N1030">
        <v>0</v>
      </c>
      <c r="O1030">
        <v>14</v>
      </c>
      <c r="P1030">
        <v>1</v>
      </c>
      <c r="Q1030">
        <v>6</v>
      </c>
      <c r="R1030">
        <v>4</v>
      </c>
      <c r="S1030">
        <v>5</v>
      </c>
      <c r="T1030">
        <v>0</v>
      </c>
      <c r="U1030">
        <v>3</v>
      </c>
      <c r="V1030">
        <f>COUNTIF(tbl_HRMaster[EmployeeID],tbl_HRMaster[[#This Row],[EmployeeID]])</f>
        <v>1</v>
      </c>
      <c r="W1030">
        <f>IFERROR(INDEX(tbl_EmployeeSurvey[EnvironmentSatisfaction],MATCH(tbl_HRMaster[[#This Row],[EmployeeID]],tbl_EmployeeSurvey[EmployeeID],0)),"Not Found")</f>
        <v>1</v>
      </c>
      <c r="X1030">
        <f>IFERROR(INDEX(tbl_EmployeeSurvey[JobSatisfaction],MATCH(tbl_HRMaster[[#This Row],[EmployeeID]],tbl_EmployeeSurvey[EmployeeID],0)),"Not Found")</f>
        <v>3</v>
      </c>
      <c r="Y1030" s="5">
        <f>IFERROR(INDEX(tbl_EmployeeSurvey[WorkLifeBalance],MATCH(tbl_HRMaster[[#This Row],[EmployeeID]],tbl_EmployeeSurvey[EmployeeID],0)),"Not Found")</f>
        <v>2</v>
      </c>
      <c r="Z1030" s="5">
        <f>IFERROR(VLOOKUP(tbl_HRMaster[[#This Row],[EmployeeID]],tbl_ManagerSurvey[[EmployeeID]:[PerformanceRating]],2,FALSE),"Not Found")</f>
        <v>3</v>
      </c>
      <c r="AA1030" s="5">
        <f>IFERROR(VLOOKUP(tbl_HRMaster[[#This Row],[EmployeeID]],tbl_ManagerSurvey[[EmployeeID]:[PerformanceRating]],3,FALSE),"Not Found")</f>
        <v>3</v>
      </c>
      <c r="AB1030" s="5" t="str">
        <f>IF(tbl_HRMaster[[#This Row],[Attrition]]="Yes","Left","Active")</f>
        <v>Active</v>
      </c>
      <c r="AC1030" s="5" t="str">
        <f>_xlfn.IFS(tbl_HRMaster[[#This Row],[Age]]&lt;25,"Under 25",tbl_HRMaster[[#This Row],[Age]]&lt;35,"25-34",tbl_HRMaster[[#This Row],[Age]]&lt;45,"35-44",tbl_HRMaster[[#This Row],[Age]]&lt;55,"45-54",TRUE,"Above 54")</f>
        <v>25-34</v>
      </c>
      <c r="AD1030" s="5" t="str">
        <f>_xlfn.IFS(
tbl_HRMaster[[#This Row],[YearsAtCompany]]&lt;2,"&lt; 2 Years",
tbl_HRMaster[[#This Row],[YearsAtCompany]]&lt;5,"2-4 Years",
tbl_HRMaster[[#This Row],[YearsAtCompany]]&lt;10,"5-9 Years",
TRUE,"10+ Years"
)</f>
        <v>5-9 Years</v>
      </c>
      <c r="AE1030" s="5">
        <f>IF(tbl_HRMaster[[#This Row],[Attrition]]="Yes",1,0)</f>
        <v>0</v>
      </c>
    </row>
    <row r="1031" spans="1:31" x14ac:dyDescent="0.25">
      <c r="A1031">
        <v>28</v>
      </c>
      <c r="B1031" t="s">
        <v>21</v>
      </c>
      <c r="C1031" t="s">
        <v>22</v>
      </c>
      <c r="D1031" t="s">
        <v>30</v>
      </c>
      <c r="E1031">
        <v>21</v>
      </c>
      <c r="F1031">
        <v>4</v>
      </c>
      <c r="G1031" t="s">
        <v>24</v>
      </c>
      <c r="H1031">
        <v>372</v>
      </c>
      <c r="I1031" t="s">
        <v>25</v>
      </c>
      <c r="J1031">
        <v>1</v>
      </c>
      <c r="K1031" t="s">
        <v>26</v>
      </c>
      <c r="L1031" t="s">
        <v>41</v>
      </c>
      <c r="M1031">
        <v>25000</v>
      </c>
      <c r="N1031">
        <v>1</v>
      </c>
      <c r="O1031">
        <v>16</v>
      </c>
      <c r="P1031">
        <v>2</v>
      </c>
      <c r="Q1031">
        <v>6</v>
      </c>
      <c r="R1031">
        <v>3</v>
      </c>
      <c r="S1031">
        <v>5</v>
      </c>
      <c r="T1031">
        <v>0</v>
      </c>
      <c r="U1031">
        <v>4</v>
      </c>
      <c r="V1031">
        <f>COUNTIF(tbl_HRMaster[EmployeeID],tbl_HRMaster[[#This Row],[EmployeeID]])</f>
        <v>1</v>
      </c>
      <c r="W1031">
        <f>IFERROR(INDEX(tbl_EmployeeSurvey[EnvironmentSatisfaction],MATCH(tbl_HRMaster[[#This Row],[EmployeeID]],tbl_EmployeeSurvey[EmployeeID],0)),"Not Found")</f>
        <v>2</v>
      </c>
      <c r="X1031">
        <f>IFERROR(INDEX(tbl_EmployeeSurvey[JobSatisfaction],MATCH(tbl_HRMaster[[#This Row],[EmployeeID]],tbl_EmployeeSurvey[EmployeeID],0)),"Not Found")</f>
        <v>4</v>
      </c>
      <c r="Y1031" s="5">
        <f>IFERROR(INDEX(tbl_EmployeeSurvey[WorkLifeBalance],MATCH(tbl_HRMaster[[#This Row],[EmployeeID]],tbl_EmployeeSurvey[EmployeeID],0)),"Not Found")</f>
        <v>3</v>
      </c>
      <c r="Z1031" s="5">
        <f>IFERROR(VLOOKUP(tbl_HRMaster[[#This Row],[EmployeeID]],tbl_ManagerSurvey[[EmployeeID]:[PerformanceRating]],2,FALSE),"Not Found")</f>
        <v>3</v>
      </c>
      <c r="AA1031" s="5">
        <f>IFERROR(VLOOKUP(tbl_HRMaster[[#This Row],[EmployeeID]],tbl_ManagerSurvey[[EmployeeID]:[PerformanceRating]],3,FALSE),"Not Found")</f>
        <v>3</v>
      </c>
      <c r="AB1031" s="5" t="str">
        <f>IF(tbl_HRMaster[[#This Row],[Attrition]]="Yes","Left","Active")</f>
        <v>Active</v>
      </c>
      <c r="AC1031" s="5" t="str">
        <f>_xlfn.IFS(tbl_HRMaster[[#This Row],[Age]]&lt;25,"Under 25",tbl_HRMaster[[#This Row],[Age]]&lt;35,"25-34",tbl_HRMaster[[#This Row],[Age]]&lt;45,"35-44",tbl_HRMaster[[#This Row],[Age]]&lt;55,"45-54",TRUE,"Above 54")</f>
        <v>25-34</v>
      </c>
      <c r="AD1031" s="5" t="str">
        <f>_xlfn.IFS(
tbl_HRMaster[[#This Row],[YearsAtCompany]]&lt;2,"&lt; 2 Years",
tbl_HRMaster[[#This Row],[YearsAtCompany]]&lt;5,"2-4 Years",
tbl_HRMaster[[#This Row],[YearsAtCompany]]&lt;10,"5-9 Years",
TRUE,"10+ Years"
)</f>
        <v>5-9 Years</v>
      </c>
      <c r="AE1031" s="5">
        <f>IF(tbl_HRMaster[[#This Row],[Attrition]]="Yes",1,0)</f>
        <v>0</v>
      </c>
    </row>
    <row r="1032" spans="1:31" x14ac:dyDescent="0.25">
      <c r="A1032">
        <v>28</v>
      </c>
      <c r="B1032" t="s">
        <v>21</v>
      </c>
      <c r="C1032" t="s">
        <v>22</v>
      </c>
      <c r="D1032" t="s">
        <v>30</v>
      </c>
      <c r="E1032">
        <v>21</v>
      </c>
      <c r="F1032">
        <v>4</v>
      </c>
      <c r="G1032" t="s">
        <v>24</v>
      </c>
      <c r="H1032">
        <v>1842</v>
      </c>
      <c r="I1032" t="s">
        <v>25</v>
      </c>
      <c r="J1032">
        <v>1</v>
      </c>
      <c r="K1032" t="s">
        <v>26</v>
      </c>
      <c r="L1032" t="s">
        <v>41</v>
      </c>
      <c r="M1032">
        <v>25000</v>
      </c>
      <c r="N1032">
        <v>1</v>
      </c>
      <c r="O1032">
        <v>16</v>
      </c>
      <c r="P1032">
        <v>2</v>
      </c>
      <c r="Q1032">
        <v>6</v>
      </c>
      <c r="R1032">
        <v>3</v>
      </c>
      <c r="S1032">
        <v>5</v>
      </c>
      <c r="T1032">
        <v>0</v>
      </c>
      <c r="U1032">
        <v>4</v>
      </c>
      <c r="V1032">
        <f>COUNTIF(tbl_HRMaster[EmployeeID],tbl_HRMaster[[#This Row],[EmployeeID]])</f>
        <v>1</v>
      </c>
      <c r="W1032">
        <f>IFERROR(INDEX(tbl_EmployeeSurvey[EnvironmentSatisfaction],MATCH(tbl_HRMaster[[#This Row],[EmployeeID]],tbl_EmployeeSurvey[EmployeeID],0)),"Not Found")</f>
        <v>2</v>
      </c>
      <c r="X1032">
        <f>IFERROR(INDEX(tbl_EmployeeSurvey[JobSatisfaction],MATCH(tbl_HRMaster[[#This Row],[EmployeeID]],tbl_EmployeeSurvey[EmployeeID],0)),"Not Found")</f>
        <v>4</v>
      </c>
      <c r="Y1032" s="5">
        <f>IFERROR(INDEX(tbl_EmployeeSurvey[WorkLifeBalance],MATCH(tbl_HRMaster[[#This Row],[EmployeeID]],tbl_EmployeeSurvey[EmployeeID],0)),"Not Found")</f>
        <v>3</v>
      </c>
      <c r="Z1032" s="5">
        <f>IFERROR(VLOOKUP(tbl_HRMaster[[#This Row],[EmployeeID]],tbl_ManagerSurvey[[EmployeeID]:[PerformanceRating]],2,FALSE),"Not Found")</f>
        <v>3</v>
      </c>
      <c r="AA1032" s="5">
        <f>IFERROR(VLOOKUP(tbl_HRMaster[[#This Row],[EmployeeID]],tbl_ManagerSurvey[[EmployeeID]:[PerformanceRating]],3,FALSE),"Not Found")</f>
        <v>3</v>
      </c>
      <c r="AB1032" s="5" t="str">
        <f>IF(tbl_HRMaster[[#This Row],[Attrition]]="Yes","Left","Active")</f>
        <v>Active</v>
      </c>
      <c r="AC1032" s="5" t="str">
        <f>_xlfn.IFS(tbl_HRMaster[[#This Row],[Age]]&lt;25,"Under 25",tbl_HRMaster[[#This Row],[Age]]&lt;35,"25-34",tbl_HRMaster[[#This Row],[Age]]&lt;45,"35-44",tbl_HRMaster[[#This Row],[Age]]&lt;55,"45-54",TRUE,"Above 54")</f>
        <v>25-34</v>
      </c>
      <c r="AD1032" s="5" t="str">
        <f>_xlfn.IFS(
tbl_HRMaster[[#This Row],[YearsAtCompany]]&lt;2,"&lt; 2 Years",
tbl_HRMaster[[#This Row],[YearsAtCompany]]&lt;5,"2-4 Years",
tbl_HRMaster[[#This Row],[YearsAtCompany]]&lt;10,"5-9 Years",
TRUE,"10+ Years"
)</f>
        <v>5-9 Years</v>
      </c>
      <c r="AE1032" s="5">
        <f>IF(tbl_HRMaster[[#This Row],[Attrition]]="Yes",1,0)</f>
        <v>0</v>
      </c>
    </row>
    <row r="1033" spans="1:31" x14ac:dyDescent="0.25">
      <c r="A1033">
        <v>28</v>
      </c>
      <c r="B1033" t="s">
        <v>21</v>
      </c>
      <c r="C1033" t="s">
        <v>22</v>
      </c>
      <c r="D1033" t="s">
        <v>30</v>
      </c>
      <c r="E1033">
        <v>21</v>
      </c>
      <c r="F1033">
        <v>4</v>
      </c>
      <c r="G1033" t="s">
        <v>24</v>
      </c>
      <c r="H1033">
        <v>3312</v>
      </c>
      <c r="I1033" t="s">
        <v>25</v>
      </c>
      <c r="J1033">
        <v>1</v>
      </c>
      <c r="K1033" t="s">
        <v>26</v>
      </c>
      <c r="L1033" t="s">
        <v>41</v>
      </c>
      <c r="M1033">
        <v>25000</v>
      </c>
      <c r="N1033">
        <v>1</v>
      </c>
      <c r="O1033">
        <v>16</v>
      </c>
      <c r="P1033">
        <v>2</v>
      </c>
      <c r="Q1033">
        <v>6</v>
      </c>
      <c r="R1033">
        <v>3</v>
      </c>
      <c r="S1033">
        <v>5</v>
      </c>
      <c r="T1033">
        <v>0</v>
      </c>
      <c r="U1033">
        <v>4</v>
      </c>
      <c r="V1033">
        <f>COUNTIF(tbl_HRMaster[EmployeeID],tbl_HRMaster[[#This Row],[EmployeeID]])</f>
        <v>1</v>
      </c>
      <c r="W1033">
        <f>IFERROR(INDEX(tbl_EmployeeSurvey[EnvironmentSatisfaction],MATCH(tbl_HRMaster[[#This Row],[EmployeeID]],tbl_EmployeeSurvey[EmployeeID],0)),"Not Found")</f>
        <v>2</v>
      </c>
      <c r="X1033">
        <f>IFERROR(INDEX(tbl_EmployeeSurvey[JobSatisfaction],MATCH(tbl_HRMaster[[#This Row],[EmployeeID]],tbl_EmployeeSurvey[EmployeeID],0)),"Not Found")</f>
        <v>4</v>
      </c>
      <c r="Y1033" s="5">
        <f>IFERROR(INDEX(tbl_EmployeeSurvey[WorkLifeBalance],MATCH(tbl_HRMaster[[#This Row],[EmployeeID]],tbl_EmployeeSurvey[EmployeeID],0)),"Not Found")</f>
        <v>3</v>
      </c>
      <c r="Z1033" s="5">
        <f>IFERROR(VLOOKUP(tbl_HRMaster[[#This Row],[EmployeeID]],tbl_ManagerSurvey[[EmployeeID]:[PerformanceRating]],2,FALSE),"Not Found")</f>
        <v>3</v>
      </c>
      <c r="AA1033" s="5">
        <f>IFERROR(VLOOKUP(tbl_HRMaster[[#This Row],[EmployeeID]],tbl_ManagerSurvey[[EmployeeID]:[PerformanceRating]],3,FALSE),"Not Found")</f>
        <v>3</v>
      </c>
      <c r="AB1033" s="5" t="str">
        <f>IF(tbl_HRMaster[[#This Row],[Attrition]]="Yes","Left","Active")</f>
        <v>Active</v>
      </c>
      <c r="AC1033" s="5" t="str">
        <f>_xlfn.IFS(tbl_HRMaster[[#This Row],[Age]]&lt;25,"Under 25",tbl_HRMaster[[#This Row],[Age]]&lt;35,"25-34",tbl_HRMaster[[#This Row],[Age]]&lt;45,"35-44",tbl_HRMaster[[#This Row],[Age]]&lt;55,"45-54",TRUE,"Above 54")</f>
        <v>25-34</v>
      </c>
      <c r="AD1033" s="5" t="str">
        <f>_xlfn.IFS(
tbl_HRMaster[[#This Row],[YearsAtCompany]]&lt;2,"&lt; 2 Years",
tbl_HRMaster[[#This Row],[YearsAtCompany]]&lt;5,"2-4 Years",
tbl_HRMaster[[#This Row],[YearsAtCompany]]&lt;10,"5-9 Years",
TRUE,"10+ Years"
)</f>
        <v>5-9 Years</v>
      </c>
      <c r="AE1033" s="5">
        <f>IF(tbl_HRMaster[[#This Row],[Attrition]]="Yes",1,0)</f>
        <v>0</v>
      </c>
    </row>
    <row r="1034" spans="1:31" x14ac:dyDescent="0.25">
      <c r="A1034">
        <v>25</v>
      </c>
      <c r="B1034" t="s">
        <v>21</v>
      </c>
      <c r="C1034" t="s">
        <v>22</v>
      </c>
      <c r="D1034" t="s">
        <v>30</v>
      </c>
      <c r="E1034">
        <v>2</v>
      </c>
      <c r="F1034">
        <v>4</v>
      </c>
      <c r="G1034" t="s">
        <v>38</v>
      </c>
      <c r="H1034">
        <v>1176</v>
      </c>
      <c r="I1034" t="s">
        <v>25</v>
      </c>
      <c r="J1034">
        <v>2</v>
      </c>
      <c r="K1034" t="s">
        <v>42</v>
      </c>
      <c r="L1034" t="s">
        <v>41</v>
      </c>
      <c r="M1034">
        <v>27850</v>
      </c>
      <c r="N1034">
        <v>0</v>
      </c>
      <c r="O1034">
        <v>21</v>
      </c>
      <c r="P1034">
        <v>0</v>
      </c>
      <c r="Q1034">
        <v>6</v>
      </c>
      <c r="R1034">
        <v>2</v>
      </c>
      <c r="S1034">
        <v>5</v>
      </c>
      <c r="T1034">
        <v>0</v>
      </c>
      <c r="U1034">
        <v>4</v>
      </c>
      <c r="V1034">
        <f>COUNTIF(tbl_HRMaster[EmployeeID],tbl_HRMaster[[#This Row],[EmployeeID]])</f>
        <v>1</v>
      </c>
      <c r="W1034">
        <f>IFERROR(INDEX(tbl_EmployeeSurvey[EnvironmentSatisfaction],MATCH(tbl_HRMaster[[#This Row],[EmployeeID]],tbl_EmployeeSurvey[EmployeeID],0)),"Not Found")</f>
        <v>1</v>
      </c>
      <c r="X1034">
        <f>IFERROR(INDEX(tbl_EmployeeSurvey[JobSatisfaction],MATCH(tbl_HRMaster[[#This Row],[EmployeeID]],tbl_EmployeeSurvey[EmployeeID],0)),"Not Found")</f>
        <v>3</v>
      </c>
      <c r="Y1034" s="5">
        <f>IFERROR(INDEX(tbl_EmployeeSurvey[WorkLifeBalance],MATCH(tbl_HRMaster[[#This Row],[EmployeeID]],tbl_EmployeeSurvey[EmployeeID],0)),"Not Found")</f>
        <v>2</v>
      </c>
      <c r="Z1034" s="5">
        <f>IFERROR(VLOOKUP(tbl_HRMaster[[#This Row],[EmployeeID]],tbl_ManagerSurvey[[EmployeeID]:[PerformanceRating]],2,FALSE),"Not Found")</f>
        <v>3</v>
      </c>
      <c r="AA1034" s="5">
        <f>IFERROR(VLOOKUP(tbl_HRMaster[[#This Row],[EmployeeID]],tbl_ManagerSurvey[[EmployeeID]:[PerformanceRating]],3,FALSE),"Not Found")</f>
        <v>4</v>
      </c>
      <c r="AB1034" s="5" t="str">
        <f>IF(tbl_HRMaster[[#This Row],[Attrition]]="Yes","Left","Active")</f>
        <v>Active</v>
      </c>
      <c r="AC1034" s="5" t="str">
        <f>_xlfn.IFS(tbl_HRMaster[[#This Row],[Age]]&lt;25,"Under 25",tbl_HRMaster[[#This Row],[Age]]&lt;35,"25-34",tbl_HRMaster[[#This Row],[Age]]&lt;45,"35-44",tbl_HRMaster[[#This Row],[Age]]&lt;55,"45-54",TRUE,"Above 54")</f>
        <v>25-34</v>
      </c>
      <c r="AD1034" s="5" t="str">
        <f>_xlfn.IFS(
tbl_HRMaster[[#This Row],[YearsAtCompany]]&lt;2,"&lt; 2 Years",
tbl_HRMaster[[#This Row],[YearsAtCompany]]&lt;5,"2-4 Years",
tbl_HRMaster[[#This Row],[YearsAtCompany]]&lt;10,"5-9 Years",
TRUE,"10+ Years"
)</f>
        <v>5-9 Years</v>
      </c>
      <c r="AE1034" s="5">
        <f>IF(tbl_HRMaster[[#This Row],[Attrition]]="Yes",1,0)</f>
        <v>0</v>
      </c>
    </row>
    <row r="1035" spans="1:31" x14ac:dyDescent="0.25">
      <c r="A1035">
        <v>25</v>
      </c>
      <c r="B1035" t="s">
        <v>21</v>
      </c>
      <c r="C1035" t="s">
        <v>22</v>
      </c>
      <c r="D1035" t="s">
        <v>30</v>
      </c>
      <c r="E1035">
        <v>2</v>
      </c>
      <c r="F1035">
        <v>4</v>
      </c>
      <c r="G1035" t="s">
        <v>38</v>
      </c>
      <c r="H1035">
        <v>2646</v>
      </c>
      <c r="I1035" t="s">
        <v>25</v>
      </c>
      <c r="J1035">
        <v>2</v>
      </c>
      <c r="K1035" t="s">
        <v>42</v>
      </c>
      <c r="L1035" t="s">
        <v>41</v>
      </c>
      <c r="M1035">
        <v>27850</v>
      </c>
      <c r="N1035">
        <v>0</v>
      </c>
      <c r="O1035">
        <v>21</v>
      </c>
      <c r="P1035">
        <v>0</v>
      </c>
      <c r="Q1035">
        <v>6</v>
      </c>
      <c r="R1035">
        <v>2</v>
      </c>
      <c r="S1035">
        <v>5</v>
      </c>
      <c r="T1035">
        <v>0</v>
      </c>
      <c r="U1035">
        <v>4</v>
      </c>
      <c r="V1035">
        <f>COUNTIF(tbl_HRMaster[EmployeeID],tbl_HRMaster[[#This Row],[EmployeeID]])</f>
        <v>1</v>
      </c>
      <c r="W1035">
        <f>IFERROR(INDEX(tbl_EmployeeSurvey[EnvironmentSatisfaction],MATCH(tbl_HRMaster[[#This Row],[EmployeeID]],tbl_EmployeeSurvey[EmployeeID],0)),"Not Found")</f>
        <v>1</v>
      </c>
      <c r="X1035">
        <f>IFERROR(INDEX(tbl_EmployeeSurvey[JobSatisfaction],MATCH(tbl_HRMaster[[#This Row],[EmployeeID]],tbl_EmployeeSurvey[EmployeeID],0)),"Not Found")</f>
        <v>3</v>
      </c>
      <c r="Y1035" s="5">
        <f>IFERROR(INDEX(tbl_EmployeeSurvey[WorkLifeBalance],MATCH(tbl_HRMaster[[#This Row],[EmployeeID]],tbl_EmployeeSurvey[EmployeeID],0)),"Not Found")</f>
        <v>2</v>
      </c>
      <c r="Z1035" s="5">
        <f>IFERROR(VLOOKUP(tbl_HRMaster[[#This Row],[EmployeeID]],tbl_ManagerSurvey[[EmployeeID]:[PerformanceRating]],2,FALSE),"Not Found")</f>
        <v>3</v>
      </c>
      <c r="AA1035" s="5">
        <f>IFERROR(VLOOKUP(tbl_HRMaster[[#This Row],[EmployeeID]],tbl_ManagerSurvey[[EmployeeID]:[PerformanceRating]],3,FALSE),"Not Found")</f>
        <v>4</v>
      </c>
      <c r="AB1035" s="5" t="str">
        <f>IF(tbl_HRMaster[[#This Row],[Attrition]]="Yes","Left","Active")</f>
        <v>Active</v>
      </c>
      <c r="AC1035" s="5" t="str">
        <f>_xlfn.IFS(tbl_HRMaster[[#This Row],[Age]]&lt;25,"Under 25",tbl_HRMaster[[#This Row],[Age]]&lt;35,"25-34",tbl_HRMaster[[#This Row],[Age]]&lt;45,"35-44",tbl_HRMaster[[#This Row],[Age]]&lt;55,"45-54",TRUE,"Above 54")</f>
        <v>25-34</v>
      </c>
      <c r="AD1035" s="5" t="str">
        <f>_xlfn.IFS(
tbl_HRMaster[[#This Row],[YearsAtCompany]]&lt;2,"&lt; 2 Years",
tbl_HRMaster[[#This Row],[YearsAtCompany]]&lt;5,"2-4 Years",
tbl_HRMaster[[#This Row],[YearsAtCompany]]&lt;10,"5-9 Years",
TRUE,"10+ Years"
)</f>
        <v>5-9 Years</v>
      </c>
      <c r="AE1035" s="5">
        <f>IF(tbl_HRMaster[[#This Row],[Attrition]]="Yes",1,0)</f>
        <v>0</v>
      </c>
    </row>
    <row r="1036" spans="1:31" x14ac:dyDescent="0.25">
      <c r="A1036">
        <v>25</v>
      </c>
      <c r="B1036" t="s">
        <v>21</v>
      </c>
      <c r="C1036" t="s">
        <v>22</v>
      </c>
      <c r="D1036" t="s">
        <v>30</v>
      </c>
      <c r="E1036">
        <v>2</v>
      </c>
      <c r="F1036">
        <v>4</v>
      </c>
      <c r="G1036" t="s">
        <v>38</v>
      </c>
      <c r="H1036">
        <v>4116</v>
      </c>
      <c r="I1036" t="s">
        <v>25</v>
      </c>
      <c r="J1036">
        <v>2</v>
      </c>
      <c r="K1036" t="s">
        <v>42</v>
      </c>
      <c r="L1036" t="s">
        <v>41</v>
      </c>
      <c r="M1036">
        <v>27850</v>
      </c>
      <c r="N1036">
        <v>0</v>
      </c>
      <c r="O1036">
        <v>21</v>
      </c>
      <c r="P1036">
        <v>0</v>
      </c>
      <c r="Q1036">
        <v>6</v>
      </c>
      <c r="R1036">
        <v>2</v>
      </c>
      <c r="S1036">
        <v>5</v>
      </c>
      <c r="T1036">
        <v>0</v>
      </c>
      <c r="U1036">
        <v>4</v>
      </c>
      <c r="V1036">
        <f>COUNTIF(tbl_HRMaster[EmployeeID],tbl_HRMaster[[#This Row],[EmployeeID]])</f>
        <v>1</v>
      </c>
      <c r="W1036">
        <f>IFERROR(INDEX(tbl_EmployeeSurvey[EnvironmentSatisfaction],MATCH(tbl_HRMaster[[#This Row],[EmployeeID]],tbl_EmployeeSurvey[EmployeeID],0)),"Not Found")</f>
        <v>1</v>
      </c>
      <c r="X1036">
        <f>IFERROR(INDEX(tbl_EmployeeSurvey[JobSatisfaction],MATCH(tbl_HRMaster[[#This Row],[EmployeeID]],tbl_EmployeeSurvey[EmployeeID],0)),"Not Found")</f>
        <v>3</v>
      </c>
      <c r="Y1036" s="5">
        <f>IFERROR(INDEX(tbl_EmployeeSurvey[WorkLifeBalance],MATCH(tbl_HRMaster[[#This Row],[EmployeeID]],tbl_EmployeeSurvey[EmployeeID],0)),"Not Found")</f>
        <v>2</v>
      </c>
      <c r="Z1036" s="5">
        <f>IFERROR(VLOOKUP(tbl_HRMaster[[#This Row],[EmployeeID]],tbl_ManagerSurvey[[EmployeeID]:[PerformanceRating]],2,FALSE),"Not Found")</f>
        <v>3</v>
      </c>
      <c r="AA1036" s="5">
        <f>IFERROR(VLOOKUP(tbl_HRMaster[[#This Row],[EmployeeID]],tbl_ManagerSurvey[[EmployeeID]:[PerformanceRating]],3,FALSE),"Not Found")</f>
        <v>4</v>
      </c>
      <c r="AB1036" s="5" t="str">
        <f>IF(tbl_HRMaster[[#This Row],[Attrition]]="Yes","Left","Active")</f>
        <v>Active</v>
      </c>
      <c r="AC1036" s="5" t="str">
        <f>_xlfn.IFS(tbl_HRMaster[[#This Row],[Age]]&lt;25,"Under 25",tbl_HRMaster[[#This Row],[Age]]&lt;35,"25-34",tbl_HRMaster[[#This Row],[Age]]&lt;45,"35-44",tbl_HRMaster[[#This Row],[Age]]&lt;55,"45-54",TRUE,"Above 54")</f>
        <v>25-34</v>
      </c>
      <c r="AD1036" s="5" t="str">
        <f>_xlfn.IFS(
tbl_HRMaster[[#This Row],[YearsAtCompany]]&lt;2,"&lt; 2 Years",
tbl_HRMaster[[#This Row],[YearsAtCompany]]&lt;5,"2-4 Years",
tbl_HRMaster[[#This Row],[YearsAtCompany]]&lt;10,"5-9 Years",
TRUE,"10+ Years"
)</f>
        <v>5-9 Years</v>
      </c>
      <c r="AE1036" s="5">
        <f>IF(tbl_HRMaster[[#This Row],[Attrition]]="Yes",1,0)</f>
        <v>0</v>
      </c>
    </row>
    <row r="1037" spans="1:31" x14ac:dyDescent="0.25">
      <c r="A1037">
        <v>39</v>
      </c>
      <c r="B1037" t="s">
        <v>28</v>
      </c>
      <c r="C1037" t="s">
        <v>22</v>
      </c>
      <c r="D1037" t="s">
        <v>30</v>
      </c>
      <c r="E1037">
        <v>18</v>
      </c>
      <c r="F1037">
        <v>2</v>
      </c>
      <c r="G1037" t="s">
        <v>24</v>
      </c>
      <c r="H1037">
        <v>683</v>
      </c>
      <c r="I1037" t="s">
        <v>34</v>
      </c>
      <c r="J1037">
        <v>2</v>
      </c>
      <c r="K1037" t="s">
        <v>40</v>
      </c>
      <c r="L1037" t="s">
        <v>32</v>
      </c>
      <c r="M1037">
        <v>28360</v>
      </c>
      <c r="N1037">
        <v>0</v>
      </c>
      <c r="O1037">
        <v>20</v>
      </c>
      <c r="P1037">
        <v>0</v>
      </c>
      <c r="Q1037">
        <v>6</v>
      </c>
      <c r="R1037">
        <v>3</v>
      </c>
      <c r="S1037">
        <v>5</v>
      </c>
      <c r="T1037">
        <v>0</v>
      </c>
      <c r="U1037">
        <v>3</v>
      </c>
      <c r="V1037">
        <f>COUNTIF(tbl_HRMaster[EmployeeID],tbl_HRMaster[[#This Row],[EmployeeID]])</f>
        <v>1</v>
      </c>
      <c r="W1037">
        <f>IFERROR(INDEX(tbl_EmployeeSurvey[EnvironmentSatisfaction],MATCH(tbl_HRMaster[[#This Row],[EmployeeID]],tbl_EmployeeSurvey[EmployeeID],0)),"Not Found")</f>
        <v>3</v>
      </c>
      <c r="X1037">
        <f>IFERROR(INDEX(tbl_EmployeeSurvey[JobSatisfaction],MATCH(tbl_HRMaster[[#This Row],[EmployeeID]],tbl_EmployeeSurvey[EmployeeID],0)),"Not Found")</f>
        <v>1</v>
      </c>
      <c r="Y1037" s="5">
        <f>IFERROR(INDEX(tbl_EmployeeSurvey[WorkLifeBalance],MATCH(tbl_HRMaster[[#This Row],[EmployeeID]],tbl_EmployeeSurvey[EmployeeID],0)),"Not Found")</f>
        <v>3</v>
      </c>
      <c r="Z1037" s="5">
        <f>IFERROR(VLOOKUP(tbl_HRMaster[[#This Row],[EmployeeID]],tbl_ManagerSurvey[[EmployeeID]:[PerformanceRating]],2,FALSE),"Not Found")</f>
        <v>2</v>
      </c>
      <c r="AA1037" s="5">
        <f>IFERROR(VLOOKUP(tbl_HRMaster[[#This Row],[EmployeeID]],tbl_ManagerSurvey[[EmployeeID]:[PerformanceRating]],3,FALSE),"Not Found")</f>
        <v>4</v>
      </c>
      <c r="AB1037" s="5" t="str">
        <f>IF(tbl_HRMaster[[#This Row],[Attrition]]="Yes","Left","Active")</f>
        <v>Left</v>
      </c>
      <c r="AC1037" s="5" t="str">
        <f>_xlfn.IFS(tbl_HRMaster[[#This Row],[Age]]&lt;25,"Under 25",tbl_HRMaster[[#This Row],[Age]]&lt;35,"25-34",tbl_HRMaster[[#This Row],[Age]]&lt;45,"35-44",tbl_HRMaster[[#This Row],[Age]]&lt;55,"45-54",TRUE,"Above 54")</f>
        <v>35-44</v>
      </c>
      <c r="AD1037" s="5" t="str">
        <f>_xlfn.IFS(
tbl_HRMaster[[#This Row],[YearsAtCompany]]&lt;2,"&lt; 2 Years",
tbl_HRMaster[[#This Row],[YearsAtCompany]]&lt;5,"2-4 Years",
tbl_HRMaster[[#This Row],[YearsAtCompany]]&lt;10,"5-9 Years",
TRUE,"10+ Years"
)</f>
        <v>5-9 Years</v>
      </c>
      <c r="AE1037" s="5">
        <f>IF(tbl_HRMaster[[#This Row],[Attrition]]="Yes",1,0)</f>
        <v>1</v>
      </c>
    </row>
    <row r="1038" spans="1:31" x14ac:dyDescent="0.25">
      <c r="A1038">
        <v>39</v>
      </c>
      <c r="B1038" t="s">
        <v>28</v>
      </c>
      <c r="C1038" t="s">
        <v>22</v>
      </c>
      <c r="D1038" t="s">
        <v>30</v>
      </c>
      <c r="E1038">
        <v>18</v>
      </c>
      <c r="F1038">
        <v>2</v>
      </c>
      <c r="G1038" t="s">
        <v>24</v>
      </c>
      <c r="H1038">
        <v>2153</v>
      </c>
      <c r="I1038" t="s">
        <v>34</v>
      </c>
      <c r="J1038">
        <v>2</v>
      </c>
      <c r="K1038" t="s">
        <v>40</v>
      </c>
      <c r="L1038" t="s">
        <v>32</v>
      </c>
      <c r="M1038">
        <v>28360</v>
      </c>
      <c r="N1038">
        <v>0</v>
      </c>
      <c r="O1038">
        <v>20</v>
      </c>
      <c r="P1038">
        <v>0</v>
      </c>
      <c r="Q1038">
        <v>6</v>
      </c>
      <c r="R1038">
        <v>3</v>
      </c>
      <c r="S1038">
        <v>5</v>
      </c>
      <c r="T1038">
        <v>0</v>
      </c>
      <c r="U1038">
        <v>3</v>
      </c>
      <c r="V1038">
        <f>COUNTIF(tbl_HRMaster[EmployeeID],tbl_HRMaster[[#This Row],[EmployeeID]])</f>
        <v>1</v>
      </c>
      <c r="W1038">
        <f>IFERROR(INDEX(tbl_EmployeeSurvey[EnvironmentSatisfaction],MATCH(tbl_HRMaster[[#This Row],[EmployeeID]],tbl_EmployeeSurvey[EmployeeID],0)),"Not Found")</f>
        <v>3</v>
      </c>
      <c r="X1038">
        <f>IFERROR(INDEX(tbl_EmployeeSurvey[JobSatisfaction],MATCH(tbl_HRMaster[[#This Row],[EmployeeID]],tbl_EmployeeSurvey[EmployeeID],0)),"Not Found")</f>
        <v>1</v>
      </c>
      <c r="Y1038" s="5">
        <f>IFERROR(INDEX(tbl_EmployeeSurvey[WorkLifeBalance],MATCH(tbl_HRMaster[[#This Row],[EmployeeID]],tbl_EmployeeSurvey[EmployeeID],0)),"Not Found")</f>
        <v>3</v>
      </c>
      <c r="Z1038" s="5">
        <f>IFERROR(VLOOKUP(tbl_HRMaster[[#This Row],[EmployeeID]],tbl_ManagerSurvey[[EmployeeID]:[PerformanceRating]],2,FALSE),"Not Found")</f>
        <v>2</v>
      </c>
      <c r="AA1038" s="5">
        <f>IFERROR(VLOOKUP(tbl_HRMaster[[#This Row],[EmployeeID]],tbl_ManagerSurvey[[EmployeeID]:[PerformanceRating]],3,FALSE),"Not Found")</f>
        <v>4</v>
      </c>
      <c r="AB1038" s="5" t="str">
        <f>IF(tbl_HRMaster[[#This Row],[Attrition]]="Yes","Left","Active")</f>
        <v>Left</v>
      </c>
      <c r="AC1038" s="5" t="str">
        <f>_xlfn.IFS(tbl_HRMaster[[#This Row],[Age]]&lt;25,"Under 25",tbl_HRMaster[[#This Row],[Age]]&lt;35,"25-34",tbl_HRMaster[[#This Row],[Age]]&lt;45,"35-44",tbl_HRMaster[[#This Row],[Age]]&lt;55,"45-54",TRUE,"Above 54")</f>
        <v>35-44</v>
      </c>
      <c r="AD1038" s="5" t="str">
        <f>_xlfn.IFS(
tbl_HRMaster[[#This Row],[YearsAtCompany]]&lt;2,"&lt; 2 Years",
tbl_HRMaster[[#This Row],[YearsAtCompany]]&lt;5,"2-4 Years",
tbl_HRMaster[[#This Row],[YearsAtCompany]]&lt;10,"5-9 Years",
TRUE,"10+ Years"
)</f>
        <v>5-9 Years</v>
      </c>
      <c r="AE1038" s="5">
        <f>IF(tbl_HRMaster[[#This Row],[Attrition]]="Yes",1,0)</f>
        <v>1</v>
      </c>
    </row>
    <row r="1039" spans="1:31" x14ac:dyDescent="0.25">
      <c r="A1039">
        <v>39</v>
      </c>
      <c r="B1039" t="s">
        <v>28</v>
      </c>
      <c r="C1039" t="s">
        <v>22</v>
      </c>
      <c r="D1039" t="s">
        <v>30</v>
      </c>
      <c r="E1039">
        <v>18</v>
      </c>
      <c r="F1039">
        <v>2</v>
      </c>
      <c r="G1039" t="s">
        <v>24</v>
      </c>
      <c r="H1039">
        <v>3623</v>
      </c>
      <c r="I1039" t="s">
        <v>34</v>
      </c>
      <c r="J1039">
        <v>2</v>
      </c>
      <c r="K1039" t="s">
        <v>40</v>
      </c>
      <c r="L1039" t="s">
        <v>32</v>
      </c>
      <c r="M1039">
        <v>28360</v>
      </c>
      <c r="N1039">
        <v>0</v>
      </c>
      <c r="O1039">
        <v>20</v>
      </c>
      <c r="P1039">
        <v>0</v>
      </c>
      <c r="Q1039">
        <v>6</v>
      </c>
      <c r="R1039">
        <v>3</v>
      </c>
      <c r="S1039">
        <v>5</v>
      </c>
      <c r="T1039">
        <v>0</v>
      </c>
      <c r="U1039">
        <v>3</v>
      </c>
      <c r="V1039">
        <f>COUNTIF(tbl_HRMaster[EmployeeID],tbl_HRMaster[[#This Row],[EmployeeID]])</f>
        <v>1</v>
      </c>
      <c r="W1039">
        <f>IFERROR(INDEX(tbl_EmployeeSurvey[EnvironmentSatisfaction],MATCH(tbl_HRMaster[[#This Row],[EmployeeID]],tbl_EmployeeSurvey[EmployeeID],0)),"Not Found")</f>
        <v>3</v>
      </c>
      <c r="X1039">
        <f>IFERROR(INDEX(tbl_EmployeeSurvey[JobSatisfaction],MATCH(tbl_HRMaster[[#This Row],[EmployeeID]],tbl_EmployeeSurvey[EmployeeID],0)),"Not Found")</f>
        <v>1</v>
      </c>
      <c r="Y1039" s="5">
        <f>IFERROR(INDEX(tbl_EmployeeSurvey[WorkLifeBalance],MATCH(tbl_HRMaster[[#This Row],[EmployeeID]],tbl_EmployeeSurvey[EmployeeID],0)),"Not Found")</f>
        <v>3</v>
      </c>
      <c r="Z1039" s="5">
        <f>IFERROR(VLOOKUP(tbl_HRMaster[[#This Row],[EmployeeID]],tbl_ManagerSurvey[[EmployeeID]:[PerformanceRating]],2,FALSE),"Not Found")</f>
        <v>2</v>
      </c>
      <c r="AA1039" s="5">
        <f>IFERROR(VLOOKUP(tbl_HRMaster[[#This Row],[EmployeeID]],tbl_ManagerSurvey[[EmployeeID]:[PerformanceRating]],3,FALSE),"Not Found")</f>
        <v>4</v>
      </c>
      <c r="AB1039" s="5" t="str">
        <f>IF(tbl_HRMaster[[#This Row],[Attrition]]="Yes","Left","Active")</f>
        <v>Left</v>
      </c>
      <c r="AC1039" s="5" t="str">
        <f>_xlfn.IFS(tbl_HRMaster[[#This Row],[Age]]&lt;25,"Under 25",tbl_HRMaster[[#This Row],[Age]]&lt;35,"25-34",tbl_HRMaster[[#This Row],[Age]]&lt;45,"35-44",tbl_HRMaster[[#This Row],[Age]]&lt;55,"45-54",TRUE,"Above 54")</f>
        <v>35-44</v>
      </c>
      <c r="AD1039" s="5" t="str">
        <f>_xlfn.IFS(
tbl_HRMaster[[#This Row],[YearsAtCompany]]&lt;2,"&lt; 2 Years",
tbl_HRMaster[[#This Row],[YearsAtCompany]]&lt;5,"2-4 Years",
tbl_HRMaster[[#This Row],[YearsAtCompany]]&lt;10,"5-9 Years",
TRUE,"10+ Years"
)</f>
        <v>5-9 Years</v>
      </c>
      <c r="AE1039" s="5">
        <f>IF(tbl_HRMaster[[#This Row],[Attrition]]="Yes",1,0)</f>
        <v>1</v>
      </c>
    </row>
    <row r="1040" spans="1:31" x14ac:dyDescent="0.25">
      <c r="A1040">
        <v>35</v>
      </c>
      <c r="B1040" t="s">
        <v>21</v>
      </c>
      <c r="C1040" t="s">
        <v>22</v>
      </c>
      <c r="D1040" t="s">
        <v>37</v>
      </c>
      <c r="E1040">
        <v>3</v>
      </c>
      <c r="F1040">
        <v>4</v>
      </c>
      <c r="G1040" t="s">
        <v>37</v>
      </c>
      <c r="H1040">
        <v>1223</v>
      </c>
      <c r="I1040" t="s">
        <v>34</v>
      </c>
      <c r="J1040">
        <v>2</v>
      </c>
      <c r="K1040" t="s">
        <v>44</v>
      </c>
      <c r="L1040" t="s">
        <v>27</v>
      </c>
      <c r="M1040">
        <v>32940</v>
      </c>
      <c r="N1040">
        <v>0</v>
      </c>
      <c r="O1040">
        <v>11</v>
      </c>
      <c r="P1040">
        <v>0</v>
      </c>
      <c r="Q1040">
        <v>6</v>
      </c>
      <c r="R1040">
        <v>2</v>
      </c>
      <c r="S1040">
        <v>5</v>
      </c>
      <c r="T1040">
        <v>0</v>
      </c>
      <c r="U1040">
        <v>3</v>
      </c>
      <c r="V1040">
        <f>COUNTIF(tbl_HRMaster[EmployeeID],tbl_HRMaster[[#This Row],[EmployeeID]])</f>
        <v>1</v>
      </c>
      <c r="W1040">
        <f>IFERROR(INDEX(tbl_EmployeeSurvey[EnvironmentSatisfaction],MATCH(tbl_HRMaster[[#This Row],[EmployeeID]],tbl_EmployeeSurvey[EmployeeID],0)),"Not Found")</f>
        <v>1</v>
      </c>
      <c r="X1040">
        <f>IFERROR(INDEX(tbl_EmployeeSurvey[JobSatisfaction],MATCH(tbl_HRMaster[[#This Row],[EmployeeID]],tbl_EmployeeSurvey[EmployeeID],0)),"Not Found")</f>
        <v>2</v>
      </c>
      <c r="Y1040" s="5">
        <f>IFERROR(INDEX(tbl_EmployeeSurvey[WorkLifeBalance],MATCH(tbl_HRMaster[[#This Row],[EmployeeID]],tbl_EmployeeSurvey[EmployeeID],0)),"Not Found")</f>
        <v>3</v>
      </c>
      <c r="Z1040" s="5">
        <f>IFERROR(VLOOKUP(tbl_HRMaster[[#This Row],[EmployeeID]],tbl_ManagerSurvey[[EmployeeID]:[PerformanceRating]],2,FALSE),"Not Found")</f>
        <v>3</v>
      </c>
      <c r="AA1040" s="5">
        <f>IFERROR(VLOOKUP(tbl_HRMaster[[#This Row],[EmployeeID]],tbl_ManagerSurvey[[EmployeeID]:[PerformanceRating]],3,FALSE),"Not Found")</f>
        <v>3</v>
      </c>
      <c r="AB1040" s="5" t="str">
        <f>IF(tbl_HRMaster[[#This Row],[Attrition]]="Yes","Left","Active")</f>
        <v>Active</v>
      </c>
      <c r="AC1040" s="5" t="str">
        <f>_xlfn.IFS(tbl_HRMaster[[#This Row],[Age]]&lt;25,"Under 25",tbl_HRMaster[[#This Row],[Age]]&lt;35,"25-34",tbl_HRMaster[[#This Row],[Age]]&lt;45,"35-44",tbl_HRMaster[[#This Row],[Age]]&lt;55,"45-54",TRUE,"Above 54")</f>
        <v>35-44</v>
      </c>
      <c r="AD1040" s="5" t="str">
        <f>_xlfn.IFS(
tbl_HRMaster[[#This Row],[YearsAtCompany]]&lt;2,"&lt; 2 Years",
tbl_HRMaster[[#This Row],[YearsAtCompany]]&lt;5,"2-4 Years",
tbl_HRMaster[[#This Row],[YearsAtCompany]]&lt;10,"5-9 Years",
TRUE,"10+ Years"
)</f>
        <v>5-9 Years</v>
      </c>
      <c r="AE1040" s="5">
        <f>IF(tbl_HRMaster[[#This Row],[Attrition]]="Yes",1,0)</f>
        <v>0</v>
      </c>
    </row>
    <row r="1041" spans="1:31" x14ac:dyDescent="0.25">
      <c r="A1041">
        <v>35</v>
      </c>
      <c r="B1041" t="s">
        <v>21</v>
      </c>
      <c r="C1041" t="s">
        <v>22</v>
      </c>
      <c r="D1041" t="s">
        <v>37</v>
      </c>
      <c r="E1041">
        <v>3</v>
      </c>
      <c r="F1041">
        <v>4</v>
      </c>
      <c r="G1041" t="s">
        <v>37</v>
      </c>
      <c r="H1041">
        <v>2693</v>
      </c>
      <c r="I1041" t="s">
        <v>34</v>
      </c>
      <c r="J1041">
        <v>2</v>
      </c>
      <c r="K1041" t="s">
        <v>44</v>
      </c>
      <c r="L1041" t="s">
        <v>27</v>
      </c>
      <c r="M1041">
        <v>32940</v>
      </c>
      <c r="N1041">
        <v>0</v>
      </c>
      <c r="O1041">
        <v>11</v>
      </c>
      <c r="P1041">
        <v>0</v>
      </c>
      <c r="Q1041">
        <v>6</v>
      </c>
      <c r="R1041">
        <v>2</v>
      </c>
      <c r="S1041">
        <v>5</v>
      </c>
      <c r="T1041">
        <v>0</v>
      </c>
      <c r="U1041">
        <v>3</v>
      </c>
      <c r="V1041">
        <f>COUNTIF(tbl_HRMaster[EmployeeID],tbl_HRMaster[[#This Row],[EmployeeID]])</f>
        <v>1</v>
      </c>
      <c r="W1041">
        <f>IFERROR(INDEX(tbl_EmployeeSurvey[EnvironmentSatisfaction],MATCH(tbl_HRMaster[[#This Row],[EmployeeID]],tbl_EmployeeSurvey[EmployeeID],0)),"Not Found")</f>
        <v>1</v>
      </c>
      <c r="X1041">
        <f>IFERROR(INDEX(tbl_EmployeeSurvey[JobSatisfaction],MATCH(tbl_HRMaster[[#This Row],[EmployeeID]],tbl_EmployeeSurvey[EmployeeID],0)),"Not Found")</f>
        <v>2</v>
      </c>
      <c r="Y1041" s="5">
        <f>IFERROR(INDEX(tbl_EmployeeSurvey[WorkLifeBalance],MATCH(tbl_HRMaster[[#This Row],[EmployeeID]],tbl_EmployeeSurvey[EmployeeID],0)),"Not Found")</f>
        <v>3</v>
      </c>
      <c r="Z1041" s="5">
        <f>IFERROR(VLOOKUP(tbl_HRMaster[[#This Row],[EmployeeID]],tbl_ManagerSurvey[[EmployeeID]:[PerformanceRating]],2,FALSE),"Not Found")</f>
        <v>3</v>
      </c>
      <c r="AA1041" s="5">
        <f>IFERROR(VLOOKUP(tbl_HRMaster[[#This Row],[EmployeeID]],tbl_ManagerSurvey[[EmployeeID]:[PerformanceRating]],3,FALSE),"Not Found")</f>
        <v>3</v>
      </c>
      <c r="AB1041" s="5" t="str">
        <f>IF(tbl_HRMaster[[#This Row],[Attrition]]="Yes","Left","Active")</f>
        <v>Active</v>
      </c>
      <c r="AC1041" s="5" t="str">
        <f>_xlfn.IFS(tbl_HRMaster[[#This Row],[Age]]&lt;25,"Under 25",tbl_HRMaster[[#This Row],[Age]]&lt;35,"25-34",tbl_HRMaster[[#This Row],[Age]]&lt;45,"35-44",tbl_HRMaster[[#This Row],[Age]]&lt;55,"45-54",TRUE,"Above 54")</f>
        <v>35-44</v>
      </c>
      <c r="AD1041" s="5" t="str">
        <f>_xlfn.IFS(
tbl_HRMaster[[#This Row],[YearsAtCompany]]&lt;2,"&lt; 2 Years",
tbl_HRMaster[[#This Row],[YearsAtCompany]]&lt;5,"2-4 Years",
tbl_HRMaster[[#This Row],[YearsAtCompany]]&lt;10,"5-9 Years",
TRUE,"10+ Years"
)</f>
        <v>5-9 Years</v>
      </c>
      <c r="AE1041" s="5">
        <f>IF(tbl_HRMaster[[#This Row],[Attrition]]="Yes",1,0)</f>
        <v>0</v>
      </c>
    </row>
    <row r="1042" spans="1:31" x14ac:dyDescent="0.25">
      <c r="A1042">
        <v>35</v>
      </c>
      <c r="B1042" t="s">
        <v>21</v>
      </c>
      <c r="C1042" t="s">
        <v>22</v>
      </c>
      <c r="D1042" t="s">
        <v>37</v>
      </c>
      <c r="E1042">
        <v>3</v>
      </c>
      <c r="F1042">
        <v>4</v>
      </c>
      <c r="G1042" t="s">
        <v>37</v>
      </c>
      <c r="H1042">
        <v>4163</v>
      </c>
      <c r="I1042" t="s">
        <v>34</v>
      </c>
      <c r="J1042">
        <v>2</v>
      </c>
      <c r="K1042" t="s">
        <v>44</v>
      </c>
      <c r="L1042" t="s">
        <v>27</v>
      </c>
      <c r="M1042">
        <v>32940</v>
      </c>
      <c r="N1042">
        <v>0</v>
      </c>
      <c r="O1042">
        <v>11</v>
      </c>
      <c r="P1042">
        <v>0</v>
      </c>
      <c r="Q1042">
        <v>6</v>
      </c>
      <c r="R1042">
        <v>2</v>
      </c>
      <c r="S1042">
        <v>5</v>
      </c>
      <c r="T1042">
        <v>0</v>
      </c>
      <c r="U1042">
        <v>3</v>
      </c>
      <c r="V1042">
        <f>COUNTIF(tbl_HRMaster[EmployeeID],tbl_HRMaster[[#This Row],[EmployeeID]])</f>
        <v>1</v>
      </c>
      <c r="W1042">
        <f>IFERROR(INDEX(tbl_EmployeeSurvey[EnvironmentSatisfaction],MATCH(tbl_HRMaster[[#This Row],[EmployeeID]],tbl_EmployeeSurvey[EmployeeID],0)),"Not Found")</f>
        <v>1</v>
      </c>
      <c r="X1042">
        <f>IFERROR(INDEX(tbl_EmployeeSurvey[JobSatisfaction],MATCH(tbl_HRMaster[[#This Row],[EmployeeID]],tbl_EmployeeSurvey[EmployeeID],0)),"Not Found")</f>
        <v>2</v>
      </c>
      <c r="Y1042" s="5">
        <f>IFERROR(INDEX(tbl_EmployeeSurvey[WorkLifeBalance],MATCH(tbl_HRMaster[[#This Row],[EmployeeID]],tbl_EmployeeSurvey[EmployeeID],0)),"Not Found")</f>
        <v>3</v>
      </c>
      <c r="Z1042" s="5">
        <f>IFERROR(VLOOKUP(tbl_HRMaster[[#This Row],[EmployeeID]],tbl_ManagerSurvey[[EmployeeID]:[PerformanceRating]],2,FALSE),"Not Found")</f>
        <v>3</v>
      </c>
      <c r="AA1042" s="5">
        <f>IFERROR(VLOOKUP(tbl_HRMaster[[#This Row],[EmployeeID]],tbl_ManagerSurvey[[EmployeeID]:[PerformanceRating]],3,FALSE),"Not Found")</f>
        <v>3</v>
      </c>
      <c r="AB1042" s="5" t="str">
        <f>IF(tbl_HRMaster[[#This Row],[Attrition]]="Yes","Left","Active")</f>
        <v>Active</v>
      </c>
      <c r="AC1042" s="5" t="str">
        <f>_xlfn.IFS(tbl_HRMaster[[#This Row],[Age]]&lt;25,"Under 25",tbl_HRMaster[[#This Row],[Age]]&lt;35,"25-34",tbl_HRMaster[[#This Row],[Age]]&lt;45,"35-44",tbl_HRMaster[[#This Row],[Age]]&lt;55,"45-54",TRUE,"Above 54")</f>
        <v>35-44</v>
      </c>
      <c r="AD1042" s="5" t="str">
        <f>_xlfn.IFS(
tbl_HRMaster[[#This Row],[YearsAtCompany]]&lt;2,"&lt; 2 Years",
tbl_HRMaster[[#This Row],[YearsAtCompany]]&lt;5,"2-4 Years",
tbl_HRMaster[[#This Row],[YearsAtCompany]]&lt;10,"5-9 Years",
TRUE,"10+ Years"
)</f>
        <v>5-9 Years</v>
      </c>
      <c r="AE1042" s="5">
        <f>IF(tbl_HRMaster[[#This Row],[Attrition]]="Yes",1,0)</f>
        <v>0</v>
      </c>
    </row>
    <row r="1043" spans="1:31" x14ac:dyDescent="0.25">
      <c r="A1043">
        <v>36</v>
      </c>
      <c r="B1043" t="s">
        <v>21</v>
      </c>
      <c r="C1043" t="s">
        <v>22</v>
      </c>
      <c r="D1043" t="s">
        <v>30</v>
      </c>
      <c r="E1043">
        <v>14</v>
      </c>
      <c r="F1043">
        <v>3</v>
      </c>
      <c r="G1043" t="s">
        <v>33</v>
      </c>
      <c r="H1043">
        <v>376</v>
      </c>
      <c r="I1043" t="s">
        <v>34</v>
      </c>
      <c r="J1043">
        <v>2</v>
      </c>
      <c r="K1043" t="s">
        <v>31</v>
      </c>
      <c r="L1043" t="s">
        <v>27</v>
      </c>
      <c r="M1043">
        <v>39290</v>
      </c>
      <c r="N1043">
        <v>0</v>
      </c>
      <c r="O1043">
        <v>24</v>
      </c>
      <c r="P1043">
        <v>0</v>
      </c>
      <c r="Q1043">
        <v>6</v>
      </c>
      <c r="R1043">
        <v>6</v>
      </c>
      <c r="S1043">
        <v>5</v>
      </c>
      <c r="T1043">
        <v>0</v>
      </c>
      <c r="U1043">
        <v>3</v>
      </c>
      <c r="V1043">
        <f>COUNTIF(tbl_HRMaster[EmployeeID],tbl_HRMaster[[#This Row],[EmployeeID]])</f>
        <v>1</v>
      </c>
      <c r="W1043">
        <f>IFERROR(INDEX(tbl_EmployeeSurvey[EnvironmentSatisfaction],MATCH(tbl_HRMaster[[#This Row],[EmployeeID]],tbl_EmployeeSurvey[EmployeeID],0)),"Not Found")</f>
        <v>1</v>
      </c>
      <c r="X1043">
        <f>IFERROR(INDEX(tbl_EmployeeSurvey[JobSatisfaction],MATCH(tbl_HRMaster[[#This Row],[EmployeeID]],tbl_EmployeeSurvey[EmployeeID],0)),"Not Found")</f>
        <v>1</v>
      </c>
      <c r="Y1043" s="5">
        <f>IFERROR(INDEX(tbl_EmployeeSurvey[WorkLifeBalance],MATCH(tbl_HRMaster[[#This Row],[EmployeeID]],tbl_EmployeeSurvey[EmployeeID],0)),"Not Found")</f>
        <v>3</v>
      </c>
      <c r="Z1043" s="5">
        <f>IFERROR(VLOOKUP(tbl_HRMaster[[#This Row],[EmployeeID]],tbl_ManagerSurvey[[EmployeeID]:[PerformanceRating]],2,FALSE),"Not Found")</f>
        <v>2</v>
      </c>
      <c r="AA1043" s="5">
        <f>IFERROR(VLOOKUP(tbl_HRMaster[[#This Row],[EmployeeID]],tbl_ManagerSurvey[[EmployeeID]:[PerformanceRating]],3,FALSE),"Not Found")</f>
        <v>4</v>
      </c>
      <c r="AB1043" s="5" t="str">
        <f>IF(tbl_HRMaster[[#This Row],[Attrition]]="Yes","Left","Active")</f>
        <v>Active</v>
      </c>
      <c r="AC1043" s="5" t="str">
        <f>_xlfn.IFS(tbl_HRMaster[[#This Row],[Age]]&lt;25,"Under 25",tbl_HRMaster[[#This Row],[Age]]&lt;35,"25-34",tbl_HRMaster[[#This Row],[Age]]&lt;45,"35-44",tbl_HRMaster[[#This Row],[Age]]&lt;55,"45-54",TRUE,"Above 54")</f>
        <v>35-44</v>
      </c>
      <c r="AD1043" s="5" t="str">
        <f>_xlfn.IFS(
tbl_HRMaster[[#This Row],[YearsAtCompany]]&lt;2,"&lt; 2 Years",
tbl_HRMaster[[#This Row],[YearsAtCompany]]&lt;5,"2-4 Years",
tbl_HRMaster[[#This Row],[YearsAtCompany]]&lt;10,"5-9 Years",
TRUE,"10+ Years"
)</f>
        <v>5-9 Years</v>
      </c>
      <c r="AE1043" s="5">
        <f>IF(tbl_HRMaster[[#This Row],[Attrition]]="Yes",1,0)</f>
        <v>0</v>
      </c>
    </row>
    <row r="1044" spans="1:31" x14ac:dyDescent="0.25">
      <c r="A1044">
        <v>36</v>
      </c>
      <c r="B1044" t="s">
        <v>21</v>
      </c>
      <c r="C1044" t="s">
        <v>22</v>
      </c>
      <c r="D1044" t="s">
        <v>30</v>
      </c>
      <c r="E1044">
        <v>14</v>
      </c>
      <c r="F1044">
        <v>3</v>
      </c>
      <c r="G1044" t="s">
        <v>33</v>
      </c>
      <c r="H1044">
        <v>1846</v>
      </c>
      <c r="I1044" t="s">
        <v>34</v>
      </c>
      <c r="J1044">
        <v>2</v>
      </c>
      <c r="K1044" t="s">
        <v>31</v>
      </c>
      <c r="L1044" t="s">
        <v>27</v>
      </c>
      <c r="M1044">
        <v>39290</v>
      </c>
      <c r="N1044">
        <v>0</v>
      </c>
      <c r="O1044">
        <v>24</v>
      </c>
      <c r="P1044">
        <v>0</v>
      </c>
      <c r="Q1044">
        <v>6</v>
      </c>
      <c r="R1044">
        <v>6</v>
      </c>
      <c r="S1044">
        <v>5</v>
      </c>
      <c r="T1044">
        <v>0</v>
      </c>
      <c r="U1044">
        <v>3</v>
      </c>
      <c r="V1044">
        <f>COUNTIF(tbl_HRMaster[EmployeeID],tbl_HRMaster[[#This Row],[EmployeeID]])</f>
        <v>1</v>
      </c>
      <c r="W1044">
        <f>IFERROR(INDEX(tbl_EmployeeSurvey[EnvironmentSatisfaction],MATCH(tbl_HRMaster[[#This Row],[EmployeeID]],tbl_EmployeeSurvey[EmployeeID],0)),"Not Found")</f>
        <v>1</v>
      </c>
      <c r="X1044">
        <f>IFERROR(INDEX(tbl_EmployeeSurvey[JobSatisfaction],MATCH(tbl_HRMaster[[#This Row],[EmployeeID]],tbl_EmployeeSurvey[EmployeeID],0)),"Not Found")</f>
        <v>1</v>
      </c>
      <c r="Y1044" s="5">
        <f>IFERROR(INDEX(tbl_EmployeeSurvey[WorkLifeBalance],MATCH(tbl_HRMaster[[#This Row],[EmployeeID]],tbl_EmployeeSurvey[EmployeeID],0)),"Not Found")</f>
        <v>3</v>
      </c>
      <c r="Z1044" s="5">
        <f>IFERROR(VLOOKUP(tbl_HRMaster[[#This Row],[EmployeeID]],tbl_ManagerSurvey[[EmployeeID]:[PerformanceRating]],2,FALSE),"Not Found")</f>
        <v>2</v>
      </c>
      <c r="AA1044" s="5">
        <f>IFERROR(VLOOKUP(tbl_HRMaster[[#This Row],[EmployeeID]],tbl_ManagerSurvey[[EmployeeID]:[PerformanceRating]],3,FALSE),"Not Found")</f>
        <v>4</v>
      </c>
      <c r="AB1044" s="5" t="str">
        <f>IF(tbl_HRMaster[[#This Row],[Attrition]]="Yes","Left","Active")</f>
        <v>Active</v>
      </c>
      <c r="AC1044" s="5" t="str">
        <f>_xlfn.IFS(tbl_HRMaster[[#This Row],[Age]]&lt;25,"Under 25",tbl_HRMaster[[#This Row],[Age]]&lt;35,"25-34",tbl_HRMaster[[#This Row],[Age]]&lt;45,"35-44",tbl_HRMaster[[#This Row],[Age]]&lt;55,"45-54",TRUE,"Above 54")</f>
        <v>35-44</v>
      </c>
      <c r="AD1044" s="5" t="str">
        <f>_xlfn.IFS(
tbl_HRMaster[[#This Row],[YearsAtCompany]]&lt;2,"&lt; 2 Years",
tbl_HRMaster[[#This Row],[YearsAtCompany]]&lt;5,"2-4 Years",
tbl_HRMaster[[#This Row],[YearsAtCompany]]&lt;10,"5-9 Years",
TRUE,"10+ Years"
)</f>
        <v>5-9 Years</v>
      </c>
      <c r="AE1044" s="5">
        <f>IF(tbl_HRMaster[[#This Row],[Attrition]]="Yes",1,0)</f>
        <v>0</v>
      </c>
    </row>
    <row r="1045" spans="1:31" x14ac:dyDescent="0.25">
      <c r="A1045">
        <v>36</v>
      </c>
      <c r="B1045" t="s">
        <v>21</v>
      </c>
      <c r="C1045" t="s">
        <v>22</v>
      </c>
      <c r="D1045" t="s">
        <v>30</v>
      </c>
      <c r="E1045">
        <v>14</v>
      </c>
      <c r="F1045">
        <v>3</v>
      </c>
      <c r="G1045" t="s">
        <v>33</v>
      </c>
      <c r="H1045">
        <v>3316</v>
      </c>
      <c r="I1045" t="s">
        <v>34</v>
      </c>
      <c r="J1045">
        <v>2</v>
      </c>
      <c r="K1045" t="s">
        <v>31</v>
      </c>
      <c r="L1045" t="s">
        <v>27</v>
      </c>
      <c r="M1045">
        <v>39290</v>
      </c>
      <c r="N1045">
        <v>0</v>
      </c>
      <c r="O1045">
        <v>24</v>
      </c>
      <c r="P1045">
        <v>0</v>
      </c>
      <c r="Q1045">
        <v>6</v>
      </c>
      <c r="R1045">
        <v>6</v>
      </c>
      <c r="S1045">
        <v>5</v>
      </c>
      <c r="T1045">
        <v>0</v>
      </c>
      <c r="U1045">
        <v>3</v>
      </c>
      <c r="V1045">
        <f>COUNTIF(tbl_HRMaster[EmployeeID],tbl_HRMaster[[#This Row],[EmployeeID]])</f>
        <v>1</v>
      </c>
      <c r="W1045">
        <f>IFERROR(INDEX(tbl_EmployeeSurvey[EnvironmentSatisfaction],MATCH(tbl_HRMaster[[#This Row],[EmployeeID]],tbl_EmployeeSurvey[EmployeeID],0)),"Not Found")</f>
        <v>1</v>
      </c>
      <c r="X1045">
        <f>IFERROR(INDEX(tbl_EmployeeSurvey[JobSatisfaction],MATCH(tbl_HRMaster[[#This Row],[EmployeeID]],tbl_EmployeeSurvey[EmployeeID],0)),"Not Found")</f>
        <v>1</v>
      </c>
      <c r="Y1045" s="5">
        <f>IFERROR(INDEX(tbl_EmployeeSurvey[WorkLifeBalance],MATCH(tbl_HRMaster[[#This Row],[EmployeeID]],tbl_EmployeeSurvey[EmployeeID],0)),"Not Found")</f>
        <v>3</v>
      </c>
      <c r="Z1045" s="5">
        <f>IFERROR(VLOOKUP(tbl_HRMaster[[#This Row],[EmployeeID]],tbl_ManagerSurvey[[EmployeeID]:[PerformanceRating]],2,FALSE),"Not Found")</f>
        <v>2</v>
      </c>
      <c r="AA1045" s="5">
        <f>IFERROR(VLOOKUP(tbl_HRMaster[[#This Row],[EmployeeID]],tbl_ManagerSurvey[[EmployeeID]:[PerformanceRating]],3,FALSE),"Not Found")</f>
        <v>4</v>
      </c>
      <c r="AB1045" s="5" t="str">
        <f>IF(tbl_HRMaster[[#This Row],[Attrition]]="Yes","Left","Active")</f>
        <v>Active</v>
      </c>
      <c r="AC1045" s="5" t="str">
        <f>_xlfn.IFS(tbl_HRMaster[[#This Row],[Age]]&lt;25,"Under 25",tbl_HRMaster[[#This Row],[Age]]&lt;35,"25-34",tbl_HRMaster[[#This Row],[Age]]&lt;45,"35-44",tbl_HRMaster[[#This Row],[Age]]&lt;55,"45-54",TRUE,"Above 54")</f>
        <v>35-44</v>
      </c>
      <c r="AD1045" s="5" t="str">
        <f>_xlfn.IFS(
tbl_HRMaster[[#This Row],[YearsAtCompany]]&lt;2,"&lt; 2 Years",
tbl_HRMaster[[#This Row],[YearsAtCompany]]&lt;5,"2-4 Years",
tbl_HRMaster[[#This Row],[YearsAtCompany]]&lt;10,"5-9 Years",
TRUE,"10+ Years"
)</f>
        <v>5-9 Years</v>
      </c>
      <c r="AE1045" s="5">
        <f>IF(tbl_HRMaster[[#This Row],[Attrition]]="Yes",1,0)</f>
        <v>0</v>
      </c>
    </row>
    <row r="1046" spans="1:31" x14ac:dyDescent="0.25">
      <c r="A1046">
        <v>28</v>
      </c>
      <c r="B1046" t="s">
        <v>21</v>
      </c>
      <c r="C1046" t="s">
        <v>22</v>
      </c>
      <c r="D1046" t="s">
        <v>30</v>
      </c>
      <c r="E1046">
        <v>23</v>
      </c>
      <c r="F1046">
        <v>3</v>
      </c>
      <c r="G1046" t="s">
        <v>24</v>
      </c>
      <c r="H1046">
        <v>894</v>
      </c>
      <c r="I1046" t="s">
        <v>34</v>
      </c>
      <c r="J1046">
        <v>3</v>
      </c>
      <c r="K1046" t="s">
        <v>42</v>
      </c>
      <c r="L1046" t="s">
        <v>41</v>
      </c>
      <c r="M1046">
        <v>46010</v>
      </c>
      <c r="N1046">
        <v>0</v>
      </c>
      <c r="O1046">
        <v>15</v>
      </c>
      <c r="P1046">
        <v>2</v>
      </c>
      <c r="Q1046">
        <v>6</v>
      </c>
      <c r="R1046">
        <v>2</v>
      </c>
      <c r="S1046">
        <v>5</v>
      </c>
      <c r="T1046">
        <v>0</v>
      </c>
      <c r="U1046">
        <v>0</v>
      </c>
      <c r="V1046">
        <f>COUNTIF(tbl_HRMaster[EmployeeID],tbl_HRMaster[[#This Row],[EmployeeID]])</f>
        <v>1</v>
      </c>
      <c r="W1046">
        <f>IFERROR(INDEX(tbl_EmployeeSurvey[EnvironmentSatisfaction],MATCH(tbl_HRMaster[[#This Row],[EmployeeID]],tbl_EmployeeSurvey[EmployeeID],0)),"Not Found")</f>
        <v>2</v>
      </c>
      <c r="X1046">
        <f>IFERROR(INDEX(tbl_EmployeeSurvey[JobSatisfaction],MATCH(tbl_HRMaster[[#This Row],[EmployeeID]],tbl_EmployeeSurvey[EmployeeID],0)),"Not Found")</f>
        <v>1</v>
      </c>
      <c r="Y1046" s="5">
        <f>IFERROR(INDEX(tbl_EmployeeSurvey[WorkLifeBalance],MATCH(tbl_HRMaster[[#This Row],[EmployeeID]],tbl_EmployeeSurvey[EmployeeID],0)),"Not Found")</f>
        <v>2</v>
      </c>
      <c r="Z1046" s="5">
        <f>IFERROR(VLOOKUP(tbl_HRMaster[[#This Row],[EmployeeID]],tbl_ManagerSurvey[[EmployeeID]:[PerformanceRating]],2,FALSE),"Not Found")</f>
        <v>3</v>
      </c>
      <c r="AA1046" s="5">
        <f>IFERROR(VLOOKUP(tbl_HRMaster[[#This Row],[EmployeeID]],tbl_ManagerSurvey[[EmployeeID]:[PerformanceRating]],3,FALSE),"Not Found")</f>
        <v>3</v>
      </c>
      <c r="AB1046" s="5" t="str">
        <f>IF(tbl_HRMaster[[#This Row],[Attrition]]="Yes","Left","Active")</f>
        <v>Active</v>
      </c>
      <c r="AC1046" s="5" t="str">
        <f>_xlfn.IFS(tbl_HRMaster[[#This Row],[Age]]&lt;25,"Under 25",tbl_HRMaster[[#This Row],[Age]]&lt;35,"25-34",tbl_HRMaster[[#This Row],[Age]]&lt;45,"35-44",tbl_HRMaster[[#This Row],[Age]]&lt;55,"45-54",TRUE,"Above 54")</f>
        <v>25-34</v>
      </c>
      <c r="AD1046" s="5" t="str">
        <f>_xlfn.IFS(
tbl_HRMaster[[#This Row],[YearsAtCompany]]&lt;2,"&lt; 2 Years",
tbl_HRMaster[[#This Row],[YearsAtCompany]]&lt;5,"2-4 Years",
tbl_HRMaster[[#This Row],[YearsAtCompany]]&lt;10,"5-9 Years",
TRUE,"10+ Years"
)</f>
        <v>5-9 Years</v>
      </c>
      <c r="AE1046" s="5">
        <f>IF(tbl_HRMaster[[#This Row],[Attrition]]="Yes",1,0)</f>
        <v>0</v>
      </c>
    </row>
    <row r="1047" spans="1:31" x14ac:dyDescent="0.25">
      <c r="A1047">
        <v>28</v>
      </c>
      <c r="B1047" t="s">
        <v>21</v>
      </c>
      <c r="C1047" t="s">
        <v>22</v>
      </c>
      <c r="D1047" t="s">
        <v>30</v>
      </c>
      <c r="E1047">
        <v>23</v>
      </c>
      <c r="F1047">
        <v>3</v>
      </c>
      <c r="G1047" t="s">
        <v>24</v>
      </c>
      <c r="H1047">
        <v>2364</v>
      </c>
      <c r="I1047" t="s">
        <v>34</v>
      </c>
      <c r="J1047">
        <v>3</v>
      </c>
      <c r="K1047" t="s">
        <v>42</v>
      </c>
      <c r="L1047" t="s">
        <v>41</v>
      </c>
      <c r="M1047">
        <v>46010</v>
      </c>
      <c r="N1047">
        <v>0</v>
      </c>
      <c r="O1047">
        <v>15</v>
      </c>
      <c r="P1047">
        <v>2</v>
      </c>
      <c r="Q1047">
        <v>6</v>
      </c>
      <c r="R1047">
        <v>2</v>
      </c>
      <c r="S1047">
        <v>5</v>
      </c>
      <c r="T1047">
        <v>0</v>
      </c>
      <c r="U1047">
        <v>0</v>
      </c>
      <c r="V1047">
        <f>COUNTIF(tbl_HRMaster[EmployeeID],tbl_HRMaster[[#This Row],[EmployeeID]])</f>
        <v>1</v>
      </c>
      <c r="W1047">
        <f>IFERROR(INDEX(tbl_EmployeeSurvey[EnvironmentSatisfaction],MATCH(tbl_HRMaster[[#This Row],[EmployeeID]],tbl_EmployeeSurvey[EmployeeID],0)),"Not Found")</f>
        <v>2</v>
      </c>
      <c r="X1047">
        <f>IFERROR(INDEX(tbl_EmployeeSurvey[JobSatisfaction],MATCH(tbl_HRMaster[[#This Row],[EmployeeID]],tbl_EmployeeSurvey[EmployeeID],0)),"Not Found")</f>
        <v>1</v>
      </c>
      <c r="Y1047" s="5">
        <f>IFERROR(INDEX(tbl_EmployeeSurvey[WorkLifeBalance],MATCH(tbl_HRMaster[[#This Row],[EmployeeID]],tbl_EmployeeSurvey[EmployeeID],0)),"Not Found")</f>
        <v>2</v>
      </c>
      <c r="Z1047" s="5">
        <f>IFERROR(VLOOKUP(tbl_HRMaster[[#This Row],[EmployeeID]],tbl_ManagerSurvey[[EmployeeID]:[PerformanceRating]],2,FALSE),"Not Found")</f>
        <v>3</v>
      </c>
      <c r="AA1047" s="5">
        <f>IFERROR(VLOOKUP(tbl_HRMaster[[#This Row],[EmployeeID]],tbl_ManagerSurvey[[EmployeeID]:[PerformanceRating]],3,FALSE),"Not Found")</f>
        <v>3</v>
      </c>
      <c r="AB1047" s="5" t="str">
        <f>IF(tbl_HRMaster[[#This Row],[Attrition]]="Yes","Left","Active")</f>
        <v>Active</v>
      </c>
      <c r="AC1047" s="5" t="str">
        <f>_xlfn.IFS(tbl_HRMaster[[#This Row],[Age]]&lt;25,"Under 25",tbl_HRMaster[[#This Row],[Age]]&lt;35,"25-34",tbl_HRMaster[[#This Row],[Age]]&lt;45,"35-44",tbl_HRMaster[[#This Row],[Age]]&lt;55,"45-54",TRUE,"Above 54")</f>
        <v>25-34</v>
      </c>
      <c r="AD1047" s="5" t="str">
        <f>_xlfn.IFS(
tbl_HRMaster[[#This Row],[YearsAtCompany]]&lt;2,"&lt; 2 Years",
tbl_HRMaster[[#This Row],[YearsAtCompany]]&lt;5,"2-4 Years",
tbl_HRMaster[[#This Row],[YearsAtCompany]]&lt;10,"5-9 Years",
TRUE,"10+ Years"
)</f>
        <v>5-9 Years</v>
      </c>
      <c r="AE1047" s="5">
        <f>IF(tbl_HRMaster[[#This Row],[Attrition]]="Yes",1,0)</f>
        <v>0</v>
      </c>
    </row>
    <row r="1048" spans="1:31" x14ac:dyDescent="0.25">
      <c r="A1048">
        <v>28</v>
      </c>
      <c r="B1048" t="s">
        <v>21</v>
      </c>
      <c r="C1048" t="s">
        <v>22</v>
      </c>
      <c r="D1048" t="s">
        <v>30</v>
      </c>
      <c r="E1048">
        <v>23</v>
      </c>
      <c r="F1048">
        <v>3</v>
      </c>
      <c r="G1048" t="s">
        <v>24</v>
      </c>
      <c r="H1048">
        <v>3834</v>
      </c>
      <c r="I1048" t="s">
        <v>34</v>
      </c>
      <c r="J1048">
        <v>3</v>
      </c>
      <c r="K1048" t="s">
        <v>42</v>
      </c>
      <c r="L1048" t="s">
        <v>41</v>
      </c>
      <c r="M1048">
        <v>46010</v>
      </c>
      <c r="N1048">
        <v>0</v>
      </c>
      <c r="O1048">
        <v>15</v>
      </c>
      <c r="P1048">
        <v>2</v>
      </c>
      <c r="Q1048">
        <v>6</v>
      </c>
      <c r="R1048">
        <v>2</v>
      </c>
      <c r="S1048">
        <v>5</v>
      </c>
      <c r="T1048">
        <v>0</v>
      </c>
      <c r="U1048">
        <v>0</v>
      </c>
      <c r="V1048">
        <f>COUNTIF(tbl_HRMaster[EmployeeID],tbl_HRMaster[[#This Row],[EmployeeID]])</f>
        <v>1</v>
      </c>
      <c r="W1048">
        <f>IFERROR(INDEX(tbl_EmployeeSurvey[EnvironmentSatisfaction],MATCH(tbl_HRMaster[[#This Row],[EmployeeID]],tbl_EmployeeSurvey[EmployeeID],0)),"Not Found")</f>
        <v>2</v>
      </c>
      <c r="X1048">
        <f>IFERROR(INDEX(tbl_EmployeeSurvey[JobSatisfaction],MATCH(tbl_HRMaster[[#This Row],[EmployeeID]],tbl_EmployeeSurvey[EmployeeID],0)),"Not Found")</f>
        <v>1</v>
      </c>
      <c r="Y1048" s="5">
        <f>IFERROR(INDEX(tbl_EmployeeSurvey[WorkLifeBalance],MATCH(tbl_HRMaster[[#This Row],[EmployeeID]],tbl_EmployeeSurvey[EmployeeID],0)),"Not Found")</f>
        <v>2</v>
      </c>
      <c r="Z1048" s="5">
        <f>IFERROR(VLOOKUP(tbl_HRMaster[[#This Row],[EmployeeID]],tbl_ManagerSurvey[[EmployeeID]:[PerformanceRating]],2,FALSE),"Not Found")</f>
        <v>3</v>
      </c>
      <c r="AA1048" s="5">
        <f>IFERROR(VLOOKUP(tbl_HRMaster[[#This Row],[EmployeeID]],tbl_ManagerSurvey[[EmployeeID]:[PerformanceRating]],3,FALSE),"Not Found")</f>
        <v>3</v>
      </c>
      <c r="AB1048" s="5" t="str">
        <f>IF(tbl_HRMaster[[#This Row],[Attrition]]="Yes","Left","Active")</f>
        <v>Active</v>
      </c>
      <c r="AC1048" s="5" t="str">
        <f>_xlfn.IFS(tbl_HRMaster[[#This Row],[Age]]&lt;25,"Under 25",tbl_HRMaster[[#This Row],[Age]]&lt;35,"25-34",tbl_HRMaster[[#This Row],[Age]]&lt;45,"35-44",tbl_HRMaster[[#This Row],[Age]]&lt;55,"45-54",TRUE,"Above 54")</f>
        <v>25-34</v>
      </c>
      <c r="AD1048" s="5" t="str">
        <f>_xlfn.IFS(
tbl_HRMaster[[#This Row],[YearsAtCompany]]&lt;2,"&lt; 2 Years",
tbl_HRMaster[[#This Row],[YearsAtCompany]]&lt;5,"2-4 Years",
tbl_HRMaster[[#This Row],[YearsAtCompany]]&lt;10,"5-9 Years",
TRUE,"10+ Years"
)</f>
        <v>5-9 Years</v>
      </c>
      <c r="AE1048" s="5">
        <f>IF(tbl_HRMaster[[#This Row],[Attrition]]="Yes",1,0)</f>
        <v>0</v>
      </c>
    </row>
    <row r="1049" spans="1:31" x14ac:dyDescent="0.25">
      <c r="A1049">
        <v>29</v>
      </c>
      <c r="B1049" t="s">
        <v>21</v>
      </c>
      <c r="C1049" t="s">
        <v>22</v>
      </c>
      <c r="D1049" t="s">
        <v>30</v>
      </c>
      <c r="E1049">
        <v>28</v>
      </c>
      <c r="F1049">
        <v>4</v>
      </c>
      <c r="G1049" t="s">
        <v>24</v>
      </c>
      <c r="H1049">
        <v>1284</v>
      </c>
      <c r="I1049" t="s">
        <v>25</v>
      </c>
      <c r="J1049">
        <v>1</v>
      </c>
      <c r="K1049" t="s">
        <v>43</v>
      </c>
      <c r="L1049" t="s">
        <v>27</v>
      </c>
      <c r="M1049">
        <v>48410</v>
      </c>
      <c r="N1049">
        <v>0</v>
      </c>
      <c r="O1049">
        <v>11</v>
      </c>
      <c r="P1049">
        <v>0</v>
      </c>
      <c r="Q1049">
        <v>6</v>
      </c>
      <c r="R1049">
        <v>3</v>
      </c>
      <c r="S1049">
        <v>5</v>
      </c>
      <c r="T1049">
        <v>0</v>
      </c>
      <c r="U1049">
        <v>4</v>
      </c>
      <c r="V1049">
        <f>COUNTIF(tbl_HRMaster[EmployeeID],tbl_HRMaster[[#This Row],[EmployeeID]])</f>
        <v>1</v>
      </c>
      <c r="W1049">
        <f>IFERROR(INDEX(tbl_EmployeeSurvey[EnvironmentSatisfaction],MATCH(tbl_HRMaster[[#This Row],[EmployeeID]],tbl_EmployeeSurvey[EmployeeID],0)),"Not Found")</f>
        <v>3</v>
      </c>
      <c r="X1049">
        <f>IFERROR(INDEX(tbl_EmployeeSurvey[JobSatisfaction],MATCH(tbl_HRMaster[[#This Row],[EmployeeID]],tbl_EmployeeSurvey[EmployeeID],0)),"Not Found")</f>
        <v>2</v>
      </c>
      <c r="Y1049" s="5">
        <f>IFERROR(INDEX(tbl_EmployeeSurvey[WorkLifeBalance],MATCH(tbl_HRMaster[[#This Row],[EmployeeID]],tbl_EmployeeSurvey[EmployeeID],0)),"Not Found")</f>
        <v>3</v>
      </c>
      <c r="Z1049" s="5">
        <f>IFERROR(VLOOKUP(tbl_HRMaster[[#This Row],[EmployeeID]],tbl_ManagerSurvey[[EmployeeID]:[PerformanceRating]],2,FALSE),"Not Found")</f>
        <v>3</v>
      </c>
      <c r="AA1049" s="5">
        <f>IFERROR(VLOOKUP(tbl_HRMaster[[#This Row],[EmployeeID]],tbl_ManagerSurvey[[EmployeeID]:[PerformanceRating]],3,FALSE),"Not Found")</f>
        <v>3</v>
      </c>
      <c r="AB1049" s="5" t="str">
        <f>IF(tbl_HRMaster[[#This Row],[Attrition]]="Yes","Left","Active")</f>
        <v>Active</v>
      </c>
      <c r="AC1049" s="5" t="str">
        <f>_xlfn.IFS(tbl_HRMaster[[#This Row],[Age]]&lt;25,"Under 25",tbl_HRMaster[[#This Row],[Age]]&lt;35,"25-34",tbl_HRMaster[[#This Row],[Age]]&lt;45,"35-44",tbl_HRMaster[[#This Row],[Age]]&lt;55,"45-54",TRUE,"Above 54")</f>
        <v>25-34</v>
      </c>
      <c r="AD1049" s="5" t="str">
        <f>_xlfn.IFS(
tbl_HRMaster[[#This Row],[YearsAtCompany]]&lt;2,"&lt; 2 Years",
tbl_HRMaster[[#This Row],[YearsAtCompany]]&lt;5,"2-4 Years",
tbl_HRMaster[[#This Row],[YearsAtCompany]]&lt;10,"5-9 Years",
TRUE,"10+ Years"
)</f>
        <v>5-9 Years</v>
      </c>
      <c r="AE1049" s="5">
        <f>IF(tbl_HRMaster[[#This Row],[Attrition]]="Yes",1,0)</f>
        <v>0</v>
      </c>
    </row>
    <row r="1050" spans="1:31" x14ac:dyDescent="0.25">
      <c r="A1050">
        <v>29</v>
      </c>
      <c r="B1050" t="s">
        <v>21</v>
      </c>
      <c r="C1050" t="s">
        <v>22</v>
      </c>
      <c r="D1050" t="s">
        <v>30</v>
      </c>
      <c r="E1050">
        <v>28</v>
      </c>
      <c r="F1050">
        <v>4</v>
      </c>
      <c r="G1050" t="s">
        <v>24</v>
      </c>
      <c r="H1050">
        <v>2754</v>
      </c>
      <c r="I1050" t="s">
        <v>25</v>
      </c>
      <c r="J1050">
        <v>1</v>
      </c>
      <c r="K1050" t="s">
        <v>43</v>
      </c>
      <c r="L1050" t="s">
        <v>27</v>
      </c>
      <c r="M1050">
        <v>48410</v>
      </c>
      <c r="N1050">
        <v>0</v>
      </c>
      <c r="O1050">
        <v>11</v>
      </c>
      <c r="P1050">
        <v>0</v>
      </c>
      <c r="Q1050">
        <v>6</v>
      </c>
      <c r="R1050">
        <v>3</v>
      </c>
      <c r="S1050">
        <v>5</v>
      </c>
      <c r="T1050">
        <v>0</v>
      </c>
      <c r="U1050">
        <v>4</v>
      </c>
      <c r="V1050">
        <f>COUNTIF(tbl_HRMaster[EmployeeID],tbl_HRMaster[[#This Row],[EmployeeID]])</f>
        <v>1</v>
      </c>
      <c r="W1050">
        <f>IFERROR(INDEX(tbl_EmployeeSurvey[EnvironmentSatisfaction],MATCH(tbl_HRMaster[[#This Row],[EmployeeID]],tbl_EmployeeSurvey[EmployeeID],0)),"Not Found")</f>
        <v>3</v>
      </c>
      <c r="X1050">
        <f>IFERROR(INDEX(tbl_EmployeeSurvey[JobSatisfaction],MATCH(tbl_HRMaster[[#This Row],[EmployeeID]],tbl_EmployeeSurvey[EmployeeID],0)),"Not Found")</f>
        <v>2</v>
      </c>
      <c r="Y1050" s="5">
        <f>IFERROR(INDEX(tbl_EmployeeSurvey[WorkLifeBalance],MATCH(tbl_HRMaster[[#This Row],[EmployeeID]],tbl_EmployeeSurvey[EmployeeID],0)),"Not Found")</f>
        <v>3</v>
      </c>
      <c r="Z1050" s="5">
        <f>IFERROR(VLOOKUP(tbl_HRMaster[[#This Row],[EmployeeID]],tbl_ManagerSurvey[[EmployeeID]:[PerformanceRating]],2,FALSE),"Not Found")</f>
        <v>3</v>
      </c>
      <c r="AA1050" s="5">
        <f>IFERROR(VLOOKUP(tbl_HRMaster[[#This Row],[EmployeeID]],tbl_ManagerSurvey[[EmployeeID]:[PerformanceRating]],3,FALSE),"Not Found")</f>
        <v>3</v>
      </c>
      <c r="AB1050" s="5" t="str">
        <f>IF(tbl_HRMaster[[#This Row],[Attrition]]="Yes","Left","Active")</f>
        <v>Active</v>
      </c>
      <c r="AC1050" s="5" t="str">
        <f>_xlfn.IFS(tbl_HRMaster[[#This Row],[Age]]&lt;25,"Under 25",tbl_HRMaster[[#This Row],[Age]]&lt;35,"25-34",tbl_HRMaster[[#This Row],[Age]]&lt;45,"35-44",tbl_HRMaster[[#This Row],[Age]]&lt;55,"45-54",TRUE,"Above 54")</f>
        <v>25-34</v>
      </c>
      <c r="AD1050" s="5" t="str">
        <f>_xlfn.IFS(
tbl_HRMaster[[#This Row],[YearsAtCompany]]&lt;2,"&lt; 2 Years",
tbl_HRMaster[[#This Row],[YearsAtCompany]]&lt;5,"2-4 Years",
tbl_HRMaster[[#This Row],[YearsAtCompany]]&lt;10,"5-9 Years",
TRUE,"10+ Years"
)</f>
        <v>5-9 Years</v>
      </c>
      <c r="AE1050" s="5">
        <f>IF(tbl_HRMaster[[#This Row],[Attrition]]="Yes",1,0)</f>
        <v>0</v>
      </c>
    </row>
    <row r="1051" spans="1:31" x14ac:dyDescent="0.25">
      <c r="A1051">
        <v>29</v>
      </c>
      <c r="B1051" t="s">
        <v>21</v>
      </c>
      <c r="C1051" t="s">
        <v>22</v>
      </c>
      <c r="D1051" t="s">
        <v>30</v>
      </c>
      <c r="E1051">
        <v>28</v>
      </c>
      <c r="F1051">
        <v>4</v>
      </c>
      <c r="G1051" t="s">
        <v>24</v>
      </c>
      <c r="H1051">
        <v>4224</v>
      </c>
      <c r="I1051" t="s">
        <v>25</v>
      </c>
      <c r="J1051">
        <v>1</v>
      </c>
      <c r="K1051" t="s">
        <v>43</v>
      </c>
      <c r="L1051" t="s">
        <v>27</v>
      </c>
      <c r="M1051">
        <v>48410</v>
      </c>
      <c r="N1051">
        <v>0</v>
      </c>
      <c r="O1051">
        <v>11</v>
      </c>
      <c r="P1051">
        <v>0</v>
      </c>
      <c r="Q1051">
        <v>6</v>
      </c>
      <c r="R1051">
        <v>3</v>
      </c>
      <c r="S1051">
        <v>5</v>
      </c>
      <c r="T1051">
        <v>0</v>
      </c>
      <c r="U1051">
        <v>4</v>
      </c>
      <c r="V1051">
        <f>COUNTIF(tbl_HRMaster[EmployeeID],tbl_HRMaster[[#This Row],[EmployeeID]])</f>
        <v>1</v>
      </c>
      <c r="W1051">
        <f>IFERROR(INDEX(tbl_EmployeeSurvey[EnvironmentSatisfaction],MATCH(tbl_HRMaster[[#This Row],[EmployeeID]],tbl_EmployeeSurvey[EmployeeID],0)),"Not Found")</f>
        <v>3</v>
      </c>
      <c r="X1051">
        <f>IFERROR(INDEX(tbl_EmployeeSurvey[JobSatisfaction],MATCH(tbl_HRMaster[[#This Row],[EmployeeID]],tbl_EmployeeSurvey[EmployeeID],0)),"Not Found")</f>
        <v>2</v>
      </c>
      <c r="Y1051" s="5">
        <f>IFERROR(INDEX(tbl_EmployeeSurvey[WorkLifeBalance],MATCH(tbl_HRMaster[[#This Row],[EmployeeID]],tbl_EmployeeSurvey[EmployeeID],0)),"Not Found")</f>
        <v>3</v>
      </c>
      <c r="Z1051" s="5">
        <f>IFERROR(VLOOKUP(tbl_HRMaster[[#This Row],[EmployeeID]],tbl_ManagerSurvey[[EmployeeID]:[PerformanceRating]],2,FALSE),"Not Found")</f>
        <v>3</v>
      </c>
      <c r="AA1051" s="5">
        <f>IFERROR(VLOOKUP(tbl_HRMaster[[#This Row],[EmployeeID]],tbl_ManagerSurvey[[EmployeeID]:[PerformanceRating]],3,FALSE),"Not Found")</f>
        <v>3</v>
      </c>
      <c r="AB1051" s="5" t="str">
        <f>IF(tbl_HRMaster[[#This Row],[Attrition]]="Yes","Left","Active")</f>
        <v>Active</v>
      </c>
      <c r="AC1051" s="5" t="str">
        <f>_xlfn.IFS(tbl_HRMaster[[#This Row],[Age]]&lt;25,"Under 25",tbl_HRMaster[[#This Row],[Age]]&lt;35,"25-34",tbl_HRMaster[[#This Row],[Age]]&lt;45,"35-44",tbl_HRMaster[[#This Row],[Age]]&lt;55,"45-54",TRUE,"Above 54")</f>
        <v>25-34</v>
      </c>
      <c r="AD1051" s="5" t="str">
        <f>_xlfn.IFS(
tbl_HRMaster[[#This Row],[YearsAtCompany]]&lt;2,"&lt; 2 Years",
tbl_HRMaster[[#This Row],[YearsAtCompany]]&lt;5,"2-4 Years",
tbl_HRMaster[[#This Row],[YearsAtCompany]]&lt;10,"5-9 Years",
TRUE,"10+ Years"
)</f>
        <v>5-9 Years</v>
      </c>
      <c r="AE1051" s="5">
        <f>IF(tbl_HRMaster[[#This Row],[Attrition]]="Yes",1,0)</f>
        <v>0</v>
      </c>
    </row>
    <row r="1052" spans="1:31" x14ac:dyDescent="0.25">
      <c r="A1052">
        <v>33</v>
      </c>
      <c r="B1052" t="s">
        <v>28</v>
      </c>
      <c r="C1052" t="s">
        <v>22</v>
      </c>
      <c r="D1052" t="s">
        <v>30</v>
      </c>
      <c r="E1052">
        <v>3</v>
      </c>
      <c r="F1052">
        <v>2</v>
      </c>
      <c r="G1052" t="s">
        <v>24</v>
      </c>
      <c r="H1052">
        <v>572</v>
      </c>
      <c r="I1052" t="s">
        <v>34</v>
      </c>
      <c r="J1052">
        <v>1</v>
      </c>
      <c r="K1052" t="s">
        <v>35</v>
      </c>
      <c r="L1052" t="s">
        <v>32</v>
      </c>
      <c r="M1052">
        <v>49360</v>
      </c>
      <c r="N1052">
        <v>0</v>
      </c>
      <c r="O1052">
        <v>14</v>
      </c>
      <c r="P1052">
        <v>0</v>
      </c>
      <c r="Q1052">
        <v>6</v>
      </c>
      <c r="R1052">
        <v>2</v>
      </c>
      <c r="S1052">
        <v>5</v>
      </c>
      <c r="T1052">
        <v>0</v>
      </c>
      <c r="U1052">
        <v>3</v>
      </c>
      <c r="V1052">
        <f>COUNTIF(tbl_HRMaster[EmployeeID],tbl_HRMaster[[#This Row],[EmployeeID]])</f>
        <v>1</v>
      </c>
      <c r="W1052">
        <f>IFERROR(INDEX(tbl_EmployeeSurvey[EnvironmentSatisfaction],MATCH(tbl_HRMaster[[#This Row],[EmployeeID]],tbl_EmployeeSurvey[EmployeeID],0)),"Not Found")</f>
        <v>1</v>
      </c>
      <c r="X1052">
        <f>IFERROR(INDEX(tbl_EmployeeSurvey[JobSatisfaction],MATCH(tbl_HRMaster[[#This Row],[EmployeeID]],tbl_EmployeeSurvey[EmployeeID],0)),"Not Found")</f>
        <v>1</v>
      </c>
      <c r="Y1052" s="5">
        <f>IFERROR(INDEX(tbl_EmployeeSurvey[WorkLifeBalance],MATCH(tbl_HRMaster[[#This Row],[EmployeeID]],tbl_EmployeeSurvey[EmployeeID],0)),"Not Found")</f>
        <v>3</v>
      </c>
      <c r="Z1052" s="5">
        <f>IFERROR(VLOOKUP(tbl_HRMaster[[#This Row],[EmployeeID]],tbl_ManagerSurvey[[EmployeeID]:[PerformanceRating]],2,FALSE),"Not Found")</f>
        <v>2</v>
      </c>
      <c r="AA1052" s="5">
        <f>IFERROR(VLOOKUP(tbl_HRMaster[[#This Row],[EmployeeID]],tbl_ManagerSurvey[[EmployeeID]:[PerformanceRating]],3,FALSE),"Not Found")</f>
        <v>3</v>
      </c>
      <c r="AB1052" s="5" t="str">
        <f>IF(tbl_HRMaster[[#This Row],[Attrition]]="Yes","Left","Active")</f>
        <v>Left</v>
      </c>
      <c r="AC1052" s="5" t="str">
        <f>_xlfn.IFS(tbl_HRMaster[[#This Row],[Age]]&lt;25,"Under 25",tbl_HRMaster[[#This Row],[Age]]&lt;35,"25-34",tbl_HRMaster[[#This Row],[Age]]&lt;45,"35-44",tbl_HRMaster[[#This Row],[Age]]&lt;55,"45-54",TRUE,"Above 54")</f>
        <v>25-34</v>
      </c>
      <c r="AD1052" s="5" t="str">
        <f>_xlfn.IFS(
tbl_HRMaster[[#This Row],[YearsAtCompany]]&lt;2,"&lt; 2 Years",
tbl_HRMaster[[#This Row],[YearsAtCompany]]&lt;5,"2-4 Years",
tbl_HRMaster[[#This Row],[YearsAtCompany]]&lt;10,"5-9 Years",
TRUE,"10+ Years"
)</f>
        <v>5-9 Years</v>
      </c>
      <c r="AE1052" s="5">
        <f>IF(tbl_HRMaster[[#This Row],[Attrition]]="Yes",1,0)</f>
        <v>1</v>
      </c>
    </row>
    <row r="1053" spans="1:31" x14ac:dyDescent="0.25">
      <c r="A1053">
        <v>33</v>
      </c>
      <c r="B1053" t="s">
        <v>28</v>
      </c>
      <c r="C1053" t="s">
        <v>22</v>
      </c>
      <c r="D1053" t="s">
        <v>30</v>
      </c>
      <c r="E1053">
        <v>3</v>
      </c>
      <c r="F1053">
        <v>2</v>
      </c>
      <c r="G1053" t="s">
        <v>24</v>
      </c>
      <c r="H1053">
        <v>2042</v>
      </c>
      <c r="I1053" t="s">
        <v>34</v>
      </c>
      <c r="J1053">
        <v>1</v>
      </c>
      <c r="K1053" t="s">
        <v>35</v>
      </c>
      <c r="L1053" t="s">
        <v>32</v>
      </c>
      <c r="M1053">
        <v>49360</v>
      </c>
      <c r="N1053">
        <v>0</v>
      </c>
      <c r="O1053">
        <v>14</v>
      </c>
      <c r="P1053">
        <v>0</v>
      </c>
      <c r="Q1053">
        <v>6</v>
      </c>
      <c r="R1053">
        <v>2</v>
      </c>
      <c r="S1053">
        <v>5</v>
      </c>
      <c r="T1053">
        <v>0</v>
      </c>
      <c r="U1053">
        <v>3</v>
      </c>
      <c r="V1053">
        <f>COUNTIF(tbl_HRMaster[EmployeeID],tbl_HRMaster[[#This Row],[EmployeeID]])</f>
        <v>1</v>
      </c>
      <c r="W1053">
        <f>IFERROR(INDEX(tbl_EmployeeSurvey[EnvironmentSatisfaction],MATCH(tbl_HRMaster[[#This Row],[EmployeeID]],tbl_EmployeeSurvey[EmployeeID],0)),"Not Found")</f>
        <v>1</v>
      </c>
      <c r="X1053">
        <f>IFERROR(INDEX(tbl_EmployeeSurvey[JobSatisfaction],MATCH(tbl_HRMaster[[#This Row],[EmployeeID]],tbl_EmployeeSurvey[EmployeeID],0)),"Not Found")</f>
        <v>1</v>
      </c>
      <c r="Y1053" s="5">
        <f>IFERROR(INDEX(tbl_EmployeeSurvey[WorkLifeBalance],MATCH(tbl_HRMaster[[#This Row],[EmployeeID]],tbl_EmployeeSurvey[EmployeeID],0)),"Not Found")</f>
        <v>3</v>
      </c>
      <c r="Z1053" s="5">
        <f>IFERROR(VLOOKUP(tbl_HRMaster[[#This Row],[EmployeeID]],tbl_ManagerSurvey[[EmployeeID]:[PerformanceRating]],2,FALSE),"Not Found")</f>
        <v>2</v>
      </c>
      <c r="AA1053" s="5">
        <f>IFERROR(VLOOKUP(tbl_HRMaster[[#This Row],[EmployeeID]],tbl_ManagerSurvey[[EmployeeID]:[PerformanceRating]],3,FALSE),"Not Found")</f>
        <v>3</v>
      </c>
      <c r="AB1053" s="5" t="str">
        <f>IF(tbl_HRMaster[[#This Row],[Attrition]]="Yes","Left","Active")</f>
        <v>Left</v>
      </c>
      <c r="AC1053" s="5" t="str">
        <f>_xlfn.IFS(tbl_HRMaster[[#This Row],[Age]]&lt;25,"Under 25",tbl_HRMaster[[#This Row],[Age]]&lt;35,"25-34",tbl_HRMaster[[#This Row],[Age]]&lt;45,"35-44",tbl_HRMaster[[#This Row],[Age]]&lt;55,"45-54",TRUE,"Above 54")</f>
        <v>25-34</v>
      </c>
      <c r="AD1053" s="5" t="str">
        <f>_xlfn.IFS(
tbl_HRMaster[[#This Row],[YearsAtCompany]]&lt;2,"&lt; 2 Years",
tbl_HRMaster[[#This Row],[YearsAtCompany]]&lt;5,"2-4 Years",
tbl_HRMaster[[#This Row],[YearsAtCompany]]&lt;10,"5-9 Years",
TRUE,"10+ Years"
)</f>
        <v>5-9 Years</v>
      </c>
      <c r="AE1053" s="5">
        <f>IF(tbl_HRMaster[[#This Row],[Attrition]]="Yes",1,0)</f>
        <v>1</v>
      </c>
    </row>
    <row r="1054" spans="1:31" x14ac:dyDescent="0.25">
      <c r="A1054">
        <v>33</v>
      </c>
      <c r="B1054" t="s">
        <v>28</v>
      </c>
      <c r="C1054" t="s">
        <v>22</v>
      </c>
      <c r="D1054" t="s">
        <v>30</v>
      </c>
      <c r="E1054">
        <v>3</v>
      </c>
      <c r="F1054">
        <v>2</v>
      </c>
      <c r="G1054" t="s">
        <v>24</v>
      </c>
      <c r="H1054">
        <v>3512</v>
      </c>
      <c r="I1054" t="s">
        <v>34</v>
      </c>
      <c r="J1054">
        <v>1</v>
      </c>
      <c r="K1054" t="s">
        <v>35</v>
      </c>
      <c r="L1054" t="s">
        <v>32</v>
      </c>
      <c r="M1054">
        <v>49360</v>
      </c>
      <c r="N1054">
        <v>0</v>
      </c>
      <c r="O1054">
        <v>14</v>
      </c>
      <c r="P1054">
        <v>0</v>
      </c>
      <c r="Q1054">
        <v>6</v>
      </c>
      <c r="R1054">
        <v>2</v>
      </c>
      <c r="S1054">
        <v>5</v>
      </c>
      <c r="T1054">
        <v>0</v>
      </c>
      <c r="U1054">
        <v>3</v>
      </c>
      <c r="V1054">
        <f>COUNTIF(tbl_HRMaster[EmployeeID],tbl_HRMaster[[#This Row],[EmployeeID]])</f>
        <v>1</v>
      </c>
      <c r="W1054">
        <f>IFERROR(INDEX(tbl_EmployeeSurvey[EnvironmentSatisfaction],MATCH(tbl_HRMaster[[#This Row],[EmployeeID]],tbl_EmployeeSurvey[EmployeeID],0)),"Not Found")</f>
        <v>1</v>
      </c>
      <c r="X1054">
        <f>IFERROR(INDEX(tbl_EmployeeSurvey[JobSatisfaction],MATCH(tbl_HRMaster[[#This Row],[EmployeeID]],tbl_EmployeeSurvey[EmployeeID],0)),"Not Found")</f>
        <v>1</v>
      </c>
      <c r="Y1054" s="5">
        <f>IFERROR(INDEX(tbl_EmployeeSurvey[WorkLifeBalance],MATCH(tbl_HRMaster[[#This Row],[EmployeeID]],tbl_EmployeeSurvey[EmployeeID],0)),"Not Found")</f>
        <v>3</v>
      </c>
      <c r="Z1054" s="5">
        <f>IFERROR(VLOOKUP(tbl_HRMaster[[#This Row],[EmployeeID]],tbl_ManagerSurvey[[EmployeeID]:[PerformanceRating]],2,FALSE),"Not Found")</f>
        <v>2</v>
      </c>
      <c r="AA1054" s="5">
        <f>IFERROR(VLOOKUP(tbl_HRMaster[[#This Row],[EmployeeID]],tbl_ManagerSurvey[[EmployeeID]:[PerformanceRating]],3,FALSE),"Not Found")</f>
        <v>3</v>
      </c>
      <c r="AB1054" s="5" t="str">
        <f>IF(tbl_HRMaster[[#This Row],[Attrition]]="Yes","Left","Active")</f>
        <v>Left</v>
      </c>
      <c r="AC1054" s="5" t="str">
        <f>_xlfn.IFS(tbl_HRMaster[[#This Row],[Age]]&lt;25,"Under 25",tbl_HRMaster[[#This Row],[Age]]&lt;35,"25-34",tbl_HRMaster[[#This Row],[Age]]&lt;45,"35-44",tbl_HRMaster[[#This Row],[Age]]&lt;55,"45-54",TRUE,"Above 54")</f>
        <v>25-34</v>
      </c>
      <c r="AD1054" s="5" t="str">
        <f>_xlfn.IFS(
tbl_HRMaster[[#This Row],[YearsAtCompany]]&lt;2,"&lt; 2 Years",
tbl_HRMaster[[#This Row],[YearsAtCompany]]&lt;5,"2-4 Years",
tbl_HRMaster[[#This Row],[YearsAtCompany]]&lt;10,"5-9 Years",
TRUE,"10+ Years"
)</f>
        <v>5-9 Years</v>
      </c>
      <c r="AE1054" s="5">
        <f>IF(tbl_HRMaster[[#This Row],[Attrition]]="Yes",1,0)</f>
        <v>1</v>
      </c>
    </row>
    <row r="1055" spans="1:31" x14ac:dyDescent="0.25">
      <c r="A1055">
        <v>35</v>
      </c>
      <c r="B1055" t="s">
        <v>21</v>
      </c>
      <c r="C1055" t="s">
        <v>22</v>
      </c>
      <c r="D1055" t="s">
        <v>30</v>
      </c>
      <c r="E1055">
        <v>8</v>
      </c>
      <c r="F1055">
        <v>1</v>
      </c>
      <c r="G1055" t="s">
        <v>46</v>
      </c>
      <c r="H1055">
        <v>1045</v>
      </c>
      <c r="I1055" t="s">
        <v>25</v>
      </c>
      <c r="J1055">
        <v>3</v>
      </c>
      <c r="K1055" t="s">
        <v>42</v>
      </c>
      <c r="L1055" t="s">
        <v>27</v>
      </c>
      <c r="M1055">
        <v>53460</v>
      </c>
      <c r="N1055">
        <v>0</v>
      </c>
      <c r="O1055">
        <v>14</v>
      </c>
      <c r="P1055">
        <v>0</v>
      </c>
      <c r="Q1055">
        <v>6</v>
      </c>
      <c r="R1055">
        <v>3</v>
      </c>
      <c r="S1055">
        <v>5</v>
      </c>
      <c r="T1055">
        <v>0</v>
      </c>
      <c r="U1055">
        <v>3</v>
      </c>
      <c r="V1055">
        <f>COUNTIF(tbl_HRMaster[EmployeeID],tbl_HRMaster[[#This Row],[EmployeeID]])</f>
        <v>1</v>
      </c>
      <c r="W1055">
        <f>IFERROR(INDEX(tbl_EmployeeSurvey[EnvironmentSatisfaction],MATCH(tbl_HRMaster[[#This Row],[EmployeeID]],tbl_EmployeeSurvey[EmployeeID],0)),"Not Found")</f>
        <v>2</v>
      </c>
      <c r="X1055">
        <f>IFERROR(INDEX(tbl_EmployeeSurvey[JobSatisfaction],MATCH(tbl_HRMaster[[#This Row],[EmployeeID]],tbl_EmployeeSurvey[EmployeeID],0)),"Not Found")</f>
        <v>3</v>
      </c>
      <c r="Y1055" s="5">
        <f>IFERROR(INDEX(tbl_EmployeeSurvey[WorkLifeBalance],MATCH(tbl_HRMaster[[#This Row],[EmployeeID]],tbl_EmployeeSurvey[EmployeeID],0)),"Not Found")</f>
        <v>4</v>
      </c>
      <c r="Z1055" s="5">
        <f>IFERROR(VLOOKUP(tbl_HRMaster[[#This Row],[EmployeeID]],tbl_ManagerSurvey[[EmployeeID]:[PerformanceRating]],2,FALSE),"Not Found")</f>
        <v>2</v>
      </c>
      <c r="AA1055" s="5">
        <f>IFERROR(VLOOKUP(tbl_HRMaster[[#This Row],[EmployeeID]],tbl_ManagerSurvey[[EmployeeID]:[PerformanceRating]],3,FALSE),"Not Found")</f>
        <v>3</v>
      </c>
      <c r="AB1055" s="5" t="str">
        <f>IF(tbl_HRMaster[[#This Row],[Attrition]]="Yes","Left","Active")</f>
        <v>Active</v>
      </c>
      <c r="AC1055" s="5" t="str">
        <f>_xlfn.IFS(tbl_HRMaster[[#This Row],[Age]]&lt;25,"Under 25",tbl_HRMaster[[#This Row],[Age]]&lt;35,"25-34",tbl_HRMaster[[#This Row],[Age]]&lt;45,"35-44",tbl_HRMaster[[#This Row],[Age]]&lt;55,"45-54",TRUE,"Above 54")</f>
        <v>35-44</v>
      </c>
      <c r="AD1055" s="5" t="str">
        <f>_xlfn.IFS(
tbl_HRMaster[[#This Row],[YearsAtCompany]]&lt;2,"&lt; 2 Years",
tbl_HRMaster[[#This Row],[YearsAtCompany]]&lt;5,"2-4 Years",
tbl_HRMaster[[#This Row],[YearsAtCompany]]&lt;10,"5-9 Years",
TRUE,"10+ Years"
)</f>
        <v>5-9 Years</v>
      </c>
      <c r="AE1055" s="5">
        <f>IF(tbl_HRMaster[[#This Row],[Attrition]]="Yes",1,0)</f>
        <v>0</v>
      </c>
    </row>
    <row r="1056" spans="1:31" x14ac:dyDescent="0.25">
      <c r="A1056">
        <v>35</v>
      </c>
      <c r="B1056" t="s">
        <v>21</v>
      </c>
      <c r="C1056" t="s">
        <v>22</v>
      </c>
      <c r="D1056" t="s">
        <v>30</v>
      </c>
      <c r="E1056">
        <v>8</v>
      </c>
      <c r="F1056">
        <v>1</v>
      </c>
      <c r="G1056" t="s">
        <v>46</v>
      </c>
      <c r="H1056">
        <v>2515</v>
      </c>
      <c r="I1056" t="s">
        <v>25</v>
      </c>
      <c r="J1056">
        <v>3</v>
      </c>
      <c r="K1056" t="s">
        <v>42</v>
      </c>
      <c r="L1056" t="s">
        <v>27</v>
      </c>
      <c r="M1056">
        <v>53460</v>
      </c>
      <c r="N1056">
        <v>0</v>
      </c>
      <c r="O1056">
        <v>14</v>
      </c>
      <c r="P1056">
        <v>0</v>
      </c>
      <c r="Q1056">
        <v>6</v>
      </c>
      <c r="R1056">
        <v>3</v>
      </c>
      <c r="S1056">
        <v>5</v>
      </c>
      <c r="T1056">
        <v>0</v>
      </c>
      <c r="U1056">
        <v>3</v>
      </c>
      <c r="V1056">
        <f>COUNTIF(tbl_HRMaster[EmployeeID],tbl_HRMaster[[#This Row],[EmployeeID]])</f>
        <v>1</v>
      </c>
      <c r="W1056">
        <f>IFERROR(INDEX(tbl_EmployeeSurvey[EnvironmentSatisfaction],MATCH(tbl_HRMaster[[#This Row],[EmployeeID]],tbl_EmployeeSurvey[EmployeeID],0)),"Not Found")</f>
        <v>2</v>
      </c>
      <c r="X1056">
        <f>IFERROR(INDEX(tbl_EmployeeSurvey[JobSatisfaction],MATCH(tbl_HRMaster[[#This Row],[EmployeeID]],tbl_EmployeeSurvey[EmployeeID],0)),"Not Found")</f>
        <v>3</v>
      </c>
      <c r="Y1056" s="5">
        <f>IFERROR(INDEX(tbl_EmployeeSurvey[WorkLifeBalance],MATCH(tbl_HRMaster[[#This Row],[EmployeeID]],tbl_EmployeeSurvey[EmployeeID],0)),"Not Found")</f>
        <v>4</v>
      </c>
      <c r="Z1056" s="5">
        <f>IFERROR(VLOOKUP(tbl_HRMaster[[#This Row],[EmployeeID]],tbl_ManagerSurvey[[EmployeeID]:[PerformanceRating]],2,FALSE),"Not Found")</f>
        <v>2</v>
      </c>
      <c r="AA1056" s="5">
        <f>IFERROR(VLOOKUP(tbl_HRMaster[[#This Row],[EmployeeID]],tbl_ManagerSurvey[[EmployeeID]:[PerformanceRating]],3,FALSE),"Not Found")</f>
        <v>3</v>
      </c>
      <c r="AB1056" s="5" t="str">
        <f>IF(tbl_HRMaster[[#This Row],[Attrition]]="Yes","Left","Active")</f>
        <v>Active</v>
      </c>
      <c r="AC1056" s="5" t="str">
        <f>_xlfn.IFS(tbl_HRMaster[[#This Row],[Age]]&lt;25,"Under 25",tbl_HRMaster[[#This Row],[Age]]&lt;35,"25-34",tbl_HRMaster[[#This Row],[Age]]&lt;45,"35-44",tbl_HRMaster[[#This Row],[Age]]&lt;55,"45-54",TRUE,"Above 54")</f>
        <v>35-44</v>
      </c>
      <c r="AD1056" s="5" t="str">
        <f>_xlfn.IFS(
tbl_HRMaster[[#This Row],[YearsAtCompany]]&lt;2,"&lt; 2 Years",
tbl_HRMaster[[#This Row],[YearsAtCompany]]&lt;5,"2-4 Years",
tbl_HRMaster[[#This Row],[YearsAtCompany]]&lt;10,"5-9 Years",
TRUE,"10+ Years"
)</f>
        <v>5-9 Years</v>
      </c>
      <c r="AE1056" s="5">
        <f>IF(tbl_HRMaster[[#This Row],[Attrition]]="Yes",1,0)</f>
        <v>0</v>
      </c>
    </row>
    <row r="1057" spans="1:31" x14ac:dyDescent="0.25">
      <c r="A1057">
        <v>35</v>
      </c>
      <c r="B1057" t="s">
        <v>21</v>
      </c>
      <c r="C1057" t="s">
        <v>22</v>
      </c>
      <c r="D1057" t="s">
        <v>30</v>
      </c>
      <c r="E1057">
        <v>8</v>
      </c>
      <c r="F1057">
        <v>1</v>
      </c>
      <c r="G1057" t="s">
        <v>46</v>
      </c>
      <c r="H1057">
        <v>3985</v>
      </c>
      <c r="I1057" t="s">
        <v>25</v>
      </c>
      <c r="J1057">
        <v>3</v>
      </c>
      <c r="K1057" t="s">
        <v>42</v>
      </c>
      <c r="L1057" t="s">
        <v>27</v>
      </c>
      <c r="M1057">
        <v>53460</v>
      </c>
      <c r="N1057">
        <v>0</v>
      </c>
      <c r="O1057">
        <v>14</v>
      </c>
      <c r="P1057">
        <v>0</v>
      </c>
      <c r="Q1057">
        <v>6</v>
      </c>
      <c r="R1057">
        <v>3</v>
      </c>
      <c r="S1057">
        <v>5</v>
      </c>
      <c r="T1057">
        <v>0</v>
      </c>
      <c r="U1057">
        <v>3</v>
      </c>
      <c r="V1057">
        <f>COUNTIF(tbl_HRMaster[EmployeeID],tbl_HRMaster[[#This Row],[EmployeeID]])</f>
        <v>1</v>
      </c>
      <c r="W1057">
        <f>IFERROR(INDEX(tbl_EmployeeSurvey[EnvironmentSatisfaction],MATCH(tbl_HRMaster[[#This Row],[EmployeeID]],tbl_EmployeeSurvey[EmployeeID],0)),"Not Found")</f>
        <v>2</v>
      </c>
      <c r="X1057">
        <f>IFERROR(INDEX(tbl_EmployeeSurvey[JobSatisfaction],MATCH(tbl_HRMaster[[#This Row],[EmployeeID]],tbl_EmployeeSurvey[EmployeeID],0)),"Not Found")</f>
        <v>3</v>
      </c>
      <c r="Y1057" s="5">
        <f>IFERROR(INDEX(tbl_EmployeeSurvey[WorkLifeBalance],MATCH(tbl_HRMaster[[#This Row],[EmployeeID]],tbl_EmployeeSurvey[EmployeeID],0)),"Not Found")</f>
        <v>4</v>
      </c>
      <c r="Z1057" s="5">
        <f>IFERROR(VLOOKUP(tbl_HRMaster[[#This Row],[EmployeeID]],tbl_ManagerSurvey[[EmployeeID]:[PerformanceRating]],2,FALSE),"Not Found")</f>
        <v>2</v>
      </c>
      <c r="AA1057" s="5">
        <f>IFERROR(VLOOKUP(tbl_HRMaster[[#This Row],[EmployeeID]],tbl_ManagerSurvey[[EmployeeID]:[PerformanceRating]],3,FALSE),"Not Found")</f>
        <v>3</v>
      </c>
      <c r="AB1057" s="5" t="str">
        <f>IF(tbl_HRMaster[[#This Row],[Attrition]]="Yes","Left","Active")</f>
        <v>Active</v>
      </c>
      <c r="AC1057" s="5" t="str">
        <f>_xlfn.IFS(tbl_HRMaster[[#This Row],[Age]]&lt;25,"Under 25",tbl_HRMaster[[#This Row],[Age]]&lt;35,"25-34",tbl_HRMaster[[#This Row],[Age]]&lt;45,"35-44",tbl_HRMaster[[#This Row],[Age]]&lt;55,"45-54",TRUE,"Above 54")</f>
        <v>35-44</v>
      </c>
      <c r="AD1057" s="5" t="str">
        <f>_xlfn.IFS(
tbl_HRMaster[[#This Row],[YearsAtCompany]]&lt;2,"&lt; 2 Years",
tbl_HRMaster[[#This Row],[YearsAtCompany]]&lt;5,"2-4 Years",
tbl_HRMaster[[#This Row],[YearsAtCompany]]&lt;10,"5-9 Years",
TRUE,"10+ Years"
)</f>
        <v>5-9 Years</v>
      </c>
      <c r="AE1057" s="5">
        <f>IF(tbl_HRMaster[[#This Row],[Attrition]]="Yes",1,0)</f>
        <v>0</v>
      </c>
    </row>
    <row r="1058" spans="1:31" x14ac:dyDescent="0.25">
      <c r="A1058">
        <v>35</v>
      </c>
      <c r="B1058" t="s">
        <v>21</v>
      </c>
      <c r="C1058" t="s">
        <v>22</v>
      </c>
      <c r="D1058" t="s">
        <v>30</v>
      </c>
      <c r="E1058">
        <v>25</v>
      </c>
      <c r="F1058">
        <v>1</v>
      </c>
      <c r="G1058" t="s">
        <v>38</v>
      </c>
      <c r="H1058">
        <v>1123</v>
      </c>
      <c r="I1058" t="s">
        <v>34</v>
      </c>
      <c r="J1058">
        <v>1</v>
      </c>
      <c r="K1058" t="s">
        <v>35</v>
      </c>
      <c r="L1058" t="s">
        <v>27</v>
      </c>
      <c r="M1058">
        <v>54100</v>
      </c>
      <c r="N1058">
        <v>0</v>
      </c>
      <c r="O1058">
        <v>18</v>
      </c>
      <c r="P1058">
        <v>0</v>
      </c>
      <c r="Q1058">
        <v>6</v>
      </c>
      <c r="R1058">
        <v>4</v>
      </c>
      <c r="S1058">
        <v>5</v>
      </c>
      <c r="T1058">
        <v>0</v>
      </c>
      <c r="U1058">
        <v>4</v>
      </c>
      <c r="V1058">
        <f>COUNTIF(tbl_HRMaster[EmployeeID],tbl_HRMaster[[#This Row],[EmployeeID]])</f>
        <v>1</v>
      </c>
      <c r="W1058">
        <f>IFERROR(INDEX(tbl_EmployeeSurvey[EnvironmentSatisfaction],MATCH(tbl_HRMaster[[#This Row],[EmployeeID]],tbl_EmployeeSurvey[EmployeeID],0)),"Not Found")</f>
        <v>2</v>
      </c>
      <c r="X1058">
        <f>IFERROR(INDEX(tbl_EmployeeSurvey[JobSatisfaction],MATCH(tbl_HRMaster[[#This Row],[EmployeeID]],tbl_EmployeeSurvey[EmployeeID],0)),"Not Found")</f>
        <v>1</v>
      </c>
      <c r="Y1058" s="5">
        <f>IFERROR(INDEX(tbl_EmployeeSurvey[WorkLifeBalance],MATCH(tbl_HRMaster[[#This Row],[EmployeeID]],tbl_EmployeeSurvey[EmployeeID],0)),"Not Found")</f>
        <v>1</v>
      </c>
      <c r="Z1058" s="5">
        <f>IFERROR(VLOOKUP(tbl_HRMaster[[#This Row],[EmployeeID]],tbl_ManagerSurvey[[EmployeeID]:[PerformanceRating]],2,FALSE),"Not Found")</f>
        <v>3</v>
      </c>
      <c r="AA1058" s="5">
        <f>IFERROR(VLOOKUP(tbl_HRMaster[[#This Row],[EmployeeID]],tbl_ManagerSurvey[[EmployeeID]:[PerformanceRating]],3,FALSE),"Not Found")</f>
        <v>3</v>
      </c>
      <c r="AB1058" s="5" t="str">
        <f>IF(tbl_HRMaster[[#This Row],[Attrition]]="Yes","Left","Active")</f>
        <v>Active</v>
      </c>
      <c r="AC1058" s="5" t="str">
        <f>_xlfn.IFS(tbl_HRMaster[[#This Row],[Age]]&lt;25,"Under 25",tbl_HRMaster[[#This Row],[Age]]&lt;35,"25-34",tbl_HRMaster[[#This Row],[Age]]&lt;45,"35-44",tbl_HRMaster[[#This Row],[Age]]&lt;55,"45-54",TRUE,"Above 54")</f>
        <v>35-44</v>
      </c>
      <c r="AD1058" s="5" t="str">
        <f>_xlfn.IFS(
tbl_HRMaster[[#This Row],[YearsAtCompany]]&lt;2,"&lt; 2 Years",
tbl_HRMaster[[#This Row],[YearsAtCompany]]&lt;5,"2-4 Years",
tbl_HRMaster[[#This Row],[YearsAtCompany]]&lt;10,"5-9 Years",
TRUE,"10+ Years"
)</f>
        <v>5-9 Years</v>
      </c>
      <c r="AE1058" s="5">
        <f>IF(tbl_HRMaster[[#This Row],[Attrition]]="Yes",1,0)</f>
        <v>0</v>
      </c>
    </row>
    <row r="1059" spans="1:31" x14ac:dyDescent="0.25">
      <c r="A1059">
        <v>35</v>
      </c>
      <c r="B1059" t="s">
        <v>21</v>
      </c>
      <c r="C1059" t="s">
        <v>22</v>
      </c>
      <c r="D1059" t="s">
        <v>30</v>
      </c>
      <c r="E1059">
        <v>25</v>
      </c>
      <c r="F1059">
        <v>1</v>
      </c>
      <c r="G1059" t="s">
        <v>38</v>
      </c>
      <c r="H1059">
        <v>2593</v>
      </c>
      <c r="I1059" t="s">
        <v>34</v>
      </c>
      <c r="J1059">
        <v>1</v>
      </c>
      <c r="K1059" t="s">
        <v>35</v>
      </c>
      <c r="L1059" t="s">
        <v>27</v>
      </c>
      <c r="M1059">
        <v>54100</v>
      </c>
      <c r="N1059">
        <v>0</v>
      </c>
      <c r="O1059">
        <v>18</v>
      </c>
      <c r="P1059">
        <v>0</v>
      </c>
      <c r="Q1059">
        <v>6</v>
      </c>
      <c r="R1059">
        <v>4</v>
      </c>
      <c r="S1059">
        <v>5</v>
      </c>
      <c r="T1059">
        <v>0</v>
      </c>
      <c r="U1059">
        <v>4</v>
      </c>
      <c r="V1059">
        <f>COUNTIF(tbl_HRMaster[EmployeeID],tbl_HRMaster[[#This Row],[EmployeeID]])</f>
        <v>1</v>
      </c>
      <c r="W1059">
        <f>IFERROR(INDEX(tbl_EmployeeSurvey[EnvironmentSatisfaction],MATCH(tbl_HRMaster[[#This Row],[EmployeeID]],tbl_EmployeeSurvey[EmployeeID],0)),"Not Found")</f>
        <v>2</v>
      </c>
      <c r="X1059">
        <f>IFERROR(INDEX(tbl_EmployeeSurvey[JobSatisfaction],MATCH(tbl_HRMaster[[#This Row],[EmployeeID]],tbl_EmployeeSurvey[EmployeeID],0)),"Not Found")</f>
        <v>1</v>
      </c>
      <c r="Y1059" s="5">
        <f>IFERROR(INDEX(tbl_EmployeeSurvey[WorkLifeBalance],MATCH(tbl_HRMaster[[#This Row],[EmployeeID]],tbl_EmployeeSurvey[EmployeeID],0)),"Not Found")</f>
        <v>1</v>
      </c>
      <c r="Z1059" s="5">
        <f>IFERROR(VLOOKUP(tbl_HRMaster[[#This Row],[EmployeeID]],tbl_ManagerSurvey[[EmployeeID]:[PerformanceRating]],2,FALSE),"Not Found")</f>
        <v>3</v>
      </c>
      <c r="AA1059" s="5">
        <f>IFERROR(VLOOKUP(tbl_HRMaster[[#This Row],[EmployeeID]],tbl_ManagerSurvey[[EmployeeID]:[PerformanceRating]],3,FALSE),"Not Found")</f>
        <v>3</v>
      </c>
      <c r="AB1059" s="5" t="str">
        <f>IF(tbl_HRMaster[[#This Row],[Attrition]]="Yes","Left","Active")</f>
        <v>Active</v>
      </c>
      <c r="AC1059" s="5" t="str">
        <f>_xlfn.IFS(tbl_HRMaster[[#This Row],[Age]]&lt;25,"Under 25",tbl_HRMaster[[#This Row],[Age]]&lt;35,"25-34",tbl_HRMaster[[#This Row],[Age]]&lt;45,"35-44",tbl_HRMaster[[#This Row],[Age]]&lt;55,"45-54",TRUE,"Above 54")</f>
        <v>35-44</v>
      </c>
      <c r="AD1059" s="5" t="str">
        <f>_xlfn.IFS(
tbl_HRMaster[[#This Row],[YearsAtCompany]]&lt;2,"&lt; 2 Years",
tbl_HRMaster[[#This Row],[YearsAtCompany]]&lt;5,"2-4 Years",
tbl_HRMaster[[#This Row],[YearsAtCompany]]&lt;10,"5-9 Years",
TRUE,"10+ Years"
)</f>
        <v>5-9 Years</v>
      </c>
      <c r="AE1059" s="5">
        <f>IF(tbl_HRMaster[[#This Row],[Attrition]]="Yes",1,0)</f>
        <v>0</v>
      </c>
    </row>
    <row r="1060" spans="1:31" x14ac:dyDescent="0.25">
      <c r="A1060">
        <v>35</v>
      </c>
      <c r="B1060" t="s">
        <v>21</v>
      </c>
      <c r="C1060" t="s">
        <v>22</v>
      </c>
      <c r="D1060" t="s">
        <v>30</v>
      </c>
      <c r="E1060">
        <v>25</v>
      </c>
      <c r="F1060">
        <v>1</v>
      </c>
      <c r="G1060" t="s">
        <v>38</v>
      </c>
      <c r="H1060">
        <v>4063</v>
      </c>
      <c r="I1060" t="s">
        <v>34</v>
      </c>
      <c r="J1060">
        <v>1</v>
      </c>
      <c r="K1060" t="s">
        <v>35</v>
      </c>
      <c r="L1060" t="s">
        <v>27</v>
      </c>
      <c r="M1060">
        <v>54100</v>
      </c>
      <c r="N1060">
        <v>0</v>
      </c>
      <c r="O1060">
        <v>18</v>
      </c>
      <c r="P1060">
        <v>0</v>
      </c>
      <c r="Q1060">
        <v>6</v>
      </c>
      <c r="R1060">
        <v>4</v>
      </c>
      <c r="S1060">
        <v>5</v>
      </c>
      <c r="T1060">
        <v>0</v>
      </c>
      <c r="U1060">
        <v>4</v>
      </c>
      <c r="V1060">
        <f>COUNTIF(tbl_HRMaster[EmployeeID],tbl_HRMaster[[#This Row],[EmployeeID]])</f>
        <v>1</v>
      </c>
      <c r="W1060">
        <f>IFERROR(INDEX(tbl_EmployeeSurvey[EnvironmentSatisfaction],MATCH(tbl_HRMaster[[#This Row],[EmployeeID]],tbl_EmployeeSurvey[EmployeeID],0)),"Not Found")</f>
        <v>2</v>
      </c>
      <c r="X1060">
        <f>IFERROR(INDEX(tbl_EmployeeSurvey[JobSatisfaction],MATCH(tbl_HRMaster[[#This Row],[EmployeeID]],tbl_EmployeeSurvey[EmployeeID],0)),"Not Found")</f>
        <v>1</v>
      </c>
      <c r="Y1060" s="5">
        <f>IFERROR(INDEX(tbl_EmployeeSurvey[WorkLifeBalance],MATCH(tbl_HRMaster[[#This Row],[EmployeeID]],tbl_EmployeeSurvey[EmployeeID],0)),"Not Found")</f>
        <v>1</v>
      </c>
      <c r="Z1060" s="5">
        <f>IFERROR(VLOOKUP(tbl_HRMaster[[#This Row],[EmployeeID]],tbl_ManagerSurvey[[EmployeeID]:[PerformanceRating]],2,FALSE),"Not Found")</f>
        <v>3</v>
      </c>
      <c r="AA1060" s="5">
        <f>IFERROR(VLOOKUP(tbl_HRMaster[[#This Row],[EmployeeID]],tbl_ManagerSurvey[[EmployeeID]:[PerformanceRating]],3,FALSE),"Not Found")</f>
        <v>3</v>
      </c>
      <c r="AB1060" s="5" t="str">
        <f>IF(tbl_HRMaster[[#This Row],[Attrition]]="Yes","Left","Active")</f>
        <v>Active</v>
      </c>
      <c r="AC1060" s="5" t="str">
        <f>_xlfn.IFS(tbl_HRMaster[[#This Row],[Age]]&lt;25,"Under 25",tbl_HRMaster[[#This Row],[Age]]&lt;35,"25-34",tbl_HRMaster[[#This Row],[Age]]&lt;45,"35-44",tbl_HRMaster[[#This Row],[Age]]&lt;55,"45-54",TRUE,"Above 54")</f>
        <v>35-44</v>
      </c>
      <c r="AD1060" s="5" t="str">
        <f>_xlfn.IFS(
tbl_HRMaster[[#This Row],[YearsAtCompany]]&lt;2,"&lt; 2 Years",
tbl_HRMaster[[#This Row],[YearsAtCompany]]&lt;5,"2-4 Years",
tbl_HRMaster[[#This Row],[YearsAtCompany]]&lt;10,"5-9 Years",
TRUE,"10+ Years"
)</f>
        <v>5-9 Years</v>
      </c>
      <c r="AE1060" s="5">
        <f>IF(tbl_HRMaster[[#This Row],[Attrition]]="Yes",1,0)</f>
        <v>0</v>
      </c>
    </row>
    <row r="1061" spans="1:31" x14ac:dyDescent="0.25">
      <c r="A1061">
        <v>31</v>
      </c>
      <c r="B1061" t="s">
        <v>21</v>
      </c>
      <c r="C1061" t="s">
        <v>22</v>
      </c>
      <c r="D1061" t="s">
        <v>30</v>
      </c>
      <c r="E1061">
        <v>3</v>
      </c>
      <c r="F1061">
        <v>2</v>
      </c>
      <c r="G1061" t="s">
        <v>24</v>
      </c>
      <c r="H1061">
        <v>990</v>
      </c>
      <c r="I1061" t="s">
        <v>34</v>
      </c>
      <c r="J1061">
        <v>3</v>
      </c>
      <c r="K1061" t="s">
        <v>40</v>
      </c>
      <c r="L1061" t="s">
        <v>27</v>
      </c>
      <c r="M1061">
        <v>77560</v>
      </c>
      <c r="N1061">
        <v>1</v>
      </c>
      <c r="O1061">
        <v>15</v>
      </c>
      <c r="P1061">
        <v>2</v>
      </c>
      <c r="Q1061">
        <v>6</v>
      </c>
      <c r="R1061">
        <v>3</v>
      </c>
      <c r="S1061">
        <v>5</v>
      </c>
      <c r="T1061">
        <v>0</v>
      </c>
      <c r="U1061">
        <v>2</v>
      </c>
      <c r="V1061">
        <f>COUNTIF(tbl_HRMaster[EmployeeID],tbl_HRMaster[[#This Row],[EmployeeID]])</f>
        <v>1</v>
      </c>
      <c r="W1061">
        <f>IFERROR(INDEX(tbl_EmployeeSurvey[EnvironmentSatisfaction],MATCH(tbl_HRMaster[[#This Row],[EmployeeID]],tbl_EmployeeSurvey[EmployeeID],0)),"Not Found")</f>
        <v>1</v>
      </c>
      <c r="X1061">
        <f>IFERROR(INDEX(tbl_EmployeeSurvey[JobSatisfaction],MATCH(tbl_HRMaster[[#This Row],[EmployeeID]],tbl_EmployeeSurvey[EmployeeID],0)),"Not Found")</f>
        <v>3</v>
      </c>
      <c r="Y1061" s="5">
        <f>IFERROR(INDEX(tbl_EmployeeSurvey[WorkLifeBalance],MATCH(tbl_HRMaster[[#This Row],[EmployeeID]],tbl_EmployeeSurvey[EmployeeID],0)),"Not Found")</f>
        <v>3</v>
      </c>
      <c r="Z1061" s="5">
        <f>IFERROR(VLOOKUP(tbl_HRMaster[[#This Row],[EmployeeID]],tbl_ManagerSurvey[[EmployeeID]:[PerformanceRating]],2,FALSE),"Not Found")</f>
        <v>4</v>
      </c>
      <c r="AA1061" s="5">
        <f>IFERROR(VLOOKUP(tbl_HRMaster[[#This Row],[EmployeeID]],tbl_ManagerSurvey[[EmployeeID]:[PerformanceRating]],3,FALSE),"Not Found")</f>
        <v>3</v>
      </c>
      <c r="AB1061" s="5" t="str">
        <f>IF(tbl_HRMaster[[#This Row],[Attrition]]="Yes","Left","Active")</f>
        <v>Active</v>
      </c>
      <c r="AC1061" s="5" t="str">
        <f>_xlfn.IFS(tbl_HRMaster[[#This Row],[Age]]&lt;25,"Under 25",tbl_HRMaster[[#This Row],[Age]]&lt;35,"25-34",tbl_HRMaster[[#This Row],[Age]]&lt;45,"35-44",tbl_HRMaster[[#This Row],[Age]]&lt;55,"45-54",TRUE,"Above 54")</f>
        <v>25-34</v>
      </c>
      <c r="AD1061" s="5" t="str">
        <f>_xlfn.IFS(
tbl_HRMaster[[#This Row],[YearsAtCompany]]&lt;2,"&lt; 2 Years",
tbl_HRMaster[[#This Row],[YearsAtCompany]]&lt;5,"2-4 Years",
tbl_HRMaster[[#This Row],[YearsAtCompany]]&lt;10,"5-9 Years",
TRUE,"10+ Years"
)</f>
        <v>5-9 Years</v>
      </c>
      <c r="AE1061" s="5">
        <f>IF(tbl_HRMaster[[#This Row],[Attrition]]="Yes",1,0)</f>
        <v>0</v>
      </c>
    </row>
    <row r="1062" spans="1:31" x14ac:dyDescent="0.25">
      <c r="A1062">
        <v>31</v>
      </c>
      <c r="B1062" t="s">
        <v>21</v>
      </c>
      <c r="C1062" t="s">
        <v>22</v>
      </c>
      <c r="D1062" t="s">
        <v>30</v>
      </c>
      <c r="E1062">
        <v>3</v>
      </c>
      <c r="F1062">
        <v>2</v>
      </c>
      <c r="G1062" t="s">
        <v>24</v>
      </c>
      <c r="H1062">
        <v>2460</v>
      </c>
      <c r="I1062" t="s">
        <v>34</v>
      </c>
      <c r="J1062">
        <v>3</v>
      </c>
      <c r="K1062" t="s">
        <v>40</v>
      </c>
      <c r="L1062" t="s">
        <v>27</v>
      </c>
      <c r="M1062">
        <v>77560</v>
      </c>
      <c r="N1062">
        <v>1</v>
      </c>
      <c r="O1062">
        <v>15</v>
      </c>
      <c r="P1062">
        <v>2</v>
      </c>
      <c r="Q1062">
        <v>6</v>
      </c>
      <c r="R1062">
        <v>3</v>
      </c>
      <c r="S1062">
        <v>5</v>
      </c>
      <c r="T1062">
        <v>0</v>
      </c>
      <c r="U1062">
        <v>2</v>
      </c>
      <c r="V1062">
        <f>COUNTIF(tbl_HRMaster[EmployeeID],tbl_HRMaster[[#This Row],[EmployeeID]])</f>
        <v>1</v>
      </c>
      <c r="W1062">
        <f>IFERROR(INDEX(tbl_EmployeeSurvey[EnvironmentSatisfaction],MATCH(tbl_HRMaster[[#This Row],[EmployeeID]],tbl_EmployeeSurvey[EmployeeID],0)),"Not Found")</f>
        <v>1</v>
      </c>
      <c r="X1062">
        <f>IFERROR(INDEX(tbl_EmployeeSurvey[JobSatisfaction],MATCH(tbl_HRMaster[[#This Row],[EmployeeID]],tbl_EmployeeSurvey[EmployeeID],0)),"Not Found")</f>
        <v>3</v>
      </c>
      <c r="Y1062" s="5">
        <f>IFERROR(INDEX(tbl_EmployeeSurvey[WorkLifeBalance],MATCH(tbl_HRMaster[[#This Row],[EmployeeID]],tbl_EmployeeSurvey[EmployeeID],0)),"Not Found")</f>
        <v>3</v>
      </c>
      <c r="Z1062" s="5">
        <f>IFERROR(VLOOKUP(tbl_HRMaster[[#This Row],[EmployeeID]],tbl_ManagerSurvey[[EmployeeID]:[PerformanceRating]],2,FALSE),"Not Found")</f>
        <v>4</v>
      </c>
      <c r="AA1062" s="5">
        <f>IFERROR(VLOOKUP(tbl_HRMaster[[#This Row],[EmployeeID]],tbl_ManagerSurvey[[EmployeeID]:[PerformanceRating]],3,FALSE),"Not Found")</f>
        <v>3</v>
      </c>
      <c r="AB1062" s="5" t="str">
        <f>IF(tbl_HRMaster[[#This Row],[Attrition]]="Yes","Left","Active")</f>
        <v>Active</v>
      </c>
      <c r="AC1062" s="5" t="str">
        <f>_xlfn.IFS(tbl_HRMaster[[#This Row],[Age]]&lt;25,"Under 25",tbl_HRMaster[[#This Row],[Age]]&lt;35,"25-34",tbl_HRMaster[[#This Row],[Age]]&lt;45,"35-44",tbl_HRMaster[[#This Row],[Age]]&lt;55,"45-54",TRUE,"Above 54")</f>
        <v>25-34</v>
      </c>
      <c r="AD1062" s="5" t="str">
        <f>_xlfn.IFS(
tbl_HRMaster[[#This Row],[YearsAtCompany]]&lt;2,"&lt; 2 Years",
tbl_HRMaster[[#This Row],[YearsAtCompany]]&lt;5,"2-4 Years",
tbl_HRMaster[[#This Row],[YearsAtCompany]]&lt;10,"5-9 Years",
TRUE,"10+ Years"
)</f>
        <v>5-9 Years</v>
      </c>
      <c r="AE1062" s="5">
        <f>IF(tbl_HRMaster[[#This Row],[Attrition]]="Yes",1,0)</f>
        <v>0</v>
      </c>
    </row>
    <row r="1063" spans="1:31" x14ac:dyDescent="0.25">
      <c r="A1063">
        <v>31</v>
      </c>
      <c r="B1063" t="s">
        <v>21</v>
      </c>
      <c r="C1063" t="s">
        <v>22</v>
      </c>
      <c r="D1063" t="s">
        <v>30</v>
      </c>
      <c r="E1063">
        <v>3</v>
      </c>
      <c r="F1063">
        <v>2</v>
      </c>
      <c r="G1063" t="s">
        <v>24</v>
      </c>
      <c r="H1063">
        <v>3930</v>
      </c>
      <c r="I1063" t="s">
        <v>34</v>
      </c>
      <c r="J1063">
        <v>3</v>
      </c>
      <c r="K1063" t="s">
        <v>40</v>
      </c>
      <c r="L1063" t="s">
        <v>27</v>
      </c>
      <c r="M1063">
        <v>77560</v>
      </c>
      <c r="N1063">
        <v>1</v>
      </c>
      <c r="O1063">
        <v>15</v>
      </c>
      <c r="P1063">
        <v>2</v>
      </c>
      <c r="Q1063">
        <v>6</v>
      </c>
      <c r="R1063">
        <v>3</v>
      </c>
      <c r="S1063">
        <v>5</v>
      </c>
      <c r="T1063">
        <v>0</v>
      </c>
      <c r="U1063">
        <v>2</v>
      </c>
      <c r="V1063">
        <f>COUNTIF(tbl_HRMaster[EmployeeID],tbl_HRMaster[[#This Row],[EmployeeID]])</f>
        <v>1</v>
      </c>
      <c r="W1063">
        <f>IFERROR(INDEX(tbl_EmployeeSurvey[EnvironmentSatisfaction],MATCH(tbl_HRMaster[[#This Row],[EmployeeID]],tbl_EmployeeSurvey[EmployeeID],0)),"Not Found")</f>
        <v>1</v>
      </c>
      <c r="X1063">
        <f>IFERROR(INDEX(tbl_EmployeeSurvey[JobSatisfaction],MATCH(tbl_HRMaster[[#This Row],[EmployeeID]],tbl_EmployeeSurvey[EmployeeID],0)),"Not Found")</f>
        <v>3</v>
      </c>
      <c r="Y1063" s="5">
        <f>IFERROR(INDEX(tbl_EmployeeSurvey[WorkLifeBalance],MATCH(tbl_HRMaster[[#This Row],[EmployeeID]],tbl_EmployeeSurvey[EmployeeID],0)),"Not Found")</f>
        <v>3</v>
      </c>
      <c r="Z1063" s="5">
        <f>IFERROR(VLOOKUP(tbl_HRMaster[[#This Row],[EmployeeID]],tbl_ManagerSurvey[[EmployeeID]:[PerformanceRating]],2,FALSE),"Not Found")</f>
        <v>4</v>
      </c>
      <c r="AA1063" s="5">
        <f>IFERROR(VLOOKUP(tbl_HRMaster[[#This Row],[EmployeeID]],tbl_ManagerSurvey[[EmployeeID]:[PerformanceRating]],3,FALSE),"Not Found")</f>
        <v>3</v>
      </c>
      <c r="AB1063" s="5" t="str">
        <f>IF(tbl_HRMaster[[#This Row],[Attrition]]="Yes","Left","Active")</f>
        <v>Active</v>
      </c>
      <c r="AC1063" s="5" t="str">
        <f>_xlfn.IFS(tbl_HRMaster[[#This Row],[Age]]&lt;25,"Under 25",tbl_HRMaster[[#This Row],[Age]]&lt;35,"25-34",tbl_HRMaster[[#This Row],[Age]]&lt;45,"35-44",tbl_HRMaster[[#This Row],[Age]]&lt;55,"45-54",TRUE,"Above 54")</f>
        <v>25-34</v>
      </c>
      <c r="AD1063" s="5" t="str">
        <f>_xlfn.IFS(
tbl_HRMaster[[#This Row],[YearsAtCompany]]&lt;2,"&lt; 2 Years",
tbl_HRMaster[[#This Row],[YearsAtCompany]]&lt;5,"2-4 Years",
tbl_HRMaster[[#This Row],[YearsAtCompany]]&lt;10,"5-9 Years",
TRUE,"10+ Years"
)</f>
        <v>5-9 Years</v>
      </c>
      <c r="AE1063" s="5">
        <f>IF(tbl_HRMaster[[#This Row],[Attrition]]="Yes",1,0)</f>
        <v>0</v>
      </c>
    </row>
    <row r="1064" spans="1:31" x14ac:dyDescent="0.25">
      <c r="A1064">
        <v>28</v>
      </c>
      <c r="B1064" t="s">
        <v>21</v>
      </c>
      <c r="C1064" t="s">
        <v>22</v>
      </c>
      <c r="D1064" t="s">
        <v>23</v>
      </c>
      <c r="E1064">
        <v>2</v>
      </c>
      <c r="F1064">
        <v>4</v>
      </c>
      <c r="G1064" t="s">
        <v>45</v>
      </c>
      <c r="H1064">
        <v>562</v>
      </c>
      <c r="I1064" t="s">
        <v>34</v>
      </c>
      <c r="J1064">
        <v>1</v>
      </c>
      <c r="K1064" t="s">
        <v>35</v>
      </c>
      <c r="L1064" t="s">
        <v>27</v>
      </c>
      <c r="M1064">
        <v>93550</v>
      </c>
      <c r="N1064">
        <v>0</v>
      </c>
      <c r="O1064">
        <v>11</v>
      </c>
      <c r="P1064">
        <v>0</v>
      </c>
      <c r="Q1064">
        <v>6</v>
      </c>
      <c r="R1064">
        <v>4</v>
      </c>
      <c r="S1064">
        <v>5</v>
      </c>
      <c r="T1064">
        <v>0</v>
      </c>
      <c r="U1064">
        <v>4</v>
      </c>
      <c r="V1064">
        <f>COUNTIF(tbl_HRMaster[EmployeeID],tbl_HRMaster[[#This Row],[EmployeeID]])</f>
        <v>1</v>
      </c>
      <c r="W1064">
        <f>IFERROR(INDEX(tbl_EmployeeSurvey[EnvironmentSatisfaction],MATCH(tbl_HRMaster[[#This Row],[EmployeeID]],tbl_EmployeeSurvey[EmployeeID],0)),"Not Found")</f>
        <v>1</v>
      </c>
      <c r="X1064">
        <f>IFERROR(INDEX(tbl_EmployeeSurvey[JobSatisfaction],MATCH(tbl_HRMaster[[#This Row],[EmployeeID]],tbl_EmployeeSurvey[EmployeeID],0)),"Not Found")</f>
        <v>2</v>
      </c>
      <c r="Y1064" s="5">
        <f>IFERROR(INDEX(tbl_EmployeeSurvey[WorkLifeBalance],MATCH(tbl_HRMaster[[#This Row],[EmployeeID]],tbl_EmployeeSurvey[EmployeeID],0)),"Not Found")</f>
        <v>1</v>
      </c>
      <c r="Z1064" s="5">
        <f>IFERROR(VLOOKUP(tbl_HRMaster[[#This Row],[EmployeeID]],tbl_ManagerSurvey[[EmployeeID]:[PerformanceRating]],2,FALSE),"Not Found")</f>
        <v>3</v>
      </c>
      <c r="AA1064" s="5">
        <f>IFERROR(VLOOKUP(tbl_HRMaster[[#This Row],[EmployeeID]],tbl_ManagerSurvey[[EmployeeID]:[PerformanceRating]],3,FALSE),"Not Found")</f>
        <v>3</v>
      </c>
      <c r="AB1064" s="5" t="str">
        <f>IF(tbl_HRMaster[[#This Row],[Attrition]]="Yes","Left","Active")</f>
        <v>Active</v>
      </c>
      <c r="AC1064" s="5" t="str">
        <f>_xlfn.IFS(tbl_HRMaster[[#This Row],[Age]]&lt;25,"Under 25",tbl_HRMaster[[#This Row],[Age]]&lt;35,"25-34",tbl_HRMaster[[#This Row],[Age]]&lt;45,"35-44",tbl_HRMaster[[#This Row],[Age]]&lt;55,"45-54",TRUE,"Above 54")</f>
        <v>25-34</v>
      </c>
      <c r="AD1064" s="5" t="str">
        <f>_xlfn.IFS(
tbl_HRMaster[[#This Row],[YearsAtCompany]]&lt;2,"&lt; 2 Years",
tbl_HRMaster[[#This Row],[YearsAtCompany]]&lt;5,"2-4 Years",
tbl_HRMaster[[#This Row],[YearsAtCompany]]&lt;10,"5-9 Years",
TRUE,"10+ Years"
)</f>
        <v>5-9 Years</v>
      </c>
      <c r="AE1064" s="5">
        <f>IF(tbl_HRMaster[[#This Row],[Attrition]]="Yes",1,0)</f>
        <v>0</v>
      </c>
    </row>
    <row r="1065" spans="1:31" x14ac:dyDescent="0.25">
      <c r="A1065">
        <v>28</v>
      </c>
      <c r="B1065" t="s">
        <v>21</v>
      </c>
      <c r="C1065" t="s">
        <v>22</v>
      </c>
      <c r="D1065" t="s">
        <v>23</v>
      </c>
      <c r="E1065">
        <v>2</v>
      </c>
      <c r="F1065">
        <v>4</v>
      </c>
      <c r="G1065" t="s">
        <v>45</v>
      </c>
      <c r="H1065">
        <v>2032</v>
      </c>
      <c r="I1065" t="s">
        <v>34</v>
      </c>
      <c r="J1065">
        <v>1</v>
      </c>
      <c r="K1065" t="s">
        <v>35</v>
      </c>
      <c r="L1065" t="s">
        <v>27</v>
      </c>
      <c r="M1065">
        <v>93550</v>
      </c>
      <c r="N1065">
        <v>0</v>
      </c>
      <c r="O1065">
        <v>11</v>
      </c>
      <c r="P1065">
        <v>0</v>
      </c>
      <c r="Q1065">
        <v>6</v>
      </c>
      <c r="R1065">
        <v>4</v>
      </c>
      <c r="S1065">
        <v>5</v>
      </c>
      <c r="T1065">
        <v>0</v>
      </c>
      <c r="U1065">
        <v>4</v>
      </c>
      <c r="V1065">
        <f>COUNTIF(tbl_HRMaster[EmployeeID],tbl_HRMaster[[#This Row],[EmployeeID]])</f>
        <v>1</v>
      </c>
      <c r="W1065">
        <f>IFERROR(INDEX(tbl_EmployeeSurvey[EnvironmentSatisfaction],MATCH(tbl_HRMaster[[#This Row],[EmployeeID]],tbl_EmployeeSurvey[EmployeeID],0)),"Not Found")</f>
        <v>1</v>
      </c>
      <c r="X1065">
        <f>IFERROR(INDEX(tbl_EmployeeSurvey[JobSatisfaction],MATCH(tbl_HRMaster[[#This Row],[EmployeeID]],tbl_EmployeeSurvey[EmployeeID],0)),"Not Found")</f>
        <v>2</v>
      </c>
      <c r="Y1065" s="5">
        <f>IFERROR(INDEX(tbl_EmployeeSurvey[WorkLifeBalance],MATCH(tbl_HRMaster[[#This Row],[EmployeeID]],tbl_EmployeeSurvey[EmployeeID],0)),"Not Found")</f>
        <v>1</v>
      </c>
      <c r="Z1065" s="5">
        <f>IFERROR(VLOOKUP(tbl_HRMaster[[#This Row],[EmployeeID]],tbl_ManagerSurvey[[EmployeeID]:[PerformanceRating]],2,FALSE),"Not Found")</f>
        <v>3</v>
      </c>
      <c r="AA1065" s="5">
        <f>IFERROR(VLOOKUP(tbl_HRMaster[[#This Row],[EmployeeID]],tbl_ManagerSurvey[[EmployeeID]:[PerformanceRating]],3,FALSE),"Not Found")</f>
        <v>3</v>
      </c>
      <c r="AB1065" s="5" t="str">
        <f>IF(tbl_HRMaster[[#This Row],[Attrition]]="Yes","Left","Active")</f>
        <v>Active</v>
      </c>
      <c r="AC1065" s="5" t="str">
        <f>_xlfn.IFS(tbl_HRMaster[[#This Row],[Age]]&lt;25,"Under 25",tbl_HRMaster[[#This Row],[Age]]&lt;35,"25-34",tbl_HRMaster[[#This Row],[Age]]&lt;45,"35-44",tbl_HRMaster[[#This Row],[Age]]&lt;55,"45-54",TRUE,"Above 54")</f>
        <v>25-34</v>
      </c>
      <c r="AD1065" s="5" t="str">
        <f>_xlfn.IFS(
tbl_HRMaster[[#This Row],[YearsAtCompany]]&lt;2,"&lt; 2 Years",
tbl_HRMaster[[#This Row],[YearsAtCompany]]&lt;5,"2-4 Years",
tbl_HRMaster[[#This Row],[YearsAtCompany]]&lt;10,"5-9 Years",
TRUE,"10+ Years"
)</f>
        <v>5-9 Years</v>
      </c>
      <c r="AE1065" s="5">
        <f>IF(tbl_HRMaster[[#This Row],[Attrition]]="Yes",1,0)</f>
        <v>0</v>
      </c>
    </row>
    <row r="1066" spans="1:31" x14ac:dyDescent="0.25">
      <c r="A1066">
        <v>28</v>
      </c>
      <c r="B1066" t="s">
        <v>21</v>
      </c>
      <c r="C1066" t="s">
        <v>22</v>
      </c>
      <c r="D1066" t="s">
        <v>23</v>
      </c>
      <c r="E1066">
        <v>2</v>
      </c>
      <c r="F1066">
        <v>4</v>
      </c>
      <c r="G1066" t="s">
        <v>45</v>
      </c>
      <c r="H1066">
        <v>3502</v>
      </c>
      <c r="I1066" t="s">
        <v>34</v>
      </c>
      <c r="J1066">
        <v>1</v>
      </c>
      <c r="K1066" t="s">
        <v>35</v>
      </c>
      <c r="L1066" t="s">
        <v>27</v>
      </c>
      <c r="M1066">
        <v>93550</v>
      </c>
      <c r="N1066">
        <v>0</v>
      </c>
      <c r="O1066">
        <v>11</v>
      </c>
      <c r="P1066">
        <v>0</v>
      </c>
      <c r="Q1066">
        <v>6</v>
      </c>
      <c r="R1066">
        <v>4</v>
      </c>
      <c r="S1066">
        <v>5</v>
      </c>
      <c r="T1066">
        <v>0</v>
      </c>
      <c r="U1066">
        <v>4</v>
      </c>
      <c r="V1066">
        <f>COUNTIF(tbl_HRMaster[EmployeeID],tbl_HRMaster[[#This Row],[EmployeeID]])</f>
        <v>1</v>
      </c>
      <c r="W1066">
        <f>IFERROR(INDEX(tbl_EmployeeSurvey[EnvironmentSatisfaction],MATCH(tbl_HRMaster[[#This Row],[EmployeeID]],tbl_EmployeeSurvey[EmployeeID],0)),"Not Found")</f>
        <v>1</v>
      </c>
      <c r="X1066">
        <f>IFERROR(INDEX(tbl_EmployeeSurvey[JobSatisfaction],MATCH(tbl_HRMaster[[#This Row],[EmployeeID]],tbl_EmployeeSurvey[EmployeeID],0)),"Not Found")</f>
        <v>2</v>
      </c>
      <c r="Y1066" s="5">
        <f>IFERROR(INDEX(tbl_EmployeeSurvey[WorkLifeBalance],MATCH(tbl_HRMaster[[#This Row],[EmployeeID]],tbl_EmployeeSurvey[EmployeeID],0)),"Not Found")</f>
        <v>1</v>
      </c>
      <c r="Z1066" s="5">
        <f>IFERROR(VLOOKUP(tbl_HRMaster[[#This Row],[EmployeeID]],tbl_ManagerSurvey[[EmployeeID]:[PerformanceRating]],2,FALSE),"Not Found")</f>
        <v>3</v>
      </c>
      <c r="AA1066" s="5">
        <f>IFERROR(VLOOKUP(tbl_HRMaster[[#This Row],[EmployeeID]],tbl_ManagerSurvey[[EmployeeID]:[PerformanceRating]],3,FALSE),"Not Found")</f>
        <v>3</v>
      </c>
      <c r="AB1066" s="5" t="str">
        <f>IF(tbl_HRMaster[[#This Row],[Attrition]]="Yes","Left","Active")</f>
        <v>Active</v>
      </c>
      <c r="AC1066" s="5" t="str">
        <f>_xlfn.IFS(tbl_HRMaster[[#This Row],[Age]]&lt;25,"Under 25",tbl_HRMaster[[#This Row],[Age]]&lt;35,"25-34",tbl_HRMaster[[#This Row],[Age]]&lt;45,"35-44",tbl_HRMaster[[#This Row],[Age]]&lt;55,"45-54",TRUE,"Above 54")</f>
        <v>25-34</v>
      </c>
      <c r="AD1066" s="5" t="str">
        <f>_xlfn.IFS(
tbl_HRMaster[[#This Row],[YearsAtCompany]]&lt;2,"&lt; 2 Years",
tbl_HRMaster[[#This Row],[YearsAtCompany]]&lt;5,"2-4 Years",
tbl_HRMaster[[#This Row],[YearsAtCompany]]&lt;10,"5-9 Years",
TRUE,"10+ Years"
)</f>
        <v>5-9 Years</v>
      </c>
      <c r="AE1066" s="5">
        <f>IF(tbl_HRMaster[[#This Row],[Attrition]]="Yes",1,0)</f>
        <v>0</v>
      </c>
    </row>
    <row r="1067" spans="1:31" x14ac:dyDescent="0.25">
      <c r="A1067">
        <v>31</v>
      </c>
      <c r="B1067" t="s">
        <v>21</v>
      </c>
      <c r="C1067" t="s">
        <v>22</v>
      </c>
      <c r="D1067" t="s">
        <v>30</v>
      </c>
      <c r="E1067">
        <v>20</v>
      </c>
      <c r="F1067">
        <v>1</v>
      </c>
      <c r="G1067" t="s">
        <v>46</v>
      </c>
      <c r="H1067">
        <v>52</v>
      </c>
      <c r="I1067" t="s">
        <v>25</v>
      </c>
      <c r="J1067">
        <v>3</v>
      </c>
      <c r="K1067" t="s">
        <v>31</v>
      </c>
      <c r="L1067" t="s">
        <v>27</v>
      </c>
      <c r="M1067">
        <v>99070</v>
      </c>
      <c r="N1067">
        <v>0</v>
      </c>
      <c r="O1067">
        <v>13</v>
      </c>
      <c r="P1067">
        <v>1</v>
      </c>
      <c r="Q1067">
        <v>6</v>
      </c>
      <c r="R1067">
        <v>3</v>
      </c>
      <c r="S1067">
        <v>5</v>
      </c>
      <c r="T1067">
        <v>0</v>
      </c>
      <c r="U1067">
        <v>3</v>
      </c>
      <c r="V1067">
        <f>COUNTIF(tbl_HRMaster[EmployeeID],tbl_HRMaster[[#This Row],[EmployeeID]])</f>
        <v>1</v>
      </c>
      <c r="W1067">
        <f>IFERROR(INDEX(tbl_EmployeeSurvey[EnvironmentSatisfaction],MATCH(tbl_HRMaster[[#This Row],[EmployeeID]],tbl_EmployeeSurvey[EmployeeID],0)),"Not Found")</f>
        <v>3</v>
      </c>
      <c r="X1067">
        <f>IFERROR(INDEX(tbl_EmployeeSurvey[JobSatisfaction],MATCH(tbl_HRMaster[[#This Row],[EmployeeID]],tbl_EmployeeSurvey[EmployeeID],0)),"Not Found")</f>
        <v>4</v>
      </c>
      <c r="Y1067" s="5">
        <f>IFERROR(INDEX(tbl_EmployeeSurvey[WorkLifeBalance],MATCH(tbl_HRMaster[[#This Row],[EmployeeID]],tbl_EmployeeSurvey[EmployeeID],0)),"Not Found")</f>
        <v>3</v>
      </c>
      <c r="Z1067" s="5">
        <f>IFERROR(VLOOKUP(tbl_HRMaster[[#This Row],[EmployeeID]],tbl_ManagerSurvey[[EmployeeID]:[PerformanceRating]],2,FALSE),"Not Found")</f>
        <v>2</v>
      </c>
      <c r="AA1067" s="5">
        <f>IFERROR(VLOOKUP(tbl_HRMaster[[#This Row],[EmployeeID]],tbl_ManagerSurvey[[EmployeeID]:[PerformanceRating]],3,FALSE),"Not Found")</f>
        <v>3</v>
      </c>
      <c r="AB1067" s="5" t="str">
        <f>IF(tbl_HRMaster[[#This Row],[Attrition]]="Yes","Left","Active")</f>
        <v>Active</v>
      </c>
      <c r="AC1067" s="5" t="str">
        <f>_xlfn.IFS(tbl_HRMaster[[#This Row],[Age]]&lt;25,"Under 25",tbl_HRMaster[[#This Row],[Age]]&lt;35,"25-34",tbl_HRMaster[[#This Row],[Age]]&lt;45,"35-44",tbl_HRMaster[[#This Row],[Age]]&lt;55,"45-54",TRUE,"Above 54")</f>
        <v>25-34</v>
      </c>
      <c r="AD1067" s="5" t="str">
        <f>_xlfn.IFS(
tbl_HRMaster[[#This Row],[YearsAtCompany]]&lt;2,"&lt; 2 Years",
tbl_HRMaster[[#This Row],[YearsAtCompany]]&lt;5,"2-4 Years",
tbl_HRMaster[[#This Row],[YearsAtCompany]]&lt;10,"5-9 Years",
TRUE,"10+ Years"
)</f>
        <v>5-9 Years</v>
      </c>
      <c r="AE1067" s="5">
        <f>IF(tbl_HRMaster[[#This Row],[Attrition]]="Yes",1,0)</f>
        <v>0</v>
      </c>
    </row>
    <row r="1068" spans="1:31" x14ac:dyDescent="0.25">
      <c r="A1068">
        <v>31</v>
      </c>
      <c r="B1068" t="s">
        <v>21</v>
      </c>
      <c r="C1068" t="s">
        <v>22</v>
      </c>
      <c r="D1068" t="s">
        <v>30</v>
      </c>
      <c r="E1068">
        <v>20</v>
      </c>
      <c r="F1068">
        <v>1</v>
      </c>
      <c r="G1068" t="s">
        <v>46</v>
      </c>
      <c r="H1068">
        <v>1522</v>
      </c>
      <c r="I1068" t="s">
        <v>25</v>
      </c>
      <c r="J1068">
        <v>3</v>
      </c>
      <c r="K1068" t="s">
        <v>31</v>
      </c>
      <c r="L1068" t="s">
        <v>27</v>
      </c>
      <c r="M1068">
        <v>99070</v>
      </c>
      <c r="N1068">
        <v>2</v>
      </c>
      <c r="O1068">
        <v>13</v>
      </c>
      <c r="P1068">
        <v>1</v>
      </c>
      <c r="Q1068">
        <v>6</v>
      </c>
      <c r="R1068">
        <v>3</v>
      </c>
      <c r="S1068">
        <v>5</v>
      </c>
      <c r="T1068">
        <v>0</v>
      </c>
      <c r="U1068">
        <v>3</v>
      </c>
      <c r="V1068">
        <f>COUNTIF(tbl_HRMaster[EmployeeID],tbl_HRMaster[[#This Row],[EmployeeID]])</f>
        <v>1</v>
      </c>
      <c r="W1068">
        <f>IFERROR(INDEX(tbl_EmployeeSurvey[EnvironmentSatisfaction],MATCH(tbl_HRMaster[[#This Row],[EmployeeID]],tbl_EmployeeSurvey[EmployeeID],0)),"Not Found")</f>
        <v>3</v>
      </c>
      <c r="X1068">
        <f>IFERROR(INDEX(tbl_EmployeeSurvey[JobSatisfaction],MATCH(tbl_HRMaster[[#This Row],[EmployeeID]],tbl_EmployeeSurvey[EmployeeID],0)),"Not Found")</f>
        <v>4</v>
      </c>
      <c r="Y1068" s="5">
        <f>IFERROR(INDEX(tbl_EmployeeSurvey[WorkLifeBalance],MATCH(tbl_HRMaster[[#This Row],[EmployeeID]],tbl_EmployeeSurvey[EmployeeID],0)),"Not Found")</f>
        <v>3</v>
      </c>
      <c r="Z1068" s="5">
        <f>IFERROR(VLOOKUP(tbl_HRMaster[[#This Row],[EmployeeID]],tbl_ManagerSurvey[[EmployeeID]:[PerformanceRating]],2,FALSE),"Not Found")</f>
        <v>2</v>
      </c>
      <c r="AA1068" s="5">
        <f>IFERROR(VLOOKUP(tbl_HRMaster[[#This Row],[EmployeeID]],tbl_ManagerSurvey[[EmployeeID]:[PerformanceRating]],3,FALSE),"Not Found")</f>
        <v>3</v>
      </c>
      <c r="AB1068" s="5" t="str">
        <f>IF(tbl_HRMaster[[#This Row],[Attrition]]="Yes","Left","Active")</f>
        <v>Active</v>
      </c>
      <c r="AC1068" s="5" t="str">
        <f>_xlfn.IFS(tbl_HRMaster[[#This Row],[Age]]&lt;25,"Under 25",tbl_HRMaster[[#This Row],[Age]]&lt;35,"25-34",tbl_HRMaster[[#This Row],[Age]]&lt;45,"35-44",tbl_HRMaster[[#This Row],[Age]]&lt;55,"45-54",TRUE,"Above 54")</f>
        <v>25-34</v>
      </c>
      <c r="AD1068" s="5" t="str">
        <f>_xlfn.IFS(
tbl_HRMaster[[#This Row],[YearsAtCompany]]&lt;2,"&lt; 2 Years",
tbl_HRMaster[[#This Row],[YearsAtCompany]]&lt;5,"2-4 Years",
tbl_HRMaster[[#This Row],[YearsAtCompany]]&lt;10,"5-9 Years",
TRUE,"10+ Years"
)</f>
        <v>5-9 Years</v>
      </c>
      <c r="AE1068" s="5">
        <f>IF(tbl_HRMaster[[#This Row],[Attrition]]="Yes",1,0)</f>
        <v>0</v>
      </c>
    </row>
    <row r="1069" spans="1:31" x14ac:dyDescent="0.25">
      <c r="A1069">
        <v>31</v>
      </c>
      <c r="B1069" t="s">
        <v>21</v>
      </c>
      <c r="C1069" t="s">
        <v>22</v>
      </c>
      <c r="D1069" t="s">
        <v>30</v>
      </c>
      <c r="E1069">
        <v>20</v>
      </c>
      <c r="F1069">
        <v>1</v>
      </c>
      <c r="G1069" t="s">
        <v>46</v>
      </c>
      <c r="H1069">
        <v>2992</v>
      </c>
      <c r="I1069" t="s">
        <v>25</v>
      </c>
      <c r="J1069">
        <v>3</v>
      </c>
      <c r="K1069" t="s">
        <v>31</v>
      </c>
      <c r="L1069" t="s">
        <v>27</v>
      </c>
      <c r="M1069">
        <v>99070</v>
      </c>
      <c r="N1069">
        <v>0</v>
      </c>
      <c r="O1069">
        <v>13</v>
      </c>
      <c r="P1069">
        <v>1</v>
      </c>
      <c r="Q1069">
        <v>6</v>
      </c>
      <c r="R1069">
        <v>3</v>
      </c>
      <c r="S1069">
        <v>5</v>
      </c>
      <c r="T1069">
        <v>0</v>
      </c>
      <c r="U1069">
        <v>3</v>
      </c>
      <c r="V1069">
        <f>COUNTIF(tbl_HRMaster[EmployeeID],tbl_HRMaster[[#This Row],[EmployeeID]])</f>
        <v>1</v>
      </c>
      <c r="W1069">
        <f>IFERROR(INDEX(tbl_EmployeeSurvey[EnvironmentSatisfaction],MATCH(tbl_HRMaster[[#This Row],[EmployeeID]],tbl_EmployeeSurvey[EmployeeID],0)),"Not Found")</f>
        <v>3</v>
      </c>
      <c r="X1069">
        <f>IFERROR(INDEX(tbl_EmployeeSurvey[JobSatisfaction],MATCH(tbl_HRMaster[[#This Row],[EmployeeID]],tbl_EmployeeSurvey[EmployeeID],0)),"Not Found")</f>
        <v>4</v>
      </c>
      <c r="Y1069" s="5">
        <f>IFERROR(INDEX(tbl_EmployeeSurvey[WorkLifeBalance],MATCH(tbl_HRMaster[[#This Row],[EmployeeID]],tbl_EmployeeSurvey[EmployeeID],0)),"Not Found")</f>
        <v>3</v>
      </c>
      <c r="Z1069" s="5">
        <f>IFERROR(VLOOKUP(tbl_HRMaster[[#This Row],[EmployeeID]],tbl_ManagerSurvey[[EmployeeID]:[PerformanceRating]],2,FALSE),"Not Found")</f>
        <v>2</v>
      </c>
      <c r="AA1069" s="5">
        <f>IFERROR(VLOOKUP(tbl_HRMaster[[#This Row],[EmployeeID]],tbl_ManagerSurvey[[EmployeeID]:[PerformanceRating]],3,FALSE),"Not Found")</f>
        <v>3</v>
      </c>
      <c r="AB1069" s="5" t="str">
        <f>IF(tbl_HRMaster[[#This Row],[Attrition]]="Yes","Left","Active")</f>
        <v>Active</v>
      </c>
      <c r="AC1069" s="5" t="str">
        <f>_xlfn.IFS(tbl_HRMaster[[#This Row],[Age]]&lt;25,"Under 25",tbl_HRMaster[[#This Row],[Age]]&lt;35,"25-34",tbl_HRMaster[[#This Row],[Age]]&lt;45,"35-44",tbl_HRMaster[[#This Row],[Age]]&lt;55,"45-54",TRUE,"Above 54")</f>
        <v>25-34</v>
      </c>
      <c r="AD1069" s="5" t="str">
        <f>_xlfn.IFS(
tbl_HRMaster[[#This Row],[YearsAtCompany]]&lt;2,"&lt; 2 Years",
tbl_HRMaster[[#This Row],[YearsAtCompany]]&lt;5,"2-4 Years",
tbl_HRMaster[[#This Row],[YearsAtCompany]]&lt;10,"5-9 Years",
TRUE,"10+ Years"
)</f>
        <v>5-9 Years</v>
      </c>
      <c r="AE1069" s="5">
        <f>IF(tbl_HRMaster[[#This Row],[Attrition]]="Yes",1,0)</f>
        <v>0</v>
      </c>
    </row>
    <row r="1070" spans="1:31" x14ac:dyDescent="0.25">
      <c r="A1070">
        <v>31</v>
      </c>
      <c r="B1070" t="s">
        <v>21</v>
      </c>
      <c r="C1070" t="s">
        <v>22</v>
      </c>
      <c r="D1070" t="s">
        <v>30</v>
      </c>
      <c r="E1070">
        <v>14</v>
      </c>
      <c r="F1070">
        <v>2</v>
      </c>
      <c r="G1070" t="s">
        <v>24</v>
      </c>
      <c r="H1070">
        <v>970</v>
      </c>
      <c r="I1070" t="s">
        <v>34</v>
      </c>
      <c r="J1070">
        <v>1</v>
      </c>
      <c r="K1070" t="s">
        <v>35</v>
      </c>
      <c r="L1070" t="s">
        <v>27</v>
      </c>
      <c r="M1070">
        <v>167560</v>
      </c>
      <c r="N1070">
        <v>1</v>
      </c>
      <c r="O1070">
        <v>11</v>
      </c>
      <c r="P1070">
        <v>2</v>
      </c>
      <c r="Q1070">
        <v>6</v>
      </c>
      <c r="R1070">
        <v>5</v>
      </c>
      <c r="S1070">
        <v>5</v>
      </c>
      <c r="T1070">
        <v>0</v>
      </c>
      <c r="U1070">
        <v>3</v>
      </c>
      <c r="V1070">
        <f>COUNTIF(tbl_HRMaster[EmployeeID],tbl_HRMaster[[#This Row],[EmployeeID]])</f>
        <v>1</v>
      </c>
      <c r="W1070">
        <f>IFERROR(INDEX(tbl_EmployeeSurvey[EnvironmentSatisfaction],MATCH(tbl_HRMaster[[#This Row],[EmployeeID]],tbl_EmployeeSurvey[EmployeeID],0)),"Not Found")</f>
        <v>2</v>
      </c>
      <c r="X1070">
        <f>IFERROR(INDEX(tbl_EmployeeSurvey[JobSatisfaction],MATCH(tbl_HRMaster[[#This Row],[EmployeeID]],tbl_EmployeeSurvey[EmployeeID],0)),"Not Found")</f>
        <v>3</v>
      </c>
      <c r="Y1070" s="5">
        <f>IFERROR(INDEX(tbl_EmployeeSurvey[WorkLifeBalance],MATCH(tbl_HRMaster[[#This Row],[EmployeeID]],tbl_EmployeeSurvey[EmployeeID],0)),"Not Found")</f>
        <v>4</v>
      </c>
      <c r="Z1070" s="5">
        <f>IFERROR(VLOOKUP(tbl_HRMaster[[#This Row],[EmployeeID]],tbl_ManagerSurvey[[EmployeeID]:[PerformanceRating]],2,FALSE),"Not Found")</f>
        <v>3</v>
      </c>
      <c r="AA1070" s="5">
        <f>IFERROR(VLOOKUP(tbl_HRMaster[[#This Row],[EmployeeID]],tbl_ManagerSurvey[[EmployeeID]:[PerformanceRating]],3,FALSE),"Not Found")</f>
        <v>3</v>
      </c>
      <c r="AB1070" s="5" t="str">
        <f>IF(tbl_HRMaster[[#This Row],[Attrition]]="Yes","Left","Active")</f>
        <v>Active</v>
      </c>
      <c r="AC1070" s="5" t="str">
        <f>_xlfn.IFS(tbl_HRMaster[[#This Row],[Age]]&lt;25,"Under 25",tbl_HRMaster[[#This Row],[Age]]&lt;35,"25-34",tbl_HRMaster[[#This Row],[Age]]&lt;45,"35-44",tbl_HRMaster[[#This Row],[Age]]&lt;55,"45-54",TRUE,"Above 54")</f>
        <v>25-34</v>
      </c>
      <c r="AD1070" s="5" t="str">
        <f>_xlfn.IFS(
tbl_HRMaster[[#This Row],[YearsAtCompany]]&lt;2,"&lt; 2 Years",
tbl_HRMaster[[#This Row],[YearsAtCompany]]&lt;5,"2-4 Years",
tbl_HRMaster[[#This Row],[YearsAtCompany]]&lt;10,"5-9 Years",
TRUE,"10+ Years"
)</f>
        <v>5-9 Years</v>
      </c>
      <c r="AE1070" s="5">
        <f>IF(tbl_HRMaster[[#This Row],[Attrition]]="Yes",1,0)</f>
        <v>0</v>
      </c>
    </row>
    <row r="1071" spans="1:31" x14ac:dyDescent="0.25">
      <c r="A1071">
        <v>31</v>
      </c>
      <c r="B1071" t="s">
        <v>21</v>
      </c>
      <c r="C1071" t="s">
        <v>22</v>
      </c>
      <c r="D1071" t="s">
        <v>30</v>
      </c>
      <c r="E1071">
        <v>14</v>
      </c>
      <c r="F1071">
        <v>2</v>
      </c>
      <c r="G1071" t="s">
        <v>24</v>
      </c>
      <c r="H1071">
        <v>2440</v>
      </c>
      <c r="I1071" t="s">
        <v>34</v>
      </c>
      <c r="J1071">
        <v>1</v>
      </c>
      <c r="K1071" t="s">
        <v>35</v>
      </c>
      <c r="L1071" t="s">
        <v>27</v>
      </c>
      <c r="M1071">
        <v>167560</v>
      </c>
      <c r="N1071">
        <v>1</v>
      </c>
      <c r="O1071">
        <v>11</v>
      </c>
      <c r="P1071">
        <v>2</v>
      </c>
      <c r="Q1071">
        <v>6</v>
      </c>
      <c r="R1071">
        <v>5</v>
      </c>
      <c r="S1071">
        <v>5</v>
      </c>
      <c r="T1071">
        <v>0</v>
      </c>
      <c r="U1071">
        <v>3</v>
      </c>
      <c r="V1071">
        <f>COUNTIF(tbl_HRMaster[EmployeeID],tbl_HRMaster[[#This Row],[EmployeeID]])</f>
        <v>1</v>
      </c>
      <c r="W1071">
        <f>IFERROR(INDEX(tbl_EmployeeSurvey[EnvironmentSatisfaction],MATCH(tbl_HRMaster[[#This Row],[EmployeeID]],tbl_EmployeeSurvey[EmployeeID],0)),"Not Found")</f>
        <v>2</v>
      </c>
      <c r="X1071">
        <f>IFERROR(INDEX(tbl_EmployeeSurvey[JobSatisfaction],MATCH(tbl_HRMaster[[#This Row],[EmployeeID]],tbl_EmployeeSurvey[EmployeeID],0)),"Not Found")</f>
        <v>3</v>
      </c>
      <c r="Y1071" s="5">
        <f>IFERROR(INDEX(tbl_EmployeeSurvey[WorkLifeBalance],MATCH(tbl_HRMaster[[#This Row],[EmployeeID]],tbl_EmployeeSurvey[EmployeeID],0)),"Not Found")</f>
        <v>4</v>
      </c>
      <c r="Z1071" s="5">
        <f>IFERROR(VLOOKUP(tbl_HRMaster[[#This Row],[EmployeeID]],tbl_ManagerSurvey[[EmployeeID]:[PerformanceRating]],2,FALSE),"Not Found")</f>
        <v>3</v>
      </c>
      <c r="AA1071" s="5">
        <f>IFERROR(VLOOKUP(tbl_HRMaster[[#This Row],[EmployeeID]],tbl_ManagerSurvey[[EmployeeID]:[PerformanceRating]],3,FALSE),"Not Found")</f>
        <v>3</v>
      </c>
      <c r="AB1071" s="5" t="str">
        <f>IF(tbl_HRMaster[[#This Row],[Attrition]]="Yes","Left","Active")</f>
        <v>Active</v>
      </c>
      <c r="AC1071" s="5" t="str">
        <f>_xlfn.IFS(tbl_HRMaster[[#This Row],[Age]]&lt;25,"Under 25",tbl_HRMaster[[#This Row],[Age]]&lt;35,"25-34",tbl_HRMaster[[#This Row],[Age]]&lt;45,"35-44",tbl_HRMaster[[#This Row],[Age]]&lt;55,"45-54",TRUE,"Above 54")</f>
        <v>25-34</v>
      </c>
      <c r="AD1071" s="5" t="str">
        <f>_xlfn.IFS(
tbl_HRMaster[[#This Row],[YearsAtCompany]]&lt;2,"&lt; 2 Years",
tbl_HRMaster[[#This Row],[YearsAtCompany]]&lt;5,"2-4 Years",
tbl_HRMaster[[#This Row],[YearsAtCompany]]&lt;10,"5-9 Years",
TRUE,"10+ Years"
)</f>
        <v>5-9 Years</v>
      </c>
      <c r="AE1071" s="5">
        <f>IF(tbl_HRMaster[[#This Row],[Attrition]]="Yes",1,0)</f>
        <v>0</v>
      </c>
    </row>
    <row r="1072" spans="1:31" x14ac:dyDescent="0.25">
      <c r="A1072">
        <v>31</v>
      </c>
      <c r="B1072" t="s">
        <v>21</v>
      </c>
      <c r="C1072" t="s">
        <v>22</v>
      </c>
      <c r="D1072" t="s">
        <v>30</v>
      </c>
      <c r="E1072">
        <v>14</v>
      </c>
      <c r="F1072">
        <v>2</v>
      </c>
      <c r="G1072" t="s">
        <v>24</v>
      </c>
      <c r="H1072">
        <v>3910</v>
      </c>
      <c r="I1072" t="s">
        <v>34</v>
      </c>
      <c r="J1072">
        <v>1</v>
      </c>
      <c r="K1072" t="s">
        <v>35</v>
      </c>
      <c r="L1072" t="s">
        <v>27</v>
      </c>
      <c r="M1072">
        <v>167560</v>
      </c>
      <c r="N1072">
        <v>1</v>
      </c>
      <c r="O1072">
        <v>11</v>
      </c>
      <c r="P1072">
        <v>2</v>
      </c>
      <c r="Q1072">
        <v>6</v>
      </c>
      <c r="R1072">
        <v>5</v>
      </c>
      <c r="S1072">
        <v>5</v>
      </c>
      <c r="T1072">
        <v>0</v>
      </c>
      <c r="U1072">
        <v>3</v>
      </c>
      <c r="V1072">
        <f>COUNTIF(tbl_HRMaster[EmployeeID],tbl_HRMaster[[#This Row],[EmployeeID]])</f>
        <v>1</v>
      </c>
      <c r="W1072">
        <f>IFERROR(INDEX(tbl_EmployeeSurvey[EnvironmentSatisfaction],MATCH(tbl_HRMaster[[#This Row],[EmployeeID]],tbl_EmployeeSurvey[EmployeeID],0)),"Not Found")</f>
        <v>2</v>
      </c>
      <c r="X1072">
        <f>IFERROR(INDEX(tbl_EmployeeSurvey[JobSatisfaction],MATCH(tbl_HRMaster[[#This Row],[EmployeeID]],tbl_EmployeeSurvey[EmployeeID],0)),"Not Found")</f>
        <v>3</v>
      </c>
      <c r="Y1072" s="5">
        <f>IFERROR(INDEX(tbl_EmployeeSurvey[WorkLifeBalance],MATCH(tbl_HRMaster[[#This Row],[EmployeeID]],tbl_EmployeeSurvey[EmployeeID],0)),"Not Found")</f>
        <v>4</v>
      </c>
      <c r="Z1072" s="5">
        <f>IFERROR(VLOOKUP(tbl_HRMaster[[#This Row],[EmployeeID]],tbl_ManagerSurvey[[EmployeeID]:[PerformanceRating]],2,FALSE),"Not Found")</f>
        <v>3</v>
      </c>
      <c r="AA1072" s="5">
        <f>IFERROR(VLOOKUP(tbl_HRMaster[[#This Row],[EmployeeID]],tbl_ManagerSurvey[[EmployeeID]:[PerformanceRating]],3,FALSE),"Not Found")</f>
        <v>3</v>
      </c>
      <c r="AB1072" s="5" t="str">
        <f>IF(tbl_HRMaster[[#This Row],[Attrition]]="Yes","Left","Active")</f>
        <v>Active</v>
      </c>
      <c r="AC1072" s="5" t="str">
        <f>_xlfn.IFS(tbl_HRMaster[[#This Row],[Age]]&lt;25,"Under 25",tbl_HRMaster[[#This Row],[Age]]&lt;35,"25-34",tbl_HRMaster[[#This Row],[Age]]&lt;45,"35-44",tbl_HRMaster[[#This Row],[Age]]&lt;55,"45-54",TRUE,"Above 54")</f>
        <v>25-34</v>
      </c>
      <c r="AD1072" s="5" t="str">
        <f>_xlfn.IFS(
tbl_HRMaster[[#This Row],[YearsAtCompany]]&lt;2,"&lt; 2 Years",
tbl_HRMaster[[#This Row],[YearsAtCompany]]&lt;5,"2-4 Years",
tbl_HRMaster[[#This Row],[YearsAtCompany]]&lt;10,"5-9 Years",
TRUE,"10+ Years"
)</f>
        <v>5-9 Years</v>
      </c>
      <c r="AE1072" s="5">
        <f>IF(tbl_HRMaster[[#This Row],[Attrition]]="Yes",1,0)</f>
        <v>0</v>
      </c>
    </row>
    <row r="1073" spans="1:31" x14ac:dyDescent="0.25">
      <c r="A1073">
        <v>44</v>
      </c>
      <c r="B1073" t="s">
        <v>21</v>
      </c>
      <c r="C1073" t="s">
        <v>36</v>
      </c>
      <c r="D1073" t="s">
        <v>30</v>
      </c>
      <c r="E1073">
        <v>5</v>
      </c>
      <c r="F1073">
        <v>3</v>
      </c>
      <c r="G1073" t="s">
        <v>24</v>
      </c>
      <c r="H1073">
        <v>785</v>
      </c>
      <c r="I1073" t="s">
        <v>34</v>
      </c>
      <c r="J1073">
        <v>1</v>
      </c>
      <c r="K1073" t="s">
        <v>40</v>
      </c>
      <c r="L1073" t="s">
        <v>32</v>
      </c>
      <c r="M1073">
        <v>23190</v>
      </c>
      <c r="N1073">
        <v>3</v>
      </c>
      <c r="O1073">
        <v>18</v>
      </c>
      <c r="P1073">
        <v>0</v>
      </c>
      <c r="Q1073">
        <v>7</v>
      </c>
      <c r="R1073">
        <v>4</v>
      </c>
      <c r="S1073">
        <v>5</v>
      </c>
      <c r="T1073">
        <v>0</v>
      </c>
      <c r="U1073">
        <v>3</v>
      </c>
      <c r="V1073">
        <f>COUNTIF(tbl_HRMaster[EmployeeID],tbl_HRMaster[[#This Row],[EmployeeID]])</f>
        <v>1</v>
      </c>
      <c r="W1073">
        <f>IFERROR(INDEX(tbl_EmployeeSurvey[EnvironmentSatisfaction],MATCH(tbl_HRMaster[[#This Row],[EmployeeID]],tbl_EmployeeSurvey[EmployeeID],0)),"Not Found")</f>
        <v>3</v>
      </c>
      <c r="X1073">
        <f>IFERROR(INDEX(tbl_EmployeeSurvey[JobSatisfaction],MATCH(tbl_HRMaster[[#This Row],[EmployeeID]],tbl_EmployeeSurvey[EmployeeID],0)),"Not Found")</f>
        <v>3</v>
      </c>
      <c r="Y1073" s="5">
        <f>IFERROR(INDEX(tbl_EmployeeSurvey[WorkLifeBalance],MATCH(tbl_HRMaster[[#This Row],[EmployeeID]],tbl_EmployeeSurvey[EmployeeID],0)),"Not Found")</f>
        <v>3</v>
      </c>
      <c r="Z1073" s="5">
        <f>IFERROR(VLOOKUP(tbl_HRMaster[[#This Row],[EmployeeID]],tbl_ManagerSurvey[[EmployeeID]:[PerformanceRating]],2,FALSE),"Not Found")</f>
        <v>2</v>
      </c>
      <c r="AA1073" s="5">
        <f>IFERROR(VLOOKUP(tbl_HRMaster[[#This Row],[EmployeeID]],tbl_ManagerSurvey[[EmployeeID]:[PerformanceRating]],3,FALSE),"Not Found")</f>
        <v>3</v>
      </c>
      <c r="AB1073" s="5" t="str">
        <f>IF(tbl_HRMaster[[#This Row],[Attrition]]="Yes","Left","Active")</f>
        <v>Active</v>
      </c>
      <c r="AC1073" s="5" t="str">
        <f>_xlfn.IFS(tbl_HRMaster[[#This Row],[Age]]&lt;25,"Under 25",tbl_HRMaster[[#This Row],[Age]]&lt;35,"25-34",tbl_HRMaster[[#This Row],[Age]]&lt;45,"35-44",tbl_HRMaster[[#This Row],[Age]]&lt;55,"45-54",TRUE,"Above 54")</f>
        <v>35-44</v>
      </c>
      <c r="AD1073" s="5" t="str">
        <f>_xlfn.IFS(
tbl_HRMaster[[#This Row],[YearsAtCompany]]&lt;2,"&lt; 2 Years",
tbl_HRMaster[[#This Row],[YearsAtCompany]]&lt;5,"2-4 Years",
tbl_HRMaster[[#This Row],[YearsAtCompany]]&lt;10,"5-9 Years",
TRUE,"10+ Years"
)</f>
        <v>5-9 Years</v>
      </c>
      <c r="AE1073" s="5">
        <f>IF(tbl_HRMaster[[#This Row],[Attrition]]="Yes",1,0)</f>
        <v>0</v>
      </c>
    </row>
    <row r="1074" spans="1:31" x14ac:dyDescent="0.25">
      <c r="A1074">
        <v>44</v>
      </c>
      <c r="B1074" t="s">
        <v>21</v>
      </c>
      <c r="C1074" t="s">
        <v>36</v>
      </c>
      <c r="D1074" t="s">
        <v>30</v>
      </c>
      <c r="E1074">
        <v>5</v>
      </c>
      <c r="F1074">
        <v>3</v>
      </c>
      <c r="G1074" t="s">
        <v>24</v>
      </c>
      <c r="H1074">
        <v>2255</v>
      </c>
      <c r="I1074" t="s">
        <v>34</v>
      </c>
      <c r="J1074">
        <v>1</v>
      </c>
      <c r="K1074" t="s">
        <v>40</v>
      </c>
      <c r="L1074" t="s">
        <v>32</v>
      </c>
      <c r="M1074">
        <v>23190</v>
      </c>
      <c r="N1074">
        <v>3</v>
      </c>
      <c r="O1074">
        <v>18</v>
      </c>
      <c r="P1074">
        <v>0</v>
      </c>
      <c r="Q1074">
        <v>7</v>
      </c>
      <c r="R1074">
        <v>4</v>
      </c>
      <c r="S1074">
        <v>5</v>
      </c>
      <c r="T1074">
        <v>0</v>
      </c>
      <c r="U1074">
        <v>3</v>
      </c>
      <c r="V1074">
        <f>COUNTIF(tbl_HRMaster[EmployeeID],tbl_HRMaster[[#This Row],[EmployeeID]])</f>
        <v>1</v>
      </c>
      <c r="W1074">
        <f>IFERROR(INDEX(tbl_EmployeeSurvey[EnvironmentSatisfaction],MATCH(tbl_HRMaster[[#This Row],[EmployeeID]],tbl_EmployeeSurvey[EmployeeID],0)),"Not Found")</f>
        <v>3</v>
      </c>
      <c r="X1074">
        <f>IFERROR(INDEX(tbl_EmployeeSurvey[JobSatisfaction],MATCH(tbl_HRMaster[[#This Row],[EmployeeID]],tbl_EmployeeSurvey[EmployeeID],0)),"Not Found")</f>
        <v>3</v>
      </c>
      <c r="Y1074" s="5">
        <f>IFERROR(INDEX(tbl_EmployeeSurvey[WorkLifeBalance],MATCH(tbl_HRMaster[[#This Row],[EmployeeID]],tbl_EmployeeSurvey[EmployeeID],0)),"Not Found")</f>
        <v>3</v>
      </c>
      <c r="Z1074" s="5">
        <f>IFERROR(VLOOKUP(tbl_HRMaster[[#This Row],[EmployeeID]],tbl_ManagerSurvey[[EmployeeID]:[PerformanceRating]],2,FALSE),"Not Found")</f>
        <v>2</v>
      </c>
      <c r="AA1074" s="5">
        <f>IFERROR(VLOOKUP(tbl_HRMaster[[#This Row],[EmployeeID]],tbl_ManagerSurvey[[EmployeeID]:[PerformanceRating]],3,FALSE),"Not Found")</f>
        <v>3</v>
      </c>
      <c r="AB1074" s="5" t="str">
        <f>IF(tbl_HRMaster[[#This Row],[Attrition]]="Yes","Left","Active")</f>
        <v>Active</v>
      </c>
      <c r="AC1074" s="5" t="str">
        <f>_xlfn.IFS(tbl_HRMaster[[#This Row],[Age]]&lt;25,"Under 25",tbl_HRMaster[[#This Row],[Age]]&lt;35,"25-34",tbl_HRMaster[[#This Row],[Age]]&lt;45,"35-44",tbl_HRMaster[[#This Row],[Age]]&lt;55,"45-54",TRUE,"Above 54")</f>
        <v>35-44</v>
      </c>
      <c r="AD1074" s="5" t="str">
        <f>_xlfn.IFS(
tbl_HRMaster[[#This Row],[YearsAtCompany]]&lt;2,"&lt; 2 Years",
tbl_HRMaster[[#This Row],[YearsAtCompany]]&lt;5,"2-4 Years",
tbl_HRMaster[[#This Row],[YearsAtCompany]]&lt;10,"5-9 Years",
TRUE,"10+ Years"
)</f>
        <v>5-9 Years</v>
      </c>
      <c r="AE1074" s="5">
        <f>IF(tbl_HRMaster[[#This Row],[Attrition]]="Yes",1,0)</f>
        <v>0</v>
      </c>
    </row>
    <row r="1075" spans="1:31" x14ac:dyDescent="0.25">
      <c r="A1075">
        <v>44</v>
      </c>
      <c r="B1075" t="s">
        <v>21</v>
      </c>
      <c r="C1075" t="s">
        <v>36</v>
      </c>
      <c r="D1075" t="s">
        <v>30</v>
      </c>
      <c r="E1075">
        <v>5</v>
      </c>
      <c r="F1075">
        <v>3</v>
      </c>
      <c r="G1075" t="s">
        <v>24</v>
      </c>
      <c r="H1075">
        <v>3725</v>
      </c>
      <c r="I1075" t="s">
        <v>34</v>
      </c>
      <c r="J1075">
        <v>1</v>
      </c>
      <c r="K1075" t="s">
        <v>40</v>
      </c>
      <c r="L1075" t="s">
        <v>32</v>
      </c>
      <c r="M1075">
        <v>23190</v>
      </c>
      <c r="N1075">
        <v>3</v>
      </c>
      <c r="O1075">
        <v>18</v>
      </c>
      <c r="P1075">
        <v>0</v>
      </c>
      <c r="Q1075">
        <v>7</v>
      </c>
      <c r="R1075">
        <v>4</v>
      </c>
      <c r="S1075">
        <v>5</v>
      </c>
      <c r="T1075">
        <v>0</v>
      </c>
      <c r="U1075">
        <v>3</v>
      </c>
      <c r="V1075">
        <f>COUNTIF(tbl_HRMaster[EmployeeID],tbl_HRMaster[[#This Row],[EmployeeID]])</f>
        <v>1</v>
      </c>
      <c r="W1075">
        <f>IFERROR(INDEX(tbl_EmployeeSurvey[EnvironmentSatisfaction],MATCH(tbl_HRMaster[[#This Row],[EmployeeID]],tbl_EmployeeSurvey[EmployeeID],0)),"Not Found")</f>
        <v>3</v>
      </c>
      <c r="X1075">
        <f>IFERROR(INDEX(tbl_EmployeeSurvey[JobSatisfaction],MATCH(tbl_HRMaster[[#This Row],[EmployeeID]],tbl_EmployeeSurvey[EmployeeID],0)),"Not Found")</f>
        <v>3</v>
      </c>
      <c r="Y1075" s="5">
        <f>IFERROR(INDEX(tbl_EmployeeSurvey[WorkLifeBalance],MATCH(tbl_HRMaster[[#This Row],[EmployeeID]],tbl_EmployeeSurvey[EmployeeID],0)),"Not Found")</f>
        <v>3</v>
      </c>
      <c r="Z1075" s="5">
        <f>IFERROR(VLOOKUP(tbl_HRMaster[[#This Row],[EmployeeID]],tbl_ManagerSurvey[[EmployeeID]:[PerformanceRating]],2,FALSE),"Not Found")</f>
        <v>2</v>
      </c>
      <c r="AA1075" s="5">
        <f>IFERROR(VLOOKUP(tbl_HRMaster[[#This Row],[EmployeeID]],tbl_ManagerSurvey[[EmployeeID]:[PerformanceRating]],3,FALSE),"Not Found")</f>
        <v>3</v>
      </c>
      <c r="AB1075" s="5" t="str">
        <f>IF(tbl_HRMaster[[#This Row],[Attrition]]="Yes","Left","Active")</f>
        <v>Active</v>
      </c>
      <c r="AC1075" s="5" t="str">
        <f>_xlfn.IFS(tbl_HRMaster[[#This Row],[Age]]&lt;25,"Under 25",tbl_HRMaster[[#This Row],[Age]]&lt;35,"25-34",tbl_HRMaster[[#This Row],[Age]]&lt;45,"35-44",tbl_HRMaster[[#This Row],[Age]]&lt;55,"45-54",TRUE,"Above 54")</f>
        <v>35-44</v>
      </c>
      <c r="AD1075" s="5" t="str">
        <f>_xlfn.IFS(
tbl_HRMaster[[#This Row],[YearsAtCompany]]&lt;2,"&lt; 2 Years",
tbl_HRMaster[[#This Row],[YearsAtCompany]]&lt;5,"2-4 Years",
tbl_HRMaster[[#This Row],[YearsAtCompany]]&lt;10,"5-9 Years",
TRUE,"10+ Years"
)</f>
        <v>5-9 Years</v>
      </c>
      <c r="AE1075" s="5">
        <f>IF(tbl_HRMaster[[#This Row],[Attrition]]="Yes",1,0)</f>
        <v>0</v>
      </c>
    </row>
    <row r="1076" spans="1:31" x14ac:dyDescent="0.25">
      <c r="A1076">
        <v>34</v>
      </c>
      <c r="B1076" t="s">
        <v>21</v>
      </c>
      <c r="C1076" t="s">
        <v>22</v>
      </c>
      <c r="D1076" t="s">
        <v>30</v>
      </c>
      <c r="E1076">
        <v>9</v>
      </c>
      <c r="F1076">
        <v>2</v>
      </c>
      <c r="G1076" t="s">
        <v>38</v>
      </c>
      <c r="H1076">
        <v>770</v>
      </c>
      <c r="I1076" t="s">
        <v>34</v>
      </c>
      <c r="J1076">
        <v>1</v>
      </c>
      <c r="K1076" t="s">
        <v>35</v>
      </c>
      <c r="L1076" t="s">
        <v>27</v>
      </c>
      <c r="M1076">
        <v>32800</v>
      </c>
      <c r="N1076">
        <v>5</v>
      </c>
      <c r="O1076">
        <v>13</v>
      </c>
      <c r="P1076">
        <v>0</v>
      </c>
      <c r="Q1076">
        <v>7</v>
      </c>
      <c r="R1076">
        <v>3</v>
      </c>
      <c r="S1076">
        <v>5</v>
      </c>
      <c r="T1076">
        <v>0</v>
      </c>
      <c r="U1076">
        <v>2</v>
      </c>
      <c r="V1076">
        <f>COUNTIF(tbl_HRMaster[EmployeeID],tbl_HRMaster[[#This Row],[EmployeeID]])</f>
        <v>1</v>
      </c>
      <c r="W1076">
        <f>IFERROR(INDEX(tbl_EmployeeSurvey[EnvironmentSatisfaction],MATCH(tbl_HRMaster[[#This Row],[EmployeeID]],tbl_EmployeeSurvey[EmployeeID],0)),"Not Found")</f>
        <v>4</v>
      </c>
      <c r="X1076">
        <f>IFERROR(INDEX(tbl_EmployeeSurvey[JobSatisfaction],MATCH(tbl_HRMaster[[#This Row],[EmployeeID]],tbl_EmployeeSurvey[EmployeeID],0)),"Not Found")</f>
        <v>2</v>
      </c>
      <c r="Y1076" s="5">
        <f>IFERROR(INDEX(tbl_EmployeeSurvey[WorkLifeBalance],MATCH(tbl_HRMaster[[#This Row],[EmployeeID]],tbl_EmployeeSurvey[EmployeeID],0)),"Not Found")</f>
        <v>2</v>
      </c>
      <c r="Z1076" s="5">
        <f>IFERROR(VLOOKUP(tbl_HRMaster[[#This Row],[EmployeeID]],tbl_ManagerSurvey[[EmployeeID]:[PerformanceRating]],2,FALSE),"Not Found")</f>
        <v>3</v>
      </c>
      <c r="AA1076" s="5">
        <f>IFERROR(VLOOKUP(tbl_HRMaster[[#This Row],[EmployeeID]],tbl_ManagerSurvey[[EmployeeID]:[PerformanceRating]],3,FALSE),"Not Found")</f>
        <v>3</v>
      </c>
      <c r="AB1076" s="5" t="str">
        <f>IF(tbl_HRMaster[[#This Row],[Attrition]]="Yes","Left","Active")</f>
        <v>Active</v>
      </c>
      <c r="AC1076" s="5" t="str">
        <f>_xlfn.IFS(tbl_HRMaster[[#This Row],[Age]]&lt;25,"Under 25",tbl_HRMaster[[#This Row],[Age]]&lt;35,"25-34",tbl_HRMaster[[#This Row],[Age]]&lt;45,"35-44",tbl_HRMaster[[#This Row],[Age]]&lt;55,"45-54",TRUE,"Above 54")</f>
        <v>25-34</v>
      </c>
      <c r="AD1076" s="5" t="str">
        <f>_xlfn.IFS(
tbl_HRMaster[[#This Row],[YearsAtCompany]]&lt;2,"&lt; 2 Years",
tbl_HRMaster[[#This Row],[YearsAtCompany]]&lt;5,"2-4 Years",
tbl_HRMaster[[#This Row],[YearsAtCompany]]&lt;10,"5-9 Years",
TRUE,"10+ Years"
)</f>
        <v>5-9 Years</v>
      </c>
      <c r="AE1076" s="5">
        <f>IF(tbl_HRMaster[[#This Row],[Attrition]]="Yes",1,0)</f>
        <v>0</v>
      </c>
    </row>
    <row r="1077" spans="1:31" x14ac:dyDescent="0.25">
      <c r="A1077">
        <v>34</v>
      </c>
      <c r="B1077" t="s">
        <v>21</v>
      </c>
      <c r="C1077" t="s">
        <v>22</v>
      </c>
      <c r="D1077" t="s">
        <v>30</v>
      </c>
      <c r="E1077">
        <v>9</v>
      </c>
      <c r="F1077">
        <v>2</v>
      </c>
      <c r="G1077" t="s">
        <v>38</v>
      </c>
      <c r="H1077">
        <v>2240</v>
      </c>
      <c r="I1077" t="s">
        <v>34</v>
      </c>
      <c r="J1077">
        <v>1</v>
      </c>
      <c r="K1077" t="s">
        <v>35</v>
      </c>
      <c r="L1077" t="s">
        <v>27</v>
      </c>
      <c r="M1077">
        <v>32800</v>
      </c>
      <c r="N1077">
        <v>5</v>
      </c>
      <c r="O1077">
        <v>13</v>
      </c>
      <c r="P1077">
        <v>0</v>
      </c>
      <c r="Q1077">
        <v>7</v>
      </c>
      <c r="R1077">
        <v>3</v>
      </c>
      <c r="S1077">
        <v>5</v>
      </c>
      <c r="T1077">
        <v>0</v>
      </c>
      <c r="U1077">
        <v>2</v>
      </c>
      <c r="V1077">
        <f>COUNTIF(tbl_HRMaster[EmployeeID],tbl_HRMaster[[#This Row],[EmployeeID]])</f>
        <v>1</v>
      </c>
      <c r="W1077">
        <f>IFERROR(INDEX(tbl_EmployeeSurvey[EnvironmentSatisfaction],MATCH(tbl_HRMaster[[#This Row],[EmployeeID]],tbl_EmployeeSurvey[EmployeeID],0)),"Not Found")</f>
        <v>4</v>
      </c>
      <c r="X1077">
        <f>IFERROR(INDEX(tbl_EmployeeSurvey[JobSatisfaction],MATCH(tbl_HRMaster[[#This Row],[EmployeeID]],tbl_EmployeeSurvey[EmployeeID],0)),"Not Found")</f>
        <v>2</v>
      </c>
      <c r="Y1077" s="5">
        <f>IFERROR(INDEX(tbl_EmployeeSurvey[WorkLifeBalance],MATCH(tbl_HRMaster[[#This Row],[EmployeeID]],tbl_EmployeeSurvey[EmployeeID],0)),"Not Found")</f>
        <v>2</v>
      </c>
      <c r="Z1077" s="5">
        <f>IFERROR(VLOOKUP(tbl_HRMaster[[#This Row],[EmployeeID]],tbl_ManagerSurvey[[EmployeeID]:[PerformanceRating]],2,FALSE),"Not Found")</f>
        <v>3</v>
      </c>
      <c r="AA1077" s="5">
        <f>IFERROR(VLOOKUP(tbl_HRMaster[[#This Row],[EmployeeID]],tbl_ManagerSurvey[[EmployeeID]:[PerformanceRating]],3,FALSE),"Not Found")</f>
        <v>3</v>
      </c>
      <c r="AB1077" s="5" t="str">
        <f>IF(tbl_HRMaster[[#This Row],[Attrition]]="Yes","Left","Active")</f>
        <v>Active</v>
      </c>
      <c r="AC1077" s="5" t="str">
        <f>_xlfn.IFS(tbl_HRMaster[[#This Row],[Age]]&lt;25,"Under 25",tbl_HRMaster[[#This Row],[Age]]&lt;35,"25-34",tbl_HRMaster[[#This Row],[Age]]&lt;45,"35-44",tbl_HRMaster[[#This Row],[Age]]&lt;55,"45-54",TRUE,"Above 54")</f>
        <v>25-34</v>
      </c>
      <c r="AD1077" s="5" t="str">
        <f>_xlfn.IFS(
tbl_HRMaster[[#This Row],[YearsAtCompany]]&lt;2,"&lt; 2 Years",
tbl_HRMaster[[#This Row],[YearsAtCompany]]&lt;5,"2-4 Years",
tbl_HRMaster[[#This Row],[YearsAtCompany]]&lt;10,"5-9 Years",
TRUE,"10+ Years"
)</f>
        <v>5-9 Years</v>
      </c>
      <c r="AE1077" s="5">
        <f>IF(tbl_HRMaster[[#This Row],[Attrition]]="Yes",1,0)</f>
        <v>0</v>
      </c>
    </row>
    <row r="1078" spans="1:31" x14ac:dyDescent="0.25">
      <c r="A1078">
        <v>34</v>
      </c>
      <c r="B1078" t="s">
        <v>21</v>
      </c>
      <c r="C1078" t="s">
        <v>22</v>
      </c>
      <c r="D1078" t="s">
        <v>30</v>
      </c>
      <c r="E1078">
        <v>9</v>
      </c>
      <c r="F1078">
        <v>2</v>
      </c>
      <c r="G1078" t="s">
        <v>38</v>
      </c>
      <c r="H1078">
        <v>3710</v>
      </c>
      <c r="I1078" t="s">
        <v>34</v>
      </c>
      <c r="J1078">
        <v>1</v>
      </c>
      <c r="K1078" t="s">
        <v>35</v>
      </c>
      <c r="L1078" t="s">
        <v>27</v>
      </c>
      <c r="M1078">
        <v>32800</v>
      </c>
      <c r="N1078">
        <v>5</v>
      </c>
      <c r="O1078">
        <v>13</v>
      </c>
      <c r="P1078">
        <v>0</v>
      </c>
      <c r="Q1078">
        <v>7</v>
      </c>
      <c r="R1078">
        <v>3</v>
      </c>
      <c r="S1078">
        <v>5</v>
      </c>
      <c r="T1078">
        <v>0</v>
      </c>
      <c r="U1078">
        <v>2</v>
      </c>
      <c r="V1078">
        <f>COUNTIF(tbl_HRMaster[EmployeeID],tbl_HRMaster[[#This Row],[EmployeeID]])</f>
        <v>1</v>
      </c>
      <c r="W1078">
        <f>IFERROR(INDEX(tbl_EmployeeSurvey[EnvironmentSatisfaction],MATCH(tbl_HRMaster[[#This Row],[EmployeeID]],tbl_EmployeeSurvey[EmployeeID],0)),"Not Found")</f>
        <v>4</v>
      </c>
      <c r="X1078">
        <f>IFERROR(INDEX(tbl_EmployeeSurvey[JobSatisfaction],MATCH(tbl_HRMaster[[#This Row],[EmployeeID]],tbl_EmployeeSurvey[EmployeeID],0)),"Not Found")</f>
        <v>2</v>
      </c>
      <c r="Y1078" s="5">
        <f>IFERROR(INDEX(tbl_EmployeeSurvey[WorkLifeBalance],MATCH(tbl_HRMaster[[#This Row],[EmployeeID]],tbl_EmployeeSurvey[EmployeeID],0)),"Not Found")</f>
        <v>2</v>
      </c>
      <c r="Z1078" s="5">
        <f>IFERROR(VLOOKUP(tbl_HRMaster[[#This Row],[EmployeeID]],tbl_ManagerSurvey[[EmployeeID]:[PerformanceRating]],2,FALSE),"Not Found")</f>
        <v>3</v>
      </c>
      <c r="AA1078" s="5">
        <f>IFERROR(VLOOKUP(tbl_HRMaster[[#This Row],[EmployeeID]],tbl_ManagerSurvey[[EmployeeID]:[PerformanceRating]],3,FALSE),"Not Found")</f>
        <v>3</v>
      </c>
      <c r="AB1078" s="5" t="str">
        <f>IF(tbl_HRMaster[[#This Row],[Attrition]]="Yes","Left","Active")</f>
        <v>Active</v>
      </c>
      <c r="AC1078" s="5" t="str">
        <f>_xlfn.IFS(tbl_HRMaster[[#This Row],[Age]]&lt;25,"Under 25",tbl_HRMaster[[#This Row],[Age]]&lt;35,"25-34",tbl_HRMaster[[#This Row],[Age]]&lt;45,"35-44",tbl_HRMaster[[#This Row],[Age]]&lt;55,"45-54",TRUE,"Above 54")</f>
        <v>25-34</v>
      </c>
      <c r="AD1078" s="5" t="str">
        <f>_xlfn.IFS(
tbl_HRMaster[[#This Row],[YearsAtCompany]]&lt;2,"&lt; 2 Years",
tbl_HRMaster[[#This Row],[YearsAtCompany]]&lt;5,"2-4 Years",
tbl_HRMaster[[#This Row],[YearsAtCompany]]&lt;10,"5-9 Years",
TRUE,"10+ Years"
)</f>
        <v>5-9 Years</v>
      </c>
      <c r="AE1078" s="5">
        <f>IF(tbl_HRMaster[[#This Row],[Attrition]]="Yes",1,0)</f>
        <v>0</v>
      </c>
    </row>
    <row r="1079" spans="1:31" x14ac:dyDescent="0.25">
      <c r="A1079">
        <v>30</v>
      </c>
      <c r="B1079" t="s">
        <v>28</v>
      </c>
      <c r="C1079" t="s">
        <v>22</v>
      </c>
      <c r="D1079" t="s">
        <v>23</v>
      </c>
      <c r="E1079">
        <v>2</v>
      </c>
      <c r="F1079">
        <v>3</v>
      </c>
      <c r="G1079" t="s">
        <v>24</v>
      </c>
      <c r="H1079">
        <v>463</v>
      </c>
      <c r="I1079" t="s">
        <v>34</v>
      </c>
      <c r="J1079">
        <v>2</v>
      </c>
      <c r="K1079" t="s">
        <v>26</v>
      </c>
      <c r="L1079" t="s">
        <v>27</v>
      </c>
      <c r="M1079">
        <v>40000</v>
      </c>
      <c r="N1079">
        <v>4</v>
      </c>
      <c r="O1079">
        <v>12</v>
      </c>
      <c r="P1079">
        <v>0</v>
      </c>
      <c r="Q1079">
        <v>7</v>
      </c>
      <c r="R1079">
        <v>5</v>
      </c>
      <c r="S1079">
        <v>5</v>
      </c>
      <c r="T1079">
        <v>0</v>
      </c>
      <c r="U1079">
        <v>1</v>
      </c>
      <c r="V1079">
        <f>COUNTIF(tbl_HRMaster[EmployeeID],tbl_HRMaster[[#This Row],[EmployeeID]])</f>
        <v>1</v>
      </c>
      <c r="W1079">
        <f>IFERROR(INDEX(tbl_EmployeeSurvey[EnvironmentSatisfaction],MATCH(tbl_HRMaster[[#This Row],[EmployeeID]],tbl_EmployeeSurvey[EmployeeID],0)),"Not Found")</f>
        <v>1</v>
      </c>
      <c r="X1079">
        <f>IFERROR(INDEX(tbl_EmployeeSurvey[JobSatisfaction],MATCH(tbl_HRMaster[[#This Row],[EmployeeID]],tbl_EmployeeSurvey[EmployeeID],0)),"Not Found")</f>
        <v>3</v>
      </c>
      <c r="Y1079" s="5">
        <f>IFERROR(INDEX(tbl_EmployeeSurvey[WorkLifeBalance],MATCH(tbl_HRMaster[[#This Row],[EmployeeID]],tbl_EmployeeSurvey[EmployeeID],0)),"Not Found")</f>
        <v>3</v>
      </c>
      <c r="Z1079" s="5">
        <f>IFERROR(VLOOKUP(tbl_HRMaster[[#This Row],[EmployeeID]],tbl_ManagerSurvey[[EmployeeID]:[PerformanceRating]],2,FALSE),"Not Found")</f>
        <v>2</v>
      </c>
      <c r="AA1079" s="5">
        <f>IFERROR(VLOOKUP(tbl_HRMaster[[#This Row],[EmployeeID]],tbl_ManagerSurvey[[EmployeeID]:[PerformanceRating]],3,FALSE),"Not Found")</f>
        <v>3</v>
      </c>
      <c r="AB1079" s="5" t="str">
        <f>IF(tbl_HRMaster[[#This Row],[Attrition]]="Yes","Left","Active")</f>
        <v>Left</v>
      </c>
      <c r="AC1079" s="5" t="str">
        <f>_xlfn.IFS(tbl_HRMaster[[#This Row],[Age]]&lt;25,"Under 25",tbl_HRMaster[[#This Row],[Age]]&lt;35,"25-34",tbl_HRMaster[[#This Row],[Age]]&lt;45,"35-44",tbl_HRMaster[[#This Row],[Age]]&lt;55,"45-54",TRUE,"Above 54")</f>
        <v>25-34</v>
      </c>
      <c r="AD1079" s="5" t="str">
        <f>_xlfn.IFS(
tbl_HRMaster[[#This Row],[YearsAtCompany]]&lt;2,"&lt; 2 Years",
tbl_HRMaster[[#This Row],[YearsAtCompany]]&lt;5,"2-4 Years",
tbl_HRMaster[[#This Row],[YearsAtCompany]]&lt;10,"5-9 Years",
TRUE,"10+ Years"
)</f>
        <v>5-9 Years</v>
      </c>
      <c r="AE1079" s="5">
        <f>IF(tbl_HRMaster[[#This Row],[Attrition]]="Yes",1,0)</f>
        <v>1</v>
      </c>
    </row>
    <row r="1080" spans="1:31" x14ac:dyDescent="0.25">
      <c r="A1080">
        <v>30</v>
      </c>
      <c r="B1080" t="s">
        <v>28</v>
      </c>
      <c r="C1080" t="s">
        <v>22</v>
      </c>
      <c r="D1080" t="s">
        <v>23</v>
      </c>
      <c r="E1080">
        <v>2</v>
      </c>
      <c r="F1080">
        <v>3</v>
      </c>
      <c r="G1080" t="s">
        <v>24</v>
      </c>
      <c r="H1080">
        <v>1933</v>
      </c>
      <c r="I1080" t="s">
        <v>34</v>
      </c>
      <c r="J1080">
        <v>2</v>
      </c>
      <c r="K1080" t="s">
        <v>26</v>
      </c>
      <c r="L1080" t="s">
        <v>27</v>
      </c>
      <c r="M1080">
        <v>40000</v>
      </c>
      <c r="N1080">
        <v>4</v>
      </c>
      <c r="O1080">
        <v>12</v>
      </c>
      <c r="P1080">
        <v>0</v>
      </c>
      <c r="Q1080">
        <v>7</v>
      </c>
      <c r="R1080">
        <v>5</v>
      </c>
      <c r="S1080">
        <v>5</v>
      </c>
      <c r="T1080">
        <v>0</v>
      </c>
      <c r="U1080">
        <v>1</v>
      </c>
      <c r="V1080">
        <f>COUNTIF(tbl_HRMaster[EmployeeID],tbl_HRMaster[[#This Row],[EmployeeID]])</f>
        <v>1</v>
      </c>
      <c r="W1080">
        <f>IFERROR(INDEX(tbl_EmployeeSurvey[EnvironmentSatisfaction],MATCH(tbl_HRMaster[[#This Row],[EmployeeID]],tbl_EmployeeSurvey[EmployeeID],0)),"Not Found")</f>
        <v>1</v>
      </c>
      <c r="X1080">
        <f>IFERROR(INDEX(tbl_EmployeeSurvey[JobSatisfaction],MATCH(tbl_HRMaster[[#This Row],[EmployeeID]],tbl_EmployeeSurvey[EmployeeID],0)),"Not Found")</f>
        <v>3</v>
      </c>
      <c r="Y1080" s="5">
        <f>IFERROR(INDEX(tbl_EmployeeSurvey[WorkLifeBalance],MATCH(tbl_HRMaster[[#This Row],[EmployeeID]],tbl_EmployeeSurvey[EmployeeID],0)),"Not Found")</f>
        <v>3</v>
      </c>
      <c r="Z1080" s="5">
        <f>IFERROR(VLOOKUP(tbl_HRMaster[[#This Row],[EmployeeID]],tbl_ManagerSurvey[[EmployeeID]:[PerformanceRating]],2,FALSE),"Not Found")</f>
        <v>2</v>
      </c>
      <c r="AA1080" s="5">
        <f>IFERROR(VLOOKUP(tbl_HRMaster[[#This Row],[EmployeeID]],tbl_ManagerSurvey[[EmployeeID]:[PerformanceRating]],3,FALSE),"Not Found")</f>
        <v>3</v>
      </c>
      <c r="AB1080" s="5" t="str">
        <f>IF(tbl_HRMaster[[#This Row],[Attrition]]="Yes","Left","Active")</f>
        <v>Left</v>
      </c>
      <c r="AC1080" s="5" t="str">
        <f>_xlfn.IFS(tbl_HRMaster[[#This Row],[Age]]&lt;25,"Under 25",tbl_HRMaster[[#This Row],[Age]]&lt;35,"25-34",tbl_HRMaster[[#This Row],[Age]]&lt;45,"35-44",tbl_HRMaster[[#This Row],[Age]]&lt;55,"45-54",TRUE,"Above 54")</f>
        <v>25-34</v>
      </c>
      <c r="AD1080" s="5" t="str">
        <f>_xlfn.IFS(
tbl_HRMaster[[#This Row],[YearsAtCompany]]&lt;2,"&lt; 2 Years",
tbl_HRMaster[[#This Row],[YearsAtCompany]]&lt;5,"2-4 Years",
tbl_HRMaster[[#This Row],[YearsAtCompany]]&lt;10,"5-9 Years",
TRUE,"10+ Years"
)</f>
        <v>5-9 Years</v>
      </c>
      <c r="AE1080" s="5">
        <f>IF(tbl_HRMaster[[#This Row],[Attrition]]="Yes",1,0)</f>
        <v>1</v>
      </c>
    </row>
    <row r="1081" spans="1:31" x14ac:dyDescent="0.25">
      <c r="A1081">
        <v>30</v>
      </c>
      <c r="B1081" t="s">
        <v>28</v>
      </c>
      <c r="C1081" t="s">
        <v>22</v>
      </c>
      <c r="D1081" t="s">
        <v>23</v>
      </c>
      <c r="E1081">
        <v>2</v>
      </c>
      <c r="F1081">
        <v>3</v>
      </c>
      <c r="G1081" t="s">
        <v>24</v>
      </c>
      <c r="H1081">
        <v>3403</v>
      </c>
      <c r="I1081" t="s">
        <v>34</v>
      </c>
      <c r="J1081">
        <v>2</v>
      </c>
      <c r="K1081" t="s">
        <v>26</v>
      </c>
      <c r="L1081" t="s">
        <v>27</v>
      </c>
      <c r="M1081">
        <v>40000</v>
      </c>
      <c r="N1081">
        <v>4</v>
      </c>
      <c r="O1081">
        <v>12</v>
      </c>
      <c r="P1081">
        <v>0</v>
      </c>
      <c r="Q1081">
        <v>7</v>
      </c>
      <c r="R1081">
        <v>5</v>
      </c>
      <c r="S1081">
        <v>5</v>
      </c>
      <c r="T1081">
        <v>0</v>
      </c>
      <c r="U1081">
        <v>1</v>
      </c>
      <c r="V1081">
        <f>COUNTIF(tbl_HRMaster[EmployeeID],tbl_HRMaster[[#This Row],[EmployeeID]])</f>
        <v>1</v>
      </c>
      <c r="W1081">
        <f>IFERROR(INDEX(tbl_EmployeeSurvey[EnvironmentSatisfaction],MATCH(tbl_HRMaster[[#This Row],[EmployeeID]],tbl_EmployeeSurvey[EmployeeID],0)),"Not Found")</f>
        <v>1</v>
      </c>
      <c r="X1081">
        <f>IFERROR(INDEX(tbl_EmployeeSurvey[JobSatisfaction],MATCH(tbl_HRMaster[[#This Row],[EmployeeID]],tbl_EmployeeSurvey[EmployeeID],0)),"Not Found")</f>
        <v>3</v>
      </c>
      <c r="Y1081" s="5">
        <f>IFERROR(INDEX(tbl_EmployeeSurvey[WorkLifeBalance],MATCH(tbl_HRMaster[[#This Row],[EmployeeID]],tbl_EmployeeSurvey[EmployeeID],0)),"Not Found")</f>
        <v>3</v>
      </c>
      <c r="Z1081" s="5">
        <f>IFERROR(VLOOKUP(tbl_HRMaster[[#This Row],[EmployeeID]],tbl_ManagerSurvey[[EmployeeID]:[PerformanceRating]],2,FALSE),"Not Found")</f>
        <v>2</v>
      </c>
      <c r="AA1081" s="5">
        <f>IFERROR(VLOOKUP(tbl_HRMaster[[#This Row],[EmployeeID]],tbl_ManagerSurvey[[EmployeeID]:[PerformanceRating]],3,FALSE),"Not Found")</f>
        <v>3</v>
      </c>
      <c r="AB1081" s="5" t="str">
        <f>IF(tbl_HRMaster[[#This Row],[Attrition]]="Yes","Left","Active")</f>
        <v>Left</v>
      </c>
      <c r="AC1081" s="5" t="str">
        <f>_xlfn.IFS(tbl_HRMaster[[#This Row],[Age]]&lt;25,"Under 25",tbl_HRMaster[[#This Row],[Age]]&lt;35,"25-34",tbl_HRMaster[[#This Row],[Age]]&lt;45,"35-44",tbl_HRMaster[[#This Row],[Age]]&lt;55,"45-54",TRUE,"Above 54")</f>
        <v>25-34</v>
      </c>
      <c r="AD1081" s="5" t="str">
        <f>_xlfn.IFS(
tbl_HRMaster[[#This Row],[YearsAtCompany]]&lt;2,"&lt; 2 Years",
tbl_HRMaster[[#This Row],[YearsAtCompany]]&lt;5,"2-4 Years",
tbl_HRMaster[[#This Row],[YearsAtCompany]]&lt;10,"5-9 Years",
TRUE,"10+ Years"
)</f>
        <v>5-9 Years</v>
      </c>
      <c r="AE1081" s="5">
        <f>IF(tbl_HRMaster[[#This Row],[Attrition]]="Yes",1,0)</f>
        <v>1</v>
      </c>
    </row>
    <row r="1082" spans="1:31" x14ac:dyDescent="0.25">
      <c r="A1082">
        <v>29</v>
      </c>
      <c r="B1082" t="s">
        <v>28</v>
      </c>
      <c r="C1082" t="s">
        <v>29</v>
      </c>
      <c r="D1082" t="s">
        <v>30</v>
      </c>
      <c r="E1082">
        <v>28</v>
      </c>
      <c r="F1082">
        <v>3</v>
      </c>
      <c r="G1082" t="s">
        <v>38</v>
      </c>
      <c r="H1082">
        <v>800</v>
      </c>
      <c r="I1082" t="s">
        <v>25</v>
      </c>
      <c r="J1082">
        <v>5</v>
      </c>
      <c r="K1082" t="s">
        <v>31</v>
      </c>
      <c r="L1082" t="s">
        <v>32</v>
      </c>
      <c r="M1082">
        <v>44340</v>
      </c>
      <c r="N1082">
        <v>2</v>
      </c>
      <c r="O1082">
        <v>17</v>
      </c>
      <c r="P1082">
        <v>3</v>
      </c>
      <c r="Q1082">
        <v>7</v>
      </c>
      <c r="R1082">
        <v>1</v>
      </c>
      <c r="S1082">
        <v>5</v>
      </c>
      <c r="T1082">
        <v>0</v>
      </c>
      <c r="U1082">
        <v>0</v>
      </c>
      <c r="V1082">
        <f>COUNTIF(tbl_HRMaster[EmployeeID],tbl_HRMaster[[#This Row],[EmployeeID]])</f>
        <v>1</v>
      </c>
      <c r="W1082">
        <f>IFERROR(INDEX(tbl_EmployeeSurvey[EnvironmentSatisfaction],MATCH(tbl_HRMaster[[#This Row],[EmployeeID]],tbl_EmployeeSurvey[EmployeeID],0)),"Not Found")</f>
        <v>1</v>
      </c>
      <c r="X1082">
        <f>IFERROR(INDEX(tbl_EmployeeSurvey[JobSatisfaction],MATCH(tbl_HRMaster[[#This Row],[EmployeeID]],tbl_EmployeeSurvey[EmployeeID],0)),"Not Found")</f>
        <v>2</v>
      </c>
      <c r="Y1082" s="5">
        <f>IFERROR(INDEX(tbl_EmployeeSurvey[WorkLifeBalance],MATCH(tbl_HRMaster[[#This Row],[EmployeeID]],tbl_EmployeeSurvey[EmployeeID],0)),"Not Found")</f>
        <v>1</v>
      </c>
      <c r="Z1082" s="5">
        <f>IFERROR(VLOOKUP(tbl_HRMaster[[#This Row],[EmployeeID]],tbl_ManagerSurvey[[EmployeeID]:[PerformanceRating]],2,FALSE),"Not Found")</f>
        <v>3</v>
      </c>
      <c r="AA1082" s="5">
        <f>IFERROR(VLOOKUP(tbl_HRMaster[[#This Row],[EmployeeID]],tbl_ManagerSurvey[[EmployeeID]:[PerformanceRating]],3,FALSE),"Not Found")</f>
        <v>3</v>
      </c>
      <c r="AB1082" s="5" t="str">
        <f>IF(tbl_HRMaster[[#This Row],[Attrition]]="Yes","Left","Active")</f>
        <v>Left</v>
      </c>
      <c r="AC1082" s="5" t="str">
        <f>_xlfn.IFS(tbl_HRMaster[[#This Row],[Age]]&lt;25,"Under 25",tbl_HRMaster[[#This Row],[Age]]&lt;35,"25-34",tbl_HRMaster[[#This Row],[Age]]&lt;45,"35-44",tbl_HRMaster[[#This Row],[Age]]&lt;55,"45-54",TRUE,"Above 54")</f>
        <v>25-34</v>
      </c>
      <c r="AD1082" s="5" t="str">
        <f>_xlfn.IFS(
tbl_HRMaster[[#This Row],[YearsAtCompany]]&lt;2,"&lt; 2 Years",
tbl_HRMaster[[#This Row],[YearsAtCompany]]&lt;5,"2-4 Years",
tbl_HRMaster[[#This Row],[YearsAtCompany]]&lt;10,"5-9 Years",
TRUE,"10+ Years"
)</f>
        <v>5-9 Years</v>
      </c>
      <c r="AE1082" s="5">
        <f>IF(tbl_HRMaster[[#This Row],[Attrition]]="Yes",1,0)</f>
        <v>1</v>
      </c>
    </row>
    <row r="1083" spans="1:31" x14ac:dyDescent="0.25">
      <c r="A1083">
        <v>29</v>
      </c>
      <c r="B1083" t="s">
        <v>28</v>
      </c>
      <c r="C1083" t="s">
        <v>29</v>
      </c>
      <c r="D1083" t="s">
        <v>30</v>
      </c>
      <c r="E1083">
        <v>28</v>
      </c>
      <c r="F1083">
        <v>3</v>
      </c>
      <c r="G1083" t="s">
        <v>38</v>
      </c>
      <c r="H1083">
        <v>2270</v>
      </c>
      <c r="I1083" t="s">
        <v>25</v>
      </c>
      <c r="J1083">
        <v>5</v>
      </c>
      <c r="K1083" t="s">
        <v>31</v>
      </c>
      <c r="L1083" t="s">
        <v>32</v>
      </c>
      <c r="M1083">
        <v>44340</v>
      </c>
      <c r="N1083">
        <v>5</v>
      </c>
      <c r="O1083">
        <v>17</v>
      </c>
      <c r="P1083">
        <v>3</v>
      </c>
      <c r="Q1083">
        <v>7</v>
      </c>
      <c r="R1083">
        <v>1</v>
      </c>
      <c r="S1083">
        <v>5</v>
      </c>
      <c r="T1083">
        <v>0</v>
      </c>
      <c r="U1083">
        <v>0</v>
      </c>
      <c r="V1083">
        <f>COUNTIF(tbl_HRMaster[EmployeeID],tbl_HRMaster[[#This Row],[EmployeeID]])</f>
        <v>1</v>
      </c>
      <c r="W1083">
        <f>IFERROR(INDEX(tbl_EmployeeSurvey[EnvironmentSatisfaction],MATCH(tbl_HRMaster[[#This Row],[EmployeeID]],tbl_EmployeeSurvey[EmployeeID],0)),"Not Found")</f>
        <v>1</v>
      </c>
      <c r="X1083">
        <f>IFERROR(INDEX(tbl_EmployeeSurvey[JobSatisfaction],MATCH(tbl_HRMaster[[#This Row],[EmployeeID]],tbl_EmployeeSurvey[EmployeeID],0)),"Not Found")</f>
        <v>2</v>
      </c>
      <c r="Y1083" s="5">
        <f>IFERROR(INDEX(tbl_EmployeeSurvey[WorkLifeBalance],MATCH(tbl_HRMaster[[#This Row],[EmployeeID]],tbl_EmployeeSurvey[EmployeeID],0)),"Not Found")</f>
        <v>1</v>
      </c>
      <c r="Z1083" s="5">
        <f>IFERROR(VLOOKUP(tbl_HRMaster[[#This Row],[EmployeeID]],tbl_ManagerSurvey[[EmployeeID]:[PerformanceRating]],2,FALSE),"Not Found")</f>
        <v>3</v>
      </c>
      <c r="AA1083" s="5">
        <f>IFERROR(VLOOKUP(tbl_HRMaster[[#This Row],[EmployeeID]],tbl_ManagerSurvey[[EmployeeID]:[PerformanceRating]],3,FALSE),"Not Found")</f>
        <v>3</v>
      </c>
      <c r="AB1083" s="5" t="str">
        <f>IF(tbl_HRMaster[[#This Row],[Attrition]]="Yes","Left","Active")</f>
        <v>Left</v>
      </c>
      <c r="AC1083" s="5" t="str">
        <f>_xlfn.IFS(tbl_HRMaster[[#This Row],[Age]]&lt;25,"Under 25",tbl_HRMaster[[#This Row],[Age]]&lt;35,"25-34",tbl_HRMaster[[#This Row],[Age]]&lt;45,"35-44",tbl_HRMaster[[#This Row],[Age]]&lt;55,"45-54",TRUE,"Above 54")</f>
        <v>25-34</v>
      </c>
      <c r="AD1083" s="5" t="str">
        <f>_xlfn.IFS(
tbl_HRMaster[[#This Row],[YearsAtCompany]]&lt;2,"&lt; 2 Years",
tbl_HRMaster[[#This Row],[YearsAtCompany]]&lt;5,"2-4 Years",
tbl_HRMaster[[#This Row],[YearsAtCompany]]&lt;10,"5-9 Years",
TRUE,"10+ Years"
)</f>
        <v>5-9 Years</v>
      </c>
      <c r="AE1083" s="5">
        <f>IF(tbl_HRMaster[[#This Row],[Attrition]]="Yes",1,0)</f>
        <v>1</v>
      </c>
    </row>
    <row r="1084" spans="1:31" x14ac:dyDescent="0.25">
      <c r="A1084">
        <v>29</v>
      </c>
      <c r="B1084" t="s">
        <v>28</v>
      </c>
      <c r="C1084" t="s">
        <v>29</v>
      </c>
      <c r="D1084" t="s">
        <v>30</v>
      </c>
      <c r="E1084">
        <v>28</v>
      </c>
      <c r="F1084">
        <v>3</v>
      </c>
      <c r="G1084" t="s">
        <v>38</v>
      </c>
      <c r="H1084">
        <v>3740</v>
      </c>
      <c r="I1084" t="s">
        <v>25</v>
      </c>
      <c r="J1084">
        <v>5</v>
      </c>
      <c r="K1084" t="s">
        <v>31</v>
      </c>
      <c r="L1084" t="s">
        <v>32</v>
      </c>
      <c r="M1084">
        <v>44340</v>
      </c>
      <c r="N1084">
        <v>5</v>
      </c>
      <c r="O1084">
        <v>17</v>
      </c>
      <c r="P1084">
        <v>3</v>
      </c>
      <c r="Q1084">
        <v>7</v>
      </c>
      <c r="R1084">
        <v>1</v>
      </c>
      <c r="S1084">
        <v>5</v>
      </c>
      <c r="T1084">
        <v>0</v>
      </c>
      <c r="U1084">
        <v>0</v>
      </c>
      <c r="V1084">
        <f>COUNTIF(tbl_HRMaster[EmployeeID],tbl_HRMaster[[#This Row],[EmployeeID]])</f>
        <v>1</v>
      </c>
      <c r="W1084">
        <f>IFERROR(INDEX(tbl_EmployeeSurvey[EnvironmentSatisfaction],MATCH(tbl_HRMaster[[#This Row],[EmployeeID]],tbl_EmployeeSurvey[EmployeeID],0)),"Not Found")</f>
        <v>1</v>
      </c>
      <c r="X1084">
        <f>IFERROR(INDEX(tbl_EmployeeSurvey[JobSatisfaction],MATCH(tbl_HRMaster[[#This Row],[EmployeeID]],tbl_EmployeeSurvey[EmployeeID],0)),"Not Found")</f>
        <v>2</v>
      </c>
      <c r="Y1084" s="5">
        <f>IFERROR(INDEX(tbl_EmployeeSurvey[WorkLifeBalance],MATCH(tbl_HRMaster[[#This Row],[EmployeeID]],tbl_EmployeeSurvey[EmployeeID],0)),"Not Found")</f>
        <v>1</v>
      </c>
      <c r="Z1084" s="5">
        <f>IFERROR(VLOOKUP(tbl_HRMaster[[#This Row],[EmployeeID]],tbl_ManagerSurvey[[EmployeeID]:[PerformanceRating]],2,FALSE),"Not Found")</f>
        <v>3</v>
      </c>
      <c r="AA1084" s="5">
        <f>IFERROR(VLOOKUP(tbl_HRMaster[[#This Row],[EmployeeID]],tbl_ManagerSurvey[[EmployeeID]:[PerformanceRating]],3,FALSE),"Not Found")</f>
        <v>3</v>
      </c>
      <c r="AB1084" s="5" t="str">
        <f>IF(tbl_HRMaster[[#This Row],[Attrition]]="Yes","Left","Active")</f>
        <v>Left</v>
      </c>
      <c r="AC1084" s="5" t="str">
        <f>_xlfn.IFS(tbl_HRMaster[[#This Row],[Age]]&lt;25,"Under 25",tbl_HRMaster[[#This Row],[Age]]&lt;35,"25-34",tbl_HRMaster[[#This Row],[Age]]&lt;45,"35-44",tbl_HRMaster[[#This Row],[Age]]&lt;55,"45-54",TRUE,"Above 54")</f>
        <v>25-34</v>
      </c>
      <c r="AD1084" s="5" t="str">
        <f>_xlfn.IFS(
tbl_HRMaster[[#This Row],[YearsAtCompany]]&lt;2,"&lt; 2 Years",
tbl_HRMaster[[#This Row],[YearsAtCompany]]&lt;5,"2-4 Years",
tbl_HRMaster[[#This Row],[YearsAtCompany]]&lt;10,"5-9 Years",
TRUE,"10+ Years"
)</f>
        <v>5-9 Years</v>
      </c>
      <c r="AE1084" s="5">
        <f>IF(tbl_HRMaster[[#This Row],[Attrition]]="Yes",1,0)</f>
        <v>1</v>
      </c>
    </row>
    <row r="1085" spans="1:31" x14ac:dyDescent="0.25">
      <c r="A1085">
        <v>37</v>
      </c>
      <c r="B1085" t="s">
        <v>21</v>
      </c>
      <c r="C1085" t="s">
        <v>22</v>
      </c>
      <c r="D1085" t="s">
        <v>30</v>
      </c>
      <c r="E1085">
        <v>1</v>
      </c>
      <c r="F1085">
        <v>3</v>
      </c>
      <c r="G1085" t="s">
        <v>24</v>
      </c>
      <c r="H1085">
        <v>16</v>
      </c>
      <c r="I1085" t="s">
        <v>34</v>
      </c>
      <c r="J1085">
        <v>2</v>
      </c>
      <c r="K1085" t="s">
        <v>26</v>
      </c>
      <c r="L1085" t="s">
        <v>27</v>
      </c>
      <c r="M1085">
        <v>53460</v>
      </c>
      <c r="N1085">
        <v>4</v>
      </c>
      <c r="O1085">
        <v>11</v>
      </c>
      <c r="P1085">
        <v>0</v>
      </c>
      <c r="Q1085">
        <v>7</v>
      </c>
      <c r="R1085">
        <v>2</v>
      </c>
      <c r="S1085">
        <v>5</v>
      </c>
      <c r="T1085">
        <v>0</v>
      </c>
      <c r="U1085">
        <v>1</v>
      </c>
      <c r="V1085">
        <f>COUNTIF(tbl_HRMaster[EmployeeID],tbl_HRMaster[[#This Row],[EmployeeID]])</f>
        <v>1</v>
      </c>
      <c r="W1085">
        <f>IFERROR(INDEX(tbl_EmployeeSurvey[EnvironmentSatisfaction],MATCH(tbl_HRMaster[[#This Row],[EmployeeID]],tbl_EmployeeSurvey[EmployeeID],0)),"Not Found")</f>
        <v>3</v>
      </c>
      <c r="X1085">
        <f>IFERROR(INDEX(tbl_EmployeeSurvey[JobSatisfaction],MATCH(tbl_HRMaster[[#This Row],[EmployeeID]],tbl_EmployeeSurvey[EmployeeID],0)),"Not Found")</f>
        <v>4</v>
      </c>
      <c r="Y1085" s="5">
        <f>IFERROR(INDEX(tbl_EmployeeSurvey[WorkLifeBalance],MATCH(tbl_HRMaster[[#This Row],[EmployeeID]],tbl_EmployeeSurvey[EmployeeID],0)),"Not Found")</f>
        <v>4</v>
      </c>
      <c r="Z1085" s="5">
        <f>IFERROR(VLOOKUP(tbl_HRMaster[[#This Row],[EmployeeID]],tbl_ManagerSurvey[[EmployeeID]:[PerformanceRating]],2,FALSE),"Not Found")</f>
        <v>3</v>
      </c>
      <c r="AA1085" s="5">
        <f>IFERROR(VLOOKUP(tbl_HRMaster[[#This Row],[EmployeeID]],tbl_ManagerSurvey[[EmployeeID]:[PerformanceRating]],3,FALSE),"Not Found")</f>
        <v>3</v>
      </c>
      <c r="AB1085" s="5" t="str">
        <f>IF(tbl_HRMaster[[#This Row],[Attrition]]="Yes","Left","Active")</f>
        <v>Active</v>
      </c>
      <c r="AC1085" s="5" t="str">
        <f>_xlfn.IFS(tbl_HRMaster[[#This Row],[Age]]&lt;25,"Under 25",tbl_HRMaster[[#This Row],[Age]]&lt;35,"25-34",tbl_HRMaster[[#This Row],[Age]]&lt;45,"35-44",tbl_HRMaster[[#This Row],[Age]]&lt;55,"45-54",TRUE,"Above 54")</f>
        <v>35-44</v>
      </c>
      <c r="AD1085" s="5" t="str">
        <f>_xlfn.IFS(
tbl_HRMaster[[#This Row],[YearsAtCompany]]&lt;2,"&lt; 2 Years",
tbl_HRMaster[[#This Row],[YearsAtCompany]]&lt;5,"2-4 Years",
tbl_HRMaster[[#This Row],[YearsAtCompany]]&lt;10,"5-9 Years",
TRUE,"10+ Years"
)</f>
        <v>5-9 Years</v>
      </c>
      <c r="AE1085" s="5">
        <f>IF(tbl_HRMaster[[#This Row],[Attrition]]="Yes",1,0)</f>
        <v>0</v>
      </c>
    </row>
    <row r="1086" spans="1:31" x14ac:dyDescent="0.25">
      <c r="A1086">
        <v>37</v>
      </c>
      <c r="B1086" t="s">
        <v>21</v>
      </c>
      <c r="C1086" t="s">
        <v>22</v>
      </c>
      <c r="D1086" t="s">
        <v>30</v>
      </c>
      <c r="E1086">
        <v>1</v>
      </c>
      <c r="F1086">
        <v>3</v>
      </c>
      <c r="G1086" t="s">
        <v>24</v>
      </c>
      <c r="H1086">
        <v>1486</v>
      </c>
      <c r="I1086" t="s">
        <v>34</v>
      </c>
      <c r="J1086">
        <v>2</v>
      </c>
      <c r="K1086" t="s">
        <v>26</v>
      </c>
      <c r="L1086" t="s">
        <v>27</v>
      </c>
      <c r="M1086">
        <v>53460</v>
      </c>
      <c r="N1086">
        <v>4</v>
      </c>
      <c r="O1086">
        <v>11</v>
      </c>
      <c r="P1086">
        <v>0</v>
      </c>
      <c r="Q1086">
        <v>7</v>
      </c>
      <c r="R1086">
        <v>2</v>
      </c>
      <c r="S1086">
        <v>5</v>
      </c>
      <c r="T1086">
        <v>0</v>
      </c>
      <c r="U1086">
        <v>1</v>
      </c>
      <c r="V1086">
        <f>COUNTIF(tbl_HRMaster[EmployeeID],tbl_HRMaster[[#This Row],[EmployeeID]])</f>
        <v>1</v>
      </c>
      <c r="W1086">
        <f>IFERROR(INDEX(tbl_EmployeeSurvey[EnvironmentSatisfaction],MATCH(tbl_HRMaster[[#This Row],[EmployeeID]],tbl_EmployeeSurvey[EmployeeID],0)),"Not Found")</f>
        <v>3</v>
      </c>
      <c r="X1086">
        <f>IFERROR(INDEX(tbl_EmployeeSurvey[JobSatisfaction],MATCH(tbl_HRMaster[[#This Row],[EmployeeID]],tbl_EmployeeSurvey[EmployeeID],0)),"Not Found")</f>
        <v>4</v>
      </c>
      <c r="Y1086" s="5">
        <f>IFERROR(INDEX(tbl_EmployeeSurvey[WorkLifeBalance],MATCH(tbl_HRMaster[[#This Row],[EmployeeID]],tbl_EmployeeSurvey[EmployeeID],0)),"Not Found")</f>
        <v>4</v>
      </c>
      <c r="Z1086" s="5">
        <f>IFERROR(VLOOKUP(tbl_HRMaster[[#This Row],[EmployeeID]],tbl_ManagerSurvey[[EmployeeID]:[PerformanceRating]],2,FALSE),"Not Found")</f>
        <v>3</v>
      </c>
      <c r="AA1086" s="5">
        <f>IFERROR(VLOOKUP(tbl_HRMaster[[#This Row],[EmployeeID]],tbl_ManagerSurvey[[EmployeeID]:[PerformanceRating]],3,FALSE),"Not Found")</f>
        <v>3</v>
      </c>
      <c r="AB1086" s="5" t="str">
        <f>IF(tbl_HRMaster[[#This Row],[Attrition]]="Yes","Left","Active")</f>
        <v>Active</v>
      </c>
      <c r="AC1086" s="5" t="str">
        <f>_xlfn.IFS(tbl_HRMaster[[#This Row],[Age]]&lt;25,"Under 25",tbl_HRMaster[[#This Row],[Age]]&lt;35,"25-34",tbl_HRMaster[[#This Row],[Age]]&lt;45,"35-44",tbl_HRMaster[[#This Row],[Age]]&lt;55,"45-54",TRUE,"Above 54")</f>
        <v>35-44</v>
      </c>
      <c r="AD1086" s="5" t="str">
        <f>_xlfn.IFS(
tbl_HRMaster[[#This Row],[YearsAtCompany]]&lt;2,"&lt; 2 Years",
tbl_HRMaster[[#This Row],[YearsAtCompany]]&lt;5,"2-4 Years",
tbl_HRMaster[[#This Row],[YearsAtCompany]]&lt;10,"5-9 Years",
TRUE,"10+ Years"
)</f>
        <v>5-9 Years</v>
      </c>
      <c r="AE1086" s="5">
        <f>IF(tbl_HRMaster[[#This Row],[Attrition]]="Yes",1,0)</f>
        <v>0</v>
      </c>
    </row>
    <row r="1087" spans="1:31" x14ac:dyDescent="0.25">
      <c r="A1087">
        <v>37</v>
      </c>
      <c r="B1087" t="s">
        <v>21</v>
      </c>
      <c r="C1087" t="s">
        <v>22</v>
      </c>
      <c r="D1087" t="s">
        <v>30</v>
      </c>
      <c r="E1087">
        <v>1</v>
      </c>
      <c r="F1087">
        <v>3</v>
      </c>
      <c r="G1087" t="s">
        <v>24</v>
      </c>
      <c r="H1087">
        <v>2956</v>
      </c>
      <c r="I1087" t="s">
        <v>34</v>
      </c>
      <c r="J1087">
        <v>2</v>
      </c>
      <c r="K1087" t="s">
        <v>26</v>
      </c>
      <c r="L1087" t="s">
        <v>27</v>
      </c>
      <c r="M1087">
        <v>53460</v>
      </c>
      <c r="N1087">
        <v>4</v>
      </c>
      <c r="O1087">
        <v>11</v>
      </c>
      <c r="P1087">
        <v>0</v>
      </c>
      <c r="Q1087">
        <v>7</v>
      </c>
      <c r="R1087">
        <v>2</v>
      </c>
      <c r="S1087">
        <v>5</v>
      </c>
      <c r="T1087">
        <v>0</v>
      </c>
      <c r="U1087">
        <v>1</v>
      </c>
      <c r="V1087">
        <f>COUNTIF(tbl_HRMaster[EmployeeID],tbl_HRMaster[[#This Row],[EmployeeID]])</f>
        <v>1</v>
      </c>
      <c r="W1087">
        <f>IFERROR(INDEX(tbl_EmployeeSurvey[EnvironmentSatisfaction],MATCH(tbl_HRMaster[[#This Row],[EmployeeID]],tbl_EmployeeSurvey[EmployeeID],0)),"Not Found")</f>
        <v>3</v>
      </c>
      <c r="X1087">
        <f>IFERROR(INDEX(tbl_EmployeeSurvey[JobSatisfaction],MATCH(tbl_HRMaster[[#This Row],[EmployeeID]],tbl_EmployeeSurvey[EmployeeID],0)),"Not Found")</f>
        <v>4</v>
      </c>
      <c r="Y1087" s="5">
        <f>IFERROR(INDEX(tbl_EmployeeSurvey[WorkLifeBalance],MATCH(tbl_HRMaster[[#This Row],[EmployeeID]],tbl_EmployeeSurvey[EmployeeID],0)),"Not Found")</f>
        <v>4</v>
      </c>
      <c r="Z1087" s="5">
        <f>IFERROR(VLOOKUP(tbl_HRMaster[[#This Row],[EmployeeID]],tbl_ManagerSurvey[[EmployeeID]:[PerformanceRating]],2,FALSE),"Not Found")</f>
        <v>3</v>
      </c>
      <c r="AA1087" s="5">
        <f>IFERROR(VLOOKUP(tbl_HRMaster[[#This Row],[EmployeeID]],tbl_ManagerSurvey[[EmployeeID]:[PerformanceRating]],3,FALSE),"Not Found")</f>
        <v>3</v>
      </c>
      <c r="AB1087" s="5" t="str">
        <f>IF(tbl_HRMaster[[#This Row],[Attrition]]="Yes","Left","Active")</f>
        <v>Active</v>
      </c>
      <c r="AC1087" s="5" t="str">
        <f>_xlfn.IFS(tbl_HRMaster[[#This Row],[Age]]&lt;25,"Under 25",tbl_HRMaster[[#This Row],[Age]]&lt;35,"25-34",tbl_HRMaster[[#This Row],[Age]]&lt;45,"35-44",tbl_HRMaster[[#This Row],[Age]]&lt;55,"45-54",TRUE,"Above 54")</f>
        <v>35-44</v>
      </c>
      <c r="AD1087" s="5" t="str">
        <f>_xlfn.IFS(
tbl_HRMaster[[#This Row],[YearsAtCompany]]&lt;2,"&lt; 2 Years",
tbl_HRMaster[[#This Row],[YearsAtCompany]]&lt;5,"2-4 Years",
tbl_HRMaster[[#This Row],[YearsAtCompany]]&lt;10,"5-9 Years",
TRUE,"10+ Years"
)</f>
        <v>5-9 Years</v>
      </c>
      <c r="AE1087" s="5">
        <f>IF(tbl_HRMaster[[#This Row],[Attrition]]="Yes",1,0)</f>
        <v>0</v>
      </c>
    </row>
    <row r="1088" spans="1:31" x14ac:dyDescent="0.25">
      <c r="A1088">
        <v>42</v>
      </c>
      <c r="B1088" t="s">
        <v>21</v>
      </c>
      <c r="C1088" t="s">
        <v>22</v>
      </c>
      <c r="D1088" t="s">
        <v>37</v>
      </c>
      <c r="E1088">
        <v>1</v>
      </c>
      <c r="F1088">
        <v>3</v>
      </c>
      <c r="G1088" t="s">
        <v>33</v>
      </c>
      <c r="H1088">
        <v>1006</v>
      </c>
      <c r="I1088" t="s">
        <v>25</v>
      </c>
      <c r="J1088">
        <v>1</v>
      </c>
      <c r="K1088" t="s">
        <v>26</v>
      </c>
      <c r="L1088" t="s">
        <v>41</v>
      </c>
      <c r="M1088">
        <v>174650</v>
      </c>
      <c r="N1088">
        <v>8</v>
      </c>
      <c r="O1088">
        <v>13</v>
      </c>
      <c r="P1088">
        <v>1</v>
      </c>
      <c r="Q1088">
        <v>7</v>
      </c>
      <c r="R1088">
        <v>3</v>
      </c>
      <c r="S1088">
        <v>5</v>
      </c>
      <c r="T1088">
        <v>0</v>
      </c>
      <c r="U1088">
        <v>4</v>
      </c>
      <c r="V1088">
        <f>COUNTIF(tbl_HRMaster[EmployeeID],tbl_HRMaster[[#This Row],[EmployeeID]])</f>
        <v>1</v>
      </c>
      <c r="W1088">
        <f>IFERROR(INDEX(tbl_EmployeeSurvey[EnvironmentSatisfaction],MATCH(tbl_HRMaster[[#This Row],[EmployeeID]],tbl_EmployeeSurvey[EmployeeID],0)),"Not Found")</f>
        <v>2</v>
      </c>
      <c r="X1088">
        <f>IFERROR(INDEX(tbl_EmployeeSurvey[JobSatisfaction],MATCH(tbl_HRMaster[[#This Row],[EmployeeID]],tbl_EmployeeSurvey[EmployeeID],0)),"Not Found")</f>
        <v>2</v>
      </c>
      <c r="Y1088" s="5">
        <f>IFERROR(INDEX(tbl_EmployeeSurvey[WorkLifeBalance],MATCH(tbl_HRMaster[[#This Row],[EmployeeID]],tbl_EmployeeSurvey[EmployeeID],0)),"Not Found")</f>
        <v>2</v>
      </c>
      <c r="Z1088" s="5">
        <f>IFERROR(VLOOKUP(tbl_HRMaster[[#This Row],[EmployeeID]],tbl_ManagerSurvey[[EmployeeID]:[PerformanceRating]],2,FALSE),"Not Found")</f>
        <v>3</v>
      </c>
      <c r="AA1088" s="5">
        <f>IFERROR(VLOOKUP(tbl_HRMaster[[#This Row],[EmployeeID]],tbl_ManagerSurvey[[EmployeeID]:[PerformanceRating]],3,FALSE),"Not Found")</f>
        <v>3</v>
      </c>
      <c r="AB1088" s="5" t="str">
        <f>IF(tbl_HRMaster[[#This Row],[Attrition]]="Yes","Left","Active")</f>
        <v>Active</v>
      </c>
      <c r="AC1088" s="5" t="str">
        <f>_xlfn.IFS(tbl_HRMaster[[#This Row],[Age]]&lt;25,"Under 25",tbl_HRMaster[[#This Row],[Age]]&lt;35,"25-34",tbl_HRMaster[[#This Row],[Age]]&lt;45,"35-44",tbl_HRMaster[[#This Row],[Age]]&lt;55,"45-54",TRUE,"Above 54")</f>
        <v>35-44</v>
      </c>
      <c r="AD1088" s="5" t="str">
        <f>_xlfn.IFS(
tbl_HRMaster[[#This Row],[YearsAtCompany]]&lt;2,"&lt; 2 Years",
tbl_HRMaster[[#This Row],[YearsAtCompany]]&lt;5,"2-4 Years",
tbl_HRMaster[[#This Row],[YearsAtCompany]]&lt;10,"5-9 Years",
TRUE,"10+ Years"
)</f>
        <v>5-9 Years</v>
      </c>
      <c r="AE1088" s="5">
        <f>IF(tbl_HRMaster[[#This Row],[Attrition]]="Yes",1,0)</f>
        <v>0</v>
      </c>
    </row>
    <row r="1089" spans="1:31" x14ac:dyDescent="0.25">
      <c r="A1089">
        <v>42</v>
      </c>
      <c r="B1089" t="s">
        <v>21</v>
      </c>
      <c r="C1089" t="s">
        <v>22</v>
      </c>
      <c r="D1089" t="s">
        <v>37</v>
      </c>
      <c r="E1089">
        <v>1</v>
      </c>
      <c r="F1089">
        <v>3</v>
      </c>
      <c r="G1089" t="s">
        <v>33</v>
      </c>
      <c r="H1089">
        <v>2476</v>
      </c>
      <c r="I1089" t="s">
        <v>25</v>
      </c>
      <c r="J1089">
        <v>1</v>
      </c>
      <c r="K1089" t="s">
        <v>26</v>
      </c>
      <c r="L1089" t="s">
        <v>41</v>
      </c>
      <c r="M1089">
        <v>174650</v>
      </c>
      <c r="N1089">
        <v>8</v>
      </c>
      <c r="O1089">
        <v>13</v>
      </c>
      <c r="P1089">
        <v>1</v>
      </c>
      <c r="Q1089">
        <v>7</v>
      </c>
      <c r="R1089">
        <v>3</v>
      </c>
      <c r="S1089">
        <v>5</v>
      </c>
      <c r="T1089">
        <v>0</v>
      </c>
      <c r="U1089">
        <v>4</v>
      </c>
      <c r="V1089">
        <f>COUNTIF(tbl_HRMaster[EmployeeID],tbl_HRMaster[[#This Row],[EmployeeID]])</f>
        <v>1</v>
      </c>
      <c r="W1089">
        <f>IFERROR(INDEX(tbl_EmployeeSurvey[EnvironmentSatisfaction],MATCH(tbl_HRMaster[[#This Row],[EmployeeID]],tbl_EmployeeSurvey[EmployeeID],0)),"Not Found")</f>
        <v>2</v>
      </c>
      <c r="X1089">
        <f>IFERROR(INDEX(tbl_EmployeeSurvey[JobSatisfaction],MATCH(tbl_HRMaster[[#This Row],[EmployeeID]],tbl_EmployeeSurvey[EmployeeID],0)),"Not Found")</f>
        <v>2</v>
      </c>
      <c r="Y1089" s="5">
        <f>IFERROR(INDEX(tbl_EmployeeSurvey[WorkLifeBalance],MATCH(tbl_HRMaster[[#This Row],[EmployeeID]],tbl_EmployeeSurvey[EmployeeID],0)),"Not Found")</f>
        <v>2</v>
      </c>
      <c r="Z1089" s="5">
        <f>IFERROR(VLOOKUP(tbl_HRMaster[[#This Row],[EmployeeID]],tbl_ManagerSurvey[[EmployeeID]:[PerformanceRating]],2,FALSE),"Not Found")</f>
        <v>3</v>
      </c>
      <c r="AA1089" s="5">
        <f>IFERROR(VLOOKUP(tbl_HRMaster[[#This Row],[EmployeeID]],tbl_ManagerSurvey[[EmployeeID]:[PerformanceRating]],3,FALSE),"Not Found")</f>
        <v>3</v>
      </c>
      <c r="AB1089" s="5" t="str">
        <f>IF(tbl_HRMaster[[#This Row],[Attrition]]="Yes","Left","Active")</f>
        <v>Active</v>
      </c>
      <c r="AC1089" s="5" t="str">
        <f>_xlfn.IFS(tbl_HRMaster[[#This Row],[Age]]&lt;25,"Under 25",tbl_HRMaster[[#This Row],[Age]]&lt;35,"25-34",tbl_HRMaster[[#This Row],[Age]]&lt;45,"35-44",tbl_HRMaster[[#This Row],[Age]]&lt;55,"45-54",TRUE,"Above 54")</f>
        <v>35-44</v>
      </c>
      <c r="AD1089" s="5" t="str">
        <f>_xlfn.IFS(
tbl_HRMaster[[#This Row],[YearsAtCompany]]&lt;2,"&lt; 2 Years",
tbl_HRMaster[[#This Row],[YearsAtCompany]]&lt;5,"2-4 Years",
tbl_HRMaster[[#This Row],[YearsAtCompany]]&lt;10,"5-9 Years",
TRUE,"10+ Years"
)</f>
        <v>5-9 Years</v>
      </c>
      <c r="AE1089" s="5">
        <f>IF(tbl_HRMaster[[#This Row],[Attrition]]="Yes",1,0)</f>
        <v>0</v>
      </c>
    </row>
    <row r="1090" spans="1:31" x14ac:dyDescent="0.25">
      <c r="A1090">
        <v>42</v>
      </c>
      <c r="B1090" t="s">
        <v>21</v>
      </c>
      <c r="C1090" t="s">
        <v>22</v>
      </c>
      <c r="D1090" t="s">
        <v>37</v>
      </c>
      <c r="E1090">
        <v>1</v>
      </c>
      <c r="F1090">
        <v>3</v>
      </c>
      <c r="G1090" t="s">
        <v>33</v>
      </c>
      <c r="H1090">
        <v>3946</v>
      </c>
      <c r="I1090" t="s">
        <v>25</v>
      </c>
      <c r="J1090">
        <v>1</v>
      </c>
      <c r="K1090" t="s">
        <v>26</v>
      </c>
      <c r="L1090" t="s">
        <v>41</v>
      </c>
      <c r="M1090">
        <v>174650</v>
      </c>
      <c r="N1090">
        <v>8</v>
      </c>
      <c r="O1090">
        <v>13</v>
      </c>
      <c r="P1090">
        <v>1</v>
      </c>
      <c r="Q1090">
        <v>7</v>
      </c>
      <c r="R1090">
        <v>3</v>
      </c>
      <c r="S1090">
        <v>5</v>
      </c>
      <c r="T1090">
        <v>0</v>
      </c>
      <c r="U1090">
        <v>4</v>
      </c>
      <c r="V1090">
        <f>COUNTIF(tbl_HRMaster[EmployeeID],tbl_HRMaster[[#This Row],[EmployeeID]])</f>
        <v>1</v>
      </c>
      <c r="W1090">
        <f>IFERROR(INDEX(tbl_EmployeeSurvey[EnvironmentSatisfaction],MATCH(tbl_HRMaster[[#This Row],[EmployeeID]],tbl_EmployeeSurvey[EmployeeID],0)),"Not Found")</f>
        <v>2</v>
      </c>
      <c r="X1090">
        <f>IFERROR(INDEX(tbl_EmployeeSurvey[JobSatisfaction],MATCH(tbl_HRMaster[[#This Row],[EmployeeID]],tbl_EmployeeSurvey[EmployeeID],0)),"Not Found")</f>
        <v>2</v>
      </c>
      <c r="Y1090" s="5">
        <f>IFERROR(INDEX(tbl_EmployeeSurvey[WorkLifeBalance],MATCH(tbl_HRMaster[[#This Row],[EmployeeID]],tbl_EmployeeSurvey[EmployeeID],0)),"Not Found")</f>
        <v>2</v>
      </c>
      <c r="Z1090" s="5">
        <f>IFERROR(VLOOKUP(tbl_HRMaster[[#This Row],[EmployeeID]],tbl_ManagerSurvey[[EmployeeID]:[PerformanceRating]],2,FALSE),"Not Found")</f>
        <v>3</v>
      </c>
      <c r="AA1090" s="5">
        <f>IFERROR(VLOOKUP(tbl_HRMaster[[#This Row],[EmployeeID]],tbl_ManagerSurvey[[EmployeeID]:[PerformanceRating]],3,FALSE),"Not Found")</f>
        <v>3</v>
      </c>
      <c r="AB1090" s="5" t="str">
        <f>IF(tbl_HRMaster[[#This Row],[Attrition]]="Yes","Left","Active")</f>
        <v>Active</v>
      </c>
      <c r="AC1090" s="5" t="str">
        <f>_xlfn.IFS(tbl_HRMaster[[#This Row],[Age]]&lt;25,"Under 25",tbl_HRMaster[[#This Row],[Age]]&lt;35,"25-34",tbl_HRMaster[[#This Row],[Age]]&lt;45,"35-44",tbl_HRMaster[[#This Row],[Age]]&lt;55,"45-54",TRUE,"Above 54")</f>
        <v>35-44</v>
      </c>
      <c r="AD1090" s="5" t="str">
        <f>_xlfn.IFS(
tbl_HRMaster[[#This Row],[YearsAtCompany]]&lt;2,"&lt; 2 Years",
tbl_HRMaster[[#This Row],[YearsAtCompany]]&lt;5,"2-4 Years",
tbl_HRMaster[[#This Row],[YearsAtCompany]]&lt;10,"5-9 Years",
TRUE,"10+ Years"
)</f>
        <v>5-9 Years</v>
      </c>
      <c r="AE1090" s="5">
        <f>IF(tbl_HRMaster[[#This Row],[Attrition]]="Yes",1,0)</f>
        <v>0</v>
      </c>
    </row>
    <row r="1091" spans="1:31" x14ac:dyDescent="0.25">
      <c r="A1091">
        <v>36</v>
      </c>
      <c r="B1091" t="s">
        <v>21</v>
      </c>
      <c r="C1091" t="s">
        <v>22</v>
      </c>
      <c r="D1091" t="s">
        <v>30</v>
      </c>
      <c r="E1091">
        <v>2</v>
      </c>
      <c r="F1091">
        <v>3</v>
      </c>
      <c r="G1091" t="s">
        <v>24</v>
      </c>
      <c r="H1091">
        <v>342</v>
      </c>
      <c r="I1091" t="s">
        <v>34</v>
      </c>
      <c r="J1091">
        <v>2</v>
      </c>
      <c r="K1091" t="s">
        <v>26</v>
      </c>
      <c r="L1091" t="s">
        <v>27</v>
      </c>
      <c r="M1091">
        <v>27200</v>
      </c>
      <c r="N1091">
        <v>4</v>
      </c>
      <c r="O1091">
        <v>14</v>
      </c>
      <c r="P1091">
        <v>1</v>
      </c>
      <c r="Q1091">
        <v>8</v>
      </c>
      <c r="R1091">
        <v>3</v>
      </c>
      <c r="S1091">
        <v>5</v>
      </c>
      <c r="T1091">
        <v>0</v>
      </c>
      <c r="U1091">
        <v>4</v>
      </c>
      <c r="V1091">
        <f>COUNTIF(tbl_HRMaster[EmployeeID],tbl_HRMaster[[#This Row],[EmployeeID]])</f>
        <v>1</v>
      </c>
      <c r="W1091">
        <f>IFERROR(INDEX(tbl_EmployeeSurvey[EnvironmentSatisfaction],MATCH(tbl_HRMaster[[#This Row],[EmployeeID]],tbl_EmployeeSurvey[EmployeeID],0)),"Not Found")</f>
        <v>3</v>
      </c>
      <c r="X1091">
        <f>IFERROR(INDEX(tbl_EmployeeSurvey[JobSatisfaction],MATCH(tbl_HRMaster[[#This Row],[EmployeeID]],tbl_EmployeeSurvey[EmployeeID],0)),"Not Found")</f>
        <v>2</v>
      </c>
      <c r="Y1091" s="5">
        <f>IFERROR(INDEX(tbl_EmployeeSurvey[WorkLifeBalance],MATCH(tbl_HRMaster[[#This Row],[EmployeeID]],tbl_EmployeeSurvey[EmployeeID],0)),"Not Found")</f>
        <v>3</v>
      </c>
      <c r="Z1091" s="5">
        <f>IFERROR(VLOOKUP(tbl_HRMaster[[#This Row],[EmployeeID]],tbl_ManagerSurvey[[EmployeeID]:[PerformanceRating]],2,FALSE),"Not Found")</f>
        <v>3</v>
      </c>
      <c r="AA1091" s="5">
        <f>IFERROR(VLOOKUP(tbl_HRMaster[[#This Row],[EmployeeID]],tbl_ManagerSurvey[[EmployeeID]:[PerformanceRating]],3,FALSE),"Not Found")</f>
        <v>3</v>
      </c>
      <c r="AB1091" s="5" t="str">
        <f>IF(tbl_HRMaster[[#This Row],[Attrition]]="Yes","Left","Active")</f>
        <v>Active</v>
      </c>
      <c r="AC1091" s="5" t="str">
        <f>_xlfn.IFS(tbl_HRMaster[[#This Row],[Age]]&lt;25,"Under 25",tbl_HRMaster[[#This Row],[Age]]&lt;35,"25-34",tbl_HRMaster[[#This Row],[Age]]&lt;45,"35-44",tbl_HRMaster[[#This Row],[Age]]&lt;55,"45-54",TRUE,"Above 54")</f>
        <v>35-44</v>
      </c>
      <c r="AD1091" s="5" t="str">
        <f>_xlfn.IFS(
tbl_HRMaster[[#This Row],[YearsAtCompany]]&lt;2,"&lt; 2 Years",
tbl_HRMaster[[#This Row],[YearsAtCompany]]&lt;5,"2-4 Years",
tbl_HRMaster[[#This Row],[YearsAtCompany]]&lt;10,"5-9 Years",
TRUE,"10+ Years"
)</f>
        <v>5-9 Years</v>
      </c>
      <c r="AE1091" s="5">
        <f>IF(tbl_HRMaster[[#This Row],[Attrition]]="Yes",1,0)</f>
        <v>0</v>
      </c>
    </row>
    <row r="1092" spans="1:31" x14ac:dyDescent="0.25">
      <c r="A1092">
        <v>36</v>
      </c>
      <c r="B1092" t="s">
        <v>21</v>
      </c>
      <c r="C1092" t="s">
        <v>22</v>
      </c>
      <c r="D1092" t="s">
        <v>30</v>
      </c>
      <c r="E1092">
        <v>2</v>
      </c>
      <c r="F1092">
        <v>3</v>
      </c>
      <c r="G1092" t="s">
        <v>24</v>
      </c>
      <c r="H1092">
        <v>1812</v>
      </c>
      <c r="I1092" t="s">
        <v>34</v>
      </c>
      <c r="J1092">
        <v>2</v>
      </c>
      <c r="K1092" t="s">
        <v>26</v>
      </c>
      <c r="L1092" t="s">
        <v>27</v>
      </c>
      <c r="M1092">
        <v>27200</v>
      </c>
      <c r="N1092">
        <v>4</v>
      </c>
      <c r="O1092">
        <v>14</v>
      </c>
      <c r="P1092">
        <v>1</v>
      </c>
      <c r="Q1092">
        <v>8</v>
      </c>
      <c r="R1092">
        <v>3</v>
      </c>
      <c r="S1092">
        <v>5</v>
      </c>
      <c r="T1092">
        <v>0</v>
      </c>
      <c r="U1092">
        <v>4</v>
      </c>
      <c r="V1092">
        <f>COUNTIF(tbl_HRMaster[EmployeeID],tbl_HRMaster[[#This Row],[EmployeeID]])</f>
        <v>1</v>
      </c>
      <c r="W1092">
        <f>IFERROR(INDEX(tbl_EmployeeSurvey[EnvironmentSatisfaction],MATCH(tbl_HRMaster[[#This Row],[EmployeeID]],tbl_EmployeeSurvey[EmployeeID],0)),"Not Found")</f>
        <v>3</v>
      </c>
      <c r="X1092">
        <f>IFERROR(INDEX(tbl_EmployeeSurvey[JobSatisfaction],MATCH(tbl_HRMaster[[#This Row],[EmployeeID]],tbl_EmployeeSurvey[EmployeeID],0)),"Not Found")</f>
        <v>2</v>
      </c>
      <c r="Y1092" s="5">
        <f>IFERROR(INDEX(tbl_EmployeeSurvey[WorkLifeBalance],MATCH(tbl_HRMaster[[#This Row],[EmployeeID]],tbl_EmployeeSurvey[EmployeeID],0)),"Not Found")</f>
        <v>3</v>
      </c>
      <c r="Z1092" s="5">
        <f>IFERROR(VLOOKUP(tbl_HRMaster[[#This Row],[EmployeeID]],tbl_ManagerSurvey[[EmployeeID]:[PerformanceRating]],2,FALSE),"Not Found")</f>
        <v>3</v>
      </c>
      <c r="AA1092" s="5">
        <f>IFERROR(VLOOKUP(tbl_HRMaster[[#This Row],[EmployeeID]],tbl_ManagerSurvey[[EmployeeID]:[PerformanceRating]],3,FALSE),"Not Found")</f>
        <v>3</v>
      </c>
      <c r="AB1092" s="5" t="str">
        <f>IF(tbl_HRMaster[[#This Row],[Attrition]]="Yes","Left","Active")</f>
        <v>Active</v>
      </c>
      <c r="AC1092" s="5" t="str">
        <f>_xlfn.IFS(tbl_HRMaster[[#This Row],[Age]]&lt;25,"Under 25",tbl_HRMaster[[#This Row],[Age]]&lt;35,"25-34",tbl_HRMaster[[#This Row],[Age]]&lt;45,"35-44",tbl_HRMaster[[#This Row],[Age]]&lt;55,"45-54",TRUE,"Above 54")</f>
        <v>35-44</v>
      </c>
      <c r="AD1092" s="5" t="str">
        <f>_xlfn.IFS(
tbl_HRMaster[[#This Row],[YearsAtCompany]]&lt;2,"&lt; 2 Years",
tbl_HRMaster[[#This Row],[YearsAtCompany]]&lt;5,"2-4 Years",
tbl_HRMaster[[#This Row],[YearsAtCompany]]&lt;10,"5-9 Years",
TRUE,"10+ Years"
)</f>
        <v>5-9 Years</v>
      </c>
      <c r="AE1092" s="5">
        <f>IF(tbl_HRMaster[[#This Row],[Attrition]]="Yes",1,0)</f>
        <v>0</v>
      </c>
    </row>
    <row r="1093" spans="1:31" x14ac:dyDescent="0.25">
      <c r="A1093">
        <v>36</v>
      </c>
      <c r="B1093" t="s">
        <v>21</v>
      </c>
      <c r="C1093" t="s">
        <v>22</v>
      </c>
      <c r="D1093" t="s">
        <v>30</v>
      </c>
      <c r="E1093">
        <v>2</v>
      </c>
      <c r="F1093">
        <v>3</v>
      </c>
      <c r="G1093" t="s">
        <v>24</v>
      </c>
      <c r="H1093">
        <v>3282</v>
      </c>
      <c r="I1093" t="s">
        <v>34</v>
      </c>
      <c r="J1093">
        <v>2</v>
      </c>
      <c r="K1093" t="s">
        <v>26</v>
      </c>
      <c r="L1093" t="s">
        <v>27</v>
      </c>
      <c r="M1093">
        <v>27200</v>
      </c>
      <c r="N1093">
        <v>4</v>
      </c>
      <c r="O1093">
        <v>14</v>
      </c>
      <c r="P1093">
        <v>1</v>
      </c>
      <c r="Q1093">
        <v>8</v>
      </c>
      <c r="R1093">
        <v>3</v>
      </c>
      <c r="S1093">
        <v>5</v>
      </c>
      <c r="T1093">
        <v>0</v>
      </c>
      <c r="U1093">
        <v>4</v>
      </c>
      <c r="V1093">
        <f>COUNTIF(tbl_HRMaster[EmployeeID],tbl_HRMaster[[#This Row],[EmployeeID]])</f>
        <v>1</v>
      </c>
      <c r="W1093">
        <f>IFERROR(INDEX(tbl_EmployeeSurvey[EnvironmentSatisfaction],MATCH(tbl_HRMaster[[#This Row],[EmployeeID]],tbl_EmployeeSurvey[EmployeeID],0)),"Not Found")</f>
        <v>3</v>
      </c>
      <c r="X1093">
        <f>IFERROR(INDEX(tbl_EmployeeSurvey[JobSatisfaction],MATCH(tbl_HRMaster[[#This Row],[EmployeeID]],tbl_EmployeeSurvey[EmployeeID],0)),"Not Found")</f>
        <v>2</v>
      </c>
      <c r="Y1093" s="5">
        <f>IFERROR(INDEX(tbl_EmployeeSurvey[WorkLifeBalance],MATCH(tbl_HRMaster[[#This Row],[EmployeeID]],tbl_EmployeeSurvey[EmployeeID],0)),"Not Found")</f>
        <v>3</v>
      </c>
      <c r="Z1093" s="5">
        <f>IFERROR(VLOOKUP(tbl_HRMaster[[#This Row],[EmployeeID]],tbl_ManagerSurvey[[EmployeeID]:[PerformanceRating]],2,FALSE),"Not Found")</f>
        <v>3</v>
      </c>
      <c r="AA1093" s="5">
        <f>IFERROR(VLOOKUP(tbl_HRMaster[[#This Row],[EmployeeID]],tbl_ManagerSurvey[[EmployeeID]:[PerformanceRating]],3,FALSE),"Not Found")</f>
        <v>3</v>
      </c>
      <c r="AB1093" s="5" t="str">
        <f>IF(tbl_HRMaster[[#This Row],[Attrition]]="Yes","Left","Active")</f>
        <v>Active</v>
      </c>
      <c r="AC1093" s="5" t="str">
        <f>_xlfn.IFS(tbl_HRMaster[[#This Row],[Age]]&lt;25,"Under 25",tbl_HRMaster[[#This Row],[Age]]&lt;35,"25-34",tbl_HRMaster[[#This Row],[Age]]&lt;45,"35-44",tbl_HRMaster[[#This Row],[Age]]&lt;55,"45-54",TRUE,"Above 54")</f>
        <v>35-44</v>
      </c>
      <c r="AD1093" s="5" t="str">
        <f>_xlfn.IFS(
tbl_HRMaster[[#This Row],[YearsAtCompany]]&lt;2,"&lt; 2 Years",
tbl_HRMaster[[#This Row],[YearsAtCompany]]&lt;5,"2-4 Years",
tbl_HRMaster[[#This Row],[YearsAtCompany]]&lt;10,"5-9 Years",
TRUE,"10+ Years"
)</f>
        <v>5-9 Years</v>
      </c>
      <c r="AE1093" s="5">
        <f>IF(tbl_HRMaster[[#This Row],[Attrition]]="Yes",1,0)</f>
        <v>0</v>
      </c>
    </row>
    <row r="1094" spans="1:31" x14ac:dyDescent="0.25">
      <c r="A1094">
        <v>45</v>
      </c>
      <c r="B1094" t="s">
        <v>21</v>
      </c>
      <c r="C1094" t="s">
        <v>22</v>
      </c>
      <c r="D1094" t="s">
        <v>30</v>
      </c>
      <c r="E1094">
        <v>26</v>
      </c>
      <c r="F1094">
        <v>1</v>
      </c>
      <c r="G1094" t="s">
        <v>38</v>
      </c>
      <c r="H1094">
        <v>456</v>
      </c>
      <c r="I1094" t="s">
        <v>25</v>
      </c>
      <c r="J1094">
        <v>3</v>
      </c>
      <c r="K1094" t="s">
        <v>26</v>
      </c>
      <c r="L1094" t="s">
        <v>41</v>
      </c>
      <c r="M1094">
        <v>27940</v>
      </c>
      <c r="N1094">
        <v>3</v>
      </c>
      <c r="O1094">
        <v>19</v>
      </c>
      <c r="P1094">
        <v>1</v>
      </c>
      <c r="Q1094">
        <v>8</v>
      </c>
      <c r="R1094">
        <v>2</v>
      </c>
      <c r="S1094">
        <v>5</v>
      </c>
      <c r="T1094">
        <v>0</v>
      </c>
      <c r="U1094">
        <v>2</v>
      </c>
      <c r="V1094">
        <f>COUNTIF(tbl_HRMaster[EmployeeID],tbl_HRMaster[[#This Row],[EmployeeID]])</f>
        <v>1</v>
      </c>
      <c r="W1094">
        <f>IFERROR(INDEX(tbl_EmployeeSurvey[EnvironmentSatisfaction],MATCH(tbl_HRMaster[[#This Row],[EmployeeID]],tbl_EmployeeSurvey[EmployeeID],0)),"Not Found")</f>
        <v>4</v>
      </c>
      <c r="X1094">
        <f>IFERROR(INDEX(tbl_EmployeeSurvey[JobSatisfaction],MATCH(tbl_HRMaster[[#This Row],[EmployeeID]],tbl_EmployeeSurvey[EmployeeID],0)),"Not Found")</f>
        <v>4</v>
      </c>
      <c r="Y1094" s="5">
        <f>IFERROR(INDEX(tbl_EmployeeSurvey[WorkLifeBalance],MATCH(tbl_HRMaster[[#This Row],[EmployeeID]],tbl_EmployeeSurvey[EmployeeID],0)),"Not Found")</f>
        <v>3</v>
      </c>
      <c r="Z1094" s="5">
        <f>IFERROR(VLOOKUP(tbl_HRMaster[[#This Row],[EmployeeID]],tbl_ManagerSurvey[[EmployeeID]:[PerformanceRating]],2,FALSE),"Not Found")</f>
        <v>3</v>
      </c>
      <c r="AA1094" s="5">
        <f>IFERROR(VLOOKUP(tbl_HRMaster[[#This Row],[EmployeeID]],tbl_ManagerSurvey[[EmployeeID]:[PerformanceRating]],3,FALSE),"Not Found")</f>
        <v>3</v>
      </c>
      <c r="AB1094" s="5" t="str">
        <f>IF(tbl_HRMaster[[#This Row],[Attrition]]="Yes","Left","Active")</f>
        <v>Active</v>
      </c>
      <c r="AC1094" s="5" t="str">
        <f>_xlfn.IFS(tbl_HRMaster[[#This Row],[Age]]&lt;25,"Under 25",tbl_HRMaster[[#This Row],[Age]]&lt;35,"25-34",tbl_HRMaster[[#This Row],[Age]]&lt;45,"35-44",tbl_HRMaster[[#This Row],[Age]]&lt;55,"45-54",TRUE,"Above 54")</f>
        <v>45-54</v>
      </c>
      <c r="AD1094" s="5" t="str">
        <f>_xlfn.IFS(
tbl_HRMaster[[#This Row],[YearsAtCompany]]&lt;2,"&lt; 2 Years",
tbl_HRMaster[[#This Row],[YearsAtCompany]]&lt;5,"2-4 Years",
tbl_HRMaster[[#This Row],[YearsAtCompany]]&lt;10,"5-9 Years",
TRUE,"10+ Years"
)</f>
        <v>5-9 Years</v>
      </c>
      <c r="AE1094" s="5">
        <f>IF(tbl_HRMaster[[#This Row],[Attrition]]="Yes",1,0)</f>
        <v>0</v>
      </c>
    </row>
    <row r="1095" spans="1:31" x14ac:dyDescent="0.25">
      <c r="A1095">
        <v>45</v>
      </c>
      <c r="B1095" t="s">
        <v>21</v>
      </c>
      <c r="C1095" t="s">
        <v>22</v>
      </c>
      <c r="D1095" t="s">
        <v>30</v>
      </c>
      <c r="E1095">
        <v>26</v>
      </c>
      <c r="F1095">
        <v>1</v>
      </c>
      <c r="G1095" t="s">
        <v>38</v>
      </c>
      <c r="H1095">
        <v>1926</v>
      </c>
      <c r="I1095" t="s">
        <v>25</v>
      </c>
      <c r="J1095">
        <v>3</v>
      </c>
      <c r="K1095" t="s">
        <v>26</v>
      </c>
      <c r="L1095" t="s">
        <v>41</v>
      </c>
      <c r="M1095">
        <v>27940</v>
      </c>
      <c r="N1095">
        <v>3</v>
      </c>
      <c r="O1095">
        <v>19</v>
      </c>
      <c r="P1095">
        <v>1</v>
      </c>
      <c r="Q1095">
        <v>8</v>
      </c>
      <c r="R1095">
        <v>2</v>
      </c>
      <c r="S1095">
        <v>5</v>
      </c>
      <c r="T1095">
        <v>0</v>
      </c>
      <c r="U1095">
        <v>2</v>
      </c>
      <c r="V1095">
        <f>COUNTIF(tbl_HRMaster[EmployeeID],tbl_HRMaster[[#This Row],[EmployeeID]])</f>
        <v>1</v>
      </c>
      <c r="W1095">
        <f>IFERROR(INDEX(tbl_EmployeeSurvey[EnvironmentSatisfaction],MATCH(tbl_HRMaster[[#This Row],[EmployeeID]],tbl_EmployeeSurvey[EmployeeID],0)),"Not Found")</f>
        <v>4</v>
      </c>
      <c r="X1095">
        <f>IFERROR(INDEX(tbl_EmployeeSurvey[JobSatisfaction],MATCH(tbl_HRMaster[[#This Row],[EmployeeID]],tbl_EmployeeSurvey[EmployeeID],0)),"Not Found")</f>
        <v>4</v>
      </c>
      <c r="Y1095" s="5">
        <f>IFERROR(INDEX(tbl_EmployeeSurvey[WorkLifeBalance],MATCH(tbl_HRMaster[[#This Row],[EmployeeID]],tbl_EmployeeSurvey[EmployeeID],0)),"Not Found")</f>
        <v>3</v>
      </c>
      <c r="Z1095" s="5">
        <f>IFERROR(VLOOKUP(tbl_HRMaster[[#This Row],[EmployeeID]],tbl_ManagerSurvey[[EmployeeID]:[PerformanceRating]],2,FALSE),"Not Found")</f>
        <v>3</v>
      </c>
      <c r="AA1095" s="5">
        <f>IFERROR(VLOOKUP(tbl_HRMaster[[#This Row],[EmployeeID]],tbl_ManagerSurvey[[EmployeeID]:[PerformanceRating]],3,FALSE),"Not Found")</f>
        <v>3</v>
      </c>
      <c r="AB1095" s="5" t="str">
        <f>IF(tbl_HRMaster[[#This Row],[Attrition]]="Yes","Left","Active")</f>
        <v>Active</v>
      </c>
      <c r="AC1095" s="5" t="str">
        <f>_xlfn.IFS(tbl_HRMaster[[#This Row],[Age]]&lt;25,"Under 25",tbl_HRMaster[[#This Row],[Age]]&lt;35,"25-34",tbl_HRMaster[[#This Row],[Age]]&lt;45,"35-44",tbl_HRMaster[[#This Row],[Age]]&lt;55,"45-54",TRUE,"Above 54")</f>
        <v>45-54</v>
      </c>
      <c r="AD1095" s="5" t="str">
        <f>_xlfn.IFS(
tbl_HRMaster[[#This Row],[YearsAtCompany]]&lt;2,"&lt; 2 Years",
tbl_HRMaster[[#This Row],[YearsAtCompany]]&lt;5,"2-4 Years",
tbl_HRMaster[[#This Row],[YearsAtCompany]]&lt;10,"5-9 Years",
TRUE,"10+ Years"
)</f>
        <v>5-9 Years</v>
      </c>
      <c r="AE1095" s="5">
        <f>IF(tbl_HRMaster[[#This Row],[Attrition]]="Yes",1,0)</f>
        <v>0</v>
      </c>
    </row>
    <row r="1096" spans="1:31" x14ac:dyDescent="0.25">
      <c r="A1096">
        <v>45</v>
      </c>
      <c r="B1096" t="s">
        <v>21</v>
      </c>
      <c r="C1096" t="s">
        <v>22</v>
      </c>
      <c r="D1096" t="s">
        <v>30</v>
      </c>
      <c r="E1096">
        <v>26</v>
      </c>
      <c r="F1096">
        <v>1</v>
      </c>
      <c r="G1096" t="s">
        <v>38</v>
      </c>
      <c r="H1096">
        <v>3396</v>
      </c>
      <c r="I1096" t="s">
        <v>25</v>
      </c>
      <c r="J1096">
        <v>3</v>
      </c>
      <c r="K1096" t="s">
        <v>26</v>
      </c>
      <c r="L1096" t="s">
        <v>41</v>
      </c>
      <c r="M1096">
        <v>27940</v>
      </c>
      <c r="N1096">
        <v>3</v>
      </c>
      <c r="O1096">
        <v>19</v>
      </c>
      <c r="P1096">
        <v>1</v>
      </c>
      <c r="Q1096">
        <v>8</v>
      </c>
      <c r="R1096">
        <v>2</v>
      </c>
      <c r="S1096">
        <v>5</v>
      </c>
      <c r="T1096">
        <v>0</v>
      </c>
      <c r="U1096">
        <v>2</v>
      </c>
      <c r="V1096">
        <f>COUNTIF(tbl_HRMaster[EmployeeID],tbl_HRMaster[[#This Row],[EmployeeID]])</f>
        <v>1</v>
      </c>
      <c r="W1096">
        <f>IFERROR(INDEX(tbl_EmployeeSurvey[EnvironmentSatisfaction],MATCH(tbl_HRMaster[[#This Row],[EmployeeID]],tbl_EmployeeSurvey[EmployeeID],0)),"Not Found")</f>
        <v>4</v>
      </c>
      <c r="X1096">
        <f>IFERROR(INDEX(tbl_EmployeeSurvey[JobSatisfaction],MATCH(tbl_HRMaster[[#This Row],[EmployeeID]],tbl_EmployeeSurvey[EmployeeID],0)),"Not Found")</f>
        <v>4</v>
      </c>
      <c r="Y1096" s="5">
        <f>IFERROR(INDEX(tbl_EmployeeSurvey[WorkLifeBalance],MATCH(tbl_HRMaster[[#This Row],[EmployeeID]],tbl_EmployeeSurvey[EmployeeID],0)),"Not Found")</f>
        <v>3</v>
      </c>
      <c r="Z1096" s="5">
        <f>IFERROR(VLOOKUP(tbl_HRMaster[[#This Row],[EmployeeID]],tbl_ManagerSurvey[[EmployeeID]:[PerformanceRating]],2,FALSE),"Not Found")</f>
        <v>3</v>
      </c>
      <c r="AA1096" s="5">
        <f>IFERROR(VLOOKUP(tbl_HRMaster[[#This Row],[EmployeeID]],tbl_ManagerSurvey[[EmployeeID]:[PerformanceRating]],3,FALSE),"Not Found")</f>
        <v>3</v>
      </c>
      <c r="AB1096" s="5" t="str">
        <f>IF(tbl_HRMaster[[#This Row],[Attrition]]="Yes","Left","Active")</f>
        <v>Active</v>
      </c>
      <c r="AC1096" s="5" t="str">
        <f>_xlfn.IFS(tbl_HRMaster[[#This Row],[Age]]&lt;25,"Under 25",tbl_HRMaster[[#This Row],[Age]]&lt;35,"25-34",tbl_HRMaster[[#This Row],[Age]]&lt;45,"35-44",tbl_HRMaster[[#This Row],[Age]]&lt;55,"45-54",TRUE,"Above 54")</f>
        <v>45-54</v>
      </c>
      <c r="AD1096" s="5" t="str">
        <f>_xlfn.IFS(
tbl_HRMaster[[#This Row],[YearsAtCompany]]&lt;2,"&lt; 2 Years",
tbl_HRMaster[[#This Row],[YearsAtCompany]]&lt;5,"2-4 Years",
tbl_HRMaster[[#This Row],[YearsAtCompany]]&lt;10,"5-9 Years",
TRUE,"10+ Years"
)</f>
        <v>5-9 Years</v>
      </c>
      <c r="AE1096" s="5">
        <f>IF(tbl_HRMaster[[#This Row],[Attrition]]="Yes",1,0)</f>
        <v>0</v>
      </c>
    </row>
    <row r="1097" spans="1:31" x14ac:dyDescent="0.25">
      <c r="A1097">
        <v>32</v>
      </c>
      <c r="B1097" t="s">
        <v>21</v>
      </c>
      <c r="C1097" t="s">
        <v>22</v>
      </c>
      <c r="D1097" t="s">
        <v>30</v>
      </c>
      <c r="E1097">
        <v>3</v>
      </c>
      <c r="F1097">
        <v>4</v>
      </c>
      <c r="G1097" t="s">
        <v>38</v>
      </c>
      <c r="H1097">
        <v>365</v>
      </c>
      <c r="I1097" t="s">
        <v>25</v>
      </c>
      <c r="J1097">
        <v>4</v>
      </c>
      <c r="K1097" t="s">
        <v>35</v>
      </c>
      <c r="L1097" t="s">
        <v>41</v>
      </c>
      <c r="M1097">
        <v>30380</v>
      </c>
      <c r="N1097">
        <v>2</v>
      </c>
      <c r="O1097">
        <v>20</v>
      </c>
      <c r="P1097">
        <v>0</v>
      </c>
      <c r="Q1097">
        <v>8</v>
      </c>
      <c r="R1097">
        <v>3</v>
      </c>
      <c r="S1097">
        <v>5</v>
      </c>
      <c r="T1097">
        <v>0</v>
      </c>
      <c r="U1097">
        <v>3</v>
      </c>
      <c r="V1097">
        <f>COUNTIF(tbl_HRMaster[EmployeeID],tbl_HRMaster[[#This Row],[EmployeeID]])</f>
        <v>1</v>
      </c>
      <c r="W1097">
        <f>IFERROR(INDEX(tbl_EmployeeSurvey[EnvironmentSatisfaction],MATCH(tbl_HRMaster[[#This Row],[EmployeeID]],tbl_EmployeeSurvey[EmployeeID],0)),"Not Found")</f>
        <v>2</v>
      </c>
      <c r="X1097">
        <f>IFERROR(INDEX(tbl_EmployeeSurvey[JobSatisfaction],MATCH(tbl_HRMaster[[#This Row],[EmployeeID]],tbl_EmployeeSurvey[EmployeeID],0)),"Not Found")</f>
        <v>4</v>
      </c>
      <c r="Y1097" s="5">
        <f>IFERROR(INDEX(tbl_EmployeeSurvey[WorkLifeBalance],MATCH(tbl_HRMaster[[#This Row],[EmployeeID]],tbl_EmployeeSurvey[EmployeeID],0)),"Not Found")</f>
        <v>2</v>
      </c>
      <c r="Z1097" s="5">
        <f>IFERROR(VLOOKUP(tbl_HRMaster[[#This Row],[EmployeeID]],tbl_ManagerSurvey[[EmployeeID]:[PerformanceRating]],2,FALSE),"Not Found")</f>
        <v>3</v>
      </c>
      <c r="AA1097" s="5">
        <f>IFERROR(VLOOKUP(tbl_HRMaster[[#This Row],[EmployeeID]],tbl_ManagerSurvey[[EmployeeID]:[PerformanceRating]],3,FALSE),"Not Found")</f>
        <v>4</v>
      </c>
      <c r="AB1097" s="5" t="str">
        <f>IF(tbl_HRMaster[[#This Row],[Attrition]]="Yes","Left","Active")</f>
        <v>Active</v>
      </c>
      <c r="AC1097" s="5" t="str">
        <f>_xlfn.IFS(tbl_HRMaster[[#This Row],[Age]]&lt;25,"Under 25",tbl_HRMaster[[#This Row],[Age]]&lt;35,"25-34",tbl_HRMaster[[#This Row],[Age]]&lt;45,"35-44",tbl_HRMaster[[#This Row],[Age]]&lt;55,"45-54",TRUE,"Above 54")</f>
        <v>25-34</v>
      </c>
      <c r="AD1097" s="5" t="str">
        <f>_xlfn.IFS(
tbl_HRMaster[[#This Row],[YearsAtCompany]]&lt;2,"&lt; 2 Years",
tbl_HRMaster[[#This Row],[YearsAtCompany]]&lt;5,"2-4 Years",
tbl_HRMaster[[#This Row],[YearsAtCompany]]&lt;10,"5-9 Years",
TRUE,"10+ Years"
)</f>
        <v>5-9 Years</v>
      </c>
      <c r="AE1097" s="5">
        <f>IF(tbl_HRMaster[[#This Row],[Attrition]]="Yes",1,0)</f>
        <v>0</v>
      </c>
    </row>
    <row r="1098" spans="1:31" x14ac:dyDescent="0.25">
      <c r="A1098">
        <v>32</v>
      </c>
      <c r="B1098" t="s">
        <v>21</v>
      </c>
      <c r="C1098" t="s">
        <v>22</v>
      </c>
      <c r="D1098" t="s">
        <v>30</v>
      </c>
      <c r="E1098">
        <v>3</v>
      </c>
      <c r="F1098">
        <v>4</v>
      </c>
      <c r="G1098" t="s">
        <v>38</v>
      </c>
      <c r="H1098">
        <v>1835</v>
      </c>
      <c r="I1098" t="s">
        <v>25</v>
      </c>
      <c r="J1098">
        <v>4</v>
      </c>
      <c r="K1098" t="s">
        <v>35</v>
      </c>
      <c r="L1098" t="s">
        <v>41</v>
      </c>
      <c r="M1098">
        <v>30380</v>
      </c>
      <c r="N1098">
        <v>2</v>
      </c>
      <c r="O1098">
        <v>20</v>
      </c>
      <c r="P1098">
        <v>0</v>
      </c>
      <c r="Q1098">
        <v>8</v>
      </c>
      <c r="R1098">
        <v>3</v>
      </c>
      <c r="S1098">
        <v>5</v>
      </c>
      <c r="T1098">
        <v>0</v>
      </c>
      <c r="U1098">
        <v>3</v>
      </c>
      <c r="V1098">
        <f>COUNTIF(tbl_HRMaster[EmployeeID],tbl_HRMaster[[#This Row],[EmployeeID]])</f>
        <v>1</v>
      </c>
      <c r="W1098">
        <f>IFERROR(INDEX(tbl_EmployeeSurvey[EnvironmentSatisfaction],MATCH(tbl_HRMaster[[#This Row],[EmployeeID]],tbl_EmployeeSurvey[EmployeeID],0)),"Not Found")</f>
        <v>2</v>
      </c>
      <c r="X1098">
        <f>IFERROR(INDEX(tbl_EmployeeSurvey[JobSatisfaction],MATCH(tbl_HRMaster[[#This Row],[EmployeeID]],tbl_EmployeeSurvey[EmployeeID],0)),"Not Found")</f>
        <v>4</v>
      </c>
      <c r="Y1098" s="5">
        <f>IFERROR(INDEX(tbl_EmployeeSurvey[WorkLifeBalance],MATCH(tbl_HRMaster[[#This Row],[EmployeeID]],tbl_EmployeeSurvey[EmployeeID],0)),"Not Found")</f>
        <v>2</v>
      </c>
      <c r="Z1098" s="5">
        <f>IFERROR(VLOOKUP(tbl_HRMaster[[#This Row],[EmployeeID]],tbl_ManagerSurvey[[EmployeeID]:[PerformanceRating]],2,FALSE),"Not Found")</f>
        <v>3</v>
      </c>
      <c r="AA1098" s="5">
        <f>IFERROR(VLOOKUP(tbl_HRMaster[[#This Row],[EmployeeID]],tbl_ManagerSurvey[[EmployeeID]:[PerformanceRating]],3,FALSE),"Not Found")</f>
        <v>4</v>
      </c>
      <c r="AB1098" s="5" t="str">
        <f>IF(tbl_HRMaster[[#This Row],[Attrition]]="Yes","Left","Active")</f>
        <v>Active</v>
      </c>
      <c r="AC1098" s="5" t="str">
        <f>_xlfn.IFS(tbl_HRMaster[[#This Row],[Age]]&lt;25,"Under 25",tbl_HRMaster[[#This Row],[Age]]&lt;35,"25-34",tbl_HRMaster[[#This Row],[Age]]&lt;45,"35-44",tbl_HRMaster[[#This Row],[Age]]&lt;55,"45-54",TRUE,"Above 54")</f>
        <v>25-34</v>
      </c>
      <c r="AD1098" s="5" t="str">
        <f>_xlfn.IFS(
tbl_HRMaster[[#This Row],[YearsAtCompany]]&lt;2,"&lt; 2 Years",
tbl_HRMaster[[#This Row],[YearsAtCompany]]&lt;5,"2-4 Years",
tbl_HRMaster[[#This Row],[YearsAtCompany]]&lt;10,"5-9 Years",
TRUE,"10+ Years"
)</f>
        <v>5-9 Years</v>
      </c>
      <c r="AE1098" s="5">
        <f>IF(tbl_HRMaster[[#This Row],[Attrition]]="Yes",1,0)</f>
        <v>0</v>
      </c>
    </row>
    <row r="1099" spans="1:31" x14ac:dyDescent="0.25">
      <c r="A1099">
        <v>32</v>
      </c>
      <c r="B1099" t="s">
        <v>21</v>
      </c>
      <c r="C1099" t="s">
        <v>22</v>
      </c>
      <c r="D1099" t="s">
        <v>30</v>
      </c>
      <c r="E1099">
        <v>3</v>
      </c>
      <c r="F1099">
        <v>4</v>
      </c>
      <c r="G1099" t="s">
        <v>38</v>
      </c>
      <c r="H1099">
        <v>3305</v>
      </c>
      <c r="I1099" t="s">
        <v>25</v>
      </c>
      <c r="J1099">
        <v>4</v>
      </c>
      <c r="K1099" t="s">
        <v>35</v>
      </c>
      <c r="L1099" t="s">
        <v>41</v>
      </c>
      <c r="M1099">
        <v>30380</v>
      </c>
      <c r="N1099">
        <v>2</v>
      </c>
      <c r="O1099">
        <v>20</v>
      </c>
      <c r="P1099">
        <v>0</v>
      </c>
      <c r="Q1099">
        <v>8</v>
      </c>
      <c r="R1099">
        <v>3</v>
      </c>
      <c r="S1099">
        <v>5</v>
      </c>
      <c r="T1099">
        <v>0</v>
      </c>
      <c r="U1099">
        <v>3</v>
      </c>
      <c r="V1099">
        <f>COUNTIF(tbl_HRMaster[EmployeeID],tbl_HRMaster[[#This Row],[EmployeeID]])</f>
        <v>1</v>
      </c>
      <c r="W1099">
        <f>IFERROR(INDEX(tbl_EmployeeSurvey[EnvironmentSatisfaction],MATCH(tbl_HRMaster[[#This Row],[EmployeeID]],tbl_EmployeeSurvey[EmployeeID],0)),"Not Found")</f>
        <v>2</v>
      </c>
      <c r="X1099">
        <f>IFERROR(INDEX(tbl_EmployeeSurvey[JobSatisfaction],MATCH(tbl_HRMaster[[#This Row],[EmployeeID]],tbl_EmployeeSurvey[EmployeeID],0)),"Not Found")</f>
        <v>4</v>
      </c>
      <c r="Y1099" s="5">
        <f>IFERROR(INDEX(tbl_EmployeeSurvey[WorkLifeBalance],MATCH(tbl_HRMaster[[#This Row],[EmployeeID]],tbl_EmployeeSurvey[EmployeeID],0)),"Not Found")</f>
        <v>2</v>
      </c>
      <c r="Z1099" s="5">
        <f>IFERROR(VLOOKUP(tbl_HRMaster[[#This Row],[EmployeeID]],tbl_ManagerSurvey[[EmployeeID]:[PerformanceRating]],2,FALSE),"Not Found")</f>
        <v>3</v>
      </c>
      <c r="AA1099" s="5">
        <f>IFERROR(VLOOKUP(tbl_HRMaster[[#This Row],[EmployeeID]],tbl_ManagerSurvey[[EmployeeID]:[PerformanceRating]],3,FALSE),"Not Found")</f>
        <v>4</v>
      </c>
      <c r="AB1099" s="5" t="str">
        <f>IF(tbl_HRMaster[[#This Row],[Attrition]]="Yes","Left","Active")</f>
        <v>Active</v>
      </c>
      <c r="AC1099" s="5" t="str">
        <f>_xlfn.IFS(tbl_HRMaster[[#This Row],[Age]]&lt;25,"Under 25",tbl_HRMaster[[#This Row],[Age]]&lt;35,"25-34",tbl_HRMaster[[#This Row],[Age]]&lt;45,"35-44",tbl_HRMaster[[#This Row],[Age]]&lt;55,"45-54",TRUE,"Above 54")</f>
        <v>25-34</v>
      </c>
      <c r="AD1099" s="5" t="str">
        <f>_xlfn.IFS(
tbl_HRMaster[[#This Row],[YearsAtCompany]]&lt;2,"&lt; 2 Years",
tbl_HRMaster[[#This Row],[YearsAtCompany]]&lt;5,"2-4 Years",
tbl_HRMaster[[#This Row],[YearsAtCompany]]&lt;10,"5-9 Years",
TRUE,"10+ Years"
)</f>
        <v>5-9 Years</v>
      </c>
      <c r="AE1099" s="5">
        <f>IF(tbl_HRMaster[[#This Row],[Attrition]]="Yes",1,0)</f>
        <v>0</v>
      </c>
    </row>
    <row r="1100" spans="1:31" x14ac:dyDescent="0.25">
      <c r="A1100">
        <v>45</v>
      </c>
      <c r="B1100" t="s">
        <v>21</v>
      </c>
      <c r="C1100" t="s">
        <v>22</v>
      </c>
      <c r="D1100" t="s">
        <v>23</v>
      </c>
      <c r="E1100">
        <v>3</v>
      </c>
      <c r="F1100">
        <v>3</v>
      </c>
      <c r="G1100" t="s">
        <v>24</v>
      </c>
      <c r="H1100">
        <v>835</v>
      </c>
      <c r="I1100" t="s">
        <v>34</v>
      </c>
      <c r="J1100">
        <v>3</v>
      </c>
      <c r="K1100" t="s">
        <v>40</v>
      </c>
      <c r="L1100" t="s">
        <v>27</v>
      </c>
      <c r="M1100">
        <v>35800</v>
      </c>
      <c r="N1100">
        <v>4</v>
      </c>
      <c r="O1100">
        <v>20</v>
      </c>
      <c r="P1100">
        <v>1</v>
      </c>
      <c r="Q1100">
        <v>8</v>
      </c>
      <c r="R1100">
        <v>1</v>
      </c>
      <c r="S1100">
        <v>5</v>
      </c>
      <c r="T1100">
        <v>0</v>
      </c>
      <c r="U1100">
        <v>3</v>
      </c>
      <c r="V1100">
        <f>COUNTIF(tbl_HRMaster[EmployeeID],tbl_HRMaster[[#This Row],[EmployeeID]])</f>
        <v>1</v>
      </c>
      <c r="W1100">
        <f>IFERROR(INDEX(tbl_EmployeeSurvey[EnvironmentSatisfaction],MATCH(tbl_HRMaster[[#This Row],[EmployeeID]],tbl_EmployeeSurvey[EmployeeID],0)),"Not Found")</f>
        <v>4</v>
      </c>
      <c r="X1100">
        <f>IFERROR(INDEX(tbl_EmployeeSurvey[JobSatisfaction],MATCH(tbl_HRMaster[[#This Row],[EmployeeID]],tbl_EmployeeSurvey[EmployeeID],0)),"Not Found")</f>
        <v>4</v>
      </c>
      <c r="Y1100" s="5">
        <f>IFERROR(INDEX(tbl_EmployeeSurvey[WorkLifeBalance],MATCH(tbl_HRMaster[[#This Row],[EmployeeID]],tbl_EmployeeSurvey[EmployeeID],0)),"Not Found")</f>
        <v>3</v>
      </c>
      <c r="Z1100" s="5">
        <f>IFERROR(VLOOKUP(tbl_HRMaster[[#This Row],[EmployeeID]],tbl_ManagerSurvey[[EmployeeID]:[PerformanceRating]],2,FALSE),"Not Found")</f>
        <v>2</v>
      </c>
      <c r="AA1100" s="5">
        <f>IFERROR(VLOOKUP(tbl_HRMaster[[#This Row],[EmployeeID]],tbl_ManagerSurvey[[EmployeeID]:[PerformanceRating]],3,FALSE),"Not Found")</f>
        <v>4</v>
      </c>
      <c r="AB1100" s="5" t="str">
        <f>IF(tbl_HRMaster[[#This Row],[Attrition]]="Yes","Left","Active")</f>
        <v>Active</v>
      </c>
      <c r="AC1100" s="5" t="str">
        <f>_xlfn.IFS(tbl_HRMaster[[#This Row],[Age]]&lt;25,"Under 25",tbl_HRMaster[[#This Row],[Age]]&lt;35,"25-34",tbl_HRMaster[[#This Row],[Age]]&lt;45,"35-44",tbl_HRMaster[[#This Row],[Age]]&lt;55,"45-54",TRUE,"Above 54")</f>
        <v>45-54</v>
      </c>
      <c r="AD1100" s="5" t="str">
        <f>_xlfn.IFS(
tbl_HRMaster[[#This Row],[YearsAtCompany]]&lt;2,"&lt; 2 Years",
tbl_HRMaster[[#This Row],[YearsAtCompany]]&lt;5,"2-4 Years",
tbl_HRMaster[[#This Row],[YearsAtCompany]]&lt;10,"5-9 Years",
TRUE,"10+ Years"
)</f>
        <v>5-9 Years</v>
      </c>
      <c r="AE1100" s="5">
        <f>IF(tbl_HRMaster[[#This Row],[Attrition]]="Yes",1,0)</f>
        <v>0</v>
      </c>
    </row>
    <row r="1101" spans="1:31" x14ac:dyDescent="0.25">
      <c r="A1101">
        <v>45</v>
      </c>
      <c r="B1101" t="s">
        <v>21</v>
      </c>
      <c r="C1101" t="s">
        <v>22</v>
      </c>
      <c r="D1101" t="s">
        <v>23</v>
      </c>
      <c r="E1101">
        <v>3</v>
      </c>
      <c r="F1101">
        <v>3</v>
      </c>
      <c r="G1101" t="s">
        <v>24</v>
      </c>
      <c r="H1101">
        <v>2305</v>
      </c>
      <c r="I1101" t="s">
        <v>34</v>
      </c>
      <c r="J1101">
        <v>3</v>
      </c>
      <c r="K1101" t="s">
        <v>40</v>
      </c>
      <c r="L1101" t="s">
        <v>27</v>
      </c>
      <c r="M1101">
        <v>35800</v>
      </c>
      <c r="N1101">
        <v>4</v>
      </c>
      <c r="O1101">
        <v>20</v>
      </c>
      <c r="P1101">
        <v>1</v>
      </c>
      <c r="Q1101">
        <v>8</v>
      </c>
      <c r="R1101">
        <v>1</v>
      </c>
      <c r="S1101">
        <v>5</v>
      </c>
      <c r="T1101">
        <v>0</v>
      </c>
      <c r="U1101">
        <v>3</v>
      </c>
      <c r="V1101">
        <f>COUNTIF(tbl_HRMaster[EmployeeID],tbl_HRMaster[[#This Row],[EmployeeID]])</f>
        <v>1</v>
      </c>
      <c r="W1101">
        <f>IFERROR(INDEX(tbl_EmployeeSurvey[EnvironmentSatisfaction],MATCH(tbl_HRMaster[[#This Row],[EmployeeID]],tbl_EmployeeSurvey[EmployeeID],0)),"Not Found")</f>
        <v>4</v>
      </c>
      <c r="X1101">
        <f>IFERROR(INDEX(tbl_EmployeeSurvey[JobSatisfaction],MATCH(tbl_HRMaster[[#This Row],[EmployeeID]],tbl_EmployeeSurvey[EmployeeID],0)),"Not Found")</f>
        <v>4</v>
      </c>
      <c r="Y1101" s="5">
        <f>IFERROR(INDEX(tbl_EmployeeSurvey[WorkLifeBalance],MATCH(tbl_HRMaster[[#This Row],[EmployeeID]],tbl_EmployeeSurvey[EmployeeID],0)),"Not Found")</f>
        <v>3</v>
      </c>
      <c r="Z1101" s="5">
        <f>IFERROR(VLOOKUP(tbl_HRMaster[[#This Row],[EmployeeID]],tbl_ManagerSurvey[[EmployeeID]:[PerformanceRating]],2,FALSE),"Not Found")</f>
        <v>2</v>
      </c>
      <c r="AA1101" s="5">
        <f>IFERROR(VLOOKUP(tbl_HRMaster[[#This Row],[EmployeeID]],tbl_ManagerSurvey[[EmployeeID]:[PerformanceRating]],3,FALSE),"Not Found")</f>
        <v>4</v>
      </c>
      <c r="AB1101" s="5" t="str">
        <f>IF(tbl_HRMaster[[#This Row],[Attrition]]="Yes","Left","Active")</f>
        <v>Active</v>
      </c>
      <c r="AC1101" s="5" t="str">
        <f>_xlfn.IFS(tbl_HRMaster[[#This Row],[Age]]&lt;25,"Under 25",tbl_HRMaster[[#This Row],[Age]]&lt;35,"25-34",tbl_HRMaster[[#This Row],[Age]]&lt;45,"35-44",tbl_HRMaster[[#This Row],[Age]]&lt;55,"45-54",TRUE,"Above 54")</f>
        <v>45-54</v>
      </c>
      <c r="AD1101" s="5" t="str">
        <f>_xlfn.IFS(
tbl_HRMaster[[#This Row],[YearsAtCompany]]&lt;2,"&lt; 2 Years",
tbl_HRMaster[[#This Row],[YearsAtCompany]]&lt;5,"2-4 Years",
tbl_HRMaster[[#This Row],[YearsAtCompany]]&lt;10,"5-9 Years",
TRUE,"10+ Years"
)</f>
        <v>5-9 Years</v>
      </c>
      <c r="AE1101" s="5">
        <f>IF(tbl_HRMaster[[#This Row],[Attrition]]="Yes",1,0)</f>
        <v>0</v>
      </c>
    </row>
    <row r="1102" spans="1:31" x14ac:dyDescent="0.25">
      <c r="A1102">
        <v>45</v>
      </c>
      <c r="B1102" t="s">
        <v>21</v>
      </c>
      <c r="C1102" t="s">
        <v>22</v>
      </c>
      <c r="D1102" t="s">
        <v>23</v>
      </c>
      <c r="E1102">
        <v>3</v>
      </c>
      <c r="F1102">
        <v>3</v>
      </c>
      <c r="G1102" t="s">
        <v>24</v>
      </c>
      <c r="H1102">
        <v>3775</v>
      </c>
      <c r="I1102" t="s">
        <v>34</v>
      </c>
      <c r="J1102">
        <v>3</v>
      </c>
      <c r="K1102" t="s">
        <v>40</v>
      </c>
      <c r="L1102" t="s">
        <v>27</v>
      </c>
      <c r="M1102">
        <v>35800</v>
      </c>
      <c r="N1102">
        <v>4</v>
      </c>
      <c r="O1102">
        <v>20</v>
      </c>
      <c r="P1102">
        <v>1</v>
      </c>
      <c r="Q1102">
        <v>8</v>
      </c>
      <c r="R1102">
        <v>1</v>
      </c>
      <c r="S1102">
        <v>5</v>
      </c>
      <c r="T1102">
        <v>0</v>
      </c>
      <c r="U1102">
        <v>3</v>
      </c>
      <c r="V1102">
        <f>COUNTIF(tbl_HRMaster[EmployeeID],tbl_HRMaster[[#This Row],[EmployeeID]])</f>
        <v>1</v>
      </c>
      <c r="W1102">
        <f>IFERROR(INDEX(tbl_EmployeeSurvey[EnvironmentSatisfaction],MATCH(tbl_HRMaster[[#This Row],[EmployeeID]],tbl_EmployeeSurvey[EmployeeID],0)),"Not Found")</f>
        <v>4</v>
      </c>
      <c r="X1102">
        <f>IFERROR(INDEX(tbl_EmployeeSurvey[JobSatisfaction],MATCH(tbl_HRMaster[[#This Row],[EmployeeID]],tbl_EmployeeSurvey[EmployeeID],0)),"Not Found")</f>
        <v>4</v>
      </c>
      <c r="Y1102" s="5">
        <f>IFERROR(INDEX(tbl_EmployeeSurvey[WorkLifeBalance],MATCH(tbl_HRMaster[[#This Row],[EmployeeID]],tbl_EmployeeSurvey[EmployeeID],0)),"Not Found")</f>
        <v>3</v>
      </c>
      <c r="Z1102" s="5">
        <f>IFERROR(VLOOKUP(tbl_HRMaster[[#This Row],[EmployeeID]],tbl_ManagerSurvey[[EmployeeID]:[PerformanceRating]],2,FALSE),"Not Found")</f>
        <v>2</v>
      </c>
      <c r="AA1102" s="5">
        <f>IFERROR(VLOOKUP(tbl_HRMaster[[#This Row],[EmployeeID]],tbl_ManagerSurvey[[EmployeeID]:[PerformanceRating]],3,FALSE),"Not Found")</f>
        <v>4</v>
      </c>
      <c r="AB1102" s="5" t="str">
        <f>IF(tbl_HRMaster[[#This Row],[Attrition]]="Yes","Left","Active")</f>
        <v>Active</v>
      </c>
      <c r="AC1102" s="5" t="str">
        <f>_xlfn.IFS(tbl_HRMaster[[#This Row],[Age]]&lt;25,"Under 25",tbl_HRMaster[[#This Row],[Age]]&lt;35,"25-34",tbl_HRMaster[[#This Row],[Age]]&lt;45,"35-44",tbl_HRMaster[[#This Row],[Age]]&lt;55,"45-54",TRUE,"Above 54")</f>
        <v>45-54</v>
      </c>
      <c r="AD1102" s="5" t="str">
        <f>_xlfn.IFS(
tbl_HRMaster[[#This Row],[YearsAtCompany]]&lt;2,"&lt; 2 Years",
tbl_HRMaster[[#This Row],[YearsAtCompany]]&lt;5,"2-4 Years",
tbl_HRMaster[[#This Row],[YearsAtCompany]]&lt;10,"5-9 Years",
TRUE,"10+ Years"
)</f>
        <v>5-9 Years</v>
      </c>
      <c r="AE1102" s="5">
        <f>IF(tbl_HRMaster[[#This Row],[Attrition]]="Yes",1,0)</f>
        <v>0</v>
      </c>
    </row>
    <row r="1103" spans="1:31" x14ac:dyDescent="0.25">
      <c r="A1103">
        <v>45</v>
      </c>
      <c r="B1103" t="s">
        <v>21</v>
      </c>
      <c r="C1103" t="s">
        <v>22</v>
      </c>
      <c r="D1103" t="s">
        <v>23</v>
      </c>
      <c r="E1103">
        <v>24</v>
      </c>
      <c r="F1103">
        <v>3</v>
      </c>
      <c r="G1103" t="s">
        <v>24</v>
      </c>
      <c r="H1103">
        <v>1197</v>
      </c>
      <c r="I1103" t="s">
        <v>34</v>
      </c>
      <c r="J1103">
        <v>1</v>
      </c>
      <c r="K1103" t="s">
        <v>40</v>
      </c>
      <c r="L1103" t="s">
        <v>32</v>
      </c>
      <c r="M1103">
        <v>36290</v>
      </c>
      <c r="N1103">
        <v>8</v>
      </c>
      <c r="O1103">
        <v>16</v>
      </c>
      <c r="P1103">
        <v>1</v>
      </c>
      <c r="Q1103">
        <v>8</v>
      </c>
      <c r="R1103">
        <v>2</v>
      </c>
      <c r="S1103">
        <v>5</v>
      </c>
      <c r="T1103">
        <v>0</v>
      </c>
      <c r="U1103">
        <v>1</v>
      </c>
      <c r="V1103">
        <f>COUNTIF(tbl_HRMaster[EmployeeID],tbl_HRMaster[[#This Row],[EmployeeID]])</f>
        <v>1</v>
      </c>
      <c r="W1103">
        <f>IFERROR(INDEX(tbl_EmployeeSurvey[EnvironmentSatisfaction],MATCH(tbl_HRMaster[[#This Row],[EmployeeID]],tbl_EmployeeSurvey[EmployeeID],0)),"Not Found")</f>
        <v>4</v>
      </c>
      <c r="X1103">
        <f>IFERROR(INDEX(tbl_EmployeeSurvey[JobSatisfaction],MATCH(tbl_HRMaster[[#This Row],[EmployeeID]],tbl_EmployeeSurvey[EmployeeID],0)),"Not Found")</f>
        <v>3</v>
      </c>
      <c r="Y1103" s="5">
        <f>IFERROR(INDEX(tbl_EmployeeSurvey[WorkLifeBalance],MATCH(tbl_HRMaster[[#This Row],[EmployeeID]],tbl_EmployeeSurvey[EmployeeID],0)),"Not Found")</f>
        <v>3</v>
      </c>
      <c r="Z1103" s="5">
        <f>IFERROR(VLOOKUP(tbl_HRMaster[[#This Row],[EmployeeID]],tbl_ManagerSurvey[[EmployeeID]:[PerformanceRating]],2,FALSE),"Not Found")</f>
        <v>4</v>
      </c>
      <c r="AA1103" s="5">
        <f>IFERROR(VLOOKUP(tbl_HRMaster[[#This Row],[EmployeeID]],tbl_ManagerSurvey[[EmployeeID]:[PerformanceRating]],3,FALSE),"Not Found")</f>
        <v>3</v>
      </c>
      <c r="AB1103" s="5" t="str">
        <f>IF(tbl_HRMaster[[#This Row],[Attrition]]="Yes","Left","Active")</f>
        <v>Active</v>
      </c>
      <c r="AC1103" s="5" t="str">
        <f>_xlfn.IFS(tbl_HRMaster[[#This Row],[Age]]&lt;25,"Under 25",tbl_HRMaster[[#This Row],[Age]]&lt;35,"25-34",tbl_HRMaster[[#This Row],[Age]]&lt;45,"35-44",tbl_HRMaster[[#This Row],[Age]]&lt;55,"45-54",TRUE,"Above 54")</f>
        <v>45-54</v>
      </c>
      <c r="AD1103" s="5" t="str">
        <f>_xlfn.IFS(
tbl_HRMaster[[#This Row],[YearsAtCompany]]&lt;2,"&lt; 2 Years",
tbl_HRMaster[[#This Row],[YearsAtCompany]]&lt;5,"2-4 Years",
tbl_HRMaster[[#This Row],[YearsAtCompany]]&lt;10,"5-9 Years",
TRUE,"10+ Years"
)</f>
        <v>5-9 Years</v>
      </c>
      <c r="AE1103" s="5">
        <f>IF(tbl_HRMaster[[#This Row],[Attrition]]="Yes",1,0)</f>
        <v>0</v>
      </c>
    </row>
    <row r="1104" spans="1:31" x14ac:dyDescent="0.25">
      <c r="A1104">
        <v>45</v>
      </c>
      <c r="B1104" t="s">
        <v>21</v>
      </c>
      <c r="C1104" t="s">
        <v>22</v>
      </c>
      <c r="D1104" t="s">
        <v>23</v>
      </c>
      <c r="E1104">
        <v>24</v>
      </c>
      <c r="F1104">
        <v>3</v>
      </c>
      <c r="G1104" t="s">
        <v>24</v>
      </c>
      <c r="H1104">
        <v>2667</v>
      </c>
      <c r="I1104" t="s">
        <v>34</v>
      </c>
      <c r="J1104">
        <v>1</v>
      </c>
      <c r="K1104" t="s">
        <v>40</v>
      </c>
      <c r="L1104" t="s">
        <v>32</v>
      </c>
      <c r="M1104">
        <v>36290</v>
      </c>
      <c r="N1104">
        <v>8</v>
      </c>
      <c r="O1104">
        <v>16</v>
      </c>
      <c r="P1104">
        <v>1</v>
      </c>
      <c r="Q1104">
        <v>8</v>
      </c>
      <c r="R1104">
        <v>2</v>
      </c>
      <c r="S1104">
        <v>5</v>
      </c>
      <c r="T1104">
        <v>0</v>
      </c>
      <c r="U1104">
        <v>1</v>
      </c>
      <c r="V1104">
        <f>COUNTIF(tbl_HRMaster[EmployeeID],tbl_HRMaster[[#This Row],[EmployeeID]])</f>
        <v>1</v>
      </c>
      <c r="W1104">
        <f>IFERROR(INDEX(tbl_EmployeeSurvey[EnvironmentSatisfaction],MATCH(tbl_HRMaster[[#This Row],[EmployeeID]],tbl_EmployeeSurvey[EmployeeID],0)),"Not Found")</f>
        <v>4</v>
      </c>
      <c r="X1104">
        <f>IFERROR(INDEX(tbl_EmployeeSurvey[JobSatisfaction],MATCH(tbl_HRMaster[[#This Row],[EmployeeID]],tbl_EmployeeSurvey[EmployeeID],0)),"Not Found")</f>
        <v>3</v>
      </c>
      <c r="Y1104" s="5">
        <f>IFERROR(INDEX(tbl_EmployeeSurvey[WorkLifeBalance],MATCH(tbl_HRMaster[[#This Row],[EmployeeID]],tbl_EmployeeSurvey[EmployeeID],0)),"Not Found")</f>
        <v>3</v>
      </c>
      <c r="Z1104" s="5">
        <f>IFERROR(VLOOKUP(tbl_HRMaster[[#This Row],[EmployeeID]],tbl_ManagerSurvey[[EmployeeID]:[PerformanceRating]],2,FALSE),"Not Found")</f>
        <v>4</v>
      </c>
      <c r="AA1104" s="5">
        <f>IFERROR(VLOOKUP(tbl_HRMaster[[#This Row],[EmployeeID]],tbl_ManagerSurvey[[EmployeeID]:[PerformanceRating]],3,FALSE),"Not Found")</f>
        <v>3</v>
      </c>
      <c r="AB1104" s="5" t="str">
        <f>IF(tbl_HRMaster[[#This Row],[Attrition]]="Yes","Left","Active")</f>
        <v>Active</v>
      </c>
      <c r="AC1104" s="5" t="str">
        <f>_xlfn.IFS(tbl_HRMaster[[#This Row],[Age]]&lt;25,"Under 25",tbl_HRMaster[[#This Row],[Age]]&lt;35,"25-34",tbl_HRMaster[[#This Row],[Age]]&lt;45,"35-44",tbl_HRMaster[[#This Row],[Age]]&lt;55,"45-54",TRUE,"Above 54")</f>
        <v>45-54</v>
      </c>
      <c r="AD1104" s="5" t="str">
        <f>_xlfn.IFS(
tbl_HRMaster[[#This Row],[YearsAtCompany]]&lt;2,"&lt; 2 Years",
tbl_HRMaster[[#This Row],[YearsAtCompany]]&lt;5,"2-4 Years",
tbl_HRMaster[[#This Row],[YearsAtCompany]]&lt;10,"5-9 Years",
TRUE,"10+ Years"
)</f>
        <v>5-9 Years</v>
      </c>
      <c r="AE1104" s="5">
        <f>IF(tbl_HRMaster[[#This Row],[Attrition]]="Yes",1,0)</f>
        <v>0</v>
      </c>
    </row>
    <row r="1105" spans="1:31" x14ac:dyDescent="0.25">
      <c r="A1105">
        <v>45</v>
      </c>
      <c r="B1105" t="s">
        <v>21</v>
      </c>
      <c r="C1105" t="s">
        <v>22</v>
      </c>
      <c r="D1105" t="s">
        <v>23</v>
      </c>
      <c r="E1105">
        <v>24</v>
      </c>
      <c r="F1105">
        <v>3</v>
      </c>
      <c r="G1105" t="s">
        <v>24</v>
      </c>
      <c r="H1105">
        <v>4137</v>
      </c>
      <c r="I1105" t="s">
        <v>34</v>
      </c>
      <c r="J1105">
        <v>1</v>
      </c>
      <c r="K1105" t="s">
        <v>40</v>
      </c>
      <c r="L1105" t="s">
        <v>32</v>
      </c>
      <c r="M1105">
        <v>36290</v>
      </c>
      <c r="N1105">
        <v>8</v>
      </c>
      <c r="O1105">
        <v>16</v>
      </c>
      <c r="P1105">
        <v>1</v>
      </c>
      <c r="Q1105">
        <v>8</v>
      </c>
      <c r="R1105">
        <v>2</v>
      </c>
      <c r="S1105">
        <v>5</v>
      </c>
      <c r="T1105">
        <v>0</v>
      </c>
      <c r="U1105">
        <v>1</v>
      </c>
      <c r="V1105">
        <f>COUNTIF(tbl_HRMaster[EmployeeID],tbl_HRMaster[[#This Row],[EmployeeID]])</f>
        <v>1</v>
      </c>
      <c r="W1105">
        <f>IFERROR(INDEX(tbl_EmployeeSurvey[EnvironmentSatisfaction],MATCH(tbl_HRMaster[[#This Row],[EmployeeID]],tbl_EmployeeSurvey[EmployeeID],0)),"Not Found")</f>
        <v>4</v>
      </c>
      <c r="X1105">
        <f>IFERROR(INDEX(tbl_EmployeeSurvey[JobSatisfaction],MATCH(tbl_HRMaster[[#This Row],[EmployeeID]],tbl_EmployeeSurvey[EmployeeID],0)),"Not Found")</f>
        <v>3</v>
      </c>
      <c r="Y1105" s="5">
        <f>IFERROR(INDEX(tbl_EmployeeSurvey[WorkLifeBalance],MATCH(tbl_HRMaster[[#This Row],[EmployeeID]],tbl_EmployeeSurvey[EmployeeID],0)),"Not Found")</f>
        <v>3</v>
      </c>
      <c r="Z1105" s="5">
        <f>IFERROR(VLOOKUP(tbl_HRMaster[[#This Row],[EmployeeID]],tbl_ManagerSurvey[[EmployeeID]:[PerformanceRating]],2,FALSE),"Not Found")</f>
        <v>4</v>
      </c>
      <c r="AA1105" s="5">
        <f>IFERROR(VLOOKUP(tbl_HRMaster[[#This Row],[EmployeeID]],tbl_ManagerSurvey[[EmployeeID]:[PerformanceRating]],3,FALSE),"Not Found")</f>
        <v>3</v>
      </c>
      <c r="AB1105" s="5" t="str">
        <f>IF(tbl_HRMaster[[#This Row],[Attrition]]="Yes","Left","Active")</f>
        <v>Active</v>
      </c>
      <c r="AC1105" s="5" t="str">
        <f>_xlfn.IFS(tbl_HRMaster[[#This Row],[Age]]&lt;25,"Under 25",tbl_HRMaster[[#This Row],[Age]]&lt;35,"25-34",tbl_HRMaster[[#This Row],[Age]]&lt;45,"35-44",tbl_HRMaster[[#This Row],[Age]]&lt;55,"45-54",TRUE,"Above 54")</f>
        <v>45-54</v>
      </c>
      <c r="AD1105" s="5" t="str">
        <f>_xlfn.IFS(
tbl_HRMaster[[#This Row],[YearsAtCompany]]&lt;2,"&lt; 2 Years",
tbl_HRMaster[[#This Row],[YearsAtCompany]]&lt;5,"2-4 Years",
tbl_HRMaster[[#This Row],[YearsAtCompany]]&lt;10,"5-9 Years",
TRUE,"10+ Years"
)</f>
        <v>5-9 Years</v>
      </c>
      <c r="AE1105" s="5">
        <f>IF(tbl_HRMaster[[#This Row],[Attrition]]="Yes",1,0)</f>
        <v>0</v>
      </c>
    </row>
    <row r="1106" spans="1:31" x14ac:dyDescent="0.25">
      <c r="A1106">
        <v>33</v>
      </c>
      <c r="B1106" t="s">
        <v>21</v>
      </c>
      <c r="C1106" t="s">
        <v>22</v>
      </c>
      <c r="D1106" t="s">
        <v>30</v>
      </c>
      <c r="E1106">
        <v>7</v>
      </c>
      <c r="F1106">
        <v>2</v>
      </c>
      <c r="G1106" t="s">
        <v>24</v>
      </c>
      <c r="H1106">
        <v>809</v>
      </c>
      <c r="I1106" t="s">
        <v>34</v>
      </c>
      <c r="J1106">
        <v>2</v>
      </c>
      <c r="K1106" t="s">
        <v>31</v>
      </c>
      <c r="L1106" t="s">
        <v>27</v>
      </c>
      <c r="M1106">
        <v>37370</v>
      </c>
      <c r="N1106">
        <v>8</v>
      </c>
      <c r="O1106">
        <v>22</v>
      </c>
      <c r="P1106">
        <v>2</v>
      </c>
      <c r="Q1106">
        <v>8</v>
      </c>
      <c r="R1106">
        <v>2</v>
      </c>
      <c r="S1106">
        <v>5</v>
      </c>
      <c r="T1106">
        <v>0</v>
      </c>
      <c r="U1106">
        <v>2</v>
      </c>
      <c r="V1106">
        <f>COUNTIF(tbl_HRMaster[EmployeeID],tbl_HRMaster[[#This Row],[EmployeeID]])</f>
        <v>1</v>
      </c>
      <c r="W1106">
        <f>IFERROR(INDEX(tbl_EmployeeSurvey[EnvironmentSatisfaction],MATCH(tbl_HRMaster[[#This Row],[EmployeeID]],tbl_EmployeeSurvey[EmployeeID],0)),"Not Found")</f>
        <v>1</v>
      </c>
      <c r="X1106">
        <f>IFERROR(INDEX(tbl_EmployeeSurvey[JobSatisfaction],MATCH(tbl_HRMaster[[#This Row],[EmployeeID]],tbl_EmployeeSurvey[EmployeeID],0)),"Not Found")</f>
        <v>2</v>
      </c>
      <c r="Y1106" s="5">
        <f>IFERROR(INDEX(tbl_EmployeeSurvey[WorkLifeBalance],MATCH(tbl_HRMaster[[#This Row],[EmployeeID]],tbl_EmployeeSurvey[EmployeeID],0)),"Not Found")</f>
        <v>3</v>
      </c>
      <c r="Z1106" s="5">
        <f>IFERROR(VLOOKUP(tbl_HRMaster[[#This Row],[EmployeeID]],tbl_ManagerSurvey[[EmployeeID]:[PerformanceRating]],2,FALSE),"Not Found")</f>
        <v>3</v>
      </c>
      <c r="AA1106" s="5">
        <f>IFERROR(VLOOKUP(tbl_HRMaster[[#This Row],[EmployeeID]],tbl_ManagerSurvey[[EmployeeID]:[PerformanceRating]],3,FALSE),"Not Found")</f>
        <v>4</v>
      </c>
      <c r="AB1106" s="5" t="str">
        <f>IF(tbl_HRMaster[[#This Row],[Attrition]]="Yes","Left","Active")</f>
        <v>Active</v>
      </c>
      <c r="AC1106" s="5" t="str">
        <f>_xlfn.IFS(tbl_HRMaster[[#This Row],[Age]]&lt;25,"Under 25",tbl_HRMaster[[#This Row],[Age]]&lt;35,"25-34",tbl_HRMaster[[#This Row],[Age]]&lt;45,"35-44",tbl_HRMaster[[#This Row],[Age]]&lt;55,"45-54",TRUE,"Above 54")</f>
        <v>25-34</v>
      </c>
      <c r="AD1106" s="5" t="str">
        <f>_xlfn.IFS(
tbl_HRMaster[[#This Row],[YearsAtCompany]]&lt;2,"&lt; 2 Years",
tbl_HRMaster[[#This Row],[YearsAtCompany]]&lt;5,"2-4 Years",
tbl_HRMaster[[#This Row],[YearsAtCompany]]&lt;10,"5-9 Years",
TRUE,"10+ Years"
)</f>
        <v>5-9 Years</v>
      </c>
      <c r="AE1106" s="5">
        <f>IF(tbl_HRMaster[[#This Row],[Attrition]]="Yes",1,0)</f>
        <v>0</v>
      </c>
    </row>
    <row r="1107" spans="1:31" x14ac:dyDescent="0.25">
      <c r="A1107">
        <v>33</v>
      </c>
      <c r="B1107" t="s">
        <v>21</v>
      </c>
      <c r="C1107" t="s">
        <v>22</v>
      </c>
      <c r="D1107" t="s">
        <v>30</v>
      </c>
      <c r="E1107">
        <v>7</v>
      </c>
      <c r="F1107">
        <v>2</v>
      </c>
      <c r="G1107" t="s">
        <v>24</v>
      </c>
      <c r="H1107">
        <v>2279</v>
      </c>
      <c r="I1107" t="s">
        <v>34</v>
      </c>
      <c r="J1107">
        <v>2</v>
      </c>
      <c r="K1107" t="s">
        <v>31</v>
      </c>
      <c r="L1107" t="s">
        <v>27</v>
      </c>
      <c r="M1107">
        <v>37370</v>
      </c>
      <c r="N1107">
        <v>8</v>
      </c>
      <c r="O1107">
        <v>22</v>
      </c>
      <c r="P1107">
        <v>2</v>
      </c>
      <c r="Q1107">
        <v>8</v>
      </c>
      <c r="R1107">
        <v>2</v>
      </c>
      <c r="S1107">
        <v>5</v>
      </c>
      <c r="T1107">
        <v>0</v>
      </c>
      <c r="U1107">
        <v>2</v>
      </c>
      <c r="V1107">
        <f>COUNTIF(tbl_HRMaster[EmployeeID],tbl_HRMaster[[#This Row],[EmployeeID]])</f>
        <v>1</v>
      </c>
      <c r="W1107">
        <f>IFERROR(INDEX(tbl_EmployeeSurvey[EnvironmentSatisfaction],MATCH(tbl_HRMaster[[#This Row],[EmployeeID]],tbl_EmployeeSurvey[EmployeeID],0)),"Not Found")</f>
        <v>1</v>
      </c>
      <c r="X1107">
        <f>IFERROR(INDEX(tbl_EmployeeSurvey[JobSatisfaction],MATCH(tbl_HRMaster[[#This Row],[EmployeeID]],tbl_EmployeeSurvey[EmployeeID],0)),"Not Found")</f>
        <v>2</v>
      </c>
      <c r="Y1107" s="5">
        <f>IFERROR(INDEX(tbl_EmployeeSurvey[WorkLifeBalance],MATCH(tbl_HRMaster[[#This Row],[EmployeeID]],tbl_EmployeeSurvey[EmployeeID],0)),"Not Found")</f>
        <v>3</v>
      </c>
      <c r="Z1107" s="5">
        <f>IFERROR(VLOOKUP(tbl_HRMaster[[#This Row],[EmployeeID]],tbl_ManagerSurvey[[EmployeeID]:[PerformanceRating]],2,FALSE),"Not Found")</f>
        <v>3</v>
      </c>
      <c r="AA1107" s="5">
        <f>IFERROR(VLOOKUP(tbl_HRMaster[[#This Row],[EmployeeID]],tbl_ManagerSurvey[[EmployeeID]:[PerformanceRating]],3,FALSE),"Not Found")</f>
        <v>4</v>
      </c>
      <c r="AB1107" s="5" t="str">
        <f>IF(tbl_HRMaster[[#This Row],[Attrition]]="Yes","Left","Active")</f>
        <v>Active</v>
      </c>
      <c r="AC1107" s="5" t="str">
        <f>_xlfn.IFS(tbl_HRMaster[[#This Row],[Age]]&lt;25,"Under 25",tbl_HRMaster[[#This Row],[Age]]&lt;35,"25-34",tbl_HRMaster[[#This Row],[Age]]&lt;45,"35-44",tbl_HRMaster[[#This Row],[Age]]&lt;55,"45-54",TRUE,"Above 54")</f>
        <v>25-34</v>
      </c>
      <c r="AD1107" s="5" t="str">
        <f>_xlfn.IFS(
tbl_HRMaster[[#This Row],[YearsAtCompany]]&lt;2,"&lt; 2 Years",
tbl_HRMaster[[#This Row],[YearsAtCompany]]&lt;5,"2-4 Years",
tbl_HRMaster[[#This Row],[YearsAtCompany]]&lt;10,"5-9 Years",
TRUE,"10+ Years"
)</f>
        <v>5-9 Years</v>
      </c>
      <c r="AE1107" s="5">
        <f>IF(tbl_HRMaster[[#This Row],[Attrition]]="Yes",1,0)</f>
        <v>0</v>
      </c>
    </row>
    <row r="1108" spans="1:31" x14ac:dyDescent="0.25">
      <c r="A1108">
        <v>33</v>
      </c>
      <c r="B1108" t="s">
        <v>21</v>
      </c>
      <c r="C1108" t="s">
        <v>22</v>
      </c>
      <c r="D1108" t="s">
        <v>30</v>
      </c>
      <c r="E1108">
        <v>7</v>
      </c>
      <c r="F1108">
        <v>2</v>
      </c>
      <c r="G1108" t="s">
        <v>24</v>
      </c>
      <c r="H1108">
        <v>3749</v>
      </c>
      <c r="I1108" t="s">
        <v>34</v>
      </c>
      <c r="J1108">
        <v>2</v>
      </c>
      <c r="K1108" t="s">
        <v>31</v>
      </c>
      <c r="L1108" t="s">
        <v>27</v>
      </c>
      <c r="M1108">
        <v>37370</v>
      </c>
      <c r="N1108">
        <v>8</v>
      </c>
      <c r="O1108">
        <v>22</v>
      </c>
      <c r="P1108">
        <v>2</v>
      </c>
      <c r="Q1108">
        <v>8</v>
      </c>
      <c r="R1108">
        <v>2</v>
      </c>
      <c r="S1108">
        <v>5</v>
      </c>
      <c r="T1108">
        <v>0</v>
      </c>
      <c r="U1108">
        <v>2</v>
      </c>
      <c r="V1108">
        <f>COUNTIF(tbl_HRMaster[EmployeeID],tbl_HRMaster[[#This Row],[EmployeeID]])</f>
        <v>1</v>
      </c>
      <c r="W1108">
        <f>IFERROR(INDEX(tbl_EmployeeSurvey[EnvironmentSatisfaction],MATCH(tbl_HRMaster[[#This Row],[EmployeeID]],tbl_EmployeeSurvey[EmployeeID],0)),"Not Found")</f>
        <v>1</v>
      </c>
      <c r="X1108">
        <f>IFERROR(INDEX(tbl_EmployeeSurvey[JobSatisfaction],MATCH(tbl_HRMaster[[#This Row],[EmployeeID]],tbl_EmployeeSurvey[EmployeeID],0)),"Not Found")</f>
        <v>2</v>
      </c>
      <c r="Y1108" s="5">
        <f>IFERROR(INDEX(tbl_EmployeeSurvey[WorkLifeBalance],MATCH(tbl_HRMaster[[#This Row],[EmployeeID]],tbl_EmployeeSurvey[EmployeeID],0)),"Not Found")</f>
        <v>3</v>
      </c>
      <c r="Z1108" s="5">
        <f>IFERROR(VLOOKUP(tbl_HRMaster[[#This Row],[EmployeeID]],tbl_ManagerSurvey[[EmployeeID]:[PerformanceRating]],2,FALSE),"Not Found")</f>
        <v>3</v>
      </c>
      <c r="AA1108" s="5">
        <f>IFERROR(VLOOKUP(tbl_HRMaster[[#This Row],[EmployeeID]],tbl_ManagerSurvey[[EmployeeID]:[PerformanceRating]],3,FALSE),"Not Found")</f>
        <v>4</v>
      </c>
      <c r="AB1108" s="5" t="str">
        <f>IF(tbl_HRMaster[[#This Row],[Attrition]]="Yes","Left","Active")</f>
        <v>Active</v>
      </c>
      <c r="AC1108" s="5" t="str">
        <f>_xlfn.IFS(tbl_HRMaster[[#This Row],[Age]]&lt;25,"Under 25",tbl_HRMaster[[#This Row],[Age]]&lt;35,"25-34",tbl_HRMaster[[#This Row],[Age]]&lt;45,"35-44",tbl_HRMaster[[#This Row],[Age]]&lt;55,"45-54",TRUE,"Above 54")</f>
        <v>25-34</v>
      </c>
      <c r="AD1108" s="5" t="str">
        <f>_xlfn.IFS(
tbl_HRMaster[[#This Row],[YearsAtCompany]]&lt;2,"&lt; 2 Years",
tbl_HRMaster[[#This Row],[YearsAtCompany]]&lt;5,"2-4 Years",
tbl_HRMaster[[#This Row],[YearsAtCompany]]&lt;10,"5-9 Years",
TRUE,"10+ Years"
)</f>
        <v>5-9 Years</v>
      </c>
      <c r="AE1108" s="5">
        <f>IF(tbl_HRMaster[[#This Row],[Attrition]]="Yes",1,0)</f>
        <v>0</v>
      </c>
    </row>
    <row r="1109" spans="1:31" x14ac:dyDescent="0.25">
      <c r="A1109">
        <v>43</v>
      </c>
      <c r="B1109" t="s">
        <v>21</v>
      </c>
      <c r="C1109" t="s">
        <v>22</v>
      </c>
      <c r="D1109" t="s">
        <v>23</v>
      </c>
      <c r="E1109">
        <v>27</v>
      </c>
      <c r="F1109">
        <v>4</v>
      </c>
      <c r="G1109" t="s">
        <v>24</v>
      </c>
      <c r="H1109">
        <v>139</v>
      </c>
      <c r="I1109" t="s">
        <v>34</v>
      </c>
      <c r="J1109">
        <v>2</v>
      </c>
      <c r="K1109" t="s">
        <v>43</v>
      </c>
      <c r="L1109" t="s">
        <v>41</v>
      </c>
      <c r="M1109">
        <v>39770</v>
      </c>
      <c r="N1109">
        <v>4</v>
      </c>
      <c r="O1109">
        <v>18</v>
      </c>
      <c r="P1109">
        <v>1</v>
      </c>
      <c r="Q1109">
        <v>8</v>
      </c>
      <c r="R1109">
        <v>3</v>
      </c>
      <c r="S1109">
        <v>5</v>
      </c>
      <c r="T1109">
        <v>0</v>
      </c>
      <c r="U1109">
        <v>2</v>
      </c>
      <c r="V1109">
        <f>COUNTIF(tbl_HRMaster[EmployeeID],tbl_HRMaster[[#This Row],[EmployeeID]])</f>
        <v>1</v>
      </c>
      <c r="W1109">
        <f>IFERROR(INDEX(tbl_EmployeeSurvey[EnvironmentSatisfaction],MATCH(tbl_HRMaster[[#This Row],[EmployeeID]],tbl_EmployeeSurvey[EmployeeID],0)),"Not Found")</f>
        <v>3</v>
      </c>
      <c r="X1109">
        <f>IFERROR(INDEX(tbl_EmployeeSurvey[JobSatisfaction],MATCH(tbl_HRMaster[[#This Row],[EmployeeID]],tbl_EmployeeSurvey[EmployeeID],0)),"Not Found")</f>
        <v>3</v>
      </c>
      <c r="Y1109" s="5">
        <f>IFERROR(INDEX(tbl_EmployeeSurvey[WorkLifeBalance],MATCH(tbl_HRMaster[[#This Row],[EmployeeID]],tbl_EmployeeSurvey[EmployeeID],0)),"Not Found")</f>
        <v>3</v>
      </c>
      <c r="Z1109" s="5">
        <f>IFERROR(VLOOKUP(tbl_HRMaster[[#This Row],[EmployeeID]],tbl_ManagerSurvey[[EmployeeID]:[PerformanceRating]],2,FALSE),"Not Found")</f>
        <v>3</v>
      </c>
      <c r="AA1109" s="5">
        <f>IFERROR(VLOOKUP(tbl_HRMaster[[#This Row],[EmployeeID]],tbl_ManagerSurvey[[EmployeeID]:[PerformanceRating]],3,FALSE),"Not Found")</f>
        <v>3</v>
      </c>
      <c r="AB1109" s="5" t="str">
        <f>IF(tbl_HRMaster[[#This Row],[Attrition]]="Yes","Left","Active")</f>
        <v>Active</v>
      </c>
      <c r="AC1109" s="5" t="str">
        <f>_xlfn.IFS(tbl_HRMaster[[#This Row],[Age]]&lt;25,"Under 25",tbl_HRMaster[[#This Row],[Age]]&lt;35,"25-34",tbl_HRMaster[[#This Row],[Age]]&lt;45,"35-44",tbl_HRMaster[[#This Row],[Age]]&lt;55,"45-54",TRUE,"Above 54")</f>
        <v>35-44</v>
      </c>
      <c r="AD1109" s="5" t="str">
        <f>_xlfn.IFS(
tbl_HRMaster[[#This Row],[YearsAtCompany]]&lt;2,"&lt; 2 Years",
tbl_HRMaster[[#This Row],[YearsAtCompany]]&lt;5,"2-4 Years",
tbl_HRMaster[[#This Row],[YearsAtCompany]]&lt;10,"5-9 Years",
TRUE,"10+ Years"
)</f>
        <v>5-9 Years</v>
      </c>
      <c r="AE1109" s="5">
        <f>IF(tbl_HRMaster[[#This Row],[Attrition]]="Yes",1,0)</f>
        <v>0</v>
      </c>
    </row>
    <row r="1110" spans="1:31" x14ac:dyDescent="0.25">
      <c r="A1110">
        <v>43</v>
      </c>
      <c r="B1110" t="s">
        <v>21</v>
      </c>
      <c r="C1110" t="s">
        <v>22</v>
      </c>
      <c r="D1110" t="s">
        <v>23</v>
      </c>
      <c r="E1110">
        <v>27</v>
      </c>
      <c r="F1110">
        <v>4</v>
      </c>
      <c r="G1110" t="s">
        <v>24</v>
      </c>
      <c r="H1110">
        <v>1609</v>
      </c>
      <c r="I1110" t="s">
        <v>34</v>
      </c>
      <c r="J1110">
        <v>2</v>
      </c>
      <c r="K1110" t="s">
        <v>43</v>
      </c>
      <c r="L1110" t="s">
        <v>41</v>
      </c>
      <c r="M1110">
        <v>39770</v>
      </c>
      <c r="N1110">
        <v>4</v>
      </c>
      <c r="O1110">
        <v>18</v>
      </c>
      <c r="P1110">
        <v>1</v>
      </c>
      <c r="Q1110">
        <v>8</v>
      </c>
      <c r="R1110">
        <v>3</v>
      </c>
      <c r="S1110">
        <v>5</v>
      </c>
      <c r="T1110">
        <v>0</v>
      </c>
      <c r="U1110">
        <v>2</v>
      </c>
      <c r="V1110">
        <f>COUNTIF(tbl_HRMaster[EmployeeID],tbl_HRMaster[[#This Row],[EmployeeID]])</f>
        <v>1</v>
      </c>
      <c r="W1110">
        <f>IFERROR(INDEX(tbl_EmployeeSurvey[EnvironmentSatisfaction],MATCH(tbl_HRMaster[[#This Row],[EmployeeID]],tbl_EmployeeSurvey[EmployeeID],0)),"Not Found")</f>
        <v>3</v>
      </c>
      <c r="X1110">
        <f>IFERROR(INDEX(tbl_EmployeeSurvey[JobSatisfaction],MATCH(tbl_HRMaster[[#This Row],[EmployeeID]],tbl_EmployeeSurvey[EmployeeID],0)),"Not Found")</f>
        <v>3</v>
      </c>
      <c r="Y1110" s="5">
        <f>IFERROR(INDEX(tbl_EmployeeSurvey[WorkLifeBalance],MATCH(tbl_HRMaster[[#This Row],[EmployeeID]],tbl_EmployeeSurvey[EmployeeID],0)),"Not Found")</f>
        <v>3</v>
      </c>
      <c r="Z1110" s="5">
        <f>IFERROR(VLOOKUP(tbl_HRMaster[[#This Row],[EmployeeID]],tbl_ManagerSurvey[[EmployeeID]:[PerformanceRating]],2,FALSE),"Not Found")</f>
        <v>3</v>
      </c>
      <c r="AA1110" s="5">
        <f>IFERROR(VLOOKUP(tbl_HRMaster[[#This Row],[EmployeeID]],tbl_ManagerSurvey[[EmployeeID]:[PerformanceRating]],3,FALSE),"Not Found")</f>
        <v>3</v>
      </c>
      <c r="AB1110" s="5" t="str">
        <f>IF(tbl_HRMaster[[#This Row],[Attrition]]="Yes","Left","Active")</f>
        <v>Active</v>
      </c>
      <c r="AC1110" s="5" t="str">
        <f>_xlfn.IFS(tbl_HRMaster[[#This Row],[Age]]&lt;25,"Under 25",tbl_HRMaster[[#This Row],[Age]]&lt;35,"25-34",tbl_HRMaster[[#This Row],[Age]]&lt;45,"35-44",tbl_HRMaster[[#This Row],[Age]]&lt;55,"45-54",TRUE,"Above 54")</f>
        <v>35-44</v>
      </c>
      <c r="AD1110" s="5" t="str">
        <f>_xlfn.IFS(
tbl_HRMaster[[#This Row],[YearsAtCompany]]&lt;2,"&lt; 2 Years",
tbl_HRMaster[[#This Row],[YearsAtCompany]]&lt;5,"2-4 Years",
tbl_HRMaster[[#This Row],[YearsAtCompany]]&lt;10,"5-9 Years",
TRUE,"10+ Years"
)</f>
        <v>5-9 Years</v>
      </c>
      <c r="AE1110" s="5">
        <f>IF(tbl_HRMaster[[#This Row],[Attrition]]="Yes",1,0)</f>
        <v>0</v>
      </c>
    </row>
    <row r="1111" spans="1:31" x14ac:dyDescent="0.25">
      <c r="A1111">
        <v>43</v>
      </c>
      <c r="B1111" t="s">
        <v>21</v>
      </c>
      <c r="C1111" t="s">
        <v>22</v>
      </c>
      <c r="D1111" t="s">
        <v>23</v>
      </c>
      <c r="E1111">
        <v>27</v>
      </c>
      <c r="F1111">
        <v>4</v>
      </c>
      <c r="G1111" t="s">
        <v>24</v>
      </c>
      <c r="H1111">
        <v>3079</v>
      </c>
      <c r="I1111" t="s">
        <v>34</v>
      </c>
      <c r="J1111">
        <v>2</v>
      </c>
      <c r="K1111" t="s">
        <v>43</v>
      </c>
      <c r="L1111" t="s">
        <v>41</v>
      </c>
      <c r="M1111">
        <v>39770</v>
      </c>
      <c r="N1111">
        <v>4</v>
      </c>
      <c r="O1111">
        <v>18</v>
      </c>
      <c r="P1111">
        <v>1</v>
      </c>
      <c r="Q1111">
        <v>8</v>
      </c>
      <c r="R1111">
        <v>3</v>
      </c>
      <c r="S1111">
        <v>5</v>
      </c>
      <c r="T1111">
        <v>0</v>
      </c>
      <c r="U1111">
        <v>2</v>
      </c>
      <c r="V1111">
        <f>COUNTIF(tbl_HRMaster[EmployeeID],tbl_HRMaster[[#This Row],[EmployeeID]])</f>
        <v>1</v>
      </c>
      <c r="W1111">
        <f>IFERROR(INDEX(tbl_EmployeeSurvey[EnvironmentSatisfaction],MATCH(tbl_HRMaster[[#This Row],[EmployeeID]],tbl_EmployeeSurvey[EmployeeID],0)),"Not Found")</f>
        <v>3</v>
      </c>
      <c r="X1111">
        <f>IFERROR(INDEX(tbl_EmployeeSurvey[JobSatisfaction],MATCH(tbl_HRMaster[[#This Row],[EmployeeID]],tbl_EmployeeSurvey[EmployeeID],0)),"Not Found")</f>
        <v>3</v>
      </c>
      <c r="Y1111" s="5">
        <f>IFERROR(INDEX(tbl_EmployeeSurvey[WorkLifeBalance],MATCH(tbl_HRMaster[[#This Row],[EmployeeID]],tbl_EmployeeSurvey[EmployeeID],0)),"Not Found")</f>
        <v>3</v>
      </c>
      <c r="Z1111" s="5">
        <f>IFERROR(VLOOKUP(tbl_HRMaster[[#This Row],[EmployeeID]],tbl_ManagerSurvey[[EmployeeID]:[PerformanceRating]],2,FALSE),"Not Found")</f>
        <v>3</v>
      </c>
      <c r="AA1111" s="5">
        <f>IFERROR(VLOOKUP(tbl_HRMaster[[#This Row],[EmployeeID]],tbl_ManagerSurvey[[EmployeeID]:[PerformanceRating]],3,FALSE),"Not Found")</f>
        <v>3</v>
      </c>
      <c r="AB1111" s="5" t="str">
        <f>IF(tbl_HRMaster[[#This Row],[Attrition]]="Yes","Left","Active")</f>
        <v>Active</v>
      </c>
      <c r="AC1111" s="5" t="str">
        <f>_xlfn.IFS(tbl_HRMaster[[#This Row],[Age]]&lt;25,"Under 25",tbl_HRMaster[[#This Row],[Age]]&lt;35,"25-34",tbl_HRMaster[[#This Row],[Age]]&lt;45,"35-44",tbl_HRMaster[[#This Row],[Age]]&lt;55,"45-54",TRUE,"Above 54")</f>
        <v>35-44</v>
      </c>
      <c r="AD1111" s="5" t="str">
        <f>_xlfn.IFS(
tbl_HRMaster[[#This Row],[YearsAtCompany]]&lt;2,"&lt; 2 Years",
tbl_HRMaster[[#This Row],[YearsAtCompany]]&lt;5,"2-4 Years",
tbl_HRMaster[[#This Row],[YearsAtCompany]]&lt;10,"5-9 Years",
TRUE,"10+ Years"
)</f>
        <v>5-9 Years</v>
      </c>
      <c r="AE1111" s="5">
        <f>IF(tbl_HRMaster[[#This Row],[Attrition]]="Yes",1,0)</f>
        <v>0</v>
      </c>
    </row>
    <row r="1112" spans="1:31" x14ac:dyDescent="0.25">
      <c r="A1112">
        <v>49</v>
      </c>
      <c r="B1112" t="s">
        <v>21</v>
      </c>
      <c r="C1112" t="s">
        <v>22</v>
      </c>
      <c r="D1112" t="s">
        <v>23</v>
      </c>
      <c r="E1112">
        <v>3</v>
      </c>
      <c r="F1112">
        <v>4</v>
      </c>
      <c r="G1112" t="s">
        <v>45</v>
      </c>
      <c r="H1112">
        <v>997</v>
      </c>
      <c r="I1112" t="s">
        <v>34</v>
      </c>
      <c r="J1112">
        <v>1</v>
      </c>
      <c r="K1112" t="s">
        <v>35</v>
      </c>
      <c r="L1112" t="s">
        <v>32</v>
      </c>
      <c r="M1112">
        <v>47280</v>
      </c>
      <c r="N1112">
        <v>3</v>
      </c>
      <c r="O1112">
        <v>11</v>
      </c>
      <c r="P1112">
        <v>1</v>
      </c>
      <c r="Q1112">
        <v>8</v>
      </c>
      <c r="R1112">
        <v>4</v>
      </c>
      <c r="S1112">
        <v>5</v>
      </c>
      <c r="T1112">
        <v>0</v>
      </c>
      <c r="U1112">
        <v>4</v>
      </c>
      <c r="V1112">
        <f>COUNTIF(tbl_HRMaster[EmployeeID],tbl_HRMaster[[#This Row],[EmployeeID]])</f>
        <v>1</v>
      </c>
      <c r="W1112">
        <f>IFERROR(INDEX(tbl_EmployeeSurvey[EnvironmentSatisfaction],MATCH(tbl_HRMaster[[#This Row],[EmployeeID]],tbl_EmployeeSurvey[EmployeeID],0)),"Not Found")</f>
        <v>4</v>
      </c>
      <c r="X1112">
        <f>IFERROR(INDEX(tbl_EmployeeSurvey[JobSatisfaction],MATCH(tbl_HRMaster[[#This Row],[EmployeeID]],tbl_EmployeeSurvey[EmployeeID],0)),"Not Found")</f>
        <v>4</v>
      </c>
      <c r="Y1112" s="5">
        <f>IFERROR(INDEX(tbl_EmployeeSurvey[WorkLifeBalance],MATCH(tbl_HRMaster[[#This Row],[EmployeeID]],tbl_EmployeeSurvey[EmployeeID],0)),"Not Found")</f>
        <v>4</v>
      </c>
      <c r="Z1112" s="5">
        <f>IFERROR(VLOOKUP(tbl_HRMaster[[#This Row],[EmployeeID]],tbl_ManagerSurvey[[EmployeeID]:[PerformanceRating]],2,FALSE),"Not Found")</f>
        <v>3</v>
      </c>
      <c r="AA1112" s="5">
        <f>IFERROR(VLOOKUP(tbl_HRMaster[[#This Row],[EmployeeID]],tbl_ManagerSurvey[[EmployeeID]:[PerformanceRating]],3,FALSE),"Not Found")</f>
        <v>3</v>
      </c>
      <c r="AB1112" s="5" t="str">
        <f>IF(tbl_HRMaster[[#This Row],[Attrition]]="Yes","Left","Active")</f>
        <v>Active</v>
      </c>
      <c r="AC1112" s="5" t="str">
        <f>_xlfn.IFS(tbl_HRMaster[[#This Row],[Age]]&lt;25,"Under 25",tbl_HRMaster[[#This Row],[Age]]&lt;35,"25-34",tbl_HRMaster[[#This Row],[Age]]&lt;45,"35-44",tbl_HRMaster[[#This Row],[Age]]&lt;55,"45-54",TRUE,"Above 54")</f>
        <v>45-54</v>
      </c>
      <c r="AD1112" s="5" t="str">
        <f>_xlfn.IFS(
tbl_HRMaster[[#This Row],[YearsAtCompany]]&lt;2,"&lt; 2 Years",
tbl_HRMaster[[#This Row],[YearsAtCompany]]&lt;5,"2-4 Years",
tbl_HRMaster[[#This Row],[YearsAtCompany]]&lt;10,"5-9 Years",
TRUE,"10+ Years"
)</f>
        <v>5-9 Years</v>
      </c>
      <c r="AE1112" s="5">
        <f>IF(tbl_HRMaster[[#This Row],[Attrition]]="Yes",1,0)</f>
        <v>0</v>
      </c>
    </row>
    <row r="1113" spans="1:31" x14ac:dyDescent="0.25">
      <c r="A1113">
        <v>49</v>
      </c>
      <c r="B1113" t="s">
        <v>21</v>
      </c>
      <c r="C1113" t="s">
        <v>22</v>
      </c>
      <c r="D1113" t="s">
        <v>23</v>
      </c>
      <c r="E1113">
        <v>3</v>
      </c>
      <c r="F1113">
        <v>4</v>
      </c>
      <c r="G1113" t="s">
        <v>45</v>
      </c>
      <c r="H1113">
        <v>2467</v>
      </c>
      <c r="I1113" t="s">
        <v>34</v>
      </c>
      <c r="J1113">
        <v>1</v>
      </c>
      <c r="K1113" t="s">
        <v>35</v>
      </c>
      <c r="L1113" t="s">
        <v>32</v>
      </c>
      <c r="M1113">
        <v>47280</v>
      </c>
      <c r="N1113">
        <v>3</v>
      </c>
      <c r="O1113">
        <v>11</v>
      </c>
      <c r="P1113">
        <v>1</v>
      </c>
      <c r="Q1113">
        <v>8</v>
      </c>
      <c r="R1113">
        <v>4</v>
      </c>
      <c r="S1113">
        <v>5</v>
      </c>
      <c r="T1113">
        <v>0</v>
      </c>
      <c r="U1113">
        <v>4</v>
      </c>
      <c r="V1113">
        <f>COUNTIF(tbl_HRMaster[EmployeeID],tbl_HRMaster[[#This Row],[EmployeeID]])</f>
        <v>1</v>
      </c>
      <c r="W1113">
        <f>IFERROR(INDEX(tbl_EmployeeSurvey[EnvironmentSatisfaction],MATCH(tbl_HRMaster[[#This Row],[EmployeeID]],tbl_EmployeeSurvey[EmployeeID],0)),"Not Found")</f>
        <v>4</v>
      </c>
      <c r="X1113">
        <f>IFERROR(INDEX(tbl_EmployeeSurvey[JobSatisfaction],MATCH(tbl_HRMaster[[#This Row],[EmployeeID]],tbl_EmployeeSurvey[EmployeeID],0)),"Not Found")</f>
        <v>4</v>
      </c>
      <c r="Y1113" s="5">
        <f>IFERROR(INDEX(tbl_EmployeeSurvey[WorkLifeBalance],MATCH(tbl_HRMaster[[#This Row],[EmployeeID]],tbl_EmployeeSurvey[EmployeeID],0)),"Not Found")</f>
        <v>4</v>
      </c>
      <c r="Z1113" s="5">
        <f>IFERROR(VLOOKUP(tbl_HRMaster[[#This Row],[EmployeeID]],tbl_ManagerSurvey[[EmployeeID]:[PerformanceRating]],2,FALSE),"Not Found")</f>
        <v>3</v>
      </c>
      <c r="AA1113" s="5">
        <f>IFERROR(VLOOKUP(tbl_HRMaster[[#This Row],[EmployeeID]],tbl_ManagerSurvey[[EmployeeID]:[PerformanceRating]],3,FALSE),"Not Found")</f>
        <v>3</v>
      </c>
      <c r="AB1113" s="5" t="str">
        <f>IF(tbl_HRMaster[[#This Row],[Attrition]]="Yes","Left","Active")</f>
        <v>Active</v>
      </c>
      <c r="AC1113" s="5" t="str">
        <f>_xlfn.IFS(tbl_HRMaster[[#This Row],[Age]]&lt;25,"Under 25",tbl_HRMaster[[#This Row],[Age]]&lt;35,"25-34",tbl_HRMaster[[#This Row],[Age]]&lt;45,"35-44",tbl_HRMaster[[#This Row],[Age]]&lt;55,"45-54",TRUE,"Above 54")</f>
        <v>45-54</v>
      </c>
      <c r="AD1113" s="5" t="str">
        <f>_xlfn.IFS(
tbl_HRMaster[[#This Row],[YearsAtCompany]]&lt;2,"&lt; 2 Years",
tbl_HRMaster[[#This Row],[YearsAtCompany]]&lt;5,"2-4 Years",
tbl_HRMaster[[#This Row],[YearsAtCompany]]&lt;10,"5-9 Years",
TRUE,"10+ Years"
)</f>
        <v>5-9 Years</v>
      </c>
      <c r="AE1113" s="5">
        <f>IF(tbl_HRMaster[[#This Row],[Attrition]]="Yes",1,0)</f>
        <v>0</v>
      </c>
    </row>
    <row r="1114" spans="1:31" x14ac:dyDescent="0.25">
      <c r="A1114">
        <v>49</v>
      </c>
      <c r="B1114" t="s">
        <v>21</v>
      </c>
      <c r="C1114" t="s">
        <v>22</v>
      </c>
      <c r="D1114" t="s">
        <v>23</v>
      </c>
      <c r="E1114">
        <v>3</v>
      </c>
      <c r="F1114">
        <v>4</v>
      </c>
      <c r="G1114" t="s">
        <v>45</v>
      </c>
      <c r="H1114">
        <v>3937</v>
      </c>
      <c r="I1114" t="s">
        <v>34</v>
      </c>
      <c r="J1114">
        <v>1</v>
      </c>
      <c r="K1114" t="s">
        <v>35</v>
      </c>
      <c r="L1114" t="s">
        <v>32</v>
      </c>
      <c r="M1114">
        <v>47280</v>
      </c>
      <c r="N1114">
        <v>3</v>
      </c>
      <c r="O1114">
        <v>11</v>
      </c>
      <c r="P1114">
        <v>1</v>
      </c>
      <c r="Q1114">
        <v>8</v>
      </c>
      <c r="R1114">
        <v>4</v>
      </c>
      <c r="S1114">
        <v>5</v>
      </c>
      <c r="T1114">
        <v>0</v>
      </c>
      <c r="U1114">
        <v>4</v>
      </c>
      <c r="V1114">
        <f>COUNTIF(tbl_HRMaster[EmployeeID],tbl_HRMaster[[#This Row],[EmployeeID]])</f>
        <v>1</v>
      </c>
      <c r="W1114">
        <f>IFERROR(INDEX(tbl_EmployeeSurvey[EnvironmentSatisfaction],MATCH(tbl_HRMaster[[#This Row],[EmployeeID]],tbl_EmployeeSurvey[EmployeeID],0)),"Not Found")</f>
        <v>4</v>
      </c>
      <c r="X1114">
        <f>IFERROR(INDEX(tbl_EmployeeSurvey[JobSatisfaction],MATCH(tbl_HRMaster[[#This Row],[EmployeeID]],tbl_EmployeeSurvey[EmployeeID],0)),"Not Found")</f>
        <v>4</v>
      </c>
      <c r="Y1114" s="5">
        <f>IFERROR(INDEX(tbl_EmployeeSurvey[WorkLifeBalance],MATCH(tbl_HRMaster[[#This Row],[EmployeeID]],tbl_EmployeeSurvey[EmployeeID],0)),"Not Found")</f>
        <v>4</v>
      </c>
      <c r="Z1114" s="5">
        <f>IFERROR(VLOOKUP(tbl_HRMaster[[#This Row],[EmployeeID]],tbl_ManagerSurvey[[EmployeeID]:[PerformanceRating]],2,FALSE),"Not Found")</f>
        <v>3</v>
      </c>
      <c r="AA1114" s="5">
        <f>IFERROR(VLOOKUP(tbl_HRMaster[[#This Row],[EmployeeID]],tbl_ManagerSurvey[[EmployeeID]:[PerformanceRating]],3,FALSE),"Not Found")</f>
        <v>3</v>
      </c>
      <c r="AB1114" s="5" t="str">
        <f>IF(tbl_HRMaster[[#This Row],[Attrition]]="Yes","Left","Active")</f>
        <v>Active</v>
      </c>
      <c r="AC1114" s="5" t="str">
        <f>_xlfn.IFS(tbl_HRMaster[[#This Row],[Age]]&lt;25,"Under 25",tbl_HRMaster[[#This Row],[Age]]&lt;35,"25-34",tbl_HRMaster[[#This Row],[Age]]&lt;45,"35-44",tbl_HRMaster[[#This Row],[Age]]&lt;55,"45-54",TRUE,"Above 54")</f>
        <v>45-54</v>
      </c>
      <c r="AD1114" s="5" t="str">
        <f>_xlfn.IFS(
tbl_HRMaster[[#This Row],[YearsAtCompany]]&lt;2,"&lt; 2 Years",
tbl_HRMaster[[#This Row],[YearsAtCompany]]&lt;5,"2-4 Years",
tbl_HRMaster[[#This Row],[YearsAtCompany]]&lt;10,"5-9 Years",
TRUE,"10+ Years"
)</f>
        <v>5-9 Years</v>
      </c>
      <c r="AE1114" s="5">
        <f>IF(tbl_HRMaster[[#This Row],[Attrition]]="Yes",1,0)</f>
        <v>0</v>
      </c>
    </row>
    <row r="1115" spans="1:31" x14ac:dyDescent="0.25">
      <c r="A1115">
        <v>30</v>
      </c>
      <c r="B1115" t="s">
        <v>28</v>
      </c>
      <c r="C1115" t="s">
        <v>22</v>
      </c>
      <c r="D1115" t="s">
        <v>30</v>
      </c>
      <c r="E1115">
        <v>10</v>
      </c>
      <c r="F1115">
        <v>4</v>
      </c>
      <c r="G1115" t="s">
        <v>24</v>
      </c>
      <c r="H1115">
        <v>1427</v>
      </c>
      <c r="I1115" t="s">
        <v>25</v>
      </c>
      <c r="J1115">
        <v>2</v>
      </c>
      <c r="K1115" t="s">
        <v>31</v>
      </c>
      <c r="L1115" t="s">
        <v>32</v>
      </c>
      <c r="M1115">
        <v>55620</v>
      </c>
      <c r="N1115">
        <v>5</v>
      </c>
      <c r="O1115">
        <v>13</v>
      </c>
      <c r="P1115">
        <v>0</v>
      </c>
      <c r="Q1115">
        <v>8</v>
      </c>
      <c r="R1115">
        <v>3</v>
      </c>
      <c r="S1115">
        <v>5</v>
      </c>
      <c r="T1115">
        <v>0</v>
      </c>
      <c r="U1115">
        <v>4</v>
      </c>
      <c r="V1115">
        <f>COUNTIF(tbl_HRMaster[EmployeeID],tbl_HRMaster[[#This Row],[EmployeeID]])</f>
        <v>1</v>
      </c>
      <c r="W1115">
        <f>IFERROR(INDEX(tbl_EmployeeSurvey[EnvironmentSatisfaction],MATCH(tbl_HRMaster[[#This Row],[EmployeeID]],tbl_EmployeeSurvey[EmployeeID],0)),"Not Found")</f>
        <v>4</v>
      </c>
      <c r="X1115">
        <f>IFERROR(INDEX(tbl_EmployeeSurvey[JobSatisfaction],MATCH(tbl_HRMaster[[#This Row],[EmployeeID]],tbl_EmployeeSurvey[EmployeeID],0)),"Not Found")</f>
        <v>1</v>
      </c>
      <c r="Y1115" s="5">
        <f>IFERROR(INDEX(tbl_EmployeeSurvey[WorkLifeBalance],MATCH(tbl_HRMaster[[#This Row],[EmployeeID]],tbl_EmployeeSurvey[EmployeeID],0)),"Not Found")</f>
        <v>3</v>
      </c>
      <c r="Z1115" s="5">
        <f>IFERROR(VLOOKUP(tbl_HRMaster[[#This Row],[EmployeeID]],tbl_ManagerSurvey[[EmployeeID]:[PerformanceRating]],2,FALSE),"Not Found")</f>
        <v>2</v>
      </c>
      <c r="AA1115" s="5">
        <f>IFERROR(VLOOKUP(tbl_HRMaster[[#This Row],[EmployeeID]],tbl_ManagerSurvey[[EmployeeID]:[PerformanceRating]],3,FALSE),"Not Found")</f>
        <v>3</v>
      </c>
      <c r="AB1115" s="5" t="str">
        <f>IF(tbl_HRMaster[[#This Row],[Attrition]]="Yes","Left","Active")</f>
        <v>Left</v>
      </c>
      <c r="AC1115" s="5" t="str">
        <f>_xlfn.IFS(tbl_HRMaster[[#This Row],[Age]]&lt;25,"Under 25",tbl_HRMaster[[#This Row],[Age]]&lt;35,"25-34",tbl_HRMaster[[#This Row],[Age]]&lt;45,"35-44",tbl_HRMaster[[#This Row],[Age]]&lt;55,"45-54",TRUE,"Above 54")</f>
        <v>25-34</v>
      </c>
      <c r="AD1115" s="5" t="str">
        <f>_xlfn.IFS(
tbl_HRMaster[[#This Row],[YearsAtCompany]]&lt;2,"&lt; 2 Years",
tbl_HRMaster[[#This Row],[YearsAtCompany]]&lt;5,"2-4 Years",
tbl_HRMaster[[#This Row],[YearsAtCompany]]&lt;10,"5-9 Years",
TRUE,"10+ Years"
)</f>
        <v>5-9 Years</v>
      </c>
      <c r="AE1115" s="5">
        <f>IF(tbl_HRMaster[[#This Row],[Attrition]]="Yes",1,0)</f>
        <v>1</v>
      </c>
    </row>
    <row r="1116" spans="1:31" x14ac:dyDescent="0.25">
      <c r="A1116">
        <v>30</v>
      </c>
      <c r="B1116" t="s">
        <v>28</v>
      </c>
      <c r="C1116" t="s">
        <v>22</v>
      </c>
      <c r="D1116" t="s">
        <v>30</v>
      </c>
      <c r="E1116">
        <v>10</v>
      </c>
      <c r="F1116">
        <v>4</v>
      </c>
      <c r="G1116" t="s">
        <v>24</v>
      </c>
      <c r="H1116">
        <v>2897</v>
      </c>
      <c r="I1116" t="s">
        <v>25</v>
      </c>
      <c r="J1116">
        <v>2</v>
      </c>
      <c r="K1116" t="s">
        <v>31</v>
      </c>
      <c r="L1116" t="s">
        <v>32</v>
      </c>
      <c r="M1116">
        <v>55620</v>
      </c>
      <c r="N1116">
        <v>5</v>
      </c>
      <c r="O1116">
        <v>13</v>
      </c>
      <c r="P1116">
        <v>0</v>
      </c>
      <c r="Q1116">
        <v>8</v>
      </c>
      <c r="R1116">
        <v>3</v>
      </c>
      <c r="S1116">
        <v>5</v>
      </c>
      <c r="T1116">
        <v>0</v>
      </c>
      <c r="U1116">
        <v>4</v>
      </c>
      <c r="V1116">
        <f>COUNTIF(tbl_HRMaster[EmployeeID],tbl_HRMaster[[#This Row],[EmployeeID]])</f>
        <v>1</v>
      </c>
      <c r="W1116">
        <f>IFERROR(INDEX(tbl_EmployeeSurvey[EnvironmentSatisfaction],MATCH(tbl_HRMaster[[#This Row],[EmployeeID]],tbl_EmployeeSurvey[EmployeeID],0)),"Not Found")</f>
        <v>4</v>
      </c>
      <c r="X1116">
        <f>IFERROR(INDEX(tbl_EmployeeSurvey[JobSatisfaction],MATCH(tbl_HRMaster[[#This Row],[EmployeeID]],tbl_EmployeeSurvey[EmployeeID],0)),"Not Found")</f>
        <v>1</v>
      </c>
      <c r="Y1116" s="5">
        <f>IFERROR(INDEX(tbl_EmployeeSurvey[WorkLifeBalance],MATCH(tbl_HRMaster[[#This Row],[EmployeeID]],tbl_EmployeeSurvey[EmployeeID],0)),"Not Found")</f>
        <v>3</v>
      </c>
      <c r="Z1116" s="5">
        <f>IFERROR(VLOOKUP(tbl_HRMaster[[#This Row],[EmployeeID]],tbl_ManagerSurvey[[EmployeeID]:[PerformanceRating]],2,FALSE),"Not Found")</f>
        <v>2</v>
      </c>
      <c r="AA1116" s="5">
        <f>IFERROR(VLOOKUP(tbl_HRMaster[[#This Row],[EmployeeID]],tbl_ManagerSurvey[[EmployeeID]:[PerformanceRating]],3,FALSE),"Not Found")</f>
        <v>3</v>
      </c>
      <c r="AB1116" s="5" t="str">
        <f>IF(tbl_HRMaster[[#This Row],[Attrition]]="Yes","Left","Active")</f>
        <v>Left</v>
      </c>
      <c r="AC1116" s="5" t="str">
        <f>_xlfn.IFS(tbl_HRMaster[[#This Row],[Age]]&lt;25,"Under 25",tbl_HRMaster[[#This Row],[Age]]&lt;35,"25-34",tbl_HRMaster[[#This Row],[Age]]&lt;45,"35-44",tbl_HRMaster[[#This Row],[Age]]&lt;55,"45-54",TRUE,"Above 54")</f>
        <v>25-34</v>
      </c>
      <c r="AD1116" s="5" t="str">
        <f>_xlfn.IFS(
tbl_HRMaster[[#This Row],[YearsAtCompany]]&lt;2,"&lt; 2 Years",
tbl_HRMaster[[#This Row],[YearsAtCompany]]&lt;5,"2-4 Years",
tbl_HRMaster[[#This Row],[YearsAtCompany]]&lt;10,"5-9 Years",
TRUE,"10+ Years"
)</f>
        <v>5-9 Years</v>
      </c>
      <c r="AE1116" s="5">
        <f>IF(tbl_HRMaster[[#This Row],[Attrition]]="Yes",1,0)</f>
        <v>1</v>
      </c>
    </row>
    <row r="1117" spans="1:31" x14ac:dyDescent="0.25">
      <c r="A1117">
        <v>30</v>
      </c>
      <c r="B1117" t="s">
        <v>28</v>
      </c>
      <c r="C1117" t="s">
        <v>22</v>
      </c>
      <c r="D1117" t="s">
        <v>30</v>
      </c>
      <c r="E1117">
        <v>10</v>
      </c>
      <c r="F1117">
        <v>4</v>
      </c>
      <c r="G1117" t="s">
        <v>24</v>
      </c>
      <c r="H1117">
        <v>4367</v>
      </c>
      <c r="I1117" t="s">
        <v>25</v>
      </c>
      <c r="J1117">
        <v>2</v>
      </c>
      <c r="K1117" t="s">
        <v>31</v>
      </c>
      <c r="L1117" t="s">
        <v>32</v>
      </c>
      <c r="M1117">
        <v>55620</v>
      </c>
      <c r="N1117">
        <v>5</v>
      </c>
      <c r="O1117">
        <v>13</v>
      </c>
      <c r="P1117">
        <v>0</v>
      </c>
      <c r="Q1117">
        <v>8</v>
      </c>
      <c r="R1117">
        <v>3</v>
      </c>
      <c r="S1117">
        <v>5</v>
      </c>
      <c r="T1117">
        <v>0</v>
      </c>
      <c r="U1117">
        <v>4</v>
      </c>
      <c r="V1117">
        <f>COUNTIF(tbl_HRMaster[EmployeeID],tbl_HRMaster[[#This Row],[EmployeeID]])</f>
        <v>1</v>
      </c>
      <c r="W1117">
        <f>IFERROR(INDEX(tbl_EmployeeSurvey[EnvironmentSatisfaction],MATCH(tbl_HRMaster[[#This Row],[EmployeeID]],tbl_EmployeeSurvey[EmployeeID],0)),"Not Found")</f>
        <v>4</v>
      </c>
      <c r="X1117">
        <f>IFERROR(INDEX(tbl_EmployeeSurvey[JobSatisfaction],MATCH(tbl_HRMaster[[#This Row],[EmployeeID]],tbl_EmployeeSurvey[EmployeeID],0)),"Not Found")</f>
        <v>1</v>
      </c>
      <c r="Y1117" s="5">
        <f>IFERROR(INDEX(tbl_EmployeeSurvey[WorkLifeBalance],MATCH(tbl_HRMaster[[#This Row],[EmployeeID]],tbl_EmployeeSurvey[EmployeeID],0)),"Not Found")</f>
        <v>3</v>
      </c>
      <c r="Z1117" s="5">
        <f>IFERROR(VLOOKUP(tbl_HRMaster[[#This Row],[EmployeeID]],tbl_ManagerSurvey[[EmployeeID]:[PerformanceRating]],2,FALSE),"Not Found")</f>
        <v>2</v>
      </c>
      <c r="AA1117" s="5">
        <f>IFERROR(VLOOKUP(tbl_HRMaster[[#This Row],[EmployeeID]],tbl_ManagerSurvey[[EmployeeID]:[PerformanceRating]],3,FALSE),"Not Found")</f>
        <v>3</v>
      </c>
      <c r="AB1117" s="5" t="str">
        <f>IF(tbl_HRMaster[[#This Row],[Attrition]]="Yes","Left","Active")</f>
        <v>Left</v>
      </c>
      <c r="AC1117" s="5" t="str">
        <f>_xlfn.IFS(tbl_HRMaster[[#This Row],[Age]]&lt;25,"Under 25",tbl_HRMaster[[#This Row],[Age]]&lt;35,"25-34",tbl_HRMaster[[#This Row],[Age]]&lt;45,"35-44",tbl_HRMaster[[#This Row],[Age]]&lt;55,"45-54",TRUE,"Above 54")</f>
        <v>25-34</v>
      </c>
      <c r="AD1117" s="5" t="str">
        <f>_xlfn.IFS(
tbl_HRMaster[[#This Row],[YearsAtCompany]]&lt;2,"&lt; 2 Years",
tbl_HRMaster[[#This Row],[YearsAtCompany]]&lt;5,"2-4 Years",
tbl_HRMaster[[#This Row],[YearsAtCompany]]&lt;10,"5-9 Years",
TRUE,"10+ Years"
)</f>
        <v>5-9 Years</v>
      </c>
      <c r="AE1117" s="5">
        <f>IF(tbl_HRMaster[[#This Row],[Attrition]]="Yes",1,0)</f>
        <v>1</v>
      </c>
    </row>
    <row r="1118" spans="1:31" x14ac:dyDescent="0.25">
      <c r="A1118">
        <v>33</v>
      </c>
      <c r="B1118" t="s">
        <v>28</v>
      </c>
      <c r="C1118" t="s">
        <v>22</v>
      </c>
      <c r="D1118" t="s">
        <v>23</v>
      </c>
      <c r="E1118">
        <v>11</v>
      </c>
      <c r="F1118">
        <v>4</v>
      </c>
      <c r="G1118" t="s">
        <v>45</v>
      </c>
      <c r="H1118">
        <v>1447</v>
      </c>
      <c r="I1118" t="s">
        <v>34</v>
      </c>
      <c r="J1118">
        <v>1</v>
      </c>
      <c r="K1118" t="s">
        <v>31</v>
      </c>
      <c r="L1118" t="s">
        <v>27</v>
      </c>
      <c r="M1118">
        <v>71400</v>
      </c>
      <c r="N1118">
        <v>5</v>
      </c>
      <c r="O1118">
        <v>21</v>
      </c>
      <c r="P1118">
        <v>0</v>
      </c>
      <c r="Q1118">
        <v>8</v>
      </c>
      <c r="R1118">
        <v>2</v>
      </c>
      <c r="S1118">
        <v>5</v>
      </c>
      <c r="T1118">
        <v>0</v>
      </c>
      <c r="U1118">
        <v>4</v>
      </c>
      <c r="V1118">
        <f>COUNTIF(tbl_HRMaster[EmployeeID],tbl_HRMaster[[#This Row],[EmployeeID]])</f>
        <v>1</v>
      </c>
      <c r="W1118">
        <f>IFERROR(INDEX(tbl_EmployeeSurvey[EnvironmentSatisfaction],MATCH(tbl_HRMaster[[#This Row],[EmployeeID]],tbl_EmployeeSurvey[EmployeeID],0)),"Not Found")</f>
        <v>3</v>
      </c>
      <c r="X1118">
        <f>IFERROR(INDEX(tbl_EmployeeSurvey[JobSatisfaction],MATCH(tbl_HRMaster[[#This Row],[EmployeeID]],tbl_EmployeeSurvey[EmployeeID],0)),"Not Found")</f>
        <v>4</v>
      </c>
      <c r="Y1118" s="5">
        <f>IFERROR(INDEX(tbl_EmployeeSurvey[WorkLifeBalance],MATCH(tbl_HRMaster[[#This Row],[EmployeeID]],tbl_EmployeeSurvey[EmployeeID],0)),"Not Found")</f>
        <v>1</v>
      </c>
      <c r="Z1118" s="5">
        <f>IFERROR(VLOOKUP(tbl_HRMaster[[#This Row],[EmployeeID]],tbl_ManagerSurvey[[EmployeeID]:[PerformanceRating]],2,FALSE),"Not Found")</f>
        <v>2</v>
      </c>
      <c r="AA1118" s="5">
        <f>IFERROR(VLOOKUP(tbl_HRMaster[[#This Row],[EmployeeID]],tbl_ManagerSurvey[[EmployeeID]:[PerformanceRating]],3,FALSE),"Not Found")</f>
        <v>4</v>
      </c>
      <c r="AB1118" s="5" t="str">
        <f>IF(tbl_HRMaster[[#This Row],[Attrition]]="Yes","Left","Active")</f>
        <v>Left</v>
      </c>
      <c r="AC1118" s="5" t="str">
        <f>_xlfn.IFS(tbl_HRMaster[[#This Row],[Age]]&lt;25,"Under 25",tbl_HRMaster[[#This Row],[Age]]&lt;35,"25-34",tbl_HRMaster[[#This Row],[Age]]&lt;45,"35-44",tbl_HRMaster[[#This Row],[Age]]&lt;55,"45-54",TRUE,"Above 54")</f>
        <v>25-34</v>
      </c>
      <c r="AD1118" s="5" t="str">
        <f>_xlfn.IFS(
tbl_HRMaster[[#This Row],[YearsAtCompany]]&lt;2,"&lt; 2 Years",
tbl_HRMaster[[#This Row],[YearsAtCompany]]&lt;5,"2-4 Years",
tbl_HRMaster[[#This Row],[YearsAtCompany]]&lt;10,"5-9 Years",
TRUE,"10+ Years"
)</f>
        <v>5-9 Years</v>
      </c>
      <c r="AE1118" s="5">
        <f>IF(tbl_HRMaster[[#This Row],[Attrition]]="Yes",1,0)</f>
        <v>1</v>
      </c>
    </row>
    <row r="1119" spans="1:31" x14ac:dyDescent="0.25">
      <c r="A1119">
        <v>33</v>
      </c>
      <c r="B1119" t="s">
        <v>28</v>
      </c>
      <c r="C1119" t="s">
        <v>22</v>
      </c>
      <c r="D1119" t="s">
        <v>23</v>
      </c>
      <c r="E1119">
        <v>11</v>
      </c>
      <c r="F1119">
        <v>4</v>
      </c>
      <c r="G1119" t="s">
        <v>45</v>
      </c>
      <c r="H1119">
        <v>2917</v>
      </c>
      <c r="I1119" t="s">
        <v>34</v>
      </c>
      <c r="J1119">
        <v>1</v>
      </c>
      <c r="K1119" t="s">
        <v>31</v>
      </c>
      <c r="L1119" t="s">
        <v>27</v>
      </c>
      <c r="M1119">
        <v>71400</v>
      </c>
      <c r="N1119">
        <v>5</v>
      </c>
      <c r="O1119">
        <v>21</v>
      </c>
      <c r="P1119">
        <v>0</v>
      </c>
      <c r="Q1119">
        <v>8</v>
      </c>
      <c r="R1119">
        <v>2</v>
      </c>
      <c r="S1119">
        <v>5</v>
      </c>
      <c r="T1119">
        <v>0</v>
      </c>
      <c r="U1119">
        <v>4</v>
      </c>
      <c r="V1119">
        <f>COUNTIF(tbl_HRMaster[EmployeeID],tbl_HRMaster[[#This Row],[EmployeeID]])</f>
        <v>1</v>
      </c>
      <c r="W1119">
        <f>IFERROR(INDEX(tbl_EmployeeSurvey[EnvironmentSatisfaction],MATCH(tbl_HRMaster[[#This Row],[EmployeeID]],tbl_EmployeeSurvey[EmployeeID],0)),"Not Found")</f>
        <v>3</v>
      </c>
      <c r="X1119">
        <f>IFERROR(INDEX(tbl_EmployeeSurvey[JobSatisfaction],MATCH(tbl_HRMaster[[#This Row],[EmployeeID]],tbl_EmployeeSurvey[EmployeeID],0)),"Not Found")</f>
        <v>4</v>
      </c>
      <c r="Y1119" s="5">
        <f>IFERROR(INDEX(tbl_EmployeeSurvey[WorkLifeBalance],MATCH(tbl_HRMaster[[#This Row],[EmployeeID]],tbl_EmployeeSurvey[EmployeeID],0)),"Not Found")</f>
        <v>1</v>
      </c>
      <c r="Z1119" s="5">
        <f>IFERROR(VLOOKUP(tbl_HRMaster[[#This Row],[EmployeeID]],tbl_ManagerSurvey[[EmployeeID]:[PerformanceRating]],2,FALSE),"Not Found")</f>
        <v>2</v>
      </c>
      <c r="AA1119" s="5">
        <f>IFERROR(VLOOKUP(tbl_HRMaster[[#This Row],[EmployeeID]],tbl_ManagerSurvey[[EmployeeID]:[PerformanceRating]],3,FALSE),"Not Found")</f>
        <v>4</v>
      </c>
      <c r="AB1119" s="5" t="str">
        <f>IF(tbl_HRMaster[[#This Row],[Attrition]]="Yes","Left","Active")</f>
        <v>Left</v>
      </c>
      <c r="AC1119" s="5" t="str">
        <f>_xlfn.IFS(tbl_HRMaster[[#This Row],[Age]]&lt;25,"Under 25",tbl_HRMaster[[#This Row],[Age]]&lt;35,"25-34",tbl_HRMaster[[#This Row],[Age]]&lt;45,"35-44",tbl_HRMaster[[#This Row],[Age]]&lt;55,"45-54",TRUE,"Above 54")</f>
        <v>25-34</v>
      </c>
      <c r="AD1119" s="5" t="str">
        <f>_xlfn.IFS(
tbl_HRMaster[[#This Row],[YearsAtCompany]]&lt;2,"&lt; 2 Years",
tbl_HRMaster[[#This Row],[YearsAtCompany]]&lt;5,"2-4 Years",
tbl_HRMaster[[#This Row],[YearsAtCompany]]&lt;10,"5-9 Years",
TRUE,"10+ Years"
)</f>
        <v>5-9 Years</v>
      </c>
      <c r="AE1119" s="5">
        <f>IF(tbl_HRMaster[[#This Row],[Attrition]]="Yes",1,0)</f>
        <v>1</v>
      </c>
    </row>
    <row r="1120" spans="1:31" x14ac:dyDescent="0.25">
      <c r="A1120">
        <v>33</v>
      </c>
      <c r="B1120" t="s">
        <v>28</v>
      </c>
      <c r="C1120" t="s">
        <v>22</v>
      </c>
      <c r="D1120" t="s">
        <v>23</v>
      </c>
      <c r="E1120">
        <v>11</v>
      </c>
      <c r="F1120">
        <v>4</v>
      </c>
      <c r="G1120" t="s">
        <v>45</v>
      </c>
      <c r="H1120">
        <v>4387</v>
      </c>
      <c r="I1120" t="s">
        <v>34</v>
      </c>
      <c r="J1120">
        <v>1</v>
      </c>
      <c r="K1120" t="s">
        <v>31</v>
      </c>
      <c r="L1120" t="s">
        <v>27</v>
      </c>
      <c r="M1120">
        <v>71400</v>
      </c>
      <c r="N1120">
        <v>5</v>
      </c>
      <c r="O1120">
        <v>21</v>
      </c>
      <c r="P1120">
        <v>0</v>
      </c>
      <c r="Q1120">
        <v>8</v>
      </c>
      <c r="R1120">
        <v>2</v>
      </c>
      <c r="S1120">
        <v>5</v>
      </c>
      <c r="T1120">
        <v>0</v>
      </c>
      <c r="U1120">
        <v>4</v>
      </c>
      <c r="V1120">
        <f>COUNTIF(tbl_HRMaster[EmployeeID],tbl_HRMaster[[#This Row],[EmployeeID]])</f>
        <v>1</v>
      </c>
      <c r="W1120">
        <f>IFERROR(INDEX(tbl_EmployeeSurvey[EnvironmentSatisfaction],MATCH(tbl_HRMaster[[#This Row],[EmployeeID]],tbl_EmployeeSurvey[EmployeeID],0)),"Not Found")</f>
        <v>3</v>
      </c>
      <c r="X1120">
        <f>IFERROR(INDEX(tbl_EmployeeSurvey[JobSatisfaction],MATCH(tbl_HRMaster[[#This Row],[EmployeeID]],tbl_EmployeeSurvey[EmployeeID],0)),"Not Found")</f>
        <v>4</v>
      </c>
      <c r="Y1120" s="5">
        <f>IFERROR(INDEX(tbl_EmployeeSurvey[WorkLifeBalance],MATCH(tbl_HRMaster[[#This Row],[EmployeeID]],tbl_EmployeeSurvey[EmployeeID],0)),"Not Found")</f>
        <v>1</v>
      </c>
      <c r="Z1120" s="5">
        <f>IFERROR(VLOOKUP(tbl_HRMaster[[#This Row],[EmployeeID]],tbl_ManagerSurvey[[EmployeeID]:[PerformanceRating]],2,FALSE),"Not Found")</f>
        <v>2</v>
      </c>
      <c r="AA1120" s="5">
        <f>IFERROR(VLOOKUP(tbl_HRMaster[[#This Row],[EmployeeID]],tbl_ManagerSurvey[[EmployeeID]:[PerformanceRating]],3,FALSE),"Not Found")</f>
        <v>4</v>
      </c>
      <c r="AB1120" s="5" t="str">
        <f>IF(tbl_HRMaster[[#This Row],[Attrition]]="Yes","Left","Active")</f>
        <v>Left</v>
      </c>
      <c r="AC1120" s="5" t="str">
        <f>_xlfn.IFS(tbl_HRMaster[[#This Row],[Age]]&lt;25,"Under 25",tbl_HRMaster[[#This Row],[Age]]&lt;35,"25-34",tbl_HRMaster[[#This Row],[Age]]&lt;45,"35-44",tbl_HRMaster[[#This Row],[Age]]&lt;55,"45-54",TRUE,"Above 54")</f>
        <v>25-34</v>
      </c>
      <c r="AD1120" s="5" t="str">
        <f>_xlfn.IFS(
tbl_HRMaster[[#This Row],[YearsAtCompany]]&lt;2,"&lt; 2 Years",
tbl_HRMaster[[#This Row],[YearsAtCompany]]&lt;5,"2-4 Years",
tbl_HRMaster[[#This Row],[YearsAtCompany]]&lt;10,"5-9 Years",
TRUE,"10+ Years"
)</f>
        <v>5-9 Years</v>
      </c>
      <c r="AE1120" s="5">
        <f>IF(tbl_HRMaster[[#This Row],[Attrition]]="Yes",1,0)</f>
        <v>1</v>
      </c>
    </row>
    <row r="1121" spans="1:31" x14ac:dyDescent="0.25">
      <c r="A1121">
        <v>39</v>
      </c>
      <c r="B1121" t="s">
        <v>21</v>
      </c>
      <c r="C1121" t="s">
        <v>36</v>
      </c>
      <c r="D1121" t="s">
        <v>30</v>
      </c>
      <c r="E1121">
        <v>6</v>
      </c>
      <c r="F1121">
        <v>3</v>
      </c>
      <c r="G1121" t="s">
        <v>24</v>
      </c>
      <c r="H1121">
        <v>559</v>
      </c>
      <c r="I1121" t="s">
        <v>34</v>
      </c>
      <c r="J1121">
        <v>1</v>
      </c>
      <c r="K1121" t="s">
        <v>40</v>
      </c>
      <c r="L1121" t="s">
        <v>32</v>
      </c>
      <c r="M1121">
        <v>28510</v>
      </c>
      <c r="N1121">
        <v>9</v>
      </c>
      <c r="O1121">
        <v>15</v>
      </c>
      <c r="P1121">
        <v>0</v>
      </c>
      <c r="Q1121">
        <v>9</v>
      </c>
      <c r="R1121">
        <v>2</v>
      </c>
      <c r="S1121">
        <v>5</v>
      </c>
      <c r="T1121">
        <v>0</v>
      </c>
      <c r="U1121">
        <v>3</v>
      </c>
      <c r="V1121">
        <f>COUNTIF(tbl_HRMaster[EmployeeID],tbl_HRMaster[[#This Row],[EmployeeID]])</f>
        <v>1</v>
      </c>
      <c r="W1121">
        <f>IFERROR(INDEX(tbl_EmployeeSurvey[EnvironmentSatisfaction],MATCH(tbl_HRMaster[[#This Row],[EmployeeID]],tbl_EmployeeSurvey[EmployeeID],0)),"Not Found")</f>
        <v>3</v>
      </c>
      <c r="X1121">
        <f>IFERROR(INDEX(tbl_EmployeeSurvey[JobSatisfaction],MATCH(tbl_HRMaster[[#This Row],[EmployeeID]],tbl_EmployeeSurvey[EmployeeID],0)),"Not Found")</f>
        <v>2</v>
      </c>
      <c r="Y1121" s="5">
        <f>IFERROR(INDEX(tbl_EmployeeSurvey[WorkLifeBalance],MATCH(tbl_HRMaster[[#This Row],[EmployeeID]],tbl_EmployeeSurvey[EmployeeID],0)),"Not Found")</f>
        <v>2</v>
      </c>
      <c r="Z1121" s="5">
        <f>IFERROR(VLOOKUP(tbl_HRMaster[[#This Row],[EmployeeID]],tbl_ManagerSurvey[[EmployeeID]:[PerformanceRating]],2,FALSE),"Not Found")</f>
        <v>3</v>
      </c>
      <c r="AA1121" s="5">
        <f>IFERROR(VLOOKUP(tbl_HRMaster[[#This Row],[EmployeeID]],tbl_ManagerSurvey[[EmployeeID]:[PerformanceRating]],3,FALSE),"Not Found")</f>
        <v>3</v>
      </c>
      <c r="AB1121" s="5" t="str">
        <f>IF(tbl_HRMaster[[#This Row],[Attrition]]="Yes","Left","Active")</f>
        <v>Active</v>
      </c>
      <c r="AC1121" s="5" t="str">
        <f>_xlfn.IFS(tbl_HRMaster[[#This Row],[Age]]&lt;25,"Under 25",tbl_HRMaster[[#This Row],[Age]]&lt;35,"25-34",tbl_HRMaster[[#This Row],[Age]]&lt;45,"35-44",tbl_HRMaster[[#This Row],[Age]]&lt;55,"45-54",TRUE,"Above 54")</f>
        <v>35-44</v>
      </c>
      <c r="AD1121" s="5" t="str">
        <f>_xlfn.IFS(
tbl_HRMaster[[#This Row],[YearsAtCompany]]&lt;2,"&lt; 2 Years",
tbl_HRMaster[[#This Row],[YearsAtCompany]]&lt;5,"2-4 Years",
tbl_HRMaster[[#This Row],[YearsAtCompany]]&lt;10,"5-9 Years",
TRUE,"10+ Years"
)</f>
        <v>5-9 Years</v>
      </c>
      <c r="AE1121" s="5">
        <f>IF(tbl_HRMaster[[#This Row],[Attrition]]="Yes",1,0)</f>
        <v>0</v>
      </c>
    </row>
    <row r="1122" spans="1:31" x14ac:dyDescent="0.25">
      <c r="A1122">
        <v>39</v>
      </c>
      <c r="B1122" t="s">
        <v>21</v>
      </c>
      <c r="C1122" t="s">
        <v>36</v>
      </c>
      <c r="D1122" t="s">
        <v>30</v>
      </c>
      <c r="E1122">
        <v>6</v>
      </c>
      <c r="F1122">
        <v>3</v>
      </c>
      <c r="G1122" t="s">
        <v>24</v>
      </c>
      <c r="H1122">
        <v>2029</v>
      </c>
      <c r="I1122" t="s">
        <v>34</v>
      </c>
      <c r="J1122">
        <v>1</v>
      </c>
      <c r="K1122" t="s">
        <v>40</v>
      </c>
      <c r="L1122" t="s">
        <v>32</v>
      </c>
      <c r="M1122">
        <v>28510</v>
      </c>
      <c r="N1122">
        <v>9</v>
      </c>
      <c r="O1122">
        <v>15</v>
      </c>
      <c r="P1122">
        <v>0</v>
      </c>
      <c r="Q1122">
        <v>9</v>
      </c>
      <c r="R1122">
        <v>2</v>
      </c>
      <c r="S1122">
        <v>5</v>
      </c>
      <c r="T1122">
        <v>0</v>
      </c>
      <c r="U1122">
        <v>3</v>
      </c>
      <c r="V1122">
        <f>COUNTIF(tbl_HRMaster[EmployeeID],tbl_HRMaster[[#This Row],[EmployeeID]])</f>
        <v>1</v>
      </c>
      <c r="W1122">
        <f>IFERROR(INDEX(tbl_EmployeeSurvey[EnvironmentSatisfaction],MATCH(tbl_HRMaster[[#This Row],[EmployeeID]],tbl_EmployeeSurvey[EmployeeID],0)),"Not Found")</f>
        <v>3</v>
      </c>
      <c r="X1122">
        <f>IFERROR(INDEX(tbl_EmployeeSurvey[JobSatisfaction],MATCH(tbl_HRMaster[[#This Row],[EmployeeID]],tbl_EmployeeSurvey[EmployeeID],0)),"Not Found")</f>
        <v>2</v>
      </c>
      <c r="Y1122" s="5">
        <f>IFERROR(INDEX(tbl_EmployeeSurvey[WorkLifeBalance],MATCH(tbl_HRMaster[[#This Row],[EmployeeID]],tbl_EmployeeSurvey[EmployeeID],0)),"Not Found")</f>
        <v>2</v>
      </c>
      <c r="Z1122" s="5">
        <f>IFERROR(VLOOKUP(tbl_HRMaster[[#This Row],[EmployeeID]],tbl_ManagerSurvey[[EmployeeID]:[PerformanceRating]],2,FALSE),"Not Found")</f>
        <v>3</v>
      </c>
      <c r="AA1122" s="5">
        <f>IFERROR(VLOOKUP(tbl_HRMaster[[#This Row],[EmployeeID]],tbl_ManagerSurvey[[EmployeeID]:[PerformanceRating]],3,FALSE),"Not Found")</f>
        <v>3</v>
      </c>
      <c r="AB1122" s="5" t="str">
        <f>IF(tbl_HRMaster[[#This Row],[Attrition]]="Yes","Left","Active")</f>
        <v>Active</v>
      </c>
      <c r="AC1122" s="5" t="str">
        <f>_xlfn.IFS(tbl_HRMaster[[#This Row],[Age]]&lt;25,"Under 25",tbl_HRMaster[[#This Row],[Age]]&lt;35,"25-34",tbl_HRMaster[[#This Row],[Age]]&lt;45,"35-44",tbl_HRMaster[[#This Row],[Age]]&lt;55,"45-54",TRUE,"Above 54")</f>
        <v>35-44</v>
      </c>
      <c r="AD1122" s="5" t="str">
        <f>_xlfn.IFS(
tbl_HRMaster[[#This Row],[YearsAtCompany]]&lt;2,"&lt; 2 Years",
tbl_HRMaster[[#This Row],[YearsAtCompany]]&lt;5,"2-4 Years",
tbl_HRMaster[[#This Row],[YearsAtCompany]]&lt;10,"5-9 Years",
TRUE,"10+ Years"
)</f>
        <v>5-9 Years</v>
      </c>
      <c r="AE1122" s="5">
        <f>IF(tbl_HRMaster[[#This Row],[Attrition]]="Yes",1,0)</f>
        <v>0</v>
      </c>
    </row>
    <row r="1123" spans="1:31" x14ac:dyDescent="0.25">
      <c r="A1123">
        <v>39</v>
      </c>
      <c r="B1123" t="s">
        <v>21</v>
      </c>
      <c r="C1123" t="s">
        <v>36</v>
      </c>
      <c r="D1123" t="s">
        <v>30</v>
      </c>
      <c r="E1123">
        <v>6</v>
      </c>
      <c r="F1123">
        <v>3</v>
      </c>
      <c r="G1123" t="s">
        <v>24</v>
      </c>
      <c r="H1123">
        <v>3499</v>
      </c>
      <c r="I1123" t="s">
        <v>34</v>
      </c>
      <c r="J1123">
        <v>1</v>
      </c>
      <c r="K1123" t="s">
        <v>40</v>
      </c>
      <c r="L1123" t="s">
        <v>32</v>
      </c>
      <c r="M1123">
        <v>28510</v>
      </c>
      <c r="N1123">
        <v>9</v>
      </c>
      <c r="O1123">
        <v>15</v>
      </c>
      <c r="P1123">
        <v>0</v>
      </c>
      <c r="Q1123">
        <v>9</v>
      </c>
      <c r="R1123">
        <v>2</v>
      </c>
      <c r="S1123">
        <v>5</v>
      </c>
      <c r="T1123">
        <v>0</v>
      </c>
      <c r="U1123">
        <v>3</v>
      </c>
      <c r="V1123">
        <f>COUNTIF(tbl_HRMaster[EmployeeID],tbl_HRMaster[[#This Row],[EmployeeID]])</f>
        <v>1</v>
      </c>
      <c r="W1123">
        <f>IFERROR(INDEX(tbl_EmployeeSurvey[EnvironmentSatisfaction],MATCH(tbl_HRMaster[[#This Row],[EmployeeID]],tbl_EmployeeSurvey[EmployeeID],0)),"Not Found")</f>
        <v>3</v>
      </c>
      <c r="X1123">
        <f>IFERROR(INDEX(tbl_EmployeeSurvey[JobSatisfaction],MATCH(tbl_HRMaster[[#This Row],[EmployeeID]],tbl_EmployeeSurvey[EmployeeID],0)),"Not Found")</f>
        <v>2</v>
      </c>
      <c r="Y1123" s="5">
        <f>IFERROR(INDEX(tbl_EmployeeSurvey[WorkLifeBalance],MATCH(tbl_HRMaster[[#This Row],[EmployeeID]],tbl_EmployeeSurvey[EmployeeID],0)),"Not Found")</f>
        <v>2</v>
      </c>
      <c r="Z1123" s="5">
        <f>IFERROR(VLOOKUP(tbl_HRMaster[[#This Row],[EmployeeID]],tbl_ManagerSurvey[[EmployeeID]:[PerformanceRating]],2,FALSE),"Not Found")</f>
        <v>3</v>
      </c>
      <c r="AA1123" s="5">
        <f>IFERROR(VLOOKUP(tbl_HRMaster[[#This Row],[EmployeeID]],tbl_ManagerSurvey[[EmployeeID]:[PerformanceRating]],3,FALSE),"Not Found")</f>
        <v>3</v>
      </c>
      <c r="AB1123" s="5" t="str">
        <f>IF(tbl_HRMaster[[#This Row],[Attrition]]="Yes","Left","Active")</f>
        <v>Active</v>
      </c>
      <c r="AC1123" s="5" t="str">
        <f>_xlfn.IFS(tbl_HRMaster[[#This Row],[Age]]&lt;25,"Under 25",tbl_HRMaster[[#This Row],[Age]]&lt;35,"25-34",tbl_HRMaster[[#This Row],[Age]]&lt;45,"35-44",tbl_HRMaster[[#This Row],[Age]]&lt;55,"45-54",TRUE,"Above 54")</f>
        <v>35-44</v>
      </c>
      <c r="AD1123" s="5" t="str">
        <f>_xlfn.IFS(
tbl_HRMaster[[#This Row],[YearsAtCompany]]&lt;2,"&lt; 2 Years",
tbl_HRMaster[[#This Row],[YearsAtCompany]]&lt;5,"2-4 Years",
tbl_HRMaster[[#This Row],[YearsAtCompany]]&lt;10,"5-9 Years",
TRUE,"10+ Years"
)</f>
        <v>5-9 Years</v>
      </c>
      <c r="AE1123" s="5">
        <f>IF(tbl_HRMaster[[#This Row],[Attrition]]="Yes",1,0)</f>
        <v>0</v>
      </c>
    </row>
    <row r="1124" spans="1:31" x14ac:dyDescent="0.25">
      <c r="A1124">
        <v>45</v>
      </c>
      <c r="B1124" t="s">
        <v>21</v>
      </c>
      <c r="C1124" t="s">
        <v>22</v>
      </c>
      <c r="D1124" t="s">
        <v>30</v>
      </c>
      <c r="E1124">
        <v>24</v>
      </c>
      <c r="F1124">
        <v>2</v>
      </c>
      <c r="G1124" t="s">
        <v>38</v>
      </c>
      <c r="H1124">
        <v>1387</v>
      </c>
      <c r="I1124" t="s">
        <v>34</v>
      </c>
      <c r="J1124">
        <v>2</v>
      </c>
      <c r="K1124" t="s">
        <v>35</v>
      </c>
      <c r="L1124" t="s">
        <v>41</v>
      </c>
      <c r="M1124">
        <v>54760</v>
      </c>
      <c r="N1124">
        <v>4</v>
      </c>
      <c r="O1124">
        <v>13</v>
      </c>
      <c r="P1124">
        <v>1</v>
      </c>
      <c r="Q1124">
        <v>9</v>
      </c>
      <c r="R1124">
        <v>3</v>
      </c>
      <c r="S1124">
        <v>5</v>
      </c>
      <c r="T1124">
        <v>0</v>
      </c>
      <c r="U1124">
        <v>3</v>
      </c>
      <c r="V1124">
        <f>COUNTIF(tbl_HRMaster[EmployeeID],tbl_HRMaster[[#This Row],[EmployeeID]])</f>
        <v>1</v>
      </c>
      <c r="W1124">
        <f>IFERROR(INDEX(tbl_EmployeeSurvey[EnvironmentSatisfaction],MATCH(tbl_HRMaster[[#This Row],[EmployeeID]],tbl_EmployeeSurvey[EmployeeID],0)),"Not Found")</f>
        <v>3</v>
      </c>
      <c r="X1124">
        <f>IFERROR(INDEX(tbl_EmployeeSurvey[JobSatisfaction],MATCH(tbl_HRMaster[[#This Row],[EmployeeID]],tbl_EmployeeSurvey[EmployeeID],0)),"Not Found")</f>
        <v>1</v>
      </c>
      <c r="Y1124" s="5">
        <f>IFERROR(INDEX(tbl_EmployeeSurvey[WorkLifeBalance],MATCH(tbl_HRMaster[[#This Row],[EmployeeID]],tbl_EmployeeSurvey[EmployeeID],0)),"Not Found")</f>
        <v>4</v>
      </c>
      <c r="Z1124" s="5">
        <f>IFERROR(VLOOKUP(tbl_HRMaster[[#This Row],[EmployeeID]],tbl_ManagerSurvey[[EmployeeID]:[PerformanceRating]],2,FALSE),"Not Found")</f>
        <v>3</v>
      </c>
      <c r="AA1124" s="5">
        <f>IFERROR(VLOOKUP(tbl_HRMaster[[#This Row],[EmployeeID]],tbl_ManagerSurvey[[EmployeeID]:[PerformanceRating]],3,FALSE),"Not Found")</f>
        <v>3</v>
      </c>
      <c r="AB1124" s="5" t="str">
        <f>IF(tbl_HRMaster[[#This Row],[Attrition]]="Yes","Left","Active")</f>
        <v>Active</v>
      </c>
      <c r="AC1124" s="5" t="str">
        <f>_xlfn.IFS(tbl_HRMaster[[#This Row],[Age]]&lt;25,"Under 25",tbl_HRMaster[[#This Row],[Age]]&lt;35,"25-34",tbl_HRMaster[[#This Row],[Age]]&lt;45,"35-44",tbl_HRMaster[[#This Row],[Age]]&lt;55,"45-54",TRUE,"Above 54")</f>
        <v>45-54</v>
      </c>
      <c r="AD1124" s="5" t="str">
        <f>_xlfn.IFS(
tbl_HRMaster[[#This Row],[YearsAtCompany]]&lt;2,"&lt; 2 Years",
tbl_HRMaster[[#This Row],[YearsAtCompany]]&lt;5,"2-4 Years",
tbl_HRMaster[[#This Row],[YearsAtCompany]]&lt;10,"5-9 Years",
TRUE,"10+ Years"
)</f>
        <v>5-9 Years</v>
      </c>
      <c r="AE1124" s="5">
        <f>IF(tbl_HRMaster[[#This Row],[Attrition]]="Yes",1,0)</f>
        <v>0</v>
      </c>
    </row>
    <row r="1125" spans="1:31" x14ac:dyDescent="0.25">
      <c r="A1125">
        <v>45</v>
      </c>
      <c r="B1125" t="s">
        <v>21</v>
      </c>
      <c r="C1125" t="s">
        <v>22</v>
      </c>
      <c r="D1125" t="s">
        <v>30</v>
      </c>
      <c r="E1125">
        <v>24</v>
      </c>
      <c r="F1125">
        <v>2</v>
      </c>
      <c r="G1125" t="s">
        <v>38</v>
      </c>
      <c r="H1125">
        <v>2857</v>
      </c>
      <c r="I1125" t="s">
        <v>34</v>
      </c>
      <c r="J1125">
        <v>2</v>
      </c>
      <c r="K1125" t="s">
        <v>35</v>
      </c>
      <c r="L1125" t="s">
        <v>41</v>
      </c>
      <c r="M1125">
        <v>54760</v>
      </c>
      <c r="N1125">
        <v>4</v>
      </c>
      <c r="O1125">
        <v>13</v>
      </c>
      <c r="P1125">
        <v>1</v>
      </c>
      <c r="Q1125">
        <v>9</v>
      </c>
      <c r="R1125">
        <v>3</v>
      </c>
      <c r="S1125">
        <v>5</v>
      </c>
      <c r="T1125">
        <v>0</v>
      </c>
      <c r="U1125">
        <v>3</v>
      </c>
      <c r="V1125">
        <f>COUNTIF(tbl_HRMaster[EmployeeID],tbl_HRMaster[[#This Row],[EmployeeID]])</f>
        <v>1</v>
      </c>
      <c r="W1125">
        <f>IFERROR(INDEX(tbl_EmployeeSurvey[EnvironmentSatisfaction],MATCH(tbl_HRMaster[[#This Row],[EmployeeID]],tbl_EmployeeSurvey[EmployeeID],0)),"Not Found")</f>
        <v>3</v>
      </c>
      <c r="X1125">
        <f>IFERROR(INDEX(tbl_EmployeeSurvey[JobSatisfaction],MATCH(tbl_HRMaster[[#This Row],[EmployeeID]],tbl_EmployeeSurvey[EmployeeID],0)),"Not Found")</f>
        <v>1</v>
      </c>
      <c r="Y1125" s="5">
        <f>IFERROR(INDEX(tbl_EmployeeSurvey[WorkLifeBalance],MATCH(tbl_HRMaster[[#This Row],[EmployeeID]],tbl_EmployeeSurvey[EmployeeID],0)),"Not Found")</f>
        <v>4</v>
      </c>
      <c r="Z1125" s="5">
        <f>IFERROR(VLOOKUP(tbl_HRMaster[[#This Row],[EmployeeID]],tbl_ManagerSurvey[[EmployeeID]:[PerformanceRating]],2,FALSE),"Not Found")</f>
        <v>3</v>
      </c>
      <c r="AA1125" s="5">
        <f>IFERROR(VLOOKUP(tbl_HRMaster[[#This Row],[EmployeeID]],tbl_ManagerSurvey[[EmployeeID]:[PerformanceRating]],3,FALSE),"Not Found")</f>
        <v>3</v>
      </c>
      <c r="AB1125" s="5" t="str">
        <f>IF(tbl_HRMaster[[#This Row],[Attrition]]="Yes","Left","Active")</f>
        <v>Active</v>
      </c>
      <c r="AC1125" s="5" t="str">
        <f>_xlfn.IFS(tbl_HRMaster[[#This Row],[Age]]&lt;25,"Under 25",tbl_HRMaster[[#This Row],[Age]]&lt;35,"25-34",tbl_HRMaster[[#This Row],[Age]]&lt;45,"35-44",tbl_HRMaster[[#This Row],[Age]]&lt;55,"45-54",TRUE,"Above 54")</f>
        <v>45-54</v>
      </c>
      <c r="AD1125" s="5" t="str">
        <f>_xlfn.IFS(
tbl_HRMaster[[#This Row],[YearsAtCompany]]&lt;2,"&lt; 2 Years",
tbl_HRMaster[[#This Row],[YearsAtCompany]]&lt;5,"2-4 Years",
tbl_HRMaster[[#This Row],[YearsAtCompany]]&lt;10,"5-9 Years",
TRUE,"10+ Years"
)</f>
        <v>5-9 Years</v>
      </c>
      <c r="AE1125" s="5">
        <f>IF(tbl_HRMaster[[#This Row],[Attrition]]="Yes",1,0)</f>
        <v>0</v>
      </c>
    </row>
    <row r="1126" spans="1:31" x14ac:dyDescent="0.25">
      <c r="A1126">
        <v>45</v>
      </c>
      <c r="B1126" t="s">
        <v>21</v>
      </c>
      <c r="C1126" t="s">
        <v>22</v>
      </c>
      <c r="D1126" t="s">
        <v>30</v>
      </c>
      <c r="E1126">
        <v>24</v>
      </c>
      <c r="F1126">
        <v>2</v>
      </c>
      <c r="G1126" t="s">
        <v>38</v>
      </c>
      <c r="H1126">
        <v>4327</v>
      </c>
      <c r="I1126" t="s">
        <v>34</v>
      </c>
      <c r="J1126">
        <v>2</v>
      </c>
      <c r="K1126" t="s">
        <v>35</v>
      </c>
      <c r="L1126" t="s">
        <v>41</v>
      </c>
      <c r="M1126">
        <v>54760</v>
      </c>
      <c r="N1126">
        <v>4</v>
      </c>
      <c r="O1126">
        <v>13</v>
      </c>
      <c r="P1126">
        <v>1</v>
      </c>
      <c r="Q1126">
        <v>9</v>
      </c>
      <c r="R1126">
        <v>3</v>
      </c>
      <c r="S1126">
        <v>5</v>
      </c>
      <c r="T1126">
        <v>0</v>
      </c>
      <c r="U1126">
        <v>3</v>
      </c>
      <c r="V1126">
        <f>COUNTIF(tbl_HRMaster[EmployeeID],tbl_HRMaster[[#This Row],[EmployeeID]])</f>
        <v>1</v>
      </c>
      <c r="W1126">
        <f>IFERROR(INDEX(tbl_EmployeeSurvey[EnvironmentSatisfaction],MATCH(tbl_HRMaster[[#This Row],[EmployeeID]],tbl_EmployeeSurvey[EmployeeID],0)),"Not Found")</f>
        <v>3</v>
      </c>
      <c r="X1126">
        <f>IFERROR(INDEX(tbl_EmployeeSurvey[JobSatisfaction],MATCH(tbl_HRMaster[[#This Row],[EmployeeID]],tbl_EmployeeSurvey[EmployeeID],0)),"Not Found")</f>
        <v>1</v>
      </c>
      <c r="Y1126" s="5">
        <f>IFERROR(INDEX(tbl_EmployeeSurvey[WorkLifeBalance],MATCH(tbl_HRMaster[[#This Row],[EmployeeID]],tbl_EmployeeSurvey[EmployeeID],0)),"Not Found")</f>
        <v>4</v>
      </c>
      <c r="Z1126" s="5">
        <f>IFERROR(VLOOKUP(tbl_HRMaster[[#This Row],[EmployeeID]],tbl_ManagerSurvey[[EmployeeID]:[PerformanceRating]],2,FALSE),"Not Found")</f>
        <v>3</v>
      </c>
      <c r="AA1126" s="5">
        <f>IFERROR(VLOOKUP(tbl_HRMaster[[#This Row],[EmployeeID]],tbl_ManagerSurvey[[EmployeeID]:[PerformanceRating]],3,FALSE),"Not Found")</f>
        <v>3</v>
      </c>
      <c r="AB1126" s="5" t="str">
        <f>IF(tbl_HRMaster[[#This Row],[Attrition]]="Yes","Left","Active")</f>
        <v>Active</v>
      </c>
      <c r="AC1126" s="5" t="str">
        <f>_xlfn.IFS(tbl_HRMaster[[#This Row],[Age]]&lt;25,"Under 25",tbl_HRMaster[[#This Row],[Age]]&lt;35,"25-34",tbl_HRMaster[[#This Row],[Age]]&lt;45,"35-44",tbl_HRMaster[[#This Row],[Age]]&lt;55,"45-54",TRUE,"Above 54")</f>
        <v>45-54</v>
      </c>
      <c r="AD1126" s="5" t="str">
        <f>_xlfn.IFS(
tbl_HRMaster[[#This Row],[YearsAtCompany]]&lt;2,"&lt; 2 Years",
tbl_HRMaster[[#This Row],[YearsAtCompany]]&lt;5,"2-4 Years",
tbl_HRMaster[[#This Row],[YearsAtCompany]]&lt;10,"5-9 Years",
TRUE,"10+ Years"
)</f>
        <v>5-9 Years</v>
      </c>
      <c r="AE1126" s="5">
        <f>IF(tbl_HRMaster[[#This Row],[Attrition]]="Yes",1,0)</f>
        <v>0</v>
      </c>
    </row>
    <row r="1127" spans="1:31" x14ac:dyDescent="0.25">
      <c r="A1127">
        <v>34</v>
      </c>
      <c r="B1127" t="s">
        <v>28</v>
      </c>
      <c r="C1127" t="s">
        <v>36</v>
      </c>
      <c r="D1127" t="s">
        <v>30</v>
      </c>
      <c r="E1127">
        <v>7</v>
      </c>
      <c r="F1127">
        <v>3</v>
      </c>
      <c r="G1127" t="s">
        <v>24</v>
      </c>
      <c r="H1127">
        <v>121</v>
      </c>
      <c r="I1127" t="s">
        <v>34</v>
      </c>
      <c r="J1127">
        <v>1</v>
      </c>
      <c r="K1127" t="s">
        <v>43</v>
      </c>
      <c r="L1127" t="s">
        <v>32</v>
      </c>
      <c r="M1127">
        <v>56170</v>
      </c>
      <c r="N1127">
        <v>8</v>
      </c>
      <c r="O1127">
        <v>25</v>
      </c>
      <c r="P1127">
        <v>1</v>
      </c>
      <c r="Q1127">
        <v>9</v>
      </c>
      <c r="R1127">
        <v>3</v>
      </c>
      <c r="S1127">
        <v>5</v>
      </c>
      <c r="T1127">
        <v>0</v>
      </c>
      <c r="U1127">
        <v>4</v>
      </c>
      <c r="V1127">
        <f>COUNTIF(tbl_HRMaster[EmployeeID],tbl_HRMaster[[#This Row],[EmployeeID]])</f>
        <v>1</v>
      </c>
      <c r="W1127">
        <f>IFERROR(INDEX(tbl_EmployeeSurvey[EnvironmentSatisfaction],MATCH(tbl_HRMaster[[#This Row],[EmployeeID]],tbl_EmployeeSurvey[EmployeeID],0)),"Not Found")</f>
        <v>1</v>
      </c>
      <c r="X1127">
        <f>IFERROR(INDEX(tbl_EmployeeSurvey[JobSatisfaction],MATCH(tbl_HRMaster[[#This Row],[EmployeeID]],tbl_EmployeeSurvey[EmployeeID],0)),"Not Found")</f>
        <v>4</v>
      </c>
      <c r="Y1127" s="5">
        <f>IFERROR(INDEX(tbl_EmployeeSurvey[WorkLifeBalance],MATCH(tbl_HRMaster[[#This Row],[EmployeeID]],tbl_EmployeeSurvey[EmployeeID],0)),"Not Found")</f>
        <v>2</v>
      </c>
      <c r="Z1127" s="5">
        <f>IFERROR(VLOOKUP(tbl_HRMaster[[#This Row],[EmployeeID]],tbl_ManagerSurvey[[EmployeeID]:[PerformanceRating]],2,FALSE),"Not Found")</f>
        <v>3</v>
      </c>
      <c r="AA1127" s="5">
        <f>IFERROR(VLOOKUP(tbl_HRMaster[[#This Row],[EmployeeID]],tbl_ManagerSurvey[[EmployeeID]:[PerformanceRating]],3,FALSE),"Not Found")</f>
        <v>4</v>
      </c>
      <c r="AB1127" s="5" t="str">
        <f>IF(tbl_HRMaster[[#This Row],[Attrition]]="Yes","Left","Active")</f>
        <v>Left</v>
      </c>
      <c r="AC1127" s="5" t="str">
        <f>_xlfn.IFS(tbl_HRMaster[[#This Row],[Age]]&lt;25,"Under 25",tbl_HRMaster[[#This Row],[Age]]&lt;35,"25-34",tbl_HRMaster[[#This Row],[Age]]&lt;45,"35-44",tbl_HRMaster[[#This Row],[Age]]&lt;55,"45-54",TRUE,"Above 54")</f>
        <v>25-34</v>
      </c>
      <c r="AD1127" s="5" t="str">
        <f>_xlfn.IFS(
tbl_HRMaster[[#This Row],[YearsAtCompany]]&lt;2,"&lt; 2 Years",
tbl_HRMaster[[#This Row],[YearsAtCompany]]&lt;5,"2-4 Years",
tbl_HRMaster[[#This Row],[YearsAtCompany]]&lt;10,"5-9 Years",
TRUE,"10+ Years"
)</f>
        <v>5-9 Years</v>
      </c>
      <c r="AE1127" s="5">
        <f>IF(tbl_HRMaster[[#This Row],[Attrition]]="Yes",1,0)</f>
        <v>1</v>
      </c>
    </row>
    <row r="1128" spans="1:31" x14ac:dyDescent="0.25">
      <c r="A1128">
        <v>34</v>
      </c>
      <c r="B1128" t="s">
        <v>28</v>
      </c>
      <c r="C1128" t="s">
        <v>36</v>
      </c>
      <c r="D1128" t="s">
        <v>30</v>
      </c>
      <c r="E1128">
        <v>7</v>
      </c>
      <c r="F1128">
        <v>3</v>
      </c>
      <c r="G1128" t="s">
        <v>24</v>
      </c>
      <c r="H1128">
        <v>1591</v>
      </c>
      <c r="I1128" t="s">
        <v>34</v>
      </c>
      <c r="J1128">
        <v>1</v>
      </c>
      <c r="K1128" t="s">
        <v>43</v>
      </c>
      <c r="L1128" t="s">
        <v>32</v>
      </c>
      <c r="M1128">
        <v>56170</v>
      </c>
      <c r="N1128">
        <v>8</v>
      </c>
      <c r="O1128">
        <v>25</v>
      </c>
      <c r="P1128">
        <v>1</v>
      </c>
      <c r="Q1128">
        <v>9</v>
      </c>
      <c r="R1128">
        <v>3</v>
      </c>
      <c r="S1128">
        <v>5</v>
      </c>
      <c r="T1128">
        <v>0</v>
      </c>
      <c r="U1128">
        <v>4</v>
      </c>
      <c r="V1128">
        <f>COUNTIF(tbl_HRMaster[EmployeeID],tbl_HRMaster[[#This Row],[EmployeeID]])</f>
        <v>1</v>
      </c>
      <c r="W1128">
        <f>IFERROR(INDEX(tbl_EmployeeSurvey[EnvironmentSatisfaction],MATCH(tbl_HRMaster[[#This Row],[EmployeeID]],tbl_EmployeeSurvey[EmployeeID],0)),"Not Found")</f>
        <v>1</v>
      </c>
      <c r="X1128">
        <f>IFERROR(INDEX(tbl_EmployeeSurvey[JobSatisfaction],MATCH(tbl_HRMaster[[#This Row],[EmployeeID]],tbl_EmployeeSurvey[EmployeeID],0)),"Not Found")</f>
        <v>4</v>
      </c>
      <c r="Y1128" s="5">
        <f>IFERROR(INDEX(tbl_EmployeeSurvey[WorkLifeBalance],MATCH(tbl_HRMaster[[#This Row],[EmployeeID]],tbl_EmployeeSurvey[EmployeeID],0)),"Not Found")</f>
        <v>2</v>
      </c>
      <c r="Z1128" s="5">
        <f>IFERROR(VLOOKUP(tbl_HRMaster[[#This Row],[EmployeeID]],tbl_ManagerSurvey[[EmployeeID]:[PerformanceRating]],2,FALSE),"Not Found")</f>
        <v>3</v>
      </c>
      <c r="AA1128" s="5">
        <f>IFERROR(VLOOKUP(tbl_HRMaster[[#This Row],[EmployeeID]],tbl_ManagerSurvey[[EmployeeID]:[PerformanceRating]],3,FALSE),"Not Found")</f>
        <v>4</v>
      </c>
      <c r="AB1128" s="5" t="str">
        <f>IF(tbl_HRMaster[[#This Row],[Attrition]]="Yes","Left","Active")</f>
        <v>Left</v>
      </c>
      <c r="AC1128" s="5" t="str">
        <f>_xlfn.IFS(tbl_HRMaster[[#This Row],[Age]]&lt;25,"Under 25",tbl_HRMaster[[#This Row],[Age]]&lt;35,"25-34",tbl_HRMaster[[#This Row],[Age]]&lt;45,"35-44",tbl_HRMaster[[#This Row],[Age]]&lt;55,"45-54",TRUE,"Above 54")</f>
        <v>25-34</v>
      </c>
      <c r="AD1128" s="5" t="str">
        <f>_xlfn.IFS(
tbl_HRMaster[[#This Row],[YearsAtCompany]]&lt;2,"&lt; 2 Years",
tbl_HRMaster[[#This Row],[YearsAtCompany]]&lt;5,"2-4 Years",
tbl_HRMaster[[#This Row],[YearsAtCompany]]&lt;10,"5-9 Years",
TRUE,"10+ Years"
)</f>
        <v>5-9 Years</v>
      </c>
      <c r="AE1128" s="5">
        <f>IF(tbl_HRMaster[[#This Row],[Attrition]]="Yes",1,0)</f>
        <v>1</v>
      </c>
    </row>
    <row r="1129" spans="1:31" x14ac:dyDescent="0.25">
      <c r="A1129">
        <v>34</v>
      </c>
      <c r="B1129" t="s">
        <v>28</v>
      </c>
      <c r="C1129" t="s">
        <v>36</v>
      </c>
      <c r="D1129" t="s">
        <v>30</v>
      </c>
      <c r="E1129">
        <v>7</v>
      </c>
      <c r="F1129">
        <v>3</v>
      </c>
      <c r="G1129" t="s">
        <v>24</v>
      </c>
      <c r="H1129">
        <v>3061</v>
      </c>
      <c r="I1129" t="s">
        <v>34</v>
      </c>
      <c r="J1129">
        <v>1</v>
      </c>
      <c r="K1129" t="s">
        <v>43</v>
      </c>
      <c r="L1129" t="s">
        <v>32</v>
      </c>
      <c r="M1129">
        <v>56170</v>
      </c>
      <c r="N1129">
        <v>8</v>
      </c>
      <c r="O1129">
        <v>25</v>
      </c>
      <c r="P1129">
        <v>1</v>
      </c>
      <c r="Q1129">
        <v>9</v>
      </c>
      <c r="R1129">
        <v>3</v>
      </c>
      <c r="S1129">
        <v>5</v>
      </c>
      <c r="T1129">
        <v>0</v>
      </c>
      <c r="U1129">
        <v>4</v>
      </c>
      <c r="V1129">
        <f>COUNTIF(tbl_HRMaster[EmployeeID],tbl_HRMaster[[#This Row],[EmployeeID]])</f>
        <v>1</v>
      </c>
      <c r="W1129">
        <f>IFERROR(INDEX(tbl_EmployeeSurvey[EnvironmentSatisfaction],MATCH(tbl_HRMaster[[#This Row],[EmployeeID]],tbl_EmployeeSurvey[EmployeeID],0)),"Not Found")</f>
        <v>1</v>
      </c>
      <c r="X1129">
        <f>IFERROR(INDEX(tbl_EmployeeSurvey[JobSatisfaction],MATCH(tbl_HRMaster[[#This Row],[EmployeeID]],tbl_EmployeeSurvey[EmployeeID],0)),"Not Found")</f>
        <v>4</v>
      </c>
      <c r="Y1129" s="5">
        <f>IFERROR(INDEX(tbl_EmployeeSurvey[WorkLifeBalance],MATCH(tbl_HRMaster[[#This Row],[EmployeeID]],tbl_EmployeeSurvey[EmployeeID],0)),"Not Found")</f>
        <v>2</v>
      </c>
      <c r="Z1129" s="5">
        <f>IFERROR(VLOOKUP(tbl_HRMaster[[#This Row],[EmployeeID]],tbl_ManagerSurvey[[EmployeeID]:[PerformanceRating]],2,FALSE),"Not Found")</f>
        <v>3</v>
      </c>
      <c r="AA1129" s="5">
        <f>IFERROR(VLOOKUP(tbl_HRMaster[[#This Row],[EmployeeID]],tbl_ManagerSurvey[[EmployeeID]:[PerformanceRating]],3,FALSE),"Not Found")</f>
        <v>4</v>
      </c>
      <c r="AB1129" s="5" t="str">
        <f>IF(tbl_HRMaster[[#This Row],[Attrition]]="Yes","Left","Active")</f>
        <v>Left</v>
      </c>
      <c r="AC1129" s="5" t="str">
        <f>_xlfn.IFS(tbl_HRMaster[[#This Row],[Age]]&lt;25,"Under 25",tbl_HRMaster[[#This Row],[Age]]&lt;35,"25-34",tbl_HRMaster[[#This Row],[Age]]&lt;45,"35-44",tbl_HRMaster[[#This Row],[Age]]&lt;55,"45-54",TRUE,"Above 54")</f>
        <v>25-34</v>
      </c>
      <c r="AD1129" s="5" t="str">
        <f>_xlfn.IFS(
tbl_HRMaster[[#This Row],[YearsAtCompany]]&lt;2,"&lt; 2 Years",
tbl_HRMaster[[#This Row],[YearsAtCompany]]&lt;5,"2-4 Years",
tbl_HRMaster[[#This Row],[YearsAtCompany]]&lt;10,"5-9 Years",
TRUE,"10+ Years"
)</f>
        <v>5-9 Years</v>
      </c>
      <c r="AE1129" s="5">
        <f>IF(tbl_HRMaster[[#This Row],[Attrition]]="Yes",1,0)</f>
        <v>1</v>
      </c>
    </row>
    <row r="1130" spans="1:31" x14ac:dyDescent="0.25">
      <c r="A1130">
        <v>45</v>
      </c>
      <c r="B1130" t="s">
        <v>21</v>
      </c>
      <c r="C1130" t="s">
        <v>22</v>
      </c>
      <c r="D1130" t="s">
        <v>30</v>
      </c>
      <c r="E1130">
        <v>19</v>
      </c>
      <c r="F1130">
        <v>4</v>
      </c>
      <c r="G1130" t="s">
        <v>38</v>
      </c>
      <c r="H1130">
        <v>986</v>
      </c>
      <c r="I1130" t="s">
        <v>34</v>
      </c>
      <c r="J1130">
        <v>1</v>
      </c>
      <c r="K1130" t="s">
        <v>43</v>
      </c>
      <c r="L1130" t="s">
        <v>27</v>
      </c>
      <c r="M1130">
        <v>71190</v>
      </c>
      <c r="N1130">
        <v>4</v>
      </c>
      <c r="O1130">
        <v>15</v>
      </c>
      <c r="P1130">
        <v>0</v>
      </c>
      <c r="Q1130">
        <v>9</v>
      </c>
      <c r="R1130">
        <v>2</v>
      </c>
      <c r="S1130">
        <v>5</v>
      </c>
      <c r="T1130">
        <v>0</v>
      </c>
      <c r="U1130">
        <v>3</v>
      </c>
      <c r="V1130">
        <f>COUNTIF(tbl_HRMaster[EmployeeID],tbl_HRMaster[[#This Row],[EmployeeID]])</f>
        <v>1</v>
      </c>
      <c r="W1130">
        <f>IFERROR(INDEX(tbl_EmployeeSurvey[EnvironmentSatisfaction],MATCH(tbl_HRMaster[[#This Row],[EmployeeID]],tbl_EmployeeSurvey[EmployeeID],0)),"Not Found")</f>
        <v>3</v>
      </c>
      <c r="X1130">
        <f>IFERROR(INDEX(tbl_EmployeeSurvey[JobSatisfaction],MATCH(tbl_HRMaster[[#This Row],[EmployeeID]],tbl_EmployeeSurvey[EmployeeID],0)),"Not Found")</f>
        <v>3</v>
      </c>
      <c r="Y1130" s="5">
        <f>IFERROR(INDEX(tbl_EmployeeSurvey[WorkLifeBalance],MATCH(tbl_HRMaster[[#This Row],[EmployeeID]],tbl_EmployeeSurvey[EmployeeID],0)),"Not Found")</f>
        <v>4</v>
      </c>
      <c r="Z1130" s="5">
        <f>IFERROR(VLOOKUP(tbl_HRMaster[[#This Row],[EmployeeID]],tbl_ManagerSurvey[[EmployeeID]:[PerformanceRating]],2,FALSE),"Not Found")</f>
        <v>3</v>
      </c>
      <c r="AA1130" s="5">
        <f>IFERROR(VLOOKUP(tbl_HRMaster[[#This Row],[EmployeeID]],tbl_ManagerSurvey[[EmployeeID]:[PerformanceRating]],3,FALSE),"Not Found")</f>
        <v>3</v>
      </c>
      <c r="AB1130" s="5" t="str">
        <f>IF(tbl_HRMaster[[#This Row],[Attrition]]="Yes","Left","Active")</f>
        <v>Active</v>
      </c>
      <c r="AC1130" s="5" t="str">
        <f>_xlfn.IFS(tbl_HRMaster[[#This Row],[Age]]&lt;25,"Under 25",tbl_HRMaster[[#This Row],[Age]]&lt;35,"25-34",tbl_HRMaster[[#This Row],[Age]]&lt;45,"35-44",tbl_HRMaster[[#This Row],[Age]]&lt;55,"45-54",TRUE,"Above 54")</f>
        <v>45-54</v>
      </c>
      <c r="AD1130" s="5" t="str">
        <f>_xlfn.IFS(
tbl_HRMaster[[#This Row],[YearsAtCompany]]&lt;2,"&lt; 2 Years",
tbl_HRMaster[[#This Row],[YearsAtCompany]]&lt;5,"2-4 Years",
tbl_HRMaster[[#This Row],[YearsAtCompany]]&lt;10,"5-9 Years",
TRUE,"10+ Years"
)</f>
        <v>5-9 Years</v>
      </c>
      <c r="AE1130" s="5">
        <f>IF(tbl_HRMaster[[#This Row],[Attrition]]="Yes",1,0)</f>
        <v>0</v>
      </c>
    </row>
    <row r="1131" spans="1:31" x14ac:dyDescent="0.25">
      <c r="A1131">
        <v>45</v>
      </c>
      <c r="B1131" t="s">
        <v>21</v>
      </c>
      <c r="C1131" t="s">
        <v>22</v>
      </c>
      <c r="D1131" t="s">
        <v>30</v>
      </c>
      <c r="E1131">
        <v>19</v>
      </c>
      <c r="F1131">
        <v>4</v>
      </c>
      <c r="G1131" t="s">
        <v>38</v>
      </c>
      <c r="H1131">
        <v>2456</v>
      </c>
      <c r="I1131" t="s">
        <v>34</v>
      </c>
      <c r="J1131">
        <v>1</v>
      </c>
      <c r="K1131" t="s">
        <v>43</v>
      </c>
      <c r="L1131" t="s">
        <v>27</v>
      </c>
      <c r="M1131">
        <v>71190</v>
      </c>
      <c r="N1131">
        <v>4</v>
      </c>
      <c r="O1131">
        <v>15</v>
      </c>
      <c r="P1131">
        <v>0</v>
      </c>
      <c r="Q1131">
        <v>9</v>
      </c>
      <c r="R1131">
        <v>2</v>
      </c>
      <c r="S1131">
        <v>5</v>
      </c>
      <c r="T1131">
        <v>0</v>
      </c>
      <c r="U1131">
        <v>3</v>
      </c>
      <c r="V1131">
        <f>COUNTIF(tbl_HRMaster[EmployeeID],tbl_HRMaster[[#This Row],[EmployeeID]])</f>
        <v>1</v>
      </c>
      <c r="W1131">
        <f>IFERROR(INDEX(tbl_EmployeeSurvey[EnvironmentSatisfaction],MATCH(tbl_HRMaster[[#This Row],[EmployeeID]],tbl_EmployeeSurvey[EmployeeID],0)),"Not Found")</f>
        <v>3</v>
      </c>
      <c r="X1131">
        <f>IFERROR(INDEX(tbl_EmployeeSurvey[JobSatisfaction],MATCH(tbl_HRMaster[[#This Row],[EmployeeID]],tbl_EmployeeSurvey[EmployeeID],0)),"Not Found")</f>
        <v>3</v>
      </c>
      <c r="Y1131" s="5">
        <f>IFERROR(INDEX(tbl_EmployeeSurvey[WorkLifeBalance],MATCH(tbl_HRMaster[[#This Row],[EmployeeID]],tbl_EmployeeSurvey[EmployeeID],0)),"Not Found")</f>
        <v>4</v>
      </c>
      <c r="Z1131" s="5">
        <f>IFERROR(VLOOKUP(tbl_HRMaster[[#This Row],[EmployeeID]],tbl_ManagerSurvey[[EmployeeID]:[PerformanceRating]],2,FALSE),"Not Found")</f>
        <v>3</v>
      </c>
      <c r="AA1131" s="5">
        <f>IFERROR(VLOOKUP(tbl_HRMaster[[#This Row],[EmployeeID]],tbl_ManagerSurvey[[EmployeeID]:[PerformanceRating]],3,FALSE),"Not Found")</f>
        <v>3</v>
      </c>
      <c r="AB1131" s="5" t="str">
        <f>IF(tbl_HRMaster[[#This Row],[Attrition]]="Yes","Left","Active")</f>
        <v>Active</v>
      </c>
      <c r="AC1131" s="5" t="str">
        <f>_xlfn.IFS(tbl_HRMaster[[#This Row],[Age]]&lt;25,"Under 25",tbl_HRMaster[[#This Row],[Age]]&lt;35,"25-34",tbl_HRMaster[[#This Row],[Age]]&lt;45,"35-44",tbl_HRMaster[[#This Row],[Age]]&lt;55,"45-54",TRUE,"Above 54")</f>
        <v>45-54</v>
      </c>
      <c r="AD1131" s="5" t="str">
        <f>_xlfn.IFS(
tbl_HRMaster[[#This Row],[YearsAtCompany]]&lt;2,"&lt; 2 Years",
tbl_HRMaster[[#This Row],[YearsAtCompany]]&lt;5,"2-4 Years",
tbl_HRMaster[[#This Row],[YearsAtCompany]]&lt;10,"5-9 Years",
TRUE,"10+ Years"
)</f>
        <v>5-9 Years</v>
      </c>
      <c r="AE1131" s="5">
        <f>IF(tbl_HRMaster[[#This Row],[Attrition]]="Yes",1,0)</f>
        <v>0</v>
      </c>
    </row>
    <row r="1132" spans="1:31" x14ac:dyDescent="0.25">
      <c r="A1132">
        <v>45</v>
      </c>
      <c r="B1132" t="s">
        <v>21</v>
      </c>
      <c r="C1132" t="s">
        <v>22</v>
      </c>
      <c r="D1132" t="s">
        <v>30</v>
      </c>
      <c r="E1132">
        <v>19</v>
      </c>
      <c r="F1132">
        <v>4</v>
      </c>
      <c r="G1132" t="s">
        <v>38</v>
      </c>
      <c r="H1132">
        <v>3926</v>
      </c>
      <c r="I1132" t="s">
        <v>34</v>
      </c>
      <c r="J1132">
        <v>1</v>
      </c>
      <c r="K1132" t="s">
        <v>43</v>
      </c>
      <c r="L1132" t="s">
        <v>27</v>
      </c>
      <c r="M1132">
        <v>71190</v>
      </c>
      <c r="N1132">
        <v>4</v>
      </c>
      <c r="O1132">
        <v>15</v>
      </c>
      <c r="P1132">
        <v>0</v>
      </c>
      <c r="Q1132">
        <v>9</v>
      </c>
      <c r="R1132">
        <v>2</v>
      </c>
      <c r="S1132">
        <v>5</v>
      </c>
      <c r="T1132">
        <v>0</v>
      </c>
      <c r="U1132">
        <v>3</v>
      </c>
      <c r="V1132">
        <f>COUNTIF(tbl_HRMaster[EmployeeID],tbl_HRMaster[[#This Row],[EmployeeID]])</f>
        <v>1</v>
      </c>
      <c r="W1132">
        <f>IFERROR(INDEX(tbl_EmployeeSurvey[EnvironmentSatisfaction],MATCH(tbl_HRMaster[[#This Row],[EmployeeID]],tbl_EmployeeSurvey[EmployeeID],0)),"Not Found")</f>
        <v>3</v>
      </c>
      <c r="X1132">
        <f>IFERROR(INDEX(tbl_EmployeeSurvey[JobSatisfaction],MATCH(tbl_HRMaster[[#This Row],[EmployeeID]],tbl_EmployeeSurvey[EmployeeID],0)),"Not Found")</f>
        <v>3</v>
      </c>
      <c r="Y1132" s="5">
        <f>IFERROR(INDEX(tbl_EmployeeSurvey[WorkLifeBalance],MATCH(tbl_HRMaster[[#This Row],[EmployeeID]],tbl_EmployeeSurvey[EmployeeID],0)),"Not Found")</f>
        <v>4</v>
      </c>
      <c r="Z1132" s="5">
        <f>IFERROR(VLOOKUP(tbl_HRMaster[[#This Row],[EmployeeID]],tbl_ManagerSurvey[[EmployeeID]:[PerformanceRating]],2,FALSE),"Not Found")</f>
        <v>3</v>
      </c>
      <c r="AA1132" s="5">
        <f>IFERROR(VLOOKUP(tbl_HRMaster[[#This Row],[EmployeeID]],tbl_ManagerSurvey[[EmployeeID]:[PerformanceRating]],3,FALSE),"Not Found")</f>
        <v>3</v>
      </c>
      <c r="AB1132" s="5" t="str">
        <f>IF(tbl_HRMaster[[#This Row],[Attrition]]="Yes","Left","Active")</f>
        <v>Active</v>
      </c>
      <c r="AC1132" s="5" t="str">
        <f>_xlfn.IFS(tbl_HRMaster[[#This Row],[Age]]&lt;25,"Under 25",tbl_HRMaster[[#This Row],[Age]]&lt;35,"25-34",tbl_HRMaster[[#This Row],[Age]]&lt;45,"35-44",tbl_HRMaster[[#This Row],[Age]]&lt;55,"45-54",TRUE,"Above 54")</f>
        <v>45-54</v>
      </c>
      <c r="AD1132" s="5" t="str">
        <f>_xlfn.IFS(
tbl_HRMaster[[#This Row],[YearsAtCompany]]&lt;2,"&lt; 2 Years",
tbl_HRMaster[[#This Row],[YearsAtCompany]]&lt;5,"2-4 Years",
tbl_HRMaster[[#This Row],[YearsAtCompany]]&lt;10,"5-9 Years",
TRUE,"10+ Years"
)</f>
        <v>5-9 Years</v>
      </c>
      <c r="AE1132" s="5">
        <f>IF(tbl_HRMaster[[#This Row],[Attrition]]="Yes",1,0)</f>
        <v>0</v>
      </c>
    </row>
    <row r="1133" spans="1:31" x14ac:dyDescent="0.25">
      <c r="A1133">
        <v>35</v>
      </c>
      <c r="B1133" t="s">
        <v>21</v>
      </c>
      <c r="C1133" t="s">
        <v>22</v>
      </c>
      <c r="D1133" t="s">
        <v>23</v>
      </c>
      <c r="E1133">
        <v>12</v>
      </c>
      <c r="F1133">
        <v>2</v>
      </c>
      <c r="G1133" t="s">
        <v>24</v>
      </c>
      <c r="H1133">
        <v>866</v>
      </c>
      <c r="I1133" t="s">
        <v>25</v>
      </c>
      <c r="J1133">
        <v>2</v>
      </c>
      <c r="K1133" t="s">
        <v>35</v>
      </c>
      <c r="L1133" t="s">
        <v>32</v>
      </c>
      <c r="M1133">
        <v>23180</v>
      </c>
      <c r="N1133">
        <v>3</v>
      </c>
      <c r="O1133">
        <v>19</v>
      </c>
      <c r="P1133">
        <v>0</v>
      </c>
      <c r="Q1133">
        <v>10</v>
      </c>
      <c r="R1133">
        <v>4</v>
      </c>
      <c r="S1133">
        <v>5</v>
      </c>
      <c r="T1133">
        <v>0</v>
      </c>
      <c r="U1133">
        <v>4</v>
      </c>
      <c r="V1133">
        <f>COUNTIF(tbl_HRMaster[EmployeeID],tbl_HRMaster[[#This Row],[EmployeeID]])</f>
        <v>1</v>
      </c>
      <c r="W1133">
        <f>IFERROR(INDEX(tbl_EmployeeSurvey[EnvironmentSatisfaction],MATCH(tbl_HRMaster[[#This Row],[EmployeeID]],tbl_EmployeeSurvey[EmployeeID],0)),"Not Found")</f>
        <v>1</v>
      </c>
      <c r="X1133">
        <f>IFERROR(INDEX(tbl_EmployeeSurvey[JobSatisfaction],MATCH(tbl_HRMaster[[#This Row],[EmployeeID]],tbl_EmployeeSurvey[EmployeeID],0)),"Not Found")</f>
        <v>3</v>
      </c>
      <c r="Y1133" s="5">
        <f>IFERROR(INDEX(tbl_EmployeeSurvey[WorkLifeBalance],MATCH(tbl_HRMaster[[#This Row],[EmployeeID]],tbl_EmployeeSurvey[EmployeeID],0)),"Not Found")</f>
        <v>3</v>
      </c>
      <c r="Z1133" s="5">
        <f>IFERROR(VLOOKUP(tbl_HRMaster[[#This Row],[EmployeeID]],tbl_ManagerSurvey[[EmployeeID]:[PerformanceRating]],2,FALSE),"Not Found")</f>
        <v>4</v>
      </c>
      <c r="AA1133" s="5">
        <f>IFERROR(VLOOKUP(tbl_HRMaster[[#This Row],[EmployeeID]],tbl_ManagerSurvey[[EmployeeID]:[PerformanceRating]],3,FALSE),"Not Found")</f>
        <v>3</v>
      </c>
      <c r="AB1133" s="5" t="str">
        <f>IF(tbl_HRMaster[[#This Row],[Attrition]]="Yes","Left","Active")</f>
        <v>Active</v>
      </c>
      <c r="AC1133" s="5" t="str">
        <f>_xlfn.IFS(tbl_HRMaster[[#This Row],[Age]]&lt;25,"Under 25",tbl_HRMaster[[#This Row],[Age]]&lt;35,"25-34",tbl_HRMaster[[#This Row],[Age]]&lt;45,"35-44",tbl_HRMaster[[#This Row],[Age]]&lt;55,"45-54",TRUE,"Above 54")</f>
        <v>35-44</v>
      </c>
      <c r="AD1133" s="5" t="str">
        <f>_xlfn.IFS(
tbl_HRMaster[[#This Row],[YearsAtCompany]]&lt;2,"&lt; 2 Years",
tbl_HRMaster[[#This Row],[YearsAtCompany]]&lt;5,"2-4 Years",
tbl_HRMaster[[#This Row],[YearsAtCompany]]&lt;10,"5-9 Years",
TRUE,"10+ Years"
)</f>
        <v>5-9 Years</v>
      </c>
      <c r="AE1133" s="5">
        <f>IF(tbl_HRMaster[[#This Row],[Attrition]]="Yes",1,0)</f>
        <v>0</v>
      </c>
    </row>
    <row r="1134" spans="1:31" x14ac:dyDescent="0.25">
      <c r="A1134">
        <v>35</v>
      </c>
      <c r="B1134" t="s">
        <v>21</v>
      </c>
      <c r="C1134" t="s">
        <v>22</v>
      </c>
      <c r="D1134" t="s">
        <v>23</v>
      </c>
      <c r="E1134">
        <v>12</v>
      </c>
      <c r="F1134">
        <v>2</v>
      </c>
      <c r="G1134" t="s">
        <v>24</v>
      </c>
      <c r="H1134">
        <v>2336</v>
      </c>
      <c r="I1134" t="s">
        <v>25</v>
      </c>
      <c r="J1134">
        <v>2</v>
      </c>
      <c r="K1134" t="s">
        <v>35</v>
      </c>
      <c r="L1134" t="s">
        <v>32</v>
      </c>
      <c r="M1134">
        <v>23180</v>
      </c>
      <c r="N1134">
        <v>3</v>
      </c>
      <c r="O1134">
        <v>19</v>
      </c>
      <c r="P1134">
        <v>0</v>
      </c>
      <c r="Q1134">
        <v>10</v>
      </c>
      <c r="R1134">
        <v>4</v>
      </c>
      <c r="S1134">
        <v>5</v>
      </c>
      <c r="T1134">
        <v>0</v>
      </c>
      <c r="U1134">
        <v>4</v>
      </c>
      <c r="V1134">
        <f>COUNTIF(tbl_HRMaster[EmployeeID],tbl_HRMaster[[#This Row],[EmployeeID]])</f>
        <v>1</v>
      </c>
      <c r="W1134">
        <f>IFERROR(INDEX(tbl_EmployeeSurvey[EnvironmentSatisfaction],MATCH(tbl_HRMaster[[#This Row],[EmployeeID]],tbl_EmployeeSurvey[EmployeeID],0)),"Not Found")</f>
        <v>1</v>
      </c>
      <c r="X1134">
        <f>IFERROR(INDEX(tbl_EmployeeSurvey[JobSatisfaction],MATCH(tbl_HRMaster[[#This Row],[EmployeeID]],tbl_EmployeeSurvey[EmployeeID],0)),"Not Found")</f>
        <v>3</v>
      </c>
      <c r="Y1134" s="5">
        <f>IFERROR(INDEX(tbl_EmployeeSurvey[WorkLifeBalance],MATCH(tbl_HRMaster[[#This Row],[EmployeeID]],tbl_EmployeeSurvey[EmployeeID],0)),"Not Found")</f>
        <v>3</v>
      </c>
      <c r="Z1134" s="5">
        <f>IFERROR(VLOOKUP(tbl_HRMaster[[#This Row],[EmployeeID]],tbl_ManagerSurvey[[EmployeeID]:[PerformanceRating]],2,FALSE),"Not Found")</f>
        <v>4</v>
      </c>
      <c r="AA1134" s="5">
        <f>IFERROR(VLOOKUP(tbl_HRMaster[[#This Row],[EmployeeID]],tbl_ManagerSurvey[[EmployeeID]:[PerformanceRating]],3,FALSE),"Not Found")</f>
        <v>3</v>
      </c>
      <c r="AB1134" s="5" t="str">
        <f>IF(tbl_HRMaster[[#This Row],[Attrition]]="Yes","Left","Active")</f>
        <v>Active</v>
      </c>
      <c r="AC1134" s="5" t="str">
        <f>_xlfn.IFS(tbl_HRMaster[[#This Row],[Age]]&lt;25,"Under 25",tbl_HRMaster[[#This Row],[Age]]&lt;35,"25-34",tbl_HRMaster[[#This Row],[Age]]&lt;45,"35-44",tbl_HRMaster[[#This Row],[Age]]&lt;55,"45-54",TRUE,"Above 54")</f>
        <v>35-44</v>
      </c>
      <c r="AD1134" s="5" t="str">
        <f>_xlfn.IFS(
tbl_HRMaster[[#This Row],[YearsAtCompany]]&lt;2,"&lt; 2 Years",
tbl_HRMaster[[#This Row],[YearsAtCompany]]&lt;5,"2-4 Years",
tbl_HRMaster[[#This Row],[YearsAtCompany]]&lt;10,"5-9 Years",
TRUE,"10+ Years"
)</f>
        <v>5-9 Years</v>
      </c>
      <c r="AE1134" s="5">
        <f>IF(tbl_HRMaster[[#This Row],[Attrition]]="Yes",1,0)</f>
        <v>0</v>
      </c>
    </row>
    <row r="1135" spans="1:31" x14ac:dyDescent="0.25">
      <c r="A1135">
        <v>35</v>
      </c>
      <c r="B1135" t="s">
        <v>21</v>
      </c>
      <c r="C1135" t="s">
        <v>22</v>
      </c>
      <c r="D1135" t="s">
        <v>23</v>
      </c>
      <c r="E1135">
        <v>12</v>
      </c>
      <c r="F1135">
        <v>2</v>
      </c>
      <c r="G1135" t="s">
        <v>24</v>
      </c>
      <c r="H1135">
        <v>3806</v>
      </c>
      <c r="I1135" t="s">
        <v>25</v>
      </c>
      <c r="J1135">
        <v>2</v>
      </c>
      <c r="K1135" t="s">
        <v>35</v>
      </c>
      <c r="L1135" t="s">
        <v>32</v>
      </c>
      <c r="M1135">
        <v>23180</v>
      </c>
      <c r="N1135">
        <v>3</v>
      </c>
      <c r="O1135">
        <v>19</v>
      </c>
      <c r="P1135">
        <v>0</v>
      </c>
      <c r="Q1135">
        <v>10</v>
      </c>
      <c r="R1135">
        <v>4</v>
      </c>
      <c r="S1135">
        <v>5</v>
      </c>
      <c r="T1135">
        <v>0</v>
      </c>
      <c r="U1135">
        <v>4</v>
      </c>
      <c r="V1135">
        <f>COUNTIF(tbl_HRMaster[EmployeeID],tbl_HRMaster[[#This Row],[EmployeeID]])</f>
        <v>1</v>
      </c>
      <c r="W1135">
        <f>IFERROR(INDEX(tbl_EmployeeSurvey[EnvironmentSatisfaction],MATCH(tbl_HRMaster[[#This Row],[EmployeeID]],tbl_EmployeeSurvey[EmployeeID],0)),"Not Found")</f>
        <v>1</v>
      </c>
      <c r="X1135">
        <f>IFERROR(INDEX(tbl_EmployeeSurvey[JobSatisfaction],MATCH(tbl_HRMaster[[#This Row],[EmployeeID]],tbl_EmployeeSurvey[EmployeeID],0)),"Not Found")</f>
        <v>3</v>
      </c>
      <c r="Y1135" s="5">
        <f>IFERROR(INDEX(tbl_EmployeeSurvey[WorkLifeBalance],MATCH(tbl_HRMaster[[#This Row],[EmployeeID]],tbl_EmployeeSurvey[EmployeeID],0)),"Not Found")</f>
        <v>3</v>
      </c>
      <c r="Z1135" s="5">
        <f>IFERROR(VLOOKUP(tbl_HRMaster[[#This Row],[EmployeeID]],tbl_ManagerSurvey[[EmployeeID]:[PerformanceRating]],2,FALSE),"Not Found")</f>
        <v>4</v>
      </c>
      <c r="AA1135" s="5">
        <f>IFERROR(VLOOKUP(tbl_HRMaster[[#This Row],[EmployeeID]],tbl_ManagerSurvey[[EmployeeID]:[PerformanceRating]],3,FALSE),"Not Found")</f>
        <v>3</v>
      </c>
      <c r="AB1135" s="5" t="str">
        <f>IF(tbl_HRMaster[[#This Row],[Attrition]]="Yes","Left","Active")</f>
        <v>Active</v>
      </c>
      <c r="AC1135" s="5" t="str">
        <f>_xlfn.IFS(tbl_HRMaster[[#This Row],[Age]]&lt;25,"Under 25",tbl_HRMaster[[#This Row],[Age]]&lt;35,"25-34",tbl_HRMaster[[#This Row],[Age]]&lt;45,"35-44",tbl_HRMaster[[#This Row],[Age]]&lt;55,"45-54",TRUE,"Above 54")</f>
        <v>35-44</v>
      </c>
      <c r="AD1135" s="5" t="str">
        <f>_xlfn.IFS(
tbl_HRMaster[[#This Row],[YearsAtCompany]]&lt;2,"&lt; 2 Years",
tbl_HRMaster[[#This Row],[YearsAtCompany]]&lt;5,"2-4 Years",
tbl_HRMaster[[#This Row],[YearsAtCompany]]&lt;10,"5-9 Years",
TRUE,"10+ Years"
)</f>
        <v>5-9 Years</v>
      </c>
      <c r="AE1135" s="5">
        <f>IF(tbl_HRMaster[[#This Row],[Attrition]]="Yes",1,0)</f>
        <v>0</v>
      </c>
    </row>
    <row r="1136" spans="1:31" x14ac:dyDescent="0.25">
      <c r="A1136">
        <v>31</v>
      </c>
      <c r="B1136" t="s">
        <v>21</v>
      </c>
      <c r="C1136" t="s">
        <v>22</v>
      </c>
      <c r="D1136" t="s">
        <v>30</v>
      </c>
      <c r="E1136">
        <v>2</v>
      </c>
      <c r="F1136">
        <v>4</v>
      </c>
      <c r="G1136" t="s">
        <v>24</v>
      </c>
      <c r="H1136">
        <v>199</v>
      </c>
      <c r="I1136" t="s">
        <v>25</v>
      </c>
      <c r="J1136">
        <v>1</v>
      </c>
      <c r="K1136" t="s">
        <v>35</v>
      </c>
      <c r="L1136" t="s">
        <v>41</v>
      </c>
      <c r="M1136">
        <v>29090</v>
      </c>
      <c r="N1136">
        <v>9</v>
      </c>
      <c r="O1136">
        <v>14</v>
      </c>
      <c r="P1136">
        <v>2</v>
      </c>
      <c r="Q1136">
        <v>10</v>
      </c>
      <c r="R1136">
        <v>2</v>
      </c>
      <c r="S1136">
        <v>5</v>
      </c>
      <c r="T1136">
        <v>0</v>
      </c>
      <c r="U1136">
        <v>1</v>
      </c>
      <c r="V1136">
        <f>COUNTIF(tbl_HRMaster[EmployeeID],tbl_HRMaster[[#This Row],[EmployeeID]])</f>
        <v>1</v>
      </c>
      <c r="W1136">
        <f>IFERROR(INDEX(tbl_EmployeeSurvey[EnvironmentSatisfaction],MATCH(tbl_HRMaster[[#This Row],[EmployeeID]],tbl_EmployeeSurvey[EmployeeID],0)),"Not Found")</f>
        <v>3</v>
      </c>
      <c r="X1136">
        <f>IFERROR(INDEX(tbl_EmployeeSurvey[JobSatisfaction],MATCH(tbl_HRMaster[[#This Row],[EmployeeID]],tbl_EmployeeSurvey[EmployeeID],0)),"Not Found")</f>
        <v>4</v>
      </c>
      <c r="Y1136" s="5">
        <f>IFERROR(INDEX(tbl_EmployeeSurvey[WorkLifeBalance],MATCH(tbl_HRMaster[[#This Row],[EmployeeID]],tbl_EmployeeSurvey[EmployeeID],0)),"Not Found")</f>
        <v>2</v>
      </c>
      <c r="Z1136" s="5">
        <f>IFERROR(VLOOKUP(tbl_HRMaster[[#This Row],[EmployeeID]],tbl_ManagerSurvey[[EmployeeID]:[PerformanceRating]],2,FALSE),"Not Found")</f>
        <v>3</v>
      </c>
      <c r="AA1136" s="5">
        <f>IFERROR(VLOOKUP(tbl_HRMaster[[#This Row],[EmployeeID]],tbl_ManagerSurvey[[EmployeeID]:[PerformanceRating]],3,FALSE),"Not Found")</f>
        <v>3</v>
      </c>
      <c r="AB1136" s="5" t="str">
        <f>IF(tbl_HRMaster[[#This Row],[Attrition]]="Yes","Left","Active")</f>
        <v>Active</v>
      </c>
      <c r="AC1136" s="5" t="str">
        <f>_xlfn.IFS(tbl_HRMaster[[#This Row],[Age]]&lt;25,"Under 25",tbl_HRMaster[[#This Row],[Age]]&lt;35,"25-34",tbl_HRMaster[[#This Row],[Age]]&lt;45,"35-44",tbl_HRMaster[[#This Row],[Age]]&lt;55,"45-54",TRUE,"Above 54")</f>
        <v>25-34</v>
      </c>
      <c r="AD1136" s="5" t="str">
        <f>_xlfn.IFS(
tbl_HRMaster[[#This Row],[YearsAtCompany]]&lt;2,"&lt; 2 Years",
tbl_HRMaster[[#This Row],[YearsAtCompany]]&lt;5,"2-4 Years",
tbl_HRMaster[[#This Row],[YearsAtCompany]]&lt;10,"5-9 Years",
TRUE,"10+ Years"
)</f>
        <v>5-9 Years</v>
      </c>
      <c r="AE1136" s="5">
        <f>IF(tbl_HRMaster[[#This Row],[Attrition]]="Yes",1,0)</f>
        <v>0</v>
      </c>
    </row>
    <row r="1137" spans="1:31" x14ac:dyDescent="0.25">
      <c r="A1137">
        <v>31</v>
      </c>
      <c r="B1137" t="s">
        <v>21</v>
      </c>
      <c r="C1137" t="s">
        <v>22</v>
      </c>
      <c r="D1137" t="s">
        <v>30</v>
      </c>
      <c r="E1137">
        <v>2</v>
      </c>
      <c r="F1137">
        <v>4</v>
      </c>
      <c r="G1137" t="s">
        <v>24</v>
      </c>
      <c r="H1137">
        <v>1669</v>
      </c>
      <c r="I1137" t="s">
        <v>25</v>
      </c>
      <c r="J1137">
        <v>1</v>
      </c>
      <c r="K1137" t="s">
        <v>35</v>
      </c>
      <c r="L1137" t="s">
        <v>41</v>
      </c>
      <c r="M1137">
        <v>29090</v>
      </c>
      <c r="N1137">
        <v>9</v>
      </c>
      <c r="O1137">
        <v>14</v>
      </c>
      <c r="P1137">
        <v>2</v>
      </c>
      <c r="Q1137">
        <v>10</v>
      </c>
      <c r="R1137">
        <v>2</v>
      </c>
      <c r="S1137">
        <v>5</v>
      </c>
      <c r="T1137">
        <v>0</v>
      </c>
      <c r="U1137">
        <v>1</v>
      </c>
      <c r="V1137">
        <f>COUNTIF(tbl_HRMaster[EmployeeID],tbl_HRMaster[[#This Row],[EmployeeID]])</f>
        <v>1</v>
      </c>
      <c r="W1137">
        <f>IFERROR(INDEX(tbl_EmployeeSurvey[EnvironmentSatisfaction],MATCH(tbl_HRMaster[[#This Row],[EmployeeID]],tbl_EmployeeSurvey[EmployeeID],0)),"Not Found")</f>
        <v>3</v>
      </c>
      <c r="X1137">
        <f>IFERROR(INDEX(tbl_EmployeeSurvey[JobSatisfaction],MATCH(tbl_HRMaster[[#This Row],[EmployeeID]],tbl_EmployeeSurvey[EmployeeID],0)),"Not Found")</f>
        <v>4</v>
      </c>
      <c r="Y1137" s="5">
        <f>IFERROR(INDEX(tbl_EmployeeSurvey[WorkLifeBalance],MATCH(tbl_HRMaster[[#This Row],[EmployeeID]],tbl_EmployeeSurvey[EmployeeID],0)),"Not Found")</f>
        <v>2</v>
      </c>
      <c r="Z1137" s="5">
        <f>IFERROR(VLOOKUP(tbl_HRMaster[[#This Row],[EmployeeID]],tbl_ManagerSurvey[[EmployeeID]:[PerformanceRating]],2,FALSE),"Not Found")</f>
        <v>3</v>
      </c>
      <c r="AA1137" s="5">
        <f>IFERROR(VLOOKUP(tbl_HRMaster[[#This Row],[EmployeeID]],tbl_ManagerSurvey[[EmployeeID]:[PerformanceRating]],3,FALSE),"Not Found")</f>
        <v>3</v>
      </c>
      <c r="AB1137" s="5" t="str">
        <f>IF(tbl_HRMaster[[#This Row],[Attrition]]="Yes","Left","Active")</f>
        <v>Active</v>
      </c>
      <c r="AC1137" s="5" t="str">
        <f>_xlfn.IFS(tbl_HRMaster[[#This Row],[Age]]&lt;25,"Under 25",tbl_HRMaster[[#This Row],[Age]]&lt;35,"25-34",tbl_HRMaster[[#This Row],[Age]]&lt;45,"35-44",tbl_HRMaster[[#This Row],[Age]]&lt;55,"45-54",TRUE,"Above 54")</f>
        <v>25-34</v>
      </c>
      <c r="AD1137" s="5" t="str">
        <f>_xlfn.IFS(
tbl_HRMaster[[#This Row],[YearsAtCompany]]&lt;2,"&lt; 2 Years",
tbl_HRMaster[[#This Row],[YearsAtCompany]]&lt;5,"2-4 Years",
tbl_HRMaster[[#This Row],[YearsAtCompany]]&lt;10,"5-9 Years",
TRUE,"10+ Years"
)</f>
        <v>5-9 Years</v>
      </c>
      <c r="AE1137" s="5">
        <f>IF(tbl_HRMaster[[#This Row],[Attrition]]="Yes",1,0)</f>
        <v>0</v>
      </c>
    </row>
    <row r="1138" spans="1:31" x14ac:dyDescent="0.25">
      <c r="A1138">
        <v>31</v>
      </c>
      <c r="B1138" t="s">
        <v>21</v>
      </c>
      <c r="C1138" t="s">
        <v>22</v>
      </c>
      <c r="D1138" t="s">
        <v>30</v>
      </c>
      <c r="E1138">
        <v>2</v>
      </c>
      <c r="F1138">
        <v>4</v>
      </c>
      <c r="G1138" t="s">
        <v>24</v>
      </c>
      <c r="H1138">
        <v>3139</v>
      </c>
      <c r="I1138" t="s">
        <v>25</v>
      </c>
      <c r="J1138">
        <v>1</v>
      </c>
      <c r="K1138" t="s">
        <v>35</v>
      </c>
      <c r="L1138" t="s">
        <v>41</v>
      </c>
      <c r="M1138">
        <v>29090</v>
      </c>
      <c r="N1138">
        <v>9</v>
      </c>
      <c r="O1138">
        <v>14</v>
      </c>
      <c r="P1138">
        <v>2</v>
      </c>
      <c r="Q1138">
        <v>10</v>
      </c>
      <c r="R1138">
        <v>2</v>
      </c>
      <c r="S1138">
        <v>5</v>
      </c>
      <c r="T1138">
        <v>0</v>
      </c>
      <c r="U1138">
        <v>1</v>
      </c>
      <c r="V1138">
        <f>COUNTIF(tbl_HRMaster[EmployeeID],tbl_HRMaster[[#This Row],[EmployeeID]])</f>
        <v>1</v>
      </c>
      <c r="W1138">
        <f>IFERROR(INDEX(tbl_EmployeeSurvey[EnvironmentSatisfaction],MATCH(tbl_HRMaster[[#This Row],[EmployeeID]],tbl_EmployeeSurvey[EmployeeID],0)),"Not Found")</f>
        <v>3</v>
      </c>
      <c r="X1138">
        <f>IFERROR(INDEX(tbl_EmployeeSurvey[JobSatisfaction],MATCH(tbl_HRMaster[[#This Row],[EmployeeID]],tbl_EmployeeSurvey[EmployeeID],0)),"Not Found")</f>
        <v>4</v>
      </c>
      <c r="Y1138" s="5">
        <f>IFERROR(INDEX(tbl_EmployeeSurvey[WorkLifeBalance],MATCH(tbl_HRMaster[[#This Row],[EmployeeID]],tbl_EmployeeSurvey[EmployeeID],0)),"Not Found")</f>
        <v>2</v>
      </c>
      <c r="Z1138" s="5">
        <f>IFERROR(VLOOKUP(tbl_HRMaster[[#This Row],[EmployeeID]],tbl_ManagerSurvey[[EmployeeID]:[PerformanceRating]],2,FALSE),"Not Found")</f>
        <v>3</v>
      </c>
      <c r="AA1138" s="5">
        <f>IFERROR(VLOOKUP(tbl_HRMaster[[#This Row],[EmployeeID]],tbl_ManagerSurvey[[EmployeeID]:[PerformanceRating]],3,FALSE),"Not Found")</f>
        <v>3</v>
      </c>
      <c r="AB1138" s="5" t="str">
        <f>IF(tbl_HRMaster[[#This Row],[Attrition]]="Yes","Left","Active")</f>
        <v>Active</v>
      </c>
      <c r="AC1138" s="5" t="str">
        <f>_xlfn.IFS(tbl_HRMaster[[#This Row],[Age]]&lt;25,"Under 25",tbl_HRMaster[[#This Row],[Age]]&lt;35,"25-34",tbl_HRMaster[[#This Row],[Age]]&lt;45,"35-44",tbl_HRMaster[[#This Row],[Age]]&lt;55,"45-54",TRUE,"Above 54")</f>
        <v>25-34</v>
      </c>
      <c r="AD1138" s="5" t="str">
        <f>_xlfn.IFS(
tbl_HRMaster[[#This Row],[YearsAtCompany]]&lt;2,"&lt; 2 Years",
tbl_HRMaster[[#This Row],[YearsAtCompany]]&lt;5,"2-4 Years",
tbl_HRMaster[[#This Row],[YearsAtCompany]]&lt;10,"5-9 Years",
TRUE,"10+ Years"
)</f>
        <v>5-9 Years</v>
      </c>
      <c r="AE1138" s="5">
        <f>IF(tbl_HRMaster[[#This Row],[Attrition]]="Yes",1,0)</f>
        <v>0</v>
      </c>
    </row>
    <row r="1139" spans="1:31" x14ac:dyDescent="0.25">
      <c r="A1139">
        <v>30</v>
      </c>
      <c r="B1139" t="s">
        <v>21</v>
      </c>
      <c r="C1139" t="s">
        <v>29</v>
      </c>
      <c r="D1139" t="s">
        <v>30</v>
      </c>
      <c r="E1139">
        <v>4</v>
      </c>
      <c r="F1139">
        <v>5</v>
      </c>
      <c r="G1139" t="s">
        <v>38</v>
      </c>
      <c r="H1139">
        <v>366</v>
      </c>
      <c r="I1139" t="s">
        <v>34</v>
      </c>
      <c r="J1139">
        <v>5</v>
      </c>
      <c r="K1139" t="s">
        <v>43</v>
      </c>
      <c r="L1139" t="s">
        <v>41</v>
      </c>
      <c r="M1139">
        <v>30580</v>
      </c>
      <c r="N1139">
        <v>9</v>
      </c>
      <c r="O1139">
        <v>14</v>
      </c>
      <c r="P1139">
        <v>1</v>
      </c>
      <c r="Q1139">
        <v>10</v>
      </c>
      <c r="R1139">
        <v>2</v>
      </c>
      <c r="S1139">
        <v>5</v>
      </c>
      <c r="T1139">
        <v>0</v>
      </c>
      <c r="U1139">
        <v>3</v>
      </c>
      <c r="V1139">
        <f>COUNTIF(tbl_HRMaster[EmployeeID],tbl_HRMaster[[#This Row],[EmployeeID]])</f>
        <v>1</v>
      </c>
      <c r="W1139">
        <f>IFERROR(INDEX(tbl_EmployeeSurvey[EnvironmentSatisfaction],MATCH(tbl_HRMaster[[#This Row],[EmployeeID]],tbl_EmployeeSurvey[EmployeeID],0)),"Not Found")</f>
        <v>2</v>
      </c>
      <c r="X1139">
        <f>IFERROR(INDEX(tbl_EmployeeSurvey[JobSatisfaction],MATCH(tbl_HRMaster[[#This Row],[EmployeeID]],tbl_EmployeeSurvey[EmployeeID],0)),"Not Found")</f>
        <v>4</v>
      </c>
      <c r="Y1139" s="5">
        <f>IFERROR(INDEX(tbl_EmployeeSurvey[WorkLifeBalance],MATCH(tbl_HRMaster[[#This Row],[EmployeeID]],tbl_EmployeeSurvey[EmployeeID],0)),"Not Found")</f>
        <v>2</v>
      </c>
      <c r="Z1139" s="5">
        <f>IFERROR(VLOOKUP(tbl_HRMaster[[#This Row],[EmployeeID]],tbl_ManagerSurvey[[EmployeeID]:[PerformanceRating]],2,FALSE),"Not Found")</f>
        <v>3</v>
      </c>
      <c r="AA1139" s="5">
        <f>IFERROR(VLOOKUP(tbl_HRMaster[[#This Row],[EmployeeID]],tbl_ManagerSurvey[[EmployeeID]:[PerformanceRating]],3,FALSE),"Not Found")</f>
        <v>3</v>
      </c>
      <c r="AB1139" s="5" t="str">
        <f>IF(tbl_HRMaster[[#This Row],[Attrition]]="Yes","Left","Active")</f>
        <v>Active</v>
      </c>
      <c r="AC1139" s="5" t="str">
        <f>_xlfn.IFS(tbl_HRMaster[[#This Row],[Age]]&lt;25,"Under 25",tbl_HRMaster[[#This Row],[Age]]&lt;35,"25-34",tbl_HRMaster[[#This Row],[Age]]&lt;45,"35-44",tbl_HRMaster[[#This Row],[Age]]&lt;55,"45-54",TRUE,"Above 54")</f>
        <v>25-34</v>
      </c>
      <c r="AD1139" s="5" t="str">
        <f>_xlfn.IFS(
tbl_HRMaster[[#This Row],[YearsAtCompany]]&lt;2,"&lt; 2 Years",
tbl_HRMaster[[#This Row],[YearsAtCompany]]&lt;5,"2-4 Years",
tbl_HRMaster[[#This Row],[YearsAtCompany]]&lt;10,"5-9 Years",
TRUE,"10+ Years"
)</f>
        <v>5-9 Years</v>
      </c>
      <c r="AE1139" s="5">
        <f>IF(tbl_HRMaster[[#This Row],[Attrition]]="Yes",1,0)</f>
        <v>0</v>
      </c>
    </row>
    <row r="1140" spans="1:31" x14ac:dyDescent="0.25">
      <c r="A1140">
        <v>30</v>
      </c>
      <c r="B1140" t="s">
        <v>21</v>
      </c>
      <c r="C1140" t="s">
        <v>29</v>
      </c>
      <c r="D1140" t="s">
        <v>30</v>
      </c>
      <c r="E1140">
        <v>4</v>
      </c>
      <c r="F1140">
        <v>5</v>
      </c>
      <c r="G1140" t="s">
        <v>38</v>
      </c>
      <c r="H1140">
        <v>1836</v>
      </c>
      <c r="I1140" t="s">
        <v>34</v>
      </c>
      <c r="J1140">
        <v>5</v>
      </c>
      <c r="K1140" t="s">
        <v>43</v>
      </c>
      <c r="L1140" t="s">
        <v>41</v>
      </c>
      <c r="M1140">
        <v>30580</v>
      </c>
      <c r="N1140">
        <v>9</v>
      </c>
      <c r="O1140">
        <v>14</v>
      </c>
      <c r="P1140">
        <v>1</v>
      </c>
      <c r="Q1140">
        <v>10</v>
      </c>
      <c r="R1140">
        <v>2</v>
      </c>
      <c r="S1140">
        <v>5</v>
      </c>
      <c r="T1140">
        <v>0</v>
      </c>
      <c r="U1140">
        <v>3</v>
      </c>
      <c r="V1140">
        <f>COUNTIF(tbl_HRMaster[EmployeeID],tbl_HRMaster[[#This Row],[EmployeeID]])</f>
        <v>1</v>
      </c>
      <c r="W1140">
        <f>IFERROR(INDEX(tbl_EmployeeSurvey[EnvironmentSatisfaction],MATCH(tbl_HRMaster[[#This Row],[EmployeeID]],tbl_EmployeeSurvey[EmployeeID],0)),"Not Found")</f>
        <v>2</v>
      </c>
      <c r="X1140">
        <f>IFERROR(INDEX(tbl_EmployeeSurvey[JobSatisfaction],MATCH(tbl_HRMaster[[#This Row],[EmployeeID]],tbl_EmployeeSurvey[EmployeeID],0)),"Not Found")</f>
        <v>4</v>
      </c>
      <c r="Y1140" s="5">
        <f>IFERROR(INDEX(tbl_EmployeeSurvey[WorkLifeBalance],MATCH(tbl_HRMaster[[#This Row],[EmployeeID]],tbl_EmployeeSurvey[EmployeeID],0)),"Not Found")</f>
        <v>2</v>
      </c>
      <c r="Z1140" s="5">
        <f>IFERROR(VLOOKUP(tbl_HRMaster[[#This Row],[EmployeeID]],tbl_ManagerSurvey[[EmployeeID]:[PerformanceRating]],2,FALSE),"Not Found")</f>
        <v>3</v>
      </c>
      <c r="AA1140" s="5">
        <f>IFERROR(VLOOKUP(tbl_HRMaster[[#This Row],[EmployeeID]],tbl_ManagerSurvey[[EmployeeID]:[PerformanceRating]],3,FALSE),"Not Found")</f>
        <v>3</v>
      </c>
      <c r="AB1140" s="5" t="str">
        <f>IF(tbl_HRMaster[[#This Row],[Attrition]]="Yes","Left","Active")</f>
        <v>Active</v>
      </c>
      <c r="AC1140" s="5" t="str">
        <f>_xlfn.IFS(tbl_HRMaster[[#This Row],[Age]]&lt;25,"Under 25",tbl_HRMaster[[#This Row],[Age]]&lt;35,"25-34",tbl_HRMaster[[#This Row],[Age]]&lt;45,"35-44",tbl_HRMaster[[#This Row],[Age]]&lt;55,"45-54",TRUE,"Above 54")</f>
        <v>25-34</v>
      </c>
      <c r="AD1140" s="5" t="str">
        <f>_xlfn.IFS(
tbl_HRMaster[[#This Row],[YearsAtCompany]]&lt;2,"&lt; 2 Years",
tbl_HRMaster[[#This Row],[YearsAtCompany]]&lt;5,"2-4 Years",
tbl_HRMaster[[#This Row],[YearsAtCompany]]&lt;10,"5-9 Years",
TRUE,"10+ Years"
)</f>
        <v>5-9 Years</v>
      </c>
      <c r="AE1140" s="5">
        <f>IF(tbl_HRMaster[[#This Row],[Attrition]]="Yes",1,0)</f>
        <v>0</v>
      </c>
    </row>
    <row r="1141" spans="1:31" x14ac:dyDescent="0.25">
      <c r="A1141">
        <v>30</v>
      </c>
      <c r="B1141" t="s">
        <v>21</v>
      </c>
      <c r="C1141" t="s">
        <v>29</v>
      </c>
      <c r="D1141" t="s">
        <v>30</v>
      </c>
      <c r="E1141">
        <v>4</v>
      </c>
      <c r="F1141">
        <v>5</v>
      </c>
      <c r="G1141" t="s">
        <v>38</v>
      </c>
      <c r="H1141">
        <v>3306</v>
      </c>
      <c r="I1141" t="s">
        <v>34</v>
      </c>
      <c r="J1141">
        <v>5</v>
      </c>
      <c r="K1141" t="s">
        <v>43</v>
      </c>
      <c r="L1141" t="s">
        <v>41</v>
      </c>
      <c r="M1141">
        <v>30580</v>
      </c>
      <c r="N1141">
        <v>9</v>
      </c>
      <c r="O1141">
        <v>14</v>
      </c>
      <c r="P1141">
        <v>1</v>
      </c>
      <c r="Q1141">
        <v>10</v>
      </c>
      <c r="R1141">
        <v>2</v>
      </c>
      <c r="S1141">
        <v>5</v>
      </c>
      <c r="T1141">
        <v>0</v>
      </c>
      <c r="U1141">
        <v>3</v>
      </c>
      <c r="V1141">
        <f>COUNTIF(tbl_HRMaster[EmployeeID],tbl_HRMaster[[#This Row],[EmployeeID]])</f>
        <v>1</v>
      </c>
      <c r="W1141">
        <f>IFERROR(INDEX(tbl_EmployeeSurvey[EnvironmentSatisfaction],MATCH(tbl_HRMaster[[#This Row],[EmployeeID]],tbl_EmployeeSurvey[EmployeeID],0)),"Not Found")</f>
        <v>2</v>
      </c>
      <c r="X1141">
        <f>IFERROR(INDEX(tbl_EmployeeSurvey[JobSatisfaction],MATCH(tbl_HRMaster[[#This Row],[EmployeeID]],tbl_EmployeeSurvey[EmployeeID],0)),"Not Found")</f>
        <v>4</v>
      </c>
      <c r="Y1141" s="5">
        <f>IFERROR(INDEX(tbl_EmployeeSurvey[WorkLifeBalance],MATCH(tbl_HRMaster[[#This Row],[EmployeeID]],tbl_EmployeeSurvey[EmployeeID],0)),"Not Found")</f>
        <v>2</v>
      </c>
      <c r="Z1141" s="5">
        <f>IFERROR(VLOOKUP(tbl_HRMaster[[#This Row],[EmployeeID]],tbl_ManagerSurvey[[EmployeeID]:[PerformanceRating]],2,FALSE),"Not Found")</f>
        <v>3</v>
      </c>
      <c r="AA1141" s="5">
        <f>IFERROR(VLOOKUP(tbl_HRMaster[[#This Row],[EmployeeID]],tbl_ManagerSurvey[[EmployeeID]:[PerformanceRating]],3,FALSE),"Not Found")</f>
        <v>3</v>
      </c>
      <c r="AB1141" s="5" t="str">
        <f>IF(tbl_HRMaster[[#This Row],[Attrition]]="Yes","Left","Active")</f>
        <v>Active</v>
      </c>
      <c r="AC1141" s="5" t="str">
        <f>_xlfn.IFS(tbl_HRMaster[[#This Row],[Age]]&lt;25,"Under 25",tbl_HRMaster[[#This Row],[Age]]&lt;35,"25-34",tbl_HRMaster[[#This Row],[Age]]&lt;45,"35-44",tbl_HRMaster[[#This Row],[Age]]&lt;55,"45-54",TRUE,"Above 54")</f>
        <v>25-34</v>
      </c>
      <c r="AD1141" s="5" t="str">
        <f>_xlfn.IFS(
tbl_HRMaster[[#This Row],[YearsAtCompany]]&lt;2,"&lt; 2 Years",
tbl_HRMaster[[#This Row],[YearsAtCompany]]&lt;5,"2-4 Years",
tbl_HRMaster[[#This Row],[YearsAtCompany]]&lt;10,"5-9 Years",
TRUE,"10+ Years"
)</f>
        <v>5-9 Years</v>
      </c>
      <c r="AE1141" s="5">
        <f>IF(tbl_HRMaster[[#This Row],[Attrition]]="Yes",1,0)</f>
        <v>0</v>
      </c>
    </row>
    <row r="1142" spans="1:31" x14ac:dyDescent="0.25">
      <c r="A1142">
        <v>37</v>
      </c>
      <c r="B1142" t="s">
        <v>21</v>
      </c>
      <c r="C1142" t="s">
        <v>29</v>
      </c>
      <c r="D1142" t="s">
        <v>30</v>
      </c>
      <c r="E1142">
        <v>13</v>
      </c>
      <c r="F1142">
        <v>4</v>
      </c>
      <c r="G1142" t="s">
        <v>24</v>
      </c>
      <c r="H1142">
        <v>391</v>
      </c>
      <c r="I1142" t="s">
        <v>25</v>
      </c>
      <c r="J1142">
        <v>3</v>
      </c>
      <c r="K1142" t="s">
        <v>37</v>
      </c>
      <c r="L1142" t="s">
        <v>27</v>
      </c>
      <c r="M1142">
        <v>35640</v>
      </c>
      <c r="N1142">
        <v>5</v>
      </c>
      <c r="O1142">
        <v>11</v>
      </c>
      <c r="P1142">
        <v>0</v>
      </c>
      <c r="Q1142">
        <v>10</v>
      </c>
      <c r="R1142">
        <v>1</v>
      </c>
      <c r="S1142">
        <v>5</v>
      </c>
      <c r="T1142">
        <v>0</v>
      </c>
      <c r="U1142">
        <v>0</v>
      </c>
      <c r="V1142">
        <f>COUNTIF(tbl_HRMaster[EmployeeID],tbl_HRMaster[[#This Row],[EmployeeID]])</f>
        <v>1</v>
      </c>
      <c r="W1142">
        <f>IFERROR(INDEX(tbl_EmployeeSurvey[EnvironmentSatisfaction],MATCH(tbl_HRMaster[[#This Row],[EmployeeID]],tbl_EmployeeSurvey[EmployeeID],0)),"Not Found")</f>
        <v>3</v>
      </c>
      <c r="X1142">
        <f>IFERROR(INDEX(tbl_EmployeeSurvey[JobSatisfaction],MATCH(tbl_HRMaster[[#This Row],[EmployeeID]],tbl_EmployeeSurvey[EmployeeID],0)),"Not Found")</f>
        <v>4</v>
      </c>
      <c r="Y1142" s="5">
        <f>IFERROR(INDEX(tbl_EmployeeSurvey[WorkLifeBalance],MATCH(tbl_HRMaster[[#This Row],[EmployeeID]],tbl_EmployeeSurvey[EmployeeID],0)),"Not Found")</f>
        <v>3</v>
      </c>
      <c r="Z1142" s="5">
        <f>IFERROR(VLOOKUP(tbl_HRMaster[[#This Row],[EmployeeID]],tbl_ManagerSurvey[[EmployeeID]:[PerformanceRating]],2,FALSE),"Not Found")</f>
        <v>1</v>
      </c>
      <c r="AA1142" s="5">
        <f>IFERROR(VLOOKUP(tbl_HRMaster[[#This Row],[EmployeeID]],tbl_ManagerSurvey[[EmployeeID]:[PerformanceRating]],3,FALSE),"Not Found")</f>
        <v>3</v>
      </c>
      <c r="AB1142" s="5" t="str">
        <f>IF(tbl_HRMaster[[#This Row],[Attrition]]="Yes","Left","Active")</f>
        <v>Active</v>
      </c>
      <c r="AC1142" s="5" t="str">
        <f>_xlfn.IFS(tbl_HRMaster[[#This Row],[Age]]&lt;25,"Under 25",tbl_HRMaster[[#This Row],[Age]]&lt;35,"25-34",tbl_HRMaster[[#This Row],[Age]]&lt;45,"35-44",tbl_HRMaster[[#This Row],[Age]]&lt;55,"45-54",TRUE,"Above 54")</f>
        <v>35-44</v>
      </c>
      <c r="AD1142" s="5" t="str">
        <f>_xlfn.IFS(
tbl_HRMaster[[#This Row],[YearsAtCompany]]&lt;2,"&lt; 2 Years",
tbl_HRMaster[[#This Row],[YearsAtCompany]]&lt;5,"2-4 Years",
tbl_HRMaster[[#This Row],[YearsAtCompany]]&lt;10,"5-9 Years",
TRUE,"10+ Years"
)</f>
        <v>5-9 Years</v>
      </c>
      <c r="AE1142" s="5">
        <f>IF(tbl_HRMaster[[#This Row],[Attrition]]="Yes",1,0)</f>
        <v>0</v>
      </c>
    </row>
    <row r="1143" spans="1:31" x14ac:dyDescent="0.25">
      <c r="A1143">
        <v>37</v>
      </c>
      <c r="B1143" t="s">
        <v>21</v>
      </c>
      <c r="C1143" t="s">
        <v>29</v>
      </c>
      <c r="D1143" t="s">
        <v>30</v>
      </c>
      <c r="E1143">
        <v>13</v>
      </c>
      <c r="F1143">
        <v>4</v>
      </c>
      <c r="G1143" t="s">
        <v>24</v>
      </c>
      <c r="H1143">
        <v>1861</v>
      </c>
      <c r="I1143" t="s">
        <v>25</v>
      </c>
      <c r="J1143">
        <v>3</v>
      </c>
      <c r="K1143" t="s">
        <v>37</v>
      </c>
      <c r="L1143" t="s">
        <v>27</v>
      </c>
      <c r="M1143">
        <v>35640</v>
      </c>
      <c r="N1143">
        <v>5</v>
      </c>
      <c r="O1143">
        <v>11</v>
      </c>
      <c r="P1143">
        <v>0</v>
      </c>
      <c r="Q1143">
        <v>10</v>
      </c>
      <c r="R1143">
        <v>1</v>
      </c>
      <c r="S1143">
        <v>5</v>
      </c>
      <c r="T1143">
        <v>0</v>
      </c>
      <c r="U1143">
        <v>0</v>
      </c>
      <c r="V1143">
        <f>COUNTIF(tbl_HRMaster[EmployeeID],tbl_HRMaster[[#This Row],[EmployeeID]])</f>
        <v>1</v>
      </c>
      <c r="W1143">
        <f>IFERROR(INDEX(tbl_EmployeeSurvey[EnvironmentSatisfaction],MATCH(tbl_HRMaster[[#This Row],[EmployeeID]],tbl_EmployeeSurvey[EmployeeID],0)),"Not Found")</f>
        <v>3</v>
      </c>
      <c r="X1143">
        <f>IFERROR(INDEX(tbl_EmployeeSurvey[JobSatisfaction],MATCH(tbl_HRMaster[[#This Row],[EmployeeID]],tbl_EmployeeSurvey[EmployeeID],0)),"Not Found")</f>
        <v>4</v>
      </c>
      <c r="Y1143" s="5">
        <f>IFERROR(INDEX(tbl_EmployeeSurvey[WorkLifeBalance],MATCH(tbl_HRMaster[[#This Row],[EmployeeID]],tbl_EmployeeSurvey[EmployeeID],0)),"Not Found")</f>
        <v>3</v>
      </c>
      <c r="Z1143" s="5">
        <f>IFERROR(VLOOKUP(tbl_HRMaster[[#This Row],[EmployeeID]],tbl_ManagerSurvey[[EmployeeID]:[PerformanceRating]],2,FALSE),"Not Found")</f>
        <v>1</v>
      </c>
      <c r="AA1143" s="5">
        <f>IFERROR(VLOOKUP(tbl_HRMaster[[#This Row],[EmployeeID]],tbl_ManagerSurvey[[EmployeeID]:[PerformanceRating]],3,FALSE),"Not Found")</f>
        <v>3</v>
      </c>
      <c r="AB1143" s="5" t="str">
        <f>IF(tbl_HRMaster[[#This Row],[Attrition]]="Yes","Left","Active")</f>
        <v>Active</v>
      </c>
      <c r="AC1143" s="5" t="str">
        <f>_xlfn.IFS(tbl_HRMaster[[#This Row],[Age]]&lt;25,"Under 25",tbl_HRMaster[[#This Row],[Age]]&lt;35,"25-34",tbl_HRMaster[[#This Row],[Age]]&lt;45,"35-44",tbl_HRMaster[[#This Row],[Age]]&lt;55,"45-54",TRUE,"Above 54")</f>
        <v>35-44</v>
      </c>
      <c r="AD1143" s="5" t="str">
        <f>_xlfn.IFS(
tbl_HRMaster[[#This Row],[YearsAtCompany]]&lt;2,"&lt; 2 Years",
tbl_HRMaster[[#This Row],[YearsAtCompany]]&lt;5,"2-4 Years",
tbl_HRMaster[[#This Row],[YearsAtCompany]]&lt;10,"5-9 Years",
TRUE,"10+ Years"
)</f>
        <v>5-9 Years</v>
      </c>
      <c r="AE1143" s="5">
        <f>IF(tbl_HRMaster[[#This Row],[Attrition]]="Yes",1,0)</f>
        <v>0</v>
      </c>
    </row>
    <row r="1144" spans="1:31" x14ac:dyDescent="0.25">
      <c r="A1144">
        <v>37</v>
      </c>
      <c r="B1144" t="s">
        <v>21</v>
      </c>
      <c r="C1144" t="s">
        <v>29</v>
      </c>
      <c r="D1144" t="s">
        <v>30</v>
      </c>
      <c r="E1144">
        <v>13</v>
      </c>
      <c r="F1144">
        <v>4</v>
      </c>
      <c r="G1144" t="s">
        <v>24</v>
      </c>
      <c r="H1144">
        <v>3331</v>
      </c>
      <c r="I1144" t="s">
        <v>25</v>
      </c>
      <c r="J1144">
        <v>3</v>
      </c>
      <c r="K1144" t="s">
        <v>37</v>
      </c>
      <c r="L1144" t="s">
        <v>27</v>
      </c>
      <c r="M1144">
        <v>35640</v>
      </c>
      <c r="N1144">
        <v>5</v>
      </c>
      <c r="O1144">
        <v>11</v>
      </c>
      <c r="P1144">
        <v>0</v>
      </c>
      <c r="Q1144">
        <v>10</v>
      </c>
      <c r="R1144">
        <v>1</v>
      </c>
      <c r="S1144">
        <v>5</v>
      </c>
      <c r="T1144">
        <v>0</v>
      </c>
      <c r="U1144">
        <v>0</v>
      </c>
      <c r="V1144">
        <f>COUNTIF(tbl_HRMaster[EmployeeID],tbl_HRMaster[[#This Row],[EmployeeID]])</f>
        <v>1</v>
      </c>
      <c r="W1144">
        <f>IFERROR(INDEX(tbl_EmployeeSurvey[EnvironmentSatisfaction],MATCH(tbl_HRMaster[[#This Row],[EmployeeID]],tbl_EmployeeSurvey[EmployeeID],0)),"Not Found")</f>
        <v>3</v>
      </c>
      <c r="X1144">
        <f>IFERROR(INDEX(tbl_EmployeeSurvey[JobSatisfaction],MATCH(tbl_HRMaster[[#This Row],[EmployeeID]],tbl_EmployeeSurvey[EmployeeID],0)),"Not Found")</f>
        <v>4</v>
      </c>
      <c r="Y1144" s="5">
        <f>IFERROR(INDEX(tbl_EmployeeSurvey[WorkLifeBalance],MATCH(tbl_HRMaster[[#This Row],[EmployeeID]],tbl_EmployeeSurvey[EmployeeID],0)),"Not Found")</f>
        <v>3</v>
      </c>
      <c r="Z1144" s="5">
        <f>IFERROR(VLOOKUP(tbl_HRMaster[[#This Row],[EmployeeID]],tbl_ManagerSurvey[[EmployeeID]:[PerformanceRating]],2,FALSE),"Not Found")</f>
        <v>1</v>
      </c>
      <c r="AA1144" s="5">
        <f>IFERROR(VLOOKUP(tbl_HRMaster[[#This Row],[EmployeeID]],tbl_ManagerSurvey[[EmployeeID]:[PerformanceRating]],3,FALSE),"Not Found")</f>
        <v>3</v>
      </c>
      <c r="AB1144" s="5" t="str">
        <f>IF(tbl_HRMaster[[#This Row],[Attrition]]="Yes","Left","Active")</f>
        <v>Active</v>
      </c>
      <c r="AC1144" s="5" t="str">
        <f>_xlfn.IFS(tbl_HRMaster[[#This Row],[Age]]&lt;25,"Under 25",tbl_HRMaster[[#This Row],[Age]]&lt;35,"25-34",tbl_HRMaster[[#This Row],[Age]]&lt;45,"35-44",tbl_HRMaster[[#This Row],[Age]]&lt;55,"45-54",TRUE,"Above 54")</f>
        <v>35-44</v>
      </c>
      <c r="AD1144" s="5" t="str">
        <f>_xlfn.IFS(
tbl_HRMaster[[#This Row],[YearsAtCompany]]&lt;2,"&lt; 2 Years",
tbl_HRMaster[[#This Row],[YearsAtCompany]]&lt;5,"2-4 Years",
tbl_HRMaster[[#This Row],[YearsAtCompany]]&lt;10,"5-9 Years",
TRUE,"10+ Years"
)</f>
        <v>5-9 Years</v>
      </c>
      <c r="AE1144" s="5">
        <f>IF(tbl_HRMaster[[#This Row],[Attrition]]="Yes",1,0)</f>
        <v>0</v>
      </c>
    </row>
    <row r="1145" spans="1:31" x14ac:dyDescent="0.25">
      <c r="A1145">
        <v>31</v>
      </c>
      <c r="B1145" t="s">
        <v>21</v>
      </c>
      <c r="C1145" t="s">
        <v>29</v>
      </c>
      <c r="D1145" t="s">
        <v>30</v>
      </c>
      <c r="E1145">
        <v>7</v>
      </c>
      <c r="F1145">
        <v>3</v>
      </c>
      <c r="G1145" t="s">
        <v>38</v>
      </c>
      <c r="H1145">
        <v>887</v>
      </c>
      <c r="I1145" t="s">
        <v>34</v>
      </c>
      <c r="J1145">
        <v>2</v>
      </c>
      <c r="K1145" t="s">
        <v>31</v>
      </c>
      <c r="L1145" t="s">
        <v>32</v>
      </c>
      <c r="M1145">
        <v>36170</v>
      </c>
      <c r="N1145">
        <v>7</v>
      </c>
      <c r="O1145">
        <v>21</v>
      </c>
      <c r="P1145">
        <v>1</v>
      </c>
      <c r="Q1145">
        <v>10</v>
      </c>
      <c r="R1145">
        <v>5</v>
      </c>
      <c r="S1145">
        <v>5</v>
      </c>
      <c r="T1145">
        <v>0</v>
      </c>
      <c r="U1145">
        <v>3</v>
      </c>
      <c r="V1145">
        <f>COUNTIF(tbl_HRMaster[EmployeeID],tbl_HRMaster[[#This Row],[EmployeeID]])</f>
        <v>1</v>
      </c>
      <c r="W1145">
        <f>IFERROR(INDEX(tbl_EmployeeSurvey[EnvironmentSatisfaction],MATCH(tbl_HRMaster[[#This Row],[EmployeeID]],tbl_EmployeeSurvey[EmployeeID],0)),"Not Found")</f>
        <v>4</v>
      </c>
      <c r="X1145">
        <f>IFERROR(INDEX(tbl_EmployeeSurvey[JobSatisfaction],MATCH(tbl_HRMaster[[#This Row],[EmployeeID]],tbl_EmployeeSurvey[EmployeeID],0)),"Not Found")</f>
        <v>1</v>
      </c>
      <c r="Y1145" s="5">
        <f>IFERROR(INDEX(tbl_EmployeeSurvey[WorkLifeBalance],MATCH(tbl_HRMaster[[#This Row],[EmployeeID]],tbl_EmployeeSurvey[EmployeeID],0)),"Not Found")</f>
        <v>3</v>
      </c>
      <c r="Z1145" s="5">
        <f>IFERROR(VLOOKUP(tbl_HRMaster[[#This Row],[EmployeeID]],tbl_ManagerSurvey[[EmployeeID]:[PerformanceRating]],2,FALSE),"Not Found")</f>
        <v>3</v>
      </c>
      <c r="AA1145" s="5">
        <f>IFERROR(VLOOKUP(tbl_HRMaster[[#This Row],[EmployeeID]],tbl_ManagerSurvey[[EmployeeID]:[PerformanceRating]],3,FALSE),"Not Found")</f>
        <v>4</v>
      </c>
      <c r="AB1145" s="5" t="str">
        <f>IF(tbl_HRMaster[[#This Row],[Attrition]]="Yes","Left","Active")</f>
        <v>Active</v>
      </c>
      <c r="AC1145" s="5" t="str">
        <f>_xlfn.IFS(tbl_HRMaster[[#This Row],[Age]]&lt;25,"Under 25",tbl_HRMaster[[#This Row],[Age]]&lt;35,"25-34",tbl_HRMaster[[#This Row],[Age]]&lt;45,"35-44",tbl_HRMaster[[#This Row],[Age]]&lt;55,"45-54",TRUE,"Above 54")</f>
        <v>25-34</v>
      </c>
      <c r="AD1145" s="5" t="str">
        <f>_xlfn.IFS(
tbl_HRMaster[[#This Row],[YearsAtCompany]]&lt;2,"&lt; 2 Years",
tbl_HRMaster[[#This Row],[YearsAtCompany]]&lt;5,"2-4 Years",
tbl_HRMaster[[#This Row],[YearsAtCompany]]&lt;10,"5-9 Years",
TRUE,"10+ Years"
)</f>
        <v>5-9 Years</v>
      </c>
      <c r="AE1145" s="5">
        <f>IF(tbl_HRMaster[[#This Row],[Attrition]]="Yes",1,0)</f>
        <v>0</v>
      </c>
    </row>
    <row r="1146" spans="1:31" x14ac:dyDescent="0.25">
      <c r="A1146">
        <v>31</v>
      </c>
      <c r="B1146" t="s">
        <v>21</v>
      </c>
      <c r="C1146" t="s">
        <v>29</v>
      </c>
      <c r="D1146" t="s">
        <v>30</v>
      </c>
      <c r="E1146">
        <v>7</v>
      </c>
      <c r="F1146">
        <v>3</v>
      </c>
      <c r="G1146" t="s">
        <v>38</v>
      </c>
      <c r="H1146">
        <v>2357</v>
      </c>
      <c r="I1146" t="s">
        <v>34</v>
      </c>
      <c r="J1146">
        <v>2</v>
      </c>
      <c r="K1146" t="s">
        <v>31</v>
      </c>
      <c r="L1146" t="s">
        <v>32</v>
      </c>
      <c r="M1146">
        <v>36170</v>
      </c>
      <c r="N1146">
        <v>7</v>
      </c>
      <c r="O1146">
        <v>21</v>
      </c>
      <c r="P1146">
        <v>1</v>
      </c>
      <c r="Q1146">
        <v>10</v>
      </c>
      <c r="R1146">
        <v>5</v>
      </c>
      <c r="S1146">
        <v>5</v>
      </c>
      <c r="T1146">
        <v>0</v>
      </c>
      <c r="U1146">
        <v>3</v>
      </c>
      <c r="V1146">
        <f>COUNTIF(tbl_HRMaster[EmployeeID],tbl_HRMaster[[#This Row],[EmployeeID]])</f>
        <v>1</v>
      </c>
      <c r="W1146">
        <f>IFERROR(INDEX(tbl_EmployeeSurvey[EnvironmentSatisfaction],MATCH(tbl_HRMaster[[#This Row],[EmployeeID]],tbl_EmployeeSurvey[EmployeeID],0)),"Not Found")</f>
        <v>4</v>
      </c>
      <c r="X1146">
        <f>IFERROR(INDEX(tbl_EmployeeSurvey[JobSatisfaction],MATCH(tbl_HRMaster[[#This Row],[EmployeeID]],tbl_EmployeeSurvey[EmployeeID],0)),"Not Found")</f>
        <v>1</v>
      </c>
      <c r="Y1146" s="5">
        <f>IFERROR(INDEX(tbl_EmployeeSurvey[WorkLifeBalance],MATCH(tbl_HRMaster[[#This Row],[EmployeeID]],tbl_EmployeeSurvey[EmployeeID],0)),"Not Found")</f>
        <v>3</v>
      </c>
      <c r="Z1146" s="5">
        <f>IFERROR(VLOOKUP(tbl_HRMaster[[#This Row],[EmployeeID]],tbl_ManagerSurvey[[EmployeeID]:[PerformanceRating]],2,FALSE),"Not Found")</f>
        <v>3</v>
      </c>
      <c r="AA1146" s="5">
        <f>IFERROR(VLOOKUP(tbl_HRMaster[[#This Row],[EmployeeID]],tbl_ManagerSurvey[[EmployeeID]:[PerformanceRating]],3,FALSE),"Not Found")</f>
        <v>4</v>
      </c>
      <c r="AB1146" s="5" t="str">
        <f>IF(tbl_HRMaster[[#This Row],[Attrition]]="Yes","Left","Active")</f>
        <v>Active</v>
      </c>
      <c r="AC1146" s="5" t="str">
        <f>_xlfn.IFS(tbl_HRMaster[[#This Row],[Age]]&lt;25,"Under 25",tbl_HRMaster[[#This Row],[Age]]&lt;35,"25-34",tbl_HRMaster[[#This Row],[Age]]&lt;45,"35-44",tbl_HRMaster[[#This Row],[Age]]&lt;55,"45-54",TRUE,"Above 54")</f>
        <v>25-34</v>
      </c>
      <c r="AD1146" s="5" t="str">
        <f>_xlfn.IFS(
tbl_HRMaster[[#This Row],[YearsAtCompany]]&lt;2,"&lt; 2 Years",
tbl_HRMaster[[#This Row],[YearsAtCompany]]&lt;5,"2-4 Years",
tbl_HRMaster[[#This Row],[YearsAtCompany]]&lt;10,"5-9 Years",
TRUE,"10+ Years"
)</f>
        <v>5-9 Years</v>
      </c>
      <c r="AE1146" s="5">
        <f>IF(tbl_HRMaster[[#This Row],[Attrition]]="Yes",1,0)</f>
        <v>0</v>
      </c>
    </row>
    <row r="1147" spans="1:31" x14ac:dyDescent="0.25">
      <c r="A1147">
        <v>31</v>
      </c>
      <c r="B1147" t="s">
        <v>21</v>
      </c>
      <c r="C1147" t="s">
        <v>29</v>
      </c>
      <c r="D1147" t="s">
        <v>30</v>
      </c>
      <c r="E1147">
        <v>7</v>
      </c>
      <c r="F1147">
        <v>3</v>
      </c>
      <c r="G1147" t="s">
        <v>38</v>
      </c>
      <c r="H1147">
        <v>3827</v>
      </c>
      <c r="I1147" t="s">
        <v>34</v>
      </c>
      <c r="J1147">
        <v>2</v>
      </c>
      <c r="K1147" t="s">
        <v>31</v>
      </c>
      <c r="L1147" t="s">
        <v>32</v>
      </c>
      <c r="M1147">
        <v>36170</v>
      </c>
      <c r="N1147">
        <v>7</v>
      </c>
      <c r="O1147">
        <v>21</v>
      </c>
      <c r="P1147">
        <v>1</v>
      </c>
      <c r="Q1147">
        <v>10</v>
      </c>
      <c r="R1147">
        <v>5</v>
      </c>
      <c r="S1147">
        <v>5</v>
      </c>
      <c r="T1147">
        <v>0</v>
      </c>
      <c r="U1147">
        <v>3</v>
      </c>
      <c r="V1147">
        <f>COUNTIF(tbl_HRMaster[EmployeeID],tbl_HRMaster[[#This Row],[EmployeeID]])</f>
        <v>1</v>
      </c>
      <c r="W1147">
        <f>IFERROR(INDEX(tbl_EmployeeSurvey[EnvironmentSatisfaction],MATCH(tbl_HRMaster[[#This Row],[EmployeeID]],tbl_EmployeeSurvey[EmployeeID],0)),"Not Found")</f>
        <v>4</v>
      </c>
      <c r="X1147">
        <f>IFERROR(INDEX(tbl_EmployeeSurvey[JobSatisfaction],MATCH(tbl_HRMaster[[#This Row],[EmployeeID]],tbl_EmployeeSurvey[EmployeeID],0)),"Not Found")</f>
        <v>1</v>
      </c>
      <c r="Y1147" s="5">
        <f>IFERROR(INDEX(tbl_EmployeeSurvey[WorkLifeBalance],MATCH(tbl_HRMaster[[#This Row],[EmployeeID]],tbl_EmployeeSurvey[EmployeeID],0)),"Not Found")</f>
        <v>3</v>
      </c>
      <c r="Z1147" s="5">
        <f>IFERROR(VLOOKUP(tbl_HRMaster[[#This Row],[EmployeeID]],tbl_ManagerSurvey[[EmployeeID]:[PerformanceRating]],2,FALSE),"Not Found")</f>
        <v>3</v>
      </c>
      <c r="AA1147" s="5">
        <f>IFERROR(VLOOKUP(tbl_HRMaster[[#This Row],[EmployeeID]],tbl_ManagerSurvey[[EmployeeID]:[PerformanceRating]],3,FALSE),"Not Found")</f>
        <v>4</v>
      </c>
      <c r="AB1147" s="5" t="str">
        <f>IF(tbl_HRMaster[[#This Row],[Attrition]]="Yes","Left","Active")</f>
        <v>Active</v>
      </c>
      <c r="AC1147" s="5" t="str">
        <f>_xlfn.IFS(tbl_HRMaster[[#This Row],[Age]]&lt;25,"Under 25",tbl_HRMaster[[#This Row],[Age]]&lt;35,"25-34",tbl_HRMaster[[#This Row],[Age]]&lt;45,"35-44",tbl_HRMaster[[#This Row],[Age]]&lt;55,"45-54",TRUE,"Above 54")</f>
        <v>25-34</v>
      </c>
      <c r="AD1147" s="5" t="str">
        <f>_xlfn.IFS(
tbl_HRMaster[[#This Row],[YearsAtCompany]]&lt;2,"&lt; 2 Years",
tbl_HRMaster[[#This Row],[YearsAtCompany]]&lt;5,"2-4 Years",
tbl_HRMaster[[#This Row],[YearsAtCompany]]&lt;10,"5-9 Years",
TRUE,"10+ Years"
)</f>
        <v>5-9 Years</v>
      </c>
      <c r="AE1147" s="5">
        <f>IF(tbl_HRMaster[[#This Row],[Attrition]]="Yes",1,0)</f>
        <v>0</v>
      </c>
    </row>
    <row r="1148" spans="1:31" x14ac:dyDescent="0.25">
      <c r="A1148">
        <v>32</v>
      </c>
      <c r="B1148" t="s">
        <v>28</v>
      </c>
      <c r="C1148" t="s">
        <v>22</v>
      </c>
      <c r="D1148" t="s">
        <v>30</v>
      </c>
      <c r="E1148">
        <v>2</v>
      </c>
      <c r="F1148">
        <v>4</v>
      </c>
      <c r="G1148" t="s">
        <v>24</v>
      </c>
      <c r="H1148">
        <v>1353</v>
      </c>
      <c r="I1148" t="s">
        <v>25</v>
      </c>
      <c r="J1148">
        <v>2</v>
      </c>
      <c r="K1148" t="s">
        <v>39</v>
      </c>
      <c r="L1148" t="s">
        <v>32</v>
      </c>
      <c r="M1148">
        <v>41480</v>
      </c>
      <c r="N1148">
        <v>7</v>
      </c>
      <c r="O1148">
        <v>15</v>
      </c>
      <c r="P1148">
        <v>0</v>
      </c>
      <c r="Q1148">
        <v>10</v>
      </c>
      <c r="R1148">
        <v>0</v>
      </c>
      <c r="S1148">
        <v>5</v>
      </c>
      <c r="T1148">
        <v>0</v>
      </c>
      <c r="U1148">
        <v>4</v>
      </c>
      <c r="V1148">
        <f>COUNTIF(tbl_HRMaster[EmployeeID],tbl_HRMaster[[#This Row],[EmployeeID]])</f>
        <v>1</v>
      </c>
      <c r="W1148">
        <f>IFERROR(INDEX(tbl_EmployeeSurvey[EnvironmentSatisfaction],MATCH(tbl_HRMaster[[#This Row],[EmployeeID]],tbl_EmployeeSurvey[EmployeeID],0)),"Not Found")</f>
        <v>1</v>
      </c>
      <c r="X1148">
        <f>IFERROR(INDEX(tbl_EmployeeSurvey[JobSatisfaction],MATCH(tbl_HRMaster[[#This Row],[EmployeeID]],tbl_EmployeeSurvey[EmployeeID],0)),"Not Found")</f>
        <v>1</v>
      </c>
      <c r="Y1148" s="5">
        <f>IFERROR(INDEX(tbl_EmployeeSurvey[WorkLifeBalance],MATCH(tbl_HRMaster[[#This Row],[EmployeeID]],tbl_EmployeeSurvey[EmployeeID],0)),"Not Found")</f>
        <v>4</v>
      </c>
      <c r="Z1148" s="5">
        <f>IFERROR(VLOOKUP(tbl_HRMaster[[#This Row],[EmployeeID]],tbl_ManagerSurvey[[EmployeeID]:[PerformanceRating]],2,FALSE),"Not Found")</f>
        <v>2</v>
      </c>
      <c r="AA1148" s="5">
        <f>IFERROR(VLOOKUP(tbl_HRMaster[[#This Row],[EmployeeID]],tbl_ManagerSurvey[[EmployeeID]:[PerformanceRating]],3,FALSE),"Not Found")</f>
        <v>3</v>
      </c>
      <c r="AB1148" s="5" t="str">
        <f>IF(tbl_HRMaster[[#This Row],[Attrition]]="Yes","Left","Active")</f>
        <v>Left</v>
      </c>
      <c r="AC1148" s="5" t="str">
        <f>_xlfn.IFS(tbl_HRMaster[[#This Row],[Age]]&lt;25,"Under 25",tbl_HRMaster[[#This Row],[Age]]&lt;35,"25-34",tbl_HRMaster[[#This Row],[Age]]&lt;45,"35-44",tbl_HRMaster[[#This Row],[Age]]&lt;55,"45-54",TRUE,"Above 54")</f>
        <v>25-34</v>
      </c>
      <c r="AD1148" s="5" t="str">
        <f>_xlfn.IFS(
tbl_HRMaster[[#This Row],[YearsAtCompany]]&lt;2,"&lt; 2 Years",
tbl_HRMaster[[#This Row],[YearsAtCompany]]&lt;5,"2-4 Years",
tbl_HRMaster[[#This Row],[YearsAtCompany]]&lt;10,"5-9 Years",
TRUE,"10+ Years"
)</f>
        <v>5-9 Years</v>
      </c>
      <c r="AE1148" s="5">
        <f>IF(tbl_HRMaster[[#This Row],[Attrition]]="Yes",1,0)</f>
        <v>1</v>
      </c>
    </row>
    <row r="1149" spans="1:31" x14ac:dyDescent="0.25">
      <c r="A1149">
        <v>32</v>
      </c>
      <c r="B1149" t="s">
        <v>28</v>
      </c>
      <c r="C1149" t="s">
        <v>22</v>
      </c>
      <c r="D1149" t="s">
        <v>30</v>
      </c>
      <c r="E1149">
        <v>2</v>
      </c>
      <c r="F1149">
        <v>4</v>
      </c>
      <c r="G1149" t="s">
        <v>24</v>
      </c>
      <c r="H1149">
        <v>2823</v>
      </c>
      <c r="I1149" t="s">
        <v>25</v>
      </c>
      <c r="J1149">
        <v>2</v>
      </c>
      <c r="K1149" t="s">
        <v>39</v>
      </c>
      <c r="L1149" t="s">
        <v>32</v>
      </c>
      <c r="M1149">
        <v>41480</v>
      </c>
      <c r="N1149">
        <v>7</v>
      </c>
      <c r="O1149">
        <v>15</v>
      </c>
      <c r="P1149">
        <v>0</v>
      </c>
      <c r="Q1149">
        <v>10</v>
      </c>
      <c r="R1149">
        <v>0</v>
      </c>
      <c r="S1149">
        <v>5</v>
      </c>
      <c r="T1149">
        <v>0</v>
      </c>
      <c r="U1149">
        <v>4</v>
      </c>
      <c r="V1149">
        <f>COUNTIF(tbl_HRMaster[EmployeeID],tbl_HRMaster[[#This Row],[EmployeeID]])</f>
        <v>1</v>
      </c>
      <c r="W1149">
        <f>IFERROR(INDEX(tbl_EmployeeSurvey[EnvironmentSatisfaction],MATCH(tbl_HRMaster[[#This Row],[EmployeeID]],tbl_EmployeeSurvey[EmployeeID],0)),"Not Found")</f>
        <v>1</v>
      </c>
      <c r="X1149">
        <f>IFERROR(INDEX(tbl_EmployeeSurvey[JobSatisfaction],MATCH(tbl_HRMaster[[#This Row],[EmployeeID]],tbl_EmployeeSurvey[EmployeeID],0)),"Not Found")</f>
        <v>1</v>
      </c>
      <c r="Y1149" s="5">
        <f>IFERROR(INDEX(tbl_EmployeeSurvey[WorkLifeBalance],MATCH(tbl_HRMaster[[#This Row],[EmployeeID]],tbl_EmployeeSurvey[EmployeeID],0)),"Not Found")</f>
        <v>4</v>
      </c>
      <c r="Z1149" s="5">
        <f>IFERROR(VLOOKUP(tbl_HRMaster[[#This Row],[EmployeeID]],tbl_ManagerSurvey[[EmployeeID]:[PerformanceRating]],2,FALSE),"Not Found")</f>
        <v>2</v>
      </c>
      <c r="AA1149" s="5">
        <f>IFERROR(VLOOKUP(tbl_HRMaster[[#This Row],[EmployeeID]],tbl_ManagerSurvey[[EmployeeID]:[PerformanceRating]],3,FALSE),"Not Found")</f>
        <v>3</v>
      </c>
      <c r="AB1149" s="5" t="str">
        <f>IF(tbl_HRMaster[[#This Row],[Attrition]]="Yes","Left","Active")</f>
        <v>Left</v>
      </c>
      <c r="AC1149" s="5" t="str">
        <f>_xlfn.IFS(tbl_HRMaster[[#This Row],[Age]]&lt;25,"Under 25",tbl_HRMaster[[#This Row],[Age]]&lt;35,"25-34",tbl_HRMaster[[#This Row],[Age]]&lt;45,"35-44",tbl_HRMaster[[#This Row],[Age]]&lt;55,"45-54",TRUE,"Above 54")</f>
        <v>25-34</v>
      </c>
      <c r="AD1149" s="5" t="str">
        <f>_xlfn.IFS(
tbl_HRMaster[[#This Row],[YearsAtCompany]]&lt;2,"&lt; 2 Years",
tbl_HRMaster[[#This Row],[YearsAtCompany]]&lt;5,"2-4 Years",
tbl_HRMaster[[#This Row],[YearsAtCompany]]&lt;10,"5-9 Years",
TRUE,"10+ Years"
)</f>
        <v>5-9 Years</v>
      </c>
      <c r="AE1149" s="5">
        <f>IF(tbl_HRMaster[[#This Row],[Attrition]]="Yes",1,0)</f>
        <v>1</v>
      </c>
    </row>
    <row r="1150" spans="1:31" x14ac:dyDescent="0.25">
      <c r="A1150">
        <v>32</v>
      </c>
      <c r="B1150" t="s">
        <v>28</v>
      </c>
      <c r="C1150" t="s">
        <v>22</v>
      </c>
      <c r="D1150" t="s">
        <v>30</v>
      </c>
      <c r="E1150">
        <v>2</v>
      </c>
      <c r="F1150">
        <v>4</v>
      </c>
      <c r="G1150" t="s">
        <v>24</v>
      </c>
      <c r="H1150">
        <v>4293</v>
      </c>
      <c r="I1150" t="s">
        <v>25</v>
      </c>
      <c r="J1150">
        <v>2</v>
      </c>
      <c r="K1150" t="s">
        <v>39</v>
      </c>
      <c r="L1150" t="s">
        <v>32</v>
      </c>
      <c r="M1150">
        <v>41480</v>
      </c>
      <c r="N1150">
        <v>7</v>
      </c>
      <c r="O1150">
        <v>15</v>
      </c>
      <c r="P1150">
        <v>0</v>
      </c>
      <c r="Q1150">
        <v>10</v>
      </c>
      <c r="R1150">
        <v>0</v>
      </c>
      <c r="S1150">
        <v>5</v>
      </c>
      <c r="T1150">
        <v>0</v>
      </c>
      <c r="U1150">
        <v>4</v>
      </c>
      <c r="V1150">
        <f>COUNTIF(tbl_HRMaster[EmployeeID],tbl_HRMaster[[#This Row],[EmployeeID]])</f>
        <v>1</v>
      </c>
      <c r="W1150">
        <f>IFERROR(INDEX(tbl_EmployeeSurvey[EnvironmentSatisfaction],MATCH(tbl_HRMaster[[#This Row],[EmployeeID]],tbl_EmployeeSurvey[EmployeeID],0)),"Not Found")</f>
        <v>1</v>
      </c>
      <c r="X1150">
        <f>IFERROR(INDEX(tbl_EmployeeSurvey[JobSatisfaction],MATCH(tbl_HRMaster[[#This Row],[EmployeeID]],tbl_EmployeeSurvey[EmployeeID],0)),"Not Found")</f>
        <v>1</v>
      </c>
      <c r="Y1150" s="5">
        <f>IFERROR(INDEX(tbl_EmployeeSurvey[WorkLifeBalance],MATCH(tbl_HRMaster[[#This Row],[EmployeeID]],tbl_EmployeeSurvey[EmployeeID],0)),"Not Found")</f>
        <v>4</v>
      </c>
      <c r="Z1150" s="5">
        <f>IFERROR(VLOOKUP(tbl_HRMaster[[#This Row],[EmployeeID]],tbl_ManagerSurvey[[EmployeeID]:[PerformanceRating]],2,FALSE),"Not Found")</f>
        <v>2</v>
      </c>
      <c r="AA1150" s="5">
        <f>IFERROR(VLOOKUP(tbl_HRMaster[[#This Row],[EmployeeID]],tbl_ManagerSurvey[[EmployeeID]:[PerformanceRating]],3,FALSE),"Not Found")</f>
        <v>3</v>
      </c>
      <c r="AB1150" s="5" t="str">
        <f>IF(tbl_HRMaster[[#This Row],[Attrition]]="Yes","Left","Active")</f>
        <v>Left</v>
      </c>
      <c r="AC1150" s="5" t="str">
        <f>_xlfn.IFS(tbl_HRMaster[[#This Row],[Age]]&lt;25,"Under 25",tbl_HRMaster[[#This Row],[Age]]&lt;35,"25-34",tbl_HRMaster[[#This Row],[Age]]&lt;45,"35-44",tbl_HRMaster[[#This Row],[Age]]&lt;55,"45-54",TRUE,"Above 54")</f>
        <v>25-34</v>
      </c>
      <c r="AD1150" s="5" t="str">
        <f>_xlfn.IFS(
tbl_HRMaster[[#This Row],[YearsAtCompany]]&lt;2,"&lt; 2 Years",
tbl_HRMaster[[#This Row],[YearsAtCompany]]&lt;5,"2-4 Years",
tbl_HRMaster[[#This Row],[YearsAtCompany]]&lt;10,"5-9 Years",
TRUE,"10+ Years"
)</f>
        <v>5-9 Years</v>
      </c>
      <c r="AE1150" s="5">
        <f>IF(tbl_HRMaster[[#This Row],[Attrition]]="Yes",1,0)</f>
        <v>1</v>
      </c>
    </row>
    <row r="1151" spans="1:31" x14ac:dyDescent="0.25">
      <c r="A1151">
        <v>32</v>
      </c>
      <c r="B1151" t="s">
        <v>21</v>
      </c>
      <c r="C1151" t="s">
        <v>22</v>
      </c>
      <c r="D1151" t="s">
        <v>30</v>
      </c>
      <c r="E1151">
        <v>7</v>
      </c>
      <c r="F1151">
        <v>3</v>
      </c>
      <c r="G1151" t="s">
        <v>24</v>
      </c>
      <c r="H1151">
        <v>818</v>
      </c>
      <c r="I1151" t="s">
        <v>25</v>
      </c>
      <c r="J1151">
        <v>3</v>
      </c>
      <c r="K1151" t="s">
        <v>40</v>
      </c>
      <c r="L1151" t="s">
        <v>32</v>
      </c>
      <c r="M1151">
        <v>44030</v>
      </c>
      <c r="N1151">
        <v>2</v>
      </c>
      <c r="O1151">
        <v>20</v>
      </c>
      <c r="P1151">
        <v>0</v>
      </c>
      <c r="Q1151">
        <v>10</v>
      </c>
      <c r="R1151">
        <v>3</v>
      </c>
      <c r="S1151">
        <v>5</v>
      </c>
      <c r="T1151">
        <v>0</v>
      </c>
      <c r="U1151">
        <v>0</v>
      </c>
      <c r="V1151">
        <f>COUNTIF(tbl_HRMaster[EmployeeID],tbl_HRMaster[[#This Row],[EmployeeID]])</f>
        <v>1</v>
      </c>
      <c r="W1151">
        <f>IFERROR(INDEX(tbl_EmployeeSurvey[EnvironmentSatisfaction],MATCH(tbl_HRMaster[[#This Row],[EmployeeID]],tbl_EmployeeSurvey[EmployeeID],0)),"Not Found")</f>
        <v>3</v>
      </c>
      <c r="X1151">
        <f>IFERROR(INDEX(tbl_EmployeeSurvey[JobSatisfaction],MATCH(tbl_HRMaster[[#This Row],[EmployeeID]],tbl_EmployeeSurvey[EmployeeID],0)),"Not Found")</f>
        <v>4</v>
      </c>
      <c r="Y1151" s="5">
        <f>IFERROR(INDEX(tbl_EmployeeSurvey[WorkLifeBalance],MATCH(tbl_HRMaster[[#This Row],[EmployeeID]],tbl_EmployeeSurvey[EmployeeID],0)),"Not Found")</f>
        <v>4</v>
      </c>
      <c r="Z1151" s="5">
        <f>IFERROR(VLOOKUP(tbl_HRMaster[[#This Row],[EmployeeID]],tbl_ManagerSurvey[[EmployeeID]:[PerformanceRating]],2,FALSE),"Not Found")</f>
        <v>2</v>
      </c>
      <c r="AA1151" s="5">
        <f>IFERROR(VLOOKUP(tbl_HRMaster[[#This Row],[EmployeeID]],tbl_ManagerSurvey[[EmployeeID]:[PerformanceRating]],3,FALSE),"Not Found")</f>
        <v>4</v>
      </c>
      <c r="AB1151" s="5" t="str">
        <f>IF(tbl_HRMaster[[#This Row],[Attrition]]="Yes","Left","Active")</f>
        <v>Active</v>
      </c>
      <c r="AC1151" s="5" t="str">
        <f>_xlfn.IFS(tbl_HRMaster[[#This Row],[Age]]&lt;25,"Under 25",tbl_HRMaster[[#This Row],[Age]]&lt;35,"25-34",tbl_HRMaster[[#This Row],[Age]]&lt;45,"35-44",tbl_HRMaster[[#This Row],[Age]]&lt;55,"45-54",TRUE,"Above 54")</f>
        <v>25-34</v>
      </c>
      <c r="AD1151" s="5" t="str">
        <f>_xlfn.IFS(
tbl_HRMaster[[#This Row],[YearsAtCompany]]&lt;2,"&lt; 2 Years",
tbl_HRMaster[[#This Row],[YearsAtCompany]]&lt;5,"2-4 Years",
tbl_HRMaster[[#This Row],[YearsAtCompany]]&lt;10,"5-9 Years",
TRUE,"10+ Years"
)</f>
        <v>5-9 Years</v>
      </c>
      <c r="AE1151" s="5">
        <f>IF(tbl_HRMaster[[#This Row],[Attrition]]="Yes",1,0)</f>
        <v>0</v>
      </c>
    </row>
    <row r="1152" spans="1:31" x14ac:dyDescent="0.25">
      <c r="A1152">
        <v>32</v>
      </c>
      <c r="B1152" t="s">
        <v>21</v>
      </c>
      <c r="C1152" t="s">
        <v>22</v>
      </c>
      <c r="D1152" t="s">
        <v>30</v>
      </c>
      <c r="E1152">
        <v>7</v>
      </c>
      <c r="F1152">
        <v>3</v>
      </c>
      <c r="G1152" t="s">
        <v>24</v>
      </c>
      <c r="H1152">
        <v>2288</v>
      </c>
      <c r="I1152" t="s">
        <v>25</v>
      </c>
      <c r="J1152">
        <v>3</v>
      </c>
      <c r="K1152" t="s">
        <v>40</v>
      </c>
      <c r="L1152" t="s">
        <v>32</v>
      </c>
      <c r="M1152">
        <v>44030</v>
      </c>
      <c r="N1152">
        <v>2</v>
      </c>
      <c r="O1152">
        <v>20</v>
      </c>
      <c r="P1152">
        <v>0</v>
      </c>
      <c r="Q1152">
        <v>10</v>
      </c>
      <c r="R1152">
        <v>3</v>
      </c>
      <c r="S1152">
        <v>5</v>
      </c>
      <c r="T1152">
        <v>0</v>
      </c>
      <c r="U1152">
        <v>0</v>
      </c>
      <c r="V1152">
        <f>COUNTIF(tbl_HRMaster[EmployeeID],tbl_HRMaster[[#This Row],[EmployeeID]])</f>
        <v>1</v>
      </c>
      <c r="W1152">
        <f>IFERROR(INDEX(tbl_EmployeeSurvey[EnvironmentSatisfaction],MATCH(tbl_HRMaster[[#This Row],[EmployeeID]],tbl_EmployeeSurvey[EmployeeID],0)),"Not Found")</f>
        <v>3</v>
      </c>
      <c r="X1152">
        <f>IFERROR(INDEX(tbl_EmployeeSurvey[JobSatisfaction],MATCH(tbl_HRMaster[[#This Row],[EmployeeID]],tbl_EmployeeSurvey[EmployeeID],0)),"Not Found")</f>
        <v>4</v>
      </c>
      <c r="Y1152" s="5">
        <f>IFERROR(INDEX(tbl_EmployeeSurvey[WorkLifeBalance],MATCH(tbl_HRMaster[[#This Row],[EmployeeID]],tbl_EmployeeSurvey[EmployeeID],0)),"Not Found")</f>
        <v>4</v>
      </c>
      <c r="Z1152" s="5">
        <f>IFERROR(VLOOKUP(tbl_HRMaster[[#This Row],[EmployeeID]],tbl_ManagerSurvey[[EmployeeID]:[PerformanceRating]],2,FALSE),"Not Found")</f>
        <v>2</v>
      </c>
      <c r="AA1152" s="5">
        <f>IFERROR(VLOOKUP(tbl_HRMaster[[#This Row],[EmployeeID]],tbl_ManagerSurvey[[EmployeeID]:[PerformanceRating]],3,FALSE),"Not Found")</f>
        <v>4</v>
      </c>
      <c r="AB1152" s="5" t="str">
        <f>IF(tbl_HRMaster[[#This Row],[Attrition]]="Yes","Left","Active")</f>
        <v>Active</v>
      </c>
      <c r="AC1152" s="5" t="str">
        <f>_xlfn.IFS(tbl_HRMaster[[#This Row],[Age]]&lt;25,"Under 25",tbl_HRMaster[[#This Row],[Age]]&lt;35,"25-34",tbl_HRMaster[[#This Row],[Age]]&lt;45,"35-44",tbl_HRMaster[[#This Row],[Age]]&lt;55,"45-54",TRUE,"Above 54")</f>
        <v>25-34</v>
      </c>
      <c r="AD1152" s="5" t="str">
        <f>_xlfn.IFS(
tbl_HRMaster[[#This Row],[YearsAtCompany]]&lt;2,"&lt; 2 Years",
tbl_HRMaster[[#This Row],[YearsAtCompany]]&lt;5,"2-4 Years",
tbl_HRMaster[[#This Row],[YearsAtCompany]]&lt;10,"5-9 Years",
TRUE,"10+ Years"
)</f>
        <v>5-9 Years</v>
      </c>
      <c r="AE1152" s="5">
        <f>IF(tbl_HRMaster[[#This Row],[Attrition]]="Yes",1,0)</f>
        <v>0</v>
      </c>
    </row>
    <row r="1153" spans="1:31" x14ac:dyDescent="0.25">
      <c r="A1153">
        <v>32</v>
      </c>
      <c r="B1153" t="s">
        <v>21</v>
      </c>
      <c r="C1153" t="s">
        <v>22</v>
      </c>
      <c r="D1153" t="s">
        <v>30</v>
      </c>
      <c r="E1153">
        <v>7</v>
      </c>
      <c r="F1153">
        <v>3</v>
      </c>
      <c r="G1153" t="s">
        <v>24</v>
      </c>
      <c r="H1153">
        <v>3758</v>
      </c>
      <c r="I1153" t="s">
        <v>25</v>
      </c>
      <c r="J1153">
        <v>3</v>
      </c>
      <c r="K1153" t="s">
        <v>40</v>
      </c>
      <c r="L1153" t="s">
        <v>32</v>
      </c>
      <c r="M1153">
        <v>44030</v>
      </c>
      <c r="N1153">
        <v>2</v>
      </c>
      <c r="O1153">
        <v>20</v>
      </c>
      <c r="P1153">
        <v>0</v>
      </c>
      <c r="Q1153">
        <v>10</v>
      </c>
      <c r="R1153">
        <v>3</v>
      </c>
      <c r="S1153">
        <v>5</v>
      </c>
      <c r="T1153">
        <v>0</v>
      </c>
      <c r="U1153">
        <v>0</v>
      </c>
      <c r="V1153">
        <f>COUNTIF(tbl_HRMaster[EmployeeID],tbl_HRMaster[[#This Row],[EmployeeID]])</f>
        <v>1</v>
      </c>
      <c r="W1153">
        <f>IFERROR(INDEX(tbl_EmployeeSurvey[EnvironmentSatisfaction],MATCH(tbl_HRMaster[[#This Row],[EmployeeID]],tbl_EmployeeSurvey[EmployeeID],0)),"Not Found")</f>
        <v>3</v>
      </c>
      <c r="X1153">
        <f>IFERROR(INDEX(tbl_EmployeeSurvey[JobSatisfaction],MATCH(tbl_HRMaster[[#This Row],[EmployeeID]],tbl_EmployeeSurvey[EmployeeID],0)),"Not Found")</f>
        <v>4</v>
      </c>
      <c r="Y1153" s="5">
        <f>IFERROR(INDEX(tbl_EmployeeSurvey[WorkLifeBalance],MATCH(tbl_HRMaster[[#This Row],[EmployeeID]],tbl_EmployeeSurvey[EmployeeID],0)),"Not Found")</f>
        <v>4</v>
      </c>
      <c r="Z1153" s="5">
        <f>IFERROR(VLOOKUP(tbl_HRMaster[[#This Row],[EmployeeID]],tbl_ManagerSurvey[[EmployeeID]:[PerformanceRating]],2,FALSE),"Not Found")</f>
        <v>2</v>
      </c>
      <c r="AA1153" s="5">
        <f>IFERROR(VLOOKUP(tbl_HRMaster[[#This Row],[EmployeeID]],tbl_ManagerSurvey[[EmployeeID]:[PerformanceRating]],3,FALSE),"Not Found")</f>
        <v>4</v>
      </c>
      <c r="AB1153" s="5" t="str">
        <f>IF(tbl_HRMaster[[#This Row],[Attrition]]="Yes","Left","Active")</f>
        <v>Active</v>
      </c>
      <c r="AC1153" s="5" t="str">
        <f>_xlfn.IFS(tbl_HRMaster[[#This Row],[Age]]&lt;25,"Under 25",tbl_HRMaster[[#This Row],[Age]]&lt;35,"25-34",tbl_HRMaster[[#This Row],[Age]]&lt;45,"35-44",tbl_HRMaster[[#This Row],[Age]]&lt;55,"45-54",TRUE,"Above 54")</f>
        <v>25-34</v>
      </c>
      <c r="AD1153" s="5" t="str">
        <f>_xlfn.IFS(
tbl_HRMaster[[#This Row],[YearsAtCompany]]&lt;2,"&lt; 2 Years",
tbl_HRMaster[[#This Row],[YearsAtCompany]]&lt;5,"2-4 Years",
tbl_HRMaster[[#This Row],[YearsAtCompany]]&lt;10,"5-9 Years",
TRUE,"10+ Years"
)</f>
        <v>5-9 Years</v>
      </c>
      <c r="AE1153" s="5">
        <f>IF(tbl_HRMaster[[#This Row],[Attrition]]="Yes",1,0)</f>
        <v>0</v>
      </c>
    </row>
    <row r="1154" spans="1:31" x14ac:dyDescent="0.25">
      <c r="A1154">
        <v>38</v>
      </c>
      <c r="B1154" t="s">
        <v>21</v>
      </c>
      <c r="C1154" t="s">
        <v>22</v>
      </c>
      <c r="D1154" t="s">
        <v>30</v>
      </c>
      <c r="E1154">
        <v>3</v>
      </c>
      <c r="F1154">
        <v>4</v>
      </c>
      <c r="G1154" t="s">
        <v>24</v>
      </c>
      <c r="H1154">
        <v>1119</v>
      </c>
      <c r="I1154" t="s">
        <v>25</v>
      </c>
      <c r="J1154">
        <v>1</v>
      </c>
      <c r="K1154" t="s">
        <v>43</v>
      </c>
      <c r="L1154" t="s">
        <v>41</v>
      </c>
      <c r="M1154">
        <v>44900</v>
      </c>
      <c r="N1154">
        <v>2</v>
      </c>
      <c r="O1154">
        <v>21</v>
      </c>
      <c r="P1154">
        <v>1</v>
      </c>
      <c r="Q1154">
        <v>10</v>
      </c>
      <c r="R1154">
        <v>1</v>
      </c>
      <c r="S1154">
        <v>5</v>
      </c>
      <c r="T1154">
        <v>0</v>
      </c>
      <c r="U1154">
        <v>3</v>
      </c>
      <c r="V1154">
        <f>COUNTIF(tbl_HRMaster[EmployeeID],tbl_HRMaster[[#This Row],[EmployeeID]])</f>
        <v>1</v>
      </c>
      <c r="W1154">
        <f>IFERROR(INDEX(tbl_EmployeeSurvey[EnvironmentSatisfaction],MATCH(tbl_HRMaster[[#This Row],[EmployeeID]],tbl_EmployeeSurvey[EmployeeID],0)),"Not Found")</f>
        <v>2</v>
      </c>
      <c r="X1154">
        <f>IFERROR(INDEX(tbl_EmployeeSurvey[JobSatisfaction],MATCH(tbl_HRMaster[[#This Row],[EmployeeID]],tbl_EmployeeSurvey[EmployeeID],0)),"Not Found")</f>
        <v>4</v>
      </c>
      <c r="Y1154" s="5">
        <f>IFERROR(INDEX(tbl_EmployeeSurvey[WorkLifeBalance],MATCH(tbl_HRMaster[[#This Row],[EmployeeID]],tbl_EmployeeSurvey[EmployeeID],0)),"Not Found")</f>
        <v>4</v>
      </c>
      <c r="Z1154" s="5">
        <f>IFERROR(VLOOKUP(tbl_HRMaster[[#This Row],[EmployeeID]],tbl_ManagerSurvey[[EmployeeID]:[PerformanceRating]],2,FALSE),"Not Found")</f>
        <v>3</v>
      </c>
      <c r="AA1154" s="5">
        <f>IFERROR(VLOOKUP(tbl_HRMaster[[#This Row],[EmployeeID]],tbl_ManagerSurvey[[EmployeeID]:[PerformanceRating]],3,FALSE),"Not Found")</f>
        <v>4</v>
      </c>
      <c r="AB1154" s="5" t="str">
        <f>IF(tbl_HRMaster[[#This Row],[Attrition]]="Yes","Left","Active")</f>
        <v>Active</v>
      </c>
      <c r="AC1154" s="5" t="str">
        <f>_xlfn.IFS(tbl_HRMaster[[#This Row],[Age]]&lt;25,"Under 25",tbl_HRMaster[[#This Row],[Age]]&lt;35,"25-34",tbl_HRMaster[[#This Row],[Age]]&lt;45,"35-44",tbl_HRMaster[[#This Row],[Age]]&lt;55,"45-54",TRUE,"Above 54")</f>
        <v>35-44</v>
      </c>
      <c r="AD1154" s="5" t="str">
        <f>_xlfn.IFS(
tbl_HRMaster[[#This Row],[YearsAtCompany]]&lt;2,"&lt; 2 Years",
tbl_HRMaster[[#This Row],[YearsAtCompany]]&lt;5,"2-4 Years",
tbl_HRMaster[[#This Row],[YearsAtCompany]]&lt;10,"5-9 Years",
TRUE,"10+ Years"
)</f>
        <v>5-9 Years</v>
      </c>
      <c r="AE1154" s="5">
        <f>IF(tbl_HRMaster[[#This Row],[Attrition]]="Yes",1,0)</f>
        <v>0</v>
      </c>
    </row>
    <row r="1155" spans="1:31" x14ac:dyDescent="0.25">
      <c r="A1155">
        <v>38</v>
      </c>
      <c r="B1155" t="s">
        <v>21</v>
      </c>
      <c r="C1155" t="s">
        <v>22</v>
      </c>
      <c r="D1155" t="s">
        <v>30</v>
      </c>
      <c r="E1155">
        <v>3</v>
      </c>
      <c r="F1155">
        <v>4</v>
      </c>
      <c r="G1155" t="s">
        <v>24</v>
      </c>
      <c r="H1155">
        <v>2589</v>
      </c>
      <c r="I1155" t="s">
        <v>25</v>
      </c>
      <c r="J1155">
        <v>1</v>
      </c>
      <c r="K1155" t="s">
        <v>43</v>
      </c>
      <c r="L1155" t="s">
        <v>41</v>
      </c>
      <c r="M1155">
        <v>44900</v>
      </c>
      <c r="N1155">
        <v>2</v>
      </c>
      <c r="O1155">
        <v>21</v>
      </c>
      <c r="P1155">
        <v>1</v>
      </c>
      <c r="Q1155">
        <v>10</v>
      </c>
      <c r="R1155">
        <v>1</v>
      </c>
      <c r="S1155">
        <v>5</v>
      </c>
      <c r="T1155">
        <v>0</v>
      </c>
      <c r="U1155">
        <v>3</v>
      </c>
      <c r="V1155">
        <f>COUNTIF(tbl_HRMaster[EmployeeID],tbl_HRMaster[[#This Row],[EmployeeID]])</f>
        <v>1</v>
      </c>
      <c r="W1155">
        <f>IFERROR(INDEX(tbl_EmployeeSurvey[EnvironmentSatisfaction],MATCH(tbl_HRMaster[[#This Row],[EmployeeID]],tbl_EmployeeSurvey[EmployeeID],0)),"Not Found")</f>
        <v>2</v>
      </c>
      <c r="X1155">
        <f>IFERROR(INDEX(tbl_EmployeeSurvey[JobSatisfaction],MATCH(tbl_HRMaster[[#This Row],[EmployeeID]],tbl_EmployeeSurvey[EmployeeID],0)),"Not Found")</f>
        <v>4</v>
      </c>
      <c r="Y1155" s="5">
        <f>IFERROR(INDEX(tbl_EmployeeSurvey[WorkLifeBalance],MATCH(tbl_HRMaster[[#This Row],[EmployeeID]],tbl_EmployeeSurvey[EmployeeID],0)),"Not Found")</f>
        <v>4</v>
      </c>
      <c r="Z1155" s="5">
        <f>IFERROR(VLOOKUP(tbl_HRMaster[[#This Row],[EmployeeID]],tbl_ManagerSurvey[[EmployeeID]:[PerformanceRating]],2,FALSE),"Not Found")</f>
        <v>3</v>
      </c>
      <c r="AA1155" s="5">
        <f>IFERROR(VLOOKUP(tbl_HRMaster[[#This Row],[EmployeeID]],tbl_ManagerSurvey[[EmployeeID]:[PerformanceRating]],3,FALSE),"Not Found")</f>
        <v>4</v>
      </c>
      <c r="AB1155" s="5" t="str">
        <f>IF(tbl_HRMaster[[#This Row],[Attrition]]="Yes","Left","Active")</f>
        <v>Active</v>
      </c>
      <c r="AC1155" s="5" t="str">
        <f>_xlfn.IFS(tbl_HRMaster[[#This Row],[Age]]&lt;25,"Under 25",tbl_HRMaster[[#This Row],[Age]]&lt;35,"25-34",tbl_HRMaster[[#This Row],[Age]]&lt;45,"35-44",tbl_HRMaster[[#This Row],[Age]]&lt;55,"45-54",TRUE,"Above 54")</f>
        <v>35-44</v>
      </c>
      <c r="AD1155" s="5" t="str">
        <f>_xlfn.IFS(
tbl_HRMaster[[#This Row],[YearsAtCompany]]&lt;2,"&lt; 2 Years",
tbl_HRMaster[[#This Row],[YearsAtCompany]]&lt;5,"2-4 Years",
tbl_HRMaster[[#This Row],[YearsAtCompany]]&lt;10,"5-9 Years",
TRUE,"10+ Years"
)</f>
        <v>5-9 Years</v>
      </c>
      <c r="AE1155" s="5">
        <f>IF(tbl_HRMaster[[#This Row],[Attrition]]="Yes",1,0)</f>
        <v>0</v>
      </c>
    </row>
    <row r="1156" spans="1:31" x14ac:dyDescent="0.25">
      <c r="A1156">
        <v>38</v>
      </c>
      <c r="B1156" t="s">
        <v>21</v>
      </c>
      <c r="C1156" t="s">
        <v>22</v>
      </c>
      <c r="D1156" t="s">
        <v>30</v>
      </c>
      <c r="E1156">
        <v>3</v>
      </c>
      <c r="F1156">
        <v>4</v>
      </c>
      <c r="G1156" t="s">
        <v>24</v>
      </c>
      <c r="H1156">
        <v>4059</v>
      </c>
      <c r="I1156" t="s">
        <v>25</v>
      </c>
      <c r="J1156">
        <v>1</v>
      </c>
      <c r="K1156" t="s">
        <v>43</v>
      </c>
      <c r="L1156" t="s">
        <v>41</v>
      </c>
      <c r="M1156">
        <v>44900</v>
      </c>
      <c r="N1156">
        <v>2</v>
      </c>
      <c r="O1156">
        <v>21</v>
      </c>
      <c r="P1156">
        <v>1</v>
      </c>
      <c r="Q1156">
        <v>10</v>
      </c>
      <c r="R1156">
        <v>1</v>
      </c>
      <c r="S1156">
        <v>5</v>
      </c>
      <c r="T1156">
        <v>0</v>
      </c>
      <c r="U1156">
        <v>3</v>
      </c>
      <c r="V1156">
        <f>COUNTIF(tbl_HRMaster[EmployeeID],tbl_HRMaster[[#This Row],[EmployeeID]])</f>
        <v>1</v>
      </c>
      <c r="W1156">
        <f>IFERROR(INDEX(tbl_EmployeeSurvey[EnvironmentSatisfaction],MATCH(tbl_HRMaster[[#This Row],[EmployeeID]],tbl_EmployeeSurvey[EmployeeID],0)),"Not Found")</f>
        <v>2</v>
      </c>
      <c r="X1156">
        <f>IFERROR(INDEX(tbl_EmployeeSurvey[JobSatisfaction],MATCH(tbl_HRMaster[[#This Row],[EmployeeID]],tbl_EmployeeSurvey[EmployeeID],0)),"Not Found")</f>
        <v>4</v>
      </c>
      <c r="Y1156" s="5">
        <f>IFERROR(INDEX(tbl_EmployeeSurvey[WorkLifeBalance],MATCH(tbl_HRMaster[[#This Row],[EmployeeID]],tbl_EmployeeSurvey[EmployeeID],0)),"Not Found")</f>
        <v>4</v>
      </c>
      <c r="Z1156" s="5">
        <f>IFERROR(VLOOKUP(tbl_HRMaster[[#This Row],[EmployeeID]],tbl_ManagerSurvey[[EmployeeID]:[PerformanceRating]],2,FALSE),"Not Found")</f>
        <v>3</v>
      </c>
      <c r="AA1156" s="5">
        <f>IFERROR(VLOOKUP(tbl_HRMaster[[#This Row],[EmployeeID]],tbl_ManagerSurvey[[EmployeeID]:[PerformanceRating]],3,FALSE),"Not Found")</f>
        <v>4</v>
      </c>
      <c r="AB1156" s="5" t="str">
        <f>IF(tbl_HRMaster[[#This Row],[Attrition]]="Yes","Left","Active")</f>
        <v>Active</v>
      </c>
      <c r="AC1156" s="5" t="str">
        <f>_xlfn.IFS(tbl_HRMaster[[#This Row],[Age]]&lt;25,"Under 25",tbl_HRMaster[[#This Row],[Age]]&lt;35,"25-34",tbl_HRMaster[[#This Row],[Age]]&lt;45,"35-44",tbl_HRMaster[[#This Row],[Age]]&lt;55,"45-54",TRUE,"Above 54")</f>
        <v>35-44</v>
      </c>
      <c r="AD1156" s="5" t="str">
        <f>_xlfn.IFS(
tbl_HRMaster[[#This Row],[YearsAtCompany]]&lt;2,"&lt; 2 Years",
tbl_HRMaster[[#This Row],[YearsAtCompany]]&lt;5,"2-4 Years",
tbl_HRMaster[[#This Row],[YearsAtCompany]]&lt;10,"5-9 Years",
TRUE,"10+ Years"
)</f>
        <v>5-9 Years</v>
      </c>
      <c r="AE1156" s="5">
        <f>IF(tbl_HRMaster[[#This Row],[Attrition]]="Yes",1,0)</f>
        <v>0</v>
      </c>
    </row>
    <row r="1157" spans="1:31" x14ac:dyDescent="0.25">
      <c r="A1157">
        <v>38</v>
      </c>
      <c r="B1157" t="s">
        <v>21</v>
      </c>
      <c r="C1157" t="s">
        <v>22</v>
      </c>
      <c r="D1157" t="s">
        <v>30</v>
      </c>
      <c r="E1157">
        <v>2</v>
      </c>
      <c r="F1157">
        <v>4</v>
      </c>
      <c r="G1157" t="s">
        <v>24</v>
      </c>
      <c r="H1157">
        <v>904</v>
      </c>
      <c r="I1157" t="s">
        <v>25</v>
      </c>
      <c r="J1157">
        <v>3</v>
      </c>
      <c r="K1157" t="s">
        <v>35</v>
      </c>
      <c r="L1157" t="s">
        <v>27</v>
      </c>
      <c r="M1157">
        <v>50790</v>
      </c>
      <c r="N1157">
        <v>3</v>
      </c>
      <c r="O1157">
        <v>11</v>
      </c>
      <c r="P1157">
        <v>0</v>
      </c>
      <c r="Q1157">
        <v>10</v>
      </c>
      <c r="R1157">
        <v>3</v>
      </c>
      <c r="S1157">
        <v>5</v>
      </c>
      <c r="T1157">
        <v>0</v>
      </c>
      <c r="U1157">
        <v>2</v>
      </c>
      <c r="V1157">
        <f>COUNTIF(tbl_HRMaster[EmployeeID],tbl_HRMaster[[#This Row],[EmployeeID]])</f>
        <v>1</v>
      </c>
      <c r="W1157">
        <f>IFERROR(INDEX(tbl_EmployeeSurvey[EnvironmentSatisfaction],MATCH(tbl_HRMaster[[#This Row],[EmployeeID]],tbl_EmployeeSurvey[EmployeeID],0)),"Not Found")</f>
        <v>4</v>
      </c>
      <c r="X1157">
        <f>IFERROR(INDEX(tbl_EmployeeSurvey[JobSatisfaction],MATCH(tbl_HRMaster[[#This Row],[EmployeeID]],tbl_EmployeeSurvey[EmployeeID],0)),"Not Found")</f>
        <v>3</v>
      </c>
      <c r="Y1157" s="5">
        <f>IFERROR(INDEX(tbl_EmployeeSurvey[WorkLifeBalance],MATCH(tbl_HRMaster[[#This Row],[EmployeeID]],tbl_EmployeeSurvey[EmployeeID],0)),"Not Found")</f>
        <v>4</v>
      </c>
      <c r="Z1157" s="5">
        <f>IFERROR(VLOOKUP(tbl_HRMaster[[#This Row],[EmployeeID]],tbl_ManagerSurvey[[EmployeeID]:[PerformanceRating]],2,FALSE),"Not Found")</f>
        <v>3</v>
      </c>
      <c r="AA1157" s="5">
        <f>IFERROR(VLOOKUP(tbl_HRMaster[[#This Row],[EmployeeID]],tbl_ManagerSurvey[[EmployeeID]:[PerformanceRating]],3,FALSE),"Not Found")</f>
        <v>3</v>
      </c>
      <c r="AB1157" s="5" t="str">
        <f>IF(tbl_HRMaster[[#This Row],[Attrition]]="Yes","Left","Active")</f>
        <v>Active</v>
      </c>
      <c r="AC1157" s="5" t="str">
        <f>_xlfn.IFS(tbl_HRMaster[[#This Row],[Age]]&lt;25,"Under 25",tbl_HRMaster[[#This Row],[Age]]&lt;35,"25-34",tbl_HRMaster[[#This Row],[Age]]&lt;45,"35-44",tbl_HRMaster[[#This Row],[Age]]&lt;55,"45-54",TRUE,"Above 54")</f>
        <v>35-44</v>
      </c>
      <c r="AD1157" s="5" t="str">
        <f>_xlfn.IFS(
tbl_HRMaster[[#This Row],[YearsAtCompany]]&lt;2,"&lt; 2 Years",
tbl_HRMaster[[#This Row],[YearsAtCompany]]&lt;5,"2-4 Years",
tbl_HRMaster[[#This Row],[YearsAtCompany]]&lt;10,"5-9 Years",
TRUE,"10+ Years"
)</f>
        <v>5-9 Years</v>
      </c>
      <c r="AE1157" s="5">
        <f>IF(tbl_HRMaster[[#This Row],[Attrition]]="Yes",1,0)</f>
        <v>0</v>
      </c>
    </row>
    <row r="1158" spans="1:31" x14ac:dyDescent="0.25">
      <c r="A1158">
        <v>38</v>
      </c>
      <c r="B1158" t="s">
        <v>21</v>
      </c>
      <c r="C1158" t="s">
        <v>22</v>
      </c>
      <c r="D1158" t="s">
        <v>30</v>
      </c>
      <c r="E1158">
        <v>2</v>
      </c>
      <c r="F1158">
        <v>4</v>
      </c>
      <c r="G1158" t="s">
        <v>24</v>
      </c>
      <c r="H1158">
        <v>2374</v>
      </c>
      <c r="I1158" t="s">
        <v>25</v>
      </c>
      <c r="J1158">
        <v>3</v>
      </c>
      <c r="K1158" t="s">
        <v>35</v>
      </c>
      <c r="L1158" t="s">
        <v>27</v>
      </c>
      <c r="M1158">
        <v>50790</v>
      </c>
      <c r="N1158">
        <v>3</v>
      </c>
      <c r="O1158">
        <v>11</v>
      </c>
      <c r="P1158">
        <v>0</v>
      </c>
      <c r="Q1158">
        <v>10</v>
      </c>
      <c r="R1158">
        <v>3</v>
      </c>
      <c r="S1158">
        <v>5</v>
      </c>
      <c r="T1158">
        <v>0</v>
      </c>
      <c r="U1158">
        <v>2</v>
      </c>
      <c r="V1158">
        <f>COUNTIF(tbl_HRMaster[EmployeeID],tbl_HRMaster[[#This Row],[EmployeeID]])</f>
        <v>1</v>
      </c>
      <c r="W1158">
        <f>IFERROR(INDEX(tbl_EmployeeSurvey[EnvironmentSatisfaction],MATCH(tbl_HRMaster[[#This Row],[EmployeeID]],tbl_EmployeeSurvey[EmployeeID],0)),"Not Found")</f>
        <v>4</v>
      </c>
      <c r="X1158">
        <f>IFERROR(INDEX(tbl_EmployeeSurvey[JobSatisfaction],MATCH(tbl_HRMaster[[#This Row],[EmployeeID]],tbl_EmployeeSurvey[EmployeeID],0)),"Not Found")</f>
        <v>3</v>
      </c>
      <c r="Y1158" s="5">
        <f>IFERROR(INDEX(tbl_EmployeeSurvey[WorkLifeBalance],MATCH(tbl_HRMaster[[#This Row],[EmployeeID]],tbl_EmployeeSurvey[EmployeeID],0)),"Not Found")</f>
        <v>4</v>
      </c>
      <c r="Z1158" s="5">
        <f>IFERROR(VLOOKUP(tbl_HRMaster[[#This Row],[EmployeeID]],tbl_ManagerSurvey[[EmployeeID]:[PerformanceRating]],2,FALSE),"Not Found")</f>
        <v>3</v>
      </c>
      <c r="AA1158" s="5">
        <f>IFERROR(VLOOKUP(tbl_HRMaster[[#This Row],[EmployeeID]],tbl_ManagerSurvey[[EmployeeID]:[PerformanceRating]],3,FALSE),"Not Found")</f>
        <v>3</v>
      </c>
      <c r="AB1158" s="5" t="str">
        <f>IF(tbl_HRMaster[[#This Row],[Attrition]]="Yes","Left","Active")</f>
        <v>Active</v>
      </c>
      <c r="AC1158" s="5" t="str">
        <f>_xlfn.IFS(tbl_HRMaster[[#This Row],[Age]]&lt;25,"Under 25",tbl_HRMaster[[#This Row],[Age]]&lt;35,"25-34",tbl_HRMaster[[#This Row],[Age]]&lt;45,"35-44",tbl_HRMaster[[#This Row],[Age]]&lt;55,"45-54",TRUE,"Above 54")</f>
        <v>35-44</v>
      </c>
      <c r="AD1158" s="5" t="str">
        <f>_xlfn.IFS(
tbl_HRMaster[[#This Row],[YearsAtCompany]]&lt;2,"&lt; 2 Years",
tbl_HRMaster[[#This Row],[YearsAtCompany]]&lt;5,"2-4 Years",
tbl_HRMaster[[#This Row],[YearsAtCompany]]&lt;10,"5-9 Years",
TRUE,"10+ Years"
)</f>
        <v>5-9 Years</v>
      </c>
      <c r="AE1158" s="5">
        <f>IF(tbl_HRMaster[[#This Row],[Attrition]]="Yes",1,0)</f>
        <v>0</v>
      </c>
    </row>
    <row r="1159" spans="1:31" x14ac:dyDescent="0.25">
      <c r="A1159">
        <v>38</v>
      </c>
      <c r="B1159" t="s">
        <v>21</v>
      </c>
      <c r="C1159" t="s">
        <v>22</v>
      </c>
      <c r="D1159" t="s">
        <v>30</v>
      </c>
      <c r="E1159">
        <v>2</v>
      </c>
      <c r="F1159">
        <v>4</v>
      </c>
      <c r="G1159" t="s">
        <v>24</v>
      </c>
      <c r="H1159">
        <v>3844</v>
      </c>
      <c r="I1159" t="s">
        <v>25</v>
      </c>
      <c r="J1159">
        <v>3</v>
      </c>
      <c r="K1159" t="s">
        <v>35</v>
      </c>
      <c r="L1159" t="s">
        <v>27</v>
      </c>
      <c r="M1159">
        <v>50790</v>
      </c>
      <c r="N1159">
        <v>3</v>
      </c>
      <c r="O1159">
        <v>11</v>
      </c>
      <c r="P1159">
        <v>0</v>
      </c>
      <c r="Q1159">
        <v>10</v>
      </c>
      <c r="R1159">
        <v>3</v>
      </c>
      <c r="S1159">
        <v>5</v>
      </c>
      <c r="T1159">
        <v>0</v>
      </c>
      <c r="U1159">
        <v>2</v>
      </c>
      <c r="V1159">
        <f>COUNTIF(tbl_HRMaster[EmployeeID],tbl_HRMaster[[#This Row],[EmployeeID]])</f>
        <v>1</v>
      </c>
      <c r="W1159">
        <f>IFERROR(INDEX(tbl_EmployeeSurvey[EnvironmentSatisfaction],MATCH(tbl_HRMaster[[#This Row],[EmployeeID]],tbl_EmployeeSurvey[EmployeeID],0)),"Not Found")</f>
        <v>4</v>
      </c>
      <c r="X1159">
        <f>IFERROR(INDEX(tbl_EmployeeSurvey[JobSatisfaction],MATCH(tbl_HRMaster[[#This Row],[EmployeeID]],tbl_EmployeeSurvey[EmployeeID],0)),"Not Found")</f>
        <v>3</v>
      </c>
      <c r="Y1159" s="5">
        <f>IFERROR(INDEX(tbl_EmployeeSurvey[WorkLifeBalance],MATCH(tbl_HRMaster[[#This Row],[EmployeeID]],tbl_EmployeeSurvey[EmployeeID],0)),"Not Found")</f>
        <v>4</v>
      </c>
      <c r="Z1159" s="5">
        <f>IFERROR(VLOOKUP(tbl_HRMaster[[#This Row],[EmployeeID]],tbl_ManagerSurvey[[EmployeeID]:[PerformanceRating]],2,FALSE),"Not Found")</f>
        <v>3</v>
      </c>
      <c r="AA1159" s="5">
        <f>IFERROR(VLOOKUP(tbl_HRMaster[[#This Row],[EmployeeID]],tbl_ManagerSurvey[[EmployeeID]:[PerformanceRating]],3,FALSE),"Not Found")</f>
        <v>3</v>
      </c>
      <c r="AB1159" s="5" t="str">
        <f>IF(tbl_HRMaster[[#This Row],[Attrition]]="Yes","Left","Active")</f>
        <v>Active</v>
      </c>
      <c r="AC1159" s="5" t="str">
        <f>_xlfn.IFS(tbl_HRMaster[[#This Row],[Age]]&lt;25,"Under 25",tbl_HRMaster[[#This Row],[Age]]&lt;35,"25-34",tbl_HRMaster[[#This Row],[Age]]&lt;45,"35-44",tbl_HRMaster[[#This Row],[Age]]&lt;55,"45-54",TRUE,"Above 54")</f>
        <v>35-44</v>
      </c>
      <c r="AD1159" s="5" t="str">
        <f>_xlfn.IFS(
tbl_HRMaster[[#This Row],[YearsAtCompany]]&lt;2,"&lt; 2 Years",
tbl_HRMaster[[#This Row],[YearsAtCompany]]&lt;5,"2-4 Years",
tbl_HRMaster[[#This Row],[YearsAtCompany]]&lt;10,"5-9 Years",
TRUE,"10+ Years"
)</f>
        <v>5-9 Years</v>
      </c>
      <c r="AE1159" s="5">
        <f>IF(tbl_HRMaster[[#This Row],[Attrition]]="Yes",1,0)</f>
        <v>0</v>
      </c>
    </row>
    <row r="1160" spans="1:31" x14ac:dyDescent="0.25">
      <c r="A1160">
        <v>36</v>
      </c>
      <c r="B1160" t="s">
        <v>28</v>
      </c>
      <c r="C1160" t="s">
        <v>22</v>
      </c>
      <c r="D1160" t="s">
        <v>30</v>
      </c>
      <c r="E1160">
        <v>1</v>
      </c>
      <c r="F1160">
        <v>3</v>
      </c>
      <c r="G1160" t="s">
        <v>24</v>
      </c>
      <c r="H1160">
        <v>1234</v>
      </c>
      <c r="I1160" t="s">
        <v>34</v>
      </c>
      <c r="J1160">
        <v>1</v>
      </c>
      <c r="K1160" t="s">
        <v>39</v>
      </c>
      <c r="L1160" t="s">
        <v>32</v>
      </c>
      <c r="M1160">
        <v>54860</v>
      </c>
      <c r="N1160">
        <v>7</v>
      </c>
      <c r="O1160">
        <v>12</v>
      </c>
      <c r="P1160">
        <v>1</v>
      </c>
      <c r="Q1160">
        <v>10</v>
      </c>
      <c r="R1160">
        <v>2</v>
      </c>
      <c r="S1160">
        <v>5</v>
      </c>
      <c r="T1160">
        <v>0</v>
      </c>
      <c r="U1160">
        <v>3</v>
      </c>
      <c r="V1160">
        <f>COUNTIF(tbl_HRMaster[EmployeeID],tbl_HRMaster[[#This Row],[EmployeeID]])</f>
        <v>1</v>
      </c>
      <c r="W1160">
        <f>IFERROR(INDEX(tbl_EmployeeSurvey[EnvironmentSatisfaction],MATCH(tbl_HRMaster[[#This Row],[EmployeeID]],tbl_EmployeeSurvey[EmployeeID],0)),"Not Found")</f>
        <v>3</v>
      </c>
      <c r="X1160">
        <f>IFERROR(INDEX(tbl_EmployeeSurvey[JobSatisfaction],MATCH(tbl_HRMaster[[#This Row],[EmployeeID]],tbl_EmployeeSurvey[EmployeeID],0)),"Not Found")</f>
        <v>1</v>
      </c>
      <c r="Y1160" s="5">
        <f>IFERROR(INDEX(tbl_EmployeeSurvey[WorkLifeBalance],MATCH(tbl_HRMaster[[#This Row],[EmployeeID]],tbl_EmployeeSurvey[EmployeeID],0)),"Not Found")</f>
        <v>3</v>
      </c>
      <c r="Z1160" s="5">
        <f>IFERROR(VLOOKUP(tbl_HRMaster[[#This Row],[EmployeeID]],tbl_ManagerSurvey[[EmployeeID]:[PerformanceRating]],2,FALSE),"Not Found")</f>
        <v>3</v>
      </c>
      <c r="AA1160" s="5">
        <f>IFERROR(VLOOKUP(tbl_HRMaster[[#This Row],[EmployeeID]],tbl_ManagerSurvey[[EmployeeID]:[PerformanceRating]],3,FALSE),"Not Found")</f>
        <v>3</v>
      </c>
      <c r="AB1160" s="5" t="str">
        <f>IF(tbl_HRMaster[[#This Row],[Attrition]]="Yes","Left","Active")</f>
        <v>Left</v>
      </c>
      <c r="AC1160" s="5" t="str">
        <f>_xlfn.IFS(tbl_HRMaster[[#This Row],[Age]]&lt;25,"Under 25",tbl_HRMaster[[#This Row],[Age]]&lt;35,"25-34",tbl_HRMaster[[#This Row],[Age]]&lt;45,"35-44",tbl_HRMaster[[#This Row],[Age]]&lt;55,"45-54",TRUE,"Above 54")</f>
        <v>35-44</v>
      </c>
      <c r="AD1160" s="5" t="str">
        <f>_xlfn.IFS(
tbl_HRMaster[[#This Row],[YearsAtCompany]]&lt;2,"&lt; 2 Years",
tbl_HRMaster[[#This Row],[YearsAtCompany]]&lt;5,"2-4 Years",
tbl_HRMaster[[#This Row],[YearsAtCompany]]&lt;10,"5-9 Years",
TRUE,"10+ Years"
)</f>
        <v>5-9 Years</v>
      </c>
      <c r="AE1160" s="5">
        <f>IF(tbl_HRMaster[[#This Row],[Attrition]]="Yes",1,0)</f>
        <v>1</v>
      </c>
    </row>
    <row r="1161" spans="1:31" x14ac:dyDescent="0.25">
      <c r="A1161">
        <v>36</v>
      </c>
      <c r="B1161" t="s">
        <v>28</v>
      </c>
      <c r="C1161" t="s">
        <v>22</v>
      </c>
      <c r="D1161" t="s">
        <v>30</v>
      </c>
      <c r="E1161">
        <v>1</v>
      </c>
      <c r="F1161">
        <v>3</v>
      </c>
      <c r="G1161" t="s">
        <v>24</v>
      </c>
      <c r="H1161">
        <v>2704</v>
      </c>
      <c r="I1161" t="s">
        <v>34</v>
      </c>
      <c r="J1161">
        <v>1</v>
      </c>
      <c r="K1161" t="s">
        <v>39</v>
      </c>
      <c r="L1161" t="s">
        <v>32</v>
      </c>
      <c r="M1161">
        <v>54860</v>
      </c>
      <c r="N1161">
        <v>7</v>
      </c>
      <c r="O1161">
        <v>12</v>
      </c>
      <c r="P1161">
        <v>1</v>
      </c>
      <c r="Q1161">
        <v>10</v>
      </c>
      <c r="R1161">
        <v>2</v>
      </c>
      <c r="S1161">
        <v>5</v>
      </c>
      <c r="T1161">
        <v>0</v>
      </c>
      <c r="U1161">
        <v>3</v>
      </c>
      <c r="V1161">
        <f>COUNTIF(tbl_HRMaster[EmployeeID],tbl_HRMaster[[#This Row],[EmployeeID]])</f>
        <v>1</v>
      </c>
      <c r="W1161">
        <f>IFERROR(INDEX(tbl_EmployeeSurvey[EnvironmentSatisfaction],MATCH(tbl_HRMaster[[#This Row],[EmployeeID]],tbl_EmployeeSurvey[EmployeeID],0)),"Not Found")</f>
        <v>3</v>
      </c>
      <c r="X1161">
        <f>IFERROR(INDEX(tbl_EmployeeSurvey[JobSatisfaction],MATCH(tbl_HRMaster[[#This Row],[EmployeeID]],tbl_EmployeeSurvey[EmployeeID],0)),"Not Found")</f>
        <v>1</v>
      </c>
      <c r="Y1161" s="5">
        <f>IFERROR(INDEX(tbl_EmployeeSurvey[WorkLifeBalance],MATCH(tbl_HRMaster[[#This Row],[EmployeeID]],tbl_EmployeeSurvey[EmployeeID],0)),"Not Found")</f>
        <v>3</v>
      </c>
      <c r="Z1161" s="5">
        <f>IFERROR(VLOOKUP(tbl_HRMaster[[#This Row],[EmployeeID]],tbl_ManagerSurvey[[EmployeeID]:[PerformanceRating]],2,FALSE),"Not Found")</f>
        <v>3</v>
      </c>
      <c r="AA1161" s="5">
        <f>IFERROR(VLOOKUP(tbl_HRMaster[[#This Row],[EmployeeID]],tbl_ManagerSurvey[[EmployeeID]:[PerformanceRating]],3,FALSE),"Not Found")</f>
        <v>3</v>
      </c>
      <c r="AB1161" s="5" t="str">
        <f>IF(tbl_HRMaster[[#This Row],[Attrition]]="Yes","Left","Active")</f>
        <v>Left</v>
      </c>
      <c r="AC1161" s="5" t="str">
        <f>_xlfn.IFS(tbl_HRMaster[[#This Row],[Age]]&lt;25,"Under 25",tbl_HRMaster[[#This Row],[Age]]&lt;35,"25-34",tbl_HRMaster[[#This Row],[Age]]&lt;45,"35-44",tbl_HRMaster[[#This Row],[Age]]&lt;55,"45-54",TRUE,"Above 54")</f>
        <v>35-44</v>
      </c>
      <c r="AD1161" s="5" t="str">
        <f>_xlfn.IFS(
tbl_HRMaster[[#This Row],[YearsAtCompany]]&lt;2,"&lt; 2 Years",
tbl_HRMaster[[#This Row],[YearsAtCompany]]&lt;5,"2-4 Years",
tbl_HRMaster[[#This Row],[YearsAtCompany]]&lt;10,"5-9 Years",
TRUE,"10+ Years"
)</f>
        <v>5-9 Years</v>
      </c>
      <c r="AE1161" s="5">
        <f>IF(tbl_HRMaster[[#This Row],[Attrition]]="Yes",1,0)</f>
        <v>1</v>
      </c>
    </row>
    <row r="1162" spans="1:31" x14ac:dyDescent="0.25">
      <c r="A1162">
        <v>36</v>
      </c>
      <c r="B1162" t="s">
        <v>28</v>
      </c>
      <c r="C1162" t="s">
        <v>22</v>
      </c>
      <c r="D1162" t="s">
        <v>30</v>
      </c>
      <c r="E1162">
        <v>1</v>
      </c>
      <c r="F1162">
        <v>3</v>
      </c>
      <c r="G1162" t="s">
        <v>24</v>
      </c>
      <c r="H1162">
        <v>4174</v>
      </c>
      <c r="I1162" t="s">
        <v>34</v>
      </c>
      <c r="J1162">
        <v>1</v>
      </c>
      <c r="K1162" t="s">
        <v>39</v>
      </c>
      <c r="L1162" t="s">
        <v>32</v>
      </c>
      <c r="M1162">
        <v>54860</v>
      </c>
      <c r="N1162">
        <v>7</v>
      </c>
      <c r="O1162">
        <v>12</v>
      </c>
      <c r="P1162">
        <v>1</v>
      </c>
      <c r="Q1162">
        <v>10</v>
      </c>
      <c r="R1162">
        <v>2</v>
      </c>
      <c r="S1162">
        <v>5</v>
      </c>
      <c r="T1162">
        <v>0</v>
      </c>
      <c r="U1162">
        <v>3</v>
      </c>
      <c r="V1162">
        <f>COUNTIF(tbl_HRMaster[EmployeeID],tbl_HRMaster[[#This Row],[EmployeeID]])</f>
        <v>1</v>
      </c>
      <c r="W1162">
        <f>IFERROR(INDEX(tbl_EmployeeSurvey[EnvironmentSatisfaction],MATCH(tbl_HRMaster[[#This Row],[EmployeeID]],tbl_EmployeeSurvey[EmployeeID],0)),"Not Found")</f>
        <v>3</v>
      </c>
      <c r="X1162">
        <f>IFERROR(INDEX(tbl_EmployeeSurvey[JobSatisfaction],MATCH(tbl_HRMaster[[#This Row],[EmployeeID]],tbl_EmployeeSurvey[EmployeeID],0)),"Not Found")</f>
        <v>1</v>
      </c>
      <c r="Y1162" s="5">
        <f>IFERROR(INDEX(tbl_EmployeeSurvey[WorkLifeBalance],MATCH(tbl_HRMaster[[#This Row],[EmployeeID]],tbl_EmployeeSurvey[EmployeeID],0)),"Not Found")</f>
        <v>3</v>
      </c>
      <c r="Z1162" s="5">
        <f>IFERROR(VLOOKUP(tbl_HRMaster[[#This Row],[EmployeeID]],tbl_ManagerSurvey[[EmployeeID]:[PerformanceRating]],2,FALSE),"Not Found")</f>
        <v>3</v>
      </c>
      <c r="AA1162" s="5">
        <f>IFERROR(VLOOKUP(tbl_HRMaster[[#This Row],[EmployeeID]],tbl_ManagerSurvey[[EmployeeID]:[PerformanceRating]],3,FALSE),"Not Found")</f>
        <v>3</v>
      </c>
      <c r="AB1162" s="5" t="str">
        <f>IF(tbl_HRMaster[[#This Row],[Attrition]]="Yes","Left","Active")</f>
        <v>Left</v>
      </c>
      <c r="AC1162" s="5" t="str">
        <f>_xlfn.IFS(tbl_HRMaster[[#This Row],[Age]]&lt;25,"Under 25",tbl_HRMaster[[#This Row],[Age]]&lt;35,"25-34",tbl_HRMaster[[#This Row],[Age]]&lt;45,"35-44",tbl_HRMaster[[#This Row],[Age]]&lt;55,"45-54",TRUE,"Above 54")</f>
        <v>35-44</v>
      </c>
      <c r="AD1162" s="5" t="str">
        <f>_xlfn.IFS(
tbl_HRMaster[[#This Row],[YearsAtCompany]]&lt;2,"&lt; 2 Years",
tbl_HRMaster[[#This Row],[YearsAtCompany]]&lt;5,"2-4 Years",
tbl_HRMaster[[#This Row],[YearsAtCompany]]&lt;10,"5-9 Years",
TRUE,"10+ Years"
)</f>
        <v>5-9 Years</v>
      </c>
      <c r="AE1162" s="5">
        <f>IF(tbl_HRMaster[[#This Row],[Attrition]]="Yes",1,0)</f>
        <v>1</v>
      </c>
    </row>
    <row r="1163" spans="1:31" x14ac:dyDescent="0.25">
      <c r="A1163">
        <v>42</v>
      </c>
      <c r="B1163" t="s">
        <v>21</v>
      </c>
      <c r="C1163" t="s">
        <v>22</v>
      </c>
      <c r="D1163" t="s">
        <v>23</v>
      </c>
      <c r="E1163">
        <v>11</v>
      </c>
      <c r="F1163">
        <v>1</v>
      </c>
      <c r="G1163" t="s">
        <v>46</v>
      </c>
      <c r="H1163">
        <v>415</v>
      </c>
      <c r="I1163" t="s">
        <v>34</v>
      </c>
      <c r="J1163">
        <v>2</v>
      </c>
      <c r="K1163" t="s">
        <v>37</v>
      </c>
      <c r="L1163" t="s">
        <v>32</v>
      </c>
      <c r="M1163">
        <v>59400</v>
      </c>
      <c r="N1163">
        <v>7</v>
      </c>
      <c r="O1163">
        <v>16</v>
      </c>
      <c r="P1163">
        <v>0</v>
      </c>
      <c r="Q1163">
        <v>10</v>
      </c>
      <c r="R1163">
        <v>2</v>
      </c>
      <c r="S1163">
        <v>5</v>
      </c>
      <c r="T1163">
        <v>0</v>
      </c>
      <c r="U1163">
        <v>3</v>
      </c>
      <c r="V1163">
        <f>COUNTIF(tbl_HRMaster[EmployeeID],tbl_HRMaster[[#This Row],[EmployeeID]])</f>
        <v>1</v>
      </c>
      <c r="W1163">
        <f>IFERROR(INDEX(tbl_EmployeeSurvey[EnvironmentSatisfaction],MATCH(tbl_HRMaster[[#This Row],[EmployeeID]],tbl_EmployeeSurvey[EmployeeID],0)),"Not Found")</f>
        <v>3</v>
      </c>
      <c r="X1163">
        <f>IFERROR(INDEX(tbl_EmployeeSurvey[JobSatisfaction],MATCH(tbl_HRMaster[[#This Row],[EmployeeID]],tbl_EmployeeSurvey[EmployeeID],0)),"Not Found")</f>
        <v>3</v>
      </c>
      <c r="Y1163" s="5">
        <f>IFERROR(INDEX(tbl_EmployeeSurvey[WorkLifeBalance],MATCH(tbl_HRMaster[[#This Row],[EmployeeID]],tbl_EmployeeSurvey[EmployeeID],0)),"Not Found")</f>
        <v>3</v>
      </c>
      <c r="Z1163" s="5">
        <f>IFERROR(VLOOKUP(tbl_HRMaster[[#This Row],[EmployeeID]],tbl_ManagerSurvey[[EmployeeID]:[PerformanceRating]],2,FALSE),"Not Found")</f>
        <v>2</v>
      </c>
      <c r="AA1163" s="5">
        <f>IFERROR(VLOOKUP(tbl_HRMaster[[#This Row],[EmployeeID]],tbl_ManagerSurvey[[EmployeeID]:[PerformanceRating]],3,FALSE),"Not Found")</f>
        <v>3</v>
      </c>
      <c r="AB1163" s="5" t="str">
        <f>IF(tbl_HRMaster[[#This Row],[Attrition]]="Yes","Left","Active")</f>
        <v>Active</v>
      </c>
      <c r="AC1163" s="5" t="str">
        <f>_xlfn.IFS(tbl_HRMaster[[#This Row],[Age]]&lt;25,"Under 25",tbl_HRMaster[[#This Row],[Age]]&lt;35,"25-34",tbl_HRMaster[[#This Row],[Age]]&lt;45,"35-44",tbl_HRMaster[[#This Row],[Age]]&lt;55,"45-54",TRUE,"Above 54")</f>
        <v>35-44</v>
      </c>
      <c r="AD1163" s="5" t="str">
        <f>_xlfn.IFS(
tbl_HRMaster[[#This Row],[YearsAtCompany]]&lt;2,"&lt; 2 Years",
tbl_HRMaster[[#This Row],[YearsAtCompany]]&lt;5,"2-4 Years",
tbl_HRMaster[[#This Row],[YearsAtCompany]]&lt;10,"5-9 Years",
TRUE,"10+ Years"
)</f>
        <v>5-9 Years</v>
      </c>
      <c r="AE1163" s="5">
        <f>IF(tbl_HRMaster[[#This Row],[Attrition]]="Yes",1,0)</f>
        <v>0</v>
      </c>
    </row>
    <row r="1164" spans="1:31" x14ac:dyDescent="0.25">
      <c r="A1164">
        <v>42</v>
      </c>
      <c r="B1164" t="s">
        <v>21</v>
      </c>
      <c r="C1164" t="s">
        <v>22</v>
      </c>
      <c r="D1164" t="s">
        <v>23</v>
      </c>
      <c r="E1164">
        <v>11</v>
      </c>
      <c r="F1164">
        <v>1</v>
      </c>
      <c r="G1164" t="s">
        <v>46</v>
      </c>
      <c r="H1164">
        <v>1885</v>
      </c>
      <c r="I1164" t="s">
        <v>34</v>
      </c>
      <c r="J1164">
        <v>2</v>
      </c>
      <c r="K1164" t="s">
        <v>37</v>
      </c>
      <c r="L1164" t="s">
        <v>32</v>
      </c>
      <c r="M1164">
        <v>59400</v>
      </c>
      <c r="N1164">
        <v>7</v>
      </c>
      <c r="O1164">
        <v>16</v>
      </c>
      <c r="P1164">
        <v>0</v>
      </c>
      <c r="Q1164">
        <v>10</v>
      </c>
      <c r="R1164">
        <v>2</v>
      </c>
      <c r="S1164">
        <v>5</v>
      </c>
      <c r="T1164">
        <v>0</v>
      </c>
      <c r="U1164">
        <v>3</v>
      </c>
      <c r="V1164">
        <f>COUNTIF(tbl_HRMaster[EmployeeID],tbl_HRMaster[[#This Row],[EmployeeID]])</f>
        <v>1</v>
      </c>
      <c r="W1164">
        <f>IFERROR(INDEX(tbl_EmployeeSurvey[EnvironmentSatisfaction],MATCH(tbl_HRMaster[[#This Row],[EmployeeID]],tbl_EmployeeSurvey[EmployeeID],0)),"Not Found")</f>
        <v>3</v>
      </c>
      <c r="X1164">
        <f>IFERROR(INDEX(tbl_EmployeeSurvey[JobSatisfaction],MATCH(tbl_HRMaster[[#This Row],[EmployeeID]],tbl_EmployeeSurvey[EmployeeID],0)),"Not Found")</f>
        <v>3</v>
      </c>
      <c r="Y1164" s="5">
        <f>IFERROR(INDEX(tbl_EmployeeSurvey[WorkLifeBalance],MATCH(tbl_HRMaster[[#This Row],[EmployeeID]],tbl_EmployeeSurvey[EmployeeID],0)),"Not Found")</f>
        <v>3</v>
      </c>
      <c r="Z1164" s="5">
        <f>IFERROR(VLOOKUP(tbl_HRMaster[[#This Row],[EmployeeID]],tbl_ManagerSurvey[[EmployeeID]:[PerformanceRating]],2,FALSE),"Not Found")</f>
        <v>2</v>
      </c>
      <c r="AA1164" s="5">
        <f>IFERROR(VLOOKUP(tbl_HRMaster[[#This Row],[EmployeeID]],tbl_ManagerSurvey[[EmployeeID]:[PerformanceRating]],3,FALSE),"Not Found")</f>
        <v>3</v>
      </c>
      <c r="AB1164" s="5" t="str">
        <f>IF(tbl_HRMaster[[#This Row],[Attrition]]="Yes","Left","Active")</f>
        <v>Active</v>
      </c>
      <c r="AC1164" s="5" t="str">
        <f>_xlfn.IFS(tbl_HRMaster[[#This Row],[Age]]&lt;25,"Under 25",tbl_HRMaster[[#This Row],[Age]]&lt;35,"25-34",tbl_HRMaster[[#This Row],[Age]]&lt;45,"35-44",tbl_HRMaster[[#This Row],[Age]]&lt;55,"45-54",TRUE,"Above 54")</f>
        <v>35-44</v>
      </c>
      <c r="AD1164" s="5" t="str">
        <f>_xlfn.IFS(
tbl_HRMaster[[#This Row],[YearsAtCompany]]&lt;2,"&lt; 2 Years",
tbl_HRMaster[[#This Row],[YearsAtCompany]]&lt;5,"2-4 Years",
tbl_HRMaster[[#This Row],[YearsAtCompany]]&lt;10,"5-9 Years",
TRUE,"10+ Years"
)</f>
        <v>5-9 Years</v>
      </c>
      <c r="AE1164" s="5">
        <f>IF(tbl_HRMaster[[#This Row],[Attrition]]="Yes",1,0)</f>
        <v>0</v>
      </c>
    </row>
    <row r="1165" spans="1:31" x14ac:dyDescent="0.25">
      <c r="A1165">
        <v>42</v>
      </c>
      <c r="B1165" t="s">
        <v>21</v>
      </c>
      <c r="C1165" t="s">
        <v>22</v>
      </c>
      <c r="D1165" t="s">
        <v>23</v>
      </c>
      <c r="E1165">
        <v>11</v>
      </c>
      <c r="F1165">
        <v>1</v>
      </c>
      <c r="G1165" t="s">
        <v>46</v>
      </c>
      <c r="H1165">
        <v>3355</v>
      </c>
      <c r="I1165" t="s">
        <v>34</v>
      </c>
      <c r="J1165">
        <v>2</v>
      </c>
      <c r="K1165" t="s">
        <v>37</v>
      </c>
      <c r="L1165" t="s">
        <v>32</v>
      </c>
      <c r="M1165">
        <v>59400</v>
      </c>
      <c r="N1165">
        <v>7</v>
      </c>
      <c r="O1165">
        <v>16</v>
      </c>
      <c r="P1165">
        <v>0</v>
      </c>
      <c r="Q1165">
        <v>10</v>
      </c>
      <c r="R1165">
        <v>2</v>
      </c>
      <c r="S1165">
        <v>5</v>
      </c>
      <c r="T1165">
        <v>0</v>
      </c>
      <c r="U1165">
        <v>3</v>
      </c>
      <c r="V1165">
        <f>COUNTIF(tbl_HRMaster[EmployeeID],tbl_HRMaster[[#This Row],[EmployeeID]])</f>
        <v>1</v>
      </c>
      <c r="W1165">
        <f>IFERROR(INDEX(tbl_EmployeeSurvey[EnvironmentSatisfaction],MATCH(tbl_HRMaster[[#This Row],[EmployeeID]],tbl_EmployeeSurvey[EmployeeID],0)),"Not Found")</f>
        <v>3</v>
      </c>
      <c r="X1165">
        <f>IFERROR(INDEX(tbl_EmployeeSurvey[JobSatisfaction],MATCH(tbl_HRMaster[[#This Row],[EmployeeID]],tbl_EmployeeSurvey[EmployeeID],0)),"Not Found")</f>
        <v>3</v>
      </c>
      <c r="Y1165" s="5">
        <f>IFERROR(INDEX(tbl_EmployeeSurvey[WorkLifeBalance],MATCH(tbl_HRMaster[[#This Row],[EmployeeID]],tbl_EmployeeSurvey[EmployeeID],0)),"Not Found")</f>
        <v>3</v>
      </c>
      <c r="Z1165" s="5">
        <f>IFERROR(VLOOKUP(tbl_HRMaster[[#This Row],[EmployeeID]],tbl_ManagerSurvey[[EmployeeID]:[PerformanceRating]],2,FALSE),"Not Found")</f>
        <v>2</v>
      </c>
      <c r="AA1165" s="5">
        <f>IFERROR(VLOOKUP(tbl_HRMaster[[#This Row],[EmployeeID]],tbl_ManagerSurvey[[EmployeeID]:[PerformanceRating]],3,FALSE),"Not Found")</f>
        <v>3</v>
      </c>
      <c r="AB1165" s="5" t="str">
        <f>IF(tbl_HRMaster[[#This Row],[Attrition]]="Yes","Left","Active")</f>
        <v>Active</v>
      </c>
      <c r="AC1165" s="5" t="str">
        <f>_xlfn.IFS(tbl_HRMaster[[#This Row],[Age]]&lt;25,"Under 25",tbl_HRMaster[[#This Row],[Age]]&lt;35,"25-34",tbl_HRMaster[[#This Row],[Age]]&lt;45,"35-44",tbl_HRMaster[[#This Row],[Age]]&lt;55,"45-54",TRUE,"Above 54")</f>
        <v>35-44</v>
      </c>
      <c r="AD1165" s="5" t="str">
        <f>_xlfn.IFS(
tbl_HRMaster[[#This Row],[YearsAtCompany]]&lt;2,"&lt; 2 Years",
tbl_HRMaster[[#This Row],[YearsAtCompany]]&lt;5,"2-4 Years",
tbl_HRMaster[[#This Row],[YearsAtCompany]]&lt;10,"5-9 Years",
TRUE,"10+ Years"
)</f>
        <v>5-9 Years</v>
      </c>
      <c r="AE1165" s="5">
        <f>IF(tbl_HRMaster[[#This Row],[Attrition]]="Yes",1,0)</f>
        <v>0</v>
      </c>
    </row>
    <row r="1166" spans="1:31" x14ac:dyDescent="0.25">
      <c r="A1166">
        <v>30</v>
      </c>
      <c r="B1166" t="s">
        <v>21</v>
      </c>
      <c r="C1166" t="s">
        <v>22</v>
      </c>
      <c r="D1166" t="s">
        <v>23</v>
      </c>
      <c r="E1166">
        <v>25</v>
      </c>
      <c r="F1166">
        <v>3</v>
      </c>
      <c r="G1166" t="s">
        <v>45</v>
      </c>
      <c r="H1166">
        <v>153</v>
      </c>
      <c r="I1166" t="s">
        <v>34</v>
      </c>
      <c r="J1166">
        <v>1</v>
      </c>
      <c r="K1166" t="s">
        <v>35</v>
      </c>
      <c r="L1166" t="s">
        <v>32</v>
      </c>
      <c r="M1166">
        <v>24060</v>
      </c>
      <c r="N1166">
        <v>2</v>
      </c>
      <c r="O1166">
        <v>20</v>
      </c>
      <c r="P1166">
        <v>1</v>
      </c>
      <c r="Q1166">
        <v>11</v>
      </c>
      <c r="R1166">
        <v>5</v>
      </c>
      <c r="S1166">
        <v>5</v>
      </c>
      <c r="T1166">
        <v>0</v>
      </c>
      <c r="U1166">
        <v>2</v>
      </c>
      <c r="V1166">
        <f>COUNTIF(tbl_HRMaster[EmployeeID],tbl_HRMaster[[#This Row],[EmployeeID]])</f>
        <v>1</v>
      </c>
      <c r="W1166">
        <f>IFERROR(INDEX(tbl_EmployeeSurvey[EnvironmentSatisfaction],MATCH(tbl_HRMaster[[#This Row],[EmployeeID]],tbl_EmployeeSurvey[EmployeeID],0)),"Not Found")</f>
        <v>3</v>
      </c>
      <c r="X1166">
        <f>IFERROR(INDEX(tbl_EmployeeSurvey[JobSatisfaction],MATCH(tbl_HRMaster[[#This Row],[EmployeeID]],tbl_EmployeeSurvey[EmployeeID],0)),"Not Found")</f>
        <v>4</v>
      </c>
      <c r="Y1166" s="5">
        <f>IFERROR(INDEX(tbl_EmployeeSurvey[WorkLifeBalance],MATCH(tbl_HRMaster[[#This Row],[EmployeeID]],tbl_EmployeeSurvey[EmployeeID],0)),"Not Found")</f>
        <v>3</v>
      </c>
      <c r="Z1166" s="5">
        <f>IFERROR(VLOOKUP(tbl_HRMaster[[#This Row],[EmployeeID]],tbl_ManagerSurvey[[EmployeeID]:[PerformanceRating]],2,FALSE),"Not Found")</f>
        <v>3</v>
      </c>
      <c r="AA1166" s="5">
        <f>IFERROR(VLOOKUP(tbl_HRMaster[[#This Row],[EmployeeID]],tbl_ManagerSurvey[[EmployeeID]:[PerformanceRating]],3,FALSE),"Not Found")</f>
        <v>4</v>
      </c>
      <c r="AB1166" s="5" t="str">
        <f>IF(tbl_HRMaster[[#This Row],[Attrition]]="Yes","Left","Active")</f>
        <v>Active</v>
      </c>
      <c r="AC1166" s="5" t="str">
        <f>_xlfn.IFS(tbl_HRMaster[[#This Row],[Age]]&lt;25,"Under 25",tbl_HRMaster[[#This Row],[Age]]&lt;35,"25-34",tbl_HRMaster[[#This Row],[Age]]&lt;45,"35-44",tbl_HRMaster[[#This Row],[Age]]&lt;55,"45-54",TRUE,"Above 54")</f>
        <v>25-34</v>
      </c>
      <c r="AD1166" s="5" t="str">
        <f>_xlfn.IFS(
tbl_HRMaster[[#This Row],[YearsAtCompany]]&lt;2,"&lt; 2 Years",
tbl_HRMaster[[#This Row],[YearsAtCompany]]&lt;5,"2-4 Years",
tbl_HRMaster[[#This Row],[YearsAtCompany]]&lt;10,"5-9 Years",
TRUE,"10+ Years"
)</f>
        <v>5-9 Years</v>
      </c>
      <c r="AE1166" s="5">
        <f>IF(tbl_HRMaster[[#This Row],[Attrition]]="Yes",1,0)</f>
        <v>0</v>
      </c>
    </row>
    <row r="1167" spans="1:31" x14ac:dyDescent="0.25">
      <c r="A1167">
        <v>30</v>
      </c>
      <c r="B1167" t="s">
        <v>21</v>
      </c>
      <c r="C1167" t="s">
        <v>22</v>
      </c>
      <c r="D1167" t="s">
        <v>23</v>
      </c>
      <c r="E1167">
        <v>25</v>
      </c>
      <c r="F1167">
        <v>3</v>
      </c>
      <c r="G1167" t="s">
        <v>45</v>
      </c>
      <c r="H1167">
        <v>1623</v>
      </c>
      <c r="I1167" t="s">
        <v>34</v>
      </c>
      <c r="J1167">
        <v>1</v>
      </c>
      <c r="K1167" t="s">
        <v>35</v>
      </c>
      <c r="L1167" t="s">
        <v>32</v>
      </c>
      <c r="M1167">
        <v>24060</v>
      </c>
      <c r="N1167">
        <v>2</v>
      </c>
      <c r="O1167">
        <v>20</v>
      </c>
      <c r="P1167">
        <v>1</v>
      </c>
      <c r="Q1167">
        <v>11</v>
      </c>
      <c r="R1167">
        <v>5</v>
      </c>
      <c r="S1167">
        <v>5</v>
      </c>
      <c r="T1167">
        <v>0</v>
      </c>
      <c r="U1167">
        <v>2</v>
      </c>
      <c r="V1167">
        <f>COUNTIF(tbl_HRMaster[EmployeeID],tbl_HRMaster[[#This Row],[EmployeeID]])</f>
        <v>1</v>
      </c>
      <c r="W1167">
        <f>IFERROR(INDEX(tbl_EmployeeSurvey[EnvironmentSatisfaction],MATCH(tbl_HRMaster[[#This Row],[EmployeeID]],tbl_EmployeeSurvey[EmployeeID],0)),"Not Found")</f>
        <v>3</v>
      </c>
      <c r="X1167">
        <f>IFERROR(INDEX(tbl_EmployeeSurvey[JobSatisfaction],MATCH(tbl_HRMaster[[#This Row],[EmployeeID]],tbl_EmployeeSurvey[EmployeeID],0)),"Not Found")</f>
        <v>4</v>
      </c>
      <c r="Y1167" s="5">
        <f>IFERROR(INDEX(tbl_EmployeeSurvey[WorkLifeBalance],MATCH(tbl_HRMaster[[#This Row],[EmployeeID]],tbl_EmployeeSurvey[EmployeeID],0)),"Not Found")</f>
        <v>3</v>
      </c>
      <c r="Z1167" s="5">
        <f>IFERROR(VLOOKUP(tbl_HRMaster[[#This Row],[EmployeeID]],tbl_ManagerSurvey[[EmployeeID]:[PerformanceRating]],2,FALSE),"Not Found")</f>
        <v>3</v>
      </c>
      <c r="AA1167" s="5">
        <f>IFERROR(VLOOKUP(tbl_HRMaster[[#This Row],[EmployeeID]],tbl_ManagerSurvey[[EmployeeID]:[PerformanceRating]],3,FALSE),"Not Found")</f>
        <v>4</v>
      </c>
      <c r="AB1167" s="5" t="str">
        <f>IF(tbl_HRMaster[[#This Row],[Attrition]]="Yes","Left","Active")</f>
        <v>Active</v>
      </c>
      <c r="AC1167" s="5" t="str">
        <f>_xlfn.IFS(tbl_HRMaster[[#This Row],[Age]]&lt;25,"Under 25",tbl_HRMaster[[#This Row],[Age]]&lt;35,"25-34",tbl_HRMaster[[#This Row],[Age]]&lt;45,"35-44",tbl_HRMaster[[#This Row],[Age]]&lt;55,"45-54",TRUE,"Above 54")</f>
        <v>25-34</v>
      </c>
      <c r="AD1167" s="5" t="str">
        <f>_xlfn.IFS(
tbl_HRMaster[[#This Row],[YearsAtCompany]]&lt;2,"&lt; 2 Years",
tbl_HRMaster[[#This Row],[YearsAtCompany]]&lt;5,"2-4 Years",
tbl_HRMaster[[#This Row],[YearsAtCompany]]&lt;10,"5-9 Years",
TRUE,"10+ Years"
)</f>
        <v>5-9 Years</v>
      </c>
      <c r="AE1167" s="5">
        <f>IF(tbl_HRMaster[[#This Row],[Attrition]]="Yes",1,0)</f>
        <v>0</v>
      </c>
    </row>
    <row r="1168" spans="1:31" x14ac:dyDescent="0.25">
      <c r="A1168">
        <v>30</v>
      </c>
      <c r="B1168" t="s">
        <v>21</v>
      </c>
      <c r="C1168" t="s">
        <v>22</v>
      </c>
      <c r="D1168" t="s">
        <v>23</v>
      </c>
      <c r="E1168">
        <v>25</v>
      </c>
      <c r="F1168">
        <v>3</v>
      </c>
      <c r="G1168" t="s">
        <v>45</v>
      </c>
      <c r="H1168">
        <v>3093</v>
      </c>
      <c r="I1168" t="s">
        <v>34</v>
      </c>
      <c r="J1168">
        <v>1</v>
      </c>
      <c r="K1168" t="s">
        <v>35</v>
      </c>
      <c r="L1168" t="s">
        <v>32</v>
      </c>
      <c r="M1168">
        <v>24060</v>
      </c>
      <c r="N1168">
        <v>2</v>
      </c>
      <c r="O1168">
        <v>20</v>
      </c>
      <c r="P1168">
        <v>1</v>
      </c>
      <c r="Q1168">
        <v>11</v>
      </c>
      <c r="R1168">
        <v>5</v>
      </c>
      <c r="S1168">
        <v>5</v>
      </c>
      <c r="T1168">
        <v>0</v>
      </c>
      <c r="U1168">
        <v>2</v>
      </c>
      <c r="V1168">
        <f>COUNTIF(tbl_HRMaster[EmployeeID],tbl_HRMaster[[#This Row],[EmployeeID]])</f>
        <v>1</v>
      </c>
      <c r="W1168">
        <f>IFERROR(INDEX(tbl_EmployeeSurvey[EnvironmentSatisfaction],MATCH(tbl_HRMaster[[#This Row],[EmployeeID]],tbl_EmployeeSurvey[EmployeeID],0)),"Not Found")</f>
        <v>3</v>
      </c>
      <c r="X1168">
        <f>IFERROR(INDEX(tbl_EmployeeSurvey[JobSatisfaction],MATCH(tbl_HRMaster[[#This Row],[EmployeeID]],tbl_EmployeeSurvey[EmployeeID],0)),"Not Found")</f>
        <v>4</v>
      </c>
      <c r="Y1168" s="5">
        <f>IFERROR(INDEX(tbl_EmployeeSurvey[WorkLifeBalance],MATCH(tbl_HRMaster[[#This Row],[EmployeeID]],tbl_EmployeeSurvey[EmployeeID],0)),"Not Found")</f>
        <v>3</v>
      </c>
      <c r="Z1168" s="5">
        <f>IFERROR(VLOOKUP(tbl_HRMaster[[#This Row],[EmployeeID]],tbl_ManagerSurvey[[EmployeeID]:[PerformanceRating]],2,FALSE),"Not Found")</f>
        <v>3</v>
      </c>
      <c r="AA1168" s="5">
        <f>IFERROR(VLOOKUP(tbl_HRMaster[[#This Row],[EmployeeID]],tbl_ManagerSurvey[[EmployeeID]:[PerformanceRating]],3,FALSE),"Not Found")</f>
        <v>4</v>
      </c>
      <c r="AB1168" s="5" t="str">
        <f>IF(tbl_HRMaster[[#This Row],[Attrition]]="Yes","Left","Active")</f>
        <v>Active</v>
      </c>
      <c r="AC1168" s="5" t="str">
        <f>_xlfn.IFS(tbl_HRMaster[[#This Row],[Age]]&lt;25,"Under 25",tbl_HRMaster[[#This Row],[Age]]&lt;35,"25-34",tbl_HRMaster[[#This Row],[Age]]&lt;45,"35-44",tbl_HRMaster[[#This Row],[Age]]&lt;55,"45-54",TRUE,"Above 54")</f>
        <v>25-34</v>
      </c>
      <c r="AD1168" s="5" t="str">
        <f>_xlfn.IFS(
tbl_HRMaster[[#This Row],[YearsAtCompany]]&lt;2,"&lt; 2 Years",
tbl_HRMaster[[#This Row],[YearsAtCompany]]&lt;5,"2-4 Years",
tbl_HRMaster[[#This Row],[YearsAtCompany]]&lt;10,"5-9 Years",
TRUE,"10+ Years"
)</f>
        <v>5-9 Years</v>
      </c>
      <c r="AE1168" s="5">
        <f>IF(tbl_HRMaster[[#This Row],[Attrition]]="Yes",1,0)</f>
        <v>0</v>
      </c>
    </row>
    <row r="1169" spans="1:31" x14ac:dyDescent="0.25">
      <c r="A1169">
        <v>42</v>
      </c>
      <c r="B1169" t="s">
        <v>21</v>
      </c>
      <c r="C1169" t="s">
        <v>36</v>
      </c>
      <c r="D1169" t="s">
        <v>30</v>
      </c>
      <c r="E1169">
        <v>1</v>
      </c>
      <c r="F1169">
        <v>1</v>
      </c>
      <c r="G1169" t="s">
        <v>46</v>
      </c>
      <c r="H1169">
        <v>1410</v>
      </c>
      <c r="I1169" t="s">
        <v>34</v>
      </c>
      <c r="J1169">
        <v>2</v>
      </c>
      <c r="K1169" t="s">
        <v>35</v>
      </c>
      <c r="L1169" t="s">
        <v>41</v>
      </c>
      <c r="M1169">
        <v>78790</v>
      </c>
      <c r="N1169">
        <v>2</v>
      </c>
      <c r="O1169">
        <v>11</v>
      </c>
      <c r="P1169">
        <v>1</v>
      </c>
      <c r="Q1169">
        <v>11</v>
      </c>
      <c r="R1169">
        <v>2</v>
      </c>
      <c r="S1169">
        <v>5</v>
      </c>
      <c r="T1169">
        <v>0</v>
      </c>
      <c r="U1169">
        <v>2</v>
      </c>
      <c r="V1169">
        <f>COUNTIF(tbl_HRMaster[EmployeeID],tbl_HRMaster[[#This Row],[EmployeeID]])</f>
        <v>1</v>
      </c>
      <c r="W1169">
        <f>IFERROR(INDEX(tbl_EmployeeSurvey[EnvironmentSatisfaction],MATCH(tbl_HRMaster[[#This Row],[EmployeeID]],tbl_EmployeeSurvey[EmployeeID],0)),"Not Found")</f>
        <v>3</v>
      </c>
      <c r="X1169">
        <f>IFERROR(INDEX(tbl_EmployeeSurvey[JobSatisfaction],MATCH(tbl_HRMaster[[#This Row],[EmployeeID]],tbl_EmployeeSurvey[EmployeeID],0)),"Not Found")</f>
        <v>3</v>
      </c>
      <c r="Y1169" s="5">
        <f>IFERROR(INDEX(tbl_EmployeeSurvey[WorkLifeBalance],MATCH(tbl_HRMaster[[#This Row],[EmployeeID]],tbl_EmployeeSurvey[EmployeeID],0)),"Not Found")</f>
        <v>3</v>
      </c>
      <c r="Z1169" s="5">
        <f>IFERROR(VLOOKUP(tbl_HRMaster[[#This Row],[EmployeeID]],tbl_ManagerSurvey[[EmployeeID]:[PerformanceRating]],2,FALSE),"Not Found")</f>
        <v>3</v>
      </c>
      <c r="AA1169" s="5">
        <f>IFERROR(VLOOKUP(tbl_HRMaster[[#This Row],[EmployeeID]],tbl_ManagerSurvey[[EmployeeID]:[PerformanceRating]],3,FALSE),"Not Found")</f>
        <v>3</v>
      </c>
      <c r="AB1169" s="5" t="str">
        <f>IF(tbl_HRMaster[[#This Row],[Attrition]]="Yes","Left","Active")</f>
        <v>Active</v>
      </c>
      <c r="AC1169" s="5" t="str">
        <f>_xlfn.IFS(tbl_HRMaster[[#This Row],[Age]]&lt;25,"Under 25",tbl_HRMaster[[#This Row],[Age]]&lt;35,"25-34",tbl_HRMaster[[#This Row],[Age]]&lt;45,"35-44",tbl_HRMaster[[#This Row],[Age]]&lt;55,"45-54",TRUE,"Above 54")</f>
        <v>35-44</v>
      </c>
      <c r="AD1169" s="5" t="str">
        <f>_xlfn.IFS(
tbl_HRMaster[[#This Row],[YearsAtCompany]]&lt;2,"&lt; 2 Years",
tbl_HRMaster[[#This Row],[YearsAtCompany]]&lt;5,"2-4 Years",
tbl_HRMaster[[#This Row],[YearsAtCompany]]&lt;10,"5-9 Years",
TRUE,"10+ Years"
)</f>
        <v>5-9 Years</v>
      </c>
      <c r="AE1169" s="5">
        <f>IF(tbl_HRMaster[[#This Row],[Attrition]]="Yes",1,0)</f>
        <v>0</v>
      </c>
    </row>
    <row r="1170" spans="1:31" x14ac:dyDescent="0.25">
      <c r="A1170">
        <v>42</v>
      </c>
      <c r="B1170" t="s">
        <v>21</v>
      </c>
      <c r="C1170" t="s">
        <v>36</v>
      </c>
      <c r="D1170" t="s">
        <v>30</v>
      </c>
      <c r="E1170">
        <v>1</v>
      </c>
      <c r="F1170">
        <v>1</v>
      </c>
      <c r="G1170" t="s">
        <v>46</v>
      </c>
      <c r="H1170">
        <v>2880</v>
      </c>
      <c r="I1170" t="s">
        <v>34</v>
      </c>
      <c r="J1170">
        <v>2</v>
      </c>
      <c r="K1170" t="s">
        <v>35</v>
      </c>
      <c r="L1170" t="s">
        <v>41</v>
      </c>
      <c r="M1170">
        <v>78790</v>
      </c>
      <c r="N1170">
        <v>2</v>
      </c>
      <c r="O1170">
        <v>11</v>
      </c>
      <c r="P1170">
        <v>1</v>
      </c>
      <c r="Q1170">
        <v>11</v>
      </c>
      <c r="R1170">
        <v>2</v>
      </c>
      <c r="S1170">
        <v>5</v>
      </c>
      <c r="T1170">
        <v>0</v>
      </c>
      <c r="U1170">
        <v>2</v>
      </c>
      <c r="V1170">
        <f>COUNTIF(tbl_HRMaster[EmployeeID],tbl_HRMaster[[#This Row],[EmployeeID]])</f>
        <v>1</v>
      </c>
      <c r="W1170">
        <f>IFERROR(INDEX(tbl_EmployeeSurvey[EnvironmentSatisfaction],MATCH(tbl_HRMaster[[#This Row],[EmployeeID]],tbl_EmployeeSurvey[EmployeeID],0)),"Not Found")</f>
        <v>3</v>
      </c>
      <c r="X1170">
        <f>IFERROR(INDEX(tbl_EmployeeSurvey[JobSatisfaction],MATCH(tbl_HRMaster[[#This Row],[EmployeeID]],tbl_EmployeeSurvey[EmployeeID],0)),"Not Found")</f>
        <v>3</v>
      </c>
      <c r="Y1170" s="5">
        <f>IFERROR(INDEX(tbl_EmployeeSurvey[WorkLifeBalance],MATCH(tbl_HRMaster[[#This Row],[EmployeeID]],tbl_EmployeeSurvey[EmployeeID],0)),"Not Found")</f>
        <v>3</v>
      </c>
      <c r="Z1170" s="5">
        <f>IFERROR(VLOOKUP(tbl_HRMaster[[#This Row],[EmployeeID]],tbl_ManagerSurvey[[EmployeeID]:[PerformanceRating]],2,FALSE),"Not Found")</f>
        <v>3</v>
      </c>
      <c r="AA1170" s="5">
        <f>IFERROR(VLOOKUP(tbl_HRMaster[[#This Row],[EmployeeID]],tbl_ManagerSurvey[[EmployeeID]:[PerformanceRating]],3,FALSE),"Not Found")</f>
        <v>3</v>
      </c>
      <c r="AB1170" s="5" t="str">
        <f>IF(tbl_HRMaster[[#This Row],[Attrition]]="Yes","Left","Active")</f>
        <v>Active</v>
      </c>
      <c r="AC1170" s="5" t="str">
        <f>_xlfn.IFS(tbl_HRMaster[[#This Row],[Age]]&lt;25,"Under 25",tbl_HRMaster[[#This Row],[Age]]&lt;35,"25-34",tbl_HRMaster[[#This Row],[Age]]&lt;45,"35-44",tbl_HRMaster[[#This Row],[Age]]&lt;55,"45-54",TRUE,"Above 54")</f>
        <v>35-44</v>
      </c>
      <c r="AD1170" s="5" t="str">
        <f>_xlfn.IFS(
tbl_HRMaster[[#This Row],[YearsAtCompany]]&lt;2,"&lt; 2 Years",
tbl_HRMaster[[#This Row],[YearsAtCompany]]&lt;5,"2-4 Years",
tbl_HRMaster[[#This Row],[YearsAtCompany]]&lt;10,"5-9 Years",
TRUE,"10+ Years"
)</f>
        <v>5-9 Years</v>
      </c>
      <c r="AE1170" s="5">
        <f>IF(tbl_HRMaster[[#This Row],[Attrition]]="Yes",1,0)</f>
        <v>0</v>
      </c>
    </row>
    <row r="1171" spans="1:31" x14ac:dyDescent="0.25">
      <c r="A1171">
        <v>42</v>
      </c>
      <c r="B1171" t="s">
        <v>21</v>
      </c>
      <c r="C1171" t="s">
        <v>36</v>
      </c>
      <c r="D1171" t="s">
        <v>30</v>
      </c>
      <c r="E1171">
        <v>1</v>
      </c>
      <c r="F1171">
        <v>1</v>
      </c>
      <c r="G1171" t="s">
        <v>46</v>
      </c>
      <c r="H1171">
        <v>4350</v>
      </c>
      <c r="I1171" t="s">
        <v>34</v>
      </c>
      <c r="J1171">
        <v>2</v>
      </c>
      <c r="K1171" t="s">
        <v>35</v>
      </c>
      <c r="L1171" t="s">
        <v>41</v>
      </c>
      <c r="M1171">
        <v>78790</v>
      </c>
      <c r="N1171">
        <v>2</v>
      </c>
      <c r="O1171">
        <v>11</v>
      </c>
      <c r="P1171">
        <v>1</v>
      </c>
      <c r="Q1171">
        <v>11</v>
      </c>
      <c r="R1171">
        <v>2</v>
      </c>
      <c r="S1171">
        <v>5</v>
      </c>
      <c r="T1171">
        <v>0</v>
      </c>
      <c r="U1171">
        <v>2</v>
      </c>
      <c r="V1171">
        <f>COUNTIF(tbl_HRMaster[EmployeeID],tbl_HRMaster[[#This Row],[EmployeeID]])</f>
        <v>1</v>
      </c>
      <c r="W1171">
        <f>IFERROR(INDEX(tbl_EmployeeSurvey[EnvironmentSatisfaction],MATCH(tbl_HRMaster[[#This Row],[EmployeeID]],tbl_EmployeeSurvey[EmployeeID],0)),"Not Found")</f>
        <v>3</v>
      </c>
      <c r="X1171">
        <f>IFERROR(INDEX(tbl_EmployeeSurvey[JobSatisfaction],MATCH(tbl_HRMaster[[#This Row],[EmployeeID]],tbl_EmployeeSurvey[EmployeeID],0)),"Not Found")</f>
        <v>3</v>
      </c>
      <c r="Y1171" s="5">
        <f>IFERROR(INDEX(tbl_EmployeeSurvey[WorkLifeBalance],MATCH(tbl_HRMaster[[#This Row],[EmployeeID]],tbl_EmployeeSurvey[EmployeeID],0)),"Not Found")</f>
        <v>3</v>
      </c>
      <c r="Z1171" s="5">
        <f>IFERROR(VLOOKUP(tbl_HRMaster[[#This Row],[EmployeeID]],tbl_ManagerSurvey[[EmployeeID]:[PerformanceRating]],2,FALSE),"Not Found")</f>
        <v>3</v>
      </c>
      <c r="AA1171" s="5">
        <f>IFERROR(VLOOKUP(tbl_HRMaster[[#This Row],[EmployeeID]],tbl_ManagerSurvey[[EmployeeID]:[PerformanceRating]],3,FALSE),"Not Found")</f>
        <v>3</v>
      </c>
      <c r="AB1171" s="5" t="str">
        <f>IF(tbl_HRMaster[[#This Row],[Attrition]]="Yes","Left","Active")</f>
        <v>Active</v>
      </c>
      <c r="AC1171" s="5" t="str">
        <f>_xlfn.IFS(tbl_HRMaster[[#This Row],[Age]]&lt;25,"Under 25",tbl_HRMaster[[#This Row],[Age]]&lt;35,"25-34",tbl_HRMaster[[#This Row],[Age]]&lt;45,"35-44",tbl_HRMaster[[#This Row],[Age]]&lt;55,"45-54",TRUE,"Above 54")</f>
        <v>35-44</v>
      </c>
      <c r="AD1171" s="5" t="str">
        <f>_xlfn.IFS(
tbl_HRMaster[[#This Row],[YearsAtCompany]]&lt;2,"&lt; 2 Years",
tbl_HRMaster[[#This Row],[YearsAtCompany]]&lt;5,"2-4 Years",
tbl_HRMaster[[#This Row],[YearsAtCompany]]&lt;10,"5-9 Years",
TRUE,"10+ Years"
)</f>
        <v>5-9 Years</v>
      </c>
      <c r="AE1171" s="5">
        <f>IF(tbl_HRMaster[[#This Row],[Attrition]]="Yes",1,0)</f>
        <v>0</v>
      </c>
    </row>
    <row r="1172" spans="1:31" x14ac:dyDescent="0.25">
      <c r="A1172">
        <v>52</v>
      </c>
      <c r="B1172" t="s">
        <v>21</v>
      </c>
      <c r="C1172" t="s">
        <v>22</v>
      </c>
      <c r="D1172" t="s">
        <v>30</v>
      </c>
      <c r="E1172">
        <v>5</v>
      </c>
      <c r="F1172">
        <v>2</v>
      </c>
      <c r="G1172" t="s">
        <v>24</v>
      </c>
      <c r="H1172">
        <v>743</v>
      </c>
      <c r="I1172" t="s">
        <v>25</v>
      </c>
      <c r="J1172">
        <v>1</v>
      </c>
      <c r="K1172" t="s">
        <v>26</v>
      </c>
      <c r="L1172" t="s">
        <v>27</v>
      </c>
      <c r="M1172">
        <v>27590</v>
      </c>
      <c r="N1172">
        <v>9</v>
      </c>
      <c r="O1172">
        <v>18</v>
      </c>
      <c r="P1172">
        <v>1</v>
      </c>
      <c r="Q1172">
        <v>12</v>
      </c>
      <c r="R1172">
        <v>6</v>
      </c>
      <c r="S1172">
        <v>5</v>
      </c>
      <c r="T1172">
        <v>0</v>
      </c>
      <c r="U1172">
        <v>4</v>
      </c>
      <c r="V1172">
        <f>COUNTIF(tbl_HRMaster[EmployeeID],tbl_HRMaster[[#This Row],[EmployeeID]])</f>
        <v>1</v>
      </c>
      <c r="W1172">
        <f>IFERROR(INDEX(tbl_EmployeeSurvey[EnvironmentSatisfaction],MATCH(tbl_HRMaster[[#This Row],[EmployeeID]],tbl_EmployeeSurvey[EmployeeID],0)),"Not Found")</f>
        <v>3</v>
      </c>
      <c r="X1172">
        <f>IFERROR(INDEX(tbl_EmployeeSurvey[JobSatisfaction],MATCH(tbl_HRMaster[[#This Row],[EmployeeID]],tbl_EmployeeSurvey[EmployeeID],0)),"Not Found")</f>
        <v>1</v>
      </c>
      <c r="Y1172" s="5">
        <f>IFERROR(INDEX(tbl_EmployeeSurvey[WorkLifeBalance],MATCH(tbl_HRMaster[[#This Row],[EmployeeID]],tbl_EmployeeSurvey[EmployeeID],0)),"Not Found")</f>
        <v>1</v>
      </c>
      <c r="Z1172" s="5">
        <f>IFERROR(VLOOKUP(tbl_HRMaster[[#This Row],[EmployeeID]],tbl_ManagerSurvey[[EmployeeID]:[PerformanceRating]],2,FALSE),"Not Found")</f>
        <v>3</v>
      </c>
      <c r="AA1172" s="5">
        <f>IFERROR(VLOOKUP(tbl_HRMaster[[#This Row],[EmployeeID]],tbl_ManagerSurvey[[EmployeeID]:[PerformanceRating]],3,FALSE),"Not Found")</f>
        <v>3</v>
      </c>
      <c r="AB1172" s="5" t="str">
        <f>IF(tbl_HRMaster[[#This Row],[Attrition]]="Yes","Left","Active")</f>
        <v>Active</v>
      </c>
      <c r="AC1172" s="5" t="str">
        <f>_xlfn.IFS(tbl_HRMaster[[#This Row],[Age]]&lt;25,"Under 25",tbl_HRMaster[[#This Row],[Age]]&lt;35,"25-34",tbl_HRMaster[[#This Row],[Age]]&lt;45,"35-44",tbl_HRMaster[[#This Row],[Age]]&lt;55,"45-54",TRUE,"Above 54")</f>
        <v>45-54</v>
      </c>
      <c r="AD1172" s="5" t="str">
        <f>_xlfn.IFS(
tbl_HRMaster[[#This Row],[YearsAtCompany]]&lt;2,"&lt; 2 Years",
tbl_HRMaster[[#This Row],[YearsAtCompany]]&lt;5,"2-4 Years",
tbl_HRMaster[[#This Row],[YearsAtCompany]]&lt;10,"5-9 Years",
TRUE,"10+ Years"
)</f>
        <v>5-9 Years</v>
      </c>
      <c r="AE1172" s="5">
        <f>IF(tbl_HRMaster[[#This Row],[Attrition]]="Yes",1,0)</f>
        <v>0</v>
      </c>
    </row>
    <row r="1173" spans="1:31" x14ac:dyDescent="0.25">
      <c r="A1173">
        <v>52</v>
      </c>
      <c r="B1173" t="s">
        <v>21</v>
      </c>
      <c r="C1173" t="s">
        <v>22</v>
      </c>
      <c r="D1173" t="s">
        <v>30</v>
      </c>
      <c r="E1173">
        <v>5</v>
      </c>
      <c r="F1173">
        <v>2</v>
      </c>
      <c r="G1173" t="s">
        <v>24</v>
      </c>
      <c r="H1173">
        <v>2213</v>
      </c>
      <c r="I1173" t="s">
        <v>25</v>
      </c>
      <c r="J1173">
        <v>1</v>
      </c>
      <c r="K1173" t="s">
        <v>26</v>
      </c>
      <c r="L1173" t="s">
        <v>27</v>
      </c>
      <c r="M1173">
        <v>27590</v>
      </c>
      <c r="N1173">
        <v>9</v>
      </c>
      <c r="O1173">
        <v>18</v>
      </c>
      <c r="P1173">
        <v>1</v>
      </c>
      <c r="Q1173">
        <v>12</v>
      </c>
      <c r="R1173">
        <v>6</v>
      </c>
      <c r="S1173">
        <v>5</v>
      </c>
      <c r="T1173">
        <v>0</v>
      </c>
      <c r="U1173">
        <v>4</v>
      </c>
      <c r="V1173">
        <f>COUNTIF(tbl_HRMaster[EmployeeID],tbl_HRMaster[[#This Row],[EmployeeID]])</f>
        <v>1</v>
      </c>
      <c r="W1173">
        <f>IFERROR(INDEX(tbl_EmployeeSurvey[EnvironmentSatisfaction],MATCH(tbl_HRMaster[[#This Row],[EmployeeID]],tbl_EmployeeSurvey[EmployeeID],0)),"Not Found")</f>
        <v>3</v>
      </c>
      <c r="X1173">
        <f>IFERROR(INDEX(tbl_EmployeeSurvey[JobSatisfaction],MATCH(tbl_HRMaster[[#This Row],[EmployeeID]],tbl_EmployeeSurvey[EmployeeID],0)),"Not Found")</f>
        <v>1</v>
      </c>
      <c r="Y1173" s="5">
        <f>IFERROR(INDEX(tbl_EmployeeSurvey[WorkLifeBalance],MATCH(tbl_HRMaster[[#This Row],[EmployeeID]],tbl_EmployeeSurvey[EmployeeID],0)),"Not Found")</f>
        <v>1</v>
      </c>
      <c r="Z1173" s="5">
        <f>IFERROR(VLOOKUP(tbl_HRMaster[[#This Row],[EmployeeID]],tbl_ManagerSurvey[[EmployeeID]:[PerformanceRating]],2,FALSE),"Not Found")</f>
        <v>3</v>
      </c>
      <c r="AA1173" s="5">
        <f>IFERROR(VLOOKUP(tbl_HRMaster[[#This Row],[EmployeeID]],tbl_ManagerSurvey[[EmployeeID]:[PerformanceRating]],3,FALSE),"Not Found")</f>
        <v>3</v>
      </c>
      <c r="AB1173" s="5" t="str">
        <f>IF(tbl_HRMaster[[#This Row],[Attrition]]="Yes","Left","Active")</f>
        <v>Active</v>
      </c>
      <c r="AC1173" s="5" t="str">
        <f>_xlfn.IFS(tbl_HRMaster[[#This Row],[Age]]&lt;25,"Under 25",tbl_HRMaster[[#This Row],[Age]]&lt;35,"25-34",tbl_HRMaster[[#This Row],[Age]]&lt;45,"35-44",tbl_HRMaster[[#This Row],[Age]]&lt;55,"45-54",TRUE,"Above 54")</f>
        <v>45-54</v>
      </c>
      <c r="AD1173" s="5" t="str">
        <f>_xlfn.IFS(
tbl_HRMaster[[#This Row],[YearsAtCompany]]&lt;2,"&lt; 2 Years",
tbl_HRMaster[[#This Row],[YearsAtCompany]]&lt;5,"2-4 Years",
tbl_HRMaster[[#This Row],[YearsAtCompany]]&lt;10,"5-9 Years",
TRUE,"10+ Years"
)</f>
        <v>5-9 Years</v>
      </c>
      <c r="AE1173" s="5">
        <f>IF(tbl_HRMaster[[#This Row],[Attrition]]="Yes",1,0)</f>
        <v>0</v>
      </c>
    </row>
    <row r="1174" spans="1:31" x14ac:dyDescent="0.25">
      <c r="A1174">
        <v>52</v>
      </c>
      <c r="B1174" t="s">
        <v>21</v>
      </c>
      <c r="C1174" t="s">
        <v>22</v>
      </c>
      <c r="D1174" t="s">
        <v>30</v>
      </c>
      <c r="E1174">
        <v>5</v>
      </c>
      <c r="F1174">
        <v>2</v>
      </c>
      <c r="G1174" t="s">
        <v>24</v>
      </c>
      <c r="H1174">
        <v>3683</v>
      </c>
      <c r="I1174" t="s">
        <v>25</v>
      </c>
      <c r="J1174">
        <v>1</v>
      </c>
      <c r="K1174" t="s">
        <v>26</v>
      </c>
      <c r="L1174" t="s">
        <v>27</v>
      </c>
      <c r="M1174">
        <v>27590</v>
      </c>
      <c r="N1174">
        <v>9</v>
      </c>
      <c r="O1174">
        <v>18</v>
      </c>
      <c r="P1174">
        <v>1</v>
      </c>
      <c r="Q1174">
        <v>12</v>
      </c>
      <c r="R1174">
        <v>6</v>
      </c>
      <c r="S1174">
        <v>5</v>
      </c>
      <c r="T1174">
        <v>0</v>
      </c>
      <c r="U1174">
        <v>4</v>
      </c>
      <c r="V1174">
        <f>COUNTIF(tbl_HRMaster[EmployeeID],tbl_HRMaster[[#This Row],[EmployeeID]])</f>
        <v>1</v>
      </c>
      <c r="W1174">
        <f>IFERROR(INDEX(tbl_EmployeeSurvey[EnvironmentSatisfaction],MATCH(tbl_HRMaster[[#This Row],[EmployeeID]],tbl_EmployeeSurvey[EmployeeID],0)),"Not Found")</f>
        <v>3</v>
      </c>
      <c r="X1174">
        <f>IFERROR(INDEX(tbl_EmployeeSurvey[JobSatisfaction],MATCH(tbl_HRMaster[[#This Row],[EmployeeID]],tbl_EmployeeSurvey[EmployeeID],0)),"Not Found")</f>
        <v>1</v>
      </c>
      <c r="Y1174" s="5">
        <f>IFERROR(INDEX(tbl_EmployeeSurvey[WorkLifeBalance],MATCH(tbl_HRMaster[[#This Row],[EmployeeID]],tbl_EmployeeSurvey[EmployeeID],0)),"Not Found")</f>
        <v>1</v>
      </c>
      <c r="Z1174" s="5">
        <f>IFERROR(VLOOKUP(tbl_HRMaster[[#This Row],[EmployeeID]],tbl_ManagerSurvey[[EmployeeID]:[PerformanceRating]],2,FALSE),"Not Found")</f>
        <v>3</v>
      </c>
      <c r="AA1174" s="5">
        <f>IFERROR(VLOOKUP(tbl_HRMaster[[#This Row],[EmployeeID]],tbl_ManagerSurvey[[EmployeeID]:[PerformanceRating]],3,FALSE),"Not Found")</f>
        <v>3</v>
      </c>
      <c r="AB1174" s="5" t="str">
        <f>IF(tbl_HRMaster[[#This Row],[Attrition]]="Yes","Left","Active")</f>
        <v>Active</v>
      </c>
      <c r="AC1174" s="5" t="str">
        <f>_xlfn.IFS(tbl_HRMaster[[#This Row],[Age]]&lt;25,"Under 25",tbl_HRMaster[[#This Row],[Age]]&lt;35,"25-34",tbl_HRMaster[[#This Row],[Age]]&lt;45,"35-44",tbl_HRMaster[[#This Row],[Age]]&lt;55,"45-54",TRUE,"Above 54")</f>
        <v>45-54</v>
      </c>
      <c r="AD1174" s="5" t="str">
        <f>_xlfn.IFS(
tbl_HRMaster[[#This Row],[YearsAtCompany]]&lt;2,"&lt; 2 Years",
tbl_HRMaster[[#This Row],[YearsAtCompany]]&lt;5,"2-4 Years",
tbl_HRMaster[[#This Row],[YearsAtCompany]]&lt;10,"5-9 Years",
TRUE,"10+ Years"
)</f>
        <v>5-9 Years</v>
      </c>
      <c r="AE1174" s="5">
        <f>IF(tbl_HRMaster[[#This Row],[Attrition]]="Yes",1,0)</f>
        <v>0</v>
      </c>
    </row>
    <row r="1175" spans="1:31" x14ac:dyDescent="0.25">
      <c r="A1175">
        <v>40</v>
      </c>
      <c r="B1175" t="s">
        <v>21</v>
      </c>
      <c r="C1175" t="s">
        <v>22</v>
      </c>
      <c r="D1175" t="s">
        <v>23</v>
      </c>
      <c r="E1175">
        <v>27</v>
      </c>
      <c r="F1175">
        <v>2</v>
      </c>
      <c r="G1175" t="s">
        <v>38</v>
      </c>
      <c r="H1175">
        <v>1042</v>
      </c>
      <c r="I1175" t="s">
        <v>25</v>
      </c>
      <c r="J1175">
        <v>3</v>
      </c>
      <c r="K1175" t="s">
        <v>35</v>
      </c>
      <c r="L1175" t="s">
        <v>41</v>
      </c>
      <c r="M1175">
        <v>102740</v>
      </c>
      <c r="N1175">
        <v>4</v>
      </c>
      <c r="O1175">
        <v>18</v>
      </c>
      <c r="P1175">
        <v>0</v>
      </c>
      <c r="Q1175">
        <v>12</v>
      </c>
      <c r="R1175">
        <v>3</v>
      </c>
      <c r="S1175">
        <v>5</v>
      </c>
      <c r="T1175">
        <v>0</v>
      </c>
      <c r="U1175">
        <v>3</v>
      </c>
      <c r="V1175">
        <f>COUNTIF(tbl_HRMaster[EmployeeID],tbl_HRMaster[[#This Row],[EmployeeID]])</f>
        <v>1</v>
      </c>
      <c r="W1175">
        <f>IFERROR(INDEX(tbl_EmployeeSurvey[EnvironmentSatisfaction],MATCH(tbl_HRMaster[[#This Row],[EmployeeID]],tbl_EmployeeSurvey[EmployeeID],0)),"Not Found")</f>
        <v>3</v>
      </c>
      <c r="X1175">
        <f>IFERROR(INDEX(tbl_EmployeeSurvey[JobSatisfaction],MATCH(tbl_HRMaster[[#This Row],[EmployeeID]],tbl_EmployeeSurvey[EmployeeID],0)),"Not Found")</f>
        <v>4</v>
      </c>
      <c r="Y1175" s="5">
        <f>IFERROR(INDEX(tbl_EmployeeSurvey[WorkLifeBalance],MATCH(tbl_HRMaster[[#This Row],[EmployeeID]],tbl_EmployeeSurvey[EmployeeID],0)),"Not Found")</f>
        <v>3</v>
      </c>
      <c r="Z1175" s="5">
        <f>IFERROR(VLOOKUP(tbl_HRMaster[[#This Row],[EmployeeID]],tbl_ManagerSurvey[[EmployeeID]:[PerformanceRating]],2,FALSE),"Not Found")</f>
        <v>3</v>
      </c>
      <c r="AA1175" s="5">
        <f>IFERROR(VLOOKUP(tbl_HRMaster[[#This Row],[EmployeeID]],tbl_ManagerSurvey[[EmployeeID]:[PerformanceRating]],3,FALSE),"Not Found")</f>
        <v>3</v>
      </c>
      <c r="AB1175" s="5" t="str">
        <f>IF(tbl_HRMaster[[#This Row],[Attrition]]="Yes","Left","Active")</f>
        <v>Active</v>
      </c>
      <c r="AC1175" s="5" t="str">
        <f>_xlfn.IFS(tbl_HRMaster[[#This Row],[Age]]&lt;25,"Under 25",tbl_HRMaster[[#This Row],[Age]]&lt;35,"25-34",tbl_HRMaster[[#This Row],[Age]]&lt;45,"35-44",tbl_HRMaster[[#This Row],[Age]]&lt;55,"45-54",TRUE,"Above 54")</f>
        <v>35-44</v>
      </c>
      <c r="AD1175" s="5" t="str">
        <f>_xlfn.IFS(
tbl_HRMaster[[#This Row],[YearsAtCompany]]&lt;2,"&lt; 2 Years",
tbl_HRMaster[[#This Row],[YearsAtCompany]]&lt;5,"2-4 Years",
tbl_HRMaster[[#This Row],[YearsAtCompany]]&lt;10,"5-9 Years",
TRUE,"10+ Years"
)</f>
        <v>5-9 Years</v>
      </c>
      <c r="AE1175" s="5">
        <f>IF(tbl_HRMaster[[#This Row],[Attrition]]="Yes",1,0)</f>
        <v>0</v>
      </c>
    </row>
    <row r="1176" spans="1:31" x14ac:dyDescent="0.25">
      <c r="A1176">
        <v>40</v>
      </c>
      <c r="B1176" t="s">
        <v>21</v>
      </c>
      <c r="C1176" t="s">
        <v>22</v>
      </c>
      <c r="D1176" t="s">
        <v>23</v>
      </c>
      <c r="E1176">
        <v>27</v>
      </c>
      <c r="F1176">
        <v>2</v>
      </c>
      <c r="G1176" t="s">
        <v>38</v>
      </c>
      <c r="H1176">
        <v>2512</v>
      </c>
      <c r="I1176" t="s">
        <v>25</v>
      </c>
      <c r="J1176">
        <v>3</v>
      </c>
      <c r="K1176" t="s">
        <v>35</v>
      </c>
      <c r="L1176" t="s">
        <v>41</v>
      </c>
      <c r="M1176">
        <v>102740</v>
      </c>
      <c r="N1176">
        <v>4</v>
      </c>
      <c r="O1176">
        <v>18</v>
      </c>
      <c r="P1176">
        <v>0</v>
      </c>
      <c r="Q1176">
        <v>12</v>
      </c>
      <c r="R1176">
        <v>3</v>
      </c>
      <c r="S1176">
        <v>5</v>
      </c>
      <c r="T1176">
        <v>0</v>
      </c>
      <c r="U1176">
        <v>3</v>
      </c>
      <c r="V1176">
        <f>COUNTIF(tbl_HRMaster[EmployeeID],tbl_HRMaster[[#This Row],[EmployeeID]])</f>
        <v>1</v>
      </c>
      <c r="W1176">
        <f>IFERROR(INDEX(tbl_EmployeeSurvey[EnvironmentSatisfaction],MATCH(tbl_HRMaster[[#This Row],[EmployeeID]],tbl_EmployeeSurvey[EmployeeID],0)),"Not Found")</f>
        <v>3</v>
      </c>
      <c r="X1176">
        <f>IFERROR(INDEX(tbl_EmployeeSurvey[JobSatisfaction],MATCH(tbl_HRMaster[[#This Row],[EmployeeID]],tbl_EmployeeSurvey[EmployeeID],0)),"Not Found")</f>
        <v>4</v>
      </c>
      <c r="Y1176" s="5">
        <f>IFERROR(INDEX(tbl_EmployeeSurvey[WorkLifeBalance],MATCH(tbl_HRMaster[[#This Row],[EmployeeID]],tbl_EmployeeSurvey[EmployeeID],0)),"Not Found")</f>
        <v>3</v>
      </c>
      <c r="Z1176" s="5">
        <f>IFERROR(VLOOKUP(tbl_HRMaster[[#This Row],[EmployeeID]],tbl_ManagerSurvey[[EmployeeID]:[PerformanceRating]],2,FALSE),"Not Found")</f>
        <v>3</v>
      </c>
      <c r="AA1176" s="5">
        <f>IFERROR(VLOOKUP(tbl_HRMaster[[#This Row],[EmployeeID]],tbl_ManagerSurvey[[EmployeeID]:[PerformanceRating]],3,FALSE),"Not Found")</f>
        <v>3</v>
      </c>
      <c r="AB1176" s="5" t="str">
        <f>IF(tbl_HRMaster[[#This Row],[Attrition]]="Yes","Left","Active")</f>
        <v>Active</v>
      </c>
      <c r="AC1176" s="5" t="str">
        <f>_xlfn.IFS(tbl_HRMaster[[#This Row],[Age]]&lt;25,"Under 25",tbl_HRMaster[[#This Row],[Age]]&lt;35,"25-34",tbl_HRMaster[[#This Row],[Age]]&lt;45,"35-44",tbl_HRMaster[[#This Row],[Age]]&lt;55,"45-54",TRUE,"Above 54")</f>
        <v>35-44</v>
      </c>
      <c r="AD1176" s="5" t="str">
        <f>_xlfn.IFS(
tbl_HRMaster[[#This Row],[YearsAtCompany]]&lt;2,"&lt; 2 Years",
tbl_HRMaster[[#This Row],[YearsAtCompany]]&lt;5,"2-4 Years",
tbl_HRMaster[[#This Row],[YearsAtCompany]]&lt;10,"5-9 Years",
TRUE,"10+ Years"
)</f>
        <v>5-9 Years</v>
      </c>
      <c r="AE1176" s="5">
        <f>IF(tbl_HRMaster[[#This Row],[Attrition]]="Yes",1,0)</f>
        <v>0</v>
      </c>
    </row>
    <row r="1177" spans="1:31" x14ac:dyDescent="0.25">
      <c r="A1177">
        <v>40</v>
      </c>
      <c r="B1177" t="s">
        <v>21</v>
      </c>
      <c r="C1177" t="s">
        <v>22</v>
      </c>
      <c r="D1177" t="s">
        <v>23</v>
      </c>
      <c r="E1177">
        <v>27</v>
      </c>
      <c r="F1177">
        <v>2</v>
      </c>
      <c r="G1177" t="s">
        <v>38</v>
      </c>
      <c r="H1177">
        <v>3982</v>
      </c>
      <c r="I1177" t="s">
        <v>25</v>
      </c>
      <c r="J1177">
        <v>3</v>
      </c>
      <c r="K1177" t="s">
        <v>35</v>
      </c>
      <c r="L1177" t="s">
        <v>41</v>
      </c>
      <c r="M1177">
        <v>102740</v>
      </c>
      <c r="N1177">
        <v>4</v>
      </c>
      <c r="O1177">
        <v>18</v>
      </c>
      <c r="P1177">
        <v>0</v>
      </c>
      <c r="Q1177">
        <v>12</v>
      </c>
      <c r="R1177">
        <v>3</v>
      </c>
      <c r="S1177">
        <v>5</v>
      </c>
      <c r="T1177">
        <v>0</v>
      </c>
      <c r="U1177">
        <v>3</v>
      </c>
      <c r="V1177">
        <f>COUNTIF(tbl_HRMaster[EmployeeID],tbl_HRMaster[[#This Row],[EmployeeID]])</f>
        <v>1</v>
      </c>
      <c r="W1177">
        <f>IFERROR(INDEX(tbl_EmployeeSurvey[EnvironmentSatisfaction],MATCH(tbl_HRMaster[[#This Row],[EmployeeID]],tbl_EmployeeSurvey[EmployeeID],0)),"Not Found")</f>
        <v>3</v>
      </c>
      <c r="X1177">
        <f>IFERROR(INDEX(tbl_EmployeeSurvey[JobSatisfaction],MATCH(tbl_HRMaster[[#This Row],[EmployeeID]],tbl_EmployeeSurvey[EmployeeID],0)),"Not Found")</f>
        <v>4</v>
      </c>
      <c r="Y1177" s="5">
        <f>IFERROR(INDEX(tbl_EmployeeSurvey[WorkLifeBalance],MATCH(tbl_HRMaster[[#This Row],[EmployeeID]],tbl_EmployeeSurvey[EmployeeID],0)),"Not Found")</f>
        <v>3</v>
      </c>
      <c r="Z1177" s="5">
        <f>IFERROR(VLOOKUP(tbl_HRMaster[[#This Row],[EmployeeID]],tbl_ManagerSurvey[[EmployeeID]:[PerformanceRating]],2,FALSE),"Not Found")</f>
        <v>3</v>
      </c>
      <c r="AA1177" s="5">
        <f>IFERROR(VLOOKUP(tbl_HRMaster[[#This Row],[EmployeeID]],tbl_ManagerSurvey[[EmployeeID]:[PerformanceRating]],3,FALSE),"Not Found")</f>
        <v>3</v>
      </c>
      <c r="AB1177" s="5" t="str">
        <f>IF(tbl_HRMaster[[#This Row],[Attrition]]="Yes","Left","Active")</f>
        <v>Active</v>
      </c>
      <c r="AC1177" s="5" t="str">
        <f>_xlfn.IFS(tbl_HRMaster[[#This Row],[Age]]&lt;25,"Under 25",tbl_HRMaster[[#This Row],[Age]]&lt;35,"25-34",tbl_HRMaster[[#This Row],[Age]]&lt;45,"35-44",tbl_HRMaster[[#This Row],[Age]]&lt;55,"45-54",TRUE,"Above 54")</f>
        <v>35-44</v>
      </c>
      <c r="AD1177" s="5" t="str">
        <f>_xlfn.IFS(
tbl_HRMaster[[#This Row],[YearsAtCompany]]&lt;2,"&lt; 2 Years",
tbl_HRMaster[[#This Row],[YearsAtCompany]]&lt;5,"2-4 Years",
tbl_HRMaster[[#This Row],[YearsAtCompany]]&lt;10,"5-9 Years",
TRUE,"10+ Years"
)</f>
        <v>5-9 Years</v>
      </c>
      <c r="AE1177" s="5">
        <f>IF(tbl_HRMaster[[#This Row],[Attrition]]="Yes",1,0)</f>
        <v>0</v>
      </c>
    </row>
    <row r="1178" spans="1:31" x14ac:dyDescent="0.25">
      <c r="A1178">
        <v>39</v>
      </c>
      <c r="B1178" t="s">
        <v>21</v>
      </c>
      <c r="C1178" t="s">
        <v>22</v>
      </c>
      <c r="D1178" t="s">
        <v>30</v>
      </c>
      <c r="E1178">
        <v>1</v>
      </c>
      <c r="F1178">
        <v>3</v>
      </c>
      <c r="G1178" t="s">
        <v>33</v>
      </c>
      <c r="H1178">
        <v>397</v>
      </c>
      <c r="I1178" t="s">
        <v>25</v>
      </c>
      <c r="J1178">
        <v>3</v>
      </c>
      <c r="K1178" t="s">
        <v>37</v>
      </c>
      <c r="L1178" t="s">
        <v>27</v>
      </c>
      <c r="M1178">
        <v>68040</v>
      </c>
      <c r="N1178">
        <v>8</v>
      </c>
      <c r="O1178">
        <v>14</v>
      </c>
      <c r="P1178">
        <v>1</v>
      </c>
      <c r="Q1178">
        <v>13</v>
      </c>
      <c r="R1178">
        <v>3</v>
      </c>
      <c r="S1178">
        <v>5</v>
      </c>
      <c r="T1178">
        <v>0</v>
      </c>
      <c r="U1178">
        <v>4</v>
      </c>
      <c r="V1178">
        <f>COUNTIF(tbl_HRMaster[EmployeeID],tbl_HRMaster[[#This Row],[EmployeeID]])</f>
        <v>1</v>
      </c>
      <c r="W1178">
        <f>IFERROR(INDEX(tbl_EmployeeSurvey[EnvironmentSatisfaction],MATCH(tbl_HRMaster[[#This Row],[EmployeeID]],tbl_EmployeeSurvey[EmployeeID],0)),"Not Found")</f>
        <v>4</v>
      </c>
      <c r="X1178">
        <f>IFERROR(INDEX(tbl_EmployeeSurvey[JobSatisfaction],MATCH(tbl_HRMaster[[#This Row],[EmployeeID]],tbl_EmployeeSurvey[EmployeeID],0)),"Not Found")</f>
        <v>4</v>
      </c>
      <c r="Y1178" s="5">
        <f>IFERROR(INDEX(tbl_EmployeeSurvey[WorkLifeBalance],MATCH(tbl_HRMaster[[#This Row],[EmployeeID]],tbl_EmployeeSurvey[EmployeeID],0)),"Not Found")</f>
        <v>3</v>
      </c>
      <c r="Z1178" s="5">
        <f>IFERROR(VLOOKUP(tbl_HRMaster[[#This Row],[EmployeeID]],tbl_ManagerSurvey[[EmployeeID]:[PerformanceRating]],2,FALSE),"Not Found")</f>
        <v>2</v>
      </c>
      <c r="AA1178" s="5">
        <f>IFERROR(VLOOKUP(tbl_HRMaster[[#This Row],[EmployeeID]],tbl_ManagerSurvey[[EmployeeID]:[PerformanceRating]],3,FALSE),"Not Found")</f>
        <v>3</v>
      </c>
      <c r="AB1178" s="5" t="str">
        <f>IF(tbl_HRMaster[[#This Row],[Attrition]]="Yes","Left","Active")</f>
        <v>Active</v>
      </c>
      <c r="AC1178" s="5" t="str">
        <f>_xlfn.IFS(tbl_HRMaster[[#This Row],[Age]]&lt;25,"Under 25",tbl_HRMaster[[#This Row],[Age]]&lt;35,"25-34",tbl_HRMaster[[#This Row],[Age]]&lt;45,"35-44",tbl_HRMaster[[#This Row],[Age]]&lt;55,"45-54",TRUE,"Above 54")</f>
        <v>35-44</v>
      </c>
      <c r="AD1178" s="5" t="str">
        <f>_xlfn.IFS(
tbl_HRMaster[[#This Row],[YearsAtCompany]]&lt;2,"&lt; 2 Years",
tbl_HRMaster[[#This Row],[YearsAtCompany]]&lt;5,"2-4 Years",
tbl_HRMaster[[#This Row],[YearsAtCompany]]&lt;10,"5-9 Years",
TRUE,"10+ Years"
)</f>
        <v>5-9 Years</v>
      </c>
      <c r="AE1178" s="5">
        <f>IF(tbl_HRMaster[[#This Row],[Attrition]]="Yes",1,0)</f>
        <v>0</v>
      </c>
    </row>
    <row r="1179" spans="1:31" x14ac:dyDescent="0.25">
      <c r="A1179">
        <v>39</v>
      </c>
      <c r="B1179" t="s">
        <v>21</v>
      </c>
      <c r="C1179" t="s">
        <v>22</v>
      </c>
      <c r="D1179" t="s">
        <v>30</v>
      </c>
      <c r="E1179">
        <v>1</v>
      </c>
      <c r="F1179">
        <v>3</v>
      </c>
      <c r="G1179" t="s">
        <v>33</v>
      </c>
      <c r="H1179">
        <v>1867</v>
      </c>
      <c r="I1179" t="s">
        <v>25</v>
      </c>
      <c r="J1179">
        <v>3</v>
      </c>
      <c r="K1179" t="s">
        <v>37</v>
      </c>
      <c r="L1179" t="s">
        <v>27</v>
      </c>
      <c r="M1179">
        <v>68040</v>
      </c>
      <c r="N1179">
        <v>8</v>
      </c>
      <c r="O1179">
        <v>14</v>
      </c>
      <c r="P1179">
        <v>1</v>
      </c>
      <c r="Q1179">
        <v>13</v>
      </c>
      <c r="R1179">
        <v>3</v>
      </c>
      <c r="S1179">
        <v>5</v>
      </c>
      <c r="T1179">
        <v>0</v>
      </c>
      <c r="U1179">
        <v>4</v>
      </c>
      <c r="V1179">
        <f>COUNTIF(tbl_HRMaster[EmployeeID],tbl_HRMaster[[#This Row],[EmployeeID]])</f>
        <v>1</v>
      </c>
      <c r="W1179">
        <f>IFERROR(INDEX(tbl_EmployeeSurvey[EnvironmentSatisfaction],MATCH(tbl_HRMaster[[#This Row],[EmployeeID]],tbl_EmployeeSurvey[EmployeeID],0)),"Not Found")</f>
        <v>4</v>
      </c>
      <c r="X1179">
        <f>IFERROR(INDEX(tbl_EmployeeSurvey[JobSatisfaction],MATCH(tbl_HRMaster[[#This Row],[EmployeeID]],tbl_EmployeeSurvey[EmployeeID],0)),"Not Found")</f>
        <v>4</v>
      </c>
      <c r="Y1179" s="5">
        <f>IFERROR(INDEX(tbl_EmployeeSurvey[WorkLifeBalance],MATCH(tbl_HRMaster[[#This Row],[EmployeeID]],tbl_EmployeeSurvey[EmployeeID],0)),"Not Found")</f>
        <v>3</v>
      </c>
      <c r="Z1179" s="5">
        <f>IFERROR(VLOOKUP(tbl_HRMaster[[#This Row],[EmployeeID]],tbl_ManagerSurvey[[EmployeeID]:[PerformanceRating]],2,FALSE),"Not Found")</f>
        <v>2</v>
      </c>
      <c r="AA1179" s="5">
        <f>IFERROR(VLOOKUP(tbl_HRMaster[[#This Row],[EmployeeID]],tbl_ManagerSurvey[[EmployeeID]:[PerformanceRating]],3,FALSE),"Not Found")</f>
        <v>3</v>
      </c>
      <c r="AB1179" s="5" t="str">
        <f>IF(tbl_HRMaster[[#This Row],[Attrition]]="Yes","Left","Active")</f>
        <v>Active</v>
      </c>
      <c r="AC1179" s="5" t="str">
        <f>_xlfn.IFS(tbl_HRMaster[[#This Row],[Age]]&lt;25,"Under 25",tbl_HRMaster[[#This Row],[Age]]&lt;35,"25-34",tbl_HRMaster[[#This Row],[Age]]&lt;45,"35-44",tbl_HRMaster[[#This Row],[Age]]&lt;55,"45-54",TRUE,"Above 54")</f>
        <v>35-44</v>
      </c>
      <c r="AD1179" s="5" t="str">
        <f>_xlfn.IFS(
tbl_HRMaster[[#This Row],[YearsAtCompany]]&lt;2,"&lt; 2 Years",
tbl_HRMaster[[#This Row],[YearsAtCompany]]&lt;5,"2-4 Years",
tbl_HRMaster[[#This Row],[YearsAtCompany]]&lt;10,"5-9 Years",
TRUE,"10+ Years"
)</f>
        <v>5-9 Years</v>
      </c>
      <c r="AE1179" s="5">
        <f>IF(tbl_HRMaster[[#This Row],[Attrition]]="Yes",1,0)</f>
        <v>0</v>
      </c>
    </row>
    <row r="1180" spans="1:31" x14ac:dyDescent="0.25">
      <c r="A1180">
        <v>39</v>
      </c>
      <c r="B1180" t="s">
        <v>21</v>
      </c>
      <c r="C1180" t="s">
        <v>22</v>
      </c>
      <c r="D1180" t="s">
        <v>30</v>
      </c>
      <c r="E1180">
        <v>1</v>
      </c>
      <c r="F1180">
        <v>3</v>
      </c>
      <c r="G1180" t="s">
        <v>33</v>
      </c>
      <c r="H1180">
        <v>3337</v>
      </c>
      <c r="I1180" t="s">
        <v>25</v>
      </c>
      <c r="J1180">
        <v>3</v>
      </c>
      <c r="K1180" t="s">
        <v>37</v>
      </c>
      <c r="L1180" t="s">
        <v>27</v>
      </c>
      <c r="M1180">
        <v>68040</v>
      </c>
      <c r="N1180">
        <v>8</v>
      </c>
      <c r="O1180">
        <v>14</v>
      </c>
      <c r="P1180">
        <v>1</v>
      </c>
      <c r="Q1180">
        <v>13</v>
      </c>
      <c r="R1180">
        <v>3</v>
      </c>
      <c r="S1180">
        <v>5</v>
      </c>
      <c r="T1180">
        <v>0</v>
      </c>
      <c r="U1180">
        <v>4</v>
      </c>
      <c r="V1180">
        <f>COUNTIF(tbl_HRMaster[EmployeeID],tbl_HRMaster[[#This Row],[EmployeeID]])</f>
        <v>1</v>
      </c>
      <c r="W1180">
        <f>IFERROR(INDEX(tbl_EmployeeSurvey[EnvironmentSatisfaction],MATCH(tbl_HRMaster[[#This Row],[EmployeeID]],tbl_EmployeeSurvey[EmployeeID],0)),"Not Found")</f>
        <v>4</v>
      </c>
      <c r="X1180">
        <f>IFERROR(INDEX(tbl_EmployeeSurvey[JobSatisfaction],MATCH(tbl_HRMaster[[#This Row],[EmployeeID]],tbl_EmployeeSurvey[EmployeeID],0)),"Not Found")</f>
        <v>4</v>
      </c>
      <c r="Y1180" s="5">
        <f>IFERROR(INDEX(tbl_EmployeeSurvey[WorkLifeBalance],MATCH(tbl_HRMaster[[#This Row],[EmployeeID]],tbl_EmployeeSurvey[EmployeeID],0)),"Not Found")</f>
        <v>3</v>
      </c>
      <c r="Z1180" s="5">
        <f>IFERROR(VLOOKUP(tbl_HRMaster[[#This Row],[EmployeeID]],tbl_ManagerSurvey[[EmployeeID]:[PerformanceRating]],2,FALSE),"Not Found")</f>
        <v>2</v>
      </c>
      <c r="AA1180" s="5">
        <f>IFERROR(VLOOKUP(tbl_HRMaster[[#This Row],[EmployeeID]],tbl_ManagerSurvey[[EmployeeID]:[PerformanceRating]],3,FALSE),"Not Found")</f>
        <v>3</v>
      </c>
      <c r="AB1180" s="5" t="str">
        <f>IF(tbl_HRMaster[[#This Row],[Attrition]]="Yes","Left","Active")</f>
        <v>Active</v>
      </c>
      <c r="AC1180" s="5" t="str">
        <f>_xlfn.IFS(tbl_HRMaster[[#This Row],[Age]]&lt;25,"Under 25",tbl_HRMaster[[#This Row],[Age]]&lt;35,"25-34",tbl_HRMaster[[#This Row],[Age]]&lt;45,"35-44",tbl_HRMaster[[#This Row],[Age]]&lt;55,"45-54",TRUE,"Above 54")</f>
        <v>35-44</v>
      </c>
      <c r="AD1180" s="5" t="str">
        <f>_xlfn.IFS(
tbl_HRMaster[[#This Row],[YearsAtCompany]]&lt;2,"&lt; 2 Years",
tbl_HRMaster[[#This Row],[YearsAtCompany]]&lt;5,"2-4 Years",
tbl_HRMaster[[#This Row],[YearsAtCompany]]&lt;10,"5-9 Years",
TRUE,"10+ Years"
)</f>
        <v>5-9 Years</v>
      </c>
      <c r="AE1180" s="5">
        <f>IF(tbl_HRMaster[[#This Row],[Attrition]]="Yes",1,0)</f>
        <v>0</v>
      </c>
    </row>
    <row r="1181" spans="1:31" x14ac:dyDescent="0.25">
      <c r="A1181">
        <v>36</v>
      </c>
      <c r="B1181" t="s">
        <v>21</v>
      </c>
      <c r="C1181" t="s">
        <v>22</v>
      </c>
      <c r="D1181" t="s">
        <v>30</v>
      </c>
      <c r="E1181">
        <v>2</v>
      </c>
      <c r="F1181">
        <v>2</v>
      </c>
      <c r="G1181" t="s">
        <v>38</v>
      </c>
      <c r="H1181">
        <v>926</v>
      </c>
      <c r="I1181" t="s">
        <v>25</v>
      </c>
      <c r="J1181">
        <v>2</v>
      </c>
      <c r="K1181" t="s">
        <v>26</v>
      </c>
      <c r="L1181" t="s">
        <v>41</v>
      </c>
      <c r="M1181">
        <v>114160</v>
      </c>
      <c r="N1181">
        <v>6</v>
      </c>
      <c r="O1181">
        <v>16</v>
      </c>
      <c r="P1181">
        <v>0</v>
      </c>
      <c r="Q1181">
        <v>13</v>
      </c>
      <c r="R1181">
        <v>2</v>
      </c>
      <c r="S1181">
        <v>5</v>
      </c>
      <c r="T1181">
        <v>0</v>
      </c>
      <c r="U1181">
        <v>4</v>
      </c>
      <c r="V1181">
        <f>COUNTIF(tbl_HRMaster[EmployeeID],tbl_HRMaster[[#This Row],[EmployeeID]])</f>
        <v>1</v>
      </c>
      <c r="W1181">
        <f>IFERROR(INDEX(tbl_EmployeeSurvey[EnvironmentSatisfaction],MATCH(tbl_HRMaster[[#This Row],[EmployeeID]],tbl_EmployeeSurvey[EmployeeID],0)),"Not Found")</f>
        <v>4</v>
      </c>
      <c r="X1181">
        <f>IFERROR(INDEX(tbl_EmployeeSurvey[JobSatisfaction],MATCH(tbl_HRMaster[[#This Row],[EmployeeID]],tbl_EmployeeSurvey[EmployeeID],0)),"Not Found")</f>
        <v>1</v>
      </c>
      <c r="Y1181" s="5">
        <f>IFERROR(INDEX(tbl_EmployeeSurvey[WorkLifeBalance],MATCH(tbl_HRMaster[[#This Row],[EmployeeID]],tbl_EmployeeSurvey[EmployeeID],0)),"Not Found")</f>
        <v>3</v>
      </c>
      <c r="Z1181" s="5">
        <f>IFERROR(VLOOKUP(tbl_HRMaster[[#This Row],[EmployeeID]],tbl_ManagerSurvey[[EmployeeID]:[PerformanceRating]],2,FALSE),"Not Found")</f>
        <v>3</v>
      </c>
      <c r="AA1181" s="5">
        <f>IFERROR(VLOOKUP(tbl_HRMaster[[#This Row],[EmployeeID]],tbl_ManagerSurvey[[EmployeeID]:[PerformanceRating]],3,FALSE),"Not Found")</f>
        <v>3</v>
      </c>
      <c r="AB1181" s="5" t="str">
        <f>IF(tbl_HRMaster[[#This Row],[Attrition]]="Yes","Left","Active")</f>
        <v>Active</v>
      </c>
      <c r="AC1181" s="5" t="str">
        <f>_xlfn.IFS(tbl_HRMaster[[#This Row],[Age]]&lt;25,"Under 25",tbl_HRMaster[[#This Row],[Age]]&lt;35,"25-34",tbl_HRMaster[[#This Row],[Age]]&lt;45,"35-44",tbl_HRMaster[[#This Row],[Age]]&lt;55,"45-54",TRUE,"Above 54")</f>
        <v>35-44</v>
      </c>
      <c r="AD1181" s="5" t="str">
        <f>_xlfn.IFS(
tbl_HRMaster[[#This Row],[YearsAtCompany]]&lt;2,"&lt; 2 Years",
tbl_HRMaster[[#This Row],[YearsAtCompany]]&lt;5,"2-4 Years",
tbl_HRMaster[[#This Row],[YearsAtCompany]]&lt;10,"5-9 Years",
TRUE,"10+ Years"
)</f>
        <v>5-9 Years</v>
      </c>
      <c r="AE1181" s="5">
        <f>IF(tbl_HRMaster[[#This Row],[Attrition]]="Yes",1,0)</f>
        <v>0</v>
      </c>
    </row>
    <row r="1182" spans="1:31" x14ac:dyDescent="0.25">
      <c r="A1182">
        <v>36</v>
      </c>
      <c r="B1182" t="s">
        <v>21</v>
      </c>
      <c r="C1182" t="s">
        <v>22</v>
      </c>
      <c r="D1182" t="s">
        <v>30</v>
      </c>
      <c r="E1182">
        <v>2</v>
      </c>
      <c r="F1182">
        <v>2</v>
      </c>
      <c r="G1182" t="s">
        <v>38</v>
      </c>
      <c r="H1182">
        <v>2396</v>
      </c>
      <c r="I1182" t="s">
        <v>25</v>
      </c>
      <c r="J1182">
        <v>2</v>
      </c>
      <c r="K1182" t="s">
        <v>26</v>
      </c>
      <c r="L1182" t="s">
        <v>41</v>
      </c>
      <c r="M1182">
        <v>114160</v>
      </c>
      <c r="N1182">
        <v>6</v>
      </c>
      <c r="O1182">
        <v>16</v>
      </c>
      <c r="P1182">
        <v>0</v>
      </c>
      <c r="Q1182">
        <v>13</v>
      </c>
      <c r="R1182">
        <v>2</v>
      </c>
      <c r="S1182">
        <v>5</v>
      </c>
      <c r="T1182">
        <v>0</v>
      </c>
      <c r="U1182">
        <v>4</v>
      </c>
      <c r="V1182">
        <f>COUNTIF(tbl_HRMaster[EmployeeID],tbl_HRMaster[[#This Row],[EmployeeID]])</f>
        <v>1</v>
      </c>
      <c r="W1182">
        <f>IFERROR(INDEX(tbl_EmployeeSurvey[EnvironmentSatisfaction],MATCH(tbl_HRMaster[[#This Row],[EmployeeID]],tbl_EmployeeSurvey[EmployeeID],0)),"Not Found")</f>
        <v>4</v>
      </c>
      <c r="X1182">
        <f>IFERROR(INDEX(tbl_EmployeeSurvey[JobSatisfaction],MATCH(tbl_HRMaster[[#This Row],[EmployeeID]],tbl_EmployeeSurvey[EmployeeID],0)),"Not Found")</f>
        <v>1</v>
      </c>
      <c r="Y1182" s="5">
        <f>IFERROR(INDEX(tbl_EmployeeSurvey[WorkLifeBalance],MATCH(tbl_HRMaster[[#This Row],[EmployeeID]],tbl_EmployeeSurvey[EmployeeID],0)),"Not Found")</f>
        <v>3</v>
      </c>
      <c r="Z1182" s="5">
        <f>IFERROR(VLOOKUP(tbl_HRMaster[[#This Row],[EmployeeID]],tbl_ManagerSurvey[[EmployeeID]:[PerformanceRating]],2,FALSE),"Not Found")</f>
        <v>3</v>
      </c>
      <c r="AA1182" s="5">
        <f>IFERROR(VLOOKUP(tbl_HRMaster[[#This Row],[EmployeeID]],tbl_ManagerSurvey[[EmployeeID]:[PerformanceRating]],3,FALSE),"Not Found")</f>
        <v>3</v>
      </c>
      <c r="AB1182" s="5" t="str">
        <f>IF(tbl_HRMaster[[#This Row],[Attrition]]="Yes","Left","Active")</f>
        <v>Active</v>
      </c>
      <c r="AC1182" s="5" t="str">
        <f>_xlfn.IFS(tbl_HRMaster[[#This Row],[Age]]&lt;25,"Under 25",tbl_HRMaster[[#This Row],[Age]]&lt;35,"25-34",tbl_HRMaster[[#This Row],[Age]]&lt;45,"35-44",tbl_HRMaster[[#This Row],[Age]]&lt;55,"45-54",TRUE,"Above 54")</f>
        <v>35-44</v>
      </c>
      <c r="AD1182" s="5" t="str">
        <f>_xlfn.IFS(
tbl_HRMaster[[#This Row],[YearsAtCompany]]&lt;2,"&lt; 2 Years",
tbl_HRMaster[[#This Row],[YearsAtCompany]]&lt;5,"2-4 Years",
tbl_HRMaster[[#This Row],[YearsAtCompany]]&lt;10,"5-9 Years",
TRUE,"10+ Years"
)</f>
        <v>5-9 Years</v>
      </c>
      <c r="AE1182" s="5">
        <f>IF(tbl_HRMaster[[#This Row],[Attrition]]="Yes",1,0)</f>
        <v>0</v>
      </c>
    </row>
    <row r="1183" spans="1:31" x14ac:dyDescent="0.25">
      <c r="A1183">
        <v>36</v>
      </c>
      <c r="B1183" t="s">
        <v>21</v>
      </c>
      <c r="C1183" t="s">
        <v>22</v>
      </c>
      <c r="D1183" t="s">
        <v>30</v>
      </c>
      <c r="E1183">
        <v>2</v>
      </c>
      <c r="F1183">
        <v>2</v>
      </c>
      <c r="G1183" t="s">
        <v>38</v>
      </c>
      <c r="H1183">
        <v>3866</v>
      </c>
      <c r="I1183" t="s">
        <v>25</v>
      </c>
      <c r="J1183">
        <v>2</v>
      </c>
      <c r="K1183" t="s">
        <v>26</v>
      </c>
      <c r="L1183" t="s">
        <v>41</v>
      </c>
      <c r="M1183">
        <v>114160</v>
      </c>
      <c r="N1183">
        <v>6</v>
      </c>
      <c r="O1183">
        <v>16</v>
      </c>
      <c r="P1183">
        <v>0</v>
      </c>
      <c r="Q1183">
        <v>13</v>
      </c>
      <c r="R1183">
        <v>2</v>
      </c>
      <c r="S1183">
        <v>5</v>
      </c>
      <c r="T1183">
        <v>0</v>
      </c>
      <c r="U1183">
        <v>4</v>
      </c>
      <c r="V1183">
        <f>COUNTIF(tbl_HRMaster[EmployeeID],tbl_HRMaster[[#This Row],[EmployeeID]])</f>
        <v>1</v>
      </c>
      <c r="W1183">
        <f>IFERROR(INDEX(tbl_EmployeeSurvey[EnvironmentSatisfaction],MATCH(tbl_HRMaster[[#This Row],[EmployeeID]],tbl_EmployeeSurvey[EmployeeID],0)),"Not Found")</f>
        <v>4</v>
      </c>
      <c r="X1183">
        <f>IFERROR(INDEX(tbl_EmployeeSurvey[JobSatisfaction],MATCH(tbl_HRMaster[[#This Row],[EmployeeID]],tbl_EmployeeSurvey[EmployeeID],0)),"Not Found")</f>
        <v>1</v>
      </c>
      <c r="Y1183" s="5">
        <f>IFERROR(INDEX(tbl_EmployeeSurvey[WorkLifeBalance],MATCH(tbl_HRMaster[[#This Row],[EmployeeID]],tbl_EmployeeSurvey[EmployeeID],0)),"Not Found")</f>
        <v>3</v>
      </c>
      <c r="Z1183" s="5">
        <f>IFERROR(VLOOKUP(tbl_HRMaster[[#This Row],[EmployeeID]],tbl_ManagerSurvey[[EmployeeID]:[PerformanceRating]],2,FALSE),"Not Found")</f>
        <v>3</v>
      </c>
      <c r="AA1183" s="5">
        <f>IFERROR(VLOOKUP(tbl_HRMaster[[#This Row],[EmployeeID]],tbl_ManagerSurvey[[EmployeeID]:[PerformanceRating]],3,FALSE),"Not Found")</f>
        <v>3</v>
      </c>
      <c r="AB1183" s="5" t="str">
        <f>IF(tbl_HRMaster[[#This Row],[Attrition]]="Yes","Left","Active")</f>
        <v>Active</v>
      </c>
      <c r="AC1183" s="5" t="str">
        <f>_xlfn.IFS(tbl_HRMaster[[#This Row],[Age]]&lt;25,"Under 25",tbl_HRMaster[[#This Row],[Age]]&lt;35,"25-34",tbl_HRMaster[[#This Row],[Age]]&lt;45,"35-44",tbl_HRMaster[[#This Row],[Age]]&lt;55,"45-54",TRUE,"Above 54")</f>
        <v>35-44</v>
      </c>
      <c r="AD1183" s="5" t="str">
        <f>_xlfn.IFS(
tbl_HRMaster[[#This Row],[YearsAtCompany]]&lt;2,"&lt; 2 Years",
tbl_HRMaster[[#This Row],[YearsAtCompany]]&lt;5,"2-4 Years",
tbl_HRMaster[[#This Row],[YearsAtCompany]]&lt;10,"5-9 Years",
TRUE,"10+ Years"
)</f>
        <v>5-9 Years</v>
      </c>
      <c r="AE1183" s="5">
        <f>IF(tbl_HRMaster[[#This Row],[Attrition]]="Yes",1,0)</f>
        <v>0</v>
      </c>
    </row>
    <row r="1184" spans="1:31" x14ac:dyDescent="0.25">
      <c r="A1184">
        <v>41</v>
      </c>
      <c r="B1184" t="s">
        <v>21</v>
      </c>
      <c r="C1184" t="s">
        <v>22</v>
      </c>
      <c r="D1184" t="s">
        <v>30</v>
      </c>
      <c r="E1184">
        <v>1</v>
      </c>
      <c r="F1184">
        <v>5</v>
      </c>
      <c r="G1184" t="s">
        <v>38</v>
      </c>
      <c r="H1184">
        <v>1191</v>
      </c>
      <c r="I1184" t="s">
        <v>34</v>
      </c>
      <c r="J1184">
        <v>1</v>
      </c>
      <c r="K1184" t="s">
        <v>26</v>
      </c>
      <c r="L1184" t="s">
        <v>41</v>
      </c>
      <c r="M1184">
        <v>40810</v>
      </c>
      <c r="N1184">
        <v>2</v>
      </c>
      <c r="O1184">
        <v>13</v>
      </c>
      <c r="P1184">
        <v>0</v>
      </c>
      <c r="Q1184">
        <v>14</v>
      </c>
      <c r="R1184">
        <v>3</v>
      </c>
      <c r="S1184">
        <v>5</v>
      </c>
      <c r="T1184">
        <v>0</v>
      </c>
      <c r="U1184">
        <v>4</v>
      </c>
      <c r="V1184">
        <f>COUNTIF(tbl_HRMaster[EmployeeID],tbl_HRMaster[[#This Row],[EmployeeID]])</f>
        <v>1</v>
      </c>
      <c r="W1184">
        <f>IFERROR(INDEX(tbl_EmployeeSurvey[EnvironmentSatisfaction],MATCH(tbl_HRMaster[[#This Row],[EmployeeID]],tbl_EmployeeSurvey[EmployeeID],0)),"Not Found")</f>
        <v>3</v>
      </c>
      <c r="X1184">
        <f>IFERROR(INDEX(tbl_EmployeeSurvey[JobSatisfaction],MATCH(tbl_HRMaster[[#This Row],[EmployeeID]],tbl_EmployeeSurvey[EmployeeID],0)),"Not Found")</f>
        <v>2</v>
      </c>
      <c r="Y1184" s="5">
        <f>IFERROR(INDEX(tbl_EmployeeSurvey[WorkLifeBalance],MATCH(tbl_HRMaster[[#This Row],[EmployeeID]],tbl_EmployeeSurvey[EmployeeID],0)),"Not Found")</f>
        <v>3</v>
      </c>
      <c r="Z1184" s="5">
        <f>IFERROR(VLOOKUP(tbl_HRMaster[[#This Row],[EmployeeID]],tbl_ManagerSurvey[[EmployeeID]:[PerformanceRating]],2,FALSE),"Not Found")</f>
        <v>3</v>
      </c>
      <c r="AA1184" s="5">
        <f>IFERROR(VLOOKUP(tbl_HRMaster[[#This Row],[EmployeeID]],tbl_ManagerSurvey[[EmployeeID]:[PerformanceRating]],3,FALSE),"Not Found")</f>
        <v>3</v>
      </c>
      <c r="AB1184" s="5" t="str">
        <f>IF(tbl_HRMaster[[#This Row],[Attrition]]="Yes","Left","Active")</f>
        <v>Active</v>
      </c>
      <c r="AC1184" s="5" t="str">
        <f>_xlfn.IFS(tbl_HRMaster[[#This Row],[Age]]&lt;25,"Under 25",tbl_HRMaster[[#This Row],[Age]]&lt;35,"25-34",tbl_HRMaster[[#This Row],[Age]]&lt;45,"35-44",tbl_HRMaster[[#This Row],[Age]]&lt;55,"45-54",TRUE,"Above 54")</f>
        <v>35-44</v>
      </c>
      <c r="AD1184" s="5" t="str">
        <f>_xlfn.IFS(
tbl_HRMaster[[#This Row],[YearsAtCompany]]&lt;2,"&lt; 2 Years",
tbl_HRMaster[[#This Row],[YearsAtCompany]]&lt;5,"2-4 Years",
tbl_HRMaster[[#This Row],[YearsAtCompany]]&lt;10,"5-9 Years",
TRUE,"10+ Years"
)</f>
        <v>5-9 Years</v>
      </c>
      <c r="AE1184" s="5">
        <f>IF(tbl_HRMaster[[#This Row],[Attrition]]="Yes",1,0)</f>
        <v>0</v>
      </c>
    </row>
    <row r="1185" spans="1:31" x14ac:dyDescent="0.25">
      <c r="A1185">
        <v>41</v>
      </c>
      <c r="B1185" t="s">
        <v>21</v>
      </c>
      <c r="C1185" t="s">
        <v>22</v>
      </c>
      <c r="D1185" t="s">
        <v>30</v>
      </c>
      <c r="E1185">
        <v>1</v>
      </c>
      <c r="F1185">
        <v>5</v>
      </c>
      <c r="G1185" t="s">
        <v>38</v>
      </c>
      <c r="H1185">
        <v>2661</v>
      </c>
      <c r="I1185" t="s">
        <v>34</v>
      </c>
      <c r="J1185">
        <v>1</v>
      </c>
      <c r="K1185" t="s">
        <v>26</v>
      </c>
      <c r="L1185" t="s">
        <v>41</v>
      </c>
      <c r="M1185">
        <v>40810</v>
      </c>
      <c r="N1185">
        <v>2</v>
      </c>
      <c r="O1185">
        <v>13</v>
      </c>
      <c r="P1185">
        <v>0</v>
      </c>
      <c r="Q1185">
        <v>14</v>
      </c>
      <c r="R1185">
        <v>3</v>
      </c>
      <c r="S1185">
        <v>5</v>
      </c>
      <c r="T1185">
        <v>0</v>
      </c>
      <c r="U1185">
        <v>4</v>
      </c>
      <c r="V1185">
        <f>COUNTIF(tbl_HRMaster[EmployeeID],tbl_HRMaster[[#This Row],[EmployeeID]])</f>
        <v>1</v>
      </c>
      <c r="W1185">
        <f>IFERROR(INDEX(tbl_EmployeeSurvey[EnvironmentSatisfaction],MATCH(tbl_HRMaster[[#This Row],[EmployeeID]],tbl_EmployeeSurvey[EmployeeID],0)),"Not Found")</f>
        <v>3</v>
      </c>
      <c r="X1185">
        <f>IFERROR(INDEX(tbl_EmployeeSurvey[JobSatisfaction],MATCH(tbl_HRMaster[[#This Row],[EmployeeID]],tbl_EmployeeSurvey[EmployeeID],0)),"Not Found")</f>
        <v>2</v>
      </c>
      <c r="Y1185" s="5">
        <f>IFERROR(INDEX(tbl_EmployeeSurvey[WorkLifeBalance],MATCH(tbl_HRMaster[[#This Row],[EmployeeID]],tbl_EmployeeSurvey[EmployeeID],0)),"Not Found")</f>
        <v>3</v>
      </c>
      <c r="Z1185" s="5">
        <f>IFERROR(VLOOKUP(tbl_HRMaster[[#This Row],[EmployeeID]],tbl_ManagerSurvey[[EmployeeID]:[PerformanceRating]],2,FALSE),"Not Found")</f>
        <v>3</v>
      </c>
      <c r="AA1185" s="5">
        <f>IFERROR(VLOOKUP(tbl_HRMaster[[#This Row],[EmployeeID]],tbl_ManagerSurvey[[EmployeeID]:[PerformanceRating]],3,FALSE),"Not Found")</f>
        <v>3</v>
      </c>
      <c r="AB1185" s="5" t="str">
        <f>IF(tbl_HRMaster[[#This Row],[Attrition]]="Yes","Left","Active")</f>
        <v>Active</v>
      </c>
      <c r="AC1185" s="5" t="str">
        <f>_xlfn.IFS(tbl_HRMaster[[#This Row],[Age]]&lt;25,"Under 25",tbl_HRMaster[[#This Row],[Age]]&lt;35,"25-34",tbl_HRMaster[[#This Row],[Age]]&lt;45,"35-44",tbl_HRMaster[[#This Row],[Age]]&lt;55,"45-54",TRUE,"Above 54")</f>
        <v>35-44</v>
      </c>
      <c r="AD1185" s="5" t="str">
        <f>_xlfn.IFS(
tbl_HRMaster[[#This Row],[YearsAtCompany]]&lt;2,"&lt; 2 Years",
tbl_HRMaster[[#This Row],[YearsAtCompany]]&lt;5,"2-4 Years",
tbl_HRMaster[[#This Row],[YearsAtCompany]]&lt;10,"5-9 Years",
TRUE,"10+ Years"
)</f>
        <v>5-9 Years</v>
      </c>
      <c r="AE1185" s="5">
        <f>IF(tbl_HRMaster[[#This Row],[Attrition]]="Yes",1,0)</f>
        <v>0</v>
      </c>
    </row>
    <row r="1186" spans="1:31" x14ac:dyDescent="0.25">
      <c r="A1186">
        <v>41</v>
      </c>
      <c r="B1186" t="s">
        <v>21</v>
      </c>
      <c r="C1186" t="s">
        <v>22</v>
      </c>
      <c r="D1186" t="s">
        <v>30</v>
      </c>
      <c r="E1186">
        <v>1</v>
      </c>
      <c r="F1186">
        <v>5</v>
      </c>
      <c r="G1186" t="s">
        <v>38</v>
      </c>
      <c r="H1186">
        <v>4131</v>
      </c>
      <c r="I1186" t="s">
        <v>34</v>
      </c>
      <c r="J1186">
        <v>1</v>
      </c>
      <c r="K1186" t="s">
        <v>26</v>
      </c>
      <c r="L1186" t="s">
        <v>41</v>
      </c>
      <c r="M1186">
        <v>40810</v>
      </c>
      <c r="N1186">
        <v>2</v>
      </c>
      <c r="O1186">
        <v>13</v>
      </c>
      <c r="P1186">
        <v>0</v>
      </c>
      <c r="Q1186">
        <v>14</v>
      </c>
      <c r="R1186">
        <v>3</v>
      </c>
      <c r="S1186">
        <v>5</v>
      </c>
      <c r="T1186">
        <v>0</v>
      </c>
      <c r="U1186">
        <v>4</v>
      </c>
      <c r="V1186">
        <f>COUNTIF(tbl_HRMaster[EmployeeID],tbl_HRMaster[[#This Row],[EmployeeID]])</f>
        <v>1</v>
      </c>
      <c r="W1186">
        <f>IFERROR(INDEX(tbl_EmployeeSurvey[EnvironmentSatisfaction],MATCH(tbl_HRMaster[[#This Row],[EmployeeID]],tbl_EmployeeSurvey[EmployeeID],0)),"Not Found")</f>
        <v>3</v>
      </c>
      <c r="X1186">
        <f>IFERROR(INDEX(tbl_EmployeeSurvey[JobSatisfaction],MATCH(tbl_HRMaster[[#This Row],[EmployeeID]],tbl_EmployeeSurvey[EmployeeID],0)),"Not Found")</f>
        <v>2</v>
      </c>
      <c r="Y1186" s="5">
        <f>IFERROR(INDEX(tbl_EmployeeSurvey[WorkLifeBalance],MATCH(tbl_HRMaster[[#This Row],[EmployeeID]],tbl_EmployeeSurvey[EmployeeID],0)),"Not Found")</f>
        <v>3</v>
      </c>
      <c r="Z1186" s="5">
        <f>IFERROR(VLOOKUP(tbl_HRMaster[[#This Row],[EmployeeID]],tbl_ManagerSurvey[[EmployeeID]:[PerformanceRating]],2,FALSE),"Not Found")</f>
        <v>3</v>
      </c>
      <c r="AA1186" s="5">
        <f>IFERROR(VLOOKUP(tbl_HRMaster[[#This Row],[EmployeeID]],tbl_ManagerSurvey[[EmployeeID]:[PerformanceRating]],3,FALSE),"Not Found")</f>
        <v>3</v>
      </c>
      <c r="AB1186" s="5" t="str">
        <f>IF(tbl_HRMaster[[#This Row],[Attrition]]="Yes","Left","Active")</f>
        <v>Active</v>
      </c>
      <c r="AC1186" s="5" t="str">
        <f>_xlfn.IFS(tbl_HRMaster[[#This Row],[Age]]&lt;25,"Under 25",tbl_HRMaster[[#This Row],[Age]]&lt;35,"25-34",tbl_HRMaster[[#This Row],[Age]]&lt;45,"35-44",tbl_HRMaster[[#This Row],[Age]]&lt;55,"45-54",TRUE,"Above 54")</f>
        <v>35-44</v>
      </c>
      <c r="AD1186" s="5" t="str">
        <f>_xlfn.IFS(
tbl_HRMaster[[#This Row],[YearsAtCompany]]&lt;2,"&lt; 2 Years",
tbl_HRMaster[[#This Row],[YearsAtCompany]]&lt;5,"2-4 Years",
tbl_HRMaster[[#This Row],[YearsAtCompany]]&lt;10,"5-9 Years",
TRUE,"10+ Years"
)</f>
        <v>5-9 Years</v>
      </c>
      <c r="AE1186" s="5">
        <f>IF(tbl_HRMaster[[#This Row],[Attrition]]="Yes",1,0)</f>
        <v>0</v>
      </c>
    </row>
    <row r="1187" spans="1:31" x14ac:dyDescent="0.25">
      <c r="A1187">
        <v>37</v>
      </c>
      <c r="B1187" t="s">
        <v>21</v>
      </c>
      <c r="C1187" t="s">
        <v>36</v>
      </c>
      <c r="D1187" t="s">
        <v>30</v>
      </c>
      <c r="E1187">
        <v>1</v>
      </c>
      <c r="F1187">
        <v>3</v>
      </c>
      <c r="G1187" t="s">
        <v>38</v>
      </c>
      <c r="H1187">
        <v>18</v>
      </c>
      <c r="I1187" t="s">
        <v>34</v>
      </c>
      <c r="J1187">
        <v>2</v>
      </c>
      <c r="K1187" t="s">
        <v>35</v>
      </c>
      <c r="L1187" t="s">
        <v>41</v>
      </c>
      <c r="M1187">
        <v>41270</v>
      </c>
      <c r="N1187">
        <v>2</v>
      </c>
      <c r="O1187">
        <v>13</v>
      </c>
      <c r="P1187">
        <v>1</v>
      </c>
      <c r="Q1187">
        <v>15</v>
      </c>
      <c r="R1187">
        <v>2</v>
      </c>
      <c r="S1187">
        <v>5</v>
      </c>
      <c r="T1187">
        <v>0</v>
      </c>
      <c r="U1187">
        <v>2</v>
      </c>
      <c r="V1187">
        <f>COUNTIF(tbl_HRMaster[EmployeeID],tbl_HRMaster[[#This Row],[EmployeeID]])</f>
        <v>1</v>
      </c>
      <c r="W1187">
        <f>IFERROR(INDEX(tbl_EmployeeSurvey[EnvironmentSatisfaction],MATCH(tbl_HRMaster[[#This Row],[EmployeeID]],tbl_EmployeeSurvey[EmployeeID],0)),"Not Found")</f>
        <v>1</v>
      </c>
      <c r="X1187">
        <f>IFERROR(INDEX(tbl_EmployeeSurvey[JobSatisfaction],MATCH(tbl_HRMaster[[#This Row],[EmployeeID]],tbl_EmployeeSurvey[EmployeeID],0)),"Not Found")</f>
        <v>4</v>
      </c>
      <c r="Y1187" s="5">
        <f>IFERROR(INDEX(tbl_EmployeeSurvey[WorkLifeBalance],MATCH(tbl_HRMaster[[#This Row],[EmployeeID]],tbl_EmployeeSurvey[EmployeeID],0)),"Not Found")</f>
        <v>3</v>
      </c>
      <c r="Z1187" s="5">
        <f>IFERROR(VLOOKUP(tbl_HRMaster[[#This Row],[EmployeeID]],tbl_ManagerSurvey[[EmployeeID]:[PerformanceRating]],2,FALSE),"Not Found")</f>
        <v>3</v>
      </c>
      <c r="AA1187" s="5">
        <f>IFERROR(VLOOKUP(tbl_HRMaster[[#This Row],[EmployeeID]],tbl_ManagerSurvey[[EmployeeID]:[PerformanceRating]],3,FALSE),"Not Found")</f>
        <v>3</v>
      </c>
      <c r="AB1187" s="5" t="str">
        <f>IF(tbl_HRMaster[[#This Row],[Attrition]]="Yes","Left","Active")</f>
        <v>Active</v>
      </c>
      <c r="AC1187" s="5" t="str">
        <f>_xlfn.IFS(tbl_HRMaster[[#This Row],[Age]]&lt;25,"Under 25",tbl_HRMaster[[#This Row],[Age]]&lt;35,"25-34",tbl_HRMaster[[#This Row],[Age]]&lt;45,"35-44",tbl_HRMaster[[#This Row],[Age]]&lt;55,"45-54",TRUE,"Above 54")</f>
        <v>35-44</v>
      </c>
      <c r="AD1187" s="5" t="str">
        <f>_xlfn.IFS(
tbl_HRMaster[[#This Row],[YearsAtCompany]]&lt;2,"&lt; 2 Years",
tbl_HRMaster[[#This Row],[YearsAtCompany]]&lt;5,"2-4 Years",
tbl_HRMaster[[#This Row],[YearsAtCompany]]&lt;10,"5-9 Years",
TRUE,"10+ Years"
)</f>
        <v>5-9 Years</v>
      </c>
      <c r="AE1187" s="5">
        <f>IF(tbl_HRMaster[[#This Row],[Attrition]]="Yes",1,0)</f>
        <v>0</v>
      </c>
    </row>
    <row r="1188" spans="1:31" x14ac:dyDescent="0.25">
      <c r="A1188">
        <v>37</v>
      </c>
      <c r="B1188" t="s">
        <v>21</v>
      </c>
      <c r="C1188" t="s">
        <v>36</v>
      </c>
      <c r="D1188" t="s">
        <v>30</v>
      </c>
      <c r="E1188">
        <v>1</v>
      </c>
      <c r="F1188">
        <v>3</v>
      </c>
      <c r="G1188" t="s">
        <v>38</v>
      </c>
      <c r="H1188">
        <v>1488</v>
      </c>
      <c r="I1188" t="s">
        <v>34</v>
      </c>
      <c r="J1188">
        <v>2</v>
      </c>
      <c r="K1188" t="s">
        <v>35</v>
      </c>
      <c r="L1188" t="s">
        <v>41</v>
      </c>
      <c r="M1188">
        <v>41270</v>
      </c>
      <c r="N1188">
        <v>2</v>
      </c>
      <c r="O1188">
        <v>13</v>
      </c>
      <c r="P1188">
        <v>1</v>
      </c>
      <c r="Q1188">
        <v>15</v>
      </c>
      <c r="R1188">
        <v>2</v>
      </c>
      <c r="S1188">
        <v>5</v>
      </c>
      <c r="T1188">
        <v>0</v>
      </c>
      <c r="U1188">
        <v>2</v>
      </c>
      <c r="V1188">
        <f>COUNTIF(tbl_HRMaster[EmployeeID],tbl_HRMaster[[#This Row],[EmployeeID]])</f>
        <v>1</v>
      </c>
      <c r="W1188">
        <f>IFERROR(INDEX(tbl_EmployeeSurvey[EnvironmentSatisfaction],MATCH(tbl_HRMaster[[#This Row],[EmployeeID]],tbl_EmployeeSurvey[EmployeeID],0)),"Not Found")</f>
        <v>1</v>
      </c>
      <c r="X1188">
        <f>IFERROR(INDEX(tbl_EmployeeSurvey[JobSatisfaction],MATCH(tbl_HRMaster[[#This Row],[EmployeeID]],tbl_EmployeeSurvey[EmployeeID],0)),"Not Found")</f>
        <v>4</v>
      </c>
      <c r="Y1188" s="5">
        <f>IFERROR(INDEX(tbl_EmployeeSurvey[WorkLifeBalance],MATCH(tbl_HRMaster[[#This Row],[EmployeeID]],tbl_EmployeeSurvey[EmployeeID],0)),"Not Found")</f>
        <v>3</v>
      </c>
      <c r="Z1188" s="5">
        <f>IFERROR(VLOOKUP(tbl_HRMaster[[#This Row],[EmployeeID]],tbl_ManagerSurvey[[EmployeeID]:[PerformanceRating]],2,FALSE),"Not Found")</f>
        <v>3</v>
      </c>
      <c r="AA1188" s="5">
        <f>IFERROR(VLOOKUP(tbl_HRMaster[[#This Row],[EmployeeID]],tbl_ManagerSurvey[[EmployeeID]:[PerformanceRating]],3,FALSE),"Not Found")</f>
        <v>3</v>
      </c>
      <c r="AB1188" s="5" t="str">
        <f>IF(tbl_HRMaster[[#This Row],[Attrition]]="Yes","Left","Active")</f>
        <v>Active</v>
      </c>
      <c r="AC1188" s="5" t="str">
        <f>_xlfn.IFS(tbl_HRMaster[[#This Row],[Age]]&lt;25,"Under 25",tbl_HRMaster[[#This Row],[Age]]&lt;35,"25-34",tbl_HRMaster[[#This Row],[Age]]&lt;45,"35-44",tbl_HRMaster[[#This Row],[Age]]&lt;55,"45-54",TRUE,"Above 54")</f>
        <v>35-44</v>
      </c>
      <c r="AD1188" s="5" t="str">
        <f>_xlfn.IFS(
tbl_HRMaster[[#This Row],[YearsAtCompany]]&lt;2,"&lt; 2 Years",
tbl_HRMaster[[#This Row],[YearsAtCompany]]&lt;5,"2-4 Years",
tbl_HRMaster[[#This Row],[YearsAtCompany]]&lt;10,"5-9 Years",
TRUE,"10+ Years"
)</f>
        <v>5-9 Years</v>
      </c>
      <c r="AE1188" s="5">
        <f>IF(tbl_HRMaster[[#This Row],[Attrition]]="Yes",1,0)</f>
        <v>0</v>
      </c>
    </row>
    <row r="1189" spans="1:31" x14ac:dyDescent="0.25">
      <c r="A1189">
        <v>37</v>
      </c>
      <c r="B1189" t="s">
        <v>21</v>
      </c>
      <c r="C1189" t="s">
        <v>36</v>
      </c>
      <c r="D1189" t="s">
        <v>30</v>
      </c>
      <c r="E1189">
        <v>1</v>
      </c>
      <c r="F1189">
        <v>3</v>
      </c>
      <c r="G1189" t="s">
        <v>38</v>
      </c>
      <c r="H1189">
        <v>2958</v>
      </c>
      <c r="I1189" t="s">
        <v>34</v>
      </c>
      <c r="J1189">
        <v>2</v>
      </c>
      <c r="K1189" t="s">
        <v>35</v>
      </c>
      <c r="L1189" t="s">
        <v>41</v>
      </c>
      <c r="M1189">
        <v>41270</v>
      </c>
      <c r="N1189">
        <v>2</v>
      </c>
      <c r="O1189">
        <v>13</v>
      </c>
      <c r="P1189">
        <v>1</v>
      </c>
      <c r="Q1189">
        <v>15</v>
      </c>
      <c r="R1189">
        <v>2</v>
      </c>
      <c r="S1189">
        <v>5</v>
      </c>
      <c r="T1189">
        <v>0</v>
      </c>
      <c r="U1189">
        <v>2</v>
      </c>
      <c r="V1189">
        <f>COUNTIF(tbl_HRMaster[EmployeeID],tbl_HRMaster[[#This Row],[EmployeeID]])</f>
        <v>1</v>
      </c>
      <c r="W1189">
        <f>IFERROR(INDEX(tbl_EmployeeSurvey[EnvironmentSatisfaction],MATCH(tbl_HRMaster[[#This Row],[EmployeeID]],tbl_EmployeeSurvey[EmployeeID],0)),"Not Found")</f>
        <v>1</v>
      </c>
      <c r="X1189">
        <f>IFERROR(INDEX(tbl_EmployeeSurvey[JobSatisfaction],MATCH(tbl_HRMaster[[#This Row],[EmployeeID]],tbl_EmployeeSurvey[EmployeeID],0)),"Not Found")</f>
        <v>4</v>
      </c>
      <c r="Y1189" s="5">
        <f>IFERROR(INDEX(tbl_EmployeeSurvey[WorkLifeBalance],MATCH(tbl_HRMaster[[#This Row],[EmployeeID]],tbl_EmployeeSurvey[EmployeeID],0)),"Not Found")</f>
        <v>3</v>
      </c>
      <c r="Z1189" s="5">
        <f>IFERROR(VLOOKUP(tbl_HRMaster[[#This Row],[EmployeeID]],tbl_ManagerSurvey[[EmployeeID]:[PerformanceRating]],2,FALSE),"Not Found")</f>
        <v>3</v>
      </c>
      <c r="AA1189" s="5">
        <f>IFERROR(VLOOKUP(tbl_HRMaster[[#This Row],[EmployeeID]],tbl_ManagerSurvey[[EmployeeID]:[PerformanceRating]],3,FALSE),"Not Found")</f>
        <v>3</v>
      </c>
      <c r="AB1189" s="5" t="str">
        <f>IF(tbl_HRMaster[[#This Row],[Attrition]]="Yes","Left","Active")</f>
        <v>Active</v>
      </c>
      <c r="AC1189" s="5" t="str">
        <f>_xlfn.IFS(tbl_HRMaster[[#This Row],[Age]]&lt;25,"Under 25",tbl_HRMaster[[#This Row],[Age]]&lt;35,"25-34",tbl_HRMaster[[#This Row],[Age]]&lt;45,"35-44",tbl_HRMaster[[#This Row],[Age]]&lt;55,"45-54",TRUE,"Above 54")</f>
        <v>35-44</v>
      </c>
      <c r="AD1189" s="5" t="str">
        <f>_xlfn.IFS(
tbl_HRMaster[[#This Row],[YearsAtCompany]]&lt;2,"&lt; 2 Years",
tbl_HRMaster[[#This Row],[YearsAtCompany]]&lt;5,"2-4 Years",
tbl_HRMaster[[#This Row],[YearsAtCompany]]&lt;10,"5-9 Years",
TRUE,"10+ Years"
)</f>
        <v>5-9 Years</v>
      </c>
      <c r="AE1189" s="5">
        <f>IF(tbl_HRMaster[[#This Row],[Attrition]]="Yes",1,0)</f>
        <v>0</v>
      </c>
    </row>
    <row r="1190" spans="1:31" x14ac:dyDescent="0.25">
      <c r="A1190">
        <v>36</v>
      </c>
      <c r="B1190" t="s">
        <v>21</v>
      </c>
      <c r="C1190" t="s">
        <v>22</v>
      </c>
      <c r="D1190" t="s">
        <v>30</v>
      </c>
      <c r="E1190">
        <v>1</v>
      </c>
      <c r="F1190">
        <v>3</v>
      </c>
      <c r="G1190" t="s">
        <v>38</v>
      </c>
      <c r="H1190">
        <v>754</v>
      </c>
      <c r="I1190" t="s">
        <v>34</v>
      </c>
      <c r="J1190">
        <v>2</v>
      </c>
      <c r="K1190" t="s">
        <v>35</v>
      </c>
      <c r="L1190" t="s">
        <v>32</v>
      </c>
      <c r="M1190">
        <v>53090</v>
      </c>
      <c r="N1190">
        <v>3</v>
      </c>
      <c r="O1190">
        <v>13</v>
      </c>
      <c r="P1190">
        <v>0</v>
      </c>
      <c r="Q1190">
        <v>15</v>
      </c>
      <c r="R1190">
        <v>5</v>
      </c>
      <c r="S1190">
        <v>5</v>
      </c>
      <c r="T1190">
        <v>0</v>
      </c>
      <c r="U1190">
        <v>1</v>
      </c>
      <c r="V1190">
        <f>COUNTIF(tbl_HRMaster[EmployeeID],tbl_HRMaster[[#This Row],[EmployeeID]])</f>
        <v>1</v>
      </c>
      <c r="W1190">
        <f>IFERROR(INDEX(tbl_EmployeeSurvey[EnvironmentSatisfaction],MATCH(tbl_HRMaster[[#This Row],[EmployeeID]],tbl_EmployeeSurvey[EmployeeID],0)),"Not Found")</f>
        <v>1</v>
      </c>
      <c r="X1190">
        <f>IFERROR(INDEX(tbl_EmployeeSurvey[JobSatisfaction],MATCH(tbl_HRMaster[[#This Row],[EmployeeID]],tbl_EmployeeSurvey[EmployeeID],0)),"Not Found")</f>
        <v>2</v>
      </c>
      <c r="Y1190" s="5">
        <f>IFERROR(INDEX(tbl_EmployeeSurvey[WorkLifeBalance],MATCH(tbl_HRMaster[[#This Row],[EmployeeID]],tbl_EmployeeSurvey[EmployeeID],0)),"Not Found")</f>
        <v>3</v>
      </c>
      <c r="Z1190" s="5">
        <f>IFERROR(VLOOKUP(tbl_HRMaster[[#This Row],[EmployeeID]],tbl_ManagerSurvey[[EmployeeID]:[PerformanceRating]],2,FALSE),"Not Found")</f>
        <v>3</v>
      </c>
      <c r="AA1190" s="5">
        <f>IFERROR(VLOOKUP(tbl_HRMaster[[#This Row],[EmployeeID]],tbl_ManagerSurvey[[EmployeeID]:[PerformanceRating]],3,FALSE),"Not Found")</f>
        <v>3</v>
      </c>
      <c r="AB1190" s="5" t="str">
        <f>IF(tbl_HRMaster[[#This Row],[Attrition]]="Yes","Left","Active")</f>
        <v>Active</v>
      </c>
      <c r="AC1190" s="5" t="str">
        <f>_xlfn.IFS(tbl_HRMaster[[#This Row],[Age]]&lt;25,"Under 25",tbl_HRMaster[[#This Row],[Age]]&lt;35,"25-34",tbl_HRMaster[[#This Row],[Age]]&lt;45,"35-44",tbl_HRMaster[[#This Row],[Age]]&lt;55,"45-54",TRUE,"Above 54")</f>
        <v>35-44</v>
      </c>
      <c r="AD1190" s="5" t="str">
        <f>_xlfn.IFS(
tbl_HRMaster[[#This Row],[YearsAtCompany]]&lt;2,"&lt; 2 Years",
tbl_HRMaster[[#This Row],[YearsAtCompany]]&lt;5,"2-4 Years",
tbl_HRMaster[[#This Row],[YearsAtCompany]]&lt;10,"5-9 Years",
TRUE,"10+ Years"
)</f>
        <v>5-9 Years</v>
      </c>
      <c r="AE1190" s="5">
        <f>IF(tbl_HRMaster[[#This Row],[Attrition]]="Yes",1,0)</f>
        <v>0</v>
      </c>
    </row>
    <row r="1191" spans="1:31" x14ac:dyDescent="0.25">
      <c r="A1191">
        <v>36</v>
      </c>
      <c r="B1191" t="s">
        <v>21</v>
      </c>
      <c r="C1191" t="s">
        <v>22</v>
      </c>
      <c r="D1191" t="s">
        <v>30</v>
      </c>
      <c r="E1191">
        <v>1</v>
      </c>
      <c r="F1191">
        <v>3</v>
      </c>
      <c r="G1191" t="s">
        <v>38</v>
      </c>
      <c r="H1191">
        <v>2224</v>
      </c>
      <c r="I1191" t="s">
        <v>34</v>
      </c>
      <c r="J1191">
        <v>2</v>
      </c>
      <c r="K1191" t="s">
        <v>35</v>
      </c>
      <c r="L1191" t="s">
        <v>32</v>
      </c>
      <c r="M1191">
        <v>53090</v>
      </c>
      <c r="N1191">
        <v>3</v>
      </c>
      <c r="O1191">
        <v>13</v>
      </c>
      <c r="P1191">
        <v>0</v>
      </c>
      <c r="Q1191">
        <v>15</v>
      </c>
      <c r="R1191">
        <v>5</v>
      </c>
      <c r="S1191">
        <v>5</v>
      </c>
      <c r="T1191">
        <v>0</v>
      </c>
      <c r="U1191">
        <v>1</v>
      </c>
      <c r="V1191">
        <f>COUNTIF(tbl_HRMaster[EmployeeID],tbl_HRMaster[[#This Row],[EmployeeID]])</f>
        <v>1</v>
      </c>
      <c r="W1191">
        <f>IFERROR(INDEX(tbl_EmployeeSurvey[EnvironmentSatisfaction],MATCH(tbl_HRMaster[[#This Row],[EmployeeID]],tbl_EmployeeSurvey[EmployeeID],0)),"Not Found")</f>
        <v>1</v>
      </c>
      <c r="X1191">
        <f>IFERROR(INDEX(tbl_EmployeeSurvey[JobSatisfaction],MATCH(tbl_HRMaster[[#This Row],[EmployeeID]],tbl_EmployeeSurvey[EmployeeID],0)),"Not Found")</f>
        <v>2</v>
      </c>
      <c r="Y1191" s="5">
        <f>IFERROR(INDEX(tbl_EmployeeSurvey[WorkLifeBalance],MATCH(tbl_HRMaster[[#This Row],[EmployeeID]],tbl_EmployeeSurvey[EmployeeID],0)),"Not Found")</f>
        <v>3</v>
      </c>
      <c r="Z1191" s="5">
        <f>IFERROR(VLOOKUP(tbl_HRMaster[[#This Row],[EmployeeID]],tbl_ManagerSurvey[[EmployeeID]:[PerformanceRating]],2,FALSE),"Not Found")</f>
        <v>3</v>
      </c>
      <c r="AA1191" s="5">
        <f>IFERROR(VLOOKUP(tbl_HRMaster[[#This Row],[EmployeeID]],tbl_ManagerSurvey[[EmployeeID]:[PerformanceRating]],3,FALSE),"Not Found")</f>
        <v>3</v>
      </c>
      <c r="AB1191" s="5" t="str">
        <f>IF(tbl_HRMaster[[#This Row],[Attrition]]="Yes","Left","Active")</f>
        <v>Active</v>
      </c>
      <c r="AC1191" s="5" t="str">
        <f>_xlfn.IFS(tbl_HRMaster[[#This Row],[Age]]&lt;25,"Under 25",tbl_HRMaster[[#This Row],[Age]]&lt;35,"25-34",tbl_HRMaster[[#This Row],[Age]]&lt;45,"35-44",tbl_HRMaster[[#This Row],[Age]]&lt;55,"45-54",TRUE,"Above 54")</f>
        <v>35-44</v>
      </c>
      <c r="AD1191" s="5" t="str">
        <f>_xlfn.IFS(
tbl_HRMaster[[#This Row],[YearsAtCompany]]&lt;2,"&lt; 2 Years",
tbl_HRMaster[[#This Row],[YearsAtCompany]]&lt;5,"2-4 Years",
tbl_HRMaster[[#This Row],[YearsAtCompany]]&lt;10,"5-9 Years",
TRUE,"10+ Years"
)</f>
        <v>5-9 Years</v>
      </c>
      <c r="AE1191" s="5">
        <f>IF(tbl_HRMaster[[#This Row],[Attrition]]="Yes",1,0)</f>
        <v>0</v>
      </c>
    </row>
    <row r="1192" spans="1:31" x14ac:dyDescent="0.25">
      <c r="A1192">
        <v>36</v>
      </c>
      <c r="B1192" t="s">
        <v>21</v>
      </c>
      <c r="C1192" t="s">
        <v>22</v>
      </c>
      <c r="D1192" t="s">
        <v>30</v>
      </c>
      <c r="E1192">
        <v>1</v>
      </c>
      <c r="F1192">
        <v>3</v>
      </c>
      <c r="G1192" t="s">
        <v>38</v>
      </c>
      <c r="H1192">
        <v>3694</v>
      </c>
      <c r="I1192" t="s">
        <v>34</v>
      </c>
      <c r="J1192">
        <v>2</v>
      </c>
      <c r="K1192" t="s">
        <v>35</v>
      </c>
      <c r="L1192" t="s">
        <v>32</v>
      </c>
      <c r="M1192">
        <v>53090</v>
      </c>
      <c r="N1192">
        <v>3</v>
      </c>
      <c r="O1192">
        <v>13</v>
      </c>
      <c r="P1192">
        <v>0</v>
      </c>
      <c r="Q1192">
        <v>15</v>
      </c>
      <c r="R1192">
        <v>5</v>
      </c>
      <c r="S1192">
        <v>5</v>
      </c>
      <c r="T1192">
        <v>0</v>
      </c>
      <c r="U1192">
        <v>1</v>
      </c>
      <c r="V1192">
        <f>COUNTIF(tbl_HRMaster[EmployeeID],tbl_HRMaster[[#This Row],[EmployeeID]])</f>
        <v>1</v>
      </c>
      <c r="W1192">
        <f>IFERROR(INDEX(tbl_EmployeeSurvey[EnvironmentSatisfaction],MATCH(tbl_HRMaster[[#This Row],[EmployeeID]],tbl_EmployeeSurvey[EmployeeID],0)),"Not Found")</f>
        <v>1</v>
      </c>
      <c r="X1192">
        <f>IFERROR(INDEX(tbl_EmployeeSurvey[JobSatisfaction],MATCH(tbl_HRMaster[[#This Row],[EmployeeID]],tbl_EmployeeSurvey[EmployeeID],0)),"Not Found")</f>
        <v>2</v>
      </c>
      <c r="Y1192" s="5">
        <f>IFERROR(INDEX(tbl_EmployeeSurvey[WorkLifeBalance],MATCH(tbl_HRMaster[[#This Row],[EmployeeID]],tbl_EmployeeSurvey[EmployeeID],0)),"Not Found")</f>
        <v>3</v>
      </c>
      <c r="Z1192" s="5">
        <f>IFERROR(VLOOKUP(tbl_HRMaster[[#This Row],[EmployeeID]],tbl_ManagerSurvey[[EmployeeID]:[PerformanceRating]],2,FALSE),"Not Found")</f>
        <v>3</v>
      </c>
      <c r="AA1192" s="5">
        <f>IFERROR(VLOOKUP(tbl_HRMaster[[#This Row],[EmployeeID]],tbl_ManagerSurvey[[EmployeeID]:[PerformanceRating]],3,FALSE),"Not Found")</f>
        <v>3</v>
      </c>
      <c r="AB1192" s="5" t="str">
        <f>IF(tbl_HRMaster[[#This Row],[Attrition]]="Yes","Left","Active")</f>
        <v>Active</v>
      </c>
      <c r="AC1192" s="5" t="str">
        <f>_xlfn.IFS(tbl_HRMaster[[#This Row],[Age]]&lt;25,"Under 25",tbl_HRMaster[[#This Row],[Age]]&lt;35,"25-34",tbl_HRMaster[[#This Row],[Age]]&lt;45,"35-44",tbl_HRMaster[[#This Row],[Age]]&lt;55,"45-54",TRUE,"Above 54")</f>
        <v>35-44</v>
      </c>
      <c r="AD1192" s="5" t="str">
        <f>_xlfn.IFS(
tbl_HRMaster[[#This Row],[YearsAtCompany]]&lt;2,"&lt; 2 Years",
tbl_HRMaster[[#This Row],[YearsAtCompany]]&lt;5,"2-4 Years",
tbl_HRMaster[[#This Row],[YearsAtCompany]]&lt;10,"5-9 Years",
TRUE,"10+ Years"
)</f>
        <v>5-9 Years</v>
      </c>
      <c r="AE1192" s="5">
        <f>IF(tbl_HRMaster[[#This Row],[Attrition]]="Yes",1,0)</f>
        <v>0</v>
      </c>
    </row>
    <row r="1193" spans="1:31" x14ac:dyDescent="0.25">
      <c r="A1193">
        <v>37</v>
      </c>
      <c r="B1193" t="s">
        <v>21</v>
      </c>
      <c r="C1193" t="s">
        <v>22</v>
      </c>
      <c r="D1193" t="s">
        <v>30</v>
      </c>
      <c r="E1193">
        <v>7</v>
      </c>
      <c r="F1193">
        <v>2</v>
      </c>
      <c r="G1193" t="s">
        <v>38</v>
      </c>
      <c r="H1193">
        <v>1087</v>
      </c>
      <c r="I1193" t="s">
        <v>34</v>
      </c>
      <c r="J1193">
        <v>1</v>
      </c>
      <c r="K1193" t="s">
        <v>42</v>
      </c>
      <c r="L1193" t="s">
        <v>27</v>
      </c>
      <c r="M1193">
        <v>20110</v>
      </c>
      <c r="N1193">
        <v>5</v>
      </c>
      <c r="O1193">
        <v>13</v>
      </c>
      <c r="P1193">
        <v>0</v>
      </c>
      <c r="Q1193">
        <v>16</v>
      </c>
      <c r="R1193">
        <v>4</v>
      </c>
      <c r="S1193">
        <v>5</v>
      </c>
      <c r="T1193">
        <v>0</v>
      </c>
      <c r="U1193">
        <v>4</v>
      </c>
      <c r="V1193">
        <f>COUNTIF(tbl_HRMaster[EmployeeID],tbl_HRMaster[[#This Row],[EmployeeID]])</f>
        <v>1</v>
      </c>
      <c r="W1193">
        <f>IFERROR(INDEX(tbl_EmployeeSurvey[EnvironmentSatisfaction],MATCH(tbl_HRMaster[[#This Row],[EmployeeID]],tbl_EmployeeSurvey[EmployeeID],0)),"Not Found")</f>
        <v>4</v>
      </c>
      <c r="X1193">
        <f>IFERROR(INDEX(tbl_EmployeeSurvey[JobSatisfaction],MATCH(tbl_HRMaster[[#This Row],[EmployeeID]],tbl_EmployeeSurvey[EmployeeID],0)),"Not Found")</f>
        <v>1</v>
      </c>
      <c r="Y1193" s="5">
        <f>IFERROR(INDEX(tbl_EmployeeSurvey[WorkLifeBalance],MATCH(tbl_HRMaster[[#This Row],[EmployeeID]],tbl_EmployeeSurvey[EmployeeID],0)),"Not Found")</f>
        <v>3</v>
      </c>
      <c r="Z1193" s="5">
        <f>IFERROR(VLOOKUP(tbl_HRMaster[[#This Row],[EmployeeID]],tbl_ManagerSurvey[[EmployeeID]:[PerformanceRating]],2,FALSE),"Not Found")</f>
        <v>4</v>
      </c>
      <c r="AA1193" s="5">
        <f>IFERROR(VLOOKUP(tbl_HRMaster[[#This Row],[EmployeeID]],tbl_ManagerSurvey[[EmployeeID]:[PerformanceRating]],3,FALSE),"Not Found")</f>
        <v>3</v>
      </c>
      <c r="AB1193" s="5" t="str">
        <f>IF(tbl_HRMaster[[#This Row],[Attrition]]="Yes","Left","Active")</f>
        <v>Active</v>
      </c>
      <c r="AC1193" s="5" t="str">
        <f>_xlfn.IFS(tbl_HRMaster[[#This Row],[Age]]&lt;25,"Under 25",tbl_HRMaster[[#This Row],[Age]]&lt;35,"25-34",tbl_HRMaster[[#This Row],[Age]]&lt;45,"35-44",tbl_HRMaster[[#This Row],[Age]]&lt;55,"45-54",TRUE,"Above 54")</f>
        <v>35-44</v>
      </c>
      <c r="AD1193" s="5" t="str">
        <f>_xlfn.IFS(
tbl_HRMaster[[#This Row],[YearsAtCompany]]&lt;2,"&lt; 2 Years",
tbl_HRMaster[[#This Row],[YearsAtCompany]]&lt;5,"2-4 Years",
tbl_HRMaster[[#This Row],[YearsAtCompany]]&lt;10,"5-9 Years",
TRUE,"10+ Years"
)</f>
        <v>5-9 Years</v>
      </c>
      <c r="AE1193" s="5">
        <f>IF(tbl_HRMaster[[#This Row],[Attrition]]="Yes",1,0)</f>
        <v>0</v>
      </c>
    </row>
    <row r="1194" spans="1:31" x14ac:dyDescent="0.25">
      <c r="A1194">
        <v>37</v>
      </c>
      <c r="B1194" t="s">
        <v>21</v>
      </c>
      <c r="C1194" t="s">
        <v>22</v>
      </c>
      <c r="D1194" t="s">
        <v>30</v>
      </c>
      <c r="E1194">
        <v>7</v>
      </c>
      <c r="F1194">
        <v>2</v>
      </c>
      <c r="G1194" t="s">
        <v>38</v>
      </c>
      <c r="H1194">
        <v>2557</v>
      </c>
      <c r="I1194" t="s">
        <v>34</v>
      </c>
      <c r="J1194">
        <v>1</v>
      </c>
      <c r="K1194" t="s">
        <v>42</v>
      </c>
      <c r="L1194" t="s">
        <v>27</v>
      </c>
      <c r="M1194">
        <v>20110</v>
      </c>
      <c r="N1194">
        <v>5</v>
      </c>
      <c r="O1194">
        <v>13</v>
      </c>
      <c r="P1194">
        <v>0</v>
      </c>
      <c r="Q1194">
        <v>16</v>
      </c>
      <c r="R1194">
        <v>4</v>
      </c>
      <c r="S1194">
        <v>5</v>
      </c>
      <c r="T1194">
        <v>0</v>
      </c>
      <c r="U1194">
        <v>4</v>
      </c>
      <c r="V1194">
        <f>COUNTIF(tbl_HRMaster[EmployeeID],tbl_HRMaster[[#This Row],[EmployeeID]])</f>
        <v>1</v>
      </c>
      <c r="W1194">
        <f>IFERROR(INDEX(tbl_EmployeeSurvey[EnvironmentSatisfaction],MATCH(tbl_HRMaster[[#This Row],[EmployeeID]],tbl_EmployeeSurvey[EmployeeID],0)),"Not Found")</f>
        <v>4</v>
      </c>
      <c r="X1194">
        <f>IFERROR(INDEX(tbl_EmployeeSurvey[JobSatisfaction],MATCH(tbl_HRMaster[[#This Row],[EmployeeID]],tbl_EmployeeSurvey[EmployeeID],0)),"Not Found")</f>
        <v>1</v>
      </c>
      <c r="Y1194" s="5">
        <f>IFERROR(INDEX(tbl_EmployeeSurvey[WorkLifeBalance],MATCH(tbl_HRMaster[[#This Row],[EmployeeID]],tbl_EmployeeSurvey[EmployeeID],0)),"Not Found")</f>
        <v>3</v>
      </c>
      <c r="Z1194" s="5">
        <f>IFERROR(VLOOKUP(tbl_HRMaster[[#This Row],[EmployeeID]],tbl_ManagerSurvey[[EmployeeID]:[PerformanceRating]],2,FALSE),"Not Found")</f>
        <v>4</v>
      </c>
      <c r="AA1194" s="5">
        <f>IFERROR(VLOOKUP(tbl_HRMaster[[#This Row],[EmployeeID]],tbl_ManagerSurvey[[EmployeeID]:[PerformanceRating]],3,FALSE),"Not Found")</f>
        <v>3</v>
      </c>
      <c r="AB1194" s="5" t="str">
        <f>IF(tbl_HRMaster[[#This Row],[Attrition]]="Yes","Left","Active")</f>
        <v>Active</v>
      </c>
      <c r="AC1194" s="5" t="str">
        <f>_xlfn.IFS(tbl_HRMaster[[#This Row],[Age]]&lt;25,"Under 25",tbl_HRMaster[[#This Row],[Age]]&lt;35,"25-34",tbl_HRMaster[[#This Row],[Age]]&lt;45,"35-44",tbl_HRMaster[[#This Row],[Age]]&lt;55,"45-54",TRUE,"Above 54")</f>
        <v>35-44</v>
      </c>
      <c r="AD1194" s="5" t="str">
        <f>_xlfn.IFS(
tbl_HRMaster[[#This Row],[YearsAtCompany]]&lt;2,"&lt; 2 Years",
tbl_HRMaster[[#This Row],[YearsAtCompany]]&lt;5,"2-4 Years",
tbl_HRMaster[[#This Row],[YearsAtCompany]]&lt;10,"5-9 Years",
TRUE,"10+ Years"
)</f>
        <v>5-9 Years</v>
      </c>
      <c r="AE1194" s="5">
        <f>IF(tbl_HRMaster[[#This Row],[Attrition]]="Yes",1,0)</f>
        <v>0</v>
      </c>
    </row>
    <row r="1195" spans="1:31" x14ac:dyDescent="0.25">
      <c r="A1195">
        <v>37</v>
      </c>
      <c r="B1195" t="s">
        <v>21</v>
      </c>
      <c r="C1195" t="s">
        <v>22</v>
      </c>
      <c r="D1195" t="s">
        <v>30</v>
      </c>
      <c r="E1195">
        <v>7</v>
      </c>
      <c r="F1195">
        <v>2</v>
      </c>
      <c r="G1195" t="s">
        <v>38</v>
      </c>
      <c r="H1195">
        <v>4027</v>
      </c>
      <c r="I1195" t="s">
        <v>34</v>
      </c>
      <c r="J1195">
        <v>1</v>
      </c>
      <c r="K1195" t="s">
        <v>42</v>
      </c>
      <c r="L1195" t="s">
        <v>27</v>
      </c>
      <c r="M1195">
        <v>20110</v>
      </c>
      <c r="N1195">
        <v>5</v>
      </c>
      <c r="O1195">
        <v>13</v>
      </c>
      <c r="P1195">
        <v>0</v>
      </c>
      <c r="Q1195">
        <v>16</v>
      </c>
      <c r="R1195">
        <v>4</v>
      </c>
      <c r="S1195">
        <v>5</v>
      </c>
      <c r="T1195">
        <v>0</v>
      </c>
      <c r="U1195">
        <v>4</v>
      </c>
      <c r="V1195">
        <f>COUNTIF(tbl_HRMaster[EmployeeID],tbl_HRMaster[[#This Row],[EmployeeID]])</f>
        <v>1</v>
      </c>
      <c r="W1195">
        <f>IFERROR(INDEX(tbl_EmployeeSurvey[EnvironmentSatisfaction],MATCH(tbl_HRMaster[[#This Row],[EmployeeID]],tbl_EmployeeSurvey[EmployeeID],0)),"Not Found")</f>
        <v>4</v>
      </c>
      <c r="X1195">
        <f>IFERROR(INDEX(tbl_EmployeeSurvey[JobSatisfaction],MATCH(tbl_HRMaster[[#This Row],[EmployeeID]],tbl_EmployeeSurvey[EmployeeID],0)),"Not Found")</f>
        <v>1</v>
      </c>
      <c r="Y1195" s="5">
        <f>IFERROR(INDEX(tbl_EmployeeSurvey[WorkLifeBalance],MATCH(tbl_HRMaster[[#This Row],[EmployeeID]],tbl_EmployeeSurvey[EmployeeID],0)),"Not Found")</f>
        <v>3</v>
      </c>
      <c r="Z1195" s="5">
        <f>IFERROR(VLOOKUP(tbl_HRMaster[[#This Row],[EmployeeID]],tbl_ManagerSurvey[[EmployeeID]:[PerformanceRating]],2,FALSE),"Not Found")</f>
        <v>4</v>
      </c>
      <c r="AA1195" s="5">
        <f>IFERROR(VLOOKUP(tbl_HRMaster[[#This Row],[EmployeeID]],tbl_ManagerSurvey[[EmployeeID]:[PerformanceRating]],3,FALSE),"Not Found")</f>
        <v>3</v>
      </c>
      <c r="AB1195" s="5" t="str">
        <f>IF(tbl_HRMaster[[#This Row],[Attrition]]="Yes","Left","Active")</f>
        <v>Active</v>
      </c>
      <c r="AC1195" s="5" t="str">
        <f>_xlfn.IFS(tbl_HRMaster[[#This Row],[Age]]&lt;25,"Under 25",tbl_HRMaster[[#This Row],[Age]]&lt;35,"25-34",tbl_HRMaster[[#This Row],[Age]]&lt;45,"35-44",tbl_HRMaster[[#This Row],[Age]]&lt;55,"45-54",TRUE,"Above 54")</f>
        <v>35-44</v>
      </c>
      <c r="AD1195" s="5" t="str">
        <f>_xlfn.IFS(
tbl_HRMaster[[#This Row],[YearsAtCompany]]&lt;2,"&lt; 2 Years",
tbl_HRMaster[[#This Row],[YearsAtCompany]]&lt;5,"2-4 Years",
tbl_HRMaster[[#This Row],[YearsAtCompany]]&lt;10,"5-9 Years",
TRUE,"10+ Years"
)</f>
        <v>5-9 Years</v>
      </c>
      <c r="AE1195" s="5">
        <f>IF(tbl_HRMaster[[#This Row],[Attrition]]="Yes",1,0)</f>
        <v>0</v>
      </c>
    </row>
    <row r="1196" spans="1:31" x14ac:dyDescent="0.25">
      <c r="A1196">
        <v>37</v>
      </c>
      <c r="B1196" t="s">
        <v>21</v>
      </c>
      <c r="C1196" t="s">
        <v>22</v>
      </c>
      <c r="D1196" t="s">
        <v>30</v>
      </c>
      <c r="E1196">
        <v>1</v>
      </c>
      <c r="F1196">
        <v>3</v>
      </c>
      <c r="G1196" t="s">
        <v>24</v>
      </c>
      <c r="H1196">
        <v>1291</v>
      </c>
      <c r="I1196" t="s">
        <v>25</v>
      </c>
      <c r="J1196">
        <v>3</v>
      </c>
      <c r="K1196" t="s">
        <v>35</v>
      </c>
      <c r="L1196" t="s">
        <v>32</v>
      </c>
      <c r="M1196">
        <v>52070</v>
      </c>
      <c r="N1196">
        <v>4</v>
      </c>
      <c r="O1196">
        <v>17</v>
      </c>
      <c r="P1196">
        <v>3</v>
      </c>
      <c r="Q1196">
        <v>16</v>
      </c>
      <c r="R1196">
        <v>3</v>
      </c>
      <c r="S1196">
        <v>5</v>
      </c>
      <c r="T1196">
        <v>0</v>
      </c>
      <c r="U1196">
        <v>2</v>
      </c>
      <c r="V1196">
        <f>COUNTIF(tbl_HRMaster[EmployeeID],tbl_HRMaster[[#This Row],[EmployeeID]])</f>
        <v>1</v>
      </c>
      <c r="W1196">
        <f>IFERROR(INDEX(tbl_EmployeeSurvey[EnvironmentSatisfaction],MATCH(tbl_HRMaster[[#This Row],[EmployeeID]],tbl_EmployeeSurvey[EmployeeID],0)),"Not Found")</f>
        <v>1</v>
      </c>
      <c r="X1196">
        <f>IFERROR(INDEX(tbl_EmployeeSurvey[JobSatisfaction],MATCH(tbl_HRMaster[[#This Row],[EmployeeID]],tbl_EmployeeSurvey[EmployeeID],0)),"Not Found")</f>
        <v>3</v>
      </c>
      <c r="Y1196" s="5">
        <f>IFERROR(INDEX(tbl_EmployeeSurvey[WorkLifeBalance],MATCH(tbl_HRMaster[[#This Row],[EmployeeID]],tbl_EmployeeSurvey[EmployeeID],0)),"Not Found")</f>
        <v>4</v>
      </c>
      <c r="Z1196" s="5">
        <f>IFERROR(VLOOKUP(tbl_HRMaster[[#This Row],[EmployeeID]],tbl_ManagerSurvey[[EmployeeID]:[PerformanceRating]],2,FALSE),"Not Found")</f>
        <v>3</v>
      </c>
      <c r="AA1196" s="5">
        <f>IFERROR(VLOOKUP(tbl_HRMaster[[#This Row],[EmployeeID]],tbl_ManagerSurvey[[EmployeeID]:[PerformanceRating]],3,FALSE),"Not Found")</f>
        <v>3</v>
      </c>
      <c r="AB1196" s="5" t="str">
        <f>IF(tbl_HRMaster[[#This Row],[Attrition]]="Yes","Left","Active")</f>
        <v>Active</v>
      </c>
      <c r="AC1196" s="5" t="str">
        <f>_xlfn.IFS(tbl_HRMaster[[#This Row],[Age]]&lt;25,"Under 25",tbl_HRMaster[[#This Row],[Age]]&lt;35,"25-34",tbl_HRMaster[[#This Row],[Age]]&lt;45,"35-44",tbl_HRMaster[[#This Row],[Age]]&lt;55,"45-54",TRUE,"Above 54")</f>
        <v>35-44</v>
      </c>
      <c r="AD1196" s="5" t="str">
        <f>_xlfn.IFS(
tbl_HRMaster[[#This Row],[YearsAtCompany]]&lt;2,"&lt; 2 Years",
tbl_HRMaster[[#This Row],[YearsAtCompany]]&lt;5,"2-4 Years",
tbl_HRMaster[[#This Row],[YearsAtCompany]]&lt;10,"5-9 Years",
TRUE,"10+ Years"
)</f>
        <v>5-9 Years</v>
      </c>
      <c r="AE1196" s="5">
        <f>IF(tbl_HRMaster[[#This Row],[Attrition]]="Yes",1,0)</f>
        <v>0</v>
      </c>
    </row>
    <row r="1197" spans="1:31" x14ac:dyDescent="0.25">
      <c r="A1197">
        <v>37</v>
      </c>
      <c r="B1197" t="s">
        <v>21</v>
      </c>
      <c r="C1197" t="s">
        <v>22</v>
      </c>
      <c r="D1197" t="s">
        <v>30</v>
      </c>
      <c r="E1197">
        <v>1</v>
      </c>
      <c r="F1197">
        <v>3</v>
      </c>
      <c r="G1197" t="s">
        <v>24</v>
      </c>
      <c r="H1197">
        <v>2761</v>
      </c>
      <c r="I1197" t="s">
        <v>25</v>
      </c>
      <c r="J1197">
        <v>3</v>
      </c>
      <c r="K1197" t="s">
        <v>35</v>
      </c>
      <c r="L1197" t="s">
        <v>32</v>
      </c>
      <c r="M1197">
        <v>52070</v>
      </c>
      <c r="N1197">
        <v>4</v>
      </c>
      <c r="O1197">
        <v>17</v>
      </c>
      <c r="P1197">
        <v>3</v>
      </c>
      <c r="Q1197">
        <v>16</v>
      </c>
      <c r="R1197">
        <v>3</v>
      </c>
      <c r="S1197">
        <v>5</v>
      </c>
      <c r="T1197">
        <v>0</v>
      </c>
      <c r="U1197">
        <v>2</v>
      </c>
      <c r="V1197">
        <f>COUNTIF(tbl_HRMaster[EmployeeID],tbl_HRMaster[[#This Row],[EmployeeID]])</f>
        <v>1</v>
      </c>
      <c r="W1197">
        <f>IFERROR(INDEX(tbl_EmployeeSurvey[EnvironmentSatisfaction],MATCH(tbl_HRMaster[[#This Row],[EmployeeID]],tbl_EmployeeSurvey[EmployeeID],0)),"Not Found")</f>
        <v>1</v>
      </c>
      <c r="X1197">
        <f>IFERROR(INDEX(tbl_EmployeeSurvey[JobSatisfaction],MATCH(tbl_HRMaster[[#This Row],[EmployeeID]],tbl_EmployeeSurvey[EmployeeID],0)),"Not Found")</f>
        <v>3</v>
      </c>
      <c r="Y1197" s="5">
        <f>IFERROR(INDEX(tbl_EmployeeSurvey[WorkLifeBalance],MATCH(tbl_HRMaster[[#This Row],[EmployeeID]],tbl_EmployeeSurvey[EmployeeID],0)),"Not Found")</f>
        <v>4</v>
      </c>
      <c r="Z1197" s="5">
        <f>IFERROR(VLOOKUP(tbl_HRMaster[[#This Row],[EmployeeID]],tbl_ManagerSurvey[[EmployeeID]:[PerformanceRating]],2,FALSE),"Not Found")</f>
        <v>3</v>
      </c>
      <c r="AA1197" s="5">
        <f>IFERROR(VLOOKUP(tbl_HRMaster[[#This Row],[EmployeeID]],tbl_ManagerSurvey[[EmployeeID]:[PerformanceRating]],3,FALSE),"Not Found")</f>
        <v>3</v>
      </c>
      <c r="AB1197" s="5" t="str">
        <f>IF(tbl_HRMaster[[#This Row],[Attrition]]="Yes","Left","Active")</f>
        <v>Active</v>
      </c>
      <c r="AC1197" s="5" t="str">
        <f>_xlfn.IFS(tbl_HRMaster[[#This Row],[Age]]&lt;25,"Under 25",tbl_HRMaster[[#This Row],[Age]]&lt;35,"25-34",tbl_HRMaster[[#This Row],[Age]]&lt;45,"35-44",tbl_HRMaster[[#This Row],[Age]]&lt;55,"45-54",TRUE,"Above 54")</f>
        <v>35-44</v>
      </c>
      <c r="AD1197" s="5" t="str">
        <f>_xlfn.IFS(
tbl_HRMaster[[#This Row],[YearsAtCompany]]&lt;2,"&lt; 2 Years",
tbl_HRMaster[[#This Row],[YearsAtCompany]]&lt;5,"2-4 Years",
tbl_HRMaster[[#This Row],[YearsAtCompany]]&lt;10,"5-9 Years",
TRUE,"10+ Years"
)</f>
        <v>5-9 Years</v>
      </c>
      <c r="AE1197" s="5">
        <f>IF(tbl_HRMaster[[#This Row],[Attrition]]="Yes",1,0)</f>
        <v>0</v>
      </c>
    </row>
    <row r="1198" spans="1:31" x14ac:dyDescent="0.25">
      <c r="A1198">
        <v>37</v>
      </c>
      <c r="B1198" t="s">
        <v>21</v>
      </c>
      <c r="C1198" t="s">
        <v>22</v>
      </c>
      <c r="D1198" t="s">
        <v>30</v>
      </c>
      <c r="E1198">
        <v>1</v>
      </c>
      <c r="F1198">
        <v>3</v>
      </c>
      <c r="G1198" t="s">
        <v>24</v>
      </c>
      <c r="H1198">
        <v>4231</v>
      </c>
      <c r="I1198" t="s">
        <v>25</v>
      </c>
      <c r="J1198">
        <v>3</v>
      </c>
      <c r="K1198" t="s">
        <v>35</v>
      </c>
      <c r="L1198" t="s">
        <v>32</v>
      </c>
      <c r="M1198">
        <v>52070</v>
      </c>
      <c r="N1198">
        <v>4</v>
      </c>
      <c r="O1198">
        <v>17</v>
      </c>
      <c r="P1198">
        <v>3</v>
      </c>
      <c r="Q1198">
        <v>16</v>
      </c>
      <c r="R1198">
        <v>3</v>
      </c>
      <c r="S1198">
        <v>5</v>
      </c>
      <c r="T1198">
        <v>0</v>
      </c>
      <c r="U1198">
        <v>2</v>
      </c>
      <c r="V1198">
        <f>COUNTIF(tbl_HRMaster[EmployeeID],tbl_HRMaster[[#This Row],[EmployeeID]])</f>
        <v>1</v>
      </c>
      <c r="W1198">
        <f>IFERROR(INDEX(tbl_EmployeeSurvey[EnvironmentSatisfaction],MATCH(tbl_HRMaster[[#This Row],[EmployeeID]],tbl_EmployeeSurvey[EmployeeID],0)),"Not Found")</f>
        <v>1</v>
      </c>
      <c r="X1198">
        <f>IFERROR(INDEX(tbl_EmployeeSurvey[JobSatisfaction],MATCH(tbl_HRMaster[[#This Row],[EmployeeID]],tbl_EmployeeSurvey[EmployeeID],0)),"Not Found")</f>
        <v>3</v>
      </c>
      <c r="Y1198" s="5">
        <f>IFERROR(INDEX(tbl_EmployeeSurvey[WorkLifeBalance],MATCH(tbl_HRMaster[[#This Row],[EmployeeID]],tbl_EmployeeSurvey[EmployeeID],0)),"Not Found")</f>
        <v>4</v>
      </c>
      <c r="Z1198" s="5">
        <f>IFERROR(VLOOKUP(tbl_HRMaster[[#This Row],[EmployeeID]],tbl_ManagerSurvey[[EmployeeID]:[PerformanceRating]],2,FALSE),"Not Found")</f>
        <v>3</v>
      </c>
      <c r="AA1198" s="5">
        <f>IFERROR(VLOOKUP(tbl_HRMaster[[#This Row],[EmployeeID]],tbl_ManagerSurvey[[EmployeeID]:[PerformanceRating]],3,FALSE),"Not Found")</f>
        <v>3</v>
      </c>
      <c r="AB1198" s="5" t="str">
        <f>IF(tbl_HRMaster[[#This Row],[Attrition]]="Yes","Left","Active")</f>
        <v>Active</v>
      </c>
      <c r="AC1198" s="5" t="str">
        <f>_xlfn.IFS(tbl_HRMaster[[#This Row],[Age]]&lt;25,"Under 25",tbl_HRMaster[[#This Row],[Age]]&lt;35,"25-34",tbl_HRMaster[[#This Row],[Age]]&lt;45,"35-44",tbl_HRMaster[[#This Row],[Age]]&lt;55,"45-54",TRUE,"Above 54")</f>
        <v>35-44</v>
      </c>
      <c r="AD1198" s="5" t="str">
        <f>_xlfn.IFS(
tbl_HRMaster[[#This Row],[YearsAtCompany]]&lt;2,"&lt; 2 Years",
tbl_HRMaster[[#This Row],[YearsAtCompany]]&lt;5,"2-4 Years",
tbl_HRMaster[[#This Row],[YearsAtCompany]]&lt;10,"5-9 Years",
TRUE,"10+ Years"
)</f>
        <v>5-9 Years</v>
      </c>
      <c r="AE1198" s="5">
        <f>IF(tbl_HRMaster[[#This Row],[Attrition]]="Yes",1,0)</f>
        <v>0</v>
      </c>
    </row>
    <row r="1199" spans="1:31" x14ac:dyDescent="0.25">
      <c r="A1199">
        <v>36</v>
      </c>
      <c r="B1199" t="s">
        <v>21</v>
      </c>
      <c r="C1199" t="s">
        <v>29</v>
      </c>
      <c r="D1199" t="s">
        <v>30</v>
      </c>
      <c r="E1199">
        <v>5</v>
      </c>
      <c r="F1199">
        <v>1</v>
      </c>
      <c r="G1199" t="s">
        <v>46</v>
      </c>
      <c r="H1199">
        <v>1208</v>
      </c>
      <c r="I1199" t="s">
        <v>34</v>
      </c>
      <c r="J1199">
        <v>1</v>
      </c>
      <c r="K1199" t="s">
        <v>35</v>
      </c>
      <c r="L1199" t="s">
        <v>27</v>
      </c>
      <c r="M1199">
        <v>13590</v>
      </c>
      <c r="N1199">
        <v>4</v>
      </c>
      <c r="O1199">
        <v>12</v>
      </c>
      <c r="P1199">
        <v>0</v>
      </c>
      <c r="Q1199">
        <v>17</v>
      </c>
      <c r="R1199">
        <v>2</v>
      </c>
      <c r="S1199">
        <v>5</v>
      </c>
      <c r="T1199">
        <v>0</v>
      </c>
      <c r="U1199">
        <v>3</v>
      </c>
      <c r="V1199">
        <f>COUNTIF(tbl_HRMaster[EmployeeID],tbl_HRMaster[[#This Row],[EmployeeID]])</f>
        <v>1</v>
      </c>
      <c r="W1199">
        <f>IFERROR(INDEX(tbl_EmployeeSurvey[EnvironmentSatisfaction],MATCH(tbl_HRMaster[[#This Row],[EmployeeID]],tbl_EmployeeSurvey[EmployeeID],0)),"Not Found")</f>
        <v>3</v>
      </c>
      <c r="X1199">
        <f>IFERROR(INDEX(tbl_EmployeeSurvey[JobSatisfaction],MATCH(tbl_HRMaster[[#This Row],[EmployeeID]],tbl_EmployeeSurvey[EmployeeID],0)),"Not Found")</f>
        <v>4</v>
      </c>
      <c r="Y1199" s="5">
        <f>IFERROR(INDEX(tbl_EmployeeSurvey[WorkLifeBalance],MATCH(tbl_HRMaster[[#This Row],[EmployeeID]],tbl_EmployeeSurvey[EmployeeID],0)),"Not Found")</f>
        <v>3</v>
      </c>
      <c r="Z1199" s="5">
        <f>IFERROR(VLOOKUP(tbl_HRMaster[[#This Row],[EmployeeID]],tbl_ManagerSurvey[[EmployeeID]:[PerformanceRating]],2,FALSE),"Not Found")</f>
        <v>3</v>
      </c>
      <c r="AA1199" s="5">
        <f>IFERROR(VLOOKUP(tbl_HRMaster[[#This Row],[EmployeeID]],tbl_ManagerSurvey[[EmployeeID]:[PerformanceRating]],3,FALSE),"Not Found")</f>
        <v>3</v>
      </c>
      <c r="AB1199" s="5" t="str">
        <f>IF(tbl_HRMaster[[#This Row],[Attrition]]="Yes","Left","Active")</f>
        <v>Active</v>
      </c>
      <c r="AC1199" s="5" t="str">
        <f>_xlfn.IFS(tbl_HRMaster[[#This Row],[Age]]&lt;25,"Under 25",tbl_HRMaster[[#This Row],[Age]]&lt;35,"25-34",tbl_HRMaster[[#This Row],[Age]]&lt;45,"35-44",tbl_HRMaster[[#This Row],[Age]]&lt;55,"45-54",TRUE,"Above 54")</f>
        <v>35-44</v>
      </c>
      <c r="AD1199" s="5" t="str">
        <f>_xlfn.IFS(
tbl_HRMaster[[#This Row],[YearsAtCompany]]&lt;2,"&lt; 2 Years",
tbl_HRMaster[[#This Row],[YearsAtCompany]]&lt;5,"2-4 Years",
tbl_HRMaster[[#This Row],[YearsAtCompany]]&lt;10,"5-9 Years",
TRUE,"10+ Years"
)</f>
        <v>5-9 Years</v>
      </c>
      <c r="AE1199" s="5">
        <f>IF(tbl_HRMaster[[#This Row],[Attrition]]="Yes",1,0)</f>
        <v>0</v>
      </c>
    </row>
    <row r="1200" spans="1:31" x14ac:dyDescent="0.25">
      <c r="A1200">
        <v>36</v>
      </c>
      <c r="B1200" t="s">
        <v>21</v>
      </c>
      <c r="C1200" t="s">
        <v>29</v>
      </c>
      <c r="D1200" t="s">
        <v>30</v>
      </c>
      <c r="E1200">
        <v>5</v>
      </c>
      <c r="F1200">
        <v>1</v>
      </c>
      <c r="G1200" t="s">
        <v>46</v>
      </c>
      <c r="H1200">
        <v>2678</v>
      </c>
      <c r="I1200" t="s">
        <v>34</v>
      </c>
      <c r="J1200">
        <v>1</v>
      </c>
      <c r="K1200" t="s">
        <v>35</v>
      </c>
      <c r="L1200" t="s">
        <v>27</v>
      </c>
      <c r="M1200">
        <v>13590</v>
      </c>
      <c r="N1200">
        <v>4</v>
      </c>
      <c r="O1200">
        <v>12</v>
      </c>
      <c r="P1200">
        <v>0</v>
      </c>
      <c r="Q1200">
        <v>17</v>
      </c>
      <c r="R1200">
        <v>2</v>
      </c>
      <c r="S1200">
        <v>5</v>
      </c>
      <c r="T1200">
        <v>0</v>
      </c>
      <c r="U1200">
        <v>3</v>
      </c>
      <c r="V1200">
        <f>COUNTIF(tbl_HRMaster[EmployeeID],tbl_HRMaster[[#This Row],[EmployeeID]])</f>
        <v>1</v>
      </c>
      <c r="W1200">
        <f>IFERROR(INDEX(tbl_EmployeeSurvey[EnvironmentSatisfaction],MATCH(tbl_HRMaster[[#This Row],[EmployeeID]],tbl_EmployeeSurvey[EmployeeID],0)),"Not Found")</f>
        <v>3</v>
      </c>
      <c r="X1200">
        <f>IFERROR(INDEX(tbl_EmployeeSurvey[JobSatisfaction],MATCH(tbl_HRMaster[[#This Row],[EmployeeID]],tbl_EmployeeSurvey[EmployeeID],0)),"Not Found")</f>
        <v>4</v>
      </c>
      <c r="Y1200" s="5">
        <f>IFERROR(INDEX(tbl_EmployeeSurvey[WorkLifeBalance],MATCH(tbl_HRMaster[[#This Row],[EmployeeID]],tbl_EmployeeSurvey[EmployeeID],0)),"Not Found")</f>
        <v>3</v>
      </c>
      <c r="Z1200" s="5">
        <f>IFERROR(VLOOKUP(tbl_HRMaster[[#This Row],[EmployeeID]],tbl_ManagerSurvey[[EmployeeID]:[PerformanceRating]],2,FALSE),"Not Found")</f>
        <v>3</v>
      </c>
      <c r="AA1200" s="5">
        <f>IFERROR(VLOOKUP(tbl_HRMaster[[#This Row],[EmployeeID]],tbl_ManagerSurvey[[EmployeeID]:[PerformanceRating]],3,FALSE),"Not Found")</f>
        <v>3</v>
      </c>
      <c r="AB1200" s="5" t="str">
        <f>IF(tbl_HRMaster[[#This Row],[Attrition]]="Yes","Left","Active")</f>
        <v>Active</v>
      </c>
      <c r="AC1200" s="5" t="str">
        <f>_xlfn.IFS(tbl_HRMaster[[#This Row],[Age]]&lt;25,"Under 25",tbl_HRMaster[[#This Row],[Age]]&lt;35,"25-34",tbl_HRMaster[[#This Row],[Age]]&lt;45,"35-44",tbl_HRMaster[[#This Row],[Age]]&lt;55,"45-54",TRUE,"Above 54")</f>
        <v>35-44</v>
      </c>
      <c r="AD1200" s="5" t="str">
        <f>_xlfn.IFS(
tbl_HRMaster[[#This Row],[YearsAtCompany]]&lt;2,"&lt; 2 Years",
tbl_HRMaster[[#This Row],[YearsAtCompany]]&lt;5,"2-4 Years",
tbl_HRMaster[[#This Row],[YearsAtCompany]]&lt;10,"5-9 Years",
TRUE,"10+ Years"
)</f>
        <v>5-9 Years</v>
      </c>
      <c r="AE1200" s="5">
        <f>IF(tbl_HRMaster[[#This Row],[Attrition]]="Yes",1,0)</f>
        <v>0</v>
      </c>
    </row>
    <row r="1201" spans="1:31" x14ac:dyDescent="0.25">
      <c r="A1201">
        <v>36</v>
      </c>
      <c r="B1201" t="s">
        <v>21</v>
      </c>
      <c r="C1201" t="s">
        <v>29</v>
      </c>
      <c r="D1201" t="s">
        <v>30</v>
      </c>
      <c r="E1201">
        <v>5</v>
      </c>
      <c r="F1201">
        <v>1</v>
      </c>
      <c r="G1201" t="s">
        <v>46</v>
      </c>
      <c r="H1201">
        <v>4148</v>
      </c>
      <c r="I1201" t="s">
        <v>34</v>
      </c>
      <c r="J1201">
        <v>1</v>
      </c>
      <c r="K1201" t="s">
        <v>35</v>
      </c>
      <c r="L1201" t="s">
        <v>27</v>
      </c>
      <c r="M1201">
        <v>13590</v>
      </c>
      <c r="N1201">
        <v>4</v>
      </c>
      <c r="O1201">
        <v>12</v>
      </c>
      <c r="P1201">
        <v>0</v>
      </c>
      <c r="Q1201">
        <v>17</v>
      </c>
      <c r="R1201">
        <v>2</v>
      </c>
      <c r="S1201">
        <v>5</v>
      </c>
      <c r="T1201">
        <v>0</v>
      </c>
      <c r="U1201">
        <v>3</v>
      </c>
      <c r="V1201">
        <f>COUNTIF(tbl_HRMaster[EmployeeID],tbl_HRMaster[[#This Row],[EmployeeID]])</f>
        <v>1</v>
      </c>
      <c r="W1201">
        <f>IFERROR(INDEX(tbl_EmployeeSurvey[EnvironmentSatisfaction],MATCH(tbl_HRMaster[[#This Row],[EmployeeID]],tbl_EmployeeSurvey[EmployeeID],0)),"Not Found")</f>
        <v>3</v>
      </c>
      <c r="X1201">
        <f>IFERROR(INDEX(tbl_EmployeeSurvey[JobSatisfaction],MATCH(tbl_HRMaster[[#This Row],[EmployeeID]],tbl_EmployeeSurvey[EmployeeID],0)),"Not Found")</f>
        <v>4</v>
      </c>
      <c r="Y1201" s="5">
        <f>IFERROR(INDEX(tbl_EmployeeSurvey[WorkLifeBalance],MATCH(tbl_HRMaster[[#This Row],[EmployeeID]],tbl_EmployeeSurvey[EmployeeID],0)),"Not Found")</f>
        <v>3</v>
      </c>
      <c r="Z1201" s="5">
        <f>IFERROR(VLOOKUP(tbl_HRMaster[[#This Row],[EmployeeID]],tbl_ManagerSurvey[[EmployeeID]:[PerformanceRating]],2,FALSE),"Not Found")</f>
        <v>3</v>
      </c>
      <c r="AA1201" s="5">
        <f>IFERROR(VLOOKUP(tbl_HRMaster[[#This Row],[EmployeeID]],tbl_ManagerSurvey[[EmployeeID]:[PerformanceRating]],3,FALSE),"Not Found")</f>
        <v>3</v>
      </c>
      <c r="AB1201" s="5" t="str">
        <f>IF(tbl_HRMaster[[#This Row],[Attrition]]="Yes","Left","Active")</f>
        <v>Active</v>
      </c>
      <c r="AC1201" s="5" t="str">
        <f>_xlfn.IFS(tbl_HRMaster[[#This Row],[Age]]&lt;25,"Under 25",tbl_HRMaster[[#This Row],[Age]]&lt;35,"25-34",tbl_HRMaster[[#This Row],[Age]]&lt;45,"35-44",tbl_HRMaster[[#This Row],[Age]]&lt;55,"45-54",TRUE,"Above 54")</f>
        <v>35-44</v>
      </c>
      <c r="AD1201" s="5" t="str">
        <f>_xlfn.IFS(
tbl_HRMaster[[#This Row],[YearsAtCompany]]&lt;2,"&lt; 2 Years",
tbl_HRMaster[[#This Row],[YearsAtCompany]]&lt;5,"2-4 Years",
tbl_HRMaster[[#This Row],[YearsAtCompany]]&lt;10,"5-9 Years",
TRUE,"10+ Years"
)</f>
        <v>5-9 Years</v>
      </c>
      <c r="AE1201" s="5">
        <f>IF(tbl_HRMaster[[#This Row],[Attrition]]="Yes",1,0)</f>
        <v>0</v>
      </c>
    </row>
    <row r="1202" spans="1:31" x14ac:dyDescent="0.25">
      <c r="A1202">
        <v>37</v>
      </c>
      <c r="B1202" t="s">
        <v>21</v>
      </c>
      <c r="C1202" t="s">
        <v>22</v>
      </c>
      <c r="D1202" t="s">
        <v>30</v>
      </c>
      <c r="E1202">
        <v>5</v>
      </c>
      <c r="F1202">
        <v>3</v>
      </c>
      <c r="G1202" t="s">
        <v>24</v>
      </c>
      <c r="H1202">
        <v>107</v>
      </c>
      <c r="I1202" t="s">
        <v>34</v>
      </c>
      <c r="J1202">
        <v>4</v>
      </c>
      <c r="K1202" t="s">
        <v>31</v>
      </c>
      <c r="L1202" t="s">
        <v>27</v>
      </c>
      <c r="M1202">
        <v>21440</v>
      </c>
      <c r="N1202">
        <v>6</v>
      </c>
      <c r="O1202">
        <v>19</v>
      </c>
      <c r="P1202">
        <v>0</v>
      </c>
      <c r="Q1202">
        <v>17</v>
      </c>
      <c r="R1202">
        <v>3</v>
      </c>
      <c r="S1202">
        <v>5</v>
      </c>
      <c r="T1202">
        <v>0</v>
      </c>
      <c r="U1202">
        <v>3</v>
      </c>
      <c r="V1202">
        <f>COUNTIF(tbl_HRMaster[EmployeeID],tbl_HRMaster[[#This Row],[EmployeeID]])</f>
        <v>1</v>
      </c>
      <c r="W1202">
        <f>IFERROR(INDEX(tbl_EmployeeSurvey[EnvironmentSatisfaction],MATCH(tbl_HRMaster[[#This Row],[EmployeeID]],tbl_EmployeeSurvey[EmployeeID],0)),"Not Found")</f>
        <v>3</v>
      </c>
      <c r="X1202">
        <f>IFERROR(INDEX(tbl_EmployeeSurvey[JobSatisfaction],MATCH(tbl_HRMaster[[#This Row],[EmployeeID]],tbl_EmployeeSurvey[EmployeeID],0)),"Not Found")</f>
        <v>1</v>
      </c>
      <c r="Y1202" s="5">
        <f>IFERROR(INDEX(tbl_EmployeeSurvey[WorkLifeBalance],MATCH(tbl_HRMaster[[#This Row],[EmployeeID]],tbl_EmployeeSurvey[EmployeeID],0)),"Not Found")</f>
        <v>3</v>
      </c>
      <c r="Z1202" s="5">
        <f>IFERROR(VLOOKUP(tbl_HRMaster[[#This Row],[EmployeeID]],tbl_ManagerSurvey[[EmployeeID]:[PerformanceRating]],2,FALSE),"Not Found")</f>
        <v>4</v>
      </c>
      <c r="AA1202" s="5">
        <f>IFERROR(VLOOKUP(tbl_HRMaster[[#This Row],[EmployeeID]],tbl_ManagerSurvey[[EmployeeID]:[PerformanceRating]],3,FALSE),"Not Found")</f>
        <v>3</v>
      </c>
      <c r="AB1202" s="5" t="str">
        <f>IF(tbl_HRMaster[[#This Row],[Attrition]]="Yes","Left","Active")</f>
        <v>Active</v>
      </c>
      <c r="AC1202" s="5" t="str">
        <f>_xlfn.IFS(tbl_HRMaster[[#This Row],[Age]]&lt;25,"Under 25",tbl_HRMaster[[#This Row],[Age]]&lt;35,"25-34",tbl_HRMaster[[#This Row],[Age]]&lt;45,"35-44",tbl_HRMaster[[#This Row],[Age]]&lt;55,"45-54",TRUE,"Above 54")</f>
        <v>35-44</v>
      </c>
      <c r="AD1202" s="5" t="str">
        <f>_xlfn.IFS(
tbl_HRMaster[[#This Row],[YearsAtCompany]]&lt;2,"&lt; 2 Years",
tbl_HRMaster[[#This Row],[YearsAtCompany]]&lt;5,"2-4 Years",
tbl_HRMaster[[#This Row],[YearsAtCompany]]&lt;10,"5-9 Years",
TRUE,"10+ Years"
)</f>
        <v>5-9 Years</v>
      </c>
      <c r="AE1202" s="5">
        <f>IF(tbl_HRMaster[[#This Row],[Attrition]]="Yes",1,0)</f>
        <v>0</v>
      </c>
    </row>
    <row r="1203" spans="1:31" x14ac:dyDescent="0.25">
      <c r="A1203">
        <v>37</v>
      </c>
      <c r="B1203" t="s">
        <v>21</v>
      </c>
      <c r="C1203" t="s">
        <v>22</v>
      </c>
      <c r="D1203" t="s">
        <v>30</v>
      </c>
      <c r="E1203">
        <v>5</v>
      </c>
      <c r="F1203">
        <v>3</v>
      </c>
      <c r="G1203" t="s">
        <v>24</v>
      </c>
      <c r="H1203">
        <v>1577</v>
      </c>
      <c r="I1203" t="s">
        <v>34</v>
      </c>
      <c r="J1203">
        <v>4</v>
      </c>
      <c r="K1203" t="s">
        <v>31</v>
      </c>
      <c r="L1203" t="s">
        <v>27</v>
      </c>
      <c r="M1203">
        <v>21440</v>
      </c>
      <c r="N1203">
        <v>6</v>
      </c>
      <c r="O1203">
        <v>19</v>
      </c>
      <c r="P1203">
        <v>0</v>
      </c>
      <c r="Q1203">
        <v>17</v>
      </c>
      <c r="R1203">
        <v>3</v>
      </c>
      <c r="S1203">
        <v>5</v>
      </c>
      <c r="T1203">
        <v>0</v>
      </c>
      <c r="U1203">
        <v>3</v>
      </c>
      <c r="V1203">
        <f>COUNTIF(tbl_HRMaster[EmployeeID],tbl_HRMaster[[#This Row],[EmployeeID]])</f>
        <v>1</v>
      </c>
      <c r="W1203">
        <f>IFERROR(INDEX(tbl_EmployeeSurvey[EnvironmentSatisfaction],MATCH(tbl_HRMaster[[#This Row],[EmployeeID]],tbl_EmployeeSurvey[EmployeeID],0)),"Not Found")</f>
        <v>3</v>
      </c>
      <c r="X1203">
        <f>IFERROR(INDEX(tbl_EmployeeSurvey[JobSatisfaction],MATCH(tbl_HRMaster[[#This Row],[EmployeeID]],tbl_EmployeeSurvey[EmployeeID],0)),"Not Found")</f>
        <v>1</v>
      </c>
      <c r="Y1203" s="5">
        <f>IFERROR(INDEX(tbl_EmployeeSurvey[WorkLifeBalance],MATCH(tbl_HRMaster[[#This Row],[EmployeeID]],tbl_EmployeeSurvey[EmployeeID],0)),"Not Found")</f>
        <v>3</v>
      </c>
      <c r="Z1203" s="5">
        <f>IFERROR(VLOOKUP(tbl_HRMaster[[#This Row],[EmployeeID]],tbl_ManagerSurvey[[EmployeeID]:[PerformanceRating]],2,FALSE),"Not Found")</f>
        <v>4</v>
      </c>
      <c r="AA1203" s="5">
        <f>IFERROR(VLOOKUP(tbl_HRMaster[[#This Row],[EmployeeID]],tbl_ManagerSurvey[[EmployeeID]:[PerformanceRating]],3,FALSE),"Not Found")</f>
        <v>3</v>
      </c>
      <c r="AB1203" s="5" t="str">
        <f>IF(tbl_HRMaster[[#This Row],[Attrition]]="Yes","Left","Active")</f>
        <v>Active</v>
      </c>
      <c r="AC1203" s="5" t="str">
        <f>_xlfn.IFS(tbl_HRMaster[[#This Row],[Age]]&lt;25,"Under 25",tbl_HRMaster[[#This Row],[Age]]&lt;35,"25-34",tbl_HRMaster[[#This Row],[Age]]&lt;45,"35-44",tbl_HRMaster[[#This Row],[Age]]&lt;55,"45-54",TRUE,"Above 54")</f>
        <v>35-44</v>
      </c>
      <c r="AD1203" s="5" t="str">
        <f>_xlfn.IFS(
tbl_HRMaster[[#This Row],[YearsAtCompany]]&lt;2,"&lt; 2 Years",
tbl_HRMaster[[#This Row],[YearsAtCompany]]&lt;5,"2-4 Years",
tbl_HRMaster[[#This Row],[YearsAtCompany]]&lt;10,"5-9 Years",
TRUE,"10+ Years"
)</f>
        <v>5-9 Years</v>
      </c>
      <c r="AE1203" s="5">
        <f>IF(tbl_HRMaster[[#This Row],[Attrition]]="Yes",1,0)</f>
        <v>0</v>
      </c>
    </row>
    <row r="1204" spans="1:31" x14ac:dyDescent="0.25">
      <c r="A1204">
        <v>37</v>
      </c>
      <c r="B1204" t="s">
        <v>21</v>
      </c>
      <c r="C1204" t="s">
        <v>22</v>
      </c>
      <c r="D1204" t="s">
        <v>30</v>
      </c>
      <c r="E1204">
        <v>5</v>
      </c>
      <c r="F1204">
        <v>3</v>
      </c>
      <c r="G1204" t="s">
        <v>24</v>
      </c>
      <c r="H1204">
        <v>3047</v>
      </c>
      <c r="I1204" t="s">
        <v>34</v>
      </c>
      <c r="J1204">
        <v>4</v>
      </c>
      <c r="K1204" t="s">
        <v>31</v>
      </c>
      <c r="L1204" t="s">
        <v>27</v>
      </c>
      <c r="M1204">
        <v>21440</v>
      </c>
      <c r="N1204">
        <v>6</v>
      </c>
      <c r="O1204">
        <v>19</v>
      </c>
      <c r="P1204">
        <v>0</v>
      </c>
      <c r="Q1204">
        <v>17</v>
      </c>
      <c r="R1204">
        <v>3</v>
      </c>
      <c r="S1204">
        <v>5</v>
      </c>
      <c r="T1204">
        <v>0</v>
      </c>
      <c r="U1204">
        <v>3</v>
      </c>
      <c r="V1204">
        <f>COUNTIF(tbl_HRMaster[EmployeeID],tbl_HRMaster[[#This Row],[EmployeeID]])</f>
        <v>1</v>
      </c>
      <c r="W1204">
        <f>IFERROR(INDEX(tbl_EmployeeSurvey[EnvironmentSatisfaction],MATCH(tbl_HRMaster[[#This Row],[EmployeeID]],tbl_EmployeeSurvey[EmployeeID],0)),"Not Found")</f>
        <v>3</v>
      </c>
      <c r="X1204">
        <f>IFERROR(INDEX(tbl_EmployeeSurvey[JobSatisfaction],MATCH(tbl_HRMaster[[#This Row],[EmployeeID]],tbl_EmployeeSurvey[EmployeeID],0)),"Not Found")</f>
        <v>1</v>
      </c>
      <c r="Y1204" s="5">
        <f>IFERROR(INDEX(tbl_EmployeeSurvey[WorkLifeBalance],MATCH(tbl_HRMaster[[#This Row],[EmployeeID]],tbl_EmployeeSurvey[EmployeeID],0)),"Not Found")</f>
        <v>3</v>
      </c>
      <c r="Z1204" s="5">
        <f>IFERROR(VLOOKUP(tbl_HRMaster[[#This Row],[EmployeeID]],tbl_ManagerSurvey[[EmployeeID]:[PerformanceRating]],2,FALSE),"Not Found")</f>
        <v>4</v>
      </c>
      <c r="AA1204" s="5">
        <f>IFERROR(VLOOKUP(tbl_HRMaster[[#This Row],[EmployeeID]],tbl_ManagerSurvey[[EmployeeID]:[PerformanceRating]],3,FALSE),"Not Found")</f>
        <v>3</v>
      </c>
      <c r="AB1204" s="5" t="str">
        <f>IF(tbl_HRMaster[[#This Row],[Attrition]]="Yes","Left","Active")</f>
        <v>Active</v>
      </c>
      <c r="AC1204" s="5" t="str">
        <f>_xlfn.IFS(tbl_HRMaster[[#This Row],[Age]]&lt;25,"Under 25",tbl_HRMaster[[#This Row],[Age]]&lt;35,"25-34",tbl_HRMaster[[#This Row],[Age]]&lt;45,"35-44",tbl_HRMaster[[#This Row],[Age]]&lt;55,"45-54",TRUE,"Above 54")</f>
        <v>35-44</v>
      </c>
      <c r="AD1204" s="5" t="str">
        <f>_xlfn.IFS(
tbl_HRMaster[[#This Row],[YearsAtCompany]]&lt;2,"&lt; 2 Years",
tbl_HRMaster[[#This Row],[YearsAtCompany]]&lt;5,"2-4 Years",
tbl_HRMaster[[#This Row],[YearsAtCompany]]&lt;10,"5-9 Years",
TRUE,"10+ Years"
)</f>
        <v>5-9 Years</v>
      </c>
      <c r="AE1204" s="5">
        <f>IF(tbl_HRMaster[[#This Row],[Attrition]]="Yes",1,0)</f>
        <v>0</v>
      </c>
    </row>
    <row r="1205" spans="1:31" x14ac:dyDescent="0.25">
      <c r="A1205">
        <v>45</v>
      </c>
      <c r="B1205" t="s">
        <v>21</v>
      </c>
      <c r="C1205" t="s">
        <v>22</v>
      </c>
      <c r="D1205" t="s">
        <v>30</v>
      </c>
      <c r="E1205">
        <v>1</v>
      </c>
      <c r="F1205">
        <v>5</v>
      </c>
      <c r="G1205" t="s">
        <v>46</v>
      </c>
      <c r="H1205">
        <v>368</v>
      </c>
      <c r="I1205" t="s">
        <v>34</v>
      </c>
      <c r="J1205">
        <v>2</v>
      </c>
      <c r="K1205" t="s">
        <v>26</v>
      </c>
      <c r="L1205" t="s">
        <v>41</v>
      </c>
      <c r="M1205">
        <v>20880</v>
      </c>
      <c r="N1205">
        <v>4</v>
      </c>
      <c r="O1205">
        <v>15</v>
      </c>
      <c r="P1205">
        <v>3</v>
      </c>
      <c r="Q1205">
        <v>18</v>
      </c>
      <c r="R1205">
        <v>2</v>
      </c>
      <c r="S1205">
        <v>5</v>
      </c>
      <c r="T1205">
        <v>0</v>
      </c>
      <c r="U1205">
        <v>2</v>
      </c>
      <c r="V1205">
        <f>COUNTIF(tbl_HRMaster[EmployeeID],tbl_HRMaster[[#This Row],[EmployeeID]])</f>
        <v>1</v>
      </c>
      <c r="W1205">
        <f>IFERROR(INDEX(tbl_EmployeeSurvey[EnvironmentSatisfaction],MATCH(tbl_HRMaster[[#This Row],[EmployeeID]],tbl_EmployeeSurvey[EmployeeID],0)),"Not Found")</f>
        <v>4</v>
      </c>
      <c r="X1205">
        <f>IFERROR(INDEX(tbl_EmployeeSurvey[JobSatisfaction],MATCH(tbl_HRMaster[[#This Row],[EmployeeID]],tbl_EmployeeSurvey[EmployeeID],0)),"Not Found")</f>
        <v>1</v>
      </c>
      <c r="Y1205" s="5">
        <f>IFERROR(INDEX(tbl_EmployeeSurvey[WorkLifeBalance],MATCH(tbl_HRMaster[[#This Row],[EmployeeID]],tbl_EmployeeSurvey[EmployeeID],0)),"Not Found")</f>
        <v>3</v>
      </c>
      <c r="Z1205" s="5">
        <f>IFERROR(VLOOKUP(tbl_HRMaster[[#This Row],[EmployeeID]],tbl_ManagerSurvey[[EmployeeID]:[PerformanceRating]],2,FALSE),"Not Found")</f>
        <v>3</v>
      </c>
      <c r="AA1205" s="5">
        <f>IFERROR(VLOOKUP(tbl_HRMaster[[#This Row],[EmployeeID]],tbl_ManagerSurvey[[EmployeeID]:[PerformanceRating]],3,FALSE),"Not Found")</f>
        <v>3</v>
      </c>
      <c r="AB1205" s="5" t="str">
        <f>IF(tbl_HRMaster[[#This Row],[Attrition]]="Yes","Left","Active")</f>
        <v>Active</v>
      </c>
      <c r="AC1205" s="5" t="str">
        <f>_xlfn.IFS(tbl_HRMaster[[#This Row],[Age]]&lt;25,"Under 25",tbl_HRMaster[[#This Row],[Age]]&lt;35,"25-34",tbl_HRMaster[[#This Row],[Age]]&lt;45,"35-44",tbl_HRMaster[[#This Row],[Age]]&lt;55,"45-54",TRUE,"Above 54")</f>
        <v>45-54</v>
      </c>
      <c r="AD1205" s="5" t="str">
        <f>_xlfn.IFS(
tbl_HRMaster[[#This Row],[YearsAtCompany]]&lt;2,"&lt; 2 Years",
tbl_HRMaster[[#This Row],[YearsAtCompany]]&lt;5,"2-4 Years",
tbl_HRMaster[[#This Row],[YearsAtCompany]]&lt;10,"5-9 Years",
TRUE,"10+ Years"
)</f>
        <v>5-9 Years</v>
      </c>
      <c r="AE1205" s="5">
        <f>IF(tbl_HRMaster[[#This Row],[Attrition]]="Yes",1,0)</f>
        <v>0</v>
      </c>
    </row>
    <row r="1206" spans="1:31" x14ac:dyDescent="0.25">
      <c r="A1206">
        <v>45</v>
      </c>
      <c r="B1206" t="s">
        <v>21</v>
      </c>
      <c r="C1206" t="s">
        <v>22</v>
      </c>
      <c r="D1206" t="s">
        <v>30</v>
      </c>
      <c r="E1206">
        <v>1</v>
      </c>
      <c r="F1206">
        <v>5</v>
      </c>
      <c r="G1206" t="s">
        <v>46</v>
      </c>
      <c r="H1206">
        <v>1838</v>
      </c>
      <c r="I1206" t="s">
        <v>34</v>
      </c>
      <c r="J1206">
        <v>2</v>
      </c>
      <c r="K1206" t="s">
        <v>26</v>
      </c>
      <c r="L1206" t="s">
        <v>41</v>
      </c>
      <c r="M1206">
        <v>20880</v>
      </c>
      <c r="N1206">
        <v>4</v>
      </c>
      <c r="O1206">
        <v>15</v>
      </c>
      <c r="P1206">
        <v>3</v>
      </c>
      <c r="Q1206">
        <v>18</v>
      </c>
      <c r="R1206">
        <v>2</v>
      </c>
      <c r="S1206">
        <v>5</v>
      </c>
      <c r="T1206">
        <v>0</v>
      </c>
      <c r="U1206">
        <v>2</v>
      </c>
      <c r="V1206">
        <f>COUNTIF(tbl_HRMaster[EmployeeID],tbl_HRMaster[[#This Row],[EmployeeID]])</f>
        <v>1</v>
      </c>
      <c r="W1206">
        <f>IFERROR(INDEX(tbl_EmployeeSurvey[EnvironmentSatisfaction],MATCH(tbl_HRMaster[[#This Row],[EmployeeID]],tbl_EmployeeSurvey[EmployeeID],0)),"Not Found")</f>
        <v>4</v>
      </c>
      <c r="X1206">
        <f>IFERROR(INDEX(tbl_EmployeeSurvey[JobSatisfaction],MATCH(tbl_HRMaster[[#This Row],[EmployeeID]],tbl_EmployeeSurvey[EmployeeID],0)),"Not Found")</f>
        <v>1</v>
      </c>
      <c r="Y1206" s="5">
        <f>IFERROR(INDEX(tbl_EmployeeSurvey[WorkLifeBalance],MATCH(tbl_HRMaster[[#This Row],[EmployeeID]],tbl_EmployeeSurvey[EmployeeID],0)),"Not Found")</f>
        <v>3</v>
      </c>
      <c r="Z1206" s="5">
        <f>IFERROR(VLOOKUP(tbl_HRMaster[[#This Row],[EmployeeID]],tbl_ManagerSurvey[[EmployeeID]:[PerformanceRating]],2,FALSE),"Not Found")</f>
        <v>3</v>
      </c>
      <c r="AA1206" s="5">
        <f>IFERROR(VLOOKUP(tbl_HRMaster[[#This Row],[EmployeeID]],tbl_ManagerSurvey[[EmployeeID]:[PerformanceRating]],3,FALSE),"Not Found")</f>
        <v>3</v>
      </c>
      <c r="AB1206" s="5" t="str">
        <f>IF(tbl_HRMaster[[#This Row],[Attrition]]="Yes","Left","Active")</f>
        <v>Active</v>
      </c>
      <c r="AC1206" s="5" t="str">
        <f>_xlfn.IFS(tbl_HRMaster[[#This Row],[Age]]&lt;25,"Under 25",tbl_HRMaster[[#This Row],[Age]]&lt;35,"25-34",tbl_HRMaster[[#This Row],[Age]]&lt;45,"35-44",tbl_HRMaster[[#This Row],[Age]]&lt;55,"45-54",TRUE,"Above 54")</f>
        <v>45-54</v>
      </c>
      <c r="AD1206" s="5" t="str">
        <f>_xlfn.IFS(
tbl_HRMaster[[#This Row],[YearsAtCompany]]&lt;2,"&lt; 2 Years",
tbl_HRMaster[[#This Row],[YearsAtCompany]]&lt;5,"2-4 Years",
tbl_HRMaster[[#This Row],[YearsAtCompany]]&lt;10,"5-9 Years",
TRUE,"10+ Years"
)</f>
        <v>5-9 Years</v>
      </c>
      <c r="AE1206" s="5">
        <f>IF(tbl_HRMaster[[#This Row],[Attrition]]="Yes",1,0)</f>
        <v>0</v>
      </c>
    </row>
    <row r="1207" spans="1:31" x14ac:dyDescent="0.25">
      <c r="A1207">
        <v>45</v>
      </c>
      <c r="B1207" t="s">
        <v>21</v>
      </c>
      <c r="C1207" t="s">
        <v>22</v>
      </c>
      <c r="D1207" t="s">
        <v>30</v>
      </c>
      <c r="E1207">
        <v>1</v>
      </c>
      <c r="F1207">
        <v>5</v>
      </c>
      <c r="G1207" t="s">
        <v>46</v>
      </c>
      <c r="H1207">
        <v>3308</v>
      </c>
      <c r="I1207" t="s">
        <v>34</v>
      </c>
      <c r="J1207">
        <v>2</v>
      </c>
      <c r="K1207" t="s">
        <v>26</v>
      </c>
      <c r="L1207" t="s">
        <v>41</v>
      </c>
      <c r="M1207">
        <v>20880</v>
      </c>
      <c r="N1207">
        <v>4</v>
      </c>
      <c r="O1207">
        <v>15</v>
      </c>
      <c r="P1207">
        <v>3</v>
      </c>
      <c r="Q1207">
        <v>18</v>
      </c>
      <c r="R1207">
        <v>2</v>
      </c>
      <c r="S1207">
        <v>5</v>
      </c>
      <c r="T1207">
        <v>0</v>
      </c>
      <c r="U1207">
        <v>2</v>
      </c>
      <c r="V1207">
        <f>COUNTIF(tbl_HRMaster[EmployeeID],tbl_HRMaster[[#This Row],[EmployeeID]])</f>
        <v>1</v>
      </c>
      <c r="W1207">
        <f>IFERROR(INDEX(tbl_EmployeeSurvey[EnvironmentSatisfaction],MATCH(tbl_HRMaster[[#This Row],[EmployeeID]],tbl_EmployeeSurvey[EmployeeID],0)),"Not Found")</f>
        <v>4</v>
      </c>
      <c r="X1207">
        <f>IFERROR(INDEX(tbl_EmployeeSurvey[JobSatisfaction],MATCH(tbl_HRMaster[[#This Row],[EmployeeID]],tbl_EmployeeSurvey[EmployeeID],0)),"Not Found")</f>
        <v>1</v>
      </c>
      <c r="Y1207" s="5">
        <f>IFERROR(INDEX(tbl_EmployeeSurvey[WorkLifeBalance],MATCH(tbl_HRMaster[[#This Row],[EmployeeID]],tbl_EmployeeSurvey[EmployeeID],0)),"Not Found")</f>
        <v>3</v>
      </c>
      <c r="Z1207" s="5">
        <f>IFERROR(VLOOKUP(tbl_HRMaster[[#This Row],[EmployeeID]],tbl_ManagerSurvey[[EmployeeID]:[PerformanceRating]],2,FALSE),"Not Found")</f>
        <v>3</v>
      </c>
      <c r="AA1207" s="5">
        <f>IFERROR(VLOOKUP(tbl_HRMaster[[#This Row],[EmployeeID]],tbl_ManagerSurvey[[EmployeeID]:[PerformanceRating]],3,FALSE),"Not Found")</f>
        <v>3</v>
      </c>
      <c r="AB1207" s="5" t="str">
        <f>IF(tbl_HRMaster[[#This Row],[Attrition]]="Yes","Left","Active")</f>
        <v>Active</v>
      </c>
      <c r="AC1207" s="5" t="str">
        <f>_xlfn.IFS(tbl_HRMaster[[#This Row],[Age]]&lt;25,"Under 25",tbl_HRMaster[[#This Row],[Age]]&lt;35,"25-34",tbl_HRMaster[[#This Row],[Age]]&lt;45,"35-44",tbl_HRMaster[[#This Row],[Age]]&lt;55,"45-54",TRUE,"Above 54")</f>
        <v>45-54</v>
      </c>
      <c r="AD1207" s="5" t="str">
        <f>_xlfn.IFS(
tbl_HRMaster[[#This Row],[YearsAtCompany]]&lt;2,"&lt; 2 Years",
tbl_HRMaster[[#This Row],[YearsAtCompany]]&lt;5,"2-4 Years",
tbl_HRMaster[[#This Row],[YearsAtCompany]]&lt;10,"5-9 Years",
TRUE,"10+ Years"
)</f>
        <v>5-9 Years</v>
      </c>
      <c r="AE1207" s="5">
        <f>IF(tbl_HRMaster[[#This Row],[Attrition]]="Yes",1,0)</f>
        <v>0</v>
      </c>
    </row>
    <row r="1208" spans="1:31" x14ac:dyDescent="0.25">
      <c r="A1208">
        <v>56</v>
      </c>
      <c r="B1208" t="s">
        <v>21</v>
      </c>
      <c r="C1208" t="s">
        <v>29</v>
      </c>
      <c r="D1208" t="s">
        <v>30</v>
      </c>
      <c r="E1208">
        <v>1</v>
      </c>
      <c r="F1208">
        <v>2</v>
      </c>
      <c r="G1208" t="s">
        <v>24</v>
      </c>
      <c r="H1208">
        <v>515</v>
      </c>
      <c r="I1208" t="s">
        <v>25</v>
      </c>
      <c r="J1208">
        <v>2</v>
      </c>
      <c r="K1208" t="s">
        <v>42</v>
      </c>
      <c r="L1208" t="s">
        <v>27</v>
      </c>
      <c r="M1208">
        <v>52280</v>
      </c>
      <c r="N1208">
        <v>2</v>
      </c>
      <c r="O1208">
        <v>11</v>
      </c>
      <c r="P1208">
        <v>0</v>
      </c>
      <c r="Q1208">
        <v>18</v>
      </c>
      <c r="R1208">
        <v>4</v>
      </c>
      <c r="S1208">
        <v>5</v>
      </c>
      <c r="T1208">
        <v>0</v>
      </c>
      <c r="U1208">
        <v>3</v>
      </c>
      <c r="V1208">
        <f>COUNTIF(tbl_HRMaster[EmployeeID],tbl_HRMaster[[#This Row],[EmployeeID]])</f>
        <v>1</v>
      </c>
      <c r="W1208">
        <f>IFERROR(INDEX(tbl_EmployeeSurvey[EnvironmentSatisfaction],MATCH(tbl_HRMaster[[#This Row],[EmployeeID]],tbl_EmployeeSurvey[EmployeeID],0)),"Not Found")</f>
        <v>1</v>
      </c>
      <c r="X1208">
        <f>IFERROR(INDEX(tbl_EmployeeSurvey[JobSatisfaction],MATCH(tbl_HRMaster[[#This Row],[EmployeeID]],tbl_EmployeeSurvey[EmployeeID],0)),"Not Found")</f>
        <v>3</v>
      </c>
      <c r="Y1208" s="5">
        <f>IFERROR(INDEX(tbl_EmployeeSurvey[WorkLifeBalance],MATCH(tbl_HRMaster[[#This Row],[EmployeeID]],tbl_EmployeeSurvey[EmployeeID],0)),"Not Found")</f>
        <v>3</v>
      </c>
      <c r="Z1208" s="5">
        <f>IFERROR(VLOOKUP(tbl_HRMaster[[#This Row],[EmployeeID]],tbl_ManagerSurvey[[EmployeeID]:[PerformanceRating]],2,FALSE),"Not Found")</f>
        <v>3</v>
      </c>
      <c r="AA1208" s="5">
        <f>IFERROR(VLOOKUP(tbl_HRMaster[[#This Row],[EmployeeID]],tbl_ManagerSurvey[[EmployeeID]:[PerformanceRating]],3,FALSE),"Not Found")</f>
        <v>3</v>
      </c>
      <c r="AB1208" s="5" t="str">
        <f>IF(tbl_HRMaster[[#This Row],[Attrition]]="Yes","Left","Active")</f>
        <v>Active</v>
      </c>
      <c r="AC1208" s="5" t="str">
        <f>_xlfn.IFS(tbl_HRMaster[[#This Row],[Age]]&lt;25,"Under 25",tbl_HRMaster[[#This Row],[Age]]&lt;35,"25-34",tbl_HRMaster[[#This Row],[Age]]&lt;45,"35-44",tbl_HRMaster[[#This Row],[Age]]&lt;55,"45-54",TRUE,"Above 54")</f>
        <v>Above 54</v>
      </c>
      <c r="AD1208" s="5" t="str">
        <f>_xlfn.IFS(
tbl_HRMaster[[#This Row],[YearsAtCompany]]&lt;2,"&lt; 2 Years",
tbl_HRMaster[[#This Row],[YearsAtCompany]]&lt;5,"2-4 Years",
tbl_HRMaster[[#This Row],[YearsAtCompany]]&lt;10,"5-9 Years",
TRUE,"10+ Years"
)</f>
        <v>5-9 Years</v>
      </c>
      <c r="AE1208" s="5">
        <f>IF(tbl_HRMaster[[#This Row],[Attrition]]="Yes",1,0)</f>
        <v>0</v>
      </c>
    </row>
    <row r="1209" spans="1:31" x14ac:dyDescent="0.25">
      <c r="A1209">
        <v>56</v>
      </c>
      <c r="B1209" t="s">
        <v>21</v>
      </c>
      <c r="C1209" t="s">
        <v>29</v>
      </c>
      <c r="D1209" t="s">
        <v>30</v>
      </c>
      <c r="E1209">
        <v>1</v>
      </c>
      <c r="F1209">
        <v>2</v>
      </c>
      <c r="G1209" t="s">
        <v>24</v>
      </c>
      <c r="H1209">
        <v>1985</v>
      </c>
      <c r="I1209" t="s">
        <v>25</v>
      </c>
      <c r="J1209">
        <v>2</v>
      </c>
      <c r="K1209" t="s">
        <v>42</v>
      </c>
      <c r="L1209" t="s">
        <v>27</v>
      </c>
      <c r="M1209">
        <v>52280</v>
      </c>
      <c r="N1209">
        <v>2</v>
      </c>
      <c r="O1209">
        <v>11</v>
      </c>
      <c r="P1209">
        <v>0</v>
      </c>
      <c r="Q1209">
        <v>18</v>
      </c>
      <c r="R1209">
        <v>4</v>
      </c>
      <c r="S1209">
        <v>5</v>
      </c>
      <c r="T1209">
        <v>0</v>
      </c>
      <c r="U1209">
        <v>3</v>
      </c>
      <c r="V1209">
        <f>COUNTIF(tbl_HRMaster[EmployeeID],tbl_HRMaster[[#This Row],[EmployeeID]])</f>
        <v>1</v>
      </c>
      <c r="W1209">
        <f>IFERROR(INDEX(tbl_EmployeeSurvey[EnvironmentSatisfaction],MATCH(tbl_HRMaster[[#This Row],[EmployeeID]],tbl_EmployeeSurvey[EmployeeID],0)),"Not Found")</f>
        <v>1</v>
      </c>
      <c r="X1209">
        <f>IFERROR(INDEX(tbl_EmployeeSurvey[JobSatisfaction],MATCH(tbl_HRMaster[[#This Row],[EmployeeID]],tbl_EmployeeSurvey[EmployeeID],0)),"Not Found")</f>
        <v>3</v>
      </c>
      <c r="Y1209" s="5">
        <f>IFERROR(INDEX(tbl_EmployeeSurvey[WorkLifeBalance],MATCH(tbl_HRMaster[[#This Row],[EmployeeID]],tbl_EmployeeSurvey[EmployeeID],0)),"Not Found")</f>
        <v>3</v>
      </c>
      <c r="Z1209" s="5">
        <f>IFERROR(VLOOKUP(tbl_HRMaster[[#This Row],[EmployeeID]],tbl_ManagerSurvey[[EmployeeID]:[PerformanceRating]],2,FALSE),"Not Found")</f>
        <v>3</v>
      </c>
      <c r="AA1209" s="5">
        <f>IFERROR(VLOOKUP(tbl_HRMaster[[#This Row],[EmployeeID]],tbl_ManagerSurvey[[EmployeeID]:[PerformanceRating]],3,FALSE),"Not Found")</f>
        <v>3</v>
      </c>
      <c r="AB1209" s="5" t="str">
        <f>IF(tbl_HRMaster[[#This Row],[Attrition]]="Yes","Left","Active")</f>
        <v>Active</v>
      </c>
      <c r="AC1209" s="5" t="str">
        <f>_xlfn.IFS(tbl_HRMaster[[#This Row],[Age]]&lt;25,"Under 25",tbl_HRMaster[[#This Row],[Age]]&lt;35,"25-34",tbl_HRMaster[[#This Row],[Age]]&lt;45,"35-44",tbl_HRMaster[[#This Row],[Age]]&lt;55,"45-54",TRUE,"Above 54")</f>
        <v>Above 54</v>
      </c>
      <c r="AD1209" s="5" t="str">
        <f>_xlfn.IFS(
tbl_HRMaster[[#This Row],[YearsAtCompany]]&lt;2,"&lt; 2 Years",
tbl_HRMaster[[#This Row],[YearsAtCompany]]&lt;5,"2-4 Years",
tbl_HRMaster[[#This Row],[YearsAtCompany]]&lt;10,"5-9 Years",
TRUE,"10+ Years"
)</f>
        <v>5-9 Years</v>
      </c>
      <c r="AE1209" s="5">
        <f>IF(tbl_HRMaster[[#This Row],[Attrition]]="Yes",1,0)</f>
        <v>0</v>
      </c>
    </row>
    <row r="1210" spans="1:31" x14ac:dyDescent="0.25">
      <c r="A1210">
        <v>56</v>
      </c>
      <c r="B1210" t="s">
        <v>21</v>
      </c>
      <c r="C1210" t="s">
        <v>29</v>
      </c>
      <c r="D1210" t="s">
        <v>30</v>
      </c>
      <c r="E1210">
        <v>1</v>
      </c>
      <c r="F1210">
        <v>2</v>
      </c>
      <c r="G1210" t="s">
        <v>24</v>
      </c>
      <c r="H1210">
        <v>3455</v>
      </c>
      <c r="I1210" t="s">
        <v>25</v>
      </c>
      <c r="J1210">
        <v>2</v>
      </c>
      <c r="K1210" t="s">
        <v>42</v>
      </c>
      <c r="L1210" t="s">
        <v>27</v>
      </c>
      <c r="M1210">
        <v>52280</v>
      </c>
      <c r="N1210">
        <v>2</v>
      </c>
      <c r="O1210">
        <v>11</v>
      </c>
      <c r="P1210">
        <v>0</v>
      </c>
      <c r="Q1210">
        <v>18</v>
      </c>
      <c r="R1210">
        <v>4</v>
      </c>
      <c r="S1210">
        <v>5</v>
      </c>
      <c r="T1210">
        <v>0</v>
      </c>
      <c r="U1210">
        <v>3</v>
      </c>
      <c r="V1210">
        <f>COUNTIF(tbl_HRMaster[EmployeeID],tbl_HRMaster[[#This Row],[EmployeeID]])</f>
        <v>1</v>
      </c>
      <c r="W1210">
        <f>IFERROR(INDEX(tbl_EmployeeSurvey[EnvironmentSatisfaction],MATCH(tbl_HRMaster[[#This Row],[EmployeeID]],tbl_EmployeeSurvey[EmployeeID],0)),"Not Found")</f>
        <v>1</v>
      </c>
      <c r="X1210">
        <f>IFERROR(INDEX(tbl_EmployeeSurvey[JobSatisfaction],MATCH(tbl_HRMaster[[#This Row],[EmployeeID]],tbl_EmployeeSurvey[EmployeeID],0)),"Not Found")</f>
        <v>3</v>
      </c>
      <c r="Y1210" s="5">
        <f>IFERROR(INDEX(tbl_EmployeeSurvey[WorkLifeBalance],MATCH(tbl_HRMaster[[#This Row],[EmployeeID]],tbl_EmployeeSurvey[EmployeeID],0)),"Not Found")</f>
        <v>3</v>
      </c>
      <c r="Z1210" s="5">
        <f>IFERROR(VLOOKUP(tbl_HRMaster[[#This Row],[EmployeeID]],tbl_ManagerSurvey[[EmployeeID]:[PerformanceRating]],2,FALSE),"Not Found")</f>
        <v>3</v>
      </c>
      <c r="AA1210" s="5">
        <f>IFERROR(VLOOKUP(tbl_HRMaster[[#This Row],[EmployeeID]],tbl_ManagerSurvey[[EmployeeID]:[PerformanceRating]],3,FALSE),"Not Found")</f>
        <v>3</v>
      </c>
      <c r="AB1210" s="5" t="str">
        <f>IF(tbl_HRMaster[[#This Row],[Attrition]]="Yes","Left","Active")</f>
        <v>Active</v>
      </c>
      <c r="AC1210" s="5" t="str">
        <f>_xlfn.IFS(tbl_HRMaster[[#This Row],[Age]]&lt;25,"Under 25",tbl_HRMaster[[#This Row],[Age]]&lt;35,"25-34",tbl_HRMaster[[#This Row],[Age]]&lt;45,"35-44",tbl_HRMaster[[#This Row],[Age]]&lt;55,"45-54",TRUE,"Above 54")</f>
        <v>Above 54</v>
      </c>
      <c r="AD1210" s="5" t="str">
        <f>_xlfn.IFS(
tbl_HRMaster[[#This Row],[YearsAtCompany]]&lt;2,"&lt; 2 Years",
tbl_HRMaster[[#This Row],[YearsAtCompany]]&lt;5,"2-4 Years",
tbl_HRMaster[[#This Row],[YearsAtCompany]]&lt;10,"5-9 Years",
TRUE,"10+ Years"
)</f>
        <v>5-9 Years</v>
      </c>
      <c r="AE1210" s="5">
        <f>IF(tbl_HRMaster[[#This Row],[Attrition]]="Yes",1,0)</f>
        <v>0</v>
      </c>
    </row>
    <row r="1211" spans="1:31" x14ac:dyDescent="0.25">
      <c r="A1211">
        <v>55</v>
      </c>
      <c r="B1211" t="s">
        <v>21</v>
      </c>
      <c r="C1211" t="s">
        <v>22</v>
      </c>
      <c r="D1211" t="s">
        <v>30</v>
      </c>
      <c r="E1211">
        <v>2</v>
      </c>
      <c r="F1211">
        <v>3</v>
      </c>
      <c r="G1211" t="s">
        <v>24</v>
      </c>
      <c r="H1211">
        <v>1079</v>
      </c>
      <c r="I1211" t="s">
        <v>25</v>
      </c>
      <c r="J1211">
        <v>1</v>
      </c>
      <c r="K1211" t="s">
        <v>37</v>
      </c>
      <c r="L1211" t="s">
        <v>27</v>
      </c>
      <c r="M1211">
        <v>27810</v>
      </c>
      <c r="N1211">
        <v>8</v>
      </c>
      <c r="O1211">
        <v>13</v>
      </c>
      <c r="P1211">
        <v>1</v>
      </c>
      <c r="Q1211">
        <v>19</v>
      </c>
      <c r="R1211">
        <v>2</v>
      </c>
      <c r="S1211">
        <v>5</v>
      </c>
      <c r="T1211">
        <v>0</v>
      </c>
      <c r="U1211">
        <v>4</v>
      </c>
      <c r="V1211">
        <f>COUNTIF(tbl_HRMaster[EmployeeID],tbl_HRMaster[[#This Row],[EmployeeID]])</f>
        <v>1</v>
      </c>
      <c r="W1211">
        <f>IFERROR(INDEX(tbl_EmployeeSurvey[EnvironmentSatisfaction],MATCH(tbl_HRMaster[[#This Row],[EmployeeID]],tbl_EmployeeSurvey[EmployeeID],0)),"Not Found")</f>
        <v>2</v>
      </c>
      <c r="X1211">
        <f>IFERROR(INDEX(tbl_EmployeeSurvey[JobSatisfaction],MATCH(tbl_HRMaster[[#This Row],[EmployeeID]],tbl_EmployeeSurvey[EmployeeID],0)),"Not Found")</f>
        <v>4</v>
      </c>
      <c r="Y1211" s="5">
        <f>IFERROR(INDEX(tbl_EmployeeSurvey[WorkLifeBalance],MATCH(tbl_HRMaster[[#This Row],[EmployeeID]],tbl_EmployeeSurvey[EmployeeID],0)),"Not Found")</f>
        <v>4</v>
      </c>
      <c r="Z1211" s="5">
        <f>IFERROR(VLOOKUP(tbl_HRMaster[[#This Row],[EmployeeID]],tbl_ManagerSurvey[[EmployeeID]:[PerformanceRating]],2,FALSE),"Not Found")</f>
        <v>3</v>
      </c>
      <c r="AA1211" s="5">
        <f>IFERROR(VLOOKUP(tbl_HRMaster[[#This Row],[EmployeeID]],tbl_ManagerSurvey[[EmployeeID]:[PerformanceRating]],3,FALSE),"Not Found")</f>
        <v>3</v>
      </c>
      <c r="AB1211" s="5" t="str">
        <f>IF(tbl_HRMaster[[#This Row],[Attrition]]="Yes","Left","Active")</f>
        <v>Active</v>
      </c>
      <c r="AC1211" s="5" t="str">
        <f>_xlfn.IFS(tbl_HRMaster[[#This Row],[Age]]&lt;25,"Under 25",tbl_HRMaster[[#This Row],[Age]]&lt;35,"25-34",tbl_HRMaster[[#This Row],[Age]]&lt;45,"35-44",tbl_HRMaster[[#This Row],[Age]]&lt;55,"45-54",TRUE,"Above 54")</f>
        <v>Above 54</v>
      </c>
      <c r="AD1211" s="5" t="str">
        <f>_xlfn.IFS(
tbl_HRMaster[[#This Row],[YearsAtCompany]]&lt;2,"&lt; 2 Years",
tbl_HRMaster[[#This Row],[YearsAtCompany]]&lt;5,"2-4 Years",
tbl_HRMaster[[#This Row],[YearsAtCompany]]&lt;10,"5-9 Years",
TRUE,"10+ Years"
)</f>
        <v>5-9 Years</v>
      </c>
      <c r="AE1211" s="5">
        <f>IF(tbl_HRMaster[[#This Row],[Attrition]]="Yes",1,0)</f>
        <v>0</v>
      </c>
    </row>
    <row r="1212" spans="1:31" x14ac:dyDescent="0.25">
      <c r="A1212">
        <v>55</v>
      </c>
      <c r="B1212" t="s">
        <v>21</v>
      </c>
      <c r="C1212" t="s">
        <v>22</v>
      </c>
      <c r="D1212" t="s">
        <v>30</v>
      </c>
      <c r="E1212">
        <v>2</v>
      </c>
      <c r="F1212">
        <v>3</v>
      </c>
      <c r="G1212" t="s">
        <v>24</v>
      </c>
      <c r="H1212">
        <v>2549</v>
      </c>
      <c r="I1212" t="s">
        <v>25</v>
      </c>
      <c r="J1212">
        <v>1</v>
      </c>
      <c r="K1212" t="s">
        <v>37</v>
      </c>
      <c r="L1212" t="s">
        <v>27</v>
      </c>
      <c r="M1212">
        <v>27810</v>
      </c>
      <c r="N1212">
        <v>8</v>
      </c>
      <c r="O1212">
        <v>13</v>
      </c>
      <c r="P1212">
        <v>1</v>
      </c>
      <c r="Q1212">
        <v>19</v>
      </c>
      <c r="R1212">
        <v>2</v>
      </c>
      <c r="S1212">
        <v>5</v>
      </c>
      <c r="T1212">
        <v>0</v>
      </c>
      <c r="U1212">
        <v>4</v>
      </c>
      <c r="V1212">
        <f>COUNTIF(tbl_HRMaster[EmployeeID],tbl_HRMaster[[#This Row],[EmployeeID]])</f>
        <v>1</v>
      </c>
      <c r="W1212">
        <f>IFERROR(INDEX(tbl_EmployeeSurvey[EnvironmentSatisfaction],MATCH(tbl_HRMaster[[#This Row],[EmployeeID]],tbl_EmployeeSurvey[EmployeeID],0)),"Not Found")</f>
        <v>2</v>
      </c>
      <c r="X1212">
        <f>IFERROR(INDEX(tbl_EmployeeSurvey[JobSatisfaction],MATCH(tbl_HRMaster[[#This Row],[EmployeeID]],tbl_EmployeeSurvey[EmployeeID],0)),"Not Found")</f>
        <v>4</v>
      </c>
      <c r="Y1212" s="5">
        <f>IFERROR(INDEX(tbl_EmployeeSurvey[WorkLifeBalance],MATCH(tbl_HRMaster[[#This Row],[EmployeeID]],tbl_EmployeeSurvey[EmployeeID],0)),"Not Found")</f>
        <v>4</v>
      </c>
      <c r="Z1212" s="5">
        <f>IFERROR(VLOOKUP(tbl_HRMaster[[#This Row],[EmployeeID]],tbl_ManagerSurvey[[EmployeeID]:[PerformanceRating]],2,FALSE),"Not Found")</f>
        <v>3</v>
      </c>
      <c r="AA1212" s="5">
        <f>IFERROR(VLOOKUP(tbl_HRMaster[[#This Row],[EmployeeID]],tbl_ManagerSurvey[[EmployeeID]:[PerformanceRating]],3,FALSE),"Not Found")</f>
        <v>3</v>
      </c>
      <c r="AB1212" s="5" t="str">
        <f>IF(tbl_HRMaster[[#This Row],[Attrition]]="Yes","Left","Active")</f>
        <v>Active</v>
      </c>
      <c r="AC1212" s="5" t="str">
        <f>_xlfn.IFS(tbl_HRMaster[[#This Row],[Age]]&lt;25,"Under 25",tbl_HRMaster[[#This Row],[Age]]&lt;35,"25-34",tbl_HRMaster[[#This Row],[Age]]&lt;45,"35-44",tbl_HRMaster[[#This Row],[Age]]&lt;55,"45-54",TRUE,"Above 54")</f>
        <v>Above 54</v>
      </c>
      <c r="AD1212" s="5" t="str">
        <f>_xlfn.IFS(
tbl_HRMaster[[#This Row],[YearsAtCompany]]&lt;2,"&lt; 2 Years",
tbl_HRMaster[[#This Row],[YearsAtCompany]]&lt;5,"2-4 Years",
tbl_HRMaster[[#This Row],[YearsAtCompany]]&lt;10,"5-9 Years",
TRUE,"10+ Years"
)</f>
        <v>5-9 Years</v>
      </c>
      <c r="AE1212" s="5">
        <f>IF(tbl_HRMaster[[#This Row],[Attrition]]="Yes",1,0)</f>
        <v>0</v>
      </c>
    </row>
    <row r="1213" spans="1:31" x14ac:dyDescent="0.25">
      <c r="A1213">
        <v>55</v>
      </c>
      <c r="B1213" t="s">
        <v>21</v>
      </c>
      <c r="C1213" t="s">
        <v>22</v>
      </c>
      <c r="D1213" t="s">
        <v>30</v>
      </c>
      <c r="E1213">
        <v>2</v>
      </c>
      <c r="F1213">
        <v>3</v>
      </c>
      <c r="G1213" t="s">
        <v>24</v>
      </c>
      <c r="H1213">
        <v>4019</v>
      </c>
      <c r="I1213" t="s">
        <v>25</v>
      </c>
      <c r="J1213">
        <v>1</v>
      </c>
      <c r="K1213" t="s">
        <v>37</v>
      </c>
      <c r="L1213" t="s">
        <v>27</v>
      </c>
      <c r="M1213">
        <v>27810</v>
      </c>
      <c r="N1213">
        <v>8</v>
      </c>
      <c r="O1213">
        <v>13</v>
      </c>
      <c r="P1213">
        <v>1</v>
      </c>
      <c r="Q1213">
        <v>19</v>
      </c>
      <c r="R1213">
        <v>2</v>
      </c>
      <c r="S1213">
        <v>5</v>
      </c>
      <c r="T1213">
        <v>0</v>
      </c>
      <c r="U1213">
        <v>4</v>
      </c>
      <c r="V1213">
        <f>COUNTIF(tbl_HRMaster[EmployeeID],tbl_HRMaster[[#This Row],[EmployeeID]])</f>
        <v>1</v>
      </c>
      <c r="W1213">
        <f>IFERROR(INDEX(tbl_EmployeeSurvey[EnvironmentSatisfaction],MATCH(tbl_HRMaster[[#This Row],[EmployeeID]],tbl_EmployeeSurvey[EmployeeID],0)),"Not Found")</f>
        <v>2</v>
      </c>
      <c r="X1213">
        <f>IFERROR(INDEX(tbl_EmployeeSurvey[JobSatisfaction],MATCH(tbl_HRMaster[[#This Row],[EmployeeID]],tbl_EmployeeSurvey[EmployeeID],0)),"Not Found")</f>
        <v>4</v>
      </c>
      <c r="Y1213" s="5">
        <f>IFERROR(INDEX(tbl_EmployeeSurvey[WorkLifeBalance],MATCH(tbl_HRMaster[[#This Row],[EmployeeID]],tbl_EmployeeSurvey[EmployeeID],0)),"Not Found")</f>
        <v>4</v>
      </c>
      <c r="Z1213" s="5">
        <f>IFERROR(VLOOKUP(tbl_HRMaster[[#This Row],[EmployeeID]],tbl_ManagerSurvey[[EmployeeID]:[PerformanceRating]],2,FALSE),"Not Found")</f>
        <v>3</v>
      </c>
      <c r="AA1213" s="5">
        <f>IFERROR(VLOOKUP(tbl_HRMaster[[#This Row],[EmployeeID]],tbl_ManagerSurvey[[EmployeeID]:[PerformanceRating]],3,FALSE),"Not Found")</f>
        <v>3</v>
      </c>
      <c r="AB1213" s="5" t="str">
        <f>IF(tbl_HRMaster[[#This Row],[Attrition]]="Yes","Left","Active")</f>
        <v>Active</v>
      </c>
      <c r="AC1213" s="5" t="str">
        <f>_xlfn.IFS(tbl_HRMaster[[#This Row],[Age]]&lt;25,"Under 25",tbl_HRMaster[[#This Row],[Age]]&lt;35,"25-34",tbl_HRMaster[[#This Row],[Age]]&lt;45,"35-44",tbl_HRMaster[[#This Row],[Age]]&lt;55,"45-54",TRUE,"Above 54")</f>
        <v>Above 54</v>
      </c>
      <c r="AD1213" s="5" t="str">
        <f>_xlfn.IFS(
tbl_HRMaster[[#This Row],[YearsAtCompany]]&lt;2,"&lt; 2 Years",
tbl_HRMaster[[#This Row],[YearsAtCompany]]&lt;5,"2-4 Years",
tbl_HRMaster[[#This Row],[YearsAtCompany]]&lt;10,"5-9 Years",
TRUE,"10+ Years"
)</f>
        <v>5-9 Years</v>
      </c>
      <c r="AE1213" s="5">
        <f>IF(tbl_HRMaster[[#This Row],[Attrition]]="Yes",1,0)</f>
        <v>0</v>
      </c>
    </row>
    <row r="1214" spans="1:31" x14ac:dyDescent="0.25">
      <c r="A1214">
        <v>42</v>
      </c>
      <c r="B1214" t="s">
        <v>21</v>
      </c>
      <c r="C1214" t="s">
        <v>29</v>
      </c>
      <c r="D1214" t="s">
        <v>23</v>
      </c>
      <c r="E1214">
        <v>10</v>
      </c>
      <c r="F1214">
        <v>3</v>
      </c>
      <c r="G1214" t="s">
        <v>45</v>
      </c>
      <c r="H1214">
        <v>152</v>
      </c>
      <c r="I1214" t="s">
        <v>25</v>
      </c>
      <c r="J1214">
        <v>2</v>
      </c>
      <c r="K1214" t="s">
        <v>26</v>
      </c>
      <c r="L1214" t="s">
        <v>41</v>
      </c>
      <c r="M1214">
        <v>28370</v>
      </c>
      <c r="N1214">
        <v>2</v>
      </c>
      <c r="O1214">
        <v>13</v>
      </c>
      <c r="P1214">
        <v>1</v>
      </c>
      <c r="Q1214">
        <v>19</v>
      </c>
      <c r="R1214">
        <v>0</v>
      </c>
      <c r="S1214">
        <v>5</v>
      </c>
      <c r="T1214">
        <v>0</v>
      </c>
      <c r="U1214">
        <v>2</v>
      </c>
      <c r="V1214">
        <f>COUNTIF(tbl_HRMaster[EmployeeID],tbl_HRMaster[[#This Row],[EmployeeID]])</f>
        <v>1</v>
      </c>
      <c r="W1214">
        <f>IFERROR(INDEX(tbl_EmployeeSurvey[EnvironmentSatisfaction],MATCH(tbl_HRMaster[[#This Row],[EmployeeID]],tbl_EmployeeSurvey[EmployeeID],0)),"Not Found")</f>
        <v>1</v>
      </c>
      <c r="X1214">
        <f>IFERROR(INDEX(tbl_EmployeeSurvey[JobSatisfaction],MATCH(tbl_HRMaster[[#This Row],[EmployeeID]],tbl_EmployeeSurvey[EmployeeID],0)),"Not Found")</f>
        <v>3</v>
      </c>
      <c r="Y1214" s="5">
        <f>IFERROR(INDEX(tbl_EmployeeSurvey[WorkLifeBalance],MATCH(tbl_HRMaster[[#This Row],[EmployeeID]],tbl_EmployeeSurvey[EmployeeID],0)),"Not Found")</f>
        <v>3</v>
      </c>
      <c r="Z1214" s="5">
        <f>IFERROR(VLOOKUP(tbl_HRMaster[[#This Row],[EmployeeID]],tbl_ManagerSurvey[[EmployeeID]:[PerformanceRating]],2,FALSE),"Not Found")</f>
        <v>2</v>
      </c>
      <c r="AA1214" s="5">
        <f>IFERROR(VLOOKUP(tbl_HRMaster[[#This Row],[EmployeeID]],tbl_ManagerSurvey[[EmployeeID]:[PerformanceRating]],3,FALSE),"Not Found")</f>
        <v>3</v>
      </c>
      <c r="AB1214" s="5" t="str">
        <f>IF(tbl_HRMaster[[#This Row],[Attrition]]="Yes","Left","Active")</f>
        <v>Active</v>
      </c>
      <c r="AC1214" s="5" t="str">
        <f>_xlfn.IFS(tbl_HRMaster[[#This Row],[Age]]&lt;25,"Under 25",tbl_HRMaster[[#This Row],[Age]]&lt;35,"25-34",tbl_HRMaster[[#This Row],[Age]]&lt;45,"35-44",tbl_HRMaster[[#This Row],[Age]]&lt;55,"45-54",TRUE,"Above 54")</f>
        <v>35-44</v>
      </c>
      <c r="AD1214" s="5" t="str">
        <f>_xlfn.IFS(
tbl_HRMaster[[#This Row],[YearsAtCompany]]&lt;2,"&lt; 2 Years",
tbl_HRMaster[[#This Row],[YearsAtCompany]]&lt;5,"2-4 Years",
tbl_HRMaster[[#This Row],[YearsAtCompany]]&lt;10,"5-9 Years",
TRUE,"10+ Years"
)</f>
        <v>5-9 Years</v>
      </c>
      <c r="AE1214" s="5">
        <f>IF(tbl_HRMaster[[#This Row],[Attrition]]="Yes",1,0)</f>
        <v>0</v>
      </c>
    </row>
    <row r="1215" spans="1:31" x14ac:dyDescent="0.25">
      <c r="A1215">
        <v>42</v>
      </c>
      <c r="B1215" t="s">
        <v>21</v>
      </c>
      <c r="C1215" t="s">
        <v>29</v>
      </c>
      <c r="D1215" t="s">
        <v>23</v>
      </c>
      <c r="E1215">
        <v>10</v>
      </c>
      <c r="F1215">
        <v>3</v>
      </c>
      <c r="G1215" t="s">
        <v>45</v>
      </c>
      <c r="H1215">
        <v>1622</v>
      </c>
      <c r="I1215" t="s">
        <v>25</v>
      </c>
      <c r="J1215">
        <v>2</v>
      </c>
      <c r="K1215" t="s">
        <v>26</v>
      </c>
      <c r="L1215" t="s">
        <v>41</v>
      </c>
      <c r="M1215">
        <v>28370</v>
      </c>
      <c r="N1215">
        <v>2</v>
      </c>
      <c r="O1215">
        <v>13</v>
      </c>
      <c r="P1215">
        <v>1</v>
      </c>
      <c r="Q1215">
        <v>19</v>
      </c>
      <c r="R1215">
        <v>0</v>
      </c>
      <c r="S1215">
        <v>5</v>
      </c>
      <c r="T1215">
        <v>0</v>
      </c>
      <c r="U1215">
        <v>2</v>
      </c>
      <c r="V1215">
        <f>COUNTIF(tbl_HRMaster[EmployeeID],tbl_HRMaster[[#This Row],[EmployeeID]])</f>
        <v>1</v>
      </c>
      <c r="W1215">
        <f>IFERROR(INDEX(tbl_EmployeeSurvey[EnvironmentSatisfaction],MATCH(tbl_HRMaster[[#This Row],[EmployeeID]],tbl_EmployeeSurvey[EmployeeID],0)),"Not Found")</f>
        <v>1</v>
      </c>
      <c r="X1215">
        <f>IFERROR(INDEX(tbl_EmployeeSurvey[JobSatisfaction],MATCH(tbl_HRMaster[[#This Row],[EmployeeID]],tbl_EmployeeSurvey[EmployeeID],0)),"Not Found")</f>
        <v>3</v>
      </c>
      <c r="Y1215" s="5">
        <f>IFERROR(INDEX(tbl_EmployeeSurvey[WorkLifeBalance],MATCH(tbl_HRMaster[[#This Row],[EmployeeID]],tbl_EmployeeSurvey[EmployeeID],0)),"Not Found")</f>
        <v>3</v>
      </c>
      <c r="Z1215" s="5">
        <f>IFERROR(VLOOKUP(tbl_HRMaster[[#This Row],[EmployeeID]],tbl_ManagerSurvey[[EmployeeID]:[PerformanceRating]],2,FALSE),"Not Found")</f>
        <v>2</v>
      </c>
      <c r="AA1215" s="5">
        <f>IFERROR(VLOOKUP(tbl_HRMaster[[#This Row],[EmployeeID]],tbl_ManagerSurvey[[EmployeeID]:[PerformanceRating]],3,FALSE),"Not Found")</f>
        <v>3</v>
      </c>
      <c r="AB1215" s="5" t="str">
        <f>IF(tbl_HRMaster[[#This Row],[Attrition]]="Yes","Left","Active")</f>
        <v>Active</v>
      </c>
      <c r="AC1215" s="5" t="str">
        <f>_xlfn.IFS(tbl_HRMaster[[#This Row],[Age]]&lt;25,"Under 25",tbl_HRMaster[[#This Row],[Age]]&lt;35,"25-34",tbl_HRMaster[[#This Row],[Age]]&lt;45,"35-44",tbl_HRMaster[[#This Row],[Age]]&lt;55,"45-54",TRUE,"Above 54")</f>
        <v>35-44</v>
      </c>
      <c r="AD1215" s="5" t="str">
        <f>_xlfn.IFS(
tbl_HRMaster[[#This Row],[YearsAtCompany]]&lt;2,"&lt; 2 Years",
tbl_HRMaster[[#This Row],[YearsAtCompany]]&lt;5,"2-4 Years",
tbl_HRMaster[[#This Row],[YearsAtCompany]]&lt;10,"5-9 Years",
TRUE,"10+ Years"
)</f>
        <v>5-9 Years</v>
      </c>
      <c r="AE1215" s="5">
        <f>IF(tbl_HRMaster[[#This Row],[Attrition]]="Yes",1,0)</f>
        <v>0</v>
      </c>
    </row>
    <row r="1216" spans="1:31" x14ac:dyDescent="0.25">
      <c r="A1216">
        <v>42</v>
      </c>
      <c r="B1216" t="s">
        <v>21</v>
      </c>
      <c r="C1216" t="s">
        <v>29</v>
      </c>
      <c r="D1216" t="s">
        <v>23</v>
      </c>
      <c r="E1216">
        <v>10</v>
      </c>
      <c r="F1216">
        <v>3</v>
      </c>
      <c r="G1216" t="s">
        <v>45</v>
      </c>
      <c r="H1216">
        <v>3092</v>
      </c>
      <c r="I1216" t="s">
        <v>25</v>
      </c>
      <c r="J1216">
        <v>2</v>
      </c>
      <c r="K1216" t="s">
        <v>26</v>
      </c>
      <c r="L1216" t="s">
        <v>41</v>
      </c>
      <c r="M1216">
        <v>28370</v>
      </c>
      <c r="N1216">
        <v>2</v>
      </c>
      <c r="O1216">
        <v>13</v>
      </c>
      <c r="P1216">
        <v>1</v>
      </c>
      <c r="Q1216">
        <v>19</v>
      </c>
      <c r="R1216">
        <v>0</v>
      </c>
      <c r="S1216">
        <v>5</v>
      </c>
      <c r="T1216">
        <v>0</v>
      </c>
      <c r="U1216">
        <v>2</v>
      </c>
      <c r="V1216">
        <f>COUNTIF(tbl_HRMaster[EmployeeID],tbl_HRMaster[[#This Row],[EmployeeID]])</f>
        <v>1</v>
      </c>
      <c r="W1216">
        <f>IFERROR(INDEX(tbl_EmployeeSurvey[EnvironmentSatisfaction],MATCH(tbl_HRMaster[[#This Row],[EmployeeID]],tbl_EmployeeSurvey[EmployeeID],0)),"Not Found")</f>
        <v>1</v>
      </c>
      <c r="X1216">
        <f>IFERROR(INDEX(tbl_EmployeeSurvey[JobSatisfaction],MATCH(tbl_HRMaster[[#This Row],[EmployeeID]],tbl_EmployeeSurvey[EmployeeID],0)),"Not Found")</f>
        <v>3</v>
      </c>
      <c r="Y1216" s="5">
        <f>IFERROR(INDEX(tbl_EmployeeSurvey[WorkLifeBalance],MATCH(tbl_HRMaster[[#This Row],[EmployeeID]],tbl_EmployeeSurvey[EmployeeID],0)),"Not Found")</f>
        <v>3</v>
      </c>
      <c r="Z1216" s="5">
        <f>IFERROR(VLOOKUP(tbl_HRMaster[[#This Row],[EmployeeID]],tbl_ManagerSurvey[[EmployeeID]:[PerformanceRating]],2,FALSE),"Not Found")</f>
        <v>2</v>
      </c>
      <c r="AA1216" s="5">
        <f>IFERROR(VLOOKUP(tbl_HRMaster[[#This Row],[EmployeeID]],tbl_ManagerSurvey[[EmployeeID]:[PerformanceRating]],3,FALSE),"Not Found")</f>
        <v>3</v>
      </c>
      <c r="AB1216" s="5" t="str">
        <f>IF(tbl_HRMaster[[#This Row],[Attrition]]="Yes","Left","Active")</f>
        <v>Active</v>
      </c>
      <c r="AC1216" s="5" t="str">
        <f>_xlfn.IFS(tbl_HRMaster[[#This Row],[Age]]&lt;25,"Under 25",tbl_HRMaster[[#This Row],[Age]]&lt;35,"25-34",tbl_HRMaster[[#This Row],[Age]]&lt;45,"35-44",tbl_HRMaster[[#This Row],[Age]]&lt;55,"45-54",TRUE,"Above 54")</f>
        <v>35-44</v>
      </c>
      <c r="AD1216" s="5" t="str">
        <f>_xlfn.IFS(
tbl_HRMaster[[#This Row],[YearsAtCompany]]&lt;2,"&lt; 2 Years",
tbl_HRMaster[[#This Row],[YearsAtCompany]]&lt;5,"2-4 Years",
tbl_HRMaster[[#This Row],[YearsAtCompany]]&lt;10,"5-9 Years",
TRUE,"10+ Years"
)</f>
        <v>5-9 Years</v>
      </c>
      <c r="AE1216" s="5">
        <f>IF(tbl_HRMaster[[#This Row],[Attrition]]="Yes",1,0)</f>
        <v>0</v>
      </c>
    </row>
    <row r="1217" spans="1:31" x14ac:dyDescent="0.25">
      <c r="A1217">
        <v>40</v>
      </c>
      <c r="B1217" t="s">
        <v>21</v>
      </c>
      <c r="C1217" t="s">
        <v>22</v>
      </c>
      <c r="D1217" t="s">
        <v>30</v>
      </c>
      <c r="E1217">
        <v>17</v>
      </c>
      <c r="F1217">
        <v>4</v>
      </c>
      <c r="G1217" t="s">
        <v>24</v>
      </c>
      <c r="H1217">
        <v>1200</v>
      </c>
      <c r="I1217" t="s">
        <v>34</v>
      </c>
      <c r="J1217">
        <v>1</v>
      </c>
      <c r="K1217" t="s">
        <v>44</v>
      </c>
      <c r="L1217" t="s">
        <v>27</v>
      </c>
      <c r="M1217">
        <v>35780</v>
      </c>
      <c r="N1217">
        <v>2</v>
      </c>
      <c r="O1217">
        <v>14</v>
      </c>
      <c r="P1217">
        <v>1</v>
      </c>
      <c r="Q1217">
        <v>20</v>
      </c>
      <c r="R1217">
        <v>2</v>
      </c>
      <c r="S1217">
        <v>5</v>
      </c>
      <c r="T1217">
        <v>0</v>
      </c>
      <c r="U1217">
        <v>2</v>
      </c>
      <c r="V1217">
        <f>COUNTIF(tbl_HRMaster[EmployeeID],tbl_HRMaster[[#This Row],[EmployeeID]])</f>
        <v>1</v>
      </c>
      <c r="W1217">
        <f>IFERROR(INDEX(tbl_EmployeeSurvey[EnvironmentSatisfaction],MATCH(tbl_HRMaster[[#This Row],[EmployeeID]],tbl_EmployeeSurvey[EmployeeID],0)),"Not Found")</f>
        <v>3</v>
      </c>
      <c r="X1217">
        <f>IFERROR(INDEX(tbl_EmployeeSurvey[JobSatisfaction],MATCH(tbl_HRMaster[[#This Row],[EmployeeID]],tbl_EmployeeSurvey[EmployeeID],0)),"Not Found")</f>
        <v>3</v>
      </c>
      <c r="Y1217" s="5">
        <f>IFERROR(INDEX(tbl_EmployeeSurvey[WorkLifeBalance],MATCH(tbl_HRMaster[[#This Row],[EmployeeID]],tbl_EmployeeSurvey[EmployeeID],0)),"Not Found")</f>
        <v>3</v>
      </c>
      <c r="Z1217" s="5">
        <f>IFERROR(VLOOKUP(tbl_HRMaster[[#This Row],[EmployeeID]],tbl_ManagerSurvey[[EmployeeID]:[PerformanceRating]],2,FALSE),"Not Found")</f>
        <v>3</v>
      </c>
      <c r="AA1217" s="5">
        <f>IFERROR(VLOOKUP(tbl_HRMaster[[#This Row],[EmployeeID]],tbl_ManagerSurvey[[EmployeeID]:[PerformanceRating]],3,FALSE),"Not Found")</f>
        <v>3</v>
      </c>
      <c r="AB1217" s="5" t="str">
        <f>IF(tbl_HRMaster[[#This Row],[Attrition]]="Yes","Left","Active")</f>
        <v>Active</v>
      </c>
      <c r="AC1217" s="5" t="str">
        <f>_xlfn.IFS(tbl_HRMaster[[#This Row],[Age]]&lt;25,"Under 25",tbl_HRMaster[[#This Row],[Age]]&lt;35,"25-34",tbl_HRMaster[[#This Row],[Age]]&lt;45,"35-44",tbl_HRMaster[[#This Row],[Age]]&lt;55,"45-54",TRUE,"Above 54")</f>
        <v>35-44</v>
      </c>
      <c r="AD1217" s="5" t="str">
        <f>_xlfn.IFS(
tbl_HRMaster[[#This Row],[YearsAtCompany]]&lt;2,"&lt; 2 Years",
tbl_HRMaster[[#This Row],[YearsAtCompany]]&lt;5,"2-4 Years",
tbl_HRMaster[[#This Row],[YearsAtCompany]]&lt;10,"5-9 Years",
TRUE,"10+ Years"
)</f>
        <v>5-9 Years</v>
      </c>
      <c r="AE1217" s="5">
        <f>IF(tbl_HRMaster[[#This Row],[Attrition]]="Yes",1,0)</f>
        <v>0</v>
      </c>
    </row>
    <row r="1218" spans="1:31" x14ac:dyDescent="0.25">
      <c r="A1218">
        <v>40</v>
      </c>
      <c r="B1218" t="s">
        <v>21</v>
      </c>
      <c r="C1218" t="s">
        <v>22</v>
      </c>
      <c r="D1218" t="s">
        <v>30</v>
      </c>
      <c r="E1218">
        <v>17</v>
      </c>
      <c r="F1218">
        <v>4</v>
      </c>
      <c r="G1218" t="s">
        <v>24</v>
      </c>
      <c r="H1218">
        <v>2670</v>
      </c>
      <c r="I1218" t="s">
        <v>34</v>
      </c>
      <c r="J1218">
        <v>1</v>
      </c>
      <c r="K1218" t="s">
        <v>44</v>
      </c>
      <c r="L1218" t="s">
        <v>27</v>
      </c>
      <c r="M1218">
        <v>35780</v>
      </c>
      <c r="N1218">
        <v>2</v>
      </c>
      <c r="O1218">
        <v>14</v>
      </c>
      <c r="P1218">
        <v>1</v>
      </c>
      <c r="Q1218">
        <v>20</v>
      </c>
      <c r="R1218">
        <v>2</v>
      </c>
      <c r="S1218">
        <v>5</v>
      </c>
      <c r="T1218">
        <v>0</v>
      </c>
      <c r="U1218">
        <v>2</v>
      </c>
      <c r="V1218">
        <f>COUNTIF(tbl_HRMaster[EmployeeID],tbl_HRMaster[[#This Row],[EmployeeID]])</f>
        <v>1</v>
      </c>
      <c r="W1218">
        <f>IFERROR(INDEX(tbl_EmployeeSurvey[EnvironmentSatisfaction],MATCH(tbl_HRMaster[[#This Row],[EmployeeID]],tbl_EmployeeSurvey[EmployeeID],0)),"Not Found")</f>
        <v>3</v>
      </c>
      <c r="X1218">
        <f>IFERROR(INDEX(tbl_EmployeeSurvey[JobSatisfaction],MATCH(tbl_HRMaster[[#This Row],[EmployeeID]],tbl_EmployeeSurvey[EmployeeID],0)),"Not Found")</f>
        <v>3</v>
      </c>
      <c r="Y1218" s="5">
        <f>IFERROR(INDEX(tbl_EmployeeSurvey[WorkLifeBalance],MATCH(tbl_HRMaster[[#This Row],[EmployeeID]],tbl_EmployeeSurvey[EmployeeID],0)),"Not Found")</f>
        <v>3</v>
      </c>
      <c r="Z1218" s="5">
        <f>IFERROR(VLOOKUP(tbl_HRMaster[[#This Row],[EmployeeID]],tbl_ManagerSurvey[[EmployeeID]:[PerformanceRating]],2,FALSE),"Not Found")</f>
        <v>3</v>
      </c>
      <c r="AA1218" s="5">
        <f>IFERROR(VLOOKUP(tbl_HRMaster[[#This Row],[EmployeeID]],tbl_ManagerSurvey[[EmployeeID]:[PerformanceRating]],3,FALSE),"Not Found")</f>
        <v>3</v>
      </c>
      <c r="AB1218" s="5" t="str">
        <f>IF(tbl_HRMaster[[#This Row],[Attrition]]="Yes","Left","Active")</f>
        <v>Active</v>
      </c>
      <c r="AC1218" s="5" t="str">
        <f>_xlfn.IFS(tbl_HRMaster[[#This Row],[Age]]&lt;25,"Under 25",tbl_HRMaster[[#This Row],[Age]]&lt;35,"25-34",tbl_HRMaster[[#This Row],[Age]]&lt;45,"35-44",tbl_HRMaster[[#This Row],[Age]]&lt;55,"45-54",TRUE,"Above 54")</f>
        <v>35-44</v>
      </c>
      <c r="AD1218" s="5" t="str">
        <f>_xlfn.IFS(
tbl_HRMaster[[#This Row],[YearsAtCompany]]&lt;2,"&lt; 2 Years",
tbl_HRMaster[[#This Row],[YearsAtCompany]]&lt;5,"2-4 Years",
tbl_HRMaster[[#This Row],[YearsAtCompany]]&lt;10,"5-9 Years",
TRUE,"10+ Years"
)</f>
        <v>5-9 Years</v>
      </c>
      <c r="AE1218" s="5">
        <f>IF(tbl_HRMaster[[#This Row],[Attrition]]="Yes",1,0)</f>
        <v>0</v>
      </c>
    </row>
    <row r="1219" spans="1:31" x14ac:dyDescent="0.25">
      <c r="A1219">
        <v>40</v>
      </c>
      <c r="B1219" t="s">
        <v>21</v>
      </c>
      <c r="C1219" t="s">
        <v>22</v>
      </c>
      <c r="D1219" t="s">
        <v>30</v>
      </c>
      <c r="E1219">
        <v>17</v>
      </c>
      <c r="F1219">
        <v>4</v>
      </c>
      <c r="G1219" t="s">
        <v>24</v>
      </c>
      <c r="H1219">
        <v>4140</v>
      </c>
      <c r="I1219" t="s">
        <v>34</v>
      </c>
      <c r="J1219">
        <v>1</v>
      </c>
      <c r="K1219" t="s">
        <v>44</v>
      </c>
      <c r="L1219" t="s">
        <v>27</v>
      </c>
      <c r="M1219">
        <v>35780</v>
      </c>
      <c r="N1219">
        <v>2</v>
      </c>
      <c r="O1219">
        <v>14</v>
      </c>
      <c r="P1219">
        <v>1</v>
      </c>
      <c r="Q1219">
        <v>20</v>
      </c>
      <c r="R1219">
        <v>2</v>
      </c>
      <c r="S1219">
        <v>5</v>
      </c>
      <c r="T1219">
        <v>0</v>
      </c>
      <c r="U1219">
        <v>2</v>
      </c>
      <c r="V1219">
        <f>COUNTIF(tbl_HRMaster[EmployeeID],tbl_HRMaster[[#This Row],[EmployeeID]])</f>
        <v>1</v>
      </c>
      <c r="W1219">
        <f>IFERROR(INDEX(tbl_EmployeeSurvey[EnvironmentSatisfaction],MATCH(tbl_HRMaster[[#This Row],[EmployeeID]],tbl_EmployeeSurvey[EmployeeID],0)),"Not Found")</f>
        <v>3</v>
      </c>
      <c r="X1219">
        <f>IFERROR(INDEX(tbl_EmployeeSurvey[JobSatisfaction],MATCH(tbl_HRMaster[[#This Row],[EmployeeID]],tbl_EmployeeSurvey[EmployeeID],0)),"Not Found")</f>
        <v>3</v>
      </c>
      <c r="Y1219" s="5">
        <f>IFERROR(INDEX(tbl_EmployeeSurvey[WorkLifeBalance],MATCH(tbl_HRMaster[[#This Row],[EmployeeID]],tbl_EmployeeSurvey[EmployeeID],0)),"Not Found")</f>
        <v>3</v>
      </c>
      <c r="Z1219" s="5">
        <f>IFERROR(VLOOKUP(tbl_HRMaster[[#This Row],[EmployeeID]],tbl_ManagerSurvey[[EmployeeID]:[PerformanceRating]],2,FALSE),"Not Found")</f>
        <v>3</v>
      </c>
      <c r="AA1219" s="5">
        <f>IFERROR(VLOOKUP(tbl_HRMaster[[#This Row],[EmployeeID]],tbl_ManagerSurvey[[EmployeeID]:[PerformanceRating]],3,FALSE),"Not Found")</f>
        <v>3</v>
      </c>
      <c r="AB1219" s="5" t="str">
        <f>IF(tbl_HRMaster[[#This Row],[Attrition]]="Yes","Left","Active")</f>
        <v>Active</v>
      </c>
      <c r="AC1219" s="5" t="str">
        <f>_xlfn.IFS(tbl_HRMaster[[#This Row],[Age]]&lt;25,"Under 25",tbl_HRMaster[[#This Row],[Age]]&lt;35,"25-34",tbl_HRMaster[[#This Row],[Age]]&lt;45,"35-44",tbl_HRMaster[[#This Row],[Age]]&lt;55,"45-54",TRUE,"Above 54")</f>
        <v>35-44</v>
      </c>
      <c r="AD1219" s="5" t="str">
        <f>_xlfn.IFS(
tbl_HRMaster[[#This Row],[YearsAtCompany]]&lt;2,"&lt; 2 Years",
tbl_HRMaster[[#This Row],[YearsAtCompany]]&lt;5,"2-4 Years",
tbl_HRMaster[[#This Row],[YearsAtCompany]]&lt;10,"5-9 Years",
TRUE,"10+ Years"
)</f>
        <v>5-9 Years</v>
      </c>
      <c r="AE1219" s="5">
        <f>IF(tbl_HRMaster[[#This Row],[Attrition]]="Yes",1,0)</f>
        <v>0</v>
      </c>
    </row>
    <row r="1220" spans="1:31" x14ac:dyDescent="0.25">
      <c r="A1220">
        <v>47</v>
      </c>
      <c r="B1220" t="s">
        <v>21</v>
      </c>
      <c r="C1220" t="s">
        <v>22</v>
      </c>
      <c r="D1220" t="s">
        <v>30</v>
      </c>
      <c r="E1220">
        <v>1</v>
      </c>
      <c r="F1220">
        <v>3</v>
      </c>
      <c r="G1220" t="s">
        <v>46</v>
      </c>
      <c r="H1220">
        <v>171</v>
      </c>
      <c r="I1220" t="s">
        <v>34</v>
      </c>
      <c r="J1220">
        <v>5</v>
      </c>
      <c r="K1220" t="s">
        <v>42</v>
      </c>
      <c r="L1220" t="s">
        <v>41</v>
      </c>
      <c r="M1220">
        <v>135700</v>
      </c>
      <c r="N1220">
        <v>5</v>
      </c>
      <c r="O1220">
        <v>16</v>
      </c>
      <c r="P1220">
        <v>2</v>
      </c>
      <c r="Q1220">
        <v>20</v>
      </c>
      <c r="R1220">
        <v>2</v>
      </c>
      <c r="S1220">
        <v>5</v>
      </c>
      <c r="T1220">
        <v>0</v>
      </c>
      <c r="U1220">
        <v>4</v>
      </c>
      <c r="V1220">
        <f>COUNTIF(tbl_HRMaster[EmployeeID],tbl_HRMaster[[#This Row],[EmployeeID]])</f>
        <v>1</v>
      </c>
      <c r="W1220">
        <f>IFERROR(INDEX(tbl_EmployeeSurvey[EnvironmentSatisfaction],MATCH(tbl_HRMaster[[#This Row],[EmployeeID]],tbl_EmployeeSurvey[EmployeeID],0)),"Not Found")</f>
        <v>1</v>
      </c>
      <c r="X1220">
        <f>IFERROR(INDEX(tbl_EmployeeSurvey[JobSatisfaction],MATCH(tbl_HRMaster[[#This Row],[EmployeeID]],tbl_EmployeeSurvey[EmployeeID],0)),"Not Found")</f>
        <v>4</v>
      </c>
      <c r="Y1220" s="5">
        <f>IFERROR(INDEX(tbl_EmployeeSurvey[WorkLifeBalance],MATCH(tbl_HRMaster[[#This Row],[EmployeeID]],tbl_EmployeeSurvey[EmployeeID],0)),"Not Found")</f>
        <v>3</v>
      </c>
      <c r="Z1220" s="5">
        <f>IFERROR(VLOOKUP(tbl_HRMaster[[#This Row],[EmployeeID]],tbl_ManagerSurvey[[EmployeeID]:[PerformanceRating]],2,FALSE),"Not Found")</f>
        <v>2</v>
      </c>
      <c r="AA1220" s="5">
        <f>IFERROR(VLOOKUP(tbl_HRMaster[[#This Row],[EmployeeID]],tbl_ManagerSurvey[[EmployeeID]:[PerformanceRating]],3,FALSE),"Not Found")</f>
        <v>3</v>
      </c>
      <c r="AB1220" s="5" t="str">
        <f>IF(tbl_HRMaster[[#This Row],[Attrition]]="Yes","Left","Active")</f>
        <v>Active</v>
      </c>
      <c r="AC1220" s="5" t="str">
        <f>_xlfn.IFS(tbl_HRMaster[[#This Row],[Age]]&lt;25,"Under 25",tbl_HRMaster[[#This Row],[Age]]&lt;35,"25-34",tbl_HRMaster[[#This Row],[Age]]&lt;45,"35-44",tbl_HRMaster[[#This Row],[Age]]&lt;55,"45-54",TRUE,"Above 54")</f>
        <v>45-54</v>
      </c>
      <c r="AD1220" s="5" t="str">
        <f>_xlfn.IFS(
tbl_HRMaster[[#This Row],[YearsAtCompany]]&lt;2,"&lt; 2 Years",
tbl_HRMaster[[#This Row],[YearsAtCompany]]&lt;5,"2-4 Years",
tbl_HRMaster[[#This Row],[YearsAtCompany]]&lt;10,"5-9 Years",
TRUE,"10+ Years"
)</f>
        <v>5-9 Years</v>
      </c>
      <c r="AE1220" s="5">
        <f>IF(tbl_HRMaster[[#This Row],[Attrition]]="Yes",1,0)</f>
        <v>0</v>
      </c>
    </row>
    <row r="1221" spans="1:31" x14ac:dyDescent="0.25">
      <c r="A1221">
        <v>47</v>
      </c>
      <c r="B1221" t="s">
        <v>21</v>
      </c>
      <c r="C1221" t="s">
        <v>22</v>
      </c>
      <c r="D1221" t="s">
        <v>30</v>
      </c>
      <c r="E1221">
        <v>1</v>
      </c>
      <c r="F1221">
        <v>3</v>
      </c>
      <c r="G1221" t="s">
        <v>46</v>
      </c>
      <c r="H1221">
        <v>1641</v>
      </c>
      <c r="I1221" t="s">
        <v>34</v>
      </c>
      <c r="J1221">
        <v>5</v>
      </c>
      <c r="K1221" t="s">
        <v>42</v>
      </c>
      <c r="L1221" t="s">
        <v>41</v>
      </c>
      <c r="M1221">
        <v>135700</v>
      </c>
      <c r="N1221">
        <v>5</v>
      </c>
      <c r="O1221">
        <v>16</v>
      </c>
      <c r="P1221">
        <v>2</v>
      </c>
      <c r="Q1221">
        <v>20</v>
      </c>
      <c r="R1221">
        <v>2</v>
      </c>
      <c r="S1221">
        <v>5</v>
      </c>
      <c r="T1221">
        <v>0</v>
      </c>
      <c r="U1221">
        <v>4</v>
      </c>
      <c r="V1221">
        <f>COUNTIF(tbl_HRMaster[EmployeeID],tbl_HRMaster[[#This Row],[EmployeeID]])</f>
        <v>1</v>
      </c>
      <c r="W1221">
        <f>IFERROR(INDEX(tbl_EmployeeSurvey[EnvironmentSatisfaction],MATCH(tbl_HRMaster[[#This Row],[EmployeeID]],tbl_EmployeeSurvey[EmployeeID],0)),"Not Found")</f>
        <v>1</v>
      </c>
      <c r="X1221">
        <f>IFERROR(INDEX(tbl_EmployeeSurvey[JobSatisfaction],MATCH(tbl_HRMaster[[#This Row],[EmployeeID]],tbl_EmployeeSurvey[EmployeeID],0)),"Not Found")</f>
        <v>4</v>
      </c>
      <c r="Y1221" s="5">
        <f>IFERROR(INDEX(tbl_EmployeeSurvey[WorkLifeBalance],MATCH(tbl_HRMaster[[#This Row],[EmployeeID]],tbl_EmployeeSurvey[EmployeeID],0)),"Not Found")</f>
        <v>3</v>
      </c>
      <c r="Z1221" s="5">
        <f>IFERROR(VLOOKUP(tbl_HRMaster[[#This Row],[EmployeeID]],tbl_ManagerSurvey[[EmployeeID]:[PerformanceRating]],2,FALSE),"Not Found")</f>
        <v>2</v>
      </c>
      <c r="AA1221" s="5">
        <f>IFERROR(VLOOKUP(tbl_HRMaster[[#This Row],[EmployeeID]],tbl_ManagerSurvey[[EmployeeID]:[PerformanceRating]],3,FALSE),"Not Found")</f>
        <v>3</v>
      </c>
      <c r="AB1221" s="5" t="str">
        <f>IF(tbl_HRMaster[[#This Row],[Attrition]]="Yes","Left","Active")</f>
        <v>Active</v>
      </c>
      <c r="AC1221" s="5" t="str">
        <f>_xlfn.IFS(tbl_HRMaster[[#This Row],[Age]]&lt;25,"Under 25",tbl_HRMaster[[#This Row],[Age]]&lt;35,"25-34",tbl_HRMaster[[#This Row],[Age]]&lt;45,"35-44",tbl_HRMaster[[#This Row],[Age]]&lt;55,"45-54",TRUE,"Above 54")</f>
        <v>45-54</v>
      </c>
      <c r="AD1221" s="5" t="str">
        <f>_xlfn.IFS(
tbl_HRMaster[[#This Row],[YearsAtCompany]]&lt;2,"&lt; 2 Years",
tbl_HRMaster[[#This Row],[YearsAtCompany]]&lt;5,"2-4 Years",
tbl_HRMaster[[#This Row],[YearsAtCompany]]&lt;10,"5-9 Years",
TRUE,"10+ Years"
)</f>
        <v>5-9 Years</v>
      </c>
      <c r="AE1221" s="5">
        <f>IF(tbl_HRMaster[[#This Row],[Attrition]]="Yes",1,0)</f>
        <v>0</v>
      </c>
    </row>
    <row r="1222" spans="1:31" x14ac:dyDescent="0.25">
      <c r="A1222">
        <v>47</v>
      </c>
      <c r="B1222" t="s">
        <v>21</v>
      </c>
      <c r="C1222" t="s">
        <v>22</v>
      </c>
      <c r="D1222" t="s">
        <v>30</v>
      </c>
      <c r="E1222">
        <v>1</v>
      </c>
      <c r="F1222">
        <v>3</v>
      </c>
      <c r="G1222" t="s">
        <v>46</v>
      </c>
      <c r="H1222">
        <v>3111</v>
      </c>
      <c r="I1222" t="s">
        <v>34</v>
      </c>
      <c r="J1222">
        <v>5</v>
      </c>
      <c r="K1222" t="s">
        <v>42</v>
      </c>
      <c r="L1222" t="s">
        <v>41</v>
      </c>
      <c r="M1222">
        <v>135700</v>
      </c>
      <c r="N1222">
        <v>5</v>
      </c>
      <c r="O1222">
        <v>16</v>
      </c>
      <c r="P1222">
        <v>2</v>
      </c>
      <c r="Q1222">
        <v>20</v>
      </c>
      <c r="R1222">
        <v>2</v>
      </c>
      <c r="S1222">
        <v>5</v>
      </c>
      <c r="T1222">
        <v>0</v>
      </c>
      <c r="U1222">
        <v>4</v>
      </c>
      <c r="V1222">
        <f>COUNTIF(tbl_HRMaster[EmployeeID],tbl_HRMaster[[#This Row],[EmployeeID]])</f>
        <v>1</v>
      </c>
      <c r="W1222">
        <f>IFERROR(INDEX(tbl_EmployeeSurvey[EnvironmentSatisfaction],MATCH(tbl_HRMaster[[#This Row],[EmployeeID]],tbl_EmployeeSurvey[EmployeeID],0)),"Not Found")</f>
        <v>1</v>
      </c>
      <c r="X1222">
        <f>IFERROR(INDEX(tbl_EmployeeSurvey[JobSatisfaction],MATCH(tbl_HRMaster[[#This Row],[EmployeeID]],tbl_EmployeeSurvey[EmployeeID],0)),"Not Found")</f>
        <v>4</v>
      </c>
      <c r="Y1222" s="5">
        <f>IFERROR(INDEX(tbl_EmployeeSurvey[WorkLifeBalance],MATCH(tbl_HRMaster[[#This Row],[EmployeeID]],tbl_EmployeeSurvey[EmployeeID],0)),"Not Found")</f>
        <v>3</v>
      </c>
      <c r="Z1222" s="5">
        <f>IFERROR(VLOOKUP(tbl_HRMaster[[#This Row],[EmployeeID]],tbl_ManagerSurvey[[EmployeeID]:[PerformanceRating]],2,FALSE),"Not Found")</f>
        <v>2</v>
      </c>
      <c r="AA1222" s="5">
        <f>IFERROR(VLOOKUP(tbl_HRMaster[[#This Row],[EmployeeID]],tbl_ManagerSurvey[[EmployeeID]:[PerformanceRating]],3,FALSE),"Not Found")</f>
        <v>3</v>
      </c>
      <c r="AB1222" s="5" t="str">
        <f>IF(tbl_HRMaster[[#This Row],[Attrition]]="Yes","Left","Active")</f>
        <v>Active</v>
      </c>
      <c r="AC1222" s="5" t="str">
        <f>_xlfn.IFS(tbl_HRMaster[[#This Row],[Age]]&lt;25,"Under 25",tbl_HRMaster[[#This Row],[Age]]&lt;35,"25-34",tbl_HRMaster[[#This Row],[Age]]&lt;45,"35-44",tbl_HRMaster[[#This Row],[Age]]&lt;55,"45-54",TRUE,"Above 54")</f>
        <v>45-54</v>
      </c>
      <c r="AD1222" s="5" t="str">
        <f>_xlfn.IFS(
tbl_HRMaster[[#This Row],[YearsAtCompany]]&lt;2,"&lt; 2 Years",
tbl_HRMaster[[#This Row],[YearsAtCompany]]&lt;5,"2-4 Years",
tbl_HRMaster[[#This Row],[YearsAtCompany]]&lt;10,"5-9 Years",
TRUE,"10+ Years"
)</f>
        <v>5-9 Years</v>
      </c>
      <c r="AE1222" s="5">
        <f>IF(tbl_HRMaster[[#This Row],[Attrition]]="Yes",1,0)</f>
        <v>0</v>
      </c>
    </row>
    <row r="1223" spans="1:31" x14ac:dyDescent="0.25">
      <c r="A1223">
        <v>55</v>
      </c>
      <c r="B1223" t="s">
        <v>21</v>
      </c>
      <c r="C1223" t="s">
        <v>22</v>
      </c>
      <c r="D1223" t="s">
        <v>30</v>
      </c>
      <c r="E1223">
        <v>7</v>
      </c>
      <c r="F1223">
        <v>3</v>
      </c>
      <c r="G1223" t="s">
        <v>38</v>
      </c>
      <c r="H1223">
        <v>1278</v>
      </c>
      <c r="I1223" t="s">
        <v>34</v>
      </c>
      <c r="J1223">
        <v>3</v>
      </c>
      <c r="K1223" t="s">
        <v>31</v>
      </c>
      <c r="L1223" t="s">
        <v>41</v>
      </c>
      <c r="M1223">
        <v>22720</v>
      </c>
      <c r="N1223">
        <v>2</v>
      </c>
      <c r="O1223">
        <v>17</v>
      </c>
      <c r="P1223">
        <v>1</v>
      </c>
      <c r="Q1223">
        <v>21</v>
      </c>
      <c r="R1223">
        <v>2</v>
      </c>
      <c r="S1223">
        <v>5</v>
      </c>
      <c r="T1223">
        <v>0</v>
      </c>
      <c r="U1223">
        <v>2</v>
      </c>
      <c r="V1223">
        <f>COUNTIF(tbl_HRMaster[EmployeeID],tbl_HRMaster[[#This Row],[EmployeeID]])</f>
        <v>1</v>
      </c>
      <c r="W1223">
        <f>IFERROR(INDEX(tbl_EmployeeSurvey[EnvironmentSatisfaction],MATCH(tbl_HRMaster[[#This Row],[EmployeeID]],tbl_EmployeeSurvey[EmployeeID],0)),"Not Found")</f>
        <v>4</v>
      </c>
      <c r="X1223">
        <f>IFERROR(INDEX(tbl_EmployeeSurvey[JobSatisfaction],MATCH(tbl_HRMaster[[#This Row],[EmployeeID]],tbl_EmployeeSurvey[EmployeeID],0)),"Not Found")</f>
        <v>3</v>
      </c>
      <c r="Y1223" s="5">
        <f>IFERROR(INDEX(tbl_EmployeeSurvey[WorkLifeBalance],MATCH(tbl_HRMaster[[#This Row],[EmployeeID]],tbl_EmployeeSurvey[EmployeeID],0)),"Not Found")</f>
        <v>3</v>
      </c>
      <c r="Z1223" s="5">
        <f>IFERROR(VLOOKUP(tbl_HRMaster[[#This Row],[EmployeeID]],tbl_ManagerSurvey[[EmployeeID]:[PerformanceRating]],2,FALSE),"Not Found")</f>
        <v>3</v>
      </c>
      <c r="AA1223" s="5">
        <f>IFERROR(VLOOKUP(tbl_HRMaster[[#This Row],[EmployeeID]],tbl_ManagerSurvey[[EmployeeID]:[PerformanceRating]],3,FALSE),"Not Found")</f>
        <v>3</v>
      </c>
      <c r="AB1223" s="5" t="str">
        <f>IF(tbl_HRMaster[[#This Row],[Attrition]]="Yes","Left","Active")</f>
        <v>Active</v>
      </c>
      <c r="AC1223" s="5" t="str">
        <f>_xlfn.IFS(tbl_HRMaster[[#This Row],[Age]]&lt;25,"Under 25",tbl_HRMaster[[#This Row],[Age]]&lt;35,"25-34",tbl_HRMaster[[#This Row],[Age]]&lt;45,"35-44",tbl_HRMaster[[#This Row],[Age]]&lt;55,"45-54",TRUE,"Above 54")</f>
        <v>Above 54</v>
      </c>
      <c r="AD1223" s="5" t="str">
        <f>_xlfn.IFS(
tbl_HRMaster[[#This Row],[YearsAtCompany]]&lt;2,"&lt; 2 Years",
tbl_HRMaster[[#This Row],[YearsAtCompany]]&lt;5,"2-4 Years",
tbl_HRMaster[[#This Row],[YearsAtCompany]]&lt;10,"5-9 Years",
TRUE,"10+ Years"
)</f>
        <v>5-9 Years</v>
      </c>
      <c r="AE1223" s="5">
        <f>IF(tbl_HRMaster[[#This Row],[Attrition]]="Yes",1,0)</f>
        <v>0</v>
      </c>
    </row>
    <row r="1224" spans="1:31" x14ac:dyDescent="0.25">
      <c r="A1224">
        <v>55</v>
      </c>
      <c r="B1224" t="s">
        <v>21</v>
      </c>
      <c r="C1224" t="s">
        <v>22</v>
      </c>
      <c r="D1224" t="s">
        <v>30</v>
      </c>
      <c r="E1224">
        <v>7</v>
      </c>
      <c r="F1224">
        <v>3</v>
      </c>
      <c r="G1224" t="s">
        <v>38</v>
      </c>
      <c r="H1224">
        <v>2748</v>
      </c>
      <c r="I1224" t="s">
        <v>34</v>
      </c>
      <c r="J1224">
        <v>3</v>
      </c>
      <c r="K1224" t="s">
        <v>31</v>
      </c>
      <c r="L1224" t="s">
        <v>41</v>
      </c>
      <c r="M1224">
        <v>22720</v>
      </c>
      <c r="N1224">
        <v>2</v>
      </c>
      <c r="O1224">
        <v>17</v>
      </c>
      <c r="P1224">
        <v>1</v>
      </c>
      <c r="Q1224">
        <v>21</v>
      </c>
      <c r="R1224">
        <v>2</v>
      </c>
      <c r="S1224">
        <v>5</v>
      </c>
      <c r="T1224">
        <v>0</v>
      </c>
      <c r="U1224">
        <v>2</v>
      </c>
      <c r="V1224">
        <f>COUNTIF(tbl_HRMaster[EmployeeID],tbl_HRMaster[[#This Row],[EmployeeID]])</f>
        <v>1</v>
      </c>
      <c r="W1224">
        <f>IFERROR(INDEX(tbl_EmployeeSurvey[EnvironmentSatisfaction],MATCH(tbl_HRMaster[[#This Row],[EmployeeID]],tbl_EmployeeSurvey[EmployeeID],0)),"Not Found")</f>
        <v>4</v>
      </c>
      <c r="X1224">
        <f>IFERROR(INDEX(tbl_EmployeeSurvey[JobSatisfaction],MATCH(tbl_HRMaster[[#This Row],[EmployeeID]],tbl_EmployeeSurvey[EmployeeID],0)),"Not Found")</f>
        <v>3</v>
      </c>
      <c r="Y1224" s="5">
        <f>IFERROR(INDEX(tbl_EmployeeSurvey[WorkLifeBalance],MATCH(tbl_HRMaster[[#This Row],[EmployeeID]],tbl_EmployeeSurvey[EmployeeID],0)),"Not Found")</f>
        <v>3</v>
      </c>
      <c r="Z1224" s="5">
        <f>IFERROR(VLOOKUP(tbl_HRMaster[[#This Row],[EmployeeID]],tbl_ManagerSurvey[[EmployeeID]:[PerformanceRating]],2,FALSE),"Not Found")</f>
        <v>3</v>
      </c>
      <c r="AA1224" s="5">
        <f>IFERROR(VLOOKUP(tbl_HRMaster[[#This Row],[EmployeeID]],tbl_ManagerSurvey[[EmployeeID]:[PerformanceRating]],3,FALSE),"Not Found")</f>
        <v>3</v>
      </c>
      <c r="AB1224" s="5" t="str">
        <f>IF(tbl_HRMaster[[#This Row],[Attrition]]="Yes","Left","Active")</f>
        <v>Active</v>
      </c>
      <c r="AC1224" s="5" t="str">
        <f>_xlfn.IFS(tbl_HRMaster[[#This Row],[Age]]&lt;25,"Under 25",tbl_HRMaster[[#This Row],[Age]]&lt;35,"25-34",tbl_HRMaster[[#This Row],[Age]]&lt;45,"35-44",tbl_HRMaster[[#This Row],[Age]]&lt;55,"45-54",TRUE,"Above 54")</f>
        <v>Above 54</v>
      </c>
      <c r="AD1224" s="5" t="str">
        <f>_xlfn.IFS(
tbl_HRMaster[[#This Row],[YearsAtCompany]]&lt;2,"&lt; 2 Years",
tbl_HRMaster[[#This Row],[YearsAtCompany]]&lt;5,"2-4 Years",
tbl_HRMaster[[#This Row],[YearsAtCompany]]&lt;10,"5-9 Years",
TRUE,"10+ Years"
)</f>
        <v>5-9 Years</v>
      </c>
      <c r="AE1224" s="5">
        <f>IF(tbl_HRMaster[[#This Row],[Attrition]]="Yes",1,0)</f>
        <v>0</v>
      </c>
    </row>
    <row r="1225" spans="1:31" x14ac:dyDescent="0.25">
      <c r="A1225">
        <v>55</v>
      </c>
      <c r="B1225" t="s">
        <v>21</v>
      </c>
      <c r="C1225" t="s">
        <v>22</v>
      </c>
      <c r="D1225" t="s">
        <v>30</v>
      </c>
      <c r="E1225">
        <v>7</v>
      </c>
      <c r="F1225">
        <v>3</v>
      </c>
      <c r="G1225" t="s">
        <v>38</v>
      </c>
      <c r="H1225">
        <v>4218</v>
      </c>
      <c r="I1225" t="s">
        <v>34</v>
      </c>
      <c r="J1225">
        <v>3</v>
      </c>
      <c r="K1225" t="s">
        <v>31</v>
      </c>
      <c r="L1225" t="s">
        <v>41</v>
      </c>
      <c r="M1225">
        <v>22720</v>
      </c>
      <c r="N1225">
        <v>2</v>
      </c>
      <c r="O1225">
        <v>17</v>
      </c>
      <c r="P1225">
        <v>1</v>
      </c>
      <c r="Q1225">
        <v>21</v>
      </c>
      <c r="R1225">
        <v>2</v>
      </c>
      <c r="S1225">
        <v>5</v>
      </c>
      <c r="T1225">
        <v>0</v>
      </c>
      <c r="U1225">
        <v>2</v>
      </c>
      <c r="V1225">
        <f>COUNTIF(tbl_HRMaster[EmployeeID],tbl_HRMaster[[#This Row],[EmployeeID]])</f>
        <v>1</v>
      </c>
      <c r="W1225">
        <f>IFERROR(INDEX(tbl_EmployeeSurvey[EnvironmentSatisfaction],MATCH(tbl_HRMaster[[#This Row],[EmployeeID]],tbl_EmployeeSurvey[EmployeeID],0)),"Not Found")</f>
        <v>4</v>
      </c>
      <c r="X1225">
        <f>IFERROR(INDEX(tbl_EmployeeSurvey[JobSatisfaction],MATCH(tbl_HRMaster[[#This Row],[EmployeeID]],tbl_EmployeeSurvey[EmployeeID],0)),"Not Found")</f>
        <v>3</v>
      </c>
      <c r="Y1225" s="5">
        <f>IFERROR(INDEX(tbl_EmployeeSurvey[WorkLifeBalance],MATCH(tbl_HRMaster[[#This Row],[EmployeeID]],tbl_EmployeeSurvey[EmployeeID],0)),"Not Found")</f>
        <v>3</v>
      </c>
      <c r="Z1225" s="5">
        <f>IFERROR(VLOOKUP(tbl_HRMaster[[#This Row],[EmployeeID]],tbl_ManagerSurvey[[EmployeeID]:[PerformanceRating]],2,FALSE),"Not Found")</f>
        <v>3</v>
      </c>
      <c r="AA1225" s="5">
        <f>IFERROR(VLOOKUP(tbl_HRMaster[[#This Row],[EmployeeID]],tbl_ManagerSurvey[[EmployeeID]:[PerformanceRating]],3,FALSE),"Not Found")</f>
        <v>3</v>
      </c>
      <c r="AB1225" s="5" t="str">
        <f>IF(tbl_HRMaster[[#This Row],[Attrition]]="Yes","Left","Active")</f>
        <v>Active</v>
      </c>
      <c r="AC1225" s="5" t="str">
        <f>_xlfn.IFS(tbl_HRMaster[[#This Row],[Age]]&lt;25,"Under 25",tbl_HRMaster[[#This Row],[Age]]&lt;35,"25-34",tbl_HRMaster[[#This Row],[Age]]&lt;45,"35-44",tbl_HRMaster[[#This Row],[Age]]&lt;55,"45-54",TRUE,"Above 54")</f>
        <v>Above 54</v>
      </c>
      <c r="AD1225" s="5" t="str">
        <f>_xlfn.IFS(
tbl_HRMaster[[#This Row],[YearsAtCompany]]&lt;2,"&lt; 2 Years",
tbl_HRMaster[[#This Row],[YearsAtCompany]]&lt;5,"2-4 Years",
tbl_HRMaster[[#This Row],[YearsAtCompany]]&lt;10,"5-9 Years",
TRUE,"10+ Years"
)</f>
        <v>5-9 Years</v>
      </c>
      <c r="AE1225" s="5">
        <f>IF(tbl_HRMaster[[#This Row],[Attrition]]="Yes",1,0)</f>
        <v>0</v>
      </c>
    </row>
    <row r="1226" spans="1:31" x14ac:dyDescent="0.25">
      <c r="A1226">
        <v>52</v>
      </c>
      <c r="B1226" t="s">
        <v>21</v>
      </c>
      <c r="C1226" t="s">
        <v>29</v>
      </c>
      <c r="D1226" t="s">
        <v>30</v>
      </c>
      <c r="E1226">
        <v>2</v>
      </c>
      <c r="F1226">
        <v>1</v>
      </c>
      <c r="G1226" t="s">
        <v>24</v>
      </c>
      <c r="H1226">
        <v>737</v>
      </c>
      <c r="I1226" t="s">
        <v>34</v>
      </c>
      <c r="J1226">
        <v>2</v>
      </c>
      <c r="K1226" t="s">
        <v>35</v>
      </c>
      <c r="L1226" t="s">
        <v>27</v>
      </c>
      <c r="M1226">
        <v>117130</v>
      </c>
      <c r="N1226">
        <v>2</v>
      </c>
      <c r="O1226">
        <v>14</v>
      </c>
      <c r="P1226">
        <v>0</v>
      </c>
      <c r="Q1226">
        <v>24</v>
      </c>
      <c r="R1226">
        <v>2</v>
      </c>
      <c r="S1226">
        <v>5</v>
      </c>
      <c r="T1226">
        <v>0</v>
      </c>
      <c r="U1226">
        <v>2</v>
      </c>
      <c r="V1226">
        <f>COUNTIF(tbl_HRMaster[EmployeeID],tbl_HRMaster[[#This Row],[EmployeeID]])</f>
        <v>1</v>
      </c>
      <c r="W1226">
        <f>IFERROR(INDEX(tbl_EmployeeSurvey[EnvironmentSatisfaction],MATCH(tbl_HRMaster[[#This Row],[EmployeeID]],tbl_EmployeeSurvey[EmployeeID],0)),"Not Found")</f>
        <v>4</v>
      </c>
      <c r="X1226">
        <f>IFERROR(INDEX(tbl_EmployeeSurvey[JobSatisfaction],MATCH(tbl_HRMaster[[#This Row],[EmployeeID]],tbl_EmployeeSurvey[EmployeeID],0)),"Not Found")</f>
        <v>3</v>
      </c>
      <c r="Y1226" s="5">
        <f>IFERROR(INDEX(tbl_EmployeeSurvey[WorkLifeBalance],MATCH(tbl_HRMaster[[#This Row],[EmployeeID]],tbl_EmployeeSurvey[EmployeeID],0)),"Not Found")</f>
        <v>2</v>
      </c>
      <c r="Z1226" s="5">
        <f>IFERROR(VLOOKUP(tbl_HRMaster[[#This Row],[EmployeeID]],tbl_ManagerSurvey[[EmployeeID]:[PerformanceRating]],2,FALSE),"Not Found")</f>
        <v>3</v>
      </c>
      <c r="AA1226" s="5">
        <f>IFERROR(VLOOKUP(tbl_HRMaster[[#This Row],[EmployeeID]],tbl_ManagerSurvey[[EmployeeID]:[PerformanceRating]],3,FALSE),"Not Found")</f>
        <v>3</v>
      </c>
      <c r="AB1226" s="5" t="str">
        <f>IF(tbl_HRMaster[[#This Row],[Attrition]]="Yes","Left","Active")</f>
        <v>Active</v>
      </c>
      <c r="AC1226" s="5" t="str">
        <f>_xlfn.IFS(tbl_HRMaster[[#This Row],[Age]]&lt;25,"Under 25",tbl_HRMaster[[#This Row],[Age]]&lt;35,"25-34",tbl_HRMaster[[#This Row],[Age]]&lt;45,"35-44",tbl_HRMaster[[#This Row],[Age]]&lt;55,"45-54",TRUE,"Above 54")</f>
        <v>45-54</v>
      </c>
      <c r="AD1226" s="5" t="str">
        <f>_xlfn.IFS(
tbl_HRMaster[[#This Row],[YearsAtCompany]]&lt;2,"&lt; 2 Years",
tbl_HRMaster[[#This Row],[YearsAtCompany]]&lt;5,"2-4 Years",
tbl_HRMaster[[#This Row],[YearsAtCompany]]&lt;10,"5-9 Years",
TRUE,"10+ Years"
)</f>
        <v>5-9 Years</v>
      </c>
      <c r="AE1226" s="5">
        <f>IF(tbl_HRMaster[[#This Row],[Attrition]]="Yes",1,0)</f>
        <v>0</v>
      </c>
    </row>
    <row r="1227" spans="1:31" x14ac:dyDescent="0.25">
      <c r="A1227">
        <v>52</v>
      </c>
      <c r="B1227" t="s">
        <v>21</v>
      </c>
      <c r="C1227" t="s">
        <v>29</v>
      </c>
      <c r="D1227" t="s">
        <v>30</v>
      </c>
      <c r="E1227">
        <v>2</v>
      </c>
      <c r="F1227">
        <v>1</v>
      </c>
      <c r="G1227" t="s">
        <v>24</v>
      </c>
      <c r="H1227">
        <v>2207</v>
      </c>
      <c r="I1227" t="s">
        <v>34</v>
      </c>
      <c r="J1227">
        <v>2</v>
      </c>
      <c r="K1227" t="s">
        <v>35</v>
      </c>
      <c r="L1227" t="s">
        <v>27</v>
      </c>
      <c r="M1227">
        <v>117130</v>
      </c>
      <c r="N1227">
        <v>2</v>
      </c>
      <c r="O1227">
        <v>14</v>
      </c>
      <c r="P1227">
        <v>0</v>
      </c>
      <c r="Q1227">
        <v>24</v>
      </c>
      <c r="R1227">
        <v>2</v>
      </c>
      <c r="S1227">
        <v>5</v>
      </c>
      <c r="T1227">
        <v>0</v>
      </c>
      <c r="U1227">
        <v>2</v>
      </c>
      <c r="V1227">
        <f>COUNTIF(tbl_HRMaster[EmployeeID],tbl_HRMaster[[#This Row],[EmployeeID]])</f>
        <v>1</v>
      </c>
      <c r="W1227">
        <f>IFERROR(INDEX(tbl_EmployeeSurvey[EnvironmentSatisfaction],MATCH(tbl_HRMaster[[#This Row],[EmployeeID]],tbl_EmployeeSurvey[EmployeeID],0)),"Not Found")</f>
        <v>4</v>
      </c>
      <c r="X1227">
        <f>IFERROR(INDEX(tbl_EmployeeSurvey[JobSatisfaction],MATCH(tbl_HRMaster[[#This Row],[EmployeeID]],tbl_EmployeeSurvey[EmployeeID],0)),"Not Found")</f>
        <v>3</v>
      </c>
      <c r="Y1227" s="5">
        <f>IFERROR(INDEX(tbl_EmployeeSurvey[WorkLifeBalance],MATCH(tbl_HRMaster[[#This Row],[EmployeeID]],tbl_EmployeeSurvey[EmployeeID],0)),"Not Found")</f>
        <v>2</v>
      </c>
      <c r="Z1227" s="5">
        <f>IFERROR(VLOOKUP(tbl_HRMaster[[#This Row],[EmployeeID]],tbl_ManagerSurvey[[EmployeeID]:[PerformanceRating]],2,FALSE),"Not Found")</f>
        <v>3</v>
      </c>
      <c r="AA1227" s="5">
        <f>IFERROR(VLOOKUP(tbl_HRMaster[[#This Row],[EmployeeID]],tbl_ManagerSurvey[[EmployeeID]:[PerformanceRating]],3,FALSE),"Not Found")</f>
        <v>3</v>
      </c>
      <c r="AB1227" s="5" t="str">
        <f>IF(tbl_HRMaster[[#This Row],[Attrition]]="Yes","Left","Active")</f>
        <v>Active</v>
      </c>
      <c r="AC1227" s="5" t="str">
        <f>_xlfn.IFS(tbl_HRMaster[[#This Row],[Age]]&lt;25,"Under 25",tbl_HRMaster[[#This Row],[Age]]&lt;35,"25-34",tbl_HRMaster[[#This Row],[Age]]&lt;45,"35-44",tbl_HRMaster[[#This Row],[Age]]&lt;55,"45-54",TRUE,"Above 54")</f>
        <v>45-54</v>
      </c>
      <c r="AD1227" s="5" t="str">
        <f>_xlfn.IFS(
tbl_HRMaster[[#This Row],[YearsAtCompany]]&lt;2,"&lt; 2 Years",
tbl_HRMaster[[#This Row],[YearsAtCompany]]&lt;5,"2-4 Years",
tbl_HRMaster[[#This Row],[YearsAtCompany]]&lt;10,"5-9 Years",
TRUE,"10+ Years"
)</f>
        <v>5-9 Years</v>
      </c>
      <c r="AE1227" s="5">
        <f>IF(tbl_HRMaster[[#This Row],[Attrition]]="Yes",1,0)</f>
        <v>0</v>
      </c>
    </row>
    <row r="1228" spans="1:31" x14ac:dyDescent="0.25">
      <c r="A1228">
        <v>52</v>
      </c>
      <c r="B1228" t="s">
        <v>21</v>
      </c>
      <c r="C1228" t="s">
        <v>29</v>
      </c>
      <c r="D1228" t="s">
        <v>30</v>
      </c>
      <c r="E1228">
        <v>2</v>
      </c>
      <c r="F1228">
        <v>1</v>
      </c>
      <c r="G1228" t="s">
        <v>24</v>
      </c>
      <c r="H1228">
        <v>3677</v>
      </c>
      <c r="I1228" t="s">
        <v>34</v>
      </c>
      <c r="J1228">
        <v>2</v>
      </c>
      <c r="K1228" t="s">
        <v>35</v>
      </c>
      <c r="L1228" t="s">
        <v>27</v>
      </c>
      <c r="M1228">
        <v>117130</v>
      </c>
      <c r="N1228">
        <v>2</v>
      </c>
      <c r="O1228">
        <v>14</v>
      </c>
      <c r="P1228">
        <v>0</v>
      </c>
      <c r="Q1228">
        <v>24</v>
      </c>
      <c r="R1228">
        <v>2</v>
      </c>
      <c r="S1228">
        <v>5</v>
      </c>
      <c r="T1228">
        <v>0</v>
      </c>
      <c r="U1228">
        <v>2</v>
      </c>
      <c r="V1228">
        <f>COUNTIF(tbl_HRMaster[EmployeeID],tbl_HRMaster[[#This Row],[EmployeeID]])</f>
        <v>1</v>
      </c>
      <c r="W1228">
        <f>IFERROR(INDEX(tbl_EmployeeSurvey[EnvironmentSatisfaction],MATCH(tbl_HRMaster[[#This Row],[EmployeeID]],tbl_EmployeeSurvey[EmployeeID],0)),"Not Found")</f>
        <v>4</v>
      </c>
      <c r="X1228">
        <f>IFERROR(INDEX(tbl_EmployeeSurvey[JobSatisfaction],MATCH(tbl_HRMaster[[#This Row],[EmployeeID]],tbl_EmployeeSurvey[EmployeeID],0)),"Not Found")</f>
        <v>3</v>
      </c>
      <c r="Y1228" s="5">
        <f>IFERROR(INDEX(tbl_EmployeeSurvey[WorkLifeBalance],MATCH(tbl_HRMaster[[#This Row],[EmployeeID]],tbl_EmployeeSurvey[EmployeeID],0)),"Not Found")</f>
        <v>2</v>
      </c>
      <c r="Z1228" s="5">
        <f>IFERROR(VLOOKUP(tbl_HRMaster[[#This Row],[EmployeeID]],tbl_ManagerSurvey[[EmployeeID]:[PerformanceRating]],2,FALSE),"Not Found")</f>
        <v>3</v>
      </c>
      <c r="AA1228" s="5">
        <f>IFERROR(VLOOKUP(tbl_HRMaster[[#This Row],[EmployeeID]],tbl_ManagerSurvey[[EmployeeID]:[PerformanceRating]],3,FALSE),"Not Found")</f>
        <v>3</v>
      </c>
      <c r="AB1228" s="5" t="str">
        <f>IF(tbl_HRMaster[[#This Row],[Attrition]]="Yes","Left","Active")</f>
        <v>Active</v>
      </c>
      <c r="AC1228" s="5" t="str">
        <f>_xlfn.IFS(tbl_HRMaster[[#This Row],[Age]]&lt;25,"Under 25",tbl_HRMaster[[#This Row],[Age]]&lt;35,"25-34",tbl_HRMaster[[#This Row],[Age]]&lt;45,"35-44",tbl_HRMaster[[#This Row],[Age]]&lt;55,"45-54",TRUE,"Above 54")</f>
        <v>45-54</v>
      </c>
      <c r="AD1228" s="5" t="str">
        <f>_xlfn.IFS(
tbl_HRMaster[[#This Row],[YearsAtCompany]]&lt;2,"&lt; 2 Years",
tbl_HRMaster[[#This Row],[YearsAtCompany]]&lt;5,"2-4 Years",
tbl_HRMaster[[#This Row],[YearsAtCompany]]&lt;10,"5-9 Years",
TRUE,"10+ Years"
)</f>
        <v>5-9 Years</v>
      </c>
      <c r="AE1228" s="5">
        <f>IF(tbl_HRMaster[[#This Row],[Attrition]]="Yes",1,0)</f>
        <v>0</v>
      </c>
    </row>
    <row r="1229" spans="1:31" x14ac:dyDescent="0.25">
      <c r="A1229">
        <v>49</v>
      </c>
      <c r="B1229" t="s">
        <v>21</v>
      </c>
      <c r="C1229" t="s">
        <v>22</v>
      </c>
      <c r="D1229" t="s">
        <v>23</v>
      </c>
      <c r="E1229">
        <v>2</v>
      </c>
      <c r="F1229">
        <v>3</v>
      </c>
      <c r="G1229" t="s">
        <v>46</v>
      </c>
      <c r="H1229">
        <v>118</v>
      </c>
      <c r="I1229" t="s">
        <v>34</v>
      </c>
      <c r="J1229">
        <v>2</v>
      </c>
      <c r="K1229" t="s">
        <v>42</v>
      </c>
      <c r="L1229" t="s">
        <v>32</v>
      </c>
      <c r="M1229">
        <v>52040</v>
      </c>
      <c r="N1229">
        <v>8</v>
      </c>
      <c r="O1229">
        <v>14</v>
      </c>
      <c r="P1229">
        <v>1</v>
      </c>
      <c r="Q1229">
        <v>26</v>
      </c>
      <c r="R1229">
        <v>3</v>
      </c>
      <c r="S1229">
        <v>5</v>
      </c>
      <c r="T1229">
        <v>0</v>
      </c>
      <c r="U1229">
        <v>0</v>
      </c>
      <c r="V1229">
        <f>COUNTIF(tbl_HRMaster[EmployeeID],tbl_HRMaster[[#This Row],[EmployeeID]])</f>
        <v>1</v>
      </c>
      <c r="W1229">
        <f>IFERROR(INDEX(tbl_EmployeeSurvey[EnvironmentSatisfaction],MATCH(tbl_HRMaster[[#This Row],[EmployeeID]],tbl_EmployeeSurvey[EmployeeID],0)),"Not Found")</f>
        <v>2</v>
      </c>
      <c r="X1229">
        <f>IFERROR(INDEX(tbl_EmployeeSurvey[JobSatisfaction],MATCH(tbl_HRMaster[[#This Row],[EmployeeID]],tbl_EmployeeSurvey[EmployeeID],0)),"Not Found")</f>
        <v>3</v>
      </c>
      <c r="Y1229" s="5">
        <f>IFERROR(INDEX(tbl_EmployeeSurvey[WorkLifeBalance],MATCH(tbl_HRMaster[[#This Row],[EmployeeID]],tbl_EmployeeSurvey[EmployeeID],0)),"Not Found")</f>
        <v>3</v>
      </c>
      <c r="Z1229" s="5">
        <f>IFERROR(VLOOKUP(tbl_HRMaster[[#This Row],[EmployeeID]],tbl_ManagerSurvey[[EmployeeID]:[PerformanceRating]],2,FALSE),"Not Found")</f>
        <v>3</v>
      </c>
      <c r="AA1229" s="5">
        <f>IFERROR(VLOOKUP(tbl_HRMaster[[#This Row],[EmployeeID]],tbl_ManagerSurvey[[EmployeeID]:[PerformanceRating]],3,FALSE),"Not Found")</f>
        <v>3</v>
      </c>
      <c r="AB1229" s="5" t="str">
        <f>IF(tbl_HRMaster[[#This Row],[Attrition]]="Yes","Left","Active")</f>
        <v>Active</v>
      </c>
      <c r="AC1229" s="5" t="str">
        <f>_xlfn.IFS(tbl_HRMaster[[#This Row],[Age]]&lt;25,"Under 25",tbl_HRMaster[[#This Row],[Age]]&lt;35,"25-34",tbl_HRMaster[[#This Row],[Age]]&lt;45,"35-44",tbl_HRMaster[[#This Row],[Age]]&lt;55,"45-54",TRUE,"Above 54")</f>
        <v>45-54</v>
      </c>
      <c r="AD1229" s="5" t="str">
        <f>_xlfn.IFS(
tbl_HRMaster[[#This Row],[YearsAtCompany]]&lt;2,"&lt; 2 Years",
tbl_HRMaster[[#This Row],[YearsAtCompany]]&lt;5,"2-4 Years",
tbl_HRMaster[[#This Row],[YearsAtCompany]]&lt;10,"5-9 Years",
TRUE,"10+ Years"
)</f>
        <v>5-9 Years</v>
      </c>
      <c r="AE1229" s="5">
        <f>IF(tbl_HRMaster[[#This Row],[Attrition]]="Yes",1,0)</f>
        <v>0</v>
      </c>
    </row>
    <row r="1230" spans="1:31" x14ac:dyDescent="0.25">
      <c r="A1230">
        <v>49</v>
      </c>
      <c r="B1230" t="s">
        <v>21</v>
      </c>
      <c r="C1230" t="s">
        <v>22</v>
      </c>
      <c r="D1230" t="s">
        <v>23</v>
      </c>
      <c r="E1230">
        <v>2</v>
      </c>
      <c r="F1230">
        <v>3</v>
      </c>
      <c r="G1230" t="s">
        <v>46</v>
      </c>
      <c r="H1230">
        <v>1588</v>
      </c>
      <c r="I1230" t="s">
        <v>34</v>
      </c>
      <c r="J1230">
        <v>2</v>
      </c>
      <c r="K1230" t="s">
        <v>42</v>
      </c>
      <c r="L1230" t="s">
        <v>32</v>
      </c>
      <c r="M1230">
        <v>52040</v>
      </c>
      <c r="N1230">
        <v>8</v>
      </c>
      <c r="O1230">
        <v>14</v>
      </c>
      <c r="P1230">
        <v>1</v>
      </c>
      <c r="Q1230">
        <v>26</v>
      </c>
      <c r="R1230">
        <v>3</v>
      </c>
      <c r="S1230">
        <v>5</v>
      </c>
      <c r="T1230">
        <v>0</v>
      </c>
      <c r="U1230">
        <v>0</v>
      </c>
      <c r="V1230">
        <f>COUNTIF(tbl_HRMaster[EmployeeID],tbl_HRMaster[[#This Row],[EmployeeID]])</f>
        <v>1</v>
      </c>
      <c r="W1230">
        <f>IFERROR(INDEX(tbl_EmployeeSurvey[EnvironmentSatisfaction],MATCH(tbl_HRMaster[[#This Row],[EmployeeID]],tbl_EmployeeSurvey[EmployeeID],0)),"Not Found")</f>
        <v>2</v>
      </c>
      <c r="X1230">
        <f>IFERROR(INDEX(tbl_EmployeeSurvey[JobSatisfaction],MATCH(tbl_HRMaster[[#This Row],[EmployeeID]],tbl_EmployeeSurvey[EmployeeID],0)),"Not Found")</f>
        <v>3</v>
      </c>
      <c r="Y1230" s="5">
        <f>IFERROR(INDEX(tbl_EmployeeSurvey[WorkLifeBalance],MATCH(tbl_HRMaster[[#This Row],[EmployeeID]],tbl_EmployeeSurvey[EmployeeID],0)),"Not Found")</f>
        <v>3</v>
      </c>
      <c r="Z1230" s="5">
        <f>IFERROR(VLOOKUP(tbl_HRMaster[[#This Row],[EmployeeID]],tbl_ManagerSurvey[[EmployeeID]:[PerformanceRating]],2,FALSE),"Not Found")</f>
        <v>3</v>
      </c>
      <c r="AA1230" s="5">
        <f>IFERROR(VLOOKUP(tbl_HRMaster[[#This Row],[EmployeeID]],tbl_ManagerSurvey[[EmployeeID]:[PerformanceRating]],3,FALSE),"Not Found")</f>
        <v>3</v>
      </c>
      <c r="AB1230" s="5" t="str">
        <f>IF(tbl_HRMaster[[#This Row],[Attrition]]="Yes","Left","Active")</f>
        <v>Active</v>
      </c>
      <c r="AC1230" s="5" t="str">
        <f>_xlfn.IFS(tbl_HRMaster[[#This Row],[Age]]&lt;25,"Under 25",tbl_HRMaster[[#This Row],[Age]]&lt;35,"25-34",tbl_HRMaster[[#This Row],[Age]]&lt;45,"35-44",tbl_HRMaster[[#This Row],[Age]]&lt;55,"45-54",TRUE,"Above 54")</f>
        <v>45-54</v>
      </c>
      <c r="AD1230" s="5" t="str">
        <f>_xlfn.IFS(
tbl_HRMaster[[#This Row],[YearsAtCompany]]&lt;2,"&lt; 2 Years",
tbl_HRMaster[[#This Row],[YearsAtCompany]]&lt;5,"2-4 Years",
tbl_HRMaster[[#This Row],[YearsAtCompany]]&lt;10,"5-9 Years",
TRUE,"10+ Years"
)</f>
        <v>5-9 Years</v>
      </c>
      <c r="AE1230" s="5">
        <f>IF(tbl_HRMaster[[#This Row],[Attrition]]="Yes",1,0)</f>
        <v>0</v>
      </c>
    </row>
    <row r="1231" spans="1:31" x14ac:dyDescent="0.25">
      <c r="A1231">
        <v>49</v>
      </c>
      <c r="B1231" t="s">
        <v>21</v>
      </c>
      <c r="C1231" t="s">
        <v>22</v>
      </c>
      <c r="D1231" t="s">
        <v>23</v>
      </c>
      <c r="E1231">
        <v>2</v>
      </c>
      <c r="F1231">
        <v>3</v>
      </c>
      <c r="G1231" t="s">
        <v>46</v>
      </c>
      <c r="H1231">
        <v>3058</v>
      </c>
      <c r="I1231" t="s">
        <v>34</v>
      </c>
      <c r="J1231">
        <v>2</v>
      </c>
      <c r="K1231" t="s">
        <v>42</v>
      </c>
      <c r="L1231" t="s">
        <v>32</v>
      </c>
      <c r="M1231">
        <v>52040</v>
      </c>
      <c r="N1231">
        <v>8</v>
      </c>
      <c r="O1231">
        <v>14</v>
      </c>
      <c r="P1231">
        <v>1</v>
      </c>
      <c r="Q1231">
        <v>26</v>
      </c>
      <c r="R1231">
        <v>3</v>
      </c>
      <c r="S1231">
        <v>5</v>
      </c>
      <c r="T1231">
        <v>0</v>
      </c>
      <c r="U1231">
        <v>0</v>
      </c>
      <c r="V1231">
        <f>COUNTIF(tbl_HRMaster[EmployeeID],tbl_HRMaster[[#This Row],[EmployeeID]])</f>
        <v>1</v>
      </c>
      <c r="W1231">
        <f>IFERROR(INDEX(tbl_EmployeeSurvey[EnvironmentSatisfaction],MATCH(tbl_HRMaster[[#This Row],[EmployeeID]],tbl_EmployeeSurvey[EmployeeID],0)),"Not Found")</f>
        <v>2</v>
      </c>
      <c r="X1231">
        <f>IFERROR(INDEX(tbl_EmployeeSurvey[JobSatisfaction],MATCH(tbl_HRMaster[[#This Row],[EmployeeID]],tbl_EmployeeSurvey[EmployeeID],0)),"Not Found")</f>
        <v>3</v>
      </c>
      <c r="Y1231" s="5">
        <f>IFERROR(INDEX(tbl_EmployeeSurvey[WorkLifeBalance],MATCH(tbl_HRMaster[[#This Row],[EmployeeID]],tbl_EmployeeSurvey[EmployeeID],0)),"Not Found")</f>
        <v>3</v>
      </c>
      <c r="Z1231" s="5">
        <f>IFERROR(VLOOKUP(tbl_HRMaster[[#This Row],[EmployeeID]],tbl_ManagerSurvey[[EmployeeID]:[PerformanceRating]],2,FALSE),"Not Found")</f>
        <v>3</v>
      </c>
      <c r="AA1231" s="5">
        <f>IFERROR(VLOOKUP(tbl_HRMaster[[#This Row],[EmployeeID]],tbl_ManagerSurvey[[EmployeeID]:[PerformanceRating]],3,FALSE),"Not Found")</f>
        <v>3</v>
      </c>
      <c r="AB1231" s="5" t="str">
        <f>IF(tbl_HRMaster[[#This Row],[Attrition]]="Yes","Left","Active")</f>
        <v>Active</v>
      </c>
      <c r="AC1231" s="5" t="str">
        <f>_xlfn.IFS(tbl_HRMaster[[#This Row],[Age]]&lt;25,"Under 25",tbl_HRMaster[[#This Row],[Age]]&lt;35,"25-34",tbl_HRMaster[[#This Row],[Age]]&lt;45,"35-44",tbl_HRMaster[[#This Row],[Age]]&lt;55,"45-54",TRUE,"Above 54")</f>
        <v>45-54</v>
      </c>
      <c r="AD1231" s="5" t="str">
        <f>_xlfn.IFS(
tbl_HRMaster[[#This Row],[YearsAtCompany]]&lt;2,"&lt; 2 Years",
tbl_HRMaster[[#This Row],[YearsAtCompany]]&lt;5,"2-4 Years",
tbl_HRMaster[[#This Row],[YearsAtCompany]]&lt;10,"5-9 Years",
TRUE,"10+ Years"
)</f>
        <v>5-9 Years</v>
      </c>
      <c r="AE1231" s="5">
        <f>IF(tbl_HRMaster[[#This Row],[Attrition]]="Yes",1,0)</f>
        <v>0</v>
      </c>
    </row>
    <row r="1232" spans="1:31" x14ac:dyDescent="0.25">
      <c r="A1232">
        <v>52</v>
      </c>
      <c r="B1232" t="s">
        <v>21</v>
      </c>
      <c r="C1232" t="s">
        <v>22</v>
      </c>
      <c r="D1232" t="s">
        <v>30</v>
      </c>
      <c r="E1232">
        <v>26</v>
      </c>
      <c r="F1232">
        <v>2</v>
      </c>
      <c r="G1232" t="s">
        <v>24</v>
      </c>
      <c r="H1232">
        <v>149</v>
      </c>
      <c r="I1232" t="s">
        <v>25</v>
      </c>
      <c r="J1232">
        <v>2</v>
      </c>
      <c r="K1232" t="s">
        <v>43</v>
      </c>
      <c r="L1232" t="s">
        <v>27</v>
      </c>
      <c r="M1232">
        <v>33750</v>
      </c>
      <c r="N1232">
        <v>2</v>
      </c>
      <c r="O1232">
        <v>21</v>
      </c>
      <c r="P1232">
        <v>0</v>
      </c>
      <c r="Q1232">
        <v>28</v>
      </c>
      <c r="R1232">
        <v>2</v>
      </c>
      <c r="S1232">
        <v>5</v>
      </c>
      <c r="T1232">
        <v>0</v>
      </c>
      <c r="U1232">
        <v>4</v>
      </c>
      <c r="V1232">
        <f>COUNTIF(tbl_HRMaster[EmployeeID],tbl_HRMaster[[#This Row],[EmployeeID]])</f>
        <v>1</v>
      </c>
      <c r="W1232">
        <f>IFERROR(INDEX(tbl_EmployeeSurvey[EnvironmentSatisfaction],MATCH(tbl_HRMaster[[#This Row],[EmployeeID]],tbl_EmployeeSurvey[EmployeeID],0)),"Not Found")</f>
        <v>4</v>
      </c>
      <c r="X1232">
        <f>IFERROR(INDEX(tbl_EmployeeSurvey[JobSatisfaction],MATCH(tbl_HRMaster[[#This Row],[EmployeeID]],tbl_EmployeeSurvey[EmployeeID],0)),"Not Found")</f>
        <v>3</v>
      </c>
      <c r="Y1232" s="5">
        <f>IFERROR(INDEX(tbl_EmployeeSurvey[WorkLifeBalance],MATCH(tbl_HRMaster[[#This Row],[EmployeeID]],tbl_EmployeeSurvey[EmployeeID],0)),"Not Found")</f>
        <v>3</v>
      </c>
      <c r="Z1232" s="5">
        <f>IFERROR(VLOOKUP(tbl_HRMaster[[#This Row],[EmployeeID]],tbl_ManagerSurvey[[EmployeeID]:[PerformanceRating]],2,FALSE),"Not Found")</f>
        <v>2</v>
      </c>
      <c r="AA1232" s="5">
        <f>IFERROR(VLOOKUP(tbl_HRMaster[[#This Row],[EmployeeID]],tbl_ManagerSurvey[[EmployeeID]:[PerformanceRating]],3,FALSE),"Not Found")</f>
        <v>4</v>
      </c>
      <c r="AB1232" s="5" t="str">
        <f>IF(tbl_HRMaster[[#This Row],[Attrition]]="Yes","Left","Active")</f>
        <v>Active</v>
      </c>
      <c r="AC1232" s="5" t="str">
        <f>_xlfn.IFS(tbl_HRMaster[[#This Row],[Age]]&lt;25,"Under 25",tbl_HRMaster[[#This Row],[Age]]&lt;35,"25-34",tbl_HRMaster[[#This Row],[Age]]&lt;45,"35-44",tbl_HRMaster[[#This Row],[Age]]&lt;55,"45-54",TRUE,"Above 54")</f>
        <v>45-54</v>
      </c>
      <c r="AD1232" s="5" t="str">
        <f>_xlfn.IFS(
tbl_HRMaster[[#This Row],[YearsAtCompany]]&lt;2,"&lt; 2 Years",
tbl_HRMaster[[#This Row],[YearsAtCompany]]&lt;5,"2-4 Years",
tbl_HRMaster[[#This Row],[YearsAtCompany]]&lt;10,"5-9 Years",
TRUE,"10+ Years"
)</f>
        <v>5-9 Years</v>
      </c>
      <c r="AE1232" s="5">
        <f>IF(tbl_HRMaster[[#This Row],[Attrition]]="Yes",1,0)</f>
        <v>0</v>
      </c>
    </row>
    <row r="1233" spans="1:31" x14ac:dyDescent="0.25">
      <c r="A1233">
        <v>52</v>
      </c>
      <c r="B1233" t="s">
        <v>21</v>
      </c>
      <c r="C1233" t="s">
        <v>22</v>
      </c>
      <c r="D1233" t="s">
        <v>30</v>
      </c>
      <c r="E1233">
        <v>26</v>
      </c>
      <c r="F1233">
        <v>2</v>
      </c>
      <c r="G1233" t="s">
        <v>24</v>
      </c>
      <c r="H1233">
        <v>1619</v>
      </c>
      <c r="I1233" t="s">
        <v>25</v>
      </c>
      <c r="J1233">
        <v>2</v>
      </c>
      <c r="K1233" t="s">
        <v>43</v>
      </c>
      <c r="L1233" t="s">
        <v>27</v>
      </c>
      <c r="M1233">
        <v>33750</v>
      </c>
      <c r="N1233">
        <v>2</v>
      </c>
      <c r="O1233">
        <v>21</v>
      </c>
      <c r="P1233">
        <v>0</v>
      </c>
      <c r="Q1233">
        <v>28</v>
      </c>
      <c r="R1233">
        <v>2</v>
      </c>
      <c r="S1233">
        <v>5</v>
      </c>
      <c r="T1233">
        <v>0</v>
      </c>
      <c r="U1233">
        <v>4</v>
      </c>
      <c r="V1233">
        <f>COUNTIF(tbl_HRMaster[EmployeeID],tbl_HRMaster[[#This Row],[EmployeeID]])</f>
        <v>1</v>
      </c>
      <c r="W1233">
        <f>IFERROR(INDEX(tbl_EmployeeSurvey[EnvironmentSatisfaction],MATCH(tbl_HRMaster[[#This Row],[EmployeeID]],tbl_EmployeeSurvey[EmployeeID],0)),"Not Found")</f>
        <v>4</v>
      </c>
      <c r="X1233">
        <f>IFERROR(INDEX(tbl_EmployeeSurvey[JobSatisfaction],MATCH(tbl_HRMaster[[#This Row],[EmployeeID]],tbl_EmployeeSurvey[EmployeeID],0)),"Not Found")</f>
        <v>3</v>
      </c>
      <c r="Y1233" s="5">
        <f>IFERROR(INDEX(tbl_EmployeeSurvey[WorkLifeBalance],MATCH(tbl_HRMaster[[#This Row],[EmployeeID]],tbl_EmployeeSurvey[EmployeeID],0)),"Not Found")</f>
        <v>3</v>
      </c>
      <c r="Z1233" s="5">
        <f>IFERROR(VLOOKUP(tbl_HRMaster[[#This Row],[EmployeeID]],tbl_ManagerSurvey[[EmployeeID]:[PerformanceRating]],2,FALSE),"Not Found")</f>
        <v>2</v>
      </c>
      <c r="AA1233" s="5">
        <f>IFERROR(VLOOKUP(tbl_HRMaster[[#This Row],[EmployeeID]],tbl_ManagerSurvey[[EmployeeID]:[PerformanceRating]],3,FALSE),"Not Found")</f>
        <v>4</v>
      </c>
      <c r="AB1233" s="5" t="str">
        <f>IF(tbl_HRMaster[[#This Row],[Attrition]]="Yes","Left","Active")</f>
        <v>Active</v>
      </c>
      <c r="AC1233" s="5" t="str">
        <f>_xlfn.IFS(tbl_HRMaster[[#This Row],[Age]]&lt;25,"Under 25",tbl_HRMaster[[#This Row],[Age]]&lt;35,"25-34",tbl_HRMaster[[#This Row],[Age]]&lt;45,"35-44",tbl_HRMaster[[#This Row],[Age]]&lt;55,"45-54",TRUE,"Above 54")</f>
        <v>45-54</v>
      </c>
      <c r="AD1233" s="5" t="str">
        <f>_xlfn.IFS(
tbl_HRMaster[[#This Row],[YearsAtCompany]]&lt;2,"&lt; 2 Years",
tbl_HRMaster[[#This Row],[YearsAtCompany]]&lt;5,"2-4 Years",
tbl_HRMaster[[#This Row],[YearsAtCompany]]&lt;10,"5-9 Years",
TRUE,"10+ Years"
)</f>
        <v>5-9 Years</v>
      </c>
      <c r="AE1233" s="5">
        <f>IF(tbl_HRMaster[[#This Row],[Attrition]]="Yes",1,0)</f>
        <v>0</v>
      </c>
    </row>
    <row r="1234" spans="1:31" x14ac:dyDescent="0.25">
      <c r="A1234">
        <v>52</v>
      </c>
      <c r="B1234" t="s">
        <v>21</v>
      </c>
      <c r="C1234" t="s">
        <v>22</v>
      </c>
      <c r="D1234" t="s">
        <v>30</v>
      </c>
      <c r="E1234">
        <v>26</v>
      </c>
      <c r="F1234">
        <v>2</v>
      </c>
      <c r="G1234" t="s">
        <v>24</v>
      </c>
      <c r="H1234">
        <v>3089</v>
      </c>
      <c r="I1234" t="s">
        <v>25</v>
      </c>
      <c r="J1234">
        <v>2</v>
      </c>
      <c r="K1234" t="s">
        <v>43</v>
      </c>
      <c r="L1234" t="s">
        <v>27</v>
      </c>
      <c r="M1234">
        <v>33750</v>
      </c>
      <c r="N1234">
        <v>2</v>
      </c>
      <c r="O1234">
        <v>21</v>
      </c>
      <c r="P1234">
        <v>0</v>
      </c>
      <c r="Q1234">
        <v>28</v>
      </c>
      <c r="R1234">
        <v>2</v>
      </c>
      <c r="S1234">
        <v>5</v>
      </c>
      <c r="T1234">
        <v>0</v>
      </c>
      <c r="U1234">
        <v>4</v>
      </c>
      <c r="V1234">
        <f>COUNTIF(tbl_HRMaster[EmployeeID],tbl_HRMaster[[#This Row],[EmployeeID]])</f>
        <v>1</v>
      </c>
      <c r="W1234">
        <f>IFERROR(INDEX(tbl_EmployeeSurvey[EnvironmentSatisfaction],MATCH(tbl_HRMaster[[#This Row],[EmployeeID]],tbl_EmployeeSurvey[EmployeeID],0)),"Not Found")</f>
        <v>4</v>
      </c>
      <c r="X1234">
        <f>IFERROR(INDEX(tbl_EmployeeSurvey[JobSatisfaction],MATCH(tbl_HRMaster[[#This Row],[EmployeeID]],tbl_EmployeeSurvey[EmployeeID],0)),"Not Found")</f>
        <v>3</v>
      </c>
      <c r="Y1234" s="5">
        <f>IFERROR(INDEX(tbl_EmployeeSurvey[WorkLifeBalance],MATCH(tbl_HRMaster[[#This Row],[EmployeeID]],tbl_EmployeeSurvey[EmployeeID],0)),"Not Found")</f>
        <v>3</v>
      </c>
      <c r="Z1234" s="5">
        <f>IFERROR(VLOOKUP(tbl_HRMaster[[#This Row],[EmployeeID]],tbl_ManagerSurvey[[EmployeeID]:[PerformanceRating]],2,FALSE),"Not Found")</f>
        <v>2</v>
      </c>
      <c r="AA1234" s="5">
        <f>IFERROR(VLOOKUP(tbl_HRMaster[[#This Row],[EmployeeID]],tbl_ManagerSurvey[[EmployeeID]:[PerformanceRating]],3,FALSE),"Not Found")</f>
        <v>4</v>
      </c>
      <c r="AB1234" s="5" t="str">
        <f>IF(tbl_HRMaster[[#This Row],[Attrition]]="Yes","Left","Active")</f>
        <v>Active</v>
      </c>
      <c r="AC1234" s="5" t="str">
        <f>_xlfn.IFS(tbl_HRMaster[[#This Row],[Age]]&lt;25,"Under 25",tbl_HRMaster[[#This Row],[Age]]&lt;35,"25-34",tbl_HRMaster[[#This Row],[Age]]&lt;45,"35-44",tbl_HRMaster[[#This Row],[Age]]&lt;55,"45-54",TRUE,"Above 54")</f>
        <v>45-54</v>
      </c>
      <c r="AD1234" s="5" t="str">
        <f>_xlfn.IFS(
tbl_HRMaster[[#This Row],[YearsAtCompany]]&lt;2,"&lt; 2 Years",
tbl_HRMaster[[#This Row],[YearsAtCompany]]&lt;5,"2-4 Years",
tbl_HRMaster[[#This Row],[YearsAtCompany]]&lt;10,"5-9 Years",
TRUE,"10+ Years"
)</f>
        <v>5-9 Years</v>
      </c>
      <c r="AE1234" s="5">
        <f>IF(tbl_HRMaster[[#This Row],[Attrition]]="Yes",1,0)</f>
        <v>0</v>
      </c>
    </row>
    <row r="1235" spans="1:31" x14ac:dyDescent="0.25">
      <c r="A1235">
        <v>51</v>
      </c>
      <c r="B1235" t="s">
        <v>21</v>
      </c>
      <c r="C1235" t="s">
        <v>22</v>
      </c>
      <c r="D1235" t="s">
        <v>30</v>
      </c>
      <c r="E1235">
        <v>4</v>
      </c>
      <c r="F1235">
        <v>1</v>
      </c>
      <c r="G1235" t="s">
        <v>38</v>
      </c>
      <c r="H1235">
        <v>714</v>
      </c>
      <c r="I1235" t="s">
        <v>25</v>
      </c>
      <c r="J1235">
        <v>3</v>
      </c>
      <c r="K1235" t="s">
        <v>42</v>
      </c>
      <c r="L1235" t="s">
        <v>32</v>
      </c>
      <c r="M1235">
        <v>40280</v>
      </c>
      <c r="N1235">
        <v>3</v>
      </c>
      <c r="O1235">
        <v>14</v>
      </c>
      <c r="P1235">
        <v>0</v>
      </c>
      <c r="Q1235">
        <v>29</v>
      </c>
      <c r="R1235">
        <v>3</v>
      </c>
      <c r="S1235">
        <v>5</v>
      </c>
      <c r="T1235">
        <v>0</v>
      </c>
      <c r="U1235">
        <v>3</v>
      </c>
      <c r="V1235">
        <f>COUNTIF(tbl_HRMaster[EmployeeID],tbl_HRMaster[[#This Row],[EmployeeID]])</f>
        <v>1</v>
      </c>
      <c r="W1235">
        <f>IFERROR(INDEX(tbl_EmployeeSurvey[EnvironmentSatisfaction],MATCH(tbl_HRMaster[[#This Row],[EmployeeID]],tbl_EmployeeSurvey[EmployeeID],0)),"Not Found")</f>
        <v>4</v>
      </c>
      <c r="X1235">
        <f>IFERROR(INDEX(tbl_EmployeeSurvey[JobSatisfaction],MATCH(tbl_HRMaster[[#This Row],[EmployeeID]],tbl_EmployeeSurvey[EmployeeID],0)),"Not Found")</f>
        <v>2</v>
      </c>
      <c r="Y1235" s="5">
        <f>IFERROR(INDEX(tbl_EmployeeSurvey[WorkLifeBalance],MATCH(tbl_HRMaster[[#This Row],[EmployeeID]],tbl_EmployeeSurvey[EmployeeID],0)),"Not Found")</f>
        <v>2</v>
      </c>
      <c r="Z1235" s="5">
        <f>IFERROR(VLOOKUP(tbl_HRMaster[[#This Row],[EmployeeID]],tbl_ManagerSurvey[[EmployeeID]:[PerformanceRating]],2,FALSE),"Not Found")</f>
        <v>3</v>
      </c>
      <c r="AA1235" s="5">
        <f>IFERROR(VLOOKUP(tbl_HRMaster[[#This Row],[EmployeeID]],tbl_ManagerSurvey[[EmployeeID]:[PerformanceRating]],3,FALSE),"Not Found")</f>
        <v>3</v>
      </c>
      <c r="AB1235" s="5" t="str">
        <f>IF(tbl_HRMaster[[#This Row],[Attrition]]="Yes","Left","Active")</f>
        <v>Active</v>
      </c>
      <c r="AC1235" s="5" t="str">
        <f>_xlfn.IFS(tbl_HRMaster[[#This Row],[Age]]&lt;25,"Under 25",tbl_HRMaster[[#This Row],[Age]]&lt;35,"25-34",tbl_HRMaster[[#This Row],[Age]]&lt;45,"35-44",tbl_HRMaster[[#This Row],[Age]]&lt;55,"45-54",TRUE,"Above 54")</f>
        <v>45-54</v>
      </c>
      <c r="AD1235" s="5" t="str">
        <f>_xlfn.IFS(
tbl_HRMaster[[#This Row],[YearsAtCompany]]&lt;2,"&lt; 2 Years",
tbl_HRMaster[[#This Row],[YearsAtCompany]]&lt;5,"2-4 Years",
tbl_HRMaster[[#This Row],[YearsAtCompany]]&lt;10,"5-9 Years",
TRUE,"10+ Years"
)</f>
        <v>5-9 Years</v>
      </c>
      <c r="AE1235" s="5">
        <f>IF(tbl_HRMaster[[#This Row],[Attrition]]="Yes",1,0)</f>
        <v>0</v>
      </c>
    </row>
    <row r="1236" spans="1:31" x14ac:dyDescent="0.25">
      <c r="A1236">
        <v>51</v>
      </c>
      <c r="B1236" t="s">
        <v>21</v>
      </c>
      <c r="C1236" t="s">
        <v>22</v>
      </c>
      <c r="D1236" t="s">
        <v>30</v>
      </c>
      <c r="E1236">
        <v>4</v>
      </c>
      <c r="F1236">
        <v>1</v>
      </c>
      <c r="G1236" t="s">
        <v>38</v>
      </c>
      <c r="H1236">
        <v>2184</v>
      </c>
      <c r="I1236" t="s">
        <v>25</v>
      </c>
      <c r="J1236">
        <v>3</v>
      </c>
      <c r="K1236" t="s">
        <v>42</v>
      </c>
      <c r="L1236" t="s">
        <v>32</v>
      </c>
      <c r="M1236">
        <v>40280</v>
      </c>
      <c r="N1236">
        <v>3</v>
      </c>
      <c r="O1236">
        <v>14</v>
      </c>
      <c r="P1236">
        <v>0</v>
      </c>
      <c r="Q1236">
        <v>29</v>
      </c>
      <c r="R1236">
        <v>3</v>
      </c>
      <c r="S1236">
        <v>5</v>
      </c>
      <c r="T1236">
        <v>0</v>
      </c>
      <c r="U1236">
        <v>3</v>
      </c>
      <c r="V1236">
        <f>COUNTIF(tbl_HRMaster[EmployeeID],tbl_HRMaster[[#This Row],[EmployeeID]])</f>
        <v>1</v>
      </c>
      <c r="W1236">
        <f>IFERROR(INDEX(tbl_EmployeeSurvey[EnvironmentSatisfaction],MATCH(tbl_HRMaster[[#This Row],[EmployeeID]],tbl_EmployeeSurvey[EmployeeID],0)),"Not Found")</f>
        <v>4</v>
      </c>
      <c r="X1236">
        <f>IFERROR(INDEX(tbl_EmployeeSurvey[JobSatisfaction],MATCH(tbl_HRMaster[[#This Row],[EmployeeID]],tbl_EmployeeSurvey[EmployeeID],0)),"Not Found")</f>
        <v>2</v>
      </c>
      <c r="Y1236" s="5">
        <f>IFERROR(INDEX(tbl_EmployeeSurvey[WorkLifeBalance],MATCH(tbl_HRMaster[[#This Row],[EmployeeID]],tbl_EmployeeSurvey[EmployeeID],0)),"Not Found")</f>
        <v>2</v>
      </c>
      <c r="Z1236" s="5">
        <f>IFERROR(VLOOKUP(tbl_HRMaster[[#This Row],[EmployeeID]],tbl_ManagerSurvey[[EmployeeID]:[PerformanceRating]],2,FALSE),"Not Found")</f>
        <v>3</v>
      </c>
      <c r="AA1236" s="5">
        <f>IFERROR(VLOOKUP(tbl_HRMaster[[#This Row],[EmployeeID]],tbl_ManagerSurvey[[EmployeeID]:[PerformanceRating]],3,FALSE),"Not Found")</f>
        <v>3</v>
      </c>
      <c r="AB1236" s="5" t="str">
        <f>IF(tbl_HRMaster[[#This Row],[Attrition]]="Yes","Left","Active")</f>
        <v>Active</v>
      </c>
      <c r="AC1236" s="5" t="str">
        <f>_xlfn.IFS(tbl_HRMaster[[#This Row],[Age]]&lt;25,"Under 25",tbl_HRMaster[[#This Row],[Age]]&lt;35,"25-34",tbl_HRMaster[[#This Row],[Age]]&lt;45,"35-44",tbl_HRMaster[[#This Row],[Age]]&lt;55,"45-54",TRUE,"Above 54")</f>
        <v>45-54</v>
      </c>
      <c r="AD1236" s="5" t="str">
        <f>_xlfn.IFS(
tbl_HRMaster[[#This Row],[YearsAtCompany]]&lt;2,"&lt; 2 Years",
tbl_HRMaster[[#This Row],[YearsAtCompany]]&lt;5,"2-4 Years",
tbl_HRMaster[[#This Row],[YearsAtCompany]]&lt;10,"5-9 Years",
TRUE,"10+ Years"
)</f>
        <v>5-9 Years</v>
      </c>
      <c r="AE1236" s="5">
        <f>IF(tbl_HRMaster[[#This Row],[Attrition]]="Yes",1,0)</f>
        <v>0</v>
      </c>
    </row>
    <row r="1237" spans="1:31" x14ac:dyDescent="0.25">
      <c r="A1237">
        <v>51</v>
      </c>
      <c r="B1237" t="s">
        <v>21</v>
      </c>
      <c r="C1237" t="s">
        <v>22</v>
      </c>
      <c r="D1237" t="s">
        <v>30</v>
      </c>
      <c r="E1237">
        <v>4</v>
      </c>
      <c r="F1237">
        <v>1</v>
      </c>
      <c r="G1237" t="s">
        <v>38</v>
      </c>
      <c r="H1237">
        <v>3654</v>
      </c>
      <c r="I1237" t="s">
        <v>25</v>
      </c>
      <c r="J1237">
        <v>3</v>
      </c>
      <c r="K1237" t="s">
        <v>42</v>
      </c>
      <c r="L1237" t="s">
        <v>32</v>
      </c>
      <c r="M1237">
        <v>40280</v>
      </c>
      <c r="N1237">
        <v>3</v>
      </c>
      <c r="O1237">
        <v>14</v>
      </c>
      <c r="P1237">
        <v>0</v>
      </c>
      <c r="Q1237">
        <v>29</v>
      </c>
      <c r="R1237">
        <v>3</v>
      </c>
      <c r="S1237">
        <v>5</v>
      </c>
      <c r="T1237">
        <v>0</v>
      </c>
      <c r="U1237">
        <v>3</v>
      </c>
      <c r="V1237">
        <f>COUNTIF(tbl_HRMaster[EmployeeID],tbl_HRMaster[[#This Row],[EmployeeID]])</f>
        <v>1</v>
      </c>
      <c r="W1237">
        <f>IFERROR(INDEX(tbl_EmployeeSurvey[EnvironmentSatisfaction],MATCH(tbl_HRMaster[[#This Row],[EmployeeID]],tbl_EmployeeSurvey[EmployeeID],0)),"Not Found")</f>
        <v>4</v>
      </c>
      <c r="X1237">
        <f>IFERROR(INDEX(tbl_EmployeeSurvey[JobSatisfaction],MATCH(tbl_HRMaster[[#This Row],[EmployeeID]],tbl_EmployeeSurvey[EmployeeID],0)),"Not Found")</f>
        <v>2</v>
      </c>
      <c r="Y1237" s="5">
        <f>IFERROR(INDEX(tbl_EmployeeSurvey[WorkLifeBalance],MATCH(tbl_HRMaster[[#This Row],[EmployeeID]],tbl_EmployeeSurvey[EmployeeID],0)),"Not Found")</f>
        <v>2</v>
      </c>
      <c r="Z1237" s="5">
        <f>IFERROR(VLOOKUP(tbl_HRMaster[[#This Row],[EmployeeID]],tbl_ManagerSurvey[[EmployeeID]:[PerformanceRating]],2,FALSE),"Not Found")</f>
        <v>3</v>
      </c>
      <c r="AA1237" s="5">
        <f>IFERROR(VLOOKUP(tbl_HRMaster[[#This Row],[EmployeeID]],tbl_ManagerSurvey[[EmployeeID]:[PerformanceRating]],3,FALSE),"Not Found")</f>
        <v>3</v>
      </c>
      <c r="AB1237" s="5" t="str">
        <f>IF(tbl_HRMaster[[#This Row],[Attrition]]="Yes","Left","Active")</f>
        <v>Active</v>
      </c>
      <c r="AC1237" s="5" t="str">
        <f>_xlfn.IFS(tbl_HRMaster[[#This Row],[Age]]&lt;25,"Under 25",tbl_HRMaster[[#This Row],[Age]]&lt;35,"25-34",tbl_HRMaster[[#This Row],[Age]]&lt;45,"35-44",tbl_HRMaster[[#This Row],[Age]]&lt;55,"45-54",TRUE,"Above 54")</f>
        <v>45-54</v>
      </c>
      <c r="AD1237" s="5" t="str">
        <f>_xlfn.IFS(
tbl_HRMaster[[#This Row],[YearsAtCompany]]&lt;2,"&lt; 2 Years",
tbl_HRMaster[[#This Row],[YearsAtCompany]]&lt;5,"2-4 Years",
tbl_HRMaster[[#This Row],[YearsAtCompany]]&lt;10,"5-9 Years",
TRUE,"10+ Years"
)</f>
        <v>5-9 Years</v>
      </c>
      <c r="AE1237" s="5">
        <f>IF(tbl_HRMaster[[#This Row],[Attrition]]="Yes",1,0)</f>
        <v>0</v>
      </c>
    </row>
    <row r="1238" spans="1:31" x14ac:dyDescent="0.25">
      <c r="A1238">
        <v>53</v>
      </c>
      <c r="B1238" t="s">
        <v>21</v>
      </c>
      <c r="C1238" t="s">
        <v>22</v>
      </c>
      <c r="D1238" t="s">
        <v>23</v>
      </c>
      <c r="E1238">
        <v>6</v>
      </c>
      <c r="F1238">
        <v>3</v>
      </c>
      <c r="G1238" t="s">
        <v>45</v>
      </c>
      <c r="H1238">
        <v>367</v>
      </c>
      <c r="I1238" t="s">
        <v>34</v>
      </c>
      <c r="J1238">
        <v>4</v>
      </c>
      <c r="K1238" t="s">
        <v>35</v>
      </c>
      <c r="L1238" t="s">
        <v>27</v>
      </c>
      <c r="M1238">
        <v>23250</v>
      </c>
      <c r="N1238">
        <v>7</v>
      </c>
      <c r="O1238">
        <v>18</v>
      </c>
      <c r="P1238">
        <v>1</v>
      </c>
      <c r="Q1238">
        <v>35</v>
      </c>
      <c r="R1238">
        <v>1</v>
      </c>
      <c r="S1238">
        <v>5</v>
      </c>
      <c r="T1238">
        <v>0</v>
      </c>
      <c r="U1238">
        <v>4</v>
      </c>
      <c r="V1238">
        <f>COUNTIF(tbl_HRMaster[EmployeeID],tbl_HRMaster[[#This Row],[EmployeeID]])</f>
        <v>1</v>
      </c>
      <c r="W1238">
        <f>IFERROR(INDEX(tbl_EmployeeSurvey[EnvironmentSatisfaction],MATCH(tbl_HRMaster[[#This Row],[EmployeeID]],tbl_EmployeeSurvey[EmployeeID],0)),"Not Found")</f>
        <v>1</v>
      </c>
      <c r="X1238">
        <f>IFERROR(INDEX(tbl_EmployeeSurvey[JobSatisfaction],MATCH(tbl_HRMaster[[#This Row],[EmployeeID]],tbl_EmployeeSurvey[EmployeeID],0)),"Not Found")</f>
        <v>4</v>
      </c>
      <c r="Y1238" s="5">
        <f>IFERROR(INDEX(tbl_EmployeeSurvey[WorkLifeBalance],MATCH(tbl_HRMaster[[#This Row],[EmployeeID]],tbl_EmployeeSurvey[EmployeeID],0)),"Not Found")</f>
        <v>3</v>
      </c>
      <c r="Z1238" s="5">
        <f>IFERROR(VLOOKUP(tbl_HRMaster[[#This Row],[EmployeeID]],tbl_ManagerSurvey[[EmployeeID]:[PerformanceRating]],2,FALSE),"Not Found")</f>
        <v>4</v>
      </c>
      <c r="AA1238" s="5">
        <f>IFERROR(VLOOKUP(tbl_HRMaster[[#This Row],[EmployeeID]],tbl_ManagerSurvey[[EmployeeID]:[PerformanceRating]],3,FALSE),"Not Found")</f>
        <v>3</v>
      </c>
      <c r="AB1238" s="5" t="str">
        <f>IF(tbl_HRMaster[[#This Row],[Attrition]]="Yes","Left","Active")</f>
        <v>Active</v>
      </c>
      <c r="AC1238" s="5" t="str">
        <f>_xlfn.IFS(tbl_HRMaster[[#This Row],[Age]]&lt;25,"Under 25",tbl_HRMaster[[#This Row],[Age]]&lt;35,"25-34",tbl_HRMaster[[#This Row],[Age]]&lt;45,"35-44",tbl_HRMaster[[#This Row],[Age]]&lt;55,"45-54",TRUE,"Above 54")</f>
        <v>45-54</v>
      </c>
      <c r="AD1238" s="5" t="str">
        <f>_xlfn.IFS(
tbl_HRMaster[[#This Row],[YearsAtCompany]]&lt;2,"&lt; 2 Years",
tbl_HRMaster[[#This Row],[YearsAtCompany]]&lt;5,"2-4 Years",
tbl_HRMaster[[#This Row],[YearsAtCompany]]&lt;10,"5-9 Years",
TRUE,"10+ Years"
)</f>
        <v>5-9 Years</v>
      </c>
      <c r="AE1238" s="5">
        <f>IF(tbl_HRMaster[[#This Row],[Attrition]]="Yes",1,0)</f>
        <v>0</v>
      </c>
    </row>
    <row r="1239" spans="1:31" x14ac:dyDescent="0.25">
      <c r="A1239">
        <v>53</v>
      </c>
      <c r="B1239" t="s">
        <v>21</v>
      </c>
      <c r="C1239" t="s">
        <v>22</v>
      </c>
      <c r="D1239" t="s">
        <v>23</v>
      </c>
      <c r="E1239">
        <v>6</v>
      </c>
      <c r="F1239">
        <v>3</v>
      </c>
      <c r="G1239" t="s">
        <v>45</v>
      </c>
      <c r="H1239">
        <v>1837</v>
      </c>
      <c r="I1239" t="s">
        <v>34</v>
      </c>
      <c r="J1239">
        <v>4</v>
      </c>
      <c r="K1239" t="s">
        <v>35</v>
      </c>
      <c r="L1239" t="s">
        <v>27</v>
      </c>
      <c r="M1239">
        <v>23250</v>
      </c>
      <c r="N1239">
        <v>7</v>
      </c>
      <c r="O1239">
        <v>18</v>
      </c>
      <c r="P1239">
        <v>1</v>
      </c>
      <c r="Q1239">
        <v>35</v>
      </c>
      <c r="R1239">
        <v>1</v>
      </c>
      <c r="S1239">
        <v>5</v>
      </c>
      <c r="T1239">
        <v>0</v>
      </c>
      <c r="U1239">
        <v>4</v>
      </c>
      <c r="V1239">
        <f>COUNTIF(tbl_HRMaster[EmployeeID],tbl_HRMaster[[#This Row],[EmployeeID]])</f>
        <v>1</v>
      </c>
      <c r="W1239">
        <f>IFERROR(INDEX(tbl_EmployeeSurvey[EnvironmentSatisfaction],MATCH(tbl_HRMaster[[#This Row],[EmployeeID]],tbl_EmployeeSurvey[EmployeeID],0)),"Not Found")</f>
        <v>1</v>
      </c>
      <c r="X1239">
        <f>IFERROR(INDEX(tbl_EmployeeSurvey[JobSatisfaction],MATCH(tbl_HRMaster[[#This Row],[EmployeeID]],tbl_EmployeeSurvey[EmployeeID],0)),"Not Found")</f>
        <v>4</v>
      </c>
      <c r="Y1239" s="5">
        <f>IFERROR(INDEX(tbl_EmployeeSurvey[WorkLifeBalance],MATCH(tbl_HRMaster[[#This Row],[EmployeeID]],tbl_EmployeeSurvey[EmployeeID],0)),"Not Found")</f>
        <v>3</v>
      </c>
      <c r="Z1239" s="5">
        <f>IFERROR(VLOOKUP(tbl_HRMaster[[#This Row],[EmployeeID]],tbl_ManagerSurvey[[EmployeeID]:[PerformanceRating]],2,FALSE),"Not Found")</f>
        <v>4</v>
      </c>
      <c r="AA1239" s="5">
        <f>IFERROR(VLOOKUP(tbl_HRMaster[[#This Row],[EmployeeID]],tbl_ManagerSurvey[[EmployeeID]:[PerformanceRating]],3,FALSE),"Not Found")</f>
        <v>3</v>
      </c>
      <c r="AB1239" s="5" t="str">
        <f>IF(tbl_HRMaster[[#This Row],[Attrition]]="Yes","Left","Active")</f>
        <v>Active</v>
      </c>
      <c r="AC1239" s="5" t="str">
        <f>_xlfn.IFS(tbl_HRMaster[[#This Row],[Age]]&lt;25,"Under 25",tbl_HRMaster[[#This Row],[Age]]&lt;35,"25-34",tbl_HRMaster[[#This Row],[Age]]&lt;45,"35-44",tbl_HRMaster[[#This Row],[Age]]&lt;55,"45-54",TRUE,"Above 54")</f>
        <v>45-54</v>
      </c>
      <c r="AD1239" s="5" t="str">
        <f>_xlfn.IFS(
tbl_HRMaster[[#This Row],[YearsAtCompany]]&lt;2,"&lt; 2 Years",
tbl_HRMaster[[#This Row],[YearsAtCompany]]&lt;5,"2-4 Years",
tbl_HRMaster[[#This Row],[YearsAtCompany]]&lt;10,"5-9 Years",
TRUE,"10+ Years"
)</f>
        <v>5-9 Years</v>
      </c>
      <c r="AE1239" s="5">
        <f>IF(tbl_HRMaster[[#This Row],[Attrition]]="Yes",1,0)</f>
        <v>0</v>
      </c>
    </row>
    <row r="1240" spans="1:31" x14ac:dyDescent="0.25">
      <c r="A1240">
        <v>53</v>
      </c>
      <c r="B1240" t="s">
        <v>21</v>
      </c>
      <c r="C1240" t="s">
        <v>22</v>
      </c>
      <c r="D1240" t="s">
        <v>23</v>
      </c>
      <c r="E1240">
        <v>6</v>
      </c>
      <c r="F1240">
        <v>3</v>
      </c>
      <c r="G1240" t="s">
        <v>45</v>
      </c>
      <c r="H1240">
        <v>3307</v>
      </c>
      <c r="I1240" t="s">
        <v>34</v>
      </c>
      <c r="J1240">
        <v>4</v>
      </c>
      <c r="K1240" t="s">
        <v>35</v>
      </c>
      <c r="L1240" t="s">
        <v>27</v>
      </c>
      <c r="M1240">
        <v>23250</v>
      </c>
      <c r="N1240">
        <v>7</v>
      </c>
      <c r="O1240">
        <v>18</v>
      </c>
      <c r="P1240">
        <v>1</v>
      </c>
      <c r="Q1240">
        <v>35</v>
      </c>
      <c r="R1240">
        <v>1</v>
      </c>
      <c r="S1240">
        <v>5</v>
      </c>
      <c r="T1240">
        <v>0</v>
      </c>
      <c r="U1240">
        <v>4</v>
      </c>
      <c r="V1240">
        <f>COUNTIF(tbl_HRMaster[EmployeeID],tbl_HRMaster[[#This Row],[EmployeeID]])</f>
        <v>1</v>
      </c>
      <c r="W1240">
        <f>IFERROR(INDEX(tbl_EmployeeSurvey[EnvironmentSatisfaction],MATCH(tbl_HRMaster[[#This Row],[EmployeeID]],tbl_EmployeeSurvey[EmployeeID],0)),"Not Found")</f>
        <v>1</v>
      </c>
      <c r="X1240">
        <f>IFERROR(INDEX(tbl_EmployeeSurvey[JobSatisfaction],MATCH(tbl_HRMaster[[#This Row],[EmployeeID]],tbl_EmployeeSurvey[EmployeeID],0)),"Not Found")</f>
        <v>4</v>
      </c>
      <c r="Y1240" s="5">
        <f>IFERROR(INDEX(tbl_EmployeeSurvey[WorkLifeBalance],MATCH(tbl_HRMaster[[#This Row],[EmployeeID]],tbl_EmployeeSurvey[EmployeeID],0)),"Not Found")</f>
        <v>3</v>
      </c>
      <c r="Z1240" s="5">
        <f>IFERROR(VLOOKUP(tbl_HRMaster[[#This Row],[EmployeeID]],tbl_ManagerSurvey[[EmployeeID]:[PerformanceRating]],2,FALSE),"Not Found")</f>
        <v>4</v>
      </c>
      <c r="AA1240" s="5">
        <f>IFERROR(VLOOKUP(tbl_HRMaster[[#This Row],[EmployeeID]],tbl_ManagerSurvey[[EmployeeID]:[PerformanceRating]],3,FALSE),"Not Found")</f>
        <v>3</v>
      </c>
      <c r="AB1240" s="5" t="str">
        <f>IF(tbl_HRMaster[[#This Row],[Attrition]]="Yes","Left","Active")</f>
        <v>Active</v>
      </c>
      <c r="AC1240" s="5" t="str">
        <f>_xlfn.IFS(tbl_HRMaster[[#This Row],[Age]]&lt;25,"Under 25",tbl_HRMaster[[#This Row],[Age]]&lt;35,"25-34",tbl_HRMaster[[#This Row],[Age]]&lt;45,"35-44",tbl_HRMaster[[#This Row],[Age]]&lt;55,"45-54",TRUE,"Above 54")</f>
        <v>45-54</v>
      </c>
      <c r="AD1240" s="5" t="str">
        <f>_xlfn.IFS(
tbl_HRMaster[[#This Row],[YearsAtCompany]]&lt;2,"&lt; 2 Years",
tbl_HRMaster[[#This Row],[YearsAtCompany]]&lt;5,"2-4 Years",
tbl_HRMaster[[#This Row],[YearsAtCompany]]&lt;10,"5-9 Years",
TRUE,"10+ Years"
)</f>
        <v>5-9 Years</v>
      </c>
      <c r="AE1240" s="5">
        <f>IF(tbl_HRMaster[[#This Row],[Attrition]]="Yes",1,0)</f>
        <v>0</v>
      </c>
    </row>
    <row r="1241" spans="1:31" x14ac:dyDescent="0.25">
      <c r="A1241">
        <v>36</v>
      </c>
      <c r="B1241" t="s">
        <v>21</v>
      </c>
      <c r="C1241" t="s">
        <v>29</v>
      </c>
      <c r="D1241" t="s">
        <v>30</v>
      </c>
      <c r="E1241">
        <v>3</v>
      </c>
      <c r="F1241">
        <v>3</v>
      </c>
      <c r="G1241" t="s">
        <v>24</v>
      </c>
      <c r="H1241">
        <v>1279</v>
      </c>
      <c r="I1241" t="s">
        <v>25</v>
      </c>
      <c r="J1241">
        <v>2</v>
      </c>
      <c r="K1241" t="s">
        <v>40</v>
      </c>
      <c r="L1241" t="s">
        <v>32</v>
      </c>
      <c r="M1241">
        <v>20180</v>
      </c>
      <c r="N1241">
        <v>1</v>
      </c>
      <c r="O1241">
        <v>13</v>
      </c>
      <c r="P1241">
        <v>0</v>
      </c>
      <c r="Q1241">
        <v>6</v>
      </c>
      <c r="R1241">
        <v>5</v>
      </c>
      <c r="S1241">
        <v>6</v>
      </c>
      <c r="T1241">
        <v>0</v>
      </c>
      <c r="U1241">
        <v>3</v>
      </c>
      <c r="V1241">
        <f>COUNTIF(tbl_HRMaster[EmployeeID],tbl_HRMaster[[#This Row],[EmployeeID]])</f>
        <v>1</v>
      </c>
      <c r="W1241">
        <f>IFERROR(INDEX(tbl_EmployeeSurvey[EnvironmentSatisfaction],MATCH(tbl_HRMaster[[#This Row],[EmployeeID]],tbl_EmployeeSurvey[EmployeeID],0)),"Not Found")</f>
        <v>2</v>
      </c>
      <c r="X1241">
        <f>IFERROR(INDEX(tbl_EmployeeSurvey[JobSatisfaction],MATCH(tbl_HRMaster[[#This Row],[EmployeeID]],tbl_EmployeeSurvey[EmployeeID],0)),"Not Found")</f>
        <v>2</v>
      </c>
      <c r="Y1241" s="5">
        <f>IFERROR(INDEX(tbl_EmployeeSurvey[WorkLifeBalance],MATCH(tbl_HRMaster[[#This Row],[EmployeeID]],tbl_EmployeeSurvey[EmployeeID],0)),"Not Found")</f>
        <v>3</v>
      </c>
      <c r="Z1241" s="5">
        <f>IFERROR(VLOOKUP(tbl_HRMaster[[#This Row],[EmployeeID]],tbl_ManagerSurvey[[EmployeeID]:[PerformanceRating]],2,FALSE),"Not Found")</f>
        <v>3</v>
      </c>
      <c r="AA1241" s="5">
        <f>IFERROR(VLOOKUP(tbl_HRMaster[[#This Row],[EmployeeID]],tbl_ManagerSurvey[[EmployeeID]:[PerformanceRating]],3,FALSE),"Not Found")</f>
        <v>3</v>
      </c>
      <c r="AB1241" s="5" t="str">
        <f>IF(tbl_HRMaster[[#This Row],[Attrition]]="Yes","Left","Active")</f>
        <v>Active</v>
      </c>
      <c r="AC1241" s="5" t="str">
        <f>_xlfn.IFS(tbl_HRMaster[[#This Row],[Age]]&lt;25,"Under 25",tbl_HRMaster[[#This Row],[Age]]&lt;35,"25-34",tbl_HRMaster[[#This Row],[Age]]&lt;45,"35-44",tbl_HRMaster[[#This Row],[Age]]&lt;55,"45-54",TRUE,"Above 54")</f>
        <v>35-44</v>
      </c>
      <c r="AD1241" s="5" t="str">
        <f>_xlfn.IFS(
tbl_HRMaster[[#This Row],[YearsAtCompany]]&lt;2,"&lt; 2 Years",
tbl_HRMaster[[#This Row],[YearsAtCompany]]&lt;5,"2-4 Years",
tbl_HRMaster[[#This Row],[YearsAtCompany]]&lt;10,"5-9 Years",
TRUE,"10+ Years"
)</f>
        <v>5-9 Years</v>
      </c>
      <c r="AE1241" s="5">
        <f>IF(tbl_HRMaster[[#This Row],[Attrition]]="Yes",1,0)</f>
        <v>0</v>
      </c>
    </row>
    <row r="1242" spans="1:31" x14ac:dyDescent="0.25">
      <c r="A1242">
        <v>36</v>
      </c>
      <c r="B1242" t="s">
        <v>21</v>
      </c>
      <c r="C1242" t="s">
        <v>29</v>
      </c>
      <c r="D1242" t="s">
        <v>30</v>
      </c>
      <c r="E1242">
        <v>3</v>
      </c>
      <c r="F1242">
        <v>3</v>
      </c>
      <c r="G1242" t="s">
        <v>24</v>
      </c>
      <c r="H1242">
        <v>2749</v>
      </c>
      <c r="I1242" t="s">
        <v>25</v>
      </c>
      <c r="J1242">
        <v>2</v>
      </c>
      <c r="K1242" t="s">
        <v>40</v>
      </c>
      <c r="L1242" t="s">
        <v>32</v>
      </c>
      <c r="M1242">
        <v>20180</v>
      </c>
      <c r="N1242">
        <v>1</v>
      </c>
      <c r="O1242">
        <v>13</v>
      </c>
      <c r="P1242">
        <v>0</v>
      </c>
      <c r="Q1242">
        <v>6</v>
      </c>
      <c r="R1242">
        <v>5</v>
      </c>
      <c r="S1242">
        <v>6</v>
      </c>
      <c r="T1242">
        <v>0</v>
      </c>
      <c r="U1242">
        <v>3</v>
      </c>
      <c r="V1242">
        <f>COUNTIF(tbl_HRMaster[EmployeeID],tbl_HRMaster[[#This Row],[EmployeeID]])</f>
        <v>1</v>
      </c>
      <c r="W1242">
        <f>IFERROR(INDEX(tbl_EmployeeSurvey[EnvironmentSatisfaction],MATCH(tbl_HRMaster[[#This Row],[EmployeeID]],tbl_EmployeeSurvey[EmployeeID],0)),"Not Found")</f>
        <v>2</v>
      </c>
      <c r="X1242">
        <f>IFERROR(INDEX(tbl_EmployeeSurvey[JobSatisfaction],MATCH(tbl_HRMaster[[#This Row],[EmployeeID]],tbl_EmployeeSurvey[EmployeeID],0)),"Not Found")</f>
        <v>2</v>
      </c>
      <c r="Y1242" s="5">
        <f>IFERROR(INDEX(tbl_EmployeeSurvey[WorkLifeBalance],MATCH(tbl_HRMaster[[#This Row],[EmployeeID]],tbl_EmployeeSurvey[EmployeeID],0)),"Not Found")</f>
        <v>3</v>
      </c>
      <c r="Z1242" s="5">
        <f>IFERROR(VLOOKUP(tbl_HRMaster[[#This Row],[EmployeeID]],tbl_ManagerSurvey[[EmployeeID]:[PerformanceRating]],2,FALSE),"Not Found")</f>
        <v>3</v>
      </c>
      <c r="AA1242" s="5">
        <f>IFERROR(VLOOKUP(tbl_HRMaster[[#This Row],[EmployeeID]],tbl_ManagerSurvey[[EmployeeID]:[PerformanceRating]],3,FALSE),"Not Found")</f>
        <v>3</v>
      </c>
      <c r="AB1242" s="5" t="str">
        <f>IF(tbl_HRMaster[[#This Row],[Attrition]]="Yes","Left","Active")</f>
        <v>Active</v>
      </c>
      <c r="AC1242" s="5" t="str">
        <f>_xlfn.IFS(tbl_HRMaster[[#This Row],[Age]]&lt;25,"Under 25",tbl_HRMaster[[#This Row],[Age]]&lt;35,"25-34",tbl_HRMaster[[#This Row],[Age]]&lt;45,"35-44",tbl_HRMaster[[#This Row],[Age]]&lt;55,"45-54",TRUE,"Above 54")</f>
        <v>35-44</v>
      </c>
      <c r="AD1242" s="5" t="str">
        <f>_xlfn.IFS(
tbl_HRMaster[[#This Row],[YearsAtCompany]]&lt;2,"&lt; 2 Years",
tbl_HRMaster[[#This Row],[YearsAtCompany]]&lt;5,"2-4 Years",
tbl_HRMaster[[#This Row],[YearsAtCompany]]&lt;10,"5-9 Years",
TRUE,"10+ Years"
)</f>
        <v>5-9 Years</v>
      </c>
      <c r="AE1242" s="5">
        <f>IF(tbl_HRMaster[[#This Row],[Attrition]]="Yes",1,0)</f>
        <v>0</v>
      </c>
    </row>
    <row r="1243" spans="1:31" x14ac:dyDescent="0.25">
      <c r="A1243">
        <v>36</v>
      </c>
      <c r="B1243" t="s">
        <v>21</v>
      </c>
      <c r="C1243" t="s">
        <v>29</v>
      </c>
      <c r="D1243" t="s">
        <v>30</v>
      </c>
      <c r="E1243">
        <v>3</v>
      </c>
      <c r="F1243">
        <v>3</v>
      </c>
      <c r="G1243" t="s">
        <v>24</v>
      </c>
      <c r="H1243">
        <v>4219</v>
      </c>
      <c r="I1243" t="s">
        <v>25</v>
      </c>
      <c r="J1243">
        <v>2</v>
      </c>
      <c r="K1243" t="s">
        <v>40</v>
      </c>
      <c r="L1243" t="s">
        <v>32</v>
      </c>
      <c r="M1243">
        <v>20180</v>
      </c>
      <c r="N1243">
        <v>1</v>
      </c>
      <c r="O1243">
        <v>13</v>
      </c>
      <c r="P1243">
        <v>0</v>
      </c>
      <c r="Q1243">
        <v>6</v>
      </c>
      <c r="R1243">
        <v>5</v>
      </c>
      <c r="S1243">
        <v>6</v>
      </c>
      <c r="T1243">
        <v>0</v>
      </c>
      <c r="U1243">
        <v>3</v>
      </c>
      <c r="V1243">
        <f>COUNTIF(tbl_HRMaster[EmployeeID],tbl_HRMaster[[#This Row],[EmployeeID]])</f>
        <v>1</v>
      </c>
      <c r="W1243">
        <f>IFERROR(INDEX(tbl_EmployeeSurvey[EnvironmentSatisfaction],MATCH(tbl_HRMaster[[#This Row],[EmployeeID]],tbl_EmployeeSurvey[EmployeeID],0)),"Not Found")</f>
        <v>2</v>
      </c>
      <c r="X1243">
        <f>IFERROR(INDEX(tbl_EmployeeSurvey[JobSatisfaction],MATCH(tbl_HRMaster[[#This Row],[EmployeeID]],tbl_EmployeeSurvey[EmployeeID],0)),"Not Found")</f>
        <v>2</v>
      </c>
      <c r="Y1243" s="5">
        <f>IFERROR(INDEX(tbl_EmployeeSurvey[WorkLifeBalance],MATCH(tbl_HRMaster[[#This Row],[EmployeeID]],tbl_EmployeeSurvey[EmployeeID],0)),"Not Found")</f>
        <v>3</v>
      </c>
      <c r="Z1243" s="5">
        <f>IFERROR(VLOOKUP(tbl_HRMaster[[#This Row],[EmployeeID]],tbl_ManagerSurvey[[EmployeeID]:[PerformanceRating]],2,FALSE),"Not Found")</f>
        <v>3</v>
      </c>
      <c r="AA1243" s="5">
        <f>IFERROR(VLOOKUP(tbl_HRMaster[[#This Row],[EmployeeID]],tbl_ManagerSurvey[[EmployeeID]:[PerformanceRating]],3,FALSE),"Not Found")</f>
        <v>3</v>
      </c>
      <c r="AB1243" s="5" t="str">
        <f>IF(tbl_HRMaster[[#This Row],[Attrition]]="Yes","Left","Active")</f>
        <v>Active</v>
      </c>
      <c r="AC1243" s="5" t="str">
        <f>_xlfn.IFS(tbl_HRMaster[[#This Row],[Age]]&lt;25,"Under 25",tbl_HRMaster[[#This Row],[Age]]&lt;35,"25-34",tbl_HRMaster[[#This Row],[Age]]&lt;45,"35-44",tbl_HRMaster[[#This Row],[Age]]&lt;55,"45-54",TRUE,"Above 54")</f>
        <v>35-44</v>
      </c>
      <c r="AD1243" s="5" t="str">
        <f>_xlfn.IFS(
tbl_HRMaster[[#This Row],[YearsAtCompany]]&lt;2,"&lt; 2 Years",
tbl_HRMaster[[#This Row],[YearsAtCompany]]&lt;5,"2-4 Years",
tbl_HRMaster[[#This Row],[YearsAtCompany]]&lt;10,"5-9 Years",
TRUE,"10+ Years"
)</f>
        <v>5-9 Years</v>
      </c>
      <c r="AE1243" s="5">
        <f>IF(tbl_HRMaster[[#This Row],[Attrition]]="Yes",1,0)</f>
        <v>0</v>
      </c>
    </row>
    <row r="1244" spans="1:31" x14ac:dyDescent="0.25">
      <c r="A1244">
        <v>27</v>
      </c>
      <c r="B1244" t="s">
        <v>21</v>
      </c>
      <c r="C1244" t="s">
        <v>29</v>
      </c>
      <c r="D1244" t="s">
        <v>23</v>
      </c>
      <c r="E1244">
        <v>4</v>
      </c>
      <c r="F1244">
        <v>3</v>
      </c>
      <c r="G1244" t="s">
        <v>46</v>
      </c>
      <c r="H1244">
        <v>264</v>
      </c>
      <c r="I1244" t="s">
        <v>34</v>
      </c>
      <c r="J1244">
        <v>5</v>
      </c>
      <c r="K1244" t="s">
        <v>40</v>
      </c>
      <c r="L1244" t="s">
        <v>41</v>
      </c>
      <c r="M1244">
        <v>21940</v>
      </c>
      <c r="N1244">
        <v>1</v>
      </c>
      <c r="O1244">
        <v>12</v>
      </c>
      <c r="P1244">
        <v>0</v>
      </c>
      <c r="Q1244">
        <v>6</v>
      </c>
      <c r="R1244">
        <v>5</v>
      </c>
      <c r="S1244">
        <v>6</v>
      </c>
      <c r="T1244">
        <v>0</v>
      </c>
      <c r="U1244">
        <v>4</v>
      </c>
      <c r="V1244">
        <f>COUNTIF(tbl_HRMaster[EmployeeID],tbl_HRMaster[[#This Row],[EmployeeID]])</f>
        <v>1</v>
      </c>
      <c r="W1244">
        <f>IFERROR(INDEX(tbl_EmployeeSurvey[EnvironmentSatisfaction],MATCH(tbl_HRMaster[[#This Row],[EmployeeID]],tbl_EmployeeSurvey[EmployeeID],0)),"Not Found")</f>
        <v>4</v>
      </c>
      <c r="X1244">
        <f>IFERROR(INDEX(tbl_EmployeeSurvey[JobSatisfaction],MATCH(tbl_HRMaster[[#This Row],[EmployeeID]],tbl_EmployeeSurvey[EmployeeID],0)),"Not Found")</f>
        <v>4</v>
      </c>
      <c r="Y1244" s="5">
        <f>IFERROR(INDEX(tbl_EmployeeSurvey[WorkLifeBalance],MATCH(tbl_HRMaster[[#This Row],[EmployeeID]],tbl_EmployeeSurvey[EmployeeID],0)),"Not Found")</f>
        <v>3</v>
      </c>
      <c r="Z1244" s="5">
        <f>IFERROR(VLOOKUP(tbl_HRMaster[[#This Row],[EmployeeID]],tbl_ManagerSurvey[[EmployeeID]:[PerformanceRating]],2,FALSE),"Not Found")</f>
        <v>3</v>
      </c>
      <c r="AA1244" s="5">
        <f>IFERROR(VLOOKUP(tbl_HRMaster[[#This Row],[EmployeeID]],tbl_ManagerSurvey[[EmployeeID]:[PerformanceRating]],3,FALSE),"Not Found")</f>
        <v>3</v>
      </c>
      <c r="AB1244" s="5" t="str">
        <f>IF(tbl_HRMaster[[#This Row],[Attrition]]="Yes","Left","Active")</f>
        <v>Active</v>
      </c>
      <c r="AC1244" s="5" t="str">
        <f>_xlfn.IFS(tbl_HRMaster[[#This Row],[Age]]&lt;25,"Under 25",tbl_HRMaster[[#This Row],[Age]]&lt;35,"25-34",tbl_HRMaster[[#This Row],[Age]]&lt;45,"35-44",tbl_HRMaster[[#This Row],[Age]]&lt;55,"45-54",TRUE,"Above 54")</f>
        <v>25-34</v>
      </c>
      <c r="AD1244" s="5" t="str">
        <f>_xlfn.IFS(
tbl_HRMaster[[#This Row],[YearsAtCompany]]&lt;2,"&lt; 2 Years",
tbl_HRMaster[[#This Row],[YearsAtCompany]]&lt;5,"2-4 Years",
tbl_HRMaster[[#This Row],[YearsAtCompany]]&lt;10,"5-9 Years",
TRUE,"10+ Years"
)</f>
        <v>5-9 Years</v>
      </c>
      <c r="AE1244" s="5">
        <f>IF(tbl_HRMaster[[#This Row],[Attrition]]="Yes",1,0)</f>
        <v>0</v>
      </c>
    </row>
    <row r="1245" spans="1:31" x14ac:dyDescent="0.25">
      <c r="A1245">
        <v>27</v>
      </c>
      <c r="B1245" t="s">
        <v>21</v>
      </c>
      <c r="C1245" t="s">
        <v>29</v>
      </c>
      <c r="D1245" t="s">
        <v>23</v>
      </c>
      <c r="E1245">
        <v>4</v>
      </c>
      <c r="F1245">
        <v>3</v>
      </c>
      <c r="G1245" t="s">
        <v>46</v>
      </c>
      <c r="H1245">
        <v>1734</v>
      </c>
      <c r="I1245" t="s">
        <v>34</v>
      </c>
      <c r="J1245">
        <v>5</v>
      </c>
      <c r="K1245" t="s">
        <v>40</v>
      </c>
      <c r="L1245" t="s">
        <v>41</v>
      </c>
      <c r="M1245">
        <v>21940</v>
      </c>
      <c r="N1245">
        <v>1</v>
      </c>
      <c r="O1245">
        <v>12</v>
      </c>
      <c r="P1245">
        <v>0</v>
      </c>
      <c r="Q1245">
        <v>6</v>
      </c>
      <c r="R1245">
        <v>5</v>
      </c>
      <c r="S1245">
        <v>6</v>
      </c>
      <c r="T1245">
        <v>0</v>
      </c>
      <c r="U1245">
        <v>4</v>
      </c>
      <c r="V1245">
        <f>COUNTIF(tbl_HRMaster[EmployeeID],tbl_HRMaster[[#This Row],[EmployeeID]])</f>
        <v>1</v>
      </c>
      <c r="W1245">
        <f>IFERROR(INDEX(tbl_EmployeeSurvey[EnvironmentSatisfaction],MATCH(tbl_HRMaster[[#This Row],[EmployeeID]],tbl_EmployeeSurvey[EmployeeID],0)),"Not Found")</f>
        <v>4</v>
      </c>
      <c r="X1245">
        <f>IFERROR(INDEX(tbl_EmployeeSurvey[JobSatisfaction],MATCH(tbl_HRMaster[[#This Row],[EmployeeID]],tbl_EmployeeSurvey[EmployeeID],0)),"Not Found")</f>
        <v>4</v>
      </c>
      <c r="Y1245" s="5">
        <f>IFERROR(INDEX(tbl_EmployeeSurvey[WorkLifeBalance],MATCH(tbl_HRMaster[[#This Row],[EmployeeID]],tbl_EmployeeSurvey[EmployeeID],0)),"Not Found")</f>
        <v>3</v>
      </c>
      <c r="Z1245" s="5">
        <f>IFERROR(VLOOKUP(tbl_HRMaster[[#This Row],[EmployeeID]],tbl_ManagerSurvey[[EmployeeID]:[PerformanceRating]],2,FALSE),"Not Found")</f>
        <v>3</v>
      </c>
      <c r="AA1245" s="5">
        <f>IFERROR(VLOOKUP(tbl_HRMaster[[#This Row],[EmployeeID]],tbl_ManagerSurvey[[EmployeeID]:[PerformanceRating]],3,FALSE),"Not Found")</f>
        <v>3</v>
      </c>
      <c r="AB1245" s="5" t="str">
        <f>IF(tbl_HRMaster[[#This Row],[Attrition]]="Yes","Left","Active")</f>
        <v>Active</v>
      </c>
      <c r="AC1245" s="5" t="str">
        <f>_xlfn.IFS(tbl_HRMaster[[#This Row],[Age]]&lt;25,"Under 25",tbl_HRMaster[[#This Row],[Age]]&lt;35,"25-34",tbl_HRMaster[[#This Row],[Age]]&lt;45,"35-44",tbl_HRMaster[[#This Row],[Age]]&lt;55,"45-54",TRUE,"Above 54")</f>
        <v>25-34</v>
      </c>
      <c r="AD1245" s="5" t="str">
        <f>_xlfn.IFS(
tbl_HRMaster[[#This Row],[YearsAtCompany]]&lt;2,"&lt; 2 Years",
tbl_HRMaster[[#This Row],[YearsAtCompany]]&lt;5,"2-4 Years",
tbl_HRMaster[[#This Row],[YearsAtCompany]]&lt;10,"5-9 Years",
TRUE,"10+ Years"
)</f>
        <v>5-9 Years</v>
      </c>
      <c r="AE1245" s="5">
        <f>IF(tbl_HRMaster[[#This Row],[Attrition]]="Yes",1,0)</f>
        <v>0</v>
      </c>
    </row>
    <row r="1246" spans="1:31" x14ac:dyDescent="0.25">
      <c r="A1246">
        <v>27</v>
      </c>
      <c r="B1246" t="s">
        <v>21</v>
      </c>
      <c r="C1246" t="s">
        <v>29</v>
      </c>
      <c r="D1246" t="s">
        <v>23</v>
      </c>
      <c r="E1246">
        <v>4</v>
      </c>
      <c r="F1246">
        <v>3</v>
      </c>
      <c r="G1246" t="s">
        <v>46</v>
      </c>
      <c r="H1246">
        <v>3204</v>
      </c>
      <c r="I1246" t="s">
        <v>34</v>
      </c>
      <c r="J1246">
        <v>5</v>
      </c>
      <c r="K1246" t="s">
        <v>40</v>
      </c>
      <c r="L1246" t="s">
        <v>41</v>
      </c>
      <c r="M1246">
        <v>21940</v>
      </c>
      <c r="N1246">
        <v>1</v>
      </c>
      <c r="O1246">
        <v>12</v>
      </c>
      <c r="P1246">
        <v>0</v>
      </c>
      <c r="Q1246">
        <v>6</v>
      </c>
      <c r="R1246">
        <v>5</v>
      </c>
      <c r="S1246">
        <v>6</v>
      </c>
      <c r="T1246">
        <v>0</v>
      </c>
      <c r="U1246">
        <v>4</v>
      </c>
      <c r="V1246">
        <f>COUNTIF(tbl_HRMaster[EmployeeID],tbl_HRMaster[[#This Row],[EmployeeID]])</f>
        <v>1</v>
      </c>
      <c r="W1246">
        <f>IFERROR(INDEX(tbl_EmployeeSurvey[EnvironmentSatisfaction],MATCH(tbl_HRMaster[[#This Row],[EmployeeID]],tbl_EmployeeSurvey[EmployeeID],0)),"Not Found")</f>
        <v>4</v>
      </c>
      <c r="X1246">
        <f>IFERROR(INDEX(tbl_EmployeeSurvey[JobSatisfaction],MATCH(tbl_HRMaster[[#This Row],[EmployeeID]],tbl_EmployeeSurvey[EmployeeID],0)),"Not Found")</f>
        <v>4</v>
      </c>
      <c r="Y1246" s="5">
        <f>IFERROR(INDEX(tbl_EmployeeSurvey[WorkLifeBalance],MATCH(tbl_HRMaster[[#This Row],[EmployeeID]],tbl_EmployeeSurvey[EmployeeID],0)),"Not Found")</f>
        <v>3</v>
      </c>
      <c r="Z1246" s="5">
        <f>IFERROR(VLOOKUP(tbl_HRMaster[[#This Row],[EmployeeID]],tbl_ManagerSurvey[[EmployeeID]:[PerformanceRating]],2,FALSE),"Not Found")</f>
        <v>3</v>
      </c>
      <c r="AA1246" s="5">
        <f>IFERROR(VLOOKUP(tbl_HRMaster[[#This Row],[EmployeeID]],tbl_ManagerSurvey[[EmployeeID]:[PerformanceRating]],3,FALSE),"Not Found")</f>
        <v>3</v>
      </c>
      <c r="AB1246" s="5" t="str">
        <f>IF(tbl_HRMaster[[#This Row],[Attrition]]="Yes","Left","Active")</f>
        <v>Active</v>
      </c>
      <c r="AC1246" s="5" t="str">
        <f>_xlfn.IFS(tbl_HRMaster[[#This Row],[Age]]&lt;25,"Under 25",tbl_HRMaster[[#This Row],[Age]]&lt;35,"25-34",tbl_HRMaster[[#This Row],[Age]]&lt;45,"35-44",tbl_HRMaster[[#This Row],[Age]]&lt;55,"45-54",TRUE,"Above 54")</f>
        <v>25-34</v>
      </c>
      <c r="AD1246" s="5" t="str">
        <f>_xlfn.IFS(
tbl_HRMaster[[#This Row],[YearsAtCompany]]&lt;2,"&lt; 2 Years",
tbl_HRMaster[[#This Row],[YearsAtCompany]]&lt;5,"2-4 Years",
tbl_HRMaster[[#This Row],[YearsAtCompany]]&lt;10,"5-9 Years",
TRUE,"10+ Years"
)</f>
        <v>5-9 Years</v>
      </c>
      <c r="AE1246" s="5">
        <f>IF(tbl_HRMaster[[#This Row],[Attrition]]="Yes",1,0)</f>
        <v>0</v>
      </c>
    </row>
    <row r="1247" spans="1:31" x14ac:dyDescent="0.25">
      <c r="A1247">
        <v>32</v>
      </c>
      <c r="B1247" t="s">
        <v>21</v>
      </c>
      <c r="C1247" t="s">
        <v>22</v>
      </c>
      <c r="D1247" t="s">
        <v>30</v>
      </c>
      <c r="E1247">
        <v>1</v>
      </c>
      <c r="F1247">
        <v>1</v>
      </c>
      <c r="G1247" t="s">
        <v>24</v>
      </c>
      <c r="H1247">
        <v>243</v>
      </c>
      <c r="I1247" t="s">
        <v>25</v>
      </c>
      <c r="J1247">
        <v>1</v>
      </c>
      <c r="K1247" t="s">
        <v>26</v>
      </c>
      <c r="L1247" t="s">
        <v>27</v>
      </c>
      <c r="M1247">
        <v>30220</v>
      </c>
      <c r="N1247">
        <v>1</v>
      </c>
      <c r="O1247">
        <v>16</v>
      </c>
      <c r="P1247">
        <v>1</v>
      </c>
      <c r="Q1247">
        <v>6</v>
      </c>
      <c r="R1247">
        <v>3</v>
      </c>
      <c r="S1247">
        <v>6</v>
      </c>
      <c r="T1247">
        <v>0</v>
      </c>
      <c r="U1247">
        <v>5</v>
      </c>
      <c r="V1247">
        <f>COUNTIF(tbl_HRMaster[EmployeeID],tbl_HRMaster[[#This Row],[EmployeeID]])</f>
        <v>1</v>
      </c>
      <c r="W1247">
        <f>IFERROR(INDEX(tbl_EmployeeSurvey[EnvironmentSatisfaction],MATCH(tbl_HRMaster[[#This Row],[EmployeeID]],tbl_EmployeeSurvey[EmployeeID],0)),"Not Found")</f>
        <v>1</v>
      </c>
      <c r="X1247">
        <f>IFERROR(INDEX(tbl_EmployeeSurvey[JobSatisfaction],MATCH(tbl_HRMaster[[#This Row],[EmployeeID]],tbl_EmployeeSurvey[EmployeeID],0)),"Not Found")</f>
        <v>4</v>
      </c>
      <c r="Y1247" s="5">
        <f>IFERROR(INDEX(tbl_EmployeeSurvey[WorkLifeBalance],MATCH(tbl_HRMaster[[#This Row],[EmployeeID]],tbl_EmployeeSurvey[EmployeeID],0)),"Not Found")</f>
        <v>2</v>
      </c>
      <c r="Z1247" s="5">
        <f>IFERROR(VLOOKUP(tbl_HRMaster[[#This Row],[EmployeeID]],tbl_ManagerSurvey[[EmployeeID]:[PerformanceRating]],2,FALSE),"Not Found")</f>
        <v>3</v>
      </c>
      <c r="AA1247" s="5">
        <f>IFERROR(VLOOKUP(tbl_HRMaster[[#This Row],[EmployeeID]],tbl_ManagerSurvey[[EmployeeID]:[PerformanceRating]],3,FALSE),"Not Found")</f>
        <v>3</v>
      </c>
      <c r="AB1247" s="5" t="str">
        <f>IF(tbl_HRMaster[[#This Row],[Attrition]]="Yes","Left","Active")</f>
        <v>Active</v>
      </c>
      <c r="AC1247" s="5" t="str">
        <f>_xlfn.IFS(tbl_HRMaster[[#This Row],[Age]]&lt;25,"Under 25",tbl_HRMaster[[#This Row],[Age]]&lt;35,"25-34",tbl_HRMaster[[#This Row],[Age]]&lt;45,"35-44",tbl_HRMaster[[#This Row],[Age]]&lt;55,"45-54",TRUE,"Above 54")</f>
        <v>25-34</v>
      </c>
      <c r="AD1247" s="5" t="str">
        <f>_xlfn.IFS(
tbl_HRMaster[[#This Row],[YearsAtCompany]]&lt;2,"&lt; 2 Years",
tbl_HRMaster[[#This Row],[YearsAtCompany]]&lt;5,"2-4 Years",
tbl_HRMaster[[#This Row],[YearsAtCompany]]&lt;10,"5-9 Years",
TRUE,"10+ Years"
)</f>
        <v>5-9 Years</v>
      </c>
      <c r="AE1247" s="5">
        <f>IF(tbl_HRMaster[[#This Row],[Attrition]]="Yes",1,0)</f>
        <v>0</v>
      </c>
    </row>
    <row r="1248" spans="1:31" x14ac:dyDescent="0.25">
      <c r="A1248">
        <v>32</v>
      </c>
      <c r="B1248" t="s">
        <v>21</v>
      </c>
      <c r="C1248" t="s">
        <v>22</v>
      </c>
      <c r="D1248" t="s">
        <v>30</v>
      </c>
      <c r="E1248">
        <v>1</v>
      </c>
      <c r="F1248">
        <v>1</v>
      </c>
      <c r="G1248" t="s">
        <v>24</v>
      </c>
      <c r="H1248">
        <v>1713</v>
      </c>
      <c r="I1248" t="s">
        <v>25</v>
      </c>
      <c r="J1248">
        <v>1</v>
      </c>
      <c r="K1248" t="s">
        <v>26</v>
      </c>
      <c r="L1248" t="s">
        <v>27</v>
      </c>
      <c r="M1248">
        <v>30220</v>
      </c>
      <c r="N1248">
        <v>1</v>
      </c>
      <c r="O1248">
        <v>16</v>
      </c>
      <c r="P1248">
        <v>1</v>
      </c>
      <c r="Q1248">
        <v>6</v>
      </c>
      <c r="R1248">
        <v>3</v>
      </c>
      <c r="S1248">
        <v>6</v>
      </c>
      <c r="T1248">
        <v>0</v>
      </c>
      <c r="U1248">
        <v>5</v>
      </c>
      <c r="V1248">
        <f>COUNTIF(tbl_HRMaster[EmployeeID],tbl_HRMaster[[#This Row],[EmployeeID]])</f>
        <v>1</v>
      </c>
      <c r="W1248">
        <f>IFERROR(INDEX(tbl_EmployeeSurvey[EnvironmentSatisfaction],MATCH(tbl_HRMaster[[#This Row],[EmployeeID]],tbl_EmployeeSurvey[EmployeeID],0)),"Not Found")</f>
        <v>1</v>
      </c>
      <c r="X1248">
        <f>IFERROR(INDEX(tbl_EmployeeSurvey[JobSatisfaction],MATCH(tbl_HRMaster[[#This Row],[EmployeeID]],tbl_EmployeeSurvey[EmployeeID],0)),"Not Found")</f>
        <v>4</v>
      </c>
      <c r="Y1248" s="5">
        <f>IFERROR(INDEX(tbl_EmployeeSurvey[WorkLifeBalance],MATCH(tbl_HRMaster[[#This Row],[EmployeeID]],tbl_EmployeeSurvey[EmployeeID],0)),"Not Found")</f>
        <v>2</v>
      </c>
      <c r="Z1248" s="5">
        <f>IFERROR(VLOOKUP(tbl_HRMaster[[#This Row],[EmployeeID]],tbl_ManagerSurvey[[EmployeeID]:[PerformanceRating]],2,FALSE),"Not Found")</f>
        <v>3</v>
      </c>
      <c r="AA1248" s="5">
        <f>IFERROR(VLOOKUP(tbl_HRMaster[[#This Row],[EmployeeID]],tbl_ManagerSurvey[[EmployeeID]:[PerformanceRating]],3,FALSE),"Not Found")</f>
        <v>3</v>
      </c>
      <c r="AB1248" s="5" t="str">
        <f>IF(tbl_HRMaster[[#This Row],[Attrition]]="Yes","Left","Active")</f>
        <v>Active</v>
      </c>
      <c r="AC1248" s="5" t="str">
        <f>_xlfn.IFS(tbl_HRMaster[[#This Row],[Age]]&lt;25,"Under 25",tbl_HRMaster[[#This Row],[Age]]&lt;35,"25-34",tbl_HRMaster[[#This Row],[Age]]&lt;45,"35-44",tbl_HRMaster[[#This Row],[Age]]&lt;55,"45-54",TRUE,"Above 54")</f>
        <v>25-34</v>
      </c>
      <c r="AD1248" s="5" t="str">
        <f>_xlfn.IFS(
tbl_HRMaster[[#This Row],[YearsAtCompany]]&lt;2,"&lt; 2 Years",
tbl_HRMaster[[#This Row],[YearsAtCompany]]&lt;5,"2-4 Years",
tbl_HRMaster[[#This Row],[YearsAtCompany]]&lt;10,"5-9 Years",
TRUE,"10+ Years"
)</f>
        <v>5-9 Years</v>
      </c>
      <c r="AE1248" s="5">
        <f>IF(tbl_HRMaster[[#This Row],[Attrition]]="Yes",1,0)</f>
        <v>0</v>
      </c>
    </row>
    <row r="1249" spans="1:31" x14ac:dyDescent="0.25">
      <c r="A1249">
        <v>32</v>
      </c>
      <c r="B1249" t="s">
        <v>21</v>
      </c>
      <c r="C1249" t="s">
        <v>22</v>
      </c>
      <c r="D1249" t="s">
        <v>30</v>
      </c>
      <c r="E1249">
        <v>1</v>
      </c>
      <c r="F1249">
        <v>1</v>
      </c>
      <c r="G1249" t="s">
        <v>24</v>
      </c>
      <c r="H1249">
        <v>3183</v>
      </c>
      <c r="I1249" t="s">
        <v>25</v>
      </c>
      <c r="J1249">
        <v>1</v>
      </c>
      <c r="K1249" t="s">
        <v>26</v>
      </c>
      <c r="L1249" t="s">
        <v>27</v>
      </c>
      <c r="M1249">
        <v>30220</v>
      </c>
      <c r="N1249">
        <v>1</v>
      </c>
      <c r="O1249">
        <v>16</v>
      </c>
      <c r="P1249">
        <v>1</v>
      </c>
      <c r="Q1249">
        <v>6</v>
      </c>
      <c r="R1249">
        <v>3</v>
      </c>
      <c r="S1249">
        <v>6</v>
      </c>
      <c r="T1249">
        <v>0</v>
      </c>
      <c r="U1249">
        <v>5</v>
      </c>
      <c r="V1249">
        <f>COUNTIF(tbl_HRMaster[EmployeeID],tbl_HRMaster[[#This Row],[EmployeeID]])</f>
        <v>1</v>
      </c>
      <c r="W1249">
        <f>IFERROR(INDEX(tbl_EmployeeSurvey[EnvironmentSatisfaction],MATCH(tbl_HRMaster[[#This Row],[EmployeeID]],tbl_EmployeeSurvey[EmployeeID],0)),"Not Found")</f>
        <v>1</v>
      </c>
      <c r="X1249">
        <f>IFERROR(INDEX(tbl_EmployeeSurvey[JobSatisfaction],MATCH(tbl_HRMaster[[#This Row],[EmployeeID]],tbl_EmployeeSurvey[EmployeeID],0)),"Not Found")</f>
        <v>4</v>
      </c>
      <c r="Y1249" s="5">
        <f>IFERROR(INDEX(tbl_EmployeeSurvey[WorkLifeBalance],MATCH(tbl_HRMaster[[#This Row],[EmployeeID]],tbl_EmployeeSurvey[EmployeeID],0)),"Not Found")</f>
        <v>2</v>
      </c>
      <c r="Z1249" s="5">
        <f>IFERROR(VLOOKUP(tbl_HRMaster[[#This Row],[EmployeeID]],tbl_ManagerSurvey[[EmployeeID]:[PerformanceRating]],2,FALSE),"Not Found")</f>
        <v>3</v>
      </c>
      <c r="AA1249" s="5">
        <f>IFERROR(VLOOKUP(tbl_HRMaster[[#This Row],[EmployeeID]],tbl_ManagerSurvey[[EmployeeID]:[PerformanceRating]],3,FALSE),"Not Found")</f>
        <v>3</v>
      </c>
      <c r="AB1249" s="5" t="str">
        <f>IF(tbl_HRMaster[[#This Row],[Attrition]]="Yes","Left","Active")</f>
        <v>Active</v>
      </c>
      <c r="AC1249" s="5" t="str">
        <f>_xlfn.IFS(tbl_HRMaster[[#This Row],[Age]]&lt;25,"Under 25",tbl_HRMaster[[#This Row],[Age]]&lt;35,"25-34",tbl_HRMaster[[#This Row],[Age]]&lt;45,"35-44",tbl_HRMaster[[#This Row],[Age]]&lt;55,"45-54",TRUE,"Above 54")</f>
        <v>25-34</v>
      </c>
      <c r="AD1249" s="5" t="str">
        <f>_xlfn.IFS(
tbl_HRMaster[[#This Row],[YearsAtCompany]]&lt;2,"&lt; 2 Years",
tbl_HRMaster[[#This Row],[YearsAtCompany]]&lt;5,"2-4 Years",
tbl_HRMaster[[#This Row],[YearsAtCompany]]&lt;10,"5-9 Years",
TRUE,"10+ Years"
)</f>
        <v>5-9 Years</v>
      </c>
      <c r="AE1249" s="5">
        <f>IF(tbl_HRMaster[[#This Row],[Attrition]]="Yes",1,0)</f>
        <v>0</v>
      </c>
    </row>
    <row r="1250" spans="1:31" x14ac:dyDescent="0.25">
      <c r="A1250">
        <v>35</v>
      </c>
      <c r="B1250" t="s">
        <v>21</v>
      </c>
      <c r="C1250" t="s">
        <v>22</v>
      </c>
      <c r="D1250" t="s">
        <v>30</v>
      </c>
      <c r="E1250">
        <v>20</v>
      </c>
      <c r="F1250">
        <v>4</v>
      </c>
      <c r="G1250" t="s">
        <v>24</v>
      </c>
      <c r="H1250">
        <v>1294</v>
      </c>
      <c r="I1250" t="s">
        <v>25</v>
      </c>
      <c r="J1250">
        <v>3</v>
      </c>
      <c r="K1250" t="s">
        <v>37</v>
      </c>
      <c r="L1250" t="s">
        <v>32</v>
      </c>
      <c r="M1250">
        <v>40690</v>
      </c>
      <c r="N1250">
        <v>1</v>
      </c>
      <c r="O1250">
        <v>13</v>
      </c>
      <c r="P1250">
        <v>0</v>
      </c>
      <c r="Q1250">
        <v>6</v>
      </c>
      <c r="R1250">
        <v>5</v>
      </c>
      <c r="S1250">
        <v>6</v>
      </c>
      <c r="T1250">
        <v>0</v>
      </c>
      <c r="U1250">
        <v>4</v>
      </c>
      <c r="V1250">
        <f>COUNTIF(tbl_HRMaster[EmployeeID],tbl_HRMaster[[#This Row],[EmployeeID]])</f>
        <v>1</v>
      </c>
      <c r="W1250">
        <f>IFERROR(INDEX(tbl_EmployeeSurvey[EnvironmentSatisfaction],MATCH(tbl_HRMaster[[#This Row],[EmployeeID]],tbl_EmployeeSurvey[EmployeeID],0)),"Not Found")</f>
        <v>2</v>
      </c>
      <c r="X1250">
        <f>IFERROR(INDEX(tbl_EmployeeSurvey[JobSatisfaction],MATCH(tbl_HRMaster[[#This Row],[EmployeeID]],tbl_EmployeeSurvey[EmployeeID],0)),"Not Found")</f>
        <v>3</v>
      </c>
      <c r="Y1250" s="5">
        <f>IFERROR(INDEX(tbl_EmployeeSurvey[WorkLifeBalance],MATCH(tbl_HRMaster[[#This Row],[EmployeeID]],tbl_EmployeeSurvey[EmployeeID],0)),"Not Found")</f>
        <v>3</v>
      </c>
      <c r="Z1250" s="5">
        <f>IFERROR(VLOOKUP(tbl_HRMaster[[#This Row],[EmployeeID]],tbl_ManagerSurvey[[EmployeeID]:[PerformanceRating]],2,FALSE),"Not Found")</f>
        <v>3</v>
      </c>
      <c r="AA1250" s="5">
        <f>IFERROR(VLOOKUP(tbl_HRMaster[[#This Row],[EmployeeID]],tbl_ManagerSurvey[[EmployeeID]:[PerformanceRating]],3,FALSE),"Not Found")</f>
        <v>3</v>
      </c>
      <c r="AB1250" s="5" t="str">
        <f>IF(tbl_HRMaster[[#This Row],[Attrition]]="Yes","Left","Active")</f>
        <v>Active</v>
      </c>
      <c r="AC1250" s="5" t="str">
        <f>_xlfn.IFS(tbl_HRMaster[[#This Row],[Age]]&lt;25,"Under 25",tbl_HRMaster[[#This Row],[Age]]&lt;35,"25-34",tbl_HRMaster[[#This Row],[Age]]&lt;45,"35-44",tbl_HRMaster[[#This Row],[Age]]&lt;55,"45-54",TRUE,"Above 54")</f>
        <v>35-44</v>
      </c>
      <c r="AD1250" s="5" t="str">
        <f>_xlfn.IFS(
tbl_HRMaster[[#This Row],[YearsAtCompany]]&lt;2,"&lt; 2 Years",
tbl_HRMaster[[#This Row],[YearsAtCompany]]&lt;5,"2-4 Years",
tbl_HRMaster[[#This Row],[YearsAtCompany]]&lt;10,"5-9 Years",
TRUE,"10+ Years"
)</f>
        <v>5-9 Years</v>
      </c>
      <c r="AE1250" s="5">
        <f>IF(tbl_HRMaster[[#This Row],[Attrition]]="Yes",1,0)</f>
        <v>0</v>
      </c>
    </row>
    <row r="1251" spans="1:31" x14ac:dyDescent="0.25">
      <c r="A1251">
        <v>35</v>
      </c>
      <c r="B1251" t="s">
        <v>21</v>
      </c>
      <c r="C1251" t="s">
        <v>22</v>
      </c>
      <c r="D1251" t="s">
        <v>30</v>
      </c>
      <c r="E1251">
        <v>20</v>
      </c>
      <c r="F1251">
        <v>4</v>
      </c>
      <c r="G1251" t="s">
        <v>24</v>
      </c>
      <c r="H1251">
        <v>2764</v>
      </c>
      <c r="I1251" t="s">
        <v>25</v>
      </c>
      <c r="J1251">
        <v>3</v>
      </c>
      <c r="K1251" t="s">
        <v>37</v>
      </c>
      <c r="L1251" t="s">
        <v>32</v>
      </c>
      <c r="M1251">
        <v>40690</v>
      </c>
      <c r="N1251">
        <v>1</v>
      </c>
      <c r="O1251">
        <v>13</v>
      </c>
      <c r="P1251">
        <v>0</v>
      </c>
      <c r="Q1251">
        <v>6</v>
      </c>
      <c r="R1251">
        <v>5</v>
      </c>
      <c r="S1251">
        <v>6</v>
      </c>
      <c r="T1251">
        <v>0</v>
      </c>
      <c r="U1251">
        <v>4</v>
      </c>
      <c r="V1251">
        <f>COUNTIF(tbl_HRMaster[EmployeeID],tbl_HRMaster[[#This Row],[EmployeeID]])</f>
        <v>1</v>
      </c>
      <c r="W1251">
        <f>IFERROR(INDEX(tbl_EmployeeSurvey[EnvironmentSatisfaction],MATCH(tbl_HRMaster[[#This Row],[EmployeeID]],tbl_EmployeeSurvey[EmployeeID],0)),"Not Found")</f>
        <v>2</v>
      </c>
      <c r="X1251">
        <f>IFERROR(INDEX(tbl_EmployeeSurvey[JobSatisfaction],MATCH(tbl_HRMaster[[#This Row],[EmployeeID]],tbl_EmployeeSurvey[EmployeeID],0)),"Not Found")</f>
        <v>3</v>
      </c>
      <c r="Y1251" s="5">
        <f>IFERROR(INDEX(tbl_EmployeeSurvey[WorkLifeBalance],MATCH(tbl_HRMaster[[#This Row],[EmployeeID]],tbl_EmployeeSurvey[EmployeeID],0)),"Not Found")</f>
        <v>3</v>
      </c>
      <c r="Z1251" s="5">
        <f>IFERROR(VLOOKUP(tbl_HRMaster[[#This Row],[EmployeeID]],tbl_ManagerSurvey[[EmployeeID]:[PerformanceRating]],2,FALSE),"Not Found")</f>
        <v>3</v>
      </c>
      <c r="AA1251" s="5">
        <f>IFERROR(VLOOKUP(tbl_HRMaster[[#This Row],[EmployeeID]],tbl_ManagerSurvey[[EmployeeID]:[PerformanceRating]],3,FALSE),"Not Found")</f>
        <v>3</v>
      </c>
      <c r="AB1251" s="5" t="str">
        <f>IF(tbl_HRMaster[[#This Row],[Attrition]]="Yes","Left","Active")</f>
        <v>Active</v>
      </c>
      <c r="AC1251" s="5" t="str">
        <f>_xlfn.IFS(tbl_HRMaster[[#This Row],[Age]]&lt;25,"Under 25",tbl_HRMaster[[#This Row],[Age]]&lt;35,"25-34",tbl_HRMaster[[#This Row],[Age]]&lt;45,"35-44",tbl_HRMaster[[#This Row],[Age]]&lt;55,"45-54",TRUE,"Above 54")</f>
        <v>35-44</v>
      </c>
      <c r="AD1251" s="5" t="str">
        <f>_xlfn.IFS(
tbl_HRMaster[[#This Row],[YearsAtCompany]]&lt;2,"&lt; 2 Years",
tbl_HRMaster[[#This Row],[YearsAtCompany]]&lt;5,"2-4 Years",
tbl_HRMaster[[#This Row],[YearsAtCompany]]&lt;10,"5-9 Years",
TRUE,"10+ Years"
)</f>
        <v>5-9 Years</v>
      </c>
      <c r="AE1251" s="5">
        <f>IF(tbl_HRMaster[[#This Row],[Attrition]]="Yes",1,0)</f>
        <v>0</v>
      </c>
    </row>
    <row r="1252" spans="1:31" x14ac:dyDescent="0.25">
      <c r="A1252">
        <v>35</v>
      </c>
      <c r="B1252" t="s">
        <v>21</v>
      </c>
      <c r="C1252" t="s">
        <v>22</v>
      </c>
      <c r="D1252" t="s">
        <v>30</v>
      </c>
      <c r="E1252">
        <v>20</v>
      </c>
      <c r="F1252">
        <v>4</v>
      </c>
      <c r="G1252" t="s">
        <v>24</v>
      </c>
      <c r="H1252">
        <v>4234</v>
      </c>
      <c r="I1252" t="s">
        <v>25</v>
      </c>
      <c r="J1252">
        <v>3</v>
      </c>
      <c r="K1252" t="s">
        <v>37</v>
      </c>
      <c r="L1252" t="s">
        <v>32</v>
      </c>
      <c r="M1252">
        <v>40690</v>
      </c>
      <c r="N1252">
        <v>1</v>
      </c>
      <c r="O1252">
        <v>13</v>
      </c>
      <c r="P1252">
        <v>0</v>
      </c>
      <c r="Q1252">
        <v>6</v>
      </c>
      <c r="R1252">
        <v>5</v>
      </c>
      <c r="S1252">
        <v>6</v>
      </c>
      <c r="T1252">
        <v>0</v>
      </c>
      <c r="U1252">
        <v>4</v>
      </c>
      <c r="V1252">
        <f>COUNTIF(tbl_HRMaster[EmployeeID],tbl_HRMaster[[#This Row],[EmployeeID]])</f>
        <v>1</v>
      </c>
      <c r="W1252">
        <f>IFERROR(INDEX(tbl_EmployeeSurvey[EnvironmentSatisfaction],MATCH(tbl_HRMaster[[#This Row],[EmployeeID]],tbl_EmployeeSurvey[EmployeeID],0)),"Not Found")</f>
        <v>2</v>
      </c>
      <c r="X1252">
        <f>IFERROR(INDEX(tbl_EmployeeSurvey[JobSatisfaction],MATCH(tbl_HRMaster[[#This Row],[EmployeeID]],tbl_EmployeeSurvey[EmployeeID],0)),"Not Found")</f>
        <v>3</v>
      </c>
      <c r="Y1252" s="5">
        <f>IFERROR(INDEX(tbl_EmployeeSurvey[WorkLifeBalance],MATCH(tbl_HRMaster[[#This Row],[EmployeeID]],tbl_EmployeeSurvey[EmployeeID],0)),"Not Found")</f>
        <v>3</v>
      </c>
      <c r="Z1252" s="5">
        <f>IFERROR(VLOOKUP(tbl_HRMaster[[#This Row],[EmployeeID]],tbl_ManagerSurvey[[EmployeeID]:[PerformanceRating]],2,FALSE),"Not Found")</f>
        <v>3</v>
      </c>
      <c r="AA1252" s="5">
        <f>IFERROR(VLOOKUP(tbl_HRMaster[[#This Row],[EmployeeID]],tbl_ManagerSurvey[[EmployeeID]:[PerformanceRating]],3,FALSE),"Not Found")</f>
        <v>3</v>
      </c>
      <c r="AB1252" s="5" t="str">
        <f>IF(tbl_HRMaster[[#This Row],[Attrition]]="Yes","Left","Active")</f>
        <v>Active</v>
      </c>
      <c r="AC1252" s="5" t="str">
        <f>_xlfn.IFS(tbl_HRMaster[[#This Row],[Age]]&lt;25,"Under 25",tbl_HRMaster[[#This Row],[Age]]&lt;35,"25-34",tbl_HRMaster[[#This Row],[Age]]&lt;45,"35-44",tbl_HRMaster[[#This Row],[Age]]&lt;55,"45-54",TRUE,"Above 54")</f>
        <v>35-44</v>
      </c>
      <c r="AD1252" s="5" t="str">
        <f>_xlfn.IFS(
tbl_HRMaster[[#This Row],[YearsAtCompany]]&lt;2,"&lt; 2 Years",
tbl_HRMaster[[#This Row],[YearsAtCompany]]&lt;5,"2-4 Years",
tbl_HRMaster[[#This Row],[YearsAtCompany]]&lt;10,"5-9 Years",
TRUE,"10+ Years"
)</f>
        <v>5-9 Years</v>
      </c>
      <c r="AE1252" s="5">
        <f>IF(tbl_HRMaster[[#This Row],[Attrition]]="Yes",1,0)</f>
        <v>0</v>
      </c>
    </row>
    <row r="1253" spans="1:31" x14ac:dyDescent="0.25">
      <c r="A1253">
        <v>44</v>
      </c>
      <c r="B1253" t="s">
        <v>28</v>
      </c>
      <c r="C1253" t="s">
        <v>22</v>
      </c>
      <c r="D1253" t="s">
        <v>37</v>
      </c>
      <c r="E1253">
        <v>6</v>
      </c>
      <c r="F1253">
        <v>2</v>
      </c>
      <c r="G1253" t="s">
        <v>37</v>
      </c>
      <c r="H1253">
        <v>600</v>
      </c>
      <c r="I1253" t="s">
        <v>34</v>
      </c>
      <c r="J1253">
        <v>3</v>
      </c>
      <c r="K1253" t="s">
        <v>35</v>
      </c>
      <c r="L1253" t="s">
        <v>32</v>
      </c>
      <c r="M1253">
        <v>45580</v>
      </c>
      <c r="N1253">
        <v>1</v>
      </c>
      <c r="O1253">
        <v>13</v>
      </c>
      <c r="P1253">
        <v>1</v>
      </c>
      <c r="Q1253">
        <v>6</v>
      </c>
      <c r="R1253">
        <v>2</v>
      </c>
      <c r="S1253">
        <v>6</v>
      </c>
      <c r="T1253">
        <v>0</v>
      </c>
      <c r="U1253">
        <v>2</v>
      </c>
      <c r="V1253">
        <f>COUNTIF(tbl_HRMaster[EmployeeID],tbl_HRMaster[[#This Row],[EmployeeID]])</f>
        <v>1</v>
      </c>
      <c r="W1253">
        <f>IFERROR(INDEX(tbl_EmployeeSurvey[EnvironmentSatisfaction],MATCH(tbl_HRMaster[[#This Row],[EmployeeID]],tbl_EmployeeSurvey[EmployeeID],0)),"Not Found")</f>
        <v>3</v>
      </c>
      <c r="X1253">
        <f>IFERROR(INDEX(tbl_EmployeeSurvey[JobSatisfaction],MATCH(tbl_HRMaster[[#This Row],[EmployeeID]],tbl_EmployeeSurvey[EmployeeID],0)),"Not Found")</f>
        <v>3</v>
      </c>
      <c r="Y1253" s="5">
        <f>IFERROR(INDEX(tbl_EmployeeSurvey[WorkLifeBalance],MATCH(tbl_HRMaster[[#This Row],[EmployeeID]],tbl_EmployeeSurvey[EmployeeID],0)),"Not Found")</f>
        <v>3</v>
      </c>
      <c r="Z1253" s="5">
        <f>IFERROR(VLOOKUP(tbl_HRMaster[[#This Row],[EmployeeID]],tbl_ManagerSurvey[[EmployeeID]:[PerformanceRating]],2,FALSE),"Not Found")</f>
        <v>1</v>
      </c>
      <c r="AA1253" s="5">
        <f>IFERROR(VLOOKUP(tbl_HRMaster[[#This Row],[EmployeeID]],tbl_ManagerSurvey[[EmployeeID]:[PerformanceRating]],3,FALSE),"Not Found")</f>
        <v>3</v>
      </c>
      <c r="AB1253" s="5" t="str">
        <f>IF(tbl_HRMaster[[#This Row],[Attrition]]="Yes","Left","Active")</f>
        <v>Left</v>
      </c>
      <c r="AC1253" s="5" t="str">
        <f>_xlfn.IFS(tbl_HRMaster[[#This Row],[Age]]&lt;25,"Under 25",tbl_HRMaster[[#This Row],[Age]]&lt;35,"25-34",tbl_HRMaster[[#This Row],[Age]]&lt;45,"35-44",tbl_HRMaster[[#This Row],[Age]]&lt;55,"45-54",TRUE,"Above 54")</f>
        <v>35-44</v>
      </c>
      <c r="AD1253" s="5" t="str">
        <f>_xlfn.IFS(
tbl_HRMaster[[#This Row],[YearsAtCompany]]&lt;2,"&lt; 2 Years",
tbl_HRMaster[[#This Row],[YearsAtCompany]]&lt;5,"2-4 Years",
tbl_HRMaster[[#This Row],[YearsAtCompany]]&lt;10,"5-9 Years",
TRUE,"10+ Years"
)</f>
        <v>5-9 Years</v>
      </c>
      <c r="AE1253" s="5">
        <f>IF(tbl_HRMaster[[#This Row],[Attrition]]="Yes",1,0)</f>
        <v>1</v>
      </c>
    </row>
    <row r="1254" spans="1:31" x14ac:dyDescent="0.25">
      <c r="A1254">
        <v>44</v>
      </c>
      <c r="B1254" t="s">
        <v>28</v>
      </c>
      <c r="C1254" t="s">
        <v>22</v>
      </c>
      <c r="D1254" t="s">
        <v>37</v>
      </c>
      <c r="E1254">
        <v>6</v>
      </c>
      <c r="F1254">
        <v>2</v>
      </c>
      <c r="G1254" t="s">
        <v>37</v>
      </c>
      <c r="H1254">
        <v>2070</v>
      </c>
      <c r="I1254" t="s">
        <v>34</v>
      </c>
      <c r="J1254">
        <v>3</v>
      </c>
      <c r="K1254" t="s">
        <v>35</v>
      </c>
      <c r="L1254" t="s">
        <v>32</v>
      </c>
      <c r="M1254">
        <v>45580</v>
      </c>
      <c r="N1254">
        <v>1</v>
      </c>
      <c r="O1254">
        <v>13</v>
      </c>
      <c r="P1254">
        <v>1</v>
      </c>
      <c r="Q1254">
        <v>6</v>
      </c>
      <c r="R1254">
        <v>2</v>
      </c>
      <c r="S1254">
        <v>6</v>
      </c>
      <c r="T1254">
        <v>0</v>
      </c>
      <c r="U1254">
        <v>2</v>
      </c>
      <c r="V1254">
        <f>COUNTIF(tbl_HRMaster[EmployeeID],tbl_HRMaster[[#This Row],[EmployeeID]])</f>
        <v>1</v>
      </c>
      <c r="W1254">
        <f>IFERROR(INDEX(tbl_EmployeeSurvey[EnvironmentSatisfaction],MATCH(tbl_HRMaster[[#This Row],[EmployeeID]],tbl_EmployeeSurvey[EmployeeID],0)),"Not Found")</f>
        <v>3</v>
      </c>
      <c r="X1254">
        <f>IFERROR(INDEX(tbl_EmployeeSurvey[JobSatisfaction],MATCH(tbl_HRMaster[[#This Row],[EmployeeID]],tbl_EmployeeSurvey[EmployeeID],0)),"Not Found")</f>
        <v>3</v>
      </c>
      <c r="Y1254" s="5">
        <f>IFERROR(INDEX(tbl_EmployeeSurvey[WorkLifeBalance],MATCH(tbl_HRMaster[[#This Row],[EmployeeID]],tbl_EmployeeSurvey[EmployeeID],0)),"Not Found")</f>
        <v>3</v>
      </c>
      <c r="Z1254" s="5">
        <f>IFERROR(VLOOKUP(tbl_HRMaster[[#This Row],[EmployeeID]],tbl_ManagerSurvey[[EmployeeID]:[PerformanceRating]],2,FALSE),"Not Found")</f>
        <v>1</v>
      </c>
      <c r="AA1254" s="5">
        <f>IFERROR(VLOOKUP(tbl_HRMaster[[#This Row],[EmployeeID]],tbl_ManagerSurvey[[EmployeeID]:[PerformanceRating]],3,FALSE),"Not Found")</f>
        <v>3</v>
      </c>
      <c r="AB1254" s="5" t="str">
        <f>IF(tbl_HRMaster[[#This Row],[Attrition]]="Yes","Left","Active")</f>
        <v>Left</v>
      </c>
      <c r="AC1254" s="5" t="str">
        <f>_xlfn.IFS(tbl_HRMaster[[#This Row],[Age]]&lt;25,"Under 25",tbl_HRMaster[[#This Row],[Age]]&lt;35,"25-34",tbl_HRMaster[[#This Row],[Age]]&lt;45,"35-44",tbl_HRMaster[[#This Row],[Age]]&lt;55,"45-54",TRUE,"Above 54")</f>
        <v>35-44</v>
      </c>
      <c r="AD1254" s="5" t="str">
        <f>_xlfn.IFS(
tbl_HRMaster[[#This Row],[YearsAtCompany]]&lt;2,"&lt; 2 Years",
tbl_HRMaster[[#This Row],[YearsAtCompany]]&lt;5,"2-4 Years",
tbl_HRMaster[[#This Row],[YearsAtCompany]]&lt;10,"5-9 Years",
TRUE,"10+ Years"
)</f>
        <v>5-9 Years</v>
      </c>
      <c r="AE1254" s="5">
        <f>IF(tbl_HRMaster[[#This Row],[Attrition]]="Yes",1,0)</f>
        <v>1</v>
      </c>
    </row>
    <row r="1255" spans="1:31" x14ac:dyDescent="0.25">
      <c r="A1255">
        <v>44</v>
      </c>
      <c r="B1255" t="s">
        <v>28</v>
      </c>
      <c r="C1255" t="s">
        <v>22</v>
      </c>
      <c r="D1255" t="s">
        <v>37</v>
      </c>
      <c r="E1255">
        <v>6</v>
      </c>
      <c r="F1255">
        <v>2</v>
      </c>
      <c r="G1255" t="s">
        <v>37</v>
      </c>
      <c r="H1255">
        <v>3540</v>
      </c>
      <c r="I1255" t="s">
        <v>34</v>
      </c>
      <c r="J1255">
        <v>3</v>
      </c>
      <c r="K1255" t="s">
        <v>35</v>
      </c>
      <c r="L1255" t="s">
        <v>32</v>
      </c>
      <c r="M1255">
        <v>45580</v>
      </c>
      <c r="N1255">
        <v>1</v>
      </c>
      <c r="O1255">
        <v>13</v>
      </c>
      <c r="P1255">
        <v>1</v>
      </c>
      <c r="Q1255">
        <v>6</v>
      </c>
      <c r="R1255">
        <v>2</v>
      </c>
      <c r="S1255">
        <v>6</v>
      </c>
      <c r="T1255">
        <v>0</v>
      </c>
      <c r="U1255">
        <v>2</v>
      </c>
      <c r="V1255">
        <f>COUNTIF(tbl_HRMaster[EmployeeID],tbl_HRMaster[[#This Row],[EmployeeID]])</f>
        <v>1</v>
      </c>
      <c r="W1255">
        <f>IFERROR(INDEX(tbl_EmployeeSurvey[EnvironmentSatisfaction],MATCH(tbl_HRMaster[[#This Row],[EmployeeID]],tbl_EmployeeSurvey[EmployeeID],0)),"Not Found")</f>
        <v>3</v>
      </c>
      <c r="X1255">
        <f>IFERROR(INDEX(tbl_EmployeeSurvey[JobSatisfaction],MATCH(tbl_HRMaster[[#This Row],[EmployeeID]],tbl_EmployeeSurvey[EmployeeID],0)),"Not Found")</f>
        <v>3</v>
      </c>
      <c r="Y1255" s="5">
        <f>IFERROR(INDEX(tbl_EmployeeSurvey[WorkLifeBalance],MATCH(tbl_HRMaster[[#This Row],[EmployeeID]],tbl_EmployeeSurvey[EmployeeID],0)),"Not Found")</f>
        <v>3</v>
      </c>
      <c r="Z1255" s="5">
        <f>IFERROR(VLOOKUP(tbl_HRMaster[[#This Row],[EmployeeID]],tbl_ManagerSurvey[[EmployeeID]:[PerformanceRating]],2,FALSE),"Not Found")</f>
        <v>1</v>
      </c>
      <c r="AA1255" s="5">
        <f>IFERROR(VLOOKUP(tbl_HRMaster[[#This Row],[EmployeeID]],tbl_ManagerSurvey[[EmployeeID]:[PerformanceRating]],3,FALSE),"Not Found")</f>
        <v>3</v>
      </c>
      <c r="AB1255" s="5" t="str">
        <f>IF(tbl_HRMaster[[#This Row],[Attrition]]="Yes","Left","Active")</f>
        <v>Left</v>
      </c>
      <c r="AC1255" s="5" t="str">
        <f>_xlfn.IFS(tbl_HRMaster[[#This Row],[Age]]&lt;25,"Under 25",tbl_HRMaster[[#This Row],[Age]]&lt;35,"25-34",tbl_HRMaster[[#This Row],[Age]]&lt;45,"35-44",tbl_HRMaster[[#This Row],[Age]]&lt;55,"45-54",TRUE,"Above 54")</f>
        <v>35-44</v>
      </c>
      <c r="AD1255" s="5" t="str">
        <f>_xlfn.IFS(
tbl_HRMaster[[#This Row],[YearsAtCompany]]&lt;2,"&lt; 2 Years",
tbl_HRMaster[[#This Row],[YearsAtCompany]]&lt;5,"2-4 Years",
tbl_HRMaster[[#This Row],[YearsAtCompany]]&lt;10,"5-9 Years",
TRUE,"10+ Years"
)</f>
        <v>5-9 Years</v>
      </c>
      <c r="AE1255" s="5">
        <f>IF(tbl_HRMaster[[#This Row],[Attrition]]="Yes",1,0)</f>
        <v>1</v>
      </c>
    </row>
    <row r="1256" spans="1:31" x14ac:dyDescent="0.25">
      <c r="A1256">
        <v>45</v>
      </c>
      <c r="B1256" t="s">
        <v>21</v>
      </c>
      <c r="C1256" t="s">
        <v>22</v>
      </c>
      <c r="D1256" t="s">
        <v>30</v>
      </c>
      <c r="E1256">
        <v>16</v>
      </c>
      <c r="F1256">
        <v>1</v>
      </c>
      <c r="G1256" t="s">
        <v>38</v>
      </c>
      <c r="H1256">
        <v>502</v>
      </c>
      <c r="I1256" t="s">
        <v>34</v>
      </c>
      <c r="J1256">
        <v>2</v>
      </c>
      <c r="K1256" t="s">
        <v>35</v>
      </c>
      <c r="L1256" t="s">
        <v>32</v>
      </c>
      <c r="M1256">
        <v>54840</v>
      </c>
      <c r="N1256">
        <v>1</v>
      </c>
      <c r="O1256">
        <v>20</v>
      </c>
      <c r="P1256">
        <v>3</v>
      </c>
      <c r="Q1256">
        <v>6</v>
      </c>
      <c r="R1256">
        <v>6</v>
      </c>
      <c r="S1256">
        <v>6</v>
      </c>
      <c r="T1256">
        <v>0</v>
      </c>
      <c r="U1256">
        <v>4</v>
      </c>
      <c r="V1256">
        <f>COUNTIF(tbl_HRMaster[EmployeeID],tbl_HRMaster[[#This Row],[EmployeeID]])</f>
        <v>1</v>
      </c>
      <c r="W1256">
        <f>IFERROR(INDEX(tbl_EmployeeSurvey[EnvironmentSatisfaction],MATCH(tbl_HRMaster[[#This Row],[EmployeeID]],tbl_EmployeeSurvey[EmployeeID],0)),"Not Found")</f>
        <v>2</v>
      </c>
      <c r="X1256">
        <f>IFERROR(INDEX(tbl_EmployeeSurvey[JobSatisfaction],MATCH(tbl_HRMaster[[#This Row],[EmployeeID]],tbl_EmployeeSurvey[EmployeeID],0)),"Not Found")</f>
        <v>2</v>
      </c>
      <c r="Y1256" s="5">
        <f>IFERROR(INDEX(tbl_EmployeeSurvey[WorkLifeBalance],MATCH(tbl_HRMaster[[#This Row],[EmployeeID]],tbl_EmployeeSurvey[EmployeeID],0)),"Not Found")</f>
        <v>3</v>
      </c>
      <c r="Z1256" s="5">
        <f>IFERROR(VLOOKUP(tbl_HRMaster[[#This Row],[EmployeeID]],tbl_ManagerSurvey[[EmployeeID]:[PerformanceRating]],2,FALSE),"Not Found")</f>
        <v>3</v>
      </c>
      <c r="AA1256" s="5">
        <f>IFERROR(VLOOKUP(tbl_HRMaster[[#This Row],[EmployeeID]],tbl_ManagerSurvey[[EmployeeID]:[PerformanceRating]],3,FALSE),"Not Found")</f>
        <v>4</v>
      </c>
      <c r="AB1256" s="5" t="str">
        <f>IF(tbl_HRMaster[[#This Row],[Attrition]]="Yes","Left","Active")</f>
        <v>Active</v>
      </c>
      <c r="AC1256" s="5" t="str">
        <f>_xlfn.IFS(tbl_HRMaster[[#This Row],[Age]]&lt;25,"Under 25",tbl_HRMaster[[#This Row],[Age]]&lt;35,"25-34",tbl_HRMaster[[#This Row],[Age]]&lt;45,"35-44",tbl_HRMaster[[#This Row],[Age]]&lt;55,"45-54",TRUE,"Above 54")</f>
        <v>45-54</v>
      </c>
      <c r="AD1256" s="5" t="str">
        <f>_xlfn.IFS(
tbl_HRMaster[[#This Row],[YearsAtCompany]]&lt;2,"&lt; 2 Years",
tbl_HRMaster[[#This Row],[YearsAtCompany]]&lt;5,"2-4 Years",
tbl_HRMaster[[#This Row],[YearsAtCompany]]&lt;10,"5-9 Years",
TRUE,"10+ Years"
)</f>
        <v>5-9 Years</v>
      </c>
      <c r="AE1256" s="5">
        <f>IF(tbl_HRMaster[[#This Row],[Attrition]]="Yes",1,0)</f>
        <v>0</v>
      </c>
    </row>
    <row r="1257" spans="1:31" x14ac:dyDescent="0.25">
      <c r="A1257">
        <v>45</v>
      </c>
      <c r="B1257" t="s">
        <v>21</v>
      </c>
      <c r="C1257" t="s">
        <v>22</v>
      </c>
      <c r="D1257" t="s">
        <v>30</v>
      </c>
      <c r="E1257">
        <v>16</v>
      </c>
      <c r="F1257">
        <v>1</v>
      </c>
      <c r="G1257" t="s">
        <v>38</v>
      </c>
      <c r="H1257">
        <v>1972</v>
      </c>
      <c r="I1257" t="s">
        <v>34</v>
      </c>
      <c r="J1257">
        <v>2</v>
      </c>
      <c r="K1257" t="s">
        <v>35</v>
      </c>
      <c r="L1257" t="s">
        <v>32</v>
      </c>
      <c r="M1257">
        <v>54840</v>
      </c>
      <c r="N1257">
        <v>1</v>
      </c>
      <c r="O1257">
        <v>20</v>
      </c>
      <c r="P1257">
        <v>3</v>
      </c>
      <c r="Q1257">
        <v>6</v>
      </c>
      <c r="R1257">
        <v>6</v>
      </c>
      <c r="S1257">
        <v>6</v>
      </c>
      <c r="T1257">
        <v>0</v>
      </c>
      <c r="U1257">
        <v>4</v>
      </c>
      <c r="V1257">
        <f>COUNTIF(tbl_HRMaster[EmployeeID],tbl_HRMaster[[#This Row],[EmployeeID]])</f>
        <v>1</v>
      </c>
      <c r="W1257">
        <f>IFERROR(INDEX(tbl_EmployeeSurvey[EnvironmentSatisfaction],MATCH(tbl_HRMaster[[#This Row],[EmployeeID]],tbl_EmployeeSurvey[EmployeeID],0)),"Not Found")</f>
        <v>2</v>
      </c>
      <c r="X1257">
        <f>IFERROR(INDEX(tbl_EmployeeSurvey[JobSatisfaction],MATCH(tbl_HRMaster[[#This Row],[EmployeeID]],tbl_EmployeeSurvey[EmployeeID],0)),"Not Found")</f>
        <v>2</v>
      </c>
      <c r="Y1257" s="5">
        <f>IFERROR(INDEX(tbl_EmployeeSurvey[WorkLifeBalance],MATCH(tbl_HRMaster[[#This Row],[EmployeeID]],tbl_EmployeeSurvey[EmployeeID],0)),"Not Found")</f>
        <v>3</v>
      </c>
      <c r="Z1257" s="5">
        <f>IFERROR(VLOOKUP(tbl_HRMaster[[#This Row],[EmployeeID]],tbl_ManagerSurvey[[EmployeeID]:[PerformanceRating]],2,FALSE),"Not Found")</f>
        <v>3</v>
      </c>
      <c r="AA1257" s="5">
        <f>IFERROR(VLOOKUP(tbl_HRMaster[[#This Row],[EmployeeID]],tbl_ManagerSurvey[[EmployeeID]:[PerformanceRating]],3,FALSE),"Not Found")</f>
        <v>4</v>
      </c>
      <c r="AB1257" s="5" t="str">
        <f>IF(tbl_HRMaster[[#This Row],[Attrition]]="Yes","Left","Active")</f>
        <v>Active</v>
      </c>
      <c r="AC1257" s="5" t="str">
        <f>_xlfn.IFS(tbl_HRMaster[[#This Row],[Age]]&lt;25,"Under 25",tbl_HRMaster[[#This Row],[Age]]&lt;35,"25-34",tbl_HRMaster[[#This Row],[Age]]&lt;45,"35-44",tbl_HRMaster[[#This Row],[Age]]&lt;55,"45-54",TRUE,"Above 54")</f>
        <v>45-54</v>
      </c>
      <c r="AD1257" s="5" t="str">
        <f>_xlfn.IFS(
tbl_HRMaster[[#This Row],[YearsAtCompany]]&lt;2,"&lt; 2 Years",
tbl_HRMaster[[#This Row],[YearsAtCompany]]&lt;5,"2-4 Years",
tbl_HRMaster[[#This Row],[YearsAtCompany]]&lt;10,"5-9 Years",
TRUE,"10+ Years"
)</f>
        <v>5-9 Years</v>
      </c>
      <c r="AE1257" s="5">
        <f>IF(tbl_HRMaster[[#This Row],[Attrition]]="Yes",1,0)</f>
        <v>0</v>
      </c>
    </row>
    <row r="1258" spans="1:31" x14ac:dyDescent="0.25">
      <c r="A1258">
        <v>45</v>
      </c>
      <c r="B1258" t="s">
        <v>21</v>
      </c>
      <c r="C1258" t="s">
        <v>22</v>
      </c>
      <c r="D1258" t="s">
        <v>30</v>
      </c>
      <c r="E1258">
        <v>16</v>
      </c>
      <c r="F1258">
        <v>1</v>
      </c>
      <c r="G1258" t="s">
        <v>38</v>
      </c>
      <c r="H1258">
        <v>3442</v>
      </c>
      <c r="I1258" t="s">
        <v>34</v>
      </c>
      <c r="J1258">
        <v>2</v>
      </c>
      <c r="K1258" t="s">
        <v>35</v>
      </c>
      <c r="L1258" t="s">
        <v>32</v>
      </c>
      <c r="M1258">
        <v>54840</v>
      </c>
      <c r="N1258">
        <v>1</v>
      </c>
      <c r="O1258">
        <v>20</v>
      </c>
      <c r="P1258">
        <v>3</v>
      </c>
      <c r="Q1258">
        <v>6</v>
      </c>
      <c r="R1258">
        <v>6</v>
      </c>
      <c r="S1258">
        <v>6</v>
      </c>
      <c r="T1258">
        <v>0</v>
      </c>
      <c r="U1258">
        <v>4</v>
      </c>
      <c r="V1258">
        <f>COUNTIF(tbl_HRMaster[EmployeeID],tbl_HRMaster[[#This Row],[EmployeeID]])</f>
        <v>1</v>
      </c>
      <c r="W1258">
        <f>IFERROR(INDEX(tbl_EmployeeSurvey[EnvironmentSatisfaction],MATCH(tbl_HRMaster[[#This Row],[EmployeeID]],tbl_EmployeeSurvey[EmployeeID],0)),"Not Found")</f>
        <v>2</v>
      </c>
      <c r="X1258">
        <f>IFERROR(INDEX(tbl_EmployeeSurvey[JobSatisfaction],MATCH(tbl_HRMaster[[#This Row],[EmployeeID]],tbl_EmployeeSurvey[EmployeeID],0)),"Not Found")</f>
        <v>2</v>
      </c>
      <c r="Y1258" s="5">
        <f>IFERROR(INDEX(tbl_EmployeeSurvey[WorkLifeBalance],MATCH(tbl_HRMaster[[#This Row],[EmployeeID]],tbl_EmployeeSurvey[EmployeeID],0)),"Not Found")</f>
        <v>3</v>
      </c>
      <c r="Z1258" s="5">
        <f>IFERROR(VLOOKUP(tbl_HRMaster[[#This Row],[EmployeeID]],tbl_ManagerSurvey[[EmployeeID]:[PerformanceRating]],2,FALSE),"Not Found")</f>
        <v>3</v>
      </c>
      <c r="AA1258" s="5">
        <f>IFERROR(VLOOKUP(tbl_HRMaster[[#This Row],[EmployeeID]],tbl_ManagerSurvey[[EmployeeID]:[PerformanceRating]],3,FALSE),"Not Found")</f>
        <v>4</v>
      </c>
      <c r="AB1258" s="5" t="str">
        <f>IF(tbl_HRMaster[[#This Row],[Attrition]]="Yes","Left","Active")</f>
        <v>Active</v>
      </c>
      <c r="AC1258" s="5" t="str">
        <f>_xlfn.IFS(tbl_HRMaster[[#This Row],[Age]]&lt;25,"Under 25",tbl_HRMaster[[#This Row],[Age]]&lt;35,"25-34",tbl_HRMaster[[#This Row],[Age]]&lt;45,"35-44",tbl_HRMaster[[#This Row],[Age]]&lt;55,"45-54",TRUE,"Above 54")</f>
        <v>45-54</v>
      </c>
      <c r="AD1258" s="5" t="str">
        <f>_xlfn.IFS(
tbl_HRMaster[[#This Row],[YearsAtCompany]]&lt;2,"&lt; 2 Years",
tbl_HRMaster[[#This Row],[YearsAtCompany]]&lt;5,"2-4 Years",
tbl_HRMaster[[#This Row],[YearsAtCompany]]&lt;10,"5-9 Years",
TRUE,"10+ Years"
)</f>
        <v>5-9 Years</v>
      </c>
      <c r="AE1258" s="5">
        <f>IF(tbl_HRMaster[[#This Row],[Attrition]]="Yes",1,0)</f>
        <v>0</v>
      </c>
    </row>
    <row r="1259" spans="1:31" x14ac:dyDescent="0.25">
      <c r="A1259">
        <v>25</v>
      </c>
      <c r="B1259" t="s">
        <v>28</v>
      </c>
      <c r="C1259" t="s">
        <v>22</v>
      </c>
      <c r="D1259" t="s">
        <v>23</v>
      </c>
      <c r="E1259">
        <v>10</v>
      </c>
      <c r="F1259">
        <v>1</v>
      </c>
      <c r="G1259" t="s">
        <v>45</v>
      </c>
      <c r="H1259">
        <v>1320</v>
      </c>
      <c r="I1259" t="s">
        <v>34</v>
      </c>
      <c r="J1259">
        <v>2</v>
      </c>
      <c r="K1259" t="s">
        <v>39</v>
      </c>
      <c r="L1259" t="s">
        <v>32</v>
      </c>
      <c r="M1259">
        <v>82370</v>
      </c>
      <c r="N1259">
        <v>1</v>
      </c>
      <c r="O1259">
        <v>13</v>
      </c>
      <c r="P1259">
        <v>0</v>
      </c>
      <c r="Q1259">
        <v>6</v>
      </c>
      <c r="R1259">
        <v>6</v>
      </c>
      <c r="S1259">
        <v>6</v>
      </c>
      <c r="T1259">
        <v>0</v>
      </c>
      <c r="U1259">
        <v>3</v>
      </c>
      <c r="V1259">
        <f>COUNTIF(tbl_HRMaster[EmployeeID],tbl_HRMaster[[#This Row],[EmployeeID]])</f>
        <v>1</v>
      </c>
      <c r="W1259">
        <f>IFERROR(INDEX(tbl_EmployeeSurvey[EnvironmentSatisfaction],MATCH(tbl_HRMaster[[#This Row],[EmployeeID]],tbl_EmployeeSurvey[EmployeeID],0)),"Not Found")</f>
        <v>3</v>
      </c>
      <c r="X1259">
        <f>IFERROR(INDEX(tbl_EmployeeSurvey[JobSatisfaction],MATCH(tbl_HRMaster[[#This Row],[EmployeeID]],tbl_EmployeeSurvey[EmployeeID],0)),"Not Found")</f>
        <v>3</v>
      </c>
      <c r="Y1259" s="5">
        <f>IFERROR(INDEX(tbl_EmployeeSurvey[WorkLifeBalance],MATCH(tbl_HRMaster[[#This Row],[EmployeeID]],tbl_EmployeeSurvey[EmployeeID],0)),"Not Found")</f>
        <v>3</v>
      </c>
      <c r="Z1259" s="5">
        <f>IFERROR(VLOOKUP(tbl_HRMaster[[#This Row],[EmployeeID]],tbl_ManagerSurvey[[EmployeeID]:[PerformanceRating]],2,FALSE),"Not Found")</f>
        <v>2</v>
      </c>
      <c r="AA1259" s="5">
        <f>IFERROR(VLOOKUP(tbl_HRMaster[[#This Row],[EmployeeID]],tbl_ManagerSurvey[[EmployeeID]:[PerformanceRating]],3,FALSE),"Not Found")</f>
        <v>3</v>
      </c>
      <c r="AB1259" s="5" t="str">
        <f>IF(tbl_HRMaster[[#This Row],[Attrition]]="Yes","Left","Active")</f>
        <v>Left</v>
      </c>
      <c r="AC1259" s="5" t="str">
        <f>_xlfn.IFS(tbl_HRMaster[[#This Row],[Age]]&lt;25,"Under 25",tbl_HRMaster[[#This Row],[Age]]&lt;35,"25-34",tbl_HRMaster[[#This Row],[Age]]&lt;45,"35-44",tbl_HRMaster[[#This Row],[Age]]&lt;55,"45-54",TRUE,"Above 54")</f>
        <v>25-34</v>
      </c>
      <c r="AD1259" s="5" t="str">
        <f>_xlfn.IFS(
tbl_HRMaster[[#This Row],[YearsAtCompany]]&lt;2,"&lt; 2 Years",
tbl_HRMaster[[#This Row],[YearsAtCompany]]&lt;5,"2-4 Years",
tbl_HRMaster[[#This Row],[YearsAtCompany]]&lt;10,"5-9 Years",
TRUE,"10+ Years"
)</f>
        <v>5-9 Years</v>
      </c>
      <c r="AE1259" s="5">
        <f>IF(tbl_HRMaster[[#This Row],[Attrition]]="Yes",1,0)</f>
        <v>1</v>
      </c>
    </row>
    <row r="1260" spans="1:31" x14ac:dyDescent="0.25">
      <c r="A1260">
        <v>25</v>
      </c>
      <c r="B1260" t="s">
        <v>28</v>
      </c>
      <c r="C1260" t="s">
        <v>22</v>
      </c>
      <c r="D1260" t="s">
        <v>23</v>
      </c>
      <c r="E1260">
        <v>10</v>
      </c>
      <c r="F1260">
        <v>1</v>
      </c>
      <c r="G1260" t="s">
        <v>45</v>
      </c>
      <c r="H1260">
        <v>2790</v>
      </c>
      <c r="I1260" t="s">
        <v>34</v>
      </c>
      <c r="J1260">
        <v>2</v>
      </c>
      <c r="K1260" t="s">
        <v>39</v>
      </c>
      <c r="L1260" t="s">
        <v>32</v>
      </c>
      <c r="M1260">
        <v>82370</v>
      </c>
      <c r="N1260">
        <v>1</v>
      </c>
      <c r="O1260">
        <v>13</v>
      </c>
      <c r="P1260">
        <v>0</v>
      </c>
      <c r="Q1260">
        <v>6</v>
      </c>
      <c r="R1260">
        <v>6</v>
      </c>
      <c r="S1260">
        <v>6</v>
      </c>
      <c r="T1260">
        <v>0</v>
      </c>
      <c r="U1260">
        <v>3</v>
      </c>
      <c r="V1260">
        <f>COUNTIF(tbl_HRMaster[EmployeeID],tbl_HRMaster[[#This Row],[EmployeeID]])</f>
        <v>1</v>
      </c>
      <c r="W1260">
        <f>IFERROR(INDEX(tbl_EmployeeSurvey[EnvironmentSatisfaction],MATCH(tbl_HRMaster[[#This Row],[EmployeeID]],tbl_EmployeeSurvey[EmployeeID],0)),"Not Found")</f>
        <v>3</v>
      </c>
      <c r="X1260">
        <f>IFERROR(INDEX(tbl_EmployeeSurvey[JobSatisfaction],MATCH(tbl_HRMaster[[#This Row],[EmployeeID]],tbl_EmployeeSurvey[EmployeeID],0)),"Not Found")</f>
        <v>3</v>
      </c>
      <c r="Y1260" s="5">
        <f>IFERROR(INDEX(tbl_EmployeeSurvey[WorkLifeBalance],MATCH(tbl_HRMaster[[#This Row],[EmployeeID]],tbl_EmployeeSurvey[EmployeeID],0)),"Not Found")</f>
        <v>3</v>
      </c>
      <c r="Z1260" s="5">
        <f>IFERROR(VLOOKUP(tbl_HRMaster[[#This Row],[EmployeeID]],tbl_ManagerSurvey[[EmployeeID]:[PerformanceRating]],2,FALSE),"Not Found")</f>
        <v>2</v>
      </c>
      <c r="AA1260" s="5">
        <f>IFERROR(VLOOKUP(tbl_HRMaster[[#This Row],[EmployeeID]],tbl_ManagerSurvey[[EmployeeID]:[PerformanceRating]],3,FALSE),"Not Found")</f>
        <v>3</v>
      </c>
      <c r="AB1260" s="5" t="str">
        <f>IF(tbl_HRMaster[[#This Row],[Attrition]]="Yes","Left","Active")</f>
        <v>Left</v>
      </c>
      <c r="AC1260" s="5" t="str">
        <f>_xlfn.IFS(tbl_HRMaster[[#This Row],[Age]]&lt;25,"Under 25",tbl_HRMaster[[#This Row],[Age]]&lt;35,"25-34",tbl_HRMaster[[#This Row],[Age]]&lt;45,"35-44",tbl_HRMaster[[#This Row],[Age]]&lt;55,"45-54",TRUE,"Above 54")</f>
        <v>25-34</v>
      </c>
      <c r="AD1260" s="5" t="str">
        <f>_xlfn.IFS(
tbl_HRMaster[[#This Row],[YearsAtCompany]]&lt;2,"&lt; 2 Years",
tbl_HRMaster[[#This Row],[YearsAtCompany]]&lt;5,"2-4 Years",
tbl_HRMaster[[#This Row],[YearsAtCompany]]&lt;10,"5-9 Years",
TRUE,"10+ Years"
)</f>
        <v>5-9 Years</v>
      </c>
      <c r="AE1260" s="5">
        <f>IF(tbl_HRMaster[[#This Row],[Attrition]]="Yes",1,0)</f>
        <v>1</v>
      </c>
    </row>
    <row r="1261" spans="1:31" x14ac:dyDescent="0.25">
      <c r="A1261">
        <v>25</v>
      </c>
      <c r="B1261" t="s">
        <v>28</v>
      </c>
      <c r="C1261" t="s">
        <v>22</v>
      </c>
      <c r="D1261" t="s">
        <v>23</v>
      </c>
      <c r="E1261">
        <v>10</v>
      </c>
      <c r="F1261">
        <v>1</v>
      </c>
      <c r="G1261" t="s">
        <v>45</v>
      </c>
      <c r="H1261">
        <v>4260</v>
      </c>
      <c r="I1261" t="s">
        <v>34</v>
      </c>
      <c r="J1261">
        <v>2</v>
      </c>
      <c r="K1261" t="s">
        <v>39</v>
      </c>
      <c r="L1261" t="s">
        <v>32</v>
      </c>
      <c r="M1261">
        <v>82370</v>
      </c>
      <c r="N1261">
        <v>1</v>
      </c>
      <c r="O1261">
        <v>13</v>
      </c>
      <c r="P1261">
        <v>0</v>
      </c>
      <c r="Q1261">
        <v>6</v>
      </c>
      <c r="R1261">
        <v>6</v>
      </c>
      <c r="S1261">
        <v>6</v>
      </c>
      <c r="T1261">
        <v>0</v>
      </c>
      <c r="U1261">
        <v>3</v>
      </c>
      <c r="V1261">
        <f>COUNTIF(tbl_HRMaster[EmployeeID],tbl_HRMaster[[#This Row],[EmployeeID]])</f>
        <v>1</v>
      </c>
      <c r="W1261">
        <f>IFERROR(INDEX(tbl_EmployeeSurvey[EnvironmentSatisfaction],MATCH(tbl_HRMaster[[#This Row],[EmployeeID]],tbl_EmployeeSurvey[EmployeeID],0)),"Not Found")</f>
        <v>3</v>
      </c>
      <c r="X1261">
        <f>IFERROR(INDEX(tbl_EmployeeSurvey[JobSatisfaction],MATCH(tbl_HRMaster[[#This Row],[EmployeeID]],tbl_EmployeeSurvey[EmployeeID],0)),"Not Found")</f>
        <v>3</v>
      </c>
      <c r="Y1261" s="5">
        <f>IFERROR(INDEX(tbl_EmployeeSurvey[WorkLifeBalance],MATCH(tbl_HRMaster[[#This Row],[EmployeeID]],tbl_EmployeeSurvey[EmployeeID],0)),"Not Found")</f>
        <v>3</v>
      </c>
      <c r="Z1261" s="5">
        <f>IFERROR(VLOOKUP(tbl_HRMaster[[#This Row],[EmployeeID]],tbl_ManagerSurvey[[EmployeeID]:[PerformanceRating]],2,FALSE),"Not Found")</f>
        <v>2</v>
      </c>
      <c r="AA1261" s="5">
        <f>IFERROR(VLOOKUP(tbl_HRMaster[[#This Row],[EmployeeID]],tbl_ManagerSurvey[[EmployeeID]:[PerformanceRating]],3,FALSE),"Not Found")</f>
        <v>3</v>
      </c>
      <c r="AB1261" s="5" t="str">
        <f>IF(tbl_HRMaster[[#This Row],[Attrition]]="Yes","Left","Active")</f>
        <v>Left</v>
      </c>
      <c r="AC1261" s="5" t="str">
        <f>_xlfn.IFS(tbl_HRMaster[[#This Row],[Age]]&lt;25,"Under 25",tbl_HRMaster[[#This Row],[Age]]&lt;35,"25-34",tbl_HRMaster[[#This Row],[Age]]&lt;45,"35-44",tbl_HRMaster[[#This Row],[Age]]&lt;55,"45-54",TRUE,"Above 54")</f>
        <v>25-34</v>
      </c>
      <c r="AD1261" s="5" t="str">
        <f>_xlfn.IFS(
tbl_HRMaster[[#This Row],[YearsAtCompany]]&lt;2,"&lt; 2 Years",
tbl_HRMaster[[#This Row],[YearsAtCompany]]&lt;5,"2-4 Years",
tbl_HRMaster[[#This Row],[YearsAtCompany]]&lt;10,"5-9 Years",
TRUE,"10+ Years"
)</f>
        <v>5-9 Years</v>
      </c>
      <c r="AE1261" s="5">
        <f>IF(tbl_HRMaster[[#This Row],[Attrition]]="Yes",1,0)</f>
        <v>1</v>
      </c>
    </row>
    <row r="1262" spans="1:31" x14ac:dyDescent="0.25">
      <c r="A1262">
        <v>31</v>
      </c>
      <c r="B1262" t="s">
        <v>21</v>
      </c>
      <c r="C1262" t="s">
        <v>22</v>
      </c>
      <c r="D1262" t="s">
        <v>30</v>
      </c>
      <c r="E1262">
        <v>21</v>
      </c>
      <c r="F1262">
        <v>3</v>
      </c>
      <c r="G1262" t="s">
        <v>24</v>
      </c>
      <c r="H1262">
        <v>638</v>
      </c>
      <c r="I1262" t="s">
        <v>34</v>
      </c>
      <c r="J1262">
        <v>2</v>
      </c>
      <c r="K1262" t="s">
        <v>40</v>
      </c>
      <c r="L1262" t="s">
        <v>27</v>
      </c>
      <c r="M1262">
        <v>99800</v>
      </c>
      <c r="N1262">
        <v>1</v>
      </c>
      <c r="O1262">
        <v>12</v>
      </c>
      <c r="P1262">
        <v>0</v>
      </c>
      <c r="Q1262">
        <v>6</v>
      </c>
      <c r="R1262">
        <v>1</v>
      </c>
      <c r="S1262">
        <v>6</v>
      </c>
      <c r="T1262">
        <v>0</v>
      </c>
      <c r="U1262">
        <v>1</v>
      </c>
      <c r="V1262">
        <f>COUNTIF(tbl_HRMaster[EmployeeID],tbl_HRMaster[[#This Row],[EmployeeID]])</f>
        <v>1</v>
      </c>
      <c r="W1262">
        <f>IFERROR(INDEX(tbl_EmployeeSurvey[EnvironmentSatisfaction],MATCH(tbl_HRMaster[[#This Row],[EmployeeID]],tbl_EmployeeSurvey[EmployeeID],0)),"Not Found")</f>
        <v>3</v>
      </c>
      <c r="X1262">
        <f>IFERROR(INDEX(tbl_EmployeeSurvey[JobSatisfaction],MATCH(tbl_HRMaster[[#This Row],[EmployeeID]],tbl_EmployeeSurvey[EmployeeID],0)),"Not Found")</f>
        <v>1</v>
      </c>
      <c r="Y1262" s="5">
        <f>IFERROR(INDEX(tbl_EmployeeSurvey[WorkLifeBalance],MATCH(tbl_HRMaster[[#This Row],[EmployeeID]],tbl_EmployeeSurvey[EmployeeID],0)),"Not Found")</f>
        <v>2</v>
      </c>
      <c r="Z1262" s="5">
        <f>IFERROR(VLOOKUP(tbl_HRMaster[[#This Row],[EmployeeID]],tbl_ManagerSurvey[[EmployeeID]:[PerformanceRating]],2,FALSE),"Not Found")</f>
        <v>3</v>
      </c>
      <c r="AA1262" s="5">
        <f>IFERROR(VLOOKUP(tbl_HRMaster[[#This Row],[EmployeeID]],tbl_ManagerSurvey[[EmployeeID]:[PerformanceRating]],3,FALSE),"Not Found")</f>
        <v>3</v>
      </c>
      <c r="AB1262" s="5" t="str">
        <f>IF(tbl_HRMaster[[#This Row],[Attrition]]="Yes","Left","Active")</f>
        <v>Active</v>
      </c>
      <c r="AC1262" s="5" t="str">
        <f>_xlfn.IFS(tbl_HRMaster[[#This Row],[Age]]&lt;25,"Under 25",tbl_HRMaster[[#This Row],[Age]]&lt;35,"25-34",tbl_HRMaster[[#This Row],[Age]]&lt;45,"35-44",tbl_HRMaster[[#This Row],[Age]]&lt;55,"45-54",TRUE,"Above 54")</f>
        <v>25-34</v>
      </c>
      <c r="AD1262" s="5" t="str">
        <f>_xlfn.IFS(
tbl_HRMaster[[#This Row],[YearsAtCompany]]&lt;2,"&lt; 2 Years",
tbl_HRMaster[[#This Row],[YearsAtCompany]]&lt;5,"2-4 Years",
tbl_HRMaster[[#This Row],[YearsAtCompany]]&lt;10,"5-9 Years",
TRUE,"10+ Years"
)</f>
        <v>5-9 Years</v>
      </c>
      <c r="AE1262" s="5">
        <f>IF(tbl_HRMaster[[#This Row],[Attrition]]="Yes",1,0)</f>
        <v>0</v>
      </c>
    </row>
    <row r="1263" spans="1:31" x14ac:dyDescent="0.25">
      <c r="A1263">
        <v>31</v>
      </c>
      <c r="B1263" t="s">
        <v>21</v>
      </c>
      <c r="C1263" t="s">
        <v>22</v>
      </c>
      <c r="D1263" t="s">
        <v>30</v>
      </c>
      <c r="E1263">
        <v>21</v>
      </c>
      <c r="F1263">
        <v>3</v>
      </c>
      <c r="G1263" t="s">
        <v>24</v>
      </c>
      <c r="H1263">
        <v>2108</v>
      </c>
      <c r="I1263" t="s">
        <v>34</v>
      </c>
      <c r="J1263">
        <v>2</v>
      </c>
      <c r="K1263" t="s">
        <v>40</v>
      </c>
      <c r="L1263" t="s">
        <v>27</v>
      </c>
      <c r="M1263">
        <v>99800</v>
      </c>
      <c r="N1263">
        <v>1</v>
      </c>
      <c r="O1263">
        <v>12</v>
      </c>
      <c r="P1263">
        <v>0</v>
      </c>
      <c r="Q1263">
        <v>6</v>
      </c>
      <c r="R1263">
        <v>1</v>
      </c>
      <c r="S1263">
        <v>6</v>
      </c>
      <c r="T1263">
        <v>0</v>
      </c>
      <c r="U1263">
        <v>1</v>
      </c>
      <c r="V1263">
        <f>COUNTIF(tbl_HRMaster[EmployeeID],tbl_HRMaster[[#This Row],[EmployeeID]])</f>
        <v>1</v>
      </c>
      <c r="W1263">
        <f>IFERROR(INDEX(tbl_EmployeeSurvey[EnvironmentSatisfaction],MATCH(tbl_HRMaster[[#This Row],[EmployeeID]],tbl_EmployeeSurvey[EmployeeID],0)),"Not Found")</f>
        <v>3</v>
      </c>
      <c r="X1263">
        <f>IFERROR(INDEX(tbl_EmployeeSurvey[JobSatisfaction],MATCH(tbl_HRMaster[[#This Row],[EmployeeID]],tbl_EmployeeSurvey[EmployeeID],0)),"Not Found")</f>
        <v>1</v>
      </c>
      <c r="Y1263" s="5">
        <f>IFERROR(INDEX(tbl_EmployeeSurvey[WorkLifeBalance],MATCH(tbl_HRMaster[[#This Row],[EmployeeID]],tbl_EmployeeSurvey[EmployeeID],0)),"Not Found")</f>
        <v>2</v>
      </c>
      <c r="Z1263" s="5">
        <f>IFERROR(VLOOKUP(tbl_HRMaster[[#This Row],[EmployeeID]],tbl_ManagerSurvey[[EmployeeID]:[PerformanceRating]],2,FALSE),"Not Found")</f>
        <v>3</v>
      </c>
      <c r="AA1263" s="5">
        <f>IFERROR(VLOOKUP(tbl_HRMaster[[#This Row],[EmployeeID]],tbl_ManagerSurvey[[EmployeeID]:[PerformanceRating]],3,FALSE),"Not Found")</f>
        <v>3</v>
      </c>
      <c r="AB1263" s="5" t="str">
        <f>IF(tbl_HRMaster[[#This Row],[Attrition]]="Yes","Left","Active")</f>
        <v>Active</v>
      </c>
      <c r="AC1263" s="5" t="str">
        <f>_xlfn.IFS(tbl_HRMaster[[#This Row],[Age]]&lt;25,"Under 25",tbl_HRMaster[[#This Row],[Age]]&lt;35,"25-34",tbl_HRMaster[[#This Row],[Age]]&lt;45,"35-44",tbl_HRMaster[[#This Row],[Age]]&lt;55,"45-54",TRUE,"Above 54")</f>
        <v>25-34</v>
      </c>
      <c r="AD1263" s="5" t="str">
        <f>_xlfn.IFS(
tbl_HRMaster[[#This Row],[YearsAtCompany]]&lt;2,"&lt; 2 Years",
tbl_HRMaster[[#This Row],[YearsAtCompany]]&lt;5,"2-4 Years",
tbl_HRMaster[[#This Row],[YearsAtCompany]]&lt;10,"5-9 Years",
TRUE,"10+ Years"
)</f>
        <v>5-9 Years</v>
      </c>
      <c r="AE1263" s="5">
        <f>IF(tbl_HRMaster[[#This Row],[Attrition]]="Yes",1,0)</f>
        <v>0</v>
      </c>
    </row>
    <row r="1264" spans="1:31" x14ac:dyDescent="0.25">
      <c r="A1264">
        <v>31</v>
      </c>
      <c r="B1264" t="s">
        <v>21</v>
      </c>
      <c r="C1264" t="s">
        <v>22</v>
      </c>
      <c r="D1264" t="s">
        <v>30</v>
      </c>
      <c r="E1264">
        <v>21</v>
      </c>
      <c r="F1264">
        <v>3</v>
      </c>
      <c r="G1264" t="s">
        <v>24</v>
      </c>
      <c r="H1264">
        <v>3578</v>
      </c>
      <c r="I1264" t="s">
        <v>34</v>
      </c>
      <c r="J1264">
        <v>2</v>
      </c>
      <c r="K1264" t="s">
        <v>40</v>
      </c>
      <c r="L1264" t="s">
        <v>27</v>
      </c>
      <c r="M1264">
        <v>99800</v>
      </c>
      <c r="N1264">
        <v>1</v>
      </c>
      <c r="O1264">
        <v>12</v>
      </c>
      <c r="P1264">
        <v>0</v>
      </c>
      <c r="Q1264">
        <v>6</v>
      </c>
      <c r="R1264">
        <v>1</v>
      </c>
      <c r="S1264">
        <v>6</v>
      </c>
      <c r="T1264">
        <v>0</v>
      </c>
      <c r="U1264">
        <v>1</v>
      </c>
      <c r="V1264">
        <f>COUNTIF(tbl_HRMaster[EmployeeID],tbl_HRMaster[[#This Row],[EmployeeID]])</f>
        <v>1</v>
      </c>
      <c r="W1264">
        <f>IFERROR(INDEX(tbl_EmployeeSurvey[EnvironmentSatisfaction],MATCH(tbl_HRMaster[[#This Row],[EmployeeID]],tbl_EmployeeSurvey[EmployeeID],0)),"Not Found")</f>
        <v>3</v>
      </c>
      <c r="X1264">
        <f>IFERROR(INDEX(tbl_EmployeeSurvey[JobSatisfaction],MATCH(tbl_HRMaster[[#This Row],[EmployeeID]],tbl_EmployeeSurvey[EmployeeID],0)),"Not Found")</f>
        <v>1</v>
      </c>
      <c r="Y1264" s="5">
        <f>IFERROR(INDEX(tbl_EmployeeSurvey[WorkLifeBalance],MATCH(tbl_HRMaster[[#This Row],[EmployeeID]],tbl_EmployeeSurvey[EmployeeID],0)),"Not Found")</f>
        <v>2</v>
      </c>
      <c r="Z1264" s="5">
        <f>IFERROR(VLOOKUP(tbl_HRMaster[[#This Row],[EmployeeID]],tbl_ManagerSurvey[[EmployeeID]:[PerformanceRating]],2,FALSE),"Not Found")</f>
        <v>3</v>
      </c>
      <c r="AA1264" s="5">
        <f>IFERROR(VLOOKUP(tbl_HRMaster[[#This Row],[EmployeeID]],tbl_ManagerSurvey[[EmployeeID]:[PerformanceRating]],3,FALSE),"Not Found")</f>
        <v>3</v>
      </c>
      <c r="AB1264" s="5" t="str">
        <f>IF(tbl_HRMaster[[#This Row],[Attrition]]="Yes","Left","Active")</f>
        <v>Active</v>
      </c>
      <c r="AC1264" s="5" t="str">
        <f>_xlfn.IFS(tbl_HRMaster[[#This Row],[Age]]&lt;25,"Under 25",tbl_HRMaster[[#This Row],[Age]]&lt;35,"25-34",tbl_HRMaster[[#This Row],[Age]]&lt;45,"35-44",tbl_HRMaster[[#This Row],[Age]]&lt;55,"45-54",TRUE,"Above 54")</f>
        <v>25-34</v>
      </c>
      <c r="AD1264" s="5" t="str">
        <f>_xlfn.IFS(
tbl_HRMaster[[#This Row],[YearsAtCompany]]&lt;2,"&lt; 2 Years",
tbl_HRMaster[[#This Row],[YearsAtCompany]]&lt;5,"2-4 Years",
tbl_HRMaster[[#This Row],[YearsAtCompany]]&lt;10,"5-9 Years",
TRUE,"10+ Years"
)</f>
        <v>5-9 Years</v>
      </c>
      <c r="AE1264" s="5">
        <f>IF(tbl_HRMaster[[#This Row],[Attrition]]="Yes",1,0)</f>
        <v>0</v>
      </c>
    </row>
    <row r="1265" spans="1:31" x14ac:dyDescent="0.25">
      <c r="A1265">
        <v>33</v>
      </c>
      <c r="B1265" t="s">
        <v>21</v>
      </c>
      <c r="C1265" t="s">
        <v>22</v>
      </c>
      <c r="D1265" t="s">
        <v>30</v>
      </c>
      <c r="E1265">
        <v>7</v>
      </c>
      <c r="F1265">
        <v>3</v>
      </c>
      <c r="G1265" t="s">
        <v>38</v>
      </c>
      <c r="H1265">
        <v>932</v>
      </c>
      <c r="I1265" t="s">
        <v>34</v>
      </c>
      <c r="J1265">
        <v>5</v>
      </c>
      <c r="K1265" t="s">
        <v>35</v>
      </c>
      <c r="L1265" t="s">
        <v>41</v>
      </c>
      <c r="M1265">
        <v>109990</v>
      </c>
      <c r="N1265">
        <v>1</v>
      </c>
      <c r="O1265">
        <v>18</v>
      </c>
      <c r="P1265">
        <v>3</v>
      </c>
      <c r="Q1265">
        <v>6</v>
      </c>
      <c r="R1265">
        <v>3</v>
      </c>
      <c r="S1265">
        <v>6</v>
      </c>
      <c r="T1265">
        <v>0</v>
      </c>
      <c r="U1265">
        <v>4</v>
      </c>
      <c r="V1265">
        <f>COUNTIF(tbl_HRMaster[EmployeeID],tbl_HRMaster[[#This Row],[EmployeeID]])</f>
        <v>1</v>
      </c>
      <c r="W1265">
        <f>IFERROR(INDEX(tbl_EmployeeSurvey[EnvironmentSatisfaction],MATCH(tbl_HRMaster[[#This Row],[EmployeeID]],tbl_EmployeeSurvey[EmployeeID],0)),"Not Found")</f>
        <v>4</v>
      </c>
      <c r="X1265">
        <f>IFERROR(INDEX(tbl_EmployeeSurvey[JobSatisfaction],MATCH(tbl_HRMaster[[#This Row],[EmployeeID]],tbl_EmployeeSurvey[EmployeeID],0)),"Not Found")</f>
        <v>4</v>
      </c>
      <c r="Y1265" s="5">
        <f>IFERROR(INDEX(tbl_EmployeeSurvey[WorkLifeBalance],MATCH(tbl_HRMaster[[#This Row],[EmployeeID]],tbl_EmployeeSurvey[EmployeeID],0)),"Not Found")</f>
        <v>3</v>
      </c>
      <c r="Z1265" s="5">
        <f>IFERROR(VLOOKUP(tbl_HRMaster[[#This Row],[EmployeeID]],tbl_ManagerSurvey[[EmployeeID]:[PerformanceRating]],2,FALSE),"Not Found")</f>
        <v>2</v>
      </c>
      <c r="AA1265" s="5">
        <f>IFERROR(VLOOKUP(tbl_HRMaster[[#This Row],[EmployeeID]],tbl_ManagerSurvey[[EmployeeID]:[PerformanceRating]],3,FALSE),"Not Found")</f>
        <v>3</v>
      </c>
      <c r="AB1265" s="5" t="str">
        <f>IF(tbl_HRMaster[[#This Row],[Attrition]]="Yes","Left","Active")</f>
        <v>Active</v>
      </c>
      <c r="AC1265" s="5" t="str">
        <f>_xlfn.IFS(tbl_HRMaster[[#This Row],[Age]]&lt;25,"Under 25",tbl_HRMaster[[#This Row],[Age]]&lt;35,"25-34",tbl_HRMaster[[#This Row],[Age]]&lt;45,"35-44",tbl_HRMaster[[#This Row],[Age]]&lt;55,"45-54",TRUE,"Above 54")</f>
        <v>25-34</v>
      </c>
      <c r="AD1265" s="5" t="str">
        <f>_xlfn.IFS(
tbl_HRMaster[[#This Row],[YearsAtCompany]]&lt;2,"&lt; 2 Years",
tbl_HRMaster[[#This Row],[YearsAtCompany]]&lt;5,"2-4 Years",
tbl_HRMaster[[#This Row],[YearsAtCompany]]&lt;10,"5-9 Years",
TRUE,"10+ Years"
)</f>
        <v>5-9 Years</v>
      </c>
      <c r="AE1265" s="5">
        <f>IF(tbl_HRMaster[[#This Row],[Attrition]]="Yes",1,0)</f>
        <v>0</v>
      </c>
    </row>
    <row r="1266" spans="1:31" x14ac:dyDescent="0.25">
      <c r="A1266">
        <v>33</v>
      </c>
      <c r="B1266" t="s">
        <v>21</v>
      </c>
      <c r="C1266" t="s">
        <v>22</v>
      </c>
      <c r="D1266" t="s">
        <v>30</v>
      </c>
      <c r="E1266">
        <v>7</v>
      </c>
      <c r="F1266">
        <v>3</v>
      </c>
      <c r="G1266" t="s">
        <v>38</v>
      </c>
      <c r="H1266">
        <v>2402</v>
      </c>
      <c r="I1266" t="s">
        <v>34</v>
      </c>
      <c r="J1266">
        <v>5</v>
      </c>
      <c r="K1266" t="s">
        <v>35</v>
      </c>
      <c r="L1266" t="s">
        <v>41</v>
      </c>
      <c r="M1266">
        <v>109990</v>
      </c>
      <c r="N1266">
        <v>1</v>
      </c>
      <c r="O1266">
        <v>18</v>
      </c>
      <c r="P1266">
        <v>3</v>
      </c>
      <c r="Q1266">
        <v>6</v>
      </c>
      <c r="R1266">
        <v>3</v>
      </c>
      <c r="S1266">
        <v>6</v>
      </c>
      <c r="T1266">
        <v>0</v>
      </c>
      <c r="U1266">
        <v>4</v>
      </c>
      <c r="V1266">
        <f>COUNTIF(tbl_HRMaster[EmployeeID],tbl_HRMaster[[#This Row],[EmployeeID]])</f>
        <v>1</v>
      </c>
      <c r="W1266">
        <f>IFERROR(INDEX(tbl_EmployeeSurvey[EnvironmentSatisfaction],MATCH(tbl_HRMaster[[#This Row],[EmployeeID]],tbl_EmployeeSurvey[EmployeeID],0)),"Not Found")</f>
        <v>4</v>
      </c>
      <c r="X1266">
        <f>IFERROR(INDEX(tbl_EmployeeSurvey[JobSatisfaction],MATCH(tbl_HRMaster[[#This Row],[EmployeeID]],tbl_EmployeeSurvey[EmployeeID],0)),"Not Found")</f>
        <v>4</v>
      </c>
      <c r="Y1266" s="5">
        <f>IFERROR(INDEX(tbl_EmployeeSurvey[WorkLifeBalance],MATCH(tbl_HRMaster[[#This Row],[EmployeeID]],tbl_EmployeeSurvey[EmployeeID],0)),"Not Found")</f>
        <v>3</v>
      </c>
      <c r="Z1266" s="5">
        <f>IFERROR(VLOOKUP(tbl_HRMaster[[#This Row],[EmployeeID]],tbl_ManagerSurvey[[EmployeeID]:[PerformanceRating]],2,FALSE),"Not Found")</f>
        <v>2</v>
      </c>
      <c r="AA1266" s="5">
        <f>IFERROR(VLOOKUP(tbl_HRMaster[[#This Row],[EmployeeID]],tbl_ManagerSurvey[[EmployeeID]:[PerformanceRating]],3,FALSE),"Not Found")</f>
        <v>3</v>
      </c>
      <c r="AB1266" s="5" t="str">
        <f>IF(tbl_HRMaster[[#This Row],[Attrition]]="Yes","Left","Active")</f>
        <v>Active</v>
      </c>
      <c r="AC1266" s="5" t="str">
        <f>_xlfn.IFS(tbl_HRMaster[[#This Row],[Age]]&lt;25,"Under 25",tbl_HRMaster[[#This Row],[Age]]&lt;35,"25-34",tbl_HRMaster[[#This Row],[Age]]&lt;45,"35-44",tbl_HRMaster[[#This Row],[Age]]&lt;55,"45-54",TRUE,"Above 54")</f>
        <v>25-34</v>
      </c>
      <c r="AD1266" s="5" t="str">
        <f>_xlfn.IFS(
tbl_HRMaster[[#This Row],[YearsAtCompany]]&lt;2,"&lt; 2 Years",
tbl_HRMaster[[#This Row],[YearsAtCompany]]&lt;5,"2-4 Years",
tbl_HRMaster[[#This Row],[YearsAtCompany]]&lt;10,"5-9 Years",
TRUE,"10+ Years"
)</f>
        <v>5-9 Years</v>
      </c>
      <c r="AE1266" s="5">
        <f>IF(tbl_HRMaster[[#This Row],[Attrition]]="Yes",1,0)</f>
        <v>0</v>
      </c>
    </row>
    <row r="1267" spans="1:31" x14ac:dyDescent="0.25">
      <c r="A1267">
        <v>33</v>
      </c>
      <c r="B1267" t="s">
        <v>21</v>
      </c>
      <c r="C1267" t="s">
        <v>22</v>
      </c>
      <c r="D1267" t="s">
        <v>30</v>
      </c>
      <c r="E1267">
        <v>7</v>
      </c>
      <c r="F1267">
        <v>3</v>
      </c>
      <c r="G1267" t="s">
        <v>38</v>
      </c>
      <c r="H1267">
        <v>3872</v>
      </c>
      <c r="I1267" t="s">
        <v>34</v>
      </c>
      <c r="J1267">
        <v>5</v>
      </c>
      <c r="K1267" t="s">
        <v>35</v>
      </c>
      <c r="L1267" t="s">
        <v>41</v>
      </c>
      <c r="M1267">
        <v>109990</v>
      </c>
      <c r="N1267">
        <v>1</v>
      </c>
      <c r="O1267">
        <v>18</v>
      </c>
      <c r="P1267">
        <v>3</v>
      </c>
      <c r="Q1267">
        <v>6</v>
      </c>
      <c r="R1267">
        <v>3</v>
      </c>
      <c r="S1267">
        <v>6</v>
      </c>
      <c r="T1267">
        <v>0</v>
      </c>
      <c r="U1267">
        <v>4</v>
      </c>
      <c r="V1267">
        <f>COUNTIF(tbl_HRMaster[EmployeeID],tbl_HRMaster[[#This Row],[EmployeeID]])</f>
        <v>1</v>
      </c>
      <c r="W1267">
        <f>IFERROR(INDEX(tbl_EmployeeSurvey[EnvironmentSatisfaction],MATCH(tbl_HRMaster[[#This Row],[EmployeeID]],tbl_EmployeeSurvey[EmployeeID],0)),"Not Found")</f>
        <v>4</v>
      </c>
      <c r="X1267">
        <f>IFERROR(INDEX(tbl_EmployeeSurvey[JobSatisfaction],MATCH(tbl_HRMaster[[#This Row],[EmployeeID]],tbl_EmployeeSurvey[EmployeeID],0)),"Not Found")</f>
        <v>4</v>
      </c>
      <c r="Y1267" s="5">
        <f>IFERROR(INDEX(tbl_EmployeeSurvey[WorkLifeBalance],MATCH(tbl_HRMaster[[#This Row],[EmployeeID]],tbl_EmployeeSurvey[EmployeeID],0)),"Not Found")</f>
        <v>3</v>
      </c>
      <c r="Z1267" s="5">
        <f>IFERROR(VLOOKUP(tbl_HRMaster[[#This Row],[EmployeeID]],tbl_ManagerSurvey[[EmployeeID]:[PerformanceRating]],2,FALSE),"Not Found")</f>
        <v>2</v>
      </c>
      <c r="AA1267" s="5">
        <f>IFERROR(VLOOKUP(tbl_HRMaster[[#This Row],[EmployeeID]],tbl_ManagerSurvey[[EmployeeID]:[PerformanceRating]],3,FALSE),"Not Found")</f>
        <v>3</v>
      </c>
      <c r="AB1267" s="5" t="str">
        <f>IF(tbl_HRMaster[[#This Row],[Attrition]]="Yes","Left","Active")</f>
        <v>Active</v>
      </c>
      <c r="AC1267" s="5" t="str">
        <f>_xlfn.IFS(tbl_HRMaster[[#This Row],[Age]]&lt;25,"Under 25",tbl_HRMaster[[#This Row],[Age]]&lt;35,"25-34",tbl_HRMaster[[#This Row],[Age]]&lt;45,"35-44",tbl_HRMaster[[#This Row],[Age]]&lt;55,"45-54",TRUE,"Above 54")</f>
        <v>25-34</v>
      </c>
      <c r="AD1267" s="5" t="str">
        <f>_xlfn.IFS(
tbl_HRMaster[[#This Row],[YearsAtCompany]]&lt;2,"&lt; 2 Years",
tbl_HRMaster[[#This Row],[YearsAtCompany]]&lt;5,"2-4 Years",
tbl_HRMaster[[#This Row],[YearsAtCompany]]&lt;10,"5-9 Years",
TRUE,"10+ Years"
)</f>
        <v>5-9 Years</v>
      </c>
      <c r="AE1267" s="5">
        <f>IF(tbl_HRMaster[[#This Row],[Attrition]]="Yes",1,0)</f>
        <v>0</v>
      </c>
    </row>
    <row r="1268" spans="1:31" x14ac:dyDescent="0.25">
      <c r="A1268">
        <v>27</v>
      </c>
      <c r="B1268" t="s">
        <v>21</v>
      </c>
      <c r="C1268" t="s">
        <v>22</v>
      </c>
      <c r="D1268" t="s">
        <v>30</v>
      </c>
      <c r="E1268">
        <v>8</v>
      </c>
      <c r="F1268">
        <v>2</v>
      </c>
      <c r="G1268" t="s">
        <v>38</v>
      </c>
      <c r="H1268">
        <v>1210</v>
      </c>
      <c r="I1268" t="s">
        <v>34</v>
      </c>
      <c r="J1268">
        <v>1</v>
      </c>
      <c r="K1268" t="s">
        <v>40</v>
      </c>
      <c r="L1268" t="s">
        <v>27</v>
      </c>
      <c r="M1268">
        <v>164220</v>
      </c>
      <c r="N1268">
        <v>1</v>
      </c>
      <c r="O1268">
        <v>20</v>
      </c>
      <c r="P1268">
        <v>1</v>
      </c>
      <c r="Q1268">
        <v>6</v>
      </c>
      <c r="R1268">
        <v>3</v>
      </c>
      <c r="S1268">
        <v>6</v>
      </c>
      <c r="T1268">
        <v>0</v>
      </c>
      <c r="U1268">
        <v>3</v>
      </c>
      <c r="V1268">
        <f>COUNTIF(tbl_HRMaster[EmployeeID],tbl_HRMaster[[#This Row],[EmployeeID]])</f>
        <v>1</v>
      </c>
      <c r="W1268">
        <f>IFERROR(INDEX(tbl_EmployeeSurvey[EnvironmentSatisfaction],MATCH(tbl_HRMaster[[#This Row],[EmployeeID]],tbl_EmployeeSurvey[EmployeeID],0)),"Not Found")</f>
        <v>2</v>
      </c>
      <c r="X1268">
        <f>IFERROR(INDEX(tbl_EmployeeSurvey[JobSatisfaction],MATCH(tbl_HRMaster[[#This Row],[EmployeeID]],tbl_EmployeeSurvey[EmployeeID],0)),"Not Found")</f>
        <v>2</v>
      </c>
      <c r="Y1268" s="5">
        <f>IFERROR(INDEX(tbl_EmployeeSurvey[WorkLifeBalance],MATCH(tbl_HRMaster[[#This Row],[EmployeeID]],tbl_EmployeeSurvey[EmployeeID],0)),"Not Found")</f>
        <v>3</v>
      </c>
      <c r="Z1268" s="5">
        <f>IFERROR(VLOOKUP(tbl_HRMaster[[#This Row],[EmployeeID]],tbl_ManagerSurvey[[EmployeeID]:[PerformanceRating]],2,FALSE),"Not Found")</f>
        <v>3</v>
      </c>
      <c r="AA1268" s="5">
        <f>IFERROR(VLOOKUP(tbl_HRMaster[[#This Row],[EmployeeID]],tbl_ManagerSurvey[[EmployeeID]:[PerformanceRating]],3,FALSE),"Not Found")</f>
        <v>4</v>
      </c>
      <c r="AB1268" s="5" t="str">
        <f>IF(tbl_HRMaster[[#This Row],[Attrition]]="Yes","Left","Active")</f>
        <v>Active</v>
      </c>
      <c r="AC1268" s="5" t="str">
        <f>_xlfn.IFS(tbl_HRMaster[[#This Row],[Age]]&lt;25,"Under 25",tbl_HRMaster[[#This Row],[Age]]&lt;35,"25-34",tbl_HRMaster[[#This Row],[Age]]&lt;45,"35-44",tbl_HRMaster[[#This Row],[Age]]&lt;55,"45-54",TRUE,"Above 54")</f>
        <v>25-34</v>
      </c>
      <c r="AD1268" s="5" t="str">
        <f>_xlfn.IFS(
tbl_HRMaster[[#This Row],[YearsAtCompany]]&lt;2,"&lt; 2 Years",
tbl_HRMaster[[#This Row],[YearsAtCompany]]&lt;5,"2-4 Years",
tbl_HRMaster[[#This Row],[YearsAtCompany]]&lt;10,"5-9 Years",
TRUE,"10+ Years"
)</f>
        <v>5-9 Years</v>
      </c>
      <c r="AE1268" s="5">
        <f>IF(tbl_HRMaster[[#This Row],[Attrition]]="Yes",1,0)</f>
        <v>0</v>
      </c>
    </row>
    <row r="1269" spans="1:31" x14ac:dyDescent="0.25">
      <c r="A1269">
        <v>27</v>
      </c>
      <c r="B1269" t="s">
        <v>21</v>
      </c>
      <c r="C1269" t="s">
        <v>22</v>
      </c>
      <c r="D1269" t="s">
        <v>30</v>
      </c>
      <c r="E1269">
        <v>8</v>
      </c>
      <c r="F1269">
        <v>2</v>
      </c>
      <c r="G1269" t="s">
        <v>38</v>
      </c>
      <c r="H1269">
        <v>2680</v>
      </c>
      <c r="I1269" t="s">
        <v>34</v>
      </c>
      <c r="J1269">
        <v>1</v>
      </c>
      <c r="K1269" t="s">
        <v>40</v>
      </c>
      <c r="L1269" t="s">
        <v>27</v>
      </c>
      <c r="M1269">
        <v>164220</v>
      </c>
      <c r="N1269">
        <v>1</v>
      </c>
      <c r="O1269">
        <v>20</v>
      </c>
      <c r="P1269">
        <v>1</v>
      </c>
      <c r="Q1269">
        <v>6</v>
      </c>
      <c r="R1269">
        <v>3</v>
      </c>
      <c r="S1269">
        <v>6</v>
      </c>
      <c r="T1269">
        <v>0</v>
      </c>
      <c r="U1269">
        <v>3</v>
      </c>
      <c r="V1269">
        <f>COUNTIF(tbl_HRMaster[EmployeeID],tbl_HRMaster[[#This Row],[EmployeeID]])</f>
        <v>1</v>
      </c>
      <c r="W1269">
        <f>IFERROR(INDEX(tbl_EmployeeSurvey[EnvironmentSatisfaction],MATCH(tbl_HRMaster[[#This Row],[EmployeeID]],tbl_EmployeeSurvey[EmployeeID],0)),"Not Found")</f>
        <v>2</v>
      </c>
      <c r="X1269">
        <f>IFERROR(INDEX(tbl_EmployeeSurvey[JobSatisfaction],MATCH(tbl_HRMaster[[#This Row],[EmployeeID]],tbl_EmployeeSurvey[EmployeeID],0)),"Not Found")</f>
        <v>2</v>
      </c>
      <c r="Y1269" s="5">
        <f>IFERROR(INDEX(tbl_EmployeeSurvey[WorkLifeBalance],MATCH(tbl_HRMaster[[#This Row],[EmployeeID]],tbl_EmployeeSurvey[EmployeeID],0)),"Not Found")</f>
        <v>3</v>
      </c>
      <c r="Z1269" s="5">
        <f>IFERROR(VLOOKUP(tbl_HRMaster[[#This Row],[EmployeeID]],tbl_ManagerSurvey[[EmployeeID]:[PerformanceRating]],2,FALSE),"Not Found")</f>
        <v>3</v>
      </c>
      <c r="AA1269" s="5">
        <f>IFERROR(VLOOKUP(tbl_HRMaster[[#This Row],[EmployeeID]],tbl_ManagerSurvey[[EmployeeID]:[PerformanceRating]],3,FALSE),"Not Found")</f>
        <v>4</v>
      </c>
      <c r="AB1269" s="5" t="str">
        <f>IF(tbl_HRMaster[[#This Row],[Attrition]]="Yes","Left","Active")</f>
        <v>Active</v>
      </c>
      <c r="AC1269" s="5" t="str">
        <f>_xlfn.IFS(tbl_HRMaster[[#This Row],[Age]]&lt;25,"Under 25",tbl_HRMaster[[#This Row],[Age]]&lt;35,"25-34",tbl_HRMaster[[#This Row],[Age]]&lt;45,"35-44",tbl_HRMaster[[#This Row],[Age]]&lt;55,"45-54",TRUE,"Above 54")</f>
        <v>25-34</v>
      </c>
      <c r="AD1269" s="5" t="str">
        <f>_xlfn.IFS(
tbl_HRMaster[[#This Row],[YearsAtCompany]]&lt;2,"&lt; 2 Years",
tbl_HRMaster[[#This Row],[YearsAtCompany]]&lt;5,"2-4 Years",
tbl_HRMaster[[#This Row],[YearsAtCompany]]&lt;10,"5-9 Years",
TRUE,"10+ Years"
)</f>
        <v>5-9 Years</v>
      </c>
      <c r="AE1269" s="5">
        <f>IF(tbl_HRMaster[[#This Row],[Attrition]]="Yes",1,0)</f>
        <v>0</v>
      </c>
    </row>
    <row r="1270" spans="1:31" x14ac:dyDescent="0.25">
      <c r="A1270">
        <v>27</v>
      </c>
      <c r="B1270" t="s">
        <v>21</v>
      </c>
      <c r="C1270" t="s">
        <v>22</v>
      </c>
      <c r="D1270" t="s">
        <v>30</v>
      </c>
      <c r="E1270">
        <v>8</v>
      </c>
      <c r="F1270">
        <v>2</v>
      </c>
      <c r="G1270" t="s">
        <v>38</v>
      </c>
      <c r="H1270">
        <v>4150</v>
      </c>
      <c r="I1270" t="s">
        <v>34</v>
      </c>
      <c r="J1270">
        <v>1</v>
      </c>
      <c r="K1270" t="s">
        <v>40</v>
      </c>
      <c r="L1270" t="s">
        <v>27</v>
      </c>
      <c r="M1270">
        <v>164220</v>
      </c>
      <c r="N1270">
        <v>1</v>
      </c>
      <c r="O1270">
        <v>20</v>
      </c>
      <c r="P1270">
        <v>1</v>
      </c>
      <c r="Q1270">
        <v>6</v>
      </c>
      <c r="R1270">
        <v>3</v>
      </c>
      <c r="S1270">
        <v>6</v>
      </c>
      <c r="T1270">
        <v>0</v>
      </c>
      <c r="U1270">
        <v>3</v>
      </c>
      <c r="V1270">
        <f>COUNTIF(tbl_HRMaster[EmployeeID],tbl_HRMaster[[#This Row],[EmployeeID]])</f>
        <v>1</v>
      </c>
      <c r="W1270">
        <f>IFERROR(INDEX(tbl_EmployeeSurvey[EnvironmentSatisfaction],MATCH(tbl_HRMaster[[#This Row],[EmployeeID]],tbl_EmployeeSurvey[EmployeeID],0)),"Not Found")</f>
        <v>2</v>
      </c>
      <c r="X1270">
        <f>IFERROR(INDEX(tbl_EmployeeSurvey[JobSatisfaction],MATCH(tbl_HRMaster[[#This Row],[EmployeeID]],tbl_EmployeeSurvey[EmployeeID],0)),"Not Found")</f>
        <v>2</v>
      </c>
      <c r="Y1270" s="5">
        <f>IFERROR(INDEX(tbl_EmployeeSurvey[WorkLifeBalance],MATCH(tbl_HRMaster[[#This Row],[EmployeeID]],tbl_EmployeeSurvey[EmployeeID],0)),"Not Found")</f>
        <v>3</v>
      </c>
      <c r="Z1270" s="5">
        <f>IFERROR(VLOOKUP(tbl_HRMaster[[#This Row],[EmployeeID]],tbl_ManagerSurvey[[EmployeeID]:[PerformanceRating]],2,FALSE),"Not Found")</f>
        <v>3</v>
      </c>
      <c r="AA1270" s="5">
        <f>IFERROR(VLOOKUP(tbl_HRMaster[[#This Row],[EmployeeID]],tbl_ManagerSurvey[[EmployeeID]:[PerformanceRating]],3,FALSE),"Not Found")</f>
        <v>4</v>
      </c>
      <c r="AB1270" s="5" t="str">
        <f>IF(tbl_HRMaster[[#This Row],[Attrition]]="Yes","Left","Active")</f>
        <v>Active</v>
      </c>
      <c r="AC1270" s="5" t="str">
        <f>_xlfn.IFS(tbl_HRMaster[[#This Row],[Age]]&lt;25,"Under 25",tbl_HRMaster[[#This Row],[Age]]&lt;35,"25-34",tbl_HRMaster[[#This Row],[Age]]&lt;45,"35-44",tbl_HRMaster[[#This Row],[Age]]&lt;55,"45-54",TRUE,"Above 54")</f>
        <v>25-34</v>
      </c>
      <c r="AD1270" s="5" t="str">
        <f>_xlfn.IFS(
tbl_HRMaster[[#This Row],[YearsAtCompany]]&lt;2,"&lt; 2 Years",
tbl_HRMaster[[#This Row],[YearsAtCompany]]&lt;5,"2-4 Years",
tbl_HRMaster[[#This Row],[YearsAtCompany]]&lt;10,"5-9 Years",
TRUE,"10+ Years"
)</f>
        <v>5-9 Years</v>
      </c>
      <c r="AE1270" s="5">
        <f>IF(tbl_HRMaster[[#This Row],[Attrition]]="Yes",1,0)</f>
        <v>0</v>
      </c>
    </row>
    <row r="1271" spans="1:31" x14ac:dyDescent="0.25">
      <c r="A1271">
        <v>32</v>
      </c>
      <c r="B1271" t="s">
        <v>21</v>
      </c>
      <c r="C1271" t="s">
        <v>22</v>
      </c>
      <c r="D1271" t="s">
        <v>37</v>
      </c>
      <c r="E1271">
        <v>22</v>
      </c>
      <c r="F1271">
        <v>3</v>
      </c>
      <c r="G1271" t="s">
        <v>37</v>
      </c>
      <c r="H1271">
        <v>1229</v>
      </c>
      <c r="I1271" t="s">
        <v>25</v>
      </c>
      <c r="J1271">
        <v>2</v>
      </c>
      <c r="K1271" t="s">
        <v>39</v>
      </c>
      <c r="L1271" t="s">
        <v>41</v>
      </c>
      <c r="M1271">
        <v>74460</v>
      </c>
      <c r="N1271">
        <v>0</v>
      </c>
      <c r="O1271">
        <v>19</v>
      </c>
      <c r="P1271">
        <v>0</v>
      </c>
      <c r="Q1271">
        <v>7</v>
      </c>
      <c r="R1271">
        <v>3</v>
      </c>
      <c r="S1271">
        <v>6</v>
      </c>
      <c r="T1271">
        <v>0</v>
      </c>
      <c r="U1271">
        <v>5</v>
      </c>
      <c r="V1271">
        <f>COUNTIF(tbl_HRMaster[EmployeeID],tbl_HRMaster[[#This Row],[EmployeeID]])</f>
        <v>1</v>
      </c>
      <c r="W1271">
        <f>IFERROR(INDEX(tbl_EmployeeSurvey[EnvironmentSatisfaction],MATCH(tbl_HRMaster[[#This Row],[EmployeeID]],tbl_EmployeeSurvey[EmployeeID],0)),"Not Found")</f>
        <v>1</v>
      </c>
      <c r="X1271">
        <f>IFERROR(INDEX(tbl_EmployeeSurvey[JobSatisfaction],MATCH(tbl_HRMaster[[#This Row],[EmployeeID]],tbl_EmployeeSurvey[EmployeeID],0)),"Not Found")</f>
        <v>2</v>
      </c>
      <c r="Y1271" s="5">
        <f>IFERROR(INDEX(tbl_EmployeeSurvey[WorkLifeBalance],MATCH(tbl_HRMaster[[#This Row],[EmployeeID]],tbl_EmployeeSurvey[EmployeeID],0)),"Not Found")</f>
        <v>2</v>
      </c>
      <c r="Z1271" s="5">
        <f>IFERROR(VLOOKUP(tbl_HRMaster[[#This Row],[EmployeeID]],tbl_ManagerSurvey[[EmployeeID]:[PerformanceRating]],2,FALSE),"Not Found")</f>
        <v>3</v>
      </c>
      <c r="AA1271" s="5">
        <f>IFERROR(VLOOKUP(tbl_HRMaster[[#This Row],[EmployeeID]],tbl_ManagerSurvey[[EmployeeID]:[PerformanceRating]],3,FALSE),"Not Found")</f>
        <v>3</v>
      </c>
      <c r="AB1271" s="5" t="str">
        <f>IF(tbl_HRMaster[[#This Row],[Attrition]]="Yes","Left","Active")</f>
        <v>Active</v>
      </c>
      <c r="AC1271" s="5" t="str">
        <f>_xlfn.IFS(tbl_HRMaster[[#This Row],[Age]]&lt;25,"Under 25",tbl_HRMaster[[#This Row],[Age]]&lt;35,"25-34",tbl_HRMaster[[#This Row],[Age]]&lt;45,"35-44",tbl_HRMaster[[#This Row],[Age]]&lt;55,"45-54",TRUE,"Above 54")</f>
        <v>25-34</v>
      </c>
      <c r="AD1271" s="5" t="str">
        <f>_xlfn.IFS(
tbl_HRMaster[[#This Row],[YearsAtCompany]]&lt;2,"&lt; 2 Years",
tbl_HRMaster[[#This Row],[YearsAtCompany]]&lt;5,"2-4 Years",
tbl_HRMaster[[#This Row],[YearsAtCompany]]&lt;10,"5-9 Years",
TRUE,"10+ Years"
)</f>
        <v>5-9 Years</v>
      </c>
      <c r="AE1271" s="5">
        <f>IF(tbl_HRMaster[[#This Row],[Attrition]]="Yes",1,0)</f>
        <v>0</v>
      </c>
    </row>
    <row r="1272" spans="1:31" x14ac:dyDescent="0.25">
      <c r="A1272">
        <v>32</v>
      </c>
      <c r="B1272" t="s">
        <v>21</v>
      </c>
      <c r="C1272" t="s">
        <v>22</v>
      </c>
      <c r="D1272" t="s">
        <v>37</v>
      </c>
      <c r="E1272">
        <v>22</v>
      </c>
      <c r="F1272">
        <v>3</v>
      </c>
      <c r="G1272" t="s">
        <v>37</v>
      </c>
      <c r="H1272">
        <v>2699</v>
      </c>
      <c r="I1272" t="s">
        <v>25</v>
      </c>
      <c r="J1272">
        <v>2</v>
      </c>
      <c r="K1272" t="s">
        <v>39</v>
      </c>
      <c r="L1272" t="s">
        <v>41</v>
      </c>
      <c r="M1272">
        <v>74460</v>
      </c>
      <c r="N1272">
        <v>0</v>
      </c>
      <c r="O1272">
        <v>19</v>
      </c>
      <c r="P1272">
        <v>0</v>
      </c>
      <c r="Q1272">
        <v>7</v>
      </c>
      <c r="R1272">
        <v>3</v>
      </c>
      <c r="S1272">
        <v>6</v>
      </c>
      <c r="T1272">
        <v>0</v>
      </c>
      <c r="U1272">
        <v>5</v>
      </c>
      <c r="V1272">
        <f>COUNTIF(tbl_HRMaster[EmployeeID],tbl_HRMaster[[#This Row],[EmployeeID]])</f>
        <v>1</v>
      </c>
      <c r="W1272">
        <f>IFERROR(INDEX(tbl_EmployeeSurvey[EnvironmentSatisfaction],MATCH(tbl_HRMaster[[#This Row],[EmployeeID]],tbl_EmployeeSurvey[EmployeeID],0)),"Not Found")</f>
        <v>1</v>
      </c>
      <c r="X1272">
        <f>IFERROR(INDEX(tbl_EmployeeSurvey[JobSatisfaction],MATCH(tbl_HRMaster[[#This Row],[EmployeeID]],tbl_EmployeeSurvey[EmployeeID],0)),"Not Found")</f>
        <v>2</v>
      </c>
      <c r="Y1272" s="5">
        <f>IFERROR(INDEX(tbl_EmployeeSurvey[WorkLifeBalance],MATCH(tbl_HRMaster[[#This Row],[EmployeeID]],tbl_EmployeeSurvey[EmployeeID],0)),"Not Found")</f>
        <v>2</v>
      </c>
      <c r="Z1272" s="5">
        <f>IFERROR(VLOOKUP(tbl_HRMaster[[#This Row],[EmployeeID]],tbl_ManagerSurvey[[EmployeeID]:[PerformanceRating]],2,FALSE),"Not Found")</f>
        <v>3</v>
      </c>
      <c r="AA1272" s="5">
        <f>IFERROR(VLOOKUP(tbl_HRMaster[[#This Row],[EmployeeID]],tbl_ManagerSurvey[[EmployeeID]:[PerformanceRating]],3,FALSE),"Not Found")</f>
        <v>3</v>
      </c>
      <c r="AB1272" s="5" t="str">
        <f>IF(tbl_HRMaster[[#This Row],[Attrition]]="Yes","Left","Active")</f>
        <v>Active</v>
      </c>
      <c r="AC1272" s="5" t="str">
        <f>_xlfn.IFS(tbl_HRMaster[[#This Row],[Age]]&lt;25,"Under 25",tbl_HRMaster[[#This Row],[Age]]&lt;35,"25-34",tbl_HRMaster[[#This Row],[Age]]&lt;45,"35-44",tbl_HRMaster[[#This Row],[Age]]&lt;55,"45-54",TRUE,"Above 54")</f>
        <v>25-34</v>
      </c>
      <c r="AD1272" s="5" t="str">
        <f>_xlfn.IFS(
tbl_HRMaster[[#This Row],[YearsAtCompany]]&lt;2,"&lt; 2 Years",
tbl_HRMaster[[#This Row],[YearsAtCompany]]&lt;5,"2-4 Years",
tbl_HRMaster[[#This Row],[YearsAtCompany]]&lt;10,"5-9 Years",
TRUE,"10+ Years"
)</f>
        <v>5-9 Years</v>
      </c>
      <c r="AE1272" s="5">
        <f>IF(tbl_HRMaster[[#This Row],[Attrition]]="Yes",1,0)</f>
        <v>0</v>
      </c>
    </row>
    <row r="1273" spans="1:31" x14ac:dyDescent="0.25">
      <c r="A1273">
        <v>32</v>
      </c>
      <c r="B1273" t="s">
        <v>21</v>
      </c>
      <c r="C1273" t="s">
        <v>22</v>
      </c>
      <c r="D1273" t="s">
        <v>37</v>
      </c>
      <c r="E1273">
        <v>22</v>
      </c>
      <c r="F1273">
        <v>3</v>
      </c>
      <c r="G1273" t="s">
        <v>37</v>
      </c>
      <c r="H1273">
        <v>4169</v>
      </c>
      <c r="I1273" t="s">
        <v>25</v>
      </c>
      <c r="J1273">
        <v>2</v>
      </c>
      <c r="K1273" t="s">
        <v>39</v>
      </c>
      <c r="L1273" t="s">
        <v>41</v>
      </c>
      <c r="M1273">
        <v>74460</v>
      </c>
      <c r="N1273">
        <v>0</v>
      </c>
      <c r="O1273">
        <v>19</v>
      </c>
      <c r="P1273">
        <v>0</v>
      </c>
      <c r="Q1273">
        <v>7</v>
      </c>
      <c r="R1273">
        <v>3</v>
      </c>
      <c r="S1273">
        <v>6</v>
      </c>
      <c r="T1273">
        <v>0</v>
      </c>
      <c r="U1273">
        <v>5</v>
      </c>
      <c r="V1273">
        <f>COUNTIF(tbl_HRMaster[EmployeeID],tbl_HRMaster[[#This Row],[EmployeeID]])</f>
        <v>1</v>
      </c>
      <c r="W1273">
        <f>IFERROR(INDEX(tbl_EmployeeSurvey[EnvironmentSatisfaction],MATCH(tbl_HRMaster[[#This Row],[EmployeeID]],tbl_EmployeeSurvey[EmployeeID],0)),"Not Found")</f>
        <v>1</v>
      </c>
      <c r="X1273">
        <f>IFERROR(INDEX(tbl_EmployeeSurvey[JobSatisfaction],MATCH(tbl_HRMaster[[#This Row],[EmployeeID]],tbl_EmployeeSurvey[EmployeeID],0)),"Not Found")</f>
        <v>2</v>
      </c>
      <c r="Y1273" s="5">
        <f>IFERROR(INDEX(tbl_EmployeeSurvey[WorkLifeBalance],MATCH(tbl_HRMaster[[#This Row],[EmployeeID]],tbl_EmployeeSurvey[EmployeeID],0)),"Not Found")</f>
        <v>2</v>
      </c>
      <c r="Z1273" s="5">
        <f>IFERROR(VLOOKUP(tbl_HRMaster[[#This Row],[EmployeeID]],tbl_ManagerSurvey[[EmployeeID]:[PerformanceRating]],2,FALSE),"Not Found")</f>
        <v>3</v>
      </c>
      <c r="AA1273" s="5">
        <f>IFERROR(VLOOKUP(tbl_HRMaster[[#This Row],[EmployeeID]],tbl_ManagerSurvey[[EmployeeID]:[PerformanceRating]],3,FALSE),"Not Found")</f>
        <v>3</v>
      </c>
      <c r="AB1273" s="5" t="str">
        <f>IF(tbl_HRMaster[[#This Row],[Attrition]]="Yes","Left","Active")</f>
        <v>Active</v>
      </c>
      <c r="AC1273" s="5" t="str">
        <f>_xlfn.IFS(tbl_HRMaster[[#This Row],[Age]]&lt;25,"Under 25",tbl_HRMaster[[#This Row],[Age]]&lt;35,"25-34",tbl_HRMaster[[#This Row],[Age]]&lt;45,"35-44",tbl_HRMaster[[#This Row],[Age]]&lt;55,"45-54",TRUE,"Above 54")</f>
        <v>25-34</v>
      </c>
      <c r="AD1273" s="5" t="str">
        <f>_xlfn.IFS(
tbl_HRMaster[[#This Row],[YearsAtCompany]]&lt;2,"&lt; 2 Years",
tbl_HRMaster[[#This Row],[YearsAtCompany]]&lt;5,"2-4 Years",
tbl_HRMaster[[#This Row],[YearsAtCompany]]&lt;10,"5-9 Years",
TRUE,"10+ Years"
)</f>
        <v>5-9 Years</v>
      </c>
      <c r="AE1273" s="5">
        <f>IF(tbl_HRMaster[[#This Row],[Attrition]]="Yes",1,0)</f>
        <v>0</v>
      </c>
    </row>
    <row r="1274" spans="1:31" x14ac:dyDescent="0.25">
      <c r="A1274">
        <v>26</v>
      </c>
      <c r="B1274" t="s">
        <v>28</v>
      </c>
      <c r="C1274" t="s">
        <v>29</v>
      </c>
      <c r="D1274" t="s">
        <v>23</v>
      </c>
      <c r="E1274">
        <v>14</v>
      </c>
      <c r="F1274">
        <v>3</v>
      </c>
      <c r="G1274" t="s">
        <v>24</v>
      </c>
      <c r="H1274">
        <v>125</v>
      </c>
      <c r="I1274" t="s">
        <v>34</v>
      </c>
      <c r="J1274">
        <v>2</v>
      </c>
      <c r="K1274" t="s">
        <v>44</v>
      </c>
      <c r="L1274" t="s">
        <v>32</v>
      </c>
      <c r="M1274">
        <v>75100</v>
      </c>
      <c r="N1274">
        <v>0</v>
      </c>
      <c r="O1274">
        <v>18</v>
      </c>
      <c r="P1274">
        <v>3</v>
      </c>
      <c r="Q1274">
        <v>7</v>
      </c>
      <c r="R1274">
        <v>3</v>
      </c>
      <c r="S1274">
        <v>6</v>
      </c>
      <c r="T1274">
        <v>0</v>
      </c>
      <c r="U1274">
        <v>4</v>
      </c>
      <c r="V1274">
        <f>COUNTIF(tbl_HRMaster[EmployeeID],tbl_HRMaster[[#This Row],[EmployeeID]])</f>
        <v>1</v>
      </c>
      <c r="W1274">
        <f>IFERROR(INDEX(tbl_EmployeeSurvey[EnvironmentSatisfaction],MATCH(tbl_HRMaster[[#This Row],[EmployeeID]],tbl_EmployeeSurvey[EmployeeID],0)),"Not Found")</f>
        <v>3</v>
      </c>
      <c r="X1274">
        <f>IFERROR(INDEX(tbl_EmployeeSurvey[JobSatisfaction],MATCH(tbl_HRMaster[[#This Row],[EmployeeID]],tbl_EmployeeSurvey[EmployeeID],0)),"Not Found")</f>
        <v>3</v>
      </c>
      <c r="Y1274" s="5">
        <f>IFERROR(INDEX(tbl_EmployeeSurvey[WorkLifeBalance],MATCH(tbl_HRMaster[[#This Row],[EmployeeID]],tbl_EmployeeSurvey[EmployeeID],0)),"Not Found")</f>
        <v>3</v>
      </c>
      <c r="Z1274" s="5">
        <f>IFERROR(VLOOKUP(tbl_HRMaster[[#This Row],[EmployeeID]],tbl_ManagerSurvey[[EmployeeID]:[PerformanceRating]],2,FALSE),"Not Found")</f>
        <v>3</v>
      </c>
      <c r="AA1274" s="5">
        <f>IFERROR(VLOOKUP(tbl_HRMaster[[#This Row],[EmployeeID]],tbl_ManagerSurvey[[EmployeeID]:[PerformanceRating]],3,FALSE),"Not Found")</f>
        <v>3</v>
      </c>
      <c r="AB1274" s="5" t="str">
        <f>IF(tbl_HRMaster[[#This Row],[Attrition]]="Yes","Left","Active")</f>
        <v>Left</v>
      </c>
      <c r="AC1274" s="5" t="str">
        <f>_xlfn.IFS(tbl_HRMaster[[#This Row],[Age]]&lt;25,"Under 25",tbl_HRMaster[[#This Row],[Age]]&lt;35,"25-34",tbl_HRMaster[[#This Row],[Age]]&lt;45,"35-44",tbl_HRMaster[[#This Row],[Age]]&lt;55,"45-54",TRUE,"Above 54")</f>
        <v>25-34</v>
      </c>
      <c r="AD1274" s="5" t="str">
        <f>_xlfn.IFS(
tbl_HRMaster[[#This Row],[YearsAtCompany]]&lt;2,"&lt; 2 Years",
tbl_HRMaster[[#This Row],[YearsAtCompany]]&lt;5,"2-4 Years",
tbl_HRMaster[[#This Row],[YearsAtCompany]]&lt;10,"5-9 Years",
TRUE,"10+ Years"
)</f>
        <v>5-9 Years</v>
      </c>
      <c r="AE1274" s="5">
        <f>IF(tbl_HRMaster[[#This Row],[Attrition]]="Yes",1,0)</f>
        <v>1</v>
      </c>
    </row>
    <row r="1275" spans="1:31" x14ac:dyDescent="0.25">
      <c r="A1275">
        <v>26</v>
      </c>
      <c r="B1275" t="s">
        <v>28</v>
      </c>
      <c r="C1275" t="s">
        <v>29</v>
      </c>
      <c r="D1275" t="s">
        <v>23</v>
      </c>
      <c r="E1275">
        <v>14</v>
      </c>
      <c r="F1275">
        <v>3</v>
      </c>
      <c r="G1275" t="s">
        <v>24</v>
      </c>
      <c r="H1275">
        <v>1595</v>
      </c>
      <c r="I1275" t="s">
        <v>34</v>
      </c>
      <c r="J1275">
        <v>2</v>
      </c>
      <c r="K1275" t="s">
        <v>44</v>
      </c>
      <c r="L1275" t="s">
        <v>32</v>
      </c>
      <c r="M1275">
        <v>75100</v>
      </c>
      <c r="N1275">
        <v>0</v>
      </c>
      <c r="O1275">
        <v>18</v>
      </c>
      <c r="P1275">
        <v>3</v>
      </c>
      <c r="Q1275">
        <v>7</v>
      </c>
      <c r="R1275">
        <v>3</v>
      </c>
      <c r="S1275">
        <v>6</v>
      </c>
      <c r="T1275">
        <v>0</v>
      </c>
      <c r="U1275">
        <v>4</v>
      </c>
      <c r="V1275">
        <f>COUNTIF(tbl_HRMaster[EmployeeID],tbl_HRMaster[[#This Row],[EmployeeID]])</f>
        <v>1</v>
      </c>
      <c r="W1275">
        <f>IFERROR(INDEX(tbl_EmployeeSurvey[EnvironmentSatisfaction],MATCH(tbl_HRMaster[[#This Row],[EmployeeID]],tbl_EmployeeSurvey[EmployeeID],0)),"Not Found")</f>
        <v>3</v>
      </c>
      <c r="X1275">
        <f>IFERROR(INDEX(tbl_EmployeeSurvey[JobSatisfaction],MATCH(tbl_HRMaster[[#This Row],[EmployeeID]],tbl_EmployeeSurvey[EmployeeID],0)),"Not Found")</f>
        <v>1</v>
      </c>
      <c r="Y1275" s="5">
        <f>IFERROR(INDEX(tbl_EmployeeSurvey[WorkLifeBalance],MATCH(tbl_HRMaster[[#This Row],[EmployeeID]],tbl_EmployeeSurvey[EmployeeID],0)),"Not Found")</f>
        <v>3</v>
      </c>
      <c r="Z1275" s="5">
        <f>IFERROR(VLOOKUP(tbl_HRMaster[[#This Row],[EmployeeID]],tbl_ManagerSurvey[[EmployeeID]:[PerformanceRating]],2,FALSE),"Not Found")</f>
        <v>3</v>
      </c>
      <c r="AA1275" s="5">
        <f>IFERROR(VLOOKUP(tbl_HRMaster[[#This Row],[EmployeeID]],tbl_ManagerSurvey[[EmployeeID]:[PerformanceRating]],3,FALSE),"Not Found")</f>
        <v>3</v>
      </c>
      <c r="AB1275" s="5" t="str">
        <f>IF(tbl_HRMaster[[#This Row],[Attrition]]="Yes","Left","Active")</f>
        <v>Left</v>
      </c>
      <c r="AC1275" s="5" t="str">
        <f>_xlfn.IFS(tbl_HRMaster[[#This Row],[Age]]&lt;25,"Under 25",tbl_HRMaster[[#This Row],[Age]]&lt;35,"25-34",tbl_HRMaster[[#This Row],[Age]]&lt;45,"35-44",tbl_HRMaster[[#This Row],[Age]]&lt;55,"45-54",TRUE,"Above 54")</f>
        <v>25-34</v>
      </c>
      <c r="AD1275" s="5" t="str">
        <f>_xlfn.IFS(
tbl_HRMaster[[#This Row],[YearsAtCompany]]&lt;2,"&lt; 2 Years",
tbl_HRMaster[[#This Row],[YearsAtCompany]]&lt;5,"2-4 Years",
tbl_HRMaster[[#This Row],[YearsAtCompany]]&lt;10,"5-9 Years",
TRUE,"10+ Years"
)</f>
        <v>5-9 Years</v>
      </c>
      <c r="AE1275" s="5">
        <f>IF(tbl_HRMaster[[#This Row],[Attrition]]="Yes",1,0)</f>
        <v>1</v>
      </c>
    </row>
    <row r="1276" spans="1:31" x14ac:dyDescent="0.25">
      <c r="A1276">
        <v>26</v>
      </c>
      <c r="B1276" t="s">
        <v>28</v>
      </c>
      <c r="C1276" t="s">
        <v>29</v>
      </c>
      <c r="D1276" t="s">
        <v>23</v>
      </c>
      <c r="E1276">
        <v>14</v>
      </c>
      <c r="F1276">
        <v>3</v>
      </c>
      <c r="G1276" t="s">
        <v>24</v>
      </c>
      <c r="H1276">
        <v>3065</v>
      </c>
      <c r="I1276" t="s">
        <v>34</v>
      </c>
      <c r="J1276">
        <v>2</v>
      </c>
      <c r="K1276" t="s">
        <v>44</v>
      </c>
      <c r="L1276" t="s">
        <v>32</v>
      </c>
      <c r="M1276">
        <v>75100</v>
      </c>
      <c r="N1276">
        <v>0</v>
      </c>
      <c r="O1276">
        <v>18</v>
      </c>
      <c r="P1276">
        <v>3</v>
      </c>
      <c r="Q1276">
        <v>7</v>
      </c>
      <c r="R1276">
        <v>3</v>
      </c>
      <c r="S1276">
        <v>6</v>
      </c>
      <c r="T1276">
        <v>0</v>
      </c>
      <c r="U1276">
        <v>4</v>
      </c>
      <c r="V1276">
        <f>COUNTIF(tbl_HRMaster[EmployeeID],tbl_HRMaster[[#This Row],[EmployeeID]])</f>
        <v>1</v>
      </c>
      <c r="W1276">
        <f>IFERROR(INDEX(tbl_EmployeeSurvey[EnvironmentSatisfaction],MATCH(tbl_HRMaster[[#This Row],[EmployeeID]],tbl_EmployeeSurvey[EmployeeID],0)),"Not Found")</f>
        <v>3</v>
      </c>
      <c r="X1276">
        <f>IFERROR(INDEX(tbl_EmployeeSurvey[JobSatisfaction],MATCH(tbl_HRMaster[[#This Row],[EmployeeID]],tbl_EmployeeSurvey[EmployeeID],0)),"Not Found")</f>
        <v>1</v>
      </c>
      <c r="Y1276" s="5">
        <f>IFERROR(INDEX(tbl_EmployeeSurvey[WorkLifeBalance],MATCH(tbl_HRMaster[[#This Row],[EmployeeID]],tbl_EmployeeSurvey[EmployeeID],0)),"Not Found")</f>
        <v>3</v>
      </c>
      <c r="Z1276" s="5">
        <f>IFERROR(VLOOKUP(tbl_HRMaster[[#This Row],[EmployeeID]],tbl_ManagerSurvey[[EmployeeID]:[PerformanceRating]],2,FALSE),"Not Found")</f>
        <v>3</v>
      </c>
      <c r="AA1276" s="5">
        <f>IFERROR(VLOOKUP(tbl_HRMaster[[#This Row],[EmployeeID]],tbl_ManagerSurvey[[EmployeeID]:[PerformanceRating]],3,FALSE),"Not Found")</f>
        <v>3</v>
      </c>
      <c r="AB1276" s="5" t="str">
        <f>IF(tbl_HRMaster[[#This Row],[Attrition]]="Yes","Left","Active")</f>
        <v>Left</v>
      </c>
      <c r="AC1276" s="5" t="str">
        <f>_xlfn.IFS(tbl_HRMaster[[#This Row],[Age]]&lt;25,"Under 25",tbl_HRMaster[[#This Row],[Age]]&lt;35,"25-34",tbl_HRMaster[[#This Row],[Age]]&lt;45,"35-44",tbl_HRMaster[[#This Row],[Age]]&lt;55,"45-54",TRUE,"Above 54")</f>
        <v>25-34</v>
      </c>
      <c r="AD1276" s="5" t="str">
        <f>_xlfn.IFS(
tbl_HRMaster[[#This Row],[YearsAtCompany]]&lt;2,"&lt; 2 Years",
tbl_HRMaster[[#This Row],[YearsAtCompany]]&lt;5,"2-4 Years",
tbl_HRMaster[[#This Row],[YearsAtCompany]]&lt;10,"5-9 Years",
TRUE,"10+ Years"
)</f>
        <v>5-9 Years</v>
      </c>
      <c r="AE1276" s="5">
        <f>IF(tbl_HRMaster[[#This Row],[Attrition]]="Yes",1,0)</f>
        <v>1</v>
      </c>
    </row>
    <row r="1277" spans="1:31" x14ac:dyDescent="0.25">
      <c r="A1277">
        <v>34</v>
      </c>
      <c r="B1277" t="s">
        <v>21</v>
      </c>
      <c r="C1277" t="s">
        <v>29</v>
      </c>
      <c r="D1277" t="s">
        <v>23</v>
      </c>
      <c r="E1277">
        <v>29</v>
      </c>
      <c r="F1277">
        <v>4</v>
      </c>
      <c r="G1277" t="s">
        <v>45</v>
      </c>
      <c r="H1277">
        <v>537</v>
      </c>
      <c r="I1277" t="s">
        <v>34</v>
      </c>
      <c r="J1277">
        <v>1</v>
      </c>
      <c r="K1277" t="s">
        <v>31</v>
      </c>
      <c r="L1277" t="s">
        <v>32</v>
      </c>
      <c r="M1277">
        <v>115100</v>
      </c>
      <c r="N1277">
        <v>0</v>
      </c>
      <c r="O1277">
        <v>14</v>
      </c>
      <c r="P1277">
        <v>1</v>
      </c>
      <c r="Q1277">
        <v>7</v>
      </c>
      <c r="R1277">
        <v>5</v>
      </c>
      <c r="S1277">
        <v>6</v>
      </c>
      <c r="T1277">
        <v>0</v>
      </c>
      <c r="U1277">
        <v>4</v>
      </c>
      <c r="V1277">
        <f>COUNTIF(tbl_HRMaster[EmployeeID],tbl_HRMaster[[#This Row],[EmployeeID]])</f>
        <v>1</v>
      </c>
      <c r="W1277">
        <f>IFERROR(INDEX(tbl_EmployeeSurvey[EnvironmentSatisfaction],MATCH(tbl_HRMaster[[#This Row],[EmployeeID]],tbl_EmployeeSurvey[EmployeeID],0)),"Not Found")</f>
        <v>1</v>
      </c>
      <c r="X1277">
        <f>IFERROR(INDEX(tbl_EmployeeSurvey[JobSatisfaction],MATCH(tbl_HRMaster[[#This Row],[EmployeeID]],tbl_EmployeeSurvey[EmployeeID],0)),"Not Found")</f>
        <v>4</v>
      </c>
      <c r="Y1277" s="5">
        <f>IFERROR(INDEX(tbl_EmployeeSurvey[WorkLifeBalance],MATCH(tbl_HRMaster[[#This Row],[EmployeeID]],tbl_EmployeeSurvey[EmployeeID],0)),"Not Found")</f>
        <v>2</v>
      </c>
      <c r="Z1277" s="5">
        <f>IFERROR(VLOOKUP(tbl_HRMaster[[#This Row],[EmployeeID]],tbl_ManagerSurvey[[EmployeeID]:[PerformanceRating]],2,FALSE),"Not Found")</f>
        <v>3</v>
      </c>
      <c r="AA1277" s="5">
        <f>IFERROR(VLOOKUP(tbl_HRMaster[[#This Row],[EmployeeID]],tbl_ManagerSurvey[[EmployeeID]:[PerformanceRating]],3,FALSE),"Not Found")</f>
        <v>3</v>
      </c>
      <c r="AB1277" s="5" t="str">
        <f>IF(tbl_HRMaster[[#This Row],[Attrition]]="Yes","Left","Active")</f>
        <v>Active</v>
      </c>
      <c r="AC1277" s="5" t="str">
        <f>_xlfn.IFS(tbl_HRMaster[[#This Row],[Age]]&lt;25,"Under 25",tbl_HRMaster[[#This Row],[Age]]&lt;35,"25-34",tbl_HRMaster[[#This Row],[Age]]&lt;45,"35-44",tbl_HRMaster[[#This Row],[Age]]&lt;55,"45-54",TRUE,"Above 54")</f>
        <v>25-34</v>
      </c>
      <c r="AD1277" s="5" t="str">
        <f>_xlfn.IFS(
tbl_HRMaster[[#This Row],[YearsAtCompany]]&lt;2,"&lt; 2 Years",
tbl_HRMaster[[#This Row],[YearsAtCompany]]&lt;5,"2-4 Years",
tbl_HRMaster[[#This Row],[YearsAtCompany]]&lt;10,"5-9 Years",
TRUE,"10+ Years"
)</f>
        <v>5-9 Years</v>
      </c>
      <c r="AE1277" s="5">
        <f>IF(tbl_HRMaster[[#This Row],[Attrition]]="Yes",1,0)</f>
        <v>0</v>
      </c>
    </row>
    <row r="1278" spans="1:31" x14ac:dyDescent="0.25">
      <c r="A1278">
        <v>34</v>
      </c>
      <c r="B1278" t="s">
        <v>21</v>
      </c>
      <c r="C1278" t="s">
        <v>29</v>
      </c>
      <c r="D1278" t="s">
        <v>23</v>
      </c>
      <c r="E1278">
        <v>29</v>
      </c>
      <c r="F1278">
        <v>4</v>
      </c>
      <c r="G1278" t="s">
        <v>45</v>
      </c>
      <c r="H1278">
        <v>2007</v>
      </c>
      <c r="I1278" t="s">
        <v>34</v>
      </c>
      <c r="J1278">
        <v>1</v>
      </c>
      <c r="K1278" t="s">
        <v>31</v>
      </c>
      <c r="L1278" t="s">
        <v>32</v>
      </c>
      <c r="M1278">
        <v>115100</v>
      </c>
      <c r="N1278">
        <v>0</v>
      </c>
      <c r="O1278">
        <v>14</v>
      </c>
      <c r="P1278">
        <v>1</v>
      </c>
      <c r="Q1278">
        <v>7</v>
      </c>
      <c r="R1278">
        <v>5</v>
      </c>
      <c r="S1278">
        <v>6</v>
      </c>
      <c r="T1278">
        <v>0</v>
      </c>
      <c r="U1278">
        <v>4</v>
      </c>
      <c r="V1278">
        <f>COUNTIF(tbl_HRMaster[EmployeeID],tbl_HRMaster[[#This Row],[EmployeeID]])</f>
        <v>1</v>
      </c>
      <c r="W1278">
        <f>IFERROR(INDEX(tbl_EmployeeSurvey[EnvironmentSatisfaction],MATCH(tbl_HRMaster[[#This Row],[EmployeeID]],tbl_EmployeeSurvey[EmployeeID],0)),"Not Found")</f>
        <v>1</v>
      </c>
      <c r="X1278">
        <f>IFERROR(INDEX(tbl_EmployeeSurvey[JobSatisfaction],MATCH(tbl_HRMaster[[#This Row],[EmployeeID]],tbl_EmployeeSurvey[EmployeeID],0)),"Not Found")</f>
        <v>4</v>
      </c>
      <c r="Y1278" s="5">
        <f>IFERROR(INDEX(tbl_EmployeeSurvey[WorkLifeBalance],MATCH(tbl_HRMaster[[#This Row],[EmployeeID]],tbl_EmployeeSurvey[EmployeeID],0)),"Not Found")</f>
        <v>2</v>
      </c>
      <c r="Z1278" s="5">
        <f>IFERROR(VLOOKUP(tbl_HRMaster[[#This Row],[EmployeeID]],tbl_ManagerSurvey[[EmployeeID]:[PerformanceRating]],2,FALSE),"Not Found")</f>
        <v>3</v>
      </c>
      <c r="AA1278" s="5">
        <f>IFERROR(VLOOKUP(tbl_HRMaster[[#This Row],[EmployeeID]],tbl_ManagerSurvey[[EmployeeID]:[PerformanceRating]],3,FALSE),"Not Found")</f>
        <v>3</v>
      </c>
      <c r="AB1278" s="5" t="str">
        <f>IF(tbl_HRMaster[[#This Row],[Attrition]]="Yes","Left","Active")</f>
        <v>Active</v>
      </c>
      <c r="AC1278" s="5" t="str">
        <f>_xlfn.IFS(tbl_HRMaster[[#This Row],[Age]]&lt;25,"Under 25",tbl_HRMaster[[#This Row],[Age]]&lt;35,"25-34",tbl_HRMaster[[#This Row],[Age]]&lt;45,"35-44",tbl_HRMaster[[#This Row],[Age]]&lt;55,"45-54",TRUE,"Above 54")</f>
        <v>25-34</v>
      </c>
      <c r="AD1278" s="5" t="str">
        <f>_xlfn.IFS(
tbl_HRMaster[[#This Row],[YearsAtCompany]]&lt;2,"&lt; 2 Years",
tbl_HRMaster[[#This Row],[YearsAtCompany]]&lt;5,"2-4 Years",
tbl_HRMaster[[#This Row],[YearsAtCompany]]&lt;10,"5-9 Years",
TRUE,"10+ Years"
)</f>
        <v>5-9 Years</v>
      </c>
      <c r="AE1278" s="5">
        <f>IF(tbl_HRMaster[[#This Row],[Attrition]]="Yes",1,0)</f>
        <v>0</v>
      </c>
    </row>
    <row r="1279" spans="1:31" x14ac:dyDescent="0.25">
      <c r="A1279">
        <v>34</v>
      </c>
      <c r="B1279" t="s">
        <v>21</v>
      </c>
      <c r="C1279" t="s">
        <v>29</v>
      </c>
      <c r="D1279" t="s">
        <v>23</v>
      </c>
      <c r="E1279">
        <v>29</v>
      </c>
      <c r="F1279">
        <v>4</v>
      </c>
      <c r="G1279" t="s">
        <v>45</v>
      </c>
      <c r="H1279">
        <v>3477</v>
      </c>
      <c r="I1279" t="s">
        <v>34</v>
      </c>
      <c r="J1279">
        <v>1</v>
      </c>
      <c r="K1279" t="s">
        <v>31</v>
      </c>
      <c r="L1279" t="s">
        <v>32</v>
      </c>
      <c r="M1279">
        <v>115100</v>
      </c>
      <c r="N1279">
        <v>0</v>
      </c>
      <c r="O1279">
        <v>14</v>
      </c>
      <c r="P1279">
        <v>1</v>
      </c>
      <c r="Q1279">
        <v>7</v>
      </c>
      <c r="R1279">
        <v>5</v>
      </c>
      <c r="S1279">
        <v>6</v>
      </c>
      <c r="T1279">
        <v>0</v>
      </c>
      <c r="U1279">
        <v>4</v>
      </c>
      <c r="V1279">
        <f>COUNTIF(tbl_HRMaster[EmployeeID],tbl_HRMaster[[#This Row],[EmployeeID]])</f>
        <v>1</v>
      </c>
      <c r="W1279">
        <f>IFERROR(INDEX(tbl_EmployeeSurvey[EnvironmentSatisfaction],MATCH(tbl_HRMaster[[#This Row],[EmployeeID]],tbl_EmployeeSurvey[EmployeeID],0)),"Not Found")</f>
        <v>1</v>
      </c>
      <c r="X1279">
        <f>IFERROR(INDEX(tbl_EmployeeSurvey[JobSatisfaction],MATCH(tbl_HRMaster[[#This Row],[EmployeeID]],tbl_EmployeeSurvey[EmployeeID],0)),"Not Found")</f>
        <v>4</v>
      </c>
      <c r="Y1279" s="5">
        <f>IFERROR(INDEX(tbl_EmployeeSurvey[WorkLifeBalance],MATCH(tbl_HRMaster[[#This Row],[EmployeeID]],tbl_EmployeeSurvey[EmployeeID],0)),"Not Found")</f>
        <v>2</v>
      </c>
      <c r="Z1279" s="5">
        <f>IFERROR(VLOOKUP(tbl_HRMaster[[#This Row],[EmployeeID]],tbl_ManagerSurvey[[EmployeeID]:[PerformanceRating]],2,FALSE),"Not Found")</f>
        <v>3</v>
      </c>
      <c r="AA1279" s="5">
        <f>IFERROR(VLOOKUP(tbl_HRMaster[[#This Row],[EmployeeID]],tbl_ManagerSurvey[[EmployeeID]:[PerformanceRating]],3,FALSE),"Not Found")</f>
        <v>3</v>
      </c>
      <c r="AB1279" s="5" t="str">
        <f>IF(tbl_HRMaster[[#This Row],[Attrition]]="Yes","Left","Active")</f>
        <v>Active</v>
      </c>
      <c r="AC1279" s="5" t="str">
        <f>_xlfn.IFS(tbl_HRMaster[[#This Row],[Age]]&lt;25,"Under 25",tbl_HRMaster[[#This Row],[Age]]&lt;35,"25-34",tbl_HRMaster[[#This Row],[Age]]&lt;45,"35-44",tbl_HRMaster[[#This Row],[Age]]&lt;55,"45-54",TRUE,"Above 54")</f>
        <v>25-34</v>
      </c>
      <c r="AD1279" s="5" t="str">
        <f>_xlfn.IFS(
tbl_HRMaster[[#This Row],[YearsAtCompany]]&lt;2,"&lt; 2 Years",
tbl_HRMaster[[#This Row],[YearsAtCompany]]&lt;5,"2-4 Years",
tbl_HRMaster[[#This Row],[YearsAtCompany]]&lt;10,"5-9 Years",
TRUE,"10+ Years"
)</f>
        <v>5-9 Years</v>
      </c>
      <c r="AE1279" s="5">
        <f>IF(tbl_HRMaster[[#This Row],[Attrition]]="Yes",1,0)</f>
        <v>0</v>
      </c>
    </row>
    <row r="1280" spans="1:31" x14ac:dyDescent="0.25">
      <c r="A1280">
        <v>42</v>
      </c>
      <c r="B1280" t="s">
        <v>21</v>
      </c>
      <c r="C1280" t="s">
        <v>29</v>
      </c>
      <c r="D1280" t="s">
        <v>30</v>
      </c>
      <c r="E1280">
        <v>18</v>
      </c>
      <c r="F1280">
        <v>4</v>
      </c>
      <c r="G1280" t="s">
        <v>46</v>
      </c>
      <c r="H1280">
        <v>156</v>
      </c>
      <c r="I1280" t="s">
        <v>34</v>
      </c>
      <c r="J1280">
        <v>4</v>
      </c>
      <c r="K1280" t="s">
        <v>35</v>
      </c>
      <c r="L1280" t="s">
        <v>27</v>
      </c>
      <c r="M1280">
        <v>132060</v>
      </c>
      <c r="N1280">
        <v>0</v>
      </c>
      <c r="O1280">
        <v>13</v>
      </c>
      <c r="P1280">
        <v>2</v>
      </c>
      <c r="Q1280">
        <v>7</v>
      </c>
      <c r="R1280">
        <v>2</v>
      </c>
      <c r="S1280">
        <v>6</v>
      </c>
      <c r="T1280">
        <v>0</v>
      </c>
      <c r="U1280">
        <v>4</v>
      </c>
      <c r="V1280">
        <f>COUNTIF(tbl_HRMaster[EmployeeID],tbl_HRMaster[[#This Row],[EmployeeID]])</f>
        <v>1</v>
      </c>
      <c r="W1280">
        <f>IFERROR(INDEX(tbl_EmployeeSurvey[EnvironmentSatisfaction],MATCH(tbl_HRMaster[[#This Row],[EmployeeID]],tbl_EmployeeSurvey[EmployeeID],0)),"Not Found")</f>
        <v>4</v>
      </c>
      <c r="X1280">
        <f>IFERROR(INDEX(tbl_EmployeeSurvey[JobSatisfaction],MATCH(tbl_HRMaster[[#This Row],[EmployeeID]],tbl_EmployeeSurvey[EmployeeID],0)),"Not Found")</f>
        <v>4</v>
      </c>
      <c r="Y1280" s="5">
        <f>IFERROR(INDEX(tbl_EmployeeSurvey[WorkLifeBalance],MATCH(tbl_HRMaster[[#This Row],[EmployeeID]],tbl_EmployeeSurvey[EmployeeID],0)),"Not Found")</f>
        <v>4</v>
      </c>
      <c r="Z1280" s="5">
        <f>IFERROR(VLOOKUP(tbl_HRMaster[[#This Row],[EmployeeID]],tbl_ManagerSurvey[[EmployeeID]:[PerformanceRating]],2,FALSE),"Not Found")</f>
        <v>3</v>
      </c>
      <c r="AA1280" s="5">
        <f>IFERROR(VLOOKUP(tbl_HRMaster[[#This Row],[EmployeeID]],tbl_ManagerSurvey[[EmployeeID]:[PerformanceRating]],3,FALSE),"Not Found")</f>
        <v>3</v>
      </c>
      <c r="AB1280" s="5" t="str">
        <f>IF(tbl_HRMaster[[#This Row],[Attrition]]="Yes","Left","Active")</f>
        <v>Active</v>
      </c>
      <c r="AC1280" s="5" t="str">
        <f>_xlfn.IFS(tbl_HRMaster[[#This Row],[Age]]&lt;25,"Under 25",tbl_HRMaster[[#This Row],[Age]]&lt;35,"25-34",tbl_HRMaster[[#This Row],[Age]]&lt;45,"35-44",tbl_HRMaster[[#This Row],[Age]]&lt;55,"45-54",TRUE,"Above 54")</f>
        <v>35-44</v>
      </c>
      <c r="AD1280" s="5" t="str">
        <f>_xlfn.IFS(
tbl_HRMaster[[#This Row],[YearsAtCompany]]&lt;2,"&lt; 2 Years",
tbl_HRMaster[[#This Row],[YearsAtCompany]]&lt;5,"2-4 Years",
tbl_HRMaster[[#This Row],[YearsAtCompany]]&lt;10,"5-9 Years",
TRUE,"10+ Years"
)</f>
        <v>5-9 Years</v>
      </c>
      <c r="AE1280" s="5">
        <f>IF(tbl_HRMaster[[#This Row],[Attrition]]="Yes",1,0)</f>
        <v>0</v>
      </c>
    </row>
    <row r="1281" spans="1:31" x14ac:dyDescent="0.25">
      <c r="A1281">
        <v>42</v>
      </c>
      <c r="B1281" t="s">
        <v>21</v>
      </c>
      <c r="C1281" t="s">
        <v>29</v>
      </c>
      <c r="D1281" t="s">
        <v>30</v>
      </c>
      <c r="E1281">
        <v>18</v>
      </c>
      <c r="F1281">
        <v>4</v>
      </c>
      <c r="G1281" t="s">
        <v>46</v>
      </c>
      <c r="H1281">
        <v>1626</v>
      </c>
      <c r="I1281" t="s">
        <v>34</v>
      </c>
      <c r="J1281">
        <v>4</v>
      </c>
      <c r="K1281" t="s">
        <v>35</v>
      </c>
      <c r="L1281" t="s">
        <v>27</v>
      </c>
      <c r="M1281">
        <v>132060</v>
      </c>
      <c r="N1281">
        <v>0</v>
      </c>
      <c r="O1281">
        <v>13</v>
      </c>
      <c r="P1281">
        <v>2</v>
      </c>
      <c r="Q1281">
        <v>7</v>
      </c>
      <c r="R1281">
        <v>2</v>
      </c>
      <c r="S1281">
        <v>6</v>
      </c>
      <c r="T1281">
        <v>0</v>
      </c>
      <c r="U1281">
        <v>4</v>
      </c>
      <c r="V1281">
        <f>COUNTIF(tbl_HRMaster[EmployeeID],tbl_HRMaster[[#This Row],[EmployeeID]])</f>
        <v>1</v>
      </c>
      <c r="W1281">
        <f>IFERROR(INDEX(tbl_EmployeeSurvey[EnvironmentSatisfaction],MATCH(tbl_HRMaster[[#This Row],[EmployeeID]],tbl_EmployeeSurvey[EmployeeID],0)),"Not Found")</f>
        <v>4</v>
      </c>
      <c r="X1281">
        <f>IFERROR(INDEX(tbl_EmployeeSurvey[JobSatisfaction],MATCH(tbl_HRMaster[[#This Row],[EmployeeID]],tbl_EmployeeSurvey[EmployeeID],0)),"Not Found")</f>
        <v>4</v>
      </c>
      <c r="Y1281" s="5">
        <f>IFERROR(INDEX(tbl_EmployeeSurvey[WorkLifeBalance],MATCH(tbl_HRMaster[[#This Row],[EmployeeID]],tbl_EmployeeSurvey[EmployeeID],0)),"Not Found")</f>
        <v>4</v>
      </c>
      <c r="Z1281" s="5">
        <f>IFERROR(VLOOKUP(tbl_HRMaster[[#This Row],[EmployeeID]],tbl_ManagerSurvey[[EmployeeID]:[PerformanceRating]],2,FALSE),"Not Found")</f>
        <v>3</v>
      </c>
      <c r="AA1281" s="5">
        <f>IFERROR(VLOOKUP(tbl_HRMaster[[#This Row],[EmployeeID]],tbl_ManagerSurvey[[EmployeeID]:[PerformanceRating]],3,FALSE),"Not Found")</f>
        <v>3</v>
      </c>
      <c r="AB1281" s="5" t="str">
        <f>IF(tbl_HRMaster[[#This Row],[Attrition]]="Yes","Left","Active")</f>
        <v>Active</v>
      </c>
      <c r="AC1281" s="5" t="str">
        <f>_xlfn.IFS(tbl_HRMaster[[#This Row],[Age]]&lt;25,"Under 25",tbl_HRMaster[[#This Row],[Age]]&lt;35,"25-34",tbl_HRMaster[[#This Row],[Age]]&lt;45,"35-44",tbl_HRMaster[[#This Row],[Age]]&lt;55,"45-54",TRUE,"Above 54")</f>
        <v>35-44</v>
      </c>
      <c r="AD1281" s="5" t="str">
        <f>_xlfn.IFS(
tbl_HRMaster[[#This Row],[YearsAtCompany]]&lt;2,"&lt; 2 Years",
tbl_HRMaster[[#This Row],[YearsAtCompany]]&lt;5,"2-4 Years",
tbl_HRMaster[[#This Row],[YearsAtCompany]]&lt;10,"5-9 Years",
TRUE,"10+ Years"
)</f>
        <v>5-9 Years</v>
      </c>
      <c r="AE1281" s="5">
        <f>IF(tbl_HRMaster[[#This Row],[Attrition]]="Yes",1,0)</f>
        <v>0</v>
      </c>
    </row>
    <row r="1282" spans="1:31" x14ac:dyDescent="0.25">
      <c r="A1282">
        <v>42</v>
      </c>
      <c r="B1282" t="s">
        <v>21</v>
      </c>
      <c r="C1282" t="s">
        <v>29</v>
      </c>
      <c r="D1282" t="s">
        <v>30</v>
      </c>
      <c r="E1282">
        <v>18</v>
      </c>
      <c r="F1282">
        <v>4</v>
      </c>
      <c r="G1282" t="s">
        <v>46</v>
      </c>
      <c r="H1282">
        <v>3096</v>
      </c>
      <c r="I1282" t="s">
        <v>34</v>
      </c>
      <c r="J1282">
        <v>4</v>
      </c>
      <c r="K1282" t="s">
        <v>35</v>
      </c>
      <c r="L1282" t="s">
        <v>27</v>
      </c>
      <c r="M1282">
        <v>132060</v>
      </c>
      <c r="N1282">
        <v>0</v>
      </c>
      <c r="O1282">
        <v>13</v>
      </c>
      <c r="P1282">
        <v>2</v>
      </c>
      <c r="Q1282">
        <v>7</v>
      </c>
      <c r="R1282">
        <v>2</v>
      </c>
      <c r="S1282">
        <v>6</v>
      </c>
      <c r="T1282">
        <v>0</v>
      </c>
      <c r="U1282">
        <v>4</v>
      </c>
      <c r="V1282">
        <f>COUNTIF(tbl_HRMaster[EmployeeID],tbl_HRMaster[[#This Row],[EmployeeID]])</f>
        <v>1</v>
      </c>
      <c r="W1282">
        <f>IFERROR(INDEX(tbl_EmployeeSurvey[EnvironmentSatisfaction],MATCH(tbl_HRMaster[[#This Row],[EmployeeID]],tbl_EmployeeSurvey[EmployeeID],0)),"Not Found")</f>
        <v>4</v>
      </c>
      <c r="X1282">
        <f>IFERROR(INDEX(tbl_EmployeeSurvey[JobSatisfaction],MATCH(tbl_HRMaster[[#This Row],[EmployeeID]],tbl_EmployeeSurvey[EmployeeID],0)),"Not Found")</f>
        <v>4</v>
      </c>
      <c r="Y1282" s="5">
        <f>IFERROR(INDEX(tbl_EmployeeSurvey[WorkLifeBalance],MATCH(tbl_HRMaster[[#This Row],[EmployeeID]],tbl_EmployeeSurvey[EmployeeID],0)),"Not Found")</f>
        <v>4</v>
      </c>
      <c r="Z1282" s="5">
        <f>IFERROR(VLOOKUP(tbl_HRMaster[[#This Row],[EmployeeID]],tbl_ManagerSurvey[[EmployeeID]:[PerformanceRating]],2,FALSE),"Not Found")</f>
        <v>3</v>
      </c>
      <c r="AA1282" s="5">
        <f>IFERROR(VLOOKUP(tbl_HRMaster[[#This Row],[EmployeeID]],tbl_ManagerSurvey[[EmployeeID]:[PerformanceRating]],3,FALSE),"Not Found")</f>
        <v>3</v>
      </c>
      <c r="AB1282" s="5" t="str">
        <f>IF(tbl_HRMaster[[#This Row],[Attrition]]="Yes","Left","Active")</f>
        <v>Active</v>
      </c>
      <c r="AC1282" s="5" t="str">
        <f>_xlfn.IFS(tbl_HRMaster[[#This Row],[Age]]&lt;25,"Under 25",tbl_HRMaster[[#This Row],[Age]]&lt;35,"25-34",tbl_HRMaster[[#This Row],[Age]]&lt;45,"35-44",tbl_HRMaster[[#This Row],[Age]]&lt;55,"45-54",TRUE,"Above 54")</f>
        <v>35-44</v>
      </c>
      <c r="AD1282" s="5" t="str">
        <f>_xlfn.IFS(
tbl_HRMaster[[#This Row],[YearsAtCompany]]&lt;2,"&lt; 2 Years",
tbl_HRMaster[[#This Row],[YearsAtCompany]]&lt;5,"2-4 Years",
tbl_HRMaster[[#This Row],[YearsAtCompany]]&lt;10,"5-9 Years",
TRUE,"10+ Years"
)</f>
        <v>5-9 Years</v>
      </c>
      <c r="AE1282" s="5">
        <f>IF(tbl_HRMaster[[#This Row],[Attrition]]="Yes",1,0)</f>
        <v>0</v>
      </c>
    </row>
    <row r="1283" spans="1:31" x14ac:dyDescent="0.25">
      <c r="A1283">
        <v>30</v>
      </c>
      <c r="B1283" t="s">
        <v>21</v>
      </c>
      <c r="C1283" t="s">
        <v>22</v>
      </c>
      <c r="D1283" t="s">
        <v>30</v>
      </c>
      <c r="E1283">
        <v>8</v>
      </c>
      <c r="F1283">
        <v>3</v>
      </c>
      <c r="G1283" t="s">
        <v>38</v>
      </c>
      <c r="H1283">
        <v>525</v>
      </c>
      <c r="I1283" t="s">
        <v>25</v>
      </c>
      <c r="J1283">
        <v>1</v>
      </c>
      <c r="K1283" t="s">
        <v>35</v>
      </c>
      <c r="L1283" t="s">
        <v>27</v>
      </c>
      <c r="M1283">
        <v>183000</v>
      </c>
      <c r="N1283">
        <v>0</v>
      </c>
      <c r="O1283">
        <v>14</v>
      </c>
      <c r="P1283">
        <v>0</v>
      </c>
      <c r="Q1283">
        <v>7</v>
      </c>
      <c r="R1283">
        <v>6</v>
      </c>
      <c r="S1283">
        <v>6</v>
      </c>
      <c r="T1283">
        <v>0</v>
      </c>
      <c r="U1283">
        <v>2</v>
      </c>
      <c r="V1283">
        <f>COUNTIF(tbl_HRMaster[EmployeeID],tbl_HRMaster[[#This Row],[EmployeeID]])</f>
        <v>1</v>
      </c>
      <c r="W1283">
        <f>IFERROR(INDEX(tbl_EmployeeSurvey[EnvironmentSatisfaction],MATCH(tbl_HRMaster[[#This Row],[EmployeeID]],tbl_EmployeeSurvey[EmployeeID],0)),"Not Found")</f>
        <v>3</v>
      </c>
      <c r="X1283">
        <f>IFERROR(INDEX(tbl_EmployeeSurvey[JobSatisfaction],MATCH(tbl_HRMaster[[#This Row],[EmployeeID]],tbl_EmployeeSurvey[EmployeeID],0)),"Not Found")</f>
        <v>1</v>
      </c>
      <c r="Y1283" s="5">
        <f>IFERROR(INDEX(tbl_EmployeeSurvey[WorkLifeBalance],MATCH(tbl_HRMaster[[#This Row],[EmployeeID]],tbl_EmployeeSurvey[EmployeeID],0)),"Not Found")</f>
        <v>2</v>
      </c>
      <c r="Z1283" s="5">
        <f>IFERROR(VLOOKUP(tbl_HRMaster[[#This Row],[EmployeeID]],tbl_ManagerSurvey[[EmployeeID]:[PerformanceRating]],2,FALSE),"Not Found")</f>
        <v>3</v>
      </c>
      <c r="AA1283" s="5">
        <f>IFERROR(VLOOKUP(tbl_HRMaster[[#This Row],[EmployeeID]],tbl_ManagerSurvey[[EmployeeID]:[PerformanceRating]],3,FALSE),"Not Found")</f>
        <v>3</v>
      </c>
      <c r="AB1283" s="5" t="str">
        <f>IF(tbl_HRMaster[[#This Row],[Attrition]]="Yes","Left","Active")</f>
        <v>Active</v>
      </c>
      <c r="AC1283" s="5" t="str">
        <f>_xlfn.IFS(tbl_HRMaster[[#This Row],[Age]]&lt;25,"Under 25",tbl_HRMaster[[#This Row],[Age]]&lt;35,"25-34",tbl_HRMaster[[#This Row],[Age]]&lt;45,"35-44",tbl_HRMaster[[#This Row],[Age]]&lt;55,"45-54",TRUE,"Above 54")</f>
        <v>25-34</v>
      </c>
      <c r="AD1283" s="5" t="str">
        <f>_xlfn.IFS(
tbl_HRMaster[[#This Row],[YearsAtCompany]]&lt;2,"&lt; 2 Years",
tbl_HRMaster[[#This Row],[YearsAtCompany]]&lt;5,"2-4 Years",
tbl_HRMaster[[#This Row],[YearsAtCompany]]&lt;10,"5-9 Years",
TRUE,"10+ Years"
)</f>
        <v>5-9 Years</v>
      </c>
      <c r="AE1283" s="5">
        <f>IF(tbl_HRMaster[[#This Row],[Attrition]]="Yes",1,0)</f>
        <v>0</v>
      </c>
    </row>
    <row r="1284" spans="1:31" x14ac:dyDescent="0.25">
      <c r="A1284">
        <v>30</v>
      </c>
      <c r="B1284" t="s">
        <v>21</v>
      </c>
      <c r="C1284" t="s">
        <v>22</v>
      </c>
      <c r="D1284" t="s">
        <v>30</v>
      </c>
      <c r="E1284">
        <v>8</v>
      </c>
      <c r="F1284">
        <v>3</v>
      </c>
      <c r="G1284" t="s">
        <v>38</v>
      </c>
      <c r="H1284">
        <v>1995</v>
      </c>
      <c r="I1284" t="s">
        <v>25</v>
      </c>
      <c r="J1284">
        <v>1</v>
      </c>
      <c r="K1284" t="s">
        <v>35</v>
      </c>
      <c r="L1284" t="s">
        <v>27</v>
      </c>
      <c r="M1284">
        <v>183000</v>
      </c>
      <c r="N1284">
        <v>0</v>
      </c>
      <c r="O1284">
        <v>14</v>
      </c>
      <c r="P1284">
        <v>0</v>
      </c>
      <c r="Q1284">
        <v>7</v>
      </c>
      <c r="R1284">
        <v>6</v>
      </c>
      <c r="S1284">
        <v>6</v>
      </c>
      <c r="T1284">
        <v>0</v>
      </c>
      <c r="U1284">
        <v>2</v>
      </c>
      <c r="V1284">
        <f>COUNTIF(tbl_HRMaster[EmployeeID],tbl_HRMaster[[#This Row],[EmployeeID]])</f>
        <v>1</v>
      </c>
      <c r="W1284">
        <f>IFERROR(INDEX(tbl_EmployeeSurvey[EnvironmentSatisfaction],MATCH(tbl_HRMaster[[#This Row],[EmployeeID]],tbl_EmployeeSurvey[EmployeeID],0)),"Not Found")</f>
        <v>3</v>
      </c>
      <c r="X1284">
        <f>IFERROR(INDEX(tbl_EmployeeSurvey[JobSatisfaction],MATCH(tbl_HRMaster[[#This Row],[EmployeeID]],tbl_EmployeeSurvey[EmployeeID],0)),"Not Found")</f>
        <v>1</v>
      </c>
      <c r="Y1284" s="5">
        <f>IFERROR(INDEX(tbl_EmployeeSurvey[WorkLifeBalance],MATCH(tbl_HRMaster[[#This Row],[EmployeeID]],tbl_EmployeeSurvey[EmployeeID],0)),"Not Found")</f>
        <v>2</v>
      </c>
      <c r="Z1284" s="5">
        <f>IFERROR(VLOOKUP(tbl_HRMaster[[#This Row],[EmployeeID]],tbl_ManagerSurvey[[EmployeeID]:[PerformanceRating]],2,FALSE),"Not Found")</f>
        <v>3</v>
      </c>
      <c r="AA1284" s="5">
        <f>IFERROR(VLOOKUP(tbl_HRMaster[[#This Row],[EmployeeID]],tbl_ManagerSurvey[[EmployeeID]:[PerformanceRating]],3,FALSE),"Not Found")</f>
        <v>3</v>
      </c>
      <c r="AB1284" s="5" t="str">
        <f>IF(tbl_HRMaster[[#This Row],[Attrition]]="Yes","Left","Active")</f>
        <v>Active</v>
      </c>
      <c r="AC1284" s="5" t="str">
        <f>_xlfn.IFS(tbl_HRMaster[[#This Row],[Age]]&lt;25,"Under 25",tbl_HRMaster[[#This Row],[Age]]&lt;35,"25-34",tbl_HRMaster[[#This Row],[Age]]&lt;45,"35-44",tbl_HRMaster[[#This Row],[Age]]&lt;55,"45-54",TRUE,"Above 54")</f>
        <v>25-34</v>
      </c>
      <c r="AD1284" s="5" t="str">
        <f>_xlfn.IFS(
tbl_HRMaster[[#This Row],[YearsAtCompany]]&lt;2,"&lt; 2 Years",
tbl_HRMaster[[#This Row],[YearsAtCompany]]&lt;5,"2-4 Years",
tbl_HRMaster[[#This Row],[YearsAtCompany]]&lt;10,"5-9 Years",
TRUE,"10+ Years"
)</f>
        <v>5-9 Years</v>
      </c>
      <c r="AE1284" s="5">
        <f>IF(tbl_HRMaster[[#This Row],[Attrition]]="Yes",1,0)</f>
        <v>0</v>
      </c>
    </row>
    <row r="1285" spans="1:31" x14ac:dyDescent="0.25">
      <c r="A1285">
        <v>30</v>
      </c>
      <c r="B1285" t="s">
        <v>21</v>
      </c>
      <c r="C1285" t="s">
        <v>22</v>
      </c>
      <c r="D1285" t="s">
        <v>30</v>
      </c>
      <c r="E1285">
        <v>8</v>
      </c>
      <c r="F1285">
        <v>3</v>
      </c>
      <c r="G1285" t="s">
        <v>38</v>
      </c>
      <c r="H1285">
        <v>3465</v>
      </c>
      <c r="I1285" t="s">
        <v>25</v>
      </c>
      <c r="J1285">
        <v>1</v>
      </c>
      <c r="K1285" t="s">
        <v>35</v>
      </c>
      <c r="L1285" t="s">
        <v>27</v>
      </c>
      <c r="M1285">
        <v>183000</v>
      </c>
      <c r="N1285">
        <v>0</v>
      </c>
      <c r="O1285">
        <v>14</v>
      </c>
      <c r="P1285">
        <v>0</v>
      </c>
      <c r="Q1285">
        <v>7</v>
      </c>
      <c r="R1285">
        <v>6</v>
      </c>
      <c r="S1285">
        <v>6</v>
      </c>
      <c r="T1285">
        <v>0</v>
      </c>
      <c r="U1285">
        <v>2</v>
      </c>
      <c r="V1285">
        <f>COUNTIF(tbl_HRMaster[EmployeeID],tbl_HRMaster[[#This Row],[EmployeeID]])</f>
        <v>1</v>
      </c>
      <c r="W1285">
        <f>IFERROR(INDEX(tbl_EmployeeSurvey[EnvironmentSatisfaction],MATCH(tbl_HRMaster[[#This Row],[EmployeeID]],tbl_EmployeeSurvey[EmployeeID],0)),"Not Found")</f>
        <v>3</v>
      </c>
      <c r="X1285">
        <f>IFERROR(INDEX(tbl_EmployeeSurvey[JobSatisfaction],MATCH(tbl_HRMaster[[#This Row],[EmployeeID]],tbl_EmployeeSurvey[EmployeeID],0)),"Not Found")</f>
        <v>1</v>
      </c>
      <c r="Y1285" s="5">
        <f>IFERROR(INDEX(tbl_EmployeeSurvey[WorkLifeBalance],MATCH(tbl_HRMaster[[#This Row],[EmployeeID]],tbl_EmployeeSurvey[EmployeeID],0)),"Not Found")</f>
        <v>2</v>
      </c>
      <c r="Z1285" s="5">
        <f>IFERROR(VLOOKUP(tbl_HRMaster[[#This Row],[EmployeeID]],tbl_ManagerSurvey[[EmployeeID]:[PerformanceRating]],2,FALSE),"Not Found")</f>
        <v>3</v>
      </c>
      <c r="AA1285" s="5">
        <f>IFERROR(VLOOKUP(tbl_HRMaster[[#This Row],[EmployeeID]],tbl_ManagerSurvey[[EmployeeID]:[PerformanceRating]],3,FALSE),"Not Found")</f>
        <v>3</v>
      </c>
      <c r="AB1285" s="5" t="str">
        <f>IF(tbl_HRMaster[[#This Row],[Attrition]]="Yes","Left","Active")</f>
        <v>Active</v>
      </c>
      <c r="AC1285" s="5" t="str">
        <f>_xlfn.IFS(tbl_HRMaster[[#This Row],[Age]]&lt;25,"Under 25",tbl_HRMaster[[#This Row],[Age]]&lt;35,"25-34",tbl_HRMaster[[#This Row],[Age]]&lt;45,"35-44",tbl_HRMaster[[#This Row],[Age]]&lt;55,"45-54",TRUE,"Above 54")</f>
        <v>25-34</v>
      </c>
      <c r="AD1285" s="5" t="str">
        <f>_xlfn.IFS(
tbl_HRMaster[[#This Row],[YearsAtCompany]]&lt;2,"&lt; 2 Years",
tbl_HRMaster[[#This Row],[YearsAtCompany]]&lt;5,"2-4 Years",
tbl_HRMaster[[#This Row],[YearsAtCompany]]&lt;10,"5-9 Years",
TRUE,"10+ Years"
)</f>
        <v>5-9 Years</v>
      </c>
      <c r="AE1285" s="5">
        <f>IF(tbl_HRMaster[[#This Row],[Attrition]]="Yes",1,0)</f>
        <v>0</v>
      </c>
    </row>
    <row r="1286" spans="1:31" x14ac:dyDescent="0.25">
      <c r="A1286">
        <v>41</v>
      </c>
      <c r="B1286" t="s">
        <v>28</v>
      </c>
      <c r="C1286" t="s">
        <v>22</v>
      </c>
      <c r="D1286" t="s">
        <v>30</v>
      </c>
      <c r="E1286">
        <v>7</v>
      </c>
      <c r="F1286">
        <v>2</v>
      </c>
      <c r="G1286" t="s">
        <v>24</v>
      </c>
      <c r="H1286">
        <v>1213</v>
      </c>
      <c r="I1286" t="s">
        <v>25</v>
      </c>
      <c r="J1286">
        <v>1</v>
      </c>
      <c r="K1286" t="s">
        <v>31</v>
      </c>
      <c r="L1286" t="s">
        <v>32</v>
      </c>
      <c r="M1286">
        <v>20990</v>
      </c>
      <c r="N1286">
        <v>8</v>
      </c>
      <c r="O1286">
        <v>12</v>
      </c>
      <c r="P1286">
        <v>1</v>
      </c>
      <c r="Q1286">
        <v>8</v>
      </c>
      <c r="R1286">
        <v>2</v>
      </c>
      <c r="S1286">
        <v>6</v>
      </c>
      <c r="T1286">
        <v>0</v>
      </c>
      <c r="U1286">
        <v>5</v>
      </c>
      <c r="V1286">
        <f>COUNTIF(tbl_HRMaster[EmployeeID],tbl_HRMaster[[#This Row],[EmployeeID]])</f>
        <v>1</v>
      </c>
      <c r="W1286">
        <f>IFERROR(INDEX(tbl_EmployeeSurvey[EnvironmentSatisfaction],MATCH(tbl_HRMaster[[#This Row],[EmployeeID]],tbl_EmployeeSurvey[EmployeeID],0)),"Not Found")</f>
        <v>2</v>
      </c>
      <c r="X1286">
        <f>IFERROR(INDEX(tbl_EmployeeSurvey[JobSatisfaction],MATCH(tbl_HRMaster[[#This Row],[EmployeeID]],tbl_EmployeeSurvey[EmployeeID],0)),"Not Found")</f>
        <v>4</v>
      </c>
      <c r="Y1286" s="5">
        <f>IFERROR(INDEX(tbl_EmployeeSurvey[WorkLifeBalance],MATCH(tbl_HRMaster[[#This Row],[EmployeeID]],tbl_EmployeeSurvey[EmployeeID],0)),"Not Found")</f>
        <v>1</v>
      </c>
      <c r="Z1286" s="5">
        <f>IFERROR(VLOOKUP(tbl_HRMaster[[#This Row],[EmployeeID]],tbl_ManagerSurvey[[EmployeeID]:[PerformanceRating]],2,FALSE),"Not Found")</f>
        <v>3</v>
      </c>
      <c r="AA1286" s="5">
        <f>IFERROR(VLOOKUP(tbl_HRMaster[[#This Row],[EmployeeID]],tbl_ManagerSurvey[[EmployeeID]:[PerformanceRating]],3,FALSE),"Not Found")</f>
        <v>3</v>
      </c>
      <c r="AB1286" s="5" t="str">
        <f>IF(tbl_HRMaster[[#This Row],[Attrition]]="Yes","Left","Active")</f>
        <v>Left</v>
      </c>
      <c r="AC1286" s="5" t="str">
        <f>_xlfn.IFS(tbl_HRMaster[[#This Row],[Age]]&lt;25,"Under 25",tbl_HRMaster[[#This Row],[Age]]&lt;35,"25-34",tbl_HRMaster[[#This Row],[Age]]&lt;45,"35-44",tbl_HRMaster[[#This Row],[Age]]&lt;55,"45-54",TRUE,"Above 54")</f>
        <v>35-44</v>
      </c>
      <c r="AD1286" s="5" t="str">
        <f>_xlfn.IFS(
tbl_HRMaster[[#This Row],[YearsAtCompany]]&lt;2,"&lt; 2 Years",
tbl_HRMaster[[#This Row],[YearsAtCompany]]&lt;5,"2-4 Years",
tbl_HRMaster[[#This Row],[YearsAtCompany]]&lt;10,"5-9 Years",
TRUE,"10+ Years"
)</f>
        <v>5-9 Years</v>
      </c>
      <c r="AE1286" s="5">
        <f>IF(tbl_HRMaster[[#This Row],[Attrition]]="Yes",1,0)</f>
        <v>1</v>
      </c>
    </row>
    <row r="1287" spans="1:31" x14ac:dyDescent="0.25">
      <c r="A1287">
        <v>41</v>
      </c>
      <c r="B1287" t="s">
        <v>28</v>
      </c>
      <c r="C1287" t="s">
        <v>22</v>
      </c>
      <c r="D1287" t="s">
        <v>30</v>
      </c>
      <c r="E1287">
        <v>7</v>
      </c>
      <c r="F1287">
        <v>2</v>
      </c>
      <c r="G1287" t="s">
        <v>24</v>
      </c>
      <c r="H1287">
        <v>2683</v>
      </c>
      <c r="I1287" t="s">
        <v>25</v>
      </c>
      <c r="J1287">
        <v>1</v>
      </c>
      <c r="K1287" t="s">
        <v>31</v>
      </c>
      <c r="L1287" t="s">
        <v>32</v>
      </c>
      <c r="M1287">
        <v>20990</v>
      </c>
      <c r="N1287">
        <v>8</v>
      </c>
      <c r="O1287">
        <v>12</v>
      </c>
      <c r="P1287">
        <v>1</v>
      </c>
      <c r="Q1287">
        <v>8</v>
      </c>
      <c r="R1287">
        <v>2</v>
      </c>
      <c r="S1287">
        <v>6</v>
      </c>
      <c r="T1287">
        <v>0</v>
      </c>
      <c r="U1287">
        <v>5</v>
      </c>
      <c r="V1287">
        <f>COUNTIF(tbl_HRMaster[EmployeeID],tbl_HRMaster[[#This Row],[EmployeeID]])</f>
        <v>1</v>
      </c>
      <c r="W1287">
        <f>IFERROR(INDEX(tbl_EmployeeSurvey[EnvironmentSatisfaction],MATCH(tbl_HRMaster[[#This Row],[EmployeeID]],tbl_EmployeeSurvey[EmployeeID],0)),"Not Found")</f>
        <v>2</v>
      </c>
      <c r="X1287">
        <f>IFERROR(INDEX(tbl_EmployeeSurvey[JobSatisfaction],MATCH(tbl_HRMaster[[#This Row],[EmployeeID]],tbl_EmployeeSurvey[EmployeeID],0)),"Not Found")</f>
        <v>4</v>
      </c>
      <c r="Y1287" s="5">
        <f>IFERROR(INDEX(tbl_EmployeeSurvey[WorkLifeBalance],MATCH(tbl_HRMaster[[#This Row],[EmployeeID]],tbl_EmployeeSurvey[EmployeeID],0)),"Not Found")</f>
        <v>1</v>
      </c>
      <c r="Z1287" s="5">
        <f>IFERROR(VLOOKUP(tbl_HRMaster[[#This Row],[EmployeeID]],tbl_ManagerSurvey[[EmployeeID]:[PerformanceRating]],2,FALSE),"Not Found")</f>
        <v>3</v>
      </c>
      <c r="AA1287" s="5">
        <f>IFERROR(VLOOKUP(tbl_HRMaster[[#This Row],[EmployeeID]],tbl_ManagerSurvey[[EmployeeID]:[PerformanceRating]],3,FALSE),"Not Found")</f>
        <v>3</v>
      </c>
      <c r="AB1287" s="5" t="str">
        <f>IF(tbl_HRMaster[[#This Row],[Attrition]]="Yes","Left","Active")</f>
        <v>Left</v>
      </c>
      <c r="AC1287" s="5" t="str">
        <f>_xlfn.IFS(tbl_HRMaster[[#This Row],[Age]]&lt;25,"Under 25",tbl_HRMaster[[#This Row],[Age]]&lt;35,"25-34",tbl_HRMaster[[#This Row],[Age]]&lt;45,"35-44",tbl_HRMaster[[#This Row],[Age]]&lt;55,"45-54",TRUE,"Above 54")</f>
        <v>35-44</v>
      </c>
      <c r="AD1287" s="5" t="str">
        <f>_xlfn.IFS(
tbl_HRMaster[[#This Row],[YearsAtCompany]]&lt;2,"&lt; 2 Years",
tbl_HRMaster[[#This Row],[YearsAtCompany]]&lt;5,"2-4 Years",
tbl_HRMaster[[#This Row],[YearsAtCompany]]&lt;10,"5-9 Years",
TRUE,"10+ Years"
)</f>
        <v>5-9 Years</v>
      </c>
      <c r="AE1287" s="5">
        <f>IF(tbl_HRMaster[[#This Row],[Attrition]]="Yes",1,0)</f>
        <v>1</v>
      </c>
    </row>
    <row r="1288" spans="1:31" x14ac:dyDescent="0.25">
      <c r="A1288">
        <v>41</v>
      </c>
      <c r="B1288" t="s">
        <v>28</v>
      </c>
      <c r="C1288" t="s">
        <v>22</v>
      </c>
      <c r="D1288" t="s">
        <v>30</v>
      </c>
      <c r="E1288">
        <v>7</v>
      </c>
      <c r="F1288">
        <v>2</v>
      </c>
      <c r="G1288" t="s">
        <v>24</v>
      </c>
      <c r="H1288">
        <v>4153</v>
      </c>
      <c r="I1288" t="s">
        <v>25</v>
      </c>
      <c r="J1288">
        <v>1</v>
      </c>
      <c r="K1288" t="s">
        <v>31</v>
      </c>
      <c r="L1288" t="s">
        <v>32</v>
      </c>
      <c r="M1288">
        <v>20990</v>
      </c>
      <c r="N1288">
        <v>8</v>
      </c>
      <c r="O1288">
        <v>12</v>
      </c>
      <c r="P1288">
        <v>1</v>
      </c>
      <c r="Q1288">
        <v>8</v>
      </c>
      <c r="R1288">
        <v>2</v>
      </c>
      <c r="S1288">
        <v>6</v>
      </c>
      <c r="T1288">
        <v>0</v>
      </c>
      <c r="U1288">
        <v>5</v>
      </c>
      <c r="V1288">
        <f>COUNTIF(tbl_HRMaster[EmployeeID],tbl_HRMaster[[#This Row],[EmployeeID]])</f>
        <v>1</v>
      </c>
      <c r="W1288">
        <f>IFERROR(INDEX(tbl_EmployeeSurvey[EnvironmentSatisfaction],MATCH(tbl_HRMaster[[#This Row],[EmployeeID]],tbl_EmployeeSurvey[EmployeeID],0)),"Not Found")</f>
        <v>2</v>
      </c>
      <c r="X1288">
        <f>IFERROR(INDEX(tbl_EmployeeSurvey[JobSatisfaction],MATCH(tbl_HRMaster[[#This Row],[EmployeeID]],tbl_EmployeeSurvey[EmployeeID],0)),"Not Found")</f>
        <v>4</v>
      </c>
      <c r="Y1288" s="5">
        <f>IFERROR(INDEX(tbl_EmployeeSurvey[WorkLifeBalance],MATCH(tbl_HRMaster[[#This Row],[EmployeeID]],tbl_EmployeeSurvey[EmployeeID],0)),"Not Found")</f>
        <v>1</v>
      </c>
      <c r="Z1288" s="5">
        <f>IFERROR(VLOOKUP(tbl_HRMaster[[#This Row],[EmployeeID]],tbl_ManagerSurvey[[EmployeeID]:[PerformanceRating]],2,FALSE),"Not Found")</f>
        <v>3</v>
      </c>
      <c r="AA1288" s="5">
        <f>IFERROR(VLOOKUP(tbl_HRMaster[[#This Row],[EmployeeID]],tbl_ManagerSurvey[[EmployeeID]:[PerformanceRating]],3,FALSE),"Not Found")</f>
        <v>3</v>
      </c>
      <c r="AB1288" s="5" t="str">
        <f>IF(tbl_HRMaster[[#This Row],[Attrition]]="Yes","Left","Active")</f>
        <v>Left</v>
      </c>
      <c r="AC1288" s="5" t="str">
        <f>_xlfn.IFS(tbl_HRMaster[[#This Row],[Age]]&lt;25,"Under 25",tbl_HRMaster[[#This Row],[Age]]&lt;35,"25-34",tbl_HRMaster[[#This Row],[Age]]&lt;45,"35-44",tbl_HRMaster[[#This Row],[Age]]&lt;55,"45-54",TRUE,"Above 54")</f>
        <v>35-44</v>
      </c>
      <c r="AD1288" s="5" t="str">
        <f>_xlfn.IFS(
tbl_HRMaster[[#This Row],[YearsAtCompany]]&lt;2,"&lt; 2 Years",
tbl_HRMaster[[#This Row],[YearsAtCompany]]&lt;5,"2-4 Years",
tbl_HRMaster[[#This Row],[YearsAtCompany]]&lt;10,"5-9 Years",
TRUE,"10+ Years"
)</f>
        <v>5-9 Years</v>
      </c>
      <c r="AE1288" s="5">
        <f>IF(tbl_HRMaster[[#This Row],[Attrition]]="Yes",1,0)</f>
        <v>1</v>
      </c>
    </row>
    <row r="1289" spans="1:31" x14ac:dyDescent="0.25">
      <c r="A1289">
        <v>31</v>
      </c>
      <c r="B1289" t="s">
        <v>21</v>
      </c>
      <c r="C1289" t="s">
        <v>22</v>
      </c>
      <c r="D1289" t="s">
        <v>30</v>
      </c>
      <c r="E1289">
        <v>16</v>
      </c>
      <c r="F1289">
        <v>3</v>
      </c>
      <c r="G1289" t="s">
        <v>24</v>
      </c>
      <c r="H1289">
        <v>387</v>
      </c>
      <c r="I1289" t="s">
        <v>25</v>
      </c>
      <c r="J1289">
        <v>3</v>
      </c>
      <c r="K1289" t="s">
        <v>35</v>
      </c>
      <c r="L1289" t="s">
        <v>27</v>
      </c>
      <c r="M1289">
        <v>22790</v>
      </c>
      <c r="N1289">
        <v>3</v>
      </c>
      <c r="O1289">
        <v>12</v>
      </c>
      <c r="P1289">
        <v>1</v>
      </c>
      <c r="Q1289">
        <v>8</v>
      </c>
      <c r="R1289">
        <v>3</v>
      </c>
      <c r="S1289">
        <v>6</v>
      </c>
      <c r="T1289">
        <v>0</v>
      </c>
      <c r="U1289">
        <v>2</v>
      </c>
      <c r="V1289">
        <f>COUNTIF(tbl_HRMaster[EmployeeID],tbl_HRMaster[[#This Row],[EmployeeID]])</f>
        <v>1</v>
      </c>
      <c r="W1289">
        <f>IFERROR(INDEX(tbl_EmployeeSurvey[EnvironmentSatisfaction],MATCH(tbl_HRMaster[[#This Row],[EmployeeID]],tbl_EmployeeSurvey[EmployeeID],0)),"Not Found")</f>
        <v>4</v>
      </c>
      <c r="X1289">
        <f>IFERROR(INDEX(tbl_EmployeeSurvey[JobSatisfaction],MATCH(tbl_HRMaster[[#This Row],[EmployeeID]],tbl_EmployeeSurvey[EmployeeID],0)),"Not Found")</f>
        <v>4</v>
      </c>
      <c r="Y1289" s="5">
        <f>IFERROR(INDEX(tbl_EmployeeSurvey[WorkLifeBalance],MATCH(tbl_HRMaster[[#This Row],[EmployeeID]],tbl_EmployeeSurvey[EmployeeID],0)),"Not Found")</f>
        <v>3</v>
      </c>
      <c r="Z1289" s="5">
        <f>IFERROR(VLOOKUP(tbl_HRMaster[[#This Row],[EmployeeID]],tbl_ManagerSurvey[[EmployeeID]:[PerformanceRating]],2,FALSE),"Not Found")</f>
        <v>3</v>
      </c>
      <c r="AA1289" s="5">
        <f>IFERROR(VLOOKUP(tbl_HRMaster[[#This Row],[EmployeeID]],tbl_ManagerSurvey[[EmployeeID]:[PerformanceRating]],3,FALSE),"Not Found")</f>
        <v>3</v>
      </c>
      <c r="AB1289" s="5" t="str">
        <f>IF(tbl_HRMaster[[#This Row],[Attrition]]="Yes","Left","Active")</f>
        <v>Active</v>
      </c>
      <c r="AC1289" s="5" t="str">
        <f>_xlfn.IFS(tbl_HRMaster[[#This Row],[Age]]&lt;25,"Under 25",tbl_HRMaster[[#This Row],[Age]]&lt;35,"25-34",tbl_HRMaster[[#This Row],[Age]]&lt;45,"35-44",tbl_HRMaster[[#This Row],[Age]]&lt;55,"45-54",TRUE,"Above 54")</f>
        <v>25-34</v>
      </c>
      <c r="AD1289" s="5" t="str">
        <f>_xlfn.IFS(
tbl_HRMaster[[#This Row],[YearsAtCompany]]&lt;2,"&lt; 2 Years",
tbl_HRMaster[[#This Row],[YearsAtCompany]]&lt;5,"2-4 Years",
tbl_HRMaster[[#This Row],[YearsAtCompany]]&lt;10,"5-9 Years",
TRUE,"10+ Years"
)</f>
        <v>5-9 Years</v>
      </c>
      <c r="AE1289" s="5">
        <f>IF(tbl_HRMaster[[#This Row],[Attrition]]="Yes",1,0)</f>
        <v>0</v>
      </c>
    </row>
    <row r="1290" spans="1:31" x14ac:dyDescent="0.25">
      <c r="A1290">
        <v>31</v>
      </c>
      <c r="B1290" t="s">
        <v>21</v>
      </c>
      <c r="C1290" t="s">
        <v>22</v>
      </c>
      <c r="D1290" t="s">
        <v>30</v>
      </c>
      <c r="E1290">
        <v>16</v>
      </c>
      <c r="F1290">
        <v>3</v>
      </c>
      <c r="G1290" t="s">
        <v>24</v>
      </c>
      <c r="H1290">
        <v>1857</v>
      </c>
      <c r="I1290" t="s">
        <v>25</v>
      </c>
      <c r="J1290">
        <v>3</v>
      </c>
      <c r="K1290" t="s">
        <v>35</v>
      </c>
      <c r="L1290" t="s">
        <v>27</v>
      </c>
      <c r="M1290">
        <v>22790</v>
      </c>
      <c r="N1290">
        <v>3</v>
      </c>
      <c r="O1290">
        <v>12</v>
      </c>
      <c r="P1290">
        <v>1</v>
      </c>
      <c r="Q1290">
        <v>8</v>
      </c>
      <c r="R1290">
        <v>3</v>
      </c>
      <c r="S1290">
        <v>6</v>
      </c>
      <c r="T1290">
        <v>0</v>
      </c>
      <c r="U1290">
        <v>2</v>
      </c>
      <c r="V1290">
        <f>COUNTIF(tbl_HRMaster[EmployeeID],tbl_HRMaster[[#This Row],[EmployeeID]])</f>
        <v>1</v>
      </c>
      <c r="W1290">
        <f>IFERROR(INDEX(tbl_EmployeeSurvey[EnvironmentSatisfaction],MATCH(tbl_HRMaster[[#This Row],[EmployeeID]],tbl_EmployeeSurvey[EmployeeID],0)),"Not Found")</f>
        <v>4</v>
      </c>
      <c r="X1290">
        <f>IFERROR(INDEX(tbl_EmployeeSurvey[JobSatisfaction],MATCH(tbl_HRMaster[[#This Row],[EmployeeID]],tbl_EmployeeSurvey[EmployeeID],0)),"Not Found")</f>
        <v>4</v>
      </c>
      <c r="Y1290" s="5">
        <f>IFERROR(INDEX(tbl_EmployeeSurvey[WorkLifeBalance],MATCH(tbl_HRMaster[[#This Row],[EmployeeID]],tbl_EmployeeSurvey[EmployeeID],0)),"Not Found")</f>
        <v>3</v>
      </c>
      <c r="Z1290" s="5">
        <f>IFERROR(VLOOKUP(tbl_HRMaster[[#This Row],[EmployeeID]],tbl_ManagerSurvey[[EmployeeID]:[PerformanceRating]],2,FALSE),"Not Found")</f>
        <v>3</v>
      </c>
      <c r="AA1290" s="5">
        <f>IFERROR(VLOOKUP(tbl_HRMaster[[#This Row],[EmployeeID]],tbl_ManagerSurvey[[EmployeeID]:[PerformanceRating]],3,FALSE),"Not Found")</f>
        <v>3</v>
      </c>
      <c r="AB1290" s="5" t="str">
        <f>IF(tbl_HRMaster[[#This Row],[Attrition]]="Yes","Left","Active")</f>
        <v>Active</v>
      </c>
      <c r="AC1290" s="5" t="str">
        <f>_xlfn.IFS(tbl_HRMaster[[#This Row],[Age]]&lt;25,"Under 25",tbl_HRMaster[[#This Row],[Age]]&lt;35,"25-34",tbl_HRMaster[[#This Row],[Age]]&lt;45,"35-44",tbl_HRMaster[[#This Row],[Age]]&lt;55,"45-54",TRUE,"Above 54")</f>
        <v>25-34</v>
      </c>
      <c r="AD1290" s="5" t="str">
        <f>_xlfn.IFS(
tbl_HRMaster[[#This Row],[YearsAtCompany]]&lt;2,"&lt; 2 Years",
tbl_HRMaster[[#This Row],[YearsAtCompany]]&lt;5,"2-4 Years",
tbl_HRMaster[[#This Row],[YearsAtCompany]]&lt;10,"5-9 Years",
TRUE,"10+ Years"
)</f>
        <v>5-9 Years</v>
      </c>
      <c r="AE1290" s="5">
        <f>IF(tbl_HRMaster[[#This Row],[Attrition]]="Yes",1,0)</f>
        <v>0</v>
      </c>
    </row>
    <row r="1291" spans="1:31" x14ac:dyDescent="0.25">
      <c r="A1291">
        <v>31</v>
      </c>
      <c r="B1291" t="s">
        <v>21</v>
      </c>
      <c r="C1291" t="s">
        <v>22</v>
      </c>
      <c r="D1291" t="s">
        <v>30</v>
      </c>
      <c r="E1291">
        <v>16</v>
      </c>
      <c r="F1291">
        <v>3</v>
      </c>
      <c r="G1291" t="s">
        <v>24</v>
      </c>
      <c r="H1291">
        <v>3327</v>
      </c>
      <c r="I1291" t="s">
        <v>25</v>
      </c>
      <c r="J1291">
        <v>3</v>
      </c>
      <c r="K1291" t="s">
        <v>35</v>
      </c>
      <c r="L1291" t="s">
        <v>27</v>
      </c>
      <c r="M1291">
        <v>22790</v>
      </c>
      <c r="N1291">
        <v>3</v>
      </c>
      <c r="O1291">
        <v>12</v>
      </c>
      <c r="P1291">
        <v>1</v>
      </c>
      <c r="Q1291">
        <v>8</v>
      </c>
      <c r="R1291">
        <v>3</v>
      </c>
      <c r="S1291">
        <v>6</v>
      </c>
      <c r="T1291">
        <v>0</v>
      </c>
      <c r="U1291">
        <v>2</v>
      </c>
      <c r="V1291">
        <f>COUNTIF(tbl_HRMaster[EmployeeID],tbl_HRMaster[[#This Row],[EmployeeID]])</f>
        <v>1</v>
      </c>
      <c r="W1291">
        <f>IFERROR(INDEX(tbl_EmployeeSurvey[EnvironmentSatisfaction],MATCH(tbl_HRMaster[[#This Row],[EmployeeID]],tbl_EmployeeSurvey[EmployeeID],0)),"Not Found")</f>
        <v>4</v>
      </c>
      <c r="X1291">
        <f>IFERROR(INDEX(tbl_EmployeeSurvey[JobSatisfaction],MATCH(tbl_HRMaster[[#This Row],[EmployeeID]],tbl_EmployeeSurvey[EmployeeID],0)),"Not Found")</f>
        <v>4</v>
      </c>
      <c r="Y1291" s="5">
        <f>IFERROR(INDEX(tbl_EmployeeSurvey[WorkLifeBalance],MATCH(tbl_HRMaster[[#This Row],[EmployeeID]],tbl_EmployeeSurvey[EmployeeID],0)),"Not Found")</f>
        <v>3</v>
      </c>
      <c r="Z1291" s="5">
        <f>IFERROR(VLOOKUP(tbl_HRMaster[[#This Row],[EmployeeID]],tbl_ManagerSurvey[[EmployeeID]:[PerformanceRating]],2,FALSE),"Not Found")</f>
        <v>3</v>
      </c>
      <c r="AA1291" s="5">
        <f>IFERROR(VLOOKUP(tbl_HRMaster[[#This Row],[EmployeeID]],tbl_ManagerSurvey[[EmployeeID]:[PerformanceRating]],3,FALSE),"Not Found")</f>
        <v>3</v>
      </c>
      <c r="AB1291" s="5" t="str">
        <f>IF(tbl_HRMaster[[#This Row],[Attrition]]="Yes","Left","Active")</f>
        <v>Active</v>
      </c>
      <c r="AC1291" s="5" t="str">
        <f>_xlfn.IFS(tbl_HRMaster[[#This Row],[Age]]&lt;25,"Under 25",tbl_HRMaster[[#This Row],[Age]]&lt;35,"25-34",tbl_HRMaster[[#This Row],[Age]]&lt;45,"35-44",tbl_HRMaster[[#This Row],[Age]]&lt;55,"45-54",TRUE,"Above 54")</f>
        <v>25-34</v>
      </c>
      <c r="AD1291" s="5" t="str">
        <f>_xlfn.IFS(
tbl_HRMaster[[#This Row],[YearsAtCompany]]&lt;2,"&lt; 2 Years",
tbl_HRMaster[[#This Row],[YearsAtCompany]]&lt;5,"2-4 Years",
tbl_HRMaster[[#This Row],[YearsAtCompany]]&lt;10,"5-9 Years",
TRUE,"10+ Years"
)</f>
        <v>5-9 Years</v>
      </c>
      <c r="AE1291" s="5">
        <f>IF(tbl_HRMaster[[#This Row],[Attrition]]="Yes",1,0)</f>
        <v>0</v>
      </c>
    </row>
    <row r="1292" spans="1:31" x14ac:dyDescent="0.25">
      <c r="A1292">
        <v>36</v>
      </c>
      <c r="B1292" t="s">
        <v>21</v>
      </c>
      <c r="C1292" t="s">
        <v>22</v>
      </c>
      <c r="D1292" t="s">
        <v>30</v>
      </c>
      <c r="E1292">
        <v>22</v>
      </c>
      <c r="F1292">
        <v>4</v>
      </c>
      <c r="G1292" t="s">
        <v>24</v>
      </c>
      <c r="H1292">
        <v>1196</v>
      </c>
      <c r="I1292" t="s">
        <v>34</v>
      </c>
      <c r="J1292">
        <v>1</v>
      </c>
      <c r="K1292" t="s">
        <v>26</v>
      </c>
      <c r="L1292" t="s">
        <v>27</v>
      </c>
      <c r="M1292">
        <v>29500</v>
      </c>
      <c r="N1292">
        <v>4</v>
      </c>
      <c r="O1292">
        <v>14</v>
      </c>
      <c r="P1292">
        <v>0</v>
      </c>
      <c r="Q1292">
        <v>8</v>
      </c>
      <c r="R1292">
        <v>1</v>
      </c>
      <c r="S1292">
        <v>6</v>
      </c>
      <c r="T1292">
        <v>0</v>
      </c>
      <c r="U1292">
        <v>0</v>
      </c>
      <c r="V1292">
        <f>COUNTIF(tbl_HRMaster[EmployeeID],tbl_HRMaster[[#This Row],[EmployeeID]])</f>
        <v>1</v>
      </c>
      <c r="W1292">
        <f>IFERROR(INDEX(tbl_EmployeeSurvey[EnvironmentSatisfaction],MATCH(tbl_HRMaster[[#This Row],[EmployeeID]],tbl_EmployeeSurvey[EmployeeID],0)),"Not Found")</f>
        <v>2</v>
      </c>
      <c r="X1292">
        <f>IFERROR(INDEX(tbl_EmployeeSurvey[JobSatisfaction],MATCH(tbl_HRMaster[[#This Row],[EmployeeID]],tbl_EmployeeSurvey[EmployeeID],0)),"Not Found")</f>
        <v>3</v>
      </c>
      <c r="Y1292" s="5">
        <f>IFERROR(INDEX(tbl_EmployeeSurvey[WorkLifeBalance],MATCH(tbl_HRMaster[[#This Row],[EmployeeID]],tbl_EmployeeSurvey[EmployeeID],0)),"Not Found")</f>
        <v>2</v>
      </c>
      <c r="Z1292" s="5">
        <f>IFERROR(VLOOKUP(tbl_HRMaster[[#This Row],[EmployeeID]],tbl_ManagerSurvey[[EmployeeID]:[PerformanceRating]],2,FALSE),"Not Found")</f>
        <v>2</v>
      </c>
      <c r="AA1292" s="5">
        <f>IFERROR(VLOOKUP(tbl_HRMaster[[#This Row],[EmployeeID]],tbl_ManagerSurvey[[EmployeeID]:[PerformanceRating]],3,FALSE),"Not Found")</f>
        <v>3</v>
      </c>
      <c r="AB1292" s="5" t="str">
        <f>IF(tbl_HRMaster[[#This Row],[Attrition]]="Yes","Left","Active")</f>
        <v>Active</v>
      </c>
      <c r="AC1292" s="5" t="str">
        <f>_xlfn.IFS(tbl_HRMaster[[#This Row],[Age]]&lt;25,"Under 25",tbl_HRMaster[[#This Row],[Age]]&lt;35,"25-34",tbl_HRMaster[[#This Row],[Age]]&lt;45,"35-44",tbl_HRMaster[[#This Row],[Age]]&lt;55,"45-54",TRUE,"Above 54")</f>
        <v>35-44</v>
      </c>
      <c r="AD1292" s="5" t="str">
        <f>_xlfn.IFS(
tbl_HRMaster[[#This Row],[YearsAtCompany]]&lt;2,"&lt; 2 Years",
tbl_HRMaster[[#This Row],[YearsAtCompany]]&lt;5,"2-4 Years",
tbl_HRMaster[[#This Row],[YearsAtCompany]]&lt;10,"5-9 Years",
TRUE,"10+ Years"
)</f>
        <v>5-9 Years</v>
      </c>
      <c r="AE1292" s="5">
        <f>IF(tbl_HRMaster[[#This Row],[Attrition]]="Yes",1,0)</f>
        <v>0</v>
      </c>
    </row>
    <row r="1293" spans="1:31" x14ac:dyDescent="0.25">
      <c r="A1293">
        <v>36</v>
      </c>
      <c r="B1293" t="s">
        <v>21</v>
      </c>
      <c r="C1293" t="s">
        <v>22</v>
      </c>
      <c r="D1293" t="s">
        <v>30</v>
      </c>
      <c r="E1293">
        <v>22</v>
      </c>
      <c r="F1293">
        <v>4</v>
      </c>
      <c r="G1293" t="s">
        <v>24</v>
      </c>
      <c r="H1293">
        <v>2666</v>
      </c>
      <c r="I1293" t="s">
        <v>34</v>
      </c>
      <c r="J1293">
        <v>1</v>
      </c>
      <c r="K1293" t="s">
        <v>26</v>
      </c>
      <c r="L1293" t="s">
        <v>27</v>
      </c>
      <c r="M1293">
        <v>29500</v>
      </c>
      <c r="N1293">
        <v>4</v>
      </c>
      <c r="O1293">
        <v>14</v>
      </c>
      <c r="P1293">
        <v>0</v>
      </c>
      <c r="Q1293">
        <v>8</v>
      </c>
      <c r="R1293">
        <v>1</v>
      </c>
      <c r="S1293">
        <v>6</v>
      </c>
      <c r="T1293">
        <v>0</v>
      </c>
      <c r="U1293">
        <v>0</v>
      </c>
      <c r="V1293">
        <f>COUNTIF(tbl_HRMaster[EmployeeID],tbl_HRMaster[[#This Row],[EmployeeID]])</f>
        <v>1</v>
      </c>
      <c r="W1293">
        <f>IFERROR(INDEX(tbl_EmployeeSurvey[EnvironmentSatisfaction],MATCH(tbl_HRMaster[[#This Row],[EmployeeID]],tbl_EmployeeSurvey[EmployeeID],0)),"Not Found")</f>
        <v>2</v>
      </c>
      <c r="X1293">
        <f>IFERROR(INDEX(tbl_EmployeeSurvey[JobSatisfaction],MATCH(tbl_HRMaster[[#This Row],[EmployeeID]],tbl_EmployeeSurvey[EmployeeID],0)),"Not Found")</f>
        <v>4</v>
      </c>
      <c r="Y1293" s="5">
        <f>IFERROR(INDEX(tbl_EmployeeSurvey[WorkLifeBalance],MATCH(tbl_HRMaster[[#This Row],[EmployeeID]],tbl_EmployeeSurvey[EmployeeID],0)),"Not Found")</f>
        <v>2</v>
      </c>
      <c r="Z1293" s="5">
        <f>IFERROR(VLOOKUP(tbl_HRMaster[[#This Row],[EmployeeID]],tbl_ManagerSurvey[[EmployeeID]:[PerformanceRating]],2,FALSE),"Not Found")</f>
        <v>2</v>
      </c>
      <c r="AA1293" s="5">
        <f>IFERROR(VLOOKUP(tbl_HRMaster[[#This Row],[EmployeeID]],tbl_ManagerSurvey[[EmployeeID]:[PerformanceRating]],3,FALSE),"Not Found")</f>
        <v>3</v>
      </c>
      <c r="AB1293" s="5" t="str">
        <f>IF(tbl_HRMaster[[#This Row],[Attrition]]="Yes","Left","Active")</f>
        <v>Active</v>
      </c>
      <c r="AC1293" s="5" t="str">
        <f>_xlfn.IFS(tbl_HRMaster[[#This Row],[Age]]&lt;25,"Under 25",tbl_HRMaster[[#This Row],[Age]]&lt;35,"25-34",tbl_HRMaster[[#This Row],[Age]]&lt;45,"35-44",tbl_HRMaster[[#This Row],[Age]]&lt;55,"45-54",TRUE,"Above 54")</f>
        <v>35-44</v>
      </c>
      <c r="AD1293" s="5" t="str">
        <f>_xlfn.IFS(
tbl_HRMaster[[#This Row],[YearsAtCompany]]&lt;2,"&lt; 2 Years",
tbl_HRMaster[[#This Row],[YearsAtCompany]]&lt;5,"2-4 Years",
tbl_HRMaster[[#This Row],[YearsAtCompany]]&lt;10,"5-9 Years",
TRUE,"10+ Years"
)</f>
        <v>5-9 Years</v>
      </c>
      <c r="AE1293" s="5">
        <f>IF(tbl_HRMaster[[#This Row],[Attrition]]="Yes",1,0)</f>
        <v>0</v>
      </c>
    </row>
    <row r="1294" spans="1:31" x14ac:dyDescent="0.25">
      <c r="A1294">
        <v>36</v>
      </c>
      <c r="B1294" t="s">
        <v>21</v>
      </c>
      <c r="C1294" t="s">
        <v>22</v>
      </c>
      <c r="D1294" t="s">
        <v>30</v>
      </c>
      <c r="E1294">
        <v>22</v>
      </c>
      <c r="F1294">
        <v>4</v>
      </c>
      <c r="G1294" t="s">
        <v>24</v>
      </c>
      <c r="H1294">
        <v>4136</v>
      </c>
      <c r="I1294" t="s">
        <v>34</v>
      </c>
      <c r="J1294">
        <v>1</v>
      </c>
      <c r="K1294" t="s">
        <v>26</v>
      </c>
      <c r="L1294" t="s">
        <v>27</v>
      </c>
      <c r="M1294">
        <v>29500</v>
      </c>
      <c r="N1294">
        <v>4</v>
      </c>
      <c r="O1294">
        <v>14</v>
      </c>
      <c r="P1294">
        <v>0</v>
      </c>
      <c r="Q1294">
        <v>8</v>
      </c>
      <c r="R1294">
        <v>1</v>
      </c>
      <c r="S1294">
        <v>6</v>
      </c>
      <c r="T1294">
        <v>0</v>
      </c>
      <c r="U1294">
        <v>0</v>
      </c>
      <c r="V1294">
        <f>COUNTIF(tbl_HRMaster[EmployeeID],tbl_HRMaster[[#This Row],[EmployeeID]])</f>
        <v>1</v>
      </c>
      <c r="W1294">
        <f>IFERROR(INDEX(tbl_EmployeeSurvey[EnvironmentSatisfaction],MATCH(tbl_HRMaster[[#This Row],[EmployeeID]],tbl_EmployeeSurvey[EmployeeID],0)),"Not Found")</f>
        <v>2</v>
      </c>
      <c r="X1294">
        <f>IFERROR(INDEX(tbl_EmployeeSurvey[JobSatisfaction],MATCH(tbl_HRMaster[[#This Row],[EmployeeID]],tbl_EmployeeSurvey[EmployeeID],0)),"Not Found")</f>
        <v>4</v>
      </c>
      <c r="Y1294" s="5">
        <f>IFERROR(INDEX(tbl_EmployeeSurvey[WorkLifeBalance],MATCH(tbl_HRMaster[[#This Row],[EmployeeID]],tbl_EmployeeSurvey[EmployeeID],0)),"Not Found")</f>
        <v>2</v>
      </c>
      <c r="Z1294" s="5">
        <f>IFERROR(VLOOKUP(tbl_HRMaster[[#This Row],[EmployeeID]],tbl_ManagerSurvey[[EmployeeID]:[PerformanceRating]],2,FALSE),"Not Found")</f>
        <v>2</v>
      </c>
      <c r="AA1294" s="5">
        <f>IFERROR(VLOOKUP(tbl_HRMaster[[#This Row],[EmployeeID]],tbl_ManagerSurvey[[EmployeeID]:[PerformanceRating]],3,FALSE),"Not Found")</f>
        <v>3</v>
      </c>
      <c r="AB1294" s="5" t="str">
        <f>IF(tbl_HRMaster[[#This Row],[Attrition]]="Yes","Left","Active")</f>
        <v>Active</v>
      </c>
      <c r="AC1294" s="5" t="str">
        <f>_xlfn.IFS(tbl_HRMaster[[#This Row],[Age]]&lt;25,"Under 25",tbl_HRMaster[[#This Row],[Age]]&lt;35,"25-34",tbl_HRMaster[[#This Row],[Age]]&lt;45,"35-44",tbl_HRMaster[[#This Row],[Age]]&lt;55,"45-54",TRUE,"Above 54")</f>
        <v>35-44</v>
      </c>
      <c r="AD1294" s="5" t="str">
        <f>_xlfn.IFS(
tbl_HRMaster[[#This Row],[YearsAtCompany]]&lt;2,"&lt; 2 Years",
tbl_HRMaster[[#This Row],[YearsAtCompany]]&lt;5,"2-4 Years",
tbl_HRMaster[[#This Row],[YearsAtCompany]]&lt;10,"5-9 Years",
TRUE,"10+ Years"
)</f>
        <v>5-9 Years</v>
      </c>
      <c r="AE1294" s="5">
        <f>IF(tbl_HRMaster[[#This Row],[Attrition]]="Yes",1,0)</f>
        <v>0</v>
      </c>
    </row>
    <row r="1295" spans="1:31" x14ac:dyDescent="0.25">
      <c r="A1295">
        <v>27</v>
      </c>
      <c r="B1295" t="s">
        <v>21</v>
      </c>
      <c r="C1295" t="s">
        <v>29</v>
      </c>
      <c r="D1295" t="s">
        <v>30</v>
      </c>
      <c r="E1295">
        <v>26</v>
      </c>
      <c r="F1295">
        <v>4</v>
      </c>
      <c r="G1295" t="s">
        <v>38</v>
      </c>
      <c r="H1295">
        <v>717</v>
      </c>
      <c r="I1295" t="s">
        <v>25</v>
      </c>
      <c r="J1295">
        <v>1</v>
      </c>
      <c r="K1295" t="s">
        <v>39</v>
      </c>
      <c r="L1295" t="s">
        <v>32</v>
      </c>
      <c r="M1295">
        <v>46470</v>
      </c>
      <c r="N1295">
        <v>3</v>
      </c>
      <c r="O1295">
        <v>17</v>
      </c>
      <c r="P1295">
        <v>0</v>
      </c>
      <c r="Q1295">
        <v>8</v>
      </c>
      <c r="R1295">
        <v>3</v>
      </c>
      <c r="S1295">
        <v>6</v>
      </c>
      <c r="T1295">
        <v>0</v>
      </c>
      <c r="U1295">
        <v>0</v>
      </c>
      <c r="V1295">
        <f>COUNTIF(tbl_HRMaster[EmployeeID],tbl_HRMaster[[#This Row],[EmployeeID]])</f>
        <v>1</v>
      </c>
      <c r="W1295">
        <f>IFERROR(INDEX(tbl_EmployeeSurvey[EnvironmentSatisfaction],MATCH(tbl_HRMaster[[#This Row],[EmployeeID]],tbl_EmployeeSurvey[EmployeeID],0)),"Not Found")</f>
        <v>4</v>
      </c>
      <c r="X1295">
        <f>IFERROR(INDEX(tbl_EmployeeSurvey[JobSatisfaction],MATCH(tbl_HRMaster[[#This Row],[EmployeeID]],tbl_EmployeeSurvey[EmployeeID],0)),"Not Found")</f>
        <v>4</v>
      </c>
      <c r="Y1295" s="5">
        <f>IFERROR(INDEX(tbl_EmployeeSurvey[WorkLifeBalance],MATCH(tbl_HRMaster[[#This Row],[EmployeeID]],tbl_EmployeeSurvey[EmployeeID],0)),"Not Found")</f>
        <v>3</v>
      </c>
      <c r="Z1295" s="5">
        <f>IFERROR(VLOOKUP(tbl_HRMaster[[#This Row],[EmployeeID]],tbl_ManagerSurvey[[EmployeeID]:[PerformanceRating]],2,FALSE),"Not Found")</f>
        <v>4</v>
      </c>
      <c r="AA1295" s="5">
        <f>IFERROR(VLOOKUP(tbl_HRMaster[[#This Row],[EmployeeID]],tbl_ManagerSurvey[[EmployeeID]:[PerformanceRating]],3,FALSE),"Not Found")</f>
        <v>3</v>
      </c>
      <c r="AB1295" s="5" t="str">
        <f>IF(tbl_HRMaster[[#This Row],[Attrition]]="Yes","Left","Active")</f>
        <v>Active</v>
      </c>
      <c r="AC1295" s="5" t="str">
        <f>_xlfn.IFS(tbl_HRMaster[[#This Row],[Age]]&lt;25,"Under 25",tbl_HRMaster[[#This Row],[Age]]&lt;35,"25-34",tbl_HRMaster[[#This Row],[Age]]&lt;45,"35-44",tbl_HRMaster[[#This Row],[Age]]&lt;55,"45-54",TRUE,"Above 54")</f>
        <v>25-34</v>
      </c>
      <c r="AD1295" s="5" t="str">
        <f>_xlfn.IFS(
tbl_HRMaster[[#This Row],[YearsAtCompany]]&lt;2,"&lt; 2 Years",
tbl_HRMaster[[#This Row],[YearsAtCompany]]&lt;5,"2-4 Years",
tbl_HRMaster[[#This Row],[YearsAtCompany]]&lt;10,"5-9 Years",
TRUE,"10+ Years"
)</f>
        <v>5-9 Years</v>
      </c>
      <c r="AE1295" s="5">
        <f>IF(tbl_HRMaster[[#This Row],[Attrition]]="Yes",1,0)</f>
        <v>0</v>
      </c>
    </row>
    <row r="1296" spans="1:31" x14ac:dyDescent="0.25">
      <c r="A1296">
        <v>27</v>
      </c>
      <c r="B1296" t="s">
        <v>21</v>
      </c>
      <c r="C1296" t="s">
        <v>29</v>
      </c>
      <c r="D1296" t="s">
        <v>30</v>
      </c>
      <c r="E1296">
        <v>26</v>
      </c>
      <c r="F1296">
        <v>4</v>
      </c>
      <c r="G1296" t="s">
        <v>38</v>
      </c>
      <c r="H1296">
        <v>2187</v>
      </c>
      <c r="I1296" t="s">
        <v>25</v>
      </c>
      <c r="J1296">
        <v>1</v>
      </c>
      <c r="K1296" t="s">
        <v>39</v>
      </c>
      <c r="L1296" t="s">
        <v>32</v>
      </c>
      <c r="M1296">
        <v>46470</v>
      </c>
      <c r="N1296">
        <v>3</v>
      </c>
      <c r="O1296">
        <v>17</v>
      </c>
      <c r="P1296">
        <v>0</v>
      </c>
      <c r="Q1296">
        <v>8</v>
      </c>
      <c r="R1296">
        <v>3</v>
      </c>
      <c r="S1296">
        <v>6</v>
      </c>
      <c r="T1296">
        <v>0</v>
      </c>
      <c r="U1296">
        <v>0</v>
      </c>
      <c r="V1296">
        <f>COUNTIF(tbl_HRMaster[EmployeeID],tbl_HRMaster[[#This Row],[EmployeeID]])</f>
        <v>1</v>
      </c>
      <c r="W1296">
        <f>IFERROR(INDEX(tbl_EmployeeSurvey[EnvironmentSatisfaction],MATCH(tbl_HRMaster[[#This Row],[EmployeeID]],tbl_EmployeeSurvey[EmployeeID],0)),"Not Found")</f>
        <v>4</v>
      </c>
      <c r="X1296">
        <f>IFERROR(INDEX(tbl_EmployeeSurvey[JobSatisfaction],MATCH(tbl_HRMaster[[#This Row],[EmployeeID]],tbl_EmployeeSurvey[EmployeeID],0)),"Not Found")</f>
        <v>4</v>
      </c>
      <c r="Y1296" s="5">
        <f>IFERROR(INDEX(tbl_EmployeeSurvey[WorkLifeBalance],MATCH(tbl_HRMaster[[#This Row],[EmployeeID]],tbl_EmployeeSurvey[EmployeeID],0)),"Not Found")</f>
        <v>3</v>
      </c>
      <c r="Z1296" s="5">
        <f>IFERROR(VLOOKUP(tbl_HRMaster[[#This Row],[EmployeeID]],tbl_ManagerSurvey[[EmployeeID]:[PerformanceRating]],2,FALSE),"Not Found")</f>
        <v>4</v>
      </c>
      <c r="AA1296" s="5">
        <f>IFERROR(VLOOKUP(tbl_HRMaster[[#This Row],[EmployeeID]],tbl_ManagerSurvey[[EmployeeID]:[PerformanceRating]],3,FALSE),"Not Found")</f>
        <v>3</v>
      </c>
      <c r="AB1296" s="5" t="str">
        <f>IF(tbl_HRMaster[[#This Row],[Attrition]]="Yes","Left","Active")</f>
        <v>Active</v>
      </c>
      <c r="AC1296" s="5" t="str">
        <f>_xlfn.IFS(tbl_HRMaster[[#This Row],[Age]]&lt;25,"Under 25",tbl_HRMaster[[#This Row],[Age]]&lt;35,"25-34",tbl_HRMaster[[#This Row],[Age]]&lt;45,"35-44",tbl_HRMaster[[#This Row],[Age]]&lt;55,"45-54",TRUE,"Above 54")</f>
        <v>25-34</v>
      </c>
      <c r="AD1296" s="5" t="str">
        <f>_xlfn.IFS(
tbl_HRMaster[[#This Row],[YearsAtCompany]]&lt;2,"&lt; 2 Years",
tbl_HRMaster[[#This Row],[YearsAtCompany]]&lt;5,"2-4 Years",
tbl_HRMaster[[#This Row],[YearsAtCompany]]&lt;10,"5-9 Years",
TRUE,"10+ Years"
)</f>
        <v>5-9 Years</v>
      </c>
      <c r="AE1296" s="5">
        <f>IF(tbl_HRMaster[[#This Row],[Attrition]]="Yes",1,0)</f>
        <v>0</v>
      </c>
    </row>
    <row r="1297" spans="1:31" x14ac:dyDescent="0.25">
      <c r="A1297">
        <v>27</v>
      </c>
      <c r="B1297" t="s">
        <v>21</v>
      </c>
      <c r="C1297" t="s">
        <v>29</v>
      </c>
      <c r="D1297" t="s">
        <v>30</v>
      </c>
      <c r="E1297">
        <v>26</v>
      </c>
      <c r="F1297">
        <v>4</v>
      </c>
      <c r="G1297" t="s">
        <v>38</v>
      </c>
      <c r="H1297">
        <v>3657</v>
      </c>
      <c r="I1297" t="s">
        <v>25</v>
      </c>
      <c r="J1297">
        <v>1</v>
      </c>
      <c r="K1297" t="s">
        <v>39</v>
      </c>
      <c r="L1297" t="s">
        <v>32</v>
      </c>
      <c r="M1297">
        <v>46470</v>
      </c>
      <c r="N1297">
        <v>3</v>
      </c>
      <c r="O1297">
        <v>17</v>
      </c>
      <c r="P1297">
        <v>0</v>
      </c>
      <c r="Q1297">
        <v>8</v>
      </c>
      <c r="R1297">
        <v>3</v>
      </c>
      <c r="S1297">
        <v>6</v>
      </c>
      <c r="T1297">
        <v>0</v>
      </c>
      <c r="U1297">
        <v>0</v>
      </c>
      <c r="V1297">
        <f>COUNTIF(tbl_HRMaster[EmployeeID],tbl_HRMaster[[#This Row],[EmployeeID]])</f>
        <v>1</v>
      </c>
      <c r="W1297">
        <f>IFERROR(INDEX(tbl_EmployeeSurvey[EnvironmentSatisfaction],MATCH(tbl_HRMaster[[#This Row],[EmployeeID]],tbl_EmployeeSurvey[EmployeeID],0)),"Not Found")</f>
        <v>4</v>
      </c>
      <c r="X1297">
        <f>IFERROR(INDEX(tbl_EmployeeSurvey[JobSatisfaction],MATCH(tbl_HRMaster[[#This Row],[EmployeeID]],tbl_EmployeeSurvey[EmployeeID],0)),"Not Found")</f>
        <v>4</v>
      </c>
      <c r="Y1297" s="5">
        <f>IFERROR(INDEX(tbl_EmployeeSurvey[WorkLifeBalance],MATCH(tbl_HRMaster[[#This Row],[EmployeeID]],tbl_EmployeeSurvey[EmployeeID],0)),"Not Found")</f>
        <v>3</v>
      </c>
      <c r="Z1297" s="5">
        <f>IFERROR(VLOOKUP(tbl_HRMaster[[#This Row],[EmployeeID]],tbl_ManagerSurvey[[EmployeeID]:[PerformanceRating]],2,FALSE),"Not Found")</f>
        <v>4</v>
      </c>
      <c r="AA1297" s="5">
        <f>IFERROR(VLOOKUP(tbl_HRMaster[[#This Row],[EmployeeID]],tbl_ManagerSurvey[[EmployeeID]:[PerformanceRating]],3,FALSE),"Not Found")</f>
        <v>3</v>
      </c>
      <c r="AB1297" s="5" t="str">
        <f>IF(tbl_HRMaster[[#This Row],[Attrition]]="Yes","Left","Active")</f>
        <v>Active</v>
      </c>
      <c r="AC1297" s="5" t="str">
        <f>_xlfn.IFS(tbl_HRMaster[[#This Row],[Age]]&lt;25,"Under 25",tbl_HRMaster[[#This Row],[Age]]&lt;35,"25-34",tbl_HRMaster[[#This Row],[Age]]&lt;45,"35-44",tbl_HRMaster[[#This Row],[Age]]&lt;55,"45-54",TRUE,"Above 54")</f>
        <v>25-34</v>
      </c>
      <c r="AD1297" s="5" t="str">
        <f>_xlfn.IFS(
tbl_HRMaster[[#This Row],[YearsAtCompany]]&lt;2,"&lt; 2 Years",
tbl_HRMaster[[#This Row],[YearsAtCompany]]&lt;5,"2-4 Years",
tbl_HRMaster[[#This Row],[YearsAtCompany]]&lt;10,"5-9 Years",
TRUE,"10+ Years"
)</f>
        <v>5-9 Years</v>
      </c>
      <c r="AE1297" s="5">
        <f>IF(tbl_HRMaster[[#This Row],[Attrition]]="Yes",1,0)</f>
        <v>0</v>
      </c>
    </row>
    <row r="1298" spans="1:31" x14ac:dyDescent="0.25">
      <c r="A1298">
        <v>43</v>
      </c>
      <c r="B1298" t="s">
        <v>21</v>
      </c>
      <c r="C1298" t="s">
        <v>22</v>
      </c>
      <c r="D1298" t="s">
        <v>30</v>
      </c>
      <c r="E1298">
        <v>1</v>
      </c>
      <c r="F1298">
        <v>1</v>
      </c>
      <c r="G1298" t="s">
        <v>33</v>
      </c>
      <c r="H1298">
        <v>876</v>
      </c>
      <c r="I1298" t="s">
        <v>34</v>
      </c>
      <c r="J1298">
        <v>1</v>
      </c>
      <c r="K1298" t="s">
        <v>44</v>
      </c>
      <c r="L1298" t="s">
        <v>41</v>
      </c>
      <c r="M1298">
        <v>46780</v>
      </c>
      <c r="N1298">
        <v>5</v>
      </c>
      <c r="O1298">
        <v>25</v>
      </c>
      <c r="P1298">
        <v>1</v>
      </c>
      <c r="Q1298">
        <v>8</v>
      </c>
      <c r="R1298">
        <v>0</v>
      </c>
      <c r="S1298">
        <v>6</v>
      </c>
      <c r="T1298">
        <v>0</v>
      </c>
      <c r="U1298">
        <v>2</v>
      </c>
      <c r="V1298">
        <f>COUNTIF(tbl_HRMaster[EmployeeID],tbl_HRMaster[[#This Row],[EmployeeID]])</f>
        <v>1</v>
      </c>
      <c r="W1298">
        <f>IFERROR(INDEX(tbl_EmployeeSurvey[EnvironmentSatisfaction],MATCH(tbl_HRMaster[[#This Row],[EmployeeID]],tbl_EmployeeSurvey[EmployeeID],0)),"Not Found")</f>
        <v>4</v>
      </c>
      <c r="X1298">
        <f>IFERROR(INDEX(tbl_EmployeeSurvey[JobSatisfaction],MATCH(tbl_HRMaster[[#This Row],[EmployeeID]],tbl_EmployeeSurvey[EmployeeID],0)),"Not Found")</f>
        <v>2</v>
      </c>
      <c r="Y1298" s="5">
        <f>IFERROR(INDEX(tbl_EmployeeSurvey[WorkLifeBalance],MATCH(tbl_HRMaster[[#This Row],[EmployeeID]],tbl_EmployeeSurvey[EmployeeID],0)),"Not Found")</f>
        <v>3</v>
      </c>
      <c r="Z1298" s="5">
        <f>IFERROR(VLOOKUP(tbl_HRMaster[[#This Row],[EmployeeID]],tbl_ManagerSurvey[[EmployeeID]:[PerformanceRating]],2,FALSE),"Not Found")</f>
        <v>4</v>
      </c>
      <c r="AA1298" s="5">
        <f>IFERROR(VLOOKUP(tbl_HRMaster[[#This Row],[EmployeeID]],tbl_ManagerSurvey[[EmployeeID]:[PerformanceRating]],3,FALSE),"Not Found")</f>
        <v>4</v>
      </c>
      <c r="AB1298" s="5" t="str">
        <f>IF(tbl_HRMaster[[#This Row],[Attrition]]="Yes","Left","Active")</f>
        <v>Active</v>
      </c>
      <c r="AC1298" s="5" t="str">
        <f>_xlfn.IFS(tbl_HRMaster[[#This Row],[Age]]&lt;25,"Under 25",tbl_HRMaster[[#This Row],[Age]]&lt;35,"25-34",tbl_HRMaster[[#This Row],[Age]]&lt;45,"35-44",tbl_HRMaster[[#This Row],[Age]]&lt;55,"45-54",TRUE,"Above 54")</f>
        <v>35-44</v>
      </c>
      <c r="AD1298" s="5" t="str">
        <f>_xlfn.IFS(
tbl_HRMaster[[#This Row],[YearsAtCompany]]&lt;2,"&lt; 2 Years",
tbl_HRMaster[[#This Row],[YearsAtCompany]]&lt;5,"2-4 Years",
tbl_HRMaster[[#This Row],[YearsAtCompany]]&lt;10,"5-9 Years",
TRUE,"10+ Years"
)</f>
        <v>5-9 Years</v>
      </c>
      <c r="AE1298" s="5">
        <f>IF(tbl_HRMaster[[#This Row],[Attrition]]="Yes",1,0)</f>
        <v>0</v>
      </c>
    </row>
    <row r="1299" spans="1:31" x14ac:dyDescent="0.25">
      <c r="A1299">
        <v>43</v>
      </c>
      <c r="B1299" t="s">
        <v>21</v>
      </c>
      <c r="C1299" t="s">
        <v>22</v>
      </c>
      <c r="D1299" t="s">
        <v>30</v>
      </c>
      <c r="E1299">
        <v>1</v>
      </c>
      <c r="F1299">
        <v>1</v>
      </c>
      <c r="G1299" t="s">
        <v>33</v>
      </c>
      <c r="H1299">
        <v>2346</v>
      </c>
      <c r="I1299" t="s">
        <v>34</v>
      </c>
      <c r="J1299">
        <v>1</v>
      </c>
      <c r="K1299" t="s">
        <v>44</v>
      </c>
      <c r="L1299" t="s">
        <v>41</v>
      </c>
      <c r="M1299">
        <v>46780</v>
      </c>
      <c r="N1299">
        <v>5</v>
      </c>
      <c r="O1299">
        <v>25</v>
      </c>
      <c r="P1299">
        <v>1</v>
      </c>
      <c r="Q1299">
        <v>8</v>
      </c>
      <c r="R1299">
        <v>0</v>
      </c>
      <c r="S1299">
        <v>6</v>
      </c>
      <c r="T1299">
        <v>0</v>
      </c>
      <c r="U1299">
        <v>2</v>
      </c>
      <c r="V1299">
        <f>COUNTIF(tbl_HRMaster[EmployeeID],tbl_HRMaster[[#This Row],[EmployeeID]])</f>
        <v>1</v>
      </c>
      <c r="W1299">
        <f>IFERROR(INDEX(tbl_EmployeeSurvey[EnvironmentSatisfaction],MATCH(tbl_HRMaster[[#This Row],[EmployeeID]],tbl_EmployeeSurvey[EmployeeID],0)),"Not Found")</f>
        <v>4</v>
      </c>
      <c r="X1299">
        <f>IFERROR(INDEX(tbl_EmployeeSurvey[JobSatisfaction],MATCH(tbl_HRMaster[[#This Row],[EmployeeID]],tbl_EmployeeSurvey[EmployeeID],0)),"Not Found")</f>
        <v>2</v>
      </c>
      <c r="Y1299" s="5">
        <f>IFERROR(INDEX(tbl_EmployeeSurvey[WorkLifeBalance],MATCH(tbl_HRMaster[[#This Row],[EmployeeID]],tbl_EmployeeSurvey[EmployeeID],0)),"Not Found")</f>
        <v>3</v>
      </c>
      <c r="Z1299" s="5">
        <f>IFERROR(VLOOKUP(tbl_HRMaster[[#This Row],[EmployeeID]],tbl_ManagerSurvey[[EmployeeID]:[PerformanceRating]],2,FALSE),"Not Found")</f>
        <v>4</v>
      </c>
      <c r="AA1299" s="5">
        <f>IFERROR(VLOOKUP(tbl_HRMaster[[#This Row],[EmployeeID]],tbl_ManagerSurvey[[EmployeeID]:[PerformanceRating]],3,FALSE),"Not Found")</f>
        <v>4</v>
      </c>
      <c r="AB1299" s="5" t="str">
        <f>IF(tbl_HRMaster[[#This Row],[Attrition]]="Yes","Left","Active")</f>
        <v>Active</v>
      </c>
      <c r="AC1299" s="5" t="str">
        <f>_xlfn.IFS(tbl_HRMaster[[#This Row],[Age]]&lt;25,"Under 25",tbl_HRMaster[[#This Row],[Age]]&lt;35,"25-34",tbl_HRMaster[[#This Row],[Age]]&lt;45,"35-44",tbl_HRMaster[[#This Row],[Age]]&lt;55,"45-54",TRUE,"Above 54")</f>
        <v>35-44</v>
      </c>
      <c r="AD1299" s="5" t="str">
        <f>_xlfn.IFS(
tbl_HRMaster[[#This Row],[YearsAtCompany]]&lt;2,"&lt; 2 Years",
tbl_HRMaster[[#This Row],[YearsAtCompany]]&lt;5,"2-4 Years",
tbl_HRMaster[[#This Row],[YearsAtCompany]]&lt;10,"5-9 Years",
TRUE,"10+ Years"
)</f>
        <v>5-9 Years</v>
      </c>
      <c r="AE1299" s="5">
        <f>IF(tbl_HRMaster[[#This Row],[Attrition]]="Yes",1,0)</f>
        <v>0</v>
      </c>
    </row>
    <row r="1300" spans="1:31" x14ac:dyDescent="0.25">
      <c r="A1300">
        <v>43</v>
      </c>
      <c r="B1300" t="s">
        <v>21</v>
      </c>
      <c r="C1300" t="s">
        <v>22</v>
      </c>
      <c r="D1300" t="s">
        <v>30</v>
      </c>
      <c r="E1300">
        <v>1</v>
      </c>
      <c r="F1300">
        <v>1</v>
      </c>
      <c r="G1300" t="s">
        <v>33</v>
      </c>
      <c r="H1300">
        <v>3816</v>
      </c>
      <c r="I1300" t="s">
        <v>34</v>
      </c>
      <c r="J1300">
        <v>1</v>
      </c>
      <c r="K1300" t="s">
        <v>44</v>
      </c>
      <c r="L1300" t="s">
        <v>41</v>
      </c>
      <c r="M1300">
        <v>46780</v>
      </c>
      <c r="N1300">
        <v>5</v>
      </c>
      <c r="O1300">
        <v>25</v>
      </c>
      <c r="P1300">
        <v>1</v>
      </c>
      <c r="Q1300">
        <v>8</v>
      </c>
      <c r="R1300">
        <v>0</v>
      </c>
      <c r="S1300">
        <v>6</v>
      </c>
      <c r="T1300">
        <v>0</v>
      </c>
      <c r="U1300">
        <v>2</v>
      </c>
      <c r="V1300">
        <f>COUNTIF(tbl_HRMaster[EmployeeID],tbl_HRMaster[[#This Row],[EmployeeID]])</f>
        <v>1</v>
      </c>
      <c r="W1300">
        <f>IFERROR(INDEX(tbl_EmployeeSurvey[EnvironmentSatisfaction],MATCH(tbl_HRMaster[[#This Row],[EmployeeID]],tbl_EmployeeSurvey[EmployeeID],0)),"Not Found")</f>
        <v>4</v>
      </c>
      <c r="X1300">
        <f>IFERROR(INDEX(tbl_EmployeeSurvey[JobSatisfaction],MATCH(tbl_HRMaster[[#This Row],[EmployeeID]],tbl_EmployeeSurvey[EmployeeID],0)),"Not Found")</f>
        <v>2</v>
      </c>
      <c r="Y1300" s="5">
        <f>IFERROR(INDEX(tbl_EmployeeSurvey[WorkLifeBalance],MATCH(tbl_HRMaster[[#This Row],[EmployeeID]],tbl_EmployeeSurvey[EmployeeID],0)),"Not Found")</f>
        <v>3</v>
      </c>
      <c r="Z1300" s="5">
        <f>IFERROR(VLOOKUP(tbl_HRMaster[[#This Row],[EmployeeID]],tbl_ManagerSurvey[[EmployeeID]:[PerformanceRating]],2,FALSE),"Not Found")</f>
        <v>4</v>
      </c>
      <c r="AA1300" s="5">
        <f>IFERROR(VLOOKUP(tbl_HRMaster[[#This Row],[EmployeeID]],tbl_ManagerSurvey[[EmployeeID]:[PerformanceRating]],3,FALSE),"Not Found")</f>
        <v>4</v>
      </c>
      <c r="AB1300" s="5" t="str">
        <f>IF(tbl_HRMaster[[#This Row],[Attrition]]="Yes","Left","Active")</f>
        <v>Active</v>
      </c>
      <c r="AC1300" s="5" t="str">
        <f>_xlfn.IFS(tbl_HRMaster[[#This Row],[Age]]&lt;25,"Under 25",tbl_HRMaster[[#This Row],[Age]]&lt;35,"25-34",tbl_HRMaster[[#This Row],[Age]]&lt;45,"35-44",tbl_HRMaster[[#This Row],[Age]]&lt;55,"45-54",TRUE,"Above 54")</f>
        <v>35-44</v>
      </c>
      <c r="AD1300" s="5" t="str">
        <f>_xlfn.IFS(
tbl_HRMaster[[#This Row],[YearsAtCompany]]&lt;2,"&lt; 2 Years",
tbl_HRMaster[[#This Row],[YearsAtCompany]]&lt;5,"2-4 Years",
tbl_HRMaster[[#This Row],[YearsAtCompany]]&lt;10,"5-9 Years",
TRUE,"10+ Years"
)</f>
        <v>5-9 Years</v>
      </c>
      <c r="AE1300" s="5">
        <f>IF(tbl_HRMaster[[#This Row],[Attrition]]="Yes",1,0)</f>
        <v>0</v>
      </c>
    </row>
    <row r="1301" spans="1:31" x14ac:dyDescent="0.25">
      <c r="A1301">
        <v>36</v>
      </c>
      <c r="B1301" t="s">
        <v>21</v>
      </c>
      <c r="C1301" t="s">
        <v>22</v>
      </c>
      <c r="D1301" t="s">
        <v>37</v>
      </c>
      <c r="E1301">
        <v>2</v>
      </c>
      <c r="F1301">
        <v>4</v>
      </c>
      <c r="G1301" t="s">
        <v>46</v>
      </c>
      <c r="H1301">
        <v>423</v>
      </c>
      <c r="I1301" t="s">
        <v>34</v>
      </c>
      <c r="J1301">
        <v>1</v>
      </c>
      <c r="K1301" t="s">
        <v>35</v>
      </c>
      <c r="L1301" t="s">
        <v>32</v>
      </c>
      <c r="M1301">
        <v>79180</v>
      </c>
      <c r="N1301">
        <v>2</v>
      </c>
      <c r="O1301">
        <v>12</v>
      </c>
      <c r="P1301">
        <v>2</v>
      </c>
      <c r="Q1301">
        <v>8</v>
      </c>
      <c r="R1301">
        <v>3</v>
      </c>
      <c r="S1301">
        <v>6</v>
      </c>
      <c r="T1301">
        <v>0</v>
      </c>
      <c r="U1301">
        <v>1</v>
      </c>
      <c r="V1301">
        <f>COUNTIF(tbl_HRMaster[EmployeeID],tbl_HRMaster[[#This Row],[EmployeeID]])</f>
        <v>1</v>
      </c>
      <c r="W1301">
        <f>IFERROR(INDEX(tbl_EmployeeSurvey[EnvironmentSatisfaction],MATCH(tbl_HRMaster[[#This Row],[EmployeeID]],tbl_EmployeeSurvey[EmployeeID],0)),"Not Found")</f>
        <v>2</v>
      </c>
      <c r="X1301">
        <f>IFERROR(INDEX(tbl_EmployeeSurvey[JobSatisfaction],MATCH(tbl_HRMaster[[#This Row],[EmployeeID]],tbl_EmployeeSurvey[EmployeeID],0)),"Not Found")</f>
        <v>4</v>
      </c>
      <c r="Y1301" s="5">
        <f>IFERROR(INDEX(tbl_EmployeeSurvey[WorkLifeBalance],MATCH(tbl_HRMaster[[#This Row],[EmployeeID]],tbl_EmployeeSurvey[EmployeeID],0)),"Not Found")</f>
        <v>3</v>
      </c>
      <c r="Z1301" s="5">
        <f>IFERROR(VLOOKUP(tbl_HRMaster[[#This Row],[EmployeeID]],tbl_ManagerSurvey[[EmployeeID]:[PerformanceRating]],2,FALSE),"Not Found")</f>
        <v>2</v>
      </c>
      <c r="AA1301" s="5">
        <f>IFERROR(VLOOKUP(tbl_HRMaster[[#This Row],[EmployeeID]],tbl_ManagerSurvey[[EmployeeID]:[PerformanceRating]],3,FALSE),"Not Found")</f>
        <v>3</v>
      </c>
      <c r="AB1301" s="5" t="str">
        <f>IF(tbl_HRMaster[[#This Row],[Attrition]]="Yes","Left","Active")</f>
        <v>Active</v>
      </c>
      <c r="AC1301" s="5" t="str">
        <f>_xlfn.IFS(tbl_HRMaster[[#This Row],[Age]]&lt;25,"Under 25",tbl_HRMaster[[#This Row],[Age]]&lt;35,"25-34",tbl_HRMaster[[#This Row],[Age]]&lt;45,"35-44",tbl_HRMaster[[#This Row],[Age]]&lt;55,"45-54",TRUE,"Above 54")</f>
        <v>35-44</v>
      </c>
      <c r="AD1301" s="5" t="str">
        <f>_xlfn.IFS(
tbl_HRMaster[[#This Row],[YearsAtCompany]]&lt;2,"&lt; 2 Years",
tbl_HRMaster[[#This Row],[YearsAtCompany]]&lt;5,"2-4 Years",
tbl_HRMaster[[#This Row],[YearsAtCompany]]&lt;10,"5-9 Years",
TRUE,"10+ Years"
)</f>
        <v>5-9 Years</v>
      </c>
      <c r="AE1301" s="5">
        <f>IF(tbl_HRMaster[[#This Row],[Attrition]]="Yes",1,0)</f>
        <v>0</v>
      </c>
    </row>
    <row r="1302" spans="1:31" x14ac:dyDescent="0.25">
      <c r="A1302">
        <v>36</v>
      </c>
      <c r="B1302" t="s">
        <v>21</v>
      </c>
      <c r="C1302" t="s">
        <v>22</v>
      </c>
      <c r="D1302" t="s">
        <v>37</v>
      </c>
      <c r="E1302">
        <v>2</v>
      </c>
      <c r="F1302">
        <v>4</v>
      </c>
      <c r="G1302" t="s">
        <v>46</v>
      </c>
      <c r="H1302">
        <v>1893</v>
      </c>
      <c r="I1302" t="s">
        <v>34</v>
      </c>
      <c r="J1302">
        <v>1</v>
      </c>
      <c r="K1302" t="s">
        <v>35</v>
      </c>
      <c r="L1302" t="s">
        <v>32</v>
      </c>
      <c r="M1302">
        <v>79180</v>
      </c>
      <c r="N1302">
        <v>2</v>
      </c>
      <c r="O1302">
        <v>12</v>
      </c>
      <c r="P1302">
        <v>2</v>
      </c>
      <c r="Q1302">
        <v>8</v>
      </c>
      <c r="R1302">
        <v>3</v>
      </c>
      <c r="S1302">
        <v>6</v>
      </c>
      <c r="T1302">
        <v>0</v>
      </c>
      <c r="U1302">
        <v>1</v>
      </c>
      <c r="V1302">
        <f>COUNTIF(tbl_HRMaster[EmployeeID],tbl_HRMaster[[#This Row],[EmployeeID]])</f>
        <v>1</v>
      </c>
      <c r="W1302">
        <f>IFERROR(INDEX(tbl_EmployeeSurvey[EnvironmentSatisfaction],MATCH(tbl_HRMaster[[#This Row],[EmployeeID]],tbl_EmployeeSurvey[EmployeeID],0)),"Not Found")</f>
        <v>2</v>
      </c>
      <c r="X1302">
        <f>IFERROR(INDEX(tbl_EmployeeSurvey[JobSatisfaction],MATCH(tbl_HRMaster[[#This Row],[EmployeeID]],tbl_EmployeeSurvey[EmployeeID],0)),"Not Found")</f>
        <v>4</v>
      </c>
      <c r="Y1302" s="5">
        <f>IFERROR(INDEX(tbl_EmployeeSurvey[WorkLifeBalance],MATCH(tbl_HRMaster[[#This Row],[EmployeeID]],tbl_EmployeeSurvey[EmployeeID],0)),"Not Found")</f>
        <v>3</v>
      </c>
      <c r="Z1302" s="5">
        <f>IFERROR(VLOOKUP(tbl_HRMaster[[#This Row],[EmployeeID]],tbl_ManagerSurvey[[EmployeeID]:[PerformanceRating]],2,FALSE),"Not Found")</f>
        <v>2</v>
      </c>
      <c r="AA1302" s="5">
        <f>IFERROR(VLOOKUP(tbl_HRMaster[[#This Row],[EmployeeID]],tbl_ManagerSurvey[[EmployeeID]:[PerformanceRating]],3,FALSE),"Not Found")</f>
        <v>3</v>
      </c>
      <c r="AB1302" s="5" t="str">
        <f>IF(tbl_HRMaster[[#This Row],[Attrition]]="Yes","Left","Active")</f>
        <v>Active</v>
      </c>
      <c r="AC1302" s="5" t="str">
        <f>_xlfn.IFS(tbl_HRMaster[[#This Row],[Age]]&lt;25,"Under 25",tbl_HRMaster[[#This Row],[Age]]&lt;35,"25-34",tbl_HRMaster[[#This Row],[Age]]&lt;45,"35-44",tbl_HRMaster[[#This Row],[Age]]&lt;55,"45-54",TRUE,"Above 54")</f>
        <v>35-44</v>
      </c>
      <c r="AD1302" s="5" t="str">
        <f>_xlfn.IFS(
tbl_HRMaster[[#This Row],[YearsAtCompany]]&lt;2,"&lt; 2 Years",
tbl_HRMaster[[#This Row],[YearsAtCompany]]&lt;5,"2-4 Years",
tbl_HRMaster[[#This Row],[YearsAtCompany]]&lt;10,"5-9 Years",
TRUE,"10+ Years"
)</f>
        <v>5-9 Years</v>
      </c>
      <c r="AE1302" s="5">
        <f>IF(tbl_HRMaster[[#This Row],[Attrition]]="Yes",1,0)</f>
        <v>0</v>
      </c>
    </row>
    <row r="1303" spans="1:31" x14ac:dyDescent="0.25">
      <c r="A1303">
        <v>36</v>
      </c>
      <c r="B1303" t="s">
        <v>21</v>
      </c>
      <c r="C1303" t="s">
        <v>22</v>
      </c>
      <c r="D1303" t="s">
        <v>37</v>
      </c>
      <c r="E1303">
        <v>2</v>
      </c>
      <c r="F1303">
        <v>4</v>
      </c>
      <c r="G1303" t="s">
        <v>46</v>
      </c>
      <c r="H1303">
        <v>3363</v>
      </c>
      <c r="I1303" t="s">
        <v>34</v>
      </c>
      <c r="J1303">
        <v>1</v>
      </c>
      <c r="K1303" t="s">
        <v>35</v>
      </c>
      <c r="L1303" t="s">
        <v>32</v>
      </c>
      <c r="M1303">
        <v>79180</v>
      </c>
      <c r="N1303">
        <v>2</v>
      </c>
      <c r="O1303">
        <v>12</v>
      </c>
      <c r="P1303">
        <v>2</v>
      </c>
      <c r="Q1303">
        <v>8</v>
      </c>
      <c r="R1303">
        <v>3</v>
      </c>
      <c r="S1303">
        <v>6</v>
      </c>
      <c r="T1303">
        <v>0</v>
      </c>
      <c r="U1303">
        <v>1</v>
      </c>
      <c r="V1303">
        <f>COUNTIF(tbl_HRMaster[EmployeeID],tbl_HRMaster[[#This Row],[EmployeeID]])</f>
        <v>1</v>
      </c>
      <c r="W1303">
        <f>IFERROR(INDEX(tbl_EmployeeSurvey[EnvironmentSatisfaction],MATCH(tbl_HRMaster[[#This Row],[EmployeeID]],tbl_EmployeeSurvey[EmployeeID],0)),"Not Found")</f>
        <v>2</v>
      </c>
      <c r="X1303">
        <f>IFERROR(INDEX(tbl_EmployeeSurvey[JobSatisfaction],MATCH(tbl_HRMaster[[#This Row],[EmployeeID]],tbl_EmployeeSurvey[EmployeeID],0)),"Not Found")</f>
        <v>4</v>
      </c>
      <c r="Y1303" s="5">
        <f>IFERROR(INDEX(tbl_EmployeeSurvey[WorkLifeBalance],MATCH(tbl_HRMaster[[#This Row],[EmployeeID]],tbl_EmployeeSurvey[EmployeeID],0)),"Not Found")</f>
        <v>3</v>
      </c>
      <c r="Z1303" s="5">
        <f>IFERROR(VLOOKUP(tbl_HRMaster[[#This Row],[EmployeeID]],tbl_ManagerSurvey[[EmployeeID]:[PerformanceRating]],2,FALSE),"Not Found")</f>
        <v>2</v>
      </c>
      <c r="AA1303" s="5">
        <f>IFERROR(VLOOKUP(tbl_HRMaster[[#This Row],[EmployeeID]],tbl_ManagerSurvey[[EmployeeID]:[PerformanceRating]],3,FALSE),"Not Found")</f>
        <v>3</v>
      </c>
      <c r="AB1303" s="5" t="str">
        <f>IF(tbl_HRMaster[[#This Row],[Attrition]]="Yes","Left","Active")</f>
        <v>Active</v>
      </c>
      <c r="AC1303" s="5" t="str">
        <f>_xlfn.IFS(tbl_HRMaster[[#This Row],[Age]]&lt;25,"Under 25",tbl_HRMaster[[#This Row],[Age]]&lt;35,"25-34",tbl_HRMaster[[#This Row],[Age]]&lt;45,"35-44",tbl_HRMaster[[#This Row],[Age]]&lt;55,"45-54",TRUE,"Above 54")</f>
        <v>35-44</v>
      </c>
      <c r="AD1303" s="5" t="str">
        <f>_xlfn.IFS(
tbl_HRMaster[[#This Row],[YearsAtCompany]]&lt;2,"&lt; 2 Years",
tbl_HRMaster[[#This Row],[YearsAtCompany]]&lt;5,"2-4 Years",
tbl_HRMaster[[#This Row],[YearsAtCompany]]&lt;10,"5-9 Years",
TRUE,"10+ Years"
)</f>
        <v>5-9 Years</v>
      </c>
      <c r="AE1303" s="5">
        <f>IF(tbl_HRMaster[[#This Row],[Attrition]]="Yes",1,0)</f>
        <v>0</v>
      </c>
    </row>
    <row r="1304" spans="1:31" x14ac:dyDescent="0.25">
      <c r="A1304">
        <v>37</v>
      </c>
      <c r="B1304" t="s">
        <v>21</v>
      </c>
      <c r="C1304" t="s">
        <v>22</v>
      </c>
      <c r="D1304" t="s">
        <v>23</v>
      </c>
      <c r="E1304">
        <v>1</v>
      </c>
      <c r="F1304">
        <v>4</v>
      </c>
      <c r="G1304" t="s">
        <v>24</v>
      </c>
      <c r="H1304">
        <v>83</v>
      </c>
      <c r="I1304" t="s">
        <v>34</v>
      </c>
      <c r="J1304">
        <v>2</v>
      </c>
      <c r="K1304" t="s">
        <v>26</v>
      </c>
      <c r="L1304" t="s">
        <v>41</v>
      </c>
      <c r="M1304">
        <v>133480</v>
      </c>
      <c r="N1304">
        <v>7</v>
      </c>
      <c r="O1304">
        <v>14</v>
      </c>
      <c r="P1304">
        <v>0</v>
      </c>
      <c r="Q1304">
        <v>8</v>
      </c>
      <c r="R1304">
        <v>4</v>
      </c>
      <c r="S1304">
        <v>6</v>
      </c>
      <c r="T1304">
        <v>0</v>
      </c>
      <c r="U1304">
        <v>4</v>
      </c>
      <c r="V1304">
        <f>COUNTIF(tbl_HRMaster[EmployeeID],tbl_HRMaster[[#This Row],[EmployeeID]])</f>
        <v>1</v>
      </c>
      <c r="W1304">
        <f>IFERROR(INDEX(tbl_EmployeeSurvey[EnvironmentSatisfaction],MATCH(tbl_HRMaster[[#This Row],[EmployeeID]],tbl_EmployeeSurvey[EmployeeID],0)),"Not Found")</f>
        <v>4</v>
      </c>
      <c r="X1304">
        <f>IFERROR(INDEX(tbl_EmployeeSurvey[JobSatisfaction],MATCH(tbl_HRMaster[[#This Row],[EmployeeID]],tbl_EmployeeSurvey[EmployeeID],0)),"Not Found")</f>
        <v>4</v>
      </c>
      <c r="Y1304" s="5">
        <f>IFERROR(INDEX(tbl_EmployeeSurvey[WorkLifeBalance],MATCH(tbl_HRMaster[[#This Row],[EmployeeID]],tbl_EmployeeSurvey[EmployeeID],0)),"Not Found")</f>
        <v>2</v>
      </c>
      <c r="Z1304" s="5">
        <f>IFERROR(VLOOKUP(tbl_HRMaster[[#This Row],[EmployeeID]],tbl_ManagerSurvey[[EmployeeID]:[PerformanceRating]],2,FALSE),"Not Found")</f>
        <v>3</v>
      </c>
      <c r="AA1304" s="5">
        <f>IFERROR(VLOOKUP(tbl_HRMaster[[#This Row],[EmployeeID]],tbl_ManagerSurvey[[EmployeeID]:[PerformanceRating]],3,FALSE),"Not Found")</f>
        <v>3</v>
      </c>
      <c r="AB1304" s="5" t="str">
        <f>IF(tbl_HRMaster[[#This Row],[Attrition]]="Yes","Left","Active")</f>
        <v>Active</v>
      </c>
      <c r="AC1304" s="5" t="str">
        <f>_xlfn.IFS(tbl_HRMaster[[#This Row],[Age]]&lt;25,"Under 25",tbl_HRMaster[[#This Row],[Age]]&lt;35,"25-34",tbl_HRMaster[[#This Row],[Age]]&lt;45,"35-44",tbl_HRMaster[[#This Row],[Age]]&lt;55,"45-54",TRUE,"Above 54")</f>
        <v>35-44</v>
      </c>
      <c r="AD1304" s="5" t="str">
        <f>_xlfn.IFS(
tbl_HRMaster[[#This Row],[YearsAtCompany]]&lt;2,"&lt; 2 Years",
tbl_HRMaster[[#This Row],[YearsAtCompany]]&lt;5,"2-4 Years",
tbl_HRMaster[[#This Row],[YearsAtCompany]]&lt;10,"5-9 Years",
TRUE,"10+ Years"
)</f>
        <v>5-9 Years</v>
      </c>
      <c r="AE1304" s="5">
        <f>IF(tbl_HRMaster[[#This Row],[Attrition]]="Yes",1,0)</f>
        <v>0</v>
      </c>
    </row>
    <row r="1305" spans="1:31" x14ac:dyDescent="0.25">
      <c r="A1305">
        <v>37</v>
      </c>
      <c r="B1305" t="s">
        <v>21</v>
      </c>
      <c r="C1305" t="s">
        <v>22</v>
      </c>
      <c r="D1305" t="s">
        <v>23</v>
      </c>
      <c r="E1305">
        <v>1</v>
      </c>
      <c r="F1305">
        <v>4</v>
      </c>
      <c r="G1305" t="s">
        <v>24</v>
      </c>
      <c r="H1305">
        <v>1553</v>
      </c>
      <c r="I1305" t="s">
        <v>34</v>
      </c>
      <c r="J1305">
        <v>2</v>
      </c>
      <c r="K1305" t="s">
        <v>26</v>
      </c>
      <c r="L1305" t="s">
        <v>41</v>
      </c>
      <c r="M1305">
        <v>133480</v>
      </c>
      <c r="N1305">
        <v>7</v>
      </c>
      <c r="O1305">
        <v>14</v>
      </c>
      <c r="P1305">
        <v>0</v>
      </c>
      <c r="Q1305">
        <v>8</v>
      </c>
      <c r="R1305">
        <v>4</v>
      </c>
      <c r="S1305">
        <v>6</v>
      </c>
      <c r="T1305">
        <v>0</v>
      </c>
      <c r="U1305">
        <v>4</v>
      </c>
      <c r="V1305">
        <f>COUNTIF(tbl_HRMaster[EmployeeID],tbl_HRMaster[[#This Row],[EmployeeID]])</f>
        <v>1</v>
      </c>
      <c r="W1305">
        <f>IFERROR(INDEX(tbl_EmployeeSurvey[EnvironmentSatisfaction],MATCH(tbl_HRMaster[[#This Row],[EmployeeID]],tbl_EmployeeSurvey[EmployeeID],0)),"Not Found")</f>
        <v>4</v>
      </c>
      <c r="X1305">
        <f>IFERROR(INDEX(tbl_EmployeeSurvey[JobSatisfaction],MATCH(tbl_HRMaster[[#This Row],[EmployeeID]],tbl_EmployeeSurvey[EmployeeID],0)),"Not Found")</f>
        <v>4</v>
      </c>
      <c r="Y1305" s="5">
        <f>IFERROR(INDEX(tbl_EmployeeSurvey[WorkLifeBalance],MATCH(tbl_HRMaster[[#This Row],[EmployeeID]],tbl_EmployeeSurvey[EmployeeID],0)),"Not Found")</f>
        <v>2</v>
      </c>
      <c r="Z1305" s="5">
        <f>IFERROR(VLOOKUP(tbl_HRMaster[[#This Row],[EmployeeID]],tbl_ManagerSurvey[[EmployeeID]:[PerformanceRating]],2,FALSE),"Not Found")</f>
        <v>3</v>
      </c>
      <c r="AA1305" s="5">
        <f>IFERROR(VLOOKUP(tbl_HRMaster[[#This Row],[EmployeeID]],tbl_ManagerSurvey[[EmployeeID]:[PerformanceRating]],3,FALSE),"Not Found")</f>
        <v>3</v>
      </c>
      <c r="AB1305" s="5" t="str">
        <f>IF(tbl_HRMaster[[#This Row],[Attrition]]="Yes","Left","Active")</f>
        <v>Active</v>
      </c>
      <c r="AC1305" s="5" t="str">
        <f>_xlfn.IFS(tbl_HRMaster[[#This Row],[Age]]&lt;25,"Under 25",tbl_HRMaster[[#This Row],[Age]]&lt;35,"25-34",tbl_HRMaster[[#This Row],[Age]]&lt;45,"35-44",tbl_HRMaster[[#This Row],[Age]]&lt;55,"45-54",TRUE,"Above 54")</f>
        <v>35-44</v>
      </c>
      <c r="AD1305" s="5" t="str">
        <f>_xlfn.IFS(
tbl_HRMaster[[#This Row],[YearsAtCompany]]&lt;2,"&lt; 2 Years",
tbl_HRMaster[[#This Row],[YearsAtCompany]]&lt;5,"2-4 Years",
tbl_HRMaster[[#This Row],[YearsAtCompany]]&lt;10,"5-9 Years",
TRUE,"10+ Years"
)</f>
        <v>5-9 Years</v>
      </c>
      <c r="AE1305" s="5">
        <f>IF(tbl_HRMaster[[#This Row],[Attrition]]="Yes",1,0)</f>
        <v>0</v>
      </c>
    </row>
    <row r="1306" spans="1:31" x14ac:dyDescent="0.25">
      <c r="A1306">
        <v>37</v>
      </c>
      <c r="B1306" t="s">
        <v>21</v>
      </c>
      <c r="C1306" t="s">
        <v>22</v>
      </c>
      <c r="D1306" t="s">
        <v>23</v>
      </c>
      <c r="E1306">
        <v>1</v>
      </c>
      <c r="F1306">
        <v>4</v>
      </c>
      <c r="G1306" t="s">
        <v>24</v>
      </c>
      <c r="H1306">
        <v>3023</v>
      </c>
      <c r="I1306" t="s">
        <v>34</v>
      </c>
      <c r="J1306">
        <v>2</v>
      </c>
      <c r="K1306" t="s">
        <v>26</v>
      </c>
      <c r="L1306" t="s">
        <v>41</v>
      </c>
      <c r="M1306">
        <v>133480</v>
      </c>
      <c r="N1306">
        <v>7</v>
      </c>
      <c r="O1306">
        <v>14</v>
      </c>
      <c r="P1306">
        <v>0</v>
      </c>
      <c r="Q1306">
        <v>8</v>
      </c>
      <c r="R1306">
        <v>4</v>
      </c>
      <c r="S1306">
        <v>6</v>
      </c>
      <c r="T1306">
        <v>0</v>
      </c>
      <c r="U1306">
        <v>4</v>
      </c>
      <c r="V1306">
        <f>COUNTIF(tbl_HRMaster[EmployeeID],tbl_HRMaster[[#This Row],[EmployeeID]])</f>
        <v>1</v>
      </c>
      <c r="W1306">
        <f>IFERROR(INDEX(tbl_EmployeeSurvey[EnvironmentSatisfaction],MATCH(tbl_HRMaster[[#This Row],[EmployeeID]],tbl_EmployeeSurvey[EmployeeID],0)),"Not Found")</f>
        <v>4</v>
      </c>
      <c r="X1306">
        <f>IFERROR(INDEX(tbl_EmployeeSurvey[JobSatisfaction],MATCH(tbl_HRMaster[[#This Row],[EmployeeID]],tbl_EmployeeSurvey[EmployeeID],0)),"Not Found")</f>
        <v>4</v>
      </c>
      <c r="Y1306" s="5">
        <f>IFERROR(INDEX(tbl_EmployeeSurvey[WorkLifeBalance],MATCH(tbl_HRMaster[[#This Row],[EmployeeID]],tbl_EmployeeSurvey[EmployeeID],0)),"Not Found")</f>
        <v>2</v>
      </c>
      <c r="Z1306" s="5">
        <f>IFERROR(VLOOKUP(tbl_HRMaster[[#This Row],[EmployeeID]],tbl_ManagerSurvey[[EmployeeID]:[PerformanceRating]],2,FALSE),"Not Found")</f>
        <v>3</v>
      </c>
      <c r="AA1306" s="5">
        <f>IFERROR(VLOOKUP(tbl_HRMaster[[#This Row],[EmployeeID]],tbl_ManagerSurvey[[EmployeeID]:[PerformanceRating]],3,FALSE),"Not Found")</f>
        <v>3</v>
      </c>
      <c r="AB1306" s="5" t="str">
        <f>IF(tbl_HRMaster[[#This Row],[Attrition]]="Yes","Left","Active")</f>
        <v>Active</v>
      </c>
      <c r="AC1306" s="5" t="str">
        <f>_xlfn.IFS(tbl_HRMaster[[#This Row],[Age]]&lt;25,"Under 25",tbl_HRMaster[[#This Row],[Age]]&lt;35,"25-34",tbl_HRMaster[[#This Row],[Age]]&lt;45,"35-44",tbl_HRMaster[[#This Row],[Age]]&lt;55,"45-54",TRUE,"Above 54")</f>
        <v>35-44</v>
      </c>
      <c r="AD1306" s="5" t="str">
        <f>_xlfn.IFS(
tbl_HRMaster[[#This Row],[YearsAtCompany]]&lt;2,"&lt; 2 Years",
tbl_HRMaster[[#This Row],[YearsAtCompany]]&lt;5,"2-4 Years",
tbl_HRMaster[[#This Row],[YearsAtCompany]]&lt;10,"5-9 Years",
TRUE,"10+ Years"
)</f>
        <v>5-9 Years</v>
      </c>
      <c r="AE1306" s="5">
        <f>IF(tbl_HRMaster[[#This Row],[Attrition]]="Yes",1,0)</f>
        <v>0</v>
      </c>
    </row>
    <row r="1307" spans="1:31" x14ac:dyDescent="0.25">
      <c r="A1307">
        <v>32</v>
      </c>
      <c r="B1307" t="s">
        <v>21</v>
      </c>
      <c r="C1307" t="s">
        <v>22</v>
      </c>
      <c r="D1307" t="s">
        <v>30</v>
      </c>
      <c r="E1307">
        <v>10</v>
      </c>
      <c r="F1307">
        <v>1</v>
      </c>
      <c r="G1307" t="s">
        <v>38</v>
      </c>
      <c r="H1307">
        <v>5</v>
      </c>
      <c r="I1307" t="s">
        <v>34</v>
      </c>
      <c r="J1307">
        <v>1</v>
      </c>
      <c r="K1307" t="s">
        <v>35</v>
      </c>
      <c r="L1307" t="s">
        <v>32</v>
      </c>
      <c r="M1307">
        <v>23420</v>
      </c>
      <c r="N1307">
        <v>4</v>
      </c>
      <c r="O1307">
        <v>12</v>
      </c>
      <c r="P1307">
        <v>2</v>
      </c>
      <c r="Q1307">
        <v>9</v>
      </c>
      <c r="R1307">
        <v>2</v>
      </c>
      <c r="S1307">
        <v>6</v>
      </c>
      <c r="T1307">
        <v>0</v>
      </c>
      <c r="U1307">
        <v>4</v>
      </c>
      <c r="V1307">
        <f>COUNTIF(tbl_HRMaster[EmployeeID],tbl_HRMaster[[#This Row],[EmployeeID]])</f>
        <v>1</v>
      </c>
      <c r="W1307">
        <f>IFERROR(INDEX(tbl_EmployeeSurvey[EnvironmentSatisfaction],MATCH(tbl_HRMaster[[#This Row],[EmployeeID]],tbl_EmployeeSurvey[EmployeeID],0)),"Not Found")</f>
        <v>4</v>
      </c>
      <c r="X1307">
        <f>IFERROR(INDEX(tbl_EmployeeSurvey[JobSatisfaction],MATCH(tbl_HRMaster[[#This Row],[EmployeeID]],tbl_EmployeeSurvey[EmployeeID],0)),"Not Found")</f>
        <v>1</v>
      </c>
      <c r="Y1307" s="5">
        <f>IFERROR(INDEX(tbl_EmployeeSurvey[WorkLifeBalance],MATCH(tbl_HRMaster[[#This Row],[EmployeeID]],tbl_EmployeeSurvey[EmployeeID],0)),"Not Found")</f>
        <v>3</v>
      </c>
      <c r="Z1307" s="5">
        <f>IFERROR(VLOOKUP(tbl_HRMaster[[#This Row],[EmployeeID]],tbl_ManagerSurvey[[EmployeeID]:[PerformanceRating]],2,FALSE),"Not Found")</f>
        <v>3</v>
      </c>
      <c r="AA1307" s="5">
        <f>IFERROR(VLOOKUP(tbl_HRMaster[[#This Row],[EmployeeID]],tbl_ManagerSurvey[[EmployeeID]:[PerformanceRating]],3,FALSE),"Not Found")</f>
        <v>3</v>
      </c>
      <c r="AB1307" s="5" t="str">
        <f>IF(tbl_HRMaster[[#This Row],[Attrition]]="Yes","Left","Active")</f>
        <v>Active</v>
      </c>
      <c r="AC1307" s="5" t="str">
        <f>_xlfn.IFS(tbl_HRMaster[[#This Row],[Age]]&lt;25,"Under 25",tbl_HRMaster[[#This Row],[Age]]&lt;35,"25-34",tbl_HRMaster[[#This Row],[Age]]&lt;45,"35-44",tbl_HRMaster[[#This Row],[Age]]&lt;55,"45-54",TRUE,"Above 54")</f>
        <v>25-34</v>
      </c>
      <c r="AD1307" s="5" t="str">
        <f>_xlfn.IFS(
tbl_HRMaster[[#This Row],[YearsAtCompany]]&lt;2,"&lt; 2 Years",
tbl_HRMaster[[#This Row],[YearsAtCompany]]&lt;5,"2-4 Years",
tbl_HRMaster[[#This Row],[YearsAtCompany]]&lt;10,"5-9 Years",
TRUE,"10+ Years"
)</f>
        <v>5-9 Years</v>
      </c>
      <c r="AE1307" s="5">
        <f>IF(tbl_HRMaster[[#This Row],[Attrition]]="Yes",1,0)</f>
        <v>0</v>
      </c>
    </row>
    <row r="1308" spans="1:31" x14ac:dyDescent="0.25">
      <c r="A1308">
        <v>32</v>
      </c>
      <c r="B1308" t="s">
        <v>21</v>
      </c>
      <c r="C1308" t="s">
        <v>22</v>
      </c>
      <c r="D1308" t="s">
        <v>30</v>
      </c>
      <c r="E1308">
        <v>10</v>
      </c>
      <c r="F1308">
        <v>1</v>
      </c>
      <c r="G1308" t="s">
        <v>38</v>
      </c>
      <c r="H1308">
        <v>1475</v>
      </c>
      <c r="I1308" t="s">
        <v>34</v>
      </c>
      <c r="J1308">
        <v>1</v>
      </c>
      <c r="K1308" t="s">
        <v>35</v>
      </c>
      <c r="L1308" t="s">
        <v>32</v>
      </c>
      <c r="M1308">
        <v>23420</v>
      </c>
      <c r="N1308">
        <v>4</v>
      </c>
      <c r="O1308">
        <v>12</v>
      </c>
      <c r="P1308">
        <v>2</v>
      </c>
      <c r="Q1308">
        <v>9</v>
      </c>
      <c r="R1308">
        <v>2</v>
      </c>
      <c r="S1308">
        <v>6</v>
      </c>
      <c r="T1308">
        <v>0</v>
      </c>
      <c r="U1308">
        <v>4</v>
      </c>
      <c r="V1308">
        <f>COUNTIF(tbl_HRMaster[EmployeeID],tbl_HRMaster[[#This Row],[EmployeeID]])</f>
        <v>1</v>
      </c>
      <c r="W1308">
        <f>IFERROR(INDEX(tbl_EmployeeSurvey[EnvironmentSatisfaction],MATCH(tbl_HRMaster[[#This Row],[EmployeeID]],tbl_EmployeeSurvey[EmployeeID],0)),"Not Found")</f>
        <v>4</v>
      </c>
      <c r="X1308">
        <f>IFERROR(INDEX(tbl_EmployeeSurvey[JobSatisfaction],MATCH(tbl_HRMaster[[#This Row],[EmployeeID]],tbl_EmployeeSurvey[EmployeeID],0)),"Not Found")</f>
        <v>1</v>
      </c>
      <c r="Y1308" s="5">
        <f>IFERROR(INDEX(tbl_EmployeeSurvey[WorkLifeBalance],MATCH(tbl_HRMaster[[#This Row],[EmployeeID]],tbl_EmployeeSurvey[EmployeeID],0)),"Not Found")</f>
        <v>3</v>
      </c>
      <c r="Z1308" s="5">
        <f>IFERROR(VLOOKUP(tbl_HRMaster[[#This Row],[EmployeeID]],tbl_ManagerSurvey[[EmployeeID]:[PerformanceRating]],2,FALSE),"Not Found")</f>
        <v>3</v>
      </c>
      <c r="AA1308" s="5">
        <f>IFERROR(VLOOKUP(tbl_HRMaster[[#This Row],[EmployeeID]],tbl_ManagerSurvey[[EmployeeID]:[PerformanceRating]],3,FALSE),"Not Found")</f>
        <v>3</v>
      </c>
      <c r="AB1308" s="5" t="str">
        <f>IF(tbl_HRMaster[[#This Row],[Attrition]]="Yes","Left","Active")</f>
        <v>Active</v>
      </c>
      <c r="AC1308" s="5" t="str">
        <f>_xlfn.IFS(tbl_HRMaster[[#This Row],[Age]]&lt;25,"Under 25",tbl_HRMaster[[#This Row],[Age]]&lt;35,"25-34",tbl_HRMaster[[#This Row],[Age]]&lt;45,"35-44",tbl_HRMaster[[#This Row],[Age]]&lt;55,"45-54",TRUE,"Above 54")</f>
        <v>25-34</v>
      </c>
      <c r="AD1308" s="5" t="str">
        <f>_xlfn.IFS(
tbl_HRMaster[[#This Row],[YearsAtCompany]]&lt;2,"&lt; 2 Years",
tbl_HRMaster[[#This Row],[YearsAtCompany]]&lt;5,"2-4 Years",
tbl_HRMaster[[#This Row],[YearsAtCompany]]&lt;10,"5-9 Years",
TRUE,"10+ Years"
)</f>
        <v>5-9 Years</v>
      </c>
      <c r="AE1308" s="5">
        <f>IF(tbl_HRMaster[[#This Row],[Attrition]]="Yes",1,0)</f>
        <v>0</v>
      </c>
    </row>
    <row r="1309" spans="1:31" x14ac:dyDescent="0.25">
      <c r="A1309">
        <v>32</v>
      </c>
      <c r="B1309" t="s">
        <v>21</v>
      </c>
      <c r="C1309" t="s">
        <v>22</v>
      </c>
      <c r="D1309" t="s">
        <v>30</v>
      </c>
      <c r="E1309">
        <v>10</v>
      </c>
      <c r="F1309">
        <v>1</v>
      </c>
      <c r="G1309" t="s">
        <v>38</v>
      </c>
      <c r="H1309">
        <v>2945</v>
      </c>
      <c r="I1309" t="s">
        <v>34</v>
      </c>
      <c r="J1309">
        <v>1</v>
      </c>
      <c r="K1309" t="s">
        <v>35</v>
      </c>
      <c r="L1309" t="s">
        <v>32</v>
      </c>
      <c r="M1309">
        <v>23420</v>
      </c>
      <c r="N1309">
        <v>4</v>
      </c>
      <c r="O1309">
        <v>12</v>
      </c>
      <c r="P1309">
        <v>2</v>
      </c>
      <c r="Q1309">
        <v>9</v>
      </c>
      <c r="R1309">
        <v>2</v>
      </c>
      <c r="S1309">
        <v>6</v>
      </c>
      <c r="T1309">
        <v>0</v>
      </c>
      <c r="U1309">
        <v>4</v>
      </c>
      <c r="V1309">
        <f>COUNTIF(tbl_HRMaster[EmployeeID],tbl_HRMaster[[#This Row],[EmployeeID]])</f>
        <v>1</v>
      </c>
      <c r="W1309">
        <f>IFERROR(INDEX(tbl_EmployeeSurvey[EnvironmentSatisfaction],MATCH(tbl_HRMaster[[#This Row],[EmployeeID]],tbl_EmployeeSurvey[EmployeeID],0)),"Not Found")</f>
        <v>4</v>
      </c>
      <c r="X1309">
        <f>IFERROR(INDEX(tbl_EmployeeSurvey[JobSatisfaction],MATCH(tbl_HRMaster[[#This Row],[EmployeeID]],tbl_EmployeeSurvey[EmployeeID],0)),"Not Found")</f>
        <v>1</v>
      </c>
      <c r="Y1309" s="5">
        <f>IFERROR(INDEX(tbl_EmployeeSurvey[WorkLifeBalance],MATCH(tbl_HRMaster[[#This Row],[EmployeeID]],tbl_EmployeeSurvey[EmployeeID],0)),"Not Found")</f>
        <v>3</v>
      </c>
      <c r="Z1309" s="5">
        <f>IFERROR(VLOOKUP(tbl_HRMaster[[#This Row],[EmployeeID]],tbl_ManagerSurvey[[EmployeeID]:[PerformanceRating]],2,FALSE),"Not Found")</f>
        <v>3</v>
      </c>
      <c r="AA1309" s="5">
        <f>IFERROR(VLOOKUP(tbl_HRMaster[[#This Row],[EmployeeID]],tbl_ManagerSurvey[[EmployeeID]:[PerformanceRating]],3,FALSE),"Not Found")</f>
        <v>3</v>
      </c>
      <c r="AB1309" s="5" t="str">
        <f>IF(tbl_HRMaster[[#This Row],[Attrition]]="Yes","Left","Active")</f>
        <v>Active</v>
      </c>
      <c r="AC1309" s="5" t="str">
        <f>_xlfn.IFS(tbl_HRMaster[[#This Row],[Age]]&lt;25,"Under 25",tbl_HRMaster[[#This Row],[Age]]&lt;35,"25-34",tbl_HRMaster[[#This Row],[Age]]&lt;45,"35-44",tbl_HRMaster[[#This Row],[Age]]&lt;55,"45-54",TRUE,"Above 54")</f>
        <v>25-34</v>
      </c>
      <c r="AD1309" s="5" t="str">
        <f>_xlfn.IFS(
tbl_HRMaster[[#This Row],[YearsAtCompany]]&lt;2,"&lt; 2 Years",
tbl_HRMaster[[#This Row],[YearsAtCompany]]&lt;5,"2-4 Years",
tbl_HRMaster[[#This Row],[YearsAtCompany]]&lt;10,"5-9 Years",
TRUE,"10+ Years"
)</f>
        <v>5-9 Years</v>
      </c>
      <c r="AE1309" s="5">
        <f>IF(tbl_HRMaster[[#This Row],[Attrition]]="Yes",1,0)</f>
        <v>0</v>
      </c>
    </row>
    <row r="1310" spans="1:31" x14ac:dyDescent="0.25">
      <c r="A1310">
        <v>30</v>
      </c>
      <c r="B1310" t="s">
        <v>28</v>
      </c>
      <c r="C1310" t="s">
        <v>29</v>
      </c>
      <c r="D1310" t="s">
        <v>23</v>
      </c>
      <c r="E1310">
        <v>3</v>
      </c>
      <c r="F1310">
        <v>2</v>
      </c>
      <c r="G1310" t="s">
        <v>38</v>
      </c>
      <c r="H1310">
        <v>1429</v>
      </c>
      <c r="I1310" t="s">
        <v>34</v>
      </c>
      <c r="J1310">
        <v>2</v>
      </c>
      <c r="K1310" t="s">
        <v>26</v>
      </c>
      <c r="L1310" t="s">
        <v>32</v>
      </c>
      <c r="M1310">
        <v>28620</v>
      </c>
      <c r="N1310">
        <v>5</v>
      </c>
      <c r="O1310">
        <v>14</v>
      </c>
      <c r="P1310">
        <v>0</v>
      </c>
      <c r="Q1310">
        <v>9</v>
      </c>
      <c r="R1310">
        <v>2</v>
      </c>
      <c r="S1310">
        <v>6</v>
      </c>
      <c r="T1310">
        <v>0</v>
      </c>
      <c r="U1310">
        <v>1</v>
      </c>
      <c r="V1310">
        <f>COUNTIF(tbl_HRMaster[EmployeeID],tbl_HRMaster[[#This Row],[EmployeeID]])</f>
        <v>1</v>
      </c>
      <c r="W1310">
        <f>IFERROR(INDEX(tbl_EmployeeSurvey[EnvironmentSatisfaction],MATCH(tbl_HRMaster[[#This Row],[EmployeeID]],tbl_EmployeeSurvey[EmployeeID],0)),"Not Found")</f>
        <v>3</v>
      </c>
      <c r="X1310">
        <f>IFERROR(INDEX(tbl_EmployeeSurvey[JobSatisfaction],MATCH(tbl_HRMaster[[#This Row],[EmployeeID]],tbl_EmployeeSurvey[EmployeeID],0)),"Not Found")</f>
        <v>1</v>
      </c>
      <c r="Y1310" s="5">
        <f>IFERROR(INDEX(tbl_EmployeeSurvey[WorkLifeBalance],MATCH(tbl_HRMaster[[#This Row],[EmployeeID]],tbl_EmployeeSurvey[EmployeeID],0)),"Not Found")</f>
        <v>2</v>
      </c>
      <c r="Z1310" s="5">
        <f>IFERROR(VLOOKUP(tbl_HRMaster[[#This Row],[EmployeeID]],tbl_ManagerSurvey[[EmployeeID]:[PerformanceRating]],2,FALSE),"Not Found")</f>
        <v>2</v>
      </c>
      <c r="AA1310" s="5">
        <f>IFERROR(VLOOKUP(tbl_HRMaster[[#This Row],[EmployeeID]],tbl_ManagerSurvey[[EmployeeID]:[PerformanceRating]],3,FALSE),"Not Found")</f>
        <v>3</v>
      </c>
      <c r="AB1310" s="5" t="str">
        <f>IF(tbl_HRMaster[[#This Row],[Attrition]]="Yes","Left","Active")</f>
        <v>Left</v>
      </c>
      <c r="AC1310" s="5" t="str">
        <f>_xlfn.IFS(tbl_HRMaster[[#This Row],[Age]]&lt;25,"Under 25",tbl_HRMaster[[#This Row],[Age]]&lt;35,"25-34",tbl_HRMaster[[#This Row],[Age]]&lt;45,"35-44",tbl_HRMaster[[#This Row],[Age]]&lt;55,"45-54",TRUE,"Above 54")</f>
        <v>25-34</v>
      </c>
      <c r="AD1310" s="5" t="str">
        <f>_xlfn.IFS(
tbl_HRMaster[[#This Row],[YearsAtCompany]]&lt;2,"&lt; 2 Years",
tbl_HRMaster[[#This Row],[YearsAtCompany]]&lt;5,"2-4 Years",
tbl_HRMaster[[#This Row],[YearsAtCompany]]&lt;10,"5-9 Years",
TRUE,"10+ Years"
)</f>
        <v>5-9 Years</v>
      </c>
      <c r="AE1310" s="5">
        <f>IF(tbl_HRMaster[[#This Row],[Attrition]]="Yes",1,0)</f>
        <v>1</v>
      </c>
    </row>
    <row r="1311" spans="1:31" x14ac:dyDescent="0.25">
      <c r="A1311">
        <v>30</v>
      </c>
      <c r="B1311" t="s">
        <v>28</v>
      </c>
      <c r="C1311" t="s">
        <v>29</v>
      </c>
      <c r="D1311" t="s">
        <v>23</v>
      </c>
      <c r="E1311">
        <v>3</v>
      </c>
      <c r="F1311">
        <v>2</v>
      </c>
      <c r="G1311" t="s">
        <v>38</v>
      </c>
      <c r="H1311">
        <v>2899</v>
      </c>
      <c r="I1311" t="s">
        <v>34</v>
      </c>
      <c r="J1311">
        <v>2</v>
      </c>
      <c r="K1311" t="s">
        <v>26</v>
      </c>
      <c r="L1311" t="s">
        <v>32</v>
      </c>
      <c r="M1311">
        <v>28620</v>
      </c>
      <c r="N1311">
        <v>5</v>
      </c>
      <c r="O1311">
        <v>14</v>
      </c>
      <c r="P1311">
        <v>0</v>
      </c>
      <c r="Q1311">
        <v>9</v>
      </c>
      <c r="R1311">
        <v>2</v>
      </c>
      <c r="S1311">
        <v>6</v>
      </c>
      <c r="T1311">
        <v>0</v>
      </c>
      <c r="U1311">
        <v>1</v>
      </c>
      <c r="V1311">
        <f>COUNTIF(tbl_HRMaster[EmployeeID],tbl_HRMaster[[#This Row],[EmployeeID]])</f>
        <v>1</v>
      </c>
      <c r="W1311">
        <f>IFERROR(INDEX(tbl_EmployeeSurvey[EnvironmentSatisfaction],MATCH(tbl_HRMaster[[#This Row],[EmployeeID]],tbl_EmployeeSurvey[EmployeeID],0)),"Not Found")</f>
        <v>3</v>
      </c>
      <c r="X1311">
        <f>IFERROR(INDEX(tbl_EmployeeSurvey[JobSatisfaction],MATCH(tbl_HRMaster[[#This Row],[EmployeeID]],tbl_EmployeeSurvey[EmployeeID],0)),"Not Found")</f>
        <v>1</v>
      </c>
      <c r="Y1311" s="5">
        <f>IFERROR(INDEX(tbl_EmployeeSurvey[WorkLifeBalance],MATCH(tbl_HRMaster[[#This Row],[EmployeeID]],tbl_EmployeeSurvey[EmployeeID],0)),"Not Found")</f>
        <v>3</v>
      </c>
      <c r="Z1311" s="5">
        <f>IFERROR(VLOOKUP(tbl_HRMaster[[#This Row],[EmployeeID]],tbl_ManagerSurvey[[EmployeeID]:[PerformanceRating]],2,FALSE),"Not Found")</f>
        <v>2</v>
      </c>
      <c r="AA1311" s="5">
        <f>IFERROR(VLOOKUP(tbl_HRMaster[[#This Row],[EmployeeID]],tbl_ManagerSurvey[[EmployeeID]:[PerformanceRating]],3,FALSE),"Not Found")</f>
        <v>3</v>
      </c>
      <c r="AB1311" s="5" t="str">
        <f>IF(tbl_HRMaster[[#This Row],[Attrition]]="Yes","Left","Active")</f>
        <v>Left</v>
      </c>
      <c r="AC1311" s="5" t="str">
        <f>_xlfn.IFS(tbl_HRMaster[[#This Row],[Age]]&lt;25,"Under 25",tbl_HRMaster[[#This Row],[Age]]&lt;35,"25-34",tbl_HRMaster[[#This Row],[Age]]&lt;45,"35-44",tbl_HRMaster[[#This Row],[Age]]&lt;55,"45-54",TRUE,"Above 54")</f>
        <v>25-34</v>
      </c>
      <c r="AD1311" s="5" t="str">
        <f>_xlfn.IFS(
tbl_HRMaster[[#This Row],[YearsAtCompany]]&lt;2,"&lt; 2 Years",
tbl_HRMaster[[#This Row],[YearsAtCompany]]&lt;5,"2-4 Years",
tbl_HRMaster[[#This Row],[YearsAtCompany]]&lt;10,"5-9 Years",
TRUE,"10+ Years"
)</f>
        <v>5-9 Years</v>
      </c>
      <c r="AE1311" s="5">
        <f>IF(tbl_HRMaster[[#This Row],[Attrition]]="Yes",1,0)</f>
        <v>1</v>
      </c>
    </row>
    <row r="1312" spans="1:31" x14ac:dyDescent="0.25">
      <c r="A1312">
        <v>30</v>
      </c>
      <c r="B1312" t="s">
        <v>28</v>
      </c>
      <c r="C1312" t="s">
        <v>29</v>
      </c>
      <c r="D1312" t="s">
        <v>23</v>
      </c>
      <c r="E1312">
        <v>3</v>
      </c>
      <c r="F1312">
        <v>2</v>
      </c>
      <c r="G1312" t="s">
        <v>38</v>
      </c>
      <c r="H1312">
        <v>4369</v>
      </c>
      <c r="I1312" t="s">
        <v>34</v>
      </c>
      <c r="J1312">
        <v>2</v>
      </c>
      <c r="K1312" t="s">
        <v>26</v>
      </c>
      <c r="L1312" t="s">
        <v>32</v>
      </c>
      <c r="M1312">
        <v>28620</v>
      </c>
      <c r="N1312">
        <v>5</v>
      </c>
      <c r="O1312">
        <v>14</v>
      </c>
      <c r="P1312">
        <v>0</v>
      </c>
      <c r="Q1312">
        <v>9</v>
      </c>
      <c r="R1312">
        <v>2</v>
      </c>
      <c r="S1312">
        <v>6</v>
      </c>
      <c r="T1312">
        <v>0</v>
      </c>
      <c r="U1312">
        <v>1</v>
      </c>
      <c r="V1312">
        <f>COUNTIF(tbl_HRMaster[EmployeeID],tbl_HRMaster[[#This Row],[EmployeeID]])</f>
        <v>1</v>
      </c>
      <c r="W1312">
        <f>IFERROR(INDEX(tbl_EmployeeSurvey[EnvironmentSatisfaction],MATCH(tbl_HRMaster[[#This Row],[EmployeeID]],tbl_EmployeeSurvey[EmployeeID],0)),"Not Found")</f>
        <v>3</v>
      </c>
      <c r="X1312">
        <f>IFERROR(INDEX(tbl_EmployeeSurvey[JobSatisfaction],MATCH(tbl_HRMaster[[#This Row],[EmployeeID]],tbl_EmployeeSurvey[EmployeeID],0)),"Not Found")</f>
        <v>1</v>
      </c>
      <c r="Y1312" s="5">
        <f>IFERROR(INDEX(tbl_EmployeeSurvey[WorkLifeBalance],MATCH(tbl_HRMaster[[#This Row],[EmployeeID]],tbl_EmployeeSurvey[EmployeeID],0)),"Not Found")</f>
        <v>2</v>
      </c>
      <c r="Z1312" s="5">
        <f>IFERROR(VLOOKUP(tbl_HRMaster[[#This Row],[EmployeeID]],tbl_ManagerSurvey[[EmployeeID]:[PerformanceRating]],2,FALSE),"Not Found")</f>
        <v>2</v>
      </c>
      <c r="AA1312" s="5">
        <f>IFERROR(VLOOKUP(tbl_HRMaster[[#This Row],[EmployeeID]],tbl_ManagerSurvey[[EmployeeID]:[PerformanceRating]],3,FALSE),"Not Found")</f>
        <v>3</v>
      </c>
      <c r="AB1312" s="5" t="str">
        <f>IF(tbl_HRMaster[[#This Row],[Attrition]]="Yes","Left","Active")</f>
        <v>Left</v>
      </c>
      <c r="AC1312" s="5" t="str">
        <f>_xlfn.IFS(tbl_HRMaster[[#This Row],[Age]]&lt;25,"Under 25",tbl_HRMaster[[#This Row],[Age]]&lt;35,"25-34",tbl_HRMaster[[#This Row],[Age]]&lt;45,"35-44",tbl_HRMaster[[#This Row],[Age]]&lt;55,"45-54",TRUE,"Above 54")</f>
        <v>25-34</v>
      </c>
      <c r="AD1312" s="5" t="str">
        <f>_xlfn.IFS(
tbl_HRMaster[[#This Row],[YearsAtCompany]]&lt;2,"&lt; 2 Years",
tbl_HRMaster[[#This Row],[YearsAtCompany]]&lt;5,"2-4 Years",
tbl_HRMaster[[#This Row],[YearsAtCompany]]&lt;10,"5-9 Years",
TRUE,"10+ Years"
)</f>
        <v>5-9 Years</v>
      </c>
      <c r="AE1312" s="5">
        <f>IF(tbl_HRMaster[[#This Row],[Attrition]]="Yes",1,0)</f>
        <v>1</v>
      </c>
    </row>
    <row r="1313" spans="1:31" x14ac:dyDescent="0.25">
      <c r="A1313">
        <v>38</v>
      </c>
      <c r="B1313" t="s">
        <v>21</v>
      </c>
      <c r="C1313" t="s">
        <v>29</v>
      </c>
      <c r="D1313" t="s">
        <v>30</v>
      </c>
      <c r="E1313">
        <v>28</v>
      </c>
      <c r="F1313">
        <v>3</v>
      </c>
      <c r="G1313" t="s">
        <v>38</v>
      </c>
      <c r="H1313">
        <v>999</v>
      </c>
      <c r="I1313" t="s">
        <v>34</v>
      </c>
      <c r="J1313">
        <v>1</v>
      </c>
      <c r="K1313" t="s">
        <v>26</v>
      </c>
      <c r="L1313" t="s">
        <v>27</v>
      </c>
      <c r="M1313">
        <v>29790</v>
      </c>
      <c r="N1313">
        <v>4</v>
      </c>
      <c r="O1313">
        <v>12</v>
      </c>
      <c r="P1313">
        <v>1</v>
      </c>
      <c r="Q1313">
        <v>9</v>
      </c>
      <c r="R1313">
        <v>3</v>
      </c>
      <c r="S1313">
        <v>6</v>
      </c>
      <c r="T1313">
        <v>0</v>
      </c>
      <c r="U1313">
        <v>5</v>
      </c>
      <c r="V1313">
        <f>COUNTIF(tbl_HRMaster[EmployeeID],tbl_HRMaster[[#This Row],[EmployeeID]])</f>
        <v>1</v>
      </c>
      <c r="W1313">
        <f>IFERROR(INDEX(tbl_EmployeeSurvey[EnvironmentSatisfaction],MATCH(tbl_HRMaster[[#This Row],[EmployeeID]],tbl_EmployeeSurvey[EmployeeID],0)),"Not Found")</f>
        <v>3</v>
      </c>
      <c r="X1313">
        <f>IFERROR(INDEX(tbl_EmployeeSurvey[JobSatisfaction],MATCH(tbl_HRMaster[[#This Row],[EmployeeID]],tbl_EmployeeSurvey[EmployeeID],0)),"Not Found")</f>
        <v>2</v>
      </c>
      <c r="Y1313" s="5">
        <f>IFERROR(INDEX(tbl_EmployeeSurvey[WorkLifeBalance],MATCH(tbl_HRMaster[[#This Row],[EmployeeID]],tbl_EmployeeSurvey[EmployeeID],0)),"Not Found")</f>
        <v>2</v>
      </c>
      <c r="Z1313" s="5">
        <f>IFERROR(VLOOKUP(tbl_HRMaster[[#This Row],[EmployeeID]],tbl_ManagerSurvey[[EmployeeID]:[PerformanceRating]],2,FALSE),"Not Found")</f>
        <v>3</v>
      </c>
      <c r="AA1313" s="5">
        <f>IFERROR(VLOOKUP(tbl_HRMaster[[#This Row],[EmployeeID]],tbl_ManagerSurvey[[EmployeeID]:[PerformanceRating]],3,FALSE),"Not Found")</f>
        <v>3</v>
      </c>
      <c r="AB1313" s="5" t="str">
        <f>IF(tbl_HRMaster[[#This Row],[Attrition]]="Yes","Left","Active")</f>
        <v>Active</v>
      </c>
      <c r="AC1313" s="5" t="str">
        <f>_xlfn.IFS(tbl_HRMaster[[#This Row],[Age]]&lt;25,"Under 25",tbl_HRMaster[[#This Row],[Age]]&lt;35,"25-34",tbl_HRMaster[[#This Row],[Age]]&lt;45,"35-44",tbl_HRMaster[[#This Row],[Age]]&lt;55,"45-54",TRUE,"Above 54")</f>
        <v>35-44</v>
      </c>
      <c r="AD1313" s="5" t="str">
        <f>_xlfn.IFS(
tbl_HRMaster[[#This Row],[YearsAtCompany]]&lt;2,"&lt; 2 Years",
tbl_HRMaster[[#This Row],[YearsAtCompany]]&lt;5,"2-4 Years",
tbl_HRMaster[[#This Row],[YearsAtCompany]]&lt;10,"5-9 Years",
TRUE,"10+ Years"
)</f>
        <v>5-9 Years</v>
      </c>
      <c r="AE1313" s="5">
        <f>IF(tbl_HRMaster[[#This Row],[Attrition]]="Yes",1,0)</f>
        <v>0</v>
      </c>
    </row>
    <row r="1314" spans="1:31" x14ac:dyDescent="0.25">
      <c r="A1314">
        <v>38</v>
      </c>
      <c r="B1314" t="s">
        <v>21</v>
      </c>
      <c r="C1314" t="s">
        <v>29</v>
      </c>
      <c r="D1314" t="s">
        <v>30</v>
      </c>
      <c r="E1314">
        <v>28</v>
      </c>
      <c r="F1314">
        <v>3</v>
      </c>
      <c r="G1314" t="s">
        <v>38</v>
      </c>
      <c r="H1314">
        <v>2469</v>
      </c>
      <c r="I1314" t="s">
        <v>34</v>
      </c>
      <c r="J1314">
        <v>1</v>
      </c>
      <c r="K1314" t="s">
        <v>26</v>
      </c>
      <c r="L1314" t="s">
        <v>27</v>
      </c>
      <c r="M1314">
        <v>29790</v>
      </c>
      <c r="N1314">
        <v>4</v>
      </c>
      <c r="O1314">
        <v>12</v>
      </c>
      <c r="P1314">
        <v>1</v>
      </c>
      <c r="Q1314">
        <v>9</v>
      </c>
      <c r="R1314">
        <v>3</v>
      </c>
      <c r="S1314">
        <v>6</v>
      </c>
      <c r="T1314">
        <v>0</v>
      </c>
      <c r="U1314">
        <v>5</v>
      </c>
      <c r="V1314">
        <f>COUNTIF(tbl_HRMaster[EmployeeID],tbl_HRMaster[[#This Row],[EmployeeID]])</f>
        <v>1</v>
      </c>
      <c r="W1314">
        <f>IFERROR(INDEX(tbl_EmployeeSurvey[EnvironmentSatisfaction],MATCH(tbl_HRMaster[[#This Row],[EmployeeID]],tbl_EmployeeSurvey[EmployeeID],0)),"Not Found")</f>
        <v>3</v>
      </c>
      <c r="X1314">
        <f>IFERROR(INDEX(tbl_EmployeeSurvey[JobSatisfaction],MATCH(tbl_HRMaster[[#This Row],[EmployeeID]],tbl_EmployeeSurvey[EmployeeID],0)),"Not Found")</f>
        <v>2</v>
      </c>
      <c r="Y1314" s="5">
        <f>IFERROR(INDEX(tbl_EmployeeSurvey[WorkLifeBalance],MATCH(tbl_HRMaster[[#This Row],[EmployeeID]],tbl_EmployeeSurvey[EmployeeID],0)),"Not Found")</f>
        <v>2</v>
      </c>
      <c r="Z1314" s="5">
        <f>IFERROR(VLOOKUP(tbl_HRMaster[[#This Row],[EmployeeID]],tbl_ManagerSurvey[[EmployeeID]:[PerformanceRating]],2,FALSE),"Not Found")</f>
        <v>3</v>
      </c>
      <c r="AA1314" s="5">
        <f>IFERROR(VLOOKUP(tbl_HRMaster[[#This Row],[EmployeeID]],tbl_ManagerSurvey[[EmployeeID]:[PerformanceRating]],3,FALSE),"Not Found")</f>
        <v>3</v>
      </c>
      <c r="AB1314" s="5" t="str">
        <f>IF(tbl_HRMaster[[#This Row],[Attrition]]="Yes","Left","Active")</f>
        <v>Active</v>
      </c>
      <c r="AC1314" s="5" t="str">
        <f>_xlfn.IFS(tbl_HRMaster[[#This Row],[Age]]&lt;25,"Under 25",tbl_HRMaster[[#This Row],[Age]]&lt;35,"25-34",tbl_HRMaster[[#This Row],[Age]]&lt;45,"35-44",tbl_HRMaster[[#This Row],[Age]]&lt;55,"45-54",TRUE,"Above 54")</f>
        <v>35-44</v>
      </c>
      <c r="AD1314" s="5" t="str">
        <f>_xlfn.IFS(
tbl_HRMaster[[#This Row],[YearsAtCompany]]&lt;2,"&lt; 2 Years",
tbl_HRMaster[[#This Row],[YearsAtCompany]]&lt;5,"2-4 Years",
tbl_HRMaster[[#This Row],[YearsAtCompany]]&lt;10,"5-9 Years",
TRUE,"10+ Years"
)</f>
        <v>5-9 Years</v>
      </c>
      <c r="AE1314" s="5">
        <f>IF(tbl_HRMaster[[#This Row],[Attrition]]="Yes",1,0)</f>
        <v>0</v>
      </c>
    </row>
    <row r="1315" spans="1:31" x14ac:dyDescent="0.25">
      <c r="A1315">
        <v>38</v>
      </c>
      <c r="B1315" t="s">
        <v>21</v>
      </c>
      <c r="C1315" t="s">
        <v>29</v>
      </c>
      <c r="D1315" t="s">
        <v>30</v>
      </c>
      <c r="E1315">
        <v>28</v>
      </c>
      <c r="F1315">
        <v>3</v>
      </c>
      <c r="G1315" t="s">
        <v>38</v>
      </c>
      <c r="H1315">
        <v>3939</v>
      </c>
      <c r="I1315" t="s">
        <v>34</v>
      </c>
      <c r="J1315">
        <v>1</v>
      </c>
      <c r="K1315" t="s">
        <v>26</v>
      </c>
      <c r="L1315" t="s">
        <v>27</v>
      </c>
      <c r="M1315">
        <v>29790</v>
      </c>
      <c r="N1315">
        <v>4</v>
      </c>
      <c r="O1315">
        <v>12</v>
      </c>
      <c r="P1315">
        <v>1</v>
      </c>
      <c r="Q1315">
        <v>9</v>
      </c>
      <c r="R1315">
        <v>3</v>
      </c>
      <c r="S1315">
        <v>6</v>
      </c>
      <c r="T1315">
        <v>0</v>
      </c>
      <c r="U1315">
        <v>5</v>
      </c>
      <c r="V1315">
        <f>COUNTIF(tbl_HRMaster[EmployeeID],tbl_HRMaster[[#This Row],[EmployeeID]])</f>
        <v>1</v>
      </c>
      <c r="W1315">
        <f>IFERROR(INDEX(tbl_EmployeeSurvey[EnvironmentSatisfaction],MATCH(tbl_HRMaster[[#This Row],[EmployeeID]],tbl_EmployeeSurvey[EmployeeID],0)),"Not Found")</f>
        <v>3</v>
      </c>
      <c r="X1315">
        <f>IFERROR(INDEX(tbl_EmployeeSurvey[JobSatisfaction],MATCH(tbl_HRMaster[[#This Row],[EmployeeID]],tbl_EmployeeSurvey[EmployeeID],0)),"Not Found")</f>
        <v>2</v>
      </c>
      <c r="Y1315" s="5">
        <f>IFERROR(INDEX(tbl_EmployeeSurvey[WorkLifeBalance],MATCH(tbl_HRMaster[[#This Row],[EmployeeID]],tbl_EmployeeSurvey[EmployeeID],0)),"Not Found")</f>
        <v>2</v>
      </c>
      <c r="Z1315" s="5">
        <f>IFERROR(VLOOKUP(tbl_HRMaster[[#This Row],[EmployeeID]],tbl_ManagerSurvey[[EmployeeID]:[PerformanceRating]],2,FALSE),"Not Found")</f>
        <v>3</v>
      </c>
      <c r="AA1315" s="5">
        <f>IFERROR(VLOOKUP(tbl_HRMaster[[#This Row],[EmployeeID]],tbl_ManagerSurvey[[EmployeeID]:[PerformanceRating]],3,FALSE),"Not Found")</f>
        <v>3</v>
      </c>
      <c r="AB1315" s="5" t="str">
        <f>IF(tbl_HRMaster[[#This Row],[Attrition]]="Yes","Left","Active")</f>
        <v>Active</v>
      </c>
      <c r="AC1315" s="5" t="str">
        <f>_xlfn.IFS(tbl_HRMaster[[#This Row],[Age]]&lt;25,"Under 25",tbl_HRMaster[[#This Row],[Age]]&lt;35,"25-34",tbl_HRMaster[[#This Row],[Age]]&lt;45,"35-44",tbl_HRMaster[[#This Row],[Age]]&lt;55,"45-54",TRUE,"Above 54")</f>
        <v>35-44</v>
      </c>
      <c r="AD1315" s="5" t="str">
        <f>_xlfn.IFS(
tbl_HRMaster[[#This Row],[YearsAtCompany]]&lt;2,"&lt; 2 Years",
tbl_HRMaster[[#This Row],[YearsAtCompany]]&lt;5,"2-4 Years",
tbl_HRMaster[[#This Row],[YearsAtCompany]]&lt;10,"5-9 Years",
TRUE,"10+ Years"
)</f>
        <v>5-9 Years</v>
      </c>
      <c r="AE1315" s="5">
        <f>IF(tbl_HRMaster[[#This Row],[Attrition]]="Yes",1,0)</f>
        <v>0</v>
      </c>
    </row>
    <row r="1316" spans="1:31" x14ac:dyDescent="0.25">
      <c r="A1316">
        <v>45</v>
      </c>
      <c r="B1316" t="s">
        <v>21</v>
      </c>
      <c r="C1316" t="s">
        <v>22</v>
      </c>
      <c r="D1316" t="s">
        <v>30</v>
      </c>
      <c r="E1316">
        <v>2</v>
      </c>
      <c r="F1316">
        <v>1</v>
      </c>
      <c r="G1316" t="s">
        <v>46</v>
      </c>
      <c r="H1316">
        <v>1354</v>
      </c>
      <c r="I1316" t="s">
        <v>25</v>
      </c>
      <c r="J1316">
        <v>2</v>
      </c>
      <c r="K1316" t="s">
        <v>26</v>
      </c>
      <c r="L1316" t="s">
        <v>32</v>
      </c>
      <c r="M1316">
        <v>57680</v>
      </c>
      <c r="N1316">
        <v>5</v>
      </c>
      <c r="O1316">
        <v>23</v>
      </c>
      <c r="P1316">
        <v>1</v>
      </c>
      <c r="Q1316">
        <v>9</v>
      </c>
      <c r="R1316">
        <v>4</v>
      </c>
      <c r="S1316">
        <v>6</v>
      </c>
      <c r="T1316">
        <v>0</v>
      </c>
      <c r="U1316">
        <v>3</v>
      </c>
      <c r="V1316">
        <f>COUNTIF(tbl_HRMaster[EmployeeID],tbl_HRMaster[[#This Row],[EmployeeID]])</f>
        <v>1</v>
      </c>
      <c r="W1316">
        <f>IFERROR(INDEX(tbl_EmployeeSurvey[EnvironmentSatisfaction],MATCH(tbl_HRMaster[[#This Row],[EmployeeID]],tbl_EmployeeSurvey[EmployeeID],0)),"Not Found")</f>
        <v>3</v>
      </c>
      <c r="X1316">
        <f>IFERROR(INDEX(tbl_EmployeeSurvey[JobSatisfaction],MATCH(tbl_HRMaster[[#This Row],[EmployeeID]],tbl_EmployeeSurvey[EmployeeID],0)),"Not Found")</f>
        <v>4</v>
      </c>
      <c r="Y1316" s="5">
        <f>IFERROR(INDEX(tbl_EmployeeSurvey[WorkLifeBalance],MATCH(tbl_HRMaster[[#This Row],[EmployeeID]],tbl_EmployeeSurvey[EmployeeID],0)),"Not Found")</f>
        <v>2</v>
      </c>
      <c r="Z1316" s="5">
        <f>IFERROR(VLOOKUP(tbl_HRMaster[[#This Row],[EmployeeID]],tbl_ManagerSurvey[[EmployeeID]:[PerformanceRating]],2,FALSE),"Not Found")</f>
        <v>3</v>
      </c>
      <c r="AA1316" s="5">
        <f>IFERROR(VLOOKUP(tbl_HRMaster[[#This Row],[EmployeeID]],tbl_ManagerSurvey[[EmployeeID]:[PerformanceRating]],3,FALSE),"Not Found")</f>
        <v>4</v>
      </c>
      <c r="AB1316" s="5" t="str">
        <f>IF(tbl_HRMaster[[#This Row],[Attrition]]="Yes","Left","Active")</f>
        <v>Active</v>
      </c>
      <c r="AC1316" s="5" t="str">
        <f>_xlfn.IFS(tbl_HRMaster[[#This Row],[Age]]&lt;25,"Under 25",tbl_HRMaster[[#This Row],[Age]]&lt;35,"25-34",tbl_HRMaster[[#This Row],[Age]]&lt;45,"35-44",tbl_HRMaster[[#This Row],[Age]]&lt;55,"45-54",TRUE,"Above 54")</f>
        <v>45-54</v>
      </c>
      <c r="AD1316" s="5" t="str">
        <f>_xlfn.IFS(
tbl_HRMaster[[#This Row],[YearsAtCompany]]&lt;2,"&lt; 2 Years",
tbl_HRMaster[[#This Row],[YearsAtCompany]]&lt;5,"2-4 Years",
tbl_HRMaster[[#This Row],[YearsAtCompany]]&lt;10,"5-9 Years",
TRUE,"10+ Years"
)</f>
        <v>5-9 Years</v>
      </c>
      <c r="AE1316" s="5">
        <f>IF(tbl_HRMaster[[#This Row],[Attrition]]="Yes",1,0)</f>
        <v>0</v>
      </c>
    </row>
    <row r="1317" spans="1:31" x14ac:dyDescent="0.25">
      <c r="A1317">
        <v>45</v>
      </c>
      <c r="B1317" t="s">
        <v>21</v>
      </c>
      <c r="C1317" t="s">
        <v>22</v>
      </c>
      <c r="D1317" t="s">
        <v>30</v>
      </c>
      <c r="E1317">
        <v>2</v>
      </c>
      <c r="F1317">
        <v>1</v>
      </c>
      <c r="G1317" t="s">
        <v>46</v>
      </c>
      <c r="H1317">
        <v>2824</v>
      </c>
      <c r="I1317" t="s">
        <v>25</v>
      </c>
      <c r="J1317">
        <v>2</v>
      </c>
      <c r="K1317" t="s">
        <v>26</v>
      </c>
      <c r="L1317" t="s">
        <v>32</v>
      </c>
      <c r="M1317">
        <v>57680</v>
      </c>
      <c r="N1317">
        <v>5</v>
      </c>
      <c r="O1317">
        <v>23</v>
      </c>
      <c r="P1317">
        <v>1</v>
      </c>
      <c r="Q1317">
        <v>9</v>
      </c>
      <c r="R1317">
        <v>4</v>
      </c>
      <c r="S1317">
        <v>6</v>
      </c>
      <c r="T1317">
        <v>0</v>
      </c>
      <c r="U1317">
        <v>3</v>
      </c>
      <c r="V1317">
        <f>COUNTIF(tbl_HRMaster[EmployeeID],tbl_HRMaster[[#This Row],[EmployeeID]])</f>
        <v>1</v>
      </c>
      <c r="W1317">
        <f>IFERROR(INDEX(tbl_EmployeeSurvey[EnvironmentSatisfaction],MATCH(tbl_HRMaster[[#This Row],[EmployeeID]],tbl_EmployeeSurvey[EmployeeID],0)),"Not Found")</f>
        <v>3</v>
      </c>
      <c r="X1317">
        <f>IFERROR(INDEX(tbl_EmployeeSurvey[JobSatisfaction],MATCH(tbl_HRMaster[[#This Row],[EmployeeID]],tbl_EmployeeSurvey[EmployeeID],0)),"Not Found")</f>
        <v>4</v>
      </c>
      <c r="Y1317" s="5">
        <f>IFERROR(INDEX(tbl_EmployeeSurvey[WorkLifeBalance],MATCH(tbl_HRMaster[[#This Row],[EmployeeID]],tbl_EmployeeSurvey[EmployeeID],0)),"Not Found")</f>
        <v>2</v>
      </c>
      <c r="Z1317" s="5">
        <f>IFERROR(VLOOKUP(tbl_HRMaster[[#This Row],[EmployeeID]],tbl_ManagerSurvey[[EmployeeID]:[PerformanceRating]],2,FALSE),"Not Found")</f>
        <v>3</v>
      </c>
      <c r="AA1317" s="5">
        <f>IFERROR(VLOOKUP(tbl_HRMaster[[#This Row],[EmployeeID]],tbl_ManagerSurvey[[EmployeeID]:[PerformanceRating]],3,FALSE),"Not Found")</f>
        <v>4</v>
      </c>
      <c r="AB1317" s="5" t="str">
        <f>IF(tbl_HRMaster[[#This Row],[Attrition]]="Yes","Left","Active")</f>
        <v>Active</v>
      </c>
      <c r="AC1317" s="5" t="str">
        <f>_xlfn.IFS(tbl_HRMaster[[#This Row],[Age]]&lt;25,"Under 25",tbl_HRMaster[[#This Row],[Age]]&lt;35,"25-34",tbl_HRMaster[[#This Row],[Age]]&lt;45,"35-44",tbl_HRMaster[[#This Row],[Age]]&lt;55,"45-54",TRUE,"Above 54")</f>
        <v>45-54</v>
      </c>
      <c r="AD1317" s="5" t="str">
        <f>_xlfn.IFS(
tbl_HRMaster[[#This Row],[YearsAtCompany]]&lt;2,"&lt; 2 Years",
tbl_HRMaster[[#This Row],[YearsAtCompany]]&lt;5,"2-4 Years",
tbl_HRMaster[[#This Row],[YearsAtCompany]]&lt;10,"5-9 Years",
TRUE,"10+ Years"
)</f>
        <v>5-9 Years</v>
      </c>
      <c r="AE1317" s="5">
        <f>IF(tbl_HRMaster[[#This Row],[Attrition]]="Yes",1,0)</f>
        <v>0</v>
      </c>
    </row>
    <row r="1318" spans="1:31" x14ac:dyDescent="0.25">
      <c r="A1318">
        <v>45</v>
      </c>
      <c r="B1318" t="s">
        <v>21</v>
      </c>
      <c r="C1318" t="s">
        <v>22</v>
      </c>
      <c r="D1318" t="s">
        <v>30</v>
      </c>
      <c r="E1318">
        <v>2</v>
      </c>
      <c r="F1318">
        <v>1</v>
      </c>
      <c r="G1318" t="s">
        <v>46</v>
      </c>
      <c r="H1318">
        <v>4294</v>
      </c>
      <c r="I1318" t="s">
        <v>25</v>
      </c>
      <c r="J1318">
        <v>2</v>
      </c>
      <c r="K1318" t="s">
        <v>26</v>
      </c>
      <c r="L1318" t="s">
        <v>32</v>
      </c>
      <c r="M1318">
        <v>57680</v>
      </c>
      <c r="N1318">
        <v>5</v>
      </c>
      <c r="O1318">
        <v>23</v>
      </c>
      <c r="P1318">
        <v>1</v>
      </c>
      <c r="Q1318">
        <v>9</v>
      </c>
      <c r="R1318">
        <v>4</v>
      </c>
      <c r="S1318">
        <v>6</v>
      </c>
      <c r="T1318">
        <v>0</v>
      </c>
      <c r="U1318">
        <v>3</v>
      </c>
      <c r="V1318">
        <f>COUNTIF(tbl_HRMaster[EmployeeID],tbl_HRMaster[[#This Row],[EmployeeID]])</f>
        <v>1</v>
      </c>
      <c r="W1318">
        <f>IFERROR(INDEX(tbl_EmployeeSurvey[EnvironmentSatisfaction],MATCH(tbl_HRMaster[[#This Row],[EmployeeID]],tbl_EmployeeSurvey[EmployeeID],0)),"Not Found")</f>
        <v>3</v>
      </c>
      <c r="X1318">
        <f>IFERROR(INDEX(tbl_EmployeeSurvey[JobSatisfaction],MATCH(tbl_HRMaster[[#This Row],[EmployeeID]],tbl_EmployeeSurvey[EmployeeID],0)),"Not Found")</f>
        <v>4</v>
      </c>
      <c r="Y1318" s="5">
        <f>IFERROR(INDEX(tbl_EmployeeSurvey[WorkLifeBalance],MATCH(tbl_HRMaster[[#This Row],[EmployeeID]],tbl_EmployeeSurvey[EmployeeID],0)),"Not Found")</f>
        <v>2</v>
      </c>
      <c r="Z1318" s="5">
        <f>IFERROR(VLOOKUP(tbl_HRMaster[[#This Row],[EmployeeID]],tbl_ManagerSurvey[[EmployeeID]:[PerformanceRating]],2,FALSE),"Not Found")</f>
        <v>3</v>
      </c>
      <c r="AA1318" s="5">
        <f>IFERROR(VLOOKUP(tbl_HRMaster[[#This Row],[EmployeeID]],tbl_ManagerSurvey[[EmployeeID]:[PerformanceRating]],3,FALSE),"Not Found")</f>
        <v>4</v>
      </c>
      <c r="AB1318" s="5" t="str">
        <f>IF(tbl_HRMaster[[#This Row],[Attrition]]="Yes","Left","Active")</f>
        <v>Active</v>
      </c>
      <c r="AC1318" s="5" t="str">
        <f>_xlfn.IFS(tbl_HRMaster[[#This Row],[Age]]&lt;25,"Under 25",tbl_HRMaster[[#This Row],[Age]]&lt;35,"25-34",tbl_HRMaster[[#This Row],[Age]]&lt;45,"35-44",tbl_HRMaster[[#This Row],[Age]]&lt;55,"45-54",TRUE,"Above 54")</f>
        <v>45-54</v>
      </c>
      <c r="AD1318" s="5" t="str">
        <f>_xlfn.IFS(
tbl_HRMaster[[#This Row],[YearsAtCompany]]&lt;2,"&lt; 2 Years",
tbl_HRMaster[[#This Row],[YearsAtCompany]]&lt;5,"2-4 Years",
tbl_HRMaster[[#This Row],[YearsAtCompany]]&lt;10,"5-9 Years",
TRUE,"10+ Years"
)</f>
        <v>5-9 Years</v>
      </c>
      <c r="AE1318" s="5">
        <f>IF(tbl_HRMaster[[#This Row],[Attrition]]="Yes",1,0)</f>
        <v>0</v>
      </c>
    </row>
    <row r="1319" spans="1:31" x14ac:dyDescent="0.25">
      <c r="A1319">
        <v>33</v>
      </c>
      <c r="B1319" t="s">
        <v>21</v>
      </c>
      <c r="C1319" t="s">
        <v>22</v>
      </c>
      <c r="D1319" t="s">
        <v>30</v>
      </c>
      <c r="E1319">
        <v>16</v>
      </c>
      <c r="F1319">
        <v>3</v>
      </c>
      <c r="G1319" t="s">
        <v>38</v>
      </c>
      <c r="H1319">
        <v>198</v>
      </c>
      <c r="I1319" t="s">
        <v>25</v>
      </c>
      <c r="J1319">
        <v>1</v>
      </c>
      <c r="K1319" t="s">
        <v>40</v>
      </c>
      <c r="L1319" t="s">
        <v>41</v>
      </c>
      <c r="M1319">
        <v>20900</v>
      </c>
      <c r="N1319">
        <v>4</v>
      </c>
      <c r="O1319">
        <v>16</v>
      </c>
      <c r="P1319">
        <v>0</v>
      </c>
      <c r="Q1319">
        <v>10</v>
      </c>
      <c r="R1319">
        <v>2</v>
      </c>
      <c r="S1319">
        <v>6</v>
      </c>
      <c r="T1319">
        <v>0</v>
      </c>
      <c r="U1319">
        <v>5</v>
      </c>
      <c r="V1319">
        <f>COUNTIF(tbl_HRMaster[EmployeeID],tbl_HRMaster[[#This Row],[EmployeeID]])</f>
        <v>1</v>
      </c>
      <c r="W1319">
        <f>IFERROR(INDEX(tbl_EmployeeSurvey[EnvironmentSatisfaction],MATCH(tbl_HRMaster[[#This Row],[EmployeeID]],tbl_EmployeeSurvey[EmployeeID],0)),"Not Found")</f>
        <v>1</v>
      </c>
      <c r="X1319">
        <f>IFERROR(INDEX(tbl_EmployeeSurvey[JobSatisfaction],MATCH(tbl_HRMaster[[#This Row],[EmployeeID]],tbl_EmployeeSurvey[EmployeeID],0)),"Not Found")</f>
        <v>3</v>
      </c>
      <c r="Y1319" s="5">
        <f>IFERROR(INDEX(tbl_EmployeeSurvey[WorkLifeBalance],MATCH(tbl_HRMaster[[#This Row],[EmployeeID]],tbl_EmployeeSurvey[EmployeeID],0)),"Not Found")</f>
        <v>3</v>
      </c>
      <c r="Z1319" s="5">
        <f>IFERROR(VLOOKUP(tbl_HRMaster[[#This Row],[EmployeeID]],tbl_ManagerSurvey[[EmployeeID]:[PerformanceRating]],2,FALSE),"Not Found")</f>
        <v>3</v>
      </c>
      <c r="AA1319" s="5">
        <f>IFERROR(VLOOKUP(tbl_HRMaster[[#This Row],[EmployeeID]],tbl_ManagerSurvey[[EmployeeID]:[PerformanceRating]],3,FALSE),"Not Found")</f>
        <v>3</v>
      </c>
      <c r="AB1319" s="5" t="str">
        <f>IF(tbl_HRMaster[[#This Row],[Attrition]]="Yes","Left","Active")</f>
        <v>Active</v>
      </c>
      <c r="AC1319" s="5" t="str">
        <f>_xlfn.IFS(tbl_HRMaster[[#This Row],[Age]]&lt;25,"Under 25",tbl_HRMaster[[#This Row],[Age]]&lt;35,"25-34",tbl_HRMaster[[#This Row],[Age]]&lt;45,"35-44",tbl_HRMaster[[#This Row],[Age]]&lt;55,"45-54",TRUE,"Above 54")</f>
        <v>25-34</v>
      </c>
      <c r="AD1319" s="5" t="str">
        <f>_xlfn.IFS(
tbl_HRMaster[[#This Row],[YearsAtCompany]]&lt;2,"&lt; 2 Years",
tbl_HRMaster[[#This Row],[YearsAtCompany]]&lt;5,"2-4 Years",
tbl_HRMaster[[#This Row],[YearsAtCompany]]&lt;10,"5-9 Years",
TRUE,"10+ Years"
)</f>
        <v>5-9 Years</v>
      </c>
      <c r="AE1319" s="5">
        <f>IF(tbl_HRMaster[[#This Row],[Attrition]]="Yes",1,0)</f>
        <v>0</v>
      </c>
    </row>
    <row r="1320" spans="1:31" x14ac:dyDescent="0.25">
      <c r="A1320">
        <v>33</v>
      </c>
      <c r="B1320" t="s">
        <v>21</v>
      </c>
      <c r="C1320" t="s">
        <v>22</v>
      </c>
      <c r="D1320" t="s">
        <v>30</v>
      </c>
      <c r="E1320">
        <v>16</v>
      </c>
      <c r="F1320">
        <v>3</v>
      </c>
      <c r="G1320" t="s">
        <v>38</v>
      </c>
      <c r="H1320">
        <v>1668</v>
      </c>
      <c r="I1320" t="s">
        <v>25</v>
      </c>
      <c r="J1320">
        <v>1</v>
      </c>
      <c r="K1320" t="s">
        <v>40</v>
      </c>
      <c r="L1320" t="s">
        <v>41</v>
      </c>
      <c r="M1320">
        <v>20900</v>
      </c>
      <c r="N1320">
        <v>4</v>
      </c>
      <c r="O1320">
        <v>16</v>
      </c>
      <c r="P1320">
        <v>0</v>
      </c>
      <c r="Q1320">
        <v>10</v>
      </c>
      <c r="R1320">
        <v>2</v>
      </c>
      <c r="S1320">
        <v>6</v>
      </c>
      <c r="T1320">
        <v>0</v>
      </c>
      <c r="U1320">
        <v>5</v>
      </c>
      <c r="V1320">
        <f>COUNTIF(tbl_HRMaster[EmployeeID],tbl_HRMaster[[#This Row],[EmployeeID]])</f>
        <v>1</v>
      </c>
      <c r="W1320">
        <f>IFERROR(INDEX(tbl_EmployeeSurvey[EnvironmentSatisfaction],MATCH(tbl_HRMaster[[#This Row],[EmployeeID]],tbl_EmployeeSurvey[EmployeeID],0)),"Not Found")</f>
        <v>1</v>
      </c>
      <c r="X1320">
        <f>IFERROR(INDEX(tbl_EmployeeSurvey[JobSatisfaction],MATCH(tbl_HRMaster[[#This Row],[EmployeeID]],tbl_EmployeeSurvey[EmployeeID],0)),"Not Found")</f>
        <v>3</v>
      </c>
      <c r="Y1320" s="5">
        <f>IFERROR(INDEX(tbl_EmployeeSurvey[WorkLifeBalance],MATCH(tbl_HRMaster[[#This Row],[EmployeeID]],tbl_EmployeeSurvey[EmployeeID],0)),"Not Found")</f>
        <v>3</v>
      </c>
      <c r="Z1320" s="5">
        <f>IFERROR(VLOOKUP(tbl_HRMaster[[#This Row],[EmployeeID]],tbl_ManagerSurvey[[EmployeeID]:[PerformanceRating]],2,FALSE),"Not Found")</f>
        <v>3</v>
      </c>
      <c r="AA1320" s="5">
        <f>IFERROR(VLOOKUP(tbl_HRMaster[[#This Row],[EmployeeID]],tbl_ManagerSurvey[[EmployeeID]:[PerformanceRating]],3,FALSE),"Not Found")</f>
        <v>3</v>
      </c>
      <c r="AB1320" s="5" t="str">
        <f>IF(tbl_HRMaster[[#This Row],[Attrition]]="Yes","Left","Active")</f>
        <v>Active</v>
      </c>
      <c r="AC1320" s="5" t="str">
        <f>_xlfn.IFS(tbl_HRMaster[[#This Row],[Age]]&lt;25,"Under 25",tbl_HRMaster[[#This Row],[Age]]&lt;35,"25-34",tbl_HRMaster[[#This Row],[Age]]&lt;45,"35-44",tbl_HRMaster[[#This Row],[Age]]&lt;55,"45-54",TRUE,"Above 54")</f>
        <v>25-34</v>
      </c>
      <c r="AD1320" s="5" t="str">
        <f>_xlfn.IFS(
tbl_HRMaster[[#This Row],[YearsAtCompany]]&lt;2,"&lt; 2 Years",
tbl_HRMaster[[#This Row],[YearsAtCompany]]&lt;5,"2-4 Years",
tbl_HRMaster[[#This Row],[YearsAtCompany]]&lt;10,"5-9 Years",
TRUE,"10+ Years"
)</f>
        <v>5-9 Years</v>
      </c>
      <c r="AE1320" s="5">
        <f>IF(tbl_HRMaster[[#This Row],[Attrition]]="Yes",1,0)</f>
        <v>0</v>
      </c>
    </row>
    <row r="1321" spans="1:31" x14ac:dyDescent="0.25">
      <c r="A1321">
        <v>33</v>
      </c>
      <c r="B1321" t="s">
        <v>21</v>
      </c>
      <c r="C1321" t="s">
        <v>22</v>
      </c>
      <c r="D1321" t="s">
        <v>30</v>
      </c>
      <c r="E1321">
        <v>16</v>
      </c>
      <c r="F1321">
        <v>3</v>
      </c>
      <c r="G1321" t="s">
        <v>38</v>
      </c>
      <c r="H1321">
        <v>3138</v>
      </c>
      <c r="I1321" t="s">
        <v>25</v>
      </c>
      <c r="J1321">
        <v>1</v>
      </c>
      <c r="K1321" t="s">
        <v>40</v>
      </c>
      <c r="L1321" t="s">
        <v>41</v>
      </c>
      <c r="M1321">
        <v>20900</v>
      </c>
      <c r="N1321">
        <v>4</v>
      </c>
      <c r="O1321">
        <v>16</v>
      </c>
      <c r="P1321">
        <v>0</v>
      </c>
      <c r="Q1321">
        <v>10</v>
      </c>
      <c r="R1321">
        <v>2</v>
      </c>
      <c r="S1321">
        <v>6</v>
      </c>
      <c r="T1321">
        <v>0</v>
      </c>
      <c r="U1321">
        <v>5</v>
      </c>
      <c r="V1321">
        <f>COUNTIF(tbl_HRMaster[EmployeeID],tbl_HRMaster[[#This Row],[EmployeeID]])</f>
        <v>1</v>
      </c>
      <c r="W1321">
        <f>IFERROR(INDEX(tbl_EmployeeSurvey[EnvironmentSatisfaction],MATCH(tbl_HRMaster[[#This Row],[EmployeeID]],tbl_EmployeeSurvey[EmployeeID],0)),"Not Found")</f>
        <v>1</v>
      </c>
      <c r="X1321">
        <f>IFERROR(INDEX(tbl_EmployeeSurvey[JobSatisfaction],MATCH(tbl_HRMaster[[#This Row],[EmployeeID]],tbl_EmployeeSurvey[EmployeeID],0)),"Not Found")</f>
        <v>3</v>
      </c>
      <c r="Y1321" s="5">
        <f>IFERROR(INDEX(tbl_EmployeeSurvey[WorkLifeBalance],MATCH(tbl_HRMaster[[#This Row],[EmployeeID]],tbl_EmployeeSurvey[EmployeeID],0)),"Not Found")</f>
        <v>3</v>
      </c>
      <c r="Z1321" s="5">
        <f>IFERROR(VLOOKUP(tbl_HRMaster[[#This Row],[EmployeeID]],tbl_ManagerSurvey[[EmployeeID]:[PerformanceRating]],2,FALSE),"Not Found")</f>
        <v>3</v>
      </c>
      <c r="AA1321" s="5">
        <f>IFERROR(VLOOKUP(tbl_HRMaster[[#This Row],[EmployeeID]],tbl_ManagerSurvey[[EmployeeID]:[PerformanceRating]],3,FALSE),"Not Found")</f>
        <v>3</v>
      </c>
      <c r="AB1321" s="5" t="str">
        <f>IF(tbl_HRMaster[[#This Row],[Attrition]]="Yes","Left","Active")</f>
        <v>Active</v>
      </c>
      <c r="AC1321" s="5" t="str">
        <f>_xlfn.IFS(tbl_HRMaster[[#This Row],[Age]]&lt;25,"Under 25",tbl_HRMaster[[#This Row],[Age]]&lt;35,"25-34",tbl_HRMaster[[#This Row],[Age]]&lt;45,"35-44",tbl_HRMaster[[#This Row],[Age]]&lt;55,"45-54",TRUE,"Above 54")</f>
        <v>25-34</v>
      </c>
      <c r="AD1321" s="5" t="str">
        <f>_xlfn.IFS(
tbl_HRMaster[[#This Row],[YearsAtCompany]]&lt;2,"&lt; 2 Years",
tbl_HRMaster[[#This Row],[YearsAtCompany]]&lt;5,"2-4 Years",
tbl_HRMaster[[#This Row],[YearsAtCompany]]&lt;10,"5-9 Years",
TRUE,"10+ Years"
)</f>
        <v>5-9 Years</v>
      </c>
      <c r="AE1321" s="5">
        <f>IF(tbl_HRMaster[[#This Row],[Attrition]]="Yes",1,0)</f>
        <v>0</v>
      </c>
    </row>
    <row r="1322" spans="1:31" x14ac:dyDescent="0.25">
      <c r="A1322">
        <v>31</v>
      </c>
      <c r="B1322" t="s">
        <v>21</v>
      </c>
      <c r="C1322" t="s">
        <v>22</v>
      </c>
      <c r="D1322" t="s">
        <v>30</v>
      </c>
      <c r="E1322">
        <v>1</v>
      </c>
      <c r="F1322">
        <v>4</v>
      </c>
      <c r="G1322" t="s">
        <v>24</v>
      </c>
      <c r="H1322">
        <v>193</v>
      </c>
      <c r="I1322" t="s">
        <v>34</v>
      </c>
      <c r="J1322">
        <v>3</v>
      </c>
      <c r="K1322" t="s">
        <v>39</v>
      </c>
      <c r="L1322" t="s">
        <v>32</v>
      </c>
      <c r="M1322">
        <v>61420</v>
      </c>
      <c r="N1322">
        <v>4</v>
      </c>
      <c r="O1322">
        <v>13</v>
      </c>
      <c r="P1322">
        <v>2</v>
      </c>
      <c r="Q1322">
        <v>10</v>
      </c>
      <c r="R1322">
        <v>2</v>
      </c>
      <c r="S1322">
        <v>6</v>
      </c>
      <c r="T1322">
        <v>0</v>
      </c>
      <c r="U1322">
        <v>5</v>
      </c>
      <c r="V1322">
        <f>COUNTIF(tbl_HRMaster[EmployeeID],tbl_HRMaster[[#This Row],[EmployeeID]])</f>
        <v>1</v>
      </c>
      <c r="W1322">
        <f>IFERROR(INDEX(tbl_EmployeeSurvey[EnvironmentSatisfaction],MATCH(tbl_HRMaster[[#This Row],[EmployeeID]],tbl_EmployeeSurvey[EmployeeID],0)),"Not Found")</f>
        <v>2</v>
      </c>
      <c r="X1322">
        <f>IFERROR(INDEX(tbl_EmployeeSurvey[JobSatisfaction],MATCH(tbl_HRMaster[[#This Row],[EmployeeID]],tbl_EmployeeSurvey[EmployeeID],0)),"Not Found")</f>
        <v>4</v>
      </c>
      <c r="Y1322" s="5">
        <f>IFERROR(INDEX(tbl_EmployeeSurvey[WorkLifeBalance],MATCH(tbl_HRMaster[[#This Row],[EmployeeID]],tbl_EmployeeSurvey[EmployeeID],0)),"Not Found")</f>
        <v>4</v>
      </c>
      <c r="Z1322" s="5">
        <f>IFERROR(VLOOKUP(tbl_HRMaster[[#This Row],[EmployeeID]],tbl_ManagerSurvey[[EmployeeID]:[PerformanceRating]],2,FALSE),"Not Found")</f>
        <v>2</v>
      </c>
      <c r="AA1322" s="5">
        <f>IFERROR(VLOOKUP(tbl_HRMaster[[#This Row],[EmployeeID]],tbl_ManagerSurvey[[EmployeeID]:[PerformanceRating]],3,FALSE),"Not Found")</f>
        <v>3</v>
      </c>
      <c r="AB1322" s="5" t="str">
        <f>IF(tbl_HRMaster[[#This Row],[Attrition]]="Yes","Left","Active")</f>
        <v>Active</v>
      </c>
      <c r="AC1322" s="5" t="str">
        <f>_xlfn.IFS(tbl_HRMaster[[#This Row],[Age]]&lt;25,"Under 25",tbl_HRMaster[[#This Row],[Age]]&lt;35,"25-34",tbl_HRMaster[[#This Row],[Age]]&lt;45,"35-44",tbl_HRMaster[[#This Row],[Age]]&lt;55,"45-54",TRUE,"Above 54")</f>
        <v>25-34</v>
      </c>
      <c r="AD1322" s="5" t="str">
        <f>_xlfn.IFS(
tbl_HRMaster[[#This Row],[YearsAtCompany]]&lt;2,"&lt; 2 Years",
tbl_HRMaster[[#This Row],[YearsAtCompany]]&lt;5,"2-4 Years",
tbl_HRMaster[[#This Row],[YearsAtCompany]]&lt;10,"5-9 Years",
TRUE,"10+ Years"
)</f>
        <v>5-9 Years</v>
      </c>
      <c r="AE1322" s="5">
        <f>IF(tbl_HRMaster[[#This Row],[Attrition]]="Yes",1,0)</f>
        <v>0</v>
      </c>
    </row>
    <row r="1323" spans="1:31" x14ac:dyDescent="0.25">
      <c r="A1323">
        <v>31</v>
      </c>
      <c r="B1323" t="s">
        <v>21</v>
      </c>
      <c r="C1323" t="s">
        <v>22</v>
      </c>
      <c r="D1323" t="s">
        <v>30</v>
      </c>
      <c r="E1323">
        <v>1</v>
      </c>
      <c r="F1323">
        <v>4</v>
      </c>
      <c r="G1323" t="s">
        <v>24</v>
      </c>
      <c r="H1323">
        <v>1663</v>
      </c>
      <c r="I1323" t="s">
        <v>34</v>
      </c>
      <c r="J1323">
        <v>3</v>
      </c>
      <c r="K1323" t="s">
        <v>39</v>
      </c>
      <c r="L1323" t="s">
        <v>32</v>
      </c>
      <c r="M1323">
        <v>61420</v>
      </c>
      <c r="N1323">
        <v>4</v>
      </c>
      <c r="O1323">
        <v>13</v>
      </c>
      <c r="P1323">
        <v>2</v>
      </c>
      <c r="Q1323">
        <v>10</v>
      </c>
      <c r="R1323">
        <v>2</v>
      </c>
      <c r="S1323">
        <v>6</v>
      </c>
      <c r="T1323">
        <v>0</v>
      </c>
      <c r="U1323">
        <v>5</v>
      </c>
      <c r="V1323">
        <f>COUNTIF(tbl_HRMaster[EmployeeID],tbl_HRMaster[[#This Row],[EmployeeID]])</f>
        <v>1</v>
      </c>
      <c r="W1323">
        <f>IFERROR(INDEX(tbl_EmployeeSurvey[EnvironmentSatisfaction],MATCH(tbl_HRMaster[[#This Row],[EmployeeID]],tbl_EmployeeSurvey[EmployeeID],0)),"Not Found")</f>
        <v>2</v>
      </c>
      <c r="X1323">
        <f>IFERROR(INDEX(tbl_EmployeeSurvey[JobSatisfaction],MATCH(tbl_HRMaster[[#This Row],[EmployeeID]],tbl_EmployeeSurvey[EmployeeID],0)),"Not Found")</f>
        <v>4</v>
      </c>
      <c r="Y1323" s="5">
        <f>IFERROR(INDEX(tbl_EmployeeSurvey[WorkLifeBalance],MATCH(tbl_HRMaster[[#This Row],[EmployeeID]],tbl_EmployeeSurvey[EmployeeID],0)),"Not Found")</f>
        <v>4</v>
      </c>
      <c r="Z1323" s="5">
        <f>IFERROR(VLOOKUP(tbl_HRMaster[[#This Row],[EmployeeID]],tbl_ManagerSurvey[[EmployeeID]:[PerformanceRating]],2,FALSE),"Not Found")</f>
        <v>2</v>
      </c>
      <c r="AA1323" s="5">
        <f>IFERROR(VLOOKUP(tbl_HRMaster[[#This Row],[EmployeeID]],tbl_ManagerSurvey[[EmployeeID]:[PerformanceRating]],3,FALSE),"Not Found")</f>
        <v>3</v>
      </c>
      <c r="AB1323" s="5" t="str">
        <f>IF(tbl_HRMaster[[#This Row],[Attrition]]="Yes","Left","Active")</f>
        <v>Active</v>
      </c>
      <c r="AC1323" s="5" t="str">
        <f>_xlfn.IFS(tbl_HRMaster[[#This Row],[Age]]&lt;25,"Under 25",tbl_HRMaster[[#This Row],[Age]]&lt;35,"25-34",tbl_HRMaster[[#This Row],[Age]]&lt;45,"35-44",tbl_HRMaster[[#This Row],[Age]]&lt;55,"45-54",TRUE,"Above 54")</f>
        <v>25-34</v>
      </c>
      <c r="AD1323" s="5" t="str">
        <f>_xlfn.IFS(
tbl_HRMaster[[#This Row],[YearsAtCompany]]&lt;2,"&lt; 2 Years",
tbl_HRMaster[[#This Row],[YearsAtCompany]]&lt;5,"2-4 Years",
tbl_HRMaster[[#This Row],[YearsAtCompany]]&lt;10,"5-9 Years",
TRUE,"10+ Years"
)</f>
        <v>5-9 Years</v>
      </c>
      <c r="AE1323" s="5">
        <f>IF(tbl_HRMaster[[#This Row],[Attrition]]="Yes",1,0)</f>
        <v>0</v>
      </c>
    </row>
    <row r="1324" spans="1:31" x14ac:dyDescent="0.25">
      <c r="A1324">
        <v>31</v>
      </c>
      <c r="B1324" t="s">
        <v>21</v>
      </c>
      <c r="C1324" t="s">
        <v>22</v>
      </c>
      <c r="D1324" t="s">
        <v>30</v>
      </c>
      <c r="E1324">
        <v>1</v>
      </c>
      <c r="F1324">
        <v>4</v>
      </c>
      <c r="G1324" t="s">
        <v>24</v>
      </c>
      <c r="H1324">
        <v>3133</v>
      </c>
      <c r="I1324" t="s">
        <v>34</v>
      </c>
      <c r="J1324">
        <v>3</v>
      </c>
      <c r="K1324" t="s">
        <v>39</v>
      </c>
      <c r="L1324" t="s">
        <v>32</v>
      </c>
      <c r="M1324">
        <v>61420</v>
      </c>
      <c r="N1324">
        <v>4</v>
      </c>
      <c r="O1324">
        <v>13</v>
      </c>
      <c r="P1324">
        <v>2</v>
      </c>
      <c r="Q1324">
        <v>10</v>
      </c>
      <c r="R1324">
        <v>2</v>
      </c>
      <c r="S1324">
        <v>6</v>
      </c>
      <c r="T1324">
        <v>0</v>
      </c>
      <c r="U1324">
        <v>5</v>
      </c>
      <c r="V1324">
        <f>COUNTIF(tbl_HRMaster[EmployeeID],tbl_HRMaster[[#This Row],[EmployeeID]])</f>
        <v>1</v>
      </c>
      <c r="W1324">
        <f>IFERROR(INDEX(tbl_EmployeeSurvey[EnvironmentSatisfaction],MATCH(tbl_HRMaster[[#This Row],[EmployeeID]],tbl_EmployeeSurvey[EmployeeID],0)),"Not Found")</f>
        <v>2</v>
      </c>
      <c r="X1324">
        <f>IFERROR(INDEX(tbl_EmployeeSurvey[JobSatisfaction],MATCH(tbl_HRMaster[[#This Row],[EmployeeID]],tbl_EmployeeSurvey[EmployeeID],0)),"Not Found")</f>
        <v>4</v>
      </c>
      <c r="Y1324" s="5">
        <f>IFERROR(INDEX(tbl_EmployeeSurvey[WorkLifeBalance],MATCH(tbl_HRMaster[[#This Row],[EmployeeID]],tbl_EmployeeSurvey[EmployeeID],0)),"Not Found")</f>
        <v>4</v>
      </c>
      <c r="Z1324" s="5">
        <f>IFERROR(VLOOKUP(tbl_HRMaster[[#This Row],[EmployeeID]],tbl_ManagerSurvey[[EmployeeID]:[PerformanceRating]],2,FALSE),"Not Found")</f>
        <v>2</v>
      </c>
      <c r="AA1324" s="5">
        <f>IFERROR(VLOOKUP(tbl_HRMaster[[#This Row],[EmployeeID]],tbl_ManagerSurvey[[EmployeeID]:[PerformanceRating]],3,FALSE),"Not Found")</f>
        <v>3</v>
      </c>
      <c r="AB1324" s="5" t="str">
        <f>IF(tbl_HRMaster[[#This Row],[Attrition]]="Yes","Left","Active")</f>
        <v>Active</v>
      </c>
      <c r="AC1324" s="5" t="str">
        <f>_xlfn.IFS(tbl_HRMaster[[#This Row],[Age]]&lt;25,"Under 25",tbl_HRMaster[[#This Row],[Age]]&lt;35,"25-34",tbl_HRMaster[[#This Row],[Age]]&lt;45,"35-44",tbl_HRMaster[[#This Row],[Age]]&lt;55,"45-54",TRUE,"Above 54")</f>
        <v>25-34</v>
      </c>
      <c r="AD1324" s="5" t="str">
        <f>_xlfn.IFS(
tbl_HRMaster[[#This Row],[YearsAtCompany]]&lt;2,"&lt; 2 Years",
tbl_HRMaster[[#This Row],[YearsAtCompany]]&lt;5,"2-4 Years",
tbl_HRMaster[[#This Row],[YearsAtCompany]]&lt;10,"5-9 Years",
TRUE,"10+ Years"
)</f>
        <v>5-9 Years</v>
      </c>
      <c r="AE1324" s="5">
        <f>IF(tbl_HRMaster[[#This Row],[Attrition]]="Yes",1,0)</f>
        <v>0</v>
      </c>
    </row>
    <row r="1325" spans="1:31" x14ac:dyDescent="0.25">
      <c r="A1325">
        <v>50</v>
      </c>
      <c r="B1325" t="s">
        <v>28</v>
      </c>
      <c r="C1325" t="s">
        <v>29</v>
      </c>
      <c r="D1325" t="s">
        <v>23</v>
      </c>
      <c r="E1325">
        <v>4</v>
      </c>
      <c r="F1325">
        <v>2</v>
      </c>
      <c r="G1325" t="s">
        <v>24</v>
      </c>
      <c r="H1325">
        <v>1195</v>
      </c>
      <c r="I1325" t="s">
        <v>25</v>
      </c>
      <c r="J1325">
        <v>2</v>
      </c>
      <c r="K1325" t="s">
        <v>40</v>
      </c>
      <c r="L1325" t="s">
        <v>41</v>
      </c>
      <c r="M1325">
        <v>167990</v>
      </c>
      <c r="N1325">
        <v>7</v>
      </c>
      <c r="O1325">
        <v>14</v>
      </c>
      <c r="P1325">
        <v>1</v>
      </c>
      <c r="Q1325">
        <v>12</v>
      </c>
      <c r="R1325">
        <v>2</v>
      </c>
      <c r="S1325">
        <v>6</v>
      </c>
      <c r="T1325">
        <v>0</v>
      </c>
      <c r="U1325">
        <v>1</v>
      </c>
      <c r="V1325">
        <f>COUNTIF(tbl_HRMaster[EmployeeID],tbl_HRMaster[[#This Row],[EmployeeID]])</f>
        <v>1</v>
      </c>
      <c r="W1325">
        <f>IFERROR(INDEX(tbl_EmployeeSurvey[EnvironmentSatisfaction],MATCH(tbl_HRMaster[[#This Row],[EmployeeID]],tbl_EmployeeSurvey[EmployeeID],0)),"Not Found")</f>
        <v>2</v>
      </c>
      <c r="X1325">
        <f>IFERROR(INDEX(tbl_EmployeeSurvey[JobSatisfaction],MATCH(tbl_HRMaster[[#This Row],[EmployeeID]],tbl_EmployeeSurvey[EmployeeID],0)),"Not Found")</f>
        <v>3</v>
      </c>
      <c r="Y1325" s="5">
        <f>IFERROR(INDEX(tbl_EmployeeSurvey[WorkLifeBalance],MATCH(tbl_HRMaster[[#This Row],[EmployeeID]],tbl_EmployeeSurvey[EmployeeID],0)),"Not Found")</f>
        <v>3</v>
      </c>
      <c r="Z1325" s="5">
        <f>IFERROR(VLOOKUP(tbl_HRMaster[[#This Row],[EmployeeID]],tbl_ManagerSurvey[[EmployeeID]:[PerformanceRating]],2,FALSE),"Not Found")</f>
        <v>2</v>
      </c>
      <c r="AA1325" s="5">
        <f>IFERROR(VLOOKUP(tbl_HRMaster[[#This Row],[EmployeeID]],tbl_ManagerSurvey[[EmployeeID]:[PerformanceRating]],3,FALSE),"Not Found")</f>
        <v>3</v>
      </c>
      <c r="AB1325" s="5" t="str">
        <f>IF(tbl_HRMaster[[#This Row],[Attrition]]="Yes","Left","Active")</f>
        <v>Left</v>
      </c>
      <c r="AC1325" s="5" t="str">
        <f>_xlfn.IFS(tbl_HRMaster[[#This Row],[Age]]&lt;25,"Under 25",tbl_HRMaster[[#This Row],[Age]]&lt;35,"25-34",tbl_HRMaster[[#This Row],[Age]]&lt;45,"35-44",tbl_HRMaster[[#This Row],[Age]]&lt;55,"45-54",TRUE,"Above 54")</f>
        <v>45-54</v>
      </c>
      <c r="AD1325" s="5" t="str">
        <f>_xlfn.IFS(
tbl_HRMaster[[#This Row],[YearsAtCompany]]&lt;2,"&lt; 2 Years",
tbl_HRMaster[[#This Row],[YearsAtCompany]]&lt;5,"2-4 Years",
tbl_HRMaster[[#This Row],[YearsAtCompany]]&lt;10,"5-9 Years",
TRUE,"10+ Years"
)</f>
        <v>5-9 Years</v>
      </c>
      <c r="AE1325" s="5">
        <f>IF(tbl_HRMaster[[#This Row],[Attrition]]="Yes",1,0)</f>
        <v>1</v>
      </c>
    </row>
    <row r="1326" spans="1:31" x14ac:dyDescent="0.25">
      <c r="A1326">
        <v>50</v>
      </c>
      <c r="B1326" t="s">
        <v>28</v>
      </c>
      <c r="C1326" t="s">
        <v>29</v>
      </c>
      <c r="D1326" t="s">
        <v>23</v>
      </c>
      <c r="E1326">
        <v>4</v>
      </c>
      <c r="F1326">
        <v>2</v>
      </c>
      <c r="G1326" t="s">
        <v>24</v>
      </c>
      <c r="H1326">
        <v>2665</v>
      </c>
      <c r="I1326" t="s">
        <v>25</v>
      </c>
      <c r="J1326">
        <v>2</v>
      </c>
      <c r="K1326" t="s">
        <v>40</v>
      </c>
      <c r="L1326" t="s">
        <v>41</v>
      </c>
      <c r="M1326">
        <v>167990</v>
      </c>
      <c r="N1326">
        <v>7</v>
      </c>
      <c r="O1326">
        <v>14</v>
      </c>
      <c r="P1326">
        <v>1</v>
      </c>
      <c r="Q1326">
        <v>12</v>
      </c>
      <c r="R1326">
        <v>2</v>
      </c>
      <c r="S1326">
        <v>6</v>
      </c>
      <c r="T1326">
        <v>0</v>
      </c>
      <c r="U1326">
        <v>1</v>
      </c>
      <c r="V1326">
        <f>COUNTIF(tbl_HRMaster[EmployeeID],tbl_HRMaster[[#This Row],[EmployeeID]])</f>
        <v>1</v>
      </c>
      <c r="W1326">
        <f>IFERROR(INDEX(tbl_EmployeeSurvey[EnvironmentSatisfaction],MATCH(tbl_HRMaster[[#This Row],[EmployeeID]],tbl_EmployeeSurvey[EmployeeID],0)),"Not Found")</f>
        <v>2</v>
      </c>
      <c r="X1326">
        <f>IFERROR(INDEX(tbl_EmployeeSurvey[JobSatisfaction],MATCH(tbl_HRMaster[[#This Row],[EmployeeID]],tbl_EmployeeSurvey[EmployeeID],0)),"Not Found")</f>
        <v>3</v>
      </c>
      <c r="Y1326" s="5">
        <f>IFERROR(INDEX(tbl_EmployeeSurvey[WorkLifeBalance],MATCH(tbl_HRMaster[[#This Row],[EmployeeID]],tbl_EmployeeSurvey[EmployeeID],0)),"Not Found")</f>
        <v>3</v>
      </c>
      <c r="Z1326" s="5">
        <f>IFERROR(VLOOKUP(tbl_HRMaster[[#This Row],[EmployeeID]],tbl_ManagerSurvey[[EmployeeID]:[PerformanceRating]],2,FALSE),"Not Found")</f>
        <v>2</v>
      </c>
      <c r="AA1326" s="5">
        <f>IFERROR(VLOOKUP(tbl_HRMaster[[#This Row],[EmployeeID]],tbl_ManagerSurvey[[EmployeeID]:[PerformanceRating]],3,FALSE),"Not Found")</f>
        <v>3</v>
      </c>
      <c r="AB1326" s="5" t="str">
        <f>IF(tbl_HRMaster[[#This Row],[Attrition]]="Yes","Left","Active")</f>
        <v>Left</v>
      </c>
      <c r="AC1326" s="5" t="str">
        <f>_xlfn.IFS(tbl_HRMaster[[#This Row],[Age]]&lt;25,"Under 25",tbl_HRMaster[[#This Row],[Age]]&lt;35,"25-34",tbl_HRMaster[[#This Row],[Age]]&lt;45,"35-44",tbl_HRMaster[[#This Row],[Age]]&lt;55,"45-54",TRUE,"Above 54")</f>
        <v>45-54</v>
      </c>
      <c r="AD1326" s="5" t="str">
        <f>_xlfn.IFS(
tbl_HRMaster[[#This Row],[YearsAtCompany]]&lt;2,"&lt; 2 Years",
tbl_HRMaster[[#This Row],[YearsAtCompany]]&lt;5,"2-4 Years",
tbl_HRMaster[[#This Row],[YearsAtCompany]]&lt;10,"5-9 Years",
TRUE,"10+ Years"
)</f>
        <v>5-9 Years</v>
      </c>
      <c r="AE1326" s="5">
        <f>IF(tbl_HRMaster[[#This Row],[Attrition]]="Yes",1,0)</f>
        <v>1</v>
      </c>
    </row>
    <row r="1327" spans="1:31" x14ac:dyDescent="0.25">
      <c r="A1327">
        <v>50</v>
      </c>
      <c r="B1327" t="s">
        <v>28</v>
      </c>
      <c r="C1327" t="s">
        <v>29</v>
      </c>
      <c r="D1327" t="s">
        <v>23</v>
      </c>
      <c r="E1327">
        <v>4</v>
      </c>
      <c r="F1327">
        <v>2</v>
      </c>
      <c r="G1327" t="s">
        <v>24</v>
      </c>
      <c r="H1327">
        <v>4135</v>
      </c>
      <c r="I1327" t="s">
        <v>25</v>
      </c>
      <c r="J1327">
        <v>2</v>
      </c>
      <c r="K1327" t="s">
        <v>40</v>
      </c>
      <c r="L1327" t="s">
        <v>41</v>
      </c>
      <c r="M1327">
        <v>167990</v>
      </c>
      <c r="N1327">
        <v>7</v>
      </c>
      <c r="O1327">
        <v>14</v>
      </c>
      <c r="P1327">
        <v>1</v>
      </c>
      <c r="Q1327">
        <v>12</v>
      </c>
      <c r="R1327">
        <v>2</v>
      </c>
      <c r="S1327">
        <v>6</v>
      </c>
      <c r="T1327">
        <v>0</v>
      </c>
      <c r="U1327">
        <v>1</v>
      </c>
      <c r="V1327">
        <f>COUNTIF(tbl_HRMaster[EmployeeID],tbl_HRMaster[[#This Row],[EmployeeID]])</f>
        <v>1</v>
      </c>
      <c r="W1327">
        <f>IFERROR(INDEX(tbl_EmployeeSurvey[EnvironmentSatisfaction],MATCH(tbl_HRMaster[[#This Row],[EmployeeID]],tbl_EmployeeSurvey[EmployeeID],0)),"Not Found")</f>
        <v>2</v>
      </c>
      <c r="X1327">
        <f>IFERROR(INDEX(tbl_EmployeeSurvey[JobSatisfaction],MATCH(tbl_HRMaster[[#This Row],[EmployeeID]],tbl_EmployeeSurvey[EmployeeID],0)),"Not Found")</f>
        <v>3</v>
      </c>
      <c r="Y1327" s="5">
        <f>IFERROR(INDEX(tbl_EmployeeSurvey[WorkLifeBalance],MATCH(tbl_HRMaster[[#This Row],[EmployeeID]],tbl_EmployeeSurvey[EmployeeID],0)),"Not Found")</f>
        <v>3</v>
      </c>
      <c r="Z1327" s="5">
        <f>IFERROR(VLOOKUP(tbl_HRMaster[[#This Row],[EmployeeID]],tbl_ManagerSurvey[[EmployeeID]:[PerformanceRating]],2,FALSE),"Not Found")</f>
        <v>2</v>
      </c>
      <c r="AA1327" s="5">
        <f>IFERROR(VLOOKUP(tbl_HRMaster[[#This Row],[EmployeeID]],tbl_ManagerSurvey[[EmployeeID]:[PerformanceRating]],3,FALSE),"Not Found")</f>
        <v>3</v>
      </c>
      <c r="AB1327" s="5" t="str">
        <f>IF(tbl_HRMaster[[#This Row],[Attrition]]="Yes","Left","Active")</f>
        <v>Left</v>
      </c>
      <c r="AC1327" s="5" t="str">
        <f>_xlfn.IFS(tbl_HRMaster[[#This Row],[Age]]&lt;25,"Under 25",tbl_HRMaster[[#This Row],[Age]]&lt;35,"25-34",tbl_HRMaster[[#This Row],[Age]]&lt;45,"35-44",tbl_HRMaster[[#This Row],[Age]]&lt;55,"45-54",TRUE,"Above 54")</f>
        <v>45-54</v>
      </c>
      <c r="AD1327" s="5" t="str">
        <f>_xlfn.IFS(
tbl_HRMaster[[#This Row],[YearsAtCompany]]&lt;2,"&lt; 2 Years",
tbl_HRMaster[[#This Row],[YearsAtCompany]]&lt;5,"2-4 Years",
tbl_HRMaster[[#This Row],[YearsAtCompany]]&lt;10,"5-9 Years",
TRUE,"10+ Years"
)</f>
        <v>5-9 Years</v>
      </c>
      <c r="AE1327" s="5">
        <f>IF(tbl_HRMaster[[#This Row],[Attrition]]="Yes",1,0)</f>
        <v>1</v>
      </c>
    </row>
    <row r="1328" spans="1:31" x14ac:dyDescent="0.25">
      <c r="A1328">
        <v>39</v>
      </c>
      <c r="B1328" t="s">
        <v>21</v>
      </c>
      <c r="C1328" t="s">
        <v>36</v>
      </c>
      <c r="D1328" t="s">
        <v>30</v>
      </c>
      <c r="E1328">
        <v>29</v>
      </c>
      <c r="F1328">
        <v>2</v>
      </c>
      <c r="G1328" t="s">
        <v>24</v>
      </c>
      <c r="H1328">
        <v>735</v>
      </c>
      <c r="I1328" t="s">
        <v>34</v>
      </c>
      <c r="J1328">
        <v>2</v>
      </c>
      <c r="K1328" t="s">
        <v>35</v>
      </c>
      <c r="L1328" t="s">
        <v>27</v>
      </c>
      <c r="M1328">
        <v>38750</v>
      </c>
      <c r="N1328">
        <v>3</v>
      </c>
      <c r="O1328">
        <v>15</v>
      </c>
      <c r="P1328">
        <v>0</v>
      </c>
      <c r="Q1328">
        <v>13</v>
      </c>
      <c r="R1328">
        <v>3</v>
      </c>
      <c r="S1328">
        <v>6</v>
      </c>
      <c r="T1328">
        <v>0</v>
      </c>
      <c r="U1328">
        <v>5</v>
      </c>
      <c r="V1328">
        <f>COUNTIF(tbl_HRMaster[EmployeeID],tbl_HRMaster[[#This Row],[EmployeeID]])</f>
        <v>1</v>
      </c>
      <c r="W1328">
        <f>IFERROR(INDEX(tbl_EmployeeSurvey[EnvironmentSatisfaction],MATCH(tbl_HRMaster[[#This Row],[EmployeeID]],tbl_EmployeeSurvey[EmployeeID],0)),"Not Found")</f>
        <v>3</v>
      </c>
      <c r="X1328">
        <f>IFERROR(INDEX(tbl_EmployeeSurvey[JobSatisfaction],MATCH(tbl_HRMaster[[#This Row],[EmployeeID]],tbl_EmployeeSurvey[EmployeeID],0)),"Not Found")</f>
        <v>3</v>
      </c>
      <c r="Y1328" s="5">
        <f>IFERROR(INDEX(tbl_EmployeeSurvey[WorkLifeBalance],MATCH(tbl_HRMaster[[#This Row],[EmployeeID]],tbl_EmployeeSurvey[EmployeeID],0)),"Not Found")</f>
        <v>3</v>
      </c>
      <c r="Z1328" s="5">
        <f>IFERROR(VLOOKUP(tbl_HRMaster[[#This Row],[EmployeeID]],tbl_ManagerSurvey[[EmployeeID]:[PerformanceRating]],2,FALSE),"Not Found")</f>
        <v>3</v>
      </c>
      <c r="AA1328" s="5">
        <f>IFERROR(VLOOKUP(tbl_HRMaster[[#This Row],[EmployeeID]],tbl_ManagerSurvey[[EmployeeID]:[PerformanceRating]],3,FALSE),"Not Found")</f>
        <v>3</v>
      </c>
      <c r="AB1328" s="5" t="str">
        <f>IF(tbl_HRMaster[[#This Row],[Attrition]]="Yes","Left","Active")</f>
        <v>Active</v>
      </c>
      <c r="AC1328" s="5" t="str">
        <f>_xlfn.IFS(tbl_HRMaster[[#This Row],[Age]]&lt;25,"Under 25",tbl_HRMaster[[#This Row],[Age]]&lt;35,"25-34",tbl_HRMaster[[#This Row],[Age]]&lt;45,"35-44",tbl_HRMaster[[#This Row],[Age]]&lt;55,"45-54",TRUE,"Above 54")</f>
        <v>35-44</v>
      </c>
      <c r="AD1328" s="5" t="str">
        <f>_xlfn.IFS(
tbl_HRMaster[[#This Row],[YearsAtCompany]]&lt;2,"&lt; 2 Years",
tbl_HRMaster[[#This Row],[YearsAtCompany]]&lt;5,"2-4 Years",
tbl_HRMaster[[#This Row],[YearsAtCompany]]&lt;10,"5-9 Years",
TRUE,"10+ Years"
)</f>
        <v>5-9 Years</v>
      </c>
      <c r="AE1328" s="5">
        <f>IF(tbl_HRMaster[[#This Row],[Attrition]]="Yes",1,0)</f>
        <v>0</v>
      </c>
    </row>
    <row r="1329" spans="1:31" x14ac:dyDescent="0.25">
      <c r="A1329">
        <v>39</v>
      </c>
      <c r="B1329" t="s">
        <v>21</v>
      </c>
      <c r="C1329" t="s">
        <v>36</v>
      </c>
      <c r="D1329" t="s">
        <v>30</v>
      </c>
      <c r="E1329">
        <v>29</v>
      </c>
      <c r="F1329">
        <v>2</v>
      </c>
      <c r="G1329" t="s">
        <v>24</v>
      </c>
      <c r="H1329">
        <v>2205</v>
      </c>
      <c r="I1329" t="s">
        <v>34</v>
      </c>
      <c r="J1329">
        <v>2</v>
      </c>
      <c r="K1329" t="s">
        <v>35</v>
      </c>
      <c r="L1329" t="s">
        <v>27</v>
      </c>
      <c r="M1329">
        <v>38750</v>
      </c>
      <c r="N1329">
        <v>3</v>
      </c>
      <c r="O1329">
        <v>15</v>
      </c>
      <c r="P1329">
        <v>0</v>
      </c>
      <c r="Q1329">
        <v>13</v>
      </c>
      <c r="R1329">
        <v>3</v>
      </c>
      <c r="S1329">
        <v>6</v>
      </c>
      <c r="T1329">
        <v>0</v>
      </c>
      <c r="U1329">
        <v>5</v>
      </c>
      <c r="V1329">
        <f>COUNTIF(tbl_HRMaster[EmployeeID],tbl_HRMaster[[#This Row],[EmployeeID]])</f>
        <v>1</v>
      </c>
      <c r="W1329">
        <f>IFERROR(INDEX(tbl_EmployeeSurvey[EnvironmentSatisfaction],MATCH(tbl_HRMaster[[#This Row],[EmployeeID]],tbl_EmployeeSurvey[EmployeeID],0)),"Not Found")</f>
        <v>3</v>
      </c>
      <c r="X1329">
        <f>IFERROR(INDEX(tbl_EmployeeSurvey[JobSatisfaction],MATCH(tbl_HRMaster[[#This Row],[EmployeeID]],tbl_EmployeeSurvey[EmployeeID],0)),"Not Found")</f>
        <v>3</v>
      </c>
      <c r="Y1329" s="5">
        <f>IFERROR(INDEX(tbl_EmployeeSurvey[WorkLifeBalance],MATCH(tbl_HRMaster[[#This Row],[EmployeeID]],tbl_EmployeeSurvey[EmployeeID],0)),"Not Found")</f>
        <v>3</v>
      </c>
      <c r="Z1329" s="5">
        <f>IFERROR(VLOOKUP(tbl_HRMaster[[#This Row],[EmployeeID]],tbl_ManagerSurvey[[EmployeeID]:[PerformanceRating]],2,FALSE),"Not Found")</f>
        <v>3</v>
      </c>
      <c r="AA1329" s="5">
        <f>IFERROR(VLOOKUP(tbl_HRMaster[[#This Row],[EmployeeID]],tbl_ManagerSurvey[[EmployeeID]:[PerformanceRating]],3,FALSE),"Not Found")</f>
        <v>3</v>
      </c>
      <c r="AB1329" s="5" t="str">
        <f>IF(tbl_HRMaster[[#This Row],[Attrition]]="Yes","Left","Active")</f>
        <v>Active</v>
      </c>
      <c r="AC1329" s="5" t="str">
        <f>_xlfn.IFS(tbl_HRMaster[[#This Row],[Age]]&lt;25,"Under 25",tbl_HRMaster[[#This Row],[Age]]&lt;35,"25-34",tbl_HRMaster[[#This Row],[Age]]&lt;45,"35-44",tbl_HRMaster[[#This Row],[Age]]&lt;55,"45-54",TRUE,"Above 54")</f>
        <v>35-44</v>
      </c>
      <c r="AD1329" s="5" t="str">
        <f>_xlfn.IFS(
tbl_HRMaster[[#This Row],[YearsAtCompany]]&lt;2,"&lt; 2 Years",
tbl_HRMaster[[#This Row],[YearsAtCompany]]&lt;5,"2-4 Years",
tbl_HRMaster[[#This Row],[YearsAtCompany]]&lt;10,"5-9 Years",
TRUE,"10+ Years"
)</f>
        <v>5-9 Years</v>
      </c>
      <c r="AE1329" s="5">
        <f>IF(tbl_HRMaster[[#This Row],[Attrition]]="Yes",1,0)</f>
        <v>0</v>
      </c>
    </row>
    <row r="1330" spans="1:31" x14ac:dyDescent="0.25">
      <c r="A1330">
        <v>39</v>
      </c>
      <c r="B1330" t="s">
        <v>21</v>
      </c>
      <c r="C1330" t="s">
        <v>36</v>
      </c>
      <c r="D1330" t="s">
        <v>30</v>
      </c>
      <c r="E1330">
        <v>29</v>
      </c>
      <c r="F1330">
        <v>2</v>
      </c>
      <c r="G1330" t="s">
        <v>24</v>
      </c>
      <c r="H1330">
        <v>3675</v>
      </c>
      <c r="I1330" t="s">
        <v>34</v>
      </c>
      <c r="J1330">
        <v>2</v>
      </c>
      <c r="K1330" t="s">
        <v>35</v>
      </c>
      <c r="L1330" t="s">
        <v>27</v>
      </c>
      <c r="M1330">
        <v>38750</v>
      </c>
      <c r="N1330">
        <v>3</v>
      </c>
      <c r="O1330">
        <v>15</v>
      </c>
      <c r="P1330">
        <v>0</v>
      </c>
      <c r="Q1330">
        <v>13</v>
      </c>
      <c r="R1330">
        <v>3</v>
      </c>
      <c r="S1330">
        <v>6</v>
      </c>
      <c r="T1330">
        <v>0</v>
      </c>
      <c r="U1330">
        <v>5</v>
      </c>
      <c r="V1330">
        <f>COUNTIF(tbl_HRMaster[EmployeeID],tbl_HRMaster[[#This Row],[EmployeeID]])</f>
        <v>1</v>
      </c>
      <c r="W1330">
        <f>IFERROR(INDEX(tbl_EmployeeSurvey[EnvironmentSatisfaction],MATCH(tbl_HRMaster[[#This Row],[EmployeeID]],tbl_EmployeeSurvey[EmployeeID],0)),"Not Found")</f>
        <v>3</v>
      </c>
      <c r="X1330">
        <f>IFERROR(INDEX(tbl_EmployeeSurvey[JobSatisfaction],MATCH(tbl_HRMaster[[#This Row],[EmployeeID]],tbl_EmployeeSurvey[EmployeeID],0)),"Not Found")</f>
        <v>3</v>
      </c>
      <c r="Y1330" s="5">
        <f>IFERROR(INDEX(tbl_EmployeeSurvey[WorkLifeBalance],MATCH(tbl_HRMaster[[#This Row],[EmployeeID]],tbl_EmployeeSurvey[EmployeeID],0)),"Not Found")</f>
        <v>3</v>
      </c>
      <c r="Z1330" s="5">
        <f>IFERROR(VLOOKUP(tbl_HRMaster[[#This Row],[EmployeeID]],tbl_ManagerSurvey[[EmployeeID]:[PerformanceRating]],2,FALSE),"Not Found")</f>
        <v>3</v>
      </c>
      <c r="AA1330" s="5">
        <f>IFERROR(VLOOKUP(tbl_HRMaster[[#This Row],[EmployeeID]],tbl_ManagerSurvey[[EmployeeID]:[PerformanceRating]],3,FALSE),"Not Found")</f>
        <v>3</v>
      </c>
      <c r="AB1330" s="5" t="str">
        <f>IF(tbl_HRMaster[[#This Row],[Attrition]]="Yes","Left","Active")</f>
        <v>Active</v>
      </c>
      <c r="AC1330" s="5" t="str">
        <f>_xlfn.IFS(tbl_HRMaster[[#This Row],[Age]]&lt;25,"Under 25",tbl_HRMaster[[#This Row],[Age]]&lt;35,"25-34",tbl_HRMaster[[#This Row],[Age]]&lt;45,"35-44",tbl_HRMaster[[#This Row],[Age]]&lt;55,"45-54",TRUE,"Above 54")</f>
        <v>35-44</v>
      </c>
      <c r="AD1330" s="5" t="str">
        <f>_xlfn.IFS(
tbl_HRMaster[[#This Row],[YearsAtCompany]]&lt;2,"&lt; 2 Years",
tbl_HRMaster[[#This Row],[YearsAtCompany]]&lt;5,"2-4 Years",
tbl_HRMaster[[#This Row],[YearsAtCompany]]&lt;10,"5-9 Years",
TRUE,"10+ Years"
)</f>
        <v>5-9 Years</v>
      </c>
      <c r="AE1330" s="5">
        <f>IF(tbl_HRMaster[[#This Row],[Attrition]]="Yes",1,0)</f>
        <v>0</v>
      </c>
    </row>
    <row r="1331" spans="1:31" x14ac:dyDescent="0.25">
      <c r="A1331">
        <v>59</v>
      </c>
      <c r="B1331" t="s">
        <v>21</v>
      </c>
      <c r="C1331" t="s">
        <v>22</v>
      </c>
      <c r="D1331" t="s">
        <v>30</v>
      </c>
      <c r="E1331">
        <v>3</v>
      </c>
      <c r="F1331">
        <v>4</v>
      </c>
      <c r="G1331" t="s">
        <v>46</v>
      </c>
      <c r="H1331">
        <v>640</v>
      </c>
      <c r="I1331" t="s">
        <v>34</v>
      </c>
      <c r="J1331">
        <v>1</v>
      </c>
      <c r="K1331" t="s">
        <v>31</v>
      </c>
      <c r="L1331" t="s">
        <v>32</v>
      </c>
      <c r="M1331">
        <v>40510</v>
      </c>
      <c r="N1331">
        <v>5</v>
      </c>
      <c r="O1331">
        <v>16</v>
      </c>
      <c r="P1331">
        <v>3</v>
      </c>
      <c r="Q1331">
        <v>13</v>
      </c>
      <c r="R1331">
        <v>3</v>
      </c>
      <c r="S1331">
        <v>6</v>
      </c>
      <c r="T1331">
        <v>0</v>
      </c>
      <c r="U1331">
        <v>5</v>
      </c>
      <c r="V1331">
        <f>COUNTIF(tbl_HRMaster[EmployeeID],tbl_HRMaster[[#This Row],[EmployeeID]])</f>
        <v>1</v>
      </c>
      <c r="W1331">
        <f>IFERROR(INDEX(tbl_EmployeeSurvey[EnvironmentSatisfaction],MATCH(tbl_HRMaster[[#This Row],[EmployeeID]],tbl_EmployeeSurvey[EmployeeID],0)),"Not Found")</f>
        <v>3</v>
      </c>
      <c r="X1331">
        <f>IFERROR(INDEX(tbl_EmployeeSurvey[JobSatisfaction],MATCH(tbl_HRMaster[[#This Row],[EmployeeID]],tbl_EmployeeSurvey[EmployeeID],0)),"Not Found")</f>
        <v>4</v>
      </c>
      <c r="Y1331" s="5">
        <f>IFERROR(INDEX(tbl_EmployeeSurvey[WorkLifeBalance],MATCH(tbl_HRMaster[[#This Row],[EmployeeID]],tbl_EmployeeSurvey[EmployeeID],0)),"Not Found")</f>
        <v>3</v>
      </c>
      <c r="Z1331" s="5">
        <f>IFERROR(VLOOKUP(tbl_HRMaster[[#This Row],[EmployeeID]],tbl_ManagerSurvey[[EmployeeID]:[PerformanceRating]],2,FALSE),"Not Found")</f>
        <v>3</v>
      </c>
      <c r="AA1331" s="5">
        <f>IFERROR(VLOOKUP(tbl_HRMaster[[#This Row],[EmployeeID]],tbl_ManagerSurvey[[EmployeeID]:[PerformanceRating]],3,FALSE),"Not Found")</f>
        <v>3</v>
      </c>
      <c r="AB1331" s="5" t="str">
        <f>IF(tbl_HRMaster[[#This Row],[Attrition]]="Yes","Left","Active")</f>
        <v>Active</v>
      </c>
      <c r="AC1331" s="5" t="str">
        <f>_xlfn.IFS(tbl_HRMaster[[#This Row],[Age]]&lt;25,"Under 25",tbl_HRMaster[[#This Row],[Age]]&lt;35,"25-34",tbl_HRMaster[[#This Row],[Age]]&lt;45,"35-44",tbl_HRMaster[[#This Row],[Age]]&lt;55,"45-54",TRUE,"Above 54")</f>
        <v>Above 54</v>
      </c>
      <c r="AD1331" s="5" t="str">
        <f>_xlfn.IFS(
tbl_HRMaster[[#This Row],[YearsAtCompany]]&lt;2,"&lt; 2 Years",
tbl_HRMaster[[#This Row],[YearsAtCompany]]&lt;5,"2-4 Years",
tbl_HRMaster[[#This Row],[YearsAtCompany]]&lt;10,"5-9 Years",
TRUE,"10+ Years"
)</f>
        <v>5-9 Years</v>
      </c>
      <c r="AE1331" s="5">
        <f>IF(tbl_HRMaster[[#This Row],[Attrition]]="Yes",1,0)</f>
        <v>0</v>
      </c>
    </row>
    <row r="1332" spans="1:31" x14ac:dyDescent="0.25">
      <c r="A1332">
        <v>59</v>
      </c>
      <c r="B1332" t="s">
        <v>21</v>
      </c>
      <c r="C1332" t="s">
        <v>22</v>
      </c>
      <c r="D1332" t="s">
        <v>30</v>
      </c>
      <c r="E1332">
        <v>3</v>
      </c>
      <c r="F1332">
        <v>4</v>
      </c>
      <c r="G1332" t="s">
        <v>46</v>
      </c>
      <c r="H1332">
        <v>2110</v>
      </c>
      <c r="I1332" t="s">
        <v>34</v>
      </c>
      <c r="J1332">
        <v>1</v>
      </c>
      <c r="K1332" t="s">
        <v>31</v>
      </c>
      <c r="L1332" t="s">
        <v>32</v>
      </c>
      <c r="M1332">
        <v>40510</v>
      </c>
      <c r="N1332">
        <v>5</v>
      </c>
      <c r="O1332">
        <v>16</v>
      </c>
      <c r="P1332">
        <v>3</v>
      </c>
      <c r="Q1332">
        <v>13</v>
      </c>
      <c r="R1332">
        <v>3</v>
      </c>
      <c r="S1332">
        <v>6</v>
      </c>
      <c r="T1332">
        <v>0</v>
      </c>
      <c r="U1332">
        <v>5</v>
      </c>
      <c r="V1332">
        <f>COUNTIF(tbl_HRMaster[EmployeeID],tbl_HRMaster[[#This Row],[EmployeeID]])</f>
        <v>1</v>
      </c>
      <c r="W1332">
        <f>IFERROR(INDEX(tbl_EmployeeSurvey[EnvironmentSatisfaction],MATCH(tbl_HRMaster[[#This Row],[EmployeeID]],tbl_EmployeeSurvey[EmployeeID],0)),"Not Found")</f>
        <v>3</v>
      </c>
      <c r="X1332">
        <f>IFERROR(INDEX(tbl_EmployeeSurvey[JobSatisfaction],MATCH(tbl_HRMaster[[#This Row],[EmployeeID]],tbl_EmployeeSurvey[EmployeeID],0)),"Not Found")</f>
        <v>4</v>
      </c>
      <c r="Y1332" s="5">
        <f>IFERROR(INDEX(tbl_EmployeeSurvey[WorkLifeBalance],MATCH(tbl_HRMaster[[#This Row],[EmployeeID]],tbl_EmployeeSurvey[EmployeeID],0)),"Not Found")</f>
        <v>3</v>
      </c>
      <c r="Z1332" s="5">
        <f>IFERROR(VLOOKUP(tbl_HRMaster[[#This Row],[EmployeeID]],tbl_ManagerSurvey[[EmployeeID]:[PerformanceRating]],2,FALSE),"Not Found")</f>
        <v>3</v>
      </c>
      <c r="AA1332" s="5">
        <f>IFERROR(VLOOKUP(tbl_HRMaster[[#This Row],[EmployeeID]],tbl_ManagerSurvey[[EmployeeID]:[PerformanceRating]],3,FALSE),"Not Found")</f>
        <v>3</v>
      </c>
      <c r="AB1332" s="5" t="str">
        <f>IF(tbl_HRMaster[[#This Row],[Attrition]]="Yes","Left","Active")</f>
        <v>Active</v>
      </c>
      <c r="AC1332" s="5" t="str">
        <f>_xlfn.IFS(tbl_HRMaster[[#This Row],[Age]]&lt;25,"Under 25",tbl_HRMaster[[#This Row],[Age]]&lt;35,"25-34",tbl_HRMaster[[#This Row],[Age]]&lt;45,"35-44",tbl_HRMaster[[#This Row],[Age]]&lt;55,"45-54",TRUE,"Above 54")</f>
        <v>Above 54</v>
      </c>
      <c r="AD1332" s="5" t="str">
        <f>_xlfn.IFS(
tbl_HRMaster[[#This Row],[YearsAtCompany]]&lt;2,"&lt; 2 Years",
tbl_HRMaster[[#This Row],[YearsAtCompany]]&lt;5,"2-4 Years",
tbl_HRMaster[[#This Row],[YearsAtCompany]]&lt;10,"5-9 Years",
TRUE,"10+ Years"
)</f>
        <v>5-9 Years</v>
      </c>
      <c r="AE1332" s="5">
        <f>IF(tbl_HRMaster[[#This Row],[Attrition]]="Yes",1,0)</f>
        <v>0</v>
      </c>
    </row>
    <row r="1333" spans="1:31" x14ac:dyDescent="0.25">
      <c r="A1333">
        <v>59</v>
      </c>
      <c r="B1333" t="s">
        <v>21</v>
      </c>
      <c r="C1333" t="s">
        <v>22</v>
      </c>
      <c r="D1333" t="s">
        <v>30</v>
      </c>
      <c r="E1333">
        <v>3</v>
      </c>
      <c r="F1333">
        <v>4</v>
      </c>
      <c r="G1333" t="s">
        <v>46</v>
      </c>
      <c r="H1333">
        <v>3580</v>
      </c>
      <c r="I1333" t="s">
        <v>34</v>
      </c>
      <c r="J1333">
        <v>1</v>
      </c>
      <c r="K1333" t="s">
        <v>31</v>
      </c>
      <c r="L1333" t="s">
        <v>32</v>
      </c>
      <c r="M1333">
        <v>40510</v>
      </c>
      <c r="N1333">
        <v>5</v>
      </c>
      <c r="O1333">
        <v>16</v>
      </c>
      <c r="P1333">
        <v>3</v>
      </c>
      <c r="Q1333">
        <v>13</v>
      </c>
      <c r="R1333">
        <v>3</v>
      </c>
      <c r="S1333">
        <v>6</v>
      </c>
      <c r="T1333">
        <v>0</v>
      </c>
      <c r="U1333">
        <v>5</v>
      </c>
      <c r="V1333">
        <f>COUNTIF(tbl_HRMaster[EmployeeID],tbl_HRMaster[[#This Row],[EmployeeID]])</f>
        <v>1</v>
      </c>
      <c r="W1333">
        <f>IFERROR(INDEX(tbl_EmployeeSurvey[EnvironmentSatisfaction],MATCH(tbl_HRMaster[[#This Row],[EmployeeID]],tbl_EmployeeSurvey[EmployeeID],0)),"Not Found")</f>
        <v>3</v>
      </c>
      <c r="X1333">
        <f>IFERROR(INDEX(tbl_EmployeeSurvey[JobSatisfaction],MATCH(tbl_HRMaster[[#This Row],[EmployeeID]],tbl_EmployeeSurvey[EmployeeID],0)),"Not Found")</f>
        <v>4</v>
      </c>
      <c r="Y1333" s="5">
        <f>IFERROR(INDEX(tbl_EmployeeSurvey[WorkLifeBalance],MATCH(tbl_HRMaster[[#This Row],[EmployeeID]],tbl_EmployeeSurvey[EmployeeID],0)),"Not Found")</f>
        <v>3</v>
      </c>
      <c r="Z1333" s="5">
        <f>IFERROR(VLOOKUP(tbl_HRMaster[[#This Row],[EmployeeID]],tbl_ManagerSurvey[[EmployeeID]:[PerformanceRating]],2,FALSE),"Not Found")</f>
        <v>3</v>
      </c>
      <c r="AA1333" s="5">
        <f>IFERROR(VLOOKUP(tbl_HRMaster[[#This Row],[EmployeeID]],tbl_ManagerSurvey[[EmployeeID]:[PerformanceRating]],3,FALSE),"Not Found")</f>
        <v>3</v>
      </c>
      <c r="AB1333" s="5" t="str">
        <f>IF(tbl_HRMaster[[#This Row],[Attrition]]="Yes","Left","Active")</f>
        <v>Active</v>
      </c>
      <c r="AC1333" s="5" t="str">
        <f>_xlfn.IFS(tbl_HRMaster[[#This Row],[Age]]&lt;25,"Under 25",tbl_HRMaster[[#This Row],[Age]]&lt;35,"25-34",tbl_HRMaster[[#This Row],[Age]]&lt;45,"35-44",tbl_HRMaster[[#This Row],[Age]]&lt;55,"45-54",TRUE,"Above 54")</f>
        <v>Above 54</v>
      </c>
      <c r="AD1333" s="5" t="str">
        <f>_xlfn.IFS(
tbl_HRMaster[[#This Row],[YearsAtCompany]]&lt;2,"&lt; 2 Years",
tbl_HRMaster[[#This Row],[YearsAtCompany]]&lt;5,"2-4 Years",
tbl_HRMaster[[#This Row],[YearsAtCompany]]&lt;10,"5-9 Years",
TRUE,"10+ Years"
)</f>
        <v>5-9 Years</v>
      </c>
      <c r="AE1333" s="5">
        <f>IF(tbl_HRMaster[[#This Row],[Attrition]]="Yes",1,0)</f>
        <v>0</v>
      </c>
    </row>
    <row r="1334" spans="1:31" x14ac:dyDescent="0.25">
      <c r="A1334">
        <v>59</v>
      </c>
      <c r="B1334" t="s">
        <v>21</v>
      </c>
      <c r="C1334" t="s">
        <v>22</v>
      </c>
      <c r="D1334" t="s">
        <v>30</v>
      </c>
      <c r="E1334">
        <v>5</v>
      </c>
      <c r="F1334">
        <v>3</v>
      </c>
      <c r="G1334" t="s">
        <v>24</v>
      </c>
      <c r="H1334">
        <v>501</v>
      </c>
      <c r="I1334" t="s">
        <v>34</v>
      </c>
      <c r="J1334">
        <v>2</v>
      </c>
      <c r="K1334" t="s">
        <v>31</v>
      </c>
      <c r="L1334" t="s">
        <v>27</v>
      </c>
      <c r="M1334">
        <v>56740</v>
      </c>
      <c r="N1334">
        <v>3</v>
      </c>
      <c r="O1334">
        <v>12</v>
      </c>
      <c r="P1334">
        <v>0</v>
      </c>
      <c r="Q1334">
        <v>14</v>
      </c>
      <c r="R1334">
        <v>6</v>
      </c>
      <c r="S1334">
        <v>6</v>
      </c>
      <c r="T1334">
        <v>0</v>
      </c>
      <c r="U1334">
        <v>4</v>
      </c>
      <c r="V1334">
        <f>COUNTIF(tbl_HRMaster[EmployeeID],tbl_HRMaster[[#This Row],[EmployeeID]])</f>
        <v>1</v>
      </c>
      <c r="W1334">
        <f>IFERROR(INDEX(tbl_EmployeeSurvey[EnvironmentSatisfaction],MATCH(tbl_HRMaster[[#This Row],[EmployeeID]],tbl_EmployeeSurvey[EmployeeID],0)),"Not Found")</f>
        <v>2</v>
      </c>
      <c r="X1334">
        <f>IFERROR(INDEX(tbl_EmployeeSurvey[JobSatisfaction],MATCH(tbl_HRMaster[[#This Row],[EmployeeID]],tbl_EmployeeSurvey[EmployeeID],0)),"Not Found")</f>
        <v>4</v>
      </c>
      <c r="Y1334" s="5">
        <f>IFERROR(INDEX(tbl_EmployeeSurvey[WorkLifeBalance],MATCH(tbl_HRMaster[[#This Row],[EmployeeID]],tbl_EmployeeSurvey[EmployeeID],0)),"Not Found")</f>
        <v>1</v>
      </c>
      <c r="Z1334" s="5">
        <f>IFERROR(VLOOKUP(tbl_HRMaster[[#This Row],[EmployeeID]],tbl_ManagerSurvey[[EmployeeID]:[PerformanceRating]],2,FALSE),"Not Found")</f>
        <v>3</v>
      </c>
      <c r="AA1334" s="5">
        <f>IFERROR(VLOOKUP(tbl_HRMaster[[#This Row],[EmployeeID]],tbl_ManagerSurvey[[EmployeeID]:[PerformanceRating]],3,FALSE),"Not Found")</f>
        <v>3</v>
      </c>
      <c r="AB1334" s="5" t="str">
        <f>IF(tbl_HRMaster[[#This Row],[Attrition]]="Yes","Left","Active")</f>
        <v>Active</v>
      </c>
      <c r="AC1334" s="5" t="str">
        <f>_xlfn.IFS(tbl_HRMaster[[#This Row],[Age]]&lt;25,"Under 25",tbl_HRMaster[[#This Row],[Age]]&lt;35,"25-34",tbl_HRMaster[[#This Row],[Age]]&lt;45,"35-44",tbl_HRMaster[[#This Row],[Age]]&lt;55,"45-54",TRUE,"Above 54")</f>
        <v>Above 54</v>
      </c>
      <c r="AD1334" s="5" t="str">
        <f>_xlfn.IFS(
tbl_HRMaster[[#This Row],[YearsAtCompany]]&lt;2,"&lt; 2 Years",
tbl_HRMaster[[#This Row],[YearsAtCompany]]&lt;5,"2-4 Years",
tbl_HRMaster[[#This Row],[YearsAtCompany]]&lt;10,"5-9 Years",
TRUE,"10+ Years"
)</f>
        <v>5-9 Years</v>
      </c>
      <c r="AE1334" s="5">
        <f>IF(tbl_HRMaster[[#This Row],[Attrition]]="Yes",1,0)</f>
        <v>0</v>
      </c>
    </row>
    <row r="1335" spans="1:31" x14ac:dyDescent="0.25">
      <c r="A1335">
        <v>59</v>
      </c>
      <c r="B1335" t="s">
        <v>21</v>
      </c>
      <c r="C1335" t="s">
        <v>22</v>
      </c>
      <c r="D1335" t="s">
        <v>30</v>
      </c>
      <c r="E1335">
        <v>5</v>
      </c>
      <c r="F1335">
        <v>3</v>
      </c>
      <c r="G1335" t="s">
        <v>24</v>
      </c>
      <c r="H1335">
        <v>1971</v>
      </c>
      <c r="I1335" t="s">
        <v>34</v>
      </c>
      <c r="J1335">
        <v>2</v>
      </c>
      <c r="K1335" t="s">
        <v>31</v>
      </c>
      <c r="L1335" t="s">
        <v>27</v>
      </c>
      <c r="M1335">
        <v>56740</v>
      </c>
      <c r="N1335">
        <v>3</v>
      </c>
      <c r="O1335">
        <v>12</v>
      </c>
      <c r="P1335">
        <v>0</v>
      </c>
      <c r="Q1335">
        <v>14</v>
      </c>
      <c r="R1335">
        <v>6</v>
      </c>
      <c r="S1335">
        <v>6</v>
      </c>
      <c r="T1335">
        <v>0</v>
      </c>
      <c r="U1335">
        <v>4</v>
      </c>
      <c r="V1335">
        <f>COUNTIF(tbl_HRMaster[EmployeeID],tbl_HRMaster[[#This Row],[EmployeeID]])</f>
        <v>1</v>
      </c>
      <c r="W1335">
        <f>IFERROR(INDEX(tbl_EmployeeSurvey[EnvironmentSatisfaction],MATCH(tbl_HRMaster[[#This Row],[EmployeeID]],tbl_EmployeeSurvey[EmployeeID],0)),"Not Found")</f>
        <v>2</v>
      </c>
      <c r="X1335">
        <f>IFERROR(INDEX(tbl_EmployeeSurvey[JobSatisfaction],MATCH(tbl_HRMaster[[#This Row],[EmployeeID]],tbl_EmployeeSurvey[EmployeeID],0)),"Not Found")</f>
        <v>4</v>
      </c>
      <c r="Y1335" s="5">
        <f>IFERROR(INDEX(tbl_EmployeeSurvey[WorkLifeBalance],MATCH(tbl_HRMaster[[#This Row],[EmployeeID]],tbl_EmployeeSurvey[EmployeeID],0)),"Not Found")</f>
        <v>1</v>
      </c>
      <c r="Z1335" s="5">
        <f>IFERROR(VLOOKUP(tbl_HRMaster[[#This Row],[EmployeeID]],tbl_ManagerSurvey[[EmployeeID]:[PerformanceRating]],2,FALSE),"Not Found")</f>
        <v>3</v>
      </c>
      <c r="AA1335" s="5">
        <f>IFERROR(VLOOKUP(tbl_HRMaster[[#This Row],[EmployeeID]],tbl_ManagerSurvey[[EmployeeID]:[PerformanceRating]],3,FALSE),"Not Found")</f>
        <v>3</v>
      </c>
      <c r="AB1335" s="5" t="str">
        <f>IF(tbl_HRMaster[[#This Row],[Attrition]]="Yes","Left","Active")</f>
        <v>Active</v>
      </c>
      <c r="AC1335" s="5" t="str">
        <f>_xlfn.IFS(tbl_HRMaster[[#This Row],[Age]]&lt;25,"Under 25",tbl_HRMaster[[#This Row],[Age]]&lt;35,"25-34",tbl_HRMaster[[#This Row],[Age]]&lt;45,"35-44",tbl_HRMaster[[#This Row],[Age]]&lt;55,"45-54",TRUE,"Above 54")</f>
        <v>Above 54</v>
      </c>
      <c r="AD1335" s="5" t="str">
        <f>_xlfn.IFS(
tbl_HRMaster[[#This Row],[YearsAtCompany]]&lt;2,"&lt; 2 Years",
tbl_HRMaster[[#This Row],[YearsAtCompany]]&lt;5,"2-4 Years",
tbl_HRMaster[[#This Row],[YearsAtCompany]]&lt;10,"5-9 Years",
TRUE,"10+ Years"
)</f>
        <v>5-9 Years</v>
      </c>
      <c r="AE1335" s="5">
        <f>IF(tbl_HRMaster[[#This Row],[Attrition]]="Yes",1,0)</f>
        <v>0</v>
      </c>
    </row>
    <row r="1336" spans="1:31" x14ac:dyDescent="0.25">
      <c r="A1336">
        <v>59</v>
      </c>
      <c r="B1336" t="s">
        <v>21</v>
      </c>
      <c r="C1336" t="s">
        <v>22</v>
      </c>
      <c r="D1336" t="s">
        <v>30</v>
      </c>
      <c r="E1336">
        <v>5</v>
      </c>
      <c r="F1336">
        <v>3</v>
      </c>
      <c r="G1336" t="s">
        <v>24</v>
      </c>
      <c r="H1336">
        <v>3441</v>
      </c>
      <c r="I1336" t="s">
        <v>34</v>
      </c>
      <c r="J1336">
        <v>2</v>
      </c>
      <c r="K1336" t="s">
        <v>31</v>
      </c>
      <c r="L1336" t="s">
        <v>27</v>
      </c>
      <c r="M1336">
        <v>56740</v>
      </c>
      <c r="N1336">
        <v>3</v>
      </c>
      <c r="O1336">
        <v>12</v>
      </c>
      <c r="P1336">
        <v>0</v>
      </c>
      <c r="Q1336">
        <v>14</v>
      </c>
      <c r="R1336">
        <v>6</v>
      </c>
      <c r="S1336">
        <v>6</v>
      </c>
      <c r="T1336">
        <v>0</v>
      </c>
      <c r="U1336">
        <v>4</v>
      </c>
      <c r="V1336">
        <f>COUNTIF(tbl_HRMaster[EmployeeID],tbl_HRMaster[[#This Row],[EmployeeID]])</f>
        <v>1</v>
      </c>
      <c r="W1336">
        <f>IFERROR(INDEX(tbl_EmployeeSurvey[EnvironmentSatisfaction],MATCH(tbl_HRMaster[[#This Row],[EmployeeID]],tbl_EmployeeSurvey[EmployeeID],0)),"Not Found")</f>
        <v>2</v>
      </c>
      <c r="X1336">
        <f>IFERROR(INDEX(tbl_EmployeeSurvey[JobSatisfaction],MATCH(tbl_HRMaster[[#This Row],[EmployeeID]],tbl_EmployeeSurvey[EmployeeID],0)),"Not Found")</f>
        <v>4</v>
      </c>
      <c r="Y1336" s="5">
        <f>IFERROR(INDEX(tbl_EmployeeSurvey[WorkLifeBalance],MATCH(tbl_HRMaster[[#This Row],[EmployeeID]],tbl_EmployeeSurvey[EmployeeID],0)),"Not Found")</f>
        <v>1</v>
      </c>
      <c r="Z1336" s="5">
        <f>IFERROR(VLOOKUP(tbl_HRMaster[[#This Row],[EmployeeID]],tbl_ManagerSurvey[[EmployeeID]:[PerformanceRating]],2,FALSE),"Not Found")</f>
        <v>3</v>
      </c>
      <c r="AA1336" s="5">
        <f>IFERROR(VLOOKUP(tbl_HRMaster[[#This Row],[EmployeeID]],tbl_ManagerSurvey[[EmployeeID]:[PerformanceRating]],3,FALSE),"Not Found")</f>
        <v>3</v>
      </c>
      <c r="AB1336" s="5" t="str">
        <f>IF(tbl_HRMaster[[#This Row],[Attrition]]="Yes","Left","Active")</f>
        <v>Active</v>
      </c>
      <c r="AC1336" s="5" t="str">
        <f>_xlfn.IFS(tbl_HRMaster[[#This Row],[Age]]&lt;25,"Under 25",tbl_HRMaster[[#This Row],[Age]]&lt;35,"25-34",tbl_HRMaster[[#This Row],[Age]]&lt;45,"35-44",tbl_HRMaster[[#This Row],[Age]]&lt;55,"45-54",TRUE,"Above 54")</f>
        <v>Above 54</v>
      </c>
      <c r="AD1336" s="5" t="str">
        <f>_xlfn.IFS(
tbl_HRMaster[[#This Row],[YearsAtCompany]]&lt;2,"&lt; 2 Years",
tbl_HRMaster[[#This Row],[YearsAtCompany]]&lt;5,"2-4 Years",
tbl_HRMaster[[#This Row],[YearsAtCompany]]&lt;10,"5-9 Years",
TRUE,"10+ Years"
)</f>
        <v>5-9 Years</v>
      </c>
      <c r="AE1336" s="5">
        <f>IF(tbl_HRMaster[[#This Row],[Attrition]]="Yes",1,0)</f>
        <v>0</v>
      </c>
    </row>
    <row r="1337" spans="1:31" x14ac:dyDescent="0.25">
      <c r="A1337">
        <v>54</v>
      </c>
      <c r="B1337" t="s">
        <v>21</v>
      </c>
      <c r="C1337" t="s">
        <v>22</v>
      </c>
      <c r="D1337" t="s">
        <v>23</v>
      </c>
      <c r="E1337">
        <v>8</v>
      </c>
      <c r="F1337">
        <v>2</v>
      </c>
      <c r="G1337" t="s">
        <v>45</v>
      </c>
      <c r="H1337">
        <v>1432</v>
      </c>
      <c r="I1337" t="s">
        <v>25</v>
      </c>
      <c r="J1337">
        <v>2</v>
      </c>
      <c r="K1337" t="s">
        <v>40</v>
      </c>
      <c r="L1337" t="s">
        <v>27</v>
      </c>
      <c r="M1337">
        <v>61340</v>
      </c>
      <c r="N1337">
        <v>2</v>
      </c>
      <c r="O1337">
        <v>19</v>
      </c>
      <c r="P1337">
        <v>0</v>
      </c>
      <c r="Q1337">
        <v>16</v>
      </c>
      <c r="R1337">
        <v>2</v>
      </c>
      <c r="S1337">
        <v>6</v>
      </c>
      <c r="T1337">
        <v>0</v>
      </c>
      <c r="U1337">
        <v>5</v>
      </c>
      <c r="V1337">
        <f>COUNTIF(tbl_HRMaster[EmployeeID],tbl_HRMaster[[#This Row],[EmployeeID]])</f>
        <v>1</v>
      </c>
      <c r="W1337">
        <f>IFERROR(INDEX(tbl_EmployeeSurvey[EnvironmentSatisfaction],MATCH(tbl_HRMaster[[#This Row],[EmployeeID]],tbl_EmployeeSurvey[EmployeeID],0)),"Not Found")</f>
        <v>4</v>
      </c>
      <c r="X1337">
        <f>IFERROR(INDEX(tbl_EmployeeSurvey[JobSatisfaction],MATCH(tbl_HRMaster[[#This Row],[EmployeeID]],tbl_EmployeeSurvey[EmployeeID],0)),"Not Found")</f>
        <v>1</v>
      </c>
      <c r="Y1337" s="5">
        <f>IFERROR(INDEX(tbl_EmployeeSurvey[WorkLifeBalance],MATCH(tbl_HRMaster[[#This Row],[EmployeeID]],tbl_EmployeeSurvey[EmployeeID],0)),"Not Found")</f>
        <v>3</v>
      </c>
      <c r="Z1337" s="5">
        <f>IFERROR(VLOOKUP(tbl_HRMaster[[#This Row],[EmployeeID]],tbl_ManagerSurvey[[EmployeeID]:[PerformanceRating]],2,FALSE),"Not Found")</f>
        <v>2</v>
      </c>
      <c r="AA1337" s="5">
        <f>IFERROR(VLOOKUP(tbl_HRMaster[[#This Row],[EmployeeID]],tbl_ManagerSurvey[[EmployeeID]:[PerformanceRating]],3,FALSE),"Not Found")</f>
        <v>3</v>
      </c>
      <c r="AB1337" s="5" t="str">
        <f>IF(tbl_HRMaster[[#This Row],[Attrition]]="Yes","Left","Active")</f>
        <v>Active</v>
      </c>
      <c r="AC1337" s="5" t="str">
        <f>_xlfn.IFS(tbl_HRMaster[[#This Row],[Age]]&lt;25,"Under 25",tbl_HRMaster[[#This Row],[Age]]&lt;35,"25-34",tbl_HRMaster[[#This Row],[Age]]&lt;45,"35-44",tbl_HRMaster[[#This Row],[Age]]&lt;55,"45-54",TRUE,"Above 54")</f>
        <v>45-54</v>
      </c>
      <c r="AD1337" s="5" t="str">
        <f>_xlfn.IFS(
tbl_HRMaster[[#This Row],[YearsAtCompany]]&lt;2,"&lt; 2 Years",
tbl_HRMaster[[#This Row],[YearsAtCompany]]&lt;5,"2-4 Years",
tbl_HRMaster[[#This Row],[YearsAtCompany]]&lt;10,"5-9 Years",
TRUE,"10+ Years"
)</f>
        <v>5-9 Years</v>
      </c>
      <c r="AE1337" s="5">
        <f>IF(tbl_HRMaster[[#This Row],[Attrition]]="Yes",1,0)</f>
        <v>0</v>
      </c>
    </row>
    <row r="1338" spans="1:31" x14ac:dyDescent="0.25">
      <c r="A1338">
        <v>54</v>
      </c>
      <c r="B1338" t="s">
        <v>21</v>
      </c>
      <c r="C1338" t="s">
        <v>22</v>
      </c>
      <c r="D1338" t="s">
        <v>23</v>
      </c>
      <c r="E1338">
        <v>8</v>
      </c>
      <c r="F1338">
        <v>2</v>
      </c>
      <c r="G1338" t="s">
        <v>45</v>
      </c>
      <c r="H1338">
        <v>2902</v>
      </c>
      <c r="I1338" t="s">
        <v>25</v>
      </c>
      <c r="J1338">
        <v>2</v>
      </c>
      <c r="K1338" t="s">
        <v>40</v>
      </c>
      <c r="L1338" t="s">
        <v>27</v>
      </c>
      <c r="M1338">
        <v>61340</v>
      </c>
      <c r="N1338">
        <v>2</v>
      </c>
      <c r="O1338">
        <v>19</v>
      </c>
      <c r="P1338">
        <v>0</v>
      </c>
      <c r="Q1338">
        <v>16</v>
      </c>
      <c r="R1338">
        <v>2</v>
      </c>
      <c r="S1338">
        <v>6</v>
      </c>
      <c r="T1338">
        <v>0</v>
      </c>
      <c r="U1338">
        <v>5</v>
      </c>
      <c r="V1338">
        <f>COUNTIF(tbl_HRMaster[EmployeeID],tbl_HRMaster[[#This Row],[EmployeeID]])</f>
        <v>1</v>
      </c>
      <c r="W1338">
        <f>IFERROR(INDEX(tbl_EmployeeSurvey[EnvironmentSatisfaction],MATCH(tbl_HRMaster[[#This Row],[EmployeeID]],tbl_EmployeeSurvey[EmployeeID],0)),"Not Found")</f>
        <v>4</v>
      </c>
      <c r="X1338">
        <f>IFERROR(INDEX(tbl_EmployeeSurvey[JobSatisfaction],MATCH(tbl_HRMaster[[#This Row],[EmployeeID]],tbl_EmployeeSurvey[EmployeeID],0)),"Not Found")</f>
        <v>1</v>
      </c>
      <c r="Y1338" s="5">
        <f>IFERROR(INDEX(tbl_EmployeeSurvey[WorkLifeBalance],MATCH(tbl_HRMaster[[#This Row],[EmployeeID]],tbl_EmployeeSurvey[EmployeeID],0)),"Not Found")</f>
        <v>3</v>
      </c>
      <c r="Z1338" s="5">
        <f>IFERROR(VLOOKUP(tbl_HRMaster[[#This Row],[EmployeeID]],tbl_ManagerSurvey[[EmployeeID]:[PerformanceRating]],2,FALSE),"Not Found")</f>
        <v>2</v>
      </c>
      <c r="AA1338" s="5">
        <f>IFERROR(VLOOKUP(tbl_HRMaster[[#This Row],[EmployeeID]],tbl_ManagerSurvey[[EmployeeID]:[PerformanceRating]],3,FALSE),"Not Found")</f>
        <v>3</v>
      </c>
      <c r="AB1338" s="5" t="str">
        <f>IF(tbl_HRMaster[[#This Row],[Attrition]]="Yes","Left","Active")</f>
        <v>Active</v>
      </c>
      <c r="AC1338" s="5" t="str">
        <f>_xlfn.IFS(tbl_HRMaster[[#This Row],[Age]]&lt;25,"Under 25",tbl_HRMaster[[#This Row],[Age]]&lt;35,"25-34",tbl_HRMaster[[#This Row],[Age]]&lt;45,"35-44",tbl_HRMaster[[#This Row],[Age]]&lt;55,"45-54",TRUE,"Above 54")</f>
        <v>45-54</v>
      </c>
      <c r="AD1338" s="5" t="str">
        <f>_xlfn.IFS(
tbl_HRMaster[[#This Row],[YearsAtCompany]]&lt;2,"&lt; 2 Years",
tbl_HRMaster[[#This Row],[YearsAtCompany]]&lt;5,"2-4 Years",
tbl_HRMaster[[#This Row],[YearsAtCompany]]&lt;10,"5-9 Years",
TRUE,"10+ Years"
)</f>
        <v>5-9 Years</v>
      </c>
      <c r="AE1338" s="5">
        <f>IF(tbl_HRMaster[[#This Row],[Attrition]]="Yes",1,0)</f>
        <v>0</v>
      </c>
    </row>
    <row r="1339" spans="1:31" x14ac:dyDescent="0.25">
      <c r="A1339">
        <v>54</v>
      </c>
      <c r="B1339" t="s">
        <v>21</v>
      </c>
      <c r="C1339" t="s">
        <v>22</v>
      </c>
      <c r="D1339" t="s">
        <v>23</v>
      </c>
      <c r="E1339">
        <v>8</v>
      </c>
      <c r="F1339">
        <v>2</v>
      </c>
      <c r="G1339" t="s">
        <v>45</v>
      </c>
      <c r="H1339">
        <v>4372</v>
      </c>
      <c r="I1339" t="s">
        <v>25</v>
      </c>
      <c r="J1339">
        <v>2</v>
      </c>
      <c r="K1339" t="s">
        <v>40</v>
      </c>
      <c r="L1339" t="s">
        <v>27</v>
      </c>
      <c r="M1339">
        <v>61340</v>
      </c>
      <c r="N1339">
        <v>2</v>
      </c>
      <c r="O1339">
        <v>19</v>
      </c>
      <c r="P1339">
        <v>0</v>
      </c>
      <c r="Q1339">
        <v>16</v>
      </c>
      <c r="R1339">
        <v>2</v>
      </c>
      <c r="S1339">
        <v>6</v>
      </c>
      <c r="T1339">
        <v>0</v>
      </c>
      <c r="U1339">
        <v>5</v>
      </c>
      <c r="V1339">
        <f>COUNTIF(tbl_HRMaster[EmployeeID],tbl_HRMaster[[#This Row],[EmployeeID]])</f>
        <v>1</v>
      </c>
      <c r="W1339">
        <f>IFERROR(INDEX(tbl_EmployeeSurvey[EnvironmentSatisfaction],MATCH(tbl_HRMaster[[#This Row],[EmployeeID]],tbl_EmployeeSurvey[EmployeeID],0)),"Not Found")</f>
        <v>4</v>
      </c>
      <c r="X1339">
        <f>IFERROR(INDEX(tbl_EmployeeSurvey[JobSatisfaction],MATCH(tbl_HRMaster[[#This Row],[EmployeeID]],tbl_EmployeeSurvey[EmployeeID],0)),"Not Found")</f>
        <v>1</v>
      </c>
      <c r="Y1339" s="5">
        <f>IFERROR(INDEX(tbl_EmployeeSurvey[WorkLifeBalance],MATCH(tbl_HRMaster[[#This Row],[EmployeeID]],tbl_EmployeeSurvey[EmployeeID],0)),"Not Found")</f>
        <v>3</v>
      </c>
      <c r="Z1339" s="5">
        <f>IFERROR(VLOOKUP(tbl_HRMaster[[#This Row],[EmployeeID]],tbl_ManagerSurvey[[EmployeeID]:[PerformanceRating]],2,FALSE),"Not Found")</f>
        <v>2</v>
      </c>
      <c r="AA1339" s="5">
        <f>IFERROR(VLOOKUP(tbl_HRMaster[[#This Row],[EmployeeID]],tbl_ManagerSurvey[[EmployeeID]:[PerformanceRating]],3,FALSE),"Not Found")</f>
        <v>3</v>
      </c>
      <c r="AB1339" s="5" t="str">
        <f>IF(tbl_HRMaster[[#This Row],[Attrition]]="Yes","Left","Active")</f>
        <v>Active</v>
      </c>
      <c r="AC1339" s="5" t="str">
        <f>_xlfn.IFS(tbl_HRMaster[[#This Row],[Age]]&lt;25,"Under 25",tbl_HRMaster[[#This Row],[Age]]&lt;35,"25-34",tbl_HRMaster[[#This Row],[Age]]&lt;45,"35-44",tbl_HRMaster[[#This Row],[Age]]&lt;55,"45-54",TRUE,"Above 54")</f>
        <v>45-54</v>
      </c>
      <c r="AD1339" s="5" t="str">
        <f>_xlfn.IFS(
tbl_HRMaster[[#This Row],[YearsAtCompany]]&lt;2,"&lt; 2 Years",
tbl_HRMaster[[#This Row],[YearsAtCompany]]&lt;5,"2-4 Years",
tbl_HRMaster[[#This Row],[YearsAtCompany]]&lt;10,"5-9 Years",
TRUE,"10+ Years"
)</f>
        <v>5-9 Years</v>
      </c>
      <c r="AE1339" s="5">
        <f>IF(tbl_HRMaster[[#This Row],[Attrition]]="Yes",1,0)</f>
        <v>0</v>
      </c>
    </row>
    <row r="1340" spans="1:31" x14ac:dyDescent="0.25">
      <c r="A1340">
        <v>58</v>
      </c>
      <c r="B1340" t="s">
        <v>21</v>
      </c>
      <c r="C1340" t="s">
        <v>22</v>
      </c>
      <c r="D1340" t="s">
        <v>30</v>
      </c>
      <c r="E1340">
        <v>2</v>
      </c>
      <c r="F1340">
        <v>4</v>
      </c>
      <c r="G1340" t="s">
        <v>24</v>
      </c>
      <c r="H1340">
        <v>417</v>
      </c>
      <c r="I1340" t="s">
        <v>34</v>
      </c>
      <c r="J1340">
        <v>1</v>
      </c>
      <c r="K1340" t="s">
        <v>31</v>
      </c>
      <c r="L1340" t="s">
        <v>41</v>
      </c>
      <c r="M1340">
        <v>26220</v>
      </c>
      <c r="N1340">
        <v>2</v>
      </c>
      <c r="O1340">
        <v>23</v>
      </c>
      <c r="P1340">
        <v>0</v>
      </c>
      <c r="Q1340">
        <v>24</v>
      </c>
      <c r="R1340">
        <v>3</v>
      </c>
      <c r="S1340">
        <v>6</v>
      </c>
      <c r="T1340">
        <v>0</v>
      </c>
      <c r="U1340">
        <v>4</v>
      </c>
      <c r="V1340">
        <f>COUNTIF(tbl_HRMaster[EmployeeID],tbl_HRMaster[[#This Row],[EmployeeID]])</f>
        <v>1</v>
      </c>
      <c r="W1340">
        <f>IFERROR(INDEX(tbl_EmployeeSurvey[EnvironmentSatisfaction],MATCH(tbl_HRMaster[[#This Row],[EmployeeID]],tbl_EmployeeSurvey[EmployeeID],0)),"Not Found")</f>
        <v>3</v>
      </c>
      <c r="X1340">
        <f>IFERROR(INDEX(tbl_EmployeeSurvey[JobSatisfaction],MATCH(tbl_HRMaster[[#This Row],[EmployeeID]],tbl_EmployeeSurvey[EmployeeID],0)),"Not Found")</f>
        <v>2</v>
      </c>
      <c r="Y1340" s="5">
        <f>IFERROR(INDEX(tbl_EmployeeSurvey[WorkLifeBalance],MATCH(tbl_HRMaster[[#This Row],[EmployeeID]],tbl_EmployeeSurvey[EmployeeID],0)),"Not Found")</f>
        <v>3</v>
      </c>
      <c r="Z1340" s="5">
        <f>IFERROR(VLOOKUP(tbl_HRMaster[[#This Row],[EmployeeID]],tbl_ManagerSurvey[[EmployeeID]:[PerformanceRating]],2,FALSE),"Not Found")</f>
        <v>3</v>
      </c>
      <c r="AA1340" s="5">
        <f>IFERROR(VLOOKUP(tbl_HRMaster[[#This Row],[EmployeeID]],tbl_ManagerSurvey[[EmployeeID]:[PerformanceRating]],3,FALSE),"Not Found")</f>
        <v>4</v>
      </c>
      <c r="AB1340" s="5" t="str">
        <f>IF(tbl_HRMaster[[#This Row],[Attrition]]="Yes","Left","Active")</f>
        <v>Active</v>
      </c>
      <c r="AC1340" s="5" t="str">
        <f>_xlfn.IFS(tbl_HRMaster[[#This Row],[Age]]&lt;25,"Under 25",tbl_HRMaster[[#This Row],[Age]]&lt;35,"25-34",tbl_HRMaster[[#This Row],[Age]]&lt;45,"35-44",tbl_HRMaster[[#This Row],[Age]]&lt;55,"45-54",TRUE,"Above 54")</f>
        <v>Above 54</v>
      </c>
      <c r="AD1340" s="5" t="str">
        <f>_xlfn.IFS(
tbl_HRMaster[[#This Row],[YearsAtCompany]]&lt;2,"&lt; 2 Years",
tbl_HRMaster[[#This Row],[YearsAtCompany]]&lt;5,"2-4 Years",
tbl_HRMaster[[#This Row],[YearsAtCompany]]&lt;10,"5-9 Years",
TRUE,"10+ Years"
)</f>
        <v>5-9 Years</v>
      </c>
      <c r="AE1340" s="5">
        <f>IF(tbl_HRMaster[[#This Row],[Attrition]]="Yes",1,0)</f>
        <v>0</v>
      </c>
    </row>
    <row r="1341" spans="1:31" x14ac:dyDescent="0.25">
      <c r="A1341">
        <v>58</v>
      </c>
      <c r="B1341" t="s">
        <v>21</v>
      </c>
      <c r="C1341" t="s">
        <v>22</v>
      </c>
      <c r="D1341" t="s">
        <v>30</v>
      </c>
      <c r="E1341">
        <v>2</v>
      </c>
      <c r="F1341">
        <v>4</v>
      </c>
      <c r="G1341" t="s">
        <v>24</v>
      </c>
      <c r="H1341">
        <v>1887</v>
      </c>
      <c r="I1341" t="s">
        <v>34</v>
      </c>
      <c r="J1341">
        <v>1</v>
      </c>
      <c r="K1341" t="s">
        <v>31</v>
      </c>
      <c r="L1341" t="s">
        <v>41</v>
      </c>
      <c r="M1341">
        <v>26220</v>
      </c>
      <c r="N1341">
        <v>2</v>
      </c>
      <c r="O1341">
        <v>23</v>
      </c>
      <c r="P1341">
        <v>0</v>
      </c>
      <c r="Q1341">
        <v>24</v>
      </c>
      <c r="R1341">
        <v>3</v>
      </c>
      <c r="S1341">
        <v>6</v>
      </c>
      <c r="T1341">
        <v>0</v>
      </c>
      <c r="U1341">
        <v>4</v>
      </c>
      <c r="V1341">
        <f>COUNTIF(tbl_HRMaster[EmployeeID],tbl_HRMaster[[#This Row],[EmployeeID]])</f>
        <v>1</v>
      </c>
      <c r="W1341">
        <f>IFERROR(INDEX(tbl_EmployeeSurvey[EnvironmentSatisfaction],MATCH(tbl_HRMaster[[#This Row],[EmployeeID]],tbl_EmployeeSurvey[EmployeeID],0)),"Not Found")</f>
        <v>3</v>
      </c>
      <c r="X1341">
        <f>IFERROR(INDEX(tbl_EmployeeSurvey[JobSatisfaction],MATCH(tbl_HRMaster[[#This Row],[EmployeeID]],tbl_EmployeeSurvey[EmployeeID],0)),"Not Found")</f>
        <v>2</v>
      </c>
      <c r="Y1341" s="5">
        <f>IFERROR(INDEX(tbl_EmployeeSurvey[WorkLifeBalance],MATCH(tbl_HRMaster[[#This Row],[EmployeeID]],tbl_EmployeeSurvey[EmployeeID],0)),"Not Found")</f>
        <v>3</v>
      </c>
      <c r="Z1341" s="5">
        <f>IFERROR(VLOOKUP(tbl_HRMaster[[#This Row],[EmployeeID]],tbl_ManagerSurvey[[EmployeeID]:[PerformanceRating]],2,FALSE),"Not Found")</f>
        <v>3</v>
      </c>
      <c r="AA1341" s="5">
        <f>IFERROR(VLOOKUP(tbl_HRMaster[[#This Row],[EmployeeID]],tbl_ManagerSurvey[[EmployeeID]:[PerformanceRating]],3,FALSE),"Not Found")</f>
        <v>4</v>
      </c>
      <c r="AB1341" s="5" t="str">
        <f>IF(tbl_HRMaster[[#This Row],[Attrition]]="Yes","Left","Active")</f>
        <v>Active</v>
      </c>
      <c r="AC1341" s="5" t="str">
        <f>_xlfn.IFS(tbl_HRMaster[[#This Row],[Age]]&lt;25,"Under 25",tbl_HRMaster[[#This Row],[Age]]&lt;35,"25-34",tbl_HRMaster[[#This Row],[Age]]&lt;45,"35-44",tbl_HRMaster[[#This Row],[Age]]&lt;55,"45-54",TRUE,"Above 54")</f>
        <v>Above 54</v>
      </c>
      <c r="AD1341" s="5" t="str">
        <f>_xlfn.IFS(
tbl_HRMaster[[#This Row],[YearsAtCompany]]&lt;2,"&lt; 2 Years",
tbl_HRMaster[[#This Row],[YearsAtCompany]]&lt;5,"2-4 Years",
tbl_HRMaster[[#This Row],[YearsAtCompany]]&lt;10,"5-9 Years",
TRUE,"10+ Years"
)</f>
        <v>5-9 Years</v>
      </c>
      <c r="AE1341" s="5">
        <f>IF(tbl_HRMaster[[#This Row],[Attrition]]="Yes",1,0)</f>
        <v>0</v>
      </c>
    </row>
    <row r="1342" spans="1:31" x14ac:dyDescent="0.25">
      <c r="A1342">
        <v>58</v>
      </c>
      <c r="B1342" t="s">
        <v>21</v>
      </c>
      <c r="C1342" t="s">
        <v>22</v>
      </c>
      <c r="D1342" t="s">
        <v>30</v>
      </c>
      <c r="E1342">
        <v>2</v>
      </c>
      <c r="F1342">
        <v>4</v>
      </c>
      <c r="G1342" t="s">
        <v>24</v>
      </c>
      <c r="H1342">
        <v>3357</v>
      </c>
      <c r="I1342" t="s">
        <v>34</v>
      </c>
      <c r="J1342">
        <v>1</v>
      </c>
      <c r="K1342" t="s">
        <v>31</v>
      </c>
      <c r="L1342" t="s">
        <v>41</v>
      </c>
      <c r="M1342">
        <v>26220</v>
      </c>
      <c r="N1342">
        <v>2</v>
      </c>
      <c r="O1342">
        <v>23</v>
      </c>
      <c r="P1342">
        <v>0</v>
      </c>
      <c r="Q1342">
        <v>24</v>
      </c>
      <c r="R1342">
        <v>3</v>
      </c>
      <c r="S1342">
        <v>6</v>
      </c>
      <c r="T1342">
        <v>0</v>
      </c>
      <c r="U1342">
        <v>4</v>
      </c>
      <c r="V1342">
        <f>COUNTIF(tbl_HRMaster[EmployeeID],tbl_HRMaster[[#This Row],[EmployeeID]])</f>
        <v>1</v>
      </c>
      <c r="W1342">
        <f>IFERROR(INDEX(tbl_EmployeeSurvey[EnvironmentSatisfaction],MATCH(tbl_HRMaster[[#This Row],[EmployeeID]],tbl_EmployeeSurvey[EmployeeID],0)),"Not Found")</f>
        <v>3</v>
      </c>
      <c r="X1342">
        <f>IFERROR(INDEX(tbl_EmployeeSurvey[JobSatisfaction],MATCH(tbl_HRMaster[[#This Row],[EmployeeID]],tbl_EmployeeSurvey[EmployeeID],0)),"Not Found")</f>
        <v>2</v>
      </c>
      <c r="Y1342" s="5">
        <f>IFERROR(INDEX(tbl_EmployeeSurvey[WorkLifeBalance],MATCH(tbl_HRMaster[[#This Row],[EmployeeID]],tbl_EmployeeSurvey[EmployeeID],0)),"Not Found")</f>
        <v>3</v>
      </c>
      <c r="Z1342" s="5">
        <f>IFERROR(VLOOKUP(tbl_HRMaster[[#This Row],[EmployeeID]],tbl_ManagerSurvey[[EmployeeID]:[PerformanceRating]],2,FALSE),"Not Found")</f>
        <v>3</v>
      </c>
      <c r="AA1342" s="5">
        <f>IFERROR(VLOOKUP(tbl_HRMaster[[#This Row],[EmployeeID]],tbl_ManagerSurvey[[EmployeeID]:[PerformanceRating]],3,FALSE),"Not Found")</f>
        <v>4</v>
      </c>
      <c r="AB1342" s="5" t="str">
        <f>IF(tbl_HRMaster[[#This Row],[Attrition]]="Yes","Left","Active")</f>
        <v>Active</v>
      </c>
      <c r="AC1342" s="5" t="str">
        <f>_xlfn.IFS(tbl_HRMaster[[#This Row],[Age]]&lt;25,"Under 25",tbl_HRMaster[[#This Row],[Age]]&lt;35,"25-34",tbl_HRMaster[[#This Row],[Age]]&lt;45,"35-44",tbl_HRMaster[[#This Row],[Age]]&lt;55,"45-54",TRUE,"Above 54")</f>
        <v>Above 54</v>
      </c>
      <c r="AD1342" s="5" t="str">
        <f>_xlfn.IFS(
tbl_HRMaster[[#This Row],[YearsAtCompany]]&lt;2,"&lt; 2 Years",
tbl_HRMaster[[#This Row],[YearsAtCompany]]&lt;5,"2-4 Years",
tbl_HRMaster[[#This Row],[YearsAtCompany]]&lt;10,"5-9 Years",
TRUE,"10+ Years"
)</f>
        <v>5-9 Years</v>
      </c>
      <c r="AE1342" s="5">
        <f>IF(tbl_HRMaster[[#This Row],[Attrition]]="Yes",1,0)</f>
        <v>0</v>
      </c>
    </row>
    <row r="1343" spans="1:31" x14ac:dyDescent="0.25">
      <c r="A1343">
        <v>56</v>
      </c>
      <c r="B1343" t="s">
        <v>21</v>
      </c>
      <c r="C1343" t="s">
        <v>22</v>
      </c>
      <c r="D1343" t="s">
        <v>37</v>
      </c>
      <c r="E1343">
        <v>2</v>
      </c>
      <c r="F1343">
        <v>1</v>
      </c>
      <c r="G1343" t="s">
        <v>38</v>
      </c>
      <c r="H1343">
        <v>1298</v>
      </c>
      <c r="I1343" t="s">
        <v>34</v>
      </c>
      <c r="J1343">
        <v>2</v>
      </c>
      <c r="K1343" t="s">
        <v>35</v>
      </c>
      <c r="L1343" t="s">
        <v>32</v>
      </c>
      <c r="M1343">
        <v>26440</v>
      </c>
      <c r="N1343">
        <v>4</v>
      </c>
      <c r="O1343">
        <v>11</v>
      </c>
      <c r="P1343">
        <v>1</v>
      </c>
      <c r="Q1343">
        <v>37</v>
      </c>
      <c r="R1343">
        <v>2</v>
      </c>
      <c r="S1343">
        <v>6</v>
      </c>
      <c r="T1343">
        <v>0</v>
      </c>
      <c r="U1343">
        <v>2</v>
      </c>
      <c r="V1343">
        <f>COUNTIF(tbl_HRMaster[EmployeeID],tbl_HRMaster[[#This Row],[EmployeeID]])</f>
        <v>1</v>
      </c>
      <c r="W1343">
        <f>IFERROR(INDEX(tbl_EmployeeSurvey[EnvironmentSatisfaction],MATCH(tbl_HRMaster[[#This Row],[EmployeeID]],tbl_EmployeeSurvey[EmployeeID],0)),"Not Found")</f>
        <v>4</v>
      </c>
      <c r="X1343">
        <f>IFERROR(INDEX(tbl_EmployeeSurvey[JobSatisfaction],MATCH(tbl_HRMaster[[#This Row],[EmployeeID]],tbl_EmployeeSurvey[EmployeeID],0)),"Not Found")</f>
        <v>4</v>
      </c>
      <c r="Y1343" s="5">
        <f>IFERROR(INDEX(tbl_EmployeeSurvey[WorkLifeBalance],MATCH(tbl_HRMaster[[#This Row],[EmployeeID]],tbl_EmployeeSurvey[EmployeeID],0)),"Not Found")</f>
        <v>2</v>
      </c>
      <c r="Z1343" s="5">
        <f>IFERROR(VLOOKUP(tbl_HRMaster[[#This Row],[EmployeeID]],tbl_ManagerSurvey[[EmployeeID]:[PerformanceRating]],2,FALSE),"Not Found")</f>
        <v>3</v>
      </c>
      <c r="AA1343" s="5">
        <f>IFERROR(VLOOKUP(tbl_HRMaster[[#This Row],[EmployeeID]],tbl_ManagerSurvey[[EmployeeID]:[PerformanceRating]],3,FALSE),"Not Found")</f>
        <v>3</v>
      </c>
      <c r="AB1343" s="5" t="str">
        <f>IF(tbl_HRMaster[[#This Row],[Attrition]]="Yes","Left","Active")</f>
        <v>Active</v>
      </c>
      <c r="AC1343" s="5" t="str">
        <f>_xlfn.IFS(tbl_HRMaster[[#This Row],[Age]]&lt;25,"Under 25",tbl_HRMaster[[#This Row],[Age]]&lt;35,"25-34",tbl_HRMaster[[#This Row],[Age]]&lt;45,"35-44",tbl_HRMaster[[#This Row],[Age]]&lt;55,"45-54",TRUE,"Above 54")</f>
        <v>Above 54</v>
      </c>
      <c r="AD1343" s="5" t="str">
        <f>_xlfn.IFS(
tbl_HRMaster[[#This Row],[YearsAtCompany]]&lt;2,"&lt; 2 Years",
tbl_HRMaster[[#This Row],[YearsAtCompany]]&lt;5,"2-4 Years",
tbl_HRMaster[[#This Row],[YearsAtCompany]]&lt;10,"5-9 Years",
TRUE,"10+ Years"
)</f>
        <v>5-9 Years</v>
      </c>
      <c r="AE1343" s="5">
        <f>IF(tbl_HRMaster[[#This Row],[Attrition]]="Yes",1,0)</f>
        <v>0</v>
      </c>
    </row>
    <row r="1344" spans="1:31" x14ac:dyDescent="0.25">
      <c r="A1344">
        <v>56</v>
      </c>
      <c r="B1344" t="s">
        <v>21</v>
      </c>
      <c r="C1344" t="s">
        <v>22</v>
      </c>
      <c r="D1344" t="s">
        <v>37</v>
      </c>
      <c r="E1344">
        <v>2</v>
      </c>
      <c r="F1344">
        <v>1</v>
      </c>
      <c r="G1344" t="s">
        <v>38</v>
      </c>
      <c r="H1344">
        <v>2768</v>
      </c>
      <c r="I1344" t="s">
        <v>34</v>
      </c>
      <c r="J1344">
        <v>2</v>
      </c>
      <c r="K1344" t="s">
        <v>35</v>
      </c>
      <c r="L1344" t="s">
        <v>32</v>
      </c>
      <c r="M1344">
        <v>26440</v>
      </c>
      <c r="N1344">
        <v>4</v>
      </c>
      <c r="O1344">
        <v>11</v>
      </c>
      <c r="P1344">
        <v>1</v>
      </c>
      <c r="Q1344">
        <v>37</v>
      </c>
      <c r="R1344">
        <v>2</v>
      </c>
      <c r="S1344">
        <v>6</v>
      </c>
      <c r="T1344">
        <v>0</v>
      </c>
      <c r="U1344">
        <v>2</v>
      </c>
      <c r="V1344">
        <f>COUNTIF(tbl_HRMaster[EmployeeID],tbl_HRMaster[[#This Row],[EmployeeID]])</f>
        <v>1</v>
      </c>
      <c r="W1344">
        <f>IFERROR(INDEX(tbl_EmployeeSurvey[EnvironmentSatisfaction],MATCH(tbl_HRMaster[[#This Row],[EmployeeID]],tbl_EmployeeSurvey[EmployeeID],0)),"Not Found")</f>
        <v>4</v>
      </c>
      <c r="X1344">
        <f>IFERROR(INDEX(tbl_EmployeeSurvey[JobSatisfaction],MATCH(tbl_HRMaster[[#This Row],[EmployeeID]],tbl_EmployeeSurvey[EmployeeID],0)),"Not Found")</f>
        <v>4</v>
      </c>
      <c r="Y1344" s="5">
        <f>IFERROR(INDEX(tbl_EmployeeSurvey[WorkLifeBalance],MATCH(tbl_HRMaster[[#This Row],[EmployeeID]],tbl_EmployeeSurvey[EmployeeID],0)),"Not Found")</f>
        <v>2</v>
      </c>
      <c r="Z1344" s="5">
        <f>IFERROR(VLOOKUP(tbl_HRMaster[[#This Row],[EmployeeID]],tbl_ManagerSurvey[[EmployeeID]:[PerformanceRating]],2,FALSE),"Not Found")</f>
        <v>3</v>
      </c>
      <c r="AA1344" s="5">
        <f>IFERROR(VLOOKUP(tbl_HRMaster[[#This Row],[EmployeeID]],tbl_ManagerSurvey[[EmployeeID]:[PerformanceRating]],3,FALSE),"Not Found")</f>
        <v>3</v>
      </c>
      <c r="AB1344" s="5" t="str">
        <f>IF(tbl_HRMaster[[#This Row],[Attrition]]="Yes","Left","Active")</f>
        <v>Active</v>
      </c>
      <c r="AC1344" s="5" t="str">
        <f>_xlfn.IFS(tbl_HRMaster[[#This Row],[Age]]&lt;25,"Under 25",tbl_HRMaster[[#This Row],[Age]]&lt;35,"25-34",tbl_HRMaster[[#This Row],[Age]]&lt;45,"35-44",tbl_HRMaster[[#This Row],[Age]]&lt;55,"45-54",TRUE,"Above 54")</f>
        <v>Above 54</v>
      </c>
      <c r="AD1344" s="5" t="str">
        <f>_xlfn.IFS(
tbl_HRMaster[[#This Row],[YearsAtCompany]]&lt;2,"&lt; 2 Years",
tbl_HRMaster[[#This Row],[YearsAtCompany]]&lt;5,"2-4 Years",
tbl_HRMaster[[#This Row],[YearsAtCompany]]&lt;10,"5-9 Years",
TRUE,"10+ Years"
)</f>
        <v>5-9 Years</v>
      </c>
      <c r="AE1344" s="5">
        <f>IF(tbl_HRMaster[[#This Row],[Attrition]]="Yes",1,0)</f>
        <v>0</v>
      </c>
    </row>
    <row r="1345" spans="1:31" x14ac:dyDescent="0.25">
      <c r="A1345">
        <v>56</v>
      </c>
      <c r="B1345" t="s">
        <v>21</v>
      </c>
      <c r="C1345" t="s">
        <v>22</v>
      </c>
      <c r="D1345" t="s">
        <v>37</v>
      </c>
      <c r="E1345">
        <v>2</v>
      </c>
      <c r="F1345">
        <v>1</v>
      </c>
      <c r="G1345" t="s">
        <v>38</v>
      </c>
      <c r="H1345">
        <v>4238</v>
      </c>
      <c r="I1345" t="s">
        <v>34</v>
      </c>
      <c r="J1345">
        <v>2</v>
      </c>
      <c r="K1345" t="s">
        <v>35</v>
      </c>
      <c r="L1345" t="s">
        <v>32</v>
      </c>
      <c r="M1345">
        <v>26440</v>
      </c>
      <c r="N1345">
        <v>4</v>
      </c>
      <c r="O1345">
        <v>11</v>
      </c>
      <c r="P1345">
        <v>1</v>
      </c>
      <c r="Q1345">
        <v>37</v>
      </c>
      <c r="R1345">
        <v>2</v>
      </c>
      <c r="S1345">
        <v>6</v>
      </c>
      <c r="T1345">
        <v>0</v>
      </c>
      <c r="U1345">
        <v>2</v>
      </c>
      <c r="V1345">
        <f>COUNTIF(tbl_HRMaster[EmployeeID],tbl_HRMaster[[#This Row],[EmployeeID]])</f>
        <v>1</v>
      </c>
      <c r="W1345">
        <f>IFERROR(INDEX(tbl_EmployeeSurvey[EnvironmentSatisfaction],MATCH(tbl_HRMaster[[#This Row],[EmployeeID]],tbl_EmployeeSurvey[EmployeeID],0)),"Not Found")</f>
        <v>4</v>
      </c>
      <c r="X1345">
        <f>IFERROR(INDEX(tbl_EmployeeSurvey[JobSatisfaction],MATCH(tbl_HRMaster[[#This Row],[EmployeeID]],tbl_EmployeeSurvey[EmployeeID],0)),"Not Found")</f>
        <v>4</v>
      </c>
      <c r="Y1345" s="5">
        <f>IFERROR(INDEX(tbl_EmployeeSurvey[WorkLifeBalance],MATCH(tbl_HRMaster[[#This Row],[EmployeeID]],tbl_EmployeeSurvey[EmployeeID],0)),"Not Found")</f>
        <v>2</v>
      </c>
      <c r="Z1345" s="5">
        <f>IFERROR(VLOOKUP(tbl_HRMaster[[#This Row],[EmployeeID]],tbl_ManagerSurvey[[EmployeeID]:[PerformanceRating]],2,FALSE),"Not Found")</f>
        <v>3</v>
      </c>
      <c r="AA1345" s="5">
        <f>IFERROR(VLOOKUP(tbl_HRMaster[[#This Row],[EmployeeID]],tbl_ManagerSurvey[[EmployeeID]:[PerformanceRating]],3,FALSE),"Not Found")</f>
        <v>3</v>
      </c>
      <c r="AB1345" s="5" t="str">
        <f>IF(tbl_HRMaster[[#This Row],[Attrition]]="Yes","Left","Active")</f>
        <v>Active</v>
      </c>
      <c r="AC1345" s="5" t="str">
        <f>_xlfn.IFS(tbl_HRMaster[[#This Row],[Age]]&lt;25,"Under 25",tbl_HRMaster[[#This Row],[Age]]&lt;35,"25-34",tbl_HRMaster[[#This Row],[Age]]&lt;45,"35-44",tbl_HRMaster[[#This Row],[Age]]&lt;55,"45-54",TRUE,"Above 54")</f>
        <v>Above 54</v>
      </c>
      <c r="AD1345" s="5" t="str">
        <f>_xlfn.IFS(
tbl_HRMaster[[#This Row],[YearsAtCompany]]&lt;2,"&lt; 2 Years",
tbl_HRMaster[[#This Row],[YearsAtCompany]]&lt;5,"2-4 Years",
tbl_HRMaster[[#This Row],[YearsAtCompany]]&lt;10,"5-9 Years",
TRUE,"10+ Years"
)</f>
        <v>5-9 Years</v>
      </c>
      <c r="AE1345" s="5">
        <f>IF(tbl_HRMaster[[#This Row],[Attrition]]="Yes",1,0)</f>
        <v>0</v>
      </c>
    </row>
    <row r="1346" spans="1:31" x14ac:dyDescent="0.25">
      <c r="A1346">
        <v>28</v>
      </c>
      <c r="B1346" t="s">
        <v>21</v>
      </c>
      <c r="C1346" t="s">
        <v>29</v>
      </c>
      <c r="D1346" t="s">
        <v>23</v>
      </c>
      <c r="E1346">
        <v>8</v>
      </c>
      <c r="F1346">
        <v>3</v>
      </c>
      <c r="G1346" t="s">
        <v>24</v>
      </c>
      <c r="H1346">
        <v>1107</v>
      </c>
      <c r="I1346" t="s">
        <v>34</v>
      </c>
      <c r="J1346">
        <v>4</v>
      </c>
      <c r="K1346" t="s">
        <v>31</v>
      </c>
      <c r="L1346" t="s">
        <v>27</v>
      </c>
      <c r="M1346">
        <v>11180</v>
      </c>
      <c r="N1346">
        <v>1</v>
      </c>
      <c r="O1346">
        <v>11</v>
      </c>
      <c r="P1346">
        <v>0</v>
      </c>
      <c r="Q1346">
        <v>7</v>
      </c>
      <c r="R1346">
        <v>3</v>
      </c>
      <c r="S1346">
        <v>7</v>
      </c>
      <c r="T1346">
        <v>0</v>
      </c>
      <c r="U1346">
        <v>7</v>
      </c>
      <c r="V1346">
        <f>COUNTIF(tbl_HRMaster[EmployeeID],tbl_HRMaster[[#This Row],[EmployeeID]])</f>
        <v>1</v>
      </c>
      <c r="W1346">
        <f>IFERROR(INDEX(tbl_EmployeeSurvey[EnvironmentSatisfaction],MATCH(tbl_HRMaster[[#This Row],[EmployeeID]],tbl_EmployeeSurvey[EmployeeID],0)),"Not Found")</f>
        <v>3</v>
      </c>
      <c r="X1346">
        <f>IFERROR(INDEX(tbl_EmployeeSurvey[JobSatisfaction],MATCH(tbl_HRMaster[[#This Row],[EmployeeID]],tbl_EmployeeSurvey[EmployeeID],0)),"Not Found")</f>
        <v>4</v>
      </c>
      <c r="Y1346" s="5">
        <f>IFERROR(INDEX(tbl_EmployeeSurvey[WorkLifeBalance],MATCH(tbl_HRMaster[[#This Row],[EmployeeID]],tbl_EmployeeSurvey[EmployeeID],0)),"Not Found")</f>
        <v>3</v>
      </c>
      <c r="Z1346" s="5">
        <f>IFERROR(VLOOKUP(tbl_HRMaster[[#This Row],[EmployeeID]],tbl_ManagerSurvey[[EmployeeID]:[PerformanceRating]],2,FALSE),"Not Found")</f>
        <v>3</v>
      </c>
      <c r="AA1346" s="5">
        <f>IFERROR(VLOOKUP(tbl_HRMaster[[#This Row],[EmployeeID]],tbl_ManagerSurvey[[EmployeeID]:[PerformanceRating]],3,FALSE),"Not Found")</f>
        <v>3</v>
      </c>
      <c r="AB1346" s="5" t="str">
        <f>IF(tbl_HRMaster[[#This Row],[Attrition]]="Yes","Left","Active")</f>
        <v>Active</v>
      </c>
      <c r="AC1346" s="5" t="str">
        <f>_xlfn.IFS(tbl_HRMaster[[#This Row],[Age]]&lt;25,"Under 25",tbl_HRMaster[[#This Row],[Age]]&lt;35,"25-34",tbl_HRMaster[[#This Row],[Age]]&lt;45,"35-44",tbl_HRMaster[[#This Row],[Age]]&lt;55,"45-54",TRUE,"Above 54")</f>
        <v>25-34</v>
      </c>
      <c r="AD1346" s="5" t="str">
        <f>_xlfn.IFS(
tbl_HRMaster[[#This Row],[YearsAtCompany]]&lt;2,"&lt; 2 Years",
tbl_HRMaster[[#This Row],[YearsAtCompany]]&lt;5,"2-4 Years",
tbl_HRMaster[[#This Row],[YearsAtCompany]]&lt;10,"5-9 Years",
TRUE,"10+ Years"
)</f>
        <v>5-9 Years</v>
      </c>
      <c r="AE1346" s="5">
        <f>IF(tbl_HRMaster[[#This Row],[Attrition]]="Yes",1,0)</f>
        <v>0</v>
      </c>
    </row>
    <row r="1347" spans="1:31" x14ac:dyDescent="0.25">
      <c r="A1347">
        <v>28</v>
      </c>
      <c r="B1347" t="s">
        <v>21</v>
      </c>
      <c r="C1347" t="s">
        <v>29</v>
      </c>
      <c r="D1347" t="s">
        <v>23</v>
      </c>
      <c r="E1347">
        <v>8</v>
      </c>
      <c r="F1347">
        <v>3</v>
      </c>
      <c r="G1347" t="s">
        <v>24</v>
      </c>
      <c r="H1347">
        <v>2577</v>
      </c>
      <c r="I1347" t="s">
        <v>34</v>
      </c>
      <c r="J1347">
        <v>4</v>
      </c>
      <c r="K1347" t="s">
        <v>31</v>
      </c>
      <c r="L1347" t="s">
        <v>27</v>
      </c>
      <c r="M1347">
        <v>11180</v>
      </c>
      <c r="N1347">
        <v>1</v>
      </c>
      <c r="O1347">
        <v>11</v>
      </c>
      <c r="P1347">
        <v>0</v>
      </c>
      <c r="Q1347">
        <v>7</v>
      </c>
      <c r="R1347">
        <v>3</v>
      </c>
      <c r="S1347">
        <v>7</v>
      </c>
      <c r="T1347">
        <v>0</v>
      </c>
      <c r="U1347">
        <v>7</v>
      </c>
      <c r="V1347">
        <f>COUNTIF(tbl_HRMaster[EmployeeID],tbl_HRMaster[[#This Row],[EmployeeID]])</f>
        <v>1</v>
      </c>
      <c r="W1347">
        <f>IFERROR(INDEX(tbl_EmployeeSurvey[EnvironmentSatisfaction],MATCH(tbl_HRMaster[[#This Row],[EmployeeID]],tbl_EmployeeSurvey[EmployeeID],0)),"Not Found")</f>
        <v>3</v>
      </c>
      <c r="X1347">
        <f>IFERROR(INDEX(tbl_EmployeeSurvey[JobSatisfaction],MATCH(tbl_HRMaster[[#This Row],[EmployeeID]],tbl_EmployeeSurvey[EmployeeID],0)),"Not Found")</f>
        <v>4</v>
      </c>
      <c r="Y1347" s="5">
        <f>IFERROR(INDEX(tbl_EmployeeSurvey[WorkLifeBalance],MATCH(tbl_HRMaster[[#This Row],[EmployeeID]],tbl_EmployeeSurvey[EmployeeID],0)),"Not Found")</f>
        <v>3</v>
      </c>
      <c r="Z1347" s="5">
        <f>IFERROR(VLOOKUP(tbl_HRMaster[[#This Row],[EmployeeID]],tbl_ManagerSurvey[[EmployeeID]:[PerformanceRating]],2,FALSE),"Not Found")</f>
        <v>3</v>
      </c>
      <c r="AA1347" s="5">
        <f>IFERROR(VLOOKUP(tbl_HRMaster[[#This Row],[EmployeeID]],tbl_ManagerSurvey[[EmployeeID]:[PerformanceRating]],3,FALSE),"Not Found")</f>
        <v>3</v>
      </c>
      <c r="AB1347" s="5" t="str">
        <f>IF(tbl_HRMaster[[#This Row],[Attrition]]="Yes","Left","Active")</f>
        <v>Active</v>
      </c>
      <c r="AC1347" s="5" t="str">
        <f>_xlfn.IFS(tbl_HRMaster[[#This Row],[Age]]&lt;25,"Under 25",tbl_HRMaster[[#This Row],[Age]]&lt;35,"25-34",tbl_HRMaster[[#This Row],[Age]]&lt;45,"35-44",tbl_HRMaster[[#This Row],[Age]]&lt;55,"45-54",TRUE,"Above 54")</f>
        <v>25-34</v>
      </c>
      <c r="AD1347" s="5" t="str">
        <f>_xlfn.IFS(
tbl_HRMaster[[#This Row],[YearsAtCompany]]&lt;2,"&lt; 2 Years",
tbl_HRMaster[[#This Row],[YearsAtCompany]]&lt;5,"2-4 Years",
tbl_HRMaster[[#This Row],[YearsAtCompany]]&lt;10,"5-9 Years",
TRUE,"10+ Years"
)</f>
        <v>5-9 Years</v>
      </c>
      <c r="AE1347" s="5">
        <f>IF(tbl_HRMaster[[#This Row],[Attrition]]="Yes",1,0)</f>
        <v>0</v>
      </c>
    </row>
    <row r="1348" spans="1:31" x14ac:dyDescent="0.25">
      <c r="A1348">
        <v>28</v>
      </c>
      <c r="B1348" t="s">
        <v>21</v>
      </c>
      <c r="C1348" t="s">
        <v>29</v>
      </c>
      <c r="D1348" t="s">
        <v>23</v>
      </c>
      <c r="E1348">
        <v>8</v>
      </c>
      <c r="F1348">
        <v>3</v>
      </c>
      <c r="G1348" t="s">
        <v>24</v>
      </c>
      <c r="H1348">
        <v>4047</v>
      </c>
      <c r="I1348" t="s">
        <v>34</v>
      </c>
      <c r="J1348">
        <v>4</v>
      </c>
      <c r="K1348" t="s">
        <v>31</v>
      </c>
      <c r="L1348" t="s">
        <v>27</v>
      </c>
      <c r="M1348">
        <v>11180</v>
      </c>
      <c r="N1348">
        <v>1</v>
      </c>
      <c r="O1348">
        <v>11</v>
      </c>
      <c r="P1348">
        <v>0</v>
      </c>
      <c r="Q1348">
        <v>7</v>
      </c>
      <c r="R1348">
        <v>3</v>
      </c>
      <c r="S1348">
        <v>7</v>
      </c>
      <c r="T1348">
        <v>0</v>
      </c>
      <c r="U1348">
        <v>7</v>
      </c>
      <c r="V1348">
        <f>COUNTIF(tbl_HRMaster[EmployeeID],tbl_HRMaster[[#This Row],[EmployeeID]])</f>
        <v>1</v>
      </c>
      <c r="W1348">
        <f>IFERROR(INDEX(tbl_EmployeeSurvey[EnvironmentSatisfaction],MATCH(tbl_HRMaster[[#This Row],[EmployeeID]],tbl_EmployeeSurvey[EmployeeID],0)),"Not Found")</f>
        <v>3</v>
      </c>
      <c r="X1348">
        <f>IFERROR(INDEX(tbl_EmployeeSurvey[JobSatisfaction],MATCH(tbl_HRMaster[[#This Row],[EmployeeID]],tbl_EmployeeSurvey[EmployeeID],0)),"Not Found")</f>
        <v>4</v>
      </c>
      <c r="Y1348" s="5">
        <f>IFERROR(INDEX(tbl_EmployeeSurvey[WorkLifeBalance],MATCH(tbl_HRMaster[[#This Row],[EmployeeID]],tbl_EmployeeSurvey[EmployeeID],0)),"Not Found")</f>
        <v>3</v>
      </c>
      <c r="Z1348" s="5">
        <f>IFERROR(VLOOKUP(tbl_HRMaster[[#This Row],[EmployeeID]],tbl_ManagerSurvey[[EmployeeID]:[PerformanceRating]],2,FALSE),"Not Found")</f>
        <v>3</v>
      </c>
      <c r="AA1348" s="5">
        <f>IFERROR(VLOOKUP(tbl_HRMaster[[#This Row],[EmployeeID]],tbl_ManagerSurvey[[EmployeeID]:[PerformanceRating]],3,FALSE),"Not Found")</f>
        <v>3</v>
      </c>
      <c r="AB1348" s="5" t="str">
        <f>IF(tbl_HRMaster[[#This Row],[Attrition]]="Yes","Left","Active")</f>
        <v>Active</v>
      </c>
      <c r="AC1348" s="5" t="str">
        <f>_xlfn.IFS(tbl_HRMaster[[#This Row],[Age]]&lt;25,"Under 25",tbl_HRMaster[[#This Row],[Age]]&lt;35,"25-34",tbl_HRMaster[[#This Row],[Age]]&lt;45,"35-44",tbl_HRMaster[[#This Row],[Age]]&lt;55,"45-54",TRUE,"Above 54")</f>
        <v>25-34</v>
      </c>
      <c r="AD1348" s="5" t="str">
        <f>_xlfn.IFS(
tbl_HRMaster[[#This Row],[YearsAtCompany]]&lt;2,"&lt; 2 Years",
tbl_HRMaster[[#This Row],[YearsAtCompany]]&lt;5,"2-4 Years",
tbl_HRMaster[[#This Row],[YearsAtCompany]]&lt;10,"5-9 Years",
TRUE,"10+ Years"
)</f>
        <v>5-9 Years</v>
      </c>
      <c r="AE1348" s="5">
        <f>IF(tbl_HRMaster[[#This Row],[Attrition]]="Yes",1,0)</f>
        <v>0</v>
      </c>
    </row>
    <row r="1349" spans="1:31" x14ac:dyDescent="0.25">
      <c r="A1349">
        <v>26</v>
      </c>
      <c r="B1349" t="s">
        <v>21</v>
      </c>
      <c r="C1349" t="s">
        <v>29</v>
      </c>
      <c r="D1349" t="s">
        <v>23</v>
      </c>
      <c r="E1349">
        <v>11</v>
      </c>
      <c r="F1349">
        <v>3</v>
      </c>
      <c r="G1349" t="s">
        <v>45</v>
      </c>
      <c r="H1349">
        <v>428</v>
      </c>
      <c r="I1349" t="s">
        <v>34</v>
      </c>
      <c r="J1349">
        <v>2</v>
      </c>
      <c r="K1349" t="s">
        <v>26</v>
      </c>
      <c r="L1349" t="s">
        <v>32</v>
      </c>
      <c r="M1349">
        <v>22670</v>
      </c>
      <c r="N1349">
        <v>1</v>
      </c>
      <c r="O1349">
        <v>19</v>
      </c>
      <c r="P1349">
        <v>3</v>
      </c>
      <c r="Q1349">
        <v>7</v>
      </c>
      <c r="R1349">
        <v>2</v>
      </c>
      <c r="S1349">
        <v>7</v>
      </c>
      <c r="T1349">
        <v>0</v>
      </c>
      <c r="U1349">
        <v>7</v>
      </c>
      <c r="V1349">
        <f>COUNTIF(tbl_HRMaster[EmployeeID],tbl_HRMaster[[#This Row],[EmployeeID]])</f>
        <v>1</v>
      </c>
      <c r="W1349">
        <f>IFERROR(INDEX(tbl_EmployeeSurvey[EnvironmentSatisfaction],MATCH(tbl_HRMaster[[#This Row],[EmployeeID]],tbl_EmployeeSurvey[EmployeeID],0)),"Not Found")</f>
        <v>3</v>
      </c>
      <c r="X1349">
        <f>IFERROR(INDEX(tbl_EmployeeSurvey[JobSatisfaction],MATCH(tbl_HRMaster[[#This Row],[EmployeeID]],tbl_EmployeeSurvey[EmployeeID],0)),"Not Found")</f>
        <v>1</v>
      </c>
      <c r="Y1349" s="5">
        <f>IFERROR(INDEX(tbl_EmployeeSurvey[WorkLifeBalance],MATCH(tbl_HRMaster[[#This Row],[EmployeeID]],tbl_EmployeeSurvey[EmployeeID],0)),"Not Found")</f>
        <v>3</v>
      </c>
      <c r="Z1349" s="5">
        <f>IFERROR(VLOOKUP(tbl_HRMaster[[#This Row],[EmployeeID]],tbl_ManagerSurvey[[EmployeeID]:[PerformanceRating]],2,FALSE),"Not Found")</f>
        <v>2</v>
      </c>
      <c r="AA1349" s="5">
        <f>IFERROR(VLOOKUP(tbl_HRMaster[[#This Row],[EmployeeID]],tbl_ManagerSurvey[[EmployeeID]:[PerformanceRating]],3,FALSE),"Not Found")</f>
        <v>3</v>
      </c>
      <c r="AB1349" s="5" t="str">
        <f>IF(tbl_HRMaster[[#This Row],[Attrition]]="Yes","Left","Active")</f>
        <v>Active</v>
      </c>
      <c r="AC1349" s="5" t="str">
        <f>_xlfn.IFS(tbl_HRMaster[[#This Row],[Age]]&lt;25,"Under 25",tbl_HRMaster[[#This Row],[Age]]&lt;35,"25-34",tbl_HRMaster[[#This Row],[Age]]&lt;45,"35-44",tbl_HRMaster[[#This Row],[Age]]&lt;55,"45-54",TRUE,"Above 54")</f>
        <v>25-34</v>
      </c>
      <c r="AD1349" s="5" t="str">
        <f>_xlfn.IFS(
tbl_HRMaster[[#This Row],[YearsAtCompany]]&lt;2,"&lt; 2 Years",
tbl_HRMaster[[#This Row],[YearsAtCompany]]&lt;5,"2-4 Years",
tbl_HRMaster[[#This Row],[YearsAtCompany]]&lt;10,"5-9 Years",
TRUE,"10+ Years"
)</f>
        <v>5-9 Years</v>
      </c>
      <c r="AE1349" s="5">
        <f>IF(tbl_HRMaster[[#This Row],[Attrition]]="Yes",1,0)</f>
        <v>0</v>
      </c>
    </row>
    <row r="1350" spans="1:31" x14ac:dyDescent="0.25">
      <c r="A1350">
        <v>26</v>
      </c>
      <c r="B1350" t="s">
        <v>21</v>
      </c>
      <c r="C1350" t="s">
        <v>29</v>
      </c>
      <c r="D1350" t="s">
        <v>23</v>
      </c>
      <c r="E1350">
        <v>11</v>
      </c>
      <c r="F1350">
        <v>3</v>
      </c>
      <c r="G1350" t="s">
        <v>45</v>
      </c>
      <c r="H1350">
        <v>1898</v>
      </c>
      <c r="I1350" t="s">
        <v>34</v>
      </c>
      <c r="J1350">
        <v>2</v>
      </c>
      <c r="K1350" t="s">
        <v>26</v>
      </c>
      <c r="L1350" t="s">
        <v>32</v>
      </c>
      <c r="M1350">
        <v>22670</v>
      </c>
      <c r="N1350">
        <v>1</v>
      </c>
      <c r="O1350">
        <v>19</v>
      </c>
      <c r="P1350">
        <v>3</v>
      </c>
      <c r="Q1350">
        <v>7</v>
      </c>
      <c r="R1350">
        <v>2</v>
      </c>
      <c r="S1350">
        <v>7</v>
      </c>
      <c r="T1350">
        <v>0</v>
      </c>
      <c r="U1350">
        <v>7</v>
      </c>
      <c r="V1350">
        <f>COUNTIF(tbl_HRMaster[EmployeeID],tbl_HRMaster[[#This Row],[EmployeeID]])</f>
        <v>1</v>
      </c>
      <c r="W1350">
        <f>IFERROR(INDEX(tbl_EmployeeSurvey[EnvironmentSatisfaction],MATCH(tbl_HRMaster[[#This Row],[EmployeeID]],tbl_EmployeeSurvey[EmployeeID],0)),"Not Found")</f>
        <v>3</v>
      </c>
      <c r="X1350">
        <f>IFERROR(INDEX(tbl_EmployeeSurvey[JobSatisfaction],MATCH(tbl_HRMaster[[#This Row],[EmployeeID]],tbl_EmployeeSurvey[EmployeeID],0)),"Not Found")</f>
        <v>1</v>
      </c>
      <c r="Y1350" s="5">
        <f>IFERROR(INDEX(tbl_EmployeeSurvey[WorkLifeBalance],MATCH(tbl_HRMaster[[#This Row],[EmployeeID]],tbl_EmployeeSurvey[EmployeeID],0)),"Not Found")</f>
        <v>3</v>
      </c>
      <c r="Z1350" s="5">
        <f>IFERROR(VLOOKUP(tbl_HRMaster[[#This Row],[EmployeeID]],tbl_ManagerSurvey[[EmployeeID]:[PerformanceRating]],2,FALSE),"Not Found")</f>
        <v>2</v>
      </c>
      <c r="AA1350" s="5">
        <f>IFERROR(VLOOKUP(tbl_HRMaster[[#This Row],[EmployeeID]],tbl_ManagerSurvey[[EmployeeID]:[PerformanceRating]],3,FALSE),"Not Found")</f>
        <v>3</v>
      </c>
      <c r="AB1350" s="5" t="str">
        <f>IF(tbl_HRMaster[[#This Row],[Attrition]]="Yes","Left","Active")</f>
        <v>Active</v>
      </c>
      <c r="AC1350" s="5" t="str">
        <f>_xlfn.IFS(tbl_HRMaster[[#This Row],[Age]]&lt;25,"Under 25",tbl_HRMaster[[#This Row],[Age]]&lt;35,"25-34",tbl_HRMaster[[#This Row],[Age]]&lt;45,"35-44",tbl_HRMaster[[#This Row],[Age]]&lt;55,"45-54",TRUE,"Above 54")</f>
        <v>25-34</v>
      </c>
      <c r="AD1350" s="5" t="str">
        <f>_xlfn.IFS(
tbl_HRMaster[[#This Row],[YearsAtCompany]]&lt;2,"&lt; 2 Years",
tbl_HRMaster[[#This Row],[YearsAtCompany]]&lt;5,"2-4 Years",
tbl_HRMaster[[#This Row],[YearsAtCompany]]&lt;10,"5-9 Years",
TRUE,"10+ Years"
)</f>
        <v>5-9 Years</v>
      </c>
      <c r="AE1350" s="5">
        <f>IF(tbl_HRMaster[[#This Row],[Attrition]]="Yes",1,0)</f>
        <v>0</v>
      </c>
    </row>
    <row r="1351" spans="1:31" x14ac:dyDescent="0.25">
      <c r="A1351">
        <v>26</v>
      </c>
      <c r="B1351" t="s">
        <v>21</v>
      </c>
      <c r="C1351" t="s">
        <v>29</v>
      </c>
      <c r="D1351" t="s">
        <v>23</v>
      </c>
      <c r="E1351">
        <v>11</v>
      </c>
      <c r="F1351">
        <v>3</v>
      </c>
      <c r="G1351" t="s">
        <v>45</v>
      </c>
      <c r="H1351">
        <v>3368</v>
      </c>
      <c r="I1351" t="s">
        <v>34</v>
      </c>
      <c r="J1351">
        <v>2</v>
      </c>
      <c r="K1351" t="s">
        <v>26</v>
      </c>
      <c r="L1351" t="s">
        <v>32</v>
      </c>
      <c r="M1351">
        <v>22670</v>
      </c>
      <c r="N1351">
        <v>1</v>
      </c>
      <c r="O1351">
        <v>19</v>
      </c>
      <c r="P1351">
        <v>3</v>
      </c>
      <c r="Q1351">
        <v>7</v>
      </c>
      <c r="R1351">
        <v>2</v>
      </c>
      <c r="S1351">
        <v>7</v>
      </c>
      <c r="T1351">
        <v>0</v>
      </c>
      <c r="U1351">
        <v>7</v>
      </c>
      <c r="V1351">
        <f>COUNTIF(tbl_HRMaster[EmployeeID],tbl_HRMaster[[#This Row],[EmployeeID]])</f>
        <v>1</v>
      </c>
      <c r="W1351">
        <f>IFERROR(INDEX(tbl_EmployeeSurvey[EnvironmentSatisfaction],MATCH(tbl_HRMaster[[#This Row],[EmployeeID]],tbl_EmployeeSurvey[EmployeeID],0)),"Not Found")</f>
        <v>3</v>
      </c>
      <c r="X1351">
        <f>IFERROR(INDEX(tbl_EmployeeSurvey[JobSatisfaction],MATCH(tbl_HRMaster[[#This Row],[EmployeeID]],tbl_EmployeeSurvey[EmployeeID],0)),"Not Found")</f>
        <v>1</v>
      </c>
      <c r="Y1351" s="5">
        <f>IFERROR(INDEX(tbl_EmployeeSurvey[WorkLifeBalance],MATCH(tbl_HRMaster[[#This Row],[EmployeeID]],tbl_EmployeeSurvey[EmployeeID],0)),"Not Found")</f>
        <v>3</v>
      </c>
      <c r="Z1351" s="5">
        <f>IFERROR(VLOOKUP(tbl_HRMaster[[#This Row],[EmployeeID]],tbl_ManagerSurvey[[EmployeeID]:[PerformanceRating]],2,FALSE),"Not Found")</f>
        <v>2</v>
      </c>
      <c r="AA1351" s="5">
        <f>IFERROR(VLOOKUP(tbl_HRMaster[[#This Row],[EmployeeID]],tbl_ManagerSurvey[[EmployeeID]:[PerformanceRating]],3,FALSE),"Not Found")</f>
        <v>3</v>
      </c>
      <c r="AB1351" s="5" t="str">
        <f>IF(tbl_HRMaster[[#This Row],[Attrition]]="Yes","Left","Active")</f>
        <v>Active</v>
      </c>
      <c r="AC1351" s="5" t="str">
        <f>_xlfn.IFS(tbl_HRMaster[[#This Row],[Age]]&lt;25,"Under 25",tbl_HRMaster[[#This Row],[Age]]&lt;35,"25-34",tbl_HRMaster[[#This Row],[Age]]&lt;45,"35-44",tbl_HRMaster[[#This Row],[Age]]&lt;55,"45-54",TRUE,"Above 54")</f>
        <v>25-34</v>
      </c>
      <c r="AD1351" s="5" t="str">
        <f>_xlfn.IFS(
tbl_HRMaster[[#This Row],[YearsAtCompany]]&lt;2,"&lt; 2 Years",
tbl_HRMaster[[#This Row],[YearsAtCompany]]&lt;5,"2-4 Years",
tbl_HRMaster[[#This Row],[YearsAtCompany]]&lt;10,"5-9 Years",
TRUE,"10+ Years"
)</f>
        <v>5-9 Years</v>
      </c>
      <c r="AE1351" s="5">
        <f>IF(tbl_HRMaster[[#This Row],[Attrition]]="Yes",1,0)</f>
        <v>0</v>
      </c>
    </row>
    <row r="1352" spans="1:31" x14ac:dyDescent="0.25">
      <c r="A1352">
        <v>29</v>
      </c>
      <c r="B1352" t="s">
        <v>28</v>
      </c>
      <c r="C1352" t="s">
        <v>22</v>
      </c>
      <c r="D1352" t="s">
        <v>30</v>
      </c>
      <c r="E1352">
        <v>29</v>
      </c>
      <c r="F1352">
        <v>3</v>
      </c>
      <c r="G1352" t="s">
        <v>38</v>
      </c>
      <c r="H1352">
        <v>79</v>
      </c>
      <c r="I1352" t="s">
        <v>25</v>
      </c>
      <c r="J1352">
        <v>1</v>
      </c>
      <c r="K1352" t="s">
        <v>31</v>
      </c>
      <c r="L1352" t="s">
        <v>27</v>
      </c>
      <c r="M1352">
        <v>23070</v>
      </c>
      <c r="N1352">
        <v>1</v>
      </c>
      <c r="O1352">
        <v>13</v>
      </c>
      <c r="P1352">
        <v>1</v>
      </c>
      <c r="Q1352">
        <v>7</v>
      </c>
      <c r="R1352">
        <v>0</v>
      </c>
      <c r="S1352">
        <v>7</v>
      </c>
      <c r="T1352">
        <v>0</v>
      </c>
      <c r="U1352">
        <v>7</v>
      </c>
      <c r="V1352">
        <f>COUNTIF(tbl_HRMaster[EmployeeID],tbl_HRMaster[[#This Row],[EmployeeID]])</f>
        <v>1</v>
      </c>
      <c r="W1352">
        <f>IFERROR(INDEX(tbl_EmployeeSurvey[EnvironmentSatisfaction],MATCH(tbl_HRMaster[[#This Row],[EmployeeID]],tbl_EmployeeSurvey[EmployeeID],0)),"Not Found")</f>
        <v>2</v>
      </c>
      <c r="X1352">
        <f>IFERROR(INDEX(tbl_EmployeeSurvey[JobSatisfaction],MATCH(tbl_HRMaster[[#This Row],[EmployeeID]],tbl_EmployeeSurvey[EmployeeID],0)),"Not Found")</f>
        <v>1</v>
      </c>
      <c r="Y1352" s="5">
        <f>IFERROR(INDEX(tbl_EmployeeSurvey[WorkLifeBalance],MATCH(tbl_HRMaster[[#This Row],[EmployeeID]],tbl_EmployeeSurvey[EmployeeID],0)),"Not Found")</f>
        <v>2</v>
      </c>
      <c r="Z1352" s="5">
        <f>IFERROR(VLOOKUP(tbl_HRMaster[[#This Row],[EmployeeID]],tbl_ManagerSurvey[[EmployeeID]:[PerformanceRating]],2,FALSE),"Not Found")</f>
        <v>3</v>
      </c>
      <c r="AA1352" s="5">
        <f>IFERROR(VLOOKUP(tbl_HRMaster[[#This Row],[EmployeeID]],tbl_ManagerSurvey[[EmployeeID]:[PerformanceRating]],3,FALSE),"Not Found")</f>
        <v>3</v>
      </c>
      <c r="AB1352" s="5" t="str">
        <f>IF(tbl_HRMaster[[#This Row],[Attrition]]="Yes","Left","Active")</f>
        <v>Left</v>
      </c>
      <c r="AC1352" s="5" t="str">
        <f>_xlfn.IFS(tbl_HRMaster[[#This Row],[Age]]&lt;25,"Under 25",tbl_HRMaster[[#This Row],[Age]]&lt;35,"25-34",tbl_HRMaster[[#This Row],[Age]]&lt;45,"35-44",tbl_HRMaster[[#This Row],[Age]]&lt;55,"45-54",TRUE,"Above 54")</f>
        <v>25-34</v>
      </c>
      <c r="AD1352" s="5" t="str">
        <f>_xlfn.IFS(
tbl_HRMaster[[#This Row],[YearsAtCompany]]&lt;2,"&lt; 2 Years",
tbl_HRMaster[[#This Row],[YearsAtCompany]]&lt;5,"2-4 Years",
tbl_HRMaster[[#This Row],[YearsAtCompany]]&lt;10,"5-9 Years",
TRUE,"10+ Years"
)</f>
        <v>5-9 Years</v>
      </c>
      <c r="AE1352" s="5">
        <f>IF(tbl_HRMaster[[#This Row],[Attrition]]="Yes",1,0)</f>
        <v>1</v>
      </c>
    </row>
    <row r="1353" spans="1:31" x14ac:dyDescent="0.25">
      <c r="A1353">
        <v>29</v>
      </c>
      <c r="B1353" t="s">
        <v>28</v>
      </c>
      <c r="C1353" t="s">
        <v>22</v>
      </c>
      <c r="D1353" t="s">
        <v>30</v>
      </c>
      <c r="E1353">
        <v>29</v>
      </c>
      <c r="F1353">
        <v>3</v>
      </c>
      <c r="G1353" t="s">
        <v>38</v>
      </c>
      <c r="H1353">
        <v>1549</v>
      </c>
      <c r="I1353" t="s">
        <v>25</v>
      </c>
      <c r="J1353">
        <v>1</v>
      </c>
      <c r="K1353" t="s">
        <v>31</v>
      </c>
      <c r="L1353" t="s">
        <v>27</v>
      </c>
      <c r="M1353">
        <v>23070</v>
      </c>
      <c r="N1353">
        <v>1</v>
      </c>
      <c r="O1353">
        <v>13</v>
      </c>
      <c r="P1353">
        <v>1</v>
      </c>
      <c r="Q1353">
        <v>7</v>
      </c>
      <c r="R1353">
        <v>0</v>
      </c>
      <c r="S1353">
        <v>7</v>
      </c>
      <c r="T1353">
        <v>0</v>
      </c>
      <c r="U1353">
        <v>7</v>
      </c>
      <c r="V1353">
        <f>COUNTIF(tbl_HRMaster[EmployeeID],tbl_HRMaster[[#This Row],[EmployeeID]])</f>
        <v>1</v>
      </c>
      <c r="W1353">
        <f>IFERROR(INDEX(tbl_EmployeeSurvey[EnvironmentSatisfaction],MATCH(tbl_HRMaster[[#This Row],[EmployeeID]],tbl_EmployeeSurvey[EmployeeID],0)),"Not Found")</f>
        <v>2</v>
      </c>
      <c r="X1353">
        <f>IFERROR(INDEX(tbl_EmployeeSurvey[JobSatisfaction],MATCH(tbl_HRMaster[[#This Row],[EmployeeID]],tbl_EmployeeSurvey[EmployeeID],0)),"Not Found")</f>
        <v>1</v>
      </c>
      <c r="Y1353" s="5">
        <f>IFERROR(INDEX(tbl_EmployeeSurvey[WorkLifeBalance],MATCH(tbl_HRMaster[[#This Row],[EmployeeID]],tbl_EmployeeSurvey[EmployeeID],0)),"Not Found")</f>
        <v>2</v>
      </c>
      <c r="Z1353" s="5">
        <f>IFERROR(VLOOKUP(tbl_HRMaster[[#This Row],[EmployeeID]],tbl_ManagerSurvey[[EmployeeID]:[PerformanceRating]],2,FALSE),"Not Found")</f>
        <v>3</v>
      </c>
      <c r="AA1353" s="5">
        <f>IFERROR(VLOOKUP(tbl_HRMaster[[#This Row],[EmployeeID]],tbl_ManagerSurvey[[EmployeeID]:[PerformanceRating]],3,FALSE),"Not Found")</f>
        <v>3</v>
      </c>
      <c r="AB1353" s="5" t="str">
        <f>IF(tbl_HRMaster[[#This Row],[Attrition]]="Yes","Left","Active")</f>
        <v>Left</v>
      </c>
      <c r="AC1353" s="5" t="str">
        <f>_xlfn.IFS(tbl_HRMaster[[#This Row],[Age]]&lt;25,"Under 25",tbl_HRMaster[[#This Row],[Age]]&lt;35,"25-34",tbl_HRMaster[[#This Row],[Age]]&lt;45,"35-44",tbl_HRMaster[[#This Row],[Age]]&lt;55,"45-54",TRUE,"Above 54")</f>
        <v>25-34</v>
      </c>
      <c r="AD1353" s="5" t="str">
        <f>_xlfn.IFS(
tbl_HRMaster[[#This Row],[YearsAtCompany]]&lt;2,"&lt; 2 Years",
tbl_HRMaster[[#This Row],[YearsAtCompany]]&lt;5,"2-4 Years",
tbl_HRMaster[[#This Row],[YearsAtCompany]]&lt;10,"5-9 Years",
TRUE,"10+ Years"
)</f>
        <v>5-9 Years</v>
      </c>
      <c r="AE1353" s="5">
        <f>IF(tbl_HRMaster[[#This Row],[Attrition]]="Yes",1,0)</f>
        <v>1</v>
      </c>
    </row>
    <row r="1354" spans="1:31" x14ac:dyDescent="0.25">
      <c r="A1354">
        <v>29</v>
      </c>
      <c r="B1354" t="s">
        <v>28</v>
      </c>
      <c r="C1354" t="s">
        <v>22</v>
      </c>
      <c r="D1354" t="s">
        <v>30</v>
      </c>
      <c r="E1354">
        <v>29</v>
      </c>
      <c r="F1354">
        <v>3</v>
      </c>
      <c r="G1354" t="s">
        <v>38</v>
      </c>
      <c r="H1354">
        <v>3019</v>
      </c>
      <c r="I1354" t="s">
        <v>25</v>
      </c>
      <c r="J1354">
        <v>1</v>
      </c>
      <c r="K1354" t="s">
        <v>31</v>
      </c>
      <c r="L1354" t="s">
        <v>27</v>
      </c>
      <c r="M1354">
        <v>23070</v>
      </c>
      <c r="N1354">
        <v>1</v>
      </c>
      <c r="O1354">
        <v>13</v>
      </c>
      <c r="P1354">
        <v>1</v>
      </c>
      <c r="Q1354">
        <v>7</v>
      </c>
      <c r="R1354">
        <v>0</v>
      </c>
      <c r="S1354">
        <v>7</v>
      </c>
      <c r="T1354">
        <v>0</v>
      </c>
      <c r="U1354">
        <v>7</v>
      </c>
      <c r="V1354">
        <f>COUNTIF(tbl_HRMaster[EmployeeID],tbl_HRMaster[[#This Row],[EmployeeID]])</f>
        <v>1</v>
      </c>
      <c r="W1354">
        <f>IFERROR(INDEX(tbl_EmployeeSurvey[EnvironmentSatisfaction],MATCH(tbl_HRMaster[[#This Row],[EmployeeID]],tbl_EmployeeSurvey[EmployeeID],0)),"Not Found")</f>
        <v>2</v>
      </c>
      <c r="X1354">
        <f>IFERROR(INDEX(tbl_EmployeeSurvey[JobSatisfaction],MATCH(tbl_HRMaster[[#This Row],[EmployeeID]],tbl_EmployeeSurvey[EmployeeID],0)),"Not Found")</f>
        <v>1</v>
      </c>
      <c r="Y1354" s="5">
        <f>IFERROR(INDEX(tbl_EmployeeSurvey[WorkLifeBalance],MATCH(tbl_HRMaster[[#This Row],[EmployeeID]],tbl_EmployeeSurvey[EmployeeID],0)),"Not Found")</f>
        <v>2</v>
      </c>
      <c r="Z1354" s="5">
        <f>IFERROR(VLOOKUP(tbl_HRMaster[[#This Row],[EmployeeID]],tbl_ManagerSurvey[[EmployeeID]:[PerformanceRating]],2,FALSE),"Not Found")</f>
        <v>3</v>
      </c>
      <c r="AA1354" s="5">
        <f>IFERROR(VLOOKUP(tbl_HRMaster[[#This Row],[EmployeeID]],tbl_ManagerSurvey[[EmployeeID]:[PerformanceRating]],3,FALSE),"Not Found")</f>
        <v>3</v>
      </c>
      <c r="AB1354" s="5" t="str">
        <f>IF(tbl_HRMaster[[#This Row],[Attrition]]="Yes","Left","Active")</f>
        <v>Left</v>
      </c>
      <c r="AC1354" s="5" t="str">
        <f>_xlfn.IFS(tbl_HRMaster[[#This Row],[Age]]&lt;25,"Under 25",tbl_HRMaster[[#This Row],[Age]]&lt;35,"25-34",tbl_HRMaster[[#This Row],[Age]]&lt;45,"35-44",tbl_HRMaster[[#This Row],[Age]]&lt;55,"45-54",TRUE,"Above 54")</f>
        <v>25-34</v>
      </c>
      <c r="AD1354" s="5" t="str">
        <f>_xlfn.IFS(
tbl_HRMaster[[#This Row],[YearsAtCompany]]&lt;2,"&lt; 2 Years",
tbl_HRMaster[[#This Row],[YearsAtCompany]]&lt;5,"2-4 Years",
tbl_HRMaster[[#This Row],[YearsAtCompany]]&lt;10,"5-9 Years",
TRUE,"10+ Years"
)</f>
        <v>5-9 Years</v>
      </c>
      <c r="AE1354" s="5">
        <f>IF(tbl_HRMaster[[#This Row],[Attrition]]="Yes",1,0)</f>
        <v>1</v>
      </c>
    </row>
    <row r="1355" spans="1:31" x14ac:dyDescent="0.25">
      <c r="A1355">
        <v>28</v>
      </c>
      <c r="B1355" t="s">
        <v>21</v>
      </c>
      <c r="C1355" t="s">
        <v>22</v>
      </c>
      <c r="D1355" t="s">
        <v>30</v>
      </c>
      <c r="E1355">
        <v>2</v>
      </c>
      <c r="F1355">
        <v>2</v>
      </c>
      <c r="G1355" t="s">
        <v>38</v>
      </c>
      <c r="H1355">
        <v>117</v>
      </c>
      <c r="I1355" t="s">
        <v>34</v>
      </c>
      <c r="J1355">
        <v>3</v>
      </c>
      <c r="K1355" t="s">
        <v>44</v>
      </c>
      <c r="L1355" t="s">
        <v>32</v>
      </c>
      <c r="M1355">
        <v>28580</v>
      </c>
      <c r="N1355">
        <v>1</v>
      </c>
      <c r="O1355">
        <v>12</v>
      </c>
      <c r="P1355">
        <v>0</v>
      </c>
      <c r="Q1355">
        <v>7</v>
      </c>
      <c r="R1355">
        <v>2</v>
      </c>
      <c r="S1355">
        <v>7</v>
      </c>
      <c r="T1355">
        <v>0</v>
      </c>
      <c r="U1355">
        <v>7</v>
      </c>
      <c r="V1355">
        <f>COUNTIF(tbl_HRMaster[EmployeeID],tbl_HRMaster[[#This Row],[EmployeeID]])</f>
        <v>1</v>
      </c>
      <c r="W1355">
        <f>IFERROR(INDEX(tbl_EmployeeSurvey[EnvironmentSatisfaction],MATCH(tbl_HRMaster[[#This Row],[EmployeeID]],tbl_EmployeeSurvey[EmployeeID],0)),"Not Found")</f>
        <v>2</v>
      </c>
      <c r="X1355">
        <f>IFERROR(INDEX(tbl_EmployeeSurvey[JobSatisfaction],MATCH(tbl_HRMaster[[#This Row],[EmployeeID]],tbl_EmployeeSurvey[EmployeeID],0)),"Not Found")</f>
        <v>4</v>
      </c>
      <c r="Y1355" s="5">
        <f>IFERROR(INDEX(tbl_EmployeeSurvey[WorkLifeBalance],MATCH(tbl_HRMaster[[#This Row],[EmployeeID]],tbl_EmployeeSurvey[EmployeeID],0)),"Not Found")</f>
        <v>3</v>
      </c>
      <c r="Z1355" s="5">
        <f>IFERROR(VLOOKUP(tbl_HRMaster[[#This Row],[EmployeeID]],tbl_ManagerSurvey[[EmployeeID]:[PerformanceRating]],2,FALSE),"Not Found")</f>
        <v>2</v>
      </c>
      <c r="AA1355" s="5">
        <f>IFERROR(VLOOKUP(tbl_HRMaster[[#This Row],[EmployeeID]],tbl_ManagerSurvey[[EmployeeID]:[PerformanceRating]],3,FALSE),"Not Found")</f>
        <v>3</v>
      </c>
      <c r="AB1355" s="5" t="str">
        <f>IF(tbl_HRMaster[[#This Row],[Attrition]]="Yes","Left","Active")</f>
        <v>Active</v>
      </c>
      <c r="AC1355" s="5" t="str">
        <f>_xlfn.IFS(tbl_HRMaster[[#This Row],[Age]]&lt;25,"Under 25",tbl_HRMaster[[#This Row],[Age]]&lt;35,"25-34",tbl_HRMaster[[#This Row],[Age]]&lt;45,"35-44",tbl_HRMaster[[#This Row],[Age]]&lt;55,"45-54",TRUE,"Above 54")</f>
        <v>25-34</v>
      </c>
      <c r="AD1355" s="5" t="str">
        <f>_xlfn.IFS(
tbl_HRMaster[[#This Row],[YearsAtCompany]]&lt;2,"&lt; 2 Years",
tbl_HRMaster[[#This Row],[YearsAtCompany]]&lt;5,"2-4 Years",
tbl_HRMaster[[#This Row],[YearsAtCompany]]&lt;10,"5-9 Years",
TRUE,"10+ Years"
)</f>
        <v>5-9 Years</v>
      </c>
      <c r="AE1355" s="5">
        <f>IF(tbl_HRMaster[[#This Row],[Attrition]]="Yes",1,0)</f>
        <v>0</v>
      </c>
    </row>
    <row r="1356" spans="1:31" x14ac:dyDescent="0.25">
      <c r="A1356">
        <v>28</v>
      </c>
      <c r="B1356" t="s">
        <v>21</v>
      </c>
      <c r="C1356" t="s">
        <v>22</v>
      </c>
      <c r="D1356" t="s">
        <v>30</v>
      </c>
      <c r="E1356">
        <v>2</v>
      </c>
      <c r="F1356">
        <v>2</v>
      </c>
      <c r="G1356" t="s">
        <v>38</v>
      </c>
      <c r="H1356">
        <v>1587</v>
      </c>
      <c r="I1356" t="s">
        <v>34</v>
      </c>
      <c r="J1356">
        <v>3</v>
      </c>
      <c r="K1356" t="s">
        <v>44</v>
      </c>
      <c r="L1356" t="s">
        <v>32</v>
      </c>
      <c r="M1356">
        <v>28580</v>
      </c>
      <c r="N1356">
        <v>1</v>
      </c>
      <c r="O1356">
        <v>12</v>
      </c>
      <c r="P1356">
        <v>0</v>
      </c>
      <c r="Q1356">
        <v>7</v>
      </c>
      <c r="R1356">
        <v>2</v>
      </c>
      <c r="S1356">
        <v>7</v>
      </c>
      <c r="T1356">
        <v>0</v>
      </c>
      <c r="U1356">
        <v>7</v>
      </c>
      <c r="V1356">
        <f>COUNTIF(tbl_HRMaster[EmployeeID],tbl_HRMaster[[#This Row],[EmployeeID]])</f>
        <v>1</v>
      </c>
      <c r="W1356">
        <f>IFERROR(INDEX(tbl_EmployeeSurvey[EnvironmentSatisfaction],MATCH(tbl_HRMaster[[#This Row],[EmployeeID]],tbl_EmployeeSurvey[EmployeeID],0)),"Not Found")</f>
        <v>2</v>
      </c>
      <c r="X1356">
        <f>IFERROR(INDEX(tbl_EmployeeSurvey[JobSatisfaction],MATCH(tbl_HRMaster[[#This Row],[EmployeeID]],tbl_EmployeeSurvey[EmployeeID],0)),"Not Found")</f>
        <v>4</v>
      </c>
      <c r="Y1356" s="5">
        <f>IFERROR(INDEX(tbl_EmployeeSurvey[WorkLifeBalance],MATCH(tbl_HRMaster[[#This Row],[EmployeeID]],tbl_EmployeeSurvey[EmployeeID],0)),"Not Found")</f>
        <v>3</v>
      </c>
      <c r="Z1356" s="5">
        <f>IFERROR(VLOOKUP(tbl_HRMaster[[#This Row],[EmployeeID]],tbl_ManagerSurvey[[EmployeeID]:[PerformanceRating]],2,FALSE),"Not Found")</f>
        <v>2</v>
      </c>
      <c r="AA1356" s="5">
        <f>IFERROR(VLOOKUP(tbl_HRMaster[[#This Row],[EmployeeID]],tbl_ManagerSurvey[[EmployeeID]:[PerformanceRating]],3,FALSE),"Not Found")</f>
        <v>3</v>
      </c>
      <c r="AB1356" s="5" t="str">
        <f>IF(tbl_HRMaster[[#This Row],[Attrition]]="Yes","Left","Active")</f>
        <v>Active</v>
      </c>
      <c r="AC1356" s="5" t="str">
        <f>_xlfn.IFS(tbl_HRMaster[[#This Row],[Age]]&lt;25,"Under 25",tbl_HRMaster[[#This Row],[Age]]&lt;35,"25-34",tbl_HRMaster[[#This Row],[Age]]&lt;45,"35-44",tbl_HRMaster[[#This Row],[Age]]&lt;55,"45-54",TRUE,"Above 54")</f>
        <v>25-34</v>
      </c>
      <c r="AD1356" s="5" t="str">
        <f>_xlfn.IFS(
tbl_HRMaster[[#This Row],[YearsAtCompany]]&lt;2,"&lt; 2 Years",
tbl_HRMaster[[#This Row],[YearsAtCompany]]&lt;5,"2-4 Years",
tbl_HRMaster[[#This Row],[YearsAtCompany]]&lt;10,"5-9 Years",
TRUE,"10+ Years"
)</f>
        <v>5-9 Years</v>
      </c>
      <c r="AE1356" s="5">
        <f>IF(tbl_HRMaster[[#This Row],[Attrition]]="Yes",1,0)</f>
        <v>0</v>
      </c>
    </row>
    <row r="1357" spans="1:31" x14ac:dyDescent="0.25">
      <c r="A1357">
        <v>28</v>
      </c>
      <c r="B1357" t="s">
        <v>21</v>
      </c>
      <c r="C1357" t="s">
        <v>22</v>
      </c>
      <c r="D1357" t="s">
        <v>30</v>
      </c>
      <c r="E1357">
        <v>2</v>
      </c>
      <c r="F1357">
        <v>2</v>
      </c>
      <c r="G1357" t="s">
        <v>38</v>
      </c>
      <c r="H1357">
        <v>3057</v>
      </c>
      <c r="I1357" t="s">
        <v>34</v>
      </c>
      <c r="J1357">
        <v>3</v>
      </c>
      <c r="K1357" t="s">
        <v>44</v>
      </c>
      <c r="L1357" t="s">
        <v>32</v>
      </c>
      <c r="M1357">
        <v>28580</v>
      </c>
      <c r="N1357">
        <v>1</v>
      </c>
      <c r="O1357">
        <v>12</v>
      </c>
      <c r="P1357">
        <v>0</v>
      </c>
      <c r="Q1357">
        <v>7</v>
      </c>
      <c r="R1357">
        <v>2</v>
      </c>
      <c r="S1357">
        <v>7</v>
      </c>
      <c r="T1357">
        <v>0</v>
      </c>
      <c r="U1357">
        <v>7</v>
      </c>
      <c r="V1357">
        <f>COUNTIF(tbl_HRMaster[EmployeeID],tbl_HRMaster[[#This Row],[EmployeeID]])</f>
        <v>1</v>
      </c>
      <c r="W1357">
        <f>IFERROR(INDEX(tbl_EmployeeSurvey[EnvironmentSatisfaction],MATCH(tbl_HRMaster[[#This Row],[EmployeeID]],tbl_EmployeeSurvey[EmployeeID],0)),"Not Found")</f>
        <v>2</v>
      </c>
      <c r="X1357">
        <f>IFERROR(INDEX(tbl_EmployeeSurvey[JobSatisfaction],MATCH(tbl_HRMaster[[#This Row],[EmployeeID]],tbl_EmployeeSurvey[EmployeeID],0)),"Not Found")</f>
        <v>4</v>
      </c>
      <c r="Y1357" s="5">
        <f>IFERROR(INDEX(tbl_EmployeeSurvey[WorkLifeBalance],MATCH(tbl_HRMaster[[#This Row],[EmployeeID]],tbl_EmployeeSurvey[EmployeeID],0)),"Not Found")</f>
        <v>3</v>
      </c>
      <c r="Z1357" s="5">
        <f>IFERROR(VLOOKUP(tbl_HRMaster[[#This Row],[EmployeeID]],tbl_ManagerSurvey[[EmployeeID]:[PerformanceRating]],2,FALSE),"Not Found")</f>
        <v>2</v>
      </c>
      <c r="AA1357" s="5">
        <f>IFERROR(VLOOKUP(tbl_HRMaster[[#This Row],[EmployeeID]],tbl_ManagerSurvey[[EmployeeID]:[PerformanceRating]],3,FALSE),"Not Found")</f>
        <v>3</v>
      </c>
      <c r="AB1357" s="5" t="str">
        <f>IF(tbl_HRMaster[[#This Row],[Attrition]]="Yes","Left","Active")</f>
        <v>Active</v>
      </c>
      <c r="AC1357" s="5" t="str">
        <f>_xlfn.IFS(tbl_HRMaster[[#This Row],[Age]]&lt;25,"Under 25",tbl_HRMaster[[#This Row],[Age]]&lt;35,"25-34",tbl_HRMaster[[#This Row],[Age]]&lt;45,"35-44",tbl_HRMaster[[#This Row],[Age]]&lt;55,"45-54",TRUE,"Above 54")</f>
        <v>25-34</v>
      </c>
      <c r="AD1357" s="5" t="str">
        <f>_xlfn.IFS(
tbl_HRMaster[[#This Row],[YearsAtCompany]]&lt;2,"&lt; 2 Years",
tbl_HRMaster[[#This Row],[YearsAtCompany]]&lt;5,"2-4 Years",
tbl_HRMaster[[#This Row],[YearsAtCompany]]&lt;10,"5-9 Years",
TRUE,"10+ Years"
)</f>
        <v>5-9 Years</v>
      </c>
      <c r="AE1357" s="5">
        <f>IF(tbl_HRMaster[[#This Row],[Attrition]]="Yes",1,0)</f>
        <v>0</v>
      </c>
    </row>
    <row r="1358" spans="1:31" x14ac:dyDescent="0.25">
      <c r="A1358">
        <v>27</v>
      </c>
      <c r="B1358" t="s">
        <v>21</v>
      </c>
      <c r="C1358" t="s">
        <v>22</v>
      </c>
      <c r="D1358" t="s">
        <v>23</v>
      </c>
      <c r="E1358">
        <v>2</v>
      </c>
      <c r="F1358">
        <v>3</v>
      </c>
      <c r="G1358" t="s">
        <v>24</v>
      </c>
      <c r="H1358">
        <v>1136</v>
      </c>
      <c r="I1358" t="s">
        <v>25</v>
      </c>
      <c r="J1358">
        <v>1</v>
      </c>
      <c r="K1358" t="s">
        <v>44</v>
      </c>
      <c r="L1358" t="s">
        <v>32</v>
      </c>
      <c r="M1358">
        <v>39040</v>
      </c>
      <c r="N1358">
        <v>1</v>
      </c>
      <c r="O1358">
        <v>15</v>
      </c>
      <c r="P1358">
        <v>0</v>
      </c>
      <c r="Q1358">
        <v>7</v>
      </c>
      <c r="R1358">
        <v>2</v>
      </c>
      <c r="S1358">
        <v>7</v>
      </c>
      <c r="T1358">
        <v>0</v>
      </c>
      <c r="U1358">
        <v>7</v>
      </c>
      <c r="V1358">
        <f>COUNTIF(tbl_HRMaster[EmployeeID],tbl_HRMaster[[#This Row],[EmployeeID]])</f>
        <v>1</v>
      </c>
      <c r="W1358">
        <f>IFERROR(INDEX(tbl_EmployeeSurvey[EnvironmentSatisfaction],MATCH(tbl_HRMaster[[#This Row],[EmployeeID]],tbl_EmployeeSurvey[EmployeeID],0)),"Not Found")</f>
        <v>4</v>
      </c>
      <c r="X1358">
        <f>IFERROR(INDEX(tbl_EmployeeSurvey[JobSatisfaction],MATCH(tbl_HRMaster[[#This Row],[EmployeeID]],tbl_EmployeeSurvey[EmployeeID],0)),"Not Found")</f>
        <v>4</v>
      </c>
      <c r="Y1358" s="5">
        <f>IFERROR(INDEX(tbl_EmployeeSurvey[WorkLifeBalance],MATCH(tbl_HRMaster[[#This Row],[EmployeeID]],tbl_EmployeeSurvey[EmployeeID],0)),"Not Found")</f>
        <v>3</v>
      </c>
      <c r="Z1358" s="5">
        <f>IFERROR(VLOOKUP(tbl_HRMaster[[#This Row],[EmployeeID]],tbl_ManagerSurvey[[EmployeeID]:[PerformanceRating]],2,FALSE),"Not Found")</f>
        <v>3</v>
      </c>
      <c r="AA1358" s="5">
        <f>IFERROR(VLOOKUP(tbl_HRMaster[[#This Row],[EmployeeID]],tbl_ManagerSurvey[[EmployeeID]:[PerformanceRating]],3,FALSE),"Not Found")</f>
        <v>3</v>
      </c>
      <c r="AB1358" s="5" t="str">
        <f>IF(tbl_HRMaster[[#This Row],[Attrition]]="Yes","Left","Active")</f>
        <v>Active</v>
      </c>
      <c r="AC1358" s="5" t="str">
        <f>_xlfn.IFS(tbl_HRMaster[[#This Row],[Age]]&lt;25,"Under 25",tbl_HRMaster[[#This Row],[Age]]&lt;35,"25-34",tbl_HRMaster[[#This Row],[Age]]&lt;45,"35-44",tbl_HRMaster[[#This Row],[Age]]&lt;55,"45-54",TRUE,"Above 54")</f>
        <v>25-34</v>
      </c>
      <c r="AD1358" s="5" t="str">
        <f>_xlfn.IFS(
tbl_HRMaster[[#This Row],[YearsAtCompany]]&lt;2,"&lt; 2 Years",
tbl_HRMaster[[#This Row],[YearsAtCompany]]&lt;5,"2-4 Years",
tbl_HRMaster[[#This Row],[YearsAtCompany]]&lt;10,"5-9 Years",
TRUE,"10+ Years"
)</f>
        <v>5-9 Years</v>
      </c>
      <c r="AE1358" s="5">
        <f>IF(tbl_HRMaster[[#This Row],[Attrition]]="Yes",1,0)</f>
        <v>0</v>
      </c>
    </row>
    <row r="1359" spans="1:31" x14ac:dyDescent="0.25">
      <c r="A1359">
        <v>27</v>
      </c>
      <c r="B1359" t="s">
        <v>21</v>
      </c>
      <c r="C1359" t="s">
        <v>22</v>
      </c>
      <c r="D1359" t="s">
        <v>23</v>
      </c>
      <c r="E1359">
        <v>2</v>
      </c>
      <c r="F1359">
        <v>3</v>
      </c>
      <c r="G1359" t="s">
        <v>24</v>
      </c>
      <c r="H1359">
        <v>2606</v>
      </c>
      <c r="I1359" t="s">
        <v>25</v>
      </c>
      <c r="J1359">
        <v>1</v>
      </c>
      <c r="K1359" t="s">
        <v>44</v>
      </c>
      <c r="L1359" t="s">
        <v>32</v>
      </c>
      <c r="M1359">
        <v>39040</v>
      </c>
      <c r="N1359">
        <v>1</v>
      </c>
      <c r="O1359">
        <v>15</v>
      </c>
      <c r="P1359">
        <v>0</v>
      </c>
      <c r="Q1359">
        <v>7</v>
      </c>
      <c r="R1359">
        <v>2</v>
      </c>
      <c r="S1359">
        <v>7</v>
      </c>
      <c r="T1359">
        <v>0</v>
      </c>
      <c r="U1359">
        <v>7</v>
      </c>
      <c r="V1359">
        <f>COUNTIF(tbl_HRMaster[EmployeeID],tbl_HRMaster[[#This Row],[EmployeeID]])</f>
        <v>1</v>
      </c>
      <c r="W1359">
        <f>IFERROR(INDEX(tbl_EmployeeSurvey[EnvironmentSatisfaction],MATCH(tbl_HRMaster[[#This Row],[EmployeeID]],tbl_EmployeeSurvey[EmployeeID],0)),"Not Found")</f>
        <v>4</v>
      </c>
      <c r="X1359">
        <f>IFERROR(INDEX(tbl_EmployeeSurvey[JobSatisfaction],MATCH(tbl_HRMaster[[#This Row],[EmployeeID]],tbl_EmployeeSurvey[EmployeeID],0)),"Not Found")</f>
        <v>4</v>
      </c>
      <c r="Y1359" s="5">
        <f>IFERROR(INDEX(tbl_EmployeeSurvey[WorkLifeBalance],MATCH(tbl_HRMaster[[#This Row],[EmployeeID]],tbl_EmployeeSurvey[EmployeeID],0)),"Not Found")</f>
        <v>3</v>
      </c>
      <c r="Z1359" s="5">
        <f>IFERROR(VLOOKUP(tbl_HRMaster[[#This Row],[EmployeeID]],tbl_ManagerSurvey[[EmployeeID]:[PerformanceRating]],2,FALSE),"Not Found")</f>
        <v>3</v>
      </c>
      <c r="AA1359" s="5">
        <f>IFERROR(VLOOKUP(tbl_HRMaster[[#This Row],[EmployeeID]],tbl_ManagerSurvey[[EmployeeID]:[PerformanceRating]],3,FALSE),"Not Found")</f>
        <v>3</v>
      </c>
      <c r="AB1359" s="5" t="str">
        <f>IF(tbl_HRMaster[[#This Row],[Attrition]]="Yes","Left","Active")</f>
        <v>Active</v>
      </c>
      <c r="AC1359" s="5" t="str">
        <f>_xlfn.IFS(tbl_HRMaster[[#This Row],[Age]]&lt;25,"Under 25",tbl_HRMaster[[#This Row],[Age]]&lt;35,"25-34",tbl_HRMaster[[#This Row],[Age]]&lt;45,"35-44",tbl_HRMaster[[#This Row],[Age]]&lt;55,"45-54",TRUE,"Above 54")</f>
        <v>25-34</v>
      </c>
      <c r="AD1359" s="5" t="str">
        <f>_xlfn.IFS(
tbl_HRMaster[[#This Row],[YearsAtCompany]]&lt;2,"&lt; 2 Years",
tbl_HRMaster[[#This Row],[YearsAtCompany]]&lt;5,"2-4 Years",
tbl_HRMaster[[#This Row],[YearsAtCompany]]&lt;10,"5-9 Years",
TRUE,"10+ Years"
)</f>
        <v>5-9 Years</v>
      </c>
      <c r="AE1359" s="5">
        <f>IF(tbl_HRMaster[[#This Row],[Attrition]]="Yes",1,0)</f>
        <v>0</v>
      </c>
    </row>
    <row r="1360" spans="1:31" x14ac:dyDescent="0.25">
      <c r="A1360">
        <v>27</v>
      </c>
      <c r="B1360" t="s">
        <v>21</v>
      </c>
      <c r="C1360" t="s">
        <v>22</v>
      </c>
      <c r="D1360" t="s">
        <v>23</v>
      </c>
      <c r="E1360">
        <v>2</v>
      </c>
      <c r="F1360">
        <v>3</v>
      </c>
      <c r="G1360" t="s">
        <v>24</v>
      </c>
      <c r="H1360">
        <v>4076</v>
      </c>
      <c r="I1360" t="s">
        <v>25</v>
      </c>
      <c r="J1360">
        <v>1</v>
      </c>
      <c r="K1360" t="s">
        <v>44</v>
      </c>
      <c r="L1360" t="s">
        <v>32</v>
      </c>
      <c r="M1360">
        <v>39040</v>
      </c>
      <c r="N1360">
        <v>1</v>
      </c>
      <c r="O1360">
        <v>15</v>
      </c>
      <c r="P1360">
        <v>0</v>
      </c>
      <c r="Q1360">
        <v>7</v>
      </c>
      <c r="R1360">
        <v>2</v>
      </c>
      <c r="S1360">
        <v>7</v>
      </c>
      <c r="T1360">
        <v>0</v>
      </c>
      <c r="U1360">
        <v>7</v>
      </c>
      <c r="V1360">
        <f>COUNTIF(tbl_HRMaster[EmployeeID],tbl_HRMaster[[#This Row],[EmployeeID]])</f>
        <v>1</v>
      </c>
      <c r="W1360">
        <f>IFERROR(INDEX(tbl_EmployeeSurvey[EnvironmentSatisfaction],MATCH(tbl_HRMaster[[#This Row],[EmployeeID]],tbl_EmployeeSurvey[EmployeeID],0)),"Not Found")</f>
        <v>4</v>
      </c>
      <c r="X1360">
        <f>IFERROR(INDEX(tbl_EmployeeSurvey[JobSatisfaction],MATCH(tbl_HRMaster[[#This Row],[EmployeeID]],tbl_EmployeeSurvey[EmployeeID],0)),"Not Found")</f>
        <v>4</v>
      </c>
      <c r="Y1360" s="5">
        <f>IFERROR(INDEX(tbl_EmployeeSurvey[WorkLifeBalance],MATCH(tbl_HRMaster[[#This Row],[EmployeeID]],tbl_EmployeeSurvey[EmployeeID],0)),"Not Found")</f>
        <v>3</v>
      </c>
      <c r="Z1360" s="5">
        <f>IFERROR(VLOOKUP(tbl_HRMaster[[#This Row],[EmployeeID]],tbl_ManagerSurvey[[EmployeeID]:[PerformanceRating]],2,FALSE),"Not Found")</f>
        <v>3</v>
      </c>
      <c r="AA1360" s="5">
        <f>IFERROR(VLOOKUP(tbl_HRMaster[[#This Row],[EmployeeID]],tbl_ManagerSurvey[[EmployeeID]:[PerformanceRating]],3,FALSE),"Not Found")</f>
        <v>3</v>
      </c>
      <c r="AB1360" s="5" t="str">
        <f>IF(tbl_HRMaster[[#This Row],[Attrition]]="Yes","Left","Active")</f>
        <v>Active</v>
      </c>
      <c r="AC1360" s="5" t="str">
        <f>_xlfn.IFS(tbl_HRMaster[[#This Row],[Age]]&lt;25,"Under 25",tbl_HRMaster[[#This Row],[Age]]&lt;35,"25-34",tbl_HRMaster[[#This Row],[Age]]&lt;45,"35-44",tbl_HRMaster[[#This Row],[Age]]&lt;55,"45-54",TRUE,"Above 54")</f>
        <v>25-34</v>
      </c>
      <c r="AD1360" s="5" t="str">
        <f>_xlfn.IFS(
tbl_HRMaster[[#This Row],[YearsAtCompany]]&lt;2,"&lt; 2 Years",
tbl_HRMaster[[#This Row],[YearsAtCompany]]&lt;5,"2-4 Years",
tbl_HRMaster[[#This Row],[YearsAtCompany]]&lt;10,"5-9 Years",
TRUE,"10+ Years"
)</f>
        <v>5-9 Years</v>
      </c>
      <c r="AE1360" s="5">
        <f>IF(tbl_HRMaster[[#This Row],[Attrition]]="Yes",1,0)</f>
        <v>0</v>
      </c>
    </row>
    <row r="1361" spans="1:31" x14ac:dyDescent="0.25">
      <c r="A1361">
        <v>27</v>
      </c>
      <c r="B1361" t="s">
        <v>21</v>
      </c>
      <c r="C1361" t="s">
        <v>22</v>
      </c>
      <c r="D1361" t="s">
        <v>23</v>
      </c>
      <c r="E1361">
        <v>15</v>
      </c>
      <c r="F1361">
        <v>3</v>
      </c>
      <c r="G1361" t="s">
        <v>45</v>
      </c>
      <c r="H1361">
        <v>1404</v>
      </c>
      <c r="I1361" t="s">
        <v>34</v>
      </c>
      <c r="J1361">
        <v>1</v>
      </c>
      <c r="K1361" t="s">
        <v>31</v>
      </c>
      <c r="L1361" t="s">
        <v>32</v>
      </c>
      <c r="M1361">
        <v>39860</v>
      </c>
      <c r="N1361">
        <v>1</v>
      </c>
      <c r="O1361">
        <v>12</v>
      </c>
      <c r="P1361">
        <v>2</v>
      </c>
      <c r="Q1361">
        <v>7</v>
      </c>
      <c r="R1361">
        <v>3</v>
      </c>
      <c r="S1361">
        <v>7</v>
      </c>
      <c r="T1361">
        <v>0</v>
      </c>
      <c r="U1361">
        <v>3</v>
      </c>
      <c r="V1361">
        <f>COUNTIF(tbl_HRMaster[EmployeeID],tbl_HRMaster[[#This Row],[EmployeeID]])</f>
        <v>1</v>
      </c>
      <c r="W1361">
        <f>IFERROR(INDEX(tbl_EmployeeSurvey[EnvironmentSatisfaction],MATCH(tbl_HRMaster[[#This Row],[EmployeeID]],tbl_EmployeeSurvey[EmployeeID],0)),"Not Found")</f>
        <v>4</v>
      </c>
      <c r="X1361">
        <f>IFERROR(INDEX(tbl_EmployeeSurvey[JobSatisfaction],MATCH(tbl_HRMaster[[#This Row],[EmployeeID]],tbl_EmployeeSurvey[EmployeeID],0)),"Not Found")</f>
        <v>2</v>
      </c>
      <c r="Y1361" s="5">
        <f>IFERROR(INDEX(tbl_EmployeeSurvey[WorkLifeBalance],MATCH(tbl_HRMaster[[#This Row],[EmployeeID]],tbl_EmployeeSurvey[EmployeeID],0)),"Not Found")</f>
        <v>2</v>
      </c>
      <c r="Z1361" s="5">
        <f>IFERROR(VLOOKUP(tbl_HRMaster[[#This Row],[EmployeeID]],tbl_ManagerSurvey[[EmployeeID]:[PerformanceRating]],2,FALSE),"Not Found")</f>
        <v>3</v>
      </c>
      <c r="AA1361" s="5">
        <f>IFERROR(VLOOKUP(tbl_HRMaster[[#This Row],[EmployeeID]],tbl_ManagerSurvey[[EmployeeID]:[PerformanceRating]],3,FALSE),"Not Found")</f>
        <v>3</v>
      </c>
      <c r="AB1361" s="5" t="str">
        <f>IF(tbl_HRMaster[[#This Row],[Attrition]]="Yes","Left","Active")</f>
        <v>Active</v>
      </c>
      <c r="AC1361" s="5" t="str">
        <f>_xlfn.IFS(tbl_HRMaster[[#This Row],[Age]]&lt;25,"Under 25",tbl_HRMaster[[#This Row],[Age]]&lt;35,"25-34",tbl_HRMaster[[#This Row],[Age]]&lt;45,"35-44",tbl_HRMaster[[#This Row],[Age]]&lt;55,"45-54",TRUE,"Above 54")</f>
        <v>25-34</v>
      </c>
      <c r="AD1361" s="5" t="str">
        <f>_xlfn.IFS(
tbl_HRMaster[[#This Row],[YearsAtCompany]]&lt;2,"&lt; 2 Years",
tbl_HRMaster[[#This Row],[YearsAtCompany]]&lt;5,"2-4 Years",
tbl_HRMaster[[#This Row],[YearsAtCompany]]&lt;10,"5-9 Years",
TRUE,"10+ Years"
)</f>
        <v>5-9 Years</v>
      </c>
      <c r="AE1361" s="5">
        <f>IF(tbl_HRMaster[[#This Row],[Attrition]]="Yes",1,0)</f>
        <v>0</v>
      </c>
    </row>
    <row r="1362" spans="1:31" x14ac:dyDescent="0.25">
      <c r="A1362">
        <v>27</v>
      </c>
      <c r="B1362" t="s">
        <v>21</v>
      </c>
      <c r="C1362" t="s">
        <v>22</v>
      </c>
      <c r="D1362" t="s">
        <v>23</v>
      </c>
      <c r="E1362">
        <v>15</v>
      </c>
      <c r="F1362">
        <v>3</v>
      </c>
      <c r="G1362" t="s">
        <v>45</v>
      </c>
      <c r="H1362">
        <v>2874</v>
      </c>
      <c r="I1362" t="s">
        <v>34</v>
      </c>
      <c r="J1362">
        <v>1</v>
      </c>
      <c r="K1362" t="s">
        <v>31</v>
      </c>
      <c r="L1362" t="s">
        <v>32</v>
      </c>
      <c r="M1362">
        <v>39860</v>
      </c>
      <c r="N1362">
        <v>1</v>
      </c>
      <c r="O1362">
        <v>12</v>
      </c>
      <c r="P1362">
        <v>2</v>
      </c>
      <c r="Q1362">
        <v>7</v>
      </c>
      <c r="R1362">
        <v>3</v>
      </c>
      <c r="S1362">
        <v>7</v>
      </c>
      <c r="T1362">
        <v>0</v>
      </c>
      <c r="U1362">
        <v>3</v>
      </c>
      <c r="V1362">
        <f>COUNTIF(tbl_HRMaster[EmployeeID],tbl_HRMaster[[#This Row],[EmployeeID]])</f>
        <v>1</v>
      </c>
      <c r="W1362">
        <f>IFERROR(INDEX(tbl_EmployeeSurvey[EnvironmentSatisfaction],MATCH(tbl_HRMaster[[#This Row],[EmployeeID]],tbl_EmployeeSurvey[EmployeeID],0)),"Not Found")</f>
        <v>4</v>
      </c>
      <c r="X1362">
        <f>IFERROR(INDEX(tbl_EmployeeSurvey[JobSatisfaction],MATCH(tbl_HRMaster[[#This Row],[EmployeeID]],tbl_EmployeeSurvey[EmployeeID],0)),"Not Found")</f>
        <v>2</v>
      </c>
      <c r="Y1362" s="5">
        <f>IFERROR(INDEX(tbl_EmployeeSurvey[WorkLifeBalance],MATCH(tbl_HRMaster[[#This Row],[EmployeeID]],tbl_EmployeeSurvey[EmployeeID],0)),"Not Found")</f>
        <v>2</v>
      </c>
      <c r="Z1362" s="5">
        <f>IFERROR(VLOOKUP(tbl_HRMaster[[#This Row],[EmployeeID]],tbl_ManagerSurvey[[EmployeeID]:[PerformanceRating]],2,FALSE),"Not Found")</f>
        <v>3</v>
      </c>
      <c r="AA1362" s="5">
        <f>IFERROR(VLOOKUP(tbl_HRMaster[[#This Row],[EmployeeID]],tbl_ManagerSurvey[[EmployeeID]:[PerformanceRating]],3,FALSE),"Not Found")</f>
        <v>3</v>
      </c>
      <c r="AB1362" s="5" t="str">
        <f>IF(tbl_HRMaster[[#This Row],[Attrition]]="Yes","Left","Active")</f>
        <v>Active</v>
      </c>
      <c r="AC1362" s="5" t="str">
        <f>_xlfn.IFS(tbl_HRMaster[[#This Row],[Age]]&lt;25,"Under 25",tbl_HRMaster[[#This Row],[Age]]&lt;35,"25-34",tbl_HRMaster[[#This Row],[Age]]&lt;45,"35-44",tbl_HRMaster[[#This Row],[Age]]&lt;55,"45-54",TRUE,"Above 54")</f>
        <v>25-34</v>
      </c>
      <c r="AD1362" s="5" t="str">
        <f>_xlfn.IFS(
tbl_HRMaster[[#This Row],[YearsAtCompany]]&lt;2,"&lt; 2 Years",
tbl_HRMaster[[#This Row],[YearsAtCompany]]&lt;5,"2-4 Years",
tbl_HRMaster[[#This Row],[YearsAtCompany]]&lt;10,"5-9 Years",
TRUE,"10+ Years"
)</f>
        <v>5-9 Years</v>
      </c>
      <c r="AE1362" s="5">
        <f>IF(tbl_HRMaster[[#This Row],[Attrition]]="Yes",1,0)</f>
        <v>0</v>
      </c>
    </row>
    <row r="1363" spans="1:31" x14ac:dyDescent="0.25">
      <c r="A1363">
        <v>27</v>
      </c>
      <c r="B1363" t="s">
        <v>21</v>
      </c>
      <c r="C1363" t="s">
        <v>22</v>
      </c>
      <c r="D1363" t="s">
        <v>23</v>
      </c>
      <c r="E1363">
        <v>15</v>
      </c>
      <c r="F1363">
        <v>3</v>
      </c>
      <c r="G1363" t="s">
        <v>45</v>
      </c>
      <c r="H1363">
        <v>4344</v>
      </c>
      <c r="I1363" t="s">
        <v>34</v>
      </c>
      <c r="J1363">
        <v>1</v>
      </c>
      <c r="K1363" t="s">
        <v>31</v>
      </c>
      <c r="L1363" t="s">
        <v>32</v>
      </c>
      <c r="M1363">
        <v>39860</v>
      </c>
      <c r="N1363">
        <v>1</v>
      </c>
      <c r="O1363">
        <v>12</v>
      </c>
      <c r="P1363">
        <v>2</v>
      </c>
      <c r="Q1363">
        <v>7</v>
      </c>
      <c r="R1363">
        <v>3</v>
      </c>
      <c r="S1363">
        <v>7</v>
      </c>
      <c r="T1363">
        <v>0</v>
      </c>
      <c r="U1363">
        <v>3</v>
      </c>
      <c r="V1363">
        <f>COUNTIF(tbl_HRMaster[EmployeeID],tbl_HRMaster[[#This Row],[EmployeeID]])</f>
        <v>1</v>
      </c>
      <c r="W1363">
        <f>IFERROR(INDEX(tbl_EmployeeSurvey[EnvironmentSatisfaction],MATCH(tbl_HRMaster[[#This Row],[EmployeeID]],tbl_EmployeeSurvey[EmployeeID],0)),"Not Found")</f>
        <v>4</v>
      </c>
      <c r="X1363">
        <f>IFERROR(INDEX(tbl_EmployeeSurvey[JobSatisfaction],MATCH(tbl_HRMaster[[#This Row],[EmployeeID]],tbl_EmployeeSurvey[EmployeeID],0)),"Not Found")</f>
        <v>2</v>
      </c>
      <c r="Y1363" s="5">
        <f>IFERROR(INDEX(tbl_EmployeeSurvey[WorkLifeBalance],MATCH(tbl_HRMaster[[#This Row],[EmployeeID]],tbl_EmployeeSurvey[EmployeeID],0)),"Not Found")</f>
        <v>2</v>
      </c>
      <c r="Z1363" s="5">
        <f>IFERROR(VLOOKUP(tbl_HRMaster[[#This Row],[EmployeeID]],tbl_ManagerSurvey[[EmployeeID]:[PerformanceRating]],2,FALSE),"Not Found")</f>
        <v>3</v>
      </c>
      <c r="AA1363" s="5">
        <f>IFERROR(VLOOKUP(tbl_HRMaster[[#This Row],[EmployeeID]],tbl_ManagerSurvey[[EmployeeID]:[PerformanceRating]],3,FALSE),"Not Found")</f>
        <v>3</v>
      </c>
      <c r="AB1363" s="5" t="str">
        <f>IF(tbl_HRMaster[[#This Row],[Attrition]]="Yes","Left","Active")</f>
        <v>Active</v>
      </c>
      <c r="AC1363" s="5" t="str">
        <f>_xlfn.IFS(tbl_HRMaster[[#This Row],[Age]]&lt;25,"Under 25",tbl_HRMaster[[#This Row],[Age]]&lt;35,"25-34",tbl_HRMaster[[#This Row],[Age]]&lt;45,"35-44",tbl_HRMaster[[#This Row],[Age]]&lt;55,"45-54",TRUE,"Above 54")</f>
        <v>25-34</v>
      </c>
      <c r="AD1363" s="5" t="str">
        <f>_xlfn.IFS(
tbl_HRMaster[[#This Row],[YearsAtCompany]]&lt;2,"&lt; 2 Years",
tbl_HRMaster[[#This Row],[YearsAtCompany]]&lt;5,"2-4 Years",
tbl_HRMaster[[#This Row],[YearsAtCompany]]&lt;10,"5-9 Years",
TRUE,"10+ Years"
)</f>
        <v>5-9 Years</v>
      </c>
      <c r="AE1363" s="5">
        <f>IF(tbl_HRMaster[[#This Row],[Attrition]]="Yes",1,0)</f>
        <v>0</v>
      </c>
    </row>
    <row r="1364" spans="1:31" x14ac:dyDescent="0.25">
      <c r="A1364">
        <v>27</v>
      </c>
      <c r="B1364" t="s">
        <v>21</v>
      </c>
      <c r="C1364" t="s">
        <v>22</v>
      </c>
      <c r="D1364" t="s">
        <v>30</v>
      </c>
      <c r="E1364">
        <v>2</v>
      </c>
      <c r="F1364">
        <v>1</v>
      </c>
      <c r="G1364" t="s">
        <v>24</v>
      </c>
      <c r="H1364">
        <v>892</v>
      </c>
      <c r="I1364" t="s">
        <v>34</v>
      </c>
      <c r="J1364">
        <v>4</v>
      </c>
      <c r="K1364" t="s">
        <v>31</v>
      </c>
      <c r="L1364" t="s">
        <v>41</v>
      </c>
      <c r="M1364">
        <v>44470</v>
      </c>
      <c r="N1364">
        <v>1</v>
      </c>
      <c r="O1364">
        <v>13</v>
      </c>
      <c r="P1364">
        <v>0</v>
      </c>
      <c r="Q1364">
        <v>7</v>
      </c>
      <c r="R1364">
        <v>4</v>
      </c>
      <c r="S1364">
        <v>7</v>
      </c>
      <c r="T1364">
        <v>0</v>
      </c>
      <c r="U1364">
        <v>7</v>
      </c>
      <c r="V1364">
        <f>COUNTIF(tbl_HRMaster[EmployeeID],tbl_HRMaster[[#This Row],[EmployeeID]])</f>
        <v>1</v>
      </c>
      <c r="W1364">
        <f>IFERROR(INDEX(tbl_EmployeeSurvey[EnvironmentSatisfaction],MATCH(tbl_HRMaster[[#This Row],[EmployeeID]],tbl_EmployeeSurvey[EmployeeID],0)),"Not Found")</f>
        <v>4</v>
      </c>
      <c r="X1364">
        <f>IFERROR(INDEX(tbl_EmployeeSurvey[JobSatisfaction],MATCH(tbl_HRMaster[[#This Row],[EmployeeID]],tbl_EmployeeSurvey[EmployeeID],0)),"Not Found")</f>
        <v>1</v>
      </c>
      <c r="Y1364" s="5">
        <f>IFERROR(INDEX(tbl_EmployeeSurvey[WorkLifeBalance],MATCH(tbl_HRMaster[[#This Row],[EmployeeID]],tbl_EmployeeSurvey[EmployeeID],0)),"Not Found")</f>
        <v>3</v>
      </c>
      <c r="Z1364" s="5">
        <f>IFERROR(VLOOKUP(tbl_HRMaster[[#This Row],[EmployeeID]],tbl_ManagerSurvey[[EmployeeID]:[PerformanceRating]],2,FALSE),"Not Found")</f>
        <v>3</v>
      </c>
      <c r="AA1364" s="5">
        <f>IFERROR(VLOOKUP(tbl_HRMaster[[#This Row],[EmployeeID]],tbl_ManagerSurvey[[EmployeeID]:[PerformanceRating]],3,FALSE),"Not Found")</f>
        <v>3</v>
      </c>
      <c r="AB1364" s="5" t="str">
        <f>IF(tbl_HRMaster[[#This Row],[Attrition]]="Yes","Left","Active")</f>
        <v>Active</v>
      </c>
      <c r="AC1364" s="5" t="str">
        <f>_xlfn.IFS(tbl_HRMaster[[#This Row],[Age]]&lt;25,"Under 25",tbl_HRMaster[[#This Row],[Age]]&lt;35,"25-34",tbl_HRMaster[[#This Row],[Age]]&lt;45,"35-44",tbl_HRMaster[[#This Row],[Age]]&lt;55,"45-54",TRUE,"Above 54")</f>
        <v>25-34</v>
      </c>
      <c r="AD1364" s="5" t="str">
        <f>_xlfn.IFS(
tbl_HRMaster[[#This Row],[YearsAtCompany]]&lt;2,"&lt; 2 Years",
tbl_HRMaster[[#This Row],[YearsAtCompany]]&lt;5,"2-4 Years",
tbl_HRMaster[[#This Row],[YearsAtCompany]]&lt;10,"5-9 Years",
TRUE,"10+ Years"
)</f>
        <v>5-9 Years</v>
      </c>
      <c r="AE1364" s="5">
        <f>IF(tbl_HRMaster[[#This Row],[Attrition]]="Yes",1,0)</f>
        <v>0</v>
      </c>
    </row>
    <row r="1365" spans="1:31" x14ac:dyDescent="0.25">
      <c r="A1365">
        <v>27</v>
      </c>
      <c r="B1365" t="s">
        <v>21</v>
      </c>
      <c r="C1365" t="s">
        <v>22</v>
      </c>
      <c r="D1365" t="s">
        <v>30</v>
      </c>
      <c r="E1365">
        <v>2</v>
      </c>
      <c r="F1365">
        <v>1</v>
      </c>
      <c r="G1365" t="s">
        <v>24</v>
      </c>
      <c r="H1365">
        <v>2362</v>
      </c>
      <c r="I1365" t="s">
        <v>34</v>
      </c>
      <c r="J1365">
        <v>4</v>
      </c>
      <c r="K1365" t="s">
        <v>31</v>
      </c>
      <c r="L1365" t="s">
        <v>41</v>
      </c>
      <c r="M1365">
        <v>44470</v>
      </c>
      <c r="N1365">
        <v>1</v>
      </c>
      <c r="O1365">
        <v>13</v>
      </c>
      <c r="P1365">
        <v>0</v>
      </c>
      <c r="Q1365">
        <v>7</v>
      </c>
      <c r="R1365">
        <v>4</v>
      </c>
      <c r="S1365">
        <v>7</v>
      </c>
      <c r="T1365">
        <v>0</v>
      </c>
      <c r="U1365">
        <v>7</v>
      </c>
      <c r="V1365">
        <f>COUNTIF(tbl_HRMaster[EmployeeID],tbl_HRMaster[[#This Row],[EmployeeID]])</f>
        <v>1</v>
      </c>
      <c r="W1365">
        <f>IFERROR(INDEX(tbl_EmployeeSurvey[EnvironmentSatisfaction],MATCH(tbl_HRMaster[[#This Row],[EmployeeID]],tbl_EmployeeSurvey[EmployeeID],0)),"Not Found")</f>
        <v>4</v>
      </c>
      <c r="X1365">
        <f>IFERROR(INDEX(tbl_EmployeeSurvey[JobSatisfaction],MATCH(tbl_HRMaster[[#This Row],[EmployeeID]],tbl_EmployeeSurvey[EmployeeID],0)),"Not Found")</f>
        <v>1</v>
      </c>
      <c r="Y1365" s="5">
        <f>IFERROR(INDEX(tbl_EmployeeSurvey[WorkLifeBalance],MATCH(tbl_HRMaster[[#This Row],[EmployeeID]],tbl_EmployeeSurvey[EmployeeID],0)),"Not Found")</f>
        <v>3</v>
      </c>
      <c r="Z1365" s="5">
        <f>IFERROR(VLOOKUP(tbl_HRMaster[[#This Row],[EmployeeID]],tbl_ManagerSurvey[[EmployeeID]:[PerformanceRating]],2,FALSE),"Not Found")</f>
        <v>3</v>
      </c>
      <c r="AA1365" s="5">
        <f>IFERROR(VLOOKUP(tbl_HRMaster[[#This Row],[EmployeeID]],tbl_ManagerSurvey[[EmployeeID]:[PerformanceRating]],3,FALSE),"Not Found")</f>
        <v>3</v>
      </c>
      <c r="AB1365" s="5" t="str">
        <f>IF(tbl_HRMaster[[#This Row],[Attrition]]="Yes","Left","Active")</f>
        <v>Active</v>
      </c>
      <c r="AC1365" s="5" t="str">
        <f>_xlfn.IFS(tbl_HRMaster[[#This Row],[Age]]&lt;25,"Under 25",tbl_HRMaster[[#This Row],[Age]]&lt;35,"25-34",tbl_HRMaster[[#This Row],[Age]]&lt;45,"35-44",tbl_HRMaster[[#This Row],[Age]]&lt;55,"45-54",TRUE,"Above 54")</f>
        <v>25-34</v>
      </c>
      <c r="AD1365" s="5" t="str">
        <f>_xlfn.IFS(
tbl_HRMaster[[#This Row],[YearsAtCompany]]&lt;2,"&lt; 2 Years",
tbl_HRMaster[[#This Row],[YearsAtCompany]]&lt;5,"2-4 Years",
tbl_HRMaster[[#This Row],[YearsAtCompany]]&lt;10,"5-9 Years",
TRUE,"10+ Years"
)</f>
        <v>5-9 Years</v>
      </c>
      <c r="AE1365" s="5">
        <f>IF(tbl_HRMaster[[#This Row],[Attrition]]="Yes",1,0)</f>
        <v>0</v>
      </c>
    </row>
    <row r="1366" spans="1:31" x14ac:dyDescent="0.25">
      <c r="A1366">
        <v>27</v>
      </c>
      <c r="B1366" t="s">
        <v>21</v>
      </c>
      <c r="C1366" t="s">
        <v>22</v>
      </c>
      <c r="D1366" t="s">
        <v>30</v>
      </c>
      <c r="E1366">
        <v>2</v>
      </c>
      <c r="F1366">
        <v>1</v>
      </c>
      <c r="G1366" t="s">
        <v>24</v>
      </c>
      <c r="H1366">
        <v>3832</v>
      </c>
      <c r="I1366" t="s">
        <v>34</v>
      </c>
      <c r="J1366">
        <v>4</v>
      </c>
      <c r="K1366" t="s">
        <v>31</v>
      </c>
      <c r="L1366" t="s">
        <v>41</v>
      </c>
      <c r="M1366">
        <v>44470</v>
      </c>
      <c r="N1366">
        <v>1</v>
      </c>
      <c r="O1366">
        <v>13</v>
      </c>
      <c r="P1366">
        <v>0</v>
      </c>
      <c r="Q1366">
        <v>7</v>
      </c>
      <c r="R1366">
        <v>4</v>
      </c>
      <c r="S1366">
        <v>7</v>
      </c>
      <c r="T1366">
        <v>0</v>
      </c>
      <c r="U1366">
        <v>7</v>
      </c>
      <c r="V1366">
        <f>COUNTIF(tbl_HRMaster[EmployeeID],tbl_HRMaster[[#This Row],[EmployeeID]])</f>
        <v>1</v>
      </c>
      <c r="W1366">
        <f>IFERROR(INDEX(tbl_EmployeeSurvey[EnvironmentSatisfaction],MATCH(tbl_HRMaster[[#This Row],[EmployeeID]],tbl_EmployeeSurvey[EmployeeID],0)),"Not Found")</f>
        <v>4</v>
      </c>
      <c r="X1366">
        <f>IFERROR(INDEX(tbl_EmployeeSurvey[JobSatisfaction],MATCH(tbl_HRMaster[[#This Row],[EmployeeID]],tbl_EmployeeSurvey[EmployeeID],0)),"Not Found")</f>
        <v>1</v>
      </c>
      <c r="Y1366" s="5">
        <f>IFERROR(INDEX(tbl_EmployeeSurvey[WorkLifeBalance],MATCH(tbl_HRMaster[[#This Row],[EmployeeID]],tbl_EmployeeSurvey[EmployeeID],0)),"Not Found")</f>
        <v>3</v>
      </c>
      <c r="Z1366" s="5">
        <f>IFERROR(VLOOKUP(tbl_HRMaster[[#This Row],[EmployeeID]],tbl_ManagerSurvey[[EmployeeID]:[PerformanceRating]],2,FALSE),"Not Found")</f>
        <v>3</v>
      </c>
      <c r="AA1366" s="5">
        <f>IFERROR(VLOOKUP(tbl_HRMaster[[#This Row],[EmployeeID]],tbl_ManagerSurvey[[EmployeeID]:[PerformanceRating]],3,FALSE),"Not Found")</f>
        <v>3</v>
      </c>
      <c r="AB1366" s="5" t="str">
        <f>IF(tbl_HRMaster[[#This Row],[Attrition]]="Yes","Left","Active")</f>
        <v>Active</v>
      </c>
      <c r="AC1366" s="5" t="str">
        <f>_xlfn.IFS(tbl_HRMaster[[#This Row],[Age]]&lt;25,"Under 25",tbl_HRMaster[[#This Row],[Age]]&lt;35,"25-34",tbl_HRMaster[[#This Row],[Age]]&lt;45,"35-44",tbl_HRMaster[[#This Row],[Age]]&lt;55,"45-54",TRUE,"Above 54")</f>
        <v>25-34</v>
      </c>
      <c r="AD1366" s="5" t="str">
        <f>_xlfn.IFS(
tbl_HRMaster[[#This Row],[YearsAtCompany]]&lt;2,"&lt; 2 Years",
tbl_HRMaster[[#This Row],[YearsAtCompany]]&lt;5,"2-4 Years",
tbl_HRMaster[[#This Row],[YearsAtCompany]]&lt;10,"5-9 Years",
TRUE,"10+ Years"
)</f>
        <v>5-9 Years</v>
      </c>
      <c r="AE1366" s="5">
        <f>IF(tbl_HRMaster[[#This Row],[Attrition]]="Yes",1,0)</f>
        <v>0</v>
      </c>
    </row>
    <row r="1367" spans="1:31" x14ac:dyDescent="0.25">
      <c r="A1367">
        <v>27</v>
      </c>
      <c r="B1367" t="s">
        <v>21</v>
      </c>
      <c r="C1367" t="s">
        <v>29</v>
      </c>
      <c r="D1367" t="s">
        <v>30</v>
      </c>
      <c r="E1367">
        <v>18</v>
      </c>
      <c r="F1367">
        <v>2</v>
      </c>
      <c r="G1367" t="s">
        <v>38</v>
      </c>
      <c r="H1367">
        <v>1425</v>
      </c>
      <c r="I1367" t="s">
        <v>25</v>
      </c>
      <c r="J1367">
        <v>1</v>
      </c>
      <c r="K1367" t="s">
        <v>40</v>
      </c>
      <c r="L1367" t="s">
        <v>32</v>
      </c>
      <c r="M1367">
        <v>65160</v>
      </c>
      <c r="N1367">
        <v>1</v>
      </c>
      <c r="O1367">
        <v>19</v>
      </c>
      <c r="P1367">
        <v>1</v>
      </c>
      <c r="Q1367">
        <v>7</v>
      </c>
      <c r="R1367">
        <v>4</v>
      </c>
      <c r="S1367">
        <v>7</v>
      </c>
      <c r="T1367">
        <v>0</v>
      </c>
      <c r="U1367">
        <v>7</v>
      </c>
      <c r="V1367">
        <f>COUNTIF(tbl_HRMaster[EmployeeID],tbl_HRMaster[[#This Row],[EmployeeID]])</f>
        <v>1</v>
      </c>
      <c r="W1367">
        <f>IFERROR(INDEX(tbl_EmployeeSurvey[EnvironmentSatisfaction],MATCH(tbl_HRMaster[[#This Row],[EmployeeID]],tbl_EmployeeSurvey[EmployeeID],0)),"Not Found")</f>
        <v>4</v>
      </c>
      <c r="X1367">
        <f>IFERROR(INDEX(tbl_EmployeeSurvey[JobSatisfaction],MATCH(tbl_HRMaster[[#This Row],[EmployeeID]],tbl_EmployeeSurvey[EmployeeID],0)),"Not Found")</f>
        <v>3</v>
      </c>
      <c r="Y1367" s="5">
        <f>IFERROR(INDEX(tbl_EmployeeSurvey[WorkLifeBalance],MATCH(tbl_HRMaster[[#This Row],[EmployeeID]],tbl_EmployeeSurvey[EmployeeID],0)),"Not Found")</f>
        <v>3</v>
      </c>
      <c r="Z1367" s="5">
        <f>IFERROR(VLOOKUP(tbl_HRMaster[[#This Row],[EmployeeID]],tbl_ManagerSurvey[[EmployeeID]:[PerformanceRating]],2,FALSE),"Not Found")</f>
        <v>3</v>
      </c>
      <c r="AA1367" s="5">
        <f>IFERROR(VLOOKUP(tbl_HRMaster[[#This Row],[EmployeeID]],tbl_ManagerSurvey[[EmployeeID]:[PerformanceRating]],3,FALSE),"Not Found")</f>
        <v>3</v>
      </c>
      <c r="AB1367" s="5" t="str">
        <f>IF(tbl_HRMaster[[#This Row],[Attrition]]="Yes","Left","Active")</f>
        <v>Active</v>
      </c>
      <c r="AC1367" s="5" t="str">
        <f>_xlfn.IFS(tbl_HRMaster[[#This Row],[Age]]&lt;25,"Under 25",tbl_HRMaster[[#This Row],[Age]]&lt;35,"25-34",tbl_HRMaster[[#This Row],[Age]]&lt;45,"35-44",tbl_HRMaster[[#This Row],[Age]]&lt;55,"45-54",TRUE,"Above 54")</f>
        <v>25-34</v>
      </c>
      <c r="AD1367" s="5" t="str">
        <f>_xlfn.IFS(
tbl_HRMaster[[#This Row],[YearsAtCompany]]&lt;2,"&lt; 2 Years",
tbl_HRMaster[[#This Row],[YearsAtCompany]]&lt;5,"2-4 Years",
tbl_HRMaster[[#This Row],[YearsAtCompany]]&lt;10,"5-9 Years",
TRUE,"10+ Years"
)</f>
        <v>5-9 Years</v>
      </c>
      <c r="AE1367" s="5">
        <f>IF(tbl_HRMaster[[#This Row],[Attrition]]="Yes",1,0)</f>
        <v>0</v>
      </c>
    </row>
    <row r="1368" spans="1:31" x14ac:dyDescent="0.25">
      <c r="A1368">
        <v>27</v>
      </c>
      <c r="B1368" t="s">
        <v>21</v>
      </c>
      <c r="C1368" t="s">
        <v>29</v>
      </c>
      <c r="D1368" t="s">
        <v>30</v>
      </c>
      <c r="E1368">
        <v>18</v>
      </c>
      <c r="F1368">
        <v>2</v>
      </c>
      <c r="G1368" t="s">
        <v>38</v>
      </c>
      <c r="H1368">
        <v>2895</v>
      </c>
      <c r="I1368" t="s">
        <v>25</v>
      </c>
      <c r="J1368">
        <v>1</v>
      </c>
      <c r="K1368" t="s">
        <v>40</v>
      </c>
      <c r="L1368" t="s">
        <v>32</v>
      </c>
      <c r="M1368">
        <v>65160</v>
      </c>
      <c r="N1368">
        <v>1</v>
      </c>
      <c r="O1368">
        <v>19</v>
      </c>
      <c r="P1368">
        <v>1</v>
      </c>
      <c r="Q1368">
        <v>7</v>
      </c>
      <c r="R1368">
        <v>4</v>
      </c>
      <c r="S1368">
        <v>7</v>
      </c>
      <c r="T1368">
        <v>0</v>
      </c>
      <c r="U1368">
        <v>7</v>
      </c>
      <c r="V1368">
        <f>COUNTIF(tbl_HRMaster[EmployeeID],tbl_HRMaster[[#This Row],[EmployeeID]])</f>
        <v>1</v>
      </c>
      <c r="W1368">
        <f>IFERROR(INDEX(tbl_EmployeeSurvey[EnvironmentSatisfaction],MATCH(tbl_HRMaster[[#This Row],[EmployeeID]],tbl_EmployeeSurvey[EmployeeID],0)),"Not Found")</f>
        <v>4</v>
      </c>
      <c r="X1368">
        <f>IFERROR(INDEX(tbl_EmployeeSurvey[JobSatisfaction],MATCH(tbl_HRMaster[[#This Row],[EmployeeID]],tbl_EmployeeSurvey[EmployeeID],0)),"Not Found")</f>
        <v>3</v>
      </c>
      <c r="Y1368" s="5">
        <f>IFERROR(INDEX(tbl_EmployeeSurvey[WorkLifeBalance],MATCH(tbl_HRMaster[[#This Row],[EmployeeID]],tbl_EmployeeSurvey[EmployeeID],0)),"Not Found")</f>
        <v>3</v>
      </c>
      <c r="Z1368" s="5">
        <f>IFERROR(VLOOKUP(tbl_HRMaster[[#This Row],[EmployeeID]],tbl_ManagerSurvey[[EmployeeID]:[PerformanceRating]],2,FALSE),"Not Found")</f>
        <v>3</v>
      </c>
      <c r="AA1368" s="5">
        <f>IFERROR(VLOOKUP(tbl_HRMaster[[#This Row],[EmployeeID]],tbl_ManagerSurvey[[EmployeeID]:[PerformanceRating]],3,FALSE),"Not Found")</f>
        <v>3</v>
      </c>
      <c r="AB1368" s="5" t="str">
        <f>IF(tbl_HRMaster[[#This Row],[Attrition]]="Yes","Left","Active")</f>
        <v>Active</v>
      </c>
      <c r="AC1368" s="5" t="str">
        <f>_xlfn.IFS(tbl_HRMaster[[#This Row],[Age]]&lt;25,"Under 25",tbl_HRMaster[[#This Row],[Age]]&lt;35,"25-34",tbl_HRMaster[[#This Row],[Age]]&lt;45,"35-44",tbl_HRMaster[[#This Row],[Age]]&lt;55,"45-54",TRUE,"Above 54")</f>
        <v>25-34</v>
      </c>
      <c r="AD1368" s="5" t="str">
        <f>_xlfn.IFS(
tbl_HRMaster[[#This Row],[YearsAtCompany]]&lt;2,"&lt; 2 Years",
tbl_HRMaster[[#This Row],[YearsAtCompany]]&lt;5,"2-4 Years",
tbl_HRMaster[[#This Row],[YearsAtCompany]]&lt;10,"5-9 Years",
TRUE,"10+ Years"
)</f>
        <v>5-9 Years</v>
      </c>
      <c r="AE1368" s="5">
        <f>IF(tbl_HRMaster[[#This Row],[Attrition]]="Yes",1,0)</f>
        <v>0</v>
      </c>
    </row>
    <row r="1369" spans="1:31" x14ac:dyDescent="0.25">
      <c r="A1369">
        <v>27</v>
      </c>
      <c r="B1369" t="s">
        <v>21</v>
      </c>
      <c r="C1369" t="s">
        <v>29</v>
      </c>
      <c r="D1369" t="s">
        <v>30</v>
      </c>
      <c r="E1369">
        <v>18</v>
      </c>
      <c r="F1369">
        <v>2</v>
      </c>
      <c r="G1369" t="s">
        <v>38</v>
      </c>
      <c r="H1369">
        <v>4365</v>
      </c>
      <c r="I1369" t="s">
        <v>25</v>
      </c>
      <c r="J1369">
        <v>1</v>
      </c>
      <c r="K1369" t="s">
        <v>40</v>
      </c>
      <c r="L1369" t="s">
        <v>32</v>
      </c>
      <c r="M1369">
        <v>65160</v>
      </c>
      <c r="N1369">
        <v>1</v>
      </c>
      <c r="O1369">
        <v>19</v>
      </c>
      <c r="P1369">
        <v>1</v>
      </c>
      <c r="Q1369">
        <v>7</v>
      </c>
      <c r="R1369">
        <v>4</v>
      </c>
      <c r="S1369">
        <v>7</v>
      </c>
      <c r="T1369">
        <v>0</v>
      </c>
      <c r="U1369">
        <v>7</v>
      </c>
      <c r="V1369">
        <f>COUNTIF(tbl_HRMaster[EmployeeID],tbl_HRMaster[[#This Row],[EmployeeID]])</f>
        <v>1</v>
      </c>
      <c r="W1369">
        <f>IFERROR(INDEX(tbl_EmployeeSurvey[EnvironmentSatisfaction],MATCH(tbl_HRMaster[[#This Row],[EmployeeID]],tbl_EmployeeSurvey[EmployeeID],0)),"Not Found")</f>
        <v>4</v>
      </c>
      <c r="X1369">
        <f>IFERROR(INDEX(tbl_EmployeeSurvey[JobSatisfaction],MATCH(tbl_HRMaster[[#This Row],[EmployeeID]],tbl_EmployeeSurvey[EmployeeID],0)),"Not Found")</f>
        <v>3</v>
      </c>
      <c r="Y1369" s="5">
        <f>IFERROR(INDEX(tbl_EmployeeSurvey[WorkLifeBalance],MATCH(tbl_HRMaster[[#This Row],[EmployeeID]],tbl_EmployeeSurvey[EmployeeID],0)),"Not Found")</f>
        <v>3</v>
      </c>
      <c r="Z1369" s="5">
        <f>IFERROR(VLOOKUP(tbl_HRMaster[[#This Row],[EmployeeID]],tbl_ManagerSurvey[[EmployeeID]:[PerformanceRating]],2,FALSE),"Not Found")</f>
        <v>3</v>
      </c>
      <c r="AA1369" s="5">
        <f>IFERROR(VLOOKUP(tbl_HRMaster[[#This Row],[EmployeeID]],tbl_ManagerSurvey[[EmployeeID]:[PerformanceRating]],3,FALSE),"Not Found")</f>
        <v>3</v>
      </c>
      <c r="AB1369" s="5" t="str">
        <f>IF(tbl_HRMaster[[#This Row],[Attrition]]="Yes","Left","Active")</f>
        <v>Active</v>
      </c>
      <c r="AC1369" s="5" t="str">
        <f>_xlfn.IFS(tbl_HRMaster[[#This Row],[Age]]&lt;25,"Under 25",tbl_HRMaster[[#This Row],[Age]]&lt;35,"25-34",tbl_HRMaster[[#This Row],[Age]]&lt;45,"35-44",tbl_HRMaster[[#This Row],[Age]]&lt;55,"45-54",TRUE,"Above 54")</f>
        <v>25-34</v>
      </c>
      <c r="AD1369" s="5" t="str">
        <f>_xlfn.IFS(
tbl_HRMaster[[#This Row],[YearsAtCompany]]&lt;2,"&lt; 2 Years",
tbl_HRMaster[[#This Row],[YearsAtCompany]]&lt;5,"2-4 Years",
tbl_HRMaster[[#This Row],[YearsAtCompany]]&lt;10,"5-9 Years",
TRUE,"10+ Years"
)</f>
        <v>5-9 Years</v>
      </c>
      <c r="AE1369" s="5">
        <f>IF(tbl_HRMaster[[#This Row],[Attrition]]="Yes",1,0)</f>
        <v>0</v>
      </c>
    </row>
    <row r="1370" spans="1:31" x14ac:dyDescent="0.25">
      <c r="A1370">
        <v>25</v>
      </c>
      <c r="B1370" t="s">
        <v>21</v>
      </c>
      <c r="C1370" t="s">
        <v>29</v>
      </c>
      <c r="D1370" t="s">
        <v>23</v>
      </c>
      <c r="E1370">
        <v>5</v>
      </c>
      <c r="F1370">
        <v>1</v>
      </c>
      <c r="G1370" t="s">
        <v>45</v>
      </c>
      <c r="H1370">
        <v>917</v>
      </c>
      <c r="I1370" t="s">
        <v>34</v>
      </c>
      <c r="J1370">
        <v>4</v>
      </c>
      <c r="K1370" t="s">
        <v>42</v>
      </c>
      <c r="L1370" t="s">
        <v>41</v>
      </c>
      <c r="M1370">
        <v>139730</v>
      </c>
      <c r="N1370">
        <v>1</v>
      </c>
      <c r="O1370">
        <v>14</v>
      </c>
      <c r="P1370">
        <v>0</v>
      </c>
      <c r="Q1370">
        <v>7</v>
      </c>
      <c r="R1370">
        <v>3</v>
      </c>
      <c r="S1370">
        <v>7</v>
      </c>
      <c r="T1370">
        <v>0</v>
      </c>
      <c r="U1370">
        <v>7</v>
      </c>
      <c r="V1370">
        <f>COUNTIF(tbl_HRMaster[EmployeeID],tbl_HRMaster[[#This Row],[EmployeeID]])</f>
        <v>1</v>
      </c>
      <c r="W1370">
        <f>IFERROR(INDEX(tbl_EmployeeSurvey[EnvironmentSatisfaction],MATCH(tbl_HRMaster[[#This Row],[EmployeeID]],tbl_EmployeeSurvey[EmployeeID],0)),"Not Found")</f>
        <v>4</v>
      </c>
      <c r="X1370">
        <f>IFERROR(INDEX(tbl_EmployeeSurvey[JobSatisfaction],MATCH(tbl_HRMaster[[#This Row],[EmployeeID]],tbl_EmployeeSurvey[EmployeeID],0)),"Not Found")</f>
        <v>3</v>
      </c>
      <c r="Y1370" s="5">
        <f>IFERROR(INDEX(tbl_EmployeeSurvey[WorkLifeBalance],MATCH(tbl_HRMaster[[#This Row],[EmployeeID]],tbl_EmployeeSurvey[EmployeeID],0)),"Not Found")</f>
        <v>3</v>
      </c>
      <c r="Z1370" s="5">
        <f>IFERROR(VLOOKUP(tbl_HRMaster[[#This Row],[EmployeeID]],tbl_ManagerSurvey[[EmployeeID]:[PerformanceRating]],2,FALSE),"Not Found")</f>
        <v>2</v>
      </c>
      <c r="AA1370" s="5">
        <f>IFERROR(VLOOKUP(tbl_HRMaster[[#This Row],[EmployeeID]],tbl_ManagerSurvey[[EmployeeID]:[PerformanceRating]],3,FALSE),"Not Found")</f>
        <v>3</v>
      </c>
      <c r="AB1370" s="5" t="str">
        <f>IF(tbl_HRMaster[[#This Row],[Attrition]]="Yes","Left","Active")</f>
        <v>Active</v>
      </c>
      <c r="AC1370" s="5" t="str">
        <f>_xlfn.IFS(tbl_HRMaster[[#This Row],[Age]]&lt;25,"Under 25",tbl_HRMaster[[#This Row],[Age]]&lt;35,"25-34",tbl_HRMaster[[#This Row],[Age]]&lt;45,"35-44",tbl_HRMaster[[#This Row],[Age]]&lt;55,"45-54",TRUE,"Above 54")</f>
        <v>25-34</v>
      </c>
      <c r="AD1370" s="5" t="str">
        <f>_xlfn.IFS(
tbl_HRMaster[[#This Row],[YearsAtCompany]]&lt;2,"&lt; 2 Years",
tbl_HRMaster[[#This Row],[YearsAtCompany]]&lt;5,"2-4 Years",
tbl_HRMaster[[#This Row],[YearsAtCompany]]&lt;10,"5-9 Years",
TRUE,"10+ Years"
)</f>
        <v>5-9 Years</v>
      </c>
      <c r="AE1370" s="5">
        <f>IF(tbl_HRMaster[[#This Row],[Attrition]]="Yes",1,0)</f>
        <v>0</v>
      </c>
    </row>
    <row r="1371" spans="1:31" x14ac:dyDescent="0.25">
      <c r="A1371">
        <v>25</v>
      </c>
      <c r="B1371" t="s">
        <v>21</v>
      </c>
      <c r="C1371" t="s">
        <v>29</v>
      </c>
      <c r="D1371" t="s">
        <v>23</v>
      </c>
      <c r="E1371">
        <v>5</v>
      </c>
      <c r="F1371">
        <v>1</v>
      </c>
      <c r="G1371" t="s">
        <v>45</v>
      </c>
      <c r="H1371">
        <v>2387</v>
      </c>
      <c r="I1371" t="s">
        <v>34</v>
      </c>
      <c r="J1371">
        <v>4</v>
      </c>
      <c r="K1371" t="s">
        <v>42</v>
      </c>
      <c r="L1371" t="s">
        <v>41</v>
      </c>
      <c r="M1371">
        <v>139730</v>
      </c>
      <c r="N1371">
        <v>1</v>
      </c>
      <c r="O1371">
        <v>14</v>
      </c>
      <c r="P1371">
        <v>0</v>
      </c>
      <c r="Q1371">
        <v>7</v>
      </c>
      <c r="R1371">
        <v>3</v>
      </c>
      <c r="S1371">
        <v>7</v>
      </c>
      <c r="T1371">
        <v>0</v>
      </c>
      <c r="U1371">
        <v>7</v>
      </c>
      <c r="V1371">
        <f>COUNTIF(tbl_HRMaster[EmployeeID],tbl_HRMaster[[#This Row],[EmployeeID]])</f>
        <v>1</v>
      </c>
      <c r="W1371">
        <f>IFERROR(INDEX(tbl_EmployeeSurvey[EnvironmentSatisfaction],MATCH(tbl_HRMaster[[#This Row],[EmployeeID]],tbl_EmployeeSurvey[EmployeeID],0)),"Not Found")</f>
        <v>4</v>
      </c>
      <c r="X1371">
        <f>IFERROR(INDEX(tbl_EmployeeSurvey[JobSatisfaction],MATCH(tbl_HRMaster[[#This Row],[EmployeeID]],tbl_EmployeeSurvey[EmployeeID],0)),"Not Found")</f>
        <v>3</v>
      </c>
      <c r="Y1371" s="5">
        <f>IFERROR(INDEX(tbl_EmployeeSurvey[WorkLifeBalance],MATCH(tbl_HRMaster[[#This Row],[EmployeeID]],tbl_EmployeeSurvey[EmployeeID],0)),"Not Found")</f>
        <v>3</v>
      </c>
      <c r="Z1371" s="5">
        <f>IFERROR(VLOOKUP(tbl_HRMaster[[#This Row],[EmployeeID]],tbl_ManagerSurvey[[EmployeeID]:[PerformanceRating]],2,FALSE),"Not Found")</f>
        <v>2</v>
      </c>
      <c r="AA1371" s="5">
        <f>IFERROR(VLOOKUP(tbl_HRMaster[[#This Row],[EmployeeID]],tbl_ManagerSurvey[[EmployeeID]:[PerformanceRating]],3,FALSE),"Not Found")</f>
        <v>3</v>
      </c>
      <c r="AB1371" s="5" t="str">
        <f>IF(tbl_HRMaster[[#This Row],[Attrition]]="Yes","Left","Active")</f>
        <v>Active</v>
      </c>
      <c r="AC1371" s="5" t="str">
        <f>_xlfn.IFS(tbl_HRMaster[[#This Row],[Age]]&lt;25,"Under 25",tbl_HRMaster[[#This Row],[Age]]&lt;35,"25-34",tbl_HRMaster[[#This Row],[Age]]&lt;45,"35-44",tbl_HRMaster[[#This Row],[Age]]&lt;55,"45-54",TRUE,"Above 54")</f>
        <v>25-34</v>
      </c>
      <c r="AD1371" s="5" t="str">
        <f>_xlfn.IFS(
tbl_HRMaster[[#This Row],[YearsAtCompany]]&lt;2,"&lt; 2 Years",
tbl_HRMaster[[#This Row],[YearsAtCompany]]&lt;5,"2-4 Years",
tbl_HRMaster[[#This Row],[YearsAtCompany]]&lt;10,"5-9 Years",
TRUE,"10+ Years"
)</f>
        <v>5-9 Years</v>
      </c>
      <c r="AE1371" s="5">
        <f>IF(tbl_HRMaster[[#This Row],[Attrition]]="Yes",1,0)</f>
        <v>0</v>
      </c>
    </row>
    <row r="1372" spans="1:31" x14ac:dyDescent="0.25">
      <c r="A1372">
        <v>25</v>
      </c>
      <c r="B1372" t="s">
        <v>21</v>
      </c>
      <c r="C1372" t="s">
        <v>29</v>
      </c>
      <c r="D1372" t="s">
        <v>23</v>
      </c>
      <c r="E1372">
        <v>5</v>
      </c>
      <c r="F1372">
        <v>1</v>
      </c>
      <c r="G1372" t="s">
        <v>45</v>
      </c>
      <c r="H1372">
        <v>3857</v>
      </c>
      <c r="I1372" t="s">
        <v>34</v>
      </c>
      <c r="J1372">
        <v>4</v>
      </c>
      <c r="K1372" t="s">
        <v>42</v>
      </c>
      <c r="L1372" t="s">
        <v>41</v>
      </c>
      <c r="M1372">
        <v>139730</v>
      </c>
      <c r="N1372">
        <v>1</v>
      </c>
      <c r="O1372">
        <v>14</v>
      </c>
      <c r="P1372">
        <v>0</v>
      </c>
      <c r="Q1372">
        <v>7</v>
      </c>
      <c r="R1372">
        <v>3</v>
      </c>
      <c r="S1372">
        <v>7</v>
      </c>
      <c r="T1372">
        <v>0</v>
      </c>
      <c r="U1372">
        <v>7</v>
      </c>
      <c r="V1372">
        <f>COUNTIF(tbl_HRMaster[EmployeeID],tbl_HRMaster[[#This Row],[EmployeeID]])</f>
        <v>1</v>
      </c>
      <c r="W1372">
        <f>IFERROR(INDEX(tbl_EmployeeSurvey[EnvironmentSatisfaction],MATCH(tbl_HRMaster[[#This Row],[EmployeeID]],tbl_EmployeeSurvey[EmployeeID],0)),"Not Found")</f>
        <v>4</v>
      </c>
      <c r="X1372">
        <f>IFERROR(INDEX(tbl_EmployeeSurvey[JobSatisfaction],MATCH(tbl_HRMaster[[#This Row],[EmployeeID]],tbl_EmployeeSurvey[EmployeeID],0)),"Not Found")</f>
        <v>3</v>
      </c>
      <c r="Y1372" s="5">
        <f>IFERROR(INDEX(tbl_EmployeeSurvey[WorkLifeBalance],MATCH(tbl_HRMaster[[#This Row],[EmployeeID]],tbl_EmployeeSurvey[EmployeeID],0)),"Not Found")</f>
        <v>3</v>
      </c>
      <c r="Z1372" s="5">
        <f>IFERROR(VLOOKUP(tbl_HRMaster[[#This Row],[EmployeeID]],tbl_ManagerSurvey[[EmployeeID]:[PerformanceRating]],2,FALSE),"Not Found")</f>
        <v>2</v>
      </c>
      <c r="AA1372" s="5">
        <f>IFERROR(VLOOKUP(tbl_HRMaster[[#This Row],[EmployeeID]],tbl_ManagerSurvey[[EmployeeID]:[PerformanceRating]],3,FALSE),"Not Found")</f>
        <v>3</v>
      </c>
      <c r="AB1372" s="5" t="str">
        <f>IF(tbl_HRMaster[[#This Row],[Attrition]]="Yes","Left","Active")</f>
        <v>Active</v>
      </c>
      <c r="AC1372" s="5" t="str">
        <f>_xlfn.IFS(tbl_HRMaster[[#This Row],[Age]]&lt;25,"Under 25",tbl_HRMaster[[#This Row],[Age]]&lt;35,"25-34",tbl_HRMaster[[#This Row],[Age]]&lt;45,"35-44",tbl_HRMaster[[#This Row],[Age]]&lt;55,"45-54",TRUE,"Above 54")</f>
        <v>25-34</v>
      </c>
      <c r="AD1372" s="5" t="str">
        <f>_xlfn.IFS(
tbl_HRMaster[[#This Row],[YearsAtCompany]]&lt;2,"&lt; 2 Years",
tbl_HRMaster[[#This Row],[YearsAtCompany]]&lt;5,"2-4 Years",
tbl_HRMaster[[#This Row],[YearsAtCompany]]&lt;10,"5-9 Years",
TRUE,"10+ Years"
)</f>
        <v>5-9 Years</v>
      </c>
      <c r="AE1372" s="5">
        <f>IF(tbl_HRMaster[[#This Row],[Attrition]]="Yes",1,0)</f>
        <v>0</v>
      </c>
    </row>
    <row r="1373" spans="1:31" x14ac:dyDescent="0.25">
      <c r="A1373">
        <v>37</v>
      </c>
      <c r="B1373" t="s">
        <v>21</v>
      </c>
      <c r="C1373" t="s">
        <v>22</v>
      </c>
      <c r="D1373" t="s">
        <v>23</v>
      </c>
      <c r="E1373">
        <v>4</v>
      </c>
      <c r="F1373">
        <v>3</v>
      </c>
      <c r="G1373" t="s">
        <v>45</v>
      </c>
      <c r="H1373">
        <v>1272</v>
      </c>
      <c r="I1373" t="s">
        <v>34</v>
      </c>
      <c r="J1373">
        <v>4</v>
      </c>
      <c r="K1373" t="s">
        <v>37</v>
      </c>
      <c r="L1373" t="s">
        <v>41</v>
      </c>
      <c r="M1373">
        <v>160320</v>
      </c>
      <c r="N1373">
        <v>1</v>
      </c>
      <c r="O1373">
        <v>13</v>
      </c>
      <c r="P1373">
        <v>0</v>
      </c>
      <c r="Q1373">
        <v>7</v>
      </c>
      <c r="R1373">
        <v>2</v>
      </c>
      <c r="S1373">
        <v>7</v>
      </c>
      <c r="T1373">
        <v>0</v>
      </c>
      <c r="U1373">
        <v>7</v>
      </c>
      <c r="V1373">
        <f>COUNTIF(tbl_HRMaster[EmployeeID],tbl_HRMaster[[#This Row],[EmployeeID]])</f>
        <v>1</v>
      </c>
      <c r="W1373">
        <f>IFERROR(INDEX(tbl_EmployeeSurvey[EnvironmentSatisfaction],MATCH(tbl_HRMaster[[#This Row],[EmployeeID]],tbl_EmployeeSurvey[EmployeeID],0)),"Not Found")</f>
        <v>1</v>
      </c>
      <c r="X1373">
        <f>IFERROR(INDEX(tbl_EmployeeSurvey[JobSatisfaction],MATCH(tbl_HRMaster[[#This Row],[EmployeeID]],tbl_EmployeeSurvey[EmployeeID],0)),"Not Found")</f>
        <v>3</v>
      </c>
      <c r="Y1373" s="5">
        <f>IFERROR(INDEX(tbl_EmployeeSurvey[WorkLifeBalance],MATCH(tbl_HRMaster[[#This Row],[EmployeeID]],tbl_EmployeeSurvey[EmployeeID],0)),"Not Found")</f>
        <v>4</v>
      </c>
      <c r="Z1373" s="5">
        <f>IFERROR(VLOOKUP(tbl_HRMaster[[#This Row],[EmployeeID]],tbl_ManagerSurvey[[EmployeeID]:[PerformanceRating]],2,FALSE),"Not Found")</f>
        <v>3</v>
      </c>
      <c r="AA1373" s="5">
        <f>IFERROR(VLOOKUP(tbl_HRMaster[[#This Row],[EmployeeID]],tbl_ManagerSurvey[[EmployeeID]:[PerformanceRating]],3,FALSE),"Not Found")</f>
        <v>3</v>
      </c>
      <c r="AB1373" s="5" t="str">
        <f>IF(tbl_HRMaster[[#This Row],[Attrition]]="Yes","Left","Active")</f>
        <v>Active</v>
      </c>
      <c r="AC1373" s="5" t="str">
        <f>_xlfn.IFS(tbl_HRMaster[[#This Row],[Age]]&lt;25,"Under 25",tbl_HRMaster[[#This Row],[Age]]&lt;35,"25-34",tbl_HRMaster[[#This Row],[Age]]&lt;45,"35-44",tbl_HRMaster[[#This Row],[Age]]&lt;55,"45-54",TRUE,"Above 54")</f>
        <v>35-44</v>
      </c>
      <c r="AD1373" s="5" t="str">
        <f>_xlfn.IFS(
tbl_HRMaster[[#This Row],[YearsAtCompany]]&lt;2,"&lt; 2 Years",
tbl_HRMaster[[#This Row],[YearsAtCompany]]&lt;5,"2-4 Years",
tbl_HRMaster[[#This Row],[YearsAtCompany]]&lt;10,"5-9 Years",
TRUE,"10+ Years"
)</f>
        <v>5-9 Years</v>
      </c>
      <c r="AE1373" s="5">
        <f>IF(tbl_HRMaster[[#This Row],[Attrition]]="Yes",1,0)</f>
        <v>0</v>
      </c>
    </row>
    <row r="1374" spans="1:31" x14ac:dyDescent="0.25">
      <c r="A1374">
        <v>37</v>
      </c>
      <c r="B1374" t="s">
        <v>21</v>
      </c>
      <c r="C1374" t="s">
        <v>22</v>
      </c>
      <c r="D1374" t="s">
        <v>23</v>
      </c>
      <c r="E1374">
        <v>4</v>
      </c>
      <c r="F1374">
        <v>3</v>
      </c>
      <c r="G1374" t="s">
        <v>45</v>
      </c>
      <c r="H1374">
        <v>2742</v>
      </c>
      <c r="I1374" t="s">
        <v>34</v>
      </c>
      <c r="J1374">
        <v>4</v>
      </c>
      <c r="K1374" t="s">
        <v>37</v>
      </c>
      <c r="L1374" t="s">
        <v>41</v>
      </c>
      <c r="M1374">
        <v>160320</v>
      </c>
      <c r="N1374">
        <v>1</v>
      </c>
      <c r="O1374">
        <v>13</v>
      </c>
      <c r="P1374">
        <v>0</v>
      </c>
      <c r="Q1374">
        <v>7</v>
      </c>
      <c r="R1374">
        <v>2</v>
      </c>
      <c r="S1374">
        <v>7</v>
      </c>
      <c r="T1374">
        <v>0</v>
      </c>
      <c r="U1374">
        <v>7</v>
      </c>
      <c r="V1374">
        <f>COUNTIF(tbl_HRMaster[EmployeeID],tbl_HRMaster[[#This Row],[EmployeeID]])</f>
        <v>1</v>
      </c>
      <c r="W1374">
        <f>IFERROR(INDEX(tbl_EmployeeSurvey[EnvironmentSatisfaction],MATCH(tbl_HRMaster[[#This Row],[EmployeeID]],tbl_EmployeeSurvey[EmployeeID],0)),"Not Found")</f>
        <v>1</v>
      </c>
      <c r="X1374">
        <f>IFERROR(INDEX(tbl_EmployeeSurvey[JobSatisfaction],MATCH(tbl_HRMaster[[#This Row],[EmployeeID]],tbl_EmployeeSurvey[EmployeeID],0)),"Not Found")</f>
        <v>3</v>
      </c>
      <c r="Y1374" s="5">
        <f>IFERROR(INDEX(tbl_EmployeeSurvey[WorkLifeBalance],MATCH(tbl_HRMaster[[#This Row],[EmployeeID]],tbl_EmployeeSurvey[EmployeeID],0)),"Not Found")</f>
        <v>4</v>
      </c>
      <c r="Z1374" s="5">
        <f>IFERROR(VLOOKUP(tbl_HRMaster[[#This Row],[EmployeeID]],tbl_ManagerSurvey[[EmployeeID]:[PerformanceRating]],2,FALSE),"Not Found")</f>
        <v>3</v>
      </c>
      <c r="AA1374" s="5">
        <f>IFERROR(VLOOKUP(tbl_HRMaster[[#This Row],[EmployeeID]],tbl_ManagerSurvey[[EmployeeID]:[PerformanceRating]],3,FALSE),"Not Found")</f>
        <v>3</v>
      </c>
      <c r="AB1374" s="5" t="str">
        <f>IF(tbl_HRMaster[[#This Row],[Attrition]]="Yes","Left","Active")</f>
        <v>Active</v>
      </c>
      <c r="AC1374" s="5" t="str">
        <f>_xlfn.IFS(tbl_HRMaster[[#This Row],[Age]]&lt;25,"Under 25",tbl_HRMaster[[#This Row],[Age]]&lt;35,"25-34",tbl_HRMaster[[#This Row],[Age]]&lt;45,"35-44",tbl_HRMaster[[#This Row],[Age]]&lt;55,"45-54",TRUE,"Above 54")</f>
        <v>35-44</v>
      </c>
      <c r="AD1374" s="5" t="str">
        <f>_xlfn.IFS(
tbl_HRMaster[[#This Row],[YearsAtCompany]]&lt;2,"&lt; 2 Years",
tbl_HRMaster[[#This Row],[YearsAtCompany]]&lt;5,"2-4 Years",
tbl_HRMaster[[#This Row],[YearsAtCompany]]&lt;10,"5-9 Years",
TRUE,"10+ Years"
)</f>
        <v>5-9 Years</v>
      </c>
      <c r="AE1374" s="5">
        <f>IF(tbl_HRMaster[[#This Row],[Attrition]]="Yes",1,0)</f>
        <v>0</v>
      </c>
    </row>
    <row r="1375" spans="1:31" x14ac:dyDescent="0.25">
      <c r="A1375">
        <v>37</v>
      </c>
      <c r="B1375" t="s">
        <v>21</v>
      </c>
      <c r="C1375" t="s">
        <v>22</v>
      </c>
      <c r="D1375" t="s">
        <v>23</v>
      </c>
      <c r="E1375">
        <v>4</v>
      </c>
      <c r="F1375">
        <v>3</v>
      </c>
      <c r="G1375" t="s">
        <v>45</v>
      </c>
      <c r="H1375">
        <v>4212</v>
      </c>
      <c r="I1375" t="s">
        <v>34</v>
      </c>
      <c r="J1375">
        <v>4</v>
      </c>
      <c r="K1375" t="s">
        <v>37</v>
      </c>
      <c r="L1375" t="s">
        <v>41</v>
      </c>
      <c r="M1375">
        <v>160320</v>
      </c>
      <c r="N1375">
        <v>1</v>
      </c>
      <c r="O1375">
        <v>13</v>
      </c>
      <c r="P1375">
        <v>0</v>
      </c>
      <c r="Q1375">
        <v>7</v>
      </c>
      <c r="R1375">
        <v>2</v>
      </c>
      <c r="S1375">
        <v>7</v>
      </c>
      <c r="T1375">
        <v>0</v>
      </c>
      <c r="U1375">
        <v>7</v>
      </c>
      <c r="V1375">
        <f>COUNTIF(tbl_HRMaster[EmployeeID],tbl_HRMaster[[#This Row],[EmployeeID]])</f>
        <v>1</v>
      </c>
      <c r="W1375">
        <f>IFERROR(INDEX(tbl_EmployeeSurvey[EnvironmentSatisfaction],MATCH(tbl_HRMaster[[#This Row],[EmployeeID]],tbl_EmployeeSurvey[EmployeeID],0)),"Not Found")</f>
        <v>1</v>
      </c>
      <c r="X1375">
        <f>IFERROR(INDEX(tbl_EmployeeSurvey[JobSatisfaction],MATCH(tbl_HRMaster[[#This Row],[EmployeeID]],tbl_EmployeeSurvey[EmployeeID],0)),"Not Found")</f>
        <v>3</v>
      </c>
      <c r="Y1375" s="5">
        <f>IFERROR(INDEX(tbl_EmployeeSurvey[WorkLifeBalance],MATCH(tbl_HRMaster[[#This Row],[EmployeeID]],tbl_EmployeeSurvey[EmployeeID],0)),"Not Found")</f>
        <v>4</v>
      </c>
      <c r="Z1375" s="5">
        <f>IFERROR(VLOOKUP(tbl_HRMaster[[#This Row],[EmployeeID]],tbl_ManagerSurvey[[EmployeeID]:[PerformanceRating]],2,FALSE),"Not Found")</f>
        <v>3</v>
      </c>
      <c r="AA1375" s="5">
        <f>IFERROR(VLOOKUP(tbl_HRMaster[[#This Row],[EmployeeID]],tbl_ManagerSurvey[[EmployeeID]:[PerformanceRating]],3,FALSE),"Not Found")</f>
        <v>3</v>
      </c>
      <c r="AB1375" s="5" t="str">
        <f>IF(tbl_HRMaster[[#This Row],[Attrition]]="Yes","Left","Active")</f>
        <v>Active</v>
      </c>
      <c r="AC1375" s="5" t="str">
        <f>_xlfn.IFS(tbl_HRMaster[[#This Row],[Age]]&lt;25,"Under 25",tbl_HRMaster[[#This Row],[Age]]&lt;35,"25-34",tbl_HRMaster[[#This Row],[Age]]&lt;45,"35-44",tbl_HRMaster[[#This Row],[Age]]&lt;55,"45-54",TRUE,"Above 54")</f>
        <v>35-44</v>
      </c>
      <c r="AD1375" s="5" t="str">
        <f>_xlfn.IFS(
tbl_HRMaster[[#This Row],[YearsAtCompany]]&lt;2,"&lt; 2 Years",
tbl_HRMaster[[#This Row],[YearsAtCompany]]&lt;5,"2-4 Years",
tbl_HRMaster[[#This Row],[YearsAtCompany]]&lt;10,"5-9 Years",
TRUE,"10+ Years"
)</f>
        <v>5-9 Years</v>
      </c>
      <c r="AE1375" s="5">
        <f>IF(tbl_HRMaster[[#This Row],[Attrition]]="Yes",1,0)</f>
        <v>0</v>
      </c>
    </row>
    <row r="1376" spans="1:31" x14ac:dyDescent="0.25">
      <c r="A1376">
        <v>25</v>
      </c>
      <c r="B1376" t="s">
        <v>21</v>
      </c>
      <c r="C1376" t="s">
        <v>22</v>
      </c>
      <c r="D1376" t="s">
        <v>30</v>
      </c>
      <c r="E1376">
        <v>2</v>
      </c>
      <c r="F1376">
        <v>3</v>
      </c>
      <c r="G1376" t="s">
        <v>24</v>
      </c>
      <c r="H1376">
        <v>221</v>
      </c>
      <c r="I1376" t="s">
        <v>34</v>
      </c>
      <c r="J1376">
        <v>1</v>
      </c>
      <c r="K1376" t="s">
        <v>31</v>
      </c>
      <c r="L1376" t="s">
        <v>27</v>
      </c>
      <c r="M1376">
        <v>190940</v>
      </c>
      <c r="N1376">
        <v>1</v>
      </c>
      <c r="O1376">
        <v>16</v>
      </c>
      <c r="P1376">
        <v>0</v>
      </c>
      <c r="Q1376">
        <v>7</v>
      </c>
      <c r="R1376">
        <v>3</v>
      </c>
      <c r="S1376">
        <v>7</v>
      </c>
      <c r="T1376">
        <v>0</v>
      </c>
      <c r="U1376">
        <v>6</v>
      </c>
      <c r="V1376">
        <f>COUNTIF(tbl_HRMaster[EmployeeID],tbl_HRMaster[[#This Row],[EmployeeID]])</f>
        <v>1</v>
      </c>
      <c r="W1376">
        <f>IFERROR(INDEX(tbl_EmployeeSurvey[EnvironmentSatisfaction],MATCH(tbl_HRMaster[[#This Row],[EmployeeID]],tbl_EmployeeSurvey[EmployeeID],0)),"Not Found")</f>
        <v>2</v>
      </c>
      <c r="X1376">
        <f>IFERROR(INDEX(tbl_EmployeeSurvey[JobSatisfaction],MATCH(tbl_HRMaster[[#This Row],[EmployeeID]],tbl_EmployeeSurvey[EmployeeID],0)),"Not Found")</f>
        <v>3</v>
      </c>
      <c r="Y1376" s="5">
        <f>IFERROR(INDEX(tbl_EmployeeSurvey[WorkLifeBalance],MATCH(tbl_HRMaster[[#This Row],[EmployeeID]],tbl_EmployeeSurvey[EmployeeID],0)),"Not Found")</f>
        <v>3</v>
      </c>
      <c r="Z1376" s="5">
        <f>IFERROR(VLOOKUP(tbl_HRMaster[[#This Row],[EmployeeID]],tbl_ManagerSurvey[[EmployeeID]:[PerformanceRating]],2,FALSE),"Not Found")</f>
        <v>2</v>
      </c>
      <c r="AA1376" s="5">
        <f>IFERROR(VLOOKUP(tbl_HRMaster[[#This Row],[EmployeeID]],tbl_ManagerSurvey[[EmployeeID]:[PerformanceRating]],3,FALSE),"Not Found")</f>
        <v>3</v>
      </c>
      <c r="AB1376" s="5" t="str">
        <f>IF(tbl_HRMaster[[#This Row],[Attrition]]="Yes","Left","Active")</f>
        <v>Active</v>
      </c>
      <c r="AC1376" s="5" t="str">
        <f>_xlfn.IFS(tbl_HRMaster[[#This Row],[Age]]&lt;25,"Under 25",tbl_HRMaster[[#This Row],[Age]]&lt;35,"25-34",tbl_HRMaster[[#This Row],[Age]]&lt;45,"35-44",tbl_HRMaster[[#This Row],[Age]]&lt;55,"45-54",TRUE,"Above 54")</f>
        <v>25-34</v>
      </c>
      <c r="AD1376" s="5" t="str">
        <f>_xlfn.IFS(
tbl_HRMaster[[#This Row],[YearsAtCompany]]&lt;2,"&lt; 2 Years",
tbl_HRMaster[[#This Row],[YearsAtCompany]]&lt;5,"2-4 Years",
tbl_HRMaster[[#This Row],[YearsAtCompany]]&lt;10,"5-9 Years",
TRUE,"10+ Years"
)</f>
        <v>5-9 Years</v>
      </c>
      <c r="AE1376" s="5">
        <f>IF(tbl_HRMaster[[#This Row],[Attrition]]="Yes",1,0)</f>
        <v>0</v>
      </c>
    </row>
    <row r="1377" spans="1:31" x14ac:dyDescent="0.25">
      <c r="A1377">
        <v>25</v>
      </c>
      <c r="B1377" t="s">
        <v>21</v>
      </c>
      <c r="C1377" t="s">
        <v>22</v>
      </c>
      <c r="D1377" t="s">
        <v>30</v>
      </c>
      <c r="E1377">
        <v>2</v>
      </c>
      <c r="F1377">
        <v>3</v>
      </c>
      <c r="G1377" t="s">
        <v>24</v>
      </c>
      <c r="H1377">
        <v>1691</v>
      </c>
      <c r="I1377" t="s">
        <v>34</v>
      </c>
      <c r="J1377">
        <v>1</v>
      </c>
      <c r="K1377" t="s">
        <v>31</v>
      </c>
      <c r="L1377" t="s">
        <v>27</v>
      </c>
      <c r="M1377">
        <v>190940</v>
      </c>
      <c r="N1377">
        <v>1</v>
      </c>
      <c r="O1377">
        <v>16</v>
      </c>
      <c r="P1377">
        <v>0</v>
      </c>
      <c r="Q1377">
        <v>7</v>
      </c>
      <c r="R1377">
        <v>3</v>
      </c>
      <c r="S1377">
        <v>7</v>
      </c>
      <c r="T1377">
        <v>0</v>
      </c>
      <c r="U1377">
        <v>6</v>
      </c>
      <c r="V1377">
        <f>COUNTIF(tbl_HRMaster[EmployeeID],tbl_HRMaster[[#This Row],[EmployeeID]])</f>
        <v>1</v>
      </c>
      <c r="W1377">
        <f>IFERROR(INDEX(tbl_EmployeeSurvey[EnvironmentSatisfaction],MATCH(tbl_HRMaster[[#This Row],[EmployeeID]],tbl_EmployeeSurvey[EmployeeID],0)),"Not Found")</f>
        <v>2</v>
      </c>
      <c r="X1377">
        <f>IFERROR(INDEX(tbl_EmployeeSurvey[JobSatisfaction],MATCH(tbl_HRMaster[[#This Row],[EmployeeID]],tbl_EmployeeSurvey[EmployeeID],0)),"Not Found")</f>
        <v>3</v>
      </c>
      <c r="Y1377" s="5">
        <f>IFERROR(INDEX(tbl_EmployeeSurvey[WorkLifeBalance],MATCH(tbl_HRMaster[[#This Row],[EmployeeID]],tbl_EmployeeSurvey[EmployeeID],0)),"Not Found")</f>
        <v>3</v>
      </c>
      <c r="Z1377" s="5">
        <f>IFERROR(VLOOKUP(tbl_HRMaster[[#This Row],[EmployeeID]],tbl_ManagerSurvey[[EmployeeID]:[PerformanceRating]],2,FALSE),"Not Found")</f>
        <v>2</v>
      </c>
      <c r="AA1377" s="5">
        <f>IFERROR(VLOOKUP(tbl_HRMaster[[#This Row],[EmployeeID]],tbl_ManagerSurvey[[EmployeeID]:[PerformanceRating]],3,FALSE),"Not Found")</f>
        <v>3</v>
      </c>
      <c r="AB1377" s="5" t="str">
        <f>IF(tbl_HRMaster[[#This Row],[Attrition]]="Yes","Left","Active")</f>
        <v>Active</v>
      </c>
      <c r="AC1377" s="5" t="str">
        <f>_xlfn.IFS(tbl_HRMaster[[#This Row],[Age]]&lt;25,"Under 25",tbl_HRMaster[[#This Row],[Age]]&lt;35,"25-34",tbl_HRMaster[[#This Row],[Age]]&lt;45,"35-44",tbl_HRMaster[[#This Row],[Age]]&lt;55,"45-54",TRUE,"Above 54")</f>
        <v>25-34</v>
      </c>
      <c r="AD1377" s="5" t="str">
        <f>_xlfn.IFS(
tbl_HRMaster[[#This Row],[YearsAtCompany]]&lt;2,"&lt; 2 Years",
tbl_HRMaster[[#This Row],[YearsAtCompany]]&lt;5,"2-4 Years",
tbl_HRMaster[[#This Row],[YearsAtCompany]]&lt;10,"5-9 Years",
TRUE,"10+ Years"
)</f>
        <v>5-9 Years</v>
      </c>
      <c r="AE1377" s="5">
        <f>IF(tbl_HRMaster[[#This Row],[Attrition]]="Yes",1,0)</f>
        <v>0</v>
      </c>
    </row>
    <row r="1378" spans="1:31" x14ac:dyDescent="0.25">
      <c r="A1378">
        <v>25</v>
      </c>
      <c r="B1378" t="s">
        <v>21</v>
      </c>
      <c r="C1378" t="s">
        <v>22</v>
      </c>
      <c r="D1378" t="s">
        <v>30</v>
      </c>
      <c r="E1378">
        <v>2</v>
      </c>
      <c r="F1378">
        <v>3</v>
      </c>
      <c r="G1378" t="s">
        <v>24</v>
      </c>
      <c r="H1378">
        <v>3161</v>
      </c>
      <c r="I1378" t="s">
        <v>34</v>
      </c>
      <c r="J1378">
        <v>1</v>
      </c>
      <c r="K1378" t="s">
        <v>31</v>
      </c>
      <c r="L1378" t="s">
        <v>27</v>
      </c>
      <c r="M1378">
        <v>190940</v>
      </c>
      <c r="N1378">
        <v>1</v>
      </c>
      <c r="O1378">
        <v>16</v>
      </c>
      <c r="P1378">
        <v>0</v>
      </c>
      <c r="Q1378">
        <v>7</v>
      </c>
      <c r="R1378">
        <v>3</v>
      </c>
      <c r="S1378">
        <v>7</v>
      </c>
      <c r="T1378">
        <v>0</v>
      </c>
      <c r="U1378">
        <v>6</v>
      </c>
      <c r="V1378">
        <f>COUNTIF(tbl_HRMaster[EmployeeID],tbl_HRMaster[[#This Row],[EmployeeID]])</f>
        <v>1</v>
      </c>
      <c r="W1378">
        <f>IFERROR(INDEX(tbl_EmployeeSurvey[EnvironmentSatisfaction],MATCH(tbl_HRMaster[[#This Row],[EmployeeID]],tbl_EmployeeSurvey[EmployeeID],0)),"Not Found")</f>
        <v>2</v>
      </c>
      <c r="X1378">
        <f>IFERROR(INDEX(tbl_EmployeeSurvey[JobSatisfaction],MATCH(tbl_HRMaster[[#This Row],[EmployeeID]],tbl_EmployeeSurvey[EmployeeID],0)),"Not Found")</f>
        <v>3</v>
      </c>
      <c r="Y1378" s="5">
        <f>IFERROR(INDEX(tbl_EmployeeSurvey[WorkLifeBalance],MATCH(tbl_HRMaster[[#This Row],[EmployeeID]],tbl_EmployeeSurvey[EmployeeID],0)),"Not Found")</f>
        <v>3</v>
      </c>
      <c r="Z1378" s="5">
        <f>IFERROR(VLOOKUP(tbl_HRMaster[[#This Row],[EmployeeID]],tbl_ManagerSurvey[[EmployeeID]:[PerformanceRating]],2,FALSE),"Not Found")</f>
        <v>2</v>
      </c>
      <c r="AA1378" s="5">
        <f>IFERROR(VLOOKUP(tbl_HRMaster[[#This Row],[EmployeeID]],tbl_ManagerSurvey[[EmployeeID]:[PerformanceRating]],3,FALSE),"Not Found")</f>
        <v>3</v>
      </c>
      <c r="AB1378" s="5" t="str">
        <f>IF(tbl_HRMaster[[#This Row],[Attrition]]="Yes","Left","Active")</f>
        <v>Active</v>
      </c>
      <c r="AC1378" s="5" t="str">
        <f>_xlfn.IFS(tbl_HRMaster[[#This Row],[Age]]&lt;25,"Under 25",tbl_HRMaster[[#This Row],[Age]]&lt;35,"25-34",tbl_HRMaster[[#This Row],[Age]]&lt;45,"35-44",tbl_HRMaster[[#This Row],[Age]]&lt;55,"45-54",TRUE,"Above 54")</f>
        <v>25-34</v>
      </c>
      <c r="AD1378" s="5" t="str">
        <f>_xlfn.IFS(
tbl_HRMaster[[#This Row],[YearsAtCompany]]&lt;2,"&lt; 2 Years",
tbl_HRMaster[[#This Row],[YearsAtCompany]]&lt;5,"2-4 Years",
tbl_HRMaster[[#This Row],[YearsAtCompany]]&lt;10,"5-9 Years",
TRUE,"10+ Years"
)</f>
        <v>5-9 Years</v>
      </c>
      <c r="AE1378" s="5">
        <f>IF(tbl_HRMaster[[#This Row],[Attrition]]="Yes",1,0)</f>
        <v>0</v>
      </c>
    </row>
    <row r="1379" spans="1:31" x14ac:dyDescent="0.25">
      <c r="A1379">
        <v>26</v>
      </c>
      <c r="B1379" t="s">
        <v>21</v>
      </c>
      <c r="C1379" t="s">
        <v>22</v>
      </c>
      <c r="D1379" t="s">
        <v>30</v>
      </c>
      <c r="E1379">
        <v>29</v>
      </c>
      <c r="F1379">
        <v>4</v>
      </c>
      <c r="G1379" t="s">
        <v>24</v>
      </c>
      <c r="H1379">
        <v>747</v>
      </c>
      <c r="I1379" t="s">
        <v>34</v>
      </c>
      <c r="J1379">
        <v>1</v>
      </c>
      <c r="K1379" t="s">
        <v>31</v>
      </c>
      <c r="L1379" t="s">
        <v>32</v>
      </c>
      <c r="M1379">
        <v>63890</v>
      </c>
      <c r="N1379">
        <v>0</v>
      </c>
      <c r="O1379">
        <v>22</v>
      </c>
      <c r="P1379">
        <v>0</v>
      </c>
      <c r="Q1379">
        <v>8</v>
      </c>
      <c r="R1379">
        <v>2</v>
      </c>
      <c r="S1379">
        <v>7</v>
      </c>
      <c r="T1379">
        <v>0</v>
      </c>
      <c r="U1379">
        <v>7</v>
      </c>
      <c r="V1379">
        <f>COUNTIF(tbl_HRMaster[EmployeeID],tbl_HRMaster[[#This Row],[EmployeeID]])</f>
        <v>1</v>
      </c>
      <c r="W1379">
        <f>IFERROR(INDEX(tbl_EmployeeSurvey[EnvironmentSatisfaction],MATCH(tbl_HRMaster[[#This Row],[EmployeeID]],tbl_EmployeeSurvey[EmployeeID],0)),"Not Found")</f>
        <v>3</v>
      </c>
      <c r="X1379">
        <f>IFERROR(INDEX(tbl_EmployeeSurvey[JobSatisfaction],MATCH(tbl_HRMaster[[#This Row],[EmployeeID]],tbl_EmployeeSurvey[EmployeeID],0)),"Not Found")</f>
        <v>1</v>
      </c>
      <c r="Y1379" s="5">
        <f>IFERROR(INDEX(tbl_EmployeeSurvey[WorkLifeBalance],MATCH(tbl_HRMaster[[#This Row],[EmployeeID]],tbl_EmployeeSurvey[EmployeeID],0)),"Not Found")</f>
        <v>3</v>
      </c>
      <c r="Z1379" s="5">
        <f>IFERROR(VLOOKUP(tbl_HRMaster[[#This Row],[EmployeeID]],tbl_ManagerSurvey[[EmployeeID]:[PerformanceRating]],2,FALSE),"Not Found")</f>
        <v>2</v>
      </c>
      <c r="AA1379" s="5">
        <f>IFERROR(VLOOKUP(tbl_HRMaster[[#This Row],[EmployeeID]],tbl_ManagerSurvey[[EmployeeID]:[PerformanceRating]],3,FALSE),"Not Found")</f>
        <v>4</v>
      </c>
      <c r="AB1379" s="5" t="str">
        <f>IF(tbl_HRMaster[[#This Row],[Attrition]]="Yes","Left","Active")</f>
        <v>Active</v>
      </c>
      <c r="AC1379" s="5" t="str">
        <f>_xlfn.IFS(tbl_HRMaster[[#This Row],[Age]]&lt;25,"Under 25",tbl_HRMaster[[#This Row],[Age]]&lt;35,"25-34",tbl_HRMaster[[#This Row],[Age]]&lt;45,"35-44",tbl_HRMaster[[#This Row],[Age]]&lt;55,"45-54",TRUE,"Above 54")</f>
        <v>25-34</v>
      </c>
      <c r="AD1379" s="5" t="str">
        <f>_xlfn.IFS(
tbl_HRMaster[[#This Row],[YearsAtCompany]]&lt;2,"&lt; 2 Years",
tbl_HRMaster[[#This Row],[YearsAtCompany]]&lt;5,"2-4 Years",
tbl_HRMaster[[#This Row],[YearsAtCompany]]&lt;10,"5-9 Years",
TRUE,"10+ Years"
)</f>
        <v>5-9 Years</v>
      </c>
      <c r="AE1379" s="5">
        <f>IF(tbl_HRMaster[[#This Row],[Attrition]]="Yes",1,0)</f>
        <v>0</v>
      </c>
    </row>
    <row r="1380" spans="1:31" x14ac:dyDescent="0.25">
      <c r="A1380">
        <v>26</v>
      </c>
      <c r="B1380" t="s">
        <v>21</v>
      </c>
      <c r="C1380" t="s">
        <v>22</v>
      </c>
      <c r="D1380" t="s">
        <v>30</v>
      </c>
      <c r="E1380">
        <v>29</v>
      </c>
      <c r="F1380">
        <v>4</v>
      </c>
      <c r="G1380" t="s">
        <v>24</v>
      </c>
      <c r="H1380">
        <v>2217</v>
      </c>
      <c r="I1380" t="s">
        <v>34</v>
      </c>
      <c r="J1380">
        <v>1</v>
      </c>
      <c r="K1380" t="s">
        <v>31</v>
      </c>
      <c r="L1380" t="s">
        <v>32</v>
      </c>
      <c r="M1380">
        <v>63890</v>
      </c>
      <c r="N1380">
        <v>0</v>
      </c>
      <c r="O1380">
        <v>22</v>
      </c>
      <c r="P1380">
        <v>0</v>
      </c>
      <c r="Q1380">
        <v>8</v>
      </c>
      <c r="R1380">
        <v>2</v>
      </c>
      <c r="S1380">
        <v>7</v>
      </c>
      <c r="T1380">
        <v>0</v>
      </c>
      <c r="U1380">
        <v>7</v>
      </c>
      <c r="V1380">
        <f>COUNTIF(tbl_HRMaster[EmployeeID],tbl_HRMaster[[#This Row],[EmployeeID]])</f>
        <v>1</v>
      </c>
      <c r="W1380">
        <f>IFERROR(INDEX(tbl_EmployeeSurvey[EnvironmentSatisfaction],MATCH(tbl_HRMaster[[#This Row],[EmployeeID]],tbl_EmployeeSurvey[EmployeeID],0)),"Not Found")</f>
        <v>3</v>
      </c>
      <c r="X1380">
        <f>IFERROR(INDEX(tbl_EmployeeSurvey[JobSatisfaction],MATCH(tbl_HRMaster[[#This Row],[EmployeeID]],tbl_EmployeeSurvey[EmployeeID],0)),"Not Found")</f>
        <v>1</v>
      </c>
      <c r="Y1380" s="5">
        <f>IFERROR(INDEX(tbl_EmployeeSurvey[WorkLifeBalance],MATCH(tbl_HRMaster[[#This Row],[EmployeeID]],tbl_EmployeeSurvey[EmployeeID],0)),"Not Found")</f>
        <v>3</v>
      </c>
      <c r="Z1380" s="5">
        <f>IFERROR(VLOOKUP(tbl_HRMaster[[#This Row],[EmployeeID]],tbl_ManagerSurvey[[EmployeeID]:[PerformanceRating]],2,FALSE),"Not Found")</f>
        <v>2</v>
      </c>
      <c r="AA1380" s="5">
        <f>IFERROR(VLOOKUP(tbl_HRMaster[[#This Row],[EmployeeID]],tbl_ManagerSurvey[[EmployeeID]:[PerformanceRating]],3,FALSE),"Not Found")</f>
        <v>4</v>
      </c>
      <c r="AB1380" s="5" t="str">
        <f>IF(tbl_HRMaster[[#This Row],[Attrition]]="Yes","Left","Active")</f>
        <v>Active</v>
      </c>
      <c r="AC1380" s="5" t="str">
        <f>_xlfn.IFS(tbl_HRMaster[[#This Row],[Age]]&lt;25,"Under 25",tbl_HRMaster[[#This Row],[Age]]&lt;35,"25-34",tbl_HRMaster[[#This Row],[Age]]&lt;45,"35-44",tbl_HRMaster[[#This Row],[Age]]&lt;55,"45-54",TRUE,"Above 54")</f>
        <v>25-34</v>
      </c>
      <c r="AD1380" s="5" t="str">
        <f>_xlfn.IFS(
tbl_HRMaster[[#This Row],[YearsAtCompany]]&lt;2,"&lt; 2 Years",
tbl_HRMaster[[#This Row],[YearsAtCompany]]&lt;5,"2-4 Years",
tbl_HRMaster[[#This Row],[YearsAtCompany]]&lt;10,"5-9 Years",
TRUE,"10+ Years"
)</f>
        <v>5-9 Years</v>
      </c>
      <c r="AE1380" s="5">
        <f>IF(tbl_HRMaster[[#This Row],[Attrition]]="Yes",1,0)</f>
        <v>0</v>
      </c>
    </row>
    <row r="1381" spans="1:31" x14ac:dyDescent="0.25">
      <c r="A1381">
        <v>26</v>
      </c>
      <c r="B1381" t="s">
        <v>21</v>
      </c>
      <c r="C1381" t="s">
        <v>22</v>
      </c>
      <c r="D1381" t="s">
        <v>30</v>
      </c>
      <c r="E1381">
        <v>29</v>
      </c>
      <c r="F1381">
        <v>4</v>
      </c>
      <c r="G1381" t="s">
        <v>24</v>
      </c>
      <c r="H1381">
        <v>3687</v>
      </c>
      <c r="I1381" t="s">
        <v>34</v>
      </c>
      <c r="J1381">
        <v>1</v>
      </c>
      <c r="K1381" t="s">
        <v>31</v>
      </c>
      <c r="L1381" t="s">
        <v>32</v>
      </c>
      <c r="M1381">
        <v>63890</v>
      </c>
      <c r="N1381">
        <v>0</v>
      </c>
      <c r="O1381">
        <v>22</v>
      </c>
      <c r="P1381">
        <v>0</v>
      </c>
      <c r="Q1381">
        <v>8</v>
      </c>
      <c r="R1381">
        <v>2</v>
      </c>
      <c r="S1381">
        <v>7</v>
      </c>
      <c r="T1381">
        <v>0</v>
      </c>
      <c r="U1381">
        <v>7</v>
      </c>
      <c r="V1381">
        <f>COUNTIF(tbl_HRMaster[EmployeeID],tbl_HRMaster[[#This Row],[EmployeeID]])</f>
        <v>1</v>
      </c>
      <c r="W1381">
        <f>IFERROR(INDEX(tbl_EmployeeSurvey[EnvironmentSatisfaction],MATCH(tbl_HRMaster[[#This Row],[EmployeeID]],tbl_EmployeeSurvey[EmployeeID],0)),"Not Found")</f>
        <v>3</v>
      </c>
      <c r="X1381">
        <f>IFERROR(INDEX(tbl_EmployeeSurvey[JobSatisfaction],MATCH(tbl_HRMaster[[#This Row],[EmployeeID]],tbl_EmployeeSurvey[EmployeeID],0)),"Not Found")</f>
        <v>1</v>
      </c>
      <c r="Y1381" s="5">
        <f>IFERROR(INDEX(tbl_EmployeeSurvey[WorkLifeBalance],MATCH(tbl_HRMaster[[#This Row],[EmployeeID]],tbl_EmployeeSurvey[EmployeeID],0)),"Not Found")</f>
        <v>3</v>
      </c>
      <c r="Z1381" s="5">
        <f>IFERROR(VLOOKUP(tbl_HRMaster[[#This Row],[EmployeeID]],tbl_ManagerSurvey[[EmployeeID]:[PerformanceRating]],2,FALSE),"Not Found")</f>
        <v>2</v>
      </c>
      <c r="AA1381" s="5">
        <f>IFERROR(VLOOKUP(tbl_HRMaster[[#This Row],[EmployeeID]],tbl_ManagerSurvey[[EmployeeID]:[PerformanceRating]],3,FALSE),"Not Found")</f>
        <v>4</v>
      </c>
      <c r="AB1381" s="5" t="str">
        <f>IF(tbl_HRMaster[[#This Row],[Attrition]]="Yes","Left","Active")</f>
        <v>Active</v>
      </c>
      <c r="AC1381" s="5" t="str">
        <f>_xlfn.IFS(tbl_HRMaster[[#This Row],[Age]]&lt;25,"Under 25",tbl_HRMaster[[#This Row],[Age]]&lt;35,"25-34",tbl_HRMaster[[#This Row],[Age]]&lt;45,"35-44",tbl_HRMaster[[#This Row],[Age]]&lt;55,"45-54",TRUE,"Above 54")</f>
        <v>25-34</v>
      </c>
      <c r="AD1381" s="5" t="str">
        <f>_xlfn.IFS(
tbl_HRMaster[[#This Row],[YearsAtCompany]]&lt;2,"&lt; 2 Years",
tbl_HRMaster[[#This Row],[YearsAtCompany]]&lt;5,"2-4 Years",
tbl_HRMaster[[#This Row],[YearsAtCompany]]&lt;10,"5-9 Years",
TRUE,"10+ Years"
)</f>
        <v>5-9 Years</v>
      </c>
      <c r="AE1381" s="5">
        <f>IF(tbl_HRMaster[[#This Row],[Attrition]]="Yes",1,0)</f>
        <v>0</v>
      </c>
    </row>
    <row r="1382" spans="1:31" x14ac:dyDescent="0.25">
      <c r="A1382">
        <v>33</v>
      </c>
      <c r="B1382" t="s">
        <v>21</v>
      </c>
      <c r="C1382" t="s">
        <v>36</v>
      </c>
      <c r="D1382" t="s">
        <v>23</v>
      </c>
      <c r="E1382">
        <v>7</v>
      </c>
      <c r="F1382">
        <v>3</v>
      </c>
      <c r="G1382" t="s">
        <v>24</v>
      </c>
      <c r="H1382">
        <v>1334</v>
      </c>
      <c r="I1382" t="s">
        <v>34</v>
      </c>
      <c r="J1382">
        <v>2</v>
      </c>
      <c r="K1382" t="s">
        <v>35</v>
      </c>
      <c r="L1382" t="s">
        <v>27</v>
      </c>
      <c r="M1382">
        <v>112450</v>
      </c>
      <c r="N1382">
        <v>0</v>
      </c>
      <c r="O1382">
        <v>21</v>
      </c>
      <c r="P1382">
        <v>0</v>
      </c>
      <c r="Q1382">
        <v>8</v>
      </c>
      <c r="R1382">
        <v>3</v>
      </c>
      <c r="S1382">
        <v>7</v>
      </c>
      <c r="T1382">
        <v>0</v>
      </c>
      <c r="U1382">
        <v>7</v>
      </c>
      <c r="V1382">
        <f>COUNTIF(tbl_HRMaster[EmployeeID],tbl_HRMaster[[#This Row],[EmployeeID]])</f>
        <v>1</v>
      </c>
      <c r="W1382">
        <f>IFERROR(INDEX(tbl_EmployeeSurvey[EnvironmentSatisfaction],MATCH(tbl_HRMaster[[#This Row],[EmployeeID]],tbl_EmployeeSurvey[EmployeeID],0)),"Not Found")</f>
        <v>3</v>
      </c>
      <c r="X1382">
        <f>IFERROR(INDEX(tbl_EmployeeSurvey[JobSatisfaction],MATCH(tbl_HRMaster[[#This Row],[EmployeeID]],tbl_EmployeeSurvey[EmployeeID],0)),"Not Found")</f>
        <v>2</v>
      </c>
      <c r="Y1382" s="5">
        <f>IFERROR(INDEX(tbl_EmployeeSurvey[WorkLifeBalance],MATCH(tbl_HRMaster[[#This Row],[EmployeeID]],tbl_EmployeeSurvey[EmployeeID],0)),"Not Found")</f>
        <v>4</v>
      </c>
      <c r="Z1382" s="5">
        <f>IFERROR(VLOOKUP(tbl_HRMaster[[#This Row],[EmployeeID]],tbl_ManagerSurvey[[EmployeeID]:[PerformanceRating]],2,FALSE),"Not Found")</f>
        <v>3</v>
      </c>
      <c r="AA1382" s="5">
        <f>IFERROR(VLOOKUP(tbl_HRMaster[[#This Row],[EmployeeID]],tbl_ManagerSurvey[[EmployeeID]:[PerformanceRating]],3,FALSE),"Not Found")</f>
        <v>4</v>
      </c>
      <c r="AB1382" s="5" t="str">
        <f>IF(tbl_HRMaster[[#This Row],[Attrition]]="Yes","Left","Active")</f>
        <v>Active</v>
      </c>
      <c r="AC1382" s="5" t="str">
        <f>_xlfn.IFS(tbl_HRMaster[[#This Row],[Age]]&lt;25,"Under 25",tbl_HRMaster[[#This Row],[Age]]&lt;35,"25-34",tbl_HRMaster[[#This Row],[Age]]&lt;45,"35-44",tbl_HRMaster[[#This Row],[Age]]&lt;55,"45-54",TRUE,"Above 54")</f>
        <v>25-34</v>
      </c>
      <c r="AD1382" s="5" t="str">
        <f>_xlfn.IFS(
tbl_HRMaster[[#This Row],[YearsAtCompany]]&lt;2,"&lt; 2 Years",
tbl_HRMaster[[#This Row],[YearsAtCompany]]&lt;5,"2-4 Years",
tbl_HRMaster[[#This Row],[YearsAtCompany]]&lt;10,"5-9 Years",
TRUE,"10+ Years"
)</f>
        <v>5-9 Years</v>
      </c>
      <c r="AE1382" s="5">
        <f>IF(tbl_HRMaster[[#This Row],[Attrition]]="Yes",1,0)</f>
        <v>0</v>
      </c>
    </row>
    <row r="1383" spans="1:31" x14ac:dyDescent="0.25">
      <c r="A1383">
        <v>33</v>
      </c>
      <c r="B1383" t="s">
        <v>21</v>
      </c>
      <c r="C1383" t="s">
        <v>36</v>
      </c>
      <c r="D1383" t="s">
        <v>23</v>
      </c>
      <c r="E1383">
        <v>7</v>
      </c>
      <c r="F1383">
        <v>3</v>
      </c>
      <c r="G1383" t="s">
        <v>24</v>
      </c>
      <c r="H1383">
        <v>2804</v>
      </c>
      <c r="I1383" t="s">
        <v>34</v>
      </c>
      <c r="J1383">
        <v>2</v>
      </c>
      <c r="K1383" t="s">
        <v>35</v>
      </c>
      <c r="L1383" t="s">
        <v>27</v>
      </c>
      <c r="M1383">
        <v>112450</v>
      </c>
      <c r="N1383">
        <v>0</v>
      </c>
      <c r="O1383">
        <v>21</v>
      </c>
      <c r="P1383">
        <v>0</v>
      </c>
      <c r="Q1383">
        <v>8</v>
      </c>
      <c r="R1383">
        <v>3</v>
      </c>
      <c r="S1383">
        <v>7</v>
      </c>
      <c r="T1383">
        <v>0</v>
      </c>
      <c r="U1383">
        <v>7</v>
      </c>
      <c r="V1383">
        <f>COUNTIF(tbl_HRMaster[EmployeeID],tbl_HRMaster[[#This Row],[EmployeeID]])</f>
        <v>1</v>
      </c>
      <c r="W1383">
        <f>IFERROR(INDEX(tbl_EmployeeSurvey[EnvironmentSatisfaction],MATCH(tbl_HRMaster[[#This Row],[EmployeeID]],tbl_EmployeeSurvey[EmployeeID],0)),"Not Found")</f>
        <v>3</v>
      </c>
      <c r="X1383">
        <f>IFERROR(INDEX(tbl_EmployeeSurvey[JobSatisfaction],MATCH(tbl_HRMaster[[#This Row],[EmployeeID]],tbl_EmployeeSurvey[EmployeeID],0)),"Not Found")</f>
        <v>2</v>
      </c>
      <c r="Y1383" s="5">
        <f>IFERROR(INDEX(tbl_EmployeeSurvey[WorkLifeBalance],MATCH(tbl_HRMaster[[#This Row],[EmployeeID]],tbl_EmployeeSurvey[EmployeeID],0)),"Not Found")</f>
        <v>4</v>
      </c>
      <c r="Z1383" s="5">
        <f>IFERROR(VLOOKUP(tbl_HRMaster[[#This Row],[EmployeeID]],tbl_ManagerSurvey[[EmployeeID]:[PerformanceRating]],2,FALSE),"Not Found")</f>
        <v>3</v>
      </c>
      <c r="AA1383" s="5">
        <f>IFERROR(VLOOKUP(tbl_HRMaster[[#This Row],[EmployeeID]],tbl_ManagerSurvey[[EmployeeID]:[PerformanceRating]],3,FALSE),"Not Found")</f>
        <v>4</v>
      </c>
      <c r="AB1383" s="5" t="str">
        <f>IF(tbl_HRMaster[[#This Row],[Attrition]]="Yes","Left","Active")</f>
        <v>Active</v>
      </c>
      <c r="AC1383" s="5" t="str">
        <f>_xlfn.IFS(tbl_HRMaster[[#This Row],[Age]]&lt;25,"Under 25",tbl_HRMaster[[#This Row],[Age]]&lt;35,"25-34",tbl_HRMaster[[#This Row],[Age]]&lt;45,"35-44",tbl_HRMaster[[#This Row],[Age]]&lt;55,"45-54",TRUE,"Above 54")</f>
        <v>25-34</v>
      </c>
      <c r="AD1383" s="5" t="str">
        <f>_xlfn.IFS(
tbl_HRMaster[[#This Row],[YearsAtCompany]]&lt;2,"&lt; 2 Years",
tbl_HRMaster[[#This Row],[YearsAtCompany]]&lt;5,"2-4 Years",
tbl_HRMaster[[#This Row],[YearsAtCompany]]&lt;10,"5-9 Years",
TRUE,"10+ Years"
)</f>
        <v>5-9 Years</v>
      </c>
      <c r="AE1383" s="5">
        <f>IF(tbl_HRMaster[[#This Row],[Attrition]]="Yes",1,0)</f>
        <v>0</v>
      </c>
    </row>
    <row r="1384" spans="1:31" x14ac:dyDescent="0.25">
      <c r="A1384">
        <v>33</v>
      </c>
      <c r="B1384" t="s">
        <v>21</v>
      </c>
      <c r="C1384" t="s">
        <v>36</v>
      </c>
      <c r="D1384" t="s">
        <v>23</v>
      </c>
      <c r="E1384">
        <v>7</v>
      </c>
      <c r="F1384">
        <v>3</v>
      </c>
      <c r="G1384" t="s">
        <v>24</v>
      </c>
      <c r="H1384">
        <v>4274</v>
      </c>
      <c r="I1384" t="s">
        <v>34</v>
      </c>
      <c r="J1384">
        <v>2</v>
      </c>
      <c r="K1384" t="s">
        <v>35</v>
      </c>
      <c r="L1384" t="s">
        <v>27</v>
      </c>
      <c r="M1384">
        <v>112450</v>
      </c>
      <c r="N1384">
        <v>0</v>
      </c>
      <c r="O1384">
        <v>21</v>
      </c>
      <c r="P1384">
        <v>0</v>
      </c>
      <c r="Q1384">
        <v>8</v>
      </c>
      <c r="R1384">
        <v>3</v>
      </c>
      <c r="S1384">
        <v>7</v>
      </c>
      <c r="T1384">
        <v>0</v>
      </c>
      <c r="U1384">
        <v>7</v>
      </c>
      <c r="V1384">
        <f>COUNTIF(tbl_HRMaster[EmployeeID],tbl_HRMaster[[#This Row],[EmployeeID]])</f>
        <v>1</v>
      </c>
      <c r="W1384">
        <f>IFERROR(INDEX(tbl_EmployeeSurvey[EnvironmentSatisfaction],MATCH(tbl_HRMaster[[#This Row],[EmployeeID]],tbl_EmployeeSurvey[EmployeeID],0)),"Not Found")</f>
        <v>3</v>
      </c>
      <c r="X1384">
        <f>IFERROR(INDEX(tbl_EmployeeSurvey[JobSatisfaction],MATCH(tbl_HRMaster[[#This Row],[EmployeeID]],tbl_EmployeeSurvey[EmployeeID],0)),"Not Found")</f>
        <v>2</v>
      </c>
      <c r="Y1384" s="5">
        <f>IFERROR(INDEX(tbl_EmployeeSurvey[WorkLifeBalance],MATCH(tbl_HRMaster[[#This Row],[EmployeeID]],tbl_EmployeeSurvey[EmployeeID],0)),"Not Found")</f>
        <v>4</v>
      </c>
      <c r="Z1384" s="5">
        <f>IFERROR(VLOOKUP(tbl_HRMaster[[#This Row],[EmployeeID]],tbl_ManagerSurvey[[EmployeeID]:[PerformanceRating]],2,FALSE),"Not Found")</f>
        <v>3</v>
      </c>
      <c r="AA1384" s="5">
        <f>IFERROR(VLOOKUP(tbl_HRMaster[[#This Row],[EmployeeID]],tbl_ManagerSurvey[[EmployeeID]:[PerformanceRating]],3,FALSE),"Not Found")</f>
        <v>4</v>
      </c>
      <c r="AB1384" s="5" t="str">
        <f>IF(tbl_HRMaster[[#This Row],[Attrition]]="Yes","Left","Active")</f>
        <v>Active</v>
      </c>
      <c r="AC1384" s="5" t="str">
        <f>_xlfn.IFS(tbl_HRMaster[[#This Row],[Age]]&lt;25,"Under 25",tbl_HRMaster[[#This Row],[Age]]&lt;35,"25-34",tbl_HRMaster[[#This Row],[Age]]&lt;45,"35-44",tbl_HRMaster[[#This Row],[Age]]&lt;55,"45-54",TRUE,"Above 54")</f>
        <v>25-34</v>
      </c>
      <c r="AD1384" s="5" t="str">
        <f>_xlfn.IFS(
tbl_HRMaster[[#This Row],[YearsAtCompany]]&lt;2,"&lt; 2 Years",
tbl_HRMaster[[#This Row],[YearsAtCompany]]&lt;5,"2-4 Years",
tbl_HRMaster[[#This Row],[YearsAtCompany]]&lt;10,"5-9 Years",
TRUE,"10+ Years"
)</f>
        <v>5-9 Years</v>
      </c>
      <c r="AE1384" s="5">
        <f>IF(tbl_HRMaster[[#This Row],[Attrition]]="Yes",1,0)</f>
        <v>0</v>
      </c>
    </row>
    <row r="1385" spans="1:31" x14ac:dyDescent="0.25">
      <c r="A1385">
        <v>38</v>
      </c>
      <c r="B1385" t="s">
        <v>21</v>
      </c>
      <c r="C1385" t="s">
        <v>22</v>
      </c>
      <c r="D1385" t="s">
        <v>30</v>
      </c>
      <c r="E1385">
        <v>16</v>
      </c>
      <c r="F1385">
        <v>3</v>
      </c>
      <c r="G1385" t="s">
        <v>24</v>
      </c>
      <c r="H1385">
        <v>261</v>
      </c>
      <c r="I1385" t="s">
        <v>34</v>
      </c>
      <c r="J1385">
        <v>5</v>
      </c>
      <c r="K1385" t="s">
        <v>31</v>
      </c>
      <c r="L1385" t="s">
        <v>32</v>
      </c>
      <c r="M1385">
        <v>147560</v>
      </c>
      <c r="N1385">
        <v>0</v>
      </c>
      <c r="O1385">
        <v>20</v>
      </c>
      <c r="P1385">
        <v>1</v>
      </c>
      <c r="Q1385">
        <v>8</v>
      </c>
      <c r="R1385">
        <v>3</v>
      </c>
      <c r="S1385">
        <v>7</v>
      </c>
      <c r="T1385">
        <v>0</v>
      </c>
      <c r="U1385">
        <v>5</v>
      </c>
      <c r="V1385">
        <f>COUNTIF(tbl_HRMaster[EmployeeID],tbl_HRMaster[[#This Row],[EmployeeID]])</f>
        <v>1</v>
      </c>
      <c r="W1385">
        <f>IFERROR(INDEX(tbl_EmployeeSurvey[EnvironmentSatisfaction],MATCH(tbl_HRMaster[[#This Row],[EmployeeID]],tbl_EmployeeSurvey[EmployeeID],0)),"Not Found")</f>
        <v>4</v>
      </c>
      <c r="X1385">
        <f>IFERROR(INDEX(tbl_EmployeeSurvey[JobSatisfaction],MATCH(tbl_HRMaster[[#This Row],[EmployeeID]],tbl_EmployeeSurvey[EmployeeID],0)),"Not Found")</f>
        <v>4</v>
      </c>
      <c r="Y1385" s="5">
        <f>IFERROR(INDEX(tbl_EmployeeSurvey[WorkLifeBalance],MATCH(tbl_HRMaster[[#This Row],[EmployeeID]],tbl_EmployeeSurvey[EmployeeID],0)),"Not Found")</f>
        <v>3</v>
      </c>
      <c r="Z1385" s="5">
        <f>IFERROR(VLOOKUP(tbl_HRMaster[[#This Row],[EmployeeID]],tbl_ManagerSurvey[[EmployeeID]:[PerformanceRating]],2,FALSE),"Not Found")</f>
        <v>2</v>
      </c>
      <c r="AA1385" s="5">
        <f>IFERROR(VLOOKUP(tbl_HRMaster[[#This Row],[EmployeeID]],tbl_ManagerSurvey[[EmployeeID]:[PerformanceRating]],3,FALSE),"Not Found")</f>
        <v>4</v>
      </c>
      <c r="AB1385" s="5" t="str">
        <f>IF(tbl_HRMaster[[#This Row],[Attrition]]="Yes","Left","Active")</f>
        <v>Active</v>
      </c>
      <c r="AC1385" s="5" t="str">
        <f>_xlfn.IFS(tbl_HRMaster[[#This Row],[Age]]&lt;25,"Under 25",tbl_HRMaster[[#This Row],[Age]]&lt;35,"25-34",tbl_HRMaster[[#This Row],[Age]]&lt;45,"35-44",tbl_HRMaster[[#This Row],[Age]]&lt;55,"45-54",TRUE,"Above 54")</f>
        <v>35-44</v>
      </c>
      <c r="AD1385" s="5" t="str">
        <f>_xlfn.IFS(
tbl_HRMaster[[#This Row],[YearsAtCompany]]&lt;2,"&lt; 2 Years",
tbl_HRMaster[[#This Row],[YearsAtCompany]]&lt;5,"2-4 Years",
tbl_HRMaster[[#This Row],[YearsAtCompany]]&lt;10,"5-9 Years",
TRUE,"10+ Years"
)</f>
        <v>5-9 Years</v>
      </c>
      <c r="AE1385" s="5">
        <f>IF(tbl_HRMaster[[#This Row],[Attrition]]="Yes",1,0)</f>
        <v>0</v>
      </c>
    </row>
    <row r="1386" spans="1:31" x14ac:dyDescent="0.25">
      <c r="A1386">
        <v>38</v>
      </c>
      <c r="B1386" t="s">
        <v>21</v>
      </c>
      <c r="C1386" t="s">
        <v>22</v>
      </c>
      <c r="D1386" t="s">
        <v>30</v>
      </c>
      <c r="E1386">
        <v>16</v>
      </c>
      <c r="F1386">
        <v>3</v>
      </c>
      <c r="G1386" t="s">
        <v>24</v>
      </c>
      <c r="H1386">
        <v>1731</v>
      </c>
      <c r="I1386" t="s">
        <v>34</v>
      </c>
      <c r="J1386">
        <v>5</v>
      </c>
      <c r="K1386" t="s">
        <v>31</v>
      </c>
      <c r="L1386" t="s">
        <v>32</v>
      </c>
      <c r="M1386">
        <v>147560</v>
      </c>
      <c r="N1386">
        <v>0</v>
      </c>
      <c r="O1386">
        <v>20</v>
      </c>
      <c r="P1386">
        <v>1</v>
      </c>
      <c r="Q1386">
        <v>8</v>
      </c>
      <c r="R1386">
        <v>3</v>
      </c>
      <c r="S1386">
        <v>7</v>
      </c>
      <c r="T1386">
        <v>0</v>
      </c>
      <c r="U1386">
        <v>5</v>
      </c>
      <c r="V1386">
        <f>COUNTIF(tbl_HRMaster[EmployeeID],tbl_HRMaster[[#This Row],[EmployeeID]])</f>
        <v>1</v>
      </c>
      <c r="W1386">
        <f>IFERROR(INDEX(tbl_EmployeeSurvey[EnvironmentSatisfaction],MATCH(tbl_HRMaster[[#This Row],[EmployeeID]],tbl_EmployeeSurvey[EmployeeID],0)),"Not Found")</f>
        <v>4</v>
      </c>
      <c r="X1386">
        <f>IFERROR(INDEX(tbl_EmployeeSurvey[JobSatisfaction],MATCH(tbl_HRMaster[[#This Row],[EmployeeID]],tbl_EmployeeSurvey[EmployeeID],0)),"Not Found")</f>
        <v>4</v>
      </c>
      <c r="Y1386" s="5">
        <f>IFERROR(INDEX(tbl_EmployeeSurvey[WorkLifeBalance],MATCH(tbl_HRMaster[[#This Row],[EmployeeID]],tbl_EmployeeSurvey[EmployeeID],0)),"Not Found")</f>
        <v>3</v>
      </c>
      <c r="Z1386" s="5">
        <f>IFERROR(VLOOKUP(tbl_HRMaster[[#This Row],[EmployeeID]],tbl_ManagerSurvey[[EmployeeID]:[PerformanceRating]],2,FALSE),"Not Found")</f>
        <v>2</v>
      </c>
      <c r="AA1386" s="5">
        <f>IFERROR(VLOOKUP(tbl_HRMaster[[#This Row],[EmployeeID]],tbl_ManagerSurvey[[EmployeeID]:[PerformanceRating]],3,FALSE),"Not Found")</f>
        <v>4</v>
      </c>
      <c r="AB1386" s="5" t="str">
        <f>IF(tbl_HRMaster[[#This Row],[Attrition]]="Yes","Left","Active")</f>
        <v>Active</v>
      </c>
      <c r="AC1386" s="5" t="str">
        <f>_xlfn.IFS(tbl_HRMaster[[#This Row],[Age]]&lt;25,"Under 25",tbl_HRMaster[[#This Row],[Age]]&lt;35,"25-34",tbl_HRMaster[[#This Row],[Age]]&lt;45,"35-44",tbl_HRMaster[[#This Row],[Age]]&lt;55,"45-54",TRUE,"Above 54")</f>
        <v>35-44</v>
      </c>
      <c r="AD1386" s="5" t="str">
        <f>_xlfn.IFS(
tbl_HRMaster[[#This Row],[YearsAtCompany]]&lt;2,"&lt; 2 Years",
tbl_HRMaster[[#This Row],[YearsAtCompany]]&lt;5,"2-4 Years",
tbl_HRMaster[[#This Row],[YearsAtCompany]]&lt;10,"5-9 Years",
TRUE,"10+ Years"
)</f>
        <v>5-9 Years</v>
      </c>
      <c r="AE1386" s="5">
        <f>IF(tbl_HRMaster[[#This Row],[Attrition]]="Yes",1,0)</f>
        <v>0</v>
      </c>
    </row>
    <row r="1387" spans="1:31" x14ac:dyDescent="0.25">
      <c r="A1387">
        <v>38</v>
      </c>
      <c r="B1387" t="s">
        <v>21</v>
      </c>
      <c r="C1387" t="s">
        <v>22</v>
      </c>
      <c r="D1387" t="s">
        <v>30</v>
      </c>
      <c r="E1387">
        <v>16</v>
      </c>
      <c r="F1387">
        <v>3</v>
      </c>
      <c r="G1387" t="s">
        <v>24</v>
      </c>
      <c r="H1387">
        <v>3201</v>
      </c>
      <c r="I1387" t="s">
        <v>34</v>
      </c>
      <c r="J1387">
        <v>5</v>
      </c>
      <c r="K1387" t="s">
        <v>31</v>
      </c>
      <c r="L1387" t="s">
        <v>32</v>
      </c>
      <c r="M1387">
        <v>147560</v>
      </c>
      <c r="N1387">
        <v>0</v>
      </c>
      <c r="O1387">
        <v>20</v>
      </c>
      <c r="P1387">
        <v>1</v>
      </c>
      <c r="Q1387">
        <v>8</v>
      </c>
      <c r="R1387">
        <v>3</v>
      </c>
      <c r="S1387">
        <v>7</v>
      </c>
      <c r="T1387">
        <v>0</v>
      </c>
      <c r="U1387">
        <v>5</v>
      </c>
      <c r="V1387">
        <f>COUNTIF(tbl_HRMaster[EmployeeID],tbl_HRMaster[[#This Row],[EmployeeID]])</f>
        <v>1</v>
      </c>
      <c r="W1387">
        <f>IFERROR(INDEX(tbl_EmployeeSurvey[EnvironmentSatisfaction],MATCH(tbl_HRMaster[[#This Row],[EmployeeID]],tbl_EmployeeSurvey[EmployeeID],0)),"Not Found")</f>
        <v>4</v>
      </c>
      <c r="X1387">
        <f>IFERROR(INDEX(tbl_EmployeeSurvey[JobSatisfaction],MATCH(tbl_HRMaster[[#This Row],[EmployeeID]],tbl_EmployeeSurvey[EmployeeID],0)),"Not Found")</f>
        <v>4</v>
      </c>
      <c r="Y1387" s="5">
        <f>IFERROR(INDEX(tbl_EmployeeSurvey[WorkLifeBalance],MATCH(tbl_HRMaster[[#This Row],[EmployeeID]],tbl_EmployeeSurvey[EmployeeID],0)),"Not Found")</f>
        <v>3</v>
      </c>
      <c r="Z1387" s="5">
        <f>IFERROR(VLOOKUP(tbl_HRMaster[[#This Row],[EmployeeID]],tbl_ManagerSurvey[[EmployeeID]:[PerformanceRating]],2,FALSE),"Not Found")</f>
        <v>2</v>
      </c>
      <c r="AA1387" s="5">
        <f>IFERROR(VLOOKUP(tbl_HRMaster[[#This Row],[EmployeeID]],tbl_ManagerSurvey[[EmployeeID]:[PerformanceRating]],3,FALSE),"Not Found")</f>
        <v>4</v>
      </c>
      <c r="AB1387" s="5" t="str">
        <f>IF(tbl_HRMaster[[#This Row],[Attrition]]="Yes","Left","Active")</f>
        <v>Active</v>
      </c>
      <c r="AC1387" s="5" t="str">
        <f>_xlfn.IFS(tbl_HRMaster[[#This Row],[Age]]&lt;25,"Under 25",tbl_HRMaster[[#This Row],[Age]]&lt;35,"25-34",tbl_HRMaster[[#This Row],[Age]]&lt;45,"35-44",tbl_HRMaster[[#This Row],[Age]]&lt;55,"45-54",TRUE,"Above 54")</f>
        <v>35-44</v>
      </c>
      <c r="AD1387" s="5" t="str">
        <f>_xlfn.IFS(
tbl_HRMaster[[#This Row],[YearsAtCompany]]&lt;2,"&lt; 2 Years",
tbl_HRMaster[[#This Row],[YearsAtCompany]]&lt;5,"2-4 Years",
tbl_HRMaster[[#This Row],[YearsAtCompany]]&lt;10,"5-9 Years",
TRUE,"10+ Years"
)</f>
        <v>5-9 Years</v>
      </c>
      <c r="AE1387" s="5">
        <f>IF(tbl_HRMaster[[#This Row],[Attrition]]="Yes",1,0)</f>
        <v>0</v>
      </c>
    </row>
    <row r="1388" spans="1:31" x14ac:dyDescent="0.25">
      <c r="A1388">
        <v>29</v>
      </c>
      <c r="B1388" t="s">
        <v>21</v>
      </c>
      <c r="C1388" t="s">
        <v>22</v>
      </c>
      <c r="D1388" t="s">
        <v>30</v>
      </c>
      <c r="E1388">
        <v>1</v>
      </c>
      <c r="F1388">
        <v>3</v>
      </c>
      <c r="G1388" t="s">
        <v>38</v>
      </c>
      <c r="H1388">
        <v>833</v>
      </c>
      <c r="I1388" t="s">
        <v>25</v>
      </c>
      <c r="J1388">
        <v>1</v>
      </c>
      <c r="K1388" t="s">
        <v>44</v>
      </c>
      <c r="L1388" t="s">
        <v>27</v>
      </c>
      <c r="M1388">
        <v>23140</v>
      </c>
      <c r="N1388">
        <v>3</v>
      </c>
      <c r="O1388">
        <v>13</v>
      </c>
      <c r="P1388">
        <v>0</v>
      </c>
      <c r="Q1388">
        <v>9</v>
      </c>
      <c r="R1388">
        <v>5</v>
      </c>
      <c r="S1388">
        <v>7</v>
      </c>
      <c r="T1388">
        <v>0</v>
      </c>
      <c r="U1388">
        <v>7</v>
      </c>
      <c r="V1388">
        <f>COUNTIF(tbl_HRMaster[EmployeeID],tbl_HRMaster[[#This Row],[EmployeeID]])</f>
        <v>1</v>
      </c>
      <c r="W1388">
        <f>IFERROR(INDEX(tbl_EmployeeSurvey[EnvironmentSatisfaction],MATCH(tbl_HRMaster[[#This Row],[EmployeeID]],tbl_EmployeeSurvey[EmployeeID],0)),"Not Found")</f>
        <v>3</v>
      </c>
      <c r="X1388">
        <f>IFERROR(INDEX(tbl_EmployeeSurvey[JobSatisfaction],MATCH(tbl_HRMaster[[#This Row],[EmployeeID]],tbl_EmployeeSurvey[EmployeeID],0)),"Not Found")</f>
        <v>1</v>
      </c>
      <c r="Y1388" s="5">
        <f>IFERROR(INDEX(tbl_EmployeeSurvey[WorkLifeBalance],MATCH(tbl_HRMaster[[#This Row],[EmployeeID]],tbl_EmployeeSurvey[EmployeeID],0)),"Not Found")</f>
        <v>3</v>
      </c>
      <c r="Z1388" s="5">
        <f>IFERROR(VLOOKUP(tbl_HRMaster[[#This Row],[EmployeeID]],tbl_ManagerSurvey[[EmployeeID]:[PerformanceRating]],2,FALSE),"Not Found")</f>
        <v>4</v>
      </c>
      <c r="AA1388" s="5">
        <f>IFERROR(VLOOKUP(tbl_HRMaster[[#This Row],[EmployeeID]],tbl_ManagerSurvey[[EmployeeID]:[PerformanceRating]],3,FALSE),"Not Found")</f>
        <v>3</v>
      </c>
      <c r="AB1388" s="5" t="str">
        <f>IF(tbl_HRMaster[[#This Row],[Attrition]]="Yes","Left","Active")</f>
        <v>Active</v>
      </c>
      <c r="AC1388" s="5" t="str">
        <f>_xlfn.IFS(tbl_HRMaster[[#This Row],[Age]]&lt;25,"Under 25",tbl_HRMaster[[#This Row],[Age]]&lt;35,"25-34",tbl_HRMaster[[#This Row],[Age]]&lt;45,"35-44",tbl_HRMaster[[#This Row],[Age]]&lt;55,"45-54",TRUE,"Above 54")</f>
        <v>25-34</v>
      </c>
      <c r="AD1388" s="5" t="str">
        <f>_xlfn.IFS(
tbl_HRMaster[[#This Row],[YearsAtCompany]]&lt;2,"&lt; 2 Years",
tbl_HRMaster[[#This Row],[YearsAtCompany]]&lt;5,"2-4 Years",
tbl_HRMaster[[#This Row],[YearsAtCompany]]&lt;10,"5-9 Years",
TRUE,"10+ Years"
)</f>
        <v>5-9 Years</v>
      </c>
      <c r="AE1388" s="5">
        <f>IF(tbl_HRMaster[[#This Row],[Attrition]]="Yes",1,0)</f>
        <v>0</v>
      </c>
    </row>
    <row r="1389" spans="1:31" x14ac:dyDescent="0.25">
      <c r="A1389">
        <v>29</v>
      </c>
      <c r="B1389" t="s">
        <v>21</v>
      </c>
      <c r="C1389" t="s">
        <v>22</v>
      </c>
      <c r="D1389" t="s">
        <v>30</v>
      </c>
      <c r="E1389">
        <v>1</v>
      </c>
      <c r="F1389">
        <v>3</v>
      </c>
      <c r="G1389" t="s">
        <v>38</v>
      </c>
      <c r="H1389">
        <v>2303</v>
      </c>
      <c r="I1389" t="s">
        <v>25</v>
      </c>
      <c r="J1389">
        <v>1</v>
      </c>
      <c r="K1389" t="s">
        <v>44</v>
      </c>
      <c r="L1389" t="s">
        <v>27</v>
      </c>
      <c r="M1389">
        <v>23140</v>
      </c>
      <c r="N1389">
        <v>3</v>
      </c>
      <c r="O1389">
        <v>13</v>
      </c>
      <c r="P1389">
        <v>0</v>
      </c>
      <c r="Q1389">
        <v>9</v>
      </c>
      <c r="R1389">
        <v>5</v>
      </c>
      <c r="S1389">
        <v>7</v>
      </c>
      <c r="T1389">
        <v>0</v>
      </c>
      <c r="U1389">
        <v>7</v>
      </c>
      <c r="V1389">
        <f>COUNTIF(tbl_HRMaster[EmployeeID],tbl_HRMaster[[#This Row],[EmployeeID]])</f>
        <v>1</v>
      </c>
      <c r="W1389">
        <f>IFERROR(INDEX(tbl_EmployeeSurvey[EnvironmentSatisfaction],MATCH(tbl_HRMaster[[#This Row],[EmployeeID]],tbl_EmployeeSurvey[EmployeeID],0)),"Not Found")</f>
        <v>3</v>
      </c>
      <c r="X1389">
        <f>IFERROR(INDEX(tbl_EmployeeSurvey[JobSatisfaction],MATCH(tbl_HRMaster[[#This Row],[EmployeeID]],tbl_EmployeeSurvey[EmployeeID],0)),"Not Found")</f>
        <v>1</v>
      </c>
      <c r="Y1389" s="5">
        <f>IFERROR(INDEX(tbl_EmployeeSurvey[WorkLifeBalance],MATCH(tbl_HRMaster[[#This Row],[EmployeeID]],tbl_EmployeeSurvey[EmployeeID],0)),"Not Found")</f>
        <v>3</v>
      </c>
      <c r="Z1389" s="5">
        <f>IFERROR(VLOOKUP(tbl_HRMaster[[#This Row],[EmployeeID]],tbl_ManagerSurvey[[EmployeeID]:[PerformanceRating]],2,FALSE),"Not Found")</f>
        <v>4</v>
      </c>
      <c r="AA1389" s="5">
        <f>IFERROR(VLOOKUP(tbl_HRMaster[[#This Row],[EmployeeID]],tbl_ManagerSurvey[[EmployeeID]:[PerformanceRating]],3,FALSE),"Not Found")</f>
        <v>3</v>
      </c>
      <c r="AB1389" s="5" t="str">
        <f>IF(tbl_HRMaster[[#This Row],[Attrition]]="Yes","Left","Active")</f>
        <v>Active</v>
      </c>
      <c r="AC1389" s="5" t="str">
        <f>_xlfn.IFS(tbl_HRMaster[[#This Row],[Age]]&lt;25,"Under 25",tbl_HRMaster[[#This Row],[Age]]&lt;35,"25-34",tbl_HRMaster[[#This Row],[Age]]&lt;45,"35-44",tbl_HRMaster[[#This Row],[Age]]&lt;55,"45-54",TRUE,"Above 54")</f>
        <v>25-34</v>
      </c>
      <c r="AD1389" s="5" t="str">
        <f>_xlfn.IFS(
tbl_HRMaster[[#This Row],[YearsAtCompany]]&lt;2,"&lt; 2 Years",
tbl_HRMaster[[#This Row],[YearsAtCompany]]&lt;5,"2-4 Years",
tbl_HRMaster[[#This Row],[YearsAtCompany]]&lt;10,"5-9 Years",
TRUE,"10+ Years"
)</f>
        <v>5-9 Years</v>
      </c>
      <c r="AE1389" s="5">
        <f>IF(tbl_HRMaster[[#This Row],[Attrition]]="Yes",1,0)</f>
        <v>0</v>
      </c>
    </row>
    <row r="1390" spans="1:31" x14ac:dyDescent="0.25">
      <c r="A1390">
        <v>29</v>
      </c>
      <c r="B1390" t="s">
        <v>21</v>
      </c>
      <c r="C1390" t="s">
        <v>22</v>
      </c>
      <c r="D1390" t="s">
        <v>30</v>
      </c>
      <c r="E1390">
        <v>1</v>
      </c>
      <c r="F1390">
        <v>3</v>
      </c>
      <c r="G1390" t="s">
        <v>38</v>
      </c>
      <c r="H1390">
        <v>3773</v>
      </c>
      <c r="I1390" t="s">
        <v>25</v>
      </c>
      <c r="J1390">
        <v>1</v>
      </c>
      <c r="K1390" t="s">
        <v>44</v>
      </c>
      <c r="L1390" t="s">
        <v>27</v>
      </c>
      <c r="M1390">
        <v>23140</v>
      </c>
      <c r="N1390">
        <v>3</v>
      </c>
      <c r="O1390">
        <v>13</v>
      </c>
      <c r="P1390">
        <v>0</v>
      </c>
      <c r="Q1390">
        <v>9</v>
      </c>
      <c r="R1390">
        <v>5</v>
      </c>
      <c r="S1390">
        <v>7</v>
      </c>
      <c r="T1390">
        <v>0</v>
      </c>
      <c r="U1390">
        <v>7</v>
      </c>
      <c r="V1390">
        <f>COUNTIF(tbl_HRMaster[EmployeeID],tbl_HRMaster[[#This Row],[EmployeeID]])</f>
        <v>1</v>
      </c>
      <c r="W1390">
        <f>IFERROR(INDEX(tbl_EmployeeSurvey[EnvironmentSatisfaction],MATCH(tbl_HRMaster[[#This Row],[EmployeeID]],tbl_EmployeeSurvey[EmployeeID],0)),"Not Found")</f>
        <v>3</v>
      </c>
      <c r="X1390">
        <f>IFERROR(INDEX(tbl_EmployeeSurvey[JobSatisfaction],MATCH(tbl_HRMaster[[#This Row],[EmployeeID]],tbl_EmployeeSurvey[EmployeeID],0)),"Not Found")</f>
        <v>1</v>
      </c>
      <c r="Y1390" s="5">
        <f>IFERROR(INDEX(tbl_EmployeeSurvey[WorkLifeBalance],MATCH(tbl_HRMaster[[#This Row],[EmployeeID]],tbl_EmployeeSurvey[EmployeeID],0)),"Not Found")</f>
        <v>3</v>
      </c>
      <c r="Z1390" s="5">
        <f>IFERROR(VLOOKUP(tbl_HRMaster[[#This Row],[EmployeeID]],tbl_ManagerSurvey[[EmployeeID]:[PerformanceRating]],2,FALSE),"Not Found")</f>
        <v>4</v>
      </c>
      <c r="AA1390" s="5">
        <f>IFERROR(VLOOKUP(tbl_HRMaster[[#This Row],[EmployeeID]],tbl_ManagerSurvey[[EmployeeID]:[PerformanceRating]],3,FALSE),"Not Found")</f>
        <v>3</v>
      </c>
      <c r="AB1390" s="5" t="str">
        <f>IF(tbl_HRMaster[[#This Row],[Attrition]]="Yes","Left","Active")</f>
        <v>Active</v>
      </c>
      <c r="AC1390" s="5" t="str">
        <f>_xlfn.IFS(tbl_HRMaster[[#This Row],[Age]]&lt;25,"Under 25",tbl_HRMaster[[#This Row],[Age]]&lt;35,"25-34",tbl_HRMaster[[#This Row],[Age]]&lt;45,"35-44",tbl_HRMaster[[#This Row],[Age]]&lt;55,"45-54",TRUE,"Above 54")</f>
        <v>25-34</v>
      </c>
      <c r="AD1390" s="5" t="str">
        <f>_xlfn.IFS(
tbl_HRMaster[[#This Row],[YearsAtCompany]]&lt;2,"&lt; 2 Years",
tbl_HRMaster[[#This Row],[YearsAtCompany]]&lt;5,"2-4 Years",
tbl_HRMaster[[#This Row],[YearsAtCompany]]&lt;10,"5-9 Years",
TRUE,"10+ Years"
)</f>
        <v>5-9 Years</v>
      </c>
      <c r="AE1390" s="5">
        <f>IF(tbl_HRMaster[[#This Row],[Attrition]]="Yes",1,0)</f>
        <v>0</v>
      </c>
    </row>
    <row r="1391" spans="1:31" x14ac:dyDescent="0.25">
      <c r="A1391">
        <v>27</v>
      </c>
      <c r="B1391" t="s">
        <v>21</v>
      </c>
      <c r="C1391" t="s">
        <v>22</v>
      </c>
      <c r="D1391" t="s">
        <v>30</v>
      </c>
      <c r="E1391">
        <v>10</v>
      </c>
      <c r="F1391">
        <v>3</v>
      </c>
      <c r="G1391" t="s">
        <v>24</v>
      </c>
      <c r="H1391">
        <v>297</v>
      </c>
      <c r="I1391" t="s">
        <v>25</v>
      </c>
      <c r="J1391">
        <v>1</v>
      </c>
      <c r="K1391" t="s">
        <v>40</v>
      </c>
      <c r="L1391" t="s">
        <v>32</v>
      </c>
      <c r="M1391">
        <v>29560</v>
      </c>
      <c r="N1391">
        <v>8</v>
      </c>
      <c r="O1391">
        <v>13</v>
      </c>
      <c r="P1391">
        <v>0</v>
      </c>
      <c r="Q1391">
        <v>9</v>
      </c>
      <c r="R1391">
        <v>6</v>
      </c>
      <c r="S1391">
        <v>7</v>
      </c>
      <c r="T1391">
        <v>0</v>
      </c>
      <c r="U1391">
        <v>7</v>
      </c>
      <c r="V1391">
        <f>COUNTIF(tbl_HRMaster[EmployeeID],tbl_HRMaster[[#This Row],[EmployeeID]])</f>
        <v>1</v>
      </c>
      <c r="W1391">
        <f>IFERROR(INDEX(tbl_EmployeeSurvey[EnvironmentSatisfaction],MATCH(tbl_HRMaster[[#This Row],[EmployeeID]],tbl_EmployeeSurvey[EmployeeID],0)),"Not Found")</f>
        <v>4</v>
      </c>
      <c r="X1391">
        <f>IFERROR(INDEX(tbl_EmployeeSurvey[JobSatisfaction],MATCH(tbl_HRMaster[[#This Row],[EmployeeID]],tbl_EmployeeSurvey[EmployeeID],0)),"Not Found")</f>
        <v>1</v>
      </c>
      <c r="Y1391" s="5">
        <f>IFERROR(INDEX(tbl_EmployeeSurvey[WorkLifeBalance],MATCH(tbl_HRMaster[[#This Row],[EmployeeID]],tbl_EmployeeSurvey[EmployeeID],0)),"Not Found")</f>
        <v>1</v>
      </c>
      <c r="Z1391" s="5">
        <f>IFERROR(VLOOKUP(tbl_HRMaster[[#This Row],[EmployeeID]],tbl_ManagerSurvey[[EmployeeID]:[PerformanceRating]],2,FALSE),"Not Found")</f>
        <v>3</v>
      </c>
      <c r="AA1391" s="5">
        <f>IFERROR(VLOOKUP(tbl_HRMaster[[#This Row],[EmployeeID]],tbl_ManagerSurvey[[EmployeeID]:[PerformanceRating]],3,FALSE),"Not Found")</f>
        <v>3</v>
      </c>
      <c r="AB1391" s="5" t="str">
        <f>IF(tbl_HRMaster[[#This Row],[Attrition]]="Yes","Left","Active")</f>
        <v>Active</v>
      </c>
      <c r="AC1391" s="5" t="str">
        <f>_xlfn.IFS(tbl_HRMaster[[#This Row],[Age]]&lt;25,"Under 25",tbl_HRMaster[[#This Row],[Age]]&lt;35,"25-34",tbl_HRMaster[[#This Row],[Age]]&lt;45,"35-44",tbl_HRMaster[[#This Row],[Age]]&lt;55,"45-54",TRUE,"Above 54")</f>
        <v>25-34</v>
      </c>
      <c r="AD1391" s="5" t="str">
        <f>_xlfn.IFS(
tbl_HRMaster[[#This Row],[YearsAtCompany]]&lt;2,"&lt; 2 Years",
tbl_HRMaster[[#This Row],[YearsAtCompany]]&lt;5,"2-4 Years",
tbl_HRMaster[[#This Row],[YearsAtCompany]]&lt;10,"5-9 Years",
TRUE,"10+ Years"
)</f>
        <v>5-9 Years</v>
      </c>
      <c r="AE1391" s="5">
        <f>IF(tbl_HRMaster[[#This Row],[Attrition]]="Yes",1,0)</f>
        <v>0</v>
      </c>
    </row>
    <row r="1392" spans="1:31" x14ac:dyDescent="0.25">
      <c r="A1392">
        <v>27</v>
      </c>
      <c r="B1392" t="s">
        <v>21</v>
      </c>
      <c r="C1392" t="s">
        <v>22</v>
      </c>
      <c r="D1392" t="s">
        <v>30</v>
      </c>
      <c r="E1392">
        <v>10</v>
      </c>
      <c r="F1392">
        <v>3</v>
      </c>
      <c r="G1392" t="s">
        <v>24</v>
      </c>
      <c r="H1392">
        <v>1767</v>
      </c>
      <c r="I1392" t="s">
        <v>25</v>
      </c>
      <c r="J1392">
        <v>1</v>
      </c>
      <c r="K1392" t="s">
        <v>40</v>
      </c>
      <c r="L1392" t="s">
        <v>32</v>
      </c>
      <c r="M1392">
        <v>29560</v>
      </c>
      <c r="N1392">
        <v>8</v>
      </c>
      <c r="O1392">
        <v>13</v>
      </c>
      <c r="P1392">
        <v>0</v>
      </c>
      <c r="Q1392">
        <v>9</v>
      </c>
      <c r="R1392">
        <v>6</v>
      </c>
      <c r="S1392">
        <v>7</v>
      </c>
      <c r="T1392">
        <v>0</v>
      </c>
      <c r="U1392">
        <v>7</v>
      </c>
      <c r="V1392">
        <f>COUNTIF(tbl_HRMaster[EmployeeID],tbl_HRMaster[[#This Row],[EmployeeID]])</f>
        <v>1</v>
      </c>
      <c r="W1392">
        <f>IFERROR(INDEX(tbl_EmployeeSurvey[EnvironmentSatisfaction],MATCH(tbl_HRMaster[[#This Row],[EmployeeID]],tbl_EmployeeSurvey[EmployeeID],0)),"Not Found")</f>
        <v>4</v>
      </c>
      <c r="X1392">
        <f>IFERROR(INDEX(tbl_EmployeeSurvey[JobSatisfaction],MATCH(tbl_HRMaster[[#This Row],[EmployeeID]],tbl_EmployeeSurvey[EmployeeID],0)),"Not Found")</f>
        <v>1</v>
      </c>
      <c r="Y1392" s="5">
        <f>IFERROR(INDEX(tbl_EmployeeSurvey[WorkLifeBalance],MATCH(tbl_HRMaster[[#This Row],[EmployeeID]],tbl_EmployeeSurvey[EmployeeID],0)),"Not Found")</f>
        <v>1</v>
      </c>
      <c r="Z1392" s="5">
        <f>IFERROR(VLOOKUP(tbl_HRMaster[[#This Row],[EmployeeID]],tbl_ManagerSurvey[[EmployeeID]:[PerformanceRating]],2,FALSE),"Not Found")</f>
        <v>3</v>
      </c>
      <c r="AA1392" s="5">
        <f>IFERROR(VLOOKUP(tbl_HRMaster[[#This Row],[EmployeeID]],tbl_ManagerSurvey[[EmployeeID]:[PerformanceRating]],3,FALSE),"Not Found")</f>
        <v>3</v>
      </c>
      <c r="AB1392" s="5" t="str">
        <f>IF(tbl_HRMaster[[#This Row],[Attrition]]="Yes","Left","Active")</f>
        <v>Active</v>
      </c>
      <c r="AC1392" s="5" t="str">
        <f>_xlfn.IFS(tbl_HRMaster[[#This Row],[Age]]&lt;25,"Under 25",tbl_HRMaster[[#This Row],[Age]]&lt;35,"25-34",tbl_HRMaster[[#This Row],[Age]]&lt;45,"35-44",tbl_HRMaster[[#This Row],[Age]]&lt;55,"45-54",TRUE,"Above 54")</f>
        <v>25-34</v>
      </c>
      <c r="AD1392" s="5" t="str">
        <f>_xlfn.IFS(
tbl_HRMaster[[#This Row],[YearsAtCompany]]&lt;2,"&lt; 2 Years",
tbl_HRMaster[[#This Row],[YearsAtCompany]]&lt;5,"2-4 Years",
tbl_HRMaster[[#This Row],[YearsAtCompany]]&lt;10,"5-9 Years",
TRUE,"10+ Years"
)</f>
        <v>5-9 Years</v>
      </c>
      <c r="AE1392" s="5">
        <f>IF(tbl_HRMaster[[#This Row],[Attrition]]="Yes",1,0)</f>
        <v>0</v>
      </c>
    </row>
    <row r="1393" spans="1:31" x14ac:dyDescent="0.25">
      <c r="A1393">
        <v>27</v>
      </c>
      <c r="B1393" t="s">
        <v>21</v>
      </c>
      <c r="C1393" t="s">
        <v>22</v>
      </c>
      <c r="D1393" t="s">
        <v>30</v>
      </c>
      <c r="E1393">
        <v>10</v>
      </c>
      <c r="F1393">
        <v>3</v>
      </c>
      <c r="G1393" t="s">
        <v>24</v>
      </c>
      <c r="H1393">
        <v>3237</v>
      </c>
      <c r="I1393" t="s">
        <v>25</v>
      </c>
      <c r="J1393">
        <v>1</v>
      </c>
      <c r="K1393" t="s">
        <v>40</v>
      </c>
      <c r="L1393" t="s">
        <v>32</v>
      </c>
      <c r="M1393">
        <v>29560</v>
      </c>
      <c r="N1393">
        <v>8</v>
      </c>
      <c r="O1393">
        <v>13</v>
      </c>
      <c r="P1393">
        <v>0</v>
      </c>
      <c r="Q1393">
        <v>9</v>
      </c>
      <c r="R1393">
        <v>6</v>
      </c>
      <c r="S1393">
        <v>7</v>
      </c>
      <c r="T1393">
        <v>0</v>
      </c>
      <c r="U1393">
        <v>7</v>
      </c>
      <c r="V1393">
        <f>COUNTIF(tbl_HRMaster[EmployeeID],tbl_HRMaster[[#This Row],[EmployeeID]])</f>
        <v>1</v>
      </c>
      <c r="W1393">
        <f>IFERROR(INDEX(tbl_EmployeeSurvey[EnvironmentSatisfaction],MATCH(tbl_HRMaster[[#This Row],[EmployeeID]],tbl_EmployeeSurvey[EmployeeID],0)),"Not Found")</f>
        <v>4</v>
      </c>
      <c r="X1393">
        <f>IFERROR(INDEX(tbl_EmployeeSurvey[JobSatisfaction],MATCH(tbl_HRMaster[[#This Row],[EmployeeID]],tbl_EmployeeSurvey[EmployeeID],0)),"Not Found")</f>
        <v>1</v>
      </c>
      <c r="Y1393" s="5">
        <f>IFERROR(INDEX(tbl_EmployeeSurvey[WorkLifeBalance],MATCH(tbl_HRMaster[[#This Row],[EmployeeID]],tbl_EmployeeSurvey[EmployeeID],0)),"Not Found")</f>
        <v>1</v>
      </c>
      <c r="Z1393" s="5">
        <f>IFERROR(VLOOKUP(tbl_HRMaster[[#This Row],[EmployeeID]],tbl_ManagerSurvey[[EmployeeID]:[PerformanceRating]],2,FALSE),"Not Found")</f>
        <v>3</v>
      </c>
      <c r="AA1393" s="5">
        <f>IFERROR(VLOOKUP(tbl_HRMaster[[#This Row],[EmployeeID]],tbl_ManagerSurvey[[EmployeeID]:[PerformanceRating]],3,FALSE),"Not Found")</f>
        <v>3</v>
      </c>
      <c r="AB1393" s="5" t="str">
        <f>IF(tbl_HRMaster[[#This Row],[Attrition]]="Yes","Left","Active")</f>
        <v>Active</v>
      </c>
      <c r="AC1393" s="5" t="str">
        <f>_xlfn.IFS(tbl_HRMaster[[#This Row],[Age]]&lt;25,"Under 25",tbl_HRMaster[[#This Row],[Age]]&lt;35,"25-34",tbl_HRMaster[[#This Row],[Age]]&lt;45,"35-44",tbl_HRMaster[[#This Row],[Age]]&lt;55,"45-54",TRUE,"Above 54")</f>
        <v>25-34</v>
      </c>
      <c r="AD1393" s="5" t="str">
        <f>_xlfn.IFS(
tbl_HRMaster[[#This Row],[YearsAtCompany]]&lt;2,"&lt; 2 Years",
tbl_HRMaster[[#This Row],[YearsAtCompany]]&lt;5,"2-4 Years",
tbl_HRMaster[[#This Row],[YearsAtCompany]]&lt;10,"5-9 Years",
TRUE,"10+ Years"
)</f>
        <v>5-9 Years</v>
      </c>
      <c r="AE1393" s="5">
        <f>IF(tbl_HRMaster[[#This Row],[Attrition]]="Yes",1,0)</f>
        <v>0</v>
      </c>
    </row>
    <row r="1394" spans="1:31" x14ac:dyDescent="0.25">
      <c r="A1394">
        <v>30</v>
      </c>
      <c r="B1394" t="s">
        <v>21</v>
      </c>
      <c r="C1394" t="s">
        <v>22</v>
      </c>
      <c r="D1394" t="s">
        <v>23</v>
      </c>
      <c r="E1394">
        <v>26</v>
      </c>
      <c r="F1394">
        <v>3</v>
      </c>
      <c r="G1394" t="s">
        <v>45</v>
      </c>
      <c r="H1394">
        <v>1039</v>
      </c>
      <c r="I1394" t="s">
        <v>25</v>
      </c>
      <c r="J1394">
        <v>2</v>
      </c>
      <c r="K1394" t="s">
        <v>44</v>
      </c>
      <c r="L1394" t="s">
        <v>32</v>
      </c>
      <c r="M1394">
        <v>44200</v>
      </c>
      <c r="N1394">
        <v>9</v>
      </c>
      <c r="O1394">
        <v>11</v>
      </c>
      <c r="P1394">
        <v>0</v>
      </c>
      <c r="Q1394">
        <v>9</v>
      </c>
      <c r="R1394">
        <v>3</v>
      </c>
      <c r="S1394">
        <v>7</v>
      </c>
      <c r="T1394">
        <v>0</v>
      </c>
      <c r="U1394">
        <v>2</v>
      </c>
      <c r="V1394">
        <f>COUNTIF(tbl_HRMaster[EmployeeID],tbl_HRMaster[[#This Row],[EmployeeID]])</f>
        <v>1</v>
      </c>
      <c r="W1394">
        <f>IFERROR(INDEX(tbl_EmployeeSurvey[EnvironmentSatisfaction],MATCH(tbl_HRMaster[[#This Row],[EmployeeID]],tbl_EmployeeSurvey[EmployeeID],0)),"Not Found")</f>
        <v>1</v>
      </c>
      <c r="X1394">
        <f>IFERROR(INDEX(tbl_EmployeeSurvey[JobSatisfaction],MATCH(tbl_HRMaster[[#This Row],[EmployeeID]],tbl_EmployeeSurvey[EmployeeID],0)),"Not Found")</f>
        <v>3</v>
      </c>
      <c r="Y1394" s="5">
        <f>IFERROR(INDEX(tbl_EmployeeSurvey[WorkLifeBalance],MATCH(tbl_HRMaster[[#This Row],[EmployeeID]],tbl_EmployeeSurvey[EmployeeID],0)),"Not Found")</f>
        <v>3</v>
      </c>
      <c r="Z1394" s="5">
        <f>IFERROR(VLOOKUP(tbl_HRMaster[[#This Row],[EmployeeID]],tbl_ManagerSurvey[[EmployeeID]:[PerformanceRating]],2,FALSE),"Not Found")</f>
        <v>3</v>
      </c>
      <c r="AA1394" s="5">
        <f>IFERROR(VLOOKUP(tbl_HRMaster[[#This Row],[EmployeeID]],tbl_ManagerSurvey[[EmployeeID]:[PerformanceRating]],3,FALSE),"Not Found")</f>
        <v>3</v>
      </c>
      <c r="AB1394" s="5" t="str">
        <f>IF(tbl_HRMaster[[#This Row],[Attrition]]="Yes","Left","Active")</f>
        <v>Active</v>
      </c>
      <c r="AC1394" s="5" t="str">
        <f>_xlfn.IFS(tbl_HRMaster[[#This Row],[Age]]&lt;25,"Under 25",tbl_HRMaster[[#This Row],[Age]]&lt;35,"25-34",tbl_HRMaster[[#This Row],[Age]]&lt;45,"35-44",tbl_HRMaster[[#This Row],[Age]]&lt;55,"45-54",TRUE,"Above 54")</f>
        <v>25-34</v>
      </c>
      <c r="AD1394" s="5" t="str">
        <f>_xlfn.IFS(
tbl_HRMaster[[#This Row],[YearsAtCompany]]&lt;2,"&lt; 2 Years",
tbl_HRMaster[[#This Row],[YearsAtCompany]]&lt;5,"2-4 Years",
tbl_HRMaster[[#This Row],[YearsAtCompany]]&lt;10,"5-9 Years",
TRUE,"10+ Years"
)</f>
        <v>5-9 Years</v>
      </c>
      <c r="AE1394" s="5">
        <f>IF(tbl_HRMaster[[#This Row],[Attrition]]="Yes",1,0)</f>
        <v>0</v>
      </c>
    </row>
    <row r="1395" spans="1:31" x14ac:dyDescent="0.25">
      <c r="A1395">
        <v>30</v>
      </c>
      <c r="B1395" t="s">
        <v>21</v>
      </c>
      <c r="C1395" t="s">
        <v>22</v>
      </c>
      <c r="D1395" t="s">
        <v>23</v>
      </c>
      <c r="E1395">
        <v>26</v>
      </c>
      <c r="F1395">
        <v>3</v>
      </c>
      <c r="G1395" t="s">
        <v>45</v>
      </c>
      <c r="H1395">
        <v>2509</v>
      </c>
      <c r="I1395" t="s">
        <v>25</v>
      </c>
      <c r="J1395">
        <v>2</v>
      </c>
      <c r="K1395" t="s">
        <v>44</v>
      </c>
      <c r="L1395" t="s">
        <v>32</v>
      </c>
      <c r="M1395">
        <v>44200</v>
      </c>
      <c r="N1395">
        <v>9</v>
      </c>
      <c r="O1395">
        <v>11</v>
      </c>
      <c r="P1395">
        <v>0</v>
      </c>
      <c r="Q1395">
        <v>9</v>
      </c>
      <c r="R1395">
        <v>3</v>
      </c>
      <c r="S1395">
        <v>7</v>
      </c>
      <c r="T1395">
        <v>0</v>
      </c>
      <c r="U1395">
        <v>2</v>
      </c>
      <c r="V1395">
        <f>COUNTIF(tbl_HRMaster[EmployeeID],tbl_HRMaster[[#This Row],[EmployeeID]])</f>
        <v>1</v>
      </c>
      <c r="W1395">
        <f>IFERROR(INDEX(tbl_EmployeeSurvey[EnvironmentSatisfaction],MATCH(tbl_HRMaster[[#This Row],[EmployeeID]],tbl_EmployeeSurvey[EmployeeID],0)),"Not Found")</f>
        <v>1</v>
      </c>
      <c r="X1395">
        <f>IFERROR(INDEX(tbl_EmployeeSurvey[JobSatisfaction],MATCH(tbl_HRMaster[[#This Row],[EmployeeID]],tbl_EmployeeSurvey[EmployeeID],0)),"Not Found")</f>
        <v>3</v>
      </c>
      <c r="Y1395" s="5">
        <f>IFERROR(INDEX(tbl_EmployeeSurvey[WorkLifeBalance],MATCH(tbl_HRMaster[[#This Row],[EmployeeID]],tbl_EmployeeSurvey[EmployeeID],0)),"Not Found")</f>
        <v>3</v>
      </c>
      <c r="Z1395" s="5">
        <f>IFERROR(VLOOKUP(tbl_HRMaster[[#This Row],[EmployeeID]],tbl_ManagerSurvey[[EmployeeID]:[PerformanceRating]],2,FALSE),"Not Found")</f>
        <v>3</v>
      </c>
      <c r="AA1395" s="5">
        <f>IFERROR(VLOOKUP(tbl_HRMaster[[#This Row],[EmployeeID]],tbl_ManagerSurvey[[EmployeeID]:[PerformanceRating]],3,FALSE),"Not Found")</f>
        <v>3</v>
      </c>
      <c r="AB1395" s="5" t="str">
        <f>IF(tbl_HRMaster[[#This Row],[Attrition]]="Yes","Left","Active")</f>
        <v>Active</v>
      </c>
      <c r="AC1395" s="5" t="str">
        <f>_xlfn.IFS(tbl_HRMaster[[#This Row],[Age]]&lt;25,"Under 25",tbl_HRMaster[[#This Row],[Age]]&lt;35,"25-34",tbl_HRMaster[[#This Row],[Age]]&lt;45,"35-44",tbl_HRMaster[[#This Row],[Age]]&lt;55,"45-54",TRUE,"Above 54")</f>
        <v>25-34</v>
      </c>
      <c r="AD1395" s="5" t="str">
        <f>_xlfn.IFS(
tbl_HRMaster[[#This Row],[YearsAtCompany]]&lt;2,"&lt; 2 Years",
tbl_HRMaster[[#This Row],[YearsAtCompany]]&lt;5,"2-4 Years",
tbl_HRMaster[[#This Row],[YearsAtCompany]]&lt;10,"5-9 Years",
TRUE,"10+ Years"
)</f>
        <v>5-9 Years</v>
      </c>
      <c r="AE1395" s="5">
        <f>IF(tbl_HRMaster[[#This Row],[Attrition]]="Yes",1,0)</f>
        <v>0</v>
      </c>
    </row>
    <row r="1396" spans="1:31" x14ac:dyDescent="0.25">
      <c r="A1396">
        <v>30</v>
      </c>
      <c r="B1396" t="s">
        <v>21</v>
      </c>
      <c r="C1396" t="s">
        <v>22</v>
      </c>
      <c r="D1396" t="s">
        <v>23</v>
      </c>
      <c r="E1396">
        <v>26</v>
      </c>
      <c r="F1396">
        <v>3</v>
      </c>
      <c r="G1396" t="s">
        <v>45</v>
      </c>
      <c r="H1396">
        <v>3979</v>
      </c>
      <c r="I1396" t="s">
        <v>25</v>
      </c>
      <c r="J1396">
        <v>2</v>
      </c>
      <c r="K1396" t="s">
        <v>44</v>
      </c>
      <c r="L1396" t="s">
        <v>32</v>
      </c>
      <c r="M1396">
        <v>44200</v>
      </c>
      <c r="N1396">
        <v>9</v>
      </c>
      <c r="O1396">
        <v>11</v>
      </c>
      <c r="P1396">
        <v>0</v>
      </c>
      <c r="Q1396">
        <v>9</v>
      </c>
      <c r="R1396">
        <v>3</v>
      </c>
      <c r="S1396">
        <v>7</v>
      </c>
      <c r="T1396">
        <v>0</v>
      </c>
      <c r="U1396">
        <v>2</v>
      </c>
      <c r="V1396">
        <f>COUNTIF(tbl_HRMaster[EmployeeID],tbl_HRMaster[[#This Row],[EmployeeID]])</f>
        <v>1</v>
      </c>
      <c r="W1396">
        <f>IFERROR(INDEX(tbl_EmployeeSurvey[EnvironmentSatisfaction],MATCH(tbl_HRMaster[[#This Row],[EmployeeID]],tbl_EmployeeSurvey[EmployeeID],0)),"Not Found")</f>
        <v>1</v>
      </c>
      <c r="X1396">
        <f>IFERROR(INDEX(tbl_EmployeeSurvey[JobSatisfaction],MATCH(tbl_HRMaster[[#This Row],[EmployeeID]],tbl_EmployeeSurvey[EmployeeID],0)),"Not Found")</f>
        <v>3</v>
      </c>
      <c r="Y1396" s="5">
        <f>IFERROR(INDEX(tbl_EmployeeSurvey[WorkLifeBalance],MATCH(tbl_HRMaster[[#This Row],[EmployeeID]],tbl_EmployeeSurvey[EmployeeID],0)),"Not Found")</f>
        <v>3</v>
      </c>
      <c r="Z1396" s="5">
        <f>IFERROR(VLOOKUP(tbl_HRMaster[[#This Row],[EmployeeID]],tbl_ManagerSurvey[[EmployeeID]:[PerformanceRating]],2,FALSE),"Not Found")</f>
        <v>3</v>
      </c>
      <c r="AA1396" s="5">
        <f>IFERROR(VLOOKUP(tbl_HRMaster[[#This Row],[EmployeeID]],tbl_ManagerSurvey[[EmployeeID]:[PerformanceRating]],3,FALSE),"Not Found")</f>
        <v>3</v>
      </c>
      <c r="AB1396" s="5" t="str">
        <f>IF(tbl_HRMaster[[#This Row],[Attrition]]="Yes","Left","Active")</f>
        <v>Active</v>
      </c>
      <c r="AC1396" s="5" t="str">
        <f>_xlfn.IFS(tbl_HRMaster[[#This Row],[Age]]&lt;25,"Under 25",tbl_HRMaster[[#This Row],[Age]]&lt;35,"25-34",tbl_HRMaster[[#This Row],[Age]]&lt;45,"35-44",tbl_HRMaster[[#This Row],[Age]]&lt;55,"45-54",TRUE,"Above 54")</f>
        <v>25-34</v>
      </c>
      <c r="AD1396" s="5" t="str">
        <f>_xlfn.IFS(
tbl_HRMaster[[#This Row],[YearsAtCompany]]&lt;2,"&lt; 2 Years",
tbl_HRMaster[[#This Row],[YearsAtCompany]]&lt;5,"2-4 Years",
tbl_HRMaster[[#This Row],[YearsAtCompany]]&lt;10,"5-9 Years",
TRUE,"10+ Years"
)</f>
        <v>5-9 Years</v>
      </c>
      <c r="AE1396" s="5">
        <f>IF(tbl_HRMaster[[#This Row],[Attrition]]="Yes",1,0)</f>
        <v>0</v>
      </c>
    </row>
    <row r="1397" spans="1:31" x14ac:dyDescent="0.25">
      <c r="A1397">
        <v>33</v>
      </c>
      <c r="B1397" t="s">
        <v>21</v>
      </c>
      <c r="C1397" t="s">
        <v>29</v>
      </c>
      <c r="D1397" t="s">
        <v>23</v>
      </c>
      <c r="E1397">
        <v>4</v>
      </c>
      <c r="F1397">
        <v>2</v>
      </c>
      <c r="G1397" t="s">
        <v>24</v>
      </c>
      <c r="H1397">
        <v>71</v>
      </c>
      <c r="I1397" t="s">
        <v>34</v>
      </c>
      <c r="J1397">
        <v>4</v>
      </c>
      <c r="K1397" t="s">
        <v>31</v>
      </c>
      <c r="L1397" t="s">
        <v>32</v>
      </c>
      <c r="M1397">
        <v>47880</v>
      </c>
      <c r="N1397">
        <v>3</v>
      </c>
      <c r="O1397">
        <v>11</v>
      </c>
      <c r="P1397">
        <v>1</v>
      </c>
      <c r="Q1397">
        <v>9</v>
      </c>
      <c r="R1397">
        <v>0</v>
      </c>
      <c r="S1397">
        <v>7</v>
      </c>
      <c r="T1397">
        <v>0</v>
      </c>
      <c r="U1397">
        <v>1</v>
      </c>
      <c r="V1397">
        <f>COUNTIF(tbl_HRMaster[EmployeeID],tbl_HRMaster[[#This Row],[EmployeeID]])</f>
        <v>1</v>
      </c>
      <c r="W1397">
        <f>IFERROR(INDEX(tbl_EmployeeSurvey[EnvironmentSatisfaction],MATCH(tbl_HRMaster[[#This Row],[EmployeeID]],tbl_EmployeeSurvey[EmployeeID],0)),"Not Found")</f>
        <v>2</v>
      </c>
      <c r="X1397">
        <f>IFERROR(INDEX(tbl_EmployeeSurvey[JobSatisfaction],MATCH(tbl_HRMaster[[#This Row],[EmployeeID]],tbl_EmployeeSurvey[EmployeeID],0)),"Not Found")</f>
        <v>4</v>
      </c>
      <c r="Y1397" s="5">
        <f>IFERROR(INDEX(tbl_EmployeeSurvey[WorkLifeBalance],MATCH(tbl_HRMaster[[#This Row],[EmployeeID]],tbl_EmployeeSurvey[EmployeeID],0)),"Not Found")</f>
        <v>2</v>
      </c>
      <c r="Z1397" s="5">
        <f>IFERROR(VLOOKUP(tbl_HRMaster[[#This Row],[EmployeeID]],tbl_ManagerSurvey[[EmployeeID]:[PerformanceRating]],2,FALSE),"Not Found")</f>
        <v>3</v>
      </c>
      <c r="AA1397" s="5">
        <f>IFERROR(VLOOKUP(tbl_HRMaster[[#This Row],[EmployeeID]],tbl_ManagerSurvey[[EmployeeID]:[PerformanceRating]],3,FALSE),"Not Found")</f>
        <v>3</v>
      </c>
      <c r="AB1397" s="5" t="str">
        <f>IF(tbl_HRMaster[[#This Row],[Attrition]]="Yes","Left","Active")</f>
        <v>Active</v>
      </c>
      <c r="AC1397" s="5" t="str">
        <f>_xlfn.IFS(tbl_HRMaster[[#This Row],[Age]]&lt;25,"Under 25",tbl_HRMaster[[#This Row],[Age]]&lt;35,"25-34",tbl_HRMaster[[#This Row],[Age]]&lt;45,"35-44",tbl_HRMaster[[#This Row],[Age]]&lt;55,"45-54",TRUE,"Above 54")</f>
        <v>25-34</v>
      </c>
      <c r="AD1397" s="5" t="str">
        <f>_xlfn.IFS(
tbl_HRMaster[[#This Row],[YearsAtCompany]]&lt;2,"&lt; 2 Years",
tbl_HRMaster[[#This Row],[YearsAtCompany]]&lt;5,"2-4 Years",
tbl_HRMaster[[#This Row],[YearsAtCompany]]&lt;10,"5-9 Years",
TRUE,"10+ Years"
)</f>
        <v>5-9 Years</v>
      </c>
      <c r="AE1397" s="5">
        <f>IF(tbl_HRMaster[[#This Row],[Attrition]]="Yes",1,0)</f>
        <v>0</v>
      </c>
    </row>
    <row r="1398" spans="1:31" x14ac:dyDescent="0.25">
      <c r="A1398">
        <v>33</v>
      </c>
      <c r="B1398" t="s">
        <v>21</v>
      </c>
      <c r="C1398" t="s">
        <v>29</v>
      </c>
      <c r="D1398" t="s">
        <v>23</v>
      </c>
      <c r="E1398">
        <v>4</v>
      </c>
      <c r="F1398">
        <v>2</v>
      </c>
      <c r="G1398" t="s">
        <v>24</v>
      </c>
      <c r="H1398">
        <v>1541</v>
      </c>
      <c r="I1398" t="s">
        <v>34</v>
      </c>
      <c r="J1398">
        <v>4</v>
      </c>
      <c r="K1398" t="s">
        <v>31</v>
      </c>
      <c r="L1398" t="s">
        <v>32</v>
      </c>
      <c r="M1398">
        <v>47880</v>
      </c>
      <c r="N1398">
        <v>3</v>
      </c>
      <c r="O1398">
        <v>11</v>
      </c>
      <c r="P1398">
        <v>1</v>
      </c>
      <c r="Q1398">
        <v>9</v>
      </c>
      <c r="R1398">
        <v>0</v>
      </c>
      <c r="S1398">
        <v>7</v>
      </c>
      <c r="T1398">
        <v>0</v>
      </c>
      <c r="U1398">
        <v>1</v>
      </c>
      <c r="V1398">
        <f>COUNTIF(tbl_HRMaster[EmployeeID],tbl_HRMaster[[#This Row],[EmployeeID]])</f>
        <v>1</v>
      </c>
      <c r="W1398">
        <f>IFERROR(INDEX(tbl_EmployeeSurvey[EnvironmentSatisfaction],MATCH(tbl_HRMaster[[#This Row],[EmployeeID]],tbl_EmployeeSurvey[EmployeeID],0)),"Not Found")</f>
        <v>2</v>
      </c>
      <c r="X1398">
        <f>IFERROR(INDEX(tbl_EmployeeSurvey[JobSatisfaction],MATCH(tbl_HRMaster[[#This Row],[EmployeeID]],tbl_EmployeeSurvey[EmployeeID],0)),"Not Found")</f>
        <v>4</v>
      </c>
      <c r="Y1398" s="5">
        <f>IFERROR(INDEX(tbl_EmployeeSurvey[WorkLifeBalance],MATCH(tbl_HRMaster[[#This Row],[EmployeeID]],tbl_EmployeeSurvey[EmployeeID],0)),"Not Found")</f>
        <v>2</v>
      </c>
      <c r="Z1398" s="5">
        <f>IFERROR(VLOOKUP(tbl_HRMaster[[#This Row],[EmployeeID]],tbl_ManagerSurvey[[EmployeeID]:[PerformanceRating]],2,FALSE),"Not Found")</f>
        <v>3</v>
      </c>
      <c r="AA1398" s="5">
        <f>IFERROR(VLOOKUP(tbl_HRMaster[[#This Row],[EmployeeID]],tbl_ManagerSurvey[[EmployeeID]:[PerformanceRating]],3,FALSE),"Not Found")</f>
        <v>3</v>
      </c>
      <c r="AB1398" s="5" t="str">
        <f>IF(tbl_HRMaster[[#This Row],[Attrition]]="Yes","Left","Active")</f>
        <v>Active</v>
      </c>
      <c r="AC1398" s="5" t="str">
        <f>_xlfn.IFS(tbl_HRMaster[[#This Row],[Age]]&lt;25,"Under 25",tbl_HRMaster[[#This Row],[Age]]&lt;35,"25-34",tbl_HRMaster[[#This Row],[Age]]&lt;45,"35-44",tbl_HRMaster[[#This Row],[Age]]&lt;55,"45-54",TRUE,"Above 54")</f>
        <v>25-34</v>
      </c>
      <c r="AD1398" s="5" t="str">
        <f>_xlfn.IFS(
tbl_HRMaster[[#This Row],[YearsAtCompany]]&lt;2,"&lt; 2 Years",
tbl_HRMaster[[#This Row],[YearsAtCompany]]&lt;5,"2-4 Years",
tbl_HRMaster[[#This Row],[YearsAtCompany]]&lt;10,"5-9 Years",
TRUE,"10+ Years"
)</f>
        <v>5-9 Years</v>
      </c>
      <c r="AE1398" s="5">
        <f>IF(tbl_HRMaster[[#This Row],[Attrition]]="Yes",1,0)</f>
        <v>0</v>
      </c>
    </row>
    <row r="1399" spans="1:31" x14ac:dyDescent="0.25">
      <c r="A1399">
        <v>33</v>
      </c>
      <c r="B1399" t="s">
        <v>21</v>
      </c>
      <c r="C1399" t="s">
        <v>29</v>
      </c>
      <c r="D1399" t="s">
        <v>23</v>
      </c>
      <c r="E1399">
        <v>4</v>
      </c>
      <c r="F1399">
        <v>2</v>
      </c>
      <c r="G1399" t="s">
        <v>24</v>
      </c>
      <c r="H1399">
        <v>3011</v>
      </c>
      <c r="I1399" t="s">
        <v>34</v>
      </c>
      <c r="J1399">
        <v>4</v>
      </c>
      <c r="K1399" t="s">
        <v>31</v>
      </c>
      <c r="L1399" t="s">
        <v>32</v>
      </c>
      <c r="M1399">
        <v>47880</v>
      </c>
      <c r="N1399">
        <v>3</v>
      </c>
      <c r="O1399">
        <v>11</v>
      </c>
      <c r="P1399">
        <v>1</v>
      </c>
      <c r="Q1399">
        <v>9</v>
      </c>
      <c r="R1399">
        <v>0</v>
      </c>
      <c r="S1399">
        <v>7</v>
      </c>
      <c r="T1399">
        <v>0</v>
      </c>
      <c r="U1399">
        <v>1</v>
      </c>
      <c r="V1399">
        <f>COUNTIF(tbl_HRMaster[EmployeeID],tbl_HRMaster[[#This Row],[EmployeeID]])</f>
        <v>1</v>
      </c>
      <c r="W1399">
        <f>IFERROR(INDEX(tbl_EmployeeSurvey[EnvironmentSatisfaction],MATCH(tbl_HRMaster[[#This Row],[EmployeeID]],tbl_EmployeeSurvey[EmployeeID],0)),"Not Found")</f>
        <v>2</v>
      </c>
      <c r="X1399">
        <f>IFERROR(INDEX(tbl_EmployeeSurvey[JobSatisfaction],MATCH(tbl_HRMaster[[#This Row],[EmployeeID]],tbl_EmployeeSurvey[EmployeeID],0)),"Not Found")</f>
        <v>4</v>
      </c>
      <c r="Y1399" s="5">
        <f>IFERROR(INDEX(tbl_EmployeeSurvey[WorkLifeBalance],MATCH(tbl_HRMaster[[#This Row],[EmployeeID]],tbl_EmployeeSurvey[EmployeeID],0)),"Not Found")</f>
        <v>2</v>
      </c>
      <c r="Z1399" s="5">
        <f>IFERROR(VLOOKUP(tbl_HRMaster[[#This Row],[EmployeeID]],tbl_ManagerSurvey[[EmployeeID]:[PerformanceRating]],2,FALSE),"Not Found")</f>
        <v>3</v>
      </c>
      <c r="AA1399" s="5">
        <f>IFERROR(VLOOKUP(tbl_HRMaster[[#This Row],[EmployeeID]],tbl_ManagerSurvey[[EmployeeID]:[PerformanceRating]],3,FALSE),"Not Found")</f>
        <v>3</v>
      </c>
      <c r="AB1399" s="5" t="str">
        <f>IF(tbl_HRMaster[[#This Row],[Attrition]]="Yes","Left","Active")</f>
        <v>Active</v>
      </c>
      <c r="AC1399" s="5" t="str">
        <f>_xlfn.IFS(tbl_HRMaster[[#This Row],[Age]]&lt;25,"Under 25",tbl_HRMaster[[#This Row],[Age]]&lt;35,"25-34",tbl_HRMaster[[#This Row],[Age]]&lt;45,"35-44",tbl_HRMaster[[#This Row],[Age]]&lt;55,"45-54",TRUE,"Above 54")</f>
        <v>25-34</v>
      </c>
      <c r="AD1399" s="5" t="str">
        <f>_xlfn.IFS(
tbl_HRMaster[[#This Row],[YearsAtCompany]]&lt;2,"&lt; 2 Years",
tbl_HRMaster[[#This Row],[YearsAtCompany]]&lt;5,"2-4 Years",
tbl_HRMaster[[#This Row],[YearsAtCompany]]&lt;10,"5-9 Years",
TRUE,"10+ Years"
)</f>
        <v>5-9 Years</v>
      </c>
      <c r="AE1399" s="5">
        <f>IF(tbl_HRMaster[[#This Row],[Attrition]]="Yes",1,0)</f>
        <v>0</v>
      </c>
    </row>
    <row r="1400" spans="1:31" x14ac:dyDescent="0.25">
      <c r="A1400">
        <v>32</v>
      </c>
      <c r="B1400" t="s">
        <v>21</v>
      </c>
      <c r="C1400" t="s">
        <v>22</v>
      </c>
      <c r="D1400" t="s">
        <v>30</v>
      </c>
      <c r="E1400">
        <v>7</v>
      </c>
      <c r="F1400">
        <v>3</v>
      </c>
      <c r="G1400" t="s">
        <v>46</v>
      </c>
      <c r="H1400">
        <v>65</v>
      </c>
      <c r="I1400" t="s">
        <v>34</v>
      </c>
      <c r="J1400">
        <v>2</v>
      </c>
      <c r="K1400" t="s">
        <v>26</v>
      </c>
      <c r="L1400" t="s">
        <v>32</v>
      </c>
      <c r="M1400">
        <v>24720</v>
      </c>
      <c r="N1400">
        <v>7</v>
      </c>
      <c r="O1400">
        <v>13</v>
      </c>
      <c r="P1400">
        <v>0</v>
      </c>
      <c r="Q1400">
        <v>10</v>
      </c>
      <c r="R1400">
        <v>2</v>
      </c>
      <c r="S1400">
        <v>7</v>
      </c>
      <c r="T1400">
        <v>0</v>
      </c>
      <c r="U1400">
        <v>7</v>
      </c>
      <c r="V1400">
        <f>COUNTIF(tbl_HRMaster[EmployeeID],tbl_HRMaster[[#This Row],[EmployeeID]])</f>
        <v>1</v>
      </c>
      <c r="W1400">
        <f>IFERROR(INDEX(tbl_EmployeeSurvey[EnvironmentSatisfaction],MATCH(tbl_HRMaster[[#This Row],[EmployeeID]],tbl_EmployeeSurvey[EmployeeID],0)),"Not Found")</f>
        <v>1</v>
      </c>
      <c r="X1400">
        <f>IFERROR(INDEX(tbl_EmployeeSurvey[JobSatisfaction],MATCH(tbl_HRMaster[[#This Row],[EmployeeID]],tbl_EmployeeSurvey[EmployeeID],0)),"Not Found")</f>
        <v>4</v>
      </c>
      <c r="Y1400" s="5">
        <f>IFERROR(INDEX(tbl_EmployeeSurvey[WorkLifeBalance],MATCH(tbl_HRMaster[[#This Row],[EmployeeID]],tbl_EmployeeSurvey[EmployeeID],0)),"Not Found")</f>
        <v>2</v>
      </c>
      <c r="Z1400" s="5">
        <f>IFERROR(VLOOKUP(tbl_HRMaster[[#This Row],[EmployeeID]],tbl_ManagerSurvey[[EmployeeID]:[PerformanceRating]],2,FALSE),"Not Found")</f>
        <v>3</v>
      </c>
      <c r="AA1400" s="5">
        <f>IFERROR(VLOOKUP(tbl_HRMaster[[#This Row],[EmployeeID]],tbl_ManagerSurvey[[EmployeeID]:[PerformanceRating]],3,FALSE),"Not Found")</f>
        <v>3</v>
      </c>
      <c r="AB1400" s="5" t="str">
        <f>IF(tbl_HRMaster[[#This Row],[Attrition]]="Yes","Left","Active")</f>
        <v>Active</v>
      </c>
      <c r="AC1400" s="5" t="str">
        <f>_xlfn.IFS(tbl_HRMaster[[#This Row],[Age]]&lt;25,"Under 25",tbl_HRMaster[[#This Row],[Age]]&lt;35,"25-34",tbl_HRMaster[[#This Row],[Age]]&lt;45,"35-44",tbl_HRMaster[[#This Row],[Age]]&lt;55,"45-54",TRUE,"Above 54")</f>
        <v>25-34</v>
      </c>
      <c r="AD1400" s="5" t="str">
        <f>_xlfn.IFS(
tbl_HRMaster[[#This Row],[YearsAtCompany]]&lt;2,"&lt; 2 Years",
tbl_HRMaster[[#This Row],[YearsAtCompany]]&lt;5,"2-4 Years",
tbl_HRMaster[[#This Row],[YearsAtCompany]]&lt;10,"5-9 Years",
TRUE,"10+ Years"
)</f>
        <v>5-9 Years</v>
      </c>
      <c r="AE1400" s="5">
        <f>IF(tbl_HRMaster[[#This Row],[Attrition]]="Yes",1,0)</f>
        <v>0</v>
      </c>
    </row>
    <row r="1401" spans="1:31" x14ac:dyDescent="0.25">
      <c r="A1401">
        <v>32</v>
      </c>
      <c r="B1401" t="s">
        <v>21</v>
      </c>
      <c r="C1401" t="s">
        <v>22</v>
      </c>
      <c r="D1401" t="s">
        <v>30</v>
      </c>
      <c r="E1401">
        <v>7</v>
      </c>
      <c r="F1401">
        <v>3</v>
      </c>
      <c r="G1401" t="s">
        <v>46</v>
      </c>
      <c r="H1401">
        <v>1535</v>
      </c>
      <c r="I1401" t="s">
        <v>34</v>
      </c>
      <c r="J1401">
        <v>2</v>
      </c>
      <c r="K1401" t="s">
        <v>26</v>
      </c>
      <c r="L1401" t="s">
        <v>32</v>
      </c>
      <c r="M1401">
        <v>24720</v>
      </c>
      <c r="N1401">
        <v>7</v>
      </c>
      <c r="O1401">
        <v>13</v>
      </c>
      <c r="P1401">
        <v>0</v>
      </c>
      <c r="Q1401">
        <v>10</v>
      </c>
      <c r="R1401">
        <v>2</v>
      </c>
      <c r="S1401">
        <v>7</v>
      </c>
      <c r="T1401">
        <v>0</v>
      </c>
      <c r="U1401">
        <v>7</v>
      </c>
      <c r="V1401">
        <f>COUNTIF(tbl_HRMaster[EmployeeID],tbl_HRMaster[[#This Row],[EmployeeID]])</f>
        <v>1</v>
      </c>
      <c r="W1401">
        <f>IFERROR(INDEX(tbl_EmployeeSurvey[EnvironmentSatisfaction],MATCH(tbl_HRMaster[[#This Row],[EmployeeID]],tbl_EmployeeSurvey[EmployeeID],0)),"Not Found")</f>
        <v>1</v>
      </c>
      <c r="X1401">
        <f>IFERROR(INDEX(tbl_EmployeeSurvey[JobSatisfaction],MATCH(tbl_HRMaster[[#This Row],[EmployeeID]],tbl_EmployeeSurvey[EmployeeID],0)),"Not Found")</f>
        <v>4</v>
      </c>
      <c r="Y1401" s="5">
        <f>IFERROR(INDEX(tbl_EmployeeSurvey[WorkLifeBalance],MATCH(tbl_HRMaster[[#This Row],[EmployeeID]],tbl_EmployeeSurvey[EmployeeID],0)),"Not Found")</f>
        <v>2</v>
      </c>
      <c r="Z1401" s="5">
        <f>IFERROR(VLOOKUP(tbl_HRMaster[[#This Row],[EmployeeID]],tbl_ManagerSurvey[[EmployeeID]:[PerformanceRating]],2,FALSE),"Not Found")</f>
        <v>3</v>
      </c>
      <c r="AA1401" s="5">
        <f>IFERROR(VLOOKUP(tbl_HRMaster[[#This Row],[EmployeeID]],tbl_ManagerSurvey[[EmployeeID]:[PerformanceRating]],3,FALSE),"Not Found")</f>
        <v>3</v>
      </c>
      <c r="AB1401" s="5" t="str">
        <f>IF(tbl_HRMaster[[#This Row],[Attrition]]="Yes","Left","Active")</f>
        <v>Active</v>
      </c>
      <c r="AC1401" s="5" t="str">
        <f>_xlfn.IFS(tbl_HRMaster[[#This Row],[Age]]&lt;25,"Under 25",tbl_HRMaster[[#This Row],[Age]]&lt;35,"25-34",tbl_HRMaster[[#This Row],[Age]]&lt;45,"35-44",tbl_HRMaster[[#This Row],[Age]]&lt;55,"45-54",TRUE,"Above 54")</f>
        <v>25-34</v>
      </c>
      <c r="AD1401" s="5" t="str">
        <f>_xlfn.IFS(
tbl_HRMaster[[#This Row],[YearsAtCompany]]&lt;2,"&lt; 2 Years",
tbl_HRMaster[[#This Row],[YearsAtCompany]]&lt;5,"2-4 Years",
tbl_HRMaster[[#This Row],[YearsAtCompany]]&lt;10,"5-9 Years",
TRUE,"10+ Years"
)</f>
        <v>5-9 Years</v>
      </c>
      <c r="AE1401" s="5">
        <f>IF(tbl_HRMaster[[#This Row],[Attrition]]="Yes",1,0)</f>
        <v>0</v>
      </c>
    </row>
    <row r="1402" spans="1:31" x14ac:dyDescent="0.25">
      <c r="A1402">
        <v>32</v>
      </c>
      <c r="B1402" t="s">
        <v>21</v>
      </c>
      <c r="C1402" t="s">
        <v>22</v>
      </c>
      <c r="D1402" t="s">
        <v>30</v>
      </c>
      <c r="E1402">
        <v>7</v>
      </c>
      <c r="F1402">
        <v>3</v>
      </c>
      <c r="G1402" t="s">
        <v>46</v>
      </c>
      <c r="H1402">
        <v>3005</v>
      </c>
      <c r="I1402" t="s">
        <v>34</v>
      </c>
      <c r="J1402">
        <v>2</v>
      </c>
      <c r="K1402" t="s">
        <v>26</v>
      </c>
      <c r="L1402" t="s">
        <v>32</v>
      </c>
      <c r="M1402">
        <v>24720</v>
      </c>
      <c r="N1402">
        <v>7</v>
      </c>
      <c r="O1402">
        <v>13</v>
      </c>
      <c r="P1402">
        <v>0</v>
      </c>
      <c r="Q1402">
        <v>10</v>
      </c>
      <c r="R1402">
        <v>2</v>
      </c>
      <c r="S1402">
        <v>7</v>
      </c>
      <c r="T1402">
        <v>0</v>
      </c>
      <c r="U1402">
        <v>7</v>
      </c>
      <c r="V1402">
        <f>COUNTIF(tbl_HRMaster[EmployeeID],tbl_HRMaster[[#This Row],[EmployeeID]])</f>
        <v>1</v>
      </c>
      <c r="W1402">
        <f>IFERROR(INDEX(tbl_EmployeeSurvey[EnvironmentSatisfaction],MATCH(tbl_HRMaster[[#This Row],[EmployeeID]],tbl_EmployeeSurvey[EmployeeID],0)),"Not Found")</f>
        <v>1</v>
      </c>
      <c r="X1402">
        <f>IFERROR(INDEX(tbl_EmployeeSurvey[JobSatisfaction],MATCH(tbl_HRMaster[[#This Row],[EmployeeID]],tbl_EmployeeSurvey[EmployeeID],0)),"Not Found")</f>
        <v>4</v>
      </c>
      <c r="Y1402" s="5">
        <f>IFERROR(INDEX(tbl_EmployeeSurvey[WorkLifeBalance],MATCH(tbl_HRMaster[[#This Row],[EmployeeID]],tbl_EmployeeSurvey[EmployeeID],0)),"Not Found")</f>
        <v>2</v>
      </c>
      <c r="Z1402" s="5">
        <f>IFERROR(VLOOKUP(tbl_HRMaster[[#This Row],[EmployeeID]],tbl_ManagerSurvey[[EmployeeID]:[PerformanceRating]],2,FALSE),"Not Found")</f>
        <v>3</v>
      </c>
      <c r="AA1402" s="5">
        <f>IFERROR(VLOOKUP(tbl_HRMaster[[#This Row],[EmployeeID]],tbl_ManagerSurvey[[EmployeeID]:[PerformanceRating]],3,FALSE),"Not Found")</f>
        <v>3</v>
      </c>
      <c r="AB1402" s="5" t="str">
        <f>IF(tbl_HRMaster[[#This Row],[Attrition]]="Yes","Left","Active")</f>
        <v>Active</v>
      </c>
      <c r="AC1402" s="5" t="str">
        <f>_xlfn.IFS(tbl_HRMaster[[#This Row],[Age]]&lt;25,"Under 25",tbl_HRMaster[[#This Row],[Age]]&lt;35,"25-34",tbl_HRMaster[[#This Row],[Age]]&lt;45,"35-44",tbl_HRMaster[[#This Row],[Age]]&lt;55,"45-54",TRUE,"Above 54")</f>
        <v>25-34</v>
      </c>
      <c r="AD1402" s="5" t="str">
        <f>_xlfn.IFS(
tbl_HRMaster[[#This Row],[YearsAtCompany]]&lt;2,"&lt; 2 Years",
tbl_HRMaster[[#This Row],[YearsAtCompany]]&lt;5,"2-4 Years",
tbl_HRMaster[[#This Row],[YearsAtCompany]]&lt;10,"5-9 Years",
TRUE,"10+ Years"
)</f>
        <v>5-9 Years</v>
      </c>
      <c r="AE1402" s="5">
        <f>IF(tbl_HRMaster[[#This Row],[Attrition]]="Yes",1,0)</f>
        <v>0</v>
      </c>
    </row>
    <row r="1403" spans="1:31" x14ac:dyDescent="0.25">
      <c r="A1403">
        <v>34</v>
      </c>
      <c r="B1403" t="s">
        <v>28</v>
      </c>
      <c r="C1403" t="s">
        <v>29</v>
      </c>
      <c r="D1403" t="s">
        <v>30</v>
      </c>
      <c r="E1403">
        <v>2</v>
      </c>
      <c r="F1403">
        <v>1</v>
      </c>
      <c r="G1403" t="s">
        <v>24</v>
      </c>
      <c r="H1403">
        <v>1033</v>
      </c>
      <c r="I1403" t="s">
        <v>34</v>
      </c>
      <c r="J1403">
        <v>1</v>
      </c>
      <c r="K1403" t="s">
        <v>42</v>
      </c>
      <c r="L1403" t="s">
        <v>27</v>
      </c>
      <c r="M1403">
        <v>134990</v>
      </c>
      <c r="N1403">
        <v>4</v>
      </c>
      <c r="O1403">
        <v>23</v>
      </c>
      <c r="P1403">
        <v>2</v>
      </c>
      <c r="Q1403">
        <v>11</v>
      </c>
      <c r="R1403">
        <v>2</v>
      </c>
      <c r="S1403">
        <v>7</v>
      </c>
      <c r="T1403">
        <v>0</v>
      </c>
      <c r="U1403">
        <v>7</v>
      </c>
      <c r="V1403">
        <f>COUNTIF(tbl_HRMaster[EmployeeID],tbl_HRMaster[[#This Row],[EmployeeID]])</f>
        <v>1</v>
      </c>
      <c r="W1403">
        <f>IFERROR(INDEX(tbl_EmployeeSurvey[EnvironmentSatisfaction],MATCH(tbl_HRMaster[[#This Row],[EmployeeID]],tbl_EmployeeSurvey[EmployeeID],0)),"Not Found")</f>
        <v>4</v>
      </c>
      <c r="X1403">
        <f>IFERROR(INDEX(tbl_EmployeeSurvey[JobSatisfaction],MATCH(tbl_HRMaster[[#This Row],[EmployeeID]],tbl_EmployeeSurvey[EmployeeID],0)),"Not Found")</f>
        <v>1</v>
      </c>
      <c r="Y1403" s="5">
        <f>IFERROR(INDEX(tbl_EmployeeSurvey[WorkLifeBalance],MATCH(tbl_HRMaster[[#This Row],[EmployeeID]],tbl_EmployeeSurvey[EmployeeID],0)),"Not Found")</f>
        <v>2</v>
      </c>
      <c r="Z1403" s="5">
        <f>IFERROR(VLOOKUP(tbl_HRMaster[[#This Row],[EmployeeID]],tbl_ManagerSurvey[[EmployeeID]:[PerformanceRating]],2,FALSE),"Not Found")</f>
        <v>4</v>
      </c>
      <c r="AA1403" s="5">
        <f>IFERROR(VLOOKUP(tbl_HRMaster[[#This Row],[EmployeeID]],tbl_ManagerSurvey[[EmployeeID]:[PerformanceRating]],3,FALSE),"Not Found")</f>
        <v>4</v>
      </c>
      <c r="AB1403" s="5" t="str">
        <f>IF(tbl_HRMaster[[#This Row],[Attrition]]="Yes","Left","Active")</f>
        <v>Left</v>
      </c>
      <c r="AC1403" s="5" t="str">
        <f>_xlfn.IFS(tbl_HRMaster[[#This Row],[Age]]&lt;25,"Under 25",tbl_HRMaster[[#This Row],[Age]]&lt;35,"25-34",tbl_HRMaster[[#This Row],[Age]]&lt;45,"35-44",tbl_HRMaster[[#This Row],[Age]]&lt;55,"45-54",TRUE,"Above 54")</f>
        <v>25-34</v>
      </c>
      <c r="AD1403" s="5" t="str">
        <f>_xlfn.IFS(
tbl_HRMaster[[#This Row],[YearsAtCompany]]&lt;2,"&lt; 2 Years",
tbl_HRMaster[[#This Row],[YearsAtCompany]]&lt;5,"2-4 Years",
tbl_HRMaster[[#This Row],[YearsAtCompany]]&lt;10,"5-9 Years",
TRUE,"10+ Years"
)</f>
        <v>5-9 Years</v>
      </c>
      <c r="AE1403" s="5">
        <f>IF(tbl_HRMaster[[#This Row],[Attrition]]="Yes",1,0)</f>
        <v>1</v>
      </c>
    </row>
    <row r="1404" spans="1:31" x14ac:dyDescent="0.25">
      <c r="A1404">
        <v>34</v>
      </c>
      <c r="B1404" t="s">
        <v>28</v>
      </c>
      <c r="C1404" t="s">
        <v>29</v>
      </c>
      <c r="D1404" t="s">
        <v>30</v>
      </c>
      <c r="E1404">
        <v>2</v>
      </c>
      <c r="F1404">
        <v>1</v>
      </c>
      <c r="G1404" t="s">
        <v>24</v>
      </c>
      <c r="H1404">
        <v>2503</v>
      </c>
      <c r="I1404" t="s">
        <v>34</v>
      </c>
      <c r="J1404">
        <v>1</v>
      </c>
      <c r="K1404" t="s">
        <v>42</v>
      </c>
      <c r="L1404" t="s">
        <v>27</v>
      </c>
      <c r="M1404">
        <v>134990</v>
      </c>
      <c r="N1404">
        <v>4</v>
      </c>
      <c r="O1404">
        <v>23</v>
      </c>
      <c r="P1404">
        <v>2</v>
      </c>
      <c r="Q1404">
        <v>11</v>
      </c>
      <c r="R1404">
        <v>2</v>
      </c>
      <c r="S1404">
        <v>7</v>
      </c>
      <c r="T1404">
        <v>0</v>
      </c>
      <c r="U1404">
        <v>7</v>
      </c>
      <c r="V1404">
        <f>COUNTIF(tbl_HRMaster[EmployeeID],tbl_HRMaster[[#This Row],[EmployeeID]])</f>
        <v>1</v>
      </c>
      <c r="W1404">
        <f>IFERROR(INDEX(tbl_EmployeeSurvey[EnvironmentSatisfaction],MATCH(tbl_HRMaster[[#This Row],[EmployeeID]],tbl_EmployeeSurvey[EmployeeID],0)),"Not Found")</f>
        <v>4</v>
      </c>
      <c r="X1404">
        <f>IFERROR(INDEX(tbl_EmployeeSurvey[JobSatisfaction],MATCH(tbl_HRMaster[[#This Row],[EmployeeID]],tbl_EmployeeSurvey[EmployeeID],0)),"Not Found")</f>
        <v>1</v>
      </c>
      <c r="Y1404" s="5">
        <f>IFERROR(INDEX(tbl_EmployeeSurvey[WorkLifeBalance],MATCH(tbl_HRMaster[[#This Row],[EmployeeID]],tbl_EmployeeSurvey[EmployeeID],0)),"Not Found")</f>
        <v>2</v>
      </c>
      <c r="Z1404" s="5">
        <f>IFERROR(VLOOKUP(tbl_HRMaster[[#This Row],[EmployeeID]],tbl_ManagerSurvey[[EmployeeID]:[PerformanceRating]],2,FALSE),"Not Found")</f>
        <v>4</v>
      </c>
      <c r="AA1404" s="5">
        <f>IFERROR(VLOOKUP(tbl_HRMaster[[#This Row],[EmployeeID]],tbl_ManagerSurvey[[EmployeeID]:[PerformanceRating]],3,FALSE),"Not Found")</f>
        <v>4</v>
      </c>
      <c r="AB1404" s="5" t="str">
        <f>IF(tbl_HRMaster[[#This Row],[Attrition]]="Yes","Left","Active")</f>
        <v>Left</v>
      </c>
      <c r="AC1404" s="5" t="str">
        <f>_xlfn.IFS(tbl_HRMaster[[#This Row],[Age]]&lt;25,"Under 25",tbl_HRMaster[[#This Row],[Age]]&lt;35,"25-34",tbl_HRMaster[[#This Row],[Age]]&lt;45,"35-44",tbl_HRMaster[[#This Row],[Age]]&lt;55,"45-54",TRUE,"Above 54")</f>
        <v>25-34</v>
      </c>
      <c r="AD1404" s="5" t="str">
        <f>_xlfn.IFS(
tbl_HRMaster[[#This Row],[YearsAtCompany]]&lt;2,"&lt; 2 Years",
tbl_HRMaster[[#This Row],[YearsAtCompany]]&lt;5,"2-4 Years",
tbl_HRMaster[[#This Row],[YearsAtCompany]]&lt;10,"5-9 Years",
TRUE,"10+ Years"
)</f>
        <v>5-9 Years</v>
      </c>
      <c r="AE1404" s="5">
        <f>IF(tbl_HRMaster[[#This Row],[Attrition]]="Yes",1,0)</f>
        <v>1</v>
      </c>
    </row>
    <row r="1405" spans="1:31" x14ac:dyDescent="0.25">
      <c r="A1405">
        <v>34</v>
      </c>
      <c r="B1405" t="s">
        <v>28</v>
      </c>
      <c r="C1405" t="s">
        <v>29</v>
      </c>
      <c r="D1405" t="s">
        <v>30</v>
      </c>
      <c r="E1405">
        <v>2</v>
      </c>
      <c r="F1405">
        <v>1</v>
      </c>
      <c r="G1405" t="s">
        <v>24</v>
      </c>
      <c r="H1405">
        <v>3973</v>
      </c>
      <c r="I1405" t="s">
        <v>34</v>
      </c>
      <c r="J1405">
        <v>1</v>
      </c>
      <c r="K1405" t="s">
        <v>42</v>
      </c>
      <c r="L1405" t="s">
        <v>27</v>
      </c>
      <c r="M1405">
        <v>134990</v>
      </c>
      <c r="N1405">
        <v>4</v>
      </c>
      <c r="O1405">
        <v>23</v>
      </c>
      <c r="P1405">
        <v>2</v>
      </c>
      <c r="Q1405">
        <v>11</v>
      </c>
      <c r="R1405">
        <v>2</v>
      </c>
      <c r="S1405">
        <v>7</v>
      </c>
      <c r="T1405">
        <v>0</v>
      </c>
      <c r="U1405">
        <v>7</v>
      </c>
      <c r="V1405">
        <f>COUNTIF(tbl_HRMaster[EmployeeID],tbl_HRMaster[[#This Row],[EmployeeID]])</f>
        <v>1</v>
      </c>
      <c r="W1405">
        <f>IFERROR(INDEX(tbl_EmployeeSurvey[EnvironmentSatisfaction],MATCH(tbl_HRMaster[[#This Row],[EmployeeID]],tbl_EmployeeSurvey[EmployeeID],0)),"Not Found")</f>
        <v>4</v>
      </c>
      <c r="X1405">
        <f>IFERROR(INDEX(tbl_EmployeeSurvey[JobSatisfaction],MATCH(tbl_HRMaster[[#This Row],[EmployeeID]],tbl_EmployeeSurvey[EmployeeID],0)),"Not Found")</f>
        <v>1</v>
      </c>
      <c r="Y1405" s="5">
        <f>IFERROR(INDEX(tbl_EmployeeSurvey[WorkLifeBalance],MATCH(tbl_HRMaster[[#This Row],[EmployeeID]],tbl_EmployeeSurvey[EmployeeID],0)),"Not Found")</f>
        <v>2</v>
      </c>
      <c r="Z1405" s="5">
        <f>IFERROR(VLOOKUP(tbl_HRMaster[[#This Row],[EmployeeID]],tbl_ManagerSurvey[[EmployeeID]:[PerformanceRating]],2,FALSE),"Not Found")</f>
        <v>4</v>
      </c>
      <c r="AA1405" s="5">
        <f>IFERROR(VLOOKUP(tbl_HRMaster[[#This Row],[EmployeeID]],tbl_ManagerSurvey[[EmployeeID]:[PerformanceRating]],3,FALSE),"Not Found")</f>
        <v>4</v>
      </c>
      <c r="AB1405" s="5" t="str">
        <f>IF(tbl_HRMaster[[#This Row],[Attrition]]="Yes","Left","Active")</f>
        <v>Left</v>
      </c>
      <c r="AC1405" s="5" t="str">
        <f>_xlfn.IFS(tbl_HRMaster[[#This Row],[Age]]&lt;25,"Under 25",tbl_HRMaster[[#This Row],[Age]]&lt;35,"25-34",tbl_HRMaster[[#This Row],[Age]]&lt;45,"35-44",tbl_HRMaster[[#This Row],[Age]]&lt;55,"45-54",TRUE,"Above 54")</f>
        <v>25-34</v>
      </c>
      <c r="AD1405" s="5" t="str">
        <f>_xlfn.IFS(
tbl_HRMaster[[#This Row],[YearsAtCompany]]&lt;2,"&lt; 2 Years",
tbl_HRMaster[[#This Row],[YearsAtCompany]]&lt;5,"2-4 Years",
tbl_HRMaster[[#This Row],[YearsAtCompany]]&lt;10,"5-9 Years",
TRUE,"10+ Years"
)</f>
        <v>5-9 Years</v>
      </c>
      <c r="AE1405" s="5">
        <f>IF(tbl_HRMaster[[#This Row],[Attrition]]="Yes",1,0)</f>
        <v>1</v>
      </c>
    </row>
    <row r="1406" spans="1:31" x14ac:dyDescent="0.25">
      <c r="A1406">
        <v>36</v>
      </c>
      <c r="B1406" t="s">
        <v>21</v>
      </c>
      <c r="C1406" t="s">
        <v>36</v>
      </c>
      <c r="D1406" t="s">
        <v>23</v>
      </c>
      <c r="E1406">
        <v>28</v>
      </c>
      <c r="F1406">
        <v>1</v>
      </c>
      <c r="G1406" t="s">
        <v>24</v>
      </c>
      <c r="H1406">
        <v>451</v>
      </c>
      <c r="I1406" t="s">
        <v>34</v>
      </c>
      <c r="J1406">
        <v>2</v>
      </c>
      <c r="K1406" t="s">
        <v>31</v>
      </c>
      <c r="L1406" t="s">
        <v>41</v>
      </c>
      <c r="M1406">
        <v>48980</v>
      </c>
      <c r="N1406">
        <v>4</v>
      </c>
      <c r="O1406">
        <v>13</v>
      </c>
      <c r="P1406">
        <v>1</v>
      </c>
      <c r="Q1406">
        <v>12</v>
      </c>
      <c r="R1406">
        <v>3</v>
      </c>
      <c r="S1406">
        <v>7</v>
      </c>
      <c r="T1406">
        <v>0</v>
      </c>
      <c r="U1406">
        <v>7</v>
      </c>
      <c r="V1406">
        <f>COUNTIF(tbl_HRMaster[EmployeeID],tbl_HRMaster[[#This Row],[EmployeeID]])</f>
        <v>1</v>
      </c>
      <c r="W1406">
        <f>IFERROR(INDEX(tbl_EmployeeSurvey[EnvironmentSatisfaction],MATCH(tbl_HRMaster[[#This Row],[EmployeeID]],tbl_EmployeeSurvey[EmployeeID],0)),"Not Found")</f>
        <v>1</v>
      </c>
      <c r="X1406">
        <f>IFERROR(INDEX(tbl_EmployeeSurvey[JobSatisfaction],MATCH(tbl_HRMaster[[#This Row],[EmployeeID]],tbl_EmployeeSurvey[EmployeeID],0)),"Not Found")</f>
        <v>4</v>
      </c>
      <c r="Y1406" s="5">
        <f>IFERROR(INDEX(tbl_EmployeeSurvey[WorkLifeBalance],MATCH(tbl_HRMaster[[#This Row],[EmployeeID]],tbl_EmployeeSurvey[EmployeeID],0)),"Not Found")</f>
        <v>3</v>
      </c>
      <c r="Z1406" s="5">
        <f>IFERROR(VLOOKUP(tbl_HRMaster[[#This Row],[EmployeeID]],tbl_ManagerSurvey[[EmployeeID]:[PerformanceRating]],2,FALSE),"Not Found")</f>
        <v>3</v>
      </c>
      <c r="AA1406" s="5">
        <f>IFERROR(VLOOKUP(tbl_HRMaster[[#This Row],[EmployeeID]],tbl_ManagerSurvey[[EmployeeID]:[PerformanceRating]],3,FALSE),"Not Found")</f>
        <v>3</v>
      </c>
      <c r="AB1406" s="5" t="str">
        <f>IF(tbl_HRMaster[[#This Row],[Attrition]]="Yes","Left","Active")</f>
        <v>Active</v>
      </c>
      <c r="AC1406" s="5" t="str">
        <f>_xlfn.IFS(tbl_HRMaster[[#This Row],[Age]]&lt;25,"Under 25",tbl_HRMaster[[#This Row],[Age]]&lt;35,"25-34",tbl_HRMaster[[#This Row],[Age]]&lt;45,"35-44",tbl_HRMaster[[#This Row],[Age]]&lt;55,"45-54",TRUE,"Above 54")</f>
        <v>35-44</v>
      </c>
      <c r="AD1406" s="5" t="str">
        <f>_xlfn.IFS(
tbl_HRMaster[[#This Row],[YearsAtCompany]]&lt;2,"&lt; 2 Years",
tbl_HRMaster[[#This Row],[YearsAtCompany]]&lt;5,"2-4 Years",
tbl_HRMaster[[#This Row],[YearsAtCompany]]&lt;10,"5-9 Years",
TRUE,"10+ Years"
)</f>
        <v>5-9 Years</v>
      </c>
      <c r="AE1406" s="5">
        <f>IF(tbl_HRMaster[[#This Row],[Attrition]]="Yes",1,0)</f>
        <v>0</v>
      </c>
    </row>
    <row r="1407" spans="1:31" x14ac:dyDescent="0.25">
      <c r="A1407">
        <v>36</v>
      </c>
      <c r="B1407" t="s">
        <v>21</v>
      </c>
      <c r="C1407" t="s">
        <v>36</v>
      </c>
      <c r="D1407" t="s">
        <v>23</v>
      </c>
      <c r="E1407">
        <v>28</v>
      </c>
      <c r="F1407">
        <v>1</v>
      </c>
      <c r="G1407" t="s">
        <v>24</v>
      </c>
      <c r="H1407">
        <v>1921</v>
      </c>
      <c r="I1407" t="s">
        <v>34</v>
      </c>
      <c r="J1407">
        <v>2</v>
      </c>
      <c r="K1407" t="s">
        <v>31</v>
      </c>
      <c r="L1407" t="s">
        <v>41</v>
      </c>
      <c r="M1407">
        <v>48980</v>
      </c>
      <c r="N1407">
        <v>4</v>
      </c>
      <c r="O1407">
        <v>13</v>
      </c>
      <c r="P1407">
        <v>1</v>
      </c>
      <c r="Q1407">
        <v>12</v>
      </c>
      <c r="R1407">
        <v>3</v>
      </c>
      <c r="S1407">
        <v>7</v>
      </c>
      <c r="T1407">
        <v>0</v>
      </c>
      <c r="U1407">
        <v>7</v>
      </c>
      <c r="V1407">
        <f>COUNTIF(tbl_HRMaster[EmployeeID],tbl_HRMaster[[#This Row],[EmployeeID]])</f>
        <v>1</v>
      </c>
      <c r="W1407">
        <f>IFERROR(INDEX(tbl_EmployeeSurvey[EnvironmentSatisfaction],MATCH(tbl_HRMaster[[#This Row],[EmployeeID]],tbl_EmployeeSurvey[EmployeeID],0)),"Not Found")</f>
        <v>1</v>
      </c>
      <c r="X1407">
        <f>IFERROR(INDEX(tbl_EmployeeSurvey[JobSatisfaction],MATCH(tbl_HRMaster[[#This Row],[EmployeeID]],tbl_EmployeeSurvey[EmployeeID],0)),"Not Found")</f>
        <v>4</v>
      </c>
      <c r="Y1407" s="5">
        <f>IFERROR(INDEX(tbl_EmployeeSurvey[WorkLifeBalance],MATCH(tbl_HRMaster[[#This Row],[EmployeeID]],tbl_EmployeeSurvey[EmployeeID],0)),"Not Found")</f>
        <v>3</v>
      </c>
      <c r="Z1407" s="5">
        <f>IFERROR(VLOOKUP(tbl_HRMaster[[#This Row],[EmployeeID]],tbl_ManagerSurvey[[EmployeeID]:[PerformanceRating]],2,FALSE),"Not Found")</f>
        <v>3</v>
      </c>
      <c r="AA1407" s="5">
        <f>IFERROR(VLOOKUP(tbl_HRMaster[[#This Row],[EmployeeID]],tbl_ManagerSurvey[[EmployeeID]:[PerformanceRating]],3,FALSE),"Not Found")</f>
        <v>3</v>
      </c>
      <c r="AB1407" s="5" t="str">
        <f>IF(tbl_HRMaster[[#This Row],[Attrition]]="Yes","Left","Active")</f>
        <v>Active</v>
      </c>
      <c r="AC1407" s="5" t="str">
        <f>_xlfn.IFS(tbl_HRMaster[[#This Row],[Age]]&lt;25,"Under 25",tbl_HRMaster[[#This Row],[Age]]&lt;35,"25-34",tbl_HRMaster[[#This Row],[Age]]&lt;45,"35-44",tbl_HRMaster[[#This Row],[Age]]&lt;55,"45-54",TRUE,"Above 54")</f>
        <v>35-44</v>
      </c>
      <c r="AD1407" s="5" t="str">
        <f>_xlfn.IFS(
tbl_HRMaster[[#This Row],[YearsAtCompany]]&lt;2,"&lt; 2 Years",
tbl_HRMaster[[#This Row],[YearsAtCompany]]&lt;5,"2-4 Years",
tbl_HRMaster[[#This Row],[YearsAtCompany]]&lt;10,"5-9 Years",
TRUE,"10+ Years"
)</f>
        <v>5-9 Years</v>
      </c>
      <c r="AE1407" s="5">
        <f>IF(tbl_HRMaster[[#This Row],[Attrition]]="Yes",1,0)</f>
        <v>0</v>
      </c>
    </row>
    <row r="1408" spans="1:31" x14ac:dyDescent="0.25">
      <c r="A1408">
        <v>36</v>
      </c>
      <c r="B1408" t="s">
        <v>21</v>
      </c>
      <c r="C1408" t="s">
        <v>36</v>
      </c>
      <c r="D1408" t="s">
        <v>23</v>
      </c>
      <c r="E1408">
        <v>28</v>
      </c>
      <c r="F1408">
        <v>1</v>
      </c>
      <c r="G1408" t="s">
        <v>24</v>
      </c>
      <c r="H1408">
        <v>3391</v>
      </c>
      <c r="I1408" t="s">
        <v>34</v>
      </c>
      <c r="J1408">
        <v>2</v>
      </c>
      <c r="K1408" t="s">
        <v>31</v>
      </c>
      <c r="L1408" t="s">
        <v>41</v>
      </c>
      <c r="M1408">
        <v>48980</v>
      </c>
      <c r="N1408">
        <v>4</v>
      </c>
      <c r="O1408">
        <v>13</v>
      </c>
      <c r="P1408">
        <v>1</v>
      </c>
      <c r="Q1408">
        <v>12</v>
      </c>
      <c r="R1408">
        <v>3</v>
      </c>
      <c r="S1408">
        <v>7</v>
      </c>
      <c r="T1408">
        <v>0</v>
      </c>
      <c r="U1408">
        <v>7</v>
      </c>
      <c r="V1408">
        <f>COUNTIF(tbl_HRMaster[EmployeeID],tbl_HRMaster[[#This Row],[EmployeeID]])</f>
        <v>1</v>
      </c>
      <c r="W1408">
        <f>IFERROR(INDEX(tbl_EmployeeSurvey[EnvironmentSatisfaction],MATCH(tbl_HRMaster[[#This Row],[EmployeeID]],tbl_EmployeeSurvey[EmployeeID],0)),"Not Found")</f>
        <v>1</v>
      </c>
      <c r="X1408">
        <f>IFERROR(INDEX(tbl_EmployeeSurvey[JobSatisfaction],MATCH(tbl_HRMaster[[#This Row],[EmployeeID]],tbl_EmployeeSurvey[EmployeeID],0)),"Not Found")</f>
        <v>4</v>
      </c>
      <c r="Y1408" s="5">
        <f>IFERROR(INDEX(tbl_EmployeeSurvey[WorkLifeBalance],MATCH(tbl_HRMaster[[#This Row],[EmployeeID]],tbl_EmployeeSurvey[EmployeeID],0)),"Not Found")</f>
        <v>3</v>
      </c>
      <c r="Z1408" s="5">
        <f>IFERROR(VLOOKUP(tbl_HRMaster[[#This Row],[EmployeeID]],tbl_ManagerSurvey[[EmployeeID]:[PerformanceRating]],2,FALSE),"Not Found")</f>
        <v>3</v>
      </c>
      <c r="AA1408" s="5">
        <f>IFERROR(VLOOKUP(tbl_HRMaster[[#This Row],[EmployeeID]],tbl_ManagerSurvey[[EmployeeID]:[PerformanceRating]],3,FALSE),"Not Found")</f>
        <v>3</v>
      </c>
      <c r="AB1408" s="5" t="str">
        <f>IF(tbl_HRMaster[[#This Row],[Attrition]]="Yes","Left","Active")</f>
        <v>Active</v>
      </c>
      <c r="AC1408" s="5" t="str">
        <f>_xlfn.IFS(tbl_HRMaster[[#This Row],[Age]]&lt;25,"Under 25",tbl_HRMaster[[#This Row],[Age]]&lt;35,"25-34",tbl_HRMaster[[#This Row],[Age]]&lt;45,"35-44",tbl_HRMaster[[#This Row],[Age]]&lt;55,"45-54",TRUE,"Above 54")</f>
        <v>35-44</v>
      </c>
      <c r="AD1408" s="5" t="str">
        <f>_xlfn.IFS(
tbl_HRMaster[[#This Row],[YearsAtCompany]]&lt;2,"&lt; 2 Years",
tbl_HRMaster[[#This Row],[YearsAtCompany]]&lt;5,"2-4 Years",
tbl_HRMaster[[#This Row],[YearsAtCompany]]&lt;10,"5-9 Years",
TRUE,"10+ Years"
)</f>
        <v>5-9 Years</v>
      </c>
      <c r="AE1408" s="5">
        <f>IF(tbl_HRMaster[[#This Row],[Attrition]]="Yes",1,0)</f>
        <v>0</v>
      </c>
    </row>
    <row r="1409" spans="1:31" x14ac:dyDescent="0.25">
      <c r="A1409">
        <v>32</v>
      </c>
      <c r="B1409" t="s">
        <v>21</v>
      </c>
      <c r="C1409" t="s">
        <v>36</v>
      </c>
      <c r="D1409" t="s">
        <v>30</v>
      </c>
      <c r="E1409">
        <v>10</v>
      </c>
      <c r="F1409">
        <v>4</v>
      </c>
      <c r="G1409" t="s">
        <v>24</v>
      </c>
      <c r="H1409">
        <v>1003</v>
      </c>
      <c r="I1409" t="s">
        <v>25</v>
      </c>
      <c r="J1409">
        <v>1</v>
      </c>
      <c r="K1409" t="s">
        <v>40</v>
      </c>
      <c r="L1409" t="s">
        <v>32</v>
      </c>
      <c r="M1409">
        <v>87400</v>
      </c>
      <c r="N1409">
        <v>2</v>
      </c>
      <c r="O1409">
        <v>11</v>
      </c>
      <c r="P1409">
        <v>1</v>
      </c>
      <c r="Q1409">
        <v>12</v>
      </c>
      <c r="R1409">
        <v>2</v>
      </c>
      <c r="S1409">
        <v>7</v>
      </c>
      <c r="T1409">
        <v>0</v>
      </c>
      <c r="U1409">
        <v>7</v>
      </c>
      <c r="V1409">
        <f>COUNTIF(tbl_HRMaster[EmployeeID],tbl_HRMaster[[#This Row],[EmployeeID]])</f>
        <v>1</v>
      </c>
      <c r="W1409">
        <f>IFERROR(INDEX(tbl_EmployeeSurvey[EnvironmentSatisfaction],MATCH(tbl_HRMaster[[#This Row],[EmployeeID]],tbl_EmployeeSurvey[EmployeeID],0)),"Not Found")</f>
        <v>2</v>
      </c>
      <c r="X1409">
        <f>IFERROR(INDEX(tbl_EmployeeSurvey[JobSatisfaction],MATCH(tbl_HRMaster[[#This Row],[EmployeeID]],tbl_EmployeeSurvey[EmployeeID],0)),"Not Found")</f>
        <v>2</v>
      </c>
      <c r="Y1409" s="5">
        <f>IFERROR(INDEX(tbl_EmployeeSurvey[WorkLifeBalance],MATCH(tbl_HRMaster[[#This Row],[EmployeeID]],tbl_EmployeeSurvey[EmployeeID],0)),"Not Found")</f>
        <v>3</v>
      </c>
      <c r="Z1409" s="5">
        <f>IFERROR(VLOOKUP(tbl_HRMaster[[#This Row],[EmployeeID]],tbl_ManagerSurvey[[EmployeeID]:[PerformanceRating]],2,FALSE),"Not Found")</f>
        <v>3</v>
      </c>
      <c r="AA1409" s="5">
        <f>IFERROR(VLOOKUP(tbl_HRMaster[[#This Row],[EmployeeID]],tbl_ManagerSurvey[[EmployeeID]:[PerformanceRating]],3,FALSE),"Not Found")</f>
        <v>3</v>
      </c>
      <c r="AB1409" s="5" t="str">
        <f>IF(tbl_HRMaster[[#This Row],[Attrition]]="Yes","Left","Active")</f>
        <v>Active</v>
      </c>
      <c r="AC1409" s="5" t="str">
        <f>_xlfn.IFS(tbl_HRMaster[[#This Row],[Age]]&lt;25,"Under 25",tbl_HRMaster[[#This Row],[Age]]&lt;35,"25-34",tbl_HRMaster[[#This Row],[Age]]&lt;45,"35-44",tbl_HRMaster[[#This Row],[Age]]&lt;55,"45-54",TRUE,"Above 54")</f>
        <v>25-34</v>
      </c>
      <c r="AD1409" s="5" t="str">
        <f>_xlfn.IFS(
tbl_HRMaster[[#This Row],[YearsAtCompany]]&lt;2,"&lt; 2 Years",
tbl_HRMaster[[#This Row],[YearsAtCompany]]&lt;5,"2-4 Years",
tbl_HRMaster[[#This Row],[YearsAtCompany]]&lt;10,"5-9 Years",
TRUE,"10+ Years"
)</f>
        <v>5-9 Years</v>
      </c>
      <c r="AE1409" s="5">
        <f>IF(tbl_HRMaster[[#This Row],[Attrition]]="Yes",1,0)</f>
        <v>0</v>
      </c>
    </row>
    <row r="1410" spans="1:31" x14ac:dyDescent="0.25">
      <c r="A1410">
        <v>32</v>
      </c>
      <c r="B1410" t="s">
        <v>21</v>
      </c>
      <c r="C1410" t="s">
        <v>36</v>
      </c>
      <c r="D1410" t="s">
        <v>30</v>
      </c>
      <c r="E1410">
        <v>10</v>
      </c>
      <c r="F1410">
        <v>4</v>
      </c>
      <c r="G1410" t="s">
        <v>24</v>
      </c>
      <c r="H1410">
        <v>2473</v>
      </c>
      <c r="I1410" t="s">
        <v>25</v>
      </c>
      <c r="J1410">
        <v>1</v>
      </c>
      <c r="K1410" t="s">
        <v>40</v>
      </c>
      <c r="L1410" t="s">
        <v>32</v>
      </c>
      <c r="M1410">
        <v>87400</v>
      </c>
      <c r="N1410">
        <v>2</v>
      </c>
      <c r="O1410">
        <v>11</v>
      </c>
      <c r="P1410">
        <v>1</v>
      </c>
      <c r="Q1410">
        <v>12</v>
      </c>
      <c r="R1410">
        <v>2</v>
      </c>
      <c r="S1410">
        <v>7</v>
      </c>
      <c r="T1410">
        <v>0</v>
      </c>
      <c r="U1410">
        <v>7</v>
      </c>
      <c r="V1410">
        <f>COUNTIF(tbl_HRMaster[EmployeeID],tbl_HRMaster[[#This Row],[EmployeeID]])</f>
        <v>1</v>
      </c>
      <c r="W1410">
        <f>IFERROR(INDEX(tbl_EmployeeSurvey[EnvironmentSatisfaction],MATCH(tbl_HRMaster[[#This Row],[EmployeeID]],tbl_EmployeeSurvey[EmployeeID],0)),"Not Found")</f>
        <v>2</v>
      </c>
      <c r="X1410">
        <f>IFERROR(INDEX(tbl_EmployeeSurvey[JobSatisfaction],MATCH(tbl_HRMaster[[#This Row],[EmployeeID]],tbl_EmployeeSurvey[EmployeeID],0)),"Not Found")</f>
        <v>2</v>
      </c>
      <c r="Y1410" s="5">
        <f>IFERROR(INDEX(tbl_EmployeeSurvey[WorkLifeBalance],MATCH(tbl_HRMaster[[#This Row],[EmployeeID]],tbl_EmployeeSurvey[EmployeeID],0)),"Not Found")</f>
        <v>3</v>
      </c>
      <c r="Z1410" s="5">
        <f>IFERROR(VLOOKUP(tbl_HRMaster[[#This Row],[EmployeeID]],tbl_ManagerSurvey[[EmployeeID]:[PerformanceRating]],2,FALSE),"Not Found")</f>
        <v>3</v>
      </c>
      <c r="AA1410" s="5">
        <f>IFERROR(VLOOKUP(tbl_HRMaster[[#This Row],[EmployeeID]],tbl_ManagerSurvey[[EmployeeID]:[PerformanceRating]],3,FALSE),"Not Found")</f>
        <v>3</v>
      </c>
      <c r="AB1410" s="5" t="str">
        <f>IF(tbl_HRMaster[[#This Row],[Attrition]]="Yes","Left","Active")</f>
        <v>Active</v>
      </c>
      <c r="AC1410" s="5" t="str">
        <f>_xlfn.IFS(tbl_HRMaster[[#This Row],[Age]]&lt;25,"Under 25",tbl_HRMaster[[#This Row],[Age]]&lt;35,"25-34",tbl_HRMaster[[#This Row],[Age]]&lt;45,"35-44",tbl_HRMaster[[#This Row],[Age]]&lt;55,"45-54",TRUE,"Above 54")</f>
        <v>25-34</v>
      </c>
      <c r="AD1410" s="5" t="str">
        <f>_xlfn.IFS(
tbl_HRMaster[[#This Row],[YearsAtCompany]]&lt;2,"&lt; 2 Years",
tbl_HRMaster[[#This Row],[YearsAtCompany]]&lt;5,"2-4 Years",
tbl_HRMaster[[#This Row],[YearsAtCompany]]&lt;10,"5-9 Years",
TRUE,"10+ Years"
)</f>
        <v>5-9 Years</v>
      </c>
      <c r="AE1410" s="5">
        <f>IF(tbl_HRMaster[[#This Row],[Attrition]]="Yes",1,0)</f>
        <v>0</v>
      </c>
    </row>
    <row r="1411" spans="1:31" x14ac:dyDescent="0.25">
      <c r="A1411">
        <v>32</v>
      </c>
      <c r="B1411" t="s">
        <v>21</v>
      </c>
      <c r="C1411" t="s">
        <v>36</v>
      </c>
      <c r="D1411" t="s">
        <v>30</v>
      </c>
      <c r="E1411">
        <v>10</v>
      </c>
      <c r="F1411">
        <v>4</v>
      </c>
      <c r="G1411" t="s">
        <v>24</v>
      </c>
      <c r="H1411">
        <v>3943</v>
      </c>
      <c r="I1411" t="s">
        <v>25</v>
      </c>
      <c r="J1411">
        <v>1</v>
      </c>
      <c r="K1411" t="s">
        <v>40</v>
      </c>
      <c r="L1411" t="s">
        <v>32</v>
      </c>
      <c r="M1411">
        <v>87400</v>
      </c>
      <c r="N1411">
        <v>2</v>
      </c>
      <c r="O1411">
        <v>11</v>
      </c>
      <c r="P1411">
        <v>1</v>
      </c>
      <c r="Q1411">
        <v>12</v>
      </c>
      <c r="R1411">
        <v>2</v>
      </c>
      <c r="S1411">
        <v>7</v>
      </c>
      <c r="T1411">
        <v>0</v>
      </c>
      <c r="U1411">
        <v>7</v>
      </c>
      <c r="V1411">
        <f>COUNTIF(tbl_HRMaster[EmployeeID],tbl_HRMaster[[#This Row],[EmployeeID]])</f>
        <v>1</v>
      </c>
      <c r="W1411">
        <f>IFERROR(INDEX(tbl_EmployeeSurvey[EnvironmentSatisfaction],MATCH(tbl_HRMaster[[#This Row],[EmployeeID]],tbl_EmployeeSurvey[EmployeeID],0)),"Not Found")</f>
        <v>2</v>
      </c>
      <c r="X1411">
        <f>IFERROR(INDEX(tbl_EmployeeSurvey[JobSatisfaction],MATCH(tbl_HRMaster[[#This Row],[EmployeeID]],tbl_EmployeeSurvey[EmployeeID],0)),"Not Found")</f>
        <v>2</v>
      </c>
      <c r="Y1411" s="5">
        <f>IFERROR(INDEX(tbl_EmployeeSurvey[WorkLifeBalance],MATCH(tbl_HRMaster[[#This Row],[EmployeeID]],tbl_EmployeeSurvey[EmployeeID],0)),"Not Found")</f>
        <v>3</v>
      </c>
      <c r="Z1411" s="5">
        <f>IFERROR(VLOOKUP(tbl_HRMaster[[#This Row],[EmployeeID]],tbl_ManagerSurvey[[EmployeeID]:[PerformanceRating]],2,FALSE),"Not Found")</f>
        <v>3</v>
      </c>
      <c r="AA1411" s="5">
        <f>IFERROR(VLOOKUP(tbl_HRMaster[[#This Row],[EmployeeID]],tbl_ManagerSurvey[[EmployeeID]:[PerformanceRating]],3,FALSE),"Not Found")</f>
        <v>3</v>
      </c>
      <c r="AB1411" s="5" t="str">
        <f>IF(tbl_HRMaster[[#This Row],[Attrition]]="Yes","Left","Active")</f>
        <v>Active</v>
      </c>
      <c r="AC1411" s="5" t="str">
        <f>_xlfn.IFS(tbl_HRMaster[[#This Row],[Age]]&lt;25,"Under 25",tbl_HRMaster[[#This Row],[Age]]&lt;35,"25-34",tbl_HRMaster[[#This Row],[Age]]&lt;45,"35-44",tbl_HRMaster[[#This Row],[Age]]&lt;55,"45-54",TRUE,"Above 54")</f>
        <v>25-34</v>
      </c>
      <c r="AD1411" s="5" t="str">
        <f>_xlfn.IFS(
tbl_HRMaster[[#This Row],[YearsAtCompany]]&lt;2,"&lt; 2 Years",
tbl_HRMaster[[#This Row],[YearsAtCompany]]&lt;5,"2-4 Years",
tbl_HRMaster[[#This Row],[YearsAtCompany]]&lt;10,"5-9 Years",
TRUE,"10+ Years"
)</f>
        <v>5-9 Years</v>
      </c>
      <c r="AE1411" s="5">
        <f>IF(tbl_HRMaster[[#This Row],[Attrition]]="Yes",1,0)</f>
        <v>0</v>
      </c>
    </row>
    <row r="1412" spans="1:31" x14ac:dyDescent="0.25">
      <c r="A1412">
        <v>35</v>
      </c>
      <c r="B1412" t="s">
        <v>21</v>
      </c>
      <c r="C1412" t="s">
        <v>22</v>
      </c>
      <c r="D1412" t="s">
        <v>23</v>
      </c>
      <c r="E1412">
        <v>8</v>
      </c>
      <c r="F1412">
        <v>4</v>
      </c>
      <c r="G1412" t="s">
        <v>24</v>
      </c>
      <c r="H1412">
        <v>975</v>
      </c>
      <c r="I1412" t="s">
        <v>34</v>
      </c>
      <c r="J1412">
        <v>1</v>
      </c>
      <c r="K1412" t="s">
        <v>40</v>
      </c>
      <c r="L1412" t="s">
        <v>27</v>
      </c>
      <c r="M1412">
        <v>24610</v>
      </c>
      <c r="N1412">
        <v>2</v>
      </c>
      <c r="O1412">
        <v>20</v>
      </c>
      <c r="P1412">
        <v>1</v>
      </c>
      <c r="Q1412">
        <v>17</v>
      </c>
      <c r="R1412">
        <v>4</v>
      </c>
      <c r="S1412">
        <v>7</v>
      </c>
      <c r="T1412">
        <v>0</v>
      </c>
      <c r="U1412">
        <v>7</v>
      </c>
      <c r="V1412">
        <f>COUNTIF(tbl_HRMaster[EmployeeID],tbl_HRMaster[[#This Row],[EmployeeID]])</f>
        <v>1</v>
      </c>
      <c r="W1412">
        <f>IFERROR(INDEX(tbl_EmployeeSurvey[EnvironmentSatisfaction],MATCH(tbl_HRMaster[[#This Row],[EmployeeID]],tbl_EmployeeSurvey[EmployeeID],0)),"Not Found")</f>
        <v>4</v>
      </c>
      <c r="X1412">
        <f>IFERROR(INDEX(tbl_EmployeeSurvey[JobSatisfaction],MATCH(tbl_HRMaster[[#This Row],[EmployeeID]],tbl_EmployeeSurvey[EmployeeID],0)),"Not Found")</f>
        <v>3</v>
      </c>
      <c r="Y1412" s="5">
        <f>IFERROR(INDEX(tbl_EmployeeSurvey[WorkLifeBalance],MATCH(tbl_HRMaster[[#This Row],[EmployeeID]],tbl_EmployeeSurvey[EmployeeID],0)),"Not Found")</f>
        <v>3</v>
      </c>
      <c r="Z1412" s="5">
        <f>IFERROR(VLOOKUP(tbl_HRMaster[[#This Row],[EmployeeID]],tbl_ManagerSurvey[[EmployeeID]:[PerformanceRating]],2,FALSE),"Not Found")</f>
        <v>3</v>
      </c>
      <c r="AA1412" s="5">
        <f>IFERROR(VLOOKUP(tbl_HRMaster[[#This Row],[EmployeeID]],tbl_ManagerSurvey[[EmployeeID]:[PerformanceRating]],3,FALSE),"Not Found")</f>
        <v>4</v>
      </c>
      <c r="AB1412" s="5" t="str">
        <f>IF(tbl_HRMaster[[#This Row],[Attrition]]="Yes","Left","Active")</f>
        <v>Active</v>
      </c>
      <c r="AC1412" s="5" t="str">
        <f>_xlfn.IFS(tbl_HRMaster[[#This Row],[Age]]&lt;25,"Under 25",tbl_HRMaster[[#This Row],[Age]]&lt;35,"25-34",tbl_HRMaster[[#This Row],[Age]]&lt;45,"35-44",tbl_HRMaster[[#This Row],[Age]]&lt;55,"45-54",TRUE,"Above 54")</f>
        <v>35-44</v>
      </c>
      <c r="AD1412" s="5" t="str">
        <f>_xlfn.IFS(
tbl_HRMaster[[#This Row],[YearsAtCompany]]&lt;2,"&lt; 2 Years",
tbl_HRMaster[[#This Row],[YearsAtCompany]]&lt;5,"2-4 Years",
tbl_HRMaster[[#This Row],[YearsAtCompany]]&lt;10,"5-9 Years",
TRUE,"10+ Years"
)</f>
        <v>5-9 Years</v>
      </c>
      <c r="AE1412" s="5">
        <f>IF(tbl_HRMaster[[#This Row],[Attrition]]="Yes",1,0)</f>
        <v>0</v>
      </c>
    </row>
    <row r="1413" spans="1:31" x14ac:dyDescent="0.25">
      <c r="A1413">
        <v>35</v>
      </c>
      <c r="B1413" t="s">
        <v>21</v>
      </c>
      <c r="C1413" t="s">
        <v>22</v>
      </c>
      <c r="D1413" t="s">
        <v>23</v>
      </c>
      <c r="E1413">
        <v>8</v>
      </c>
      <c r="F1413">
        <v>4</v>
      </c>
      <c r="G1413" t="s">
        <v>24</v>
      </c>
      <c r="H1413">
        <v>2445</v>
      </c>
      <c r="I1413" t="s">
        <v>34</v>
      </c>
      <c r="J1413">
        <v>1</v>
      </c>
      <c r="K1413" t="s">
        <v>40</v>
      </c>
      <c r="L1413" t="s">
        <v>27</v>
      </c>
      <c r="M1413">
        <v>24610</v>
      </c>
      <c r="N1413">
        <v>2</v>
      </c>
      <c r="O1413">
        <v>20</v>
      </c>
      <c r="P1413">
        <v>1</v>
      </c>
      <c r="Q1413">
        <v>17</v>
      </c>
      <c r="R1413">
        <v>4</v>
      </c>
      <c r="S1413">
        <v>7</v>
      </c>
      <c r="T1413">
        <v>0</v>
      </c>
      <c r="U1413">
        <v>7</v>
      </c>
      <c r="V1413">
        <f>COUNTIF(tbl_HRMaster[EmployeeID],tbl_HRMaster[[#This Row],[EmployeeID]])</f>
        <v>1</v>
      </c>
      <c r="W1413">
        <f>IFERROR(INDEX(tbl_EmployeeSurvey[EnvironmentSatisfaction],MATCH(tbl_HRMaster[[#This Row],[EmployeeID]],tbl_EmployeeSurvey[EmployeeID],0)),"Not Found")</f>
        <v>4</v>
      </c>
      <c r="X1413">
        <f>IFERROR(INDEX(tbl_EmployeeSurvey[JobSatisfaction],MATCH(tbl_HRMaster[[#This Row],[EmployeeID]],tbl_EmployeeSurvey[EmployeeID],0)),"Not Found")</f>
        <v>3</v>
      </c>
      <c r="Y1413" s="5">
        <f>IFERROR(INDEX(tbl_EmployeeSurvey[WorkLifeBalance],MATCH(tbl_HRMaster[[#This Row],[EmployeeID]],tbl_EmployeeSurvey[EmployeeID],0)),"Not Found")</f>
        <v>3</v>
      </c>
      <c r="Z1413" s="5">
        <f>IFERROR(VLOOKUP(tbl_HRMaster[[#This Row],[EmployeeID]],tbl_ManagerSurvey[[EmployeeID]:[PerformanceRating]],2,FALSE),"Not Found")</f>
        <v>3</v>
      </c>
      <c r="AA1413" s="5">
        <f>IFERROR(VLOOKUP(tbl_HRMaster[[#This Row],[EmployeeID]],tbl_ManagerSurvey[[EmployeeID]:[PerformanceRating]],3,FALSE),"Not Found")</f>
        <v>4</v>
      </c>
      <c r="AB1413" s="5" t="str">
        <f>IF(tbl_HRMaster[[#This Row],[Attrition]]="Yes","Left","Active")</f>
        <v>Active</v>
      </c>
      <c r="AC1413" s="5" t="str">
        <f>_xlfn.IFS(tbl_HRMaster[[#This Row],[Age]]&lt;25,"Under 25",tbl_HRMaster[[#This Row],[Age]]&lt;35,"25-34",tbl_HRMaster[[#This Row],[Age]]&lt;45,"35-44",tbl_HRMaster[[#This Row],[Age]]&lt;55,"45-54",TRUE,"Above 54")</f>
        <v>35-44</v>
      </c>
      <c r="AD1413" s="5" t="str">
        <f>_xlfn.IFS(
tbl_HRMaster[[#This Row],[YearsAtCompany]]&lt;2,"&lt; 2 Years",
tbl_HRMaster[[#This Row],[YearsAtCompany]]&lt;5,"2-4 Years",
tbl_HRMaster[[#This Row],[YearsAtCompany]]&lt;10,"5-9 Years",
TRUE,"10+ Years"
)</f>
        <v>5-9 Years</v>
      </c>
      <c r="AE1413" s="5">
        <f>IF(tbl_HRMaster[[#This Row],[Attrition]]="Yes",1,0)</f>
        <v>0</v>
      </c>
    </row>
    <row r="1414" spans="1:31" x14ac:dyDescent="0.25">
      <c r="A1414">
        <v>35</v>
      </c>
      <c r="B1414" t="s">
        <v>21</v>
      </c>
      <c r="C1414" t="s">
        <v>22</v>
      </c>
      <c r="D1414" t="s">
        <v>23</v>
      </c>
      <c r="E1414">
        <v>8</v>
      </c>
      <c r="F1414">
        <v>4</v>
      </c>
      <c r="G1414" t="s">
        <v>24</v>
      </c>
      <c r="H1414">
        <v>3915</v>
      </c>
      <c r="I1414" t="s">
        <v>34</v>
      </c>
      <c r="J1414">
        <v>1</v>
      </c>
      <c r="K1414" t="s">
        <v>40</v>
      </c>
      <c r="L1414" t="s">
        <v>27</v>
      </c>
      <c r="M1414">
        <v>24610</v>
      </c>
      <c r="N1414">
        <v>2</v>
      </c>
      <c r="O1414">
        <v>20</v>
      </c>
      <c r="P1414">
        <v>1</v>
      </c>
      <c r="Q1414">
        <v>17</v>
      </c>
      <c r="R1414">
        <v>4</v>
      </c>
      <c r="S1414">
        <v>7</v>
      </c>
      <c r="T1414">
        <v>0</v>
      </c>
      <c r="U1414">
        <v>7</v>
      </c>
      <c r="V1414">
        <f>COUNTIF(tbl_HRMaster[EmployeeID],tbl_HRMaster[[#This Row],[EmployeeID]])</f>
        <v>1</v>
      </c>
      <c r="W1414">
        <f>IFERROR(INDEX(tbl_EmployeeSurvey[EnvironmentSatisfaction],MATCH(tbl_HRMaster[[#This Row],[EmployeeID]],tbl_EmployeeSurvey[EmployeeID],0)),"Not Found")</f>
        <v>4</v>
      </c>
      <c r="X1414">
        <f>IFERROR(INDEX(tbl_EmployeeSurvey[JobSatisfaction],MATCH(tbl_HRMaster[[#This Row],[EmployeeID]],tbl_EmployeeSurvey[EmployeeID],0)),"Not Found")</f>
        <v>3</v>
      </c>
      <c r="Y1414" s="5">
        <f>IFERROR(INDEX(tbl_EmployeeSurvey[WorkLifeBalance],MATCH(tbl_HRMaster[[#This Row],[EmployeeID]],tbl_EmployeeSurvey[EmployeeID],0)),"Not Found")</f>
        <v>3</v>
      </c>
      <c r="Z1414" s="5">
        <f>IFERROR(VLOOKUP(tbl_HRMaster[[#This Row],[EmployeeID]],tbl_ManagerSurvey[[EmployeeID]:[PerformanceRating]],2,FALSE),"Not Found")</f>
        <v>3</v>
      </c>
      <c r="AA1414" s="5">
        <f>IFERROR(VLOOKUP(tbl_HRMaster[[#This Row],[EmployeeID]],tbl_ManagerSurvey[[EmployeeID]:[PerformanceRating]],3,FALSE),"Not Found")</f>
        <v>4</v>
      </c>
      <c r="AB1414" s="5" t="str">
        <f>IF(tbl_HRMaster[[#This Row],[Attrition]]="Yes","Left","Active")</f>
        <v>Active</v>
      </c>
      <c r="AC1414" s="5" t="str">
        <f>_xlfn.IFS(tbl_HRMaster[[#This Row],[Age]]&lt;25,"Under 25",tbl_HRMaster[[#This Row],[Age]]&lt;35,"25-34",tbl_HRMaster[[#This Row],[Age]]&lt;45,"35-44",tbl_HRMaster[[#This Row],[Age]]&lt;55,"45-54",TRUE,"Above 54")</f>
        <v>35-44</v>
      </c>
      <c r="AD1414" s="5" t="str">
        <f>_xlfn.IFS(
tbl_HRMaster[[#This Row],[YearsAtCompany]]&lt;2,"&lt; 2 Years",
tbl_HRMaster[[#This Row],[YearsAtCompany]]&lt;5,"2-4 Years",
tbl_HRMaster[[#This Row],[YearsAtCompany]]&lt;10,"5-9 Years",
TRUE,"10+ Years"
)</f>
        <v>5-9 Years</v>
      </c>
      <c r="AE1414" s="5">
        <f>IF(tbl_HRMaster[[#This Row],[Attrition]]="Yes",1,0)</f>
        <v>0</v>
      </c>
    </row>
    <row r="1415" spans="1:31" x14ac:dyDescent="0.25">
      <c r="A1415">
        <v>51</v>
      </c>
      <c r="B1415" t="s">
        <v>21</v>
      </c>
      <c r="C1415" t="s">
        <v>22</v>
      </c>
      <c r="D1415" t="s">
        <v>30</v>
      </c>
      <c r="E1415">
        <v>1</v>
      </c>
      <c r="F1415">
        <v>2</v>
      </c>
      <c r="G1415" t="s">
        <v>24</v>
      </c>
      <c r="H1415">
        <v>119</v>
      </c>
      <c r="I1415" t="s">
        <v>34</v>
      </c>
      <c r="J1415">
        <v>1</v>
      </c>
      <c r="K1415" t="s">
        <v>35</v>
      </c>
      <c r="L1415" t="s">
        <v>27</v>
      </c>
      <c r="M1415">
        <v>41050</v>
      </c>
      <c r="N1415">
        <v>4</v>
      </c>
      <c r="O1415">
        <v>22</v>
      </c>
      <c r="P1415">
        <v>1</v>
      </c>
      <c r="Q1415">
        <v>18</v>
      </c>
      <c r="R1415">
        <v>2</v>
      </c>
      <c r="S1415">
        <v>7</v>
      </c>
      <c r="T1415">
        <v>0</v>
      </c>
      <c r="U1415">
        <v>7</v>
      </c>
      <c r="V1415">
        <f>COUNTIF(tbl_HRMaster[EmployeeID],tbl_HRMaster[[#This Row],[EmployeeID]])</f>
        <v>1</v>
      </c>
      <c r="W1415">
        <f>IFERROR(INDEX(tbl_EmployeeSurvey[EnvironmentSatisfaction],MATCH(tbl_HRMaster[[#This Row],[EmployeeID]],tbl_EmployeeSurvey[EmployeeID],0)),"Not Found")</f>
        <v>3</v>
      </c>
      <c r="X1415">
        <f>IFERROR(INDEX(tbl_EmployeeSurvey[JobSatisfaction],MATCH(tbl_HRMaster[[#This Row],[EmployeeID]],tbl_EmployeeSurvey[EmployeeID],0)),"Not Found")</f>
        <v>4</v>
      </c>
      <c r="Y1415" s="5">
        <f>IFERROR(INDEX(tbl_EmployeeSurvey[WorkLifeBalance],MATCH(tbl_HRMaster[[#This Row],[EmployeeID]],tbl_EmployeeSurvey[EmployeeID],0)),"Not Found")</f>
        <v>2</v>
      </c>
      <c r="Z1415" s="5">
        <f>IFERROR(VLOOKUP(tbl_HRMaster[[#This Row],[EmployeeID]],tbl_ManagerSurvey[[EmployeeID]:[PerformanceRating]],2,FALSE),"Not Found")</f>
        <v>3</v>
      </c>
      <c r="AA1415" s="5">
        <f>IFERROR(VLOOKUP(tbl_HRMaster[[#This Row],[EmployeeID]],tbl_ManagerSurvey[[EmployeeID]:[PerformanceRating]],3,FALSE),"Not Found")</f>
        <v>4</v>
      </c>
      <c r="AB1415" s="5" t="str">
        <f>IF(tbl_HRMaster[[#This Row],[Attrition]]="Yes","Left","Active")</f>
        <v>Active</v>
      </c>
      <c r="AC1415" s="5" t="str">
        <f>_xlfn.IFS(tbl_HRMaster[[#This Row],[Age]]&lt;25,"Under 25",tbl_HRMaster[[#This Row],[Age]]&lt;35,"25-34",tbl_HRMaster[[#This Row],[Age]]&lt;45,"35-44",tbl_HRMaster[[#This Row],[Age]]&lt;55,"45-54",TRUE,"Above 54")</f>
        <v>45-54</v>
      </c>
      <c r="AD1415" s="5" t="str">
        <f>_xlfn.IFS(
tbl_HRMaster[[#This Row],[YearsAtCompany]]&lt;2,"&lt; 2 Years",
tbl_HRMaster[[#This Row],[YearsAtCompany]]&lt;5,"2-4 Years",
tbl_HRMaster[[#This Row],[YearsAtCompany]]&lt;10,"5-9 Years",
TRUE,"10+ Years"
)</f>
        <v>5-9 Years</v>
      </c>
      <c r="AE1415" s="5">
        <f>IF(tbl_HRMaster[[#This Row],[Attrition]]="Yes",1,0)</f>
        <v>0</v>
      </c>
    </row>
    <row r="1416" spans="1:31" x14ac:dyDescent="0.25">
      <c r="A1416">
        <v>51</v>
      </c>
      <c r="B1416" t="s">
        <v>21</v>
      </c>
      <c r="C1416" t="s">
        <v>22</v>
      </c>
      <c r="D1416" t="s">
        <v>30</v>
      </c>
      <c r="E1416">
        <v>1</v>
      </c>
      <c r="F1416">
        <v>2</v>
      </c>
      <c r="G1416" t="s">
        <v>24</v>
      </c>
      <c r="H1416">
        <v>1589</v>
      </c>
      <c r="I1416" t="s">
        <v>34</v>
      </c>
      <c r="J1416">
        <v>1</v>
      </c>
      <c r="K1416" t="s">
        <v>35</v>
      </c>
      <c r="L1416" t="s">
        <v>27</v>
      </c>
      <c r="M1416">
        <v>41050</v>
      </c>
      <c r="N1416">
        <v>4</v>
      </c>
      <c r="O1416">
        <v>22</v>
      </c>
      <c r="P1416">
        <v>1</v>
      </c>
      <c r="Q1416">
        <v>18</v>
      </c>
      <c r="R1416">
        <v>2</v>
      </c>
      <c r="S1416">
        <v>7</v>
      </c>
      <c r="T1416">
        <v>0</v>
      </c>
      <c r="U1416">
        <v>7</v>
      </c>
      <c r="V1416">
        <f>COUNTIF(tbl_HRMaster[EmployeeID],tbl_HRMaster[[#This Row],[EmployeeID]])</f>
        <v>1</v>
      </c>
      <c r="W1416">
        <f>IFERROR(INDEX(tbl_EmployeeSurvey[EnvironmentSatisfaction],MATCH(tbl_HRMaster[[#This Row],[EmployeeID]],tbl_EmployeeSurvey[EmployeeID],0)),"Not Found")</f>
        <v>3</v>
      </c>
      <c r="X1416">
        <f>IFERROR(INDEX(tbl_EmployeeSurvey[JobSatisfaction],MATCH(tbl_HRMaster[[#This Row],[EmployeeID]],tbl_EmployeeSurvey[EmployeeID],0)),"Not Found")</f>
        <v>4</v>
      </c>
      <c r="Y1416" s="5">
        <f>IFERROR(INDEX(tbl_EmployeeSurvey[WorkLifeBalance],MATCH(tbl_HRMaster[[#This Row],[EmployeeID]],tbl_EmployeeSurvey[EmployeeID],0)),"Not Found")</f>
        <v>2</v>
      </c>
      <c r="Z1416" s="5">
        <f>IFERROR(VLOOKUP(tbl_HRMaster[[#This Row],[EmployeeID]],tbl_ManagerSurvey[[EmployeeID]:[PerformanceRating]],2,FALSE),"Not Found")</f>
        <v>3</v>
      </c>
      <c r="AA1416" s="5">
        <f>IFERROR(VLOOKUP(tbl_HRMaster[[#This Row],[EmployeeID]],tbl_ManagerSurvey[[EmployeeID]:[PerformanceRating]],3,FALSE),"Not Found")</f>
        <v>4</v>
      </c>
      <c r="AB1416" s="5" t="str">
        <f>IF(tbl_HRMaster[[#This Row],[Attrition]]="Yes","Left","Active")</f>
        <v>Active</v>
      </c>
      <c r="AC1416" s="5" t="str">
        <f>_xlfn.IFS(tbl_HRMaster[[#This Row],[Age]]&lt;25,"Under 25",tbl_HRMaster[[#This Row],[Age]]&lt;35,"25-34",tbl_HRMaster[[#This Row],[Age]]&lt;45,"35-44",tbl_HRMaster[[#This Row],[Age]]&lt;55,"45-54",TRUE,"Above 54")</f>
        <v>45-54</v>
      </c>
      <c r="AD1416" s="5" t="str">
        <f>_xlfn.IFS(
tbl_HRMaster[[#This Row],[YearsAtCompany]]&lt;2,"&lt; 2 Years",
tbl_HRMaster[[#This Row],[YearsAtCompany]]&lt;5,"2-4 Years",
tbl_HRMaster[[#This Row],[YearsAtCompany]]&lt;10,"5-9 Years",
TRUE,"10+ Years"
)</f>
        <v>5-9 Years</v>
      </c>
      <c r="AE1416" s="5">
        <f>IF(tbl_HRMaster[[#This Row],[Attrition]]="Yes",1,0)</f>
        <v>0</v>
      </c>
    </row>
    <row r="1417" spans="1:31" x14ac:dyDescent="0.25">
      <c r="A1417">
        <v>51</v>
      </c>
      <c r="B1417" t="s">
        <v>21</v>
      </c>
      <c r="C1417" t="s">
        <v>22</v>
      </c>
      <c r="D1417" t="s">
        <v>30</v>
      </c>
      <c r="E1417">
        <v>1</v>
      </c>
      <c r="F1417">
        <v>2</v>
      </c>
      <c r="G1417" t="s">
        <v>24</v>
      </c>
      <c r="H1417">
        <v>3059</v>
      </c>
      <c r="I1417" t="s">
        <v>34</v>
      </c>
      <c r="J1417">
        <v>1</v>
      </c>
      <c r="K1417" t="s">
        <v>35</v>
      </c>
      <c r="L1417" t="s">
        <v>27</v>
      </c>
      <c r="M1417">
        <v>41050</v>
      </c>
      <c r="N1417">
        <v>4</v>
      </c>
      <c r="O1417">
        <v>22</v>
      </c>
      <c r="P1417">
        <v>1</v>
      </c>
      <c r="Q1417">
        <v>18</v>
      </c>
      <c r="R1417">
        <v>2</v>
      </c>
      <c r="S1417">
        <v>7</v>
      </c>
      <c r="T1417">
        <v>0</v>
      </c>
      <c r="U1417">
        <v>7</v>
      </c>
      <c r="V1417">
        <f>COUNTIF(tbl_HRMaster[EmployeeID],tbl_HRMaster[[#This Row],[EmployeeID]])</f>
        <v>1</v>
      </c>
      <c r="W1417">
        <f>IFERROR(INDEX(tbl_EmployeeSurvey[EnvironmentSatisfaction],MATCH(tbl_HRMaster[[#This Row],[EmployeeID]],tbl_EmployeeSurvey[EmployeeID],0)),"Not Found")</f>
        <v>3</v>
      </c>
      <c r="X1417">
        <f>IFERROR(INDEX(tbl_EmployeeSurvey[JobSatisfaction],MATCH(tbl_HRMaster[[#This Row],[EmployeeID]],tbl_EmployeeSurvey[EmployeeID],0)),"Not Found")</f>
        <v>4</v>
      </c>
      <c r="Y1417" s="5">
        <f>IFERROR(INDEX(tbl_EmployeeSurvey[WorkLifeBalance],MATCH(tbl_HRMaster[[#This Row],[EmployeeID]],tbl_EmployeeSurvey[EmployeeID],0)),"Not Found")</f>
        <v>2</v>
      </c>
      <c r="Z1417" s="5">
        <f>IFERROR(VLOOKUP(tbl_HRMaster[[#This Row],[EmployeeID]],tbl_ManagerSurvey[[EmployeeID]:[PerformanceRating]],2,FALSE),"Not Found")</f>
        <v>3</v>
      </c>
      <c r="AA1417" s="5">
        <f>IFERROR(VLOOKUP(tbl_HRMaster[[#This Row],[EmployeeID]],tbl_ManagerSurvey[[EmployeeID]:[PerformanceRating]],3,FALSE),"Not Found")</f>
        <v>4</v>
      </c>
      <c r="AB1417" s="5" t="str">
        <f>IF(tbl_HRMaster[[#This Row],[Attrition]]="Yes","Left","Active")</f>
        <v>Active</v>
      </c>
      <c r="AC1417" s="5" t="str">
        <f>_xlfn.IFS(tbl_HRMaster[[#This Row],[Age]]&lt;25,"Under 25",tbl_HRMaster[[#This Row],[Age]]&lt;35,"25-34",tbl_HRMaster[[#This Row],[Age]]&lt;45,"35-44",tbl_HRMaster[[#This Row],[Age]]&lt;55,"45-54",TRUE,"Above 54")</f>
        <v>45-54</v>
      </c>
      <c r="AD1417" s="5" t="str">
        <f>_xlfn.IFS(
tbl_HRMaster[[#This Row],[YearsAtCompany]]&lt;2,"&lt; 2 Years",
tbl_HRMaster[[#This Row],[YearsAtCompany]]&lt;5,"2-4 Years",
tbl_HRMaster[[#This Row],[YearsAtCompany]]&lt;10,"5-9 Years",
TRUE,"10+ Years"
)</f>
        <v>5-9 Years</v>
      </c>
      <c r="AE1417" s="5">
        <f>IF(tbl_HRMaster[[#This Row],[Attrition]]="Yes",1,0)</f>
        <v>0</v>
      </c>
    </row>
    <row r="1418" spans="1:31" x14ac:dyDescent="0.25">
      <c r="A1418">
        <v>45</v>
      </c>
      <c r="B1418" t="s">
        <v>21</v>
      </c>
      <c r="C1418" t="s">
        <v>22</v>
      </c>
      <c r="D1418" t="s">
        <v>23</v>
      </c>
      <c r="E1418">
        <v>10</v>
      </c>
      <c r="F1418">
        <v>2</v>
      </c>
      <c r="G1418" t="s">
        <v>45</v>
      </c>
      <c r="H1418">
        <v>777</v>
      </c>
      <c r="I1418" t="s">
        <v>34</v>
      </c>
      <c r="J1418">
        <v>1</v>
      </c>
      <c r="K1418" t="s">
        <v>35</v>
      </c>
      <c r="L1418" t="s">
        <v>41</v>
      </c>
      <c r="M1418">
        <v>38330</v>
      </c>
      <c r="N1418">
        <v>2</v>
      </c>
      <c r="O1418">
        <v>14</v>
      </c>
      <c r="P1418">
        <v>0</v>
      </c>
      <c r="Q1418">
        <v>24</v>
      </c>
      <c r="R1418">
        <v>1</v>
      </c>
      <c r="S1418">
        <v>7</v>
      </c>
      <c r="T1418">
        <v>0</v>
      </c>
      <c r="U1418">
        <v>7</v>
      </c>
      <c r="V1418">
        <f>COUNTIF(tbl_HRMaster[EmployeeID],tbl_HRMaster[[#This Row],[EmployeeID]])</f>
        <v>1</v>
      </c>
      <c r="W1418">
        <f>IFERROR(INDEX(tbl_EmployeeSurvey[EnvironmentSatisfaction],MATCH(tbl_HRMaster[[#This Row],[EmployeeID]],tbl_EmployeeSurvey[EmployeeID],0)),"Not Found")</f>
        <v>2</v>
      </c>
      <c r="X1418">
        <f>IFERROR(INDEX(tbl_EmployeeSurvey[JobSatisfaction],MATCH(tbl_HRMaster[[#This Row],[EmployeeID]],tbl_EmployeeSurvey[EmployeeID],0)),"Not Found")</f>
        <v>1</v>
      </c>
      <c r="Y1418" s="5">
        <f>IFERROR(INDEX(tbl_EmployeeSurvey[WorkLifeBalance],MATCH(tbl_HRMaster[[#This Row],[EmployeeID]],tbl_EmployeeSurvey[EmployeeID],0)),"Not Found")</f>
        <v>3</v>
      </c>
      <c r="Z1418" s="5">
        <f>IFERROR(VLOOKUP(tbl_HRMaster[[#This Row],[EmployeeID]],tbl_ManagerSurvey[[EmployeeID]:[PerformanceRating]],2,FALSE),"Not Found")</f>
        <v>3</v>
      </c>
      <c r="AA1418" s="5">
        <f>IFERROR(VLOOKUP(tbl_HRMaster[[#This Row],[EmployeeID]],tbl_ManagerSurvey[[EmployeeID]:[PerformanceRating]],3,FALSE),"Not Found")</f>
        <v>3</v>
      </c>
      <c r="AB1418" s="5" t="str">
        <f>IF(tbl_HRMaster[[#This Row],[Attrition]]="Yes","Left","Active")</f>
        <v>Active</v>
      </c>
      <c r="AC1418" s="5" t="str">
        <f>_xlfn.IFS(tbl_HRMaster[[#This Row],[Age]]&lt;25,"Under 25",tbl_HRMaster[[#This Row],[Age]]&lt;35,"25-34",tbl_HRMaster[[#This Row],[Age]]&lt;45,"35-44",tbl_HRMaster[[#This Row],[Age]]&lt;55,"45-54",TRUE,"Above 54")</f>
        <v>45-54</v>
      </c>
      <c r="AD1418" s="5" t="str">
        <f>_xlfn.IFS(
tbl_HRMaster[[#This Row],[YearsAtCompany]]&lt;2,"&lt; 2 Years",
tbl_HRMaster[[#This Row],[YearsAtCompany]]&lt;5,"2-4 Years",
tbl_HRMaster[[#This Row],[YearsAtCompany]]&lt;10,"5-9 Years",
TRUE,"10+ Years"
)</f>
        <v>5-9 Years</v>
      </c>
      <c r="AE1418" s="5">
        <f>IF(tbl_HRMaster[[#This Row],[Attrition]]="Yes",1,0)</f>
        <v>0</v>
      </c>
    </row>
    <row r="1419" spans="1:31" x14ac:dyDescent="0.25">
      <c r="A1419">
        <v>45</v>
      </c>
      <c r="B1419" t="s">
        <v>21</v>
      </c>
      <c r="C1419" t="s">
        <v>22</v>
      </c>
      <c r="D1419" t="s">
        <v>23</v>
      </c>
      <c r="E1419">
        <v>10</v>
      </c>
      <c r="F1419">
        <v>2</v>
      </c>
      <c r="G1419" t="s">
        <v>45</v>
      </c>
      <c r="H1419">
        <v>2247</v>
      </c>
      <c r="I1419" t="s">
        <v>34</v>
      </c>
      <c r="J1419">
        <v>1</v>
      </c>
      <c r="K1419" t="s">
        <v>35</v>
      </c>
      <c r="L1419" t="s">
        <v>41</v>
      </c>
      <c r="M1419">
        <v>38330</v>
      </c>
      <c r="N1419">
        <v>2</v>
      </c>
      <c r="O1419">
        <v>14</v>
      </c>
      <c r="P1419">
        <v>0</v>
      </c>
      <c r="Q1419">
        <v>24</v>
      </c>
      <c r="R1419">
        <v>1</v>
      </c>
      <c r="S1419">
        <v>7</v>
      </c>
      <c r="T1419">
        <v>0</v>
      </c>
      <c r="U1419">
        <v>7</v>
      </c>
      <c r="V1419">
        <f>COUNTIF(tbl_HRMaster[EmployeeID],tbl_HRMaster[[#This Row],[EmployeeID]])</f>
        <v>1</v>
      </c>
      <c r="W1419">
        <f>IFERROR(INDEX(tbl_EmployeeSurvey[EnvironmentSatisfaction],MATCH(tbl_HRMaster[[#This Row],[EmployeeID]],tbl_EmployeeSurvey[EmployeeID],0)),"Not Found")</f>
        <v>2</v>
      </c>
      <c r="X1419">
        <f>IFERROR(INDEX(tbl_EmployeeSurvey[JobSatisfaction],MATCH(tbl_HRMaster[[#This Row],[EmployeeID]],tbl_EmployeeSurvey[EmployeeID],0)),"Not Found")</f>
        <v>1</v>
      </c>
      <c r="Y1419" s="5">
        <f>IFERROR(INDEX(tbl_EmployeeSurvey[WorkLifeBalance],MATCH(tbl_HRMaster[[#This Row],[EmployeeID]],tbl_EmployeeSurvey[EmployeeID],0)),"Not Found")</f>
        <v>3</v>
      </c>
      <c r="Z1419" s="5">
        <f>IFERROR(VLOOKUP(tbl_HRMaster[[#This Row],[EmployeeID]],tbl_ManagerSurvey[[EmployeeID]:[PerformanceRating]],2,FALSE),"Not Found")</f>
        <v>3</v>
      </c>
      <c r="AA1419" s="5">
        <f>IFERROR(VLOOKUP(tbl_HRMaster[[#This Row],[EmployeeID]],tbl_ManagerSurvey[[EmployeeID]:[PerformanceRating]],3,FALSE),"Not Found")</f>
        <v>3</v>
      </c>
      <c r="AB1419" s="5" t="str">
        <f>IF(tbl_HRMaster[[#This Row],[Attrition]]="Yes","Left","Active")</f>
        <v>Active</v>
      </c>
      <c r="AC1419" s="5" t="str">
        <f>_xlfn.IFS(tbl_HRMaster[[#This Row],[Age]]&lt;25,"Under 25",tbl_HRMaster[[#This Row],[Age]]&lt;35,"25-34",tbl_HRMaster[[#This Row],[Age]]&lt;45,"35-44",tbl_HRMaster[[#This Row],[Age]]&lt;55,"45-54",TRUE,"Above 54")</f>
        <v>45-54</v>
      </c>
      <c r="AD1419" s="5" t="str">
        <f>_xlfn.IFS(
tbl_HRMaster[[#This Row],[YearsAtCompany]]&lt;2,"&lt; 2 Years",
tbl_HRMaster[[#This Row],[YearsAtCompany]]&lt;5,"2-4 Years",
tbl_HRMaster[[#This Row],[YearsAtCompany]]&lt;10,"5-9 Years",
TRUE,"10+ Years"
)</f>
        <v>5-9 Years</v>
      </c>
      <c r="AE1419" s="5">
        <f>IF(tbl_HRMaster[[#This Row],[Attrition]]="Yes",1,0)</f>
        <v>0</v>
      </c>
    </row>
    <row r="1420" spans="1:31" x14ac:dyDescent="0.25">
      <c r="A1420">
        <v>45</v>
      </c>
      <c r="B1420" t="s">
        <v>21</v>
      </c>
      <c r="C1420" t="s">
        <v>22</v>
      </c>
      <c r="D1420" t="s">
        <v>23</v>
      </c>
      <c r="E1420">
        <v>10</v>
      </c>
      <c r="F1420">
        <v>2</v>
      </c>
      <c r="G1420" t="s">
        <v>45</v>
      </c>
      <c r="H1420">
        <v>3717</v>
      </c>
      <c r="I1420" t="s">
        <v>34</v>
      </c>
      <c r="J1420">
        <v>1</v>
      </c>
      <c r="K1420" t="s">
        <v>35</v>
      </c>
      <c r="L1420" t="s">
        <v>41</v>
      </c>
      <c r="M1420">
        <v>38330</v>
      </c>
      <c r="N1420">
        <v>2</v>
      </c>
      <c r="O1420">
        <v>14</v>
      </c>
      <c r="P1420">
        <v>0</v>
      </c>
      <c r="Q1420">
        <v>24</v>
      </c>
      <c r="R1420">
        <v>1</v>
      </c>
      <c r="S1420">
        <v>7</v>
      </c>
      <c r="T1420">
        <v>0</v>
      </c>
      <c r="U1420">
        <v>7</v>
      </c>
      <c r="V1420">
        <f>COUNTIF(tbl_HRMaster[EmployeeID],tbl_HRMaster[[#This Row],[EmployeeID]])</f>
        <v>1</v>
      </c>
      <c r="W1420">
        <f>IFERROR(INDEX(tbl_EmployeeSurvey[EnvironmentSatisfaction],MATCH(tbl_HRMaster[[#This Row],[EmployeeID]],tbl_EmployeeSurvey[EmployeeID],0)),"Not Found")</f>
        <v>2</v>
      </c>
      <c r="X1420">
        <f>IFERROR(INDEX(tbl_EmployeeSurvey[JobSatisfaction],MATCH(tbl_HRMaster[[#This Row],[EmployeeID]],tbl_EmployeeSurvey[EmployeeID],0)),"Not Found")</f>
        <v>1</v>
      </c>
      <c r="Y1420" s="5">
        <f>IFERROR(INDEX(tbl_EmployeeSurvey[WorkLifeBalance],MATCH(tbl_HRMaster[[#This Row],[EmployeeID]],tbl_EmployeeSurvey[EmployeeID],0)),"Not Found")</f>
        <v>3</v>
      </c>
      <c r="Z1420" s="5">
        <f>IFERROR(VLOOKUP(tbl_HRMaster[[#This Row],[EmployeeID]],tbl_ManagerSurvey[[EmployeeID]:[PerformanceRating]],2,FALSE),"Not Found")</f>
        <v>3</v>
      </c>
      <c r="AA1420" s="5">
        <f>IFERROR(VLOOKUP(tbl_HRMaster[[#This Row],[EmployeeID]],tbl_ManagerSurvey[[EmployeeID]:[PerformanceRating]],3,FALSE),"Not Found")</f>
        <v>3</v>
      </c>
      <c r="AB1420" s="5" t="str">
        <f>IF(tbl_HRMaster[[#This Row],[Attrition]]="Yes","Left","Active")</f>
        <v>Active</v>
      </c>
      <c r="AC1420" s="5" t="str">
        <f>_xlfn.IFS(tbl_HRMaster[[#This Row],[Age]]&lt;25,"Under 25",tbl_HRMaster[[#This Row],[Age]]&lt;35,"25-34",tbl_HRMaster[[#This Row],[Age]]&lt;45,"35-44",tbl_HRMaster[[#This Row],[Age]]&lt;55,"45-54",TRUE,"Above 54")</f>
        <v>45-54</v>
      </c>
      <c r="AD1420" s="5" t="str">
        <f>_xlfn.IFS(
tbl_HRMaster[[#This Row],[YearsAtCompany]]&lt;2,"&lt; 2 Years",
tbl_HRMaster[[#This Row],[YearsAtCompany]]&lt;5,"2-4 Years",
tbl_HRMaster[[#This Row],[YearsAtCompany]]&lt;10,"5-9 Years",
TRUE,"10+ Years"
)</f>
        <v>5-9 Years</v>
      </c>
      <c r="AE1420" s="5">
        <f>IF(tbl_HRMaster[[#This Row],[Attrition]]="Yes",1,0)</f>
        <v>0</v>
      </c>
    </row>
    <row r="1421" spans="1:31" x14ac:dyDescent="0.25">
      <c r="A1421">
        <v>49</v>
      </c>
      <c r="B1421" t="s">
        <v>21</v>
      </c>
      <c r="C1421" t="s">
        <v>22</v>
      </c>
      <c r="D1421" t="s">
        <v>30</v>
      </c>
      <c r="E1421">
        <v>1</v>
      </c>
      <c r="F1421">
        <v>3</v>
      </c>
      <c r="G1421" t="s">
        <v>24</v>
      </c>
      <c r="H1421">
        <v>59</v>
      </c>
      <c r="I1421" t="s">
        <v>34</v>
      </c>
      <c r="J1421">
        <v>3</v>
      </c>
      <c r="K1421" t="s">
        <v>42</v>
      </c>
      <c r="L1421" t="s">
        <v>32</v>
      </c>
      <c r="M1421">
        <v>73140</v>
      </c>
      <c r="N1421">
        <v>7</v>
      </c>
      <c r="O1421">
        <v>22</v>
      </c>
      <c r="P1421">
        <v>0</v>
      </c>
      <c r="Q1421">
        <v>25</v>
      </c>
      <c r="R1421">
        <v>2</v>
      </c>
      <c r="S1421">
        <v>7</v>
      </c>
      <c r="T1421">
        <v>0</v>
      </c>
      <c r="U1421">
        <v>7</v>
      </c>
      <c r="V1421">
        <f>COUNTIF(tbl_HRMaster[EmployeeID],tbl_HRMaster[[#This Row],[EmployeeID]])</f>
        <v>1</v>
      </c>
      <c r="W1421">
        <f>IFERROR(INDEX(tbl_EmployeeSurvey[EnvironmentSatisfaction],MATCH(tbl_HRMaster[[#This Row],[EmployeeID]],tbl_EmployeeSurvey[EmployeeID],0)),"Not Found")</f>
        <v>3</v>
      </c>
      <c r="X1421">
        <f>IFERROR(INDEX(tbl_EmployeeSurvey[JobSatisfaction],MATCH(tbl_HRMaster[[#This Row],[EmployeeID]],tbl_EmployeeSurvey[EmployeeID],0)),"Not Found")</f>
        <v>3</v>
      </c>
      <c r="Y1421" s="5">
        <f>IFERROR(INDEX(tbl_EmployeeSurvey[WorkLifeBalance],MATCH(tbl_HRMaster[[#This Row],[EmployeeID]],tbl_EmployeeSurvey[EmployeeID],0)),"Not Found")</f>
        <v>3</v>
      </c>
      <c r="Z1421" s="5">
        <f>IFERROR(VLOOKUP(tbl_HRMaster[[#This Row],[EmployeeID]],tbl_ManagerSurvey[[EmployeeID]:[PerformanceRating]],2,FALSE),"Not Found")</f>
        <v>3</v>
      </c>
      <c r="AA1421" s="5">
        <f>IFERROR(VLOOKUP(tbl_HRMaster[[#This Row],[EmployeeID]],tbl_ManagerSurvey[[EmployeeID]:[PerformanceRating]],3,FALSE),"Not Found")</f>
        <v>4</v>
      </c>
      <c r="AB1421" s="5" t="str">
        <f>IF(tbl_HRMaster[[#This Row],[Attrition]]="Yes","Left","Active")</f>
        <v>Active</v>
      </c>
      <c r="AC1421" s="5" t="str">
        <f>_xlfn.IFS(tbl_HRMaster[[#This Row],[Age]]&lt;25,"Under 25",tbl_HRMaster[[#This Row],[Age]]&lt;35,"25-34",tbl_HRMaster[[#This Row],[Age]]&lt;45,"35-44",tbl_HRMaster[[#This Row],[Age]]&lt;55,"45-54",TRUE,"Above 54")</f>
        <v>45-54</v>
      </c>
      <c r="AD1421" s="5" t="str">
        <f>_xlfn.IFS(
tbl_HRMaster[[#This Row],[YearsAtCompany]]&lt;2,"&lt; 2 Years",
tbl_HRMaster[[#This Row],[YearsAtCompany]]&lt;5,"2-4 Years",
tbl_HRMaster[[#This Row],[YearsAtCompany]]&lt;10,"5-9 Years",
TRUE,"10+ Years"
)</f>
        <v>5-9 Years</v>
      </c>
      <c r="AE1421" s="5">
        <f>IF(tbl_HRMaster[[#This Row],[Attrition]]="Yes",1,0)</f>
        <v>0</v>
      </c>
    </row>
    <row r="1422" spans="1:31" x14ac:dyDescent="0.25">
      <c r="A1422">
        <v>49</v>
      </c>
      <c r="B1422" t="s">
        <v>21</v>
      </c>
      <c r="C1422" t="s">
        <v>22</v>
      </c>
      <c r="D1422" t="s">
        <v>30</v>
      </c>
      <c r="E1422">
        <v>1</v>
      </c>
      <c r="F1422">
        <v>3</v>
      </c>
      <c r="G1422" t="s">
        <v>24</v>
      </c>
      <c r="H1422">
        <v>1529</v>
      </c>
      <c r="I1422" t="s">
        <v>34</v>
      </c>
      <c r="J1422">
        <v>3</v>
      </c>
      <c r="K1422" t="s">
        <v>42</v>
      </c>
      <c r="L1422" t="s">
        <v>32</v>
      </c>
      <c r="M1422">
        <v>73140</v>
      </c>
      <c r="N1422">
        <v>7</v>
      </c>
      <c r="O1422">
        <v>22</v>
      </c>
      <c r="P1422">
        <v>0</v>
      </c>
      <c r="Q1422">
        <v>25</v>
      </c>
      <c r="R1422">
        <v>2</v>
      </c>
      <c r="S1422">
        <v>7</v>
      </c>
      <c r="T1422">
        <v>0</v>
      </c>
      <c r="U1422">
        <v>7</v>
      </c>
      <c r="V1422">
        <f>COUNTIF(tbl_HRMaster[EmployeeID],tbl_HRMaster[[#This Row],[EmployeeID]])</f>
        <v>1</v>
      </c>
      <c r="W1422">
        <f>IFERROR(INDEX(tbl_EmployeeSurvey[EnvironmentSatisfaction],MATCH(tbl_HRMaster[[#This Row],[EmployeeID]],tbl_EmployeeSurvey[EmployeeID],0)),"Not Found")</f>
        <v>3</v>
      </c>
      <c r="X1422">
        <f>IFERROR(INDEX(tbl_EmployeeSurvey[JobSatisfaction],MATCH(tbl_HRMaster[[#This Row],[EmployeeID]],tbl_EmployeeSurvey[EmployeeID],0)),"Not Found")</f>
        <v>3</v>
      </c>
      <c r="Y1422" s="5">
        <f>IFERROR(INDEX(tbl_EmployeeSurvey[WorkLifeBalance],MATCH(tbl_HRMaster[[#This Row],[EmployeeID]],tbl_EmployeeSurvey[EmployeeID],0)),"Not Found")</f>
        <v>3</v>
      </c>
      <c r="Z1422" s="5">
        <f>IFERROR(VLOOKUP(tbl_HRMaster[[#This Row],[EmployeeID]],tbl_ManagerSurvey[[EmployeeID]:[PerformanceRating]],2,FALSE),"Not Found")</f>
        <v>3</v>
      </c>
      <c r="AA1422" s="5">
        <f>IFERROR(VLOOKUP(tbl_HRMaster[[#This Row],[EmployeeID]],tbl_ManagerSurvey[[EmployeeID]:[PerformanceRating]],3,FALSE),"Not Found")</f>
        <v>4</v>
      </c>
      <c r="AB1422" s="5" t="str">
        <f>IF(tbl_HRMaster[[#This Row],[Attrition]]="Yes","Left","Active")</f>
        <v>Active</v>
      </c>
      <c r="AC1422" s="5" t="str">
        <f>_xlfn.IFS(tbl_HRMaster[[#This Row],[Age]]&lt;25,"Under 25",tbl_HRMaster[[#This Row],[Age]]&lt;35,"25-34",tbl_HRMaster[[#This Row],[Age]]&lt;45,"35-44",tbl_HRMaster[[#This Row],[Age]]&lt;55,"45-54",TRUE,"Above 54")</f>
        <v>45-54</v>
      </c>
      <c r="AD1422" s="5" t="str">
        <f>_xlfn.IFS(
tbl_HRMaster[[#This Row],[YearsAtCompany]]&lt;2,"&lt; 2 Years",
tbl_HRMaster[[#This Row],[YearsAtCompany]]&lt;5,"2-4 Years",
tbl_HRMaster[[#This Row],[YearsAtCompany]]&lt;10,"5-9 Years",
TRUE,"10+ Years"
)</f>
        <v>5-9 Years</v>
      </c>
      <c r="AE1422" s="5">
        <f>IF(tbl_HRMaster[[#This Row],[Attrition]]="Yes",1,0)</f>
        <v>0</v>
      </c>
    </row>
    <row r="1423" spans="1:31" x14ac:dyDescent="0.25">
      <c r="A1423">
        <v>49</v>
      </c>
      <c r="B1423" t="s">
        <v>21</v>
      </c>
      <c r="C1423" t="s">
        <v>22</v>
      </c>
      <c r="D1423" t="s">
        <v>30</v>
      </c>
      <c r="E1423">
        <v>1</v>
      </c>
      <c r="F1423">
        <v>3</v>
      </c>
      <c r="G1423" t="s">
        <v>24</v>
      </c>
      <c r="H1423">
        <v>2999</v>
      </c>
      <c r="I1423" t="s">
        <v>34</v>
      </c>
      <c r="J1423">
        <v>3</v>
      </c>
      <c r="K1423" t="s">
        <v>42</v>
      </c>
      <c r="L1423" t="s">
        <v>32</v>
      </c>
      <c r="M1423">
        <v>73140</v>
      </c>
      <c r="N1423">
        <v>7</v>
      </c>
      <c r="O1423">
        <v>22</v>
      </c>
      <c r="P1423">
        <v>0</v>
      </c>
      <c r="Q1423">
        <v>25</v>
      </c>
      <c r="R1423">
        <v>2</v>
      </c>
      <c r="S1423">
        <v>7</v>
      </c>
      <c r="T1423">
        <v>0</v>
      </c>
      <c r="U1423">
        <v>7</v>
      </c>
      <c r="V1423">
        <f>COUNTIF(tbl_HRMaster[EmployeeID],tbl_HRMaster[[#This Row],[EmployeeID]])</f>
        <v>1</v>
      </c>
      <c r="W1423">
        <f>IFERROR(INDEX(tbl_EmployeeSurvey[EnvironmentSatisfaction],MATCH(tbl_HRMaster[[#This Row],[EmployeeID]],tbl_EmployeeSurvey[EmployeeID],0)),"Not Found")</f>
        <v>3</v>
      </c>
      <c r="X1423">
        <f>IFERROR(INDEX(tbl_EmployeeSurvey[JobSatisfaction],MATCH(tbl_HRMaster[[#This Row],[EmployeeID]],tbl_EmployeeSurvey[EmployeeID],0)),"Not Found")</f>
        <v>3</v>
      </c>
      <c r="Y1423" s="5">
        <f>IFERROR(INDEX(tbl_EmployeeSurvey[WorkLifeBalance],MATCH(tbl_HRMaster[[#This Row],[EmployeeID]],tbl_EmployeeSurvey[EmployeeID],0)),"Not Found")</f>
        <v>3</v>
      </c>
      <c r="Z1423" s="5">
        <f>IFERROR(VLOOKUP(tbl_HRMaster[[#This Row],[EmployeeID]],tbl_ManagerSurvey[[EmployeeID]:[PerformanceRating]],2,FALSE),"Not Found")</f>
        <v>3</v>
      </c>
      <c r="AA1423" s="5">
        <f>IFERROR(VLOOKUP(tbl_HRMaster[[#This Row],[EmployeeID]],tbl_ManagerSurvey[[EmployeeID]:[PerformanceRating]],3,FALSE),"Not Found")</f>
        <v>4</v>
      </c>
      <c r="AB1423" s="5" t="str">
        <f>IF(tbl_HRMaster[[#This Row],[Attrition]]="Yes","Left","Active")</f>
        <v>Active</v>
      </c>
      <c r="AC1423" s="5" t="str">
        <f>_xlfn.IFS(tbl_HRMaster[[#This Row],[Age]]&lt;25,"Under 25",tbl_HRMaster[[#This Row],[Age]]&lt;35,"25-34",tbl_HRMaster[[#This Row],[Age]]&lt;45,"35-44",tbl_HRMaster[[#This Row],[Age]]&lt;55,"45-54",TRUE,"Above 54")</f>
        <v>45-54</v>
      </c>
      <c r="AD1423" s="5" t="str">
        <f>_xlfn.IFS(
tbl_HRMaster[[#This Row],[YearsAtCompany]]&lt;2,"&lt; 2 Years",
tbl_HRMaster[[#This Row],[YearsAtCompany]]&lt;5,"2-4 Years",
tbl_HRMaster[[#This Row],[YearsAtCompany]]&lt;10,"5-9 Years",
TRUE,"10+ Years"
)</f>
        <v>5-9 Years</v>
      </c>
      <c r="AE1423" s="5">
        <f>IF(tbl_HRMaster[[#This Row],[Attrition]]="Yes",1,0)</f>
        <v>0</v>
      </c>
    </row>
    <row r="1424" spans="1:31" x14ac:dyDescent="0.25">
      <c r="A1424">
        <v>55</v>
      </c>
      <c r="B1424" t="s">
        <v>21</v>
      </c>
      <c r="C1424" t="s">
        <v>22</v>
      </c>
      <c r="D1424" t="s">
        <v>30</v>
      </c>
      <c r="E1424">
        <v>7</v>
      </c>
      <c r="F1424">
        <v>3</v>
      </c>
      <c r="G1424" t="s">
        <v>24</v>
      </c>
      <c r="H1424">
        <v>753</v>
      </c>
      <c r="I1424" t="s">
        <v>25</v>
      </c>
      <c r="J1424">
        <v>3</v>
      </c>
      <c r="K1424" t="s">
        <v>31</v>
      </c>
      <c r="L1424" t="s">
        <v>41</v>
      </c>
      <c r="M1424">
        <v>50930</v>
      </c>
      <c r="N1424">
        <v>2</v>
      </c>
      <c r="O1424">
        <v>16</v>
      </c>
      <c r="P1424">
        <v>1</v>
      </c>
      <c r="Q1424">
        <v>31</v>
      </c>
      <c r="R1424">
        <v>3</v>
      </c>
      <c r="S1424">
        <v>7</v>
      </c>
      <c r="T1424">
        <v>0</v>
      </c>
      <c r="U1424">
        <v>0</v>
      </c>
      <c r="V1424">
        <f>COUNTIF(tbl_HRMaster[EmployeeID],tbl_HRMaster[[#This Row],[EmployeeID]])</f>
        <v>1</v>
      </c>
      <c r="W1424">
        <f>IFERROR(INDEX(tbl_EmployeeSurvey[EnvironmentSatisfaction],MATCH(tbl_HRMaster[[#This Row],[EmployeeID]],tbl_EmployeeSurvey[EmployeeID],0)),"Not Found")</f>
        <v>2</v>
      </c>
      <c r="X1424">
        <f>IFERROR(INDEX(tbl_EmployeeSurvey[JobSatisfaction],MATCH(tbl_HRMaster[[#This Row],[EmployeeID]],tbl_EmployeeSurvey[EmployeeID],0)),"Not Found")</f>
        <v>4</v>
      </c>
      <c r="Y1424" s="5">
        <f>IFERROR(INDEX(tbl_EmployeeSurvey[WorkLifeBalance],MATCH(tbl_HRMaster[[#This Row],[EmployeeID]],tbl_EmployeeSurvey[EmployeeID],0)),"Not Found")</f>
        <v>4</v>
      </c>
      <c r="Z1424" s="5">
        <f>IFERROR(VLOOKUP(tbl_HRMaster[[#This Row],[EmployeeID]],tbl_ManagerSurvey[[EmployeeID]:[PerformanceRating]],2,FALSE),"Not Found")</f>
        <v>3</v>
      </c>
      <c r="AA1424" s="5">
        <f>IFERROR(VLOOKUP(tbl_HRMaster[[#This Row],[EmployeeID]],tbl_ManagerSurvey[[EmployeeID]:[PerformanceRating]],3,FALSE),"Not Found")</f>
        <v>3</v>
      </c>
      <c r="AB1424" s="5" t="str">
        <f>IF(tbl_HRMaster[[#This Row],[Attrition]]="Yes","Left","Active")</f>
        <v>Active</v>
      </c>
      <c r="AC1424" s="5" t="str">
        <f>_xlfn.IFS(tbl_HRMaster[[#This Row],[Age]]&lt;25,"Under 25",tbl_HRMaster[[#This Row],[Age]]&lt;35,"25-34",tbl_HRMaster[[#This Row],[Age]]&lt;45,"35-44",tbl_HRMaster[[#This Row],[Age]]&lt;55,"45-54",TRUE,"Above 54")</f>
        <v>Above 54</v>
      </c>
      <c r="AD1424" s="5" t="str">
        <f>_xlfn.IFS(
tbl_HRMaster[[#This Row],[YearsAtCompany]]&lt;2,"&lt; 2 Years",
tbl_HRMaster[[#This Row],[YearsAtCompany]]&lt;5,"2-4 Years",
tbl_HRMaster[[#This Row],[YearsAtCompany]]&lt;10,"5-9 Years",
TRUE,"10+ Years"
)</f>
        <v>5-9 Years</v>
      </c>
      <c r="AE1424" s="5">
        <f>IF(tbl_HRMaster[[#This Row],[Attrition]]="Yes",1,0)</f>
        <v>0</v>
      </c>
    </row>
    <row r="1425" spans="1:31" x14ac:dyDescent="0.25">
      <c r="A1425">
        <v>55</v>
      </c>
      <c r="B1425" t="s">
        <v>21</v>
      </c>
      <c r="C1425" t="s">
        <v>22</v>
      </c>
      <c r="D1425" t="s">
        <v>30</v>
      </c>
      <c r="E1425">
        <v>7</v>
      </c>
      <c r="F1425">
        <v>3</v>
      </c>
      <c r="G1425" t="s">
        <v>24</v>
      </c>
      <c r="H1425">
        <v>2223</v>
      </c>
      <c r="I1425" t="s">
        <v>25</v>
      </c>
      <c r="J1425">
        <v>3</v>
      </c>
      <c r="K1425" t="s">
        <v>31</v>
      </c>
      <c r="L1425" t="s">
        <v>41</v>
      </c>
      <c r="M1425">
        <v>50930</v>
      </c>
      <c r="N1425">
        <v>2</v>
      </c>
      <c r="O1425">
        <v>16</v>
      </c>
      <c r="P1425">
        <v>1</v>
      </c>
      <c r="Q1425">
        <v>31</v>
      </c>
      <c r="R1425">
        <v>3</v>
      </c>
      <c r="S1425">
        <v>7</v>
      </c>
      <c r="T1425">
        <v>0</v>
      </c>
      <c r="U1425">
        <v>0</v>
      </c>
      <c r="V1425">
        <f>COUNTIF(tbl_HRMaster[EmployeeID],tbl_HRMaster[[#This Row],[EmployeeID]])</f>
        <v>1</v>
      </c>
      <c r="W1425">
        <f>IFERROR(INDEX(tbl_EmployeeSurvey[EnvironmentSatisfaction],MATCH(tbl_HRMaster[[#This Row],[EmployeeID]],tbl_EmployeeSurvey[EmployeeID],0)),"Not Found")</f>
        <v>2</v>
      </c>
      <c r="X1425">
        <f>IFERROR(INDEX(tbl_EmployeeSurvey[JobSatisfaction],MATCH(tbl_HRMaster[[#This Row],[EmployeeID]],tbl_EmployeeSurvey[EmployeeID],0)),"Not Found")</f>
        <v>4</v>
      </c>
      <c r="Y1425" s="5">
        <f>IFERROR(INDEX(tbl_EmployeeSurvey[WorkLifeBalance],MATCH(tbl_HRMaster[[#This Row],[EmployeeID]],tbl_EmployeeSurvey[EmployeeID],0)),"Not Found")</f>
        <v>4</v>
      </c>
      <c r="Z1425" s="5">
        <f>IFERROR(VLOOKUP(tbl_HRMaster[[#This Row],[EmployeeID]],tbl_ManagerSurvey[[EmployeeID]:[PerformanceRating]],2,FALSE),"Not Found")</f>
        <v>3</v>
      </c>
      <c r="AA1425" s="5">
        <f>IFERROR(VLOOKUP(tbl_HRMaster[[#This Row],[EmployeeID]],tbl_ManagerSurvey[[EmployeeID]:[PerformanceRating]],3,FALSE),"Not Found")</f>
        <v>3</v>
      </c>
      <c r="AB1425" s="5" t="str">
        <f>IF(tbl_HRMaster[[#This Row],[Attrition]]="Yes","Left","Active")</f>
        <v>Active</v>
      </c>
      <c r="AC1425" s="5" t="str">
        <f>_xlfn.IFS(tbl_HRMaster[[#This Row],[Age]]&lt;25,"Under 25",tbl_HRMaster[[#This Row],[Age]]&lt;35,"25-34",tbl_HRMaster[[#This Row],[Age]]&lt;45,"35-44",tbl_HRMaster[[#This Row],[Age]]&lt;55,"45-54",TRUE,"Above 54")</f>
        <v>Above 54</v>
      </c>
      <c r="AD1425" s="5" t="str">
        <f>_xlfn.IFS(
tbl_HRMaster[[#This Row],[YearsAtCompany]]&lt;2,"&lt; 2 Years",
tbl_HRMaster[[#This Row],[YearsAtCompany]]&lt;5,"2-4 Years",
tbl_HRMaster[[#This Row],[YearsAtCompany]]&lt;10,"5-9 Years",
TRUE,"10+ Years"
)</f>
        <v>5-9 Years</v>
      </c>
      <c r="AE1425" s="5">
        <f>IF(tbl_HRMaster[[#This Row],[Attrition]]="Yes",1,0)</f>
        <v>0</v>
      </c>
    </row>
    <row r="1426" spans="1:31" x14ac:dyDescent="0.25">
      <c r="A1426">
        <v>55</v>
      </c>
      <c r="B1426" t="s">
        <v>21</v>
      </c>
      <c r="C1426" t="s">
        <v>22</v>
      </c>
      <c r="D1426" t="s">
        <v>30</v>
      </c>
      <c r="E1426">
        <v>7</v>
      </c>
      <c r="F1426">
        <v>3</v>
      </c>
      <c r="G1426" t="s">
        <v>24</v>
      </c>
      <c r="H1426">
        <v>3693</v>
      </c>
      <c r="I1426" t="s">
        <v>25</v>
      </c>
      <c r="J1426">
        <v>3</v>
      </c>
      <c r="K1426" t="s">
        <v>31</v>
      </c>
      <c r="L1426" t="s">
        <v>41</v>
      </c>
      <c r="M1426">
        <v>50930</v>
      </c>
      <c r="N1426">
        <v>2</v>
      </c>
      <c r="O1426">
        <v>16</v>
      </c>
      <c r="P1426">
        <v>1</v>
      </c>
      <c r="Q1426">
        <v>31</v>
      </c>
      <c r="R1426">
        <v>3</v>
      </c>
      <c r="S1426">
        <v>7</v>
      </c>
      <c r="T1426">
        <v>0</v>
      </c>
      <c r="U1426">
        <v>0</v>
      </c>
      <c r="V1426">
        <f>COUNTIF(tbl_HRMaster[EmployeeID],tbl_HRMaster[[#This Row],[EmployeeID]])</f>
        <v>1</v>
      </c>
      <c r="W1426">
        <f>IFERROR(INDEX(tbl_EmployeeSurvey[EnvironmentSatisfaction],MATCH(tbl_HRMaster[[#This Row],[EmployeeID]],tbl_EmployeeSurvey[EmployeeID],0)),"Not Found")</f>
        <v>2</v>
      </c>
      <c r="X1426">
        <f>IFERROR(INDEX(tbl_EmployeeSurvey[JobSatisfaction],MATCH(tbl_HRMaster[[#This Row],[EmployeeID]],tbl_EmployeeSurvey[EmployeeID],0)),"Not Found")</f>
        <v>4</v>
      </c>
      <c r="Y1426" s="5">
        <f>IFERROR(INDEX(tbl_EmployeeSurvey[WorkLifeBalance],MATCH(tbl_HRMaster[[#This Row],[EmployeeID]],tbl_EmployeeSurvey[EmployeeID],0)),"Not Found")</f>
        <v>4</v>
      </c>
      <c r="Z1426" s="5">
        <f>IFERROR(VLOOKUP(tbl_HRMaster[[#This Row],[EmployeeID]],tbl_ManagerSurvey[[EmployeeID]:[PerformanceRating]],2,FALSE),"Not Found")</f>
        <v>3</v>
      </c>
      <c r="AA1426" s="5">
        <f>IFERROR(VLOOKUP(tbl_HRMaster[[#This Row],[EmployeeID]],tbl_ManagerSurvey[[EmployeeID]:[PerformanceRating]],3,FALSE),"Not Found")</f>
        <v>3</v>
      </c>
      <c r="AB1426" s="5" t="str">
        <f>IF(tbl_HRMaster[[#This Row],[Attrition]]="Yes","Left","Active")</f>
        <v>Active</v>
      </c>
      <c r="AC1426" s="5" t="str">
        <f>_xlfn.IFS(tbl_HRMaster[[#This Row],[Age]]&lt;25,"Under 25",tbl_HRMaster[[#This Row],[Age]]&lt;35,"25-34",tbl_HRMaster[[#This Row],[Age]]&lt;45,"35-44",tbl_HRMaster[[#This Row],[Age]]&lt;55,"45-54",TRUE,"Above 54")</f>
        <v>Above 54</v>
      </c>
      <c r="AD1426" s="5" t="str">
        <f>_xlfn.IFS(
tbl_HRMaster[[#This Row],[YearsAtCompany]]&lt;2,"&lt; 2 Years",
tbl_HRMaster[[#This Row],[YearsAtCompany]]&lt;5,"2-4 Years",
tbl_HRMaster[[#This Row],[YearsAtCompany]]&lt;10,"5-9 Years",
TRUE,"10+ Years"
)</f>
        <v>5-9 Years</v>
      </c>
      <c r="AE1426" s="5">
        <f>IF(tbl_HRMaster[[#This Row],[Attrition]]="Yes",1,0)</f>
        <v>0</v>
      </c>
    </row>
    <row r="1427" spans="1:31" x14ac:dyDescent="0.25">
      <c r="A1427">
        <v>50</v>
      </c>
      <c r="B1427" t="s">
        <v>21</v>
      </c>
      <c r="C1427" t="s">
        <v>22</v>
      </c>
      <c r="D1427" t="s">
        <v>30</v>
      </c>
      <c r="E1427">
        <v>11</v>
      </c>
      <c r="F1427">
        <v>2</v>
      </c>
      <c r="G1427" t="s">
        <v>24</v>
      </c>
      <c r="H1427">
        <v>1446</v>
      </c>
      <c r="I1427" t="s">
        <v>34</v>
      </c>
      <c r="J1427">
        <v>2</v>
      </c>
      <c r="K1427" t="s">
        <v>35</v>
      </c>
      <c r="L1427" t="s">
        <v>41</v>
      </c>
      <c r="M1427">
        <v>62940</v>
      </c>
      <c r="N1427">
        <v>3</v>
      </c>
      <c r="O1427">
        <v>23</v>
      </c>
      <c r="P1427">
        <v>1</v>
      </c>
      <c r="Q1427">
        <v>32</v>
      </c>
      <c r="R1427">
        <v>2</v>
      </c>
      <c r="S1427">
        <v>7</v>
      </c>
      <c r="T1427">
        <v>0</v>
      </c>
      <c r="U1427">
        <v>6</v>
      </c>
      <c r="V1427">
        <f>COUNTIF(tbl_HRMaster[EmployeeID],tbl_HRMaster[[#This Row],[EmployeeID]])</f>
        <v>1</v>
      </c>
      <c r="W1427">
        <f>IFERROR(INDEX(tbl_EmployeeSurvey[EnvironmentSatisfaction],MATCH(tbl_HRMaster[[#This Row],[EmployeeID]],tbl_EmployeeSurvey[EmployeeID],0)),"Not Found")</f>
        <v>4</v>
      </c>
      <c r="X1427">
        <f>IFERROR(INDEX(tbl_EmployeeSurvey[JobSatisfaction],MATCH(tbl_HRMaster[[#This Row],[EmployeeID]],tbl_EmployeeSurvey[EmployeeID],0)),"Not Found")</f>
        <v>4</v>
      </c>
      <c r="Y1427" s="5">
        <f>IFERROR(INDEX(tbl_EmployeeSurvey[WorkLifeBalance],MATCH(tbl_HRMaster[[#This Row],[EmployeeID]],tbl_EmployeeSurvey[EmployeeID],0)),"Not Found")</f>
        <v>2</v>
      </c>
      <c r="Z1427" s="5">
        <f>IFERROR(VLOOKUP(tbl_HRMaster[[#This Row],[EmployeeID]],tbl_ManagerSurvey[[EmployeeID]:[PerformanceRating]],2,FALSE),"Not Found")</f>
        <v>4</v>
      </c>
      <c r="AA1427" s="5">
        <f>IFERROR(VLOOKUP(tbl_HRMaster[[#This Row],[EmployeeID]],tbl_ManagerSurvey[[EmployeeID]:[PerformanceRating]],3,FALSE),"Not Found")</f>
        <v>4</v>
      </c>
      <c r="AB1427" s="5" t="str">
        <f>IF(tbl_HRMaster[[#This Row],[Attrition]]="Yes","Left","Active")</f>
        <v>Active</v>
      </c>
      <c r="AC1427" s="5" t="str">
        <f>_xlfn.IFS(tbl_HRMaster[[#This Row],[Age]]&lt;25,"Under 25",tbl_HRMaster[[#This Row],[Age]]&lt;35,"25-34",tbl_HRMaster[[#This Row],[Age]]&lt;45,"35-44",tbl_HRMaster[[#This Row],[Age]]&lt;55,"45-54",TRUE,"Above 54")</f>
        <v>45-54</v>
      </c>
      <c r="AD1427" s="5" t="str">
        <f>_xlfn.IFS(
tbl_HRMaster[[#This Row],[YearsAtCompany]]&lt;2,"&lt; 2 Years",
tbl_HRMaster[[#This Row],[YearsAtCompany]]&lt;5,"2-4 Years",
tbl_HRMaster[[#This Row],[YearsAtCompany]]&lt;10,"5-9 Years",
TRUE,"10+ Years"
)</f>
        <v>5-9 Years</v>
      </c>
      <c r="AE1427" s="5">
        <f>IF(tbl_HRMaster[[#This Row],[Attrition]]="Yes",1,0)</f>
        <v>0</v>
      </c>
    </row>
    <row r="1428" spans="1:31" x14ac:dyDescent="0.25">
      <c r="A1428">
        <v>50</v>
      </c>
      <c r="B1428" t="s">
        <v>21</v>
      </c>
      <c r="C1428" t="s">
        <v>22</v>
      </c>
      <c r="D1428" t="s">
        <v>30</v>
      </c>
      <c r="E1428">
        <v>11</v>
      </c>
      <c r="F1428">
        <v>2</v>
      </c>
      <c r="G1428" t="s">
        <v>24</v>
      </c>
      <c r="H1428">
        <v>2916</v>
      </c>
      <c r="I1428" t="s">
        <v>34</v>
      </c>
      <c r="J1428">
        <v>2</v>
      </c>
      <c r="K1428" t="s">
        <v>35</v>
      </c>
      <c r="L1428" t="s">
        <v>41</v>
      </c>
      <c r="M1428">
        <v>62940</v>
      </c>
      <c r="N1428">
        <v>3</v>
      </c>
      <c r="O1428">
        <v>23</v>
      </c>
      <c r="P1428">
        <v>1</v>
      </c>
      <c r="Q1428">
        <v>32</v>
      </c>
      <c r="R1428">
        <v>2</v>
      </c>
      <c r="S1428">
        <v>7</v>
      </c>
      <c r="T1428">
        <v>0</v>
      </c>
      <c r="U1428">
        <v>6</v>
      </c>
      <c r="V1428">
        <f>COUNTIF(tbl_HRMaster[EmployeeID],tbl_HRMaster[[#This Row],[EmployeeID]])</f>
        <v>1</v>
      </c>
      <c r="W1428">
        <f>IFERROR(INDEX(tbl_EmployeeSurvey[EnvironmentSatisfaction],MATCH(tbl_HRMaster[[#This Row],[EmployeeID]],tbl_EmployeeSurvey[EmployeeID],0)),"Not Found")</f>
        <v>4</v>
      </c>
      <c r="X1428">
        <f>IFERROR(INDEX(tbl_EmployeeSurvey[JobSatisfaction],MATCH(tbl_HRMaster[[#This Row],[EmployeeID]],tbl_EmployeeSurvey[EmployeeID],0)),"Not Found")</f>
        <v>4</v>
      </c>
      <c r="Y1428" s="5">
        <f>IFERROR(INDEX(tbl_EmployeeSurvey[WorkLifeBalance],MATCH(tbl_HRMaster[[#This Row],[EmployeeID]],tbl_EmployeeSurvey[EmployeeID],0)),"Not Found")</f>
        <v>2</v>
      </c>
      <c r="Z1428" s="5">
        <f>IFERROR(VLOOKUP(tbl_HRMaster[[#This Row],[EmployeeID]],tbl_ManagerSurvey[[EmployeeID]:[PerformanceRating]],2,FALSE),"Not Found")</f>
        <v>4</v>
      </c>
      <c r="AA1428" s="5">
        <f>IFERROR(VLOOKUP(tbl_HRMaster[[#This Row],[EmployeeID]],tbl_ManagerSurvey[[EmployeeID]:[PerformanceRating]],3,FALSE),"Not Found")</f>
        <v>4</v>
      </c>
      <c r="AB1428" s="5" t="str">
        <f>IF(tbl_HRMaster[[#This Row],[Attrition]]="Yes","Left","Active")</f>
        <v>Active</v>
      </c>
      <c r="AC1428" s="5" t="str">
        <f>_xlfn.IFS(tbl_HRMaster[[#This Row],[Age]]&lt;25,"Under 25",tbl_HRMaster[[#This Row],[Age]]&lt;35,"25-34",tbl_HRMaster[[#This Row],[Age]]&lt;45,"35-44",tbl_HRMaster[[#This Row],[Age]]&lt;55,"45-54",TRUE,"Above 54")</f>
        <v>45-54</v>
      </c>
      <c r="AD1428" s="5" t="str">
        <f>_xlfn.IFS(
tbl_HRMaster[[#This Row],[YearsAtCompany]]&lt;2,"&lt; 2 Years",
tbl_HRMaster[[#This Row],[YearsAtCompany]]&lt;5,"2-4 Years",
tbl_HRMaster[[#This Row],[YearsAtCompany]]&lt;10,"5-9 Years",
TRUE,"10+ Years"
)</f>
        <v>5-9 Years</v>
      </c>
      <c r="AE1428" s="5">
        <f>IF(tbl_HRMaster[[#This Row],[Attrition]]="Yes",1,0)</f>
        <v>0</v>
      </c>
    </row>
    <row r="1429" spans="1:31" x14ac:dyDescent="0.25">
      <c r="A1429">
        <v>50</v>
      </c>
      <c r="B1429" t="s">
        <v>21</v>
      </c>
      <c r="C1429" t="s">
        <v>22</v>
      </c>
      <c r="D1429" t="s">
        <v>30</v>
      </c>
      <c r="E1429">
        <v>11</v>
      </c>
      <c r="F1429">
        <v>2</v>
      </c>
      <c r="G1429" t="s">
        <v>24</v>
      </c>
      <c r="H1429">
        <v>4386</v>
      </c>
      <c r="I1429" t="s">
        <v>34</v>
      </c>
      <c r="J1429">
        <v>2</v>
      </c>
      <c r="K1429" t="s">
        <v>35</v>
      </c>
      <c r="L1429" t="s">
        <v>41</v>
      </c>
      <c r="M1429">
        <v>62940</v>
      </c>
      <c r="N1429">
        <v>3</v>
      </c>
      <c r="O1429">
        <v>23</v>
      </c>
      <c r="P1429">
        <v>1</v>
      </c>
      <c r="Q1429">
        <v>32</v>
      </c>
      <c r="R1429">
        <v>2</v>
      </c>
      <c r="S1429">
        <v>7</v>
      </c>
      <c r="T1429">
        <v>0</v>
      </c>
      <c r="U1429">
        <v>6</v>
      </c>
      <c r="V1429">
        <f>COUNTIF(tbl_HRMaster[EmployeeID],tbl_HRMaster[[#This Row],[EmployeeID]])</f>
        <v>1</v>
      </c>
      <c r="W1429">
        <f>IFERROR(INDEX(tbl_EmployeeSurvey[EnvironmentSatisfaction],MATCH(tbl_HRMaster[[#This Row],[EmployeeID]],tbl_EmployeeSurvey[EmployeeID],0)),"Not Found")</f>
        <v>4</v>
      </c>
      <c r="X1429">
        <f>IFERROR(INDEX(tbl_EmployeeSurvey[JobSatisfaction],MATCH(tbl_HRMaster[[#This Row],[EmployeeID]],tbl_EmployeeSurvey[EmployeeID],0)),"Not Found")</f>
        <v>4</v>
      </c>
      <c r="Y1429" s="5">
        <f>IFERROR(INDEX(tbl_EmployeeSurvey[WorkLifeBalance],MATCH(tbl_HRMaster[[#This Row],[EmployeeID]],tbl_EmployeeSurvey[EmployeeID],0)),"Not Found")</f>
        <v>2</v>
      </c>
      <c r="Z1429" s="5">
        <f>IFERROR(VLOOKUP(tbl_HRMaster[[#This Row],[EmployeeID]],tbl_ManagerSurvey[[EmployeeID]:[PerformanceRating]],2,FALSE),"Not Found")</f>
        <v>4</v>
      </c>
      <c r="AA1429" s="5">
        <f>IFERROR(VLOOKUP(tbl_HRMaster[[#This Row],[EmployeeID]],tbl_ManagerSurvey[[EmployeeID]:[PerformanceRating]],3,FALSE),"Not Found")</f>
        <v>4</v>
      </c>
      <c r="AB1429" s="5" t="str">
        <f>IF(tbl_HRMaster[[#This Row],[Attrition]]="Yes","Left","Active")</f>
        <v>Active</v>
      </c>
      <c r="AC1429" s="5" t="str">
        <f>_xlfn.IFS(tbl_HRMaster[[#This Row],[Age]]&lt;25,"Under 25",tbl_HRMaster[[#This Row],[Age]]&lt;35,"25-34",tbl_HRMaster[[#This Row],[Age]]&lt;45,"35-44",tbl_HRMaster[[#This Row],[Age]]&lt;55,"45-54",TRUE,"Above 54")</f>
        <v>45-54</v>
      </c>
      <c r="AD1429" s="5" t="str">
        <f>_xlfn.IFS(
tbl_HRMaster[[#This Row],[YearsAtCompany]]&lt;2,"&lt; 2 Years",
tbl_HRMaster[[#This Row],[YearsAtCompany]]&lt;5,"2-4 Years",
tbl_HRMaster[[#This Row],[YearsAtCompany]]&lt;10,"5-9 Years",
TRUE,"10+ Years"
)</f>
        <v>5-9 Years</v>
      </c>
      <c r="AE1429" s="5">
        <f>IF(tbl_HRMaster[[#This Row],[Attrition]]="Yes",1,0)</f>
        <v>0</v>
      </c>
    </row>
    <row r="1430" spans="1:31" x14ac:dyDescent="0.25">
      <c r="A1430">
        <v>34</v>
      </c>
      <c r="B1430" t="s">
        <v>21</v>
      </c>
      <c r="C1430" t="s">
        <v>22</v>
      </c>
      <c r="D1430" t="s">
        <v>30</v>
      </c>
      <c r="E1430">
        <v>13</v>
      </c>
      <c r="F1430">
        <v>4</v>
      </c>
      <c r="G1430" t="s">
        <v>24</v>
      </c>
      <c r="H1430">
        <v>237</v>
      </c>
      <c r="I1430" t="s">
        <v>25</v>
      </c>
      <c r="J1430">
        <v>1</v>
      </c>
      <c r="K1430" t="s">
        <v>40</v>
      </c>
      <c r="L1430" t="s">
        <v>41</v>
      </c>
      <c r="M1430">
        <v>23410</v>
      </c>
      <c r="N1430">
        <v>1</v>
      </c>
      <c r="O1430">
        <v>20</v>
      </c>
      <c r="P1430">
        <v>2</v>
      </c>
      <c r="Q1430">
        <v>8</v>
      </c>
      <c r="R1430">
        <v>3</v>
      </c>
      <c r="S1430">
        <v>8</v>
      </c>
      <c r="T1430">
        <v>0</v>
      </c>
      <c r="U1430">
        <v>6</v>
      </c>
      <c r="V1430">
        <f>COUNTIF(tbl_HRMaster[EmployeeID],tbl_HRMaster[[#This Row],[EmployeeID]])</f>
        <v>1</v>
      </c>
      <c r="W1430">
        <f>IFERROR(INDEX(tbl_EmployeeSurvey[EnvironmentSatisfaction],MATCH(tbl_HRMaster[[#This Row],[EmployeeID]],tbl_EmployeeSurvey[EmployeeID],0)),"Not Found")</f>
        <v>3</v>
      </c>
      <c r="X1430">
        <f>IFERROR(INDEX(tbl_EmployeeSurvey[JobSatisfaction],MATCH(tbl_HRMaster[[#This Row],[EmployeeID]],tbl_EmployeeSurvey[EmployeeID],0)),"Not Found")</f>
        <v>3</v>
      </c>
      <c r="Y1430" s="5">
        <f>IFERROR(INDEX(tbl_EmployeeSurvey[WorkLifeBalance],MATCH(tbl_HRMaster[[#This Row],[EmployeeID]],tbl_EmployeeSurvey[EmployeeID],0)),"Not Found")</f>
        <v>3</v>
      </c>
      <c r="Z1430" s="5">
        <f>IFERROR(VLOOKUP(tbl_HRMaster[[#This Row],[EmployeeID]],tbl_ManagerSurvey[[EmployeeID]:[PerformanceRating]],2,FALSE),"Not Found")</f>
        <v>2</v>
      </c>
      <c r="AA1430" s="5">
        <f>IFERROR(VLOOKUP(tbl_HRMaster[[#This Row],[EmployeeID]],tbl_ManagerSurvey[[EmployeeID]:[PerformanceRating]],3,FALSE),"Not Found")</f>
        <v>4</v>
      </c>
      <c r="AB1430" s="5" t="str">
        <f>IF(tbl_HRMaster[[#This Row],[Attrition]]="Yes","Left","Active")</f>
        <v>Active</v>
      </c>
      <c r="AC1430" s="5" t="str">
        <f>_xlfn.IFS(tbl_HRMaster[[#This Row],[Age]]&lt;25,"Under 25",tbl_HRMaster[[#This Row],[Age]]&lt;35,"25-34",tbl_HRMaster[[#This Row],[Age]]&lt;45,"35-44",tbl_HRMaster[[#This Row],[Age]]&lt;55,"45-54",TRUE,"Above 54")</f>
        <v>25-34</v>
      </c>
      <c r="AD1430" s="5" t="str">
        <f>_xlfn.IFS(
tbl_HRMaster[[#This Row],[YearsAtCompany]]&lt;2,"&lt; 2 Years",
tbl_HRMaster[[#This Row],[YearsAtCompany]]&lt;5,"2-4 Years",
tbl_HRMaster[[#This Row],[YearsAtCompany]]&lt;10,"5-9 Years",
TRUE,"10+ Years"
)</f>
        <v>5-9 Years</v>
      </c>
      <c r="AE1430" s="5">
        <f>IF(tbl_HRMaster[[#This Row],[Attrition]]="Yes",1,0)</f>
        <v>0</v>
      </c>
    </row>
    <row r="1431" spans="1:31" x14ac:dyDescent="0.25">
      <c r="A1431">
        <v>34</v>
      </c>
      <c r="B1431" t="s">
        <v>21</v>
      </c>
      <c r="C1431" t="s">
        <v>22</v>
      </c>
      <c r="D1431" t="s">
        <v>30</v>
      </c>
      <c r="E1431">
        <v>13</v>
      </c>
      <c r="F1431">
        <v>4</v>
      </c>
      <c r="G1431" t="s">
        <v>24</v>
      </c>
      <c r="H1431">
        <v>1707</v>
      </c>
      <c r="I1431" t="s">
        <v>25</v>
      </c>
      <c r="J1431">
        <v>1</v>
      </c>
      <c r="K1431" t="s">
        <v>40</v>
      </c>
      <c r="L1431" t="s">
        <v>41</v>
      </c>
      <c r="M1431">
        <v>23410</v>
      </c>
      <c r="N1431">
        <v>1</v>
      </c>
      <c r="O1431">
        <v>20</v>
      </c>
      <c r="P1431">
        <v>2</v>
      </c>
      <c r="Q1431">
        <v>8</v>
      </c>
      <c r="R1431">
        <v>3</v>
      </c>
      <c r="S1431">
        <v>8</v>
      </c>
      <c r="T1431">
        <v>0</v>
      </c>
      <c r="U1431">
        <v>6</v>
      </c>
      <c r="V1431">
        <f>COUNTIF(tbl_HRMaster[EmployeeID],tbl_HRMaster[[#This Row],[EmployeeID]])</f>
        <v>1</v>
      </c>
      <c r="W1431">
        <f>IFERROR(INDEX(tbl_EmployeeSurvey[EnvironmentSatisfaction],MATCH(tbl_HRMaster[[#This Row],[EmployeeID]],tbl_EmployeeSurvey[EmployeeID],0)),"Not Found")</f>
        <v>3</v>
      </c>
      <c r="X1431">
        <f>IFERROR(INDEX(tbl_EmployeeSurvey[JobSatisfaction],MATCH(tbl_HRMaster[[#This Row],[EmployeeID]],tbl_EmployeeSurvey[EmployeeID],0)),"Not Found")</f>
        <v>3</v>
      </c>
      <c r="Y1431" s="5">
        <f>IFERROR(INDEX(tbl_EmployeeSurvey[WorkLifeBalance],MATCH(tbl_HRMaster[[#This Row],[EmployeeID]],tbl_EmployeeSurvey[EmployeeID],0)),"Not Found")</f>
        <v>3</v>
      </c>
      <c r="Z1431" s="5">
        <f>IFERROR(VLOOKUP(tbl_HRMaster[[#This Row],[EmployeeID]],tbl_ManagerSurvey[[EmployeeID]:[PerformanceRating]],2,FALSE),"Not Found")</f>
        <v>2</v>
      </c>
      <c r="AA1431" s="5">
        <f>IFERROR(VLOOKUP(tbl_HRMaster[[#This Row],[EmployeeID]],tbl_ManagerSurvey[[EmployeeID]:[PerformanceRating]],3,FALSE),"Not Found")</f>
        <v>4</v>
      </c>
      <c r="AB1431" s="5" t="str">
        <f>IF(tbl_HRMaster[[#This Row],[Attrition]]="Yes","Left","Active")</f>
        <v>Active</v>
      </c>
      <c r="AC1431" s="5" t="str">
        <f>_xlfn.IFS(tbl_HRMaster[[#This Row],[Age]]&lt;25,"Under 25",tbl_HRMaster[[#This Row],[Age]]&lt;35,"25-34",tbl_HRMaster[[#This Row],[Age]]&lt;45,"35-44",tbl_HRMaster[[#This Row],[Age]]&lt;55,"45-54",TRUE,"Above 54")</f>
        <v>25-34</v>
      </c>
      <c r="AD1431" s="5" t="str">
        <f>_xlfn.IFS(
tbl_HRMaster[[#This Row],[YearsAtCompany]]&lt;2,"&lt; 2 Years",
tbl_HRMaster[[#This Row],[YearsAtCompany]]&lt;5,"2-4 Years",
tbl_HRMaster[[#This Row],[YearsAtCompany]]&lt;10,"5-9 Years",
TRUE,"10+ Years"
)</f>
        <v>5-9 Years</v>
      </c>
      <c r="AE1431" s="5">
        <f>IF(tbl_HRMaster[[#This Row],[Attrition]]="Yes",1,0)</f>
        <v>0</v>
      </c>
    </row>
    <row r="1432" spans="1:31" x14ac:dyDescent="0.25">
      <c r="A1432">
        <v>34</v>
      </c>
      <c r="B1432" t="s">
        <v>21</v>
      </c>
      <c r="C1432" t="s">
        <v>22</v>
      </c>
      <c r="D1432" t="s">
        <v>30</v>
      </c>
      <c r="E1432">
        <v>13</v>
      </c>
      <c r="F1432">
        <v>4</v>
      </c>
      <c r="G1432" t="s">
        <v>24</v>
      </c>
      <c r="H1432">
        <v>3177</v>
      </c>
      <c r="I1432" t="s">
        <v>25</v>
      </c>
      <c r="J1432">
        <v>1</v>
      </c>
      <c r="K1432" t="s">
        <v>40</v>
      </c>
      <c r="L1432" t="s">
        <v>41</v>
      </c>
      <c r="M1432">
        <v>23410</v>
      </c>
      <c r="N1432">
        <v>1</v>
      </c>
      <c r="O1432">
        <v>20</v>
      </c>
      <c r="P1432">
        <v>2</v>
      </c>
      <c r="Q1432">
        <v>8</v>
      </c>
      <c r="R1432">
        <v>3</v>
      </c>
      <c r="S1432">
        <v>8</v>
      </c>
      <c r="T1432">
        <v>0</v>
      </c>
      <c r="U1432">
        <v>6</v>
      </c>
      <c r="V1432">
        <f>COUNTIF(tbl_HRMaster[EmployeeID],tbl_HRMaster[[#This Row],[EmployeeID]])</f>
        <v>1</v>
      </c>
      <c r="W1432">
        <f>IFERROR(INDEX(tbl_EmployeeSurvey[EnvironmentSatisfaction],MATCH(tbl_HRMaster[[#This Row],[EmployeeID]],tbl_EmployeeSurvey[EmployeeID],0)),"Not Found")</f>
        <v>3</v>
      </c>
      <c r="X1432">
        <f>IFERROR(INDEX(tbl_EmployeeSurvey[JobSatisfaction],MATCH(tbl_HRMaster[[#This Row],[EmployeeID]],tbl_EmployeeSurvey[EmployeeID],0)),"Not Found")</f>
        <v>3</v>
      </c>
      <c r="Y1432" s="5">
        <f>IFERROR(INDEX(tbl_EmployeeSurvey[WorkLifeBalance],MATCH(tbl_HRMaster[[#This Row],[EmployeeID]],tbl_EmployeeSurvey[EmployeeID],0)),"Not Found")</f>
        <v>3</v>
      </c>
      <c r="Z1432" s="5">
        <f>IFERROR(VLOOKUP(tbl_HRMaster[[#This Row],[EmployeeID]],tbl_ManagerSurvey[[EmployeeID]:[PerformanceRating]],2,FALSE),"Not Found")</f>
        <v>2</v>
      </c>
      <c r="AA1432" s="5">
        <f>IFERROR(VLOOKUP(tbl_HRMaster[[#This Row],[EmployeeID]],tbl_ManagerSurvey[[EmployeeID]:[PerformanceRating]],3,FALSE),"Not Found")</f>
        <v>4</v>
      </c>
      <c r="AB1432" s="5" t="str">
        <f>IF(tbl_HRMaster[[#This Row],[Attrition]]="Yes","Left","Active")</f>
        <v>Active</v>
      </c>
      <c r="AC1432" s="5" t="str">
        <f>_xlfn.IFS(tbl_HRMaster[[#This Row],[Age]]&lt;25,"Under 25",tbl_HRMaster[[#This Row],[Age]]&lt;35,"25-34",tbl_HRMaster[[#This Row],[Age]]&lt;45,"35-44",tbl_HRMaster[[#This Row],[Age]]&lt;55,"45-54",TRUE,"Above 54")</f>
        <v>25-34</v>
      </c>
      <c r="AD1432" s="5" t="str">
        <f>_xlfn.IFS(
tbl_HRMaster[[#This Row],[YearsAtCompany]]&lt;2,"&lt; 2 Years",
tbl_HRMaster[[#This Row],[YearsAtCompany]]&lt;5,"2-4 Years",
tbl_HRMaster[[#This Row],[YearsAtCompany]]&lt;10,"5-9 Years",
TRUE,"10+ Years"
)</f>
        <v>5-9 Years</v>
      </c>
      <c r="AE1432" s="5">
        <f>IF(tbl_HRMaster[[#This Row],[Attrition]]="Yes",1,0)</f>
        <v>0</v>
      </c>
    </row>
    <row r="1433" spans="1:31" x14ac:dyDescent="0.25">
      <c r="A1433">
        <v>27</v>
      </c>
      <c r="B1433" t="s">
        <v>21</v>
      </c>
      <c r="C1433" t="s">
        <v>22</v>
      </c>
      <c r="D1433" t="s">
        <v>30</v>
      </c>
      <c r="E1433">
        <v>11</v>
      </c>
      <c r="F1433">
        <v>2</v>
      </c>
      <c r="G1433" t="s">
        <v>38</v>
      </c>
      <c r="H1433">
        <v>82</v>
      </c>
      <c r="I1433" t="s">
        <v>34</v>
      </c>
      <c r="J1433">
        <v>1</v>
      </c>
      <c r="K1433" t="s">
        <v>44</v>
      </c>
      <c r="L1433" t="s">
        <v>27</v>
      </c>
      <c r="M1433">
        <v>43930</v>
      </c>
      <c r="N1433">
        <v>1</v>
      </c>
      <c r="O1433">
        <v>18</v>
      </c>
      <c r="P1433">
        <v>1</v>
      </c>
      <c r="Q1433">
        <v>8</v>
      </c>
      <c r="R1433">
        <v>2</v>
      </c>
      <c r="S1433">
        <v>8</v>
      </c>
      <c r="T1433">
        <v>0</v>
      </c>
      <c r="U1433">
        <v>7</v>
      </c>
      <c r="V1433">
        <f>COUNTIF(tbl_HRMaster[EmployeeID],tbl_HRMaster[[#This Row],[EmployeeID]])</f>
        <v>1</v>
      </c>
      <c r="W1433">
        <f>IFERROR(INDEX(tbl_EmployeeSurvey[EnvironmentSatisfaction],MATCH(tbl_HRMaster[[#This Row],[EmployeeID]],tbl_EmployeeSurvey[EmployeeID],0)),"Not Found")</f>
        <v>2</v>
      </c>
      <c r="X1433">
        <f>IFERROR(INDEX(tbl_EmployeeSurvey[JobSatisfaction],MATCH(tbl_HRMaster[[#This Row],[EmployeeID]],tbl_EmployeeSurvey[EmployeeID],0)),"Not Found")</f>
        <v>2</v>
      </c>
      <c r="Y1433" s="5">
        <f>IFERROR(INDEX(tbl_EmployeeSurvey[WorkLifeBalance],MATCH(tbl_HRMaster[[#This Row],[EmployeeID]],tbl_EmployeeSurvey[EmployeeID],0)),"Not Found")</f>
        <v>3</v>
      </c>
      <c r="Z1433" s="5">
        <f>IFERROR(VLOOKUP(tbl_HRMaster[[#This Row],[EmployeeID]],tbl_ManagerSurvey[[EmployeeID]:[PerformanceRating]],2,FALSE),"Not Found")</f>
        <v>2</v>
      </c>
      <c r="AA1433" s="5">
        <f>IFERROR(VLOOKUP(tbl_HRMaster[[#This Row],[EmployeeID]],tbl_ManagerSurvey[[EmployeeID]:[PerformanceRating]],3,FALSE),"Not Found")</f>
        <v>3</v>
      </c>
      <c r="AB1433" s="5" t="str">
        <f>IF(tbl_HRMaster[[#This Row],[Attrition]]="Yes","Left","Active")</f>
        <v>Active</v>
      </c>
      <c r="AC1433" s="5" t="str">
        <f>_xlfn.IFS(tbl_HRMaster[[#This Row],[Age]]&lt;25,"Under 25",tbl_HRMaster[[#This Row],[Age]]&lt;35,"25-34",tbl_HRMaster[[#This Row],[Age]]&lt;45,"35-44",tbl_HRMaster[[#This Row],[Age]]&lt;55,"45-54",TRUE,"Above 54")</f>
        <v>25-34</v>
      </c>
      <c r="AD1433" s="5" t="str">
        <f>_xlfn.IFS(
tbl_HRMaster[[#This Row],[YearsAtCompany]]&lt;2,"&lt; 2 Years",
tbl_HRMaster[[#This Row],[YearsAtCompany]]&lt;5,"2-4 Years",
tbl_HRMaster[[#This Row],[YearsAtCompany]]&lt;10,"5-9 Years",
TRUE,"10+ Years"
)</f>
        <v>5-9 Years</v>
      </c>
      <c r="AE1433" s="5">
        <f>IF(tbl_HRMaster[[#This Row],[Attrition]]="Yes",1,0)</f>
        <v>0</v>
      </c>
    </row>
    <row r="1434" spans="1:31" x14ac:dyDescent="0.25">
      <c r="A1434">
        <v>27</v>
      </c>
      <c r="B1434" t="s">
        <v>21</v>
      </c>
      <c r="C1434" t="s">
        <v>22</v>
      </c>
      <c r="D1434" t="s">
        <v>30</v>
      </c>
      <c r="E1434">
        <v>11</v>
      </c>
      <c r="F1434">
        <v>2</v>
      </c>
      <c r="G1434" t="s">
        <v>38</v>
      </c>
      <c r="H1434">
        <v>1552</v>
      </c>
      <c r="I1434" t="s">
        <v>34</v>
      </c>
      <c r="J1434">
        <v>1</v>
      </c>
      <c r="K1434" t="s">
        <v>44</v>
      </c>
      <c r="L1434" t="s">
        <v>27</v>
      </c>
      <c r="M1434">
        <v>43930</v>
      </c>
      <c r="N1434">
        <v>1</v>
      </c>
      <c r="O1434">
        <v>18</v>
      </c>
      <c r="P1434">
        <v>1</v>
      </c>
      <c r="Q1434">
        <v>8</v>
      </c>
      <c r="R1434">
        <v>2</v>
      </c>
      <c r="S1434">
        <v>8</v>
      </c>
      <c r="T1434">
        <v>0</v>
      </c>
      <c r="U1434">
        <v>7</v>
      </c>
      <c r="V1434">
        <f>COUNTIF(tbl_HRMaster[EmployeeID],tbl_HRMaster[[#This Row],[EmployeeID]])</f>
        <v>1</v>
      </c>
      <c r="W1434">
        <f>IFERROR(INDEX(tbl_EmployeeSurvey[EnvironmentSatisfaction],MATCH(tbl_HRMaster[[#This Row],[EmployeeID]],tbl_EmployeeSurvey[EmployeeID],0)),"Not Found")</f>
        <v>2</v>
      </c>
      <c r="X1434">
        <f>IFERROR(INDEX(tbl_EmployeeSurvey[JobSatisfaction],MATCH(tbl_HRMaster[[#This Row],[EmployeeID]],tbl_EmployeeSurvey[EmployeeID],0)),"Not Found")</f>
        <v>2</v>
      </c>
      <c r="Y1434" s="5">
        <f>IFERROR(INDEX(tbl_EmployeeSurvey[WorkLifeBalance],MATCH(tbl_HRMaster[[#This Row],[EmployeeID]],tbl_EmployeeSurvey[EmployeeID],0)),"Not Found")</f>
        <v>3</v>
      </c>
      <c r="Z1434" s="5">
        <f>IFERROR(VLOOKUP(tbl_HRMaster[[#This Row],[EmployeeID]],tbl_ManagerSurvey[[EmployeeID]:[PerformanceRating]],2,FALSE),"Not Found")</f>
        <v>2</v>
      </c>
      <c r="AA1434" s="5">
        <f>IFERROR(VLOOKUP(tbl_HRMaster[[#This Row],[EmployeeID]],tbl_ManagerSurvey[[EmployeeID]:[PerformanceRating]],3,FALSE),"Not Found")</f>
        <v>3</v>
      </c>
      <c r="AB1434" s="5" t="str">
        <f>IF(tbl_HRMaster[[#This Row],[Attrition]]="Yes","Left","Active")</f>
        <v>Active</v>
      </c>
      <c r="AC1434" s="5" t="str">
        <f>_xlfn.IFS(tbl_HRMaster[[#This Row],[Age]]&lt;25,"Under 25",tbl_HRMaster[[#This Row],[Age]]&lt;35,"25-34",tbl_HRMaster[[#This Row],[Age]]&lt;45,"35-44",tbl_HRMaster[[#This Row],[Age]]&lt;55,"45-54",TRUE,"Above 54")</f>
        <v>25-34</v>
      </c>
      <c r="AD1434" s="5" t="str">
        <f>_xlfn.IFS(
tbl_HRMaster[[#This Row],[YearsAtCompany]]&lt;2,"&lt; 2 Years",
tbl_HRMaster[[#This Row],[YearsAtCompany]]&lt;5,"2-4 Years",
tbl_HRMaster[[#This Row],[YearsAtCompany]]&lt;10,"5-9 Years",
TRUE,"10+ Years"
)</f>
        <v>5-9 Years</v>
      </c>
      <c r="AE1434" s="5">
        <f>IF(tbl_HRMaster[[#This Row],[Attrition]]="Yes",1,0)</f>
        <v>0</v>
      </c>
    </row>
    <row r="1435" spans="1:31" x14ac:dyDescent="0.25">
      <c r="A1435">
        <v>27</v>
      </c>
      <c r="B1435" t="s">
        <v>21</v>
      </c>
      <c r="C1435" t="s">
        <v>22</v>
      </c>
      <c r="D1435" t="s">
        <v>30</v>
      </c>
      <c r="E1435">
        <v>11</v>
      </c>
      <c r="F1435">
        <v>2</v>
      </c>
      <c r="G1435" t="s">
        <v>38</v>
      </c>
      <c r="H1435">
        <v>3022</v>
      </c>
      <c r="I1435" t="s">
        <v>34</v>
      </c>
      <c r="J1435">
        <v>1</v>
      </c>
      <c r="K1435" t="s">
        <v>44</v>
      </c>
      <c r="L1435" t="s">
        <v>27</v>
      </c>
      <c r="M1435">
        <v>43930</v>
      </c>
      <c r="N1435">
        <v>1</v>
      </c>
      <c r="O1435">
        <v>18</v>
      </c>
      <c r="P1435">
        <v>1</v>
      </c>
      <c r="Q1435">
        <v>8</v>
      </c>
      <c r="R1435">
        <v>2</v>
      </c>
      <c r="S1435">
        <v>8</v>
      </c>
      <c r="T1435">
        <v>0</v>
      </c>
      <c r="U1435">
        <v>7</v>
      </c>
      <c r="V1435">
        <f>COUNTIF(tbl_HRMaster[EmployeeID],tbl_HRMaster[[#This Row],[EmployeeID]])</f>
        <v>1</v>
      </c>
      <c r="W1435">
        <f>IFERROR(INDEX(tbl_EmployeeSurvey[EnvironmentSatisfaction],MATCH(tbl_HRMaster[[#This Row],[EmployeeID]],tbl_EmployeeSurvey[EmployeeID],0)),"Not Found")</f>
        <v>2</v>
      </c>
      <c r="X1435">
        <f>IFERROR(INDEX(tbl_EmployeeSurvey[JobSatisfaction],MATCH(tbl_HRMaster[[#This Row],[EmployeeID]],tbl_EmployeeSurvey[EmployeeID],0)),"Not Found")</f>
        <v>2</v>
      </c>
      <c r="Y1435" s="5">
        <f>IFERROR(INDEX(tbl_EmployeeSurvey[WorkLifeBalance],MATCH(tbl_HRMaster[[#This Row],[EmployeeID]],tbl_EmployeeSurvey[EmployeeID],0)),"Not Found")</f>
        <v>3</v>
      </c>
      <c r="Z1435" s="5">
        <f>IFERROR(VLOOKUP(tbl_HRMaster[[#This Row],[EmployeeID]],tbl_ManagerSurvey[[EmployeeID]:[PerformanceRating]],2,FALSE),"Not Found")</f>
        <v>2</v>
      </c>
      <c r="AA1435" s="5">
        <f>IFERROR(VLOOKUP(tbl_HRMaster[[#This Row],[EmployeeID]],tbl_ManagerSurvey[[EmployeeID]:[PerformanceRating]],3,FALSE),"Not Found")</f>
        <v>3</v>
      </c>
      <c r="AB1435" s="5" t="str">
        <f>IF(tbl_HRMaster[[#This Row],[Attrition]]="Yes","Left","Active")</f>
        <v>Active</v>
      </c>
      <c r="AC1435" s="5" t="str">
        <f>_xlfn.IFS(tbl_HRMaster[[#This Row],[Age]]&lt;25,"Under 25",tbl_HRMaster[[#This Row],[Age]]&lt;35,"25-34",tbl_HRMaster[[#This Row],[Age]]&lt;45,"35-44",tbl_HRMaster[[#This Row],[Age]]&lt;55,"45-54",TRUE,"Above 54")</f>
        <v>25-34</v>
      </c>
      <c r="AD1435" s="5" t="str">
        <f>_xlfn.IFS(
tbl_HRMaster[[#This Row],[YearsAtCompany]]&lt;2,"&lt; 2 Years",
tbl_HRMaster[[#This Row],[YearsAtCompany]]&lt;5,"2-4 Years",
tbl_HRMaster[[#This Row],[YearsAtCompany]]&lt;10,"5-9 Years",
TRUE,"10+ Years"
)</f>
        <v>5-9 Years</v>
      </c>
      <c r="AE1435" s="5">
        <f>IF(tbl_HRMaster[[#This Row],[Attrition]]="Yes",1,0)</f>
        <v>0</v>
      </c>
    </row>
    <row r="1436" spans="1:31" x14ac:dyDescent="0.25">
      <c r="A1436">
        <v>32</v>
      </c>
      <c r="B1436" t="s">
        <v>21</v>
      </c>
      <c r="C1436" t="s">
        <v>22</v>
      </c>
      <c r="D1436" t="s">
        <v>30</v>
      </c>
      <c r="E1436">
        <v>2</v>
      </c>
      <c r="F1436">
        <v>3</v>
      </c>
      <c r="G1436" t="s">
        <v>38</v>
      </c>
      <c r="H1436">
        <v>94</v>
      </c>
      <c r="I1436" t="s">
        <v>34</v>
      </c>
      <c r="J1436">
        <v>2</v>
      </c>
      <c r="K1436" t="s">
        <v>31</v>
      </c>
      <c r="L1436" t="s">
        <v>27</v>
      </c>
      <c r="M1436">
        <v>57470</v>
      </c>
      <c r="N1436">
        <v>1</v>
      </c>
      <c r="O1436">
        <v>13</v>
      </c>
      <c r="P1436">
        <v>0</v>
      </c>
      <c r="Q1436">
        <v>8</v>
      </c>
      <c r="R1436">
        <v>0</v>
      </c>
      <c r="S1436">
        <v>8</v>
      </c>
      <c r="T1436">
        <v>0</v>
      </c>
      <c r="U1436">
        <v>7</v>
      </c>
      <c r="V1436">
        <f>COUNTIF(tbl_HRMaster[EmployeeID],tbl_HRMaster[[#This Row],[EmployeeID]])</f>
        <v>1</v>
      </c>
      <c r="W1436">
        <f>IFERROR(INDEX(tbl_EmployeeSurvey[EnvironmentSatisfaction],MATCH(tbl_HRMaster[[#This Row],[EmployeeID]],tbl_EmployeeSurvey[EmployeeID],0)),"Not Found")</f>
        <v>3</v>
      </c>
      <c r="X1436">
        <f>IFERROR(INDEX(tbl_EmployeeSurvey[JobSatisfaction],MATCH(tbl_HRMaster[[#This Row],[EmployeeID]],tbl_EmployeeSurvey[EmployeeID],0)),"Not Found")</f>
        <v>2</v>
      </c>
      <c r="Y1436" s="5">
        <f>IFERROR(INDEX(tbl_EmployeeSurvey[WorkLifeBalance],MATCH(tbl_HRMaster[[#This Row],[EmployeeID]],tbl_EmployeeSurvey[EmployeeID],0)),"Not Found")</f>
        <v>3</v>
      </c>
      <c r="Z1436" s="5">
        <f>IFERROR(VLOOKUP(tbl_HRMaster[[#This Row],[EmployeeID]],tbl_ManagerSurvey[[EmployeeID]:[PerformanceRating]],2,FALSE),"Not Found")</f>
        <v>3</v>
      </c>
      <c r="AA1436" s="5">
        <f>IFERROR(VLOOKUP(tbl_HRMaster[[#This Row],[EmployeeID]],tbl_ManagerSurvey[[EmployeeID]:[PerformanceRating]],3,FALSE),"Not Found")</f>
        <v>3</v>
      </c>
      <c r="AB1436" s="5" t="str">
        <f>IF(tbl_HRMaster[[#This Row],[Attrition]]="Yes","Left","Active")</f>
        <v>Active</v>
      </c>
      <c r="AC1436" s="5" t="str">
        <f>_xlfn.IFS(tbl_HRMaster[[#This Row],[Age]]&lt;25,"Under 25",tbl_HRMaster[[#This Row],[Age]]&lt;35,"25-34",tbl_HRMaster[[#This Row],[Age]]&lt;45,"35-44",tbl_HRMaster[[#This Row],[Age]]&lt;55,"45-54",TRUE,"Above 54")</f>
        <v>25-34</v>
      </c>
      <c r="AD1436" s="5" t="str">
        <f>_xlfn.IFS(
tbl_HRMaster[[#This Row],[YearsAtCompany]]&lt;2,"&lt; 2 Years",
tbl_HRMaster[[#This Row],[YearsAtCompany]]&lt;5,"2-4 Years",
tbl_HRMaster[[#This Row],[YearsAtCompany]]&lt;10,"5-9 Years",
TRUE,"10+ Years"
)</f>
        <v>5-9 Years</v>
      </c>
      <c r="AE1436" s="5">
        <f>IF(tbl_HRMaster[[#This Row],[Attrition]]="Yes",1,0)</f>
        <v>0</v>
      </c>
    </row>
    <row r="1437" spans="1:31" x14ac:dyDescent="0.25">
      <c r="A1437">
        <v>32</v>
      </c>
      <c r="B1437" t="s">
        <v>21</v>
      </c>
      <c r="C1437" t="s">
        <v>22</v>
      </c>
      <c r="D1437" t="s">
        <v>30</v>
      </c>
      <c r="E1437">
        <v>2</v>
      </c>
      <c r="F1437">
        <v>3</v>
      </c>
      <c r="G1437" t="s">
        <v>38</v>
      </c>
      <c r="H1437">
        <v>1564</v>
      </c>
      <c r="I1437" t="s">
        <v>34</v>
      </c>
      <c r="J1437">
        <v>2</v>
      </c>
      <c r="K1437" t="s">
        <v>31</v>
      </c>
      <c r="L1437" t="s">
        <v>27</v>
      </c>
      <c r="M1437">
        <v>57470</v>
      </c>
      <c r="N1437">
        <v>1</v>
      </c>
      <c r="O1437">
        <v>13</v>
      </c>
      <c r="P1437">
        <v>0</v>
      </c>
      <c r="Q1437">
        <v>8</v>
      </c>
      <c r="R1437">
        <v>0</v>
      </c>
      <c r="S1437">
        <v>8</v>
      </c>
      <c r="T1437">
        <v>0</v>
      </c>
      <c r="U1437">
        <v>7</v>
      </c>
      <c r="V1437">
        <f>COUNTIF(tbl_HRMaster[EmployeeID],tbl_HRMaster[[#This Row],[EmployeeID]])</f>
        <v>1</v>
      </c>
      <c r="W1437">
        <f>IFERROR(INDEX(tbl_EmployeeSurvey[EnvironmentSatisfaction],MATCH(tbl_HRMaster[[#This Row],[EmployeeID]],tbl_EmployeeSurvey[EmployeeID],0)),"Not Found")</f>
        <v>3</v>
      </c>
      <c r="X1437">
        <f>IFERROR(INDEX(tbl_EmployeeSurvey[JobSatisfaction],MATCH(tbl_HRMaster[[#This Row],[EmployeeID]],tbl_EmployeeSurvey[EmployeeID],0)),"Not Found")</f>
        <v>2</v>
      </c>
      <c r="Y1437" s="5">
        <f>IFERROR(INDEX(tbl_EmployeeSurvey[WorkLifeBalance],MATCH(tbl_HRMaster[[#This Row],[EmployeeID]],tbl_EmployeeSurvey[EmployeeID],0)),"Not Found")</f>
        <v>3</v>
      </c>
      <c r="Z1437" s="5">
        <f>IFERROR(VLOOKUP(tbl_HRMaster[[#This Row],[EmployeeID]],tbl_ManagerSurvey[[EmployeeID]:[PerformanceRating]],2,FALSE),"Not Found")</f>
        <v>3</v>
      </c>
      <c r="AA1437" s="5">
        <f>IFERROR(VLOOKUP(tbl_HRMaster[[#This Row],[EmployeeID]],tbl_ManagerSurvey[[EmployeeID]:[PerformanceRating]],3,FALSE),"Not Found")</f>
        <v>3</v>
      </c>
      <c r="AB1437" s="5" t="str">
        <f>IF(tbl_HRMaster[[#This Row],[Attrition]]="Yes","Left","Active")</f>
        <v>Active</v>
      </c>
      <c r="AC1437" s="5" t="str">
        <f>_xlfn.IFS(tbl_HRMaster[[#This Row],[Age]]&lt;25,"Under 25",tbl_HRMaster[[#This Row],[Age]]&lt;35,"25-34",tbl_HRMaster[[#This Row],[Age]]&lt;45,"35-44",tbl_HRMaster[[#This Row],[Age]]&lt;55,"45-54",TRUE,"Above 54")</f>
        <v>25-34</v>
      </c>
      <c r="AD1437" s="5" t="str">
        <f>_xlfn.IFS(
tbl_HRMaster[[#This Row],[YearsAtCompany]]&lt;2,"&lt; 2 Years",
tbl_HRMaster[[#This Row],[YearsAtCompany]]&lt;5,"2-4 Years",
tbl_HRMaster[[#This Row],[YearsAtCompany]]&lt;10,"5-9 Years",
TRUE,"10+ Years"
)</f>
        <v>5-9 Years</v>
      </c>
      <c r="AE1437" s="5">
        <f>IF(tbl_HRMaster[[#This Row],[Attrition]]="Yes",1,0)</f>
        <v>0</v>
      </c>
    </row>
    <row r="1438" spans="1:31" x14ac:dyDescent="0.25">
      <c r="A1438">
        <v>32</v>
      </c>
      <c r="B1438" t="s">
        <v>21</v>
      </c>
      <c r="C1438" t="s">
        <v>22</v>
      </c>
      <c r="D1438" t="s">
        <v>30</v>
      </c>
      <c r="E1438">
        <v>2</v>
      </c>
      <c r="F1438">
        <v>3</v>
      </c>
      <c r="G1438" t="s">
        <v>38</v>
      </c>
      <c r="H1438">
        <v>3034</v>
      </c>
      <c r="I1438" t="s">
        <v>34</v>
      </c>
      <c r="J1438">
        <v>2</v>
      </c>
      <c r="K1438" t="s">
        <v>31</v>
      </c>
      <c r="L1438" t="s">
        <v>27</v>
      </c>
      <c r="M1438">
        <v>57470</v>
      </c>
      <c r="N1438">
        <v>1</v>
      </c>
      <c r="O1438">
        <v>13</v>
      </c>
      <c r="P1438">
        <v>0</v>
      </c>
      <c r="Q1438">
        <v>8</v>
      </c>
      <c r="R1438">
        <v>0</v>
      </c>
      <c r="S1438">
        <v>8</v>
      </c>
      <c r="T1438">
        <v>0</v>
      </c>
      <c r="U1438">
        <v>7</v>
      </c>
      <c r="V1438">
        <f>COUNTIF(tbl_HRMaster[EmployeeID],tbl_HRMaster[[#This Row],[EmployeeID]])</f>
        <v>1</v>
      </c>
      <c r="W1438">
        <f>IFERROR(INDEX(tbl_EmployeeSurvey[EnvironmentSatisfaction],MATCH(tbl_HRMaster[[#This Row],[EmployeeID]],tbl_EmployeeSurvey[EmployeeID],0)),"Not Found")</f>
        <v>3</v>
      </c>
      <c r="X1438">
        <f>IFERROR(INDEX(tbl_EmployeeSurvey[JobSatisfaction],MATCH(tbl_HRMaster[[#This Row],[EmployeeID]],tbl_EmployeeSurvey[EmployeeID],0)),"Not Found")</f>
        <v>2</v>
      </c>
      <c r="Y1438" s="5">
        <f>IFERROR(INDEX(tbl_EmployeeSurvey[WorkLifeBalance],MATCH(tbl_HRMaster[[#This Row],[EmployeeID]],tbl_EmployeeSurvey[EmployeeID],0)),"Not Found")</f>
        <v>3</v>
      </c>
      <c r="Z1438" s="5">
        <f>IFERROR(VLOOKUP(tbl_HRMaster[[#This Row],[EmployeeID]],tbl_ManagerSurvey[[EmployeeID]:[PerformanceRating]],2,FALSE),"Not Found")</f>
        <v>3</v>
      </c>
      <c r="AA1438" s="5">
        <f>IFERROR(VLOOKUP(tbl_HRMaster[[#This Row],[EmployeeID]],tbl_ManagerSurvey[[EmployeeID]:[PerformanceRating]],3,FALSE),"Not Found")</f>
        <v>3</v>
      </c>
      <c r="AB1438" s="5" t="str">
        <f>IF(tbl_HRMaster[[#This Row],[Attrition]]="Yes","Left","Active")</f>
        <v>Active</v>
      </c>
      <c r="AC1438" s="5" t="str">
        <f>_xlfn.IFS(tbl_HRMaster[[#This Row],[Age]]&lt;25,"Under 25",tbl_HRMaster[[#This Row],[Age]]&lt;35,"25-34",tbl_HRMaster[[#This Row],[Age]]&lt;45,"35-44",tbl_HRMaster[[#This Row],[Age]]&lt;55,"45-54",TRUE,"Above 54")</f>
        <v>25-34</v>
      </c>
      <c r="AD1438" s="5" t="str">
        <f>_xlfn.IFS(
tbl_HRMaster[[#This Row],[YearsAtCompany]]&lt;2,"&lt; 2 Years",
tbl_HRMaster[[#This Row],[YearsAtCompany]]&lt;5,"2-4 Years",
tbl_HRMaster[[#This Row],[YearsAtCompany]]&lt;10,"5-9 Years",
TRUE,"10+ Years"
)</f>
        <v>5-9 Years</v>
      </c>
      <c r="AE1438" s="5">
        <f>IF(tbl_HRMaster[[#This Row],[Attrition]]="Yes",1,0)</f>
        <v>0</v>
      </c>
    </row>
    <row r="1439" spans="1:31" x14ac:dyDescent="0.25">
      <c r="A1439">
        <v>39</v>
      </c>
      <c r="B1439" t="s">
        <v>21</v>
      </c>
      <c r="C1439" t="s">
        <v>29</v>
      </c>
      <c r="D1439" t="s">
        <v>30</v>
      </c>
      <c r="E1439">
        <v>12</v>
      </c>
      <c r="F1439">
        <v>1</v>
      </c>
      <c r="G1439" t="s">
        <v>38</v>
      </c>
      <c r="H1439">
        <v>192</v>
      </c>
      <c r="I1439" t="s">
        <v>34</v>
      </c>
      <c r="J1439">
        <v>1</v>
      </c>
      <c r="K1439" t="s">
        <v>31</v>
      </c>
      <c r="L1439" t="s">
        <v>27</v>
      </c>
      <c r="M1439">
        <v>99910</v>
      </c>
      <c r="N1439">
        <v>1</v>
      </c>
      <c r="O1439">
        <v>16</v>
      </c>
      <c r="P1439">
        <v>1</v>
      </c>
      <c r="Q1439">
        <v>8</v>
      </c>
      <c r="R1439">
        <v>3</v>
      </c>
      <c r="S1439">
        <v>8</v>
      </c>
      <c r="T1439">
        <v>0</v>
      </c>
      <c r="U1439">
        <v>7</v>
      </c>
      <c r="V1439">
        <f>COUNTIF(tbl_HRMaster[EmployeeID],tbl_HRMaster[[#This Row],[EmployeeID]])</f>
        <v>1</v>
      </c>
      <c r="W1439">
        <f>IFERROR(INDEX(tbl_EmployeeSurvey[EnvironmentSatisfaction],MATCH(tbl_HRMaster[[#This Row],[EmployeeID]],tbl_EmployeeSurvey[EmployeeID],0)),"Not Found")</f>
        <v>3</v>
      </c>
      <c r="X1439">
        <f>IFERROR(INDEX(tbl_EmployeeSurvey[JobSatisfaction],MATCH(tbl_HRMaster[[#This Row],[EmployeeID]],tbl_EmployeeSurvey[EmployeeID],0)),"Not Found")</f>
        <v>3</v>
      </c>
      <c r="Y1439" s="5">
        <f>IFERROR(INDEX(tbl_EmployeeSurvey[WorkLifeBalance],MATCH(tbl_HRMaster[[#This Row],[EmployeeID]],tbl_EmployeeSurvey[EmployeeID],0)),"Not Found")</f>
        <v>3</v>
      </c>
      <c r="Z1439" s="5">
        <f>IFERROR(VLOOKUP(tbl_HRMaster[[#This Row],[EmployeeID]],tbl_ManagerSurvey[[EmployeeID]:[PerformanceRating]],2,FALSE),"Not Found")</f>
        <v>3</v>
      </c>
      <c r="AA1439" s="5">
        <f>IFERROR(VLOOKUP(tbl_HRMaster[[#This Row],[EmployeeID]],tbl_ManagerSurvey[[EmployeeID]:[PerformanceRating]],3,FALSE),"Not Found")</f>
        <v>3</v>
      </c>
      <c r="AB1439" s="5" t="str">
        <f>IF(tbl_HRMaster[[#This Row],[Attrition]]="Yes","Left","Active")</f>
        <v>Active</v>
      </c>
      <c r="AC1439" s="5" t="str">
        <f>_xlfn.IFS(tbl_HRMaster[[#This Row],[Age]]&lt;25,"Under 25",tbl_HRMaster[[#This Row],[Age]]&lt;35,"25-34",tbl_HRMaster[[#This Row],[Age]]&lt;45,"35-44",tbl_HRMaster[[#This Row],[Age]]&lt;55,"45-54",TRUE,"Above 54")</f>
        <v>35-44</v>
      </c>
      <c r="AD1439" s="5" t="str">
        <f>_xlfn.IFS(
tbl_HRMaster[[#This Row],[YearsAtCompany]]&lt;2,"&lt; 2 Years",
tbl_HRMaster[[#This Row],[YearsAtCompany]]&lt;5,"2-4 Years",
tbl_HRMaster[[#This Row],[YearsAtCompany]]&lt;10,"5-9 Years",
TRUE,"10+ Years"
)</f>
        <v>5-9 Years</v>
      </c>
      <c r="AE1439" s="5">
        <f>IF(tbl_HRMaster[[#This Row],[Attrition]]="Yes",1,0)</f>
        <v>0</v>
      </c>
    </row>
    <row r="1440" spans="1:31" x14ac:dyDescent="0.25">
      <c r="A1440">
        <v>39</v>
      </c>
      <c r="B1440" t="s">
        <v>21</v>
      </c>
      <c r="C1440" t="s">
        <v>29</v>
      </c>
      <c r="D1440" t="s">
        <v>30</v>
      </c>
      <c r="E1440">
        <v>12</v>
      </c>
      <c r="F1440">
        <v>1</v>
      </c>
      <c r="G1440" t="s">
        <v>38</v>
      </c>
      <c r="H1440">
        <v>1662</v>
      </c>
      <c r="I1440" t="s">
        <v>34</v>
      </c>
      <c r="J1440">
        <v>1</v>
      </c>
      <c r="K1440" t="s">
        <v>31</v>
      </c>
      <c r="L1440" t="s">
        <v>27</v>
      </c>
      <c r="M1440">
        <v>99910</v>
      </c>
      <c r="N1440">
        <v>1</v>
      </c>
      <c r="O1440">
        <v>16</v>
      </c>
      <c r="P1440">
        <v>1</v>
      </c>
      <c r="Q1440">
        <v>8</v>
      </c>
      <c r="R1440">
        <v>3</v>
      </c>
      <c r="S1440">
        <v>8</v>
      </c>
      <c r="T1440">
        <v>0</v>
      </c>
      <c r="U1440">
        <v>7</v>
      </c>
      <c r="V1440">
        <f>COUNTIF(tbl_HRMaster[EmployeeID],tbl_HRMaster[[#This Row],[EmployeeID]])</f>
        <v>1</v>
      </c>
      <c r="W1440">
        <f>IFERROR(INDEX(tbl_EmployeeSurvey[EnvironmentSatisfaction],MATCH(tbl_HRMaster[[#This Row],[EmployeeID]],tbl_EmployeeSurvey[EmployeeID],0)),"Not Found")</f>
        <v>3</v>
      </c>
      <c r="X1440">
        <f>IFERROR(INDEX(tbl_EmployeeSurvey[JobSatisfaction],MATCH(tbl_HRMaster[[#This Row],[EmployeeID]],tbl_EmployeeSurvey[EmployeeID],0)),"Not Found")</f>
        <v>3</v>
      </c>
      <c r="Y1440" s="5">
        <f>IFERROR(INDEX(tbl_EmployeeSurvey[WorkLifeBalance],MATCH(tbl_HRMaster[[#This Row],[EmployeeID]],tbl_EmployeeSurvey[EmployeeID],0)),"Not Found")</f>
        <v>3</v>
      </c>
      <c r="Z1440" s="5">
        <f>IFERROR(VLOOKUP(tbl_HRMaster[[#This Row],[EmployeeID]],tbl_ManagerSurvey[[EmployeeID]:[PerformanceRating]],2,FALSE),"Not Found")</f>
        <v>3</v>
      </c>
      <c r="AA1440" s="5">
        <f>IFERROR(VLOOKUP(tbl_HRMaster[[#This Row],[EmployeeID]],tbl_ManagerSurvey[[EmployeeID]:[PerformanceRating]],3,FALSE),"Not Found")</f>
        <v>3</v>
      </c>
      <c r="AB1440" s="5" t="str">
        <f>IF(tbl_HRMaster[[#This Row],[Attrition]]="Yes","Left","Active")</f>
        <v>Active</v>
      </c>
      <c r="AC1440" s="5" t="str">
        <f>_xlfn.IFS(tbl_HRMaster[[#This Row],[Age]]&lt;25,"Under 25",tbl_HRMaster[[#This Row],[Age]]&lt;35,"25-34",tbl_HRMaster[[#This Row],[Age]]&lt;45,"35-44",tbl_HRMaster[[#This Row],[Age]]&lt;55,"45-54",TRUE,"Above 54")</f>
        <v>35-44</v>
      </c>
      <c r="AD1440" s="5" t="str">
        <f>_xlfn.IFS(
tbl_HRMaster[[#This Row],[YearsAtCompany]]&lt;2,"&lt; 2 Years",
tbl_HRMaster[[#This Row],[YearsAtCompany]]&lt;5,"2-4 Years",
tbl_HRMaster[[#This Row],[YearsAtCompany]]&lt;10,"5-9 Years",
TRUE,"10+ Years"
)</f>
        <v>5-9 Years</v>
      </c>
      <c r="AE1440" s="5">
        <f>IF(tbl_HRMaster[[#This Row],[Attrition]]="Yes",1,0)</f>
        <v>0</v>
      </c>
    </row>
    <row r="1441" spans="1:31" x14ac:dyDescent="0.25">
      <c r="A1441">
        <v>39</v>
      </c>
      <c r="B1441" t="s">
        <v>21</v>
      </c>
      <c r="C1441" t="s">
        <v>29</v>
      </c>
      <c r="D1441" t="s">
        <v>30</v>
      </c>
      <c r="E1441">
        <v>12</v>
      </c>
      <c r="F1441">
        <v>1</v>
      </c>
      <c r="G1441" t="s">
        <v>38</v>
      </c>
      <c r="H1441">
        <v>3132</v>
      </c>
      <c r="I1441" t="s">
        <v>34</v>
      </c>
      <c r="J1441">
        <v>1</v>
      </c>
      <c r="K1441" t="s">
        <v>31</v>
      </c>
      <c r="L1441" t="s">
        <v>27</v>
      </c>
      <c r="M1441">
        <v>99910</v>
      </c>
      <c r="N1441">
        <v>1</v>
      </c>
      <c r="O1441">
        <v>16</v>
      </c>
      <c r="P1441">
        <v>1</v>
      </c>
      <c r="Q1441">
        <v>8</v>
      </c>
      <c r="R1441">
        <v>3</v>
      </c>
      <c r="S1441">
        <v>8</v>
      </c>
      <c r="T1441">
        <v>0</v>
      </c>
      <c r="U1441">
        <v>7</v>
      </c>
      <c r="V1441">
        <f>COUNTIF(tbl_HRMaster[EmployeeID],tbl_HRMaster[[#This Row],[EmployeeID]])</f>
        <v>1</v>
      </c>
      <c r="W1441">
        <f>IFERROR(INDEX(tbl_EmployeeSurvey[EnvironmentSatisfaction],MATCH(tbl_HRMaster[[#This Row],[EmployeeID]],tbl_EmployeeSurvey[EmployeeID],0)),"Not Found")</f>
        <v>3</v>
      </c>
      <c r="X1441">
        <f>IFERROR(INDEX(tbl_EmployeeSurvey[JobSatisfaction],MATCH(tbl_HRMaster[[#This Row],[EmployeeID]],tbl_EmployeeSurvey[EmployeeID],0)),"Not Found")</f>
        <v>3</v>
      </c>
      <c r="Y1441" s="5">
        <f>IFERROR(INDEX(tbl_EmployeeSurvey[WorkLifeBalance],MATCH(tbl_HRMaster[[#This Row],[EmployeeID]],tbl_EmployeeSurvey[EmployeeID],0)),"Not Found")</f>
        <v>3</v>
      </c>
      <c r="Z1441" s="5">
        <f>IFERROR(VLOOKUP(tbl_HRMaster[[#This Row],[EmployeeID]],tbl_ManagerSurvey[[EmployeeID]:[PerformanceRating]],2,FALSE),"Not Found")</f>
        <v>3</v>
      </c>
      <c r="AA1441" s="5">
        <f>IFERROR(VLOOKUP(tbl_HRMaster[[#This Row],[EmployeeID]],tbl_ManagerSurvey[[EmployeeID]:[PerformanceRating]],3,FALSE),"Not Found")</f>
        <v>3</v>
      </c>
      <c r="AB1441" s="5" t="str">
        <f>IF(tbl_HRMaster[[#This Row],[Attrition]]="Yes","Left","Active")</f>
        <v>Active</v>
      </c>
      <c r="AC1441" s="5" t="str">
        <f>_xlfn.IFS(tbl_HRMaster[[#This Row],[Age]]&lt;25,"Under 25",tbl_HRMaster[[#This Row],[Age]]&lt;35,"25-34",tbl_HRMaster[[#This Row],[Age]]&lt;45,"35-44",tbl_HRMaster[[#This Row],[Age]]&lt;55,"45-54",TRUE,"Above 54")</f>
        <v>35-44</v>
      </c>
      <c r="AD1441" s="5" t="str">
        <f>_xlfn.IFS(
tbl_HRMaster[[#This Row],[YearsAtCompany]]&lt;2,"&lt; 2 Years",
tbl_HRMaster[[#This Row],[YearsAtCompany]]&lt;5,"2-4 Years",
tbl_HRMaster[[#This Row],[YearsAtCompany]]&lt;10,"5-9 Years",
TRUE,"10+ Years"
)</f>
        <v>5-9 Years</v>
      </c>
      <c r="AE1441" s="5">
        <f>IF(tbl_HRMaster[[#This Row],[Attrition]]="Yes",1,0)</f>
        <v>0</v>
      </c>
    </row>
    <row r="1442" spans="1:31" x14ac:dyDescent="0.25">
      <c r="A1442">
        <v>26</v>
      </c>
      <c r="B1442" t="s">
        <v>21</v>
      </c>
      <c r="C1442" t="s">
        <v>22</v>
      </c>
      <c r="D1442" t="s">
        <v>30</v>
      </c>
      <c r="E1442">
        <v>1</v>
      </c>
      <c r="F1442">
        <v>4</v>
      </c>
      <c r="G1442" t="s">
        <v>24</v>
      </c>
      <c r="H1442">
        <v>586</v>
      </c>
      <c r="I1442" t="s">
        <v>34</v>
      </c>
      <c r="J1442">
        <v>2</v>
      </c>
      <c r="K1442" t="s">
        <v>43</v>
      </c>
      <c r="L1442" t="s">
        <v>27</v>
      </c>
      <c r="M1442">
        <v>143360</v>
      </c>
      <c r="N1442">
        <v>1</v>
      </c>
      <c r="O1442">
        <v>21</v>
      </c>
      <c r="P1442">
        <v>1</v>
      </c>
      <c r="Q1442">
        <v>8</v>
      </c>
      <c r="R1442">
        <v>3</v>
      </c>
      <c r="S1442">
        <v>8</v>
      </c>
      <c r="T1442">
        <v>0</v>
      </c>
      <c r="U1442">
        <v>7</v>
      </c>
      <c r="V1442">
        <f>COUNTIF(tbl_HRMaster[EmployeeID],tbl_HRMaster[[#This Row],[EmployeeID]])</f>
        <v>1</v>
      </c>
      <c r="W1442">
        <f>IFERROR(INDEX(tbl_EmployeeSurvey[EnvironmentSatisfaction],MATCH(tbl_HRMaster[[#This Row],[EmployeeID]],tbl_EmployeeSurvey[EmployeeID],0)),"Not Found")</f>
        <v>1</v>
      </c>
      <c r="X1442">
        <f>IFERROR(INDEX(tbl_EmployeeSurvey[JobSatisfaction],MATCH(tbl_HRMaster[[#This Row],[EmployeeID]],tbl_EmployeeSurvey[EmployeeID],0)),"Not Found")</f>
        <v>4</v>
      </c>
      <c r="Y1442" s="5">
        <f>IFERROR(INDEX(tbl_EmployeeSurvey[WorkLifeBalance],MATCH(tbl_HRMaster[[#This Row],[EmployeeID]],tbl_EmployeeSurvey[EmployeeID],0)),"Not Found")</f>
        <v>3</v>
      </c>
      <c r="Z1442" s="5">
        <f>IFERROR(VLOOKUP(tbl_HRMaster[[#This Row],[EmployeeID]],tbl_ManagerSurvey[[EmployeeID]:[PerformanceRating]],2,FALSE),"Not Found")</f>
        <v>3</v>
      </c>
      <c r="AA1442" s="5">
        <f>IFERROR(VLOOKUP(tbl_HRMaster[[#This Row],[EmployeeID]],tbl_ManagerSurvey[[EmployeeID]:[PerformanceRating]],3,FALSE),"Not Found")</f>
        <v>4</v>
      </c>
      <c r="AB1442" s="5" t="str">
        <f>IF(tbl_HRMaster[[#This Row],[Attrition]]="Yes","Left","Active")</f>
        <v>Active</v>
      </c>
      <c r="AC1442" s="5" t="str">
        <f>_xlfn.IFS(tbl_HRMaster[[#This Row],[Age]]&lt;25,"Under 25",tbl_HRMaster[[#This Row],[Age]]&lt;35,"25-34",tbl_HRMaster[[#This Row],[Age]]&lt;45,"35-44",tbl_HRMaster[[#This Row],[Age]]&lt;55,"45-54",TRUE,"Above 54")</f>
        <v>25-34</v>
      </c>
      <c r="AD1442" s="5" t="str">
        <f>_xlfn.IFS(
tbl_HRMaster[[#This Row],[YearsAtCompany]]&lt;2,"&lt; 2 Years",
tbl_HRMaster[[#This Row],[YearsAtCompany]]&lt;5,"2-4 Years",
tbl_HRMaster[[#This Row],[YearsAtCompany]]&lt;10,"5-9 Years",
TRUE,"10+ Years"
)</f>
        <v>5-9 Years</v>
      </c>
      <c r="AE1442" s="5">
        <f>IF(tbl_HRMaster[[#This Row],[Attrition]]="Yes",1,0)</f>
        <v>0</v>
      </c>
    </row>
    <row r="1443" spans="1:31" x14ac:dyDescent="0.25">
      <c r="A1443">
        <v>26</v>
      </c>
      <c r="B1443" t="s">
        <v>21</v>
      </c>
      <c r="C1443" t="s">
        <v>22</v>
      </c>
      <c r="D1443" t="s">
        <v>30</v>
      </c>
      <c r="E1443">
        <v>1</v>
      </c>
      <c r="F1443">
        <v>4</v>
      </c>
      <c r="G1443" t="s">
        <v>24</v>
      </c>
      <c r="H1443">
        <v>2056</v>
      </c>
      <c r="I1443" t="s">
        <v>34</v>
      </c>
      <c r="J1443">
        <v>2</v>
      </c>
      <c r="K1443" t="s">
        <v>43</v>
      </c>
      <c r="L1443" t="s">
        <v>27</v>
      </c>
      <c r="M1443">
        <v>143360</v>
      </c>
      <c r="N1443">
        <v>1</v>
      </c>
      <c r="O1443">
        <v>21</v>
      </c>
      <c r="P1443">
        <v>1</v>
      </c>
      <c r="Q1443">
        <v>8</v>
      </c>
      <c r="R1443">
        <v>3</v>
      </c>
      <c r="S1443">
        <v>8</v>
      </c>
      <c r="T1443">
        <v>0</v>
      </c>
      <c r="U1443">
        <v>7</v>
      </c>
      <c r="V1443">
        <f>COUNTIF(tbl_HRMaster[EmployeeID],tbl_HRMaster[[#This Row],[EmployeeID]])</f>
        <v>1</v>
      </c>
      <c r="W1443">
        <f>IFERROR(INDEX(tbl_EmployeeSurvey[EnvironmentSatisfaction],MATCH(tbl_HRMaster[[#This Row],[EmployeeID]],tbl_EmployeeSurvey[EmployeeID],0)),"Not Found")</f>
        <v>1</v>
      </c>
      <c r="X1443">
        <f>IFERROR(INDEX(tbl_EmployeeSurvey[JobSatisfaction],MATCH(tbl_HRMaster[[#This Row],[EmployeeID]],tbl_EmployeeSurvey[EmployeeID],0)),"Not Found")</f>
        <v>4</v>
      </c>
      <c r="Y1443" s="5">
        <f>IFERROR(INDEX(tbl_EmployeeSurvey[WorkLifeBalance],MATCH(tbl_HRMaster[[#This Row],[EmployeeID]],tbl_EmployeeSurvey[EmployeeID],0)),"Not Found")</f>
        <v>3</v>
      </c>
      <c r="Z1443" s="5">
        <f>IFERROR(VLOOKUP(tbl_HRMaster[[#This Row],[EmployeeID]],tbl_ManagerSurvey[[EmployeeID]:[PerformanceRating]],2,FALSE),"Not Found")</f>
        <v>3</v>
      </c>
      <c r="AA1443" s="5">
        <f>IFERROR(VLOOKUP(tbl_HRMaster[[#This Row],[EmployeeID]],tbl_ManagerSurvey[[EmployeeID]:[PerformanceRating]],3,FALSE),"Not Found")</f>
        <v>4</v>
      </c>
      <c r="AB1443" s="5" t="str">
        <f>IF(tbl_HRMaster[[#This Row],[Attrition]]="Yes","Left","Active")</f>
        <v>Active</v>
      </c>
      <c r="AC1443" s="5" t="str">
        <f>_xlfn.IFS(tbl_HRMaster[[#This Row],[Age]]&lt;25,"Under 25",tbl_HRMaster[[#This Row],[Age]]&lt;35,"25-34",tbl_HRMaster[[#This Row],[Age]]&lt;45,"35-44",tbl_HRMaster[[#This Row],[Age]]&lt;55,"45-54",TRUE,"Above 54")</f>
        <v>25-34</v>
      </c>
      <c r="AD1443" s="5" t="str">
        <f>_xlfn.IFS(
tbl_HRMaster[[#This Row],[YearsAtCompany]]&lt;2,"&lt; 2 Years",
tbl_HRMaster[[#This Row],[YearsAtCompany]]&lt;5,"2-4 Years",
tbl_HRMaster[[#This Row],[YearsAtCompany]]&lt;10,"5-9 Years",
TRUE,"10+ Years"
)</f>
        <v>5-9 Years</v>
      </c>
      <c r="AE1443" s="5">
        <f>IF(tbl_HRMaster[[#This Row],[Attrition]]="Yes",1,0)</f>
        <v>0</v>
      </c>
    </row>
    <row r="1444" spans="1:31" x14ac:dyDescent="0.25">
      <c r="A1444">
        <v>26</v>
      </c>
      <c r="B1444" t="s">
        <v>21</v>
      </c>
      <c r="C1444" t="s">
        <v>22</v>
      </c>
      <c r="D1444" t="s">
        <v>30</v>
      </c>
      <c r="E1444">
        <v>1</v>
      </c>
      <c r="F1444">
        <v>4</v>
      </c>
      <c r="G1444" t="s">
        <v>24</v>
      </c>
      <c r="H1444">
        <v>3526</v>
      </c>
      <c r="I1444" t="s">
        <v>34</v>
      </c>
      <c r="J1444">
        <v>2</v>
      </c>
      <c r="K1444" t="s">
        <v>43</v>
      </c>
      <c r="L1444" t="s">
        <v>27</v>
      </c>
      <c r="M1444">
        <v>143360</v>
      </c>
      <c r="N1444">
        <v>1</v>
      </c>
      <c r="O1444">
        <v>21</v>
      </c>
      <c r="P1444">
        <v>1</v>
      </c>
      <c r="Q1444">
        <v>8</v>
      </c>
      <c r="R1444">
        <v>3</v>
      </c>
      <c r="S1444">
        <v>8</v>
      </c>
      <c r="T1444">
        <v>0</v>
      </c>
      <c r="U1444">
        <v>7</v>
      </c>
      <c r="V1444">
        <f>COUNTIF(tbl_HRMaster[EmployeeID],tbl_HRMaster[[#This Row],[EmployeeID]])</f>
        <v>1</v>
      </c>
      <c r="W1444">
        <f>IFERROR(INDEX(tbl_EmployeeSurvey[EnvironmentSatisfaction],MATCH(tbl_HRMaster[[#This Row],[EmployeeID]],tbl_EmployeeSurvey[EmployeeID],0)),"Not Found")</f>
        <v>1</v>
      </c>
      <c r="X1444">
        <f>IFERROR(INDEX(tbl_EmployeeSurvey[JobSatisfaction],MATCH(tbl_HRMaster[[#This Row],[EmployeeID]],tbl_EmployeeSurvey[EmployeeID],0)),"Not Found")</f>
        <v>4</v>
      </c>
      <c r="Y1444" s="5">
        <f>IFERROR(INDEX(tbl_EmployeeSurvey[WorkLifeBalance],MATCH(tbl_HRMaster[[#This Row],[EmployeeID]],tbl_EmployeeSurvey[EmployeeID],0)),"Not Found")</f>
        <v>3</v>
      </c>
      <c r="Z1444" s="5">
        <f>IFERROR(VLOOKUP(tbl_HRMaster[[#This Row],[EmployeeID]],tbl_ManagerSurvey[[EmployeeID]:[PerformanceRating]],2,FALSE),"Not Found")</f>
        <v>3</v>
      </c>
      <c r="AA1444" s="5">
        <f>IFERROR(VLOOKUP(tbl_HRMaster[[#This Row],[EmployeeID]],tbl_ManagerSurvey[[EmployeeID]:[PerformanceRating]],3,FALSE),"Not Found")</f>
        <v>4</v>
      </c>
      <c r="AB1444" s="5" t="str">
        <f>IF(tbl_HRMaster[[#This Row],[Attrition]]="Yes","Left","Active")</f>
        <v>Active</v>
      </c>
      <c r="AC1444" s="5" t="str">
        <f>_xlfn.IFS(tbl_HRMaster[[#This Row],[Age]]&lt;25,"Under 25",tbl_HRMaster[[#This Row],[Age]]&lt;35,"25-34",tbl_HRMaster[[#This Row],[Age]]&lt;45,"35-44",tbl_HRMaster[[#This Row],[Age]]&lt;55,"45-54",TRUE,"Above 54")</f>
        <v>25-34</v>
      </c>
      <c r="AD1444" s="5" t="str">
        <f>_xlfn.IFS(
tbl_HRMaster[[#This Row],[YearsAtCompany]]&lt;2,"&lt; 2 Years",
tbl_HRMaster[[#This Row],[YearsAtCompany]]&lt;5,"2-4 Years",
tbl_HRMaster[[#This Row],[YearsAtCompany]]&lt;10,"5-9 Years",
TRUE,"10+ Years"
)</f>
        <v>5-9 Years</v>
      </c>
      <c r="AE1444" s="5">
        <f>IF(tbl_HRMaster[[#This Row],[Attrition]]="Yes",1,0)</f>
        <v>0</v>
      </c>
    </row>
    <row r="1445" spans="1:31" x14ac:dyDescent="0.25">
      <c r="A1445">
        <v>39</v>
      </c>
      <c r="B1445" t="s">
        <v>21</v>
      </c>
      <c r="C1445" t="s">
        <v>22</v>
      </c>
      <c r="D1445" t="s">
        <v>23</v>
      </c>
      <c r="E1445">
        <v>1</v>
      </c>
      <c r="F1445">
        <v>1</v>
      </c>
      <c r="G1445" t="s">
        <v>45</v>
      </c>
      <c r="H1445">
        <v>448</v>
      </c>
      <c r="I1445" t="s">
        <v>34</v>
      </c>
      <c r="J1445">
        <v>2</v>
      </c>
      <c r="K1445" t="s">
        <v>31</v>
      </c>
      <c r="L1445" t="s">
        <v>32</v>
      </c>
      <c r="M1445">
        <v>23400</v>
      </c>
      <c r="N1445">
        <v>0</v>
      </c>
      <c r="O1445">
        <v>11</v>
      </c>
      <c r="P1445">
        <v>1</v>
      </c>
      <c r="Q1445">
        <v>9</v>
      </c>
      <c r="R1445">
        <v>2</v>
      </c>
      <c r="S1445">
        <v>8</v>
      </c>
      <c r="T1445">
        <v>0</v>
      </c>
      <c r="U1445">
        <v>7</v>
      </c>
      <c r="V1445">
        <f>COUNTIF(tbl_HRMaster[EmployeeID],tbl_HRMaster[[#This Row],[EmployeeID]])</f>
        <v>1</v>
      </c>
      <c r="W1445">
        <f>IFERROR(INDEX(tbl_EmployeeSurvey[EnvironmentSatisfaction],MATCH(tbl_HRMaster[[#This Row],[EmployeeID]],tbl_EmployeeSurvey[EmployeeID],0)),"Not Found")</f>
        <v>1</v>
      </c>
      <c r="X1445">
        <f>IFERROR(INDEX(tbl_EmployeeSurvey[JobSatisfaction],MATCH(tbl_HRMaster[[#This Row],[EmployeeID]],tbl_EmployeeSurvey[EmployeeID],0)),"Not Found")</f>
        <v>3</v>
      </c>
      <c r="Y1445" s="5">
        <f>IFERROR(INDEX(tbl_EmployeeSurvey[WorkLifeBalance],MATCH(tbl_HRMaster[[#This Row],[EmployeeID]],tbl_EmployeeSurvey[EmployeeID],0)),"Not Found")</f>
        <v>3</v>
      </c>
      <c r="Z1445" s="5">
        <f>IFERROR(VLOOKUP(tbl_HRMaster[[#This Row],[EmployeeID]],tbl_ManagerSurvey[[EmployeeID]:[PerformanceRating]],2,FALSE),"Not Found")</f>
        <v>2</v>
      </c>
      <c r="AA1445" s="5">
        <f>IFERROR(VLOOKUP(tbl_HRMaster[[#This Row],[EmployeeID]],tbl_ManagerSurvey[[EmployeeID]:[PerformanceRating]],3,FALSE),"Not Found")</f>
        <v>3</v>
      </c>
      <c r="AB1445" s="5" t="str">
        <f>IF(tbl_HRMaster[[#This Row],[Attrition]]="Yes","Left","Active")</f>
        <v>Active</v>
      </c>
      <c r="AC1445" s="5" t="str">
        <f>_xlfn.IFS(tbl_HRMaster[[#This Row],[Age]]&lt;25,"Under 25",tbl_HRMaster[[#This Row],[Age]]&lt;35,"25-34",tbl_HRMaster[[#This Row],[Age]]&lt;45,"35-44",tbl_HRMaster[[#This Row],[Age]]&lt;55,"45-54",TRUE,"Above 54")</f>
        <v>35-44</v>
      </c>
      <c r="AD1445" s="5" t="str">
        <f>_xlfn.IFS(
tbl_HRMaster[[#This Row],[YearsAtCompany]]&lt;2,"&lt; 2 Years",
tbl_HRMaster[[#This Row],[YearsAtCompany]]&lt;5,"2-4 Years",
tbl_HRMaster[[#This Row],[YearsAtCompany]]&lt;10,"5-9 Years",
TRUE,"10+ Years"
)</f>
        <v>5-9 Years</v>
      </c>
      <c r="AE1445" s="5">
        <f>IF(tbl_HRMaster[[#This Row],[Attrition]]="Yes",1,0)</f>
        <v>0</v>
      </c>
    </row>
    <row r="1446" spans="1:31" x14ac:dyDescent="0.25">
      <c r="A1446">
        <v>39</v>
      </c>
      <c r="B1446" t="s">
        <v>21</v>
      </c>
      <c r="C1446" t="s">
        <v>22</v>
      </c>
      <c r="D1446" t="s">
        <v>23</v>
      </c>
      <c r="E1446">
        <v>1</v>
      </c>
      <c r="F1446">
        <v>1</v>
      </c>
      <c r="G1446" t="s">
        <v>45</v>
      </c>
      <c r="H1446">
        <v>1918</v>
      </c>
      <c r="I1446" t="s">
        <v>34</v>
      </c>
      <c r="J1446">
        <v>2</v>
      </c>
      <c r="K1446" t="s">
        <v>31</v>
      </c>
      <c r="L1446" t="s">
        <v>32</v>
      </c>
      <c r="M1446">
        <v>23400</v>
      </c>
      <c r="N1446">
        <v>0</v>
      </c>
      <c r="O1446">
        <v>11</v>
      </c>
      <c r="P1446">
        <v>1</v>
      </c>
      <c r="Q1446">
        <v>9</v>
      </c>
      <c r="R1446">
        <v>2</v>
      </c>
      <c r="S1446">
        <v>8</v>
      </c>
      <c r="T1446">
        <v>0</v>
      </c>
      <c r="U1446">
        <v>7</v>
      </c>
      <c r="V1446">
        <f>COUNTIF(tbl_HRMaster[EmployeeID],tbl_HRMaster[[#This Row],[EmployeeID]])</f>
        <v>1</v>
      </c>
      <c r="W1446">
        <f>IFERROR(INDEX(tbl_EmployeeSurvey[EnvironmentSatisfaction],MATCH(tbl_HRMaster[[#This Row],[EmployeeID]],tbl_EmployeeSurvey[EmployeeID],0)),"Not Found")</f>
        <v>1</v>
      </c>
      <c r="X1446">
        <f>IFERROR(INDEX(tbl_EmployeeSurvey[JobSatisfaction],MATCH(tbl_HRMaster[[#This Row],[EmployeeID]],tbl_EmployeeSurvey[EmployeeID],0)),"Not Found")</f>
        <v>3</v>
      </c>
      <c r="Y1446" s="5">
        <f>IFERROR(INDEX(tbl_EmployeeSurvey[WorkLifeBalance],MATCH(tbl_HRMaster[[#This Row],[EmployeeID]],tbl_EmployeeSurvey[EmployeeID],0)),"Not Found")</f>
        <v>3</v>
      </c>
      <c r="Z1446" s="5">
        <f>IFERROR(VLOOKUP(tbl_HRMaster[[#This Row],[EmployeeID]],tbl_ManagerSurvey[[EmployeeID]:[PerformanceRating]],2,FALSE),"Not Found")</f>
        <v>2</v>
      </c>
      <c r="AA1446" s="5">
        <f>IFERROR(VLOOKUP(tbl_HRMaster[[#This Row],[EmployeeID]],tbl_ManagerSurvey[[EmployeeID]:[PerformanceRating]],3,FALSE),"Not Found")</f>
        <v>3</v>
      </c>
      <c r="AB1446" s="5" t="str">
        <f>IF(tbl_HRMaster[[#This Row],[Attrition]]="Yes","Left","Active")</f>
        <v>Active</v>
      </c>
      <c r="AC1446" s="5" t="str">
        <f>_xlfn.IFS(tbl_HRMaster[[#This Row],[Age]]&lt;25,"Under 25",tbl_HRMaster[[#This Row],[Age]]&lt;35,"25-34",tbl_HRMaster[[#This Row],[Age]]&lt;45,"35-44",tbl_HRMaster[[#This Row],[Age]]&lt;55,"45-54",TRUE,"Above 54")</f>
        <v>35-44</v>
      </c>
      <c r="AD1446" s="5" t="str">
        <f>_xlfn.IFS(
tbl_HRMaster[[#This Row],[YearsAtCompany]]&lt;2,"&lt; 2 Years",
tbl_HRMaster[[#This Row],[YearsAtCompany]]&lt;5,"2-4 Years",
tbl_HRMaster[[#This Row],[YearsAtCompany]]&lt;10,"5-9 Years",
TRUE,"10+ Years"
)</f>
        <v>5-9 Years</v>
      </c>
      <c r="AE1446" s="5">
        <f>IF(tbl_HRMaster[[#This Row],[Attrition]]="Yes",1,0)</f>
        <v>0</v>
      </c>
    </row>
    <row r="1447" spans="1:31" x14ac:dyDescent="0.25">
      <c r="A1447">
        <v>39</v>
      </c>
      <c r="B1447" t="s">
        <v>21</v>
      </c>
      <c r="C1447" t="s">
        <v>22</v>
      </c>
      <c r="D1447" t="s">
        <v>23</v>
      </c>
      <c r="E1447">
        <v>1</v>
      </c>
      <c r="F1447">
        <v>1</v>
      </c>
      <c r="G1447" t="s">
        <v>45</v>
      </c>
      <c r="H1447">
        <v>3388</v>
      </c>
      <c r="I1447" t="s">
        <v>34</v>
      </c>
      <c r="J1447">
        <v>2</v>
      </c>
      <c r="K1447" t="s">
        <v>31</v>
      </c>
      <c r="L1447" t="s">
        <v>32</v>
      </c>
      <c r="M1447">
        <v>23400</v>
      </c>
      <c r="N1447">
        <v>0</v>
      </c>
      <c r="O1447">
        <v>11</v>
      </c>
      <c r="P1447">
        <v>1</v>
      </c>
      <c r="Q1447">
        <v>9</v>
      </c>
      <c r="R1447">
        <v>2</v>
      </c>
      <c r="S1447">
        <v>8</v>
      </c>
      <c r="T1447">
        <v>0</v>
      </c>
      <c r="U1447">
        <v>7</v>
      </c>
      <c r="V1447">
        <f>COUNTIF(tbl_HRMaster[EmployeeID],tbl_HRMaster[[#This Row],[EmployeeID]])</f>
        <v>1</v>
      </c>
      <c r="W1447">
        <f>IFERROR(INDEX(tbl_EmployeeSurvey[EnvironmentSatisfaction],MATCH(tbl_HRMaster[[#This Row],[EmployeeID]],tbl_EmployeeSurvey[EmployeeID],0)),"Not Found")</f>
        <v>3</v>
      </c>
      <c r="X1447">
        <f>IFERROR(INDEX(tbl_EmployeeSurvey[JobSatisfaction],MATCH(tbl_HRMaster[[#This Row],[EmployeeID]],tbl_EmployeeSurvey[EmployeeID],0)),"Not Found")</f>
        <v>3</v>
      </c>
      <c r="Y1447" s="5">
        <f>IFERROR(INDEX(tbl_EmployeeSurvey[WorkLifeBalance],MATCH(tbl_HRMaster[[#This Row],[EmployeeID]],tbl_EmployeeSurvey[EmployeeID],0)),"Not Found")</f>
        <v>3</v>
      </c>
      <c r="Z1447" s="5">
        <f>IFERROR(VLOOKUP(tbl_HRMaster[[#This Row],[EmployeeID]],tbl_ManagerSurvey[[EmployeeID]:[PerformanceRating]],2,FALSE),"Not Found")</f>
        <v>2</v>
      </c>
      <c r="AA1447" s="5">
        <f>IFERROR(VLOOKUP(tbl_HRMaster[[#This Row],[EmployeeID]],tbl_ManagerSurvey[[EmployeeID]:[PerformanceRating]],3,FALSE),"Not Found")</f>
        <v>3</v>
      </c>
      <c r="AB1447" s="5" t="str">
        <f>IF(tbl_HRMaster[[#This Row],[Attrition]]="Yes","Left","Active")</f>
        <v>Active</v>
      </c>
      <c r="AC1447" s="5" t="str">
        <f>_xlfn.IFS(tbl_HRMaster[[#This Row],[Age]]&lt;25,"Under 25",tbl_HRMaster[[#This Row],[Age]]&lt;35,"25-34",tbl_HRMaster[[#This Row],[Age]]&lt;45,"35-44",tbl_HRMaster[[#This Row],[Age]]&lt;55,"45-54",TRUE,"Above 54")</f>
        <v>35-44</v>
      </c>
      <c r="AD1447" s="5" t="str">
        <f>_xlfn.IFS(
tbl_HRMaster[[#This Row],[YearsAtCompany]]&lt;2,"&lt; 2 Years",
tbl_HRMaster[[#This Row],[YearsAtCompany]]&lt;5,"2-4 Years",
tbl_HRMaster[[#This Row],[YearsAtCompany]]&lt;10,"5-9 Years",
TRUE,"10+ Years"
)</f>
        <v>5-9 Years</v>
      </c>
      <c r="AE1447" s="5">
        <f>IF(tbl_HRMaster[[#This Row],[Attrition]]="Yes",1,0)</f>
        <v>0</v>
      </c>
    </row>
    <row r="1448" spans="1:31" x14ac:dyDescent="0.25">
      <c r="A1448">
        <v>28</v>
      </c>
      <c r="B1448" t="s">
        <v>21</v>
      </c>
      <c r="C1448" t="s">
        <v>22</v>
      </c>
      <c r="D1448" t="s">
        <v>30</v>
      </c>
      <c r="E1448">
        <v>9</v>
      </c>
      <c r="F1448">
        <v>3</v>
      </c>
      <c r="G1448" t="s">
        <v>38</v>
      </c>
      <c r="H1448">
        <v>45</v>
      </c>
      <c r="I1448" t="s">
        <v>34</v>
      </c>
      <c r="J1448">
        <v>1</v>
      </c>
      <c r="K1448" t="s">
        <v>43</v>
      </c>
      <c r="L1448" t="s">
        <v>32</v>
      </c>
      <c r="M1448">
        <v>46480</v>
      </c>
      <c r="N1448">
        <v>0</v>
      </c>
      <c r="O1448">
        <v>23</v>
      </c>
      <c r="P1448">
        <v>2</v>
      </c>
      <c r="Q1448">
        <v>9</v>
      </c>
      <c r="R1448">
        <v>2</v>
      </c>
      <c r="S1448">
        <v>8</v>
      </c>
      <c r="T1448">
        <v>0</v>
      </c>
      <c r="U1448">
        <v>7</v>
      </c>
      <c r="V1448">
        <f>COUNTIF(tbl_HRMaster[EmployeeID],tbl_HRMaster[[#This Row],[EmployeeID]])</f>
        <v>1</v>
      </c>
      <c r="W1448">
        <f>IFERROR(INDEX(tbl_EmployeeSurvey[EnvironmentSatisfaction],MATCH(tbl_HRMaster[[#This Row],[EmployeeID]],tbl_EmployeeSurvey[EmployeeID],0)),"Not Found")</f>
        <v>2</v>
      </c>
      <c r="X1448">
        <f>IFERROR(INDEX(tbl_EmployeeSurvey[JobSatisfaction],MATCH(tbl_HRMaster[[#This Row],[EmployeeID]],tbl_EmployeeSurvey[EmployeeID],0)),"Not Found")</f>
        <v>1</v>
      </c>
      <c r="Y1448" s="5">
        <f>IFERROR(INDEX(tbl_EmployeeSurvey[WorkLifeBalance],MATCH(tbl_HRMaster[[#This Row],[EmployeeID]],tbl_EmployeeSurvey[EmployeeID],0)),"Not Found")</f>
        <v>3</v>
      </c>
      <c r="Z1448" s="5">
        <f>IFERROR(VLOOKUP(tbl_HRMaster[[#This Row],[EmployeeID]],tbl_ManagerSurvey[[EmployeeID]:[PerformanceRating]],2,FALSE),"Not Found")</f>
        <v>2</v>
      </c>
      <c r="AA1448" s="5">
        <f>IFERROR(VLOOKUP(tbl_HRMaster[[#This Row],[EmployeeID]],tbl_ManagerSurvey[[EmployeeID]:[PerformanceRating]],3,FALSE),"Not Found")</f>
        <v>4</v>
      </c>
      <c r="AB1448" s="5" t="str">
        <f>IF(tbl_HRMaster[[#This Row],[Attrition]]="Yes","Left","Active")</f>
        <v>Active</v>
      </c>
      <c r="AC1448" s="5" t="str">
        <f>_xlfn.IFS(tbl_HRMaster[[#This Row],[Age]]&lt;25,"Under 25",tbl_HRMaster[[#This Row],[Age]]&lt;35,"25-34",tbl_HRMaster[[#This Row],[Age]]&lt;45,"35-44",tbl_HRMaster[[#This Row],[Age]]&lt;55,"45-54",TRUE,"Above 54")</f>
        <v>25-34</v>
      </c>
      <c r="AD1448" s="5" t="str">
        <f>_xlfn.IFS(
tbl_HRMaster[[#This Row],[YearsAtCompany]]&lt;2,"&lt; 2 Years",
tbl_HRMaster[[#This Row],[YearsAtCompany]]&lt;5,"2-4 Years",
tbl_HRMaster[[#This Row],[YearsAtCompany]]&lt;10,"5-9 Years",
TRUE,"10+ Years"
)</f>
        <v>5-9 Years</v>
      </c>
      <c r="AE1448" s="5">
        <f>IF(tbl_HRMaster[[#This Row],[Attrition]]="Yes",1,0)</f>
        <v>0</v>
      </c>
    </row>
    <row r="1449" spans="1:31" x14ac:dyDescent="0.25">
      <c r="A1449">
        <v>28</v>
      </c>
      <c r="B1449" t="s">
        <v>21</v>
      </c>
      <c r="C1449" t="s">
        <v>22</v>
      </c>
      <c r="D1449" t="s">
        <v>30</v>
      </c>
      <c r="E1449">
        <v>9</v>
      </c>
      <c r="F1449">
        <v>3</v>
      </c>
      <c r="G1449" t="s">
        <v>38</v>
      </c>
      <c r="H1449">
        <v>1515</v>
      </c>
      <c r="I1449" t="s">
        <v>34</v>
      </c>
      <c r="J1449">
        <v>1</v>
      </c>
      <c r="K1449" t="s">
        <v>43</v>
      </c>
      <c r="L1449" t="s">
        <v>32</v>
      </c>
      <c r="M1449">
        <v>46480</v>
      </c>
      <c r="N1449">
        <v>0</v>
      </c>
      <c r="O1449">
        <v>23</v>
      </c>
      <c r="P1449">
        <v>2</v>
      </c>
      <c r="Q1449">
        <v>9</v>
      </c>
      <c r="R1449">
        <v>2</v>
      </c>
      <c r="S1449">
        <v>8</v>
      </c>
      <c r="T1449">
        <v>0</v>
      </c>
      <c r="U1449">
        <v>7</v>
      </c>
      <c r="V1449">
        <f>COUNTIF(tbl_HRMaster[EmployeeID],tbl_HRMaster[[#This Row],[EmployeeID]])</f>
        <v>1</v>
      </c>
      <c r="W1449">
        <f>IFERROR(INDEX(tbl_EmployeeSurvey[EnvironmentSatisfaction],MATCH(tbl_HRMaster[[#This Row],[EmployeeID]],tbl_EmployeeSurvey[EmployeeID],0)),"Not Found")</f>
        <v>2</v>
      </c>
      <c r="X1449">
        <f>IFERROR(INDEX(tbl_EmployeeSurvey[JobSatisfaction],MATCH(tbl_HRMaster[[#This Row],[EmployeeID]],tbl_EmployeeSurvey[EmployeeID],0)),"Not Found")</f>
        <v>1</v>
      </c>
      <c r="Y1449" s="5">
        <f>IFERROR(INDEX(tbl_EmployeeSurvey[WorkLifeBalance],MATCH(tbl_HRMaster[[#This Row],[EmployeeID]],tbl_EmployeeSurvey[EmployeeID],0)),"Not Found")</f>
        <v>3</v>
      </c>
      <c r="Z1449" s="5">
        <f>IFERROR(VLOOKUP(tbl_HRMaster[[#This Row],[EmployeeID]],tbl_ManagerSurvey[[EmployeeID]:[PerformanceRating]],2,FALSE),"Not Found")</f>
        <v>2</v>
      </c>
      <c r="AA1449" s="5">
        <f>IFERROR(VLOOKUP(tbl_HRMaster[[#This Row],[EmployeeID]],tbl_ManagerSurvey[[EmployeeID]:[PerformanceRating]],3,FALSE),"Not Found")</f>
        <v>4</v>
      </c>
      <c r="AB1449" s="5" t="str">
        <f>IF(tbl_HRMaster[[#This Row],[Attrition]]="Yes","Left","Active")</f>
        <v>Active</v>
      </c>
      <c r="AC1449" s="5" t="str">
        <f>_xlfn.IFS(tbl_HRMaster[[#This Row],[Age]]&lt;25,"Under 25",tbl_HRMaster[[#This Row],[Age]]&lt;35,"25-34",tbl_HRMaster[[#This Row],[Age]]&lt;45,"35-44",tbl_HRMaster[[#This Row],[Age]]&lt;55,"45-54",TRUE,"Above 54")</f>
        <v>25-34</v>
      </c>
      <c r="AD1449" s="5" t="str">
        <f>_xlfn.IFS(
tbl_HRMaster[[#This Row],[YearsAtCompany]]&lt;2,"&lt; 2 Years",
tbl_HRMaster[[#This Row],[YearsAtCompany]]&lt;5,"2-4 Years",
tbl_HRMaster[[#This Row],[YearsAtCompany]]&lt;10,"5-9 Years",
TRUE,"10+ Years"
)</f>
        <v>5-9 Years</v>
      </c>
      <c r="AE1449" s="5">
        <f>IF(tbl_HRMaster[[#This Row],[Attrition]]="Yes",1,0)</f>
        <v>0</v>
      </c>
    </row>
    <row r="1450" spans="1:31" x14ac:dyDescent="0.25">
      <c r="A1450">
        <v>28</v>
      </c>
      <c r="B1450" t="s">
        <v>21</v>
      </c>
      <c r="C1450" t="s">
        <v>22</v>
      </c>
      <c r="D1450" t="s">
        <v>30</v>
      </c>
      <c r="E1450">
        <v>9</v>
      </c>
      <c r="F1450">
        <v>3</v>
      </c>
      <c r="G1450" t="s">
        <v>38</v>
      </c>
      <c r="H1450">
        <v>2985</v>
      </c>
      <c r="I1450" t="s">
        <v>34</v>
      </c>
      <c r="J1450">
        <v>1</v>
      </c>
      <c r="K1450" t="s">
        <v>43</v>
      </c>
      <c r="L1450" t="s">
        <v>32</v>
      </c>
      <c r="M1450">
        <v>46480</v>
      </c>
      <c r="N1450">
        <v>0</v>
      </c>
      <c r="O1450">
        <v>23</v>
      </c>
      <c r="P1450">
        <v>2</v>
      </c>
      <c r="Q1450">
        <v>9</v>
      </c>
      <c r="R1450">
        <v>2</v>
      </c>
      <c r="S1450">
        <v>8</v>
      </c>
      <c r="T1450">
        <v>0</v>
      </c>
      <c r="U1450">
        <v>7</v>
      </c>
      <c r="V1450">
        <f>COUNTIF(tbl_HRMaster[EmployeeID],tbl_HRMaster[[#This Row],[EmployeeID]])</f>
        <v>1</v>
      </c>
      <c r="W1450">
        <f>IFERROR(INDEX(tbl_EmployeeSurvey[EnvironmentSatisfaction],MATCH(tbl_HRMaster[[#This Row],[EmployeeID]],tbl_EmployeeSurvey[EmployeeID],0)),"Not Found")</f>
        <v>2</v>
      </c>
      <c r="X1450">
        <f>IFERROR(INDEX(tbl_EmployeeSurvey[JobSatisfaction],MATCH(tbl_HRMaster[[#This Row],[EmployeeID]],tbl_EmployeeSurvey[EmployeeID],0)),"Not Found")</f>
        <v>1</v>
      </c>
      <c r="Y1450" s="5">
        <f>IFERROR(INDEX(tbl_EmployeeSurvey[WorkLifeBalance],MATCH(tbl_HRMaster[[#This Row],[EmployeeID]],tbl_EmployeeSurvey[EmployeeID],0)),"Not Found")</f>
        <v>3</v>
      </c>
      <c r="Z1450" s="5">
        <f>IFERROR(VLOOKUP(tbl_HRMaster[[#This Row],[EmployeeID]],tbl_ManagerSurvey[[EmployeeID]:[PerformanceRating]],2,FALSE),"Not Found")</f>
        <v>2</v>
      </c>
      <c r="AA1450" s="5">
        <f>IFERROR(VLOOKUP(tbl_HRMaster[[#This Row],[EmployeeID]],tbl_ManagerSurvey[[EmployeeID]:[PerformanceRating]],3,FALSE),"Not Found")</f>
        <v>4</v>
      </c>
      <c r="AB1450" s="5" t="str">
        <f>IF(tbl_HRMaster[[#This Row],[Attrition]]="Yes","Left","Active")</f>
        <v>Active</v>
      </c>
      <c r="AC1450" s="5" t="str">
        <f>_xlfn.IFS(tbl_HRMaster[[#This Row],[Age]]&lt;25,"Under 25",tbl_HRMaster[[#This Row],[Age]]&lt;35,"25-34",tbl_HRMaster[[#This Row],[Age]]&lt;45,"35-44",tbl_HRMaster[[#This Row],[Age]]&lt;55,"45-54",TRUE,"Above 54")</f>
        <v>25-34</v>
      </c>
      <c r="AD1450" s="5" t="str">
        <f>_xlfn.IFS(
tbl_HRMaster[[#This Row],[YearsAtCompany]]&lt;2,"&lt; 2 Years",
tbl_HRMaster[[#This Row],[YearsAtCompany]]&lt;5,"2-4 Years",
tbl_HRMaster[[#This Row],[YearsAtCompany]]&lt;10,"5-9 Years",
TRUE,"10+ Years"
)</f>
        <v>5-9 Years</v>
      </c>
      <c r="AE1450" s="5">
        <f>IF(tbl_HRMaster[[#This Row],[Attrition]]="Yes",1,0)</f>
        <v>0</v>
      </c>
    </row>
    <row r="1451" spans="1:31" x14ac:dyDescent="0.25">
      <c r="A1451">
        <v>27</v>
      </c>
      <c r="B1451" t="s">
        <v>21</v>
      </c>
      <c r="C1451" t="s">
        <v>22</v>
      </c>
      <c r="D1451" t="s">
        <v>30</v>
      </c>
      <c r="E1451">
        <v>4</v>
      </c>
      <c r="F1451">
        <v>3</v>
      </c>
      <c r="G1451" t="s">
        <v>46</v>
      </c>
      <c r="H1451">
        <v>1093</v>
      </c>
      <c r="I1451" t="s">
        <v>34</v>
      </c>
      <c r="J1451">
        <v>2</v>
      </c>
      <c r="K1451" t="s">
        <v>42</v>
      </c>
      <c r="L1451" t="s">
        <v>32</v>
      </c>
      <c r="M1451">
        <v>51710</v>
      </c>
      <c r="N1451">
        <v>0</v>
      </c>
      <c r="O1451">
        <v>20</v>
      </c>
      <c r="P1451">
        <v>1</v>
      </c>
      <c r="Q1451">
        <v>9</v>
      </c>
      <c r="R1451">
        <v>1</v>
      </c>
      <c r="S1451">
        <v>8</v>
      </c>
      <c r="T1451">
        <v>0</v>
      </c>
      <c r="U1451">
        <v>7</v>
      </c>
      <c r="V1451">
        <f>COUNTIF(tbl_HRMaster[EmployeeID],tbl_HRMaster[[#This Row],[EmployeeID]])</f>
        <v>1</v>
      </c>
      <c r="W1451">
        <f>IFERROR(INDEX(tbl_EmployeeSurvey[EnvironmentSatisfaction],MATCH(tbl_HRMaster[[#This Row],[EmployeeID]],tbl_EmployeeSurvey[EmployeeID],0)),"Not Found")</f>
        <v>1</v>
      </c>
      <c r="X1451">
        <f>IFERROR(INDEX(tbl_EmployeeSurvey[JobSatisfaction],MATCH(tbl_HRMaster[[#This Row],[EmployeeID]],tbl_EmployeeSurvey[EmployeeID],0)),"Not Found")</f>
        <v>3</v>
      </c>
      <c r="Y1451" s="5">
        <f>IFERROR(INDEX(tbl_EmployeeSurvey[WorkLifeBalance],MATCH(tbl_HRMaster[[#This Row],[EmployeeID]],tbl_EmployeeSurvey[EmployeeID],0)),"Not Found")</f>
        <v>3</v>
      </c>
      <c r="Z1451" s="5">
        <f>IFERROR(VLOOKUP(tbl_HRMaster[[#This Row],[EmployeeID]],tbl_ManagerSurvey[[EmployeeID]:[PerformanceRating]],2,FALSE),"Not Found")</f>
        <v>2</v>
      </c>
      <c r="AA1451" s="5">
        <f>IFERROR(VLOOKUP(tbl_HRMaster[[#This Row],[EmployeeID]],tbl_ManagerSurvey[[EmployeeID]:[PerformanceRating]],3,FALSE),"Not Found")</f>
        <v>4</v>
      </c>
      <c r="AB1451" s="5" t="str">
        <f>IF(tbl_HRMaster[[#This Row],[Attrition]]="Yes","Left","Active")</f>
        <v>Active</v>
      </c>
      <c r="AC1451" s="5" t="str">
        <f>_xlfn.IFS(tbl_HRMaster[[#This Row],[Age]]&lt;25,"Under 25",tbl_HRMaster[[#This Row],[Age]]&lt;35,"25-34",tbl_HRMaster[[#This Row],[Age]]&lt;45,"35-44",tbl_HRMaster[[#This Row],[Age]]&lt;55,"45-54",TRUE,"Above 54")</f>
        <v>25-34</v>
      </c>
      <c r="AD1451" s="5" t="str">
        <f>_xlfn.IFS(
tbl_HRMaster[[#This Row],[YearsAtCompany]]&lt;2,"&lt; 2 Years",
tbl_HRMaster[[#This Row],[YearsAtCompany]]&lt;5,"2-4 Years",
tbl_HRMaster[[#This Row],[YearsAtCompany]]&lt;10,"5-9 Years",
TRUE,"10+ Years"
)</f>
        <v>5-9 Years</v>
      </c>
      <c r="AE1451" s="5">
        <f>IF(tbl_HRMaster[[#This Row],[Attrition]]="Yes",1,0)</f>
        <v>0</v>
      </c>
    </row>
    <row r="1452" spans="1:31" x14ac:dyDescent="0.25">
      <c r="A1452">
        <v>27</v>
      </c>
      <c r="B1452" t="s">
        <v>21</v>
      </c>
      <c r="C1452" t="s">
        <v>22</v>
      </c>
      <c r="D1452" t="s">
        <v>30</v>
      </c>
      <c r="E1452">
        <v>4</v>
      </c>
      <c r="F1452">
        <v>3</v>
      </c>
      <c r="G1452" t="s">
        <v>46</v>
      </c>
      <c r="H1452">
        <v>2563</v>
      </c>
      <c r="I1452" t="s">
        <v>34</v>
      </c>
      <c r="J1452">
        <v>2</v>
      </c>
      <c r="K1452" t="s">
        <v>42</v>
      </c>
      <c r="L1452" t="s">
        <v>32</v>
      </c>
      <c r="M1452">
        <v>51710</v>
      </c>
      <c r="N1452">
        <v>0</v>
      </c>
      <c r="O1452">
        <v>20</v>
      </c>
      <c r="P1452">
        <v>1</v>
      </c>
      <c r="Q1452">
        <v>9</v>
      </c>
      <c r="R1452">
        <v>1</v>
      </c>
      <c r="S1452">
        <v>8</v>
      </c>
      <c r="T1452">
        <v>0</v>
      </c>
      <c r="U1452">
        <v>7</v>
      </c>
      <c r="V1452">
        <f>COUNTIF(tbl_HRMaster[EmployeeID],tbl_HRMaster[[#This Row],[EmployeeID]])</f>
        <v>1</v>
      </c>
      <c r="W1452">
        <f>IFERROR(INDEX(tbl_EmployeeSurvey[EnvironmentSatisfaction],MATCH(tbl_HRMaster[[#This Row],[EmployeeID]],tbl_EmployeeSurvey[EmployeeID],0)),"Not Found")</f>
        <v>1</v>
      </c>
      <c r="X1452">
        <f>IFERROR(INDEX(tbl_EmployeeSurvey[JobSatisfaction],MATCH(tbl_HRMaster[[#This Row],[EmployeeID]],tbl_EmployeeSurvey[EmployeeID],0)),"Not Found")</f>
        <v>3</v>
      </c>
      <c r="Y1452" s="5">
        <f>IFERROR(INDEX(tbl_EmployeeSurvey[WorkLifeBalance],MATCH(tbl_HRMaster[[#This Row],[EmployeeID]],tbl_EmployeeSurvey[EmployeeID],0)),"Not Found")</f>
        <v>2</v>
      </c>
      <c r="Z1452" s="5">
        <f>IFERROR(VLOOKUP(tbl_HRMaster[[#This Row],[EmployeeID]],tbl_ManagerSurvey[[EmployeeID]:[PerformanceRating]],2,FALSE),"Not Found")</f>
        <v>2</v>
      </c>
      <c r="AA1452" s="5">
        <f>IFERROR(VLOOKUP(tbl_HRMaster[[#This Row],[EmployeeID]],tbl_ManagerSurvey[[EmployeeID]:[PerformanceRating]],3,FALSE),"Not Found")</f>
        <v>4</v>
      </c>
      <c r="AB1452" s="5" t="str">
        <f>IF(tbl_HRMaster[[#This Row],[Attrition]]="Yes","Left","Active")</f>
        <v>Active</v>
      </c>
      <c r="AC1452" s="5" t="str">
        <f>_xlfn.IFS(tbl_HRMaster[[#This Row],[Age]]&lt;25,"Under 25",tbl_HRMaster[[#This Row],[Age]]&lt;35,"25-34",tbl_HRMaster[[#This Row],[Age]]&lt;45,"35-44",tbl_HRMaster[[#This Row],[Age]]&lt;55,"45-54",TRUE,"Above 54")</f>
        <v>25-34</v>
      </c>
      <c r="AD1452" s="5" t="str">
        <f>_xlfn.IFS(
tbl_HRMaster[[#This Row],[YearsAtCompany]]&lt;2,"&lt; 2 Years",
tbl_HRMaster[[#This Row],[YearsAtCompany]]&lt;5,"2-4 Years",
tbl_HRMaster[[#This Row],[YearsAtCompany]]&lt;10,"5-9 Years",
TRUE,"10+ Years"
)</f>
        <v>5-9 Years</v>
      </c>
      <c r="AE1452" s="5">
        <f>IF(tbl_HRMaster[[#This Row],[Attrition]]="Yes",1,0)</f>
        <v>0</v>
      </c>
    </row>
    <row r="1453" spans="1:31" x14ac:dyDescent="0.25">
      <c r="A1453">
        <v>27</v>
      </c>
      <c r="B1453" t="s">
        <v>21</v>
      </c>
      <c r="C1453" t="s">
        <v>22</v>
      </c>
      <c r="D1453" t="s">
        <v>30</v>
      </c>
      <c r="E1453">
        <v>4</v>
      </c>
      <c r="F1453">
        <v>3</v>
      </c>
      <c r="G1453" t="s">
        <v>46</v>
      </c>
      <c r="H1453">
        <v>4033</v>
      </c>
      <c r="I1453" t="s">
        <v>34</v>
      </c>
      <c r="J1453">
        <v>2</v>
      </c>
      <c r="K1453" t="s">
        <v>42</v>
      </c>
      <c r="L1453" t="s">
        <v>32</v>
      </c>
      <c r="M1453">
        <v>51710</v>
      </c>
      <c r="N1453">
        <v>0</v>
      </c>
      <c r="O1453">
        <v>20</v>
      </c>
      <c r="P1453">
        <v>1</v>
      </c>
      <c r="Q1453">
        <v>9</v>
      </c>
      <c r="R1453">
        <v>1</v>
      </c>
      <c r="S1453">
        <v>8</v>
      </c>
      <c r="T1453">
        <v>0</v>
      </c>
      <c r="U1453">
        <v>7</v>
      </c>
      <c r="V1453">
        <f>COUNTIF(tbl_HRMaster[EmployeeID],tbl_HRMaster[[#This Row],[EmployeeID]])</f>
        <v>1</v>
      </c>
      <c r="W1453">
        <f>IFERROR(INDEX(tbl_EmployeeSurvey[EnvironmentSatisfaction],MATCH(tbl_HRMaster[[#This Row],[EmployeeID]],tbl_EmployeeSurvey[EmployeeID],0)),"Not Found")</f>
        <v>1</v>
      </c>
      <c r="X1453">
        <f>IFERROR(INDEX(tbl_EmployeeSurvey[JobSatisfaction],MATCH(tbl_HRMaster[[#This Row],[EmployeeID]],tbl_EmployeeSurvey[EmployeeID],0)),"Not Found")</f>
        <v>3</v>
      </c>
      <c r="Y1453" s="5">
        <f>IFERROR(INDEX(tbl_EmployeeSurvey[WorkLifeBalance],MATCH(tbl_HRMaster[[#This Row],[EmployeeID]],tbl_EmployeeSurvey[EmployeeID],0)),"Not Found")</f>
        <v>2</v>
      </c>
      <c r="Z1453" s="5">
        <f>IFERROR(VLOOKUP(tbl_HRMaster[[#This Row],[EmployeeID]],tbl_ManagerSurvey[[EmployeeID]:[PerformanceRating]],2,FALSE),"Not Found")</f>
        <v>2</v>
      </c>
      <c r="AA1453" s="5">
        <f>IFERROR(VLOOKUP(tbl_HRMaster[[#This Row],[EmployeeID]],tbl_ManagerSurvey[[EmployeeID]:[PerformanceRating]],3,FALSE),"Not Found")</f>
        <v>4</v>
      </c>
      <c r="AB1453" s="5" t="str">
        <f>IF(tbl_HRMaster[[#This Row],[Attrition]]="Yes","Left","Active")</f>
        <v>Active</v>
      </c>
      <c r="AC1453" s="5" t="str">
        <f>_xlfn.IFS(tbl_HRMaster[[#This Row],[Age]]&lt;25,"Under 25",tbl_HRMaster[[#This Row],[Age]]&lt;35,"25-34",tbl_HRMaster[[#This Row],[Age]]&lt;45,"35-44",tbl_HRMaster[[#This Row],[Age]]&lt;55,"45-54",TRUE,"Above 54")</f>
        <v>25-34</v>
      </c>
      <c r="AD1453" s="5" t="str">
        <f>_xlfn.IFS(
tbl_HRMaster[[#This Row],[YearsAtCompany]]&lt;2,"&lt; 2 Years",
tbl_HRMaster[[#This Row],[YearsAtCompany]]&lt;5,"2-4 Years",
tbl_HRMaster[[#This Row],[YearsAtCompany]]&lt;10,"5-9 Years",
TRUE,"10+ Years"
)</f>
        <v>5-9 Years</v>
      </c>
      <c r="AE1453" s="5">
        <f>IF(tbl_HRMaster[[#This Row],[Attrition]]="Yes",1,0)</f>
        <v>0</v>
      </c>
    </row>
    <row r="1454" spans="1:31" x14ac:dyDescent="0.25">
      <c r="A1454">
        <v>32</v>
      </c>
      <c r="B1454" t="s">
        <v>21</v>
      </c>
      <c r="C1454" t="s">
        <v>29</v>
      </c>
      <c r="D1454" t="s">
        <v>23</v>
      </c>
      <c r="E1454">
        <v>2</v>
      </c>
      <c r="F1454">
        <v>3</v>
      </c>
      <c r="G1454" t="s">
        <v>45</v>
      </c>
      <c r="H1454">
        <v>1357</v>
      </c>
      <c r="I1454" t="s">
        <v>34</v>
      </c>
      <c r="J1454">
        <v>3</v>
      </c>
      <c r="K1454" t="s">
        <v>40</v>
      </c>
      <c r="L1454" t="s">
        <v>41</v>
      </c>
      <c r="M1454">
        <v>77560</v>
      </c>
      <c r="N1454">
        <v>0</v>
      </c>
      <c r="O1454">
        <v>21</v>
      </c>
      <c r="P1454">
        <v>0</v>
      </c>
      <c r="Q1454">
        <v>9</v>
      </c>
      <c r="R1454">
        <v>3</v>
      </c>
      <c r="S1454">
        <v>8</v>
      </c>
      <c r="T1454">
        <v>0</v>
      </c>
      <c r="U1454">
        <v>7</v>
      </c>
      <c r="V1454">
        <f>COUNTIF(tbl_HRMaster[EmployeeID],tbl_HRMaster[[#This Row],[EmployeeID]])</f>
        <v>1</v>
      </c>
      <c r="W1454">
        <f>IFERROR(INDEX(tbl_EmployeeSurvey[EnvironmentSatisfaction],MATCH(tbl_HRMaster[[#This Row],[EmployeeID]],tbl_EmployeeSurvey[EmployeeID],0)),"Not Found")</f>
        <v>4</v>
      </c>
      <c r="X1454">
        <f>IFERROR(INDEX(tbl_EmployeeSurvey[JobSatisfaction],MATCH(tbl_HRMaster[[#This Row],[EmployeeID]],tbl_EmployeeSurvey[EmployeeID],0)),"Not Found")</f>
        <v>4</v>
      </c>
      <c r="Y1454" s="5">
        <f>IFERROR(INDEX(tbl_EmployeeSurvey[WorkLifeBalance],MATCH(tbl_HRMaster[[#This Row],[EmployeeID]],tbl_EmployeeSurvey[EmployeeID],0)),"Not Found")</f>
        <v>4</v>
      </c>
      <c r="Z1454" s="5">
        <f>IFERROR(VLOOKUP(tbl_HRMaster[[#This Row],[EmployeeID]],tbl_ManagerSurvey[[EmployeeID]:[PerformanceRating]],2,FALSE),"Not Found")</f>
        <v>3</v>
      </c>
      <c r="AA1454" s="5">
        <f>IFERROR(VLOOKUP(tbl_HRMaster[[#This Row],[EmployeeID]],tbl_ManagerSurvey[[EmployeeID]:[PerformanceRating]],3,FALSE),"Not Found")</f>
        <v>4</v>
      </c>
      <c r="AB1454" s="5" t="str">
        <f>IF(tbl_HRMaster[[#This Row],[Attrition]]="Yes","Left","Active")</f>
        <v>Active</v>
      </c>
      <c r="AC1454" s="5" t="str">
        <f>_xlfn.IFS(tbl_HRMaster[[#This Row],[Age]]&lt;25,"Under 25",tbl_HRMaster[[#This Row],[Age]]&lt;35,"25-34",tbl_HRMaster[[#This Row],[Age]]&lt;45,"35-44",tbl_HRMaster[[#This Row],[Age]]&lt;55,"45-54",TRUE,"Above 54")</f>
        <v>25-34</v>
      </c>
      <c r="AD1454" s="5" t="str">
        <f>_xlfn.IFS(
tbl_HRMaster[[#This Row],[YearsAtCompany]]&lt;2,"&lt; 2 Years",
tbl_HRMaster[[#This Row],[YearsAtCompany]]&lt;5,"2-4 Years",
tbl_HRMaster[[#This Row],[YearsAtCompany]]&lt;10,"5-9 Years",
TRUE,"10+ Years"
)</f>
        <v>5-9 Years</v>
      </c>
      <c r="AE1454" s="5">
        <f>IF(tbl_HRMaster[[#This Row],[Attrition]]="Yes",1,0)</f>
        <v>0</v>
      </c>
    </row>
    <row r="1455" spans="1:31" x14ac:dyDescent="0.25">
      <c r="A1455">
        <v>32</v>
      </c>
      <c r="B1455" t="s">
        <v>21</v>
      </c>
      <c r="C1455" t="s">
        <v>29</v>
      </c>
      <c r="D1455" t="s">
        <v>23</v>
      </c>
      <c r="E1455">
        <v>2</v>
      </c>
      <c r="F1455">
        <v>3</v>
      </c>
      <c r="G1455" t="s">
        <v>45</v>
      </c>
      <c r="H1455">
        <v>2827</v>
      </c>
      <c r="I1455" t="s">
        <v>34</v>
      </c>
      <c r="J1455">
        <v>3</v>
      </c>
      <c r="K1455" t="s">
        <v>40</v>
      </c>
      <c r="L1455" t="s">
        <v>41</v>
      </c>
      <c r="M1455">
        <v>77560</v>
      </c>
      <c r="N1455">
        <v>0</v>
      </c>
      <c r="O1455">
        <v>21</v>
      </c>
      <c r="P1455">
        <v>0</v>
      </c>
      <c r="Q1455">
        <v>9</v>
      </c>
      <c r="R1455">
        <v>3</v>
      </c>
      <c r="S1455">
        <v>8</v>
      </c>
      <c r="T1455">
        <v>0</v>
      </c>
      <c r="U1455">
        <v>7</v>
      </c>
      <c r="V1455">
        <f>COUNTIF(tbl_HRMaster[EmployeeID],tbl_HRMaster[[#This Row],[EmployeeID]])</f>
        <v>1</v>
      </c>
      <c r="W1455">
        <f>IFERROR(INDEX(tbl_EmployeeSurvey[EnvironmentSatisfaction],MATCH(tbl_HRMaster[[#This Row],[EmployeeID]],tbl_EmployeeSurvey[EmployeeID],0)),"Not Found")</f>
        <v>4</v>
      </c>
      <c r="X1455">
        <f>IFERROR(INDEX(tbl_EmployeeSurvey[JobSatisfaction],MATCH(tbl_HRMaster[[#This Row],[EmployeeID]],tbl_EmployeeSurvey[EmployeeID],0)),"Not Found")</f>
        <v>4</v>
      </c>
      <c r="Y1455" s="5">
        <f>IFERROR(INDEX(tbl_EmployeeSurvey[WorkLifeBalance],MATCH(tbl_HRMaster[[#This Row],[EmployeeID]],tbl_EmployeeSurvey[EmployeeID],0)),"Not Found")</f>
        <v>4</v>
      </c>
      <c r="Z1455" s="5">
        <f>IFERROR(VLOOKUP(tbl_HRMaster[[#This Row],[EmployeeID]],tbl_ManagerSurvey[[EmployeeID]:[PerformanceRating]],2,FALSE),"Not Found")</f>
        <v>3</v>
      </c>
      <c r="AA1455" s="5">
        <f>IFERROR(VLOOKUP(tbl_HRMaster[[#This Row],[EmployeeID]],tbl_ManagerSurvey[[EmployeeID]:[PerformanceRating]],3,FALSE),"Not Found")</f>
        <v>4</v>
      </c>
      <c r="AB1455" s="5" t="str">
        <f>IF(tbl_HRMaster[[#This Row],[Attrition]]="Yes","Left","Active")</f>
        <v>Active</v>
      </c>
      <c r="AC1455" s="5" t="str">
        <f>_xlfn.IFS(tbl_HRMaster[[#This Row],[Age]]&lt;25,"Under 25",tbl_HRMaster[[#This Row],[Age]]&lt;35,"25-34",tbl_HRMaster[[#This Row],[Age]]&lt;45,"35-44",tbl_HRMaster[[#This Row],[Age]]&lt;55,"45-54",TRUE,"Above 54")</f>
        <v>25-34</v>
      </c>
      <c r="AD1455" s="5" t="str">
        <f>_xlfn.IFS(
tbl_HRMaster[[#This Row],[YearsAtCompany]]&lt;2,"&lt; 2 Years",
tbl_HRMaster[[#This Row],[YearsAtCompany]]&lt;5,"2-4 Years",
tbl_HRMaster[[#This Row],[YearsAtCompany]]&lt;10,"5-9 Years",
TRUE,"10+ Years"
)</f>
        <v>5-9 Years</v>
      </c>
      <c r="AE1455" s="5">
        <f>IF(tbl_HRMaster[[#This Row],[Attrition]]="Yes",1,0)</f>
        <v>0</v>
      </c>
    </row>
    <row r="1456" spans="1:31" x14ac:dyDescent="0.25">
      <c r="A1456">
        <v>32</v>
      </c>
      <c r="B1456" t="s">
        <v>21</v>
      </c>
      <c r="C1456" t="s">
        <v>29</v>
      </c>
      <c r="D1456" t="s">
        <v>23</v>
      </c>
      <c r="E1456">
        <v>2</v>
      </c>
      <c r="F1456">
        <v>3</v>
      </c>
      <c r="G1456" t="s">
        <v>45</v>
      </c>
      <c r="H1456">
        <v>4297</v>
      </c>
      <c r="I1456" t="s">
        <v>34</v>
      </c>
      <c r="J1456">
        <v>3</v>
      </c>
      <c r="K1456" t="s">
        <v>40</v>
      </c>
      <c r="L1456" t="s">
        <v>41</v>
      </c>
      <c r="M1456">
        <v>77560</v>
      </c>
      <c r="N1456">
        <v>0</v>
      </c>
      <c r="O1456">
        <v>21</v>
      </c>
      <c r="P1456">
        <v>0</v>
      </c>
      <c r="Q1456">
        <v>9</v>
      </c>
      <c r="R1456">
        <v>3</v>
      </c>
      <c r="S1456">
        <v>8</v>
      </c>
      <c r="T1456">
        <v>0</v>
      </c>
      <c r="U1456">
        <v>7</v>
      </c>
      <c r="V1456">
        <f>COUNTIF(tbl_HRMaster[EmployeeID],tbl_HRMaster[[#This Row],[EmployeeID]])</f>
        <v>1</v>
      </c>
      <c r="W1456">
        <f>IFERROR(INDEX(tbl_EmployeeSurvey[EnvironmentSatisfaction],MATCH(tbl_HRMaster[[#This Row],[EmployeeID]],tbl_EmployeeSurvey[EmployeeID],0)),"Not Found")</f>
        <v>4</v>
      </c>
      <c r="X1456">
        <f>IFERROR(INDEX(tbl_EmployeeSurvey[JobSatisfaction],MATCH(tbl_HRMaster[[#This Row],[EmployeeID]],tbl_EmployeeSurvey[EmployeeID],0)),"Not Found")</f>
        <v>4</v>
      </c>
      <c r="Y1456" s="5">
        <f>IFERROR(INDEX(tbl_EmployeeSurvey[WorkLifeBalance],MATCH(tbl_HRMaster[[#This Row],[EmployeeID]],tbl_EmployeeSurvey[EmployeeID],0)),"Not Found")</f>
        <v>4</v>
      </c>
      <c r="Z1456" s="5">
        <f>IFERROR(VLOOKUP(tbl_HRMaster[[#This Row],[EmployeeID]],tbl_ManagerSurvey[[EmployeeID]:[PerformanceRating]],2,FALSE),"Not Found")</f>
        <v>3</v>
      </c>
      <c r="AA1456" s="5">
        <f>IFERROR(VLOOKUP(tbl_HRMaster[[#This Row],[EmployeeID]],tbl_ManagerSurvey[[EmployeeID]:[PerformanceRating]],3,FALSE),"Not Found")</f>
        <v>4</v>
      </c>
      <c r="AB1456" s="5" t="str">
        <f>IF(tbl_HRMaster[[#This Row],[Attrition]]="Yes","Left","Active")</f>
        <v>Active</v>
      </c>
      <c r="AC1456" s="5" t="str">
        <f>_xlfn.IFS(tbl_HRMaster[[#This Row],[Age]]&lt;25,"Under 25",tbl_HRMaster[[#This Row],[Age]]&lt;35,"25-34",tbl_HRMaster[[#This Row],[Age]]&lt;45,"35-44",tbl_HRMaster[[#This Row],[Age]]&lt;55,"45-54",TRUE,"Above 54")</f>
        <v>25-34</v>
      </c>
      <c r="AD1456" s="5" t="str">
        <f>_xlfn.IFS(
tbl_HRMaster[[#This Row],[YearsAtCompany]]&lt;2,"&lt; 2 Years",
tbl_HRMaster[[#This Row],[YearsAtCompany]]&lt;5,"2-4 Years",
tbl_HRMaster[[#This Row],[YearsAtCompany]]&lt;10,"5-9 Years",
TRUE,"10+ Years"
)</f>
        <v>5-9 Years</v>
      </c>
      <c r="AE1456" s="5">
        <f>IF(tbl_HRMaster[[#This Row],[Attrition]]="Yes",1,0)</f>
        <v>0</v>
      </c>
    </row>
    <row r="1457" spans="1:31" x14ac:dyDescent="0.25">
      <c r="A1457">
        <v>41</v>
      </c>
      <c r="B1457" t="s">
        <v>21</v>
      </c>
      <c r="C1457" t="s">
        <v>36</v>
      </c>
      <c r="D1457" t="s">
        <v>30</v>
      </c>
      <c r="E1457">
        <v>23</v>
      </c>
      <c r="F1457">
        <v>3</v>
      </c>
      <c r="G1457" t="s">
        <v>24</v>
      </c>
      <c r="H1457">
        <v>202</v>
      </c>
      <c r="I1457" t="s">
        <v>34</v>
      </c>
      <c r="J1457">
        <v>2</v>
      </c>
      <c r="K1457" t="s">
        <v>42</v>
      </c>
      <c r="L1457" t="s">
        <v>32</v>
      </c>
      <c r="M1457">
        <v>26700</v>
      </c>
      <c r="N1457">
        <v>2</v>
      </c>
      <c r="O1457">
        <v>15</v>
      </c>
      <c r="P1457">
        <v>2</v>
      </c>
      <c r="Q1457">
        <v>10</v>
      </c>
      <c r="R1457">
        <v>2</v>
      </c>
      <c r="S1457">
        <v>8</v>
      </c>
      <c r="T1457">
        <v>0</v>
      </c>
      <c r="U1457">
        <v>7</v>
      </c>
      <c r="V1457">
        <f>COUNTIF(tbl_HRMaster[EmployeeID],tbl_HRMaster[[#This Row],[EmployeeID]])</f>
        <v>1</v>
      </c>
      <c r="W1457">
        <f>IFERROR(INDEX(tbl_EmployeeSurvey[EnvironmentSatisfaction],MATCH(tbl_HRMaster[[#This Row],[EmployeeID]],tbl_EmployeeSurvey[EmployeeID],0)),"Not Found")</f>
        <v>1</v>
      </c>
      <c r="X1457">
        <f>IFERROR(INDEX(tbl_EmployeeSurvey[JobSatisfaction],MATCH(tbl_HRMaster[[#This Row],[EmployeeID]],tbl_EmployeeSurvey[EmployeeID],0)),"Not Found")</f>
        <v>3</v>
      </c>
      <c r="Y1457" s="5">
        <f>IFERROR(INDEX(tbl_EmployeeSurvey[WorkLifeBalance],MATCH(tbl_HRMaster[[#This Row],[EmployeeID]],tbl_EmployeeSurvey[EmployeeID],0)),"Not Found")</f>
        <v>3</v>
      </c>
      <c r="Z1457" s="5">
        <f>IFERROR(VLOOKUP(tbl_HRMaster[[#This Row],[EmployeeID]],tbl_ManagerSurvey[[EmployeeID]:[PerformanceRating]],2,FALSE),"Not Found")</f>
        <v>2</v>
      </c>
      <c r="AA1457" s="5">
        <f>IFERROR(VLOOKUP(tbl_HRMaster[[#This Row],[EmployeeID]],tbl_ManagerSurvey[[EmployeeID]:[PerformanceRating]],3,FALSE),"Not Found")</f>
        <v>3</v>
      </c>
      <c r="AB1457" s="5" t="str">
        <f>IF(tbl_HRMaster[[#This Row],[Attrition]]="Yes","Left","Active")</f>
        <v>Active</v>
      </c>
      <c r="AC1457" s="5" t="str">
        <f>_xlfn.IFS(tbl_HRMaster[[#This Row],[Age]]&lt;25,"Under 25",tbl_HRMaster[[#This Row],[Age]]&lt;35,"25-34",tbl_HRMaster[[#This Row],[Age]]&lt;45,"35-44",tbl_HRMaster[[#This Row],[Age]]&lt;55,"45-54",TRUE,"Above 54")</f>
        <v>35-44</v>
      </c>
      <c r="AD1457" s="5" t="str">
        <f>_xlfn.IFS(
tbl_HRMaster[[#This Row],[YearsAtCompany]]&lt;2,"&lt; 2 Years",
tbl_HRMaster[[#This Row],[YearsAtCompany]]&lt;5,"2-4 Years",
tbl_HRMaster[[#This Row],[YearsAtCompany]]&lt;10,"5-9 Years",
TRUE,"10+ Years"
)</f>
        <v>5-9 Years</v>
      </c>
      <c r="AE1457" s="5">
        <f>IF(tbl_HRMaster[[#This Row],[Attrition]]="Yes",1,0)</f>
        <v>0</v>
      </c>
    </row>
    <row r="1458" spans="1:31" x14ac:dyDescent="0.25">
      <c r="A1458">
        <v>41</v>
      </c>
      <c r="B1458" t="s">
        <v>21</v>
      </c>
      <c r="C1458" t="s">
        <v>36</v>
      </c>
      <c r="D1458" t="s">
        <v>30</v>
      </c>
      <c r="E1458">
        <v>23</v>
      </c>
      <c r="F1458">
        <v>3</v>
      </c>
      <c r="G1458" t="s">
        <v>24</v>
      </c>
      <c r="H1458">
        <v>1672</v>
      </c>
      <c r="I1458" t="s">
        <v>34</v>
      </c>
      <c r="J1458">
        <v>2</v>
      </c>
      <c r="K1458" t="s">
        <v>42</v>
      </c>
      <c r="L1458" t="s">
        <v>32</v>
      </c>
      <c r="M1458">
        <v>26700</v>
      </c>
      <c r="N1458">
        <v>2</v>
      </c>
      <c r="O1458">
        <v>15</v>
      </c>
      <c r="P1458">
        <v>2</v>
      </c>
      <c r="Q1458">
        <v>10</v>
      </c>
      <c r="R1458">
        <v>2</v>
      </c>
      <c r="S1458">
        <v>8</v>
      </c>
      <c r="T1458">
        <v>0</v>
      </c>
      <c r="U1458">
        <v>7</v>
      </c>
      <c r="V1458">
        <f>COUNTIF(tbl_HRMaster[EmployeeID],tbl_HRMaster[[#This Row],[EmployeeID]])</f>
        <v>1</v>
      </c>
      <c r="W1458">
        <f>IFERROR(INDEX(tbl_EmployeeSurvey[EnvironmentSatisfaction],MATCH(tbl_HRMaster[[#This Row],[EmployeeID]],tbl_EmployeeSurvey[EmployeeID],0)),"Not Found")</f>
        <v>1</v>
      </c>
      <c r="X1458">
        <f>IFERROR(INDEX(tbl_EmployeeSurvey[JobSatisfaction],MATCH(tbl_HRMaster[[#This Row],[EmployeeID]],tbl_EmployeeSurvey[EmployeeID],0)),"Not Found")</f>
        <v>3</v>
      </c>
      <c r="Y1458" s="5">
        <f>IFERROR(INDEX(tbl_EmployeeSurvey[WorkLifeBalance],MATCH(tbl_HRMaster[[#This Row],[EmployeeID]],tbl_EmployeeSurvey[EmployeeID],0)),"Not Found")</f>
        <v>3</v>
      </c>
      <c r="Z1458" s="5">
        <f>IFERROR(VLOOKUP(tbl_HRMaster[[#This Row],[EmployeeID]],tbl_ManagerSurvey[[EmployeeID]:[PerformanceRating]],2,FALSE),"Not Found")</f>
        <v>2</v>
      </c>
      <c r="AA1458" s="5">
        <f>IFERROR(VLOOKUP(tbl_HRMaster[[#This Row],[EmployeeID]],tbl_ManagerSurvey[[EmployeeID]:[PerformanceRating]],3,FALSE),"Not Found")</f>
        <v>3</v>
      </c>
      <c r="AB1458" s="5" t="str">
        <f>IF(tbl_HRMaster[[#This Row],[Attrition]]="Yes","Left","Active")</f>
        <v>Active</v>
      </c>
      <c r="AC1458" s="5" t="str">
        <f>_xlfn.IFS(tbl_HRMaster[[#This Row],[Age]]&lt;25,"Under 25",tbl_HRMaster[[#This Row],[Age]]&lt;35,"25-34",tbl_HRMaster[[#This Row],[Age]]&lt;45,"35-44",tbl_HRMaster[[#This Row],[Age]]&lt;55,"45-54",TRUE,"Above 54")</f>
        <v>35-44</v>
      </c>
      <c r="AD1458" s="5" t="str">
        <f>_xlfn.IFS(
tbl_HRMaster[[#This Row],[YearsAtCompany]]&lt;2,"&lt; 2 Years",
tbl_HRMaster[[#This Row],[YearsAtCompany]]&lt;5,"2-4 Years",
tbl_HRMaster[[#This Row],[YearsAtCompany]]&lt;10,"5-9 Years",
TRUE,"10+ Years"
)</f>
        <v>5-9 Years</v>
      </c>
      <c r="AE1458" s="5">
        <f>IF(tbl_HRMaster[[#This Row],[Attrition]]="Yes",1,0)</f>
        <v>0</v>
      </c>
    </row>
    <row r="1459" spans="1:31" x14ac:dyDescent="0.25">
      <c r="A1459">
        <v>41</v>
      </c>
      <c r="B1459" t="s">
        <v>21</v>
      </c>
      <c r="C1459" t="s">
        <v>36</v>
      </c>
      <c r="D1459" t="s">
        <v>30</v>
      </c>
      <c r="E1459">
        <v>23</v>
      </c>
      <c r="F1459">
        <v>3</v>
      </c>
      <c r="G1459" t="s">
        <v>24</v>
      </c>
      <c r="H1459">
        <v>3142</v>
      </c>
      <c r="I1459" t="s">
        <v>34</v>
      </c>
      <c r="J1459">
        <v>2</v>
      </c>
      <c r="K1459" t="s">
        <v>42</v>
      </c>
      <c r="L1459" t="s">
        <v>32</v>
      </c>
      <c r="M1459">
        <v>26700</v>
      </c>
      <c r="N1459">
        <v>2</v>
      </c>
      <c r="O1459">
        <v>15</v>
      </c>
      <c r="P1459">
        <v>2</v>
      </c>
      <c r="Q1459">
        <v>10</v>
      </c>
      <c r="R1459">
        <v>2</v>
      </c>
      <c r="S1459">
        <v>8</v>
      </c>
      <c r="T1459">
        <v>0</v>
      </c>
      <c r="U1459">
        <v>7</v>
      </c>
      <c r="V1459">
        <f>COUNTIF(tbl_HRMaster[EmployeeID],tbl_HRMaster[[#This Row],[EmployeeID]])</f>
        <v>1</v>
      </c>
      <c r="W1459">
        <f>IFERROR(INDEX(tbl_EmployeeSurvey[EnvironmentSatisfaction],MATCH(tbl_HRMaster[[#This Row],[EmployeeID]],tbl_EmployeeSurvey[EmployeeID],0)),"Not Found")</f>
        <v>1</v>
      </c>
      <c r="X1459">
        <f>IFERROR(INDEX(tbl_EmployeeSurvey[JobSatisfaction],MATCH(tbl_HRMaster[[#This Row],[EmployeeID]],tbl_EmployeeSurvey[EmployeeID],0)),"Not Found")</f>
        <v>3</v>
      </c>
      <c r="Y1459" s="5">
        <f>IFERROR(INDEX(tbl_EmployeeSurvey[WorkLifeBalance],MATCH(tbl_HRMaster[[#This Row],[EmployeeID]],tbl_EmployeeSurvey[EmployeeID],0)),"Not Found")</f>
        <v>3</v>
      </c>
      <c r="Z1459" s="5">
        <f>IFERROR(VLOOKUP(tbl_HRMaster[[#This Row],[EmployeeID]],tbl_ManagerSurvey[[EmployeeID]:[PerformanceRating]],2,FALSE),"Not Found")</f>
        <v>2</v>
      </c>
      <c r="AA1459" s="5">
        <f>IFERROR(VLOOKUP(tbl_HRMaster[[#This Row],[EmployeeID]],tbl_ManagerSurvey[[EmployeeID]:[PerformanceRating]],3,FALSE),"Not Found")</f>
        <v>3</v>
      </c>
      <c r="AB1459" s="5" t="str">
        <f>IF(tbl_HRMaster[[#This Row],[Attrition]]="Yes","Left","Active")</f>
        <v>Active</v>
      </c>
      <c r="AC1459" s="5" t="str">
        <f>_xlfn.IFS(tbl_HRMaster[[#This Row],[Age]]&lt;25,"Under 25",tbl_HRMaster[[#This Row],[Age]]&lt;35,"25-34",tbl_HRMaster[[#This Row],[Age]]&lt;45,"35-44",tbl_HRMaster[[#This Row],[Age]]&lt;55,"45-54",TRUE,"Above 54")</f>
        <v>35-44</v>
      </c>
      <c r="AD1459" s="5" t="str">
        <f>_xlfn.IFS(
tbl_HRMaster[[#This Row],[YearsAtCompany]]&lt;2,"&lt; 2 Years",
tbl_HRMaster[[#This Row],[YearsAtCompany]]&lt;5,"2-4 Years",
tbl_HRMaster[[#This Row],[YearsAtCompany]]&lt;10,"5-9 Years",
TRUE,"10+ Years"
)</f>
        <v>5-9 Years</v>
      </c>
      <c r="AE1459" s="5">
        <f>IF(tbl_HRMaster[[#This Row],[Attrition]]="Yes",1,0)</f>
        <v>0</v>
      </c>
    </row>
    <row r="1460" spans="1:31" x14ac:dyDescent="0.25">
      <c r="A1460">
        <v>35</v>
      </c>
      <c r="B1460" t="s">
        <v>21</v>
      </c>
      <c r="C1460" t="s">
        <v>22</v>
      </c>
      <c r="D1460" t="s">
        <v>30</v>
      </c>
      <c r="E1460">
        <v>12</v>
      </c>
      <c r="F1460">
        <v>2</v>
      </c>
      <c r="G1460" t="s">
        <v>38</v>
      </c>
      <c r="H1460">
        <v>181</v>
      </c>
      <c r="I1460" t="s">
        <v>25</v>
      </c>
      <c r="J1460">
        <v>2</v>
      </c>
      <c r="K1460" t="s">
        <v>43</v>
      </c>
      <c r="L1460" t="s">
        <v>27</v>
      </c>
      <c r="M1460">
        <v>28090</v>
      </c>
      <c r="N1460">
        <v>4</v>
      </c>
      <c r="O1460">
        <v>23</v>
      </c>
      <c r="P1460">
        <v>1</v>
      </c>
      <c r="Q1460">
        <v>10</v>
      </c>
      <c r="R1460">
        <v>2</v>
      </c>
      <c r="S1460">
        <v>8</v>
      </c>
      <c r="T1460">
        <v>0</v>
      </c>
      <c r="U1460">
        <v>0</v>
      </c>
      <c r="V1460">
        <f>COUNTIF(tbl_HRMaster[EmployeeID],tbl_HRMaster[[#This Row],[EmployeeID]])</f>
        <v>1</v>
      </c>
      <c r="W1460">
        <f>IFERROR(INDEX(tbl_EmployeeSurvey[EnvironmentSatisfaction],MATCH(tbl_HRMaster[[#This Row],[EmployeeID]],tbl_EmployeeSurvey[EmployeeID],0)),"Not Found")</f>
        <v>4</v>
      </c>
      <c r="X1460">
        <f>IFERROR(INDEX(tbl_EmployeeSurvey[JobSatisfaction],MATCH(tbl_HRMaster[[#This Row],[EmployeeID]],tbl_EmployeeSurvey[EmployeeID],0)),"Not Found")</f>
        <v>3</v>
      </c>
      <c r="Y1460" s="5">
        <f>IFERROR(INDEX(tbl_EmployeeSurvey[WorkLifeBalance],MATCH(tbl_HRMaster[[#This Row],[EmployeeID]],tbl_EmployeeSurvey[EmployeeID],0)),"Not Found")</f>
        <v>3</v>
      </c>
      <c r="Z1460" s="5">
        <f>IFERROR(VLOOKUP(tbl_HRMaster[[#This Row],[EmployeeID]],tbl_ManagerSurvey[[EmployeeID]:[PerformanceRating]],2,FALSE),"Not Found")</f>
        <v>1</v>
      </c>
      <c r="AA1460" s="5">
        <f>IFERROR(VLOOKUP(tbl_HRMaster[[#This Row],[EmployeeID]],tbl_ManagerSurvey[[EmployeeID]:[PerformanceRating]],3,FALSE),"Not Found")</f>
        <v>4</v>
      </c>
      <c r="AB1460" s="5" t="str">
        <f>IF(tbl_HRMaster[[#This Row],[Attrition]]="Yes","Left","Active")</f>
        <v>Active</v>
      </c>
      <c r="AC1460" s="5" t="str">
        <f>_xlfn.IFS(tbl_HRMaster[[#This Row],[Age]]&lt;25,"Under 25",tbl_HRMaster[[#This Row],[Age]]&lt;35,"25-34",tbl_HRMaster[[#This Row],[Age]]&lt;45,"35-44",tbl_HRMaster[[#This Row],[Age]]&lt;55,"45-54",TRUE,"Above 54")</f>
        <v>35-44</v>
      </c>
      <c r="AD1460" s="5" t="str">
        <f>_xlfn.IFS(
tbl_HRMaster[[#This Row],[YearsAtCompany]]&lt;2,"&lt; 2 Years",
tbl_HRMaster[[#This Row],[YearsAtCompany]]&lt;5,"2-4 Years",
tbl_HRMaster[[#This Row],[YearsAtCompany]]&lt;10,"5-9 Years",
TRUE,"10+ Years"
)</f>
        <v>5-9 Years</v>
      </c>
      <c r="AE1460" s="5">
        <f>IF(tbl_HRMaster[[#This Row],[Attrition]]="Yes",1,0)</f>
        <v>0</v>
      </c>
    </row>
    <row r="1461" spans="1:31" x14ac:dyDescent="0.25">
      <c r="A1461">
        <v>35</v>
      </c>
      <c r="B1461" t="s">
        <v>21</v>
      </c>
      <c r="C1461" t="s">
        <v>22</v>
      </c>
      <c r="D1461" t="s">
        <v>30</v>
      </c>
      <c r="E1461">
        <v>12</v>
      </c>
      <c r="F1461">
        <v>2</v>
      </c>
      <c r="G1461" t="s">
        <v>38</v>
      </c>
      <c r="H1461">
        <v>1651</v>
      </c>
      <c r="I1461" t="s">
        <v>25</v>
      </c>
      <c r="J1461">
        <v>2</v>
      </c>
      <c r="K1461" t="s">
        <v>43</v>
      </c>
      <c r="L1461" t="s">
        <v>27</v>
      </c>
      <c r="M1461">
        <v>28090</v>
      </c>
      <c r="N1461">
        <v>4</v>
      </c>
      <c r="O1461">
        <v>23</v>
      </c>
      <c r="P1461">
        <v>1</v>
      </c>
      <c r="Q1461">
        <v>10</v>
      </c>
      <c r="R1461">
        <v>2</v>
      </c>
      <c r="S1461">
        <v>8</v>
      </c>
      <c r="T1461">
        <v>0</v>
      </c>
      <c r="U1461">
        <v>0</v>
      </c>
      <c r="V1461">
        <f>COUNTIF(tbl_HRMaster[EmployeeID],tbl_HRMaster[[#This Row],[EmployeeID]])</f>
        <v>1</v>
      </c>
      <c r="W1461">
        <f>IFERROR(INDEX(tbl_EmployeeSurvey[EnvironmentSatisfaction],MATCH(tbl_HRMaster[[#This Row],[EmployeeID]],tbl_EmployeeSurvey[EmployeeID],0)),"Not Found")</f>
        <v>4</v>
      </c>
      <c r="X1461">
        <f>IFERROR(INDEX(tbl_EmployeeSurvey[JobSatisfaction],MATCH(tbl_HRMaster[[#This Row],[EmployeeID]],tbl_EmployeeSurvey[EmployeeID],0)),"Not Found")</f>
        <v>3</v>
      </c>
      <c r="Y1461" s="5">
        <f>IFERROR(INDEX(tbl_EmployeeSurvey[WorkLifeBalance],MATCH(tbl_HRMaster[[#This Row],[EmployeeID]],tbl_EmployeeSurvey[EmployeeID],0)),"Not Found")</f>
        <v>3</v>
      </c>
      <c r="Z1461" s="5">
        <f>IFERROR(VLOOKUP(tbl_HRMaster[[#This Row],[EmployeeID]],tbl_ManagerSurvey[[EmployeeID]:[PerformanceRating]],2,FALSE),"Not Found")</f>
        <v>1</v>
      </c>
      <c r="AA1461" s="5">
        <f>IFERROR(VLOOKUP(tbl_HRMaster[[#This Row],[EmployeeID]],tbl_ManagerSurvey[[EmployeeID]:[PerformanceRating]],3,FALSE),"Not Found")</f>
        <v>4</v>
      </c>
      <c r="AB1461" s="5" t="str">
        <f>IF(tbl_HRMaster[[#This Row],[Attrition]]="Yes","Left","Active")</f>
        <v>Active</v>
      </c>
      <c r="AC1461" s="5" t="str">
        <f>_xlfn.IFS(tbl_HRMaster[[#This Row],[Age]]&lt;25,"Under 25",tbl_HRMaster[[#This Row],[Age]]&lt;35,"25-34",tbl_HRMaster[[#This Row],[Age]]&lt;45,"35-44",tbl_HRMaster[[#This Row],[Age]]&lt;55,"45-54",TRUE,"Above 54")</f>
        <v>35-44</v>
      </c>
      <c r="AD1461" s="5" t="str">
        <f>_xlfn.IFS(
tbl_HRMaster[[#This Row],[YearsAtCompany]]&lt;2,"&lt; 2 Years",
tbl_HRMaster[[#This Row],[YearsAtCompany]]&lt;5,"2-4 Years",
tbl_HRMaster[[#This Row],[YearsAtCompany]]&lt;10,"5-9 Years",
TRUE,"10+ Years"
)</f>
        <v>5-9 Years</v>
      </c>
      <c r="AE1461" s="5">
        <f>IF(tbl_HRMaster[[#This Row],[Attrition]]="Yes",1,0)</f>
        <v>0</v>
      </c>
    </row>
    <row r="1462" spans="1:31" x14ac:dyDescent="0.25">
      <c r="A1462">
        <v>36</v>
      </c>
      <c r="B1462" t="s">
        <v>21</v>
      </c>
      <c r="C1462" t="s">
        <v>36</v>
      </c>
      <c r="D1462" t="s">
        <v>30</v>
      </c>
      <c r="E1462">
        <v>10</v>
      </c>
      <c r="F1462">
        <v>4</v>
      </c>
      <c r="G1462" t="s">
        <v>46</v>
      </c>
      <c r="H1462">
        <v>284</v>
      </c>
      <c r="I1462" t="s">
        <v>25</v>
      </c>
      <c r="J1462">
        <v>2</v>
      </c>
      <c r="K1462" t="s">
        <v>31</v>
      </c>
      <c r="L1462" t="s">
        <v>27</v>
      </c>
      <c r="M1462">
        <v>41520</v>
      </c>
      <c r="N1462">
        <v>9</v>
      </c>
      <c r="O1462">
        <v>19</v>
      </c>
      <c r="P1462">
        <v>1</v>
      </c>
      <c r="Q1462">
        <v>10</v>
      </c>
      <c r="R1462">
        <v>3</v>
      </c>
      <c r="S1462">
        <v>8</v>
      </c>
      <c r="T1462">
        <v>0</v>
      </c>
      <c r="U1462">
        <v>5</v>
      </c>
      <c r="V1462">
        <f>COUNTIF(tbl_HRMaster[EmployeeID],tbl_HRMaster[[#This Row],[EmployeeID]])</f>
        <v>1</v>
      </c>
      <c r="W1462">
        <f>IFERROR(INDEX(tbl_EmployeeSurvey[EnvironmentSatisfaction],MATCH(tbl_HRMaster[[#This Row],[EmployeeID]],tbl_EmployeeSurvey[EmployeeID],0)),"Not Found")</f>
        <v>1</v>
      </c>
      <c r="X1462">
        <f>IFERROR(INDEX(tbl_EmployeeSurvey[JobSatisfaction],MATCH(tbl_HRMaster[[#This Row],[EmployeeID]],tbl_EmployeeSurvey[EmployeeID],0)),"Not Found")</f>
        <v>1</v>
      </c>
      <c r="Y1462" s="5">
        <f>IFERROR(INDEX(tbl_EmployeeSurvey[WorkLifeBalance],MATCH(tbl_HRMaster[[#This Row],[EmployeeID]],tbl_EmployeeSurvey[EmployeeID],0)),"Not Found")</f>
        <v>3</v>
      </c>
      <c r="Z1462" s="5">
        <f>IFERROR(VLOOKUP(tbl_HRMaster[[#This Row],[EmployeeID]],tbl_ManagerSurvey[[EmployeeID]:[PerformanceRating]],2,FALSE),"Not Found")</f>
        <v>3</v>
      </c>
      <c r="AA1462" s="5">
        <f>IFERROR(VLOOKUP(tbl_HRMaster[[#This Row],[EmployeeID]],tbl_ManagerSurvey[[EmployeeID]:[PerformanceRating]],3,FALSE),"Not Found")</f>
        <v>3</v>
      </c>
      <c r="AB1462" s="5" t="str">
        <f>IF(tbl_HRMaster[[#This Row],[Attrition]]="Yes","Left","Active")</f>
        <v>Active</v>
      </c>
      <c r="AC1462" s="5" t="str">
        <f>_xlfn.IFS(tbl_HRMaster[[#This Row],[Age]]&lt;25,"Under 25",tbl_HRMaster[[#This Row],[Age]]&lt;35,"25-34",tbl_HRMaster[[#This Row],[Age]]&lt;45,"35-44",tbl_HRMaster[[#This Row],[Age]]&lt;55,"45-54",TRUE,"Above 54")</f>
        <v>35-44</v>
      </c>
      <c r="AD1462" s="5" t="str">
        <f>_xlfn.IFS(
tbl_HRMaster[[#This Row],[YearsAtCompany]]&lt;2,"&lt; 2 Years",
tbl_HRMaster[[#This Row],[YearsAtCompany]]&lt;5,"2-4 Years",
tbl_HRMaster[[#This Row],[YearsAtCompany]]&lt;10,"5-9 Years",
TRUE,"10+ Years"
)</f>
        <v>5-9 Years</v>
      </c>
      <c r="AE1462" s="5">
        <f>IF(tbl_HRMaster[[#This Row],[Attrition]]="Yes",1,0)</f>
        <v>0</v>
      </c>
    </row>
    <row r="1463" spans="1:31" x14ac:dyDescent="0.25">
      <c r="A1463">
        <v>36</v>
      </c>
      <c r="B1463" t="s">
        <v>21</v>
      </c>
      <c r="C1463" t="s">
        <v>36</v>
      </c>
      <c r="D1463" t="s">
        <v>30</v>
      </c>
      <c r="E1463">
        <v>10</v>
      </c>
      <c r="F1463">
        <v>4</v>
      </c>
      <c r="G1463" t="s">
        <v>46</v>
      </c>
      <c r="H1463">
        <v>1754</v>
      </c>
      <c r="I1463" t="s">
        <v>25</v>
      </c>
      <c r="J1463">
        <v>2</v>
      </c>
      <c r="K1463" t="s">
        <v>31</v>
      </c>
      <c r="L1463" t="s">
        <v>27</v>
      </c>
      <c r="M1463">
        <v>41520</v>
      </c>
      <c r="N1463">
        <v>9</v>
      </c>
      <c r="O1463">
        <v>19</v>
      </c>
      <c r="P1463">
        <v>1</v>
      </c>
      <c r="Q1463">
        <v>10</v>
      </c>
      <c r="R1463">
        <v>3</v>
      </c>
      <c r="S1463">
        <v>8</v>
      </c>
      <c r="T1463">
        <v>0</v>
      </c>
      <c r="U1463">
        <v>5</v>
      </c>
      <c r="V1463">
        <f>COUNTIF(tbl_HRMaster[EmployeeID],tbl_HRMaster[[#This Row],[EmployeeID]])</f>
        <v>1</v>
      </c>
      <c r="W1463">
        <f>IFERROR(INDEX(tbl_EmployeeSurvey[EnvironmentSatisfaction],MATCH(tbl_HRMaster[[#This Row],[EmployeeID]],tbl_EmployeeSurvey[EmployeeID],0)),"Not Found")</f>
        <v>1</v>
      </c>
      <c r="X1463">
        <f>IFERROR(INDEX(tbl_EmployeeSurvey[JobSatisfaction],MATCH(tbl_HRMaster[[#This Row],[EmployeeID]],tbl_EmployeeSurvey[EmployeeID],0)),"Not Found")</f>
        <v>1</v>
      </c>
      <c r="Y1463" s="5">
        <f>IFERROR(INDEX(tbl_EmployeeSurvey[WorkLifeBalance],MATCH(tbl_HRMaster[[#This Row],[EmployeeID]],tbl_EmployeeSurvey[EmployeeID],0)),"Not Found")</f>
        <v>3</v>
      </c>
      <c r="Z1463" s="5">
        <f>IFERROR(VLOOKUP(tbl_HRMaster[[#This Row],[EmployeeID]],tbl_ManagerSurvey[[EmployeeID]:[PerformanceRating]],2,FALSE),"Not Found")</f>
        <v>3</v>
      </c>
      <c r="AA1463" s="5">
        <f>IFERROR(VLOOKUP(tbl_HRMaster[[#This Row],[EmployeeID]],tbl_ManagerSurvey[[EmployeeID]:[PerformanceRating]],3,FALSE),"Not Found")</f>
        <v>3</v>
      </c>
      <c r="AB1463" s="5" t="str">
        <f>IF(tbl_HRMaster[[#This Row],[Attrition]]="Yes","Left","Active")</f>
        <v>Active</v>
      </c>
      <c r="AC1463" s="5" t="str">
        <f>_xlfn.IFS(tbl_HRMaster[[#This Row],[Age]]&lt;25,"Under 25",tbl_HRMaster[[#This Row],[Age]]&lt;35,"25-34",tbl_HRMaster[[#This Row],[Age]]&lt;45,"35-44",tbl_HRMaster[[#This Row],[Age]]&lt;55,"45-54",TRUE,"Above 54")</f>
        <v>35-44</v>
      </c>
      <c r="AD1463" s="5" t="str">
        <f>_xlfn.IFS(
tbl_HRMaster[[#This Row],[YearsAtCompany]]&lt;2,"&lt; 2 Years",
tbl_HRMaster[[#This Row],[YearsAtCompany]]&lt;5,"2-4 Years",
tbl_HRMaster[[#This Row],[YearsAtCompany]]&lt;10,"5-9 Years",
TRUE,"10+ Years"
)</f>
        <v>5-9 Years</v>
      </c>
      <c r="AE1463" s="5">
        <f>IF(tbl_HRMaster[[#This Row],[Attrition]]="Yes",1,0)</f>
        <v>0</v>
      </c>
    </row>
    <row r="1464" spans="1:31" x14ac:dyDescent="0.25">
      <c r="A1464">
        <v>36</v>
      </c>
      <c r="B1464" t="s">
        <v>21</v>
      </c>
      <c r="C1464" t="s">
        <v>36</v>
      </c>
      <c r="D1464" t="s">
        <v>30</v>
      </c>
      <c r="E1464">
        <v>10</v>
      </c>
      <c r="F1464">
        <v>4</v>
      </c>
      <c r="G1464" t="s">
        <v>46</v>
      </c>
      <c r="H1464">
        <v>3224</v>
      </c>
      <c r="I1464" t="s">
        <v>25</v>
      </c>
      <c r="J1464">
        <v>2</v>
      </c>
      <c r="K1464" t="s">
        <v>31</v>
      </c>
      <c r="L1464" t="s">
        <v>27</v>
      </c>
      <c r="M1464">
        <v>41520</v>
      </c>
      <c r="N1464">
        <v>9</v>
      </c>
      <c r="O1464">
        <v>19</v>
      </c>
      <c r="P1464">
        <v>1</v>
      </c>
      <c r="Q1464">
        <v>10</v>
      </c>
      <c r="R1464">
        <v>3</v>
      </c>
      <c r="S1464">
        <v>8</v>
      </c>
      <c r="T1464">
        <v>0</v>
      </c>
      <c r="U1464">
        <v>5</v>
      </c>
      <c r="V1464">
        <f>COUNTIF(tbl_HRMaster[EmployeeID],tbl_HRMaster[[#This Row],[EmployeeID]])</f>
        <v>1</v>
      </c>
      <c r="W1464">
        <f>IFERROR(INDEX(tbl_EmployeeSurvey[EnvironmentSatisfaction],MATCH(tbl_HRMaster[[#This Row],[EmployeeID]],tbl_EmployeeSurvey[EmployeeID],0)),"Not Found")</f>
        <v>1</v>
      </c>
      <c r="X1464">
        <f>IFERROR(INDEX(tbl_EmployeeSurvey[JobSatisfaction],MATCH(tbl_HRMaster[[#This Row],[EmployeeID]],tbl_EmployeeSurvey[EmployeeID],0)),"Not Found")</f>
        <v>1</v>
      </c>
      <c r="Y1464" s="5">
        <f>IFERROR(INDEX(tbl_EmployeeSurvey[WorkLifeBalance],MATCH(tbl_HRMaster[[#This Row],[EmployeeID]],tbl_EmployeeSurvey[EmployeeID],0)),"Not Found")</f>
        <v>3</v>
      </c>
      <c r="Z1464" s="5">
        <f>IFERROR(VLOOKUP(tbl_HRMaster[[#This Row],[EmployeeID]],tbl_ManagerSurvey[[EmployeeID]:[PerformanceRating]],2,FALSE),"Not Found")</f>
        <v>3</v>
      </c>
      <c r="AA1464" s="5">
        <f>IFERROR(VLOOKUP(tbl_HRMaster[[#This Row],[EmployeeID]],tbl_ManagerSurvey[[EmployeeID]:[PerformanceRating]],3,FALSE),"Not Found")</f>
        <v>3</v>
      </c>
      <c r="AB1464" s="5" t="str">
        <f>IF(tbl_HRMaster[[#This Row],[Attrition]]="Yes","Left","Active")</f>
        <v>Active</v>
      </c>
      <c r="AC1464" s="5" t="str">
        <f>_xlfn.IFS(tbl_HRMaster[[#This Row],[Age]]&lt;25,"Under 25",tbl_HRMaster[[#This Row],[Age]]&lt;35,"25-34",tbl_HRMaster[[#This Row],[Age]]&lt;45,"35-44",tbl_HRMaster[[#This Row],[Age]]&lt;55,"45-54",TRUE,"Above 54")</f>
        <v>35-44</v>
      </c>
      <c r="AD1464" s="5" t="str">
        <f>_xlfn.IFS(
tbl_HRMaster[[#This Row],[YearsAtCompany]]&lt;2,"&lt; 2 Years",
tbl_HRMaster[[#This Row],[YearsAtCompany]]&lt;5,"2-4 Years",
tbl_HRMaster[[#This Row],[YearsAtCompany]]&lt;10,"5-9 Years",
TRUE,"10+ Years"
)</f>
        <v>5-9 Years</v>
      </c>
      <c r="AE1464" s="5">
        <f>IF(tbl_HRMaster[[#This Row],[Attrition]]="Yes",1,0)</f>
        <v>0</v>
      </c>
    </row>
    <row r="1465" spans="1:31" x14ac:dyDescent="0.25">
      <c r="A1465">
        <v>32</v>
      </c>
      <c r="B1465" t="s">
        <v>21</v>
      </c>
      <c r="C1465" t="s">
        <v>29</v>
      </c>
      <c r="D1465" t="s">
        <v>30</v>
      </c>
      <c r="E1465">
        <v>9</v>
      </c>
      <c r="F1465">
        <v>3</v>
      </c>
      <c r="G1465" t="s">
        <v>24</v>
      </c>
      <c r="H1465">
        <v>624</v>
      </c>
      <c r="I1465" t="s">
        <v>25</v>
      </c>
      <c r="J1465">
        <v>2</v>
      </c>
      <c r="K1465" t="s">
        <v>31</v>
      </c>
      <c r="L1465" t="s">
        <v>32</v>
      </c>
      <c r="M1465">
        <v>50700</v>
      </c>
      <c r="N1465">
        <v>4</v>
      </c>
      <c r="O1465">
        <v>12</v>
      </c>
      <c r="P1465">
        <v>1</v>
      </c>
      <c r="Q1465">
        <v>10</v>
      </c>
      <c r="R1465">
        <v>6</v>
      </c>
      <c r="S1465">
        <v>8</v>
      </c>
      <c r="T1465">
        <v>0</v>
      </c>
      <c r="U1465">
        <v>7</v>
      </c>
      <c r="V1465">
        <f>COUNTIF(tbl_HRMaster[EmployeeID],tbl_HRMaster[[#This Row],[EmployeeID]])</f>
        <v>1</v>
      </c>
      <c r="W1465">
        <f>IFERROR(INDEX(tbl_EmployeeSurvey[EnvironmentSatisfaction],MATCH(tbl_HRMaster[[#This Row],[EmployeeID]],tbl_EmployeeSurvey[EmployeeID],0)),"Not Found")</f>
        <v>4</v>
      </c>
      <c r="X1465">
        <f>IFERROR(INDEX(tbl_EmployeeSurvey[JobSatisfaction],MATCH(tbl_HRMaster[[#This Row],[EmployeeID]],tbl_EmployeeSurvey[EmployeeID],0)),"Not Found")</f>
        <v>3</v>
      </c>
      <c r="Y1465" s="5">
        <f>IFERROR(INDEX(tbl_EmployeeSurvey[WorkLifeBalance],MATCH(tbl_HRMaster[[#This Row],[EmployeeID]],tbl_EmployeeSurvey[EmployeeID],0)),"Not Found")</f>
        <v>3</v>
      </c>
      <c r="Z1465" s="5">
        <f>IFERROR(VLOOKUP(tbl_HRMaster[[#This Row],[EmployeeID]],tbl_ManagerSurvey[[EmployeeID]:[PerformanceRating]],2,FALSE),"Not Found")</f>
        <v>3</v>
      </c>
      <c r="AA1465" s="5">
        <f>IFERROR(VLOOKUP(tbl_HRMaster[[#This Row],[EmployeeID]],tbl_ManagerSurvey[[EmployeeID]:[PerformanceRating]],3,FALSE),"Not Found")</f>
        <v>3</v>
      </c>
      <c r="AB1465" s="5" t="str">
        <f>IF(tbl_HRMaster[[#This Row],[Attrition]]="Yes","Left","Active")</f>
        <v>Active</v>
      </c>
      <c r="AC1465" s="5" t="str">
        <f>_xlfn.IFS(tbl_HRMaster[[#This Row],[Age]]&lt;25,"Under 25",tbl_HRMaster[[#This Row],[Age]]&lt;35,"25-34",tbl_HRMaster[[#This Row],[Age]]&lt;45,"35-44",tbl_HRMaster[[#This Row],[Age]]&lt;55,"45-54",TRUE,"Above 54")</f>
        <v>25-34</v>
      </c>
      <c r="AD1465" s="5" t="str">
        <f>_xlfn.IFS(
tbl_HRMaster[[#This Row],[YearsAtCompany]]&lt;2,"&lt; 2 Years",
tbl_HRMaster[[#This Row],[YearsAtCompany]]&lt;5,"2-4 Years",
tbl_HRMaster[[#This Row],[YearsAtCompany]]&lt;10,"5-9 Years",
TRUE,"10+ Years"
)</f>
        <v>5-9 Years</v>
      </c>
      <c r="AE1465" s="5">
        <f>IF(tbl_HRMaster[[#This Row],[Attrition]]="Yes",1,0)</f>
        <v>0</v>
      </c>
    </row>
    <row r="1466" spans="1:31" x14ac:dyDescent="0.25">
      <c r="A1466">
        <v>32</v>
      </c>
      <c r="B1466" t="s">
        <v>21</v>
      </c>
      <c r="C1466" t="s">
        <v>29</v>
      </c>
      <c r="D1466" t="s">
        <v>30</v>
      </c>
      <c r="E1466">
        <v>9</v>
      </c>
      <c r="F1466">
        <v>3</v>
      </c>
      <c r="G1466" t="s">
        <v>24</v>
      </c>
      <c r="H1466">
        <v>2094</v>
      </c>
      <c r="I1466" t="s">
        <v>25</v>
      </c>
      <c r="J1466">
        <v>2</v>
      </c>
      <c r="K1466" t="s">
        <v>31</v>
      </c>
      <c r="L1466" t="s">
        <v>32</v>
      </c>
      <c r="M1466">
        <v>50700</v>
      </c>
      <c r="N1466">
        <v>4</v>
      </c>
      <c r="O1466">
        <v>12</v>
      </c>
      <c r="P1466">
        <v>1</v>
      </c>
      <c r="Q1466">
        <v>10</v>
      </c>
      <c r="R1466">
        <v>6</v>
      </c>
      <c r="S1466">
        <v>8</v>
      </c>
      <c r="T1466">
        <v>0</v>
      </c>
      <c r="U1466">
        <v>7</v>
      </c>
      <c r="V1466">
        <f>COUNTIF(tbl_HRMaster[EmployeeID],tbl_HRMaster[[#This Row],[EmployeeID]])</f>
        <v>1</v>
      </c>
      <c r="W1466">
        <f>IFERROR(INDEX(tbl_EmployeeSurvey[EnvironmentSatisfaction],MATCH(tbl_HRMaster[[#This Row],[EmployeeID]],tbl_EmployeeSurvey[EmployeeID],0)),"Not Found")</f>
        <v>4</v>
      </c>
      <c r="X1466">
        <f>IFERROR(INDEX(tbl_EmployeeSurvey[JobSatisfaction],MATCH(tbl_HRMaster[[#This Row],[EmployeeID]],tbl_EmployeeSurvey[EmployeeID],0)),"Not Found")</f>
        <v>3</v>
      </c>
      <c r="Y1466" s="5">
        <f>IFERROR(INDEX(tbl_EmployeeSurvey[WorkLifeBalance],MATCH(tbl_HRMaster[[#This Row],[EmployeeID]],tbl_EmployeeSurvey[EmployeeID],0)),"Not Found")</f>
        <v>3</v>
      </c>
      <c r="Z1466" s="5">
        <f>IFERROR(VLOOKUP(tbl_HRMaster[[#This Row],[EmployeeID]],tbl_ManagerSurvey[[EmployeeID]:[PerformanceRating]],2,FALSE),"Not Found")</f>
        <v>3</v>
      </c>
      <c r="AA1466" s="5">
        <f>IFERROR(VLOOKUP(tbl_HRMaster[[#This Row],[EmployeeID]],tbl_ManagerSurvey[[EmployeeID]:[PerformanceRating]],3,FALSE),"Not Found")</f>
        <v>3</v>
      </c>
      <c r="AB1466" s="5" t="str">
        <f>IF(tbl_HRMaster[[#This Row],[Attrition]]="Yes","Left","Active")</f>
        <v>Active</v>
      </c>
      <c r="AC1466" s="5" t="str">
        <f>_xlfn.IFS(tbl_HRMaster[[#This Row],[Age]]&lt;25,"Under 25",tbl_HRMaster[[#This Row],[Age]]&lt;35,"25-34",tbl_HRMaster[[#This Row],[Age]]&lt;45,"35-44",tbl_HRMaster[[#This Row],[Age]]&lt;55,"45-54",TRUE,"Above 54")</f>
        <v>25-34</v>
      </c>
      <c r="AD1466" s="5" t="str">
        <f>_xlfn.IFS(
tbl_HRMaster[[#This Row],[YearsAtCompany]]&lt;2,"&lt; 2 Years",
tbl_HRMaster[[#This Row],[YearsAtCompany]]&lt;5,"2-4 Years",
tbl_HRMaster[[#This Row],[YearsAtCompany]]&lt;10,"5-9 Years",
TRUE,"10+ Years"
)</f>
        <v>5-9 Years</v>
      </c>
      <c r="AE1466" s="5">
        <f>IF(tbl_HRMaster[[#This Row],[Attrition]]="Yes",1,0)</f>
        <v>0</v>
      </c>
    </row>
    <row r="1467" spans="1:31" x14ac:dyDescent="0.25">
      <c r="A1467">
        <v>32</v>
      </c>
      <c r="B1467" t="s">
        <v>21</v>
      </c>
      <c r="C1467" t="s">
        <v>29</v>
      </c>
      <c r="D1467" t="s">
        <v>30</v>
      </c>
      <c r="E1467">
        <v>9</v>
      </c>
      <c r="F1467">
        <v>3</v>
      </c>
      <c r="G1467" t="s">
        <v>24</v>
      </c>
      <c r="H1467">
        <v>3564</v>
      </c>
      <c r="I1467" t="s">
        <v>25</v>
      </c>
      <c r="J1467">
        <v>2</v>
      </c>
      <c r="K1467" t="s">
        <v>31</v>
      </c>
      <c r="L1467" t="s">
        <v>32</v>
      </c>
      <c r="M1467">
        <v>50700</v>
      </c>
      <c r="N1467">
        <v>4</v>
      </c>
      <c r="O1467">
        <v>12</v>
      </c>
      <c r="P1467">
        <v>1</v>
      </c>
      <c r="Q1467">
        <v>10</v>
      </c>
      <c r="R1467">
        <v>6</v>
      </c>
      <c r="S1467">
        <v>8</v>
      </c>
      <c r="T1467">
        <v>0</v>
      </c>
      <c r="U1467">
        <v>7</v>
      </c>
      <c r="V1467">
        <f>COUNTIF(tbl_HRMaster[EmployeeID],tbl_HRMaster[[#This Row],[EmployeeID]])</f>
        <v>1</v>
      </c>
      <c r="W1467">
        <f>IFERROR(INDEX(tbl_EmployeeSurvey[EnvironmentSatisfaction],MATCH(tbl_HRMaster[[#This Row],[EmployeeID]],tbl_EmployeeSurvey[EmployeeID],0)),"Not Found")</f>
        <v>4</v>
      </c>
      <c r="X1467">
        <f>IFERROR(INDEX(tbl_EmployeeSurvey[JobSatisfaction],MATCH(tbl_HRMaster[[#This Row],[EmployeeID]],tbl_EmployeeSurvey[EmployeeID],0)),"Not Found")</f>
        <v>3</v>
      </c>
      <c r="Y1467" s="5">
        <f>IFERROR(INDEX(tbl_EmployeeSurvey[WorkLifeBalance],MATCH(tbl_HRMaster[[#This Row],[EmployeeID]],tbl_EmployeeSurvey[EmployeeID],0)),"Not Found")</f>
        <v>3</v>
      </c>
      <c r="Z1467" s="5">
        <f>IFERROR(VLOOKUP(tbl_HRMaster[[#This Row],[EmployeeID]],tbl_ManagerSurvey[[EmployeeID]:[PerformanceRating]],2,FALSE),"Not Found")</f>
        <v>3</v>
      </c>
      <c r="AA1467" s="5">
        <f>IFERROR(VLOOKUP(tbl_HRMaster[[#This Row],[EmployeeID]],tbl_ManagerSurvey[[EmployeeID]:[PerformanceRating]],3,FALSE),"Not Found")</f>
        <v>3</v>
      </c>
      <c r="AB1467" s="5" t="str">
        <f>IF(tbl_HRMaster[[#This Row],[Attrition]]="Yes","Left","Active")</f>
        <v>Active</v>
      </c>
      <c r="AC1467" s="5" t="str">
        <f>_xlfn.IFS(tbl_HRMaster[[#This Row],[Age]]&lt;25,"Under 25",tbl_HRMaster[[#This Row],[Age]]&lt;35,"25-34",tbl_HRMaster[[#This Row],[Age]]&lt;45,"35-44",tbl_HRMaster[[#This Row],[Age]]&lt;55,"45-54",TRUE,"Above 54")</f>
        <v>25-34</v>
      </c>
      <c r="AD1467" s="5" t="str">
        <f>_xlfn.IFS(
tbl_HRMaster[[#This Row],[YearsAtCompany]]&lt;2,"&lt; 2 Years",
tbl_HRMaster[[#This Row],[YearsAtCompany]]&lt;5,"2-4 Years",
tbl_HRMaster[[#This Row],[YearsAtCompany]]&lt;10,"5-9 Years",
TRUE,"10+ Years"
)</f>
        <v>5-9 Years</v>
      </c>
      <c r="AE1467" s="5">
        <f>IF(tbl_HRMaster[[#This Row],[Attrition]]="Yes",1,0)</f>
        <v>0</v>
      </c>
    </row>
    <row r="1468" spans="1:31" x14ac:dyDescent="0.25">
      <c r="A1468">
        <v>40</v>
      </c>
      <c r="B1468" t="s">
        <v>21</v>
      </c>
      <c r="C1468" t="s">
        <v>36</v>
      </c>
      <c r="D1468" t="s">
        <v>23</v>
      </c>
      <c r="E1468">
        <v>3</v>
      </c>
      <c r="F1468">
        <v>2</v>
      </c>
      <c r="G1468" t="s">
        <v>24</v>
      </c>
      <c r="H1468">
        <v>772</v>
      </c>
      <c r="I1468" t="s">
        <v>34</v>
      </c>
      <c r="J1468">
        <v>1</v>
      </c>
      <c r="K1468" t="s">
        <v>35</v>
      </c>
      <c r="L1468" t="s">
        <v>41</v>
      </c>
      <c r="M1468">
        <v>43420</v>
      </c>
      <c r="N1468">
        <v>3</v>
      </c>
      <c r="O1468">
        <v>11</v>
      </c>
      <c r="P1468">
        <v>1</v>
      </c>
      <c r="Q1468">
        <v>11</v>
      </c>
      <c r="R1468">
        <v>6</v>
      </c>
      <c r="S1468">
        <v>8</v>
      </c>
      <c r="T1468">
        <v>0</v>
      </c>
      <c r="U1468">
        <v>7</v>
      </c>
      <c r="V1468">
        <f>COUNTIF(tbl_HRMaster[EmployeeID],tbl_HRMaster[[#This Row],[EmployeeID]])</f>
        <v>1</v>
      </c>
      <c r="W1468">
        <f>IFERROR(INDEX(tbl_EmployeeSurvey[EnvironmentSatisfaction],MATCH(tbl_HRMaster[[#This Row],[EmployeeID]],tbl_EmployeeSurvey[EmployeeID],0)),"Not Found")</f>
        <v>3</v>
      </c>
      <c r="X1468">
        <f>IFERROR(INDEX(tbl_EmployeeSurvey[JobSatisfaction],MATCH(tbl_HRMaster[[#This Row],[EmployeeID]],tbl_EmployeeSurvey[EmployeeID],0)),"Not Found")</f>
        <v>3</v>
      </c>
      <c r="Y1468" s="5">
        <f>IFERROR(INDEX(tbl_EmployeeSurvey[WorkLifeBalance],MATCH(tbl_HRMaster[[#This Row],[EmployeeID]],tbl_EmployeeSurvey[EmployeeID],0)),"Not Found")</f>
        <v>4</v>
      </c>
      <c r="Z1468" s="5">
        <f>IFERROR(VLOOKUP(tbl_HRMaster[[#This Row],[EmployeeID]],tbl_ManagerSurvey[[EmployeeID]:[PerformanceRating]],2,FALSE),"Not Found")</f>
        <v>2</v>
      </c>
      <c r="AA1468" s="5">
        <f>IFERROR(VLOOKUP(tbl_HRMaster[[#This Row],[EmployeeID]],tbl_ManagerSurvey[[EmployeeID]:[PerformanceRating]],3,FALSE),"Not Found")</f>
        <v>3</v>
      </c>
      <c r="AB1468" s="5" t="str">
        <f>IF(tbl_HRMaster[[#This Row],[Attrition]]="Yes","Left","Active")</f>
        <v>Active</v>
      </c>
      <c r="AC1468" s="5" t="str">
        <f>_xlfn.IFS(tbl_HRMaster[[#This Row],[Age]]&lt;25,"Under 25",tbl_HRMaster[[#This Row],[Age]]&lt;35,"25-34",tbl_HRMaster[[#This Row],[Age]]&lt;45,"35-44",tbl_HRMaster[[#This Row],[Age]]&lt;55,"45-54",TRUE,"Above 54")</f>
        <v>35-44</v>
      </c>
      <c r="AD1468" s="5" t="str">
        <f>_xlfn.IFS(
tbl_HRMaster[[#This Row],[YearsAtCompany]]&lt;2,"&lt; 2 Years",
tbl_HRMaster[[#This Row],[YearsAtCompany]]&lt;5,"2-4 Years",
tbl_HRMaster[[#This Row],[YearsAtCompany]]&lt;10,"5-9 Years",
TRUE,"10+ Years"
)</f>
        <v>5-9 Years</v>
      </c>
      <c r="AE1468" s="5">
        <f>IF(tbl_HRMaster[[#This Row],[Attrition]]="Yes",1,0)</f>
        <v>0</v>
      </c>
    </row>
    <row r="1469" spans="1:31" x14ac:dyDescent="0.25">
      <c r="A1469">
        <v>40</v>
      </c>
      <c r="B1469" t="s">
        <v>21</v>
      </c>
      <c r="C1469" t="s">
        <v>36</v>
      </c>
      <c r="D1469" t="s">
        <v>23</v>
      </c>
      <c r="E1469">
        <v>3</v>
      </c>
      <c r="F1469">
        <v>2</v>
      </c>
      <c r="G1469" t="s">
        <v>24</v>
      </c>
      <c r="H1469">
        <v>2242</v>
      </c>
      <c r="I1469" t="s">
        <v>34</v>
      </c>
      <c r="J1469">
        <v>1</v>
      </c>
      <c r="K1469" t="s">
        <v>35</v>
      </c>
      <c r="L1469" t="s">
        <v>41</v>
      </c>
      <c r="M1469">
        <v>43420</v>
      </c>
      <c r="N1469">
        <v>3</v>
      </c>
      <c r="O1469">
        <v>11</v>
      </c>
      <c r="P1469">
        <v>1</v>
      </c>
      <c r="Q1469">
        <v>11</v>
      </c>
      <c r="R1469">
        <v>6</v>
      </c>
      <c r="S1469">
        <v>8</v>
      </c>
      <c r="T1469">
        <v>0</v>
      </c>
      <c r="U1469">
        <v>7</v>
      </c>
      <c r="V1469">
        <f>COUNTIF(tbl_HRMaster[EmployeeID],tbl_HRMaster[[#This Row],[EmployeeID]])</f>
        <v>1</v>
      </c>
      <c r="W1469">
        <f>IFERROR(INDEX(tbl_EmployeeSurvey[EnvironmentSatisfaction],MATCH(tbl_HRMaster[[#This Row],[EmployeeID]],tbl_EmployeeSurvey[EmployeeID],0)),"Not Found")</f>
        <v>3</v>
      </c>
      <c r="X1469">
        <f>IFERROR(INDEX(tbl_EmployeeSurvey[JobSatisfaction],MATCH(tbl_HRMaster[[#This Row],[EmployeeID]],tbl_EmployeeSurvey[EmployeeID],0)),"Not Found")</f>
        <v>3</v>
      </c>
      <c r="Y1469" s="5">
        <f>IFERROR(INDEX(tbl_EmployeeSurvey[WorkLifeBalance],MATCH(tbl_HRMaster[[#This Row],[EmployeeID]],tbl_EmployeeSurvey[EmployeeID],0)),"Not Found")</f>
        <v>4</v>
      </c>
      <c r="Z1469" s="5">
        <f>IFERROR(VLOOKUP(tbl_HRMaster[[#This Row],[EmployeeID]],tbl_ManagerSurvey[[EmployeeID]:[PerformanceRating]],2,FALSE),"Not Found")</f>
        <v>2</v>
      </c>
      <c r="AA1469" s="5">
        <f>IFERROR(VLOOKUP(tbl_HRMaster[[#This Row],[EmployeeID]],tbl_ManagerSurvey[[EmployeeID]:[PerformanceRating]],3,FALSE),"Not Found")</f>
        <v>3</v>
      </c>
      <c r="AB1469" s="5" t="str">
        <f>IF(tbl_HRMaster[[#This Row],[Attrition]]="Yes","Left","Active")</f>
        <v>Active</v>
      </c>
      <c r="AC1469" s="5" t="str">
        <f>_xlfn.IFS(tbl_HRMaster[[#This Row],[Age]]&lt;25,"Under 25",tbl_HRMaster[[#This Row],[Age]]&lt;35,"25-34",tbl_HRMaster[[#This Row],[Age]]&lt;45,"35-44",tbl_HRMaster[[#This Row],[Age]]&lt;55,"45-54",TRUE,"Above 54")</f>
        <v>35-44</v>
      </c>
      <c r="AD1469" s="5" t="str">
        <f>_xlfn.IFS(
tbl_HRMaster[[#This Row],[YearsAtCompany]]&lt;2,"&lt; 2 Years",
tbl_HRMaster[[#This Row],[YearsAtCompany]]&lt;5,"2-4 Years",
tbl_HRMaster[[#This Row],[YearsAtCompany]]&lt;10,"5-9 Years",
TRUE,"10+ Years"
)</f>
        <v>5-9 Years</v>
      </c>
      <c r="AE1469" s="5">
        <f>IF(tbl_HRMaster[[#This Row],[Attrition]]="Yes",1,0)</f>
        <v>0</v>
      </c>
    </row>
    <row r="1470" spans="1:31" x14ac:dyDescent="0.25">
      <c r="A1470">
        <v>40</v>
      </c>
      <c r="B1470" t="s">
        <v>21</v>
      </c>
      <c r="C1470" t="s">
        <v>36</v>
      </c>
      <c r="D1470" t="s">
        <v>23</v>
      </c>
      <c r="E1470">
        <v>3</v>
      </c>
      <c r="F1470">
        <v>2</v>
      </c>
      <c r="G1470" t="s">
        <v>24</v>
      </c>
      <c r="H1470">
        <v>3712</v>
      </c>
      <c r="I1470" t="s">
        <v>34</v>
      </c>
      <c r="J1470">
        <v>1</v>
      </c>
      <c r="K1470" t="s">
        <v>35</v>
      </c>
      <c r="L1470" t="s">
        <v>41</v>
      </c>
      <c r="M1470">
        <v>43420</v>
      </c>
      <c r="N1470">
        <v>3</v>
      </c>
      <c r="O1470">
        <v>11</v>
      </c>
      <c r="P1470">
        <v>1</v>
      </c>
      <c r="Q1470">
        <v>11</v>
      </c>
      <c r="R1470">
        <v>6</v>
      </c>
      <c r="S1470">
        <v>8</v>
      </c>
      <c r="T1470">
        <v>0</v>
      </c>
      <c r="U1470">
        <v>7</v>
      </c>
      <c r="V1470">
        <f>COUNTIF(tbl_HRMaster[EmployeeID],tbl_HRMaster[[#This Row],[EmployeeID]])</f>
        <v>1</v>
      </c>
      <c r="W1470">
        <f>IFERROR(INDEX(tbl_EmployeeSurvey[EnvironmentSatisfaction],MATCH(tbl_HRMaster[[#This Row],[EmployeeID]],tbl_EmployeeSurvey[EmployeeID],0)),"Not Found")</f>
        <v>3</v>
      </c>
      <c r="X1470">
        <f>IFERROR(INDEX(tbl_EmployeeSurvey[JobSatisfaction],MATCH(tbl_HRMaster[[#This Row],[EmployeeID]],tbl_EmployeeSurvey[EmployeeID],0)),"Not Found")</f>
        <v>3</v>
      </c>
      <c r="Y1470" s="5">
        <f>IFERROR(INDEX(tbl_EmployeeSurvey[WorkLifeBalance],MATCH(tbl_HRMaster[[#This Row],[EmployeeID]],tbl_EmployeeSurvey[EmployeeID],0)),"Not Found")</f>
        <v>4</v>
      </c>
      <c r="Z1470" s="5">
        <f>IFERROR(VLOOKUP(tbl_HRMaster[[#This Row],[EmployeeID]],tbl_ManagerSurvey[[EmployeeID]:[PerformanceRating]],2,FALSE),"Not Found")</f>
        <v>2</v>
      </c>
      <c r="AA1470" s="5">
        <f>IFERROR(VLOOKUP(tbl_HRMaster[[#This Row],[EmployeeID]],tbl_ManagerSurvey[[EmployeeID]:[PerformanceRating]],3,FALSE),"Not Found")</f>
        <v>3</v>
      </c>
      <c r="AB1470" s="5" t="str">
        <f>IF(tbl_HRMaster[[#This Row],[Attrition]]="Yes","Left","Active")</f>
        <v>Active</v>
      </c>
      <c r="AC1470" s="5" t="str">
        <f>_xlfn.IFS(tbl_HRMaster[[#This Row],[Age]]&lt;25,"Under 25",tbl_HRMaster[[#This Row],[Age]]&lt;35,"25-34",tbl_HRMaster[[#This Row],[Age]]&lt;45,"35-44",tbl_HRMaster[[#This Row],[Age]]&lt;55,"45-54",TRUE,"Above 54")</f>
        <v>35-44</v>
      </c>
      <c r="AD1470" s="5" t="str">
        <f>_xlfn.IFS(
tbl_HRMaster[[#This Row],[YearsAtCompany]]&lt;2,"&lt; 2 Years",
tbl_HRMaster[[#This Row],[YearsAtCompany]]&lt;5,"2-4 Years",
tbl_HRMaster[[#This Row],[YearsAtCompany]]&lt;10,"5-9 Years",
TRUE,"10+ Years"
)</f>
        <v>5-9 Years</v>
      </c>
      <c r="AE1470" s="5">
        <f>IF(tbl_HRMaster[[#This Row],[Attrition]]="Yes",1,0)</f>
        <v>0</v>
      </c>
    </row>
    <row r="1471" spans="1:31" x14ac:dyDescent="0.25">
      <c r="A1471">
        <v>38</v>
      </c>
      <c r="B1471" t="s">
        <v>21</v>
      </c>
      <c r="C1471" t="s">
        <v>22</v>
      </c>
      <c r="D1471" t="s">
        <v>23</v>
      </c>
      <c r="E1471">
        <v>1</v>
      </c>
      <c r="F1471">
        <v>1</v>
      </c>
      <c r="G1471" t="s">
        <v>38</v>
      </c>
      <c r="H1471">
        <v>1381</v>
      </c>
      <c r="I1471" t="s">
        <v>34</v>
      </c>
      <c r="J1471">
        <v>2</v>
      </c>
      <c r="K1471" t="s">
        <v>40</v>
      </c>
      <c r="L1471" t="s">
        <v>32</v>
      </c>
      <c r="M1471">
        <v>176030</v>
      </c>
      <c r="N1471">
        <v>4</v>
      </c>
      <c r="O1471">
        <v>16</v>
      </c>
      <c r="P1471">
        <v>0</v>
      </c>
      <c r="Q1471">
        <v>12</v>
      </c>
      <c r="R1471">
        <v>0</v>
      </c>
      <c r="S1471">
        <v>8</v>
      </c>
      <c r="T1471">
        <v>0</v>
      </c>
      <c r="U1471">
        <v>7</v>
      </c>
      <c r="V1471">
        <f>COUNTIF(tbl_HRMaster[EmployeeID],tbl_HRMaster[[#This Row],[EmployeeID]])</f>
        <v>1</v>
      </c>
      <c r="W1471">
        <f>IFERROR(INDEX(tbl_EmployeeSurvey[EnvironmentSatisfaction],MATCH(tbl_HRMaster[[#This Row],[EmployeeID]],tbl_EmployeeSurvey[EmployeeID],0)),"Not Found")</f>
        <v>1</v>
      </c>
      <c r="X1471">
        <f>IFERROR(INDEX(tbl_EmployeeSurvey[JobSatisfaction],MATCH(tbl_HRMaster[[#This Row],[EmployeeID]],tbl_EmployeeSurvey[EmployeeID],0)),"Not Found")</f>
        <v>4</v>
      </c>
      <c r="Y1471" s="5">
        <f>IFERROR(INDEX(tbl_EmployeeSurvey[WorkLifeBalance],MATCH(tbl_HRMaster[[#This Row],[EmployeeID]],tbl_EmployeeSurvey[EmployeeID],0)),"Not Found")</f>
        <v>4</v>
      </c>
      <c r="Z1471" s="5">
        <f>IFERROR(VLOOKUP(tbl_HRMaster[[#This Row],[EmployeeID]],tbl_ManagerSurvey[[EmployeeID]:[PerformanceRating]],2,FALSE),"Not Found")</f>
        <v>2</v>
      </c>
      <c r="AA1471" s="5">
        <f>IFERROR(VLOOKUP(tbl_HRMaster[[#This Row],[EmployeeID]],tbl_ManagerSurvey[[EmployeeID]:[PerformanceRating]],3,FALSE),"Not Found")</f>
        <v>3</v>
      </c>
      <c r="AB1471" s="5" t="str">
        <f>IF(tbl_HRMaster[[#This Row],[Attrition]]="Yes","Left","Active")</f>
        <v>Active</v>
      </c>
      <c r="AC1471" s="5" t="str">
        <f>_xlfn.IFS(tbl_HRMaster[[#This Row],[Age]]&lt;25,"Under 25",tbl_HRMaster[[#This Row],[Age]]&lt;35,"25-34",tbl_HRMaster[[#This Row],[Age]]&lt;45,"35-44",tbl_HRMaster[[#This Row],[Age]]&lt;55,"45-54",TRUE,"Above 54")</f>
        <v>35-44</v>
      </c>
      <c r="AD1471" s="5" t="str">
        <f>_xlfn.IFS(
tbl_HRMaster[[#This Row],[YearsAtCompany]]&lt;2,"&lt; 2 Years",
tbl_HRMaster[[#This Row],[YearsAtCompany]]&lt;5,"2-4 Years",
tbl_HRMaster[[#This Row],[YearsAtCompany]]&lt;10,"5-9 Years",
TRUE,"10+ Years"
)</f>
        <v>5-9 Years</v>
      </c>
      <c r="AE1471" s="5">
        <f>IF(tbl_HRMaster[[#This Row],[Attrition]]="Yes",1,0)</f>
        <v>0</v>
      </c>
    </row>
    <row r="1472" spans="1:31" x14ac:dyDescent="0.25">
      <c r="A1472">
        <v>38</v>
      </c>
      <c r="B1472" t="s">
        <v>21</v>
      </c>
      <c r="C1472" t="s">
        <v>22</v>
      </c>
      <c r="D1472" t="s">
        <v>23</v>
      </c>
      <c r="E1472">
        <v>1</v>
      </c>
      <c r="F1472">
        <v>1</v>
      </c>
      <c r="G1472" t="s">
        <v>38</v>
      </c>
      <c r="H1472">
        <v>2851</v>
      </c>
      <c r="I1472" t="s">
        <v>34</v>
      </c>
      <c r="J1472">
        <v>2</v>
      </c>
      <c r="K1472" t="s">
        <v>40</v>
      </c>
      <c r="L1472" t="s">
        <v>32</v>
      </c>
      <c r="M1472">
        <v>176030</v>
      </c>
      <c r="N1472">
        <v>4</v>
      </c>
      <c r="O1472">
        <v>16</v>
      </c>
      <c r="P1472">
        <v>0</v>
      </c>
      <c r="Q1472">
        <v>12</v>
      </c>
      <c r="R1472">
        <v>0</v>
      </c>
      <c r="S1472">
        <v>8</v>
      </c>
      <c r="T1472">
        <v>0</v>
      </c>
      <c r="U1472">
        <v>7</v>
      </c>
      <c r="V1472">
        <f>COUNTIF(tbl_HRMaster[EmployeeID],tbl_HRMaster[[#This Row],[EmployeeID]])</f>
        <v>1</v>
      </c>
      <c r="W1472">
        <f>IFERROR(INDEX(tbl_EmployeeSurvey[EnvironmentSatisfaction],MATCH(tbl_HRMaster[[#This Row],[EmployeeID]],tbl_EmployeeSurvey[EmployeeID],0)),"Not Found")</f>
        <v>1</v>
      </c>
      <c r="X1472">
        <f>IFERROR(INDEX(tbl_EmployeeSurvey[JobSatisfaction],MATCH(tbl_HRMaster[[#This Row],[EmployeeID]],tbl_EmployeeSurvey[EmployeeID],0)),"Not Found")</f>
        <v>4</v>
      </c>
      <c r="Y1472" s="5">
        <f>IFERROR(INDEX(tbl_EmployeeSurvey[WorkLifeBalance],MATCH(tbl_HRMaster[[#This Row],[EmployeeID]],tbl_EmployeeSurvey[EmployeeID],0)),"Not Found")</f>
        <v>4</v>
      </c>
      <c r="Z1472" s="5">
        <f>IFERROR(VLOOKUP(tbl_HRMaster[[#This Row],[EmployeeID]],tbl_ManagerSurvey[[EmployeeID]:[PerformanceRating]],2,FALSE),"Not Found")</f>
        <v>2</v>
      </c>
      <c r="AA1472" s="5">
        <f>IFERROR(VLOOKUP(tbl_HRMaster[[#This Row],[EmployeeID]],tbl_ManagerSurvey[[EmployeeID]:[PerformanceRating]],3,FALSE),"Not Found")</f>
        <v>3</v>
      </c>
      <c r="AB1472" s="5" t="str">
        <f>IF(tbl_HRMaster[[#This Row],[Attrition]]="Yes","Left","Active")</f>
        <v>Active</v>
      </c>
      <c r="AC1472" s="5" t="str">
        <f>_xlfn.IFS(tbl_HRMaster[[#This Row],[Age]]&lt;25,"Under 25",tbl_HRMaster[[#This Row],[Age]]&lt;35,"25-34",tbl_HRMaster[[#This Row],[Age]]&lt;45,"35-44",tbl_HRMaster[[#This Row],[Age]]&lt;55,"45-54",TRUE,"Above 54")</f>
        <v>35-44</v>
      </c>
      <c r="AD1472" s="5" t="str">
        <f>_xlfn.IFS(
tbl_HRMaster[[#This Row],[YearsAtCompany]]&lt;2,"&lt; 2 Years",
tbl_HRMaster[[#This Row],[YearsAtCompany]]&lt;5,"2-4 Years",
tbl_HRMaster[[#This Row],[YearsAtCompany]]&lt;10,"5-9 Years",
TRUE,"10+ Years"
)</f>
        <v>5-9 Years</v>
      </c>
      <c r="AE1472" s="5">
        <f>IF(tbl_HRMaster[[#This Row],[Attrition]]="Yes",1,0)</f>
        <v>0</v>
      </c>
    </row>
    <row r="1473" spans="1:31" x14ac:dyDescent="0.25">
      <c r="A1473">
        <v>38</v>
      </c>
      <c r="B1473" t="s">
        <v>21</v>
      </c>
      <c r="C1473" t="s">
        <v>22</v>
      </c>
      <c r="D1473" t="s">
        <v>23</v>
      </c>
      <c r="E1473">
        <v>1</v>
      </c>
      <c r="F1473">
        <v>1</v>
      </c>
      <c r="G1473" t="s">
        <v>38</v>
      </c>
      <c r="H1473">
        <v>4321</v>
      </c>
      <c r="I1473" t="s">
        <v>34</v>
      </c>
      <c r="J1473">
        <v>2</v>
      </c>
      <c r="K1473" t="s">
        <v>40</v>
      </c>
      <c r="L1473" t="s">
        <v>32</v>
      </c>
      <c r="M1473">
        <v>176030</v>
      </c>
      <c r="N1473">
        <v>4</v>
      </c>
      <c r="O1473">
        <v>16</v>
      </c>
      <c r="P1473">
        <v>0</v>
      </c>
      <c r="Q1473">
        <v>12</v>
      </c>
      <c r="R1473">
        <v>0</v>
      </c>
      <c r="S1473">
        <v>8</v>
      </c>
      <c r="T1473">
        <v>0</v>
      </c>
      <c r="U1473">
        <v>7</v>
      </c>
      <c r="V1473">
        <f>COUNTIF(tbl_HRMaster[EmployeeID],tbl_HRMaster[[#This Row],[EmployeeID]])</f>
        <v>1</v>
      </c>
      <c r="W1473">
        <f>IFERROR(INDEX(tbl_EmployeeSurvey[EnvironmentSatisfaction],MATCH(tbl_HRMaster[[#This Row],[EmployeeID]],tbl_EmployeeSurvey[EmployeeID],0)),"Not Found")</f>
        <v>1</v>
      </c>
      <c r="X1473">
        <f>IFERROR(INDEX(tbl_EmployeeSurvey[JobSatisfaction],MATCH(tbl_HRMaster[[#This Row],[EmployeeID]],tbl_EmployeeSurvey[EmployeeID],0)),"Not Found")</f>
        <v>4</v>
      </c>
      <c r="Y1473" s="5">
        <f>IFERROR(INDEX(tbl_EmployeeSurvey[WorkLifeBalance],MATCH(tbl_HRMaster[[#This Row],[EmployeeID]],tbl_EmployeeSurvey[EmployeeID],0)),"Not Found")</f>
        <v>4</v>
      </c>
      <c r="Z1473" s="5">
        <f>IFERROR(VLOOKUP(tbl_HRMaster[[#This Row],[EmployeeID]],tbl_ManagerSurvey[[EmployeeID]:[PerformanceRating]],2,FALSE),"Not Found")</f>
        <v>2</v>
      </c>
      <c r="AA1473" s="5">
        <f>IFERROR(VLOOKUP(tbl_HRMaster[[#This Row],[EmployeeID]],tbl_ManagerSurvey[[EmployeeID]:[PerformanceRating]],3,FALSE),"Not Found")</f>
        <v>3</v>
      </c>
      <c r="AB1473" s="5" t="str">
        <f>IF(tbl_HRMaster[[#This Row],[Attrition]]="Yes","Left","Active")</f>
        <v>Active</v>
      </c>
      <c r="AC1473" s="5" t="str">
        <f>_xlfn.IFS(tbl_HRMaster[[#This Row],[Age]]&lt;25,"Under 25",tbl_HRMaster[[#This Row],[Age]]&lt;35,"25-34",tbl_HRMaster[[#This Row],[Age]]&lt;45,"35-44",tbl_HRMaster[[#This Row],[Age]]&lt;55,"45-54",TRUE,"Above 54")</f>
        <v>35-44</v>
      </c>
      <c r="AD1473" s="5" t="str">
        <f>_xlfn.IFS(
tbl_HRMaster[[#This Row],[YearsAtCompany]]&lt;2,"&lt; 2 Years",
tbl_HRMaster[[#This Row],[YearsAtCompany]]&lt;5,"2-4 Years",
tbl_HRMaster[[#This Row],[YearsAtCompany]]&lt;10,"5-9 Years",
TRUE,"10+ Years"
)</f>
        <v>5-9 Years</v>
      </c>
      <c r="AE1473" s="5">
        <f>IF(tbl_HRMaster[[#This Row],[Attrition]]="Yes",1,0)</f>
        <v>0</v>
      </c>
    </row>
    <row r="1474" spans="1:31" x14ac:dyDescent="0.25">
      <c r="A1474">
        <v>46</v>
      </c>
      <c r="B1474" t="s">
        <v>21</v>
      </c>
      <c r="C1474" t="s">
        <v>22</v>
      </c>
      <c r="D1474" t="s">
        <v>30</v>
      </c>
      <c r="E1474">
        <v>28</v>
      </c>
      <c r="F1474">
        <v>3</v>
      </c>
      <c r="G1474" t="s">
        <v>38</v>
      </c>
      <c r="H1474">
        <v>466</v>
      </c>
      <c r="I1474" t="s">
        <v>25</v>
      </c>
      <c r="J1474">
        <v>3</v>
      </c>
      <c r="K1474" t="s">
        <v>37</v>
      </c>
      <c r="L1474" t="s">
        <v>41</v>
      </c>
      <c r="M1474">
        <v>190450</v>
      </c>
      <c r="N1474">
        <v>6</v>
      </c>
      <c r="O1474">
        <v>11</v>
      </c>
      <c r="P1474">
        <v>3</v>
      </c>
      <c r="Q1474">
        <v>13</v>
      </c>
      <c r="R1474">
        <v>2</v>
      </c>
      <c r="S1474">
        <v>8</v>
      </c>
      <c r="T1474">
        <v>0</v>
      </c>
      <c r="U1474">
        <v>7</v>
      </c>
      <c r="V1474">
        <f>COUNTIF(tbl_HRMaster[EmployeeID],tbl_HRMaster[[#This Row],[EmployeeID]])</f>
        <v>1</v>
      </c>
      <c r="W1474">
        <f>IFERROR(INDEX(tbl_EmployeeSurvey[EnvironmentSatisfaction],MATCH(tbl_HRMaster[[#This Row],[EmployeeID]],tbl_EmployeeSurvey[EmployeeID],0)),"Not Found")</f>
        <v>4</v>
      </c>
      <c r="X1474">
        <f>IFERROR(INDEX(tbl_EmployeeSurvey[JobSatisfaction],MATCH(tbl_HRMaster[[#This Row],[EmployeeID]],tbl_EmployeeSurvey[EmployeeID],0)),"Not Found")</f>
        <v>3</v>
      </c>
      <c r="Y1474" s="5">
        <f>IFERROR(INDEX(tbl_EmployeeSurvey[WorkLifeBalance],MATCH(tbl_HRMaster[[#This Row],[EmployeeID]],tbl_EmployeeSurvey[EmployeeID],0)),"Not Found")</f>
        <v>3</v>
      </c>
      <c r="Z1474" s="5">
        <f>IFERROR(VLOOKUP(tbl_HRMaster[[#This Row],[EmployeeID]],tbl_ManagerSurvey[[EmployeeID]:[PerformanceRating]],2,FALSE),"Not Found")</f>
        <v>3</v>
      </c>
      <c r="AA1474" s="5">
        <f>IFERROR(VLOOKUP(tbl_HRMaster[[#This Row],[EmployeeID]],tbl_ManagerSurvey[[EmployeeID]:[PerformanceRating]],3,FALSE),"Not Found")</f>
        <v>3</v>
      </c>
      <c r="AB1474" s="5" t="str">
        <f>IF(tbl_HRMaster[[#This Row],[Attrition]]="Yes","Left","Active")</f>
        <v>Active</v>
      </c>
      <c r="AC1474" s="5" t="str">
        <f>_xlfn.IFS(tbl_HRMaster[[#This Row],[Age]]&lt;25,"Under 25",tbl_HRMaster[[#This Row],[Age]]&lt;35,"25-34",tbl_HRMaster[[#This Row],[Age]]&lt;45,"35-44",tbl_HRMaster[[#This Row],[Age]]&lt;55,"45-54",TRUE,"Above 54")</f>
        <v>45-54</v>
      </c>
      <c r="AD1474" s="5" t="str">
        <f>_xlfn.IFS(
tbl_HRMaster[[#This Row],[YearsAtCompany]]&lt;2,"&lt; 2 Years",
tbl_HRMaster[[#This Row],[YearsAtCompany]]&lt;5,"2-4 Years",
tbl_HRMaster[[#This Row],[YearsAtCompany]]&lt;10,"5-9 Years",
TRUE,"10+ Years"
)</f>
        <v>5-9 Years</v>
      </c>
      <c r="AE1474" s="5">
        <f>IF(tbl_HRMaster[[#This Row],[Attrition]]="Yes",1,0)</f>
        <v>0</v>
      </c>
    </row>
    <row r="1475" spans="1:31" x14ac:dyDescent="0.25">
      <c r="A1475">
        <v>46</v>
      </c>
      <c r="B1475" t="s">
        <v>21</v>
      </c>
      <c r="C1475" t="s">
        <v>22</v>
      </c>
      <c r="D1475" t="s">
        <v>30</v>
      </c>
      <c r="E1475">
        <v>28</v>
      </c>
      <c r="F1475">
        <v>3</v>
      </c>
      <c r="G1475" t="s">
        <v>38</v>
      </c>
      <c r="H1475">
        <v>1936</v>
      </c>
      <c r="I1475" t="s">
        <v>25</v>
      </c>
      <c r="J1475">
        <v>3</v>
      </c>
      <c r="K1475" t="s">
        <v>37</v>
      </c>
      <c r="L1475" t="s">
        <v>41</v>
      </c>
      <c r="M1475">
        <v>190450</v>
      </c>
      <c r="N1475">
        <v>6</v>
      </c>
      <c r="O1475">
        <v>11</v>
      </c>
      <c r="P1475">
        <v>3</v>
      </c>
      <c r="Q1475">
        <v>13</v>
      </c>
      <c r="R1475">
        <v>2</v>
      </c>
      <c r="S1475">
        <v>8</v>
      </c>
      <c r="T1475">
        <v>0</v>
      </c>
      <c r="U1475">
        <v>7</v>
      </c>
      <c r="V1475">
        <f>COUNTIF(tbl_HRMaster[EmployeeID],tbl_HRMaster[[#This Row],[EmployeeID]])</f>
        <v>1</v>
      </c>
      <c r="W1475">
        <f>IFERROR(INDEX(tbl_EmployeeSurvey[EnvironmentSatisfaction],MATCH(tbl_HRMaster[[#This Row],[EmployeeID]],tbl_EmployeeSurvey[EmployeeID],0)),"Not Found")</f>
        <v>4</v>
      </c>
      <c r="X1475">
        <f>IFERROR(INDEX(tbl_EmployeeSurvey[JobSatisfaction],MATCH(tbl_HRMaster[[#This Row],[EmployeeID]],tbl_EmployeeSurvey[EmployeeID],0)),"Not Found")</f>
        <v>3</v>
      </c>
      <c r="Y1475" s="5">
        <f>IFERROR(INDEX(tbl_EmployeeSurvey[WorkLifeBalance],MATCH(tbl_HRMaster[[#This Row],[EmployeeID]],tbl_EmployeeSurvey[EmployeeID],0)),"Not Found")</f>
        <v>3</v>
      </c>
      <c r="Z1475" s="5">
        <f>IFERROR(VLOOKUP(tbl_HRMaster[[#This Row],[EmployeeID]],tbl_ManagerSurvey[[EmployeeID]:[PerformanceRating]],2,FALSE),"Not Found")</f>
        <v>3</v>
      </c>
      <c r="AA1475" s="5">
        <f>IFERROR(VLOOKUP(tbl_HRMaster[[#This Row],[EmployeeID]],tbl_ManagerSurvey[[EmployeeID]:[PerformanceRating]],3,FALSE),"Not Found")</f>
        <v>3</v>
      </c>
      <c r="AB1475" s="5" t="str">
        <f>IF(tbl_HRMaster[[#This Row],[Attrition]]="Yes","Left","Active")</f>
        <v>Active</v>
      </c>
      <c r="AC1475" s="5" t="str">
        <f>_xlfn.IFS(tbl_HRMaster[[#This Row],[Age]]&lt;25,"Under 25",tbl_HRMaster[[#This Row],[Age]]&lt;35,"25-34",tbl_HRMaster[[#This Row],[Age]]&lt;45,"35-44",tbl_HRMaster[[#This Row],[Age]]&lt;55,"45-54",TRUE,"Above 54")</f>
        <v>45-54</v>
      </c>
      <c r="AD1475" s="5" t="str">
        <f>_xlfn.IFS(
tbl_HRMaster[[#This Row],[YearsAtCompany]]&lt;2,"&lt; 2 Years",
tbl_HRMaster[[#This Row],[YearsAtCompany]]&lt;5,"2-4 Years",
tbl_HRMaster[[#This Row],[YearsAtCompany]]&lt;10,"5-9 Years",
TRUE,"10+ Years"
)</f>
        <v>5-9 Years</v>
      </c>
      <c r="AE1475" s="5">
        <f>IF(tbl_HRMaster[[#This Row],[Attrition]]="Yes",1,0)</f>
        <v>0</v>
      </c>
    </row>
    <row r="1476" spans="1:31" x14ac:dyDescent="0.25">
      <c r="A1476">
        <v>46</v>
      </c>
      <c r="B1476" t="s">
        <v>21</v>
      </c>
      <c r="C1476" t="s">
        <v>22</v>
      </c>
      <c r="D1476" t="s">
        <v>30</v>
      </c>
      <c r="E1476">
        <v>28</v>
      </c>
      <c r="F1476">
        <v>3</v>
      </c>
      <c r="G1476" t="s">
        <v>38</v>
      </c>
      <c r="H1476">
        <v>3406</v>
      </c>
      <c r="I1476" t="s">
        <v>25</v>
      </c>
      <c r="J1476">
        <v>3</v>
      </c>
      <c r="K1476" t="s">
        <v>37</v>
      </c>
      <c r="L1476" t="s">
        <v>41</v>
      </c>
      <c r="M1476">
        <v>190450</v>
      </c>
      <c r="N1476">
        <v>6</v>
      </c>
      <c r="O1476">
        <v>11</v>
      </c>
      <c r="P1476">
        <v>3</v>
      </c>
      <c r="Q1476">
        <v>13</v>
      </c>
      <c r="R1476">
        <v>2</v>
      </c>
      <c r="S1476">
        <v>8</v>
      </c>
      <c r="T1476">
        <v>0</v>
      </c>
      <c r="U1476">
        <v>7</v>
      </c>
      <c r="V1476">
        <f>COUNTIF(tbl_HRMaster[EmployeeID],tbl_HRMaster[[#This Row],[EmployeeID]])</f>
        <v>1</v>
      </c>
      <c r="W1476">
        <f>IFERROR(INDEX(tbl_EmployeeSurvey[EnvironmentSatisfaction],MATCH(tbl_HRMaster[[#This Row],[EmployeeID]],tbl_EmployeeSurvey[EmployeeID],0)),"Not Found")</f>
        <v>4</v>
      </c>
      <c r="X1476">
        <f>IFERROR(INDEX(tbl_EmployeeSurvey[JobSatisfaction],MATCH(tbl_HRMaster[[#This Row],[EmployeeID]],tbl_EmployeeSurvey[EmployeeID],0)),"Not Found")</f>
        <v>3</v>
      </c>
      <c r="Y1476" s="5">
        <f>IFERROR(INDEX(tbl_EmployeeSurvey[WorkLifeBalance],MATCH(tbl_HRMaster[[#This Row],[EmployeeID]],tbl_EmployeeSurvey[EmployeeID],0)),"Not Found")</f>
        <v>3</v>
      </c>
      <c r="Z1476" s="5">
        <f>IFERROR(VLOOKUP(tbl_HRMaster[[#This Row],[EmployeeID]],tbl_ManagerSurvey[[EmployeeID]:[PerformanceRating]],2,FALSE),"Not Found")</f>
        <v>3</v>
      </c>
      <c r="AA1476" s="5">
        <f>IFERROR(VLOOKUP(tbl_HRMaster[[#This Row],[EmployeeID]],tbl_ManagerSurvey[[EmployeeID]:[PerformanceRating]],3,FALSE),"Not Found")</f>
        <v>3</v>
      </c>
      <c r="AB1476" s="5" t="str">
        <f>IF(tbl_HRMaster[[#This Row],[Attrition]]="Yes","Left","Active")</f>
        <v>Active</v>
      </c>
      <c r="AC1476" s="5" t="str">
        <f>_xlfn.IFS(tbl_HRMaster[[#This Row],[Age]]&lt;25,"Under 25",tbl_HRMaster[[#This Row],[Age]]&lt;35,"25-34",tbl_HRMaster[[#This Row],[Age]]&lt;45,"35-44",tbl_HRMaster[[#This Row],[Age]]&lt;55,"45-54",TRUE,"Above 54")</f>
        <v>45-54</v>
      </c>
      <c r="AD1476" s="5" t="str">
        <f>_xlfn.IFS(
tbl_HRMaster[[#This Row],[YearsAtCompany]]&lt;2,"&lt; 2 Years",
tbl_HRMaster[[#This Row],[YearsAtCompany]]&lt;5,"2-4 Years",
tbl_HRMaster[[#This Row],[YearsAtCompany]]&lt;10,"5-9 Years",
TRUE,"10+ Years"
)</f>
        <v>5-9 Years</v>
      </c>
      <c r="AE1476" s="5">
        <f>IF(tbl_HRMaster[[#This Row],[Attrition]]="Yes",1,0)</f>
        <v>0</v>
      </c>
    </row>
    <row r="1477" spans="1:31" x14ac:dyDescent="0.25">
      <c r="A1477">
        <v>46</v>
      </c>
      <c r="B1477" t="s">
        <v>28</v>
      </c>
      <c r="C1477" t="s">
        <v>22</v>
      </c>
      <c r="D1477" t="s">
        <v>30</v>
      </c>
      <c r="E1477">
        <v>4</v>
      </c>
      <c r="F1477">
        <v>4</v>
      </c>
      <c r="G1477" t="s">
        <v>38</v>
      </c>
      <c r="H1477">
        <v>1076</v>
      </c>
      <c r="I1477" t="s">
        <v>25</v>
      </c>
      <c r="J1477">
        <v>2</v>
      </c>
      <c r="K1477" t="s">
        <v>43</v>
      </c>
      <c r="L1477" t="s">
        <v>27</v>
      </c>
      <c r="M1477">
        <v>27430</v>
      </c>
      <c r="N1477">
        <v>5</v>
      </c>
      <c r="O1477">
        <v>25</v>
      </c>
      <c r="P1477">
        <v>1</v>
      </c>
      <c r="Q1477">
        <v>14</v>
      </c>
      <c r="R1477">
        <v>1</v>
      </c>
      <c r="S1477">
        <v>8</v>
      </c>
      <c r="T1477">
        <v>0</v>
      </c>
      <c r="U1477">
        <v>7</v>
      </c>
      <c r="V1477">
        <f>COUNTIF(tbl_HRMaster[EmployeeID],tbl_HRMaster[[#This Row],[EmployeeID]])</f>
        <v>1</v>
      </c>
      <c r="W1477">
        <f>IFERROR(INDEX(tbl_EmployeeSurvey[EnvironmentSatisfaction],MATCH(tbl_HRMaster[[#This Row],[EmployeeID]],tbl_EmployeeSurvey[EmployeeID],0)),"Not Found")</f>
        <v>3</v>
      </c>
      <c r="X1477">
        <f>IFERROR(INDEX(tbl_EmployeeSurvey[JobSatisfaction],MATCH(tbl_HRMaster[[#This Row],[EmployeeID]],tbl_EmployeeSurvey[EmployeeID],0)),"Not Found")</f>
        <v>2</v>
      </c>
      <c r="Y1477" s="5">
        <f>IFERROR(INDEX(tbl_EmployeeSurvey[WorkLifeBalance],MATCH(tbl_HRMaster[[#This Row],[EmployeeID]],tbl_EmployeeSurvey[EmployeeID],0)),"Not Found")</f>
        <v>3</v>
      </c>
      <c r="Z1477" s="5">
        <f>IFERROR(VLOOKUP(tbl_HRMaster[[#This Row],[EmployeeID]],tbl_ManagerSurvey[[EmployeeID]:[PerformanceRating]],2,FALSE),"Not Found")</f>
        <v>4</v>
      </c>
      <c r="AA1477" s="5">
        <f>IFERROR(VLOOKUP(tbl_HRMaster[[#This Row],[EmployeeID]],tbl_ManagerSurvey[[EmployeeID]:[PerformanceRating]],3,FALSE),"Not Found")</f>
        <v>4</v>
      </c>
      <c r="AB1477" s="5" t="str">
        <f>IF(tbl_HRMaster[[#This Row],[Attrition]]="Yes","Left","Active")</f>
        <v>Left</v>
      </c>
      <c r="AC1477" s="5" t="str">
        <f>_xlfn.IFS(tbl_HRMaster[[#This Row],[Age]]&lt;25,"Under 25",tbl_HRMaster[[#This Row],[Age]]&lt;35,"25-34",tbl_HRMaster[[#This Row],[Age]]&lt;45,"35-44",tbl_HRMaster[[#This Row],[Age]]&lt;55,"45-54",TRUE,"Above 54")</f>
        <v>45-54</v>
      </c>
      <c r="AD1477" s="5" t="str">
        <f>_xlfn.IFS(
tbl_HRMaster[[#This Row],[YearsAtCompany]]&lt;2,"&lt; 2 Years",
tbl_HRMaster[[#This Row],[YearsAtCompany]]&lt;5,"2-4 Years",
tbl_HRMaster[[#This Row],[YearsAtCompany]]&lt;10,"5-9 Years",
TRUE,"10+ Years"
)</f>
        <v>5-9 Years</v>
      </c>
      <c r="AE1477" s="5">
        <f>IF(tbl_HRMaster[[#This Row],[Attrition]]="Yes",1,0)</f>
        <v>1</v>
      </c>
    </row>
    <row r="1478" spans="1:31" x14ac:dyDescent="0.25">
      <c r="A1478">
        <v>46</v>
      </c>
      <c r="B1478" t="s">
        <v>28</v>
      </c>
      <c r="C1478" t="s">
        <v>22</v>
      </c>
      <c r="D1478" t="s">
        <v>30</v>
      </c>
      <c r="E1478">
        <v>4</v>
      </c>
      <c r="F1478">
        <v>4</v>
      </c>
      <c r="G1478" t="s">
        <v>38</v>
      </c>
      <c r="H1478">
        <v>2546</v>
      </c>
      <c r="I1478" t="s">
        <v>25</v>
      </c>
      <c r="J1478">
        <v>2</v>
      </c>
      <c r="K1478" t="s">
        <v>43</v>
      </c>
      <c r="L1478" t="s">
        <v>27</v>
      </c>
      <c r="M1478">
        <v>27430</v>
      </c>
      <c r="N1478">
        <v>5</v>
      </c>
      <c r="O1478">
        <v>25</v>
      </c>
      <c r="P1478">
        <v>1</v>
      </c>
      <c r="Q1478">
        <v>14</v>
      </c>
      <c r="R1478">
        <v>1</v>
      </c>
      <c r="S1478">
        <v>8</v>
      </c>
      <c r="T1478">
        <v>0</v>
      </c>
      <c r="U1478">
        <v>7</v>
      </c>
      <c r="V1478">
        <f>COUNTIF(tbl_HRMaster[EmployeeID],tbl_HRMaster[[#This Row],[EmployeeID]])</f>
        <v>1</v>
      </c>
      <c r="W1478">
        <f>IFERROR(INDEX(tbl_EmployeeSurvey[EnvironmentSatisfaction],MATCH(tbl_HRMaster[[#This Row],[EmployeeID]],tbl_EmployeeSurvey[EmployeeID],0)),"Not Found")</f>
        <v>3</v>
      </c>
      <c r="X1478">
        <f>IFERROR(INDEX(tbl_EmployeeSurvey[JobSatisfaction],MATCH(tbl_HRMaster[[#This Row],[EmployeeID]],tbl_EmployeeSurvey[EmployeeID],0)),"Not Found")</f>
        <v>2</v>
      </c>
      <c r="Y1478" s="5">
        <f>IFERROR(INDEX(tbl_EmployeeSurvey[WorkLifeBalance],MATCH(tbl_HRMaster[[#This Row],[EmployeeID]],tbl_EmployeeSurvey[EmployeeID],0)),"Not Found")</f>
        <v>3</v>
      </c>
      <c r="Z1478" s="5">
        <f>IFERROR(VLOOKUP(tbl_HRMaster[[#This Row],[EmployeeID]],tbl_ManagerSurvey[[EmployeeID]:[PerformanceRating]],2,FALSE),"Not Found")</f>
        <v>4</v>
      </c>
      <c r="AA1478" s="5">
        <f>IFERROR(VLOOKUP(tbl_HRMaster[[#This Row],[EmployeeID]],tbl_ManagerSurvey[[EmployeeID]:[PerformanceRating]],3,FALSE),"Not Found")</f>
        <v>4</v>
      </c>
      <c r="AB1478" s="5" t="str">
        <f>IF(tbl_HRMaster[[#This Row],[Attrition]]="Yes","Left","Active")</f>
        <v>Left</v>
      </c>
      <c r="AC1478" s="5" t="str">
        <f>_xlfn.IFS(tbl_HRMaster[[#This Row],[Age]]&lt;25,"Under 25",tbl_HRMaster[[#This Row],[Age]]&lt;35,"25-34",tbl_HRMaster[[#This Row],[Age]]&lt;45,"35-44",tbl_HRMaster[[#This Row],[Age]]&lt;55,"45-54",TRUE,"Above 54")</f>
        <v>45-54</v>
      </c>
      <c r="AD1478" s="5" t="str">
        <f>_xlfn.IFS(
tbl_HRMaster[[#This Row],[YearsAtCompany]]&lt;2,"&lt; 2 Years",
tbl_HRMaster[[#This Row],[YearsAtCompany]]&lt;5,"2-4 Years",
tbl_HRMaster[[#This Row],[YearsAtCompany]]&lt;10,"5-9 Years",
TRUE,"10+ Years"
)</f>
        <v>5-9 Years</v>
      </c>
      <c r="AE1478" s="5">
        <f>IF(tbl_HRMaster[[#This Row],[Attrition]]="Yes",1,0)</f>
        <v>1</v>
      </c>
    </row>
    <row r="1479" spans="1:31" x14ac:dyDescent="0.25">
      <c r="A1479">
        <v>46</v>
      </c>
      <c r="B1479" t="s">
        <v>28</v>
      </c>
      <c r="C1479" t="s">
        <v>22</v>
      </c>
      <c r="D1479" t="s">
        <v>30</v>
      </c>
      <c r="E1479">
        <v>4</v>
      </c>
      <c r="F1479">
        <v>4</v>
      </c>
      <c r="G1479" t="s">
        <v>38</v>
      </c>
      <c r="H1479">
        <v>4016</v>
      </c>
      <c r="I1479" t="s">
        <v>25</v>
      </c>
      <c r="J1479">
        <v>2</v>
      </c>
      <c r="K1479" t="s">
        <v>43</v>
      </c>
      <c r="L1479" t="s">
        <v>27</v>
      </c>
      <c r="M1479">
        <v>27430</v>
      </c>
      <c r="N1479">
        <v>5</v>
      </c>
      <c r="O1479">
        <v>25</v>
      </c>
      <c r="P1479">
        <v>1</v>
      </c>
      <c r="Q1479">
        <v>14</v>
      </c>
      <c r="R1479">
        <v>1</v>
      </c>
      <c r="S1479">
        <v>8</v>
      </c>
      <c r="T1479">
        <v>0</v>
      </c>
      <c r="U1479">
        <v>7</v>
      </c>
      <c r="V1479">
        <f>COUNTIF(tbl_HRMaster[EmployeeID],tbl_HRMaster[[#This Row],[EmployeeID]])</f>
        <v>1</v>
      </c>
      <c r="W1479">
        <f>IFERROR(INDEX(tbl_EmployeeSurvey[EnvironmentSatisfaction],MATCH(tbl_HRMaster[[#This Row],[EmployeeID]],tbl_EmployeeSurvey[EmployeeID],0)),"Not Found")</f>
        <v>3</v>
      </c>
      <c r="X1479">
        <f>IFERROR(INDEX(tbl_EmployeeSurvey[JobSatisfaction],MATCH(tbl_HRMaster[[#This Row],[EmployeeID]],tbl_EmployeeSurvey[EmployeeID],0)),"Not Found")</f>
        <v>2</v>
      </c>
      <c r="Y1479" s="5">
        <f>IFERROR(INDEX(tbl_EmployeeSurvey[WorkLifeBalance],MATCH(tbl_HRMaster[[#This Row],[EmployeeID]],tbl_EmployeeSurvey[EmployeeID],0)),"Not Found")</f>
        <v>3</v>
      </c>
      <c r="Z1479" s="5">
        <f>IFERROR(VLOOKUP(tbl_HRMaster[[#This Row],[EmployeeID]],tbl_ManagerSurvey[[EmployeeID]:[PerformanceRating]],2,FALSE),"Not Found")</f>
        <v>4</v>
      </c>
      <c r="AA1479" s="5">
        <f>IFERROR(VLOOKUP(tbl_HRMaster[[#This Row],[EmployeeID]],tbl_ManagerSurvey[[EmployeeID]:[PerformanceRating]],3,FALSE),"Not Found")</f>
        <v>4</v>
      </c>
      <c r="AB1479" s="5" t="str">
        <f>IF(tbl_HRMaster[[#This Row],[Attrition]]="Yes","Left","Active")</f>
        <v>Left</v>
      </c>
      <c r="AC1479" s="5" t="str">
        <f>_xlfn.IFS(tbl_HRMaster[[#This Row],[Age]]&lt;25,"Under 25",tbl_HRMaster[[#This Row],[Age]]&lt;35,"25-34",tbl_HRMaster[[#This Row],[Age]]&lt;45,"35-44",tbl_HRMaster[[#This Row],[Age]]&lt;55,"45-54",TRUE,"Above 54")</f>
        <v>45-54</v>
      </c>
      <c r="AD1479" s="5" t="str">
        <f>_xlfn.IFS(
tbl_HRMaster[[#This Row],[YearsAtCompany]]&lt;2,"&lt; 2 Years",
tbl_HRMaster[[#This Row],[YearsAtCompany]]&lt;5,"2-4 Years",
tbl_HRMaster[[#This Row],[YearsAtCompany]]&lt;10,"5-9 Years",
TRUE,"10+ Years"
)</f>
        <v>5-9 Years</v>
      </c>
      <c r="AE1479" s="5">
        <f>IF(tbl_HRMaster[[#This Row],[Attrition]]="Yes",1,0)</f>
        <v>1</v>
      </c>
    </row>
    <row r="1480" spans="1:31" x14ac:dyDescent="0.25">
      <c r="A1480">
        <v>43</v>
      </c>
      <c r="B1480" t="s">
        <v>21</v>
      </c>
      <c r="C1480" t="s">
        <v>29</v>
      </c>
      <c r="D1480" t="s">
        <v>30</v>
      </c>
      <c r="E1480">
        <v>5</v>
      </c>
      <c r="F1480">
        <v>3</v>
      </c>
      <c r="G1480" t="s">
        <v>38</v>
      </c>
      <c r="H1480">
        <v>555</v>
      </c>
      <c r="I1480" t="s">
        <v>25</v>
      </c>
      <c r="J1480">
        <v>2</v>
      </c>
      <c r="K1480" t="s">
        <v>40</v>
      </c>
      <c r="L1480" t="s">
        <v>27</v>
      </c>
      <c r="M1480">
        <v>96990</v>
      </c>
      <c r="N1480">
        <v>8</v>
      </c>
      <c r="O1480">
        <v>19</v>
      </c>
      <c r="P1480">
        <v>1</v>
      </c>
      <c r="Q1480">
        <v>18</v>
      </c>
      <c r="R1480">
        <v>3</v>
      </c>
      <c r="S1480">
        <v>8</v>
      </c>
      <c r="T1480">
        <v>0</v>
      </c>
      <c r="U1480">
        <v>1</v>
      </c>
      <c r="V1480">
        <f>COUNTIF(tbl_HRMaster[EmployeeID],tbl_HRMaster[[#This Row],[EmployeeID]])</f>
        <v>1</v>
      </c>
      <c r="W1480">
        <f>IFERROR(INDEX(tbl_EmployeeSurvey[EnvironmentSatisfaction],MATCH(tbl_HRMaster[[#This Row],[EmployeeID]],tbl_EmployeeSurvey[EmployeeID],0)),"Not Found")</f>
        <v>3</v>
      </c>
      <c r="X1480">
        <f>IFERROR(INDEX(tbl_EmployeeSurvey[JobSatisfaction],MATCH(tbl_HRMaster[[#This Row],[EmployeeID]],tbl_EmployeeSurvey[EmployeeID],0)),"Not Found")</f>
        <v>1</v>
      </c>
      <c r="Y1480" s="5">
        <f>IFERROR(INDEX(tbl_EmployeeSurvey[WorkLifeBalance],MATCH(tbl_HRMaster[[#This Row],[EmployeeID]],tbl_EmployeeSurvey[EmployeeID],0)),"Not Found")</f>
        <v>3</v>
      </c>
      <c r="Z1480" s="5">
        <f>IFERROR(VLOOKUP(tbl_HRMaster[[#This Row],[EmployeeID]],tbl_ManagerSurvey[[EmployeeID]:[PerformanceRating]],2,FALSE),"Not Found")</f>
        <v>3</v>
      </c>
      <c r="AA1480" s="5">
        <f>IFERROR(VLOOKUP(tbl_HRMaster[[#This Row],[EmployeeID]],tbl_ManagerSurvey[[EmployeeID]:[PerformanceRating]],3,FALSE),"Not Found")</f>
        <v>3</v>
      </c>
      <c r="AB1480" s="5" t="str">
        <f>IF(tbl_HRMaster[[#This Row],[Attrition]]="Yes","Left","Active")</f>
        <v>Active</v>
      </c>
      <c r="AC1480" s="5" t="str">
        <f>_xlfn.IFS(tbl_HRMaster[[#This Row],[Age]]&lt;25,"Under 25",tbl_HRMaster[[#This Row],[Age]]&lt;35,"25-34",tbl_HRMaster[[#This Row],[Age]]&lt;45,"35-44",tbl_HRMaster[[#This Row],[Age]]&lt;55,"45-54",TRUE,"Above 54")</f>
        <v>35-44</v>
      </c>
      <c r="AD1480" s="5" t="str">
        <f>_xlfn.IFS(
tbl_HRMaster[[#This Row],[YearsAtCompany]]&lt;2,"&lt; 2 Years",
tbl_HRMaster[[#This Row],[YearsAtCompany]]&lt;5,"2-4 Years",
tbl_HRMaster[[#This Row],[YearsAtCompany]]&lt;10,"5-9 Years",
TRUE,"10+ Years"
)</f>
        <v>5-9 Years</v>
      </c>
      <c r="AE1480" s="5">
        <f>IF(tbl_HRMaster[[#This Row],[Attrition]]="Yes",1,0)</f>
        <v>0</v>
      </c>
    </row>
    <row r="1481" spans="1:31" x14ac:dyDescent="0.25">
      <c r="A1481">
        <v>43</v>
      </c>
      <c r="B1481" t="s">
        <v>21</v>
      </c>
      <c r="C1481" t="s">
        <v>29</v>
      </c>
      <c r="D1481" t="s">
        <v>30</v>
      </c>
      <c r="E1481">
        <v>5</v>
      </c>
      <c r="F1481">
        <v>3</v>
      </c>
      <c r="G1481" t="s">
        <v>38</v>
      </c>
      <c r="H1481">
        <v>2025</v>
      </c>
      <c r="I1481" t="s">
        <v>25</v>
      </c>
      <c r="J1481">
        <v>2</v>
      </c>
      <c r="K1481" t="s">
        <v>40</v>
      </c>
      <c r="L1481" t="s">
        <v>27</v>
      </c>
      <c r="M1481">
        <v>96990</v>
      </c>
      <c r="N1481">
        <v>8</v>
      </c>
      <c r="O1481">
        <v>19</v>
      </c>
      <c r="P1481">
        <v>1</v>
      </c>
      <c r="Q1481">
        <v>18</v>
      </c>
      <c r="R1481">
        <v>3</v>
      </c>
      <c r="S1481">
        <v>8</v>
      </c>
      <c r="T1481">
        <v>0</v>
      </c>
      <c r="U1481">
        <v>1</v>
      </c>
      <c r="V1481">
        <f>COUNTIF(tbl_HRMaster[EmployeeID],tbl_HRMaster[[#This Row],[EmployeeID]])</f>
        <v>1</v>
      </c>
      <c r="W1481">
        <f>IFERROR(INDEX(tbl_EmployeeSurvey[EnvironmentSatisfaction],MATCH(tbl_HRMaster[[#This Row],[EmployeeID]],tbl_EmployeeSurvey[EmployeeID],0)),"Not Found")</f>
        <v>3</v>
      </c>
      <c r="X1481">
        <f>IFERROR(INDEX(tbl_EmployeeSurvey[JobSatisfaction],MATCH(tbl_HRMaster[[#This Row],[EmployeeID]],tbl_EmployeeSurvey[EmployeeID],0)),"Not Found")</f>
        <v>1</v>
      </c>
      <c r="Y1481" s="5">
        <f>IFERROR(INDEX(tbl_EmployeeSurvey[WorkLifeBalance],MATCH(tbl_HRMaster[[#This Row],[EmployeeID]],tbl_EmployeeSurvey[EmployeeID],0)),"Not Found")</f>
        <v>3</v>
      </c>
      <c r="Z1481" s="5">
        <f>IFERROR(VLOOKUP(tbl_HRMaster[[#This Row],[EmployeeID]],tbl_ManagerSurvey[[EmployeeID]:[PerformanceRating]],2,FALSE),"Not Found")</f>
        <v>3</v>
      </c>
      <c r="AA1481" s="5">
        <f>IFERROR(VLOOKUP(tbl_HRMaster[[#This Row],[EmployeeID]],tbl_ManagerSurvey[[EmployeeID]:[PerformanceRating]],3,FALSE),"Not Found")</f>
        <v>3</v>
      </c>
      <c r="AB1481" s="5" t="str">
        <f>IF(tbl_HRMaster[[#This Row],[Attrition]]="Yes","Left","Active")</f>
        <v>Active</v>
      </c>
      <c r="AC1481" s="5" t="str">
        <f>_xlfn.IFS(tbl_HRMaster[[#This Row],[Age]]&lt;25,"Under 25",tbl_HRMaster[[#This Row],[Age]]&lt;35,"25-34",tbl_HRMaster[[#This Row],[Age]]&lt;45,"35-44",tbl_HRMaster[[#This Row],[Age]]&lt;55,"45-54",TRUE,"Above 54")</f>
        <v>35-44</v>
      </c>
      <c r="AD1481" s="5" t="str">
        <f>_xlfn.IFS(
tbl_HRMaster[[#This Row],[YearsAtCompany]]&lt;2,"&lt; 2 Years",
tbl_HRMaster[[#This Row],[YearsAtCompany]]&lt;5,"2-4 Years",
tbl_HRMaster[[#This Row],[YearsAtCompany]]&lt;10,"5-9 Years",
TRUE,"10+ Years"
)</f>
        <v>5-9 Years</v>
      </c>
      <c r="AE1481" s="5">
        <f>IF(tbl_HRMaster[[#This Row],[Attrition]]="Yes",1,0)</f>
        <v>0</v>
      </c>
    </row>
    <row r="1482" spans="1:31" x14ac:dyDescent="0.25">
      <c r="A1482">
        <v>43</v>
      </c>
      <c r="B1482" t="s">
        <v>21</v>
      </c>
      <c r="C1482" t="s">
        <v>29</v>
      </c>
      <c r="D1482" t="s">
        <v>30</v>
      </c>
      <c r="E1482">
        <v>5</v>
      </c>
      <c r="F1482">
        <v>3</v>
      </c>
      <c r="G1482" t="s">
        <v>38</v>
      </c>
      <c r="H1482">
        <v>3495</v>
      </c>
      <c r="I1482" t="s">
        <v>25</v>
      </c>
      <c r="J1482">
        <v>2</v>
      </c>
      <c r="K1482" t="s">
        <v>40</v>
      </c>
      <c r="L1482" t="s">
        <v>27</v>
      </c>
      <c r="M1482">
        <v>96990</v>
      </c>
      <c r="N1482">
        <v>8</v>
      </c>
      <c r="O1482">
        <v>19</v>
      </c>
      <c r="P1482">
        <v>1</v>
      </c>
      <c r="Q1482">
        <v>18</v>
      </c>
      <c r="R1482">
        <v>3</v>
      </c>
      <c r="S1482">
        <v>8</v>
      </c>
      <c r="T1482">
        <v>0</v>
      </c>
      <c r="U1482">
        <v>1</v>
      </c>
      <c r="V1482">
        <f>COUNTIF(tbl_HRMaster[EmployeeID],tbl_HRMaster[[#This Row],[EmployeeID]])</f>
        <v>1</v>
      </c>
      <c r="W1482">
        <f>IFERROR(INDEX(tbl_EmployeeSurvey[EnvironmentSatisfaction],MATCH(tbl_HRMaster[[#This Row],[EmployeeID]],tbl_EmployeeSurvey[EmployeeID],0)),"Not Found")</f>
        <v>3</v>
      </c>
      <c r="X1482">
        <f>IFERROR(INDEX(tbl_EmployeeSurvey[JobSatisfaction],MATCH(tbl_HRMaster[[#This Row],[EmployeeID]],tbl_EmployeeSurvey[EmployeeID],0)),"Not Found")</f>
        <v>1</v>
      </c>
      <c r="Y1482" s="5">
        <f>IFERROR(INDEX(tbl_EmployeeSurvey[WorkLifeBalance],MATCH(tbl_HRMaster[[#This Row],[EmployeeID]],tbl_EmployeeSurvey[EmployeeID],0)),"Not Found")</f>
        <v>3</v>
      </c>
      <c r="Z1482" s="5">
        <f>IFERROR(VLOOKUP(tbl_HRMaster[[#This Row],[EmployeeID]],tbl_ManagerSurvey[[EmployeeID]:[PerformanceRating]],2,FALSE),"Not Found")</f>
        <v>3</v>
      </c>
      <c r="AA1482" s="5">
        <f>IFERROR(VLOOKUP(tbl_HRMaster[[#This Row],[EmployeeID]],tbl_ManagerSurvey[[EmployeeID]:[PerformanceRating]],3,FALSE),"Not Found")</f>
        <v>3</v>
      </c>
      <c r="AB1482" s="5" t="str">
        <f>IF(tbl_HRMaster[[#This Row],[Attrition]]="Yes","Left","Active")</f>
        <v>Active</v>
      </c>
      <c r="AC1482" s="5" t="str">
        <f>_xlfn.IFS(tbl_HRMaster[[#This Row],[Age]]&lt;25,"Under 25",tbl_HRMaster[[#This Row],[Age]]&lt;35,"25-34",tbl_HRMaster[[#This Row],[Age]]&lt;45,"35-44",tbl_HRMaster[[#This Row],[Age]]&lt;55,"45-54",TRUE,"Above 54")</f>
        <v>35-44</v>
      </c>
      <c r="AD1482" s="5" t="str">
        <f>_xlfn.IFS(
tbl_HRMaster[[#This Row],[YearsAtCompany]]&lt;2,"&lt; 2 Years",
tbl_HRMaster[[#This Row],[YearsAtCompany]]&lt;5,"2-4 Years",
tbl_HRMaster[[#This Row],[YearsAtCompany]]&lt;10,"5-9 Years",
TRUE,"10+ Years"
)</f>
        <v>5-9 Years</v>
      </c>
      <c r="AE1482" s="5">
        <f>IF(tbl_HRMaster[[#This Row],[Attrition]]="Yes",1,0)</f>
        <v>0</v>
      </c>
    </row>
    <row r="1483" spans="1:31" x14ac:dyDescent="0.25">
      <c r="A1483">
        <v>49</v>
      </c>
      <c r="B1483" t="s">
        <v>21</v>
      </c>
      <c r="C1483" t="s">
        <v>22</v>
      </c>
      <c r="D1483" t="s">
        <v>30</v>
      </c>
      <c r="E1483">
        <v>21</v>
      </c>
      <c r="F1483">
        <v>3</v>
      </c>
      <c r="G1483" t="s">
        <v>38</v>
      </c>
      <c r="H1483">
        <v>938</v>
      </c>
      <c r="I1483" t="s">
        <v>34</v>
      </c>
      <c r="J1483">
        <v>2</v>
      </c>
      <c r="K1483" t="s">
        <v>42</v>
      </c>
      <c r="L1483" t="s">
        <v>32</v>
      </c>
      <c r="M1483">
        <v>23800</v>
      </c>
      <c r="N1483">
        <v>4</v>
      </c>
      <c r="O1483">
        <v>13</v>
      </c>
      <c r="P1483">
        <v>0</v>
      </c>
      <c r="Q1483">
        <v>23</v>
      </c>
      <c r="R1483">
        <v>3</v>
      </c>
      <c r="S1483">
        <v>8</v>
      </c>
      <c r="T1483">
        <v>0</v>
      </c>
      <c r="U1483">
        <v>0</v>
      </c>
      <c r="V1483">
        <f>COUNTIF(tbl_HRMaster[EmployeeID],tbl_HRMaster[[#This Row],[EmployeeID]])</f>
        <v>1</v>
      </c>
      <c r="W1483">
        <f>IFERROR(INDEX(tbl_EmployeeSurvey[EnvironmentSatisfaction],MATCH(tbl_HRMaster[[#This Row],[EmployeeID]],tbl_EmployeeSurvey[EmployeeID],0)),"Not Found")</f>
        <v>3</v>
      </c>
      <c r="X1483">
        <f>IFERROR(INDEX(tbl_EmployeeSurvey[JobSatisfaction],MATCH(tbl_HRMaster[[#This Row],[EmployeeID]],tbl_EmployeeSurvey[EmployeeID],0)),"Not Found")</f>
        <v>3</v>
      </c>
      <c r="Y1483" s="5">
        <f>IFERROR(INDEX(tbl_EmployeeSurvey[WorkLifeBalance],MATCH(tbl_HRMaster[[#This Row],[EmployeeID]],tbl_EmployeeSurvey[EmployeeID],0)),"Not Found")</f>
        <v>3</v>
      </c>
      <c r="Z1483" s="5">
        <f>IFERROR(VLOOKUP(tbl_HRMaster[[#This Row],[EmployeeID]],tbl_ManagerSurvey[[EmployeeID]:[PerformanceRating]],2,FALSE),"Not Found")</f>
        <v>1</v>
      </c>
      <c r="AA1483" s="5">
        <f>IFERROR(VLOOKUP(tbl_HRMaster[[#This Row],[EmployeeID]],tbl_ManagerSurvey[[EmployeeID]:[PerformanceRating]],3,FALSE),"Not Found")</f>
        <v>3</v>
      </c>
      <c r="AB1483" s="5" t="str">
        <f>IF(tbl_HRMaster[[#This Row],[Attrition]]="Yes","Left","Active")</f>
        <v>Active</v>
      </c>
      <c r="AC1483" s="5" t="str">
        <f>_xlfn.IFS(tbl_HRMaster[[#This Row],[Age]]&lt;25,"Under 25",tbl_HRMaster[[#This Row],[Age]]&lt;35,"25-34",tbl_HRMaster[[#This Row],[Age]]&lt;45,"35-44",tbl_HRMaster[[#This Row],[Age]]&lt;55,"45-54",TRUE,"Above 54")</f>
        <v>45-54</v>
      </c>
      <c r="AD1483" s="5" t="str">
        <f>_xlfn.IFS(
tbl_HRMaster[[#This Row],[YearsAtCompany]]&lt;2,"&lt; 2 Years",
tbl_HRMaster[[#This Row],[YearsAtCompany]]&lt;5,"2-4 Years",
tbl_HRMaster[[#This Row],[YearsAtCompany]]&lt;10,"5-9 Years",
TRUE,"10+ Years"
)</f>
        <v>5-9 Years</v>
      </c>
      <c r="AE1483" s="5">
        <f>IF(tbl_HRMaster[[#This Row],[Attrition]]="Yes",1,0)</f>
        <v>0</v>
      </c>
    </row>
    <row r="1484" spans="1:31" x14ac:dyDescent="0.25">
      <c r="A1484">
        <v>49</v>
      </c>
      <c r="B1484" t="s">
        <v>21</v>
      </c>
      <c r="C1484" t="s">
        <v>22</v>
      </c>
      <c r="D1484" t="s">
        <v>30</v>
      </c>
      <c r="E1484">
        <v>21</v>
      </c>
      <c r="F1484">
        <v>3</v>
      </c>
      <c r="G1484" t="s">
        <v>38</v>
      </c>
      <c r="H1484">
        <v>2408</v>
      </c>
      <c r="I1484" t="s">
        <v>34</v>
      </c>
      <c r="J1484">
        <v>2</v>
      </c>
      <c r="K1484" t="s">
        <v>42</v>
      </c>
      <c r="L1484" t="s">
        <v>32</v>
      </c>
      <c r="M1484">
        <v>23800</v>
      </c>
      <c r="N1484">
        <v>4</v>
      </c>
      <c r="O1484">
        <v>13</v>
      </c>
      <c r="P1484">
        <v>0</v>
      </c>
      <c r="Q1484">
        <v>23</v>
      </c>
      <c r="R1484">
        <v>3</v>
      </c>
      <c r="S1484">
        <v>8</v>
      </c>
      <c r="T1484">
        <v>0</v>
      </c>
      <c r="U1484">
        <v>0</v>
      </c>
      <c r="V1484">
        <f>COUNTIF(tbl_HRMaster[EmployeeID],tbl_HRMaster[[#This Row],[EmployeeID]])</f>
        <v>1</v>
      </c>
      <c r="W1484">
        <f>IFERROR(INDEX(tbl_EmployeeSurvey[EnvironmentSatisfaction],MATCH(tbl_HRMaster[[#This Row],[EmployeeID]],tbl_EmployeeSurvey[EmployeeID],0)),"Not Found")</f>
        <v>3</v>
      </c>
      <c r="X1484">
        <f>IFERROR(INDEX(tbl_EmployeeSurvey[JobSatisfaction],MATCH(tbl_HRMaster[[#This Row],[EmployeeID]],tbl_EmployeeSurvey[EmployeeID],0)),"Not Found")</f>
        <v>3</v>
      </c>
      <c r="Y1484" s="5">
        <f>IFERROR(INDEX(tbl_EmployeeSurvey[WorkLifeBalance],MATCH(tbl_HRMaster[[#This Row],[EmployeeID]],tbl_EmployeeSurvey[EmployeeID],0)),"Not Found")</f>
        <v>3</v>
      </c>
      <c r="Z1484" s="5">
        <f>IFERROR(VLOOKUP(tbl_HRMaster[[#This Row],[EmployeeID]],tbl_ManagerSurvey[[EmployeeID]:[PerformanceRating]],2,FALSE),"Not Found")</f>
        <v>1</v>
      </c>
      <c r="AA1484" s="5">
        <f>IFERROR(VLOOKUP(tbl_HRMaster[[#This Row],[EmployeeID]],tbl_ManagerSurvey[[EmployeeID]:[PerformanceRating]],3,FALSE),"Not Found")</f>
        <v>3</v>
      </c>
      <c r="AB1484" s="5" t="str">
        <f>IF(tbl_HRMaster[[#This Row],[Attrition]]="Yes","Left","Active")</f>
        <v>Active</v>
      </c>
      <c r="AC1484" s="5" t="str">
        <f>_xlfn.IFS(tbl_HRMaster[[#This Row],[Age]]&lt;25,"Under 25",tbl_HRMaster[[#This Row],[Age]]&lt;35,"25-34",tbl_HRMaster[[#This Row],[Age]]&lt;45,"35-44",tbl_HRMaster[[#This Row],[Age]]&lt;55,"45-54",TRUE,"Above 54")</f>
        <v>45-54</v>
      </c>
      <c r="AD1484" s="5" t="str">
        <f>_xlfn.IFS(
tbl_HRMaster[[#This Row],[YearsAtCompany]]&lt;2,"&lt; 2 Years",
tbl_HRMaster[[#This Row],[YearsAtCompany]]&lt;5,"2-4 Years",
tbl_HRMaster[[#This Row],[YearsAtCompany]]&lt;10,"5-9 Years",
TRUE,"10+ Years"
)</f>
        <v>5-9 Years</v>
      </c>
      <c r="AE1484" s="5">
        <f>IF(tbl_HRMaster[[#This Row],[Attrition]]="Yes",1,0)</f>
        <v>0</v>
      </c>
    </row>
    <row r="1485" spans="1:31" x14ac:dyDescent="0.25">
      <c r="A1485">
        <v>49</v>
      </c>
      <c r="B1485" t="s">
        <v>21</v>
      </c>
      <c r="C1485" t="s">
        <v>22</v>
      </c>
      <c r="D1485" t="s">
        <v>30</v>
      </c>
      <c r="E1485">
        <v>21</v>
      </c>
      <c r="F1485">
        <v>3</v>
      </c>
      <c r="G1485" t="s">
        <v>38</v>
      </c>
      <c r="H1485">
        <v>3878</v>
      </c>
      <c r="I1485" t="s">
        <v>34</v>
      </c>
      <c r="J1485">
        <v>2</v>
      </c>
      <c r="K1485" t="s">
        <v>42</v>
      </c>
      <c r="L1485" t="s">
        <v>32</v>
      </c>
      <c r="M1485">
        <v>23800</v>
      </c>
      <c r="N1485">
        <v>4</v>
      </c>
      <c r="O1485">
        <v>13</v>
      </c>
      <c r="P1485">
        <v>0</v>
      </c>
      <c r="Q1485">
        <v>23</v>
      </c>
      <c r="R1485">
        <v>3</v>
      </c>
      <c r="S1485">
        <v>8</v>
      </c>
      <c r="T1485">
        <v>0</v>
      </c>
      <c r="U1485">
        <v>0</v>
      </c>
      <c r="V1485">
        <f>COUNTIF(tbl_HRMaster[EmployeeID],tbl_HRMaster[[#This Row],[EmployeeID]])</f>
        <v>1</v>
      </c>
      <c r="W1485">
        <f>IFERROR(INDEX(tbl_EmployeeSurvey[EnvironmentSatisfaction],MATCH(tbl_HRMaster[[#This Row],[EmployeeID]],tbl_EmployeeSurvey[EmployeeID],0)),"Not Found")</f>
        <v>3</v>
      </c>
      <c r="X1485">
        <f>IFERROR(INDEX(tbl_EmployeeSurvey[JobSatisfaction],MATCH(tbl_HRMaster[[#This Row],[EmployeeID]],tbl_EmployeeSurvey[EmployeeID],0)),"Not Found")</f>
        <v>3</v>
      </c>
      <c r="Y1485" s="5">
        <f>IFERROR(INDEX(tbl_EmployeeSurvey[WorkLifeBalance],MATCH(tbl_HRMaster[[#This Row],[EmployeeID]],tbl_EmployeeSurvey[EmployeeID],0)),"Not Found")</f>
        <v>3</v>
      </c>
      <c r="Z1485" s="5">
        <f>IFERROR(VLOOKUP(tbl_HRMaster[[#This Row],[EmployeeID]],tbl_ManagerSurvey[[EmployeeID]:[PerformanceRating]],2,FALSE),"Not Found")</f>
        <v>1</v>
      </c>
      <c r="AA1485" s="5">
        <f>IFERROR(VLOOKUP(tbl_HRMaster[[#This Row],[EmployeeID]],tbl_ManagerSurvey[[EmployeeID]:[PerformanceRating]],3,FALSE),"Not Found")</f>
        <v>3</v>
      </c>
      <c r="AB1485" s="5" t="str">
        <f>IF(tbl_HRMaster[[#This Row],[Attrition]]="Yes","Left","Active")</f>
        <v>Active</v>
      </c>
      <c r="AC1485" s="5" t="str">
        <f>_xlfn.IFS(tbl_HRMaster[[#This Row],[Age]]&lt;25,"Under 25",tbl_HRMaster[[#This Row],[Age]]&lt;35,"25-34",tbl_HRMaster[[#This Row],[Age]]&lt;45,"35-44",tbl_HRMaster[[#This Row],[Age]]&lt;55,"45-54",TRUE,"Above 54")</f>
        <v>45-54</v>
      </c>
      <c r="AD1485" s="5" t="str">
        <f>_xlfn.IFS(
tbl_HRMaster[[#This Row],[YearsAtCompany]]&lt;2,"&lt; 2 Years",
tbl_HRMaster[[#This Row],[YearsAtCompany]]&lt;5,"2-4 Years",
tbl_HRMaster[[#This Row],[YearsAtCompany]]&lt;10,"5-9 Years",
TRUE,"10+ Years"
)</f>
        <v>5-9 Years</v>
      </c>
      <c r="AE1485" s="5">
        <f>IF(tbl_HRMaster[[#This Row],[Attrition]]="Yes",1,0)</f>
        <v>0</v>
      </c>
    </row>
    <row r="1486" spans="1:31" x14ac:dyDescent="0.25">
      <c r="A1486">
        <v>43</v>
      </c>
      <c r="B1486" t="s">
        <v>21</v>
      </c>
      <c r="C1486" t="s">
        <v>22</v>
      </c>
      <c r="D1486" t="s">
        <v>30</v>
      </c>
      <c r="E1486">
        <v>11</v>
      </c>
      <c r="F1486">
        <v>2</v>
      </c>
      <c r="G1486" t="s">
        <v>24</v>
      </c>
      <c r="H1486">
        <v>641</v>
      </c>
      <c r="I1486" t="s">
        <v>34</v>
      </c>
      <c r="J1486">
        <v>3</v>
      </c>
      <c r="K1486" t="s">
        <v>40</v>
      </c>
      <c r="L1486" t="s">
        <v>27</v>
      </c>
      <c r="M1486">
        <v>168350</v>
      </c>
      <c r="N1486">
        <v>3</v>
      </c>
      <c r="O1486">
        <v>17</v>
      </c>
      <c r="P1486">
        <v>1</v>
      </c>
      <c r="Q1486">
        <v>25</v>
      </c>
      <c r="R1486">
        <v>3</v>
      </c>
      <c r="S1486">
        <v>8</v>
      </c>
      <c r="T1486">
        <v>0</v>
      </c>
      <c r="U1486">
        <v>7</v>
      </c>
      <c r="V1486">
        <f>COUNTIF(tbl_HRMaster[EmployeeID],tbl_HRMaster[[#This Row],[EmployeeID]])</f>
        <v>1</v>
      </c>
      <c r="W1486">
        <f>IFERROR(INDEX(tbl_EmployeeSurvey[EnvironmentSatisfaction],MATCH(tbl_HRMaster[[#This Row],[EmployeeID]],tbl_EmployeeSurvey[EmployeeID],0)),"Not Found")</f>
        <v>3</v>
      </c>
      <c r="X1486">
        <f>IFERROR(INDEX(tbl_EmployeeSurvey[JobSatisfaction],MATCH(tbl_HRMaster[[#This Row],[EmployeeID]],tbl_EmployeeSurvey[EmployeeID],0)),"Not Found")</f>
        <v>4</v>
      </c>
      <c r="Y1486" s="5">
        <f>IFERROR(INDEX(tbl_EmployeeSurvey[WorkLifeBalance],MATCH(tbl_HRMaster[[#This Row],[EmployeeID]],tbl_EmployeeSurvey[EmployeeID],0)),"Not Found")</f>
        <v>3</v>
      </c>
      <c r="Z1486" s="5">
        <f>IFERROR(VLOOKUP(tbl_HRMaster[[#This Row],[EmployeeID]],tbl_ManagerSurvey[[EmployeeID]:[PerformanceRating]],2,FALSE),"Not Found")</f>
        <v>3</v>
      </c>
      <c r="AA1486" s="5">
        <f>IFERROR(VLOOKUP(tbl_HRMaster[[#This Row],[EmployeeID]],tbl_ManagerSurvey[[EmployeeID]:[PerformanceRating]],3,FALSE),"Not Found")</f>
        <v>3</v>
      </c>
      <c r="AB1486" s="5" t="str">
        <f>IF(tbl_HRMaster[[#This Row],[Attrition]]="Yes","Left","Active")</f>
        <v>Active</v>
      </c>
      <c r="AC1486" s="5" t="str">
        <f>_xlfn.IFS(tbl_HRMaster[[#This Row],[Age]]&lt;25,"Under 25",tbl_HRMaster[[#This Row],[Age]]&lt;35,"25-34",tbl_HRMaster[[#This Row],[Age]]&lt;45,"35-44",tbl_HRMaster[[#This Row],[Age]]&lt;55,"45-54",TRUE,"Above 54")</f>
        <v>35-44</v>
      </c>
      <c r="AD1486" s="5" t="str">
        <f>_xlfn.IFS(
tbl_HRMaster[[#This Row],[YearsAtCompany]]&lt;2,"&lt; 2 Years",
tbl_HRMaster[[#This Row],[YearsAtCompany]]&lt;5,"2-4 Years",
tbl_HRMaster[[#This Row],[YearsAtCompany]]&lt;10,"5-9 Years",
TRUE,"10+ Years"
)</f>
        <v>5-9 Years</v>
      </c>
      <c r="AE1486" s="5">
        <f>IF(tbl_HRMaster[[#This Row],[Attrition]]="Yes",1,0)</f>
        <v>0</v>
      </c>
    </row>
    <row r="1487" spans="1:31" x14ac:dyDescent="0.25">
      <c r="A1487">
        <v>43</v>
      </c>
      <c r="B1487" t="s">
        <v>21</v>
      </c>
      <c r="C1487" t="s">
        <v>22</v>
      </c>
      <c r="D1487" t="s">
        <v>30</v>
      </c>
      <c r="E1487">
        <v>11</v>
      </c>
      <c r="F1487">
        <v>2</v>
      </c>
      <c r="G1487" t="s">
        <v>24</v>
      </c>
      <c r="H1487">
        <v>2111</v>
      </c>
      <c r="I1487" t="s">
        <v>34</v>
      </c>
      <c r="J1487">
        <v>3</v>
      </c>
      <c r="K1487" t="s">
        <v>40</v>
      </c>
      <c r="L1487" t="s">
        <v>27</v>
      </c>
      <c r="M1487">
        <v>168350</v>
      </c>
      <c r="N1487">
        <v>3</v>
      </c>
      <c r="O1487">
        <v>17</v>
      </c>
      <c r="P1487">
        <v>1</v>
      </c>
      <c r="Q1487">
        <v>25</v>
      </c>
      <c r="R1487">
        <v>3</v>
      </c>
      <c r="S1487">
        <v>8</v>
      </c>
      <c r="T1487">
        <v>0</v>
      </c>
      <c r="U1487">
        <v>7</v>
      </c>
      <c r="V1487">
        <f>COUNTIF(tbl_HRMaster[EmployeeID],tbl_HRMaster[[#This Row],[EmployeeID]])</f>
        <v>1</v>
      </c>
      <c r="W1487">
        <f>IFERROR(INDEX(tbl_EmployeeSurvey[EnvironmentSatisfaction],MATCH(tbl_HRMaster[[#This Row],[EmployeeID]],tbl_EmployeeSurvey[EmployeeID],0)),"Not Found")</f>
        <v>3</v>
      </c>
      <c r="X1487">
        <f>IFERROR(INDEX(tbl_EmployeeSurvey[JobSatisfaction],MATCH(tbl_HRMaster[[#This Row],[EmployeeID]],tbl_EmployeeSurvey[EmployeeID],0)),"Not Found")</f>
        <v>4</v>
      </c>
      <c r="Y1487" s="5">
        <f>IFERROR(INDEX(tbl_EmployeeSurvey[WorkLifeBalance],MATCH(tbl_HRMaster[[#This Row],[EmployeeID]],tbl_EmployeeSurvey[EmployeeID],0)),"Not Found")</f>
        <v>3</v>
      </c>
      <c r="Z1487" s="5">
        <f>IFERROR(VLOOKUP(tbl_HRMaster[[#This Row],[EmployeeID]],tbl_ManagerSurvey[[EmployeeID]:[PerformanceRating]],2,FALSE),"Not Found")</f>
        <v>3</v>
      </c>
      <c r="AA1487" s="5">
        <f>IFERROR(VLOOKUP(tbl_HRMaster[[#This Row],[EmployeeID]],tbl_ManagerSurvey[[EmployeeID]:[PerformanceRating]],3,FALSE),"Not Found")</f>
        <v>3</v>
      </c>
      <c r="AB1487" s="5" t="str">
        <f>IF(tbl_HRMaster[[#This Row],[Attrition]]="Yes","Left","Active")</f>
        <v>Active</v>
      </c>
      <c r="AC1487" s="5" t="str">
        <f>_xlfn.IFS(tbl_HRMaster[[#This Row],[Age]]&lt;25,"Under 25",tbl_HRMaster[[#This Row],[Age]]&lt;35,"25-34",tbl_HRMaster[[#This Row],[Age]]&lt;45,"35-44",tbl_HRMaster[[#This Row],[Age]]&lt;55,"45-54",TRUE,"Above 54")</f>
        <v>35-44</v>
      </c>
      <c r="AD1487" s="5" t="str">
        <f>_xlfn.IFS(
tbl_HRMaster[[#This Row],[YearsAtCompany]]&lt;2,"&lt; 2 Years",
tbl_HRMaster[[#This Row],[YearsAtCompany]]&lt;5,"2-4 Years",
tbl_HRMaster[[#This Row],[YearsAtCompany]]&lt;10,"5-9 Years",
TRUE,"10+ Years"
)</f>
        <v>5-9 Years</v>
      </c>
      <c r="AE1487" s="5">
        <f>IF(tbl_HRMaster[[#This Row],[Attrition]]="Yes",1,0)</f>
        <v>0</v>
      </c>
    </row>
    <row r="1488" spans="1:31" x14ac:dyDescent="0.25">
      <c r="A1488">
        <v>43</v>
      </c>
      <c r="B1488" t="s">
        <v>21</v>
      </c>
      <c r="C1488" t="s">
        <v>22</v>
      </c>
      <c r="D1488" t="s">
        <v>30</v>
      </c>
      <c r="E1488">
        <v>11</v>
      </c>
      <c r="F1488">
        <v>2</v>
      </c>
      <c r="G1488" t="s">
        <v>24</v>
      </c>
      <c r="H1488">
        <v>3581</v>
      </c>
      <c r="I1488" t="s">
        <v>34</v>
      </c>
      <c r="J1488">
        <v>3</v>
      </c>
      <c r="K1488" t="s">
        <v>40</v>
      </c>
      <c r="L1488" t="s">
        <v>27</v>
      </c>
      <c r="M1488">
        <v>168350</v>
      </c>
      <c r="N1488">
        <v>3</v>
      </c>
      <c r="O1488">
        <v>17</v>
      </c>
      <c r="P1488">
        <v>1</v>
      </c>
      <c r="Q1488">
        <v>25</v>
      </c>
      <c r="R1488">
        <v>3</v>
      </c>
      <c r="S1488">
        <v>8</v>
      </c>
      <c r="T1488">
        <v>0</v>
      </c>
      <c r="U1488">
        <v>7</v>
      </c>
      <c r="V1488">
        <f>COUNTIF(tbl_HRMaster[EmployeeID],tbl_HRMaster[[#This Row],[EmployeeID]])</f>
        <v>1</v>
      </c>
      <c r="W1488">
        <f>IFERROR(INDEX(tbl_EmployeeSurvey[EnvironmentSatisfaction],MATCH(tbl_HRMaster[[#This Row],[EmployeeID]],tbl_EmployeeSurvey[EmployeeID],0)),"Not Found")</f>
        <v>3</v>
      </c>
      <c r="X1488">
        <f>IFERROR(INDEX(tbl_EmployeeSurvey[JobSatisfaction],MATCH(tbl_HRMaster[[#This Row],[EmployeeID]],tbl_EmployeeSurvey[EmployeeID],0)),"Not Found")</f>
        <v>4</v>
      </c>
      <c r="Y1488" s="5">
        <f>IFERROR(INDEX(tbl_EmployeeSurvey[WorkLifeBalance],MATCH(tbl_HRMaster[[#This Row],[EmployeeID]],tbl_EmployeeSurvey[EmployeeID],0)),"Not Found")</f>
        <v>3</v>
      </c>
      <c r="Z1488" s="5">
        <f>IFERROR(VLOOKUP(tbl_HRMaster[[#This Row],[EmployeeID]],tbl_ManagerSurvey[[EmployeeID]:[PerformanceRating]],2,FALSE),"Not Found")</f>
        <v>3</v>
      </c>
      <c r="AA1488" s="5">
        <f>IFERROR(VLOOKUP(tbl_HRMaster[[#This Row],[EmployeeID]],tbl_ManagerSurvey[[EmployeeID]:[PerformanceRating]],3,FALSE),"Not Found")</f>
        <v>3</v>
      </c>
      <c r="AB1488" s="5" t="str">
        <f>IF(tbl_HRMaster[[#This Row],[Attrition]]="Yes","Left","Active")</f>
        <v>Active</v>
      </c>
      <c r="AC1488" s="5" t="str">
        <f>_xlfn.IFS(tbl_HRMaster[[#This Row],[Age]]&lt;25,"Under 25",tbl_HRMaster[[#This Row],[Age]]&lt;35,"25-34",tbl_HRMaster[[#This Row],[Age]]&lt;45,"35-44",tbl_HRMaster[[#This Row],[Age]]&lt;55,"45-54",TRUE,"Above 54")</f>
        <v>35-44</v>
      </c>
      <c r="AD1488" s="5" t="str">
        <f>_xlfn.IFS(
tbl_HRMaster[[#This Row],[YearsAtCompany]]&lt;2,"&lt; 2 Years",
tbl_HRMaster[[#This Row],[YearsAtCompany]]&lt;5,"2-4 Years",
tbl_HRMaster[[#This Row],[YearsAtCompany]]&lt;10,"5-9 Years",
TRUE,"10+ Years"
)</f>
        <v>5-9 Years</v>
      </c>
      <c r="AE1488" s="5">
        <f>IF(tbl_HRMaster[[#This Row],[Attrition]]="Yes",1,0)</f>
        <v>0</v>
      </c>
    </row>
    <row r="1489" spans="1:31" x14ac:dyDescent="0.25">
      <c r="A1489">
        <v>50</v>
      </c>
      <c r="B1489" t="s">
        <v>21</v>
      </c>
      <c r="C1489" t="s">
        <v>29</v>
      </c>
      <c r="D1489" t="s">
        <v>30</v>
      </c>
      <c r="E1489">
        <v>3</v>
      </c>
      <c r="F1489">
        <v>4</v>
      </c>
      <c r="G1489" t="s">
        <v>38</v>
      </c>
      <c r="H1489">
        <v>1319</v>
      </c>
      <c r="I1489" t="s">
        <v>34</v>
      </c>
      <c r="J1489">
        <v>4</v>
      </c>
      <c r="K1489" t="s">
        <v>31</v>
      </c>
      <c r="L1489" t="s">
        <v>27</v>
      </c>
      <c r="M1489">
        <v>61420</v>
      </c>
      <c r="N1489">
        <v>3</v>
      </c>
      <c r="O1489">
        <v>13</v>
      </c>
      <c r="P1489">
        <v>2</v>
      </c>
      <c r="Q1489">
        <v>28</v>
      </c>
      <c r="R1489">
        <v>3</v>
      </c>
      <c r="S1489">
        <v>8</v>
      </c>
      <c r="T1489">
        <v>0</v>
      </c>
      <c r="U1489">
        <v>7</v>
      </c>
      <c r="V1489">
        <f>COUNTIF(tbl_HRMaster[EmployeeID],tbl_HRMaster[[#This Row],[EmployeeID]])</f>
        <v>1</v>
      </c>
      <c r="W1489">
        <f>IFERROR(INDEX(tbl_EmployeeSurvey[EnvironmentSatisfaction],MATCH(tbl_HRMaster[[#This Row],[EmployeeID]],tbl_EmployeeSurvey[EmployeeID],0)),"Not Found")</f>
        <v>1</v>
      </c>
      <c r="X1489">
        <f>IFERROR(INDEX(tbl_EmployeeSurvey[JobSatisfaction],MATCH(tbl_HRMaster[[#This Row],[EmployeeID]],tbl_EmployeeSurvey[EmployeeID],0)),"Not Found")</f>
        <v>2</v>
      </c>
      <c r="Y1489" s="5">
        <f>IFERROR(INDEX(tbl_EmployeeSurvey[WorkLifeBalance],MATCH(tbl_HRMaster[[#This Row],[EmployeeID]],tbl_EmployeeSurvey[EmployeeID],0)),"Not Found")</f>
        <v>2</v>
      </c>
      <c r="Z1489" s="5">
        <f>IFERROR(VLOOKUP(tbl_HRMaster[[#This Row],[EmployeeID]],tbl_ManagerSurvey[[EmployeeID]:[PerformanceRating]],2,FALSE),"Not Found")</f>
        <v>2</v>
      </c>
      <c r="AA1489" s="5">
        <f>IFERROR(VLOOKUP(tbl_HRMaster[[#This Row],[EmployeeID]],tbl_ManagerSurvey[[EmployeeID]:[PerformanceRating]],3,FALSE),"Not Found")</f>
        <v>3</v>
      </c>
      <c r="AB1489" s="5" t="str">
        <f>IF(tbl_HRMaster[[#This Row],[Attrition]]="Yes","Left","Active")</f>
        <v>Active</v>
      </c>
      <c r="AC1489" s="5" t="str">
        <f>_xlfn.IFS(tbl_HRMaster[[#This Row],[Age]]&lt;25,"Under 25",tbl_HRMaster[[#This Row],[Age]]&lt;35,"25-34",tbl_HRMaster[[#This Row],[Age]]&lt;45,"35-44",tbl_HRMaster[[#This Row],[Age]]&lt;55,"45-54",TRUE,"Above 54")</f>
        <v>45-54</v>
      </c>
      <c r="AD1489" s="5" t="str">
        <f>_xlfn.IFS(
tbl_HRMaster[[#This Row],[YearsAtCompany]]&lt;2,"&lt; 2 Years",
tbl_HRMaster[[#This Row],[YearsAtCompany]]&lt;5,"2-4 Years",
tbl_HRMaster[[#This Row],[YearsAtCompany]]&lt;10,"5-9 Years",
TRUE,"10+ Years"
)</f>
        <v>5-9 Years</v>
      </c>
      <c r="AE1489" s="5">
        <f>IF(tbl_HRMaster[[#This Row],[Attrition]]="Yes",1,0)</f>
        <v>0</v>
      </c>
    </row>
    <row r="1490" spans="1:31" x14ac:dyDescent="0.25">
      <c r="A1490">
        <v>50</v>
      </c>
      <c r="B1490" t="s">
        <v>21</v>
      </c>
      <c r="C1490" t="s">
        <v>29</v>
      </c>
      <c r="D1490" t="s">
        <v>30</v>
      </c>
      <c r="E1490">
        <v>3</v>
      </c>
      <c r="F1490">
        <v>4</v>
      </c>
      <c r="G1490" t="s">
        <v>38</v>
      </c>
      <c r="H1490">
        <v>2789</v>
      </c>
      <c r="I1490" t="s">
        <v>34</v>
      </c>
      <c r="J1490">
        <v>4</v>
      </c>
      <c r="K1490" t="s">
        <v>31</v>
      </c>
      <c r="L1490" t="s">
        <v>27</v>
      </c>
      <c r="M1490">
        <v>61420</v>
      </c>
      <c r="N1490">
        <v>3</v>
      </c>
      <c r="O1490">
        <v>13</v>
      </c>
      <c r="P1490">
        <v>2</v>
      </c>
      <c r="Q1490">
        <v>28</v>
      </c>
      <c r="R1490">
        <v>3</v>
      </c>
      <c r="S1490">
        <v>8</v>
      </c>
      <c r="T1490">
        <v>0</v>
      </c>
      <c r="U1490">
        <v>7</v>
      </c>
      <c r="V1490">
        <f>COUNTIF(tbl_HRMaster[EmployeeID],tbl_HRMaster[[#This Row],[EmployeeID]])</f>
        <v>1</v>
      </c>
      <c r="W1490">
        <f>IFERROR(INDEX(tbl_EmployeeSurvey[EnvironmentSatisfaction],MATCH(tbl_HRMaster[[#This Row],[EmployeeID]],tbl_EmployeeSurvey[EmployeeID],0)),"Not Found")</f>
        <v>1</v>
      </c>
      <c r="X1490">
        <f>IFERROR(INDEX(tbl_EmployeeSurvey[JobSatisfaction],MATCH(tbl_HRMaster[[#This Row],[EmployeeID]],tbl_EmployeeSurvey[EmployeeID],0)),"Not Found")</f>
        <v>2</v>
      </c>
      <c r="Y1490" s="5">
        <f>IFERROR(INDEX(tbl_EmployeeSurvey[WorkLifeBalance],MATCH(tbl_HRMaster[[#This Row],[EmployeeID]],tbl_EmployeeSurvey[EmployeeID],0)),"Not Found")</f>
        <v>2</v>
      </c>
      <c r="Z1490" s="5">
        <f>IFERROR(VLOOKUP(tbl_HRMaster[[#This Row],[EmployeeID]],tbl_ManagerSurvey[[EmployeeID]:[PerformanceRating]],2,FALSE),"Not Found")</f>
        <v>2</v>
      </c>
      <c r="AA1490" s="5">
        <f>IFERROR(VLOOKUP(tbl_HRMaster[[#This Row],[EmployeeID]],tbl_ManagerSurvey[[EmployeeID]:[PerformanceRating]],3,FALSE),"Not Found")</f>
        <v>3</v>
      </c>
      <c r="AB1490" s="5" t="str">
        <f>IF(tbl_HRMaster[[#This Row],[Attrition]]="Yes","Left","Active")</f>
        <v>Active</v>
      </c>
      <c r="AC1490" s="5" t="str">
        <f>_xlfn.IFS(tbl_HRMaster[[#This Row],[Age]]&lt;25,"Under 25",tbl_HRMaster[[#This Row],[Age]]&lt;35,"25-34",tbl_HRMaster[[#This Row],[Age]]&lt;45,"35-44",tbl_HRMaster[[#This Row],[Age]]&lt;55,"45-54",TRUE,"Above 54")</f>
        <v>45-54</v>
      </c>
      <c r="AD1490" s="5" t="str">
        <f>_xlfn.IFS(
tbl_HRMaster[[#This Row],[YearsAtCompany]]&lt;2,"&lt; 2 Years",
tbl_HRMaster[[#This Row],[YearsAtCompany]]&lt;5,"2-4 Years",
tbl_HRMaster[[#This Row],[YearsAtCompany]]&lt;10,"5-9 Years",
TRUE,"10+ Years"
)</f>
        <v>5-9 Years</v>
      </c>
      <c r="AE1490" s="5">
        <f>IF(tbl_HRMaster[[#This Row],[Attrition]]="Yes",1,0)</f>
        <v>0</v>
      </c>
    </row>
    <row r="1491" spans="1:31" x14ac:dyDescent="0.25">
      <c r="A1491">
        <v>50</v>
      </c>
      <c r="B1491" t="s">
        <v>21</v>
      </c>
      <c r="C1491" t="s">
        <v>29</v>
      </c>
      <c r="D1491" t="s">
        <v>30</v>
      </c>
      <c r="E1491">
        <v>3</v>
      </c>
      <c r="F1491">
        <v>4</v>
      </c>
      <c r="G1491" t="s">
        <v>38</v>
      </c>
      <c r="H1491">
        <v>4259</v>
      </c>
      <c r="I1491" t="s">
        <v>34</v>
      </c>
      <c r="J1491">
        <v>4</v>
      </c>
      <c r="K1491" t="s">
        <v>31</v>
      </c>
      <c r="L1491" t="s">
        <v>27</v>
      </c>
      <c r="M1491">
        <v>61420</v>
      </c>
      <c r="N1491">
        <v>3</v>
      </c>
      <c r="O1491">
        <v>13</v>
      </c>
      <c r="P1491">
        <v>2</v>
      </c>
      <c r="Q1491">
        <v>28</v>
      </c>
      <c r="R1491">
        <v>3</v>
      </c>
      <c r="S1491">
        <v>8</v>
      </c>
      <c r="T1491">
        <v>0</v>
      </c>
      <c r="U1491">
        <v>7</v>
      </c>
      <c r="V1491">
        <f>COUNTIF(tbl_HRMaster[EmployeeID],tbl_HRMaster[[#This Row],[EmployeeID]])</f>
        <v>1</v>
      </c>
      <c r="W1491">
        <f>IFERROR(INDEX(tbl_EmployeeSurvey[EnvironmentSatisfaction],MATCH(tbl_HRMaster[[#This Row],[EmployeeID]],tbl_EmployeeSurvey[EmployeeID],0)),"Not Found")</f>
        <v>1</v>
      </c>
      <c r="X1491">
        <f>IFERROR(INDEX(tbl_EmployeeSurvey[JobSatisfaction],MATCH(tbl_HRMaster[[#This Row],[EmployeeID]],tbl_EmployeeSurvey[EmployeeID],0)),"Not Found")</f>
        <v>2</v>
      </c>
      <c r="Y1491" s="5">
        <f>IFERROR(INDEX(tbl_EmployeeSurvey[WorkLifeBalance],MATCH(tbl_HRMaster[[#This Row],[EmployeeID]],tbl_EmployeeSurvey[EmployeeID],0)),"Not Found")</f>
        <v>2</v>
      </c>
      <c r="Z1491" s="5">
        <f>IFERROR(VLOOKUP(tbl_HRMaster[[#This Row],[EmployeeID]],tbl_ManagerSurvey[[EmployeeID]:[PerformanceRating]],2,FALSE),"Not Found")</f>
        <v>2</v>
      </c>
      <c r="AA1491" s="5">
        <f>IFERROR(VLOOKUP(tbl_HRMaster[[#This Row],[EmployeeID]],tbl_ManagerSurvey[[EmployeeID]:[PerformanceRating]],3,FALSE),"Not Found")</f>
        <v>3</v>
      </c>
      <c r="AB1491" s="5" t="str">
        <f>IF(tbl_HRMaster[[#This Row],[Attrition]]="Yes","Left","Active")</f>
        <v>Active</v>
      </c>
      <c r="AC1491" s="5" t="str">
        <f>_xlfn.IFS(tbl_HRMaster[[#This Row],[Age]]&lt;25,"Under 25",tbl_HRMaster[[#This Row],[Age]]&lt;35,"25-34",tbl_HRMaster[[#This Row],[Age]]&lt;45,"35-44",tbl_HRMaster[[#This Row],[Age]]&lt;55,"45-54",TRUE,"Above 54")</f>
        <v>45-54</v>
      </c>
      <c r="AD1491" s="5" t="str">
        <f>_xlfn.IFS(
tbl_HRMaster[[#This Row],[YearsAtCompany]]&lt;2,"&lt; 2 Years",
tbl_HRMaster[[#This Row],[YearsAtCompany]]&lt;5,"2-4 Years",
tbl_HRMaster[[#This Row],[YearsAtCompany]]&lt;10,"5-9 Years",
TRUE,"10+ Years"
)</f>
        <v>5-9 Years</v>
      </c>
      <c r="AE1491" s="5">
        <f>IF(tbl_HRMaster[[#This Row],[Attrition]]="Yes",1,0)</f>
        <v>0</v>
      </c>
    </row>
    <row r="1492" spans="1:31" x14ac:dyDescent="0.25">
      <c r="A1492">
        <v>49</v>
      </c>
      <c r="B1492" t="s">
        <v>21</v>
      </c>
      <c r="C1492" t="s">
        <v>22</v>
      </c>
      <c r="D1492" t="s">
        <v>30</v>
      </c>
      <c r="E1492">
        <v>7</v>
      </c>
      <c r="F1492">
        <v>3</v>
      </c>
      <c r="G1492" t="s">
        <v>46</v>
      </c>
      <c r="H1492">
        <v>797</v>
      </c>
      <c r="I1492" t="s">
        <v>25</v>
      </c>
      <c r="J1492">
        <v>2</v>
      </c>
      <c r="K1492" t="s">
        <v>35</v>
      </c>
      <c r="L1492" t="s">
        <v>41</v>
      </c>
      <c r="M1492">
        <v>50940</v>
      </c>
      <c r="N1492">
        <v>3</v>
      </c>
      <c r="O1492">
        <v>15</v>
      </c>
      <c r="P1492">
        <v>0</v>
      </c>
      <c r="Q1492">
        <v>29</v>
      </c>
      <c r="R1492">
        <v>5</v>
      </c>
      <c r="S1492">
        <v>8</v>
      </c>
      <c r="T1492">
        <v>0</v>
      </c>
      <c r="U1492">
        <v>7</v>
      </c>
      <c r="V1492">
        <f>COUNTIF(tbl_HRMaster[EmployeeID],tbl_HRMaster[[#This Row],[EmployeeID]])</f>
        <v>1</v>
      </c>
      <c r="W1492">
        <f>IFERROR(INDEX(tbl_EmployeeSurvey[EnvironmentSatisfaction],MATCH(tbl_HRMaster[[#This Row],[EmployeeID]],tbl_EmployeeSurvey[EmployeeID],0)),"Not Found")</f>
        <v>3</v>
      </c>
      <c r="X1492">
        <f>IFERROR(INDEX(tbl_EmployeeSurvey[JobSatisfaction],MATCH(tbl_HRMaster[[#This Row],[EmployeeID]],tbl_EmployeeSurvey[EmployeeID],0)),"Not Found")</f>
        <v>2</v>
      </c>
      <c r="Y1492" s="5">
        <f>IFERROR(INDEX(tbl_EmployeeSurvey[WorkLifeBalance],MATCH(tbl_HRMaster[[#This Row],[EmployeeID]],tbl_EmployeeSurvey[EmployeeID],0)),"Not Found")</f>
        <v>3</v>
      </c>
      <c r="Z1492" s="5">
        <f>IFERROR(VLOOKUP(tbl_HRMaster[[#This Row],[EmployeeID]],tbl_ManagerSurvey[[EmployeeID]:[PerformanceRating]],2,FALSE),"Not Found")</f>
        <v>3</v>
      </c>
      <c r="AA1492" s="5">
        <f>IFERROR(VLOOKUP(tbl_HRMaster[[#This Row],[EmployeeID]],tbl_ManagerSurvey[[EmployeeID]:[PerformanceRating]],3,FALSE),"Not Found")</f>
        <v>3</v>
      </c>
      <c r="AB1492" s="5" t="str">
        <f>IF(tbl_HRMaster[[#This Row],[Attrition]]="Yes","Left","Active")</f>
        <v>Active</v>
      </c>
      <c r="AC1492" s="5" t="str">
        <f>_xlfn.IFS(tbl_HRMaster[[#This Row],[Age]]&lt;25,"Under 25",tbl_HRMaster[[#This Row],[Age]]&lt;35,"25-34",tbl_HRMaster[[#This Row],[Age]]&lt;45,"35-44",tbl_HRMaster[[#This Row],[Age]]&lt;55,"45-54",TRUE,"Above 54")</f>
        <v>45-54</v>
      </c>
      <c r="AD1492" s="5" t="str">
        <f>_xlfn.IFS(
tbl_HRMaster[[#This Row],[YearsAtCompany]]&lt;2,"&lt; 2 Years",
tbl_HRMaster[[#This Row],[YearsAtCompany]]&lt;5,"2-4 Years",
tbl_HRMaster[[#This Row],[YearsAtCompany]]&lt;10,"5-9 Years",
TRUE,"10+ Years"
)</f>
        <v>5-9 Years</v>
      </c>
      <c r="AE1492" s="5">
        <f>IF(tbl_HRMaster[[#This Row],[Attrition]]="Yes",1,0)</f>
        <v>0</v>
      </c>
    </row>
    <row r="1493" spans="1:31" x14ac:dyDescent="0.25">
      <c r="A1493">
        <v>49</v>
      </c>
      <c r="B1493" t="s">
        <v>21</v>
      </c>
      <c r="C1493" t="s">
        <v>22</v>
      </c>
      <c r="D1493" t="s">
        <v>30</v>
      </c>
      <c r="E1493">
        <v>7</v>
      </c>
      <c r="F1493">
        <v>3</v>
      </c>
      <c r="G1493" t="s">
        <v>46</v>
      </c>
      <c r="H1493">
        <v>2267</v>
      </c>
      <c r="I1493" t="s">
        <v>25</v>
      </c>
      <c r="J1493">
        <v>2</v>
      </c>
      <c r="K1493" t="s">
        <v>35</v>
      </c>
      <c r="L1493" t="s">
        <v>41</v>
      </c>
      <c r="M1493">
        <v>50940</v>
      </c>
      <c r="N1493">
        <v>3</v>
      </c>
      <c r="O1493">
        <v>15</v>
      </c>
      <c r="P1493">
        <v>0</v>
      </c>
      <c r="Q1493">
        <v>29</v>
      </c>
      <c r="R1493">
        <v>5</v>
      </c>
      <c r="S1493">
        <v>8</v>
      </c>
      <c r="T1493">
        <v>0</v>
      </c>
      <c r="U1493">
        <v>7</v>
      </c>
      <c r="V1493">
        <f>COUNTIF(tbl_HRMaster[EmployeeID],tbl_HRMaster[[#This Row],[EmployeeID]])</f>
        <v>1</v>
      </c>
      <c r="W1493">
        <f>IFERROR(INDEX(tbl_EmployeeSurvey[EnvironmentSatisfaction],MATCH(tbl_HRMaster[[#This Row],[EmployeeID]],tbl_EmployeeSurvey[EmployeeID],0)),"Not Found")</f>
        <v>3</v>
      </c>
      <c r="X1493">
        <f>IFERROR(INDEX(tbl_EmployeeSurvey[JobSatisfaction],MATCH(tbl_HRMaster[[#This Row],[EmployeeID]],tbl_EmployeeSurvey[EmployeeID],0)),"Not Found")</f>
        <v>2</v>
      </c>
      <c r="Y1493" s="5">
        <f>IFERROR(INDEX(tbl_EmployeeSurvey[WorkLifeBalance],MATCH(tbl_HRMaster[[#This Row],[EmployeeID]],tbl_EmployeeSurvey[EmployeeID],0)),"Not Found")</f>
        <v>3</v>
      </c>
      <c r="Z1493" s="5">
        <f>IFERROR(VLOOKUP(tbl_HRMaster[[#This Row],[EmployeeID]],tbl_ManagerSurvey[[EmployeeID]:[PerformanceRating]],2,FALSE),"Not Found")</f>
        <v>3</v>
      </c>
      <c r="AA1493" s="5">
        <f>IFERROR(VLOOKUP(tbl_HRMaster[[#This Row],[EmployeeID]],tbl_ManagerSurvey[[EmployeeID]:[PerformanceRating]],3,FALSE),"Not Found")</f>
        <v>3</v>
      </c>
      <c r="AB1493" s="5" t="str">
        <f>IF(tbl_HRMaster[[#This Row],[Attrition]]="Yes","Left","Active")</f>
        <v>Active</v>
      </c>
      <c r="AC1493" s="5" t="str">
        <f>_xlfn.IFS(tbl_HRMaster[[#This Row],[Age]]&lt;25,"Under 25",tbl_HRMaster[[#This Row],[Age]]&lt;35,"25-34",tbl_HRMaster[[#This Row],[Age]]&lt;45,"35-44",tbl_HRMaster[[#This Row],[Age]]&lt;55,"45-54",TRUE,"Above 54")</f>
        <v>45-54</v>
      </c>
      <c r="AD1493" s="5" t="str">
        <f>_xlfn.IFS(
tbl_HRMaster[[#This Row],[YearsAtCompany]]&lt;2,"&lt; 2 Years",
tbl_HRMaster[[#This Row],[YearsAtCompany]]&lt;5,"2-4 Years",
tbl_HRMaster[[#This Row],[YearsAtCompany]]&lt;10,"5-9 Years",
TRUE,"10+ Years"
)</f>
        <v>5-9 Years</v>
      </c>
      <c r="AE1493" s="5">
        <f>IF(tbl_HRMaster[[#This Row],[Attrition]]="Yes",1,0)</f>
        <v>0</v>
      </c>
    </row>
    <row r="1494" spans="1:31" x14ac:dyDescent="0.25">
      <c r="A1494">
        <v>49</v>
      </c>
      <c r="B1494" t="s">
        <v>21</v>
      </c>
      <c r="C1494" t="s">
        <v>22</v>
      </c>
      <c r="D1494" t="s">
        <v>30</v>
      </c>
      <c r="E1494">
        <v>7</v>
      </c>
      <c r="F1494">
        <v>3</v>
      </c>
      <c r="G1494" t="s">
        <v>46</v>
      </c>
      <c r="H1494">
        <v>3737</v>
      </c>
      <c r="I1494" t="s">
        <v>25</v>
      </c>
      <c r="J1494">
        <v>2</v>
      </c>
      <c r="K1494" t="s">
        <v>35</v>
      </c>
      <c r="L1494" t="s">
        <v>41</v>
      </c>
      <c r="M1494">
        <v>50940</v>
      </c>
      <c r="N1494">
        <v>3</v>
      </c>
      <c r="O1494">
        <v>15</v>
      </c>
      <c r="P1494">
        <v>0</v>
      </c>
      <c r="Q1494">
        <v>29</v>
      </c>
      <c r="R1494">
        <v>5</v>
      </c>
      <c r="S1494">
        <v>8</v>
      </c>
      <c r="T1494">
        <v>0</v>
      </c>
      <c r="U1494">
        <v>7</v>
      </c>
      <c r="V1494">
        <f>COUNTIF(tbl_HRMaster[EmployeeID],tbl_HRMaster[[#This Row],[EmployeeID]])</f>
        <v>1</v>
      </c>
      <c r="W1494">
        <f>IFERROR(INDEX(tbl_EmployeeSurvey[EnvironmentSatisfaction],MATCH(tbl_HRMaster[[#This Row],[EmployeeID]],tbl_EmployeeSurvey[EmployeeID],0)),"Not Found")</f>
        <v>3</v>
      </c>
      <c r="X1494">
        <f>IFERROR(INDEX(tbl_EmployeeSurvey[JobSatisfaction],MATCH(tbl_HRMaster[[#This Row],[EmployeeID]],tbl_EmployeeSurvey[EmployeeID],0)),"Not Found")</f>
        <v>2</v>
      </c>
      <c r="Y1494" s="5">
        <f>IFERROR(INDEX(tbl_EmployeeSurvey[WorkLifeBalance],MATCH(tbl_HRMaster[[#This Row],[EmployeeID]],tbl_EmployeeSurvey[EmployeeID],0)),"Not Found")</f>
        <v>3</v>
      </c>
      <c r="Z1494" s="5">
        <f>IFERROR(VLOOKUP(tbl_HRMaster[[#This Row],[EmployeeID]],tbl_ManagerSurvey[[EmployeeID]:[PerformanceRating]],2,FALSE),"Not Found")</f>
        <v>3</v>
      </c>
      <c r="AA1494" s="5">
        <f>IFERROR(VLOOKUP(tbl_HRMaster[[#This Row],[EmployeeID]],tbl_ManagerSurvey[[EmployeeID]:[PerformanceRating]],3,FALSE),"Not Found")</f>
        <v>3</v>
      </c>
      <c r="AB1494" s="5" t="str">
        <f>IF(tbl_HRMaster[[#This Row],[Attrition]]="Yes","Left","Active")</f>
        <v>Active</v>
      </c>
      <c r="AC1494" s="5" t="str">
        <f>_xlfn.IFS(tbl_HRMaster[[#This Row],[Age]]&lt;25,"Under 25",tbl_HRMaster[[#This Row],[Age]]&lt;35,"25-34",tbl_HRMaster[[#This Row],[Age]]&lt;45,"35-44",tbl_HRMaster[[#This Row],[Age]]&lt;55,"45-54",TRUE,"Above 54")</f>
        <v>45-54</v>
      </c>
      <c r="AD1494" s="5" t="str">
        <f>_xlfn.IFS(
tbl_HRMaster[[#This Row],[YearsAtCompany]]&lt;2,"&lt; 2 Years",
tbl_HRMaster[[#This Row],[YearsAtCompany]]&lt;5,"2-4 Years",
tbl_HRMaster[[#This Row],[YearsAtCompany]]&lt;10,"5-9 Years",
TRUE,"10+ Years"
)</f>
        <v>5-9 Years</v>
      </c>
      <c r="AE1494" s="5">
        <f>IF(tbl_HRMaster[[#This Row],[Attrition]]="Yes",1,0)</f>
        <v>0</v>
      </c>
    </row>
    <row r="1495" spans="1:31" x14ac:dyDescent="0.25">
      <c r="A1495">
        <v>35</v>
      </c>
      <c r="B1495" t="s">
        <v>21</v>
      </c>
      <c r="C1495" t="s">
        <v>22</v>
      </c>
      <c r="D1495" t="s">
        <v>30</v>
      </c>
      <c r="E1495">
        <v>12</v>
      </c>
      <c r="F1495">
        <v>2</v>
      </c>
      <c r="G1495" t="s">
        <v>38</v>
      </c>
      <c r="H1495">
        <v>3121</v>
      </c>
      <c r="I1495" t="s">
        <v>25</v>
      </c>
      <c r="J1495">
        <v>2</v>
      </c>
      <c r="K1495" t="s">
        <v>43</v>
      </c>
      <c r="L1495" t="s">
        <v>27</v>
      </c>
      <c r="M1495">
        <v>28090</v>
      </c>
      <c r="N1495">
        <v>4</v>
      </c>
      <c r="O1495">
        <v>23</v>
      </c>
      <c r="P1495">
        <v>1</v>
      </c>
      <c r="Q1495">
        <v>10</v>
      </c>
      <c r="R1495">
        <v>2</v>
      </c>
      <c r="S1495">
        <v>8</v>
      </c>
      <c r="T1495">
        <v>0</v>
      </c>
      <c r="U1495">
        <v>0</v>
      </c>
      <c r="V1495">
        <f>COUNTIF(tbl_HRMaster[EmployeeID],tbl_HRMaster[[#This Row],[EmployeeID]])</f>
        <v>1</v>
      </c>
      <c r="W1495">
        <f>IFERROR(INDEX(tbl_EmployeeSurvey[EnvironmentSatisfaction],MATCH(tbl_HRMaster[[#This Row],[EmployeeID]],tbl_EmployeeSurvey[EmployeeID],0)),"Not Found")</f>
        <v>4</v>
      </c>
      <c r="X1495">
        <f>IFERROR(INDEX(tbl_EmployeeSurvey[JobSatisfaction],MATCH(tbl_HRMaster[[#This Row],[EmployeeID]],tbl_EmployeeSurvey[EmployeeID],0)),"Not Found")</f>
        <v>3</v>
      </c>
      <c r="Y1495" s="5">
        <f>IFERROR(INDEX(tbl_EmployeeSurvey[WorkLifeBalance],MATCH(tbl_HRMaster[[#This Row],[EmployeeID]],tbl_EmployeeSurvey[EmployeeID],0)),"Not Found")</f>
        <v>3</v>
      </c>
      <c r="Z1495" s="5">
        <f>IFERROR(VLOOKUP(tbl_HRMaster[[#This Row],[EmployeeID]],tbl_ManagerSurvey[[EmployeeID]:[PerformanceRating]],2,FALSE),"Not Found")</f>
        <v>1</v>
      </c>
      <c r="AA1495" s="5">
        <f>IFERROR(VLOOKUP(tbl_HRMaster[[#This Row],[EmployeeID]],tbl_ManagerSurvey[[EmployeeID]:[PerformanceRating]],3,FALSE),"Not Found")</f>
        <v>4</v>
      </c>
      <c r="AB1495" s="5" t="str">
        <f>IF(tbl_HRMaster[[#This Row],[Attrition]]="Yes","Left","Active")</f>
        <v>Active</v>
      </c>
      <c r="AC1495" s="5" t="str">
        <f>_xlfn.IFS(tbl_HRMaster[[#This Row],[Age]]&lt;25,"Under 25",tbl_HRMaster[[#This Row],[Age]]&lt;35,"25-34",tbl_HRMaster[[#This Row],[Age]]&lt;45,"35-44",tbl_HRMaster[[#This Row],[Age]]&lt;55,"45-54",TRUE,"Above 54")</f>
        <v>35-44</v>
      </c>
      <c r="AD1495" s="5" t="str">
        <f>_xlfn.IFS(
tbl_HRMaster[[#This Row],[YearsAtCompany]]&lt;2,"&lt; 2 Years",
tbl_HRMaster[[#This Row],[YearsAtCompany]]&lt;5,"2-4 Years",
tbl_HRMaster[[#This Row],[YearsAtCompany]]&lt;10,"5-9 Years",
TRUE,"10+ Years"
)</f>
        <v>5-9 Years</v>
      </c>
      <c r="AE1495" s="5">
        <f>IF(tbl_HRMaster[[#This Row],[Attrition]]="Yes",1,0)</f>
        <v>0</v>
      </c>
    </row>
    <row r="1496" spans="1:31" x14ac:dyDescent="0.25">
      <c r="A1496">
        <v>33</v>
      </c>
      <c r="B1496" t="s">
        <v>21</v>
      </c>
      <c r="C1496" t="s">
        <v>22</v>
      </c>
      <c r="D1496" t="s">
        <v>30</v>
      </c>
      <c r="E1496">
        <v>8</v>
      </c>
      <c r="F1496">
        <v>4</v>
      </c>
      <c r="G1496" t="s">
        <v>24</v>
      </c>
      <c r="H1496">
        <v>362</v>
      </c>
      <c r="I1496" t="s">
        <v>34</v>
      </c>
      <c r="J1496">
        <v>3</v>
      </c>
      <c r="K1496" t="s">
        <v>40</v>
      </c>
      <c r="L1496" t="s">
        <v>41</v>
      </c>
      <c r="M1496">
        <v>24510</v>
      </c>
      <c r="N1496">
        <v>1</v>
      </c>
      <c r="O1496">
        <v>13</v>
      </c>
      <c r="P1496">
        <v>1</v>
      </c>
      <c r="Q1496">
        <v>9</v>
      </c>
      <c r="R1496">
        <v>3</v>
      </c>
      <c r="S1496">
        <v>9</v>
      </c>
      <c r="T1496">
        <v>0</v>
      </c>
      <c r="U1496">
        <v>8</v>
      </c>
      <c r="V1496">
        <f>COUNTIF(tbl_HRMaster[EmployeeID],tbl_HRMaster[[#This Row],[EmployeeID]])</f>
        <v>1</v>
      </c>
      <c r="W1496">
        <f>IFERROR(INDEX(tbl_EmployeeSurvey[EnvironmentSatisfaction],MATCH(tbl_HRMaster[[#This Row],[EmployeeID]],tbl_EmployeeSurvey[EmployeeID],0)),"Not Found")</f>
        <v>1</v>
      </c>
      <c r="X1496">
        <f>IFERROR(INDEX(tbl_EmployeeSurvey[JobSatisfaction],MATCH(tbl_HRMaster[[#This Row],[EmployeeID]],tbl_EmployeeSurvey[EmployeeID],0)),"Not Found")</f>
        <v>1</v>
      </c>
      <c r="Y1496" s="5">
        <f>IFERROR(INDEX(tbl_EmployeeSurvey[WorkLifeBalance],MATCH(tbl_HRMaster[[#This Row],[EmployeeID]],tbl_EmployeeSurvey[EmployeeID],0)),"Not Found")</f>
        <v>3</v>
      </c>
      <c r="Z1496" s="5">
        <f>IFERROR(VLOOKUP(tbl_HRMaster[[#This Row],[EmployeeID]],tbl_ManagerSurvey[[EmployeeID]:[PerformanceRating]],2,FALSE),"Not Found")</f>
        <v>2</v>
      </c>
      <c r="AA1496" s="5">
        <f>IFERROR(VLOOKUP(tbl_HRMaster[[#This Row],[EmployeeID]],tbl_ManagerSurvey[[EmployeeID]:[PerformanceRating]],3,FALSE),"Not Found")</f>
        <v>3</v>
      </c>
      <c r="AB1496" s="5" t="str">
        <f>IF(tbl_HRMaster[[#This Row],[Attrition]]="Yes","Left","Active")</f>
        <v>Active</v>
      </c>
      <c r="AC1496" s="5" t="str">
        <f>_xlfn.IFS(tbl_HRMaster[[#This Row],[Age]]&lt;25,"Under 25",tbl_HRMaster[[#This Row],[Age]]&lt;35,"25-34",tbl_HRMaster[[#This Row],[Age]]&lt;45,"35-44",tbl_HRMaster[[#This Row],[Age]]&lt;55,"45-54",TRUE,"Above 54")</f>
        <v>25-34</v>
      </c>
      <c r="AD1496" s="5" t="str">
        <f>_xlfn.IFS(
tbl_HRMaster[[#This Row],[YearsAtCompany]]&lt;2,"&lt; 2 Years",
tbl_HRMaster[[#This Row],[YearsAtCompany]]&lt;5,"2-4 Years",
tbl_HRMaster[[#This Row],[YearsAtCompany]]&lt;10,"5-9 Years",
TRUE,"10+ Years"
)</f>
        <v>5-9 Years</v>
      </c>
      <c r="AE1496" s="5">
        <f>IF(tbl_HRMaster[[#This Row],[Attrition]]="Yes",1,0)</f>
        <v>0</v>
      </c>
    </row>
    <row r="1497" spans="1:31" x14ac:dyDescent="0.25">
      <c r="A1497">
        <v>33</v>
      </c>
      <c r="B1497" t="s">
        <v>21</v>
      </c>
      <c r="C1497" t="s">
        <v>22</v>
      </c>
      <c r="D1497" t="s">
        <v>30</v>
      </c>
      <c r="E1497">
        <v>8</v>
      </c>
      <c r="F1497">
        <v>4</v>
      </c>
      <c r="G1497" t="s">
        <v>24</v>
      </c>
      <c r="H1497">
        <v>1832</v>
      </c>
      <c r="I1497" t="s">
        <v>34</v>
      </c>
      <c r="J1497">
        <v>3</v>
      </c>
      <c r="K1497" t="s">
        <v>40</v>
      </c>
      <c r="L1497" t="s">
        <v>41</v>
      </c>
      <c r="M1497">
        <v>24510</v>
      </c>
      <c r="N1497">
        <v>1</v>
      </c>
      <c r="O1497">
        <v>13</v>
      </c>
      <c r="P1497">
        <v>1</v>
      </c>
      <c r="Q1497">
        <v>9</v>
      </c>
      <c r="R1497">
        <v>3</v>
      </c>
      <c r="S1497">
        <v>9</v>
      </c>
      <c r="T1497">
        <v>0</v>
      </c>
      <c r="U1497">
        <v>8</v>
      </c>
      <c r="V1497">
        <f>COUNTIF(tbl_HRMaster[EmployeeID],tbl_HRMaster[[#This Row],[EmployeeID]])</f>
        <v>1</v>
      </c>
      <c r="W1497">
        <f>IFERROR(INDEX(tbl_EmployeeSurvey[EnvironmentSatisfaction],MATCH(tbl_HRMaster[[#This Row],[EmployeeID]],tbl_EmployeeSurvey[EmployeeID],0)),"Not Found")</f>
        <v>1</v>
      </c>
      <c r="X1497">
        <f>IFERROR(INDEX(tbl_EmployeeSurvey[JobSatisfaction],MATCH(tbl_HRMaster[[#This Row],[EmployeeID]],tbl_EmployeeSurvey[EmployeeID],0)),"Not Found")</f>
        <v>1</v>
      </c>
      <c r="Y1497" s="5">
        <f>IFERROR(INDEX(tbl_EmployeeSurvey[WorkLifeBalance],MATCH(tbl_HRMaster[[#This Row],[EmployeeID]],tbl_EmployeeSurvey[EmployeeID],0)),"Not Found")</f>
        <v>3</v>
      </c>
      <c r="Z1497" s="5">
        <f>IFERROR(VLOOKUP(tbl_HRMaster[[#This Row],[EmployeeID]],tbl_ManagerSurvey[[EmployeeID]:[PerformanceRating]],2,FALSE),"Not Found")</f>
        <v>2</v>
      </c>
      <c r="AA1497" s="5">
        <f>IFERROR(VLOOKUP(tbl_HRMaster[[#This Row],[EmployeeID]],tbl_ManagerSurvey[[EmployeeID]:[PerformanceRating]],3,FALSE),"Not Found")</f>
        <v>3</v>
      </c>
      <c r="AB1497" s="5" t="str">
        <f>IF(tbl_HRMaster[[#This Row],[Attrition]]="Yes","Left","Active")</f>
        <v>Active</v>
      </c>
      <c r="AC1497" s="5" t="str">
        <f>_xlfn.IFS(tbl_HRMaster[[#This Row],[Age]]&lt;25,"Under 25",tbl_HRMaster[[#This Row],[Age]]&lt;35,"25-34",tbl_HRMaster[[#This Row],[Age]]&lt;45,"35-44",tbl_HRMaster[[#This Row],[Age]]&lt;55,"45-54",TRUE,"Above 54")</f>
        <v>25-34</v>
      </c>
      <c r="AD1497" s="5" t="str">
        <f>_xlfn.IFS(
tbl_HRMaster[[#This Row],[YearsAtCompany]]&lt;2,"&lt; 2 Years",
tbl_HRMaster[[#This Row],[YearsAtCompany]]&lt;5,"2-4 Years",
tbl_HRMaster[[#This Row],[YearsAtCompany]]&lt;10,"5-9 Years",
TRUE,"10+ Years"
)</f>
        <v>5-9 Years</v>
      </c>
      <c r="AE1497" s="5">
        <f>IF(tbl_HRMaster[[#This Row],[Attrition]]="Yes",1,0)</f>
        <v>0</v>
      </c>
    </row>
    <row r="1498" spans="1:31" x14ac:dyDescent="0.25">
      <c r="A1498">
        <v>33</v>
      </c>
      <c r="B1498" t="s">
        <v>21</v>
      </c>
      <c r="C1498" t="s">
        <v>22</v>
      </c>
      <c r="D1498" t="s">
        <v>30</v>
      </c>
      <c r="E1498">
        <v>8</v>
      </c>
      <c r="F1498">
        <v>4</v>
      </c>
      <c r="G1498" t="s">
        <v>24</v>
      </c>
      <c r="H1498">
        <v>3302</v>
      </c>
      <c r="I1498" t="s">
        <v>34</v>
      </c>
      <c r="J1498">
        <v>3</v>
      </c>
      <c r="K1498" t="s">
        <v>40</v>
      </c>
      <c r="L1498" t="s">
        <v>41</v>
      </c>
      <c r="M1498">
        <v>24510</v>
      </c>
      <c r="N1498">
        <v>1</v>
      </c>
      <c r="O1498">
        <v>13</v>
      </c>
      <c r="P1498">
        <v>1</v>
      </c>
      <c r="Q1498">
        <v>9</v>
      </c>
      <c r="R1498">
        <v>3</v>
      </c>
      <c r="S1498">
        <v>9</v>
      </c>
      <c r="T1498">
        <v>0</v>
      </c>
      <c r="U1498">
        <v>8</v>
      </c>
      <c r="V1498">
        <f>COUNTIF(tbl_HRMaster[EmployeeID],tbl_HRMaster[[#This Row],[EmployeeID]])</f>
        <v>1</v>
      </c>
      <c r="W1498">
        <f>IFERROR(INDEX(tbl_EmployeeSurvey[EnvironmentSatisfaction],MATCH(tbl_HRMaster[[#This Row],[EmployeeID]],tbl_EmployeeSurvey[EmployeeID],0)),"Not Found")</f>
        <v>1</v>
      </c>
      <c r="X1498">
        <f>IFERROR(INDEX(tbl_EmployeeSurvey[JobSatisfaction],MATCH(tbl_HRMaster[[#This Row],[EmployeeID]],tbl_EmployeeSurvey[EmployeeID],0)),"Not Found")</f>
        <v>1</v>
      </c>
      <c r="Y1498" s="5">
        <f>IFERROR(INDEX(tbl_EmployeeSurvey[WorkLifeBalance],MATCH(tbl_HRMaster[[#This Row],[EmployeeID]],tbl_EmployeeSurvey[EmployeeID],0)),"Not Found")</f>
        <v>3</v>
      </c>
      <c r="Z1498" s="5">
        <f>IFERROR(VLOOKUP(tbl_HRMaster[[#This Row],[EmployeeID]],tbl_ManagerSurvey[[EmployeeID]:[PerformanceRating]],2,FALSE),"Not Found")</f>
        <v>2</v>
      </c>
      <c r="AA1498" s="5">
        <f>IFERROR(VLOOKUP(tbl_HRMaster[[#This Row],[EmployeeID]],tbl_ManagerSurvey[[EmployeeID]:[PerformanceRating]],3,FALSE),"Not Found")</f>
        <v>3</v>
      </c>
      <c r="AB1498" s="5" t="str">
        <f>IF(tbl_HRMaster[[#This Row],[Attrition]]="Yes","Left","Active")</f>
        <v>Active</v>
      </c>
      <c r="AC1498" s="5" t="str">
        <f>_xlfn.IFS(tbl_HRMaster[[#This Row],[Age]]&lt;25,"Under 25",tbl_HRMaster[[#This Row],[Age]]&lt;35,"25-34",tbl_HRMaster[[#This Row],[Age]]&lt;45,"35-44",tbl_HRMaster[[#This Row],[Age]]&lt;55,"45-54",TRUE,"Above 54")</f>
        <v>25-34</v>
      </c>
      <c r="AD1498" s="5" t="str">
        <f>_xlfn.IFS(
tbl_HRMaster[[#This Row],[YearsAtCompany]]&lt;2,"&lt; 2 Years",
tbl_HRMaster[[#This Row],[YearsAtCompany]]&lt;5,"2-4 Years",
tbl_HRMaster[[#This Row],[YearsAtCompany]]&lt;10,"5-9 Years",
TRUE,"10+ Years"
)</f>
        <v>5-9 Years</v>
      </c>
      <c r="AE1498" s="5">
        <f>IF(tbl_HRMaster[[#This Row],[Attrition]]="Yes",1,0)</f>
        <v>0</v>
      </c>
    </row>
    <row r="1499" spans="1:31" x14ac:dyDescent="0.25">
      <c r="A1499">
        <v>31</v>
      </c>
      <c r="B1499" t="s">
        <v>21</v>
      </c>
      <c r="C1499" t="s">
        <v>36</v>
      </c>
      <c r="D1499" t="s">
        <v>30</v>
      </c>
      <c r="E1499">
        <v>1</v>
      </c>
      <c r="F1499">
        <v>2</v>
      </c>
      <c r="G1499" t="s">
        <v>46</v>
      </c>
      <c r="H1499">
        <v>422</v>
      </c>
      <c r="I1499" t="s">
        <v>25</v>
      </c>
      <c r="J1499">
        <v>2</v>
      </c>
      <c r="K1499" t="s">
        <v>35</v>
      </c>
      <c r="L1499" t="s">
        <v>27</v>
      </c>
      <c r="M1499">
        <v>27930</v>
      </c>
      <c r="N1499">
        <v>1</v>
      </c>
      <c r="O1499">
        <v>16</v>
      </c>
      <c r="P1499">
        <v>0</v>
      </c>
      <c r="Q1499">
        <v>9</v>
      </c>
      <c r="R1499">
        <v>4</v>
      </c>
      <c r="S1499">
        <v>9</v>
      </c>
      <c r="T1499">
        <v>0</v>
      </c>
      <c r="U1499">
        <v>0</v>
      </c>
      <c r="V1499">
        <f>COUNTIF(tbl_HRMaster[EmployeeID],tbl_HRMaster[[#This Row],[EmployeeID]])</f>
        <v>1</v>
      </c>
      <c r="W1499">
        <f>IFERROR(INDEX(tbl_EmployeeSurvey[EnvironmentSatisfaction],MATCH(tbl_HRMaster[[#This Row],[EmployeeID]],tbl_EmployeeSurvey[EmployeeID],0)),"Not Found")</f>
        <v>4</v>
      </c>
      <c r="X1499">
        <f>IFERROR(INDEX(tbl_EmployeeSurvey[JobSatisfaction],MATCH(tbl_HRMaster[[#This Row],[EmployeeID]],tbl_EmployeeSurvey[EmployeeID],0)),"Not Found")</f>
        <v>3</v>
      </c>
      <c r="Y1499" s="5">
        <f>IFERROR(INDEX(tbl_EmployeeSurvey[WorkLifeBalance],MATCH(tbl_HRMaster[[#This Row],[EmployeeID]],tbl_EmployeeSurvey[EmployeeID],0)),"Not Found")</f>
        <v>2</v>
      </c>
      <c r="Z1499" s="5">
        <f>IFERROR(VLOOKUP(tbl_HRMaster[[#This Row],[EmployeeID]],tbl_ManagerSurvey[[EmployeeID]:[PerformanceRating]],2,FALSE),"Not Found")</f>
        <v>3</v>
      </c>
      <c r="AA1499" s="5">
        <f>IFERROR(VLOOKUP(tbl_HRMaster[[#This Row],[EmployeeID]],tbl_ManagerSurvey[[EmployeeID]:[PerformanceRating]],3,FALSE),"Not Found")</f>
        <v>3</v>
      </c>
      <c r="AB1499" s="5" t="str">
        <f>IF(tbl_HRMaster[[#This Row],[Attrition]]="Yes","Left","Active")</f>
        <v>Active</v>
      </c>
      <c r="AC1499" s="5" t="str">
        <f>_xlfn.IFS(tbl_HRMaster[[#This Row],[Age]]&lt;25,"Under 25",tbl_HRMaster[[#This Row],[Age]]&lt;35,"25-34",tbl_HRMaster[[#This Row],[Age]]&lt;45,"35-44",tbl_HRMaster[[#This Row],[Age]]&lt;55,"45-54",TRUE,"Above 54")</f>
        <v>25-34</v>
      </c>
      <c r="AD1499" s="5" t="str">
        <f>_xlfn.IFS(
tbl_HRMaster[[#This Row],[YearsAtCompany]]&lt;2,"&lt; 2 Years",
tbl_HRMaster[[#This Row],[YearsAtCompany]]&lt;5,"2-4 Years",
tbl_HRMaster[[#This Row],[YearsAtCompany]]&lt;10,"5-9 Years",
TRUE,"10+ Years"
)</f>
        <v>5-9 Years</v>
      </c>
      <c r="AE1499" s="5">
        <f>IF(tbl_HRMaster[[#This Row],[Attrition]]="Yes",1,0)</f>
        <v>0</v>
      </c>
    </row>
    <row r="1500" spans="1:31" x14ac:dyDescent="0.25">
      <c r="A1500">
        <v>31</v>
      </c>
      <c r="B1500" t="s">
        <v>21</v>
      </c>
      <c r="C1500" t="s">
        <v>36</v>
      </c>
      <c r="D1500" t="s">
        <v>30</v>
      </c>
      <c r="E1500">
        <v>1</v>
      </c>
      <c r="F1500">
        <v>2</v>
      </c>
      <c r="G1500" t="s">
        <v>46</v>
      </c>
      <c r="H1500">
        <v>1892</v>
      </c>
      <c r="I1500" t="s">
        <v>25</v>
      </c>
      <c r="J1500">
        <v>2</v>
      </c>
      <c r="K1500" t="s">
        <v>35</v>
      </c>
      <c r="L1500" t="s">
        <v>27</v>
      </c>
      <c r="M1500">
        <v>27930</v>
      </c>
      <c r="N1500">
        <v>1</v>
      </c>
      <c r="O1500">
        <v>16</v>
      </c>
      <c r="P1500">
        <v>0</v>
      </c>
      <c r="Q1500">
        <v>9</v>
      </c>
      <c r="R1500">
        <v>4</v>
      </c>
      <c r="S1500">
        <v>9</v>
      </c>
      <c r="T1500">
        <v>0</v>
      </c>
      <c r="U1500">
        <v>0</v>
      </c>
      <c r="V1500">
        <f>COUNTIF(tbl_HRMaster[EmployeeID],tbl_HRMaster[[#This Row],[EmployeeID]])</f>
        <v>1</v>
      </c>
      <c r="W1500">
        <f>IFERROR(INDEX(tbl_EmployeeSurvey[EnvironmentSatisfaction],MATCH(tbl_HRMaster[[#This Row],[EmployeeID]],tbl_EmployeeSurvey[EmployeeID],0)),"Not Found")</f>
        <v>4</v>
      </c>
      <c r="X1500">
        <f>IFERROR(INDEX(tbl_EmployeeSurvey[JobSatisfaction],MATCH(tbl_HRMaster[[#This Row],[EmployeeID]],tbl_EmployeeSurvey[EmployeeID],0)),"Not Found")</f>
        <v>3</v>
      </c>
      <c r="Y1500" s="5">
        <f>IFERROR(INDEX(tbl_EmployeeSurvey[WorkLifeBalance],MATCH(tbl_HRMaster[[#This Row],[EmployeeID]],tbl_EmployeeSurvey[EmployeeID],0)),"Not Found")</f>
        <v>2</v>
      </c>
      <c r="Z1500" s="5">
        <f>IFERROR(VLOOKUP(tbl_HRMaster[[#This Row],[EmployeeID]],tbl_ManagerSurvey[[EmployeeID]:[PerformanceRating]],2,FALSE),"Not Found")</f>
        <v>3</v>
      </c>
      <c r="AA1500" s="5">
        <f>IFERROR(VLOOKUP(tbl_HRMaster[[#This Row],[EmployeeID]],tbl_ManagerSurvey[[EmployeeID]:[PerformanceRating]],3,FALSE),"Not Found")</f>
        <v>3</v>
      </c>
      <c r="AB1500" s="5" t="str">
        <f>IF(tbl_HRMaster[[#This Row],[Attrition]]="Yes","Left","Active")</f>
        <v>Active</v>
      </c>
      <c r="AC1500" s="5" t="str">
        <f>_xlfn.IFS(tbl_HRMaster[[#This Row],[Age]]&lt;25,"Under 25",tbl_HRMaster[[#This Row],[Age]]&lt;35,"25-34",tbl_HRMaster[[#This Row],[Age]]&lt;45,"35-44",tbl_HRMaster[[#This Row],[Age]]&lt;55,"45-54",TRUE,"Above 54")</f>
        <v>25-34</v>
      </c>
      <c r="AD1500" s="5" t="str">
        <f>_xlfn.IFS(
tbl_HRMaster[[#This Row],[YearsAtCompany]]&lt;2,"&lt; 2 Years",
tbl_HRMaster[[#This Row],[YearsAtCompany]]&lt;5,"2-4 Years",
tbl_HRMaster[[#This Row],[YearsAtCompany]]&lt;10,"5-9 Years",
TRUE,"10+ Years"
)</f>
        <v>5-9 Years</v>
      </c>
      <c r="AE1500" s="5">
        <f>IF(tbl_HRMaster[[#This Row],[Attrition]]="Yes",1,0)</f>
        <v>0</v>
      </c>
    </row>
    <row r="1501" spans="1:31" x14ac:dyDescent="0.25">
      <c r="A1501">
        <v>31</v>
      </c>
      <c r="B1501" t="s">
        <v>21</v>
      </c>
      <c r="C1501" t="s">
        <v>36</v>
      </c>
      <c r="D1501" t="s">
        <v>30</v>
      </c>
      <c r="E1501">
        <v>1</v>
      </c>
      <c r="F1501">
        <v>2</v>
      </c>
      <c r="G1501" t="s">
        <v>46</v>
      </c>
      <c r="H1501">
        <v>3362</v>
      </c>
      <c r="I1501" t="s">
        <v>25</v>
      </c>
      <c r="J1501">
        <v>2</v>
      </c>
      <c r="K1501" t="s">
        <v>35</v>
      </c>
      <c r="L1501" t="s">
        <v>27</v>
      </c>
      <c r="M1501">
        <v>27930</v>
      </c>
      <c r="N1501">
        <v>1</v>
      </c>
      <c r="O1501">
        <v>16</v>
      </c>
      <c r="P1501">
        <v>0</v>
      </c>
      <c r="Q1501">
        <v>9</v>
      </c>
      <c r="R1501">
        <v>4</v>
      </c>
      <c r="S1501">
        <v>9</v>
      </c>
      <c r="T1501">
        <v>0</v>
      </c>
      <c r="U1501">
        <v>0</v>
      </c>
      <c r="V1501">
        <f>COUNTIF(tbl_HRMaster[EmployeeID],tbl_HRMaster[[#This Row],[EmployeeID]])</f>
        <v>1</v>
      </c>
      <c r="W1501">
        <f>IFERROR(INDEX(tbl_EmployeeSurvey[EnvironmentSatisfaction],MATCH(tbl_HRMaster[[#This Row],[EmployeeID]],tbl_EmployeeSurvey[EmployeeID],0)),"Not Found")</f>
        <v>4</v>
      </c>
      <c r="X1501">
        <f>IFERROR(INDEX(tbl_EmployeeSurvey[JobSatisfaction],MATCH(tbl_HRMaster[[#This Row],[EmployeeID]],tbl_EmployeeSurvey[EmployeeID],0)),"Not Found")</f>
        <v>3</v>
      </c>
      <c r="Y1501" s="5">
        <f>IFERROR(INDEX(tbl_EmployeeSurvey[WorkLifeBalance],MATCH(tbl_HRMaster[[#This Row],[EmployeeID]],tbl_EmployeeSurvey[EmployeeID],0)),"Not Found")</f>
        <v>2</v>
      </c>
      <c r="Z1501" s="5">
        <f>IFERROR(VLOOKUP(tbl_HRMaster[[#This Row],[EmployeeID]],tbl_ManagerSurvey[[EmployeeID]:[PerformanceRating]],2,FALSE),"Not Found")</f>
        <v>3</v>
      </c>
      <c r="AA1501" s="5">
        <f>IFERROR(VLOOKUP(tbl_HRMaster[[#This Row],[EmployeeID]],tbl_ManagerSurvey[[EmployeeID]:[PerformanceRating]],3,FALSE),"Not Found")</f>
        <v>3</v>
      </c>
      <c r="AB1501" s="5" t="str">
        <f>IF(tbl_HRMaster[[#This Row],[Attrition]]="Yes","Left","Active")</f>
        <v>Active</v>
      </c>
      <c r="AC1501" s="5" t="str">
        <f>_xlfn.IFS(tbl_HRMaster[[#This Row],[Age]]&lt;25,"Under 25",tbl_HRMaster[[#This Row],[Age]]&lt;35,"25-34",tbl_HRMaster[[#This Row],[Age]]&lt;45,"35-44",tbl_HRMaster[[#This Row],[Age]]&lt;55,"45-54",TRUE,"Above 54")</f>
        <v>25-34</v>
      </c>
      <c r="AD1501" s="5" t="str">
        <f>_xlfn.IFS(
tbl_HRMaster[[#This Row],[YearsAtCompany]]&lt;2,"&lt; 2 Years",
tbl_HRMaster[[#This Row],[YearsAtCompany]]&lt;5,"2-4 Years",
tbl_HRMaster[[#This Row],[YearsAtCompany]]&lt;10,"5-9 Years",
TRUE,"10+ Years"
)</f>
        <v>5-9 Years</v>
      </c>
      <c r="AE1501" s="5">
        <f>IF(tbl_HRMaster[[#This Row],[Attrition]]="Yes",1,0)</f>
        <v>0</v>
      </c>
    </row>
    <row r="1502" spans="1:31" x14ac:dyDescent="0.25">
      <c r="A1502">
        <v>30</v>
      </c>
      <c r="B1502" t="s">
        <v>21</v>
      </c>
      <c r="C1502" t="s">
        <v>22</v>
      </c>
      <c r="D1502" t="s">
        <v>30</v>
      </c>
      <c r="E1502">
        <v>6</v>
      </c>
      <c r="F1502">
        <v>4</v>
      </c>
      <c r="G1502" t="s">
        <v>38</v>
      </c>
      <c r="H1502">
        <v>691</v>
      </c>
      <c r="I1502" t="s">
        <v>25</v>
      </c>
      <c r="J1502">
        <v>1</v>
      </c>
      <c r="K1502" t="s">
        <v>35</v>
      </c>
      <c r="L1502" t="s">
        <v>27</v>
      </c>
      <c r="M1502">
        <v>30410</v>
      </c>
      <c r="N1502">
        <v>1</v>
      </c>
      <c r="O1502">
        <v>11</v>
      </c>
      <c r="P1502">
        <v>1</v>
      </c>
      <c r="Q1502">
        <v>9</v>
      </c>
      <c r="R1502">
        <v>2</v>
      </c>
      <c r="S1502">
        <v>9</v>
      </c>
      <c r="T1502">
        <v>0</v>
      </c>
      <c r="U1502">
        <v>8</v>
      </c>
      <c r="V1502">
        <f>COUNTIF(tbl_HRMaster[EmployeeID],tbl_HRMaster[[#This Row],[EmployeeID]])</f>
        <v>1</v>
      </c>
      <c r="W1502">
        <f>IFERROR(INDEX(tbl_EmployeeSurvey[EnvironmentSatisfaction],MATCH(tbl_HRMaster[[#This Row],[EmployeeID]],tbl_EmployeeSurvey[EmployeeID],0)),"Not Found")</f>
        <v>2</v>
      </c>
      <c r="X1502">
        <f>IFERROR(INDEX(tbl_EmployeeSurvey[JobSatisfaction],MATCH(tbl_HRMaster[[#This Row],[EmployeeID]],tbl_EmployeeSurvey[EmployeeID],0)),"Not Found")</f>
        <v>1</v>
      </c>
      <c r="Y1502" s="5">
        <f>IFERROR(INDEX(tbl_EmployeeSurvey[WorkLifeBalance],MATCH(tbl_HRMaster[[#This Row],[EmployeeID]],tbl_EmployeeSurvey[EmployeeID],0)),"Not Found")</f>
        <v>3</v>
      </c>
      <c r="Z1502" s="5">
        <f>IFERROR(VLOOKUP(tbl_HRMaster[[#This Row],[EmployeeID]],tbl_ManagerSurvey[[EmployeeID]:[PerformanceRating]],2,FALSE),"Not Found")</f>
        <v>2</v>
      </c>
      <c r="AA1502" s="5">
        <f>IFERROR(VLOOKUP(tbl_HRMaster[[#This Row],[EmployeeID]],tbl_ManagerSurvey[[EmployeeID]:[PerformanceRating]],3,FALSE),"Not Found")</f>
        <v>3</v>
      </c>
      <c r="AB1502" s="5" t="str">
        <f>IF(tbl_HRMaster[[#This Row],[Attrition]]="Yes","Left","Active")</f>
        <v>Active</v>
      </c>
      <c r="AC1502" s="5" t="str">
        <f>_xlfn.IFS(tbl_HRMaster[[#This Row],[Age]]&lt;25,"Under 25",tbl_HRMaster[[#This Row],[Age]]&lt;35,"25-34",tbl_HRMaster[[#This Row],[Age]]&lt;45,"35-44",tbl_HRMaster[[#This Row],[Age]]&lt;55,"45-54",TRUE,"Above 54")</f>
        <v>25-34</v>
      </c>
      <c r="AD1502" s="5" t="str">
        <f>_xlfn.IFS(
tbl_HRMaster[[#This Row],[YearsAtCompany]]&lt;2,"&lt; 2 Years",
tbl_HRMaster[[#This Row],[YearsAtCompany]]&lt;5,"2-4 Years",
tbl_HRMaster[[#This Row],[YearsAtCompany]]&lt;10,"5-9 Years",
TRUE,"10+ Years"
)</f>
        <v>5-9 Years</v>
      </c>
      <c r="AE1502" s="5">
        <f>IF(tbl_HRMaster[[#This Row],[Attrition]]="Yes",1,0)</f>
        <v>0</v>
      </c>
    </row>
    <row r="1503" spans="1:31" x14ac:dyDescent="0.25">
      <c r="A1503">
        <v>30</v>
      </c>
      <c r="B1503" t="s">
        <v>21</v>
      </c>
      <c r="C1503" t="s">
        <v>22</v>
      </c>
      <c r="D1503" t="s">
        <v>30</v>
      </c>
      <c r="E1503">
        <v>6</v>
      </c>
      <c r="F1503">
        <v>4</v>
      </c>
      <c r="G1503" t="s">
        <v>38</v>
      </c>
      <c r="H1503">
        <v>2161</v>
      </c>
      <c r="I1503" t="s">
        <v>25</v>
      </c>
      <c r="J1503">
        <v>1</v>
      </c>
      <c r="K1503" t="s">
        <v>35</v>
      </c>
      <c r="L1503" t="s">
        <v>27</v>
      </c>
      <c r="M1503">
        <v>30410</v>
      </c>
      <c r="N1503">
        <v>1</v>
      </c>
      <c r="O1503">
        <v>11</v>
      </c>
      <c r="P1503">
        <v>1</v>
      </c>
      <c r="Q1503">
        <v>9</v>
      </c>
      <c r="R1503">
        <v>2</v>
      </c>
      <c r="S1503">
        <v>9</v>
      </c>
      <c r="T1503">
        <v>0</v>
      </c>
      <c r="U1503">
        <v>8</v>
      </c>
      <c r="V1503">
        <f>COUNTIF(tbl_HRMaster[EmployeeID],tbl_HRMaster[[#This Row],[EmployeeID]])</f>
        <v>1</v>
      </c>
      <c r="W1503">
        <f>IFERROR(INDEX(tbl_EmployeeSurvey[EnvironmentSatisfaction],MATCH(tbl_HRMaster[[#This Row],[EmployeeID]],tbl_EmployeeSurvey[EmployeeID],0)),"Not Found")</f>
        <v>2</v>
      </c>
      <c r="X1503">
        <f>IFERROR(INDEX(tbl_EmployeeSurvey[JobSatisfaction],MATCH(tbl_HRMaster[[#This Row],[EmployeeID]],tbl_EmployeeSurvey[EmployeeID],0)),"Not Found")</f>
        <v>1</v>
      </c>
      <c r="Y1503" s="5">
        <f>IFERROR(INDEX(tbl_EmployeeSurvey[WorkLifeBalance],MATCH(tbl_HRMaster[[#This Row],[EmployeeID]],tbl_EmployeeSurvey[EmployeeID],0)),"Not Found")</f>
        <v>3</v>
      </c>
      <c r="Z1503" s="5">
        <f>IFERROR(VLOOKUP(tbl_HRMaster[[#This Row],[EmployeeID]],tbl_ManagerSurvey[[EmployeeID]:[PerformanceRating]],2,FALSE),"Not Found")</f>
        <v>2</v>
      </c>
      <c r="AA1503" s="5">
        <f>IFERROR(VLOOKUP(tbl_HRMaster[[#This Row],[EmployeeID]],tbl_ManagerSurvey[[EmployeeID]:[PerformanceRating]],3,FALSE),"Not Found")</f>
        <v>3</v>
      </c>
      <c r="AB1503" s="5" t="str">
        <f>IF(tbl_HRMaster[[#This Row],[Attrition]]="Yes","Left","Active")</f>
        <v>Active</v>
      </c>
      <c r="AC1503" s="5" t="str">
        <f>_xlfn.IFS(tbl_HRMaster[[#This Row],[Age]]&lt;25,"Under 25",tbl_HRMaster[[#This Row],[Age]]&lt;35,"25-34",tbl_HRMaster[[#This Row],[Age]]&lt;45,"35-44",tbl_HRMaster[[#This Row],[Age]]&lt;55,"45-54",TRUE,"Above 54")</f>
        <v>25-34</v>
      </c>
      <c r="AD1503" s="5" t="str">
        <f>_xlfn.IFS(
tbl_HRMaster[[#This Row],[YearsAtCompany]]&lt;2,"&lt; 2 Years",
tbl_HRMaster[[#This Row],[YearsAtCompany]]&lt;5,"2-4 Years",
tbl_HRMaster[[#This Row],[YearsAtCompany]]&lt;10,"5-9 Years",
TRUE,"10+ Years"
)</f>
        <v>5-9 Years</v>
      </c>
      <c r="AE1503" s="5">
        <f>IF(tbl_HRMaster[[#This Row],[Attrition]]="Yes",1,0)</f>
        <v>0</v>
      </c>
    </row>
    <row r="1504" spans="1:31" x14ac:dyDescent="0.25">
      <c r="A1504">
        <v>30</v>
      </c>
      <c r="B1504" t="s">
        <v>21</v>
      </c>
      <c r="C1504" t="s">
        <v>22</v>
      </c>
      <c r="D1504" t="s">
        <v>30</v>
      </c>
      <c r="E1504">
        <v>6</v>
      </c>
      <c r="F1504">
        <v>4</v>
      </c>
      <c r="G1504" t="s">
        <v>38</v>
      </c>
      <c r="H1504">
        <v>3631</v>
      </c>
      <c r="I1504" t="s">
        <v>25</v>
      </c>
      <c r="J1504">
        <v>1</v>
      </c>
      <c r="K1504" t="s">
        <v>35</v>
      </c>
      <c r="L1504" t="s">
        <v>27</v>
      </c>
      <c r="M1504">
        <v>30410</v>
      </c>
      <c r="N1504">
        <v>1</v>
      </c>
      <c r="O1504">
        <v>11</v>
      </c>
      <c r="P1504">
        <v>1</v>
      </c>
      <c r="Q1504">
        <v>9</v>
      </c>
      <c r="R1504">
        <v>2</v>
      </c>
      <c r="S1504">
        <v>9</v>
      </c>
      <c r="T1504">
        <v>0</v>
      </c>
      <c r="U1504">
        <v>8</v>
      </c>
      <c r="V1504">
        <f>COUNTIF(tbl_HRMaster[EmployeeID],tbl_HRMaster[[#This Row],[EmployeeID]])</f>
        <v>1</v>
      </c>
      <c r="W1504">
        <f>IFERROR(INDEX(tbl_EmployeeSurvey[EnvironmentSatisfaction],MATCH(tbl_HRMaster[[#This Row],[EmployeeID]],tbl_EmployeeSurvey[EmployeeID],0)),"Not Found")</f>
        <v>2</v>
      </c>
      <c r="X1504">
        <f>IFERROR(INDEX(tbl_EmployeeSurvey[JobSatisfaction],MATCH(tbl_HRMaster[[#This Row],[EmployeeID]],tbl_EmployeeSurvey[EmployeeID],0)),"Not Found")</f>
        <v>1</v>
      </c>
      <c r="Y1504" s="5">
        <f>IFERROR(INDEX(tbl_EmployeeSurvey[WorkLifeBalance],MATCH(tbl_HRMaster[[#This Row],[EmployeeID]],tbl_EmployeeSurvey[EmployeeID],0)),"Not Found")</f>
        <v>3</v>
      </c>
      <c r="Z1504" s="5">
        <f>IFERROR(VLOOKUP(tbl_HRMaster[[#This Row],[EmployeeID]],tbl_ManagerSurvey[[EmployeeID]:[PerformanceRating]],2,FALSE),"Not Found")</f>
        <v>2</v>
      </c>
      <c r="AA1504" s="5">
        <f>IFERROR(VLOOKUP(tbl_HRMaster[[#This Row],[EmployeeID]],tbl_ManagerSurvey[[EmployeeID]:[PerformanceRating]],3,FALSE),"Not Found")</f>
        <v>3</v>
      </c>
      <c r="AB1504" s="5" t="str">
        <f>IF(tbl_HRMaster[[#This Row],[Attrition]]="Yes","Left","Active")</f>
        <v>Active</v>
      </c>
      <c r="AC1504" s="5" t="str">
        <f>_xlfn.IFS(tbl_HRMaster[[#This Row],[Age]]&lt;25,"Under 25",tbl_HRMaster[[#This Row],[Age]]&lt;35,"25-34",tbl_HRMaster[[#This Row],[Age]]&lt;45,"35-44",tbl_HRMaster[[#This Row],[Age]]&lt;55,"45-54",TRUE,"Above 54")</f>
        <v>25-34</v>
      </c>
      <c r="AD1504" s="5" t="str">
        <f>_xlfn.IFS(
tbl_HRMaster[[#This Row],[YearsAtCompany]]&lt;2,"&lt; 2 Years",
tbl_HRMaster[[#This Row],[YearsAtCompany]]&lt;5,"2-4 Years",
tbl_HRMaster[[#This Row],[YearsAtCompany]]&lt;10,"5-9 Years",
TRUE,"10+ Years"
)</f>
        <v>5-9 Years</v>
      </c>
      <c r="AE1504" s="5">
        <f>IF(tbl_HRMaster[[#This Row],[Attrition]]="Yes",1,0)</f>
        <v>0</v>
      </c>
    </row>
    <row r="1505" spans="1:31" x14ac:dyDescent="0.25">
      <c r="A1505">
        <v>45</v>
      </c>
      <c r="B1505" t="s">
        <v>21</v>
      </c>
      <c r="C1505" t="s">
        <v>36</v>
      </c>
      <c r="D1505" t="s">
        <v>30</v>
      </c>
      <c r="E1505">
        <v>8</v>
      </c>
      <c r="F1505">
        <v>1</v>
      </c>
      <c r="G1505" t="s">
        <v>24</v>
      </c>
      <c r="H1505">
        <v>439</v>
      </c>
      <c r="I1505" t="s">
        <v>34</v>
      </c>
      <c r="J1505">
        <v>2</v>
      </c>
      <c r="K1505" t="s">
        <v>35</v>
      </c>
      <c r="L1505" t="s">
        <v>27</v>
      </c>
      <c r="M1505">
        <v>33190</v>
      </c>
      <c r="N1505">
        <v>1</v>
      </c>
      <c r="O1505">
        <v>12</v>
      </c>
      <c r="P1505">
        <v>1</v>
      </c>
      <c r="Q1505">
        <v>9</v>
      </c>
      <c r="R1505">
        <v>3</v>
      </c>
      <c r="S1505">
        <v>9</v>
      </c>
      <c r="T1505">
        <v>0</v>
      </c>
      <c r="U1505">
        <v>8</v>
      </c>
      <c r="V1505">
        <f>COUNTIF(tbl_HRMaster[EmployeeID],tbl_HRMaster[[#This Row],[EmployeeID]])</f>
        <v>1</v>
      </c>
      <c r="W1505">
        <f>IFERROR(INDEX(tbl_EmployeeSurvey[EnvironmentSatisfaction],MATCH(tbl_HRMaster[[#This Row],[EmployeeID]],tbl_EmployeeSurvey[EmployeeID],0)),"Not Found")</f>
        <v>3</v>
      </c>
      <c r="X1505">
        <f>IFERROR(INDEX(tbl_EmployeeSurvey[JobSatisfaction],MATCH(tbl_HRMaster[[#This Row],[EmployeeID]],tbl_EmployeeSurvey[EmployeeID],0)),"Not Found")</f>
        <v>2</v>
      </c>
      <c r="Y1505" s="5">
        <f>IFERROR(INDEX(tbl_EmployeeSurvey[WorkLifeBalance],MATCH(tbl_HRMaster[[#This Row],[EmployeeID]],tbl_EmployeeSurvey[EmployeeID],0)),"Not Found")</f>
        <v>2</v>
      </c>
      <c r="Z1505" s="5">
        <f>IFERROR(VLOOKUP(tbl_HRMaster[[#This Row],[EmployeeID]],tbl_ManagerSurvey[[EmployeeID]:[PerformanceRating]],2,FALSE),"Not Found")</f>
        <v>3</v>
      </c>
      <c r="AA1505" s="5">
        <f>IFERROR(VLOOKUP(tbl_HRMaster[[#This Row],[EmployeeID]],tbl_ManagerSurvey[[EmployeeID]:[PerformanceRating]],3,FALSE),"Not Found")</f>
        <v>3</v>
      </c>
      <c r="AB1505" s="5" t="str">
        <f>IF(tbl_HRMaster[[#This Row],[Attrition]]="Yes","Left","Active")</f>
        <v>Active</v>
      </c>
      <c r="AC1505" s="5" t="str">
        <f>_xlfn.IFS(tbl_HRMaster[[#This Row],[Age]]&lt;25,"Under 25",tbl_HRMaster[[#This Row],[Age]]&lt;35,"25-34",tbl_HRMaster[[#This Row],[Age]]&lt;45,"35-44",tbl_HRMaster[[#This Row],[Age]]&lt;55,"45-54",TRUE,"Above 54")</f>
        <v>45-54</v>
      </c>
      <c r="AD1505" s="5" t="str">
        <f>_xlfn.IFS(
tbl_HRMaster[[#This Row],[YearsAtCompany]]&lt;2,"&lt; 2 Years",
tbl_HRMaster[[#This Row],[YearsAtCompany]]&lt;5,"2-4 Years",
tbl_HRMaster[[#This Row],[YearsAtCompany]]&lt;10,"5-9 Years",
TRUE,"10+ Years"
)</f>
        <v>5-9 Years</v>
      </c>
      <c r="AE1505" s="5">
        <f>IF(tbl_HRMaster[[#This Row],[Attrition]]="Yes",1,0)</f>
        <v>0</v>
      </c>
    </row>
    <row r="1506" spans="1:31" x14ac:dyDescent="0.25">
      <c r="A1506">
        <v>45</v>
      </c>
      <c r="B1506" t="s">
        <v>21</v>
      </c>
      <c r="C1506" t="s">
        <v>36</v>
      </c>
      <c r="D1506" t="s">
        <v>30</v>
      </c>
      <c r="E1506">
        <v>8</v>
      </c>
      <c r="F1506">
        <v>1</v>
      </c>
      <c r="G1506" t="s">
        <v>24</v>
      </c>
      <c r="H1506">
        <v>1909</v>
      </c>
      <c r="I1506" t="s">
        <v>34</v>
      </c>
      <c r="J1506">
        <v>2</v>
      </c>
      <c r="K1506" t="s">
        <v>35</v>
      </c>
      <c r="L1506" t="s">
        <v>27</v>
      </c>
      <c r="M1506">
        <v>33190</v>
      </c>
      <c r="N1506">
        <v>1</v>
      </c>
      <c r="O1506">
        <v>12</v>
      </c>
      <c r="P1506">
        <v>1</v>
      </c>
      <c r="Q1506">
        <v>9</v>
      </c>
      <c r="R1506">
        <v>3</v>
      </c>
      <c r="S1506">
        <v>9</v>
      </c>
      <c r="T1506">
        <v>0</v>
      </c>
      <c r="U1506">
        <v>8</v>
      </c>
      <c r="V1506">
        <f>COUNTIF(tbl_HRMaster[EmployeeID],tbl_HRMaster[[#This Row],[EmployeeID]])</f>
        <v>1</v>
      </c>
      <c r="W1506">
        <f>IFERROR(INDEX(tbl_EmployeeSurvey[EnvironmentSatisfaction],MATCH(tbl_HRMaster[[#This Row],[EmployeeID]],tbl_EmployeeSurvey[EmployeeID],0)),"Not Found")</f>
        <v>3</v>
      </c>
      <c r="X1506">
        <f>IFERROR(INDEX(tbl_EmployeeSurvey[JobSatisfaction],MATCH(tbl_HRMaster[[#This Row],[EmployeeID]],tbl_EmployeeSurvey[EmployeeID],0)),"Not Found")</f>
        <v>2</v>
      </c>
      <c r="Y1506" s="5">
        <f>IFERROR(INDEX(tbl_EmployeeSurvey[WorkLifeBalance],MATCH(tbl_HRMaster[[#This Row],[EmployeeID]],tbl_EmployeeSurvey[EmployeeID],0)),"Not Found")</f>
        <v>2</v>
      </c>
      <c r="Z1506" s="5">
        <f>IFERROR(VLOOKUP(tbl_HRMaster[[#This Row],[EmployeeID]],tbl_ManagerSurvey[[EmployeeID]:[PerformanceRating]],2,FALSE),"Not Found")</f>
        <v>3</v>
      </c>
      <c r="AA1506" s="5">
        <f>IFERROR(VLOOKUP(tbl_HRMaster[[#This Row],[EmployeeID]],tbl_ManagerSurvey[[EmployeeID]:[PerformanceRating]],3,FALSE),"Not Found")</f>
        <v>3</v>
      </c>
      <c r="AB1506" s="5" t="str">
        <f>IF(tbl_HRMaster[[#This Row],[Attrition]]="Yes","Left","Active")</f>
        <v>Active</v>
      </c>
      <c r="AC1506" s="5" t="str">
        <f>_xlfn.IFS(tbl_HRMaster[[#This Row],[Age]]&lt;25,"Under 25",tbl_HRMaster[[#This Row],[Age]]&lt;35,"25-34",tbl_HRMaster[[#This Row],[Age]]&lt;45,"35-44",tbl_HRMaster[[#This Row],[Age]]&lt;55,"45-54",TRUE,"Above 54")</f>
        <v>45-54</v>
      </c>
      <c r="AD1506" s="5" t="str">
        <f>_xlfn.IFS(
tbl_HRMaster[[#This Row],[YearsAtCompany]]&lt;2,"&lt; 2 Years",
tbl_HRMaster[[#This Row],[YearsAtCompany]]&lt;5,"2-4 Years",
tbl_HRMaster[[#This Row],[YearsAtCompany]]&lt;10,"5-9 Years",
TRUE,"10+ Years"
)</f>
        <v>5-9 Years</v>
      </c>
      <c r="AE1506" s="5">
        <f>IF(tbl_HRMaster[[#This Row],[Attrition]]="Yes",1,0)</f>
        <v>0</v>
      </c>
    </row>
    <row r="1507" spans="1:31" x14ac:dyDescent="0.25">
      <c r="A1507">
        <v>45</v>
      </c>
      <c r="B1507" t="s">
        <v>21</v>
      </c>
      <c r="C1507" t="s">
        <v>36</v>
      </c>
      <c r="D1507" t="s">
        <v>30</v>
      </c>
      <c r="E1507">
        <v>8</v>
      </c>
      <c r="F1507">
        <v>1</v>
      </c>
      <c r="G1507" t="s">
        <v>24</v>
      </c>
      <c r="H1507">
        <v>3379</v>
      </c>
      <c r="I1507" t="s">
        <v>34</v>
      </c>
      <c r="J1507">
        <v>2</v>
      </c>
      <c r="K1507" t="s">
        <v>35</v>
      </c>
      <c r="L1507" t="s">
        <v>27</v>
      </c>
      <c r="M1507">
        <v>33190</v>
      </c>
      <c r="N1507">
        <v>1</v>
      </c>
      <c r="O1507">
        <v>12</v>
      </c>
      <c r="P1507">
        <v>1</v>
      </c>
      <c r="Q1507">
        <v>9</v>
      </c>
      <c r="R1507">
        <v>3</v>
      </c>
      <c r="S1507">
        <v>9</v>
      </c>
      <c r="T1507">
        <v>0</v>
      </c>
      <c r="U1507">
        <v>8</v>
      </c>
      <c r="V1507">
        <f>COUNTIF(tbl_HRMaster[EmployeeID],tbl_HRMaster[[#This Row],[EmployeeID]])</f>
        <v>1</v>
      </c>
      <c r="W1507">
        <f>IFERROR(INDEX(tbl_EmployeeSurvey[EnvironmentSatisfaction],MATCH(tbl_HRMaster[[#This Row],[EmployeeID]],tbl_EmployeeSurvey[EmployeeID],0)),"Not Found")</f>
        <v>3</v>
      </c>
      <c r="X1507">
        <f>IFERROR(INDEX(tbl_EmployeeSurvey[JobSatisfaction],MATCH(tbl_HRMaster[[#This Row],[EmployeeID]],tbl_EmployeeSurvey[EmployeeID],0)),"Not Found")</f>
        <v>2</v>
      </c>
      <c r="Y1507" s="5">
        <f>IFERROR(INDEX(tbl_EmployeeSurvey[WorkLifeBalance],MATCH(tbl_HRMaster[[#This Row],[EmployeeID]],tbl_EmployeeSurvey[EmployeeID],0)),"Not Found")</f>
        <v>2</v>
      </c>
      <c r="Z1507" s="5">
        <f>IFERROR(VLOOKUP(tbl_HRMaster[[#This Row],[EmployeeID]],tbl_ManagerSurvey[[EmployeeID]:[PerformanceRating]],2,FALSE),"Not Found")</f>
        <v>3</v>
      </c>
      <c r="AA1507" s="5">
        <f>IFERROR(VLOOKUP(tbl_HRMaster[[#This Row],[EmployeeID]],tbl_ManagerSurvey[[EmployeeID]:[PerformanceRating]],3,FALSE),"Not Found")</f>
        <v>3</v>
      </c>
      <c r="AB1507" s="5" t="str">
        <f>IF(tbl_HRMaster[[#This Row],[Attrition]]="Yes","Left","Active")</f>
        <v>Active</v>
      </c>
      <c r="AC1507" s="5" t="str">
        <f>_xlfn.IFS(tbl_HRMaster[[#This Row],[Age]]&lt;25,"Under 25",tbl_HRMaster[[#This Row],[Age]]&lt;35,"25-34",tbl_HRMaster[[#This Row],[Age]]&lt;45,"35-44",tbl_HRMaster[[#This Row],[Age]]&lt;55,"45-54",TRUE,"Above 54")</f>
        <v>45-54</v>
      </c>
      <c r="AD1507" s="5" t="str">
        <f>_xlfn.IFS(
tbl_HRMaster[[#This Row],[YearsAtCompany]]&lt;2,"&lt; 2 Years",
tbl_HRMaster[[#This Row],[YearsAtCompany]]&lt;5,"2-4 Years",
tbl_HRMaster[[#This Row],[YearsAtCompany]]&lt;10,"5-9 Years",
TRUE,"10+ Years"
)</f>
        <v>5-9 Years</v>
      </c>
      <c r="AE1507" s="5">
        <f>IF(tbl_HRMaster[[#This Row],[Attrition]]="Yes",1,0)</f>
        <v>0</v>
      </c>
    </row>
    <row r="1508" spans="1:31" x14ac:dyDescent="0.25">
      <c r="A1508">
        <v>27</v>
      </c>
      <c r="B1508" t="s">
        <v>21</v>
      </c>
      <c r="C1508" t="s">
        <v>22</v>
      </c>
      <c r="D1508" t="s">
        <v>23</v>
      </c>
      <c r="E1508">
        <v>2</v>
      </c>
      <c r="F1508">
        <v>4</v>
      </c>
      <c r="G1508" t="s">
        <v>38</v>
      </c>
      <c r="H1508">
        <v>353</v>
      </c>
      <c r="I1508" t="s">
        <v>34</v>
      </c>
      <c r="J1508">
        <v>2</v>
      </c>
      <c r="K1508" t="s">
        <v>44</v>
      </c>
      <c r="L1508" t="s">
        <v>41</v>
      </c>
      <c r="M1508">
        <v>33460</v>
      </c>
      <c r="N1508">
        <v>1</v>
      </c>
      <c r="O1508">
        <v>21</v>
      </c>
      <c r="P1508">
        <v>1</v>
      </c>
      <c r="Q1508">
        <v>9</v>
      </c>
      <c r="R1508">
        <v>2</v>
      </c>
      <c r="S1508">
        <v>9</v>
      </c>
      <c r="T1508">
        <v>0</v>
      </c>
      <c r="U1508">
        <v>8</v>
      </c>
      <c r="V1508">
        <f>COUNTIF(tbl_HRMaster[EmployeeID],tbl_HRMaster[[#This Row],[EmployeeID]])</f>
        <v>1</v>
      </c>
      <c r="W1508">
        <f>IFERROR(INDEX(tbl_EmployeeSurvey[EnvironmentSatisfaction],MATCH(tbl_HRMaster[[#This Row],[EmployeeID]],tbl_EmployeeSurvey[EmployeeID],0)),"Not Found")</f>
        <v>3</v>
      </c>
      <c r="X1508">
        <f>IFERROR(INDEX(tbl_EmployeeSurvey[JobSatisfaction],MATCH(tbl_HRMaster[[#This Row],[EmployeeID]],tbl_EmployeeSurvey[EmployeeID],0)),"Not Found")</f>
        <v>4</v>
      </c>
      <c r="Y1508" s="5">
        <f>IFERROR(INDEX(tbl_EmployeeSurvey[WorkLifeBalance],MATCH(tbl_HRMaster[[#This Row],[EmployeeID]],tbl_EmployeeSurvey[EmployeeID],0)),"Not Found")</f>
        <v>3</v>
      </c>
      <c r="Z1508" s="5">
        <f>IFERROR(VLOOKUP(tbl_HRMaster[[#This Row],[EmployeeID]],tbl_ManagerSurvey[[EmployeeID]:[PerformanceRating]],2,FALSE),"Not Found")</f>
        <v>2</v>
      </c>
      <c r="AA1508" s="5">
        <f>IFERROR(VLOOKUP(tbl_HRMaster[[#This Row],[EmployeeID]],tbl_ManagerSurvey[[EmployeeID]:[PerformanceRating]],3,FALSE),"Not Found")</f>
        <v>4</v>
      </c>
      <c r="AB1508" s="5" t="str">
        <f>IF(tbl_HRMaster[[#This Row],[Attrition]]="Yes","Left","Active")</f>
        <v>Active</v>
      </c>
      <c r="AC1508" s="5" t="str">
        <f>_xlfn.IFS(tbl_HRMaster[[#This Row],[Age]]&lt;25,"Under 25",tbl_HRMaster[[#This Row],[Age]]&lt;35,"25-34",tbl_HRMaster[[#This Row],[Age]]&lt;45,"35-44",tbl_HRMaster[[#This Row],[Age]]&lt;55,"45-54",TRUE,"Above 54")</f>
        <v>25-34</v>
      </c>
      <c r="AD1508" s="5" t="str">
        <f>_xlfn.IFS(
tbl_HRMaster[[#This Row],[YearsAtCompany]]&lt;2,"&lt; 2 Years",
tbl_HRMaster[[#This Row],[YearsAtCompany]]&lt;5,"2-4 Years",
tbl_HRMaster[[#This Row],[YearsAtCompany]]&lt;10,"5-9 Years",
TRUE,"10+ Years"
)</f>
        <v>5-9 Years</v>
      </c>
      <c r="AE1508" s="5">
        <f>IF(tbl_HRMaster[[#This Row],[Attrition]]="Yes",1,0)</f>
        <v>0</v>
      </c>
    </row>
    <row r="1509" spans="1:31" x14ac:dyDescent="0.25">
      <c r="A1509">
        <v>27</v>
      </c>
      <c r="B1509" t="s">
        <v>21</v>
      </c>
      <c r="C1509" t="s">
        <v>22</v>
      </c>
      <c r="D1509" t="s">
        <v>23</v>
      </c>
      <c r="E1509">
        <v>2</v>
      </c>
      <c r="F1509">
        <v>4</v>
      </c>
      <c r="G1509" t="s">
        <v>38</v>
      </c>
      <c r="H1509">
        <v>1823</v>
      </c>
      <c r="I1509" t="s">
        <v>34</v>
      </c>
      <c r="J1509">
        <v>2</v>
      </c>
      <c r="K1509" t="s">
        <v>44</v>
      </c>
      <c r="L1509" t="s">
        <v>41</v>
      </c>
      <c r="M1509">
        <v>33460</v>
      </c>
      <c r="N1509">
        <v>1</v>
      </c>
      <c r="O1509">
        <v>21</v>
      </c>
      <c r="P1509">
        <v>1</v>
      </c>
      <c r="Q1509">
        <v>9</v>
      </c>
      <c r="R1509">
        <v>2</v>
      </c>
      <c r="S1509">
        <v>9</v>
      </c>
      <c r="T1509">
        <v>0</v>
      </c>
      <c r="U1509">
        <v>8</v>
      </c>
      <c r="V1509">
        <f>COUNTIF(tbl_HRMaster[EmployeeID],tbl_HRMaster[[#This Row],[EmployeeID]])</f>
        <v>1</v>
      </c>
      <c r="W1509">
        <f>IFERROR(INDEX(tbl_EmployeeSurvey[EnvironmentSatisfaction],MATCH(tbl_HRMaster[[#This Row],[EmployeeID]],tbl_EmployeeSurvey[EmployeeID],0)),"Not Found")</f>
        <v>3</v>
      </c>
      <c r="X1509">
        <f>IFERROR(INDEX(tbl_EmployeeSurvey[JobSatisfaction],MATCH(tbl_HRMaster[[#This Row],[EmployeeID]],tbl_EmployeeSurvey[EmployeeID],0)),"Not Found")</f>
        <v>4</v>
      </c>
      <c r="Y1509" s="5">
        <f>IFERROR(INDEX(tbl_EmployeeSurvey[WorkLifeBalance],MATCH(tbl_HRMaster[[#This Row],[EmployeeID]],tbl_EmployeeSurvey[EmployeeID],0)),"Not Found")</f>
        <v>3</v>
      </c>
      <c r="Z1509" s="5">
        <f>IFERROR(VLOOKUP(tbl_HRMaster[[#This Row],[EmployeeID]],tbl_ManagerSurvey[[EmployeeID]:[PerformanceRating]],2,FALSE),"Not Found")</f>
        <v>2</v>
      </c>
      <c r="AA1509" s="5">
        <f>IFERROR(VLOOKUP(tbl_HRMaster[[#This Row],[EmployeeID]],tbl_ManagerSurvey[[EmployeeID]:[PerformanceRating]],3,FALSE),"Not Found")</f>
        <v>4</v>
      </c>
      <c r="AB1509" s="5" t="str">
        <f>IF(tbl_HRMaster[[#This Row],[Attrition]]="Yes","Left","Active")</f>
        <v>Active</v>
      </c>
      <c r="AC1509" s="5" t="str">
        <f>_xlfn.IFS(tbl_HRMaster[[#This Row],[Age]]&lt;25,"Under 25",tbl_HRMaster[[#This Row],[Age]]&lt;35,"25-34",tbl_HRMaster[[#This Row],[Age]]&lt;45,"35-44",tbl_HRMaster[[#This Row],[Age]]&lt;55,"45-54",TRUE,"Above 54")</f>
        <v>25-34</v>
      </c>
      <c r="AD1509" s="5" t="str">
        <f>_xlfn.IFS(
tbl_HRMaster[[#This Row],[YearsAtCompany]]&lt;2,"&lt; 2 Years",
tbl_HRMaster[[#This Row],[YearsAtCompany]]&lt;5,"2-4 Years",
tbl_HRMaster[[#This Row],[YearsAtCompany]]&lt;10,"5-9 Years",
TRUE,"10+ Years"
)</f>
        <v>5-9 Years</v>
      </c>
      <c r="AE1509" s="5">
        <f>IF(tbl_HRMaster[[#This Row],[Attrition]]="Yes",1,0)</f>
        <v>0</v>
      </c>
    </row>
    <row r="1510" spans="1:31" x14ac:dyDescent="0.25">
      <c r="A1510">
        <v>27</v>
      </c>
      <c r="B1510" t="s">
        <v>21</v>
      </c>
      <c r="C1510" t="s">
        <v>22</v>
      </c>
      <c r="D1510" t="s">
        <v>23</v>
      </c>
      <c r="E1510">
        <v>2</v>
      </c>
      <c r="F1510">
        <v>4</v>
      </c>
      <c r="G1510" t="s">
        <v>38</v>
      </c>
      <c r="H1510">
        <v>3293</v>
      </c>
      <c r="I1510" t="s">
        <v>34</v>
      </c>
      <c r="J1510">
        <v>2</v>
      </c>
      <c r="K1510" t="s">
        <v>44</v>
      </c>
      <c r="L1510" t="s">
        <v>41</v>
      </c>
      <c r="M1510">
        <v>33460</v>
      </c>
      <c r="N1510">
        <v>1</v>
      </c>
      <c r="O1510">
        <v>21</v>
      </c>
      <c r="P1510">
        <v>1</v>
      </c>
      <c r="Q1510">
        <v>9</v>
      </c>
      <c r="R1510">
        <v>2</v>
      </c>
      <c r="S1510">
        <v>9</v>
      </c>
      <c r="T1510">
        <v>0</v>
      </c>
      <c r="U1510">
        <v>8</v>
      </c>
      <c r="V1510">
        <f>COUNTIF(tbl_HRMaster[EmployeeID],tbl_HRMaster[[#This Row],[EmployeeID]])</f>
        <v>1</v>
      </c>
      <c r="W1510">
        <f>IFERROR(INDEX(tbl_EmployeeSurvey[EnvironmentSatisfaction],MATCH(tbl_HRMaster[[#This Row],[EmployeeID]],tbl_EmployeeSurvey[EmployeeID],0)),"Not Found")</f>
        <v>3</v>
      </c>
      <c r="X1510">
        <f>IFERROR(INDEX(tbl_EmployeeSurvey[JobSatisfaction],MATCH(tbl_HRMaster[[#This Row],[EmployeeID]],tbl_EmployeeSurvey[EmployeeID],0)),"Not Found")</f>
        <v>4</v>
      </c>
      <c r="Y1510" s="5">
        <f>IFERROR(INDEX(tbl_EmployeeSurvey[WorkLifeBalance],MATCH(tbl_HRMaster[[#This Row],[EmployeeID]],tbl_EmployeeSurvey[EmployeeID],0)),"Not Found")</f>
        <v>3</v>
      </c>
      <c r="Z1510" s="5">
        <f>IFERROR(VLOOKUP(tbl_HRMaster[[#This Row],[EmployeeID]],tbl_ManagerSurvey[[EmployeeID]:[PerformanceRating]],2,FALSE),"Not Found")</f>
        <v>2</v>
      </c>
      <c r="AA1510" s="5">
        <f>IFERROR(VLOOKUP(tbl_HRMaster[[#This Row],[EmployeeID]],tbl_ManagerSurvey[[EmployeeID]:[PerformanceRating]],3,FALSE),"Not Found")</f>
        <v>4</v>
      </c>
      <c r="AB1510" s="5" t="str">
        <f>IF(tbl_HRMaster[[#This Row],[Attrition]]="Yes","Left","Active")</f>
        <v>Active</v>
      </c>
      <c r="AC1510" s="5" t="str">
        <f>_xlfn.IFS(tbl_HRMaster[[#This Row],[Age]]&lt;25,"Under 25",tbl_HRMaster[[#This Row],[Age]]&lt;35,"25-34",tbl_HRMaster[[#This Row],[Age]]&lt;45,"35-44",tbl_HRMaster[[#This Row],[Age]]&lt;55,"45-54",TRUE,"Above 54")</f>
        <v>25-34</v>
      </c>
      <c r="AD1510" s="5" t="str">
        <f>_xlfn.IFS(
tbl_HRMaster[[#This Row],[YearsAtCompany]]&lt;2,"&lt; 2 Years",
tbl_HRMaster[[#This Row],[YearsAtCompany]]&lt;5,"2-4 Years",
tbl_HRMaster[[#This Row],[YearsAtCompany]]&lt;10,"5-9 Years",
TRUE,"10+ Years"
)</f>
        <v>5-9 Years</v>
      </c>
      <c r="AE1510" s="5">
        <f>IF(tbl_HRMaster[[#This Row],[Attrition]]="Yes",1,0)</f>
        <v>0</v>
      </c>
    </row>
    <row r="1511" spans="1:31" x14ac:dyDescent="0.25">
      <c r="A1511">
        <v>43</v>
      </c>
      <c r="B1511" t="s">
        <v>21</v>
      </c>
      <c r="C1511" t="s">
        <v>29</v>
      </c>
      <c r="D1511" t="s">
        <v>30</v>
      </c>
      <c r="E1511">
        <v>14</v>
      </c>
      <c r="F1511">
        <v>3</v>
      </c>
      <c r="G1511" t="s">
        <v>38</v>
      </c>
      <c r="H1511">
        <v>73</v>
      </c>
      <c r="I1511" t="s">
        <v>25</v>
      </c>
      <c r="J1511">
        <v>5</v>
      </c>
      <c r="K1511" t="s">
        <v>39</v>
      </c>
      <c r="L1511" t="s">
        <v>41</v>
      </c>
      <c r="M1511">
        <v>38860</v>
      </c>
      <c r="N1511">
        <v>1</v>
      </c>
      <c r="O1511">
        <v>17</v>
      </c>
      <c r="P1511">
        <v>2</v>
      </c>
      <c r="Q1511">
        <v>9</v>
      </c>
      <c r="R1511">
        <v>2</v>
      </c>
      <c r="S1511">
        <v>9</v>
      </c>
      <c r="T1511">
        <v>0</v>
      </c>
      <c r="U1511">
        <v>0</v>
      </c>
      <c r="V1511">
        <f>COUNTIF(tbl_HRMaster[EmployeeID],tbl_HRMaster[[#This Row],[EmployeeID]])</f>
        <v>1</v>
      </c>
      <c r="W1511">
        <f>IFERROR(INDEX(tbl_EmployeeSurvey[EnvironmentSatisfaction],MATCH(tbl_HRMaster[[#This Row],[EmployeeID]],tbl_EmployeeSurvey[EmployeeID],0)),"Not Found")</f>
        <v>3</v>
      </c>
      <c r="X1511">
        <f>IFERROR(INDEX(tbl_EmployeeSurvey[JobSatisfaction],MATCH(tbl_HRMaster[[#This Row],[EmployeeID]],tbl_EmployeeSurvey[EmployeeID],0)),"Not Found")</f>
        <v>3</v>
      </c>
      <c r="Y1511" s="5">
        <f>IFERROR(INDEX(tbl_EmployeeSurvey[WorkLifeBalance],MATCH(tbl_HRMaster[[#This Row],[EmployeeID]],tbl_EmployeeSurvey[EmployeeID],0)),"Not Found")</f>
        <v>4</v>
      </c>
      <c r="Z1511" s="5">
        <f>IFERROR(VLOOKUP(tbl_HRMaster[[#This Row],[EmployeeID]],tbl_ManagerSurvey[[EmployeeID]:[PerformanceRating]],2,FALSE),"Not Found")</f>
        <v>3</v>
      </c>
      <c r="AA1511" s="5">
        <f>IFERROR(VLOOKUP(tbl_HRMaster[[#This Row],[EmployeeID]],tbl_ManagerSurvey[[EmployeeID]:[PerformanceRating]],3,FALSE),"Not Found")</f>
        <v>3</v>
      </c>
      <c r="AB1511" s="5" t="str">
        <f>IF(tbl_HRMaster[[#This Row],[Attrition]]="Yes","Left","Active")</f>
        <v>Active</v>
      </c>
      <c r="AC1511" s="5" t="str">
        <f>_xlfn.IFS(tbl_HRMaster[[#This Row],[Age]]&lt;25,"Under 25",tbl_HRMaster[[#This Row],[Age]]&lt;35,"25-34",tbl_HRMaster[[#This Row],[Age]]&lt;45,"35-44",tbl_HRMaster[[#This Row],[Age]]&lt;55,"45-54",TRUE,"Above 54")</f>
        <v>35-44</v>
      </c>
      <c r="AD1511" s="5" t="str">
        <f>_xlfn.IFS(
tbl_HRMaster[[#This Row],[YearsAtCompany]]&lt;2,"&lt; 2 Years",
tbl_HRMaster[[#This Row],[YearsAtCompany]]&lt;5,"2-4 Years",
tbl_HRMaster[[#This Row],[YearsAtCompany]]&lt;10,"5-9 Years",
TRUE,"10+ Years"
)</f>
        <v>5-9 Years</v>
      </c>
      <c r="AE1511" s="5">
        <f>IF(tbl_HRMaster[[#This Row],[Attrition]]="Yes",1,0)</f>
        <v>0</v>
      </c>
    </row>
    <row r="1512" spans="1:31" x14ac:dyDescent="0.25">
      <c r="A1512">
        <v>43</v>
      </c>
      <c r="B1512" t="s">
        <v>21</v>
      </c>
      <c r="C1512" t="s">
        <v>29</v>
      </c>
      <c r="D1512" t="s">
        <v>30</v>
      </c>
      <c r="E1512">
        <v>14</v>
      </c>
      <c r="F1512">
        <v>3</v>
      </c>
      <c r="G1512" t="s">
        <v>38</v>
      </c>
      <c r="H1512">
        <v>1543</v>
      </c>
      <c r="I1512" t="s">
        <v>25</v>
      </c>
      <c r="J1512">
        <v>5</v>
      </c>
      <c r="K1512" t="s">
        <v>39</v>
      </c>
      <c r="L1512" t="s">
        <v>41</v>
      </c>
      <c r="M1512">
        <v>38860</v>
      </c>
      <c r="N1512">
        <v>1</v>
      </c>
      <c r="O1512">
        <v>17</v>
      </c>
      <c r="P1512">
        <v>2</v>
      </c>
      <c r="Q1512">
        <v>9</v>
      </c>
      <c r="R1512">
        <v>2</v>
      </c>
      <c r="S1512">
        <v>9</v>
      </c>
      <c r="T1512">
        <v>0</v>
      </c>
      <c r="U1512">
        <v>0</v>
      </c>
      <c r="V1512">
        <f>COUNTIF(tbl_HRMaster[EmployeeID],tbl_HRMaster[[#This Row],[EmployeeID]])</f>
        <v>1</v>
      </c>
      <c r="W1512">
        <f>IFERROR(INDEX(tbl_EmployeeSurvey[EnvironmentSatisfaction],MATCH(tbl_HRMaster[[#This Row],[EmployeeID]],tbl_EmployeeSurvey[EmployeeID],0)),"Not Found")</f>
        <v>3</v>
      </c>
      <c r="X1512">
        <f>IFERROR(INDEX(tbl_EmployeeSurvey[JobSatisfaction],MATCH(tbl_HRMaster[[#This Row],[EmployeeID]],tbl_EmployeeSurvey[EmployeeID],0)),"Not Found")</f>
        <v>3</v>
      </c>
      <c r="Y1512" s="5">
        <f>IFERROR(INDEX(tbl_EmployeeSurvey[WorkLifeBalance],MATCH(tbl_HRMaster[[#This Row],[EmployeeID]],tbl_EmployeeSurvey[EmployeeID],0)),"Not Found")</f>
        <v>4</v>
      </c>
      <c r="Z1512" s="5">
        <f>IFERROR(VLOOKUP(tbl_HRMaster[[#This Row],[EmployeeID]],tbl_ManagerSurvey[[EmployeeID]:[PerformanceRating]],2,FALSE),"Not Found")</f>
        <v>3</v>
      </c>
      <c r="AA1512" s="5">
        <f>IFERROR(VLOOKUP(tbl_HRMaster[[#This Row],[EmployeeID]],tbl_ManagerSurvey[[EmployeeID]:[PerformanceRating]],3,FALSE),"Not Found")</f>
        <v>3</v>
      </c>
      <c r="AB1512" s="5" t="str">
        <f>IF(tbl_HRMaster[[#This Row],[Attrition]]="Yes","Left","Active")</f>
        <v>Active</v>
      </c>
      <c r="AC1512" s="5" t="str">
        <f>_xlfn.IFS(tbl_HRMaster[[#This Row],[Age]]&lt;25,"Under 25",tbl_HRMaster[[#This Row],[Age]]&lt;35,"25-34",tbl_HRMaster[[#This Row],[Age]]&lt;45,"35-44",tbl_HRMaster[[#This Row],[Age]]&lt;55,"45-54",TRUE,"Above 54")</f>
        <v>35-44</v>
      </c>
      <c r="AD1512" s="5" t="str">
        <f>_xlfn.IFS(
tbl_HRMaster[[#This Row],[YearsAtCompany]]&lt;2,"&lt; 2 Years",
tbl_HRMaster[[#This Row],[YearsAtCompany]]&lt;5,"2-4 Years",
tbl_HRMaster[[#This Row],[YearsAtCompany]]&lt;10,"5-9 Years",
TRUE,"10+ Years"
)</f>
        <v>5-9 Years</v>
      </c>
      <c r="AE1512" s="5">
        <f>IF(tbl_HRMaster[[#This Row],[Attrition]]="Yes",1,0)</f>
        <v>0</v>
      </c>
    </row>
    <row r="1513" spans="1:31" x14ac:dyDescent="0.25">
      <c r="A1513">
        <v>43</v>
      </c>
      <c r="B1513" t="s">
        <v>21</v>
      </c>
      <c r="C1513" t="s">
        <v>29</v>
      </c>
      <c r="D1513" t="s">
        <v>30</v>
      </c>
      <c r="E1513">
        <v>14</v>
      </c>
      <c r="F1513">
        <v>3</v>
      </c>
      <c r="G1513" t="s">
        <v>38</v>
      </c>
      <c r="H1513">
        <v>3013</v>
      </c>
      <c r="I1513" t="s">
        <v>25</v>
      </c>
      <c r="J1513">
        <v>5</v>
      </c>
      <c r="K1513" t="s">
        <v>39</v>
      </c>
      <c r="L1513" t="s">
        <v>41</v>
      </c>
      <c r="M1513">
        <v>38860</v>
      </c>
      <c r="N1513">
        <v>1</v>
      </c>
      <c r="O1513">
        <v>17</v>
      </c>
      <c r="P1513">
        <v>2</v>
      </c>
      <c r="Q1513">
        <v>9</v>
      </c>
      <c r="R1513">
        <v>2</v>
      </c>
      <c r="S1513">
        <v>9</v>
      </c>
      <c r="T1513">
        <v>0</v>
      </c>
      <c r="U1513">
        <v>0</v>
      </c>
      <c r="V1513">
        <f>COUNTIF(tbl_HRMaster[EmployeeID],tbl_HRMaster[[#This Row],[EmployeeID]])</f>
        <v>1</v>
      </c>
      <c r="W1513">
        <f>IFERROR(INDEX(tbl_EmployeeSurvey[EnvironmentSatisfaction],MATCH(tbl_HRMaster[[#This Row],[EmployeeID]],tbl_EmployeeSurvey[EmployeeID],0)),"Not Found")</f>
        <v>3</v>
      </c>
      <c r="X1513">
        <f>IFERROR(INDEX(tbl_EmployeeSurvey[JobSatisfaction],MATCH(tbl_HRMaster[[#This Row],[EmployeeID]],tbl_EmployeeSurvey[EmployeeID],0)),"Not Found")</f>
        <v>3</v>
      </c>
      <c r="Y1513" s="5">
        <f>IFERROR(INDEX(tbl_EmployeeSurvey[WorkLifeBalance],MATCH(tbl_HRMaster[[#This Row],[EmployeeID]],tbl_EmployeeSurvey[EmployeeID],0)),"Not Found")</f>
        <v>4</v>
      </c>
      <c r="Z1513" s="5">
        <f>IFERROR(VLOOKUP(tbl_HRMaster[[#This Row],[EmployeeID]],tbl_ManagerSurvey[[EmployeeID]:[PerformanceRating]],2,FALSE),"Not Found")</f>
        <v>3</v>
      </c>
      <c r="AA1513" s="5">
        <f>IFERROR(VLOOKUP(tbl_HRMaster[[#This Row],[EmployeeID]],tbl_ManagerSurvey[[EmployeeID]:[PerformanceRating]],3,FALSE),"Not Found")</f>
        <v>3</v>
      </c>
      <c r="AB1513" s="5" t="str">
        <f>IF(tbl_HRMaster[[#This Row],[Attrition]]="Yes","Left","Active")</f>
        <v>Active</v>
      </c>
      <c r="AC1513" s="5" t="str">
        <f>_xlfn.IFS(tbl_HRMaster[[#This Row],[Age]]&lt;25,"Under 25",tbl_HRMaster[[#This Row],[Age]]&lt;35,"25-34",tbl_HRMaster[[#This Row],[Age]]&lt;45,"35-44",tbl_HRMaster[[#This Row],[Age]]&lt;55,"45-54",TRUE,"Above 54")</f>
        <v>35-44</v>
      </c>
      <c r="AD1513" s="5" t="str">
        <f>_xlfn.IFS(
tbl_HRMaster[[#This Row],[YearsAtCompany]]&lt;2,"&lt; 2 Years",
tbl_HRMaster[[#This Row],[YearsAtCompany]]&lt;5,"2-4 Years",
tbl_HRMaster[[#This Row],[YearsAtCompany]]&lt;10,"5-9 Years",
TRUE,"10+ Years"
)</f>
        <v>5-9 Years</v>
      </c>
      <c r="AE1513" s="5">
        <f>IF(tbl_HRMaster[[#This Row],[Attrition]]="Yes",1,0)</f>
        <v>0</v>
      </c>
    </row>
    <row r="1514" spans="1:31" x14ac:dyDescent="0.25">
      <c r="A1514">
        <v>34</v>
      </c>
      <c r="B1514" t="s">
        <v>28</v>
      </c>
      <c r="C1514" t="s">
        <v>29</v>
      </c>
      <c r="D1514" t="s">
        <v>37</v>
      </c>
      <c r="E1514">
        <v>4</v>
      </c>
      <c r="F1514">
        <v>4</v>
      </c>
      <c r="G1514" t="s">
        <v>24</v>
      </c>
      <c r="H1514">
        <v>1324</v>
      </c>
      <c r="I1514" t="s">
        <v>25</v>
      </c>
      <c r="J1514">
        <v>5</v>
      </c>
      <c r="K1514" t="s">
        <v>35</v>
      </c>
      <c r="L1514" t="s">
        <v>32</v>
      </c>
      <c r="M1514">
        <v>55620</v>
      </c>
      <c r="N1514">
        <v>1</v>
      </c>
      <c r="O1514">
        <v>15</v>
      </c>
      <c r="P1514">
        <v>0</v>
      </c>
      <c r="Q1514">
        <v>9</v>
      </c>
      <c r="R1514">
        <v>3</v>
      </c>
      <c r="S1514">
        <v>9</v>
      </c>
      <c r="T1514">
        <v>0</v>
      </c>
      <c r="U1514">
        <v>6</v>
      </c>
      <c r="V1514">
        <f>COUNTIF(tbl_HRMaster[EmployeeID],tbl_HRMaster[[#This Row],[EmployeeID]])</f>
        <v>1</v>
      </c>
      <c r="W1514">
        <f>IFERROR(INDEX(tbl_EmployeeSurvey[EnvironmentSatisfaction],MATCH(tbl_HRMaster[[#This Row],[EmployeeID]],tbl_EmployeeSurvey[EmployeeID],0)),"Not Found")</f>
        <v>1</v>
      </c>
      <c r="X1514">
        <f>IFERROR(INDEX(tbl_EmployeeSurvey[JobSatisfaction],MATCH(tbl_HRMaster[[#This Row],[EmployeeID]],tbl_EmployeeSurvey[EmployeeID],0)),"Not Found")</f>
        <v>3</v>
      </c>
      <c r="Y1514" s="5">
        <f>IFERROR(INDEX(tbl_EmployeeSurvey[WorkLifeBalance],MATCH(tbl_HRMaster[[#This Row],[EmployeeID]],tbl_EmployeeSurvey[EmployeeID],0)),"Not Found")</f>
        <v>3</v>
      </c>
      <c r="Z1514" s="5">
        <f>IFERROR(VLOOKUP(tbl_HRMaster[[#This Row],[EmployeeID]],tbl_ManagerSurvey[[EmployeeID]:[PerformanceRating]],2,FALSE),"Not Found")</f>
        <v>3</v>
      </c>
      <c r="AA1514" s="5">
        <f>IFERROR(VLOOKUP(tbl_HRMaster[[#This Row],[EmployeeID]],tbl_ManagerSurvey[[EmployeeID]:[PerformanceRating]],3,FALSE),"Not Found")</f>
        <v>3</v>
      </c>
      <c r="AB1514" s="5" t="str">
        <f>IF(tbl_HRMaster[[#This Row],[Attrition]]="Yes","Left","Active")</f>
        <v>Left</v>
      </c>
      <c r="AC1514" s="5" t="str">
        <f>_xlfn.IFS(tbl_HRMaster[[#This Row],[Age]]&lt;25,"Under 25",tbl_HRMaster[[#This Row],[Age]]&lt;35,"25-34",tbl_HRMaster[[#This Row],[Age]]&lt;45,"35-44",tbl_HRMaster[[#This Row],[Age]]&lt;55,"45-54",TRUE,"Above 54")</f>
        <v>25-34</v>
      </c>
      <c r="AD1514" s="5" t="str">
        <f>_xlfn.IFS(
tbl_HRMaster[[#This Row],[YearsAtCompany]]&lt;2,"&lt; 2 Years",
tbl_HRMaster[[#This Row],[YearsAtCompany]]&lt;5,"2-4 Years",
tbl_HRMaster[[#This Row],[YearsAtCompany]]&lt;10,"5-9 Years",
TRUE,"10+ Years"
)</f>
        <v>5-9 Years</v>
      </c>
      <c r="AE1514" s="5">
        <f>IF(tbl_HRMaster[[#This Row],[Attrition]]="Yes",1,0)</f>
        <v>1</v>
      </c>
    </row>
    <row r="1515" spans="1:31" x14ac:dyDescent="0.25">
      <c r="A1515">
        <v>34</v>
      </c>
      <c r="B1515" t="s">
        <v>28</v>
      </c>
      <c r="C1515" t="s">
        <v>29</v>
      </c>
      <c r="D1515" t="s">
        <v>37</v>
      </c>
      <c r="E1515">
        <v>4</v>
      </c>
      <c r="F1515">
        <v>4</v>
      </c>
      <c r="G1515" t="s">
        <v>24</v>
      </c>
      <c r="H1515">
        <v>2794</v>
      </c>
      <c r="I1515" t="s">
        <v>25</v>
      </c>
      <c r="J1515">
        <v>5</v>
      </c>
      <c r="K1515" t="s">
        <v>35</v>
      </c>
      <c r="L1515" t="s">
        <v>32</v>
      </c>
      <c r="M1515">
        <v>55620</v>
      </c>
      <c r="N1515">
        <v>1</v>
      </c>
      <c r="O1515">
        <v>15</v>
      </c>
      <c r="P1515">
        <v>0</v>
      </c>
      <c r="Q1515">
        <v>9</v>
      </c>
      <c r="R1515">
        <v>3</v>
      </c>
      <c r="S1515">
        <v>9</v>
      </c>
      <c r="T1515">
        <v>0</v>
      </c>
      <c r="U1515">
        <v>6</v>
      </c>
      <c r="V1515">
        <f>COUNTIF(tbl_HRMaster[EmployeeID],tbl_HRMaster[[#This Row],[EmployeeID]])</f>
        <v>1</v>
      </c>
      <c r="W1515">
        <f>IFERROR(INDEX(tbl_EmployeeSurvey[EnvironmentSatisfaction],MATCH(tbl_HRMaster[[#This Row],[EmployeeID]],tbl_EmployeeSurvey[EmployeeID],0)),"Not Found")</f>
        <v>1</v>
      </c>
      <c r="X1515">
        <f>IFERROR(INDEX(tbl_EmployeeSurvey[JobSatisfaction],MATCH(tbl_HRMaster[[#This Row],[EmployeeID]],tbl_EmployeeSurvey[EmployeeID],0)),"Not Found")</f>
        <v>3</v>
      </c>
      <c r="Y1515" s="5">
        <f>IFERROR(INDEX(tbl_EmployeeSurvey[WorkLifeBalance],MATCH(tbl_HRMaster[[#This Row],[EmployeeID]],tbl_EmployeeSurvey[EmployeeID],0)),"Not Found")</f>
        <v>3</v>
      </c>
      <c r="Z1515" s="5">
        <f>IFERROR(VLOOKUP(tbl_HRMaster[[#This Row],[EmployeeID]],tbl_ManagerSurvey[[EmployeeID]:[PerformanceRating]],2,FALSE),"Not Found")</f>
        <v>3</v>
      </c>
      <c r="AA1515" s="5">
        <f>IFERROR(VLOOKUP(tbl_HRMaster[[#This Row],[EmployeeID]],tbl_ManagerSurvey[[EmployeeID]:[PerformanceRating]],3,FALSE),"Not Found")</f>
        <v>3</v>
      </c>
      <c r="AB1515" s="5" t="str">
        <f>IF(tbl_HRMaster[[#This Row],[Attrition]]="Yes","Left","Active")</f>
        <v>Left</v>
      </c>
      <c r="AC1515" s="5" t="str">
        <f>_xlfn.IFS(tbl_HRMaster[[#This Row],[Age]]&lt;25,"Under 25",tbl_HRMaster[[#This Row],[Age]]&lt;35,"25-34",tbl_HRMaster[[#This Row],[Age]]&lt;45,"35-44",tbl_HRMaster[[#This Row],[Age]]&lt;55,"45-54",TRUE,"Above 54")</f>
        <v>25-34</v>
      </c>
      <c r="AD1515" s="5" t="str">
        <f>_xlfn.IFS(
tbl_HRMaster[[#This Row],[YearsAtCompany]]&lt;2,"&lt; 2 Years",
tbl_HRMaster[[#This Row],[YearsAtCompany]]&lt;5,"2-4 Years",
tbl_HRMaster[[#This Row],[YearsAtCompany]]&lt;10,"5-9 Years",
TRUE,"10+ Years"
)</f>
        <v>5-9 Years</v>
      </c>
      <c r="AE1515" s="5">
        <f>IF(tbl_HRMaster[[#This Row],[Attrition]]="Yes",1,0)</f>
        <v>1</v>
      </c>
    </row>
    <row r="1516" spans="1:31" x14ac:dyDescent="0.25">
      <c r="A1516">
        <v>34</v>
      </c>
      <c r="B1516" t="s">
        <v>28</v>
      </c>
      <c r="C1516" t="s">
        <v>29</v>
      </c>
      <c r="D1516" t="s">
        <v>37</v>
      </c>
      <c r="E1516">
        <v>4</v>
      </c>
      <c r="F1516">
        <v>4</v>
      </c>
      <c r="G1516" t="s">
        <v>24</v>
      </c>
      <c r="H1516">
        <v>4264</v>
      </c>
      <c r="I1516" t="s">
        <v>25</v>
      </c>
      <c r="J1516">
        <v>5</v>
      </c>
      <c r="K1516" t="s">
        <v>35</v>
      </c>
      <c r="L1516" t="s">
        <v>32</v>
      </c>
      <c r="M1516">
        <v>55620</v>
      </c>
      <c r="N1516">
        <v>1</v>
      </c>
      <c r="O1516">
        <v>15</v>
      </c>
      <c r="P1516">
        <v>0</v>
      </c>
      <c r="Q1516">
        <v>9</v>
      </c>
      <c r="R1516">
        <v>3</v>
      </c>
      <c r="S1516">
        <v>9</v>
      </c>
      <c r="T1516">
        <v>0</v>
      </c>
      <c r="U1516">
        <v>6</v>
      </c>
      <c r="V1516">
        <f>COUNTIF(tbl_HRMaster[EmployeeID],tbl_HRMaster[[#This Row],[EmployeeID]])</f>
        <v>1</v>
      </c>
      <c r="W1516">
        <f>IFERROR(INDEX(tbl_EmployeeSurvey[EnvironmentSatisfaction],MATCH(tbl_HRMaster[[#This Row],[EmployeeID]],tbl_EmployeeSurvey[EmployeeID],0)),"Not Found")</f>
        <v>1</v>
      </c>
      <c r="X1516">
        <f>IFERROR(INDEX(tbl_EmployeeSurvey[JobSatisfaction],MATCH(tbl_HRMaster[[#This Row],[EmployeeID]],tbl_EmployeeSurvey[EmployeeID],0)),"Not Found")</f>
        <v>3</v>
      </c>
      <c r="Y1516" s="5">
        <f>IFERROR(INDEX(tbl_EmployeeSurvey[WorkLifeBalance],MATCH(tbl_HRMaster[[#This Row],[EmployeeID]],tbl_EmployeeSurvey[EmployeeID],0)),"Not Found")</f>
        <v>3</v>
      </c>
      <c r="Z1516" s="5">
        <f>IFERROR(VLOOKUP(tbl_HRMaster[[#This Row],[EmployeeID]],tbl_ManagerSurvey[[EmployeeID]:[PerformanceRating]],2,FALSE),"Not Found")</f>
        <v>3</v>
      </c>
      <c r="AA1516" s="5">
        <f>IFERROR(VLOOKUP(tbl_HRMaster[[#This Row],[EmployeeID]],tbl_ManagerSurvey[[EmployeeID]:[PerformanceRating]],3,FALSE),"Not Found")</f>
        <v>3</v>
      </c>
      <c r="AB1516" s="5" t="str">
        <f>IF(tbl_HRMaster[[#This Row],[Attrition]]="Yes","Left","Active")</f>
        <v>Left</v>
      </c>
      <c r="AC1516" s="5" t="str">
        <f>_xlfn.IFS(tbl_HRMaster[[#This Row],[Age]]&lt;25,"Under 25",tbl_HRMaster[[#This Row],[Age]]&lt;35,"25-34",tbl_HRMaster[[#This Row],[Age]]&lt;45,"35-44",tbl_HRMaster[[#This Row],[Age]]&lt;55,"45-54",TRUE,"Above 54")</f>
        <v>25-34</v>
      </c>
      <c r="AD1516" s="5" t="str">
        <f>_xlfn.IFS(
tbl_HRMaster[[#This Row],[YearsAtCompany]]&lt;2,"&lt; 2 Years",
tbl_HRMaster[[#This Row],[YearsAtCompany]]&lt;5,"2-4 Years",
tbl_HRMaster[[#This Row],[YearsAtCompany]]&lt;10,"5-9 Years",
TRUE,"10+ Years"
)</f>
        <v>5-9 Years</v>
      </c>
      <c r="AE1516" s="5">
        <f>IF(tbl_HRMaster[[#This Row],[Attrition]]="Yes",1,0)</f>
        <v>1</v>
      </c>
    </row>
    <row r="1517" spans="1:31" x14ac:dyDescent="0.25">
      <c r="A1517">
        <v>47</v>
      </c>
      <c r="B1517" t="s">
        <v>21</v>
      </c>
      <c r="C1517" t="s">
        <v>22</v>
      </c>
      <c r="D1517" t="s">
        <v>23</v>
      </c>
      <c r="E1517">
        <v>18</v>
      </c>
      <c r="F1517">
        <v>4</v>
      </c>
      <c r="G1517" t="s">
        <v>38</v>
      </c>
      <c r="H1517">
        <v>462</v>
      </c>
      <c r="I1517" t="s">
        <v>25</v>
      </c>
      <c r="J1517">
        <v>2</v>
      </c>
      <c r="K1517" t="s">
        <v>31</v>
      </c>
      <c r="L1517" t="s">
        <v>32</v>
      </c>
      <c r="M1517">
        <v>55820</v>
      </c>
      <c r="N1517">
        <v>1</v>
      </c>
      <c r="O1517">
        <v>16</v>
      </c>
      <c r="P1517">
        <v>0</v>
      </c>
      <c r="Q1517">
        <v>9</v>
      </c>
      <c r="R1517">
        <v>3</v>
      </c>
      <c r="S1517">
        <v>9</v>
      </c>
      <c r="T1517">
        <v>0</v>
      </c>
      <c r="U1517">
        <v>7</v>
      </c>
      <c r="V1517">
        <f>COUNTIF(tbl_HRMaster[EmployeeID],tbl_HRMaster[[#This Row],[EmployeeID]])</f>
        <v>1</v>
      </c>
      <c r="W1517">
        <f>IFERROR(INDEX(tbl_EmployeeSurvey[EnvironmentSatisfaction],MATCH(tbl_HRMaster[[#This Row],[EmployeeID]],tbl_EmployeeSurvey[EmployeeID],0)),"Not Found")</f>
        <v>4</v>
      </c>
      <c r="X1517">
        <f>IFERROR(INDEX(tbl_EmployeeSurvey[JobSatisfaction],MATCH(tbl_HRMaster[[#This Row],[EmployeeID]],tbl_EmployeeSurvey[EmployeeID],0)),"Not Found")</f>
        <v>4</v>
      </c>
      <c r="Y1517" s="5">
        <f>IFERROR(INDEX(tbl_EmployeeSurvey[WorkLifeBalance],MATCH(tbl_HRMaster[[#This Row],[EmployeeID]],tbl_EmployeeSurvey[EmployeeID],0)),"Not Found")</f>
        <v>3</v>
      </c>
      <c r="Z1517" s="5">
        <f>IFERROR(VLOOKUP(tbl_HRMaster[[#This Row],[EmployeeID]],tbl_ManagerSurvey[[EmployeeID]:[PerformanceRating]],2,FALSE),"Not Found")</f>
        <v>3</v>
      </c>
      <c r="AA1517" s="5">
        <f>IFERROR(VLOOKUP(tbl_HRMaster[[#This Row],[EmployeeID]],tbl_ManagerSurvey[[EmployeeID]:[PerformanceRating]],3,FALSE),"Not Found")</f>
        <v>3</v>
      </c>
      <c r="AB1517" s="5" t="str">
        <f>IF(tbl_HRMaster[[#This Row],[Attrition]]="Yes","Left","Active")</f>
        <v>Active</v>
      </c>
      <c r="AC1517" s="5" t="str">
        <f>_xlfn.IFS(tbl_HRMaster[[#This Row],[Age]]&lt;25,"Under 25",tbl_HRMaster[[#This Row],[Age]]&lt;35,"25-34",tbl_HRMaster[[#This Row],[Age]]&lt;45,"35-44",tbl_HRMaster[[#This Row],[Age]]&lt;55,"45-54",TRUE,"Above 54")</f>
        <v>45-54</v>
      </c>
      <c r="AD1517" s="5" t="str">
        <f>_xlfn.IFS(
tbl_HRMaster[[#This Row],[YearsAtCompany]]&lt;2,"&lt; 2 Years",
tbl_HRMaster[[#This Row],[YearsAtCompany]]&lt;5,"2-4 Years",
tbl_HRMaster[[#This Row],[YearsAtCompany]]&lt;10,"5-9 Years",
TRUE,"10+ Years"
)</f>
        <v>5-9 Years</v>
      </c>
      <c r="AE1517" s="5">
        <f>IF(tbl_HRMaster[[#This Row],[Attrition]]="Yes",1,0)</f>
        <v>0</v>
      </c>
    </row>
    <row r="1518" spans="1:31" x14ac:dyDescent="0.25">
      <c r="A1518">
        <v>47</v>
      </c>
      <c r="B1518" t="s">
        <v>21</v>
      </c>
      <c r="C1518" t="s">
        <v>22</v>
      </c>
      <c r="D1518" t="s">
        <v>23</v>
      </c>
      <c r="E1518">
        <v>18</v>
      </c>
      <c r="F1518">
        <v>4</v>
      </c>
      <c r="G1518" t="s">
        <v>38</v>
      </c>
      <c r="H1518">
        <v>1932</v>
      </c>
      <c r="I1518" t="s">
        <v>25</v>
      </c>
      <c r="J1518">
        <v>2</v>
      </c>
      <c r="K1518" t="s">
        <v>31</v>
      </c>
      <c r="L1518" t="s">
        <v>32</v>
      </c>
      <c r="M1518">
        <v>55820</v>
      </c>
      <c r="N1518">
        <v>1</v>
      </c>
      <c r="O1518">
        <v>16</v>
      </c>
      <c r="P1518">
        <v>0</v>
      </c>
      <c r="Q1518">
        <v>9</v>
      </c>
      <c r="R1518">
        <v>3</v>
      </c>
      <c r="S1518">
        <v>9</v>
      </c>
      <c r="T1518">
        <v>0</v>
      </c>
      <c r="U1518">
        <v>7</v>
      </c>
      <c r="V1518">
        <f>COUNTIF(tbl_HRMaster[EmployeeID],tbl_HRMaster[[#This Row],[EmployeeID]])</f>
        <v>1</v>
      </c>
      <c r="W1518">
        <f>IFERROR(INDEX(tbl_EmployeeSurvey[EnvironmentSatisfaction],MATCH(tbl_HRMaster[[#This Row],[EmployeeID]],tbl_EmployeeSurvey[EmployeeID],0)),"Not Found")</f>
        <v>4</v>
      </c>
      <c r="X1518">
        <f>IFERROR(INDEX(tbl_EmployeeSurvey[JobSatisfaction],MATCH(tbl_HRMaster[[#This Row],[EmployeeID]],tbl_EmployeeSurvey[EmployeeID],0)),"Not Found")</f>
        <v>4</v>
      </c>
      <c r="Y1518" s="5">
        <f>IFERROR(INDEX(tbl_EmployeeSurvey[WorkLifeBalance],MATCH(tbl_HRMaster[[#This Row],[EmployeeID]],tbl_EmployeeSurvey[EmployeeID],0)),"Not Found")</f>
        <v>3</v>
      </c>
      <c r="Z1518" s="5">
        <f>IFERROR(VLOOKUP(tbl_HRMaster[[#This Row],[EmployeeID]],tbl_ManagerSurvey[[EmployeeID]:[PerformanceRating]],2,FALSE),"Not Found")</f>
        <v>3</v>
      </c>
      <c r="AA1518" s="5">
        <f>IFERROR(VLOOKUP(tbl_HRMaster[[#This Row],[EmployeeID]],tbl_ManagerSurvey[[EmployeeID]:[PerformanceRating]],3,FALSE),"Not Found")</f>
        <v>3</v>
      </c>
      <c r="AB1518" s="5" t="str">
        <f>IF(tbl_HRMaster[[#This Row],[Attrition]]="Yes","Left","Active")</f>
        <v>Active</v>
      </c>
      <c r="AC1518" s="5" t="str">
        <f>_xlfn.IFS(tbl_HRMaster[[#This Row],[Age]]&lt;25,"Under 25",tbl_HRMaster[[#This Row],[Age]]&lt;35,"25-34",tbl_HRMaster[[#This Row],[Age]]&lt;45,"35-44",tbl_HRMaster[[#This Row],[Age]]&lt;55,"45-54",TRUE,"Above 54")</f>
        <v>45-54</v>
      </c>
      <c r="AD1518" s="5" t="str">
        <f>_xlfn.IFS(
tbl_HRMaster[[#This Row],[YearsAtCompany]]&lt;2,"&lt; 2 Years",
tbl_HRMaster[[#This Row],[YearsAtCompany]]&lt;5,"2-4 Years",
tbl_HRMaster[[#This Row],[YearsAtCompany]]&lt;10,"5-9 Years",
TRUE,"10+ Years"
)</f>
        <v>5-9 Years</v>
      </c>
      <c r="AE1518" s="5">
        <f>IF(tbl_HRMaster[[#This Row],[Attrition]]="Yes",1,0)</f>
        <v>0</v>
      </c>
    </row>
    <row r="1519" spans="1:31" x14ac:dyDescent="0.25">
      <c r="A1519">
        <v>47</v>
      </c>
      <c r="B1519" t="s">
        <v>21</v>
      </c>
      <c r="C1519" t="s">
        <v>22</v>
      </c>
      <c r="D1519" t="s">
        <v>23</v>
      </c>
      <c r="E1519">
        <v>18</v>
      </c>
      <c r="F1519">
        <v>4</v>
      </c>
      <c r="G1519" t="s">
        <v>38</v>
      </c>
      <c r="H1519">
        <v>3402</v>
      </c>
      <c r="I1519" t="s">
        <v>25</v>
      </c>
      <c r="J1519">
        <v>2</v>
      </c>
      <c r="K1519" t="s">
        <v>31</v>
      </c>
      <c r="L1519" t="s">
        <v>32</v>
      </c>
      <c r="M1519">
        <v>55820</v>
      </c>
      <c r="N1519">
        <v>1</v>
      </c>
      <c r="O1519">
        <v>16</v>
      </c>
      <c r="P1519">
        <v>0</v>
      </c>
      <c r="Q1519">
        <v>9</v>
      </c>
      <c r="R1519">
        <v>3</v>
      </c>
      <c r="S1519">
        <v>9</v>
      </c>
      <c r="T1519">
        <v>0</v>
      </c>
      <c r="U1519">
        <v>7</v>
      </c>
      <c r="V1519">
        <f>COUNTIF(tbl_HRMaster[EmployeeID],tbl_HRMaster[[#This Row],[EmployeeID]])</f>
        <v>1</v>
      </c>
      <c r="W1519">
        <f>IFERROR(INDEX(tbl_EmployeeSurvey[EnvironmentSatisfaction],MATCH(tbl_HRMaster[[#This Row],[EmployeeID]],tbl_EmployeeSurvey[EmployeeID],0)),"Not Found")</f>
        <v>4</v>
      </c>
      <c r="X1519">
        <f>IFERROR(INDEX(tbl_EmployeeSurvey[JobSatisfaction],MATCH(tbl_HRMaster[[#This Row],[EmployeeID]],tbl_EmployeeSurvey[EmployeeID],0)),"Not Found")</f>
        <v>4</v>
      </c>
      <c r="Y1519" s="5">
        <f>IFERROR(INDEX(tbl_EmployeeSurvey[WorkLifeBalance],MATCH(tbl_HRMaster[[#This Row],[EmployeeID]],tbl_EmployeeSurvey[EmployeeID],0)),"Not Found")</f>
        <v>3</v>
      </c>
      <c r="Z1519" s="5">
        <f>IFERROR(VLOOKUP(tbl_HRMaster[[#This Row],[EmployeeID]],tbl_ManagerSurvey[[EmployeeID]:[PerformanceRating]],2,FALSE),"Not Found")</f>
        <v>3</v>
      </c>
      <c r="AA1519" s="5">
        <f>IFERROR(VLOOKUP(tbl_HRMaster[[#This Row],[EmployeeID]],tbl_ManagerSurvey[[EmployeeID]:[PerformanceRating]],3,FALSE),"Not Found")</f>
        <v>3</v>
      </c>
      <c r="AB1519" s="5" t="str">
        <f>IF(tbl_HRMaster[[#This Row],[Attrition]]="Yes","Left","Active")</f>
        <v>Active</v>
      </c>
      <c r="AC1519" s="5" t="str">
        <f>_xlfn.IFS(tbl_HRMaster[[#This Row],[Age]]&lt;25,"Under 25",tbl_HRMaster[[#This Row],[Age]]&lt;35,"25-34",tbl_HRMaster[[#This Row],[Age]]&lt;45,"35-44",tbl_HRMaster[[#This Row],[Age]]&lt;55,"45-54",TRUE,"Above 54")</f>
        <v>45-54</v>
      </c>
      <c r="AD1519" s="5" t="str">
        <f>_xlfn.IFS(
tbl_HRMaster[[#This Row],[YearsAtCompany]]&lt;2,"&lt; 2 Years",
tbl_HRMaster[[#This Row],[YearsAtCompany]]&lt;5,"2-4 Years",
tbl_HRMaster[[#This Row],[YearsAtCompany]]&lt;10,"5-9 Years",
TRUE,"10+ Years"
)</f>
        <v>5-9 Years</v>
      </c>
      <c r="AE1519" s="5">
        <f>IF(tbl_HRMaster[[#This Row],[Attrition]]="Yes",1,0)</f>
        <v>0</v>
      </c>
    </row>
    <row r="1520" spans="1:31" x14ac:dyDescent="0.25">
      <c r="A1520">
        <v>45</v>
      </c>
      <c r="B1520" t="s">
        <v>21</v>
      </c>
      <c r="C1520" t="s">
        <v>36</v>
      </c>
      <c r="D1520" t="s">
        <v>23</v>
      </c>
      <c r="E1520">
        <v>2</v>
      </c>
      <c r="F1520">
        <v>3</v>
      </c>
      <c r="G1520" t="s">
        <v>38</v>
      </c>
      <c r="H1520">
        <v>461</v>
      </c>
      <c r="I1520" t="s">
        <v>25</v>
      </c>
      <c r="J1520">
        <v>1</v>
      </c>
      <c r="K1520" t="s">
        <v>35</v>
      </c>
      <c r="L1520" t="s">
        <v>27</v>
      </c>
      <c r="M1520">
        <v>66440</v>
      </c>
      <c r="N1520">
        <v>1</v>
      </c>
      <c r="O1520">
        <v>12</v>
      </c>
      <c r="P1520">
        <v>0</v>
      </c>
      <c r="Q1520">
        <v>9</v>
      </c>
      <c r="R1520">
        <v>3</v>
      </c>
      <c r="S1520">
        <v>9</v>
      </c>
      <c r="T1520">
        <v>0</v>
      </c>
      <c r="U1520">
        <v>8</v>
      </c>
      <c r="V1520">
        <f>COUNTIF(tbl_HRMaster[EmployeeID],tbl_HRMaster[[#This Row],[EmployeeID]])</f>
        <v>1</v>
      </c>
      <c r="W1520">
        <f>IFERROR(INDEX(tbl_EmployeeSurvey[EnvironmentSatisfaction],MATCH(tbl_HRMaster[[#This Row],[EmployeeID]],tbl_EmployeeSurvey[EmployeeID],0)),"Not Found")</f>
        <v>4</v>
      </c>
      <c r="X1520">
        <f>IFERROR(INDEX(tbl_EmployeeSurvey[JobSatisfaction],MATCH(tbl_HRMaster[[#This Row],[EmployeeID]],tbl_EmployeeSurvey[EmployeeID],0)),"Not Found")</f>
        <v>1</v>
      </c>
      <c r="Y1520" s="5">
        <f>IFERROR(INDEX(tbl_EmployeeSurvey[WorkLifeBalance],MATCH(tbl_HRMaster[[#This Row],[EmployeeID]],tbl_EmployeeSurvey[EmployeeID],0)),"Not Found")</f>
        <v>3</v>
      </c>
      <c r="Z1520" s="5">
        <f>IFERROR(VLOOKUP(tbl_HRMaster[[#This Row],[EmployeeID]],tbl_ManagerSurvey[[EmployeeID]:[PerformanceRating]],2,FALSE),"Not Found")</f>
        <v>4</v>
      </c>
      <c r="AA1520" s="5">
        <f>IFERROR(VLOOKUP(tbl_HRMaster[[#This Row],[EmployeeID]],tbl_ManagerSurvey[[EmployeeID]:[PerformanceRating]],3,FALSE),"Not Found")</f>
        <v>3</v>
      </c>
      <c r="AB1520" s="5" t="str">
        <f>IF(tbl_HRMaster[[#This Row],[Attrition]]="Yes","Left","Active")</f>
        <v>Active</v>
      </c>
      <c r="AC1520" s="5" t="str">
        <f>_xlfn.IFS(tbl_HRMaster[[#This Row],[Age]]&lt;25,"Under 25",tbl_HRMaster[[#This Row],[Age]]&lt;35,"25-34",tbl_HRMaster[[#This Row],[Age]]&lt;45,"35-44",tbl_HRMaster[[#This Row],[Age]]&lt;55,"45-54",TRUE,"Above 54")</f>
        <v>45-54</v>
      </c>
      <c r="AD1520" s="5" t="str">
        <f>_xlfn.IFS(
tbl_HRMaster[[#This Row],[YearsAtCompany]]&lt;2,"&lt; 2 Years",
tbl_HRMaster[[#This Row],[YearsAtCompany]]&lt;5,"2-4 Years",
tbl_HRMaster[[#This Row],[YearsAtCompany]]&lt;10,"5-9 Years",
TRUE,"10+ Years"
)</f>
        <v>5-9 Years</v>
      </c>
      <c r="AE1520" s="5">
        <f>IF(tbl_HRMaster[[#This Row],[Attrition]]="Yes",1,0)</f>
        <v>0</v>
      </c>
    </row>
    <row r="1521" spans="1:31" x14ac:dyDescent="0.25">
      <c r="A1521">
        <v>45</v>
      </c>
      <c r="B1521" t="s">
        <v>21</v>
      </c>
      <c r="C1521" t="s">
        <v>36</v>
      </c>
      <c r="D1521" t="s">
        <v>23</v>
      </c>
      <c r="E1521">
        <v>2</v>
      </c>
      <c r="F1521">
        <v>3</v>
      </c>
      <c r="G1521" t="s">
        <v>38</v>
      </c>
      <c r="H1521">
        <v>1931</v>
      </c>
      <c r="I1521" t="s">
        <v>25</v>
      </c>
      <c r="J1521">
        <v>1</v>
      </c>
      <c r="K1521" t="s">
        <v>35</v>
      </c>
      <c r="L1521" t="s">
        <v>27</v>
      </c>
      <c r="M1521">
        <v>66440</v>
      </c>
      <c r="N1521">
        <v>1</v>
      </c>
      <c r="O1521">
        <v>12</v>
      </c>
      <c r="P1521">
        <v>0</v>
      </c>
      <c r="Q1521">
        <v>9</v>
      </c>
      <c r="R1521">
        <v>3</v>
      </c>
      <c r="S1521">
        <v>9</v>
      </c>
      <c r="T1521">
        <v>0</v>
      </c>
      <c r="U1521">
        <v>8</v>
      </c>
      <c r="V1521">
        <f>COUNTIF(tbl_HRMaster[EmployeeID],tbl_HRMaster[[#This Row],[EmployeeID]])</f>
        <v>1</v>
      </c>
      <c r="W1521">
        <f>IFERROR(INDEX(tbl_EmployeeSurvey[EnvironmentSatisfaction],MATCH(tbl_HRMaster[[#This Row],[EmployeeID]],tbl_EmployeeSurvey[EmployeeID],0)),"Not Found")</f>
        <v>4</v>
      </c>
      <c r="X1521">
        <f>IFERROR(INDEX(tbl_EmployeeSurvey[JobSatisfaction],MATCH(tbl_HRMaster[[#This Row],[EmployeeID]],tbl_EmployeeSurvey[EmployeeID],0)),"Not Found")</f>
        <v>1</v>
      </c>
      <c r="Y1521" s="5">
        <f>IFERROR(INDEX(tbl_EmployeeSurvey[WorkLifeBalance],MATCH(tbl_HRMaster[[#This Row],[EmployeeID]],tbl_EmployeeSurvey[EmployeeID],0)),"Not Found")</f>
        <v>3</v>
      </c>
      <c r="Z1521" s="5">
        <f>IFERROR(VLOOKUP(tbl_HRMaster[[#This Row],[EmployeeID]],tbl_ManagerSurvey[[EmployeeID]:[PerformanceRating]],2,FALSE),"Not Found")</f>
        <v>4</v>
      </c>
      <c r="AA1521" s="5">
        <f>IFERROR(VLOOKUP(tbl_HRMaster[[#This Row],[EmployeeID]],tbl_ManagerSurvey[[EmployeeID]:[PerformanceRating]],3,FALSE),"Not Found")</f>
        <v>3</v>
      </c>
      <c r="AB1521" s="5" t="str">
        <f>IF(tbl_HRMaster[[#This Row],[Attrition]]="Yes","Left","Active")</f>
        <v>Active</v>
      </c>
      <c r="AC1521" s="5" t="str">
        <f>_xlfn.IFS(tbl_HRMaster[[#This Row],[Age]]&lt;25,"Under 25",tbl_HRMaster[[#This Row],[Age]]&lt;35,"25-34",tbl_HRMaster[[#This Row],[Age]]&lt;45,"35-44",tbl_HRMaster[[#This Row],[Age]]&lt;55,"45-54",TRUE,"Above 54")</f>
        <v>45-54</v>
      </c>
      <c r="AD1521" s="5" t="str">
        <f>_xlfn.IFS(
tbl_HRMaster[[#This Row],[YearsAtCompany]]&lt;2,"&lt; 2 Years",
tbl_HRMaster[[#This Row],[YearsAtCompany]]&lt;5,"2-4 Years",
tbl_HRMaster[[#This Row],[YearsAtCompany]]&lt;10,"5-9 Years",
TRUE,"10+ Years"
)</f>
        <v>5-9 Years</v>
      </c>
      <c r="AE1521" s="5">
        <f>IF(tbl_HRMaster[[#This Row],[Attrition]]="Yes",1,0)</f>
        <v>0</v>
      </c>
    </row>
    <row r="1522" spans="1:31" x14ac:dyDescent="0.25">
      <c r="A1522">
        <v>45</v>
      </c>
      <c r="B1522" t="s">
        <v>21</v>
      </c>
      <c r="C1522" t="s">
        <v>36</v>
      </c>
      <c r="D1522" t="s">
        <v>23</v>
      </c>
      <c r="E1522">
        <v>2</v>
      </c>
      <c r="F1522">
        <v>3</v>
      </c>
      <c r="G1522" t="s">
        <v>38</v>
      </c>
      <c r="H1522">
        <v>3401</v>
      </c>
      <c r="I1522" t="s">
        <v>25</v>
      </c>
      <c r="J1522">
        <v>1</v>
      </c>
      <c r="K1522" t="s">
        <v>35</v>
      </c>
      <c r="L1522" t="s">
        <v>27</v>
      </c>
      <c r="M1522">
        <v>66440</v>
      </c>
      <c r="N1522">
        <v>1</v>
      </c>
      <c r="O1522">
        <v>12</v>
      </c>
      <c r="P1522">
        <v>0</v>
      </c>
      <c r="Q1522">
        <v>9</v>
      </c>
      <c r="R1522">
        <v>3</v>
      </c>
      <c r="S1522">
        <v>9</v>
      </c>
      <c r="T1522">
        <v>0</v>
      </c>
      <c r="U1522">
        <v>8</v>
      </c>
      <c r="V1522">
        <f>COUNTIF(tbl_HRMaster[EmployeeID],tbl_HRMaster[[#This Row],[EmployeeID]])</f>
        <v>1</v>
      </c>
      <c r="W1522">
        <f>IFERROR(INDEX(tbl_EmployeeSurvey[EnvironmentSatisfaction],MATCH(tbl_HRMaster[[#This Row],[EmployeeID]],tbl_EmployeeSurvey[EmployeeID],0)),"Not Found")</f>
        <v>4</v>
      </c>
      <c r="X1522">
        <f>IFERROR(INDEX(tbl_EmployeeSurvey[JobSatisfaction],MATCH(tbl_HRMaster[[#This Row],[EmployeeID]],tbl_EmployeeSurvey[EmployeeID],0)),"Not Found")</f>
        <v>1</v>
      </c>
      <c r="Y1522" s="5">
        <f>IFERROR(INDEX(tbl_EmployeeSurvey[WorkLifeBalance],MATCH(tbl_HRMaster[[#This Row],[EmployeeID]],tbl_EmployeeSurvey[EmployeeID],0)),"Not Found")</f>
        <v>3</v>
      </c>
      <c r="Z1522" s="5">
        <f>IFERROR(VLOOKUP(tbl_HRMaster[[#This Row],[EmployeeID]],tbl_ManagerSurvey[[EmployeeID]:[PerformanceRating]],2,FALSE),"Not Found")</f>
        <v>4</v>
      </c>
      <c r="AA1522" s="5">
        <f>IFERROR(VLOOKUP(tbl_HRMaster[[#This Row],[EmployeeID]],tbl_ManagerSurvey[[EmployeeID]:[PerformanceRating]],3,FALSE),"Not Found")</f>
        <v>3</v>
      </c>
      <c r="AB1522" s="5" t="str">
        <f>IF(tbl_HRMaster[[#This Row],[Attrition]]="Yes","Left","Active")</f>
        <v>Active</v>
      </c>
      <c r="AC1522" s="5" t="str">
        <f>_xlfn.IFS(tbl_HRMaster[[#This Row],[Age]]&lt;25,"Under 25",tbl_HRMaster[[#This Row],[Age]]&lt;35,"25-34",tbl_HRMaster[[#This Row],[Age]]&lt;45,"35-44",tbl_HRMaster[[#This Row],[Age]]&lt;55,"45-54",TRUE,"Above 54")</f>
        <v>45-54</v>
      </c>
      <c r="AD1522" s="5" t="str">
        <f>_xlfn.IFS(
tbl_HRMaster[[#This Row],[YearsAtCompany]]&lt;2,"&lt; 2 Years",
tbl_HRMaster[[#This Row],[YearsAtCompany]]&lt;5,"2-4 Years",
tbl_HRMaster[[#This Row],[YearsAtCompany]]&lt;10,"5-9 Years",
TRUE,"10+ Years"
)</f>
        <v>5-9 Years</v>
      </c>
      <c r="AE1522" s="5">
        <f>IF(tbl_HRMaster[[#This Row],[Attrition]]="Yes",1,0)</f>
        <v>0</v>
      </c>
    </row>
    <row r="1523" spans="1:31" x14ac:dyDescent="0.25">
      <c r="A1523">
        <v>27</v>
      </c>
      <c r="B1523" t="s">
        <v>21</v>
      </c>
      <c r="C1523" t="s">
        <v>22</v>
      </c>
      <c r="D1523" t="s">
        <v>30</v>
      </c>
      <c r="E1523">
        <v>10</v>
      </c>
      <c r="F1523">
        <v>3</v>
      </c>
      <c r="G1523" t="s">
        <v>38</v>
      </c>
      <c r="H1523">
        <v>273</v>
      </c>
      <c r="I1523" t="s">
        <v>34</v>
      </c>
      <c r="J1523">
        <v>5</v>
      </c>
      <c r="K1523" t="s">
        <v>31</v>
      </c>
      <c r="L1523" t="s">
        <v>27</v>
      </c>
      <c r="M1523">
        <v>132450</v>
      </c>
      <c r="N1523">
        <v>1</v>
      </c>
      <c r="O1523">
        <v>23</v>
      </c>
      <c r="P1523">
        <v>1</v>
      </c>
      <c r="Q1523">
        <v>9</v>
      </c>
      <c r="R1523">
        <v>3</v>
      </c>
      <c r="S1523">
        <v>9</v>
      </c>
      <c r="T1523">
        <v>0</v>
      </c>
      <c r="U1523">
        <v>7</v>
      </c>
      <c r="V1523">
        <f>COUNTIF(tbl_HRMaster[EmployeeID],tbl_HRMaster[[#This Row],[EmployeeID]])</f>
        <v>1</v>
      </c>
      <c r="W1523">
        <f>IFERROR(INDEX(tbl_EmployeeSurvey[EnvironmentSatisfaction],MATCH(tbl_HRMaster[[#This Row],[EmployeeID]],tbl_EmployeeSurvey[EmployeeID],0)),"Not Found")</f>
        <v>3</v>
      </c>
      <c r="X1523">
        <f>IFERROR(INDEX(tbl_EmployeeSurvey[JobSatisfaction],MATCH(tbl_HRMaster[[#This Row],[EmployeeID]],tbl_EmployeeSurvey[EmployeeID],0)),"Not Found")</f>
        <v>1</v>
      </c>
      <c r="Y1523" s="5">
        <f>IFERROR(INDEX(tbl_EmployeeSurvey[WorkLifeBalance],MATCH(tbl_HRMaster[[#This Row],[EmployeeID]],tbl_EmployeeSurvey[EmployeeID],0)),"Not Found")</f>
        <v>3</v>
      </c>
      <c r="Z1523" s="5">
        <f>IFERROR(VLOOKUP(tbl_HRMaster[[#This Row],[EmployeeID]],tbl_ManagerSurvey[[EmployeeID]:[PerformanceRating]],2,FALSE),"Not Found")</f>
        <v>2</v>
      </c>
      <c r="AA1523" s="5">
        <f>IFERROR(VLOOKUP(tbl_HRMaster[[#This Row],[EmployeeID]],tbl_ManagerSurvey[[EmployeeID]:[PerformanceRating]],3,FALSE),"Not Found")</f>
        <v>4</v>
      </c>
      <c r="AB1523" s="5" t="str">
        <f>IF(tbl_HRMaster[[#This Row],[Attrition]]="Yes","Left","Active")</f>
        <v>Active</v>
      </c>
      <c r="AC1523" s="5" t="str">
        <f>_xlfn.IFS(tbl_HRMaster[[#This Row],[Age]]&lt;25,"Under 25",tbl_HRMaster[[#This Row],[Age]]&lt;35,"25-34",tbl_HRMaster[[#This Row],[Age]]&lt;45,"35-44",tbl_HRMaster[[#This Row],[Age]]&lt;55,"45-54",TRUE,"Above 54")</f>
        <v>25-34</v>
      </c>
      <c r="AD1523" s="5" t="str">
        <f>_xlfn.IFS(
tbl_HRMaster[[#This Row],[YearsAtCompany]]&lt;2,"&lt; 2 Years",
tbl_HRMaster[[#This Row],[YearsAtCompany]]&lt;5,"2-4 Years",
tbl_HRMaster[[#This Row],[YearsAtCompany]]&lt;10,"5-9 Years",
TRUE,"10+ Years"
)</f>
        <v>5-9 Years</v>
      </c>
      <c r="AE1523" s="5">
        <f>IF(tbl_HRMaster[[#This Row],[Attrition]]="Yes",1,0)</f>
        <v>0</v>
      </c>
    </row>
    <row r="1524" spans="1:31" x14ac:dyDescent="0.25">
      <c r="A1524">
        <v>27</v>
      </c>
      <c r="B1524" t="s">
        <v>21</v>
      </c>
      <c r="C1524" t="s">
        <v>22</v>
      </c>
      <c r="D1524" t="s">
        <v>30</v>
      </c>
      <c r="E1524">
        <v>10</v>
      </c>
      <c r="F1524">
        <v>3</v>
      </c>
      <c r="G1524" t="s">
        <v>38</v>
      </c>
      <c r="H1524">
        <v>1743</v>
      </c>
      <c r="I1524" t="s">
        <v>34</v>
      </c>
      <c r="J1524">
        <v>5</v>
      </c>
      <c r="K1524" t="s">
        <v>31</v>
      </c>
      <c r="L1524" t="s">
        <v>27</v>
      </c>
      <c r="M1524">
        <v>132450</v>
      </c>
      <c r="N1524">
        <v>1</v>
      </c>
      <c r="O1524">
        <v>23</v>
      </c>
      <c r="P1524">
        <v>1</v>
      </c>
      <c r="Q1524">
        <v>9</v>
      </c>
      <c r="R1524">
        <v>3</v>
      </c>
      <c r="S1524">
        <v>9</v>
      </c>
      <c r="T1524">
        <v>0</v>
      </c>
      <c r="U1524">
        <v>7</v>
      </c>
      <c r="V1524">
        <f>COUNTIF(tbl_HRMaster[EmployeeID],tbl_HRMaster[[#This Row],[EmployeeID]])</f>
        <v>1</v>
      </c>
      <c r="W1524">
        <f>IFERROR(INDEX(tbl_EmployeeSurvey[EnvironmentSatisfaction],MATCH(tbl_HRMaster[[#This Row],[EmployeeID]],tbl_EmployeeSurvey[EmployeeID],0)),"Not Found")</f>
        <v>3</v>
      </c>
      <c r="X1524">
        <f>IFERROR(INDEX(tbl_EmployeeSurvey[JobSatisfaction],MATCH(tbl_HRMaster[[#This Row],[EmployeeID]],tbl_EmployeeSurvey[EmployeeID],0)),"Not Found")</f>
        <v>1</v>
      </c>
      <c r="Y1524" s="5">
        <f>IFERROR(INDEX(tbl_EmployeeSurvey[WorkLifeBalance],MATCH(tbl_HRMaster[[#This Row],[EmployeeID]],tbl_EmployeeSurvey[EmployeeID],0)),"Not Found")</f>
        <v>3</v>
      </c>
      <c r="Z1524" s="5">
        <f>IFERROR(VLOOKUP(tbl_HRMaster[[#This Row],[EmployeeID]],tbl_ManagerSurvey[[EmployeeID]:[PerformanceRating]],2,FALSE),"Not Found")</f>
        <v>2</v>
      </c>
      <c r="AA1524" s="5">
        <f>IFERROR(VLOOKUP(tbl_HRMaster[[#This Row],[EmployeeID]],tbl_ManagerSurvey[[EmployeeID]:[PerformanceRating]],3,FALSE),"Not Found")</f>
        <v>4</v>
      </c>
      <c r="AB1524" s="5" t="str">
        <f>IF(tbl_HRMaster[[#This Row],[Attrition]]="Yes","Left","Active")</f>
        <v>Active</v>
      </c>
      <c r="AC1524" s="5" t="str">
        <f>_xlfn.IFS(tbl_HRMaster[[#This Row],[Age]]&lt;25,"Under 25",tbl_HRMaster[[#This Row],[Age]]&lt;35,"25-34",tbl_HRMaster[[#This Row],[Age]]&lt;45,"35-44",tbl_HRMaster[[#This Row],[Age]]&lt;55,"45-54",TRUE,"Above 54")</f>
        <v>25-34</v>
      </c>
      <c r="AD1524" s="5" t="str">
        <f>_xlfn.IFS(
tbl_HRMaster[[#This Row],[YearsAtCompany]]&lt;2,"&lt; 2 Years",
tbl_HRMaster[[#This Row],[YearsAtCompany]]&lt;5,"2-4 Years",
tbl_HRMaster[[#This Row],[YearsAtCompany]]&lt;10,"5-9 Years",
TRUE,"10+ Years"
)</f>
        <v>5-9 Years</v>
      </c>
      <c r="AE1524" s="5">
        <f>IF(tbl_HRMaster[[#This Row],[Attrition]]="Yes",1,0)</f>
        <v>0</v>
      </c>
    </row>
    <row r="1525" spans="1:31" x14ac:dyDescent="0.25">
      <c r="A1525">
        <v>27</v>
      </c>
      <c r="B1525" t="s">
        <v>21</v>
      </c>
      <c r="C1525" t="s">
        <v>22</v>
      </c>
      <c r="D1525" t="s">
        <v>30</v>
      </c>
      <c r="E1525">
        <v>10</v>
      </c>
      <c r="F1525">
        <v>3</v>
      </c>
      <c r="G1525" t="s">
        <v>38</v>
      </c>
      <c r="H1525">
        <v>3213</v>
      </c>
      <c r="I1525" t="s">
        <v>34</v>
      </c>
      <c r="J1525">
        <v>5</v>
      </c>
      <c r="K1525" t="s">
        <v>31</v>
      </c>
      <c r="L1525" t="s">
        <v>27</v>
      </c>
      <c r="M1525">
        <v>132450</v>
      </c>
      <c r="N1525">
        <v>1</v>
      </c>
      <c r="O1525">
        <v>23</v>
      </c>
      <c r="P1525">
        <v>1</v>
      </c>
      <c r="Q1525">
        <v>9</v>
      </c>
      <c r="R1525">
        <v>3</v>
      </c>
      <c r="S1525">
        <v>9</v>
      </c>
      <c r="T1525">
        <v>0</v>
      </c>
      <c r="U1525">
        <v>7</v>
      </c>
      <c r="V1525">
        <f>COUNTIF(tbl_HRMaster[EmployeeID],tbl_HRMaster[[#This Row],[EmployeeID]])</f>
        <v>1</v>
      </c>
      <c r="W1525">
        <f>IFERROR(INDEX(tbl_EmployeeSurvey[EnvironmentSatisfaction],MATCH(tbl_HRMaster[[#This Row],[EmployeeID]],tbl_EmployeeSurvey[EmployeeID],0)),"Not Found")</f>
        <v>3</v>
      </c>
      <c r="X1525">
        <f>IFERROR(INDEX(tbl_EmployeeSurvey[JobSatisfaction],MATCH(tbl_HRMaster[[#This Row],[EmployeeID]],tbl_EmployeeSurvey[EmployeeID],0)),"Not Found")</f>
        <v>1</v>
      </c>
      <c r="Y1525" s="5">
        <f>IFERROR(INDEX(tbl_EmployeeSurvey[WorkLifeBalance],MATCH(tbl_HRMaster[[#This Row],[EmployeeID]],tbl_EmployeeSurvey[EmployeeID],0)),"Not Found")</f>
        <v>3</v>
      </c>
      <c r="Z1525" s="5">
        <f>IFERROR(VLOOKUP(tbl_HRMaster[[#This Row],[EmployeeID]],tbl_ManagerSurvey[[EmployeeID]:[PerformanceRating]],2,FALSE),"Not Found")</f>
        <v>2</v>
      </c>
      <c r="AA1525" s="5">
        <f>IFERROR(VLOOKUP(tbl_HRMaster[[#This Row],[EmployeeID]],tbl_ManagerSurvey[[EmployeeID]:[PerformanceRating]],3,FALSE),"Not Found")</f>
        <v>4</v>
      </c>
      <c r="AB1525" s="5" t="str">
        <f>IF(tbl_HRMaster[[#This Row],[Attrition]]="Yes","Left","Active")</f>
        <v>Active</v>
      </c>
      <c r="AC1525" s="5" t="str">
        <f>_xlfn.IFS(tbl_HRMaster[[#This Row],[Age]]&lt;25,"Under 25",tbl_HRMaster[[#This Row],[Age]]&lt;35,"25-34",tbl_HRMaster[[#This Row],[Age]]&lt;45,"35-44",tbl_HRMaster[[#This Row],[Age]]&lt;55,"45-54",TRUE,"Above 54")</f>
        <v>25-34</v>
      </c>
      <c r="AD1525" s="5" t="str">
        <f>_xlfn.IFS(
tbl_HRMaster[[#This Row],[YearsAtCompany]]&lt;2,"&lt; 2 Years",
tbl_HRMaster[[#This Row],[YearsAtCompany]]&lt;5,"2-4 Years",
tbl_HRMaster[[#This Row],[YearsAtCompany]]&lt;10,"5-9 Years",
TRUE,"10+ Years"
)</f>
        <v>5-9 Years</v>
      </c>
      <c r="AE1525" s="5">
        <f>IF(tbl_HRMaster[[#This Row],[Attrition]]="Yes",1,0)</f>
        <v>0</v>
      </c>
    </row>
    <row r="1526" spans="1:31" x14ac:dyDescent="0.25">
      <c r="A1526">
        <v>29</v>
      </c>
      <c r="B1526" t="s">
        <v>21</v>
      </c>
      <c r="C1526" t="s">
        <v>22</v>
      </c>
      <c r="D1526" t="s">
        <v>23</v>
      </c>
      <c r="E1526">
        <v>29</v>
      </c>
      <c r="F1526">
        <v>4</v>
      </c>
      <c r="G1526" t="s">
        <v>24</v>
      </c>
      <c r="H1526">
        <v>1224</v>
      </c>
      <c r="I1526" t="s">
        <v>34</v>
      </c>
      <c r="J1526">
        <v>2</v>
      </c>
      <c r="K1526" t="s">
        <v>40</v>
      </c>
      <c r="L1526" t="s">
        <v>32</v>
      </c>
      <c r="M1526">
        <v>21270</v>
      </c>
      <c r="N1526">
        <v>0</v>
      </c>
      <c r="O1526">
        <v>11</v>
      </c>
      <c r="P1526">
        <v>1</v>
      </c>
      <c r="Q1526">
        <v>10</v>
      </c>
      <c r="R1526">
        <v>3</v>
      </c>
      <c r="S1526">
        <v>9</v>
      </c>
      <c r="T1526">
        <v>0</v>
      </c>
      <c r="U1526">
        <v>8</v>
      </c>
      <c r="V1526">
        <f>COUNTIF(tbl_HRMaster[EmployeeID],tbl_HRMaster[[#This Row],[EmployeeID]])</f>
        <v>1</v>
      </c>
      <c r="W1526">
        <f>IFERROR(INDEX(tbl_EmployeeSurvey[EnvironmentSatisfaction],MATCH(tbl_HRMaster[[#This Row],[EmployeeID]],tbl_EmployeeSurvey[EmployeeID],0)),"Not Found")</f>
        <v>4</v>
      </c>
      <c r="X1526">
        <f>IFERROR(INDEX(tbl_EmployeeSurvey[JobSatisfaction],MATCH(tbl_HRMaster[[#This Row],[EmployeeID]],tbl_EmployeeSurvey[EmployeeID],0)),"Not Found")</f>
        <v>3</v>
      </c>
      <c r="Y1526" s="5">
        <f>IFERROR(INDEX(tbl_EmployeeSurvey[WorkLifeBalance],MATCH(tbl_HRMaster[[#This Row],[EmployeeID]],tbl_EmployeeSurvey[EmployeeID],0)),"Not Found")</f>
        <v>3</v>
      </c>
      <c r="Z1526" s="5">
        <f>IFERROR(VLOOKUP(tbl_HRMaster[[#This Row],[EmployeeID]],tbl_ManagerSurvey[[EmployeeID]:[PerformanceRating]],2,FALSE),"Not Found")</f>
        <v>2</v>
      </c>
      <c r="AA1526" s="5">
        <f>IFERROR(VLOOKUP(tbl_HRMaster[[#This Row],[EmployeeID]],tbl_ManagerSurvey[[EmployeeID]:[PerformanceRating]],3,FALSE),"Not Found")</f>
        <v>3</v>
      </c>
      <c r="AB1526" s="5" t="str">
        <f>IF(tbl_HRMaster[[#This Row],[Attrition]]="Yes","Left","Active")</f>
        <v>Active</v>
      </c>
      <c r="AC1526" s="5" t="str">
        <f>_xlfn.IFS(tbl_HRMaster[[#This Row],[Age]]&lt;25,"Under 25",tbl_HRMaster[[#This Row],[Age]]&lt;35,"25-34",tbl_HRMaster[[#This Row],[Age]]&lt;45,"35-44",tbl_HRMaster[[#This Row],[Age]]&lt;55,"45-54",TRUE,"Above 54")</f>
        <v>25-34</v>
      </c>
      <c r="AD1526" s="5" t="str">
        <f>_xlfn.IFS(
tbl_HRMaster[[#This Row],[YearsAtCompany]]&lt;2,"&lt; 2 Years",
tbl_HRMaster[[#This Row],[YearsAtCompany]]&lt;5,"2-4 Years",
tbl_HRMaster[[#This Row],[YearsAtCompany]]&lt;10,"5-9 Years",
TRUE,"10+ Years"
)</f>
        <v>5-9 Years</v>
      </c>
      <c r="AE1526" s="5">
        <f>IF(tbl_HRMaster[[#This Row],[Attrition]]="Yes",1,0)</f>
        <v>0</v>
      </c>
    </row>
    <row r="1527" spans="1:31" x14ac:dyDescent="0.25">
      <c r="A1527">
        <v>29</v>
      </c>
      <c r="B1527" t="s">
        <v>21</v>
      </c>
      <c r="C1527" t="s">
        <v>22</v>
      </c>
      <c r="D1527" t="s">
        <v>23</v>
      </c>
      <c r="E1527">
        <v>29</v>
      </c>
      <c r="F1527">
        <v>4</v>
      </c>
      <c r="G1527" t="s">
        <v>24</v>
      </c>
      <c r="H1527">
        <v>2694</v>
      </c>
      <c r="I1527" t="s">
        <v>34</v>
      </c>
      <c r="J1527">
        <v>2</v>
      </c>
      <c r="K1527" t="s">
        <v>40</v>
      </c>
      <c r="L1527" t="s">
        <v>32</v>
      </c>
      <c r="M1527">
        <v>21270</v>
      </c>
      <c r="N1527">
        <v>0</v>
      </c>
      <c r="O1527">
        <v>11</v>
      </c>
      <c r="P1527">
        <v>1</v>
      </c>
      <c r="Q1527">
        <v>10</v>
      </c>
      <c r="R1527">
        <v>3</v>
      </c>
      <c r="S1527">
        <v>9</v>
      </c>
      <c r="T1527">
        <v>0</v>
      </c>
      <c r="U1527">
        <v>8</v>
      </c>
      <c r="V1527">
        <f>COUNTIF(tbl_HRMaster[EmployeeID],tbl_HRMaster[[#This Row],[EmployeeID]])</f>
        <v>1</v>
      </c>
      <c r="W1527">
        <f>IFERROR(INDEX(tbl_EmployeeSurvey[EnvironmentSatisfaction],MATCH(tbl_HRMaster[[#This Row],[EmployeeID]],tbl_EmployeeSurvey[EmployeeID],0)),"Not Found")</f>
        <v>4</v>
      </c>
      <c r="X1527">
        <f>IFERROR(INDEX(tbl_EmployeeSurvey[JobSatisfaction],MATCH(tbl_HRMaster[[#This Row],[EmployeeID]],tbl_EmployeeSurvey[EmployeeID],0)),"Not Found")</f>
        <v>3</v>
      </c>
      <c r="Y1527" s="5">
        <f>IFERROR(INDEX(tbl_EmployeeSurvey[WorkLifeBalance],MATCH(tbl_HRMaster[[#This Row],[EmployeeID]],tbl_EmployeeSurvey[EmployeeID],0)),"Not Found")</f>
        <v>3</v>
      </c>
      <c r="Z1527" s="5">
        <f>IFERROR(VLOOKUP(tbl_HRMaster[[#This Row],[EmployeeID]],tbl_ManagerSurvey[[EmployeeID]:[PerformanceRating]],2,FALSE),"Not Found")</f>
        <v>2</v>
      </c>
      <c r="AA1527" s="5">
        <f>IFERROR(VLOOKUP(tbl_HRMaster[[#This Row],[EmployeeID]],tbl_ManagerSurvey[[EmployeeID]:[PerformanceRating]],3,FALSE),"Not Found")</f>
        <v>3</v>
      </c>
      <c r="AB1527" s="5" t="str">
        <f>IF(tbl_HRMaster[[#This Row],[Attrition]]="Yes","Left","Active")</f>
        <v>Active</v>
      </c>
      <c r="AC1527" s="5" t="str">
        <f>_xlfn.IFS(tbl_HRMaster[[#This Row],[Age]]&lt;25,"Under 25",tbl_HRMaster[[#This Row],[Age]]&lt;35,"25-34",tbl_HRMaster[[#This Row],[Age]]&lt;45,"35-44",tbl_HRMaster[[#This Row],[Age]]&lt;55,"45-54",TRUE,"Above 54")</f>
        <v>25-34</v>
      </c>
      <c r="AD1527" s="5" t="str">
        <f>_xlfn.IFS(
tbl_HRMaster[[#This Row],[YearsAtCompany]]&lt;2,"&lt; 2 Years",
tbl_HRMaster[[#This Row],[YearsAtCompany]]&lt;5,"2-4 Years",
tbl_HRMaster[[#This Row],[YearsAtCompany]]&lt;10,"5-9 Years",
TRUE,"10+ Years"
)</f>
        <v>5-9 Years</v>
      </c>
      <c r="AE1527" s="5">
        <f>IF(tbl_HRMaster[[#This Row],[Attrition]]="Yes",1,0)</f>
        <v>0</v>
      </c>
    </row>
    <row r="1528" spans="1:31" x14ac:dyDescent="0.25">
      <c r="A1528">
        <v>29</v>
      </c>
      <c r="B1528" t="s">
        <v>21</v>
      </c>
      <c r="C1528" t="s">
        <v>22</v>
      </c>
      <c r="D1528" t="s">
        <v>23</v>
      </c>
      <c r="E1528">
        <v>29</v>
      </c>
      <c r="F1528">
        <v>4</v>
      </c>
      <c r="G1528" t="s">
        <v>24</v>
      </c>
      <c r="H1528">
        <v>4164</v>
      </c>
      <c r="I1528" t="s">
        <v>34</v>
      </c>
      <c r="J1528">
        <v>2</v>
      </c>
      <c r="K1528" t="s">
        <v>40</v>
      </c>
      <c r="L1528" t="s">
        <v>32</v>
      </c>
      <c r="M1528">
        <v>21270</v>
      </c>
      <c r="N1528">
        <v>0</v>
      </c>
      <c r="O1528">
        <v>11</v>
      </c>
      <c r="P1528">
        <v>1</v>
      </c>
      <c r="Q1528">
        <v>10</v>
      </c>
      <c r="R1528">
        <v>3</v>
      </c>
      <c r="S1528">
        <v>9</v>
      </c>
      <c r="T1528">
        <v>0</v>
      </c>
      <c r="U1528">
        <v>8</v>
      </c>
      <c r="V1528">
        <f>COUNTIF(tbl_HRMaster[EmployeeID],tbl_HRMaster[[#This Row],[EmployeeID]])</f>
        <v>1</v>
      </c>
      <c r="W1528">
        <f>IFERROR(INDEX(tbl_EmployeeSurvey[EnvironmentSatisfaction],MATCH(tbl_HRMaster[[#This Row],[EmployeeID]],tbl_EmployeeSurvey[EmployeeID],0)),"Not Found")</f>
        <v>4</v>
      </c>
      <c r="X1528">
        <f>IFERROR(INDEX(tbl_EmployeeSurvey[JobSatisfaction],MATCH(tbl_HRMaster[[#This Row],[EmployeeID]],tbl_EmployeeSurvey[EmployeeID],0)),"Not Found")</f>
        <v>3</v>
      </c>
      <c r="Y1528" s="5">
        <f>IFERROR(INDEX(tbl_EmployeeSurvey[WorkLifeBalance],MATCH(tbl_HRMaster[[#This Row],[EmployeeID]],tbl_EmployeeSurvey[EmployeeID],0)),"Not Found")</f>
        <v>3</v>
      </c>
      <c r="Z1528" s="5">
        <f>IFERROR(VLOOKUP(tbl_HRMaster[[#This Row],[EmployeeID]],tbl_ManagerSurvey[[EmployeeID]:[PerformanceRating]],2,FALSE),"Not Found")</f>
        <v>2</v>
      </c>
      <c r="AA1528" s="5">
        <f>IFERROR(VLOOKUP(tbl_HRMaster[[#This Row],[EmployeeID]],tbl_ManagerSurvey[[EmployeeID]:[PerformanceRating]],3,FALSE),"Not Found")</f>
        <v>3</v>
      </c>
      <c r="AB1528" s="5" t="str">
        <f>IF(tbl_HRMaster[[#This Row],[Attrition]]="Yes","Left","Active")</f>
        <v>Active</v>
      </c>
      <c r="AC1528" s="5" t="str">
        <f>_xlfn.IFS(tbl_HRMaster[[#This Row],[Age]]&lt;25,"Under 25",tbl_HRMaster[[#This Row],[Age]]&lt;35,"25-34",tbl_HRMaster[[#This Row],[Age]]&lt;45,"35-44",tbl_HRMaster[[#This Row],[Age]]&lt;55,"45-54",TRUE,"Above 54")</f>
        <v>25-34</v>
      </c>
      <c r="AD1528" s="5" t="str">
        <f>_xlfn.IFS(
tbl_HRMaster[[#This Row],[YearsAtCompany]]&lt;2,"&lt; 2 Years",
tbl_HRMaster[[#This Row],[YearsAtCompany]]&lt;5,"2-4 Years",
tbl_HRMaster[[#This Row],[YearsAtCompany]]&lt;10,"5-9 Years",
TRUE,"10+ Years"
)</f>
        <v>5-9 Years</v>
      </c>
      <c r="AE1528" s="5">
        <f>IF(tbl_HRMaster[[#This Row],[Attrition]]="Yes",1,0)</f>
        <v>0</v>
      </c>
    </row>
    <row r="1529" spans="1:31" x14ac:dyDescent="0.25">
      <c r="A1529">
        <v>36</v>
      </c>
      <c r="B1529" t="s">
        <v>21</v>
      </c>
      <c r="C1529" t="s">
        <v>22</v>
      </c>
      <c r="D1529" t="s">
        <v>23</v>
      </c>
      <c r="E1529">
        <v>6</v>
      </c>
      <c r="F1529">
        <v>3</v>
      </c>
      <c r="G1529" t="s">
        <v>38</v>
      </c>
      <c r="H1529">
        <v>336</v>
      </c>
      <c r="I1529" t="s">
        <v>25</v>
      </c>
      <c r="J1529">
        <v>2</v>
      </c>
      <c r="K1529" t="s">
        <v>35</v>
      </c>
      <c r="L1529" t="s">
        <v>27</v>
      </c>
      <c r="M1529">
        <v>42000</v>
      </c>
      <c r="N1529">
        <v>0</v>
      </c>
      <c r="O1529">
        <v>22</v>
      </c>
      <c r="P1529">
        <v>0</v>
      </c>
      <c r="Q1529">
        <v>10</v>
      </c>
      <c r="R1529">
        <v>3</v>
      </c>
      <c r="S1529">
        <v>9</v>
      </c>
      <c r="T1529">
        <v>0</v>
      </c>
      <c r="U1529">
        <v>5</v>
      </c>
      <c r="V1529">
        <f>COUNTIF(tbl_HRMaster[EmployeeID],tbl_HRMaster[[#This Row],[EmployeeID]])</f>
        <v>1</v>
      </c>
      <c r="W1529">
        <f>IFERROR(INDEX(tbl_EmployeeSurvey[EnvironmentSatisfaction],MATCH(tbl_HRMaster[[#This Row],[EmployeeID]],tbl_EmployeeSurvey[EmployeeID],0)),"Not Found")</f>
        <v>3</v>
      </c>
      <c r="X1529">
        <f>IFERROR(INDEX(tbl_EmployeeSurvey[JobSatisfaction],MATCH(tbl_HRMaster[[#This Row],[EmployeeID]],tbl_EmployeeSurvey[EmployeeID],0)),"Not Found")</f>
        <v>2</v>
      </c>
      <c r="Y1529" s="5">
        <f>IFERROR(INDEX(tbl_EmployeeSurvey[WorkLifeBalance],MATCH(tbl_HRMaster[[#This Row],[EmployeeID]],tbl_EmployeeSurvey[EmployeeID],0)),"Not Found")</f>
        <v>3</v>
      </c>
      <c r="Z1529" s="5">
        <f>IFERROR(VLOOKUP(tbl_HRMaster[[#This Row],[EmployeeID]],tbl_ManagerSurvey[[EmployeeID]:[PerformanceRating]],2,FALSE),"Not Found")</f>
        <v>3</v>
      </c>
      <c r="AA1529" s="5">
        <f>IFERROR(VLOOKUP(tbl_HRMaster[[#This Row],[EmployeeID]],tbl_ManagerSurvey[[EmployeeID]:[PerformanceRating]],3,FALSE),"Not Found")</f>
        <v>4</v>
      </c>
      <c r="AB1529" s="5" t="str">
        <f>IF(tbl_HRMaster[[#This Row],[Attrition]]="Yes","Left","Active")</f>
        <v>Active</v>
      </c>
      <c r="AC1529" s="5" t="str">
        <f>_xlfn.IFS(tbl_HRMaster[[#This Row],[Age]]&lt;25,"Under 25",tbl_HRMaster[[#This Row],[Age]]&lt;35,"25-34",tbl_HRMaster[[#This Row],[Age]]&lt;45,"35-44",tbl_HRMaster[[#This Row],[Age]]&lt;55,"45-54",TRUE,"Above 54")</f>
        <v>35-44</v>
      </c>
      <c r="AD1529" s="5" t="str">
        <f>_xlfn.IFS(
tbl_HRMaster[[#This Row],[YearsAtCompany]]&lt;2,"&lt; 2 Years",
tbl_HRMaster[[#This Row],[YearsAtCompany]]&lt;5,"2-4 Years",
tbl_HRMaster[[#This Row],[YearsAtCompany]]&lt;10,"5-9 Years",
TRUE,"10+ Years"
)</f>
        <v>5-9 Years</v>
      </c>
      <c r="AE1529" s="5">
        <f>IF(tbl_HRMaster[[#This Row],[Attrition]]="Yes",1,0)</f>
        <v>0</v>
      </c>
    </row>
    <row r="1530" spans="1:31" x14ac:dyDescent="0.25">
      <c r="A1530">
        <v>36</v>
      </c>
      <c r="B1530" t="s">
        <v>21</v>
      </c>
      <c r="C1530" t="s">
        <v>22</v>
      </c>
      <c r="D1530" t="s">
        <v>23</v>
      </c>
      <c r="E1530">
        <v>6</v>
      </c>
      <c r="F1530">
        <v>3</v>
      </c>
      <c r="G1530" t="s">
        <v>38</v>
      </c>
      <c r="H1530">
        <v>1806</v>
      </c>
      <c r="I1530" t="s">
        <v>25</v>
      </c>
      <c r="J1530">
        <v>2</v>
      </c>
      <c r="K1530" t="s">
        <v>35</v>
      </c>
      <c r="L1530" t="s">
        <v>27</v>
      </c>
      <c r="M1530">
        <v>42000</v>
      </c>
      <c r="N1530">
        <v>0</v>
      </c>
      <c r="O1530">
        <v>22</v>
      </c>
      <c r="P1530">
        <v>0</v>
      </c>
      <c r="Q1530">
        <v>10</v>
      </c>
      <c r="R1530">
        <v>3</v>
      </c>
      <c r="S1530">
        <v>9</v>
      </c>
      <c r="T1530">
        <v>0</v>
      </c>
      <c r="U1530">
        <v>5</v>
      </c>
      <c r="V1530">
        <f>COUNTIF(tbl_HRMaster[EmployeeID],tbl_HRMaster[[#This Row],[EmployeeID]])</f>
        <v>1</v>
      </c>
      <c r="W1530">
        <f>IFERROR(INDEX(tbl_EmployeeSurvey[EnvironmentSatisfaction],MATCH(tbl_HRMaster[[#This Row],[EmployeeID]],tbl_EmployeeSurvey[EmployeeID],0)),"Not Found")</f>
        <v>3</v>
      </c>
      <c r="X1530">
        <f>IFERROR(INDEX(tbl_EmployeeSurvey[JobSatisfaction],MATCH(tbl_HRMaster[[#This Row],[EmployeeID]],tbl_EmployeeSurvey[EmployeeID],0)),"Not Found")</f>
        <v>2</v>
      </c>
      <c r="Y1530" s="5">
        <f>IFERROR(INDEX(tbl_EmployeeSurvey[WorkLifeBalance],MATCH(tbl_HRMaster[[#This Row],[EmployeeID]],tbl_EmployeeSurvey[EmployeeID],0)),"Not Found")</f>
        <v>3</v>
      </c>
      <c r="Z1530" s="5">
        <f>IFERROR(VLOOKUP(tbl_HRMaster[[#This Row],[EmployeeID]],tbl_ManagerSurvey[[EmployeeID]:[PerformanceRating]],2,FALSE),"Not Found")</f>
        <v>3</v>
      </c>
      <c r="AA1530" s="5">
        <f>IFERROR(VLOOKUP(tbl_HRMaster[[#This Row],[EmployeeID]],tbl_ManagerSurvey[[EmployeeID]:[PerformanceRating]],3,FALSE),"Not Found")</f>
        <v>4</v>
      </c>
      <c r="AB1530" s="5" t="str">
        <f>IF(tbl_HRMaster[[#This Row],[Attrition]]="Yes","Left","Active")</f>
        <v>Active</v>
      </c>
      <c r="AC1530" s="5" t="str">
        <f>_xlfn.IFS(tbl_HRMaster[[#This Row],[Age]]&lt;25,"Under 25",tbl_HRMaster[[#This Row],[Age]]&lt;35,"25-34",tbl_HRMaster[[#This Row],[Age]]&lt;45,"35-44",tbl_HRMaster[[#This Row],[Age]]&lt;55,"45-54",TRUE,"Above 54")</f>
        <v>35-44</v>
      </c>
      <c r="AD1530" s="5" t="str">
        <f>_xlfn.IFS(
tbl_HRMaster[[#This Row],[YearsAtCompany]]&lt;2,"&lt; 2 Years",
tbl_HRMaster[[#This Row],[YearsAtCompany]]&lt;5,"2-4 Years",
tbl_HRMaster[[#This Row],[YearsAtCompany]]&lt;10,"5-9 Years",
TRUE,"10+ Years"
)</f>
        <v>5-9 Years</v>
      </c>
      <c r="AE1530" s="5">
        <f>IF(tbl_HRMaster[[#This Row],[Attrition]]="Yes",1,0)</f>
        <v>0</v>
      </c>
    </row>
    <row r="1531" spans="1:31" x14ac:dyDescent="0.25">
      <c r="A1531">
        <v>36</v>
      </c>
      <c r="B1531" t="s">
        <v>21</v>
      </c>
      <c r="C1531" t="s">
        <v>22</v>
      </c>
      <c r="D1531" t="s">
        <v>23</v>
      </c>
      <c r="E1531">
        <v>6</v>
      </c>
      <c r="F1531">
        <v>3</v>
      </c>
      <c r="G1531" t="s">
        <v>38</v>
      </c>
      <c r="H1531">
        <v>3276</v>
      </c>
      <c r="I1531" t="s">
        <v>25</v>
      </c>
      <c r="J1531">
        <v>2</v>
      </c>
      <c r="K1531" t="s">
        <v>35</v>
      </c>
      <c r="L1531" t="s">
        <v>27</v>
      </c>
      <c r="M1531">
        <v>42000</v>
      </c>
      <c r="N1531">
        <v>0</v>
      </c>
      <c r="O1531">
        <v>22</v>
      </c>
      <c r="P1531">
        <v>0</v>
      </c>
      <c r="Q1531">
        <v>10</v>
      </c>
      <c r="R1531">
        <v>3</v>
      </c>
      <c r="S1531">
        <v>9</v>
      </c>
      <c r="T1531">
        <v>0</v>
      </c>
      <c r="U1531">
        <v>5</v>
      </c>
      <c r="V1531">
        <f>COUNTIF(tbl_HRMaster[EmployeeID],tbl_HRMaster[[#This Row],[EmployeeID]])</f>
        <v>1</v>
      </c>
      <c r="W1531">
        <f>IFERROR(INDEX(tbl_EmployeeSurvey[EnvironmentSatisfaction],MATCH(tbl_HRMaster[[#This Row],[EmployeeID]],tbl_EmployeeSurvey[EmployeeID],0)),"Not Found")</f>
        <v>3</v>
      </c>
      <c r="X1531">
        <f>IFERROR(INDEX(tbl_EmployeeSurvey[JobSatisfaction],MATCH(tbl_HRMaster[[#This Row],[EmployeeID]],tbl_EmployeeSurvey[EmployeeID],0)),"Not Found")</f>
        <v>2</v>
      </c>
      <c r="Y1531" s="5">
        <f>IFERROR(INDEX(tbl_EmployeeSurvey[WorkLifeBalance],MATCH(tbl_HRMaster[[#This Row],[EmployeeID]],tbl_EmployeeSurvey[EmployeeID],0)),"Not Found")</f>
        <v>3</v>
      </c>
      <c r="Z1531" s="5">
        <f>IFERROR(VLOOKUP(tbl_HRMaster[[#This Row],[EmployeeID]],tbl_ManagerSurvey[[EmployeeID]:[PerformanceRating]],2,FALSE),"Not Found")</f>
        <v>3</v>
      </c>
      <c r="AA1531" s="5">
        <f>IFERROR(VLOOKUP(tbl_HRMaster[[#This Row],[EmployeeID]],tbl_ManagerSurvey[[EmployeeID]:[PerformanceRating]],3,FALSE),"Not Found")</f>
        <v>4</v>
      </c>
      <c r="AB1531" s="5" t="str">
        <f>IF(tbl_HRMaster[[#This Row],[Attrition]]="Yes","Left","Active")</f>
        <v>Active</v>
      </c>
      <c r="AC1531" s="5" t="str">
        <f>_xlfn.IFS(tbl_HRMaster[[#This Row],[Age]]&lt;25,"Under 25",tbl_HRMaster[[#This Row],[Age]]&lt;35,"25-34",tbl_HRMaster[[#This Row],[Age]]&lt;45,"35-44",tbl_HRMaster[[#This Row],[Age]]&lt;55,"45-54",TRUE,"Above 54")</f>
        <v>35-44</v>
      </c>
      <c r="AD1531" s="5" t="str">
        <f>_xlfn.IFS(
tbl_HRMaster[[#This Row],[YearsAtCompany]]&lt;2,"&lt; 2 Years",
tbl_HRMaster[[#This Row],[YearsAtCompany]]&lt;5,"2-4 Years",
tbl_HRMaster[[#This Row],[YearsAtCompany]]&lt;10,"5-9 Years",
TRUE,"10+ Years"
)</f>
        <v>5-9 Years</v>
      </c>
      <c r="AE1531" s="5">
        <f>IF(tbl_HRMaster[[#This Row],[Attrition]]="Yes",1,0)</f>
        <v>0</v>
      </c>
    </row>
    <row r="1532" spans="1:31" x14ac:dyDescent="0.25">
      <c r="A1532">
        <v>35</v>
      </c>
      <c r="B1532" t="s">
        <v>21</v>
      </c>
      <c r="C1532" t="s">
        <v>22</v>
      </c>
      <c r="D1532" t="s">
        <v>30</v>
      </c>
      <c r="E1532">
        <v>1</v>
      </c>
      <c r="F1532">
        <v>4</v>
      </c>
      <c r="G1532" t="s">
        <v>33</v>
      </c>
      <c r="H1532">
        <v>716</v>
      </c>
      <c r="I1532" t="s">
        <v>25</v>
      </c>
      <c r="J1532">
        <v>2</v>
      </c>
      <c r="K1532" t="s">
        <v>39</v>
      </c>
      <c r="L1532" t="s">
        <v>27</v>
      </c>
      <c r="M1532">
        <v>81200</v>
      </c>
      <c r="N1532">
        <v>0</v>
      </c>
      <c r="O1532">
        <v>13</v>
      </c>
      <c r="P1532">
        <v>0</v>
      </c>
      <c r="Q1532">
        <v>10</v>
      </c>
      <c r="R1532">
        <v>2</v>
      </c>
      <c r="S1532">
        <v>9</v>
      </c>
      <c r="T1532">
        <v>0</v>
      </c>
      <c r="U1532">
        <v>0</v>
      </c>
      <c r="V1532">
        <f>COUNTIF(tbl_HRMaster[EmployeeID],tbl_HRMaster[[#This Row],[EmployeeID]])</f>
        <v>1</v>
      </c>
      <c r="W1532">
        <f>IFERROR(INDEX(tbl_EmployeeSurvey[EnvironmentSatisfaction],MATCH(tbl_HRMaster[[#This Row],[EmployeeID]],tbl_EmployeeSurvey[EmployeeID],0)),"Not Found")</f>
        <v>4</v>
      </c>
      <c r="X1532">
        <f>IFERROR(INDEX(tbl_EmployeeSurvey[JobSatisfaction],MATCH(tbl_HRMaster[[#This Row],[EmployeeID]],tbl_EmployeeSurvey[EmployeeID],0)),"Not Found")</f>
        <v>4</v>
      </c>
      <c r="Y1532" s="5">
        <f>IFERROR(INDEX(tbl_EmployeeSurvey[WorkLifeBalance],MATCH(tbl_HRMaster[[#This Row],[EmployeeID]],tbl_EmployeeSurvey[EmployeeID],0)),"Not Found")</f>
        <v>3</v>
      </c>
      <c r="Z1532" s="5">
        <f>IFERROR(VLOOKUP(tbl_HRMaster[[#This Row],[EmployeeID]],tbl_ManagerSurvey[[EmployeeID]:[PerformanceRating]],2,FALSE),"Not Found")</f>
        <v>2</v>
      </c>
      <c r="AA1532" s="5">
        <f>IFERROR(VLOOKUP(tbl_HRMaster[[#This Row],[EmployeeID]],tbl_ManagerSurvey[[EmployeeID]:[PerformanceRating]],3,FALSE),"Not Found")</f>
        <v>3</v>
      </c>
      <c r="AB1532" s="5" t="str">
        <f>IF(tbl_HRMaster[[#This Row],[Attrition]]="Yes","Left","Active")</f>
        <v>Active</v>
      </c>
      <c r="AC1532" s="5" t="str">
        <f>_xlfn.IFS(tbl_HRMaster[[#This Row],[Age]]&lt;25,"Under 25",tbl_HRMaster[[#This Row],[Age]]&lt;35,"25-34",tbl_HRMaster[[#This Row],[Age]]&lt;45,"35-44",tbl_HRMaster[[#This Row],[Age]]&lt;55,"45-54",TRUE,"Above 54")</f>
        <v>35-44</v>
      </c>
      <c r="AD1532" s="5" t="str">
        <f>_xlfn.IFS(
tbl_HRMaster[[#This Row],[YearsAtCompany]]&lt;2,"&lt; 2 Years",
tbl_HRMaster[[#This Row],[YearsAtCompany]]&lt;5,"2-4 Years",
tbl_HRMaster[[#This Row],[YearsAtCompany]]&lt;10,"5-9 Years",
TRUE,"10+ Years"
)</f>
        <v>5-9 Years</v>
      </c>
      <c r="AE1532" s="5">
        <f>IF(tbl_HRMaster[[#This Row],[Attrition]]="Yes",1,0)</f>
        <v>0</v>
      </c>
    </row>
    <row r="1533" spans="1:31" x14ac:dyDescent="0.25">
      <c r="A1533">
        <v>35</v>
      </c>
      <c r="B1533" t="s">
        <v>21</v>
      </c>
      <c r="C1533" t="s">
        <v>22</v>
      </c>
      <c r="D1533" t="s">
        <v>30</v>
      </c>
      <c r="E1533">
        <v>1</v>
      </c>
      <c r="F1533">
        <v>4</v>
      </c>
      <c r="G1533" t="s">
        <v>33</v>
      </c>
      <c r="H1533">
        <v>2186</v>
      </c>
      <c r="I1533" t="s">
        <v>25</v>
      </c>
      <c r="J1533">
        <v>2</v>
      </c>
      <c r="K1533" t="s">
        <v>39</v>
      </c>
      <c r="L1533" t="s">
        <v>27</v>
      </c>
      <c r="M1533">
        <v>81200</v>
      </c>
      <c r="N1533">
        <v>0</v>
      </c>
      <c r="O1533">
        <v>13</v>
      </c>
      <c r="P1533">
        <v>0</v>
      </c>
      <c r="Q1533">
        <v>10</v>
      </c>
      <c r="R1533">
        <v>2</v>
      </c>
      <c r="S1533">
        <v>9</v>
      </c>
      <c r="T1533">
        <v>0</v>
      </c>
      <c r="U1533">
        <v>0</v>
      </c>
      <c r="V1533">
        <f>COUNTIF(tbl_HRMaster[EmployeeID],tbl_HRMaster[[#This Row],[EmployeeID]])</f>
        <v>1</v>
      </c>
      <c r="W1533">
        <f>IFERROR(INDEX(tbl_EmployeeSurvey[EnvironmentSatisfaction],MATCH(tbl_HRMaster[[#This Row],[EmployeeID]],tbl_EmployeeSurvey[EmployeeID],0)),"Not Found")</f>
        <v>4</v>
      </c>
      <c r="X1533">
        <f>IFERROR(INDEX(tbl_EmployeeSurvey[JobSatisfaction],MATCH(tbl_HRMaster[[#This Row],[EmployeeID]],tbl_EmployeeSurvey[EmployeeID],0)),"Not Found")</f>
        <v>4</v>
      </c>
      <c r="Y1533" s="5">
        <f>IFERROR(INDEX(tbl_EmployeeSurvey[WorkLifeBalance],MATCH(tbl_HRMaster[[#This Row],[EmployeeID]],tbl_EmployeeSurvey[EmployeeID],0)),"Not Found")</f>
        <v>3</v>
      </c>
      <c r="Z1533" s="5">
        <f>IFERROR(VLOOKUP(tbl_HRMaster[[#This Row],[EmployeeID]],tbl_ManagerSurvey[[EmployeeID]:[PerformanceRating]],2,FALSE),"Not Found")</f>
        <v>2</v>
      </c>
      <c r="AA1533" s="5">
        <f>IFERROR(VLOOKUP(tbl_HRMaster[[#This Row],[EmployeeID]],tbl_ManagerSurvey[[EmployeeID]:[PerformanceRating]],3,FALSE),"Not Found")</f>
        <v>3</v>
      </c>
      <c r="AB1533" s="5" t="str">
        <f>IF(tbl_HRMaster[[#This Row],[Attrition]]="Yes","Left","Active")</f>
        <v>Active</v>
      </c>
      <c r="AC1533" s="5" t="str">
        <f>_xlfn.IFS(tbl_HRMaster[[#This Row],[Age]]&lt;25,"Under 25",tbl_HRMaster[[#This Row],[Age]]&lt;35,"25-34",tbl_HRMaster[[#This Row],[Age]]&lt;45,"35-44",tbl_HRMaster[[#This Row],[Age]]&lt;55,"45-54",TRUE,"Above 54")</f>
        <v>35-44</v>
      </c>
      <c r="AD1533" s="5" t="str">
        <f>_xlfn.IFS(
tbl_HRMaster[[#This Row],[YearsAtCompany]]&lt;2,"&lt; 2 Years",
tbl_HRMaster[[#This Row],[YearsAtCompany]]&lt;5,"2-4 Years",
tbl_HRMaster[[#This Row],[YearsAtCompany]]&lt;10,"5-9 Years",
TRUE,"10+ Years"
)</f>
        <v>5-9 Years</v>
      </c>
      <c r="AE1533" s="5">
        <f>IF(tbl_HRMaster[[#This Row],[Attrition]]="Yes",1,0)</f>
        <v>0</v>
      </c>
    </row>
    <row r="1534" spans="1:31" x14ac:dyDescent="0.25">
      <c r="A1534">
        <v>35</v>
      </c>
      <c r="B1534" t="s">
        <v>21</v>
      </c>
      <c r="C1534" t="s">
        <v>22</v>
      </c>
      <c r="D1534" t="s">
        <v>30</v>
      </c>
      <c r="E1534">
        <v>1</v>
      </c>
      <c r="F1534">
        <v>4</v>
      </c>
      <c r="G1534" t="s">
        <v>33</v>
      </c>
      <c r="H1534">
        <v>3656</v>
      </c>
      <c r="I1534" t="s">
        <v>25</v>
      </c>
      <c r="J1534">
        <v>2</v>
      </c>
      <c r="K1534" t="s">
        <v>39</v>
      </c>
      <c r="L1534" t="s">
        <v>27</v>
      </c>
      <c r="M1534">
        <v>81200</v>
      </c>
      <c r="N1534">
        <v>0</v>
      </c>
      <c r="O1534">
        <v>13</v>
      </c>
      <c r="P1534">
        <v>0</v>
      </c>
      <c r="Q1534">
        <v>10</v>
      </c>
      <c r="R1534">
        <v>2</v>
      </c>
      <c r="S1534">
        <v>9</v>
      </c>
      <c r="T1534">
        <v>0</v>
      </c>
      <c r="U1534">
        <v>0</v>
      </c>
      <c r="V1534">
        <f>COUNTIF(tbl_HRMaster[EmployeeID],tbl_HRMaster[[#This Row],[EmployeeID]])</f>
        <v>1</v>
      </c>
      <c r="W1534">
        <f>IFERROR(INDEX(tbl_EmployeeSurvey[EnvironmentSatisfaction],MATCH(tbl_HRMaster[[#This Row],[EmployeeID]],tbl_EmployeeSurvey[EmployeeID],0)),"Not Found")</f>
        <v>4</v>
      </c>
      <c r="X1534">
        <f>IFERROR(INDEX(tbl_EmployeeSurvey[JobSatisfaction],MATCH(tbl_HRMaster[[#This Row],[EmployeeID]],tbl_EmployeeSurvey[EmployeeID],0)),"Not Found")</f>
        <v>4</v>
      </c>
      <c r="Y1534" s="5">
        <f>IFERROR(INDEX(tbl_EmployeeSurvey[WorkLifeBalance],MATCH(tbl_HRMaster[[#This Row],[EmployeeID]],tbl_EmployeeSurvey[EmployeeID],0)),"Not Found")</f>
        <v>3</v>
      </c>
      <c r="Z1534" s="5">
        <f>IFERROR(VLOOKUP(tbl_HRMaster[[#This Row],[EmployeeID]],tbl_ManagerSurvey[[EmployeeID]:[PerformanceRating]],2,FALSE),"Not Found")</f>
        <v>2</v>
      </c>
      <c r="AA1534" s="5">
        <f>IFERROR(VLOOKUP(tbl_HRMaster[[#This Row],[EmployeeID]],tbl_ManagerSurvey[[EmployeeID]:[PerformanceRating]],3,FALSE),"Not Found")</f>
        <v>3</v>
      </c>
      <c r="AB1534" s="5" t="str">
        <f>IF(tbl_HRMaster[[#This Row],[Attrition]]="Yes","Left","Active")</f>
        <v>Active</v>
      </c>
      <c r="AC1534" s="5" t="str">
        <f>_xlfn.IFS(tbl_HRMaster[[#This Row],[Age]]&lt;25,"Under 25",tbl_HRMaster[[#This Row],[Age]]&lt;35,"25-34",tbl_HRMaster[[#This Row],[Age]]&lt;45,"35-44",tbl_HRMaster[[#This Row],[Age]]&lt;55,"45-54",TRUE,"Above 54")</f>
        <v>35-44</v>
      </c>
      <c r="AD1534" s="5" t="str">
        <f>_xlfn.IFS(
tbl_HRMaster[[#This Row],[YearsAtCompany]]&lt;2,"&lt; 2 Years",
tbl_HRMaster[[#This Row],[YearsAtCompany]]&lt;5,"2-4 Years",
tbl_HRMaster[[#This Row],[YearsAtCompany]]&lt;10,"5-9 Years",
TRUE,"10+ Years"
)</f>
        <v>5-9 Years</v>
      </c>
      <c r="AE1534" s="5">
        <f>IF(tbl_HRMaster[[#This Row],[Attrition]]="Yes",1,0)</f>
        <v>0</v>
      </c>
    </row>
    <row r="1535" spans="1:31" x14ac:dyDescent="0.25">
      <c r="A1535">
        <v>30</v>
      </c>
      <c r="B1535" t="s">
        <v>21</v>
      </c>
      <c r="C1535" t="s">
        <v>29</v>
      </c>
      <c r="D1535" t="s">
        <v>23</v>
      </c>
      <c r="E1535">
        <v>9</v>
      </c>
      <c r="F1535">
        <v>3</v>
      </c>
      <c r="G1535" t="s">
        <v>24</v>
      </c>
      <c r="H1535">
        <v>987</v>
      </c>
      <c r="I1535" t="s">
        <v>34</v>
      </c>
      <c r="J1535">
        <v>1</v>
      </c>
      <c r="K1535" t="s">
        <v>39</v>
      </c>
      <c r="L1535" t="s">
        <v>32</v>
      </c>
      <c r="M1535">
        <v>95820</v>
      </c>
      <c r="N1535">
        <v>0</v>
      </c>
      <c r="O1535">
        <v>12</v>
      </c>
      <c r="P1535">
        <v>1</v>
      </c>
      <c r="Q1535">
        <v>10</v>
      </c>
      <c r="R1535">
        <v>2</v>
      </c>
      <c r="S1535">
        <v>9</v>
      </c>
      <c r="T1535">
        <v>0</v>
      </c>
      <c r="U1535">
        <v>7</v>
      </c>
      <c r="V1535">
        <f>COUNTIF(tbl_HRMaster[EmployeeID],tbl_HRMaster[[#This Row],[EmployeeID]])</f>
        <v>1</v>
      </c>
      <c r="W1535">
        <f>IFERROR(INDEX(tbl_EmployeeSurvey[EnvironmentSatisfaction],MATCH(tbl_HRMaster[[#This Row],[EmployeeID]],tbl_EmployeeSurvey[EmployeeID],0)),"Not Found")</f>
        <v>4</v>
      </c>
      <c r="X1535">
        <f>IFERROR(INDEX(tbl_EmployeeSurvey[JobSatisfaction],MATCH(tbl_HRMaster[[#This Row],[EmployeeID]],tbl_EmployeeSurvey[EmployeeID],0)),"Not Found")</f>
        <v>1</v>
      </c>
      <c r="Y1535" s="5">
        <f>IFERROR(INDEX(tbl_EmployeeSurvey[WorkLifeBalance],MATCH(tbl_HRMaster[[#This Row],[EmployeeID]],tbl_EmployeeSurvey[EmployeeID],0)),"Not Found")</f>
        <v>3</v>
      </c>
      <c r="Z1535" s="5">
        <f>IFERROR(VLOOKUP(tbl_HRMaster[[#This Row],[EmployeeID]],tbl_ManagerSurvey[[EmployeeID]:[PerformanceRating]],2,FALSE),"Not Found")</f>
        <v>3</v>
      </c>
      <c r="AA1535" s="5">
        <f>IFERROR(VLOOKUP(tbl_HRMaster[[#This Row],[EmployeeID]],tbl_ManagerSurvey[[EmployeeID]:[PerformanceRating]],3,FALSE),"Not Found")</f>
        <v>3</v>
      </c>
      <c r="AB1535" s="5" t="str">
        <f>IF(tbl_HRMaster[[#This Row],[Attrition]]="Yes","Left","Active")</f>
        <v>Active</v>
      </c>
      <c r="AC1535" s="5" t="str">
        <f>_xlfn.IFS(tbl_HRMaster[[#This Row],[Age]]&lt;25,"Under 25",tbl_HRMaster[[#This Row],[Age]]&lt;35,"25-34",tbl_HRMaster[[#This Row],[Age]]&lt;45,"35-44",tbl_HRMaster[[#This Row],[Age]]&lt;55,"45-54",TRUE,"Above 54")</f>
        <v>25-34</v>
      </c>
      <c r="AD1535" s="5" t="str">
        <f>_xlfn.IFS(
tbl_HRMaster[[#This Row],[YearsAtCompany]]&lt;2,"&lt; 2 Years",
tbl_HRMaster[[#This Row],[YearsAtCompany]]&lt;5,"2-4 Years",
tbl_HRMaster[[#This Row],[YearsAtCompany]]&lt;10,"5-9 Years",
TRUE,"10+ Years"
)</f>
        <v>5-9 Years</v>
      </c>
      <c r="AE1535" s="5">
        <f>IF(tbl_HRMaster[[#This Row],[Attrition]]="Yes",1,0)</f>
        <v>0</v>
      </c>
    </row>
    <row r="1536" spans="1:31" x14ac:dyDescent="0.25">
      <c r="A1536">
        <v>30</v>
      </c>
      <c r="B1536" t="s">
        <v>21</v>
      </c>
      <c r="C1536" t="s">
        <v>29</v>
      </c>
      <c r="D1536" t="s">
        <v>23</v>
      </c>
      <c r="E1536">
        <v>9</v>
      </c>
      <c r="F1536">
        <v>3</v>
      </c>
      <c r="G1536" t="s">
        <v>24</v>
      </c>
      <c r="H1536">
        <v>2457</v>
      </c>
      <c r="I1536" t="s">
        <v>34</v>
      </c>
      <c r="J1536">
        <v>1</v>
      </c>
      <c r="K1536" t="s">
        <v>39</v>
      </c>
      <c r="L1536" t="s">
        <v>32</v>
      </c>
      <c r="M1536">
        <v>95820</v>
      </c>
      <c r="N1536">
        <v>0</v>
      </c>
      <c r="O1536">
        <v>12</v>
      </c>
      <c r="P1536">
        <v>1</v>
      </c>
      <c r="Q1536">
        <v>10</v>
      </c>
      <c r="R1536">
        <v>2</v>
      </c>
      <c r="S1536">
        <v>9</v>
      </c>
      <c r="T1536">
        <v>0</v>
      </c>
      <c r="U1536">
        <v>7</v>
      </c>
      <c r="V1536">
        <f>COUNTIF(tbl_HRMaster[EmployeeID],tbl_HRMaster[[#This Row],[EmployeeID]])</f>
        <v>1</v>
      </c>
      <c r="W1536">
        <f>IFERROR(INDEX(tbl_EmployeeSurvey[EnvironmentSatisfaction],MATCH(tbl_HRMaster[[#This Row],[EmployeeID]],tbl_EmployeeSurvey[EmployeeID],0)),"Not Found")</f>
        <v>4</v>
      </c>
      <c r="X1536">
        <f>IFERROR(INDEX(tbl_EmployeeSurvey[JobSatisfaction],MATCH(tbl_HRMaster[[#This Row],[EmployeeID]],tbl_EmployeeSurvey[EmployeeID],0)),"Not Found")</f>
        <v>1</v>
      </c>
      <c r="Y1536" s="5">
        <f>IFERROR(INDEX(tbl_EmployeeSurvey[WorkLifeBalance],MATCH(tbl_HRMaster[[#This Row],[EmployeeID]],tbl_EmployeeSurvey[EmployeeID],0)),"Not Found")</f>
        <v>3</v>
      </c>
      <c r="Z1536" s="5">
        <f>IFERROR(VLOOKUP(tbl_HRMaster[[#This Row],[EmployeeID]],tbl_ManagerSurvey[[EmployeeID]:[PerformanceRating]],2,FALSE),"Not Found")</f>
        <v>3</v>
      </c>
      <c r="AA1536" s="5">
        <f>IFERROR(VLOOKUP(tbl_HRMaster[[#This Row],[EmployeeID]],tbl_ManagerSurvey[[EmployeeID]:[PerformanceRating]],3,FALSE),"Not Found")</f>
        <v>3</v>
      </c>
      <c r="AB1536" s="5" t="str">
        <f>IF(tbl_HRMaster[[#This Row],[Attrition]]="Yes","Left","Active")</f>
        <v>Active</v>
      </c>
      <c r="AC1536" s="5" t="str">
        <f>_xlfn.IFS(tbl_HRMaster[[#This Row],[Age]]&lt;25,"Under 25",tbl_HRMaster[[#This Row],[Age]]&lt;35,"25-34",tbl_HRMaster[[#This Row],[Age]]&lt;45,"35-44",tbl_HRMaster[[#This Row],[Age]]&lt;55,"45-54",TRUE,"Above 54")</f>
        <v>25-34</v>
      </c>
      <c r="AD1536" s="5" t="str">
        <f>_xlfn.IFS(
tbl_HRMaster[[#This Row],[YearsAtCompany]]&lt;2,"&lt; 2 Years",
tbl_HRMaster[[#This Row],[YearsAtCompany]]&lt;5,"2-4 Years",
tbl_HRMaster[[#This Row],[YearsAtCompany]]&lt;10,"5-9 Years",
TRUE,"10+ Years"
)</f>
        <v>5-9 Years</v>
      </c>
      <c r="AE1536" s="5">
        <f>IF(tbl_HRMaster[[#This Row],[Attrition]]="Yes",1,0)</f>
        <v>0</v>
      </c>
    </row>
    <row r="1537" spans="1:31" x14ac:dyDescent="0.25">
      <c r="A1537">
        <v>30</v>
      </c>
      <c r="B1537" t="s">
        <v>21</v>
      </c>
      <c r="C1537" t="s">
        <v>29</v>
      </c>
      <c r="D1537" t="s">
        <v>23</v>
      </c>
      <c r="E1537">
        <v>9</v>
      </c>
      <c r="F1537">
        <v>3</v>
      </c>
      <c r="G1537" t="s">
        <v>24</v>
      </c>
      <c r="H1537">
        <v>3927</v>
      </c>
      <c r="I1537" t="s">
        <v>34</v>
      </c>
      <c r="J1537">
        <v>1</v>
      </c>
      <c r="K1537" t="s">
        <v>39</v>
      </c>
      <c r="L1537" t="s">
        <v>32</v>
      </c>
      <c r="M1537">
        <v>95820</v>
      </c>
      <c r="N1537">
        <v>0</v>
      </c>
      <c r="O1537">
        <v>12</v>
      </c>
      <c r="P1537">
        <v>1</v>
      </c>
      <c r="Q1537">
        <v>10</v>
      </c>
      <c r="R1537">
        <v>2</v>
      </c>
      <c r="S1537">
        <v>9</v>
      </c>
      <c r="T1537">
        <v>0</v>
      </c>
      <c r="U1537">
        <v>7</v>
      </c>
      <c r="V1537">
        <f>COUNTIF(tbl_HRMaster[EmployeeID],tbl_HRMaster[[#This Row],[EmployeeID]])</f>
        <v>1</v>
      </c>
      <c r="W1537">
        <f>IFERROR(INDEX(tbl_EmployeeSurvey[EnvironmentSatisfaction],MATCH(tbl_HRMaster[[#This Row],[EmployeeID]],tbl_EmployeeSurvey[EmployeeID],0)),"Not Found")</f>
        <v>4</v>
      </c>
      <c r="X1537">
        <f>IFERROR(INDEX(tbl_EmployeeSurvey[JobSatisfaction],MATCH(tbl_HRMaster[[#This Row],[EmployeeID]],tbl_EmployeeSurvey[EmployeeID],0)),"Not Found")</f>
        <v>1</v>
      </c>
      <c r="Y1537" s="5">
        <f>IFERROR(INDEX(tbl_EmployeeSurvey[WorkLifeBalance],MATCH(tbl_HRMaster[[#This Row],[EmployeeID]],tbl_EmployeeSurvey[EmployeeID],0)),"Not Found")</f>
        <v>3</v>
      </c>
      <c r="Z1537" s="5">
        <f>IFERROR(VLOOKUP(tbl_HRMaster[[#This Row],[EmployeeID]],tbl_ManagerSurvey[[EmployeeID]:[PerformanceRating]],2,FALSE),"Not Found")</f>
        <v>3</v>
      </c>
      <c r="AA1537" s="5">
        <f>IFERROR(VLOOKUP(tbl_HRMaster[[#This Row],[EmployeeID]],tbl_ManagerSurvey[[EmployeeID]:[PerformanceRating]],3,FALSE),"Not Found")</f>
        <v>3</v>
      </c>
      <c r="AB1537" s="5" t="str">
        <f>IF(tbl_HRMaster[[#This Row],[Attrition]]="Yes","Left","Active")</f>
        <v>Active</v>
      </c>
      <c r="AC1537" s="5" t="str">
        <f>_xlfn.IFS(tbl_HRMaster[[#This Row],[Age]]&lt;25,"Under 25",tbl_HRMaster[[#This Row],[Age]]&lt;35,"25-34",tbl_HRMaster[[#This Row],[Age]]&lt;45,"35-44",tbl_HRMaster[[#This Row],[Age]]&lt;55,"45-54",TRUE,"Above 54")</f>
        <v>25-34</v>
      </c>
      <c r="AD1537" s="5" t="str">
        <f>_xlfn.IFS(
tbl_HRMaster[[#This Row],[YearsAtCompany]]&lt;2,"&lt; 2 Years",
tbl_HRMaster[[#This Row],[YearsAtCompany]]&lt;5,"2-4 Years",
tbl_HRMaster[[#This Row],[YearsAtCompany]]&lt;10,"5-9 Years",
TRUE,"10+ Years"
)</f>
        <v>5-9 Years</v>
      </c>
      <c r="AE1537" s="5">
        <f>IF(tbl_HRMaster[[#This Row],[Attrition]]="Yes",1,0)</f>
        <v>0</v>
      </c>
    </row>
    <row r="1538" spans="1:31" x14ac:dyDescent="0.25">
      <c r="A1538">
        <v>33</v>
      </c>
      <c r="B1538" t="s">
        <v>21</v>
      </c>
      <c r="C1538" t="s">
        <v>22</v>
      </c>
      <c r="D1538" t="s">
        <v>30</v>
      </c>
      <c r="E1538">
        <v>8</v>
      </c>
      <c r="F1538">
        <v>2</v>
      </c>
      <c r="G1538" t="s">
        <v>24</v>
      </c>
      <c r="H1538">
        <v>651</v>
      </c>
      <c r="I1538" t="s">
        <v>25</v>
      </c>
      <c r="J1538">
        <v>2</v>
      </c>
      <c r="K1538" t="s">
        <v>31</v>
      </c>
      <c r="L1538" t="s">
        <v>41</v>
      </c>
      <c r="M1538">
        <v>161840</v>
      </c>
      <c r="N1538">
        <v>0</v>
      </c>
      <c r="O1538">
        <v>13</v>
      </c>
      <c r="P1538">
        <v>1</v>
      </c>
      <c r="Q1538">
        <v>10</v>
      </c>
      <c r="R1538">
        <v>2</v>
      </c>
      <c r="S1538">
        <v>9</v>
      </c>
      <c r="T1538">
        <v>0</v>
      </c>
      <c r="U1538">
        <v>8</v>
      </c>
      <c r="V1538">
        <f>COUNTIF(tbl_HRMaster[EmployeeID],tbl_HRMaster[[#This Row],[EmployeeID]])</f>
        <v>1</v>
      </c>
      <c r="W1538">
        <f>IFERROR(INDEX(tbl_EmployeeSurvey[EnvironmentSatisfaction],MATCH(tbl_HRMaster[[#This Row],[EmployeeID]],tbl_EmployeeSurvey[EmployeeID],0)),"Not Found")</f>
        <v>4</v>
      </c>
      <c r="X1538">
        <f>IFERROR(INDEX(tbl_EmployeeSurvey[JobSatisfaction],MATCH(tbl_HRMaster[[#This Row],[EmployeeID]],tbl_EmployeeSurvey[EmployeeID],0)),"Not Found")</f>
        <v>3</v>
      </c>
      <c r="Y1538" s="5">
        <f>IFERROR(INDEX(tbl_EmployeeSurvey[WorkLifeBalance],MATCH(tbl_HRMaster[[#This Row],[EmployeeID]],tbl_EmployeeSurvey[EmployeeID],0)),"Not Found")</f>
        <v>3</v>
      </c>
      <c r="Z1538" s="5">
        <f>IFERROR(VLOOKUP(tbl_HRMaster[[#This Row],[EmployeeID]],tbl_ManagerSurvey[[EmployeeID]:[PerformanceRating]],2,FALSE),"Not Found")</f>
        <v>4</v>
      </c>
      <c r="AA1538" s="5">
        <f>IFERROR(VLOOKUP(tbl_HRMaster[[#This Row],[EmployeeID]],tbl_ManagerSurvey[[EmployeeID]:[PerformanceRating]],3,FALSE),"Not Found")</f>
        <v>3</v>
      </c>
      <c r="AB1538" s="5" t="str">
        <f>IF(tbl_HRMaster[[#This Row],[Attrition]]="Yes","Left","Active")</f>
        <v>Active</v>
      </c>
      <c r="AC1538" s="5" t="str">
        <f>_xlfn.IFS(tbl_HRMaster[[#This Row],[Age]]&lt;25,"Under 25",tbl_HRMaster[[#This Row],[Age]]&lt;35,"25-34",tbl_HRMaster[[#This Row],[Age]]&lt;45,"35-44",tbl_HRMaster[[#This Row],[Age]]&lt;55,"45-54",TRUE,"Above 54")</f>
        <v>25-34</v>
      </c>
      <c r="AD1538" s="5" t="str">
        <f>_xlfn.IFS(
tbl_HRMaster[[#This Row],[YearsAtCompany]]&lt;2,"&lt; 2 Years",
tbl_HRMaster[[#This Row],[YearsAtCompany]]&lt;5,"2-4 Years",
tbl_HRMaster[[#This Row],[YearsAtCompany]]&lt;10,"5-9 Years",
TRUE,"10+ Years"
)</f>
        <v>5-9 Years</v>
      </c>
      <c r="AE1538" s="5">
        <f>IF(tbl_HRMaster[[#This Row],[Attrition]]="Yes",1,0)</f>
        <v>0</v>
      </c>
    </row>
    <row r="1539" spans="1:31" x14ac:dyDescent="0.25">
      <c r="A1539">
        <v>33</v>
      </c>
      <c r="B1539" t="s">
        <v>21</v>
      </c>
      <c r="C1539" t="s">
        <v>22</v>
      </c>
      <c r="D1539" t="s">
        <v>30</v>
      </c>
      <c r="E1539">
        <v>8</v>
      </c>
      <c r="F1539">
        <v>2</v>
      </c>
      <c r="G1539" t="s">
        <v>24</v>
      </c>
      <c r="H1539">
        <v>2121</v>
      </c>
      <c r="I1539" t="s">
        <v>25</v>
      </c>
      <c r="J1539">
        <v>2</v>
      </c>
      <c r="K1539" t="s">
        <v>31</v>
      </c>
      <c r="L1539" t="s">
        <v>41</v>
      </c>
      <c r="M1539">
        <v>161840</v>
      </c>
      <c r="N1539">
        <v>0</v>
      </c>
      <c r="O1539">
        <v>13</v>
      </c>
      <c r="P1539">
        <v>1</v>
      </c>
      <c r="Q1539">
        <v>10</v>
      </c>
      <c r="R1539">
        <v>2</v>
      </c>
      <c r="S1539">
        <v>9</v>
      </c>
      <c r="T1539">
        <v>0</v>
      </c>
      <c r="U1539">
        <v>8</v>
      </c>
      <c r="V1539">
        <f>COUNTIF(tbl_HRMaster[EmployeeID],tbl_HRMaster[[#This Row],[EmployeeID]])</f>
        <v>1</v>
      </c>
      <c r="W1539">
        <f>IFERROR(INDEX(tbl_EmployeeSurvey[EnvironmentSatisfaction],MATCH(tbl_HRMaster[[#This Row],[EmployeeID]],tbl_EmployeeSurvey[EmployeeID],0)),"Not Found")</f>
        <v>4</v>
      </c>
      <c r="X1539">
        <f>IFERROR(INDEX(tbl_EmployeeSurvey[JobSatisfaction],MATCH(tbl_HRMaster[[#This Row],[EmployeeID]],tbl_EmployeeSurvey[EmployeeID],0)),"Not Found")</f>
        <v>3</v>
      </c>
      <c r="Y1539" s="5">
        <f>IFERROR(INDEX(tbl_EmployeeSurvey[WorkLifeBalance],MATCH(tbl_HRMaster[[#This Row],[EmployeeID]],tbl_EmployeeSurvey[EmployeeID],0)),"Not Found")</f>
        <v>3</v>
      </c>
      <c r="Z1539" s="5">
        <f>IFERROR(VLOOKUP(tbl_HRMaster[[#This Row],[EmployeeID]],tbl_ManagerSurvey[[EmployeeID]:[PerformanceRating]],2,FALSE),"Not Found")</f>
        <v>4</v>
      </c>
      <c r="AA1539" s="5">
        <f>IFERROR(VLOOKUP(tbl_HRMaster[[#This Row],[EmployeeID]],tbl_ManagerSurvey[[EmployeeID]:[PerformanceRating]],3,FALSE),"Not Found")</f>
        <v>3</v>
      </c>
      <c r="AB1539" s="5" t="str">
        <f>IF(tbl_HRMaster[[#This Row],[Attrition]]="Yes","Left","Active")</f>
        <v>Active</v>
      </c>
      <c r="AC1539" s="5" t="str">
        <f>_xlfn.IFS(tbl_HRMaster[[#This Row],[Age]]&lt;25,"Under 25",tbl_HRMaster[[#This Row],[Age]]&lt;35,"25-34",tbl_HRMaster[[#This Row],[Age]]&lt;45,"35-44",tbl_HRMaster[[#This Row],[Age]]&lt;55,"45-54",TRUE,"Above 54")</f>
        <v>25-34</v>
      </c>
      <c r="AD1539" s="5" t="str">
        <f>_xlfn.IFS(
tbl_HRMaster[[#This Row],[YearsAtCompany]]&lt;2,"&lt; 2 Years",
tbl_HRMaster[[#This Row],[YearsAtCompany]]&lt;5,"2-4 Years",
tbl_HRMaster[[#This Row],[YearsAtCompany]]&lt;10,"5-9 Years",
TRUE,"10+ Years"
)</f>
        <v>5-9 Years</v>
      </c>
      <c r="AE1539" s="5">
        <f>IF(tbl_HRMaster[[#This Row],[Attrition]]="Yes",1,0)</f>
        <v>0</v>
      </c>
    </row>
    <row r="1540" spans="1:31" x14ac:dyDescent="0.25">
      <c r="A1540">
        <v>33</v>
      </c>
      <c r="B1540" t="s">
        <v>21</v>
      </c>
      <c r="C1540" t="s">
        <v>22</v>
      </c>
      <c r="D1540" t="s">
        <v>30</v>
      </c>
      <c r="E1540">
        <v>8</v>
      </c>
      <c r="F1540">
        <v>2</v>
      </c>
      <c r="G1540" t="s">
        <v>24</v>
      </c>
      <c r="H1540">
        <v>3591</v>
      </c>
      <c r="I1540" t="s">
        <v>25</v>
      </c>
      <c r="J1540">
        <v>2</v>
      </c>
      <c r="K1540" t="s">
        <v>31</v>
      </c>
      <c r="L1540" t="s">
        <v>41</v>
      </c>
      <c r="M1540">
        <v>161840</v>
      </c>
      <c r="N1540">
        <v>0</v>
      </c>
      <c r="O1540">
        <v>13</v>
      </c>
      <c r="P1540">
        <v>1</v>
      </c>
      <c r="Q1540">
        <v>10</v>
      </c>
      <c r="R1540">
        <v>2</v>
      </c>
      <c r="S1540">
        <v>9</v>
      </c>
      <c r="T1540">
        <v>0</v>
      </c>
      <c r="U1540">
        <v>8</v>
      </c>
      <c r="V1540">
        <f>COUNTIF(tbl_HRMaster[EmployeeID],tbl_HRMaster[[#This Row],[EmployeeID]])</f>
        <v>1</v>
      </c>
      <c r="W1540">
        <f>IFERROR(INDEX(tbl_EmployeeSurvey[EnvironmentSatisfaction],MATCH(tbl_HRMaster[[#This Row],[EmployeeID]],tbl_EmployeeSurvey[EmployeeID],0)),"Not Found")</f>
        <v>4</v>
      </c>
      <c r="X1540">
        <f>IFERROR(INDEX(tbl_EmployeeSurvey[JobSatisfaction],MATCH(tbl_HRMaster[[#This Row],[EmployeeID]],tbl_EmployeeSurvey[EmployeeID],0)),"Not Found")</f>
        <v>3</v>
      </c>
      <c r="Y1540" s="5">
        <f>IFERROR(INDEX(tbl_EmployeeSurvey[WorkLifeBalance],MATCH(tbl_HRMaster[[#This Row],[EmployeeID]],tbl_EmployeeSurvey[EmployeeID],0)),"Not Found")</f>
        <v>3</v>
      </c>
      <c r="Z1540" s="5">
        <f>IFERROR(VLOOKUP(tbl_HRMaster[[#This Row],[EmployeeID]],tbl_ManagerSurvey[[EmployeeID]:[PerformanceRating]],2,FALSE),"Not Found")</f>
        <v>4</v>
      </c>
      <c r="AA1540" s="5">
        <f>IFERROR(VLOOKUP(tbl_HRMaster[[#This Row],[EmployeeID]],tbl_ManagerSurvey[[EmployeeID]:[PerformanceRating]],3,FALSE),"Not Found")</f>
        <v>3</v>
      </c>
      <c r="AB1540" s="5" t="str">
        <f>IF(tbl_HRMaster[[#This Row],[Attrition]]="Yes","Left","Active")</f>
        <v>Active</v>
      </c>
      <c r="AC1540" s="5" t="str">
        <f>_xlfn.IFS(tbl_HRMaster[[#This Row],[Age]]&lt;25,"Under 25",tbl_HRMaster[[#This Row],[Age]]&lt;35,"25-34",tbl_HRMaster[[#This Row],[Age]]&lt;45,"35-44",tbl_HRMaster[[#This Row],[Age]]&lt;55,"45-54",TRUE,"Above 54")</f>
        <v>25-34</v>
      </c>
      <c r="AD1540" s="5" t="str">
        <f>_xlfn.IFS(
tbl_HRMaster[[#This Row],[YearsAtCompany]]&lt;2,"&lt; 2 Years",
tbl_HRMaster[[#This Row],[YearsAtCompany]]&lt;5,"2-4 Years",
tbl_HRMaster[[#This Row],[YearsAtCompany]]&lt;10,"5-9 Years",
TRUE,"10+ Years"
)</f>
        <v>5-9 Years</v>
      </c>
      <c r="AE1540" s="5">
        <f>IF(tbl_HRMaster[[#This Row],[Attrition]]="Yes",1,0)</f>
        <v>0</v>
      </c>
    </row>
    <row r="1541" spans="1:31" x14ac:dyDescent="0.25">
      <c r="A1541">
        <v>36</v>
      </c>
      <c r="B1541" t="s">
        <v>21</v>
      </c>
      <c r="C1541" t="s">
        <v>36</v>
      </c>
      <c r="D1541" t="s">
        <v>30</v>
      </c>
      <c r="E1541">
        <v>5</v>
      </c>
      <c r="F1541">
        <v>4</v>
      </c>
      <c r="G1541" t="s">
        <v>24</v>
      </c>
      <c r="H1541">
        <v>48</v>
      </c>
      <c r="I1541" t="s">
        <v>34</v>
      </c>
      <c r="J1541">
        <v>1</v>
      </c>
      <c r="K1541" t="s">
        <v>35</v>
      </c>
      <c r="L1541" t="s">
        <v>27</v>
      </c>
      <c r="M1541">
        <v>85780</v>
      </c>
      <c r="N1541">
        <v>7</v>
      </c>
      <c r="O1541">
        <v>21</v>
      </c>
      <c r="P1541">
        <v>0</v>
      </c>
      <c r="Q1541">
        <v>11</v>
      </c>
      <c r="R1541">
        <v>4</v>
      </c>
      <c r="S1541">
        <v>9</v>
      </c>
      <c r="T1541">
        <v>0</v>
      </c>
      <c r="U1541">
        <v>8</v>
      </c>
      <c r="V1541">
        <f>COUNTIF(tbl_HRMaster[EmployeeID],tbl_HRMaster[[#This Row],[EmployeeID]])</f>
        <v>1</v>
      </c>
      <c r="W1541">
        <f>IFERROR(INDEX(tbl_EmployeeSurvey[EnvironmentSatisfaction],MATCH(tbl_HRMaster[[#This Row],[EmployeeID]],tbl_EmployeeSurvey[EmployeeID],0)),"Not Found")</f>
        <v>2</v>
      </c>
      <c r="X1541">
        <f>IFERROR(INDEX(tbl_EmployeeSurvey[JobSatisfaction],MATCH(tbl_HRMaster[[#This Row],[EmployeeID]],tbl_EmployeeSurvey[EmployeeID],0)),"Not Found")</f>
        <v>2</v>
      </c>
      <c r="Y1541" s="5">
        <f>IFERROR(INDEX(tbl_EmployeeSurvey[WorkLifeBalance],MATCH(tbl_HRMaster[[#This Row],[EmployeeID]],tbl_EmployeeSurvey[EmployeeID],0)),"Not Found")</f>
        <v>3</v>
      </c>
      <c r="Z1541" s="5">
        <f>IFERROR(VLOOKUP(tbl_HRMaster[[#This Row],[EmployeeID]],tbl_ManagerSurvey[[EmployeeID]:[PerformanceRating]],2,FALSE),"Not Found")</f>
        <v>3</v>
      </c>
      <c r="AA1541" s="5">
        <f>IFERROR(VLOOKUP(tbl_HRMaster[[#This Row],[EmployeeID]],tbl_ManagerSurvey[[EmployeeID]:[PerformanceRating]],3,FALSE),"Not Found")</f>
        <v>4</v>
      </c>
      <c r="AB1541" s="5" t="str">
        <f>IF(tbl_HRMaster[[#This Row],[Attrition]]="Yes","Left","Active")</f>
        <v>Active</v>
      </c>
      <c r="AC1541" s="5" t="str">
        <f>_xlfn.IFS(tbl_HRMaster[[#This Row],[Age]]&lt;25,"Under 25",tbl_HRMaster[[#This Row],[Age]]&lt;35,"25-34",tbl_HRMaster[[#This Row],[Age]]&lt;45,"35-44",tbl_HRMaster[[#This Row],[Age]]&lt;55,"45-54",TRUE,"Above 54")</f>
        <v>35-44</v>
      </c>
      <c r="AD1541" s="5" t="str">
        <f>_xlfn.IFS(
tbl_HRMaster[[#This Row],[YearsAtCompany]]&lt;2,"&lt; 2 Years",
tbl_HRMaster[[#This Row],[YearsAtCompany]]&lt;5,"2-4 Years",
tbl_HRMaster[[#This Row],[YearsAtCompany]]&lt;10,"5-9 Years",
TRUE,"10+ Years"
)</f>
        <v>5-9 Years</v>
      </c>
      <c r="AE1541" s="5">
        <f>IF(tbl_HRMaster[[#This Row],[Attrition]]="Yes",1,0)</f>
        <v>0</v>
      </c>
    </row>
    <row r="1542" spans="1:31" x14ac:dyDescent="0.25">
      <c r="A1542">
        <v>36</v>
      </c>
      <c r="B1542" t="s">
        <v>21</v>
      </c>
      <c r="C1542" t="s">
        <v>36</v>
      </c>
      <c r="D1542" t="s">
        <v>30</v>
      </c>
      <c r="E1542">
        <v>5</v>
      </c>
      <c r="F1542">
        <v>4</v>
      </c>
      <c r="G1542" t="s">
        <v>24</v>
      </c>
      <c r="H1542">
        <v>2988</v>
      </c>
      <c r="I1542" t="s">
        <v>34</v>
      </c>
      <c r="J1542">
        <v>1</v>
      </c>
      <c r="K1542" t="s">
        <v>35</v>
      </c>
      <c r="L1542" t="s">
        <v>27</v>
      </c>
      <c r="M1542">
        <v>85780</v>
      </c>
      <c r="N1542">
        <v>7</v>
      </c>
      <c r="O1542">
        <v>21</v>
      </c>
      <c r="P1542">
        <v>0</v>
      </c>
      <c r="Q1542">
        <v>11</v>
      </c>
      <c r="R1542">
        <v>4</v>
      </c>
      <c r="S1542">
        <v>9</v>
      </c>
      <c r="T1542">
        <v>0</v>
      </c>
      <c r="U1542">
        <v>8</v>
      </c>
      <c r="V1542">
        <f>COUNTIF(tbl_HRMaster[EmployeeID],tbl_HRMaster[[#This Row],[EmployeeID]])</f>
        <v>1</v>
      </c>
      <c r="W1542">
        <f>IFERROR(INDEX(tbl_EmployeeSurvey[EnvironmentSatisfaction],MATCH(tbl_HRMaster[[#This Row],[EmployeeID]],tbl_EmployeeSurvey[EmployeeID],0)),"Not Found")</f>
        <v>2</v>
      </c>
      <c r="X1542">
        <f>IFERROR(INDEX(tbl_EmployeeSurvey[JobSatisfaction],MATCH(tbl_HRMaster[[#This Row],[EmployeeID]],tbl_EmployeeSurvey[EmployeeID],0)),"Not Found")</f>
        <v>2</v>
      </c>
      <c r="Y1542" s="5">
        <f>IFERROR(INDEX(tbl_EmployeeSurvey[WorkLifeBalance],MATCH(tbl_HRMaster[[#This Row],[EmployeeID]],tbl_EmployeeSurvey[EmployeeID],0)),"Not Found")</f>
        <v>3</v>
      </c>
      <c r="Z1542" s="5">
        <f>IFERROR(VLOOKUP(tbl_HRMaster[[#This Row],[EmployeeID]],tbl_ManagerSurvey[[EmployeeID]:[PerformanceRating]],2,FALSE),"Not Found")</f>
        <v>3</v>
      </c>
      <c r="AA1542" s="5">
        <f>IFERROR(VLOOKUP(tbl_HRMaster[[#This Row],[EmployeeID]],tbl_ManagerSurvey[[EmployeeID]:[PerformanceRating]],3,FALSE),"Not Found")</f>
        <v>4</v>
      </c>
      <c r="AB1542" s="5" t="str">
        <f>IF(tbl_HRMaster[[#This Row],[Attrition]]="Yes","Left","Active")</f>
        <v>Active</v>
      </c>
      <c r="AC1542" s="5" t="str">
        <f>_xlfn.IFS(tbl_HRMaster[[#This Row],[Age]]&lt;25,"Under 25",tbl_HRMaster[[#This Row],[Age]]&lt;35,"25-34",tbl_HRMaster[[#This Row],[Age]]&lt;45,"35-44",tbl_HRMaster[[#This Row],[Age]]&lt;55,"45-54",TRUE,"Above 54")</f>
        <v>35-44</v>
      </c>
      <c r="AD1542" s="5" t="str">
        <f>_xlfn.IFS(
tbl_HRMaster[[#This Row],[YearsAtCompany]]&lt;2,"&lt; 2 Years",
tbl_HRMaster[[#This Row],[YearsAtCompany]]&lt;5,"2-4 Years",
tbl_HRMaster[[#This Row],[YearsAtCompany]]&lt;10,"5-9 Years",
TRUE,"10+ Years"
)</f>
        <v>5-9 Years</v>
      </c>
      <c r="AE1542" s="5">
        <f>IF(tbl_HRMaster[[#This Row],[Attrition]]="Yes",1,0)</f>
        <v>0</v>
      </c>
    </row>
    <row r="1543" spans="1:31" x14ac:dyDescent="0.25">
      <c r="A1543">
        <v>29</v>
      </c>
      <c r="B1543" t="s">
        <v>28</v>
      </c>
      <c r="C1543" t="s">
        <v>22</v>
      </c>
      <c r="D1543" t="s">
        <v>30</v>
      </c>
      <c r="E1543">
        <v>5</v>
      </c>
      <c r="F1543">
        <v>3</v>
      </c>
      <c r="G1543" t="s">
        <v>24</v>
      </c>
      <c r="H1543">
        <v>820</v>
      </c>
      <c r="I1543" t="s">
        <v>25</v>
      </c>
      <c r="J1543">
        <v>2</v>
      </c>
      <c r="K1543" t="s">
        <v>31</v>
      </c>
      <c r="L1543" t="s">
        <v>32</v>
      </c>
      <c r="M1543">
        <v>109340</v>
      </c>
      <c r="N1543">
        <v>6</v>
      </c>
      <c r="O1543">
        <v>17</v>
      </c>
      <c r="P1543">
        <v>2</v>
      </c>
      <c r="Q1543">
        <v>11</v>
      </c>
      <c r="R1543">
        <v>2</v>
      </c>
      <c r="S1543">
        <v>9</v>
      </c>
      <c r="T1543">
        <v>0</v>
      </c>
      <c r="U1543">
        <v>7</v>
      </c>
      <c r="V1543">
        <f>COUNTIF(tbl_HRMaster[EmployeeID],tbl_HRMaster[[#This Row],[EmployeeID]])</f>
        <v>1</v>
      </c>
      <c r="W1543">
        <f>IFERROR(INDEX(tbl_EmployeeSurvey[EnvironmentSatisfaction],MATCH(tbl_HRMaster[[#This Row],[EmployeeID]],tbl_EmployeeSurvey[EmployeeID],0)),"Not Found")</f>
        <v>1</v>
      </c>
      <c r="X1543">
        <f>IFERROR(INDEX(tbl_EmployeeSurvey[JobSatisfaction],MATCH(tbl_HRMaster[[#This Row],[EmployeeID]],tbl_EmployeeSurvey[EmployeeID],0)),"Not Found")</f>
        <v>1</v>
      </c>
      <c r="Y1543" s="5">
        <f>IFERROR(INDEX(tbl_EmployeeSurvey[WorkLifeBalance],MATCH(tbl_HRMaster[[#This Row],[EmployeeID]],tbl_EmployeeSurvey[EmployeeID],0)),"Not Found")</f>
        <v>1</v>
      </c>
      <c r="Z1543" s="5">
        <f>IFERROR(VLOOKUP(tbl_HRMaster[[#This Row],[EmployeeID]],tbl_ManagerSurvey[[EmployeeID]:[PerformanceRating]],2,FALSE),"Not Found")</f>
        <v>3</v>
      </c>
      <c r="AA1543" s="5">
        <f>IFERROR(VLOOKUP(tbl_HRMaster[[#This Row],[EmployeeID]],tbl_ManagerSurvey[[EmployeeID]:[PerformanceRating]],3,FALSE),"Not Found")</f>
        <v>3</v>
      </c>
      <c r="AB1543" s="5" t="str">
        <f>IF(tbl_HRMaster[[#This Row],[Attrition]]="Yes","Left","Active")</f>
        <v>Left</v>
      </c>
      <c r="AC1543" s="5" t="str">
        <f>_xlfn.IFS(tbl_HRMaster[[#This Row],[Age]]&lt;25,"Under 25",tbl_HRMaster[[#This Row],[Age]]&lt;35,"25-34",tbl_HRMaster[[#This Row],[Age]]&lt;45,"35-44",tbl_HRMaster[[#This Row],[Age]]&lt;55,"45-54",TRUE,"Above 54")</f>
        <v>25-34</v>
      </c>
      <c r="AD1543" s="5" t="str">
        <f>_xlfn.IFS(
tbl_HRMaster[[#This Row],[YearsAtCompany]]&lt;2,"&lt; 2 Years",
tbl_HRMaster[[#This Row],[YearsAtCompany]]&lt;5,"2-4 Years",
tbl_HRMaster[[#This Row],[YearsAtCompany]]&lt;10,"5-9 Years",
TRUE,"10+ Years"
)</f>
        <v>5-9 Years</v>
      </c>
      <c r="AE1543" s="5">
        <f>IF(tbl_HRMaster[[#This Row],[Attrition]]="Yes",1,0)</f>
        <v>1</v>
      </c>
    </row>
    <row r="1544" spans="1:31" x14ac:dyDescent="0.25">
      <c r="A1544">
        <v>29</v>
      </c>
      <c r="B1544" t="s">
        <v>28</v>
      </c>
      <c r="C1544" t="s">
        <v>22</v>
      </c>
      <c r="D1544" t="s">
        <v>30</v>
      </c>
      <c r="E1544">
        <v>5</v>
      </c>
      <c r="F1544">
        <v>3</v>
      </c>
      <c r="G1544" t="s">
        <v>24</v>
      </c>
      <c r="H1544">
        <v>2290</v>
      </c>
      <c r="I1544" t="s">
        <v>25</v>
      </c>
      <c r="J1544">
        <v>2</v>
      </c>
      <c r="K1544" t="s">
        <v>31</v>
      </c>
      <c r="L1544" t="s">
        <v>32</v>
      </c>
      <c r="M1544">
        <v>109340</v>
      </c>
      <c r="N1544">
        <v>6</v>
      </c>
      <c r="O1544">
        <v>17</v>
      </c>
      <c r="P1544">
        <v>2</v>
      </c>
      <c r="Q1544">
        <v>11</v>
      </c>
      <c r="R1544">
        <v>2</v>
      </c>
      <c r="S1544">
        <v>9</v>
      </c>
      <c r="T1544">
        <v>0</v>
      </c>
      <c r="U1544">
        <v>7</v>
      </c>
      <c r="V1544">
        <f>COUNTIF(tbl_HRMaster[EmployeeID],tbl_HRMaster[[#This Row],[EmployeeID]])</f>
        <v>1</v>
      </c>
      <c r="W1544">
        <f>IFERROR(INDEX(tbl_EmployeeSurvey[EnvironmentSatisfaction],MATCH(tbl_HRMaster[[#This Row],[EmployeeID]],tbl_EmployeeSurvey[EmployeeID],0)),"Not Found")</f>
        <v>1</v>
      </c>
      <c r="X1544">
        <f>IFERROR(INDEX(tbl_EmployeeSurvey[JobSatisfaction],MATCH(tbl_HRMaster[[#This Row],[EmployeeID]],tbl_EmployeeSurvey[EmployeeID],0)),"Not Found")</f>
        <v>1</v>
      </c>
      <c r="Y1544" s="5">
        <f>IFERROR(INDEX(tbl_EmployeeSurvey[WorkLifeBalance],MATCH(tbl_HRMaster[[#This Row],[EmployeeID]],tbl_EmployeeSurvey[EmployeeID],0)),"Not Found")</f>
        <v>1</v>
      </c>
      <c r="Z1544" s="5">
        <f>IFERROR(VLOOKUP(tbl_HRMaster[[#This Row],[EmployeeID]],tbl_ManagerSurvey[[EmployeeID]:[PerformanceRating]],2,FALSE),"Not Found")</f>
        <v>3</v>
      </c>
      <c r="AA1544" s="5">
        <f>IFERROR(VLOOKUP(tbl_HRMaster[[#This Row],[EmployeeID]],tbl_ManagerSurvey[[EmployeeID]:[PerformanceRating]],3,FALSE),"Not Found")</f>
        <v>3</v>
      </c>
      <c r="AB1544" s="5" t="str">
        <f>IF(tbl_HRMaster[[#This Row],[Attrition]]="Yes","Left","Active")</f>
        <v>Left</v>
      </c>
      <c r="AC1544" s="5" t="str">
        <f>_xlfn.IFS(tbl_HRMaster[[#This Row],[Age]]&lt;25,"Under 25",tbl_HRMaster[[#This Row],[Age]]&lt;35,"25-34",tbl_HRMaster[[#This Row],[Age]]&lt;45,"35-44",tbl_HRMaster[[#This Row],[Age]]&lt;55,"45-54",TRUE,"Above 54")</f>
        <v>25-34</v>
      </c>
      <c r="AD1544" s="5" t="str">
        <f>_xlfn.IFS(
tbl_HRMaster[[#This Row],[YearsAtCompany]]&lt;2,"&lt; 2 Years",
tbl_HRMaster[[#This Row],[YearsAtCompany]]&lt;5,"2-4 Years",
tbl_HRMaster[[#This Row],[YearsAtCompany]]&lt;10,"5-9 Years",
TRUE,"10+ Years"
)</f>
        <v>5-9 Years</v>
      </c>
      <c r="AE1544" s="5">
        <f>IF(tbl_HRMaster[[#This Row],[Attrition]]="Yes",1,0)</f>
        <v>1</v>
      </c>
    </row>
    <row r="1545" spans="1:31" x14ac:dyDescent="0.25">
      <c r="A1545">
        <v>29</v>
      </c>
      <c r="B1545" t="s">
        <v>28</v>
      </c>
      <c r="C1545" t="s">
        <v>22</v>
      </c>
      <c r="D1545" t="s">
        <v>30</v>
      </c>
      <c r="E1545">
        <v>5</v>
      </c>
      <c r="F1545">
        <v>3</v>
      </c>
      <c r="G1545" t="s">
        <v>24</v>
      </c>
      <c r="H1545">
        <v>3760</v>
      </c>
      <c r="I1545" t="s">
        <v>25</v>
      </c>
      <c r="J1545">
        <v>2</v>
      </c>
      <c r="K1545" t="s">
        <v>31</v>
      </c>
      <c r="L1545" t="s">
        <v>32</v>
      </c>
      <c r="M1545">
        <v>109340</v>
      </c>
      <c r="N1545">
        <v>6</v>
      </c>
      <c r="O1545">
        <v>17</v>
      </c>
      <c r="P1545">
        <v>2</v>
      </c>
      <c r="Q1545">
        <v>11</v>
      </c>
      <c r="R1545">
        <v>2</v>
      </c>
      <c r="S1545">
        <v>9</v>
      </c>
      <c r="T1545">
        <v>0</v>
      </c>
      <c r="U1545">
        <v>7</v>
      </c>
      <c r="V1545">
        <f>COUNTIF(tbl_HRMaster[EmployeeID],tbl_HRMaster[[#This Row],[EmployeeID]])</f>
        <v>1</v>
      </c>
      <c r="W1545">
        <f>IFERROR(INDEX(tbl_EmployeeSurvey[EnvironmentSatisfaction],MATCH(tbl_HRMaster[[#This Row],[EmployeeID]],tbl_EmployeeSurvey[EmployeeID],0)),"Not Found")</f>
        <v>1</v>
      </c>
      <c r="X1545">
        <f>IFERROR(INDEX(tbl_EmployeeSurvey[JobSatisfaction],MATCH(tbl_HRMaster[[#This Row],[EmployeeID]],tbl_EmployeeSurvey[EmployeeID],0)),"Not Found")</f>
        <v>1</v>
      </c>
      <c r="Y1545" s="5">
        <f>IFERROR(INDEX(tbl_EmployeeSurvey[WorkLifeBalance],MATCH(tbl_HRMaster[[#This Row],[EmployeeID]],tbl_EmployeeSurvey[EmployeeID],0)),"Not Found")</f>
        <v>1</v>
      </c>
      <c r="Z1545" s="5">
        <f>IFERROR(VLOOKUP(tbl_HRMaster[[#This Row],[EmployeeID]],tbl_ManagerSurvey[[EmployeeID]:[PerformanceRating]],2,FALSE),"Not Found")</f>
        <v>3</v>
      </c>
      <c r="AA1545" s="5">
        <f>IFERROR(VLOOKUP(tbl_HRMaster[[#This Row],[EmployeeID]],tbl_ManagerSurvey[[EmployeeID]:[PerformanceRating]],3,FALSE),"Not Found")</f>
        <v>3</v>
      </c>
      <c r="AB1545" s="5" t="str">
        <f>IF(tbl_HRMaster[[#This Row],[Attrition]]="Yes","Left","Active")</f>
        <v>Left</v>
      </c>
      <c r="AC1545" s="5" t="str">
        <f>_xlfn.IFS(tbl_HRMaster[[#This Row],[Age]]&lt;25,"Under 25",tbl_HRMaster[[#This Row],[Age]]&lt;35,"25-34",tbl_HRMaster[[#This Row],[Age]]&lt;45,"35-44",tbl_HRMaster[[#This Row],[Age]]&lt;55,"45-54",TRUE,"Above 54")</f>
        <v>25-34</v>
      </c>
      <c r="AD1545" s="5" t="str">
        <f>_xlfn.IFS(
tbl_HRMaster[[#This Row],[YearsAtCompany]]&lt;2,"&lt; 2 Years",
tbl_HRMaster[[#This Row],[YearsAtCompany]]&lt;5,"2-4 Years",
tbl_HRMaster[[#This Row],[YearsAtCompany]]&lt;10,"5-9 Years",
TRUE,"10+ Years"
)</f>
        <v>5-9 Years</v>
      </c>
      <c r="AE1545" s="5">
        <f>IF(tbl_HRMaster[[#This Row],[Attrition]]="Yes",1,0)</f>
        <v>1</v>
      </c>
    </row>
    <row r="1546" spans="1:31" x14ac:dyDescent="0.25">
      <c r="A1546">
        <v>41</v>
      </c>
      <c r="B1546" t="s">
        <v>21</v>
      </c>
      <c r="C1546" t="s">
        <v>22</v>
      </c>
      <c r="D1546" t="s">
        <v>30</v>
      </c>
      <c r="E1546">
        <v>17</v>
      </c>
      <c r="F1546">
        <v>2</v>
      </c>
      <c r="G1546" t="s">
        <v>33</v>
      </c>
      <c r="H1546">
        <v>1346</v>
      </c>
      <c r="I1546" t="s">
        <v>34</v>
      </c>
      <c r="J1546">
        <v>1</v>
      </c>
      <c r="K1546" t="s">
        <v>42</v>
      </c>
      <c r="L1546" t="s">
        <v>41</v>
      </c>
      <c r="M1546">
        <v>52080</v>
      </c>
      <c r="N1546">
        <v>3</v>
      </c>
      <c r="O1546">
        <v>11</v>
      </c>
      <c r="P1546">
        <v>3</v>
      </c>
      <c r="Q1546">
        <v>12</v>
      </c>
      <c r="R1546">
        <v>2</v>
      </c>
      <c r="S1546">
        <v>9</v>
      </c>
      <c r="T1546">
        <v>0</v>
      </c>
      <c r="U1546">
        <v>7</v>
      </c>
      <c r="V1546">
        <f>COUNTIF(tbl_HRMaster[EmployeeID],tbl_HRMaster[[#This Row],[EmployeeID]])</f>
        <v>1</v>
      </c>
      <c r="W1546">
        <f>IFERROR(INDEX(tbl_EmployeeSurvey[EnvironmentSatisfaction],MATCH(tbl_HRMaster[[#This Row],[EmployeeID]],tbl_EmployeeSurvey[EmployeeID],0)),"Not Found")</f>
        <v>3</v>
      </c>
      <c r="X1546">
        <f>IFERROR(INDEX(tbl_EmployeeSurvey[JobSatisfaction],MATCH(tbl_HRMaster[[#This Row],[EmployeeID]],tbl_EmployeeSurvey[EmployeeID],0)),"Not Found")</f>
        <v>3</v>
      </c>
      <c r="Y1546" s="5">
        <f>IFERROR(INDEX(tbl_EmployeeSurvey[WorkLifeBalance],MATCH(tbl_HRMaster[[#This Row],[EmployeeID]],tbl_EmployeeSurvey[EmployeeID],0)),"Not Found")</f>
        <v>3</v>
      </c>
      <c r="Z1546" s="5">
        <f>IFERROR(VLOOKUP(tbl_HRMaster[[#This Row],[EmployeeID]],tbl_ManagerSurvey[[EmployeeID]:[PerformanceRating]],2,FALSE),"Not Found")</f>
        <v>1</v>
      </c>
      <c r="AA1546" s="5">
        <f>IFERROR(VLOOKUP(tbl_HRMaster[[#This Row],[EmployeeID]],tbl_ManagerSurvey[[EmployeeID]:[PerformanceRating]],3,FALSE),"Not Found")</f>
        <v>3</v>
      </c>
      <c r="AB1546" s="5" t="str">
        <f>IF(tbl_HRMaster[[#This Row],[Attrition]]="Yes","Left","Active")</f>
        <v>Active</v>
      </c>
      <c r="AC1546" s="5" t="str">
        <f>_xlfn.IFS(tbl_HRMaster[[#This Row],[Age]]&lt;25,"Under 25",tbl_HRMaster[[#This Row],[Age]]&lt;35,"25-34",tbl_HRMaster[[#This Row],[Age]]&lt;45,"35-44",tbl_HRMaster[[#This Row],[Age]]&lt;55,"45-54",TRUE,"Above 54")</f>
        <v>35-44</v>
      </c>
      <c r="AD1546" s="5" t="str">
        <f>_xlfn.IFS(
tbl_HRMaster[[#This Row],[YearsAtCompany]]&lt;2,"&lt; 2 Years",
tbl_HRMaster[[#This Row],[YearsAtCompany]]&lt;5,"2-4 Years",
tbl_HRMaster[[#This Row],[YearsAtCompany]]&lt;10,"5-9 Years",
TRUE,"10+ Years"
)</f>
        <v>5-9 Years</v>
      </c>
      <c r="AE1546" s="5">
        <f>IF(tbl_HRMaster[[#This Row],[Attrition]]="Yes",1,0)</f>
        <v>0</v>
      </c>
    </row>
    <row r="1547" spans="1:31" x14ac:dyDescent="0.25">
      <c r="A1547">
        <v>41</v>
      </c>
      <c r="B1547" t="s">
        <v>21</v>
      </c>
      <c r="C1547" t="s">
        <v>22</v>
      </c>
      <c r="D1547" t="s">
        <v>30</v>
      </c>
      <c r="E1547">
        <v>17</v>
      </c>
      <c r="F1547">
        <v>2</v>
      </c>
      <c r="G1547" t="s">
        <v>33</v>
      </c>
      <c r="H1547">
        <v>2816</v>
      </c>
      <c r="I1547" t="s">
        <v>34</v>
      </c>
      <c r="J1547">
        <v>1</v>
      </c>
      <c r="K1547" t="s">
        <v>42</v>
      </c>
      <c r="L1547" t="s">
        <v>41</v>
      </c>
      <c r="M1547">
        <v>52080</v>
      </c>
      <c r="N1547">
        <v>3</v>
      </c>
      <c r="O1547">
        <v>11</v>
      </c>
      <c r="P1547">
        <v>3</v>
      </c>
      <c r="Q1547">
        <v>12</v>
      </c>
      <c r="R1547">
        <v>2</v>
      </c>
      <c r="S1547">
        <v>9</v>
      </c>
      <c r="T1547">
        <v>0</v>
      </c>
      <c r="U1547">
        <v>7</v>
      </c>
      <c r="V1547">
        <f>COUNTIF(tbl_HRMaster[EmployeeID],tbl_HRMaster[[#This Row],[EmployeeID]])</f>
        <v>1</v>
      </c>
      <c r="W1547">
        <f>IFERROR(INDEX(tbl_EmployeeSurvey[EnvironmentSatisfaction],MATCH(tbl_HRMaster[[#This Row],[EmployeeID]],tbl_EmployeeSurvey[EmployeeID],0)),"Not Found")</f>
        <v>3</v>
      </c>
      <c r="X1547">
        <f>IFERROR(INDEX(tbl_EmployeeSurvey[JobSatisfaction],MATCH(tbl_HRMaster[[#This Row],[EmployeeID]],tbl_EmployeeSurvey[EmployeeID],0)),"Not Found")</f>
        <v>3</v>
      </c>
      <c r="Y1547" s="5">
        <f>IFERROR(INDEX(tbl_EmployeeSurvey[WorkLifeBalance],MATCH(tbl_HRMaster[[#This Row],[EmployeeID]],tbl_EmployeeSurvey[EmployeeID],0)),"Not Found")</f>
        <v>3</v>
      </c>
      <c r="Z1547" s="5">
        <f>IFERROR(VLOOKUP(tbl_HRMaster[[#This Row],[EmployeeID]],tbl_ManagerSurvey[[EmployeeID]:[PerformanceRating]],2,FALSE),"Not Found")</f>
        <v>1</v>
      </c>
      <c r="AA1547" s="5">
        <f>IFERROR(VLOOKUP(tbl_HRMaster[[#This Row],[EmployeeID]],tbl_ManagerSurvey[[EmployeeID]:[PerformanceRating]],3,FALSE),"Not Found")</f>
        <v>3</v>
      </c>
      <c r="AB1547" s="5" t="str">
        <f>IF(tbl_HRMaster[[#This Row],[Attrition]]="Yes","Left","Active")</f>
        <v>Active</v>
      </c>
      <c r="AC1547" s="5" t="str">
        <f>_xlfn.IFS(tbl_HRMaster[[#This Row],[Age]]&lt;25,"Under 25",tbl_HRMaster[[#This Row],[Age]]&lt;35,"25-34",tbl_HRMaster[[#This Row],[Age]]&lt;45,"35-44",tbl_HRMaster[[#This Row],[Age]]&lt;55,"45-54",TRUE,"Above 54")</f>
        <v>35-44</v>
      </c>
      <c r="AD1547" s="5" t="str">
        <f>_xlfn.IFS(
tbl_HRMaster[[#This Row],[YearsAtCompany]]&lt;2,"&lt; 2 Years",
tbl_HRMaster[[#This Row],[YearsAtCompany]]&lt;5,"2-4 Years",
tbl_HRMaster[[#This Row],[YearsAtCompany]]&lt;10,"5-9 Years",
TRUE,"10+ Years"
)</f>
        <v>5-9 Years</v>
      </c>
      <c r="AE1547" s="5">
        <f>IF(tbl_HRMaster[[#This Row],[Attrition]]="Yes",1,0)</f>
        <v>0</v>
      </c>
    </row>
    <row r="1548" spans="1:31" x14ac:dyDescent="0.25">
      <c r="A1548">
        <v>41</v>
      </c>
      <c r="B1548" t="s">
        <v>21</v>
      </c>
      <c r="C1548" t="s">
        <v>22</v>
      </c>
      <c r="D1548" t="s">
        <v>30</v>
      </c>
      <c r="E1548">
        <v>17</v>
      </c>
      <c r="F1548">
        <v>2</v>
      </c>
      <c r="G1548" t="s">
        <v>33</v>
      </c>
      <c r="H1548">
        <v>4286</v>
      </c>
      <c r="I1548" t="s">
        <v>34</v>
      </c>
      <c r="J1548">
        <v>1</v>
      </c>
      <c r="K1548" t="s">
        <v>42</v>
      </c>
      <c r="L1548" t="s">
        <v>41</v>
      </c>
      <c r="M1548">
        <v>52080</v>
      </c>
      <c r="N1548">
        <v>3</v>
      </c>
      <c r="O1548">
        <v>11</v>
      </c>
      <c r="P1548">
        <v>3</v>
      </c>
      <c r="Q1548">
        <v>12</v>
      </c>
      <c r="R1548">
        <v>2</v>
      </c>
      <c r="S1548">
        <v>9</v>
      </c>
      <c r="T1548">
        <v>0</v>
      </c>
      <c r="U1548">
        <v>7</v>
      </c>
      <c r="V1548">
        <f>COUNTIF(tbl_HRMaster[EmployeeID],tbl_HRMaster[[#This Row],[EmployeeID]])</f>
        <v>1</v>
      </c>
      <c r="W1548">
        <f>IFERROR(INDEX(tbl_EmployeeSurvey[EnvironmentSatisfaction],MATCH(tbl_HRMaster[[#This Row],[EmployeeID]],tbl_EmployeeSurvey[EmployeeID],0)),"Not Found")</f>
        <v>3</v>
      </c>
      <c r="X1548">
        <f>IFERROR(INDEX(tbl_EmployeeSurvey[JobSatisfaction],MATCH(tbl_HRMaster[[#This Row],[EmployeeID]],tbl_EmployeeSurvey[EmployeeID],0)),"Not Found")</f>
        <v>3</v>
      </c>
      <c r="Y1548" s="5">
        <f>IFERROR(INDEX(tbl_EmployeeSurvey[WorkLifeBalance],MATCH(tbl_HRMaster[[#This Row],[EmployeeID]],tbl_EmployeeSurvey[EmployeeID],0)),"Not Found")</f>
        <v>3</v>
      </c>
      <c r="Z1548" s="5">
        <f>IFERROR(VLOOKUP(tbl_HRMaster[[#This Row],[EmployeeID]],tbl_ManagerSurvey[[EmployeeID]:[PerformanceRating]],2,FALSE),"Not Found")</f>
        <v>1</v>
      </c>
      <c r="AA1548" s="5">
        <f>IFERROR(VLOOKUP(tbl_HRMaster[[#This Row],[EmployeeID]],tbl_ManagerSurvey[[EmployeeID]:[PerformanceRating]],3,FALSE),"Not Found")</f>
        <v>3</v>
      </c>
      <c r="AB1548" s="5" t="str">
        <f>IF(tbl_HRMaster[[#This Row],[Attrition]]="Yes","Left","Active")</f>
        <v>Active</v>
      </c>
      <c r="AC1548" s="5" t="str">
        <f>_xlfn.IFS(tbl_HRMaster[[#This Row],[Age]]&lt;25,"Under 25",tbl_HRMaster[[#This Row],[Age]]&lt;35,"25-34",tbl_HRMaster[[#This Row],[Age]]&lt;45,"35-44",tbl_HRMaster[[#This Row],[Age]]&lt;55,"45-54",TRUE,"Above 54")</f>
        <v>35-44</v>
      </c>
      <c r="AD1548" s="5" t="str">
        <f>_xlfn.IFS(
tbl_HRMaster[[#This Row],[YearsAtCompany]]&lt;2,"&lt; 2 Years",
tbl_HRMaster[[#This Row],[YearsAtCompany]]&lt;5,"2-4 Years",
tbl_HRMaster[[#This Row],[YearsAtCompany]]&lt;10,"5-9 Years",
TRUE,"10+ Years"
)</f>
        <v>5-9 Years</v>
      </c>
      <c r="AE1548" s="5">
        <f>IF(tbl_HRMaster[[#This Row],[Attrition]]="Yes",1,0)</f>
        <v>0</v>
      </c>
    </row>
    <row r="1549" spans="1:31" x14ac:dyDescent="0.25">
      <c r="A1549">
        <v>46</v>
      </c>
      <c r="B1549" t="s">
        <v>21</v>
      </c>
      <c r="C1549" t="s">
        <v>29</v>
      </c>
      <c r="D1549" t="s">
        <v>30</v>
      </c>
      <c r="E1549">
        <v>20</v>
      </c>
      <c r="F1549">
        <v>3</v>
      </c>
      <c r="G1549" t="s">
        <v>46</v>
      </c>
      <c r="H1549">
        <v>1261</v>
      </c>
      <c r="I1549" t="s">
        <v>34</v>
      </c>
      <c r="J1549">
        <v>3</v>
      </c>
      <c r="K1549" t="s">
        <v>35</v>
      </c>
      <c r="L1549" t="s">
        <v>32</v>
      </c>
      <c r="M1549">
        <v>40350</v>
      </c>
      <c r="N1549">
        <v>4</v>
      </c>
      <c r="O1549">
        <v>14</v>
      </c>
      <c r="P1549">
        <v>1</v>
      </c>
      <c r="Q1549">
        <v>14</v>
      </c>
      <c r="R1549">
        <v>2</v>
      </c>
      <c r="S1549">
        <v>9</v>
      </c>
      <c r="T1549">
        <v>0</v>
      </c>
      <c r="U1549">
        <v>8</v>
      </c>
      <c r="V1549">
        <f>COUNTIF(tbl_HRMaster[EmployeeID],tbl_HRMaster[[#This Row],[EmployeeID]])</f>
        <v>1</v>
      </c>
      <c r="W1549">
        <f>IFERROR(INDEX(tbl_EmployeeSurvey[EnvironmentSatisfaction],MATCH(tbl_HRMaster[[#This Row],[EmployeeID]],tbl_EmployeeSurvey[EmployeeID],0)),"Not Found")</f>
        <v>1</v>
      </c>
      <c r="X1549">
        <f>IFERROR(INDEX(tbl_EmployeeSurvey[JobSatisfaction],MATCH(tbl_HRMaster[[#This Row],[EmployeeID]],tbl_EmployeeSurvey[EmployeeID],0)),"Not Found")</f>
        <v>4</v>
      </c>
      <c r="Y1549" s="5">
        <f>IFERROR(INDEX(tbl_EmployeeSurvey[WorkLifeBalance],MATCH(tbl_HRMaster[[#This Row],[EmployeeID]],tbl_EmployeeSurvey[EmployeeID],0)),"Not Found")</f>
        <v>3</v>
      </c>
      <c r="Z1549" s="5">
        <f>IFERROR(VLOOKUP(tbl_HRMaster[[#This Row],[EmployeeID]],tbl_ManagerSurvey[[EmployeeID]:[PerformanceRating]],2,FALSE),"Not Found")</f>
        <v>3</v>
      </c>
      <c r="AA1549" s="5">
        <f>IFERROR(VLOOKUP(tbl_HRMaster[[#This Row],[EmployeeID]],tbl_ManagerSurvey[[EmployeeID]:[PerformanceRating]],3,FALSE),"Not Found")</f>
        <v>3</v>
      </c>
      <c r="AB1549" s="5" t="str">
        <f>IF(tbl_HRMaster[[#This Row],[Attrition]]="Yes","Left","Active")</f>
        <v>Active</v>
      </c>
      <c r="AC1549" s="5" t="str">
        <f>_xlfn.IFS(tbl_HRMaster[[#This Row],[Age]]&lt;25,"Under 25",tbl_HRMaster[[#This Row],[Age]]&lt;35,"25-34",tbl_HRMaster[[#This Row],[Age]]&lt;45,"35-44",tbl_HRMaster[[#This Row],[Age]]&lt;55,"45-54",TRUE,"Above 54")</f>
        <v>45-54</v>
      </c>
      <c r="AD1549" s="5" t="str">
        <f>_xlfn.IFS(
tbl_HRMaster[[#This Row],[YearsAtCompany]]&lt;2,"&lt; 2 Years",
tbl_HRMaster[[#This Row],[YearsAtCompany]]&lt;5,"2-4 Years",
tbl_HRMaster[[#This Row],[YearsAtCompany]]&lt;10,"5-9 Years",
TRUE,"10+ Years"
)</f>
        <v>5-9 Years</v>
      </c>
      <c r="AE1549" s="5">
        <f>IF(tbl_HRMaster[[#This Row],[Attrition]]="Yes",1,0)</f>
        <v>0</v>
      </c>
    </row>
    <row r="1550" spans="1:31" x14ac:dyDescent="0.25">
      <c r="A1550">
        <v>46</v>
      </c>
      <c r="B1550" t="s">
        <v>21</v>
      </c>
      <c r="C1550" t="s">
        <v>29</v>
      </c>
      <c r="D1550" t="s">
        <v>30</v>
      </c>
      <c r="E1550">
        <v>20</v>
      </c>
      <c r="F1550">
        <v>3</v>
      </c>
      <c r="G1550" t="s">
        <v>46</v>
      </c>
      <c r="H1550">
        <v>2731</v>
      </c>
      <c r="I1550" t="s">
        <v>34</v>
      </c>
      <c r="J1550">
        <v>3</v>
      </c>
      <c r="K1550" t="s">
        <v>35</v>
      </c>
      <c r="L1550" t="s">
        <v>32</v>
      </c>
      <c r="M1550">
        <v>40350</v>
      </c>
      <c r="N1550">
        <v>4</v>
      </c>
      <c r="O1550">
        <v>14</v>
      </c>
      <c r="P1550">
        <v>1</v>
      </c>
      <c r="Q1550">
        <v>14</v>
      </c>
      <c r="R1550">
        <v>2</v>
      </c>
      <c r="S1550">
        <v>9</v>
      </c>
      <c r="T1550">
        <v>0</v>
      </c>
      <c r="U1550">
        <v>8</v>
      </c>
      <c r="V1550">
        <f>COUNTIF(tbl_HRMaster[EmployeeID],tbl_HRMaster[[#This Row],[EmployeeID]])</f>
        <v>1</v>
      </c>
      <c r="W1550">
        <f>IFERROR(INDEX(tbl_EmployeeSurvey[EnvironmentSatisfaction],MATCH(tbl_HRMaster[[#This Row],[EmployeeID]],tbl_EmployeeSurvey[EmployeeID],0)),"Not Found")</f>
        <v>1</v>
      </c>
      <c r="X1550">
        <f>IFERROR(INDEX(tbl_EmployeeSurvey[JobSatisfaction],MATCH(tbl_HRMaster[[#This Row],[EmployeeID]],tbl_EmployeeSurvey[EmployeeID],0)),"Not Found")</f>
        <v>4</v>
      </c>
      <c r="Y1550" s="5">
        <f>IFERROR(INDEX(tbl_EmployeeSurvey[WorkLifeBalance],MATCH(tbl_HRMaster[[#This Row],[EmployeeID]],tbl_EmployeeSurvey[EmployeeID],0)),"Not Found")</f>
        <v>3</v>
      </c>
      <c r="Z1550" s="5">
        <f>IFERROR(VLOOKUP(tbl_HRMaster[[#This Row],[EmployeeID]],tbl_ManagerSurvey[[EmployeeID]:[PerformanceRating]],2,FALSE),"Not Found")</f>
        <v>3</v>
      </c>
      <c r="AA1550" s="5">
        <f>IFERROR(VLOOKUP(tbl_HRMaster[[#This Row],[EmployeeID]],tbl_ManagerSurvey[[EmployeeID]:[PerformanceRating]],3,FALSE),"Not Found")</f>
        <v>3</v>
      </c>
      <c r="AB1550" s="5" t="str">
        <f>IF(tbl_HRMaster[[#This Row],[Attrition]]="Yes","Left","Active")</f>
        <v>Active</v>
      </c>
      <c r="AC1550" s="5" t="str">
        <f>_xlfn.IFS(tbl_HRMaster[[#This Row],[Age]]&lt;25,"Under 25",tbl_HRMaster[[#This Row],[Age]]&lt;35,"25-34",tbl_HRMaster[[#This Row],[Age]]&lt;45,"35-44",tbl_HRMaster[[#This Row],[Age]]&lt;55,"45-54",TRUE,"Above 54")</f>
        <v>45-54</v>
      </c>
      <c r="AD1550" s="5" t="str">
        <f>_xlfn.IFS(
tbl_HRMaster[[#This Row],[YearsAtCompany]]&lt;2,"&lt; 2 Years",
tbl_HRMaster[[#This Row],[YearsAtCompany]]&lt;5,"2-4 Years",
tbl_HRMaster[[#This Row],[YearsAtCompany]]&lt;10,"5-9 Years",
TRUE,"10+ Years"
)</f>
        <v>5-9 Years</v>
      </c>
      <c r="AE1550" s="5">
        <f>IF(tbl_HRMaster[[#This Row],[Attrition]]="Yes",1,0)</f>
        <v>0</v>
      </c>
    </row>
    <row r="1551" spans="1:31" x14ac:dyDescent="0.25">
      <c r="A1551">
        <v>46</v>
      </c>
      <c r="B1551" t="s">
        <v>21</v>
      </c>
      <c r="C1551" t="s">
        <v>29</v>
      </c>
      <c r="D1551" t="s">
        <v>30</v>
      </c>
      <c r="E1551">
        <v>20</v>
      </c>
      <c r="F1551">
        <v>3</v>
      </c>
      <c r="G1551" t="s">
        <v>46</v>
      </c>
      <c r="H1551">
        <v>4201</v>
      </c>
      <c r="I1551" t="s">
        <v>34</v>
      </c>
      <c r="J1551">
        <v>3</v>
      </c>
      <c r="K1551" t="s">
        <v>35</v>
      </c>
      <c r="L1551" t="s">
        <v>32</v>
      </c>
      <c r="M1551">
        <v>40350</v>
      </c>
      <c r="N1551">
        <v>4</v>
      </c>
      <c r="O1551">
        <v>14</v>
      </c>
      <c r="P1551">
        <v>1</v>
      </c>
      <c r="Q1551">
        <v>14</v>
      </c>
      <c r="R1551">
        <v>2</v>
      </c>
      <c r="S1551">
        <v>9</v>
      </c>
      <c r="T1551">
        <v>0</v>
      </c>
      <c r="U1551">
        <v>8</v>
      </c>
      <c r="V1551">
        <f>COUNTIF(tbl_HRMaster[EmployeeID],tbl_HRMaster[[#This Row],[EmployeeID]])</f>
        <v>1</v>
      </c>
      <c r="W1551">
        <f>IFERROR(INDEX(tbl_EmployeeSurvey[EnvironmentSatisfaction],MATCH(tbl_HRMaster[[#This Row],[EmployeeID]],tbl_EmployeeSurvey[EmployeeID],0)),"Not Found")</f>
        <v>1</v>
      </c>
      <c r="X1551">
        <f>IFERROR(INDEX(tbl_EmployeeSurvey[JobSatisfaction],MATCH(tbl_HRMaster[[#This Row],[EmployeeID]],tbl_EmployeeSurvey[EmployeeID],0)),"Not Found")</f>
        <v>4</v>
      </c>
      <c r="Y1551" s="5">
        <f>IFERROR(INDEX(tbl_EmployeeSurvey[WorkLifeBalance],MATCH(tbl_HRMaster[[#This Row],[EmployeeID]],tbl_EmployeeSurvey[EmployeeID],0)),"Not Found")</f>
        <v>3</v>
      </c>
      <c r="Z1551" s="5">
        <f>IFERROR(VLOOKUP(tbl_HRMaster[[#This Row],[EmployeeID]],tbl_ManagerSurvey[[EmployeeID]:[PerformanceRating]],2,FALSE),"Not Found")</f>
        <v>3</v>
      </c>
      <c r="AA1551" s="5">
        <f>IFERROR(VLOOKUP(tbl_HRMaster[[#This Row],[EmployeeID]],tbl_ManagerSurvey[[EmployeeID]:[PerformanceRating]],3,FALSE),"Not Found")</f>
        <v>3</v>
      </c>
      <c r="AB1551" s="5" t="str">
        <f>IF(tbl_HRMaster[[#This Row],[Attrition]]="Yes","Left","Active")</f>
        <v>Active</v>
      </c>
      <c r="AC1551" s="5" t="str">
        <f>_xlfn.IFS(tbl_HRMaster[[#This Row],[Age]]&lt;25,"Under 25",tbl_HRMaster[[#This Row],[Age]]&lt;35,"25-34",tbl_HRMaster[[#This Row],[Age]]&lt;45,"35-44",tbl_HRMaster[[#This Row],[Age]]&lt;55,"45-54",TRUE,"Above 54")</f>
        <v>45-54</v>
      </c>
      <c r="AD1551" s="5" t="str">
        <f>_xlfn.IFS(
tbl_HRMaster[[#This Row],[YearsAtCompany]]&lt;2,"&lt; 2 Years",
tbl_HRMaster[[#This Row],[YearsAtCompany]]&lt;5,"2-4 Years",
tbl_HRMaster[[#This Row],[YearsAtCompany]]&lt;10,"5-9 Years",
TRUE,"10+ Years"
)</f>
        <v>5-9 Years</v>
      </c>
      <c r="AE1551" s="5">
        <f>IF(tbl_HRMaster[[#This Row],[Attrition]]="Yes",1,0)</f>
        <v>0</v>
      </c>
    </row>
    <row r="1552" spans="1:31" x14ac:dyDescent="0.25">
      <c r="A1552">
        <v>52</v>
      </c>
      <c r="B1552" t="s">
        <v>21</v>
      </c>
      <c r="C1552" t="s">
        <v>36</v>
      </c>
      <c r="D1552" t="s">
        <v>30</v>
      </c>
      <c r="E1552">
        <v>2</v>
      </c>
      <c r="F1552">
        <v>4</v>
      </c>
      <c r="G1552" t="s">
        <v>33</v>
      </c>
      <c r="H1552">
        <v>1177</v>
      </c>
      <c r="I1552" t="s">
        <v>34</v>
      </c>
      <c r="J1552">
        <v>1</v>
      </c>
      <c r="K1552" t="s">
        <v>44</v>
      </c>
      <c r="L1552" t="s">
        <v>41</v>
      </c>
      <c r="M1552">
        <v>46140</v>
      </c>
      <c r="N1552">
        <v>2</v>
      </c>
      <c r="O1552">
        <v>16</v>
      </c>
      <c r="P1552">
        <v>1</v>
      </c>
      <c r="Q1552">
        <v>16</v>
      </c>
      <c r="R1552">
        <v>3</v>
      </c>
      <c r="S1552">
        <v>9</v>
      </c>
      <c r="T1552">
        <v>0</v>
      </c>
      <c r="U1552">
        <v>0</v>
      </c>
      <c r="V1552">
        <f>COUNTIF(tbl_HRMaster[EmployeeID],tbl_HRMaster[[#This Row],[EmployeeID]])</f>
        <v>1</v>
      </c>
      <c r="W1552">
        <f>IFERROR(INDEX(tbl_EmployeeSurvey[EnvironmentSatisfaction],MATCH(tbl_HRMaster[[#This Row],[EmployeeID]],tbl_EmployeeSurvey[EmployeeID],0)),"Not Found")</f>
        <v>1</v>
      </c>
      <c r="X1552">
        <f>IFERROR(INDEX(tbl_EmployeeSurvey[JobSatisfaction],MATCH(tbl_HRMaster[[#This Row],[EmployeeID]],tbl_EmployeeSurvey[EmployeeID],0)),"Not Found")</f>
        <v>4</v>
      </c>
      <c r="Y1552" s="5">
        <f>IFERROR(INDEX(tbl_EmployeeSurvey[WorkLifeBalance],MATCH(tbl_HRMaster[[#This Row],[EmployeeID]],tbl_EmployeeSurvey[EmployeeID],0)),"Not Found")</f>
        <v>2</v>
      </c>
      <c r="Z1552" s="5">
        <f>IFERROR(VLOOKUP(tbl_HRMaster[[#This Row],[EmployeeID]],tbl_ManagerSurvey[[EmployeeID]:[PerformanceRating]],2,FALSE),"Not Found")</f>
        <v>3</v>
      </c>
      <c r="AA1552" s="5">
        <f>IFERROR(VLOOKUP(tbl_HRMaster[[#This Row],[EmployeeID]],tbl_ManagerSurvey[[EmployeeID]:[PerformanceRating]],3,FALSE),"Not Found")</f>
        <v>3</v>
      </c>
      <c r="AB1552" s="5" t="str">
        <f>IF(tbl_HRMaster[[#This Row],[Attrition]]="Yes","Left","Active")</f>
        <v>Active</v>
      </c>
      <c r="AC1552" s="5" t="str">
        <f>_xlfn.IFS(tbl_HRMaster[[#This Row],[Age]]&lt;25,"Under 25",tbl_HRMaster[[#This Row],[Age]]&lt;35,"25-34",tbl_HRMaster[[#This Row],[Age]]&lt;45,"35-44",tbl_HRMaster[[#This Row],[Age]]&lt;55,"45-54",TRUE,"Above 54")</f>
        <v>45-54</v>
      </c>
      <c r="AD1552" s="5" t="str">
        <f>_xlfn.IFS(
tbl_HRMaster[[#This Row],[YearsAtCompany]]&lt;2,"&lt; 2 Years",
tbl_HRMaster[[#This Row],[YearsAtCompany]]&lt;5,"2-4 Years",
tbl_HRMaster[[#This Row],[YearsAtCompany]]&lt;10,"5-9 Years",
TRUE,"10+ Years"
)</f>
        <v>5-9 Years</v>
      </c>
      <c r="AE1552" s="5">
        <f>IF(tbl_HRMaster[[#This Row],[Attrition]]="Yes",1,0)</f>
        <v>0</v>
      </c>
    </row>
    <row r="1553" spans="1:31" x14ac:dyDescent="0.25">
      <c r="A1553">
        <v>52</v>
      </c>
      <c r="B1553" t="s">
        <v>21</v>
      </c>
      <c r="C1553" t="s">
        <v>36</v>
      </c>
      <c r="D1553" t="s">
        <v>30</v>
      </c>
      <c r="E1553">
        <v>2</v>
      </c>
      <c r="F1553">
        <v>4</v>
      </c>
      <c r="G1553" t="s">
        <v>33</v>
      </c>
      <c r="H1553">
        <v>2647</v>
      </c>
      <c r="I1553" t="s">
        <v>34</v>
      </c>
      <c r="J1553">
        <v>1</v>
      </c>
      <c r="K1553" t="s">
        <v>44</v>
      </c>
      <c r="L1553" t="s">
        <v>41</v>
      </c>
      <c r="M1553">
        <v>46140</v>
      </c>
      <c r="N1553">
        <v>2</v>
      </c>
      <c r="O1553">
        <v>16</v>
      </c>
      <c r="P1553">
        <v>1</v>
      </c>
      <c r="Q1553">
        <v>16</v>
      </c>
      <c r="R1553">
        <v>3</v>
      </c>
      <c r="S1553">
        <v>9</v>
      </c>
      <c r="T1553">
        <v>0</v>
      </c>
      <c r="U1553">
        <v>0</v>
      </c>
      <c r="V1553">
        <f>COUNTIF(tbl_HRMaster[EmployeeID],tbl_HRMaster[[#This Row],[EmployeeID]])</f>
        <v>1</v>
      </c>
      <c r="W1553">
        <f>IFERROR(INDEX(tbl_EmployeeSurvey[EnvironmentSatisfaction],MATCH(tbl_HRMaster[[#This Row],[EmployeeID]],tbl_EmployeeSurvey[EmployeeID],0)),"Not Found")</f>
        <v>1</v>
      </c>
      <c r="X1553">
        <f>IFERROR(INDEX(tbl_EmployeeSurvey[JobSatisfaction],MATCH(tbl_HRMaster[[#This Row],[EmployeeID]],tbl_EmployeeSurvey[EmployeeID],0)),"Not Found")</f>
        <v>4</v>
      </c>
      <c r="Y1553" s="5">
        <f>IFERROR(INDEX(tbl_EmployeeSurvey[WorkLifeBalance],MATCH(tbl_HRMaster[[#This Row],[EmployeeID]],tbl_EmployeeSurvey[EmployeeID],0)),"Not Found")</f>
        <v>2</v>
      </c>
      <c r="Z1553" s="5">
        <f>IFERROR(VLOOKUP(tbl_HRMaster[[#This Row],[EmployeeID]],tbl_ManagerSurvey[[EmployeeID]:[PerformanceRating]],2,FALSE),"Not Found")</f>
        <v>3</v>
      </c>
      <c r="AA1553" s="5">
        <f>IFERROR(VLOOKUP(tbl_HRMaster[[#This Row],[EmployeeID]],tbl_ManagerSurvey[[EmployeeID]:[PerformanceRating]],3,FALSE),"Not Found")</f>
        <v>3</v>
      </c>
      <c r="AB1553" s="5" t="str">
        <f>IF(tbl_HRMaster[[#This Row],[Attrition]]="Yes","Left","Active")</f>
        <v>Active</v>
      </c>
      <c r="AC1553" s="5" t="str">
        <f>_xlfn.IFS(tbl_HRMaster[[#This Row],[Age]]&lt;25,"Under 25",tbl_HRMaster[[#This Row],[Age]]&lt;35,"25-34",tbl_HRMaster[[#This Row],[Age]]&lt;45,"35-44",tbl_HRMaster[[#This Row],[Age]]&lt;55,"45-54",TRUE,"Above 54")</f>
        <v>45-54</v>
      </c>
      <c r="AD1553" s="5" t="str">
        <f>_xlfn.IFS(
tbl_HRMaster[[#This Row],[YearsAtCompany]]&lt;2,"&lt; 2 Years",
tbl_HRMaster[[#This Row],[YearsAtCompany]]&lt;5,"2-4 Years",
tbl_HRMaster[[#This Row],[YearsAtCompany]]&lt;10,"5-9 Years",
TRUE,"10+ Years"
)</f>
        <v>5-9 Years</v>
      </c>
      <c r="AE1553" s="5">
        <f>IF(tbl_HRMaster[[#This Row],[Attrition]]="Yes",1,0)</f>
        <v>0</v>
      </c>
    </row>
    <row r="1554" spans="1:31" x14ac:dyDescent="0.25">
      <c r="A1554">
        <v>52</v>
      </c>
      <c r="B1554" t="s">
        <v>21</v>
      </c>
      <c r="C1554" t="s">
        <v>36</v>
      </c>
      <c r="D1554" t="s">
        <v>30</v>
      </c>
      <c r="E1554">
        <v>2</v>
      </c>
      <c r="F1554">
        <v>4</v>
      </c>
      <c r="G1554" t="s">
        <v>33</v>
      </c>
      <c r="H1554">
        <v>4117</v>
      </c>
      <c r="I1554" t="s">
        <v>34</v>
      </c>
      <c r="J1554">
        <v>1</v>
      </c>
      <c r="K1554" t="s">
        <v>44</v>
      </c>
      <c r="L1554" t="s">
        <v>41</v>
      </c>
      <c r="M1554">
        <v>46140</v>
      </c>
      <c r="N1554">
        <v>2</v>
      </c>
      <c r="O1554">
        <v>16</v>
      </c>
      <c r="P1554">
        <v>1</v>
      </c>
      <c r="Q1554">
        <v>16</v>
      </c>
      <c r="R1554">
        <v>3</v>
      </c>
      <c r="S1554">
        <v>9</v>
      </c>
      <c r="T1554">
        <v>0</v>
      </c>
      <c r="U1554">
        <v>0</v>
      </c>
      <c r="V1554">
        <f>COUNTIF(tbl_HRMaster[EmployeeID],tbl_HRMaster[[#This Row],[EmployeeID]])</f>
        <v>1</v>
      </c>
      <c r="W1554">
        <f>IFERROR(INDEX(tbl_EmployeeSurvey[EnvironmentSatisfaction],MATCH(tbl_HRMaster[[#This Row],[EmployeeID]],tbl_EmployeeSurvey[EmployeeID],0)),"Not Found")</f>
        <v>1</v>
      </c>
      <c r="X1554">
        <f>IFERROR(INDEX(tbl_EmployeeSurvey[JobSatisfaction],MATCH(tbl_HRMaster[[#This Row],[EmployeeID]],tbl_EmployeeSurvey[EmployeeID],0)),"Not Found")</f>
        <v>4</v>
      </c>
      <c r="Y1554" s="5">
        <f>IFERROR(INDEX(tbl_EmployeeSurvey[WorkLifeBalance],MATCH(tbl_HRMaster[[#This Row],[EmployeeID]],tbl_EmployeeSurvey[EmployeeID],0)),"Not Found")</f>
        <v>3</v>
      </c>
      <c r="Z1554" s="5">
        <f>IFERROR(VLOOKUP(tbl_HRMaster[[#This Row],[EmployeeID]],tbl_ManagerSurvey[[EmployeeID]:[PerformanceRating]],2,FALSE),"Not Found")</f>
        <v>3</v>
      </c>
      <c r="AA1554" s="5">
        <f>IFERROR(VLOOKUP(tbl_HRMaster[[#This Row],[EmployeeID]],tbl_ManagerSurvey[[EmployeeID]:[PerformanceRating]],3,FALSE),"Not Found")</f>
        <v>3</v>
      </c>
      <c r="AB1554" s="5" t="str">
        <f>IF(tbl_HRMaster[[#This Row],[Attrition]]="Yes","Left","Active")</f>
        <v>Active</v>
      </c>
      <c r="AC1554" s="5" t="str">
        <f>_xlfn.IFS(tbl_HRMaster[[#This Row],[Age]]&lt;25,"Under 25",tbl_HRMaster[[#This Row],[Age]]&lt;35,"25-34",tbl_HRMaster[[#This Row],[Age]]&lt;45,"35-44",tbl_HRMaster[[#This Row],[Age]]&lt;55,"45-54",TRUE,"Above 54")</f>
        <v>45-54</v>
      </c>
      <c r="AD1554" s="5" t="str">
        <f>_xlfn.IFS(
tbl_HRMaster[[#This Row],[YearsAtCompany]]&lt;2,"&lt; 2 Years",
tbl_HRMaster[[#This Row],[YearsAtCompany]]&lt;5,"2-4 Years",
tbl_HRMaster[[#This Row],[YearsAtCompany]]&lt;10,"5-9 Years",
TRUE,"10+ Years"
)</f>
        <v>5-9 Years</v>
      </c>
      <c r="AE1554" s="5">
        <f>IF(tbl_HRMaster[[#This Row],[Attrition]]="Yes",1,0)</f>
        <v>0</v>
      </c>
    </row>
    <row r="1555" spans="1:31" x14ac:dyDescent="0.25">
      <c r="A1555">
        <v>49</v>
      </c>
      <c r="B1555" t="s">
        <v>21</v>
      </c>
      <c r="C1555" t="s">
        <v>29</v>
      </c>
      <c r="D1555" t="s">
        <v>30</v>
      </c>
      <c r="E1555">
        <v>6</v>
      </c>
      <c r="F1555">
        <v>1</v>
      </c>
      <c r="G1555" t="s">
        <v>38</v>
      </c>
      <c r="H1555">
        <v>1211</v>
      </c>
      <c r="I1555" t="s">
        <v>34</v>
      </c>
      <c r="J1555">
        <v>3</v>
      </c>
      <c r="K1555" t="s">
        <v>26</v>
      </c>
      <c r="L1555" t="s">
        <v>27</v>
      </c>
      <c r="M1555">
        <v>29960</v>
      </c>
      <c r="N1555">
        <v>2</v>
      </c>
      <c r="O1555">
        <v>18</v>
      </c>
      <c r="P1555">
        <v>1</v>
      </c>
      <c r="Q1555">
        <v>17</v>
      </c>
      <c r="R1555">
        <v>2</v>
      </c>
      <c r="S1555">
        <v>9</v>
      </c>
      <c r="T1555">
        <v>0</v>
      </c>
      <c r="U1555">
        <v>8</v>
      </c>
      <c r="V1555">
        <f>COUNTIF(tbl_HRMaster[EmployeeID],tbl_HRMaster[[#This Row],[EmployeeID]])</f>
        <v>1</v>
      </c>
      <c r="W1555">
        <f>IFERROR(INDEX(tbl_EmployeeSurvey[EnvironmentSatisfaction],MATCH(tbl_HRMaster[[#This Row],[EmployeeID]],tbl_EmployeeSurvey[EmployeeID],0)),"Not Found")</f>
        <v>4</v>
      </c>
      <c r="X1555">
        <f>IFERROR(INDEX(tbl_EmployeeSurvey[JobSatisfaction],MATCH(tbl_HRMaster[[#This Row],[EmployeeID]],tbl_EmployeeSurvey[EmployeeID],0)),"Not Found")</f>
        <v>2</v>
      </c>
      <c r="Y1555" s="5">
        <f>IFERROR(INDEX(tbl_EmployeeSurvey[WorkLifeBalance],MATCH(tbl_HRMaster[[#This Row],[EmployeeID]],tbl_EmployeeSurvey[EmployeeID],0)),"Not Found")</f>
        <v>2</v>
      </c>
      <c r="Z1555" s="5">
        <f>IFERROR(VLOOKUP(tbl_HRMaster[[#This Row],[EmployeeID]],tbl_ManagerSurvey[[EmployeeID]:[PerformanceRating]],2,FALSE),"Not Found")</f>
        <v>2</v>
      </c>
      <c r="AA1555" s="5">
        <f>IFERROR(VLOOKUP(tbl_HRMaster[[#This Row],[EmployeeID]],tbl_ManagerSurvey[[EmployeeID]:[PerformanceRating]],3,FALSE),"Not Found")</f>
        <v>3</v>
      </c>
      <c r="AB1555" s="5" t="str">
        <f>IF(tbl_HRMaster[[#This Row],[Attrition]]="Yes","Left","Active")</f>
        <v>Active</v>
      </c>
      <c r="AC1555" s="5" t="str">
        <f>_xlfn.IFS(tbl_HRMaster[[#This Row],[Age]]&lt;25,"Under 25",tbl_HRMaster[[#This Row],[Age]]&lt;35,"25-34",tbl_HRMaster[[#This Row],[Age]]&lt;45,"35-44",tbl_HRMaster[[#This Row],[Age]]&lt;55,"45-54",TRUE,"Above 54")</f>
        <v>45-54</v>
      </c>
      <c r="AD1555" s="5" t="str">
        <f>_xlfn.IFS(
tbl_HRMaster[[#This Row],[YearsAtCompany]]&lt;2,"&lt; 2 Years",
tbl_HRMaster[[#This Row],[YearsAtCompany]]&lt;5,"2-4 Years",
tbl_HRMaster[[#This Row],[YearsAtCompany]]&lt;10,"5-9 Years",
TRUE,"10+ Years"
)</f>
        <v>5-9 Years</v>
      </c>
      <c r="AE1555" s="5">
        <f>IF(tbl_HRMaster[[#This Row],[Attrition]]="Yes",1,0)</f>
        <v>0</v>
      </c>
    </row>
    <row r="1556" spans="1:31" x14ac:dyDescent="0.25">
      <c r="A1556">
        <v>49</v>
      </c>
      <c r="B1556" t="s">
        <v>21</v>
      </c>
      <c r="C1556" t="s">
        <v>29</v>
      </c>
      <c r="D1556" t="s">
        <v>30</v>
      </c>
      <c r="E1556">
        <v>6</v>
      </c>
      <c r="F1556">
        <v>1</v>
      </c>
      <c r="G1556" t="s">
        <v>38</v>
      </c>
      <c r="H1556">
        <v>2681</v>
      </c>
      <c r="I1556" t="s">
        <v>34</v>
      </c>
      <c r="J1556">
        <v>3</v>
      </c>
      <c r="K1556" t="s">
        <v>26</v>
      </c>
      <c r="L1556" t="s">
        <v>27</v>
      </c>
      <c r="M1556">
        <v>29960</v>
      </c>
      <c r="N1556">
        <v>2</v>
      </c>
      <c r="O1556">
        <v>18</v>
      </c>
      <c r="P1556">
        <v>1</v>
      </c>
      <c r="Q1556">
        <v>17</v>
      </c>
      <c r="R1556">
        <v>2</v>
      </c>
      <c r="S1556">
        <v>9</v>
      </c>
      <c r="T1556">
        <v>0</v>
      </c>
      <c r="U1556">
        <v>8</v>
      </c>
      <c r="V1556">
        <f>COUNTIF(tbl_HRMaster[EmployeeID],tbl_HRMaster[[#This Row],[EmployeeID]])</f>
        <v>1</v>
      </c>
      <c r="W1556">
        <f>IFERROR(INDEX(tbl_EmployeeSurvey[EnvironmentSatisfaction],MATCH(tbl_HRMaster[[#This Row],[EmployeeID]],tbl_EmployeeSurvey[EmployeeID],0)),"Not Found")</f>
        <v>4</v>
      </c>
      <c r="X1556">
        <f>IFERROR(INDEX(tbl_EmployeeSurvey[JobSatisfaction],MATCH(tbl_HRMaster[[#This Row],[EmployeeID]],tbl_EmployeeSurvey[EmployeeID],0)),"Not Found")</f>
        <v>2</v>
      </c>
      <c r="Y1556" s="5">
        <f>IFERROR(INDEX(tbl_EmployeeSurvey[WorkLifeBalance],MATCH(tbl_HRMaster[[#This Row],[EmployeeID]],tbl_EmployeeSurvey[EmployeeID],0)),"Not Found")</f>
        <v>2</v>
      </c>
      <c r="Z1556" s="5">
        <f>IFERROR(VLOOKUP(tbl_HRMaster[[#This Row],[EmployeeID]],tbl_ManagerSurvey[[EmployeeID]:[PerformanceRating]],2,FALSE),"Not Found")</f>
        <v>2</v>
      </c>
      <c r="AA1556" s="5">
        <f>IFERROR(VLOOKUP(tbl_HRMaster[[#This Row],[EmployeeID]],tbl_ManagerSurvey[[EmployeeID]:[PerformanceRating]],3,FALSE),"Not Found")</f>
        <v>3</v>
      </c>
      <c r="AB1556" s="5" t="str">
        <f>IF(tbl_HRMaster[[#This Row],[Attrition]]="Yes","Left","Active")</f>
        <v>Active</v>
      </c>
      <c r="AC1556" s="5" t="str">
        <f>_xlfn.IFS(tbl_HRMaster[[#This Row],[Age]]&lt;25,"Under 25",tbl_HRMaster[[#This Row],[Age]]&lt;35,"25-34",tbl_HRMaster[[#This Row],[Age]]&lt;45,"35-44",tbl_HRMaster[[#This Row],[Age]]&lt;55,"45-54",TRUE,"Above 54")</f>
        <v>45-54</v>
      </c>
      <c r="AD1556" s="5" t="str">
        <f>_xlfn.IFS(
tbl_HRMaster[[#This Row],[YearsAtCompany]]&lt;2,"&lt; 2 Years",
tbl_HRMaster[[#This Row],[YearsAtCompany]]&lt;5,"2-4 Years",
tbl_HRMaster[[#This Row],[YearsAtCompany]]&lt;10,"5-9 Years",
TRUE,"10+ Years"
)</f>
        <v>5-9 Years</v>
      </c>
      <c r="AE1556" s="5">
        <f>IF(tbl_HRMaster[[#This Row],[Attrition]]="Yes",1,0)</f>
        <v>0</v>
      </c>
    </row>
    <row r="1557" spans="1:31" x14ac:dyDescent="0.25">
      <c r="A1557">
        <v>49</v>
      </c>
      <c r="B1557" t="s">
        <v>21</v>
      </c>
      <c r="C1557" t="s">
        <v>29</v>
      </c>
      <c r="D1557" t="s">
        <v>30</v>
      </c>
      <c r="E1557">
        <v>6</v>
      </c>
      <c r="F1557">
        <v>1</v>
      </c>
      <c r="G1557" t="s">
        <v>38</v>
      </c>
      <c r="H1557">
        <v>4151</v>
      </c>
      <c r="I1557" t="s">
        <v>34</v>
      </c>
      <c r="J1557">
        <v>3</v>
      </c>
      <c r="K1557" t="s">
        <v>26</v>
      </c>
      <c r="L1557" t="s">
        <v>27</v>
      </c>
      <c r="M1557">
        <v>29960</v>
      </c>
      <c r="N1557">
        <v>2</v>
      </c>
      <c r="O1557">
        <v>18</v>
      </c>
      <c r="P1557">
        <v>1</v>
      </c>
      <c r="Q1557">
        <v>17</v>
      </c>
      <c r="R1557">
        <v>2</v>
      </c>
      <c r="S1557">
        <v>9</v>
      </c>
      <c r="T1557">
        <v>0</v>
      </c>
      <c r="U1557">
        <v>8</v>
      </c>
      <c r="V1557">
        <f>COUNTIF(tbl_HRMaster[EmployeeID],tbl_HRMaster[[#This Row],[EmployeeID]])</f>
        <v>1</v>
      </c>
      <c r="W1557">
        <f>IFERROR(INDEX(tbl_EmployeeSurvey[EnvironmentSatisfaction],MATCH(tbl_HRMaster[[#This Row],[EmployeeID]],tbl_EmployeeSurvey[EmployeeID],0)),"Not Found")</f>
        <v>4</v>
      </c>
      <c r="X1557">
        <f>IFERROR(INDEX(tbl_EmployeeSurvey[JobSatisfaction],MATCH(tbl_HRMaster[[#This Row],[EmployeeID]],tbl_EmployeeSurvey[EmployeeID],0)),"Not Found")</f>
        <v>2</v>
      </c>
      <c r="Y1557" s="5">
        <f>IFERROR(INDEX(tbl_EmployeeSurvey[WorkLifeBalance],MATCH(tbl_HRMaster[[#This Row],[EmployeeID]],tbl_EmployeeSurvey[EmployeeID],0)),"Not Found")</f>
        <v>2</v>
      </c>
      <c r="Z1557" s="5">
        <f>IFERROR(VLOOKUP(tbl_HRMaster[[#This Row],[EmployeeID]],tbl_ManagerSurvey[[EmployeeID]:[PerformanceRating]],2,FALSE),"Not Found")</f>
        <v>2</v>
      </c>
      <c r="AA1557" s="5">
        <f>IFERROR(VLOOKUP(tbl_HRMaster[[#This Row],[EmployeeID]],tbl_ManagerSurvey[[EmployeeID]:[PerformanceRating]],3,FALSE),"Not Found")</f>
        <v>3</v>
      </c>
      <c r="AB1557" s="5" t="str">
        <f>IF(tbl_HRMaster[[#This Row],[Attrition]]="Yes","Left","Active")</f>
        <v>Active</v>
      </c>
      <c r="AC1557" s="5" t="str">
        <f>_xlfn.IFS(tbl_HRMaster[[#This Row],[Age]]&lt;25,"Under 25",tbl_HRMaster[[#This Row],[Age]]&lt;35,"25-34",tbl_HRMaster[[#This Row],[Age]]&lt;45,"35-44",tbl_HRMaster[[#This Row],[Age]]&lt;55,"45-54",TRUE,"Above 54")</f>
        <v>45-54</v>
      </c>
      <c r="AD1557" s="5" t="str">
        <f>_xlfn.IFS(
tbl_HRMaster[[#This Row],[YearsAtCompany]]&lt;2,"&lt; 2 Years",
tbl_HRMaster[[#This Row],[YearsAtCompany]]&lt;5,"2-4 Years",
tbl_HRMaster[[#This Row],[YearsAtCompany]]&lt;10,"5-9 Years",
TRUE,"10+ Years"
)</f>
        <v>5-9 Years</v>
      </c>
      <c r="AE1557" s="5">
        <f>IF(tbl_HRMaster[[#This Row],[Attrition]]="Yes",1,0)</f>
        <v>0</v>
      </c>
    </row>
    <row r="1558" spans="1:31" x14ac:dyDescent="0.25">
      <c r="A1558">
        <v>52</v>
      </c>
      <c r="B1558" t="s">
        <v>21</v>
      </c>
      <c r="C1558" t="s">
        <v>29</v>
      </c>
      <c r="D1558" t="s">
        <v>30</v>
      </c>
      <c r="E1558">
        <v>1</v>
      </c>
      <c r="F1558">
        <v>1</v>
      </c>
      <c r="G1558" t="s">
        <v>24</v>
      </c>
      <c r="H1558">
        <v>370</v>
      </c>
      <c r="I1558" t="s">
        <v>34</v>
      </c>
      <c r="J1558">
        <v>2</v>
      </c>
      <c r="K1558" t="s">
        <v>40</v>
      </c>
      <c r="L1558" t="s">
        <v>27</v>
      </c>
      <c r="M1558">
        <v>50060</v>
      </c>
      <c r="N1558">
        <v>3</v>
      </c>
      <c r="O1558">
        <v>16</v>
      </c>
      <c r="P1558">
        <v>1</v>
      </c>
      <c r="Q1558">
        <v>31</v>
      </c>
      <c r="R1558">
        <v>2</v>
      </c>
      <c r="S1558">
        <v>9</v>
      </c>
      <c r="T1558">
        <v>0</v>
      </c>
      <c r="U1558">
        <v>0</v>
      </c>
      <c r="V1558">
        <f>COUNTIF(tbl_HRMaster[EmployeeID],tbl_HRMaster[[#This Row],[EmployeeID]])</f>
        <v>1</v>
      </c>
      <c r="W1558">
        <f>IFERROR(INDEX(tbl_EmployeeSurvey[EnvironmentSatisfaction],MATCH(tbl_HRMaster[[#This Row],[EmployeeID]],tbl_EmployeeSurvey[EmployeeID],0)),"Not Found")</f>
        <v>3</v>
      </c>
      <c r="X1558">
        <f>IFERROR(INDEX(tbl_EmployeeSurvey[JobSatisfaction],MATCH(tbl_HRMaster[[#This Row],[EmployeeID]],tbl_EmployeeSurvey[EmployeeID],0)),"Not Found")</f>
        <v>4</v>
      </c>
      <c r="Y1558" s="5">
        <f>IFERROR(INDEX(tbl_EmployeeSurvey[WorkLifeBalance],MATCH(tbl_HRMaster[[#This Row],[EmployeeID]],tbl_EmployeeSurvey[EmployeeID],0)),"Not Found")</f>
        <v>3</v>
      </c>
      <c r="Z1558" s="5">
        <f>IFERROR(VLOOKUP(tbl_HRMaster[[#This Row],[EmployeeID]],tbl_ManagerSurvey[[EmployeeID]:[PerformanceRating]],2,FALSE),"Not Found")</f>
        <v>3</v>
      </c>
      <c r="AA1558" s="5">
        <f>IFERROR(VLOOKUP(tbl_HRMaster[[#This Row],[EmployeeID]],tbl_ManagerSurvey[[EmployeeID]:[PerformanceRating]],3,FALSE),"Not Found")</f>
        <v>3</v>
      </c>
      <c r="AB1558" s="5" t="str">
        <f>IF(tbl_HRMaster[[#This Row],[Attrition]]="Yes","Left","Active")</f>
        <v>Active</v>
      </c>
      <c r="AC1558" s="5" t="str">
        <f>_xlfn.IFS(tbl_HRMaster[[#This Row],[Age]]&lt;25,"Under 25",tbl_HRMaster[[#This Row],[Age]]&lt;35,"25-34",tbl_HRMaster[[#This Row],[Age]]&lt;45,"35-44",tbl_HRMaster[[#This Row],[Age]]&lt;55,"45-54",TRUE,"Above 54")</f>
        <v>45-54</v>
      </c>
      <c r="AD1558" s="5" t="str">
        <f>_xlfn.IFS(
tbl_HRMaster[[#This Row],[YearsAtCompany]]&lt;2,"&lt; 2 Years",
tbl_HRMaster[[#This Row],[YearsAtCompany]]&lt;5,"2-4 Years",
tbl_HRMaster[[#This Row],[YearsAtCompany]]&lt;10,"5-9 Years",
TRUE,"10+ Years"
)</f>
        <v>5-9 Years</v>
      </c>
      <c r="AE1558" s="5">
        <f>IF(tbl_HRMaster[[#This Row],[Attrition]]="Yes",1,0)</f>
        <v>0</v>
      </c>
    </row>
    <row r="1559" spans="1:31" x14ac:dyDescent="0.25">
      <c r="A1559">
        <v>52</v>
      </c>
      <c r="B1559" t="s">
        <v>21</v>
      </c>
      <c r="C1559" t="s">
        <v>29</v>
      </c>
      <c r="D1559" t="s">
        <v>30</v>
      </c>
      <c r="E1559">
        <v>1</v>
      </c>
      <c r="F1559">
        <v>1</v>
      </c>
      <c r="G1559" t="s">
        <v>24</v>
      </c>
      <c r="H1559">
        <v>1840</v>
      </c>
      <c r="I1559" t="s">
        <v>34</v>
      </c>
      <c r="J1559">
        <v>2</v>
      </c>
      <c r="K1559" t="s">
        <v>40</v>
      </c>
      <c r="L1559" t="s">
        <v>27</v>
      </c>
      <c r="M1559">
        <v>50060</v>
      </c>
      <c r="N1559">
        <v>3</v>
      </c>
      <c r="O1559">
        <v>16</v>
      </c>
      <c r="P1559">
        <v>1</v>
      </c>
      <c r="Q1559">
        <v>31</v>
      </c>
      <c r="R1559">
        <v>2</v>
      </c>
      <c r="S1559">
        <v>9</v>
      </c>
      <c r="T1559">
        <v>0</v>
      </c>
      <c r="U1559">
        <v>0</v>
      </c>
      <c r="V1559">
        <f>COUNTIF(tbl_HRMaster[EmployeeID],tbl_HRMaster[[#This Row],[EmployeeID]])</f>
        <v>1</v>
      </c>
      <c r="W1559">
        <f>IFERROR(INDEX(tbl_EmployeeSurvey[EnvironmentSatisfaction],MATCH(tbl_HRMaster[[#This Row],[EmployeeID]],tbl_EmployeeSurvey[EmployeeID],0)),"Not Found")</f>
        <v>3</v>
      </c>
      <c r="X1559">
        <f>IFERROR(INDEX(tbl_EmployeeSurvey[JobSatisfaction],MATCH(tbl_HRMaster[[#This Row],[EmployeeID]],tbl_EmployeeSurvey[EmployeeID],0)),"Not Found")</f>
        <v>4</v>
      </c>
      <c r="Y1559" s="5">
        <f>IFERROR(INDEX(tbl_EmployeeSurvey[WorkLifeBalance],MATCH(tbl_HRMaster[[#This Row],[EmployeeID]],tbl_EmployeeSurvey[EmployeeID],0)),"Not Found")</f>
        <v>3</v>
      </c>
      <c r="Z1559" s="5">
        <f>IFERROR(VLOOKUP(tbl_HRMaster[[#This Row],[EmployeeID]],tbl_ManagerSurvey[[EmployeeID]:[PerformanceRating]],2,FALSE),"Not Found")</f>
        <v>3</v>
      </c>
      <c r="AA1559" s="5">
        <f>IFERROR(VLOOKUP(tbl_HRMaster[[#This Row],[EmployeeID]],tbl_ManagerSurvey[[EmployeeID]:[PerformanceRating]],3,FALSE),"Not Found")</f>
        <v>3</v>
      </c>
      <c r="AB1559" s="5" t="str">
        <f>IF(tbl_HRMaster[[#This Row],[Attrition]]="Yes","Left","Active")</f>
        <v>Active</v>
      </c>
      <c r="AC1559" s="5" t="str">
        <f>_xlfn.IFS(tbl_HRMaster[[#This Row],[Age]]&lt;25,"Under 25",tbl_HRMaster[[#This Row],[Age]]&lt;35,"25-34",tbl_HRMaster[[#This Row],[Age]]&lt;45,"35-44",tbl_HRMaster[[#This Row],[Age]]&lt;55,"45-54",TRUE,"Above 54")</f>
        <v>45-54</v>
      </c>
      <c r="AD1559" s="5" t="str">
        <f>_xlfn.IFS(
tbl_HRMaster[[#This Row],[YearsAtCompany]]&lt;2,"&lt; 2 Years",
tbl_HRMaster[[#This Row],[YearsAtCompany]]&lt;5,"2-4 Years",
tbl_HRMaster[[#This Row],[YearsAtCompany]]&lt;10,"5-9 Years",
TRUE,"10+ Years"
)</f>
        <v>5-9 Years</v>
      </c>
      <c r="AE1559" s="5">
        <f>IF(tbl_HRMaster[[#This Row],[Attrition]]="Yes",1,0)</f>
        <v>0</v>
      </c>
    </row>
    <row r="1560" spans="1:31" x14ac:dyDescent="0.25">
      <c r="A1560">
        <v>52</v>
      </c>
      <c r="B1560" t="s">
        <v>21</v>
      </c>
      <c r="C1560" t="s">
        <v>29</v>
      </c>
      <c r="D1560" t="s">
        <v>30</v>
      </c>
      <c r="E1560">
        <v>1</v>
      </c>
      <c r="F1560">
        <v>1</v>
      </c>
      <c r="G1560" t="s">
        <v>24</v>
      </c>
      <c r="H1560">
        <v>3310</v>
      </c>
      <c r="I1560" t="s">
        <v>34</v>
      </c>
      <c r="J1560">
        <v>2</v>
      </c>
      <c r="K1560" t="s">
        <v>40</v>
      </c>
      <c r="L1560" t="s">
        <v>27</v>
      </c>
      <c r="M1560">
        <v>50060</v>
      </c>
      <c r="N1560">
        <v>3</v>
      </c>
      <c r="O1560">
        <v>16</v>
      </c>
      <c r="P1560">
        <v>1</v>
      </c>
      <c r="Q1560">
        <v>31</v>
      </c>
      <c r="R1560">
        <v>2</v>
      </c>
      <c r="S1560">
        <v>9</v>
      </c>
      <c r="T1560">
        <v>0</v>
      </c>
      <c r="U1560">
        <v>0</v>
      </c>
      <c r="V1560">
        <f>COUNTIF(tbl_HRMaster[EmployeeID],tbl_HRMaster[[#This Row],[EmployeeID]])</f>
        <v>1</v>
      </c>
      <c r="W1560">
        <f>IFERROR(INDEX(tbl_EmployeeSurvey[EnvironmentSatisfaction],MATCH(tbl_HRMaster[[#This Row],[EmployeeID]],tbl_EmployeeSurvey[EmployeeID],0)),"Not Found")</f>
        <v>3</v>
      </c>
      <c r="X1560">
        <f>IFERROR(INDEX(tbl_EmployeeSurvey[JobSatisfaction],MATCH(tbl_HRMaster[[#This Row],[EmployeeID]],tbl_EmployeeSurvey[EmployeeID],0)),"Not Found")</f>
        <v>4</v>
      </c>
      <c r="Y1560" s="5">
        <f>IFERROR(INDEX(tbl_EmployeeSurvey[WorkLifeBalance],MATCH(tbl_HRMaster[[#This Row],[EmployeeID]],tbl_EmployeeSurvey[EmployeeID],0)),"Not Found")</f>
        <v>3</v>
      </c>
      <c r="Z1560" s="5">
        <f>IFERROR(VLOOKUP(tbl_HRMaster[[#This Row],[EmployeeID]],tbl_ManagerSurvey[[EmployeeID]:[PerformanceRating]],2,FALSE),"Not Found")</f>
        <v>3</v>
      </c>
      <c r="AA1560" s="5">
        <f>IFERROR(VLOOKUP(tbl_HRMaster[[#This Row],[EmployeeID]],tbl_ManagerSurvey[[EmployeeID]:[PerformanceRating]],3,FALSE),"Not Found")</f>
        <v>3</v>
      </c>
      <c r="AB1560" s="5" t="str">
        <f>IF(tbl_HRMaster[[#This Row],[Attrition]]="Yes","Left","Active")</f>
        <v>Active</v>
      </c>
      <c r="AC1560" s="5" t="str">
        <f>_xlfn.IFS(tbl_HRMaster[[#This Row],[Age]]&lt;25,"Under 25",tbl_HRMaster[[#This Row],[Age]]&lt;35,"25-34",tbl_HRMaster[[#This Row],[Age]]&lt;45,"35-44",tbl_HRMaster[[#This Row],[Age]]&lt;55,"45-54",TRUE,"Above 54")</f>
        <v>45-54</v>
      </c>
      <c r="AD1560" s="5" t="str">
        <f>_xlfn.IFS(
tbl_HRMaster[[#This Row],[YearsAtCompany]]&lt;2,"&lt; 2 Years",
tbl_HRMaster[[#This Row],[YearsAtCompany]]&lt;5,"2-4 Years",
tbl_HRMaster[[#This Row],[YearsAtCompany]]&lt;10,"5-9 Years",
TRUE,"10+ Years"
)</f>
        <v>5-9 Years</v>
      </c>
      <c r="AE1560" s="5">
        <f>IF(tbl_HRMaster[[#This Row],[Attrition]]="Yes",1,0)</f>
        <v>0</v>
      </c>
    </row>
    <row r="1561" spans="1:31" x14ac:dyDescent="0.25">
      <c r="A1561">
        <v>36</v>
      </c>
      <c r="B1561" t="s">
        <v>21</v>
      </c>
      <c r="C1561" t="s">
        <v>36</v>
      </c>
      <c r="D1561" t="s">
        <v>30</v>
      </c>
      <c r="E1561">
        <v>5</v>
      </c>
      <c r="F1561">
        <v>4</v>
      </c>
      <c r="G1561" t="s">
        <v>24</v>
      </c>
      <c r="H1561">
        <v>1518</v>
      </c>
      <c r="I1561" t="s">
        <v>34</v>
      </c>
      <c r="J1561">
        <v>1</v>
      </c>
      <c r="K1561" t="s">
        <v>35</v>
      </c>
      <c r="L1561" t="s">
        <v>27</v>
      </c>
      <c r="M1561">
        <v>85780</v>
      </c>
      <c r="N1561">
        <v>7</v>
      </c>
      <c r="O1561">
        <v>21</v>
      </c>
      <c r="P1561">
        <v>0</v>
      </c>
      <c r="Q1561">
        <v>10</v>
      </c>
      <c r="R1561">
        <v>4</v>
      </c>
      <c r="S1561">
        <v>9</v>
      </c>
      <c r="T1561">
        <v>0</v>
      </c>
      <c r="U1561">
        <v>8</v>
      </c>
      <c r="V1561">
        <f>COUNTIF(tbl_HRMaster[EmployeeID],tbl_HRMaster[[#This Row],[EmployeeID]])</f>
        <v>1</v>
      </c>
      <c r="W1561">
        <f>IFERROR(INDEX(tbl_EmployeeSurvey[EnvironmentSatisfaction],MATCH(tbl_HRMaster[[#This Row],[EmployeeID]],tbl_EmployeeSurvey[EmployeeID],0)),"Not Found")</f>
        <v>2</v>
      </c>
      <c r="X1561">
        <f>IFERROR(INDEX(tbl_EmployeeSurvey[JobSatisfaction],MATCH(tbl_HRMaster[[#This Row],[EmployeeID]],tbl_EmployeeSurvey[EmployeeID],0)),"Not Found")</f>
        <v>2</v>
      </c>
      <c r="Y1561" s="5">
        <f>IFERROR(INDEX(tbl_EmployeeSurvey[WorkLifeBalance],MATCH(tbl_HRMaster[[#This Row],[EmployeeID]],tbl_EmployeeSurvey[EmployeeID],0)),"Not Found")</f>
        <v>3</v>
      </c>
      <c r="Z1561" s="5">
        <f>IFERROR(VLOOKUP(tbl_HRMaster[[#This Row],[EmployeeID]],tbl_ManagerSurvey[[EmployeeID]:[PerformanceRating]],2,FALSE),"Not Found")</f>
        <v>3</v>
      </c>
      <c r="AA1561" s="5">
        <f>IFERROR(VLOOKUP(tbl_HRMaster[[#This Row],[EmployeeID]],tbl_ManagerSurvey[[EmployeeID]:[PerformanceRating]],3,FALSE),"Not Found")</f>
        <v>4</v>
      </c>
      <c r="AB1561" s="5" t="str">
        <f>IF(tbl_HRMaster[[#This Row],[Attrition]]="Yes","Left","Active")</f>
        <v>Active</v>
      </c>
      <c r="AC1561" s="5" t="str">
        <f>_xlfn.IFS(tbl_HRMaster[[#This Row],[Age]]&lt;25,"Under 25",tbl_HRMaster[[#This Row],[Age]]&lt;35,"25-34",tbl_HRMaster[[#This Row],[Age]]&lt;45,"35-44",tbl_HRMaster[[#This Row],[Age]]&lt;55,"45-54",TRUE,"Above 54")</f>
        <v>35-44</v>
      </c>
      <c r="AD1561" s="5" t="str">
        <f>_xlfn.IFS(
tbl_HRMaster[[#This Row],[YearsAtCompany]]&lt;2,"&lt; 2 Years",
tbl_HRMaster[[#This Row],[YearsAtCompany]]&lt;5,"2-4 Years",
tbl_HRMaster[[#This Row],[YearsAtCompany]]&lt;10,"5-9 Years",
TRUE,"10+ Years"
)</f>
        <v>5-9 Years</v>
      </c>
      <c r="AE1561" s="5">
        <f>IF(tbl_HRMaster[[#This Row],[Attrition]]="Yes",1,0)</f>
        <v>0</v>
      </c>
    </row>
    <row r="1562" spans="1:31" x14ac:dyDescent="0.25">
      <c r="A1562">
        <v>33</v>
      </c>
      <c r="B1562" t="s">
        <v>21</v>
      </c>
      <c r="C1562" t="s">
        <v>22</v>
      </c>
      <c r="D1562" t="s">
        <v>23</v>
      </c>
      <c r="E1562">
        <v>1</v>
      </c>
      <c r="F1562">
        <v>3</v>
      </c>
      <c r="G1562" t="s">
        <v>24</v>
      </c>
      <c r="H1562">
        <v>1106</v>
      </c>
      <c r="I1562" t="s">
        <v>25</v>
      </c>
      <c r="J1562">
        <v>5</v>
      </c>
      <c r="K1562" t="s">
        <v>35</v>
      </c>
      <c r="L1562" t="s">
        <v>32</v>
      </c>
      <c r="M1562">
        <v>12230</v>
      </c>
      <c r="N1562">
        <v>1</v>
      </c>
      <c r="O1562">
        <v>13</v>
      </c>
      <c r="P1562">
        <v>1</v>
      </c>
      <c r="Q1562">
        <v>10</v>
      </c>
      <c r="R1562">
        <v>3</v>
      </c>
      <c r="S1562">
        <v>10</v>
      </c>
      <c r="T1562">
        <v>0</v>
      </c>
      <c r="U1562">
        <v>9</v>
      </c>
      <c r="V1562">
        <f>COUNTIF(tbl_HRMaster[EmployeeID],tbl_HRMaster[[#This Row],[EmployeeID]])</f>
        <v>1</v>
      </c>
      <c r="W1562">
        <f>IFERROR(INDEX(tbl_EmployeeSurvey[EnvironmentSatisfaction],MATCH(tbl_HRMaster[[#This Row],[EmployeeID]],tbl_EmployeeSurvey[EmployeeID],0)),"Not Found")</f>
        <v>2</v>
      </c>
      <c r="X1562">
        <f>IFERROR(INDEX(tbl_EmployeeSurvey[JobSatisfaction],MATCH(tbl_HRMaster[[#This Row],[EmployeeID]],tbl_EmployeeSurvey[EmployeeID],0)),"Not Found")</f>
        <v>3</v>
      </c>
      <c r="Y1562" s="5">
        <f>IFERROR(INDEX(tbl_EmployeeSurvey[WorkLifeBalance],MATCH(tbl_HRMaster[[#This Row],[EmployeeID]],tbl_EmployeeSurvey[EmployeeID],0)),"Not Found")</f>
        <v>2</v>
      </c>
      <c r="Z1562" s="5">
        <f>IFERROR(VLOOKUP(tbl_HRMaster[[#This Row],[EmployeeID]],tbl_ManagerSurvey[[EmployeeID]:[PerformanceRating]],2,FALSE),"Not Found")</f>
        <v>3</v>
      </c>
      <c r="AA1562" s="5">
        <f>IFERROR(VLOOKUP(tbl_HRMaster[[#This Row],[EmployeeID]],tbl_ManagerSurvey[[EmployeeID]:[PerformanceRating]],3,FALSE),"Not Found")</f>
        <v>3</v>
      </c>
      <c r="AB1562" s="5" t="str">
        <f>IF(tbl_HRMaster[[#This Row],[Attrition]]="Yes","Left","Active")</f>
        <v>Active</v>
      </c>
      <c r="AC1562" s="5" t="str">
        <f>_xlfn.IFS(tbl_HRMaster[[#This Row],[Age]]&lt;25,"Under 25",tbl_HRMaster[[#This Row],[Age]]&lt;35,"25-34",tbl_HRMaster[[#This Row],[Age]]&lt;45,"35-44",tbl_HRMaster[[#This Row],[Age]]&lt;55,"45-54",TRUE,"Above 54")</f>
        <v>25-34</v>
      </c>
      <c r="AD1562" s="5" t="str">
        <f>_xlfn.IFS(
tbl_HRMaster[[#This Row],[YearsAtCompany]]&lt;2,"&lt; 2 Years",
tbl_HRMaster[[#This Row],[YearsAtCompany]]&lt;5,"2-4 Years",
tbl_HRMaster[[#This Row],[YearsAtCompany]]&lt;10,"5-9 Years",
TRUE,"10+ Years"
)</f>
        <v>10+ Years</v>
      </c>
      <c r="AE1562" s="5">
        <f>IF(tbl_HRMaster[[#This Row],[Attrition]]="Yes",1,0)</f>
        <v>0</v>
      </c>
    </row>
    <row r="1563" spans="1:31" x14ac:dyDescent="0.25">
      <c r="A1563">
        <v>33</v>
      </c>
      <c r="B1563" t="s">
        <v>21</v>
      </c>
      <c r="C1563" t="s">
        <v>22</v>
      </c>
      <c r="D1563" t="s">
        <v>23</v>
      </c>
      <c r="E1563">
        <v>1</v>
      </c>
      <c r="F1563">
        <v>3</v>
      </c>
      <c r="G1563" t="s">
        <v>24</v>
      </c>
      <c r="H1563">
        <v>2576</v>
      </c>
      <c r="I1563" t="s">
        <v>25</v>
      </c>
      <c r="J1563">
        <v>5</v>
      </c>
      <c r="K1563" t="s">
        <v>35</v>
      </c>
      <c r="L1563" t="s">
        <v>32</v>
      </c>
      <c r="M1563">
        <v>12230</v>
      </c>
      <c r="N1563">
        <v>1</v>
      </c>
      <c r="O1563">
        <v>13</v>
      </c>
      <c r="P1563">
        <v>1</v>
      </c>
      <c r="Q1563">
        <v>10</v>
      </c>
      <c r="R1563">
        <v>3</v>
      </c>
      <c r="S1563">
        <v>10</v>
      </c>
      <c r="T1563">
        <v>0</v>
      </c>
      <c r="U1563">
        <v>9</v>
      </c>
      <c r="V1563">
        <f>COUNTIF(tbl_HRMaster[EmployeeID],tbl_HRMaster[[#This Row],[EmployeeID]])</f>
        <v>1</v>
      </c>
      <c r="W1563">
        <f>IFERROR(INDEX(tbl_EmployeeSurvey[EnvironmentSatisfaction],MATCH(tbl_HRMaster[[#This Row],[EmployeeID]],tbl_EmployeeSurvey[EmployeeID],0)),"Not Found")</f>
        <v>2</v>
      </c>
      <c r="X1563">
        <f>IFERROR(INDEX(tbl_EmployeeSurvey[JobSatisfaction],MATCH(tbl_HRMaster[[#This Row],[EmployeeID]],tbl_EmployeeSurvey[EmployeeID],0)),"Not Found")</f>
        <v>3</v>
      </c>
      <c r="Y1563" s="5">
        <f>IFERROR(INDEX(tbl_EmployeeSurvey[WorkLifeBalance],MATCH(tbl_HRMaster[[#This Row],[EmployeeID]],tbl_EmployeeSurvey[EmployeeID],0)),"Not Found")</f>
        <v>2</v>
      </c>
      <c r="Z1563" s="5">
        <f>IFERROR(VLOOKUP(tbl_HRMaster[[#This Row],[EmployeeID]],tbl_ManagerSurvey[[EmployeeID]:[PerformanceRating]],2,FALSE),"Not Found")</f>
        <v>3</v>
      </c>
      <c r="AA1563" s="5">
        <f>IFERROR(VLOOKUP(tbl_HRMaster[[#This Row],[EmployeeID]],tbl_ManagerSurvey[[EmployeeID]:[PerformanceRating]],3,FALSE),"Not Found")</f>
        <v>3</v>
      </c>
      <c r="AB1563" s="5" t="str">
        <f>IF(tbl_HRMaster[[#This Row],[Attrition]]="Yes","Left","Active")</f>
        <v>Active</v>
      </c>
      <c r="AC1563" s="5" t="str">
        <f>_xlfn.IFS(tbl_HRMaster[[#This Row],[Age]]&lt;25,"Under 25",tbl_HRMaster[[#This Row],[Age]]&lt;35,"25-34",tbl_HRMaster[[#This Row],[Age]]&lt;45,"35-44",tbl_HRMaster[[#This Row],[Age]]&lt;55,"45-54",TRUE,"Above 54")</f>
        <v>25-34</v>
      </c>
      <c r="AD1563" s="5" t="str">
        <f>_xlfn.IFS(
tbl_HRMaster[[#This Row],[YearsAtCompany]]&lt;2,"&lt; 2 Years",
tbl_HRMaster[[#This Row],[YearsAtCompany]]&lt;5,"2-4 Years",
tbl_HRMaster[[#This Row],[YearsAtCompany]]&lt;10,"5-9 Years",
TRUE,"10+ Years"
)</f>
        <v>10+ Years</v>
      </c>
      <c r="AE1563" s="5">
        <f>IF(tbl_HRMaster[[#This Row],[Attrition]]="Yes",1,0)</f>
        <v>0</v>
      </c>
    </row>
    <row r="1564" spans="1:31" x14ac:dyDescent="0.25">
      <c r="A1564">
        <v>33</v>
      </c>
      <c r="B1564" t="s">
        <v>21</v>
      </c>
      <c r="C1564" t="s">
        <v>22</v>
      </c>
      <c r="D1564" t="s">
        <v>23</v>
      </c>
      <c r="E1564">
        <v>1</v>
      </c>
      <c r="F1564">
        <v>3</v>
      </c>
      <c r="G1564" t="s">
        <v>24</v>
      </c>
      <c r="H1564">
        <v>4046</v>
      </c>
      <c r="I1564" t="s">
        <v>25</v>
      </c>
      <c r="J1564">
        <v>5</v>
      </c>
      <c r="K1564" t="s">
        <v>35</v>
      </c>
      <c r="L1564" t="s">
        <v>32</v>
      </c>
      <c r="M1564">
        <v>12230</v>
      </c>
      <c r="N1564">
        <v>1</v>
      </c>
      <c r="O1564">
        <v>13</v>
      </c>
      <c r="P1564">
        <v>1</v>
      </c>
      <c r="Q1564">
        <v>10</v>
      </c>
      <c r="R1564">
        <v>3</v>
      </c>
      <c r="S1564">
        <v>10</v>
      </c>
      <c r="T1564">
        <v>0</v>
      </c>
      <c r="U1564">
        <v>9</v>
      </c>
      <c r="V1564">
        <f>COUNTIF(tbl_HRMaster[EmployeeID],tbl_HRMaster[[#This Row],[EmployeeID]])</f>
        <v>1</v>
      </c>
      <c r="W1564">
        <f>IFERROR(INDEX(tbl_EmployeeSurvey[EnvironmentSatisfaction],MATCH(tbl_HRMaster[[#This Row],[EmployeeID]],tbl_EmployeeSurvey[EmployeeID],0)),"Not Found")</f>
        <v>2</v>
      </c>
      <c r="X1564">
        <f>IFERROR(INDEX(tbl_EmployeeSurvey[JobSatisfaction],MATCH(tbl_HRMaster[[#This Row],[EmployeeID]],tbl_EmployeeSurvey[EmployeeID],0)),"Not Found")</f>
        <v>3</v>
      </c>
      <c r="Y1564" s="5">
        <f>IFERROR(INDEX(tbl_EmployeeSurvey[WorkLifeBalance],MATCH(tbl_HRMaster[[#This Row],[EmployeeID]],tbl_EmployeeSurvey[EmployeeID],0)),"Not Found")</f>
        <v>2</v>
      </c>
      <c r="Z1564" s="5">
        <f>IFERROR(VLOOKUP(tbl_HRMaster[[#This Row],[EmployeeID]],tbl_ManagerSurvey[[EmployeeID]:[PerformanceRating]],2,FALSE),"Not Found")</f>
        <v>3</v>
      </c>
      <c r="AA1564" s="5">
        <f>IFERROR(VLOOKUP(tbl_HRMaster[[#This Row],[EmployeeID]],tbl_ManagerSurvey[[EmployeeID]:[PerformanceRating]],3,FALSE),"Not Found")</f>
        <v>3</v>
      </c>
      <c r="AB1564" s="5" t="str">
        <f>IF(tbl_HRMaster[[#This Row],[Attrition]]="Yes","Left","Active")</f>
        <v>Active</v>
      </c>
      <c r="AC1564" s="5" t="str">
        <f>_xlfn.IFS(tbl_HRMaster[[#This Row],[Age]]&lt;25,"Under 25",tbl_HRMaster[[#This Row],[Age]]&lt;35,"25-34",tbl_HRMaster[[#This Row],[Age]]&lt;45,"35-44",tbl_HRMaster[[#This Row],[Age]]&lt;55,"45-54",TRUE,"Above 54")</f>
        <v>25-34</v>
      </c>
      <c r="AD1564" s="5" t="str">
        <f>_xlfn.IFS(
tbl_HRMaster[[#This Row],[YearsAtCompany]]&lt;2,"&lt; 2 Years",
tbl_HRMaster[[#This Row],[YearsAtCompany]]&lt;5,"2-4 Years",
tbl_HRMaster[[#This Row],[YearsAtCompany]]&lt;10,"5-9 Years",
TRUE,"10+ Years"
)</f>
        <v>10+ Years</v>
      </c>
      <c r="AE1564" s="5">
        <f>IF(tbl_HRMaster[[#This Row],[Attrition]]="Yes",1,0)</f>
        <v>0</v>
      </c>
    </row>
    <row r="1565" spans="1:31" x14ac:dyDescent="0.25">
      <c r="A1565">
        <v>33</v>
      </c>
      <c r="B1565" t="s">
        <v>21</v>
      </c>
      <c r="C1565" t="s">
        <v>29</v>
      </c>
      <c r="D1565" t="s">
        <v>30</v>
      </c>
      <c r="E1565">
        <v>9</v>
      </c>
      <c r="F1565">
        <v>2</v>
      </c>
      <c r="G1565" t="s">
        <v>38</v>
      </c>
      <c r="H1565">
        <v>615</v>
      </c>
      <c r="I1565" t="s">
        <v>25</v>
      </c>
      <c r="J1565">
        <v>1</v>
      </c>
      <c r="K1565" t="s">
        <v>35</v>
      </c>
      <c r="L1565" t="s">
        <v>27</v>
      </c>
      <c r="M1565">
        <v>20970</v>
      </c>
      <c r="N1565">
        <v>1</v>
      </c>
      <c r="O1565">
        <v>14</v>
      </c>
      <c r="P1565">
        <v>2</v>
      </c>
      <c r="Q1565">
        <v>10</v>
      </c>
      <c r="R1565">
        <v>5</v>
      </c>
      <c r="S1565">
        <v>10</v>
      </c>
      <c r="T1565">
        <v>0</v>
      </c>
      <c r="U1565">
        <v>1</v>
      </c>
      <c r="V1565">
        <f>COUNTIF(tbl_HRMaster[EmployeeID],tbl_HRMaster[[#This Row],[EmployeeID]])</f>
        <v>1</v>
      </c>
      <c r="W1565">
        <f>IFERROR(INDEX(tbl_EmployeeSurvey[EnvironmentSatisfaction],MATCH(tbl_HRMaster[[#This Row],[EmployeeID]],tbl_EmployeeSurvey[EmployeeID],0)),"Not Found")</f>
        <v>2</v>
      </c>
      <c r="X1565">
        <f>IFERROR(INDEX(tbl_EmployeeSurvey[JobSatisfaction],MATCH(tbl_HRMaster[[#This Row],[EmployeeID]],tbl_EmployeeSurvey[EmployeeID],0)),"Not Found")</f>
        <v>3</v>
      </c>
      <c r="Y1565" s="5">
        <f>IFERROR(INDEX(tbl_EmployeeSurvey[WorkLifeBalance],MATCH(tbl_HRMaster[[#This Row],[EmployeeID]],tbl_EmployeeSurvey[EmployeeID],0)),"Not Found")</f>
        <v>2</v>
      </c>
      <c r="Z1565" s="5">
        <f>IFERROR(VLOOKUP(tbl_HRMaster[[#This Row],[EmployeeID]],tbl_ManagerSurvey[[EmployeeID]:[PerformanceRating]],2,FALSE),"Not Found")</f>
        <v>2</v>
      </c>
      <c r="AA1565" s="5">
        <f>IFERROR(VLOOKUP(tbl_HRMaster[[#This Row],[EmployeeID]],tbl_ManagerSurvey[[EmployeeID]:[PerformanceRating]],3,FALSE),"Not Found")</f>
        <v>3</v>
      </c>
      <c r="AB1565" s="5" t="str">
        <f>IF(tbl_HRMaster[[#This Row],[Attrition]]="Yes","Left","Active")</f>
        <v>Active</v>
      </c>
      <c r="AC1565" s="5" t="str">
        <f>_xlfn.IFS(tbl_HRMaster[[#This Row],[Age]]&lt;25,"Under 25",tbl_HRMaster[[#This Row],[Age]]&lt;35,"25-34",tbl_HRMaster[[#This Row],[Age]]&lt;45,"35-44",tbl_HRMaster[[#This Row],[Age]]&lt;55,"45-54",TRUE,"Above 54")</f>
        <v>25-34</v>
      </c>
      <c r="AD1565" s="5" t="str">
        <f>_xlfn.IFS(
tbl_HRMaster[[#This Row],[YearsAtCompany]]&lt;2,"&lt; 2 Years",
tbl_HRMaster[[#This Row],[YearsAtCompany]]&lt;5,"2-4 Years",
tbl_HRMaster[[#This Row],[YearsAtCompany]]&lt;10,"5-9 Years",
TRUE,"10+ Years"
)</f>
        <v>10+ Years</v>
      </c>
      <c r="AE1565" s="5">
        <f>IF(tbl_HRMaster[[#This Row],[Attrition]]="Yes",1,0)</f>
        <v>0</v>
      </c>
    </row>
    <row r="1566" spans="1:31" x14ac:dyDescent="0.25">
      <c r="A1566">
        <v>33</v>
      </c>
      <c r="B1566" t="s">
        <v>21</v>
      </c>
      <c r="C1566" t="s">
        <v>29</v>
      </c>
      <c r="D1566" t="s">
        <v>30</v>
      </c>
      <c r="E1566">
        <v>9</v>
      </c>
      <c r="F1566">
        <v>2</v>
      </c>
      <c r="G1566" t="s">
        <v>38</v>
      </c>
      <c r="H1566">
        <v>2085</v>
      </c>
      <c r="I1566" t="s">
        <v>25</v>
      </c>
      <c r="J1566">
        <v>1</v>
      </c>
      <c r="K1566" t="s">
        <v>35</v>
      </c>
      <c r="L1566" t="s">
        <v>27</v>
      </c>
      <c r="M1566">
        <v>20970</v>
      </c>
      <c r="N1566">
        <v>1</v>
      </c>
      <c r="O1566">
        <v>14</v>
      </c>
      <c r="P1566">
        <v>2</v>
      </c>
      <c r="Q1566">
        <v>10</v>
      </c>
      <c r="R1566">
        <v>5</v>
      </c>
      <c r="S1566">
        <v>10</v>
      </c>
      <c r="T1566">
        <v>0</v>
      </c>
      <c r="U1566">
        <v>1</v>
      </c>
      <c r="V1566">
        <f>COUNTIF(tbl_HRMaster[EmployeeID],tbl_HRMaster[[#This Row],[EmployeeID]])</f>
        <v>1</v>
      </c>
      <c r="W1566">
        <f>IFERROR(INDEX(tbl_EmployeeSurvey[EnvironmentSatisfaction],MATCH(tbl_HRMaster[[#This Row],[EmployeeID]],tbl_EmployeeSurvey[EmployeeID],0)),"Not Found")</f>
        <v>2</v>
      </c>
      <c r="X1566">
        <f>IFERROR(INDEX(tbl_EmployeeSurvey[JobSatisfaction],MATCH(tbl_HRMaster[[#This Row],[EmployeeID]],tbl_EmployeeSurvey[EmployeeID],0)),"Not Found")</f>
        <v>3</v>
      </c>
      <c r="Y1566" s="5">
        <f>IFERROR(INDEX(tbl_EmployeeSurvey[WorkLifeBalance],MATCH(tbl_HRMaster[[#This Row],[EmployeeID]],tbl_EmployeeSurvey[EmployeeID],0)),"Not Found")</f>
        <v>2</v>
      </c>
      <c r="Z1566" s="5">
        <f>IFERROR(VLOOKUP(tbl_HRMaster[[#This Row],[EmployeeID]],tbl_ManagerSurvey[[EmployeeID]:[PerformanceRating]],2,FALSE),"Not Found")</f>
        <v>2</v>
      </c>
      <c r="AA1566" s="5">
        <f>IFERROR(VLOOKUP(tbl_HRMaster[[#This Row],[EmployeeID]],tbl_ManagerSurvey[[EmployeeID]:[PerformanceRating]],3,FALSE),"Not Found")</f>
        <v>3</v>
      </c>
      <c r="AB1566" s="5" t="str">
        <f>IF(tbl_HRMaster[[#This Row],[Attrition]]="Yes","Left","Active")</f>
        <v>Active</v>
      </c>
      <c r="AC1566" s="5" t="str">
        <f>_xlfn.IFS(tbl_HRMaster[[#This Row],[Age]]&lt;25,"Under 25",tbl_HRMaster[[#This Row],[Age]]&lt;35,"25-34",tbl_HRMaster[[#This Row],[Age]]&lt;45,"35-44",tbl_HRMaster[[#This Row],[Age]]&lt;55,"45-54",TRUE,"Above 54")</f>
        <v>25-34</v>
      </c>
      <c r="AD1566" s="5" t="str">
        <f>_xlfn.IFS(
tbl_HRMaster[[#This Row],[YearsAtCompany]]&lt;2,"&lt; 2 Years",
tbl_HRMaster[[#This Row],[YearsAtCompany]]&lt;5,"2-4 Years",
tbl_HRMaster[[#This Row],[YearsAtCompany]]&lt;10,"5-9 Years",
TRUE,"10+ Years"
)</f>
        <v>10+ Years</v>
      </c>
      <c r="AE1566" s="5">
        <f>IF(tbl_HRMaster[[#This Row],[Attrition]]="Yes",1,0)</f>
        <v>0</v>
      </c>
    </row>
    <row r="1567" spans="1:31" x14ac:dyDescent="0.25">
      <c r="A1567">
        <v>33</v>
      </c>
      <c r="B1567" t="s">
        <v>21</v>
      </c>
      <c r="C1567" t="s">
        <v>29</v>
      </c>
      <c r="D1567" t="s">
        <v>30</v>
      </c>
      <c r="E1567">
        <v>9</v>
      </c>
      <c r="F1567">
        <v>2</v>
      </c>
      <c r="G1567" t="s">
        <v>38</v>
      </c>
      <c r="H1567">
        <v>3555</v>
      </c>
      <c r="I1567" t="s">
        <v>25</v>
      </c>
      <c r="J1567">
        <v>1</v>
      </c>
      <c r="K1567" t="s">
        <v>35</v>
      </c>
      <c r="L1567" t="s">
        <v>27</v>
      </c>
      <c r="M1567">
        <v>20970</v>
      </c>
      <c r="N1567">
        <v>1</v>
      </c>
      <c r="O1567">
        <v>14</v>
      </c>
      <c r="P1567">
        <v>2</v>
      </c>
      <c r="Q1567">
        <v>10</v>
      </c>
      <c r="R1567">
        <v>5</v>
      </c>
      <c r="S1567">
        <v>10</v>
      </c>
      <c r="T1567">
        <v>0</v>
      </c>
      <c r="U1567">
        <v>1</v>
      </c>
      <c r="V1567">
        <f>COUNTIF(tbl_HRMaster[EmployeeID],tbl_HRMaster[[#This Row],[EmployeeID]])</f>
        <v>1</v>
      </c>
      <c r="W1567">
        <f>IFERROR(INDEX(tbl_EmployeeSurvey[EnvironmentSatisfaction],MATCH(tbl_HRMaster[[#This Row],[EmployeeID]],tbl_EmployeeSurvey[EmployeeID],0)),"Not Found")</f>
        <v>2</v>
      </c>
      <c r="X1567">
        <f>IFERROR(INDEX(tbl_EmployeeSurvey[JobSatisfaction],MATCH(tbl_HRMaster[[#This Row],[EmployeeID]],tbl_EmployeeSurvey[EmployeeID],0)),"Not Found")</f>
        <v>3</v>
      </c>
      <c r="Y1567" s="5">
        <f>IFERROR(INDEX(tbl_EmployeeSurvey[WorkLifeBalance],MATCH(tbl_HRMaster[[#This Row],[EmployeeID]],tbl_EmployeeSurvey[EmployeeID],0)),"Not Found")</f>
        <v>2</v>
      </c>
      <c r="Z1567" s="5">
        <f>IFERROR(VLOOKUP(tbl_HRMaster[[#This Row],[EmployeeID]],tbl_ManagerSurvey[[EmployeeID]:[PerformanceRating]],2,FALSE),"Not Found")</f>
        <v>2</v>
      </c>
      <c r="AA1567" s="5">
        <f>IFERROR(VLOOKUP(tbl_HRMaster[[#This Row],[EmployeeID]],tbl_ManagerSurvey[[EmployeeID]:[PerformanceRating]],3,FALSE),"Not Found")</f>
        <v>3</v>
      </c>
      <c r="AB1567" s="5" t="str">
        <f>IF(tbl_HRMaster[[#This Row],[Attrition]]="Yes","Left","Active")</f>
        <v>Active</v>
      </c>
      <c r="AC1567" s="5" t="str">
        <f>_xlfn.IFS(tbl_HRMaster[[#This Row],[Age]]&lt;25,"Under 25",tbl_HRMaster[[#This Row],[Age]]&lt;35,"25-34",tbl_HRMaster[[#This Row],[Age]]&lt;45,"35-44",tbl_HRMaster[[#This Row],[Age]]&lt;55,"45-54",TRUE,"Above 54")</f>
        <v>25-34</v>
      </c>
      <c r="AD1567" s="5" t="str">
        <f>_xlfn.IFS(
tbl_HRMaster[[#This Row],[YearsAtCompany]]&lt;2,"&lt; 2 Years",
tbl_HRMaster[[#This Row],[YearsAtCompany]]&lt;5,"2-4 Years",
tbl_HRMaster[[#This Row],[YearsAtCompany]]&lt;10,"5-9 Years",
TRUE,"10+ Years"
)</f>
        <v>10+ Years</v>
      </c>
      <c r="AE1567" s="5">
        <f>IF(tbl_HRMaster[[#This Row],[Attrition]]="Yes",1,0)</f>
        <v>0</v>
      </c>
    </row>
    <row r="1568" spans="1:31" x14ac:dyDescent="0.25">
      <c r="A1568">
        <v>35</v>
      </c>
      <c r="B1568" t="s">
        <v>21</v>
      </c>
      <c r="C1568" t="s">
        <v>29</v>
      </c>
      <c r="D1568" t="s">
        <v>30</v>
      </c>
      <c r="E1568">
        <v>19</v>
      </c>
      <c r="F1568">
        <v>3</v>
      </c>
      <c r="G1568" t="s">
        <v>24</v>
      </c>
      <c r="H1568">
        <v>1441</v>
      </c>
      <c r="I1568" t="s">
        <v>25</v>
      </c>
      <c r="J1568">
        <v>1</v>
      </c>
      <c r="K1568" t="s">
        <v>35</v>
      </c>
      <c r="L1568" t="s">
        <v>32</v>
      </c>
      <c r="M1568">
        <v>21450</v>
      </c>
      <c r="N1568">
        <v>1</v>
      </c>
      <c r="O1568">
        <v>13</v>
      </c>
      <c r="P1568">
        <v>0</v>
      </c>
      <c r="Q1568">
        <v>10</v>
      </c>
      <c r="R1568">
        <v>6</v>
      </c>
      <c r="S1568">
        <v>10</v>
      </c>
      <c r="T1568">
        <v>0</v>
      </c>
      <c r="U1568">
        <v>8</v>
      </c>
      <c r="V1568">
        <f>COUNTIF(tbl_HRMaster[EmployeeID],tbl_HRMaster[[#This Row],[EmployeeID]])</f>
        <v>1</v>
      </c>
      <c r="W1568">
        <f>IFERROR(INDEX(tbl_EmployeeSurvey[EnvironmentSatisfaction],MATCH(tbl_HRMaster[[#This Row],[EmployeeID]],tbl_EmployeeSurvey[EmployeeID],0)),"Not Found")</f>
        <v>3</v>
      </c>
      <c r="X1568">
        <f>IFERROR(INDEX(tbl_EmployeeSurvey[JobSatisfaction],MATCH(tbl_HRMaster[[#This Row],[EmployeeID]],tbl_EmployeeSurvey[EmployeeID],0)),"Not Found")</f>
        <v>3</v>
      </c>
      <c r="Y1568" s="5">
        <f>IFERROR(INDEX(tbl_EmployeeSurvey[WorkLifeBalance],MATCH(tbl_HRMaster[[#This Row],[EmployeeID]],tbl_EmployeeSurvey[EmployeeID],0)),"Not Found")</f>
        <v>4</v>
      </c>
      <c r="Z1568" s="5">
        <f>IFERROR(VLOOKUP(tbl_HRMaster[[#This Row],[EmployeeID]],tbl_ManagerSurvey[[EmployeeID]:[PerformanceRating]],2,FALSE),"Not Found")</f>
        <v>2</v>
      </c>
      <c r="AA1568" s="5">
        <f>IFERROR(VLOOKUP(tbl_HRMaster[[#This Row],[EmployeeID]],tbl_ManagerSurvey[[EmployeeID]:[PerformanceRating]],3,FALSE),"Not Found")</f>
        <v>3</v>
      </c>
      <c r="AB1568" s="5" t="str">
        <f>IF(tbl_HRMaster[[#This Row],[Attrition]]="Yes","Left","Active")</f>
        <v>Active</v>
      </c>
      <c r="AC1568" s="5" t="str">
        <f>_xlfn.IFS(tbl_HRMaster[[#This Row],[Age]]&lt;25,"Under 25",tbl_HRMaster[[#This Row],[Age]]&lt;35,"25-34",tbl_HRMaster[[#This Row],[Age]]&lt;45,"35-44",tbl_HRMaster[[#This Row],[Age]]&lt;55,"45-54",TRUE,"Above 54")</f>
        <v>35-44</v>
      </c>
      <c r="AD1568" s="5" t="str">
        <f>_xlfn.IFS(
tbl_HRMaster[[#This Row],[YearsAtCompany]]&lt;2,"&lt; 2 Years",
tbl_HRMaster[[#This Row],[YearsAtCompany]]&lt;5,"2-4 Years",
tbl_HRMaster[[#This Row],[YearsAtCompany]]&lt;10,"5-9 Years",
TRUE,"10+ Years"
)</f>
        <v>10+ Years</v>
      </c>
      <c r="AE1568" s="5">
        <f>IF(tbl_HRMaster[[#This Row],[Attrition]]="Yes",1,0)</f>
        <v>0</v>
      </c>
    </row>
    <row r="1569" spans="1:31" x14ac:dyDescent="0.25">
      <c r="A1569">
        <v>35</v>
      </c>
      <c r="B1569" t="s">
        <v>21</v>
      </c>
      <c r="C1569" t="s">
        <v>29</v>
      </c>
      <c r="D1569" t="s">
        <v>30</v>
      </c>
      <c r="E1569">
        <v>19</v>
      </c>
      <c r="F1569">
        <v>3</v>
      </c>
      <c r="G1569" t="s">
        <v>24</v>
      </c>
      <c r="H1569">
        <v>2911</v>
      </c>
      <c r="I1569" t="s">
        <v>25</v>
      </c>
      <c r="J1569">
        <v>1</v>
      </c>
      <c r="K1569" t="s">
        <v>35</v>
      </c>
      <c r="L1569" t="s">
        <v>32</v>
      </c>
      <c r="M1569">
        <v>21450</v>
      </c>
      <c r="N1569">
        <v>1</v>
      </c>
      <c r="O1569">
        <v>13</v>
      </c>
      <c r="P1569">
        <v>0</v>
      </c>
      <c r="Q1569">
        <v>10</v>
      </c>
      <c r="R1569">
        <v>6</v>
      </c>
      <c r="S1569">
        <v>10</v>
      </c>
      <c r="T1569">
        <v>0</v>
      </c>
      <c r="U1569">
        <v>8</v>
      </c>
      <c r="V1569">
        <f>COUNTIF(tbl_HRMaster[EmployeeID],tbl_HRMaster[[#This Row],[EmployeeID]])</f>
        <v>1</v>
      </c>
      <c r="W1569">
        <f>IFERROR(INDEX(tbl_EmployeeSurvey[EnvironmentSatisfaction],MATCH(tbl_HRMaster[[#This Row],[EmployeeID]],tbl_EmployeeSurvey[EmployeeID],0)),"Not Found")</f>
        <v>3</v>
      </c>
      <c r="X1569">
        <f>IFERROR(INDEX(tbl_EmployeeSurvey[JobSatisfaction],MATCH(tbl_HRMaster[[#This Row],[EmployeeID]],tbl_EmployeeSurvey[EmployeeID],0)),"Not Found")</f>
        <v>3</v>
      </c>
      <c r="Y1569" s="5">
        <f>IFERROR(INDEX(tbl_EmployeeSurvey[WorkLifeBalance],MATCH(tbl_HRMaster[[#This Row],[EmployeeID]],tbl_EmployeeSurvey[EmployeeID],0)),"Not Found")</f>
        <v>4</v>
      </c>
      <c r="Z1569" s="5">
        <f>IFERROR(VLOOKUP(tbl_HRMaster[[#This Row],[EmployeeID]],tbl_ManagerSurvey[[EmployeeID]:[PerformanceRating]],2,FALSE),"Not Found")</f>
        <v>2</v>
      </c>
      <c r="AA1569" s="5">
        <f>IFERROR(VLOOKUP(tbl_HRMaster[[#This Row],[EmployeeID]],tbl_ManagerSurvey[[EmployeeID]:[PerformanceRating]],3,FALSE),"Not Found")</f>
        <v>3</v>
      </c>
      <c r="AB1569" s="5" t="str">
        <f>IF(tbl_HRMaster[[#This Row],[Attrition]]="Yes","Left","Active")</f>
        <v>Active</v>
      </c>
      <c r="AC1569" s="5" t="str">
        <f>_xlfn.IFS(tbl_HRMaster[[#This Row],[Age]]&lt;25,"Under 25",tbl_HRMaster[[#This Row],[Age]]&lt;35,"25-34",tbl_HRMaster[[#This Row],[Age]]&lt;45,"35-44",tbl_HRMaster[[#This Row],[Age]]&lt;55,"45-54",TRUE,"Above 54")</f>
        <v>35-44</v>
      </c>
      <c r="AD1569" s="5" t="str">
        <f>_xlfn.IFS(
tbl_HRMaster[[#This Row],[YearsAtCompany]]&lt;2,"&lt; 2 Years",
tbl_HRMaster[[#This Row],[YearsAtCompany]]&lt;5,"2-4 Years",
tbl_HRMaster[[#This Row],[YearsAtCompany]]&lt;10,"5-9 Years",
TRUE,"10+ Years"
)</f>
        <v>10+ Years</v>
      </c>
      <c r="AE1569" s="5">
        <f>IF(tbl_HRMaster[[#This Row],[Attrition]]="Yes",1,0)</f>
        <v>0</v>
      </c>
    </row>
    <row r="1570" spans="1:31" x14ac:dyDescent="0.25">
      <c r="A1570">
        <v>35</v>
      </c>
      <c r="B1570" t="s">
        <v>21</v>
      </c>
      <c r="C1570" t="s">
        <v>29</v>
      </c>
      <c r="D1570" t="s">
        <v>30</v>
      </c>
      <c r="E1570">
        <v>19</v>
      </c>
      <c r="F1570">
        <v>3</v>
      </c>
      <c r="G1570" t="s">
        <v>24</v>
      </c>
      <c r="H1570">
        <v>4381</v>
      </c>
      <c r="I1570" t="s">
        <v>25</v>
      </c>
      <c r="J1570">
        <v>1</v>
      </c>
      <c r="K1570" t="s">
        <v>35</v>
      </c>
      <c r="L1570" t="s">
        <v>32</v>
      </c>
      <c r="M1570">
        <v>21450</v>
      </c>
      <c r="N1570">
        <v>1</v>
      </c>
      <c r="O1570">
        <v>13</v>
      </c>
      <c r="P1570">
        <v>0</v>
      </c>
      <c r="Q1570">
        <v>10</v>
      </c>
      <c r="R1570">
        <v>6</v>
      </c>
      <c r="S1570">
        <v>10</v>
      </c>
      <c r="T1570">
        <v>0</v>
      </c>
      <c r="U1570">
        <v>8</v>
      </c>
      <c r="V1570">
        <f>COUNTIF(tbl_HRMaster[EmployeeID],tbl_HRMaster[[#This Row],[EmployeeID]])</f>
        <v>1</v>
      </c>
      <c r="W1570">
        <f>IFERROR(INDEX(tbl_EmployeeSurvey[EnvironmentSatisfaction],MATCH(tbl_HRMaster[[#This Row],[EmployeeID]],tbl_EmployeeSurvey[EmployeeID],0)),"Not Found")</f>
        <v>3</v>
      </c>
      <c r="X1570">
        <f>IFERROR(INDEX(tbl_EmployeeSurvey[JobSatisfaction],MATCH(tbl_HRMaster[[#This Row],[EmployeeID]],tbl_EmployeeSurvey[EmployeeID],0)),"Not Found")</f>
        <v>3</v>
      </c>
      <c r="Y1570" s="5">
        <f>IFERROR(INDEX(tbl_EmployeeSurvey[WorkLifeBalance],MATCH(tbl_HRMaster[[#This Row],[EmployeeID]],tbl_EmployeeSurvey[EmployeeID],0)),"Not Found")</f>
        <v>4</v>
      </c>
      <c r="Z1570" s="5">
        <f>IFERROR(VLOOKUP(tbl_HRMaster[[#This Row],[EmployeeID]],tbl_ManagerSurvey[[EmployeeID]:[PerformanceRating]],2,FALSE),"Not Found")</f>
        <v>2</v>
      </c>
      <c r="AA1570" s="5">
        <f>IFERROR(VLOOKUP(tbl_HRMaster[[#This Row],[EmployeeID]],tbl_ManagerSurvey[[EmployeeID]:[PerformanceRating]],3,FALSE),"Not Found")</f>
        <v>3</v>
      </c>
      <c r="AB1570" s="5" t="str">
        <f>IF(tbl_HRMaster[[#This Row],[Attrition]]="Yes","Left","Active")</f>
        <v>Active</v>
      </c>
      <c r="AC1570" s="5" t="str">
        <f>_xlfn.IFS(tbl_HRMaster[[#This Row],[Age]]&lt;25,"Under 25",tbl_HRMaster[[#This Row],[Age]]&lt;35,"25-34",tbl_HRMaster[[#This Row],[Age]]&lt;45,"35-44",tbl_HRMaster[[#This Row],[Age]]&lt;55,"45-54",TRUE,"Above 54")</f>
        <v>35-44</v>
      </c>
      <c r="AD1570" s="5" t="str">
        <f>_xlfn.IFS(
tbl_HRMaster[[#This Row],[YearsAtCompany]]&lt;2,"&lt; 2 Years",
tbl_HRMaster[[#This Row],[YearsAtCompany]]&lt;5,"2-4 Years",
tbl_HRMaster[[#This Row],[YearsAtCompany]]&lt;10,"5-9 Years",
TRUE,"10+ Years"
)</f>
        <v>10+ Years</v>
      </c>
      <c r="AE1570" s="5">
        <f>IF(tbl_HRMaster[[#This Row],[Attrition]]="Yes",1,0)</f>
        <v>0</v>
      </c>
    </row>
    <row r="1571" spans="1:31" x14ac:dyDescent="0.25">
      <c r="A1571">
        <v>29</v>
      </c>
      <c r="B1571" t="s">
        <v>21</v>
      </c>
      <c r="C1571" t="s">
        <v>22</v>
      </c>
      <c r="D1571" t="s">
        <v>30</v>
      </c>
      <c r="E1571">
        <v>26</v>
      </c>
      <c r="F1571">
        <v>1</v>
      </c>
      <c r="G1571" t="s">
        <v>24</v>
      </c>
      <c r="H1571">
        <v>595</v>
      </c>
      <c r="I1571" t="s">
        <v>34</v>
      </c>
      <c r="J1571">
        <v>1</v>
      </c>
      <c r="K1571" t="s">
        <v>40</v>
      </c>
      <c r="L1571" t="s">
        <v>27</v>
      </c>
      <c r="M1571">
        <v>22180</v>
      </c>
      <c r="N1571">
        <v>1</v>
      </c>
      <c r="O1571">
        <v>24</v>
      </c>
      <c r="P1571">
        <v>1</v>
      </c>
      <c r="Q1571">
        <v>10</v>
      </c>
      <c r="R1571">
        <v>1</v>
      </c>
      <c r="S1571">
        <v>10</v>
      </c>
      <c r="T1571">
        <v>0</v>
      </c>
      <c r="U1571">
        <v>8</v>
      </c>
      <c r="V1571">
        <f>COUNTIF(tbl_HRMaster[EmployeeID],tbl_HRMaster[[#This Row],[EmployeeID]])</f>
        <v>1</v>
      </c>
      <c r="W1571">
        <f>IFERROR(INDEX(tbl_EmployeeSurvey[EnvironmentSatisfaction],MATCH(tbl_HRMaster[[#This Row],[EmployeeID]],tbl_EmployeeSurvey[EmployeeID],0)),"Not Found")</f>
        <v>2</v>
      </c>
      <c r="X1571">
        <f>IFERROR(INDEX(tbl_EmployeeSurvey[JobSatisfaction],MATCH(tbl_HRMaster[[#This Row],[EmployeeID]],tbl_EmployeeSurvey[EmployeeID],0)),"Not Found")</f>
        <v>4</v>
      </c>
      <c r="Y1571" s="5">
        <f>IFERROR(INDEX(tbl_EmployeeSurvey[WorkLifeBalance],MATCH(tbl_HRMaster[[#This Row],[EmployeeID]],tbl_EmployeeSurvey[EmployeeID],0)),"Not Found")</f>
        <v>3</v>
      </c>
      <c r="Z1571" s="5">
        <f>IFERROR(VLOOKUP(tbl_HRMaster[[#This Row],[EmployeeID]],tbl_ManagerSurvey[[EmployeeID]:[PerformanceRating]],2,FALSE),"Not Found")</f>
        <v>3</v>
      </c>
      <c r="AA1571" s="5">
        <f>IFERROR(VLOOKUP(tbl_HRMaster[[#This Row],[EmployeeID]],tbl_ManagerSurvey[[EmployeeID]:[PerformanceRating]],3,FALSE),"Not Found")</f>
        <v>4</v>
      </c>
      <c r="AB1571" s="5" t="str">
        <f>IF(tbl_HRMaster[[#This Row],[Attrition]]="Yes","Left","Active")</f>
        <v>Active</v>
      </c>
      <c r="AC1571" s="5" t="str">
        <f>_xlfn.IFS(tbl_HRMaster[[#This Row],[Age]]&lt;25,"Under 25",tbl_HRMaster[[#This Row],[Age]]&lt;35,"25-34",tbl_HRMaster[[#This Row],[Age]]&lt;45,"35-44",tbl_HRMaster[[#This Row],[Age]]&lt;55,"45-54",TRUE,"Above 54")</f>
        <v>25-34</v>
      </c>
      <c r="AD1571" s="5" t="str">
        <f>_xlfn.IFS(
tbl_HRMaster[[#This Row],[YearsAtCompany]]&lt;2,"&lt; 2 Years",
tbl_HRMaster[[#This Row],[YearsAtCompany]]&lt;5,"2-4 Years",
tbl_HRMaster[[#This Row],[YearsAtCompany]]&lt;10,"5-9 Years",
TRUE,"10+ Years"
)</f>
        <v>10+ Years</v>
      </c>
      <c r="AE1571" s="5">
        <f>IF(tbl_HRMaster[[#This Row],[Attrition]]="Yes",1,0)</f>
        <v>0</v>
      </c>
    </row>
    <row r="1572" spans="1:31" x14ac:dyDescent="0.25">
      <c r="A1572">
        <v>29</v>
      </c>
      <c r="B1572" t="s">
        <v>21</v>
      </c>
      <c r="C1572" t="s">
        <v>22</v>
      </c>
      <c r="D1572" t="s">
        <v>30</v>
      </c>
      <c r="E1572">
        <v>26</v>
      </c>
      <c r="F1572">
        <v>1</v>
      </c>
      <c r="G1572" t="s">
        <v>24</v>
      </c>
      <c r="H1572">
        <v>2065</v>
      </c>
      <c r="I1572" t="s">
        <v>34</v>
      </c>
      <c r="J1572">
        <v>1</v>
      </c>
      <c r="K1572" t="s">
        <v>40</v>
      </c>
      <c r="L1572" t="s">
        <v>27</v>
      </c>
      <c r="M1572">
        <v>22180</v>
      </c>
      <c r="N1572">
        <v>1</v>
      </c>
      <c r="O1572">
        <v>24</v>
      </c>
      <c r="P1572">
        <v>1</v>
      </c>
      <c r="Q1572">
        <v>10</v>
      </c>
      <c r="R1572">
        <v>1</v>
      </c>
      <c r="S1572">
        <v>10</v>
      </c>
      <c r="T1572">
        <v>0</v>
      </c>
      <c r="U1572">
        <v>8</v>
      </c>
      <c r="V1572">
        <f>COUNTIF(tbl_HRMaster[EmployeeID],tbl_HRMaster[[#This Row],[EmployeeID]])</f>
        <v>1</v>
      </c>
      <c r="W1572">
        <f>IFERROR(INDEX(tbl_EmployeeSurvey[EnvironmentSatisfaction],MATCH(tbl_HRMaster[[#This Row],[EmployeeID]],tbl_EmployeeSurvey[EmployeeID],0)),"Not Found")</f>
        <v>2</v>
      </c>
      <c r="X1572">
        <f>IFERROR(INDEX(tbl_EmployeeSurvey[JobSatisfaction],MATCH(tbl_HRMaster[[#This Row],[EmployeeID]],tbl_EmployeeSurvey[EmployeeID],0)),"Not Found")</f>
        <v>4</v>
      </c>
      <c r="Y1572" s="5">
        <f>IFERROR(INDEX(tbl_EmployeeSurvey[WorkLifeBalance],MATCH(tbl_HRMaster[[#This Row],[EmployeeID]],tbl_EmployeeSurvey[EmployeeID],0)),"Not Found")</f>
        <v>3</v>
      </c>
      <c r="Z1572" s="5">
        <f>IFERROR(VLOOKUP(tbl_HRMaster[[#This Row],[EmployeeID]],tbl_ManagerSurvey[[EmployeeID]:[PerformanceRating]],2,FALSE),"Not Found")</f>
        <v>3</v>
      </c>
      <c r="AA1572" s="5">
        <f>IFERROR(VLOOKUP(tbl_HRMaster[[#This Row],[EmployeeID]],tbl_ManagerSurvey[[EmployeeID]:[PerformanceRating]],3,FALSE),"Not Found")</f>
        <v>4</v>
      </c>
      <c r="AB1572" s="5" t="str">
        <f>IF(tbl_HRMaster[[#This Row],[Attrition]]="Yes","Left","Active")</f>
        <v>Active</v>
      </c>
      <c r="AC1572" s="5" t="str">
        <f>_xlfn.IFS(tbl_HRMaster[[#This Row],[Age]]&lt;25,"Under 25",tbl_HRMaster[[#This Row],[Age]]&lt;35,"25-34",tbl_HRMaster[[#This Row],[Age]]&lt;45,"35-44",tbl_HRMaster[[#This Row],[Age]]&lt;55,"45-54",TRUE,"Above 54")</f>
        <v>25-34</v>
      </c>
      <c r="AD1572" s="5" t="str">
        <f>_xlfn.IFS(
tbl_HRMaster[[#This Row],[YearsAtCompany]]&lt;2,"&lt; 2 Years",
tbl_HRMaster[[#This Row],[YearsAtCompany]]&lt;5,"2-4 Years",
tbl_HRMaster[[#This Row],[YearsAtCompany]]&lt;10,"5-9 Years",
TRUE,"10+ Years"
)</f>
        <v>10+ Years</v>
      </c>
      <c r="AE1572" s="5">
        <f>IF(tbl_HRMaster[[#This Row],[Attrition]]="Yes",1,0)</f>
        <v>0</v>
      </c>
    </row>
    <row r="1573" spans="1:31" x14ac:dyDescent="0.25">
      <c r="A1573">
        <v>29</v>
      </c>
      <c r="B1573" t="s">
        <v>21</v>
      </c>
      <c r="C1573" t="s">
        <v>22</v>
      </c>
      <c r="D1573" t="s">
        <v>30</v>
      </c>
      <c r="E1573">
        <v>26</v>
      </c>
      <c r="F1573">
        <v>1</v>
      </c>
      <c r="G1573" t="s">
        <v>24</v>
      </c>
      <c r="H1573">
        <v>3535</v>
      </c>
      <c r="I1573" t="s">
        <v>34</v>
      </c>
      <c r="J1573">
        <v>1</v>
      </c>
      <c r="K1573" t="s">
        <v>40</v>
      </c>
      <c r="L1573" t="s">
        <v>27</v>
      </c>
      <c r="M1573">
        <v>22180</v>
      </c>
      <c r="N1573">
        <v>1</v>
      </c>
      <c r="O1573">
        <v>24</v>
      </c>
      <c r="P1573">
        <v>1</v>
      </c>
      <c r="Q1573">
        <v>10</v>
      </c>
      <c r="R1573">
        <v>1</v>
      </c>
      <c r="S1573">
        <v>10</v>
      </c>
      <c r="T1573">
        <v>0</v>
      </c>
      <c r="U1573">
        <v>8</v>
      </c>
      <c r="V1573">
        <f>COUNTIF(tbl_HRMaster[EmployeeID],tbl_HRMaster[[#This Row],[EmployeeID]])</f>
        <v>1</v>
      </c>
      <c r="W1573">
        <f>IFERROR(INDEX(tbl_EmployeeSurvey[EnvironmentSatisfaction],MATCH(tbl_HRMaster[[#This Row],[EmployeeID]],tbl_EmployeeSurvey[EmployeeID],0)),"Not Found")</f>
        <v>3</v>
      </c>
      <c r="X1573">
        <f>IFERROR(INDEX(tbl_EmployeeSurvey[JobSatisfaction],MATCH(tbl_HRMaster[[#This Row],[EmployeeID]],tbl_EmployeeSurvey[EmployeeID],0)),"Not Found")</f>
        <v>4</v>
      </c>
      <c r="Y1573" s="5">
        <f>IFERROR(INDEX(tbl_EmployeeSurvey[WorkLifeBalance],MATCH(tbl_HRMaster[[#This Row],[EmployeeID]],tbl_EmployeeSurvey[EmployeeID],0)),"Not Found")</f>
        <v>3</v>
      </c>
      <c r="Z1573" s="5">
        <f>IFERROR(VLOOKUP(tbl_HRMaster[[#This Row],[EmployeeID]],tbl_ManagerSurvey[[EmployeeID]:[PerformanceRating]],2,FALSE),"Not Found")</f>
        <v>3</v>
      </c>
      <c r="AA1573" s="5">
        <f>IFERROR(VLOOKUP(tbl_HRMaster[[#This Row],[EmployeeID]],tbl_ManagerSurvey[[EmployeeID]:[PerformanceRating]],3,FALSE),"Not Found")</f>
        <v>4</v>
      </c>
      <c r="AB1573" s="5" t="str">
        <f>IF(tbl_HRMaster[[#This Row],[Attrition]]="Yes","Left","Active")</f>
        <v>Active</v>
      </c>
      <c r="AC1573" s="5" t="str">
        <f>_xlfn.IFS(tbl_HRMaster[[#This Row],[Age]]&lt;25,"Under 25",tbl_HRMaster[[#This Row],[Age]]&lt;35,"25-34",tbl_HRMaster[[#This Row],[Age]]&lt;45,"35-44",tbl_HRMaster[[#This Row],[Age]]&lt;55,"45-54",TRUE,"Above 54")</f>
        <v>25-34</v>
      </c>
      <c r="AD1573" s="5" t="str">
        <f>_xlfn.IFS(
tbl_HRMaster[[#This Row],[YearsAtCompany]]&lt;2,"&lt; 2 Years",
tbl_HRMaster[[#This Row],[YearsAtCompany]]&lt;5,"2-4 Years",
tbl_HRMaster[[#This Row],[YearsAtCompany]]&lt;10,"5-9 Years",
TRUE,"10+ Years"
)</f>
        <v>10+ Years</v>
      </c>
      <c r="AE1573" s="5">
        <f>IF(tbl_HRMaster[[#This Row],[Attrition]]="Yes",1,0)</f>
        <v>0</v>
      </c>
    </row>
    <row r="1574" spans="1:31" x14ac:dyDescent="0.25">
      <c r="A1574">
        <v>41</v>
      </c>
      <c r="B1574" t="s">
        <v>21</v>
      </c>
      <c r="C1574" t="s">
        <v>22</v>
      </c>
      <c r="D1574" t="s">
        <v>30</v>
      </c>
      <c r="E1574">
        <v>7</v>
      </c>
      <c r="F1574">
        <v>3</v>
      </c>
      <c r="G1574" t="s">
        <v>46</v>
      </c>
      <c r="H1574">
        <v>146</v>
      </c>
      <c r="I1574" t="s">
        <v>25</v>
      </c>
      <c r="J1574">
        <v>3</v>
      </c>
      <c r="K1574" t="s">
        <v>31</v>
      </c>
      <c r="L1574" t="s">
        <v>27</v>
      </c>
      <c r="M1574">
        <v>27820</v>
      </c>
      <c r="N1574">
        <v>1</v>
      </c>
      <c r="O1574">
        <v>14</v>
      </c>
      <c r="P1574">
        <v>0</v>
      </c>
      <c r="Q1574">
        <v>10</v>
      </c>
      <c r="R1574">
        <v>2</v>
      </c>
      <c r="S1574">
        <v>10</v>
      </c>
      <c r="T1574">
        <v>0</v>
      </c>
      <c r="U1574">
        <v>7</v>
      </c>
      <c r="V1574">
        <f>COUNTIF(tbl_HRMaster[EmployeeID],tbl_HRMaster[[#This Row],[EmployeeID]])</f>
        <v>1</v>
      </c>
      <c r="W1574">
        <f>IFERROR(INDEX(tbl_EmployeeSurvey[EnvironmentSatisfaction],MATCH(tbl_HRMaster[[#This Row],[EmployeeID]],tbl_EmployeeSurvey[EmployeeID],0)),"Not Found")</f>
        <v>2</v>
      </c>
      <c r="X1574">
        <f>IFERROR(INDEX(tbl_EmployeeSurvey[JobSatisfaction],MATCH(tbl_HRMaster[[#This Row],[EmployeeID]],tbl_EmployeeSurvey[EmployeeID],0)),"Not Found")</f>
        <v>1</v>
      </c>
      <c r="Y1574" s="5">
        <f>IFERROR(INDEX(tbl_EmployeeSurvey[WorkLifeBalance],MATCH(tbl_HRMaster[[#This Row],[EmployeeID]],tbl_EmployeeSurvey[EmployeeID],0)),"Not Found")</f>
        <v>3</v>
      </c>
      <c r="Z1574" s="5">
        <f>IFERROR(VLOOKUP(tbl_HRMaster[[#This Row],[EmployeeID]],tbl_ManagerSurvey[[EmployeeID]:[PerformanceRating]],2,FALSE),"Not Found")</f>
        <v>2</v>
      </c>
      <c r="AA1574" s="5">
        <f>IFERROR(VLOOKUP(tbl_HRMaster[[#This Row],[EmployeeID]],tbl_ManagerSurvey[[EmployeeID]:[PerformanceRating]],3,FALSE),"Not Found")</f>
        <v>3</v>
      </c>
      <c r="AB1574" s="5" t="str">
        <f>IF(tbl_HRMaster[[#This Row],[Attrition]]="Yes","Left","Active")</f>
        <v>Active</v>
      </c>
      <c r="AC1574" s="5" t="str">
        <f>_xlfn.IFS(tbl_HRMaster[[#This Row],[Age]]&lt;25,"Under 25",tbl_HRMaster[[#This Row],[Age]]&lt;35,"25-34",tbl_HRMaster[[#This Row],[Age]]&lt;45,"35-44",tbl_HRMaster[[#This Row],[Age]]&lt;55,"45-54",TRUE,"Above 54")</f>
        <v>35-44</v>
      </c>
      <c r="AD1574" s="5" t="str">
        <f>_xlfn.IFS(
tbl_HRMaster[[#This Row],[YearsAtCompany]]&lt;2,"&lt; 2 Years",
tbl_HRMaster[[#This Row],[YearsAtCompany]]&lt;5,"2-4 Years",
tbl_HRMaster[[#This Row],[YearsAtCompany]]&lt;10,"5-9 Years",
TRUE,"10+ Years"
)</f>
        <v>10+ Years</v>
      </c>
      <c r="AE1574" s="5">
        <f>IF(tbl_HRMaster[[#This Row],[Attrition]]="Yes",1,0)</f>
        <v>0</v>
      </c>
    </row>
    <row r="1575" spans="1:31" x14ac:dyDescent="0.25">
      <c r="A1575">
        <v>41</v>
      </c>
      <c r="B1575" t="s">
        <v>21</v>
      </c>
      <c r="C1575" t="s">
        <v>22</v>
      </c>
      <c r="D1575" t="s">
        <v>30</v>
      </c>
      <c r="E1575">
        <v>7</v>
      </c>
      <c r="F1575">
        <v>3</v>
      </c>
      <c r="G1575" t="s">
        <v>46</v>
      </c>
      <c r="H1575">
        <v>1616</v>
      </c>
      <c r="I1575" t="s">
        <v>25</v>
      </c>
      <c r="J1575">
        <v>3</v>
      </c>
      <c r="K1575" t="s">
        <v>31</v>
      </c>
      <c r="L1575" t="s">
        <v>27</v>
      </c>
      <c r="M1575">
        <v>27820</v>
      </c>
      <c r="N1575">
        <v>1</v>
      </c>
      <c r="O1575">
        <v>14</v>
      </c>
      <c r="P1575">
        <v>0</v>
      </c>
      <c r="Q1575">
        <v>10</v>
      </c>
      <c r="R1575">
        <v>2</v>
      </c>
      <c r="S1575">
        <v>10</v>
      </c>
      <c r="T1575">
        <v>0</v>
      </c>
      <c r="U1575">
        <v>7</v>
      </c>
      <c r="V1575">
        <f>COUNTIF(tbl_HRMaster[EmployeeID],tbl_HRMaster[[#This Row],[EmployeeID]])</f>
        <v>1</v>
      </c>
      <c r="W1575">
        <f>IFERROR(INDEX(tbl_EmployeeSurvey[EnvironmentSatisfaction],MATCH(tbl_HRMaster[[#This Row],[EmployeeID]],tbl_EmployeeSurvey[EmployeeID],0)),"Not Found")</f>
        <v>2</v>
      </c>
      <c r="X1575">
        <f>IFERROR(INDEX(tbl_EmployeeSurvey[JobSatisfaction],MATCH(tbl_HRMaster[[#This Row],[EmployeeID]],tbl_EmployeeSurvey[EmployeeID],0)),"Not Found")</f>
        <v>1</v>
      </c>
      <c r="Y1575" s="5">
        <f>IFERROR(INDEX(tbl_EmployeeSurvey[WorkLifeBalance],MATCH(tbl_HRMaster[[#This Row],[EmployeeID]],tbl_EmployeeSurvey[EmployeeID],0)),"Not Found")</f>
        <v>3</v>
      </c>
      <c r="Z1575" s="5">
        <f>IFERROR(VLOOKUP(tbl_HRMaster[[#This Row],[EmployeeID]],tbl_ManagerSurvey[[EmployeeID]:[PerformanceRating]],2,FALSE),"Not Found")</f>
        <v>2</v>
      </c>
      <c r="AA1575" s="5">
        <f>IFERROR(VLOOKUP(tbl_HRMaster[[#This Row],[EmployeeID]],tbl_ManagerSurvey[[EmployeeID]:[PerformanceRating]],3,FALSE),"Not Found")</f>
        <v>3</v>
      </c>
      <c r="AB1575" s="5" t="str">
        <f>IF(tbl_HRMaster[[#This Row],[Attrition]]="Yes","Left","Active")</f>
        <v>Active</v>
      </c>
      <c r="AC1575" s="5" t="str">
        <f>_xlfn.IFS(tbl_HRMaster[[#This Row],[Age]]&lt;25,"Under 25",tbl_HRMaster[[#This Row],[Age]]&lt;35,"25-34",tbl_HRMaster[[#This Row],[Age]]&lt;45,"35-44",tbl_HRMaster[[#This Row],[Age]]&lt;55,"45-54",TRUE,"Above 54")</f>
        <v>35-44</v>
      </c>
      <c r="AD1575" s="5" t="str">
        <f>_xlfn.IFS(
tbl_HRMaster[[#This Row],[YearsAtCompany]]&lt;2,"&lt; 2 Years",
tbl_HRMaster[[#This Row],[YearsAtCompany]]&lt;5,"2-4 Years",
tbl_HRMaster[[#This Row],[YearsAtCompany]]&lt;10,"5-9 Years",
TRUE,"10+ Years"
)</f>
        <v>10+ Years</v>
      </c>
      <c r="AE1575" s="5">
        <f>IF(tbl_HRMaster[[#This Row],[Attrition]]="Yes",1,0)</f>
        <v>0</v>
      </c>
    </row>
    <row r="1576" spans="1:31" x14ac:dyDescent="0.25">
      <c r="A1576">
        <v>41</v>
      </c>
      <c r="B1576" t="s">
        <v>21</v>
      </c>
      <c r="C1576" t="s">
        <v>22</v>
      </c>
      <c r="D1576" t="s">
        <v>30</v>
      </c>
      <c r="E1576">
        <v>7</v>
      </c>
      <c r="F1576">
        <v>3</v>
      </c>
      <c r="G1576" t="s">
        <v>46</v>
      </c>
      <c r="H1576">
        <v>3086</v>
      </c>
      <c r="I1576" t="s">
        <v>25</v>
      </c>
      <c r="J1576">
        <v>3</v>
      </c>
      <c r="K1576" t="s">
        <v>31</v>
      </c>
      <c r="L1576" t="s">
        <v>27</v>
      </c>
      <c r="M1576">
        <v>27820</v>
      </c>
      <c r="N1576">
        <v>1</v>
      </c>
      <c r="O1576">
        <v>14</v>
      </c>
      <c r="P1576">
        <v>0</v>
      </c>
      <c r="Q1576">
        <v>10</v>
      </c>
      <c r="R1576">
        <v>2</v>
      </c>
      <c r="S1576">
        <v>10</v>
      </c>
      <c r="T1576">
        <v>0</v>
      </c>
      <c r="U1576">
        <v>7</v>
      </c>
      <c r="V1576">
        <f>COUNTIF(tbl_HRMaster[EmployeeID],tbl_HRMaster[[#This Row],[EmployeeID]])</f>
        <v>1</v>
      </c>
      <c r="W1576">
        <f>IFERROR(INDEX(tbl_EmployeeSurvey[EnvironmentSatisfaction],MATCH(tbl_HRMaster[[#This Row],[EmployeeID]],tbl_EmployeeSurvey[EmployeeID],0)),"Not Found")</f>
        <v>2</v>
      </c>
      <c r="X1576">
        <f>IFERROR(INDEX(tbl_EmployeeSurvey[JobSatisfaction],MATCH(tbl_HRMaster[[#This Row],[EmployeeID]],tbl_EmployeeSurvey[EmployeeID],0)),"Not Found")</f>
        <v>3</v>
      </c>
      <c r="Y1576" s="5">
        <f>IFERROR(INDEX(tbl_EmployeeSurvey[WorkLifeBalance],MATCH(tbl_HRMaster[[#This Row],[EmployeeID]],tbl_EmployeeSurvey[EmployeeID],0)),"Not Found")</f>
        <v>3</v>
      </c>
      <c r="Z1576" s="5">
        <f>IFERROR(VLOOKUP(tbl_HRMaster[[#This Row],[EmployeeID]],tbl_ManagerSurvey[[EmployeeID]:[PerformanceRating]],2,FALSE),"Not Found")</f>
        <v>2</v>
      </c>
      <c r="AA1576" s="5">
        <f>IFERROR(VLOOKUP(tbl_HRMaster[[#This Row],[EmployeeID]],tbl_ManagerSurvey[[EmployeeID]:[PerformanceRating]],3,FALSE),"Not Found")</f>
        <v>3</v>
      </c>
      <c r="AB1576" s="5" t="str">
        <f>IF(tbl_HRMaster[[#This Row],[Attrition]]="Yes","Left","Active")</f>
        <v>Active</v>
      </c>
      <c r="AC1576" s="5" t="str">
        <f>_xlfn.IFS(tbl_HRMaster[[#This Row],[Age]]&lt;25,"Under 25",tbl_HRMaster[[#This Row],[Age]]&lt;35,"25-34",tbl_HRMaster[[#This Row],[Age]]&lt;45,"35-44",tbl_HRMaster[[#This Row],[Age]]&lt;55,"45-54",TRUE,"Above 54")</f>
        <v>35-44</v>
      </c>
      <c r="AD1576" s="5" t="str">
        <f>_xlfn.IFS(
tbl_HRMaster[[#This Row],[YearsAtCompany]]&lt;2,"&lt; 2 Years",
tbl_HRMaster[[#This Row],[YearsAtCompany]]&lt;5,"2-4 Years",
tbl_HRMaster[[#This Row],[YearsAtCompany]]&lt;10,"5-9 Years",
TRUE,"10+ Years"
)</f>
        <v>10+ Years</v>
      </c>
      <c r="AE1576" s="5">
        <f>IF(tbl_HRMaster[[#This Row],[Attrition]]="Yes",1,0)</f>
        <v>0</v>
      </c>
    </row>
    <row r="1577" spans="1:31" x14ac:dyDescent="0.25">
      <c r="A1577">
        <v>30</v>
      </c>
      <c r="B1577" t="s">
        <v>21</v>
      </c>
      <c r="C1577" t="s">
        <v>29</v>
      </c>
      <c r="D1577" t="s">
        <v>30</v>
      </c>
      <c r="E1577">
        <v>10</v>
      </c>
      <c r="F1577">
        <v>3</v>
      </c>
      <c r="G1577" t="s">
        <v>24</v>
      </c>
      <c r="H1577">
        <v>1333</v>
      </c>
      <c r="I1577" t="s">
        <v>25</v>
      </c>
      <c r="J1577">
        <v>3</v>
      </c>
      <c r="K1577" t="s">
        <v>26</v>
      </c>
      <c r="L1577" t="s">
        <v>41</v>
      </c>
      <c r="M1577">
        <v>28140</v>
      </c>
      <c r="N1577">
        <v>1</v>
      </c>
      <c r="O1577">
        <v>24</v>
      </c>
      <c r="P1577">
        <v>0</v>
      </c>
      <c r="Q1577">
        <v>10</v>
      </c>
      <c r="R1577">
        <v>2</v>
      </c>
      <c r="S1577">
        <v>10</v>
      </c>
      <c r="T1577">
        <v>0</v>
      </c>
      <c r="U1577">
        <v>9</v>
      </c>
      <c r="V1577">
        <f>COUNTIF(tbl_HRMaster[EmployeeID],tbl_HRMaster[[#This Row],[EmployeeID]])</f>
        <v>1</v>
      </c>
      <c r="W1577">
        <f>IFERROR(INDEX(tbl_EmployeeSurvey[EnvironmentSatisfaction],MATCH(tbl_HRMaster[[#This Row],[EmployeeID]],tbl_EmployeeSurvey[EmployeeID],0)),"Not Found")</f>
        <v>1</v>
      </c>
      <c r="X1577">
        <f>IFERROR(INDEX(tbl_EmployeeSurvey[JobSatisfaction],MATCH(tbl_HRMaster[[#This Row],[EmployeeID]],tbl_EmployeeSurvey[EmployeeID],0)),"Not Found")</f>
        <v>3</v>
      </c>
      <c r="Y1577" s="5">
        <f>IFERROR(INDEX(tbl_EmployeeSurvey[WorkLifeBalance],MATCH(tbl_HRMaster[[#This Row],[EmployeeID]],tbl_EmployeeSurvey[EmployeeID],0)),"Not Found")</f>
        <v>2</v>
      </c>
      <c r="Z1577" s="5">
        <f>IFERROR(VLOOKUP(tbl_HRMaster[[#This Row],[EmployeeID]],tbl_ManagerSurvey[[EmployeeID]:[PerformanceRating]],2,FALSE),"Not Found")</f>
        <v>3</v>
      </c>
      <c r="AA1577" s="5">
        <f>IFERROR(VLOOKUP(tbl_HRMaster[[#This Row],[EmployeeID]],tbl_ManagerSurvey[[EmployeeID]:[PerformanceRating]],3,FALSE),"Not Found")</f>
        <v>4</v>
      </c>
      <c r="AB1577" s="5" t="str">
        <f>IF(tbl_HRMaster[[#This Row],[Attrition]]="Yes","Left","Active")</f>
        <v>Active</v>
      </c>
      <c r="AC1577" s="5" t="str">
        <f>_xlfn.IFS(tbl_HRMaster[[#This Row],[Age]]&lt;25,"Under 25",tbl_HRMaster[[#This Row],[Age]]&lt;35,"25-34",tbl_HRMaster[[#This Row],[Age]]&lt;45,"35-44",tbl_HRMaster[[#This Row],[Age]]&lt;55,"45-54",TRUE,"Above 54")</f>
        <v>25-34</v>
      </c>
      <c r="AD1577" s="5" t="str">
        <f>_xlfn.IFS(
tbl_HRMaster[[#This Row],[YearsAtCompany]]&lt;2,"&lt; 2 Years",
tbl_HRMaster[[#This Row],[YearsAtCompany]]&lt;5,"2-4 Years",
tbl_HRMaster[[#This Row],[YearsAtCompany]]&lt;10,"5-9 Years",
TRUE,"10+ Years"
)</f>
        <v>10+ Years</v>
      </c>
      <c r="AE1577" s="5">
        <f>IF(tbl_HRMaster[[#This Row],[Attrition]]="Yes",1,0)</f>
        <v>0</v>
      </c>
    </row>
    <row r="1578" spans="1:31" x14ac:dyDescent="0.25">
      <c r="A1578">
        <v>30</v>
      </c>
      <c r="B1578" t="s">
        <v>21</v>
      </c>
      <c r="C1578" t="s">
        <v>29</v>
      </c>
      <c r="D1578" t="s">
        <v>30</v>
      </c>
      <c r="E1578">
        <v>10</v>
      </c>
      <c r="F1578">
        <v>3</v>
      </c>
      <c r="G1578" t="s">
        <v>24</v>
      </c>
      <c r="H1578">
        <v>2803</v>
      </c>
      <c r="I1578" t="s">
        <v>25</v>
      </c>
      <c r="J1578">
        <v>3</v>
      </c>
      <c r="K1578" t="s">
        <v>26</v>
      </c>
      <c r="L1578" t="s">
        <v>41</v>
      </c>
      <c r="M1578">
        <v>28140</v>
      </c>
      <c r="N1578">
        <v>1</v>
      </c>
      <c r="O1578">
        <v>24</v>
      </c>
      <c r="P1578">
        <v>0</v>
      </c>
      <c r="Q1578">
        <v>10</v>
      </c>
      <c r="R1578">
        <v>2</v>
      </c>
      <c r="S1578">
        <v>10</v>
      </c>
      <c r="T1578">
        <v>0</v>
      </c>
      <c r="U1578">
        <v>9</v>
      </c>
      <c r="V1578">
        <f>COUNTIF(tbl_HRMaster[EmployeeID],tbl_HRMaster[[#This Row],[EmployeeID]])</f>
        <v>1</v>
      </c>
      <c r="W1578">
        <f>IFERROR(INDEX(tbl_EmployeeSurvey[EnvironmentSatisfaction],MATCH(tbl_HRMaster[[#This Row],[EmployeeID]],tbl_EmployeeSurvey[EmployeeID],0)),"Not Found")</f>
        <v>1</v>
      </c>
      <c r="X1578">
        <f>IFERROR(INDEX(tbl_EmployeeSurvey[JobSatisfaction],MATCH(tbl_HRMaster[[#This Row],[EmployeeID]],tbl_EmployeeSurvey[EmployeeID],0)),"Not Found")</f>
        <v>3</v>
      </c>
      <c r="Y1578" s="5">
        <f>IFERROR(INDEX(tbl_EmployeeSurvey[WorkLifeBalance],MATCH(tbl_HRMaster[[#This Row],[EmployeeID]],tbl_EmployeeSurvey[EmployeeID],0)),"Not Found")</f>
        <v>2</v>
      </c>
      <c r="Z1578" s="5">
        <f>IFERROR(VLOOKUP(tbl_HRMaster[[#This Row],[EmployeeID]],tbl_ManagerSurvey[[EmployeeID]:[PerformanceRating]],2,FALSE),"Not Found")</f>
        <v>3</v>
      </c>
      <c r="AA1578" s="5">
        <f>IFERROR(VLOOKUP(tbl_HRMaster[[#This Row],[EmployeeID]],tbl_ManagerSurvey[[EmployeeID]:[PerformanceRating]],3,FALSE),"Not Found")</f>
        <v>4</v>
      </c>
      <c r="AB1578" s="5" t="str">
        <f>IF(tbl_HRMaster[[#This Row],[Attrition]]="Yes","Left","Active")</f>
        <v>Active</v>
      </c>
      <c r="AC1578" s="5" t="str">
        <f>_xlfn.IFS(tbl_HRMaster[[#This Row],[Age]]&lt;25,"Under 25",tbl_HRMaster[[#This Row],[Age]]&lt;35,"25-34",tbl_HRMaster[[#This Row],[Age]]&lt;45,"35-44",tbl_HRMaster[[#This Row],[Age]]&lt;55,"45-54",TRUE,"Above 54")</f>
        <v>25-34</v>
      </c>
      <c r="AD1578" s="5" t="str">
        <f>_xlfn.IFS(
tbl_HRMaster[[#This Row],[YearsAtCompany]]&lt;2,"&lt; 2 Years",
tbl_HRMaster[[#This Row],[YearsAtCompany]]&lt;5,"2-4 Years",
tbl_HRMaster[[#This Row],[YearsAtCompany]]&lt;10,"5-9 Years",
TRUE,"10+ Years"
)</f>
        <v>10+ Years</v>
      </c>
      <c r="AE1578" s="5">
        <f>IF(tbl_HRMaster[[#This Row],[Attrition]]="Yes",1,0)</f>
        <v>0</v>
      </c>
    </row>
    <row r="1579" spans="1:31" x14ac:dyDescent="0.25">
      <c r="A1579">
        <v>30</v>
      </c>
      <c r="B1579" t="s">
        <v>21</v>
      </c>
      <c r="C1579" t="s">
        <v>29</v>
      </c>
      <c r="D1579" t="s">
        <v>30</v>
      </c>
      <c r="E1579">
        <v>10</v>
      </c>
      <c r="F1579">
        <v>3</v>
      </c>
      <c r="G1579" t="s">
        <v>24</v>
      </c>
      <c r="H1579">
        <v>4273</v>
      </c>
      <c r="I1579" t="s">
        <v>25</v>
      </c>
      <c r="J1579">
        <v>3</v>
      </c>
      <c r="K1579" t="s">
        <v>26</v>
      </c>
      <c r="L1579" t="s">
        <v>41</v>
      </c>
      <c r="M1579">
        <v>28140</v>
      </c>
      <c r="N1579">
        <v>1</v>
      </c>
      <c r="O1579">
        <v>24</v>
      </c>
      <c r="P1579">
        <v>0</v>
      </c>
      <c r="Q1579">
        <v>10</v>
      </c>
      <c r="R1579">
        <v>2</v>
      </c>
      <c r="S1579">
        <v>10</v>
      </c>
      <c r="T1579">
        <v>0</v>
      </c>
      <c r="U1579">
        <v>9</v>
      </c>
      <c r="V1579">
        <f>COUNTIF(tbl_HRMaster[EmployeeID],tbl_HRMaster[[#This Row],[EmployeeID]])</f>
        <v>1</v>
      </c>
      <c r="W1579">
        <f>IFERROR(INDEX(tbl_EmployeeSurvey[EnvironmentSatisfaction],MATCH(tbl_HRMaster[[#This Row],[EmployeeID]],tbl_EmployeeSurvey[EmployeeID],0)),"Not Found")</f>
        <v>1</v>
      </c>
      <c r="X1579">
        <f>IFERROR(INDEX(tbl_EmployeeSurvey[JobSatisfaction],MATCH(tbl_HRMaster[[#This Row],[EmployeeID]],tbl_EmployeeSurvey[EmployeeID],0)),"Not Found")</f>
        <v>3</v>
      </c>
      <c r="Y1579" s="5">
        <f>IFERROR(INDEX(tbl_EmployeeSurvey[WorkLifeBalance],MATCH(tbl_HRMaster[[#This Row],[EmployeeID]],tbl_EmployeeSurvey[EmployeeID],0)),"Not Found")</f>
        <v>2</v>
      </c>
      <c r="Z1579" s="5">
        <f>IFERROR(VLOOKUP(tbl_HRMaster[[#This Row],[EmployeeID]],tbl_ManagerSurvey[[EmployeeID]:[PerformanceRating]],2,FALSE),"Not Found")</f>
        <v>3</v>
      </c>
      <c r="AA1579" s="5">
        <f>IFERROR(VLOOKUP(tbl_HRMaster[[#This Row],[EmployeeID]],tbl_ManagerSurvey[[EmployeeID]:[PerformanceRating]],3,FALSE),"Not Found")</f>
        <v>4</v>
      </c>
      <c r="AB1579" s="5" t="str">
        <f>IF(tbl_HRMaster[[#This Row],[Attrition]]="Yes","Left","Active")</f>
        <v>Active</v>
      </c>
      <c r="AC1579" s="5" t="str">
        <f>_xlfn.IFS(tbl_HRMaster[[#This Row],[Age]]&lt;25,"Under 25",tbl_HRMaster[[#This Row],[Age]]&lt;35,"25-34",tbl_HRMaster[[#This Row],[Age]]&lt;45,"35-44",tbl_HRMaster[[#This Row],[Age]]&lt;55,"45-54",TRUE,"Above 54")</f>
        <v>25-34</v>
      </c>
      <c r="AD1579" s="5" t="str">
        <f>_xlfn.IFS(
tbl_HRMaster[[#This Row],[YearsAtCompany]]&lt;2,"&lt; 2 Years",
tbl_HRMaster[[#This Row],[YearsAtCompany]]&lt;5,"2-4 Years",
tbl_HRMaster[[#This Row],[YearsAtCompany]]&lt;10,"5-9 Years",
TRUE,"10+ Years"
)</f>
        <v>10+ Years</v>
      </c>
      <c r="AE1579" s="5">
        <f>IF(tbl_HRMaster[[#This Row],[Attrition]]="Yes",1,0)</f>
        <v>0</v>
      </c>
    </row>
    <row r="1580" spans="1:31" x14ac:dyDescent="0.25">
      <c r="A1580">
        <v>32</v>
      </c>
      <c r="B1580" t="s">
        <v>21</v>
      </c>
      <c r="C1580" t="s">
        <v>22</v>
      </c>
      <c r="D1580" t="s">
        <v>30</v>
      </c>
      <c r="E1580">
        <v>2</v>
      </c>
      <c r="F1580">
        <v>3</v>
      </c>
      <c r="G1580" t="s">
        <v>24</v>
      </c>
      <c r="H1580">
        <v>270</v>
      </c>
      <c r="I1580" t="s">
        <v>34</v>
      </c>
      <c r="J1580">
        <v>5</v>
      </c>
      <c r="K1580" t="s">
        <v>31</v>
      </c>
      <c r="L1580" t="s">
        <v>32</v>
      </c>
      <c r="M1580">
        <v>30380</v>
      </c>
      <c r="N1580">
        <v>1</v>
      </c>
      <c r="O1580">
        <v>11</v>
      </c>
      <c r="P1580">
        <v>0</v>
      </c>
      <c r="Q1580">
        <v>10</v>
      </c>
      <c r="R1580">
        <v>5</v>
      </c>
      <c r="S1580">
        <v>10</v>
      </c>
      <c r="T1580">
        <v>0</v>
      </c>
      <c r="U1580">
        <v>8</v>
      </c>
      <c r="V1580">
        <f>COUNTIF(tbl_HRMaster[EmployeeID],tbl_HRMaster[[#This Row],[EmployeeID]])</f>
        <v>1</v>
      </c>
      <c r="W1580">
        <f>IFERROR(INDEX(tbl_EmployeeSurvey[EnvironmentSatisfaction],MATCH(tbl_HRMaster[[#This Row],[EmployeeID]],tbl_EmployeeSurvey[EmployeeID],0)),"Not Found")</f>
        <v>4</v>
      </c>
      <c r="X1580">
        <f>IFERROR(INDEX(tbl_EmployeeSurvey[JobSatisfaction],MATCH(tbl_HRMaster[[#This Row],[EmployeeID]],tbl_EmployeeSurvey[EmployeeID],0)),"Not Found")</f>
        <v>4</v>
      </c>
      <c r="Y1580" s="5">
        <f>IFERROR(INDEX(tbl_EmployeeSurvey[WorkLifeBalance],MATCH(tbl_HRMaster[[#This Row],[EmployeeID]],tbl_EmployeeSurvey[EmployeeID],0)),"Not Found")</f>
        <v>2</v>
      </c>
      <c r="Z1580" s="5">
        <f>IFERROR(VLOOKUP(tbl_HRMaster[[#This Row],[EmployeeID]],tbl_ManagerSurvey[[EmployeeID]:[PerformanceRating]],2,FALSE),"Not Found")</f>
        <v>1</v>
      </c>
      <c r="AA1580" s="5">
        <f>IFERROR(VLOOKUP(tbl_HRMaster[[#This Row],[EmployeeID]],tbl_ManagerSurvey[[EmployeeID]:[PerformanceRating]],3,FALSE),"Not Found")</f>
        <v>3</v>
      </c>
      <c r="AB1580" s="5" t="str">
        <f>IF(tbl_HRMaster[[#This Row],[Attrition]]="Yes","Left","Active")</f>
        <v>Active</v>
      </c>
      <c r="AC1580" s="5" t="str">
        <f>_xlfn.IFS(tbl_HRMaster[[#This Row],[Age]]&lt;25,"Under 25",tbl_HRMaster[[#This Row],[Age]]&lt;35,"25-34",tbl_HRMaster[[#This Row],[Age]]&lt;45,"35-44",tbl_HRMaster[[#This Row],[Age]]&lt;55,"45-54",TRUE,"Above 54")</f>
        <v>25-34</v>
      </c>
      <c r="AD1580" s="5" t="str">
        <f>_xlfn.IFS(
tbl_HRMaster[[#This Row],[YearsAtCompany]]&lt;2,"&lt; 2 Years",
tbl_HRMaster[[#This Row],[YearsAtCompany]]&lt;5,"2-4 Years",
tbl_HRMaster[[#This Row],[YearsAtCompany]]&lt;10,"5-9 Years",
TRUE,"10+ Years"
)</f>
        <v>10+ Years</v>
      </c>
      <c r="AE1580" s="5">
        <f>IF(tbl_HRMaster[[#This Row],[Attrition]]="Yes",1,0)</f>
        <v>0</v>
      </c>
    </row>
    <row r="1581" spans="1:31" x14ac:dyDescent="0.25">
      <c r="A1581">
        <v>32</v>
      </c>
      <c r="B1581" t="s">
        <v>21</v>
      </c>
      <c r="C1581" t="s">
        <v>22</v>
      </c>
      <c r="D1581" t="s">
        <v>30</v>
      </c>
      <c r="E1581">
        <v>2</v>
      </c>
      <c r="F1581">
        <v>3</v>
      </c>
      <c r="G1581" t="s">
        <v>24</v>
      </c>
      <c r="H1581">
        <v>1740</v>
      </c>
      <c r="I1581" t="s">
        <v>34</v>
      </c>
      <c r="J1581">
        <v>5</v>
      </c>
      <c r="K1581" t="s">
        <v>31</v>
      </c>
      <c r="L1581" t="s">
        <v>32</v>
      </c>
      <c r="M1581">
        <v>30380</v>
      </c>
      <c r="N1581">
        <v>1</v>
      </c>
      <c r="O1581">
        <v>11</v>
      </c>
      <c r="P1581">
        <v>0</v>
      </c>
      <c r="Q1581">
        <v>10</v>
      </c>
      <c r="R1581">
        <v>5</v>
      </c>
      <c r="S1581">
        <v>10</v>
      </c>
      <c r="T1581">
        <v>0</v>
      </c>
      <c r="U1581">
        <v>8</v>
      </c>
      <c r="V1581">
        <f>COUNTIF(tbl_HRMaster[EmployeeID],tbl_HRMaster[[#This Row],[EmployeeID]])</f>
        <v>1</v>
      </c>
      <c r="W1581">
        <f>IFERROR(INDEX(tbl_EmployeeSurvey[EnvironmentSatisfaction],MATCH(tbl_HRMaster[[#This Row],[EmployeeID]],tbl_EmployeeSurvey[EmployeeID],0)),"Not Found")</f>
        <v>4</v>
      </c>
      <c r="X1581">
        <f>IFERROR(INDEX(tbl_EmployeeSurvey[JobSatisfaction],MATCH(tbl_HRMaster[[#This Row],[EmployeeID]],tbl_EmployeeSurvey[EmployeeID],0)),"Not Found")</f>
        <v>4</v>
      </c>
      <c r="Y1581" s="5">
        <f>IFERROR(INDEX(tbl_EmployeeSurvey[WorkLifeBalance],MATCH(tbl_HRMaster[[#This Row],[EmployeeID]],tbl_EmployeeSurvey[EmployeeID],0)),"Not Found")</f>
        <v>2</v>
      </c>
      <c r="Z1581" s="5">
        <f>IFERROR(VLOOKUP(tbl_HRMaster[[#This Row],[EmployeeID]],tbl_ManagerSurvey[[EmployeeID]:[PerformanceRating]],2,FALSE),"Not Found")</f>
        <v>1</v>
      </c>
      <c r="AA1581" s="5">
        <f>IFERROR(VLOOKUP(tbl_HRMaster[[#This Row],[EmployeeID]],tbl_ManagerSurvey[[EmployeeID]:[PerformanceRating]],3,FALSE),"Not Found")</f>
        <v>3</v>
      </c>
      <c r="AB1581" s="5" t="str">
        <f>IF(tbl_HRMaster[[#This Row],[Attrition]]="Yes","Left","Active")</f>
        <v>Active</v>
      </c>
      <c r="AC1581" s="5" t="str">
        <f>_xlfn.IFS(tbl_HRMaster[[#This Row],[Age]]&lt;25,"Under 25",tbl_HRMaster[[#This Row],[Age]]&lt;35,"25-34",tbl_HRMaster[[#This Row],[Age]]&lt;45,"35-44",tbl_HRMaster[[#This Row],[Age]]&lt;55,"45-54",TRUE,"Above 54")</f>
        <v>25-34</v>
      </c>
      <c r="AD1581" s="5" t="str">
        <f>_xlfn.IFS(
tbl_HRMaster[[#This Row],[YearsAtCompany]]&lt;2,"&lt; 2 Years",
tbl_HRMaster[[#This Row],[YearsAtCompany]]&lt;5,"2-4 Years",
tbl_HRMaster[[#This Row],[YearsAtCompany]]&lt;10,"5-9 Years",
TRUE,"10+ Years"
)</f>
        <v>10+ Years</v>
      </c>
      <c r="AE1581" s="5">
        <f>IF(tbl_HRMaster[[#This Row],[Attrition]]="Yes",1,0)</f>
        <v>0</v>
      </c>
    </row>
    <row r="1582" spans="1:31" x14ac:dyDescent="0.25">
      <c r="A1582">
        <v>32</v>
      </c>
      <c r="B1582" t="s">
        <v>21</v>
      </c>
      <c r="C1582" t="s">
        <v>22</v>
      </c>
      <c r="D1582" t="s">
        <v>30</v>
      </c>
      <c r="E1582">
        <v>2</v>
      </c>
      <c r="F1582">
        <v>3</v>
      </c>
      <c r="G1582" t="s">
        <v>24</v>
      </c>
      <c r="H1582">
        <v>3210</v>
      </c>
      <c r="I1582" t="s">
        <v>34</v>
      </c>
      <c r="J1582">
        <v>5</v>
      </c>
      <c r="K1582" t="s">
        <v>31</v>
      </c>
      <c r="L1582" t="s">
        <v>32</v>
      </c>
      <c r="M1582">
        <v>30380</v>
      </c>
      <c r="N1582">
        <v>1</v>
      </c>
      <c r="O1582">
        <v>11</v>
      </c>
      <c r="P1582">
        <v>0</v>
      </c>
      <c r="Q1582">
        <v>10</v>
      </c>
      <c r="R1582">
        <v>5</v>
      </c>
      <c r="S1582">
        <v>10</v>
      </c>
      <c r="T1582">
        <v>0</v>
      </c>
      <c r="U1582">
        <v>8</v>
      </c>
      <c r="V1582">
        <f>COUNTIF(tbl_HRMaster[EmployeeID],tbl_HRMaster[[#This Row],[EmployeeID]])</f>
        <v>1</v>
      </c>
      <c r="W1582">
        <f>IFERROR(INDEX(tbl_EmployeeSurvey[EnvironmentSatisfaction],MATCH(tbl_HRMaster[[#This Row],[EmployeeID]],tbl_EmployeeSurvey[EmployeeID],0)),"Not Found")</f>
        <v>4</v>
      </c>
      <c r="X1582">
        <f>IFERROR(INDEX(tbl_EmployeeSurvey[JobSatisfaction],MATCH(tbl_HRMaster[[#This Row],[EmployeeID]],tbl_EmployeeSurvey[EmployeeID],0)),"Not Found")</f>
        <v>4</v>
      </c>
      <c r="Y1582" s="5">
        <f>IFERROR(INDEX(tbl_EmployeeSurvey[WorkLifeBalance],MATCH(tbl_HRMaster[[#This Row],[EmployeeID]],tbl_EmployeeSurvey[EmployeeID],0)),"Not Found")</f>
        <v>2</v>
      </c>
      <c r="Z1582" s="5">
        <f>IFERROR(VLOOKUP(tbl_HRMaster[[#This Row],[EmployeeID]],tbl_ManagerSurvey[[EmployeeID]:[PerformanceRating]],2,FALSE),"Not Found")</f>
        <v>1</v>
      </c>
      <c r="AA1582" s="5">
        <f>IFERROR(VLOOKUP(tbl_HRMaster[[#This Row],[EmployeeID]],tbl_ManagerSurvey[[EmployeeID]:[PerformanceRating]],3,FALSE),"Not Found")</f>
        <v>3</v>
      </c>
      <c r="AB1582" s="5" t="str">
        <f>IF(tbl_HRMaster[[#This Row],[Attrition]]="Yes","Left","Active")</f>
        <v>Active</v>
      </c>
      <c r="AC1582" s="5" t="str">
        <f>_xlfn.IFS(tbl_HRMaster[[#This Row],[Age]]&lt;25,"Under 25",tbl_HRMaster[[#This Row],[Age]]&lt;35,"25-34",tbl_HRMaster[[#This Row],[Age]]&lt;45,"35-44",tbl_HRMaster[[#This Row],[Age]]&lt;55,"45-54",TRUE,"Above 54")</f>
        <v>25-34</v>
      </c>
      <c r="AD1582" s="5" t="str">
        <f>_xlfn.IFS(
tbl_HRMaster[[#This Row],[YearsAtCompany]]&lt;2,"&lt; 2 Years",
tbl_HRMaster[[#This Row],[YearsAtCompany]]&lt;5,"2-4 Years",
tbl_HRMaster[[#This Row],[YearsAtCompany]]&lt;10,"5-9 Years",
TRUE,"10+ Years"
)</f>
        <v>10+ Years</v>
      </c>
      <c r="AE1582" s="5">
        <f>IF(tbl_HRMaster[[#This Row],[Attrition]]="Yes",1,0)</f>
        <v>0</v>
      </c>
    </row>
    <row r="1583" spans="1:31" x14ac:dyDescent="0.25">
      <c r="A1583">
        <v>35</v>
      </c>
      <c r="B1583" t="s">
        <v>21</v>
      </c>
      <c r="C1583" t="s">
        <v>29</v>
      </c>
      <c r="D1583" t="s">
        <v>23</v>
      </c>
      <c r="E1583">
        <v>7</v>
      </c>
      <c r="F1583">
        <v>2</v>
      </c>
      <c r="G1583" t="s">
        <v>24</v>
      </c>
      <c r="H1583">
        <v>1199</v>
      </c>
      <c r="I1583" t="s">
        <v>34</v>
      </c>
      <c r="J1583">
        <v>2</v>
      </c>
      <c r="K1583" t="s">
        <v>42</v>
      </c>
      <c r="L1583" t="s">
        <v>27</v>
      </c>
      <c r="M1583">
        <v>32290</v>
      </c>
      <c r="N1583">
        <v>1</v>
      </c>
      <c r="O1583">
        <v>25</v>
      </c>
      <c r="P1583">
        <v>0</v>
      </c>
      <c r="Q1583">
        <v>10</v>
      </c>
      <c r="R1583">
        <v>2</v>
      </c>
      <c r="S1583">
        <v>10</v>
      </c>
      <c r="T1583">
        <v>0</v>
      </c>
      <c r="U1583">
        <v>2</v>
      </c>
      <c r="V1583">
        <f>COUNTIF(tbl_HRMaster[EmployeeID],tbl_HRMaster[[#This Row],[EmployeeID]])</f>
        <v>1</v>
      </c>
      <c r="W1583">
        <f>IFERROR(INDEX(tbl_EmployeeSurvey[EnvironmentSatisfaction],MATCH(tbl_HRMaster[[#This Row],[EmployeeID]],tbl_EmployeeSurvey[EmployeeID],0)),"Not Found")</f>
        <v>3</v>
      </c>
      <c r="X1583">
        <f>IFERROR(INDEX(tbl_EmployeeSurvey[JobSatisfaction],MATCH(tbl_HRMaster[[#This Row],[EmployeeID]],tbl_EmployeeSurvey[EmployeeID],0)),"Not Found")</f>
        <v>3</v>
      </c>
      <c r="Y1583" s="5">
        <f>IFERROR(INDEX(tbl_EmployeeSurvey[WorkLifeBalance],MATCH(tbl_HRMaster[[#This Row],[EmployeeID]],tbl_EmployeeSurvey[EmployeeID],0)),"Not Found")</f>
        <v>4</v>
      </c>
      <c r="Z1583" s="5">
        <f>IFERROR(VLOOKUP(tbl_HRMaster[[#This Row],[EmployeeID]],tbl_ManagerSurvey[[EmployeeID]:[PerformanceRating]],2,FALSE),"Not Found")</f>
        <v>2</v>
      </c>
      <c r="AA1583" s="5">
        <f>IFERROR(VLOOKUP(tbl_HRMaster[[#This Row],[EmployeeID]],tbl_ManagerSurvey[[EmployeeID]:[PerformanceRating]],3,FALSE),"Not Found")</f>
        <v>4</v>
      </c>
      <c r="AB1583" s="5" t="str">
        <f>IF(tbl_HRMaster[[#This Row],[Attrition]]="Yes","Left","Active")</f>
        <v>Active</v>
      </c>
      <c r="AC1583" s="5" t="str">
        <f>_xlfn.IFS(tbl_HRMaster[[#This Row],[Age]]&lt;25,"Under 25",tbl_HRMaster[[#This Row],[Age]]&lt;35,"25-34",tbl_HRMaster[[#This Row],[Age]]&lt;45,"35-44",tbl_HRMaster[[#This Row],[Age]]&lt;55,"45-54",TRUE,"Above 54")</f>
        <v>35-44</v>
      </c>
      <c r="AD1583" s="5" t="str">
        <f>_xlfn.IFS(
tbl_HRMaster[[#This Row],[YearsAtCompany]]&lt;2,"&lt; 2 Years",
tbl_HRMaster[[#This Row],[YearsAtCompany]]&lt;5,"2-4 Years",
tbl_HRMaster[[#This Row],[YearsAtCompany]]&lt;10,"5-9 Years",
TRUE,"10+ Years"
)</f>
        <v>10+ Years</v>
      </c>
      <c r="AE1583" s="5">
        <f>IF(tbl_HRMaster[[#This Row],[Attrition]]="Yes",1,0)</f>
        <v>0</v>
      </c>
    </row>
    <row r="1584" spans="1:31" x14ac:dyDescent="0.25">
      <c r="A1584">
        <v>35</v>
      </c>
      <c r="B1584" t="s">
        <v>21</v>
      </c>
      <c r="C1584" t="s">
        <v>29</v>
      </c>
      <c r="D1584" t="s">
        <v>23</v>
      </c>
      <c r="E1584">
        <v>7</v>
      </c>
      <c r="F1584">
        <v>2</v>
      </c>
      <c r="G1584" t="s">
        <v>24</v>
      </c>
      <c r="H1584">
        <v>2669</v>
      </c>
      <c r="I1584" t="s">
        <v>34</v>
      </c>
      <c r="J1584">
        <v>2</v>
      </c>
      <c r="K1584" t="s">
        <v>42</v>
      </c>
      <c r="L1584" t="s">
        <v>27</v>
      </c>
      <c r="M1584">
        <v>32290</v>
      </c>
      <c r="N1584">
        <v>1</v>
      </c>
      <c r="O1584">
        <v>25</v>
      </c>
      <c r="P1584">
        <v>0</v>
      </c>
      <c r="Q1584">
        <v>10</v>
      </c>
      <c r="R1584">
        <v>2</v>
      </c>
      <c r="S1584">
        <v>10</v>
      </c>
      <c r="T1584">
        <v>0</v>
      </c>
      <c r="U1584">
        <v>2</v>
      </c>
      <c r="V1584">
        <f>COUNTIF(tbl_HRMaster[EmployeeID],tbl_HRMaster[[#This Row],[EmployeeID]])</f>
        <v>1</v>
      </c>
      <c r="W1584">
        <f>IFERROR(INDEX(tbl_EmployeeSurvey[EnvironmentSatisfaction],MATCH(tbl_HRMaster[[#This Row],[EmployeeID]],tbl_EmployeeSurvey[EmployeeID],0)),"Not Found")</f>
        <v>3</v>
      </c>
      <c r="X1584">
        <f>IFERROR(INDEX(tbl_EmployeeSurvey[JobSatisfaction],MATCH(tbl_HRMaster[[#This Row],[EmployeeID]],tbl_EmployeeSurvey[EmployeeID],0)),"Not Found")</f>
        <v>3</v>
      </c>
      <c r="Y1584" s="5">
        <f>IFERROR(INDEX(tbl_EmployeeSurvey[WorkLifeBalance],MATCH(tbl_HRMaster[[#This Row],[EmployeeID]],tbl_EmployeeSurvey[EmployeeID],0)),"Not Found")</f>
        <v>4</v>
      </c>
      <c r="Z1584" s="5">
        <f>IFERROR(VLOOKUP(tbl_HRMaster[[#This Row],[EmployeeID]],tbl_ManagerSurvey[[EmployeeID]:[PerformanceRating]],2,FALSE),"Not Found")</f>
        <v>2</v>
      </c>
      <c r="AA1584" s="5">
        <f>IFERROR(VLOOKUP(tbl_HRMaster[[#This Row],[EmployeeID]],tbl_ManagerSurvey[[EmployeeID]:[PerformanceRating]],3,FALSE),"Not Found")</f>
        <v>4</v>
      </c>
      <c r="AB1584" s="5" t="str">
        <f>IF(tbl_HRMaster[[#This Row],[Attrition]]="Yes","Left","Active")</f>
        <v>Active</v>
      </c>
      <c r="AC1584" s="5" t="str">
        <f>_xlfn.IFS(tbl_HRMaster[[#This Row],[Age]]&lt;25,"Under 25",tbl_HRMaster[[#This Row],[Age]]&lt;35,"25-34",tbl_HRMaster[[#This Row],[Age]]&lt;45,"35-44",tbl_HRMaster[[#This Row],[Age]]&lt;55,"45-54",TRUE,"Above 54")</f>
        <v>35-44</v>
      </c>
      <c r="AD1584" s="5" t="str">
        <f>_xlfn.IFS(
tbl_HRMaster[[#This Row],[YearsAtCompany]]&lt;2,"&lt; 2 Years",
tbl_HRMaster[[#This Row],[YearsAtCompany]]&lt;5,"2-4 Years",
tbl_HRMaster[[#This Row],[YearsAtCompany]]&lt;10,"5-9 Years",
TRUE,"10+ Years"
)</f>
        <v>10+ Years</v>
      </c>
      <c r="AE1584" s="5">
        <f>IF(tbl_HRMaster[[#This Row],[Attrition]]="Yes",1,0)</f>
        <v>0</v>
      </c>
    </row>
    <row r="1585" spans="1:31" x14ac:dyDescent="0.25">
      <c r="A1585">
        <v>35</v>
      </c>
      <c r="B1585" t="s">
        <v>21</v>
      </c>
      <c r="C1585" t="s">
        <v>29</v>
      </c>
      <c r="D1585" t="s">
        <v>23</v>
      </c>
      <c r="E1585">
        <v>7</v>
      </c>
      <c r="F1585">
        <v>2</v>
      </c>
      <c r="G1585" t="s">
        <v>24</v>
      </c>
      <c r="H1585">
        <v>4139</v>
      </c>
      <c r="I1585" t="s">
        <v>34</v>
      </c>
      <c r="J1585">
        <v>2</v>
      </c>
      <c r="K1585" t="s">
        <v>42</v>
      </c>
      <c r="L1585" t="s">
        <v>27</v>
      </c>
      <c r="M1585">
        <v>32290</v>
      </c>
      <c r="N1585">
        <v>1</v>
      </c>
      <c r="O1585">
        <v>25</v>
      </c>
      <c r="P1585">
        <v>0</v>
      </c>
      <c r="Q1585">
        <v>10</v>
      </c>
      <c r="R1585">
        <v>2</v>
      </c>
      <c r="S1585">
        <v>10</v>
      </c>
      <c r="T1585">
        <v>0</v>
      </c>
      <c r="U1585">
        <v>2</v>
      </c>
      <c r="V1585">
        <f>COUNTIF(tbl_HRMaster[EmployeeID],tbl_HRMaster[[#This Row],[EmployeeID]])</f>
        <v>1</v>
      </c>
      <c r="W1585">
        <f>IFERROR(INDEX(tbl_EmployeeSurvey[EnvironmentSatisfaction],MATCH(tbl_HRMaster[[#This Row],[EmployeeID]],tbl_EmployeeSurvey[EmployeeID],0)),"Not Found")</f>
        <v>3</v>
      </c>
      <c r="X1585">
        <f>IFERROR(INDEX(tbl_EmployeeSurvey[JobSatisfaction],MATCH(tbl_HRMaster[[#This Row],[EmployeeID]],tbl_EmployeeSurvey[EmployeeID],0)),"Not Found")</f>
        <v>3</v>
      </c>
      <c r="Y1585" s="5">
        <f>IFERROR(INDEX(tbl_EmployeeSurvey[WorkLifeBalance],MATCH(tbl_HRMaster[[#This Row],[EmployeeID]],tbl_EmployeeSurvey[EmployeeID],0)),"Not Found")</f>
        <v>4</v>
      </c>
      <c r="Z1585" s="5">
        <f>IFERROR(VLOOKUP(tbl_HRMaster[[#This Row],[EmployeeID]],tbl_ManagerSurvey[[EmployeeID]:[PerformanceRating]],2,FALSE),"Not Found")</f>
        <v>2</v>
      </c>
      <c r="AA1585" s="5">
        <f>IFERROR(VLOOKUP(tbl_HRMaster[[#This Row],[EmployeeID]],tbl_ManagerSurvey[[EmployeeID]:[PerformanceRating]],3,FALSE),"Not Found")</f>
        <v>4</v>
      </c>
      <c r="AB1585" s="5" t="str">
        <f>IF(tbl_HRMaster[[#This Row],[Attrition]]="Yes","Left","Active")</f>
        <v>Active</v>
      </c>
      <c r="AC1585" s="5" t="str">
        <f>_xlfn.IFS(tbl_HRMaster[[#This Row],[Age]]&lt;25,"Under 25",tbl_HRMaster[[#This Row],[Age]]&lt;35,"25-34",tbl_HRMaster[[#This Row],[Age]]&lt;45,"35-44",tbl_HRMaster[[#This Row],[Age]]&lt;55,"45-54",TRUE,"Above 54")</f>
        <v>35-44</v>
      </c>
      <c r="AD1585" s="5" t="str">
        <f>_xlfn.IFS(
tbl_HRMaster[[#This Row],[YearsAtCompany]]&lt;2,"&lt; 2 Years",
tbl_HRMaster[[#This Row],[YearsAtCompany]]&lt;5,"2-4 Years",
tbl_HRMaster[[#This Row],[YearsAtCompany]]&lt;10,"5-9 Years",
TRUE,"10+ Years"
)</f>
        <v>10+ Years</v>
      </c>
      <c r="AE1585" s="5">
        <f>IF(tbl_HRMaster[[#This Row],[Attrition]]="Yes",1,0)</f>
        <v>0</v>
      </c>
    </row>
    <row r="1586" spans="1:31" x14ac:dyDescent="0.25">
      <c r="A1586">
        <v>29</v>
      </c>
      <c r="B1586" t="s">
        <v>21</v>
      </c>
      <c r="C1586" t="s">
        <v>22</v>
      </c>
      <c r="D1586" t="s">
        <v>30</v>
      </c>
      <c r="E1586">
        <v>10</v>
      </c>
      <c r="F1586">
        <v>3</v>
      </c>
      <c r="G1586" t="s">
        <v>33</v>
      </c>
      <c r="H1586">
        <v>337</v>
      </c>
      <c r="I1586" t="s">
        <v>34</v>
      </c>
      <c r="J1586">
        <v>1</v>
      </c>
      <c r="K1586" t="s">
        <v>31</v>
      </c>
      <c r="L1586" t="s">
        <v>27</v>
      </c>
      <c r="M1586">
        <v>34520</v>
      </c>
      <c r="N1586">
        <v>1</v>
      </c>
      <c r="O1586">
        <v>11</v>
      </c>
      <c r="P1586">
        <v>0</v>
      </c>
      <c r="Q1586">
        <v>10</v>
      </c>
      <c r="R1586">
        <v>3</v>
      </c>
      <c r="S1586">
        <v>10</v>
      </c>
      <c r="T1586">
        <v>0</v>
      </c>
      <c r="U1586">
        <v>7</v>
      </c>
      <c r="V1586">
        <f>COUNTIF(tbl_HRMaster[EmployeeID],tbl_HRMaster[[#This Row],[EmployeeID]])</f>
        <v>1</v>
      </c>
      <c r="W1586">
        <f>IFERROR(INDEX(tbl_EmployeeSurvey[EnvironmentSatisfaction],MATCH(tbl_HRMaster[[#This Row],[EmployeeID]],tbl_EmployeeSurvey[EmployeeID],0)),"Not Found")</f>
        <v>3</v>
      </c>
      <c r="X1586">
        <f>IFERROR(INDEX(tbl_EmployeeSurvey[JobSatisfaction],MATCH(tbl_HRMaster[[#This Row],[EmployeeID]],tbl_EmployeeSurvey[EmployeeID],0)),"Not Found")</f>
        <v>3</v>
      </c>
      <c r="Y1586" s="5">
        <f>IFERROR(INDEX(tbl_EmployeeSurvey[WorkLifeBalance],MATCH(tbl_HRMaster[[#This Row],[EmployeeID]],tbl_EmployeeSurvey[EmployeeID],0)),"Not Found")</f>
        <v>3</v>
      </c>
      <c r="Z1586" s="5">
        <f>IFERROR(VLOOKUP(tbl_HRMaster[[#This Row],[EmployeeID]],tbl_ManagerSurvey[[EmployeeID]:[PerformanceRating]],2,FALSE),"Not Found")</f>
        <v>2</v>
      </c>
      <c r="AA1586" s="5">
        <f>IFERROR(VLOOKUP(tbl_HRMaster[[#This Row],[EmployeeID]],tbl_ManagerSurvey[[EmployeeID]:[PerformanceRating]],3,FALSE),"Not Found")</f>
        <v>3</v>
      </c>
      <c r="AB1586" s="5" t="str">
        <f>IF(tbl_HRMaster[[#This Row],[Attrition]]="Yes","Left","Active")</f>
        <v>Active</v>
      </c>
      <c r="AC1586" s="5" t="str">
        <f>_xlfn.IFS(tbl_HRMaster[[#This Row],[Age]]&lt;25,"Under 25",tbl_HRMaster[[#This Row],[Age]]&lt;35,"25-34",tbl_HRMaster[[#This Row],[Age]]&lt;45,"35-44",tbl_HRMaster[[#This Row],[Age]]&lt;55,"45-54",TRUE,"Above 54")</f>
        <v>25-34</v>
      </c>
      <c r="AD1586" s="5" t="str">
        <f>_xlfn.IFS(
tbl_HRMaster[[#This Row],[YearsAtCompany]]&lt;2,"&lt; 2 Years",
tbl_HRMaster[[#This Row],[YearsAtCompany]]&lt;5,"2-4 Years",
tbl_HRMaster[[#This Row],[YearsAtCompany]]&lt;10,"5-9 Years",
TRUE,"10+ Years"
)</f>
        <v>10+ Years</v>
      </c>
      <c r="AE1586" s="5">
        <f>IF(tbl_HRMaster[[#This Row],[Attrition]]="Yes",1,0)</f>
        <v>0</v>
      </c>
    </row>
    <row r="1587" spans="1:31" x14ac:dyDescent="0.25">
      <c r="A1587">
        <v>29</v>
      </c>
      <c r="B1587" t="s">
        <v>21</v>
      </c>
      <c r="C1587" t="s">
        <v>22</v>
      </c>
      <c r="D1587" t="s">
        <v>30</v>
      </c>
      <c r="E1587">
        <v>10</v>
      </c>
      <c r="F1587">
        <v>3</v>
      </c>
      <c r="G1587" t="s">
        <v>33</v>
      </c>
      <c r="H1587">
        <v>1807</v>
      </c>
      <c r="I1587" t="s">
        <v>34</v>
      </c>
      <c r="J1587">
        <v>1</v>
      </c>
      <c r="K1587" t="s">
        <v>31</v>
      </c>
      <c r="L1587" t="s">
        <v>27</v>
      </c>
      <c r="M1587">
        <v>34520</v>
      </c>
      <c r="N1587">
        <v>1</v>
      </c>
      <c r="O1587">
        <v>11</v>
      </c>
      <c r="P1587">
        <v>0</v>
      </c>
      <c r="Q1587">
        <v>10</v>
      </c>
      <c r="R1587">
        <v>3</v>
      </c>
      <c r="S1587">
        <v>10</v>
      </c>
      <c r="T1587">
        <v>0</v>
      </c>
      <c r="U1587">
        <v>7</v>
      </c>
      <c r="V1587">
        <f>COUNTIF(tbl_HRMaster[EmployeeID],tbl_HRMaster[[#This Row],[EmployeeID]])</f>
        <v>1</v>
      </c>
      <c r="W1587">
        <f>IFERROR(INDEX(tbl_EmployeeSurvey[EnvironmentSatisfaction],MATCH(tbl_HRMaster[[#This Row],[EmployeeID]],tbl_EmployeeSurvey[EmployeeID],0)),"Not Found")</f>
        <v>3</v>
      </c>
      <c r="X1587">
        <f>IFERROR(INDEX(tbl_EmployeeSurvey[JobSatisfaction],MATCH(tbl_HRMaster[[#This Row],[EmployeeID]],tbl_EmployeeSurvey[EmployeeID],0)),"Not Found")</f>
        <v>3</v>
      </c>
      <c r="Y1587" s="5">
        <f>IFERROR(INDEX(tbl_EmployeeSurvey[WorkLifeBalance],MATCH(tbl_HRMaster[[#This Row],[EmployeeID]],tbl_EmployeeSurvey[EmployeeID],0)),"Not Found")</f>
        <v>3</v>
      </c>
      <c r="Z1587" s="5">
        <f>IFERROR(VLOOKUP(tbl_HRMaster[[#This Row],[EmployeeID]],tbl_ManagerSurvey[[EmployeeID]:[PerformanceRating]],2,FALSE),"Not Found")</f>
        <v>2</v>
      </c>
      <c r="AA1587" s="5">
        <f>IFERROR(VLOOKUP(tbl_HRMaster[[#This Row],[EmployeeID]],tbl_ManagerSurvey[[EmployeeID]:[PerformanceRating]],3,FALSE),"Not Found")</f>
        <v>3</v>
      </c>
      <c r="AB1587" s="5" t="str">
        <f>IF(tbl_HRMaster[[#This Row],[Attrition]]="Yes","Left","Active")</f>
        <v>Active</v>
      </c>
      <c r="AC1587" s="5" t="str">
        <f>_xlfn.IFS(tbl_HRMaster[[#This Row],[Age]]&lt;25,"Under 25",tbl_HRMaster[[#This Row],[Age]]&lt;35,"25-34",tbl_HRMaster[[#This Row],[Age]]&lt;45,"35-44",tbl_HRMaster[[#This Row],[Age]]&lt;55,"45-54",TRUE,"Above 54")</f>
        <v>25-34</v>
      </c>
      <c r="AD1587" s="5" t="str">
        <f>_xlfn.IFS(
tbl_HRMaster[[#This Row],[YearsAtCompany]]&lt;2,"&lt; 2 Years",
tbl_HRMaster[[#This Row],[YearsAtCompany]]&lt;5,"2-4 Years",
tbl_HRMaster[[#This Row],[YearsAtCompany]]&lt;10,"5-9 Years",
TRUE,"10+ Years"
)</f>
        <v>10+ Years</v>
      </c>
      <c r="AE1587" s="5">
        <f>IF(tbl_HRMaster[[#This Row],[Attrition]]="Yes",1,0)</f>
        <v>0</v>
      </c>
    </row>
    <row r="1588" spans="1:31" x14ac:dyDescent="0.25">
      <c r="A1588">
        <v>29</v>
      </c>
      <c r="B1588" t="s">
        <v>21</v>
      </c>
      <c r="C1588" t="s">
        <v>22</v>
      </c>
      <c r="D1588" t="s">
        <v>30</v>
      </c>
      <c r="E1588">
        <v>10</v>
      </c>
      <c r="F1588">
        <v>3</v>
      </c>
      <c r="G1588" t="s">
        <v>33</v>
      </c>
      <c r="H1588">
        <v>3277</v>
      </c>
      <c r="I1588" t="s">
        <v>34</v>
      </c>
      <c r="J1588">
        <v>1</v>
      </c>
      <c r="K1588" t="s">
        <v>31</v>
      </c>
      <c r="L1588" t="s">
        <v>27</v>
      </c>
      <c r="M1588">
        <v>34520</v>
      </c>
      <c r="N1588">
        <v>1</v>
      </c>
      <c r="O1588">
        <v>11</v>
      </c>
      <c r="P1588">
        <v>0</v>
      </c>
      <c r="Q1588">
        <v>10</v>
      </c>
      <c r="R1588">
        <v>3</v>
      </c>
      <c r="S1588">
        <v>10</v>
      </c>
      <c r="T1588">
        <v>0</v>
      </c>
      <c r="U1588">
        <v>7</v>
      </c>
      <c r="V1588">
        <f>COUNTIF(tbl_HRMaster[EmployeeID],tbl_HRMaster[[#This Row],[EmployeeID]])</f>
        <v>1</v>
      </c>
      <c r="W1588">
        <f>IFERROR(INDEX(tbl_EmployeeSurvey[EnvironmentSatisfaction],MATCH(tbl_HRMaster[[#This Row],[EmployeeID]],tbl_EmployeeSurvey[EmployeeID],0)),"Not Found")</f>
        <v>3</v>
      </c>
      <c r="X1588">
        <f>IFERROR(INDEX(tbl_EmployeeSurvey[JobSatisfaction],MATCH(tbl_HRMaster[[#This Row],[EmployeeID]],tbl_EmployeeSurvey[EmployeeID],0)),"Not Found")</f>
        <v>3</v>
      </c>
      <c r="Y1588" s="5">
        <f>IFERROR(INDEX(tbl_EmployeeSurvey[WorkLifeBalance],MATCH(tbl_HRMaster[[#This Row],[EmployeeID]],tbl_EmployeeSurvey[EmployeeID],0)),"Not Found")</f>
        <v>3</v>
      </c>
      <c r="Z1588" s="5">
        <f>IFERROR(VLOOKUP(tbl_HRMaster[[#This Row],[EmployeeID]],tbl_ManagerSurvey[[EmployeeID]:[PerformanceRating]],2,FALSE),"Not Found")</f>
        <v>2</v>
      </c>
      <c r="AA1588" s="5">
        <f>IFERROR(VLOOKUP(tbl_HRMaster[[#This Row],[EmployeeID]],tbl_ManagerSurvey[[EmployeeID]:[PerformanceRating]],3,FALSE),"Not Found")</f>
        <v>3</v>
      </c>
      <c r="AB1588" s="5" t="str">
        <f>IF(tbl_HRMaster[[#This Row],[Attrition]]="Yes","Left","Active")</f>
        <v>Active</v>
      </c>
      <c r="AC1588" s="5" t="str">
        <f>_xlfn.IFS(tbl_HRMaster[[#This Row],[Age]]&lt;25,"Under 25",tbl_HRMaster[[#This Row],[Age]]&lt;35,"25-34",tbl_HRMaster[[#This Row],[Age]]&lt;45,"35-44",tbl_HRMaster[[#This Row],[Age]]&lt;55,"45-54",TRUE,"Above 54")</f>
        <v>25-34</v>
      </c>
      <c r="AD1588" s="5" t="str">
        <f>_xlfn.IFS(
tbl_HRMaster[[#This Row],[YearsAtCompany]]&lt;2,"&lt; 2 Years",
tbl_HRMaster[[#This Row],[YearsAtCompany]]&lt;5,"2-4 Years",
tbl_HRMaster[[#This Row],[YearsAtCompany]]&lt;10,"5-9 Years",
TRUE,"10+ Years"
)</f>
        <v>10+ Years</v>
      </c>
      <c r="AE1588" s="5">
        <f>IF(tbl_HRMaster[[#This Row],[Attrition]]="Yes",1,0)</f>
        <v>0</v>
      </c>
    </row>
    <row r="1589" spans="1:31" x14ac:dyDescent="0.25">
      <c r="A1589">
        <v>35</v>
      </c>
      <c r="B1589" t="s">
        <v>21</v>
      </c>
      <c r="C1589" t="s">
        <v>22</v>
      </c>
      <c r="D1589" t="s">
        <v>23</v>
      </c>
      <c r="E1589">
        <v>8</v>
      </c>
      <c r="F1589">
        <v>1</v>
      </c>
      <c r="G1589" t="s">
        <v>45</v>
      </c>
      <c r="H1589">
        <v>1364</v>
      </c>
      <c r="I1589" t="s">
        <v>25</v>
      </c>
      <c r="J1589">
        <v>3</v>
      </c>
      <c r="K1589" t="s">
        <v>40</v>
      </c>
      <c r="L1589" t="s">
        <v>27</v>
      </c>
      <c r="M1589">
        <v>37600</v>
      </c>
      <c r="N1589">
        <v>1</v>
      </c>
      <c r="O1589">
        <v>14</v>
      </c>
      <c r="P1589">
        <v>3</v>
      </c>
      <c r="Q1589">
        <v>10</v>
      </c>
      <c r="R1589">
        <v>2</v>
      </c>
      <c r="S1589">
        <v>10</v>
      </c>
      <c r="T1589">
        <v>0</v>
      </c>
      <c r="U1589">
        <v>6</v>
      </c>
      <c r="V1589">
        <f>COUNTIF(tbl_HRMaster[EmployeeID],tbl_HRMaster[[#This Row],[EmployeeID]])</f>
        <v>1</v>
      </c>
      <c r="W1589">
        <f>IFERROR(INDEX(tbl_EmployeeSurvey[EnvironmentSatisfaction],MATCH(tbl_HRMaster[[#This Row],[EmployeeID]],tbl_EmployeeSurvey[EmployeeID],0)),"Not Found")</f>
        <v>3</v>
      </c>
      <c r="X1589">
        <f>IFERROR(INDEX(tbl_EmployeeSurvey[JobSatisfaction],MATCH(tbl_HRMaster[[#This Row],[EmployeeID]],tbl_EmployeeSurvey[EmployeeID],0)),"Not Found")</f>
        <v>2</v>
      </c>
      <c r="Y1589" s="5">
        <f>IFERROR(INDEX(tbl_EmployeeSurvey[WorkLifeBalance],MATCH(tbl_HRMaster[[#This Row],[EmployeeID]],tbl_EmployeeSurvey[EmployeeID],0)),"Not Found")</f>
        <v>3</v>
      </c>
      <c r="Z1589" s="5">
        <f>IFERROR(VLOOKUP(tbl_HRMaster[[#This Row],[EmployeeID]],tbl_ManagerSurvey[[EmployeeID]:[PerformanceRating]],2,FALSE),"Not Found")</f>
        <v>3</v>
      </c>
      <c r="AA1589" s="5">
        <f>IFERROR(VLOOKUP(tbl_HRMaster[[#This Row],[EmployeeID]],tbl_ManagerSurvey[[EmployeeID]:[PerformanceRating]],3,FALSE),"Not Found")</f>
        <v>3</v>
      </c>
      <c r="AB1589" s="5" t="str">
        <f>IF(tbl_HRMaster[[#This Row],[Attrition]]="Yes","Left","Active")</f>
        <v>Active</v>
      </c>
      <c r="AC1589" s="5" t="str">
        <f>_xlfn.IFS(tbl_HRMaster[[#This Row],[Age]]&lt;25,"Under 25",tbl_HRMaster[[#This Row],[Age]]&lt;35,"25-34",tbl_HRMaster[[#This Row],[Age]]&lt;45,"35-44",tbl_HRMaster[[#This Row],[Age]]&lt;55,"45-54",TRUE,"Above 54")</f>
        <v>35-44</v>
      </c>
      <c r="AD1589" s="5" t="str">
        <f>_xlfn.IFS(
tbl_HRMaster[[#This Row],[YearsAtCompany]]&lt;2,"&lt; 2 Years",
tbl_HRMaster[[#This Row],[YearsAtCompany]]&lt;5,"2-4 Years",
tbl_HRMaster[[#This Row],[YearsAtCompany]]&lt;10,"5-9 Years",
TRUE,"10+ Years"
)</f>
        <v>10+ Years</v>
      </c>
      <c r="AE1589" s="5">
        <f>IF(tbl_HRMaster[[#This Row],[Attrition]]="Yes",1,0)</f>
        <v>0</v>
      </c>
    </row>
    <row r="1590" spans="1:31" x14ac:dyDescent="0.25">
      <c r="A1590">
        <v>35</v>
      </c>
      <c r="B1590" t="s">
        <v>21</v>
      </c>
      <c r="C1590" t="s">
        <v>22</v>
      </c>
      <c r="D1590" t="s">
        <v>23</v>
      </c>
      <c r="E1590">
        <v>8</v>
      </c>
      <c r="F1590">
        <v>1</v>
      </c>
      <c r="G1590" t="s">
        <v>45</v>
      </c>
      <c r="H1590">
        <v>2834</v>
      </c>
      <c r="I1590" t="s">
        <v>25</v>
      </c>
      <c r="J1590">
        <v>3</v>
      </c>
      <c r="K1590" t="s">
        <v>40</v>
      </c>
      <c r="L1590" t="s">
        <v>27</v>
      </c>
      <c r="M1590">
        <v>37600</v>
      </c>
      <c r="N1590">
        <v>1</v>
      </c>
      <c r="O1590">
        <v>14</v>
      </c>
      <c r="P1590">
        <v>3</v>
      </c>
      <c r="Q1590">
        <v>10</v>
      </c>
      <c r="R1590">
        <v>2</v>
      </c>
      <c r="S1590">
        <v>10</v>
      </c>
      <c r="T1590">
        <v>0</v>
      </c>
      <c r="U1590">
        <v>6</v>
      </c>
      <c r="V1590">
        <f>COUNTIF(tbl_HRMaster[EmployeeID],tbl_HRMaster[[#This Row],[EmployeeID]])</f>
        <v>1</v>
      </c>
      <c r="W1590">
        <f>IFERROR(INDEX(tbl_EmployeeSurvey[EnvironmentSatisfaction],MATCH(tbl_HRMaster[[#This Row],[EmployeeID]],tbl_EmployeeSurvey[EmployeeID],0)),"Not Found")</f>
        <v>3</v>
      </c>
      <c r="X1590">
        <f>IFERROR(INDEX(tbl_EmployeeSurvey[JobSatisfaction],MATCH(tbl_HRMaster[[#This Row],[EmployeeID]],tbl_EmployeeSurvey[EmployeeID],0)),"Not Found")</f>
        <v>2</v>
      </c>
      <c r="Y1590" s="5">
        <f>IFERROR(INDEX(tbl_EmployeeSurvey[WorkLifeBalance],MATCH(tbl_HRMaster[[#This Row],[EmployeeID]],tbl_EmployeeSurvey[EmployeeID],0)),"Not Found")</f>
        <v>3</v>
      </c>
      <c r="Z1590" s="5">
        <f>IFERROR(VLOOKUP(tbl_HRMaster[[#This Row],[EmployeeID]],tbl_ManagerSurvey[[EmployeeID]:[PerformanceRating]],2,FALSE),"Not Found")</f>
        <v>3</v>
      </c>
      <c r="AA1590" s="5">
        <f>IFERROR(VLOOKUP(tbl_HRMaster[[#This Row],[EmployeeID]],tbl_ManagerSurvey[[EmployeeID]:[PerformanceRating]],3,FALSE),"Not Found")</f>
        <v>3</v>
      </c>
      <c r="AB1590" s="5" t="str">
        <f>IF(tbl_HRMaster[[#This Row],[Attrition]]="Yes","Left","Active")</f>
        <v>Active</v>
      </c>
      <c r="AC1590" s="5" t="str">
        <f>_xlfn.IFS(tbl_HRMaster[[#This Row],[Age]]&lt;25,"Under 25",tbl_HRMaster[[#This Row],[Age]]&lt;35,"25-34",tbl_HRMaster[[#This Row],[Age]]&lt;45,"35-44",tbl_HRMaster[[#This Row],[Age]]&lt;55,"45-54",TRUE,"Above 54")</f>
        <v>35-44</v>
      </c>
      <c r="AD1590" s="5" t="str">
        <f>_xlfn.IFS(
tbl_HRMaster[[#This Row],[YearsAtCompany]]&lt;2,"&lt; 2 Years",
tbl_HRMaster[[#This Row],[YearsAtCompany]]&lt;5,"2-4 Years",
tbl_HRMaster[[#This Row],[YearsAtCompany]]&lt;10,"5-9 Years",
TRUE,"10+ Years"
)</f>
        <v>10+ Years</v>
      </c>
      <c r="AE1590" s="5">
        <f>IF(tbl_HRMaster[[#This Row],[Attrition]]="Yes",1,0)</f>
        <v>0</v>
      </c>
    </row>
    <row r="1591" spans="1:31" x14ac:dyDescent="0.25">
      <c r="A1591">
        <v>35</v>
      </c>
      <c r="B1591" t="s">
        <v>21</v>
      </c>
      <c r="C1591" t="s">
        <v>22</v>
      </c>
      <c r="D1591" t="s">
        <v>23</v>
      </c>
      <c r="E1591">
        <v>8</v>
      </c>
      <c r="F1591">
        <v>1</v>
      </c>
      <c r="G1591" t="s">
        <v>45</v>
      </c>
      <c r="H1591">
        <v>4304</v>
      </c>
      <c r="I1591" t="s">
        <v>25</v>
      </c>
      <c r="J1591">
        <v>3</v>
      </c>
      <c r="K1591" t="s">
        <v>40</v>
      </c>
      <c r="L1591" t="s">
        <v>27</v>
      </c>
      <c r="M1591">
        <v>37600</v>
      </c>
      <c r="N1591">
        <v>1</v>
      </c>
      <c r="O1591">
        <v>14</v>
      </c>
      <c r="P1591">
        <v>3</v>
      </c>
      <c r="Q1591">
        <v>10</v>
      </c>
      <c r="R1591">
        <v>2</v>
      </c>
      <c r="S1591">
        <v>10</v>
      </c>
      <c r="T1591">
        <v>0</v>
      </c>
      <c r="U1591">
        <v>6</v>
      </c>
      <c r="V1591">
        <f>COUNTIF(tbl_HRMaster[EmployeeID],tbl_HRMaster[[#This Row],[EmployeeID]])</f>
        <v>1</v>
      </c>
      <c r="W1591">
        <f>IFERROR(INDEX(tbl_EmployeeSurvey[EnvironmentSatisfaction],MATCH(tbl_HRMaster[[#This Row],[EmployeeID]],tbl_EmployeeSurvey[EmployeeID],0)),"Not Found")</f>
        <v>3</v>
      </c>
      <c r="X1591">
        <f>IFERROR(INDEX(tbl_EmployeeSurvey[JobSatisfaction],MATCH(tbl_HRMaster[[#This Row],[EmployeeID]],tbl_EmployeeSurvey[EmployeeID],0)),"Not Found")</f>
        <v>2</v>
      </c>
      <c r="Y1591" s="5">
        <f>IFERROR(INDEX(tbl_EmployeeSurvey[WorkLifeBalance],MATCH(tbl_HRMaster[[#This Row],[EmployeeID]],tbl_EmployeeSurvey[EmployeeID],0)),"Not Found")</f>
        <v>3</v>
      </c>
      <c r="Z1591" s="5">
        <f>IFERROR(VLOOKUP(tbl_HRMaster[[#This Row],[EmployeeID]],tbl_ManagerSurvey[[EmployeeID]:[PerformanceRating]],2,FALSE),"Not Found")</f>
        <v>3</v>
      </c>
      <c r="AA1591" s="5">
        <f>IFERROR(VLOOKUP(tbl_HRMaster[[#This Row],[EmployeeID]],tbl_ManagerSurvey[[EmployeeID]:[PerformanceRating]],3,FALSE),"Not Found")</f>
        <v>3</v>
      </c>
      <c r="AB1591" s="5" t="str">
        <f>IF(tbl_HRMaster[[#This Row],[Attrition]]="Yes","Left","Active")</f>
        <v>Active</v>
      </c>
      <c r="AC1591" s="5" t="str">
        <f>_xlfn.IFS(tbl_HRMaster[[#This Row],[Age]]&lt;25,"Under 25",tbl_HRMaster[[#This Row],[Age]]&lt;35,"25-34",tbl_HRMaster[[#This Row],[Age]]&lt;45,"35-44",tbl_HRMaster[[#This Row],[Age]]&lt;55,"45-54",TRUE,"Above 54")</f>
        <v>35-44</v>
      </c>
      <c r="AD1591" s="5" t="str">
        <f>_xlfn.IFS(
tbl_HRMaster[[#This Row],[YearsAtCompany]]&lt;2,"&lt; 2 Years",
tbl_HRMaster[[#This Row],[YearsAtCompany]]&lt;5,"2-4 Years",
tbl_HRMaster[[#This Row],[YearsAtCompany]]&lt;10,"5-9 Years",
TRUE,"10+ Years"
)</f>
        <v>10+ Years</v>
      </c>
      <c r="AE1591" s="5">
        <f>IF(tbl_HRMaster[[#This Row],[Attrition]]="Yes",1,0)</f>
        <v>0</v>
      </c>
    </row>
    <row r="1592" spans="1:31" x14ac:dyDescent="0.25">
      <c r="A1592">
        <v>32</v>
      </c>
      <c r="B1592" t="s">
        <v>21</v>
      </c>
      <c r="C1592" t="s">
        <v>22</v>
      </c>
      <c r="D1592" t="s">
        <v>30</v>
      </c>
      <c r="E1592">
        <v>10</v>
      </c>
      <c r="F1592">
        <v>4</v>
      </c>
      <c r="G1592" t="s">
        <v>33</v>
      </c>
      <c r="H1592">
        <v>678</v>
      </c>
      <c r="I1592" t="s">
        <v>25</v>
      </c>
      <c r="J1592">
        <v>1</v>
      </c>
      <c r="K1592" t="s">
        <v>35</v>
      </c>
      <c r="L1592" t="s">
        <v>27</v>
      </c>
      <c r="M1592">
        <v>42330</v>
      </c>
      <c r="N1592">
        <v>1</v>
      </c>
      <c r="O1592">
        <v>11</v>
      </c>
      <c r="P1592">
        <v>0</v>
      </c>
      <c r="Q1592">
        <v>10</v>
      </c>
      <c r="R1592">
        <v>5</v>
      </c>
      <c r="S1592">
        <v>10</v>
      </c>
      <c r="T1592">
        <v>0</v>
      </c>
      <c r="U1592">
        <v>8</v>
      </c>
      <c r="V1592">
        <f>COUNTIF(tbl_HRMaster[EmployeeID],tbl_HRMaster[[#This Row],[EmployeeID]])</f>
        <v>1</v>
      </c>
      <c r="W1592">
        <f>IFERROR(INDEX(tbl_EmployeeSurvey[EnvironmentSatisfaction],MATCH(tbl_HRMaster[[#This Row],[EmployeeID]],tbl_EmployeeSurvey[EmployeeID],0)),"Not Found")</f>
        <v>3</v>
      </c>
      <c r="X1592">
        <f>IFERROR(INDEX(tbl_EmployeeSurvey[JobSatisfaction],MATCH(tbl_HRMaster[[#This Row],[EmployeeID]],tbl_EmployeeSurvey[EmployeeID],0)),"Not Found")</f>
        <v>4</v>
      </c>
      <c r="Y1592" s="5">
        <f>IFERROR(INDEX(tbl_EmployeeSurvey[WorkLifeBalance],MATCH(tbl_HRMaster[[#This Row],[EmployeeID]],tbl_EmployeeSurvey[EmployeeID],0)),"Not Found")</f>
        <v>4</v>
      </c>
      <c r="Z1592" s="5">
        <f>IFERROR(VLOOKUP(tbl_HRMaster[[#This Row],[EmployeeID]],tbl_ManagerSurvey[[EmployeeID]:[PerformanceRating]],2,FALSE),"Not Found")</f>
        <v>3</v>
      </c>
      <c r="AA1592" s="5">
        <f>IFERROR(VLOOKUP(tbl_HRMaster[[#This Row],[EmployeeID]],tbl_ManagerSurvey[[EmployeeID]:[PerformanceRating]],3,FALSE),"Not Found")</f>
        <v>3</v>
      </c>
      <c r="AB1592" s="5" t="str">
        <f>IF(tbl_HRMaster[[#This Row],[Attrition]]="Yes","Left","Active")</f>
        <v>Active</v>
      </c>
      <c r="AC1592" s="5" t="str">
        <f>_xlfn.IFS(tbl_HRMaster[[#This Row],[Age]]&lt;25,"Under 25",tbl_HRMaster[[#This Row],[Age]]&lt;35,"25-34",tbl_HRMaster[[#This Row],[Age]]&lt;45,"35-44",tbl_HRMaster[[#This Row],[Age]]&lt;55,"45-54",TRUE,"Above 54")</f>
        <v>25-34</v>
      </c>
      <c r="AD1592" s="5" t="str">
        <f>_xlfn.IFS(
tbl_HRMaster[[#This Row],[YearsAtCompany]]&lt;2,"&lt; 2 Years",
tbl_HRMaster[[#This Row],[YearsAtCompany]]&lt;5,"2-4 Years",
tbl_HRMaster[[#This Row],[YearsAtCompany]]&lt;10,"5-9 Years",
TRUE,"10+ Years"
)</f>
        <v>10+ Years</v>
      </c>
      <c r="AE1592" s="5">
        <f>IF(tbl_HRMaster[[#This Row],[Attrition]]="Yes",1,0)</f>
        <v>0</v>
      </c>
    </row>
    <row r="1593" spans="1:31" x14ac:dyDescent="0.25">
      <c r="A1593">
        <v>32</v>
      </c>
      <c r="B1593" t="s">
        <v>21</v>
      </c>
      <c r="C1593" t="s">
        <v>22</v>
      </c>
      <c r="D1593" t="s">
        <v>30</v>
      </c>
      <c r="E1593">
        <v>10</v>
      </c>
      <c r="F1593">
        <v>4</v>
      </c>
      <c r="G1593" t="s">
        <v>33</v>
      </c>
      <c r="H1593">
        <v>2148</v>
      </c>
      <c r="I1593" t="s">
        <v>25</v>
      </c>
      <c r="J1593">
        <v>1</v>
      </c>
      <c r="K1593" t="s">
        <v>35</v>
      </c>
      <c r="L1593" t="s">
        <v>27</v>
      </c>
      <c r="M1593">
        <v>42330</v>
      </c>
      <c r="N1593">
        <v>1</v>
      </c>
      <c r="O1593">
        <v>11</v>
      </c>
      <c r="P1593">
        <v>0</v>
      </c>
      <c r="Q1593">
        <v>10</v>
      </c>
      <c r="R1593">
        <v>5</v>
      </c>
      <c r="S1593">
        <v>10</v>
      </c>
      <c r="T1593">
        <v>0</v>
      </c>
      <c r="U1593">
        <v>8</v>
      </c>
      <c r="V1593">
        <f>COUNTIF(tbl_HRMaster[EmployeeID],tbl_HRMaster[[#This Row],[EmployeeID]])</f>
        <v>1</v>
      </c>
      <c r="W1593">
        <f>IFERROR(INDEX(tbl_EmployeeSurvey[EnvironmentSatisfaction],MATCH(tbl_HRMaster[[#This Row],[EmployeeID]],tbl_EmployeeSurvey[EmployeeID],0)),"Not Found")</f>
        <v>3</v>
      </c>
      <c r="X1593">
        <f>IFERROR(INDEX(tbl_EmployeeSurvey[JobSatisfaction],MATCH(tbl_HRMaster[[#This Row],[EmployeeID]],tbl_EmployeeSurvey[EmployeeID],0)),"Not Found")</f>
        <v>4</v>
      </c>
      <c r="Y1593" s="5">
        <f>IFERROR(INDEX(tbl_EmployeeSurvey[WorkLifeBalance],MATCH(tbl_HRMaster[[#This Row],[EmployeeID]],tbl_EmployeeSurvey[EmployeeID],0)),"Not Found")</f>
        <v>4</v>
      </c>
      <c r="Z1593" s="5">
        <f>IFERROR(VLOOKUP(tbl_HRMaster[[#This Row],[EmployeeID]],tbl_ManagerSurvey[[EmployeeID]:[PerformanceRating]],2,FALSE),"Not Found")</f>
        <v>3</v>
      </c>
      <c r="AA1593" s="5">
        <f>IFERROR(VLOOKUP(tbl_HRMaster[[#This Row],[EmployeeID]],tbl_ManagerSurvey[[EmployeeID]:[PerformanceRating]],3,FALSE),"Not Found")</f>
        <v>3</v>
      </c>
      <c r="AB1593" s="5" t="str">
        <f>IF(tbl_HRMaster[[#This Row],[Attrition]]="Yes","Left","Active")</f>
        <v>Active</v>
      </c>
      <c r="AC1593" s="5" t="str">
        <f>_xlfn.IFS(tbl_HRMaster[[#This Row],[Age]]&lt;25,"Under 25",tbl_HRMaster[[#This Row],[Age]]&lt;35,"25-34",tbl_HRMaster[[#This Row],[Age]]&lt;45,"35-44",tbl_HRMaster[[#This Row],[Age]]&lt;55,"45-54",TRUE,"Above 54")</f>
        <v>25-34</v>
      </c>
      <c r="AD1593" s="5" t="str">
        <f>_xlfn.IFS(
tbl_HRMaster[[#This Row],[YearsAtCompany]]&lt;2,"&lt; 2 Years",
tbl_HRMaster[[#This Row],[YearsAtCompany]]&lt;5,"2-4 Years",
tbl_HRMaster[[#This Row],[YearsAtCompany]]&lt;10,"5-9 Years",
TRUE,"10+ Years"
)</f>
        <v>10+ Years</v>
      </c>
      <c r="AE1593" s="5">
        <f>IF(tbl_HRMaster[[#This Row],[Attrition]]="Yes",1,0)</f>
        <v>0</v>
      </c>
    </row>
    <row r="1594" spans="1:31" x14ac:dyDescent="0.25">
      <c r="A1594">
        <v>32</v>
      </c>
      <c r="B1594" t="s">
        <v>21</v>
      </c>
      <c r="C1594" t="s">
        <v>22</v>
      </c>
      <c r="D1594" t="s">
        <v>30</v>
      </c>
      <c r="E1594">
        <v>10</v>
      </c>
      <c r="F1594">
        <v>4</v>
      </c>
      <c r="G1594" t="s">
        <v>33</v>
      </c>
      <c r="H1594">
        <v>3618</v>
      </c>
      <c r="I1594" t="s">
        <v>25</v>
      </c>
      <c r="J1594">
        <v>1</v>
      </c>
      <c r="K1594" t="s">
        <v>35</v>
      </c>
      <c r="L1594" t="s">
        <v>27</v>
      </c>
      <c r="M1594">
        <v>42330</v>
      </c>
      <c r="N1594">
        <v>1</v>
      </c>
      <c r="O1594">
        <v>11</v>
      </c>
      <c r="P1594">
        <v>0</v>
      </c>
      <c r="Q1594">
        <v>10</v>
      </c>
      <c r="R1594">
        <v>5</v>
      </c>
      <c r="S1594">
        <v>10</v>
      </c>
      <c r="T1594">
        <v>0</v>
      </c>
      <c r="U1594">
        <v>8</v>
      </c>
      <c r="V1594">
        <f>COUNTIF(tbl_HRMaster[EmployeeID],tbl_HRMaster[[#This Row],[EmployeeID]])</f>
        <v>1</v>
      </c>
      <c r="W1594">
        <f>IFERROR(INDEX(tbl_EmployeeSurvey[EnvironmentSatisfaction],MATCH(tbl_HRMaster[[#This Row],[EmployeeID]],tbl_EmployeeSurvey[EmployeeID],0)),"Not Found")</f>
        <v>3</v>
      </c>
      <c r="X1594">
        <f>IFERROR(INDEX(tbl_EmployeeSurvey[JobSatisfaction],MATCH(tbl_HRMaster[[#This Row],[EmployeeID]],tbl_EmployeeSurvey[EmployeeID],0)),"Not Found")</f>
        <v>4</v>
      </c>
      <c r="Y1594" s="5">
        <f>IFERROR(INDEX(tbl_EmployeeSurvey[WorkLifeBalance],MATCH(tbl_HRMaster[[#This Row],[EmployeeID]],tbl_EmployeeSurvey[EmployeeID],0)),"Not Found")</f>
        <v>4</v>
      </c>
      <c r="Z1594" s="5">
        <f>IFERROR(VLOOKUP(tbl_HRMaster[[#This Row],[EmployeeID]],tbl_ManagerSurvey[[EmployeeID]:[PerformanceRating]],2,FALSE),"Not Found")</f>
        <v>3</v>
      </c>
      <c r="AA1594" s="5">
        <f>IFERROR(VLOOKUP(tbl_HRMaster[[#This Row],[EmployeeID]],tbl_ManagerSurvey[[EmployeeID]:[PerformanceRating]],3,FALSE),"Not Found")</f>
        <v>3</v>
      </c>
      <c r="AB1594" s="5" t="str">
        <f>IF(tbl_HRMaster[[#This Row],[Attrition]]="Yes","Left","Active")</f>
        <v>Active</v>
      </c>
      <c r="AC1594" s="5" t="str">
        <f>_xlfn.IFS(tbl_HRMaster[[#This Row],[Age]]&lt;25,"Under 25",tbl_HRMaster[[#This Row],[Age]]&lt;35,"25-34",tbl_HRMaster[[#This Row],[Age]]&lt;45,"35-44",tbl_HRMaster[[#This Row],[Age]]&lt;55,"45-54",TRUE,"Above 54")</f>
        <v>25-34</v>
      </c>
      <c r="AD1594" s="5" t="str">
        <f>_xlfn.IFS(
tbl_HRMaster[[#This Row],[YearsAtCompany]]&lt;2,"&lt; 2 Years",
tbl_HRMaster[[#This Row],[YearsAtCompany]]&lt;5,"2-4 Years",
tbl_HRMaster[[#This Row],[YearsAtCompany]]&lt;10,"5-9 Years",
TRUE,"10+ Years"
)</f>
        <v>10+ Years</v>
      </c>
      <c r="AE1594" s="5">
        <f>IF(tbl_HRMaster[[#This Row],[Attrition]]="Yes",1,0)</f>
        <v>0</v>
      </c>
    </row>
    <row r="1595" spans="1:31" x14ac:dyDescent="0.25">
      <c r="A1595">
        <v>29</v>
      </c>
      <c r="B1595" t="s">
        <v>21</v>
      </c>
      <c r="C1595" t="s">
        <v>22</v>
      </c>
      <c r="D1595" t="s">
        <v>30</v>
      </c>
      <c r="E1595">
        <v>1</v>
      </c>
      <c r="F1595">
        <v>2</v>
      </c>
      <c r="G1595" t="s">
        <v>38</v>
      </c>
      <c r="H1595">
        <v>931</v>
      </c>
      <c r="I1595" t="s">
        <v>34</v>
      </c>
      <c r="J1595">
        <v>2</v>
      </c>
      <c r="K1595" t="s">
        <v>43</v>
      </c>
      <c r="L1595" t="s">
        <v>41</v>
      </c>
      <c r="M1595">
        <v>42400</v>
      </c>
      <c r="N1595">
        <v>1</v>
      </c>
      <c r="O1595">
        <v>14</v>
      </c>
      <c r="P1595">
        <v>0</v>
      </c>
      <c r="Q1595">
        <v>10</v>
      </c>
      <c r="R1595">
        <v>2</v>
      </c>
      <c r="S1595">
        <v>10</v>
      </c>
      <c r="T1595">
        <v>0</v>
      </c>
      <c r="U1595">
        <v>9</v>
      </c>
      <c r="V1595">
        <f>COUNTIF(tbl_HRMaster[EmployeeID],tbl_HRMaster[[#This Row],[EmployeeID]])</f>
        <v>1</v>
      </c>
      <c r="W1595">
        <f>IFERROR(INDEX(tbl_EmployeeSurvey[EnvironmentSatisfaction],MATCH(tbl_HRMaster[[#This Row],[EmployeeID]],tbl_EmployeeSurvey[EmployeeID],0)),"Not Found")</f>
        <v>1</v>
      </c>
      <c r="X1595">
        <f>IFERROR(INDEX(tbl_EmployeeSurvey[JobSatisfaction],MATCH(tbl_HRMaster[[#This Row],[EmployeeID]],tbl_EmployeeSurvey[EmployeeID],0)),"Not Found")</f>
        <v>2</v>
      </c>
      <c r="Y1595" s="5">
        <f>IFERROR(INDEX(tbl_EmployeeSurvey[WorkLifeBalance],MATCH(tbl_HRMaster[[#This Row],[EmployeeID]],tbl_EmployeeSurvey[EmployeeID],0)),"Not Found")</f>
        <v>2</v>
      </c>
      <c r="Z1595" s="5">
        <f>IFERROR(VLOOKUP(tbl_HRMaster[[#This Row],[EmployeeID]],tbl_ManagerSurvey[[EmployeeID]:[PerformanceRating]],2,FALSE),"Not Found")</f>
        <v>2</v>
      </c>
      <c r="AA1595" s="5">
        <f>IFERROR(VLOOKUP(tbl_HRMaster[[#This Row],[EmployeeID]],tbl_ManagerSurvey[[EmployeeID]:[PerformanceRating]],3,FALSE),"Not Found")</f>
        <v>3</v>
      </c>
      <c r="AB1595" s="5" t="str">
        <f>IF(tbl_HRMaster[[#This Row],[Attrition]]="Yes","Left","Active")</f>
        <v>Active</v>
      </c>
      <c r="AC1595" s="5" t="str">
        <f>_xlfn.IFS(tbl_HRMaster[[#This Row],[Age]]&lt;25,"Under 25",tbl_HRMaster[[#This Row],[Age]]&lt;35,"25-34",tbl_HRMaster[[#This Row],[Age]]&lt;45,"35-44",tbl_HRMaster[[#This Row],[Age]]&lt;55,"45-54",TRUE,"Above 54")</f>
        <v>25-34</v>
      </c>
      <c r="AD1595" s="5" t="str">
        <f>_xlfn.IFS(
tbl_HRMaster[[#This Row],[YearsAtCompany]]&lt;2,"&lt; 2 Years",
tbl_HRMaster[[#This Row],[YearsAtCompany]]&lt;5,"2-4 Years",
tbl_HRMaster[[#This Row],[YearsAtCompany]]&lt;10,"5-9 Years",
TRUE,"10+ Years"
)</f>
        <v>10+ Years</v>
      </c>
      <c r="AE1595" s="5">
        <f>IF(tbl_HRMaster[[#This Row],[Attrition]]="Yes",1,0)</f>
        <v>0</v>
      </c>
    </row>
    <row r="1596" spans="1:31" x14ac:dyDescent="0.25">
      <c r="A1596">
        <v>29</v>
      </c>
      <c r="B1596" t="s">
        <v>21</v>
      </c>
      <c r="C1596" t="s">
        <v>22</v>
      </c>
      <c r="D1596" t="s">
        <v>30</v>
      </c>
      <c r="E1596">
        <v>1</v>
      </c>
      <c r="F1596">
        <v>2</v>
      </c>
      <c r="G1596" t="s">
        <v>38</v>
      </c>
      <c r="H1596">
        <v>2401</v>
      </c>
      <c r="I1596" t="s">
        <v>34</v>
      </c>
      <c r="J1596">
        <v>2</v>
      </c>
      <c r="K1596" t="s">
        <v>43</v>
      </c>
      <c r="L1596" t="s">
        <v>41</v>
      </c>
      <c r="M1596">
        <v>42400</v>
      </c>
      <c r="N1596">
        <v>1</v>
      </c>
      <c r="O1596">
        <v>14</v>
      </c>
      <c r="P1596">
        <v>0</v>
      </c>
      <c r="Q1596">
        <v>10</v>
      </c>
      <c r="R1596">
        <v>2</v>
      </c>
      <c r="S1596">
        <v>10</v>
      </c>
      <c r="T1596">
        <v>0</v>
      </c>
      <c r="U1596">
        <v>9</v>
      </c>
      <c r="V1596">
        <f>COUNTIF(tbl_HRMaster[EmployeeID],tbl_HRMaster[[#This Row],[EmployeeID]])</f>
        <v>1</v>
      </c>
      <c r="W1596">
        <f>IFERROR(INDEX(tbl_EmployeeSurvey[EnvironmentSatisfaction],MATCH(tbl_HRMaster[[#This Row],[EmployeeID]],tbl_EmployeeSurvey[EmployeeID],0)),"Not Found")</f>
        <v>1</v>
      </c>
      <c r="X1596">
        <f>IFERROR(INDEX(tbl_EmployeeSurvey[JobSatisfaction],MATCH(tbl_HRMaster[[#This Row],[EmployeeID]],tbl_EmployeeSurvey[EmployeeID],0)),"Not Found")</f>
        <v>2</v>
      </c>
      <c r="Y1596" s="5">
        <f>IFERROR(INDEX(tbl_EmployeeSurvey[WorkLifeBalance],MATCH(tbl_HRMaster[[#This Row],[EmployeeID]],tbl_EmployeeSurvey[EmployeeID],0)),"Not Found")</f>
        <v>2</v>
      </c>
      <c r="Z1596" s="5">
        <f>IFERROR(VLOOKUP(tbl_HRMaster[[#This Row],[EmployeeID]],tbl_ManagerSurvey[[EmployeeID]:[PerformanceRating]],2,FALSE),"Not Found")</f>
        <v>2</v>
      </c>
      <c r="AA1596" s="5">
        <f>IFERROR(VLOOKUP(tbl_HRMaster[[#This Row],[EmployeeID]],tbl_ManagerSurvey[[EmployeeID]:[PerformanceRating]],3,FALSE),"Not Found")</f>
        <v>3</v>
      </c>
      <c r="AB1596" s="5" t="str">
        <f>IF(tbl_HRMaster[[#This Row],[Attrition]]="Yes","Left","Active")</f>
        <v>Active</v>
      </c>
      <c r="AC1596" s="5" t="str">
        <f>_xlfn.IFS(tbl_HRMaster[[#This Row],[Age]]&lt;25,"Under 25",tbl_HRMaster[[#This Row],[Age]]&lt;35,"25-34",tbl_HRMaster[[#This Row],[Age]]&lt;45,"35-44",tbl_HRMaster[[#This Row],[Age]]&lt;55,"45-54",TRUE,"Above 54")</f>
        <v>25-34</v>
      </c>
      <c r="AD1596" s="5" t="str">
        <f>_xlfn.IFS(
tbl_HRMaster[[#This Row],[YearsAtCompany]]&lt;2,"&lt; 2 Years",
tbl_HRMaster[[#This Row],[YearsAtCompany]]&lt;5,"2-4 Years",
tbl_HRMaster[[#This Row],[YearsAtCompany]]&lt;10,"5-9 Years",
TRUE,"10+ Years"
)</f>
        <v>10+ Years</v>
      </c>
      <c r="AE1596" s="5">
        <f>IF(tbl_HRMaster[[#This Row],[Attrition]]="Yes",1,0)</f>
        <v>0</v>
      </c>
    </row>
    <row r="1597" spans="1:31" x14ac:dyDescent="0.25">
      <c r="A1597">
        <v>29</v>
      </c>
      <c r="B1597" t="s">
        <v>21</v>
      </c>
      <c r="C1597" t="s">
        <v>22</v>
      </c>
      <c r="D1597" t="s">
        <v>30</v>
      </c>
      <c r="E1597">
        <v>1</v>
      </c>
      <c r="F1597">
        <v>2</v>
      </c>
      <c r="G1597" t="s">
        <v>38</v>
      </c>
      <c r="H1597">
        <v>3871</v>
      </c>
      <c r="I1597" t="s">
        <v>34</v>
      </c>
      <c r="J1597">
        <v>2</v>
      </c>
      <c r="K1597" t="s">
        <v>43</v>
      </c>
      <c r="L1597" t="s">
        <v>41</v>
      </c>
      <c r="M1597">
        <v>42400</v>
      </c>
      <c r="N1597">
        <v>1</v>
      </c>
      <c r="O1597">
        <v>14</v>
      </c>
      <c r="P1597">
        <v>0</v>
      </c>
      <c r="Q1597">
        <v>10</v>
      </c>
      <c r="R1597">
        <v>2</v>
      </c>
      <c r="S1597">
        <v>10</v>
      </c>
      <c r="T1597">
        <v>0</v>
      </c>
      <c r="U1597">
        <v>9</v>
      </c>
      <c r="V1597">
        <f>COUNTIF(tbl_HRMaster[EmployeeID],tbl_HRMaster[[#This Row],[EmployeeID]])</f>
        <v>1</v>
      </c>
      <c r="W1597">
        <f>IFERROR(INDEX(tbl_EmployeeSurvey[EnvironmentSatisfaction],MATCH(tbl_HRMaster[[#This Row],[EmployeeID]],tbl_EmployeeSurvey[EmployeeID],0)),"Not Found")</f>
        <v>1</v>
      </c>
      <c r="X1597">
        <f>IFERROR(INDEX(tbl_EmployeeSurvey[JobSatisfaction],MATCH(tbl_HRMaster[[#This Row],[EmployeeID]],tbl_EmployeeSurvey[EmployeeID],0)),"Not Found")</f>
        <v>2</v>
      </c>
      <c r="Y1597" s="5">
        <f>IFERROR(INDEX(tbl_EmployeeSurvey[WorkLifeBalance],MATCH(tbl_HRMaster[[#This Row],[EmployeeID]],tbl_EmployeeSurvey[EmployeeID],0)),"Not Found")</f>
        <v>2</v>
      </c>
      <c r="Z1597" s="5">
        <f>IFERROR(VLOOKUP(tbl_HRMaster[[#This Row],[EmployeeID]],tbl_ManagerSurvey[[EmployeeID]:[PerformanceRating]],2,FALSE),"Not Found")</f>
        <v>2</v>
      </c>
      <c r="AA1597" s="5">
        <f>IFERROR(VLOOKUP(tbl_HRMaster[[#This Row],[EmployeeID]],tbl_ManagerSurvey[[EmployeeID]:[PerformanceRating]],3,FALSE),"Not Found")</f>
        <v>3</v>
      </c>
      <c r="AB1597" s="5" t="str">
        <f>IF(tbl_HRMaster[[#This Row],[Attrition]]="Yes","Left","Active")</f>
        <v>Active</v>
      </c>
      <c r="AC1597" s="5" t="str">
        <f>_xlfn.IFS(tbl_HRMaster[[#This Row],[Age]]&lt;25,"Under 25",tbl_HRMaster[[#This Row],[Age]]&lt;35,"25-34",tbl_HRMaster[[#This Row],[Age]]&lt;45,"35-44",tbl_HRMaster[[#This Row],[Age]]&lt;55,"45-54",TRUE,"Above 54")</f>
        <v>25-34</v>
      </c>
      <c r="AD1597" s="5" t="str">
        <f>_xlfn.IFS(
tbl_HRMaster[[#This Row],[YearsAtCompany]]&lt;2,"&lt; 2 Years",
tbl_HRMaster[[#This Row],[YearsAtCompany]]&lt;5,"2-4 Years",
tbl_HRMaster[[#This Row],[YearsAtCompany]]&lt;10,"5-9 Years",
TRUE,"10+ Years"
)</f>
        <v>10+ Years</v>
      </c>
      <c r="AE1597" s="5">
        <f>IF(tbl_HRMaster[[#This Row],[Attrition]]="Yes",1,0)</f>
        <v>0</v>
      </c>
    </row>
    <row r="1598" spans="1:31" x14ac:dyDescent="0.25">
      <c r="A1598">
        <v>35</v>
      </c>
      <c r="B1598" t="s">
        <v>21</v>
      </c>
      <c r="C1598" t="s">
        <v>22</v>
      </c>
      <c r="D1598" t="s">
        <v>30</v>
      </c>
      <c r="E1598">
        <v>5</v>
      </c>
      <c r="F1598">
        <v>3</v>
      </c>
      <c r="G1598" t="s">
        <v>24</v>
      </c>
      <c r="H1598">
        <v>1135</v>
      </c>
      <c r="I1598" t="s">
        <v>34</v>
      </c>
      <c r="J1598">
        <v>2</v>
      </c>
      <c r="K1598" t="s">
        <v>43</v>
      </c>
      <c r="L1598" t="s">
        <v>27</v>
      </c>
      <c r="M1598">
        <v>48830</v>
      </c>
      <c r="N1598">
        <v>1</v>
      </c>
      <c r="O1598">
        <v>18</v>
      </c>
      <c r="P1598">
        <v>1</v>
      </c>
      <c r="Q1598">
        <v>10</v>
      </c>
      <c r="R1598">
        <v>1</v>
      </c>
      <c r="S1598">
        <v>10</v>
      </c>
      <c r="T1598">
        <v>0</v>
      </c>
      <c r="U1598">
        <v>9</v>
      </c>
      <c r="V1598">
        <f>COUNTIF(tbl_HRMaster[EmployeeID],tbl_HRMaster[[#This Row],[EmployeeID]])</f>
        <v>1</v>
      </c>
      <c r="W1598">
        <f>IFERROR(INDEX(tbl_EmployeeSurvey[EnvironmentSatisfaction],MATCH(tbl_HRMaster[[#This Row],[EmployeeID]],tbl_EmployeeSurvey[EmployeeID],0)),"Not Found")</f>
        <v>3</v>
      </c>
      <c r="X1598">
        <f>IFERROR(INDEX(tbl_EmployeeSurvey[JobSatisfaction],MATCH(tbl_HRMaster[[#This Row],[EmployeeID]],tbl_EmployeeSurvey[EmployeeID],0)),"Not Found")</f>
        <v>4</v>
      </c>
      <c r="Y1598" s="5">
        <f>IFERROR(INDEX(tbl_EmployeeSurvey[WorkLifeBalance],MATCH(tbl_HRMaster[[#This Row],[EmployeeID]],tbl_EmployeeSurvey[EmployeeID],0)),"Not Found")</f>
        <v>3</v>
      </c>
      <c r="Z1598" s="5">
        <f>IFERROR(VLOOKUP(tbl_HRMaster[[#This Row],[EmployeeID]],tbl_ManagerSurvey[[EmployeeID]:[PerformanceRating]],2,FALSE),"Not Found")</f>
        <v>1</v>
      </c>
      <c r="AA1598" s="5">
        <f>IFERROR(VLOOKUP(tbl_HRMaster[[#This Row],[EmployeeID]],tbl_ManagerSurvey[[EmployeeID]:[PerformanceRating]],3,FALSE),"Not Found")</f>
        <v>3</v>
      </c>
      <c r="AB1598" s="5" t="str">
        <f>IF(tbl_HRMaster[[#This Row],[Attrition]]="Yes","Left","Active")</f>
        <v>Active</v>
      </c>
      <c r="AC1598" s="5" t="str">
        <f>_xlfn.IFS(tbl_HRMaster[[#This Row],[Age]]&lt;25,"Under 25",tbl_HRMaster[[#This Row],[Age]]&lt;35,"25-34",tbl_HRMaster[[#This Row],[Age]]&lt;45,"35-44",tbl_HRMaster[[#This Row],[Age]]&lt;55,"45-54",TRUE,"Above 54")</f>
        <v>35-44</v>
      </c>
      <c r="AD1598" s="5" t="str">
        <f>_xlfn.IFS(
tbl_HRMaster[[#This Row],[YearsAtCompany]]&lt;2,"&lt; 2 Years",
tbl_HRMaster[[#This Row],[YearsAtCompany]]&lt;5,"2-4 Years",
tbl_HRMaster[[#This Row],[YearsAtCompany]]&lt;10,"5-9 Years",
TRUE,"10+ Years"
)</f>
        <v>10+ Years</v>
      </c>
      <c r="AE1598" s="5">
        <f>IF(tbl_HRMaster[[#This Row],[Attrition]]="Yes",1,0)</f>
        <v>0</v>
      </c>
    </row>
    <row r="1599" spans="1:31" x14ac:dyDescent="0.25">
      <c r="A1599">
        <v>35</v>
      </c>
      <c r="B1599" t="s">
        <v>21</v>
      </c>
      <c r="C1599" t="s">
        <v>22</v>
      </c>
      <c r="D1599" t="s">
        <v>30</v>
      </c>
      <c r="E1599">
        <v>5</v>
      </c>
      <c r="F1599">
        <v>3</v>
      </c>
      <c r="G1599" t="s">
        <v>24</v>
      </c>
      <c r="H1599">
        <v>2605</v>
      </c>
      <c r="I1599" t="s">
        <v>34</v>
      </c>
      <c r="J1599">
        <v>2</v>
      </c>
      <c r="K1599" t="s">
        <v>43</v>
      </c>
      <c r="L1599" t="s">
        <v>27</v>
      </c>
      <c r="M1599">
        <v>48830</v>
      </c>
      <c r="N1599">
        <v>1</v>
      </c>
      <c r="O1599">
        <v>18</v>
      </c>
      <c r="P1599">
        <v>1</v>
      </c>
      <c r="Q1599">
        <v>10</v>
      </c>
      <c r="R1599">
        <v>1</v>
      </c>
      <c r="S1599">
        <v>10</v>
      </c>
      <c r="T1599">
        <v>0</v>
      </c>
      <c r="U1599">
        <v>9</v>
      </c>
      <c r="V1599">
        <f>COUNTIF(tbl_HRMaster[EmployeeID],tbl_HRMaster[[#This Row],[EmployeeID]])</f>
        <v>1</v>
      </c>
      <c r="W1599">
        <f>IFERROR(INDEX(tbl_EmployeeSurvey[EnvironmentSatisfaction],MATCH(tbl_HRMaster[[#This Row],[EmployeeID]],tbl_EmployeeSurvey[EmployeeID],0)),"Not Found")</f>
        <v>3</v>
      </c>
      <c r="X1599">
        <f>IFERROR(INDEX(tbl_EmployeeSurvey[JobSatisfaction],MATCH(tbl_HRMaster[[#This Row],[EmployeeID]],tbl_EmployeeSurvey[EmployeeID],0)),"Not Found")</f>
        <v>4</v>
      </c>
      <c r="Y1599" s="5">
        <f>IFERROR(INDEX(tbl_EmployeeSurvey[WorkLifeBalance],MATCH(tbl_HRMaster[[#This Row],[EmployeeID]],tbl_EmployeeSurvey[EmployeeID],0)),"Not Found")</f>
        <v>3</v>
      </c>
      <c r="Z1599" s="5">
        <f>IFERROR(VLOOKUP(tbl_HRMaster[[#This Row],[EmployeeID]],tbl_ManagerSurvey[[EmployeeID]:[PerformanceRating]],2,FALSE),"Not Found")</f>
        <v>1</v>
      </c>
      <c r="AA1599" s="5">
        <f>IFERROR(VLOOKUP(tbl_HRMaster[[#This Row],[EmployeeID]],tbl_ManagerSurvey[[EmployeeID]:[PerformanceRating]],3,FALSE),"Not Found")</f>
        <v>3</v>
      </c>
      <c r="AB1599" s="5" t="str">
        <f>IF(tbl_HRMaster[[#This Row],[Attrition]]="Yes","Left","Active")</f>
        <v>Active</v>
      </c>
      <c r="AC1599" s="5" t="str">
        <f>_xlfn.IFS(tbl_HRMaster[[#This Row],[Age]]&lt;25,"Under 25",tbl_HRMaster[[#This Row],[Age]]&lt;35,"25-34",tbl_HRMaster[[#This Row],[Age]]&lt;45,"35-44",tbl_HRMaster[[#This Row],[Age]]&lt;55,"45-54",TRUE,"Above 54")</f>
        <v>35-44</v>
      </c>
      <c r="AD1599" s="5" t="str">
        <f>_xlfn.IFS(
tbl_HRMaster[[#This Row],[YearsAtCompany]]&lt;2,"&lt; 2 Years",
tbl_HRMaster[[#This Row],[YearsAtCompany]]&lt;5,"2-4 Years",
tbl_HRMaster[[#This Row],[YearsAtCompany]]&lt;10,"5-9 Years",
TRUE,"10+ Years"
)</f>
        <v>10+ Years</v>
      </c>
      <c r="AE1599" s="5">
        <f>IF(tbl_HRMaster[[#This Row],[Attrition]]="Yes",1,0)</f>
        <v>0</v>
      </c>
    </row>
    <row r="1600" spans="1:31" x14ac:dyDescent="0.25">
      <c r="A1600">
        <v>35</v>
      </c>
      <c r="B1600" t="s">
        <v>21</v>
      </c>
      <c r="C1600" t="s">
        <v>22</v>
      </c>
      <c r="D1600" t="s">
        <v>30</v>
      </c>
      <c r="E1600">
        <v>5</v>
      </c>
      <c r="F1600">
        <v>3</v>
      </c>
      <c r="G1600" t="s">
        <v>24</v>
      </c>
      <c r="H1600">
        <v>4075</v>
      </c>
      <c r="I1600" t="s">
        <v>34</v>
      </c>
      <c r="J1600">
        <v>2</v>
      </c>
      <c r="K1600" t="s">
        <v>43</v>
      </c>
      <c r="L1600" t="s">
        <v>27</v>
      </c>
      <c r="M1600">
        <v>48830</v>
      </c>
      <c r="N1600">
        <v>1</v>
      </c>
      <c r="O1600">
        <v>18</v>
      </c>
      <c r="P1600">
        <v>1</v>
      </c>
      <c r="Q1600">
        <v>10</v>
      </c>
      <c r="R1600">
        <v>1</v>
      </c>
      <c r="S1600">
        <v>10</v>
      </c>
      <c r="T1600">
        <v>0</v>
      </c>
      <c r="U1600">
        <v>9</v>
      </c>
      <c r="V1600">
        <f>COUNTIF(tbl_HRMaster[EmployeeID],tbl_HRMaster[[#This Row],[EmployeeID]])</f>
        <v>1</v>
      </c>
      <c r="W1600">
        <f>IFERROR(INDEX(tbl_EmployeeSurvey[EnvironmentSatisfaction],MATCH(tbl_HRMaster[[#This Row],[EmployeeID]],tbl_EmployeeSurvey[EmployeeID],0)),"Not Found")</f>
        <v>3</v>
      </c>
      <c r="X1600">
        <f>IFERROR(INDEX(tbl_EmployeeSurvey[JobSatisfaction],MATCH(tbl_HRMaster[[#This Row],[EmployeeID]],tbl_EmployeeSurvey[EmployeeID],0)),"Not Found")</f>
        <v>4</v>
      </c>
      <c r="Y1600" s="5">
        <f>IFERROR(INDEX(tbl_EmployeeSurvey[WorkLifeBalance],MATCH(tbl_HRMaster[[#This Row],[EmployeeID]],tbl_EmployeeSurvey[EmployeeID],0)),"Not Found")</f>
        <v>3</v>
      </c>
      <c r="Z1600" s="5">
        <f>IFERROR(VLOOKUP(tbl_HRMaster[[#This Row],[EmployeeID]],tbl_ManagerSurvey[[EmployeeID]:[PerformanceRating]],2,FALSE),"Not Found")</f>
        <v>1</v>
      </c>
      <c r="AA1600" s="5">
        <f>IFERROR(VLOOKUP(tbl_HRMaster[[#This Row],[EmployeeID]],tbl_ManagerSurvey[[EmployeeID]:[PerformanceRating]],3,FALSE),"Not Found")</f>
        <v>3</v>
      </c>
      <c r="AB1600" s="5" t="str">
        <f>IF(tbl_HRMaster[[#This Row],[Attrition]]="Yes","Left","Active")</f>
        <v>Active</v>
      </c>
      <c r="AC1600" s="5" t="str">
        <f>_xlfn.IFS(tbl_HRMaster[[#This Row],[Age]]&lt;25,"Under 25",tbl_HRMaster[[#This Row],[Age]]&lt;35,"25-34",tbl_HRMaster[[#This Row],[Age]]&lt;45,"35-44",tbl_HRMaster[[#This Row],[Age]]&lt;55,"45-54",TRUE,"Above 54")</f>
        <v>35-44</v>
      </c>
      <c r="AD1600" s="5" t="str">
        <f>_xlfn.IFS(
tbl_HRMaster[[#This Row],[YearsAtCompany]]&lt;2,"&lt; 2 Years",
tbl_HRMaster[[#This Row],[YearsAtCompany]]&lt;5,"2-4 Years",
tbl_HRMaster[[#This Row],[YearsAtCompany]]&lt;10,"5-9 Years",
TRUE,"10+ Years"
)</f>
        <v>10+ Years</v>
      </c>
      <c r="AE1600" s="5">
        <f>IF(tbl_HRMaster[[#This Row],[Attrition]]="Yes",1,0)</f>
        <v>0</v>
      </c>
    </row>
    <row r="1601" spans="1:31" x14ac:dyDescent="0.25">
      <c r="A1601">
        <v>37</v>
      </c>
      <c r="B1601" t="s">
        <v>21</v>
      </c>
      <c r="C1601" t="s">
        <v>29</v>
      </c>
      <c r="D1601" t="s">
        <v>23</v>
      </c>
      <c r="E1601">
        <v>2</v>
      </c>
      <c r="F1601">
        <v>4</v>
      </c>
      <c r="G1601" t="s">
        <v>24</v>
      </c>
      <c r="H1601">
        <v>1435</v>
      </c>
      <c r="I1601" t="s">
        <v>34</v>
      </c>
      <c r="J1601">
        <v>2</v>
      </c>
      <c r="K1601" t="s">
        <v>40</v>
      </c>
      <c r="L1601" t="s">
        <v>41</v>
      </c>
      <c r="M1601">
        <v>52380</v>
      </c>
      <c r="N1601">
        <v>1</v>
      </c>
      <c r="O1601">
        <v>15</v>
      </c>
      <c r="P1601">
        <v>1</v>
      </c>
      <c r="Q1601">
        <v>10</v>
      </c>
      <c r="R1601">
        <v>5</v>
      </c>
      <c r="S1601">
        <v>10</v>
      </c>
      <c r="T1601">
        <v>0</v>
      </c>
      <c r="U1601">
        <v>7</v>
      </c>
      <c r="V1601">
        <f>COUNTIF(tbl_HRMaster[EmployeeID],tbl_HRMaster[[#This Row],[EmployeeID]])</f>
        <v>1</v>
      </c>
      <c r="W1601">
        <f>IFERROR(INDEX(tbl_EmployeeSurvey[EnvironmentSatisfaction],MATCH(tbl_HRMaster[[#This Row],[EmployeeID]],tbl_EmployeeSurvey[EmployeeID],0)),"Not Found")</f>
        <v>2</v>
      </c>
      <c r="X1601">
        <f>IFERROR(INDEX(tbl_EmployeeSurvey[JobSatisfaction],MATCH(tbl_HRMaster[[#This Row],[EmployeeID]],tbl_EmployeeSurvey[EmployeeID],0)),"Not Found")</f>
        <v>4</v>
      </c>
      <c r="Y1601" s="5">
        <f>IFERROR(INDEX(tbl_EmployeeSurvey[WorkLifeBalance],MATCH(tbl_HRMaster[[#This Row],[EmployeeID]],tbl_EmployeeSurvey[EmployeeID],0)),"Not Found")</f>
        <v>3</v>
      </c>
      <c r="Z1601" s="5">
        <f>IFERROR(VLOOKUP(tbl_HRMaster[[#This Row],[EmployeeID]],tbl_ManagerSurvey[[EmployeeID]:[PerformanceRating]],2,FALSE),"Not Found")</f>
        <v>3</v>
      </c>
      <c r="AA1601" s="5">
        <f>IFERROR(VLOOKUP(tbl_HRMaster[[#This Row],[EmployeeID]],tbl_ManagerSurvey[[EmployeeID]:[PerformanceRating]],3,FALSE),"Not Found")</f>
        <v>3</v>
      </c>
      <c r="AB1601" s="5" t="str">
        <f>IF(tbl_HRMaster[[#This Row],[Attrition]]="Yes","Left","Active")</f>
        <v>Active</v>
      </c>
      <c r="AC1601" s="5" t="str">
        <f>_xlfn.IFS(tbl_HRMaster[[#This Row],[Age]]&lt;25,"Under 25",tbl_HRMaster[[#This Row],[Age]]&lt;35,"25-34",tbl_HRMaster[[#This Row],[Age]]&lt;45,"35-44",tbl_HRMaster[[#This Row],[Age]]&lt;55,"45-54",TRUE,"Above 54")</f>
        <v>35-44</v>
      </c>
      <c r="AD1601" s="5" t="str">
        <f>_xlfn.IFS(
tbl_HRMaster[[#This Row],[YearsAtCompany]]&lt;2,"&lt; 2 Years",
tbl_HRMaster[[#This Row],[YearsAtCompany]]&lt;5,"2-4 Years",
tbl_HRMaster[[#This Row],[YearsAtCompany]]&lt;10,"5-9 Years",
TRUE,"10+ Years"
)</f>
        <v>10+ Years</v>
      </c>
      <c r="AE1601" s="5">
        <f>IF(tbl_HRMaster[[#This Row],[Attrition]]="Yes",1,0)</f>
        <v>0</v>
      </c>
    </row>
    <row r="1602" spans="1:31" x14ac:dyDescent="0.25">
      <c r="A1602">
        <v>37</v>
      </c>
      <c r="B1602" t="s">
        <v>21</v>
      </c>
      <c r="C1602" t="s">
        <v>29</v>
      </c>
      <c r="D1602" t="s">
        <v>23</v>
      </c>
      <c r="E1602">
        <v>2</v>
      </c>
      <c r="F1602">
        <v>4</v>
      </c>
      <c r="G1602" t="s">
        <v>24</v>
      </c>
      <c r="H1602">
        <v>2905</v>
      </c>
      <c r="I1602" t="s">
        <v>34</v>
      </c>
      <c r="J1602">
        <v>2</v>
      </c>
      <c r="K1602" t="s">
        <v>40</v>
      </c>
      <c r="L1602" t="s">
        <v>41</v>
      </c>
      <c r="M1602">
        <v>52380</v>
      </c>
      <c r="N1602">
        <v>1</v>
      </c>
      <c r="O1602">
        <v>15</v>
      </c>
      <c r="P1602">
        <v>1</v>
      </c>
      <c r="Q1602">
        <v>10</v>
      </c>
      <c r="R1602">
        <v>5</v>
      </c>
      <c r="S1602">
        <v>10</v>
      </c>
      <c r="T1602">
        <v>0</v>
      </c>
      <c r="U1602">
        <v>7</v>
      </c>
      <c r="V1602">
        <f>COUNTIF(tbl_HRMaster[EmployeeID],tbl_HRMaster[[#This Row],[EmployeeID]])</f>
        <v>1</v>
      </c>
      <c r="W1602">
        <f>IFERROR(INDEX(tbl_EmployeeSurvey[EnvironmentSatisfaction],MATCH(tbl_HRMaster[[#This Row],[EmployeeID]],tbl_EmployeeSurvey[EmployeeID],0)),"Not Found")</f>
        <v>2</v>
      </c>
      <c r="X1602">
        <f>IFERROR(INDEX(tbl_EmployeeSurvey[JobSatisfaction],MATCH(tbl_HRMaster[[#This Row],[EmployeeID]],tbl_EmployeeSurvey[EmployeeID],0)),"Not Found")</f>
        <v>4</v>
      </c>
      <c r="Y1602" s="5">
        <f>IFERROR(INDEX(tbl_EmployeeSurvey[WorkLifeBalance],MATCH(tbl_HRMaster[[#This Row],[EmployeeID]],tbl_EmployeeSurvey[EmployeeID],0)),"Not Found")</f>
        <v>3</v>
      </c>
      <c r="Z1602" s="5">
        <f>IFERROR(VLOOKUP(tbl_HRMaster[[#This Row],[EmployeeID]],tbl_ManagerSurvey[[EmployeeID]:[PerformanceRating]],2,FALSE),"Not Found")</f>
        <v>3</v>
      </c>
      <c r="AA1602" s="5">
        <f>IFERROR(VLOOKUP(tbl_HRMaster[[#This Row],[EmployeeID]],tbl_ManagerSurvey[[EmployeeID]:[PerformanceRating]],3,FALSE),"Not Found")</f>
        <v>3</v>
      </c>
      <c r="AB1602" s="5" t="str">
        <f>IF(tbl_HRMaster[[#This Row],[Attrition]]="Yes","Left","Active")</f>
        <v>Active</v>
      </c>
      <c r="AC1602" s="5" t="str">
        <f>_xlfn.IFS(tbl_HRMaster[[#This Row],[Age]]&lt;25,"Under 25",tbl_HRMaster[[#This Row],[Age]]&lt;35,"25-34",tbl_HRMaster[[#This Row],[Age]]&lt;45,"35-44",tbl_HRMaster[[#This Row],[Age]]&lt;55,"45-54",TRUE,"Above 54")</f>
        <v>35-44</v>
      </c>
      <c r="AD1602" s="5" t="str">
        <f>_xlfn.IFS(
tbl_HRMaster[[#This Row],[YearsAtCompany]]&lt;2,"&lt; 2 Years",
tbl_HRMaster[[#This Row],[YearsAtCompany]]&lt;5,"2-4 Years",
tbl_HRMaster[[#This Row],[YearsAtCompany]]&lt;10,"5-9 Years",
TRUE,"10+ Years"
)</f>
        <v>10+ Years</v>
      </c>
      <c r="AE1602" s="5">
        <f>IF(tbl_HRMaster[[#This Row],[Attrition]]="Yes",1,0)</f>
        <v>0</v>
      </c>
    </row>
    <row r="1603" spans="1:31" x14ac:dyDescent="0.25">
      <c r="A1603">
        <v>37</v>
      </c>
      <c r="B1603" t="s">
        <v>21</v>
      </c>
      <c r="C1603" t="s">
        <v>29</v>
      </c>
      <c r="D1603" t="s">
        <v>23</v>
      </c>
      <c r="E1603">
        <v>2</v>
      </c>
      <c r="F1603">
        <v>4</v>
      </c>
      <c r="G1603" t="s">
        <v>24</v>
      </c>
      <c r="H1603">
        <v>4375</v>
      </c>
      <c r="I1603" t="s">
        <v>34</v>
      </c>
      <c r="J1603">
        <v>2</v>
      </c>
      <c r="K1603" t="s">
        <v>40</v>
      </c>
      <c r="L1603" t="s">
        <v>41</v>
      </c>
      <c r="M1603">
        <v>52380</v>
      </c>
      <c r="N1603">
        <v>1</v>
      </c>
      <c r="O1603">
        <v>15</v>
      </c>
      <c r="P1603">
        <v>1</v>
      </c>
      <c r="Q1603">
        <v>10</v>
      </c>
      <c r="R1603">
        <v>5</v>
      </c>
      <c r="S1603">
        <v>10</v>
      </c>
      <c r="T1603">
        <v>0</v>
      </c>
      <c r="U1603">
        <v>7</v>
      </c>
      <c r="V1603">
        <f>COUNTIF(tbl_HRMaster[EmployeeID],tbl_HRMaster[[#This Row],[EmployeeID]])</f>
        <v>1</v>
      </c>
      <c r="W1603">
        <f>IFERROR(INDEX(tbl_EmployeeSurvey[EnvironmentSatisfaction],MATCH(tbl_HRMaster[[#This Row],[EmployeeID]],tbl_EmployeeSurvey[EmployeeID],0)),"Not Found")</f>
        <v>2</v>
      </c>
      <c r="X1603">
        <f>IFERROR(INDEX(tbl_EmployeeSurvey[JobSatisfaction],MATCH(tbl_HRMaster[[#This Row],[EmployeeID]],tbl_EmployeeSurvey[EmployeeID],0)),"Not Found")</f>
        <v>4</v>
      </c>
      <c r="Y1603" s="5">
        <f>IFERROR(INDEX(tbl_EmployeeSurvey[WorkLifeBalance],MATCH(tbl_HRMaster[[#This Row],[EmployeeID]],tbl_EmployeeSurvey[EmployeeID],0)),"Not Found")</f>
        <v>3</v>
      </c>
      <c r="Z1603" s="5">
        <f>IFERROR(VLOOKUP(tbl_HRMaster[[#This Row],[EmployeeID]],tbl_ManagerSurvey[[EmployeeID]:[PerformanceRating]],2,FALSE),"Not Found")</f>
        <v>3</v>
      </c>
      <c r="AA1603" s="5">
        <f>IFERROR(VLOOKUP(tbl_HRMaster[[#This Row],[EmployeeID]],tbl_ManagerSurvey[[EmployeeID]:[PerformanceRating]],3,FALSE),"Not Found")</f>
        <v>3</v>
      </c>
      <c r="AB1603" s="5" t="str">
        <f>IF(tbl_HRMaster[[#This Row],[Attrition]]="Yes","Left","Active")</f>
        <v>Active</v>
      </c>
      <c r="AC1603" s="5" t="str">
        <f>_xlfn.IFS(tbl_HRMaster[[#This Row],[Age]]&lt;25,"Under 25",tbl_HRMaster[[#This Row],[Age]]&lt;35,"25-34",tbl_HRMaster[[#This Row],[Age]]&lt;45,"35-44",tbl_HRMaster[[#This Row],[Age]]&lt;55,"45-54",TRUE,"Above 54")</f>
        <v>35-44</v>
      </c>
      <c r="AD1603" s="5" t="str">
        <f>_xlfn.IFS(
tbl_HRMaster[[#This Row],[YearsAtCompany]]&lt;2,"&lt; 2 Years",
tbl_HRMaster[[#This Row],[YearsAtCompany]]&lt;5,"2-4 Years",
tbl_HRMaster[[#This Row],[YearsAtCompany]]&lt;10,"5-9 Years",
TRUE,"10+ Years"
)</f>
        <v>10+ Years</v>
      </c>
      <c r="AE1603" s="5">
        <f>IF(tbl_HRMaster[[#This Row],[Attrition]]="Yes",1,0)</f>
        <v>0</v>
      </c>
    </row>
    <row r="1604" spans="1:31" x14ac:dyDescent="0.25">
      <c r="A1604">
        <v>41</v>
      </c>
      <c r="B1604" t="s">
        <v>21</v>
      </c>
      <c r="C1604" t="s">
        <v>22</v>
      </c>
      <c r="D1604" t="s">
        <v>23</v>
      </c>
      <c r="E1604">
        <v>1</v>
      </c>
      <c r="F1604">
        <v>4</v>
      </c>
      <c r="G1604" t="s">
        <v>24</v>
      </c>
      <c r="H1604">
        <v>526</v>
      </c>
      <c r="I1604" t="s">
        <v>25</v>
      </c>
      <c r="J1604">
        <v>1</v>
      </c>
      <c r="K1604" t="s">
        <v>39</v>
      </c>
      <c r="L1604" t="s">
        <v>27</v>
      </c>
      <c r="M1604">
        <v>52570</v>
      </c>
      <c r="N1604">
        <v>1</v>
      </c>
      <c r="O1604">
        <v>14</v>
      </c>
      <c r="P1604">
        <v>0</v>
      </c>
      <c r="Q1604">
        <v>10</v>
      </c>
      <c r="R1604">
        <v>2</v>
      </c>
      <c r="S1604">
        <v>10</v>
      </c>
      <c r="T1604">
        <v>0</v>
      </c>
      <c r="U1604">
        <v>8</v>
      </c>
      <c r="V1604">
        <f>COUNTIF(tbl_HRMaster[EmployeeID],tbl_HRMaster[[#This Row],[EmployeeID]])</f>
        <v>1</v>
      </c>
      <c r="W1604">
        <f>IFERROR(INDEX(tbl_EmployeeSurvey[EnvironmentSatisfaction],MATCH(tbl_HRMaster[[#This Row],[EmployeeID]],tbl_EmployeeSurvey[EmployeeID],0)),"Not Found")</f>
        <v>2</v>
      </c>
      <c r="X1604">
        <f>IFERROR(INDEX(tbl_EmployeeSurvey[JobSatisfaction],MATCH(tbl_HRMaster[[#This Row],[EmployeeID]],tbl_EmployeeSurvey[EmployeeID],0)),"Not Found")</f>
        <v>3</v>
      </c>
      <c r="Y1604" s="5">
        <f>IFERROR(INDEX(tbl_EmployeeSurvey[WorkLifeBalance],MATCH(tbl_HRMaster[[#This Row],[EmployeeID]],tbl_EmployeeSurvey[EmployeeID],0)),"Not Found")</f>
        <v>3</v>
      </c>
      <c r="Z1604" s="5">
        <f>IFERROR(VLOOKUP(tbl_HRMaster[[#This Row],[EmployeeID]],tbl_ManagerSurvey[[EmployeeID]:[PerformanceRating]],2,FALSE),"Not Found")</f>
        <v>4</v>
      </c>
      <c r="AA1604" s="5">
        <f>IFERROR(VLOOKUP(tbl_HRMaster[[#This Row],[EmployeeID]],tbl_ManagerSurvey[[EmployeeID]:[PerformanceRating]],3,FALSE),"Not Found")</f>
        <v>3</v>
      </c>
      <c r="AB1604" s="5" t="str">
        <f>IF(tbl_HRMaster[[#This Row],[Attrition]]="Yes","Left","Active")</f>
        <v>Active</v>
      </c>
      <c r="AC1604" s="5" t="str">
        <f>_xlfn.IFS(tbl_HRMaster[[#This Row],[Age]]&lt;25,"Under 25",tbl_HRMaster[[#This Row],[Age]]&lt;35,"25-34",tbl_HRMaster[[#This Row],[Age]]&lt;45,"35-44",tbl_HRMaster[[#This Row],[Age]]&lt;55,"45-54",TRUE,"Above 54")</f>
        <v>35-44</v>
      </c>
      <c r="AD1604" s="5" t="str">
        <f>_xlfn.IFS(
tbl_HRMaster[[#This Row],[YearsAtCompany]]&lt;2,"&lt; 2 Years",
tbl_HRMaster[[#This Row],[YearsAtCompany]]&lt;5,"2-4 Years",
tbl_HRMaster[[#This Row],[YearsAtCompany]]&lt;10,"5-9 Years",
TRUE,"10+ Years"
)</f>
        <v>10+ Years</v>
      </c>
      <c r="AE1604" s="5">
        <f>IF(tbl_HRMaster[[#This Row],[Attrition]]="Yes",1,0)</f>
        <v>0</v>
      </c>
    </row>
    <row r="1605" spans="1:31" x14ac:dyDescent="0.25">
      <c r="A1605">
        <v>41</v>
      </c>
      <c r="B1605" t="s">
        <v>21</v>
      </c>
      <c r="C1605" t="s">
        <v>22</v>
      </c>
      <c r="D1605" t="s">
        <v>23</v>
      </c>
      <c r="E1605">
        <v>1</v>
      </c>
      <c r="F1605">
        <v>4</v>
      </c>
      <c r="G1605" t="s">
        <v>24</v>
      </c>
      <c r="H1605">
        <v>1996</v>
      </c>
      <c r="I1605" t="s">
        <v>25</v>
      </c>
      <c r="J1605">
        <v>1</v>
      </c>
      <c r="K1605" t="s">
        <v>39</v>
      </c>
      <c r="L1605" t="s">
        <v>27</v>
      </c>
      <c r="M1605">
        <v>52570</v>
      </c>
      <c r="N1605">
        <v>1</v>
      </c>
      <c r="O1605">
        <v>14</v>
      </c>
      <c r="P1605">
        <v>0</v>
      </c>
      <c r="Q1605">
        <v>10</v>
      </c>
      <c r="R1605">
        <v>2</v>
      </c>
      <c r="S1605">
        <v>10</v>
      </c>
      <c r="T1605">
        <v>0</v>
      </c>
      <c r="U1605">
        <v>8</v>
      </c>
      <c r="V1605">
        <f>COUNTIF(tbl_HRMaster[EmployeeID],tbl_HRMaster[[#This Row],[EmployeeID]])</f>
        <v>1</v>
      </c>
      <c r="W1605">
        <f>IFERROR(INDEX(tbl_EmployeeSurvey[EnvironmentSatisfaction],MATCH(tbl_HRMaster[[#This Row],[EmployeeID]],tbl_EmployeeSurvey[EmployeeID],0)),"Not Found")</f>
        <v>2</v>
      </c>
      <c r="X1605">
        <f>IFERROR(INDEX(tbl_EmployeeSurvey[JobSatisfaction],MATCH(tbl_HRMaster[[#This Row],[EmployeeID]],tbl_EmployeeSurvey[EmployeeID],0)),"Not Found")</f>
        <v>3</v>
      </c>
      <c r="Y1605" s="5">
        <f>IFERROR(INDEX(tbl_EmployeeSurvey[WorkLifeBalance],MATCH(tbl_HRMaster[[#This Row],[EmployeeID]],tbl_EmployeeSurvey[EmployeeID],0)),"Not Found")</f>
        <v>3</v>
      </c>
      <c r="Z1605" s="5">
        <f>IFERROR(VLOOKUP(tbl_HRMaster[[#This Row],[EmployeeID]],tbl_ManagerSurvey[[EmployeeID]:[PerformanceRating]],2,FALSE),"Not Found")</f>
        <v>4</v>
      </c>
      <c r="AA1605" s="5">
        <f>IFERROR(VLOOKUP(tbl_HRMaster[[#This Row],[EmployeeID]],tbl_ManagerSurvey[[EmployeeID]:[PerformanceRating]],3,FALSE),"Not Found")</f>
        <v>3</v>
      </c>
      <c r="AB1605" s="5" t="str">
        <f>IF(tbl_HRMaster[[#This Row],[Attrition]]="Yes","Left","Active")</f>
        <v>Active</v>
      </c>
      <c r="AC1605" s="5" t="str">
        <f>_xlfn.IFS(tbl_HRMaster[[#This Row],[Age]]&lt;25,"Under 25",tbl_HRMaster[[#This Row],[Age]]&lt;35,"25-34",tbl_HRMaster[[#This Row],[Age]]&lt;45,"35-44",tbl_HRMaster[[#This Row],[Age]]&lt;55,"45-54",TRUE,"Above 54")</f>
        <v>35-44</v>
      </c>
      <c r="AD1605" s="5" t="str">
        <f>_xlfn.IFS(
tbl_HRMaster[[#This Row],[YearsAtCompany]]&lt;2,"&lt; 2 Years",
tbl_HRMaster[[#This Row],[YearsAtCompany]]&lt;5,"2-4 Years",
tbl_HRMaster[[#This Row],[YearsAtCompany]]&lt;10,"5-9 Years",
TRUE,"10+ Years"
)</f>
        <v>10+ Years</v>
      </c>
      <c r="AE1605" s="5">
        <f>IF(tbl_HRMaster[[#This Row],[Attrition]]="Yes",1,0)</f>
        <v>0</v>
      </c>
    </row>
    <row r="1606" spans="1:31" x14ac:dyDescent="0.25">
      <c r="A1606">
        <v>41</v>
      </c>
      <c r="B1606" t="s">
        <v>21</v>
      </c>
      <c r="C1606" t="s">
        <v>22</v>
      </c>
      <c r="D1606" t="s">
        <v>23</v>
      </c>
      <c r="E1606">
        <v>1</v>
      </c>
      <c r="F1606">
        <v>4</v>
      </c>
      <c r="G1606" t="s">
        <v>24</v>
      </c>
      <c r="H1606">
        <v>3466</v>
      </c>
      <c r="I1606" t="s">
        <v>25</v>
      </c>
      <c r="J1606">
        <v>1</v>
      </c>
      <c r="K1606" t="s">
        <v>39</v>
      </c>
      <c r="L1606" t="s">
        <v>27</v>
      </c>
      <c r="M1606">
        <v>52570</v>
      </c>
      <c r="N1606">
        <v>1</v>
      </c>
      <c r="O1606">
        <v>14</v>
      </c>
      <c r="P1606">
        <v>0</v>
      </c>
      <c r="Q1606">
        <v>10</v>
      </c>
      <c r="R1606">
        <v>2</v>
      </c>
      <c r="S1606">
        <v>10</v>
      </c>
      <c r="T1606">
        <v>0</v>
      </c>
      <c r="U1606">
        <v>8</v>
      </c>
      <c r="V1606">
        <f>COUNTIF(tbl_HRMaster[EmployeeID],tbl_HRMaster[[#This Row],[EmployeeID]])</f>
        <v>1</v>
      </c>
      <c r="W1606">
        <f>IFERROR(INDEX(tbl_EmployeeSurvey[EnvironmentSatisfaction],MATCH(tbl_HRMaster[[#This Row],[EmployeeID]],tbl_EmployeeSurvey[EmployeeID],0)),"Not Found")</f>
        <v>2</v>
      </c>
      <c r="X1606">
        <f>IFERROR(INDEX(tbl_EmployeeSurvey[JobSatisfaction],MATCH(tbl_HRMaster[[#This Row],[EmployeeID]],tbl_EmployeeSurvey[EmployeeID],0)),"Not Found")</f>
        <v>3</v>
      </c>
      <c r="Y1606" s="5">
        <f>IFERROR(INDEX(tbl_EmployeeSurvey[WorkLifeBalance],MATCH(tbl_HRMaster[[#This Row],[EmployeeID]],tbl_EmployeeSurvey[EmployeeID],0)),"Not Found")</f>
        <v>3</v>
      </c>
      <c r="Z1606" s="5">
        <f>IFERROR(VLOOKUP(tbl_HRMaster[[#This Row],[EmployeeID]],tbl_ManagerSurvey[[EmployeeID]:[PerformanceRating]],2,FALSE),"Not Found")</f>
        <v>4</v>
      </c>
      <c r="AA1606" s="5">
        <f>IFERROR(VLOOKUP(tbl_HRMaster[[#This Row],[EmployeeID]],tbl_ManagerSurvey[[EmployeeID]:[PerformanceRating]],3,FALSE),"Not Found")</f>
        <v>3</v>
      </c>
      <c r="AB1606" s="5" t="str">
        <f>IF(tbl_HRMaster[[#This Row],[Attrition]]="Yes","Left","Active")</f>
        <v>Active</v>
      </c>
      <c r="AC1606" s="5" t="str">
        <f>_xlfn.IFS(tbl_HRMaster[[#This Row],[Age]]&lt;25,"Under 25",tbl_HRMaster[[#This Row],[Age]]&lt;35,"25-34",tbl_HRMaster[[#This Row],[Age]]&lt;45,"35-44",tbl_HRMaster[[#This Row],[Age]]&lt;55,"45-54",TRUE,"Above 54")</f>
        <v>35-44</v>
      </c>
      <c r="AD1606" s="5" t="str">
        <f>_xlfn.IFS(
tbl_HRMaster[[#This Row],[YearsAtCompany]]&lt;2,"&lt; 2 Years",
tbl_HRMaster[[#This Row],[YearsAtCompany]]&lt;5,"2-4 Years",
tbl_HRMaster[[#This Row],[YearsAtCompany]]&lt;10,"5-9 Years",
TRUE,"10+ Years"
)</f>
        <v>10+ Years</v>
      </c>
      <c r="AE1606" s="5">
        <f>IF(tbl_HRMaster[[#This Row],[Attrition]]="Yes",1,0)</f>
        <v>0</v>
      </c>
    </row>
    <row r="1607" spans="1:31" x14ac:dyDescent="0.25">
      <c r="A1607">
        <v>29</v>
      </c>
      <c r="B1607" t="s">
        <v>21</v>
      </c>
      <c r="C1607" t="s">
        <v>36</v>
      </c>
      <c r="D1607" t="s">
        <v>30</v>
      </c>
      <c r="E1607">
        <v>10</v>
      </c>
      <c r="F1607">
        <v>4</v>
      </c>
      <c r="G1607" t="s">
        <v>46</v>
      </c>
      <c r="H1607">
        <v>1368</v>
      </c>
      <c r="I1607" t="s">
        <v>34</v>
      </c>
      <c r="J1607">
        <v>3</v>
      </c>
      <c r="K1607" t="s">
        <v>26</v>
      </c>
      <c r="L1607" t="s">
        <v>27</v>
      </c>
      <c r="M1607">
        <v>58690</v>
      </c>
      <c r="N1607">
        <v>1</v>
      </c>
      <c r="O1607">
        <v>11</v>
      </c>
      <c r="P1607">
        <v>1</v>
      </c>
      <c r="Q1607">
        <v>10</v>
      </c>
      <c r="R1607">
        <v>6</v>
      </c>
      <c r="S1607">
        <v>10</v>
      </c>
      <c r="T1607">
        <v>0</v>
      </c>
      <c r="U1607">
        <v>9</v>
      </c>
      <c r="V1607">
        <f>COUNTIF(tbl_HRMaster[EmployeeID],tbl_HRMaster[[#This Row],[EmployeeID]])</f>
        <v>1</v>
      </c>
      <c r="W1607">
        <f>IFERROR(INDEX(tbl_EmployeeSurvey[EnvironmentSatisfaction],MATCH(tbl_HRMaster[[#This Row],[EmployeeID]],tbl_EmployeeSurvey[EmployeeID],0)),"Not Found")</f>
        <v>4</v>
      </c>
      <c r="X1607">
        <f>IFERROR(INDEX(tbl_EmployeeSurvey[JobSatisfaction],MATCH(tbl_HRMaster[[#This Row],[EmployeeID]],tbl_EmployeeSurvey[EmployeeID],0)),"Not Found")</f>
        <v>3</v>
      </c>
      <c r="Y1607" s="5">
        <f>IFERROR(INDEX(tbl_EmployeeSurvey[WorkLifeBalance],MATCH(tbl_HRMaster[[#This Row],[EmployeeID]],tbl_EmployeeSurvey[EmployeeID],0)),"Not Found")</f>
        <v>3</v>
      </c>
      <c r="Z1607" s="5">
        <f>IFERROR(VLOOKUP(tbl_HRMaster[[#This Row],[EmployeeID]],tbl_ManagerSurvey[[EmployeeID]:[PerformanceRating]],2,FALSE),"Not Found")</f>
        <v>4</v>
      </c>
      <c r="AA1607" s="5">
        <f>IFERROR(VLOOKUP(tbl_HRMaster[[#This Row],[EmployeeID]],tbl_ManagerSurvey[[EmployeeID]:[PerformanceRating]],3,FALSE),"Not Found")</f>
        <v>3</v>
      </c>
      <c r="AB1607" s="5" t="str">
        <f>IF(tbl_HRMaster[[#This Row],[Attrition]]="Yes","Left","Active")</f>
        <v>Active</v>
      </c>
      <c r="AC1607" s="5" t="str">
        <f>_xlfn.IFS(tbl_HRMaster[[#This Row],[Age]]&lt;25,"Under 25",tbl_HRMaster[[#This Row],[Age]]&lt;35,"25-34",tbl_HRMaster[[#This Row],[Age]]&lt;45,"35-44",tbl_HRMaster[[#This Row],[Age]]&lt;55,"45-54",TRUE,"Above 54")</f>
        <v>25-34</v>
      </c>
      <c r="AD1607" s="5" t="str">
        <f>_xlfn.IFS(
tbl_HRMaster[[#This Row],[YearsAtCompany]]&lt;2,"&lt; 2 Years",
tbl_HRMaster[[#This Row],[YearsAtCompany]]&lt;5,"2-4 Years",
tbl_HRMaster[[#This Row],[YearsAtCompany]]&lt;10,"5-9 Years",
TRUE,"10+ Years"
)</f>
        <v>10+ Years</v>
      </c>
      <c r="AE1607" s="5">
        <f>IF(tbl_HRMaster[[#This Row],[Attrition]]="Yes",1,0)</f>
        <v>0</v>
      </c>
    </row>
    <row r="1608" spans="1:31" x14ac:dyDescent="0.25">
      <c r="A1608">
        <v>29</v>
      </c>
      <c r="B1608" t="s">
        <v>21</v>
      </c>
      <c r="C1608" t="s">
        <v>36</v>
      </c>
      <c r="D1608" t="s">
        <v>30</v>
      </c>
      <c r="E1608">
        <v>10</v>
      </c>
      <c r="F1608">
        <v>4</v>
      </c>
      <c r="G1608" t="s">
        <v>46</v>
      </c>
      <c r="H1608">
        <v>2838</v>
      </c>
      <c r="I1608" t="s">
        <v>34</v>
      </c>
      <c r="J1608">
        <v>3</v>
      </c>
      <c r="K1608" t="s">
        <v>26</v>
      </c>
      <c r="L1608" t="s">
        <v>27</v>
      </c>
      <c r="M1608">
        <v>58690</v>
      </c>
      <c r="N1608">
        <v>1</v>
      </c>
      <c r="O1608">
        <v>11</v>
      </c>
      <c r="P1608">
        <v>1</v>
      </c>
      <c r="Q1608">
        <v>10</v>
      </c>
      <c r="R1608">
        <v>6</v>
      </c>
      <c r="S1608">
        <v>10</v>
      </c>
      <c r="T1608">
        <v>0</v>
      </c>
      <c r="U1608">
        <v>9</v>
      </c>
      <c r="V1608">
        <f>COUNTIF(tbl_HRMaster[EmployeeID],tbl_HRMaster[[#This Row],[EmployeeID]])</f>
        <v>1</v>
      </c>
      <c r="W1608">
        <f>IFERROR(INDEX(tbl_EmployeeSurvey[EnvironmentSatisfaction],MATCH(tbl_HRMaster[[#This Row],[EmployeeID]],tbl_EmployeeSurvey[EmployeeID],0)),"Not Found")</f>
        <v>4</v>
      </c>
      <c r="X1608">
        <f>IFERROR(INDEX(tbl_EmployeeSurvey[JobSatisfaction],MATCH(tbl_HRMaster[[#This Row],[EmployeeID]],tbl_EmployeeSurvey[EmployeeID],0)),"Not Found")</f>
        <v>3</v>
      </c>
      <c r="Y1608" s="5">
        <f>IFERROR(INDEX(tbl_EmployeeSurvey[WorkLifeBalance],MATCH(tbl_HRMaster[[#This Row],[EmployeeID]],tbl_EmployeeSurvey[EmployeeID],0)),"Not Found")</f>
        <v>3</v>
      </c>
      <c r="Z1608" s="5">
        <f>IFERROR(VLOOKUP(tbl_HRMaster[[#This Row],[EmployeeID]],tbl_ManagerSurvey[[EmployeeID]:[PerformanceRating]],2,FALSE),"Not Found")</f>
        <v>4</v>
      </c>
      <c r="AA1608" s="5">
        <f>IFERROR(VLOOKUP(tbl_HRMaster[[#This Row],[EmployeeID]],tbl_ManagerSurvey[[EmployeeID]:[PerformanceRating]],3,FALSE),"Not Found")</f>
        <v>3</v>
      </c>
      <c r="AB1608" s="5" t="str">
        <f>IF(tbl_HRMaster[[#This Row],[Attrition]]="Yes","Left","Active")</f>
        <v>Active</v>
      </c>
      <c r="AC1608" s="5" t="str">
        <f>_xlfn.IFS(tbl_HRMaster[[#This Row],[Age]]&lt;25,"Under 25",tbl_HRMaster[[#This Row],[Age]]&lt;35,"25-34",tbl_HRMaster[[#This Row],[Age]]&lt;45,"35-44",tbl_HRMaster[[#This Row],[Age]]&lt;55,"45-54",TRUE,"Above 54")</f>
        <v>25-34</v>
      </c>
      <c r="AD1608" s="5" t="str">
        <f>_xlfn.IFS(
tbl_HRMaster[[#This Row],[YearsAtCompany]]&lt;2,"&lt; 2 Years",
tbl_HRMaster[[#This Row],[YearsAtCompany]]&lt;5,"2-4 Years",
tbl_HRMaster[[#This Row],[YearsAtCompany]]&lt;10,"5-9 Years",
TRUE,"10+ Years"
)</f>
        <v>10+ Years</v>
      </c>
      <c r="AE1608" s="5">
        <f>IF(tbl_HRMaster[[#This Row],[Attrition]]="Yes",1,0)</f>
        <v>0</v>
      </c>
    </row>
    <row r="1609" spans="1:31" x14ac:dyDescent="0.25">
      <c r="A1609">
        <v>29</v>
      </c>
      <c r="B1609" t="s">
        <v>21</v>
      </c>
      <c r="C1609" t="s">
        <v>36</v>
      </c>
      <c r="D1609" t="s">
        <v>30</v>
      </c>
      <c r="E1609">
        <v>10</v>
      </c>
      <c r="F1609">
        <v>4</v>
      </c>
      <c r="G1609" t="s">
        <v>46</v>
      </c>
      <c r="H1609">
        <v>4308</v>
      </c>
      <c r="I1609" t="s">
        <v>34</v>
      </c>
      <c r="J1609">
        <v>3</v>
      </c>
      <c r="K1609" t="s">
        <v>26</v>
      </c>
      <c r="L1609" t="s">
        <v>27</v>
      </c>
      <c r="M1609">
        <v>58690</v>
      </c>
      <c r="N1609">
        <v>1</v>
      </c>
      <c r="O1609">
        <v>11</v>
      </c>
      <c r="P1609">
        <v>1</v>
      </c>
      <c r="Q1609">
        <v>10</v>
      </c>
      <c r="R1609">
        <v>6</v>
      </c>
      <c r="S1609">
        <v>10</v>
      </c>
      <c r="T1609">
        <v>0</v>
      </c>
      <c r="U1609">
        <v>9</v>
      </c>
      <c r="V1609">
        <f>COUNTIF(tbl_HRMaster[EmployeeID],tbl_HRMaster[[#This Row],[EmployeeID]])</f>
        <v>1</v>
      </c>
      <c r="W1609">
        <f>IFERROR(INDEX(tbl_EmployeeSurvey[EnvironmentSatisfaction],MATCH(tbl_HRMaster[[#This Row],[EmployeeID]],tbl_EmployeeSurvey[EmployeeID],0)),"Not Found")</f>
        <v>4</v>
      </c>
      <c r="X1609">
        <f>IFERROR(INDEX(tbl_EmployeeSurvey[JobSatisfaction],MATCH(tbl_HRMaster[[#This Row],[EmployeeID]],tbl_EmployeeSurvey[EmployeeID],0)),"Not Found")</f>
        <v>3</v>
      </c>
      <c r="Y1609" s="5">
        <f>IFERROR(INDEX(tbl_EmployeeSurvey[WorkLifeBalance],MATCH(tbl_HRMaster[[#This Row],[EmployeeID]],tbl_EmployeeSurvey[EmployeeID],0)),"Not Found")</f>
        <v>3</v>
      </c>
      <c r="Z1609" s="5">
        <f>IFERROR(VLOOKUP(tbl_HRMaster[[#This Row],[EmployeeID]],tbl_ManagerSurvey[[EmployeeID]:[PerformanceRating]],2,FALSE),"Not Found")</f>
        <v>4</v>
      </c>
      <c r="AA1609" s="5">
        <f>IFERROR(VLOOKUP(tbl_HRMaster[[#This Row],[EmployeeID]],tbl_ManagerSurvey[[EmployeeID]:[PerformanceRating]],3,FALSE),"Not Found")</f>
        <v>3</v>
      </c>
      <c r="AB1609" s="5" t="str">
        <f>IF(tbl_HRMaster[[#This Row],[Attrition]]="Yes","Left","Active")</f>
        <v>Active</v>
      </c>
      <c r="AC1609" s="5" t="str">
        <f>_xlfn.IFS(tbl_HRMaster[[#This Row],[Age]]&lt;25,"Under 25",tbl_HRMaster[[#This Row],[Age]]&lt;35,"25-34",tbl_HRMaster[[#This Row],[Age]]&lt;45,"35-44",tbl_HRMaster[[#This Row],[Age]]&lt;55,"45-54",TRUE,"Above 54")</f>
        <v>25-34</v>
      </c>
      <c r="AD1609" s="5" t="str">
        <f>_xlfn.IFS(
tbl_HRMaster[[#This Row],[YearsAtCompany]]&lt;2,"&lt; 2 Years",
tbl_HRMaster[[#This Row],[YearsAtCompany]]&lt;5,"2-4 Years",
tbl_HRMaster[[#This Row],[YearsAtCompany]]&lt;10,"5-9 Years",
TRUE,"10+ Years"
)</f>
        <v>10+ Years</v>
      </c>
      <c r="AE1609" s="5">
        <f>IF(tbl_HRMaster[[#This Row],[Attrition]]="Yes",1,0)</f>
        <v>0</v>
      </c>
    </row>
    <row r="1610" spans="1:31" x14ac:dyDescent="0.25">
      <c r="A1610">
        <v>37</v>
      </c>
      <c r="B1610" t="s">
        <v>21</v>
      </c>
      <c r="C1610" t="s">
        <v>36</v>
      </c>
      <c r="D1610" t="s">
        <v>30</v>
      </c>
      <c r="E1610">
        <v>1</v>
      </c>
      <c r="F1610">
        <v>5</v>
      </c>
      <c r="G1610" t="s">
        <v>38</v>
      </c>
      <c r="H1610">
        <v>395</v>
      </c>
      <c r="I1610" t="s">
        <v>25</v>
      </c>
      <c r="J1610">
        <v>2</v>
      </c>
      <c r="K1610" t="s">
        <v>31</v>
      </c>
      <c r="L1610" t="s">
        <v>32</v>
      </c>
      <c r="M1610">
        <v>62610</v>
      </c>
      <c r="N1610">
        <v>1</v>
      </c>
      <c r="O1610">
        <v>12</v>
      </c>
      <c r="P1610">
        <v>0</v>
      </c>
      <c r="Q1610">
        <v>10</v>
      </c>
      <c r="R1610">
        <v>1</v>
      </c>
      <c r="S1610">
        <v>10</v>
      </c>
      <c r="T1610">
        <v>0</v>
      </c>
      <c r="U1610">
        <v>9</v>
      </c>
      <c r="V1610">
        <f>COUNTIF(tbl_HRMaster[EmployeeID],tbl_HRMaster[[#This Row],[EmployeeID]])</f>
        <v>1</v>
      </c>
      <c r="W1610">
        <f>IFERROR(INDEX(tbl_EmployeeSurvey[EnvironmentSatisfaction],MATCH(tbl_HRMaster[[#This Row],[EmployeeID]],tbl_EmployeeSurvey[EmployeeID],0)),"Not Found")</f>
        <v>1</v>
      </c>
      <c r="X1610">
        <f>IFERROR(INDEX(tbl_EmployeeSurvey[JobSatisfaction],MATCH(tbl_HRMaster[[#This Row],[EmployeeID]],tbl_EmployeeSurvey[EmployeeID],0)),"Not Found")</f>
        <v>2</v>
      </c>
      <c r="Y1610" s="5">
        <f>IFERROR(INDEX(tbl_EmployeeSurvey[WorkLifeBalance],MATCH(tbl_HRMaster[[#This Row],[EmployeeID]],tbl_EmployeeSurvey[EmployeeID],0)),"Not Found")</f>
        <v>3</v>
      </c>
      <c r="Z1610" s="5">
        <f>IFERROR(VLOOKUP(tbl_HRMaster[[#This Row],[EmployeeID]],tbl_ManagerSurvey[[EmployeeID]:[PerformanceRating]],2,FALSE),"Not Found")</f>
        <v>3</v>
      </c>
      <c r="AA1610" s="5">
        <f>IFERROR(VLOOKUP(tbl_HRMaster[[#This Row],[EmployeeID]],tbl_ManagerSurvey[[EmployeeID]:[PerformanceRating]],3,FALSE),"Not Found")</f>
        <v>3</v>
      </c>
      <c r="AB1610" s="5" t="str">
        <f>IF(tbl_HRMaster[[#This Row],[Attrition]]="Yes","Left","Active")</f>
        <v>Active</v>
      </c>
      <c r="AC1610" s="5" t="str">
        <f>_xlfn.IFS(tbl_HRMaster[[#This Row],[Age]]&lt;25,"Under 25",tbl_HRMaster[[#This Row],[Age]]&lt;35,"25-34",tbl_HRMaster[[#This Row],[Age]]&lt;45,"35-44",tbl_HRMaster[[#This Row],[Age]]&lt;55,"45-54",TRUE,"Above 54")</f>
        <v>35-44</v>
      </c>
      <c r="AD1610" s="5" t="str">
        <f>_xlfn.IFS(
tbl_HRMaster[[#This Row],[YearsAtCompany]]&lt;2,"&lt; 2 Years",
tbl_HRMaster[[#This Row],[YearsAtCompany]]&lt;5,"2-4 Years",
tbl_HRMaster[[#This Row],[YearsAtCompany]]&lt;10,"5-9 Years",
TRUE,"10+ Years"
)</f>
        <v>10+ Years</v>
      </c>
      <c r="AE1610" s="5">
        <f>IF(tbl_HRMaster[[#This Row],[Attrition]]="Yes",1,0)</f>
        <v>0</v>
      </c>
    </row>
    <row r="1611" spans="1:31" x14ac:dyDescent="0.25">
      <c r="A1611">
        <v>37</v>
      </c>
      <c r="B1611" t="s">
        <v>21</v>
      </c>
      <c r="C1611" t="s">
        <v>36</v>
      </c>
      <c r="D1611" t="s">
        <v>30</v>
      </c>
      <c r="E1611">
        <v>1</v>
      </c>
      <c r="F1611">
        <v>5</v>
      </c>
      <c r="G1611" t="s">
        <v>38</v>
      </c>
      <c r="H1611">
        <v>1865</v>
      </c>
      <c r="I1611" t="s">
        <v>25</v>
      </c>
      <c r="J1611">
        <v>2</v>
      </c>
      <c r="K1611" t="s">
        <v>31</v>
      </c>
      <c r="L1611" t="s">
        <v>32</v>
      </c>
      <c r="M1611">
        <v>62610</v>
      </c>
      <c r="N1611">
        <v>1</v>
      </c>
      <c r="O1611">
        <v>12</v>
      </c>
      <c r="P1611">
        <v>0</v>
      </c>
      <c r="Q1611">
        <v>10</v>
      </c>
      <c r="R1611">
        <v>1</v>
      </c>
      <c r="S1611">
        <v>10</v>
      </c>
      <c r="T1611">
        <v>0</v>
      </c>
      <c r="U1611">
        <v>9</v>
      </c>
      <c r="V1611">
        <f>COUNTIF(tbl_HRMaster[EmployeeID],tbl_HRMaster[[#This Row],[EmployeeID]])</f>
        <v>1</v>
      </c>
      <c r="W1611">
        <f>IFERROR(INDEX(tbl_EmployeeSurvey[EnvironmentSatisfaction],MATCH(tbl_HRMaster[[#This Row],[EmployeeID]],tbl_EmployeeSurvey[EmployeeID],0)),"Not Found")</f>
        <v>1</v>
      </c>
      <c r="X1611">
        <f>IFERROR(INDEX(tbl_EmployeeSurvey[JobSatisfaction],MATCH(tbl_HRMaster[[#This Row],[EmployeeID]],tbl_EmployeeSurvey[EmployeeID],0)),"Not Found")</f>
        <v>2</v>
      </c>
      <c r="Y1611" s="5">
        <f>IFERROR(INDEX(tbl_EmployeeSurvey[WorkLifeBalance],MATCH(tbl_HRMaster[[#This Row],[EmployeeID]],tbl_EmployeeSurvey[EmployeeID],0)),"Not Found")</f>
        <v>3</v>
      </c>
      <c r="Z1611" s="5">
        <f>IFERROR(VLOOKUP(tbl_HRMaster[[#This Row],[EmployeeID]],tbl_ManagerSurvey[[EmployeeID]:[PerformanceRating]],2,FALSE),"Not Found")</f>
        <v>3</v>
      </c>
      <c r="AA1611" s="5">
        <f>IFERROR(VLOOKUP(tbl_HRMaster[[#This Row],[EmployeeID]],tbl_ManagerSurvey[[EmployeeID]:[PerformanceRating]],3,FALSE),"Not Found")</f>
        <v>3</v>
      </c>
      <c r="AB1611" s="5" t="str">
        <f>IF(tbl_HRMaster[[#This Row],[Attrition]]="Yes","Left","Active")</f>
        <v>Active</v>
      </c>
      <c r="AC1611" s="5" t="str">
        <f>_xlfn.IFS(tbl_HRMaster[[#This Row],[Age]]&lt;25,"Under 25",tbl_HRMaster[[#This Row],[Age]]&lt;35,"25-34",tbl_HRMaster[[#This Row],[Age]]&lt;45,"35-44",tbl_HRMaster[[#This Row],[Age]]&lt;55,"45-54",TRUE,"Above 54")</f>
        <v>35-44</v>
      </c>
      <c r="AD1611" s="5" t="str">
        <f>_xlfn.IFS(
tbl_HRMaster[[#This Row],[YearsAtCompany]]&lt;2,"&lt; 2 Years",
tbl_HRMaster[[#This Row],[YearsAtCompany]]&lt;5,"2-4 Years",
tbl_HRMaster[[#This Row],[YearsAtCompany]]&lt;10,"5-9 Years",
TRUE,"10+ Years"
)</f>
        <v>10+ Years</v>
      </c>
      <c r="AE1611" s="5">
        <f>IF(tbl_HRMaster[[#This Row],[Attrition]]="Yes",1,0)</f>
        <v>0</v>
      </c>
    </row>
    <row r="1612" spans="1:31" x14ac:dyDescent="0.25">
      <c r="A1612">
        <v>37</v>
      </c>
      <c r="B1612" t="s">
        <v>21</v>
      </c>
      <c r="C1612" t="s">
        <v>36</v>
      </c>
      <c r="D1612" t="s">
        <v>30</v>
      </c>
      <c r="E1612">
        <v>1</v>
      </c>
      <c r="F1612">
        <v>5</v>
      </c>
      <c r="G1612" t="s">
        <v>38</v>
      </c>
      <c r="H1612">
        <v>3335</v>
      </c>
      <c r="I1612" t="s">
        <v>25</v>
      </c>
      <c r="J1612">
        <v>2</v>
      </c>
      <c r="K1612" t="s">
        <v>31</v>
      </c>
      <c r="L1612" t="s">
        <v>32</v>
      </c>
      <c r="M1612">
        <v>62610</v>
      </c>
      <c r="N1612">
        <v>1</v>
      </c>
      <c r="O1612">
        <v>12</v>
      </c>
      <c r="P1612">
        <v>0</v>
      </c>
      <c r="Q1612">
        <v>10</v>
      </c>
      <c r="R1612">
        <v>1</v>
      </c>
      <c r="S1612">
        <v>10</v>
      </c>
      <c r="T1612">
        <v>0</v>
      </c>
      <c r="U1612">
        <v>9</v>
      </c>
      <c r="V1612">
        <f>COUNTIF(tbl_HRMaster[EmployeeID],tbl_HRMaster[[#This Row],[EmployeeID]])</f>
        <v>1</v>
      </c>
      <c r="W1612">
        <f>IFERROR(INDEX(tbl_EmployeeSurvey[EnvironmentSatisfaction],MATCH(tbl_HRMaster[[#This Row],[EmployeeID]],tbl_EmployeeSurvey[EmployeeID],0)),"Not Found")</f>
        <v>1</v>
      </c>
      <c r="X1612">
        <f>IFERROR(INDEX(tbl_EmployeeSurvey[JobSatisfaction],MATCH(tbl_HRMaster[[#This Row],[EmployeeID]],tbl_EmployeeSurvey[EmployeeID],0)),"Not Found")</f>
        <v>2</v>
      </c>
      <c r="Y1612" s="5">
        <f>IFERROR(INDEX(tbl_EmployeeSurvey[WorkLifeBalance],MATCH(tbl_HRMaster[[#This Row],[EmployeeID]],tbl_EmployeeSurvey[EmployeeID],0)),"Not Found")</f>
        <v>3</v>
      </c>
      <c r="Z1612" s="5">
        <f>IFERROR(VLOOKUP(tbl_HRMaster[[#This Row],[EmployeeID]],tbl_ManagerSurvey[[EmployeeID]:[PerformanceRating]],2,FALSE),"Not Found")</f>
        <v>3</v>
      </c>
      <c r="AA1612" s="5">
        <f>IFERROR(VLOOKUP(tbl_HRMaster[[#This Row],[EmployeeID]],tbl_ManagerSurvey[[EmployeeID]:[PerformanceRating]],3,FALSE),"Not Found")</f>
        <v>3</v>
      </c>
      <c r="AB1612" s="5" t="str">
        <f>IF(tbl_HRMaster[[#This Row],[Attrition]]="Yes","Left","Active")</f>
        <v>Active</v>
      </c>
      <c r="AC1612" s="5" t="str">
        <f>_xlfn.IFS(tbl_HRMaster[[#This Row],[Age]]&lt;25,"Under 25",tbl_HRMaster[[#This Row],[Age]]&lt;35,"25-34",tbl_HRMaster[[#This Row],[Age]]&lt;45,"35-44",tbl_HRMaster[[#This Row],[Age]]&lt;55,"45-54",TRUE,"Above 54")</f>
        <v>35-44</v>
      </c>
      <c r="AD1612" s="5" t="str">
        <f>_xlfn.IFS(
tbl_HRMaster[[#This Row],[YearsAtCompany]]&lt;2,"&lt; 2 Years",
tbl_HRMaster[[#This Row],[YearsAtCompany]]&lt;5,"2-4 Years",
tbl_HRMaster[[#This Row],[YearsAtCompany]]&lt;10,"5-9 Years",
TRUE,"10+ Years"
)</f>
        <v>10+ Years</v>
      </c>
      <c r="AE1612" s="5">
        <f>IF(tbl_HRMaster[[#This Row],[Attrition]]="Yes",1,0)</f>
        <v>0</v>
      </c>
    </row>
    <row r="1613" spans="1:31" x14ac:dyDescent="0.25">
      <c r="A1613">
        <v>44</v>
      </c>
      <c r="B1613" t="s">
        <v>28</v>
      </c>
      <c r="C1613" t="s">
        <v>22</v>
      </c>
      <c r="D1613" t="s">
        <v>30</v>
      </c>
      <c r="E1613">
        <v>21</v>
      </c>
      <c r="F1613">
        <v>4</v>
      </c>
      <c r="G1613" t="s">
        <v>24</v>
      </c>
      <c r="H1613">
        <v>671</v>
      </c>
      <c r="I1613" t="s">
        <v>25</v>
      </c>
      <c r="J1613">
        <v>2</v>
      </c>
      <c r="K1613" t="s">
        <v>40</v>
      </c>
      <c r="L1613" t="s">
        <v>27</v>
      </c>
      <c r="M1613">
        <v>62720</v>
      </c>
      <c r="N1613">
        <v>1</v>
      </c>
      <c r="O1613">
        <v>19</v>
      </c>
      <c r="P1613">
        <v>1</v>
      </c>
      <c r="Q1613">
        <v>10</v>
      </c>
      <c r="R1613">
        <v>3</v>
      </c>
      <c r="S1613">
        <v>10</v>
      </c>
      <c r="T1613">
        <v>0</v>
      </c>
      <c r="U1613">
        <v>5</v>
      </c>
      <c r="V1613">
        <f>COUNTIF(tbl_HRMaster[EmployeeID],tbl_HRMaster[[#This Row],[EmployeeID]])</f>
        <v>1</v>
      </c>
      <c r="W1613">
        <f>IFERROR(INDEX(tbl_EmployeeSurvey[EnvironmentSatisfaction],MATCH(tbl_HRMaster[[#This Row],[EmployeeID]],tbl_EmployeeSurvey[EmployeeID],0)),"Not Found")</f>
        <v>1</v>
      </c>
      <c r="X1613">
        <f>IFERROR(INDEX(tbl_EmployeeSurvey[JobSatisfaction],MATCH(tbl_HRMaster[[#This Row],[EmployeeID]],tbl_EmployeeSurvey[EmployeeID],0)),"Not Found")</f>
        <v>4</v>
      </c>
      <c r="Y1613" s="5">
        <f>IFERROR(INDEX(tbl_EmployeeSurvey[WorkLifeBalance],MATCH(tbl_HRMaster[[#This Row],[EmployeeID]],tbl_EmployeeSurvey[EmployeeID],0)),"Not Found")</f>
        <v>3</v>
      </c>
      <c r="Z1613" s="5">
        <f>IFERROR(VLOOKUP(tbl_HRMaster[[#This Row],[EmployeeID]],tbl_ManagerSurvey[[EmployeeID]:[PerformanceRating]],2,FALSE),"Not Found")</f>
        <v>3</v>
      </c>
      <c r="AA1613" s="5">
        <f>IFERROR(VLOOKUP(tbl_HRMaster[[#This Row],[EmployeeID]],tbl_ManagerSurvey[[EmployeeID]:[PerformanceRating]],3,FALSE),"Not Found")</f>
        <v>3</v>
      </c>
      <c r="AB1613" s="5" t="str">
        <f>IF(tbl_HRMaster[[#This Row],[Attrition]]="Yes","Left","Active")</f>
        <v>Left</v>
      </c>
      <c r="AC1613" s="5" t="str">
        <f>_xlfn.IFS(tbl_HRMaster[[#This Row],[Age]]&lt;25,"Under 25",tbl_HRMaster[[#This Row],[Age]]&lt;35,"25-34",tbl_HRMaster[[#This Row],[Age]]&lt;45,"35-44",tbl_HRMaster[[#This Row],[Age]]&lt;55,"45-54",TRUE,"Above 54")</f>
        <v>35-44</v>
      </c>
      <c r="AD1613" s="5" t="str">
        <f>_xlfn.IFS(
tbl_HRMaster[[#This Row],[YearsAtCompany]]&lt;2,"&lt; 2 Years",
tbl_HRMaster[[#This Row],[YearsAtCompany]]&lt;5,"2-4 Years",
tbl_HRMaster[[#This Row],[YearsAtCompany]]&lt;10,"5-9 Years",
TRUE,"10+ Years"
)</f>
        <v>10+ Years</v>
      </c>
      <c r="AE1613" s="5">
        <f>IF(tbl_HRMaster[[#This Row],[Attrition]]="Yes",1,0)</f>
        <v>1</v>
      </c>
    </row>
    <row r="1614" spans="1:31" x14ac:dyDescent="0.25">
      <c r="A1614">
        <v>44</v>
      </c>
      <c r="B1614" t="s">
        <v>28</v>
      </c>
      <c r="C1614" t="s">
        <v>22</v>
      </c>
      <c r="D1614" t="s">
        <v>30</v>
      </c>
      <c r="E1614">
        <v>21</v>
      </c>
      <c r="F1614">
        <v>4</v>
      </c>
      <c r="G1614" t="s">
        <v>24</v>
      </c>
      <c r="H1614">
        <v>2141</v>
      </c>
      <c r="I1614" t="s">
        <v>25</v>
      </c>
      <c r="J1614">
        <v>2</v>
      </c>
      <c r="K1614" t="s">
        <v>40</v>
      </c>
      <c r="L1614" t="s">
        <v>27</v>
      </c>
      <c r="M1614">
        <v>62720</v>
      </c>
      <c r="N1614">
        <v>1</v>
      </c>
      <c r="O1614">
        <v>19</v>
      </c>
      <c r="P1614">
        <v>1</v>
      </c>
      <c r="Q1614">
        <v>10</v>
      </c>
      <c r="R1614">
        <v>3</v>
      </c>
      <c r="S1614">
        <v>10</v>
      </c>
      <c r="T1614">
        <v>0</v>
      </c>
      <c r="U1614">
        <v>5</v>
      </c>
      <c r="V1614">
        <f>COUNTIF(tbl_HRMaster[EmployeeID],tbl_HRMaster[[#This Row],[EmployeeID]])</f>
        <v>1</v>
      </c>
      <c r="W1614">
        <f>IFERROR(INDEX(tbl_EmployeeSurvey[EnvironmentSatisfaction],MATCH(tbl_HRMaster[[#This Row],[EmployeeID]],tbl_EmployeeSurvey[EmployeeID],0)),"Not Found")</f>
        <v>1</v>
      </c>
      <c r="X1614">
        <f>IFERROR(INDEX(tbl_EmployeeSurvey[JobSatisfaction],MATCH(tbl_HRMaster[[#This Row],[EmployeeID]],tbl_EmployeeSurvey[EmployeeID],0)),"Not Found")</f>
        <v>4</v>
      </c>
      <c r="Y1614" s="5">
        <f>IFERROR(INDEX(tbl_EmployeeSurvey[WorkLifeBalance],MATCH(tbl_HRMaster[[#This Row],[EmployeeID]],tbl_EmployeeSurvey[EmployeeID],0)),"Not Found")</f>
        <v>3</v>
      </c>
      <c r="Z1614" s="5">
        <f>IFERROR(VLOOKUP(tbl_HRMaster[[#This Row],[EmployeeID]],tbl_ManagerSurvey[[EmployeeID]:[PerformanceRating]],2,FALSE),"Not Found")</f>
        <v>3</v>
      </c>
      <c r="AA1614" s="5">
        <f>IFERROR(VLOOKUP(tbl_HRMaster[[#This Row],[EmployeeID]],tbl_ManagerSurvey[[EmployeeID]:[PerformanceRating]],3,FALSE),"Not Found")</f>
        <v>3</v>
      </c>
      <c r="AB1614" s="5" t="str">
        <f>IF(tbl_HRMaster[[#This Row],[Attrition]]="Yes","Left","Active")</f>
        <v>Left</v>
      </c>
      <c r="AC1614" s="5" t="str">
        <f>_xlfn.IFS(tbl_HRMaster[[#This Row],[Age]]&lt;25,"Under 25",tbl_HRMaster[[#This Row],[Age]]&lt;35,"25-34",tbl_HRMaster[[#This Row],[Age]]&lt;45,"35-44",tbl_HRMaster[[#This Row],[Age]]&lt;55,"45-54",TRUE,"Above 54")</f>
        <v>35-44</v>
      </c>
      <c r="AD1614" s="5" t="str">
        <f>_xlfn.IFS(
tbl_HRMaster[[#This Row],[YearsAtCompany]]&lt;2,"&lt; 2 Years",
tbl_HRMaster[[#This Row],[YearsAtCompany]]&lt;5,"2-4 Years",
tbl_HRMaster[[#This Row],[YearsAtCompany]]&lt;10,"5-9 Years",
TRUE,"10+ Years"
)</f>
        <v>10+ Years</v>
      </c>
      <c r="AE1614" s="5">
        <f>IF(tbl_HRMaster[[#This Row],[Attrition]]="Yes",1,0)</f>
        <v>1</v>
      </c>
    </row>
    <row r="1615" spans="1:31" x14ac:dyDescent="0.25">
      <c r="A1615">
        <v>44</v>
      </c>
      <c r="B1615" t="s">
        <v>28</v>
      </c>
      <c r="C1615" t="s">
        <v>22</v>
      </c>
      <c r="D1615" t="s">
        <v>30</v>
      </c>
      <c r="E1615">
        <v>21</v>
      </c>
      <c r="F1615">
        <v>4</v>
      </c>
      <c r="G1615" t="s">
        <v>24</v>
      </c>
      <c r="H1615">
        <v>3611</v>
      </c>
      <c r="I1615" t="s">
        <v>25</v>
      </c>
      <c r="J1615">
        <v>2</v>
      </c>
      <c r="K1615" t="s">
        <v>40</v>
      </c>
      <c r="L1615" t="s">
        <v>27</v>
      </c>
      <c r="M1615">
        <v>62720</v>
      </c>
      <c r="N1615">
        <v>1</v>
      </c>
      <c r="O1615">
        <v>19</v>
      </c>
      <c r="P1615">
        <v>1</v>
      </c>
      <c r="Q1615">
        <v>10</v>
      </c>
      <c r="R1615">
        <v>3</v>
      </c>
      <c r="S1615">
        <v>10</v>
      </c>
      <c r="T1615">
        <v>0</v>
      </c>
      <c r="U1615">
        <v>5</v>
      </c>
      <c r="V1615">
        <f>COUNTIF(tbl_HRMaster[EmployeeID],tbl_HRMaster[[#This Row],[EmployeeID]])</f>
        <v>1</v>
      </c>
      <c r="W1615">
        <f>IFERROR(INDEX(tbl_EmployeeSurvey[EnvironmentSatisfaction],MATCH(tbl_HRMaster[[#This Row],[EmployeeID]],tbl_EmployeeSurvey[EmployeeID],0)),"Not Found")</f>
        <v>1</v>
      </c>
      <c r="X1615">
        <f>IFERROR(INDEX(tbl_EmployeeSurvey[JobSatisfaction],MATCH(tbl_HRMaster[[#This Row],[EmployeeID]],tbl_EmployeeSurvey[EmployeeID],0)),"Not Found")</f>
        <v>4</v>
      </c>
      <c r="Y1615" s="5">
        <f>IFERROR(INDEX(tbl_EmployeeSurvey[WorkLifeBalance],MATCH(tbl_HRMaster[[#This Row],[EmployeeID]],tbl_EmployeeSurvey[EmployeeID],0)),"Not Found")</f>
        <v>3</v>
      </c>
      <c r="Z1615" s="5">
        <f>IFERROR(VLOOKUP(tbl_HRMaster[[#This Row],[EmployeeID]],tbl_ManagerSurvey[[EmployeeID]:[PerformanceRating]],2,FALSE),"Not Found")</f>
        <v>3</v>
      </c>
      <c r="AA1615" s="5">
        <f>IFERROR(VLOOKUP(tbl_HRMaster[[#This Row],[EmployeeID]],tbl_ManagerSurvey[[EmployeeID]:[PerformanceRating]],3,FALSE),"Not Found")</f>
        <v>3</v>
      </c>
      <c r="AB1615" s="5" t="str">
        <f>IF(tbl_HRMaster[[#This Row],[Attrition]]="Yes","Left","Active")</f>
        <v>Left</v>
      </c>
      <c r="AC1615" s="5" t="str">
        <f>_xlfn.IFS(tbl_HRMaster[[#This Row],[Age]]&lt;25,"Under 25",tbl_HRMaster[[#This Row],[Age]]&lt;35,"25-34",tbl_HRMaster[[#This Row],[Age]]&lt;45,"35-44",tbl_HRMaster[[#This Row],[Age]]&lt;55,"45-54",TRUE,"Above 54")</f>
        <v>35-44</v>
      </c>
      <c r="AD1615" s="5" t="str">
        <f>_xlfn.IFS(
tbl_HRMaster[[#This Row],[YearsAtCompany]]&lt;2,"&lt; 2 Years",
tbl_HRMaster[[#This Row],[YearsAtCompany]]&lt;5,"2-4 Years",
tbl_HRMaster[[#This Row],[YearsAtCompany]]&lt;10,"5-9 Years",
TRUE,"10+ Years"
)</f>
        <v>10+ Years</v>
      </c>
      <c r="AE1615" s="5">
        <f>IF(tbl_HRMaster[[#This Row],[Attrition]]="Yes",1,0)</f>
        <v>1</v>
      </c>
    </row>
    <row r="1616" spans="1:31" x14ac:dyDescent="0.25">
      <c r="A1616">
        <v>29</v>
      </c>
      <c r="B1616" t="s">
        <v>21</v>
      </c>
      <c r="C1616" t="s">
        <v>29</v>
      </c>
      <c r="D1616" t="s">
        <v>30</v>
      </c>
      <c r="E1616">
        <v>16</v>
      </c>
      <c r="F1616">
        <v>4</v>
      </c>
      <c r="G1616" t="s">
        <v>38</v>
      </c>
      <c r="H1616">
        <v>25</v>
      </c>
      <c r="I1616" t="s">
        <v>34</v>
      </c>
      <c r="J1616">
        <v>1</v>
      </c>
      <c r="K1616" t="s">
        <v>40</v>
      </c>
      <c r="L1616" t="s">
        <v>32</v>
      </c>
      <c r="M1616">
        <v>65130</v>
      </c>
      <c r="N1616">
        <v>1</v>
      </c>
      <c r="O1616">
        <v>11</v>
      </c>
      <c r="P1616">
        <v>1</v>
      </c>
      <c r="Q1616">
        <v>10</v>
      </c>
      <c r="R1616">
        <v>2</v>
      </c>
      <c r="S1616">
        <v>10</v>
      </c>
      <c r="T1616">
        <v>0</v>
      </c>
      <c r="U1616">
        <v>9</v>
      </c>
      <c r="V1616">
        <f>COUNTIF(tbl_HRMaster[EmployeeID],tbl_HRMaster[[#This Row],[EmployeeID]])</f>
        <v>1</v>
      </c>
      <c r="W1616">
        <f>IFERROR(INDEX(tbl_EmployeeSurvey[EnvironmentSatisfaction],MATCH(tbl_HRMaster[[#This Row],[EmployeeID]],tbl_EmployeeSurvey[EmployeeID],0)),"Not Found")</f>
        <v>2</v>
      </c>
      <c r="X1616">
        <f>IFERROR(INDEX(tbl_EmployeeSurvey[JobSatisfaction],MATCH(tbl_HRMaster[[#This Row],[EmployeeID]],tbl_EmployeeSurvey[EmployeeID],0)),"Not Found")</f>
        <v>4</v>
      </c>
      <c r="Y1616" s="5">
        <f>IFERROR(INDEX(tbl_EmployeeSurvey[WorkLifeBalance],MATCH(tbl_HRMaster[[#This Row],[EmployeeID]],tbl_EmployeeSurvey[EmployeeID],0)),"Not Found")</f>
        <v>2</v>
      </c>
      <c r="Z1616" s="5">
        <f>IFERROR(VLOOKUP(tbl_HRMaster[[#This Row],[EmployeeID]],tbl_ManagerSurvey[[EmployeeID]:[PerformanceRating]],2,FALSE),"Not Found")</f>
        <v>3</v>
      </c>
      <c r="AA1616" s="5">
        <f>IFERROR(VLOOKUP(tbl_HRMaster[[#This Row],[EmployeeID]],tbl_ManagerSurvey[[EmployeeID]:[PerformanceRating]],3,FALSE),"Not Found")</f>
        <v>3</v>
      </c>
      <c r="AB1616" s="5" t="str">
        <f>IF(tbl_HRMaster[[#This Row],[Attrition]]="Yes","Left","Active")</f>
        <v>Active</v>
      </c>
      <c r="AC1616" s="5" t="str">
        <f>_xlfn.IFS(tbl_HRMaster[[#This Row],[Age]]&lt;25,"Under 25",tbl_HRMaster[[#This Row],[Age]]&lt;35,"25-34",tbl_HRMaster[[#This Row],[Age]]&lt;45,"35-44",tbl_HRMaster[[#This Row],[Age]]&lt;55,"45-54",TRUE,"Above 54")</f>
        <v>25-34</v>
      </c>
      <c r="AD1616" s="5" t="str">
        <f>_xlfn.IFS(
tbl_HRMaster[[#This Row],[YearsAtCompany]]&lt;2,"&lt; 2 Years",
tbl_HRMaster[[#This Row],[YearsAtCompany]]&lt;5,"2-4 Years",
tbl_HRMaster[[#This Row],[YearsAtCompany]]&lt;10,"5-9 Years",
TRUE,"10+ Years"
)</f>
        <v>10+ Years</v>
      </c>
      <c r="AE1616" s="5">
        <f>IF(tbl_HRMaster[[#This Row],[Attrition]]="Yes",1,0)</f>
        <v>0</v>
      </c>
    </row>
    <row r="1617" spans="1:31" x14ac:dyDescent="0.25">
      <c r="A1617">
        <v>29</v>
      </c>
      <c r="B1617" t="s">
        <v>21</v>
      </c>
      <c r="C1617" t="s">
        <v>29</v>
      </c>
      <c r="D1617" t="s">
        <v>30</v>
      </c>
      <c r="E1617">
        <v>16</v>
      </c>
      <c r="F1617">
        <v>4</v>
      </c>
      <c r="G1617" t="s">
        <v>38</v>
      </c>
      <c r="H1617">
        <v>1495</v>
      </c>
      <c r="I1617" t="s">
        <v>34</v>
      </c>
      <c r="J1617">
        <v>1</v>
      </c>
      <c r="K1617" t="s">
        <v>40</v>
      </c>
      <c r="L1617" t="s">
        <v>32</v>
      </c>
      <c r="M1617">
        <v>65130</v>
      </c>
      <c r="N1617">
        <v>1</v>
      </c>
      <c r="O1617">
        <v>11</v>
      </c>
      <c r="P1617">
        <v>1</v>
      </c>
      <c r="Q1617">
        <v>10</v>
      </c>
      <c r="R1617">
        <v>2</v>
      </c>
      <c r="S1617">
        <v>10</v>
      </c>
      <c r="T1617">
        <v>0</v>
      </c>
      <c r="U1617">
        <v>9</v>
      </c>
      <c r="V1617">
        <f>COUNTIF(tbl_HRMaster[EmployeeID],tbl_HRMaster[[#This Row],[EmployeeID]])</f>
        <v>1</v>
      </c>
      <c r="W1617">
        <f>IFERROR(INDEX(tbl_EmployeeSurvey[EnvironmentSatisfaction],MATCH(tbl_HRMaster[[#This Row],[EmployeeID]],tbl_EmployeeSurvey[EmployeeID],0)),"Not Found")</f>
        <v>2</v>
      </c>
      <c r="X1617">
        <f>IFERROR(INDEX(tbl_EmployeeSurvey[JobSatisfaction],MATCH(tbl_HRMaster[[#This Row],[EmployeeID]],tbl_EmployeeSurvey[EmployeeID],0)),"Not Found")</f>
        <v>4</v>
      </c>
      <c r="Y1617" s="5">
        <f>IFERROR(INDEX(tbl_EmployeeSurvey[WorkLifeBalance],MATCH(tbl_HRMaster[[#This Row],[EmployeeID]],tbl_EmployeeSurvey[EmployeeID],0)),"Not Found")</f>
        <v>2</v>
      </c>
      <c r="Z1617" s="5">
        <f>IFERROR(VLOOKUP(tbl_HRMaster[[#This Row],[EmployeeID]],tbl_ManagerSurvey[[EmployeeID]:[PerformanceRating]],2,FALSE),"Not Found")</f>
        <v>3</v>
      </c>
      <c r="AA1617" s="5">
        <f>IFERROR(VLOOKUP(tbl_HRMaster[[#This Row],[EmployeeID]],tbl_ManagerSurvey[[EmployeeID]:[PerformanceRating]],3,FALSE),"Not Found")</f>
        <v>3</v>
      </c>
      <c r="AB1617" s="5" t="str">
        <f>IF(tbl_HRMaster[[#This Row],[Attrition]]="Yes","Left","Active")</f>
        <v>Active</v>
      </c>
      <c r="AC1617" s="5" t="str">
        <f>_xlfn.IFS(tbl_HRMaster[[#This Row],[Age]]&lt;25,"Under 25",tbl_HRMaster[[#This Row],[Age]]&lt;35,"25-34",tbl_HRMaster[[#This Row],[Age]]&lt;45,"35-44",tbl_HRMaster[[#This Row],[Age]]&lt;55,"45-54",TRUE,"Above 54")</f>
        <v>25-34</v>
      </c>
      <c r="AD1617" s="5" t="str">
        <f>_xlfn.IFS(
tbl_HRMaster[[#This Row],[YearsAtCompany]]&lt;2,"&lt; 2 Years",
tbl_HRMaster[[#This Row],[YearsAtCompany]]&lt;5,"2-4 Years",
tbl_HRMaster[[#This Row],[YearsAtCompany]]&lt;10,"5-9 Years",
TRUE,"10+ Years"
)</f>
        <v>10+ Years</v>
      </c>
      <c r="AE1617" s="5">
        <f>IF(tbl_HRMaster[[#This Row],[Attrition]]="Yes",1,0)</f>
        <v>0</v>
      </c>
    </row>
    <row r="1618" spans="1:31" x14ac:dyDescent="0.25">
      <c r="A1618">
        <v>29</v>
      </c>
      <c r="B1618" t="s">
        <v>21</v>
      </c>
      <c r="C1618" t="s">
        <v>29</v>
      </c>
      <c r="D1618" t="s">
        <v>30</v>
      </c>
      <c r="E1618">
        <v>16</v>
      </c>
      <c r="F1618">
        <v>4</v>
      </c>
      <c r="G1618" t="s">
        <v>38</v>
      </c>
      <c r="H1618">
        <v>2965</v>
      </c>
      <c r="I1618" t="s">
        <v>34</v>
      </c>
      <c r="J1618">
        <v>1</v>
      </c>
      <c r="K1618" t="s">
        <v>40</v>
      </c>
      <c r="L1618" t="s">
        <v>32</v>
      </c>
      <c r="M1618">
        <v>65130</v>
      </c>
      <c r="N1618">
        <v>1</v>
      </c>
      <c r="O1618">
        <v>11</v>
      </c>
      <c r="P1618">
        <v>1</v>
      </c>
      <c r="Q1618">
        <v>10</v>
      </c>
      <c r="R1618">
        <v>2</v>
      </c>
      <c r="S1618">
        <v>10</v>
      </c>
      <c r="T1618">
        <v>0</v>
      </c>
      <c r="U1618">
        <v>9</v>
      </c>
      <c r="V1618">
        <f>COUNTIF(tbl_HRMaster[EmployeeID],tbl_HRMaster[[#This Row],[EmployeeID]])</f>
        <v>1</v>
      </c>
      <c r="W1618">
        <f>IFERROR(INDEX(tbl_EmployeeSurvey[EnvironmentSatisfaction],MATCH(tbl_HRMaster[[#This Row],[EmployeeID]],tbl_EmployeeSurvey[EmployeeID],0)),"Not Found")</f>
        <v>2</v>
      </c>
      <c r="X1618">
        <f>IFERROR(INDEX(tbl_EmployeeSurvey[JobSatisfaction],MATCH(tbl_HRMaster[[#This Row],[EmployeeID]],tbl_EmployeeSurvey[EmployeeID],0)),"Not Found")</f>
        <v>4</v>
      </c>
      <c r="Y1618" s="5">
        <f>IFERROR(INDEX(tbl_EmployeeSurvey[WorkLifeBalance],MATCH(tbl_HRMaster[[#This Row],[EmployeeID]],tbl_EmployeeSurvey[EmployeeID],0)),"Not Found")</f>
        <v>2</v>
      </c>
      <c r="Z1618" s="5">
        <f>IFERROR(VLOOKUP(tbl_HRMaster[[#This Row],[EmployeeID]],tbl_ManagerSurvey[[EmployeeID]:[PerformanceRating]],2,FALSE),"Not Found")</f>
        <v>3</v>
      </c>
      <c r="AA1618" s="5">
        <f>IFERROR(VLOOKUP(tbl_HRMaster[[#This Row],[EmployeeID]],tbl_ManagerSurvey[[EmployeeID]:[PerformanceRating]],3,FALSE),"Not Found")</f>
        <v>3</v>
      </c>
      <c r="AB1618" s="5" t="str">
        <f>IF(tbl_HRMaster[[#This Row],[Attrition]]="Yes","Left","Active")</f>
        <v>Active</v>
      </c>
      <c r="AC1618" s="5" t="str">
        <f>_xlfn.IFS(tbl_HRMaster[[#This Row],[Age]]&lt;25,"Under 25",tbl_HRMaster[[#This Row],[Age]]&lt;35,"25-34",tbl_HRMaster[[#This Row],[Age]]&lt;45,"35-44",tbl_HRMaster[[#This Row],[Age]]&lt;55,"45-54",TRUE,"Above 54")</f>
        <v>25-34</v>
      </c>
      <c r="AD1618" s="5" t="str">
        <f>_xlfn.IFS(
tbl_HRMaster[[#This Row],[YearsAtCompany]]&lt;2,"&lt; 2 Years",
tbl_HRMaster[[#This Row],[YearsAtCompany]]&lt;5,"2-4 Years",
tbl_HRMaster[[#This Row],[YearsAtCompany]]&lt;10,"5-9 Years",
TRUE,"10+ Years"
)</f>
        <v>10+ Years</v>
      </c>
      <c r="AE1618" s="5">
        <f>IF(tbl_HRMaster[[#This Row],[Attrition]]="Yes",1,0)</f>
        <v>0</v>
      </c>
    </row>
    <row r="1619" spans="1:31" x14ac:dyDescent="0.25">
      <c r="A1619">
        <v>31</v>
      </c>
      <c r="B1619" t="s">
        <v>28</v>
      </c>
      <c r="C1619" t="s">
        <v>29</v>
      </c>
      <c r="D1619" t="s">
        <v>30</v>
      </c>
      <c r="E1619">
        <v>2</v>
      </c>
      <c r="F1619">
        <v>1</v>
      </c>
      <c r="G1619" t="s">
        <v>33</v>
      </c>
      <c r="H1619">
        <v>1138</v>
      </c>
      <c r="I1619" t="s">
        <v>34</v>
      </c>
      <c r="J1619">
        <v>3</v>
      </c>
      <c r="K1619" t="s">
        <v>35</v>
      </c>
      <c r="L1619" t="s">
        <v>27</v>
      </c>
      <c r="M1619">
        <v>70940</v>
      </c>
      <c r="N1619">
        <v>1</v>
      </c>
      <c r="O1619">
        <v>14</v>
      </c>
      <c r="P1619">
        <v>1</v>
      </c>
      <c r="Q1619">
        <v>10</v>
      </c>
      <c r="R1619">
        <v>2</v>
      </c>
      <c r="S1619">
        <v>10</v>
      </c>
      <c r="T1619">
        <v>0</v>
      </c>
      <c r="U1619">
        <v>8</v>
      </c>
      <c r="V1619">
        <f>COUNTIF(tbl_HRMaster[EmployeeID],tbl_HRMaster[[#This Row],[EmployeeID]])</f>
        <v>1</v>
      </c>
      <c r="W1619">
        <f>IFERROR(INDEX(tbl_EmployeeSurvey[EnvironmentSatisfaction],MATCH(tbl_HRMaster[[#This Row],[EmployeeID]],tbl_EmployeeSurvey[EmployeeID],0)),"Not Found")</f>
        <v>1</v>
      </c>
      <c r="X1619">
        <f>IFERROR(INDEX(tbl_EmployeeSurvey[JobSatisfaction],MATCH(tbl_HRMaster[[#This Row],[EmployeeID]],tbl_EmployeeSurvey[EmployeeID],0)),"Not Found")</f>
        <v>4</v>
      </c>
      <c r="Y1619" s="5">
        <f>IFERROR(INDEX(tbl_EmployeeSurvey[WorkLifeBalance],MATCH(tbl_HRMaster[[#This Row],[EmployeeID]],tbl_EmployeeSurvey[EmployeeID],0)),"Not Found")</f>
        <v>3</v>
      </c>
      <c r="Z1619" s="5">
        <f>IFERROR(VLOOKUP(tbl_HRMaster[[#This Row],[EmployeeID]],tbl_ManagerSurvey[[EmployeeID]:[PerformanceRating]],2,FALSE),"Not Found")</f>
        <v>3</v>
      </c>
      <c r="AA1619" s="5">
        <f>IFERROR(VLOOKUP(tbl_HRMaster[[#This Row],[EmployeeID]],tbl_ManagerSurvey[[EmployeeID]:[PerformanceRating]],3,FALSE),"Not Found")</f>
        <v>3</v>
      </c>
      <c r="AB1619" s="5" t="str">
        <f>IF(tbl_HRMaster[[#This Row],[Attrition]]="Yes","Left","Active")</f>
        <v>Left</v>
      </c>
      <c r="AC1619" s="5" t="str">
        <f>_xlfn.IFS(tbl_HRMaster[[#This Row],[Age]]&lt;25,"Under 25",tbl_HRMaster[[#This Row],[Age]]&lt;35,"25-34",tbl_HRMaster[[#This Row],[Age]]&lt;45,"35-44",tbl_HRMaster[[#This Row],[Age]]&lt;55,"45-54",TRUE,"Above 54")</f>
        <v>25-34</v>
      </c>
      <c r="AD1619" s="5" t="str">
        <f>_xlfn.IFS(
tbl_HRMaster[[#This Row],[YearsAtCompany]]&lt;2,"&lt; 2 Years",
tbl_HRMaster[[#This Row],[YearsAtCompany]]&lt;5,"2-4 Years",
tbl_HRMaster[[#This Row],[YearsAtCompany]]&lt;10,"5-9 Years",
TRUE,"10+ Years"
)</f>
        <v>10+ Years</v>
      </c>
      <c r="AE1619" s="5">
        <f>IF(tbl_HRMaster[[#This Row],[Attrition]]="Yes",1,0)</f>
        <v>1</v>
      </c>
    </row>
    <row r="1620" spans="1:31" x14ac:dyDescent="0.25">
      <c r="A1620">
        <v>31</v>
      </c>
      <c r="B1620" t="s">
        <v>28</v>
      </c>
      <c r="C1620" t="s">
        <v>29</v>
      </c>
      <c r="D1620" t="s">
        <v>30</v>
      </c>
      <c r="E1620">
        <v>2</v>
      </c>
      <c r="F1620">
        <v>1</v>
      </c>
      <c r="G1620" t="s">
        <v>33</v>
      </c>
      <c r="H1620">
        <v>2608</v>
      </c>
      <c r="I1620" t="s">
        <v>34</v>
      </c>
      <c r="J1620">
        <v>3</v>
      </c>
      <c r="K1620" t="s">
        <v>35</v>
      </c>
      <c r="L1620" t="s">
        <v>27</v>
      </c>
      <c r="M1620">
        <v>70940</v>
      </c>
      <c r="N1620">
        <v>1</v>
      </c>
      <c r="O1620">
        <v>14</v>
      </c>
      <c r="P1620">
        <v>1</v>
      </c>
      <c r="Q1620">
        <v>10</v>
      </c>
      <c r="R1620">
        <v>2</v>
      </c>
      <c r="S1620">
        <v>10</v>
      </c>
      <c r="T1620">
        <v>0</v>
      </c>
      <c r="U1620">
        <v>8</v>
      </c>
      <c r="V1620">
        <f>COUNTIF(tbl_HRMaster[EmployeeID],tbl_HRMaster[[#This Row],[EmployeeID]])</f>
        <v>1</v>
      </c>
      <c r="W1620">
        <f>IFERROR(INDEX(tbl_EmployeeSurvey[EnvironmentSatisfaction],MATCH(tbl_HRMaster[[#This Row],[EmployeeID]],tbl_EmployeeSurvey[EmployeeID],0)),"Not Found")</f>
        <v>1</v>
      </c>
      <c r="X1620">
        <f>IFERROR(INDEX(tbl_EmployeeSurvey[JobSatisfaction],MATCH(tbl_HRMaster[[#This Row],[EmployeeID]],tbl_EmployeeSurvey[EmployeeID],0)),"Not Found")</f>
        <v>4</v>
      </c>
      <c r="Y1620" s="5">
        <f>IFERROR(INDEX(tbl_EmployeeSurvey[WorkLifeBalance],MATCH(tbl_HRMaster[[#This Row],[EmployeeID]],tbl_EmployeeSurvey[EmployeeID],0)),"Not Found")</f>
        <v>3</v>
      </c>
      <c r="Z1620" s="5">
        <f>IFERROR(VLOOKUP(tbl_HRMaster[[#This Row],[EmployeeID]],tbl_ManagerSurvey[[EmployeeID]:[PerformanceRating]],2,FALSE),"Not Found")</f>
        <v>3</v>
      </c>
      <c r="AA1620" s="5">
        <f>IFERROR(VLOOKUP(tbl_HRMaster[[#This Row],[EmployeeID]],tbl_ManagerSurvey[[EmployeeID]:[PerformanceRating]],3,FALSE),"Not Found")</f>
        <v>3</v>
      </c>
      <c r="AB1620" s="5" t="str">
        <f>IF(tbl_HRMaster[[#This Row],[Attrition]]="Yes","Left","Active")</f>
        <v>Left</v>
      </c>
      <c r="AC1620" s="5" t="str">
        <f>_xlfn.IFS(tbl_HRMaster[[#This Row],[Age]]&lt;25,"Under 25",tbl_HRMaster[[#This Row],[Age]]&lt;35,"25-34",tbl_HRMaster[[#This Row],[Age]]&lt;45,"35-44",tbl_HRMaster[[#This Row],[Age]]&lt;55,"45-54",TRUE,"Above 54")</f>
        <v>25-34</v>
      </c>
      <c r="AD1620" s="5" t="str">
        <f>_xlfn.IFS(
tbl_HRMaster[[#This Row],[YearsAtCompany]]&lt;2,"&lt; 2 Years",
tbl_HRMaster[[#This Row],[YearsAtCompany]]&lt;5,"2-4 Years",
tbl_HRMaster[[#This Row],[YearsAtCompany]]&lt;10,"5-9 Years",
TRUE,"10+ Years"
)</f>
        <v>10+ Years</v>
      </c>
      <c r="AE1620" s="5">
        <f>IF(tbl_HRMaster[[#This Row],[Attrition]]="Yes",1,0)</f>
        <v>1</v>
      </c>
    </row>
    <row r="1621" spans="1:31" x14ac:dyDescent="0.25">
      <c r="A1621">
        <v>31</v>
      </c>
      <c r="B1621" t="s">
        <v>28</v>
      </c>
      <c r="C1621" t="s">
        <v>29</v>
      </c>
      <c r="D1621" t="s">
        <v>30</v>
      </c>
      <c r="E1621">
        <v>2</v>
      </c>
      <c r="F1621">
        <v>1</v>
      </c>
      <c r="G1621" t="s">
        <v>33</v>
      </c>
      <c r="H1621">
        <v>4078</v>
      </c>
      <c r="I1621" t="s">
        <v>34</v>
      </c>
      <c r="J1621">
        <v>3</v>
      </c>
      <c r="K1621" t="s">
        <v>35</v>
      </c>
      <c r="L1621" t="s">
        <v>27</v>
      </c>
      <c r="M1621">
        <v>70940</v>
      </c>
      <c r="N1621">
        <v>1</v>
      </c>
      <c r="O1621">
        <v>14</v>
      </c>
      <c r="P1621">
        <v>1</v>
      </c>
      <c r="Q1621">
        <v>10</v>
      </c>
      <c r="R1621">
        <v>2</v>
      </c>
      <c r="S1621">
        <v>10</v>
      </c>
      <c r="T1621">
        <v>0</v>
      </c>
      <c r="U1621">
        <v>8</v>
      </c>
      <c r="V1621">
        <f>COUNTIF(tbl_HRMaster[EmployeeID],tbl_HRMaster[[#This Row],[EmployeeID]])</f>
        <v>1</v>
      </c>
      <c r="W1621">
        <f>IFERROR(INDEX(tbl_EmployeeSurvey[EnvironmentSatisfaction],MATCH(tbl_HRMaster[[#This Row],[EmployeeID]],tbl_EmployeeSurvey[EmployeeID],0)),"Not Found")</f>
        <v>1</v>
      </c>
      <c r="X1621">
        <f>IFERROR(INDEX(tbl_EmployeeSurvey[JobSatisfaction],MATCH(tbl_HRMaster[[#This Row],[EmployeeID]],tbl_EmployeeSurvey[EmployeeID],0)),"Not Found")</f>
        <v>4</v>
      </c>
      <c r="Y1621" s="5">
        <f>IFERROR(INDEX(tbl_EmployeeSurvey[WorkLifeBalance],MATCH(tbl_HRMaster[[#This Row],[EmployeeID]],tbl_EmployeeSurvey[EmployeeID],0)),"Not Found")</f>
        <v>3</v>
      </c>
      <c r="Z1621" s="5">
        <f>IFERROR(VLOOKUP(tbl_HRMaster[[#This Row],[EmployeeID]],tbl_ManagerSurvey[[EmployeeID]:[PerformanceRating]],2,FALSE),"Not Found")</f>
        <v>3</v>
      </c>
      <c r="AA1621" s="5">
        <f>IFERROR(VLOOKUP(tbl_HRMaster[[#This Row],[EmployeeID]],tbl_ManagerSurvey[[EmployeeID]:[PerformanceRating]],3,FALSE),"Not Found")</f>
        <v>3</v>
      </c>
      <c r="AB1621" s="5" t="str">
        <f>IF(tbl_HRMaster[[#This Row],[Attrition]]="Yes","Left","Active")</f>
        <v>Left</v>
      </c>
      <c r="AC1621" s="5" t="str">
        <f>_xlfn.IFS(tbl_HRMaster[[#This Row],[Age]]&lt;25,"Under 25",tbl_HRMaster[[#This Row],[Age]]&lt;35,"25-34",tbl_HRMaster[[#This Row],[Age]]&lt;45,"35-44",tbl_HRMaster[[#This Row],[Age]]&lt;55,"45-54",TRUE,"Above 54")</f>
        <v>25-34</v>
      </c>
      <c r="AD1621" s="5" t="str">
        <f>_xlfn.IFS(
tbl_HRMaster[[#This Row],[YearsAtCompany]]&lt;2,"&lt; 2 Years",
tbl_HRMaster[[#This Row],[YearsAtCompany]]&lt;5,"2-4 Years",
tbl_HRMaster[[#This Row],[YearsAtCompany]]&lt;10,"5-9 Years",
TRUE,"10+ Years"
)</f>
        <v>10+ Years</v>
      </c>
      <c r="AE1621" s="5">
        <f>IF(tbl_HRMaster[[#This Row],[Attrition]]="Yes",1,0)</f>
        <v>1</v>
      </c>
    </row>
    <row r="1622" spans="1:31" x14ac:dyDescent="0.25">
      <c r="A1622">
        <v>30</v>
      </c>
      <c r="B1622" t="s">
        <v>21</v>
      </c>
      <c r="C1622" t="s">
        <v>22</v>
      </c>
      <c r="D1622" t="s">
        <v>23</v>
      </c>
      <c r="E1622">
        <v>9</v>
      </c>
      <c r="F1622">
        <v>4</v>
      </c>
      <c r="G1622" t="s">
        <v>45</v>
      </c>
      <c r="H1622">
        <v>976</v>
      </c>
      <c r="I1622" t="s">
        <v>34</v>
      </c>
      <c r="J1622">
        <v>1</v>
      </c>
      <c r="K1622" t="s">
        <v>40</v>
      </c>
      <c r="L1622" t="s">
        <v>27</v>
      </c>
      <c r="M1622">
        <v>87220</v>
      </c>
      <c r="N1622">
        <v>1</v>
      </c>
      <c r="O1622">
        <v>17</v>
      </c>
      <c r="P1622">
        <v>1</v>
      </c>
      <c r="Q1622">
        <v>10</v>
      </c>
      <c r="R1622">
        <v>3</v>
      </c>
      <c r="S1622">
        <v>10</v>
      </c>
      <c r="T1622">
        <v>0</v>
      </c>
      <c r="U1622">
        <v>8</v>
      </c>
      <c r="V1622">
        <f>COUNTIF(tbl_HRMaster[EmployeeID],tbl_HRMaster[[#This Row],[EmployeeID]])</f>
        <v>1</v>
      </c>
      <c r="W1622">
        <f>IFERROR(INDEX(tbl_EmployeeSurvey[EnvironmentSatisfaction],MATCH(tbl_HRMaster[[#This Row],[EmployeeID]],tbl_EmployeeSurvey[EmployeeID],0)),"Not Found")</f>
        <v>2</v>
      </c>
      <c r="X1622">
        <f>IFERROR(INDEX(tbl_EmployeeSurvey[JobSatisfaction],MATCH(tbl_HRMaster[[#This Row],[EmployeeID]],tbl_EmployeeSurvey[EmployeeID],0)),"Not Found")</f>
        <v>4</v>
      </c>
      <c r="Y1622" s="5">
        <f>IFERROR(INDEX(tbl_EmployeeSurvey[WorkLifeBalance],MATCH(tbl_HRMaster[[#This Row],[EmployeeID]],tbl_EmployeeSurvey[EmployeeID],0)),"Not Found")</f>
        <v>2</v>
      </c>
      <c r="Z1622" s="5">
        <f>IFERROR(VLOOKUP(tbl_HRMaster[[#This Row],[EmployeeID]],tbl_ManagerSurvey[[EmployeeID]:[PerformanceRating]],2,FALSE),"Not Found")</f>
        <v>3</v>
      </c>
      <c r="AA1622" s="5">
        <f>IFERROR(VLOOKUP(tbl_HRMaster[[#This Row],[EmployeeID]],tbl_ManagerSurvey[[EmployeeID]:[PerformanceRating]],3,FALSE),"Not Found")</f>
        <v>3</v>
      </c>
      <c r="AB1622" s="5" t="str">
        <f>IF(tbl_HRMaster[[#This Row],[Attrition]]="Yes","Left","Active")</f>
        <v>Active</v>
      </c>
      <c r="AC1622" s="5" t="str">
        <f>_xlfn.IFS(tbl_HRMaster[[#This Row],[Age]]&lt;25,"Under 25",tbl_HRMaster[[#This Row],[Age]]&lt;35,"25-34",tbl_HRMaster[[#This Row],[Age]]&lt;45,"35-44",tbl_HRMaster[[#This Row],[Age]]&lt;55,"45-54",TRUE,"Above 54")</f>
        <v>25-34</v>
      </c>
      <c r="AD1622" s="5" t="str">
        <f>_xlfn.IFS(
tbl_HRMaster[[#This Row],[YearsAtCompany]]&lt;2,"&lt; 2 Years",
tbl_HRMaster[[#This Row],[YearsAtCompany]]&lt;5,"2-4 Years",
tbl_HRMaster[[#This Row],[YearsAtCompany]]&lt;10,"5-9 Years",
TRUE,"10+ Years"
)</f>
        <v>10+ Years</v>
      </c>
      <c r="AE1622" s="5">
        <f>IF(tbl_HRMaster[[#This Row],[Attrition]]="Yes",1,0)</f>
        <v>0</v>
      </c>
    </row>
    <row r="1623" spans="1:31" x14ac:dyDescent="0.25">
      <c r="A1623">
        <v>30</v>
      </c>
      <c r="B1623" t="s">
        <v>21</v>
      </c>
      <c r="C1623" t="s">
        <v>22</v>
      </c>
      <c r="D1623" t="s">
        <v>23</v>
      </c>
      <c r="E1623">
        <v>9</v>
      </c>
      <c r="F1623">
        <v>4</v>
      </c>
      <c r="G1623" t="s">
        <v>45</v>
      </c>
      <c r="H1623">
        <v>2446</v>
      </c>
      <c r="I1623" t="s">
        <v>34</v>
      </c>
      <c r="J1623">
        <v>1</v>
      </c>
      <c r="K1623" t="s">
        <v>40</v>
      </c>
      <c r="L1623" t="s">
        <v>27</v>
      </c>
      <c r="M1623">
        <v>87220</v>
      </c>
      <c r="N1623">
        <v>1</v>
      </c>
      <c r="O1623">
        <v>17</v>
      </c>
      <c r="P1623">
        <v>1</v>
      </c>
      <c r="Q1623">
        <v>10</v>
      </c>
      <c r="R1623">
        <v>3</v>
      </c>
      <c r="S1623">
        <v>10</v>
      </c>
      <c r="T1623">
        <v>0</v>
      </c>
      <c r="U1623">
        <v>8</v>
      </c>
      <c r="V1623">
        <f>COUNTIF(tbl_HRMaster[EmployeeID],tbl_HRMaster[[#This Row],[EmployeeID]])</f>
        <v>1</v>
      </c>
      <c r="W1623">
        <f>IFERROR(INDEX(tbl_EmployeeSurvey[EnvironmentSatisfaction],MATCH(tbl_HRMaster[[#This Row],[EmployeeID]],tbl_EmployeeSurvey[EmployeeID],0)),"Not Found")</f>
        <v>2</v>
      </c>
      <c r="X1623">
        <f>IFERROR(INDEX(tbl_EmployeeSurvey[JobSatisfaction],MATCH(tbl_HRMaster[[#This Row],[EmployeeID]],tbl_EmployeeSurvey[EmployeeID],0)),"Not Found")</f>
        <v>4</v>
      </c>
      <c r="Y1623" s="5">
        <f>IFERROR(INDEX(tbl_EmployeeSurvey[WorkLifeBalance],MATCH(tbl_HRMaster[[#This Row],[EmployeeID]],tbl_EmployeeSurvey[EmployeeID],0)),"Not Found")</f>
        <v>2</v>
      </c>
      <c r="Z1623" s="5">
        <f>IFERROR(VLOOKUP(tbl_HRMaster[[#This Row],[EmployeeID]],tbl_ManagerSurvey[[EmployeeID]:[PerformanceRating]],2,FALSE),"Not Found")</f>
        <v>3</v>
      </c>
      <c r="AA1623" s="5">
        <f>IFERROR(VLOOKUP(tbl_HRMaster[[#This Row],[EmployeeID]],tbl_ManagerSurvey[[EmployeeID]:[PerformanceRating]],3,FALSE),"Not Found")</f>
        <v>3</v>
      </c>
      <c r="AB1623" s="5" t="str">
        <f>IF(tbl_HRMaster[[#This Row],[Attrition]]="Yes","Left","Active")</f>
        <v>Active</v>
      </c>
      <c r="AC1623" s="5" t="str">
        <f>_xlfn.IFS(tbl_HRMaster[[#This Row],[Age]]&lt;25,"Under 25",tbl_HRMaster[[#This Row],[Age]]&lt;35,"25-34",tbl_HRMaster[[#This Row],[Age]]&lt;45,"35-44",tbl_HRMaster[[#This Row],[Age]]&lt;55,"45-54",TRUE,"Above 54")</f>
        <v>25-34</v>
      </c>
      <c r="AD1623" s="5" t="str">
        <f>_xlfn.IFS(
tbl_HRMaster[[#This Row],[YearsAtCompany]]&lt;2,"&lt; 2 Years",
tbl_HRMaster[[#This Row],[YearsAtCompany]]&lt;5,"2-4 Years",
tbl_HRMaster[[#This Row],[YearsAtCompany]]&lt;10,"5-9 Years",
TRUE,"10+ Years"
)</f>
        <v>10+ Years</v>
      </c>
      <c r="AE1623" s="5">
        <f>IF(tbl_HRMaster[[#This Row],[Attrition]]="Yes",1,0)</f>
        <v>0</v>
      </c>
    </row>
    <row r="1624" spans="1:31" x14ac:dyDescent="0.25">
      <c r="A1624">
        <v>30</v>
      </c>
      <c r="B1624" t="s">
        <v>21</v>
      </c>
      <c r="C1624" t="s">
        <v>22</v>
      </c>
      <c r="D1624" t="s">
        <v>23</v>
      </c>
      <c r="E1624">
        <v>9</v>
      </c>
      <c r="F1624">
        <v>4</v>
      </c>
      <c r="G1624" t="s">
        <v>45</v>
      </c>
      <c r="H1624">
        <v>3916</v>
      </c>
      <c r="I1624" t="s">
        <v>34</v>
      </c>
      <c r="J1624">
        <v>1</v>
      </c>
      <c r="K1624" t="s">
        <v>40</v>
      </c>
      <c r="L1624" t="s">
        <v>27</v>
      </c>
      <c r="M1624">
        <v>87220</v>
      </c>
      <c r="N1624">
        <v>1</v>
      </c>
      <c r="O1624">
        <v>17</v>
      </c>
      <c r="P1624">
        <v>1</v>
      </c>
      <c r="Q1624">
        <v>10</v>
      </c>
      <c r="R1624">
        <v>3</v>
      </c>
      <c r="S1624">
        <v>10</v>
      </c>
      <c r="T1624">
        <v>0</v>
      </c>
      <c r="U1624">
        <v>8</v>
      </c>
      <c r="V1624">
        <f>COUNTIF(tbl_HRMaster[EmployeeID],tbl_HRMaster[[#This Row],[EmployeeID]])</f>
        <v>1</v>
      </c>
      <c r="W1624">
        <f>IFERROR(INDEX(tbl_EmployeeSurvey[EnvironmentSatisfaction],MATCH(tbl_HRMaster[[#This Row],[EmployeeID]],tbl_EmployeeSurvey[EmployeeID],0)),"Not Found")</f>
        <v>2</v>
      </c>
      <c r="X1624">
        <f>IFERROR(INDEX(tbl_EmployeeSurvey[JobSatisfaction],MATCH(tbl_HRMaster[[#This Row],[EmployeeID]],tbl_EmployeeSurvey[EmployeeID],0)),"Not Found")</f>
        <v>4</v>
      </c>
      <c r="Y1624" s="5">
        <f>IFERROR(INDEX(tbl_EmployeeSurvey[WorkLifeBalance],MATCH(tbl_HRMaster[[#This Row],[EmployeeID]],tbl_EmployeeSurvey[EmployeeID],0)),"Not Found")</f>
        <v>2</v>
      </c>
      <c r="Z1624" s="5">
        <f>IFERROR(VLOOKUP(tbl_HRMaster[[#This Row],[EmployeeID]],tbl_ManagerSurvey[[EmployeeID]:[PerformanceRating]],2,FALSE),"Not Found")</f>
        <v>3</v>
      </c>
      <c r="AA1624" s="5">
        <f>IFERROR(VLOOKUP(tbl_HRMaster[[#This Row],[EmployeeID]],tbl_ManagerSurvey[[EmployeeID]:[PerformanceRating]],3,FALSE),"Not Found")</f>
        <v>3</v>
      </c>
      <c r="AB1624" s="5" t="str">
        <f>IF(tbl_HRMaster[[#This Row],[Attrition]]="Yes","Left","Active")</f>
        <v>Active</v>
      </c>
      <c r="AC1624" s="5" t="str">
        <f>_xlfn.IFS(tbl_HRMaster[[#This Row],[Age]]&lt;25,"Under 25",tbl_HRMaster[[#This Row],[Age]]&lt;35,"25-34",tbl_HRMaster[[#This Row],[Age]]&lt;45,"35-44",tbl_HRMaster[[#This Row],[Age]]&lt;55,"45-54",TRUE,"Above 54")</f>
        <v>25-34</v>
      </c>
      <c r="AD1624" s="5" t="str">
        <f>_xlfn.IFS(
tbl_HRMaster[[#This Row],[YearsAtCompany]]&lt;2,"&lt; 2 Years",
tbl_HRMaster[[#This Row],[YearsAtCompany]]&lt;5,"2-4 Years",
tbl_HRMaster[[#This Row],[YearsAtCompany]]&lt;10,"5-9 Years",
TRUE,"10+ Years"
)</f>
        <v>10+ Years</v>
      </c>
      <c r="AE1624" s="5">
        <f>IF(tbl_HRMaster[[#This Row],[Attrition]]="Yes",1,0)</f>
        <v>0</v>
      </c>
    </row>
    <row r="1625" spans="1:31" x14ac:dyDescent="0.25">
      <c r="A1625">
        <v>43</v>
      </c>
      <c r="B1625" t="s">
        <v>21</v>
      </c>
      <c r="C1625" t="s">
        <v>22</v>
      </c>
      <c r="D1625" t="s">
        <v>30</v>
      </c>
      <c r="E1625">
        <v>3</v>
      </c>
      <c r="F1625">
        <v>3</v>
      </c>
      <c r="G1625" t="s">
        <v>38</v>
      </c>
      <c r="H1625">
        <v>1142</v>
      </c>
      <c r="I1625" t="s">
        <v>34</v>
      </c>
      <c r="J1625">
        <v>1</v>
      </c>
      <c r="K1625" t="s">
        <v>31</v>
      </c>
      <c r="L1625" t="s">
        <v>27</v>
      </c>
      <c r="M1625">
        <v>90940</v>
      </c>
      <c r="N1625">
        <v>1</v>
      </c>
      <c r="O1625">
        <v>12</v>
      </c>
      <c r="P1625">
        <v>1</v>
      </c>
      <c r="Q1625">
        <v>10</v>
      </c>
      <c r="R1625">
        <v>0</v>
      </c>
      <c r="S1625">
        <v>10</v>
      </c>
      <c r="T1625">
        <v>0</v>
      </c>
      <c r="U1625">
        <v>9</v>
      </c>
      <c r="V1625">
        <f>COUNTIF(tbl_HRMaster[EmployeeID],tbl_HRMaster[[#This Row],[EmployeeID]])</f>
        <v>1</v>
      </c>
      <c r="W1625">
        <f>IFERROR(INDEX(tbl_EmployeeSurvey[EnvironmentSatisfaction],MATCH(tbl_HRMaster[[#This Row],[EmployeeID]],tbl_EmployeeSurvey[EmployeeID],0)),"Not Found")</f>
        <v>1</v>
      </c>
      <c r="X1625">
        <f>IFERROR(INDEX(tbl_EmployeeSurvey[JobSatisfaction],MATCH(tbl_HRMaster[[#This Row],[EmployeeID]],tbl_EmployeeSurvey[EmployeeID],0)),"Not Found")</f>
        <v>3</v>
      </c>
      <c r="Y1625" s="5">
        <f>IFERROR(INDEX(tbl_EmployeeSurvey[WorkLifeBalance],MATCH(tbl_HRMaster[[#This Row],[EmployeeID]],tbl_EmployeeSurvey[EmployeeID],0)),"Not Found")</f>
        <v>3</v>
      </c>
      <c r="Z1625" s="5">
        <f>IFERROR(VLOOKUP(tbl_HRMaster[[#This Row],[EmployeeID]],tbl_ManagerSurvey[[EmployeeID]:[PerformanceRating]],2,FALSE),"Not Found")</f>
        <v>3</v>
      </c>
      <c r="AA1625" s="5">
        <f>IFERROR(VLOOKUP(tbl_HRMaster[[#This Row],[EmployeeID]],tbl_ManagerSurvey[[EmployeeID]:[PerformanceRating]],3,FALSE),"Not Found")</f>
        <v>3</v>
      </c>
      <c r="AB1625" s="5" t="str">
        <f>IF(tbl_HRMaster[[#This Row],[Attrition]]="Yes","Left","Active")</f>
        <v>Active</v>
      </c>
      <c r="AC1625" s="5" t="str">
        <f>_xlfn.IFS(tbl_HRMaster[[#This Row],[Age]]&lt;25,"Under 25",tbl_HRMaster[[#This Row],[Age]]&lt;35,"25-34",tbl_HRMaster[[#This Row],[Age]]&lt;45,"35-44",tbl_HRMaster[[#This Row],[Age]]&lt;55,"45-54",TRUE,"Above 54")</f>
        <v>35-44</v>
      </c>
      <c r="AD1625" s="5" t="str">
        <f>_xlfn.IFS(
tbl_HRMaster[[#This Row],[YearsAtCompany]]&lt;2,"&lt; 2 Years",
tbl_HRMaster[[#This Row],[YearsAtCompany]]&lt;5,"2-4 Years",
tbl_HRMaster[[#This Row],[YearsAtCompany]]&lt;10,"5-9 Years",
TRUE,"10+ Years"
)</f>
        <v>10+ Years</v>
      </c>
      <c r="AE1625" s="5">
        <f>IF(tbl_HRMaster[[#This Row],[Attrition]]="Yes",1,0)</f>
        <v>0</v>
      </c>
    </row>
    <row r="1626" spans="1:31" x14ac:dyDescent="0.25">
      <c r="A1626">
        <v>43</v>
      </c>
      <c r="B1626" t="s">
        <v>21</v>
      </c>
      <c r="C1626" t="s">
        <v>22</v>
      </c>
      <c r="D1626" t="s">
        <v>30</v>
      </c>
      <c r="E1626">
        <v>3</v>
      </c>
      <c r="F1626">
        <v>3</v>
      </c>
      <c r="G1626" t="s">
        <v>38</v>
      </c>
      <c r="H1626">
        <v>2612</v>
      </c>
      <c r="I1626" t="s">
        <v>34</v>
      </c>
      <c r="J1626">
        <v>1</v>
      </c>
      <c r="K1626" t="s">
        <v>31</v>
      </c>
      <c r="L1626" t="s">
        <v>27</v>
      </c>
      <c r="M1626">
        <v>90940</v>
      </c>
      <c r="N1626">
        <v>1</v>
      </c>
      <c r="O1626">
        <v>12</v>
      </c>
      <c r="P1626">
        <v>1</v>
      </c>
      <c r="Q1626">
        <v>10</v>
      </c>
      <c r="R1626">
        <v>0</v>
      </c>
      <c r="S1626">
        <v>10</v>
      </c>
      <c r="T1626">
        <v>0</v>
      </c>
      <c r="U1626">
        <v>9</v>
      </c>
      <c r="V1626">
        <f>COUNTIF(tbl_HRMaster[EmployeeID],tbl_HRMaster[[#This Row],[EmployeeID]])</f>
        <v>1</v>
      </c>
      <c r="W1626">
        <f>IFERROR(INDEX(tbl_EmployeeSurvey[EnvironmentSatisfaction],MATCH(tbl_HRMaster[[#This Row],[EmployeeID]],tbl_EmployeeSurvey[EmployeeID],0)),"Not Found")</f>
        <v>1</v>
      </c>
      <c r="X1626">
        <f>IFERROR(INDEX(tbl_EmployeeSurvey[JobSatisfaction],MATCH(tbl_HRMaster[[#This Row],[EmployeeID]],tbl_EmployeeSurvey[EmployeeID],0)),"Not Found")</f>
        <v>3</v>
      </c>
      <c r="Y1626" s="5">
        <f>IFERROR(INDEX(tbl_EmployeeSurvey[WorkLifeBalance],MATCH(tbl_HRMaster[[#This Row],[EmployeeID]],tbl_EmployeeSurvey[EmployeeID],0)),"Not Found")</f>
        <v>3</v>
      </c>
      <c r="Z1626" s="5">
        <f>IFERROR(VLOOKUP(tbl_HRMaster[[#This Row],[EmployeeID]],tbl_ManagerSurvey[[EmployeeID]:[PerformanceRating]],2,FALSE),"Not Found")</f>
        <v>3</v>
      </c>
      <c r="AA1626" s="5">
        <f>IFERROR(VLOOKUP(tbl_HRMaster[[#This Row],[EmployeeID]],tbl_ManagerSurvey[[EmployeeID]:[PerformanceRating]],3,FALSE),"Not Found")</f>
        <v>3</v>
      </c>
      <c r="AB1626" s="5" t="str">
        <f>IF(tbl_HRMaster[[#This Row],[Attrition]]="Yes","Left","Active")</f>
        <v>Active</v>
      </c>
      <c r="AC1626" s="5" t="str">
        <f>_xlfn.IFS(tbl_HRMaster[[#This Row],[Age]]&lt;25,"Under 25",tbl_HRMaster[[#This Row],[Age]]&lt;35,"25-34",tbl_HRMaster[[#This Row],[Age]]&lt;45,"35-44",tbl_HRMaster[[#This Row],[Age]]&lt;55,"45-54",TRUE,"Above 54")</f>
        <v>35-44</v>
      </c>
      <c r="AD1626" s="5" t="str">
        <f>_xlfn.IFS(
tbl_HRMaster[[#This Row],[YearsAtCompany]]&lt;2,"&lt; 2 Years",
tbl_HRMaster[[#This Row],[YearsAtCompany]]&lt;5,"2-4 Years",
tbl_HRMaster[[#This Row],[YearsAtCompany]]&lt;10,"5-9 Years",
TRUE,"10+ Years"
)</f>
        <v>10+ Years</v>
      </c>
      <c r="AE1626" s="5">
        <f>IF(tbl_HRMaster[[#This Row],[Attrition]]="Yes",1,0)</f>
        <v>0</v>
      </c>
    </row>
    <row r="1627" spans="1:31" x14ac:dyDescent="0.25">
      <c r="A1627">
        <v>43</v>
      </c>
      <c r="B1627" t="s">
        <v>21</v>
      </c>
      <c r="C1627" t="s">
        <v>22</v>
      </c>
      <c r="D1627" t="s">
        <v>30</v>
      </c>
      <c r="E1627">
        <v>3</v>
      </c>
      <c r="F1627">
        <v>3</v>
      </c>
      <c r="G1627" t="s">
        <v>38</v>
      </c>
      <c r="H1627">
        <v>4082</v>
      </c>
      <c r="I1627" t="s">
        <v>34</v>
      </c>
      <c r="J1627">
        <v>1</v>
      </c>
      <c r="K1627" t="s">
        <v>31</v>
      </c>
      <c r="L1627" t="s">
        <v>27</v>
      </c>
      <c r="M1627">
        <v>90940</v>
      </c>
      <c r="N1627">
        <v>1</v>
      </c>
      <c r="O1627">
        <v>12</v>
      </c>
      <c r="P1627">
        <v>1</v>
      </c>
      <c r="Q1627">
        <v>10</v>
      </c>
      <c r="R1627">
        <v>0</v>
      </c>
      <c r="S1627">
        <v>10</v>
      </c>
      <c r="T1627">
        <v>0</v>
      </c>
      <c r="U1627">
        <v>9</v>
      </c>
      <c r="V1627">
        <f>COUNTIF(tbl_HRMaster[EmployeeID],tbl_HRMaster[[#This Row],[EmployeeID]])</f>
        <v>1</v>
      </c>
      <c r="W1627">
        <f>IFERROR(INDEX(tbl_EmployeeSurvey[EnvironmentSatisfaction],MATCH(tbl_HRMaster[[#This Row],[EmployeeID]],tbl_EmployeeSurvey[EmployeeID],0)),"Not Found")</f>
        <v>1</v>
      </c>
      <c r="X1627">
        <f>IFERROR(INDEX(tbl_EmployeeSurvey[JobSatisfaction],MATCH(tbl_HRMaster[[#This Row],[EmployeeID]],tbl_EmployeeSurvey[EmployeeID],0)),"Not Found")</f>
        <v>3</v>
      </c>
      <c r="Y1627" s="5">
        <f>IFERROR(INDEX(tbl_EmployeeSurvey[WorkLifeBalance],MATCH(tbl_HRMaster[[#This Row],[EmployeeID]],tbl_EmployeeSurvey[EmployeeID],0)),"Not Found")</f>
        <v>3</v>
      </c>
      <c r="Z1627" s="5">
        <f>IFERROR(VLOOKUP(tbl_HRMaster[[#This Row],[EmployeeID]],tbl_ManagerSurvey[[EmployeeID]:[PerformanceRating]],2,FALSE),"Not Found")</f>
        <v>3</v>
      </c>
      <c r="AA1627" s="5">
        <f>IFERROR(VLOOKUP(tbl_HRMaster[[#This Row],[EmployeeID]],tbl_ManagerSurvey[[EmployeeID]:[PerformanceRating]],3,FALSE),"Not Found")</f>
        <v>3</v>
      </c>
      <c r="AB1627" s="5" t="str">
        <f>IF(tbl_HRMaster[[#This Row],[Attrition]]="Yes","Left","Active")</f>
        <v>Active</v>
      </c>
      <c r="AC1627" s="5" t="str">
        <f>_xlfn.IFS(tbl_HRMaster[[#This Row],[Age]]&lt;25,"Under 25",tbl_HRMaster[[#This Row],[Age]]&lt;35,"25-34",tbl_HRMaster[[#This Row],[Age]]&lt;45,"35-44",tbl_HRMaster[[#This Row],[Age]]&lt;55,"45-54",TRUE,"Above 54")</f>
        <v>35-44</v>
      </c>
      <c r="AD1627" s="5" t="str">
        <f>_xlfn.IFS(
tbl_HRMaster[[#This Row],[YearsAtCompany]]&lt;2,"&lt; 2 Years",
tbl_HRMaster[[#This Row],[YearsAtCompany]]&lt;5,"2-4 Years",
tbl_HRMaster[[#This Row],[YearsAtCompany]]&lt;10,"5-9 Years",
TRUE,"10+ Years"
)</f>
        <v>10+ Years</v>
      </c>
      <c r="AE1627" s="5">
        <f>IF(tbl_HRMaster[[#This Row],[Attrition]]="Yes",1,0)</f>
        <v>0</v>
      </c>
    </row>
    <row r="1628" spans="1:31" x14ac:dyDescent="0.25">
      <c r="A1628">
        <v>32</v>
      </c>
      <c r="B1628" t="s">
        <v>21</v>
      </c>
      <c r="C1628" t="s">
        <v>22</v>
      </c>
      <c r="D1628" t="s">
        <v>23</v>
      </c>
      <c r="E1628">
        <v>3</v>
      </c>
      <c r="F1628">
        <v>4</v>
      </c>
      <c r="G1628" t="s">
        <v>24</v>
      </c>
      <c r="H1628">
        <v>1286</v>
      </c>
      <c r="I1628" t="s">
        <v>34</v>
      </c>
      <c r="J1628">
        <v>2</v>
      </c>
      <c r="K1628" t="s">
        <v>42</v>
      </c>
      <c r="L1628" t="s">
        <v>27</v>
      </c>
      <c r="M1628">
        <v>97150</v>
      </c>
      <c r="N1628">
        <v>1</v>
      </c>
      <c r="O1628">
        <v>15</v>
      </c>
      <c r="P1628">
        <v>1</v>
      </c>
      <c r="Q1628">
        <v>10</v>
      </c>
      <c r="R1628">
        <v>1</v>
      </c>
      <c r="S1628">
        <v>10</v>
      </c>
      <c r="T1628">
        <v>0</v>
      </c>
      <c r="U1628">
        <v>9</v>
      </c>
      <c r="V1628">
        <f>COUNTIF(tbl_HRMaster[EmployeeID],tbl_HRMaster[[#This Row],[EmployeeID]])</f>
        <v>1</v>
      </c>
      <c r="W1628">
        <f>IFERROR(INDEX(tbl_EmployeeSurvey[EnvironmentSatisfaction],MATCH(tbl_HRMaster[[#This Row],[EmployeeID]],tbl_EmployeeSurvey[EmployeeID],0)),"Not Found")</f>
        <v>2</v>
      </c>
      <c r="X1628">
        <f>IFERROR(INDEX(tbl_EmployeeSurvey[JobSatisfaction],MATCH(tbl_HRMaster[[#This Row],[EmployeeID]],tbl_EmployeeSurvey[EmployeeID],0)),"Not Found")</f>
        <v>2</v>
      </c>
      <c r="Y1628" s="5">
        <f>IFERROR(INDEX(tbl_EmployeeSurvey[WorkLifeBalance],MATCH(tbl_HRMaster[[#This Row],[EmployeeID]],tbl_EmployeeSurvey[EmployeeID],0)),"Not Found")</f>
        <v>3</v>
      </c>
      <c r="Z1628" s="5">
        <f>IFERROR(VLOOKUP(tbl_HRMaster[[#This Row],[EmployeeID]],tbl_ManagerSurvey[[EmployeeID]:[PerformanceRating]],2,FALSE),"Not Found")</f>
        <v>2</v>
      </c>
      <c r="AA1628" s="5">
        <f>IFERROR(VLOOKUP(tbl_HRMaster[[#This Row],[EmployeeID]],tbl_ManagerSurvey[[EmployeeID]:[PerformanceRating]],3,FALSE),"Not Found")</f>
        <v>3</v>
      </c>
      <c r="AB1628" s="5" t="str">
        <f>IF(tbl_HRMaster[[#This Row],[Attrition]]="Yes","Left","Active")</f>
        <v>Active</v>
      </c>
      <c r="AC1628" s="5" t="str">
        <f>_xlfn.IFS(tbl_HRMaster[[#This Row],[Age]]&lt;25,"Under 25",tbl_HRMaster[[#This Row],[Age]]&lt;35,"25-34",tbl_HRMaster[[#This Row],[Age]]&lt;45,"35-44",tbl_HRMaster[[#This Row],[Age]]&lt;55,"45-54",TRUE,"Above 54")</f>
        <v>25-34</v>
      </c>
      <c r="AD1628" s="5" t="str">
        <f>_xlfn.IFS(
tbl_HRMaster[[#This Row],[YearsAtCompany]]&lt;2,"&lt; 2 Years",
tbl_HRMaster[[#This Row],[YearsAtCompany]]&lt;5,"2-4 Years",
tbl_HRMaster[[#This Row],[YearsAtCompany]]&lt;10,"5-9 Years",
TRUE,"10+ Years"
)</f>
        <v>10+ Years</v>
      </c>
      <c r="AE1628" s="5">
        <f>IF(tbl_HRMaster[[#This Row],[Attrition]]="Yes",1,0)</f>
        <v>0</v>
      </c>
    </row>
    <row r="1629" spans="1:31" x14ac:dyDescent="0.25">
      <c r="A1629">
        <v>32</v>
      </c>
      <c r="B1629" t="s">
        <v>21</v>
      </c>
      <c r="C1629" t="s">
        <v>22</v>
      </c>
      <c r="D1629" t="s">
        <v>23</v>
      </c>
      <c r="E1629">
        <v>3</v>
      </c>
      <c r="F1629">
        <v>4</v>
      </c>
      <c r="G1629" t="s">
        <v>24</v>
      </c>
      <c r="H1629">
        <v>2756</v>
      </c>
      <c r="I1629" t="s">
        <v>34</v>
      </c>
      <c r="J1629">
        <v>2</v>
      </c>
      <c r="K1629" t="s">
        <v>42</v>
      </c>
      <c r="L1629" t="s">
        <v>27</v>
      </c>
      <c r="M1629">
        <v>97150</v>
      </c>
      <c r="N1629">
        <v>1</v>
      </c>
      <c r="O1629">
        <v>15</v>
      </c>
      <c r="P1629">
        <v>1</v>
      </c>
      <c r="Q1629">
        <v>10</v>
      </c>
      <c r="R1629">
        <v>1</v>
      </c>
      <c r="S1629">
        <v>10</v>
      </c>
      <c r="T1629">
        <v>0</v>
      </c>
      <c r="U1629">
        <v>9</v>
      </c>
      <c r="V1629">
        <f>COUNTIF(tbl_HRMaster[EmployeeID],tbl_HRMaster[[#This Row],[EmployeeID]])</f>
        <v>1</v>
      </c>
      <c r="W1629">
        <f>IFERROR(INDEX(tbl_EmployeeSurvey[EnvironmentSatisfaction],MATCH(tbl_HRMaster[[#This Row],[EmployeeID]],tbl_EmployeeSurvey[EmployeeID],0)),"Not Found")</f>
        <v>2</v>
      </c>
      <c r="X1629">
        <f>IFERROR(INDEX(tbl_EmployeeSurvey[JobSatisfaction],MATCH(tbl_HRMaster[[#This Row],[EmployeeID]],tbl_EmployeeSurvey[EmployeeID],0)),"Not Found")</f>
        <v>2</v>
      </c>
      <c r="Y1629" s="5">
        <f>IFERROR(INDEX(tbl_EmployeeSurvey[WorkLifeBalance],MATCH(tbl_HRMaster[[#This Row],[EmployeeID]],tbl_EmployeeSurvey[EmployeeID],0)),"Not Found")</f>
        <v>3</v>
      </c>
      <c r="Z1629" s="5">
        <f>IFERROR(VLOOKUP(tbl_HRMaster[[#This Row],[EmployeeID]],tbl_ManagerSurvey[[EmployeeID]:[PerformanceRating]],2,FALSE),"Not Found")</f>
        <v>2</v>
      </c>
      <c r="AA1629" s="5">
        <f>IFERROR(VLOOKUP(tbl_HRMaster[[#This Row],[EmployeeID]],tbl_ManagerSurvey[[EmployeeID]:[PerformanceRating]],3,FALSE),"Not Found")</f>
        <v>3</v>
      </c>
      <c r="AB1629" s="5" t="str">
        <f>IF(tbl_HRMaster[[#This Row],[Attrition]]="Yes","Left","Active")</f>
        <v>Active</v>
      </c>
      <c r="AC1629" s="5" t="str">
        <f>_xlfn.IFS(tbl_HRMaster[[#This Row],[Age]]&lt;25,"Under 25",tbl_HRMaster[[#This Row],[Age]]&lt;35,"25-34",tbl_HRMaster[[#This Row],[Age]]&lt;45,"35-44",tbl_HRMaster[[#This Row],[Age]]&lt;55,"45-54",TRUE,"Above 54")</f>
        <v>25-34</v>
      </c>
      <c r="AD1629" s="5" t="str">
        <f>_xlfn.IFS(
tbl_HRMaster[[#This Row],[YearsAtCompany]]&lt;2,"&lt; 2 Years",
tbl_HRMaster[[#This Row],[YearsAtCompany]]&lt;5,"2-4 Years",
tbl_HRMaster[[#This Row],[YearsAtCompany]]&lt;10,"5-9 Years",
TRUE,"10+ Years"
)</f>
        <v>10+ Years</v>
      </c>
      <c r="AE1629" s="5">
        <f>IF(tbl_HRMaster[[#This Row],[Attrition]]="Yes",1,0)</f>
        <v>0</v>
      </c>
    </row>
    <row r="1630" spans="1:31" x14ac:dyDescent="0.25">
      <c r="A1630">
        <v>32</v>
      </c>
      <c r="B1630" t="s">
        <v>21</v>
      </c>
      <c r="C1630" t="s">
        <v>22</v>
      </c>
      <c r="D1630" t="s">
        <v>23</v>
      </c>
      <c r="E1630">
        <v>3</v>
      </c>
      <c r="F1630">
        <v>4</v>
      </c>
      <c r="G1630" t="s">
        <v>24</v>
      </c>
      <c r="H1630">
        <v>4226</v>
      </c>
      <c r="I1630" t="s">
        <v>34</v>
      </c>
      <c r="J1630">
        <v>2</v>
      </c>
      <c r="K1630" t="s">
        <v>42</v>
      </c>
      <c r="L1630" t="s">
        <v>27</v>
      </c>
      <c r="M1630">
        <v>97150</v>
      </c>
      <c r="N1630">
        <v>1</v>
      </c>
      <c r="O1630">
        <v>15</v>
      </c>
      <c r="P1630">
        <v>1</v>
      </c>
      <c r="Q1630">
        <v>10</v>
      </c>
      <c r="R1630">
        <v>1</v>
      </c>
      <c r="S1630">
        <v>10</v>
      </c>
      <c r="T1630">
        <v>0</v>
      </c>
      <c r="U1630">
        <v>9</v>
      </c>
      <c r="V1630">
        <f>COUNTIF(tbl_HRMaster[EmployeeID],tbl_HRMaster[[#This Row],[EmployeeID]])</f>
        <v>1</v>
      </c>
      <c r="W1630">
        <f>IFERROR(INDEX(tbl_EmployeeSurvey[EnvironmentSatisfaction],MATCH(tbl_HRMaster[[#This Row],[EmployeeID]],tbl_EmployeeSurvey[EmployeeID],0)),"Not Found")</f>
        <v>2</v>
      </c>
      <c r="X1630">
        <f>IFERROR(INDEX(tbl_EmployeeSurvey[JobSatisfaction],MATCH(tbl_HRMaster[[#This Row],[EmployeeID]],tbl_EmployeeSurvey[EmployeeID],0)),"Not Found")</f>
        <v>2</v>
      </c>
      <c r="Y1630" s="5">
        <f>IFERROR(INDEX(tbl_EmployeeSurvey[WorkLifeBalance],MATCH(tbl_HRMaster[[#This Row],[EmployeeID]],tbl_EmployeeSurvey[EmployeeID],0)),"Not Found")</f>
        <v>3</v>
      </c>
      <c r="Z1630" s="5">
        <f>IFERROR(VLOOKUP(tbl_HRMaster[[#This Row],[EmployeeID]],tbl_ManagerSurvey[[EmployeeID]:[PerformanceRating]],2,FALSE),"Not Found")</f>
        <v>2</v>
      </c>
      <c r="AA1630" s="5">
        <f>IFERROR(VLOOKUP(tbl_HRMaster[[#This Row],[EmployeeID]],tbl_ManagerSurvey[[EmployeeID]:[PerformanceRating]],3,FALSE),"Not Found")</f>
        <v>3</v>
      </c>
      <c r="AB1630" s="5" t="str">
        <f>IF(tbl_HRMaster[[#This Row],[Attrition]]="Yes","Left","Active")</f>
        <v>Active</v>
      </c>
      <c r="AC1630" s="5" t="str">
        <f>_xlfn.IFS(tbl_HRMaster[[#This Row],[Age]]&lt;25,"Under 25",tbl_HRMaster[[#This Row],[Age]]&lt;35,"25-34",tbl_HRMaster[[#This Row],[Age]]&lt;45,"35-44",tbl_HRMaster[[#This Row],[Age]]&lt;55,"45-54",TRUE,"Above 54")</f>
        <v>25-34</v>
      </c>
      <c r="AD1630" s="5" t="str">
        <f>_xlfn.IFS(
tbl_HRMaster[[#This Row],[YearsAtCompany]]&lt;2,"&lt; 2 Years",
tbl_HRMaster[[#This Row],[YearsAtCompany]]&lt;5,"2-4 Years",
tbl_HRMaster[[#This Row],[YearsAtCompany]]&lt;10,"5-9 Years",
TRUE,"10+ Years"
)</f>
        <v>10+ Years</v>
      </c>
      <c r="AE1630" s="5">
        <f>IF(tbl_HRMaster[[#This Row],[Attrition]]="Yes",1,0)</f>
        <v>0</v>
      </c>
    </row>
    <row r="1631" spans="1:31" x14ac:dyDescent="0.25">
      <c r="A1631">
        <v>31</v>
      </c>
      <c r="B1631" t="s">
        <v>21</v>
      </c>
      <c r="C1631" t="s">
        <v>22</v>
      </c>
      <c r="D1631" t="s">
        <v>30</v>
      </c>
      <c r="E1631">
        <v>2</v>
      </c>
      <c r="F1631">
        <v>4</v>
      </c>
      <c r="G1631" t="s">
        <v>24</v>
      </c>
      <c r="H1631">
        <v>1084</v>
      </c>
      <c r="I1631" t="s">
        <v>25</v>
      </c>
      <c r="J1631">
        <v>5</v>
      </c>
      <c r="K1631" t="s">
        <v>44</v>
      </c>
      <c r="L1631" t="s">
        <v>41</v>
      </c>
      <c r="M1631">
        <v>103770</v>
      </c>
      <c r="N1631">
        <v>1</v>
      </c>
      <c r="O1631">
        <v>14</v>
      </c>
      <c r="P1631">
        <v>0</v>
      </c>
      <c r="Q1631">
        <v>10</v>
      </c>
      <c r="R1631">
        <v>2</v>
      </c>
      <c r="S1631">
        <v>10</v>
      </c>
      <c r="T1631">
        <v>0</v>
      </c>
      <c r="U1631">
        <v>2</v>
      </c>
      <c r="V1631">
        <f>COUNTIF(tbl_HRMaster[EmployeeID],tbl_HRMaster[[#This Row],[EmployeeID]])</f>
        <v>1</v>
      </c>
      <c r="W1631">
        <f>IFERROR(INDEX(tbl_EmployeeSurvey[EnvironmentSatisfaction],MATCH(tbl_HRMaster[[#This Row],[EmployeeID]],tbl_EmployeeSurvey[EmployeeID],0)),"Not Found")</f>
        <v>2</v>
      </c>
      <c r="X1631">
        <f>IFERROR(INDEX(tbl_EmployeeSurvey[JobSatisfaction],MATCH(tbl_HRMaster[[#This Row],[EmployeeID]],tbl_EmployeeSurvey[EmployeeID],0)),"Not Found")</f>
        <v>3</v>
      </c>
      <c r="Y1631" s="5">
        <f>IFERROR(INDEX(tbl_EmployeeSurvey[WorkLifeBalance],MATCH(tbl_HRMaster[[#This Row],[EmployeeID]],tbl_EmployeeSurvey[EmployeeID],0)),"Not Found")</f>
        <v>3</v>
      </c>
      <c r="Z1631" s="5">
        <f>IFERROR(VLOOKUP(tbl_HRMaster[[#This Row],[EmployeeID]],tbl_ManagerSurvey[[EmployeeID]:[PerformanceRating]],2,FALSE),"Not Found")</f>
        <v>3</v>
      </c>
      <c r="AA1631" s="5">
        <f>IFERROR(VLOOKUP(tbl_HRMaster[[#This Row],[EmployeeID]],tbl_ManagerSurvey[[EmployeeID]:[PerformanceRating]],3,FALSE),"Not Found")</f>
        <v>3</v>
      </c>
      <c r="AB1631" s="5" t="str">
        <f>IF(tbl_HRMaster[[#This Row],[Attrition]]="Yes","Left","Active")</f>
        <v>Active</v>
      </c>
      <c r="AC1631" s="5" t="str">
        <f>_xlfn.IFS(tbl_HRMaster[[#This Row],[Age]]&lt;25,"Under 25",tbl_HRMaster[[#This Row],[Age]]&lt;35,"25-34",tbl_HRMaster[[#This Row],[Age]]&lt;45,"35-44",tbl_HRMaster[[#This Row],[Age]]&lt;55,"45-54",TRUE,"Above 54")</f>
        <v>25-34</v>
      </c>
      <c r="AD1631" s="5" t="str">
        <f>_xlfn.IFS(
tbl_HRMaster[[#This Row],[YearsAtCompany]]&lt;2,"&lt; 2 Years",
tbl_HRMaster[[#This Row],[YearsAtCompany]]&lt;5,"2-4 Years",
tbl_HRMaster[[#This Row],[YearsAtCompany]]&lt;10,"5-9 Years",
TRUE,"10+ Years"
)</f>
        <v>10+ Years</v>
      </c>
      <c r="AE1631" s="5">
        <f>IF(tbl_HRMaster[[#This Row],[Attrition]]="Yes",1,0)</f>
        <v>0</v>
      </c>
    </row>
    <row r="1632" spans="1:31" x14ac:dyDescent="0.25">
      <c r="A1632">
        <v>31</v>
      </c>
      <c r="B1632" t="s">
        <v>21</v>
      </c>
      <c r="C1632" t="s">
        <v>22</v>
      </c>
      <c r="D1632" t="s">
        <v>30</v>
      </c>
      <c r="E1632">
        <v>2</v>
      </c>
      <c r="F1632">
        <v>4</v>
      </c>
      <c r="G1632" t="s">
        <v>24</v>
      </c>
      <c r="H1632">
        <v>2554</v>
      </c>
      <c r="I1632" t="s">
        <v>25</v>
      </c>
      <c r="J1632">
        <v>5</v>
      </c>
      <c r="K1632" t="s">
        <v>44</v>
      </c>
      <c r="L1632" t="s">
        <v>41</v>
      </c>
      <c r="M1632">
        <v>103770</v>
      </c>
      <c r="N1632">
        <v>1</v>
      </c>
      <c r="O1632">
        <v>14</v>
      </c>
      <c r="P1632">
        <v>0</v>
      </c>
      <c r="Q1632">
        <v>10</v>
      </c>
      <c r="R1632">
        <v>2</v>
      </c>
      <c r="S1632">
        <v>10</v>
      </c>
      <c r="T1632">
        <v>0</v>
      </c>
      <c r="U1632">
        <v>2</v>
      </c>
      <c r="V1632">
        <f>COUNTIF(tbl_HRMaster[EmployeeID],tbl_HRMaster[[#This Row],[EmployeeID]])</f>
        <v>1</v>
      </c>
      <c r="W1632">
        <f>IFERROR(INDEX(tbl_EmployeeSurvey[EnvironmentSatisfaction],MATCH(tbl_HRMaster[[#This Row],[EmployeeID]],tbl_EmployeeSurvey[EmployeeID],0)),"Not Found")</f>
        <v>2</v>
      </c>
      <c r="X1632">
        <f>IFERROR(INDEX(tbl_EmployeeSurvey[JobSatisfaction],MATCH(tbl_HRMaster[[#This Row],[EmployeeID]],tbl_EmployeeSurvey[EmployeeID],0)),"Not Found")</f>
        <v>3</v>
      </c>
      <c r="Y1632" s="5">
        <f>IFERROR(INDEX(tbl_EmployeeSurvey[WorkLifeBalance],MATCH(tbl_HRMaster[[#This Row],[EmployeeID]],tbl_EmployeeSurvey[EmployeeID],0)),"Not Found")</f>
        <v>3</v>
      </c>
      <c r="Z1632" s="5">
        <f>IFERROR(VLOOKUP(tbl_HRMaster[[#This Row],[EmployeeID]],tbl_ManagerSurvey[[EmployeeID]:[PerformanceRating]],2,FALSE),"Not Found")</f>
        <v>3</v>
      </c>
      <c r="AA1632" s="5">
        <f>IFERROR(VLOOKUP(tbl_HRMaster[[#This Row],[EmployeeID]],tbl_ManagerSurvey[[EmployeeID]:[PerformanceRating]],3,FALSE),"Not Found")</f>
        <v>3</v>
      </c>
      <c r="AB1632" s="5" t="str">
        <f>IF(tbl_HRMaster[[#This Row],[Attrition]]="Yes","Left","Active")</f>
        <v>Active</v>
      </c>
      <c r="AC1632" s="5" t="str">
        <f>_xlfn.IFS(tbl_HRMaster[[#This Row],[Age]]&lt;25,"Under 25",tbl_HRMaster[[#This Row],[Age]]&lt;35,"25-34",tbl_HRMaster[[#This Row],[Age]]&lt;45,"35-44",tbl_HRMaster[[#This Row],[Age]]&lt;55,"45-54",TRUE,"Above 54")</f>
        <v>25-34</v>
      </c>
      <c r="AD1632" s="5" t="str">
        <f>_xlfn.IFS(
tbl_HRMaster[[#This Row],[YearsAtCompany]]&lt;2,"&lt; 2 Years",
tbl_HRMaster[[#This Row],[YearsAtCompany]]&lt;5,"2-4 Years",
tbl_HRMaster[[#This Row],[YearsAtCompany]]&lt;10,"5-9 Years",
TRUE,"10+ Years"
)</f>
        <v>10+ Years</v>
      </c>
      <c r="AE1632" s="5">
        <f>IF(tbl_HRMaster[[#This Row],[Attrition]]="Yes",1,0)</f>
        <v>0</v>
      </c>
    </row>
    <row r="1633" spans="1:31" x14ac:dyDescent="0.25">
      <c r="A1633">
        <v>31</v>
      </c>
      <c r="B1633" t="s">
        <v>21</v>
      </c>
      <c r="C1633" t="s">
        <v>22</v>
      </c>
      <c r="D1633" t="s">
        <v>30</v>
      </c>
      <c r="E1633">
        <v>2</v>
      </c>
      <c r="F1633">
        <v>4</v>
      </c>
      <c r="G1633" t="s">
        <v>24</v>
      </c>
      <c r="H1633">
        <v>4024</v>
      </c>
      <c r="I1633" t="s">
        <v>25</v>
      </c>
      <c r="J1633">
        <v>5</v>
      </c>
      <c r="K1633" t="s">
        <v>44</v>
      </c>
      <c r="L1633" t="s">
        <v>41</v>
      </c>
      <c r="M1633">
        <v>103770</v>
      </c>
      <c r="N1633">
        <v>1</v>
      </c>
      <c r="O1633">
        <v>14</v>
      </c>
      <c r="P1633">
        <v>0</v>
      </c>
      <c r="Q1633">
        <v>10</v>
      </c>
      <c r="R1633">
        <v>2</v>
      </c>
      <c r="S1633">
        <v>10</v>
      </c>
      <c r="T1633">
        <v>0</v>
      </c>
      <c r="U1633">
        <v>2</v>
      </c>
      <c r="V1633">
        <f>COUNTIF(tbl_HRMaster[EmployeeID],tbl_HRMaster[[#This Row],[EmployeeID]])</f>
        <v>1</v>
      </c>
      <c r="W1633">
        <f>IFERROR(INDEX(tbl_EmployeeSurvey[EnvironmentSatisfaction],MATCH(tbl_HRMaster[[#This Row],[EmployeeID]],tbl_EmployeeSurvey[EmployeeID],0)),"Not Found")</f>
        <v>2</v>
      </c>
      <c r="X1633">
        <f>IFERROR(INDEX(tbl_EmployeeSurvey[JobSatisfaction],MATCH(tbl_HRMaster[[#This Row],[EmployeeID]],tbl_EmployeeSurvey[EmployeeID],0)),"Not Found")</f>
        <v>3</v>
      </c>
      <c r="Y1633" s="5">
        <f>IFERROR(INDEX(tbl_EmployeeSurvey[WorkLifeBalance],MATCH(tbl_HRMaster[[#This Row],[EmployeeID]],tbl_EmployeeSurvey[EmployeeID],0)),"Not Found")</f>
        <v>3</v>
      </c>
      <c r="Z1633" s="5">
        <f>IFERROR(VLOOKUP(tbl_HRMaster[[#This Row],[EmployeeID]],tbl_ManagerSurvey[[EmployeeID]:[PerformanceRating]],2,FALSE),"Not Found")</f>
        <v>3</v>
      </c>
      <c r="AA1633" s="5">
        <f>IFERROR(VLOOKUP(tbl_HRMaster[[#This Row],[EmployeeID]],tbl_ManagerSurvey[[EmployeeID]:[PerformanceRating]],3,FALSE),"Not Found")</f>
        <v>3</v>
      </c>
      <c r="AB1633" s="5" t="str">
        <f>IF(tbl_HRMaster[[#This Row],[Attrition]]="Yes","Left","Active")</f>
        <v>Active</v>
      </c>
      <c r="AC1633" s="5" t="str">
        <f>_xlfn.IFS(tbl_HRMaster[[#This Row],[Age]]&lt;25,"Under 25",tbl_HRMaster[[#This Row],[Age]]&lt;35,"25-34",tbl_HRMaster[[#This Row],[Age]]&lt;45,"35-44",tbl_HRMaster[[#This Row],[Age]]&lt;55,"45-54",TRUE,"Above 54")</f>
        <v>25-34</v>
      </c>
      <c r="AD1633" s="5" t="str">
        <f>_xlfn.IFS(
tbl_HRMaster[[#This Row],[YearsAtCompany]]&lt;2,"&lt; 2 Years",
tbl_HRMaster[[#This Row],[YearsAtCompany]]&lt;5,"2-4 Years",
tbl_HRMaster[[#This Row],[YearsAtCompany]]&lt;10,"5-9 Years",
TRUE,"10+ Years"
)</f>
        <v>10+ Years</v>
      </c>
      <c r="AE1633" s="5">
        <f>IF(tbl_HRMaster[[#This Row],[Attrition]]="Yes",1,0)</f>
        <v>0</v>
      </c>
    </row>
    <row r="1634" spans="1:31" x14ac:dyDescent="0.25">
      <c r="A1634">
        <v>35</v>
      </c>
      <c r="B1634" t="s">
        <v>21</v>
      </c>
      <c r="C1634" t="s">
        <v>22</v>
      </c>
      <c r="D1634" t="s">
        <v>30</v>
      </c>
      <c r="E1634">
        <v>2</v>
      </c>
      <c r="F1634">
        <v>1</v>
      </c>
      <c r="G1634" t="s">
        <v>24</v>
      </c>
      <c r="H1634">
        <v>419</v>
      </c>
      <c r="I1634" t="s">
        <v>34</v>
      </c>
      <c r="J1634">
        <v>3</v>
      </c>
      <c r="K1634" t="s">
        <v>26</v>
      </c>
      <c r="L1634" t="s">
        <v>27</v>
      </c>
      <c r="M1634">
        <v>106090</v>
      </c>
      <c r="N1634">
        <v>1</v>
      </c>
      <c r="O1634">
        <v>22</v>
      </c>
      <c r="P1634">
        <v>0</v>
      </c>
      <c r="Q1634">
        <v>10</v>
      </c>
      <c r="R1634">
        <v>3</v>
      </c>
      <c r="S1634">
        <v>10</v>
      </c>
      <c r="T1634">
        <v>0</v>
      </c>
      <c r="U1634">
        <v>7</v>
      </c>
      <c r="V1634">
        <f>COUNTIF(tbl_HRMaster[EmployeeID],tbl_HRMaster[[#This Row],[EmployeeID]])</f>
        <v>1</v>
      </c>
      <c r="W1634">
        <f>IFERROR(INDEX(tbl_EmployeeSurvey[EnvironmentSatisfaction],MATCH(tbl_HRMaster[[#This Row],[EmployeeID]],tbl_EmployeeSurvey[EmployeeID],0)),"Not Found")</f>
        <v>4</v>
      </c>
      <c r="X1634">
        <f>IFERROR(INDEX(tbl_EmployeeSurvey[JobSatisfaction],MATCH(tbl_HRMaster[[#This Row],[EmployeeID]],tbl_EmployeeSurvey[EmployeeID],0)),"Not Found")</f>
        <v>4</v>
      </c>
      <c r="Y1634" s="5">
        <f>IFERROR(INDEX(tbl_EmployeeSurvey[WorkLifeBalance],MATCH(tbl_HRMaster[[#This Row],[EmployeeID]],tbl_EmployeeSurvey[EmployeeID],0)),"Not Found")</f>
        <v>1</v>
      </c>
      <c r="Z1634" s="5">
        <f>IFERROR(VLOOKUP(tbl_HRMaster[[#This Row],[EmployeeID]],tbl_ManagerSurvey[[EmployeeID]:[PerformanceRating]],2,FALSE),"Not Found")</f>
        <v>3</v>
      </c>
      <c r="AA1634" s="5">
        <f>IFERROR(VLOOKUP(tbl_HRMaster[[#This Row],[EmployeeID]],tbl_ManagerSurvey[[EmployeeID]:[PerformanceRating]],3,FALSE),"Not Found")</f>
        <v>4</v>
      </c>
      <c r="AB1634" s="5" t="str">
        <f>IF(tbl_HRMaster[[#This Row],[Attrition]]="Yes","Left","Active")</f>
        <v>Active</v>
      </c>
      <c r="AC1634" s="5" t="str">
        <f>_xlfn.IFS(tbl_HRMaster[[#This Row],[Age]]&lt;25,"Under 25",tbl_HRMaster[[#This Row],[Age]]&lt;35,"25-34",tbl_HRMaster[[#This Row],[Age]]&lt;45,"35-44",tbl_HRMaster[[#This Row],[Age]]&lt;55,"45-54",TRUE,"Above 54")</f>
        <v>35-44</v>
      </c>
      <c r="AD1634" s="5" t="str">
        <f>_xlfn.IFS(
tbl_HRMaster[[#This Row],[YearsAtCompany]]&lt;2,"&lt; 2 Years",
tbl_HRMaster[[#This Row],[YearsAtCompany]]&lt;5,"2-4 Years",
tbl_HRMaster[[#This Row],[YearsAtCompany]]&lt;10,"5-9 Years",
TRUE,"10+ Years"
)</f>
        <v>10+ Years</v>
      </c>
      <c r="AE1634" s="5">
        <f>IF(tbl_HRMaster[[#This Row],[Attrition]]="Yes",1,0)</f>
        <v>0</v>
      </c>
    </row>
    <row r="1635" spans="1:31" x14ac:dyDescent="0.25">
      <c r="A1635">
        <v>35</v>
      </c>
      <c r="B1635" t="s">
        <v>21</v>
      </c>
      <c r="C1635" t="s">
        <v>22</v>
      </c>
      <c r="D1635" t="s">
        <v>30</v>
      </c>
      <c r="E1635">
        <v>2</v>
      </c>
      <c r="F1635">
        <v>1</v>
      </c>
      <c r="G1635" t="s">
        <v>24</v>
      </c>
      <c r="H1635">
        <v>1889</v>
      </c>
      <c r="I1635" t="s">
        <v>34</v>
      </c>
      <c r="J1635">
        <v>3</v>
      </c>
      <c r="K1635" t="s">
        <v>26</v>
      </c>
      <c r="L1635" t="s">
        <v>27</v>
      </c>
      <c r="M1635">
        <v>106090</v>
      </c>
      <c r="N1635">
        <v>1</v>
      </c>
      <c r="O1635">
        <v>22</v>
      </c>
      <c r="P1635">
        <v>0</v>
      </c>
      <c r="Q1635">
        <v>10</v>
      </c>
      <c r="R1635">
        <v>3</v>
      </c>
      <c r="S1635">
        <v>10</v>
      </c>
      <c r="T1635">
        <v>0</v>
      </c>
      <c r="U1635">
        <v>7</v>
      </c>
      <c r="V1635">
        <f>COUNTIF(tbl_HRMaster[EmployeeID],tbl_HRMaster[[#This Row],[EmployeeID]])</f>
        <v>1</v>
      </c>
      <c r="W1635">
        <f>IFERROR(INDEX(tbl_EmployeeSurvey[EnvironmentSatisfaction],MATCH(tbl_HRMaster[[#This Row],[EmployeeID]],tbl_EmployeeSurvey[EmployeeID],0)),"Not Found")</f>
        <v>4</v>
      </c>
      <c r="X1635">
        <f>IFERROR(INDEX(tbl_EmployeeSurvey[JobSatisfaction],MATCH(tbl_HRMaster[[#This Row],[EmployeeID]],tbl_EmployeeSurvey[EmployeeID],0)),"Not Found")</f>
        <v>4</v>
      </c>
      <c r="Y1635" s="5">
        <f>IFERROR(INDEX(tbl_EmployeeSurvey[WorkLifeBalance],MATCH(tbl_HRMaster[[#This Row],[EmployeeID]],tbl_EmployeeSurvey[EmployeeID],0)),"Not Found")</f>
        <v>1</v>
      </c>
      <c r="Z1635" s="5">
        <f>IFERROR(VLOOKUP(tbl_HRMaster[[#This Row],[EmployeeID]],tbl_ManagerSurvey[[EmployeeID]:[PerformanceRating]],2,FALSE),"Not Found")</f>
        <v>3</v>
      </c>
      <c r="AA1635" s="5">
        <f>IFERROR(VLOOKUP(tbl_HRMaster[[#This Row],[EmployeeID]],tbl_ManagerSurvey[[EmployeeID]:[PerformanceRating]],3,FALSE),"Not Found")</f>
        <v>4</v>
      </c>
      <c r="AB1635" s="5" t="str">
        <f>IF(tbl_HRMaster[[#This Row],[Attrition]]="Yes","Left","Active")</f>
        <v>Active</v>
      </c>
      <c r="AC1635" s="5" t="str">
        <f>_xlfn.IFS(tbl_HRMaster[[#This Row],[Age]]&lt;25,"Under 25",tbl_HRMaster[[#This Row],[Age]]&lt;35,"25-34",tbl_HRMaster[[#This Row],[Age]]&lt;45,"35-44",tbl_HRMaster[[#This Row],[Age]]&lt;55,"45-54",TRUE,"Above 54")</f>
        <v>35-44</v>
      </c>
      <c r="AD1635" s="5" t="str">
        <f>_xlfn.IFS(
tbl_HRMaster[[#This Row],[YearsAtCompany]]&lt;2,"&lt; 2 Years",
tbl_HRMaster[[#This Row],[YearsAtCompany]]&lt;5,"2-4 Years",
tbl_HRMaster[[#This Row],[YearsAtCompany]]&lt;10,"5-9 Years",
TRUE,"10+ Years"
)</f>
        <v>10+ Years</v>
      </c>
      <c r="AE1635" s="5">
        <f>IF(tbl_HRMaster[[#This Row],[Attrition]]="Yes",1,0)</f>
        <v>0</v>
      </c>
    </row>
    <row r="1636" spans="1:31" x14ac:dyDescent="0.25">
      <c r="A1636">
        <v>35</v>
      </c>
      <c r="B1636" t="s">
        <v>21</v>
      </c>
      <c r="C1636" t="s">
        <v>22</v>
      </c>
      <c r="D1636" t="s">
        <v>30</v>
      </c>
      <c r="E1636">
        <v>2</v>
      </c>
      <c r="F1636">
        <v>1</v>
      </c>
      <c r="G1636" t="s">
        <v>24</v>
      </c>
      <c r="H1636">
        <v>3359</v>
      </c>
      <c r="I1636" t="s">
        <v>34</v>
      </c>
      <c r="J1636">
        <v>3</v>
      </c>
      <c r="K1636" t="s">
        <v>26</v>
      </c>
      <c r="L1636" t="s">
        <v>27</v>
      </c>
      <c r="M1636">
        <v>106090</v>
      </c>
      <c r="N1636">
        <v>1</v>
      </c>
      <c r="O1636">
        <v>22</v>
      </c>
      <c r="P1636">
        <v>0</v>
      </c>
      <c r="Q1636">
        <v>10</v>
      </c>
      <c r="R1636">
        <v>3</v>
      </c>
      <c r="S1636">
        <v>10</v>
      </c>
      <c r="T1636">
        <v>0</v>
      </c>
      <c r="U1636">
        <v>7</v>
      </c>
      <c r="V1636">
        <f>COUNTIF(tbl_HRMaster[EmployeeID],tbl_HRMaster[[#This Row],[EmployeeID]])</f>
        <v>1</v>
      </c>
      <c r="W1636">
        <f>IFERROR(INDEX(tbl_EmployeeSurvey[EnvironmentSatisfaction],MATCH(tbl_HRMaster[[#This Row],[EmployeeID]],tbl_EmployeeSurvey[EmployeeID],0)),"Not Found")</f>
        <v>4</v>
      </c>
      <c r="X1636">
        <f>IFERROR(INDEX(tbl_EmployeeSurvey[JobSatisfaction],MATCH(tbl_HRMaster[[#This Row],[EmployeeID]],tbl_EmployeeSurvey[EmployeeID],0)),"Not Found")</f>
        <v>4</v>
      </c>
      <c r="Y1636" s="5">
        <f>IFERROR(INDEX(tbl_EmployeeSurvey[WorkLifeBalance],MATCH(tbl_HRMaster[[#This Row],[EmployeeID]],tbl_EmployeeSurvey[EmployeeID],0)),"Not Found")</f>
        <v>1</v>
      </c>
      <c r="Z1636" s="5">
        <f>IFERROR(VLOOKUP(tbl_HRMaster[[#This Row],[EmployeeID]],tbl_ManagerSurvey[[EmployeeID]:[PerformanceRating]],2,FALSE),"Not Found")</f>
        <v>3</v>
      </c>
      <c r="AA1636" s="5">
        <f>IFERROR(VLOOKUP(tbl_HRMaster[[#This Row],[EmployeeID]],tbl_ManagerSurvey[[EmployeeID]:[PerformanceRating]],3,FALSE),"Not Found")</f>
        <v>4</v>
      </c>
      <c r="AB1636" s="5" t="str">
        <f>IF(tbl_HRMaster[[#This Row],[Attrition]]="Yes","Left","Active")</f>
        <v>Active</v>
      </c>
      <c r="AC1636" s="5" t="str">
        <f>_xlfn.IFS(tbl_HRMaster[[#This Row],[Age]]&lt;25,"Under 25",tbl_HRMaster[[#This Row],[Age]]&lt;35,"25-34",tbl_HRMaster[[#This Row],[Age]]&lt;45,"35-44",tbl_HRMaster[[#This Row],[Age]]&lt;55,"45-54",TRUE,"Above 54")</f>
        <v>35-44</v>
      </c>
      <c r="AD1636" s="5" t="str">
        <f>_xlfn.IFS(
tbl_HRMaster[[#This Row],[YearsAtCompany]]&lt;2,"&lt; 2 Years",
tbl_HRMaster[[#This Row],[YearsAtCompany]]&lt;5,"2-4 Years",
tbl_HRMaster[[#This Row],[YearsAtCompany]]&lt;10,"5-9 Years",
TRUE,"10+ Years"
)</f>
        <v>10+ Years</v>
      </c>
      <c r="AE1636" s="5">
        <f>IF(tbl_HRMaster[[#This Row],[Attrition]]="Yes",1,0)</f>
        <v>0</v>
      </c>
    </row>
    <row r="1637" spans="1:31" x14ac:dyDescent="0.25">
      <c r="A1637">
        <v>29</v>
      </c>
      <c r="B1637" t="s">
        <v>21</v>
      </c>
      <c r="C1637" t="s">
        <v>22</v>
      </c>
      <c r="D1637" t="s">
        <v>23</v>
      </c>
      <c r="E1637">
        <v>9</v>
      </c>
      <c r="F1637">
        <v>3</v>
      </c>
      <c r="G1637" t="s">
        <v>24</v>
      </c>
      <c r="H1637">
        <v>748</v>
      </c>
      <c r="I1637" t="s">
        <v>34</v>
      </c>
      <c r="J1637">
        <v>1</v>
      </c>
      <c r="K1637" t="s">
        <v>40</v>
      </c>
      <c r="L1637" t="s">
        <v>32</v>
      </c>
      <c r="M1637">
        <v>111030</v>
      </c>
      <c r="N1637">
        <v>1</v>
      </c>
      <c r="O1637">
        <v>12</v>
      </c>
      <c r="P1637">
        <v>0</v>
      </c>
      <c r="Q1637">
        <v>10</v>
      </c>
      <c r="R1637">
        <v>5</v>
      </c>
      <c r="S1637">
        <v>10</v>
      </c>
      <c r="T1637">
        <v>0</v>
      </c>
      <c r="U1637">
        <v>9</v>
      </c>
      <c r="V1637">
        <f>COUNTIF(tbl_HRMaster[EmployeeID],tbl_HRMaster[[#This Row],[EmployeeID]])</f>
        <v>1</v>
      </c>
      <c r="W1637">
        <f>IFERROR(INDEX(tbl_EmployeeSurvey[EnvironmentSatisfaction],MATCH(tbl_HRMaster[[#This Row],[EmployeeID]],tbl_EmployeeSurvey[EmployeeID],0)),"Not Found")</f>
        <v>2</v>
      </c>
      <c r="X1637">
        <f>IFERROR(INDEX(tbl_EmployeeSurvey[JobSatisfaction],MATCH(tbl_HRMaster[[#This Row],[EmployeeID]],tbl_EmployeeSurvey[EmployeeID],0)),"Not Found")</f>
        <v>1</v>
      </c>
      <c r="Y1637" s="5">
        <f>IFERROR(INDEX(tbl_EmployeeSurvey[WorkLifeBalance],MATCH(tbl_HRMaster[[#This Row],[EmployeeID]],tbl_EmployeeSurvey[EmployeeID],0)),"Not Found")</f>
        <v>2</v>
      </c>
      <c r="Z1637" s="5">
        <f>IFERROR(VLOOKUP(tbl_HRMaster[[#This Row],[EmployeeID]],tbl_ManagerSurvey[[EmployeeID]:[PerformanceRating]],2,FALSE),"Not Found")</f>
        <v>2</v>
      </c>
      <c r="AA1637" s="5">
        <f>IFERROR(VLOOKUP(tbl_HRMaster[[#This Row],[EmployeeID]],tbl_ManagerSurvey[[EmployeeID]:[PerformanceRating]],3,FALSE),"Not Found")</f>
        <v>3</v>
      </c>
      <c r="AB1637" s="5" t="str">
        <f>IF(tbl_HRMaster[[#This Row],[Attrition]]="Yes","Left","Active")</f>
        <v>Active</v>
      </c>
      <c r="AC1637" s="5" t="str">
        <f>_xlfn.IFS(tbl_HRMaster[[#This Row],[Age]]&lt;25,"Under 25",tbl_HRMaster[[#This Row],[Age]]&lt;35,"25-34",tbl_HRMaster[[#This Row],[Age]]&lt;45,"35-44",tbl_HRMaster[[#This Row],[Age]]&lt;55,"45-54",TRUE,"Above 54")</f>
        <v>25-34</v>
      </c>
      <c r="AD1637" s="5" t="str">
        <f>_xlfn.IFS(
tbl_HRMaster[[#This Row],[YearsAtCompany]]&lt;2,"&lt; 2 Years",
tbl_HRMaster[[#This Row],[YearsAtCompany]]&lt;5,"2-4 Years",
tbl_HRMaster[[#This Row],[YearsAtCompany]]&lt;10,"5-9 Years",
TRUE,"10+ Years"
)</f>
        <v>10+ Years</v>
      </c>
      <c r="AE1637" s="5">
        <f>IF(tbl_HRMaster[[#This Row],[Attrition]]="Yes",1,0)</f>
        <v>0</v>
      </c>
    </row>
    <row r="1638" spans="1:31" x14ac:dyDescent="0.25">
      <c r="A1638">
        <v>29</v>
      </c>
      <c r="B1638" t="s">
        <v>21</v>
      </c>
      <c r="C1638" t="s">
        <v>22</v>
      </c>
      <c r="D1638" t="s">
        <v>23</v>
      </c>
      <c r="E1638">
        <v>9</v>
      </c>
      <c r="F1638">
        <v>3</v>
      </c>
      <c r="G1638" t="s">
        <v>24</v>
      </c>
      <c r="H1638">
        <v>2218</v>
      </c>
      <c r="I1638" t="s">
        <v>34</v>
      </c>
      <c r="J1638">
        <v>1</v>
      </c>
      <c r="K1638" t="s">
        <v>40</v>
      </c>
      <c r="L1638" t="s">
        <v>32</v>
      </c>
      <c r="M1638">
        <v>111030</v>
      </c>
      <c r="N1638">
        <v>1</v>
      </c>
      <c r="O1638">
        <v>12</v>
      </c>
      <c r="P1638">
        <v>0</v>
      </c>
      <c r="Q1638">
        <v>10</v>
      </c>
      <c r="R1638">
        <v>5</v>
      </c>
      <c r="S1638">
        <v>10</v>
      </c>
      <c r="T1638">
        <v>0</v>
      </c>
      <c r="U1638">
        <v>9</v>
      </c>
      <c r="V1638">
        <f>COUNTIF(tbl_HRMaster[EmployeeID],tbl_HRMaster[[#This Row],[EmployeeID]])</f>
        <v>1</v>
      </c>
      <c r="W1638">
        <f>IFERROR(INDEX(tbl_EmployeeSurvey[EnvironmentSatisfaction],MATCH(tbl_HRMaster[[#This Row],[EmployeeID]],tbl_EmployeeSurvey[EmployeeID],0)),"Not Found")</f>
        <v>2</v>
      </c>
      <c r="X1638">
        <f>IFERROR(INDEX(tbl_EmployeeSurvey[JobSatisfaction],MATCH(tbl_HRMaster[[#This Row],[EmployeeID]],tbl_EmployeeSurvey[EmployeeID],0)),"Not Found")</f>
        <v>1</v>
      </c>
      <c r="Y1638" s="5">
        <f>IFERROR(INDEX(tbl_EmployeeSurvey[WorkLifeBalance],MATCH(tbl_HRMaster[[#This Row],[EmployeeID]],tbl_EmployeeSurvey[EmployeeID],0)),"Not Found")</f>
        <v>2</v>
      </c>
      <c r="Z1638" s="5">
        <f>IFERROR(VLOOKUP(tbl_HRMaster[[#This Row],[EmployeeID]],tbl_ManagerSurvey[[EmployeeID]:[PerformanceRating]],2,FALSE),"Not Found")</f>
        <v>2</v>
      </c>
      <c r="AA1638" s="5">
        <f>IFERROR(VLOOKUP(tbl_HRMaster[[#This Row],[EmployeeID]],tbl_ManagerSurvey[[EmployeeID]:[PerformanceRating]],3,FALSE),"Not Found")</f>
        <v>3</v>
      </c>
      <c r="AB1638" s="5" t="str">
        <f>IF(tbl_HRMaster[[#This Row],[Attrition]]="Yes","Left","Active")</f>
        <v>Active</v>
      </c>
      <c r="AC1638" s="5" t="str">
        <f>_xlfn.IFS(tbl_HRMaster[[#This Row],[Age]]&lt;25,"Under 25",tbl_HRMaster[[#This Row],[Age]]&lt;35,"25-34",tbl_HRMaster[[#This Row],[Age]]&lt;45,"35-44",tbl_HRMaster[[#This Row],[Age]]&lt;55,"45-54",TRUE,"Above 54")</f>
        <v>25-34</v>
      </c>
      <c r="AD1638" s="5" t="str">
        <f>_xlfn.IFS(
tbl_HRMaster[[#This Row],[YearsAtCompany]]&lt;2,"&lt; 2 Years",
tbl_HRMaster[[#This Row],[YearsAtCompany]]&lt;5,"2-4 Years",
tbl_HRMaster[[#This Row],[YearsAtCompany]]&lt;10,"5-9 Years",
TRUE,"10+ Years"
)</f>
        <v>10+ Years</v>
      </c>
      <c r="AE1638" s="5">
        <f>IF(tbl_HRMaster[[#This Row],[Attrition]]="Yes",1,0)</f>
        <v>0</v>
      </c>
    </row>
    <row r="1639" spans="1:31" x14ac:dyDescent="0.25">
      <c r="A1639">
        <v>29</v>
      </c>
      <c r="B1639" t="s">
        <v>21</v>
      </c>
      <c r="C1639" t="s">
        <v>22</v>
      </c>
      <c r="D1639" t="s">
        <v>23</v>
      </c>
      <c r="E1639">
        <v>9</v>
      </c>
      <c r="F1639">
        <v>3</v>
      </c>
      <c r="G1639" t="s">
        <v>24</v>
      </c>
      <c r="H1639">
        <v>3688</v>
      </c>
      <c r="I1639" t="s">
        <v>34</v>
      </c>
      <c r="J1639">
        <v>1</v>
      </c>
      <c r="K1639" t="s">
        <v>40</v>
      </c>
      <c r="L1639" t="s">
        <v>32</v>
      </c>
      <c r="M1639">
        <v>111030</v>
      </c>
      <c r="N1639">
        <v>1</v>
      </c>
      <c r="O1639">
        <v>12</v>
      </c>
      <c r="P1639">
        <v>0</v>
      </c>
      <c r="Q1639">
        <v>10</v>
      </c>
      <c r="R1639">
        <v>5</v>
      </c>
      <c r="S1639">
        <v>10</v>
      </c>
      <c r="T1639">
        <v>0</v>
      </c>
      <c r="U1639">
        <v>9</v>
      </c>
      <c r="V1639">
        <f>COUNTIF(tbl_HRMaster[EmployeeID],tbl_HRMaster[[#This Row],[EmployeeID]])</f>
        <v>1</v>
      </c>
      <c r="W1639">
        <f>IFERROR(INDEX(tbl_EmployeeSurvey[EnvironmentSatisfaction],MATCH(tbl_HRMaster[[#This Row],[EmployeeID]],tbl_EmployeeSurvey[EmployeeID],0)),"Not Found")</f>
        <v>2</v>
      </c>
      <c r="X1639">
        <f>IFERROR(INDEX(tbl_EmployeeSurvey[JobSatisfaction],MATCH(tbl_HRMaster[[#This Row],[EmployeeID]],tbl_EmployeeSurvey[EmployeeID],0)),"Not Found")</f>
        <v>1</v>
      </c>
      <c r="Y1639" s="5">
        <f>IFERROR(INDEX(tbl_EmployeeSurvey[WorkLifeBalance],MATCH(tbl_HRMaster[[#This Row],[EmployeeID]],tbl_EmployeeSurvey[EmployeeID],0)),"Not Found")</f>
        <v>2</v>
      </c>
      <c r="Z1639" s="5">
        <f>IFERROR(VLOOKUP(tbl_HRMaster[[#This Row],[EmployeeID]],tbl_ManagerSurvey[[EmployeeID]:[PerformanceRating]],2,FALSE),"Not Found")</f>
        <v>2</v>
      </c>
      <c r="AA1639" s="5">
        <f>IFERROR(VLOOKUP(tbl_HRMaster[[#This Row],[EmployeeID]],tbl_ManagerSurvey[[EmployeeID]:[PerformanceRating]],3,FALSE),"Not Found")</f>
        <v>3</v>
      </c>
      <c r="AB1639" s="5" t="str">
        <f>IF(tbl_HRMaster[[#This Row],[Attrition]]="Yes","Left","Active")</f>
        <v>Active</v>
      </c>
      <c r="AC1639" s="5" t="str">
        <f>_xlfn.IFS(tbl_HRMaster[[#This Row],[Age]]&lt;25,"Under 25",tbl_HRMaster[[#This Row],[Age]]&lt;35,"25-34",tbl_HRMaster[[#This Row],[Age]]&lt;45,"35-44",tbl_HRMaster[[#This Row],[Age]]&lt;55,"45-54",TRUE,"Above 54")</f>
        <v>25-34</v>
      </c>
      <c r="AD1639" s="5" t="str">
        <f>_xlfn.IFS(
tbl_HRMaster[[#This Row],[YearsAtCompany]]&lt;2,"&lt; 2 Years",
tbl_HRMaster[[#This Row],[YearsAtCompany]]&lt;5,"2-4 Years",
tbl_HRMaster[[#This Row],[YearsAtCompany]]&lt;10,"5-9 Years",
TRUE,"10+ Years"
)</f>
        <v>10+ Years</v>
      </c>
      <c r="AE1639" s="5">
        <f>IF(tbl_HRMaster[[#This Row],[Attrition]]="Yes",1,0)</f>
        <v>0</v>
      </c>
    </row>
    <row r="1640" spans="1:31" x14ac:dyDescent="0.25">
      <c r="A1640">
        <v>36</v>
      </c>
      <c r="B1640" t="s">
        <v>21</v>
      </c>
      <c r="C1640" t="s">
        <v>36</v>
      </c>
      <c r="D1640" t="s">
        <v>30</v>
      </c>
      <c r="E1640">
        <v>7</v>
      </c>
      <c r="F1640">
        <v>2</v>
      </c>
      <c r="G1640" t="s">
        <v>24</v>
      </c>
      <c r="H1640">
        <v>312</v>
      </c>
      <c r="I1640" t="s">
        <v>34</v>
      </c>
      <c r="J1640">
        <v>5</v>
      </c>
      <c r="K1640" t="s">
        <v>35</v>
      </c>
      <c r="L1640" t="s">
        <v>32</v>
      </c>
      <c r="M1640">
        <v>116310</v>
      </c>
      <c r="N1640">
        <v>1</v>
      </c>
      <c r="O1640">
        <v>18</v>
      </c>
      <c r="P1640">
        <v>1</v>
      </c>
      <c r="Q1640">
        <v>10</v>
      </c>
      <c r="R1640">
        <v>2</v>
      </c>
      <c r="S1640">
        <v>10</v>
      </c>
      <c r="T1640">
        <v>0</v>
      </c>
      <c r="U1640">
        <v>9</v>
      </c>
      <c r="V1640">
        <f>COUNTIF(tbl_HRMaster[EmployeeID],tbl_HRMaster[[#This Row],[EmployeeID]])</f>
        <v>1</v>
      </c>
      <c r="W1640">
        <f>IFERROR(INDEX(tbl_EmployeeSurvey[EnvironmentSatisfaction],MATCH(tbl_HRMaster[[#This Row],[EmployeeID]],tbl_EmployeeSurvey[EmployeeID],0)),"Not Found")</f>
        <v>1</v>
      </c>
      <c r="X1640">
        <f>IFERROR(INDEX(tbl_EmployeeSurvey[JobSatisfaction],MATCH(tbl_HRMaster[[#This Row],[EmployeeID]],tbl_EmployeeSurvey[EmployeeID],0)),"Not Found")</f>
        <v>1</v>
      </c>
      <c r="Y1640" s="5">
        <f>IFERROR(INDEX(tbl_EmployeeSurvey[WorkLifeBalance],MATCH(tbl_HRMaster[[#This Row],[EmployeeID]],tbl_EmployeeSurvey[EmployeeID],0)),"Not Found")</f>
        <v>3</v>
      </c>
      <c r="Z1640" s="5">
        <f>IFERROR(VLOOKUP(tbl_HRMaster[[#This Row],[EmployeeID]],tbl_ManagerSurvey[[EmployeeID]:[PerformanceRating]],2,FALSE),"Not Found")</f>
        <v>1</v>
      </c>
      <c r="AA1640" s="5">
        <f>IFERROR(VLOOKUP(tbl_HRMaster[[#This Row],[EmployeeID]],tbl_ManagerSurvey[[EmployeeID]:[PerformanceRating]],3,FALSE),"Not Found")</f>
        <v>3</v>
      </c>
      <c r="AB1640" s="5" t="str">
        <f>IF(tbl_HRMaster[[#This Row],[Attrition]]="Yes","Left","Active")</f>
        <v>Active</v>
      </c>
      <c r="AC1640" s="5" t="str">
        <f>_xlfn.IFS(tbl_HRMaster[[#This Row],[Age]]&lt;25,"Under 25",tbl_HRMaster[[#This Row],[Age]]&lt;35,"25-34",tbl_HRMaster[[#This Row],[Age]]&lt;45,"35-44",tbl_HRMaster[[#This Row],[Age]]&lt;55,"45-54",TRUE,"Above 54")</f>
        <v>35-44</v>
      </c>
      <c r="AD1640" s="5" t="str">
        <f>_xlfn.IFS(
tbl_HRMaster[[#This Row],[YearsAtCompany]]&lt;2,"&lt; 2 Years",
tbl_HRMaster[[#This Row],[YearsAtCompany]]&lt;5,"2-4 Years",
tbl_HRMaster[[#This Row],[YearsAtCompany]]&lt;10,"5-9 Years",
TRUE,"10+ Years"
)</f>
        <v>10+ Years</v>
      </c>
      <c r="AE1640" s="5">
        <f>IF(tbl_HRMaster[[#This Row],[Attrition]]="Yes",1,0)</f>
        <v>0</v>
      </c>
    </row>
    <row r="1641" spans="1:31" x14ac:dyDescent="0.25">
      <c r="A1641">
        <v>36</v>
      </c>
      <c r="B1641" t="s">
        <v>21</v>
      </c>
      <c r="C1641" t="s">
        <v>36</v>
      </c>
      <c r="D1641" t="s">
        <v>30</v>
      </c>
      <c r="E1641">
        <v>7</v>
      </c>
      <c r="F1641">
        <v>2</v>
      </c>
      <c r="G1641" t="s">
        <v>24</v>
      </c>
      <c r="H1641">
        <v>1782</v>
      </c>
      <c r="I1641" t="s">
        <v>34</v>
      </c>
      <c r="J1641">
        <v>5</v>
      </c>
      <c r="K1641" t="s">
        <v>35</v>
      </c>
      <c r="L1641" t="s">
        <v>32</v>
      </c>
      <c r="M1641">
        <v>116310</v>
      </c>
      <c r="N1641">
        <v>1</v>
      </c>
      <c r="O1641">
        <v>18</v>
      </c>
      <c r="P1641">
        <v>1</v>
      </c>
      <c r="Q1641">
        <v>10</v>
      </c>
      <c r="R1641">
        <v>2</v>
      </c>
      <c r="S1641">
        <v>10</v>
      </c>
      <c r="T1641">
        <v>0</v>
      </c>
      <c r="U1641">
        <v>9</v>
      </c>
      <c r="V1641">
        <f>COUNTIF(tbl_HRMaster[EmployeeID],tbl_HRMaster[[#This Row],[EmployeeID]])</f>
        <v>1</v>
      </c>
      <c r="W1641">
        <f>IFERROR(INDEX(tbl_EmployeeSurvey[EnvironmentSatisfaction],MATCH(tbl_HRMaster[[#This Row],[EmployeeID]],tbl_EmployeeSurvey[EmployeeID],0)),"Not Found")</f>
        <v>1</v>
      </c>
      <c r="X1641">
        <f>IFERROR(INDEX(tbl_EmployeeSurvey[JobSatisfaction],MATCH(tbl_HRMaster[[#This Row],[EmployeeID]],tbl_EmployeeSurvey[EmployeeID],0)),"Not Found")</f>
        <v>1</v>
      </c>
      <c r="Y1641" s="5">
        <f>IFERROR(INDEX(tbl_EmployeeSurvey[WorkLifeBalance],MATCH(tbl_HRMaster[[#This Row],[EmployeeID]],tbl_EmployeeSurvey[EmployeeID],0)),"Not Found")</f>
        <v>3</v>
      </c>
      <c r="Z1641" s="5">
        <f>IFERROR(VLOOKUP(tbl_HRMaster[[#This Row],[EmployeeID]],tbl_ManagerSurvey[[EmployeeID]:[PerformanceRating]],2,FALSE),"Not Found")</f>
        <v>1</v>
      </c>
      <c r="AA1641" s="5">
        <f>IFERROR(VLOOKUP(tbl_HRMaster[[#This Row],[EmployeeID]],tbl_ManagerSurvey[[EmployeeID]:[PerformanceRating]],3,FALSE),"Not Found")</f>
        <v>3</v>
      </c>
      <c r="AB1641" s="5" t="str">
        <f>IF(tbl_HRMaster[[#This Row],[Attrition]]="Yes","Left","Active")</f>
        <v>Active</v>
      </c>
      <c r="AC1641" s="5" t="str">
        <f>_xlfn.IFS(tbl_HRMaster[[#This Row],[Age]]&lt;25,"Under 25",tbl_HRMaster[[#This Row],[Age]]&lt;35,"25-34",tbl_HRMaster[[#This Row],[Age]]&lt;45,"35-44",tbl_HRMaster[[#This Row],[Age]]&lt;55,"45-54",TRUE,"Above 54")</f>
        <v>35-44</v>
      </c>
      <c r="AD1641" s="5" t="str">
        <f>_xlfn.IFS(
tbl_HRMaster[[#This Row],[YearsAtCompany]]&lt;2,"&lt; 2 Years",
tbl_HRMaster[[#This Row],[YearsAtCompany]]&lt;5,"2-4 Years",
tbl_HRMaster[[#This Row],[YearsAtCompany]]&lt;10,"5-9 Years",
TRUE,"10+ Years"
)</f>
        <v>10+ Years</v>
      </c>
      <c r="AE1641" s="5">
        <f>IF(tbl_HRMaster[[#This Row],[Attrition]]="Yes",1,0)</f>
        <v>0</v>
      </c>
    </row>
    <row r="1642" spans="1:31" x14ac:dyDescent="0.25">
      <c r="A1642">
        <v>36</v>
      </c>
      <c r="B1642" t="s">
        <v>21</v>
      </c>
      <c r="C1642" t="s">
        <v>36</v>
      </c>
      <c r="D1642" t="s">
        <v>30</v>
      </c>
      <c r="E1642">
        <v>7</v>
      </c>
      <c r="F1642">
        <v>2</v>
      </c>
      <c r="G1642" t="s">
        <v>24</v>
      </c>
      <c r="H1642">
        <v>3252</v>
      </c>
      <c r="I1642" t="s">
        <v>34</v>
      </c>
      <c r="J1642">
        <v>5</v>
      </c>
      <c r="K1642" t="s">
        <v>35</v>
      </c>
      <c r="L1642" t="s">
        <v>32</v>
      </c>
      <c r="M1642">
        <v>116310</v>
      </c>
      <c r="N1642">
        <v>1</v>
      </c>
      <c r="O1642">
        <v>18</v>
      </c>
      <c r="P1642">
        <v>1</v>
      </c>
      <c r="Q1642">
        <v>10</v>
      </c>
      <c r="R1642">
        <v>2</v>
      </c>
      <c r="S1642">
        <v>10</v>
      </c>
      <c r="T1642">
        <v>0</v>
      </c>
      <c r="U1642">
        <v>9</v>
      </c>
      <c r="V1642">
        <f>COUNTIF(tbl_HRMaster[EmployeeID],tbl_HRMaster[[#This Row],[EmployeeID]])</f>
        <v>1</v>
      </c>
      <c r="W1642">
        <f>IFERROR(INDEX(tbl_EmployeeSurvey[EnvironmentSatisfaction],MATCH(tbl_HRMaster[[#This Row],[EmployeeID]],tbl_EmployeeSurvey[EmployeeID],0)),"Not Found")</f>
        <v>1</v>
      </c>
      <c r="X1642">
        <f>IFERROR(INDEX(tbl_EmployeeSurvey[JobSatisfaction],MATCH(tbl_HRMaster[[#This Row],[EmployeeID]],tbl_EmployeeSurvey[EmployeeID],0)),"Not Found")</f>
        <v>1</v>
      </c>
      <c r="Y1642" s="5">
        <f>IFERROR(INDEX(tbl_EmployeeSurvey[WorkLifeBalance],MATCH(tbl_HRMaster[[#This Row],[EmployeeID]],tbl_EmployeeSurvey[EmployeeID],0)),"Not Found")</f>
        <v>3</v>
      </c>
      <c r="Z1642" s="5">
        <f>IFERROR(VLOOKUP(tbl_HRMaster[[#This Row],[EmployeeID]],tbl_ManagerSurvey[[EmployeeID]:[PerformanceRating]],2,FALSE),"Not Found")</f>
        <v>1</v>
      </c>
      <c r="AA1642" s="5">
        <f>IFERROR(VLOOKUP(tbl_HRMaster[[#This Row],[EmployeeID]],tbl_ManagerSurvey[[EmployeeID]:[PerformanceRating]],3,FALSE),"Not Found")</f>
        <v>3</v>
      </c>
      <c r="AB1642" s="5" t="str">
        <f>IF(tbl_HRMaster[[#This Row],[Attrition]]="Yes","Left","Active")</f>
        <v>Active</v>
      </c>
      <c r="AC1642" s="5" t="str">
        <f>_xlfn.IFS(tbl_HRMaster[[#This Row],[Age]]&lt;25,"Under 25",tbl_HRMaster[[#This Row],[Age]]&lt;35,"25-34",tbl_HRMaster[[#This Row],[Age]]&lt;45,"35-44",tbl_HRMaster[[#This Row],[Age]]&lt;55,"45-54",TRUE,"Above 54")</f>
        <v>35-44</v>
      </c>
      <c r="AD1642" s="5" t="str">
        <f>_xlfn.IFS(
tbl_HRMaster[[#This Row],[YearsAtCompany]]&lt;2,"&lt; 2 Years",
tbl_HRMaster[[#This Row],[YearsAtCompany]]&lt;5,"2-4 Years",
tbl_HRMaster[[#This Row],[YearsAtCompany]]&lt;10,"5-9 Years",
TRUE,"10+ Years"
)</f>
        <v>10+ Years</v>
      </c>
      <c r="AE1642" s="5">
        <f>IF(tbl_HRMaster[[#This Row],[Attrition]]="Yes",1,0)</f>
        <v>0</v>
      </c>
    </row>
    <row r="1643" spans="1:31" x14ac:dyDescent="0.25">
      <c r="A1643">
        <v>31</v>
      </c>
      <c r="B1643" t="s">
        <v>21</v>
      </c>
      <c r="C1643" t="s">
        <v>22</v>
      </c>
      <c r="D1643" t="s">
        <v>30</v>
      </c>
      <c r="E1643">
        <v>28</v>
      </c>
      <c r="F1643">
        <v>4</v>
      </c>
      <c r="G1643" t="s">
        <v>46</v>
      </c>
      <c r="H1643">
        <v>934</v>
      </c>
      <c r="I1643" t="s">
        <v>25</v>
      </c>
      <c r="J1643">
        <v>2</v>
      </c>
      <c r="K1643" t="s">
        <v>35</v>
      </c>
      <c r="L1643" t="s">
        <v>27</v>
      </c>
      <c r="M1643">
        <v>127420</v>
      </c>
      <c r="N1643">
        <v>1</v>
      </c>
      <c r="O1643">
        <v>11</v>
      </c>
      <c r="P1643">
        <v>0</v>
      </c>
      <c r="Q1643">
        <v>10</v>
      </c>
      <c r="R1643">
        <v>4</v>
      </c>
      <c r="S1643">
        <v>10</v>
      </c>
      <c r="T1643">
        <v>0</v>
      </c>
      <c r="U1643">
        <v>2</v>
      </c>
      <c r="V1643">
        <f>COUNTIF(tbl_HRMaster[EmployeeID],tbl_HRMaster[[#This Row],[EmployeeID]])</f>
        <v>1</v>
      </c>
      <c r="W1643">
        <f>IFERROR(INDEX(tbl_EmployeeSurvey[EnvironmentSatisfaction],MATCH(tbl_HRMaster[[#This Row],[EmployeeID]],tbl_EmployeeSurvey[EmployeeID],0)),"Not Found")</f>
        <v>1</v>
      </c>
      <c r="X1643">
        <f>IFERROR(INDEX(tbl_EmployeeSurvey[JobSatisfaction],MATCH(tbl_HRMaster[[#This Row],[EmployeeID]],tbl_EmployeeSurvey[EmployeeID],0)),"Not Found")</f>
        <v>4</v>
      </c>
      <c r="Y1643" s="5">
        <f>IFERROR(INDEX(tbl_EmployeeSurvey[WorkLifeBalance],MATCH(tbl_HRMaster[[#This Row],[EmployeeID]],tbl_EmployeeSurvey[EmployeeID],0)),"Not Found")</f>
        <v>3</v>
      </c>
      <c r="Z1643" s="5">
        <f>IFERROR(VLOOKUP(tbl_HRMaster[[#This Row],[EmployeeID]],tbl_ManagerSurvey[[EmployeeID]:[PerformanceRating]],2,FALSE),"Not Found")</f>
        <v>2</v>
      </c>
      <c r="AA1643" s="5">
        <f>IFERROR(VLOOKUP(tbl_HRMaster[[#This Row],[EmployeeID]],tbl_ManagerSurvey[[EmployeeID]:[PerformanceRating]],3,FALSE),"Not Found")</f>
        <v>3</v>
      </c>
      <c r="AB1643" s="5" t="str">
        <f>IF(tbl_HRMaster[[#This Row],[Attrition]]="Yes","Left","Active")</f>
        <v>Active</v>
      </c>
      <c r="AC1643" s="5" t="str">
        <f>_xlfn.IFS(tbl_HRMaster[[#This Row],[Age]]&lt;25,"Under 25",tbl_HRMaster[[#This Row],[Age]]&lt;35,"25-34",tbl_HRMaster[[#This Row],[Age]]&lt;45,"35-44",tbl_HRMaster[[#This Row],[Age]]&lt;55,"45-54",TRUE,"Above 54")</f>
        <v>25-34</v>
      </c>
      <c r="AD1643" s="5" t="str">
        <f>_xlfn.IFS(
tbl_HRMaster[[#This Row],[YearsAtCompany]]&lt;2,"&lt; 2 Years",
tbl_HRMaster[[#This Row],[YearsAtCompany]]&lt;5,"2-4 Years",
tbl_HRMaster[[#This Row],[YearsAtCompany]]&lt;10,"5-9 Years",
TRUE,"10+ Years"
)</f>
        <v>10+ Years</v>
      </c>
      <c r="AE1643" s="5">
        <f>IF(tbl_HRMaster[[#This Row],[Attrition]]="Yes",1,0)</f>
        <v>0</v>
      </c>
    </row>
    <row r="1644" spans="1:31" x14ac:dyDescent="0.25">
      <c r="A1644">
        <v>31</v>
      </c>
      <c r="B1644" t="s">
        <v>21</v>
      </c>
      <c r="C1644" t="s">
        <v>22</v>
      </c>
      <c r="D1644" t="s">
        <v>30</v>
      </c>
      <c r="E1644">
        <v>28</v>
      </c>
      <c r="F1644">
        <v>4</v>
      </c>
      <c r="G1644" t="s">
        <v>46</v>
      </c>
      <c r="H1644">
        <v>2404</v>
      </c>
      <c r="I1644" t="s">
        <v>25</v>
      </c>
      <c r="J1644">
        <v>2</v>
      </c>
      <c r="K1644" t="s">
        <v>35</v>
      </c>
      <c r="L1644" t="s">
        <v>27</v>
      </c>
      <c r="M1644">
        <v>127420</v>
      </c>
      <c r="N1644">
        <v>1</v>
      </c>
      <c r="O1644">
        <v>11</v>
      </c>
      <c r="P1644">
        <v>0</v>
      </c>
      <c r="Q1644">
        <v>10</v>
      </c>
      <c r="R1644">
        <v>4</v>
      </c>
      <c r="S1644">
        <v>10</v>
      </c>
      <c r="T1644">
        <v>0</v>
      </c>
      <c r="U1644">
        <v>2</v>
      </c>
      <c r="V1644">
        <f>COUNTIF(tbl_HRMaster[EmployeeID],tbl_HRMaster[[#This Row],[EmployeeID]])</f>
        <v>1</v>
      </c>
      <c r="W1644">
        <f>IFERROR(INDEX(tbl_EmployeeSurvey[EnvironmentSatisfaction],MATCH(tbl_HRMaster[[#This Row],[EmployeeID]],tbl_EmployeeSurvey[EmployeeID],0)),"Not Found")</f>
        <v>1</v>
      </c>
      <c r="X1644">
        <f>IFERROR(INDEX(tbl_EmployeeSurvey[JobSatisfaction],MATCH(tbl_HRMaster[[#This Row],[EmployeeID]],tbl_EmployeeSurvey[EmployeeID],0)),"Not Found")</f>
        <v>4</v>
      </c>
      <c r="Y1644" s="5">
        <f>IFERROR(INDEX(tbl_EmployeeSurvey[WorkLifeBalance],MATCH(tbl_HRMaster[[#This Row],[EmployeeID]],tbl_EmployeeSurvey[EmployeeID],0)),"Not Found")</f>
        <v>3</v>
      </c>
      <c r="Z1644" s="5">
        <f>IFERROR(VLOOKUP(tbl_HRMaster[[#This Row],[EmployeeID]],tbl_ManagerSurvey[[EmployeeID]:[PerformanceRating]],2,FALSE),"Not Found")</f>
        <v>2</v>
      </c>
      <c r="AA1644" s="5">
        <f>IFERROR(VLOOKUP(tbl_HRMaster[[#This Row],[EmployeeID]],tbl_ManagerSurvey[[EmployeeID]:[PerformanceRating]],3,FALSE),"Not Found")</f>
        <v>3</v>
      </c>
      <c r="AB1644" s="5" t="str">
        <f>IF(tbl_HRMaster[[#This Row],[Attrition]]="Yes","Left","Active")</f>
        <v>Active</v>
      </c>
      <c r="AC1644" s="5" t="str">
        <f>_xlfn.IFS(tbl_HRMaster[[#This Row],[Age]]&lt;25,"Under 25",tbl_HRMaster[[#This Row],[Age]]&lt;35,"25-34",tbl_HRMaster[[#This Row],[Age]]&lt;45,"35-44",tbl_HRMaster[[#This Row],[Age]]&lt;55,"45-54",TRUE,"Above 54")</f>
        <v>25-34</v>
      </c>
      <c r="AD1644" s="5" t="str">
        <f>_xlfn.IFS(
tbl_HRMaster[[#This Row],[YearsAtCompany]]&lt;2,"&lt; 2 Years",
tbl_HRMaster[[#This Row],[YearsAtCompany]]&lt;5,"2-4 Years",
tbl_HRMaster[[#This Row],[YearsAtCompany]]&lt;10,"5-9 Years",
TRUE,"10+ Years"
)</f>
        <v>10+ Years</v>
      </c>
      <c r="AE1644" s="5">
        <f>IF(tbl_HRMaster[[#This Row],[Attrition]]="Yes",1,0)</f>
        <v>0</v>
      </c>
    </row>
    <row r="1645" spans="1:31" x14ac:dyDescent="0.25">
      <c r="A1645">
        <v>31</v>
      </c>
      <c r="B1645" t="s">
        <v>21</v>
      </c>
      <c r="C1645" t="s">
        <v>22</v>
      </c>
      <c r="D1645" t="s">
        <v>30</v>
      </c>
      <c r="E1645">
        <v>28</v>
      </c>
      <c r="F1645">
        <v>4</v>
      </c>
      <c r="G1645" t="s">
        <v>46</v>
      </c>
      <c r="H1645">
        <v>3874</v>
      </c>
      <c r="I1645" t="s">
        <v>25</v>
      </c>
      <c r="J1645">
        <v>2</v>
      </c>
      <c r="K1645" t="s">
        <v>35</v>
      </c>
      <c r="L1645" t="s">
        <v>27</v>
      </c>
      <c r="M1645">
        <v>127420</v>
      </c>
      <c r="N1645">
        <v>1</v>
      </c>
      <c r="O1645">
        <v>11</v>
      </c>
      <c r="P1645">
        <v>0</v>
      </c>
      <c r="Q1645">
        <v>10</v>
      </c>
      <c r="R1645">
        <v>4</v>
      </c>
      <c r="S1645">
        <v>10</v>
      </c>
      <c r="T1645">
        <v>0</v>
      </c>
      <c r="U1645">
        <v>2</v>
      </c>
      <c r="V1645">
        <f>COUNTIF(tbl_HRMaster[EmployeeID],tbl_HRMaster[[#This Row],[EmployeeID]])</f>
        <v>1</v>
      </c>
      <c r="W1645">
        <f>IFERROR(INDEX(tbl_EmployeeSurvey[EnvironmentSatisfaction],MATCH(tbl_HRMaster[[#This Row],[EmployeeID]],tbl_EmployeeSurvey[EmployeeID],0)),"Not Found")</f>
        <v>1</v>
      </c>
      <c r="X1645">
        <f>IFERROR(INDEX(tbl_EmployeeSurvey[JobSatisfaction],MATCH(tbl_HRMaster[[#This Row],[EmployeeID]],tbl_EmployeeSurvey[EmployeeID],0)),"Not Found")</f>
        <v>4</v>
      </c>
      <c r="Y1645" s="5">
        <f>IFERROR(INDEX(tbl_EmployeeSurvey[WorkLifeBalance],MATCH(tbl_HRMaster[[#This Row],[EmployeeID]],tbl_EmployeeSurvey[EmployeeID],0)),"Not Found")</f>
        <v>3</v>
      </c>
      <c r="Z1645" s="5">
        <f>IFERROR(VLOOKUP(tbl_HRMaster[[#This Row],[EmployeeID]],tbl_ManagerSurvey[[EmployeeID]:[PerformanceRating]],2,FALSE),"Not Found")</f>
        <v>2</v>
      </c>
      <c r="AA1645" s="5">
        <f>IFERROR(VLOOKUP(tbl_HRMaster[[#This Row],[EmployeeID]],tbl_ManagerSurvey[[EmployeeID]:[PerformanceRating]],3,FALSE),"Not Found")</f>
        <v>3</v>
      </c>
      <c r="AB1645" s="5" t="str">
        <f>IF(tbl_HRMaster[[#This Row],[Attrition]]="Yes","Left","Active")</f>
        <v>Active</v>
      </c>
      <c r="AC1645" s="5" t="str">
        <f>_xlfn.IFS(tbl_HRMaster[[#This Row],[Age]]&lt;25,"Under 25",tbl_HRMaster[[#This Row],[Age]]&lt;35,"25-34",tbl_HRMaster[[#This Row],[Age]]&lt;45,"35-44",tbl_HRMaster[[#This Row],[Age]]&lt;55,"45-54",TRUE,"Above 54")</f>
        <v>25-34</v>
      </c>
      <c r="AD1645" s="5" t="str">
        <f>_xlfn.IFS(
tbl_HRMaster[[#This Row],[YearsAtCompany]]&lt;2,"&lt; 2 Years",
tbl_HRMaster[[#This Row],[YearsAtCompany]]&lt;5,"2-4 Years",
tbl_HRMaster[[#This Row],[YearsAtCompany]]&lt;10,"5-9 Years",
TRUE,"10+ Years"
)</f>
        <v>10+ Years</v>
      </c>
      <c r="AE1645" s="5">
        <f>IF(tbl_HRMaster[[#This Row],[Attrition]]="Yes",1,0)</f>
        <v>0</v>
      </c>
    </row>
    <row r="1646" spans="1:31" x14ac:dyDescent="0.25">
      <c r="A1646">
        <v>29</v>
      </c>
      <c r="B1646" t="s">
        <v>21</v>
      </c>
      <c r="C1646" t="s">
        <v>22</v>
      </c>
      <c r="D1646" t="s">
        <v>23</v>
      </c>
      <c r="E1646">
        <v>10</v>
      </c>
      <c r="F1646">
        <v>2</v>
      </c>
      <c r="G1646" t="s">
        <v>24</v>
      </c>
      <c r="H1646">
        <v>806</v>
      </c>
      <c r="I1646" t="s">
        <v>25</v>
      </c>
      <c r="J1646">
        <v>1</v>
      </c>
      <c r="K1646" t="s">
        <v>35</v>
      </c>
      <c r="L1646" t="s">
        <v>41</v>
      </c>
      <c r="M1646">
        <v>128080</v>
      </c>
      <c r="N1646">
        <v>1</v>
      </c>
      <c r="O1646">
        <v>13</v>
      </c>
      <c r="P1646">
        <v>0</v>
      </c>
      <c r="Q1646">
        <v>10</v>
      </c>
      <c r="R1646">
        <v>6</v>
      </c>
      <c r="S1646">
        <v>10</v>
      </c>
      <c r="T1646">
        <v>0</v>
      </c>
      <c r="U1646">
        <v>4</v>
      </c>
      <c r="V1646">
        <f>COUNTIF(tbl_HRMaster[EmployeeID],tbl_HRMaster[[#This Row],[EmployeeID]])</f>
        <v>1</v>
      </c>
      <c r="W1646">
        <f>IFERROR(INDEX(tbl_EmployeeSurvey[EnvironmentSatisfaction],MATCH(tbl_HRMaster[[#This Row],[EmployeeID]],tbl_EmployeeSurvey[EmployeeID],0)),"Not Found")</f>
        <v>3</v>
      </c>
      <c r="X1646">
        <f>IFERROR(INDEX(tbl_EmployeeSurvey[JobSatisfaction],MATCH(tbl_HRMaster[[#This Row],[EmployeeID]],tbl_EmployeeSurvey[EmployeeID],0)),"Not Found")</f>
        <v>3</v>
      </c>
      <c r="Y1646" s="5">
        <f>IFERROR(INDEX(tbl_EmployeeSurvey[WorkLifeBalance],MATCH(tbl_HRMaster[[#This Row],[EmployeeID]],tbl_EmployeeSurvey[EmployeeID],0)),"Not Found")</f>
        <v>3</v>
      </c>
      <c r="Z1646" s="5">
        <f>IFERROR(VLOOKUP(tbl_HRMaster[[#This Row],[EmployeeID]],tbl_ManagerSurvey[[EmployeeID]:[PerformanceRating]],2,FALSE),"Not Found")</f>
        <v>3</v>
      </c>
      <c r="AA1646" s="5">
        <f>IFERROR(VLOOKUP(tbl_HRMaster[[#This Row],[EmployeeID]],tbl_ManagerSurvey[[EmployeeID]:[PerformanceRating]],3,FALSE),"Not Found")</f>
        <v>3</v>
      </c>
      <c r="AB1646" s="5" t="str">
        <f>IF(tbl_HRMaster[[#This Row],[Attrition]]="Yes","Left","Active")</f>
        <v>Active</v>
      </c>
      <c r="AC1646" s="5" t="str">
        <f>_xlfn.IFS(tbl_HRMaster[[#This Row],[Age]]&lt;25,"Under 25",tbl_HRMaster[[#This Row],[Age]]&lt;35,"25-34",tbl_HRMaster[[#This Row],[Age]]&lt;45,"35-44",tbl_HRMaster[[#This Row],[Age]]&lt;55,"45-54",TRUE,"Above 54")</f>
        <v>25-34</v>
      </c>
      <c r="AD1646" s="5" t="str">
        <f>_xlfn.IFS(
tbl_HRMaster[[#This Row],[YearsAtCompany]]&lt;2,"&lt; 2 Years",
tbl_HRMaster[[#This Row],[YearsAtCompany]]&lt;5,"2-4 Years",
tbl_HRMaster[[#This Row],[YearsAtCompany]]&lt;10,"5-9 Years",
TRUE,"10+ Years"
)</f>
        <v>10+ Years</v>
      </c>
      <c r="AE1646" s="5">
        <f>IF(tbl_HRMaster[[#This Row],[Attrition]]="Yes",1,0)</f>
        <v>0</v>
      </c>
    </row>
    <row r="1647" spans="1:31" x14ac:dyDescent="0.25">
      <c r="A1647">
        <v>29</v>
      </c>
      <c r="B1647" t="s">
        <v>21</v>
      </c>
      <c r="C1647" t="s">
        <v>22</v>
      </c>
      <c r="D1647" t="s">
        <v>23</v>
      </c>
      <c r="E1647">
        <v>10</v>
      </c>
      <c r="F1647">
        <v>2</v>
      </c>
      <c r="G1647" t="s">
        <v>24</v>
      </c>
      <c r="H1647">
        <v>2276</v>
      </c>
      <c r="I1647" t="s">
        <v>25</v>
      </c>
      <c r="J1647">
        <v>1</v>
      </c>
      <c r="K1647" t="s">
        <v>35</v>
      </c>
      <c r="L1647" t="s">
        <v>41</v>
      </c>
      <c r="M1647">
        <v>128080</v>
      </c>
      <c r="N1647">
        <v>1</v>
      </c>
      <c r="O1647">
        <v>13</v>
      </c>
      <c r="P1647">
        <v>0</v>
      </c>
      <c r="Q1647">
        <v>10</v>
      </c>
      <c r="R1647">
        <v>6</v>
      </c>
      <c r="S1647">
        <v>10</v>
      </c>
      <c r="T1647">
        <v>0</v>
      </c>
      <c r="U1647">
        <v>4</v>
      </c>
      <c r="V1647">
        <f>COUNTIF(tbl_HRMaster[EmployeeID],tbl_HRMaster[[#This Row],[EmployeeID]])</f>
        <v>1</v>
      </c>
      <c r="W1647">
        <f>IFERROR(INDEX(tbl_EmployeeSurvey[EnvironmentSatisfaction],MATCH(tbl_HRMaster[[#This Row],[EmployeeID]],tbl_EmployeeSurvey[EmployeeID],0)),"Not Found")</f>
        <v>3</v>
      </c>
      <c r="X1647">
        <f>IFERROR(INDEX(tbl_EmployeeSurvey[JobSatisfaction],MATCH(tbl_HRMaster[[#This Row],[EmployeeID]],tbl_EmployeeSurvey[EmployeeID],0)),"Not Found")</f>
        <v>3</v>
      </c>
      <c r="Y1647" s="5">
        <f>IFERROR(INDEX(tbl_EmployeeSurvey[WorkLifeBalance],MATCH(tbl_HRMaster[[#This Row],[EmployeeID]],tbl_EmployeeSurvey[EmployeeID],0)),"Not Found")</f>
        <v>3</v>
      </c>
      <c r="Z1647" s="5">
        <f>IFERROR(VLOOKUP(tbl_HRMaster[[#This Row],[EmployeeID]],tbl_ManagerSurvey[[EmployeeID]:[PerformanceRating]],2,FALSE),"Not Found")</f>
        <v>3</v>
      </c>
      <c r="AA1647" s="5">
        <f>IFERROR(VLOOKUP(tbl_HRMaster[[#This Row],[EmployeeID]],tbl_ManagerSurvey[[EmployeeID]:[PerformanceRating]],3,FALSE),"Not Found")</f>
        <v>3</v>
      </c>
      <c r="AB1647" s="5" t="str">
        <f>IF(tbl_HRMaster[[#This Row],[Attrition]]="Yes","Left","Active")</f>
        <v>Active</v>
      </c>
      <c r="AC1647" s="5" t="str">
        <f>_xlfn.IFS(tbl_HRMaster[[#This Row],[Age]]&lt;25,"Under 25",tbl_HRMaster[[#This Row],[Age]]&lt;35,"25-34",tbl_HRMaster[[#This Row],[Age]]&lt;45,"35-44",tbl_HRMaster[[#This Row],[Age]]&lt;55,"45-54",TRUE,"Above 54")</f>
        <v>25-34</v>
      </c>
      <c r="AD1647" s="5" t="str">
        <f>_xlfn.IFS(
tbl_HRMaster[[#This Row],[YearsAtCompany]]&lt;2,"&lt; 2 Years",
tbl_HRMaster[[#This Row],[YearsAtCompany]]&lt;5,"2-4 Years",
tbl_HRMaster[[#This Row],[YearsAtCompany]]&lt;10,"5-9 Years",
TRUE,"10+ Years"
)</f>
        <v>10+ Years</v>
      </c>
      <c r="AE1647" s="5">
        <f>IF(tbl_HRMaster[[#This Row],[Attrition]]="Yes",1,0)</f>
        <v>0</v>
      </c>
    </row>
    <row r="1648" spans="1:31" x14ac:dyDescent="0.25">
      <c r="A1648">
        <v>29</v>
      </c>
      <c r="B1648" t="s">
        <v>21</v>
      </c>
      <c r="C1648" t="s">
        <v>22</v>
      </c>
      <c r="D1648" t="s">
        <v>23</v>
      </c>
      <c r="E1648">
        <v>10</v>
      </c>
      <c r="F1648">
        <v>2</v>
      </c>
      <c r="G1648" t="s">
        <v>24</v>
      </c>
      <c r="H1648">
        <v>3746</v>
      </c>
      <c r="I1648" t="s">
        <v>25</v>
      </c>
      <c r="J1648">
        <v>1</v>
      </c>
      <c r="K1648" t="s">
        <v>35</v>
      </c>
      <c r="L1648" t="s">
        <v>41</v>
      </c>
      <c r="M1648">
        <v>128080</v>
      </c>
      <c r="N1648">
        <v>1</v>
      </c>
      <c r="O1648">
        <v>13</v>
      </c>
      <c r="P1648">
        <v>0</v>
      </c>
      <c r="Q1648">
        <v>10</v>
      </c>
      <c r="R1648">
        <v>6</v>
      </c>
      <c r="S1648">
        <v>10</v>
      </c>
      <c r="T1648">
        <v>0</v>
      </c>
      <c r="U1648">
        <v>4</v>
      </c>
      <c r="V1648">
        <f>COUNTIF(tbl_HRMaster[EmployeeID],tbl_HRMaster[[#This Row],[EmployeeID]])</f>
        <v>1</v>
      </c>
      <c r="W1648">
        <f>IFERROR(INDEX(tbl_EmployeeSurvey[EnvironmentSatisfaction],MATCH(tbl_HRMaster[[#This Row],[EmployeeID]],tbl_EmployeeSurvey[EmployeeID],0)),"Not Found")</f>
        <v>3</v>
      </c>
      <c r="X1648">
        <f>IFERROR(INDEX(tbl_EmployeeSurvey[JobSatisfaction],MATCH(tbl_HRMaster[[#This Row],[EmployeeID]],tbl_EmployeeSurvey[EmployeeID],0)),"Not Found")</f>
        <v>3</v>
      </c>
      <c r="Y1648" s="5">
        <f>IFERROR(INDEX(tbl_EmployeeSurvey[WorkLifeBalance],MATCH(tbl_HRMaster[[#This Row],[EmployeeID]],tbl_EmployeeSurvey[EmployeeID],0)),"Not Found")</f>
        <v>3</v>
      </c>
      <c r="Z1648" s="5">
        <f>IFERROR(VLOOKUP(tbl_HRMaster[[#This Row],[EmployeeID]],tbl_ManagerSurvey[[EmployeeID]:[PerformanceRating]],2,FALSE),"Not Found")</f>
        <v>3</v>
      </c>
      <c r="AA1648" s="5">
        <f>IFERROR(VLOOKUP(tbl_HRMaster[[#This Row],[EmployeeID]],tbl_ManagerSurvey[[EmployeeID]:[PerformanceRating]],3,FALSE),"Not Found")</f>
        <v>3</v>
      </c>
      <c r="AB1648" s="5" t="str">
        <f>IF(tbl_HRMaster[[#This Row],[Attrition]]="Yes","Left","Active")</f>
        <v>Active</v>
      </c>
      <c r="AC1648" s="5" t="str">
        <f>_xlfn.IFS(tbl_HRMaster[[#This Row],[Age]]&lt;25,"Under 25",tbl_HRMaster[[#This Row],[Age]]&lt;35,"25-34",tbl_HRMaster[[#This Row],[Age]]&lt;45,"35-44",tbl_HRMaster[[#This Row],[Age]]&lt;55,"45-54",TRUE,"Above 54")</f>
        <v>25-34</v>
      </c>
      <c r="AD1648" s="5" t="str">
        <f>_xlfn.IFS(
tbl_HRMaster[[#This Row],[YearsAtCompany]]&lt;2,"&lt; 2 Years",
tbl_HRMaster[[#This Row],[YearsAtCompany]]&lt;5,"2-4 Years",
tbl_HRMaster[[#This Row],[YearsAtCompany]]&lt;10,"5-9 Years",
TRUE,"10+ Years"
)</f>
        <v>10+ Years</v>
      </c>
      <c r="AE1648" s="5">
        <f>IF(tbl_HRMaster[[#This Row],[Attrition]]="Yes",1,0)</f>
        <v>0</v>
      </c>
    </row>
    <row r="1649" spans="1:31" x14ac:dyDescent="0.25">
      <c r="A1649">
        <v>35</v>
      </c>
      <c r="B1649" t="s">
        <v>21</v>
      </c>
      <c r="C1649" t="s">
        <v>22</v>
      </c>
      <c r="D1649" t="s">
        <v>30</v>
      </c>
      <c r="E1649">
        <v>9</v>
      </c>
      <c r="F1649">
        <v>3</v>
      </c>
      <c r="G1649" t="s">
        <v>38</v>
      </c>
      <c r="H1649">
        <v>1167</v>
      </c>
      <c r="I1649" t="s">
        <v>25</v>
      </c>
      <c r="J1649">
        <v>2</v>
      </c>
      <c r="K1649" t="s">
        <v>35</v>
      </c>
      <c r="L1649" t="s">
        <v>32</v>
      </c>
      <c r="M1649">
        <v>131420</v>
      </c>
      <c r="N1649">
        <v>1</v>
      </c>
      <c r="O1649">
        <v>25</v>
      </c>
      <c r="P1649">
        <v>2</v>
      </c>
      <c r="Q1649">
        <v>10</v>
      </c>
      <c r="R1649">
        <v>4</v>
      </c>
      <c r="S1649">
        <v>10</v>
      </c>
      <c r="T1649">
        <v>0</v>
      </c>
      <c r="U1649">
        <v>8</v>
      </c>
      <c r="V1649">
        <f>COUNTIF(tbl_HRMaster[EmployeeID],tbl_HRMaster[[#This Row],[EmployeeID]])</f>
        <v>1</v>
      </c>
      <c r="W1649">
        <f>IFERROR(INDEX(tbl_EmployeeSurvey[EnvironmentSatisfaction],MATCH(tbl_HRMaster[[#This Row],[EmployeeID]],tbl_EmployeeSurvey[EmployeeID],0)),"Not Found")</f>
        <v>2</v>
      </c>
      <c r="X1649">
        <f>IFERROR(INDEX(tbl_EmployeeSurvey[JobSatisfaction],MATCH(tbl_HRMaster[[#This Row],[EmployeeID]],tbl_EmployeeSurvey[EmployeeID],0)),"Not Found")</f>
        <v>3</v>
      </c>
      <c r="Y1649" s="5">
        <f>IFERROR(INDEX(tbl_EmployeeSurvey[WorkLifeBalance],MATCH(tbl_HRMaster[[#This Row],[EmployeeID]],tbl_EmployeeSurvey[EmployeeID],0)),"Not Found")</f>
        <v>3</v>
      </c>
      <c r="Z1649" s="5">
        <f>IFERROR(VLOOKUP(tbl_HRMaster[[#This Row],[EmployeeID]],tbl_ManagerSurvey[[EmployeeID]:[PerformanceRating]],2,FALSE),"Not Found")</f>
        <v>3</v>
      </c>
      <c r="AA1649" s="5">
        <f>IFERROR(VLOOKUP(tbl_HRMaster[[#This Row],[EmployeeID]],tbl_ManagerSurvey[[EmployeeID]:[PerformanceRating]],3,FALSE),"Not Found")</f>
        <v>4</v>
      </c>
      <c r="AB1649" s="5" t="str">
        <f>IF(tbl_HRMaster[[#This Row],[Attrition]]="Yes","Left","Active")</f>
        <v>Active</v>
      </c>
      <c r="AC1649" s="5" t="str">
        <f>_xlfn.IFS(tbl_HRMaster[[#This Row],[Age]]&lt;25,"Under 25",tbl_HRMaster[[#This Row],[Age]]&lt;35,"25-34",tbl_HRMaster[[#This Row],[Age]]&lt;45,"35-44",tbl_HRMaster[[#This Row],[Age]]&lt;55,"45-54",TRUE,"Above 54")</f>
        <v>35-44</v>
      </c>
      <c r="AD1649" s="5" t="str">
        <f>_xlfn.IFS(
tbl_HRMaster[[#This Row],[YearsAtCompany]]&lt;2,"&lt; 2 Years",
tbl_HRMaster[[#This Row],[YearsAtCompany]]&lt;5,"2-4 Years",
tbl_HRMaster[[#This Row],[YearsAtCompany]]&lt;10,"5-9 Years",
TRUE,"10+ Years"
)</f>
        <v>10+ Years</v>
      </c>
      <c r="AE1649" s="5">
        <f>IF(tbl_HRMaster[[#This Row],[Attrition]]="Yes",1,0)</f>
        <v>0</v>
      </c>
    </row>
    <row r="1650" spans="1:31" x14ac:dyDescent="0.25">
      <c r="A1650">
        <v>35</v>
      </c>
      <c r="B1650" t="s">
        <v>21</v>
      </c>
      <c r="C1650" t="s">
        <v>22</v>
      </c>
      <c r="D1650" t="s">
        <v>30</v>
      </c>
      <c r="E1650">
        <v>9</v>
      </c>
      <c r="F1650">
        <v>3</v>
      </c>
      <c r="G1650" t="s">
        <v>38</v>
      </c>
      <c r="H1650">
        <v>2637</v>
      </c>
      <c r="I1650" t="s">
        <v>25</v>
      </c>
      <c r="J1650">
        <v>2</v>
      </c>
      <c r="K1650" t="s">
        <v>35</v>
      </c>
      <c r="L1650" t="s">
        <v>32</v>
      </c>
      <c r="M1650">
        <v>131420</v>
      </c>
      <c r="N1650">
        <v>1</v>
      </c>
      <c r="O1650">
        <v>25</v>
      </c>
      <c r="P1650">
        <v>2</v>
      </c>
      <c r="Q1650">
        <v>10</v>
      </c>
      <c r="R1650">
        <v>4</v>
      </c>
      <c r="S1650">
        <v>10</v>
      </c>
      <c r="T1650">
        <v>0</v>
      </c>
      <c r="U1650">
        <v>8</v>
      </c>
      <c r="V1650">
        <f>COUNTIF(tbl_HRMaster[EmployeeID],tbl_HRMaster[[#This Row],[EmployeeID]])</f>
        <v>1</v>
      </c>
      <c r="W1650">
        <f>IFERROR(INDEX(tbl_EmployeeSurvey[EnvironmentSatisfaction],MATCH(tbl_HRMaster[[#This Row],[EmployeeID]],tbl_EmployeeSurvey[EmployeeID],0)),"Not Found")</f>
        <v>2</v>
      </c>
      <c r="X1650">
        <f>IFERROR(INDEX(tbl_EmployeeSurvey[JobSatisfaction],MATCH(tbl_HRMaster[[#This Row],[EmployeeID]],tbl_EmployeeSurvey[EmployeeID],0)),"Not Found")</f>
        <v>3</v>
      </c>
      <c r="Y1650" s="5">
        <f>IFERROR(INDEX(tbl_EmployeeSurvey[WorkLifeBalance],MATCH(tbl_HRMaster[[#This Row],[EmployeeID]],tbl_EmployeeSurvey[EmployeeID],0)),"Not Found")</f>
        <v>3</v>
      </c>
      <c r="Z1650" s="5">
        <f>IFERROR(VLOOKUP(tbl_HRMaster[[#This Row],[EmployeeID]],tbl_ManagerSurvey[[EmployeeID]:[PerformanceRating]],2,FALSE),"Not Found")</f>
        <v>3</v>
      </c>
      <c r="AA1650" s="5">
        <f>IFERROR(VLOOKUP(tbl_HRMaster[[#This Row],[EmployeeID]],tbl_ManagerSurvey[[EmployeeID]:[PerformanceRating]],3,FALSE),"Not Found")</f>
        <v>4</v>
      </c>
      <c r="AB1650" s="5" t="str">
        <f>IF(tbl_HRMaster[[#This Row],[Attrition]]="Yes","Left","Active")</f>
        <v>Active</v>
      </c>
      <c r="AC1650" s="5" t="str">
        <f>_xlfn.IFS(tbl_HRMaster[[#This Row],[Age]]&lt;25,"Under 25",tbl_HRMaster[[#This Row],[Age]]&lt;35,"25-34",tbl_HRMaster[[#This Row],[Age]]&lt;45,"35-44",tbl_HRMaster[[#This Row],[Age]]&lt;55,"45-54",TRUE,"Above 54")</f>
        <v>35-44</v>
      </c>
      <c r="AD1650" s="5" t="str">
        <f>_xlfn.IFS(
tbl_HRMaster[[#This Row],[YearsAtCompany]]&lt;2,"&lt; 2 Years",
tbl_HRMaster[[#This Row],[YearsAtCompany]]&lt;5,"2-4 Years",
tbl_HRMaster[[#This Row],[YearsAtCompany]]&lt;10,"5-9 Years",
TRUE,"10+ Years"
)</f>
        <v>10+ Years</v>
      </c>
      <c r="AE1650" s="5">
        <f>IF(tbl_HRMaster[[#This Row],[Attrition]]="Yes",1,0)</f>
        <v>0</v>
      </c>
    </row>
    <row r="1651" spans="1:31" x14ac:dyDescent="0.25">
      <c r="A1651">
        <v>35</v>
      </c>
      <c r="B1651" t="s">
        <v>21</v>
      </c>
      <c r="C1651" t="s">
        <v>22</v>
      </c>
      <c r="D1651" t="s">
        <v>30</v>
      </c>
      <c r="E1651">
        <v>9</v>
      </c>
      <c r="F1651">
        <v>3</v>
      </c>
      <c r="G1651" t="s">
        <v>38</v>
      </c>
      <c r="H1651">
        <v>4107</v>
      </c>
      <c r="I1651" t="s">
        <v>25</v>
      </c>
      <c r="J1651">
        <v>2</v>
      </c>
      <c r="K1651" t="s">
        <v>35</v>
      </c>
      <c r="L1651" t="s">
        <v>32</v>
      </c>
      <c r="M1651">
        <v>131420</v>
      </c>
      <c r="N1651">
        <v>1</v>
      </c>
      <c r="O1651">
        <v>25</v>
      </c>
      <c r="P1651">
        <v>2</v>
      </c>
      <c r="Q1651">
        <v>10</v>
      </c>
      <c r="R1651">
        <v>4</v>
      </c>
      <c r="S1651">
        <v>10</v>
      </c>
      <c r="T1651">
        <v>0</v>
      </c>
      <c r="U1651">
        <v>8</v>
      </c>
      <c r="V1651">
        <f>COUNTIF(tbl_HRMaster[EmployeeID],tbl_HRMaster[[#This Row],[EmployeeID]])</f>
        <v>1</v>
      </c>
      <c r="W1651">
        <f>IFERROR(INDEX(tbl_EmployeeSurvey[EnvironmentSatisfaction],MATCH(tbl_HRMaster[[#This Row],[EmployeeID]],tbl_EmployeeSurvey[EmployeeID],0)),"Not Found")</f>
        <v>2</v>
      </c>
      <c r="X1651">
        <f>IFERROR(INDEX(tbl_EmployeeSurvey[JobSatisfaction],MATCH(tbl_HRMaster[[#This Row],[EmployeeID]],tbl_EmployeeSurvey[EmployeeID],0)),"Not Found")</f>
        <v>3</v>
      </c>
      <c r="Y1651" s="5">
        <f>IFERROR(INDEX(tbl_EmployeeSurvey[WorkLifeBalance],MATCH(tbl_HRMaster[[#This Row],[EmployeeID]],tbl_EmployeeSurvey[EmployeeID],0)),"Not Found")</f>
        <v>3</v>
      </c>
      <c r="Z1651" s="5">
        <f>IFERROR(VLOOKUP(tbl_HRMaster[[#This Row],[EmployeeID]],tbl_ManagerSurvey[[EmployeeID]:[PerformanceRating]],2,FALSE),"Not Found")</f>
        <v>3</v>
      </c>
      <c r="AA1651" s="5">
        <f>IFERROR(VLOOKUP(tbl_HRMaster[[#This Row],[EmployeeID]],tbl_ManagerSurvey[[EmployeeID]:[PerformanceRating]],3,FALSE),"Not Found")</f>
        <v>4</v>
      </c>
      <c r="AB1651" s="5" t="str">
        <f>IF(tbl_HRMaster[[#This Row],[Attrition]]="Yes","Left","Active")</f>
        <v>Active</v>
      </c>
      <c r="AC1651" s="5" t="str">
        <f>_xlfn.IFS(tbl_HRMaster[[#This Row],[Age]]&lt;25,"Under 25",tbl_HRMaster[[#This Row],[Age]]&lt;35,"25-34",tbl_HRMaster[[#This Row],[Age]]&lt;45,"35-44",tbl_HRMaster[[#This Row],[Age]]&lt;55,"45-54",TRUE,"Above 54")</f>
        <v>35-44</v>
      </c>
      <c r="AD1651" s="5" t="str">
        <f>_xlfn.IFS(
tbl_HRMaster[[#This Row],[YearsAtCompany]]&lt;2,"&lt; 2 Years",
tbl_HRMaster[[#This Row],[YearsAtCompany]]&lt;5,"2-4 Years",
tbl_HRMaster[[#This Row],[YearsAtCompany]]&lt;10,"5-9 Years",
TRUE,"10+ Years"
)</f>
        <v>10+ Years</v>
      </c>
      <c r="AE1651" s="5">
        <f>IF(tbl_HRMaster[[#This Row],[Attrition]]="Yes",1,0)</f>
        <v>0</v>
      </c>
    </row>
    <row r="1652" spans="1:31" x14ac:dyDescent="0.25">
      <c r="A1652">
        <v>37</v>
      </c>
      <c r="B1652" t="s">
        <v>28</v>
      </c>
      <c r="C1652" t="s">
        <v>22</v>
      </c>
      <c r="D1652" t="s">
        <v>30</v>
      </c>
      <c r="E1652">
        <v>24</v>
      </c>
      <c r="F1652">
        <v>3</v>
      </c>
      <c r="G1652" t="s">
        <v>24</v>
      </c>
      <c r="H1652">
        <v>1034</v>
      </c>
      <c r="I1652" t="s">
        <v>34</v>
      </c>
      <c r="J1652">
        <v>1</v>
      </c>
      <c r="K1652" t="s">
        <v>40</v>
      </c>
      <c r="L1652" t="s">
        <v>32</v>
      </c>
      <c r="M1652">
        <v>137580</v>
      </c>
      <c r="N1652">
        <v>1</v>
      </c>
      <c r="O1652">
        <v>11</v>
      </c>
      <c r="P1652">
        <v>1</v>
      </c>
      <c r="Q1652">
        <v>10</v>
      </c>
      <c r="R1652">
        <v>5</v>
      </c>
      <c r="S1652">
        <v>10</v>
      </c>
      <c r="T1652">
        <v>0</v>
      </c>
      <c r="U1652">
        <v>8</v>
      </c>
      <c r="V1652">
        <f>COUNTIF(tbl_HRMaster[EmployeeID],tbl_HRMaster[[#This Row],[EmployeeID]])</f>
        <v>1</v>
      </c>
      <c r="W1652">
        <f>IFERROR(INDEX(tbl_EmployeeSurvey[EnvironmentSatisfaction],MATCH(tbl_HRMaster[[#This Row],[EmployeeID]],tbl_EmployeeSurvey[EmployeeID],0)),"Not Found")</f>
        <v>4</v>
      </c>
      <c r="X1652">
        <f>IFERROR(INDEX(tbl_EmployeeSurvey[JobSatisfaction],MATCH(tbl_HRMaster[[#This Row],[EmployeeID]],tbl_EmployeeSurvey[EmployeeID],0)),"Not Found")</f>
        <v>1</v>
      </c>
      <c r="Y1652" s="5">
        <f>IFERROR(INDEX(tbl_EmployeeSurvey[WorkLifeBalance],MATCH(tbl_HRMaster[[#This Row],[EmployeeID]],tbl_EmployeeSurvey[EmployeeID],0)),"Not Found")</f>
        <v>1</v>
      </c>
      <c r="Z1652" s="5">
        <f>IFERROR(VLOOKUP(tbl_HRMaster[[#This Row],[EmployeeID]],tbl_ManagerSurvey[[EmployeeID]:[PerformanceRating]],2,FALSE),"Not Found")</f>
        <v>3</v>
      </c>
      <c r="AA1652" s="5">
        <f>IFERROR(VLOOKUP(tbl_HRMaster[[#This Row],[EmployeeID]],tbl_ManagerSurvey[[EmployeeID]:[PerformanceRating]],3,FALSE),"Not Found")</f>
        <v>3</v>
      </c>
      <c r="AB1652" s="5" t="str">
        <f>IF(tbl_HRMaster[[#This Row],[Attrition]]="Yes","Left","Active")</f>
        <v>Left</v>
      </c>
      <c r="AC1652" s="5" t="str">
        <f>_xlfn.IFS(tbl_HRMaster[[#This Row],[Age]]&lt;25,"Under 25",tbl_HRMaster[[#This Row],[Age]]&lt;35,"25-34",tbl_HRMaster[[#This Row],[Age]]&lt;45,"35-44",tbl_HRMaster[[#This Row],[Age]]&lt;55,"45-54",TRUE,"Above 54")</f>
        <v>35-44</v>
      </c>
      <c r="AD1652" s="5" t="str">
        <f>_xlfn.IFS(
tbl_HRMaster[[#This Row],[YearsAtCompany]]&lt;2,"&lt; 2 Years",
tbl_HRMaster[[#This Row],[YearsAtCompany]]&lt;5,"2-4 Years",
tbl_HRMaster[[#This Row],[YearsAtCompany]]&lt;10,"5-9 Years",
TRUE,"10+ Years"
)</f>
        <v>10+ Years</v>
      </c>
      <c r="AE1652" s="5">
        <f>IF(tbl_HRMaster[[#This Row],[Attrition]]="Yes",1,0)</f>
        <v>1</v>
      </c>
    </row>
    <row r="1653" spans="1:31" x14ac:dyDescent="0.25">
      <c r="A1653">
        <v>37</v>
      </c>
      <c r="B1653" t="s">
        <v>28</v>
      </c>
      <c r="C1653" t="s">
        <v>22</v>
      </c>
      <c r="D1653" t="s">
        <v>30</v>
      </c>
      <c r="E1653">
        <v>24</v>
      </c>
      <c r="F1653">
        <v>3</v>
      </c>
      <c r="G1653" t="s">
        <v>24</v>
      </c>
      <c r="H1653">
        <v>2504</v>
      </c>
      <c r="I1653" t="s">
        <v>34</v>
      </c>
      <c r="J1653">
        <v>1</v>
      </c>
      <c r="K1653" t="s">
        <v>40</v>
      </c>
      <c r="L1653" t="s">
        <v>32</v>
      </c>
      <c r="M1653">
        <v>137580</v>
      </c>
      <c r="N1653">
        <v>1</v>
      </c>
      <c r="O1653">
        <v>11</v>
      </c>
      <c r="P1653">
        <v>1</v>
      </c>
      <c r="Q1653">
        <v>10</v>
      </c>
      <c r="R1653">
        <v>5</v>
      </c>
      <c r="S1653">
        <v>10</v>
      </c>
      <c r="T1653">
        <v>0</v>
      </c>
      <c r="U1653">
        <v>8</v>
      </c>
      <c r="V1653">
        <f>COUNTIF(tbl_HRMaster[EmployeeID],tbl_HRMaster[[#This Row],[EmployeeID]])</f>
        <v>1</v>
      </c>
      <c r="W1653">
        <f>IFERROR(INDEX(tbl_EmployeeSurvey[EnvironmentSatisfaction],MATCH(tbl_HRMaster[[#This Row],[EmployeeID]],tbl_EmployeeSurvey[EmployeeID],0)),"Not Found")</f>
        <v>4</v>
      </c>
      <c r="X1653">
        <f>IFERROR(INDEX(tbl_EmployeeSurvey[JobSatisfaction],MATCH(tbl_HRMaster[[#This Row],[EmployeeID]],tbl_EmployeeSurvey[EmployeeID],0)),"Not Found")</f>
        <v>1</v>
      </c>
      <c r="Y1653" s="5">
        <f>IFERROR(INDEX(tbl_EmployeeSurvey[WorkLifeBalance],MATCH(tbl_HRMaster[[#This Row],[EmployeeID]],tbl_EmployeeSurvey[EmployeeID],0)),"Not Found")</f>
        <v>1</v>
      </c>
      <c r="Z1653" s="5">
        <f>IFERROR(VLOOKUP(tbl_HRMaster[[#This Row],[EmployeeID]],tbl_ManagerSurvey[[EmployeeID]:[PerformanceRating]],2,FALSE),"Not Found")</f>
        <v>3</v>
      </c>
      <c r="AA1653" s="5">
        <f>IFERROR(VLOOKUP(tbl_HRMaster[[#This Row],[EmployeeID]],tbl_ManagerSurvey[[EmployeeID]:[PerformanceRating]],3,FALSE),"Not Found")</f>
        <v>3</v>
      </c>
      <c r="AB1653" s="5" t="str">
        <f>IF(tbl_HRMaster[[#This Row],[Attrition]]="Yes","Left","Active")</f>
        <v>Left</v>
      </c>
      <c r="AC1653" s="5" t="str">
        <f>_xlfn.IFS(tbl_HRMaster[[#This Row],[Age]]&lt;25,"Under 25",tbl_HRMaster[[#This Row],[Age]]&lt;35,"25-34",tbl_HRMaster[[#This Row],[Age]]&lt;45,"35-44",tbl_HRMaster[[#This Row],[Age]]&lt;55,"45-54",TRUE,"Above 54")</f>
        <v>35-44</v>
      </c>
      <c r="AD1653" s="5" t="str">
        <f>_xlfn.IFS(
tbl_HRMaster[[#This Row],[YearsAtCompany]]&lt;2,"&lt; 2 Years",
tbl_HRMaster[[#This Row],[YearsAtCompany]]&lt;5,"2-4 Years",
tbl_HRMaster[[#This Row],[YearsAtCompany]]&lt;10,"5-9 Years",
TRUE,"10+ Years"
)</f>
        <v>10+ Years</v>
      </c>
      <c r="AE1653" s="5">
        <f>IF(tbl_HRMaster[[#This Row],[Attrition]]="Yes",1,0)</f>
        <v>1</v>
      </c>
    </row>
    <row r="1654" spans="1:31" x14ac:dyDescent="0.25">
      <c r="A1654">
        <v>37</v>
      </c>
      <c r="B1654" t="s">
        <v>28</v>
      </c>
      <c r="C1654" t="s">
        <v>22</v>
      </c>
      <c r="D1654" t="s">
        <v>30</v>
      </c>
      <c r="E1654">
        <v>24</v>
      </c>
      <c r="F1654">
        <v>3</v>
      </c>
      <c r="G1654" t="s">
        <v>24</v>
      </c>
      <c r="H1654">
        <v>3974</v>
      </c>
      <c r="I1654" t="s">
        <v>34</v>
      </c>
      <c r="J1654">
        <v>1</v>
      </c>
      <c r="K1654" t="s">
        <v>40</v>
      </c>
      <c r="L1654" t="s">
        <v>32</v>
      </c>
      <c r="M1654">
        <v>137580</v>
      </c>
      <c r="N1654">
        <v>1</v>
      </c>
      <c r="O1654">
        <v>11</v>
      </c>
      <c r="P1654">
        <v>1</v>
      </c>
      <c r="Q1654">
        <v>10</v>
      </c>
      <c r="R1654">
        <v>5</v>
      </c>
      <c r="S1654">
        <v>10</v>
      </c>
      <c r="T1654">
        <v>0</v>
      </c>
      <c r="U1654">
        <v>8</v>
      </c>
      <c r="V1654">
        <f>COUNTIF(tbl_HRMaster[EmployeeID],tbl_HRMaster[[#This Row],[EmployeeID]])</f>
        <v>1</v>
      </c>
      <c r="W1654">
        <f>IFERROR(INDEX(tbl_EmployeeSurvey[EnvironmentSatisfaction],MATCH(tbl_HRMaster[[#This Row],[EmployeeID]],tbl_EmployeeSurvey[EmployeeID],0)),"Not Found")</f>
        <v>4</v>
      </c>
      <c r="X1654">
        <f>IFERROR(INDEX(tbl_EmployeeSurvey[JobSatisfaction],MATCH(tbl_HRMaster[[#This Row],[EmployeeID]],tbl_EmployeeSurvey[EmployeeID],0)),"Not Found")</f>
        <v>1</v>
      </c>
      <c r="Y1654" s="5">
        <f>IFERROR(INDEX(tbl_EmployeeSurvey[WorkLifeBalance],MATCH(tbl_HRMaster[[#This Row],[EmployeeID]],tbl_EmployeeSurvey[EmployeeID],0)),"Not Found")</f>
        <v>1</v>
      </c>
      <c r="Z1654" s="5">
        <f>IFERROR(VLOOKUP(tbl_HRMaster[[#This Row],[EmployeeID]],tbl_ManagerSurvey[[EmployeeID]:[PerformanceRating]],2,FALSE),"Not Found")</f>
        <v>3</v>
      </c>
      <c r="AA1654" s="5">
        <f>IFERROR(VLOOKUP(tbl_HRMaster[[#This Row],[EmployeeID]],tbl_ManagerSurvey[[EmployeeID]:[PerformanceRating]],3,FALSE),"Not Found")</f>
        <v>3</v>
      </c>
      <c r="AB1654" s="5" t="str">
        <f>IF(tbl_HRMaster[[#This Row],[Attrition]]="Yes","Left","Active")</f>
        <v>Left</v>
      </c>
      <c r="AC1654" s="5" t="str">
        <f>_xlfn.IFS(tbl_HRMaster[[#This Row],[Age]]&lt;25,"Under 25",tbl_HRMaster[[#This Row],[Age]]&lt;35,"25-34",tbl_HRMaster[[#This Row],[Age]]&lt;45,"35-44",tbl_HRMaster[[#This Row],[Age]]&lt;55,"45-54",TRUE,"Above 54")</f>
        <v>35-44</v>
      </c>
      <c r="AD1654" s="5" t="str">
        <f>_xlfn.IFS(
tbl_HRMaster[[#This Row],[YearsAtCompany]]&lt;2,"&lt; 2 Years",
tbl_HRMaster[[#This Row],[YearsAtCompany]]&lt;5,"2-4 Years",
tbl_HRMaster[[#This Row],[YearsAtCompany]]&lt;10,"5-9 Years",
TRUE,"10+ Years"
)</f>
        <v>10+ Years</v>
      </c>
      <c r="AE1654" s="5">
        <f>IF(tbl_HRMaster[[#This Row],[Attrition]]="Yes",1,0)</f>
        <v>1</v>
      </c>
    </row>
    <row r="1655" spans="1:31" x14ac:dyDescent="0.25">
      <c r="A1655">
        <v>36</v>
      </c>
      <c r="B1655" t="s">
        <v>21</v>
      </c>
      <c r="C1655" t="s">
        <v>29</v>
      </c>
      <c r="D1655" t="s">
        <v>30</v>
      </c>
      <c r="E1655">
        <v>5</v>
      </c>
      <c r="F1655">
        <v>3</v>
      </c>
      <c r="G1655" t="s">
        <v>38</v>
      </c>
      <c r="H1655">
        <v>1090</v>
      </c>
      <c r="I1655" t="s">
        <v>25</v>
      </c>
      <c r="J1655">
        <v>4</v>
      </c>
      <c r="K1655" t="s">
        <v>42</v>
      </c>
      <c r="L1655" t="s">
        <v>32</v>
      </c>
      <c r="M1655">
        <v>177790</v>
      </c>
      <c r="N1655">
        <v>1</v>
      </c>
      <c r="O1655">
        <v>17</v>
      </c>
      <c r="P1655">
        <v>1</v>
      </c>
      <c r="Q1655">
        <v>10</v>
      </c>
      <c r="R1655">
        <v>5</v>
      </c>
      <c r="S1655">
        <v>10</v>
      </c>
      <c r="T1655">
        <v>0</v>
      </c>
      <c r="U1655">
        <v>8</v>
      </c>
      <c r="V1655">
        <f>COUNTIF(tbl_HRMaster[EmployeeID],tbl_HRMaster[[#This Row],[EmployeeID]])</f>
        <v>1</v>
      </c>
      <c r="W1655">
        <f>IFERROR(INDEX(tbl_EmployeeSurvey[EnvironmentSatisfaction],MATCH(tbl_HRMaster[[#This Row],[EmployeeID]],tbl_EmployeeSurvey[EmployeeID],0)),"Not Found")</f>
        <v>2</v>
      </c>
      <c r="X1655">
        <f>IFERROR(INDEX(tbl_EmployeeSurvey[JobSatisfaction],MATCH(tbl_HRMaster[[#This Row],[EmployeeID]],tbl_EmployeeSurvey[EmployeeID],0)),"Not Found")</f>
        <v>4</v>
      </c>
      <c r="Y1655" s="5">
        <f>IFERROR(INDEX(tbl_EmployeeSurvey[WorkLifeBalance],MATCH(tbl_HRMaster[[#This Row],[EmployeeID]],tbl_EmployeeSurvey[EmployeeID],0)),"Not Found")</f>
        <v>2</v>
      </c>
      <c r="Z1655" s="5">
        <f>IFERROR(VLOOKUP(tbl_HRMaster[[#This Row],[EmployeeID]],tbl_ManagerSurvey[[EmployeeID]:[PerformanceRating]],2,FALSE),"Not Found")</f>
        <v>1</v>
      </c>
      <c r="AA1655" s="5">
        <f>IFERROR(VLOOKUP(tbl_HRMaster[[#This Row],[EmployeeID]],tbl_ManagerSurvey[[EmployeeID]:[PerformanceRating]],3,FALSE),"Not Found")</f>
        <v>3</v>
      </c>
      <c r="AB1655" s="5" t="str">
        <f>IF(tbl_HRMaster[[#This Row],[Attrition]]="Yes","Left","Active")</f>
        <v>Active</v>
      </c>
      <c r="AC1655" s="5" t="str">
        <f>_xlfn.IFS(tbl_HRMaster[[#This Row],[Age]]&lt;25,"Under 25",tbl_HRMaster[[#This Row],[Age]]&lt;35,"25-34",tbl_HRMaster[[#This Row],[Age]]&lt;45,"35-44",tbl_HRMaster[[#This Row],[Age]]&lt;55,"45-54",TRUE,"Above 54")</f>
        <v>35-44</v>
      </c>
      <c r="AD1655" s="5" t="str">
        <f>_xlfn.IFS(
tbl_HRMaster[[#This Row],[YearsAtCompany]]&lt;2,"&lt; 2 Years",
tbl_HRMaster[[#This Row],[YearsAtCompany]]&lt;5,"2-4 Years",
tbl_HRMaster[[#This Row],[YearsAtCompany]]&lt;10,"5-9 Years",
TRUE,"10+ Years"
)</f>
        <v>10+ Years</v>
      </c>
      <c r="AE1655" s="5">
        <f>IF(tbl_HRMaster[[#This Row],[Attrition]]="Yes",1,0)</f>
        <v>0</v>
      </c>
    </row>
    <row r="1656" spans="1:31" x14ac:dyDescent="0.25">
      <c r="A1656">
        <v>36</v>
      </c>
      <c r="B1656" t="s">
        <v>21</v>
      </c>
      <c r="C1656" t="s">
        <v>29</v>
      </c>
      <c r="D1656" t="s">
        <v>30</v>
      </c>
      <c r="E1656">
        <v>5</v>
      </c>
      <c r="F1656">
        <v>3</v>
      </c>
      <c r="G1656" t="s">
        <v>38</v>
      </c>
      <c r="H1656">
        <v>2560</v>
      </c>
      <c r="I1656" t="s">
        <v>25</v>
      </c>
      <c r="J1656">
        <v>4</v>
      </c>
      <c r="K1656" t="s">
        <v>42</v>
      </c>
      <c r="L1656" t="s">
        <v>32</v>
      </c>
      <c r="M1656">
        <v>177790</v>
      </c>
      <c r="N1656">
        <v>1</v>
      </c>
      <c r="O1656">
        <v>17</v>
      </c>
      <c r="P1656">
        <v>1</v>
      </c>
      <c r="Q1656">
        <v>10</v>
      </c>
      <c r="R1656">
        <v>5</v>
      </c>
      <c r="S1656">
        <v>10</v>
      </c>
      <c r="T1656">
        <v>0</v>
      </c>
      <c r="U1656">
        <v>8</v>
      </c>
      <c r="V1656">
        <f>COUNTIF(tbl_HRMaster[EmployeeID],tbl_HRMaster[[#This Row],[EmployeeID]])</f>
        <v>1</v>
      </c>
      <c r="W1656">
        <f>IFERROR(INDEX(tbl_EmployeeSurvey[EnvironmentSatisfaction],MATCH(tbl_HRMaster[[#This Row],[EmployeeID]],tbl_EmployeeSurvey[EmployeeID],0)),"Not Found")</f>
        <v>2</v>
      </c>
      <c r="X1656">
        <f>IFERROR(INDEX(tbl_EmployeeSurvey[JobSatisfaction],MATCH(tbl_HRMaster[[#This Row],[EmployeeID]],tbl_EmployeeSurvey[EmployeeID],0)),"Not Found")</f>
        <v>4</v>
      </c>
      <c r="Y1656" s="5">
        <f>IFERROR(INDEX(tbl_EmployeeSurvey[WorkLifeBalance],MATCH(tbl_HRMaster[[#This Row],[EmployeeID]],tbl_EmployeeSurvey[EmployeeID],0)),"Not Found")</f>
        <v>2</v>
      </c>
      <c r="Z1656" s="5">
        <f>IFERROR(VLOOKUP(tbl_HRMaster[[#This Row],[EmployeeID]],tbl_ManagerSurvey[[EmployeeID]:[PerformanceRating]],2,FALSE),"Not Found")</f>
        <v>1</v>
      </c>
      <c r="AA1656" s="5">
        <f>IFERROR(VLOOKUP(tbl_HRMaster[[#This Row],[EmployeeID]],tbl_ManagerSurvey[[EmployeeID]:[PerformanceRating]],3,FALSE),"Not Found")</f>
        <v>3</v>
      </c>
      <c r="AB1656" s="5" t="str">
        <f>IF(tbl_HRMaster[[#This Row],[Attrition]]="Yes","Left","Active")</f>
        <v>Active</v>
      </c>
      <c r="AC1656" s="5" t="str">
        <f>_xlfn.IFS(tbl_HRMaster[[#This Row],[Age]]&lt;25,"Under 25",tbl_HRMaster[[#This Row],[Age]]&lt;35,"25-34",tbl_HRMaster[[#This Row],[Age]]&lt;45,"35-44",tbl_HRMaster[[#This Row],[Age]]&lt;55,"45-54",TRUE,"Above 54")</f>
        <v>35-44</v>
      </c>
      <c r="AD1656" s="5" t="str">
        <f>_xlfn.IFS(
tbl_HRMaster[[#This Row],[YearsAtCompany]]&lt;2,"&lt; 2 Years",
tbl_HRMaster[[#This Row],[YearsAtCompany]]&lt;5,"2-4 Years",
tbl_HRMaster[[#This Row],[YearsAtCompany]]&lt;10,"5-9 Years",
TRUE,"10+ Years"
)</f>
        <v>10+ Years</v>
      </c>
      <c r="AE1656" s="5">
        <f>IF(tbl_HRMaster[[#This Row],[Attrition]]="Yes",1,0)</f>
        <v>0</v>
      </c>
    </row>
    <row r="1657" spans="1:31" x14ac:dyDescent="0.25">
      <c r="A1657">
        <v>36</v>
      </c>
      <c r="B1657" t="s">
        <v>21</v>
      </c>
      <c r="C1657" t="s">
        <v>29</v>
      </c>
      <c r="D1657" t="s">
        <v>30</v>
      </c>
      <c r="E1657">
        <v>5</v>
      </c>
      <c r="F1657">
        <v>3</v>
      </c>
      <c r="G1657" t="s">
        <v>38</v>
      </c>
      <c r="H1657">
        <v>4030</v>
      </c>
      <c r="I1657" t="s">
        <v>25</v>
      </c>
      <c r="J1657">
        <v>4</v>
      </c>
      <c r="K1657" t="s">
        <v>42</v>
      </c>
      <c r="L1657" t="s">
        <v>32</v>
      </c>
      <c r="M1657">
        <v>177790</v>
      </c>
      <c r="N1657">
        <v>1</v>
      </c>
      <c r="O1657">
        <v>17</v>
      </c>
      <c r="P1657">
        <v>1</v>
      </c>
      <c r="Q1657">
        <v>10</v>
      </c>
      <c r="R1657">
        <v>5</v>
      </c>
      <c r="S1657">
        <v>10</v>
      </c>
      <c r="T1657">
        <v>0</v>
      </c>
      <c r="U1657">
        <v>8</v>
      </c>
      <c r="V1657">
        <f>COUNTIF(tbl_HRMaster[EmployeeID],tbl_HRMaster[[#This Row],[EmployeeID]])</f>
        <v>1</v>
      </c>
      <c r="W1657">
        <f>IFERROR(INDEX(tbl_EmployeeSurvey[EnvironmentSatisfaction],MATCH(tbl_HRMaster[[#This Row],[EmployeeID]],tbl_EmployeeSurvey[EmployeeID],0)),"Not Found")</f>
        <v>2</v>
      </c>
      <c r="X1657">
        <f>IFERROR(INDEX(tbl_EmployeeSurvey[JobSatisfaction],MATCH(tbl_HRMaster[[#This Row],[EmployeeID]],tbl_EmployeeSurvey[EmployeeID],0)),"Not Found")</f>
        <v>4</v>
      </c>
      <c r="Y1657" s="5">
        <f>IFERROR(INDEX(tbl_EmployeeSurvey[WorkLifeBalance],MATCH(tbl_HRMaster[[#This Row],[EmployeeID]],tbl_EmployeeSurvey[EmployeeID],0)),"Not Found")</f>
        <v>2</v>
      </c>
      <c r="Z1657" s="5">
        <f>IFERROR(VLOOKUP(tbl_HRMaster[[#This Row],[EmployeeID]],tbl_ManagerSurvey[[EmployeeID]:[PerformanceRating]],2,FALSE),"Not Found")</f>
        <v>1</v>
      </c>
      <c r="AA1657" s="5">
        <f>IFERROR(VLOOKUP(tbl_HRMaster[[#This Row],[EmployeeID]],tbl_ManagerSurvey[[EmployeeID]:[PerformanceRating]],3,FALSE),"Not Found")</f>
        <v>3</v>
      </c>
      <c r="AB1657" s="5" t="str">
        <f>IF(tbl_HRMaster[[#This Row],[Attrition]]="Yes","Left","Active")</f>
        <v>Active</v>
      </c>
      <c r="AC1657" s="5" t="str">
        <f>_xlfn.IFS(tbl_HRMaster[[#This Row],[Age]]&lt;25,"Under 25",tbl_HRMaster[[#This Row],[Age]]&lt;35,"25-34",tbl_HRMaster[[#This Row],[Age]]&lt;45,"35-44",tbl_HRMaster[[#This Row],[Age]]&lt;55,"45-54",TRUE,"Above 54")</f>
        <v>35-44</v>
      </c>
      <c r="AD1657" s="5" t="str">
        <f>_xlfn.IFS(
tbl_HRMaster[[#This Row],[YearsAtCompany]]&lt;2,"&lt; 2 Years",
tbl_HRMaster[[#This Row],[YearsAtCompany]]&lt;5,"2-4 Years",
tbl_HRMaster[[#This Row],[YearsAtCompany]]&lt;10,"5-9 Years",
TRUE,"10+ Years"
)</f>
        <v>10+ Years</v>
      </c>
      <c r="AE1657" s="5">
        <f>IF(tbl_HRMaster[[#This Row],[Attrition]]="Yes",1,0)</f>
        <v>0</v>
      </c>
    </row>
    <row r="1658" spans="1:31" x14ac:dyDescent="0.25">
      <c r="A1658">
        <v>29</v>
      </c>
      <c r="B1658" t="s">
        <v>21</v>
      </c>
      <c r="C1658" t="s">
        <v>22</v>
      </c>
      <c r="D1658" t="s">
        <v>30</v>
      </c>
      <c r="E1658">
        <v>8</v>
      </c>
      <c r="F1658">
        <v>3</v>
      </c>
      <c r="G1658" t="s">
        <v>38</v>
      </c>
      <c r="H1658">
        <v>163</v>
      </c>
      <c r="I1658" t="s">
        <v>25</v>
      </c>
      <c r="J1658">
        <v>3</v>
      </c>
      <c r="K1658" t="s">
        <v>42</v>
      </c>
      <c r="L1658" t="s">
        <v>27</v>
      </c>
      <c r="M1658">
        <v>194310</v>
      </c>
      <c r="N1658">
        <v>1</v>
      </c>
      <c r="O1658">
        <v>11</v>
      </c>
      <c r="P1658">
        <v>0</v>
      </c>
      <c r="Q1658">
        <v>10</v>
      </c>
      <c r="R1658">
        <v>3</v>
      </c>
      <c r="S1658">
        <v>10</v>
      </c>
      <c r="T1658">
        <v>0</v>
      </c>
      <c r="U1658">
        <v>7</v>
      </c>
      <c r="V1658">
        <f>COUNTIF(tbl_HRMaster[EmployeeID],tbl_HRMaster[[#This Row],[EmployeeID]])</f>
        <v>1</v>
      </c>
      <c r="W1658">
        <f>IFERROR(INDEX(tbl_EmployeeSurvey[EnvironmentSatisfaction],MATCH(tbl_HRMaster[[#This Row],[EmployeeID]],tbl_EmployeeSurvey[EmployeeID],0)),"Not Found")</f>
        <v>2</v>
      </c>
      <c r="X1658">
        <f>IFERROR(INDEX(tbl_EmployeeSurvey[JobSatisfaction],MATCH(tbl_HRMaster[[#This Row],[EmployeeID]],tbl_EmployeeSurvey[EmployeeID],0)),"Not Found")</f>
        <v>3</v>
      </c>
      <c r="Y1658" s="5">
        <f>IFERROR(INDEX(tbl_EmployeeSurvey[WorkLifeBalance],MATCH(tbl_HRMaster[[#This Row],[EmployeeID]],tbl_EmployeeSurvey[EmployeeID],0)),"Not Found")</f>
        <v>3</v>
      </c>
      <c r="Z1658" s="5">
        <f>IFERROR(VLOOKUP(tbl_HRMaster[[#This Row],[EmployeeID]],tbl_ManagerSurvey[[EmployeeID]:[PerformanceRating]],2,FALSE),"Not Found")</f>
        <v>3</v>
      </c>
      <c r="AA1658" s="5">
        <f>IFERROR(VLOOKUP(tbl_HRMaster[[#This Row],[EmployeeID]],tbl_ManagerSurvey[[EmployeeID]:[PerformanceRating]],3,FALSE),"Not Found")</f>
        <v>3</v>
      </c>
      <c r="AB1658" s="5" t="str">
        <f>IF(tbl_HRMaster[[#This Row],[Attrition]]="Yes","Left","Active")</f>
        <v>Active</v>
      </c>
      <c r="AC1658" s="5" t="str">
        <f>_xlfn.IFS(tbl_HRMaster[[#This Row],[Age]]&lt;25,"Under 25",tbl_HRMaster[[#This Row],[Age]]&lt;35,"25-34",tbl_HRMaster[[#This Row],[Age]]&lt;45,"35-44",tbl_HRMaster[[#This Row],[Age]]&lt;55,"45-54",TRUE,"Above 54")</f>
        <v>25-34</v>
      </c>
      <c r="AD1658" s="5" t="str">
        <f>_xlfn.IFS(
tbl_HRMaster[[#This Row],[YearsAtCompany]]&lt;2,"&lt; 2 Years",
tbl_HRMaster[[#This Row],[YearsAtCompany]]&lt;5,"2-4 Years",
tbl_HRMaster[[#This Row],[YearsAtCompany]]&lt;10,"5-9 Years",
TRUE,"10+ Years"
)</f>
        <v>10+ Years</v>
      </c>
      <c r="AE1658" s="5">
        <f>IF(tbl_HRMaster[[#This Row],[Attrition]]="Yes",1,0)</f>
        <v>0</v>
      </c>
    </row>
    <row r="1659" spans="1:31" x14ac:dyDescent="0.25">
      <c r="A1659">
        <v>29</v>
      </c>
      <c r="B1659" t="s">
        <v>21</v>
      </c>
      <c r="C1659" t="s">
        <v>22</v>
      </c>
      <c r="D1659" t="s">
        <v>30</v>
      </c>
      <c r="E1659">
        <v>8</v>
      </c>
      <c r="F1659">
        <v>3</v>
      </c>
      <c r="G1659" t="s">
        <v>38</v>
      </c>
      <c r="H1659">
        <v>1633</v>
      </c>
      <c r="I1659" t="s">
        <v>25</v>
      </c>
      <c r="J1659">
        <v>3</v>
      </c>
      <c r="K1659" t="s">
        <v>42</v>
      </c>
      <c r="L1659" t="s">
        <v>27</v>
      </c>
      <c r="M1659">
        <v>194310</v>
      </c>
      <c r="N1659">
        <v>1</v>
      </c>
      <c r="O1659">
        <v>11</v>
      </c>
      <c r="P1659">
        <v>0</v>
      </c>
      <c r="Q1659">
        <v>10</v>
      </c>
      <c r="R1659">
        <v>3</v>
      </c>
      <c r="S1659">
        <v>10</v>
      </c>
      <c r="T1659">
        <v>0</v>
      </c>
      <c r="U1659">
        <v>7</v>
      </c>
      <c r="V1659">
        <f>COUNTIF(tbl_HRMaster[EmployeeID],tbl_HRMaster[[#This Row],[EmployeeID]])</f>
        <v>1</v>
      </c>
      <c r="W1659">
        <f>IFERROR(INDEX(tbl_EmployeeSurvey[EnvironmentSatisfaction],MATCH(tbl_HRMaster[[#This Row],[EmployeeID]],tbl_EmployeeSurvey[EmployeeID],0)),"Not Found")</f>
        <v>2</v>
      </c>
      <c r="X1659">
        <f>IFERROR(INDEX(tbl_EmployeeSurvey[JobSatisfaction],MATCH(tbl_HRMaster[[#This Row],[EmployeeID]],tbl_EmployeeSurvey[EmployeeID],0)),"Not Found")</f>
        <v>3</v>
      </c>
      <c r="Y1659" s="5">
        <f>IFERROR(INDEX(tbl_EmployeeSurvey[WorkLifeBalance],MATCH(tbl_HRMaster[[#This Row],[EmployeeID]],tbl_EmployeeSurvey[EmployeeID],0)),"Not Found")</f>
        <v>3</v>
      </c>
      <c r="Z1659" s="5">
        <f>IFERROR(VLOOKUP(tbl_HRMaster[[#This Row],[EmployeeID]],tbl_ManagerSurvey[[EmployeeID]:[PerformanceRating]],2,FALSE),"Not Found")</f>
        <v>3</v>
      </c>
      <c r="AA1659" s="5">
        <f>IFERROR(VLOOKUP(tbl_HRMaster[[#This Row],[EmployeeID]],tbl_ManagerSurvey[[EmployeeID]:[PerformanceRating]],3,FALSE),"Not Found")</f>
        <v>3</v>
      </c>
      <c r="AB1659" s="5" t="str">
        <f>IF(tbl_HRMaster[[#This Row],[Attrition]]="Yes","Left","Active")</f>
        <v>Active</v>
      </c>
      <c r="AC1659" s="5" t="str">
        <f>_xlfn.IFS(tbl_HRMaster[[#This Row],[Age]]&lt;25,"Under 25",tbl_HRMaster[[#This Row],[Age]]&lt;35,"25-34",tbl_HRMaster[[#This Row],[Age]]&lt;45,"35-44",tbl_HRMaster[[#This Row],[Age]]&lt;55,"45-54",TRUE,"Above 54")</f>
        <v>25-34</v>
      </c>
      <c r="AD1659" s="5" t="str">
        <f>_xlfn.IFS(
tbl_HRMaster[[#This Row],[YearsAtCompany]]&lt;2,"&lt; 2 Years",
tbl_HRMaster[[#This Row],[YearsAtCompany]]&lt;5,"2-4 Years",
tbl_HRMaster[[#This Row],[YearsAtCompany]]&lt;10,"5-9 Years",
TRUE,"10+ Years"
)</f>
        <v>10+ Years</v>
      </c>
      <c r="AE1659" s="5">
        <f>IF(tbl_HRMaster[[#This Row],[Attrition]]="Yes",1,0)</f>
        <v>0</v>
      </c>
    </row>
    <row r="1660" spans="1:31" x14ac:dyDescent="0.25">
      <c r="A1660">
        <v>29</v>
      </c>
      <c r="B1660" t="s">
        <v>21</v>
      </c>
      <c r="C1660" t="s">
        <v>22</v>
      </c>
      <c r="D1660" t="s">
        <v>30</v>
      </c>
      <c r="E1660">
        <v>8</v>
      </c>
      <c r="F1660">
        <v>3</v>
      </c>
      <c r="G1660" t="s">
        <v>38</v>
      </c>
      <c r="H1660">
        <v>3103</v>
      </c>
      <c r="I1660" t="s">
        <v>25</v>
      </c>
      <c r="J1660">
        <v>3</v>
      </c>
      <c r="K1660" t="s">
        <v>42</v>
      </c>
      <c r="L1660" t="s">
        <v>27</v>
      </c>
      <c r="M1660">
        <v>194310</v>
      </c>
      <c r="N1660">
        <v>1</v>
      </c>
      <c r="O1660">
        <v>11</v>
      </c>
      <c r="P1660">
        <v>0</v>
      </c>
      <c r="Q1660">
        <v>10</v>
      </c>
      <c r="R1660">
        <v>3</v>
      </c>
      <c r="S1660">
        <v>10</v>
      </c>
      <c r="T1660">
        <v>0</v>
      </c>
      <c r="U1660">
        <v>7</v>
      </c>
      <c r="V1660">
        <f>COUNTIF(tbl_HRMaster[EmployeeID],tbl_HRMaster[[#This Row],[EmployeeID]])</f>
        <v>1</v>
      </c>
      <c r="W1660">
        <f>IFERROR(INDEX(tbl_EmployeeSurvey[EnvironmentSatisfaction],MATCH(tbl_HRMaster[[#This Row],[EmployeeID]],tbl_EmployeeSurvey[EmployeeID],0)),"Not Found")</f>
        <v>2</v>
      </c>
      <c r="X1660">
        <f>IFERROR(INDEX(tbl_EmployeeSurvey[JobSatisfaction],MATCH(tbl_HRMaster[[#This Row],[EmployeeID]],tbl_EmployeeSurvey[EmployeeID],0)),"Not Found")</f>
        <v>3</v>
      </c>
      <c r="Y1660" s="5">
        <f>IFERROR(INDEX(tbl_EmployeeSurvey[WorkLifeBalance],MATCH(tbl_HRMaster[[#This Row],[EmployeeID]],tbl_EmployeeSurvey[EmployeeID],0)),"Not Found")</f>
        <v>3</v>
      </c>
      <c r="Z1660" s="5">
        <f>IFERROR(VLOOKUP(tbl_HRMaster[[#This Row],[EmployeeID]],tbl_ManagerSurvey[[EmployeeID]:[PerformanceRating]],2,FALSE),"Not Found")</f>
        <v>3</v>
      </c>
      <c r="AA1660" s="5">
        <f>IFERROR(VLOOKUP(tbl_HRMaster[[#This Row],[EmployeeID]],tbl_ManagerSurvey[[EmployeeID]:[PerformanceRating]],3,FALSE),"Not Found")</f>
        <v>3</v>
      </c>
      <c r="AB1660" s="5" t="str">
        <f>IF(tbl_HRMaster[[#This Row],[Attrition]]="Yes","Left","Active")</f>
        <v>Active</v>
      </c>
      <c r="AC1660" s="5" t="str">
        <f>_xlfn.IFS(tbl_HRMaster[[#This Row],[Age]]&lt;25,"Under 25",tbl_HRMaster[[#This Row],[Age]]&lt;35,"25-34",tbl_HRMaster[[#This Row],[Age]]&lt;45,"35-44",tbl_HRMaster[[#This Row],[Age]]&lt;55,"45-54",TRUE,"Above 54")</f>
        <v>25-34</v>
      </c>
      <c r="AD1660" s="5" t="str">
        <f>_xlfn.IFS(
tbl_HRMaster[[#This Row],[YearsAtCompany]]&lt;2,"&lt; 2 Years",
tbl_HRMaster[[#This Row],[YearsAtCompany]]&lt;5,"2-4 Years",
tbl_HRMaster[[#This Row],[YearsAtCompany]]&lt;10,"5-9 Years",
TRUE,"10+ Years"
)</f>
        <v>10+ Years</v>
      </c>
      <c r="AE1660" s="5">
        <f>IF(tbl_HRMaster[[#This Row],[Attrition]]="Yes",1,0)</f>
        <v>0</v>
      </c>
    </row>
    <row r="1661" spans="1:31" x14ac:dyDescent="0.25">
      <c r="A1661">
        <v>48</v>
      </c>
      <c r="B1661" t="s">
        <v>21</v>
      </c>
      <c r="C1661" t="s">
        <v>22</v>
      </c>
      <c r="D1661" t="s">
        <v>30</v>
      </c>
      <c r="E1661">
        <v>2</v>
      </c>
      <c r="F1661">
        <v>1</v>
      </c>
      <c r="G1661" t="s">
        <v>24</v>
      </c>
      <c r="H1661">
        <v>712</v>
      </c>
      <c r="I1661" t="s">
        <v>34</v>
      </c>
      <c r="J1661">
        <v>2</v>
      </c>
      <c r="K1661" t="s">
        <v>31</v>
      </c>
      <c r="L1661" t="s">
        <v>32</v>
      </c>
      <c r="M1661">
        <v>28190</v>
      </c>
      <c r="N1661">
        <v>1</v>
      </c>
      <c r="O1661">
        <v>20</v>
      </c>
      <c r="P1661">
        <v>0</v>
      </c>
      <c r="Q1661">
        <v>11</v>
      </c>
      <c r="R1661">
        <v>2</v>
      </c>
      <c r="S1661">
        <v>10</v>
      </c>
      <c r="T1661">
        <v>0</v>
      </c>
      <c r="U1661">
        <v>8</v>
      </c>
      <c r="V1661">
        <f>COUNTIF(tbl_HRMaster[EmployeeID],tbl_HRMaster[[#This Row],[EmployeeID]])</f>
        <v>1</v>
      </c>
      <c r="W1661">
        <f>IFERROR(INDEX(tbl_EmployeeSurvey[EnvironmentSatisfaction],MATCH(tbl_HRMaster[[#This Row],[EmployeeID]],tbl_EmployeeSurvey[EmployeeID],0)),"Not Found")</f>
        <v>4</v>
      </c>
      <c r="X1661">
        <f>IFERROR(INDEX(tbl_EmployeeSurvey[JobSatisfaction],MATCH(tbl_HRMaster[[#This Row],[EmployeeID]],tbl_EmployeeSurvey[EmployeeID],0)),"Not Found")</f>
        <v>4</v>
      </c>
      <c r="Y1661" s="5">
        <f>IFERROR(INDEX(tbl_EmployeeSurvey[WorkLifeBalance],MATCH(tbl_HRMaster[[#This Row],[EmployeeID]],tbl_EmployeeSurvey[EmployeeID],0)),"Not Found")</f>
        <v>3</v>
      </c>
      <c r="Z1661" s="5">
        <f>IFERROR(VLOOKUP(tbl_HRMaster[[#This Row],[EmployeeID]],tbl_ManagerSurvey[[EmployeeID]:[PerformanceRating]],2,FALSE),"Not Found")</f>
        <v>2</v>
      </c>
      <c r="AA1661" s="5">
        <f>IFERROR(VLOOKUP(tbl_HRMaster[[#This Row],[EmployeeID]],tbl_ManagerSurvey[[EmployeeID]:[PerformanceRating]],3,FALSE),"Not Found")</f>
        <v>4</v>
      </c>
      <c r="AB1661" s="5" t="str">
        <f>IF(tbl_HRMaster[[#This Row],[Attrition]]="Yes","Left","Active")</f>
        <v>Active</v>
      </c>
      <c r="AC1661" s="5" t="str">
        <f>_xlfn.IFS(tbl_HRMaster[[#This Row],[Age]]&lt;25,"Under 25",tbl_HRMaster[[#This Row],[Age]]&lt;35,"25-34",tbl_HRMaster[[#This Row],[Age]]&lt;45,"35-44",tbl_HRMaster[[#This Row],[Age]]&lt;55,"45-54",TRUE,"Above 54")</f>
        <v>45-54</v>
      </c>
      <c r="AD1661" s="5" t="str">
        <f>_xlfn.IFS(
tbl_HRMaster[[#This Row],[YearsAtCompany]]&lt;2,"&lt; 2 Years",
tbl_HRMaster[[#This Row],[YearsAtCompany]]&lt;5,"2-4 Years",
tbl_HRMaster[[#This Row],[YearsAtCompany]]&lt;10,"5-9 Years",
TRUE,"10+ Years"
)</f>
        <v>10+ Years</v>
      </c>
      <c r="AE1661" s="5">
        <f>IF(tbl_HRMaster[[#This Row],[Attrition]]="Yes",1,0)</f>
        <v>0</v>
      </c>
    </row>
    <row r="1662" spans="1:31" x14ac:dyDescent="0.25">
      <c r="A1662">
        <v>48</v>
      </c>
      <c r="B1662" t="s">
        <v>21</v>
      </c>
      <c r="C1662" t="s">
        <v>22</v>
      </c>
      <c r="D1662" t="s">
        <v>30</v>
      </c>
      <c r="E1662">
        <v>2</v>
      </c>
      <c r="F1662">
        <v>1</v>
      </c>
      <c r="G1662" t="s">
        <v>24</v>
      </c>
      <c r="H1662">
        <v>2182</v>
      </c>
      <c r="I1662" t="s">
        <v>34</v>
      </c>
      <c r="J1662">
        <v>2</v>
      </c>
      <c r="K1662" t="s">
        <v>31</v>
      </c>
      <c r="L1662" t="s">
        <v>32</v>
      </c>
      <c r="M1662">
        <v>28190</v>
      </c>
      <c r="N1662">
        <v>1</v>
      </c>
      <c r="O1662">
        <v>20</v>
      </c>
      <c r="P1662">
        <v>0</v>
      </c>
      <c r="Q1662">
        <v>11</v>
      </c>
      <c r="R1662">
        <v>2</v>
      </c>
      <c r="S1662">
        <v>10</v>
      </c>
      <c r="T1662">
        <v>0</v>
      </c>
      <c r="U1662">
        <v>8</v>
      </c>
      <c r="V1662">
        <f>COUNTIF(tbl_HRMaster[EmployeeID],tbl_HRMaster[[#This Row],[EmployeeID]])</f>
        <v>1</v>
      </c>
      <c r="W1662">
        <f>IFERROR(INDEX(tbl_EmployeeSurvey[EnvironmentSatisfaction],MATCH(tbl_HRMaster[[#This Row],[EmployeeID]],tbl_EmployeeSurvey[EmployeeID],0)),"Not Found")</f>
        <v>4</v>
      </c>
      <c r="X1662">
        <f>IFERROR(INDEX(tbl_EmployeeSurvey[JobSatisfaction],MATCH(tbl_HRMaster[[#This Row],[EmployeeID]],tbl_EmployeeSurvey[EmployeeID],0)),"Not Found")</f>
        <v>4</v>
      </c>
      <c r="Y1662" s="5">
        <f>IFERROR(INDEX(tbl_EmployeeSurvey[WorkLifeBalance],MATCH(tbl_HRMaster[[#This Row],[EmployeeID]],tbl_EmployeeSurvey[EmployeeID],0)),"Not Found")</f>
        <v>3</v>
      </c>
      <c r="Z1662" s="5">
        <f>IFERROR(VLOOKUP(tbl_HRMaster[[#This Row],[EmployeeID]],tbl_ManagerSurvey[[EmployeeID]:[PerformanceRating]],2,FALSE),"Not Found")</f>
        <v>2</v>
      </c>
      <c r="AA1662" s="5">
        <f>IFERROR(VLOOKUP(tbl_HRMaster[[#This Row],[EmployeeID]],tbl_ManagerSurvey[[EmployeeID]:[PerformanceRating]],3,FALSE),"Not Found")</f>
        <v>4</v>
      </c>
      <c r="AB1662" s="5" t="str">
        <f>IF(tbl_HRMaster[[#This Row],[Attrition]]="Yes","Left","Active")</f>
        <v>Active</v>
      </c>
      <c r="AC1662" s="5" t="str">
        <f>_xlfn.IFS(tbl_HRMaster[[#This Row],[Age]]&lt;25,"Under 25",tbl_HRMaster[[#This Row],[Age]]&lt;35,"25-34",tbl_HRMaster[[#This Row],[Age]]&lt;45,"35-44",tbl_HRMaster[[#This Row],[Age]]&lt;55,"45-54",TRUE,"Above 54")</f>
        <v>45-54</v>
      </c>
      <c r="AD1662" s="5" t="str">
        <f>_xlfn.IFS(
tbl_HRMaster[[#This Row],[YearsAtCompany]]&lt;2,"&lt; 2 Years",
tbl_HRMaster[[#This Row],[YearsAtCompany]]&lt;5,"2-4 Years",
tbl_HRMaster[[#This Row],[YearsAtCompany]]&lt;10,"5-9 Years",
TRUE,"10+ Years"
)</f>
        <v>10+ Years</v>
      </c>
      <c r="AE1662" s="5">
        <f>IF(tbl_HRMaster[[#This Row],[Attrition]]="Yes",1,0)</f>
        <v>0</v>
      </c>
    </row>
    <row r="1663" spans="1:31" x14ac:dyDescent="0.25">
      <c r="A1663">
        <v>48</v>
      </c>
      <c r="B1663" t="s">
        <v>21</v>
      </c>
      <c r="C1663" t="s">
        <v>22</v>
      </c>
      <c r="D1663" t="s">
        <v>30</v>
      </c>
      <c r="E1663">
        <v>2</v>
      </c>
      <c r="F1663">
        <v>1</v>
      </c>
      <c r="G1663" t="s">
        <v>24</v>
      </c>
      <c r="H1663">
        <v>3652</v>
      </c>
      <c r="I1663" t="s">
        <v>34</v>
      </c>
      <c r="J1663">
        <v>2</v>
      </c>
      <c r="K1663" t="s">
        <v>31</v>
      </c>
      <c r="L1663" t="s">
        <v>32</v>
      </c>
      <c r="M1663">
        <v>28190</v>
      </c>
      <c r="N1663">
        <v>1</v>
      </c>
      <c r="O1663">
        <v>20</v>
      </c>
      <c r="P1663">
        <v>0</v>
      </c>
      <c r="Q1663">
        <v>11</v>
      </c>
      <c r="R1663">
        <v>2</v>
      </c>
      <c r="S1663">
        <v>10</v>
      </c>
      <c r="T1663">
        <v>0</v>
      </c>
      <c r="U1663">
        <v>8</v>
      </c>
      <c r="V1663">
        <f>COUNTIF(tbl_HRMaster[EmployeeID],tbl_HRMaster[[#This Row],[EmployeeID]])</f>
        <v>1</v>
      </c>
      <c r="W1663">
        <f>IFERROR(INDEX(tbl_EmployeeSurvey[EnvironmentSatisfaction],MATCH(tbl_HRMaster[[#This Row],[EmployeeID]],tbl_EmployeeSurvey[EmployeeID],0)),"Not Found")</f>
        <v>4</v>
      </c>
      <c r="X1663">
        <f>IFERROR(INDEX(tbl_EmployeeSurvey[JobSatisfaction],MATCH(tbl_HRMaster[[#This Row],[EmployeeID]],tbl_EmployeeSurvey[EmployeeID],0)),"Not Found")</f>
        <v>4</v>
      </c>
      <c r="Y1663" s="5">
        <f>IFERROR(INDEX(tbl_EmployeeSurvey[WorkLifeBalance],MATCH(tbl_HRMaster[[#This Row],[EmployeeID]],tbl_EmployeeSurvey[EmployeeID],0)),"Not Found")</f>
        <v>3</v>
      </c>
      <c r="Z1663" s="5">
        <f>IFERROR(VLOOKUP(tbl_HRMaster[[#This Row],[EmployeeID]],tbl_ManagerSurvey[[EmployeeID]:[PerformanceRating]],2,FALSE),"Not Found")</f>
        <v>2</v>
      </c>
      <c r="AA1663" s="5">
        <f>IFERROR(VLOOKUP(tbl_HRMaster[[#This Row],[EmployeeID]],tbl_ManagerSurvey[[EmployeeID]:[PerformanceRating]],3,FALSE),"Not Found")</f>
        <v>4</v>
      </c>
      <c r="AB1663" s="5" t="str">
        <f>IF(tbl_HRMaster[[#This Row],[Attrition]]="Yes","Left","Active")</f>
        <v>Active</v>
      </c>
      <c r="AC1663" s="5" t="str">
        <f>_xlfn.IFS(tbl_HRMaster[[#This Row],[Age]]&lt;25,"Under 25",tbl_HRMaster[[#This Row],[Age]]&lt;35,"25-34",tbl_HRMaster[[#This Row],[Age]]&lt;45,"35-44",tbl_HRMaster[[#This Row],[Age]]&lt;55,"45-54",TRUE,"Above 54")</f>
        <v>45-54</v>
      </c>
      <c r="AD1663" s="5" t="str">
        <f>_xlfn.IFS(
tbl_HRMaster[[#This Row],[YearsAtCompany]]&lt;2,"&lt; 2 Years",
tbl_HRMaster[[#This Row],[YearsAtCompany]]&lt;5,"2-4 Years",
tbl_HRMaster[[#This Row],[YearsAtCompany]]&lt;10,"5-9 Years",
TRUE,"10+ Years"
)</f>
        <v>10+ Years</v>
      </c>
      <c r="AE1663" s="5">
        <f>IF(tbl_HRMaster[[#This Row],[Attrition]]="Yes",1,0)</f>
        <v>0</v>
      </c>
    </row>
    <row r="1664" spans="1:31" x14ac:dyDescent="0.25">
      <c r="A1664">
        <v>39</v>
      </c>
      <c r="B1664" t="s">
        <v>21</v>
      </c>
      <c r="C1664" t="s">
        <v>22</v>
      </c>
      <c r="D1664" t="s">
        <v>23</v>
      </c>
      <c r="E1664">
        <v>2</v>
      </c>
      <c r="F1664">
        <v>4</v>
      </c>
      <c r="G1664" t="s">
        <v>24</v>
      </c>
      <c r="H1664">
        <v>898</v>
      </c>
      <c r="I1664" t="s">
        <v>34</v>
      </c>
      <c r="J1664">
        <v>1</v>
      </c>
      <c r="K1664" t="s">
        <v>40</v>
      </c>
      <c r="L1664" t="s">
        <v>41</v>
      </c>
      <c r="M1664">
        <v>72640</v>
      </c>
      <c r="N1664">
        <v>0</v>
      </c>
      <c r="O1664">
        <v>17</v>
      </c>
      <c r="P1664">
        <v>0</v>
      </c>
      <c r="Q1664">
        <v>11</v>
      </c>
      <c r="R1664">
        <v>5</v>
      </c>
      <c r="S1664">
        <v>10</v>
      </c>
      <c r="T1664">
        <v>0</v>
      </c>
      <c r="U1664">
        <v>7</v>
      </c>
      <c r="V1664">
        <f>COUNTIF(tbl_HRMaster[EmployeeID],tbl_HRMaster[[#This Row],[EmployeeID]])</f>
        <v>1</v>
      </c>
      <c r="W1664">
        <f>IFERROR(INDEX(tbl_EmployeeSurvey[EnvironmentSatisfaction],MATCH(tbl_HRMaster[[#This Row],[EmployeeID]],tbl_EmployeeSurvey[EmployeeID],0)),"Not Found")</f>
        <v>3</v>
      </c>
      <c r="X1664">
        <f>IFERROR(INDEX(tbl_EmployeeSurvey[JobSatisfaction],MATCH(tbl_HRMaster[[#This Row],[EmployeeID]],tbl_EmployeeSurvey[EmployeeID],0)),"Not Found")</f>
        <v>3</v>
      </c>
      <c r="Y1664" s="5">
        <f>IFERROR(INDEX(tbl_EmployeeSurvey[WorkLifeBalance],MATCH(tbl_HRMaster[[#This Row],[EmployeeID]],tbl_EmployeeSurvey[EmployeeID],0)),"Not Found")</f>
        <v>3</v>
      </c>
      <c r="Z1664" s="5">
        <f>IFERROR(VLOOKUP(tbl_HRMaster[[#This Row],[EmployeeID]],tbl_ManagerSurvey[[EmployeeID]:[PerformanceRating]],2,FALSE),"Not Found")</f>
        <v>3</v>
      </c>
      <c r="AA1664" s="5">
        <f>IFERROR(VLOOKUP(tbl_HRMaster[[#This Row],[EmployeeID]],tbl_ManagerSurvey[[EmployeeID]:[PerformanceRating]],3,FALSE),"Not Found")</f>
        <v>3</v>
      </c>
      <c r="AB1664" s="5" t="str">
        <f>IF(tbl_HRMaster[[#This Row],[Attrition]]="Yes","Left","Active")</f>
        <v>Active</v>
      </c>
      <c r="AC1664" s="5" t="str">
        <f>_xlfn.IFS(tbl_HRMaster[[#This Row],[Age]]&lt;25,"Under 25",tbl_HRMaster[[#This Row],[Age]]&lt;35,"25-34",tbl_HRMaster[[#This Row],[Age]]&lt;45,"35-44",tbl_HRMaster[[#This Row],[Age]]&lt;55,"45-54",TRUE,"Above 54")</f>
        <v>35-44</v>
      </c>
      <c r="AD1664" s="5" t="str">
        <f>_xlfn.IFS(
tbl_HRMaster[[#This Row],[YearsAtCompany]]&lt;2,"&lt; 2 Years",
tbl_HRMaster[[#This Row],[YearsAtCompany]]&lt;5,"2-4 Years",
tbl_HRMaster[[#This Row],[YearsAtCompany]]&lt;10,"5-9 Years",
TRUE,"10+ Years"
)</f>
        <v>10+ Years</v>
      </c>
      <c r="AE1664" s="5">
        <f>IF(tbl_HRMaster[[#This Row],[Attrition]]="Yes",1,0)</f>
        <v>0</v>
      </c>
    </row>
    <row r="1665" spans="1:31" x14ac:dyDescent="0.25">
      <c r="A1665">
        <v>39</v>
      </c>
      <c r="B1665" t="s">
        <v>21</v>
      </c>
      <c r="C1665" t="s">
        <v>22</v>
      </c>
      <c r="D1665" t="s">
        <v>23</v>
      </c>
      <c r="E1665">
        <v>2</v>
      </c>
      <c r="F1665">
        <v>4</v>
      </c>
      <c r="G1665" t="s">
        <v>24</v>
      </c>
      <c r="H1665">
        <v>3838</v>
      </c>
      <c r="I1665" t="s">
        <v>34</v>
      </c>
      <c r="J1665">
        <v>1</v>
      </c>
      <c r="K1665" t="s">
        <v>40</v>
      </c>
      <c r="L1665" t="s">
        <v>41</v>
      </c>
      <c r="M1665">
        <v>72640</v>
      </c>
      <c r="N1665">
        <v>0</v>
      </c>
      <c r="O1665">
        <v>17</v>
      </c>
      <c r="P1665">
        <v>0</v>
      </c>
      <c r="Q1665">
        <v>11</v>
      </c>
      <c r="R1665">
        <v>5</v>
      </c>
      <c r="S1665">
        <v>10</v>
      </c>
      <c r="T1665">
        <v>0</v>
      </c>
      <c r="U1665">
        <v>7</v>
      </c>
      <c r="V1665">
        <f>COUNTIF(tbl_HRMaster[EmployeeID],tbl_HRMaster[[#This Row],[EmployeeID]])</f>
        <v>1</v>
      </c>
      <c r="W1665">
        <f>IFERROR(INDEX(tbl_EmployeeSurvey[EnvironmentSatisfaction],MATCH(tbl_HRMaster[[#This Row],[EmployeeID]],tbl_EmployeeSurvey[EmployeeID],0)),"Not Found")</f>
        <v>3</v>
      </c>
      <c r="X1665">
        <f>IFERROR(INDEX(tbl_EmployeeSurvey[JobSatisfaction],MATCH(tbl_HRMaster[[#This Row],[EmployeeID]],tbl_EmployeeSurvey[EmployeeID],0)),"Not Found")</f>
        <v>3</v>
      </c>
      <c r="Y1665" s="5">
        <f>IFERROR(INDEX(tbl_EmployeeSurvey[WorkLifeBalance],MATCH(tbl_HRMaster[[#This Row],[EmployeeID]],tbl_EmployeeSurvey[EmployeeID],0)),"Not Found")</f>
        <v>3</v>
      </c>
      <c r="Z1665" s="5">
        <f>IFERROR(VLOOKUP(tbl_HRMaster[[#This Row],[EmployeeID]],tbl_ManagerSurvey[[EmployeeID]:[PerformanceRating]],2,FALSE),"Not Found")</f>
        <v>3</v>
      </c>
      <c r="AA1665" s="5">
        <f>IFERROR(VLOOKUP(tbl_HRMaster[[#This Row],[EmployeeID]],tbl_ManagerSurvey[[EmployeeID]:[PerformanceRating]],3,FALSE),"Not Found")</f>
        <v>3</v>
      </c>
      <c r="AB1665" s="5" t="str">
        <f>IF(tbl_HRMaster[[#This Row],[Attrition]]="Yes","Left","Active")</f>
        <v>Active</v>
      </c>
      <c r="AC1665" s="5" t="str">
        <f>_xlfn.IFS(tbl_HRMaster[[#This Row],[Age]]&lt;25,"Under 25",tbl_HRMaster[[#This Row],[Age]]&lt;35,"25-34",tbl_HRMaster[[#This Row],[Age]]&lt;45,"35-44",tbl_HRMaster[[#This Row],[Age]]&lt;55,"45-54",TRUE,"Above 54")</f>
        <v>35-44</v>
      </c>
      <c r="AD1665" s="5" t="str">
        <f>_xlfn.IFS(
tbl_HRMaster[[#This Row],[YearsAtCompany]]&lt;2,"&lt; 2 Years",
tbl_HRMaster[[#This Row],[YearsAtCompany]]&lt;5,"2-4 Years",
tbl_HRMaster[[#This Row],[YearsAtCompany]]&lt;10,"5-9 Years",
TRUE,"10+ Years"
)</f>
        <v>10+ Years</v>
      </c>
      <c r="AE1665" s="5">
        <f>IF(tbl_HRMaster[[#This Row],[Attrition]]="Yes",1,0)</f>
        <v>0</v>
      </c>
    </row>
    <row r="1666" spans="1:31" x14ac:dyDescent="0.25">
      <c r="A1666">
        <v>55</v>
      </c>
      <c r="B1666" t="s">
        <v>21</v>
      </c>
      <c r="C1666" t="s">
        <v>22</v>
      </c>
      <c r="D1666" t="s">
        <v>30</v>
      </c>
      <c r="E1666">
        <v>1</v>
      </c>
      <c r="F1666">
        <v>4</v>
      </c>
      <c r="G1666" t="s">
        <v>33</v>
      </c>
      <c r="H1666">
        <v>26</v>
      </c>
      <c r="I1666" t="s">
        <v>25</v>
      </c>
      <c r="J1666">
        <v>1</v>
      </c>
      <c r="K1666" t="s">
        <v>31</v>
      </c>
      <c r="L1666" t="s">
        <v>27</v>
      </c>
      <c r="M1666">
        <v>67990</v>
      </c>
      <c r="N1666">
        <v>3</v>
      </c>
      <c r="O1666">
        <v>11</v>
      </c>
      <c r="P1666">
        <v>0</v>
      </c>
      <c r="Q1666">
        <v>12</v>
      </c>
      <c r="R1666">
        <v>2</v>
      </c>
      <c r="S1666">
        <v>10</v>
      </c>
      <c r="T1666">
        <v>0</v>
      </c>
      <c r="U1666">
        <v>8</v>
      </c>
      <c r="V1666">
        <f>COUNTIF(tbl_HRMaster[EmployeeID],tbl_HRMaster[[#This Row],[EmployeeID]])</f>
        <v>1</v>
      </c>
      <c r="W1666">
        <f>IFERROR(INDEX(tbl_EmployeeSurvey[EnvironmentSatisfaction],MATCH(tbl_HRMaster[[#This Row],[EmployeeID]],tbl_EmployeeSurvey[EmployeeID],0)),"Not Found")</f>
        <v>2</v>
      </c>
      <c r="X1666">
        <f>IFERROR(INDEX(tbl_EmployeeSurvey[JobSatisfaction],MATCH(tbl_HRMaster[[#This Row],[EmployeeID]],tbl_EmployeeSurvey[EmployeeID],0)),"Not Found")</f>
        <v>4</v>
      </c>
      <c r="Y1666" s="5">
        <f>IFERROR(INDEX(tbl_EmployeeSurvey[WorkLifeBalance],MATCH(tbl_HRMaster[[#This Row],[EmployeeID]],tbl_EmployeeSurvey[EmployeeID],0)),"Not Found")</f>
        <v>3</v>
      </c>
      <c r="Z1666" s="5">
        <f>IFERROR(VLOOKUP(tbl_HRMaster[[#This Row],[EmployeeID]],tbl_ManagerSurvey[[EmployeeID]:[PerformanceRating]],2,FALSE),"Not Found")</f>
        <v>3</v>
      </c>
      <c r="AA1666" s="5">
        <f>IFERROR(VLOOKUP(tbl_HRMaster[[#This Row],[EmployeeID]],tbl_ManagerSurvey[[EmployeeID]:[PerformanceRating]],3,FALSE),"Not Found")</f>
        <v>3</v>
      </c>
      <c r="AB1666" s="5" t="str">
        <f>IF(tbl_HRMaster[[#This Row],[Attrition]]="Yes","Left","Active")</f>
        <v>Active</v>
      </c>
      <c r="AC1666" s="5" t="str">
        <f>_xlfn.IFS(tbl_HRMaster[[#This Row],[Age]]&lt;25,"Under 25",tbl_HRMaster[[#This Row],[Age]]&lt;35,"25-34",tbl_HRMaster[[#This Row],[Age]]&lt;45,"35-44",tbl_HRMaster[[#This Row],[Age]]&lt;55,"45-54",TRUE,"Above 54")</f>
        <v>Above 54</v>
      </c>
      <c r="AD1666" s="5" t="str">
        <f>_xlfn.IFS(
tbl_HRMaster[[#This Row],[YearsAtCompany]]&lt;2,"&lt; 2 Years",
tbl_HRMaster[[#This Row],[YearsAtCompany]]&lt;5,"2-4 Years",
tbl_HRMaster[[#This Row],[YearsAtCompany]]&lt;10,"5-9 Years",
TRUE,"10+ Years"
)</f>
        <v>10+ Years</v>
      </c>
      <c r="AE1666" s="5">
        <f>IF(tbl_HRMaster[[#This Row],[Attrition]]="Yes",1,0)</f>
        <v>0</v>
      </c>
    </row>
    <row r="1667" spans="1:31" x14ac:dyDescent="0.25">
      <c r="A1667">
        <v>55</v>
      </c>
      <c r="B1667" t="s">
        <v>21</v>
      </c>
      <c r="C1667" t="s">
        <v>22</v>
      </c>
      <c r="D1667" t="s">
        <v>30</v>
      </c>
      <c r="E1667">
        <v>1</v>
      </c>
      <c r="F1667">
        <v>4</v>
      </c>
      <c r="G1667" t="s">
        <v>33</v>
      </c>
      <c r="H1667">
        <v>1496</v>
      </c>
      <c r="I1667" t="s">
        <v>25</v>
      </c>
      <c r="J1667">
        <v>1</v>
      </c>
      <c r="K1667" t="s">
        <v>31</v>
      </c>
      <c r="L1667" t="s">
        <v>27</v>
      </c>
      <c r="M1667">
        <v>67990</v>
      </c>
      <c r="N1667">
        <v>3</v>
      </c>
      <c r="O1667">
        <v>11</v>
      </c>
      <c r="P1667">
        <v>0</v>
      </c>
      <c r="Q1667">
        <v>12</v>
      </c>
      <c r="R1667">
        <v>2</v>
      </c>
      <c r="S1667">
        <v>10</v>
      </c>
      <c r="T1667">
        <v>0</v>
      </c>
      <c r="U1667">
        <v>8</v>
      </c>
      <c r="V1667">
        <f>COUNTIF(tbl_HRMaster[EmployeeID],tbl_HRMaster[[#This Row],[EmployeeID]])</f>
        <v>1</v>
      </c>
      <c r="W1667">
        <f>IFERROR(INDEX(tbl_EmployeeSurvey[EnvironmentSatisfaction],MATCH(tbl_HRMaster[[#This Row],[EmployeeID]],tbl_EmployeeSurvey[EmployeeID],0)),"Not Found")</f>
        <v>2</v>
      </c>
      <c r="X1667">
        <f>IFERROR(INDEX(tbl_EmployeeSurvey[JobSatisfaction],MATCH(tbl_HRMaster[[#This Row],[EmployeeID]],tbl_EmployeeSurvey[EmployeeID],0)),"Not Found")</f>
        <v>4</v>
      </c>
      <c r="Y1667" s="5">
        <f>IFERROR(INDEX(tbl_EmployeeSurvey[WorkLifeBalance],MATCH(tbl_HRMaster[[#This Row],[EmployeeID]],tbl_EmployeeSurvey[EmployeeID],0)),"Not Found")</f>
        <v>3</v>
      </c>
      <c r="Z1667" s="5">
        <f>IFERROR(VLOOKUP(tbl_HRMaster[[#This Row],[EmployeeID]],tbl_ManagerSurvey[[EmployeeID]:[PerformanceRating]],2,FALSE),"Not Found")</f>
        <v>3</v>
      </c>
      <c r="AA1667" s="5">
        <f>IFERROR(VLOOKUP(tbl_HRMaster[[#This Row],[EmployeeID]],tbl_ManagerSurvey[[EmployeeID]:[PerformanceRating]],3,FALSE),"Not Found")</f>
        <v>3</v>
      </c>
      <c r="AB1667" s="5" t="str">
        <f>IF(tbl_HRMaster[[#This Row],[Attrition]]="Yes","Left","Active")</f>
        <v>Active</v>
      </c>
      <c r="AC1667" s="5" t="str">
        <f>_xlfn.IFS(tbl_HRMaster[[#This Row],[Age]]&lt;25,"Under 25",tbl_HRMaster[[#This Row],[Age]]&lt;35,"25-34",tbl_HRMaster[[#This Row],[Age]]&lt;45,"35-44",tbl_HRMaster[[#This Row],[Age]]&lt;55,"45-54",TRUE,"Above 54")</f>
        <v>Above 54</v>
      </c>
      <c r="AD1667" s="5" t="str">
        <f>_xlfn.IFS(
tbl_HRMaster[[#This Row],[YearsAtCompany]]&lt;2,"&lt; 2 Years",
tbl_HRMaster[[#This Row],[YearsAtCompany]]&lt;5,"2-4 Years",
tbl_HRMaster[[#This Row],[YearsAtCompany]]&lt;10,"5-9 Years",
TRUE,"10+ Years"
)</f>
        <v>10+ Years</v>
      </c>
      <c r="AE1667" s="5">
        <f>IF(tbl_HRMaster[[#This Row],[Attrition]]="Yes",1,0)</f>
        <v>0</v>
      </c>
    </row>
    <row r="1668" spans="1:31" x14ac:dyDescent="0.25">
      <c r="A1668">
        <v>55</v>
      </c>
      <c r="B1668" t="s">
        <v>21</v>
      </c>
      <c r="C1668" t="s">
        <v>22</v>
      </c>
      <c r="D1668" t="s">
        <v>30</v>
      </c>
      <c r="E1668">
        <v>1</v>
      </c>
      <c r="F1668">
        <v>4</v>
      </c>
      <c r="G1668" t="s">
        <v>33</v>
      </c>
      <c r="H1668">
        <v>2966</v>
      </c>
      <c r="I1668" t="s">
        <v>25</v>
      </c>
      <c r="J1668">
        <v>1</v>
      </c>
      <c r="K1668" t="s">
        <v>31</v>
      </c>
      <c r="L1668" t="s">
        <v>27</v>
      </c>
      <c r="M1668">
        <v>67990</v>
      </c>
      <c r="N1668">
        <v>3</v>
      </c>
      <c r="O1668">
        <v>11</v>
      </c>
      <c r="P1668">
        <v>0</v>
      </c>
      <c r="Q1668">
        <v>12</v>
      </c>
      <c r="R1668">
        <v>2</v>
      </c>
      <c r="S1668">
        <v>10</v>
      </c>
      <c r="T1668">
        <v>0</v>
      </c>
      <c r="U1668">
        <v>8</v>
      </c>
      <c r="V1668">
        <f>COUNTIF(tbl_HRMaster[EmployeeID],tbl_HRMaster[[#This Row],[EmployeeID]])</f>
        <v>1</v>
      </c>
      <c r="W1668">
        <f>IFERROR(INDEX(tbl_EmployeeSurvey[EnvironmentSatisfaction],MATCH(tbl_HRMaster[[#This Row],[EmployeeID]],tbl_EmployeeSurvey[EmployeeID],0)),"Not Found")</f>
        <v>2</v>
      </c>
      <c r="X1668">
        <f>IFERROR(INDEX(tbl_EmployeeSurvey[JobSatisfaction],MATCH(tbl_HRMaster[[#This Row],[EmployeeID]],tbl_EmployeeSurvey[EmployeeID],0)),"Not Found")</f>
        <v>4</v>
      </c>
      <c r="Y1668" s="5">
        <f>IFERROR(INDEX(tbl_EmployeeSurvey[WorkLifeBalance],MATCH(tbl_HRMaster[[#This Row],[EmployeeID]],tbl_EmployeeSurvey[EmployeeID],0)),"Not Found")</f>
        <v>3</v>
      </c>
      <c r="Z1668" s="5">
        <f>IFERROR(VLOOKUP(tbl_HRMaster[[#This Row],[EmployeeID]],tbl_ManagerSurvey[[EmployeeID]:[PerformanceRating]],2,FALSE),"Not Found")</f>
        <v>3</v>
      </c>
      <c r="AA1668" s="5">
        <f>IFERROR(VLOOKUP(tbl_HRMaster[[#This Row],[EmployeeID]],tbl_ManagerSurvey[[EmployeeID]:[PerformanceRating]],3,FALSE),"Not Found")</f>
        <v>3</v>
      </c>
      <c r="AB1668" s="5" t="str">
        <f>IF(tbl_HRMaster[[#This Row],[Attrition]]="Yes","Left","Active")</f>
        <v>Active</v>
      </c>
      <c r="AC1668" s="5" t="str">
        <f>_xlfn.IFS(tbl_HRMaster[[#This Row],[Age]]&lt;25,"Under 25",tbl_HRMaster[[#This Row],[Age]]&lt;35,"25-34",tbl_HRMaster[[#This Row],[Age]]&lt;45,"35-44",tbl_HRMaster[[#This Row],[Age]]&lt;55,"45-54",TRUE,"Above 54")</f>
        <v>Above 54</v>
      </c>
      <c r="AD1668" s="5" t="str">
        <f>_xlfn.IFS(
tbl_HRMaster[[#This Row],[YearsAtCompany]]&lt;2,"&lt; 2 Years",
tbl_HRMaster[[#This Row],[YearsAtCompany]]&lt;5,"2-4 Years",
tbl_HRMaster[[#This Row],[YearsAtCompany]]&lt;10,"5-9 Years",
TRUE,"10+ Years"
)</f>
        <v>10+ Years</v>
      </c>
      <c r="AE1668" s="5">
        <f>IF(tbl_HRMaster[[#This Row],[Attrition]]="Yes",1,0)</f>
        <v>0</v>
      </c>
    </row>
    <row r="1669" spans="1:31" x14ac:dyDescent="0.25">
      <c r="A1669">
        <v>35</v>
      </c>
      <c r="B1669" t="s">
        <v>21</v>
      </c>
      <c r="C1669" t="s">
        <v>22</v>
      </c>
      <c r="D1669" t="s">
        <v>23</v>
      </c>
      <c r="E1669">
        <v>1</v>
      </c>
      <c r="F1669">
        <v>2</v>
      </c>
      <c r="G1669" t="s">
        <v>24</v>
      </c>
      <c r="H1669">
        <v>447</v>
      </c>
      <c r="I1669" t="s">
        <v>25</v>
      </c>
      <c r="J1669">
        <v>2</v>
      </c>
      <c r="K1669" t="s">
        <v>26</v>
      </c>
      <c r="L1669" t="s">
        <v>41</v>
      </c>
      <c r="M1669">
        <v>109380</v>
      </c>
      <c r="N1669">
        <v>6</v>
      </c>
      <c r="O1669">
        <v>14</v>
      </c>
      <c r="P1669">
        <v>2</v>
      </c>
      <c r="Q1669">
        <v>12</v>
      </c>
      <c r="R1669">
        <v>2</v>
      </c>
      <c r="S1669">
        <v>10</v>
      </c>
      <c r="T1669">
        <v>0</v>
      </c>
      <c r="U1669">
        <v>8</v>
      </c>
      <c r="V1669">
        <f>COUNTIF(tbl_HRMaster[EmployeeID],tbl_HRMaster[[#This Row],[EmployeeID]])</f>
        <v>1</v>
      </c>
      <c r="W1669">
        <f>IFERROR(INDEX(tbl_EmployeeSurvey[EnvironmentSatisfaction],MATCH(tbl_HRMaster[[#This Row],[EmployeeID]],tbl_EmployeeSurvey[EmployeeID],0)),"Not Found")</f>
        <v>4</v>
      </c>
      <c r="X1669">
        <f>IFERROR(INDEX(tbl_EmployeeSurvey[JobSatisfaction],MATCH(tbl_HRMaster[[#This Row],[EmployeeID]],tbl_EmployeeSurvey[EmployeeID],0)),"Not Found")</f>
        <v>4</v>
      </c>
      <c r="Y1669" s="5">
        <f>IFERROR(INDEX(tbl_EmployeeSurvey[WorkLifeBalance],MATCH(tbl_HRMaster[[#This Row],[EmployeeID]],tbl_EmployeeSurvey[EmployeeID],0)),"Not Found")</f>
        <v>3</v>
      </c>
      <c r="Z1669" s="5">
        <f>IFERROR(VLOOKUP(tbl_HRMaster[[#This Row],[EmployeeID]],tbl_ManagerSurvey[[EmployeeID]:[PerformanceRating]],2,FALSE),"Not Found")</f>
        <v>1</v>
      </c>
      <c r="AA1669" s="5">
        <f>IFERROR(VLOOKUP(tbl_HRMaster[[#This Row],[EmployeeID]],tbl_ManagerSurvey[[EmployeeID]:[PerformanceRating]],3,FALSE),"Not Found")</f>
        <v>3</v>
      </c>
      <c r="AB1669" s="5" t="str">
        <f>IF(tbl_HRMaster[[#This Row],[Attrition]]="Yes","Left","Active")</f>
        <v>Active</v>
      </c>
      <c r="AC1669" s="5" t="str">
        <f>_xlfn.IFS(tbl_HRMaster[[#This Row],[Age]]&lt;25,"Under 25",tbl_HRMaster[[#This Row],[Age]]&lt;35,"25-34",tbl_HRMaster[[#This Row],[Age]]&lt;45,"35-44",tbl_HRMaster[[#This Row],[Age]]&lt;55,"45-54",TRUE,"Above 54")</f>
        <v>35-44</v>
      </c>
      <c r="AD1669" s="5" t="str">
        <f>_xlfn.IFS(
tbl_HRMaster[[#This Row],[YearsAtCompany]]&lt;2,"&lt; 2 Years",
tbl_HRMaster[[#This Row],[YearsAtCompany]]&lt;5,"2-4 Years",
tbl_HRMaster[[#This Row],[YearsAtCompany]]&lt;10,"5-9 Years",
TRUE,"10+ Years"
)</f>
        <v>10+ Years</v>
      </c>
      <c r="AE1669" s="5">
        <f>IF(tbl_HRMaster[[#This Row],[Attrition]]="Yes",1,0)</f>
        <v>0</v>
      </c>
    </row>
    <row r="1670" spans="1:31" x14ac:dyDescent="0.25">
      <c r="A1670">
        <v>35</v>
      </c>
      <c r="B1670" t="s">
        <v>21</v>
      </c>
      <c r="C1670" t="s">
        <v>22</v>
      </c>
      <c r="D1670" t="s">
        <v>23</v>
      </c>
      <c r="E1670">
        <v>1</v>
      </c>
      <c r="F1670">
        <v>2</v>
      </c>
      <c r="G1670" t="s">
        <v>24</v>
      </c>
      <c r="H1670">
        <v>1917</v>
      </c>
      <c r="I1670" t="s">
        <v>25</v>
      </c>
      <c r="J1670">
        <v>2</v>
      </c>
      <c r="K1670" t="s">
        <v>26</v>
      </c>
      <c r="L1670" t="s">
        <v>41</v>
      </c>
      <c r="M1670">
        <v>109380</v>
      </c>
      <c r="N1670">
        <v>6</v>
      </c>
      <c r="O1670">
        <v>14</v>
      </c>
      <c r="P1670">
        <v>2</v>
      </c>
      <c r="Q1670">
        <v>12</v>
      </c>
      <c r="R1670">
        <v>2</v>
      </c>
      <c r="S1670">
        <v>10</v>
      </c>
      <c r="T1670">
        <v>0</v>
      </c>
      <c r="U1670">
        <v>8</v>
      </c>
      <c r="V1670">
        <f>COUNTIF(tbl_HRMaster[EmployeeID],tbl_HRMaster[[#This Row],[EmployeeID]])</f>
        <v>1</v>
      </c>
      <c r="W1670">
        <f>IFERROR(INDEX(tbl_EmployeeSurvey[EnvironmentSatisfaction],MATCH(tbl_HRMaster[[#This Row],[EmployeeID]],tbl_EmployeeSurvey[EmployeeID],0)),"Not Found")</f>
        <v>4</v>
      </c>
      <c r="X1670">
        <f>IFERROR(INDEX(tbl_EmployeeSurvey[JobSatisfaction],MATCH(tbl_HRMaster[[#This Row],[EmployeeID]],tbl_EmployeeSurvey[EmployeeID],0)),"Not Found")</f>
        <v>4</v>
      </c>
      <c r="Y1670" s="5">
        <f>IFERROR(INDEX(tbl_EmployeeSurvey[WorkLifeBalance],MATCH(tbl_HRMaster[[#This Row],[EmployeeID]],tbl_EmployeeSurvey[EmployeeID],0)),"Not Found")</f>
        <v>3</v>
      </c>
      <c r="Z1670" s="5">
        <f>IFERROR(VLOOKUP(tbl_HRMaster[[#This Row],[EmployeeID]],tbl_ManagerSurvey[[EmployeeID]:[PerformanceRating]],2,FALSE),"Not Found")</f>
        <v>1</v>
      </c>
      <c r="AA1670" s="5">
        <f>IFERROR(VLOOKUP(tbl_HRMaster[[#This Row],[EmployeeID]],tbl_ManagerSurvey[[EmployeeID]:[PerformanceRating]],3,FALSE),"Not Found")</f>
        <v>3</v>
      </c>
      <c r="AB1670" s="5" t="str">
        <f>IF(tbl_HRMaster[[#This Row],[Attrition]]="Yes","Left","Active")</f>
        <v>Active</v>
      </c>
      <c r="AC1670" s="5" t="str">
        <f>_xlfn.IFS(tbl_HRMaster[[#This Row],[Age]]&lt;25,"Under 25",tbl_HRMaster[[#This Row],[Age]]&lt;35,"25-34",tbl_HRMaster[[#This Row],[Age]]&lt;45,"35-44",tbl_HRMaster[[#This Row],[Age]]&lt;55,"45-54",TRUE,"Above 54")</f>
        <v>35-44</v>
      </c>
      <c r="AD1670" s="5" t="str">
        <f>_xlfn.IFS(
tbl_HRMaster[[#This Row],[YearsAtCompany]]&lt;2,"&lt; 2 Years",
tbl_HRMaster[[#This Row],[YearsAtCompany]]&lt;5,"2-4 Years",
tbl_HRMaster[[#This Row],[YearsAtCompany]]&lt;10,"5-9 Years",
TRUE,"10+ Years"
)</f>
        <v>10+ Years</v>
      </c>
      <c r="AE1670" s="5">
        <f>IF(tbl_HRMaster[[#This Row],[Attrition]]="Yes",1,0)</f>
        <v>0</v>
      </c>
    </row>
    <row r="1671" spans="1:31" x14ac:dyDescent="0.25">
      <c r="A1671">
        <v>35</v>
      </c>
      <c r="B1671" t="s">
        <v>21</v>
      </c>
      <c r="C1671" t="s">
        <v>22</v>
      </c>
      <c r="D1671" t="s">
        <v>23</v>
      </c>
      <c r="E1671">
        <v>1</v>
      </c>
      <c r="F1671">
        <v>2</v>
      </c>
      <c r="G1671" t="s">
        <v>24</v>
      </c>
      <c r="H1671">
        <v>3387</v>
      </c>
      <c r="I1671" t="s">
        <v>25</v>
      </c>
      <c r="J1671">
        <v>2</v>
      </c>
      <c r="K1671" t="s">
        <v>26</v>
      </c>
      <c r="L1671" t="s">
        <v>41</v>
      </c>
      <c r="M1671">
        <v>109380</v>
      </c>
      <c r="N1671">
        <v>6</v>
      </c>
      <c r="O1671">
        <v>14</v>
      </c>
      <c r="P1671">
        <v>2</v>
      </c>
      <c r="Q1671">
        <v>12</v>
      </c>
      <c r="R1671">
        <v>2</v>
      </c>
      <c r="S1671">
        <v>10</v>
      </c>
      <c r="T1671">
        <v>0</v>
      </c>
      <c r="U1671">
        <v>8</v>
      </c>
      <c r="V1671">
        <f>COUNTIF(tbl_HRMaster[EmployeeID],tbl_HRMaster[[#This Row],[EmployeeID]])</f>
        <v>1</v>
      </c>
      <c r="W1671">
        <f>IFERROR(INDEX(tbl_EmployeeSurvey[EnvironmentSatisfaction],MATCH(tbl_HRMaster[[#This Row],[EmployeeID]],tbl_EmployeeSurvey[EmployeeID],0)),"Not Found")</f>
        <v>4</v>
      </c>
      <c r="X1671">
        <f>IFERROR(INDEX(tbl_EmployeeSurvey[JobSatisfaction],MATCH(tbl_HRMaster[[#This Row],[EmployeeID]],tbl_EmployeeSurvey[EmployeeID],0)),"Not Found")</f>
        <v>4</v>
      </c>
      <c r="Y1671" s="5">
        <f>IFERROR(INDEX(tbl_EmployeeSurvey[WorkLifeBalance],MATCH(tbl_HRMaster[[#This Row],[EmployeeID]],tbl_EmployeeSurvey[EmployeeID],0)),"Not Found")</f>
        <v>3</v>
      </c>
      <c r="Z1671" s="5">
        <f>IFERROR(VLOOKUP(tbl_HRMaster[[#This Row],[EmployeeID]],tbl_ManagerSurvey[[EmployeeID]:[PerformanceRating]],2,FALSE),"Not Found")</f>
        <v>1</v>
      </c>
      <c r="AA1671" s="5">
        <f>IFERROR(VLOOKUP(tbl_HRMaster[[#This Row],[EmployeeID]],tbl_ManagerSurvey[[EmployeeID]:[PerformanceRating]],3,FALSE),"Not Found")</f>
        <v>3</v>
      </c>
      <c r="AB1671" s="5" t="str">
        <f>IF(tbl_HRMaster[[#This Row],[Attrition]]="Yes","Left","Active")</f>
        <v>Active</v>
      </c>
      <c r="AC1671" s="5" t="str">
        <f>_xlfn.IFS(tbl_HRMaster[[#This Row],[Age]]&lt;25,"Under 25",tbl_HRMaster[[#This Row],[Age]]&lt;35,"25-34",tbl_HRMaster[[#This Row],[Age]]&lt;45,"35-44",tbl_HRMaster[[#This Row],[Age]]&lt;55,"45-54",TRUE,"Above 54")</f>
        <v>35-44</v>
      </c>
      <c r="AD1671" s="5" t="str">
        <f>_xlfn.IFS(
tbl_HRMaster[[#This Row],[YearsAtCompany]]&lt;2,"&lt; 2 Years",
tbl_HRMaster[[#This Row],[YearsAtCompany]]&lt;5,"2-4 Years",
tbl_HRMaster[[#This Row],[YearsAtCompany]]&lt;10,"5-9 Years",
TRUE,"10+ Years"
)</f>
        <v>10+ Years</v>
      </c>
      <c r="AE1671" s="5">
        <f>IF(tbl_HRMaster[[#This Row],[Attrition]]="Yes",1,0)</f>
        <v>0</v>
      </c>
    </row>
    <row r="1672" spans="1:31" x14ac:dyDescent="0.25">
      <c r="A1672">
        <v>46</v>
      </c>
      <c r="B1672" t="s">
        <v>21</v>
      </c>
      <c r="C1672" t="s">
        <v>22</v>
      </c>
      <c r="D1672" t="s">
        <v>30</v>
      </c>
      <c r="E1672">
        <v>1</v>
      </c>
      <c r="F1672">
        <v>4</v>
      </c>
      <c r="G1672" t="s">
        <v>46</v>
      </c>
      <c r="H1672">
        <v>978</v>
      </c>
      <c r="I1672" t="s">
        <v>25</v>
      </c>
      <c r="J1672">
        <v>3</v>
      </c>
      <c r="K1672" t="s">
        <v>35</v>
      </c>
      <c r="L1672" t="s">
        <v>41</v>
      </c>
      <c r="M1672">
        <v>99570</v>
      </c>
      <c r="N1672">
        <v>4</v>
      </c>
      <c r="O1672">
        <v>20</v>
      </c>
      <c r="P1672">
        <v>0</v>
      </c>
      <c r="Q1672">
        <v>13</v>
      </c>
      <c r="R1672">
        <v>1</v>
      </c>
      <c r="S1672">
        <v>10</v>
      </c>
      <c r="T1672">
        <v>0</v>
      </c>
      <c r="U1672">
        <v>3</v>
      </c>
      <c r="V1672">
        <f>COUNTIF(tbl_HRMaster[EmployeeID],tbl_HRMaster[[#This Row],[EmployeeID]])</f>
        <v>1</v>
      </c>
      <c r="W1672">
        <f>IFERROR(INDEX(tbl_EmployeeSurvey[EnvironmentSatisfaction],MATCH(tbl_HRMaster[[#This Row],[EmployeeID]],tbl_EmployeeSurvey[EmployeeID],0)),"Not Found")</f>
        <v>3</v>
      </c>
      <c r="X1672">
        <f>IFERROR(INDEX(tbl_EmployeeSurvey[JobSatisfaction],MATCH(tbl_HRMaster[[#This Row],[EmployeeID]],tbl_EmployeeSurvey[EmployeeID],0)),"Not Found")</f>
        <v>4</v>
      </c>
      <c r="Y1672" s="5">
        <f>IFERROR(INDEX(tbl_EmployeeSurvey[WorkLifeBalance],MATCH(tbl_HRMaster[[#This Row],[EmployeeID]],tbl_EmployeeSurvey[EmployeeID],0)),"Not Found")</f>
        <v>2</v>
      </c>
      <c r="Z1672" s="5">
        <f>IFERROR(VLOOKUP(tbl_HRMaster[[#This Row],[EmployeeID]],tbl_ManagerSurvey[[EmployeeID]:[PerformanceRating]],2,FALSE),"Not Found")</f>
        <v>3</v>
      </c>
      <c r="AA1672" s="5">
        <f>IFERROR(VLOOKUP(tbl_HRMaster[[#This Row],[EmployeeID]],tbl_ManagerSurvey[[EmployeeID]:[PerformanceRating]],3,FALSE),"Not Found")</f>
        <v>4</v>
      </c>
      <c r="AB1672" s="5" t="str">
        <f>IF(tbl_HRMaster[[#This Row],[Attrition]]="Yes","Left","Active")</f>
        <v>Active</v>
      </c>
      <c r="AC1672" s="5" t="str">
        <f>_xlfn.IFS(tbl_HRMaster[[#This Row],[Age]]&lt;25,"Under 25",tbl_HRMaster[[#This Row],[Age]]&lt;35,"25-34",tbl_HRMaster[[#This Row],[Age]]&lt;45,"35-44",tbl_HRMaster[[#This Row],[Age]]&lt;55,"45-54",TRUE,"Above 54")</f>
        <v>45-54</v>
      </c>
      <c r="AD1672" s="5" t="str">
        <f>_xlfn.IFS(
tbl_HRMaster[[#This Row],[YearsAtCompany]]&lt;2,"&lt; 2 Years",
tbl_HRMaster[[#This Row],[YearsAtCompany]]&lt;5,"2-4 Years",
tbl_HRMaster[[#This Row],[YearsAtCompany]]&lt;10,"5-9 Years",
TRUE,"10+ Years"
)</f>
        <v>10+ Years</v>
      </c>
      <c r="AE1672" s="5">
        <f>IF(tbl_HRMaster[[#This Row],[Attrition]]="Yes",1,0)</f>
        <v>0</v>
      </c>
    </row>
    <row r="1673" spans="1:31" x14ac:dyDescent="0.25">
      <c r="A1673">
        <v>46</v>
      </c>
      <c r="B1673" t="s">
        <v>21</v>
      </c>
      <c r="C1673" t="s">
        <v>22</v>
      </c>
      <c r="D1673" t="s">
        <v>30</v>
      </c>
      <c r="E1673">
        <v>1</v>
      </c>
      <c r="F1673">
        <v>4</v>
      </c>
      <c r="G1673" t="s">
        <v>46</v>
      </c>
      <c r="H1673">
        <v>2448</v>
      </c>
      <c r="I1673" t="s">
        <v>25</v>
      </c>
      <c r="J1673">
        <v>3</v>
      </c>
      <c r="K1673" t="s">
        <v>35</v>
      </c>
      <c r="L1673" t="s">
        <v>41</v>
      </c>
      <c r="M1673">
        <v>99570</v>
      </c>
      <c r="N1673">
        <v>4</v>
      </c>
      <c r="O1673">
        <v>20</v>
      </c>
      <c r="P1673">
        <v>0</v>
      </c>
      <c r="Q1673">
        <v>13</v>
      </c>
      <c r="R1673">
        <v>1</v>
      </c>
      <c r="S1673">
        <v>10</v>
      </c>
      <c r="T1673">
        <v>0</v>
      </c>
      <c r="U1673">
        <v>3</v>
      </c>
      <c r="V1673">
        <f>COUNTIF(tbl_HRMaster[EmployeeID],tbl_HRMaster[[#This Row],[EmployeeID]])</f>
        <v>1</v>
      </c>
      <c r="W1673">
        <f>IFERROR(INDEX(tbl_EmployeeSurvey[EnvironmentSatisfaction],MATCH(tbl_HRMaster[[#This Row],[EmployeeID]],tbl_EmployeeSurvey[EmployeeID],0)),"Not Found")</f>
        <v>3</v>
      </c>
      <c r="X1673">
        <f>IFERROR(INDEX(tbl_EmployeeSurvey[JobSatisfaction],MATCH(tbl_HRMaster[[#This Row],[EmployeeID]],tbl_EmployeeSurvey[EmployeeID],0)),"Not Found")</f>
        <v>4</v>
      </c>
      <c r="Y1673" s="5">
        <f>IFERROR(INDEX(tbl_EmployeeSurvey[WorkLifeBalance],MATCH(tbl_HRMaster[[#This Row],[EmployeeID]],tbl_EmployeeSurvey[EmployeeID],0)),"Not Found")</f>
        <v>2</v>
      </c>
      <c r="Z1673" s="5">
        <f>IFERROR(VLOOKUP(tbl_HRMaster[[#This Row],[EmployeeID]],tbl_ManagerSurvey[[EmployeeID]:[PerformanceRating]],2,FALSE),"Not Found")</f>
        <v>3</v>
      </c>
      <c r="AA1673" s="5">
        <f>IFERROR(VLOOKUP(tbl_HRMaster[[#This Row],[EmployeeID]],tbl_ManagerSurvey[[EmployeeID]:[PerformanceRating]],3,FALSE),"Not Found")</f>
        <v>4</v>
      </c>
      <c r="AB1673" s="5" t="str">
        <f>IF(tbl_HRMaster[[#This Row],[Attrition]]="Yes","Left","Active")</f>
        <v>Active</v>
      </c>
      <c r="AC1673" s="5" t="str">
        <f>_xlfn.IFS(tbl_HRMaster[[#This Row],[Age]]&lt;25,"Under 25",tbl_HRMaster[[#This Row],[Age]]&lt;35,"25-34",tbl_HRMaster[[#This Row],[Age]]&lt;45,"35-44",tbl_HRMaster[[#This Row],[Age]]&lt;55,"45-54",TRUE,"Above 54")</f>
        <v>45-54</v>
      </c>
      <c r="AD1673" s="5" t="str">
        <f>_xlfn.IFS(
tbl_HRMaster[[#This Row],[YearsAtCompany]]&lt;2,"&lt; 2 Years",
tbl_HRMaster[[#This Row],[YearsAtCompany]]&lt;5,"2-4 Years",
tbl_HRMaster[[#This Row],[YearsAtCompany]]&lt;10,"5-9 Years",
TRUE,"10+ Years"
)</f>
        <v>10+ Years</v>
      </c>
      <c r="AE1673" s="5">
        <f>IF(tbl_HRMaster[[#This Row],[Attrition]]="Yes",1,0)</f>
        <v>0</v>
      </c>
    </row>
    <row r="1674" spans="1:31" x14ac:dyDescent="0.25">
      <c r="A1674">
        <v>46</v>
      </c>
      <c r="B1674" t="s">
        <v>21</v>
      </c>
      <c r="C1674" t="s">
        <v>22</v>
      </c>
      <c r="D1674" t="s">
        <v>30</v>
      </c>
      <c r="E1674">
        <v>1</v>
      </c>
      <c r="F1674">
        <v>4</v>
      </c>
      <c r="G1674" t="s">
        <v>46</v>
      </c>
      <c r="H1674">
        <v>3918</v>
      </c>
      <c r="I1674" t="s">
        <v>25</v>
      </c>
      <c r="J1674">
        <v>3</v>
      </c>
      <c r="K1674" t="s">
        <v>35</v>
      </c>
      <c r="L1674" t="s">
        <v>41</v>
      </c>
      <c r="M1674">
        <v>99570</v>
      </c>
      <c r="N1674">
        <v>4</v>
      </c>
      <c r="O1674">
        <v>20</v>
      </c>
      <c r="P1674">
        <v>0</v>
      </c>
      <c r="Q1674">
        <v>13</v>
      </c>
      <c r="R1674">
        <v>1</v>
      </c>
      <c r="S1674">
        <v>10</v>
      </c>
      <c r="T1674">
        <v>0</v>
      </c>
      <c r="U1674">
        <v>3</v>
      </c>
      <c r="V1674">
        <f>COUNTIF(tbl_HRMaster[EmployeeID],tbl_HRMaster[[#This Row],[EmployeeID]])</f>
        <v>1</v>
      </c>
      <c r="W1674">
        <f>IFERROR(INDEX(tbl_EmployeeSurvey[EnvironmentSatisfaction],MATCH(tbl_HRMaster[[#This Row],[EmployeeID]],tbl_EmployeeSurvey[EmployeeID],0)),"Not Found")</f>
        <v>3</v>
      </c>
      <c r="X1674">
        <f>IFERROR(INDEX(tbl_EmployeeSurvey[JobSatisfaction],MATCH(tbl_HRMaster[[#This Row],[EmployeeID]],tbl_EmployeeSurvey[EmployeeID],0)),"Not Found")</f>
        <v>4</v>
      </c>
      <c r="Y1674" s="5">
        <f>IFERROR(INDEX(tbl_EmployeeSurvey[WorkLifeBalance],MATCH(tbl_HRMaster[[#This Row],[EmployeeID]],tbl_EmployeeSurvey[EmployeeID],0)),"Not Found")</f>
        <v>2</v>
      </c>
      <c r="Z1674" s="5">
        <f>IFERROR(VLOOKUP(tbl_HRMaster[[#This Row],[EmployeeID]],tbl_ManagerSurvey[[EmployeeID]:[PerformanceRating]],2,FALSE),"Not Found")</f>
        <v>3</v>
      </c>
      <c r="AA1674" s="5">
        <f>IFERROR(VLOOKUP(tbl_HRMaster[[#This Row],[EmployeeID]],tbl_ManagerSurvey[[EmployeeID]:[PerformanceRating]],3,FALSE),"Not Found")</f>
        <v>4</v>
      </c>
      <c r="AB1674" s="5" t="str">
        <f>IF(tbl_HRMaster[[#This Row],[Attrition]]="Yes","Left","Active")</f>
        <v>Active</v>
      </c>
      <c r="AC1674" s="5" t="str">
        <f>_xlfn.IFS(tbl_HRMaster[[#This Row],[Age]]&lt;25,"Under 25",tbl_HRMaster[[#This Row],[Age]]&lt;35,"25-34",tbl_HRMaster[[#This Row],[Age]]&lt;45,"35-44",tbl_HRMaster[[#This Row],[Age]]&lt;55,"45-54",TRUE,"Above 54")</f>
        <v>45-54</v>
      </c>
      <c r="AD1674" s="5" t="str">
        <f>_xlfn.IFS(
tbl_HRMaster[[#This Row],[YearsAtCompany]]&lt;2,"&lt; 2 Years",
tbl_HRMaster[[#This Row],[YearsAtCompany]]&lt;5,"2-4 Years",
tbl_HRMaster[[#This Row],[YearsAtCompany]]&lt;10,"5-9 Years",
TRUE,"10+ Years"
)</f>
        <v>10+ Years</v>
      </c>
      <c r="AE1674" s="5">
        <f>IF(tbl_HRMaster[[#This Row],[Attrition]]="Yes",1,0)</f>
        <v>0</v>
      </c>
    </row>
    <row r="1675" spans="1:31" x14ac:dyDescent="0.25">
      <c r="A1675">
        <v>44</v>
      </c>
      <c r="B1675" t="s">
        <v>21</v>
      </c>
      <c r="C1675" t="s">
        <v>29</v>
      </c>
      <c r="D1675" t="s">
        <v>23</v>
      </c>
      <c r="E1675">
        <v>2</v>
      </c>
      <c r="F1675">
        <v>2</v>
      </c>
      <c r="G1675" t="s">
        <v>45</v>
      </c>
      <c r="H1675">
        <v>908</v>
      </c>
      <c r="I1675" t="s">
        <v>34</v>
      </c>
      <c r="J1675">
        <v>1</v>
      </c>
      <c r="K1675" t="s">
        <v>40</v>
      </c>
      <c r="L1675" t="s">
        <v>27</v>
      </c>
      <c r="M1675">
        <v>34520</v>
      </c>
      <c r="N1675">
        <v>4</v>
      </c>
      <c r="O1675">
        <v>11</v>
      </c>
      <c r="P1675">
        <v>1</v>
      </c>
      <c r="Q1675">
        <v>14</v>
      </c>
      <c r="R1675">
        <v>2</v>
      </c>
      <c r="S1675">
        <v>10</v>
      </c>
      <c r="T1675">
        <v>0</v>
      </c>
      <c r="U1675">
        <v>2</v>
      </c>
      <c r="V1675">
        <f>COUNTIF(tbl_HRMaster[EmployeeID],tbl_HRMaster[[#This Row],[EmployeeID]])</f>
        <v>1</v>
      </c>
      <c r="W1675">
        <f>IFERROR(INDEX(tbl_EmployeeSurvey[EnvironmentSatisfaction],MATCH(tbl_HRMaster[[#This Row],[EmployeeID]],tbl_EmployeeSurvey[EmployeeID],0)),"Not Found")</f>
        <v>1</v>
      </c>
      <c r="X1675">
        <f>IFERROR(INDEX(tbl_EmployeeSurvey[JobSatisfaction],MATCH(tbl_HRMaster[[#This Row],[EmployeeID]],tbl_EmployeeSurvey[EmployeeID],0)),"Not Found")</f>
        <v>4</v>
      </c>
      <c r="Y1675" s="5">
        <f>IFERROR(INDEX(tbl_EmployeeSurvey[WorkLifeBalance],MATCH(tbl_HRMaster[[#This Row],[EmployeeID]],tbl_EmployeeSurvey[EmployeeID],0)),"Not Found")</f>
        <v>3</v>
      </c>
      <c r="Z1675" s="5">
        <f>IFERROR(VLOOKUP(tbl_HRMaster[[#This Row],[EmployeeID]],tbl_ManagerSurvey[[EmployeeID]:[PerformanceRating]],2,FALSE),"Not Found")</f>
        <v>2</v>
      </c>
      <c r="AA1675" s="5">
        <f>IFERROR(VLOOKUP(tbl_HRMaster[[#This Row],[EmployeeID]],tbl_ManagerSurvey[[EmployeeID]:[PerformanceRating]],3,FALSE),"Not Found")</f>
        <v>3</v>
      </c>
      <c r="AB1675" s="5" t="str">
        <f>IF(tbl_HRMaster[[#This Row],[Attrition]]="Yes","Left","Active")</f>
        <v>Active</v>
      </c>
      <c r="AC1675" s="5" t="str">
        <f>_xlfn.IFS(tbl_HRMaster[[#This Row],[Age]]&lt;25,"Under 25",tbl_HRMaster[[#This Row],[Age]]&lt;35,"25-34",tbl_HRMaster[[#This Row],[Age]]&lt;45,"35-44",tbl_HRMaster[[#This Row],[Age]]&lt;55,"45-54",TRUE,"Above 54")</f>
        <v>35-44</v>
      </c>
      <c r="AD1675" s="5" t="str">
        <f>_xlfn.IFS(
tbl_HRMaster[[#This Row],[YearsAtCompany]]&lt;2,"&lt; 2 Years",
tbl_HRMaster[[#This Row],[YearsAtCompany]]&lt;5,"2-4 Years",
tbl_HRMaster[[#This Row],[YearsAtCompany]]&lt;10,"5-9 Years",
TRUE,"10+ Years"
)</f>
        <v>10+ Years</v>
      </c>
      <c r="AE1675" s="5">
        <f>IF(tbl_HRMaster[[#This Row],[Attrition]]="Yes",1,0)</f>
        <v>0</v>
      </c>
    </row>
    <row r="1676" spans="1:31" x14ac:dyDescent="0.25">
      <c r="A1676">
        <v>44</v>
      </c>
      <c r="B1676" t="s">
        <v>21</v>
      </c>
      <c r="C1676" t="s">
        <v>29</v>
      </c>
      <c r="D1676" t="s">
        <v>23</v>
      </c>
      <c r="E1676">
        <v>2</v>
      </c>
      <c r="F1676">
        <v>2</v>
      </c>
      <c r="G1676" t="s">
        <v>45</v>
      </c>
      <c r="H1676">
        <v>2378</v>
      </c>
      <c r="I1676" t="s">
        <v>34</v>
      </c>
      <c r="J1676">
        <v>1</v>
      </c>
      <c r="K1676" t="s">
        <v>40</v>
      </c>
      <c r="L1676" t="s">
        <v>27</v>
      </c>
      <c r="M1676">
        <v>34520</v>
      </c>
      <c r="N1676">
        <v>4</v>
      </c>
      <c r="O1676">
        <v>11</v>
      </c>
      <c r="P1676">
        <v>1</v>
      </c>
      <c r="Q1676">
        <v>14</v>
      </c>
      <c r="R1676">
        <v>2</v>
      </c>
      <c r="S1676">
        <v>10</v>
      </c>
      <c r="T1676">
        <v>0</v>
      </c>
      <c r="U1676">
        <v>2</v>
      </c>
      <c r="V1676">
        <f>COUNTIF(tbl_HRMaster[EmployeeID],tbl_HRMaster[[#This Row],[EmployeeID]])</f>
        <v>1</v>
      </c>
      <c r="W1676">
        <f>IFERROR(INDEX(tbl_EmployeeSurvey[EnvironmentSatisfaction],MATCH(tbl_HRMaster[[#This Row],[EmployeeID]],tbl_EmployeeSurvey[EmployeeID],0)),"Not Found")</f>
        <v>1</v>
      </c>
      <c r="X1676">
        <f>IFERROR(INDEX(tbl_EmployeeSurvey[JobSatisfaction],MATCH(tbl_HRMaster[[#This Row],[EmployeeID]],tbl_EmployeeSurvey[EmployeeID],0)),"Not Found")</f>
        <v>4</v>
      </c>
      <c r="Y1676" s="5">
        <f>IFERROR(INDEX(tbl_EmployeeSurvey[WorkLifeBalance],MATCH(tbl_HRMaster[[#This Row],[EmployeeID]],tbl_EmployeeSurvey[EmployeeID],0)),"Not Found")</f>
        <v>3</v>
      </c>
      <c r="Z1676" s="5">
        <f>IFERROR(VLOOKUP(tbl_HRMaster[[#This Row],[EmployeeID]],tbl_ManagerSurvey[[EmployeeID]:[PerformanceRating]],2,FALSE),"Not Found")</f>
        <v>2</v>
      </c>
      <c r="AA1676" s="5">
        <f>IFERROR(VLOOKUP(tbl_HRMaster[[#This Row],[EmployeeID]],tbl_ManagerSurvey[[EmployeeID]:[PerformanceRating]],3,FALSE),"Not Found")</f>
        <v>3</v>
      </c>
      <c r="AB1676" s="5" t="str">
        <f>IF(tbl_HRMaster[[#This Row],[Attrition]]="Yes","Left","Active")</f>
        <v>Active</v>
      </c>
      <c r="AC1676" s="5" t="str">
        <f>_xlfn.IFS(tbl_HRMaster[[#This Row],[Age]]&lt;25,"Under 25",tbl_HRMaster[[#This Row],[Age]]&lt;35,"25-34",tbl_HRMaster[[#This Row],[Age]]&lt;45,"35-44",tbl_HRMaster[[#This Row],[Age]]&lt;55,"45-54",TRUE,"Above 54")</f>
        <v>35-44</v>
      </c>
      <c r="AD1676" s="5" t="str">
        <f>_xlfn.IFS(
tbl_HRMaster[[#This Row],[YearsAtCompany]]&lt;2,"&lt; 2 Years",
tbl_HRMaster[[#This Row],[YearsAtCompany]]&lt;5,"2-4 Years",
tbl_HRMaster[[#This Row],[YearsAtCompany]]&lt;10,"5-9 Years",
TRUE,"10+ Years"
)</f>
        <v>10+ Years</v>
      </c>
      <c r="AE1676" s="5">
        <f>IF(tbl_HRMaster[[#This Row],[Attrition]]="Yes",1,0)</f>
        <v>0</v>
      </c>
    </row>
    <row r="1677" spans="1:31" x14ac:dyDescent="0.25">
      <c r="A1677">
        <v>44</v>
      </c>
      <c r="B1677" t="s">
        <v>21</v>
      </c>
      <c r="C1677" t="s">
        <v>29</v>
      </c>
      <c r="D1677" t="s">
        <v>23</v>
      </c>
      <c r="E1677">
        <v>2</v>
      </c>
      <c r="F1677">
        <v>2</v>
      </c>
      <c r="G1677" t="s">
        <v>45</v>
      </c>
      <c r="H1677">
        <v>3848</v>
      </c>
      <c r="I1677" t="s">
        <v>34</v>
      </c>
      <c r="J1677">
        <v>1</v>
      </c>
      <c r="K1677" t="s">
        <v>40</v>
      </c>
      <c r="L1677" t="s">
        <v>27</v>
      </c>
      <c r="M1677">
        <v>34520</v>
      </c>
      <c r="N1677">
        <v>4</v>
      </c>
      <c r="O1677">
        <v>11</v>
      </c>
      <c r="P1677">
        <v>1</v>
      </c>
      <c r="Q1677">
        <v>14</v>
      </c>
      <c r="R1677">
        <v>2</v>
      </c>
      <c r="S1677">
        <v>10</v>
      </c>
      <c r="T1677">
        <v>0</v>
      </c>
      <c r="U1677">
        <v>2</v>
      </c>
      <c r="V1677">
        <f>COUNTIF(tbl_HRMaster[EmployeeID],tbl_HRMaster[[#This Row],[EmployeeID]])</f>
        <v>1</v>
      </c>
      <c r="W1677">
        <f>IFERROR(INDEX(tbl_EmployeeSurvey[EnvironmentSatisfaction],MATCH(tbl_HRMaster[[#This Row],[EmployeeID]],tbl_EmployeeSurvey[EmployeeID],0)),"Not Found")</f>
        <v>1</v>
      </c>
      <c r="X1677">
        <f>IFERROR(INDEX(tbl_EmployeeSurvey[JobSatisfaction],MATCH(tbl_HRMaster[[#This Row],[EmployeeID]],tbl_EmployeeSurvey[EmployeeID],0)),"Not Found")</f>
        <v>4</v>
      </c>
      <c r="Y1677" s="5">
        <f>IFERROR(INDEX(tbl_EmployeeSurvey[WorkLifeBalance],MATCH(tbl_HRMaster[[#This Row],[EmployeeID]],tbl_EmployeeSurvey[EmployeeID],0)),"Not Found")</f>
        <v>3</v>
      </c>
      <c r="Z1677" s="5">
        <f>IFERROR(VLOOKUP(tbl_HRMaster[[#This Row],[EmployeeID]],tbl_ManagerSurvey[[EmployeeID]:[PerformanceRating]],2,FALSE),"Not Found")</f>
        <v>2</v>
      </c>
      <c r="AA1677" s="5">
        <f>IFERROR(VLOOKUP(tbl_HRMaster[[#This Row],[EmployeeID]],tbl_ManagerSurvey[[EmployeeID]:[PerformanceRating]],3,FALSE),"Not Found")</f>
        <v>3</v>
      </c>
      <c r="AB1677" s="5" t="str">
        <f>IF(tbl_HRMaster[[#This Row],[Attrition]]="Yes","Left","Active")</f>
        <v>Active</v>
      </c>
      <c r="AC1677" s="5" t="str">
        <f>_xlfn.IFS(tbl_HRMaster[[#This Row],[Age]]&lt;25,"Under 25",tbl_HRMaster[[#This Row],[Age]]&lt;35,"25-34",tbl_HRMaster[[#This Row],[Age]]&lt;45,"35-44",tbl_HRMaster[[#This Row],[Age]]&lt;55,"45-54",TRUE,"Above 54")</f>
        <v>35-44</v>
      </c>
      <c r="AD1677" s="5" t="str">
        <f>_xlfn.IFS(
tbl_HRMaster[[#This Row],[YearsAtCompany]]&lt;2,"&lt; 2 Years",
tbl_HRMaster[[#This Row],[YearsAtCompany]]&lt;5,"2-4 Years",
tbl_HRMaster[[#This Row],[YearsAtCompany]]&lt;10,"5-9 Years",
TRUE,"10+ Years"
)</f>
        <v>10+ Years</v>
      </c>
      <c r="AE1677" s="5">
        <f>IF(tbl_HRMaster[[#This Row],[Attrition]]="Yes",1,0)</f>
        <v>0</v>
      </c>
    </row>
    <row r="1678" spans="1:31" x14ac:dyDescent="0.25">
      <c r="A1678">
        <v>46</v>
      </c>
      <c r="B1678" t="s">
        <v>21</v>
      </c>
      <c r="C1678" t="s">
        <v>22</v>
      </c>
      <c r="D1678" t="s">
        <v>23</v>
      </c>
      <c r="E1678">
        <v>19</v>
      </c>
      <c r="F1678">
        <v>4</v>
      </c>
      <c r="G1678" t="s">
        <v>45</v>
      </c>
      <c r="H1678">
        <v>155</v>
      </c>
      <c r="I1678" t="s">
        <v>25</v>
      </c>
      <c r="J1678">
        <v>1</v>
      </c>
      <c r="K1678" t="s">
        <v>35</v>
      </c>
      <c r="L1678" t="s">
        <v>41</v>
      </c>
      <c r="M1678">
        <v>41080</v>
      </c>
      <c r="N1678">
        <v>2</v>
      </c>
      <c r="O1678">
        <v>14</v>
      </c>
      <c r="P1678">
        <v>0</v>
      </c>
      <c r="Q1678">
        <v>19</v>
      </c>
      <c r="R1678">
        <v>5</v>
      </c>
      <c r="S1678">
        <v>10</v>
      </c>
      <c r="T1678">
        <v>0</v>
      </c>
      <c r="U1678">
        <v>8</v>
      </c>
      <c r="V1678">
        <f>COUNTIF(tbl_HRMaster[EmployeeID],tbl_HRMaster[[#This Row],[EmployeeID]])</f>
        <v>1</v>
      </c>
      <c r="W1678">
        <f>IFERROR(INDEX(tbl_EmployeeSurvey[EnvironmentSatisfaction],MATCH(tbl_HRMaster[[#This Row],[EmployeeID]],tbl_EmployeeSurvey[EmployeeID],0)),"Not Found")</f>
        <v>3</v>
      </c>
      <c r="X1678">
        <f>IFERROR(INDEX(tbl_EmployeeSurvey[JobSatisfaction],MATCH(tbl_HRMaster[[#This Row],[EmployeeID]],tbl_EmployeeSurvey[EmployeeID],0)),"Not Found")</f>
        <v>3</v>
      </c>
      <c r="Y1678" s="5">
        <f>IFERROR(INDEX(tbl_EmployeeSurvey[WorkLifeBalance],MATCH(tbl_HRMaster[[#This Row],[EmployeeID]],tbl_EmployeeSurvey[EmployeeID],0)),"Not Found")</f>
        <v>2</v>
      </c>
      <c r="Z1678" s="5">
        <f>IFERROR(VLOOKUP(tbl_HRMaster[[#This Row],[EmployeeID]],tbl_ManagerSurvey[[EmployeeID]:[PerformanceRating]],2,FALSE),"Not Found")</f>
        <v>2</v>
      </c>
      <c r="AA1678" s="5">
        <f>IFERROR(VLOOKUP(tbl_HRMaster[[#This Row],[EmployeeID]],tbl_ManagerSurvey[[EmployeeID]:[PerformanceRating]],3,FALSE),"Not Found")</f>
        <v>3</v>
      </c>
      <c r="AB1678" s="5" t="str">
        <f>IF(tbl_HRMaster[[#This Row],[Attrition]]="Yes","Left","Active")</f>
        <v>Active</v>
      </c>
      <c r="AC1678" s="5" t="str">
        <f>_xlfn.IFS(tbl_HRMaster[[#This Row],[Age]]&lt;25,"Under 25",tbl_HRMaster[[#This Row],[Age]]&lt;35,"25-34",tbl_HRMaster[[#This Row],[Age]]&lt;45,"35-44",tbl_HRMaster[[#This Row],[Age]]&lt;55,"45-54",TRUE,"Above 54")</f>
        <v>45-54</v>
      </c>
      <c r="AD1678" s="5" t="str">
        <f>_xlfn.IFS(
tbl_HRMaster[[#This Row],[YearsAtCompany]]&lt;2,"&lt; 2 Years",
tbl_HRMaster[[#This Row],[YearsAtCompany]]&lt;5,"2-4 Years",
tbl_HRMaster[[#This Row],[YearsAtCompany]]&lt;10,"5-9 Years",
TRUE,"10+ Years"
)</f>
        <v>10+ Years</v>
      </c>
      <c r="AE1678" s="5">
        <f>IF(tbl_HRMaster[[#This Row],[Attrition]]="Yes",1,0)</f>
        <v>0</v>
      </c>
    </row>
    <row r="1679" spans="1:31" x14ac:dyDescent="0.25">
      <c r="A1679">
        <v>46</v>
      </c>
      <c r="B1679" t="s">
        <v>21</v>
      </c>
      <c r="C1679" t="s">
        <v>22</v>
      </c>
      <c r="D1679" t="s">
        <v>23</v>
      </c>
      <c r="E1679">
        <v>19</v>
      </c>
      <c r="F1679">
        <v>4</v>
      </c>
      <c r="G1679" t="s">
        <v>45</v>
      </c>
      <c r="H1679">
        <v>1625</v>
      </c>
      <c r="I1679" t="s">
        <v>25</v>
      </c>
      <c r="J1679">
        <v>1</v>
      </c>
      <c r="K1679" t="s">
        <v>35</v>
      </c>
      <c r="L1679" t="s">
        <v>41</v>
      </c>
      <c r="M1679">
        <v>41080</v>
      </c>
      <c r="N1679">
        <v>2</v>
      </c>
      <c r="O1679">
        <v>14</v>
      </c>
      <c r="P1679">
        <v>0</v>
      </c>
      <c r="Q1679">
        <v>19</v>
      </c>
      <c r="R1679">
        <v>5</v>
      </c>
      <c r="S1679">
        <v>10</v>
      </c>
      <c r="T1679">
        <v>0</v>
      </c>
      <c r="U1679">
        <v>8</v>
      </c>
      <c r="V1679">
        <f>COUNTIF(tbl_HRMaster[EmployeeID],tbl_HRMaster[[#This Row],[EmployeeID]])</f>
        <v>1</v>
      </c>
      <c r="W1679">
        <f>IFERROR(INDEX(tbl_EmployeeSurvey[EnvironmentSatisfaction],MATCH(tbl_HRMaster[[#This Row],[EmployeeID]],tbl_EmployeeSurvey[EmployeeID],0)),"Not Found")</f>
        <v>3</v>
      </c>
      <c r="X1679">
        <f>IFERROR(INDEX(tbl_EmployeeSurvey[JobSatisfaction],MATCH(tbl_HRMaster[[#This Row],[EmployeeID]],tbl_EmployeeSurvey[EmployeeID],0)),"Not Found")</f>
        <v>3</v>
      </c>
      <c r="Y1679" s="5">
        <f>IFERROR(INDEX(tbl_EmployeeSurvey[WorkLifeBalance],MATCH(tbl_HRMaster[[#This Row],[EmployeeID]],tbl_EmployeeSurvey[EmployeeID],0)),"Not Found")</f>
        <v>2</v>
      </c>
      <c r="Z1679" s="5">
        <f>IFERROR(VLOOKUP(tbl_HRMaster[[#This Row],[EmployeeID]],tbl_ManagerSurvey[[EmployeeID]:[PerformanceRating]],2,FALSE),"Not Found")</f>
        <v>2</v>
      </c>
      <c r="AA1679" s="5">
        <f>IFERROR(VLOOKUP(tbl_HRMaster[[#This Row],[EmployeeID]],tbl_ManagerSurvey[[EmployeeID]:[PerformanceRating]],3,FALSE),"Not Found")</f>
        <v>3</v>
      </c>
      <c r="AB1679" s="5" t="str">
        <f>IF(tbl_HRMaster[[#This Row],[Attrition]]="Yes","Left","Active")</f>
        <v>Active</v>
      </c>
      <c r="AC1679" s="5" t="str">
        <f>_xlfn.IFS(tbl_HRMaster[[#This Row],[Age]]&lt;25,"Under 25",tbl_HRMaster[[#This Row],[Age]]&lt;35,"25-34",tbl_HRMaster[[#This Row],[Age]]&lt;45,"35-44",tbl_HRMaster[[#This Row],[Age]]&lt;55,"45-54",TRUE,"Above 54")</f>
        <v>45-54</v>
      </c>
      <c r="AD1679" s="5" t="str">
        <f>_xlfn.IFS(
tbl_HRMaster[[#This Row],[YearsAtCompany]]&lt;2,"&lt; 2 Years",
tbl_HRMaster[[#This Row],[YearsAtCompany]]&lt;5,"2-4 Years",
tbl_HRMaster[[#This Row],[YearsAtCompany]]&lt;10,"5-9 Years",
TRUE,"10+ Years"
)</f>
        <v>10+ Years</v>
      </c>
      <c r="AE1679" s="5">
        <f>IF(tbl_HRMaster[[#This Row],[Attrition]]="Yes",1,0)</f>
        <v>0</v>
      </c>
    </row>
    <row r="1680" spans="1:31" x14ac:dyDescent="0.25">
      <c r="A1680">
        <v>46</v>
      </c>
      <c r="B1680" t="s">
        <v>21</v>
      </c>
      <c r="C1680" t="s">
        <v>22</v>
      </c>
      <c r="D1680" t="s">
        <v>23</v>
      </c>
      <c r="E1680">
        <v>19</v>
      </c>
      <c r="F1680">
        <v>4</v>
      </c>
      <c r="G1680" t="s">
        <v>45</v>
      </c>
      <c r="H1680">
        <v>3095</v>
      </c>
      <c r="I1680" t="s">
        <v>25</v>
      </c>
      <c r="J1680">
        <v>1</v>
      </c>
      <c r="K1680" t="s">
        <v>35</v>
      </c>
      <c r="L1680" t="s">
        <v>41</v>
      </c>
      <c r="M1680">
        <v>41080</v>
      </c>
      <c r="N1680">
        <v>2</v>
      </c>
      <c r="O1680">
        <v>14</v>
      </c>
      <c r="P1680">
        <v>0</v>
      </c>
      <c r="Q1680">
        <v>19</v>
      </c>
      <c r="R1680">
        <v>5</v>
      </c>
      <c r="S1680">
        <v>10</v>
      </c>
      <c r="T1680">
        <v>0</v>
      </c>
      <c r="U1680">
        <v>8</v>
      </c>
      <c r="V1680">
        <f>COUNTIF(tbl_HRMaster[EmployeeID],tbl_HRMaster[[#This Row],[EmployeeID]])</f>
        <v>1</v>
      </c>
      <c r="W1680">
        <f>IFERROR(INDEX(tbl_EmployeeSurvey[EnvironmentSatisfaction],MATCH(tbl_HRMaster[[#This Row],[EmployeeID]],tbl_EmployeeSurvey[EmployeeID],0)),"Not Found")</f>
        <v>3</v>
      </c>
      <c r="X1680">
        <f>IFERROR(INDEX(tbl_EmployeeSurvey[JobSatisfaction],MATCH(tbl_HRMaster[[#This Row],[EmployeeID]],tbl_EmployeeSurvey[EmployeeID],0)),"Not Found")</f>
        <v>3</v>
      </c>
      <c r="Y1680" s="5">
        <f>IFERROR(INDEX(tbl_EmployeeSurvey[WorkLifeBalance],MATCH(tbl_HRMaster[[#This Row],[EmployeeID]],tbl_EmployeeSurvey[EmployeeID],0)),"Not Found")</f>
        <v>2</v>
      </c>
      <c r="Z1680" s="5">
        <f>IFERROR(VLOOKUP(tbl_HRMaster[[#This Row],[EmployeeID]],tbl_ManagerSurvey[[EmployeeID]:[PerformanceRating]],2,FALSE),"Not Found")</f>
        <v>2</v>
      </c>
      <c r="AA1680" s="5">
        <f>IFERROR(VLOOKUP(tbl_HRMaster[[#This Row],[EmployeeID]],tbl_ManagerSurvey[[EmployeeID]:[PerformanceRating]],3,FALSE),"Not Found")</f>
        <v>3</v>
      </c>
      <c r="AB1680" s="5" t="str">
        <f>IF(tbl_HRMaster[[#This Row],[Attrition]]="Yes","Left","Active")</f>
        <v>Active</v>
      </c>
      <c r="AC1680" s="5" t="str">
        <f>_xlfn.IFS(tbl_HRMaster[[#This Row],[Age]]&lt;25,"Under 25",tbl_HRMaster[[#This Row],[Age]]&lt;35,"25-34",tbl_HRMaster[[#This Row],[Age]]&lt;45,"35-44",tbl_HRMaster[[#This Row],[Age]]&lt;55,"45-54",TRUE,"Above 54")</f>
        <v>45-54</v>
      </c>
      <c r="AD1680" s="5" t="str">
        <f>_xlfn.IFS(
tbl_HRMaster[[#This Row],[YearsAtCompany]]&lt;2,"&lt; 2 Years",
tbl_HRMaster[[#This Row],[YearsAtCompany]]&lt;5,"2-4 Years",
tbl_HRMaster[[#This Row],[YearsAtCompany]]&lt;10,"5-9 Years",
TRUE,"10+ Years"
)</f>
        <v>10+ Years</v>
      </c>
      <c r="AE1680" s="5">
        <f>IF(tbl_HRMaster[[#This Row],[Attrition]]="Yes",1,0)</f>
        <v>0</v>
      </c>
    </row>
    <row r="1681" spans="1:31" x14ac:dyDescent="0.25">
      <c r="A1681">
        <v>46</v>
      </c>
      <c r="B1681" t="s">
        <v>21</v>
      </c>
      <c r="C1681" t="s">
        <v>22</v>
      </c>
      <c r="D1681" t="s">
        <v>30</v>
      </c>
      <c r="E1681">
        <v>6</v>
      </c>
      <c r="F1681">
        <v>3</v>
      </c>
      <c r="G1681" t="s">
        <v>38</v>
      </c>
      <c r="H1681">
        <v>974</v>
      </c>
      <c r="I1681" t="s">
        <v>34</v>
      </c>
      <c r="J1681">
        <v>4</v>
      </c>
      <c r="K1681" t="s">
        <v>35</v>
      </c>
      <c r="L1681" t="s">
        <v>32</v>
      </c>
      <c r="M1681">
        <v>46150</v>
      </c>
      <c r="N1681">
        <v>6</v>
      </c>
      <c r="O1681">
        <v>12</v>
      </c>
      <c r="P1681">
        <v>0</v>
      </c>
      <c r="Q1681">
        <v>19</v>
      </c>
      <c r="R1681">
        <v>3</v>
      </c>
      <c r="S1681">
        <v>10</v>
      </c>
      <c r="T1681">
        <v>0</v>
      </c>
      <c r="U1681">
        <v>9</v>
      </c>
      <c r="V1681">
        <f>COUNTIF(tbl_HRMaster[EmployeeID],tbl_HRMaster[[#This Row],[EmployeeID]])</f>
        <v>1</v>
      </c>
      <c r="W1681">
        <f>IFERROR(INDEX(tbl_EmployeeSurvey[EnvironmentSatisfaction],MATCH(tbl_HRMaster[[#This Row],[EmployeeID]],tbl_EmployeeSurvey[EmployeeID],0)),"Not Found")</f>
        <v>3</v>
      </c>
      <c r="X1681">
        <f>IFERROR(INDEX(tbl_EmployeeSurvey[JobSatisfaction],MATCH(tbl_HRMaster[[#This Row],[EmployeeID]],tbl_EmployeeSurvey[EmployeeID],0)),"Not Found")</f>
        <v>2</v>
      </c>
      <c r="Y1681" s="5">
        <f>IFERROR(INDEX(tbl_EmployeeSurvey[WorkLifeBalance],MATCH(tbl_HRMaster[[#This Row],[EmployeeID]],tbl_EmployeeSurvey[EmployeeID],0)),"Not Found")</f>
        <v>3</v>
      </c>
      <c r="Z1681" s="5">
        <f>IFERROR(VLOOKUP(tbl_HRMaster[[#This Row],[EmployeeID]],tbl_ManagerSurvey[[EmployeeID]:[PerformanceRating]],2,FALSE),"Not Found")</f>
        <v>2</v>
      </c>
      <c r="AA1681" s="5">
        <f>IFERROR(VLOOKUP(tbl_HRMaster[[#This Row],[EmployeeID]],tbl_ManagerSurvey[[EmployeeID]:[PerformanceRating]],3,FALSE),"Not Found")</f>
        <v>3</v>
      </c>
      <c r="AB1681" s="5" t="str">
        <f>IF(tbl_HRMaster[[#This Row],[Attrition]]="Yes","Left","Active")</f>
        <v>Active</v>
      </c>
      <c r="AC1681" s="5" t="str">
        <f>_xlfn.IFS(tbl_HRMaster[[#This Row],[Age]]&lt;25,"Under 25",tbl_HRMaster[[#This Row],[Age]]&lt;35,"25-34",tbl_HRMaster[[#This Row],[Age]]&lt;45,"35-44",tbl_HRMaster[[#This Row],[Age]]&lt;55,"45-54",TRUE,"Above 54")</f>
        <v>45-54</v>
      </c>
      <c r="AD1681" s="5" t="str">
        <f>_xlfn.IFS(
tbl_HRMaster[[#This Row],[YearsAtCompany]]&lt;2,"&lt; 2 Years",
tbl_HRMaster[[#This Row],[YearsAtCompany]]&lt;5,"2-4 Years",
tbl_HRMaster[[#This Row],[YearsAtCompany]]&lt;10,"5-9 Years",
TRUE,"10+ Years"
)</f>
        <v>10+ Years</v>
      </c>
      <c r="AE1681" s="5">
        <f>IF(tbl_HRMaster[[#This Row],[Attrition]]="Yes",1,0)</f>
        <v>0</v>
      </c>
    </row>
    <row r="1682" spans="1:31" x14ac:dyDescent="0.25">
      <c r="A1682">
        <v>46</v>
      </c>
      <c r="B1682" t="s">
        <v>21</v>
      </c>
      <c r="C1682" t="s">
        <v>22</v>
      </c>
      <c r="D1682" t="s">
        <v>30</v>
      </c>
      <c r="E1682">
        <v>6</v>
      </c>
      <c r="F1682">
        <v>3</v>
      </c>
      <c r="G1682" t="s">
        <v>38</v>
      </c>
      <c r="H1682">
        <v>2444</v>
      </c>
      <c r="I1682" t="s">
        <v>34</v>
      </c>
      <c r="J1682">
        <v>4</v>
      </c>
      <c r="K1682" t="s">
        <v>35</v>
      </c>
      <c r="L1682" t="s">
        <v>32</v>
      </c>
      <c r="M1682">
        <v>46150</v>
      </c>
      <c r="N1682">
        <v>6</v>
      </c>
      <c r="O1682">
        <v>12</v>
      </c>
      <c r="P1682">
        <v>0</v>
      </c>
      <c r="Q1682">
        <v>19</v>
      </c>
      <c r="R1682">
        <v>3</v>
      </c>
      <c r="S1682">
        <v>10</v>
      </c>
      <c r="T1682">
        <v>0</v>
      </c>
      <c r="U1682">
        <v>9</v>
      </c>
      <c r="V1682">
        <f>COUNTIF(tbl_HRMaster[EmployeeID],tbl_HRMaster[[#This Row],[EmployeeID]])</f>
        <v>1</v>
      </c>
      <c r="W1682">
        <f>IFERROR(INDEX(tbl_EmployeeSurvey[EnvironmentSatisfaction],MATCH(tbl_HRMaster[[#This Row],[EmployeeID]],tbl_EmployeeSurvey[EmployeeID],0)),"Not Found")</f>
        <v>3</v>
      </c>
      <c r="X1682">
        <f>IFERROR(INDEX(tbl_EmployeeSurvey[JobSatisfaction],MATCH(tbl_HRMaster[[#This Row],[EmployeeID]],tbl_EmployeeSurvey[EmployeeID],0)),"Not Found")</f>
        <v>2</v>
      </c>
      <c r="Y1682" s="5">
        <f>IFERROR(INDEX(tbl_EmployeeSurvey[WorkLifeBalance],MATCH(tbl_HRMaster[[#This Row],[EmployeeID]],tbl_EmployeeSurvey[EmployeeID],0)),"Not Found")</f>
        <v>3</v>
      </c>
      <c r="Z1682" s="5">
        <f>IFERROR(VLOOKUP(tbl_HRMaster[[#This Row],[EmployeeID]],tbl_ManagerSurvey[[EmployeeID]:[PerformanceRating]],2,FALSE),"Not Found")</f>
        <v>2</v>
      </c>
      <c r="AA1682" s="5">
        <f>IFERROR(VLOOKUP(tbl_HRMaster[[#This Row],[EmployeeID]],tbl_ManagerSurvey[[EmployeeID]:[PerformanceRating]],3,FALSE),"Not Found")</f>
        <v>3</v>
      </c>
      <c r="AB1682" s="5" t="str">
        <f>IF(tbl_HRMaster[[#This Row],[Attrition]]="Yes","Left","Active")</f>
        <v>Active</v>
      </c>
      <c r="AC1682" s="5" t="str">
        <f>_xlfn.IFS(tbl_HRMaster[[#This Row],[Age]]&lt;25,"Under 25",tbl_HRMaster[[#This Row],[Age]]&lt;35,"25-34",tbl_HRMaster[[#This Row],[Age]]&lt;45,"35-44",tbl_HRMaster[[#This Row],[Age]]&lt;55,"45-54",TRUE,"Above 54")</f>
        <v>45-54</v>
      </c>
      <c r="AD1682" s="5" t="str">
        <f>_xlfn.IFS(
tbl_HRMaster[[#This Row],[YearsAtCompany]]&lt;2,"&lt; 2 Years",
tbl_HRMaster[[#This Row],[YearsAtCompany]]&lt;5,"2-4 Years",
tbl_HRMaster[[#This Row],[YearsAtCompany]]&lt;10,"5-9 Years",
TRUE,"10+ Years"
)</f>
        <v>10+ Years</v>
      </c>
      <c r="AE1682" s="5">
        <f>IF(tbl_HRMaster[[#This Row],[Attrition]]="Yes",1,0)</f>
        <v>0</v>
      </c>
    </row>
    <row r="1683" spans="1:31" x14ac:dyDescent="0.25">
      <c r="A1683">
        <v>46</v>
      </c>
      <c r="B1683" t="s">
        <v>21</v>
      </c>
      <c r="C1683" t="s">
        <v>22</v>
      </c>
      <c r="D1683" t="s">
        <v>30</v>
      </c>
      <c r="E1683">
        <v>6</v>
      </c>
      <c r="F1683">
        <v>3</v>
      </c>
      <c r="G1683" t="s">
        <v>38</v>
      </c>
      <c r="H1683">
        <v>3914</v>
      </c>
      <c r="I1683" t="s">
        <v>34</v>
      </c>
      <c r="J1683">
        <v>4</v>
      </c>
      <c r="K1683" t="s">
        <v>35</v>
      </c>
      <c r="L1683" t="s">
        <v>32</v>
      </c>
      <c r="M1683">
        <v>46150</v>
      </c>
      <c r="N1683">
        <v>6</v>
      </c>
      <c r="O1683">
        <v>12</v>
      </c>
      <c r="P1683">
        <v>0</v>
      </c>
      <c r="Q1683">
        <v>19</v>
      </c>
      <c r="R1683">
        <v>3</v>
      </c>
      <c r="S1683">
        <v>10</v>
      </c>
      <c r="T1683">
        <v>0</v>
      </c>
      <c r="U1683">
        <v>9</v>
      </c>
      <c r="V1683">
        <f>COUNTIF(tbl_HRMaster[EmployeeID],tbl_HRMaster[[#This Row],[EmployeeID]])</f>
        <v>1</v>
      </c>
      <c r="W1683">
        <f>IFERROR(INDEX(tbl_EmployeeSurvey[EnvironmentSatisfaction],MATCH(tbl_HRMaster[[#This Row],[EmployeeID]],tbl_EmployeeSurvey[EmployeeID],0)),"Not Found")</f>
        <v>3</v>
      </c>
      <c r="X1683">
        <f>IFERROR(INDEX(tbl_EmployeeSurvey[JobSatisfaction],MATCH(tbl_HRMaster[[#This Row],[EmployeeID]],tbl_EmployeeSurvey[EmployeeID],0)),"Not Found")</f>
        <v>2</v>
      </c>
      <c r="Y1683" s="5">
        <f>IFERROR(INDEX(tbl_EmployeeSurvey[WorkLifeBalance],MATCH(tbl_HRMaster[[#This Row],[EmployeeID]],tbl_EmployeeSurvey[EmployeeID],0)),"Not Found")</f>
        <v>3</v>
      </c>
      <c r="Z1683" s="5">
        <f>IFERROR(VLOOKUP(tbl_HRMaster[[#This Row],[EmployeeID]],tbl_ManagerSurvey[[EmployeeID]:[PerformanceRating]],2,FALSE),"Not Found")</f>
        <v>2</v>
      </c>
      <c r="AA1683" s="5">
        <f>IFERROR(VLOOKUP(tbl_HRMaster[[#This Row],[EmployeeID]],tbl_ManagerSurvey[[EmployeeID]:[PerformanceRating]],3,FALSE),"Not Found")</f>
        <v>3</v>
      </c>
      <c r="AB1683" s="5" t="str">
        <f>IF(tbl_HRMaster[[#This Row],[Attrition]]="Yes","Left","Active")</f>
        <v>Active</v>
      </c>
      <c r="AC1683" s="5" t="str">
        <f>_xlfn.IFS(tbl_HRMaster[[#This Row],[Age]]&lt;25,"Under 25",tbl_HRMaster[[#This Row],[Age]]&lt;35,"25-34",tbl_HRMaster[[#This Row],[Age]]&lt;45,"35-44",tbl_HRMaster[[#This Row],[Age]]&lt;55,"45-54",TRUE,"Above 54")</f>
        <v>45-54</v>
      </c>
      <c r="AD1683" s="5" t="str">
        <f>_xlfn.IFS(
tbl_HRMaster[[#This Row],[YearsAtCompany]]&lt;2,"&lt; 2 Years",
tbl_HRMaster[[#This Row],[YearsAtCompany]]&lt;5,"2-4 Years",
tbl_HRMaster[[#This Row],[YearsAtCompany]]&lt;10,"5-9 Years",
TRUE,"10+ Years"
)</f>
        <v>10+ Years</v>
      </c>
      <c r="AE1683" s="5">
        <f>IF(tbl_HRMaster[[#This Row],[Attrition]]="Yes",1,0)</f>
        <v>0</v>
      </c>
    </row>
    <row r="1684" spans="1:31" x14ac:dyDescent="0.25">
      <c r="A1684">
        <v>38</v>
      </c>
      <c r="B1684" t="s">
        <v>21</v>
      </c>
      <c r="C1684" t="s">
        <v>22</v>
      </c>
      <c r="D1684" t="s">
        <v>30</v>
      </c>
      <c r="E1684">
        <v>5</v>
      </c>
      <c r="F1684">
        <v>2</v>
      </c>
      <c r="G1684" t="s">
        <v>24</v>
      </c>
      <c r="H1684">
        <v>50</v>
      </c>
      <c r="I1684" t="s">
        <v>25</v>
      </c>
      <c r="J1684">
        <v>3</v>
      </c>
      <c r="K1684" t="s">
        <v>31</v>
      </c>
      <c r="L1684" t="s">
        <v>27</v>
      </c>
      <c r="M1684">
        <v>63840</v>
      </c>
      <c r="N1684">
        <v>3</v>
      </c>
      <c r="O1684">
        <v>19</v>
      </c>
      <c r="P1684">
        <v>2</v>
      </c>
      <c r="Q1684">
        <v>19</v>
      </c>
      <c r="R1684">
        <v>4</v>
      </c>
      <c r="S1684">
        <v>10</v>
      </c>
      <c r="T1684">
        <v>0</v>
      </c>
      <c r="U1684">
        <v>1</v>
      </c>
      <c r="V1684">
        <f>COUNTIF(tbl_HRMaster[EmployeeID],tbl_HRMaster[[#This Row],[EmployeeID]])</f>
        <v>1</v>
      </c>
      <c r="W1684">
        <f>IFERROR(INDEX(tbl_EmployeeSurvey[EnvironmentSatisfaction],MATCH(tbl_HRMaster[[#This Row],[EmployeeID]],tbl_EmployeeSurvey[EmployeeID],0)),"Not Found")</f>
        <v>1</v>
      </c>
      <c r="X1684">
        <f>IFERROR(INDEX(tbl_EmployeeSurvey[JobSatisfaction],MATCH(tbl_HRMaster[[#This Row],[EmployeeID]],tbl_EmployeeSurvey[EmployeeID],0)),"Not Found")</f>
        <v>2</v>
      </c>
      <c r="Y1684" s="5">
        <f>IFERROR(INDEX(tbl_EmployeeSurvey[WorkLifeBalance],MATCH(tbl_HRMaster[[#This Row],[EmployeeID]],tbl_EmployeeSurvey[EmployeeID],0)),"Not Found")</f>
        <v>3</v>
      </c>
      <c r="Z1684" s="5">
        <f>IFERROR(VLOOKUP(tbl_HRMaster[[#This Row],[EmployeeID]],tbl_ManagerSurvey[[EmployeeID]:[PerformanceRating]],2,FALSE),"Not Found")</f>
        <v>2</v>
      </c>
      <c r="AA1684" s="5">
        <f>IFERROR(VLOOKUP(tbl_HRMaster[[#This Row],[EmployeeID]],tbl_ManagerSurvey[[EmployeeID]:[PerformanceRating]],3,FALSE),"Not Found")</f>
        <v>3</v>
      </c>
      <c r="AB1684" s="5" t="str">
        <f>IF(tbl_HRMaster[[#This Row],[Attrition]]="Yes","Left","Active")</f>
        <v>Active</v>
      </c>
      <c r="AC1684" s="5" t="str">
        <f>_xlfn.IFS(tbl_HRMaster[[#This Row],[Age]]&lt;25,"Under 25",tbl_HRMaster[[#This Row],[Age]]&lt;35,"25-34",tbl_HRMaster[[#This Row],[Age]]&lt;45,"35-44",tbl_HRMaster[[#This Row],[Age]]&lt;55,"45-54",TRUE,"Above 54")</f>
        <v>35-44</v>
      </c>
      <c r="AD1684" s="5" t="str">
        <f>_xlfn.IFS(
tbl_HRMaster[[#This Row],[YearsAtCompany]]&lt;2,"&lt; 2 Years",
tbl_HRMaster[[#This Row],[YearsAtCompany]]&lt;5,"2-4 Years",
tbl_HRMaster[[#This Row],[YearsAtCompany]]&lt;10,"5-9 Years",
TRUE,"10+ Years"
)</f>
        <v>10+ Years</v>
      </c>
      <c r="AE1684" s="5">
        <f>IF(tbl_HRMaster[[#This Row],[Attrition]]="Yes",1,0)</f>
        <v>0</v>
      </c>
    </row>
    <row r="1685" spans="1:31" x14ac:dyDescent="0.25">
      <c r="A1685">
        <v>38</v>
      </c>
      <c r="B1685" t="s">
        <v>21</v>
      </c>
      <c r="C1685" t="s">
        <v>22</v>
      </c>
      <c r="D1685" t="s">
        <v>30</v>
      </c>
      <c r="E1685">
        <v>5</v>
      </c>
      <c r="F1685">
        <v>2</v>
      </c>
      <c r="G1685" t="s">
        <v>24</v>
      </c>
      <c r="H1685">
        <v>1520</v>
      </c>
      <c r="I1685" t="s">
        <v>25</v>
      </c>
      <c r="J1685">
        <v>3</v>
      </c>
      <c r="K1685" t="s">
        <v>31</v>
      </c>
      <c r="L1685" t="s">
        <v>27</v>
      </c>
      <c r="M1685">
        <v>63840</v>
      </c>
      <c r="N1685">
        <v>3</v>
      </c>
      <c r="O1685">
        <v>19</v>
      </c>
      <c r="P1685">
        <v>2</v>
      </c>
      <c r="Q1685">
        <v>19</v>
      </c>
      <c r="R1685">
        <v>4</v>
      </c>
      <c r="S1685">
        <v>10</v>
      </c>
      <c r="T1685">
        <v>0</v>
      </c>
      <c r="U1685">
        <v>1</v>
      </c>
      <c r="V1685">
        <f>COUNTIF(tbl_HRMaster[EmployeeID],tbl_HRMaster[[#This Row],[EmployeeID]])</f>
        <v>1</v>
      </c>
      <c r="W1685">
        <f>IFERROR(INDEX(tbl_EmployeeSurvey[EnvironmentSatisfaction],MATCH(tbl_HRMaster[[#This Row],[EmployeeID]],tbl_EmployeeSurvey[EmployeeID],0)),"Not Found")</f>
        <v>1</v>
      </c>
      <c r="X1685">
        <f>IFERROR(INDEX(tbl_EmployeeSurvey[JobSatisfaction],MATCH(tbl_HRMaster[[#This Row],[EmployeeID]],tbl_EmployeeSurvey[EmployeeID],0)),"Not Found")</f>
        <v>2</v>
      </c>
      <c r="Y1685" s="5">
        <f>IFERROR(INDEX(tbl_EmployeeSurvey[WorkLifeBalance],MATCH(tbl_HRMaster[[#This Row],[EmployeeID]],tbl_EmployeeSurvey[EmployeeID],0)),"Not Found")</f>
        <v>3</v>
      </c>
      <c r="Z1685" s="5">
        <f>IFERROR(VLOOKUP(tbl_HRMaster[[#This Row],[EmployeeID]],tbl_ManagerSurvey[[EmployeeID]:[PerformanceRating]],2,FALSE),"Not Found")</f>
        <v>2</v>
      </c>
      <c r="AA1685" s="5">
        <f>IFERROR(VLOOKUP(tbl_HRMaster[[#This Row],[EmployeeID]],tbl_ManagerSurvey[[EmployeeID]:[PerformanceRating]],3,FALSE),"Not Found")</f>
        <v>3</v>
      </c>
      <c r="AB1685" s="5" t="str">
        <f>IF(tbl_HRMaster[[#This Row],[Attrition]]="Yes","Left","Active")</f>
        <v>Active</v>
      </c>
      <c r="AC1685" s="5" t="str">
        <f>_xlfn.IFS(tbl_HRMaster[[#This Row],[Age]]&lt;25,"Under 25",tbl_HRMaster[[#This Row],[Age]]&lt;35,"25-34",tbl_HRMaster[[#This Row],[Age]]&lt;45,"35-44",tbl_HRMaster[[#This Row],[Age]]&lt;55,"45-54",TRUE,"Above 54")</f>
        <v>35-44</v>
      </c>
      <c r="AD1685" s="5" t="str">
        <f>_xlfn.IFS(
tbl_HRMaster[[#This Row],[YearsAtCompany]]&lt;2,"&lt; 2 Years",
tbl_HRMaster[[#This Row],[YearsAtCompany]]&lt;5,"2-4 Years",
tbl_HRMaster[[#This Row],[YearsAtCompany]]&lt;10,"5-9 Years",
TRUE,"10+ Years"
)</f>
        <v>10+ Years</v>
      </c>
      <c r="AE1685" s="5">
        <f>IF(tbl_HRMaster[[#This Row],[Attrition]]="Yes",1,0)</f>
        <v>0</v>
      </c>
    </row>
    <row r="1686" spans="1:31" x14ac:dyDescent="0.25">
      <c r="A1686">
        <v>38</v>
      </c>
      <c r="B1686" t="s">
        <v>21</v>
      </c>
      <c r="C1686" t="s">
        <v>22</v>
      </c>
      <c r="D1686" t="s">
        <v>30</v>
      </c>
      <c r="E1686">
        <v>5</v>
      </c>
      <c r="F1686">
        <v>2</v>
      </c>
      <c r="G1686" t="s">
        <v>24</v>
      </c>
      <c r="H1686">
        <v>2990</v>
      </c>
      <c r="I1686" t="s">
        <v>25</v>
      </c>
      <c r="J1686">
        <v>3</v>
      </c>
      <c r="K1686" t="s">
        <v>31</v>
      </c>
      <c r="L1686" t="s">
        <v>27</v>
      </c>
      <c r="M1686">
        <v>63840</v>
      </c>
      <c r="N1686">
        <v>3</v>
      </c>
      <c r="O1686">
        <v>19</v>
      </c>
      <c r="P1686">
        <v>2</v>
      </c>
      <c r="Q1686">
        <v>19</v>
      </c>
      <c r="R1686">
        <v>4</v>
      </c>
      <c r="S1686">
        <v>10</v>
      </c>
      <c r="T1686">
        <v>0</v>
      </c>
      <c r="U1686">
        <v>1</v>
      </c>
      <c r="V1686">
        <f>COUNTIF(tbl_HRMaster[EmployeeID],tbl_HRMaster[[#This Row],[EmployeeID]])</f>
        <v>1</v>
      </c>
      <c r="W1686">
        <f>IFERROR(INDEX(tbl_EmployeeSurvey[EnvironmentSatisfaction],MATCH(tbl_HRMaster[[#This Row],[EmployeeID]],tbl_EmployeeSurvey[EmployeeID],0)),"Not Found")</f>
        <v>1</v>
      </c>
      <c r="X1686">
        <f>IFERROR(INDEX(tbl_EmployeeSurvey[JobSatisfaction],MATCH(tbl_HRMaster[[#This Row],[EmployeeID]],tbl_EmployeeSurvey[EmployeeID],0)),"Not Found")</f>
        <v>2</v>
      </c>
      <c r="Y1686" s="5">
        <f>IFERROR(INDEX(tbl_EmployeeSurvey[WorkLifeBalance],MATCH(tbl_HRMaster[[#This Row],[EmployeeID]],tbl_EmployeeSurvey[EmployeeID],0)),"Not Found")</f>
        <v>3</v>
      </c>
      <c r="Z1686" s="5">
        <f>IFERROR(VLOOKUP(tbl_HRMaster[[#This Row],[EmployeeID]],tbl_ManagerSurvey[[EmployeeID]:[PerformanceRating]],2,FALSE),"Not Found")</f>
        <v>2</v>
      </c>
      <c r="AA1686" s="5">
        <f>IFERROR(VLOOKUP(tbl_HRMaster[[#This Row],[EmployeeID]],tbl_ManagerSurvey[[EmployeeID]:[PerformanceRating]],3,FALSE),"Not Found")</f>
        <v>3</v>
      </c>
      <c r="AB1686" s="5" t="str">
        <f>IF(tbl_HRMaster[[#This Row],[Attrition]]="Yes","Left","Active")</f>
        <v>Active</v>
      </c>
      <c r="AC1686" s="5" t="str">
        <f>_xlfn.IFS(tbl_HRMaster[[#This Row],[Age]]&lt;25,"Under 25",tbl_HRMaster[[#This Row],[Age]]&lt;35,"25-34",tbl_HRMaster[[#This Row],[Age]]&lt;45,"35-44",tbl_HRMaster[[#This Row],[Age]]&lt;55,"45-54",TRUE,"Above 54")</f>
        <v>35-44</v>
      </c>
      <c r="AD1686" s="5" t="str">
        <f>_xlfn.IFS(
tbl_HRMaster[[#This Row],[YearsAtCompany]]&lt;2,"&lt; 2 Years",
tbl_HRMaster[[#This Row],[YearsAtCompany]]&lt;5,"2-4 Years",
tbl_HRMaster[[#This Row],[YearsAtCompany]]&lt;10,"5-9 Years",
TRUE,"10+ Years"
)</f>
        <v>10+ Years</v>
      </c>
      <c r="AE1686" s="5">
        <f>IF(tbl_HRMaster[[#This Row],[Attrition]]="Yes",1,0)</f>
        <v>0</v>
      </c>
    </row>
    <row r="1687" spans="1:31" x14ac:dyDescent="0.25">
      <c r="A1687">
        <v>54</v>
      </c>
      <c r="B1687" t="s">
        <v>21</v>
      </c>
      <c r="C1687" t="s">
        <v>22</v>
      </c>
      <c r="D1687" t="s">
        <v>23</v>
      </c>
      <c r="E1687">
        <v>23</v>
      </c>
      <c r="F1687">
        <v>3</v>
      </c>
      <c r="G1687" t="s">
        <v>38</v>
      </c>
      <c r="H1687">
        <v>471</v>
      </c>
      <c r="I1687" t="s">
        <v>25</v>
      </c>
      <c r="J1687">
        <v>1</v>
      </c>
      <c r="K1687" t="s">
        <v>40</v>
      </c>
      <c r="L1687" t="s">
        <v>27</v>
      </c>
      <c r="M1687">
        <v>136030</v>
      </c>
      <c r="N1687">
        <v>8</v>
      </c>
      <c r="O1687">
        <v>13</v>
      </c>
      <c r="P1687">
        <v>1</v>
      </c>
      <c r="Q1687">
        <v>22</v>
      </c>
      <c r="R1687">
        <v>2</v>
      </c>
      <c r="S1687">
        <v>10</v>
      </c>
      <c r="T1687">
        <v>0</v>
      </c>
      <c r="U1687">
        <v>8</v>
      </c>
      <c r="V1687">
        <f>COUNTIF(tbl_HRMaster[EmployeeID],tbl_HRMaster[[#This Row],[EmployeeID]])</f>
        <v>1</v>
      </c>
      <c r="W1687">
        <f>IFERROR(INDEX(tbl_EmployeeSurvey[EnvironmentSatisfaction],MATCH(tbl_HRMaster[[#This Row],[EmployeeID]],tbl_EmployeeSurvey[EmployeeID],0)),"Not Found")</f>
        <v>3</v>
      </c>
      <c r="X1687">
        <f>IFERROR(INDEX(tbl_EmployeeSurvey[JobSatisfaction],MATCH(tbl_HRMaster[[#This Row],[EmployeeID]],tbl_EmployeeSurvey[EmployeeID],0)),"Not Found")</f>
        <v>3</v>
      </c>
      <c r="Y1687" s="5">
        <f>IFERROR(INDEX(tbl_EmployeeSurvey[WorkLifeBalance],MATCH(tbl_HRMaster[[#This Row],[EmployeeID]],tbl_EmployeeSurvey[EmployeeID],0)),"Not Found")</f>
        <v>3</v>
      </c>
      <c r="Z1687" s="5">
        <f>IFERROR(VLOOKUP(tbl_HRMaster[[#This Row],[EmployeeID]],tbl_ManagerSurvey[[EmployeeID]:[PerformanceRating]],2,FALSE),"Not Found")</f>
        <v>3</v>
      </c>
      <c r="AA1687" s="5">
        <f>IFERROR(VLOOKUP(tbl_HRMaster[[#This Row],[EmployeeID]],tbl_ManagerSurvey[[EmployeeID]:[PerformanceRating]],3,FALSE),"Not Found")</f>
        <v>3</v>
      </c>
      <c r="AB1687" s="5" t="str">
        <f>IF(tbl_HRMaster[[#This Row],[Attrition]]="Yes","Left","Active")</f>
        <v>Active</v>
      </c>
      <c r="AC1687" s="5" t="str">
        <f>_xlfn.IFS(tbl_HRMaster[[#This Row],[Age]]&lt;25,"Under 25",tbl_HRMaster[[#This Row],[Age]]&lt;35,"25-34",tbl_HRMaster[[#This Row],[Age]]&lt;45,"35-44",tbl_HRMaster[[#This Row],[Age]]&lt;55,"45-54",TRUE,"Above 54")</f>
        <v>45-54</v>
      </c>
      <c r="AD1687" s="5" t="str">
        <f>_xlfn.IFS(
tbl_HRMaster[[#This Row],[YearsAtCompany]]&lt;2,"&lt; 2 Years",
tbl_HRMaster[[#This Row],[YearsAtCompany]]&lt;5,"2-4 Years",
tbl_HRMaster[[#This Row],[YearsAtCompany]]&lt;10,"5-9 Years",
TRUE,"10+ Years"
)</f>
        <v>10+ Years</v>
      </c>
      <c r="AE1687" s="5">
        <f>IF(tbl_HRMaster[[#This Row],[Attrition]]="Yes",1,0)</f>
        <v>0</v>
      </c>
    </row>
    <row r="1688" spans="1:31" x14ac:dyDescent="0.25">
      <c r="A1688">
        <v>54</v>
      </c>
      <c r="B1688" t="s">
        <v>21</v>
      </c>
      <c r="C1688" t="s">
        <v>22</v>
      </c>
      <c r="D1688" t="s">
        <v>23</v>
      </c>
      <c r="E1688">
        <v>23</v>
      </c>
      <c r="F1688">
        <v>3</v>
      </c>
      <c r="G1688" t="s">
        <v>38</v>
      </c>
      <c r="H1688">
        <v>1941</v>
      </c>
      <c r="I1688" t="s">
        <v>25</v>
      </c>
      <c r="J1688">
        <v>1</v>
      </c>
      <c r="K1688" t="s">
        <v>40</v>
      </c>
      <c r="L1688" t="s">
        <v>27</v>
      </c>
      <c r="M1688">
        <v>136030</v>
      </c>
      <c r="N1688">
        <v>8</v>
      </c>
      <c r="O1688">
        <v>13</v>
      </c>
      <c r="P1688">
        <v>1</v>
      </c>
      <c r="Q1688">
        <v>22</v>
      </c>
      <c r="R1688">
        <v>2</v>
      </c>
      <c r="S1688">
        <v>10</v>
      </c>
      <c r="T1688">
        <v>0</v>
      </c>
      <c r="U1688">
        <v>8</v>
      </c>
      <c r="V1688">
        <f>COUNTIF(tbl_HRMaster[EmployeeID],tbl_HRMaster[[#This Row],[EmployeeID]])</f>
        <v>1</v>
      </c>
      <c r="W1688">
        <f>IFERROR(INDEX(tbl_EmployeeSurvey[EnvironmentSatisfaction],MATCH(tbl_HRMaster[[#This Row],[EmployeeID]],tbl_EmployeeSurvey[EmployeeID],0)),"Not Found")</f>
        <v>3</v>
      </c>
      <c r="X1688">
        <f>IFERROR(INDEX(tbl_EmployeeSurvey[JobSatisfaction],MATCH(tbl_HRMaster[[#This Row],[EmployeeID]],tbl_EmployeeSurvey[EmployeeID],0)),"Not Found")</f>
        <v>3</v>
      </c>
      <c r="Y1688" s="5">
        <f>IFERROR(INDEX(tbl_EmployeeSurvey[WorkLifeBalance],MATCH(tbl_HRMaster[[#This Row],[EmployeeID]],tbl_EmployeeSurvey[EmployeeID],0)),"Not Found")</f>
        <v>3</v>
      </c>
      <c r="Z1688" s="5">
        <f>IFERROR(VLOOKUP(tbl_HRMaster[[#This Row],[EmployeeID]],tbl_ManagerSurvey[[EmployeeID]:[PerformanceRating]],2,FALSE),"Not Found")</f>
        <v>3</v>
      </c>
      <c r="AA1688" s="5">
        <f>IFERROR(VLOOKUP(tbl_HRMaster[[#This Row],[EmployeeID]],tbl_ManagerSurvey[[EmployeeID]:[PerformanceRating]],3,FALSE),"Not Found")</f>
        <v>3</v>
      </c>
      <c r="AB1688" s="5" t="str">
        <f>IF(tbl_HRMaster[[#This Row],[Attrition]]="Yes","Left","Active")</f>
        <v>Active</v>
      </c>
      <c r="AC1688" s="5" t="str">
        <f>_xlfn.IFS(tbl_HRMaster[[#This Row],[Age]]&lt;25,"Under 25",tbl_HRMaster[[#This Row],[Age]]&lt;35,"25-34",tbl_HRMaster[[#This Row],[Age]]&lt;45,"35-44",tbl_HRMaster[[#This Row],[Age]]&lt;55,"45-54",TRUE,"Above 54")</f>
        <v>45-54</v>
      </c>
      <c r="AD1688" s="5" t="str">
        <f>_xlfn.IFS(
tbl_HRMaster[[#This Row],[YearsAtCompany]]&lt;2,"&lt; 2 Years",
tbl_HRMaster[[#This Row],[YearsAtCompany]]&lt;5,"2-4 Years",
tbl_HRMaster[[#This Row],[YearsAtCompany]]&lt;10,"5-9 Years",
TRUE,"10+ Years"
)</f>
        <v>10+ Years</v>
      </c>
      <c r="AE1688" s="5">
        <f>IF(tbl_HRMaster[[#This Row],[Attrition]]="Yes",1,0)</f>
        <v>0</v>
      </c>
    </row>
    <row r="1689" spans="1:31" x14ac:dyDescent="0.25">
      <c r="A1689">
        <v>54</v>
      </c>
      <c r="B1689" t="s">
        <v>21</v>
      </c>
      <c r="C1689" t="s">
        <v>22</v>
      </c>
      <c r="D1689" t="s">
        <v>23</v>
      </c>
      <c r="E1689">
        <v>23</v>
      </c>
      <c r="F1689">
        <v>3</v>
      </c>
      <c r="G1689" t="s">
        <v>38</v>
      </c>
      <c r="H1689">
        <v>3411</v>
      </c>
      <c r="I1689" t="s">
        <v>25</v>
      </c>
      <c r="J1689">
        <v>1</v>
      </c>
      <c r="K1689" t="s">
        <v>40</v>
      </c>
      <c r="L1689" t="s">
        <v>27</v>
      </c>
      <c r="M1689">
        <v>136030</v>
      </c>
      <c r="N1689">
        <v>8</v>
      </c>
      <c r="O1689">
        <v>13</v>
      </c>
      <c r="P1689">
        <v>1</v>
      </c>
      <c r="Q1689">
        <v>22</v>
      </c>
      <c r="R1689">
        <v>2</v>
      </c>
      <c r="S1689">
        <v>10</v>
      </c>
      <c r="T1689">
        <v>0</v>
      </c>
      <c r="U1689">
        <v>8</v>
      </c>
      <c r="V1689">
        <f>COUNTIF(tbl_HRMaster[EmployeeID],tbl_HRMaster[[#This Row],[EmployeeID]])</f>
        <v>1</v>
      </c>
      <c r="W1689">
        <f>IFERROR(INDEX(tbl_EmployeeSurvey[EnvironmentSatisfaction],MATCH(tbl_HRMaster[[#This Row],[EmployeeID]],tbl_EmployeeSurvey[EmployeeID],0)),"Not Found")</f>
        <v>3</v>
      </c>
      <c r="X1689">
        <f>IFERROR(INDEX(tbl_EmployeeSurvey[JobSatisfaction],MATCH(tbl_HRMaster[[#This Row],[EmployeeID]],tbl_EmployeeSurvey[EmployeeID],0)),"Not Found")</f>
        <v>3</v>
      </c>
      <c r="Y1689" s="5">
        <f>IFERROR(INDEX(tbl_EmployeeSurvey[WorkLifeBalance],MATCH(tbl_HRMaster[[#This Row],[EmployeeID]],tbl_EmployeeSurvey[EmployeeID],0)),"Not Found")</f>
        <v>3</v>
      </c>
      <c r="Z1689" s="5">
        <f>IFERROR(VLOOKUP(tbl_HRMaster[[#This Row],[EmployeeID]],tbl_ManagerSurvey[[EmployeeID]:[PerformanceRating]],2,FALSE),"Not Found")</f>
        <v>3</v>
      </c>
      <c r="AA1689" s="5">
        <f>IFERROR(VLOOKUP(tbl_HRMaster[[#This Row],[EmployeeID]],tbl_ManagerSurvey[[EmployeeID]:[PerformanceRating]],3,FALSE),"Not Found")</f>
        <v>3</v>
      </c>
      <c r="AB1689" s="5" t="str">
        <f>IF(tbl_HRMaster[[#This Row],[Attrition]]="Yes","Left","Active")</f>
        <v>Active</v>
      </c>
      <c r="AC1689" s="5" t="str">
        <f>_xlfn.IFS(tbl_HRMaster[[#This Row],[Age]]&lt;25,"Under 25",tbl_HRMaster[[#This Row],[Age]]&lt;35,"25-34",tbl_HRMaster[[#This Row],[Age]]&lt;45,"35-44",tbl_HRMaster[[#This Row],[Age]]&lt;55,"45-54",TRUE,"Above 54")</f>
        <v>45-54</v>
      </c>
      <c r="AD1689" s="5" t="str">
        <f>_xlfn.IFS(
tbl_HRMaster[[#This Row],[YearsAtCompany]]&lt;2,"&lt; 2 Years",
tbl_HRMaster[[#This Row],[YearsAtCompany]]&lt;5,"2-4 Years",
tbl_HRMaster[[#This Row],[YearsAtCompany]]&lt;10,"5-9 Years",
TRUE,"10+ Years"
)</f>
        <v>10+ Years</v>
      </c>
      <c r="AE1689" s="5">
        <f>IF(tbl_HRMaster[[#This Row],[Attrition]]="Yes",1,0)</f>
        <v>0</v>
      </c>
    </row>
    <row r="1690" spans="1:31" x14ac:dyDescent="0.25">
      <c r="A1690">
        <v>54</v>
      </c>
      <c r="B1690" t="s">
        <v>21</v>
      </c>
      <c r="C1690" t="s">
        <v>22</v>
      </c>
      <c r="D1690" t="s">
        <v>30</v>
      </c>
      <c r="E1690">
        <v>9</v>
      </c>
      <c r="F1690">
        <v>4</v>
      </c>
      <c r="G1690" t="s">
        <v>24</v>
      </c>
      <c r="H1690">
        <v>637</v>
      </c>
      <c r="I1690" t="s">
        <v>34</v>
      </c>
      <c r="J1690">
        <v>2</v>
      </c>
      <c r="K1690" t="s">
        <v>35</v>
      </c>
      <c r="L1690" t="s">
        <v>27</v>
      </c>
      <c r="M1690">
        <v>20930</v>
      </c>
      <c r="N1690">
        <v>3</v>
      </c>
      <c r="O1690">
        <v>19</v>
      </c>
      <c r="P1690">
        <v>0</v>
      </c>
      <c r="Q1690">
        <v>36</v>
      </c>
      <c r="R1690">
        <v>2</v>
      </c>
      <c r="S1690">
        <v>10</v>
      </c>
      <c r="T1690">
        <v>0</v>
      </c>
      <c r="U1690">
        <v>9</v>
      </c>
      <c r="V1690">
        <f>COUNTIF(tbl_HRMaster[EmployeeID],tbl_HRMaster[[#This Row],[EmployeeID]])</f>
        <v>1</v>
      </c>
      <c r="W1690">
        <f>IFERROR(INDEX(tbl_EmployeeSurvey[EnvironmentSatisfaction],MATCH(tbl_HRMaster[[#This Row],[EmployeeID]],tbl_EmployeeSurvey[EmployeeID],0)),"Not Found")</f>
        <v>4</v>
      </c>
      <c r="X1690">
        <f>IFERROR(INDEX(tbl_EmployeeSurvey[JobSatisfaction],MATCH(tbl_HRMaster[[#This Row],[EmployeeID]],tbl_EmployeeSurvey[EmployeeID],0)),"Not Found")</f>
        <v>4</v>
      </c>
      <c r="Y1690" s="5">
        <f>IFERROR(INDEX(tbl_EmployeeSurvey[WorkLifeBalance],MATCH(tbl_HRMaster[[#This Row],[EmployeeID]],tbl_EmployeeSurvey[EmployeeID],0)),"Not Found")</f>
        <v>3</v>
      </c>
      <c r="Z1690" s="5">
        <f>IFERROR(VLOOKUP(tbl_HRMaster[[#This Row],[EmployeeID]],tbl_ManagerSurvey[[EmployeeID]:[PerformanceRating]],2,FALSE),"Not Found")</f>
        <v>3</v>
      </c>
      <c r="AA1690" s="5">
        <f>IFERROR(VLOOKUP(tbl_HRMaster[[#This Row],[EmployeeID]],tbl_ManagerSurvey[[EmployeeID]:[PerformanceRating]],3,FALSE),"Not Found")</f>
        <v>3</v>
      </c>
      <c r="AB1690" s="5" t="str">
        <f>IF(tbl_HRMaster[[#This Row],[Attrition]]="Yes","Left","Active")</f>
        <v>Active</v>
      </c>
      <c r="AC1690" s="5" t="str">
        <f>_xlfn.IFS(tbl_HRMaster[[#This Row],[Age]]&lt;25,"Under 25",tbl_HRMaster[[#This Row],[Age]]&lt;35,"25-34",tbl_HRMaster[[#This Row],[Age]]&lt;45,"35-44",tbl_HRMaster[[#This Row],[Age]]&lt;55,"45-54",TRUE,"Above 54")</f>
        <v>45-54</v>
      </c>
      <c r="AD1690" s="5" t="str">
        <f>_xlfn.IFS(
tbl_HRMaster[[#This Row],[YearsAtCompany]]&lt;2,"&lt; 2 Years",
tbl_HRMaster[[#This Row],[YearsAtCompany]]&lt;5,"2-4 Years",
tbl_HRMaster[[#This Row],[YearsAtCompany]]&lt;10,"5-9 Years",
TRUE,"10+ Years"
)</f>
        <v>10+ Years</v>
      </c>
      <c r="AE1690" s="5">
        <f>IF(tbl_HRMaster[[#This Row],[Attrition]]="Yes",1,0)</f>
        <v>0</v>
      </c>
    </row>
    <row r="1691" spans="1:31" x14ac:dyDescent="0.25">
      <c r="A1691">
        <v>54</v>
      </c>
      <c r="B1691" t="s">
        <v>21</v>
      </c>
      <c r="C1691" t="s">
        <v>22</v>
      </c>
      <c r="D1691" t="s">
        <v>30</v>
      </c>
      <c r="E1691">
        <v>9</v>
      </c>
      <c r="F1691">
        <v>4</v>
      </c>
      <c r="G1691" t="s">
        <v>24</v>
      </c>
      <c r="H1691">
        <v>2107</v>
      </c>
      <c r="I1691" t="s">
        <v>34</v>
      </c>
      <c r="J1691">
        <v>2</v>
      </c>
      <c r="K1691" t="s">
        <v>35</v>
      </c>
      <c r="L1691" t="s">
        <v>27</v>
      </c>
      <c r="M1691">
        <v>20930</v>
      </c>
      <c r="N1691">
        <v>3</v>
      </c>
      <c r="O1691">
        <v>19</v>
      </c>
      <c r="P1691">
        <v>0</v>
      </c>
      <c r="Q1691">
        <v>36</v>
      </c>
      <c r="R1691">
        <v>2</v>
      </c>
      <c r="S1691">
        <v>10</v>
      </c>
      <c r="T1691">
        <v>0</v>
      </c>
      <c r="U1691">
        <v>9</v>
      </c>
      <c r="V1691">
        <f>COUNTIF(tbl_HRMaster[EmployeeID],tbl_HRMaster[[#This Row],[EmployeeID]])</f>
        <v>1</v>
      </c>
      <c r="W1691">
        <f>IFERROR(INDEX(tbl_EmployeeSurvey[EnvironmentSatisfaction],MATCH(tbl_HRMaster[[#This Row],[EmployeeID]],tbl_EmployeeSurvey[EmployeeID],0)),"Not Found")</f>
        <v>4</v>
      </c>
      <c r="X1691">
        <f>IFERROR(INDEX(tbl_EmployeeSurvey[JobSatisfaction],MATCH(tbl_HRMaster[[#This Row],[EmployeeID]],tbl_EmployeeSurvey[EmployeeID],0)),"Not Found")</f>
        <v>4</v>
      </c>
      <c r="Y1691" s="5">
        <f>IFERROR(INDEX(tbl_EmployeeSurvey[WorkLifeBalance],MATCH(tbl_HRMaster[[#This Row],[EmployeeID]],tbl_EmployeeSurvey[EmployeeID],0)),"Not Found")</f>
        <v>3</v>
      </c>
      <c r="Z1691" s="5">
        <f>IFERROR(VLOOKUP(tbl_HRMaster[[#This Row],[EmployeeID]],tbl_ManagerSurvey[[EmployeeID]:[PerformanceRating]],2,FALSE),"Not Found")</f>
        <v>3</v>
      </c>
      <c r="AA1691" s="5">
        <f>IFERROR(VLOOKUP(tbl_HRMaster[[#This Row],[EmployeeID]],tbl_ManagerSurvey[[EmployeeID]:[PerformanceRating]],3,FALSE),"Not Found")</f>
        <v>3</v>
      </c>
      <c r="AB1691" s="5" t="str">
        <f>IF(tbl_HRMaster[[#This Row],[Attrition]]="Yes","Left","Active")</f>
        <v>Active</v>
      </c>
      <c r="AC1691" s="5" t="str">
        <f>_xlfn.IFS(tbl_HRMaster[[#This Row],[Age]]&lt;25,"Under 25",tbl_HRMaster[[#This Row],[Age]]&lt;35,"25-34",tbl_HRMaster[[#This Row],[Age]]&lt;45,"35-44",tbl_HRMaster[[#This Row],[Age]]&lt;55,"45-54",TRUE,"Above 54")</f>
        <v>45-54</v>
      </c>
      <c r="AD1691" s="5" t="str">
        <f>_xlfn.IFS(
tbl_HRMaster[[#This Row],[YearsAtCompany]]&lt;2,"&lt; 2 Years",
tbl_HRMaster[[#This Row],[YearsAtCompany]]&lt;5,"2-4 Years",
tbl_HRMaster[[#This Row],[YearsAtCompany]]&lt;10,"5-9 Years",
TRUE,"10+ Years"
)</f>
        <v>10+ Years</v>
      </c>
      <c r="AE1691" s="5">
        <f>IF(tbl_HRMaster[[#This Row],[Attrition]]="Yes",1,0)</f>
        <v>0</v>
      </c>
    </row>
    <row r="1692" spans="1:31" x14ac:dyDescent="0.25">
      <c r="A1692">
        <v>54</v>
      </c>
      <c r="B1692" t="s">
        <v>21</v>
      </c>
      <c r="C1692" t="s">
        <v>22</v>
      </c>
      <c r="D1692" t="s">
        <v>30</v>
      </c>
      <c r="E1692">
        <v>9</v>
      </c>
      <c r="F1692">
        <v>4</v>
      </c>
      <c r="G1692" t="s">
        <v>24</v>
      </c>
      <c r="H1692">
        <v>3577</v>
      </c>
      <c r="I1692" t="s">
        <v>34</v>
      </c>
      <c r="J1692">
        <v>2</v>
      </c>
      <c r="K1692" t="s">
        <v>35</v>
      </c>
      <c r="L1692" t="s">
        <v>27</v>
      </c>
      <c r="M1692">
        <v>20930</v>
      </c>
      <c r="N1692">
        <v>3</v>
      </c>
      <c r="O1692">
        <v>19</v>
      </c>
      <c r="P1692">
        <v>0</v>
      </c>
      <c r="Q1692">
        <v>36</v>
      </c>
      <c r="R1692">
        <v>2</v>
      </c>
      <c r="S1692">
        <v>10</v>
      </c>
      <c r="T1692">
        <v>0</v>
      </c>
      <c r="U1692">
        <v>9</v>
      </c>
      <c r="V1692">
        <f>COUNTIF(tbl_HRMaster[EmployeeID],tbl_HRMaster[[#This Row],[EmployeeID]])</f>
        <v>1</v>
      </c>
      <c r="W1692">
        <f>IFERROR(INDEX(tbl_EmployeeSurvey[EnvironmentSatisfaction],MATCH(tbl_HRMaster[[#This Row],[EmployeeID]],tbl_EmployeeSurvey[EmployeeID],0)),"Not Found")</f>
        <v>4</v>
      </c>
      <c r="X1692">
        <f>IFERROR(INDEX(tbl_EmployeeSurvey[JobSatisfaction],MATCH(tbl_HRMaster[[#This Row],[EmployeeID]],tbl_EmployeeSurvey[EmployeeID],0)),"Not Found")</f>
        <v>4</v>
      </c>
      <c r="Y1692" s="5">
        <f>IFERROR(INDEX(tbl_EmployeeSurvey[WorkLifeBalance],MATCH(tbl_HRMaster[[#This Row],[EmployeeID]],tbl_EmployeeSurvey[EmployeeID],0)),"Not Found")</f>
        <v>3</v>
      </c>
      <c r="Z1692" s="5">
        <f>IFERROR(VLOOKUP(tbl_HRMaster[[#This Row],[EmployeeID]],tbl_ManagerSurvey[[EmployeeID]:[PerformanceRating]],2,FALSE),"Not Found")</f>
        <v>3</v>
      </c>
      <c r="AA1692" s="5">
        <f>IFERROR(VLOOKUP(tbl_HRMaster[[#This Row],[EmployeeID]],tbl_ManagerSurvey[[EmployeeID]:[PerformanceRating]],3,FALSE),"Not Found")</f>
        <v>3</v>
      </c>
      <c r="AB1692" s="5" t="str">
        <f>IF(tbl_HRMaster[[#This Row],[Attrition]]="Yes","Left","Active")</f>
        <v>Active</v>
      </c>
      <c r="AC1692" s="5" t="str">
        <f>_xlfn.IFS(tbl_HRMaster[[#This Row],[Age]]&lt;25,"Under 25",tbl_HRMaster[[#This Row],[Age]]&lt;35,"25-34",tbl_HRMaster[[#This Row],[Age]]&lt;45,"35-44",tbl_HRMaster[[#This Row],[Age]]&lt;55,"45-54",TRUE,"Above 54")</f>
        <v>45-54</v>
      </c>
      <c r="AD1692" s="5" t="str">
        <f>_xlfn.IFS(
tbl_HRMaster[[#This Row],[YearsAtCompany]]&lt;2,"&lt; 2 Years",
tbl_HRMaster[[#This Row],[YearsAtCompany]]&lt;5,"2-4 Years",
tbl_HRMaster[[#This Row],[YearsAtCompany]]&lt;10,"5-9 Years",
TRUE,"10+ Years"
)</f>
        <v>10+ Years</v>
      </c>
      <c r="AE1692" s="5">
        <f>IF(tbl_HRMaster[[#This Row],[Attrition]]="Yes",1,0)</f>
        <v>0</v>
      </c>
    </row>
    <row r="1693" spans="1:31" x14ac:dyDescent="0.25">
      <c r="A1693">
        <v>39</v>
      </c>
      <c r="B1693" t="s">
        <v>21</v>
      </c>
      <c r="C1693" t="s">
        <v>22</v>
      </c>
      <c r="D1693" t="s">
        <v>23</v>
      </c>
      <c r="E1693">
        <v>2</v>
      </c>
      <c r="F1693">
        <v>4</v>
      </c>
      <c r="G1693" t="s">
        <v>24</v>
      </c>
      <c r="H1693">
        <v>2368</v>
      </c>
      <c r="I1693" t="s">
        <v>34</v>
      </c>
      <c r="J1693">
        <v>1</v>
      </c>
      <c r="K1693" t="s">
        <v>40</v>
      </c>
      <c r="L1693" t="s">
        <v>41</v>
      </c>
      <c r="M1693">
        <v>72640</v>
      </c>
      <c r="N1693">
        <v>0</v>
      </c>
      <c r="O1693">
        <v>17</v>
      </c>
      <c r="P1693">
        <v>0</v>
      </c>
      <c r="Q1693">
        <v>10</v>
      </c>
      <c r="R1693">
        <v>5</v>
      </c>
      <c r="S1693">
        <v>10</v>
      </c>
      <c r="T1693">
        <v>0</v>
      </c>
      <c r="U1693">
        <v>7</v>
      </c>
      <c r="V1693">
        <f>COUNTIF(tbl_HRMaster[EmployeeID],tbl_HRMaster[[#This Row],[EmployeeID]])</f>
        <v>1</v>
      </c>
      <c r="W1693">
        <f>IFERROR(INDEX(tbl_EmployeeSurvey[EnvironmentSatisfaction],MATCH(tbl_HRMaster[[#This Row],[EmployeeID]],tbl_EmployeeSurvey[EmployeeID],0)),"Not Found")</f>
        <v>3</v>
      </c>
      <c r="X1693">
        <f>IFERROR(INDEX(tbl_EmployeeSurvey[JobSatisfaction],MATCH(tbl_HRMaster[[#This Row],[EmployeeID]],tbl_EmployeeSurvey[EmployeeID],0)),"Not Found")</f>
        <v>3</v>
      </c>
      <c r="Y1693" s="5">
        <f>IFERROR(INDEX(tbl_EmployeeSurvey[WorkLifeBalance],MATCH(tbl_HRMaster[[#This Row],[EmployeeID]],tbl_EmployeeSurvey[EmployeeID],0)),"Not Found")</f>
        <v>3</v>
      </c>
      <c r="Z1693" s="5">
        <f>IFERROR(VLOOKUP(tbl_HRMaster[[#This Row],[EmployeeID]],tbl_ManagerSurvey[[EmployeeID]:[PerformanceRating]],2,FALSE),"Not Found")</f>
        <v>3</v>
      </c>
      <c r="AA1693" s="5">
        <f>IFERROR(VLOOKUP(tbl_HRMaster[[#This Row],[EmployeeID]],tbl_ManagerSurvey[[EmployeeID]:[PerformanceRating]],3,FALSE),"Not Found")</f>
        <v>3</v>
      </c>
      <c r="AB1693" s="5" t="str">
        <f>IF(tbl_HRMaster[[#This Row],[Attrition]]="Yes","Left","Active")</f>
        <v>Active</v>
      </c>
      <c r="AC1693" s="5" t="str">
        <f>_xlfn.IFS(tbl_HRMaster[[#This Row],[Age]]&lt;25,"Under 25",tbl_HRMaster[[#This Row],[Age]]&lt;35,"25-34",tbl_HRMaster[[#This Row],[Age]]&lt;45,"35-44",tbl_HRMaster[[#This Row],[Age]]&lt;55,"45-54",TRUE,"Above 54")</f>
        <v>35-44</v>
      </c>
      <c r="AD1693" s="5" t="str">
        <f>_xlfn.IFS(
tbl_HRMaster[[#This Row],[YearsAtCompany]]&lt;2,"&lt; 2 Years",
tbl_HRMaster[[#This Row],[YearsAtCompany]]&lt;5,"2-4 Years",
tbl_HRMaster[[#This Row],[YearsAtCompany]]&lt;10,"5-9 Years",
TRUE,"10+ Years"
)</f>
        <v>10+ Years</v>
      </c>
      <c r="AE1693" s="5">
        <f>IF(tbl_HRMaster[[#This Row],[Attrition]]="Yes",1,0)</f>
        <v>0</v>
      </c>
    </row>
    <row r="1694" spans="1:31" x14ac:dyDescent="0.25">
      <c r="A1694">
        <v>36</v>
      </c>
      <c r="B1694" t="s">
        <v>21</v>
      </c>
      <c r="C1694" t="s">
        <v>29</v>
      </c>
      <c r="D1694" t="s">
        <v>23</v>
      </c>
      <c r="E1694">
        <v>5</v>
      </c>
      <c r="F1694">
        <v>2</v>
      </c>
      <c r="G1694" t="s">
        <v>45</v>
      </c>
      <c r="H1694">
        <v>643</v>
      </c>
      <c r="I1694" t="s">
        <v>25</v>
      </c>
      <c r="J1694">
        <v>1</v>
      </c>
      <c r="K1694" t="s">
        <v>40</v>
      </c>
      <c r="L1694" t="s">
        <v>27</v>
      </c>
      <c r="M1694">
        <v>47170</v>
      </c>
      <c r="N1694">
        <v>1</v>
      </c>
      <c r="O1694">
        <v>19</v>
      </c>
      <c r="P1694">
        <v>1</v>
      </c>
      <c r="Q1694">
        <v>12</v>
      </c>
      <c r="R1694">
        <v>3</v>
      </c>
      <c r="S1694">
        <v>11</v>
      </c>
      <c r="T1694">
        <v>0</v>
      </c>
      <c r="U1694">
        <v>7</v>
      </c>
      <c r="V1694">
        <f>COUNTIF(tbl_HRMaster[EmployeeID],tbl_HRMaster[[#This Row],[EmployeeID]])</f>
        <v>1</v>
      </c>
      <c r="W1694">
        <f>IFERROR(INDEX(tbl_EmployeeSurvey[EnvironmentSatisfaction],MATCH(tbl_HRMaster[[#This Row],[EmployeeID]],tbl_EmployeeSurvey[EmployeeID],0)),"Not Found")</f>
        <v>3</v>
      </c>
      <c r="X1694">
        <f>IFERROR(INDEX(tbl_EmployeeSurvey[JobSatisfaction],MATCH(tbl_HRMaster[[#This Row],[EmployeeID]],tbl_EmployeeSurvey[EmployeeID],0)),"Not Found")</f>
        <v>2</v>
      </c>
      <c r="Y1694" s="5">
        <f>IFERROR(INDEX(tbl_EmployeeSurvey[WorkLifeBalance],MATCH(tbl_HRMaster[[#This Row],[EmployeeID]],tbl_EmployeeSurvey[EmployeeID],0)),"Not Found")</f>
        <v>2</v>
      </c>
      <c r="Z1694" s="5">
        <f>IFERROR(VLOOKUP(tbl_HRMaster[[#This Row],[EmployeeID]],tbl_ManagerSurvey[[EmployeeID]:[PerformanceRating]],2,FALSE),"Not Found")</f>
        <v>3</v>
      </c>
      <c r="AA1694" s="5">
        <f>IFERROR(VLOOKUP(tbl_HRMaster[[#This Row],[EmployeeID]],tbl_ManagerSurvey[[EmployeeID]:[PerformanceRating]],3,FALSE),"Not Found")</f>
        <v>3</v>
      </c>
      <c r="AB1694" s="5" t="str">
        <f>IF(tbl_HRMaster[[#This Row],[Attrition]]="Yes","Left","Active")</f>
        <v>Active</v>
      </c>
      <c r="AC1694" s="5" t="str">
        <f>_xlfn.IFS(tbl_HRMaster[[#This Row],[Age]]&lt;25,"Under 25",tbl_HRMaster[[#This Row],[Age]]&lt;35,"25-34",tbl_HRMaster[[#This Row],[Age]]&lt;45,"35-44",tbl_HRMaster[[#This Row],[Age]]&lt;55,"45-54",TRUE,"Above 54")</f>
        <v>35-44</v>
      </c>
      <c r="AD1694" s="5" t="str">
        <f>_xlfn.IFS(
tbl_HRMaster[[#This Row],[YearsAtCompany]]&lt;2,"&lt; 2 Years",
tbl_HRMaster[[#This Row],[YearsAtCompany]]&lt;5,"2-4 Years",
tbl_HRMaster[[#This Row],[YearsAtCompany]]&lt;10,"5-9 Years",
TRUE,"10+ Years"
)</f>
        <v>10+ Years</v>
      </c>
      <c r="AE1694" s="5">
        <f>IF(tbl_HRMaster[[#This Row],[Attrition]]="Yes",1,0)</f>
        <v>0</v>
      </c>
    </row>
    <row r="1695" spans="1:31" x14ac:dyDescent="0.25">
      <c r="A1695">
        <v>36</v>
      </c>
      <c r="B1695" t="s">
        <v>21</v>
      </c>
      <c r="C1695" t="s">
        <v>29</v>
      </c>
      <c r="D1695" t="s">
        <v>23</v>
      </c>
      <c r="E1695">
        <v>5</v>
      </c>
      <c r="F1695">
        <v>2</v>
      </c>
      <c r="G1695" t="s">
        <v>45</v>
      </c>
      <c r="H1695">
        <v>2113</v>
      </c>
      <c r="I1695" t="s">
        <v>25</v>
      </c>
      <c r="J1695">
        <v>1</v>
      </c>
      <c r="K1695" t="s">
        <v>40</v>
      </c>
      <c r="L1695" t="s">
        <v>27</v>
      </c>
      <c r="M1695">
        <v>47170</v>
      </c>
      <c r="N1695">
        <v>1</v>
      </c>
      <c r="O1695">
        <v>19</v>
      </c>
      <c r="P1695">
        <v>1</v>
      </c>
      <c r="Q1695">
        <v>12</v>
      </c>
      <c r="R1695">
        <v>3</v>
      </c>
      <c r="S1695">
        <v>11</v>
      </c>
      <c r="T1695">
        <v>0</v>
      </c>
      <c r="U1695">
        <v>7</v>
      </c>
      <c r="V1695">
        <f>COUNTIF(tbl_HRMaster[EmployeeID],tbl_HRMaster[[#This Row],[EmployeeID]])</f>
        <v>1</v>
      </c>
      <c r="W1695">
        <f>IFERROR(INDEX(tbl_EmployeeSurvey[EnvironmentSatisfaction],MATCH(tbl_HRMaster[[#This Row],[EmployeeID]],tbl_EmployeeSurvey[EmployeeID],0)),"Not Found")</f>
        <v>3</v>
      </c>
      <c r="X1695">
        <f>IFERROR(INDEX(tbl_EmployeeSurvey[JobSatisfaction],MATCH(tbl_HRMaster[[#This Row],[EmployeeID]],tbl_EmployeeSurvey[EmployeeID],0)),"Not Found")</f>
        <v>2</v>
      </c>
      <c r="Y1695" s="5">
        <f>IFERROR(INDEX(tbl_EmployeeSurvey[WorkLifeBalance],MATCH(tbl_HRMaster[[#This Row],[EmployeeID]],tbl_EmployeeSurvey[EmployeeID],0)),"Not Found")</f>
        <v>2</v>
      </c>
      <c r="Z1695" s="5">
        <f>IFERROR(VLOOKUP(tbl_HRMaster[[#This Row],[EmployeeID]],tbl_ManagerSurvey[[EmployeeID]:[PerformanceRating]],2,FALSE),"Not Found")</f>
        <v>3</v>
      </c>
      <c r="AA1695" s="5">
        <f>IFERROR(VLOOKUP(tbl_HRMaster[[#This Row],[EmployeeID]],tbl_ManagerSurvey[[EmployeeID]:[PerformanceRating]],3,FALSE),"Not Found")</f>
        <v>3</v>
      </c>
      <c r="AB1695" s="5" t="str">
        <f>IF(tbl_HRMaster[[#This Row],[Attrition]]="Yes","Left","Active")</f>
        <v>Active</v>
      </c>
      <c r="AC1695" s="5" t="str">
        <f>_xlfn.IFS(tbl_HRMaster[[#This Row],[Age]]&lt;25,"Under 25",tbl_HRMaster[[#This Row],[Age]]&lt;35,"25-34",tbl_HRMaster[[#This Row],[Age]]&lt;45,"35-44",tbl_HRMaster[[#This Row],[Age]]&lt;55,"45-54",TRUE,"Above 54")</f>
        <v>35-44</v>
      </c>
      <c r="AD1695" s="5" t="str">
        <f>_xlfn.IFS(
tbl_HRMaster[[#This Row],[YearsAtCompany]]&lt;2,"&lt; 2 Years",
tbl_HRMaster[[#This Row],[YearsAtCompany]]&lt;5,"2-4 Years",
tbl_HRMaster[[#This Row],[YearsAtCompany]]&lt;10,"5-9 Years",
TRUE,"10+ Years"
)</f>
        <v>10+ Years</v>
      </c>
      <c r="AE1695" s="5">
        <f>IF(tbl_HRMaster[[#This Row],[Attrition]]="Yes",1,0)</f>
        <v>0</v>
      </c>
    </row>
    <row r="1696" spans="1:31" x14ac:dyDescent="0.25">
      <c r="A1696">
        <v>36</v>
      </c>
      <c r="B1696" t="s">
        <v>21</v>
      </c>
      <c r="C1696" t="s">
        <v>29</v>
      </c>
      <c r="D1696" t="s">
        <v>23</v>
      </c>
      <c r="E1696">
        <v>5</v>
      </c>
      <c r="F1696">
        <v>2</v>
      </c>
      <c r="G1696" t="s">
        <v>45</v>
      </c>
      <c r="H1696">
        <v>3583</v>
      </c>
      <c r="I1696" t="s">
        <v>25</v>
      </c>
      <c r="J1696">
        <v>1</v>
      </c>
      <c r="K1696" t="s">
        <v>40</v>
      </c>
      <c r="L1696" t="s">
        <v>27</v>
      </c>
      <c r="M1696">
        <v>47170</v>
      </c>
      <c r="N1696">
        <v>1</v>
      </c>
      <c r="O1696">
        <v>19</v>
      </c>
      <c r="P1696">
        <v>1</v>
      </c>
      <c r="Q1696">
        <v>12</v>
      </c>
      <c r="R1696">
        <v>3</v>
      </c>
      <c r="S1696">
        <v>11</v>
      </c>
      <c r="T1696">
        <v>0</v>
      </c>
      <c r="U1696">
        <v>7</v>
      </c>
      <c r="V1696">
        <f>COUNTIF(tbl_HRMaster[EmployeeID],tbl_HRMaster[[#This Row],[EmployeeID]])</f>
        <v>1</v>
      </c>
      <c r="W1696">
        <f>IFERROR(INDEX(tbl_EmployeeSurvey[EnvironmentSatisfaction],MATCH(tbl_HRMaster[[#This Row],[EmployeeID]],tbl_EmployeeSurvey[EmployeeID],0)),"Not Found")</f>
        <v>3</v>
      </c>
      <c r="X1696">
        <f>IFERROR(INDEX(tbl_EmployeeSurvey[JobSatisfaction],MATCH(tbl_HRMaster[[#This Row],[EmployeeID]],tbl_EmployeeSurvey[EmployeeID],0)),"Not Found")</f>
        <v>2</v>
      </c>
      <c r="Y1696" s="5">
        <f>IFERROR(INDEX(tbl_EmployeeSurvey[WorkLifeBalance],MATCH(tbl_HRMaster[[#This Row],[EmployeeID]],tbl_EmployeeSurvey[EmployeeID],0)),"Not Found")</f>
        <v>2</v>
      </c>
      <c r="Z1696" s="5">
        <f>IFERROR(VLOOKUP(tbl_HRMaster[[#This Row],[EmployeeID]],tbl_ManagerSurvey[[EmployeeID]:[PerformanceRating]],2,FALSE),"Not Found")</f>
        <v>3</v>
      </c>
      <c r="AA1696" s="5">
        <f>IFERROR(VLOOKUP(tbl_HRMaster[[#This Row],[EmployeeID]],tbl_ManagerSurvey[[EmployeeID]:[PerformanceRating]],3,FALSE),"Not Found")</f>
        <v>3</v>
      </c>
      <c r="AB1696" s="5" t="str">
        <f>IF(tbl_HRMaster[[#This Row],[Attrition]]="Yes","Left","Active")</f>
        <v>Active</v>
      </c>
      <c r="AC1696" s="5" t="str">
        <f>_xlfn.IFS(tbl_HRMaster[[#This Row],[Age]]&lt;25,"Under 25",tbl_HRMaster[[#This Row],[Age]]&lt;35,"25-34",tbl_HRMaster[[#This Row],[Age]]&lt;45,"35-44",tbl_HRMaster[[#This Row],[Age]]&lt;55,"45-54",TRUE,"Above 54")</f>
        <v>35-44</v>
      </c>
      <c r="AD1696" s="5" t="str">
        <f>_xlfn.IFS(
tbl_HRMaster[[#This Row],[YearsAtCompany]]&lt;2,"&lt; 2 Years",
tbl_HRMaster[[#This Row],[YearsAtCompany]]&lt;5,"2-4 Years",
tbl_HRMaster[[#This Row],[YearsAtCompany]]&lt;10,"5-9 Years",
TRUE,"10+ Years"
)</f>
        <v>10+ Years</v>
      </c>
      <c r="AE1696" s="5">
        <f>IF(tbl_HRMaster[[#This Row],[Attrition]]="Yes",1,0)</f>
        <v>0</v>
      </c>
    </row>
    <row r="1697" spans="1:31" x14ac:dyDescent="0.25">
      <c r="A1697">
        <v>36</v>
      </c>
      <c r="B1697" t="s">
        <v>21</v>
      </c>
      <c r="C1697" t="s">
        <v>36</v>
      </c>
      <c r="D1697" t="s">
        <v>30</v>
      </c>
      <c r="E1697">
        <v>1</v>
      </c>
      <c r="F1697">
        <v>3</v>
      </c>
      <c r="G1697" t="s">
        <v>38</v>
      </c>
      <c r="H1697">
        <v>560</v>
      </c>
      <c r="I1697" t="s">
        <v>34</v>
      </c>
      <c r="J1697">
        <v>3</v>
      </c>
      <c r="K1697" t="s">
        <v>43</v>
      </c>
      <c r="L1697" t="s">
        <v>32</v>
      </c>
      <c r="M1697">
        <v>34520</v>
      </c>
      <c r="N1697">
        <v>2</v>
      </c>
      <c r="O1697">
        <v>13</v>
      </c>
      <c r="P1697">
        <v>3</v>
      </c>
      <c r="Q1697">
        <v>18</v>
      </c>
      <c r="R1697">
        <v>4</v>
      </c>
      <c r="S1697">
        <v>11</v>
      </c>
      <c r="T1697">
        <v>0</v>
      </c>
      <c r="U1697">
        <v>9</v>
      </c>
      <c r="V1697">
        <f>COUNTIF(tbl_HRMaster[EmployeeID],tbl_HRMaster[[#This Row],[EmployeeID]])</f>
        <v>1</v>
      </c>
      <c r="W1697">
        <f>IFERROR(INDEX(tbl_EmployeeSurvey[EnvironmentSatisfaction],MATCH(tbl_HRMaster[[#This Row],[EmployeeID]],tbl_EmployeeSurvey[EmployeeID],0)),"Not Found")</f>
        <v>1</v>
      </c>
      <c r="X1697">
        <f>IFERROR(INDEX(tbl_EmployeeSurvey[JobSatisfaction],MATCH(tbl_HRMaster[[#This Row],[EmployeeID]],tbl_EmployeeSurvey[EmployeeID],0)),"Not Found")</f>
        <v>4</v>
      </c>
      <c r="Y1697" s="5">
        <f>IFERROR(INDEX(tbl_EmployeeSurvey[WorkLifeBalance],MATCH(tbl_HRMaster[[#This Row],[EmployeeID]],tbl_EmployeeSurvey[EmployeeID],0)),"Not Found")</f>
        <v>3</v>
      </c>
      <c r="Z1697" s="5">
        <f>IFERROR(VLOOKUP(tbl_HRMaster[[#This Row],[EmployeeID]],tbl_ManagerSurvey[[EmployeeID]:[PerformanceRating]],2,FALSE),"Not Found")</f>
        <v>4</v>
      </c>
      <c r="AA1697" s="5">
        <f>IFERROR(VLOOKUP(tbl_HRMaster[[#This Row],[EmployeeID]],tbl_ManagerSurvey[[EmployeeID]:[PerformanceRating]],3,FALSE),"Not Found")</f>
        <v>3</v>
      </c>
      <c r="AB1697" s="5" t="str">
        <f>IF(tbl_HRMaster[[#This Row],[Attrition]]="Yes","Left","Active")</f>
        <v>Active</v>
      </c>
      <c r="AC1697" s="5" t="str">
        <f>_xlfn.IFS(tbl_HRMaster[[#This Row],[Age]]&lt;25,"Under 25",tbl_HRMaster[[#This Row],[Age]]&lt;35,"25-34",tbl_HRMaster[[#This Row],[Age]]&lt;45,"35-44",tbl_HRMaster[[#This Row],[Age]]&lt;55,"45-54",TRUE,"Above 54")</f>
        <v>35-44</v>
      </c>
      <c r="AD1697" s="5" t="str">
        <f>_xlfn.IFS(
tbl_HRMaster[[#This Row],[YearsAtCompany]]&lt;2,"&lt; 2 Years",
tbl_HRMaster[[#This Row],[YearsAtCompany]]&lt;5,"2-4 Years",
tbl_HRMaster[[#This Row],[YearsAtCompany]]&lt;10,"5-9 Years",
TRUE,"10+ Years"
)</f>
        <v>10+ Years</v>
      </c>
      <c r="AE1697" s="5">
        <f>IF(tbl_HRMaster[[#This Row],[Attrition]]="Yes",1,0)</f>
        <v>0</v>
      </c>
    </row>
    <row r="1698" spans="1:31" x14ac:dyDescent="0.25">
      <c r="A1698">
        <v>36</v>
      </c>
      <c r="B1698" t="s">
        <v>21</v>
      </c>
      <c r="C1698" t="s">
        <v>36</v>
      </c>
      <c r="D1698" t="s">
        <v>30</v>
      </c>
      <c r="E1698">
        <v>1</v>
      </c>
      <c r="F1698">
        <v>3</v>
      </c>
      <c r="G1698" t="s">
        <v>38</v>
      </c>
      <c r="H1698">
        <v>2030</v>
      </c>
      <c r="I1698" t="s">
        <v>34</v>
      </c>
      <c r="J1698">
        <v>3</v>
      </c>
      <c r="K1698" t="s">
        <v>43</v>
      </c>
      <c r="L1698" t="s">
        <v>32</v>
      </c>
      <c r="M1698">
        <v>34520</v>
      </c>
      <c r="N1698">
        <v>2</v>
      </c>
      <c r="O1698">
        <v>13</v>
      </c>
      <c r="P1698">
        <v>3</v>
      </c>
      <c r="Q1698">
        <v>18</v>
      </c>
      <c r="R1698">
        <v>4</v>
      </c>
      <c r="S1698">
        <v>11</v>
      </c>
      <c r="T1698">
        <v>0</v>
      </c>
      <c r="U1698">
        <v>9</v>
      </c>
      <c r="V1698">
        <f>COUNTIF(tbl_HRMaster[EmployeeID],tbl_HRMaster[[#This Row],[EmployeeID]])</f>
        <v>1</v>
      </c>
      <c r="W1698">
        <f>IFERROR(INDEX(tbl_EmployeeSurvey[EnvironmentSatisfaction],MATCH(tbl_HRMaster[[#This Row],[EmployeeID]],tbl_EmployeeSurvey[EmployeeID],0)),"Not Found")</f>
        <v>1</v>
      </c>
      <c r="X1698">
        <f>IFERROR(INDEX(tbl_EmployeeSurvey[JobSatisfaction],MATCH(tbl_HRMaster[[#This Row],[EmployeeID]],tbl_EmployeeSurvey[EmployeeID],0)),"Not Found")</f>
        <v>4</v>
      </c>
      <c r="Y1698" s="5">
        <f>IFERROR(INDEX(tbl_EmployeeSurvey[WorkLifeBalance],MATCH(tbl_HRMaster[[#This Row],[EmployeeID]],tbl_EmployeeSurvey[EmployeeID],0)),"Not Found")</f>
        <v>3</v>
      </c>
      <c r="Z1698" s="5">
        <f>IFERROR(VLOOKUP(tbl_HRMaster[[#This Row],[EmployeeID]],tbl_ManagerSurvey[[EmployeeID]:[PerformanceRating]],2,FALSE),"Not Found")</f>
        <v>4</v>
      </c>
      <c r="AA1698" s="5">
        <f>IFERROR(VLOOKUP(tbl_HRMaster[[#This Row],[EmployeeID]],tbl_ManagerSurvey[[EmployeeID]:[PerformanceRating]],3,FALSE),"Not Found")</f>
        <v>3</v>
      </c>
      <c r="AB1698" s="5" t="str">
        <f>IF(tbl_HRMaster[[#This Row],[Attrition]]="Yes","Left","Active")</f>
        <v>Active</v>
      </c>
      <c r="AC1698" s="5" t="str">
        <f>_xlfn.IFS(tbl_HRMaster[[#This Row],[Age]]&lt;25,"Under 25",tbl_HRMaster[[#This Row],[Age]]&lt;35,"25-34",tbl_HRMaster[[#This Row],[Age]]&lt;45,"35-44",tbl_HRMaster[[#This Row],[Age]]&lt;55,"45-54",TRUE,"Above 54")</f>
        <v>35-44</v>
      </c>
      <c r="AD1698" s="5" t="str">
        <f>_xlfn.IFS(
tbl_HRMaster[[#This Row],[YearsAtCompany]]&lt;2,"&lt; 2 Years",
tbl_HRMaster[[#This Row],[YearsAtCompany]]&lt;5,"2-4 Years",
tbl_HRMaster[[#This Row],[YearsAtCompany]]&lt;10,"5-9 Years",
TRUE,"10+ Years"
)</f>
        <v>10+ Years</v>
      </c>
      <c r="AE1698" s="5">
        <f>IF(tbl_HRMaster[[#This Row],[Attrition]]="Yes",1,0)</f>
        <v>0</v>
      </c>
    </row>
    <row r="1699" spans="1:31" x14ac:dyDescent="0.25">
      <c r="A1699">
        <v>36</v>
      </c>
      <c r="B1699" t="s">
        <v>21</v>
      </c>
      <c r="C1699" t="s">
        <v>36</v>
      </c>
      <c r="D1699" t="s">
        <v>30</v>
      </c>
      <c r="E1699">
        <v>1</v>
      </c>
      <c r="F1699">
        <v>3</v>
      </c>
      <c r="G1699" t="s">
        <v>38</v>
      </c>
      <c r="H1699">
        <v>3500</v>
      </c>
      <c r="I1699" t="s">
        <v>34</v>
      </c>
      <c r="J1699">
        <v>3</v>
      </c>
      <c r="K1699" t="s">
        <v>43</v>
      </c>
      <c r="L1699" t="s">
        <v>32</v>
      </c>
      <c r="M1699">
        <v>34520</v>
      </c>
      <c r="N1699">
        <v>2</v>
      </c>
      <c r="O1699">
        <v>13</v>
      </c>
      <c r="P1699">
        <v>3</v>
      </c>
      <c r="Q1699">
        <v>18</v>
      </c>
      <c r="R1699">
        <v>4</v>
      </c>
      <c r="S1699">
        <v>11</v>
      </c>
      <c r="T1699">
        <v>0</v>
      </c>
      <c r="U1699">
        <v>9</v>
      </c>
      <c r="V1699">
        <f>COUNTIF(tbl_HRMaster[EmployeeID],tbl_HRMaster[[#This Row],[EmployeeID]])</f>
        <v>1</v>
      </c>
      <c r="W1699">
        <f>IFERROR(INDEX(tbl_EmployeeSurvey[EnvironmentSatisfaction],MATCH(tbl_HRMaster[[#This Row],[EmployeeID]],tbl_EmployeeSurvey[EmployeeID],0)),"Not Found")</f>
        <v>1</v>
      </c>
      <c r="X1699">
        <f>IFERROR(INDEX(tbl_EmployeeSurvey[JobSatisfaction],MATCH(tbl_HRMaster[[#This Row],[EmployeeID]],tbl_EmployeeSurvey[EmployeeID],0)),"Not Found")</f>
        <v>4</v>
      </c>
      <c r="Y1699" s="5">
        <f>IFERROR(INDEX(tbl_EmployeeSurvey[WorkLifeBalance],MATCH(tbl_HRMaster[[#This Row],[EmployeeID]],tbl_EmployeeSurvey[EmployeeID],0)),"Not Found")</f>
        <v>3</v>
      </c>
      <c r="Z1699" s="5">
        <f>IFERROR(VLOOKUP(tbl_HRMaster[[#This Row],[EmployeeID]],tbl_ManagerSurvey[[EmployeeID]:[PerformanceRating]],2,FALSE),"Not Found")</f>
        <v>4</v>
      </c>
      <c r="AA1699" s="5">
        <f>IFERROR(VLOOKUP(tbl_HRMaster[[#This Row],[EmployeeID]],tbl_ManagerSurvey[[EmployeeID]:[PerformanceRating]],3,FALSE),"Not Found")</f>
        <v>3</v>
      </c>
      <c r="AB1699" s="5" t="str">
        <f>IF(tbl_HRMaster[[#This Row],[Attrition]]="Yes","Left","Active")</f>
        <v>Active</v>
      </c>
      <c r="AC1699" s="5" t="str">
        <f>_xlfn.IFS(tbl_HRMaster[[#This Row],[Age]]&lt;25,"Under 25",tbl_HRMaster[[#This Row],[Age]]&lt;35,"25-34",tbl_HRMaster[[#This Row],[Age]]&lt;45,"35-44",tbl_HRMaster[[#This Row],[Age]]&lt;55,"45-54",TRUE,"Above 54")</f>
        <v>35-44</v>
      </c>
      <c r="AD1699" s="5" t="str">
        <f>_xlfn.IFS(
tbl_HRMaster[[#This Row],[YearsAtCompany]]&lt;2,"&lt; 2 Years",
tbl_HRMaster[[#This Row],[YearsAtCompany]]&lt;5,"2-4 Years",
tbl_HRMaster[[#This Row],[YearsAtCompany]]&lt;10,"5-9 Years",
TRUE,"10+ Years"
)</f>
        <v>10+ Years</v>
      </c>
      <c r="AE1699" s="5">
        <f>IF(tbl_HRMaster[[#This Row],[Attrition]]="Yes",1,0)</f>
        <v>0</v>
      </c>
    </row>
    <row r="1700" spans="1:31" x14ac:dyDescent="0.25">
      <c r="A1700">
        <v>46</v>
      </c>
      <c r="B1700" t="s">
        <v>21</v>
      </c>
      <c r="C1700" t="s">
        <v>22</v>
      </c>
      <c r="D1700" t="s">
        <v>30</v>
      </c>
      <c r="E1700">
        <v>1</v>
      </c>
      <c r="F1700">
        <v>4</v>
      </c>
      <c r="G1700" t="s">
        <v>24</v>
      </c>
      <c r="H1700">
        <v>659</v>
      </c>
      <c r="I1700" t="s">
        <v>34</v>
      </c>
      <c r="J1700">
        <v>1</v>
      </c>
      <c r="K1700" t="s">
        <v>42</v>
      </c>
      <c r="L1700" t="s">
        <v>27</v>
      </c>
      <c r="M1700">
        <v>23400</v>
      </c>
      <c r="N1700">
        <v>2</v>
      </c>
      <c r="O1700">
        <v>13</v>
      </c>
      <c r="P1700">
        <v>1</v>
      </c>
      <c r="Q1700">
        <v>26</v>
      </c>
      <c r="R1700">
        <v>2</v>
      </c>
      <c r="S1700">
        <v>11</v>
      </c>
      <c r="T1700">
        <v>0</v>
      </c>
      <c r="U1700">
        <v>8</v>
      </c>
      <c r="V1700">
        <f>COUNTIF(tbl_HRMaster[EmployeeID],tbl_HRMaster[[#This Row],[EmployeeID]])</f>
        <v>1</v>
      </c>
      <c r="W1700">
        <f>IFERROR(INDEX(tbl_EmployeeSurvey[EnvironmentSatisfaction],MATCH(tbl_HRMaster[[#This Row],[EmployeeID]],tbl_EmployeeSurvey[EmployeeID],0)),"Not Found")</f>
        <v>4</v>
      </c>
      <c r="X1700">
        <f>IFERROR(INDEX(tbl_EmployeeSurvey[JobSatisfaction],MATCH(tbl_HRMaster[[#This Row],[EmployeeID]],tbl_EmployeeSurvey[EmployeeID],0)),"Not Found")</f>
        <v>2</v>
      </c>
      <c r="Y1700" s="5">
        <f>IFERROR(INDEX(tbl_EmployeeSurvey[WorkLifeBalance],MATCH(tbl_HRMaster[[#This Row],[EmployeeID]],tbl_EmployeeSurvey[EmployeeID],0)),"Not Found")</f>
        <v>3</v>
      </c>
      <c r="Z1700" s="5">
        <f>IFERROR(VLOOKUP(tbl_HRMaster[[#This Row],[EmployeeID]],tbl_ManagerSurvey[[EmployeeID]:[PerformanceRating]],2,FALSE),"Not Found")</f>
        <v>1</v>
      </c>
      <c r="AA1700" s="5">
        <f>IFERROR(VLOOKUP(tbl_HRMaster[[#This Row],[EmployeeID]],tbl_ManagerSurvey[[EmployeeID]:[PerformanceRating]],3,FALSE),"Not Found")</f>
        <v>3</v>
      </c>
      <c r="AB1700" s="5" t="str">
        <f>IF(tbl_HRMaster[[#This Row],[Attrition]]="Yes","Left","Active")</f>
        <v>Active</v>
      </c>
      <c r="AC1700" s="5" t="str">
        <f>_xlfn.IFS(tbl_HRMaster[[#This Row],[Age]]&lt;25,"Under 25",tbl_HRMaster[[#This Row],[Age]]&lt;35,"25-34",tbl_HRMaster[[#This Row],[Age]]&lt;45,"35-44",tbl_HRMaster[[#This Row],[Age]]&lt;55,"45-54",TRUE,"Above 54")</f>
        <v>45-54</v>
      </c>
      <c r="AD1700" s="5" t="str">
        <f>_xlfn.IFS(
tbl_HRMaster[[#This Row],[YearsAtCompany]]&lt;2,"&lt; 2 Years",
tbl_HRMaster[[#This Row],[YearsAtCompany]]&lt;5,"2-4 Years",
tbl_HRMaster[[#This Row],[YearsAtCompany]]&lt;10,"5-9 Years",
TRUE,"10+ Years"
)</f>
        <v>10+ Years</v>
      </c>
      <c r="AE1700" s="5">
        <f>IF(tbl_HRMaster[[#This Row],[Attrition]]="Yes",1,0)</f>
        <v>0</v>
      </c>
    </row>
    <row r="1701" spans="1:31" x14ac:dyDescent="0.25">
      <c r="A1701">
        <v>46</v>
      </c>
      <c r="B1701" t="s">
        <v>21</v>
      </c>
      <c r="C1701" t="s">
        <v>22</v>
      </c>
      <c r="D1701" t="s">
        <v>30</v>
      </c>
      <c r="E1701">
        <v>1</v>
      </c>
      <c r="F1701">
        <v>4</v>
      </c>
      <c r="G1701" t="s">
        <v>24</v>
      </c>
      <c r="H1701">
        <v>2129</v>
      </c>
      <c r="I1701" t="s">
        <v>34</v>
      </c>
      <c r="J1701">
        <v>1</v>
      </c>
      <c r="K1701" t="s">
        <v>42</v>
      </c>
      <c r="L1701" t="s">
        <v>27</v>
      </c>
      <c r="M1701">
        <v>23400</v>
      </c>
      <c r="N1701">
        <v>2</v>
      </c>
      <c r="O1701">
        <v>13</v>
      </c>
      <c r="P1701">
        <v>1</v>
      </c>
      <c r="Q1701">
        <v>26</v>
      </c>
      <c r="R1701">
        <v>2</v>
      </c>
      <c r="S1701">
        <v>11</v>
      </c>
      <c r="T1701">
        <v>0</v>
      </c>
      <c r="U1701">
        <v>8</v>
      </c>
      <c r="V1701">
        <f>COUNTIF(tbl_HRMaster[EmployeeID],tbl_HRMaster[[#This Row],[EmployeeID]])</f>
        <v>1</v>
      </c>
      <c r="W1701">
        <f>IFERROR(INDEX(tbl_EmployeeSurvey[EnvironmentSatisfaction],MATCH(tbl_HRMaster[[#This Row],[EmployeeID]],tbl_EmployeeSurvey[EmployeeID],0)),"Not Found")</f>
        <v>4</v>
      </c>
      <c r="X1701">
        <f>IFERROR(INDEX(tbl_EmployeeSurvey[JobSatisfaction],MATCH(tbl_HRMaster[[#This Row],[EmployeeID]],tbl_EmployeeSurvey[EmployeeID],0)),"Not Found")</f>
        <v>2</v>
      </c>
      <c r="Y1701" s="5">
        <f>IFERROR(INDEX(tbl_EmployeeSurvey[WorkLifeBalance],MATCH(tbl_HRMaster[[#This Row],[EmployeeID]],tbl_EmployeeSurvey[EmployeeID],0)),"Not Found")</f>
        <v>3</v>
      </c>
      <c r="Z1701" s="5">
        <f>IFERROR(VLOOKUP(tbl_HRMaster[[#This Row],[EmployeeID]],tbl_ManagerSurvey[[EmployeeID]:[PerformanceRating]],2,FALSE),"Not Found")</f>
        <v>1</v>
      </c>
      <c r="AA1701" s="5">
        <f>IFERROR(VLOOKUP(tbl_HRMaster[[#This Row],[EmployeeID]],tbl_ManagerSurvey[[EmployeeID]:[PerformanceRating]],3,FALSE),"Not Found")</f>
        <v>3</v>
      </c>
      <c r="AB1701" s="5" t="str">
        <f>IF(tbl_HRMaster[[#This Row],[Attrition]]="Yes","Left","Active")</f>
        <v>Active</v>
      </c>
      <c r="AC1701" s="5" t="str">
        <f>_xlfn.IFS(tbl_HRMaster[[#This Row],[Age]]&lt;25,"Under 25",tbl_HRMaster[[#This Row],[Age]]&lt;35,"25-34",tbl_HRMaster[[#This Row],[Age]]&lt;45,"35-44",tbl_HRMaster[[#This Row],[Age]]&lt;55,"45-54",TRUE,"Above 54")</f>
        <v>45-54</v>
      </c>
      <c r="AD1701" s="5" t="str">
        <f>_xlfn.IFS(
tbl_HRMaster[[#This Row],[YearsAtCompany]]&lt;2,"&lt; 2 Years",
tbl_HRMaster[[#This Row],[YearsAtCompany]]&lt;5,"2-4 Years",
tbl_HRMaster[[#This Row],[YearsAtCompany]]&lt;10,"5-9 Years",
TRUE,"10+ Years"
)</f>
        <v>10+ Years</v>
      </c>
      <c r="AE1701" s="5">
        <f>IF(tbl_HRMaster[[#This Row],[Attrition]]="Yes",1,0)</f>
        <v>0</v>
      </c>
    </row>
    <row r="1702" spans="1:31" x14ac:dyDescent="0.25">
      <c r="A1702">
        <v>46</v>
      </c>
      <c r="B1702" t="s">
        <v>21</v>
      </c>
      <c r="C1702" t="s">
        <v>22</v>
      </c>
      <c r="D1702" t="s">
        <v>30</v>
      </c>
      <c r="E1702">
        <v>1</v>
      </c>
      <c r="F1702">
        <v>4</v>
      </c>
      <c r="G1702" t="s">
        <v>24</v>
      </c>
      <c r="H1702">
        <v>3599</v>
      </c>
      <c r="I1702" t="s">
        <v>34</v>
      </c>
      <c r="J1702">
        <v>1</v>
      </c>
      <c r="K1702" t="s">
        <v>42</v>
      </c>
      <c r="L1702" t="s">
        <v>27</v>
      </c>
      <c r="M1702">
        <v>23400</v>
      </c>
      <c r="N1702">
        <v>2</v>
      </c>
      <c r="O1702">
        <v>13</v>
      </c>
      <c r="P1702">
        <v>1</v>
      </c>
      <c r="Q1702">
        <v>26</v>
      </c>
      <c r="R1702">
        <v>2</v>
      </c>
      <c r="S1702">
        <v>11</v>
      </c>
      <c r="T1702">
        <v>0</v>
      </c>
      <c r="U1702">
        <v>8</v>
      </c>
      <c r="V1702">
        <f>COUNTIF(tbl_HRMaster[EmployeeID],tbl_HRMaster[[#This Row],[EmployeeID]])</f>
        <v>1</v>
      </c>
      <c r="W1702">
        <f>IFERROR(INDEX(tbl_EmployeeSurvey[EnvironmentSatisfaction],MATCH(tbl_HRMaster[[#This Row],[EmployeeID]],tbl_EmployeeSurvey[EmployeeID],0)),"Not Found")</f>
        <v>4</v>
      </c>
      <c r="X1702">
        <f>IFERROR(INDEX(tbl_EmployeeSurvey[JobSatisfaction],MATCH(tbl_HRMaster[[#This Row],[EmployeeID]],tbl_EmployeeSurvey[EmployeeID],0)),"Not Found")</f>
        <v>2</v>
      </c>
      <c r="Y1702" s="5">
        <f>IFERROR(INDEX(tbl_EmployeeSurvey[WorkLifeBalance],MATCH(tbl_HRMaster[[#This Row],[EmployeeID]],tbl_EmployeeSurvey[EmployeeID],0)),"Not Found")</f>
        <v>3</v>
      </c>
      <c r="Z1702" s="5">
        <f>IFERROR(VLOOKUP(tbl_HRMaster[[#This Row],[EmployeeID]],tbl_ManagerSurvey[[EmployeeID]:[PerformanceRating]],2,FALSE),"Not Found")</f>
        <v>1</v>
      </c>
      <c r="AA1702" s="5">
        <f>IFERROR(VLOOKUP(tbl_HRMaster[[#This Row],[EmployeeID]],tbl_ManagerSurvey[[EmployeeID]:[PerformanceRating]],3,FALSE),"Not Found")</f>
        <v>3</v>
      </c>
      <c r="AB1702" s="5" t="str">
        <f>IF(tbl_HRMaster[[#This Row],[Attrition]]="Yes","Left","Active")</f>
        <v>Active</v>
      </c>
      <c r="AC1702" s="5" t="str">
        <f>_xlfn.IFS(tbl_HRMaster[[#This Row],[Age]]&lt;25,"Under 25",tbl_HRMaster[[#This Row],[Age]]&lt;35,"25-34",tbl_HRMaster[[#This Row],[Age]]&lt;45,"35-44",tbl_HRMaster[[#This Row],[Age]]&lt;55,"45-54",TRUE,"Above 54")</f>
        <v>45-54</v>
      </c>
      <c r="AD1702" s="5" t="str">
        <f>_xlfn.IFS(
tbl_HRMaster[[#This Row],[YearsAtCompany]]&lt;2,"&lt; 2 Years",
tbl_HRMaster[[#This Row],[YearsAtCompany]]&lt;5,"2-4 Years",
tbl_HRMaster[[#This Row],[YearsAtCompany]]&lt;10,"5-9 Years",
TRUE,"10+ Years"
)</f>
        <v>10+ Years</v>
      </c>
      <c r="AE1702" s="5">
        <f>IF(tbl_HRMaster[[#This Row],[Attrition]]="Yes",1,0)</f>
        <v>0</v>
      </c>
    </row>
    <row r="1703" spans="1:31" x14ac:dyDescent="0.25">
      <c r="A1703">
        <v>31</v>
      </c>
      <c r="B1703" t="s">
        <v>21</v>
      </c>
      <c r="C1703" t="s">
        <v>22</v>
      </c>
      <c r="D1703" t="s">
        <v>30</v>
      </c>
      <c r="E1703">
        <v>7</v>
      </c>
      <c r="F1703">
        <v>3</v>
      </c>
      <c r="G1703" t="s">
        <v>24</v>
      </c>
      <c r="H1703">
        <v>177</v>
      </c>
      <c r="I1703" t="s">
        <v>34</v>
      </c>
      <c r="J1703">
        <v>2</v>
      </c>
      <c r="K1703" t="s">
        <v>39</v>
      </c>
      <c r="L1703" t="s">
        <v>41</v>
      </c>
      <c r="M1703">
        <v>53430</v>
      </c>
      <c r="N1703">
        <v>1</v>
      </c>
      <c r="O1703">
        <v>14</v>
      </c>
      <c r="P1703">
        <v>1</v>
      </c>
      <c r="Q1703">
        <v>13</v>
      </c>
      <c r="R1703">
        <v>3</v>
      </c>
      <c r="S1703">
        <v>13</v>
      </c>
      <c r="T1703">
        <v>0</v>
      </c>
      <c r="U1703">
        <v>8</v>
      </c>
      <c r="V1703">
        <f>COUNTIF(tbl_HRMaster[EmployeeID],tbl_HRMaster[[#This Row],[EmployeeID]])</f>
        <v>1</v>
      </c>
      <c r="W1703">
        <f>IFERROR(INDEX(tbl_EmployeeSurvey[EnvironmentSatisfaction],MATCH(tbl_HRMaster[[#This Row],[EmployeeID]],tbl_EmployeeSurvey[EmployeeID],0)),"Not Found")</f>
        <v>3</v>
      </c>
      <c r="X1703">
        <f>IFERROR(INDEX(tbl_EmployeeSurvey[JobSatisfaction],MATCH(tbl_HRMaster[[#This Row],[EmployeeID]],tbl_EmployeeSurvey[EmployeeID],0)),"Not Found")</f>
        <v>2</v>
      </c>
      <c r="Y1703" s="5">
        <f>IFERROR(INDEX(tbl_EmployeeSurvey[WorkLifeBalance],MATCH(tbl_HRMaster[[#This Row],[EmployeeID]],tbl_EmployeeSurvey[EmployeeID],0)),"Not Found")</f>
        <v>4</v>
      </c>
      <c r="Z1703" s="5">
        <f>IFERROR(VLOOKUP(tbl_HRMaster[[#This Row],[EmployeeID]],tbl_ManagerSurvey[[EmployeeID]:[PerformanceRating]],2,FALSE),"Not Found")</f>
        <v>3</v>
      </c>
      <c r="AA1703" s="5">
        <f>IFERROR(VLOOKUP(tbl_HRMaster[[#This Row],[EmployeeID]],tbl_ManagerSurvey[[EmployeeID]:[PerformanceRating]],3,FALSE),"Not Found")</f>
        <v>3</v>
      </c>
      <c r="AB1703" s="5" t="str">
        <f>IF(tbl_HRMaster[[#This Row],[Attrition]]="Yes","Left","Active")</f>
        <v>Active</v>
      </c>
      <c r="AC1703" s="5" t="str">
        <f>_xlfn.IFS(tbl_HRMaster[[#This Row],[Age]]&lt;25,"Under 25",tbl_HRMaster[[#This Row],[Age]]&lt;35,"25-34",tbl_HRMaster[[#This Row],[Age]]&lt;45,"35-44",tbl_HRMaster[[#This Row],[Age]]&lt;55,"45-54",TRUE,"Above 54")</f>
        <v>25-34</v>
      </c>
      <c r="AD1703" s="5" t="str">
        <f>_xlfn.IFS(
tbl_HRMaster[[#This Row],[YearsAtCompany]]&lt;2,"&lt; 2 Years",
tbl_HRMaster[[#This Row],[YearsAtCompany]]&lt;5,"2-4 Years",
tbl_HRMaster[[#This Row],[YearsAtCompany]]&lt;10,"5-9 Years",
TRUE,"10+ Years"
)</f>
        <v>10+ Years</v>
      </c>
      <c r="AE1703" s="5">
        <f>IF(tbl_HRMaster[[#This Row],[Attrition]]="Yes",1,0)</f>
        <v>0</v>
      </c>
    </row>
    <row r="1704" spans="1:31" x14ac:dyDescent="0.25">
      <c r="A1704">
        <v>31</v>
      </c>
      <c r="B1704" t="s">
        <v>21</v>
      </c>
      <c r="C1704" t="s">
        <v>22</v>
      </c>
      <c r="D1704" t="s">
        <v>30</v>
      </c>
      <c r="E1704">
        <v>7</v>
      </c>
      <c r="F1704">
        <v>3</v>
      </c>
      <c r="G1704" t="s">
        <v>24</v>
      </c>
      <c r="H1704">
        <v>1647</v>
      </c>
      <c r="I1704" t="s">
        <v>34</v>
      </c>
      <c r="J1704">
        <v>2</v>
      </c>
      <c r="K1704" t="s">
        <v>39</v>
      </c>
      <c r="L1704" t="s">
        <v>41</v>
      </c>
      <c r="M1704">
        <v>53430</v>
      </c>
      <c r="N1704">
        <v>1</v>
      </c>
      <c r="O1704">
        <v>14</v>
      </c>
      <c r="P1704">
        <v>1</v>
      </c>
      <c r="Q1704">
        <v>13</v>
      </c>
      <c r="R1704">
        <v>3</v>
      </c>
      <c r="S1704">
        <v>13</v>
      </c>
      <c r="T1704">
        <v>0</v>
      </c>
      <c r="U1704">
        <v>8</v>
      </c>
      <c r="V1704">
        <f>COUNTIF(tbl_HRMaster[EmployeeID],tbl_HRMaster[[#This Row],[EmployeeID]])</f>
        <v>1</v>
      </c>
      <c r="W1704">
        <f>IFERROR(INDEX(tbl_EmployeeSurvey[EnvironmentSatisfaction],MATCH(tbl_HRMaster[[#This Row],[EmployeeID]],tbl_EmployeeSurvey[EmployeeID],0)),"Not Found")</f>
        <v>3</v>
      </c>
      <c r="X1704">
        <f>IFERROR(INDEX(tbl_EmployeeSurvey[JobSatisfaction],MATCH(tbl_HRMaster[[#This Row],[EmployeeID]],tbl_EmployeeSurvey[EmployeeID],0)),"Not Found")</f>
        <v>2</v>
      </c>
      <c r="Y1704" s="5">
        <f>IFERROR(INDEX(tbl_EmployeeSurvey[WorkLifeBalance],MATCH(tbl_HRMaster[[#This Row],[EmployeeID]],tbl_EmployeeSurvey[EmployeeID],0)),"Not Found")</f>
        <v>4</v>
      </c>
      <c r="Z1704" s="5">
        <f>IFERROR(VLOOKUP(tbl_HRMaster[[#This Row],[EmployeeID]],tbl_ManagerSurvey[[EmployeeID]:[PerformanceRating]],2,FALSE),"Not Found")</f>
        <v>3</v>
      </c>
      <c r="AA1704" s="5">
        <f>IFERROR(VLOOKUP(tbl_HRMaster[[#This Row],[EmployeeID]],tbl_ManagerSurvey[[EmployeeID]:[PerformanceRating]],3,FALSE),"Not Found")</f>
        <v>3</v>
      </c>
      <c r="AB1704" s="5" t="str">
        <f>IF(tbl_HRMaster[[#This Row],[Attrition]]="Yes","Left","Active")</f>
        <v>Active</v>
      </c>
      <c r="AC1704" s="5" t="str">
        <f>_xlfn.IFS(tbl_HRMaster[[#This Row],[Age]]&lt;25,"Under 25",tbl_HRMaster[[#This Row],[Age]]&lt;35,"25-34",tbl_HRMaster[[#This Row],[Age]]&lt;45,"35-44",tbl_HRMaster[[#This Row],[Age]]&lt;55,"45-54",TRUE,"Above 54")</f>
        <v>25-34</v>
      </c>
      <c r="AD1704" s="5" t="str">
        <f>_xlfn.IFS(
tbl_HRMaster[[#This Row],[YearsAtCompany]]&lt;2,"&lt; 2 Years",
tbl_HRMaster[[#This Row],[YearsAtCompany]]&lt;5,"2-4 Years",
tbl_HRMaster[[#This Row],[YearsAtCompany]]&lt;10,"5-9 Years",
TRUE,"10+ Years"
)</f>
        <v>10+ Years</v>
      </c>
      <c r="AE1704" s="5">
        <f>IF(tbl_HRMaster[[#This Row],[Attrition]]="Yes",1,0)</f>
        <v>0</v>
      </c>
    </row>
    <row r="1705" spans="1:31" x14ac:dyDescent="0.25">
      <c r="A1705">
        <v>31</v>
      </c>
      <c r="B1705" t="s">
        <v>21</v>
      </c>
      <c r="C1705" t="s">
        <v>22</v>
      </c>
      <c r="D1705" t="s">
        <v>30</v>
      </c>
      <c r="E1705">
        <v>7</v>
      </c>
      <c r="F1705">
        <v>3</v>
      </c>
      <c r="G1705" t="s">
        <v>24</v>
      </c>
      <c r="H1705">
        <v>3117</v>
      </c>
      <c r="I1705" t="s">
        <v>34</v>
      </c>
      <c r="J1705">
        <v>2</v>
      </c>
      <c r="K1705" t="s">
        <v>39</v>
      </c>
      <c r="L1705" t="s">
        <v>41</v>
      </c>
      <c r="M1705">
        <v>53430</v>
      </c>
      <c r="N1705">
        <v>1</v>
      </c>
      <c r="O1705">
        <v>14</v>
      </c>
      <c r="P1705">
        <v>1</v>
      </c>
      <c r="Q1705">
        <v>13</v>
      </c>
      <c r="R1705">
        <v>3</v>
      </c>
      <c r="S1705">
        <v>13</v>
      </c>
      <c r="T1705">
        <v>0</v>
      </c>
      <c r="U1705">
        <v>8</v>
      </c>
      <c r="V1705">
        <f>COUNTIF(tbl_HRMaster[EmployeeID],tbl_HRMaster[[#This Row],[EmployeeID]])</f>
        <v>1</v>
      </c>
      <c r="W1705">
        <f>IFERROR(INDEX(tbl_EmployeeSurvey[EnvironmentSatisfaction],MATCH(tbl_HRMaster[[#This Row],[EmployeeID]],tbl_EmployeeSurvey[EmployeeID],0)),"Not Found")</f>
        <v>3</v>
      </c>
      <c r="X1705">
        <f>IFERROR(INDEX(tbl_EmployeeSurvey[JobSatisfaction],MATCH(tbl_HRMaster[[#This Row],[EmployeeID]],tbl_EmployeeSurvey[EmployeeID],0)),"Not Found")</f>
        <v>2</v>
      </c>
      <c r="Y1705" s="5">
        <f>IFERROR(INDEX(tbl_EmployeeSurvey[WorkLifeBalance],MATCH(tbl_HRMaster[[#This Row],[EmployeeID]],tbl_EmployeeSurvey[EmployeeID],0)),"Not Found")</f>
        <v>4</v>
      </c>
      <c r="Z1705" s="5">
        <f>IFERROR(VLOOKUP(tbl_HRMaster[[#This Row],[EmployeeID]],tbl_ManagerSurvey[[EmployeeID]:[PerformanceRating]],2,FALSE),"Not Found")</f>
        <v>3</v>
      </c>
      <c r="AA1705" s="5">
        <f>IFERROR(VLOOKUP(tbl_HRMaster[[#This Row],[EmployeeID]],tbl_ManagerSurvey[[EmployeeID]:[PerformanceRating]],3,FALSE),"Not Found")</f>
        <v>3</v>
      </c>
      <c r="AB1705" s="5" t="str">
        <f>IF(tbl_HRMaster[[#This Row],[Attrition]]="Yes","Left","Active")</f>
        <v>Active</v>
      </c>
      <c r="AC1705" s="5" t="str">
        <f>_xlfn.IFS(tbl_HRMaster[[#This Row],[Age]]&lt;25,"Under 25",tbl_HRMaster[[#This Row],[Age]]&lt;35,"25-34",tbl_HRMaster[[#This Row],[Age]]&lt;45,"35-44",tbl_HRMaster[[#This Row],[Age]]&lt;55,"45-54",TRUE,"Above 54")</f>
        <v>25-34</v>
      </c>
      <c r="AD1705" s="5" t="str">
        <f>_xlfn.IFS(
tbl_HRMaster[[#This Row],[YearsAtCompany]]&lt;2,"&lt; 2 Years",
tbl_HRMaster[[#This Row],[YearsAtCompany]]&lt;5,"2-4 Years",
tbl_HRMaster[[#This Row],[YearsAtCompany]]&lt;10,"5-9 Years",
TRUE,"10+ Years"
)</f>
        <v>10+ Years</v>
      </c>
      <c r="AE1705" s="5">
        <f>IF(tbl_HRMaster[[#This Row],[Attrition]]="Yes",1,0)</f>
        <v>0</v>
      </c>
    </row>
    <row r="1706" spans="1:31" x14ac:dyDescent="0.25">
      <c r="A1706">
        <v>34</v>
      </c>
      <c r="B1706" t="s">
        <v>21</v>
      </c>
      <c r="C1706" t="s">
        <v>36</v>
      </c>
      <c r="D1706" t="s">
        <v>30</v>
      </c>
      <c r="E1706">
        <v>7</v>
      </c>
      <c r="F1706">
        <v>4</v>
      </c>
      <c r="G1706" t="s">
        <v>38</v>
      </c>
      <c r="H1706">
        <v>1010</v>
      </c>
      <c r="I1706" t="s">
        <v>25</v>
      </c>
      <c r="J1706">
        <v>1</v>
      </c>
      <c r="K1706" t="s">
        <v>31</v>
      </c>
      <c r="L1706" t="s">
        <v>41</v>
      </c>
      <c r="M1706">
        <v>196260</v>
      </c>
      <c r="N1706">
        <v>1</v>
      </c>
      <c r="O1706">
        <v>21</v>
      </c>
      <c r="P1706">
        <v>0</v>
      </c>
      <c r="Q1706">
        <v>15</v>
      </c>
      <c r="R1706">
        <v>5</v>
      </c>
      <c r="S1706">
        <v>15</v>
      </c>
      <c r="T1706">
        <v>0</v>
      </c>
      <c r="U1706">
        <v>7</v>
      </c>
      <c r="V1706">
        <f>COUNTIF(tbl_HRMaster[EmployeeID],tbl_HRMaster[[#This Row],[EmployeeID]])</f>
        <v>1</v>
      </c>
      <c r="W1706">
        <f>IFERROR(INDEX(tbl_EmployeeSurvey[EnvironmentSatisfaction],MATCH(tbl_HRMaster[[#This Row],[EmployeeID]],tbl_EmployeeSurvey[EmployeeID],0)),"Not Found")</f>
        <v>4</v>
      </c>
      <c r="X1706">
        <f>IFERROR(INDEX(tbl_EmployeeSurvey[JobSatisfaction],MATCH(tbl_HRMaster[[#This Row],[EmployeeID]],tbl_EmployeeSurvey[EmployeeID],0)),"Not Found")</f>
        <v>3</v>
      </c>
      <c r="Y1706" s="5">
        <f>IFERROR(INDEX(tbl_EmployeeSurvey[WorkLifeBalance],MATCH(tbl_HRMaster[[#This Row],[EmployeeID]],tbl_EmployeeSurvey[EmployeeID],0)),"Not Found")</f>
        <v>3</v>
      </c>
      <c r="Z1706" s="5">
        <f>IFERROR(VLOOKUP(tbl_HRMaster[[#This Row],[EmployeeID]],tbl_ManagerSurvey[[EmployeeID]:[PerformanceRating]],2,FALSE),"Not Found")</f>
        <v>2</v>
      </c>
      <c r="AA1706" s="5">
        <f>IFERROR(VLOOKUP(tbl_HRMaster[[#This Row],[EmployeeID]],tbl_ManagerSurvey[[EmployeeID]:[PerformanceRating]],3,FALSE),"Not Found")</f>
        <v>4</v>
      </c>
      <c r="AB1706" s="5" t="str">
        <f>IF(tbl_HRMaster[[#This Row],[Attrition]]="Yes","Left","Active")</f>
        <v>Active</v>
      </c>
      <c r="AC1706" s="5" t="str">
        <f>_xlfn.IFS(tbl_HRMaster[[#This Row],[Age]]&lt;25,"Under 25",tbl_HRMaster[[#This Row],[Age]]&lt;35,"25-34",tbl_HRMaster[[#This Row],[Age]]&lt;45,"35-44",tbl_HRMaster[[#This Row],[Age]]&lt;55,"45-54",TRUE,"Above 54")</f>
        <v>25-34</v>
      </c>
      <c r="AD1706" s="5" t="str">
        <f>_xlfn.IFS(
tbl_HRMaster[[#This Row],[YearsAtCompany]]&lt;2,"&lt; 2 Years",
tbl_HRMaster[[#This Row],[YearsAtCompany]]&lt;5,"2-4 Years",
tbl_HRMaster[[#This Row],[YearsAtCompany]]&lt;10,"5-9 Years",
TRUE,"10+ Years"
)</f>
        <v>10+ Years</v>
      </c>
      <c r="AE1706" s="5">
        <f>IF(tbl_HRMaster[[#This Row],[Attrition]]="Yes",1,0)</f>
        <v>0</v>
      </c>
    </row>
    <row r="1707" spans="1:31" x14ac:dyDescent="0.25">
      <c r="A1707">
        <v>34</v>
      </c>
      <c r="B1707" t="s">
        <v>21</v>
      </c>
      <c r="C1707" t="s">
        <v>36</v>
      </c>
      <c r="D1707" t="s">
        <v>30</v>
      </c>
      <c r="E1707">
        <v>7</v>
      </c>
      <c r="F1707">
        <v>4</v>
      </c>
      <c r="G1707" t="s">
        <v>38</v>
      </c>
      <c r="H1707">
        <v>2480</v>
      </c>
      <c r="I1707" t="s">
        <v>25</v>
      </c>
      <c r="J1707">
        <v>1</v>
      </c>
      <c r="K1707" t="s">
        <v>31</v>
      </c>
      <c r="L1707" t="s">
        <v>41</v>
      </c>
      <c r="M1707">
        <v>196260</v>
      </c>
      <c r="N1707">
        <v>1</v>
      </c>
      <c r="O1707">
        <v>21</v>
      </c>
      <c r="P1707">
        <v>0</v>
      </c>
      <c r="Q1707">
        <v>15</v>
      </c>
      <c r="R1707">
        <v>5</v>
      </c>
      <c r="S1707">
        <v>15</v>
      </c>
      <c r="T1707">
        <v>0</v>
      </c>
      <c r="U1707">
        <v>7</v>
      </c>
      <c r="V1707">
        <f>COUNTIF(tbl_HRMaster[EmployeeID],tbl_HRMaster[[#This Row],[EmployeeID]])</f>
        <v>1</v>
      </c>
      <c r="W1707">
        <f>IFERROR(INDEX(tbl_EmployeeSurvey[EnvironmentSatisfaction],MATCH(tbl_HRMaster[[#This Row],[EmployeeID]],tbl_EmployeeSurvey[EmployeeID],0)),"Not Found")</f>
        <v>4</v>
      </c>
      <c r="X1707">
        <f>IFERROR(INDEX(tbl_EmployeeSurvey[JobSatisfaction],MATCH(tbl_HRMaster[[#This Row],[EmployeeID]],tbl_EmployeeSurvey[EmployeeID],0)),"Not Found")</f>
        <v>3</v>
      </c>
      <c r="Y1707" s="5">
        <f>IFERROR(INDEX(tbl_EmployeeSurvey[WorkLifeBalance],MATCH(tbl_HRMaster[[#This Row],[EmployeeID]],tbl_EmployeeSurvey[EmployeeID],0)),"Not Found")</f>
        <v>3</v>
      </c>
      <c r="Z1707" s="5">
        <f>IFERROR(VLOOKUP(tbl_HRMaster[[#This Row],[EmployeeID]],tbl_ManagerSurvey[[EmployeeID]:[PerformanceRating]],2,FALSE),"Not Found")</f>
        <v>2</v>
      </c>
      <c r="AA1707" s="5">
        <f>IFERROR(VLOOKUP(tbl_HRMaster[[#This Row],[EmployeeID]],tbl_ManagerSurvey[[EmployeeID]:[PerformanceRating]],3,FALSE),"Not Found")</f>
        <v>4</v>
      </c>
      <c r="AB1707" s="5" t="str">
        <f>IF(tbl_HRMaster[[#This Row],[Attrition]]="Yes","Left","Active")</f>
        <v>Active</v>
      </c>
      <c r="AC1707" s="5" t="str">
        <f>_xlfn.IFS(tbl_HRMaster[[#This Row],[Age]]&lt;25,"Under 25",tbl_HRMaster[[#This Row],[Age]]&lt;35,"25-34",tbl_HRMaster[[#This Row],[Age]]&lt;45,"35-44",tbl_HRMaster[[#This Row],[Age]]&lt;55,"45-54",TRUE,"Above 54")</f>
        <v>25-34</v>
      </c>
      <c r="AD1707" s="5" t="str">
        <f>_xlfn.IFS(
tbl_HRMaster[[#This Row],[YearsAtCompany]]&lt;2,"&lt; 2 Years",
tbl_HRMaster[[#This Row],[YearsAtCompany]]&lt;5,"2-4 Years",
tbl_HRMaster[[#This Row],[YearsAtCompany]]&lt;10,"5-9 Years",
TRUE,"10+ Years"
)</f>
        <v>10+ Years</v>
      </c>
      <c r="AE1707" s="5">
        <f>IF(tbl_HRMaster[[#This Row],[Attrition]]="Yes",1,0)</f>
        <v>0</v>
      </c>
    </row>
    <row r="1708" spans="1:31" x14ac:dyDescent="0.25">
      <c r="A1708">
        <v>34</v>
      </c>
      <c r="B1708" t="s">
        <v>21</v>
      </c>
      <c r="C1708" t="s">
        <v>36</v>
      </c>
      <c r="D1708" t="s">
        <v>30</v>
      </c>
      <c r="E1708">
        <v>7</v>
      </c>
      <c r="F1708">
        <v>4</v>
      </c>
      <c r="G1708" t="s">
        <v>38</v>
      </c>
      <c r="H1708">
        <v>3950</v>
      </c>
      <c r="I1708" t="s">
        <v>25</v>
      </c>
      <c r="J1708">
        <v>1</v>
      </c>
      <c r="K1708" t="s">
        <v>31</v>
      </c>
      <c r="L1708" t="s">
        <v>41</v>
      </c>
      <c r="M1708">
        <v>196260</v>
      </c>
      <c r="N1708">
        <v>1</v>
      </c>
      <c r="O1708">
        <v>21</v>
      </c>
      <c r="P1708">
        <v>0</v>
      </c>
      <c r="Q1708">
        <v>15</v>
      </c>
      <c r="R1708">
        <v>5</v>
      </c>
      <c r="S1708">
        <v>15</v>
      </c>
      <c r="T1708">
        <v>0</v>
      </c>
      <c r="U1708">
        <v>7</v>
      </c>
      <c r="V1708">
        <f>COUNTIF(tbl_HRMaster[EmployeeID],tbl_HRMaster[[#This Row],[EmployeeID]])</f>
        <v>1</v>
      </c>
      <c r="W1708">
        <f>IFERROR(INDEX(tbl_EmployeeSurvey[EnvironmentSatisfaction],MATCH(tbl_HRMaster[[#This Row],[EmployeeID]],tbl_EmployeeSurvey[EmployeeID],0)),"Not Found")</f>
        <v>4</v>
      </c>
      <c r="X1708">
        <f>IFERROR(INDEX(tbl_EmployeeSurvey[JobSatisfaction],MATCH(tbl_HRMaster[[#This Row],[EmployeeID]],tbl_EmployeeSurvey[EmployeeID],0)),"Not Found")</f>
        <v>3</v>
      </c>
      <c r="Y1708" s="5">
        <f>IFERROR(INDEX(tbl_EmployeeSurvey[WorkLifeBalance],MATCH(tbl_HRMaster[[#This Row],[EmployeeID]],tbl_EmployeeSurvey[EmployeeID],0)),"Not Found")</f>
        <v>3</v>
      </c>
      <c r="Z1708" s="5">
        <f>IFERROR(VLOOKUP(tbl_HRMaster[[#This Row],[EmployeeID]],tbl_ManagerSurvey[[EmployeeID]:[PerformanceRating]],2,FALSE),"Not Found")</f>
        <v>2</v>
      </c>
      <c r="AA1708" s="5">
        <f>IFERROR(VLOOKUP(tbl_HRMaster[[#This Row],[EmployeeID]],tbl_ManagerSurvey[[EmployeeID]:[PerformanceRating]],3,FALSE),"Not Found")</f>
        <v>4</v>
      </c>
      <c r="AB1708" s="5" t="str">
        <f>IF(tbl_HRMaster[[#This Row],[Attrition]]="Yes","Left","Active")</f>
        <v>Active</v>
      </c>
      <c r="AC1708" s="5" t="str">
        <f>_xlfn.IFS(tbl_HRMaster[[#This Row],[Age]]&lt;25,"Under 25",tbl_HRMaster[[#This Row],[Age]]&lt;35,"25-34",tbl_HRMaster[[#This Row],[Age]]&lt;45,"35-44",tbl_HRMaster[[#This Row],[Age]]&lt;55,"45-54",TRUE,"Above 54")</f>
        <v>25-34</v>
      </c>
      <c r="AD1708" s="5" t="str">
        <f>_xlfn.IFS(
tbl_HRMaster[[#This Row],[YearsAtCompany]]&lt;2,"&lt; 2 Years",
tbl_HRMaster[[#This Row],[YearsAtCompany]]&lt;5,"2-4 Years",
tbl_HRMaster[[#This Row],[YearsAtCompany]]&lt;10,"5-9 Years",
TRUE,"10+ Years"
)</f>
        <v>10+ Years</v>
      </c>
      <c r="AE1708" s="5">
        <f>IF(tbl_HRMaster[[#This Row],[Attrition]]="Yes",1,0)</f>
        <v>0</v>
      </c>
    </row>
    <row r="1709" spans="1:31" x14ac:dyDescent="0.25">
      <c r="A1709">
        <v>34</v>
      </c>
      <c r="B1709" t="s">
        <v>21</v>
      </c>
      <c r="C1709" t="s">
        <v>22</v>
      </c>
      <c r="D1709" t="s">
        <v>23</v>
      </c>
      <c r="E1709">
        <v>6</v>
      </c>
      <c r="F1709">
        <v>4</v>
      </c>
      <c r="G1709" t="s">
        <v>45</v>
      </c>
      <c r="H1709">
        <v>500</v>
      </c>
      <c r="I1709" t="s">
        <v>34</v>
      </c>
      <c r="J1709">
        <v>2</v>
      </c>
      <c r="K1709" t="s">
        <v>39</v>
      </c>
      <c r="L1709" t="s">
        <v>41</v>
      </c>
      <c r="M1709">
        <v>96130</v>
      </c>
      <c r="N1709">
        <v>0</v>
      </c>
      <c r="O1709">
        <v>12</v>
      </c>
      <c r="P1709">
        <v>1</v>
      </c>
      <c r="Q1709">
        <v>16</v>
      </c>
      <c r="R1709">
        <v>5</v>
      </c>
      <c r="S1709">
        <v>15</v>
      </c>
      <c r="T1709">
        <v>0</v>
      </c>
      <c r="U1709">
        <v>9</v>
      </c>
      <c r="V1709">
        <f>COUNTIF(tbl_HRMaster[EmployeeID],tbl_HRMaster[[#This Row],[EmployeeID]])</f>
        <v>1</v>
      </c>
      <c r="W1709">
        <f>IFERROR(INDEX(tbl_EmployeeSurvey[EnvironmentSatisfaction],MATCH(tbl_HRMaster[[#This Row],[EmployeeID]],tbl_EmployeeSurvey[EmployeeID],0)),"Not Found")</f>
        <v>2</v>
      </c>
      <c r="X1709">
        <f>IFERROR(INDEX(tbl_EmployeeSurvey[JobSatisfaction],MATCH(tbl_HRMaster[[#This Row],[EmployeeID]],tbl_EmployeeSurvey[EmployeeID],0)),"Not Found")</f>
        <v>4</v>
      </c>
      <c r="Y1709" s="5">
        <f>IFERROR(INDEX(tbl_EmployeeSurvey[WorkLifeBalance],MATCH(tbl_HRMaster[[#This Row],[EmployeeID]],tbl_EmployeeSurvey[EmployeeID],0)),"Not Found")</f>
        <v>2</v>
      </c>
      <c r="Z1709" s="5">
        <f>IFERROR(VLOOKUP(tbl_HRMaster[[#This Row],[EmployeeID]],tbl_ManagerSurvey[[EmployeeID]:[PerformanceRating]],2,FALSE),"Not Found")</f>
        <v>2</v>
      </c>
      <c r="AA1709" s="5">
        <f>IFERROR(VLOOKUP(tbl_HRMaster[[#This Row],[EmployeeID]],tbl_ManagerSurvey[[EmployeeID]:[PerformanceRating]],3,FALSE),"Not Found")</f>
        <v>3</v>
      </c>
      <c r="AB1709" s="5" t="str">
        <f>IF(tbl_HRMaster[[#This Row],[Attrition]]="Yes","Left","Active")</f>
        <v>Active</v>
      </c>
      <c r="AC1709" s="5" t="str">
        <f>_xlfn.IFS(tbl_HRMaster[[#This Row],[Age]]&lt;25,"Under 25",tbl_HRMaster[[#This Row],[Age]]&lt;35,"25-34",tbl_HRMaster[[#This Row],[Age]]&lt;45,"35-44",tbl_HRMaster[[#This Row],[Age]]&lt;55,"45-54",TRUE,"Above 54")</f>
        <v>25-34</v>
      </c>
      <c r="AD1709" s="5" t="str">
        <f>_xlfn.IFS(
tbl_HRMaster[[#This Row],[YearsAtCompany]]&lt;2,"&lt; 2 Years",
tbl_HRMaster[[#This Row],[YearsAtCompany]]&lt;5,"2-4 Years",
tbl_HRMaster[[#This Row],[YearsAtCompany]]&lt;10,"5-9 Years",
TRUE,"10+ Years"
)</f>
        <v>10+ Years</v>
      </c>
      <c r="AE1709" s="5">
        <f>IF(tbl_HRMaster[[#This Row],[Attrition]]="Yes",1,0)</f>
        <v>0</v>
      </c>
    </row>
    <row r="1710" spans="1:31" x14ac:dyDescent="0.25">
      <c r="A1710">
        <v>34</v>
      </c>
      <c r="B1710" t="s">
        <v>21</v>
      </c>
      <c r="C1710" t="s">
        <v>22</v>
      </c>
      <c r="D1710" t="s">
        <v>23</v>
      </c>
      <c r="E1710">
        <v>6</v>
      </c>
      <c r="F1710">
        <v>4</v>
      </c>
      <c r="G1710" t="s">
        <v>45</v>
      </c>
      <c r="H1710">
        <v>1970</v>
      </c>
      <c r="I1710" t="s">
        <v>34</v>
      </c>
      <c r="J1710">
        <v>2</v>
      </c>
      <c r="K1710" t="s">
        <v>39</v>
      </c>
      <c r="L1710" t="s">
        <v>41</v>
      </c>
      <c r="M1710">
        <v>96130</v>
      </c>
      <c r="N1710">
        <v>0</v>
      </c>
      <c r="O1710">
        <v>12</v>
      </c>
      <c r="P1710">
        <v>1</v>
      </c>
      <c r="Q1710">
        <v>16</v>
      </c>
      <c r="R1710">
        <v>5</v>
      </c>
      <c r="S1710">
        <v>15</v>
      </c>
      <c r="T1710">
        <v>0</v>
      </c>
      <c r="U1710">
        <v>9</v>
      </c>
      <c r="V1710">
        <f>COUNTIF(tbl_HRMaster[EmployeeID],tbl_HRMaster[[#This Row],[EmployeeID]])</f>
        <v>1</v>
      </c>
      <c r="W1710">
        <f>IFERROR(INDEX(tbl_EmployeeSurvey[EnvironmentSatisfaction],MATCH(tbl_HRMaster[[#This Row],[EmployeeID]],tbl_EmployeeSurvey[EmployeeID],0)),"Not Found")</f>
        <v>2</v>
      </c>
      <c r="X1710">
        <f>IFERROR(INDEX(tbl_EmployeeSurvey[JobSatisfaction],MATCH(tbl_HRMaster[[#This Row],[EmployeeID]],tbl_EmployeeSurvey[EmployeeID],0)),"Not Found")</f>
        <v>4</v>
      </c>
      <c r="Y1710" s="5">
        <f>IFERROR(INDEX(tbl_EmployeeSurvey[WorkLifeBalance],MATCH(tbl_HRMaster[[#This Row],[EmployeeID]],tbl_EmployeeSurvey[EmployeeID],0)),"Not Found")</f>
        <v>2</v>
      </c>
      <c r="Z1710" s="5">
        <f>IFERROR(VLOOKUP(tbl_HRMaster[[#This Row],[EmployeeID]],tbl_ManagerSurvey[[EmployeeID]:[PerformanceRating]],2,FALSE),"Not Found")</f>
        <v>2</v>
      </c>
      <c r="AA1710" s="5">
        <f>IFERROR(VLOOKUP(tbl_HRMaster[[#This Row],[EmployeeID]],tbl_ManagerSurvey[[EmployeeID]:[PerformanceRating]],3,FALSE),"Not Found")</f>
        <v>3</v>
      </c>
      <c r="AB1710" s="5" t="str">
        <f>IF(tbl_HRMaster[[#This Row],[Attrition]]="Yes","Left","Active")</f>
        <v>Active</v>
      </c>
      <c r="AC1710" s="5" t="str">
        <f>_xlfn.IFS(tbl_HRMaster[[#This Row],[Age]]&lt;25,"Under 25",tbl_HRMaster[[#This Row],[Age]]&lt;35,"25-34",tbl_HRMaster[[#This Row],[Age]]&lt;45,"35-44",tbl_HRMaster[[#This Row],[Age]]&lt;55,"45-54",TRUE,"Above 54")</f>
        <v>25-34</v>
      </c>
      <c r="AD1710" s="5" t="str">
        <f>_xlfn.IFS(
tbl_HRMaster[[#This Row],[YearsAtCompany]]&lt;2,"&lt; 2 Years",
tbl_HRMaster[[#This Row],[YearsAtCompany]]&lt;5,"2-4 Years",
tbl_HRMaster[[#This Row],[YearsAtCompany]]&lt;10,"5-9 Years",
TRUE,"10+ Years"
)</f>
        <v>10+ Years</v>
      </c>
      <c r="AE1710" s="5">
        <f>IF(tbl_HRMaster[[#This Row],[Attrition]]="Yes",1,0)</f>
        <v>0</v>
      </c>
    </row>
    <row r="1711" spans="1:31" x14ac:dyDescent="0.25">
      <c r="A1711">
        <v>34</v>
      </c>
      <c r="B1711" t="s">
        <v>21</v>
      </c>
      <c r="C1711" t="s">
        <v>22</v>
      </c>
      <c r="D1711" t="s">
        <v>23</v>
      </c>
      <c r="E1711">
        <v>6</v>
      </c>
      <c r="F1711">
        <v>4</v>
      </c>
      <c r="G1711" t="s">
        <v>45</v>
      </c>
      <c r="H1711">
        <v>3440</v>
      </c>
      <c r="I1711" t="s">
        <v>34</v>
      </c>
      <c r="J1711">
        <v>2</v>
      </c>
      <c r="K1711" t="s">
        <v>39</v>
      </c>
      <c r="L1711" t="s">
        <v>41</v>
      </c>
      <c r="M1711">
        <v>96130</v>
      </c>
      <c r="N1711">
        <v>0</v>
      </c>
      <c r="O1711">
        <v>12</v>
      </c>
      <c r="P1711">
        <v>1</v>
      </c>
      <c r="Q1711">
        <v>16</v>
      </c>
      <c r="R1711">
        <v>5</v>
      </c>
      <c r="S1711">
        <v>15</v>
      </c>
      <c r="T1711">
        <v>0</v>
      </c>
      <c r="U1711">
        <v>9</v>
      </c>
      <c r="V1711">
        <f>COUNTIF(tbl_HRMaster[EmployeeID],tbl_HRMaster[[#This Row],[EmployeeID]])</f>
        <v>1</v>
      </c>
      <c r="W1711">
        <f>IFERROR(INDEX(tbl_EmployeeSurvey[EnvironmentSatisfaction],MATCH(tbl_HRMaster[[#This Row],[EmployeeID]],tbl_EmployeeSurvey[EmployeeID],0)),"Not Found")</f>
        <v>2</v>
      </c>
      <c r="X1711">
        <f>IFERROR(INDEX(tbl_EmployeeSurvey[JobSatisfaction],MATCH(tbl_HRMaster[[#This Row],[EmployeeID]],tbl_EmployeeSurvey[EmployeeID],0)),"Not Found")</f>
        <v>4</v>
      </c>
      <c r="Y1711" s="5">
        <f>IFERROR(INDEX(tbl_EmployeeSurvey[WorkLifeBalance],MATCH(tbl_HRMaster[[#This Row],[EmployeeID]],tbl_EmployeeSurvey[EmployeeID],0)),"Not Found")</f>
        <v>2</v>
      </c>
      <c r="Z1711" s="5">
        <f>IFERROR(VLOOKUP(tbl_HRMaster[[#This Row],[EmployeeID]],tbl_ManagerSurvey[[EmployeeID]:[PerformanceRating]],2,FALSE),"Not Found")</f>
        <v>2</v>
      </c>
      <c r="AA1711" s="5">
        <f>IFERROR(VLOOKUP(tbl_HRMaster[[#This Row],[EmployeeID]],tbl_ManagerSurvey[[EmployeeID]:[PerformanceRating]],3,FALSE),"Not Found")</f>
        <v>3</v>
      </c>
      <c r="AB1711" s="5" t="str">
        <f>IF(tbl_HRMaster[[#This Row],[Attrition]]="Yes","Left","Active")</f>
        <v>Active</v>
      </c>
      <c r="AC1711" s="5" t="str">
        <f>_xlfn.IFS(tbl_HRMaster[[#This Row],[Age]]&lt;25,"Under 25",tbl_HRMaster[[#This Row],[Age]]&lt;35,"25-34",tbl_HRMaster[[#This Row],[Age]]&lt;45,"35-44",tbl_HRMaster[[#This Row],[Age]]&lt;55,"45-54",TRUE,"Above 54")</f>
        <v>25-34</v>
      </c>
      <c r="AD1711" s="5" t="str">
        <f>_xlfn.IFS(
tbl_HRMaster[[#This Row],[YearsAtCompany]]&lt;2,"&lt; 2 Years",
tbl_HRMaster[[#This Row],[YearsAtCompany]]&lt;5,"2-4 Years",
tbl_HRMaster[[#This Row],[YearsAtCompany]]&lt;10,"5-9 Years",
TRUE,"10+ Years"
)</f>
        <v>10+ Years</v>
      </c>
      <c r="AE1711" s="5">
        <f>IF(tbl_HRMaster[[#This Row],[Attrition]]="Yes",1,0)</f>
        <v>0</v>
      </c>
    </row>
    <row r="1712" spans="1:31" x14ac:dyDescent="0.25">
      <c r="A1712">
        <v>35</v>
      </c>
      <c r="B1712" t="s">
        <v>21</v>
      </c>
      <c r="C1712" t="s">
        <v>22</v>
      </c>
      <c r="D1712" t="s">
        <v>23</v>
      </c>
      <c r="E1712">
        <v>16</v>
      </c>
      <c r="F1712">
        <v>2</v>
      </c>
      <c r="G1712" t="s">
        <v>46</v>
      </c>
      <c r="H1712">
        <v>87</v>
      </c>
      <c r="I1712" t="s">
        <v>34</v>
      </c>
      <c r="J1712">
        <v>3</v>
      </c>
      <c r="K1712" t="s">
        <v>44</v>
      </c>
      <c r="L1712" t="s">
        <v>32</v>
      </c>
      <c r="M1712">
        <v>25440</v>
      </c>
      <c r="N1712">
        <v>0</v>
      </c>
      <c r="O1712">
        <v>13</v>
      </c>
      <c r="P1712">
        <v>1</v>
      </c>
      <c r="Q1712">
        <v>17</v>
      </c>
      <c r="R1712">
        <v>3</v>
      </c>
      <c r="S1712">
        <v>16</v>
      </c>
      <c r="T1712">
        <v>0</v>
      </c>
      <c r="U1712">
        <v>13</v>
      </c>
      <c r="V1712">
        <f>COUNTIF(tbl_HRMaster[EmployeeID],tbl_HRMaster[[#This Row],[EmployeeID]])</f>
        <v>1</v>
      </c>
      <c r="W1712">
        <f>IFERROR(INDEX(tbl_EmployeeSurvey[EnvironmentSatisfaction],MATCH(tbl_HRMaster[[#This Row],[EmployeeID]],tbl_EmployeeSurvey[EmployeeID],0)),"Not Found")</f>
        <v>3</v>
      </c>
      <c r="X1712">
        <f>IFERROR(INDEX(tbl_EmployeeSurvey[JobSatisfaction],MATCH(tbl_HRMaster[[#This Row],[EmployeeID]],tbl_EmployeeSurvey[EmployeeID],0)),"Not Found")</f>
        <v>2</v>
      </c>
      <c r="Y1712" s="5">
        <f>IFERROR(INDEX(tbl_EmployeeSurvey[WorkLifeBalance],MATCH(tbl_HRMaster[[#This Row],[EmployeeID]],tbl_EmployeeSurvey[EmployeeID],0)),"Not Found")</f>
        <v>3</v>
      </c>
      <c r="Z1712" s="5">
        <f>IFERROR(VLOOKUP(tbl_HRMaster[[#This Row],[EmployeeID]],tbl_ManagerSurvey[[EmployeeID]:[PerformanceRating]],2,FALSE),"Not Found")</f>
        <v>4</v>
      </c>
      <c r="AA1712" s="5">
        <f>IFERROR(VLOOKUP(tbl_HRMaster[[#This Row],[EmployeeID]],tbl_ManagerSurvey[[EmployeeID]:[PerformanceRating]],3,FALSE),"Not Found")</f>
        <v>3</v>
      </c>
      <c r="AB1712" s="5" t="str">
        <f>IF(tbl_HRMaster[[#This Row],[Attrition]]="Yes","Left","Active")</f>
        <v>Active</v>
      </c>
      <c r="AC1712" s="5" t="str">
        <f>_xlfn.IFS(tbl_HRMaster[[#This Row],[Age]]&lt;25,"Under 25",tbl_HRMaster[[#This Row],[Age]]&lt;35,"25-34",tbl_HRMaster[[#This Row],[Age]]&lt;45,"35-44",tbl_HRMaster[[#This Row],[Age]]&lt;55,"45-54",TRUE,"Above 54")</f>
        <v>35-44</v>
      </c>
      <c r="AD1712" s="5" t="str">
        <f>_xlfn.IFS(
tbl_HRMaster[[#This Row],[YearsAtCompany]]&lt;2,"&lt; 2 Years",
tbl_HRMaster[[#This Row],[YearsAtCompany]]&lt;5,"2-4 Years",
tbl_HRMaster[[#This Row],[YearsAtCompany]]&lt;10,"5-9 Years",
TRUE,"10+ Years"
)</f>
        <v>10+ Years</v>
      </c>
      <c r="AE1712" s="5">
        <f>IF(tbl_HRMaster[[#This Row],[Attrition]]="Yes",1,0)</f>
        <v>0</v>
      </c>
    </row>
    <row r="1713" spans="1:31" x14ac:dyDescent="0.25">
      <c r="A1713">
        <v>35</v>
      </c>
      <c r="B1713" t="s">
        <v>21</v>
      </c>
      <c r="C1713" t="s">
        <v>22</v>
      </c>
      <c r="D1713" t="s">
        <v>23</v>
      </c>
      <c r="E1713">
        <v>16</v>
      </c>
      <c r="F1713">
        <v>2</v>
      </c>
      <c r="G1713" t="s">
        <v>46</v>
      </c>
      <c r="H1713">
        <v>1557</v>
      </c>
      <c r="I1713" t="s">
        <v>34</v>
      </c>
      <c r="J1713">
        <v>3</v>
      </c>
      <c r="K1713" t="s">
        <v>44</v>
      </c>
      <c r="L1713" t="s">
        <v>32</v>
      </c>
      <c r="M1713">
        <v>25440</v>
      </c>
      <c r="N1713">
        <v>0</v>
      </c>
      <c r="O1713">
        <v>13</v>
      </c>
      <c r="P1713">
        <v>1</v>
      </c>
      <c r="Q1713">
        <v>17</v>
      </c>
      <c r="R1713">
        <v>3</v>
      </c>
      <c r="S1713">
        <v>16</v>
      </c>
      <c r="T1713">
        <v>0</v>
      </c>
      <c r="U1713">
        <v>13</v>
      </c>
      <c r="V1713">
        <f>COUNTIF(tbl_HRMaster[EmployeeID],tbl_HRMaster[[#This Row],[EmployeeID]])</f>
        <v>1</v>
      </c>
      <c r="W1713">
        <f>IFERROR(INDEX(tbl_EmployeeSurvey[EnvironmentSatisfaction],MATCH(tbl_HRMaster[[#This Row],[EmployeeID]],tbl_EmployeeSurvey[EmployeeID],0)),"Not Found")</f>
        <v>3</v>
      </c>
      <c r="X1713">
        <f>IFERROR(INDEX(tbl_EmployeeSurvey[JobSatisfaction],MATCH(tbl_HRMaster[[#This Row],[EmployeeID]],tbl_EmployeeSurvey[EmployeeID],0)),"Not Found")</f>
        <v>2</v>
      </c>
      <c r="Y1713" s="5">
        <f>IFERROR(INDEX(tbl_EmployeeSurvey[WorkLifeBalance],MATCH(tbl_HRMaster[[#This Row],[EmployeeID]],tbl_EmployeeSurvey[EmployeeID],0)),"Not Found")</f>
        <v>3</v>
      </c>
      <c r="Z1713" s="5">
        <f>IFERROR(VLOOKUP(tbl_HRMaster[[#This Row],[EmployeeID]],tbl_ManagerSurvey[[EmployeeID]:[PerformanceRating]],2,FALSE),"Not Found")</f>
        <v>4</v>
      </c>
      <c r="AA1713" s="5">
        <f>IFERROR(VLOOKUP(tbl_HRMaster[[#This Row],[EmployeeID]],tbl_ManagerSurvey[[EmployeeID]:[PerformanceRating]],3,FALSE),"Not Found")</f>
        <v>3</v>
      </c>
      <c r="AB1713" s="5" t="str">
        <f>IF(tbl_HRMaster[[#This Row],[Attrition]]="Yes","Left","Active")</f>
        <v>Active</v>
      </c>
      <c r="AC1713" s="5" t="str">
        <f>_xlfn.IFS(tbl_HRMaster[[#This Row],[Age]]&lt;25,"Under 25",tbl_HRMaster[[#This Row],[Age]]&lt;35,"25-34",tbl_HRMaster[[#This Row],[Age]]&lt;45,"35-44",tbl_HRMaster[[#This Row],[Age]]&lt;55,"45-54",TRUE,"Above 54")</f>
        <v>35-44</v>
      </c>
      <c r="AD1713" s="5" t="str">
        <f>_xlfn.IFS(
tbl_HRMaster[[#This Row],[YearsAtCompany]]&lt;2,"&lt; 2 Years",
tbl_HRMaster[[#This Row],[YearsAtCompany]]&lt;5,"2-4 Years",
tbl_HRMaster[[#This Row],[YearsAtCompany]]&lt;10,"5-9 Years",
TRUE,"10+ Years"
)</f>
        <v>10+ Years</v>
      </c>
      <c r="AE1713" s="5">
        <f>IF(tbl_HRMaster[[#This Row],[Attrition]]="Yes",1,0)</f>
        <v>0</v>
      </c>
    </row>
    <row r="1714" spans="1:31" x14ac:dyDescent="0.25">
      <c r="A1714">
        <v>35</v>
      </c>
      <c r="B1714" t="s">
        <v>21</v>
      </c>
      <c r="C1714" t="s">
        <v>22</v>
      </c>
      <c r="D1714" t="s">
        <v>23</v>
      </c>
      <c r="E1714">
        <v>16</v>
      </c>
      <c r="F1714">
        <v>2</v>
      </c>
      <c r="G1714" t="s">
        <v>46</v>
      </c>
      <c r="H1714">
        <v>3027</v>
      </c>
      <c r="I1714" t="s">
        <v>34</v>
      </c>
      <c r="J1714">
        <v>3</v>
      </c>
      <c r="K1714" t="s">
        <v>44</v>
      </c>
      <c r="L1714" t="s">
        <v>32</v>
      </c>
      <c r="M1714">
        <v>25440</v>
      </c>
      <c r="N1714">
        <v>0</v>
      </c>
      <c r="O1714">
        <v>13</v>
      </c>
      <c r="P1714">
        <v>1</v>
      </c>
      <c r="Q1714">
        <v>17</v>
      </c>
      <c r="R1714">
        <v>3</v>
      </c>
      <c r="S1714">
        <v>16</v>
      </c>
      <c r="T1714">
        <v>0</v>
      </c>
      <c r="U1714">
        <v>13</v>
      </c>
      <c r="V1714">
        <f>COUNTIF(tbl_HRMaster[EmployeeID],tbl_HRMaster[[#This Row],[EmployeeID]])</f>
        <v>1</v>
      </c>
      <c r="W1714">
        <f>IFERROR(INDEX(tbl_EmployeeSurvey[EnvironmentSatisfaction],MATCH(tbl_HRMaster[[#This Row],[EmployeeID]],tbl_EmployeeSurvey[EmployeeID],0)),"Not Found")</f>
        <v>3</v>
      </c>
      <c r="X1714">
        <f>IFERROR(INDEX(tbl_EmployeeSurvey[JobSatisfaction],MATCH(tbl_HRMaster[[#This Row],[EmployeeID]],tbl_EmployeeSurvey[EmployeeID],0)),"Not Found")</f>
        <v>2</v>
      </c>
      <c r="Y1714" s="5">
        <f>IFERROR(INDEX(tbl_EmployeeSurvey[WorkLifeBalance],MATCH(tbl_HRMaster[[#This Row],[EmployeeID]],tbl_EmployeeSurvey[EmployeeID],0)),"Not Found")</f>
        <v>3</v>
      </c>
      <c r="Z1714" s="5">
        <f>IFERROR(VLOOKUP(tbl_HRMaster[[#This Row],[EmployeeID]],tbl_ManagerSurvey[[EmployeeID]:[PerformanceRating]],2,FALSE),"Not Found")</f>
        <v>4</v>
      </c>
      <c r="AA1714" s="5">
        <f>IFERROR(VLOOKUP(tbl_HRMaster[[#This Row],[EmployeeID]],tbl_ManagerSurvey[[EmployeeID]:[PerformanceRating]],3,FALSE),"Not Found")</f>
        <v>3</v>
      </c>
      <c r="AB1714" s="5" t="str">
        <f>IF(tbl_HRMaster[[#This Row],[Attrition]]="Yes","Left","Active")</f>
        <v>Active</v>
      </c>
      <c r="AC1714" s="5" t="str">
        <f>_xlfn.IFS(tbl_HRMaster[[#This Row],[Age]]&lt;25,"Under 25",tbl_HRMaster[[#This Row],[Age]]&lt;35,"25-34",tbl_HRMaster[[#This Row],[Age]]&lt;45,"35-44",tbl_HRMaster[[#This Row],[Age]]&lt;55,"45-54",TRUE,"Above 54")</f>
        <v>35-44</v>
      </c>
      <c r="AD1714" s="5" t="str">
        <f>_xlfn.IFS(
tbl_HRMaster[[#This Row],[YearsAtCompany]]&lt;2,"&lt; 2 Years",
tbl_HRMaster[[#This Row],[YearsAtCompany]]&lt;5,"2-4 Years",
tbl_HRMaster[[#This Row],[YearsAtCompany]]&lt;10,"5-9 Years",
TRUE,"10+ Years"
)</f>
        <v>10+ Years</v>
      </c>
      <c r="AE1714" s="5">
        <f>IF(tbl_HRMaster[[#This Row],[Attrition]]="Yes",1,0)</f>
        <v>0</v>
      </c>
    </row>
    <row r="1715" spans="1:31" x14ac:dyDescent="0.25">
      <c r="A1715">
        <v>45</v>
      </c>
      <c r="B1715" t="s">
        <v>21</v>
      </c>
      <c r="C1715" t="s">
        <v>22</v>
      </c>
      <c r="D1715" t="s">
        <v>23</v>
      </c>
      <c r="E1715">
        <v>1</v>
      </c>
      <c r="F1715">
        <v>4</v>
      </c>
      <c r="G1715" t="s">
        <v>46</v>
      </c>
      <c r="H1715">
        <v>1366</v>
      </c>
      <c r="I1715" t="s">
        <v>34</v>
      </c>
      <c r="J1715">
        <v>1</v>
      </c>
      <c r="K1715" t="s">
        <v>31</v>
      </c>
      <c r="L1715" t="s">
        <v>41</v>
      </c>
      <c r="M1715">
        <v>25800</v>
      </c>
      <c r="N1715">
        <v>8</v>
      </c>
      <c r="O1715">
        <v>17</v>
      </c>
      <c r="P1715">
        <v>3</v>
      </c>
      <c r="Q1715">
        <v>20</v>
      </c>
      <c r="R1715">
        <v>3</v>
      </c>
      <c r="S1715">
        <v>17</v>
      </c>
      <c r="T1715">
        <v>0</v>
      </c>
      <c r="U1715">
        <v>15</v>
      </c>
      <c r="V1715">
        <f>COUNTIF(tbl_HRMaster[EmployeeID],tbl_HRMaster[[#This Row],[EmployeeID]])</f>
        <v>1</v>
      </c>
      <c r="W1715">
        <f>IFERROR(INDEX(tbl_EmployeeSurvey[EnvironmentSatisfaction],MATCH(tbl_HRMaster[[#This Row],[EmployeeID]],tbl_EmployeeSurvey[EmployeeID],0)),"Not Found")</f>
        <v>2</v>
      </c>
      <c r="X1715">
        <f>IFERROR(INDEX(tbl_EmployeeSurvey[JobSatisfaction],MATCH(tbl_HRMaster[[#This Row],[EmployeeID]],tbl_EmployeeSurvey[EmployeeID],0)),"Not Found")</f>
        <v>2</v>
      </c>
      <c r="Y1715" s="5">
        <f>IFERROR(INDEX(tbl_EmployeeSurvey[WorkLifeBalance],MATCH(tbl_HRMaster[[#This Row],[EmployeeID]],tbl_EmployeeSurvey[EmployeeID],0)),"Not Found")</f>
        <v>1</v>
      </c>
      <c r="Z1715" s="5">
        <f>IFERROR(VLOOKUP(tbl_HRMaster[[#This Row],[EmployeeID]],tbl_ManagerSurvey[[EmployeeID]:[PerformanceRating]],2,FALSE),"Not Found")</f>
        <v>3</v>
      </c>
      <c r="AA1715" s="5">
        <f>IFERROR(VLOOKUP(tbl_HRMaster[[#This Row],[EmployeeID]],tbl_ManagerSurvey[[EmployeeID]:[PerformanceRating]],3,FALSE),"Not Found")</f>
        <v>3</v>
      </c>
      <c r="AB1715" s="5" t="str">
        <f>IF(tbl_HRMaster[[#This Row],[Attrition]]="Yes","Left","Active")</f>
        <v>Active</v>
      </c>
      <c r="AC1715" s="5" t="str">
        <f>_xlfn.IFS(tbl_HRMaster[[#This Row],[Age]]&lt;25,"Under 25",tbl_HRMaster[[#This Row],[Age]]&lt;35,"25-34",tbl_HRMaster[[#This Row],[Age]]&lt;45,"35-44",tbl_HRMaster[[#This Row],[Age]]&lt;55,"45-54",TRUE,"Above 54")</f>
        <v>45-54</v>
      </c>
      <c r="AD1715" s="5" t="str">
        <f>_xlfn.IFS(
tbl_HRMaster[[#This Row],[YearsAtCompany]]&lt;2,"&lt; 2 Years",
tbl_HRMaster[[#This Row],[YearsAtCompany]]&lt;5,"2-4 Years",
tbl_HRMaster[[#This Row],[YearsAtCompany]]&lt;10,"5-9 Years",
TRUE,"10+ Years"
)</f>
        <v>10+ Years</v>
      </c>
      <c r="AE1715" s="5">
        <f>IF(tbl_HRMaster[[#This Row],[Attrition]]="Yes",1,0)</f>
        <v>0</v>
      </c>
    </row>
    <row r="1716" spans="1:31" x14ac:dyDescent="0.25">
      <c r="A1716">
        <v>45</v>
      </c>
      <c r="B1716" t="s">
        <v>21</v>
      </c>
      <c r="C1716" t="s">
        <v>22</v>
      </c>
      <c r="D1716" t="s">
        <v>23</v>
      </c>
      <c r="E1716">
        <v>1</v>
      </c>
      <c r="F1716">
        <v>4</v>
      </c>
      <c r="G1716" t="s">
        <v>46</v>
      </c>
      <c r="H1716">
        <v>2836</v>
      </c>
      <c r="I1716" t="s">
        <v>34</v>
      </c>
      <c r="J1716">
        <v>1</v>
      </c>
      <c r="K1716" t="s">
        <v>31</v>
      </c>
      <c r="L1716" t="s">
        <v>41</v>
      </c>
      <c r="M1716">
        <v>25800</v>
      </c>
      <c r="N1716">
        <v>8</v>
      </c>
      <c r="O1716">
        <v>17</v>
      </c>
      <c r="P1716">
        <v>3</v>
      </c>
      <c r="Q1716">
        <v>20</v>
      </c>
      <c r="R1716">
        <v>3</v>
      </c>
      <c r="S1716">
        <v>17</v>
      </c>
      <c r="T1716">
        <v>0</v>
      </c>
      <c r="U1716">
        <v>15</v>
      </c>
      <c r="V1716">
        <f>COUNTIF(tbl_HRMaster[EmployeeID],tbl_HRMaster[[#This Row],[EmployeeID]])</f>
        <v>1</v>
      </c>
      <c r="W1716">
        <f>IFERROR(INDEX(tbl_EmployeeSurvey[EnvironmentSatisfaction],MATCH(tbl_HRMaster[[#This Row],[EmployeeID]],tbl_EmployeeSurvey[EmployeeID],0)),"Not Found")</f>
        <v>2</v>
      </c>
      <c r="X1716">
        <f>IFERROR(INDEX(tbl_EmployeeSurvey[JobSatisfaction],MATCH(tbl_HRMaster[[#This Row],[EmployeeID]],tbl_EmployeeSurvey[EmployeeID],0)),"Not Found")</f>
        <v>2</v>
      </c>
      <c r="Y1716" s="5">
        <f>IFERROR(INDEX(tbl_EmployeeSurvey[WorkLifeBalance],MATCH(tbl_HRMaster[[#This Row],[EmployeeID]],tbl_EmployeeSurvey[EmployeeID],0)),"Not Found")</f>
        <v>1</v>
      </c>
      <c r="Z1716" s="5">
        <f>IFERROR(VLOOKUP(tbl_HRMaster[[#This Row],[EmployeeID]],tbl_ManagerSurvey[[EmployeeID]:[PerformanceRating]],2,FALSE),"Not Found")</f>
        <v>3</v>
      </c>
      <c r="AA1716" s="5">
        <f>IFERROR(VLOOKUP(tbl_HRMaster[[#This Row],[EmployeeID]],tbl_ManagerSurvey[[EmployeeID]:[PerformanceRating]],3,FALSE),"Not Found")</f>
        <v>3</v>
      </c>
      <c r="AB1716" s="5" t="str">
        <f>IF(tbl_HRMaster[[#This Row],[Attrition]]="Yes","Left","Active")</f>
        <v>Active</v>
      </c>
      <c r="AC1716" s="5" t="str">
        <f>_xlfn.IFS(tbl_HRMaster[[#This Row],[Age]]&lt;25,"Under 25",tbl_HRMaster[[#This Row],[Age]]&lt;35,"25-34",tbl_HRMaster[[#This Row],[Age]]&lt;45,"35-44",tbl_HRMaster[[#This Row],[Age]]&lt;55,"45-54",TRUE,"Above 54")</f>
        <v>45-54</v>
      </c>
      <c r="AD1716" s="5" t="str">
        <f>_xlfn.IFS(
tbl_HRMaster[[#This Row],[YearsAtCompany]]&lt;2,"&lt; 2 Years",
tbl_HRMaster[[#This Row],[YearsAtCompany]]&lt;5,"2-4 Years",
tbl_HRMaster[[#This Row],[YearsAtCompany]]&lt;10,"5-9 Years",
TRUE,"10+ Years"
)</f>
        <v>10+ Years</v>
      </c>
      <c r="AE1716" s="5">
        <f>IF(tbl_HRMaster[[#This Row],[Attrition]]="Yes",1,0)</f>
        <v>0</v>
      </c>
    </row>
    <row r="1717" spans="1:31" x14ac:dyDescent="0.25">
      <c r="A1717">
        <v>45</v>
      </c>
      <c r="B1717" t="s">
        <v>21</v>
      </c>
      <c r="C1717" t="s">
        <v>22</v>
      </c>
      <c r="D1717" t="s">
        <v>23</v>
      </c>
      <c r="E1717">
        <v>1</v>
      </c>
      <c r="F1717">
        <v>4</v>
      </c>
      <c r="G1717" t="s">
        <v>46</v>
      </c>
      <c r="H1717">
        <v>4306</v>
      </c>
      <c r="I1717" t="s">
        <v>34</v>
      </c>
      <c r="J1717">
        <v>1</v>
      </c>
      <c r="K1717" t="s">
        <v>31</v>
      </c>
      <c r="L1717" t="s">
        <v>41</v>
      </c>
      <c r="M1717">
        <v>25800</v>
      </c>
      <c r="N1717">
        <v>8</v>
      </c>
      <c r="O1717">
        <v>17</v>
      </c>
      <c r="P1717">
        <v>3</v>
      </c>
      <c r="Q1717">
        <v>20</v>
      </c>
      <c r="R1717">
        <v>3</v>
      </c>
      <c r="S1717">
        <v>17</v>
      </c>
      <c r="T1717">
        <v>0</v>
      </c>
      <c r="U1717">
        <v>15</v>
      </c>
      <c r="V1717">
        <f>COUNTIF(tbl_HRMaster[EmployeeID],tbl_HRMaster[[#This Row],[EmployeeID]])</f>
        <v>1</v>
      </c>
      <c r="W1717">
        <f>IFERROR(INDEX(tbl_EmployeeSurvey[EnvironmentSatisfaction],MATCH(tbl_HRMaster[[#This Row],[EmployeeID]],tbl_EmployeeSurvey[EmployeeID],0)),"Not Found")</f>
        <v>2</v>
      </c>
      <c r="X1717">
        <f>IFERROR(INDEX(tbl_EmployeeSurvey[JobSatisfaction],MATCH(tbl_HRMaster[[#This Row],[EmployeeID]],tbl_EmployeeSurvey[EmployeeID],0)),"Not Found")</f>
        <v>2</v>
      </c>
      <c r="Y1717" s="5">
        <f>IFERROR(INDEX(tbl_EmployeeSurvey[WorkLifeBalance],MATCH(tbl_HRMaster[[#This Row],[EmployeeID]],tbl_EmployeeSurvey[EmployeeID],0)),"Not Found")</f>
        <v>3</v>
      </c>
      <c r="Z1717" s="5">
        <f>IFERROR(VLOOKUP(tbl_HRMaster[[#This Row],[EmployeeID]],tbl_ManagerSurvey[[EmployeeID]:[PerformanceRating]],2,FALSE),"Not Found")</f>
        <v>3</v>
      </c>
      <c r="AA1717" s="5">
        <f>IFERROR(VLOOKUP(tbl_HRMaster[[#This Row],[EmployeeID]],tbl_ManagerSurvey[[EmployeeID]:[PerformanceRating]],3,FALSE),"Not Found")</f>
        <v>3</v>
      </c>
      <c r="AB1717" s="5" t="str">
        <f>IF(tbl_HRMaster[[#This Row],[Attrition]]="Yes","Left","Active")</f>
        <v>Active</v>
      </c>
      <c r="AC1717" s="5" t="str">
        <f>_xlfn.IFS(tbl_HRMaster[[#This Row],[Age]]&lt;25,"Under 25",tbl_HRMaster[[#This Row],[Age]]&lt;35,"25-34",tbl_HRMaster[[#This Row],[Age]]&lt;45,"35-44",tbl_HRMaster[[#This Row],[Age]]&lt;55,"45-54",TRUE,"Above 54")</f>
        <v>45-54</v>
      </c>
      <c r="AD1717" s="5" t="str">
        <f>_xlfn.IFS(
tbl_HRMaster[[#This Row],[YearsAtCompany]]&lt;2,"&lt; 2 Years",
tbl_HRMaster[[#This Row],[YearsAtCompany]]&lt;5,"2-4 Years",
tbl_HRMaster[[#This Row],[YearsAtCompany]]&lt;10,"5-9 Years",
TRUE,"10+ Years"
)</f>
        <v>10+ Years</v>
      </c>
      <c r="AE1717" s="5">
        <f>IF(tbl_HRMaster[[#This Row],[Attrition]]="Yes",1,0)</f>
        <v>0</v>
      </c>
    </row>
    <row r="1718" spans="1:31" x14ac:dyDescent="0.25">
      <c r="A1718">
        <v>50</v>
      </c>
      <c r="B1718" t="s">
        <v>21</v>
      </c>
      <c r="C1718" t="s">
        <v>36</v>
      </c>
      <c r="D1718" t="s">
        <v>37</v>
      </c>
      <c r="E1718">
        <v>2</v>
      </c>
      <c r="F1718">
        <v>2</v>
      </c>
      <c r="G1718" t="s">
        <v>24</v>
      </c>
      <c r="H1718">
        <v>494</v>
      </c>
      <c r="I1718" t="s">
        <v>34</v>
      </c>
      <c r="J1718">
        <v>1</v>
      </c>
      <c r="K1718" t="s">
        <v>40</v>
      </c>
      <c r="L1718" t="s">
        <v>27</v>
      </c>
      <c r="M1718">
        <v>36880</v>
      </c>
      <c r="N1718">
        <v>0</v>
      </c>
      <c r="O1718">
        <v>11</v>
      </c>
      <c r="P1718">
        <v>0</v>
      </c>
      <c r="Q1718">
        <v>19</v>
      </c>
      <c r="R1718">
        <v>3</v>
      </c>
      <c r="S1718">
        <v>18</v>
      </c>
      <c r="T1718">
        <v>0</v>
      </c>
      <c r="U1718">
        <v>13</v>
      </c>
      <c r="V1718">
        <f>COUNTIF(tbl_HRMaster[EmployeeID],tbl_HRMaster[[#This Row],[EmployeeID]])</f>
        <v>1</v>
      </c>
      <c r="W1718">
        <f>IFERROR(INDEX(tbl_EmployeeSurvey[EnvironmentSatisfaction],MATCH(tbl_HRMaster[[#This Row],[EmployeeID]],tbl_EmployeeSurvey[EmployeeID],0)),"Not Found")</f>
        <v>4</v>
      </c>
      <c r="X1718">
        <f>IFERROR(INDEX(tbl_EmployeeSurvey[JobSatisfaction],MATCH(tbl_HRMaster[[#This Row],[EmployeeID]],tbl_EmployeeSurvey[EmployeeID],0)),"Not Found")</f>
        <v>3</v>
      </c>
      <c r="Y1718" s="5">
        <f>IFERROR(INDEX(tbl_EmployeeSurvey[WorkLifeBalance],MATCH(tbl_HRMaster[[#This Row],[EmployeeID]],tbl_EmployeeSurvey[EmployeeID],0)),"Not Found")</f>
        <v>3</v>
      </c>
      <c r="Z1718" s="5">
        <f>IFERROR(VLOOKUP(tbl_HRMaster[[#This Row],[EmployeeID]],tbl_ManagerSurvey[[EmployeeID]:[PerformanceRating]],2,FALSE),"Not Found")</f>
        <v>2</v>
      </c>
      <c r="AA1718" s="5">
        <f>IFERROR(VLOOKUP(tbl_HRMaster[[#This Row],[EmployeeID]],tbl_ManagerSurvey[[EmployeeID]:[PerformanceRating]],3,FALSE),"Not Found")</f>
        <v>3</v>
      </c>
      <c r="AB1718" s="5" t="str">
        <f>IF(tbl_HRMaster[[#This Row],[Attrition]]="Yes","Left","Active")</f>
        <v>Active</v>
      </c>
      <c r="AC1718" s="5" t="str">
        <f>_xlfn.IFS(tbl_HRMaster[[#This Row],[Age]]&lt;25,"Under 25",tbl_HRMaster[[#This Row],[Age]]&lt;35,"25-34",tbl_HRMaster[[#This Row],[Age]]&lt;45,"35-44",tbl_HRMaster[[#This Row],[Age]]&lt;55,"45-54",TRUE,"Above 54")</f>
        <v>45-54</v>
      </c>
      <c r="AD1718" s="5" t="str">
        <f>_xlfn.IFS(
tbl_HRMaster[[#This Row],[YearsAtCompany]]&lt;2,"&lt; 2 Years",
tbl_HRMaster[[#This Row],[YearsAtCompany]]&lt;5,"2-4 Years",
tbl_HRMaster[[#This Row],[YearsAtCompany]]&lt;10,"5-9 Years",
TRUE,"10+ Years"
)</f>
        <v>10+ Years</v>
      </c>
      <c r="AE1718" s="5">
        <f>IF(tbl_HRMaster[[#This Row],[Attrition]]="Yes",1,0)</f>
        <v>0</v>
      </c>
    </row>
    <row r="1719" spans="1:31" x14ac:dyDescent="0.25">
      <c r="A1719">
        <v>50</v>
      </c>
      <c r="B1719" t="s">
        <v>21</v>
      </c>
      <c r="C1719" t="s">
        <v>36</v>
      </c>
      <c r="D1719" t="s">
        <v>37</v>
      </c>
      <c r="E1719">
        <v>2</v>
      </c>
      <c r="F1719">
        <v>2</v>
      </c>
      <c r="G1719" t="s">
        <v>24</v>
      </c>
      <c r="H1719">
        <v>1964</v>
      </c>
      <c r="I1719" t="s">
        <v>34</v>
      </c>
      <c r="J1719">
        <v>1</v>
      </c>
      <c r="K1719" t="s">
        <v>40</v>
      </c>
      <c r="L1719" t="s">
        <v>27</v>
      </c>
      <c r="M1719">
        <v>36880</v>
      </c>
      <c r="N1719">
        <v>0</v>
      </c>
      <c r="O1719">
        <v>11</v>
      </c>
      <c r="P1719">
        <v>0</v>
      </c>
      <c r="Q1719">
        <v>19</v>
      </c>
      <c r="R1719">
        <v>3</v>
      </c>
      <c r="S1719">
        <v>18</v>
      </c>
      <c r="T1719">
        <v>0</v>
      </c>
      <c r="U1719">
        <v>13</v>
      </c>
      <c r="V1719">
        <f>COUNTIF(tbl_HRMaster[EmployeeID],tbl_HRMaster[[#This Row],[EmployeeID]])</f>
        <v>1</v>
      </c>
      <c r="W1719">
        <f>IFERROR(INDEX(tbl_EmployeeSurvey[EnvironmentSatisfaction],MATCH(tbl_HRMaster[[#This Row],[EmployeeID]],tbl_EmployeeSurvey[EmployeeID],0)),"Not Found")</f>
        <v>4</v>
      </c>
      <c r="X1719">
        <f>IFERROR(INDEX(tbl_EmployeeSurvey[JobSatisfaction],MATCH(tbl_HRMaster[[#This Row],[EmployeeID]],tbl_EmployeeSurvey[EmployeeID],0)),"Not Found")</f>
        <v>3</v>
      </c>
      <c r="Y1719" s="5">
        <f>IFERROR(INDEX(tbl_EmployeeSurvey[WorkLifeBalance],MATCH(tbl_HRMaster[[#This Row],[EmployeeID]],tbl_EmployeeSurvey[EmployeeID],0)),"Not Found")</f>
        <v>3</v>
      </c>
      <c r="Z1719" s="5">
        <f>IFERROR(VLOOKUP(tbl_HRMaster[[#This Row],[EmployeeID]],tbl_ManagerSurvey[[EmployeeID]:[PerformanceRating]],2,FALSE),"Not Found")</f>
        <v>2</v>
      </c>
      <c r="AA1719" s="5">
        <f>IFERROR(VLOOKUP(tbl_HRMaster[[#This Row],[EmployeeID]],tbl_ManagerSurvey[[EmployeeID]:[PerformanceRating]],3,FALSE),"Not Found")</f>
        <v>3</v>
      </c>
      <c r="AB1719" s="5" t="str">
        <f>IF(tbl_HRMaster[[#This Row],[Attrition]]="Yes","Left","Active")</f>
        <v>Active</v>
      </c>
      <c r="AC1719" s="5" t="str">
        <f>_xlfn.IFS(tbl_HRMaster[[#This Row],[Age]]&lt;25,"Under 25",tbl_HRMaster[[#This Row],[Age]]&lt;35,"25-34",tbl_HRMaster[[#This Row],[Age]]&lt;45,"35-44",tbl_HRMaster[[#This Row],[Age]]&lt;55,"45-54",TRUE,"Above 54")</f>
        <v>45-54</v>
      </c>
      <c r="AD1719" s="5" t="str">
        <f>_xlfn.IFS(
tbl_HRMaster[[#This Row],[YearsAtCompany]]&lt;2,"&lt; 2 Years",
tbl_HRMaster[[#This Row],[YearsAtCompany]]&lt;5,"2-4 Years",
tbl_HRMaster[[#This Row],[YearsAtCompany]]&lt;10,"5-9 Years",
TRUE,"10+ Years"
)</f>
        <v>10+ Years</v>
      </c>
      <c r="AE1719" s="5">
        <f>IF(tbl_HRMaster[[#This Row],[Attrition]]="Yes",1,0)</f>
        <v>0</v>
      </c>
    </row>
    <row r="1720" spans="1:31" x14ac:dyDescent="0.25">
      <c r="A1720">
        <v>50</v>
      </c>
      <c r="B1720" t="s">
        <v>21</v>
      </c>
      <c r="C1720" t="s">
        <v>36</v>
      </c>
      <c r="D1720" t="s">
        <v>37</v>
      </c>
      <c r="E1720">
        <v>2</v>
      </c>
      <c r="F1720">
        <v>2</v>
      </c>
      <c r="G1720" t="s">
        <v>24</v>
      </c>
      <c r="H1720">
        <v>3434</v>
      </c>
      <c r="I1720" t="s">
        <v>34</v>
      </c>
      <c r="J1720">
        <v>1</v>
      </c>
      <c r="K1720" t="s">
        <v>40</v>
      </c>
      <c r="L1720" t="s">
        <v>27</v>
      </c>
      <c r="M1720">
        <v>36880</v>
      </c>
      <c r="N1720">
        <v>0</v>
      </c>
      <c r="O1720">
        <v>11</v>
      </c>
      <c r="P1720">
        <v>0</v>
      </c>
      <c r="Q1720">
        <v>19</v>
      </c>
      <c r="R1720">
        <v>3</v>
      </c>
      <c r="S1720">
        <v>18</v>
      </c>
      <c r="T1720">
        <v>0</v>
      </c>
      <c r="U1720">
        <v>13</v>
      </c>
      <c r="V1720">
        <f>COUNTIF(tbl_HRMaster[EmployeeID],tbl_HRMaster[[#This Row],[EmployeeID]])</f>
        <v>1</v>
      </c>
      <c r="W1720">
        <f>IFERROR(INDEX(tbl_EmployeeSurvey[EnvironmentSatisfaction],MATCH(tbl_HRMaster[[#This Row],[EmployeeID]],tbl_EmployeeSurvey[EmployeeID],0)),"Not Found")</f>
        <v>4</v>
      </c>
      <c r="X1720">
        <f>IFERROR(INDEX(tbl_EmployeeSurvey[JobSatisfaction],MATCH(tbl_HRMaster[[#This Row],[EmployeeID]],tbl_EmployeeSurvey[EmployeeID],0)),"Not Found")</f>
        <v>3</v>
      </c>
      <c r="Y1720" s="5">
        <f>IFERROR(INDEX(tbl_EmployeeSurvey[WorkLifeBalance],MATCH(tbl_HRMaster[[#This Row],[EmployeeID]],tbl_EmployeeSurvey[EmployeeID],0)),"Not Found")</f>
        <v>3</v>
      </c>
      <c r="Z1720" s="5">
        <f>IFERROR(VLOOKUP(tbl_HRMaster[[#This Row],[EmployeeID]],tbl_ManagerSurvey[[EmployeeID]:[PerformanceRating]],2,FALSE),"Not Found")</f>
        <v>2</v>
      </c>
      <c r="AA1720" s="5">
        <f>IFERROR(VLOOKUP(tbl_HRMaster[[#This Row],[EmployeeID]],tbl_ManagerSurvey[[EmployeeID]:[PerformanceRating]],3,FALSE),"Not Found")</f>
        <v>3</v>
      </c>
      <c r="AB1720" s="5" t="str">
        <f>IF(tbl_HRMaster[[#This Row],[Attrition]]="Yes","Left","Active")</f>
        <v>Active</v>
      </c>
      <c r="AC1720" s="5" t="str">
        <f>_xlfn.IFS(tbl_HRMaster[[#This Row],[Age]]&lt;25,"Under 25",tbl_HRMaster[[#This Row],[Age]]&lt;35,"25-34",tbl_HRMaster[[#This Row],[Age]]&lt;45,"35-44",tbl_HRMaster[[#This Row],[Age]]&lt;55,"45-54",TRUE,"Above 54")</f>
        <v>45-54</v>
      </c>
      <c r="AD1720" s="5" t="str">
        <f>_xlfn.IFS(
tbl_HRMaster[[#This Row],[YearsAtCompany]]&lt;2,"&lt; 2 Years",
tbl_HRMaster[[#This Row],[YearsAtCompany]]&lt;5,"2-4 Years",
tbl_HRMaster[[#This Row],[YearsAtCompany]]&lt;10,"5-9 Years",
TRUE,"10+ Years"
)</f>
        <v>10+ Years</v>
      </c>
      <c r="AE1720" s="5">
        <f>IF(tbl_HRMaster[[#This Row],[Attrition]]="Yes",1,0)</f>
        <v>0</v>
      </c>
    </row>
    <row r="1721" spans="1:31" x14ac:dyDescent="0.25">
      <c r="A1721">
        <v>41</v>
      </c>
      <c r="B1721" t="s">
        <v>21</v>
      </c>
      <c r="C1721" t="s">
        <v>29</v>
      </c>
      <c r="D1721" t="s">
        <v>23</v>
      </c>
      <c r="E1721">
        <v>11</v>
      </c>
      <c r="F1721">
        <v>3</v>
      </c>
      <c r="G1721" t="s">
        <v>33</v>
      </c>
      <c r="H1721">
        <v>459</v>
      </c>
      <c r="I1721" t="s">
        <v>34</v>
      </c>
      <c r="J1721">
        <v>1</v>
      </c>
      <c r="K1721" t="s">
        <v>40</v>
      </c>
      <c r="L1721" t="s">
        <v>41</v>
      </c>
      <c r="M1721">
        <v>168720</v>
      </c>
      <c r="N1721">
        <v>2</v>
      </c>
      <c r="O1721">
        <v>15</v>
      </c>
      <c r="P1721">
        <v>1</v>
      </c>
      <c r="Q1721">
        <v>21</v>
      </c>
      <c r="R1721">
        <v>2</v>
      </c>
      <c r="S1721">
        <v>18</v>
      </c>
      <c r="T1721">
        <v>0</v>
      </c>
      <c r="U1721">
        <v>11</v>
      </c>
      <c r="V1721">
        <f>COUNTIF(tbl_HRMaster[EmployeeID],tbl_HRMaster[[#This Row],[EmployeeID]])</f>
        <v>1</v>
      </c>
      <c r="W1721">
        <f>IFERROR(INDEX(tbl_EmployeeSurvey[EnvironmentSatisfaction],MATCH(tbl_HRMaster[[#This Row],[EmployeeID]],tbl_EmployeeSurvey[EmployeeID],0)),"Not Found")</f>
        <v>1</v>
      </c>
      <c r="X1721">
        <f>IFERROR(INDEX(tbl_EmployeeSurvey[JobSatisfaction],MATCH(tbl_HRMaster[[#This Row],[EmployeeID]],tbl_EmployeeSurvey[EmployeeID],0)),"Not Found")</f>
        <v>3</v>
      </c>
      <c r="Y1721" s="5">
        <f>IFERROR(INDEX(tbl_EmployeeSurvey[WorkLifeBalance],MATCH(tbl_HRMaster[[#This Row],[EmployeeID]],tbl_EmployeeSurvey[EmployeeID],0)),"Not Found")</f>
        <v>4</v>
      </c>
      <c r="Z1721" s="5">
        <f>IFERROR(VLOOKUP(tbl_HRMaster[[#This Row],[EmployeeID]],tbl_ManagerSurvey[[EmployeeID]:[PerformanceRating]],2,FALSE),"Not Found")</f>
        <v>3</v>
      </c>
      <c r="AA1721" s="5">
        <f>IFERROR(VLOOKUP(tbl_HRMaster[[#This Row],[EmployeeID]],tbl_ManagerSurvey[[EmployeeID]:[PerformanceRating]],3,FALSE),"Not Found")</f>
        <v>3</v>
      </c>
      <c r="AB1721" s="5" t="str">
        <f>IF(tbl_HRMaster[[#This Row],[Attrition]]="Yes","Left","Active")</f>
        <v>Active</v>
      </c>
      <c r="AC1721" s="5" t="str">
        <f>_xlfn.IFS(tbl_HRMaster[[#This Row],[Age]]&lt;25,"Under 25",tbl_HRMaster[[#This Row],[Age]]&lt;35,"25-34",tbl_HRMaster[[#This Row],[Age]]&lt;45,"35-44",tbl_HRMaster[[#This Row],[Age]]&lt;55,"45-54",TRUE,"Above 54")</f>
        <v>35-44</v>
      </c>
      <c r="AD1721" s="5" t="str">
        <f>_xlfn.IFS(
tbl_HRMaster[[#This Row],[YearsAtCompany]]&lt;2,"&lt; 2 Years",
tbl_HRMaster[[#This Row],[YearsAtCompany]]&lt;5,"2-4 Years",
tbl_HRMaster[[#This Row],[YearsAtCompany]]&lt;10,"5-9 Years",
TRUE,"10+ Years"
)</f>
        <v>10+ Years</v>
      </c>
      <c r="AE1721" s="5">
        <f>IF(tbl_HRMaster[[#This Row],[Attrition]]="Yes",1,0)</f>
        <v>0</v>
      </c>
    </row>
    <row r="1722" spans="1:31" x14ac:dyDescent="0.25">
      <c r="A1722">
        <v>41</v>
      </c>
      <c r="B1722" t="s">
        <v>21</v>
      </c>
      <c r="C1722" t="s">
        <v>29</v>
      </c>
      <c r="D1722" t="s">
        <v>23</v>
      </c>
      <c r="E1722">
        <v>11</v>
      </c>
      <c r="F1722">
        <v>3</v>
      </c>
      <c r="G1722" t="s">
        <v>33</v>
      </c>
      <c r="H1722">
        <v>1929</v>
      </c>
      <c r="I1722" t="s">
        <v>34</v>
      </c>
      <c r="J1722">
        <v>1</v>
      </c>
      <c r="K1722" t="s">
        <v>40</v>
      </c>
      <c r="L1722" t="s">
        <v>41</v>
      </c>
      <c r="M1722">
        <v>168720</v>
      </c>
      <c r="N1722">
        <v>2</v>
      </c>
      <c r="O1722">
        <v>15</v>
      </c>
      <c r="P1722">
        <v>1</v>
      </c>
      <c r="Q1722">
        <v>21</v>
      </c>
      <c r="R1722">
        <v>2</v>
      </c>
      <c r="S1722">
        <v>18</v>
      </c>
      <c r="T1722">
        <v>0</v>
      </c>
      <c r="U1722">
        <v>11</v>
      </c>
      <c r="V1722">
        <f>COUNTIF(tbl_HRMaster[EmployeeID],tbl_HRMaster[[#This Row],[EmployeeID]])</f>
        <v>1</v>
      </c>
      <c r="W1722">
        <f>IFERROR(INDEX(tbl_EmployeeSurvey[EnvironmentSatisfaction],MATCH(tbl_HRMaster[[#This Row],[EmployeeID]],tbl_EmployeeSurvey[EmployeeID],0)),"Not Found")</f>
        <v>1</v>
      </c>
      <c r="X1722">
        <f>IFERROR(INDEX(tbl_EmployeeSurvey[JobSatisfaction],MATCH(tbl_HRMaster[[#This Row],[EmployeeID]],tbl_EmployeeSurvey[EmployeeID],0)),"Not Found")</f>
        <v>3</v>
      </c>
      <c r="Y1722" s="5">
        <f>IFERROR(INDEX(tbl_EmployeeSurvey[WorkLifeBalance],MATCH(tbl_HRMaster[[#This Row],[EmployeeID]],tbl_EmployeeSurvey[EmployeeID],0)),"Not Found")</f>
        <v>4</v>
      </c>
      <c r="Z1722" s="5">
        <f>IFERROR(VLOOKUP(tbl_HRMaster[[#This Row],[EmployeeID]],tbl_ManagerSurvey[[EmployeeID]:[PerformanceRating]],2,FALSE),"Not Found")</f>
        <v>3</v>
      </c>
      <c r="AA1722" s="5">
        <f>IFERROR(VLOOKUP(tbl_HRMaster[[#This Row],[EmployeeID]],tbl_ManagerSurvey[[EmployeeID]:[PerformanceRating]],3,FALSE),"Not Found")</f>
        <v>3</v>
      </c>
      <c r="AB1722" s="5" t="str">
        <f>IF(tbl_HRMaster[[#This Row],[Attrition]]="Yes","Left","Active")</f>
        <v>Active</v>
      </c>
      <c r="AC1722" s="5" t="str">
        <f>_xlfn.IFS(tbl_HRMaster[[#This Row],[Age]]&lt;25,"Under 25",tbl_HRMaster[[#This Row],[Age]]&lt;35,"25-34",tbl_HRMaster[[#This Row],[Age]]&lt;45,"35-44",tbl_HRMaster[[#This Row],[Age]]&lt;55,"45-54",TRUE,"Above 54")</f>
        <v>35-44</v>
      </c>
      <c r="AD1722" s="5" t="str">
        <f>_xlfn.IFS(
tbl_HRMaster[[#This Row],[YearsAtCompany]]&lt;2,"&lt; 2 Years",
tbl_HRMaster[[#This Row],[YearsAtCompany]]&lt;5,"2-4 Years",
tbl_HRMaster[[#This Row],[YearsAtCompany]]&lt;10,"5-9 Years",
TRUE,"10+ Years"
)</f>
        <v>10+ Years</v>
      </c>
      <c r="AE1722" s="5">
        <f>IF(tbl_HRMaster[[#This Row],[Attrition]]="Yes",1,0)</f>
        <v>0</v>
      </c>
    </row>
    <row r="1723" spans="1:31" x14ac:dyDescent="0.25">
      <c r="A1723">
        <v>41</v>
      </c>
      <c r="B1723" t="s">
        <v>21</v>
      </c>
      <c r="C1723" t="s">
        <v>29</v>
      </c>
      <c r="D1723" t="s">
        <v>23</v>
      </c>
      <c r="E1723">
        <v>11</v>
      </c>
      <c r="F1723">
        <v>3</v>
      </c>
      <c r="G1723" t="s">
        <v>33</v>
      </c>
      <c r="H1723">
        <v>3399</v>
      </c>
      <c r="I1723" t="s">
        <v>34</v>
      </c>
      <c r="J1723">
        <v>1</v>
      </c>
      <c r="K1723" t="s">
        <v>40</v>
      </c>
      <c r="L1723" t="s">
        <v>41</v>
      </c>
      <c r="M1723">
        <v>168720</v>
      </c>
      <c r="N1723">
        <v>2</v>
      </c>
      <c r="O1723">
        <v>15</v>
      </c>
      <c r="P1723">
        <v>1</v>
      </c>
      <c r="Q1723">
        <v>21</v>
      </c>
      <c r="R1723">
        <v>2</v>
      </c>
      <c r="S1723">
        <v>18</v>
      </c>
      <c r="T1723">
        <v>0</v>
      </c>
      <c r="U1723">
        <v>11</v>
      </c>
      <c r="V1723">
        <f>COUNTIF(tbl_HRMaster[EmployeeID],tbl_HRMaster[[#This Row],[EmployeeID]])</f>
        <v>1</v>
      </c>
      <c r="W1723">
        <f>IFERROR(INDEX(tbl_EmployeeSurvey[EnvironmentSatisfaction],MATCH(tbl_HRMaster[[#This Row],[EmployeeID]],tbl_EmployeeSurvey[EmployeeID],0)),"Not Found")</f>
        <v>1</v>
      </c>
      <c r="X1723">
        <f>IFERROR(INDEX(tbl_EmployeeSurvey[JobSatisfaction],MATCH(tbl_HRMaster[[#This Row],[EmployeeID]],tbl_EmployeeSurvey[EmployeeID],0)),"Not Found")</f>
        <v>3</v>
      </c>
      <c r="Y1723" s="5">
        <f>IFERROR(INDEX(tbl_EmployeeSurvey[WorkLifeBalance],MATCH(tbl_HRMaster[[#This Row],[EmployeeID]],tbl_EmployeeSurvey[EmployeeID],0)),"Not Found")</f>
        <v>4</v>
      </c>
      <c r="Z1723" s="5">
        <f>IFERROR(VLOOKUP(tbl_HRMaster[[#This Row],[EmployeeID]],tbl_ManagerSurvey[[EmployeeID]:[PerformanceRating]],2,FALSE),"Not Found")</f>
        <v>3</v>
      </c>
      <c r="AA1723" s="5">
        <f>IFERROR(VLOOKUP(tbl_HRMaster[[#This Row],[EmployeeID]],tbl_ManagerSurvey[[EmployeeID]:[PerformanceRating]],3,FALSE),"Not Found")</f>
        <v>3</v>
      </c>
      <c r="AB1723" s="5" t="str">
        <f>IF(tbl_HRMaster[[#This Row],[Attrition]]="Yes","Left","Active")</f>
        <v>Active</v>
      </c>
      <c r="AC1723" s="5" t="str">
        <f>_xlfn.IFS(tbl_HRMaster[[#This Row],[Age]]&lt;25,"Under 25",tbl_HRMaster[[#This Row],[Age]]&lt;35,"25-34",tbl_HRMaster[[#This Row],[Age]]&lt;45,"35-44",tbl_HRMaster[[#This Row],[Age]]&lt;55,"45-54",TRUE,"Above 54")</f>
        <v>35-44</v>
      </c>
      <c r="AD1723" s="5" t="str">
        <f>_xlfn.IFS(
tbl_HRMaster[[#This Row],[YearsAtCompany]]&lt;2,"&lt; 2 Years",
tbl_HRMaster[[#This Row],[YearsAtCompany]]&lt;5,"2-4 Years",
tbl_HRMaster[[#This Row],[YearsAtCompany]]&lt;10,"5-9 Years",
TRUE,"10+ Years"
)</f>
        <v>10+ Years</v>
      </c>
      <c r="AE1723" s="5">
        <f>IF(tbl_HRMaster[[#This Row],[Attrition]]="Yes",1,0)</f>
        <v>0</v>
      </c>
    </row>
    <row r="1724" spans="1:31" x14ac:dyDescent="0.25">
      <c r="A1724">
        <v>38</v>
      </c>
      <c r="B1724" t="s">
        <v>21</v>
      </c>
      <c r="C1724" t="s">
        <v>29</v>
      </c>
      <c r="D1724" t="s">
        <v>30</v>
      </c>
      <c r="E1724">
        <v>4</v>
      </c>
      <c r="F1724">
        <v>2</v>
      </c>
      <c r="G1724" t="s">
        <v>38</v>
      </c>
      <c r="H1724">
        <v>1116</v>
      </c>
      <c r="I1724" t="s">
        <v>25</v>
      </c>
      <c r="J1724">
        <v>1</v>
      </c>
      <c r="K1724" t="s">
        <v>44</v>
      </c>
      <c r="L1724" t="s">
        <v>41</v>
      </c>
      <c r="M1724">
        <v>44440</v>
      </c>
      <c r="N1724">
        <v>1</v>
      </c>
      <c r="O1724">
        <v>13</v>
      </c>
      <c r="P1724">
        <v>0</v>
      </c>
      <c r="Q1724">
        <v>20</v>
      </c>
      <c r="R1724">
        <v>2</v>
      </c>
      <c r="S1724">
        <v>20</v>
      </c>
      <c r="T1724">
        <v>0</v>
      </c>
      <c r="U1724">
        <v>7</v>
      </c>
      <c r="V1724">
        <f>COUNTIF(tbl_HRMaster[EmployeeID],tbl_HRMaster[[#This Row],[EmployeeID]])</f>
        <v>1</v>
      </c>
      <c r="W1724">
        <f>IFERROR(INDEX(tbl_EmployeeSurvey[EnvironmentSatisfaction],MATCH(tbl_HRMaster[[#This Row],[EmployeeID]],tbl_EmployeeSurvey[EmployeeID],0)),"Not Found")</f>
        <v>4</v>
      </c>
      <c r="X1724">
        <f>IFERROR(INDEX(tbl_EmployeeSurvey[JobSatisfaction],MATCH(tbl_HRMaster[[#This Row],[EmployeeID]],tbl_EmployeeSurvey[EmployeeID],0)),"Not Found")</f>
        <v>2</v>
      </c>
      <c r="Y1724" s="5">
        <f>IFERROR(INDEX(tbl_EmployeeSurvey[WorkLifeBalance],MATCH(tbl_HRMaster[[#This Row],[EmployeeID]],tbl_EmployeeSurvey[EmployeeID],0)),"Not Found")</f>
        <v>3</v>
      </c>
      <c r="Z1724" s="5">
        <f>IFERROR(VLOOKUP(tbl_HRMaster[[#This Row],[EmployeeID]],tbl_ManagerSurvey[[EmployeeID]:[PerformanceRating]],2,FALSE),"Not Found")</f>
        <v>3</v>
      </c>
      <c r="AA1724" s="5">
        <f>IFERROR(VLOOKUP(tbl_HRMaster[[#This Row],[EmployeeID]],tbl_ManagerSurvey[[EmployeeID]:[PerformanceRating]],3,FALSE),"Not Found")</f>
        <v>3</v>
      </c>
      <c r="AB1724" s="5" t="str">
        <f>IF(tbl_HRMaster[[#This Row],[Attrition]]="Yes","Left","Active")</f>
        <v>Active</v>
      </c>
      <c r="AC1724" s="5" t="str">
        <f>_xlfn.IFS(tbl_HRMaster[[#This Row],[Age]]&lt;25,"Under 25",tbl_HRMaster[[#This Row],[Age]]&lt;35,"25-34",tbl_HRMaster[[#This Row],[Age]]&lt;45,"35-44",tbl_HRMaster[[#This Row],[Age]]&lt;55,"45-54",TRUE,"Above 54")</f>
        <v>35-44</v>
      </c>
      <c r="AD1724" s="5" t="str">
        <f>_xlfn.IFS(
tbl_HRMaster[[#This Row],[YearsAtCompany]]&lt;2,"&lt; 2 Years",
tbl_HRMaster[[#This Row],[YearsAtCompany]]&lt;5,"2-4 Years",
tbl_HRMaster[[#This Row],[YearsAtCompany]]&lt;10,"5-9 Years",
TRUE,"10+ Years"
)</f>
        <v>10+ Years</v>
      </c>
      <c r="AE1724" s="5">
        <f>IF(tbl_HRMaster[[#This Row],[Attrition]]="Yes",1,0)</f>
        <v>0</v>
      </c>
    </row>
    <row r="1725" spans="1:31" x14ac:dyDescent="0.25">
      <c r="A1725">
        <v>38</v>
      </c>
      <c r="B1725" t="s">
        <v>21</v>
      </c>
      <c r="C1725" t="s">
        <v>29</v>
      </c>
      <c r="D1725" t="s">
        <v>30</v>
      </c>
      <c r="E1725">
        <v>4</v>
      </c>
      <c r="F1725">
        <v>2</v>
      </c>
      <c r="G1725" t="s">
        <v>38</v>
      </c>
      <c r="H1725">
        <v>2586</v>
      </c>
      <c r="I1725" t="s">
        <v>25</v>
      </c>
      <c r="J1725">
        <v>1</v>
      </c>
      <c r="K1725" t="s">
        <v>44</v>
      </c>
      <c r="L1725" t="s">
        <v>41</v>
      </c>
      <c r="M1725">
        <v>44440</v>
      </c>
      <c r="N1725">
        <v>1</v>
      </c>
      <c r="O1725">
        <v>13</v>
      </c>
      <c r="P1725">
        <v>0</v>
      </c>
      <c r="Q1725">
        <v>20</v>
      </c>
      <c r="R1725">
        <v>2</v>
      </c>
      <c r="S1725">
        <v>20</v>
      </c>
      <c r="T1725">
        <v>0</v>
      </c>
      <c r="U1725">
        <v>7</v>
      </c>
      <c r="V1725">
        <f>COUNTIF(tbl_HRMaster[EmployeeID],tbl_HRMaster[[#This Row],[EmployeeID]])</f>
        <v>1</v>
      </c>
      <c r="W1725">
        <f>IFERROR(INDEX(tbl_EmployeeSurvey[EnvironmentSatisfaction],MATCH(tbl_HRMaster[[#This Row],[EmployeeID]],tbl_EmployeeSurvey[EmployeeID],0)),"Not Found")</f>
        <v>4</v>
      </c>
      <c r="X1725">
        <f>IFERROR(INDEX(tbl_EmployeeSurvey[JobSatisfaction],MATCH(tbl_HRMaster[[#This Row],[EmployeeID]],tbl_EmployeeSurvey[EmployeeID],0)),"Not Found")</f>
        <v>2</v>
      </c>
      <c r="Y1725" s="5">
        <f>IFERROR(INDEX(tbl_EmployeeSurvey[WorkLifeBalance],MATCH(tbl_HRMaster[[#This Row],[EmployeeID]],tbl_EmployeeSurvey[EmployeeID],0)),"Not Found")</f>
        <v>3</v>
      </c>
      <c r="Z1725" s="5">
        <f>IFERROR(VLOOKUP(tbl_HRMaster[[#This Row],[EmployeeID]],tbl_ManagerSurvey[[EmployeeID]:[PerformanceRating]],2,FALSE),"Not Found")</f>
        <v>3</v>
      </c>
      <c r="AA1725" s="5">
        <f>IFERROR(VLOOKUP(tbl_HRMaster[[#This Row],[EmployeeID]],tbl_ManagerSurvey[[EmployeeID]:[PerformanceRating]],3,FALSE),"Not Found")</f>
        <v>3</v>
      </c>
      <c r="AB1725" s="5" t="str">
        <f>IF(tbl_HRMaster[[#This Row],[Attrition]]="Yes","Left","Active")</f>
        <v>Active</v>
      </c>
      <c r="AC1725" s="5" t="str">
        <f>_xlfn.IFS(tbl_HRMaster[[#This Row],[Age]]&lt;25,"Under 25",tbl_HRMaster[[#This Row],[Age]]&lt;35,"25-34",tbl_HRMaster[[#This Row],[Age]]&lt;45,"35-44",tbl_HRMaster[[#This Row],[Age]]&lt;55,"45-54",TRUE,"Above 54")</f>
        <v>35-44</v>
      </c>
      <c r="AD1725" s="5" t="str">
        <f>_xlfn.IFS(
tbl_HRMaster[[#This Row],[YearsAtCompany]]&lt;2,"&lt; 2 Years",
tbl_HRMaster[[#This Row],[YearsAtCompany]]&lt;5,"2-4 Years",
tbl_HRMaster[[#This Row],[YearsAtCompany]]&lt;10,"5-9 Years",
TRUE,"10+ Years"
)</f>
        <v>10+ Years</v>
      </c>
      <c r="AE1725" s="5">
        <f>IF(tbl_HRMaster[[#This Row],[Attrition]]="Yes",1,0)</f>
        <v>0</v>
      </c>
    </row>
    <row r="1726" spans="1:31" x14ac:dyDescent="0.25">
      <c r="A1726">
        <v>38</v>
      </c>
      <c r="B1726" t="s">
        <v>21</v>
      </c>
      <c r="C1726" t="s">
        <v>29</v>
      </c>
      <c r="D1726" t="s">
        <v>30</v>
      </c>
      <c r="E1726">
        <v>4</v>
      </c>
      <c r="F1726">
        <v>2</v>
      </c>
      <c r="G1726" t="s">
        <v>38</v>
      </c>
      <c r="H1726">
        <v>4056</v>
      </c>
      <c r="I1726" t="s">
        <v>25</v>
      </c>
      <c r="J1726">
        <v>1</v>
      </c>
      <c r="K1726" t="s">
        <v>44</v>
      </c>
      <c r="L1726" t="s">
        <v>41</v>
      </c>
      <c r="M1726">
        <v>44440</v>
      </c>
      <c r="N1726">
        <v>1</v>
      </c>
      <c r="O1726">
        <v>13</v>
      </c>
      <c r="P1726">
        <v>0</v>
      </c>
      <c r="Q1726">
        <v>20</v>
      </c>
      <c r="R1726">
        <v>2</v>
      </c>
      <c r="S1726">
        <v>20</v>
      </c>
      <c r="T1726">
        <v>0</v>
      </c>
      <c r="U1726">
        <v>7</v>
      </c>
      <c r="V1726">
        <f>COUNTIF(tbl_HRMaster[EmployeeID],tbl_HRMaster[[#This Row],[EmployeeID]])</f>
        <v>1</v>
      </c>
      <c r="W1726">
        <f>IFERROR(INDEX(tbl_EmployeeSurvey[EnvironmentSatisfaction],MATCH(tbl_HRMaster[[#This Row],[EmployeeID]],tbl_EmployeeSurvey[EmployeeID],0)),"Not Found")</f>
        <v>4</v>
      </c>
      <c r="X1726">
        <f>IFERROR(INDEX(tbl_EmployeeSurvey[JobSatisfaction],MATCH(tbl_HRMaster[[#This Row],[EmployeeID]],tbl_EmployeeSurvey[EmployeeID],0)),"Not Found")</f>
        <v>2</v>
      </c>
      <c r="Y1726" s="5">
        <f>IFERROR(INDEX(tbl_EmployeeSurvey[WorkLifeBalance],MATCH(tbl_HRMaster[[#This Row],[EmployeeID]],tbl_EmployeeSurvey[EmployeeID],0)),"Not Found")</f>
        <v>3</v>
      </c>
      <c r="Z1726" s="5">
        <f>IFERROR(VLOOKUP(tbl_HRMaster[[#This Row],[EmployeeID]],tbl_ManagerSurvey[[EmployeeID]:[PerformanceRating]],2,FALSE),"Not Found")</f>
        <v>3</v>
      </c>
      <c r="AA1726" s="5">
        <f>IFERROR(VLOOKUP(tbl_HRMaster[[#This Row],[EmployeeID]],tbl_ManagerSurvey[[EmployeeID]:[PerformanceRating]],3,FALSE),"Not Found")</f>
        <v>3</v>
      </c>
      <c r="AB1726" s="5" t="str">
        <f>IF(tbl_HRMaster[[#This Row],[Attrition]]="Yes","Left","Active")</f>
        <v>Active</v>
      </c>
      <c r="AC1726" s="5" t="str">
        <f>_xlfn.IFS(tbl_HRMaster[[#This Row],[Age]]&lt;25,"Under 25",tbl_HRMaster[[#This Row],[Age]]&lt;35,"25-34",tbl_HRMaster[[#This Row],[Age]]&lt;45,"35-44",tbl_HRMaster[[#This Row],[Age]]&lt;55,"45-54",TRUE,"Above 54")</f>
        <v>35-44</v>
      </c>
      <c r="AD1726" s="5" t="str">
        <f>_xlfn.IFS(
tbl_HRMaster[[#This Row],[YearsAtCompany]]&lt;2,"&lt; 2 Years",
tbl_HRMaster[[#This Row],[YearsAtCompany]]&lt;5,"2-4 Years",
tbl_HRMaster[[#This Row],[YearsAtCompany]]&lt;10,"5-9 Years",
TRUE,"10+ Years"
)</f>
        <v>10+ Years</v>
      </c>
      <c r="AE1726" s="5">
        <f>IF(tbl_HRMaster[[#This Row],[Attrition]]="Yes",1,0)</f>
        <v>0</v>
      </c>
    </row>
    <row r="1727" spans="1:31" x14ac:dyDescent="0.25">
      <c r="A1727">
        <v>42</v>
      </c>
      <c r="B1727" t="s">
        <v>21</v>
      </c>
      <c r="C1727" t="s">
        <v>22</v>
      </c>
      <c r="D1727" t="s">
        <v>23</v>
      </c>
      <c r="E1727">
        <v>23</v>
      </c>
      <c r="F1727">
        <v>3</v>
      </c>
      <c r="G1727" t="s">
        <v>45</v>
      </c>
      <c r="H1727">
        <v>742</v>
      </c>
      <c r="I1727" t="s">
        <v>25</v>
      </c>
      <c r="J1727">
        <v>3</v>
      </c>
      <c r="K1727" t="s">
        <v>31</v>
      </c>
      <c r="L1727" t="s">
        <v>27</v>
      </c>
      <c r="M1727">
        <v>26420</v>
      </c>
      <c r="N1727">
        <v>0</v>
      </c>
      <c r="O1727">
        <v>13</v>
      </c>
      <c r="P1727">
        <v>1</v>
      </c>
      <c r="Q1727">
        <v>21</v>
      </c>
      <c r="R1727">
        <v>3</v>
      </c>
      <c r="S1727">
        <v>20</v>
      </c>
      <c r="T1727">
        <v>0</v>
      </c>
      <c r="U1727">
        <v>9</v>
      </c>
      <c r="V1727">
        <f>COUNTIF(tbl_HRMaster[EmployeeID],tbl_HRMaster[[#This Row],[EmployeeID]])</f>
        <v>1</v>
      </c>
      <c r="W1727">
        <f>IFERROR(INDEX(tbl_EmployeeSurvey[EnvironmentSatisfaction],MATCH(tbl_HRMaster[[#This Row],[EmployeeID]],tbl_EmployeeSurvey[EmployeeID],0)),"Not Found")</f>
        <v>3</v>
      </c>
      <c r="X1727">
        <f>IFERROR(INDEX(tbl_EmployeeSurvey[JobSatisfaction],MATCH(tbl_HRMaster[[#This Row],[EmployeeID]],tbl_EmployeeSurvey[EmployeeID],0)),"Not Found")</f>
        <v>1</v>
      </c>
      <c r="Y1727" s="5">
        <f>IFERROR(INDEX(tbl_EmployeeSurvey[WorkLifeBalance],MATCH(tbl_HRMaster[[#This Row],[EmployeeID]],tbl_EmployeeSurvey[EmployeeID],0)),"Not Found")</f>
        <v>3</v>
      </c>
      <c r="Z1727" s="5">
        <f>IFERROR(VLOOKUP(tbl_HRMaster[[#This Row],[EmployeeID]],tbl_ManagerSurvey[[EmployeeID]:[PerformanceRating]],2,FALSE),"Not Found")</f>
        <v>3</v>
      </c>
      <c r="AA1727" s="5">
        <f>IFERROR(VLOOKUP(tbl_HRMaster[[#This Row],[EmployeeID]],tbl_ManagerSurvey[[EmployeeID]:[PerformanceRating]],3,FALSE),"Not Found")</f>
        <v>3</v>
      </c>
      <c r="AB1727" s="5" t="str">
        <f>IF(tbl_HRMaster[[#This Row],[Attrition]]="Yes","Left","Active")</f>
        <v>Active</v>
      </c>
      <c r="AC1727" s="5" t="str">
        <f>_xlfn.IFS(tbl_HRMaster[[#This Row],[Age]]&lt;25,"Under 25",tbl_HRMaster[[#This Row],[Age]]&lt;35,"25-34",tbl_HRMaster[[#This Row],[Age]]&lt;45,"35-44",tbl_HRMaster[[#This Row],[Age]]&lt;55,"45-54",TRUE,"Above 54")</f>
        <v>35-44</v>
      </c>
      <c r="AD1727" s="5" t="str">
        <f>_xlfn.IFS(
tbl_HRMaster[[#This Row],[YearsAtCompany]]&lt;2,"&lt; 2 Years",
tbl_HRMaster[[#This Row],[YearsAtCompany]]&lt;5,"2-4 Years",
tbl_HRMaster[[#This Row],[YearsAtCompany]]&lt;10,"5-9 Years",
TRUE,"10+ Years"
)</f>
        <v>10+ Years</v>
      </c>
      <c r="AE1727" s="5">
        <f>IF(tbl_HRMaster[[#This Row],[Attrition]]="Yes",1,0)</f>
        <v>0</v>
      </c>
    </row>
    <row r="1728" spans="1:31" x14ac:dyDescent="0.25">
      <c r="A1728">
        <v>42</v>
      </c>
      <c r="B1728" t="s">
        <v>21</v>
      </c>
      <c r="C1728" t="s">
        <v>22</v>
      </c>
      <c r="D1728" t="s">
        <v>23</v>
      </c>
      <c r="E1728">
        <v>23</v>
      </c>
      <c r="F1728">
        <v>3</v>
      </c>
      <c r="G1728" t="s">
        <v>45</v>
      </c>
      <c r="H1728">
        <v>2212</v>
      </c>
      <c r="I1728" t="s">
        <v>25</v>
      </c>
      <c r="J1728">
        <v>3</v>
      </c>
      <c r="K1728" t="s">
        <v>31</v>
      </c>
      <c r="L1728" t="s">
        <v>27</v>
      </c>
      <c r="M1728">
        <v>26420</v>
      </c>
      <c r="N1728">
        <v>0</v>
      </c>
      <c r="O1728">
        <v>13</v>
      </c>
      <c r="P1728">
        <v>1</v>
      </c>
      <c r="Q1728">
        <v>21</v>
      </c>
      <c r="R1728">
        <v>3</v>
      </c>
      <c r="S1728">
        <v>20</v>
      </c>
      <c r="T1728">
        <v>0</v>
      </c>
      <c r="U1728">
        <v>9</v>
      </c>
      <c r="V1728">
        <f>COUNTIF(tbl_HRMaster[EmployeeID],tbl_HRMaster[[#This Row],[EmployeeID]])</f>
        <v>1</v>
      </c>
      <c r="W1728">
        <f>IFERROR(INDEX(tbl_EmployeeSurvey[EnvironmentSatisfaction],MATCH(tbl_HRMaster[[#This Row],[EmployeeID]],tbl_EmployeeSurvey[EmployeeID],0)),"Not Found")</f>
        <v>3</v>
      </c>
      <c r="X1728">
        <f>IFERROR(INDEX(tbl_EmployeeSurvey[JobSatisfaction],MATCH(tbl_HRMaster[[#This Row],[EmployeeID]],tbl_EmployeeSurvey[EmployeeID],0)),"Not Found")</f>
        <v>1</v>
      </c>
      <c r="Y1728" s="5">
        <f>IFERROR(INDEX(tbl_EmployeeSurvey[WorkLifeBalance],MATCH(tbl_HRMaster[[#This Row],[EmployeeID]],tbl_EmployeeSurvey[EmployeeID],0)),"Not Found")</f>
        <v>3</v>
      </c>
      <c r="Z1728" s="5">
        <f>IFERROR(VLOOKUP(tbl_HRMaster[[#This Row],[EmployeeID]],tbl_ManagerSurvey[[EmployeeID]:[PerformanceRating]],2,FALSE),"Not Found")</f>
        <v>3</v>
      </c>
      <c r="AA1728" s="5">
        <f>IFERROR(VLOOKUP(tbl_HRMaster[[#This Row],[EmployeeID]],tbl_ManagerSurvey[[EmployeeID]:[PerformanceRating]],3,FALSE),"Not Found")</f>
        <v>3</v>
      </c>
      <c r="AB1728" s="5" t="str">
        <f>IF(tbl_HRMaster[[#This Row],[Attrition]]="Yes","Left","Active")</f>
        <v>Active</v>
      </c>
      <c r="AC1728" s="5" t="str">
        <f>_xlfn.IFS(tbl_HRMaster[[#This Row],[Age]]&lt;25,"Under 25",tbl_HRMaster[[#This Row],[Age]]&lt;35,"25-34",tbl_HRMaster[[#This Row],[Age]]&lt;45,"35-44",tbl_HRMaster[[#This Row],[Age]]&lt;55,"45-54",TRUE,"Above 54")</f>
        <v>35-44</v>
      </c>
      <c r="AD1728" s="5" t="str">
        <f>_xlfn.IFS(
tbl_HRMaster[[#This Row],[YearsAtCompany]]&lt;2,"&lt; 2 Years",
tbl_HRMaster[[#This Row],[YearsAtCompany]]&lt;5,"2-4 Years",
tbl_HRMaster[[#This Row],[YearsAtCompany]]&lt;10,"5-9 Years",
TRUE,"10+ Years"
)</f>
        <v>10+ Years</v>
      </c>
      <c r="AE1728" s="5">
        <f>IF(tbl_HRMaster[[#This Row],[Attrition]]="Yes",1,0)</f>
        <v>0</v>
      </c>
    </row>
    <row r="1729" spans="1:31" x14ac:dyDescent="0.25">
      <c r="A1729">
        <v>42</v>
      </c>
      <c r="B1729" t="s">
        <v>21</v>
      </c>
      <c r="C1729" t="s">
        <v>22</v>
      </c>
      <c r="D1729" t="s">
        <v>23</v>
      </c>
      <c r="E1729">
        <v>23</v>
      </c>
      <c r="F1729">
        <v>3</v>
      </c>
      <c r="G1729" t="s">
        <v>45</v>
      </c>
      <c r="H1729">
        <v>3682</v>
      </c>
      <c r="I1729" t="s">
        <v>25</v>
      </c>
      <c r="J1729">
        <v>3</v>
      </c>
      <c r="K1729" t="s">
        <v>31</v>
      </c>
      <c r="L1729" t="s">
        <v>27</v>
      </c>
      <c r="M1729">
        <v>26420</v>
      </c>
      <c r="N1729">
        <v>0</v>
      </c>
      <c r="O1729">
        <v>13</v>
      </c>
      <c r="P1729">
        <v>1</v>
      </c>
      <c r="Q1729">
        <v>21</v>
      </c>
      <c r="R1729">
        <v>3</v>
      </c>
      <c r="S1729">
        <v>20</v>
      </c>
      <c r="T1729">
        <v>0</v>
      </c>
      <c r="U1729">
        <v>9</v>
      </c>
      <c r="V1729">
        <f>COUNTIF(tbl_HRMaster[EmployeeID],tbl_HRMaster[[#This Row],[EmployeeID]])</f>
        <v>1</v>
      </c>
      <c r="W1729">
        <f>IFERROR(INDEX(tbl_EmployeeSurvey[EnvironmentSatisfaction],MATCH(tbl_HRMaster[[#This Row],[EmployeeID]],tbl_EmployeeSurvey[EmployeeID],0)),"Not Found")</f>
        <v>3</v>
      </c>
      <c r="X1729">
        <f>IFERROR(INDEX(tbl_EmployeeSurvey[JobSatisfaction],MATCH(tbl_HRMaster[[#This Row],[EmployeeID]],tbl_EmployeeSurvey[EmployeeID],0)),"Not Found")</f>
        <v>1</v>
      </c>
      <c r="Y1729" s="5">
        <f>IFERROR(INDEX(tbl_EmployeeSurvey[WorkLifeBalance],MATCH(tbl_HRMaster[[#This Row],[EmployeeID]],tbl_EmployeeSurvey[EmployeeID],0)),"Not Found")</f>
        <v>3</v>
      </c>
      <c r="Z1729" s="5">
        <f>IFERROR(VLOOKUP(tbl_HRMaster[[#This Row],[EmployeeID]],tbl_ManagerSurvey[[EmployeeID]:[PerformanceRating]],2,FALSE),"Not Found")</f>
        <v>3</v>
      </c>
      <c r="AA1729" s="5">
        <f>IFERROR(VLOOKUP(tbl_HRMaster[[#This Row],[EmployeeID]],tbl_ManagerSurvey[[EmployeeID]:[PerformanceRating]],3,FALSE),"Not Found")</f>
        <v>3</v>
      </c>
      <c r="AB1729" s="5" t="str">
        <f>IF(tbl_HRMaster[[#This Row],[Attrition]]="Yes","Left","Active")</f>
        <v>Active</v>
      </c>
      <c r="AC1729" s="5" t="str">
        <f>_xlfn.IFS(tbl_HRMaster[[#This Row],[Age]]&lt;25,"Under 25",tbl_HRMaster[[#This Row],[Age]]&lt;35,"25-34",tbl_HRMaster[[#This Row],[Age]]&lt;45,"35-44",tbl_HRMaster[[#This Row],[Age]]&lt;55,"45-54",TRUE,"Above 54")</f>
        <v>35-44</v>
      </c>
      <c r="AD1729" s="5" t="str">
        <f>_xlfn.IFS(
tbl_HRMaster[[#This Row],[YearsAtCompany]]&lt;2,"&lt; 2 Years",
tbl_HRMaster[[#This Row],[YearsAtCompany]]&lt;5,"2-4 Years",
tbl_HRMaster[[#This Row],[YearsAtCompany]]&lt;10,"5-9 Years",
TRUE,"10+ Years"
)</f>
        <v>10+ Years</v>
      </c>
      <c r="AE1729" s="5">
        <f>IF(tbl_HRMaster[[#This Row],[Attrition]]="Yes",1,0)</f>
        <v>0</v>
      </c>
    </row>
    <row r="1730" spans="1:31" x14ac:dyDescent="0.25">
      <c r="A1730">
        <v>41</v>
      </c>
      <c r="B1730" t="s">
        <v>21</v>
      </c>
      <c r="C1730" t="s">
        <v>22</v>
      </c>
      <c r="D1730" t="s">
        <v>30</v>
      </c>
      <c r="E1730">
        <v>13</v>
      </c>
      <c r="F1730">
        <v>4</v>
      </c>
      <c r="G1730" t="s">
        <v>24</v>
      </c>
      <c r="H1730">
        <v>1188</v>
      </c>
      <c r="I1730" t="s">
        <v>25</v>
      </c>
      <c r="J1730">
        <v>1</v>
      </c>
      <c r="K1730" t="s">
        <v>26</v>
      </c>
      <c r="L1730" t="s">
        <v>27</v>
      </c>
      <c r="M1730">
        <v>109200</v>
      </c>
      <c r="N1730">
        <v>0</v>
      </c>
      <c r="O1730">
        <v>15</v>
      </c>
      <c r="P1730">
        <v>1</v>
      </c>
      <c r="Q1730">
        <v>21</v>
      </c>
      <c r="R1730">
        <v>3</v>
      </c>
      <c r="S1730">
        <v>20</v>
      </c>
      <c r="T1730">
        <v>0</v>
      </c>
      <c r="U1730">
        <v>10</v>
      </c>
      <c r="V1730">
        <f>COUNTIF(tbl_HRMaster[EmployeeID],tbl_HRMaster[[#This Row],[EmployeeID]])</f>
        <v>1</v>
      </c>
      <c r="W1730">
        <f>IFERROR(INDEX(tbl_EmployeeSurvey[EnvironmentSatisfaction],MATCH(tbl_HRMaster[[#This Row],[EmployeeID]],tbl_EmployeeSurvey[EmployeeID],0)),"Not Found")</f>
        <v>1</v>
      </c>
      <c r="X1730">
        <f>IFERROR(INDEX(tbl_EmployeeSurvey[JobSatisfaction],MATCH(tbl_HRMaster[[#This Row],[EmployeeID]],tbl_EmployeeSurvey[EmployeeID],0)),"Not Found")</f>
        <v>2</v>
      </c>
      <c r="Y1730" s="5">
        <f>IFERROR(INDEX(tbl_EmployeeSurvey[WorkLifeBalance],MATCH(tbl_HRMaster[[#This Row],[EmployeeID]],tbl_EmployeeSurvey[EmployeeID],0)),"Not Found")</f>
        <v>3</v>
      </c>
      <c r="Z1730" s="5">
        <f>IFERROR(VLOOKUP(tbl_HRMaster[[#This Row],[EmployeeID]],tbl_ManagerSurvey[[EmployeeID]:[PerformanceRating]],2,FALSE),"Not Found")</f>
        <v>4</v>
      </c>
      <c r="AA1730" s="5">
        <f>IFERROR(VLOOKUP(tbl_HRMaster[[#This Row],[EmployeeID]],tbl_ManagerSurvey[[EmployeeID]:[PerformanceRating]],3,FALSE),"Not Found")</f>
        <v>3</v>
      </c>
      <c r="AB1730" s="5" t="str">
        <f>IF(tbl_HRMaster[[#This Row],[Attrition]]="Yes","Left","Active")</f>
        <v>Active</v>
      </c>
      <c r="AC1730" s="5" t="str">
        <f>_xlfn.IFS(tbl_HRMaster[[#This Row],[Age]]&lt;25,"Under 25",tbl_HRMaster[[#This Row],[Age]]&lt;35,"25-34",tbl_HRMaster[[#This Row],[Age]]&lt;45,"35-44",tbl_HRMaster[[#This Row],[Age]]&lt;55,"45-54",TRUE,"Above 54")</f>
        <v>35-44</v>
      </c>
      <c r="AD1730" s="5" t="str">
        <f>_xlfn.IFS(
tbl_HRMaster[[#This Row],[YearsAtCompany]]&lt;2,"&lt; 2 Years",
tbl_HRMaster[[#This Row],[YearsAtCompany]]&lt;5,"2-4 Years",
tbl_HRMaster[[#This Row],[YearsAtCompany]]&lt;10,"5-9 Years",
TRUE,"10+ Years"
)</f>
        <v>10+ Years</v>
      </c>
      <c r="AE1730" s="5">
        <f>IF(tbl_HRMaster[[#This Row],[Attrition]]="Yes",1,0)</f>
        <v>0</v>
      </c>
    </row>
    <row r="1731" spans="1:31" x14ac:dyDescent="0.25">
      <c r="A1731">
        <v>41</v>
      </c>
      <c r="B1731" t="s">
        <v>21</v>
      </c>
      <c r="C1731" t="s">
        <v>22</v>
      </c>
      <c r="D1731" t="s">
        <v>30</v>
      </c>
      <c r="E1731">
        <v>13</v>
      </c>
      <c r="F1731">
        <v>4</v>
      </c>
      <c r="G1731" t="s">
        <v>24</v>
      </c>
      <c r="H1731">
        <v>2658</v>
      </c>
      <c r="I1731" t="s">
        <v>25</v>
      </c>
      <c r="J1731">
        <v>1</v>
      </c>
      <c r="K1731" t="s">
        <v>26</v>
      </c>
      <c r="L1731" t="s">
        <v>27</v>
      </c>
      <c r="M1731">
        <v>109200</v>
      </c>
      <c r="N1731">
        <v>0</v>
      </c>
      <c r="O1731">
        <v>15</v>
      </c>
      <c r="P1731">
        <v>1</v>
      </c>
      <c r="Q1731">
        <v>21</v>
      </c>
      <c r="R1731">
        <v>3</v>
      </c>
      <c r="S1731">
        <v>20</v>
      </c>
      <c r="T1731">
        <v>0</v>
      </c>
      <c r="U1731">
        <v>10</v>
      </c>
      <c r="V1731">
        <f>COUNTIF(tbl_HRMaster[EmployeeID],tbl_HRMaster[[#This Row],[EmployeeID]])</f>
        <v>1</v>
      </c>
      <c r="W1731">
        <f>IFERROR(INDEX(tbl_EmployeeSurvey[EnvironmentSatisfaction],MATCH(tbl_HRMaster[[#This Row],[EmployeeID]],tbl_EmployeeSurvey[EmployeeID],0)),"Not Found")</f>
        <v>1</v>
      </c>
      <c r="X1731">
        <f>IFERROR(INDEX(tbl_EmployeeSurvey[JobSatisfaction],MATCH(tbl_HRMaster[[#This Row],[EmployeeID]],tbl_EmployeeSurvey[EmployeeID],0)),"Not Found")</f>
        <v>2</v>
      </c>
      <c r="Y1731" s="5">
        <f>IFERROR(INDEX(tbl_EmployeeSurvey[WorkLifeBalance],MATCH(tbl_HRMaster[[#This Row],[EmployeeID]],tbl_EmployeeSurvey[EmployeeID],0)),"Not Found")</f>
        <v>3</v>
      </c>
      <c r="Z1731" s="5">
        <f>IFERROR(VLOOKUP(tbl_HRMaster[[#This Row],[EmployeeID]],tbl_ManagerSurvey[[EmployeeID]:[PerformanceRating]],2,FALSE),"Not Found")</f>
        <v>4</v>
      </c>
      <c r="AA1731" s="5">
        <f>IFERROR(VLOOKUP(tbl_HRMaster[[#This Row],[EmployeeID]],tbl_ManagerSurvey[[EmployeeID]:[PerformanceRating]],3,FALSE),"Not Found")</f>
        <v>3</v>
      </c>
      <c r="AB1731" s="5" t="str">
        <f>IF(tbl_HRMaster[[#This Row],[Attrition]]="Yes","Left","Active")</f>
        <v>Active</v>
      </c>
      <c r="AC1731" s="5" t="str">
        <f>_xlfn.IFS(tbl_HRMaster[[#This Row],[Age]]&lt;25,"Under 25",tbl_HRMaster[[#This Row],[Age]]&lt;35,"25-34",tbl_HRMaster[[#This Row],[Age]]&lt;45,"35-44",tbl_HRMaster[[#This Row],[Age]]&lt;55,"45-54",TRUE,"Above 54")</f>
        <v>35-44</v>
      </c>
      <c r="AD1731" s="5" t="str">
        <f>_xlfn.IFS(
tbl_HRMaster[[#This Row],[YearsAtCompany]]&lt;2,"&lt; 2 Years",
tbl_HRMaster[[#This Row],[YearsAtCompany]]&lt;5,"2-4 Years",
tbl_HRMaster[[#This Row],[YearsAtCompany]]&lt;10,"5-9 Years",
TRUE,"10+ Years"
)</f>
        <v>10+ Years</v>
      </c>
      <c r="AE1731" s="5">
        <f>IF(tbl_HRMaster[[#This Row],[Attrition]]="Yes",1,0)</f>
        <v>0</v>
      </c>
    </row>
    <row r="1732" spans="1:31" x14ac:dyDescent="0.25">
      <c r="A1732">
        <v>41</v>
      </c>
      <c r="B1732" t="s">
        <v>21</v>
      </c>
      <c r="C1732" t="s">
        <v>22</v>
      </c>
      <c r="D1732" t="s">
        <v>30</v>
      </c>
      <c r="E1732">
        <v>13</v>
      </c>
      <c r="F1732">
        <v>4</v>
      </c>
      <c r="G1732" t="s">
        <v>24</v>
      </c>
      <c r="H1732">
        <v>4128</v>
      </c>
      <c r="I1732" t="s">
        <v>25</v>
      </c>
      <c r="J1732">
        <v>1</v>
      </c>
      <c r="K1732" t="s">
        <v>26</v>
      </c>
      <c r="L1732" t="s">
        <v>27</v>
      </c>
      <c r="M1732">
        <v>109200</v>
      </c>
      <c r="N1732">
        <v>0</v>
      </c>
      <c r="O1732">
        <v>15</v>
      </c>
      <c r="P1732">
        <v>1</v>
      </c>
      <c r="Q1732">
        <v>21</v>
      </c>
      <c r="R1732">
        <v>3</v>
      </c>
      <c r="S1732">
        <v>20</v>
      </c>
      <c r="T1732">
        <v>0</v>
      </c>
      <c r="U1732">
        <v>10</v>
      </c>
      <c r="V1732">
        <f>COUNTIF(tbl_HRMaster[EmployeeID],tbl_HRMaster[[#This Row],[EmployeeID]])</f>
        <v>1</v>
      </c>
      <c r="W1732">
        <f>IFERROR(INDEX(tbl_EmployeeSurvey[EnvironmentSatisfaction],MATCH(tbl_HRMaster[[#This Row],[EmployeeID]],tbl_EmployeeSurvey[EmployeeID],0)),"Not Found")</f>
        <v>1</v>
      </c>
      <c r="X1732">
        <f>IFERROR(INDEX(tbl_EmployeeSurvey[JobSatisfaction],MATCH(tbl_HRMaster[[#This Row],[EmployeeID]],tbl_EmployeeSurvey[EmployeeID],0)),"Not Found")</f>
        <v>2</v>
      </c>
      <c r="Y1732" s="5">
        <f>IFERROR(INDEX(tbl_EmployeeSurvey[WorkLifeBalance],MATCH(tbl_HRMaster[[#This Row],[EmployeeID]],tbl_EmployeeSurvey[EmployeeID],0)),"Not Found")</f>
        <v>3</v>
      </c>
      <c r="Z1732" s="5">
        <f>IFERROR(VLOOKUP(tbl_HRMaster[[#This Row],[EmployeeID]],tbl_ManagerSurvey[[EmployeeID]:[PerformanceRating]],2,FALSE),"Not Found")</f>
        <v>4</v>
      </c>
      <c r="AA1732" s="5">
        <f>IFERROR(VLOOKUP(tbl_HRMaster[[#This Row],[EmployeeID]],tbl_ManagerSurvey[[EmployeeID]:[PerformanceRating]],3,FALSE),"Not Found")</f>
        <v>3</v>
      </c>
      <c r="AB1732" s="5" t="str">
        <f>IF(tbl_HRMaster[[#This Row],[Attrition]]="Yes","Left","Active")</f>
        <v>Active</v>
      </c>
      <c r="AC1732" s="5" t="str">
        <f>_xlfn.IFS(tbl_HRMaster[[#This Row],[Age]]&lt;25,"Under 25",tbl_HRMaster[[#This Row],[Age]]&lt;35,"25-34",tbl_HRMaster[[#This Row],[Age]]&lt;45,"35-44",tbl_HRMaster[[#This Row],[Age]]&lt;55,"45-54",TRUE,"Above 54")</f>
        <v>35-44</v>
      </c>
      <c r="AD1732" s="5" t="str">
        <f>_xlfn.IFS(
tbl_HRMaster[[#This Row],[YearsAtCompany]]&lt;2,"&lt; 2 Years",
tbl_HRMaster[[#This Row],[YearsAtCompany]]&lt;5,"2-4 Years",
tbl_HRMaster[[#This Row],[YearsAtCompany]]&lt;10,"5-9 Years",
TRUE,"10+ Years"
)</f>
        <v>10+ Years</v>
      </c>
      <c r="AE1732" s="5">
        <f>IF(tbl_HRMaster[[#This Row],[Attrition]]="Yes",1,0)</f>
        <v>0</v>
      </c>
    </row>
    <row r="1733" spans="1:31" x14ac:dyDescent="0.25">
      <c r="A1733">
        <v>41</v>
      </c>
      <c r="B1733" t="s">
        <v>21</v>
      </c>
      <c r="C1733" t="s">
        <v>22</v>
      </c>
      <c r="D1733" t="s">
        <v>30</v>
      </c>
      <c r="E1733">
        <v>29</v>
      </c>
      <c r="F1733">
        <v>1</v>
      </c>
      <c r="G1733" t="s">
        <v>24</v>
      </c>
      <c r="H1733">
        <v>43</v>
      </c>
      <c r="I1733" t="s">
        <v>34</v>
      </c>
      <c r="J1733">
        <v>1</v>
      </c>
      <c r="K1733" t="s">
        <v>40</v>
      </c>
      <c r="L1733" t="s">
        <v>32</v>
      </c>
      <c r="M1733">
        <v>23790</v>
      </c>
      <c r="N1733">
        <v>1</v>
      </c>
      <c r="O1733">
        <v>12</v>
      </c>
      <c r="P1733">
        <v>0</v>
      </c>
      <c r="Q1733">
        <v>22</v>
      </c>
      <c r="R1733">
        <v>6</v>
      </c>
      <c r="S1733">
        <v>22</v>
      </c>
      <c r="T1733">
        <v>0</v>
      </c>
      <c r="U1733">
        <v>4</v>
      </c>
      <c r="V1733">
        <f>COUNTIF(tbl_HRMaster[EmployeeID],tbl_HRMaster[[#This Row],[EmployeeID]])</f>
        <v>1</v>
      </c>
      <c r="W1733">
        <f>IFERROR(INDEX(tbl_EmployeeSurvey[EnvironmentSatisfaction],MATCH(tbl_HRMaster[[#This Row],[EmployeeID]],tbl_EmployeeSurvey[EmployeeID],0)),"Not Found")</f>
        <v>4</v>
      </c>
      <c r="X1733">
        <f>IFERROR(INDEX(tbl_EmployeeSurvey[JobSatisfaction],MATCH(tbl_HRMaster[[#This Row],[EmployeeID]],tbl_EmployeeSurvey[EmployeeID],0)),"Not Found")</f>
        <v>2</v>
      </c>
      <c r="Y1733" s="5">
        <f>IFERROR(INDEX(tbl_EmployeeSurvey[WorkLifeBalance],MATCH(tbl_HRMaster[[#This Row],[EmployeeID]],tbl_EmployeeSurvey[EmployeeID],0)),"Not Found")</f>
        <v>3</v>
      </c>
      <c r="Z1733" s="5">
        <f>IFERROR(VLOOKUP(tbl_HRMaster[[#This Row],[EmployeeID]],tbl_ManagerSurvey[[EmployeeID]:[PerformanceRating]],2,FALSE),"Not Found")</f>
        <v>3</v>
      </c>
      <c r="AA1733" s="5">
        <f>IFERROR(VLOOKUP(tbl_HRMaster[[#This Row],[EmployeeID]],tbl_ManagerSurvey[[EmployeeID]:[PerformanceRating]],3,FALSE),"Not Found")</f>
        <v>3</v>
      </c>
      <c r="AB1733" s="5" t="str">
        <f>IF(tbl_HRMaster[[#This Row],[Attrition]]="Yes","Left","Active")</f>
        <v>Active</v>
      </c>
      <c r="AC1733" s="5" t="str">
        <f>_xlfn.IFS(tbl_HRMaster[[#This Row],[Age]]&lt;25,"Under 25",tbl_HRMaster[[#This Row],[Age]]&lt;35,"25-34",tbl_HRMaster[[#This Row],[Age]]&lt;45,"35-44",tbl_HRMaster[[#This Row],[Age]]&lt;55,"45-54",TRUE,"Above 54")</f>
        <v>35-44</v>
      </c>
      <c r="AD1733" s="5" t="str">
        <f>_xlfn.IFS(
tbl_HRMaster[[#This Row],[YearsAtCompany]]&lt;2,"&lt; 2 Years",
tbl_HRMaster[[#This Row],[YearsAtCompany]]&lt;5,"2-4 Years",
tbl_HRMaster[[#This Row],[YearsAtCompany]]&lt;10,"5-9 Years",
TRUE,"10+ Years"
)</f>
        <v>10+ Years</v>
      </c>
      <c r="AE1733" s="5">
        <f>IF(tbl_HRMaster[[#This Row],[Attrition]]="Yes",1,0)</f>
        <v>0</v>
      </c>
    </row>
    <row r="1734" spans="1:31" x14ac:dyDescent="0.25">
      <c r="A1734">
        <v>41</v>
      </c>
      <c r="B1734" t="s">
        <v>21</v>
      </c>
      <c r="C1734" t="s">
        <v>22</v>
      </c>
      <c r="D1734" t="s">
        <v>30</v>
      </c>
      <c r="E1734">
        <v>29</v>
      </c>
      <c r="F1734">
        <v>1</v>
      </c>
      <c r="G1734" t="s">
        <v>24</v>
      </c>
      <c r="H1734">
        <v>1513</v>
      </c>
      <c r="I1734" t="s">
        <v>34</v>
      </c>
      <c r="J1734">
        <v>1</v>
      </c>
      <c r="K1734" t="s">
        <v>40</v>
      </c>
      <c r="L1734" t="s">
        <v>32</v>
      </c>
      <c r="M1734">
        <v>23790</v>
      </c>
      <c r="N1734">
        <v>1</v>
      </c>
      <c r="O1734">
        <v>12</v>
      </c>
      <c r="P1734">
        <v>0</v>
      </c>
      <c r="Q1734">
        <v>22</v>
      </c>
      <c r="R1734">
        <v>6</v>
      </c>
      <c r="S1734">
        <v>22</v>
      </c>
      <c r="T1734">
        <v>0</v>
      </c>
      <c r="U1734">
        <v>4</v>
      </c>
      <c r="V1734">
        <f>COUNTIF(tbl_HRMaster[EmployeeID],tbl_HRMaster[[#This Row],[EmployeeID]])</f>
        <v>1</v>
      </c>
      <c r="W1734">
        <f>IFERROR(INDEX(tbl_EmployeeSurvey[EnvironmentSatisfaction],MATCH(tbl_HRMaster[[#This Row],[EmployeeID]],tbl_EmployeeSurvey[EmployeeID],0)),"Not Found")</f>
        <v>4</v>
      </c>
      <c r="X1734">
        <f>IFERROR(INDEX(tbl_EmployeeSurvey[JobSatisfaction],MATCH(tbl_HRMaster[[#This Row],[EmployeeID]],tbl_EmployeeSurvey[EmployeeID],0)),"Not Found")</f>
        <v>2</v>
      </c>
      <c r="Y1734" s="5">
        <f>IFERROR(INDEX(tbl_EmployeeSurvey[WorkLifeBalance],MATCH(tbl_HRMaster[[#This Row],[EmployeeID]],tbl_EmployeeSurvey[EmployeeID],0)),"Not Found")</f>
        <v>3</v>
      </c>
      <c r="Z1734" s="5">
        <f>IFERROR(VLOOKUP(tbl_HRMaster[[#This Row],[EmployeeID]],tbl_ManagerSurvey[[EmployeeID]:[PerformanceRating]],2,FALSE),"Not Found")</f>
        <v>3</v>
      </c>
      <c r="AA1734" s="5">
        <f>IFERROR(VLOOKUP(tbl_HRMaster[[#This Row],[EmployeeID]],tbl_ManagerSurvey[[EmployeeID]:[PerformanceRating]],3,FALSE),"Not Found")</f>
        <v>3</v>
      </c>
      <c r="AB1734" s="5" t="str">
        <f>IF(tbl_HRMaster[[#This Row],[Attrition]]="Yes","Left","Active")</f>
        <v>Active</v>
      </c>
      <c r="AC1734" s="5" t="str">
        <f>_xlfn.IFS(tbl_HRMaster[[#This Row],[Age]]&lt;25,"Under 25",tbl_HRMaster[[#This Row],[Age]]&lt;35,"25-34",tbl_HRMaster[[#This Row],[Age]]&lt;45,"35-44",tbl_HRMaster[[#This Row],[Age]]&lt;55,"45-54",TRUE,"Above 54")</f>
        <v>35-44</v>
      </c>
      <c r="AD1734" s="5" t="str">
        <f>_xlfn.IFS(
tbl_HRMaster[[#This Row],[YearsAtCompany]]&lt;2,"&lt; 2 Years",
tbl_HRMaster[[#This Row],[YearsAtCompany]]&lt;5,"2-4 Years",
tbl_HRMaster[[#This Row],[YearsAtCompany]]&lt;10,"5-9 Years",
TRUE,"10+ Years"
)</f>
        <v>10+ Years</v>
      </c>
      <c r="AE1734" s="5">
        <f>IF(tbl_HRMaster[[#This Row],[Attrition]]="Yes",1,0)</f>
        <v>0</v>
      </c>
    </row>
    <row r="1735" spans="1:31" x14ac:dyDescent="0.25">
      <c r="A1735">
        <v>41</v>
      </c>
      <c r="B1735" t="s">
        <v>21</v>
      </c>
      <c r="C1735" t="s">
        <v>22</v>
      </c>
      <c r="D1735" t="s">
        <v>30</v>
      </c>
      <c r="E1735">
        <v>29</v>
      </c>
      <c r="F1735">
        <v>1</v>
      </c>
      <c r="G1735" t="s">
        <v>24</v>
      </c>
      <c r="H1735">
        <v>2983</v>
      </c>
      <c r="I1735" t="s">
        <v>34</v>
      </c>
      <c r="J1735">
        <v>1</v>
      </c>
      <c r="K1735" t="s">
        <v>40</v>
      </c>
      <c r="L1735" t="s">
        <v>32</v>
      </c>
      <c r="M1735">
        <v>23790</v>
      </c>
      <c r="N1735">
        <v>1</v>
      </c>
      <c r="O1735">
        <v>12</v>
      </c>
      <c r="P1735">
        <v>0</v>
      </c>
      <c r="Q1735">
        <v>22</v>
      </c>
      <c r="R1735">
        <v>6</v>
      </c>
      <c r="S1735">
        <v>22</v>
      </c>
      <c r="T1735">
        <v>0</v>
      </c>
      <c r="U1735">
        <v>4</v>
      </c>
      <c r="V1735">
        <f>COUNTIF(tbl_HRMaster[EmployeeID],tbl_HRMaster[[#This Row],[EmployeeID]])</f>
        <v>1</v>
      </c>
      <c r="W1735">
        <f>IFERROR(INDEX(tbl_EmployeeSurvey[EnvironmentSatisfaction],MATCH(tbl_HRMaster[[#This Row],[EmployeeID]],tbl_EmployeeSurvey[EmployeeID],0)),"Not Found")</f>
        <v>4</v>
      </c>
      <c r="X1735">
        <f>IFERROR(INDEX(tbl_EmployeeSurvey[JobSatisfaction],MATCH(tbl_HRMaster[[#This Row],[EmployeeID]],tbl_EmployeeSurvey[EmployeeID],0)),"Not Found")</f>
        <v>2</v>
      </c>
      <c r="Y1735" s="5">
        <f>IFERROR(INDEX(tbl_EmployeeSurvey[WorkLifeBalance],MATCH(tbl_HRMaster[[#This Row],[EmployeeID]],tbl_EmployeeSurvey[EmployeeID],0)),"Not Found")</f>
        <v>3</v>
      </c>
      <c r="Z1735" s="5">
        <f>IFERROR(VLOOKUP(tbl_HRMaster[[#This Row],[EmployeeID]],tbl_ManagerSurvey[[EmployeeID]:[PerformanceRating]],2,FALSE),"Not Found")</f>
        <v>3</v>
      </c>
      <c r="AA1735" s="5">
        <f>IFERROR(VLOOKUP(tbl_HRMaster[[#This Row],[EmployeeID]],tbl_ManagerSurvey[[EmployeeID]:[PerformanceRating]],3,FALSE),"Not Found")</f>
        <v>3</v>
      </c>
      <c r="AB1735" s="5" t="str">
        <f>IF(tbl_HRMaster[[#This Row],[Attrition]]="Yes","Left","Active")</f>
        <v>Active</v>
      </c>
      <c r="AC1735" s="5" t="str">
        <f>_xlfn.IFS(tbl_HRMaster[[#This Row],[Age]]&lt;25,"Under 25",tbl_HRMaster[[#This Row],[Age]]&lt;35,"25-34",tbl_HRMaster[[#This Row],[Age]]&lt;45,"35-44",tbl_HRMaster[[#This Row],[Age]]&lt;55,"45-54",TRUE,"Above 54")</f>
        <v>35-44</v>
      </c>
      <c r="AD1735" s="5" t="str">
        <f>_xlfn.IFS(
tbl_HRMaster[[#This Row],[YearsAtCompany]]&lt;2,"&lt; 2 Years",
tbl_HRMaster[[#This Row],[YearsAtCompany]]&lt;5,"2-4 Years",
tbl_HRMaster[[#This Row],[YearsAtCompany]]&lt;10,"5-9 Years",
TRUE,"10+ Years"
)</f>
        <v>10+ Years</v>
      </c>
      <c r="AE1735" s="5">
        <f>IF(tbl_HRMaster[[#This Row],[Attrition]]="Yes",1,0)</f>
        <v>0</v>
      </c>
    </row>
    <row r="1736" spans="1:31" x14ac:dyDescent="0.25">
      <c r="A1736">
        <v>46</v>
      </c>
      <c r="B1736" t="s">
        <v>21</v>
      </c>
      <c r="C1736" t="s">
        <v>22</v>
      </c>
      <c r="D1736" t="s">
        <v>30</v>
      </c>
      <c r="E1736">
        <v>12</v>
      </c>
      <c r="F1736">
        <v>4</v>
      </c>
      <c r="G1736" t="s">
        <v>46</v>
      </c>
      <c r="H1736">
        <v>878</v>
      </c>
      <c r="I1736" t="s">
        <v>34</v>
      </c>
      <c r="J1736">
        <v>1</v>
      </c>
      <c r="K1736" t="s">
        <v>40</v>
      </c>
      <c r="L1736" t="s">
        <v>32</v>
      </c>
      <c r="M1736">
        <v>23320</v>
      </c>
      <c r="N1736">
        <v>1</v>
      </c>
      <c r="O1736">
        <v>11</v>
      </c>
      <c r="P1736">
        <v>0</v>
      </c>
      <c r="Q1736">
        <v>27</v>
      </c>
      <c r="R1736">
        <v>2</v>
      </c>
      <c r="S1736">
        <v>26</v>
      </c>
      <c r="T1736">
        <v>0</v>
      </c>
      <c r="U1736">
        <v>12</v>
      </c>
      <c r="V1736">
        <f>COUNTIF(tbl_HRMaster[EmployeeID],tbl_HRMaster[[#This Row],[EmployeeID]])</f>
        <v>1</v>
      </c>
      <c r="W1736">
        <f>IFERROR(INDEX(tbl_EmployeeSurvey[EnvironmentSatisfaction],MATCH(tbl_HRMaster[[#This Row],[EmployeeID]],tbl_EmployeeSurvey[EmployeeID],0)),"Not Found")</f>
        <v>4</v>
      </c>
      <c r="X1736">
        <f>IFERROR(INDEX(tbl_EmployeeSurvey[JobSatisfaction],MATCH(tbl_HRMaster[[#This Row],[EmployeeID]],tbl_EmployeeSurvey[EmployeeID],0)),"Not Found")</f>
        <v>1</v>
      </c>
      <c r="Y1736" s="5">
        <f>IFERROR(INDEX(tbl_EmployeeSurvey[WorkLifeBalance],MATCH(tbl_HRMaster[[#This Row],[EmployeeID]],tbl_EmployeeSurvey[EmployeeID],0)),"Not Found")</f>
        <v>1</v>
      </c>
      <c r="Z1736" s="5">
        <f>IFERROR(VLOOKUP(tbl_HRMaster[[#This Row],[EmployeeID]],tbl_ManagerSurvey[[EmployeeID]:[PerformanceRating]],2,FALSE),"Not Found")</f>
        <v>3</v>
      </c>
      <c r="AA1736" s="5">
        <f>IFERROR(VLOOKUP(tbl_HRMaster[[#This Row],[EmployeeID]],tbl_ManagerSurvey[[EmployeeID]:[PerformanceRating]],3,FALSE),"Not Found")</f>
        <v>3</v>
      </c>
      <c r="AB1736" s="5" t="str">
        <f>IF(tbl_HRMaster[[#This Row],[Attrition]]="Yes","Left","Active")</f>
        <v>Active</v>
      </c>
      <c r="AC1736" s="5" t="str">
        <f>_xlfn.IFS(tbl_HRMaster[[#This Row],[Age]]&lt;25,"Under 25",tbl_HRMaster[[#This Row],[Age]]&lt;35,"25-34",tbl_HRMaster[[#This Row],[Age]]&lt;45,"35-44",tbl_HRMaster[[#This Row],[Age]]&lt;55,"45-54",TRUE,"Above 54")</f>
        <v>45-54</v>
      </c>
      <c r="AD1736" s="5" t="str">
        <f>_xlfn.IFS(
tbl_HRMaster[[#This Row],[YearsAtCompany]]&lt;2,"&lt; 2 Years",
tbl_HRMaster[[#This Row],[YearsAtCompany]]&lt;5,"2-4 Years",
tbl_HRMaster[[#This Row],[YearsAtCompany]]&lt;10,"5-9 Years",
TRUE,"10+ Years"
)</f>
        <v>10+ Years</v>
      </c>
      <c r="AE1736" s="5">
        <f>IF(tbl_HRMaster[[#This Row],[Attrition]]="Yes",1,0)</f>
        <v>0</v>
      </c>
    </row>
    <row r="1737" spans="1:31" x14ac:dyDescent="0.25">
      <c r="A1737">
        <v>46</v>
      </c>
      <c r="B1737" t="s">
        <v>21</v>
      </c>
      <c r="C1737" t="s">
        <v>22</v>
      </c>
      <c r="D1737" t="s">
        <v>30</v>
      </c>
      <c r="E1737">
        <v>12</v>
      </c>
      <c r="F1737">
        <v>4</v>
      </c>
      <c r="G1737" t="s">
        <v>46</v>
      </c>
      <c r="H1737">
        <v>2348</v>
      </c>
      <c r="I1737" t="s">
        <v>34</v>
      </c>
      <c r="J1737">
        <v>1</v>
      </c>
      <c r="K1737" t="s">
        <v>40</v>
      </c>
      <c r="L1737" t="s">
        <v>32</v>
      </c>
      <c r="M1737">
        <v>23320</v>
      </c>
      <c r="N1737">
        <v>1</v>
      </c>
      <c r="O1737">
        <v>11</v>
      </c>
      <c r="P1737">
        <v>0</v>
      </c>
      <c r="Q1737">
        <v>27</v>
      </c>
      <c r="R1737">
        <v>2</v>
      </c>
      <c r="S1737">
        <v>26</v>
      </c>
      <c r="T1737">
        <v>0</v>
      </c>
      <c r="U1737">
        <v>12</v>
      </c>
      <c r="V1737">
        <f>COUNTIF(tbl_HRMaster[EmployeeID],tbl_HRMaster[[#This Row],[EmployeeID]])</f>
        <v>1</v>
      </c>
      <c r="W1737">
        <f>IFERROR(INDEX(tbl_EmployeeSurvey[EnvironmentSatisfaction],MATCH(tbl_HRMaster[[#This Row],[EmployeeID]],tbl_EmployeeSurvey[EmployeeID],0)),"Not Found")</f>
        <v>4</v>
      </c>
      <c r="X1737">
        <f>IFERROR(INDEX(tbl_EmployeeSurvey[JobSatisfaction],MATCH(tbl_HRMaster[[#This Row],[EmployeeID]],tbl_EmployeeSurvey[EmployeeID],0)),"Not Found")</f>
        <v>1</v>
      </c>
      <c r="Y1737" s="5">
        <f>IFERROR(INDEX(tbl_EmployeeSurvey[WorkLifeBalance],MATCH(tbl_HRMaster[[#This Row],[EmployeeID]],tbl_EmployeeSurvey[EmployeeID],0)),"Not Found")</f>
        <v>1</v>
      </c>
      <c r="Z1737" s="5">
        <f>IFERROR(VLOOKUP(tbl_HRMaster[[#This Row],[EmployeeID]],tbl_ManagerSurvey[[EmployeeID]:[PerformanceRating]],2,FALSE),"Not Found")</f>
        <v>3</v>
      </c>
      <c r="AA1737" s="5">
        <f>IFERROR(VLOOKUP(tbl_HRMaster[[#This Row],[EmployeeID]],tbl_ManagerSurvey[[EmployeeID]:[PerformanceRating]],3,FALSE),"Not Found")</f>
        <v>3</v>
      </c>
      <c r="AB1737" s="5" t="str">
        <f>IF(tbl_HRMaster[[#This Row],[Attrition]]="Yes","Left","Active")</f>
        <v>Active</v>
      </c>
      <c r="AC1737" s="5" t="str">
        <f>_xlfn.IFS(tbl_HRMaster[[#This Row],[Age]]&lt;25,"Under 25",tbl_HRMaster[[#This Row],[Age]]&lt;35,"25-34",tbl_HRMaster[[#This Row],[Age]]&lt;45,"35-44",tbl_HRMaster[[#This Row],[Age]]&lt;55,"45-54",TRUE,"Above 54")</f>
        <v>45-54</v>
      </c>
      <c r="AD1737" s="5" t="str">
        <f>_xlfn.IFS(
tbl_HRMaster[[#This Row],[YearsAtCompany]]&lt;2,"&lt; 2 Years",
tbl_HRMaster[[#This Row],[YearsAtCompany]]&lt;5,"2-4 Years",
tbl_HRMaster[[#This Row],[YearsAtCompany]]&lt;10,"5-9 Years",
TRUE,"10+ Years"
)</f>
        <v>10+ Years</v>
      </c>
      <c r="AE1737" s="5">
        <f>IF(tbl_HRMaster[[#This Row],[Attrition]]="Yes",1,0)</f>
        <v>0</v>
      </c>
    </row>
    <row r="1738" spans="1:31" x14ac:dyDescent="0.25">
      <c r="A1738">
        <v>46</v>
      </c>
      <c r="B1738" t="s">
        <v>21</v>
      </c>
      <c r="C1738" t="s">
        <v>22</v>
      </c>
      <c r="D1738" t="s">
        <v>30</v>
      </c>
      <c r="E1738">
        <v>12</v>
      </c>
      <c r="F1738">
        <v>4</v>
      </c>
      <c r="G1738" t="s">
        <v>46</v>
      </c>
      <c r="H1738">
        <v>3818</v>
      </c>
      <c r="I1738" t="s">
        <v>34</v>
      </c>
      <c r="J1738">
        <v>1</v>
      </c>
      <c r="K1738" t="s">
        <v>40</v>
      </c>
      <c r="L1738" t="s">
        <v>32</v>
      </c>
      <c r="M1738">
        <v>23320</v>
      </c>
      <c r="N1738">
        <v>1</v>
      </c>
      <c r="O1738">
        <v>11</v>
      </c>
      <c r="P1738">
        <v>0</v>
      </c>
      <c r="Q1738">
        <v>27</v>
      </c>
      <c r="R1738">
        <v>2</v>
      </c>
      <c r="S1738">
        <v>26</v>
      </c>
      <c r="T1738">
        <v>0</v>
      </c>
      <c r="U1738">
        <v>12</v>
      </c>
      <c r="V1738">
        <f>COUNTIF(tbl_HRMaster[EmployeeID],tbl_HRMaster[[#This Row],[EmployeeID]])</f>
        <v>1</v>
      </c>
      <c r="W1738">
        <f>IFERROR(INDEX(tbl_EmployeeSurvey[EnvironmentSatisfaction],MATCH(tbl_HRMaster[[#This Row],[EmployeeID]],tbl_EmployeeSurvey[EmployeeID],0)),"Not Found")</f>
        <v>4</v>
      </c>
      <c r="X1738">
        <f>IFERROR(INDEX(tbl_EmployeeSurvey[JobSatisfaction],MATCH(tbl_HRMaster[[#This Row],[EmployeeID]],tbl_EmployeeSurvey[EmployeeID],0)),"Not Found")</f>
        <v>1</v>
      </c>
      <c r="Y1738" s="5">
        <f>IFERROR(INDEX(tbl_EmployeeSurvey[WorkLifeBalance],MATCH(tbl_HRMaster[[#This Row],[EmployeeID]],tbl_EmployeeSurvey[EmployeeID],0)),"Not Found")</f>
        <v>1</v>
      </c>
      <c r="Z1738" s="5">
        <f>IFERROR(VLOOKUP(tbl_HRMaster[[#This Row],[EmployeeID]],tbl_ManagerSurvey[[EmployeeID]:[PerformanceRating]],2,FALSE),"Not Found")</f>
        <v>3</v>
      </c>
      <c r="AA1738" s="5">
        <f>IFERROR(VLOOKUP(tbl_HRMaster[[#This Row],[EmployeeID]],tbl_ManagerSurvey[[EmployeeID]:[PerformanceRating]],3,FALSE),"Not Found")</f>
        <v>3</v>
      </c>
      <c r="AB1738" s="5" t="str">
        <f>IF(tbl_HRMaster[[#This Row],[Attrition]]="Yes","Left","Active")</f>
        <v>Active</v>
      </c>
      <c r="AC1738" s="5" t="str">
        <f>_xlfn.IFS(tbl_HRMaster[[#This Row],[Age]]&lt;25,"Under 25",tbl_HRMaster[[#This Row],[Age]]&lt;35,"25-34",tbl_HRMaster[[#This Row],[Age]]&lt;45,"35-44",tbl_HRMaster[[#This Row],[Age]]&lt;55,"45-54",TRUE,"Above 54")</f>
        <v>45-54</v>
      </c>
      <c r="AD1738" s="5" t="str">
        <f>_xlfn.IFS(
tbl_HRMaster[[#This Row],[YearsAtCompany]]&lt;2,"&lt; 2 Years",
tbl_HRMaster[[#This Row],[YearsAtCompany]]&lt;5,"2-4 Years",
tbl_HRMaster[[#This Row],[YearsAtCompany]]&lt;10,"5-9 Years",
TRUE,"10+ Years"
)</f>
        <v>10+ Years</v>
      </c>
      <c r="AE1738" s="5">
        <f>IF(tbl_HRMaster[[#This Row],[Attrition]]="Yes",1,0)</f>
        <v>0</v>
      </c>
    </row>
    <row r="1739" spans="1:31" x14ac:dyDescent="0.25">
      <c r="A1739">
        <v>49</v>
      </c>
      <c r="B1739" t="s">
        <v>21</v>
      </c>
      <c r="C1739" t="s">
        <v>22</v>
      </c>
      <c r="D1739" t="s">
        <v>23</v>
      </c>
      <c r="E1739">
        <v>21</v>
      </c>
      <c r="F1739">
        <v>1</v>
      </c>
      <c r="G1739" t="s">
        <v>24</v>
      </c>
      <c r="H1739">
        <v>216</v>
      </c>
      <c r="I1739" t="s">
        <v>34</v>
      </c>
      <c r="J1739">
        <v>1</v>
      </c>
      <c r="K1739" t="s">
        <v>35</v>
      </c>
      <c r="L1739" t="s">
        <v>41</v>
      </c>
      <c r="M1739">
        <v>40110</v>
      </c>
      <c r="N1739">
        <v>1</v>
      </c>
      <c r="O1739">
        <v>18</v>
      </c>
      <c r="P1739">
        <v>2</v>
      </c>
      <c r="Q1739">
        <v>31</v>
      </c>
      <c r="R1739">
        <v>2</v>
      </c>
      <c r="S1739">
        <v>31</v>
      </c>
      <c r="T1739">
        <v>0</v>
      </c>
      <c r="U1739">
        <v>9</v>
      </c>
      <c r="V1739">
        <f>COUNTIF(tbl_HRMaster[EmployeeID],tbl_HRMaster[[#This Row],[EmployeeID]])</f>
        <v>1</v>
      </c>
      <c r="W1739">
        <f>IFERROR(INDEX(tbl_EmployeeSurvey[EnvironmentSatisfaction],MATCH(tbl_HRMaster[[#This Row],[EmployeeID]],tbl_EmployeeSurvey[EmployeeID],0)),"Not Found")</f>
        <v>4</v>
      </c>
      <c r="X1739">
        <f>IFERROR(INDEX(tbl_EmployeeSurvey[JobSatisfaction],MATCH(tbl_HRMaster[[#This Row],[EmployeeID]],tbl_EmployeeSurvey[EmployeeID],0)),"Not Found")</f>
        <v>3</v>
      </c>
      <c r="Y1739" s="5">
        <f>IFERROR(INDEX(tbl_EmployeeSurvey[WorkLifeBalance],MATCH(tbl_HRMaster[[#This Row],[EmployeeID]],tbl_EmployeeSurvey[EmployeeID],0)),"Not Found")</f>
        <v>3</v>
      </c>
      <c r="Z1739" s="5">
        <f>IFERROR(VLOOKUP(tbl_HRMaster[[#This Row],[EmployeeID]],tbl_ManagerSurvey[[EmployeeID]:[PerformanceRating]],2,FALSE),"Not Found")</f>
        <v>1</v>
      </c>
      <c r="AA1739" s="5">
        <f>IFERROR(VLOOKUP(tbl_HRMaster[[#This Row],[EmployeeID]],tbl_ManagerSurvey[[EmployeeID]:[PerformanceRating]],3,FALSE),"Not Found")</f>
        <v>3</v>
      </c>
      <c r="AB1739" s="5" t="str">
        <f>IF(tbl_HRMaster[[#This Row],[Attrition]]="Yes","Left","Active")</f>
        <v>Active</v>
      </c>
      <c r="AC1739" s="5" t="str">
        <f>_xlfn.IFS(tbl_HRMaster[[#This Row],[Age]]&lt;25,"Under 25",tbl_HRMaster[[#This Row],[Age]]&lt;35,"25-34",tbl_HRMaster[[#This Row],[Age]]&lt;45,"35-44",tbl_HRMaster[[#This Row],[Age]]&lt;55,"45-54",TRUE,"Above 54")</f>
        <v>45-54</v>
      </c>
      <c r="AD1739" s="5" t="str">
        <f>_xlfn.IFS(
tbl_HRMaster[[#This Row],[YearsAtCompany]]&lt;2,"&lt; 2 Years",
tbl_HRMaster[[#This Row],[YearsAtCompany]]&lt;5,"2-4 Years",
tbl_HRMaster[[#This Row],[YearsAtCompany]]&lt;10,"5-9 Years",
TRUE,"10+ Years"
)</f>
        <v>10+ Years</v>
      </c>
      <c r="AE1739" s="5">
        <f>IF(tbl_HRMaster[[#This Row],[Attrition]]="Yes",1,0)</f>
        <v>0</v>
      </c>
    </row>
    <row r="1740" spans="1:31" x14ac:dyDescent="0.25">
      <c r="A1740">
        <v>49</v>
      </c>
      <c r="B1740" t="s">
        <v>21</v>
      </c>
      <c r="C1740" t="s">
        <v>22</v>
      </c>
      <c r="D1740" t="s">
        <v>23</v>
      </c>
      <c r="E1740">
        <v>21</v>
      </c>
      <c r="F1740">
        <v>1</v>
      </c>
      <c r="G1740" t="s">
        <v>24</v>
      </c>
      <c r="H1740">
        <v>1686</v>
      </c>
      <c r="I1740" t="s">
        <v>34</v>
      </c>
      <c r="J1740">
        <v>1</v>
      </c>
      <c r="K1740" t="s">
        <v>35</v>
      </c>
      <c r="L1740" t="s">
        <v>41</v>
      </c>
      <c r="M1740">
        <v>40110</v>
      </c>
      <c r="N1740">
        <v>1</v>
      </c>
      <c r="O1740">
        <v>18</v>
      </c>
      <c r="P1740">
        <v>2</v>
      </c>
      <c r="Q1740">
        <v>31</v>
      </c>
      <c r="R1740">
        <v>2</v>
      </c>
      <c r="S1740">
        <v>31</v>
      </c>
      <c r="T1740">
        <v>0</v>
      </c>
      <c r="U1740">
        <v>9</v>
      </c>
      <c r="V1740">
        <f>COUNTIF(tbl_HRMaster[EmployeeID],tbl_HRMaster[[#This Row],[EmployeeID]])</f>
        <v>1</v>
      </c>
      <c r="W1740">
        <f>IFERROR(INDEX(tbl_EmployeeSurvey[EnvironmentSatisfaction],MATCH(tbl_HRMaster[[#This Row],[EmployeeID]],tbl_EmployeeSurvey[EmployeeID],0)),"Not Found")</f>
        <v>4</v>
      </c>
      <c r="X1740">
        <f>IFERROR(INDEX(tbl_EmployeeSurvey[JobSatisfaction],MATCH(tbl_HRMaster[[#This Row],[EmployeeID]],tbl_EmployeeSurvey[EmployeeID],0)),"Not Found")</f>
        <v>3</v>
      </c>
      <c r="Y1740" s="5">
        <f>IFERROR(INDEX(tbl_EmployeeSurvey[WorkLifeBalance],MATCH(tbl_HRMaster[[#This Row],[EmployeeID]],tbl_EmployeeSurvey[EmployeeID],0)),"Not Found")</f>
        <v>3</v>
      </c>
      <c r="Z1740" s="5">
        <f>IFERROR(VLOOKUP(tbl_HRMaster[[#This Row],[EmployeeID]],tbl_ManagerSurvey[[EmployeeID]:[PerformanceRating]],2,FALSE),"Not Found")</f>
        <v>1</v>
      </c>
      <c r="AA1740" s="5">
        <f>IFERROR(VLOOKUP(tbl_HRMaster[[#This Row],[EmployeeID]],tbl_ManagerSurvey[[EmployeeID]:[PerformanceRating]],3,FALSE),"Not Found")</f>
        <v>3</v>
      </c>
      <c r="AB1740" s="5" t="str">
        <f>IF(tbl_HRMaster[[#This Row],[Attrition]]="Yes","Left","Active")</f>
        <v>Active</v>
      </c>
      <c r="AC1740" s="5" t="str">
        <f>_xlfn.IFS(tbl_HRMaster[[#This Row],[Age]]&lt;25,"Under 25",tbl_HRMaster[[#This Row],[Age]]&lt;35,"25-34",tbl_HRMaster[[#This Row],[Age]]&lt;45,"35-44",tbl_HRMaster[[#This Row],[Age]]&lt;55,"45-54",TRUE,"Above 54")</f>
        <v>45-54</v>
      </c>
      <c r="AD1740" s="5" t="str">
        <f>_xlfn.IFS(
tbl_HRMaster[[#This Row],[YearsAtCompany]]&lt;2,"&lt; 2 Years",
tbl_HRMaster[[#This Row],[YearsAtCompany]]&lt;5,"2-4 Years",
tbl_HRMaster[[#This Row],[YearsAtCompany]]&lt;10,"5-9 Years",
TRUE,"10+ Years"
)</f>
        <v>10+ Years</v>
      </c>
      <c r="AE1740" s="5">
        <f>IF(tbl_HRMaster[[#This Row],[Attrition]]="Yes",1,0)</f>
        <v>0</v>
      </c>
    </row>
    <row r="1741" spans="1:31" x14ac:dyDescent="0.25">
      <c r="A1741">
        <v>49</v>
      </c>
      <c r="B1741" t="s">
        <v>21</v>
      </c>
      <c r="C1741" t="s">
        <v>22</v>
      </c>
      <c r="D1741" t="s">
        <v>23</v>
      </c>
      <c r="E1741">
        <v>21</v>
      </c>
      <c r="F1741">
        <v>1</v>
      </c>
      <c r="G1741" t="s">
        <v>24</v>
      </c>
      <c r="H1741">
        <v>3156</v>
      </c>
      <c r="I1741" t="s">
        <v>34</v>
      </c>
      <c r="J1741">
        <v>1</v>
      </c>
      <c r="K1741" t="s">
        <v>35</v>
      </c>
      <c r="L1741" t="s">
        <v>41</v>
      </c>
      <c r="M1741">
        <v>40110</v>
      </c>
      <c r="N1741">
        <v>1</v>
      </c>
      <c r="O1741">
        <v>18</v>
      </c>
      <c r="P1741">
        <v>2</v>
      </c>
      <c r="Q1741">
        <v>31</v>
      </c>
      <c r="R1741">
        <v>2</v>
      </c>
      <c r="S1741">
        <v>31</v>
      </c>
      <c r="T1741">
        <v>0</v>
      </c>
      <c r="U1741">
        <v>9</v>
      </c>
      <c r="V1741">
        <f>COUNTIF(tbl_HRMaster[EmployeeID],tbl_HRMaster[[#This Row],[EmployeeID]])</f>
        <v>1</v>
      </c>
      <c r="W1741">
        <f>IFERROR(INDEX(tbl_EmployeeSurvey[EnvironmentSatisfaction],MATCH(tbl_HRMaster[[#This Row],[EmployeeID]],tbl_EmployeeSurvey[EmployeeID],0)),"Not Found")</f>
        <v>4</v>
      </c>
      <c r="X1741">
        <f>IFERROR(INDEX(tbl_EmployeeSurvey[JobSatisfaction],MATCH(tbl_HRMaster[[#This Row],[EmployeeID]],tbl_EmployeeSurvey[EmployeeID],0)),"Not Found")</f>
        <v>3</v>
      </c>
      <c r="Y1741" s="5">
        <f>IFERROR(INDEX(tbl_EmployeeSurvey[WorkLifeBalance],MATCH(tbl_HRMaster[[#This Row],[EmployeeID]],tbl_EmployeeSurvey[EmployeeID],0)),"Not Found")</f>
        <v>3</v>
      </c>
      <c r="Z1741" s="5">
        <f>IFERROR(VLOOKUP(tbl_HRMaster[[#This Row],[EmployeeID]],tbl_ManagerSurvey[[EmployeeID]:[PerformanceRating]],2,FALSE),"Not Found")</f>
        <v>1</v>
      </c>
      <c r="AA1741" s="5">
        <f>IFERROR(VLOOKUP(tbl_HRMaster[[#This Row],[EmployeeID]],tbl_ManagerSurvey[[EmployeeID]:[PerformanceRating]],3,FALSE),"Not Found")</f>
        <v>3</v>
      </c>
      <c r="AB1741" s="5" t="str">
        <f>IF(tbl_HRMaster[[#This Row],[Attrition]]="Yes","Left","Active")</f>
        <v>Active</v>
      </c>
      <c r="AC1741" s="5" t="str">
        <f>_xlfn.IFS(tbl_HRMaster[[#This Row],[Age]]&lt;25,"Under 25",tbl_HRMaster[[#This Row],[Age]]&lt;35,"25-34",tbl_HRMaster[[#This Row],[Age]]&lt;45,"35-44",tbl_HRMaster[[#This Row],[Age]]&lt;55,"45-54",TRUE,"Above 54")</f>
        <v>45-54</v>
      </c>
      <c r="AD1741" s="5" t="str">
        <f>_xlfn.IFS(
tbl_HRMaster[[#This Row],[YearsAtCompany]]&lt;2,"&lt; 2 Years",
tbl_HRMaster[[#This Row],[YearsAtCompany]]&lt;5,"2-4 Years",
tbl_HRMaster[[#This Row],[YearsAtCompany]]&lt;10,"5-9 Years",
TRUE,"10+ Years"
)</f>
        <v>10+ Years</v>
      </c>
      <c r="AE1741" s="5">
        <f>IF(tbl_HRMaster[[#This Row],[Attrition]]="Yes",1,0)</f>
        <v>0</v>
      </c>
    </row>
    <row r="1742" spans="1:31" x14ac:dyDescent="0.25">
      <c r="A1742">
        <v>51</v>
      </c>
      <c r="B1742" t="s">
        <v>21</v>
      </c>
      <c r="C1742" t="s">
        <v>22</v>
      </c>
      <c r="D1742" t="s">
        <v>23</v>
      </c>
      <c r="E1742">
        <v>18</v>
      </c>
      <c r="F1742">
        <v>2</v>
      </c>
      <c r="G1742" t="s">
        <v>24</v>
      </c>
      <c r="H1742">
        <v>705</v>
      </c>
      <c r="I1742" t="s">
        <v>34</v>
      </c>
      <c r="J1742">
        <v>4</v>
      </c>
      <c r="K1742" t="s">
        <v>42</v>
      </c>
      <c r="L1742" t="s">
        <v>41</v>
      </c>
      <c r="M1742">
        <v>77250</v>
      </c>
      <c r="N1742">
        <v>1</v>
      </c>
      <c r="O1742">
        <v>13</v>
      </c>
      <c r="P1742">
        <v>1</v>
      </c>
      <c r="Q1742">
        <v>33</v>
      </c>
      <c r="R1742">
        <v>2</v>
      </c>
      <c r="S1742">
        <v>33</v>
      </c>
      <c r="T1742">
        <v>0</v>
      </c>
      <c r="U1742">
        <v>10</v>
      </c>
      <c r="V1742">
        <f>COUNTIF(tbl_HRMaster[EmployeeID],tbl_HRMaster[[#This Row],[EmployeeID]])</f>
        <v>1</v>
      </c>
      <c r="W1742">
        <f>IFERROR(INDEX(tbl_EmployeeSurvey[EnvironmentSatisfaction],MATCH(tbl_HRMaster[[#This Row],[EmployeeID]],tbl_EmployeeSurvey[EmployeeID],0)),"Not Found")</f>
        <v>3</v>
      </c>
      <c r="X1742">
        <f>IFERROR(INDEX(tbl_EmployeeSurvey[JobSatisfaction],MATCH(tbl_HRMaster[[#This Row],[EmployeeID]],tbl_EmployeeSurvey[EmployeeID],0)),"Not Found")</f>
        <v>2</v>
      </c>
      <c r="Y1742" s="5">
        <f>IFERROR(INDEX(tbl_EmployeeSurvey[WorkLifeBalance],MATCH(tbl_HRMaster[[#This Row],[EmployeeID]],tbl_EmployeeSurvey[EmployeeID],0)),"Not Found")</f>
        <v>3</v>
      </c>
      <c r="Z1742" s="5">
        <f>IFERROR(VLOOKUP(tbl_HRMaster[[#This Row],[EmployeeID]],tbl_ManagerSurvey[[EmployeeID]:[PerformanceRating]],2,FALSE),"Not Found")</f>
        <v>3</v>
      </c>
      <c r="AA1742" s="5">
        <f>IFERROR(VLOOKUP(tbl_HRMaster[[#This Row],[EmployeeID]],tbl_ManagerSurvey[[EmployeeID]:[PerformanceRating]],3,FALSE),"Not Found")</f>
        <v>3</v>
      </c>
      <c r="AB1742" s="5" t="str">
        <f>IF(tbl_HRMaster[[#This Row],[Attrition]]="Yes","Left","Active")</f>
        <v>Active</v>
      </c>
      <c r="AC1742" s="5" t="str">
        <f>_xlfn.IFS(tbl_HRMaster[[#This Row],[Age]]&lt;25,"Under 25",tbl_HRMaster[[#This Row],[Age]]&lt;35,"25-34",tbl_HRMaster[[#This Row],[Age]]&lt;45,"35-44",tbl_HRMaster[[#This Row],[Age]]&lt;55,"45-54",TRUE,"Above 54")</f>
        <v>45-54</v>
      </c>
      <c r="AD1742" s="5" t="str">
        <f>_xlfn.IFS(
tbl_HRMaster[[#This Row],[YearsAtCompany]]&lt;2,"&lt; 2 Years",
tbl_HRMaster[[#This Row],[YearsAtCompany]]&lt;5,"2-4 Years",
tbl_HRMaster[[#This Row],[YearsAtCompany]]&lt;10,"5-9 Years",
TRUE,"10+ Years"
)</f>
        <v>10+ Years</v>
      </c>
      <c r="AE1742" s="5">
        <f>IF(tbl_HRMaster[[#This Row],[Attrition]]="Yes",1,0)</f>
        <v>0</v>
      </c>
    </row>
    <row r="1743" spans="1:31" x14ac:dyDescent="0.25">
      <c r="A1743">
        <v>51</v>
      </c>
      <c r="B1743" t="s">
        <v>21</v>
      </c>
      <c r="C1743" t="s">
        <v>22</v>
      </c>
      <c r="D1743" t="s">
        <v>23</v>
      </c>
      <c r="E1743">
        <v>18</v>
      </c>
      <c r="F1743">
        <v>2</v>
      </c>
      <c r="G1743" t="s">
        <v>24</v>
      </c>
      <c r="H1743">
        <v>2175</v>
      </c>
      <c r="I1743" t="s">
        <v>34</v>
      </c>
      <c r="J1743">
        <v>4</v>
      </c>
      <c r="K1743" t="s">
        <v>42</v>
      </c>
      <c r="L1743" t="s">
        <v>41</v>
      </c>
      <c r="M1743">
        <v>77250</v>
      </c>
      <c r="N1743">
        <v>1</v>
      </c>
      <c r="O1743">
        <v>13</v>
      </c>
      <c r="P1743">
        <v>1</v>
      </c>
      <c r="Q1743">
        <v>33</v>
      </c>
      <c r="R1743">
        <v>2</v>
      </c>
      <c r="S1743">
        <v>33</v>
      </c>
      <c r="T1743">
        <v>0</v>
      </c>
      <c r="U1743">
        <v>10</v>
      </c>
      <c r="V1743">
        <f>COUNTIF(tbl_HRMaster[EmployeeID],tbl_HRMaster[[#This Row],[EmployeeID]])</f>
        <v>1</v>
      </c>
      <c r="W1743">
        <f>IFERROR(INDEX(tbl_EmployeeSurvey[EnvironmentSatisfaction],MATCH(tbl_HRMaster[[#This Row],[EmployeeID]],tbl_EmployeeSurvey[EmployeeID],0)),"Not Found")</f>
        <v>3</v>
      </c>
      <c r="X1743">
        <f>IFERROR(INDEX(tbl_EmployeeSurvey[JobSatisfaction],MATCH(tbl_HRMaster[[#This Row],[EmployeeID]],tbl_EmployeeSurvey[EmployeeID],0)),"Not Found")</f>
        <v>2</v>
      </c>
      <c r="Y1743" s="5">
        <f>IFERROR(INDEX(tbl_EmployeeSurvey[WorkLifeBalance],MATCH(tbl_HRMaster[[#This Row],[EmployeeID]],tbl_EmployeeSurvey[EmployeeID],0)),"Not Found")</f>
        <v>3</v>
      </c>
      <c r="Z1743" s="5">
        <f>IFERROR(VLOOKUP(tbl_HRMaster[[#This Row],[EmployeeID]],tbl_ManagerSurvey[[EmployeeID]:[PerformanceRating]],2,FALSE),"Not Found")</f>
        <v>3</v>
      </c>
      <c r="AA1743" s="5">
        <f>IFERROR(VLOOKUP(tbl_HRMaster[[#This Row],[EmployeeID]],tbl_ManagerSurvey[[EmployeeID]:[PerformanceRating]],3,FALSE),"Not Found")</f>
        <v>3</v>
      </c>
      <c r="AB1743" s="5" t="str">
        <f>IF(tbl_HRMaster[[#This Row],[Attrition]]="Yes","Left","Active")</f>
        <v>Active</v>
      </c>
      <c r="AC1743" s="5" t="str">
        <f>_xlfn.IFS(tbl_HRMaster[[#This Row],[Age]]&lt;25,"Under 25",tbl_HRMaster[[#This Row],[Age]]&lt;35,"25-34",tbl_HRMaster[[#This Row],[Age]]&lt;45,"35-44",tbl_HRMaster[[#This Row],[Age]]&lt;55,"45-54",TRUE,"Above 54")</f>
        <v>45-54</v>
      </c>
      <c r="AD1743" s="5" t="str">
        <f>_xlfn.IFS(
tbl_HRMaster[[#This Row],[YearsAtCompany]]&lt;2,"&lt; 2 Years",
tbl_HRMaster[[#This Row],[YearsAtCompany]]&lt;5,"2-4 Years",
tbl_HRMaster[[#This Row],[YearsAtCompany]]&lt;10,"5-9 Years",
TRUE,"10+ Years"
)</f>
        <v>10+ Years</v>
      </c>
      <c r="AE1743" s="5">
        <f>IF(tbl_HRMaster[[#This Row],[Attrition]]="Yes",1,0)</f>
        <v>0</v>
      </c>
    </row>
    <row r="1744" spans="1:31" x14ac:dyDescent="0.25">
      <c r="A1744">
        <v>51</v>
      </c>
      <c r="B1744" t="s">
        <v>21</v>
      </c>
      <c r="C1744" t="s">
        <v>22</v>
      </c>
      <c r="D1744" t="s">
        <v>23</v>
      </c>
      <c r="E1744">
        <v>18</v>
      </c>
      <c r="F1744">
        <v>2</v>
      </c>
      <c r="G1744" t="s">
        <v>24</v>
      </c>
      <c r="H1744">
        <v>3645</v>
      </c>
      <c r="I1744" t="s">
        <v>34</v>
      </c>
      <c r="J1744">
        <v>4</v>
      </c>
      <c r="K1744" t="s">
        <v>42</v>
      </c>
      <c r="L1744" t="s">
        <v>41</v>
      </c>
      <c r="M1744">
        <v>77250</v>
      </c>
      <c r="N1744">
        <v>1</v>
      </c>
      <c r="O1744">
        <v>13</v>
      </c>
      <c r="P1744">
        <v>1</v>
      </c>
      <c r="Q1744">
        <v>33</v>
      </c>
      <c r="R1744">
        <v>2</v>
      </c>
      <c r="S1744">
        <v>33</v>
      </c>
      <c r="T1744">
        <v>0</v>
      </c>
      <c r="U1744">
        <v>10</v>
      </c>
      <c r="V1744">
        <f>COUNTIF(tbl_HRMaster[EmployeeID],tbl_HRMaster[[#This Row],[EmployeeID]])</f>
        <v>1</v>
      </c>
      <c r="W1744">
        <f>IFERROR(INDEX(tbl_EmployeeSurvey[EnvironmentSatisfaction],MATCH(tbl_HRMaster[[#This Row],[EmployeeID]],tbl_EmployeeSurvey[EmployeeID],0)),"Not Found")</f>
        <v>3</v>
      </c>
      <c r="X1744">
        <f>IFERROR(INDEX(tbl_EmployeeSurvey[JobSatisfaction],MATCH(tbl_HRMaster[[#This Row],[EmployeeID]],tbl_EmployeeSurvey[EmployeeID],0)),"Not Found")</f>
        <v>2</v>
      </c>
      <c r="Y1744" s="5">
        <f>IFERROR(INDEX(tbl_EmployeeSurvey[WorkLifeBalance],MATCH(tbl_HRMaster[[#This Row],[EmployeeID]],tbl_EmployeeSurvey[EmployeeID],0)),"Not Found")</f>
        <v>3</v>
      </c>
      <c r="Z1744" s="5">
        <f>IFERROR(VLOOKUP(tbl_HRMaster[[#This Row],[EmployeeID]],tbl_ManagerSurvey[[EmployeeID]:[PerformanceRating]],2,FALSE),"Not Found")</f>
        <v>3</v>
      </c>
      <c r="AA1744" s="5">
        <f>IFERROR(VLOOKUP(tbl_HRMaster[[#This Row],[EmployeeID]],tbl_ManagerSurvey[[EmployeeID]:[PerformanceRating]],3,FALSE),"Not Found")</f>
        <v>3</v>
      </c>
      <c r="AB1744" s="5" t="str">
        <f>IF(tbl_HRMaster[[#This Row],[Attrition]]="Yes","Left","Active")</f>
        <v>Active</v>
      </c>
      <c r="AC1744" s="5" t="str">
        <f>_xlfn.IFS(tbl_HRMaster[[#This Row],[Age]]&lt;25,"Under 25",tbl_HRMaster[[#This Row],[Age]]&lt;35,"25-34",tbl_HRMaster[[#This Row],[Age]]&lt;45,"35-44",tbl_HRMaster[[#This Row],[Age]]&lt;55,"45-54",TRUE,"Above 54")</f>
        <v>45-54</v>
      </c>
      <c r="AD1744" s="5" t="str">
        <f>_xlfn.IFS(
tbl_HRMaster[[#This Row],[YearsAtCompany]]&lt;2,"&lt; 2 Years",
tbl_HRMaster[[#This Row],[YearsAtCompany]]&lt;5,"2-4 Years",
tbl_HRMaster[[#This Row],[YearsAtCompany]]&lt;10,"5-9 Years",
TRUE,"10+ Years"
)</f>
        <v>10+ Years</v>
      </c>
      <c r="AE1744" s="5">
        <f>IF(tbl_HRMaster[[#This Row],[Attrition]]="Yes",1,0)</f>
        <v>0</v>
      </c>
    </row>
    <row r="1745" spans="1:31" x14ac:dyDescent="0.25">
      <c r="A1745">
        <v>21</v>
      </c>
      <c r="B1745" t="s">
        <v>28</v>
      </c>
      <c r="C1745" t="s">
        <v>22</v>
      </c>
      <c r="D1745" t="s">
        <v>23</v>
      </c>
      <c r="E1745">
        <v>1</v>
      </c>
      <c r="F1745">
        <v>2</v>
      </c>
      <c r="G1745" t="s">
        <v>45</v>
      </c>
      <c r="H1745">
        <v>1014</v>
      </c>
      <c r="I1745" t="s">
        <v>34</v>
      </c>
      <c r="J1745">
        <v>5</v>
      </c>
      <c r="K1745" t="s">
        <v>26</v>
      </c>
      <c r="L1745" t="s">
        <v>32</v>
      </c>
      <c r="M1745">
        <v>27910</v>
      </c>
      <c r="N1745">
        <v>1</v>
      </c>
      <c r="O1745">
        <v>14</v>
      </c>
      <c r="P1745">
        <v>0</v>
      </c>
      <c r="Q1745">
        <v>1</v>
      </c>
      <c r="R1745">
        <v>3</v>
      </c>
      <c r="S1745">
        <v>1</v>
      </c>
      <c r="T1745">
        <v>1</v>
      </c>
      <c r="U1745">
        <v>0</v>
      </c>
      <c r="V1745">
        <f>COUNTIF(tbl_HRMaster[EmployeeID],tbl_HRMaster[[#This Row],[EmployeeID]])</f>
        <v>1</v>
      </c>
      <c r="W1745">
        <f>IFERROR(INDEX(tbl_EmployeeSurvey[EnvironmentSatisfaction],MATCH(tbl_HRMaster[[#This Row],[EmployeeID]],tbl_EmployeeSurvey[EmployeeID],0)),"Not Found")</f>
        <v>2</v>
      </c>
      <c r="X1745">
        <f>IFERROR(INDEX(tbl_EmployeeSurvey[JobSatisfaction],MATCH(tbl_HRMaster[[#This Row],[EmployeeID]],tbl_EmployeeSurvey[EmployeeID],0)),"Not Found")</f>
        <v>2</v>
      </c>
      <c r="Y1745" s="5">
        <f>IFERROR(INDEX(tbl_EmployeeSurvey[WorkLifeBalance],MATCH(tbl_HRMaster[[#This Row],[EmployeeID]],tbl_EmployeeSurvey[EmployeeID],0)),"Not Found")</f>
        <v>3</v>
      </c>
      <c r="Z1745" s="5">
        <f>IFERROR(VLOOKUP(tbl_HRMaster[[#This Row],[EmployeeID]],tbl_ManagerSurvey[[EmployeeID]:[PerformanceRating]],2,FALSE),"Not Found")</f>
        <v>4</v>
      </c>
      <c r="AA1745" s="5">
        <f>IFERROR(VLOOKUP(tbl_HRMaster[[#This Row],[EmployeeID]],tbl_ManagerSurvey[[EmployeeID]:[PerformanceRating]],3,FALSE),"Not Found")</f>
        <v>3</v>
      </c>
      <c r="AB1745" s="5" t="str">
        <f>IF(tbl_HRMaster[[#This Row],[Attrition]]="Yes","Left","Active")</f>
        <v>Left</v>
      </c>
      <c r="AC1745" s="5" t="str">
        <f>_xlfn.IFS(tbl_HRMaster[[#This Row],[Age]]&lt;25,"Under 25",tbl_HRMaster[[#This Row],[Age]]&lt;35,"25-34",tbl_HRMaster[[#This Row],[Age]]&lt;45,"35-44",tbl_HRMaster[[#This Row],[Age]]&lt;55,"45-54",TRUE,"Above 54")</f>
        <v>Under 25</v>
      </c>
      <c r="AD1745" s="5" t="str">
        <f>_xlfn.IFS(
tbl_HRMaster[[#This Row],[YearsAtCompany]]&lt;2,"&lt; 2 Years",
tbl_HRMaster[[#This Row],[YearsAtCompany]]&lt;5,"2-4 Years",
tbl_HRMaster[[#This Row],[YearsAtCompany]]&lt;10,"5-9 Years",
TRUE,"10+ Years"
)</f>
        <v>&lt; 2 Years</v>
      </c>
      <c r="AE1745" s="5">
        <f>IF(tbl_HRMaster[[#This Row],[Attrition]]="Yes",1,0)</f>
        <v>1</v>
      </c>
    </row>
    <row r="1746" spans="1:31" x14ac:dyDescent="0.25">
      <c r="A1746">
        <v>21</v>
      </c>
      <c r="B1746" t="s">
        <v>28</v>
      </c>
      <c r="C1746" t="s">
        <v>22</v>
      </c>
      <c r="D1746" t="s">
        <v>23</v>
      </c>
      <c r="E1746">
        <v>1</v>
      </c>
      <c r="F1746">
        <v>2</v>
      </c>
      <c r="G1746" t="s">
        <v>45</v>
      </c>
      <c r="H1746">
        <v>2484</v>
      </c>
      <c r="I1746" t="s">
        <v>34</v>
      </c>
      <c r="J1746">
        <v>5</v>
      </c>
      <c r="K1746" t="s">
        <v>26</v>
      </c>
      <c r="L1746" t="s">
        <v>32</v>
      </c>
      <c r="M1746">
        <v>27910</v>
      </c>
      <c r="N1746">
        <v>1</v>
      </c>
      <c r="O1746">
        <v>14</v>
      </c>
      <c r="P1746">
        <v>0</v>
      </c>
      <c r="Q1746">
        <v>1</v>
      </c>
      <c r="R1746">
        <v>3</v>
      </c>
      <c r="S1746">
        <v>1</v>
      </c>
      <c r="T1746">
        <v>1</v>
      </c>
      <c r="U1746">
        <v>0</v>
      </c>
      <c r="V1746">
        <f>COUNTIF(tbl_HRMaster[EmployeeID],tbl_HRMaster[[#This Row],[EmployeeID]])</f>
        <v>1</v>
      </c>
      <c r="W1746">
        <f>IFERROR(INDEX(tbl_EmployeeSurvey[EnvironmentSatisfaction],MATCH(tbl_HRMaster[[#This Row],[EmployeeID]],tbl_EmployeeSurvey[EmployeeID],0)),"Not Found")</f>
        <v>2</v>
      </c>
      <c r="X1746">
        <f>IFERROR(INDEX(tbl_EmployeeSurvey[JobSatisfaction],MATCH(tbl_HRMaster[[#This Row],[EmployeeID]],tbl_EmployeeSurvey[EmployeeID],0)),"Not Found")</f>
        <v>2</v>
      </c>
      <c r="Y1746" s="5">
        <f>IFERROR(INDEX(tbl_EmployeeSurvey[WorkLifeBalance],MATCH(tbl_HRMaster[[#This Row],[EmployeeID]],tbl_EmployeeSurvey[EmployeeID],0)),"Not Found")</f>
        <v>3</v>
      </c>
      <c r="Z1746" s="5">
        <f>IFERROR(VLOOKUP(tbl_HRMaster[[#This Row],[EmployeeID]],tbl_ManagerSurvey[[EmployeeID]:[PerformanceRating]],2,FALSE),"Not Found")</f>
        <v>4</v>
      </c>
      <c r="AA1746" s="5">
        <f>IFERROR(VLOOKUP(tbl_HRMaster[[#This Row],[EmployeeID]],tbl_ManagerSurvey[[EmployeeID]:[PerformanceRating]],3,FALSE),"Not Found")</f>
        <v>3</v>
      </c>
      <c r="AB1746" s="5" t="str">
        <f>IF(tbl_HRMaster[[#This Row],[Attrition]]="Yes","Left","Active")</f>
        <v>Left</v>
      </c>
      <c r="AC1746" s="5" t="str">
        <f>_xlfn.IFS(tbl_HRMaster[[#This Row],[Age]]&lt;25,"Under 25",tbl_HRMaster[[#This Row],[Age]]&lt;35,"25-34",tbl_HRMaster[[#This Row],[Age]]&lt;45,"35-44",tbl_HRMaster[[#This Row],[Age]]&lt;55,"45-54",TRUE,"Above 54")</f>
        <v>Under 25</v>
      </c>
      <c r="AD1746" s="5" t="str">
        <f>_xlfn.IFS(
tbl_HRMaster[[#This Row],[YearsAtCompany]]&lt;2,"&lt; 2 Years",
tbl_HRMaster[[#This Row],[YearsAtCompany]]&lt;5,"2-4 Years",
tbl_HRMaster[[#This Row],[YearsAtCompany]]&lt;10,"5-9 Years",
TRUE,"10+ Years"
)</f>
        <v>&lt; 2 Years</v>
      </c>
      <c r="AE1746" s="5">
        <f>IF(tbl_HRMaster[[#This Row],[Attrition]]="Yes",1,0)</f>
        <v>1</v>
      </c>
    </row>
    <row r="1747" spans="1:31" x14ac:dyDescent="0.25">
      <c r="A1747">
        <v>21</v>
      </c>
      <c r="B1747" t="s">
        <v>28</v>
      </c>
      <c r="C1747" t="s">
        <v>22</v>
      </c>
      <c r="D1747" t="s">
        <v>23</v>
      </c>
      <c r="E1747">
        <v>1</v>
      </c>
      <c r="F1747">
        <v>2</v>
      </c>
      <c r="G1747" t="s">
        <v>45</v>
      </c>
      <c r="H1747">
        <v>3954</v>
      </c>
      <c r="I1747" t="s">
        <v>34</v>
      </c>
      <c r="J1747">
        <v>5</v>
      </c>
      <c r="K1747" t="s">
        <v>26</v>
      </c>
      <c r="L1747" t="s">
        <v>32</v>
      </c>
      <c r="M1747">
        <v>27910</v>
      </c>
      <c r="N1747">
        <v>1</v>
      </c>
      <c r="O1747">
        <v>14</v>
      </c>
      <c r="P1747">
        <v>0</v>
      </c>
      <c r="Q1747">
        <v>1</v>
      </c>
      <c r="R1747">
        <v>3</v>
      </c>
      <c r="S1747">
        <v>1</v>
      </c>
      <c r="T1747">
        <v>1</v>
      </c>
      <c r="U1747">
        <v>0</v>
      </c>
      <c r="V1747">
        <f>COUNTIF(tbl_HRMaster[EmployeeID],tbl_HRMaster[[#This Row],[EmployeeID]])</f>
        <v>1</v>
      </c>
      <c r="W1747">
        <f>IFERROR(INDEX(tbl_EmployeeSurvey[EnvironmentSatisfaction],MATCH(tbl_HRMaster[[#This Row],[EmployeeID]],tbl_EmployeeSurvey[EmployeeID],0)),"Not Found")</f>
        <v>2</v>
      </c>
      <c r="X1747">
        <f>IFERROR(INDEX(tbl_EmployeeSurvey[JobSatisfaction],MATCH(tbl_HRMaster[[#This Row],[EmployeeID]],tbl_EmployeeSurvey[EmployeeID],0)),"Not Found")</f>
        <v>2</v>
      </c>
      <c r="Y1747" s="5">
        <f>IFERROR(INDEX(tbl_EmployeeSurvey[WorkLifeBalance],MATCH(tbl_HRMaster[[#This Row],[EmployeeID]],tbl_EmployeeSurvey[EmployeeID],0)),"Not Found")</f>
        <v>3</v>
      </c>
      <c r="Z1747" s="5">
        <f>IFERROR(VLOOKUP(tbl_HRMaster[[#This Row],[EmployeeID]],tbl_ManagerSurvey[[EmployeeID]:[PerformanceRating]],2,FALSE),"Not Found")</f>
        <v>4</v>
      </c>
      <c r="AA1747" s="5">
        <f>IFERROR(VLOOKUP(tbl_HRMaster[[#This Row],[EmployeeID]],tbl_ManagerSurvey[[EmployeeID]:[PerformanceRating]],3,FALSE),"Not Found")</f>
        <v>3</v>
      </c>
      <c r="AB1747" s="5" t="str">
        <f>IF(tbl_HRMaster[[#This Row],[Attrition]]="Yes","Left","Active")</f>
        <v>Left</v>
      </c>
      <c r="AC1747" s="5" t="str">
        <f>_xlfn.IFS(tbl_HRMaster[[#This Row],[Age]]&lt;25,"Under 25",tbl_HRMaster[[#This Row],[Age]]&lt;35,"25-34",tbl_HRMaster[[#This Row],[Age]]&lt;45,"35-44",tbl_HRMaster[[#This Row],[Age]]&lt;55,"45-54",TRUE,"Above 54")</f>
        <v>Under 25</v>
      </c>
      <c r="AD1747" s="5" t="str">
        <f>_xlfn.IFS(
tbl_HRMaster[[#This Row],[YearsAtCompany]]&lt;2,"&lt; 2 Years",
tbl_HRMaster[[#This Row],[YearsAtCompany]]&lt;5,"2-4 Years",
tbl_HRMaster[[#This Row],[YearsAtCompany]]&lt;10,"5-9 Years",
TRUE,"10+ Years"
)</f>
        <v>&lt; 2 Years</v>
      </c>
      <c r="AE1747" s="5">
        <f>IF(tbl_HRMaster[[#This Row],[Attrition]]="Yes",1,0)</f>
        <v>1</v>
      </c>
    </row>
    <row r="1748" spans="1:31" x14ac:dyDescent="0.25">
      <c r="A1748">
        <v>31</v>
      </c>
      <c r="B1748" t="s">
        <v>21</v>
      </c>
      <c r="C1748" t="s">
        <v>22</v>
      </c>
      <c r="D1748" t="s">
        <v>30</v>
      </c>
      <c r="E1748">
        <v>3</v>
      </c>
      <c r="F1748">
        <v>2</v>
      </c>
      <c r="G1748" t="s">
        <v>38</v>
      </c>
      <c r="H1748">
        <v>1285</v>
      </c>
      <c r="I1748" t="s">
        <v>25</v>
      </c>
      <c r="J1748">
        <v>3</v>
      </c>
      <c r="K1748" t="s">
        <v>35</v>
      </c>
      <c r="L1748" t="s">
        <v>32</v>
      </c>
      <c r="M1748">
        <v>42850</v>
      </c>
      <c r="N1748">
        <v>1</v>
      </c>
      <c r="O1748">
        <v>21</v>
      </c>
      <c r="P1748">
        <v>1</v>
      </c>
      <c r="Q1748">
        <v>1</v>
      </c>
      <c r="R1748">
        <v>2</v>
      </c>
      <c r="S1748">
        <v>1</v>
      </c>
      <c r="T1748">
        <v>1</v>
      </c>
      <c r="U1748">
        <v>0</v>
      </c>
      <c r="V1748">
        <f>COUNTIF(tbl_HRMaster[EmployeeID],tbl_HRMaster[[#This Row],[EmployeeID]])</f>
        <v>1</v>
      </c>
      <c r="W1748">
        <f>IFERROR(INDEX(tbl_EmployeeSurvey[EnvironmentSatisfaction],MATCH(tbl_HRMaster[[#This Row],[EmployeeID]],tbl_EmployeeSurvey[EmployeeID],0)),"Not Found")</f>
        <v>3</v>
      </c>
      <c r="X1748">
        <f>IFERROR(INDEX(tbl_EmployeeSurvey[JobSatisfaction],MATCH(tbl_HRMaster[[#This Row],[EmployeeID]],tbl_EmployeeSurvey[EmployeeID],0)),"Not Found")</f>
        <v>2</v>
      </c>
      <c r="Y1748" s="5">
        <f>IFERROR(INDEX(tbl_EmployeeSurvey[WorkLifeBalance],MATCH(tbl_HRMaster[[#This Row],[EmployeeID]],tbl_EmployeeSurvey[EmployeeID],0)),"Not Found")</f>
        <v>3</v>
      </c>
      <c r="Z1748" s="5">
        <f>IFERROR(VLOOKUP(tbl_HRMaster[[#This Row],[EmployeeID]],tbl_ManagerSurvey[[EmployeeID]:[PerformanceRating]],2,FALSE),"Not Found")</f>
        <v>1</v>
      </c>
      <c r="AA1748" s="5">
        <f>IFERROR(VLOOKUP(tbl_HRMaster[[#This Row],[EmployeeID]],tbl_ManagerSurvey[[EmployeeID]:[PerformanceRating]],3,FALSE),"Not Found")</f>
        <v>4</v>
      </c>
      <c r="AB1748" s="5" t="str">
        <f>IF(tbl_HRMaster[[#This Row],[Attrition]]="Yes","Left","Active")</f>
        <v>Active</v>
      </c>
      <c r="AC1748" s="5" t="str">
        <f>_xlfn.IFS(tbl_HRMaster[[#This Row],[Age]]&lt;25,"Under 25",tbl_HRMaster[[#This Row],[Age]]&lt;35,"25-34",tbl_HRMaster[[#This Row],[Age]]&lt;45,"35-44",tbl_HRMaster[[#This Row],[Age]]&lt;55,"45-54",TRUE,"Above 54")</f>
        <v>25-34</v>
      </c>
      <c r="AD1748" s="5" t="str">
        <f>_xlfn.IFS(
tbl_HRMaster[[#This Row],[YearsAtCompany]]&lt;2,"&lt; 2 Years",
tbl_HRMaster[[#This Row],[YearsAtCompany]]&lt;5,"2-4 Years",
tbl_HRMaster[[#This Row],[YearsAtCompany]]&lt;10,"5-9 Years",
TRUE,"10+ Years"
)</f>
        <v>&lt; 2 Years</v>
      </c>
      <c r="AE1748" s="5">
        <f>IF(tbl_HRMaster[[#This Row],[Attrition]]="Yes",1,0)</f>
        <v>0</v>
      </c>
    </row>
    <row r="1749" spans="1:31" x14ac:dyDescent="0.25">
      <c r="A1749">
        <v>31</v>
      </c>
      <c r="B1749" t="s">
        <v>21</v>
      </c>
      <c r="C1749" t="s">
        <v>22</v>
      </c>
      <c r="D1749" t="s">
        <v>30</v>
      </c>
      <c r="E1749">
        <v>3</v>
      </c>
      <c r="F1749">
        <v>2</v>
      </c>
      <c r="G1749" t="s">
        <v>38</v>
      </c>
      <c r="H1749">
        <v>2755</v>
      </c>
      <c r="I1749" t="s">
        <v>25</v>
      </c>
      <c r="J1749">
        <v>3</v>
      </c>
      <c r="K1749" t="s">
        <v>35</v>
      </c>
      <c r="L1749" t="s">
        <v>32</v>
      </c>
      <c r="M1749">
        <v>42850</v>
      </c>
      <c r="N1749">
        <v>1</v>
      </c>
      <c r="O1749">
        <v>21</v>
      </c>
      <c r="P1749">
        <v>1</v>
      </c>
      <c r="Q1749">
        <v>1</v>
      </c>
      <c r="R1749">
        <v>2</v>
      </c>
      <c r="S1749">
        <v>1</v>
      </c>
      <c r="T1749">
        <v>1</v>
      </c>
      <c r="U1749">
        <v>0</v>
      </c>
      <c r="V1749">
        <f>COUNTIF(tbl_HRMaster[EmployeeID],tbl_HRMaster[[#This Row],[EmployeeID]])</f>
        <v>1</v>
      </c>
      <c r="W1749">
        <f>IFERROR(INDEX(tbl_EmployeeSurvey[EnvironmentSatisfaction],MATCH(tbl_HRMaster[[#This Row],[EmployeeID]],tbl_EmployeeSurvey[EmployeeID],0)),"Not Found")</f>
        <v>3</v>
      </c>
      <c r="X1749">
        <f>IFERROR(INDEX(tbl_EmployeeSurvey[JobSatisfaction],MATCH(tbl_HRMaster[[#This Row],[EmployeeID]],tbl_EmployeeSurvey[EmployeeID],0)),"Not Found")</f>
        <v>2</v>
      </c>
      <c r="Y1749" s="5">
        <f>IFERROR(INDEX(tbl_EmployeeSurvey[WorkLifeBalance],MATCH(tbl_HRMaster[[#This Row],[EmployeeID]],tbl_EmployeeSurvey[EmployeeID],0)),"Not Found")</f>
        <v>3</v>
      </c>
      <c r="Z1749" s="5">
        <f>IFERROR(VLOOKUP(tbl_HRMaster[[#This Row],[EmployeeID]],tbl_ManagerSurvey[[EmployeeID]:[PerformanceRating]],2,FALSE),"Not Found")</f>
        <v>1</v>
      </c>
      <c r="AA1749" s="5">
        <f>IFERROR(VLOOKUP(tbl_HRMaster[[#This Row],[EmployeeID]],tbl_ManagerSurvey[[EmployeeID]:[PerformanceRating]],3,FALSE),"Not Found")</f>
        <v>4</v>
      </c>
      <c r="AB1749" s="5" t="str">
        <f>IF(tbl_HRMaster[[#This Row],[Attrition]]="Yes","Left","Active")</f>
        <v>Active</v>
      </c>
      <c r="AC1749" s="5" t="str">
        <f>_xlfn.IFS(tbl_HRMaster[[#This Row],[Age]]&lt;25,"Under 25",tbl_HRMaster[[#This Row],[Age]]&lt;35,"25-34",tbl_HRMaster[[#This Row],[Age]]&lt;45,"35-44",tbl_HRMaster[[#This Row],[Age]]&lt;55,"45-54",TRUE,"Above 54")</f>
        <v>25-34</v>
      </c>
      <c r="AD1749" s="5" t="str">
        <f>_xlfn.IFS(
tbl_HRMaster[[#This Row],[YearsAtCompany]]&lt;2,"&lt; 2 Years",
tbl_HRMaster[[#This Row],[YearsAtCompany]]&lt;5,"2-4 Years",
tbl_HRMaster[[#This Row],[YearsAtCompany]]&lt;10,"5-9 Years",
TRUE,"10+ Years"
)</f>
        <v>&lt; 2 Years</v>
      </c>
      <c r="AE1749" s="5">
        <f>IF(tbl_HRMaster[[#This Row],[Attrition]]="Yes",1,0)</f>
        <v>0</v>
      </c>
    </row>
    <row r="1750" spans="1:31" x14ac:dyDescent="0.25">
      <c r="A1750">
        <v>31</v>
      </c>
      <c r="B1750" t="s">
        <v>21</v>
      </c>
      <c r="C1750" t="s">
        <v>22</v>
      </c>
      <c r="D1750" t="s">
        <v>30</v>
      </c>
      <c r="E1750">
        <v>3</v>
      </c>
      <c r="F1750">
        <v>2</v>
      </c>
      <c r="G1750" t="s">
        <v>38</v>
      </c>
      <c r="H1750">
        <v>4225</v>
      </c>
      <c r="I1750" t="s">
        <v>25</v>
      </c>
      <c r="J1750">
        <v>3</v>
      </c>
      <c r="K1750" t="s">
        <v>35</v>
      </c>
      <c r="L1750" t="s">
        <v>32</v>
      </c>
      <c r="M1750">
        <v>42850</v>
      </c>
      <c r="N1750">
        <v>1</v>
      </c>
      <c r="O1750">
        <v>21</v>
      </c>
      <c r="P1750">
        <v>1</v>
      </c>
      <c r="Q1750">
        <v>1</v>
      </c>
      <c r="R1750">
        <v>2</v>
      </c>
      <c r="S1750">
        <v>1</v>
      </c>
      <c r="T1750">
        <v>1</v>
      </c>
      <c r="U1750">
        <v>0</v>
      </c>
      <c r="V1750">
        <f>COUNTIF(tbl_HRMaster[EmployeeID],tbl_HRMaster[[#This Row],[EmployeeID]])</f>
        <v>1</v>
      </c>
      <c r="W1750">
        <f>IFERROR(INDEX(tbl_EmployeeSurvey[EnvironmentSatisfaction],MATCH(tbl_HRMaster[[#This Row],[EmployeeID]],tbl_EmployeeSurvey[EmployeeID],0)),"Not Found")</f>
        <v>3</v>
      </c>
      <c r="X1750">
        <f>IFERROR(INDEX(tbl_EmployeeSurvey[JobSatisfaction],MATCH(tbl_HRMaster[[#This Row],[EmployeeID]],tbl_EmployeeSurvey[EmployeeID],0)),"Not Found")</f>
        <v>2</v>
      </c>
      <c r="Y1750" s="5">
        <f>IFERROR(INDEX(tbl_EmployeeSurvey[WorkLifeBalance],MATCH(tbl_HRMaster[[#This Row],[EmployeeID]],tbl_EmployeeSurvey[EmployeeID],0)),"Not Found")</f>
        <v>3</v>
      </c>
      <c r="Z1750" s="5">
        <f>IFERROR(VLOOKUP(tbl_HRMaster[[#This Row],[EmployeeID]],tbl_ManagerSurvey[[EmployeeID]:[PerformanceRating]],2,FALSE),"Not Found")</f>
        <v>1</v>
      </c>
      <c r="AA1750" s="5">
        <f>IFERROR(VLOOKUP(tbl_HRMaster[[#This Row],[EmployeeID]],tbl_ManagerSurvey[[EmployeeID]:[PerformanceRating]],3,FALSE),"Not Found")</f>
        <v>4</v>
      </c>
      <c r="AB1750" s="5" t="str">
        <f>IF(tbl_HRMaster[[#This Row],[Attrition]]="Yes","Left","Active")</f>
        <v>Active</v>
      </c>
      <c r="AC1750" s="5" t="str">
        <f>_xlfn.IFS(tbl_HRMaster[[#This Row],[Age]]&lt;25,"Under 25",tbl_HRMaster[[#This Row],[Age]]&lt;35,"25-34",tbl_HRMaster[[#This Row],[Age]]&lt;45,"35-44",tbl_HRMaster[[#This Row],[Age]]&lt;55,"45-54",TRUE,"Above 54")</f>
        <v>25-34</v>
      </c>
      <c r="AD1750" s="5" t="str">
        <f>_xlfn.IFS(
tbl_HRMaster[[#This Row],[YearsAtCompany]]&lt;2,"&lt; 2 Years",
tbl_HRMaster[[#This Row],[YearsAtCompany]]&lt;5,"2-4 Years",
tbl_HRMaster[[#This Row],[YearsAtCompany]]&lt;10,"5-9 Years",
TRUE,"10+ Years"
)</f>
        <v>&lt; 2 Years</v>
      </c>
      <c r="AE1750" s="5">
        <f>IF(tbl_HRMaster[[#This Row],[Attrition]]="Yes",1,0)</f>
        <v>0</v>
      </c>
    </row>
    <row r="1751" spans="1:31" x14ac:dyDescent="0.25">
      <c r="A1751">
        <v>29</v>
      </c>
      <c r="B1751" t="s">
        <v>28</v>
      </c>
      <c r="C1751" t="s">
        <v>29</v>
      </c>
      <c r="D1751" t="s">
        <v>30</v>
      </c>
      <c r="E1751">
        <v>13</v>
      </c>
      <c r="F1751">
        <v>2</v>
      </c>
      <c r="G1751" t="s">
        <v>24</v>
      </c>
      <c r="H1751">
        <v>1075</v>
      </c>
      <c r="I1751" t="s">
        <v>25</v>
      </c>
      <c r="J1751">
        <v>1</v>
      </c>
      <c r="K1751" t="s">
        <v>40</v>
      </c>
      <c r="L1751" t="s">
        <v>32</v>
      </c>
      <c r="M1751">
        <v>52200</v>
      </c>
      <c r="N1751">
        <v>1</v>
      </c>
      <c r="O1751">
        <v>17</v>
      </c>
      <c r="P1751">
        <v>0</v>
      </c>
      <c r="Q1751">
        <v>1</v>
      </c>
      <c r="R1751">
        <v>3</v>
      </c>
      <c r="S1751">
        <v>1</v>
      </c>
      <c r="T1751">
        <v>1</v>
      </c>
      <c r="U1751">
        <v>0</v>
      </c>
      <c r="V1751">
        <f>COUNTIF(tbl_HRMaster[EmployeeID],tbl_HRMaster[[#This Row],[EmployeeID]])</f>
        <v>1</v>
      </c>
      <c r="W1751">
        <f>IFERROR(INDEX(tbl_EmployeeSurvey[EnvironmentSatisfaction],MATCH(tbl_HRMaster[[#This Row],[EmployeeID]],tbl_EmployeeSurvey[EmployeeID],0)),"Not Found")</f>
        <v>4</v>
      </c>
      <c r="X1751">
        <f>IFERROR(INDEX(tbl_EmployeeSurvey[JobSatisfaction],MATCH(tbl_HRMaster[[#This Row],[EmployeeID]],tbl_EmployeeSurvey[EmployeeID],0)),"Not Found")</f>
        <v>4</v>
      </c>
      <c r="Y1751" s="5">
        <f>IFERROR(INDEX(tbl_EmployeeSurvey[WorkLifeBalance],MATCH(tbl_HRMaster[[#This Row],[EmployeeID]],tbl_EmployeeSurvey[EmployeeID],0)),"Not Found")</f>
        <v>2</v>
      </c>
      <c r="Z1751" s="5">
        <f>IFERROR(VLOOKUP(tbl_HRMaster[[#This Row],[EmployeeID]],tbl_ManagerSurvey[[EmployeeID]:[PerformanceRating]],2,FALSE),"Not Found")</f>
        <v>2</v>
      </c>
      <c r="AA1751" s="5">
        <f>IFERROR(VLOOKUP(tbl_HRMaster[[#This Row],[EmployeeID]],tbl_ManagerSurvey[[EmployeeID]:[PerformanceRating]],3,FALSE),"Not Found")</f>
        <v>3</v>
      </c>
      <c r="AB1751" s="5" t="str">
        <f>IF(tbl_HRMaster[[#This Row],[Attrition]]="Yes","Left","Active")</f>
        <v>Left</v>
      </c>
      <c r="AC1751" s="5" t="str">
        <f>_xlfn.IFS(tbl_HRMaster[[#This Row],[Age]]&lt;25,"Under 25",tbl_HRMaster[[#This Row],[Age]]&lt;35,"25-34",tbl_HRMaster[[#This Row],[Age]]&lt;45,"35-44",tbl_HRMaster[[#This Row],[Age]]&lt;55,"45-54",TRUE,"Above 54")</f>
        <v>25-34</v>
      </c>
      <c r="AD1751" s="5" t="str">
        <f>_xlfn.IFS(
tbl_HRMaster[[#This Row],[YearsAtCompany]]&lt;2,"&lt; 2 Years",
tbl_HRMaster[[#This Row],[YearsAtCompany]]&lt;5,"2-4 Years",
tbl_HRMaster[[#This Row],[YearsAtCompany]]&lt;10,"5-9 Years",
TRUE,"10+ Years"
)</f>
        <v>&lt; 2 Years</v>
      </c>
      <c r="AE1751" s="5">
        <f>IF(tbl_HRMaster[[#This Row],[Attrition]]="Yes",1,0)</f>
        <v>1</v>
      </c>
    </row>
    <row r="1752" spans="1:31" x14ac:dyDescent="0.25">
      <c r="A1752">
        <v>29</v>
      </c>
      <c r="B1752" t="s">
        <v>28</v>
      </c>
      <c r="C1752" t="s">
        <v>29</v>
      </c>
      <c r="D1752" t="s">
        <v>30</v>
      </c>
      <c r="E1752">
        <v>13</v>
      </c>
      <c r="F1752">
        <v>2</v>
      </c>
      <c r="G1752" t="s">
        <v>24</v>
      </c>
      <c r="H1752">
        <v>2545</v>
      </c>
      <c r="I1752" t="s">
        <v>25</v>
      </c>
      <c r="J1752">
        <v>1</v>
      </c>
      <c r="K1752" t="s">
        <v>40</v>
      </c>
      <c r="L1752" t="s">
        <v>32</v>
      </c>
      <c r="M1752">
        <v>52200</v>
      </c>
      <c r="N1752">
        <v>1</v>
      </c>
      <c r="O1752">
        <v>17</v>
      </c>
      <c r="P1752">
        <v>0</v>
      </c>
      <c r="Q1752">
        <v>1</v>
      </c>
      <c r="R1752">
        <v>3</v>
      </c>
      <c r="S1752">
        <v>1</v>
      </c>
      <c r="T1752">
        <v>1</v>
      </c>
      <c r="U1752">
        <v>0</v>
      </c>
      <c r="V1752">
        <f>COUNTIF(tbl_HRMaster[EmployeeID],tbl_HRMaster[[#This Row],[EmployeeID]])</f>
        <v>1</v>
      </c>
      <c r="W1752">
        <f>IFERROR(INDEX(tbl_EmployeeSurvey[EnvironmentSatisfaction],MATCH(tbl_HRMaster[[#This Row],[EmployeeID]],tbl_EmployeeSurvey[EmployeeID],0)),"Not Found")</f>
        <v>4</v>
      </c>
      <c r="X1752">
        <f>IFERROR(INDEX(tbl_EmployeeSurvey[JobSatisfaction],MATCH(tbl_HRMaster[[#This Row],[EmployeeID]],tbl_EmployeeSurvey[EmployeeID],0)),"Not Found")</f>
        <v>4</v>
      </c>
      <c r="Y1752" s="5">
        <f>IFERROR(INDEX(tbl_EmployeeSurvey[WorkLifeBalance],MATCH(tbl_HRMaster[[#This Row],[EmployeeID]],tbl_EmployeeSurvey[EmployeeID],0)),"Not Found")</f>
        <v>2</v>
      </c>
      <c r="Z1752" s="5">
        <f>IFERROR(VLOOKUP(tbl_HRMaster[[#This Row],[EmployeeID]],tbl_ManagerSurvey[[EmployeeID]:[PerformanceRating]],2,FALSE),"Not Found")</f>
        <v>2</v>
      </c>
      <c r="AA1752" s="5">
        <f>IFERROR(VLOOKUP(tbl_HRMaster[[#This Row],[EmployeeID]],tbl_ManagerSurvey[[EmployeeID]:[PerformanceRating]],3,FALSE),"Not Found")</f>
        <v>3</v>
      </c>
      <c r="AB1752" s="5" t="str">
        <f>IF(tbl_HRMaster[[#This Row],[Attrition]]="Yes","Left","Active")</f>
        <v>Left</v>
      </c>
      <c r="AC1752" s="5" t="str">
        <f>_xlfn.IFS(tbl_HRMaster[[#This Row],[Age]]&lt;25,"Under 25",tbl_HRMaster[[#This Row],[Age]]&lt;35,"25-34",tbl_HRMaster[[#This Row],[Age]]&lt;45,"35-44",tbl_HRMaster[[#This Row],[Age]]&lt;55,"45-54",TRUE,"Above 54")</f>
        <v>25-34</v>
      </c>
      <c r="AD1752" s="5" t="str">
        <f>_xlfn.IFS(
tbl_HRMaster[[#This Row],[YearsAtCompany]]&lt;2,"&lt; 2 Years",
tbl_HRMaster[[#This Row],[YearsAtCompany]]&lt;5,"2-4 Years",
tbl_HRMaster[[#This Row],[YearsAtCompany]]&lt;10,"5-9 Years",
TRUE,"10+ Years"
)</f>
        <v>&lt; 2 Years</v>
      </c>
      <c r="AE1752" s="5">
        <f>IF(tbl_HRMaster[[#This Row],[Attrition]]="Yes",1,0)</f>
        <v>1</v>
      </c>
    </row>
    <row r="1753" spans="1:31" x14ac:dyDescent="0.25">
      <c r="A1753">
        <v>29</v>
      </c>
      <c r="B1753" t="s">
        <v>28</v>
      </c>
      <c r="C1753" t="s">
        <v>29</v>
      </c>
      <c r="D1753" t="s">
        <v>30</v>
      </c>
      <c r="E1753">
        <v>13</v>
      </c>
      <c r="F1753">
        <v>2</v>
      </c>
      <c r="G1753" t="s">
        <v>24</v>
      </c>
      <c r="H1753">
        <v>4015</v>
      </c>
      <c r="I1753" t="s">
        <v>25</v>
      </c>
      <c r="J1753">
        <v>1</v>
      </c>
      <c r="K1753" t="s">
        <v>40</v>
      </c>
      <c r="L1753" t="s">
        <v>32</v>
      </c>
      <c r="M1753">
        <v>52200</v>
      </c>
      <c r="N1753">
        <v>1</v>
      </c>
      <c r="O1753">
        <v>17</v>
      </c>
      <c r="P1753">
        <v>0</v>
      </c>
      <c r="Q1753">
        <v>1</v>
      </c>
      <c r="R1753">
        <v>3</v>
      </c>
      <c r="S1753">
        <v>1</v>
      </c>
      <c r="T1753">
        <v>1</v>
      </c>
      <c r="U1753">
        <v>0</v>
      </c>
      <c r="V1753">
        <f>COUNTIF(tbl_HRMaster[EmployeeID],tbl_HRMaster[[#This Row],[EmployeeID]])</f>
        <v>1</v>
      </c>
      <c r="W1753">
        <f>IFERROR(INDEX(tbl_EmployeeSurvey[EnvironmentSatisfaction],MATCH(tbl_HRMaster[[#This Row],[EmployeeID]],tbl_EmployeeSurvey[EmployeeID],0)),"Not Found")</f>
        <v>4</v>
      </c>
      <c r="X1753">
        <f>IFERROR(INDEX(tbl_EmployeeSurvey[JobSatisfaction],MATCH(tbl_HRMaster[[#This Row],[EmployeeID]],tbl_EmployeeSurvey[EmployeeID],0)),"Not Found")</f>
        <v>4</v>
      </c>
      <c r="Y1753" s="5">
        <f>IFERROR(INDEX(tbl_EmployeeSurvey[WorkLifeBalance],MATCH(tbl_HRMaster[[#This Row],[EmployeeID]],tbl_EmployeeSurvey[EmployeeID],0)),"Not Found")</f>
        <v>2</v>
      </c>
      <c r="Z1753" s="5">
        <f>IFERROR(VLOOKUP(tbl_HRMaster[[#This Row],[EmployeeID]],tbl_ManagerSurvey[[EmployeeID]:[PerformanceRating]],2,FALSE),"Not Found")</f>
        <v>2</v>
      </c>
      <c r="AA1753" s="5">
        <f>IFERROR(VLOOKUP(tbl_HRMaster[[#This Row],[EmployeeID]],tbl_ManagerSurvey[[EmployeeID]:[PerformanceRating]],3,FALSE),"Not Found")</f>
        <v>3</v>
      </c>
      <c r="AB1753" s="5" t="str">
        <f>IF(tbl_HRMaster[[#This Row],[Attrition]]="Yes","Left","Active")</f>
        <v>Left</v>
      </c>
      <c r="AC1753" s="5" t="str">
        <f>_xlfn.IFS(tbl_HRMaster[[#This Row],[Age]]&lt;25,"Under 25",tbl_HRMaster[[#This Row],[Age]]&lt;35,"25-34",tbl_HRMaster[[#This Row],[Age]]&lt;45,"35-44",tbl_HRMaster[[#This Row],[Age]]&lt;55,"45-54",TRUE,"Above 54")</f>
        <v>25-34</v>
      </c>
      <c r="AD1753" s="5" t="str">
        <f>_xlfn.IFS(
tbl_HRMaster[[#This Row],[YearsAtCompany]]&lt;2,"&lt; 2 Years",
tbl_HRMaster[[#This Row],[YearsAtCompany]]&lt;5,"2-4 Years",
tbl_HRMaster[[#This Row],[YearsAtCompany]]&lt;10,"5-9 Years",
TRUE,"10+ Years"
)</f>
        <v>&lt; 2 Years</v>
      </c>
      <c r="AE1753" s="5">
        <f>IF(tbl_HRMaster[[#This Row],[Attrition]]="Yes",1,0)</f>
        <v>1</v>
      </c>
    </row>
    <row r="1754" spans="1:31" x14ac:dyDescent="0.25">
      <c r="A1754">
        <v>21</v>
      </c>
      <c r="B1754" t="s">
        <v>28</v>
      </c>
      <c r="C1754" t="s">
        <v>22</v>
      </c>
      <c r="D1754" t="s">
        <v>30</v>
      </c>
      <c r="E1754">
        <v>1</v>
      </c>
      <c r="F1754">
        <v>4</v>
      </c>
      <c r="G1754" t="s">
        <v>24</v>
      </c>
      <c r="H1754">
        <v>520</v>
      </c>
      <c r="I1754" t="s">
        <v>34</v>
      </c>
      <c r="J1754">
        <v>1</v>
      </c>
      <c r="K1754" t="s">
        <v>44</v>
      </c>
      <c r="L1754" t="s">
        <v>32</v>
      </c>
      <c r="M1754">
        <v>57750</v>
      </c>
      <c r="N1754">
        <v>1</v>
      </c>
      <c r="O1754">
        <v>18</v>
      </c>
      <c r="P1754">
        <v>0</v>
      </c>
      <c r="Q1754">
        <v>1</v>
      </c>
      <c r="R1754">
        <v>2</v>
      </c>
      <c r="S1754">
        <v>1</v>
      </c>
      <c r="T1754">
        <v>1</v>
      </c>
      <c r="U1754">
        <v>0</v>
      </c>
      <c r="V1754">
        <f>COUNTIF(tbl_HRMaster[EmployeeID],tbl_HRMaster[[#This Row],[EmployeeID]])</f>
        <v>1</v>
      </c>
      <c r="W1754">
        <f>IFERROR(INDEX(tbl_EmployeeSurvey[EnvironmentSatisfaction],MATCH(tbl_HRMaster[[#This Row],[EmployeeID]],tbl_EmployeeSurvey[EmployeeID],0)),"Not Found")</f>
        <v>3</v>
      </c>
      <c r="X1754">
        <f>IFERROR(INDEX(tbl_EmployeeSurvey[JobSatisfaction],MATCH(tbl_HRMaster[[#This Row],[EmployeeID]],tbl_EmployeeSurvey[EmployeeID],0)),"Not Found")</f>
        <v>1</v>
      </c>
      <c r="Y1754" s="5">
        <f>IFERROR(INDEX(tbl_EmployeeSurvey[WorkLifeBalance],MATCH(tbl_HRMaster[[#This Row],[EmployeeID]],tbl_EmployeeSurvey[EmployeeID],0)),"Not Found")</f>
        <v>2</v>
      </c>
      <c r="Z1754" s="5">
        <f>IFERROR(VLOOKUP(tbl_HRMaster[[#This Row],[EmployeeID]],tbl_ManagerSurvey[[EmployeeID]:[PerformanceRating]],2,FALSE),"Not Found")</f>
        <v>3</v>
      </c>
      <c r="AA1754" s="5">
        <f>IFERROR(VLOOKUP(tbl_HRMaster[[#This Row],[EmployeeID]],tbl_ManagerSurvey[[EmployeeID]:[PerformanceRating]],3,FALSE),"Not Found")</f>
        <v>3</v>
      </c>
      <c r="AB1754" s="5" t="str">
        <f>IF(tbl_HRMaster[[#This Row],[Attrition]]="Yes","Left","Active")</f>
        <v>Left</v>
      </c>
      <c r="AC1754" s="5" t="str">
        <f>_xlfn.IFS(tbl_HRMaster[[#This Row],[Age]]&lt;25,"Under 25",tbl_HRMaster[[#This Row],[Age]]&lt;35,"25-34",tbl_HRMaster[[#This Row],[Age]]&lt;45,"35-44",tbl_HRMaster[[#This Row],[Age]]&lt;55,"45-54",TRUE,"Above 54")</f>
        <v>Under 25</v>
      </c>
      <c r="AD1754" s="5" t="str">
        <f>_xlfn.IFS(
tbl_HRMaster[[#This Row],[YearsAtCompany]]&lt;2,"&lt; 2 Years",
tbl_HRMaster[[#This Row],[YearsAtCompany]]&lt;5,"2-4 Years",
tbl_HRMaster[[#This Row],[YearsAtCompany]]&lt;10,"5-9 Years",
TRUE,"10+ Years"
)</f>
        <v>&lt; 2 Years</v>
      </c>
      <c r="AE1754" s="5">
        <f>IF(tbl_HRMaster[[#This Row],[Attrition]]="Yes",1,0)</f>
        <v>1</v>
      </c>
    </row>
    <row r="1755" spans="1:31" x14ac:dyDescent="0.25">
      <c r="A1755">
        <v>21</v>
      </c>
      <c r="B1755" t="s">
        <v>28</v>
      </c>
      <c r="C1755" t="s">
        <v>22</v>
      </c>
      <c r="D1755" t="s">
        <v>30</v>
      </c>
      <c r="E1755">
        <v>1</v>
      </c>
      <c r="F1755">
        <v>4</v>
      </c>
      <c r="G1755" t="s">
        <v>24</v>
      </c>
      <c r="H1755">
        <v>1990</v>
      </c>
      <c r="I1755" t="s">
        <v>34</v>
      </c>
      <c r="J1755">
        <v>1</v>
      </c>
      <c r="K1755" t="s">
        <v>44</v>
      </c>
      <c r="L1755" t="s">
        <v>32</v>
      </c>
      <c r="M1755">
        <v>57750</v>
      </c>
      <c r="N1755">
        <v>1</v>
      </c>
      <c r="O1755">
        <v>18</v>
      </c>
      <c r="P1755">
        <v>0</v>
      </c>
      <c r="Q1755">
        <v>1</v>
      </c>
      <c r="R1755">
        <v>2</v>
      </c>
      <c r="S1755">
        <v>1</v>
      </c>
      <c r="T1755">
        <v>1</v>
      </c>
      <c r="U1755">
        <v>0</v>
      </c>
      <c r="V1755">
        <f>COUNTIF(tbl_HRMaster[EmployeeID],tbl_HRMaster[[#This Row],[EmployeeID]])</f>
        <v>1</v>
      </c>
      <c r="W1755">
        <f>IFERROR(INDEX(tbl_EmployeeSurvey[EnvironmentSatisfaction],MATCH(tbl_HRMaster[[#This Row],[EmployeeID]],tbl_EmployeeSurvey[EmployeeID],0)),"Not Found")</f>
        <v>3</v>
      </c>
      <c r="X1755">
        <f>IFERROR(INDEX(tbl_EmployeeSurvey[JobSatisfaction],MATCH(tbl_HRMaster[[#This Row],[EmployeeID]],tbl_EmployeeSurvey[EmployeeID],0)),"Not Found")</f>
        <v>1</v>
      </c>
      <c r="Y1755" s="5">
        <f>IFERROR(INDEX(tbl_EmployeeSurvey[WorkLifeBalance],MATCH(tbl_HRMaster[[#This Row],[EmployeeID]],tbl_EmployeeSurvey[EmployeeID],0)),"Not Found")</f>
        <v>2</v>
      </c>
      <c r="Z1755" s="5">
        <f>IFERROR(VLOOKUP(tbl_HRMaster[[#This Row],[EmployeeID]],tbl_ManagerSurvey[[EmployeeID]:[PerformanceRating]],2,FALSE),"Not Found")</f>
        <v>3</v>
      </c>
      <c r="AA1755" s="5">
        <f>IFERROR(VLOOKUP(tbl_HRMaster[[#This Row],[EmployeeID]],tbl_ManagerSurvey[[EmployeeID]:[PerformanceRating]],3,FALSE),"Not Found")</f>
        <v>3</v>
      </c>
      <c r="AB1755" s="5" t="str">
        <f>IF(tbl_HRMaster[[#This Row],[Attrition]]="Yes","Left","Active")</f>
        <v>Left</v>
      </c>
      <c r="AC1755" s="5" t="str">
        <f>_xlfn.IFS(tbl_HRMaster[[#This Row],[Age]]&lt;25,"Under 25",tbl_HRMaster[[#This Row],[Age]]&lt;35,"25-34",tbl_HRMaster[[#This Row],[Age]]&lt;45,"35-44",tbl_HRMaster[[#This Row],[Age]]&lt;55,"45-54",TRUE,"Above 54")</f>
        <v>Under 25</v>
      </c>
      <c r="AD1755" s="5" t="str">
        <f>_xlfn.IFS(
tbl_HRMaster[[#This Row],[YearsAtCompany]]&lt;2,"&lt; 2 Years",
tbl_HRMaster[[#This Row],[YearsAtCompany]]&lt;5,"2-4 Years",
tbl_HRMaster[[#This Row],[YearsAtCompany]]&lt;10,"5-9 Years",
TRUE,"10+ Years"
)</f>
        <v>&lt; 2 Years</v>
      </c>
      <c r="AE1755" s="5">
        <f>IF(tbl_HRMaster[[#This Row],[Attrition]]="Yes",1,0)</f>
        <v>1</v>
      </c>
    </row>
    <row r="1756" spans="1:31" x14ac:dyDescent="0.25">
      <c r="A1756">
        <v>21</v>
      </c>
      <c r="B1756" t="s">
        <v>28</v>
      </c>
      <c r="C1756" t="s">
        <v>22</v>
      </c>
      <c r="D1756" t="s">
        <v>30</v>
      </c>
      <c r="E1756">
        <v>1</v>
      </c>
      <c r="F1756">
        <v>4</v>
      </c>
      <c r="G1756" t="s">
        <v>24</v>
      </c>
      <c r="H1756">
        <v>3460</v>
      </c>
      <c r="I1756" t="s">
        <v>34</v>
      </c>
      <c r="J1756">
        <v>1</v>
      </c>
      <c r="K1756" t="s">
        <v>44</v>
      </c>
      <c r="L1756" t="s">
        <v>32</v>
      </c>
      <c r="M1756">
        <v>57750</v>
      </c>
      <c r="N1756">
        <v>1</v>
      </c>
      <c r="O1756">
        <v>18</v>
      </c>
      <c r="P1756">
        <v>0</v>
      </c>
      <c r="Q1756">
        <v>1</v>
      </c>
      <c r="R1756">
        <v>2</v>
      </c>
      <c r="S1756">
        <v>1</v>
      </c>
      <c r="T1756">
        <v>1</v>
      </c>
      <c r="U1756">
        <v>0</v>
      </c>
      <c r="V1756">
        <f>COUNTIF(tbl_HRMaster[EmployeeID],tbl_HRMaster[[#This Row],[EmployeeID]])</f>
        <v>1</v>
      </c>
      <c r="W1756">
        <f>IFERROR(INDEX(tbl_EmployeeSurvey[EnvironmentSatisfaction],MATCH(tbl_HRMaster[[#This Row],[EmployeeID]],tbl_EmployeeSurvey[EmployeeID],0)),"Not Found")</f>
        <v>3</v>
      </c>
      <c r="X1756">
        <f>IFERROR(INDEX(tbl_EmployeeSurvey[JobSatisfaction],MATCH(tbl_HRMaster[[#This Row],[EmployeeID]],tbl_EmployeeSurvey[EmployeeID],0)),"Not Found")</f>
        <v>1</v>
      </c>
      <c r="Y1756" s="5">
        <f>IFERROR(INDEX(tbl_EmployeeSurvey[WorkLifeBalance],MATCH(tbl_HRMaster[[#This Row],[EmployeeID]],tbl_EmployeeSurvey[EmployeeID],0)),"Not Found")</f>
        <v>2</v>
      </c>
      <c r="Z1756" s="5">
        <f>IFERROR(VLOOKUP(tbl_HRMaster[[#This Row],[EmployeeID]],tbl_ManagerSurvey[[EmployeeID]:[PerformanceRating]],2,FALSE),"Not Found")</f>
        <v>3</v>
      </c>
      <c r="AA1756" s="5">
        <f>IFERROR(VLOOKUP(tbl_HRMaster[[#This Row],[EmployeeID]],tbl_ManagerSurvey[[EmployeeID]:[PerformanceRating]],3,FALSE),"Not Found")</f>
        <v>3</v>
      </c>
      <c r="AB1756" s="5" t="str">
        <f>IF(tbl_HRMaster[[#This Row],[Attrition]]="Yes","Left","Active")</f>
        <v>Left</v>
      </c>
      <c r="AC1756" s="5" t="str">
        <f>_xlfn.IFS(tbl_HRMaster[[#This Row],[Age]]&lt;25,"Under 25",tbl_HRMaster[[#This Row],[Age]]&lt;35,"25-34",tbl_HRMaster[[#This Row],[Age]]&lt;45,"35-44",tbl_HRMaster[[#This Row],[Age]]&lt;55,"45-54",TRUE,"Above 54")</f>
        <v>Under 25</v>
      </c>
      <c r="AD1756" s="5" t="str">
        <f>_xlfn.IFS(
tbl_HRMaster[[#This Row],[YearsAtCompany]]&lt;2,"&lt; 2 Years",
tbl_HRMaster[[#This Row],[YearsAtCompany]]&lt;5,"2-4 Years",
tbl_HRMaster[[#This Row],[YearsAtCompany]]&lt;10,"5-9 Years",
TRUE,"10+ Years"
)</f>
        <v>&lt; 2 Years</v>
      </c>
      <c r="AE1756" s="5">
        <f>IF(tbl_HRMaster[[#This Row],[Attrition]]="Yes",1,0)</f>
        <v>1</v>
      </c>
    </row>
    <row r="1757" spans="1:31" x14ac:dyDescent="0.25">
      <c r="A1757">
        <v>20</v>
      </c>
      <c r="B1757" t="s">
        <v>28</v>
      </c>
      <c r="C1757" t="s">
        <v>22</v>
      </c>
      <c r="D1757" t="s">
        <v>30</v>
      </c>
      <c r="E1757">
        <v>1</v>
      </c>
      <c r="F1757">
        <v>3</v>
      </c>
      <c r="G1757" t="s">
        <v>24</v>
      </c>
      <c r="H1757">
        <v>256</v>
      </c>
      <c r="I1757" t="s">
        <v>34</v>
      </c>
      <c r="J1757">
        <v>5</v>
      </c>
      <c r="K1757" t="s">
        <v>43</v>
      </c>
      <c r="L1757" t="s">
        <v>32</v>
      </c>
      <c r="M1757">
        <v>61620</v>
      </c>
      <c r="N1757">
        <v>1</v>
      </c>
      <c r="O1757">
        <v>12</v>
      </c>
      <c r="P1757">
        <v>3</v>
      </c>
      <c r="Q1757">
        <v>1</v>
      </c>
      <c r="R1757">
        <v>2</v>
      </c>
      <c r="S1757">
        <v>1</v>
      </c>
      <c r="T1757">
        <v>1</v>
      </c>
      <c r="U1757">
        <v>1</v>
      </c>
      <c r="V1757">
        <f>COUNTIF(tbl_HRMaster[EmployeeID],tbl_HRMaster[[#This Row],[EmployeeID]])</f>
        <v>1</v>
      </c>
      <c r="W1757">
        <f>IFERROR(INDEX(tbl_EmployeeSurvey[EnvironmentSatisfaction],MATCH(tbl_HRMaster[[#This Row],[EmployeeID]],tbl_EmployeeSurvey[EmployeeID],0)),"Not Found")</f>
        <v>4</v>
      </c>
      <c r="X1757">
        <f>IFERROR(INDEX(tbl_EmployeeSurvey[JobSatisfaction],MATCH(tbl_HRMaster[[#This Row],[EmployeeID]],tbl_EmployeeSurvey[EmployeeID],0)),"Not Found")</f>
        <v>3</v>
      </c>
      <c r="Y1757" s="5">
        <f>IFERROR(INDEX(tbl_EmployeeSurvey[WorkLifeBalance],MATCH(tbl_HRMaster[[#This Row],[EmployeeID]],tbl_EmployeeSurvey[EmployeeID],0)),"Not Found")</f>
        <v>3</v>
      </c>
      <c r="Z1757" s="5">
        <f>IFERROR(VLOOKUP(tbl_HRMaster[[#This Row],[EmployeeID]],tbl_ManagerSurvey[[EmployeeID]:[PerformanceRating]],2,FALSE),"Not Found")</f>
        <v>2</v>
      </c>
      <c r="AA1757" s="5">
        <f>IFERROR(VLOOKUP(tbl_HRMaster[[#This Row],[EmployeeID]],tbl_ManagerSurvey[[EmployeeID]:[PerformanceRating]],3,FALSE),"Not Found")</f>
        <v>3</v>
      </c>
      <c r="AB1757" s="5" t="str">
        <f>IF(tbl_HRMaster[[#This Row],[Attrition]]="Yes","Left","Active")</f>
        <v>Left</v>
      </c>
      <c r="AC1757" s="5" t="str">
        <f>_xlfn.IFS(tbl_HRMaster[[#This Row],[Age]]&lt;25,"Under 25",tbl_HRMaster[[#This Row],[Age]]&lt;35,"25-34",tbl_HRMaster[[#This Row],[Age]]&lt;45,"35-44",tbl_HRMaster[[#This Row],[Age]]&lt;55,"45-54",TRUE,"Above 54")</f>
        <v>Under 25</v>
      </c>
      <c r="AD1757" s="5" t="str">
        <f>_xlfn.IFS(
tbl_HRMaster[[#This Row],[YearsAtCompany]]&lt;2,"&lt; 2 Years",
tbl_HRMaster[[#This Row],[YearsAtCompany]]&lt;5,"2-4 Years",
tbl_HRMaster[[#This Row],[YearsAtCompany]]&lt;10,"5-9 Years",
TRUE,"10+ Years"
)</f>
        <v>&lt; 2 Years</v>
      </c>
      <c r="AE1757" s="5">
        <f>IF(tbl_HRMaster[[#This Row],[Attrition]]="Yes",1,0)</f>
        <v>1</v>
      </c>
    </row>
    <row r="1758" spans="1:31" x14ac:dyDescent="0.25">
      <c r="A1758">
        <v>20</v>
      </c>
      <c r="B1758" t="s">
        <v>28</v>
      </c>
      <c r="C1758" t="s">
        <v>22</v>
      </c>
      <c r="D1758" t="s">
        <v>30</v>
      </c>
      <c r="E1758">
        <v>1</v>
      </c>
      <c r="F1758">
        <v>3</v>
      </c>
      <c r="G1758" t="s">
        <v>24</v>
      </c>
      <c r="H1758">
        <v>1726</v>
      </c>
      <c r="I1758" t="s">
        <v>34</v>
      </c>
      <c r="J1758">
        <v>5</v>
      </c>
      <c r="K1758" t="s">
        <v>43</v>
      </c>
      <c r="L1758" t="s">
        <v>32</v>
      </c>
      <c r="M1758">
        <v>61620</v>
      </c>
      <c r="N1758">
        <v>1</v>
      </c>
      <c r="O1758">
        <v>12</v>
      </c>
      <c r="P1758">
        <v>3</v>
      </c>
      <c r="Q1758">
        <v>1</v>
      </c>
      <c r="R1758">
        <v>2</v>
      </c>
      <c r="S1758">
        <v>1</v>
      </c>
      <c r="T1758">
        <v>1</v>
      </c>
      <c r="U1758">
        <v>1</v>
      </c>
      <c r="V1758">
        <f>COUNTIF(tbl_HRMaster[EmployeeID],tbl_HRMaster[[#This Row],[EmployeeID]])</f>
        <v>1</v>
      </c>
      <c r="W1758">
        <f>IFERROR(INDEX(tbl_EmployeeSurvey[EnvironmentSatisfaction],MATCH(tbl_HRMaster[[#This Row],[EmployeeID]],tbl_EmployeeSurvey[EmployeeID],0)),"Not Found")</f>
        <v>4</v>
      </c>
      <c r="X1758">
        <f>IFERROR(INDEX(tbl_EmployeeSurvey[JobSatisfaction],MATCH(tbl_HRMaster[[#This Row],[EmployeeID]],tbl_EmployeeSurvey[EmployeeID],0)),"Not Found")</f>
        <v>3</v>
      </c>
      <c r="Y1758" s="5">
        <f>IFERROR(INDEX(tbl_EmployeeSurvey[WorkLifeBalance],MATCH(tbl_HRMaster[[#This Row],[EmployeeID]],tbl_EmployeeSurvey[EmployeeID],0)),"Not Found")</f>
        <v>3</v>
      </c>
      <c r="Z1758" s="5">
        <f>IFERROR(VLOOKUP(tbl_HRMaster[[#This Row],[EmployeeID]],tbl_ManagerSurvey[[EmployeeID]:[PerformanceRating]],2,FALSE),"Not Found")</f>
        <v>2</v>
      </c>
      <c r="AA1758" s="5">
        <f>IFERROR(VLOOKUP(tbl_HRMaster[[#This Row],[EmployeeID]],tbl_ManagerSurvey[[EmployeeID]:[PerformanceRating]],3,FALSE),"Not Found")</f>
        <v>3</v>
      </c>
      <c r="AB1758" s="5" t="str">
        <f>IF(tbl_HRMaster[[#This Row],[Attrition]]="Yes","Left","Active")</f>
        <v>Left</v>
      </c>
      <c r="AC1758" s="5" t="str">
        <f>_xlfn.IFS(tbl_HRMaster[[#This Row],[Age]]&lt;25,"Under 25",tbl_HRMaster[[#This Row],[Age]]&lt;35,"25-34",tbl_HRMaster[[#This Row],[Age]]&lt;45,"35-44",tbl_HRMaster[[#This Row],[Age]]&lt;55,"45-54",TRUE,"Above 54")</f>
        <v>Under 25</v>
      </c>
      <c r="AD1758" s="5" t="str">
        <f>_xlfn.IFS(
tbl_HRMaster[[#This Row],[YearsAtCompany]]&lt;2,"&lt; 2 Years",
tbl_HRMaster[[#This Row],[YearsAtCompany]]&lt;5,"2-4 Years",
tbl_HRMaster[[#This Row],[YearsAtCompany]]&lt;10,"5-9 Years",
TRUE,"10+ Years"
)</f>
        <v>&lt; 2 Years</v>
      </c>
      <c r="AE1758" s="5">
        <f>IF(tbl_HRMaster[[#This Row],[Attrition]]="Yes",1,0)</f>
        <v>1</v>
      </c>
    </row>
    <row r="1759" spans="1:31" x14ac:dyDescent="0.25">
      <c r="A1759">
        <v>20</v>
      </c>
      <c r="B1759" t="s">
        <v>28</v>
      </c>
      <c r="C1759" t="s">
        <v>22</v>
      </c>
      <c r="D1759" t="s">
        <v>30</v>
      </c>
      <c r="E1759">
        <v>1</v>
      </c>
      <c r="F1759">
        <v>3</v>
      </c>
      <c r="G1759" t="s">
        <v>24</v>
      </c>
      <c r="H1759">
        <v>3196</v>
      </c>
      <c r="I1759" t="s">
        <v>34</v>
      </c>
      <c r="J1759">
        <v>5</v>
      </c>
      <c r="K1759" t="s">
        <v>43</v>
      </c>
      <c r="L1759" t="s">
        <v>32</v>
      </c>
      <c r="M1759">
        <v>61620</v>
      </c>
      <c r="N1759">
        <v>1</v>
      </c>
      <c r="O1759">
        <v>12</v>
      </c>
      <c r="P1759">
        <v>3</v>
      </c>
      <c r="Q1759">
        <v>1</v>
      </c>
      <c r="R1759">
        <v>2</v>
      </c>
      <c r="S1759">
        <v>1</v>
      </c>
      <c r="T1759">
        <v>1</v>
      </c>
      <c r="U1759">
        <v>1</v>
      </c>
      <c r="V1759">
        <f>COUNTIF(tbl_HRMaster[EmployeeID],tbl_HRMaster[[#This Row],[EmployeeID]])</f>
        <v>1</v>
      </c>
      <c r="W1759">
        <f>IFERROR(INDEX(tbl_EmployeeSurvey[EnvironmentSatisfaction],MATCH(tbl_HRMaster[[#This Row],[EmployeeID]],tbl_EmployeeSurvey[EmployeeID],0)),"Not Found")</f>
        <v>4</v>
      </c>
      <c r="X1759">
        <f>IFERROR(INDEX(tbl_EmployeeSurvey[JobSatisfaction],MATCH(tbl_HRMaster[[#This Row],[EmployeeID]],tbl_EmployeeSurvey[EmployeeID],0)),"Not Found")</f>
        <v>3</v>
      </c>
      <c r="Y1759" s="5">
        <f>IFERROR(INDEX(tbl_EmployeeSurvey[WorkLifeBalance],MATCH(tbl_HRMaster[[#This Row],[EmployeeID]],tbl_EmployeeSurvey[EmployeeID],0)),"Not Found")</f>
        <v>3</v>
      </c>
      <c r="Z1759" s="5">
        <f>IFERROR(VLOOKUP(tbl_HRMaster[[#This Row],[EmployeeID]],tbl_ManagerSurvey[[EmployeeID]:[PerformanceRating]],2,FALSE),"Not Found")</f>
        <v>2</v>
      </c>
      <c r="AA1759" s="5">
        <f>IFERROR(VLOOKUP(tbl_HRMaster[[#This Row],[EmployeeID]],tbl_ManagerSurvey[[EmployeeID]:[PerformanceRating]],3,FALSE),"Not Found")</f>
        <v>3</v>
      </c>
      <c r="AB1759" s="5" t="str">
        <f>IF(tbl_HRMaster[[#This Row],[Attrition]]="Yes","Left","Active")</f>
        <v>Left</v>
      </c>
      <c r="AC1759" s="5" t="str">
        <f>_xlfn.IFS(tbl_HRMaster[[#This Row],[Age]]&lt;25,"Under 25",tbl_HRMaster[[#This Row],[Age]]&lt;35,"25-34",tbl_HRMaster[[#This Row],[Age]]&lt;45,"35-44",tbl_HRMaster[[#This Row],[Age]]&lt;55,"45-54",TRUE,"Above 54")</f>
        <v>Under 25</v>
      </c>
      <c r="AD1759" s="5" t="str">
        <f>_xlfn.IFS(
tbl_HRMaster[[#This Row],[YearsAtCompany]]&lt;2,"&lt; 2 Years",
tbl_HRMaster[[#This Row],[YearsAtCompany]]&lt;5,"2-4 Years",
tbl_HRMaster[[#This Row],[YearsAtCompany]]&lt;10,"5-9 Years",
TRUE,"10+ Years"
)</f>
        <v>&lt; 2 Years</v>
      </c>
      <c r="AE1759" s="5">
        <f>IF(tbl_HRMaster[[#This Row],[Attrition]]="Yes",1,0)</f>
        <v>1</v>
      </c>
    </row>
    <row r="1760" spans="1:31" x14ac:dyDescent="0.25">
      <c r="A1760">
        <v>23</v>
      </c>
      <c r="B1760" t="s">
        <v>28</v>
      </c>
      <c r="C1760" t="s">
        <v>29</v>
      </c>
      <c r="D1760" t="s">
        <v>30</v>
      </c>
      <c r="E1760">
        <v>2</v>
      </c>
      <c r="F1760">
        <v>4</v>
      </c>
      <c r="G1760" t="s">
        <v>24</v>
      </c>
      <c r="H1760">
        <v>1181</v>
      </c>
      <c r="I1760" t="s">
        <v>25</v>
      </c>
      <c r="J1760">
        <v>2</v>
      </c>
      <c r="K1760" t="s">
        <v>42</v>
      </c>
      <c r="L1760" t="s">
        <v>27</v>
      </c>
      <c r="M1760">
        <v>61790</v>
      </c>
      <c r="N1760">
        <v>1</v>
      </c>
      <c r="O1760">
        <v>11</v>
      </c>
      <c r="P1760">
        <v>0</v>
      </c>
      <c r="Q1760">
        <v>1</v>
      </c>
      <c r="R1760">
        <v>3</v>
      </c>
      <c r="S1760">
        <v>1</v>
      </c>
      <c r="T1760">
        <v>1</v>
      </c>
      <c r="U1760">
        <v>0</v>
      </c>
      <c r="V1760">
        <f>COUNTIF(tbl_HRMaster[EmployeeID],tbl_HRMaster[[#This Row],[EmployeeID]])</f>
        <v>1</v>
      </c>
      <c r="W1760">
        <f>IFERROR(INDEX(tbl_EmployeeSurvey[EnvironmentSatisfaction],MATCH(tbl_HRMaster[[#This Row],[EmployeeID]],tbl_EmployeeSurvey[EmployeeID],0)),"Not Found")</f>
        <v>4</v>
      </c>
      <c r="X1760">
        <f>IFERROR(INDEX(tbl_EmployeeSurvey[JobSatisfaction],MATCH(tbl_HRMaster[[#This Row],[EmployeeID]],tbl_EmployeeSurvey[EmployeeID],0)),"Not Found")</f>
        <v>1</v>
      </c>
      <c r="Y1760" s="5">
        <f>IFERROR(INDEX(tbl_EmployeeSurvey[WorkLifeBalance],MATCH(tbl_HRMaster[[#This Row],[EmployeeID]],tbl_EmployeeSurvey[EmployeeID],0)),"Not Found")</f>
        <v>2</v>
      </c>
      <c r="Z1760" s="5">
        <f>IFERROR(VLOOKUP(tbl_HRMaster[[#This Row],[EmployeeID]],tbl_ManagerSurvey[[EmployeeID]:[PerformanceRating]],2,FALSE),"Not Found")</f>
        <v>3</v>
      </c>
      <c r="AA1760" s="5">
        <f>IFERROR(VLOOKUP(tbl_HRMaster[[#This Row],[EmployeeID]],tbl_ManagerSurvey[[EmployeeID]:[PerformanceRating]],3,FALSE),"Not Found")</f>
        <v>3</v>
      </c>
      <c r="AB1760" s="5" t="str">
        <f>IF(tbl_HRMaster[[#This Row],[Attrition]]="Yes","Left","Active")</f>
        <v>Left</v>
      </c>
      <c r="AC1760" s="5" t="str">
        <f>_xlfn.IFS(tbl_HRMaster[[#This Row],[Age]]&lt;25,"Under 25",tbl_HRMaster[[#This Row],[Age]]&lt;35,"25-34",tbl_HRMaster[[#This Row],[Age]]&lt;45,"35-44",tbl_HRMaster[[#This Row],[Age]]&lt;55,"45-54",TRUE,"Above 54")</f>
        <v>Under 25</v>
      </c>
      <c r="AD1760" s="5" t="str">
        <f>_xlfn.IFS(
tbl_HRMaster[[#This Row],[YearsAtCompany]]&lt;2,"&lt; 2 Years",
tbl_HRMaster[[#This Row],[YearsAtCompany]]&lt;5,"2-4 Years",
tbl_HRMaster[[#This Row],[YearsAtCompany]]&lt;10,"5-9 Years",
TRUE,"10+ Years"
)</f>
        <v>&lt; 2 Years</v>
      </c>
      <c r="AE1760" s="5">
        <f>IF(tbl_HRMaster[[#This Row],[Attrition]]="Yes",1,0)</f>
        <v>1</v>
      </c>
    </row>
    <row r="1761" spans="1:31" x14ac:dyDescent="0.25">
      <c r="A1761">
        <v>23</v>
      </c>
      <c r="B1761" t="s">
        <v>28</v>
      </c>
      <c r="C1761" t="s">
        <v>29</v>
      </c>
      <c r="D1761" t="s">
        <v>30</v>
      </c>
      <c r="E1761">
        <v>2</v>
      </c>
      <c r="F1761">
        <v>4</v>
      </c>
      <c r="G1761" t="s">
        <v>24</v>
      </c>
      <c r="H1761">
        <v>2651</v>
      </c>
      <c r="I1761" t="s">
        <v>25</v>
      </c>
      <c r="J1761">
        <v>2</v>
      </c>
      <c r="K1761" t="s">
        <v>42</v>
      </c>
      <c r="L1761" t="s">
        <v>27</v>
      </c>
      <c r="M1761">
        <v>61790</v>
      </c>
      <c r="N1761">
        <v>1</v>
      </c>
      <c r="O1761">
        <v>11</v>
      </c>
      <c r="P1761">
        <v>0</v>
      </c>
      <c r="Q1761">
        <v>1</v>
      </c>
      <c r="R1761">
        <v>3</v>
      </c>
      <c r="S1761">
        <v>1</v>
      </c>
      <c r="T1761">
        <v>1</v>
      </c>
      <c r="U1761">
        <v>0</v>
      </c>
      <c r="V1761">
        <f>COUNTIF(tbl_HRMaster[EmployeeID],tbl_HRMaster[[#This Row],[EmployeeID]])</f>
        <v>1</v>
      </c>
      <c r="W1761">
        <f>IFERROR(INDEX(tbl_EmployeeSurvey[EnvironmentSatisfaction],MATCH(tbl_HRMaster[[#This Row],[EmployeeID]],tbl_EmployeeSurvey[EmployeeID],0)),"Not Found")</f>
        <v>4</v>
      </c>
      <c r="X1761">
        <f>IFERROR(INDEX(tbl_EmployeeSurvey[JobSatisfaction],MATCH(tbl_HRMaster[[#This Row],[EmployeeID]],tbl_EmployeeSurvey[EmployeeID],0)),"Not Found")</f>
        <v>1</v>
      </c>
      <c r="Y1761" s="5">
        <f>IFERROR(INDEX(tbl_EmployeeSurvey[WorkLifeBalance],MATCH(tbl_HRMaster[[#This Row],[EmployeeID]],tbl_EmployeeSurvey[EmployeeID],0)),"Not Found")</f>
        <v>2</v>
      </c>
      <c r="Z1761" s="5">
        <f>IFERROR(VLOOKUP(tbl_HRMaster[[#This Row],[EmployeeID]],tbl_ManagerSurvey[[EmployeeID]:[PerformanceRating]],2,FALSE),"Not Found")</f>
        <v>3</v>
      </c>
      <c r="AA1761" s="5">
        <f>IFERROR(VLOOKUP(tbl_HRMaster[[#This Row],[EmployeeID]],tbl_ManagerSurvey[[EmployeeID]:[PerformanceRating]],3,FALSE),"Not Found")</f>
        <v>3</v>
      </c>
      <c r="AB1761" s="5" t="str">
        <f>IF(tbl_HRMaster[[#This Row],[Attrition]]="Yes","Left","Active")</f>
        <v>Left</v>
      </c>
      <c r="AC1761" s="5" t="str">
        <f>_xlfn.IFS(tbl_HRMaster[[#This Row],[Age]]&lt;25,"Under 25",tbl_HRMaster[[#This Row],[Age]]&lt;35,"25-34",tbl_HRMaster[[#This Row],[Age]]&lt;45,"35-44",tbl_HRMaster[[#This Row],[Age]]&lt;55,"45-54",TRUE,"Above 54")</f>
        <v>Under 25</v>
      </c>
      <c r="AD1761" s="5" t="str">
        <f>_xlfn.IFS(
tbl_HRMaster[[#This Row],[YearsAtCompany]]&lt;2,"&lt; 2 Years",
tbl_HRMaster[[#This Row],[YearsAtCompany]]&lt;5,"2-4 Years",
tbl_HRMaster[[#This Row],[YearsAtCompany]]&lt;10,"5-9 Years",
TRUE,"10+ Years"
)</f>
        <v>&lt; 2 Years</v>
      </c>
      <c r="AE1761" s="5">
        <f>IF(tbl_HRMaster[[#This Row],[Attrition]]="Yes",1,0)</f>
        <v>1</v>
      </c>
    </row>
    <row r="1762" spans="1:31" x14ac:dyDescent="0.25">
      <c r="A1762">
        <v>23</v>
      </c>
      <c r="B1762" t="s">
        <v>28</v>
      </c>
      <c r="C1762" t="s">
        <v>29</v>
      </c>
      <c r="D1762" t="s">
        <v>30</v>
      </c>
      <c r="E1762">
        <v>2</v>
      </c>
      <c r="F1762">
        <v>4</v>
      </c>
      <c r="G1762" t="s">
        <v>24</v>
      </c>
      <c r="H1762">
        <v>4121</v>
      </c>
      <c r="I1762" t="s">
        <v>25</v>
      </c>
      <c r="J1762">
        <v>2</v>
      </c>
      <c r="K1762" t="s">
        <v>42</v>
      </c>
      <c r="L1762" t="s">
        <v>27</v>
      </c>
      <c r="M1762">
        <v>61790</v>
      </c>
      <c r="N1762">
        <v>1</v>
      </c>
      <c r="O1762">
        <v>11</v>
      </c>
      <c r="P1762">
        <v>0</v>
      </c>
      <c r="Q1762">
        <v>1</v>
      </c>
      <c r="R1762">
        <v>3</v>
      </c>
      <c r="S1762">
        <v>1</v>
      </c>
      <c r="T1762">
        <v>1</v>
      </c>
      <c r="U1762">
        <v>0</v>
      </c>
      <c r="V1762">
        <f>COUNTIF(tbl_HRMaster[EmployeeID],tbl_HRMaster[[#This Row],[EmployeeID]])</f>
        <v>1</v>
      </c>
      <c r="W1762">
        <f>IFERROR(INDEX(tbl_EmployeeSurvey[EnvironmentSatisfaction],MATCH(tbl_HRMaster[[#This Row],[EmployeeID]],tbl_EmployeeSurvey[EmployeeID],0)),"Not Found")</f>
        <v>4</v>
      </c>
      <c r="X1762">
        <f>IFERROR(INDEX(tbl_EmployeeSurvey[JobSatisfaction],MATCH(tbl_HRMaster[[#This Row],[EmployeeID]],tbl_EmployeeSurvey[EmployeeID],0)),"Not Found")</f>
        <v>1</v>
      </c>
      <c r="Y1762" s="5">
        <f>IFERROR(INDEX(tbl_EmployeeSurvey[WorkLifeBalance],MATCH(tbl_HRMaster[[#This Row],[EmployeeID]],tbl_EmployeeSurvey[EmployeeID],0)),"Not Found")</f>
        <v>2</v>
      </c>
      <c r="Z1762" s="5">
        <f>IFERROR(VLOOKUP(tbl_HRMaster[[#This Row],[EmployeeID]],tbl_ManagerSurvey[[EmployeeID]:[PerformanceRating]],2,FALSE),"Not Found")</f>
        <v>3</v>
      </c>
      <c r="AA1762" s="5">
        <f>IFERROR(VLOOKUP(tbl_HRMaster[[#This Row],[EmployeeID]],tbl_ManagerSurvey[[EmployeeID]:[PerformanceRating]],3,FALSE),"Not Found")</f>
        <v>3</v>
      </c>
      <c r="AB1762" s="5" t="str">
        <f>IF(tbl_HRMaster[[#This Row],[Attrition]]="Yes","Left","Active")</f>
        <v>Left</v>
      </c>
      <c r="AC1762" s="5" t="str">
        <f>_xlfn.IFS(tbl_HRMaster[[#This Row],[Age]]&lt;25,"Under 25",tbl_HRMaster[[#This Row],[Age]]&lt;35,"25-34",tbl_HRMaster[[#This Row],[Age]]&lt;45,"35-44",tbl_HRMaster[[#This Row],[Age]]&lt;55,"45-54",TRUE,"Above 54")</f>
        <v>Under 25</v>
      </c>
      <c r="AD1762" s="5" t="str">
        <f>_xlfn.IFS(
tbl_HRMaster[[#This Row],[YearsAtCompany]]&lt;2,"&lt; 2 Years",
tbl_HRMaster[[#This Row],[YearsAtCompany]]&lt;5,"2-4 Years",
tbl_HRMaster[[#This Row],[YearsAtCompany]]&lt;10,"5-9 Years",
TRUE,"10+ Years"
)</f>
        <v>&lt; 2 Years</v>
      </c>
      <c r="AE1762" s="5">
        <f>IF(tbl_HRMaster[[#This Row],[Attrition]]="Yes",1,0)</f>
        <v>1</v>
      </c>
    </row>
    <row r="1763" spans="1:31" x14ac:dyDescent="0.25">
      <c r="A1763">
        <v>26</v>
      </c>
      <c r="B1763" t="s">
        <v>21</v>
      </c>
      <c r="C1763" t="s">
        <v>22</v>
      </c>
      <c r="D1763" t="s">
        <v>30</v>
      </c>
      <c r="E1763">
        <v>26</v>
      </c>
      <c r="F1763">
        <v>2</v>
      </c>
      <c r="G1763" t="s">
        <v>24</v>
      </c>
      <c r="H1763">
        <v>1092</v>
      </c>
      <c r="I1763" t="s">
        <v>34</v>
      </c>
      <c r="J1763">
        <v>2</v>
      </c>
      <c r="K1763" t="s">
        <v>37</v>
      </c>
      <c r="L1763" t="s">
        <v>27</v>
      </c>
      <c r="M1763">
        <v>68120</v>
      </c>
      <c r="N1763">
        <v>1</v>
      </c>
      <c r="O1763">
        <v>13</v>
      </c>
      <c r="P1763">
        <v>0</v>
      </c>
      <c r="Q1763">
        <v>1</v>
      </c>
      <c r="R1763">
        <v>2</v>
      </c>
      <c r="S1763">
        <v>1</v>
      </c>
      <c r="T1763">
        <v>1</v>
      </c>
      <c r="U1763">
        <v>0</v>
      </c>
      <c r="V1763">
        <f>COUNTIF(tbl_HRMaster[EmployeeID],tbl_HRMaster[[#This Row],[EmployeeID]])</f>
        <v>1</v>
      </c>
      <c r="W1763">
        <f>IFERROR(INDEX(tbl_EmployeeSurvey[EnvironmentSatisfaction],MATCH(tbl_HRMaster[[#This Row],[EmployeeID]],tbl_EmployeeSurvey[EmployeeID],0)),"Not Found")</f>
        <v>2</v>
      </c>
      <c r="X1763">
        <f>IFERROR(INDEX(tbl_EmployeeSurvey[JobSatisfaction],MATCH(tbl_HRMaster[[#This Row],[EmployeeID]],tbl_EmployeeSurvey[EmployeeID],0)),"Not Found")</f>
        <v>3</v>
      </c>
      <c r="Y1763" s="5">
        <f>IFERROR(INDEX(tbl_EmployeeSurvey[WorkLifeBalance],MATCH(tbl_HRMaster[[#This Row],[EmployeeID]],tbl_EmployeeSurvey[EmployeeID],0)),"Not Found")</f>
        <v>2</v>
      </c>
      <c r="Z1763" s="5">
        <f>IFERROR(VLOOKUP(tbl_HRMaster[[#This Row],[EmployeeID]],tbl_ManagerSurvey[[EmployeeID]:[PerformanceRating]],2,FALSE),"Not Found")</f>
        <v>2</v>
      </c>
      <c r="AA1763" s="5">
        <f>IFERROR(VLOOKUP(tbl_HRMaster[[#This Row],[EmployeeID]],tbl_ManagerSurvey[[EmployeeID]:[PerformanceRating]],3,FALSE),"Not Found")</f>
        <v>3</v>
      </c>
      <c r="AB1763" s="5" t="str">
        <f>IF(tbl_HRMaster[[#This Row],[Attrition]]="Yes","Left","Active")</f>
        <v>Active</v>
      </c>
      <c r="AC1763" s="5" t="str">
        <f>_xlfn.IFS(tbl_HRMaster[[#This Row],[Age]]&lt;25,"Under 25",tbl_HRMaster[[#This Row],[Age]]&lt;35,"25-34",tbl_HRMaster[[#This Row],[Age]]&lt;45,"35-44",tbl_HRMaster[[#This Row],[Age]]&lt;55,"45-54",TRUE,"Above 54")</f>
        <v>25-34</v>
      </c>
      <c r="AD1763" s="5" t="str">
        <f>_xlfn.IFS(
tbl_HRMaster[[#This Row],[YearsAtCompany]]&lt;2,"&lt; 2 Years",
tbl_HRMaster[[#This Row],[YearsAtCompany]]&lt;5,"2-4 Years",
tbl_HRMaster[[#This Row],[YearsAtCompany]]&lt;10,"5-9 Years",
TRUE,"10+ Years"
)</f>
        <v>&lt; 2 Years</v>
      </c>
      <c r="AE1763" s="5">
        <f>IF(tbl_HRMaster[[#This Row],[Attrition]]="Yes",1,0)</f>
        <v>0</v>
      </c>
    </row>
    <row r="1764" spans="1:31" x14ac:dyDescent="0.25">
      <c r="A1764">
        <v>26</v>
      </c>
      <c r="B1764" t="s">
        <v>21</v>
      </c>
      <c r="C1764" t="s">
        <v>22</v>
      </c>
      <c r="D1764" t="s">
        <v>30</v>
      </c>
      <c r="E1764">
        <v>26</v>
      </c>
      <c r="F1764">
        <v>2</v>
      </c>
      <c r="G1764" t="s">
        <v>24</v>
      </c>
      <c r="H1764">
        <v>2562</v>
      </c>
      <c r="I1764" t="s">
        <v>34</v>
      </c>
      <c r="J1764">
        <v>2</v>
      </c>
      <c r="K1764" t="s">
        <v>37</v>
      </c>
      <c r="L1764" t="s">
        <v>27</v>
      </c>
      <c r="M1764">
        <v>68120</v>
      </c>
      <c r="N1764">
        <v>1</v>
      </c>
      <c r="O1764">
        <v>13</v>
      </c>
      <c r="P1764">
        <v>0</v>
      </c>
      <c r="Q1764">
        <v>1</v>
      </c>
      <c r="R1764">
        <v>2</v>
      </c>
      <c r="S1764">
        <v>1</v>
      </c>
      <c r="T1764">
        <v>1</v>
      </c>
      <c r="U1764">
        <v>0</v>
      </c>
      <c r="V1764">
        <f>COUNTIF(tbl_HRMaster[EmployeeID],tbl_HRMaster[[#This Row],[EmployeeID]])</f>
        <v>1</v>
      </c>
      <c r="W1764">
        <f>IFERROR(INDEX(tbl_EmployeeSurvey[EnvironmentSatisfaction],MATCH(tbl_HRMaster[[#This Row],[EmployeeID]],tbl_EmployeeSurvey[EmployeeID],0)),"Not Found")</f>
        <v>2</v>
      </c>
      <c r="X1764">
        <f>IFERROR(INDEX(tbl_EmployeeSurvey[JobSatisfaction],MATCH(tbl_HRMaster[[#This Row],[EmployeeID]],tbl_EmployeeSurvey[EmployeeID],0)),"Not Found")</f>
        <v>3</v>
      </c>
      <c r="Y1764" s="5">
        <f>IFERROR(INDEX(tbl_EmployeeSurvey[WorkLifeBalance],MATCH(tbl_HRMaster[[#This Row],[EmployeeID]],tbl_EmployeeSurvey[EmployeeID],0)),"Not Found")</f>
        <v>2</v>
      </c>
      <c r="Z1764" s="5">
        <f>IFERROR(VLOOKUP(tbl_HRMaster[[#This Row],[EmployeeID]],tbl_ManagerSurvey[[EmployeeID]:[PerformanceRating]],2,FALSE),"Not Found")</f>
        <v>2</v>
      </c>
      <c r="AA1764" s="5">
        <f>IFERROR(VLOOKUP(tbl_HRMaster[[#This Row],[EmployeeID]],tbl_ManagerSurvey[[EmployeeID]:[PerformanceRating]],3,FALSE),"Not Found")</f>
        <v>3</v>
      </c>
      <c r="AB1764" s="5" t="str">
        <f>IF(tbl_HRMaster[[#This Row],[Attrition]]="Yes","Left","Active")</f>
        <v>Active</v>
      </c>
      <c r="AC1764" s="5" t="str">
        <f>_xlfn.IFS(tbl_HRMaster[[#This Row],[Age]]&lt;25,"Under 25",tbl_HRMaster[[#This Row],[Age]]&lt;35,"25-34",tbl_HRMaster[[#This Row],[Age]]&lt;45,"35-44",tbl_HRMaster[[#This Row],[Age]]&lt;55,"45-54",TRUE,"Above 54")</f>
        <v>25-34</v>
      </c>
      <c r="AD1764" s="5" t="str">
        <f>_xlfn.IFS(
tbl_HRMaster[[#This Row],[YearsAtCompany]]&lt;2,"&lt; 2 Years",
tbl_HRMaster[[#This Row],[YearsAtCompany]]&lt;5,"2-4 Years",
tbl_HRMaster[[#This Row],[YearsAtCompany]]&lt;10,"5-9 Years",
TRUE,"10+ Years"
)</f>
        <v>&lt; 2 Years</v>
      </c>
      <c r="AE1764" s="5">
        <f>IF(tbl_HRMaster[[#This Row],[Attrition]]="Yes",1,0)</f>
        <v>0</v>
      </c>
    </row>
    <row r="1765" spans="1:31" x14ac:dyDescent="0.25">
      <c r="A1765">
        <v>26</v>
      </c>
      <c r="B1765" t="s">
        <v>21</v>
      </c>
      <c r="C1765" t="s">
        <v>22</v>
      </c>
      <c r="D1765" t="s">
        <v>30</v>
      </c>
      <c r="E1765">
        <v>26</v>
      </c>
      <c r="F1765">
        <v>2</v>
      </c>
      <c r="G1765" t="s">
        <v>24</v>
      </c>
      <c r="H1765">
        <v>4032</v>
      </c>
      <c r="I1765" t="s">
        <v>34</v>
      </c>
      <c r="J1765">
        <v>2</v>
      </c>
      <c r="K1765" t="s">
        <v>37</v>
      </c>
      <c r="L1765" t="s">
        <v>27</v>
      </c>
      <c r="M1765">
        <v>68120</v>
      </c>
      <c r="N1765">
        <v>1</v>
      </c>
      <c r="O1765">
        <v>13</v>
      </c>
      <c r="P1765">
        <v>0</v>
      </c>
      <c r="Q1765">
        <v>1</v>
      </c>
      <c r="R1765">
        <v>2</v>
      </c>
      <c r="S1765">
        <v>1</v>
      </c>
      <c r="T1765">
        <v>1</v>
      </c>
      <c r="U1765">
        <v>0</v>
      </c>
      <c r="V1765">
        <f>COUNTIF(tbl_HRMaster[EmployeeID],tbl_HRMaster[[#This Row],[EmployeeID]])</f>
        <v>1</v>
      </c>
      <c r="W1765">
        <f>IFERROR(INDEX(tbl_EmployeeSurvey[EnvironmentSatisfaction],MATCH(tbl_HRMaster[[#This Row],[EmployeeID]],tbl_EmployeeSurvey[EmployeeID],0)),"Not Found")</f>
        <v>2</v>
      </c>
      <c r="X1765">
        <f>IFERROR(INDEX(tbl_EmployeeSurvey[JobSatisfaction],MATCH(tbl_HRMaster[[#This Row],[EmployeeID]],tbl_EmployeeSurvey[EmployeeID],0)),"Not Found")</f>
        <v>3</v>
      </c>
      <c r="Y1765" s="5">
        <f>IFERROR(INDEX(tbl_EmployeeSurvey[WorkLifeBalance],MATCH(tbl_HRMaster[[#This Row],[EmployeeID]],tbl_EmployeeSurvey[EmployeeID],0)),"Not Found")</f>
        <v>2</v>
      </c>
      <c r="Z1765" s="5">
        <f>IFERROR(VLOOKUP(tbl_HRMaster[[#This Row],[EmployeeID]],tbl_ManagerSurvey[[EmployeeID]:[PerformanceRating]],2,FALSE),"Not Found")</f>
        <v>2</v>
      </c>
      <c r="AA1765" s="5">
        <f>IFERROR(VLOOKUP(tbl_HRMaster[[#This Row],[EmployeeID]],tbl_ManagerSurvey[[EmployeeID]:[PerformanceRating]],3,FALSE),"Not Found")</f>
        <v>3</v>
      </c>
      <c r="AB1765" s="5" t="str">
        <f>IF(tbl_HRMaster[[#This Row],[Attrition]]="Yes","Left","Active")</f>
        <v>Active</v>
      </c>
      <c r="AC1765" s="5" t="str">
        <f>_xlfn.IFS(tbl_HRMaster[[#This Row],[Age]]&lt;25,"Under 25",tbl_HRMaster[[#This Row],[Age]]&lt;35,"25-34",tbl_HRMaster[[#This Row],[Age]]&lt;45,"35-44",tbl_HRMaster[[#This Row],[Age]]&lt;55,"45-54",TRUE,"Above 54")</f>
        <v>25-34</v>
      </c>
      <c r="AD1765" s="5" t="str">
        <f>_xlfn.IFS(
tbl_HRMaster[[#This Row],[YearsAtCompany]]&lt;2,"&lt; 2 Years",
tbl_HRMaster[[#This Row],[YearsAtCompany]]&lt;5,"2-4 Years",
tbl_HRMaster[[#This Row],[YearsAtCompany]]&lt;10,"5-9 Years",
TRUE,"10+ Years"
)</f>
        <v>&lt; 2 Years</v>
      </c>
      <c r="AE1765" s="5">
        <f>IF(tbl_HRMaster[[#This Row],[Attrition]]="Yes",1,0)</f>
        <v>0</v>
      </c>
    </row>
    <row r="1766" spans="1:31" x14ac:dyDescent="0.25">
      <c r="A1766">
        <v>34</v>
      </c>
      <c r="B1766" t="s">
        <v>21</v>
      </c>
      <c r="C1766" t="s">
        <v>22</v>
      </c>
      <c r="D1766" t="s">
        <v>30</v>
      </c>
      <c r="E1766">
        <v>12</v>
      </c>
      <c r="F1766">
        <v>2</v>
      </c>
      <c r="G1766" t="s">
        <v>46</v>
      </c>
      <c r="H1766">
        <v>414</v>
      </c>
      <c r="I1766" t="s">
        <v>34</v>
      </c>
      <c r="J1766">
        <v>2</v>
      </c>
      <c r="K1766" t="s">
        <v>37</v>
      </c>
      <c r="L1766" t="s">
        <v>41</v>
      </c>
      <c r="M1766">
        <v>88650</v>
      </c>
      <c r="N1766">
        <v>1</v>
      </c>
      <c r="O1766">
        <v>11</v>
      </c>
      <c r="P1766">
        <v>1</v>
      </c>
      <c r="Q1766">
        <v>1</v>
      </c>
      <c r="R1766">
        <v>0</v>
      </c>
      <c r="S1766">
        <v>1</v>
      </c>
      <c r="T1766">
        <v>1</v>
      </c>
      <c r="U1766">
        <v>0</v>
      </c>
      <c r="V1766">
        <f>COUNTIF(tbl_HRMaster[EmployeeID],tbl_HRMaster[[#This Row],[EmployeeID]])</f>
        <v>1</v>
      </c>
      <c r="W1766">
        <f>IFERROR(INDEX(tbl_EmployeeSurvey[EnvironmentSatisfaction],MATCH(tbl_HRMaster[[#This Row],[EmployeeID]],tbl_EmployeeSurvey[EmployeeID],0)),"Not Found")</f>
        <v>2</v>
      </c>
      <c r="X1766">
        <f>IFERROR(INDEX(tbl_EmployeeSurvey[JobSatisfaction],MATCH(tbl_HRMaster[[#This Row],[EmployeeID]],tbl_EmployeeSurvey[EmployeeID],0)),"Not Found")</f>
        <v>2</v>
      </c>
      <c r="Y1766" s="5">
        <f>IFERROR(INDEX(tbl_EmployeeSurvey[WorkLifeBalance],MATCH(tbl_HRMaster[[#This Row],[EmployeeID]],tbl_EmployeeSurvey[EmployeeID],0)),"Not Found")</f>
        <v>3</v>
      </c>
      <c r="Z1766" s="5">
        <f>IFERROR(VLOOKUP(tbl_HRMaster[[#This Row],[EmployeeID]],tbl_ManagerSurvey[[EmployeeID]:[PerformanceRating]],2,FALSE),"Not Found")</f>
        <v>3</v>
      </c>
      <c r="AA1766" s="5">
        <f>IFERROR(VLOOKUP(tbl_HRMaster[[#This Row],[EmployeeID]],tbl_ManagerSurvey[[EmployeeID]:[PerformanceRating]],3,FALSE),"Not Found")</f>
        <v>3</v>
      </c>
      <c r="AB1766" s="5" t="str">
        <f>IF(tbl_HRMaster[[#This Row],[Attrition]]="Yes","Left","Active")</f>
        <v>Active</v>
      </c>
      <c r="AC1766" s="5" t="str">
        <f>_xlfn.IFS(tbl_HRMaster[[#This Row],[Age]]&lt;25,"Under 25",tbl_HRMaster[[#This Row],[Age]]&lt;35,"25-34",tbl_HRMaster[[#This Row],[Age]]&lt;45,"35-44",tbl_HRMaster[[#This Row],[Age]]&lt;55,"45-54",TRUE,"Above 54")</f>
        <v>25-34</v>
      </c>
      <c r="AD1766" s="5" t="str">
        <f>_xlfn.IFS(
tbl_HRMaster[[#This Row],[YearsAtCompany]]&lt;2,"&lt; 2 Years",
tbl_HRMaster[[#This Row],[YearsAtCompany]]&lt;5,"2-4 Years",
tbl_HRMaster[[#This Row],[YearsAtCompany]]&lt;10,"5-9 Years",
TRUE,"10+ Years"
)</f>
        <v>&lt; 2 Years</v>
      </c>
      <c r="AE1766" s="5">
        <f>IF(tbl_HRMaster[[#This Row],[Attrition]]="Yes",1,0)</f>
        <v>0</v>
      </c>
    </row>
    <row r="1767" spans="1:31" x14ac:dyDescent="0.25">
      <c r="A1767">
        <v>34</v>
      </c>
      <c r="B1767" t="s">
        <v>21</v>
      </c>
      <c r="C1767" t="s">
        <v>22</v>
      </c>
      <c r="D1767" t="s">
        <v>30</v>
      </c>
      <c r="E1767">
        <v>12</v>
      </c>
      <c r="F1767">
        <v>2</v>
      </c>
      <c r="G1767" t="s">
        <v>46</v>
      </c>
      <c r="H1767">
        <v>1884</v>
      </c>
      <c r="I1767" t="s">
        <v>34</v>
      </c>
      <c r="J1767">
        <v>2</v>
      </c>
      <c r="K1767" t="s">
        <v>37</v>
      </c>
      <c r="L1767" t="s">
        <v>41</v>
      </c>
      <c r="M1767">
        <v>88650</v>
      </c>
      <c r="N1767">
        <v>1</v>
      </c>
      <c r="O1767">
        <v>11</v>
      </c>
      <c r="P1767">
        <v>1</v>
      </c>
      <c r="Q1767">
        <v>1</v>
      </c>
      <c r="R1767">
        <v>0</v>
      </c>
      <c r="S1767">
        <v>1</v>
      </c>
      <c r="T1767">
        <v>1</v>
      </c>
      <c r="U1767">
        <v>0</v>
      </c>
      <c r="V1767">
        <f>COUNTIF(tbl_HRMaster[EmployeeID],tbl_HRMaster[[#This Row],[EmployeeID]])</f>
        <v>1</v>
      </c>
      <c r="W1767">
        <f>IFERROR(INDEX(tbl_EmployeeSurvey[EnvironmentSatisfaction],MATCH(tbl_HRMaster[[#This Row],[EmployeeID]],tbl_EmployeeSurvey[EmployeeID],0)),"Not Found")</f>
        <v>2</v>
      </c>
      <c r="X1767">
        <f>IFERROR(INDEX(tbl_EmployeeSurvey[JobSatisfaction],MATCH(tbl_HRMaster[[#This Row],[EmployeeID]],tbl_EmployeeSurvey[EmployeeID],0)),"Not Found")</f>
        <v>2</v>
      </c>
      <c r="Y1767" s="5">
        <f>IFERROR(INDEX(tbl_EmployeeSurvey[WorkLifeBalance],MATCH(tbl_HRMaster[[#This Row],[EmployeeID]],tbl_EmployeeSurvey[EmployeeID],0)),"Not Found")</f>
        <v>3</v>
      </c>
      <c r="Z1767" s="5">
        <f>IFERROR(VLOOKUP(tbl_HRMaster[[#This Row],[EmployeeID]],tbl_ManagerSurvey[[EmployeeID]:[PerformanceRating]],2,FALSE),"Not Found")</f>
        <v>3</v>
      </c>
      <c r="AA1767" s="5">
        <f>IFERROR(VLOOKUP(tbl_HRMaster[[#This Row],[EmployeeID]],tbl_ManagerSurvey[[EmployeeID]:[PerformanceRating]],3,FALSE),"Not Found")</f>
        <v>3</v>
      </c>
      <c r="AB1767" s="5" t="str">
        <f>IF(tbl_HRMaster[[#This Row],[Attrition]]="Yes","Left","Active")</f>
        <v>Active</v>
      </c>
      <c r="AC1767" s="5" t="str">
        <f>_xlfn.IFS(tbl_HRMaster[[#This Row],[Age]]&lt;25,"Under 25",tbl_HRMaster[[#This Row],[Age]]&lt;35,"25-34",tbl_HRMaster[[#This Row],[Age]]&lt;45,"35-44",tbl_HRMaster[[#This Row],[Age]]&lt;55,"45-54",TRUE,"Above 54")</f>
        <v>25-34</v>
      </c>
      <c r="AD1767" s="5" t="str">
        <f>_xlfn.IFS(
tbl_HRMaster[[#This Row],[YearsAtCompany]]&lt;2,"&lt; 2 Years",
tbl_HRMaster[[#This Row],[YearsAtCompany]]&lt;5,"2-4 Years",
tbl_HRMaster[[#This Row],[YearsAtCompany]]&lt;10,"5-9 Years",
TRUE,"10+ Years"
)</f>
        <v>&lt; 2 Years</v>
      </c>
      <c r="AE1767" s="5">
        <f>IF(tbl_HRMaster[[#This Row],[Attrition]]="Yes",1,0)</f>
        <v>0</v>
      </c>
    </row>
    <row r="1768" spans="1:31" x14ac:dyDescent="0.25">
      <c r="A1768">
        <v>34</v>
      </c>
      <c r="B1768" t="s">
        <v>21</v>
      </c>
      <c r="C1768" t="s">
        <v>22</v>
      </c>
      <c r="D1768" t="s">
        <v>30</v>
      </c>
      <c r="E1768">
        <v>12</v>
      </c>
      <c r="F1768">
        <v>2</v>
      </c>
      <c r="G1768" t="s">
        <v>46</v>
      </c>
      <c r="H1768">
        <v>3354</v>
      </c>
      <c r="I1768" t="s">
        <v>34</v>
      </c>
      <c r="J1768">
        <v>2</v>
      </c>
      <c r="K1768" t="s">
        <v>37</v>
      </c>
      <c r="L1768" t="s">
        <v>41</v>
      </c>
      <c r="M1768">
        <v>88650</v>
      </c>
      <c r="N1768">
        <v>1</v>
      </c>
      <c r="O1768">
        <v>11</v>
      </c>
      <c r="P1768">
        <v>1</v>
      </c>
      <c r="Q1768">
        <v>1</v>
      </c>
      <c r="R1768">
        <v>0</v>
      </c>
      <c r="S1768">
        <v>1</v>
      </c>
      <c r="T1768">
        <v>1</v>
      </c>
      <c r="U1768">
        <v>0</v>
      </c>
      <c r="V1768">
        <f>COUNTIF(tbl_HRMaster[EmployeeID],tbl_HRMaster[[#This Row],[EmployeeID]])</f>
        <v>1</v>
      </c>
      <c r="W1768">
        <f>IFERROR(INDEX(tbl_EmployeeSurvey[EnvironmentSatisfaction],MATCH(tbl_HRMaster[[#This Row],[EmployeeID]],tbl_EmployeeSurvey[EmployeeID],0)),"Not Found")</f>
        <v>2</v>
      </c>
      <c r="X1768">
        <f>IFERROR(INDEX(tbl_EmployeeSurvey[JobSatisfaction],MATCH(tbl_HRMaster[[#This Row],[EmployeeID]],tbl_EmployeeSurvey[EmployeeID],0)),"Not Found")</f>
        <v>2</v>
      </c>
      <c r="Y1768" s="5">
        <f>IFERROR(INDEX(tbl_EmployeeSurvey[WorkLifeBalance],MATCH(tbl_HRMaster[[#This Row],[EmployeeID]],tbl_EmployeeSurvey[EmployeeID],0)),"Not Found")</f>
        <v>3</v>
      </c>
      <c r="Z1768" s="5">
        <f>IFERROR(VLOOKUP(tbl_HRMaster[[#This Row],[EmployeeID]],tbl_ManagerSurvey[[EmployeeID]:[PerformanceRating]],2,FALSE),"Not Found")</f>
        <v>3</v>
      </c>
      <c r="AA1768" s="5">
        <f>IFERROR(VLOOKUP(tbl_HRMaster[[#This Row],[EmployeeID]],tbl_ManagerSurvey[[EmployeeID]:[PerformanceRating]],3,FALSE),"Not Found")</f>
        <v>3</v>
      </c>
      <c r="AB1768" s="5" t="str">
        <f>IF(tbl_HRMaster[[#This Row],[Attrition]]="Yes","Left","Active")</f>
        <v>Active</v>
      </c>
      <c r="AC1768" s="5" t="str">
        <f>_xlfn.IFS(tbl_HRMaster[[#This Row],[Age]]&lt;25,"Under 25",tbl_HRMaster[[#This Row],[Age]]&lt;35,"25-34",tbl_HRMaster[[#This Row],[Age]]&lt;45,"35-44",tbl_HRMaster[[#This Row],[Age]]&lt;55,"45-54",TRUE,"Above 54")</f>
        <v>25-34</v>
      </c>
      <c r="AD1768" s="5" t="str">
        <f>_xlfn.IFS(
tbl_HRMaster[[#This Row],[YearsAtCompany]]&lt;2,"&lt; 2 Years",
tbl_HRMaster[[#This Row],[YearsAtCompany]]&lt;5,"2-4 Years",
tbl_HRMaster[[#This Row],[YearsAtCompany]]&lt;10,"5-9 Years",
TRUE,"10+ Years"
)</f>
        <v>&lt; 2 Years</v>
      </c>
      <c r="AE1768" s="5">
        <f>IF(tbl_HRMaster[[#This Row],[Attrition]]="Yes",1,0)</f>
        <v>0</v>
      </c>
    </row>
    <row r="1769" spans="1:31" x14ac:dyDescent="0.25">
      <c r="A1769">
        <v>20</v>
      </c>
      <c r="B1769" t="s">
        <v>28</v>
      </c>
      <c r="C1769" t="s">
        <v>29</v>
      </c>
      <c r="D1769" t="s">
        <v>23</v>
      </c>
      <c r="E1769">
        <v>4</v>
      </c>
      <c r="F1769">
        <v>4</v>
      </c>
      <c r="G1769" t="s">
        <v>24</v>
      </c>
      <c r="H1769">
        <v>1315</v>
      </c>
      <c r="I1769" t="s">
        <v>25</v>
      </c>
      <c r="J1769">
        <v>2</v>
      </c>
      <c r="K1769" t="s">
        <v>26</v>
      </c>
      <c r="L1769" t="s">
        <v>32</v>
      </c>
      <c r="M1769">
        <v>99240</v>
      </c>
      <c r="N1769">
        <v>1</v>
      </c>
      <c r="O1769">
        <v>22</v>
      </c>
      <c r="P1769">
        <v>0</v>
      </c>
      <c r="Q1769">
        <v>1</v>
      </c>
      <c r="R1769">
        <v>3</v>
      </c>
      <c r="S1769">
        <v>1</v>
      </c>
      <c r="T1769">
        <v>1</v>
      </c>
      <c r="U1769">
        <v>0</v>
      </c>
      <c r="V1769">
        <f>COUNTIF(tbl_HRMaster[EmployeeID],tbl_HRMaster[[#This Row],[EmployeeID]])</f>
        <v>1</v>
      </c>
      <c r="W1769">
        <f>IFERROR(INDEX(tbl_EmployeeSurvey[EnvironmentSatisfaction],MATCH(tbl_HRMaster[[#This Row],[EmployeeID]],tbl_EmployeeSurvey[EmployeeID],0)),"Not Found")</f>
        <v>4</v>
      </c>
      <c r="X1769">
        <f>IFERROR(INDEX(tbl_EmployeeSurvey[JobSatisfaction],MATCH(tbl_HRMaster[[#This Row],[EmployeeID]],tbl_EmployeeSurvey[EmployeeID],0)),"Not Found")</f>
        <v>4</v>
      </c>
      <c r="Y1769" s="5">
        <f>IFERROR(INDEX(tbl_EmployeeSurvey[WorkLifeBalance],MATCH(tbl_HRMaster[[#This Row],[EmployeeID]],tbl_EmployeeSurvey[EmployeeID],0)),"Not Found")</f>
        <v>3</v>
      </c>
      <c r="Z1769" s="5">
        <f>IFERROR(VLOOKUP(tbl_HRMaster[[#This Row],[EmployeeID]],tbl_ManagerSurvey[[EmployeeID]:[PerformanceRating]],2,FALSE),"Not Found")</f>
        <v>3</v>
      </c>
      <c r="AA1769" s="5">
        <f>IFERROR(VLOOKUP(tbl_HRMaster[[#This Row],[EmployeeID]],tbl_ManagerSurvey[[EmployeeID]:[PerformanceRating]],3,FALSE),"Not Found")</f>
        <v>4</v>
      </c>
      <c r="AB1769" s="5" t="str">
        <f>IF(tbl_HRMaster[[#This Row],[Attrition]]="Yes","Left","Active")</f>
        <v>Left</v>
      </c>
      <c r="AC1769" s="5" t="str">
        <f>_xlfn.IFS(tbl_HRMaster[[#This Row],[Age]]&lt;25,"Under 25",tbl_HRMaster[[#This Row],[Age]]&lt;35,"25-34",tbl_HRMaster[[#This Row],[Age]]&lt;45,"35-44",tbl_HRMaster[[#This Row],[Age]]&lt;55,"45-54",TRUE,"Above 54")</f>
        <v>Under 25</v>
      </c>
      <c r="AD1769" s="5" t="str">
        <f>_xlfn.IFS(
tbl_HRMaster[[#This Row],[YearsAtCompany]]&lt;2,"&lt; 2 Years",
tbl_HRMaster[[#This Row],[YearsAtCompany]]&lt;5,"2-4 Years",
tbl_HRMaster[[#This Row],[YearsAtCompany]]&lt;10,"5-9 Years",
TRUE,"10+ Years"
)</f>
        <v>&lt; 2 Years</v>
      </c>
      <c r="AE1769" s="5">
        <f>IF(tbl_HRMaster[[#This Row],[Attrition]]="Yes",1,0)</f>
        <v>1</v>
      </c>
    </row>
    <row r="1770" spans="1:31" x14ac:dyDescent="0.25">
      <c r="A1770">
        <v>20</v>
      </c>
      <c r="B1770" t="s">
        <v>28</v>
      </c>
      <c r="C1770" t="s">
        <v>29</v>
      </c>
      <c r="D1770" t="s">
        <v>23</v>
      </c>
      <c r="E1770">
        <v>4</v>
      </c>
      <c r="F1770">
        <v>4</v>
      </c>
      <c r="G1770" t="s">
        <v>24</v>
      </c>
      <c r="H1770">
        <v>2785</v>
      </c>
      <c r="I1770" t="s">
        <v>25</v>
      </c>
      <c r="J1770">
        <v>2</v>
      </c>
      <c r="K1770" t="s">
        <v>26</v>
      </c>
      <c r="L1770" t="s">
        <v>32</v>
      </c>
      <c r="M1770">
        <v>99240</v>
      </c>
      <c r="N1770">
        <v>1</v>
      </c>
      <c r="O1770">
        <v>22</v>
      </c>
      <c r="P1770">
        <v>0</v>
      </c>
      <c r="Q1770">
        <v>1</v>
      </c>
      <c r="R1770">
        <v>3</v>
      </c>
      <c r="S1770">
        <v>1</v>
      </c>
      <c r="T1770">
        <v>1</v>
      </c>
      <c r="U1770">
        <v>0</v>
      </c>
      <c r="V1770">
        <f>COUNTIF(tbl_HRMaster[EmployeeID],tbl_HRMaster[[#This Row],[EmployeeID]])</f>
        <v>1</v>
      </c>
      <c r="W1770">
        <f>IFERROR(INDEX(tbl_EmployeeSurvey[EnvironmentSatisfaction],MATCH(tbl_HRMaster[[#This Row],[EmployeeID]],tbl_EmployeeSurvey[EmployeeID],0)),"Not Found")</f>
        <v>4</v>
      </c>
      <c r="X1770">
        <f>IFERROR(INDEX(tbl_EmployeeSurvey[JobSatisfaction],MATCH(tbl_HRMaster[[#This Row],[EmployeeID]],tbl_EmployeeSurvey[EmployeeID],0)),"Not Found")</f>
        <v>4</v>
      </c>
      <c r="Y1770" s="5">
        <f>IFERROR(INDEX(tbl_EmployeeSurvey[WorkLifeBalance],MATCH(tbl_HRMaster[[#This Row],[EmployeeID]],tbl_EmployeeSurvey[EmployeeID],0)),"Not Found")</f>
        <v>3</v>
      </c>
      <c r="Z1770" s="5">
        <f>IFERROR(VLOOKUP(tbl_HRMaster[[#This Row],[EmployeeID]],tbl_ManagerSurvey[[EmployeeID]:[PerformanceRating]],2,FALSE),"Not Found")</f>
        <v>3</v>
      </c>
      <c r="AA1770" s="5">
        <f>IFERROR(VLOOKUP(tbl_HRMaster[[#This Row],[EmployeeID]],tbl_ManagerSurvey[[EmployeeID]:[PerformanceRating]],3,FALSE),"Not Found")</f>
        <v>4</v>
      </c>
      <c r="AB1770" s="5" t="str">
        <f>IF(tbl_HRMaster[[#This Row],[Attrition]]="Yes","Left","Active")</f>
        <v>Left</v>
      </c>
      <c r="AC1770" s="5" t="str">
        <f>_xlfn.IFS(tbl_HRMaster[[#This Row],[Age]]&lt;25,"Under 25",tbl_HRMaster[[#This Row],[Age]]&lt;35,"25-34",tbl_HRMaster[[#This Row],[Age]]&lt;45,"35-44",tbl_HRMaster[[#This Row],[Age]]&lt;55,"45-54",TRUE,"Above 54")</f>
        <v>Under 25</v>
      </c>
      <c r="AD1770" s="5" t="str">
        <f>_xlfn.IFS(
tbl_HRMaster[[#This Row],[YearsAtCompany]]&lt;2,"&lt; 2 Years",
tbl_HRMaster[[#This Row],[YearsAtCompany]]&lt;5,"2-4 Years",
tbl_HRMaster[[#This Row],[YearsAtCompany]]&lt;10,"5-9 Years",
TRUE,"10+ Years"
)</f>
        <v>&lt; 2 Years</v>
      </c>
      <c r="AE1770" s="5">
        <f>IF(tbl_HRMaster[[#This Row],[Attrition]]="Yes",1,0)</f>
        <v>1</v>
      </c>
    </row>
    <row r="1771" spans="1:31" x14ac:dyDescent="0.25">
      <c r="A1771">
        <v>20</v>
      </c>
      <c r="B1771" t="s">
        <v>28</v>
      </c>
      <c r="C1771" t="s">
        <v>29</v>
      </c>
      <c r="D1771" t="s">
        <v>23</v>
      </c>
      <c r="E1771">
        <v>4</v>
      </c>
      <c r="F1771">
        <v>4</v>
      </c>
      <c r="G1771" t="s">
        <v>24</v>
      </c>
      <c r="H1771">
        <v>4255</v>
      </c>
      <c r="I1771" t="s">
        <v>25</v>
      </c>
      <c r="J1771">
        <v>2</v>
      </c>
      <c r="K1771" t="s">
        <v>26</v>
      </c>
      <c r="L1771" t="s">
        <v>32</v>
      </c>
      <c r="M1771">
        <v>99240</v>
      </c>
      <c r="N1771">
        <v>1</v>
      </c>
      <c r="O1771">
        <v>22</v>
      </c>
      <c r="P1771">
        <v>0</v>
      </c>
      <c r="Q1771">
        <v>1</v>
      </c>
      <c r="R1771">
        <v>3</v>
      </c>
      <c r="S1771">
        <v>1</v>
      </c>
      <c r="T1771">
        <v>1</v>
      </c>
      <c r="U1771">
        <v>0</v>
      </c>
      <c r="V1771">
        <f>COUNTIF(tbl_HRMaster[EmployeeID],tbl_HRMaster[[#This Row],[EmployeeID]])</f>
        <v>1</v>
      </c>
      <c r="W1771">
        <f>IFERROR(INDEX(tbl_EmployeeSurvey[EnvironmentSatisfaction],MATCH(tbl_HRMaster[[#This Row],[EmployeeID]],tbl_EmployeeSurvey[EmployeeID],0)),"Not Found")</f>
        <v>4</v>
      </c>
      <c r="X1771">
        <f>IFERROR(INDEX(tbl_EmployeeSurvey[JobSatisfaction],MATCH(tbl_HRMaster[[#This Row],[EmployeeID]],tbl_EmployeeSurvey[EmployeeID],0)),"Not Found")</f>
        <v>4</v>
      </c>
      <c r="Y1771" s="5">
        <f>IFERROR(INDEX(tbl_EmployeeSurvey[WorkLifeBalance],MATCH(tbl_HRMaster[[#This Row],[EmployeeID]],tbl_EmployeeSurvey[EmployeeID],0)),"Not Found")</f>
        <v>3</v>
      </c>
      <c r="Z1771" s="5">
        <f>IFERROR(VLOOKUP(tbl_HRMaster[[#This Row],[EmployeeID]],tbl_ManagerSurvey[[EmployeeID]:[PerformanceRating]],2,FALSE),"Not Found")</f>
        <v>3</v>
      </c>
      <c r="AA1771" s="5">
        <f>IFERROR(VLOOKUP(tbl_HRMaster[[#This Row],[EmployeeID]],tbl_ManagerSurvey[[EmployeeID]:[PerformanceRating]],3,FALSE),"Not Found")</f>
        <v>4</v>
      </c>
      <c r="AB1771" s="5" t="str">
        <f>IF(tbl_HRMaster[[#This Row],[Attrition]]="Yes","Left","Active")</f>
        <v>Left</v>
      </c>
      <c r="AC1771" s="5" t="str">
        <f>_xlfn.IFS(tbl_HRMaster[[#This Row],[Age]]&lt;25,"Under 25",tbl_HRMaster[[#This Row],[Age]]&lt;35,"25-34",tbl_HRMaster[[#This Row],[Age]]&lt;45,"35-44",tbl_HRMaster[[#This Row],[Age]]&lt;55,"45-54",TRUE,"Above 54")</f>
        <v>Under 25</v>
      </c>
      <c r="AD1771" s="5" t="str">
        <f>_xlfn.IFS(
tbl_HRMaster[[#This Row],[YearsAtCompany]]&lt;2,"&lt; 2 Years",
tbl_HRMaster[[#This Row],[YearsAtCompany]]&lt;5,"2-4 Years",
tbl_HRMaster[[#This Row],[YearsAtCompany]]&lt;10,"5-9 Years",
TRUE,"10+ Years"
)</f>
        <v>&lt; 2 Years</v>
      </c>
      <c r="AE1771" s="5">
        <f>IF(tbl_HRMaster[[#This Row],[Attrition]]="Yes",1,0)</f>
        <v>1</v>
      </c>
    </row>
    <row r="1772" spans="1:31" x14ac:dyDescent="0.25">
      <c r="A1772">
        <v>25</v>
      </c>
      <c r="B1772" t="s">
        <v>28</v>
      </c>
      <c r="C1772" t="s">
        <v>29</v>
      </c>
      <c r="D1772" t="s">
        <v>30</v>
      </c>
      <c r="E1772">
        <v>1</v>
      </c>
      <c r="F1772">
        <v>1</v>
      </c>
      <c r="G1772" t="s">
        <v>24</v>
      </c>
      <c r="H1772">
        <v>654</v>
      </c>
      <c r="I1772" t="s">
        <v>34</v>
      </c>
      <c r="J1772">
        <v>1</v>
      </c>
      <c r="K1772" t="s">
        <v>42</v>
      </c>
      <c r="L1772" t="s">
        <v>32</v>
      </c>
      <c r="M1772">
        <v>109320</v>
      </c>
      <c r="N1772">
        <v>1</v>
      </c>
      <c r="O1772">
        <v>11</v>
      </c>
      <c r="P1772">
        <v>1</v>
      </c>
      <c r="Q1772">
        <v>1</v>
      </c>
      <c r="R1772">
        <v>3</v>
      </c>
      <c r="S1772">
        <v>1</v>
      </c>
      <c r="T1772">
        <v>1</v>
      </c>
      <c r="U1772">
        <v>0</v>
      </c>
      <c r="V1772">
        <f>COUNTIF(tbl_HRMaster[EmployeeID],tbl_HRMaster[[#This Row],[EmployeeID]])</f>
        <v>1</v>
      </c>
      <c r="W1772">
        <f>IFERROR(INDEX(tbl_EmployeeSurvey[EnvironmentSatisfaction],MATCH(tbl_HRMaster[[#This Row],[EmployeeID]],tbl_EmployeeSurvey[EmployeeID],0)),"Not Found")</f>
        <v>3</v>
      </c>
      <c r="X1772">
        <f>IFERROR(INDEX(tbl_EmployeeSurvey[JobSatisfaction],MATCH(tbl_HRMaster[[#This Row],[EmployeeID]],tbl_EmployeeSurvey[EmployeeID],0)),"Not Found")</f>
        <v>4</v>
      </c>
      <c r="Y1772" s="5">
        <f>IFERROR(INDEX(tbl_EmployeeSurvey[WorkLifeBalance],MATCH(tbl_HRMaster[[#This Row],[EmployeeID]],tbl_EmployeeSurvey[EmployeeID],0)),"Not Found")</f>
        <v>3</v>
      </c>
      <c r="Z1772" s="5">
        <f>IFERROR(VLOOKUP(tbl_HRMaster[[#This Row],[EmployeeID]],tbl_ManagerSurvey[[EmployeeID]:[PerformanceRating]],2,FALSE),"Not Found")</f>
        <v>3</v>
      </c>
      <c r="AA1772" s="5">
        <f>IFERROR(VLOOKUP(tbl_HRMaster[[#This Row],[EmployeeID]],tbl_ManagerSurvey[[EmployeeID]:[PerformanceRating]],3,FALSE),"Not Found")</f>
        <v>3</v>
      </c>
      <c r="AB1772" s="5" t="str">
        <f>IF(tbl_HRMaster[[#This Row],[Attrition]]="Yes","Left","Active")</f>
        <v>Left</v>
      </c>
      <c r="AC1772" s="5" t="str">
        <f>_xlfn.IFS(tbl_HRMaster[[#This Row],[Age]]&lt;25,"Under 25",tbl_HRMaster[[#This Row],[Age]]&lt;35,"25-34",tbl_HRMaster[[#This Row],[Age]]&lt;45,"35-44",tbl_HRMaster[[#This Row],[Age]]&lt;55,"45-54",TRUE,"Above 54")</f>
        <v>25-34</v>
      </c>
      <c r="AD1772" s="5" t="str">
        <f>_xlfn.IFS(
tbl_HRMaster[[#This Row],[YearsAtCompany]]&lt;2,"&lt; 2 Years",
tbl_HRMaster[[#This Row],[YearsAtCompany]]&lt;5,"2-4 Years",
tbl_HRMaster[[#This Row],[YearsAtCompany]]&lt;10,"5-9 Years",
TRUE,"10+ Years"
)</f>
        <v>&lt; 2 Years</v>
      </c>
      <c r="AE1772" s="5">
        <f>IF(tbl_HRMaster[[#This Row],[Attrition]]="Yes",1,0)</f>
        <v>1</v>
      </c>
    </row>
    <row r="1773" spans="1:31" x14ac:dyDescent="0.25">
      <c r="A1773">
        <v>25</v>
      </c>
      <c r="B1773" t="s">
        <v>28</v>
      </c>
      <c r="C1773" t="s">
        <v>29</v>
      </c>
      <c r="D1773" t="s">
        <v>30</v>
      </c>
      <c r="E1773">
        <v>1</v>
      </c>
      <c r="F1773">
        <v>1</v>
      </c>
      <c r="G1773" t="s">
        <v>24</v>
      </c>
      <c r="H1773">
        <v>2124</v>
      </c>
      <c r="I1773" t="s">
        <v>34</v>
      </c>
      <c r="J1773">
        <v>1</v>
      </c>
      <c r="K1773" t="s">
        <v>42</v>
      </c>
      <c r="L1773" t="s">
        <v>32</v>
      </c>
      <c r="M1773">
        <v>109320</v>
      </c>
      <c r="N1773">
        <v>1</v>
      </c>
      <c r="O1773">
        <v>11</v>
      </c>
      <c r="P1773">
        <v>1</v>
      </c>
      <c r="Q1773">
        <v>1</v>
      </c>
      <c r="R1773">
        <v>3</v>
      </c>
      <c r="S1773">
        <v>1</v>
      </c>
      <c r="T1773">
        <v>1</v>
      </c>
      <c r="U1773">
        <v>0</v>
      </c>
      <c r="V1773">
        <f>COUNTIF(tbl_HRMaster[EmployeeID],tbl_HRMaster[[#This Row],[EmployeeID]])</f>
        <v>1</v>
      </c>
      <c r="W1773">
        <f>IFERROR(INDEX(tbl_EmployeeSurvey[EnvironmentSatisfaction],MATCH(tbl_HRMaster[[#This Row],[EmployeeID]],tbl_EmployeeSurvey[EmployeeID],0)),"Not Found")</f>
        <v>3</v>
      </c>
      <c r="X1773">
        <f>IFERROR(INDEX(tbl_EmployeeSurvey[JobSatisfaction],MATCH(tbl_HRMaster[[#This Row],[EmployeeID]],tbl_EmployeeSurvey[EmployeeID],0)),"Not Found")</f>
        <v>4</v>
      </c>
      <c r="Y1773" s="5">
        <f>IFERROR(INDEX(tbl_EmployeeSurvey[WorkLifeBalance],MATCH(tbl_HRMaster[[#This Row],[EmployeeID]],tbl_EmployeeSurvey[EmployeeID],0)),"Not Found")</f>
        <v>3</v>
      </c>
      <c r="Z1773" s="5">
        <f>IFERROR(VLOOKUP(tbl_HRMaster[[#This Row],[EmployeeID]],tbl_ManagerSurvey[[EmployeeID]:[PerformanceRating]],2,FALSE),"Not Found")</f>
        <v>3</v>
      </c>
      <c r="AA1773" s="5">
        <f>IFERROR(VLOOKUP(tbl_HRMaster[[#This Row],[EmployeeID]],tbl_ManagerSurvey[[EmployeeID]:[PerformanceRating]],3,FALSE),"Not Found")</f>
        <v>3</v>
      </c>
      <c r="AB1773" s="5" t="str">
        <f>IF(tbl_HRMaster[[#This Row],[Attrition]]="Yes","Left","Active")</f>
        <v>Left</v>
      </c>
      <c r="AC1773" s="5" t="str">
        <f>_xlfn.IFS(tbl_HRMaster[[#This Row],[Age]]&lt;25,"Under 25",tbl_HRMaster[[#This Row],[Age]]&lt;35,"25-34",tbl_HRMaster[[#This Row],[Age]]&lt;45,"35-44",tbl_HRMaster[[#This Row],[Age]]&lt;55,"45-54",TRUE,"Above 54")</f>
        <v>25-34</v>
      </c>
      <c r="AD1773" s="5" t="str">
        <f>_xlfn.IFS(
tbl_HRMaster[[#This Row],[YearsAtCompany]]&lt;2,"&lt; 2 Years",
tbl_HRMaster[[#This Row],[YearsAtCompany]]&lt;5,"2-4 Years",
tbl_HRMaster[[#This Row],[YearsAtCompany]]&lt;10,"5-9 Years",
TRUE,"10+ Years"
)</f>
        <v>&lt; 2 Years</v>
      </c>
      <c r="AE1773" s="5">
        <f>IF(tbl_HRMaster[[#This Row],[Attrition]]="Yes",1,0)</f>
        <v>1</v>
      </c>
    </row>
    <row r="1774" spans="1:31" x14ac:dyDescent="0.25">
      <c r="A1774">
        <v>25</v>
      </c>
      <c r="B1774" t="s">
        <v>28</v>
      </c>
      <c r="C1774" t="s">
        <v>29</v>
      </c>
      <c r="D1774" t="s">
        <v>30</v>
      </c>
      <c r="E1774">
        <v>1</v>
      </c>
      <c r="F1774">
        <v>1</v>
      </c>
      <c r="G1774" t="s">
        <v>24</v>
      </c>
      <c r="H1774">
        <v>3594</v>
      </c>
      <c r="I1774" t="s">
        <v>34</v>
      </c>
      <c r="J1774">
        <v>1</v>
      </c>
      <c r="K1774" t="s">
        <v>42</v>
      </c>
      <c r="L1774" t="s">
        <v>32</v>
      </c>
      <c r="M1774">
        <v>109320</v>
      </c>
      <c r="N1774">
        <v>1</v>
      </c>
      <c r="O1774">
        <v>11</v>
      </c>
      <c r="P1774">
        <v>1</v>
      </c>
      <c r="Q1774">
        <v>1</v>
      </c>
      <c r="R1774">
        <v>3</v>
      </c>
      <c r="S1774">
        <v>1</v>
      </c>
      <c r="T1774">
        <v>1</v>
      </c>
      <c r="U1774">
        <v>0</v>
      </c>
      <c r="V1774">
        <f>COUNTIF(tbl_HRMaster[EmployeeID],tbl_HRMaster[[#This Row],[EmployeeID]])</f>
        <v>1</v>
      </c>
      <c r="W1774">
        <f>IFERROR(INDEX(tbl_EmployeeSurvey[EnvironmentSatisfaction],MATCH(tbl_HRMaster[[#This Row],[EmployeeID]],tbl_EmployeeSurvey[EmployeeID],0)),"Not Found")</f>
        <v>3</v>
      </c>
      <c r="X1774">
        <f>IFERROR(INDEX(tbl_EmployeeSurvey[JobSatisfaction],MATCH(tbl_HRMaster[[#This Row],[EmployeeID]],tbl_EmployeeSurvey[EmployeeID],0)),"Not Found")</f>
        <v>4</v>
      </c>
      <c r="Y1774" s="5">
        <f>IFERROR(INDEX(tbl_EmployeeSurvey[WorkLifeBalance],MATCH(tbl_HRMaster[[#This Row],[EmployeeID]],tbl_EmployeeSurvey[EmployeeID],0)),"Not Found")</f>
        <v>3</v>
      </c>
      <c r="Z1774" s="5">
        <f>IFERROR(VLOOKUP(tbl_HRMaster[[#This Row],[EmployeeID]],tbl_ManagerSurvey[[EmployeeID]:[PerformanceRating]],2,FALSE),"Not Found")</f>
        <v>3</v>
      </c>
      <c r="AA1774" s="5">
        <f>IFERROR(VLOOKUP(tbl_HRMaster[[#This Row],[EmployeeID]],tbl_ManagerSurvey[[EmployeeID]:[PerformanceRating]],3,FALSE),"Not Found")</f>
        <v>3</v>
      </c>
      <c r="AB1774" s="5" t="str">
        <f>IF(tbl_HRMaster[[#This Row],[Attrition]]="Yes","Left","Active")</f>
        <v>Left</v>
      </c>
      <c r="AC1774" s="5" t="str">
        <f>_xlfn.IFS(tbl_HRMaster[[#This Row],[Age]]&lt;25,"Under 25",tbl_HRMaster[[#This Row],[Age]]&lt;35,"25-34",tbl_HRMaster[[#This Row],[Age]]&lt;45,"35-44",tbl_HRMaster[[#This Row],[Age]]&lt;55,"45-54",TRUE,"Above 54")</f>
        <v>25-34</v>
      </c>
      <c r="AD1774" s="5" t="str">
        <f>_xlfn.IFS(
tbl_HRMaster[[#This Row],[YearsAtCompany]]&lt;2,"&lt; 2 Years",
tbl_HRMaster[[#This Row],[YearsAtCompany]]&lt;5,"2-4 Years",
tbl_HRMaster[[#This Row],[YearsAtCompany]]&lt;10,"5-9 Years",
TRUE,"10+ Years"
)</f>
        <v>&lt; 2 Years</v>
      </c>
      <c r="AE1774" s="5">
        <f>IF(tbl_HRMaster[[#This Row],[Attrition]]="Yes",1,0)</f>
        <v>1</v>
      </c>
    </row>
    <row r="1775" spans="1:31" x14ac:dyDescent="0.25">
      <c r="A1775">
        <v>19</v>
      </c>
      <c r="B1775" t="s">
        <v>28</v>
      </c>
      <c r="C1775" t="s">
        <v>22</v>
      </c>
      <c r="D1775" t="s">
        <v>30</v>
      </c>
      <c r="E1775">
        <v>8</v>
      </c>
      <c r="F1775">
        <v>2</v>
      </c>
      <c r="G1775" t="s">
        <v>24</v>
      </c>
      <c r="H1775">
        <v>1390</v>
      </c>
      <c r="I1775" t="s">
        <v>34</v>
      </c>
      <c r="J1775">
        <v>2</v>
      </c>
      <c r="K1775" t="s">
        <v>35</v>
      </c>
      <c r="L1775" t="s">
        <v>32</v>
      </c>
      <c r="M1775">
        <v>159720</v>
      </c>
      <c r="N1775">
        <v>1</v>
      </c>
      <c r="O1775">
        <v>21</v>
      </c>
      <c r="P1775">
        <v>0</v>
      </c>
      <c r="Q1775">
        <v>1</v>
      </c>
      <c r="R1775">
        <v>2</v>
      </c>
      <c r="S1775">
        <v>1</v>
      </c>
      <c r="T1775">
        <v>1</v>
      </c>
      <c r="U1775">
        <v>0</v>
      </c>
      <c r="V1775">
        <f>COUNTIF(tbl_HRMaster[EmployeeID],tbl_HRMaster[[#This Row],[EmployeeID]])</f>
        <v>1</v>
      </c>
      <c r="W1775">
        <f>IFERROR(INDEX(tbl_EmployeeSurvey[EnvironmentSatisfaction],MATCH(tbl_HRMaster[[#This Row],[EmployeeID]],tbl_EmployeeSurvey[EmployeeID],0)),"Not Found")</f>
        <v>2</v>
      </c>
      <c r="X1775">
        <f>IFERROR(INDEX(tbl_EmployeeSurvey[JobSatisfaction],MATCH(tbl_HRMaster[[#This Row],[EmployeeID]],tbl_EmployeeSurvey[EmployeeID],0)),"Not Found")</f>
        <v>4</v>
      </c>
      <c r="Y1775" s="5">
        <f>IFERROR(INDEX(tbl_EmployeeSurvey[WorkLifeBalance],MATCH(tbl_HRMaster[[#This Row],[EmployeeID]],tbl_EmployeeSurvey[EmployeeID],0)),"Not Found")</f>
        <v>2</v>
      </c>
      <c r="Z1775" s="5">
        <f>IFERROR(VLOOKUP(tbl_HRMaster[[#This Row],[EmployeeID]],tbl_ManagerSurvey[[EmployeeID]:[PerformanceRating]],2,FALSE),"Not Found")</f>
        <v>3</v>
      </c>
      <c r="AA1775" s="5">
        <f>IFERROR(VLOOKUP(tbl_HRMaster[[#This Row],[EmployeeID]],tbl_ManagerSurvey[[EmployeeID]:[PerformanceRating]],3,FALSE),"Not Found")</f>
        <v>4</v>
      </c>
      <c r="AB1775" s="5" t="str">
        <f>IF(tbl_HRMaster[[#This Row],[Attrition]]="Yes","Left","Active")</f>
        <v>Left</v>
      </c>
      <c r="AC1775" s="5" t="str">
        <f>_xlfn.IFS(tbl_HRMaster[[#This Row],[Age]]&lt;25,"Under 25",tbl_HRMaster[[#This Row],[Age]]&lt;35,"25-34",tbl_HRMaster[[#This Row],[Age]]&lt;45,"35-44",tbl_HRMaster[[#This Row],[Age]]&lt;55,"45-54",TRUE,"Above 54")</f>
        <v>Under 25</v>
      </c>
      <c r="AD1775" s="5" t="str">
        <f>_xlfn.IFS(
tbl_HRMaster[[#This Row],[YearsAtCompany]]&lt;2,"&lt; 2 Years",
tbl_HRMaster[[#This Row],[YearsAtCompany]]&lt;5,"2-4 Years",
tbl_HRMaster[[#This Row],[YearsAtCompany]]&lt;10,"5-9 Years",
TRUE,"10+ Years"
)</f>
        <v>&lt; 2 Years</v>
      </c>
      <c r="AE1775" s="5">
        <f>IF(tbl_HRMaster[[#This Row],[Attrition]]="Yes",1,0)</f>
        <v>1</v>
      </c>
    </row>
    <row r="1776" spans="1:31" x14ac:dyDescent="0.25">
      <c r="A1776">
        <v>19</v>
      </c>
      <c r="B1776" t="s">
        <v>28</v>
      </c>
      <c r="C1776" t="s">
        <v>22</v>
      </c>
      <c r="D1776" t="s">
        <v>30</v>
      </c>
      <c r="E1776">
        <v>8</v>
      </c>
      <c r="F1776">
        <v>2</v>
      </c>
      <c r="G1776" t="s">
        <v>24</v>
      </c>
      <c r="H1776">
        <v>2860</v>
      </c>
      <c r="I1776" t="s">
        <v>34</v>
      </c>
      <c r="J1776">
        <v>2</v>
      </c>
      <c r="K1776" t="s">
        <v>35</v>
      </c>
      <c r="L1776" t="s">
        <v>32</v>
      </c>
      <c r="M1776">
        <v>159720</v>
      </c>
      <c r="N1776">
        <v>1</v>
      </c>
      <c r="O1776">
        <v>21</v>
      </c>
      <c r="P1776">
        <v>0</v>
      </c>
      <c r="Q1776">
        <v>1</v>
      </c>
      <c r="R1776">
        <v>2</v>
      </c>
      <c r="S1776">
        <v>1</v>
      </c>
      <c r="T1776">
        <v>1</v>
      </c>
      <c r="U1776">
        <v>0</v>
      </c>
      <c r="V1776">
        <f>COUNTIF(tbl_HRMaster[EmployeeID],tbl_HRMaster[[#This Row],[EmployeeID]])</f>
        <v>1</v>
      </c>
      <c r="W1776">
        <f>IFERROR(INDEX(tbl_EmployeeSurvey[EnvironmentSatisfaction],MATCH(tbl_HRMaster[[#This Row],[EmployeeID]],tbl_EmployeeSurvey[EmployeeID],0)),"Not Found")</f>
        <v>2</v>
      </c>
      <c r="X1776">
        <f>IFERROR(INDEX(tbl_EmployeeSurvey[JobSatisfaction],MATCH(tbl_HRMaster[[#This Row],[EmployeeID]],tbl_EmployeeSurvey[EmployeeID],0)),"Not Found")</f>
        <v>4</v>
      </c>
      <c r="Y1776" s="5">
        <f>IFERROR(INDEX(tbl_EmployeeSurvey[WorkLifeBalance],MATCH(tbl_HRMaster[[#This Row],[EmployeeID]],tbl_EmployeeSurvey[EmployeeID],0)),"Not Found")</f>
        <v>2</v>
      </c>
      <c r="Z1776" s="5">
        <f>IFERROR(VLOOKUP(tbl_HRMaster[[#This Row],[EmployeeID]],tbl_ManagerSurvey[[EmployeeID]:[PerformanceRating]],2,FALSE),"Not Found")</f>
        <v>3</v>
      </c>
      <c r="AA1776" s="5">
        <f>IFERROR(VLOOKUP(tbl_HRMaster[[#This Row],[EmployeeID]],tbl_ManagerSurvey[[EmployeeID]:[PerformanceRating]],3,FALSE),"Not Found")</f>
        <v>4</v>
      </c>
      <c r="AB1776" s="5" t="str">
        <f>IF(tbl_HRMaster[[#This Row],[Attrition]]="Yes","Left","Active")</f>
        <v>Left</v>
      </c>
      <c r="AC1776" s="5" t="str">
        <f>_xlfn.IFS(tbl_HRMaster[[#This Row],[Age]]&lt;25,"Under 25",tbl_HRMaster[[#This Row],[Age]]&lt;35,"25-34",tbl_HRMaster[[#This Row],[Age]]&lt;45,"35-44",tbl_HRMaster[[#This Row],[Age]]&lt;55,"45-54",TRUE,"Above 54")</f>
        <v>Under 25</v>
      </c>
      <c r="AD1776" s="5" t="str">
        <f>_xlfn.IFS(
tbl_HRMaster[[#This Row],[YearsAtCompany]]&lt;2,"&lt; 2 Years",
tbl_HRMaster[[#This Row],[YearsAtCompany]]&lt;5,"2-4 Years",
tbl_HRMaster[[#This Row],[YearsAtCompany]]&lt;10,"5-9 Years",
TRUE,"10+ Years"
)</f>
        <v>&lt; 2 Years</v>
      </c>
      <c r="AE1776" s="5">
        <f>IF(tbl_HRMaster[[#This Row],[Attrition]]="Yes",1,0)</f>
        <v>1</v>
      </c>
    </row>
    <row r="1777" spans="1:31" x14ac:dyDescent="0.25">
      <c r="A1777">
        <v>19</v>
      </c>
      <c r="B1777" t="s">
        <v>28</v>
      </c>
      <c r="C1777" t="s">
        <v>22</v>
      </c>
      <c r="D1777" t="s">
        <v>30</v>
      </c>
      <c r="E1777">
        <v>8</v>
      </c>
      <c r="F1777">
        <v>2</v>
      </c>
      <c r="G1777" t="s">
        <v>24</v>
      </c>
      <c r="H1777">
        <v>4330</v>
      </c>
      <c r="I1777" t="s">
        <v>34</v>
      </c>
      <c r="J1777">
        <v>2</v>
      </c>
      <c r="K1777" t="s">
        <v>35</v>
      </c>
      <c r="L1777" t="s">
        <v>32</v>
      </c>
      <c r="M1777">
        <v>159720</v>
      </c>
      <c r="N1777">
        <v>1</v>
      </c>
      <c r="O1777">
        <v>21</v>
      </c>
      <c r="P1777">
        <v>0</v>
      </c>
      <c r="Q1777">
        <v>1</v>
      </c>
      <c r="R1777">
        <v>2</v>
      </c>
      <c r="S1777">
        <v>1</v>
      </c>
      <c r="T1777">
        <v>1</v>
      </c>
      <c r="U1777">
        <v>0</v>
      </c>
      <c r="V1777">
        <f>COUNTIF(tbl_HRMaster[EmployeeID],tbl_HRMaster[[#This Row],[EmployeeID]])</f>
        <v>1</v>
      </c>
      <c r="W1777">
        <f>IFERROR(INDEX(tbl_EmployeeSurvey[EnvironmentSatisfaction],MATCH(tbl_HRMaster[[#This Row],[EmployeeID]],tbl_EmployeeSurvey[EmployeeID],0)),"Not Found")</f>
        <v>2</v>
      </c>
      <c r="X1777">
        <f>IFERROR(INDEX(tbl_EmployeeSurvey[JobSatisfaction],MATCH(tbl_HRMaster[[#This Row],[EmployeeID]],tbl_EmployeeSurvey[EmployeeID],0)),"Not Found")</f>
        <v>4</v>
      </c>
      <c r="Y1777" s="5">
        <f>IFERROR(INDEX(tbl_EmployeeSurvey[WorkLifeBalance],MATCH(tbl_HRMaster[[#This Row],[EmployeeID]],tbl_EmployeeSurvey[EmployeeID],0)),"Not Found")</f>
        <v>2</v>
      </c>
      <c r="Z1777" s="5">
        <f>IFERROR(VLOOKUP(tbl_HRMaster[[#This Row],[EmployeeID]],tbl_ManagerSurvey[[EmployeeID]:[PerformanceRating]],2,FALSE),"Not Found")</f>
        <v>3</v>
      </c>
      <c r="AA1777" s="5">
        <f>IFERROR(VLOOKUP(tbl_HRMaster[[#This Row],[EmployeeID]],tbl_ManagerSurvey[[EmployeeID]:[PerformanceRating]],3,FALSE),"Not Found")</f>
        <v>4</v>
      </c>
      <c r="AB1777" s="5" t="str">
        <f>IF(tbl_HRMaster[[#This Row],[Attrition]]="Yes","Left","Active")</f>
        <v>Left</v>
      </c>
      <c r="AC1777" s="5" t="str">
        <f>_xlfn.IFS(tbl_HRMaster[[#This Row],[Age]]&lt;25,"Under 25",tbl_HRMaster[[#This Row],[Age]]&lt;35,"25-34",tbl_HRMaster[[#This Row],[Age]]&lt;45,"35-44",tbl_HRMaster[[#This Row],[Age]]&lt;55,"45-54",TRUE,"Above 54")</f>
        <v>Under 25</v>
      </c>
      <c r="AD1777" s="5" t="str">
        <f>_xlfn.IFS(
tbl_HRMaster[[#This Row],[YearsAtCompany]]&lt;2,"&lt; 2 Years",
tbl_HRMaster[[#This Row],[YearsAtCompany]]&lt;5,"2-4 Years",
tbl_HRMaster[[#This Row],[YearsAtCompany]]&lt;10,"5-9 Years",
TRUE,"10+ Years"
)</f>
        <v>&lt; 2 Years</v>
      </c>
      <c r="AE1777" s="5">
        <f>IF(tbl_HRMaster[[#This Row],[Attrition]]="Yes",1,0)</f>
        <v>1</v>
      </c>
    </row>
    <row r="1778" spans="1:31" x14ac:dyDescent="0.25">
      <c r="A1778">
        <v>38</v>
      </c>
      <c r="B1778" t="s">
        <v>21</v>
      </c>
      <c r="C1778" t="s">
        <v>22</v>
      </c>
      <c r="D1778" t="s">
        <v>30</v>
      </c>
      <c r="E1778">
        <v>8</v>
      </c>
      <c r="F1778">
        <v>2</v>
      </c>
      <c r="G1778" t="s">
        <v>46</v>
      </c>
      <c r="H1778">
        <v>1004</v>
      </c>
      <c r="I1778" t="s">
        <v>25</v>
      </c>
      <c r="J1778">
        <v>1</v>
      </c>
      <c r="K1778" t="s">
        <v>42</v>
      </c>
      <c r="L1778" t="s">
        <v>27</v>
      </c>
      <c r="M1778">
        <v>25140</v>
      </c>
      <c r="N1778">
        <v>3</v>
      </c>
      <c r="O1778">
        <v>11</v>
      </c>
      <c r="P1778">
        <v>0</v>
      </c>
      <c r="Q1778">
        <v>15</v>
      </c>
      <c r="R1778">
        <v>2</v>
      </c>
      <c r="S1778">
        <v>1</v>
      </c>
      <c r="T1778">
        <v>1</v>
      </c>
      <c r="U1778">
        <v>0</v>
      </c>
      <c r="V1778">
        <f>COUNTIF(tbl_HRMaster[EmployeeID],tbl_HRMaster[[#This Row],[EmployeeID]])</f>
        <v>1</v>
      </c>
      <c r="W1778">
        <f>IFERROR(INDEX(tbl_EmployeeSurvey[EnvironmentSatisfaction],MATCH(tbl_HRMaster[[#This Row],[EmployeeID]],tbl_EmployeeSurvey[EmployeeID],0)),"Not Found")</f>
        <v>2</v>
      </c>
      <c r="X1778">
        <f>IFERROR(INDEX(tbl_EmployeeSurvey[JobSatisfaction],MATCH(tbl_HRMaster[[#This Row],[EmployeeID]],tbl_EmployeeSurvey[EmployeeID],0)),"Not Found")</f>
        <v>4</v>
      </c>
      <c r="Y1778" s="5">
        <f>IFERROR(INDEX(tbl_EmployeeSurvey[WorkLifeBalance],MATCH(tbl_HRMaster[[#This Row],[EmployeeID]],tbl_EmployeeSurvey[EmployeeID],0)),"Not Found")</f>
        <v>3</v>
      </c>
      <c r="Z1778" s="5">
        <f>IFERROR(VLOOKUP(tbl_HRMaster[[#This Row],[EmployeeID]],tbl_ManagerSurvey[[EmployeeID]:[PerformanceRating]],2,FALSE),"Not Found")</f>
        <v>2</v>
      </c>
      <c r="AA1778" s="5">
        <f>IFERROR(VLOOKUP(tbl_HRMaster[[#This Row],[EmployeeID]],tbl_ManagerSurvey[[EmployeeID]:[PerformanceRating]],3,FALSE),"Not Found")</f>
        <v>3</v>
      </c>
      <c r="AB1778" s="5" t="str">
        <f>IF(tbl_HRMaster[[#This Row],[Attrition]]="Yes","Left","Active")</f>
        <v>Active</v>
      </c>
      <c r="AC1778" s="5" t="str">
        <f>_xlfn.IFS(tbl_HRMaster[[#This Row],[Age]]&lt;25,"Under 25",tbl_HRMaster[[#This Row],[Age]]&lt;35,"25-34",tbl_HRMaster[[#This Row],[Age]]&lt;45,"35-44",tbl_HRMaster[[#This Row],[Age]]&lt;55,"45-54",TRUE,"Above 54")</f>
        <v>35-44</v>
      </c>
      <c r="AD1778" s="5" t="str">
        <f>_xlfn.IFS(
tbl_HRMaster[[#This Row],[YearsAtCompany]]&lt;2,"&lt; 2 Years",
tbl_HRMaster[[#This Row],[YearsAtCompany]]&lt;5,"2-4 Years",
tbl_HRMaster[[#This Row],[YearsAtCompany]]&lt;10,"5-9 Years",
TRUE,"10+ Years"
)</f>
        <v>&lt; 2 Years</v>
      </c>
      <c r="AE1778" s="5">
        <f>IF(tbl_HRMaster[[#This Row],[Attrition]]="Yes",1,0)</f>
        <v>0</v>
      </c>
    </row>
    <row r="1779" spans="1:31" x14ac:dyDescent="0.25">
      <c r="A1779">
        <v>38</v>
      </c>
      <c r="B1779" t="s">
        <v>21</v>
      </c>
      <c r="C1779" t="s">
        <v>22</v>
      </c>
      <c r="D1779" t="s">
        <v>30</v>
      </c>
      <c r="E1779">
        <v>8</v>
      </c>
      <c r="F1779">
        <v>2</v>
      </c>
      <c r="G1779" t="s">
        <v>46</v>
      </c>
      <c r="H1779">
        <v>2474</v>
      </c>
      <c r="I1779" t="s">
        <v>25</v>
      </c>
      <c r="J1779">
        <v>1</v>
      </c>
      <c r="K1779" t="s">
        <v>42</v>
      </c>
      <c r="L1779" t="s">
        <v>27</v>
      </c>
      <c r="M1779">
        <v>25140</v>
      </c>
      <c r="N1779">
        <v>3</v>
      </c>
      <c r="O1779">
        <v>11</v>
      </c>
      <c r="P1779">
        <v>0</v>
      </c>
      <c r="Q1779">
        <v>15</v>
      </c>
      <c r="R1779">
        <v>2</v>
      </c>
      <c r="S1779">
        <v>1</v>
      </c>
      <c r="T1779">
        <v>1</v>
      </c>
      <c r="U1779">
        <v>0</v>
      </c>
      <c r="V1779">
        <f>COUNTIF(tbl_HRMaster[EmployeeID],tbl_HRMaster[[#This Row],[EmployeeID]])</f>
        <v>1</v>
      </c>
      <c r="W1779">
        <f>IFERROR(INDEX(tbl_EmployeeSurvey[EnvironmentSatisfaction],MATCH(tbl_HRMaster[[#This Row],[EmployeeID]],tbl_EmployeeSurvey[EmployeeID],0)),"Not Found")</f>
        <v>2</v>
      </c>
      <c r="X1779">
        <f>IFERROR(INDEX(tbl_EmployeeSurvey[JobSatisfaction],MATCH(tbl_HRMaster[[#This Row],[EmployeeID]],tbl_EmployeeSurvey[EmployeeID],0)),"Not Found")</f>
        <v>4</v>
      </c>
      <c r="Y1779" s="5">
        <f>IFERROR(INDEX(tbl_EmployeeSurvey[WorkLifeBalance],MATCH(tbl_HRMaster[[#This Row],[EmployeeID]],tbl_EmployeeSurvey[EmployeeID],0)),"Not Found")</f>
        <v>3</v>
      </c>
      <c r="Z1779" s="5">
        <f>IFERROR(VLOOKUP(tbl_HRMaster[[#This Row],[EmployeeID]],tbl_ManagerSurvey[[EmployeeID]:[PerformanceRating]],2,FALSE),"Not Found")</f>
        <v>2</v>
      </c>
      <c r="AA1779" s="5">
        <f>IFERROR(VLOOKUP(tbl_HRMaster[[#This Row],[EmployeeID]],tbl_ManagerSurvey[[EmployeeID]:[PerformanceRating]],3,FALSE),"Not Found")</f>
        <v>3</v>
      </c>
      <c r="AB1779" s="5" t="str">
        <f>IF(tbl_HRMaster[[#This Row],[Attrition]]="Yes","Left","Active")</f>
        <v>Active</v>
      </c>
      <c r="AC1779" s="5" t="str">
        <f>_xlfn.IFS(tbl_HRMaster[[#This Row],[Age]]&lt;25,"Under 25",tbl_HRMaster[[#This Row],[Age]]&lt;35,"25-34",tbl_HRMaster[[#This Row],[Age]]&lt;45,"35-44",tbl_HRMaster[[#This Row],[Age]]&lt;55,"45-54",TRUE,"Above 54")</f>
        <v>35-44</v>
      </c>
      <c r="AD1779" s="5" t="str">
        <f>_xlfn.IFS(
tbl_HRMaster[[#This Row],[YearsAtCompany]]&lt;2,"&lt; 2 Years",
tbl_HRMaster[[#This Row],[YearsAtCompany]]&lt;5,"2-4 Years",
tbl_HRMaster[[#This Row],[YearsAtCompany]]&lt;10,"5-9 Years",
TRUE,"10+ Years"
)</f>
        <v>&lt; 2 Years</v>
      </c>
      <c r="AE1779" s="5">
        <f>IF(tbl_HRMaster[[#This Row],[Attrition]]="Yes",1,0)</f>
        <v>0</v>
      </c>
    </row>
    <row r="1780" spans="1:31" x14ac:dyDescent="0.25">
      <c r="A1780">
        <v>38</v>
      </c>
      <c r="B1780" t="s">
        <v>21</v>
      </c>
      <c r="C1780" t="s">
        <v>22</v>
      </c>
      <c r="D1780" t="s">
        <v>30</v>
      </c>
      <c r="E1780">
        <v>8</v>
      </c>
      <c r="F1780">
        <v>2</v>
      </c>
      <c r="G1780" t="s">
        <v>46</v>
      </c>
      <c r="H1780">
        <v>3944</v>
      </c>
      <c r="I1780" t="s">
        <v>25</v>
      </c>
      <c r="J1780">
        <v>1</v>
      </c>
      <c r="K1780" t="s">
        <v>42</v>
      </c>
      <c r="L1780" t="s">
        <v>27</v>
      </c>
      <c r="M1780">
        <v>25140</v>
      </c>
      <c r="N1780">
        <v>3</v>
      </c>
      <c r="O1780">
        <v>11</v>
      </c>
      <c r="P1780">
        <v>0</v>
      </c>
      <c r="Q1780">
        <v>15</v>
      </c>
      <c r="R1780">
        <v>2</v>
      </c>
      <c r="S1780">
        <v>1</v>
      </c>
      <c r="T1780">
        <v>1</v>
      </c>
      <c r="U1780">
        <v>0</v>
      </c>
      <c r="V1780">
        <f>COUNTIF(tbl_HRMaster[EmployeeID],tbl_HRMaster[[#This Row],[EmployeeID]])</f>
        <v>1</v>
      </c>
      <c r="W1780">
        <f>IFERROR(INDEX(tbl_EmployeeSurvey[EnvironmentSatisfaction],MATCH(tbl_HRMaster[[#This Row],[EmployeeID]],tbl_EmployeeSurvey[EmployeeID],0)),"Not Found")</f>
        <v>2</v>
      </c>
      <c r="X1780">
        <f>IFERROR(INDEX(tbl_EmployeeSurvey[JobSatisfaction],MATCH(tbl_HRMaster[[#This Row],[EmployeeID]],tbl_EmployeeSurvey[EmployeeID],0)),"Not Found")</f>
        <v>4</v>
      </c>
      <c r="Y1780" s="5">
        <f>IFERROR(INDEX(tbl_EmployeeSurvey[WorkLifeBalance],MATCH(tbl_HRMaster[[#This Row],[EmployeeID]],tbl_EmployeeSurvey[EmployeeID],0)),"Not Found")</f>
        <v>3</v>
      </c>
      <c r="Z1780" s="5">
        <f>IFERROR(VLOOKUP(tbl_HRMaster[[#This Row],[EmployeeID]],tbl_ManagerSurvey[[EmployeeID]:[PerformanceRating]],2,FALSE),"Not Found")</f>
        <v>2</v>
      </c>
      <c r="AA1780" s="5">
        <f>IFERROR(VLOOKUP(tbl_HRMaster[[#This Row],[EmployeeID]],tbl_ManagerSurvey[[EmployeeID]:[PerformanceRating]],3,FALSE),"Not Found")</f>
        <v>3</v>
      </c>
      <c r="AB1780" s="5" t="str">
        <f>IF(tbl_HRMaster[[#This Row],[Attrition]]="Yes","Left","Active")</f>
        <v>Active</v>
      </c>
      <c r="AC1780" s="5" t="str">
        <f>_xlfn.IFS(tbl_HRMaster[[#This Row],[Age]]&lt;25,"Under 25",tbl_HRMaster[[#This Row],[Age]]&lt;35,"25-34",tbl_HRMaster[[#This Row],[Age]]&lt;45,"35-44",tbl_HRMaster[[#This Row],[Age]]&lt;55,"45-54",TRUE,"Above 54")</f>
        <v>35-44</v>
      </c>
      <c r="AD1780" s="5" t="str">
        <f>_xlfn.IFS(
tbl_HRMaster[[#This Row],[YearsAtCompany]]&lt;2,"&lt; 2 Years",
tbl_HRMaster[[#This Row],[YearsAtCompany]]&lt;5,"2-4 Years",
tbl_HRMaster[[#This Row],[YearsAtCompany]]&lt;10,"5-9 Years",
TRUE,"10+ Years"
)</f>
        <v>&lt; 2 Years</v>
      </c>
      <c r="AE1780" s="5">
        <f>IF(tbl_HRMaster[[#This Row],[Attrition]]="Yes",1,0)</f>
        <v>0</v>
      </c>
    </row>
    <row r="1781" spans="1:31" x14ac:dyDescent="0.25">
      <c r="A1781">
        <v>55</v>
      </c>
      <c r="B1781" t="s">
        <v>21</v>
      </c>
      <c r="C1781" t="s">
        <v>22</v>
      </c>
      <c r="D1781" t="s">
        <v>30</v>
      </c>
      <c r="E1781">
        <v>2</v>
      </c>
      <c r="F1781">
        <v>3</v>
      </c>
      <c r="G1781" t="s">
        <v>24</v>
      </c>
      <c r="H1781">
        <v>1295</v>
      </c>
      <c r="I1781" t="s">
        <v>25</v>
      </c>
      <c r="J1781">
        <v>2</v>
      </c>
      <c r="K1781" t="s">
        <v>40</v>
      </c>
      <c r="L1781" t="s">
        <v>27</v>
      </c>
      <c r="M1781">
        <v>74410</v>
      </c>
      <c r="N1781">
        <v>3</v>
      </c>
      <c r="O1781">
        <v>12</v>
      </c>
      <c r="P1781">
        <v>1</v>
      </c>
      <c r="Q1781">
        <v>24</v>
      </c>
      <c r="R1781">
        <v>4</v>
      </c>
      <c r="S1781">
        <v>1</v>
      </c>
      <c r="T1781">
        <v>1</v>
      </c>
      <c r="U1781">
        <v>0</v>
      </c>
      <c r="V1781">
        <f>COUNTIF(tbl_HRMaster[EmployeeID],tbl_HRMaster[[#This Row],[EmployeeID]])</f>
        <v>1</v>
      </c>
      <c r="W1781">
        <f>IFERROR(INDEX(tbl_EmployeeSurvey[EnvironmentSatisfaction],MATCH(tbl_HRMaster[[#This Row],[EmployeeID]],tbl_EmployeeSurvey[EmployeeID],0)),"Not Found")</f>
        <v>1</v>
      </c>
      <c r="X1781">
        <f>IFERROR(INDEX(tbl_EmployeeSurvey[JobSatisfaction],MATCH(tbl_HRMaster[[#This Row],[EmployeeID]],tbl_EmployeeSurvey[EmployeeID],0)),"Not Found")</f>
        <v>4</v>
      </c>
      <c r="Y1781" s="5">
        <f>IFERROR(INDEX(tbl_EmployeeSurvey[WorkLifeBalance],MATCH(tbl_HRMaster[[#This Row],[EmployeeID]],tbl_EmployeeSurvey[EmployeeID],0)),"Not Found")</f>
        <v>3</v>
      </c>
      <c r="Z1781" s="5">
        <f>IFERROR(VLOOKUP(tbl_HRMaster[[#This Row],[EmployeeID]],tbl_ManagerSurvey[[EmployeeID]:[PerformanceRating]],2,FALSE),"Not Found")</f>
        <v>3</v>
      </c>
      <c r="AA1781" s="5">
        <f>IFERROR(VLOOKUP(tbl_HRMaster[[#This Row],[EmployeeID]],tbl_ManagerSurvey[[EmployeeID]:[PerformanceRating]],3,FALSE),"Not Found")</f>
        <v>3</v>
      </c>
      <c r="AB1781" s="5" t="str">
        <f>IF(tbl_HRMaster[[#This Row],[Attrition]]="Yes","Left","Active")</f>
        <v>Active</v>
      </c>
      <c r="AC1781" s="5" t="str">
        <f>_xlfn.IFS(tbl_HRMaster[[#This Row],[Age]]&lt;25,"Under 25",tbl_HRMaster[[#This Row],[Age]]&lt;35,"25-34",tbl_HRMaster[[#This Row],[Age]]&lt;45,"35-44",tbl_HRMaster[[#This Row],[Age]]&lt;55,"45-54",TRUE,"Above 54")</f>
        <v>Above 54</v>
      </c>
      <c r="AD1781" s="5" t="str">
        <f>_xlfn.IFS(
tbl_HRMaster[[#This Row],[YearsAtCompany]]&lt;2,"&lt; 2 Years",
tbl_HRMaster[[#This Row],[YearsAtCompany]]&lt;5,"2-4 Years",
tbl_HRMaster[[#This Row],[YearsAtCompany]]&lt;10,"5-9 Years",
TRUE,"10+ Years"
)</f>
        <v>&lt; 2 Years</v>
      </c>
      <c r="AE1781" s="5">
        <f>IF(tbl_HRMaster[[#This Row],[Attrition]]="Yes",1,0)</f>
        <v>0</v>
      </c>
    </row>
    <row r="1782" spans="1:31" x14ac:dyDescent="0.25">
      <c r="A1782">
        <v>55</v>
      </c>
      <c r="B1782" t="s">
        <v>21</v>
      </c>
      <c r="C1782" t="s">
        <v>22</v>
      </c>
      <c r="D1782" t="s">
        <v>30</v>
      </c>
      <c r="E1782">
        <v>2</v>
      </c>
      <c r="F1782">
        <v>3</v>
      </c>
      <c r="G1782" t="s">
        <v>24</v>
      </c>
      <c r="H1782">
        <v>2765</v>
      </c>
      <c r="I1782" t="s">
        <v>25</v>
      </c>
      <c r="J1782">
        <v>2</v>
      </c>
      <c r="K1782" t="s">
        <v>40</v>
      </c>
      <c r="L1782" t="s">
        <v>27</v>
      </c>
      <c r="M1782">
        <v>74410</v>
      </c>
      <c r="N1782">
        <v>3</v>
      </c>
      <c r="O1782">
        <v>12</v>
      </c>
      <c r="P1782">
        <v>1</v>
      </c>
      <c r="Q1782">
        <v>24</v>
      </c>
      <c r="R1782">
        <v>4</v>
      </c>
      <c r="S1782">
        <v>1</v>
      </c>
      <c r="T1782">
        <v>1</v>
      </c>
      <c r="U1782">
        <v>0</v>
      </c>
      <c r="V1782">
        <f>COUNTIF(tbl_HRMaster[EmployeeID],tbl_HRMaster[[#This Row],[EmployeeID]])</f>
        <v>1</v>
      </c>
      <c r="W1782">
        <f>IFERROR(INDEX(tbl_EmployeeSurvey[EnvironmentSatisfaction],MATCH(tbl_HRMaster[[#This Row],[EmployeeID]],tbl_EmployeeSurvey[EmployeeID],0)),"Not Found")</f>
        <v>1</v>
      </c>
      <c r="X1782">
        <f>IFERROR(INDEX(tbl_EmployeeSurvey[JobSatisfaction],MATCH(tbl_HRMaster[[#This Row],[EmployeeID]],tbl_EmployeeSurvey[EmployeeID],0)),"Not Found")</f>
        <v>4</v>
      </c>
      <c r="Y1782" s="5">
        <f>IFERROR(INDEX(tbl_EmployeeSurvey[WorkLifeBalance],MATCH(tbl_HRMaster[[#This Row],[EmployeeID]],tbl_EmployeeSurvey[EmployeeID],0)),"Not Found")</f>
        <v>3</v>
      </c>
      <c r="Z1782" s="5">
        <f>IFERROR(VLOOKUP(tbl_HRMaster[[#This Row],[EmployeeID]],tbl_ManagerSurvey[[EmployeeID]:[PerformanceRating]],2,FALSE),"Not Found")</f>
        <v>3</v>
      </c>
      <c r="AA1782" s="5">
        <f>IFERROR(VLOOKUP(tbl_HRMaster[[#This Row],[EmployeeID]],tbl_ManagerSurvey[[EmployeeID]:[PerformanceRating]],3,FALSE),"Not Found")</f>
        <v>3</v>
      </c>
      <c r="AB1782" s="5" t="str">
        <f>IF(tbl_HRMaster[[#This Row],[Attrition]]="Yes","Left","Active")</f>
        <v>Active</v>
      </c>
      <c r="AC1782" s="5" t="str">
        <f>_xlfn.IFS(tbl_HRMaster[[#This Row],[Age]]&lt;25,"Under 25",tbl_HRMaster[[#This Row],[Age]]&lt;35,"25-34",tbl_HRMaster[[#This Row],[Age]]&lt;45,"35-44",tbl_HRMaster[[#This Row],[Age]]&lt;55,"45-54",TRUE,"Above 54")</f>
        <v>Above 54</v>
      </c>
      <c r="AD1782" s="5" t="str">
        <f>_xlfn.IFS(
tbl_HRMaster[[#This Row],[YearsAtCompany]]&lt;2,"&lt; 2 Years",
tbl_HRMaster[[#This Row],[YearsAtCompany]]&lt;5,"2-4 Years",
tbl_HRMaster[[#This Row],[YearsAtCompany]]&lt;10,"5-9 Years",
TRUE,"10+ Years"
)</f>
        <v>&lt; 2 Years</v>
      </c>
      <c r="AE1782" s="5">
        <f>IF(tbl_HRMaster[[#This Row],[Attrition]]="Yes",1,0)</f>
        <v>0</v>
      </c>
    </row>
    <row r="1783" spans="1:31" x14ac:dyDescent="0.25">
      <c r="A1783">
        <v>55</v>
      </c>
      <c r="B1783" t="s">
        <v>21</v>
      </c>
      <c r="C1783" t="s">
        <v>22</v>
      </c>
      <c r="D1783" t="s">
        <v>30</v>
      </c>
      <c r="E1783">
        <v>2</v>
      </c>
      <c r="F1783">
        <v>3</v>
      </c>
      <c r="G1783" t="s">
        <v>24</v>
      </c>
      <c r="H1783">
        <v>4235</v>
      </c>
      <c r="I1783" t="s">
        <v>25</v>
      </c>
      <c r="J1783">
        <v>2</v>
      </c>
      <c r="K1783" t="s">
        <v>40</v>
      </c>
      <c r="L1783" t="s">
        <v>27</v>
      </c>
      <c r="M1783">
        <v>74410</v>
      </c>
      <c r="N1783">
        <v>3</v>
      </c>
      <c r="O1783">
        <v>12</v>
      </c>
      <c r="P1783">
        <v>1</v>
      </c>
      <c r="Q1783">
        <v>24</v>
      </c>
      <c r="R1783">
        <v>4</v>
      </c>
      <c r="S1783">
        <v>1</v>
      </c>
      <c r="T1783">
        <v>1</v>
      </c>
      <c r="U1783">
        <v>0</v>
      </c>
      <c r="V1783">
        <f>COUNTIF(tbl_HRMaster[EmployeeID],tbl_HRMaster[[#This Row],[EmployeeID]])</f>
        <v>1</v>
      </c>
      <c r="W1783">
        <f>IFERROR(INDEX(tbl_EmployeeSurvey[EnvironmentSatisfaction],MATCH(tbl_HRMaster[[#This Row],[EmployeeID]],tbl_EmployeeSurvey[EmployeeID],0)),"Not Found")</f>
        <v>1</v>
      </c>
      <c r="X1783">
        <f>IFERROR(INDEX(tbl_EmployeeSurvey[JobSatisfaction],MATCH(tbl_HRMaster[[#This Row],[EmployeeID]],tbl_EmployeeSurvey[EmployeeID],0)),"Not Found")</f>
        <v>4</v>
      </c>
      <c r="Y1783" s="5">
        <f>IFERROR(INDEX(tbl_EmployeeSurvey[WorkLifeBalance],MATCH(tbl_HRMaster[[#This Row],[EmployeeID]],tbl_EmployeeSurvey[EmployeeID],0)),"Not Found")</f>
        <v>3</v>
      </c>
      <c r="Z1783" s="5">
        <f>IFERROR(VLOOKUP(tbl_HRMaster[[#This Row],[EmployeeID]],tbl_ManagerSurvey[[EmployeeID]:[PerformanceRating]],2,FALSE),"Not Found")</f>
        <v>3</v>
      </c>
      <c r="AA1783" s="5">
        <f>IFERROR(VLOOKUP(tbl_HRMaster[[#This Row],[EmployeeID]],tbl_ManagerSurvey[[EmployeeID]:[PerformanceRating]],3,FALSE),"Not Found")</f>
        <v>3</v>
      </c>
      <c r="AB1783" s="5" t="str">
        <f>IF(tbl_HRMaster[[#This Row],[Attrition]]="Yes","Left","Active")</f>
        <v>Active</v>
      </c>
      <c r="AC1783" s="5" t="str">
        <f>_xlfn.IFS(tbl_HRMaster[[#This Row],[Age]]&lt;25,"Under 25",tbl_HRMaster[[#This Row],[Age]]&lt;35,"25-34",tbl_HRMaster[[#This Row],[Age]]&lt;45,"35-44",tbl_HRMaster[[#This Row],[Age]]&lt;55,"45-54",TRUE,"Above 54")</f>
        <v>Above 54</v>
      </c>
      <c r="AD1783" s="5" t="str">
        <f>_xlfn.IFS(
tbl_HRMaster[[#This Row],[YearsAtCompany]]&lt;2,"&lt; 2 Years",
tbl_HRMaster[[#This Row],[YearsAtCompany]]&lt;5,"2-4 Years",
tbl_HRMaster[[#This Row],[YearsAtCompany]]&lt;10,"5-9 Years",
TRUE,"10+ Years"
)</f>
        <v>&lt; 2 Years</v>
      </c>
      <c r="AE1783" s="5">
        <f>IF(tbl_HRMaster[[#This Row],[Attrition]]="Yes",1,0)</f>
        <v>0</v>
      </c>
    </row>
    <row r="1784" spans="1:31" x14ac:dyDescent="0.25">
      <c r="A1784">
        <v>22</v>
      </c>
      <c r="B1784" t="s">
        <v>21</v>
      </c>
      <c r="C1784" t="s">
        <v>22</v>
      </c>
      <c r="D1784" t="s">
        <v>30</v>
      </c>
      <c r="E1784">
        <v>16</v>
      </c>
      <c r="F1784">
        <v>5</v>
      </c>
      <c r="G1784" t="s">
        <v>33</v>
      </c>
      <c r="H1784">
        <v>126</v>
      </c>
      <c r="I1784" t="s">
        <v>34</v>
      </c>
      <c r="J1784">
        <v>1</v>
      </c>
      <c r="K1784" t="s">
        <v>31</v>
      </c>
      <c r="L1784" t="s">
        <v>27</v>
      </c>
      <c r="M1784">
        <v>29910</v>
      </c>
      <c r="N1784">
        <v>1</v>
      </c>
      <c r="O1784">
        <v>19</v>
      </c>
      <c r="P1784">
        <v>2</v>
      </c>
      <c r="Q1784">
        <v>2</v>
      </c>
      <c r="R1784">
        <v>3</v>
      </c>
      <c r="S1784">
        <v>2</v>
      </c>
      <c r="T1784">
        <v>1</v>
      </c>
      <c r="U1784">
        <v>2</v>
      </c>
      <c r="V1784">
        <f>COUNTIF(tbl_HRMaster[EmployeeID],tbl_HRMaster[[#This Row],[EmployeeID]])</f>
        <v>1</v>
      </c>
      <c r="W1784">
        <f>IFERROR(INDEX(tbl_EmployeeSurvey[EnvironmentSatisfaction],MATCH(tbl_HRMaster[[#This Row],[EmployeeID]],tbl_EmployeeSurvey[EmployeeID],0)),"Not Found")</f>
        <v>1</v>
      </c>
      <c r="X1784">
        <f>IFERROR(INDEX(tbl_EmployeeSurvey[JobSatisfaction],MATCH(tbl_HRMaster[[#This Row],[EmployeeID]],tbl_EmployeeSurvey[EmployeeID],0)),"Not Found")</f>
        <v>2</v>
      </c>
      <c r="Y1784" s="5">
        <f>IFERROR(INDEX(tbl_EmployeeSurvey[WorkLifeBalance],MATCH(tbl_HRMaster[[#This Row],[EmployeeID]],tbl_EmployeeSurvey[EmployeeID],0)),"Not Found")</f>
        <v>3</v>
      </c>
      <c r="Z1784" s="5">
        <f>IFERROR(VLOOKUP(tbl_HRMaster[[#This Row],[EmployeeID]],tbl_ManagerSurvey[[EmployeeID]:[PerformanceRating]],2,FALSE),"Not Found")</f>
        <v>2</v>
      </c>
      <c r="AA1784" s="5">
        <f>IFERROR(VLOOKUP(tbl_HRMaster[[#This Row],[EmployeeID]],tbl_ManagerSurvey[[EmployeeID]:[PerformanceRating]],3,FALSE),"Not Found")</f>
        <v>3</v>
      </c>
      <c r="AB1784" s="5" t="str">
        <f>IF(tbl_HRMaster[[#This Row],[Attrition]]="Yes","Left","Active")</f>
        <v>Active</v>
      </c>
      <c r="AC1784" s="5" t="str">
        <f>_xlfn.IFS(tbl_HRMaster[[#This Row],[Age]]&lt;25,"Under 25",tbl_HRMaster[[#This Row],[Age]]&lt;35,"25-34",tbl_HRMaster[[#This Row],[Age]]&lt;45,"35-44",tbl_HRMaster[[#This Row],[Age]]&lt;55,"45-54",TRUE,"Above 54")</f>
        <v>Under 25</v>
      </c>
      <c r="AD1784" s="5" t="str">
        <f>_xlfn.IFS(
tbl_HRMaster[[#This Row],[YearsAtCompany]]&lt;2,"&lt; 2 Years",
tbl_HRMaster[[#This Row],[YearsAtCompany]]&lt;5,"2-4 Years",
tbl_HRMaster[[#This Row],[YearsAtCompany]]&lt;10,"5-9 Years",
TRUE,"10+ Years"
)</f>
        <v>2-4 Years</v>
      </c>
      <c r="AE1784" s="5">
        <f>IF(tbl_HRMaster[[#This Row],[Attrition]]="Yes",1,0)</f>
        <v>0</v>
      </c>
    </row>
    <row r="1785" spans="1:31" x14ac:dyDescent="0.25">
      <c r="A1785">
        <v>22</v>
      </c>
      <c r="B1785" t="s">
        <v>21</v>
      </c>
      <c r="C1785" t="s">
        <v>22</v>
      </c>
      <c r="D1785" t="s">
        <v>30</v>
      </c>
      <c r="E1785">
        <v>16</v>
      </c>
      <c r="F1785">
        <v>5</v>
      </c>
      <c r="G1785" t="s">
        <v>33</v>
      </c>
      <c r="H1785">
        <v>1596</v>
      </c>
      <c r="I1785" t="s">
        <v>34</v>
      </c>
      <c r="J1785">
        <v>1</v>
      </c>
      <c r="K1785" t="s">
        <v>31</v>
      </c>
      <c r="L1785" t="s">
        <v>27</v>
      </c>
      <c r="M1785">
        <v>29910</v>
      </c>
      <c r="N1785">
        <v>1</v>
      </c>
      <c r="O1785">
        <v>19</v>
      </c>
      <c r="P1785">
        <v>2</v>
      </c>
      <c r="Q1785">
        <v>2</v>
      </c>
      <c r="R1785">
        <v>3</v>
      </c>
      <c r="S1785">
        <v>2</v>
      </c>
      <c r="T1785">
        <v>1</v>
      </c>
      <c r="U1785">
        <v>2</v>
      </c>
      <c r="V1785">
        <f>COUNTIF(tbl_HRMaster[EmployeeID],tbl_HRMaster[[#This Row],[EmployeeID]])</f>
        <v>1</v>
      </c>
      <c r="W1785">
        <f>IFERROR(INDEX(tbl_EmployeeSurvey[EnvironmentSatisfaction],MATCH(tbl_HRMaster[[#This Row],[EmployeeID]],tbl_EmployeeSurvey[EmployeeID],0)),"Not Found")</f>
        <v>1</v>
      </c>
      <c r="X1785">
        <f>IFERROR(INDEX(tbl_EmployeeSurvey[JobSatisfaction],MATCH(tbl_HRMaster[[#This Row],[EmployeeID]],tbl_EmployeeSurvey[EmployeeID],0)),"Not Found")</f>
        <v>2</v>
      </c>
      <c r="Y1785" s="5">
        <f>IFERROR(INDEX(tbl_EmployeeSurvey[WorkLifeBalance],MATCH(tbl_HRMaster[[#This Row],[EmployeeID]],tbl_EmployeeSurvey[EmployeeID],0)),"Not Found")</f>
        <v>3</v>
      </c>
      <c r="Z1785" s="5">
        <f>IFERROR(VLOOKUP(tbl_HRMaster[[#This Row],[EmployeeID]],tbl_ManagerSurvey[[EmployeeID]:[PerformanceRating]],2,FALSE),"Not Found")</f>
        <v>2</v>
      </c>
      <c r="AA1785" s="5">
        <f>IFERROR(VLOOKUP(tbl_HRMaster[[#This Row],[EmployeeID]],tbl_ManagerSurvey[[EmployeeID]:[PerformanceRating]],3,FALSE),"Not Found")</f>
        <v>3</v>
      </c>
      <c r="AB1785" s="5" t="str">
        <f>IF(tbl_HRMaster[[#This Row],[Attrition]]="Yes","Left","Active")</f>
        <v>Active</v>
      </c>
      <c r="AC1785" s="5" t="str">
        <f>_xlfn.IFS(tbl_HRMaster[[#This Row],[Age]]&lt;25,"Under 25",tbl_HRMaster[[#This Row],[Age]]&lt;35,"25-34",tbl_HRMaster[[#This Row],[Age]]&lt;45,"35-44",tbl_HRMaster[[#This Row],[Age]]&lt;55,"45-54",TRUE,"Above 54")</f>
        <v>Under 25</v>
      </c>
      <c r="AD1785" s="5" t="str">
        <f>_xlfn.IFS(
tbl_HRMaster[[#This Row],[YearsAtCompany]]&lt;2,"&lt; 2 Years",
tbl_HRMaster[[#This Row],[YearsAtCompany]]&lt;5,"2-4 Years",
tbl_HRMaster[[#This Row],[YearsAtCompany]]&lt;10,"5-9 Years",
TRUE,"10+ Years"
)</f>
        <v>2-4 Years</v>
      </c>
      <c r="AE1785" s="5">
        <f>IF(tbl_HRMaster[[#This Row],[Attrition]]="Yes",1,0)</f>
        <v>0</v>
      </c>
    </row>
    <row r="1786" spans="1:31" x14ac:dyDescent="0.25">
      <c r="A1786">
        <v>22</v>
      </c>
      <c r="B1786" t="s">
        <v>21</v>
      </c>
      <c r="C1786" t="s">
        <v>22</v>
      </c>
      <c r="D1786" t="s">
        <v>30</v>
      </c>
      <c r="E1786">
        <v>16</v>
      </c>
      <c r="F1786">
        <v>5</v>
      </c>
      <c r="G1786" t="s">
        <v>33</v>
      </c>
      <c r="H1786">
        <v>3066</v>
      </c>
      <c r="I1786" t="s">
        <v>34</v>
      </c>
      <c r="J1786">
        <v>1</v>
      </c>
      <c r="K1786" t="s">
        <v>31</v>
      </c>
      <c r="L1786" t="s">
        <v>27</v>
      </c>
      <c r="M1786">
        <v>29910</v>
      </c>
      <c r="N1786">
        <v>1</v>
      </c>
      <c r="O1786">
        <v>19</v>
      </c>
      <c r="P1786">
        <v>2</v>
      </c>
      <c r="Q1786">
        <v>2</v>
      </c>
      <c r="R1786">
        <v>3</v>
      </c>
      <c r="S1786">
        <v>2</v>
      </c>
      <c r="T1786">
        <v>1</v>
      </c>
      <c r="U1786">
        <v>2</v>
      </c>
      <c r="V1786">
        <f>COUNTIF(tbl_HRMaster[EmployeeID],tbl_HRMaster[[#This Row],[EmployeeID]])</f>
        <v>1</v>
      </c>
      <c r="W1786">
        <f>IFERROR(INDEX(tbl_EmployeeSurvey[EnvironmentSatisfaction],MATCH(tbl_HRMaster[[#This Row],[EmployeeID]],tbl_EmployeeSurvey[EmployeeID],0)),"Not Found")</f>
        <v>1</v>
      </c>
      <c r="X1786">
        <f>IFERROR(INDEX(tbl_EmployeeSurvey[JobSatisfaction],MATCH(tbl_HRMaster[[#This Row],[EmployeeID]],tbl_EmployeeSurvey[EmployeeID],0)),"Not Found")</f>
        <v>2</v>
      </c>
      <c r="Y1786" s="5">
        <f>IFERROR(INDEX(tbl_EmployeeSurvey[WorkLifeBalance],MATCH(tbl_HRMaster[[#This Row],[EmployeeID]],tbl_EmployeeSurvey[EmployeeID],0)),"Not Found")</f>
        <v>3</v>
      </c>
      <c r="Z1786" s="5">
        <f>IFERROR(VLOOKUP(tbl_HRMaster[[#This Row],[EmployeeID]],tbl_ManagerSurvey[[EmployeeID]:[PerformanceRating]],2,FALSE),"Not Found")</f>
        <v>2</v>
      </c>
      <c r="AA1786" s="5">
        <f>IFERROR(VLOOKUP(tbl_HRMaster[[#This Row],[EmployeeID]],tbl_ManagerSurvey[[EmployeeID]:[PerformanceRating]],3,FALSE),"Not Found")</f>
        <v>3</v>
      </c>
      <c r="AB1786" s="5" t="str">
        <f>IF(tbl_HRMaster[[#This Row],[Attrition]]="Yes","Left","Active")</f>
        <v>Active</v>
      </c>
      <c r="AC1786" s="5" t="str">
        <f>_xlfn.IFS(tbl_HRMaster[[#This Row],[Age]]&lt;25,"Under 25",tbl_HRMaster[[#This Row],[Age]]&lt;35,"25-34",tbl_HRMaster[[#This Row],[Age]]&lt;45,"35-44",tbl_HRMaster[[#This Row],[Age]]&lt;55,"45-54",TRUE,"Above 54")</f>
        <v>Under 25</v>
      </c>
      <c r="AD1786" s="5" t="str">
        <f>_xlfn.IFS(
tbl_HRMaster[[#This Row],[YearsAtCompany]]&lt;2,"&lt; 2 Years",
tbl_HRMaster[[#This Row],[YearsAtCompany]]&lt;5,"2-4 Years",
tbl_HRMaster[[#This Row],[YearsAtCompany]]&lt;10,"5-9 Years",
TRUE,"10+ Years"
)</f>
        <v>2-4 Years</v>
      </c>
      <c r="AE1786" s="5">
        <f>IF(tbl_HRMaster[[#This Row],[Attrition]]="Yes",1,0)</f>
        <v>0</v>
      </c>
    </row>
    <row r="1787" spans="1:31" x14ac:dyDescent="0.25">
      <c r="A1787">
        <v>21</v>
      </c>
      <c r="B1787" t="s">
        <v>21</v>
      </c>
      <c r="C1787" t="s">
        <v>22</v>
      </c>
      <c r="D1787" t="s">
        <v>23</v>
      </c>
      <c r="E1787">
        <v>10</v>
      </c>
      <c r="F1787">
        <v>5</v>
      </c>
      <c r="G1787" t="s">
        <v>38</v>
      </c>
      <c r="H1787">
        <v>1179</v>
      </c>
      <c r="I1787" t="s">
        <v>34</v>
      </c>
      <c r="J1787">
        <v>3</v>
      </c>
      <c r="K1787" t="s">
        <v>31</v>
      </c>
      <c r="L1787" t="s">
        <v>32</v>
      </c>
      <c r="M1787">
        <v>66870</v>
      </c>
      <c r="N1787">
        <v>1</v>
      </c>
      <c r="O1787">
        <v>19</v>
      </c>
      <c r="P1787">
        <v>3</v>
      </c>
      <c r="Q1787">
        <v>2</v>
      </c>
      <c r="R1787">
        <v>0</v>
      </c>
      <c r="S1787">
        <v>2</v>
      </c>
      <c r="T1787">
        <v>1</v>
      </c>
      <c r="U1787">
        <v>2</v>
      </c>
      <c r="V1787">
        <f>COUNTIF(tbl_HRMaster[EmployeeID],tbl_HRMaster[[#This Row],[EmployeeID]])</f>
        <v>1</v>
      </c>
      <c r="W1787">
        <f>IFERROR(INDEX(tbl_EmployeeSurvey[EnvironmentSatisfaction],MATCH(tbl_HRMaster[[#This Row],[EmployeeID]],tbl_EmployeeSurvey[EmployeeID],0)),"Not Found")</f>
        <v>3</v>
      </c>
      <c r="X1787">
        <f>IFERROR(INDEX(tbl_EmployeeSurvey[JobSatisfaction],MATCH(tbl_HRMaster[[#This Row],[EmployeeID]],tbl_EmployeeSurvey[EmployeeID],0)),"Not Found")</f>
        <v>1</v>
      </c>
      <c r="Y1787" s="5">
        <f>IFERROR(INDEX(tbl_EmployeeSurvey[WorkLifeBalance],MATCH(tbl_HRMaster[[#This Row],[EmployeeID]],tbl_EmployeeSurvey[EmployeeID],0)),"Not Found")</f>
        <v>3</v>
      </c>
      <c r="Z1787" s="5">
        <f>IFERROR(VLOOKUP(tbl_HRMaster[[#This Row],[EmployeeID]],tbl_ManagerSurvey[[EmployeeID]:[PerformanceRating]],2,FALSE),"Not Found")</f>
        <v>3</v>
      </c>
      <c r="AA1787" s="5">
        <f>IFERROR(VLOOKUP(tbl_HRMaster[[#This Row],[EmployeeID]],tbl_ManagerSurvey[[EmployeeID]:[PerformanceRating]],3,FALSE),"Not Found")</f>
        <v>3</v>
      </c>
      <c r="AB1787" s="5" t="str">
        <f>IF(tbl_HRMaster[[#This Row],[Attrition]]="Yes","Left","Active")</f>
        <v>Active</v>
      </c>
      <c r="AC1787" s="5" t="str">
        <f>_xlfn.IFS(tbl_HRMaster[[#This Row],[Age]]&lt;25,"Under 25",tbl_HRMaster[[#This Row],[Age]]&lt;35,"25-34",tbl_HRMaster[[#This Row],[Age]]&lt;45,"35-44",tbl_HRMaster[[#This Row],[Age]]&lt;55,"45-54",TRUE,"Above 54")</f>
        <v>Under 25</v>
      </c>
      <c r="AD1787" s="5" t="str">
        <f>_xlfn.IFS(
tbl_HRMaster[[#This Row],[YearsAtCompany]]&lt;2,"&lt; 2 Years",
tbl_HRMaster[[#This Row],[YearsAtCompany]]&lt;5,"2-4 Years",
tbl_HRMaster[[#This Row],[YearsAtCompany]]&lt;10,"5-9 Years",
TRUE,"10+ Years"
)</f>
        <v>2-4 Years</v>
      </c>
      <c r="AE1787" s="5">
        <f>IF(tbl_HRMaster[[#This Row],[Attrition]]="Yes",1,0)</f>
        <v>0</v>
      </c>
    </row>
    <row r="1788" spans="1:31" x14ac:dyDescent="0.25">
      <c r="A1788">
        <v>21</v>
      </c>
      <c r="B1788" t="s">
        <v>21</v>
      </c>
      <c r="C1788" t="s">
        <v>22</v>
      </c>
      <c r="D1788" t="s">
        <v>23</v>
      </c>
      <c r="E1788">
        <v>10</v>
      </c>
      <c r="F1788">
        <v>5</v>
      </c>
      <c r="G1788" t="s">
        <v>38</v>
      </c>
      <c r="H1788">
        <v>2649</v>
      </c>
      <c r="I1788" t="s">
        <v>34</v>
      </c>
      <c r="J1788">
        <v>3</v>
      </c>
      <c r="K1788" t="s">
        <v>31</v>
      </c>
      <c r="L1788" t="s">
        <v>32</v>
      </c>
      <c r="M1788">
        <v>66870</v>
      </c>
      <c r="N1788">
        <v>1</v>
      </c>
      <c r="O1788">
        <v>19</v>
      </c>
      <c r="P1788">
        <v>3</v>
      </c>
      <c r="Q1788">
        <v>2</v>
      </c>
      <c r="R1788">
        <v>0</v>
      </c>
      <c r="S1788">
        <v>2</v>
      </c>
      <c r="T1788">
        <v>1</v>
      </c>
      <c r="U1788">
        <v>2</v>
      </c>
      <c r="V1788">
        <f>COUNTIF(tbl_HRMaster[EmployeeID],tbl_HRMaster[[#This Row],[EmployeeID]])</f>
        <v>1</v>
      </c>
      <c r="W1788">
        <f>IFERROR(INDEX(tbl_EmployeeSurvey[EnvironmentSatisfaction],MATCH(tbl_HRMaster[[#This Row],[EmployeeID]],tbl_EmployeeSurvey[EmployeeID],0)),"Not Found")</f>
        <v>3</v>
      </c>
      <c r="X1788">
        <f>IFERROR(INDEX(tbl_EmployeeSurvey[JobSatisfaction],MATCH(tbl_HRMaster[[#This Row],[EmployeeID]],tbl_EmployeeSurvey[EmployeeID],0)),"Not Found")</f>
        <v>1</v>
      </c>
      <c r="Y1788" s="5">
        <f>IFERROR(INDEX(tbl_EmployeeSurvey[WorkLifeBalance],MATCH(tbl_HRMaster[[#This Row],[EmployeeID]],tbl_EmployeeSurvey[EmployeeID],0)),"Not Found")</f>
        <v>3</v>
      </c>
      <c r="Z1788" s="5">
        <f>IFERROR(VLOOKUP(tbl_HRMaster[[#This Row],[EmployeeID]],tbl_ManagerSurvey[[EmployeeID]:[PerformanceRating]],2,FALSE),"Not Found")</f>
        <v>3</v>
      </c>
      <c r="AA1788" s="5">
        <f>IFERROR(VLOOKUP(tbl_HRMaster[[#This Row],[EmployeeID]],tbl_ManagerSurvey[[EmployeeID]:[PerformanceRating]],3,FALSE),"Not Found")</f>
        <v>3</v>
      </c>
      <c r="AB1788" s="5" t="str">
        <f>IF(tbl_HRMaster[[#This Row],[Attrition]]="Yes","Left","Active")</f>
        <v>Active</v>
      </c>
      <c r="AC1788" s="5" t="str">
        <f>_xlfn.IFS(tbl_HRMaster[[#This Row],[Age]]&lt;25,"Under 25",tbl_HRMaster[[#This Row],[Age]]&lt;35,"25-34",tbl_HRMaster[[#This Row],[Age]]&lt;45,"35-44",tbl_HRMaster[[#This Row],[Age]]&lt;55,"45-54",TRUE,"Above 54")</f>
        <v>Under 25</v>
      </c>
      <c r="AD1788" s="5" t="str">
        <f>_xlfn.IFS(
tbl_HRMaster[[#This Row],[YearsAtCompany]]&lt;2,"&lt; 2 Years",
tbl_HRMaster[[#This Row],[YearsAtCompany]]&lt;5,"2-4 Years",
tbl_HRMaster[[#This Row],[YearsAtCompany]]&lt;10,"5-9 Years",
TRUE,"10+ Years"
)</f>
        <v>2-4 Years</v>
      </c>
      <c r="AE1788" s="5">
        <f>IF(tbl_HRMaster[[#This Row],[Attrition]]="Yes",1,0)</f>
        <v>0</v>
      </c>
    </row>
    <row r="1789" spans="1:31" x14ac:dyDescent="0.25">
      <c r="A1789">
        <v>21</v>
      </c>
      <c r="B1789" t="s">
        <v>21</v>
      </c>
      <c r="C1789" t="s">
        <v>22</v>
      </c>
      <c r="D1789" t="s">
        <v>23</v>
      </c>
      <c r="E1789">
        <v>10</v>
      </c>
      <c r="F1789">
        <v>5</v>
      </c>
      <c r="G1789" t="s">
        <v>38</v>
      </c>
      <c r="H1789">
        <v>4119</v>
      </c>
      <c r="I1789" t="s">
        <v>34</v>
      </c>
      <c r="J1789">
        <v>3</v>
      </c>
      <c r="K1789" t="s">
        <v>31</v>
      </c>
      <c r="L1789" t="s">
        <v>32</v>
      </c>
      <c r="M1789">
        <v>66870</v>
      </c>
      <c r="N1789">
        <v>1</v>
      </c>
      <c r="O1789">
        <v>19</v>
      </c>
      <c r="P1789">
        <v>3</v>
      </c>
      <c r="Q1789">
        <v>2</v>
      </c>
      <c r="R1789">
        <v>0</v>
      </c>
      <c r="S1789">
        <v>2</v>
      </c>
      <c r="T1789">
        <v>1</v>
      </c>
      <c r="U1789">
        <v>2</v>
      </c>
      <c r="V1789">
        <f>COUNTIF(tbl_HRMaster[EmployeeID],tbl_HRMaster[[#This Row],[EmployeeID]])</f>
        <v>1</v>
      </c>
      <c r="W1789">
        <f>IFERROR(INDEX(tbl_EmployeeSurvey[EnvironmentSatisfaction],MATCH(tbl_HRMaster[[#This Row],[EmployeeID]],tbl_EmployeeSurvey[EmployeeID],0)),"Not Found")</f>
        <v>3</v>
      </c>
      <c r="X1789">
        <f>IFERROR(INDEX(tbl_EmployeeSurvey[JobSatisfaction],MATCH(tbl_HRMaster[[#This Row],[EmployeeID]],tbl_EmployeeSurvey[EmployeeID],0)),"Not Found")</f>
        <v>1</v>
      </c>
      <c r="Y1789" s="5">
        <f>IFERROR(INDEX(tbl_EmployeeSurvey[WorkLifeBalance],MATCH(tbl_HRMaster[[#This Row],[EmployeeID]],tbl_EmployeeSurvey[EmployeeID],0)),"Not Found")</f>
        <v>3</v>
      </c>
      <c r="Z1789" s="5">
        <f>IFERROR(VLOOKUP(tbl_HRMaster[[#This Row],[EmployeeID]],tbl_ManagerSurvey[[EmployeeID]:[PerformanceRating]],2,FALSE),"Not Found")</f>
        <v>3</v>
      </c>
      <c r="AA1789" s="5">
        <f>IFERROR(VLOOKUP(tbl_HRMaster[[#This Row],[EmployeeID]],tbl_ManagerSurvey[[EmployeeID]:[PerformanceRating]],3,FALSE),"Not Found")</f>
        <v>3</v>
      </c>
      <c r="AB1789" s="5" t="str">
        <f>IF(tbl_HRMaster[[#This Row],[Attrition]]="Yes","Left","Active")</f>
        <v>Active</v>
      </c>
      <c r="AC1789" s="5" t="str">
        <f>_xlfn.IFS(tbl_HRMaster[[#This Row],[Age]]&lt;25,"Under 25",tbl_HRMaster[[#This Row],[Age]]&lt;35,"25-34",tbl_HRMaster[[#This Row],[Age]]&lt;45,"35-44",tbl_HRMaster[[#This Row],[Age]]&lt;55,"45-54",TRUE,"Above 54")</f>
        <v>Under 25</v>
      </c>
      <c r="AD1789" s="5" t="str">
        <f>_xlfn.IFS(
tbl_HRMaster[[#This Row],[YearsAtCompany]]&lt;2,"&lt; 2 Years",
tbl_HRMaster[[#This Row],[YearsAtCompany]]&lt;5,"2-4 Years",
tbl_HRMaster[[#This Row],[YearsAtCompany]]&lt;10,"5-9 Years",
TRUE,"10+ Years"
)</f>
        <v>2-4 Years</v>
      </c>
      <c r="AE1789" s="5">
        <f>IF(tbl_HRMaster[[#This Row],[Attrition]]="Yes",1,0)</f>
        <v>0</v>
      </c>
    </row>
    <row r="1790" spans="1:31" x14ac:dyDescent="0.25">
      <c r="A1790">
        <v>20</v>
      </c>
      <c r="B1790" t="s">
        <v>21</v>
      </c>
      <c r="C1790" t="s">
        <v>22</v>
      </c>
      <c r="D1790" t="s">
        <v>30</v>
      </c>
      <c r="E1790">
        <v>6</v>
      </c>
      <c r="F1790">
        <v>3</v>
      </c>
      <c r="G1790" t="s">
        <v>38</v>
      </c>
      <c r="H1790">
        <v>599</v>
      </c>
      <c r="I1790" t="s">
        <v>34</v>
      </c>
      <c r="J1790">
        <v>5</v>
      </c>
      <c r="K1790" t="s">
        <v>39</v>
      </c>
      <c r="L1790" t="s">
        <v>32</v>
      </c>
      <c r="M1790">
        <v>83920</v>
      </c>
      <c r="N1790">
        <v>1</v>
      </c>
      <c r="O1790">
        <v>17</v>
      </c>
      <c r="P1790">
        <v>0</v>
      </c>
      <c r="Q1790">
        <v>2</v>
      </c>
      <c r="R1790">
        <v>5</v>
      </c>
      <c r="S1790">
        <v>2</v>
      </c>
      <c r="T1790">
        <v>1</v>
      </c>
      <c r="U1790">
        <v>2</v>
      </c>
      <c r="V1790">
        <f>COUNTIF(tbl_HRMaster[EmployeeID],tbl_HRMaster[[#This Row],[EmployeeID]])</f>
        <v>1</v>
      </c>
      <c r="W1790">
        <f>IFERROR(INDEX(tbl_EmployeeSurvey[EnvironmentSatisfaction],MATCH(tbl_HRMaster[[#This Row],[EmployeeID]],tbl_EmployeeSurvey[EmployeeID],0)),"Not Found")</f>
        <v>1</v>
      </c>
      <c r="X1790">
        <f>IFERROR(INDEX(tbl_EmployeeSurvey[JobSatisfaction],MATCH(tbl_HRMaster[[#This Row],[EmployeeID]],tbl_EmployeeSurvey[EmployeeID],0)),"Not Found")</f>
        <v>3</v>
      </c>
      <c r="Y1790" s="5">
        <f>IFERROR(INDEX(tbl_EmployeeSurvey[WorkLifeBalance],MATCH(tbl_HRMaster[[#This Row],[EmployeeID]],tbl_EmployeeSurvey[EmployeeID],0)),"Not Found")</f>
        <v>2</v>
      </c>
      <c r="Z1790" s="5">
        <f>IFERROR(VLOOKUP(tbl_HRMaster[[#This Row],[EmployeeID]],tbl_ManagerSurvey[[EmployeeID]:[PerformanceRating]],2,FALSE),"Not Found")</f>
        <v>3</v>
      </c>
      <c r="AA1790" s="5">
        <f>IFERROR(VLOOKUP(tbl_HRMaster[[#This Row],[EmployeeID]],tbl_ManagerSurvey[[EmployeeID]:[PerformanceRating]],3,FALSE),"Not Found")</f>
        <v>3</v>
      </c>
      <c r="AB1790" s="5" t="str">
        <f>IF(tbl_HRMaster[[#This Row],[Attrition]]="Yes","Left","Active")</f>
        <v>Active</v>
      </c>
      <c r="AC1790" s="5" t="str">
        <f>_xlfn.IFS(tbl_HRMaster[[#This Row],[Age]]&lt;25,"Under 25",tbl_HRMaster[[#This Row],[Age]]&lt;35,"25-34",tbl_HRMaster[[#This Row],[Age]]&lt;45,"35-44",tbl_HRMaster[[#This Row],[Age]]&lt;55,"45-54",TRUE,"Above 54")</f>
        <v>Under 25</v>
      </c>
      <c r="AD1790" s="5" t="str">
        <f>_xlfn.IFS(
tbl_HRMaster[[#This Row],[YearsAtCompany]]&lt;2,"&lt; 2 Years",
tbl_HRMaster[[#This Row],[YearsAtCompany]]&lt;5,"2-4 Years",
tbl_HRMaster[[#This Row],[YearsAtCompany]]&lt;10,"5-9 Years",
TRUE,"10+ Years"
)</f>
        <v>2-4 Years</v>
      </c>
      <c r="AE1790" s="5">
        <f>IF(tbl_HRMaster[[#This Row],[Attrition]]="Yes",1,0)</f>
        <v>0</v>
      </c>
    </row>
    <row r="1791" spans="1:31" x14ac:dyDescent="0.25">
      <c r="A1791">
        <v>20</v>
      </c>
      <c r="B1791" t="s">
        <v>21</v>
      </c>
      <c r="C1791" t="s">
        <v>22</v>
      </c>
      <c r="D1791" t="s">
        <v>30</v>
      </c>
      <c r="E1791">
        <v>6</v>
      </c>
      <c r="F1791">
        <v>3</v>
      </c>
      <c r="G1791" t="s">
        <v>38</v>
      </c>
      <c r="H1791">
        <v>2069</v>
      </c>
      <c r="I1791" t="s">
        <v>34</v>
      </c>
      <c r="J1791">
        <v>5</v>
      </c>
      <c r="K1791" t="s">
        <v>39</v>
      </c>
      <c r="L1791" t="s">
        <v>32</v>
      </c>
      <c r="M1791">
        <v>83920</v>
      </c>
      <c r="N1791">
        <v>1</v>
      </c>
      <c r="O1791">
        <v>17</v>
      </c>
      <c r="P1791">
        <v>0</v>
      </c>
      <c r="Q1791">
        <v>2</v>
      </c>
      <c r="R1791">
        <v>5</v>
      </c>
      <c r="S1791">
        <v>2</v>
      </c>
      <c r="T1791">
        <v>1</v>
      </c>
      <c r="U1791">
        <v>2</v>
      </c>
      <c r="V1791">
        <f>COUNTIF(tbl_HRMaster[EmployeeID],tbl_HRMaster[[#This Row],[EmployeeID]])</f>
        <v>1</v>
      </c>
      <c r="W1791">
        <f>IFERROR(INDEX(tbl_EmployeeSurvey[EnvironmentSatisfaction],MATCH(tbl_HRMaster[[#This Row],[EmployeeID]],tbl_EmployeeSurvey[EmployeeID],0)),"Not Found")</f>
        <v>1</v>
      </c>
      <c r="X1791">
        <f>IFERROR(INDEX(tbl_EmployeeSurvey[JobSatisfaction],MATCH(tbl_HRMaster[[#This Row],[EmployeeID]],tbl_EmployeeSurvey[EmployeeID],0)),"Not Found")</f>
        <v>3</v>
      </c>
      <c r="Y1791" s="5">
        <f>IFERROR(INDEX(tbl_EmployeeSurvey[WorkLifeBalance],MATCH(tbl_HRMaster[[#This Row],[EmployeeID]],tbl_EmployeeSurvey[EmployeeID],0)),"Not Found")</f>
        <v>2</v>
      </c>
      <c r="Z1791" s="5">
        <f>IFERROR(VLOOKUP(tbl_HRMaster[[#This Row],[EmployeeID]],tbl_ManagerSurvey[[EmployeeID]:[PerformanceRating]],2,FALSE),"Not Found")</f>
        <v>3</v>
      </c>
      <c r="AA1791" s="5">
        <f>IFERROR(VLOOKUP(tbl_HRMaster[[#This Row],[EmployeeID]],tbl_ManagerSurvey[[EmployeeID]:[PerformanceRating]],3,FALSE),"Not Found")</f>
        <v>3</v>
      </c>
      <c r="AB1791" s="5" t="str">
        <f>IF(tbl_HRMaster[[#This Row],[Attrition]]="Yes","Left","Active")</f>
        <v>Active</v>
      </c>
      <c r="AC1791" s="5" t="str">
        <f>_xlfn.IFS(tbl_HRMaster[[#This Row],[Age]]&lt;25,"Under 25",tbl_HRMaster[[#This Row],[Age]]&lt;35,"25-34",tbl_HRMaster[[#This Row],[Age]]&lt;45,"35-44",tbl_HRMaster[[#This Row],[Age]]&lt;55,"45-54",TRUE,"Above 54")</f>
        <v>Under 25</v>
      </c>
      <c r="AD1791" s="5" t="str">
        <f>_xlfn.IFS(
tbl_HRMaster[[#This Row],[YearsAtCompany]]&lt;2,"&lt; 2 Years",
tbl_HRMaster[[#This Row],[YearsAtCompany]]&lt;5,"2-4 Years",
tbl_HRMaster[[#This Row],[YearsAtCompany]]&lt;10,"5-9 Years",
TRUE,"10+ Years"
)</f>
        <v>2-4 Years</v>
      </c>
      <c r="AE1791" s="5">
        <f>IF(tbl_HRMaster[[#This Row],[Attrition]]="Yes",1,0)</f>
        <v>0</v>
      </c>
    </row>
    <row r="1792" spans="1:31" x14ac:dyDescent="0.25">
      <c r="A1792">
        <v>20</v>
      </c>
      <c r="B1792" t="s">
        <v>21</v>
      </c>
      <c r="C1792" t="s">
        <v>22</v>
      </c>
      <c r="D1792" t="s">
        <v>30</v>
      </c>
      <c r="E1792">
        <v>6</v>
      </c>
      <c r="F1792">
        <v>3</v>
      </c>
      <c r="G1792" t="s">
        <v>38</v>
      </c>
      <c r="H1792">
        <v>3539</v>
      </c>
      <c r="I1792" t="s">
        <v>34</v>
      </c>
      <c r="J1792">
        <v>5</v>
      </c>
      <c r="K1792" t="s">
        <v>39</v>
      </c>
      <c r="L1792" t="s">
        <v>32</v>
      </c>
      <c r="M1792">
        <v>83920</v>
      </c>
      <c r="N1792">
        <v>1</v>
      </c>
      <c r="O1792">
        <v>17</v>
      </c>
      <c r="P1792">
        <v>0</v>
      </c>
      <c r="Q1792">
        <v>2</v>
      </c>
      <c r="R1792">
        <v>5</v>
      </c>
      <c r="S1792">
        <v>2</v>
      </c>
      <c r="T1792">
        <v>1</v>
      </c>
      <c r="U1792">
        <v>2</v>
      </c>
      <c r="V1792">
        <f>COUNTIF(tbl_HRMaster[EmployeeID],tbl_HRMaster[[#This Row],[EmployeeID]])</f>
        <v>1</v>
      </c>
      <c r="W1792">
        <f>IFERROR(INDEX(tbl_EmployeeSurvey[EnvironmentSatisfaction],MATCH(tbl_HRMaster[[#This Row],[EmployeeID]],tbl_EmployeeSurvey[EmployeeID],0)),"Not Found")</f>
        <v>1</v>
      </c>
      <c r="X1792">
        <f>IFERROR(INDEX(tbl_EmployeeSurvey[JobSatisfaction],MATCH(tbl_HRMaster[[#This Row],[EmployeeID]],tbl_EmployeeSurvey[EmployeeID],0)),"Not Found")</f>
        <v>3</v>
      </c>
      <c r="Y1792" s="5">
        <f>IFERROR(INDEX(tbl_EmployeeSurvey[WorkLifeBalance],MATCH(tbl_HRMaster[[#This Row],[EmployeeID]],tbl_EmployeeSurvey[EmployeeID],0)),"Not Found")</f>
        <v>2</v>
      </c>
      <c r="Z1792" s="5">
        <f>IFERROR(VLOOKUP(tbl_HRMaster[[#This Row],[EmployeeID]],tbl_ManagerSurvey[[EmployeeID]:[PerformanceRating]],2,FALSE),"Not Found")</f>
        <v>3</v>
      </c>
      <c r="AA1792" s="5">
        <f>IFERROR(VLOOKUP(tbl_HRMaster[[#This Row],[EmployeeID]],tbl_ManagerSurvey[[EmployeeID]:[PerformanceRating]],3,FALSE),"Not Found")</f>
        <v>3</v>
      </c>
      <c r="AB1792" s="5" t="str">
        <f>IF(tbl_HRMaster[[#This Row],[Attrition]]="Yes","Left","Active")</f>
        <v>Active</v>
      </c>
      <c r="AC1792" s="5" t="str">
        <f>_xlfn.IFS(tbl_HRMaster[[#This Row],[Age]]&lt;25,"Under 25",tbl_HRMaster[[#This Row],[Age]]&lt;35,"25-34",tbl_HRMaster[[#This Row],[Age]]&lt;45,"35-44",tbl_HRMaster[[#This Row],[Age]]&lt;55,"45-54",TRUE,"Above 54")</f>
        <v>Under 25</v>
      </c>
      <c r="AD1792" s="5" t="str">
        <f>_xlfn.IFS(
tbl_HRMaster[[#This Row],[YearsAtCompany]]&lt;2,"&lt; 2 Years",
tbl_HRMaster[[#This Row],[YearsAtCompany]]&lt;5,"2-4 Years",
tbl_HRMaster[[#This Row],[YearsAtCompany]]&lt;10,"5-9 Years",
TRUE,"10+ Years"
)</f>
        <v>2-4 Years</v>
      </c>
      <c r="AE1792" s="5">
        <f>IF(tbl_HRMaster[[#This Row],[Attrition]]="Yes",1,0)</f>
        <v>0</v>
      </c>
    </row>
    <row r="1793" spans="1:31" x14ac:dyDescent="0.25">
      <c r="A1793">
        <v>31</v>
      </c>
      <c r="B1793" t="s">
        <v>21</v>
      </c>
      <c r="C1793" t="s">
        <v>22</v>
      </c>
      <c r="D1793" t="s">
        <v>30</v>
      </c>
      <c r="E1793">
        <v>10</v>
      </c>
      <c r="F1793">
        <v>4</v>
      </c>
      <c r="G1793" t="s">
        <v>38</v>
      </c>
      <c r="H1793">
        <v>1160</v>
      </c>
      <c r="I1793" t="s">
        <v>25</v>
      </c>
      <c r="J1793">
        <v>3</v>
      </c>
      <c r="K1793" t="s">
        <v>35</v>
      </c>
      <c r="L1793" t="s">
        <v>27</v>
      </c>
      <c r="M1793">
        <v>61250</v>
      </c>
      <c r="N1793">
        <v>0</v>
      </c>
      <c r="O1793">
        <v>13</v>
      </c>
      <c r="P1793">
        <v>1</v>
      </c>
      <c r="Q1793">
        <v>3</v>
      </c>
      <c r="R1793">
        <v>3</v>
      </c>
      <c r="S1793">
        <v>2</v>
      </c>
      <c r="T1793">
        <v>1</v>
      </c>
      <c r="U1793">
        <v>2</v>
      </c>
      <c r="V1793">
        <f>COUNTIF(tbl_HRMaster[EmployeeID],tbl_HRMaster[[#This Row],[EmployeeID]])</f>
        <v>1</v>
      </c>
      <c r="W1793">
        <f>IFERROR(INDEX(tbl_EmployeeSurvey[EnvironmentSatisfaction],MATCH(tbl_HRMaster[[#This Row],[EmployeeID]],tbl_EmployeeSurvey[EmployeeID],0)),"Not Found")</f>
        <v>1</v>
      </c>
      <c r="X1793">
        <f>IFERROR(INDEX(tbl_EmployeeSurvey[JobSatisfaction],MATCH(tbl_HRMaster[[#This Row],[EmployeeID]],tbl_EmployeeSurvey[EmployeeID],0)),"Not Found")</f>
        <v>3</v>
      </c>
      <c r="Y1793" s="5">
        <f>IFERROR(INDEX(tbl_EmployeeSurvey[WorkLifeBalance],MATCH(tbl_HRMaster[[#This Row],[EmployeeID]],tbl_EmployeeSurvey[EmployeeID],0)),"Not Found")</f>
        <v>3</v>
      </c>
      <c r="Z1793" s="5">
        <f>IFERROR(VLOOKUP(tbl_HRMaster[[#This Row],[EmployeeID]],tbl_ManagerSurvey[[EmployeeID]:[PerformanceRating]],2,FALSE),"Not Found")</f>
        <v>3</v>
      </c>
      <c r="AA1793" s="5">
        <f>IFERROR(VLOOKUP(tbl_HRMaster[[#This Row],[EmployeeID]],tbl_ManagerSurvey[[EmployeeID]:[PerformanceRating]],3,FALSE),"Not Found")</f>
        <v>3</v>
      </c>
      <c r="AB1793" s="5" t="str">
        <f>IF(tbl_HRMaster[[#This Row],[Attrition]]="Yes","Left","Active")</f>
        <v>Active</v>
      </c>
      <c r="AC1793" s="5" t="str">
        <f>_xlfn.IFS(tbl_HRMaster[[#This Row],[Age]]&lt;25,"Under 25",tbl_HRMaster[[#This Row],[Age]]&lt;35,"25-34",tbl_HRMaster[[#This Row],[Age]]&lt;45,"35-44",tbl_HRMaster[[#This Row],[Age]]&lt;55,"45-54",TRUE,"Above 54")</f>
        <v>25-34</v>
      </c>
      <c r="AD1793" s="5" t="str">
        <f>_xlfn.IFS(
tbl_HRMaster[[#This Row],[YearsAtCompany]]&lt;2,"&lt; 2 Years",
tbl_HRMaster[[#This Row],[YearsAtCompany]]&lt;5,"2-4 Years",
tbl_HRMaster[[#This Row],[YearsAtCompany]]&lt;10,"5-9 Years",
TRUE,"10+ Years"
)</f>
        <v>2-4 Years</v>
      </c>
      <c r="AE1793" s="5">
        <f>IF(tbl_HRMaster[[#This Row],[Attrition]]="Yes",1,0)</f>
        <v>0</v>
      </c>
    </row>
    <row r="1794" spans="1:31" x14ac:dyDescent="0.25">
      <c r="A1794">
        <v>31</v>
      </c>
      <c r="B1794" t="s">
        <v>21</v>
      </c>
      <c r="C1794" t="s">
        <v>22</v>
      </c>
      <c r="D1794" t="s">
        <v>30</v>
      </c>
      <c r="E1794">
        <v>10</v>
      </c>
      <c r="F1794">
        <v>4</v>
      </c>
      <c r="G1794" t="s">
        <v>38</v>
      </c>
      <c r="H1794">
        <v>2630</v>
      </c>
      <c r="I1794" t="s">
        <v>25</v>
      </c>
      <c r="J1794">
        <v>3</v>
      </c>
      <c r="K1794" t="s">
        <v>35</v>
      </c>
      <c r="L1794" t="s">
        <v>27</v>
      </c>
      <c r="M1794">
        <v>61250</v>
      </c>
      <c r="N1794">
        <v>0</v>
      </c>
      <c r="O1794">
        <v>13</v>
      </c>
      <c r="P1794">
        <v>1</v>
      </c>
      <c r="Q1794">
        <v>3</v>
      </c>
      <c r="R1794">
        <v>3</v>
      </c>
      <c r="S1794">
        <v>2</v>
      </c>
      <c r="T1794">
        <v>1</v>
      </c>
      <c r="U1794">
        <v>2</v>
      </c>
      <c r="V1794">
        <f>COUNTIF(tbl_HRMaster[EmployeeID],tbl_HRMaster[[#This Row],[EmployeeID]])</f>
        <v>1</v>
      </c>
      <c r="W1794">
        <f>IFERROR(INDEX(tbl_EmployeeSurvey[EnvironmentSatisfaction],MATCH(tbl_HRMaster[[#This Row],[EmployeeID]],tbl_EmployeeSurvey[EmployeeID],0)),"Not Found")</f>
        <v>1</v>
      </c>
      <c r="X1794">
        <f>IFERROR(INDEX(tbl_EmployeeSurvey[JobSatisfaction],MATCH(tbl_HRMaster[[#This Row],[EmployeeID]],tbl_EmployeeSurvey[EmployeeID],0)),"Not Found")</f>
        <v>3</v>
      </c>
      <c r="Y1794" s="5">
        <f>IFERROR(INDEX(tbl_EmployeeSurvey[WorkLifeBalance],MATCH(tbl_HRMaster[[#This Row],[EmployeeID]],tbl_EmployeeSurvey[EmployeeID],0)),"Not Found")</f>
        <v>3</v>
      </c>
      <c r="Z1794" s="5">
        <f>IFERROR(VLOOKUP(tbl_HRMaster[[#This Row],[EmployeeID]],tbl_ManagerSurvey[[EmployeeID]:[PerformanceRating]],2,FALSE),"Not Found")</f>
        <v>3</v>
      </c>
      <c r="AA1794" s="5">
        <f>IFERROR(VLOOKUP(tbl_HRMaster[[#This Row],[EmployeeID]],tbl_ManagerSurvey[[EmployeeID]:[PerformanceRating]],3,FALSE),"Not Found")</f>
        <v>3</v>
      </c>
      <c r="AB1794" s="5" t="str">
        <f>IF(tbl_HRMaster[[#This Row],[Attrition]]="Yes","Left","Active")</f>
        <v>Active</v>
      </c>
      <c r="AC1794" s="5" t="str">
        <f>_xlfn.IFS(tbl_HRMaster[[#This Row],[Age]]&lt;25,"Under 25",tbl_HRMaster[[#This Row],[Age]]&lt;35,"25-34",tbl_HRMaster[[#This Row],[Age]]&lt;45,"35-44",tbl_HRMaster[[#This Row],[Age]]&lt;55,"45-54",TRUE,"Above 54")</f>
        <v>25-34</v>
      </c>
      <c r="AD1794" s="5" t="str">
        <f>_xlfn.IFS(
tbl_HRMaster[[#This Row],[YearsAtCompany]]&lt;2,"&lt; 2 Years",
tbl_HRMaster[[#This Row],[YearsAtCompany]]&lt;5,"2-4 Years",
tbl_HRMaster[[#This Row],[YearsAtCompany]]&lt;10,"5-9 Years",
TRUE,"10+ Years"
)</f>
        <v>2-4 Years</v>
      </c>
      <c r="AE1794" s="5">
        <f>IF(tbl_HRMaster[[#This Row],[Attrition]]="Yes",1,0)</f>
        <v>0</v>
      </c>
    </row>
    <row r="1795" spans="1:31" x14ac:dyDescent="0.25">
      <c r="A1795">
        <v>31</v>
      </c>
      <c r="B1795" t="s">
        <v>21</v>
      </c>
      <c r="C1795" t="s">
        <v>22</v>
      </c>
      <c r="D1795" t="s">
        <v>30</v>
      </c>
      <c r="E1795">
        <v>10</v>
      </c>
      <c r="F1795">
        <v>4</v>
      </c>
      <c r="G1795" t="s">
        <v>38</v>
      </c>
      <c r="H1795">
        <v>4100</v>
      </c>
      <c r="I1795" t="s">
        <v>25</v>
      </c>
      <c r="J1795">
        <v>3</v>
      </c>
      <c r="K1795" t="s">
        <v>35</v>
      </c>
      <c r="L1795" t="s">
        <v>27</v>
      </c>
      <c r="M1795">
        <v>61250</v>
      </c>
      <c r="N1795">
        <v>0</v>
      </c>
      <c r="O1795">
        <v>13</v>
      </c>
      <c r="P1795">
        <v>1</v>
      </c>
      <c r="Q1795">
        <v>3</v>
      </c>
      <c r="R1795">
        <v>3</v>
      </c>
      <c r="S1795">
        <v>2</v>
      </c>
      <c r="T1795">
        <v>1</v>
      </c>
      <c r="U1795">
        <v>2</v>
      </c>
      <c r="V1795">
        <f>COUNTIF(tbl_HRMaster[EmployeeID],tbl_HRMaster[[#This Row],[EmployeeID]])</f>
        <v>1</v>
      </c>
      <c r="W1795">
        <f>IFERROR(INDEX(tbl_EmployeeSurvey[EnvironmentSatisfaction],MATCH(tbl_HRMaster[[#This Row],[EmployeeID]],tbl_EmployeeSurvey[EmployeeID],0)),"Not Found")</f>
        <v>1</v>
      </c>
      <c r="X1795">
        <f>IFERROR(INDEX(tbl_EmployeeSurvey[JobSatisfaction],MATCH(tbl_HRMaster[[#This Row],[EmployeeID]],tbl_EmployeeSurvey[EmployeeID],0)),"Not Found")</f>
        <v>3</v>
      </c>
      <c r="Y1795" s="5">
        <f>IFERROR(INDEX(tbl_EmployeeSurvey[WorkLifeBalance],MATCH(tbl_HRMaster[[#This Row],[EmployeeID]],tbl_EmployeeSurvey[EmployeeID],0)),"Not Found")</f>
        <v>3</v>
      </c>
      <c r="Z1795" s="5">
        <f>IFERROR(VLOOKUP(tbl_HRMaster[[#This Row],[EmployeeID]],tbl_ManagerSurvey[[EmployeeID]:[PerformanceRating]],2,FALSE),"Not Found")</f>
        <v>3</v>
      </c>
      <c r="AA1795" s="5">
        <f>IFERROR(VLOOKUP(tbl_HRMaster[[#This Row],[EmployeeID]],tbl_ManagerSurvey[[EmployeeID]:[PerformanceRating]],3,FALSE),"Not Found")</f>
        <v>3</v>
      </c>
      <c r="AB1795" s="5" t="str">
        <f>IF(tbl_HRMaster[[#This Row],[Attrition]]="Yes","Left","Active")</f>
        <v>Active</v>
      </c>
      <c r="AC1795" s="5" t="str">
        <f>_xlfn.IFS(tbl_HRMaster[[#This Row],[Age]]&lt;25,"Under 25",tbl_HRMaster[[#This Row],[Age]]&lt;35,"25-34",tbl_HRMaster[[#This Row],[Age]]&lt;45,"35-44",tbl_HRMaster[[#This Row],[Age]]&lt;55,"45-54",TRUE,"Above 54")</f>
        <v>25-34</v>
      </c>
      <c r="AD1795" s="5" t="str">
        <f>_xlfn.IFS(
tbl_HRMaster[[#This Row],[YearsAtCompany]]&lt;2,"&lt; 2 Years",
tbl_HRMaster[[#This Row],[YearsAtCompany]]&lt;5,"2-4 Years",
tbl_HRMaster[[#This Row],[YearsAtCompany]]&lt;10,"5-9 Years",
TRUE,"10+ Years"
)</f>
        <v>2-4 Years</v>
      </c>
      <c r="AE1795" s="5">
        <f>IF(tbl_HRMaster[[#This Row],[Attrition]]="Yes",1,0)</f>
        <v>0</v>
      </c>
    </row>
    <row r="1796" spans="1:31" x14ac:dyDescent="0.25">
      <c r="A1796">
        <v>34</v>
      </c>
      <c r="B1796" t="s">
        <v>21</v>
      </c>
      <c r="C1796" t="s">
        <v>22</v>
      </c>
      <c r="D1796" t="s">
        <v>30</v>
      </c>
      <c r="E1796">
        <v>28</v>
      </c>
      <c r="F1796">
        <v>3</v>
      </c>
      <c r="G1796" t="s">
        <v>46</v>
      </c>
      <c r="H1796">
        <v>1226</v>
      </c>
      <c r="I1796" t="s">
        <v>34</v>
      </c>
      <c r="J1796">
        <v>1</v>
      </c>
      <c r="K1796" t="s">
        <v>40</v>
      </c>
      <c r="L1796" t="s">
        <v>41</v>
      </c>
      <c r="M1796">
        <v>107930</v>
      </c>
      <c r="N1796">
        <v>0</v>
      </c>
      <c r="O1796">
        <v>11</v>
      </c>
      <c r="P1796">
        <v>3</v>
      </c>
      <c r="Q1796">
        <v>3</v>
      </c>
      <c r="R1796">
        <v>1</v>
      </c>
      <c r="S1796">
        <v>2</v>
      </c>
      <c r="T1796">
        <v>1</v>
      </c>
      <c r="U1796">
        <v>2</v>
      </c>
      <c r="V1796">
        <f>COUNTIF(tbl_HRMaster[EmployeeID],tbl_HRMaster[[#This Row],[EmployeeID]])</f>
        <v>1</v>
      </c>
      <c r="W1796">
        <f>IFERROR(INDEX(tbl_EmployeeSurvey[EnvironmentSatisfaction],MATCH(tbl_HRMaster[[#This Row],[EmployeeID]],tbl_EmployeeSurvey[EmployeeID],0)),"Not Found")</f>
        <v>2</v>
      </c>
      <c r="X1796">
        <f>IFERROR(INDEX(tbl_EmployeeSurvey[JobSatisfaction],MATCH(tbl_HRMaster[[#This Row],[EmployeeID]],tbl_EmployeeSurvey[EmployeeID],0)),"Not Found")</f>
        <v>4</v>
      </c>
      <c r="Y1796" s="5">
        <f>IFERROR(INDEX(tbl_EmployeeSurvey[WorkLifeBalance],MATCH(tbl_HRMaster[[#This Row],[EmployeeID]],tbl_EmployeeSurvey[EmployeeID],0)),"Not Found")</f>
        <v>3</v>
      </c>
      <c r="Z1796" s="5">
        <f>IFERROR(VLOOKUP(tbl_HRMaster[[#This Row],[EmployeeID]],tbl_ManagerSurvey[[EmployeeID]:[PerformanceRating]],2,FALSE),"Not Found")</f>
        <v>2</v>
      </c>
      <c r="AA1796" s="5">
        <f>IFERROR(VLOOKUP(tbl_HRMaster[[#This Row],[EmployeeID]],tbl_ManagerSurvey[[EmployeeID]:[PerformanceRating]],3,FALSE),"Not Found")</f>
        <v>3</v>
      </c>
      <c r="AB1796" s="5" t="str">
        <f>IF(tbl_HRMaster[[#This Row],[Attrition]]="Yes","Left","Active")</f>
        <v>Active</v>
      </c>
      <c r="AC1796" s="5" t="str">
        <f>_xlfn.IFS(tbl_HRMaster[[#This Row],[Age]]&lt;25,"Under 25",tbl_HRMaster[[#This Row],[Age]]&lt;35,"25-34",tbl_HRMaster[[#This Row],[Age]]&lt;45,"35-44",tbl_HRMaster[[#This Row],[Age]]&lt;55,"45-54",TRUE,"Above 54")</f>
        <v>25-34</v>
      </c>
      <c r="AD1796" s="5" t="str">
        <f>_xlfn.IFS(
tbl_HRMaster[[#This Row],[YearsAtCompany]]&lt;2,"&lt; 2 Years",
tbl_HRMaster[[#This Row],[YearsAtCompany]]&lt;5,"2-4 Years",
tbl_HRMaster[[#This Row],[YearsAtCompany]]&lt;10,"5-9 Years",
TRUE,"10+ Years"
)</f>
        <v>2-4 Years</v>
      </c>
      <c r="AE1796" s="5">
        <f>IF(tbl_HRMaster[[#This Row],[Attrition]]="Yes",1,0)</f>
        <v>0</v>
      </c>
    </row>
    <row r="1797" spans="1:31" x14ac:dyDescent="0.25">
      <c r="A1797">
        <v>34</v>
      </c>
      <c r="B1797" t="s">
        <v>21</v>
      </c>
      <c r="C1797" t="s">
        <v>22</v>
      </c>
      <c r="D1797" t="s">
        <v>30</v>
      </c>
      <c r="E1797">
        <v>28</v>
      </c>
      <c r="F1797">
        <v>3</v>
      </c>
      <c r="G1797" t="s">
        <v>46</v>
      </c>
      <c r="H1797">
        <v>2696</v>
      </c>
      <c r="I1797" t="s">
        <v>34</v>
      </c>
      <c r="J1797">
        <v>1</v>
      </c>
      <c r="K1797" t="s">
        <v>40</v>
      </c>
      <c r="L1797" t="s">
        <v>41</v>
      </c>
      <c r="M1797">
        <v>107930</v>
      </c>
      <c r="N1797">
        <v>0</v>
      </c>
      <c r="O1797">
        <v>11</v>
      </c>
      <c r="P1797">
        <v>3</v>
      </c>
      <c r="Q1797">
        <v>3</v>
      </c>
      <c r="R1797">
        <v>1</v>
      </c>
      <c r="S1797">
        <v>2</v>
      </c>
      <c r="T1797">
        <v>1</v>
      </c>
      <c r="U1797">
        <v>2</v>
      </c>
      <c r="V1797">
        <f>COUNTIF(tbl_HRMaster[EmployeeID],tbl_HRMaster[[#This Row],[EmployeeID]])</f>
        <v>1</v>
      </c>
      <c r="W1797">
        <f>IFERROR(INDEX(tbl_EmployeeSurvey[EnvironmentSatisfaction],MATCH(tbl_HRMaster[[#This Row],[EmployeeID]],tbl_EmployeeSurvey[EmployeeID],0)),"Not Found")</f>
        <v>2</v>
      </c>
      <c r="X1797">
        <f>IFERROR(INDEX(tbl_EmployeeSurvey[JobSatisfaction],MATCH(tbl_HRMaster[[#This Row],[EmployeeID]],tbl_EmployeeSurvey[EmployeeID],0)),"Not Found")</f>
        <v>4</v>
      </c>
      <c r="Y1797" s="5">
        <f>IFERROR(INDEX(tbl_EmployeeSurvey[WorkLifeBalance],MATCH(tbl_HRMaster[[#This Row],[EmployeeID]],tbl_EmployeeSurvey[EmployeeID],0)),"Not Found")</f>
        <v>3</v>
      </c>
      <c r="Z1797" s="5">
        <f>IFERROR(VLOOKUP(tbl_HRMaster[[#This Row],[EmployeeID]],tbl_ManagerSurvey[[EmployeeID]:[PerformanceRating]],2,FALSE),"Not Found")</f>
        <v>2</v>
      </c>
      <c r="AA1797" s="5">
        <f>IFERROR(VLOOKUP(tbl_HRMaster[[#This Row],[EmployeeID]],tbl_ManagerSurvey[[EmployeeID]:[PerformanceRating]],3,FALSE),"Not Found")</f>
        <v>3</v>
      </c>
      <c r="AB1797" s="5" t="str">
        <f>IF(tbl_HRMaster[[#This Row],[Attrition]]="Yes","Left","Active")</f>
        <v>Active</v>
      </c>
      <c r="AC1797" s="5" t="str">
        <f>_xlfn.IFS(tbl_HRMaster[[#This Row],[Age]]&lt;25,"Under 25",tbl_HRMaster[[#This Row],[Age]]&lt;35,"25-34",tbl_HRMaster[[#This Row],[Age]]&lt;45,"35-44",tbl_HRMaster[[#This Row],[Age]]&lt;55,"45-54",TRUE,"Above 54")</f>
        <v>25-34</v>
      </c>
      <c r="AD1797" s="5" t="str">
        <f>_xlfn.IFS(
tbl_HRMaster[[#This Row],[YearsAtCompany]]&lt;2,"&lt; 2 Years",
tbl_HRMaster[[#This Row],[YearsAtCompany]]&lt;5,"2-4 Years",
tbl_HRMaster[[#This Row],[YearsAtCompany]]&lt;10,"5-9 Years",
TRUE,"10+ Years"
)</f>
        <v>2-4 Years</v>
      </c>
      <c r="AE1797" s="5">
        <f>IF(tbl_HRMaster[[#This Row],[Attrition]]="Yes",1,0)</f>
        <v>0</v>
      </c>
    </row>
    <row r="1798" spans="1:31" x14ac:dyDescent="0.25">
      <c r="A1798">
        <v>34</v>
      </c>
      <c r="B1798" t="s">
        <v>21</v>
      </c>
      <c r="C1798" t="s">
        <v>22</v>
      </c>
      <c r="D1798" t="s">
        <v>30</v>
      </c>
      <c r="E1798">
        <v>28</v>
      </c>
      <c r="F1798">
        <v>3</v>
      </c>
      <c r="G1798" t="s">
        <v>46</v>
      </c>
      <c r="H1798">
        <v>4166</v>
      </c>
      <c r="I1798" t="s">
        <v>34</v>
      </c>
      <c r="J1798">
        <v>1</v>
      </c>
      <c r="K1798" t="s">
        <v>40</v>
      </c>
      <c r="L1798" t="s">
        <v>41</v>
      </c>
      <c r="M1798">
        <v>107930</v>
      </c>
      <c r="N1798">
        <v>0</v>
      </c>
      <c r="O1798">
        <v>11</v>
      </c>
      <c r="P1798">
        <v>3</v>
      </c>
      <c r="Q1798">
        <v>3</v>
      </c>
      <c r="R1798">
        <v>1</v>
      </c>
      <c r="S1798">
        <v>2</v>
      </c>
      <c r="T1798">
        <v>1</v>
      </c>
      <c r="U1798">
        <v>2</v>
      </c>
      <c r="V1798">
        <f>COUNTIF(tbl_HRMaster[EmployeeID],tbl_HRMaster[[#This Row],[EmployeeID]])</f>
        <v>1</v>
      </c>
      <c r="W1798">
        <f>IFERROR(INDEX(tbl_EmployeeSurvey[EnvironmentSatisfaction],MATCH(tbl_HRMaster[[#This Row],[EmployeeID]],tbl_EmployeeSurvey[EmployeeID],0)),"Not Found")</f>
        <v>2</v>
      </c>
      <c r="X1798">
        <f>IFERROR(INDEX(tbl_EmployeeSurvey[JobSatisfaction],MATCH(tbl_HRMaster[[#This Row],[EmployeeID]],tbl_EmployeeSurvey[EmployeeID],0)),"Not Found")</f>
        <v>4</v>
      </c>
      <c r="Y1798" s="5">
        <f>IFERROR(INDEX(tbl_EmployeeSurvey[WorkLifeBalance],MATCH(tbl_HRMaster[[#This Row],[EmployeeID]],tbl_EmployeeSurvey[EmployeeID],0)),"Not Found")</f>
        <v>3</v>
      </c>
      <c r="Z1798" s="5">
        <f>IFERROR(VLOOKUP(tbl_HRMaster[[#This Row],[EmployeeID]],tbl_ManagerSurvey[[EmployeeID]:[PerformanceRating]],2,FALSE),"Not Found")</f>
        <v>2</v>
      </c>
      <c r="AA1798" s="5">
        <f>IFERROR(VLOOKUP(tbl_HRMaster[[#This Row],[EmployeeID]],tbl_ManagerSurvey[[EmployeeID]:[PerformanceRating]],3,FALSE),"Not Found")</f>
        <v>3</v>
      </c>
      <c r="AB1798" s="5" t="str">
        <f>IF(tbl_HRMaster[[#This Row],[Attrition]]="Yes","Left","Active")</f>
        <v>Active</v>
      </c>
      <c r="AC1798" s="5" t="str">
        <f>_xlfn.IFS(tbl_HRMaster[[#This Row],[Age]]&lt;25,"Under 25",tbl_HRMaster[[#This Row],[Age]]&lt;35,"25-34",tbl_HRMaster[[#This Row],[Age]]&lt;45,"35-44",tbl_HRMaster[[#This Row],[Age]]&lt;55,"45-54",TRUE,"Above 54")</f>
        <v>25-34</v>
      </c>
      <c r="AD1798" s="5" t="str">
        <f>_xlfn.IFS(
tbl_HRMaster[[#This Row],[YearsAtCompany]]&lt;2,"&lt; 2 Years",
tbl_HRMaster[[#This Row],[YearsAtCompany]]&lt;5,"2-4 Years",
tbl_HRMaster[[#This Row],[YearsAtCompany]]&lt;10,"5-9 Years",
TRUE,"10+ Years"
)</f>
        <v>2-4 Years</v>
      </c>
      <c r="AE1798" s="5">
        <f>IF(tbl_HRMaster[[#This Row],[Attrition]]="Yes",1,0)</f>
        <v>0</v>
      </c>
    </row>
    <row r="1799" spans="1:31" x14ac:dyDescent="0.25">
      <c r="A1799">
        <v>38</v>
      </c>
      <c r="B1799" t="s">
        <v>21</v>
      </c>
      <c r="C1799" t="s">
        <v>22</v>
      </c>
      <c r="D1799" t="s">
        <v>23</v>
      </c>
      <c r="E1799">
        <v>22</v>
      </c>
      <c r="F1799">
        <v>2</v>
      </c>
      <c r="G1799" t="s">
        <v>38</v>
      </c>
      <c r="H1799">
        <v>385</v>
      </c>
      <c r="I1799" t="s">
        <v>34</v>
      </c>
      <c r="J1799">
        <v>1</v>
      </c>
      <c r="K1799" t="s">
        <v>35</v>
      </c>
      <c r="L1799" t="s">
        <v>27</v>
      </c>
      <c r="M1799">
        <v>137340</v>
      </c>
      <c r="N1799">
        <v>0</v>
      </c>
      <c r="O1799">
        <v>13</v>
      </c>
      <c r="P1799">
        <v>0</v>
      </c>
      <c r="Q1799">
        <v>3</v>
      </c>
      <c r="R1799">
        <v>3</v>
      </c>
      <c r="S1799">
        <v>2</v>
      </c>
      <c r="T1799">
        <v>1</v>
      </c>
      <c r="U1799">
        <v>2</v>
      </c>
      <c r="V1799">
        <f>COUNTIF(tbl_HRMaster[EmployeeID],tbl_HRMaster[[#This Row],[EmployeeID]])</f>
        <v>1</v>
      </c>
      <c r="W1799">
        <f>IFERROR(INDEX(tbl_EmployeeSurvey[EnvironmentSatisfaction],MATCH(tbl_HRMaster[[#This Row],[EmployeeID]],tbl_EmployeeSurvey[EmployeeID],0)),"Not Found")</f>
        <v>2</v>
      </c>
      <c r="X1799">
        <f>IFERROR(INDEX(tbl_EmployeeSurvey[JobSatisfaction],MATCH(tbl_HRMaster[[#This Row],[EmployeeID]],tbl_EmployeeSurvey[EmployeeID],0)),"Not Found")</f>
        <v>2</v>
      </c>
      <c r="Y1799" s="5">
        <f>IFERROR(INDEX(tbl_EmployeeSurvey[WorkLifeBalance],MATCH(tbl_HRMaster[[#This Row],[EmployeeID]],tbl_EmployeeSurvey[EmployeeID],0)),"Not Found")</f>
        <v>3</v>
      </c>
      <c r="Z1799" s="5">
        <f>IFERROR(VLOOKUP(tbl_HRMaster[[#This Row],[EmployeeID]],tbl_ManagerSurvey[[EmployeeID]:[PerformanceRating]],2,FALSE),"Not Found")</f>
        <v>4</v>
      </c>
      <c r="AA1799" s="5">
        <f>IFERROR(VLOOKUP(tbl_HRMaster[[#This Row],[EmployeeID]],tbl_ManagerSurvey[[EmployeeID]:[PerformanceRating]],3,FALSE),"Not Found")</f>
        <v>3</v>
      </c>
      <c r="AB1799" s="5" t="str">
        <f>IF(tbl_HRMaster[[#This Row],[Attrition]]="Yes","Left","Active")</f>
        <v>Active</v>
      </c>
      <c r="AC1799" s="5" t="str">
        <f>_xlfn.IFS(tbl_HRMaster[[#This Row],[Age]]&lt;25,"Under 25",tbl_HRMaster[[#This Row],[Age]]&lt;35,"25-34",tbl_HRMaster[[#This Row],[Age]]&lt;45,"35-44",tbl_HRMaster[[#This Row],[Age]]&lt;55,"45-54",TRUE,"Above 54")</f>
        <v>35-44</v>
      </c>
      <c r="AD1799" s="5" t="str">
        <f>_xlfn.IFS(
tbl_HRMaster[[#This Row],[YearsAtCompany]]&lt;2,"&lt; 2 Years",
tbl_HRMaster[[#This Row],[YearsAtCompany]]&lt;5,"2-4 Years",
tbl_HRMaster[[#This Row],[YearsAtCompany]]&lt;10,"5-9 Years",
TRUE,"10+ Years"
)</f>
        <v>2-4 Years</v>
      </c>
      <c r="AE1799" s="5">
        <f>IF(tbl_HRMaster[[#This Row],[Attrition]]="Yes",1,0)</f>
        <v>0</v>
      </c>
    </row>
    <row r="1800" spans="1:31" x14ac:dyDescent="0.25">
      <c r="A1800">
        <v>38</v>
      </c>
      <c r="B1800" t="s">
        <v>21</v>
      </c>
      <c r="C1800" t="s">
        <v>22</v>
      </c>
      <c r="D1800" t="s">
        <v>23</v>
      </c>
      <c r="E1800">
        <v>22</v>
      </c>
      <c r="F1800">
        <v>2</v>
      </c>
      <c r="G1800" t="s">
        <v>38</v>
      </c>
      <c r="H1800">
        <v>1855</v>
      </c>
      <c r="I1800" t="s">
        <v>34</v>
      </c>
      <c r="J1800">
        <v>1</v>
      </c>
      <c r="K1800" t="s">
        <v>35</v>
      </c>
      <c r="L1800" t="s">
        <v>27</v>
      </c>
      <c r="M1800">
        <v>137340</v>
      </c>
      <c r="N1800">
        <v>0</v>
      </c>
      <c r="O1800">
        <v>13</v>
      </c>
      <c r="P1800">
        <v>0</v>
      </c>
      <c r="Q1800">
        <v>3</v>
      </c>
      <c r="R1800">
        <v>3</v>
      </c>
      <c r="S1800">
        <v>2</v>
      </c>
      <c r="T1800">
        <v>1</v>
      </c>
      <c r="U1800">
        <v>2</v>
      </c>
      <c r="V1800">
        <f>COUNTIF(tbl_HRMaster[EmployeeID],tbl_HRMaster[[#This Row],[EmployeeID]])</f>
        <v>1</v>
      </c>
      <c r="W1800">
        <f>IFERROR(INDEX(tbl_EmployeeSurvey[EnvironmentSatisfaction],MATCH(tbl_HRMaster[[#This Row],[EmployeeID]],tbl_EmployeeSurvey[EmployeeID],0)),"Not Found")</f>
        <v>2</v>
      </c>
      <c r="X1800">
        <f>IFERROR(INDEX(tbl_EmployeeSurvey[JobSatisfaction],MATCH(tbl_HRMaster[[#This Row],[EmployeeID]],tbl_EmployeeSurvey[EmployeeID],0)),"Not Found")</f>
        <v>2</v>
      </c>
      <c r="Y1800" s="5">
        <f>IFERROR(INDEX(tbl_EmployeeSurvey[WorkLifeBalance],MATCH(tbl_HRMaster[[#This Row],[EmployeeID]],tbl_EmployeeSurvey[EmployeeID],0)),"Not Found")</f>
        <v>3</v>
      </c>
      <c r="Z1800" s="5">
        <f>IFERROR(VLOOKUP(tbl_HRMaster[[#This Row],[EmployeeID]],tbl_ManagerSurvey[[EmployeeID]:[PerformanceRating]],2,FALSE),"Not Found")</f>
        <v>4</v>
      </c>
      <c r="AA1800" s="5">
        <f>IFERROR(VLOOKUP(tbl_HRMaster[[#This Row],[EmployeeID]],tbl_ManagerSurvey[[EmployeeID]:[PerformanceRating]],3,FALSE),"Not Found")</f>
        <v>3</v>
      </c>
      <c r="AB1800" s="5" t="str">
        <f>IF(tbl_HRMaster[[#This Row],[Attrition]]="Yes","Left","Active")</f>
        <v>Active</v>
      </c>
      <c r="AC1800" s="5" t="str">
        <f>_xlfn.IFS(tbl_HRMaster[[#This Row],[Age]]&lt;25,"Under 25",tbl_HRMaster[[#This Row],[Age]]&lt;35,"25-34",tbl_HRMaster[[#This Row],[Age]]&lt;45,"35-44",tbl_HRMaster[[#This Row],[Age]]&lt;55,"45-54",TRUE,"Above 54")</f>
        <v>35-44</v>
      </c>
      <c r="AD1800" s="5" t="str">
        <f>_xlfn.IFS(
tbl_HRMaster[[#This Row],[YearsAtCompany]]&lt;2,"&lt; 2 Years",
tbl_HRMaster[[#This Row],[YearsAtCompany]]&lt;5,"2-4 Years",
tbl_HRMaster[[#This Row],[YearsAtCompany]]&lt;10,"5-9 Years",
TRUE,"10+ Years"
)</f>
        <v>2-4 Years</v>
      </c>
      <c r="AE1800" s="5">
        <f>IF(tbl_HRMaster[[#This Row],[Attrition]]="Yes",1,0)</f>
        <v>0</v>
      </c>
    </row>
    <row r="1801" spans="1:31" x14ac:dyDescent="0.25">
      <c r="A1801">
        <v>38</v>
      </c>
      <c r="B1801" t="s">
        <v>21</v>
      </c>
      <c r="C1801" t="s">
        <v>22</v>
      </c>
      <c r="D1801" t="s">
        <v>23</v>
      </c>
      <c r="E1801">
        <v>22</v>
      </c>
      <c r="F1801">
        <v>2</v>
      </c>
      <c r="G1801" t="s">
        <v>38</v>
      </c>
      <c r="H1801">
        <v>3325</v>
      </c>
      <c r="I1801" t="s">
        <v>34</v>
      </c>
      <c r="J1801">
        <v>1</v>
      </c>
      <c r="K1801" t="s">
        <v>35</v>
      </c>
      <c r="L1801" t="s">
        <v>27</v>
      </c>
      <c r="M1801">
        <v>137340</v>
      </c>
      <c r="N1801">
        <v>0</v>
      </c>
      <c r="O1801">
        <v>13</v>
      </c>
      <c r="P1801">
        <v>0</v>
      </c>
      <c r="Q1801">
        <v>3</v>
      </c>
      <c r="R1801">
        <v>3</v>
      </c>
      <c r="S1801">
        <v>2</v>
      </c>
      <c r="T1801">
        <v>1</v>
      </c>
      <c r="U1801">
        <v>2</v>
      </c>
      <c r="V1801">
        <f>COUNTIF(tbl_HRMaster[EmployeeID],tbl_HRMaster[[#This Row],[EmployeeID]])</f>
        <v>1</v>
      </c>
      <c r="W1801">
        <f>IFERROR(INDEX(tbl_EmployeeSurvey[EnvironmentSatisfaction],MATCH(tbl_HRMaster[[#This Row],[EmployeeID]],tbl_EmployeeSurvey[EmployeeID],0)),"Not Found")</f>
        <v>2</v>
      </c>
      <c r="X1801">
        <f>IFERROR(INDEX(tbl_EmployeeSurvey[JobSatisfaction],MATCH(tbl_HRMaster[[#This Row],[EmployeeID]],tbl_EmployeeSurvey[EmployeeID],0)),"Not Found")</f>
        <v>2</v>
      </c>
      <c r="Y1801" s="5">
        <f>IFERROR(INDEX(tbl_EmployeeSurvey[WorkLifeBalance],MATCH(tbl_HRMaster[[#This Row],[EmployeeID]],tbl_EmployeeSurvey[EmployeeID],0)),"Not Found")</f>
        <v>3</v>
      </c>
      <c r="Z1801" s="5">
        <f>IFERROR(VLOOKUP(tbl_HRMaster[[#This Row],[EmployeeID]],tbl_ManagerSurvey[[EmployeeID]:[PerformanceRating]],2,FALSE),"Not Found")</f>
        <v>4</v>
      </c>
      <c r="AA1801" s="5">
        <f>IFERROR(VLOOKUP(tbl_HRMaster[[#This Row],[EmployeeID]],tbl_ManagerSurvey[[EmployeeID]:[PerformanceRating]],3,FALSE),"Not Found")</f>
        <v>3</v>
      </c>
      <c r="AB1801" s="5" t="str">
        <f>IF(tbl_HRMaster[[#This Row],[Attrition]]="Yes","Left","Active")</f>
        <v>Active</v>
      </c>
      <c r="AC1801" s="5" t="str">
        <f>_xlfn.IFS(tbl_HRMaster[[#This Row],[Age]]&lt;25,"Under 25",tbl_HRMaster[[#This Row],[Age]]&lt;35,"25-34",tbl_HRMaster[[#This Row],[Age]]&lt;45,"35-44",tbl_HRMaster[[#This Row],[Age]]&lt;55,"45-54",TRUE,"Above 54")</f>
        <v>35-44</v>
      </c>
      <c r="AD1801" s="5" t="str">
        <f>_xlfn.IFS(
tbl_HRMaster[[#This Row],[YearsAtCompany]]&lt;2,"&lt; 2 Years",
tbl_HRMaster[[#This Row],[YearsAtCompany]]&lt;5,"2-4 Years",
tbl_HRMaster[[#This Row],[YearsAtCompany]]&lt;10,"5-9 Years",
TRUE,"10+ Years"
)</f>
        <v>2-4 Years</v>
      </c>
      <c r="AE1801" s="5">
        <f>IF(tbl_HRMaster[[#This Row],[Attrition]]="Yes",1,0)</f>
        <v>0</v>
      </c>
    </row>
    <row r="1802" spans="1:31" x14ac:dyDescent="0.25">
      <c r="A1802">
        <v>34</v>
      </c>
      <c r="B1802" t="s">
        <v>28</v>
      </c>
      <c r="C1802" t="s">
        <v>29</v>
      </c>
      <c r="D1802" t="s">
        <v>30</v>
      </c>
      <c r="E1802">
        <v>5</v>
      </c>
      <c r="F1802">
        <v>3</v>
      </c>
      <c r="G1802" t="s">
        <v>38</v>
      </c>
      <c r="H1802">
        <v>158</v>
      </c>
      <c r="I1802" t="s">
        <v>34</v>
      </c>
      <c r="J1802">
        <v>2</v>
      </c>
      <c r="K1802" t="s">
        <v>31</v>
      </c>
      <c r="L1802" t="s">
        <v>41</v>
      </c>
      <c r="M1802">
        <v>137440</v>
      </c>
      <c r="N1802">
        <v>0</v>
      </c>
      <c r="O1802">
        <v>20</v>
      </c>
      <c r="P1802">
        <v>1</v>
      </c>
      <c r="Q1802">
        <v>3</v>
      </c>
      <c r="R1802">
        <v>3</v>
      </c>
      <c r="S1802">
        <v>2</v>
      </c>
      <c r="T1802">
        <v>1</v>
      </c>
      <c r="U1802">
        <v>0</v>
      </c>
      <c r="V1802">
        <f>COUNTIF(tbl_HRMaster[EmployeeID],tbl_HRMaster[[#This Row],[EmployeeID]])</f>
        <v>1</v>
      </c>
      <c r="W1802">
        <f>IFERROR(INDEX(tbl_EmployeeSurvey[EnvironmentSatisfaction],MATCH(tbl_HRMaster[[#This Row],[EmployeeID]],tbl_EmployeeSurvey[EmployeeID],0)),"Not Found")</f>
        <v>4</v>
      </c>
      <c r="X1802">
        <f>IFERROR(INDEX(tbl_EmployeeSurvey[JobSatisfaction],MATCH(tbl_HRMaster[[#This Row],[EmployeeID]],tbl_EmployeeSurvey[EmployeeID],0)),"Not Found")</f>
        <v>3</v>
      </c>
      <c r="Y1802" s="5">
        <f>IFERROR(INDEX(tbl_EmployeeSurvey[WorkLifeBalance],MATCH(tbl_HRMaster[[#This Row],[EmployeeID]],tbl_EmployeeSurvey[EmployeeID],0)),"Not Found")</f>
        <v>2</v>
      </c>
      <c r="Z1802" s="5">
        <f>IFERROR(VLOOKUP(tbl_HRMaster[[#This Row],[EmployeeID]],tbl_ManagerSurvey[[EmployeeID]:[PerformanceRating]],2,FALSE),"Not Found")</f>
        <v>3</v>
      </c>
      <c r="AA1802" s="5">
        <f>IFERROR(VLOOKUP(tbl_HRMaster[[#This Row],[EmployeeID]],tbl_ManagerSurvey[[EmployeeID]:[PerformanceRating]],3,FALSE),"Not Found")</f>
        <v>4</v>
      </c>
      <c r="AB1802" s="5" t="str">
        <f>IF(tbl_HRMaster[[#This Row],[Attrition]]="Yes","Left","Active")</f>
        <v>Left</v>
      </c>
      <c r="AC1802" s="5" t="str">
        <f>_xlfn.IFS(tbl_HRMaster[[#This Row],[Age]]&lt;25,"Under 25",tbl_HRMaster[[#This Row],[Age]]&lt;35,"25-34",tbl_HRMaster[[#This Row],[Age]]&lt;45,"35-44",tbl_HRMaster[[#This Row],[Age]]&lt;55,"45-54",TRUE,"Above 54")</f>
        <v>25-34</v>
      </c>
      <c r="AD1802" s="5" t="str">
        <f>_xlfn.IFS(
tbl_HRMaster[[#This Row],[YearsAtCompany]]&lt;2,"&lt; 2 Years",
tbl_HRMaster[[#This Row],[YearsAtCompany]]&lt;5,"2-4 Years",
tbl_HRMaster[[#This Row],[YearsAtCompany]]&lt;10,"5-9 Years",
TRUE,"10+ Years"
)</f>
        <v>2-4 Years</v>
      </c>
      <c r="AE1802" s="5">
        <f>IF(tbl_HRMaster[[#This Row],[Attrition]]="Yes",1,0)</f>
        <v>1</v>
      </c>
    </row>
    <row r="1803" spans="1:31" x14ac:dyDescent="0.25">
      <c r="A1803">
        <v>34</v>
      </c>
      <c r="B1803" t="s">
        <v>28</v>
      </c>
      <c r="C1803" t="s">
        <v>29</v>
      </c>
      <c r="D1803" t="s">
        <v>30</v>
      </c>
      <c r="E1803">
        <v>5</v>
      </c>
      <c r="F1803">
        <v>3</v>
      </c>
      <c r="G1803" t="s">
        <v>38</v>
      </c>
      <c r="H1803">
        <v>1628</v>
      </c>
      <c r="I1803" t="s">
        <v>34</v>
      </c>
      <c r="J1803">
        <v>2</v>
      </c>
      <c r="K1803" t="s">
        <v>31</v>
      </c>
      <c r="L1803" t="s">
        <v>41</v>
      </c>
      <c r="M1803">
        <v>137440</v>
      </c>
      <c r="N1803">
        <v>0</v>
      </c>
      <c r="O1803">
        <v>20</v>
      </c>
      <c r="P1803">
        <v>1</v>
      </c>
      <c r="Q1803">
        <v>3</v>
      </c>
      <c r="R1803">
        <v>3</v>
      </c>
      <c r="S1803">
        <v>2</v>
      </c>
      <c r="T1803">
        <v>1</v>
      </c>
      <c r="U1803">
        <v>0</v>
      </c>
      <c r="V1803">
        <f>COUNTIF(tbl_HRMaster[EmployeeID],tbl_HRMaster[[#This Row],[EmployeeID]])</f>
        <v>1</v>
      </c>
      <c r="W1803">
        <f>IFERROR(INDEX(tbl_EmployeeSurvey[EnvironmentSatisfaction],MATCH(tbl_HRMaster[[#This Row],[EmployeeID]],tbl_EmployeeSurvey[EmployeeID],0)),"Not Found")</f>
        <v>4</v>
      </c>
      <c r="X1803">
        <f>IFERROR(INDEX(tbl_EmployeeSurvey[JobSatisfaction],MATCH(tbl_HRMaster[[#This Row],[EmployeeID]],tbl_EmployeeSurvey[EmployeeID],0)),"Not Found")</f>
        <v>3</v>
      </c>
      <c r="Y1803" s="5">
        <f>IFERROR(INDEX(tbl_EmployeeSurvey[WorkLifeBalance],MATCH(tbl_HRMaster[[#This Row],[EmployeeID]],tbl_EmployeeSurvey[EmployeeID],0)),"Not Found")</f>
        <v>2</v>
      </c>
      <c r="Z1803" s="5">
        <f>IFERROR(VLOOKUP(tbl_HRMaster[[#This Row],[EmployeeID]],tbl_ManagerSurvey[[EmployeeID]:[PerformanceRating]],2,FALSE),"Not Found")</f>
        <v>3</v>
      </c>
      <c r="AA1803" s="5">
        <f>IFERROR(VLOOKUP(tbl_HRMaster[[#This Row],[EmployeeID]],tbl_ManagerSurvey[[EmployeeID]:[PerformanceRating]],3,FALSE),"Not Found")</f>
        <v>4</v>
      </c>
      <c r="AB1803" s="5" t="str">
        <f>IF(tbl_HRMaster[[#This Row],[Attrition]]="Yes","Left","Active")</f>
        <v>Left</v>
      </c>
      <c r="AC1803" s="5" t="str">
        <f>_xlfn.IFS(tbl_HRMaster[[#This Row],[Age]]&lt;25,"Under 25",tbl_HRMaster[[#This Row],[Age]]&lt;35,"25-34",tbl_HRMaster[[#This Row],[Age]]&lt;45,"35-44",tbl_HRMaster[[#This Row],[Age]]&lt;55,"45-54",TRUE,"Above 54")</f>
        <v>25-34</v>
      </c>
      <c r="AD1803" s="5" t="str">
        <f>_xlfn.IFS(
tbl_HRMaster[[#This Row],[YearsAtCompany]]&lt;2,"&lt; 2 Years",
tbl_HRMaster[[#This Row],[YearsAtCompany]]&lt;5,"2-4 Years",
tbl_HRMaster[[#This Row],[YearsAtCompany]]&lt;10,"5-9 Years",
TRUE,"10+ Years"
)</f>
        <v>2-4 Years</v>
      </c>
      <c r="AE1803" s="5">
        <f>IF(tbl_HRMaster[[#This Row],[Attrition]]="Yes",1,0)</f>
        <v>1</v>
      </c>
    </row>
    <row r="1804" spans="1:31" x14ac:dyDescent="0.25">
      <c r="A1804">
        <v>34</v>
      </c>
      <c r="B1804" t="s">
        <v>28</v>
      </c>
      <c r="C1804" t="s">
        <v>29</v>
      </c>
      <c r="D1804" t="s">
        <v>30</v>
      </c>
      <c r="E1804">
        <v>5</v>
      </c>
      <c r="F1804">
        <v>3</v>
      </c>
      <c r="G1804" t="s">
        <v>38</v>
      </c>
      <c r="H1804">
        <v>3098</v>
      </c>
      <c r="I1804" t="s">
        <v>34</v>
      </c>
      <c r="J1804">
        <v>2</v>
      </c>
      <c r="K1804" t="s">
        <v>31</v>
      </c>
      <c r="L1804" t="s">
        <v>41</v>
      </c>
      <c r="M1804">
        <v>137440</v>
      </c>
      <c r="N1804">
        <v>0</v>
      </c>
      <c r="O1804">
        <v>20</v>
      </c>
      <c r="P1804">
        <v>1</v>
      </c>
      <c r="Q1804">
        <v>3</v>
      </c>
      <c r="R1804">
        <v>3</v>
      </c>
      <c r="S1804">
        <v>2</v>
      </c>
      <c r="T1804">
        <v>1</v>
      </c>
      <c r="U1804">
        <v>0</v>
      </c>
      <c r="V1804">
        <f>COUNTIF(tbl_HRMaster[EmployeeID],tbl_HRMaster[[#This Row],[EmployeeID]])</f>
        <v>1</v>
      </c>
      <c r="W1804">
        <f>IFERROR(INDEX(tbl_EmployeeSurvey[EnvironmentSatisfaction],MATCH(tbl_HRMaster[[#This Row],[EmployeeID]],tbl_EmployeeSurvey[EmployeeID],0)),"Not Found")</f>
        <v>4</v>
      </c>
      <c r="X1804">
        <f>IFERROR(INDEX(tbl_EmployeeSurvey[JobSatisfaction],MATCH(tbl_HRMaster[[#This Row],[EmployeeID]],tbl_EmployeeSurvey[EmployeeID],0)),"Not Found")</f>
        <v>3</v>
      </c>
      <c r="Y1804" s="5">
        <f>IFERROR(INDEX(tbl_EmployeeSurvey[WorkLifeBalance],MATCH(tbl_HRMaster[[#This Row],[EmployeeID]],tbl_EmployeeSurvey[EmployeeID],0)),"Not Found")</f>
        <v>2</v>
      </c>
      <c r="Z1804" s="5">
        <f>IFERROR(VLOOKUP(tbl_HRMaster[[#This Row],[EmployeeID]],tbl_ManagerSurvey[[EmployeeID]:[PerformanceRating]],2,FALSE),"Not Found")</f>
        <v>3</v>
      </c>
      <c r="AA1804" s="5">
        <f>IFERROR(VLOOKUP(tbl_HRMaster[[#This Row],[EmployeeID]],tbl_ManagerSurvey[[EmployeeID]:[PerformanceRating]],3,FALSE),"Not Found")</f>
        <v>4</v>
      </c>
      <c r="AB1804" s="5" t="str">
        <f>IF(tbl_HRMaster[[#This Row],[Attrition]]="Yes","Left","Active")</f>
        <v>Left</v>
      </c>
      <c r="AC1804" s="5" t="str">
        <f>_xlfn.IFS(tbl_HRMaster[[#This Row],[Age]]&lt;25,"Under 25",tbl_HRMaster[[#This Row],[Age]]&lt;35,"25-34",tbl_HRMaster[[#This Row],[Age]]&lt;45,"35-44",tbl_HRMaster[[#This Row],[Age]]&lt;55,"45-54",TRUE,"Above 54")</f>
        <v>25-34</v>
      </c>
      <c r="AD1804" s="5" t="str">
        <f>_xlfn.IFS(
tbl_HRMaster[[#This Row],[YearsAtCompany]]&lt;2,"&lt; 2 Years",
tbl_HRMaster[[#This Row],[YearsAtCompany]]&lt;5,"2-4 Years",
tbl_HRMaster[[#This Row],[YearsAtCompany]]&lt;10,"5-9 Years",
TRUE,"10+ Years"
)</f>
        <v>2-4 Years</v>
      </c>
      <c r="AE1804" s="5">
        <f>IF(tbl_HRMaster[[#This Row],[Attrition]]="Yes",1,0)</f>
        <v>1</v>
      </c>
    </row>
    <row r="1805" spans="1:31" x14ac:dyDescent="0.25">
      <c r="A1805">
        <v>22</v>
      </c>
      <c r="B1805" t="s">
        <v>28</v>
      </c>
      <c r="C1805" t="s">
        <v>29</v>
      </c>
      <c r="D1805" t="s">
        <v>30</v>
      </c>
      <c r="E1805">
        <v>7</v>
      </c>
      <c r="F1805">
        <v>3</v>
      </c>
      <c r="G1805" t="s">
        <v>38</v>
      </c>
      <c r="H1805">
        <v>186</v>
      </c>
      <c r="I1805" t="s">
        <v>25</v>
      </c>
      <c r="J1805">
        <v>2</v>
      </c>
      <c r="K1805" t="s">
        <v>40</v>
      </c>
      <c r="L1805" t="s">
        <v>32</v>
      </c>
      <c r="M1805">
        <v>37850</v>
      </c>
      <c r="N1805">
        <v>5</v>
      </c>
      <c r="O1805">
        <v>13</v>
      </c>
      <c r="P1805">
        <v>2</v>
      </c>
      <c r="Q1805">
        <v>4</v>
      </c>
      <c r="R1805">
        <v>2</v>
      </c>
      <c r="S1805">
        <v>2</v>
      </c>
      <c r="T1805">
        <v>1</v>
      </c>
      <c r="U1805">
        <v>2</v>
      </c>
      <c r="V1805">
        <f>COUNTIF(tbl_HRMaster[EmployeeID],tbl_HRMaster[[#This Row],[EmployeeID]])</f>
        <v>1</v>
      </c>
      <c r="W1805">
        <f>IFERROR(INDEX(tbl_EmployeeSurvey[EnvironmentSatisfaction],MATCH(tbl_HRMaster[[#This Row],[EmployeeID]],tbl_EmployeeSurvey[EmployeeID],0)),"Not Found")</f>
        <v>3</v>
      </c>
      <c r="X1805">
        <f>IFERROR(INDEX(tbl_EmployeeSurvey[JobSatisfaction],MATCH(tbl_HRMaster[[#This Row],[EmployeeID]],tbl_EmployeeSurvey[EmployeeID],0)),"Not Found")</f>
        <v>3</v>
      </c>
      <c r="Y1805" s="5">
        <f>IFERROR(INDEX(tbl_EmployeeSurvey[WorkLifeBalance],MATCH(tbl_HRMaster[[#This Row],[EmployeeID]],tbl_EmployeeSurvey[EmployeeID],0)),"Not Found")</f>
        <v>3</v>
      </c>
      <c r="Z1805" s="5">
        <f>IFERROR(VLOOKUP(tbl_HRMaster[[#This Row],[EmployeeID]],tbl_ManagerSurvey[[EmployeeID]:[PerformanceRating]],2,FALSE),"Not Found")</f>
        <v>3</v>
      </c>
      <c r="AA1805" s="5">
        <f>IFERROR(VLOOKUP(tbl_HRMaster[[#This Row],[EmployeeID]],tbl_ManagerSurvey[[EmployeeID]:[PerformanceRating]],3,FALSE),"Not Found")</f>
        <v>3</v>
      </c>
      <c r="AB1805" s="5" t="str">
        <f>IF(tbl_HRMaster[[#This Row],[Attrition]]="Yes","Left","Active")</f>
        <v>Left</v>
      </c>
      <c r="AC1805" s="5" t="str">
        <f>_xlfn.IFS(tbl_HRMaster[[#This Row],[Age]]&lt;25,"Under 25",tbl_HRMaster[[#This Row],[Age]]&lt;35,"25-34",tbl_HRMaster[[#This Row],[Age]]&lt;45,"35-44",tbl_HRMaster[[#This Row],[Age]]&lt;55,"45-54",TRUE,"Above 54")</f>
        <v>Under 25</v>
      </c>
      <c r="AD1805" s="5" t="str">
        <f>_xlfn.IFS(
tbl_HRMaster[[#This Row],[YearsAtCompany]]&lt;2,"&lt; 2 Years",
tbl_HRMaster[[#This Row],[YearsAtCompany]]&lt;5,"2-4 Years",
tbl_HRMaster[[#This Row],[YearsAtCompany]]&lt;10,"5-9 Years",
TRUE,"10+ Years"
)</f>
        <v>2-4 Years</v>
      </c>
      <c r="AE1805" s="5">
        <f>IF(tbl_HRMaster[[#This Row],[Attrition]]="Yes",1,0)</f>
        <v>1</v>
      </c>
    </row>
    <row r="1806" spans="1:31" x14ac:dyDescent="0.25">
      <c r="A1806">
        <v>22</v>
      </c>
      <c r="B1806" t="s">
        <v>28</v>
      </c>
      <c r="C1806" t="s">
        <v>29</v>
      </c>
      <c r="D1806" t="s">
        <v>30</v>
      </c>
      <c r="E1806">
        <v>7</v>
      </c>
      <c r="F1806">
        <v>3</v>
      </c>
      <c r="G1806" t="s">
        <v>38</v>
      </c>
      <c r="H1806">
        <v>1656</v>
      </c>
      <c r="I1806" t="s">
        <v>25</v>
      </c>
      <c r="J1806">
        <v>2</v>
      </c>
      <c r="K1806" t="s">
        <v>40</v>
      </c>
      <c r="L1806" t="s">
        <v>32</v>
      </c>
      <c r="M1806">
        <v>37850</v>
      </c>
      <c r="N1806">
        <v>5</v>
      </c>
      <c r="O1806">
        <v>13</v>
      </c>
      <c r="P1806">
        <v>2</v>
      </c>
      <c r="Q1806">
        <v>4</v>
      </c>
      <c r="R1806">
        <v>2</v>
      </c>
      <c r="S1806">
        <v>2</v>
      </c>
      <c r="T1806">
        <v>1</v>
      </c>
      <c r="U1806">
        <v>2</v>
      </c>
      <c r="V1806">
        <f>COUNTIF(tbl_HRMaster[EmployeeID],tbl_HRMaster[[#This Row],[EmployeeID]])</f>
        <v>1</v>
      </c>
      <c r="W1806">
        <f>IFERROR(INDEX(tbl_EmployeeSurvey[EnvironmentSatisfaction],MATCH(tbl_HRMaster[[#This Row],[EmployeeID]],tbl_EmployeeSurvey[EmployeeID],0)),"Not Found")</f>
        <v>3</v>
      </c>
      <c r="X1806">
        <f>IFERROR(INDEX(tbl_EmployeeSurvey[JobSatisfaction],MATCH(tbl_HRMaster[[#This Row],[EmployeeID]],tbl_EmployeeSurvey[EmployeeID],0)),"Not Found")</f>
        <v>3</v>
      </c>
      <c r="Y1806" s="5">
        <f>IFERROR(INDEX(tbl_EmployeeSurvey[WorkLifeBalance],MATCH(tbl_HRMaster[[#This Row],[EmployeeID]],tbl_EmployeeSurvey[EmployeeID],0)),"Not Found")</f>
        <v>3</v>
      </c>
      <c r="Z1806" s="5">
        <f>IFERROR(VLOOKUP(tbl_HRMaster[[#This Row],[EmployeeID]],tbl_ManagerSurvey[[EmployeeID]:[PerformanceRating]],2,FALSE),"Not Found")</f>
        <v>3</v>
      </c>
      <c r="AA1806" s="5">
        <f>IFERROR(VLOOKUP(tbl_HRMaster[[#This Row],[EmployeeID]],tbl_ManagerSurvey[[EmployeeID]:[PerformanceRating]],3,FALSE),"Not Found")</f>
        <v>3</v>
      </c>
      <c r="AB1806" s="5" t="str">
        <f>IF(tbl_HRMaster[[#This Row],[Attrition]]="Yes","Left","Active")</f>
        <v>Left</v>
      </c>
      <c r="AC1806" s="5" t="str">
        <f>_xlfn.IFS(tbl_HRMaster[[#This Row],[Age]]&lt;25,"Under 25",tbl_HRMaster[[#This Row],[Age]]&lt;35,"25-34",tbl_HRMaster[[#This Row],[Age]]&lt;45,"35-44",tbl_HRMaster[[#This Row],[Age]]&lt;55,"45-54",TRUE,"Above 54")</f>
        <v>Under 25</v>
      </c>
      <c r="AD1806" s="5" t="str">
        <f>_xlfn.IFS(
tbl_HRMaster[[#This Row],[YearsAtCompany]]&lt;2,"&lt; 2 Years",
tbl_HRMaster[[#This Row],[YearsAtCompany]]&lt;5,"2-4 Years",
tbl_HRMaster[[#This Row],[YearsAtCompany]]&lt;10,"5-9 Years",
TRUE,"10+ Years"
)</f>
        <v>2-4 Years</v>
      </c>
      <c r="AE1806" s="5">
        <f>IF(tbl_HRMaster[[#This Row],[Attrition]]="Yes",1,0)</f>
        <v>1</v>
      </c>
    </row>
    <row r="1807" spans="1:31" x14ac:dyDescent="0.25">
      <c r="A1807">
        <v>22</v>
      </c>
      <c r="B1807" t="s">
        <v>28</v>
      </c>
      <c r="C1807" t="s">
        <v>29</v>
      </c>
      <c r="D1807" t="s">
        <v>30</v>
      </c>
      <c r="E1807">
        <v>7</v>
      </c>
      <c r="F1807">
        <v>3</v>
      </c>
      <c r="G1807" t="s">
        <v>38</v>
      </c>
      <c r="H1807">
        <v>3126</v>
      </c>
      <c r="I1807" t="s">
        <v>25</v>
      </c>
      <c r="J1807">
        <v>2</v>
      </c>
      <c r="K1807" t="s">
        <v>40</v>
      </c>
      <c r="L1807" t="s">
        <v>32</v>
      </c>
      <c r="M1807">
        <v>37850</v>
      </c>
      <c r="N1807">
        <v>5</v>
      </c>
      <c r="O1807">
        <v>13</v>
      </c>
      <c r="P1807">
        <v>2</v>
      </c>
      <c r="Q1807">
        <v>4</v>
      </c>
      <c r="R1807">
        <v>2</v>
      </c>
      <c r="S1807">
        <v>2</v>
      </c>
      <c r="T1807">
        <v>1</v>
      </c>
      <c r="U1807">
        <v>2</v>
      </c>
      <c r="V1807">
        <f>COUNTIF(tbl_HRMaster[EmployeeID],tbl_HRMaster[[#This Row],[EmployeeID]])</f>
        <v>1</v>
      </c>
      <c r="W1807">
        <f>IFERROR(INDEX(tbl_EmployeeSurvey[EnvironmentSatisfaction],MATCH(tbl_HRMaster[[#This Row],[EmployeeID]],tbl_EmployeeSurvey[EmployeeID],0)),"Not Found")</f>
        <v>3</v>
      </c>
      <c r="X1807">
        <f>IFERROR(INDEX(tbl_EmployeeSurvey[JobSatisfaction],MATCH(tbl_HRMaster[[#This Row],[EmployeeID]],tbl_EmployeeSurvey[EmployeeID],0)),"Not Found")</f>
        <v>3</v>
      </c>
      <c r="Y1807" s="5">
        <f>IFERROR(INDEX(tbl_EmployeeSurvey[WorkLifeBalance],MATCH(tbl_HRMaster[[#This Row],[EmployeeID]],tbl_EmployeeSurvey[EmployeeID],0)),"Not Found")</f>
        <v>3</v>
      </c>
      <c r="Z1807" s="5">
        <f>IFERROR(VLOOKUP(tbl_HRMaster[[#This Row],[EmployeeID]],tbl_ManagerSurvey[[EmployeeID]:[PerformanceRating]],2,FALSE),"Not Found")</f>
        <v>3</v>
      </c>
      <c r="AA1807" s="5">
        <f>IFERROR(VLOOKUP(tbl_HRMaster[[#This Row],[EmployeeID]],tbl_ManagerSurvey[[EmployeeID]:[PerformanceRating]],3,FALSE),"Not Found")</f>
        <v>3</v>
      </c>
      <c r="AB1807" s="5" t="str">
        <f>IF(tbl_HRMaster[[#This Row],[Attrition]]="Yes","Left","Active")</f>
        <v>Left</v>
      </c>
      <c r="AC1807" s="5" t="str">
        <f>_xlfn.IFS(tbl_HRMaster[[#This Row],[Age]]&lt;25,"Under 25",tbl_HRMaster[[#This Row],[Age]]&lt;35,"25-34",tbl_HRMaster[[#This Row],[Age]]&lt;45,"35-44",tbl_HRMaster[[#This Row],[Age]]&lt;55,"45-54",TRUE,"Above 54")</f>
        <v>Under 25</v>
      </c>
      <c r="AD1807" s="5" t="str">
        <f>_xlfn.IFS(
tbl_HRMaster[[#This Row],[YearsAtCompany]]&lt;2,"&lt; 2 Years",
tbl_HRMaster[[#This Row],[YearsAtCompany]]&lt;5,"2-4 Years",
tbl_HRMaster[[#This Row],[YearsAtCompany]]&lt;10,"5-9 Years",
TRUE,"10+ Years"
)</f>
        <v>2-4 Years</v>
      </c>
      <c r="AE1807" s="5">
        <f>IF(tbl_HRMaster[[#This Row],[Attrition]]="Yes",1,0)</f>
        <v>1</v>
      </c>
    </row>
    <row r="1808" spans="1:31" x14ac:dyDescent="0.25">
      <c r="A1808">
        <v>29</v>
      </c>
      <c r="B1808" t="s">
        <v>28</v>
      </c>
      <c r="C1808" t="s">
        <v>22</v>
      </c>
      <c r="D1808" t="s">
        <v>30</v>
      </c>
      <c r="E1808">
        <v>19</v>
      </c>
      <c r="F1808">
        <v>4</v>
      </c>
      <c r="G1808" t="s">
        <v>24</v>
      </c>
      <c r="H1808">
        <v>164</v>
      </c>
      <c r="I1808" t="s">
        <v>34</v>
      </c>
      <c r="J1808">
        <v>3</v>
      </c>
      <c r="K1808" t="s">
        <v>31</v>
      </c>
      <c r="L1808" t="s">
        <v>27</v>
      </c>
      <c r="M1808">
        <v>17900</v>
      </c>
      <c r="N1808">
        <v>5</v>
      </c>
      <c r="O1808">
        <v>16</v>
      </c>
      <c r="P1808">
        <v>1</v>
      </c>
      <c r="Q1808">
        <v>6</v>
      </c>
      <c r="R1808">
        <v>4</v>
      </c>
      <c r="S1808">
        <v>2</v>
      </c>
      <c r="T1808">
        <v>1</v>
      </c>
      <c r="U1808">
        <v>1</v>
      </c>
      <c r="V1808">
        <f>COUNTIF(tbl_HRMaster[EmployeeID],tbl_HRMaster[[#This Row],[EmployeeID]])</f>
        <v>1</v>
      </c>
      <c r="W1808">
        <f>IFERROR(INDEX(tbl_EmployeeSurvey[EnvironmentSatisfaction],MATCH(tbl_HRMaster[[#This Row],[EmployeeID]],tbl_EmployeeSurvey[EmployeeID],0)),"Not Found")</f>
        <v>3</v>
      </c>
      <c r="X1808">
        <f>IFERROR(INDEX(tbl_EmployeeSurvey[JobSatisfaction],MATCH(tbl_HRMaster[[#This Row],[EmployeeID]],tbl_EmployeeSurvey[EmployeeID],0)),"Not Found")</f>
        <v>2</v>
      </c>
      <c r="Y1808" s="5">
        <f>IFERROR(INDEX(tbl_EmployeeSurvey[WorkLifeBalance],MATCH(tbl_HRMaster[[#This Row],[EmployeeID]],tbl_EmployeeSurvey[EmployeeID],0)),"Not Found")</f>
        <v>4</v>
      </c>
      <c r="Z1808" s="5">
        <f>IFERROR(VLOOKUP(tbl_HRMaster[[#This Row],[EmployeeID]],tbl_ManagerSurvey[[EmployeeID]:[PerformanceRating]],2,FALSE),"Not Found")</f>
        <v>2</v>
      </c>
      <c r="AA1808" s="5">
        <f>IFERROR(VLOOKUP(tbl_HRMaster[[#This Row],[EmployeeID]],tbl_ManagerSurvey[[EmployeeID]:[PerformanceRating]],3,FALSE),"Not Found")</f>
        <v>3</v>
      </c>
      <c r="AB1808" s="5" t="str">
        <f>IF(tbl_HRMaster[[#This Row],[Attrition]]="Yes","Left","Active")</f>
        <v>Left</v>
      </c>
      <c r="AC1808" s="5" t="str">
        <f>_xlfn.IFS(tbl_HRMaster[[#This Row],[Age]]&lt;25,"Under 25",tbl_HRMaster[[#This Row],[Age]]&lt;35,"25-34",tbl_HRMaster[[#This Row],[Age]]&lt;45,"35-44",tbl_HRMaster[[#This Row],[Age]]&lt;55,"45-54",TRUE,"Above 54")</f>
        <v>25-34</v>
      </c>
      <c r="AD1808" s="5" t="str">
        <f>_xlfn.IFS(
tbl_HRMaster[[#This Row],[YearsAtCompany]]&lt;2,"&lt; 2 Years",
tbl_HRMaster[[#This Row],[YearsAtCompany]]&lt;5,"2-4 Years",
tbl_HRMaster[[#This Row],[YearsAtCompany]]&lt;10,"5-9 Years",
TRUE,"10+ Years"
)</f>
        <v>2-4 Years</v>
      </c>
      <c r="AE1808" s="5">
        <f>IF(tbl_HRMaster[[#This Row],[Attrition]]="Yes",1,0)</f>
        <v>1</v>
      </c>
    </row>
    <row r="1809" spans="1:31" x14ac:dyDescent="0.25">
      <c r="A1809">
        <v>29</v>
      </c>
      <c r="B1809" t="s">
        <v>28</v>
      </c>
      <c r="C1809" t="s">
        <v>22</v>
      </c>
      <c r="D1809" t="s">
        <v>30</v>
      </c>
      <c r="E1809">
        <v>19</v>
      </c>
      <c r="F1809">
        <v>4</v>
      </c>
      <c r="G1809" t="s">
        <v>24</v>
      </c>
      <c r="H1809">
        <v>1634</v>
      </c>
      <c r="I1809" t="s">
        <v>34</v>
      </c>
      <c r="J1809">
        <v>3</v>
      </c>
      <c r="K1809" t="s">
        <v>31</v>
      </c>
      <c r="L1809" t="s">
        <v>27</v>
      </c>
      <c r="M1809">
        <v>17900</v>
      </c>
      <c r="N1809">
        <v>5</v>
      </c>
      <c r="O1809">
        <v>16</v>
      </c>
      <c r="P1809">
        <v>1</v>
      </c>
      <c r="Q1809">
        <v>6</v>
      </c>
      <c r="R1809">
        <v>4</v>
      </c>
      <c r="S1809">
        <v>2</v>
      </c>
      <c r="T1809">
        <v>1</v>
      </c>
      <c r="U1809">
        <v>1</v>
      </c>
      <c r="V1809">
        <f>COUNTIF(tbl_HRMaster[EmployeeID],tbl_HRMaster[[#This Row],[EmployeeID]])</f>
        <v>1</v>
      </c>
      <c r="W1809">
        <f>IFERROR(INDEX(tbl_EmployeeSurvey[EnvironmentSatisfaction],MATCH(tbl_HRMaster[[#This Row],[EmployeeID]],tbl_EmployeeSurvey[EmployeeID],0)),"Not Found")</f>
        <v>3</v>
      </c>
      <c r="X1809">
        <f>IFERROR(INDEX(tbl_EmployeeSurvey[JobSatisfaction],MATCH(tbl_HRMaster[[#This Row],[EmployeeID]],tbl_EmployeeSurvey[EmployeeID],0)),"Not Found")</f>
        <v>2</v>
      </c>
      <c r="Y1809" s="5">
        <f>IFERROR(INDEX(tbl_EmployeeSurvey[WorkLifeBalance],MATCH(tbl_HRMaster[[#This Row],[EmployeeID]],tbl_EmployeeSurvey[EmployeeID],0)),"Not Found")</f>
        <v>4</v>
      </c>
      <c r="Z1809" s="5">
        <f>IFERROR(VLOOKUP(tbl_HRMaster[[#This Row],[EmployeeID]],tbl_ManagerSurvey[[EmployeeID]:[PerformanceRating]],2,FALSE),"Not Found")</f>
        <v>2</v>
      </c>
      <c r="AA1809" s="5">
        <f>IFERROR(VLOOKUP(tbl_HRMaster[[#This Row],[EmployeeID]],tbl_ManagerSurvey[[EmployeeID]:[PerformanceRating]],3,FALSE),"Not Found")</f>
        <v>3</v>
      </c>
      <c r="AB1809" s="5" t="str">
        <f>IF(tbl_HRMaster[[#This Row],[Attrition]]="Yes","Left","Active")</f>
        <v>Left</v>
      </c>
      <c r="AC1809" s="5" t="str">
        <f>_xlfn.IFS(tbl_HRMaster[[#This Row],[Age]]&lt;25,"Under 25",tbl_HRMaster[[#This Row],[Age]]&lt;35,"25-34",tbl_HRMaster[[#This Row],[Age]]&lt;45,"35-44",tbl_HRMaster[[#This Row],[Age]]&lt;55,"45-54",TRUE,"Above 54")</f>
        <v>25-34</v>
      </c>
      <c r="AD1809" s="5" t="str">
        <f>_xlfn.IFS(
tbl_HRMaster[[#This Row],[YearsAtCompany]]&lt;2,"&lt; 2 Years",
tbl_HRMaster[[#This Row],[YearsAtCompany]]&lt;5,"2-4 Years",
tbl_HRMaster[[#This Row],[YearsAtCompany]]&lt;10,"5-9 Years",
TRUE,"10+ Years"
)</f>
        <v>2-4 Years</v>
      </c>
      <c r="AE1809" s="5">
        <f>IF(tbl_HRMaster[[#This Row],[Attrition]]="Yes",1,0)</f>
        <v>1</v>
      </c>
    </row>
    <row r="1810" spans="1:31" x14ac:dyDescent="0.25">
      <c r="A1810">
        <v>29</v>
      </c>
      <c r="B1810" t="s">
        <v>28</v>
      </c>
      <c r="C1810" t="s">
        <v>22</v>
      </c>
      <c r="D1810" t="s">
        <v>30</v>
      </c>
      <c r="E1810">
        <v>19</v>
      </c>
      <c r="F1810">
        <v>4</v>
      </c>
      <c r="G1810" t="s">
        <v>24</v>
      </c>
      <c r="H1810">
        <v>3104</v>
      </c>
      <c r="I1810" t="s">
        <v>34</v>
      </c>
      <c r="J1810">
        <v>3</v>
      </c>
      <c r="K1810" t="s">
        <v>31</v>
      </c>
      <c r="L1810" t="s">
        <v>27</v>
      </c>
      <c r="M1810">
        <v>17900</v>
      </c>
      <c r="N1810">
        <v>5</v>
      </c>
      <c r="O1810">
        <v>16</v>
      </c>
      <c r="P1810">
        <v>1</v>
      </c>
      <c r="Q1810">
        <v>6</v>
      </c>
      <c r="R1810">
        <v>4</v>
      </c>
      <c r="S1810">
        <v>2</v>
      </c>
      <c r="T1810">
        <v>1</v>
      </c>
      <c r="U1810">
        <v>1</v>
      </c>
      <c r="V1810">
        <f>COUNTIF(tbl_HRMaster[EmployeeID],tbl_HRMaster[[#This Row],[EmployeeID]])</f>
        <v>1</v>
      </c>
      <c r="W1810">
        <f>IFERROR(INDEX(tbl_EmployeeSurvey[EnvironmentSatisfaction],MATCH(tbl_HRMaster[[#This Row],[EmployeeID]],tbl_EmployeeSurvey[EmployeeID],0)),"Not Found")</f>
        <v>3</v>
      </c>
      <c r="X1810">
        <f>IFERROR(INDEX(tbl_EmployeeSurvey[JobSatisfaction],MATCH(tbl_HRMaster[[#This Row],[EmployeeID]],tbl_EmployeeSurvey[EmployeeID],0)),"Not Found")</f>
        <v>2</v>
      </c>
      <c r="Y1810" s="5">
        <f>IFERROR(INDEX(tbl_EmployeeSurvey[WorkLifeBalance],MATCH(tbl_HRMaster[[#This Row],[EmployeeID]],tbl_EmployeeSurvey[EmployeeID],0)),"Not Found")</f>
        <v>4</v>
      </c>
      <c r="Z1810" s="5">
        <f>IFERROR(VLOOKUP(tbl_HRMaster[[#This Row],[EmployeeID]],tbl_ManagerSurvey[[EmployeeID]:[PerformanceRating]],2,FALSE),"Not Found")</f>
        <v>2</v>
      </c>
      <c r="AA1810" s="5">
        <f>IFERROR(VLOOKUP(tbl_HRMaster[[#This Row],[EmployeeID]],tbl_ManagerSurvey[[EmployeeID]:[PerformanceRating]],3,FALSE),"Not Found")</f>
        <v>3</v>
      </c>
      <c r="AB1810" s="5" t="str">
        <f>IF(tbl_HRMaster[[#This Row],[Attrition]]="Yes","Left","Active")</f>
        <v>Left</v>
      </c>
      <c r="AC1810" s="5" t="str">
        <f>_xlfn.IFS(tbl_HRMaster[[#This Row],[Age]]&lt;25,"Under 25",tbl_HRMaster[[#This Row],[Age]]&lt;35,"25-34",tbl_HRMaster[[#This Row],[Age]]&lt;45,"35-44",tbl_HRMaster[[#This Row],[Age]]&lt;55,"45-54",TRUE,"Above 54")</f>
        <v>25-34</v>
      </c>
      <c r="AD1810" s="5" t="str">
        <f>_xlfn.IFS(
tbl_HRMaster[[#This Row],[YearsAtCompany]]&lt;2,"&lt; 2 Years",
tbl_HRMaster[[#This Row],[YearsAtCompany]]&lt;5,"2-4 Years",
tbl_HRMaster[[#This Row],[YearsAtCompany]]&lt;10,"5-9 Years",
TRUE,"10+ Years"
)</f>
        <v>2-4 Years</v>
      </c>
      <c r="AE1810" s="5">
        <f>IF(tbl_HRMaster[[#This Row],[Attrition]]="Yes",1,0)</f>
        <v>1</v>
      </c>
    </row>
    <row r="1811" spans="1:31" x14ac:dyDescent="0.25">
      <c r="A1811">
        <v>25</v>
      </c>
      <c r="B1811" t="s">
        <v>21</v>
      </c>
      <c r="C1811" t="s">
        <v>22</v>
      </c>
      <c r="D1811" t="s">
        <v>23</v>
      </c>
      <c r="E1811">
        <v>20</v>
      </c>
      <c r="F1811">
        <v>5</v>
      </c>
      <c r="G1811" t="s">
        <v>38</v>
      </c>
      <c r="H1811">
        <v>1154</v>
      </c>
      <c r="I1811" t="s">
        <v>25</v>
      </c>
      <c r="J1811">
        <v>2</v>
      </c>
      <c r="K1811" t="s">
        <v>40</v>
      </c>
      <c r="L1811" t="s">
        <v>27</v>
      </c>
      <c r="M1811">
        <v>85000</v>
      </c>
      <c r="N1811">
        <v>4</v>
      </c>
      <c r="O1811">
        <v>12</v>
      </c>
      <c r="P1811">
        <v>0</v>
      </c>
      <c r="Q1811">
        <v>6</v>
      </c>
      <c r="R1811">
        <v>2</v>
      </c>
      <c r="S1811">
        <v>2</v>
      </c>
      <c r="T1811">
        <v>1</v>
      </c>
      <c r="U1811">
        <v>2</v>
      </c>
      <c r="V1811">
        <f>COUNTIF(tbl_HRMaster[EmployeeID],tbl_HRMaster[[#This Row],[EmployeeID]])</f>
        <v>1</v>
      </c>
      <c r="W1811">
        <f>IFERROR(INDEX(tbl_EmployeeSurvey[EnvironmentSatisfaction],MATCH(tbl_HRMaster[[#This Row],[EmployeeID]],tbl_EmployeeSurvey[EmployeeID],0)),"Not Found")</f>
        <v>3</v>
      </c>
      <c r="X1811">
        <f>IFERROR(INDEX(tbl_EmployeeSurvey[JobSatisfaction],MATCH(tbl_HRMaster[[#This Row],[EmployeeID]],tbl_EmployeeSurvey[EmployeeID],0)),"Not Found")</f>
        <v>2</v>
      </c>
      <c r="Y1811" s="5">
        <f>IFERROR(INDEX(tbl_EmployeeSurvey[WorkLifeBalance],MATCH(tbl_HRMaster[[#This Row],[EmployeeID]],tbl_EmployeeSurvey[EmployeeID],0)),"Not Found")</f>
        <v>3</v>
      </c>
      <c r="Z1811" s="5">
        <f>IFERROR(VLOOKUP(tbl_HRMaster[[#This Row],[EmployeeID]],tbl_ManagerSurvey[[EmployeeID]:[PerformanceRating]],2,FALSE),"Not Found")</f>
        <v>3</v>
      </c>
      <c r="AA1811" s="5">
        <f>IFERROR(VLOOKUP(tbl_HRMaster[[#This Row],[EmployeeID]],tbl_ManagerSurvey[[EmployeeID]:[PerformanceRating]],3,FALSE),"Not Found")</f>
        <v>3</v>
      </c>
      <c r="AB1811" s="5" t="str">
        <f>IF(tbl_HRMaster[[#This Row],[Attrition]]="Yes","Left","Active")</f>
        <v>Active</v>
      </c>
      <c r="AC1811" s="5" t="str">
        <f>_xlfn.IFS(tbl_HRMaster[[#This Row],[Age]]&lt;25,"Under 25",tbl_HRMaster[[#This Row],[Age]]&lt;35,"25-34",tbl_HRMaster[[#This Row],[Age]]&lt;45,"35-44",tbl_HRMaster[[#This Row],[Age]]&lt;55,"45-54",TRUE,"Above 54")</f>
        <v>25-34</v>
      </c>
      <c r="AD1811" s="5" t="str">
        <f>_xlfn.IFS(
tbl_HRMaster[[#This Row],[YearsAtCompany]]&lt;2,"&lt; 2 Years",
tbl_HRMaster[[#This Row],[YearsAtCompany]]&lt;5,"2-4 Years",
tbl_HRMaster[[#This Row],[YearsAtCompany]]&lt;10,"5-9 Years",
TRUE,"10+ Years"
)</f>
        <v>2-4 Years</v>
      </c>
      <c r="AE1811" s="5">
        <f>IF(tbl_HRMaster[[#This Row],[Attrition]]="Yes",1,0)</f>
        <v>0</v>
      </c>
    </row>
    <row r="1812" spans="1:31" x14ac:dyDescent="0.25">
      <c r="A1812">
        <v>25</v>
      </c>
      <c r="B1812" t="s">
        <v>21</v>
      </c>
      <c r="C1812" t="s">
        <v>22</v>
      </c>
      <c r="D1812" t="s">
        <v>23</v>
      </c>
      <c r="E1812">
        <v>20</v>
      </c>
      <c r="F1812">
        <v>5</v>
      </c>
      <c r="G1812" t="s">
        <v>38</v>
      </c>
      <c r="H1812">
        <v>2624</v>
      </c>
      <c r="I1812" t="s">
        <v>25</v>
      </c>
      <c r="J1812">
        <v>2</v>
      </c>
      <c r="K1812" t="s">
        <v>40</v>
      </c>
      <c r="L1812" t="s">
        <v>27</v>
      </c>
      <c r="M1812">
        <v>85000</v>
      </c>
      <c r="N1812">
        <v>4</v>
      </c>
      <c r="O1812">
        <v>12</v>
      </c>
      <c r="P1812">
        <v>0</v>
      </c>
      <c r="Q1812">
        <v>6</v>
      </c>
      <c r="R1812">
        <v>2</v>
      </c>
      <c r="S1812">
        <v>2</v>
      </c>
      <c r="T1812">
        <v>1</v>
      </c>
      <c r="U1812">
        <v>2</v>
      </c>
      <c r="V1812">
        <f>COUNTIF(tbl_HRMaster[EmployeeID],tbl_HRMaster[[#This Row],[EmployeeID]])</f>
        <v>1</v>
      </c>
      <c r="W1812">
        <f>IFERROR(INDEX(tbl_EmployeeSurvey[EnvironmentSatisfaction],MATCH(tbl_HRMaster[[#This Row],[EmployeeID]],tbl_EmployeeSurvey[EmployeeID],0)),"Not Found")</f>
        <v>3</v>
      </c>
      <c r="X1812">
        <f>IFERROR(INDEX(tbl_EmployeeSurvey[JobSatisfaction],MATCH(tbl_HRMaster[[#This Row],[EmployeeID]],tbl_EmployeeSurvey[EmployeeID],0)),"Not Found")</f>
        <v>2</v>
      </c>
      <c r="Y1812" s="5">
        <f>IFERROR(INDEX(tbl_EmployeeSurvey[WorkLifeBalance],MATCH(tbl_HRMaster[[#This Row],[EmployeeID]],tbl_EmployeeSurvey[EmployeeID],0)),"Not Found")</f>
        <v>3</v>
      </c>
      <c r="Z1812" s="5">
        <f>IFERROR(VLOOKUP(tbl_HRMaster[[#This Row],[EmployeeID]],tbl_ManagerSurvey[[EmployeeID]:[PerformanceRating]],2,FALSE),"Not Found")</f>
        <v>3</v>
      </c>
      <c r="AA1812" s="5">
        <f>IFERROR(VLOOKUP(tbl_HRMaster[[#This Row],[EmployeeID]],tbl_ManagerSurvey[[EmployeeID]:[PerformanceRating]],3,FALSE),"Not Found")</f>
        <v>3</v>
      </c>
      <c r="AB1812" s="5" t="str">
        <f>IF(tbl_HRMaster[[#This Row],[Attrition]]="Yes","Left","Active")</f>
        <v>Active</v>
      </c>
      <c r="AC1812" s="5" t="str">
        <f>_xlfn.IFS(tbl_HRMaster[[#This Row],[Age]]&lt;25,"Under 25",tbl_HRMaster[[#This Row],[Age]]&lt;35,"25-34",tbl_HRMaster[[#This Row],[Age]]&lt;45,"35-44",tbl_HRMaster[[#This Row],[Age]]&lt;55,"45-54",TRUE,"Above 54")</f>
        <v>25-34</v>
      </c>
      <c r="AD1812" s="5" t="str">
        <f>_xlfn.IFS(
tbl_HRMaster[[#This Row],[YearsAtCompany]]&lt;2,"&lt; 2 Years",
tbl_HRMaster[[#This Row],[YearsAtCompany]]&lt;5,"2-4 Years",
tbl_HRMaster[[#This Row],[YearsAtCompany]]&lt;10,"5-9 Years",
TRUE,"10+ Years"
)</f>
        <v>2-4 Years</v>
      </c>
      <c r="AE1812" s="5">
        <f>IF(tbl_HRMaster[[#This Row],[Attrition]]="Yes",1,0)</f>
        <v>0</v>
      </c>
    </row>
    <row r="1813" spans="1:31" x14ac:dyDescent="0.25">
      <c r="A1813">
        <v>25</v>
      </c>
      <c r="B1813" t="s">
        <v>21</v>
      </c>
      <c r="C1813" t="s">
        <v>22</v>
      </c>
      <c r="D1813" t="s">
        <v>23</v>
      </c>
      <c r="E1813">
        <v>20</v>
      </c>
      <c r="F1813">
        <v>5</v>
      </c>
      <c r="G1813" t="s">
        <v>38</v>
      </c>
      <c r="H1813">
        <v>4094</v>
      </c>
      <c r="I1813" t="s">
        <v>25</v>
      </c>
      <c r="J1813">
        <v>2</v>
      </c>
      <c r="K1813" t="s">
        <v>40</v>
      </c>
      <c r="L1813" t="s">
        <v>27</v>
      </c>
      <c r="M1813">
        <v>85000</v>
      </c>
      <c r="N1813">
        <v>4</v>
      </c>
      <c r="O1813">
        <v>12</v>
      </c>
      <c r="P1813">
        <v>0</v>
      </c>
      <c r="Q1813">
        <v>6</v>
      </c>
      <c r="R1813">
        <v>2</v>
      </c>
      <c r="S1813">
        <v>2</v>
      </c>
      <c r="T1813">
        <v>1</v>
      </c>
      <c r="U1813">
        <v>2</v>
      </c>
      <c r="V1813">
        <f>COUNTIF(tbl_HRMaster[EmployeeID],tbl_HRMaster[[#This Row],[EmployeeID]])</f>
        <v>1</v>
      </c>
      <c r="W1813">
        <f>IFERROR(INDEX(tbl_EmployeeSurvey[EnvironmentSatisfaction],MATCH(tbl_HRMaster[[#This Row],[EmployeeID]],tbl_EmployeeSurvey[EmployeeID],0)),"Not Found")</f>
        <v>3</v>
      </c>
      <c r="X1813">
        <f>IFERROR(INDEX(tbl_EmployeeSurvey[JobSatisfaction],MATCH(tbl_HRMaster[[#This Row],[EmployeeID]],tbl_EmployeeSurvey[EmployeeID],0)),"Not Found")</f>
        <v>2</v>
      </c>
      <c r="Y1813" s="5">
        <f>IFERROR(INDEX(tbl_EmployeeSurvey[WorkLifeBalance],MATCH(tbl_HRMaster[[#This Row],[EmployeeID]],tbl_EmployeeSurvey[EmployeeID],0)),"Not Found")</f>
        <v>3</v>
      </c>
      <c r="Z1813" s="5">
        <f>IFERROR(VLOOKUP(tbl_HRMaster[[#This Row],[EmployeeID]],tbl_ManagerSurvey[[EmployeeID]:[PerformanceRating]],2,FALSE),"Not Found")</f>
        <v>3</v>
      </c>
      <c r="AA1813" s="5">
        <f>IFERROR(VLOOKUP(tbl_HRMaster[[#This Row],[EmployeeID]],tbl_ManagerSurvey[[EmployeeID]:[PerformanceRating]],3,FALSE),"Not Found")</f>
        <v>3</v>
      </c>
      <c r="AB1813" s="5" t="str">
        <f>IF(tbl_HRMaster[[#This Row],[Attrition]]="Yes","Left","Active")</f>
        <v>Active</v>
      </c>
      <c r="AC1813" s="5" t="str">
        <f>_xlfn.IFS(tbl_HRMaster[[#This Row],[Age]]&lt;25,"Under 25",tbl_HRMaster[[#This Row],[Age]]&lt;35,"25-34",tbl_HRMaster[[#This Row],[Age]]&lt;45,"35-44",tbl_HRMaster[[#This Row],[Age]]&lt;55,"45-54",TRUE,"Above 54")</f>
        <v>25-34</v>
      </c>
      <c r="AD1813" s="5" t="str">
        <f>_xlfn.IFS(
tbl_HRMaster[[#This Row],[YearsAtCompany]]&lt;2,"&lt; 2 Years",
tbl_HRMaster[[#This Row],[YearsAtCompany]]&lt;5,"2-4 Years",
tbl_HRMaster[[#This Row],[YearsAtCompany]]&lt;10,"5-9 Years",
TRUE,"10+ Years"
)</f>
        <v>2-4 Years</v>
      </c>
      <c r="AE1813" s="5">
        <f>IF(tbl_HRMaster[[#This Row],[Attrition]]="Yes",1,0)</f>
        <v>0</v>
      </c>
    </row>
    <row r="1814" spans="1:31" x14ac:dyDescent="0.25">
      <c r="A1814">
        <v>31</v>
      </c>
      <c r="B1814" t="s">
        <v>21</v>
      </c>
      <c r="C1814" t="s">
        <v>22</v>
      </c>
      <c r="D1814" t="s">
        <v>23</v>
      </c>
      <c r="E1814">
        <v>7</v>
      </c>
      <c r="F1814">
        <v>4</v>
      </c>
      <c r="G1814" t="s">
        <v>45</v>
      </c>
      <c r="H1814">
        <v>53</v>
      </c>
      <c r="I1814" t="s">
        <v>34</v>
      </c>
      <c r="J1814">
        <v>2</v>
      </c>
      <c r="K1814" t="s">
        <v>35</v>
      </c>
      <c r="L1814" t="s">
        <v>27</v>
      </c>
      <c r="M1814">
        <v>132250</v>
      </c>
      <c r="N1814">
        <v>3</v>
      </c>
      <c r="O1814">
        <v>21</v>
      </c>
      <c r="P1814">
        <v>1</v>
      </c>
      <c r="Q1814">
        <v>9</v>
      </c>
      <c r="R1814">
        <v>2</v>
      </c>
      <c r="S1814">
        <v>2</v>
      </c>
      <c r="T1814">
        <v>1</v>
      </c>
      <c r="U1814">
        <v>0</v>
      </c>
      <c r="V1814">
        <f>COUNTIF(tbl_HRMaster[EmployeeID],tbl_HRMaster[[#This Row],[EmployeeID]])</f>
        <v>1</v>
      </c>
      <c r="W1814">
        <f>IFERROR(INDEX(tbl_EmployeeSurvey[EnvironmentSatisfaction],MATCH(tbl_HRMaster[[#This Row],[EmployeeID]],tbl_EmployeeSurvey[EmployeeID],0)),"Not Found")</f>
        <v>1</v>
      </c>
      <c r="X1814">
        <f>IFERROR(INDEX(tbl_EmployeeSurvey[JobSatisfaction],MATCH(tbl_HRMaster[[#This Row],[EmployeeID]],tbl_EmployeeSurvey[EmployeeID],0)),"Not Found")</f>
        <v>1</v>
      </c>
      <c r="Y1814" s="5">
        <f>IFERROR(INDEX(tbl_EmployeeSurvey[WorkLifeBalance],MATCH(tbl_HRMaster[[#This Row],[EmployeeID]],tbl_EmployeeSurvey[EmployeeID],0)),"Not Found")</f>
        <v>3</v>
      </c>
      <c r="Z1814" s="5">
        <f>IFERROR(VLOOKUP(tbl_HRMaster[[#This Row],[EmployeeID]],tbl_ManagerSurvey[[EmployeeID]:[PerformanceRating]],2,FALSE),"Not Found")</f>
        <v>3</v>
      </c>
      <c r="AA1814" s="5">
        <f>IFERROR(VLOOKUP(tbl_HRMaster[[#This Row],[EmployeeID]],tbl_ManagerSurvey[[EmployeeID]:[PerformanceRating]],3,FALSE),"Not Found")</f>
        <v>4</v>
      </c>
      <c r="AB1814" s="5" t="str">
        <f>IF(tbl_HRMaster[[#This Row],[Attrition]]="Yes","Left","Active")</f>
        <v>Active</v>
      </c>
      <c r="AC1814" s="5" t="str">
        <f>_xlfn.IFS(tbl_HRMaster[[#This Row],[Age]]&lt;25,"Under 25",tbl_HRMaster[[#This Row],[Age]]&lt;35,"25-34",tbl_HRMaster[[#This Row],[Age]]&lt;45,"35-44",tbl_HRMaster[[#This Row],[Age]]&lt;55,"45-54",TRUE,"Above 54")</f>
        <v>25-34</v>
      </c>
      <c r="AD1814" s="5" t="str">
        <f>_xlfn.IFS(
tbl_HRMaster[[#This Row],[YearsAtCompany]]&lt;2,"&lt; 2 Years",
tbl_HRMaster[[#This Row],[YearsAtCompany]]&lt;5,"2-4 Years",
tbl_HRMaster[[#This Row],[YearsAtCompany]]&lt;10,"5-9 Years",
TRUE,"10+ Years"
)</f>
        <v>2-4 Years</v>
      </c>
      <c r="AE1814" s="5">
        <f>IF(tbl_HRMaster[[#This Row],[Attrition]]="Yes",1,0)</f>
        <v>0</v>
      </c>
    </row>
    <row r="1815" spans="1:31" x14ac:dyDescent="0.25">
      <c r="A1815">
        <v>31</v>
      </c>
      <c r="B1815" t="s">
        <v>21</v>
      </c>
      <c r="C1815" t="s">
        <v>22</v>
      </c>
      <c r="D1815" t="s">
        <v>23</v>
      </c>
      <c r="E1815">
        <v>7</v>
      </c>
      <c r="F1815">
        <v>4</v>
      </c>
      <c r="G1815" t="s">
        <v>45</v>
      </c>
      <c r="H1815">
        <v>1523</v>
      </c>
      <c r="I1815" t="s">
        <v>34</v>
      </c>
      <c r="J1815">
        <v>2</v>
      </c>
      <c r="K1815" t="s">
        <v>35</v>
      </c>
      <c r="L1815" t="s">
        <v>27</v>
      </c>
      <c r="M1815">
        <v>132250</v>
      </c>
      <c r="N1815">
        <v>3</v>
      </c>
      <c r="O1815">
        <v>21</v>
      </c>
      <c r="P1815">
        <v>1</v>
      </c>
      <c r="Q1815">
        <v>9</v>
      </c>
      <c r="R1815">
        <v>2</v>
      </c>
      <c r="S1815">
        <v>2</v>
      </c>
      <c r="T1815">
        <v>1</v>
      </c>
      <c r="U1815">
        <v>0</v>
      </c>
      <c r="V1815">
        <f>COUNTIF(tbl_HRMaster[EmployeeID],tbl_HRMaster[[#This Row],[EmployeeID]])</f>
        <v>1</v>
      </c>
      <c r="W1815">
        <f>IFERROR(INDEX(tbl_EmployeeSurvey[EnvironmentSatisfaction],MATCH(tbl_HRMaster[[#This Row],[EmployeeID]],tbl_EmployeeSurvey[EmployeeID],0)),"Not Found")</f>
        <v>1</v>
      </c>
      <c r="X1815">
        <f>IFERROR(INDEX(tbl_EmployeeSurvey[JobSatisfaction],MATCH(tbl_HRMaster[[#This Row],[EmployeeID]],tbl_EmployeeSurvey[EmployeeID],0)),"Not Found")</f>
        <v>1</v>
      </c>
      <c r="Y1815" s="5">
        <f>IFERROR(INDEX(tbl_EmployeeSurvey[WorkLifeBalance],MATCH(tbl_HRMaster[[#This Row],[EmployeeID]],tbl_EmployeeSurvey[EmployeeID],0)),"Not Found")</f>
        <v>3</v>
      </c>
      <c r="Z1815" s="5">
        <f>IFERROR(VLOOKUP(tbl_HRMaster[[#This Row],[EmployeeID]],tbl_ManagerSurvey[[EmployeeID]:[PerformanceRating]],2,FALSE),"Not Found")</f>
        <v>3</v>
      </c>
      <c r="AA1815" s="5">
        <f>IFERROR(VLOOKUP(tbl_HRMaster[[#This Row],[EmployeeID]],tbl_ManagerSurvey[[EmployeeID]:[PerformanceRating]],3,FALSE),"Not Found")</f>
        <v>4</v>
      </c>
      <c r="AB1815" s="5" t="str">
        <f>IF(tbl_HRMaster[[#This Row],[Attrition]]="Yes","Left","Active")</f>
        <v>Active</v>
      </c>
      <c r="AC1815" s="5" t="str">
        <f>_xlfn.IFS(tbl_HRMaster[[#This Row],[Age]]&lt;25,"Under 25",tbl_HRMaster[[#This Row],[Age]]&lt;35,"25-34",tbl_HRMaster[[#This Row],[Age]]&lt;45,"35-44",tbl_HRMaster[[#This Row],[Age]]&lt;55,"45-54",TRUE,"Above 54")</f>
        <v>25-34</v>
      </c>
      <c r="AD1815" s="5" t="str">
        <f>_xlfn.IFS(
tbl_HRMaster[[#This Row],[YearsAtCompany]]&lt;2,"&lt; 2 Years",
tbl_HRMaster[[#This Row],[YearsAtCompany]]&lt;5,"2-4 Years",
tbl_HRMaster[[#This Row],[YearsAtCompany]]&lt;10,"5-9 Years",
TRUE,"10+ Years"
)</f>
        <v>2-4 Years</v>
      </c>
      <c r="AE1815" s="5">
        <f>IF(tbl_HRMaster[[#This Row],[Attrition]]="Yes",1,0)</f>
        <v>0</v>
      </c>
    </row>
    <row r="1816" spans="1:31" x14ac:dyDescent="0.25">
      <c r="A1816">
        <v>31</v>
      </c>
      <c r="B1816" t="s">
        <v>21</v>
      </c>
      <c r="C1816" t="s">
        <v>22</v>
      </c>
      <c r="D1816" t="s">
        <v>23</v>
      </c>
      <c r="E1816">
        <v>7</v>
      </c>
      <c r="F1816">
        <v>4</v>
      </c>
      <c r="G1816" t="s">
        <v>45</v>
      </c>
      <c r="H1816">
        <v>2993</v>
      </c>
      <c r="I1816" t="s">
        <v>34</v>
      </c>
      <c r="J1816">
        <v>2</v>
      </c>
      <c r="K1816" t="s">
        <v>35</v>
      </c>
      <c r="L1816" t="s">
        <v>27</v>
      </c>
      <c r="M1816">
        <v>132250</v>
      </c>
      <c r="N1816">
        <v>3</v>
      </c>
      <c r="O1816">
        <v>21</v>
      </c>
      <c r="P1816">
        <v>1</v>
      </c>
      <c r="Q1816">
        <v>9</v>
      </c>
      <c r="R1816">
        <v>2</v>
      </c>
      <c r="S1816">
        <v>2</v>
      </c>
      <c r="T1816">
        <v>1</v>
      </c>
      <c r="U1816">
        <v>0</v>
      </c>
      <c r="V1816">
        <f>COUNTIF(tbl_HRMaster[EmployeeID],tbl_HRMaster[[#This Row],[EmployeeID]])</f>
        <v>1</v>
      </c>
      <c r="W1816">
        <f>IFERROR(INDEX(tbl_EmployeeSurvey[EnvironmentSatisfaction],MATCH(tbl_HRMaster[[#This Row],[EmployeeID]],tbl_EmployeeSurvey[EmployeeID],0)),"Not Found")</f>
        <v>1</v>
      </c>
      <c r="X1816">
        <f>IFERROR(INDEX(tbl_EmployeeSurvey[JobSatisfaction],MATCH(tbl_HRMaster[[#This Row],[EmployeeID]],tbl_EmployeeSurvey[EmployeeID],0)),"Not Found")</f>
        <v>1</v>
      </c>
      <c r="Y1816" s="5">
        <f>IFERROR(INDEX(tbl_EmployeeSurvey[WorkLifeBalance],MATCH(tbl_HRMaster[[#This Row],[EmployeeID]],tbl_EmployeeSurvey[EmployeeID],0)),"Not Found")</f>
        <v>3</v>
      </c>
      <c r="Z1816" s="5">
        <f>IFERROR(VLOOKUP(tbl_HRMaster[[#This Row],[EmployeeID]],tbl_ManagerSurvey[[EmployeeID]:[PerformanceRating]],2,FALSE),"Not Found")</f>
        <v>3</v>
      </c>
      <c r="AA1816" s="5">
        <f>IFERROR(VLOOKUP(tbl_HRMaster[[#This Row],[EmployeeID]],tbl_ManagerSurvey[[EmployeeID]:[PerformanceRating]],3,FALSE),"Not Found")</f>
        <v>4</v>
      </c>
      <c r="AB1816" s="5" t="str">
        <f>IF(tbl_HRMaster[[#This Row],[Attrition]]="Yes","Left","Active")</f>
        <v>Active</v>
      </c>
      <c r="AC1816" s="5" t="str">
        <f>_xlfn.IFS(tbl_HRMaster[[#This Row],[Age]]&lt;25,"Under 25",tbl_HRMaster[[#This Row],[Age]]&lt;35,"25-34",tbl_HRMaster[[#This Row],[Age]]&lt;45,"35-44",tbl_HRMaster[[#This Row],[Age]]&lt;55,"45-54",TRUE,"Above 54")</f>
        <v>25-34</v>
      </c>
      <c r="AD1816" s="5" t="str">
        <f>_xlfn.IFS(
tbl_HRMaster[[#This Row],[YearsAtCompany]]&lt;2,"&lt; 2 Years",
tbl_HRMaster[[#This Row],[YearsAtCompany]]&lt;5,"2-4 Years",
tbl_HRMaster[[#This Row],[YearsAtCompany]]&lt;10,"5-9 Years",
TRUE,"10+ Years"
)</f>
        <v>2-4 Years</v>
      </c>
      <c r="AE1816" s="5">
        <f>IF(tbl_HRMaster[[#This Row],[Attrition]]="Yes",1,0)</f>
        <v>0</v>
      </c>
    </row>
    <row r="1817" spans="1:31" x14ac:dyDescent="0.25">
      <c r="A1817">
        <v>38</v>
      </c>
      <c r="B1817" t="s">
        <v>21</v>
      </c>
      <c r="C1817" t="s">
        <v>22</v>
      </c>
      <c r="D1817" t="s">
        <v>23</v>
      </c>
      <c r="E1817">
        <v>2</v>
      </c>
      <c r="F1817">
        <v>3</v>
      </c>
      <c r="G1817" t="s">
        <v>45</v>
      </c>
      <c r="H1817">
        <v>30</v>
      </c>
      <c r="I1817" t="s">
        <v>25</v>
      </c>
      <c r="J1817">
        <v>1</v>
      </c>
      <c r="K1817" t="s">
        <v>44</v>
      </c>
      <c r="L1817" t="s">
        <v>41</v>
      </c>
      <c r="M1817">
        <v>44480</v>
      </c>
      <c r="N1817">
        <v>9</v>
      </c>
      <c r="O1817">
        <v>12</v>
      </c>
      <c r="P1817">
        <v>0</v>
      </c>
      <c r="Q1817">
        <v>10</v>
      </c>
      <c r="R1817">
        <v>3</v>
      </c>
      <c r="S1817">
        <v>2</v>
      </c>
      <c r="T1817">
        <v>1</v>
      </c>
      <c r="U1817">
        <v>2</v>
      </c>
      <c r="V1817">
        <f>COUNTIF(tbl_HRMaster[EmployeeID],tbl_HRMaster[[#This Row],[EmployeeID]])</f>
        <v>1</v>
      </c>
      <c r="W1817">
        <f>IFERROR(INDEX(tbl_EmployeeSurvey[EnvironmentSatisfaction],MATCH(tbl_HRMaster[[#This Row],[EmployeeID]],tbl_EmployeeSurvey[EmployeeID],0)),"Not Found")</f>
        <v>4</v>
      </c>
      <c r="X1817">
        <f>IFERROR(INDEX(tbl_EmployeeSurvey[JobSatisfaction],MATCH(tbl_HRMaster[[#This Row],[EmployeeID]],tbl_EmployeeSurvey[EmployeeID],0)),"Not Found")</f>
        <v>4</v>
      </c>
      <c r="Y1817" s="5">
        <f>IFERROR(INDEX(tbl_EmployeeSurvey[WorkLifeBalance],MATCH(tbl_HRMaster[[#This Row],[EmployeeID]],tbl_EmployeeSurvey[EmployeeID],0)),"Not Found")</f>
        <v>3</v>
      </c>
      <c r="Z1817" s="5">
        <f>IFERROR(VLOOKUP(tbl_HRMaster[[#This Row],[EmployeeID]],tbl_ManagerSurvey[[EmployeeID]:[PerformanceRating]],2,FALSE),"Not Found")</f>
        <v>2</v>
      </c>
      <c r="AA1817" s="5">
        <f>IFERROR(VLOOKUP(tbl_HRMaster[[#This Row],[EmployeeID]],tbl_ManagerSurvey[[EmployeeID]:[PerformanceRating]],3,FALSE),"Not Found")</f>
        <v>3</v>
      </c>
      <c r="AB1817" s="5" t="str">
        <f>IF(tbl_HRMaster[[#This Row],[Attrition]]="Yes","Left","Active")</f>
        <v>Active</v>
      </c>
      <c r="AC1817" s="5" t="str">
        <f>_xlfn.IFS(tbl_HRMaster[[#This Row],[Age]]&lt;25,"Under 25",tbl_HRMaster[[#This Row],[Age]]&lt;35,"25-34",tbl_HRMaster[[#This Row],[Age]]&lt;45,"35-44",tbl_HRMaster[[#This Row],[Age]]&lt;55,"45-54",TRUE,"Above 54")</f>
        <v>35-44</v>
      </c>
      <c r="AD1817" s="5" t="str">
        <f>_xlfn.IFS(
tbl_HRMaster[[#This Row],[YearsAtCompany]]&lt;2,"&lt; 2 Years",
tbl_HRMaster[[#This Row],[YearsAtCompany]]&lt;5,"2-4 Years",
tbl_HRMaster[[#This Row],[YearsAtCompany]]&lt;10,"5-9 Years",
TRUE,"10+ Years"
)</f>
        <v>2-4 Years</v>
      </c>
      <c r="AE1817" s="5">
        <f>IF(tbl_HRMaster[[#This Row],[Attrition]]="Yes",1,0)</f>
        <v>0</v>
      </c>
    </row>
    <row r="1818" spans="1:31" x14ac:dyDescent="0.25">
      <c r="A1818">
        <v>38</v>
      </c>
      <c r="B1818" t="s">
        <v>21</v>
      </c>
      <c r="C1818" t="s">
        <v>22</v>
      </c>
      <c r="D1818" t="s">
        <v>23</v>
      </c>
      <c r="E1818">
        <v>2</v>
      </c>
      <c r="F1818">
        <v>3</v>
      </c>
      <c r="G1818" t="s">
        <v>45</v>
      </c>
      <c r="H1818">
        <v>1500</v>
      </c>
      <c r="I1818" t="s">
        <v>25</v>
      </c>
      <c r="J1818">
        <v>1</v>
      </c>
      <c r="K1818" t="s">
        <v>44</v>
      </c>
      <c r="L1818" t="s">
        <v>41</v>
      </c>
      <c r="M1818">
        <v>44480</v>
      </c>
      <c r="N1818">
        <v>9</v>
      </c>
      <c r="O1818">
        <v>12</v>
      </c>
      <c r="P1818">
        <v>0</v>
      </c>
      <c r="Q1818">
        <v>10</v>
      </c>
      <c r="R1818">
        <v>3</v>
      </c>
      <c r="S1818">
        <v>2</v>
      </c>
      <c r="T1818">
        <v>1</v>
      </c>
      <c r="U1818">
        <v>2</v>
      </c>
      <c r="V1818">
        <f>COUNTIF(tbl_HRMaster[EmployeeID],tbl_HRMaster[[#This Row],[EmployeeID]])</f>
        <v>1</v>
      </c>
      <c r="W1818">
        <f>IFERROR(INDEX(tbl_EmployeeSurvey[EnvironmentSatisfaction],MATCH(tbl_HRMaster[[#This Row],[EmployeeID]],tbl_EmployeeSurvey[EmployeeID],0)),"Not Found")</f>
        <v>4</v>
      </c>
      <c r="X1818">
        <f>IFERROR(INDEX(tbl_EmployeeSurvey[JobSatisfaction],MATCH(tbl_HRMaster[[#This Row],[EmployeeID]],tbl_EmployeeSurvey[EmployeeID],0)),"Not Found")</f>
        <v>4</v>
      </c>
      <c r="Y1818" s="5">
        <f>IFERROR(INDEX(tbl_EmployeeSurvey[WorkLifeBalance],MATCH(tbl_HRMaster[[#This Row],[EmployeeID]],tbl_EmployeeSurvey[EmployeeID],0)),"Not Found")</f>
        <v>3</v>
      </c>
      <c r="Z1818" s="5">
        <f>IFERROR(VLOOKUP(tbl_HRMaster[[#This Row],[EmployeeID]],tbl_ManagerSurvey[[EmployeeID]:[PerformanceRating]],2,FALSE),"Not Found")</f>
        <v>2</v>
      </c>
      <c r="AA1818" s="5">
        <f>IFERROR(VLOOKUP(tbl_HRMaster[[#This Row],[EmployeeID]],tbl_ManagerSurvey[[EmployeeID]:[PerformanceRating]],3,FALSE),"Not Found")</f>
        <v>3</v>
      </c>
      <c r="AB1818" s="5" t="str">
        <f>IF(tbl_HRMaster[[#This Row],[Attrition]]="Yes","Left","Active")</f>
        <v>Active</v>
      </c>
      <c r="AC1818" s="5" t="str">
        <f>_xlfn.IFS(tbl_HRMaster[[#This Row],[Age]]&lt;25,"Under 25",tbl_HRMaster[[#This Row],[Age]]&lt;35,"25-34",tbl_HRMaster[[#This Row],[Age]]&lt;45,"35-44",tbl_HRMaster[[#This Row],[Age]]&lt;55,"45-54",TRUE,"Above 54")</f>
        <v>35-44</v>
      </c>
      <c r="AD1818" s="5" t="str">
        <f>_xlfn.IFS(
tbl_HRMaster[[#This Row],[YearsAtCompany]]&lt;2,"&lt; 2 Years",
tbl_HRMaster[[#This Row],[YearsAtCompany]]&lt;5,"2-4 Years",
tbl_HRMaster[[#This Row],[YearsAtCompany]]&lt;10,"5-9 Years",
TRUE,"10+ Years"
)</f>
        <v>2-4 Years</v>
      </c>
      <c r="AE1818" s="5">
        <f>IF(tbl_HRMaster[[#This Row],[Attrition]]="Yes",1,0)</f>
        <v>0</v>
      </c>
    </row>
    <row r="1819" spans="1:31" x14ac:dyDescent="0.25">
      <c r="A1819">
        <v>38</v>
      </c>
      <c r="B1819" t="s">
        <v>21</v>
      </c>
      <c r="C1819" t="s">
        <v>22</v>
      </c>
      <c r="D1819" t="s">
        <v>23</v>
      </c>
      <c r="E1819">
        <v>2</v>
      </c>
      <c r="F1819">
        <v>3</v>
      </c>
      <c r="G1819" t="s">
        <v>45</v>
      </c>
      <c r="H1819">
        <v>2970</v>
      </c>
      <c r="I1819" t="s">
        <v>25</v>
      </c>
      <c r="J1819">
        <v>1</v>
      </c>
      <c r="K1819" t="s">
        <v>44</v>
      </c>
      <c r="L1819" t="s">
        <v>41</v>
      </c>
      <c r="M1819">
        <v>44480</v>
      </c>
      <c r="N1819">
        <v>9</v>
      </c>
      <c r="O1819">
        <v>12</v>
      </c>
      <c r="P1819">
        <v>0</v>
      </c>
      <c r="Q1819">
        <v>10</v>
      </c>
      <c r="R1819">
        <v>3</v>
      </c>
      <c r="S1819">
        <v>2</v>
      </c>
      <c r="T1819">
        <v>1</v>
      </c>
      <c r="U1819">
        <v>2</v>
      </c>
      <c r="V1819">
        <f>COUNTIF(tbl_HRMaster[EmployeeID],tbl_HRMaster[[#This Row],[EmployeeID]])</f>
        <v>1</v>
      </c>
      <c r="W1819">
        <f>IFERROR(INDEX(tbl_EmployeeSurvey[EnvironmentSatisfaction],MATCH(tbl_HRMaster[[#This Row],[EmployeeID]],tbl_EmployeeSurvey[EmployeeID],0)),"Not Found")</f>
        <v>4</v>
      </c>
      <c r="X1819">
        <f>IFERROR(INDEX(tbl_EmployeeSurvey[JobSatisfaction],MATCH(tbl_HRMaster[[#This Row],[EmployeeID]],tbl_EmployeeSurvey[EmployeeID],0)),"Not Found")</f>
        <v>4</v>
      </c>
      <c r="Y1819" s="5">
        <f>IFERROR(INDEX(tbl_EmployeeSurvey[WorkLifeBalance],MATCH(tbl_HRMaster[[#This Row],[EmployeeID]],tbl_EmployeeSurvey[EmployeeID],0)),"Not Found")</f>
        <v>3</v>
      </c>
      <c r="Z1819" s="5">
        <f>IFERROR(VLOOKUP(tbl_HRMaster[[#This Row],[EmployeeID]],tbl_ManagerSurvey[[EmployeeID]:[PerformanceRating]],2,FALSE),"Not Found")</f>
        <v>2</v>
      </c>
      <c r="AA1819" s="5">
        <f>IFERROR(VLOOKUP(tbl_HRMaster[[#This Row],[EmployeeID]],tbl_ManagerSurvey[[EmployeeID]:[PerformanceRating]],3,FALSE),"Not Found")</f>
        <v>3</v>
      </c>
      <c r="AB1819" s="5" t="str">
        <f>IF(tbl_HRMaster[[#This Row],[Attrition]]="Yes","Left","Active")</f>
        <v>Active</v>
      </c>
      <c r="AC1819" s="5" t="str">
        <f>_xlfn.IFS(tbl_HRMaster[[#This Row],[Age]]&lt;25,"Under 25",tbl_HRMaster[[#This Row],[Age]]&lt;35,"25-34",tbl_HRMaster[[#This Row],[Age]]&lt;45,"35-44",tbl_HRMaster[[#This Row],[Age]]&lt;55,"45-54",TRUE,"Above 54")</f>
        <v>35-44</v>
      </c>
      <c r="AD1819" s="5" t="str">
        <f>_xlfn.IFS(
tbl_HRMaster[[#This Row],[YearsAtCompany]]&lt;2,"&lt; 2 Years",
tbl_HRMaster[[#This Row],[YearsAtCompany]]&lt;5,"2-4 Years",
tbl_HRMaster[[#This Row],[YearsAtCompany]]&lt;10,"5-9 Years",
TRUE,"10+ Years"
)</f>
        <v>2-4 Years</v>
      </c>
      <c r="AE1819" s="5">
        <f>IF(tbl_HRMaster[[#This Row],[Attrition]]="Yes",1,0)</f>
        <v>0</v>
      </c>
    </row>
    <row r="1820" spans="1:31" x14ac:dyDescent="0.25">
      <c r="A1820">
        <v>46</v>
      </c>
      <c r="B1820" t="s">
        <v>21</v>
      </c>
      <c r="C1820" t="s">
        <v>29</v>
      </c>
      <c r="D1820" t="s">
        <v>30</v>
      </c>
      <c r="E1820">
        <v>4</v>
      </c>
      <c r="F1820">
        <v>1</v>
      </c>
      <c r="G1820" t="s">
        <v>38</v>
      </c>
      <c r="H1820">
        <v>208</v>
      </c>
      <c r="I1820" t="s">
        <v>34</v>
      </c>
      <c r="J1820">
        <v>5</v>
      </c>
      <c r="K1820" t="s">
        <v>37</v>
      </c>
      <c r="L1820" t="s">
        <v>27</v>
      </c>
      <c r="M1820">
        <v>29110</v>
      </c>
      <c r="N1820">
        <v>5</v>
      </c>
      <c r="O1820">
        <v>13</v>
      </c>
      <c r="P1820">
        <v>0</v>
      </c>
      <c r="Q1820">
        <v>28</v>
      </c>
      <c r="R1820">
        <v>3</v>
      </c>
      <c r="S1820">
        <v>2</v>
      </c>
      <c r="T1820">
        <v>1</v>
      </c>
      <c r="U1820">
        <v>2</v>
      </c>
      <c r="V1820">
        <f>COUNTIF(tbl_HRMaster[EmployeeID],tbl_HRMaster[[#This Row],[EmployeeID]])</f>
        <v>1</v>
      </c>
      <c r="W1820">
        <f>IFERROR(INDEX(tbl_EmployeeSurvey[EnvironmentSatisfaction],MATCH(tbl_HRMaster[[#This Row],[EmployeeID]],tbl_EmployeeSurvey[EmployeeID],0)),"Not Found")</f>
        <v>1</v>
      </c>
      <c r="X1820">
        <f>IFERROR(INDEX(tbl_EmployeeSurvey[JobSatisfaction],MATCH(tbl_HRMaster[[#This Row],[EmployeeID]],tbl_EmployeeSurvey[EmployeeID],0)),"Not Found")</f>
        <v>3</v>
      </c>
      <c r="Y1820" s="5">
        <f>IFERROR(INDEX(tbl_EmployeeSurvey[WorkLifeBalance],MATCH(tbl_HRMaster[[#This Row],[EmployeeID]],tbl_EmployeeSurvey[EmployeeID],0)),"Not Found")</f>
        <v>2</v>
      </c>
      <c r="Z1820" s="5">
        <f>IFERROR(VLOOKUP(tbl_HRMaster[[#This Row],[EmployeeID]],tbl_ManagerSurvey[[EmployeeID]:[PerformanceRating]],2,FALSE),"Not Found")</f>
        <v>3</v>
      </c>
      <c r="AA1820" s="5">
        <f>IFERROR(VLOOKUP(tbl_HRMaster[[#This Row],[EmployeeID]],tbl_ManagerSurvey[[EmployeeID]:[PerformanceRating]],3,FALSE),"Not Found")</f>
        <v>3</v>
      </c>
      <c r="AB1820" s="5" t="str">
        <f>IF(tbl_HRMaster[[#This Row],[Attrition]]="Yes","Left","Active")</f>
        <v>Active</v>
      </c>
      <c r="AC1820" s="5" t="str">
        <f>_xlfn.IFS(tbl_HRMaster[[#This Row],[Age]]&lt;25,"Under 25",tbl_HRMaster[[#This Row],[Age]]&lt;35,"25-34",tbl_HRMaster[[#This Row],[Age]]&lt;45,"35-44",tbl_HRMaster[[#This Row],[Age]]&lt;55,"45-54",TRUE,"Above 54")</f>
        <v>45-54</v>
      </c>
      <c r="AD1820" s="5" t="str">
        <f>_xlfn.IFS(
tbl_HRMaster[[#This Row],[YearsAtCompany]]&lt;2,"&lt; 2 Years",
tbl_HRMaster[[#This Row],[YearsAtCompany]]&lt;5,"2-4 Years",
tbl_HRMaster[[#This Row],[YearsAtCompany]]&lt;10,"5-9 Years",
TRUE,"10+ Years"
)</f>
        <v>2-4 Years</v>
      </c>
      <c r="AE1820" s="5">
        <f>IF(tbl_HRMaster[[#This Row],[Attrition]]="Yes",1,0)</f>
        <v>0</v>
      </c>
    </row>
    <row r="1821" spans="1:31" x14ac:dyDescent="0.25">
      <c r="A1821">
        <v>46</v>
      </c>
      <c r="B1821" t="s">
        <v>21</v>
      </c>
      <c r="C1821" t="s">
        <v>29</v>
      </c>
      <c r="D1821" t="s">
        <v>30</v>
      </c>
      <c r="E1821">
        <v>4</v>
      </c>
      <c r="F1821">
        <v>1</v>
      </c>
      <c r="G1821" t="s">
        <v>38</v>
      </c>
      <c r="H1821">
        <v>1678</v>
      </c>
      <c r="I1821" t="s">
        <v>34</v>
      </c>
      <c r="J1821">
        <v>5</v>
      </c>
      <c r="K1821" t="s">
        <v>37</v>
      </c>
      <c r="L1821" t="s">
        <v>27</v>
      </c>
      <c r="M1821">
        <v>29110</v>
      </c>
      <c r="N1821">
        <v>5</v>
      </c>
      <c r="O1821">
        <v>13</v>
      </c>
      <c r="P1821">
        <v>0</v>
      </c>
      <c r="Q1821">
        <v>28</v>
      </c>
      <c r="R1821">
        <v>3</v>
      </c>
      <c r="S1821">
        <v>2</v>
      </c>
      <c r="T1821">
        <v>1</v>
      </c>
      <c r="U1821">
        <v>2</v>
      </c>
      <c r="V1821">
        <f>COUNTIF(tbl_HRMaster[EmployeeID],tbl_HRMaster[[#This Row],[EmployeeID]])</f>
        <v>1</v>
      </c>
      <c r="W1821">
        <f>IFERROR(INDEX(tbl_EmployeeSurvey[EnvironmentSatisfaction],MATCH(tbl_HRMaster[[#This Row],[EmployeeID]],tbl_EmployeeSurvey[EmployeeID],0)),"Not Found")</f>
        <v>1</v>
      </c>
      <c r="X1821">
        <f>IFERROR(INDEX(tbl_EmployeeSurvey[JobSatisfaction],MATCH(tbl_HRMaster[[#This Row],[EmployeeID]],tbl_EmployeeSurvey[EmployeeID],0)),"Not Found")</f>
        <v>3</v>
      </c>
      <c r="Y1821" s="5">
        <f>IFERROR(INDEX(tbl_EmployeeSurvey[WorkLifeBalance],MATCH(tbl_HRMaster[[#This Row],[EmployeeID]],tbl_EmployeeSurvey[EmployeeID],0)),"Not Found")</f>
        <v>2</v>
      </c>
      <c r="Z1821" s="5">
        <f>IFERROR(VLOOKUP(tbl_HRMaster[[#This Row],[EmployeeID]],tbl_ManagerSurvey[[EmployeeID]:[PerformanceRating]],2,FALSE),"Not Found")</f>
        <v>3</v>
      </c>
      <c r="AA1821" s="5">
        <f>IFERROR(VLOOKUP(tbl_HRMaster[[#This Row],[EmployeeID]],tbl_ManagerSurvey[[EmployeeID]:[PerformanceRating]],3,FALSE),"Not Found")</f>
        <v>3</v>
      </c>
      <c r="AB1821" s="5" t="str">
        <f>IF(tbl_HRMaster[[#This Row],[Attrition]]="Yes","Left","Active")</f>
        <v>Active</v>
      </c>
      <c r="AC1821" s="5" t="str">
        <f>_xlfn.IFS(tbl_HRMaster[[#This Row],[Age]]&lt;25,"Under 25",tbl_HRMaster[[#This Row],[Age]]&lt;35,"25-34",tbl_HRMaster[[#This Row],[Age]]&lt;45,"35-44",tbl_HRMaster[[#This Row],[Age]]&lt;55,"45-54",TRUE,"Above 54")</f>
        <v>45-54</v>
      </c>
      <c r="AD1821" s="5" t="str">
        <f>_xlfn.IFS(
tbl_HRMaster[[#This Row],[YearsAtCompany]]&lt;2,"&lt; 2 Years",
tbl_HRMaster[[#This Row],[YearsAtCompany]]&lt;5,"2-4 Years",
tbl_HRMaster[[#This Row],[YearsAtCompany]]&lt;10,"5-9 Years",
TRUE,"10+ Years"
)</f>
        <v>2-4 Years</v>
      </c>
      <c r="AE1821" s="5">
        <f>IF(tbl_HRMaster[[#This Row],[Attrition]]="Yes",1,0)</f>
        <v>0</v>
      </c>
    </row>
    <row r="1822" spans="1:31" x14ac:dyDescent="0.25">
      <c r="A1822">
        <v>46</v>
      </c>
      <c r="B1822" t="s">
        <v>21</v>
      </c>
      <c r="C1822" t="s">
        <v>29</v>
      </c>
      <c r="D1822" t="s">
        <v>30</v>
      </c>
      <c r="E1822">
        <v>4</v>
      </c>
      <c r="F1822">
        <v>1</v>
      </c>
      <c r="G1822" t="s">
        <v>38</v>
      </c>
      <c r="H1822">
        <v>3148</v>
      </c>
      <c r="I1822" t="s">
        <v>34</v>
      </c>
      <c r="J1822">
        <v>5</v>
      </c>
      <c r="K1822" t="s">
        <v>37</v>
      </c>
      <c r="L1822" t="s">
        <v>27</v>
      </c>
      <c r="M1822">
        <v>29110</v>
      </c>
      <c r="N1822">
        <v>5</v>
      </c>
      <c r="O1822">
        <v>13</v>
      </c>
      <c r="P1822">
        <v>0</v>
      </c>
      <c r="Q1822">
        <v>28</v>
      </c>
      <c r="R1822">
        <v>3</v>
      </c>
      <c r="S1822">
        <v>2</v>
      </c>
      <c r="T1822">
        <v>1</v>
      </c>
      <c r="U1822">
        <v>2</v>
      </c>
      <c r="V1822">
        <f>COUNTIF(tbl_HRMaster[EmployeeID],tbl_HRMaster[[#This Row],[EmployeeID]])</f>
        <v>1</v>
      </c>
      <c r="W1822">
        <f>IFERROR(INDEX(tbl_EmployeeSurvey[EnvironmentSatisfaction],MATCH(tbl_HRMaster[[#This Row],[EmployeeID]],tbl_EmployeeSurvey[EmployeeID],0)),"Not Found")</f>
        <v>1</v>
      </c>
      <c r="X1822">
        <f>IFERROR(INDEX(tbl_EmployeeSurvey[JobSatisfaction],MATCH(tbl_HRMaster[[#This Row],[EmployeeID]],tbl_EmployeeSurvey[EmployeeID],0)),"Not Found")</f>
        <v>3</v>
      </c>
      <c r="Y1822" s="5">
        <f>IFERROR(INDEX(tbl_EmployeeSurvey[WorkLifeBalance],MATCH(tbl_HRMaster[[#This Row],[EmployeeID]],tbl_EmployeeSurvey[EmployeeID],0)),"Not Found")</f>
        <v>2</v>
      </c>
      <c r="Z1822" s="5">
        <f>IFERROR(VLOOKUP(tbl_HRMaster[[#This Row],[EmployeeID]],tbl_ManagerSurvey[[EmployeeID]:[PerformanceRating]],2,FALSE),"Not Found")</f>
        <v>3</v>
      </c>
      <c r="AA1822" s="5">
        <f>IFERROR(VLOOKUP(tbl_HRMaster[[#This Row],[EmployeeID]],tbl_ManagerSurvey[[EmployeeID]:[PerformanceRating]],3,FALSE),"Not Found")</f>
        <v>3</v>
      </c>
      <c r="AB1822" s="5" t="str">
        <f>IF(tbl_HRMaster[[#This Row],[Attrition]]="Yes","Left","Active")</f>
        <v>Active</v>
      </c>
      <c r="AC1822" s="5" t="str">
        <f>_xlfn.IFS(tbl_HRMaster[[#This Row],[Age]]&lt;25,"Under 25",tbl_HRMaster[[#This Row],[Age]]&lt;35,"25-34",tbl_HRMaster[[#This Row],[Age]]&lt;45,"35-44",tbl_HRMaster[[#This Row],[Age]]&lt;55,"45-54",TRUE,"Above 54")</f>
        <v>45-54</v>
      </c>
      <c r="AD1822" s="5" t="str">
        <f>_xlfn.IFS(
tbl_HRMaster[[#This Row],[YearsAtCompany]]&lt;2,"&lt; 2 Years",
tbl_HRMaster[[#This Row],[YearsAtCompany]]&lt;5,"2-4 Years",
tbl_HRMaster[[#This Row],[YearsAtCompany]]&lt;10,"5-9 Years",
TRUE,"10+ Years"
)</f>
        <v>2-4 Years</v>
      </c>
      <c r="AE1822" s="5">
        <f>IF(tbl_HRMaster[[#This Row],[Attrition]]="Yes",1,0)</f>
        <v>0</v>
      </c>
    </row>
    <row r="1823" spans="1:31" x14ac:dyDescent="0.25">
      <c r="A1823">
        <v>35</v>
      </c>
      <c r="B1823" t="s">
        <v>21</v>
      </c>
      <c r="C1823" t="s">
        <v>22</v>
      </c>
      <c r="D1823" t="s">
        <v>23</v>
      </c>
      <c r="E1823">
        <v>7</v>
      </c>
      <c r="F1823">
        <v>2</v>
      </c>
      <c r="G1823" t="s">
        <v>24</v>
      </c>
      <c r="H1823">
        <v>851</v>
      </c>
      <c r="I1823" t="s">
        <v>34</v>
      </c>
      <c r="J1823">
        <v>1</v>
      </c>
      <c r="K1823" t="s">
        <v>35</v>
      </c>
      <c r="L1823" t="s">
        <v>32</v>
      </c>
      <c r="M1823">
        <v>22770</v>
      </c>
      <c r="N1823">
        <v>1</v>
      </c>
      <c r="O1823">
        <v>12</v>
      </c>
      <c r="P1823">
        <v>1</v>
      </c>
      <c r="Q1823">
        <v>3</v>
      </c>
      <c r="R1823">
        <v>2</v>
      </c>
      <c r="S1823">
        <v>3</v>
      </c>
      <c r="T1823">
        <v>1</v>
      </c>
      <c r="U1823">
        <v>2</v>
      </c>
      <c r="V1823">
        <f>COUNTIF(tbl_HRMaster[EmployeeID],tbl_HRMaster[[#This Row],[EmployeeID]])</f>
        <v>1</v>
      </c>
      <c r="W1823">
        <f>IFERROR(INDEX(tbl_EmployeeSurvey[EnvironmentSatisfaction],MATCH(tbl_HRMaster[[#This Row],[EmployeeID]],tbl_EmployeeSurvey[EmployeeID],0)),"Not Found")</f>
        <v>4</v>
      </c>
      <c r="X1823">
        <f>IFERROR(INDEX(tbl_EmployeeSurvey[JobSatisfaction],MATCH(tbl_HRMaster[[#This Row],[EmployeeID]],tbl_EmployeeSurvey[EmployeeID],0)),"Not Found")</f>
        <v>1</v>
      </c>
      <c r="Y1823" s="5">
        <f>IFERROR(INDEX(tbl_EmployeeSurvey[WorkLifeBalance],MATCH(tbl_HRMaster[[#This Row],[EmployeeID]],tbl_EmployeeSurvey[EmployeeID],0)),"Not Found")</f>
        <v>3</v>
      </c>
      <c r="Z1823" s="5">
        <f>IFERROR(VLOOKUP(tbl_HRMaster[[#This Row],[EmployeeID]],tbl_ManagerSurvey[[EmployeeID]:[PerformanceRating]],2,FALSE),"Not Found")</f>
        <v>3</v>
      </c>
      <c r="AA1823" s="5">
        <f>IFERROR(VLOOKUP(tbl_HRMaster[[#This Row],[EmployeeID]],tbl_ManagerSurvey[[EmployeeID]:[PerformanceRating]],3,FALSE),"Not Found")</f>
        <v>3</v>
      </c>
      <c r="AB1823" s="5" t="str">
        <f>IF(tbl_HRMaster[[#This Row],[Attrition]]="Yes","Left","Active")</f>
        <v>Active</v>
      </c>
      <c r="AC1823" s="5" t="str">
        <f>_xlfn.IFS(tbl_HRMaster[[#This Row],[Age]]&lt;25,"Under 25",tbl_HRMaster[[#This Row],[Age]]&lt;35,"25-34",tbl_HRMaster[[#This Row],[Age]]&lt;45,"35-44",tbl_HRMaster[[#This Row],[Age]]&lt;55,"45-54",TRUE,"Above 54")</f>
        <v>35-44</v>
      </c>
      <c r="AD1823" s="5" t="str">
        <f>_xlfn.IFS(
tbl_HRMaster[[#This Row],[YearsAtCompany]]&lt;2,"&lt; 2 Years",
tbl_HRMaster[[#This Row],[YearsAtCompany]]&lt;5,"2-4 Years",
tbl_HRMaster[[#This Row],[YearsAtCompany]]&lt;10,"5-9 Years",
TRUE,"10+ Years"
)</f>
        <v>2-4 Years</v>
      </c>
      <c r="AE1823" s="5">
        <f>IF(tbl_HRMaster[[#This Row],[Attrition]]="Yes",1,0)</f>
        <v>0</v>
      </c>
    </row>
    <row r="1824" spans="1:31" x14ac:dyDescent="0.25">
      <c r="A1824">
        <v>35</v>
      </c>
      <c r="B1824" t="s">
        <v>21</v>
      </c>
      <c r="C1824" t="s">
        <v>22</v>
      </c>
      <c r="D1824" t="s">
        <v>23</v>
      </c>
      <c r="E1824">
        <v>7</v>
      </c>
      <c r="F1824">
        <v>2</v>
      </c>
      <c r="G1824" t="s">
        <v>24</v>
      </c>
      <c r="H1824">
        <v>2321</v>
      </c>
      <c r="I1824" t="s">
        <v>34</v>
      </c>
      <c r="J1824">
        <v>1</v>
      </c>
      <c r="K1824" t="s">
        <v>35</v>
      </c>
      <c r="L1824" t="s">
        <v>32</v>
      </c>
      <c r="M1824">
        <v>22770</v>
      </c>
      <c r="N1824">
        <v>1</v>
      </c>
      <c r="O1824">
        <v>12</v>
      </c>
      <c r="P1824">
        <v>1</v>
      </c>
      <c r="Q1824">
        <v>3</v>
      </c>
      <c r="R1824">
        <v>2</v>
      </c>
      <c r="S1824">
        <v>3</v>
      </c>
      <c r="T1824">
        <v>1</v>
      </c>
      <c r="U1824">
        <v>2</v>
      </c>
      <c r="V1824">
        <f>COUNTIF(tbl_HRMaster[EmployeeID],tbl_HRMaster[[#This Row],[EmployeeID]])</f>
        <v>1</v>
      </c>
      <c r="W1824">
        <f>IFERROR(INDEX(tbl_EmployeeSurvey[EnvironmentSatisfaction],MATCH(tbl_HRMaster[[#This Row],[EmployeeID]],tbl_EmployeeSurvey[EmployeeID],0)),"Not Found")</f>
        <v>4</v>
      </c>
      <c r="X1824">
        <f>IFERROR(INDEX(tbl_EmployeeSurvey[JobSatisfaction],MATCH(tbl_HRMaster[[#This Row],[EmployeeID]],tbl_EmployeeSurvey[EmployeeID],0)),"Not Found")</f>
        <v>1</v>
      </c>
      <c r="Y1824" s="5">
        <f>IFERROR(INDEX(tbl_EmployeeSurvey[WorkLifeBalance],MATCH(tbl_HRMaster[[#This Row],[EmployeeID]],tbl_EmployeeSurvey[EmployeeID],0)),"Not Found")</f>
        <v>3</v>
      </c>
      <c r="Z1824" s="5">
        <f>IFERROR(VLOOKUP(tbl_HRMaster[[#This Row],[EmployeeID]],tbl_ManagerSurvey[[EmployeeID]:[PerformanceRating]],2,FALSE),"Not Found")</f>
        <v>3</v>
      </c>
      <c r="AA1824" s="5">
        <f>IFERROR(VLOOKUP(tbl_HRMaster[[#This Row],[EmployeeID]],tbl_ManagerSurvey[[EmployeeID]:[PerformanceRating]],3,FALSE),"Not Found")</f>
        <v>3</v>
      </c>
      <c r="AB1824" s="5" t="str">
        <f>IF(tbl_HRMaster[[#This Row],[Attrition]]="Yes","Left","Active")</f>
        <v>Active</v>
      </c>
      <c r="AC1824" s="5" t="str">
        <f>_xlfn.IFS(tbl_HRMaster[[#This Row],[Age]]&lt;25,"Under 25",tbl_HRMaster[[#This Row],[Age]]&lt;35,"25-34",tbl_HRMaster[[#This Row],[Age]]&lt;45,"35-44",tbl_HRMaster[[#This Row],[Age]]&lt;55,"45-54",TRUE,"Above 54")</f>
        <v>35-44</v>
      </c>
      <c r="AD1824" s="5" t="str">
        <f>_xlfn.IFS(
tbl_HRMaster[[#This Row],[YearsAtCompany]]&lt;2,"&lt; 2 Years",
tbl_HRMaster[[#This Row],[YearsAtCompany]]&lt;5,"2-4 Years",
tbl_HRMaster[[#This Row],[YearsAtCompany]]&lt;10,"5-9 Years",
TRUE,"10+ Years"
)</f>
        <v>2-4 Years</v>
      </c>
      <c r="AE1824" s="5">
        <f>IF(tbl_HRMaster[[#This Row],[Attrition]]="Yes",1,0)</f>
        <v>0</v>
      </c>
    </row>
    <row r="1825" spans="1:31" x14ac:dyDescent="0.25">
      <c r="A1825">
        <v>35</v>
      </c>
      <c r="B1825" t="s">
        <v>21</v>
      </c>
      <c r="C1825" t="s">
        <v>22</v>
      </c>
      <c r="D1825" t="s">
        <v>23</v>
      </c>
      <c r="E1825">
        <v>7</v>
      </c>
      <c r="F1825">
        <v>2</v>
      </c>
      <c r="G1825" t="s">
        <v>24</v>
      </c>
      <c r="H1825">
        <v>3791</v>
      </c>
      <c r="I1825" t="s">
        <v>34</v>
      </c>
      <c r="J1825">
        <v>1</v>
      </c>
      <c r="K1825" t="s">
        <v>35</v>
      </c>
      <c r="L1825" t="s">
        <v>32</v>
      </c>
      <c r="M1825">
        <v>22770</v>
      </c>
      <c r="N1825">
        <v>1</v>
      </c>
      <c r="O1825">
        <v>12</v>
      </c>
      <c r="P1825">
        <v>1</v>
      </c>
      <c r="Q1825">
        <v>3</v>
      </c>
      <c r="R1825">
        <v>2</v>
      </c>
      <c r="S1825">
        <v>3</v>
      </c>
      <c r="T1825">
        <v>1</v>
      </c>
      <c r="U1825">
        <v>2</v>
      </c>
      <c r="V1825">
        <f>COUNTIF(tbl_HRMaster[EmployeeID],tbl_HRMaster[[#This Row],[EmployeeID]])</f>
        <v>1</v>
      </c>
      <c r="W1825">
        <f>IFERROR(INDEX(tbl_EmployeeSurvey[EnvironmentSatisfaction],MATCH(tbl_HRMaster[[#This Row],[EmployeeID]],tbl_EmployeeSurvey[EmployeeID],0)),"Not Found")</f>
        <v>4</v>
      </c>
      <c r="X1825">
        <f>IFERROR(INDEX(tbl_EmployeeSurvey[JobSatisfaction],MATCH(tbl_HRMaster[[#This Row],[EmployeeID]],tbl_EmployeeSurvey[EmployeeID],0)),"Not Found")</f>
        <v>1</v>
      </c>
      <c r="Y1825" s="5">
        <f>IFERROR(INDEX(tbl_EmployeeSurvey[WorkLifeBalance],MATCH(tbl_HRMaster[[#This Row],[EmployeeID]],tbl_EmployeeSurvey[EmployeeID],0)),"Not Found")</f>
        <v>3</v>
      </c>
      <c r="Z1825" s="5">
        <f>IFERROR(VLOOKUP(tbl_HRMaster[[#This Row],[EmployeeID]],tbl_ManagerSurvey[[EmployeeID]:[PerformanceRating]],2,FALSE),"Not Found")</f>
        <v>3</v>
      </c>
      <c r="AA1825" s="5">
        <f>IFERROR(VLOOKUP(tbl_HRMaster[[#This Row],[EmployeeID]],tbl_ManagerSurvey[[EmployeeID]:[PerformanceRating]],3,FALSE),"Not Found")</f>
        <v>3</v>
      </c>
      <c r="AB1825" s="5" t="str">
        <f>IF(tbl_HRMaster[[#This Row],[Attrition]]="Yes","Left","Active")</f>
        <v>Active</v>
      </c>
      <c r="AC1825" s="5" t="str">
        <f>_xlfn.IFS(tbl_HRMaster[[#This Row],[Age]]&lt;25,"Under 25",tbl_HRMaster[[#This Row],[Age]]&lt;35,"25-34",tbl_HRMaster[[#This Row],[Age]]&lt;45,"35-44",tbl_HRMaster[[#This Row],[Age]]&lt;55,"45-54",TRUE,"Above 54")</f>
        <v>35-44</v>
      </c>
      <c r="AD1825" s="5" t="str">
        <f>_xlfn.IFS(
tbl_HRMaster[[#This Row],[YearsAtCompany]]&lt;2,"&lt; 2 Years",
tbl_HRMaster[[#This Row],[YearsAtCompany]]&lt;5,"2-4 Years",
tbl_HRMaster[[#This Row],[YearsAtCompany]]&lt;10,"5-9 Years",
TRUE,"10+ Years"
)</f>
        <v>2-4 Years</v>
      </c>
      <c r="AE1825" s="5">
        <f>IF(tbl_HRMaster[[#This Row],[Attrition]]="Yes",1,0)</f>
        <v>0</v>
      </c>
    </row>
    <row r="1826" spans="1:31" x14ac:dyDescent="0.25">
      <c r="A1826">
        <v>21</v>
      </c>
      <c r="B1826" t="s">
        <v>21</v>
      </c>
      <c r="C1826" t="s">
        <v>22</v>
      </c>
      <c r="D1826" t="s">
        <v>30</v>
      </c>
      <c r="E1826">
        <v>3</v>
      </c>
      <c r="F1826">
        <v>2</v>
      </c>
      <c r="G1826" t="s">
        <v>24</v>
      </c>
      <c r="H1826">
        <v>17</v>
      </c>
      <c r="I1826" t="s">
        <v>34</v>
      </c>
      <c r="J1826">
        <v>1</v>
      </c>
      <c r="K1826" t="s">
        <v>40</v>
      </c>
      <c r="L1826" t="s">
        <v>32</v>
      </c>
      <c r="M1826">
        <v>42130</v>
      </c>
      <c r="N1826">
        <v>1</v>
      </c>
      <c r="O1826">
        <v>12</v>
      </c>
      <c r="P1826">
        <v>3</v>
      </c>
      <c r="Q1826">
        <v>3</v>
      </c>
      <c r="R1826">
        <v>3</v>
      </c>
      <c r="S1826">
        <v>3</v>
      </c>
      <c r="T1826">
        <v>1</v>
      </c>
      <c r="U1826">
        <v>0</v>
      </c>
      <c r="V1826">
        <f>COUNTIF(tbl_HRMaster[EmployeeID],tbl_HRMaster[[#This Row],[EmployeeID]])</f>
        <v>1</v>
      </c>
      <c r="W1826">
        <f>IFERROR(INDEX(tbl_EmployeeSurvey[EnvironmentSatisfaction],MATCH(tbl_HRMaster[[#This Row],[EmployeeID]],tbl_EmployeeSurvey[EmployeeID],0)),"Not Found")</f>
        <v>4</v>
      </c>
      <c r="X1826">
        <f>IFERROR(INDEX(tbl_EmployeeSurvey[JobSatisfaction],MATCH(tbl_HRMaster[[#This Row],[EmployeeID]],tbl_EmployeeSurvey[EmployeeID],0)),"Not Found")</f>
        <v>3</v>
      </c>
      <c r="Y1826" s="5">
        <f>IFERROR(INDEX(tbl_EmployeeSurvey[WorkLifeBalance],MATCH(tbl_HRMaster[[#This Row],[EmployeeID]],tbl_EmployeeSurvey[EmployeeID],0)),"Not Found")</f>
        <v>4</v>
      </c>
      <c r="Z1826" s="5">
        <f>IFERROR(VLOOKUP(tbl_HRMaster[[#This Row],[EmployeeID]],tbl_ManagerSurvey[[EmployeeID]:[PerformanceRating]],2,FALSE),"Not Found")</f>
        <v>2</v>
      </c>
      <c r="AA1826" s="5">
        <f>IFERROR(VLOOKUP(tbl_HRMaster[[#This Row],[EmployeeID]],tbl_ManagerSurvey[[EmployeeID]:[PerformanceRating]],3,FALSE),"Not Found")</f>
        <v>3</v>
      </c>
      <c r="AB1826" s="5" t="str">
        <f>IF(tbl_HRMaster[[#This Row],[Attrition]]="Yes","Left","Active")</f>
        <v>Active</v>
      </c>
      <c r="AC1826" s="5" t="str">
        <f>_xlfn.IFS(tbl_HRMaster[[#This Row],[Age]]&lt;25,"Under 25",tbl_HRMaster[[#This Row],[Age]]&lt;35,"25-34",tbl_HRMaster[[#This Row],[Age]]&lt;45,"35-44",tbl_HRMaster[[#This Row],[Age]]&lt;55,"45-54",TRUE,"Above 54")</f>
        <v>Under 25</v>
      </c>
      <c r="AD1826" s="5" t="str">
        <f>_xlfn.IFS(
tbl_HRMaster[[#This Row],[YearsAtCompany]]&lt;2,"&lt; 2 Years",
tbl_HRMaster[[#This Row],[YearsAtCompany]]&lt;5,"2-4 Years",
tbl_HRMaster[[#This Row],[YearsAtCompany]]&lt;10,"5-9 Years",
TRUE,"10+ Years"
)</f>
        <v>2-4 Years</v>
      </c>
      <c r="AE1826" s="5">
        <f>IF(tbl_HRMaster[[#This Row],[Attrition]]="Yes",1,0)</f>
        <v>0</v>
      </c>
    </row>
    <row r="1827" spans="1:31" x14ac:dyDescent="0.25">
      <c r="A1827">
        <v>21</v>
      </c>
      <c r="B1827" t="s">
        <v>21</v>
      </c>
      <c r="C1827" t="s">
        <v>22</v>
      </c>
      <c r="D1827" t="s">
        <v>30</v>
      </c>
      <c r="E1827">
        <v>3</v>
      </c>
      <c r="F1827">
        <v>2</v>
      </c>
      <c r="G1827" t="s">
        <v>24</v>
      </c>
      <c r="H1827">
        <v>1487</v>
      </c>
      <c r="I1827" t="s">
        <v>34</v>
      </c>
      <c r="J1827">
        <v>1</v>
      </c>
      <c r="K1827" t="s">
        <v>40</v>
      </c>
      <c r="L1827" t="s">
        <v>32</v>
      </c>
      <c r="M1827">
        <v>42130</v>
      </c>
      <c r="N1827">
        <v>1</v>
      </c>
      <c r="O1827">
        <v>12</v>
      </c>
      <c r="P1827">
        <v>3</v>
      </c>
      <c r="Q1827">
        <v>3</v>
      </c>
      <c r="R1827">
        <v>3</v>
      </c>
      <c r="S1827">
        <v>3</v>
      </c>
      <c r="T1827">
        <v>1</v>
      </c>
      <c r="U1827">
        <v>0</v>
      </c>
      <c r="V1827">
        <f>COUNTIF(tbl_HRMaster[EmployeeID],tbl_HRMaster[[#This Row],[EmployeeID]])</f>
        <v>1</v>
      </c>
      <c r="W1827">
        <f>IFERROR(INDEX(tbl_EmployeeSurvey[EnvironmentSatisfaction],MATCH(tbl_HRMaster[[#This Row],[EmployeeID]],tbl_EmployeeSurvey[EmployeeID],0)),"Not Found")</f>
        <v>4</v>
      </c>
      <c r="X1827">
        <f>IFERROR(INDEX(tbl_EmployeeSurvey[JobSatisfaction],MATCH(tbl_HRMaster[[#This Row],[EmployeeID]],tbl_EmployeeSurvey[EmployeeID],0)),"Not Found")</f>
        <v>3</v>
      </c>
      <c r="Y1827" s="5">
        <f>IFERROR(INDEX(tbl_EmployeeSurvey[WorkLifeBalance],MATCH(tbl_HRMaster[[#This Row],[EmployeeID]],tbl_EmployeeSurvey[EmployeeID],0)),"Not Found")</f>
        <v>4</v>
      </c>
      <c r="Z1827" s="5">
        <f>IFERROR(VLOOKUP(tbl_HRMaster[[#This Row],[EmployeeID]],tbl_ManagerSurvey[[EmployeeID]:[PerformanceRating]],2,FALSE),"Not Found")</f>
        <v>2</v>
      </c>
      <c r="AA1827" s="5">
        <f>IFERROR(VLOOKUP(tbl_HRMaster[[#This Row],[EmployeeID]],tbl_ManagerSurvey[[EmployeeID]:[PerformanceRating]],3,FALSE),"Not Found")</f>
        <v>3</v>
      </c>
      <c r="AB1827" s="5" t="str">
        <f>IF(tbl_HRMaster[[#This Row],[Attrition]]="Yes","Left","Active")</f>
        <v>Active</v>
      </c>
      <c r="AC1827" s="5" t="str">
        <f>_xlfn.IFS(tbl_HRMaster[[#This Row],[Age]]&lt;25,"Under 25",tbl_HRMaster[[#This Row],[Age]]&lt;35,"25-34",tbl_HRMaster[[#This Row],[Age]]&lt;45,"35-44",tbl_HRMaster[[#This Row],[Age]]&lt;55,"45-54",TRUE,"Above 54")</f>
        <v>Under 25</v>
      </c>
      <c r="AD1827" s="5" t="str">
        <f>_xlfn.IFS(
tbl_HRMaster[[#This Row],[YearsAtCompany]]&lt;2,"&lt; 2 Years",
tbl_HRMaster[[#This Row],[YearsAtCompany]]&lt;5,"2-4 Years",
tbl_HRMaster[[#This Row],[YearsAtCompany]]&lt;10,"5-9 Years",
TRUE,"10+ Years"
)</f>
        <v>2-4 Years</v>
      </c>
      <c r="AE1827" s="5">
        <f>IF(tbl_HRMaster[[#This Row],[Attrition]]="Yes",1,0)</f>
        <v>0</v>
      </c>
    </row>
    <row r="1828" spans="1:31" x14ac:dyDescent="0.25">
      <c r="A1828">
        <v>21</v>
      </c>
      <c r="B1828" t="s">
        <v>21</v>
      </c>
      <c r="C1828" t="s">
        <v>22</v>
      </c>
      <c r="D1828" t="s">
        <v>30</v>
      </c>
      <c r="E1828">
        <v>3</v>
      </c>
      <c r="F1828">
        <v>2</v>
      </c>
      <c r="G1828" t="s">
        <v>24</v>
      </c>
      <c r="H1828">
        <v>2957</v>
      </c>
      <c r="I1828" t="s">
        <v>34</v>
      </c>
      <c r="J1828">
        <v>1</v>
      </c>
      <c r="K1828" t="s">
        <v>40</v>
      </c>
      <c r="L1828" t="s">
        <v>32</v>
      </c>
      <c r="M1828">
        <v>42130</v>
      </c>
      <c r="N1828">
        <v>1</v>
      </c>
      <c r="O1828">
        <v>12</v>
      </c>
      <c r="P1828">
        <v>3</v>
      </c>
      <c r="Q1828">
        <v>3</v>
      </c>
      <c r="R1828">
        <v>3</v>
      </c>
      <c r="S1828">
        <v>3</v>
      </c>
      <c r="T1828">
        <v>1</v>
      </c>
      <c r="U1828">
        <v>0</v>
      </c>
      <c r="V1828">
        <f>COUNTIF(tbl_HRMaster[EmployeeID],tbl_HRMaster[[#This Row],[EmployeeID]])</f>
        <v>1</v>
      </c>
      <c r="W1828">
        <f>IFERROR(INDEX(tbl_EmployeeSurvey[EnvironmentSatisfaction],MATCH(tbl_HRMaster[[#This Row],[EmployeeID]],tbl_EmployeeSurvey[EmployeeID],0)),"Not Found")</f>
        <v>4</v>
      </c>
      <c r="X1828">
        <f>IFERROR(INDEX(tbl_EmployeeSurvey[JobSatisfaction],MATCH(tbl_HRMaster[[#This Row],[EmployeeID]],tbl_EmployeeSurvey[EmployeeID],0)),"Not Found")</f>
        <v>3</v>
      </c>
      <c r="Y1828" s="5">
        <f>IFERROR(INDEX(tbl_EmployeeSurvey[WorkLifeBalance],MATCH(tbl_HRMaster[[#This Row],[EmployeeID]],tbl_EmployeeSurvey[EmployeeID],0)),"Not Found")</f>
        <v>4</v>
      </c>
      <c r="Z1828" s="5">
        <f>IFERROR(VLOOKUP(tbl_HRMaster[[#This Row],[EmployeeID]],tbl_ManagerSurvey[[EmployeeID]:[PerformanceRating]],2,FALSE),"Not Found")</f>
        <v>2</v>
      </c>
      <c r="AA1828" s="5">
        <f>IFERROR(VLOOKUP(tbl_HRMaster[[#This Row],[EmployeeID]],tbl_ManagerSurvey[[EmployeeID]:[PerformanceRating]],3,FALSE),"Not Found")</f>
        <v>3</v>
      </c>
      <c r="AB1828" s="5" t="str">
        <f>IF(tbl_HRMaster[[#This Row],[Attrition]]="Yes","Left","Active")</f>
        <v>Active</v>
      </c>
      <c r="AC1828" s="5" t="str">
        <f>_xlfn.IFS(tbl_HRMaster[[#This Row],[Age]]&lt;25,"Under 25",tbl_HRMaster[[#This Row],[Age]]&lt;35,"25-34",tbl_HRMaster[[#This Row],[Age]]&lt;45,"35-44",tbl_HRMaster[[#This Row],[Age]]&lt;55,"45-54",TRUE,"Above 54")</f>
        <v>Under 25</v>
      </c>
      <c r="AD1828" s="5" t="str">
        <f>_xlfn.IFS(
tbl_HRMaster[[#This Row],[YearsAtCompany]]&lt;2,"&lt; 2 Years",
tbl_HRMaster[[#This Row],[YearsAtCompany]]&lt;5,"2-4 Years",
tbl_HRMaster[[#This Row],[YearsAtCompany]]&lt;10,"5-9 Years",
TRUE,"10+ Years"
)</f>
        <v>2-4 Years</v>
      </c>
      <c r="AE1828" s="5">
        <f>IF(tbl_HRMaster[[#This Row],[Attrition]]="Yes",1,0)</f>
        <v>0</v>
      </c>
    </row>
    <row r="1829" spans="1:31" x14ac:dyDescent="0.25">
      <c r="A1829">
        <v>28</v>
      </c>
      <c r="B1829" t="s">
        <v>21</v>
      </c>
      <c r="C1829" t="s">
        <v>22</v>
      </c>
      <c r="D1829" t="s">
        <v>23</v>
      </c>
      <c r="E1829">
        <v>1</v>
      </c>
      <c r="F1829">
        <v>2</v>
      </c>
      <c r="G1829" t="s">
        <v>24</v>
      </c>
      <c r="H1829">
        <v>1050</v>
      </c>
      <c r="I1829" t="s">
        <v>34</v>
      </c>
      <c r="J1829">
        <v>3</v>
      </c>
      <c r="K1829" t="s">
        <v>44</v>
      </c>
      <c r="L1829" t="s">
        <v>27</v>
      </c>
      <c r="M1829">
        <v>44770</v>
      </c>
      <c r="N1829">
        <v>1</v>
      </c>
      <c r="O1829">
        <v>15</v>
      </c>
      <c r="P1829">
        <v>0</v>
      </c>
      <c r="Q1829">
        <v>3</v>
      </c>
      <c r="R1829">
        <v>6</v>
      </c>
      <c r="S1829">
        <v>3</v>
      </c>
      <c r="T1829">
        <v>1</v>
      </c>
      <c r="U1829">
        <v>2</v>
      </c>
      <c r="V1829">
        <f>COUNTIF(tbl_HRMaster[EmployeeID],tbl_HRMaster[[#This Row],[EmployeeID]])</f>
        <v>1</v>
      </c>
      <c r="W1829">
        <f>IFERROR(INDEX(tbl_EmployeeSurvey[EnvironmentSatisfaction],MATCH(tbl_HRMaster[[#This Row],[EmployeeID]],tbl_EmployeeSurvey[EmployeeID],0)),"Not Found")</f>
        <v>3</v>
      </c>
      <c r="X1829">
        <f>IFERROR(INDEX(tbl_EmployeeSurvey[JobSatisfaction],MATCH(tbl_HRMaster[[#This Row],[EmployeeID]],tbl_EmployeeSurvey[EmployeeID],0)),"Not Found")</f>
        <v>1</v>
      </c>
      <c r="Y1829" s="5">
        <f>IFERROR(INDEX(tbl_EmployeeSurvey[WorkLifeBalance],MATCH(tbl_HRMaster[[#This Row],[EmployeeID]],tbl_EmployeeSurvey[EmployeeID],0)),"Not Found")</f>
        <v>3</v>
      </c>
      <c r="Z1829" s="5">
        <f>IFERROR(VLOOKUP(tbl_HRMaster[[#This Row],[EmployeeID]],tbl_ManagerSurvey[[EmployeeID]:[PerformanceRating]],2,FALSE),"Not Found")</f>
        <v>3</v>
      </c>
      <c r="AA1829" s="5">
        <f>IFERROR(VLOOKUP(tbl_HRMaster[[#This Row],[EmployeeID]],tbl_ManagerSurvey[[EmployeeID]:[PerformanceRating]],3,FALSE),"Not Found")</f>
        <v>3</v>
      </c>
      <c r="AB1829" s="5" t="str">
        <f>IF(tbl_HRMaster[[#This Row],[Attrition]]="Yes","Left","Active")</f>
        <v>Active</v>
      </c>
      <c r="AC1829" s="5" t="str">
        <f>_xlfn.IFS(tbl_HRMaster[[#This Row],[Age]]&lt;25,"Under 25",tbl_HRMaster[[#This Row],[Age]]&lt;35,"25-34",tbl_HRMaster[[#This Row],[Age]]&lt;45,"35-44",tbl_HRMaster[[#This Row],[Age]]&lt;55,"45-54",TRUE,"Above 54")</f>
        <v>25-34</v>
      </c>
      <c r="AD1829" s="5" t="str">
        <f>_xlfn.IFS(
tbl_HRMaster[[#This Row],[YearsAtCompany]]&lt;2,"&lt; 2 Years",
tbl_HRMaster[[#This Row],[YearsAtCompany]]&lt;5,"2-4 Years",
tbl_HRMaster[[#This Row],[YearsAtCompany]]&lt;10,"5-9 Years",
TRUE,"10+ Years"
)</f>
        <v>2-4 Years</v>
      </c>
      <c r="AE1829" s="5">
        <f>IF(tbl_HRMaster[[#This Row],[Attrition]]="Yes",1,0)</f>
        <v>0</v>
      </c>
    </row>
    <row r="1830" spans="1:31" x14ac:dyDescent="0.25">
      <c r="A1830">
        <v>28</v>
      </c>
      <c r="B1830" t="s">
        <v>21</v>
      </c>
      <c r="C1830" t="s">
        <v>22</v>
      </c>
      <c r="D1830" t="s">
        <v>23</v>
      </c>
      <c r="E1830">
        <v>1</v>
      </c>
      <c r="F1830">
        <v>2</v>
      </c>
      <c r="G1830" t="s">
        <v>24</v>
      </c>
      <c r="H1830">
        <v>2520</v>
      </c>
      <c r="I1830" t="s">
        <v>34</v>
      </c>
      <c r="J1830">
        <v>3</v>
      </c>
      <c r="K1830" t="s">
        <v>44</v>
      </c>
      <c r="L1830" t="s">
        <v>27</v>
      </c>
      <c r="M1830">
        <v>44770</v>
      </c>
      <c r="N1830">
        <v>1</v>
      </c>
      <c r="O1830">
        <v>15</v>
      </c>
      <c r="P1830">
        <v>0</v>
      </c>
      <c r="Q1830">
        <v>3</v>
      </c>
      <c r="R1830">
        <v>6</v>
      </c>
      <c r="S1830">
        <v>3</v>
      </c>
      <c r="T1830">
        <v>1</v>
      </c>
      <c r="U1830">
        <v>2</v>
      </c>
      <c r="V1830">
        <f>COUNTIF(tbl_HRMaster[EmployeeID],tbl_HRMaster[[#This Row],[EmployeeID]])</f>
        <v>1</v>
      </c>
      <c r="W1830">
        <f>IFERROR(INDEX(tbl_EmployeeSurvey[EnvironmentSatisfaction],MATCH(tbl_HRMaster[[#This Row],[EmployeeID]],tbl_EmployeeSurvey[EmployeeID],0)),"Not Found")</f>
        <v>3</v>
      </c>
      <c r="X1830">
        <f>IFERROR(INDEX(tbl_EmployeeSurvey[JobSatisfaction],MATCH(tbl_HRMaster[[#This Row],[EmployeeID]],tbl_EmployeeSurvey[EmployeeID],0)),"Not Found")</f>
        <v>1</v>
      </c>
      <c r="Y1830" s="5">
        <f>IFERROR(INDEX(tbl_EmployeeSurvey[WorkLifeBalance],MATCH(tbl_HRMaster[[#This Row],[EmployeeID]],tbl_EmployeeSurvey[EmployeeID],0)),"Not Found")</f>
        <v>3</v>
      </c>
      <c r="Z1830" s="5">
        <f>IFERROR(VLOOKUP(tbl_HRMaster[[#This Row],[EmployeeID]],tbl_ManagerSurvey[[EmployeeID]:[PerformanceRating]],2,FALSE),"Not Found")</f>
        <v>3</v>
      </c>
      <c r="AA1830" s="5">
        <f>IFERROR(VLOOKUP(tbl_HRMaster[[#This Row],[EmployeeID]],tbl_ManagerSurvey[[EmployeeID]:[PerformanceRating]],3,FALSE),"Not Found")</f>
        <v>3</v>
      </c>
      <c r="AB1830" s="5" t="str">
        <f>IF(tbl_HRMaster[[#This Row],[Attrition]]="Yes","Left","Active")</f>
        <v>Active</v>
      </c>
      <c r="AC1830" s="5" t="str">
        <f>_xlfn.IFS(tbl_HRMaster[[#This Row],[Age]]&lt;25,"Under 25",tbl_HRMaster[[#This Row],[Age]]&lt;35,"25-34",tbl_HRMaster[[#This Row],[Age]]&lt;45,"35-44",tbl_HRMaster[[#This Row],[Age]]&lt;55,"45-54",TRUE,"Above 54")</f>
        <v>25-34</v>
      </c>
      <c r="AD1830" s="5" t="str">
        <f>_xlfn.IFS(
tbl_HRMaster[[#This Row],[YearsAtCompany]]&lt;2,"&lt; 2 Years",
tbl_HRMaster[[#This Row],[YearsAtCompany]]&lt;5,"2-4 Years",
tbl_HRMaster[[#This Row],[YearsAtCompany]]&lt;10,"5-9 Years",
TRUE,"10+ Years"
)</f>
        <v>2-4 Years</v>
      </c>
      <c r="AE1830" s="5">
        <f>IF(tbl_HRMaster[[#This Row],[Attrition]]="Yes",1,0)</f>
        <v>0</v>
      </c>
    </row>
    <row r="1831" spans="1:31" x14ac:dyDescent="0.25">
      <c r="A1831">
        <v>28</v>
      </c>
      <c r="B1831" t="s">
        <v>21</v>
      </c>
      <c r="C1831" t="s">
        <v>22</v>
      </c>
      <c r="D1831" t="s">
        <v>23</v>
      </c>
      <c r="E1831">
        <v>1</v>
      </c>
      <c r="F1831">
        <v>2</v>
      </c>
      <c r="G1831" t="s">
        <v>24</v>
      </c>
      <c r="H1831">
        <v>3990</v>
      </c>
      <c r="I1831" t="s">
        <v>34</v>
      </c>
      <c r="J1831">
        <v>3</v>
      </c>
      <c r="K1831" t="s">
        <v>44</v>
      </c>
      <c r="L1831" t="s">
        <v>27</v>
      </c>
      <c r="M1831">
        <v>44770</v>
      </c>
      <c r="N1831">
        <v>1</v>
      </c>
      <c r="O1831">
        <v>15</v>
      </c>
      <c r="P1831">
        <v>0</v>
      </c>
      <c r="Q1831">
        <v>3</v>
      </c>
      <c r="R1831">
        <v>6</v>
      </c>
      <c r="S1831">
        <v>3</v>
      </c>
      <c r="T1831">
        <v>1</v>
      </c>
      <c r="U1831">
        <v>2</v>
      </c>
      <c r="V1831">
        <f>COUNTIF(tbl_HRMaster[EmployeeID],tbl_HRMaster[[#This Row],[EmployeeID]])</f>
        <v>1</v>
      </c>
      <c r="W1831">
        <f>IFERROR(INDEX(tbl_EmployeeSurvey[EnvironmentSatisfaction],MATCH(tbl_HRMaster[[#This Row],[EmployeeID]],tbl_EmployeeSurvey[EmployeeID],0)),"Not Found")</f>
        <v>3</v>
      </c>
      <c r="X1831">
        <f>IFERROR(INDEX(tbl_EmployeeSurvey[JobSatisfaction],MATCH(tbl_HRMaster[[#This Row],[EmployeeID]],tbl_EmployeeSurvey[EmployeeID],0)),"Not Found")</f>
        <v>1</v>
      </c>
      <c r="Y1831" s="5">
        <f>IFERROR(INDEX(tbl_EmployeeSurvey[WorkLifeBalance],MATCH(tbl_HRMaster[[#This Row],[EmployeeID]],tbl_EmployeeSurvey[EmployeeID],0)),"Not Found")</f>
        <v>3</v>
      </c>
      <c r="Z1831" s="5">
        <f>IFERROR(VLOOKUP(tbl_HRMaster[[#This Row],[EmployeeID]],tbl_ManagerSurvey[[EmployeeID]:[PerformanceRating]],2,FALSE),"Not Found")</f>
        <v>3</v>
      </c>
      <c r="AA1831" s="5">
        <f>IFERROR(VLOOKUP(tbl_HRMaster[[#This Row],[EmployeeID]],tbl_ManagerSurvey[[EmployeeID]:[PerformanceRating]],3,FALSE),"Not Found")</f>
        <v>3</v>
      </c>
      <c r="AB1831" s="5" t="str">
        <f>IF(tbl_HRMaster[[#This Row],[Attrition]]="Yes","Left","Active")</f>
        <v>Active</v>
      </c>
      <c r="AC1831" s="5" t="str">
        <f>_xlfn.IFS(tbl_HRMaster[[#This Row],[Age]]&lt;25,"Under 25",tbl_HRMaster[[#This Row],[Age]]&lt;35,"25-34",tbl_HRMaster[[#This Row],[Age]]&lt;45,"35-44",tbl_HRMaster[[#This Row],[Age]]&lt;55,"45-54",TRUE,"Above 54")</f>
        <v>25-34</v>
      </c>
      <c r="AD1831" s="5" t="str">
        <f>_xlfn.IFS(
tbl_HRMaster[[#This Row],[YearsAtCompany]]&lt;2,"&lt; 2 Years",
tbl_HRMaster[[#This Row],[YearsAtCompany]]&lt;5,"2-4 Years",
tbl_HRMaster[[#This Row],[YearsAtCompany]]&lt;10,"5-9 Years",
TRUE,"10+ Years"
)</f>
        <v>2-4 Years</v>
      </c>
      <c r="AE1831" s="5">
        <f>IF(tbl_HRMaster[[#This Row],[Attrition]]="Yes",1,0)</f>
        <v>0</v>
      </c>
    </row>
    <row r="1832" spans="1:31" x14ac:dyDescent="0.25">
      <c r="A1832">
        <v>35</v>
      </c>
      <c r="B1832" t="s">
        <v>21</v>
      </c>
      <c r="C1832" t="s">
        <v>22</v>
      </c>
      <c r="D1832" t="s">
        <v>23</v>
      </c>
      <c r="E1832">
        <v>24</v>
      </c>
      <c r="F1832">
        <v>3</v>
      </c>
      <c r="G1832" t="s">
        <v>38</v>
      </c>
      <c r="H1832">
        <v>483</v>
      </c>
      <c r="I1832" t="s">
        <v>34</v>
      </c>
      <c r="J1832">
        <v>5</v>
      </c>
      <c r="K1832" t="s">
        <v>35</v>
      </c>
      <c r="L1832" t="s">
        <v>41</v>
      </c>
      <c r="M1832">
        <v>57450</v>
      </c>
      <c r="N1832">
        <v>1</v>
      </c>
      <c r="O1832">
        <v>17</v>
      </c>
      <c r="P1832">
        <v>3</v>
      </c>
      <c r="Q1832">
        <v>3</v>
      </c>
      <c r="R1832">
        <v>4</v>
      </c>
      <c r="S1832">
        <v>3</v>
      </c>
      <c r="T1832">
        <v>1</v>
      </c>
      <c r="U1832">
        <v>2</v>
      </c>
      <c r="V1832">
        <f>COUNTIF(tbl_HRMaster[EmployeeID],tbl_HRMaster[[#This Row],[EmployeeID]])</f>
        <v>1</v>
      </c>
      <c r="W1832">
        <f>IFERROR(INDEX(tbl_EmployeeSurvey[EnvironmentSatisfaction],MATCH(tbl_HRMaster[[#This Row],[EmployeeID]],tbl_EmployeeSurvey[EmployeeID],0)),"Not Found")</f>
        <v>2</v>
      </c>
      <c r="X1832">
        <f>IFERROR(INDEX(tbl_EmployeeSurvey[JobSatisfaction],MATCH(tbl_HRMaster[[#This Row],[EmployeeID]],tbl_EmployeeSurvey[EmployeeID],0)),"Not Found")</f>
        <v>4</v>
      </c>
      <c r="Y1832" s="5">
        <f>IFERROR(INDEX(tbl_EmployeeSurvey[WorkLifeBalance],MATCH(tbl_HRMaster[[#This Row],[EmployeeID]],tbl_EmployeeSurvey[EmployeeID],0)),"Not Found")</f>
        <v>2</v>
      </c>
      <c r="Z1832" s="5">
        <f>IFERROR(VLOOKUP(tbl_HRMaster[[#This Row],[EmployeeID]],tbl_ManagerSurvey[[EmployeeID]:[PerformanceRating]],2,FALSE),"Not Found")</f>
        <v>3</v>
      </c>
      <c r="AA1832" s="5">
        <f>IFERROR(VLOOKUP(tbl_HRMaster[[#This Row],[EmployeeID]],tbl_ManagerSurvey[[EmployeeID]:[PerformanceRating]],3,FALSE),"Not Found")</f>
        <v>3</v>
      </c>
      <c r="AB1832" s="5" t="str">
        <f>IF(tbl_HRMaster[[#This Row],[Attrition]]="Yes","Left","Active")</f>
        <v>Active</v>
      </c>
      <c r="AC1832" s="5" t="str">
        <f>_xlfn.IFS(tbl_HRMaster[[#This Row],[Age]]&lt;25,"Under 25",tbl_HRMaster[[#This Row],[Age]]&lt;35,"25-34",tbl_HRMaster[[#This Row],[Age]]&lt;45,"35-44",tbl_HRMaster[[#This Row],[Age]]&lt;55,"45-54",TRUE,"Above 54")</f>
        <v>35-44</v>
      </c>
      <c r="AD1832" s="5" t="str">
        <f>_xlfn.IFS(
tbl_HRMaster[[#This Row],[YearsAtCompany]]&lt;2,"&lt; 2 Years",
tbl_HRMaster[[#This Row],[YearsAtCompany]]&lt;5,"2-4 Years",
tbl_HRMaster[[#This Row],[YearsAtCompany]]&lt;10,"5-9 Years",
TRUE,"10+ Years"
)</f>
        <v>2-4 Years</v>
      </c>
      <c r="AE1832" s="5">
        <f>IF(tbl_HRMaster[[#This Row],[Attrition]]="Yes",1,0)</f>
        <v>0</v>
      </c>
    </row>
    <row r="1833" spans="1:31" x14ac:dyDescent="0.25">
      <c r="A1833">
        <v>35</v>
      </c>
      <c r="B1833" t="s">
        <v>21</v>
      </c>
      <c r="C1833" t="s">
        <v>22</v>
      </c>
      <c r="D1833" t="s">
        <v>23</v>
      </c>
      <c r="E1833">
        <v>24</v>
      </c>
      <c r="F1833">
        <v>3</v>
      </c>
      <c r="G1833" t="s">
        <v>38</v>
      </c>
      <c r="H1833">
        <v>1953</v>
      </c>
      <c r="I1833" t="s">
        <v>34</v>
      </c>
      <c r="J1833">
        <v>5</v>
      </c>
      <c r="K1833" t="s">
        <v>35</v>
      </c>
      <c r="L1833" t="s">
        <v>41</v>
      </c>
      <c r="M1833">
        <v>57450</v>
      </c>
      <c r="N1833">
        <v>1</v>
      </c>
      <c r="O1833">
        <v>17</v>
      </c>
      <c r="P1833">
        <v>3</v>
      </c>
      <c r="Q1833">
        <v>3</v>
      </c>
      <c r="R1833">
        <v>4</v>
      </c>
      <c r="S1833">
        <v>3</v>
      </c>
      <c r="T1833">
        <v>1</v>
      </c>
      <c r="U1833">
        <v>2</v>
      </c>
      <c r="V1833">
        <f>COUNTIF(tbl_HRMaster[EmployeeID],tbl_HRMaster[[#This Row],[EmployeeID]])</f>
        <v>1</v>
      </c>
      <c r="W1833">
        <f>IFERROR(INDEX(tbl_EmployeeSurvey[EnvironmentSatisfaction],MATCH(tbl_HRMaster[[#This Row],[EmployeeID]],tbl_EmployeeSurvey[EmployeeID],0)),"Not Found")</f>
        <v>2</v>
      </c>
      <c r="X1833">
        <f>IFERROR(INDEX(tbl_EmployeeSurvey[JobSatisfaction],MATCH(tbl_HRMaster[[#This Row],[EmployeeID]],tbl_EmployeeSurvey[EmployeeID],0)),"Not Found")</f>
        <v>4</v>
      </c>
      <c r="Y1833" s="5">
        <f>IFERROR(INDEX(tbl_EmployeeSurvey[WorkLifeBalance],MATCH(tbl_HRMaster[[#This Row],[EmployeeID]],tbl_EmployeeSurvey[EmployeeID],0)),"Not Found")</f>
        <v>2</v>
      </c>
      <c r="Z1833" s="5">
        <f>IFERROR(VLOOKUP(tbl_HRMaster[[#This Row],[EmployeeID]],tbl_ManagerSurvey[[EmployeeID]:[PerformanceRating]],2,FALSE),"Not Found")</f>
        <v>3</v>
      </c>
      <c r="AA1833" s="5">
        <f>IFERROR(VLOOKUP(tbl_HRMaster[[#This Row],[EmployeeID]],tbl_ManagerSurvey[[EmployeeID]:[PerformanceRating]],3,FALSE),"Not Found")</f>
        <v>3</v>
      </c>
      <c r="AB1833" s="5" t="str">
        <f>IF(tbl_HRMaster[[#This Row],[Attrition]]="Yes","Left","Active")</f>
        <v>Active</v>
      </c>
      <c r="AC1833" s="5" t="str">
        <f>_xlfn.IFS(tbl_HRMaster[[#This Row],[Age]]&lt;25,"Under 25",tbl_HRMaster[[#This Row],[Age]]&lt;35,"25-34",tbl_HRMaster[[#This Row],[Age]]&lt;45,"35-44",tbl_HRMaster[[#This Row],[Age]]&lt;55,"45-54",TRUE,"Above 54")</f>
        <v>35-44</v>
      </c>
      <c r="AD1833" s="5" t="str">
        <f>_xlfn.IFS(
tbl_HRMaster[[#This Row],[YearsAtCompany]]&lt;2,"&lt; 2 Years",
tbl_HRMaster[[#This Row],[YearsAtCompany]]&lt;5,"2-4 Years",
tbl_HRMaster[[#This Row],[YearsAtCompany]]&lt;10,"5-9 Years",
TRUE,"10+ Years"
)</f>
        <v>2-4 Years</v>
      </c>
      <c r="AE1833" s="5">
        <f>IF(tbl_HRMaster[[#This Row],[Attrition]]="Yes",1,0)</f>
        <v>0</v>
      </c>
    </row>
    <row r="1834" spans="1:31" x14ac:dyDescent="0.25">
      <c r="A1834">
        <v>35</v>
      </c>
      <c r="B1834" t="s">
        <v>21</v>
      </c>
      <c r="C1834" t="s">
        <v>22</v>
      </c>
      <c r="D1834" t="s">
        <v>23</v>
      </c>
      <c r="E1834">
        <v>24</v>
      </c>
      <c r="F1834">
        <v>3</v>
      </c>
      <c r="G1834" t="s">
        <v>38</v>
      </c>
      <c r="H1834">
        <v>3423</v>
      </c>
      <c r="I1834" t="s">
        <v>34</v>
      </c>
      <c r="J1834">
        <v>5</v>
      </c>
      <c r="K1834" t="s">
        <v>35</v>
      </c>
      <c r="L1834" t="s">
        <v>41</v>
      </c>
      <c r="M1834">
        <v>57450</v>
      </c>
      <c r="N1834">
        <v>1</v>
      </c>
      <c r="O1834">
        <v>17</v>
      </c>
      <c r="P1834">
        <v>3</v>
      </c>
      <c r="Q1834">
        <v>3</v>
      </c>
      <c r="R1834">
        <v>4</v>
      </c>
      <c r="S1834">
        <v>3</v>
      </c>
      <c r="T1834">
        <v>1</v>
      </c>
      <c r="U1834">
        <v>2</v>
      </c>
      <c r="V1834">
        <f>COUNTIF(tbl_HRMaster[EmployeeID],tbl_HRMaster[[#This Row],[EmployeeID]])</f>
        <v>1</v>
      </c>
      <c r="W1834">
        <f>IFERROR(INDEX(tbl_EmployeeSurvey[EnvironmentSatisfaction],MATCH(tbl_HRMaster[[#This Row],[EmployeeID]],tbl_EmployeeSurvey[EmployeeID],0)),"Not Found")</f>
        <v>2</v>
      </c>
      <c r="X1834">
        <f>IFERROR(INDEX(tbl_EmployeeSurvey[JobSatisfaction],MATCH(tbl_HRMaster[[#This Row],[EmployeeID]],tbl_EmployeeSurvey[EmployeeID],0)),"Not Found")</f>
        <v>4</v>
      </c>
      <c r="Y1834" s="5">
        <f>IFERROR(INDEX(tbl_EmployeeSurvey[WorkLifeBalance],MATCH(tbl_HRMaster[[#This Row],[EmployeeID]],tbl_EmployeeSurvey[EmployeeID],0)),"Not Found")</f>
        <v>2</v>
      </c>
      <c r="Z1834" s="5">
        <f>IFERROR(VLOOKUP(tbl_HRMaster[[#This Row],[EmployeeID]],tbl_ManagerSurvey[[EmployeeID]:[PerformanceRating]],2,FALSE),"Not Found")</f>
        <v>3</v>
      </c>
      <c r="AA1834" s="5">
        <f>IFERROR(VLOOKUP(tbl_HRMaster[[#This Row],[EmployeeID]],tbl_ManagerSurvey[[EmployeeID]:[PerformanceRating]],3,FALSE),"Not Found")</f>
        <v>3</v>
      </c>
      <c r="AB1834" s="5" t="str">
        <f>IF(tbl_HRMaster[[#This Row],[Attrition]]="Yes","Left","Active")</f>
        <v>Active</v>
      </c>
      <c r="AC1834" s="5" t="str">
        <f>_xlfn.IFS(tbl_HRMaster[[#This Row],[Age]]&lt;25,"Under 25",tbl_HRMaster[[#This Row],[Age]]&lt;35,"25-34",tbl_HRMaster[[#This Row],[Age]]&lt;45,"35-44",tbl_HRMaster[[#This Row],[Age]]&lt;55,"45-54",TRUE,"Above 54")</f>
        <v>35-44</v>
      </c>
      <c r="AD1834" s="5" t="str">
        <f>_xlfn.IFS(
tbl_HRMaster[[#This Row],[YearsAtCompany]]&lt;2,"&lt; 2 Years",
tbl_HRMaster[[#This Row],[YearsAtCompany]]&lt;5,"2-4 Years",
tbl_HRMaster[[#This Row],[YearsAtCompany]]&lt;10,"5-9 Years",
TRUE,"10+ Years"
)</f>
        <v>2-4 Years</v>
      </c>
      <c r="AE1834" s="5">
        <f>IF(tbl_HRMaster[[#This Row],[Attrition]]="Yes",1,0)</f>
        <v>0</v>
      </c>
    </row>
    <row r="1835" spans="1:31" x14ac:dyDescent="0.25">
      <c r="A1835">
        <v>21</v>
      </c>
      <c r="B1835" t="s">
        <v>21</v>
      </c>
      <c r="C1835" t="s">
        <v>22</v>
      </c>
      <c r="D1835" t="s">
        <v>23</v>
      </c>
      <c r="E1835">
        <v>16</v>
      </c>
      <c r="F1835">
        <v>2</v>
      </c>
      <c r="G1835" t="s">
        <v>24</v>
      </c>
      <c r="H1835">
        <v>239</v>
      </c>
      <c r="I1835" t="s">
        <v>34</v>
      </c>
      <c r="J1835">
        <v>3</v>
      </c>
      <c r="K1835" t="s">
        <v>35</v>
      </c>
      <c r="L1835" t="s">
        <v>32</v>
      </c>
      <c r="M1835">
        <v>87260</v>
      </c>
      <c r="N1835">
        <v>1</v>
      </c>
      <c r="O1835">
        <v>11</v>
      </c>
      <c r="P1835">
        <v>1</v>
      </c>
      <c r="Q1835">
        <v>3</v>
      </c>
      <c r="R1835">
        <v>2</v>
      </c>
      <c r="S1835">
        <v>3</v>
      </c>
      <c r="T1835">
        <v>1</v>
      </c>
      <c r="U1835">
        <v>2</v>
      </c>
      <c r="V1835">
        <f>COUNTIF(tbl_HRMaster[EmployeeID],tbl_HRMaster[[#This Row],[EmployeeID]])</f>
        <v>1</v>
      </c>
      <c r="W1835">
        <f>IFERROR(INDEX(tbl_EmployeeSurvey[EnvironmentSatisfaction],MATCH(tbl_HRMaster[[#This Row],[EmployeeID]],tbl_EmployeeSurvey[EmployeeID],0)),"Not Found")</f>
        <v>3</v>
      </c>
      <c r="X1835">
        <f>IFERROR(INDEX(tbl_EmployeeSurvey[JobSatisfaction],MATCH(tbl_HRMaster[[#This Row],[EmployeeID]],tbl_EmployeeSurvey[EmployeeID],0)),"Not Found")</f>
        <v>3</v>
      </c>
      <c r="Y1835" s="5">
        <f>IFERROR(INDEX(tbl_EmployeeSurvey[WorkLifeBalance],MATCH(tbl_HRMaster[[#This Row],[EmployeeID]],tbl_EmployeeSurvey[EmployeeID],0)),"Not Found")</f>
        <v>3</v>
      </c>
      <c r="Z1835" s="5">
        <f>IFERROR(VLOOKUP(tbl_HRMaster[[#This Row],[EmployeeID]],tbl_ManagerSurvey[[EmployeeID]:[PerformanceRating]],2,FALSE),"Not Found")</f>
        <v>1</v>
      </c>
      <c r="AA1835" s="5">
        <f>IFERROR(VLOOKUP(tbl_HRMaster[[#This Row],[EmployeeID]],tbl_ManagerSurvey[[EmployeeID]:[PerformanceRating]],3,FALSE),"Not Found")</f>
        <v>3</v>
      </c>
      <c r="AB1835" s="5" t="str">
        <f>IF(tbl_HRMaster[[#This Row],[Attrition]]="Yes","Left","Active")</f>
        <v>Active</v>
      </c>
      <c r="AC1835" s="5" t="str">
        <f>_xlfn.IFS(tbl_HRMaster[[#This Row],[Age]]&lt;25,"Under 25",tbl_HRMaster[[#This Row],[Age]]&lt;35,"25-34",tbl_HRMaster[[#This Row],[Age]]&lt;45,"35-44",tbl_HRMaster[[#This Row],[Age]]&lt;55,"45-54",TRUE,"Above 54")</f>
        <v>Under 25</v>
      </c>
      <c r="AD1835" s="5" t="str">
        <f>_xlfn.IFS(
tbl_HRMaster[[#This Row],[YearsAtCompany]]&lt;2,"&lt; 2 Years",
tbl_HRMaster[[#This Row],[YearsAtCompany]]&lt;5,"2-4 Years",
tbl_HRMaster[[#This Row],[YearsAtCompany]]&lt;10,"5-9 Years",
TRUE,"10+ Years"
)</f>
        <v>2-4 Years</v>
      </c>
      <c r="AE1835" s="5">
        <f>IF(tbl_HRMaster[[#This Row],[Attrition]]="Yes",1,0)</f>
        <v>0</v>
      </c>
    </row>
    <row r="1836" spans="1:31" x14ac:dyDescent="0.25">
      <c r="A1836">
        <v>21</v>
      </c>
      <c r="B1836" t="s">
        <v>21</v>
      </c>
      <c r="C1836" t="s">
        <v>22</v>
      </c>
      <c r="D1836" t="s">
        <v>23</v>
      </c>
      <c r="E1836">
        <v>16</v>
      </c>
      <c r="F1836">
        <v>2</v>
      </c>
      <c r="G1836" t="s">
        <v>24</v>
      </c>
      <c r="H1836">
        <v>1709</v>
      </c>
      <c r="I1836" t="s">
        <v>34</v>
      </c>
      <c r="J1836">
        <v>3</v>
      </c>
      <c r="K1836" t="s">
        <v>35</v>
      </c>
      <c r="L1836" t="s">
        <v>32</v>
      </c>
      <c r="M1836">
        <v>87260</v>
      </c>
      <c r="N1836">
        <v>1</v>
      </c>
      <c r="O1836">
        <v>11</v>
      </c>
      <c r="P1836">
        <v>1</v>
      </c>
      <c r="Q1836">
        <v>3</v>
      </c>
      <c r="R1836">
        <v>2</v>
      </c>
      <c r="S1836">
        <v>3</v>
      </c>
      <c r="T1836">
        <v>1</v>
      </c>
      <c r="U1836">
        <v>2</v>
      </c>
      <c r="V1836">
        <f>COUNTIF(tbl_HRMaster[EmployeeID],tbl_HRMaster[[#This Row],[EmployeeID]])</f>
        <v>1</v>
      </c>
      <c r="W1836">
        <f>IFERROR(INDEX(tbl_EmployeeSurvey[EnvironmentSatisfaction],MATCH(tbl_HRMaster[[#This Row],[EmployeeID]],tbl_EmployeeSurvey[EmployeeID],0)),"Not Found")</f>
        <v>3</v>
      </c>
      <c r="X1836">
        <f>IFERROR(INDEX(tbl_EmployeeSurvey[JobSatisfaction],MATCH(tbl_HRMaster[[#This Row],[EmployeeID]],tbl_EmployeeSurvey[EmployeeID],0)),"Not Found")</f>
        <v>3</v>
      </c>
      <c r="Y1836" s="5">
        <f>IFERROR(INDEX(tbl_EmployeeSurvey[WorkLifeBalance],MATCH(tbl_HRMaster[[#This Row],[EmployeeID]],tbl_EmployeeSurvey[EmployeeID],0)),"Not Found")</f>
        <v>3</v>
      </c>
      <c r="Z1836" s="5">
        <f>IFERROR(VLOOKUP(tbl_HRMaster[[#This Row],[EmployeeID]],tbl_ManagerSurvey[[EmployeeID]:[PerformanceRating]],2,FALSE),"Not Found")</f>
        <v>1</v>
      </c>
      <c r="AA1836" s="5">
        <f>IFERROR(VLOOKUP(tbl_HRMaster[[#This Row],[EmployeeID]],tbl_ManagerSurvey[[EmployeeID]:[PerformanceRating]],3,FALSE),"Not Found")</f>
        <v>3</v>
      </c>
      <c r="AB1836" s="5" t="str">
        <f>IF(tbl_HRMaster[[#This Row],[Attrition]]="Yes","Left","Active")</f>
        <v>Active</v>
      </c>
      <c r="AC1836" s="5" t="str">
        <f>_xlfn.IFS(tbl_HRMaster[[#This Row],[Age]]&lt;25,"Under 25",tbl_HRMaster[[#This Row],[Age]]&lt;35,"25-34",tbl_HRMaster[[#This Row],[Age]]&lt;45,"35-44",tbl_HRMaster[[#This Row],[Age]]&lt;55,"45-54",TRUE,"Above 54")</f>
        <v>Under 25</v>
      </c>
      <c r="AD1836" s="5" t="str">
        <f>_xlfn.IFS(
tbl_HRMaster[[#This Row],[YearsAtCompany]]&lt;2,"&lt; 2 Years",
tbl_HRMaster[[#This Row],[YearsAtCompany]]&lt;5,"2-4 Years",
tbl_HRMaster[[#This Row],[YearsAtCompany]]&lt;10,"5-9 Years",
TRUE,"10+ Years"
)</f>
        <v>2-4 Years</v>
      </c>
      <c r="AE1836" s="5">
        <f>IF(tbl_HRMaster[[#This Row],[Attrition]]="Yes",1,0)</f>
        <v>0</v>
      </c>
    </row>
    <row r="1837" spans="1:31" x14ac:dyDescent="0.25">
      <c r="A1837">
        <v>21</v>
      </c>
      <c r="B1837" t="s">
        <v>21</v>
      </c>
      <c r="C1837" t="s">
        <v>22</v>
      </c>
      <c r="D1837" t="s">
        <v>23</v>
      </c>
      <c r="E1837">
        <v>16</v>
      </c>
      <c r="F1837">
        <v>2</v>
      </c>
      <c r="G1837" t="s">
        <v>24</v>
      </c>
      <c r="H1837">
        <v>3179</v>
      </c>
      <c r="I1837" t="s">
        <v>34</v>
      </c>
      <c r="J1837">
        <v>3</v>
      </c>
      <c r="K1837" t="s">
        <v>35</v>
      </c>
      <c r="L1837" t="s">
        <v>32</v>
      </c>
      <c r="M1837">
        <v>87260</v>
      </c>
      <c r="N1837">
        <v>1</v>
      </c>
      <c r="O1837">
        <v>11</v>
      </c>
      <c r="P1837">
        <v>1</v>
      </c>
      <c r="Q1837">
        <v>3</v>
      </c>
      <c r="R1837">
        <v>2</v>
      </c>
      <c r="S1837">
        <v>3</v>
      </c>
      <c r="T1837">
        <v>1</v>
      </c>
      <c r="U1837">
        <v>2</v>
      </c>
      <c r="V1837">
        <f>COUNTIF(tbl_HRMaster[EmployeeID],tbl_HRMaster[[#This Row],[EmployeeID]])</f>
        <v>1</v>
      </c>
      <c r="W1837">
        <f>IFERROR(INDEX(tbl_EmployeeSurvey[EnvironmentSatisfaction],MATCH(tbl_HRMaster[[#This Row],[EmployeeID]],tbl_EmployeeSurvey[EmployeeID],0)),"Not Found")</f>
        <v>3</v>
      </c>
      <c r="X1837">
        <f>IFERROR(INDEX(tbl_EmployeeSurvey[JobSatisfaction],MATCH(tbl_HRMaster[[#This Row],[EmployeeID]],tbl_EmployeeSurvey[EmployeeID],0)),"Not Found")</f>
        <v>3</v>
      </c>
      <c r="Y1837" s="5">
        <f>IFERROR(INDEX(tbl_EmployeeSurvey[WorkLifeBalance],MATCH(tbl_HRMaster[[#This Row],[EmployeeID]],tbl_EmployeeSurvey[EmployeeID],0)),"Not Found")</f>
        <v>3</v>
      </c>
      <c r="Z1837" s="5">
        <f>IFERROR(VLOOKUP(tbl_HRMaster[[#This Row],[EmployeeID]],tbl_ManagerSurvey[[EmployeeID]:[PerformanceRating]],2,FALSE),"Not Found")</f>
        <v>1</v>
      </c>
      <c r="AA1837" s="5">
        <f>IFERROR(VLOOKUP(tbl_HRMaster[[#This Row],[EmployeeID]],tbl_ManagerSurvey[[EmployeeID]:[PerformanceRating]],3,FALSE),"Not Found")</f>
        <v>3</v>
      </c>
      <c r="AB1837" s="5" t="str">
        <f>IF(tbl_HRMaster[[#This Row],[Attrition]]="Yes","Left","Active")</f>
        <v>Active</v>
      </c>
      <c r="AC1837" s="5" t="str">
        <f>_xlfn.IFS(tbl_HRMaster[[#This Row],[Age]]&lt;25,"Under 25",tbl_HRMaster[[#This Row],[Age]]&lt;35,"25-34",tbl_HRMaster[[#This Row],[Age]]&lt;45,"35-44",tbl_HRMaster[[#This Row],[Age]]&lt;55,"45-54",TRUE,"Above 54")</f>
        <v>Under 25</v>
      </c>
      <c r="AD1837" s="5" t="str">
        <f>_xlfn.IFS(
tbl_HRMaster[[#This Row],[YearsAtCompany]]&lt;2,"&lt; 2 Years",
tbl_HRMaster[[#This Row],[YearsAtCompany]]&lt;5,"2-4 Years",
tbl_HRMaster[[#This Row],[YearsAtCompany]]&lt;10,"5-9 Years",
TRUE,"10+ Years"
)</f>
        <v>2-4 Years</v>
      </c>
      <c r="AE1837" s="5">
        <f>IF(tbl_HRMaster[[#This Row],[Attrition]]="Yes",1,0)</f>
        <v>0</v>
      </c>
    </row>
    <row r="1838" spans="1:31" x14ac:dyDescent="0.25">
      <c r="A1838">
        <v>29</v>
      </c>
      <c r="B1838" t="s">
        <v>21</v>
      </c>
      <c r="C1838" t="s">
        <v>22</v>
      </c>
      <c r="D1838" t="s">
        <v>30</v>
      </c>
      <c r="E1838">
        <v>19</v>
      </c>
      <c r="F1838">
        <v>4</v>
      </c>
      <c r="G1838" t="s">
        <v>24</v>
      </c>
      <c r="H1838">
        <v>636</v>
      </c>
      <c r="I1838" t="s">
        <v>34</v>
      </c>
      <c r="J1838">
        <v>1</v>
      </c>
      <c r="K1838" t="s">
        <v>42</v>
      </c>
      <c r="L1838" t="s">
        <v>41</v>
      </c>
      <c r="M1838">
        <v>99500</v>
      </c>
      <c r="N1838">
        <v>1</v>
      </c>
      <c r="O1838">
        <v>20</v>
      </c>
      <c r="P1838">
        <v>0</v>
      </c>
      <c r="Q1838">
        <v>3</v>
      </c>
      <c r="R1838">
        <v>3</v>
      </c>
      <c r="S1838">
        <v>3</v>
      </c>
      <c r="T1838">
        <v>1</v>
      </c>
      <c r="U1838">
        <v>2</v>
      </c>
      <c r="V1838">
        <f>COUNTIF(tbl_HRMaster[EmployeeID],tbl_HRMaster[[#This Row],[EmployeeID]])</f>
        <v>1</v>
      </c>
      <c r="W1838">
        <f>IFERROR(INDEX(tbl_EmployeeSurvey[EnvironmentSatisfaction],MATCH(tbl_HRMaster[[#This Row],[EmployeeID]],tbl_EmployeeSurvey[EmployeeID],0)),"Not Found")</f>
        <v>1</v>
      </c>
      <c r="X1838">
        <f>IFERROR(INDEX(tbl_EmployeeSurvey[JobSatisfaction],MATCH(tbl_HRMaster[[#This Row],[EmployeeID]],tbl_EmployeeSurvey[EmployeeID],0)),"Not Found")</f>
        <v>4</v>
      </c>
      <c r="Y1838" s="5">
        <f>IFERROR(INDEX(tbl_EmployeeSurvey[WorkLifeBalance],MATCH(tbl_HRMaster[[#This Row],[EmployeeID]],tbl_EmployeeSurvey[EmployeeID],0)),"Not Found")</f>
        <v>3</v>
      </c>
      <c r="Z1838" s="5">
        <f>IFERROR(VLOOKUP(tbl_HRMaster[[#This Row],[EmployeeID]],tbl_ManagerSurvey[[EmployeeID]:[PerformanceRating]],2,FALSE),"Not Found")</f>
        <v>3</v>
      </c>
      <c r="AA1838" s="5">
        <f>IFERROR(VLOOKUP(tbl_HRMaster[[#This Row],[EmployeeID]],tbl_ManagerSurvey[[EmployeeID]:[PerformanceRating]],3,FALSE),"Not Found")</f>
        <v>4</v>
      </c>
      <c r="AB1838" s="5" t="str">
        <f>IF(tbl_HRMaster[[#This Row],[Attrition]]="Yes","Left","Active")</f>
        <v>Active</v>
      </c>
      <c r="AC1838" s="5" t="str">
        <f>_xlfn.IFS(tbl_HRMaster[[#This Row],[Age]]&lt;25,"Under 25",tbl_HRMaster[[#This Row],[Age]]&lt;35,"25-34",tbl_HRMaster[[#This Row],[Age]]&lt;45,"35-44",tbl_HRMaster[[#This Row],[Age]]&lt;55,"45-54",TRUE,"Above 54")</f>
        <v>25-34</v>
      </c>
      <c r="AD1838" s="5" t="str">
        <f>_xlfn.IFS(
tbl_HRMaster[[#This Row],[YearsAtCompany]]&lt;2,"&lt; 2 Years",
tbl_HRMaster[[#This Row],[YearsAtCompany]]&lt;5,"2-4 Years",
tbl_HRMaster[[#This Row],[YearsAtCompany]]&lt;10,"5-9 Years",
TRUE,"10+ Years"
)</f>
        <v>2-4 Years</v>
      </c>
      <c r="AE1838" s="5">
        <f>IF(tbl_HRMaster[[#This Row],[Attrition]]="Yes",1,0)</f>
        <v>0</v>
      </c>
    </row>
    <row r="1839" spans="1:31" x14ac:dyDescent="0.25">
      <c r="A1839">
        <v>29</v>
      </c>
      <c r="B1839" t="s">
        <v>21</v>
      </c>
      <c r="C1839" t="s">
        <v>22</v>
      </c>
      <c r="D1839" t="s">
        <v>30</v>
      </c>
      <c r="E1839">
        <v>19</v>
      </c>
      <c r="F1839">
        <v>4</v>
      </c>
      <c r="G1839" t="s">
        <v>24</v>
      </c>
      <c r="H1839">
        <v>2106</v>
      </c>
      <c r="I1839" t="s">
        <v>34</v>
      </c>
      <c r="J1839">
        <v>1</v>
      </c>
      <c r="K1839" t="s">
        <v>42</v>
      </c>
      <c r="L1839" t="s">
        <v>41</v>
      </c>
      <c r="M1839">
        <v>99500</v>
      </c>
      <c r="N1839">
        <v>1</v>
      </c>
      <c r="O1839">
        <v>20</v>
      </c>
      <c r="P1839">
        <v>0</v>
      </c>
      <c r="Q1839">
        <v>3</v>
      </c>
      <c r="R1839">
        <v>3</v>
      </c>
      <c r="S1839">
        <v>3</v>
      </c>
      <c r="T1839">
        <v>1</v>
      </c>
      <c r="U1839">
        <v>2</v>
      </c>
      <c r="V1839">
        <f>COUNTIF(tbl_HRMaster[EmployeeID],tbl_HRMaster[[#This Row],[EmployeeID]])</f>
        <v>1</v>
      </c>
      <c r="W1839">
        <f>IFERROR(INDEX(tbl_EmployeeSurvey[EnvironmentSatisfaction],MATCH(tbl_HRMaster[[#This Row],[EmployeeID]],tbl_EmployeeSurvey[EmployeeID],0)),"Not Found")</f>
        <v>1</v>
      </c>
      <c r="X1839">
        <f>IFERROR(INDEX(tbl_EmployeeSurvey[JobSatisfaction],MATCH(tbl_HRMaster[[#This Row],[EmployeeID]],tbl_EmployeeSurvey[EmployeeID],0)),"Not Found")</f>
        <v>4</v>
      </c>
      <c r="Y1839" s="5">
        <f>IFERROR(INDEX(tbl_EmployeeSurvey[WorkLifeBalance],MATCH(tbl_HRMaster[[#This Row],[EmployeeID]],tbl_EmployeeSurvey[EmployeeID],0)),"Not Found")</f>
        <v>3</v>
      </c>
      <c r="Z1839" s="5">
        <f>IFERROR(VLOOKUP(tbl_HRMaster[[#This Row],[EmployeeID]],tbl_ManagerSurvey[[EmployeeID]:[PerformanceRating]],2,FALSE),"Not Found")</f>
        <v>3</v>
      </c>
      <c r="AA1839" s="5">
        <f>IFERROR(VLOOKUP(tbl_HRMaster[[#This Row],[EmployeeID]],tbl_ManagerSurvey[[EmployeeID]:[PerformanceRating]],3,FALSE),"Not Found")</f>
        <v>4</v>
      </c>
      <c r="AB1839" s="5" t="str">
        <f>IF(tbl_HRMaster[[#This Row],[Attrition]]="Yes","Left","Active")</f>
        <v>Active</v>
      </c>
      <c r="AC1839" s="5" t="str">
        <f>_xlfn.IFS(tbl_HRMaster[[#This Row],[Age]]&lt;25,"Under 25",tbl_HRMaster[[#This Row],[Age]]&lt;35,"25-34",tbl_HRMaster[[#This Row],[Age]]&lt;45,"35-44",tbl_HRMaster[[#This Row],[Age]]&lt;55,"45-54",TRUE,"Above 54")</f>
        <v>25-34</v>
      </c>
      <c r="AD1839" s="5" t="str">
        <f>_xlfn.IFS(
tbl_HRMaster[[#This Row],[YearsAtCompany]]&lt;2,"&lt; 2 Years",
tbl_HRMaster[[#This Row],[YearsAtCompany]]&lt;5,"2-4 Years",
tbl_HRMaster[[#This Row],[YearsAtCompany]]&lt;10,"5-9 Years",
TRUE,"10+ Years"
)</f>
        <v>2-4 Years</v>
      </c>
      <c r="AE1839" s="5">
        <f>IF(tbl_HRMaster[[#This Row],[Attrition]]="Yes",1,0)</f>
        <v>0</v>
      </c>
    </row>
    <row r="1840" spans="1:31" x14ac:dyDescent="0.25">
      <c r="A1840">
        <v>29</v>
      </c>
      <c r="B1840" t="s">
        <v>21</v>
      </c>
      <c r="C1840" t="s">
        <v>22</v>
      </c>
      <c r="D1840" t="s">
        <v>30</v>
      </c>
      <c r="E1840">
        <v>19</v>
      </c>
      <c r="F1840">
        <v>4</v>
      </c>
      <c r="G1840" t="s">
        <v>24</v>
      </c>
      <c r="H1840">
        <v>3576</v>
      </c>
      <c r="I1840" t="s">
        <v>34</v>
      </c>
      <c r="J1840">
        <v>1</v>
      </c>
      <c r="K1840" t="s">
        <v>42</v>
      </c>
      <c r="L1840" t="s">
        <v>41</v>
      </c>
      <c r="M1840">
        <v>99500</v>
      </c>
      <c r="N1840">
        <v>1</v>
      </c>
      <c r="O1840">
        <v>20</v>
      </c>
      <c r="P1840">
        <v>0</v>
      </c>
      <c r="Q1840">
        <v>3</v>
      </c>
      <c r="R1840">
        <v>3</v>
      </c>
      <c r="S1840">
        <v>3</v>
      </c>
      <c r="T1840">
        <v>1</v>
      </c>
      <c r="U1840">
        <v>2</v>
      </c>
      <c r="V1840">
        <f>COUNTIF(tbl_HRMaster[EmployeeID],tbl_HRMaster[[#This Row],[EmployeeID]])</f>
        <v>1</v>
      </c>
      <c r="W1840">
        <f>IFERROR(INDEX(tbl_EmployeeSurvey[EnvironmentSatisfaction],MATCH(tbl_HRMaster[[#This Row],[EmployeeID]],tbl_EmployeeSurvey[EmployeeID],0)),"Not Found")</f>
        <v>1</v>
      </c>
      <c r="X1840">
        <f>IFERROR(INDEX(tbl_EmployeeSurvey[JobSatisfaction],MATCH(tbl_HRMaster[[#This Row],[EmployeeID]],tbl_EmployeeSurvey[EmployeeID],0)),"Not Found")</f>
        <v>4</v>
      </c>
      <c r="Y1840" s="5">
        <f>IFERROR(INDEX(tbl_EmployeeSurvey[WorkLifeBalance],MATCH(tbl_HRMaster[[#This Row],[EmployeeID]],tbl_EmployeeSurvey[EmployeeID],0)),"Not Found")</f>
        <v>3</v>
      </c>
      <c r="Z1840" s="5">
        <f>IFERROR(VLOOKUP(tbl_HRMaster[[#This Row],[EmployeeID]],tbl_ManagerSurvey[[EmployeeID]:[PerformanceRating]],2,FALSE),"Not Found")</f>
        <v>3</v>
      </c>
      <c r="AA1840" s="5">
        <f>IFERROR(VLOOKUP(tbl_HRMaster[[#This Row],[EmployeeID]],tbl_ManagerSurvey[[EmployeeID]:[PerformanceRating]],3,FALSE),"Not Found")</f>
        <v>4</v>
      </c>
      <c r="AB1840" s="5" t="str">
        <f>IF(tbl_HRMaster[[#This Row],[Attrition]]="Yes","Left","Active")</f>
        <v>Active</v>
      </c>
      <c r="AC1840" s="5" t="str">
        <f>_xlfn.IFS(tbl_HRMaster[[#This Row],[Age]]&lt;25,"Under 25",tbl_HRMaster[[#This Row],[Age]]&lt;35,"25-34",tbl_HRMaster[[#This Row],[Age]]&lt;45,"35-44",tbl_HRMaster[[#This Row],[Age]]&lt;55,"45-54",TRUE,"Above 54")</f>
        <v>25-34</v>
      </c>
      <c r="AD1840" s="5" t="str">
        <f>_xlfn.IFS(
tbl_HRMaster[[#This Row],[YearsAtCompany]]&lt;2,"&lt; 2 Years",
tbl_HRMaster[[#This Row],[YearsAtCompany]]&lt;5,"2-4 Years",
tbl_HRMaster[[#This Row],[YearsAtCompany]]&lt;10,"5-9 Years",
TRUE,"10+ Years"
)</f>
        <v>2-4 Years</v>
      </c>
      <c r="AE1840" s="5">
        <f>IF(tbl_HRMaster[[#This Row],[Attrition]]="Yes",1,0)</f>
        <v>0</v>
      </c>
    </row>
    <row r="1841" spans="1:31" x14ac:dyDescent="0.25">
      <c r="A1841">
        <v>47</v>
      </c>
      <c r="B1841" t="s">
        <v>21</v>
      </c>
      <c r="C1841" t="s">
        <v>22</v>
      </c>
      <c r="D1841" t="s">
        <v>30</v>
      </c>
      <c r="E1841">
        <v>2</v>
      </c>
      <c r="F1841">
        <v>3</v>
      </c>
      <c r="G1841" t="s">
        <v>24</v>
      </c>
      <c r="H1841">
        <v>408</v>
      </c>
      <c r="I1841" t="s">
        <v>34</v>
      </c>
      <c r="J1841">
        <v>2</v>
      </c>
      <c r="K1841" t="s">
        <v>42</v>
      </c>
      <c r="L1841" t="s">
        <v>32</v>
      </c>
      <c r="M1841">
        <v>99810</v>
      </c>
      <c r="N1841">
        <v>1</v>
      </c>
      <c r="O1841">
        <v>21</v>
      </c>
      <c r="P1841">
        <v>1</v>
      </c>
      <c r="Q1841">
        <v>3</v>
      </c>
      <c r="R1841">
        <v>3</v>
      </c>
      <c r="S1841">
        <v>3</v>
      </c>
      <c r="T1841">
        <v>1</v>
      </c>
      <c r="U1841">
        <v>2</v>
      </c>
      <c r="V1841">
        <f>COUNTIF(tbl_HRMaster[EmployeeID],tbl_HRMaster[[#This Row],[EmployeeID]])</f>
        <v>1</v>
      </c>
      <c r="W1841">
        <f>IFERROR(INDEX(tbl_EmployeeSurvey[EnvironmentSatisfaction],MATCH(tbl_HRMaster[[#This Row],[EmployeeID]],tbl_EmployeeSurvey[EmployeeID],0)),"Not Found")</f>
        <v>4</v>
      </c>
      <c r="X1841">
        <f>IFERROR(INDEX(tbl_EmployeeSurvey[JobSatisfaction],MATCH(tbl_HRMaster[[#This Row],[EmployeeID]],tbl_EmployeeSurvey[EmployeeID],0)),"Not Found")</f>
        <v>4</v>
      </c>
      <c r="Y1841" s="5">
        <f>IFERROR(INDEX(tbl_EmployeeSurvey[WorkLifeBalance],MATCH(tbl_HRMaster[[#This Row],[EmployeeID]],tbl_EmployeeSurvey[EmployeeID],0)),"Not Found")</f>
        <v>2</v>
      </c>
      <c r="Z1841" s="5">
        <f>IFERROR(VLOOKUP(tbl_HRMaster[[#This Row],[EmployeeID]],tbl_ManagerSurvey[[EmployeeID]:[PerformanceRating]],2,FALSE),"Not Found")</f>
        <v>3</v>
      </c>
      <c r="AA1841" s="5">
        <f>IFERROR(VLOOKUP(tbl_HRMaster[[#This Row],[EmployeeID]],tbl_ManagerSurvey[[EmployeeID]:[PerformanceRating]],3,FALSE),"Not Found")</f>
        <v>4</v>
      </c>
      <c r="AB1841" s="5" t="str">
        <f>IF(tbl_HRMaster[[#This Row],[Attrition]]="Yes","Left","Active")</f>
        <v>Active</v>
      </c>
      <c r="AC1841" s="5" t="str">
        <f>_xlfn.IFS(tbl_HRMaster[[#This Row],[Age]]&lt;25,"Under 25",tbl_HRMaster[[#This Row],[Age]]&lt;35,"25-34",tbl_HRMaster[[#This Row],[Age]]&lt;45,"35-44",tbl_HRMaster[[#This Row],[Age]]&lt;55,"45-54",TRUE,"Above 54")</f>
        <v>45-54</v>
      </c>
      <c r="AD1841" s="5" t="str">
        <f>_xlfn.IFS(
tbl_HRMaster[[#This Row],[YearsAtCompany]]&lt;2,"&lt; 2 Years",
tbl_HRMaster[[#This Row],[YearsAtCompany]]&lt;5,"2-4 Years",
tbl_HRMaster[[#This Row],[YearsAtCompany]]&lt;10,"5-9 Years",
TRUE,"10+ Years"
)</f>
        <v>2-4 Years</v>
      </c>
      <c r="AE1841" s="5">
        <f>IF(tbl_HRMaster[[#This Row],[Attrition]]="Yes",1,0)</f>
        <v>0</v>
      </c>
    </row>
    <row r="1842" spans="1:31" x14ac:dyDescent="0.25">
      <c r="A1842">
        <v>47</v>
      </c>
      <c r="B1842" t="s">
        <v>21</v>
      </c>
      <c r="C1842" t="s">
        <v>22</v>
      </c>
      <c r="D1842" t="s">
        <v>30</v>
      </c>
      <c r="E1842">
        <v>2</v>
      </c>
      <c r="F1842">
        <v>3</v>
      </c>
      <c r="G1842" t="s">
        <v>24</v>
      </c>
      <c r="H1842">
        <v>1878</v>
      </c>
      <c r="I1842" t="s">
        <v>34</v>
      </c>
      <c r="J1842">
        <v>2</v>
      </c>
      <c r="K1842" t="s">
        <v>42</v>
      </c>
      <c r="L1842" t="s">
        <v>32</v>
      </c>
      <c r="M1842">
        <v>99810</v>
      </c>
      <c r="N1842">
        <v>1</v>
      </c>
      <c r="O1842">
        <v>21</v>
      </c>
      <c r="P1842">
        <v>1</v>
      </c>
      <c r="Q1842">
        <v>3</v>
      </c>
      <c r="R1842">
        <v>3</v>
      </c>
      <c r="S1842">
        <v>3</v>
      </c>
      <c r="T1842">
        <v>1</v>
      </c>
      <c r="U1842">
        <v>2</v>
      </c>
      <c r="V1842">
        <f>COUNTIF(tbl_HRMaster[EmployeeID],tbl_HRMaster[[#This Row],[EmployeeID]])</f>
        <v>1</v>
      </c>
      <c r="W1842">
        <f>IFERROR(INDEX(tbl_EmployeeSurvey[EnvironmentSatisfaction],MATCH(tbl_HRMaster[[#This Row],[EmployeeID]],tbl_EmployeeSurvey[EmployeeID],0)),"Not Found")</f>
        <v>4</v>
      </c>
      <c r="X1842">
        <f>IFERROR(INDEX(tbl_EmployeeSurvey[JobSatisfaction],MATCH(tbl_HRMaster[[#This Row],[EmployeeID]],tbl_EmployeeSurvey[EmployeeID],0)),"Not Found")</f>
        <v>4</v>
      </c>
      <c r="Y1842" s="5">
        <f>IFERROR(INDEX(tbl_EmployeeSurvey[WorkLifeBalance],MATCH(tbl_HRMaster[[#This Row],[EmployeeID]],tbl_EmployeeSurvey[EmployeeID],0)),"Not Found")</f>
        <v>2</v>
      </c>
      <c r="Z1842" s="5">
        <f>IFERROR(VLOOKUP(tbl_HRMaster[[#This Row],[EmployeeID]],tbl_ManagerSurvey[[EmployeeID]:[PerformanceRating]],2,FALSE),"Not Found")</f>
        <v>3</v>
      </c>
      <c r="AA1842" s="5">
        <f>IFERROR(VLOOKUP(tbl_HRMaster[[#This Row],[EmployeeID]],tbl_ManagerSurvey[[EmployeeID]:[PerformanceRating]],3,FALSE),"Not Found")</f>
        <v>4</v>
      </c>
      <c r="AB1842" s="5" t="str">
        <f>IF(tbl_HRMaster[[#This Row],[Attrition]]="Yes","Left","Active")</f>
        <v>Active</v>
      </c>
      <c r="AC1842" s="5" t="str">
        <f>_xlfn.IFS(tbl_HRMaster[[#This Row],[Age]]&lt;25,"Under 25",tbl_HRMaster[[#This Row],[Age]]&lt;35,"25-34",tbl_HRMaster[[#This Row],[Age]]&lt;45,"35-44",tbl_HRMaster[[#This Row],[Age]]&lt;55,"45-54",TRUE,"Above 54")</f>
        <v>45-54</v>
      </c>
      <c r="AD1842" s="5" t="str">
        <f>_xlfn.IFS(
tbl_HRMaster[[#This Row],[YearsAtCompany]]&lt;2,"&lt; 2 Years",
tbl_HRMaster[[#This Row],[YearsAtCompany]]&lt;5,"2-4 Years",
tbl_HRMaster[[#This Row],[YearsAtCompany]]&lt;10,"5-9 Years",
TRUE,"10+ Years"
)</f>
        <v>2-4 Years</v>
      </c>
      <c r="AE1842" s="5">
        <f>IF(tbl_HRMaster[[#This Row],[Attrition]]="Yes",1,0)</f>
        <v>0</v>
      </c>
    </row>
    <row r="1843" spans="1:31" x14ac:dyDescent="0.25">
      <c r="A1843">
        <v>47</v>
      </c>
      <c r="B1843" t="s">
        <v>21</v>
      </c>
      <c r="C1843" t="s">
        <v>22</v>
      </c>
      <c r="D1843" t="s">
        <v>30</v>
      </c>
      <c r="E1843">
        <v>2</v>
      </c>
      <c r="F1843">
        <v>3</v>
      </c>
      <c r="G1843" t="s">
        <v>24</v>
      </c>
      <c r="H1843">
        <v>3348</v>
      </c>
      <c r="I1843" t="s">
        <v>34</v>
      </c>
      <c r="J1843">
        <v>2</v>
      </c>
      <c r="K1843" t="s">
        <v>42</v>
      </c>
      <c r="L1843" t="s">
        <v>32</v>
      </c>
      <c r="M1843">
        <v>99810</v>
      </c>
      <c r="N1843">
        <v>1</v>
      </c>
      <c r="O1843">
        <v>21</v>
      </c>
      <c r="P1843">
        <v>1</v>
      </c>
      <c r="Q1843">
        <v>3</v>
      </c>
      <c r="R1843">
        <v>3</v>
      </c>
      <c r="S1843">
        <v>3</v>
      </c>
      <c r="T1843">
        <v>1</v>
      </c>
      <c r="U1843">
        <v>2</v>
      </c>
      <c r="V1843">
        <f>COUNTIF(tbl_HRMaster[EmployeeID],tbl_HRMaster[[#This Row],[EmployeeID]])</f>
        <v>1</v>
      </c>
      <c r="W1843">
        <f>IFERROR(INDEX(tbl_EmployeeSurvey[EnvironmentSatisfaction],MATCH(tbl_HRMaster[[#This Row],[EmployeeID]],tbl_EmployeeSurvey[EmployeeID],0)),"Not Found")</f>
        <v>4</v>
      </c>
      <c r="X1843">
        <f>IFERROR(INDEX(tbl_EmployeeSurvey[JobSatisfaction],MATCH(tbl_HRMaster[[#This Row],[EmployeeID]],tbl_EmployeeSurvey[EmployeeID],0)),"Not Found")</f>
        <v>4</v>
      </c>
      <c r="Y1843" s="5">
        <f>IFERROR(INDEX(tbl_EmployeeSurvey[WorkLifeBalance],MATCH(tbl_HRMaster[[#This Row],[EmployeeID]],tbl_EmployeeSurvey[EmployeeID],0)),"Not Found")</f>
        <v>2</v>
      </c>
      <c r="Z1843" s="5">
        <f>IFERROR(VLOOKUP(tbl_HRMaster[[#This Row],[EmployeeID]],tbl_ManagerSurvey[[EmployeeID]:[PerformanceRating]],2,FALSE),"Not Found")</f>
        <v>3</v>
      </c>
      <c r="AA1843" s="5">
        <f>IFERROR(VLOOKUP(tbl_HRMaster[[#This Row],[EmployeeID]],tbl_ManagerSurvey[[EmployeeID]:[PerformanceRating]],3,FALSE),"Not Found")</f>
        <v>4</v>
      </c>
      <c r="AB1843" s="5" t="str">
        <f>IF(tbl_HRMaster[[#This Row],[Attrition]]="Yes","Left","Active")</f>
        <v>Active</v>
      </c>
      <c r="AC1843" s="5" t="str">
        <f>_xlfn.IFS(tbl_HRMaster[[#This Row],[Age]]&lt;25,"Under 25",tbl_HRMaster[[#This Row],[Age]]&lt;35,"25-34",tbl_HRMaster[[#This Row],[Age]]&lt;45,"35-44",tbl_HRMaster[[#This Row],[Age]]&lt;55,"45-54",TRUE,"Above 54")</f>
        <v>45-54</v>
      </c>
      <c r="AD1843" s="5" t="str">
        <f>_xlfn.IFS(
tbl_HRMaster[[#This Row],[YearsAtCompany]]&lt;2,"&lt; 2 Years",
tbl_HRMaster[[#This Row],[YearsAtCompany]]&lt;5,"2-4 Years",
tbl_HRMaster[[#This Row],[YearsAtCompany]]&lt;10,"5-9 Years",
TRUE,"10+ Years"
)</f>
        <v>2-4 Years</v>
      </c>
      <c r="AE1843" s="5">
        <f>IF(tbl_HRMaster[[#This Row],[Attrition]]="Yes",1,0)</f>
        <v>0</v>
      </c>
    </row>
    <row r="1844" spans="1:31" x14ac:dyDescent="0.25">
      <c r="A1844">
        <v>27</v>
      </c>
      <c r="B1844" t="s">
        <v>21</v>
      </c>
      <c r="C1844" t="s">
        <v>36</v>
      </c>
      <c r="D1844" t="s">
        <v>23</v>
      </c>
      <c r="E1844">
        <v>11</v>
      </c>
      <c r="F1844">
        <v>3</v>
      </c>
      <c r="G1844" t="s">
        <v>46</v>
      </c>
      <c r="H1844">
        <v>529</v>
      </c>
      <c r="I1844" t="s">
        <v>25</v>
      </c>
      <c r="J1844">
        <v>2</v>
      </c>
      <c r="K1844" t="s">
        <v>40</v>
      </c>
      <c r="L1844" t="s">
        <v>27</v>
      </c>
      <c r="M1844">
        <v>99850</v>
      </c>
      <c r="N1844">
        <v>1</v>
      </c>
      <c r="O1844">
        <v>14</v>
      </c>
      <c r="P1844">
        <v>1</v>
      </c>
      <c r="Q1844">
        <v>3</v>
      </c>
      <c r="R1844">
        <v>3</v>
      </c>
      <c r="S1844">
        <v>3</v>
      </c>
      <c r="T1844">
        <v>1</v>
      </c>
      <c r="U1844">
        <v>2</v>
      </c>
      <c r="V1844">
        <f>COUNTIF(tbl_HRMaster[EmployeeID],tbl_HRMaster[[#This Row],[EmployeeID]])</f>
        <v>1</v>
      </c>
      <c r="W1844">
        <f>IFERROR(INDEX(tbl_EmployeeSurvey[EnvironmentSatisfaction],MATCH(tbl_HRMaster[[#This Row],[EmployeeID]],tbl_EmployeeSurvey[EmployeeID],0)),"Not Found")</f>
        <v>1</v>
      </c>
      <c r="X1844">
        <f>IFERROR(INDEX(tbl_EmployeeSurvey[JobSatisfaction],MATCH(tbl_HRMaster[[#This Row],[EmployeeID]],tbl_EmployeeSurvey[EmployeeID],0)),"Not Found")</f>
        <v>3</v>
      </c>
      <c r="Y1844" s="5">
        <f>IFERROR(INDEX(tbl_EmployeeSurvey[WorkLifeBalance],MATCH(tbl_HRMaster[[#This Row],[EmployeeID]],tbl_EmployeeSurvey[EmployeeID],0)),"Not Found")</f>
        <v>3</v>
      </c>
      <c r="Z1844" s="5">
        <f>IFERROR(VLOOKUP(tbl_HRMaster[[#This Row],[EmployeeID]],tbl_ManagerSurvey[[EmployeeID]:[PerformanceRating]],2,FALSE),"Not Found")</f>
        <v>2</v>
      </c>
      <c r="AA1844" s="5">
        <f>IFERROR(VLOOKUP(tbl_HRMaster[[#This Row],[EmployeeID]],tbl_ManagerSurvey[[EmployeeID]:[PerformanceRating]],3,FALSE),"Not Found")</f>
        <v>3</v>
      </c>
      <c r="AB1844" s="5" t="str">
        <f>IF(tbl_HRMaster[[#This Row],[Attrition]]="Yes","Left","Active")</f>
        <v>Active</v>
      </c>
      <c r="AC1844" s="5" t="str">
        <f>_xlfn.IFS(tbl_HRMaster[[#This Row],[Age]]&lt;25,"Under 25",tbl_HRMaster[[#This Row],[Age]]&lt;35,"25-34",tbl_HRMaster[[#This Row],[Age]]&lt;45,"35-44",tbl_HRMaster[[#This Row],[Age]]&lt;55,"45-54",TRUE,"Above 54")</f>
        <v>25-34</v>
      </c>
      <c r="AD1844" s="5" t="str">
        <f>_xlfn.IFS(
tbl_HRMaster[[#This Row],[YearsAtCompany]]&lt;2,"&lt; 2 Years",
tbl_HRMaster[[#This Row],[YearsAtCompany]]&lt;5,"2-4 Years",
tbl_HRMaster[[#This Row],[YearsAtCompany]]&lt;10,"5-9 Years",
TRUE,"10+ Years"
)</f>
        <v>2-4 Years</v>
      </c>
      <c r="AE1844" s="5">
        <f>IF(tbl_HRMaster[[#This Row],[Attrition]]="Yes",1,0)</f>
        <v>0</v>
      </c>
    </row>
    <row r="1845" spans="1:31" x14ac:dyDescent="0.25">
      <c r="A1845">
        <v>27</v>
      </c>
      <c r="B1845" t="s">
        <v>21</v>
      </c>
      <c r="C1845" t="s">
        <v>36</v>
      </c>
      <c r="D1845" t="s">
        <v>23</v>
      </c>
      <c r="E1845">
        <v>11</v>
      </c>
      <c r="F1845">
        <v>3</v>
      </c>
      <c r="G1845" t="s">
        <v>46</v>
      </c>
      <c r="H1845">
        <v>1999</v>
      </c>
      <c r="I1845" t="s">
        <v>25</v>
      </c>
      <c r="J1845">
        <v>2</v>
      </c>
      <c r="K1845" t="s">
        <v>40</v>
      </c>
      <c r="L1845" t="s">
        <v>27</v>
      </c>
      <c r="M1845">
        <v>99850</v>
      </c>
      <c r="N1845">
        <v>1</v>
      </c>
      <c r="O1845">
        <v>14</v>
      </c>
      <c r="P1845">
        <v>1</v>
      </c>
      <c r="Q1845">
        <v>3</v>
      </c>
      <c r="R1845">
        <v>3</v>
      </c>
      <c r="S1845">
        <v>3</v>
      </c>
      <c r="T1845">
        <v>1</v>
      </c>
      <c r="U1845">
        <v>2</v>
      </c>
      <c r="V1845">
        <f>COUNTIF(tbl_HRMaster[EmployeeID],tbl_HRMaster[[#This Row],[EmployeeID]])</f>
        <v>1</v>
      </c>
      <c r="W1845">
        <f>IFERROR(INDEX(tbl_EmployeeSurvey[EnvironmentSatisfaction],MATCH(tbl_HRMaster[[#This Row],[EmployeeID]],tbl_EmployeeSurvey[EmployeeID],0)),"Not Found")</f>
        <v>1</v>
      </c>
      <c r="X1845">
        <f>IFERROR(INDEX(tbl_EmployeeSurvey[JobSatisfaction],MATCH(tbl_HRMaster[[#This Row],[EmployeeID]],tbl_EmployeeSurvey[EmployeeID],0)),"Not Found")</f>
        <v>3</v>
      </c>
      <c r="Y1845" s="5">
        <f>IFERROR(INDEX(tbl_EmployeeSurvey[WorkLifeBalance],MATCH(tbl_HRMaster[[#This Row],[EmployeeID]],tbl_EmployeeSurvey[EmployeeID],0)),"Not Found")</f>
        <v>3</v>
      </c>
      <c r="Z1845" s="5">
        <f>IFERROR(VLOOKUP(tbl_HRMaster[[#This Row],[EmployeeID]],tbl_ManagerSurvey[[EmployeeID]:[PerformanceRating]],2,FALSE),"Not Found")</f>
        <v>2</v>
      </c>
      <c r="AA1845" s="5">
        <f>IFERROR(VLOOKUP(tbl_HRMaster[[#This Row],[EmployeeID]],tbl_ManagerSurvey[[EmployeeID]:[PerformanceRating]],3,FALSE),"Not Found")</f>
        <v>3</v>
      </c>
      <c r="AB1845" s="5" t="str">
        <f>IF(tbl_HRMaster[[#This Row],[Attrition]]="Yes","Left","Active")</f>
        <v>Active</v>
      </c>
      <c r="AC1845" s="5" t="str">
        <f>_xlfn.IFS(tbl_HRMaster[[#This Row],[Age]]&lt;25,"Under 25",tbl_HRMaster[[#This Row],[Age]]&lt;35,"25-34",tbl_HRMaster[[#This Row],[Age]]&lt;45,"35-44",tbl_HRMaster[[#This Row],[Age]]&lt;55,"45-54",TRUE,"Above 54")</f>
        <v>25-34</v>
      </c>
      <c r="AD1845" s="5" t="str">
        <f>_xlfn.IFS(
tbl_HRMaster[[#This Row],[YearsAtCompany]]&lt;2,"&lt; 2 Years",
tbl_HRMaster[[#This Row],[YearsAtCompany]]&lt;5,"2-4 Years",
tbl_HRMaster[[#This Row],[YearsAtCompany]]&lt;10,"5-9 Years",
TRUE,"10+ Years"
)</f>
        <v>2-4 Years</v>
      </c>
      <c r="AE1845" s="5">
        <f>IF(tbl_HRMaster[[#This Row],[Attrition]]="Yes",1,0)</f>
        <v>0</v>
      </c>
    </row>
    <row r="1846" spans="1:31" x14ac:dyDescent="0.25">
      <c r="A1846">
        <v>27</v>
      </c>
      <c r="B1846" t="s">
        <v>21</v>
      </c>
      <c r="C1846" t="s">
        <v>36</v>
      </c>
      <c r="D1846" t="s">
        <v>23</v>
      </c>
      <c r="E1846">
        <v>11</v>
      </c>
      <c r="F1846">
        <v>3</v>
      </c>
      <c r="G1846" t="s">
        <v>46</v>
      </c>
      <c r="H1846">
        <v>3469</v>
      </c>
      <c r="I1846" t="s">
        <v>25</v>
      </c>
      <c r="J1846">
        <v>2</v>
      </c>
      <c r="K1846" t="s">
        <v>40</v>
      </c>
      <c r="L1846" t="s">
        <v>27</v>
      </c>
      <c r="M1846">
        <v>99850</v>
      </c>
      <c r="N1846">
        <v>1</v>
      </c>
      <c r="O1846">
        <v>14</v>
      </c>
      <c r="P1846">
        <v>1</v>
      </c>
      <c r="Q1846">
        <v>3</v>
      </c>
      <c r="R1846">
        <v>3</v>
      </c>
      <c r="S1846">
        <v>3</v>
      </c>
      <c r="T1846">
        <v>1</v>
      </c>
      <c r="U1846">
        <v>2</v>
      </c>
      <c r="V1846">
        <f>COUNTIF(tbl_HRMaster[EmployeeID],tbl_HRMaster[[#This Row],[EmployeeID]])</f>
        <v>1</v>
      </c>
      <c r="W1846">
        <f>IFERROR(INDEX(tbl_EmployeeSurvey[EnvironmentSatisfaction],MATCH(tbl_HRMaster[[#This Row],[EmployeeID]],tbl_EmployeeSurvey[EmployeeID],0)),"Not Found")</f>
        <v>1</v>
      </c>
      <c r="X1846">
        <f>IFERROR(INDEX(tbl_EmployeeSurvey[JobSatisfaction],MATCH(tbl_HRMaster[[#This Row],[EmployeeID]],tbl_EmployeeSurvey[EmployeeID],0)),"Not Found")</f>
        <v>3</v>
      </c>
      <c r="Y1846" s="5">
        <f>IFERROR(INDEX(tbl_EmployeeSurvey[WorkLifeBalance],MATCH(tbl_HRMaster[[#This Row],[EmployeeID]],tbl_EmployeeSurvey[EmployeeID],0)),"Not Found")</f>
        <v>3</v>
      </c>
      <c r="Z1846" s="5">
        <f>IFERROR(VLOOKUP(tbl_HRMaster[[#This Row],[EmployeeID]],tbl_ManagerSurvey[[EmployeeID]:[PerformanceRating]],2,FALSE),"Not Found")</f>
        <v>2</v>
      </c>
      <c r="AA1846" s="5">
        <f>IFERROR(VLOOKUP(tbl_HRMaster[[#This Row],[EmployeeID]],tbl_ManagerSurvey[[EmployeeID]:[PerformanceRating]],3,FALSE),"Not Found")</f>
        <v>3</v>
      </c>
      <c r="AB1846" s="5" t="str">
        <f>IF(tbl_HRMaster[[#This Row],[Attrition]]="Yes","Left","Active")</f>
        <v>Active</v>
      </c>
      <c r="AC1846" s="5" t="str">
        <f>_xlfn.IFS(tbl_HRMaster[[#This Row],[Age]]&lt;25,"Under 25",tbl_HRMaster[[#This Row],[Age]]&lt;35,"25-34",tbl_HRMaster[[#This Row],[Age]]&lt;45,"35-44",tbl_HRMaster[[#This Row],[Age]]&lt;55,"45-54",TRUE,"Above 54")</f>
        <v>25-34</v>
      </c>
      <c r="AD1846" s="5" t="str">
        <f>_xlfn.IFS(
tbl_HRMaster[[#This Row],[YearsAtCompany]]&lt;2,"&lt; 2 Years",
tbl_HRMaster[[#This Row],[YearsAtCompany]]&lt;5,"2-4 Years",
tbl_HRMaster[[#This Row],[YearsAtCompany]]&lt;10,"5-9 Years",
TRUE,"10+ Years"
)</f>
        <v>2-4 Years</v>
      </c>
      <c r="AE1846" s="5">
        <f>IF(tbl_HRMaster[[#This Row],[Attrition]]="Yes",1,0)</f>
        <v>0</v>
      </c>
    </row>
    <row r="1847" spans="1:31" x14ac:dyDescent="0.25">
      <c r="A1847">
        <v>23</v>
      </c>
      <c r="B1847" t="s">
        <v>21</v>
      </c>
      <c r="C1847" t="s">
        <v>22</v>
      </c>
      <c r="D1847" t="s">
        <v>23</v>
      </c>
      <c r="E1847">
        <v>6</v>
      </c>
      <c r="F1847">
        <v>4</v>
      </c>
      <c r="G1847" t="s">
        <v>24</v>
      </c>
      <c r="H1847">
        <v>981</v>
      </c>
      <c r="I1847" t="s">
        <v>34</v>
      </c>
      <c r="J1847">
        <v>3</v>
      </c>
      <c r="K1847" t="s">
        <v>42</v>
      </c>
      <c r="L1847" t="s">
        <v>32</v>
      </c>
      <c r="M1847">
        <v>103220</v>
      </c>
      <c r="N1847">
        <v>1</v>
      </c>
      <c r="O1847">
        <v>14</v>
      </c>
      <c r="P1847">
        <v>2</v>
      </c>
      <c r="Q1847">
        <v>3</v>
      </c>
      <c r="R1847">
        <v>2</v>
      </c>
      <c r="S1847">
        <v>3</v>
      </c>
      <c r="T1847">
        <v>1</v>
      </c>
      <c r="U1847">
        <v>2</v>
      </c>
      <c r="V1847">
        <f>COUNTIF(tbl_HRMaster[EmployeeID],tbl_HRMaster[[#This Row],[EmployeeID]])</f>
        <v>1</v>
      </c>
      <c r="W1847">
        <f>IFERROR(INDEX(tbl_EmployeeSurvey[EnvironmentSatisfaction],MATCH(tbl_HRMaster[[#This Row],[EmployeeID]],tbl_EmployeeSurvey[EmployeeID],0)),"Not Found")</f>
        <v>3</v>
      </c>
      <c r="X1847">
        <f>IFERROR(INDEX(tbl_EmployeeSurvey[JobSatisfaction],MATCH(tbl_HRMaster[[#This Row],[EmployeeID]],tbl_EmployeeSurvey[EmployeeID],0)),"Not Found")</f>
        <v>2</v>
      </c>
      <c r="Y1847" s="5">
        <f>IFERROR(INDEX(tbl_EmployeeSurvey[WorkLifeBalance],MATCH(tbl_HRMaster[[#This Row],[EmployeeID]],tbl_EmployeeSurvey[EmployeeID],0)),"Not Found")</f>
        <v>1</v>
      </c>
      <c r="Z1847" s="5">
        <f>IFERROR(VLOOKUP(tbl_HRMaster[[#This Row],[EmployeeID]],tbl_ManagerSurvey[[EmployeeID]:[PerformanceRating]],2,FALSE),"Not Found")</f>
        <v>3</v>
      </c>
      <c r="AA1847" s="5">
        <f>IFERROR(VLOOKUP(tbl_HRMaster[[#This Row],[EmployeeID]],tbl_ManagerSurvey[[EmployeeID]:[PerformanceRating]],3,FALSE),"Not Found")</f>
        <v>3</v>
      </c>
      <c r="AB1847" s="5" t="str">
        <f>IF(tbl_HRMaster[[#This Row],[Attrition]]="Yes","Left","Active")</f>
        <v>Active</v>
      </c>
      <c r="AC1847" s="5" t="str">
        <f>_xlfn.IFS(tbl_HRMaster[[#This Row],[Age]]&lt;25,"Under 25",tbl_HRMaster[[#This Row],[Age]]&lt;35,"25-34",tbl_HRMaster[[#This Row],[Age]]&lt;45,"35-44",tbl_HRMaster[[#This Row],[Age]]&lt;55,"45-54",TRUE,"Above 54")</f>
        <v>Under 25</v>
      </c>
      <c r="AD1847" s="5" t="str">
        <f>_xlfn.IFS(
tbl_HRMaster[[#This Row],[YearsAtCompany]]&lt;2,"&lt; 2 Years",
tbl_HRMaster[[#This Row],[YearsAtCompany]]&lt;5,"2-4 Years",
tbl_HRMaster[[#This Row],[YearsAtCompany]]&lt;10,"5-9 Years",
TRUE,"10+ Years"
)</f>
        <v>2-4 Years</v>
      </c>
      <c r="AE1847" s="5">
        <f>IF(tbl_HRMaster[[#This Row],[Attrition]]="Yes",1,0)</f>
        <v>0</v>
      </c>
    </row>
    <row r="1848" spans="1:31" x14ac:dyDescent="0.25">
      <c r="A1848">
        <v>23</v>
      </c>
      <c r="B1848" t="s">
        <v>21</v>
      </c>
      <c r="C1848" t="s">
        <v>22</v>
      </c>
      <c r="D1848" t="s">
        <v>23</v>
      </c>
      <c r="E1848">
        <v>6</v>
      </c>
      <c r="F1848">
        <v>4</v>
      </c>
      <c r="G1848" t="s">
        <v>24</v>
      </c>
      <c r="H1848">
        <v>2451</v>
      </c>
      <c r="I1848" t="s">
        <v>34</v>
      </c>
      <c r="J1848">
        <v>3</v>
      </c>
      <c r="K1848" t="s">
        <v>42</v>
      </c>
      <c r="L1848" t="s">
        <v>32</v>
      </c>
      <c r="M1848">
        <v>103220</v>
      </c>
      <c r="N1848">
        <v>1</v>
      </c>
      <c r="O1848">
        <v>14</v>
      </c>
      <c r="P1848">
        <v>2</v>
      </c>
      <c r="Q1848">
        <v>3</v>
      </c>
      <c r="R1848">
        <v>2</v>
      </c>
      <c r="S1848">
        <v>3</v>
      </c>
      <c r="T1848">
        <v>1</v>
      </c>
      <c r="U1848">
        <v>2</v>
      </c>
      <c r="V1848">
        <f>COUNTIF(tbl_HRMaster[EmployeeID],tbl_HRMaster[[#This Row],[EmployeeID]])</f>
        <v>1</v>
      </c>
      <c r="W1848">
        <f>IFERROR(INDEX(tbl_EmployeeSurvey[EnvironmentSatisfaction],MATCH(tbl_HRMaster[[#This Row],[EmployeeID]],tbl_EmployeeSurvey[EmployeeID],0)),"Not Found")</f>
        <v>3</v>
      </c>
      <c r="X1848">
        <f>IFERROR(INDEX(tbl_EmployeeSurvey[JobSatisfaction],MATCH(tbl_HRMaster[[#This Row],[EmployeeID]],tbl_EmployeeSurvey[EmployeeID],0)),"Not Found")</f>
        <v>2</v>
      </c>
      <c r="Y1848" s="5">
        <f>IFERROR(INDEX(tbl_EmployeeSurvey[WorkLifeBalance],MATCH(tbl_HRMaster[[#This Row],[EmployeeID]],tbl_EmployeeSurvey[EmployeeID],0)),"Not Found")</f>
        <v>1</v>
      </c>
      <c r="Z1848" s="5">
        <f>IFERROR(VLOOKUP(tbl_HRMaster[[#This Row],[EmployeeID]],tbl_ManagerSurvey[[EmployeeID]:[PerformanceRating]],2,FALSE),"Not Found")</f>
        <v>3</v>
      </c>
      <c r="AA1848" s="5">
        <f>IFERROR(VLOOKUP(tbl_HRMaster[[#This Row],[EmployeeID]],tbl_ManagerSurvey[[EmployeeID]:[PerformanceRating]],3,FALSE),"Not Found")</f>
        <v>3</v>
      </c>
      <c r="AB1848" s="5" t="str">
        <f>IF(tbl_HRMaster[[#This Row],[Attrition]]="Yes","Left","Active")</f>
        <v>Active</v>
      </c>
      <c r="AC1848" s="5" t="str">
        <f>_xlfn.IFS(tbl_HRMaster[[#This Row],[Age]]&lt;25,"Under 25",tbl_HRMaster[[#This Row],[Age]]&lt;35,"25-34",tbl_HRMaster[[#This Row],[Age]]&lt;45,"35-44",tbl_HRMaster[[#This Row],[Age]]&lt;55,"45-54",TRUE,"Above 54")</f>
        <v>Under 25</v>
      </c>
      <c r="AD1848" s="5" t="str">
        <f>_xlfn.IFS(
tbl_HRMaster[[#This Row],[YearsAtCompany]]&lt;2,"&lt; 2 Years",
tbl_HRMaster[[#This Row],[YearsAtCompany]]&lt;5,"2-4 Years",
tbl_HRMaster[[#This Row],[YearsAtCompany]]&lt;10,"5-9 Years",
TRUE,"10+ Years"
)</f>
        <v>2-4 Years</v>
      </c>
      <c r="AE1848" s="5">
        <f>IF(tbl_HRMaster[[#This Row],[Attrition]]="Yes",1,0)</f>
        <v>0</v>
      </c>
    </row>
    <row r="1849" spans="1:31" x14ac:dyDescent="0.25">
      <c r="A1849">
        <v>23</v>
      </c>
      <c r="B1849" t="s">
        <v>21</v>
      </c>
      <c r="C1849" t="s">
        <v>22</v>
      </c>
      <c r="D1849" t="s">
        <v>23</v>
      </c>
      <c r="E1849">
        <v>6</v>
      </c>
      <c r="F1849">
        <v>4</v>
      </c>
      <c r="G1849" t="s">
        <v>24</v>
      </c>
      <c r="H1849">
        <v>3921</v>
      </c>
      <c r="I1849" t="s">
        <v>34</v>
      </c>
      <c r="J1849">
        <v>3</v>
      </c>
      <c r="K1849" t="s">
        <v>42</v>
      </c>
      <c r="L1849" t="s">
        <v>32</v>
      </c>
      <c r="M1849">
        <v>103220</v>
      </c>
      <c r="N1849">
        <v>1</v>
      </c>
      <c r="O1849">
        <v>14</v>
      </c>
      <c r="P1849">
        <v>2</v>
      </c>
      <c r="Q1849">
        <v>3</v>
      </c>
      <c r="R1849">
        <v>2</v>
      </c>
      <c r="S1849">
        <v>3</v>
      </c>
      <c r="T1849">
        <v>1</v>
      </c>
      <c r="U1849">
        <v>2</v>
      </c>
      <c r="V1849">
        <f>COUNTIF(tbl_HRMaster[EmployeeID],tbl_HRMaster[[#This Row],[EmployeeID]])</f>
        <v>1</v>
      </c>
      <c r="W1849">
        <f>IFERROR(INDEX(tbl_EmployeeSurvey[EnvironmentSatisfaction],MATCH(tbl_HRMaster[[#This Row],[EmployeeID]],tbl_EmployeeSurvey[EmployeeID],0)),"Not Found")</f>
        <v>3</v>
      </c>
      <c r="X1849">
        <f>IFERROR(INDEX(tbl_EmployeeSurvey[JobSatisfaction],MATCH(tbl_HRMaster[[#This Row],[EmployeeID]],tbl_EmployeeSurvey[EmployeeID],0)),"Not Found")</f>
        <v>2</v>
      </c>
      <c r="Y1849" s="5">
        <f>IFERROR(INDEX(tbl_EmployeeSurvey[WorkLifeBalance],MATCH(tbl_HRMaster[[#This Row],[EmployeeID]],tbl_EmployeeSurvey[EmployeeID],0)),"Not Found")</f>
        <v>1</v>
      </c>
      <c r="Z1849" s="5">
        <f>IFERROR(VLOOKUP(tbl_HRMaster[[#This Row],[EmployeeID]],tbl_ManagerSurvey[[EmployeeID]:[PerformanceRating]],2,FALSE),"Not Found")</f>
        <v>3</v>
      </c>
      <c r="AA1849" s="5">
        <f>IFERROR(VLOOKUP(tbl_HRMaster[[#This Row],[EmployeeID]],tbl_ManagerSurvey[[EmployeeID]:[PerformanceRating]],3,FALSE),"Not Found")</f>
        <v>3</v>
      </c>
      <c r="AB1849" s="5" t="str">
        <f>IF(tbl_HRMaster[[#This Row],[Attrition]]="Yes","Left","Active")</f>
        <v>Active</v>
      </c>
      <c r="AC1849" s="5" t="str">
        <f>_xlfn.IFS(tbl_HRMaster[[#This Row],[Age]]&lt;25,"Under 25",tbl_HRMaster[[#This Row],[Age]]&lt;35,"25-34",tbl_HRMaster[[#This Row],[Age]]&lt;45,"35-44",tbl_HRMaster[[#This Row],[Age]]&lt;55,"45-54",TRUE,"Above 54")</f>
        <v>Under 25</v>
      </c>
      <c r="AD1849" s="5" t="str">
        <f>_xlfn.IFS(
tbl_HRMaster[[#This Row],[YearsAtCompany]]&lt;2,"&lt; 2 Years",
tbl_HRMaster[[#This Row],[YearsAtCompany]]&lt;5,"2-4 Years",
tbl_HRMaster[[#This Row],[YearsAtCompany]]&lt;10,"5-9 Years",
TRUE,"10+ Years"
)</f>
        <v>2-4 Years</v>
      </c>
      <c r="AE1849" s="5">
        <f>IF(tbl_HRMaster[[#This Row],[Attrition]]="Yes",1,0)</f>
        <v>0</v>
      </c>
    </row>
    <row r="1850" spans="1:31" x14ac:dyDescent="0.25">
      <c r="A1850">
        <v>21</v>
      </c>
      <c r="B1850" t="s">
        <v>28</v>
      </c>
      <c r="C1850" t="s">
        <v>29</v>
      </c>
      <c r="D1850" t="s">
        <v>30</v>
      </c>
      <c r="E1850">
        <v>9</v>
      </c>
      <c r="F1850">
        <v>3</v>
      </c>
      <c r="G1850" t="s">
        <v>38</v>
      </c>
      <c r="H1850">
        <v>100</v>
      </c>
      <c r="I1850" t="s">
        <v>25</v>
      </c>
      <c r="J1850">
        <v>4</v>
      </c>
      <c r="K1850" t="s">
        <v>42</v>
      </c>
      <c r="L1850" t="s">
        <v>32</v>
      </c>
      <c r="M1850">
        <v>178750</v>
      </c>
      <c r="N1850">
        <v>1</v>
      </c>
      <c r="O1850">
        <v>12</v>
      </c>
      <c r="P1850">
        <v>0</v>
      </c>
      <c r="Q1850">
        <v>3</v>
      </c>
      <c r="R1850">
        <v>5</v>
      </c>
      <c r="S1850">
        <v>3</v>
      </c>
      <c r="T1850">
        <v>1</v>
      </c>
      <c r="U1850">
        <v>2</v>
      </c>
      <c r="V1850">
        <f>COUNTIF(tbl_HRMaster[EmployeeID],tbl_HRMaster[[#This Row],[EmployeeID]])</f>
        <v>1</v>
      </c>
      <c r="W1850">
        <f>IFERROR(INDEX(tbl_EmployeeSurvey[EnvironmentSatisfaction],MATCH(tbl_HRMaster[[#This Row],[EmployeeID]],tbl_EmployeeSurvey[EmployeeID],0)),"Not Found")</f>
        <v>1</v>
      </c>
      <c r="X1850">
        <f>IFERROR(INDEX(tbl_EmployeeSurvey[JobSatisfaction],MATCH(tbl_HRMaster[[#This Row],[EmployeeID]],tbl_EmployeeSurvey[EmployeeID],0)),"Not Found")</f>
        <v>2</v>
      </c>
      <c r="Y1850" s="5">
        <f>IFERROR(INDEX(tbl_EmployeeSurvey[WorkLifeBalance],MATCH(tbl_HRMaster[[#This Row],[EmployeeID]],tbl_EmployeeSurvey[EmployeeID],0)),"Not Found")</f>
        <v>3</v>
      </c>
      <c r="Z1850" s="5">
        <f>IFERROR(VLOOKUP(tbl_HRMaster[[#This Row],[EmployeeID]],tbl_ManagerSurvey[[EmployeeID]:[PerformanceRating]],2,FALSE),"Not Found")</f>
        <v>2</v>
      </c>
      <c r="AA1850" s="5">
        <f>IFERROR(VLOOKUP(tbl_HRMaster[[#This Row],[EmployeeID]],tbl_ManagerSurvey[[EmployeeID]:[PerformanceRating]],3,FALSE),"Not Found")</f>
        <v>3</v>
      </c>
      <c r="AB1850" s="5" t="str">
        <f>IF(tbl_HRMaster[[#This Row],[Attrition]]="Yes","Left","Active")</f>
        <v>Left</v>
      </c>
      <c r="AC1850" s="5" t="str">
        <f>_xlfn.IFS(tbl_HRMaster[[#This Row],[Age]]&lt;25,"Under 25",tbl_HRMaster[[#This Row],[Age]]&lt;35,"25-34",tbl_HRMaster[[#This Row],[Age]]&lt;45,"35-44",tbl_HRMaster[[#This Row],[Age]]&lt;55,"45-54",TRUE,"Above 54")</f>
        <v>Under 25</v>
      </c>
      <c r="AD1850" s="5" t="str">
        <f>_xlfn.IFS(
tbl_HRMaster[[#This Row],[YearsAtCompany]]&lt;2,"&lt; 2 Years",
tbl_HRMaster[[#This Row],[YearsAtCompany]]&lt;5,"2-4 Years",
tbl_HRMaster[[#This Row],[YearsAtCompany]]&lt;10,"5-9 Years",
TRUE,"10+ Years"
)</f>
        <v>2-4 Years</v>
      </c>
      <c r="AE1850" s="5">
        <f>IF(tbl_HRMaster[[#This Row],[Attrition]]="Yes",1,0)</f>
        <v>1</v>
      </c>
    </row>
    <row r="1851" spans="1:31" x14ac:dyDescent="0.25">
      <c r="A1851">
        <v>21</v>
      </c>
      <c r="B1851" t="s">
        <v>28</v>
      </c>
      <c r="C1851" t="s">
        <v>29</v>
      </c>
      <c r="D1851" t="s">
        <v>30</v>
      </c>
      <c r="E1851">
        <v>9</v>
      </c>
      <c r="F1851">
        <v>3</v>
      </c>
      <c r="G1851" t="s">
        <v>38</v>
      </c>
      <c r="H1851">
        <v>1570</v>
      </c>
      <c r="I1851" t="s">
        <v>25</v>
      </c>
      <c r="J1851">
        <v>4</v>
      </c>
      <c r="K1851" t="s">
        <v>42</v>
      </c>
      <c r="L1851" t="s">
        <v>32</v>
      </c>
      <c r="M1851">
        <v>178750</v>
      </c>
      <c r="N1851">
        <v>1</v>
      </c>
      <c r="O1851">
        <v>12</v>
      </c>
      <c r="P1851">
        <v>0</v>
      </c>
      <c r="Q1851">
        <v>3</v>
      </c>
      <c r="R1851">
        <v>5</v>
      </c>
      <c r="S1851">
        <v>3</v>
      </c>
      <c r="T1851">
        <v>1</v>
      </c>
      <c r="U1851">
        <v>2</v>
      </c>
      <c r="V1851">
        <f>COUNTIF(tbl_HRMaster[EmployeeID],tbl_HRMaster[[#This Row],[EmployeeID]])</f>
        <v>1</v>
      </c>
      <c r="W1851">
        <f>IFERROR(INDEX(tbl_EmployeeSurvey[EnvironmentSatisfaction],MATCH(tbl_HRMaster[[#This Row],[EmployeeID]],tbl_EmployeeSurvey[EmployeeID],0)),"Not Found")</f>
        <v>1</v>
      </c>
      <c r="X1851">
        <f>IFERROR(INDEX(tbl_EmployeeSurvey[JobSatisfaction],MATCH(tbl_HRMaster[[#This Row],[EmployeeID]],tbl_EmployeeSurvey[EmployeeID],0)),"Not Found")</f>
        <v>2</v>
      </c>
      <c r="Y1851" s="5">
        <f>IFERROR(INDEX(tbl_EmployeeSurvey[WorkLifeBalance],MATCH(tbl_HRMaster[[#This Row],[EmployeeID]],tbl_EmployeeSurvey[EmployeeID],0)),"Not Found")</f>
        <v>3</v>
      </c>
      <c r="Z1851" s="5">
        <f>IFERROR(VLOOKUP(tbl_HRMaster[[#This Row],[EmployeeID]],tbl_ManagerSurvey[[EmployeeID]:[PerformanceRating]],2,FALSE),"Not Found")</f>
        <v>2</v>
      </c>
      <c r="AA1851" s="5">
        <f>IFERROR(VLOOKUP(tbl_HRMaster[[#This Row],[EmployeeID]],tbl_ManagerSurvey[[EmployeeID]:[PerformanceRating]],3,FALSE),"Not Found")</f>
        <v>3</v>
      </c>
      <c r="AB1851" s="5" t="str">
        <f>IF(tbl_HRMaster[[#This Row],[Attrition]]="Yes","Left","Active")</f>
        <v>Left</v>
      </c>
      <c r="AC1851" s="5" t="str">
        <f>_xlfn.IFS(tbl_HRMaster[[#This Row],[Age]]&lt;25,"Under 25",tbl_HRMaster[[#This Row],[Age]]&lt;35,"25-34",tbl_HRMaster[[#This Row],[Age]]&lt;45,"35-44",tbl_HRMaster[[#This Row],[Age]]&lt;55,"45-54",TRUE,"Above 54")</f>
        <v>Under 25</v>
      </c>
      <c r="AD1851" s="5" t="str">
        <f>_xlfn.IFS(
tbl_HRMaster[[#This Row],[YearsAtCompany]]&lt;2,"&lt; 2 Years",
tbl_HRMaster[[#This Row],[YearsAtCompany]]&lt;5,"2-4 Years",
tbl_HRMaster[[#This Row],[YearsAtCompany]]&lt;10,"5-9 Years",
TRUE,"10+ Years"
)</f>
        <v>2-4 Years</v>
      </c>
      <c r="AE1851" s="5">
        <f>IF(tbl_HRMaster[[#This Row],[Attrition]]="Yes",1,0)</f>
        <v>1</v>
      </c>
    </row>
    <row r="1852" spans="1:31" x14ac:dyDescent="0.25">
      <c r="A1852">
        <v>21</v>
      </c>
      <c r="B1852" t="s">
        <v>28</v>
      </c>
      <c r="C1852" t="s">
        <v>29</v>
      </c>
      <c r="D1852" t="s">
        <v>30</v>
      </c>
      <c r="E1852">
        <v>9</v>
      </c>
      <c r="F1852">
        <v>3</v>
      </c>
      <c r="G1852" t="s">
        <v>38</v>
      </c>
      <c r="H1852">
        <v>3040</v>
      </c>
      <c r="I1852" t="s">
        <v>25</v>
      </c>
      <c r="J1852">
        <v>4</v>
      </c>
      <c r="K1852" t="s">
        <v>42</v>
      </c>
      <c r="L1852" t="s">
        <v>32</v>
      </c>
      <c r="M1852">
        <v>178750</v>
      </c>
      <c r="N1852">
        <v>1</v>
      </c>
      <c r="O1852">
        <v>12</v>
      </c>
      <c r="P1852">
        <v>0</v>
      </c>
      <c r="Q1852">
        <v>3</v>
      </c>
      <c r="R1852">
        <v>5</v>
      </c>
      <c r="S1852">
        <v>3</v>
      </c>
      <c r="T1852">
        <v>1</v>
      </c>
      <c r="U1852">
        <v>2</v>
      </c>
      <c r="V1852">
        <f>COUNTIF(tbl_HRMaster[EmployeeID],tbl_HRMaster[[#This Row],[EmployeeID]])</f>
        <v>1</v>
      </c>
      <c r="W1852">
        <f>IFERROR(INDEX(tbl_EmployeeSurvey[EnvironmentSatisfaction],MATCH(tbl_HRMaster[[#This Row],[EmployeeID]],tbl_EmployeeSurvey[EmployeeID],0)),"Not Found")</f>
        <v>1</v>
      </c>
      <c r="X1852">
        <f>IFERROR(INDEX(tbl_EmployeeSurvey[JobSatisfaction],MATCH(tbl_HRMaster[[#This Row],[EmployeeID]],tbl_EmployeeSurvey[EmployeeID],0)),"Not Found")</f>
        <v>2</v>
      </c>
      <c r="Y1852" s="5">
        <f>IFERROR(INDEX(tbl_EmployeeSurvey[WorkLifeBalance],MATCH(tbl_HRMaster[[#This Row],[EmployeeID]],tbl_EmployeeSurvey[EmployeeID],0)),"Not Found")</f>
        <v>3</v>
      </c>
      <c r="Z1852" s="5">
        <f>IFERROR(VLOOKUP(tbl_HRMaster[[#This Row],[EmployeeID]],tbl_ManagerSurvey[[EmployeeID]:[PerformanceRating]],2,FALSE),"Not Found")</f>
        <v>2</v>
      </c>
      <c r="AA1852" s="5">
        <f>IFERROR(VLOOKUP(tbl_HRMaster[[#This Row],[EmployeeID]],tbl_ManagerSurvey[[EmployeeID]:[PerformanceRating]],3,FALSE),"Not Found")</f>
        <v>3</v>
      </c>
      <c r="AB1852" s="5" t="str">
        <f>IF(tbl_HRMaster[[#This Row],[Attrition]]="Yes","Left","Active")</f>
        <v>Left</v>
      </c>
      <c r="AC1852" s="5" t="str">
        <f>_xlfn.IFS(tbl_HRMaster[[#This Row],[Age]]&lt;25,"Under 25",tbl_HRMaster[[#This Row],[Age]]&lt;35,"25-34",tbl_HRMaster[[#This Row],[Age]]&lt;45,"35-44",tbl_HRMaster[[#This Row],[Age]]&lt;55,"45-54",TRUE,"Above 54")</f>
        <v>Under 25</v>
      </c>
      <c r="AD1852" s="5" t="str">
        <f>_xlfn.IFS(
tbl_HRMaster[[#This Row],[YearsAtCompany]]&lt;2,"&lt; 2 Years",
tbl_HRMaster[[#This Row],[YearsAtCompany]]&lt;5,"2-4 Years",
tbl_HRMaster[[#This Row],[YearsAtCompany]]&lt;10,"5-9 Years",
TRUE,"10+ Years"
)</f>
        <v>2-4 Years</v>
      </c>
      <c r="AE1852" s="5">
        <f>IF(tbl_HRMaster[[#This Row],[Attrition]]="Yes",1,0)</f>
        <v>1</v>
      </c>
    </row>
    <row r="1853" spans="1:31" x14ac:dyDescent="0.25">
      <c r="A1853">
        <v>42</v>
      </c>
      <c r="B1853" t="s">
        <v>21</v>
      </c>
      <c r="C1853" t="s">
        <v>22</v>
      </c>
      <c r="D1853" t="s">
        <v>23</v>
      </c>
      <c r="E1853">
        <v>7</v>
      </c>
      <c r="F1853">
        <v>4</v>
      </c>
      <c r="G1853" t="s">
        <v>38</v>
      </c>
      <c r="H1853">
        <v>93</v>
      </c>
      <c r="I1853" t="s">
        <v>34</v>
      </c>
      <c r="J1853">
        <v>3</v>
      </c>
      <c r="K1853" t="s">
        <v>31</v>
      </c>
      <c r="L1853" t="s">
        <v>41</v>
      </c>
      <c r="M1853">
        <v>22260</v>
      </c>
      <c r="N1853">
        <v>0</v>
      </c>
      <c r="O1853">
        <v>12</v>
      </c>
      <c r="P1853">
        <v>1</v>
      </c>
      <c r="Q1853">
        <v>4</v>
      </c>
      <c r="R1853">
        <v>3</v>
      </c>
      <c r="S1853">
        <v>3</v>
      </c>
      <c r="T1853">
        <v>1</v>
      </c>
      <c r="U1853">
        <v>0</v>
      </c>
      <c r="V1853">
        <f>COUNTIF(tbl_HRMaster[EmployeeID],tbl_HRMaster[[#This Row],[EmployeeID]])</f>
        <v>1</v>
      </c>
      <c r="W1853">
        <f>IFERROR(INDEX(tbl_EmployeeSurvey[EnvironmentSatisfaction],MATCH(tbl_HRMaster[[#This Row],[EmployeeID]],tbl_EmployeeSurvey[EmployeeID],0)),"Not Found")</f>
        <v>3</v>
      </c>
      <c r="X1853">
        <f>IFERROR(INDEX(tbl_EmployeeSurvey[JobSatisfaction],MATCH(tbl_HRMaster[[#This Row],[EmployeeID]],tbl_EmployeeSurvey[EmployeeID],0)),"Not Found")</f>
        <v>3</v>
      </c>
      <c r="Y1853" s="5">
        <f>IFERROR(INDEX(tbl_EmployeeSurvey[WorkLifeBalance],MATCH(tbl_HRMaster[[#This Row],[EmployeeID]],tbl_EmployeeSurvey[EmployeeID],0)),"Not Found")</f>
        <v>3</v>
      </c>
      <c r="Z1853" s="5">
        <f>IFERROR(VLOOKUP(tbl_HRMaster[[#This Row],[EmployeeID]],tbl_ManagerSurvey[[EmployeeID]:[PerformanceRating]],2,FALSE),"Not Found")</f>
        <v>2</v>
      </c>
      <c r="AA1853" s="5">
        <f>IFERROR(VLOOKUP(tbl_HRMaster[[#This Row],[EmployeeID]],tbl_ManagerSurvey[[EmployeeID]:[PerformanceRating]],3,FALSE),"Not Found")</f>
        <v>3</v>
      </c>
      <c r="AB1853" s="5" t="str">
        <f>IF(tbl_HRMaster[[#This Row],[Attrition]]="Yes","Left","Active")</f>
        <v>Active</v>
      </c>
      <c r="AC1853" s="5" t="str">
        <f>_xlfn.IFS(tbl_HRMaster[[#This Row],[Age]]&lt;25,"Under 25",tbl_HRMaster[[#This Row],[Age]]&lt;35,"25-34",tbl_HRMaster[[#This Row],[Age]]&lt;45,"35-44",tbl_HRMaster[[#This Row],[Age]]&lt;55,"45-54",TRUE,"Above 54")</f>
        <v>35-44</v>
      </c>
      <c r="AD1853" s="5" t="str">
        <f>_xlfn.IFS(
tbl_HRMaster[[#This Row],[YearsAtCompany]]&lt;2,"&lt; 2 Years",
tbl_HRMaster[[#This Row],[YearsAtCompany]]&lt;5,"2-4 Years",
tbl_HRMaster[[#This Row],[YearsAtCompany]]&lt;10,"5-9 Years",
TRUE,"10+ Years"
)</f>
        <v>2-4 Years</v>
      </c>
      <c r="AE1853" s="5">
        <f>IF(tbl_HRMaster[[#This Row],[Attrition]]="Yes",1,0)</f>
        <v>0</v>
      </c>
    </row>
    <row r="1854" spans="1:31" x14ac:dyDescent="0.25">
      <c r="A1854">
        <v>42</v>
      </c>
      <c r="B1854" t="s">
        <v>21</v>
      </c>
      <c r="C1854" t="s">
        <v>22</v>
      </c>
      <c r="D1854" t="s">
        <v>23</v>
      </c>
      <c r="E1854">
        <v>7</v>
      </c>
      <c r="F1854">
        <v>4</v>
      </c>
      <c r="G1854" t="s">
        <v>38</v>
      </c>
      <c r="H1854">
        <v>1563</v>
      </c>
      <c r="I1854" t="s">
        <v>34</v>
      </c>
      <c r="J1854">
        <v>3</v>
      </c>
      <c r="K1854" t="s">
        <v>31</v>
      </c>
      <c r="L1854" t="s">
        <v>41</v>
      </c>
      <c r="M1854">
        <v>22260</v>
      </c>
      <c r="N1854">
        <v>0</v>
      </c>
      <c r="O1854">
        <v>12</v>
      </c>
      <c r="P1854">
        <v>1</v>
      </c>
      <c r="Q1854">
        <v>4</v>
      </c>
      <c r="R1854">
        <v>3</v>
      </c>
      <c r="S1854">
        <v>3</v>
      </c>
      <c r="T1854">
        <v>1</v>
      </c>
      <c r="U1854">
        <v>0</v>
      </c>
      <c r="V1854">
        <f>COUNTIF(tbl_HRMaster[EmployeeID],tbl_HRMaster[[#This Row],[EmployeeID]])</f>
        <v>1</v>
      </c>
      <c r="W1854">
        <f>IFERROR(INDEX(tbl_EmployeeSurvey[EnvironmentSatisfaction],MATCH(tbl_HRMaster[[#This Row],[EmployeeID]],tbl_EmployeeSurvey[EmployeeID],0)),"Not Found")</f>
        <v>3</v>
      </c>
      <c r="X1854">
        <f>IFERROR(INDEX(tbl_EmployeeSurvey[JobSatisfaction],MATCH(tbl_HRMaster[[#This Row],[EmployeeID]],tbl_EmployeeSurvey[EmployeeID],0)),"Not Found")</f>
        <v>3</v>
      </c>
      <c r="Y1854" s="5">
        <f>IFERROR(INDEX(tbl_EmployeeSurvey[WorkLifeBalance],MATCH(tbl_HRMaster[[#This Row],[EmployeeID]],tbl_EmployeeSurvey[EmployeeID],0)),"Not Found")</f>
        <v>3</v>
      </c>
      <c r="Z1854" s="5">
        <f>IFERROR(VLOOKUP(tbl_HRMaster[[#This Row],[EmployeeID]],tbl_ManagerSurvey[[EmployeeID]:[PerformanceRating]],2,FALSE),"Not Found")</f>
        <v>2</v>
      </c>
      <c r="AA1854" s="5">
        <f>IFERROR(VLOOKUP(tbl_HRMaster[[#This Row],[EmployeeID]],tbl_ManagerSurvey[[EmployeeID]:[PerformanceRating]],3,FALSE),"Not Found")</f>
        <v>3</v>
      </c>
      <c r="AB1854" s="5" t="str">
        <f>IF(tbl_HRMaster[[#This Row],[Attrition]]="Yes","Left","Active")</f>
        <v>Active</v>
      </c>
      <c r="AC1854" s="5" t="str">
        <f>_xlfn.IFS(tbl_HRMaster[[#This Row],[Age]]&lt;25,"Under 25",tbl_HRMaster[[#This Row],[Age]]&lt;35,"25-34",tbl_HRMaster[[#This Row],[Age]]&lt;45,"35-44",tbl_HRMaster[[#This Row],[Age]]&lt;55,"45-54",TRUE,"Above 54")</f>
        <v>35-44</v>
      </c>
      <c r="AD1854" s="5" t="str">
        <f>_xlfn.IFS(
tbl_HRMaster[[#This Row],[YearsAtCompany]]&lt;2,"&lt; 2 Years",
tbl_HRMaster[[#This Row],[YearsAtCompany]]&lt;5,"2-4 Years",
tbl_HRMaster[[#This Row],[YearsAtCompany]]&lt;10,"5-9 Years",
TRUE,"10+ Years"
)</f>
        <v>2-4 Years</v>
      </c>
      <c r="AE1854" s="5">
        <f>IF(tbl_HRMaster[[#This Row],[Attrition]]="Yes",1,0)</f>
        <v>0</v>
      </c>
    </row>
    <row r="1855" spans="1:31" x14ac:dyDescent="0.25">
      <c r="A1855">
        <v>42</v>
      </c>
      <c r="B1855" t="s">
        <v>21</v>
      </c>
      <c r="C1855" t="s">
        <v>22</v>
      </c>
      <c r="D1855" t="s">
        <v>23</v>
      </c>
      <c r="E1855">
        <v>7</v>
      </c>
      <c r="F1855">
        <v>4</v>
      </c>
      <c r="G1855" t="s">
        <v>38</v>
      </c>
      <c r="H1855">
        <v>3033</v>
      </c>
      <c r="I1855" t="s">
        <v>34</v>
      </c>
      <c r="J1855">
        <v>3</v>
      </c>
      <c r="K1855" t="s">
        <v>31</v>
      </c>
      <c r="L1855" t="s">
        <v>41</v>
      </c>
      <c r="M1855">
        <v>22260</v>
      </c>
      <c r="N1855">
        <v>0</v>
      </c>
      <c r="O1855">
        <v>12</v>
      </c>
      <c r="P1855">
        <v>1</v>
      </c>
      <c r="Q1855">
        <v>4</v>
      </c>
      <c r="R1855">
        <v>3</v>
      </c>
      <c r="S1855">
        <v>3</v>
      </c>
      <c r="T1855">
        <v>1</v>
      </c>
      <c r="U1855">
        <v>0</v>
      </c>
      <c r="V1855">
        <f>COUNTIF(tbl_HRMaster[EmployeeID],tbl_HRMaster[[#This Row],[EmployeeID]])</f>
        <v>1</v>
      </c>
      <c r="W1855">
        <f>IFERROR(INDEX(tbl_EmployeeSurvey[EnvironmentSatisfaction],MATCH(tbl_HRMaster[[#This Row],[EmployeeID]],tbl_EmployeeSurvey[EmployeeID],0)),"Not Found")</f>
        <v>3</v>
      </c>
      <c r="X1855">
        <f>IFERROR(INDEX(tbl_EmployeeSurvey[JobSatisfaction],MATCH(tbl_HRMaster[[#This Row],[EmployeeID]],tbl_EmployeeSurvey[EmployeeID],0)),"Not Found")</f>
        <v>3</v>
      </c>
      <c r="Y1855" s="5">
        <f>IFERROR(INDEX(tbl_EmployeeSurvey[WorkLifeBalance],MATCH(tbl_HRMaster[[#This Row],[EmployeeID]],tbl_EmployeeSurvey[EmployeeID],0)),"Not Found")</f>
        <v>3</v>
      </c>
      <c r="Z1855" s="5">
        <f>IFERROR(VLOOKUP(tbl_HRMaster[[#This Row],[EmployeeID]],tbl_ManagerSurvey[[EmployeeID]:[PerformanceRating]],2,FALSE),"Not Found")</f>
        <v>2</v>
      </c>
      <c r="AA1855" s="5">
        <f>IFERROR(VLOOKUP(tbl_HRMaster[[#This Row],[EmployeeID]],tbl_ManagerSurvey[[EmployeeID]:[PerformanceRating]],3,FALSE),"Not Found")</f>
        <v>3</v>
      </c>
      <c r="AB1855" s="5" t="str">
        <f>IF(tbl_HRMaster[[#This Row],[Attrition]]="Yes","Left","Active")</f>
        <v>Active</v>
      </c>
      <c r="AC1855" s="5" t="str">
        <f>_xlfn.IFS(tbl_HRMaster[[#This Row],[Age]]&lt;25,"Under 25",tbl_HRMaster[[#This Row],[Age]]&lt;35,"25-34",tbl_HRMaster[[#This Row],[Age]]&lt;45,"35-44",tbl_HRMaster[[#This Row],[Age]]&lt;55,"45-54",TRUE,"Above 54")</f>
        <v>35-44</v>
      </c>
      <c r="AD1855" s="5" t="str">
        <f>_xlfn.IFS(
tbl_HRMaster[[#This Row],[YearsAtCompany]]&lt;2,"&lt; 2 Years",
tbl_HRMaster[[#This Row],[YearsAtCompany]]&lt;5,"2-4 Years",
tbl_HRMaster[[#This Row],[YearsAtCompany]]&lt;10,"5-9 Years",
TRUE,"10+ Years"
)</f>
        <v>2-4 Years</v>
      </c>
      <c r="AE1855" s="5">
        <f>IF(tbl_HRMaster[[#This Row],[Attrition]]="Yes",1,0)</f>
        <v>0</v>
      </c>
    </row>
    <row r="1856" spans="1:31" x14ac:dyDescent="0.25">
      <c r="A1856">
        <v>32</v>
      </c>
      <c r="B1856" t="s">
        <v>28</v>
      </c>
      <c r="C1856" t="s">
        <v>22</v>
      </c>
      <c r="D1856" t="s">
        <v>23</v>
      </c>
      <c r="E1856">
        <v>23</v>
      </c>
      <c r="F1856">
        <v>1</v>
      </c>
      <c r="G1856" t="s">
        <v>24</v>
      </c>
      <c r="H1856">
        <v>1452</v>
      </c>
      <c r="I1856" t="s">
        <v>34</v>
      </c>
      <c r="J1856">
        <v>3</v>
      </c>
      <c r="K1856" t="s">
        <v>26</v>
      </c>
      <c r="L1856" t="s">
        <v>32</v>
      </c>
      <c r="M1856">
        <v>24680</v>
      </c>
      <c r="N1856">
        <v>0</v>
      </c>
      <c r="O1856">
        <v>11</v>
      </c>
      <c r="P1856">
        <v>0</v>
      </c>
      <c r="Q1856">
        <v>4</v>
      </c>
      <c r="R1856">
        <v>2</v>
      </c>
      <c r="S1856">
        <v>3</v>
      </c>
      <c r="T1856">
        <v>1</v>
      </c>
      <c r="U1856">
        <v>2</v>
      </c>
      <c r="V1856">
        <f>COUNTIF(tbl_HRMaster[EmployeeID],tbl_HRMaster[[#This Row],[EmployeeID]])</f>
        <v>1</v>
      </c>
      <c r="W1856">
        <f>IFERROR(INDEX(tbl_EmployeeSurvey[EnvironmentSatisfaction],MATCH(tbl_HRMaster[[#This Row],[EmployeeID]],tbl_EmployeeSurvey[EmployeeID],0)),"Not Found")</f>
        <v>4</v>
      </c>
      <c r="X1856">
        <f>IFERROR(INDEX(tbl_EmployeeSurvey[JobSatisfaction],MATCH(tbl_HRMaster[[#This Row],[EmployeeID]],tbl_EmployeeSurvey[EmployeeID],0)),"Not Found")</f>
        <v>3</v>
      </c>
      <c r="Y1856" s="5">
        <f>IFERROR(INDEX(tbl_EmployeeSurvey[WorkLifeBalance],MATCH(tbl_HRMaster[[#This Row],[EmployeeID]],tbl_EmployeeSurvey[EmployeeID],0)),"Not Found")</f>
        <v>1</v>
      </c>
      <c r="Z1856" s="5">
        <f>IFERROR(VLOOKUP(tbl_HRMaster[[#This Row],[EmployeeID]],tbl_ManagerSurvey[[EmployeeID]:[PerformanceRating]],2,FALSE),"Not Found")</f>
        <v>3</v>
      </c>
      <c r="AA1856" s="5">
        <f>IFERROR(VLOOKUP(tbl_HRMaster[[#This Row],[EmployeeID]],tbl_ManagerSurvey[[EmployeeID]:[PerformanceRating]],3,FALSE),"Not Found")</f>
        <v>3</v>
      </c>
      <c r="AB1856" s="5" t="str">
        <f>IF(tbl_HRMaster[[#This Row],[Attrition]]="Yes","Left","Active")</f>
        <v>Left</v>
      </c>
      <c r="AC1856" s="5" t="str">
        <f>_xlfn.IFS(tbl_HRMaster[[#This Row],[Age]]&lt;25,"Under 25",tbl_HRMaster[[#This Row],[Age]]&lt;35,"25-34",tbl_HRMaster[[#This Row],[Age]]&lt;45,"35-44",tbl_HRMaster[[#This Row],[Age]]&lt;55,"45-54",TRUE,"Above 54")</f>
        <v>25-34</v>
      </c>
      <c r="AD1856" s="5" t="str">
        <f>_xlfn.IFS(
tbl_HRMaster[[#This Row],[YearsAtCompany]]&lt;2,"&lt; 2 Years",
tbl_HRMaster[[#This Row],[YearsAtCompany]]&lt;5,"2-4 Years",
tbl_HRMaster[[#This Row],[YearsAtCompany]]&lt;10,"5-9 Years",
TRUE,"10+ Years"
)</f>
        <v>2-4 Years</v>
      </c>
      <c r="AE1856" s="5">
        <f>IF(tbl_HRMaster[[#This Row],[Attrition]]="Yes",1,0)</f>
        <v>1</v>
      </c>
    </row>
    <row r="1857" spans="1:31" x14ac:dyDescent="0.25">
      <c r="A1857">
        <v>32</v>
      </c>
      <c r="B1857" t="s">
        <v>28</v>
      </c>
      <c r="C1857" t="s">
        <v>22</v>
      </c>
      <c r="D1857" t="s">
        <v>23</v>
      </c>
      <c r="E1857">
        <v>23</v>
      </c>
      <c r="F1857">
        <v>1</v>
      </c>
      <c r="G1857" t="s">
        <v>24</v>
      </c>
      <c r="H1857">
        <v>2922</v>
      </c>
      <c r="I1857" t="s">
        <v>34</v>
      </c>
      <c r="J1857">
        <v>3</v>
      </c>
      <c r="K1857" t="s">
        <v>26</v>
      </c>
      <c r="L1857" t="s">
        <v>32</v>
      </c>
      <c r="M1857">
        <v>24680</v>
      </c>
      <c r="N1857">
        <v>0</v>
      </c>
      <c r="O1857">
        <v>11</v>
      </c>
      <c r="P1857">
        <v>0</v>
      </c>
      <c r="Q1857">
        <v>4</v>
      </c>
      <c r="R1857">
        <v>2</v>
      </c>
      <c r="S1857">
        <v>3</v>
      </c>
      <c r="T1857">
        <v>1</v>
      </c>
      <c r="U1857">
        <v>2</v>
      </c>
      <c r="V1857">
        <f>COUNTIF(tbl_HRMaster[EmployeeID],tbl_HRMaster[[#This Row],[EmployeeID]])</f>
        <v>1</v>
      </c>
      <c r="W1857">
        <f>IFERROR(INDEX(tbl_EmployeeSurvey[EnvironmentSatisfaction],MATCH(tbl_HRMaster[[#This Row],[EmployeeID]],tbl_EmployeeSurvey[EmployeeID],0)),"Not Found")</f>
        <v>4</v>
      </c>
      <c r="X1857">
        <f>IFERROR(INDEX(tbl_EmployeeSurvey[JobSatisfaction],MATCH(tbl_HRMaster[[#This Row],[EmployeeID]],tbl_EmployeeSurvey[EmployeeID],0)),"Not Found")</f>
        <v>3</v>
      </c>
      <c r="Y1857" s="5">
        <f>IFERROR(INDEX(tbl_EmployeeSurvey[WorkLifeBalance],MATCH(tbl_HRMaster[[#This Row],[EmployeeID]],tbl_EmployeeSurvey[EmployeeID],0)),"Not Found")</f>
        <v>1</v>
      </c>
      <c r="Z1857" s="5">
        <f>IFERROR(VLOOKUP(tbl_HRMaster[[#This Row],[EmployeeID]],tbl_ManagerSurvey[[EmployeeID]:[PerformanceRating]],2,FALSE),"Not Found")</f>
        <v>3</v>
      </c>
      <c r="AA1857" s="5">
        <f>IFERROR(VLOOKUP(tbl_HRMaster[[#This Row],[EmployeeID]],tbl_ManagerSurvey[[EmployeeID]:[PerformanceRating]],3,FALSE),"Not Found")</f>
        <v>3</v>
      </c>
      <c r="AB1857" s="5" t="str">
        <f>IF(tbl_HRMaster[[#This Row],[Attrition]]="Yes","Left","Active")</f>
        <v>Left</v>
      </c>
      <c r="AC1857" s="5" t="str">
        <f>_xlfn.IFS(tbl_HRMaster[[#This Row],[Age]]&lt;25,"Under 25",tbl_HRMaster[[#This Row],[Age]]&lt;35,"25-34",tbl_HRMaster[[#This Row],[Age]]&lt;45,"35-44",tbl_HRMaster[[#This Row],[Age]]&lt;55,"45-54",TRUE,"Above 54")</f>
        <v>25-34</v>
      </c>
      <c r="AD1857" s="5" t="str">
        <f>_xlfn.IFS(
tbl_HRMaster[[#This Row],[YearsAtCompany]]&lt;2,"&lt; 2 Years",
tbl_HRMaster[[#This Row],[YearsAtCompany]]&lt;5,"2-4 Years",
tbl_HRMaster[[#This Row],[YearsAtCompany]]&lt;10,"5-9 Years",
TRUE,"10+ Years"
)</f>
        <v>2-4 Years</v>
      </c>
      <c r="AE1857" s="5">
        <f>IF(tbl_HRMaster[[#This Row],[Attrition]]="Yes",1,0)</f>
        <v>1</v>
      </c>
    </row>
    <row r="1858" spans="1:31" x14ac:dyDescent="0.25">
      <c r="A1858">
        <v>32</v>
      </c>
      <c r="B1858" t="s">
        <v>28</v>
      </c>
      <c r="C1858" t="s">
        <v>22</v>
      </c>
      <c r="D1858" t="s">
        <v>23</v>
      </c>
      <c r="E1858">
        <v>23</v>
      </c>
      <c r="F1858">
        <v>1</v>
      </c>
      <c r="G1858" t="s">
        <v>24</v>
      </c>
      <c r="H1858">
        <v>4392</v>
      </c>
      <c r="I1858" t="s">
        <v>34</v>
      </c>
      <c r="J1858">
        <v>3</v>
      </c>
      <c r="K1858" t="s">
        <v>26</v>
      </c>
      <c r="L1858" t="s">
        <v>32</v>
      </c>
      <c r="M1858">
        <v>24680</v>
      </c>
      <c r="N1858">
        <v>0</v>
      </c>
      <c r="O1858">
        <v>11</v>
      </c>
      <c r="P1858">
        <v>0</v>
      </c>
      <c r="Q1858">
        <v>4</v>
      </c>
      <c r="R1858">
        <v>2</v>
      </c>
      <c r="S1858">
        <v>3</v>
      </c>
      <c r="T1858">
        <v>1</v>
      </c>
      <c r="U1858">
        <v>2</v>
      </c>
      <c r="V1858">
        <f>COUNTIF(tbl_HRMaster[EmployeeID],tbl_HRMaster[[#This Row],[EmployeeID]])</f>
        <v>1</v>
      </c>
      <c r="W1858">
        <f>IFERROR(INDEX(tbl_EmployeeSurvey[EnvironmentSatisfaction],MATCH(tbl_HRMaster[[#This Row],[EmployeeID]],tbl_EmployeeSurvey[EmployeeID],0)),"Not Found")</f>
        <v>4</v>
      </c>
      <c r="X1858">
        <f>IFERROR(INDEX(tbl_EmployeeSurvey[JobSatisfaction],MATCH(tbl_HRMaster[[#This Row],[EmployeeID]],tbl_EmployeeSurvey[EmployeeID],0)),"Not Found")</f>
        <v>3</v>
      </c>
      <c r="Y1858" s="5">
        <f>IFERROR(INDEX(tbl_EmployeeSurvey[WorkLifeBalance],MATCH(tbl_HRMaster[[#This Row],[EmployeeID]],tbl_EmployeeSurvey[EmployeeID],0)),"Not Found")</f>
        <v>1</v>
      </c>
      <c r="Z1858" s="5">
        <f>IFERROR(VLOOKUP(tbl_HRMaster[[#This Row],[EmployeeID]],tbl_ManagerSurvey[[EmployeeID]:[PerformanceRating]],2,FALSE),"Not Found")</f>
        <v>3</v>
      </c>
      <c r="AA1858" s="5">
        <f>IFERROR(VLOOKUP(tbl_HRMaster[[#This Row],[EmployeeID]],tbl_ManagerSurvey[[EmployeeID]:[PerformanceRating]],3,FALSE),"Not Found")</f>
        <v>3</v>
      </c>
      <c r="AB1858" s="5" t="str">
        <f>IF(tbl_HRMaster[[#This Row],[Attrition]]="Yes","Left","Active")</f>
        <v>Left</v>
      </c>
      <c r="AC1858" s="5" t="str">
        <f>_xlfn.IFS(tbl_HRMaster[[#This Row],[Age]]&lt;25,"Under 25",tbl_HRMaster[[#This Row],[Age]]&lt;35,"25-34",tbl_HRMaster[[#This Row],[Age]]&lt;45,"35-44",tbl_HRMaster[[#This Row],[Age]]&lt;55,"45-54",TRUE,"Above 54")</f>
        <v>25-34</v>
      </c>
      <c r="AD1858" s="5" t="str">
        <f>_xlfn.IFS(
tbl_HRMaster[[#This Row],[YearsAtCompany]]&lt;2,"&lt; 2 Years",
tbl_HRMaster[[#This Row],[YearsAtCompany]]&lt;5,"2-4 Years",
tbl_HRMaster[[#This Row],[YearsAtCompany]]&lt;10,"5-9 Years",
TRUE,"10+ Years"
)</f>
        <v>2-4 Years</v>
      </c>
      <c r="AE1858" s="5">
        <f>IF(tbl_HRMaster[[#This Row],[Attrition]]="Yes",1,0)</f>
        <v>1</v>
      </c>
    </row>
    <row r="1859" spans="1:31" x14ac:dyDescent="0.25">
      <c r="A1859">
        <v>22</v>
      </c>
      <c r="B1859" t="s">
        <v>21</v>
      </c>
      <c r="C1859" t="s">
        <v>22</v>
      </c>
      <c r="D1859" t="s">
        <v>37</v>
      </c>
      <c r="E1859">
        <v>12</v>
      </c>
      <c r="F1859">
        <v>1</v>
      </c>
      <c r="G1859" t="s">
        <v>37</v>
      </c>
      <c r="H1859">
        <v>1166</v>
      </c>
      <c r="I1859" t="s">
        <v>34</v>
      </c>
      <c r="J1859">
        <v>2</v>
      </c>
      <c r="K1859" t="s">
        <v>35</v>
      </c>
      <c r="L1859" t="s">
        <v>32</v>
      </c>
      <c r="M1859">
        <v>25340</v>
      </c>
      <c r="N1859">
        <v>0</v>
      </c>
      <c r="O1859">
        <v>11</v>
      </c>
      <c r="P1859">
        <v>0</v>
      </c>
      <c r="Q1859">
        <v>4</v>
      </c>
      <c r="R1859">
        <v>1</v>
      </c>
      <c r="S1859">
        <v>3</v>
      </c>
      <c r="T1859">
        <v>1</v>
      </c>
      <c r="U1859">
        <v>2</v>
      </c>
      <c r="V1859">
        <f>COUNTIF(tbl_HRMaster[EmployeeID],tbl_HRMaster[[#This Row],[EmployeeID]])</f>
        <v>1</v>
      </c>
      <c r="W1859">
        <f>IFERROR(INDEX(tbl_EmployeeSurvey[EnvironmentSatisfaction],MATCH(tbl_HRMaster[[#This Row],[EmployeeID]],tbl_EmployeeSurvey[EmployeeID],0)),"Not Found")</f>
        <v>4</v>
      </c>
      <c r="X1859">
        <f>IFERROR(INDEX(tbl_EmployeeSurvey[JobSatisfaction],MATCH(tbl_HRMaster[[#This Row],[EmployeeID]],tbl_EmployeeSurvey[EmployeeID],0)),"Not Found")</f>
        <v>3</v>
      </c>
      <c r="Y1859" s="5">
        <f>IFERROR(INDEX(tbl_EmployeeSurvey[WorkLifeBalance],MATCH(tbl_HRMaster[[#This Row],[EmployeeID]],tbl_EmployeeSurvey[EmployeeID],0)),"Not Found")</f>
        <v>4</v>
      </c>
      <c r="Z1859" s="5">
        <f>IFERROR(VLOOKUP(tbl_HRMaster[[#This Row],[EmployeeID]],tbl_ManagerSurvey[[EmployeeID]:[PerformanceRating]],2,FALSE),"Not Found")</f>
        <v>3</v>
      </c>
      <c r="AA1859" s="5">
        <f>IFERROR(VLOOKUP(tbl_HRMaster[[#This Row],[EmployeeID]],tbl_ManagerSurvey[[EmployeeID]:[PerformanceRating]],3,FALSE),"Not Found")</f>
        <v>3</v>
      </c>
      <c r="AB1859" s="5" t="str">
        <f>IF(tbl_HRMaster[[#This Row],[Attrition]]="Yes","Left","Active")</f>
        <v>Active</v>
      </c>
      <c r="AC1859" s="5" t="str">
        <f>_xlfn.IFS(tbl_HRMaster[[#This Row],[Age]]&lt;25,"Under 25",tbl_HRMaster[[#This Row],[Age]]&lt;35,"25-34",tbl_HRMaster[[#This Row],[Age]]&lt;45,"35-44",tbl_HRMaster[[#This Row],[Age]]&lt;55,"45-54",TRUE,"Above 54")</f>
        <v>Under 25</v>
      </c>
      <c r="AD1859" s="5" t="str">
        <f>_xlfn.IFS(
tbl_HRMaster[[#This Row],[YearsAtCompany]]&lt;2,"&lt; 2 Years",
tbl_HRMaster[[#This Row],[YearsAtCompany]]&lt;5,"2-4 Years",
tbl_HRMaster[[#This Row],[YearsAtCompany]]&lt;10,"5-9 Years",
TRUE,"10+ Years"
)</f>
        <v>2-4 Years</v>
      </c>
      <c r="AE1859" s="5">
        <f>IF(tbl_HRMaster[[#This Row],[Attrition]]="Yes",1,0)</f>
        <v>0</v>
      </c>
    </row>
    <row r="1860" spans="1:31" x14ac:dyDescent="0.25">
      <c r="A1860">
        <v>22</v>
      </c>
      <c r="B1860" t="s">
        <v>21</v>
      </c>
      <c r="C1860" t="s">
        <v>22</v>
      </c>
      <c r="D1860" t="s">
        <v>37</v>
      </c>
      <c r="E1860">
        <v>12</v>
      </c>
      <c r="F1860">
        <v>1</v>
      </c>
      <c r="G1860" t="s">
        <v>37</v>
      </c>
      <c r="H1860">
        <v>2636</v>
      </c>
      <c r="I1860" t="s">
        <v>34</v>
      </c>
      <c r="J1860">
        <v>2</v>
      </c>
      <c r="K1860" t="s">
        <v>35</v>
      </c>
      <c r="L1860" t="s">
        <v>32</v>
      </c>
      <c r="M1860">
        <v>25340</v>
      </c>
      <c r="N1860">
        <v>0</v>
      </c>
      <c r="O1860">
        <v>11</v>
      </c>
      <c r="P1860">
        <v>0</v>
      </c>
      <c r="Q1860">
        <v>4</v>
      </c>
      <c r="R1860">
        <v>1</v>
      </c>
      <c r="S1860">
        <v>3</v>
      </c>
      <c r="T1860">
        <v>1</v>
      </c>
      <c r="U1860">
        <v>2</v>
      </c>
      <c r="V1860">
        <f>COUNTIF(tbl_HRMaster[EmployeeID],tbl_HRMaster[[#This Row],[EmployeeID]])</f>
        <v>1</v>
      </c>
      <c r="W1860">
        <f>IFERROR(INDEX(tbl_EmployeeSurvey[EnvironmentSatisfaction],MATCH(tbl_HRMaster[[#This Row],[EmployeeID]],tbl_EmployeeSurvey[EmployeeID],0)),"Not Found")</f>
        <v>4</v>
      </c>
      <c r="X1860">
        <f>IFERROR(INDEX(tbl_EmployeeSurvey[JobSatisfaction],MATCH(tbl_HRMaster[[#This Row],[EmployeeID]],tbl_EmployeeSurvey[EmployeeID],0)),"Not Found")</f>
        <v>3</v>
      </c>
      <c r="Y1860" s="5">
        <f>IFERROR(INDEX(tbl_EmployeeSurvey[WorkLifeBalance],MATCH(tbl_HRMaster[[#This Row],[EmployeeID]],tbl_EmployeeSurvey[EmployeeID],0)),"Not Found")</f>
        <v>4</v>
      </c>
      <c r="Z1860" s="5">
        <f>IFERROR(VLOOKUP(tbl_HRMaster[[#This Row],[EmployeeID]],tbl_ManagerSurvey[[EmployeeID]:[PerformanceRating]],2,FALSE),"Not Found")</f>
        <v>3</v>
      </c>
      <c r="AA1860" s="5">
        <f>IFERROR(VLOOKUP(tbl_HRMaster[[#This Row],[EmployeeID]],tbl_ManagerSurvey[[EmployeeID]:[PerformanceRating]],3,FALSE),"Not Found")</f>
        <v>3</v>
      </c>
      <c r="AB1860" s="5" t="str">
        <f>IF(tbl_HRMaster[[#This Row],[Attrition]]="Yes","Left","Active")</f>
        <v>Active</v>
      </c>
      <c r="AC1860" s="5" t="str">
        <f>_xlfn.IFS(tbl_HRMaster[[#This Row],[Age]]&lt;25,"Under 25",tbl_HRMaster[[#This Row],[Age]]&lt;35,"25-34",tbl_HRMaster[[#This Row],[Age]]&lt;45,"35-44",tbl_HRMaster[[#This Row],[Age]]&lt;55,"45-54",TRUE,"Above 54")</f>
        <v>Under 25</v>
      </c>
      <c r="AD1860" s="5" t="str">
        <f>_xlfn.IFS(
tbl_HRMaster[[#This Row],[YearsAtCompany]]&lt;2,"&lt; 2 Years",
tbl_HRMaster[[#This Row],[YearsAtCompany]]&lt;5,"2-4 Years",
tbl_HRMaster[[#This Row],[YearsAtCompany]]&lt;10,"5-9 Years",
TRUE,"10+ Years"
)</f>
        <v>2-4 Years</v>
      </c>
      <c r="AE1860" s="5">
        <f>IF(tbl_HRMaster[[#This Row],[Attrition]]="Yes",1,0)</f>
        <v>0</v>
      </c>
    </row>
    <row r="1861" spans="1:31" x14ac:dyDescent="0.25">
      <c r="A1861">
        <v>22</v>
      </c>
      <c r="B1861" t="s">
        <v>21</v>
      </c>
      <c r="C1861" t="s">
        <v>22</v>
      </c>
      <c r="D1861" t="s">
        <v>37</v>
      </c>
      <c r="E1861">
        <v>12</v>
      </c>
      <c r="F1861">
        <v>1</v>
      </c>
      <c r="G1861" t="s">
        <v>37</v>
      </c>
      <c r="H1861">
        <v>4106</v>
      </c>
      <c r="I1861" t="s">
        <v>34</v>
      </c>
      <c r="J1861">
        <v>2</v>
      </c>
      <c r="K1861" t="s">
        <v>35</v>
      </c>
      <c r="L1861" t="s">
        <v>32</v>
      </c>
      <c r="M1861">
        <v>25340</v>
      </c>
      <c r="N1861">
        <v>0</v>
      </c>
      <c r="O1861">
        <v>11</v>
      </c>
      <c r="P1861">
        <v>0</v>
      </c>
      <c r="Q1861">
        <v>4</v>
      </c>
      <c r="R1861">
        <v>1</v>
      </c>
      <c r="S1861">
        <v>3</v>
      </c>
      <c r="T1861">
        <v>1</v>
      </c>
      <c r="U1861">
        <v>2</v>
      </c>
      <c r="V1861">
        <f>COUNTIF(tbl_HRMaster[EmployeeID],tbl_HRMaster[[#This Row],[EmployeeID]])</f>
        <v>1</v>
      </c>
      <c r="W1861">
        <f>IFERROR(INDEX(tbl_EmployeeSurvey[EnvironmentSatisfaction],MATCH(tbl_HRMaster[[#This Row],[EmployeeID]],tbl_EmployeeSurvey[EmployeeID],0)),"Not Found")</f>
        <v>4</v>
      </c>
      <c r="X1861">
        <f>IFERROR(INDEX(tbl_EmployeeSurvey[JobSatisfaction],MATCH(tbl_HRMaster[[#This Row],[EmployeeID]],tbl_EmployeeSurvey[EmployeeID],0)),"Not Found")</f>
        <v>3</v>
      </c>
      <c r="Y1861" s="5">
        <f>IFERROR(INDEX(tbl_EmployeeSurvey[WorkLifeBalance],MATCH(tbl_HRMaster[[#This Row],[EmployeeID]],tbl_EmployeeSurvey[EmployeeID],0)),"Not Found")</f>
        <v>4</v>
      </c>
      <c r="Z1861" s="5">
        <f>IFERROR(VLOOKUP(tbl_HRMaster[[#This Row],[EmployeeID]],tbl_ManagerSurvey[[EmployeeID]:[PerformanceRating]],2,FALSE),"Not Found")</f>
        <v>3</v>
      </c>
      <c r="AA1861" s="5">
        <f>IFERROR(VLOOKUP(tbl_HRMaster[[#This Row],[EmployeeID]],tbl_ManagerSurvey[[EmployeeID]:[PerformanceRating]],3,FALSE),"Not Found")</f>
        <v>3</v>
      </c>
      <c r="AB1861" s="5" t="str">
        <f>IF(tbl_HRMaster[[#This Row],[Attrition]]="Yes","Left","Active")</f>
        <v>Active</v>
      </c>
      <c r="AC1861" s="5" t="str">
        <f>_xlfn.IFS(tbl_HRMaster[[#This Row],[Age]]&lt;25,"Under 25",tbl_HRMaster[[#This Row],[Age]]&lt;35,"25-34",tbl_HRMaster[[#This Row],[Age]]&lt;45,"35-44",tbl_HRMaster[[#This Row],[Age]]&lt;55,"45-54",TRUE,"Above 54")</f>
        <v>Under 25</v>
      </c>
      <c r="AD1861" s="5" t="str">
        <f>_xlfn.IFS(
tbl_HRMaster[[#This Row],[YearsAtCompany]]&lt;2,"&lt; 2 Years",
tbl_HRMaster[[#This Row],[YearsAtCompany]]&lt;5,"2-4 Years",
tbl_HRMaster[[#This Row],[YearsAtCompany]]&lt;10,"5-9 Years",
TRUE,"10+ Years"
)</f>
        <v>2-4 Years</v>
      </c>
      <c r="AE1861" s="5">
        <f>IF(tbl_HRMaster[[#This Row],[Attrition]]="Yes",1,0)</f>
        <v>0</v>
      </c>
    </row>
    <row r="1862" spans="1:31" x14ac:dyDescent="0.25">
      <c r="A1862">
        <v>31</v>
      </c>
      <c r="B1862" t="s">
        <v>28</v>
      </c>
      <c r="C1862" t="s">
        <v>36</v>
      </c>
      <c r="D1862" t="s">
        <v>30</v>
      </c>
      <c r="E1862">
        <v>28</v>
      </c>
      <c r="F1862">
        <v>4</v>
      </c>
      <c r="G1862" t="s">
        <v>38</v>
      </c>
      <c r="H1862">
        <v>452</v>
      </c>
      <c r="I1862" t="s">
        <v>34</v>
      </c>
      <c r="J1862">
        <v>2</v>
      </c>
      <c r="K1862" t="s">
        <v>31</v>
      </c>
      <c r="L1862" t="s">
        <v>32</v>
      </c>
      <c r="M1862">
        <v>25930</v>
      </c>
      <c r="N1862">
        <v>0</v>
      </c>
      <c r="O1862">
        <v>21</v>
      </c>
      <c r="P1862">
        <v>0</v>
      </c>
      <c r="Q1862">
        <v>4</v>
      </c>
      <c r="R1862">
        <v>2</v>
      </c>
      <c r="S1862">
        <v>3</v>
      </c>
      <c r="T1862">
        <v>1</v>
      </c>
      <c r="U1862">
        <v>2</v>
      </c>
      <c r="V1862">
        <f>COUNTIF(tbl_HRMaster[EmployeeID],tbl_HRMaster[[#This Row],[EmployeeID]])</f>
        <v>1</v>
      </c>
      <c r="W1862">
        <f>IFERROR(INDEX(tbl_EmployeeSurvey[EnvironmentSatisfaction],MATCH(tbl_HRMaster[[#This Row],[EmployeeID]],tbl_EmployeeSurvey[EmployeeID],0)),"Not Found")</f>
        <v>3</v>
      </c>
      <c r="X1862">
        <f>IFERROR(INDEX(tbl_EmployeeSurvey[JobSatisfaction],MATCH(tbl_HRMaster[[#This Row],[EmployeeID]],tbl_EmployeeSurvey[EmployeeID],0)),"Not Found")</f>
        <v>1</v>
      </c>
      <c r="Y1862" s="5">
        <f>IFERROR(INDEX(tbl_EmployeeSurvey[WorkLifeBalance],MATCH(tbl_HRMaster[[#This Row],[EmployeeID]],tbl_EmployeeSurvey[EmployeeID],0)),"Not Found")</f>
        <v>3</v>
      </c>
      <c r="Z1862" s="5">
        <f>IFERROR(VLOOKUP(tbl_HRMaster[[#This Row],[EmployeeID]],tbl_ManagerSurvey[[EmployeeID]:[PerformanceRating]],2,FALSE),"Not Found")</f>
        <v>3</v>
      </c>
      <c r="AA1862" s="5">
        <f>IFERROR(VLOOKUP(tbl_HRMaster[[#This Row],[EmployeeID]],tbl_ManagerSurvey[[EmployeeID]:[PerformanceRating]],3,FALSE),"Not Found")</f>
        <v>4</v>
      </c>
      <c r="AB1862" s="5" t="str">
        <f>IF(tbl_HRMaster[[#This Row],[Attrition]]="Yes","Left","Active")</f>
        <v>Left</v>
      </c>
      <c r="AC1862" s="5" t="str">
        <f>_xlfn.IFS(tbl_HRMaster[[#This Row],[Age]]&lt;25,"Under 25",tbl_HRMaster[[#This Row],[Age]]&lt;35,"25-34",tbl_HRMaster[[#This Row],[Age]]&lt;45,"35-44",tbl_HRMaster[[#This Row],[Age]]&lt;55,"45-54",TRUE,"Above 54")</f>
        <v>25-34</v>
      </c>
      <c r="AD1862" s="5" t="str">
        <f>_xlfn.IFS(
tbl_HRMaster[[#This Row],[YearsAtCompany]]&lt;2,"&lt; 2 Years",
tbl_HRMaster[[#This Row],[YearsAtCompany]]&lt;5,"2-4 Years",
tbl_HRMaster[[#This Row],[YearsAtCompany]]&lt;10,"5-9 Years",
TRUE,"10+ Years"
)</f>
        <v>2-4 Years</v>
      </c>
      <c r="AE1862" s="5">
        <f>IF(tbl_HRMaster[[#This Row],[Attrition]]="Yes",1,0)</f>
        <v>1</v>
      </c>
    </row>
    <row r="1863" spans="1:31" x14ac:dyDescent="0.25">
      <c r="A1863">
        <v>31</v>
      </c>
      <c r="B1863" t="s">
        <v>28</v>
      </c>
      <c r="C1863" t="s">
        <v>36</v>
      </c>
      <c r="D1863" t="s">
        <v>30</v>
      </c>
      <c r="E1863">
        <v>28</v>
      </c>
      <c r="F1863">
        <v>4</v>
      </c>
      <c r="G1863" t="s">
        <v>38</v>
      </c>
      <c r="H1863">
        <v>1922</v>
      </c>
      <c r="I1863" t="s">
        <v>34</v>
      </c>
      <c r="J1863">
        <v>2</v>
      </c>
      <c r="K1863" t="s">
        <v>31</v>
      </c>
      <c r="L1863" t="s">
        <v>32</v>
      </c>
      <c r="M1863">
        <v>25930</v>
      </c>
      <c r="N1863">
        <v>0</v>
      </c>
      <c r="O1863">
        <v>21</v>
      </c>
      <c r="P1863">
        <v>0</v>
      </c>
      <c r="Q1863">
        <v>4</v>
      </c>
      <c r="R1863">
        <v>2</v>
      </c>
      <c r="S1863">
        <v>3</v>
      </c>
      <c r="T1863">
        <v>1</v>
      </c>
      <c r="U1863">
        <v>2</v>
      </c>
      <c r="V1863">
        <f>COUNTIF(tbl_HRMaster[EmployeeID],tbl_HRMaster[[#This Row],[EmployeeID]])</f>
        <v>1</v>
      </c>
      <c r="W1863">
        <f>IFERROR(INDEX(tbl_EmployeeSurvey[EnvironmentSatisfaction],MATCH(tbl_HRMaster[[#This Row],[EmployeeID]],tbl_EmployeeSurvey[EmployeeID],0)),"Not Found")</f>
        <v>3</v>
      </c>
      <c r="X1863">
        <f>IFERROR(INDEX(tbl_EmployeeSurvey[JobSatisfaction],MATCH(tbl_HRMaster[[#This Row],[EmployeeID]],tbl_EmployeeSurvey[EmployeeID],0)),"Not Found")</f>
        <v>1</v>
      </c>
      <c r="Y1863" s="5">
        <f>IFERROR(INDEX(tbl_EmployeeSurvey[WorkLifeBalance],MATCH(tbl_HRMaster[[#This Row],[EmployeeID]],tbl_EmployeeSurvey[EmployeeID],0)),"Not Found")</f>
        <v>3</v>
      </c>
      <c r="Z1863" s="5">
        <f>IFERROR(VLOOKUP(tbl_HRMaster[[#This Row],[EmployeeID]],tbl_ManagerSurvey[[EmployeeID]:[PerformanceRating]],2,FALSE),"Not Found")</f>
        <v>3</v>
      </c>
      <c r="AA1863" s="5">
        <f>IFERROR(VLOOKUP(tbl_HRMaster[[#This Row],[EmployeeID]],tbl_ManagerSurvey[[EmployeeID]:[PerformanceRating]],3,FALSE),"Not Found")</f>
        <v>4</v>
      </c>
      <c r="AB1863" s="5" t="str">
        <f>IF(tbl_HRMaster[[#This Row],[Attrition]]="Yes","Left","Active")</f>
        <v>Left</v>
      </c>
      <c r="AC1863" s="5" t="str">
        <f>_xlfn.IFS(tbl_HRMaster[[#This Row],[Age]]&lt;25,"Under 25",tbl_HRMaster[[#This Row],[Age]]&lt;35,"25-34",tbl_HRMaster[[#This Row],[Age]]&lt;45,"35-44",tbl_HRMaster[[#This Row],[Age]]&lt;55,"45-54",TRUE,"Above 54")</f>
        <v>25-34</v>
      </c>
      <c r="AD1863" s="5" t="str">
        <f>_xlfn.IFS(
tbl_HRMaster[[#This Row],[YearsAtCompany]]&lt;2,"&lt; 2 Years",
tbl_HRMaster[[#This Row],[YearsAtCompany]]&lt;5,"2-4 Years",
tbl_HRMaster[[#This Row],[YearsAtCompany]]&lt;10,"5-9 Years",
TRUE,"10+ Years"
)</f>
        <v>2-4 Years</v>
      </c>
      <c r="AE1863" s="5">
        <f>IF(tbl_HRMaster[[#This Row],[Attrition]]="Yes",1,0)</f>
        <v>1</v>
      </c>
    </row>
    <row r="1864" spans="1:31" x14ac:dyDescent="0.25">
      <c r="A1864">
        <v>31</v>
      </c>
      <c r="B1864" t="s">
        <v>28</v>
      </c>
      <c r="C1864" t="s">
        <v>36</v>
      </c>
      <c r="D1864" t="s">
        <v>30</v>
      </c>
      <c r="E1864">
        <v>28</v>
      </c>
      <c r="F1864">
        <v>4</v>
      </c>
      <c r="G1864" t="s">
        <v>38</v>
      </c>
      <c r="H1864">
        <v>3392</v>
      </c>
      <c r="I1864" t="s">
        <v>34</v>
      </c>
      <c r="J1864">
        <v>2</v>
      </c>
      <c r="K1864" t="s">
        <v>31</v>
      </c>
      <c r="L1864" t="s">
        <v>32</v>
      </c>
      <c r="M1864">
        <v>25930</v>
      </c>
      <c r="N1864">
        <v>0</v>
      </c>
      <c r="O1864">
        <v>21</v>
      </c>
      <c r="P1864">
        <v>0</v>
      </c>
      <c r="Q1864">
        <v>4</v>
      </c>
      <c r="R1864">
        <v>2</v>
      </c>
      <c r="S1864">
        <v>3</v>
      </c>
      <c r="T1864">
        <v>1</v>
      </c>
      <c r="U1864">
        <v>2</v>
      </c>
      <c r="V1864">
        <f>COUNTIF(tbl_HRMaster[EmployeeID],tbl_HRMaster[[#This Row],[EmployeeID]])</f>
        <v>1</v>
      </c>
      <c r="W1864">
        <f>IFERROR(INDEX(tbl_EmployeeSurvey[EnvironmentSatisfaction],MATCH(tbl_HRMaster[[#This Row],[EmployeeID]],tbl_EmployeeSurvey[EmployeeID],0)),"Not Found")</f>
        <v>3</v>
      </c>
      <c r="X1864">
        <f>IFERROR(INDEX(tbl_EmployeeSurvey[JobSatisfaction],MATCH(tbl_HRMaster[[#This Row],[EmployeeID]],tbl_EmployeeSurvey[EmployeeID],0)),"Not Found")</f>
        <v>1</v>
      </c>
      <c r="Y1864" s="5">
        <f>IFERROR(INDEX(tbl_EmployeeSurvey[WorkLifeBalance],MATCH(tbl_HRMaster[[#This Row],[EmployeeID]],tbl_EmployeeSurvey[EmployeeID],0)),"Not Found")</f>
        <v>3</v>
      </c>
      <c r="Z1864" s="5">
        <f>IFERROR(VLOOKUP(tbl_HRMaster[[#This Row],[EmployeeID]],tbl_ManagerSurvey[[EmployeeID]:[PerformanceRating]],2,FALSE),"Not Found")</f>
        <v>3</v>
      </c>
      <c r="AA1864" s="5">
        <f>IFERROR(VLOOKUP(tbl_HRMaster[[#This Row],[EmployeeID]],tbl_ManagerSurvey[[EmployeeID]:[PerformanceRating]],3,FALSE),"Not Found")</f>
        <v>4</v>
      </c>
      <c r="AB1864" s="5" t="str">
        <f>IF(tbl_HRMaster[[#This Row],[Attrition]]="Yes","Left","Active")</f>
        <v>Left</v>
      </c>
      <c r="AC1864" s="5" t="str">
        <f>_xlfn.IFS(tbl_HRMaster[[#This Row],[Age]]&lt;25,"Under 25",tbl_HRMaster[[#This Row],[Age]]&lt;35,"25-34",tbl_HRMaster[[#This Row],[Age]]&lt;45,"35-44",tbl_HRMaster[[#This Row],[Age]]&lt;55,"45-54",TRUE,"Above 54")</f>
        <v>25-34</v>
      </c>
      <c r="AD1864" s="5" t="str">
        <f>_xlfn.IFS(
tbl_HRMaster[[#This Row],[YearsAtCompany]]&lt;2,"&lt; 2 Years",
tbl_HRMaster[[#This Row],[YearsAtCompany]]&lt;5,"2-4 Years",
tbl_HRMaster[[#This Row],[YearsAtCompany]]&lt;10,"5-9 Years",
TRUE,"10+ Years"
)</f>
        <v>2-4 Years</v>
      </c>
      <c r="AE1864" s="5">
        <f>IF(tbl_HRMaster[[#This Row],[Attrition]]="Yes",1,0)</f>
        <v>1</v>
      </c>
    </row>
    <row r="1865" spans="1:31" x14ac:dyDescent="0.25">
      <c r="A1865">
        <v>55</v>
      </c>
      <c r="B1865" t="s">
        <v>21</v>
      </c>
      <c r="C1865" t="s">
        <v>22</v>
      </c>
      <c r="D1865" t="s">
        <v>23</v>
      </c>
      <c r="E1865">
        <v>20</v>
      </c>
      <c r="F1865">
        <v>3</v>
      </c>
      <c r="G1865" t="s">
        <v>45</v>
      </c>
      <c r="H1865">
        <v>808</v>
      </c>
      <c r="I1865" t="s">
        <v>34</v>
      </c>
      <c r="J1865">
        <v>2</v>
      </c>
      <c r="K1865" t="s">
        <v>31</v>
      </c>
      <c r="L1865" t="s">
        <v>27</v>
      </c>
      <c r="M1865">
        <v>47790</v>
      </c>
      <c r="N1865">
        <v>0</v>
      </c>
      <c r="O1865">
        <v>14</v>
      </c>
      <c r="P1865">
        <v>1</v>
      </c>
      <c r="Q1865">
        <v>4</v>
      </c>
      <c r="R1865">
        <v>6</v>
      </c>
      <c r="S1865">
        <v>3</v>
      </c>
      <c r="T1865">
        <v>1</v>
      </c>
      <c r="U1865">
        <v>2</v>
      </c>
      <c r="V1865">
        <f>COUNTIF(tbl_HRMaster[EmployeeID],tbl_HRMaster[[#This Row],[EmployeeID]])</f>
        <v>1</v>
      </c>
      <c r="W1865">
        <f>IFERROR(INDEX(tbl_EmployeeSurvey[EnvironmentSatisfaction],MATCH(tbl_HRMaster[[#This Row],[EmployeeID]],tbl_EmployeeSurvey[EmployeeID],0)),"Not Found")</f>
        <v>4</v>
      </c>
      <c r="X1865">
        <f>IFERROR(INDEX(tbl_EmployeeSurvey[JobSatisfaction],MATCH(tbl_HRMaster[[#This Row],[EmployeeID]],tbl_EmployeeSurvey[EmployeeID],0)),"Not Found")</f>
        <v>3</v>
      </c>
      <c r="Y1865" s="5">
        <f>IFERROR(INDEX(tbl_EmployeeSurvey[WorkLifeBalance],MATCH(tbl_HRMaster[[#This Row],[EmployeeID]],tbl_EmployeeSurvey[EmployeeID],0)),"Not Found")</f>
        <v>3</v>
      </c>
      <c r="Z1865" s="5">
        <f>IFERROR(VLOOKUP(tbl_HRMaster[[#This Row],[EmployeeID]],tbl_ManagerSurvey[[EmployeeID]:[PerformanceRating]],2,FALSE),"Not Found")</f>
        <v>3</v>
      </c>
      <c r="AA1865" s="5">
        <f>IFERROR(VLOOKUP(tbl_HRMaster[[#This Row],[EmployeeID]],tbl_ManagerSurvey[[EmployeeID]:[PerformanceRating]],3,FALSE),"Not Found")</f>
        <v>3</v>
      </c>
      <c r="AB1865" s="5" t="str">
        <f>IF(tbl_HRMaster[[#This Row],[Attrition]]="Yes","Left","Active")</f>
        <v>Active</v>
      </c>
      <c r="AC1865" s="5" t="str">
        <f>_xlfn.IFS(tbl_HRMaster[[#This Row],[Age]]&lt;25,"Under 25",tbl_HRMaster[[#This Row],[Age]]&lt;35,"25-34",tbl_HRMaster[[#This Row],[Age]]&lt;45,"35-44",tbl_HRMaster[[#This Row],[Age]]&lt;55,"45-54",TRUE,"Above 54")</f>
        <v>Above 54</v>
      </c>
      <c r="AD1865" s="5" t="str">
        <f>_xlfn.IFS(
tbl_HRMaster[[#This Row],[YearsAtCompany]]&lt;2,"&lt; 2 Years",
tbl_HRMaster[[#This Row],[YearsAtCompany]]&lt;5,"2-4 Years",
tbl_HRMaster[[#This Row],[YearsAtCompany]]&lt;10,"5-9 Years",
TRUE,"10+ Years"
)</f>
        <v>2-4 Years</v>
      </c>
      <c r="AE1865" s="5">
        <f>IF(tbl_HRMaster[[#This Row],[Attrition]]="Yes",1,0)</f>
        <v>0</v>
      </c>
    </row>
    <row r="1866" spans="1:31" x14ac:dyDescent="0.25">
      <c r="A1866">
        <v>55</v>
      </c>
      <c r="B1866" t="s">
        <v>21</v>
      </c>
      <c r="C1866" t="s">
        <v>22</v>
      </c>
      <c r="D1866" t="s">
        <v>23</v>
      </c>
      <c r="E1866">
        <v>20</v>
      </c>
      <c r="F1866">
        <v>3</v>
      </c>
      <c r="G1866" t="s">
        <v>45</v>
      </c>
      <c r="H1866">
        <v>2278</v>
      </c>
      <c r="I1866" t="s">
        <v>34</v>
      </c>
      <c r="J1866">
        <v>2</v>
      </c>
      <c r="K1866" t="s">
        <v>31</v>
      </c>
      <c r="L1866" t="s">
        <v>27</v>
      </c>
      <c r="M1866">
        <v>47790</v>
      </c>
      <c r="N1866">
        <v>0</v>
      </c>
      <c r="O1866">
        <v>14</v>
      </c>
      <c r="P1866">
        <v>1</v>
      </c>
      <c r="Q1866">
        <v>4</v>
      </c>
      <c r="R1866">
        <v>6</v>
      </c>
      <c r="S1866">
        <v>3</v>
      </c>
      <c r="T1866">
        <v>1</v>
      </c>
      <c r="U1866">
        <v>2</v>
      </c>
      <c r="V1866">
        <f>COUNTIF(tbl_HRMaster[EmployeeID],tbl_HRMaster[[#This Row],[EmployeeID]])</f>
        <v>1</v>
      </c>
      <c r="W1866">
        <f>IFERROR(INDEX(tbl_EmployeeSurvey[EnvironmentSatisfaction],MATCH(tbl_HRMaster[[#This Row],[EmployeeID]],tbl_EmployeeSurvey[EmployeeID],0)),"Not Found")</f>
        <v>4</v>
      </c>
      <c r="X1866">
        <f>IFERROR(INDEX(tbl_EmployeeSurvey[JobSatisfaction],MATCH(tbl_HRMaster[[#This Row],[EmployeeID]],tbl_EmployeeSurvey[EmployeeID],0)),"Not Found")</f>
        <v>3</v>
      </c>
      <c r="Y1866" s="5">
        <f>IFERROR(INDEX(tbl_EmployeeSurvey[WorkLifeBalance],MATCH(tbl_HRMaster[[#This Row],[EmployeeID]],tbl_EmployeeSurvey[EmployeeID],0)),"Not Found")</f>
        <v>3</v>
      </c>
      <c r="Z1866" s="5">
        <f>IFERROR(VLOOKUP(tbl_HRMaster[[#This Row],[EmployeeID]],tbl_ManagerSurvey[[EmployeeID]:[PerformanceRating]],2,FALSE),"Not Found")</f>
        <v>3</v>
      </c>
      <c r="AA1866" s="5">
        <f>IFERROR(VLOOKUP(tbl_HRMaster[[#This Row],[EmployeeID]],tbl_ManagerSurvey[[EmployeeID]:[PerformanceRating]],3,FALSE),"Not Found")</f>
        <v>3</v>
      </c>
      <c r="AB1866" s="5" t="str">
        <f>IF(tbl_HRMaster[[#This Row],[Attrition]]="Yes","Left","Active")</f>
        <v>Active</v>
      </c>
      <c r="AC1866" s="5" t="str">
        <f>_xlfn.IFS(tbl_HRMaster[[#This Row],[Age]]&lt;25,"Under 25",tbl_HRMaster[[#This Row],[Age]]&lt;35,"25-34",tbl_HRMaster[[#This Row],[Age]]&lt;45,"35-44",tbl_HRMaster[[#This Row],[Age]]&lt;55,"45-54",TRUE,"Above 54")</f>
        <v>Above 54</v>
      </c>
      <c r="AD1866" s="5" t="str">
        <f>_xlfn.IFS(
tbl_HRMaster[[#This Row],[YearsAtCompany]]&lt;2,"&lt; 2 Years",
tbl_HRMaster[[#This Row],[YearsAtCompany]]&lt;5,"2-4 Years",
tbl_HRMaster[[#This Row],[YearsAtCompany]]&lt;10,"5-9 Years",
TRUE,"10+ Years"
)</f>
        <v>2-4 Years</v>
      </c>
      <c r="AE1866" s="5">
        <f>IF(tbl_HRMaster[[#This Row],[Attrition]]="Yes",1,0)</f>
        <v>0</v>
      </c>
    </row>
    <row r="1867" spans="1:31" x14ac:dyDescent="0.25">
      <c r="A1867">
        <v>55</v>
      </c>
      <c r="B1867" t="s">
        <v>21</v>
      </c>
      <c r="C1867" t="s">
        <v>22</v>
      </c>
      <c r="D1867" t="s">
        <v>23</v>
      </c>
      <c r="E1867">
        <v>20</v>
      </c>
      <c r="F1867">
        <v>3</v>
      </c>
      <c r="G1867" t="s">
        <v>45</v>
      </c>
      <c r="H1867">
        <v>3748</v>
      </c>
      <c r="I1867" t="s">
        <v>34</v>
      </c>
      <c r="J1867">
        <v>2</v>
      </c>
      <c r="K1867" t="s">
        <v>31</v>
      </c>
      <c r="L1867" t="s">
        <v>27</v>
      </c>
      <c r="M1867">
        <v>47790</v>
      </c>
      <c r="N1867">
        <v>0</v>
      </c>
      <c r="O1867">
        <v>14</v>
      </c>
      <c r="P1867">
        <v>1</v>
      </c>
      <c r="Q1867">
        <v>4</v>
      </c>
      <c r="R1867">
        <v>6</v>
      </c>
      <c r="S1867">
        <v>3</v>
      </c>
      <c r="T1867">
        <v>1</v>
      </c>
      <c r="U1867">
        <v>2</v>
      </c>
      <c r="V1867">
        <f>COUNTIF(tbl_HRMaster[EmployeeID],tbl_HRMaster[[#This Row],[EmployeeID]])</f>
        <v>1</v>
      </c>
      <c r="W1867">
        <f>IFERROR(INDEX(tbl_EmployeeSurvey[EnvironmentSatisfaction],MATCH(tbl_HRMaster[[#This Row],[EmployeeID]],tbl_EmployeeSurvey[EmployeeID],0)),"Not Found")</f>
        <v>4</v>
      </c>
      <c r="X1867">
        <f>IFERROR(INDEX(tbl_EmployeeSurvey[JobSatisfaction],MATCH(tbl_HRMaster[[#This Row],[EmployeeID]],tbl_EmployeeSurvey[EmployeeID],0)),"Not Found")</f>
        <v>3</v>
      </c>
      <c r="Y1867" s="5">
        <f>IFERROR(INDEX(tbl_EmployeeSurvey[WorkLifeBalance],MATCH(tbl_HRMaster[[#This Row],[EmployeeID]],tbl_EmployeeSurvey[EmployeeID],0)),"Not Found")</f>
        <v>3</v>
      </c>
      <c r="Z1867" s="5">
        <f>IFERROR(VLOOKUP(tbl_HRMaster[[#This Row],[EmployeeID]],tbl_ManagerSurvey[[EmployeeID]:[PerformanceRating]],2,FALSE),"Not Found")</f>
        <v>3</v>
      </c>
      <c r="AA1867" s="5">
        <f>IFERROR(VLOOKUP(tbl_HRMaster[[#This Row],[EmployeeID]],tbl_ManagerSurvey[[EmployeeID]:[PerformanceRating]],3,FALSE),"Not Found")</f>
        <v>3</v>
      </c>
      <c r="AB1867" s="5" t="str">
        <f>IF(tbl_HRMaster[[#This Row],[Attrition]]="Yes","Left","Active")</f>
        <v>Active</v>
      </c>
      <c r="AC1867" s="5" t="str">
        <f>_xlfn.IFS(tbl_HRMaster[[#This Row],[Age]]&lt;25,"Under 25",tbl_HRMaster[[#This Row],[Age]]&lt;35,"25-34",tbl_HRMaster[[#This Row],[Age]]&lt;45,"35-44",tbl_HRMaster[[#This Row],[Age]]&lt;55,"45-54",TRUE,"Above 54")</f>
        <v>Above 54</v>
      </c>
      <c r="AD1867" s="5" t="str">
        <f>_xlfn.IFS(
tbl_HRMaster[[#This Row],[YearsAtCompany]]&lt;2,"&lt; 2 Years",
tbl_HRMaster[[#This Row],[YearsAtCompany]]&lt;5,"2-4 Years",
tbl_HRMaster[[#This Row],[YearsAtCompany]]&lt;10,"5-9 Years",
TRUE,"10+ Years"
)</f>
        <v>2-4 Years</v>
      </c>
      <c r="AE1867" s="5">
        <f>IF(tbl_HRMaster[[#This Row],[Attrition]]="Yes",1,0)</f>
        <v>0</v>
      </c>
    </row>
    <row r="1868" spans="1:31" x14ac:dyDescent="0.25">
      <c r="A1868">
        <v>30</v>
      </c>
      <c r="B1868" t="s">
        <v>21</v>
      </c>
      <c r="C1868" t="s">
        <v>22</v>
      </c>
      <c r="D1868" t="s">
        <v>30</v>
      </c>
      <c r="E1868">
        <v>2</v>
      </c>
      <c r="F1868">
        <v>3</v>
      </c>
      <c r="G1868" t="s">
        <v>24</v>
      </c>
      <c r="H1868">
        <v>180</v>
      </c>
      <c r="I1868" t="s">
        <v>34</v>
      </c>
      <c r="J1868">
        <v>1</v>
      </c>
      <c r="K1868" t="s">
        <v>35</v>
      </c>
      <c r="L1868" t="s">
        <v>32</v>
      </c>
      <c r="M1868">
        <v>48500</v>
      </c>
      <c r="N1868">
        <v>0</v>
      </c>
      <c r="O1868">
        <v>12</v>
      </c>
      <c r="P1868">
        <v>1</v>
      </c>
      <c r="Q1868">
        <v>4</v>
      </c>
      <c r="R1868">
        <v>4</v>
      </c>
      <c r="S1868">
        <v>3</v>
      </c>
      <c r="T1868">
        <v>1</v>
      </c>
      <c r="U1868">
        <v>2</v>
      </c>
      <c r="V1868">
        <f>COUNTIF(tbl_HRMaster[EmployeeID],tbl_HRMaster[[#This Row],[EmployeeID]])</f>
        <v>1</v>
      </c>
      <c r="W1868">
        <f>IFERROR(INDEX(tbl_EmployeeSurvey[EnvironmentSatisfaction],MATCH(tbl_HRMaster[[#This Row],[EmployeeID]],tbl_EmployeeSurvey[EmployeeID],0)),"Not Found")</f>
        <v>4</v>
      </c>
      <c r="X1868">
        <f>IFERROR(INDEX(tbl_EmployeeSurvey[JobSatisfaction],MATCH(tbl_HRMaster[[#This Row],[EmployeeID]],tbl_EmployeeSurvey[EmployeeID],0)),"Not Found")</f>
        <v>2</v>
      </c>
      <c r="Y1868" s="5">
        <f>IFERROR(INDEX(tbl_EmployeeSurvey[WorkLifeBalance],MATCH(tbl_HRMaster[[#This Row],[EmployeeID]],tbl_EmployeeSurvey[EmployeeID],0)),"Not Found")</f>
        <v>3</v>
      </c>
      <c r="Z1868" s="5">
        <f>IFERROR(VLOOKUP(tbl_HRMaster[[#This Row],[EmployeeID]],tbl_ManagerSurvey[[EmployeeID]:[PerformanceRating]],2,FALSE),"Not Found")</f>
        <v>3</v>
      </c>
      <c r="AA1868" s="5">
        <f>IFERROR(VLOOKUP(tbl_HRMaster[[#This Row],[EmployeeID]],tbl_ManagerSurvey[[EmployeeID]:[PerformanceRating]],3,FALSE),"Not Found")</f>
        <v>3</v>
      </c>
      <c r="AB1868" s="5" t="str">
        <f>IF(tbl_HRMaster[[#This Row],[Attrition]]="Yes","Left","Active")</f>
        <v>Active</v>
      </c>
      <c r="AC1868" s="5" t="str">
        <f>_xlfn.IFS(tbl_HRMaster[[#This Row],[Age]]&lt;25,"Under 25",tbl_HRMaster[[#This Row],[Age]]&lt;35,"25-34",tbl_HRMaster[[#This Row],[Age]]&lt;45,"35-44",tbl_HRMaster[[#This Row],[Age]]&lt;55,"45-54",TRUE,"Above 54")</f>
        <v>25-34</v>
      </c>
      <c r="AD1868" s="5" t="str">
        <f>_xlfn.IFS(
tbl_HRMaster[[#This Row],[YearsAtCompany]]&lt;2,"&lt; 2 Years",
tbl_HRMaster[[#This Row],[YearsAtCompany]]&lt;5,"2-4 Years",
tbl_HRMaster[[#This Row],[YearsAtCompany]]&lt;10,"5-9 Years",
TRUE,"10+ Years"
)</f>
        <v>2-4 Years</v>
      </c>
      <c r="AE1868" s="5">
        <f>IF(tbl_HRMaster[[#This Row],[Attrition]]="Yes",1,0)</f>
        <v>0</v>
      </c>
    </row>
    <row r="1869" spans="1:31" x14ac:dyDescent="0.25">
      <c r="A1869">
        <v>30</v>
      </c>
      <c r="B1869" t="s">
        <v>21</v>
      </c>
      <c r="C1869" t="s">
        <v>22</v>
      </c>
      <c r="D1869" t="s">
        <v>30</v>
      </c>
      <c r="E1869">
        <v>2</v>
      </c>
      <c r="F1869">
        <v>3</v>
      </c>
      <c r="G1869" t="s">
        <v>24</v>
      </c>
      <c r="H1869">
        <v>1650</v>
      </c>
      <c r="I1869" t="s">
        <v>34</v>
      </c>
      <c r="J1869">
        <v>1</v>
      </c>
      <c r="K1869" t="s">
        <v>35</v>
      </c>
      <c r="L1869" t="s">
        <v>32</v>
      </c>
      <c r="M1869">
        <v>48500</v>
      </c>
      <c r="N1869">
        <v>0</v>
      </c>
      <c r="O1869">
        <v>12</v>
      </c>
      <c r="P1869">
        <v>1</v>
      </c>
      <c r="Q1869">
        <v>4</v>
      </c>
      <c r="R1869">
        <v>4</v>
      </c>
      <c r="S1869">
        <v>3</v>
      </c>
      <c r="T1869">
        <v>1</v>
      </c>
      <c r="U1869">
        <v>2</v>
      </c>
      <c r="V1869">
        <f>COUNTIF(tbl_HRMaster[EmployeeID],tbl_HRMaster[[#This Row],[EmployeeID]])</f>
        <v>1</v>
      </c>
      <c r="W1869">
        <f>IFERROR(INDEX(tbl_EmployeeSurvey[EnvironmentSatisfaction],MATCH(tbl_HRMaster[[#This Row],[EmployeeID]],tbl_EmployeeSurvey[EmployeeID],0)),"Not Found")</f>
        <v>4</v>
      </c>
      <c r="X1869">
        <f>IFERROR(INDEX(tbl_EmployeeSurvey[JobSatisfaction],MATCH(tbl_HRMaster[[#This Row],[EmployeeID]],tbl_EmployeeSurvey[EmployeeID],0)),"Not Found")</f>
        <v>2</v>
      </c>
      <c r="Y1869" s="5">
        <f>IFERROR(INDEX(tbl_EmployeeSurvey[WorkLifeBalance],MATCH(tbl_HRMaster[[#This Row],[EmployeeID]],tbl_EmployeeSurvey[EmployeeID],0)),"Not Found")</f>
        <v>3</v>
      </c>
      <c r="Z1869" s="5">
        <f>IFERROR(VLOOKUP(tbl_HRMaster[[#This Row],[EmployeeID]],tbl_ManagerSurvey[[EmployeeID]:[PerformanceRating]],2,FALSE),"Not Found")</f>
        <v>3</v>
      </c>
      <c r="AA1869" s="5">
        <f>IFERROR(VLOOKUP(tbl_HRMaster[[#This Row],[EmployeeID]],tbl_ManagerSurvey[[EmployeeID]:[PerformanceRating]],3,FALSE),"Not Found")</f>
        <v>3</v>
      </c>
      <c r="AB1869" s="5" t="str">
        <f>IF(tbl_HRMaster[[#This Row],[Attrition]]="Yes","Left","Active")</f>
        <v>Active</v>
      </c>
      <c r="AC1869" s="5" t="str">
        <f>_xlfn.IFS(tbl_HRMaster[[#This Row],[Age]]&lt;25,"Under 25",tbl_HRMaster[[#This Row],[Age]]&lt;35,"25-34",tbl_HRMaster[[#This Row],[Age]]&lt;45,"35-44",tbl_HRMaster[[#This Row],[Age]]&lt;55,"45-54",TRUE,"Above 54")</f>
        <v>25-34</v>
      </c>
      <c r="AD1869" s="5" t="str">
        <f>_xlfn.IFS(
tbl_HRMaster[[#This Row],[YearsAtCompany]]&lt;2,"&lt; 2 Years",
tbl_HRMaster[[#This Row],[YearsAtCompany]]&lt;5,"2-4 Years",
tbl_HRMaster[[#This Row],[YearsAtCompany]]&lt;10,"5-9 Years",
TRUE,"10+ Years"
)</f>
        <v>2-4 Years</v>
      </c>
      <c r="AE1869" s="5">
        <f>IF(tbl_HRMaster[[#This Row],[Attrition]]="Yes",1,0)</f>
        <v>0</v>
      </c>
    </row>
    <row r="1870" spans="1:31" x14ac:dyDescent="0.25">
      <c r="A1870">
        <v>30</v>
      </c>
      <c r="B1870" t="s">
        <v>21</v>
      </c>
      <c r="C1870" t="s">
        <v>22</v>
      </c>
      <c r="D1870" t="s">
        <v>30</v>
      </c>
      <c r="E1870">
        <v>2</v>
      </c>
      <c r="F1870">
        <v>3</v>
      </c>
      <c r="G1870" t="s">
        <v>24</v>
      </c>
      <c r="H1870">
        <v>3120</v>
      </c>
      <c r="I1870" t="s">
        <v>34</v>
      </c>
      <c r="J1870">
        <v>1</v>
      </c>
      <c r="K1870" t="s">
        <v>35</v>
      </c>
      <c r="L1870" t="s">
        <v>32</v>
      </c>
      <c r="M1870">
        <v>48500</v>
      </c>
      <c r="N1870">
        <v>0</v>
      </c>
      <c r="O1870">
        <v>12</v>
      </c>
      <c r="P1870">
        <v>1</v>
      </c>
      <c r="Q1870">
        <v>4</v>
      </c>
      <c r="R1870">
        <v>4</v>
      </c>
      <c r="S1870">
        <v>3</v>
      </c>
      <c r="T1870">
        <v>1</v>
      </c>
      <c r="U1870">
        <v>2</v>
      </c>
      <c r="V1870">
        <f>COUNTIF(tbl_HRMaster[EmployeeID],tbl_HRMaster[[#This Row],[EmployeeID]])</f>
        <v>1</v>
      </c>
      <c r="W1870">
        <f>IFERROR(INDEX(tbl_EmployeeSurvey[EnvironmentSatisfaction],MATCH(tbl_HRMaster[[#This Row],[EmployeeID]],tbl_EmployeeSurvey[EmployeeID],0)),"Not Found")</f>
        <v>4</v>
      </c>
      <c r="X1870">
        <f>IFERROR(INDEX(tbl_EmployeeSurvey[JobSatisfaction],MATCH(tbl_HRMaster[[#This Row],[EmployeeID]],tbl_EmployeeSurvey[EmployeeID],0)),"Not Found")</f>
        <v>2</v>
      </c>
      <c r="Y1870" s="5">
        <f>IFERROR(INDEX(tbl_EmployeeSurvey[WorkLifeBalance],MATCH(tbl_HRMaster[[#This Row],[EmployeeID]],tbl_EmployeeSurvey[EmployeeID],0)),"Not Found")</f>
        <v>3</v>
      </c>
      <c r="Z1870" s="5">
        <f>IFERROR(VLOOKUP(tbl_HRMaster[[#This Row],[EmployeeID]],tbl_ManagerSurvey[[EmployeeID]:[PerformanceRating]],2,FALSE),"Not Found")</f>
        <v>3</v>
      </c>
      <c r="AA1870" s="5">
        <f>IFERROR(VLOOKUP(tbl_HRMaster[[#This Row],[EmployeeID]],tbl_ManagerSurvey[[EmployeeID]:[PerformanceRating]],3,FALSE),"Not Found")</f>
        <v>3</v>
      </c>
      <c r="AB1870" s="5" t="str">
        <f>IF(tbl_HRMaster[[#This Row],[Attrition]]="Yes","Left","Active")</f>
        <v>Active</v>
      </c>
      <c r="AC1870" s="5" t="str">
        <f>_xlfn.IFS(tbl_HRMaster[[#This Row],[Age]]&lt;25,"Under 25",tbl_HRMaster[[#This Row],[Age]]&lt;35,"25-34",tbl_HRMaster[[#This Row],[Age]]&lt;45,"35-44",tbl_HRMaster[[#This Row],[Age]]&lt;55,"45-54",TRUE,"Above 54")</f>
        <v>25-34</v>
      </c>
      <c r="AD1870" s="5" t="str">
        <f>_xlfn.IFS(
tbl_HRMaster[[#This Row],[YearsAtCompany]]&lt;2,"&lt; 2 Years",
tbl_HRMaster[[#This Row],[YearsAtCompany]]&lt;5,"2-4 Years",
tbl_HRMaster[[#This Row],[YearsAtCompany]]&lt;10,"5-9 Years",
TRUE,"10+ Years"
)</f>
        <v>2-4 Years</v>
      </c>
      <c r="AE1870" s="5">
        <f>IF(tbl_HRMaster[[#This Row],[Attrition]]="Yes",1,0)</f>
        <v>0</v>
      </c>
    </row>
    <row r="1871" spans="1:31" x14ac:dyDescent="0.25">
      <c r="A1871">
        <v>25</v>
      </c>
      <c r="B1871" t="s">
        <v>21</v>
      </c>
      <c r="C1871" t="s">
        <v>22</v>
      </c>
      <c r="D1871" t="s">
        <v>30</v>
      </c>
      <c r="E1871">
        <v>11</v>
      </c>
      <c r="F1871">
        <v>3</v>
      </c>
      <c r="G1871" t="s">
        <v>38</v>
      </c>
      <c r="H1871">
        <v>260</v>
      </c>
      <c r="I1871" t="s">
        <v>34</v>
      </c>
      <c r="J1871">
        <v>2</v>
      </c>
      <c r="K1871" t="s">
        <v>42</v>
      </c>
      <c r="L1871" t="s">
        <v>27</v>
      </c>
      <c r="M1871">
        <v>100960</v>
      </c>
      <c r="N1871">
        <v>0</v>
      </c>
      <c r="O1871">
        <v>11</v>
      </c>
      <c r="P1871">
        <v>1</v>
      </c>
      <c r="Q1871">
        <v>4</v>
      </c>
      <c r="R1871">
        <v>3</v>
      </c>
      <c r="S1871">
        <v>3</v>
      </c>
      <c r="T1871">
        <v>1</v>
      </c>
      <c r="U1871">
        <v>2</v>
      </c>
      <c r="V1871">
        <f>COUNTIF(tbl_HRMaster[EmployeeID],tbl_HRMaster[[#This Row],[EmployeeID]])</f>
        <v>1</v>
      </c>
      <c r="W1871">
        <f>IFERROR(INDEX(tbl_EmployeeSurvey[EnvironmentSatisfaction],MATCH(tbl_HRMaster[[#This Row],[EmployeeID]],tbl_EmployeeSurvey[EmployeeID],0)),"Not Found")</f>
        <v>4</v>
      </c>
      <c r="X1871">
        <f>IFERROR(INDEX(tbl_EmployeeSurvey[JobSatisfaction],MATCH(tbl_HRMaster[[#This Row],[EmployeeID]],tbl_EmployeeSurvey[EmployeeID],0)),"Not Found")</f>
        <v>2</v>
      </c>
      <c r="Y1871" s="5">
        <f>IFERROR(INDEX(tbl_EmployeeSurvey[WorkLifeBalance],MATCH(tbl_HRMaster[[#This Row],[EmployeeID]],tbl_EmployeeSurvey[EmployeeID],0)),"Not Found")</f>
        <v>3</v>
      </c>
      <c r="Z1871" s="5">
        <f>IFERROR(VLOOKUP(tbl_HRMaster[[#This Row],[EmployeeID]],tbl_ManagerSurvey[[EmployeeID]:[PerformanceRating]],2,FALSE),"Not Found")</f>
        <v>3</v>
      </c>
      <c r="AA1871" s="5">
        <f>IFERROR(VLOOKUP(tbl_HRMaster[[#This Row],[EmployeeID]],tbl_ManagerSurvey[[EmployeeID]:[PerformanceRating]],3,FALSE),"Not Found")</f>
        <v>3</v>
      </c>
      <c r="AB1871" s="5" t="str">
        <f>IF(tbl_HRMaster[[#This Row],[Attrition]]="Yes","Left","Active")</f>
        <v>Active</v>
      </c>
      <c r="AC1871" s="5" t="str">
        <f>_xlfn.IFS(tbl_HRMaster[[#This Row],[Age]]&lt;25,"Under 25",tbl_HRMaster[[#This Row],[Age]]&lt;35,"25-34",tbl_HRMaster[[#This Row],[Age]]&lt;45,"35-44",tbl_HRMaster[[#This Row],[Age]]&lt;55,"45-54",TRUE,"Above 54")</f>
        <v>25-34</v>
      </c>
      <c r="AD1871" s="5" t="str">
        <f>_xlfn.IFS(
tbl_HRMaster[[#This Row],[YearsAtCompany]]&lt;2,"&lt; 2 Years",
tbl_HRMaster[[#This Row],[YearsAtCompany]]&lt;5,"2-4 Years",
tbl_HRMaster[[#This Row],[YearsAtCompany]]&lt;10,"5-9 Years",
TRUE,"10+ Years"
)</f>
        <v>2-4 Years</v>
      </c>
      <c r="AE1871" s="5">
        <f>IF(tbl_HRMaster[[#This Row],[Attrition]]="Yes",1,0)</f>
        <v>0</v>
      </c>
    </row>
    <row r="1872" spans="1:31" x14ac:dyDescent="0.25">
      <c r="A1872">
        <v>25</v>
      </c>
      <c r="B1872" t="s">
        <v>21</v>
      </c>
      <c r="C1872" t="s">
        <v>22</v>
      </c>
      <c r="D1872" t="s">
        <v>30</v>
      </c>
      <c r="E1872">
        <v>11</v>
      </c>
      <c r="F1872">
        <v>3</v>
      </c>
      <c r="G1872" t="s">
        <v>38</v>
      </c>
      <c r="H1872">
        <v>1730</v>
      </c>
      <c r="I1872" t="s">
        <v>34</v>
      </c>
      <c r="J1872">
        <v>2</v>
      </c>
      <c r="K1872" t="s">
        <v>42</v>
      </c>
      <c r="L1872" t="s">
        <v>27</v>
      </c>
      <c r="M1872">
        <v>100960</v>
      </c>
      <c r="N1872">
        <v>0</v>
      </c>
      <c r="O1872">
        <v>11</v>
      </c>
      <c r="P1872">
        <v>1</v>
      </c>
      <c r="Q1872">
        <v>4</v>
      </c>
      <c r="R1872">
        <v>3</v>
      </c>
      <c r="S1872">
        <v>3</v>
      </c>
      <c r="T1872">
        <v>1</v>
      </c>
      <c r="U1872">
        <v>2</v>
      </c>
      <c r="V1872">
        <f>COUNTIF(tbl_HRMaster[EmployeeID],tbl_HRMaster[[#This Row],[EmployeeID]])</f>
        <v>1</v>
      </c>
      <c r="W1872">
        <f>IFERROR(INDEX(tbl_EmployeeSurvey[EnvironmentSatisfaction],MATCH(tbl_HRMaster[[#This Row],[EmployeeID]],tbl_EmployeeSurvey[EmployeeID],0)),"Not Found")</f>
        <v>4</v>
      </c>
      <c r="X1872">
        <f>IFERROR(INDEX(tbl_EmployeeSurvey[JobSatisfaction],MATCH(tbl_HRMaster[[#This Row],[EmployeeID]],tbl_EmployeeSurvey[EmployeeID],0)),"Not Found")</f>
        <v>2</v>
      </c>
      <c r="Y1872" s="5">
        <f>IFERROR(INDEX(tbl_EmployeeSurvey[WorkLifeBalance],MATCH(tbl_HRMaster[[#This Row],[EmployeeID]],tbl_EmployeeSurvey[EmployeeID],0)),"Not Found")</f>
        <v>3</v>
      </c>
      <c r="Z1872" s="5">
        <f>IFERROR(VLOOKUP(tbl_HRMaster[[#This Row],[EmployeeID]],tbl_ManagerSurvey[[EmployeeID]:[PerformanceRating]],2,FALSE),"Not Found")</f>
        <v>3</v>
      </c>
      <c r="AA1872" s="5">
        <f>IFERROR(VLOOKUP(tbl_HRMaster[[#This Row],[EmployeeID]],tbl_ManagerSurvey[[EmployeeID]:[PerformanceRating]],3,FALSE),"Not Found")</f>
        <v>3</v>
      </c>
      <c r="AB1872" s="5" t="str">
        <f>IF(tbl_HRMaster[[#This Row],[Attrition]]="Yes","Left","Active")</f>
        <v>Active</v>
      </c>
      <c r="AC1872" s="5" t="str">
        <f>_xlfn.IFS(tbl_HRMaster[[#This Row],[Age]]&lt;25,"Under 25",tbl_HRMaster[[#This Row],[Age]]&lt;35,"25-34",tbl_HRMaster[[#This Row],[Age]]&lt;45,"35-44",tbl_HRMaster[[#This Row],[Age]]&lt;55,"45-54",TRUE,"Above 54")</f>
        <v>25-34</v>
      </c>
      <c r="AD1872" s="5" t="str">
        <f>_xlfn.IFS(
tbl_HRMaster[[#This Row],[YearsAtCompany]]&lt;2,"&lt; 2 Years",
tbl_HRMaster[[#This Row],[YearsAtCompany]]&lt;5,"2-4 Years",
tbl_HRMaster[[#This Row],[YearsAtCompany]]&lt;10,"5-9 Years",
TRUE,"10+ Years"
)</f>
        <v>2-4 Years</v>
      </c>
      <c r="AE1872" s="5">
        <f>IF(tbl_HRMaster[[#This Row],[Attrition]]="Yes",1,0)</f>
        <v>0</v>
      </c>
    </row>
    <row r="1873" spans="1:31" x14ac:dyDescent="0.25">
      <c r="A1873">
        <v>25</v>
      </c>
      <c r="B1873" t="s">
        <v>21</v>
      </c>
      <c r="C1873" t="s">
        <v>22</v>
      </c>
      <c r="D1873" t="s">
        <v>30</v>
      </c>
      <c r="E1873">
        <v>11</v>
      </c>
      <c r="F1873">
        <v>3</v>
      </c>
      <c r="G1873" t="s">
        <v>38</v>
      </c>
      <c r="H1873">
        <v>3200</v>
      </c>
      <c r="I1873" t="s">
        <v>34</v>
      </c>
      <c r="J1873">
        <v>2</v>
      </c>
      <c r="K1873" t="s">
        <v>42</v>
      </c>
      <c r="L1873" t="s">
        <v>27</v>
      </c>
      <c r="M1873">
        <v>100960</v>
      </c>
      <c r="N1873">
        <v>0</v>
      </c>
      <c r="O1873">
        <v>11</v>
      </c>
      <c r="P1873">
        <v>1</v>
      </c>
      <c r="Q1873">
        <v>4</v>
      </c>
      <c r="R1873">
        <v>3</v>
      </c>
      <c r="S1873">
        <v>3</v>
      </c>
      <c r="T1873">
        <v>1</v>
      </c>
      <c r="U1873">
        <v>2</v>
      </c>
      <c r="V1873">
        <f>COUNTIF(tbl_HRMaster[EmployeeID],tbl_HRMaster[[#This Row],[EmployeeID]])</f>
        <v>1</v>
      </c>
      <c r="W1873">
        <f>IFERROR(INDEX(tbl_EmployeeSurvey[EnvironmentSatisfaction],MATCH(tbl_HRMaster[[#This Row],[EmployeeID]],tbl_EmployeeSurvey[EmployeeID],0)),"Not Found")</f>
        <v>4</v>
      </c>
      <c r="X1873">
        <f>IFERROR(INDEX(tbl_EmployeeSurvey[JobSatisfaction],MATCH(tbl_HRMaster[[#This Row],[EmployeeID]],tbl_EmployeeSurvey[EmployeeID],0)),"Not Found")</f>
        <v>2</v>
      </c>
      <c r="Y1873" s="5">
        <f>IFERROR(INDEX(tbl_EmployeeSurvey[WorkLifeBalance],MATCH(tbl_HRMaster[[#This Row],[EmployeeID]],tbl_EmployeeSurvey[EmployeeID],0)),"Not Found")</f>
        <v>3</v>
      </c>
      <c r="Z1873" s="5">
        <f>IFERROR(VLOOKUP(tbl_HRMaster[[#This Row],[EmployeeID]],tbl_ManagerSurvey[[EmployeeID]:[PerformanceRating]],2,FALSE),"Not Found")</f>
        <v>3</v>
      </c>
      <c r="AA1873" s="5">
        <f>IFERROR(VLOOKUP(tbl_HRMaster[[#This Row],[EmployeeID]],tbl_ManagerSurvey[[EmployeeID]:[PerformanceRating]],3,FALSE),"Not Found")</f>
        <v>3</v>
      </c>
      <c r="AB1873" s="5" t="str">
        <f>IF(tbl_HRMaster[[#This Row],[Attrition]]="Yes","Left","Active")</f>
        <v>Active</v>
      </c>
      <c r="AC1873" s="5" t="str">
        <f>_xlfn.IFS(tbl_HRMaster[[#This Row],[Age]]&lt;25,"Under 25",tbl_HRMaster[[#This Row],[Age]]&lt;35,"25-34",tbl_HRMaster[[#This Row],[Age]]&lt;45,"35-44",tbl_HRMaster[[#This Row],[Age]]&lt;55,"45-54",TRUE,"Above 54")</f>
        <v>25-34</v>
      </c>
      <c r="AD1873" s="5" t="str">
        <f>_xlfn.IFS(
tbl_HRMaster[[#This Row],[YearsAtCompany]]&lt;2,"&lt; 2 Years",
tbl_HRMaster[[#This Row],[YearsAtCompany]]&lt;5,"2-4 Years",
tbl_HRMaster[[#This Row],[YearsAtCompany]]&lt;10,"5-9 Years",
TRUE,"10+ Years"
)</f>
        <v>2-4 Years</v>
      </c>
      <c r="AE1873" s="5">
        <f>IF(tbl_HRMaster[[#This Row],[Attrition]]="Yes",1,0)</f>
        <v>0</v>
      </c>
    </row>
    <row r="1874" spans="1:31" x14ac:dyDescent="0.25">
      <c r="A1874">
        <v>36</v>
      </c>
      <c r="B1874" t="s">
        <v>21</v>
      </c>
      <c r="C1874" t="s">
        <v>36</v>
      </c>
      <c r="D1874" t="s">
        <v>30</v>
      </c>
      <c r="E1874">
        <v>8</v>
      </c>
      <c r="F1874">
        <v>4</v>
      </c>
      <c r="G1874" t="s">
        <v>24</v>
      </c>
      <c r="H1874">
        <v>925</v>
      </c>
      <c r="I1874" t="s">
        <v>34</v>
      </c>
      <c r="J1874">
        <v>4</v>
      </c>
      <c r="K1874" t="s">
        <v>40</v>
      </c>
      <c r="L1874" t="s">
        <v>27</v>
      </c>
      <c r="M1874">
        <v>103880</v>
      </c>
      <c r="N1874">
        <v>0</v>
      </c>
      <c r="O1874">
        <v>14</v>
      </c>
      <c r="P1874">
        <v>0</v>
      </c>
      <c r="Q1874">
        <v>4</v>
      </c>
      <c r="R1874">
        <v>2</v>
      </c>
      <c r="S1874">
        <v>3</v>
      </c>
      <c r="T1874">
        <v>1</v>
      </c>
      <c r="U1874">
        <v>2</v>
      </c>
      <c r="V1874">
        <f>COUNTIF(tbl_HRMaster[EmployeeID],tbl_HRMaster[[#This Row],[EmployeeID]])</f>
        <v>1</v>
      </c>
      <c r="W1874">
        <f>IFERROR(INDEX(tbl_EmployeeSurvey[EnvironmentSatisfaction],MATCH(tbl_HRMaster[[#This Row],[EmployeeID]],tbl_EmployeeSurvey[EmployeeID],0)),"Not Found")</f>
        <v>4</v>
      </c>
      <c r="X1874">
        <f>IFERROR(INDEX(tbl_EmployeeSurvey[JobSatisfaction],MATCH(tbl_HRMaster[[#This Row],[EmployeeID]],tbl_EmployeeSurvey[EmployeeID],0)),"Not Found")</f>
        <v>3</v>
      </c>
      <c r="Y1874" s="5">
        <f>IFERROR(INDEX(tbl_EmployeeSurvey[WorkLifeBalance],MATCH(tbl_HRMaster[[#This Row],[EmployeeID]],tbl_EmployeeSurvey[EmployeeID],0)),"Not Found")</f>
        <v>3</v>
      </c>
      <c r="Z1874" s="5">
        <f>IFERROR(VLOOKUP(tbl_HRMaster[[#This Row],[EmployeeID]],tbl_ManagerSurvey[[EmployeeID]:[PerformanceRating]],2,FALSE),"Not Found")</f>
        <v>3</v>
      </c>
      <c r="AA1874" s="5">
        <f>IFERROR(VLOOKUP(tbl_HRMaster[[#This Row],[EmployeeID]],tbl_ManagerSurvey[[EmployeeID]:[PerformanceRating]],3,FALSE),"Not Found")</f>
        <v>3</v>
      </c>
      <c r="AB1874" s="5" t="str">
        <f>IF(tbl_HRMaster[[#This Row],[Attrition]]="Yes","Left","Active")</f>
        <v>Active</v>
      </c>
      <c r="AC1874" s="5" t="str">
        <f>_xlfn.IFS(tbl_HRMaster[[#This Row],[Age]]&lt;25,"Under 25",tbl_HRMaster[[#This Row],[Age]]&lt;35,"25-34",tbl_HRMaster[[#This Row],[Age]]&lt;45,"35-44",tbl_HRMaster[[#This Row],[Age]]&lt;55,"45-54",TRUE,"Above 54")</f>
        <v>35-44</v>
      </c>
      <c r="AD1874" s="5" t="str">
        <f>_xlfn.IFS(
tbl_HRMaster[[#This Row],[YearsAtCompany]]&lt;2,"&lt; 2 Years",
tbl_HRMaster[[#This Row],[YearsAtCompany]]&lt;5,"2-4 Years",
tbl_HRMaster[[#This Row],[YearsAtCompany]]&lt;10,"5-9 Years",
TRUE,"10+ Years"
)</f>
        <v>2-4 Years</v>
      </c>
      <c r="AE1874" s="5">
        <f>IF(tbl_HRMaster[[#This Row],[Attrition]]="Yes",1,0)</f>
        <v>0</v>
      </c>
    </row>
    <row r="1875" spans="1:31" x14ac:dyDescent="0.25">
      <c r="A1875">
        <v>36</v>
      </c>
      <c r="B1875" t="s">
        <v>21</v>
      </c>
      <c r="C1875" t="s">
        <v>36</v>
      </c>
      <c r="D1875" t="s">
        <v>30</v>
      </c>
      <c r="E1875">
        <v>8</v>
      </c>
      <c r="F1875">
        <v>4</v>
      </c>
      <c r="G1875" t="s">
        <v>24</v>
      </c>
      <c r="H1875">
        <v>2395</v>
      </c>
      <c r="I1875" t="s">
        <v>34</v>
      </c>
      <c r="J1875">
        <v>4</v>
      </c>
      <c r="K1875" t="s">
        <v>40</v>
      </c>
      <c r="L1875" t="s">
        <v>27</v>
      </c>
      <c r="M1875">
        <v>103880</v>
      </c>
      <c r="N1875">
        <v>0</v>
      </c>
      <c r="O1875">
        <v>14</v>
      </c>
      <c r="P1875">
        <v>0</v>
      </c>
      <c r="Q1875">
        <v>4</v>
      </c>
      <c r="R1875">
        <v>2</v>
      </c>
      <c r="S1875">
        <v>3</v>
      </c>
      <c r="T1875">
        <v>1</v>
      </c>
      <c r="U1875">
        <v>2</v>
      </c>
      <c r="V1875">
        <f>COUNTIF(tbl_HRMaster[EmployeeID],tbl_HRMaster[[#This Row],[EmployeeID]])</f>
        <v>1</v>
      </c>
      <c r="W1875">
        <f>IFERROR(INDEX(tbl_EmployeeSurvey[EnvironmentSatisfaction],MATCH(tbl_HRMaster[[#This Row],[EmployeeID]],tbl_EmployeeSurvey[EmployeeID],0)),"Not Found")</f>
        <v>4</v>
      </c>
      <c r="X1875">
        <f>IFERROR(INDEX(tbl_EmployeeSurvey[JobSatisfaction],MATCH(tbl_HRMaster[[#This Row],[EmployeeID]],tbl_EmployeeSurvey[EmployeeID],0)),"Not Found")</f>
        <v>3</v>
      </c>
      <c r="Y1875" s="5">
        <f>IFERROR(INDEX(tbl_EmployeeSurvey[WorkLifeBalance],MATCH(tbl_HRMaster[[#This Row],[EmployeeID]],tbl_EmployeeSurvey[EmployeeID],0)),"Not Found")</f>
        <v>3</v>
      </c>
      <c r="Z1875" s="5">
        <f>IFERROR(VLOOKUP(tbl_HRMaster[[#This Row],[EmployeeID]],tbl_ManagerSurvey[[EmployeeID]:[PerformanceRating]],2,FALSE),"Not Found")</f>
        <v>3</v>
      </c>
      <c r="AA1875" s="5">
        <f>IFERROR(VLOOKUP(tbl_HRMaster[[#This Row],[EmployeeID]],tbl_ManagerSurvey[[EmployeeID]:[PerformanceRating]],3,FALSE),"Not Found")</f>
        <v>3</v>
      </c>
      <c r="AB1875" s="5" t="str">
        <f>IF(tbl_HRMaster[[#This Row],[Attrition]]="Yes","Left","Active")</f>
        <v>Active</v>
      </c>
      <c r="AC1875" s="5" t="str">
        <f>_xlfn.IFS(tbl_HRMaster[[#This Row],[Age]]&lt;25,"Under 25",tbl_HRMaster[[#This Row],[Age]]&lt;35,"25-34",tbl_HRMaster[[#This Row],[Age]]&lt;45,"35-44",tbl_HRMaster[[#This Row],[Age]]&lt;55,"45-54",TRUE,"Above 54")</f>
        <v>35-44</v>
      </c>
      <c r="AD1875" s="5" t="str">
        <f>_xlfn.IFS(
tbl_HRMaster[[#This Row],[YearsAtCompany]]&lt;2,"&lt; 2 Years",
tbl_HRMaster[[#This Row],[YearsAtCompany]]&lt;5,"2-4 Years",
tbl_HRMaster[[#This Row],[YearsAtCompany]]&lt;10,"5-9 Years",
TRUE,"10+ Years"
)</f>
        <v>2-4 Years</v>
      </c>
      <c r="AE1875" s="5">
        <f>IF(tbl_HRMaster[[#This Row],[Attrition]]="Yes",1,0)</f>
        <v>0</v>
      </c>
    </row>
    <row r="1876" spans="1:31" x14ac:dyDescent="0.25">
      <c r="A1876">
        <v>36</v>
      </c>
      <c r="B1876" t="s">
        <v>21</v>
      </c>
      <c r="C1876" t="s">
        <v>36</v>
      </c>
      <c r="D1876" t="s">
        <v>30</v>
      </c>
      <c r="E1876">
        <v>8</v>
      </c>
      <c r="F1876">
        <v>4</v>
      </c>
      <c r="G1876" t="s">
        <v>24</v>
      </c>
      <c r="H1876">
        <v>3865</v>
      </c>
      <c r="I1876" t="s">
        <v>34</v>
      </c>
      <c r="J1876">
        <v>4</v>
      </c>
      <c r="K1876" t="s">
        <v>40</v>
      </c>
      <c r="L1876" t="s">
        <v>27</v>
      </c>
      <c r="M1876">
        <v>103880</v>
      </c>
      <c r="N1876">
        <v>0</v>
      </c>
      <c r="O1876">
        <v>14</v>
      </c>
      <c r="P1876">
        <v>0</v>
      </c>
      <c r="Q1876">
        <v>4</v>
      </c>
      <c r="R1876">
        <v>2</v>
      </c>
      <c r="S1876">
        <v>3</v>
      </c>
      <c r="T1876">
        <v>1</v>
      </c>
      <c r="U1876">
        <v>2</v>
      </c>
      <c r="V1876">
        <f>COUNTIF(tbl_HRMaster[EmployeeID],tbl_HRMaster[[#This Row],[EmployeeID]])</f>
        <v>1</v>
      </c>
      <c r="W1876">
        <f>IFERROR(INDEX(tbl_EmployeeSurvey[EnvironmentSatisfaction],MATCH(tbl_HRMaster[[#This Row],[EmployeeID]],tbl_EmployeeSurvey[EmployeeID],0)),"Not Found")</f>
        <v>4</v>
      </c>
      <c r="X1876">
        <f>IFERROR(INDEX(tbl_EmployeeSurvey[JobSatisfaction],MATCH(tbl_HRMaster[[#This Row],[EmployeeID]],tbl_EmployeeSurvey[EmployeeID],0)),"Not Found")</f>
        <v>3</v>
      </c>
      <c r="Y1876" s="5">
        <f>IFERROR(INDEX(tbl_EmployeeSurvey[WorkLifeBalance],MATCH(tbl_HRMaster[[#This Row],[EmployeeID]],tbl_EmployeeSurvey[EmployeeID],0)),"Not Found")</f>
        <v>3</v>
      </c>
      <c r="Z1876" s="5">
        <f>IFERROR(VLOOKUP(tbl_HRMaster[[#This Row],[EmployeeID]],tbl_ManagerSurvey[[EmployeeID]:[PerformanceRating]],2,FALSE),"Not Found")</f>
        <v>3</v>
      </c>
      <c r="AA1876" s="5">
        <f>IFERROR(VLOOKUP(tbl_HRMaster[[#This Row],[EmployeeID]],tbl_ManagerSurvey[[EmployeeID]:[PerformanceRating]],3,FALSE),"Not Found")</f>
        <v>3</v>
      </c>
      <c r="AB1876" s="5" t="str">
        <f>IF(tbl_HRMaster[[#This Row],[Attrition]]="Yes","Left","Active")</f>
        <v>Active</v>
      </c>
      <c r="AC1876" s="5" t="str">
        <f>_xlfn.IFS(tbl_HRMaster[[#This Row],[Age]]&lt;25,"Under 25",tbl_HRMaster[[#This Row],[Age]]&lt;35,"25-34",tbl_HRMaster[[#This Row],[Age]]&lt;45,"35-44",tbl_HRMaster[[#This Row],[Age]]&lt;55,"45-54",TRUE,"Above 54")</f>
        <v>35-44</v>
      </c>
      <c r="AD1876" s="5" t="str">
        <f>_xlfn.IFS(
tbl_HRMaster[[#This Row],[YearsAtCompany]]&lt;2,"&lt; 2 Years",
tbl_HRMaster[[#This Row],[YearsAtCompany]]&lt;5,"2-4 Years",
tbl_HRMaster[[#This Row],[YearsAtCompany]]&lt;10,"5-9 Years",
TRUE,"10+ Years"
)</f>
        <v>2-4 Years</v>
      </c>
      <c r="AE1876" s="5">
        <f>IF(tbl_HRMaster[[#This Row],[Attrition]]="Yes",1,0)</f>
        <v>0</v>
      </c>
    </row>
    <row r="1877" spans="1:31" x14ac:dyDescent="0.25">
      <c r="A1877">
        <v>30</v>
      </c>
      <c r="B1877" t="s">
        <v>28</v>
      </c>
      <c r="C1877" t="s">
        <v>29</v>
      </c>
      <c r="D1877" t="s">
        <v>30</v>
      </c>
      <c r="E1877">
        <v>8</v>
      </c>
      <c r="F1877">
        <v>4</v>
      </c>
      <c r="G1877" t="s">
        <v>38</v>
      </c>
      <c r="H1877">
        <v>475</v>
      </c>
      <c r="I1877" t="s">
        <v>34</v>
      </c>
      <c r="J1877">
        <v>1</v>
      </c>
      <c r="K1877" t="s">
        <v>35</v>
      </c>
      <c r="L1877" t="s">
        <v>32</v>
      </c>
      <c r="M1877">
        <v>191440</v>
      </c>
      <c r="N1877">
        <v>0</v>
      </c>
      <c r="O1877">
        <v>11</v>
      </c>
      <c r="P1877">
        <v>0</v>
      </c>
      <c r="Q1877">
        <v>4</v>
      </c>
      <c r="R1877">
        <v>3</v>
      </c>
      <c r="S1877">
        <v>3</v>
      </c>
      <c r="T1877">
        <v>1</v>
      </c>
      <c r="U1877">
        <v>2</v>
      </c>
      <c r="V1877">
        <f>COUNTIF(tbl_HRMaster[EmployeeID],tbl_HRMaster[[#This Row],[EmployeeID]])</f>
        <v>1</v>
      </c>
      <c r="W1877">
        <f>IFERROR(INDEX(tbl_EmployeeSurvey[EnvironmentSatisfaction],MATCH(tbl_HRMaster[[#This Row],[EmployeeID]],tbl_EmployeeSurvey[EmployeeID],0)),"Not Found")</f>
        <v>2</v>
      </c>
      <c r="X1877">
        <f>IFERROR(INDEX(tbl_EmployeeSurvey[JobSatisfaction],MATCH(tbl_HRMaster[[#This Row],[EmployeeID]],tbl_EmployeeSurvey[EmployeeID],0)),"Not Found")</f>
        <v>2</v>
      </c>
      <c r="Y1877" s="5">
        <f>IFERROR(INDEX(tbl_EmployeeSurvey[WorkLifeBalance],MATCH(tbl_HRMaster[[#This Row],[EmployeeID]],tbl_EmployeeSurvey[EmployeeID],0)),"Not Found")</f>
        <v>3</v>
      </c>
      <c r="Z1877" s="5">
        <f>IFERROR(VLOOKUP(tbl_HRMaster[[#This Row],[EmployeeID]],tbl_ManagerSurvey[[EmployeeID]:[PerformanceRating]],2,FALSE),"Not Found")</f>
        <v>3</v>
      </c>
      <c r="AA1877" s="5">
        <f>IFERROR(VLOOKUP(tbl_HRMaster[[#This Row],[EmployeeID]],tbl_ManagerSurvey[[EmployeeID]:[PerformanceRating]],3,FALSE),"Not Found")</f>
        <v>3</v>
      </c>
      <c r="AB1877" s="5" t="str">
        <f>IF(tbl_HRMaster[[#This Row],[Attrition]]="Yes","Left","Active")</f>
        <v>Left</v>
      </c>
      <c r="AC1877" s="5" t="str">
        <f>_xlfn.IFS(tbl_HRMaster[[#This Row],[Age]]&lt;25,"Under 25",tbl_HRMaster[[#This Row],[Age]]&lt;35,"25-34",tbl_HRMaster[[#This Row],[Age]]&lt;45,"35-44",tbl_HRMaster[[#This Row],[Age]]&lt;55,"45-54",TRUE,"Above 54")</f>
        <v>25-34</v>
      </c>
      <c r="AD1877" s="5" t="str">
        <f>_xlfn.IFS(
tbl_HRMaster[[#This Row],[YearsAtCompany]]&lt;2,"&lt; 2 Years",
tbl_HRMaster[[#This Row],[YearsAtCompany]]&lt;5,"2-4 Years",
tbl_HRMaster[[#This Row],[YearsAtCompany]]&lt;10,"5-9 Years",
TRUE,"10+ Years"
)</f>
        <v>2-4 Years</v>
      </c>
      <c r="AE1877" s="5">
        <f>IF(tbl_HRMaster[[#This Row],[Attrition]]="Yes",1,0)</f>
        <v>1</v>
      </c>
    </row>
    <row r="1878" spans="1:31" x14ac:dyDescent="0.25">
      <c r="A1878">
        <v>30</v>
      </c>
      <c r="B1878" t="s">
        <v>28</v>
      </c>
      <c r="C1878" t="s">
        <v>29</v>
      </c>
      <c r="D1878" t="s">
        <v>30</v>
      </c>
      <c r="E1878">
        <v>8</v>
      </c>
      <c r="F1878">
        <v>4</v>
      </c>
      <c r="G1878" t="s">
        <v>38</v>
      </c>
      <c r="H1878">
        <v>1945</v>
      </c>
      <c r="I1878" t="s">
        <v>34</v>
      </c>
      <c r="J1878">
        <v>1</v>
      </c>
      <c r="K1878" t="s">
        <v>35</v>
      </c>
      <c r="L1878" t="s">
        <v>32</v>
      </c>
      <c r="M1878">
        <v>191440</v>
      </c>
      <c r="N1878">
        <v>0</v>
      </c>
      <c r="O1878">
        <v>11</v>
      </c>
      <c r="P1878">
        <v>0</v>
      </c>
      <c r="Q1878">
        <v>4</v>
      </c>
      <c r="R1878">
        <v>3</v>
      </c>
      <c r="S1878">
        <v>3</v>
      </c>
      <c r="T1878">
        <v>1</v>
      </c>
      <c r="U1878">
        <v>2</v>
      </c>
      <c r="V1878">
        <f>COUNTIF(tbl_HRMaster[EmployeeID],tbl_HRMaster[[#This Row],[EmployeeID]])</f>
        <v>1</v>
      </c>
      <c r="W1878">
        <f>IFERROR(INDEX(tbl_EmployeeSurvey[EnvironmentSatisfaction],MATCH(tbl_HRMaster[[#This Row],[EmployeeID]],tbl_EmployeeSurvey[EmployeeID],0)),"Not Found")</f>
        <v>2</v>
      </c>
      <c r="X1878">
        <f>IFERROR(INDEX(tbl_EmployeeSurvey[JobSatisfaction],MATCH(tbl_HRMaster[[#This Row],[EmployeeID]],tbl_EmployeeSurvey[EmployeeID],0)),"Not Found")</f>
        <v>2</v>
      </c>
      <c r="Y1878" s="5">
        <f>IFERROR(INDEX(tbl_EmployeeSurvey[WorkLifeBalance],MATCH(tbl_HRMaster[[#This Row],[EmployeeID]],tbl_EmployeeSurvey[EmployeeID],0)),"Not Found")</f>
        <v>3</v>
      </c>
      <c r="Z1878" s="5">
        <f>IFERROR(VLOOKUP(tbl_HRMaster[[#This Row],[EmployeeID]],tbl_ManagerSurvey[[EmployeeID]:[PerformanceRating]],2,FALSE),"Not Found")</f>
        <v>3</v>
      </c>
      <c r="AA1878" s="5">
        <f>IFERROR(VLOOKUP(tbl_HRMaster[[#This Row],[EmployeeID]],tbl_ManagerSurvey[[EmployeeID]:[PerformanceRating]],3,FALSE),"Not Found")</f>
        <v>3</v>
      </c>
      <c r="AB1878" s="5" t="str">
        <f>IF(tbl_HRMaster[[#This Row],[Attrition]]="Yes","Left","Active")</f>
        <v>Left</v>
      </c>
      <c r="AC1878" s="5" t="str">
        <f>_xlfn.IFS(tbl_HRMaster[[#This Row],[Age]]&lt;25,"Under 25",tbl_HRMaster[[#This Row],[Age]]&lt;35,"25-34",tbl_HRMaster[[#This Row],[Age]]&lt;45,"35-44",tbl_HRMaster[[#This Row],[Age]]&lt;55,"45-54",TRUE,"Above 54")</f>
        <v>25-34</v>
      </c>
      <c r="AD1878" s="5" t="str">
        <f>_xlfn.IFS(
tbl_HRMaster[[#This Row],[YearsAtCompany]]&lt;2,"&lt; 2 Years",
tbl_HRMaster[[#This Row],[YearsAtCompany]]&lt;5,"2-4 Years",
tbl_HRMaster[[#This Row],[YearsAtCompany]]&lt;10,"5-9 Years",
TRUE,"10+ Years"
)</f>
        <v>2-4 Years</v>
      </c>
      <c r="AE1878" s="5">
        <f>IF(tbl_HRMaster[[#This Row],[Attrition]]="Yes",1,0)</f>
        <v>1</v>
      </c>
    </row>
    <row r="1879" spans="1:31" x14ac:dyDescent="0.25">
      <c r="A1879">
        <v>30</v>
      </c>
      <c r="B1879" t="s">
        <v>28</v>
      </c>
      <c r="C1879" t="s">
        <v>29</v>
      </c>
      <c r="D1879" t="s">
        <v>30</v>
      </c>
      <c r="E1879">
        <v>8</v>
      </c>
      <c r="F1879">
        <v>4</v>
      </c>
      <c r="G1879" t="s">
        <v>38</v>
      </c>
      <c r="H1879">
        <v>3415</v>
      </c>
      <c r="I1879" t="s">
        <v>34</v>
      </c>
      <c r="J1879">
        <v>1</v>
      </c>
      <c r="K1879" t="s">
        <v>35</v>
      </c>
      <c r="L1879" t="s">
        <v>32</v>
      </c>
      <c r="M1879">
        <v>191440</v>
      </c>
      <c r="N1879">
        <v>0</v>
      </c>
      <c r="O1879">
        <v>11</v>
      </c>
      <c r="P1879">
        <v>0</v>
      </c>
      <c r="Q1879">
        <v>4</v>
      </c>
      <c r="R1879">
        <v>3</v>
      </c>
      <c r="S1879">
        <v>3</v>
      </c>
      <c r="T1879">
        <v>1</v>
      </c>
      <c r="U1879">
        <v>2</v>
      </c>
      <c r="V1879">
        <f>COUNTIF(tbl_HRMaster[EmployeeID],tbl_HRMaster[[#This Row],[EmployeeID]])</f>
        <v>1</v>
      </c>
      <c r="W1879">
        <f>IFERROR(INDEX(tbl_EmployeeSurvey[EnvironmentSatisfaction],MATCH(tbl_HRMaster[[#This Row],[EmployeeID]],tbl_EmployeeSurvey[EmployeeID],0)),"Not Found")</f>
        <v>2</v>
      </c>
      <c r="X1879">
        <f>IFERROR(INDEX(tbl_EmployeeSurvey[JobSatisfaction],MATCH(tbl_HRMaster[[#This Row],[EmployeeID]],tbl_EmployeeSurvey[EmployeeID],0)),"Not Found")</f>
        <v>2</v>
      </c>
      <c r="Y1879" s="5">
        <f>IFERROR(INDEX(tbl_EmployeeSurvey[WorkLifeBalance],MATCH(tbl_HRMaster[[#This Row],[EmployeeID]],tbl_EmployeeSurvey[EmployeeID],0)),"Not Found")</f>
        <v>3</v>
      </c>
      <c r="Z1879" s="5">
        <f>IFERROR(VLOOKUP(tbl_HRMaster[[#This Row],[EmployeeID]],tbl_ManagerSurvey[[EmployeeID]:[PerformanceRating]],2,FALSE),"Not Found")</f>
        <v>3</v>
      </c>
      <c r="AA1879" s="5">
        <f>IFERROR(VLOOKUP(tbl_HRMaster[[#This Row],[EmployeeID]],tbl_ManagerSurvey[[EmployeeID]:[PerformanceRating]],3,FALSE),"Not Found")</f>
        <v>3</v>
      </c>
      <c r="AB1879" s="5" t="str">
        <f>IF(tbl_HRMaster[[#This Row],[Attrition]]="Yes","Left","Active")</f>
        <v>Left</v>
      </c>
      <c r="AC1879" s="5" t="str">
        <f>_xlfn.IFS(tbl_HRMaster[[#This Row],[Age]]&lt;25,"Under 25",tbl_HRMaster[[#This Row],[Age]]&lt;35,"25-34",tbl_HRMaster[[#This Row],[Age]]&lt;45,"35-44",tbl_HRMaster[[#This Row],[Age]]&lt;55,"45-54",TRUE,"Above 54")</f>
        <v>25-34</v>
      </c>
      <c r="AD1879" s="5" t="str">
        <f>_xlfn.IFS(
tbl_HRMaster[[#This Row],[YearsAtCompany]]&lt;2,"&lt; 2 Years",
tbl_HRMaster[[#This Row],[YearsAtCompany]]&lt;5,"2-4 Years",
tbl_HRMaster[[#This Row],[YearsAtCompany]]&lt;10,"5-9 Years",
TRUE,"10+ Years"
)</f>
        <v>2-4 Years</v>
      </c>
      <c r="AE1879" s="5">
        <f>IF(tbl_HRMaster[[#This Row],[Attrition]]="Yes",1,0)</f>
        <v>1</v>
      </c>
    </row>
    <row r="1880" spans="1:31" x14ac:dyDescent="0.25">
      <c r="A1880">
        <v>32</v>
      </c>
      <c r="B1880" t="s">
        <v>21</v>
      </c>
      <c r="C1880" t="s">
        <v>22</v>
      </c>
      <c r="D1880" t="s">
        <v>30</v>
      </c>
      <c r="E1880">
        <v>1</v>
      </c>
      <c r="F1880">
        <v>4</v>
      </c>
      <c r="G1880" t="s">
        <v>38</v>
      </c>
      <c r="H1880">
        <v>734</v>
      </c>
      <c r="I1880" t="s">
        <v>34</v>
      </c>
      <c r="J1880">
        <v>5</v>
      </c>
      <c r="K1880" t="s">
        <v>39</v>
      </c>
      <c r="L1880" t="s">
        <v>27</v>
      </c>
      <c r="M1880">
        <v>191890</v>
      </c>
      <c r="N1880">
        <v>0</v>
      </c>
      <c r="O1880">
        <v>12</v>
      </c>
      <c r="P1880">
        <v>1</v>
      </c>
      <c r="Q1880">
        <v>4</v>
      </c>
      <c r="R1880">
        <v>3</v>
      </c>
      <c r="S1880">
        <v>3</v>
      </c>
      <c r="T1880">
        <v>1</v>
      </c>
      <c r="U1880">
        <v>2</v>
      </c>
      <c r="V1880">
        <f>COUNTIF(tbl_HRMaster[EmployeeID],tbl_HRMaster[[#This Row],[EmployeeID]])</f>
        <v>1</v>
      </c>
      <c r="W1880">
        <f>IFERROR(INDEX(tbl_EmployeeSurvey[EnvironmentSatisfaction],MATCH(tbl_HRMaster[[#This Row],[EmployeeID]],tbl_EmployeeSurvey[EmployeeID],0)),"Not Found")</f>
        <v>3</v>
      </c>
      <c r="X1880">
        <f>IFERROR(INDEX(tbl_EmployeeSurvey[JobSatisfaction],MATCH(tbl_HRMaster[[#This Row],[EmployeeID]],tbl_EmployeeSurvey[EmployeeID],0)),"Not Found")</f>
        <v>2</v>
      </c>
      <c r="Y1880" s="5">
        <f>IFERROR(INDEX(tbl_EmployeeSurvey[WorkLifeBalance],MATCH(tbl_HRMaster[[#This Row],[EmployeeID]],tbl_EmployeeSurvey[EmployeeID],0)),"Not Found")</f>
        <v>2</v>
      </c>
      <c r="Z1880" s="5">
        <f>IFERROR(VLOOKUP(tbl_HRMaster[[#This Row],[EmployeeID]],tbl_ManagerSurvey[[EmployeeID]:[PerformanceRating]],2,FALSE),"Not Found")</f>
        <v>3</v>
      </c>
      <c r="AA1880" s="5">
        <f>IFERROR(VLOOKUP(tbl_HRMaster[[#This Row],[EmployeeID]],tbl_ManagerSurvey[[EmployeeID]:[PerformanceRating]],3,FALSE),"Not Found")</f>
        <v>3</v>
      </c>
      <c r="AB1880" s="5" t="str">
        <f>IF(tbl_HRMaster[[#This Row],[Attrition]]="Yes","Left","Active")</f>
        <v>Active</v>
      </c>
      <c r="AC1880" s="5" t="str">
        <f>_xlfn.IFS(tbl_HRMaster[[#This Row],[Age]]&lt;25,"Under 25",tbl_HRMaster[[#This Row],[Age]]&lt;35,"25-34",tbl_HRMaster[[#This Row],[Age]]&lt;45,"35-44",tbl_HRMaster[[#This Row],[Age]]&lt;55,"45-54",TRUE,"Above 54")</f>
        <v>25-34</v>
      </c>
      <c r="AD1880" s="5" t="str">
        <f>_xlfn.IFS(
tbl_HRMaster[[#This Row],[YearsAtCompany]]&lt;2,"&lt; 2 Years",
tbl_HRMaster[[#This Row],[YearsAtCompany]]&lt;5,"2-4 Years",
tbl_HRMaster[[#This Row],[YearsAtCompany]]&lt;10,"5-9 Years",
TRUE,"10+ Years"
)</f>
        <v>2-4 Years</v>
      </c>
      <c r="AE1880" s="5">
        <f>IF(tbl_HRMaster[[#This Row],[Attrition]]="Yes",1,0)</f>
        <v>0</v>
      </c>
    </row>
    <row r="1881" spans="1:31" x14ac:dyDescent="0.25">
      <c r="A1881">
        <v>32</v>
      </c>
      <c r="B1881" t="s">
        <v>21</v>
      </c>
      <c r="C1881" t="s">
        <v>22</v>
      </c>
      <c r="D1881" t="s">
        <v>30</v>
      </c>
      <c r="E1881">
        <v>1</v>
      </c>
      <c r="F1881">
        <v>4</v>
      </c>
      <c r="G1881" t="s">
        <v>38</v>
      </c>
      <c r="H1881">
        <v>2204</v>
      </c>
      <c r="I1881" t="s">
        <v>34</v>
      </c>
      <c r="J1881">
        <v>5</v>
      </c>
      <c r="K1881" t="s">
        <v>39</v>
      </c>
      <c r="L1881" t="s">
        <v>27</v>
      </c>
      <c r="M1881">
        <v>191890</v>
      </c>
      <c r="N1881">
        <v>0</v>
      </c>
      <c r="O1881">
        <v>12</v>
      </c>
      <c r="P1881">
        <v>1</v>
      </c>
      <c r="Q1881">
        <v>4</v>
      </c>
      <c r="R1881">
        <v>3</v>
      </c>
      <c r="S1881">
        <v>3</v>
      </c>
      <c r="T1881">
        <v>1</v>
      </c>
      <c r="U1881">
        <v>2</v>
      </c>
      <c r="V1881">
        <f>COUNTIF(tbl_HRMaster[EmployeeID],tbl_HRMaster[[#This Row],[EmployeeID]])</f>
        <v>1</v>
      </c>
      <c r="W1881">
        <f>IFERROR(INDEX(tbl_EmployeeSurvey[EnvironmentSatisfaction],MATCH(tbl_HRMaster[[#This Row],[EmployeeID]],tbl_EmployeeSurvey[EmployeeID],0)),"Not Found")</f>
        <v>3</v>
      </c>
      <c r="X1881">
        <f>IFERROR(INDEX(tbl_EmployeeSurvey[JobSatisfaction],MATCH(tbl_HRMaster[[#This Row],[EmployeeID]],tbl_EmployeeSurvey[EmployeeID],0)),"Not Found")</f>
        <v>2</v>
      </c>
      <c r="Y1881" s="5">
        <f>IFERROR(INDEX(tbl_EmployeeSurvey[WorkLifeBalance],MATCH(tbl_HRMaster[[#This Row],[EmployeeID]],tbl_EmployeeSurvey[EmployeeID],0)),"Not Found")</f>
        <v>2</v>
      </c>
      <c r="Z1881" s="5">
        <f>IFERROR(VLOOKUP(tbl_HRMaster[[#This Row],[EmployeeID]],tbl_ManagerSurvey[[EmployeeID]:[PerformanceRating]],2,FALSE),"Not Found")</f>
        <v>3</v>
      </c>
      <c r="AA1881" s="5">
        <f>IFERROR(VLOOKUP(tbl_HRMaster[[#This Row],[EmployeeID]],tbl_ManagerSurvey[[EmployeeID]:[PerformanceRating]],3,FALSE),"Not Found")</f>
        <v>3</v>
      </c>
      <c r="AB1881" s="5" t="str">
        <f>IF(tbl_HRMaster[[#This Row],[Attrition]]="Yes","Left","Active")</f>
        <v>Active</v>
      </c>
      <c r="AC1881" s="5" t="str">
        <f>_xlfn.IFS(tbl_HRMaster[[#This Row],[Age]]&lt;25,"Under 25",tbl_HRMaster[[#This Row],[Age]]&lt;35,"25-34",tbl_HRMaster[[#This Row],[Age]]&lt;45,"35-44",tbl_HRMaster[[#This Row],[Age]]&lt;55,"45-54",TRUE,"Above 54")</f>
        <v>25-34</v>
      </c>
      <c r="AD1881" s="5" t="str">
        <f>_xlfn.IFS(
tbl_HRMaster[[#This Row],[YearsAtCompany]]&lt;2,"&lt; 2 Years",
tbl_HRMaster[[#This Row],[YearsAtCompany]]&lt;5,"2-4 Years",
tbl_HRMaster[[#This Row],[YearsAtCompany]]&lt;10,"5-9 Years",
TRUE,"10+ Years"
)</f>
        <v>2-4 Years</v>
      </c>
      <c r="AE1881" s="5">
        <f>IF(tbl_HRMaster[[#This Row],[Attrition]]="Yes",1,0)</f>
        <v>0</v>
      </c>
    </row>
    <row r="1882" spans="1:31" x14ac:dyDescent="0.25">
      <c r="A1882">
        <v>32</v>
      </c>
      <c r="B1882" t="s">
        <v>21</v>
      </c>
      <c r="C1882" t="s">
        <v>22</v>
      </c>
      <c r="D1882" t="s">
        <v>30</v>
      </c>
      <c r="E1882">
        <v>1</v>
      </c>
      <c r="F1882">
        <v>4</v>
      </c>
      <c r="G1882" t="s">
        <v>38</v>
      </c>
      <c r="H1882">
        <v>3674</v>
      </c>
      <c r="I1882" t="s">
        <v>34</v>
      </c>
      <c r="J1882">
        <v>5</v>
      </c>
      <c r="K1882" t="s">
        <v>39</v>
      </c>
      <c r="L1882" t="s">
        <v>27</v>
      </c>
      <c r="M1882">
        <v>191890</v>
      </c>
      <c r="N1882">
        <v>0</v>
      </c>
      <c r="O1882">
        <v>12</v>
      </c>
      <c r="P1882">
        <v>1</v>
      </c>
      <c r="Q1882">
        <v>4</v>
      </c>
      <c r="R1882">
        <v>3</v>
      </c>
      <c r="S1882">
        <v>3</v>
      </c>
      <c r="T1882">
        <v>1</v>
      </c>
      <c r="U1882">
        <v>2</v>
      </c>
      <c r="V1882">
        <f>COUNTIF(tbl_HRMaster[EmployeeID],tbl_HRMaster[[#This Row],[EmployeeID]])</f>
        <v>1</v>
      </c>
      <c r="W1882">
        <f>IFERROR(INDEX(tbl_EmployeeSurvey[EnvironmentSatisfaction],MATCH(tbl_HRMaster[[#This Row],[EmployeeID]],tbl_EmployeeSurvey[EmployeeID],0)),"Not Found")</f>
        <v>3</v>
      </c>
      <c r="X1882">
        <f>IFERROR(INDEX(tbl_EmployeeSurvey[JobSatisfaction],MATCH(tbl_HRMaster[[#This Row],[EmployeeID]],tbl_EmployeeSurvey[EmployeeID],0)),"Not Found")</f>
        <v>2</v>
      </c>
      <c r="Y1882" s="5">
        <f>IFERROR(INDEX(tbl_EmployeeSurvey[WorkLifeBalance],MATCH(tbl_HRMaster[[#This Row],[EmployeeID]],tbl_EmployeeSurvey[EmployeeID],0)),"Not Found")</f>
        <v>2</v>
      </c>
      <c r="Z1882" s="5">
        <f>IFERROR(VLOOKUP(tbl_HRMaster[[#This Row],[EmployeeID]],tbl_ManagerSurvey[[EmployeeID]:[PerformanceRating]],2,FALSE),"Not Found")</f>
        <v>3</v>
      </c>
      <c r="AA1882" s="5">
        <f>IFERROR(VLOOKUP(tbl_HRMaster[[#This Row],[EmployeeID]],tbl_ManagerSurvey[[EmployeeID]:[PerformanceRating]],3,FALSE),"Not Found")</f>
        <v>3</v>
      </c>
      <c r="AB1882" s="5" t="str">
        <f>IF(tbl_HRMaster[[#This Row],[Attrition]]="Yes","Left","Active")</f>
        <v>Active</v>
      </c>
      <c r="AC1882" s="5" t="str">
        <f>_xlfn.IFS(tbl_HRMaster[[#This Row],[Age]]&lt;25,"Under 25",tbl_HRMaster[[#This Row],[Age]]&lt;35,"25-34",tbl_HRMaster[[#This Row],[Age]]&lt;45,"35-44",tbl_HRMaster[[#This Row],[Age]]&lt;55,"45-54",TRUE,"Above 54")</f>
        <v>25-34</v>
      </c>
      <c r="AD1882" s="5" t="str">
        <f>_xlfn.IFS(
tbl_HRMaster[[#This Row],[YearsAtCompany]]&lt;2,"&lt; 2 Years",
tbl_HRMaster[[#This Row],[YearsAtCompany]]&lt;5,"2-4 Years",
tbl_HRMaster[[#This Row],[YearsAtCompany]]&lt;10,"5-9 Years",
TRUE,"10+ Years"
)</f>
        <v>2-4 Years</v>
      </c>
      <c r="AE1882" s="5">
        <f>IF(tbl_HRMaster[[#This Row],[Attrition]]="Yes",1,0)</f>
        <v>0</v>
      </c>
    </row>
    <row r="1883" spans="1:31" x14ac:dyDescent="0.25">
      <c r="A1883">
        <v>28</v>
      </c>
      <c r="B1883" t="s">
        <v>21</v>
      </c>
      <c r="C1883" t="s">
        <v>22</v>
      </c>
      <c r="D1883" t="s">
        <v>23</v>
      </c>
      <c r="E1883">
        <v>1</v>
      </c>
      <c r="F1883">
        <v>4</v>
      </c>
      <c r="G1883" t="s">
        <v>24</v>
      </c>
      <c r="H1883">
        <v>676</v>
      </c>
      <c r="I1883" t="s">
        <v>25</v>
      </c>
      <c r="J1883">
        <v>2</v>
      </c>
      <c r="K1883" t="s">
        <v>43</v>
      </c>
      <c r="L1883" t="s">
        <v>32</v>
      </c>
      <c r="M1883">
        <v>20330</v>
      </c>
      <c r="N1883">
        <v>2</v>
      </c>
      <c r="O1883">
        <v>15</v>
      </c>
      <c r="P1883">
        <v>1</v>
      </c>
      <c r="Q1883">
        <v>5</v>
      </c>
      <c r="R1883">
        <v>5</v>
      </c>
      <c r="S1883">
        <v>3</v>
      </c>
      <c r="T1883">
        <v>1</v>
      </c>
      <c r="U1883">
        <v>2</v>
      </c>
      <c r="V1883">
        <f>COUNTIF(tbl_HRMaster[EmployeeID],tbl_HRMaster[[#This Row],[EmployeeID]])</f>
        <v>1</v>
      </c>
      <c r="W1883">
        <f>IFERROR(INDEX(tbl_EmployeeSurvey[EnvironmentSatisfaction],MATCH(tbl_HRMaster[[#This Row],[EmployeeID]],tbl_EmployeeSurvey[EmployeeID],0)),"Not Found")</f>
        <v>4</v>
      </c>
      <c r="X1883">
        <f>IFERROR(INDEX(tbl_EmployeeSurvey[JobSatisfaction],MATCH(tbl_HRMaster[[#This Row],[EmployeeID]],tbl_EmployeeSurvey[EmployeeID],0)),"Not Found")</f>
        <v>1</v>
      </c>
      <c r="Y1883" s="5">
        <f>IFERROR(INDEX(tbl_EmployeeSurvey[WorkLifeBalance],MATCH(tbl_HRMaster[[#This Row],[EmployeeID]],tbl_EmployeeSurvey[EmployeeID],0)),"Not Found")</f>
        <v>2</v>
      </c>
      <c r="Z1883" s="5">
        <f>IFERROR(VLOOKUP(tbl_HRMaster[[#This Row],[EmployeeID]],tbl_ManagerSurvey[[EmployeeID]:[PerformanceRating]],2,FALSE),"Not Found")</f>
        <v>3</v>
      </c>
      <c r="AA1883" s="5">
        <f>IFERROR(VLOOKUP(tbl_HRMaster[[#This Row],[EmployeeID]],tbl_ManagerSurvey[[EmployeeID]:[PerformanceRating]],3,FALSE),"Not Found")</f>
        <v>3</v>
      </c>
      <c r="AB1883" s="5" t="str">
        <f>IF(tbl_HRMaster[[#This Row],[Attrition]]="Yes","Left","Active")</f>
        <v>Active</v>
      </c>
      <c r="AC1883" s="5" t="str">
        <f>_xlfn.IFS(tbl_HRMaster[[#This Row],[Age]]&lt;25,"Under 25",tbl_HRMaster[[#This Row],[Age]]&lt;35,"25-34",tbl_HRMaster[[#This Row],[Age]]&lt;45,"35-44",tbl_HRMaster[[#This Row],[Age]]&lt;55,"45-54",TRUE,"Above 54")</f>
        <v>25-34</v>
      </c>
      <c r="AD1883" s="5" t="str">
        <f>_xlfn.IFS(
tbl_HRMaster[[#This Row],[YearsAtCompany]]&lt;2,"&lt; 2 Years",
tbl_HRMaster[[#This Row],[YearsAtCompany]]&lt;5,"2-4 Years",
tbl_HRMaster[[#This Row],[YearsAtCompany]]&lt;10,"5-9 Years",
TRUE,"10+ Years"
)</f>
        <v>2-4 Years</v>
      </c>
      <c r="AE1883" s="5">
        <f>IF(tbl_HRMaster[[#This Row],[Attrition]]="Yes",1,0)</f>
        <v>0</v>
      </c>
    </row>
    <row r="1884" spans="1:31" x14ac:dyDescent="0.25">
      <c r="A1884">
        <v>28</v>
      </c>
      <c r="B1884" t="s">
        <v>21</v>
      </c>
      <c r="C1884" t="s">
        <v>22</v>
      </c>
      <c r="D1884" t="s">
        <v>23</v>
      </c>
      <c r="E1884">
        <v>1</v>
      </c>
      <c r="F1884">
        <v>4</v>
      </c>
      <c r="G1884" t="s">
        <v>24</v>
      </c>
      <c r="H1884">
        <v>2146</v>
      </c>
      <c r="I1884" t="s">
        <v>25</v>
      </c>
      <c r="J1884">
        <v>2</v>
      </c>
      <c r="K1884" t="s">
        <v>43</v>
      </c>
      <c r="L1884" t="s">
        <v>32</v>
      </c>
      <c r="M1884">
        <v>20330</v>
      </c>
      <c r="N1884">
        <v>2</v>
      </c>
      <c r="O1884">
        <v>15</v>
      </c>
      <c r="P1884">
        <v>1</v>
      </c>
      <c r="Q1884">
        <v>5</v>
      </c>
      <c r="R1884">
        <v>5</v>
      </c>
      <c r="S1884">
        <v>3</v>
      </c>
      <c r="T1884">
        <v>1</v>
      </c>
      <c r="U1884">
        <v>2</v>
      </c>
      <c r="V1884">
        <f>COUNTIF(tbl_HRMaster[EmployeeID],tbl_HRMaster[[#This Row],[EmployeeID]])</f>
        <v>1</v>
      </c>
      <c r="W1884">
        <f>IFERROR(INDEX(tbl_EmployeeSurvey[EnvironmentSatisfaction],MATCH(tbl_HRMaster[[#This Row],[EmployeeID]],tbl_EmployeeSurvey[EmployeeID],0)),"Not Found")</f>
        <v>4</v>
      </c>
      <c r="X1884">
        <f>IFERROR(INDEX(tbl_EmployeeSurvey[JobSatisfaction],MATCH(tbl_HRMaster[[#This Row],[EmployeeID]],tbl_EmployeeSurvey[EmployeeID],0)),"Not Found")</f>
        <v>1</v>
      </c>
      <c r="Y1884" s="5">
        <f>IFERROR(INDEX(tbl_EmployeeSurvey[WorkLifeBalance],MATCH(tbl_HRMaster[[#This Row],[EmployeeID]],tbl_EmployeeSurvey[EmployeeID],0)),"Not Found")</f>
        <v>2</v>
      </c>
      <c r="Z1884" s="5">
        <f>IFERROR(VLOOKUP(tbl_HRMaster[[#This Row],[EmployeeID]],tbl_ManagerSurvey[[EmployeeID]:[PerformanceRating]],2,FALSE),"Not Found")</f>
        <v>3</v>
      </c>
      <c r="AA1884" s="5">
        <f>IFERROR(VLOOKUP(tbl_HRMaster[[#This Row],[EmployeeID]],tbl_ManagerSurvey[[EmployeeID]:[PerformanceRating]],3,FALSE),"Not Found")</f>
        <v>3</v>
      </c>
      <c r="AB1884" s="5" t="str">
        <f>IF(tbl_HRMaster[[#This Row],[Attrition]]="Yes","Left","Active")</f>
        <v>Active</v>
      </c>
      <c r="AC1884" s="5" t="str">
        <f>_xlfn.IFS(tbl_HRMaster[[#This Row],[Age]]&lt;25,"Under 25",tbl_HRMaster[[#This Row],[Age]]&lt;35,"25-34",tbl_HRMaster[[#This Row],[Age]]&lt;45,"35-44",tbl_HRMaster[[#This Row],[Age]]&lt;55,"45-54",TRUE,"Above 54")</f>
        <v>25-34</v>
      </c>
      <c r="AD1884" s="5" t="str">
        <f>_xlfn.IFS(
tbl_HRMaster[[#This Row],[YearsAtCompany]]&lt;2,"&lt; 2 Years",
tbl_HRMaster[[#This Row],[YearsAtCompany]]&lt;5,"2-4 Years",
tbl_HRMaster[[#This Row],[YearsAtCompany]]&lt;10,"5-9 Years",
TRUE,"10+ Years"
)</f>
        <v>2-4 Years</v>
      </c>
      <c r="AE1884" s="5">
        <f>IF(tbl_HRMaster[[#This Row],[Attrition]]="Yes",1,0)</f>
        <v>0</v>
      </c>
    </row>
    <row r="1885" spans="1:31" x14ac:dyDescent="0.25">
      <c r="A1885">
        <v>28</v>
      </c>
      <c r="B1885" t="s">
        <v>21</v>
      </c>
      <c r="C1885" t="s">
        <v>22</v>
      </c>
      <c r="D1885" t="s">
        <v>23</v>
      </c>
      <c r="E1885">
        <v>1</v>
      </c>
      <c r="F1885">
        <v>4</v>
      </c>
      <c r="G1885" t="s">
        <v>24</v>
      </c>
      <c r="H1885">
        <v>3616</v>
      </c>
      <c r="I1885" t="s">
        <v>25</v>
      </c>
      <c r="J1885">
        <v>2</v>
      </c>
      <c r="K1885" t="s">
        <v>43</v>
      </c>
      <c r="L1885" t="s">
        <v>32</v>
      </c>
      <c r="M1885">
        <v>20330</v>
      </c>
      <c r="N1885">
        <v>2</v>
      </c>
      <c r="O1885">
        <v>15</v>
      </c>
      <c r="P1885">
        <v>1</v>
      </c>
      <c r="Q1885">
        <v>5</v>
      </c>
      <c r="R1885">
        <v>5</v>
      </c>
      <c r="S1885">
        <v>3</v>
      </c>
      <c r="T1885">
        <v>1</v>
      </c>
      <c r="U1885">
        <v>2</v>
      </c>
      <c r="V1885">
        <f>COUNTIF(tbl_HRMaster[EmployeeID],tbl_HRMaster[[#This Row],[EmployeeID]])</f>
        <v>1</v>
      </c>
      <c r="W1885">
        <f>IFERROR(INDEX(tbl_EmployeeSurvey[EnvironmentSatisfaction],MATCH(tbl_HRMaster[[#This Row],[EmployeeID]],tbl_EmployeeSurvey[EmployeeID],0)),"Not Found")</f>
        <v>4</v>
      </c>
      <c r="X1885">
        <f>IFERROR(INDEX(tbl_EmployeeSurvey[JobSatisfaction],MATCH(tbl_HRMaster[[#This Row],[EmployeeID]],tbl_EmployeeSurvey[EmployeeID],0)),"Not Found")</f>
        <v>1</v>
      </c>
      <c r="Y1885" s="5">
        <f>IFERROR(INDEX(tbl_EmployeeSurvey[WorkLifeBalance],MATCH(tbl_HRMaster[[#This Row],[EmployeeID]],tbl_EmployeeSurvey[EmployeeID],0)),"Not Found")</f>
        <v>2</v>
      </c>
      <c r="Z1885" s="5">
        <f>IFERROR(VLOOKUP(tbl_HRMaster[[#This Row],[EmployeeID]],tbl_ManagerSurvey[[EmployeeID]:[PerformanceRating]],2,FALSE),"Not Found")</f>
        <v>3</v>
      </c>
      <c r="AA1885" s="5">
        <f>IFERROR(VLOOKUP(tbl_HRMaster[[#This Row],[EmployeeID]],tbl_ManagerSurvey[[EmployeeID]:[PerformanceRating]],3,FALSE),"Not Found")</f>
        <v>3</v>
      </c>
      <c r="AB1885" s="5" t="str">
        <f>IF(tbl_HRMaster[[#This Row],[Attrition]]="Yes","Left","Active")</f>
        <v>Active</v>
      </c>
      <c r="AC1885" s="5" t="str">
        <f>_xlfn.IFS(tbl_HRMaster[[#This Row],[Age]]&lt;25,"Under 25",tbl_HRMaster[[#This Row],[Age]]&lt;35,"25-34",tbl_HRMaster[[#This Row],[Age]]&lt;45,"35-44",tbl_HRMaster[[#This Row],[Age]]&lt;55,"45-54",TRUE,"Above 54")</f>
        <v>25-34</v>
      </c>
      <c r="AD1885" s="5" t="str">
        <f>_xlfn.IFS(
tbl_HRMaster[[#This Row],[YearsAtCompany]]&lt;2,"&lt; 2 Years",
tbl_HRMaster[[#This Row],[YearsAtCompany]]&lt;5,"2-4 Years",
tbl_HRMaster[[#This Row],[YearsAtCompany]]&lt;10,"5-9 Years",
TRUE,"10+ Years"
)</f>
        <v>2-4 Years</v>
      </c>
      <c r="AE1885" s="5">
        <f>IF(tbl_HRMaster[[#This Row],[Attrition]]="Yes",1,0)</f>
        <v>0</v>
      </c>
    </row>
    <row r="1886" spans="1:31" x14ac:dyDescent="0.25">
      <c r="A1886">
        <v>28</v>
      </c>
      <c r="B1886" t="s">
        <v>28</v>
      </c>
      <c r="C1886" t="s">
        <v>29</v>
      </c>
      <c r="D1886" t="s">
        <v>30</v>
      </c>
      <c r="E1886">
        <v>2</v>
      </c>
      <c r="F1886">
        <v>3</v>
      </c>
      <c r="G1886" t="s">
        <v>38</v>
      </c>
      <c r="H1886">
        <v>799</v>
      </c>
      <c r="I1886" t="s">
        <v>34</v>
      </c>
      <c r="J1886">
        <v>1</v>
      </c>
      <c r="K1886" t="s">
        <v>31</v>
      </c>
      <c r="L1886" t="s">
        <v>27</v>
      </c>
      <c r="M1886">
        <v>22740</v>
      </c>
      <c r="N1886">
        <v>3</v>
      </c>
      <c r="O1886">
        <v>20</v>
      </c>
      <c r="P1886">
        <v>1</v>
      </c>
      <c r="Q1886">
        <v>5</v>
      </c>
      <c r="R1886">
        <v>5</v>
      </c>
      <c r="S1886">
        <v>3</v>
      </c>
      <c r="T1886">
        <v>1</v>
      </c>
      <c r="U1886">
        <v>2</v>
      </c>
      <c r="V1886">
        <f>COUNTIF(tbl_HRMaster[EmployeeID],tbl_HRMaster[[#This Row],[EmployeeID]])</f>
        <v>1</v>
      </c>
      <c r="W1886">
        <f>IFERROR(INDEX(tbl_EmployeeSurvey[EnvironmentSatisfaction],MATCH(tbl_HRMaster[[#This Row],[EmployeeID]],tbl_EmployeeSurvey[EmployeeID],0)),"Not Found")</f>
        <v>1</v>
      </c>
      <c r="X1886">
        <f>IFERROR(INDEX(tbl_EmployeeSurvey[JobSatisfaction],MATCH(tbl_HRMaster[[#This Row],[EmployeeID]],tbl_EmployeeSurvey[EmployeeID],0)),"Not Found")</f>
        <v>3</v>
      </c>
      <c r="Y1886" s="5">
        <f>IFERROR(INDEX(tbl_EmployeeSurvey[WorkLifeBalance],MATCH(tbl_HRMaster[[#This Row],[EmployeeID]],tbl_EmployeeSurvey[EmployeeID],0)),"Not Found")</f>
        <v>4</v>
      </c>
      <c r="Z1886" s="5">
        <f>IFERROR(VLOOKUP(tbl_HRMaster[[#This Row],[EmployeeID]],tbl_ManagerSurvey[[EmployeeID]:[PerformanceRating]],2,FALSE),"Not Found")</f>
        <v>3</v>
      </c>
      <c r="AA1886" s="5">
        <f>IFERROR(VLOOKUP(tbl_HRMaster[[#This Row],[EmployeeID]],tbl_ManagerSurvey[[EmployeeID]:[PerformanceRating]],3,FALSE),"Not Found")</f>
        <v>4</v>
      </c>
      <c r="AB1886" s="5" t="str">
        <f>IF(tbl_HRMaster[[#This Row],[Attrition]]="Yes","Left","Active")</f>
        <v>Left</v>
      </c>
      <c r="AC1886" s="5" t="str">
        <f>_xlfn.IFS(tbl_HRMaster[[#This Row],[Age]]&lt;25,"Under 25",tbl_HRMaster[[#This Row],[Age]]&lt;35,"25-34",tbl_HRMaster[[#This Row],[Age]]&lt;45,"35-44",tbl_HRMaster[[#This Row],[Age]]&lt;55,"45-54",TRUE,"Above 54")</f>
        <v>25-34</v>
      </c>
      <c r="AD1886" s="5" t="str">
        <f>_xlfn.IFS(
tbl_HRMaster[[#This Row],[YearsAtCompany]]&lt;2,"&lt; 2 Years",
tbl_HRMaster[[#This Row],[YearsAtCompany]]&lt;5,"2-4 Years",
tbl_HRMaster[[#This Row],[YearsAtCompany]]&lt;10,"5-9 Years",
TRUE,"10+ Years"
)</f>
        <v>2-4 Years</v>
      </c>
      <c r="AE1886" s="5">
        <f>IF(tbl_HRMaster[[#This Row],[Attrition]]="Yes",1,0)</f>
        <v>1</v>
      </c>
    </row>
    <row r="1887" spans="1:31" x14ac:dyDescent="0.25">
      <c r="A1887">
        <v>28</v>
      </c>
      <c r="B1887" t="s">
        <v>28</v>
      </c>
      <c r="C1887" t="s">
        <v>29</v>
      </c>
      <c r="D1887" t="s">
        <v>30</v>
      </c>
      <c r="E1887">
        <v>2</v>
      </c>
      <c r="F1887">
        <v>3</v>
      </c>
      <c r="G1887" t="s">
        <v>38</v>
      </c>
      <c r="H1887">
        <v>2269</v>
      </c>
      <c r="I1887" t="s">
        <v>34</v>
      </c>
      <c r="J1887">
        <v>1</v>
      </c>
      <c r="K1887" t="s">
        <v>31</v>
      </c>
      <c r="L1887" t="s">
        <v>27</v>
      </c>
      <c r="M1887">
        <v>22740</v>
      </c>
      <c r="N1887">
        <v>3</v>
      </c>
      <c r="O1887">
        <v>20</v>
      </c>
      <c r="P1887">
        <v>1</v>
      </c>
      <c r="Q1887">
        <v>5</v>
      </c>
      <c r="R1887">
        <v>5</v>
      </c>
      <c r="S1887">
        <v>3</v>
      </c>
      <c r="T1887">
        <v>1</v>
      </c>
      <c r="U1887">
        <v>2</v>
      </c>
      <c r="V1887">
        <f>COUNTIF(tbl_HRMaster[EmployeeID],tbl_HRMaster[[#This Row],[EmployeeID]])</f>
        <v>1</v>
      </c>
      <c r="W1887">
        <f>IFERROR(INDEX(tbl_EmployeeSurvey[EnvironmentSatisfaction],MATCH(tbl_HRMaster[[#This Row],[EmployeeID]],tbl_EmployeeSurvey[EmployeeID],0)),"Not Found")</f>
        <v>1</v>
      </c>
      <c r="X1887">
        <f>IFERROR(INDEX(tbl_EmployeeSurvey[JobSatisfaction],MATCH(tbl_HRMaster[[#This Row],[EmployeeID]],tbl_EmployeeSurvey[EmployeeID],0)),"Not Found")</f>
        <v>3</v>
      </c>
      <c r="Y1887" s="5">
        <f>IFERROR(INDEX(tbl_EmployeeSurvey[WorkLifeBalance],MATCH(tbl_HRMaster[[#This Row],[EmployeeID]],tbl_EmployeeSurvey[EmployeeID],0)),"Not Found")</f>
        <v>4</v>
      </c>
      <c r="Z1887" s="5">
        <f>IFERROR(VLOOKUP(tbl_HRMaster[[#This Row],[EmployeeID]],tbl_ManagerSurvey[[EmployeeID]:[PerformanceRating]],2,FALSE),"Not Found")</f>
        <v>3</v>
      </c>
      <c r="AA1887" s="5">
        <f>IFERROR(VLOOKUP(tbl_HRMaster[[#This Row],[EmployeeID]],tbl_ManagerSurvey[[EmployeeID]:[PerformanceRating]],3,FALSE),"Not Found")</f>
        <v>4</v>
      </c>
      <c r="AB1887" s="5" t="str">
        <f>IF(tbl_HRMaster[[#This Row],[Attrition]]="Yes","Left","Active")</f>
        <v>Left</v>
      </c>
      <c r="AC1887" s="5" t="str">
        <f>_xlfn.IFS(tbl_HRMaster[[#This Row],[Age]]&lt;25,"Under 25",tbl_HRMaster[[#This Row],[Age]]&lt;35,"25-34",tbl_HRMaster[[#This Row],[Age]]&lt;45,"35-44",tbl_HRMaster[[#This Row],[Age]]&lt;55,"45-54",TRUE,"Above 54")</f>
        <v>25-34</v>
      </c>
      <c r="AD1887" s="5" t="str">
        <f>_xlfn.IFS(
tbl_HRMaster[[#This Row],[YearsAtCompany]]&lt;2,"&lt; 2 Years",
tbl_HRMaster[[#This Row],[YearsAtCompany]]&lt;5,"2-4 Years",
tbl_HRMaster[[#This Row],[YearsAtCompany]]&lt;10,"5-9 Years",
TRUE,"10+ Years"
)</f>
        <v>2-4 Years</v>
      </c>
      <c r="AE1887" s="5">
        <f>IF(tbl_HRMaster[[#This Row],[Attrition]]="Yes",1,0)</f>
        <v>1</v>
      </c>
    </row>
    <row r="1888" spans="1:31" x14ac:dyDescent="0.25">
      <c r="A1888">
        <v>28</v>
      </c>
      <c r="B1888" t="s">
        <v>28</v>
      </c>
      <c r="C1888" t="s">
        <v>29</v>
      </c>
      <c r="D1888" t="s">
        <v>30</v>
      </c>
      <c r="E1888">
        <v>2</v>
      </c>
      <c r="F1888">
        <v>3</v>
      </c>
      <c r="G1888" t="s">
        <v>38</v>
      </c>
      <c r="H1888">
        <v>3739</v>
      </c>
      <c r="I1888" t="s">
        <v>34</v>
      </c>
      <c r="J1888">
        <v>1</v>
      </c>
      <c r="K1888" t="s">
        <v>31</v>
      </c>
      <c r="L1888" t="s">
        <v>27</v>
      </c>
      <c r="M1888">
        <v>22740</v>
      </c>
      <c r="N1888">
        <v>3</v>
      </c>
      <c r="O1888">
        <v>20</v>
      </c>
      <c r="P1888">
        <v>1</v>
      </c>
      <c r="Q1888">
        <v>5</v>
      </c>
      <c r="R1888">
        <v>5</v>
      </c>
      <c r="S1888">
        <v>3</v>
      </c>
      <c r="T1888">
        <v>1</v>
      </c>
      <c r="U1888">
        <v>2</v>
      </c>
      <c r="V1888">
        <f>COUNTIF(tbl_HRMaster[EmployeeID],tbl_HRMaster[[#This Row],[EmployeeID]])</f>
        <v>1</v>
      </c>
      <c r="W1888">
        <f>IFERROR(INDEX(tbl_EmployeeSurvey[EnvironmentSatisfaction],MATCH(tbl_HRMaster[[#This Row],[EmployeeID]],tbl_EmployeeSurvey[EmployeeID],0)),"Not Found")</f>
        <v>1</v>
      </c>
      <c r="X1888">
        <f>IFERROR(INDEX(tbl_EmployeeSurvey[JobSatisfaction],MATCH(tbl_HRMaster[[#This Row],[EmployeeID]],tbl_EmployeeSurvey[EmployeeID],0)),"Not Found")</f>
        <v>3</v>
      </c>
      <c r="Y1888" s="5">
        <f>IFERROR(INDEX(tbl_EmployeeSurvey[WorkLifeBalance],MATCH(tbl_HRMaster[[#This Row],[EmployeeID]],tbl_EmployeeSurvey[EmployeeID],0)),"Not Found")</f>
        <v>4</v>
      </c>
      <c r="Z1888" s="5">
        <f>IFERROR(VLOOKUP(tbl_HRMaster[[#This Row],[EmployeeID]],tbl_ManagerSurvey[[EmployeeID]:[PerformanceRating]],2,FALSE),"Not Found")</f>
        <v>3</v>
      </c>
      <c r="AA1888" s="5">
        <f>IFERROR(VLOOKUP(tbl_HRMaster[[#This Row],[EmployeeID]],tbl_ManagerSurvey[[EmployeeID]:[PerformanceRating]],3,FALSE),"Not Found")</f>
        <v>4</v>
      </c>
      <c r="AB1888" s="5" t="str">
        <f>IF(tbl_HRMaster[[#This Row],[Attrition]]="Yes","Left","Active")</f>
        <v>Left</v>
      </c>
      <c r="AC1888" s="5" t="str">
        <f>_xlfn.IFS(tbl_HRMaster[[#This Row],[Age]]&lt;25,"Under 25",tbl_HRMaster[[#This Row],[Age]]&lt;35,"25-34",tbl_HRMaster[[#This Row],[Age]]&lt;45,"35-44",tbl_HRMaster[[#This Row],[Age]]&lt;55,"45-54",TRUE,"Above 54")</f>
        <v>25-34</v>
      </c>
      <c r="AD1888" s="5" t="str">
        <f>_xlfn.IFS(
tbl_HRMaster[[#This Row],[YearsAtCompany]]&lt;2,"&lt; 2 Years",
tbl_HRMaster[[#This Row],[YearsAtCompany]]&lt;5,"2-4 Years",
tbl_HRMaster[[#This Row],[YearsAtCompany]]&lt;10,"5-9 Years",
TRUE,"10+ Years"
)</f>
        <v>2-4 Years</v>
      </c>
      <c r="AE1888" s="5">
        <f>IF(tbl_HRMaster[[#This Row],[Attrition]]="Yes",1,0)</f>
        <v>1</v>
      </c>
    </row>
    <row r="1889" spans="1:31" x14ac:dyDescent="0.25">
      <c r="A1889">
        <v>35</v>
      </c>
      <c r="B1889" t="s">
        <v>21</v>
      </c>
      <c r="C1889" t="s">
        <v>29</v>
      </c>
      <c r="D1889" t="s">
        <v>37</v>
      </c>
      <c r="E1889">
        <v>9</v>
      </c>
      <c r="F1889">
        <v>3</v>
      </c>
      <c r="G1889" t="s">
        <v>33</v>
      </c>
      <c r="H1889">
        <v>1281</v>
      </c>
      <c r="I1889" t="s">
        <v>25</v>
      </c>
      <c r="J1889">
        <v>2</v>
      </c>
      <c r="K1889" t="s">
        <v>43</v>
      </c>
      <c r="L1889" t="s">
        <v>27</v>
      </c>
      <c r="M1889">
        <v>40840</v>
      </c>
      <c r="N1889">
        <v>4</v>
      </c>
      <c r="O1889">
        <v>13</v>
      </c>
      <c r="P1889">
        <v>1</v>
      </c>
      <c r="Q1889">
        <v>5</v>
      </c>
      <c r="R1889">
        <v>3</v>
      </c>
      <c r="S1889">
        <v>3</v>
      </c>
      <c r="T1889">
        <v>1</v>
      </c>
      <c r="U1889">
        <v>2</v>
      </c>
      <c r="V1889">
        <f>COUNTIF(tbl_HRMaster[EmployeeID],tbl_HRMaster[[#This Row],[EmployeeID]])</f>
        <v>1</v>
      </c>
      <c r="W1889">
        <f>IFERROR(INDEX(tbl_EmployeeSurvey[EnvironmentSatisfaction],MATCH(tbl_HRMaster[[#This Row],[EmployeeID]],tbl_EmployeeSurvey[EmployeeID],0)),"Not Found")</f>
        <v>2</v>
      </c>
      <c r="X1889">
        <f>IFERROR(INDEX(tbl_EmployeeSurvey[JobSatisfaction],MATCH(tbl_HRMaster[[#This Row],[EmployeeID]],tbl_EmployeeSurvey[EmployeeID],0)),"Not Found")</f>
        <v>1</v>
      </c>
      <c r="Y1889" s="5">
        <f>IFERROR(INDEX(tbl_EmployeeSurvey[WorkLifeBalance],MATCH(tbl_HRMaster[[#This Row],[EmployeeID]],tbl_EmployeeSurvey[EmployeeID],0)),"Not Found")</f>
        <v>2</v>
      </c>
      <c r="Z1889" s="5">
        <f>IFERROR(VLOOKUP(tbl_HRMaster[[#This Row],[EmployeeID]],tbl_ManagerSurvey[[EmployeeID]:[PerformanceRating]],2,FALSE),"Not Found")</f>
        <v>3</v>
      </c>
      <c r="AA1889" s="5">
        <f>IFERROR(VLOOKUP(tbl_HRMaster[[#This Row],[EmployeeID]],tbl_ManagerSurvey[[EmployeeID]:[PerformanceRating]],3,FALSE),"Not Found")</f>
        <v>3</v>
      </c>
      <c r="AB1889" s="5" t="str">
        <f>IF(tbl_HRMaster[[#This Row],[Attrition]]="Yes","Left","Active")</f>
        <v>Active</v>
      </c>
      <c r="AC1889" s="5" t="str">
        <f>_xlfn.IFS(tbl_HRMaster[[#This Row],[Age]]&lt;25,"Under 25",tbl_HRMaster[[#This Row],[Age]]&lt;35,"25-34",tbl_HRMaster[[#This Row],[Age]]&lt;45,"35-44",tbl_HRMaster[[#This Row],[Age]]&lt;55,"45-54",TRUE,"Above 54")</f>
        <v>35-44</v>
      </c>
      <c r="AD1889" s="5" t="str">
        <f>_xlfn.IFS(
tbl_HRMaster[[#This Row],[YearsAtCompany]]&lt;2,"&lt; 2 Years",
tbl_HRMaster[[#This Row],[YearsAtCompany]]&lt;5,"2-4 Years",
tbl_HRMaster[[#This Row],[YearsAtCompany]]&lt;10,"5-9 Years",
TRUE,"10+ Years"
)</f>
        <v>2-4 Years</v>
      </c>
      <c r="AE1889" s="5">
        <f>IF(tbl_HRMaster[[#This Row],[Attrition]]="Yes",1,0)</f>
        <v>0</v>
      </c>
    </row>
    <row r="1890" spans="1:31" x14ac:dyDescent="0.25">
      <c r="A1890">
        <v>35</v>
      </c>
      <c r="B1890" t="s">
        <v>21</v>
      </c>
      <c r="C1890" t="s">
        <v>29</v>
      </c>
      <c r="D1890" t="s">
        <v>37</v>
      </c>
      <c r="E1890">
        <v>9</v>
      </c>
      <c r="F1890">
        <v>3</v>
      </c>
      <c r="G1890" t="s">
        <v>33</v>
      </c>
      <c r="H1890">
        <v>2751</v>
      </c>
      <c r="I1890" t="s">
        <v>25</v>
      </c>
      <c r="J1890">
        <v>2</v>
      </c>
      <c r="K1890" t="s">
        <v>43</v>
      </c>
      <c r="L1890" t="s">
        <v>27</v>
      </c>
      <c r="M1890">
        <v>40840</v>
      </c>
      <c r="N1890">
        <v>4</v>
      </c>
      <c r="O1890">
        <v>13</v>
      </c>
      <c r="P1890">
        <v>1</v>
      </c>
      <c r="Q1890">
        <v>5</v>
      </c>
      <c r="R1890">
        <v>3</v>
      </c>
      <c r="S1890">
        <v>3</v>
      </c>
      <c r="T1890">
        <v>1</v>
      </c>
      <c r="U1890">
        <v>2</v>
      </c>
      <c r="V1890">
        <f>COUNTIF(tbl_HRMaster[EmployeeID],tbl_HRMaster[[#This Row],[EmployeeID]])</f>
        <v>1</v>
      </c>
      <c r="W1890">
        <f>IFERROR(INDEX(tbl_EmployeeSurvey[EnvironmentSatisfaction],MATCH(tbl_HRMaster[[#This Row],[EmployeeID]],tbl_EmployeeSurvey[EmployeeID],0)),"Not Found")</f>
        <v>2</v>
      </c>
      <c r="X1890">
        <f>IFERROR(INDEX(tbl_EmployeeSurvey[JobSatisfaction],MATCH(tbl_HRMaster[[#This Row],[EmployeeID]],tbl_EmployeeSurvey[EmployeeID],0)),"Not Found")</f>
        <v>1</v>
      </c>
      <c r="Y1890" s="5">
        <f>IFERROR(INDEX(tbl_EmployeeSurvey[WorkLifeBalance],MATCH(tbl_HRMaster[[#This Row],[EmployeeID]],tbl_EmployeeSurvey[EmployeeID],0)),"Not Found")</f>
        <v>2</v>
      </c>
      <c r="Z1890" s="5">
        <f>IFERROR(VLOOKUP(tbl_HRMaster[[#This Row],[EmployeeID]],tbl_ManagerSurvey[[EmployeeID]:[PerformanceRating]],2,FALSE),"Not Found")</f>
        <v>3</v>
      </c>
      <c r="AA1890" s="5">
        <f>IFERROR(VLOOKUP(tbl_HRMaster[[#This Row],[EmployeeID]],tbl_ManagerSurvey[[EmployeeID]:[PerformanceRating]],3,FALSE),"Not Found")</f>
        <v>3</v>
      </c>
      <c r="AB1890" s="5" t="str">
        <f>IF(tbl_HRMaster[[#This Row],[Attrition]]="Yes","Left","Active")</f>
        <v>Active</v>
      </c>
      <c r="AC1890" s="5" t="str">
        <f>_xlfn.IFS(tbl_HRMaster[[#This Row],[Age]]&lt;25,"Under 25",tbl_HRMaster[[#This Row],[Age]]&lt;35,"25-34",tbl_HRMaster[[#This Row],[Age]]&lt;45,"35-44",tbl_HRMaster[[#This Row],[Age]]&lt;55,"45-54",TRUE,"Above 54")</f>
        <v>35-44</v>
      </c>
      <c r="AD1890" s="5" t="str">
        <f>_xlfn.IFS(
tbl_HRMaster[[#This Row],[YearsAtCompany]]&lt;2,"&lt; 2 Years",
tbl_HRMaster[[#This Row],[YearsAtCompany]]&lt;5,"2-4 Years",
tbl_HRMaster[[#This Row],[YearsAtCompany]]&lt;10,"5-9 Years",
TRUE,"10+ Years"
)</f>
        <v>2-4 Years</v>
      </c>
      <c r="AE1890" s="5">
        <f>IF(tbl_HRMaster[[#This Row],[Attrition]]="Yes",1,0)</f>
        <v>0</v>
      </c>
    </row>
    <row r="1891" spans="1:31" x14ac:dyDescent="0.25">
      <c r="A1891">
        <v>35</v>
      </c>
      <c r="B1891" t="s">
        <v>21</v>
      </c>
      <c r="C1891" t="s">
        <v>29</v>
      </c>
      <c r="D1891" t="s">
        <v>37</v>
      </c>
      <c r="E1891">
        <v>9</v>
      </c>
      <c r="F1891">
        <v>3</v>
      </c>
      <c r="G1891" t="s">
        <v>33</v>
      </c>
      <c r="H1891">
        <v>4221</v>
      </c>
      <c r="I1891" t="s">
        <v>25</v>
      </c>
      <c r="J1891">
        <v>2</v>
      </c>
      <c r="K1891" t="s">
        <v>43</v>
      </c>
      <c r="L1891" t="s">
        <v>27</v>
      </c>
      <c r="M1891">
        <v>40840</v>
      </c>
      <c r="N1891">
        <v>4</v>
      </c>
      <c r="O1891">
        <v>13</v>
      </c>
      <c r="P1891">
        <v>1</v>
      </c>
      <c r="Q1891">
        <v>5</v>
      </c>
      <c r="R1891">
        <v>3</v>
      </c>
      <c r="S1891">
        <v>3</v>
      </c>
      <c r="T1891">
        <v>1</v>
      </c>
      <c r="U1891">
        <v>2</v>
      </c>
      <c r="V1891">
        <f>COUNTIF(tbl_HRMaster[EmployeeID],tbl_HRMaster[[#This Row],[EmployeeID]])</f>
        <v>1</v>
      </c>
      <c r="W1891">
        <f>IFERROR(INDEX(tbl_EmployeeSurvey[EnvironmentSatisfaction],MATCH(tbl_HRMaster[[#This Row],[EmployeeID]],tbl_EmployeeSurvey[EmployeeID],0)),"Not Found")</f>
        <v>2</v>
      </c>
      <c r="X1891">
        <f>IFERROR(INDEX(tbl_EmployeeSurvey[JobSatisfaction],MATCH(tbl_HRMaster[[#This Row],[EmployeeID]],tbl_EmployeeSurvey[EmployeeID],0)),"Not Found")</f>
        <v>1</v>
      </c>
      <c r="Y1891" s="5">
        <f>IFERROR(INDEX(tbl_EmployeeSurvey[WorkLifeBalance],MATCH(tbl_HRMaster[[#This Row],[EmployeeID]],tbl_EmployeeSurvey[EmployeeID],0)),"Not Found")</f>
        <v>2</v>
      </c>
      <c r="Z1891" s="5">
        <f>IFERROR(VLOOKUP(tbl_HRMaster[[#This Row],[EmployeeID]],tbl_ManagerSurvey[[EmployeeID]:[PerformanceRating]],2,FALSE),"Not Found")</f>
        <v>3</v>
      </c>
      <c r="AA1891" s="5">
        <f>IFERROR(VLOOKUP(tbl_HRMaster[[#This Row],[EmployeeID]],tbl_ManagerSurvey[[EmployeeID]:[PerformanceRating]],3,FALSE),"Not Found")</f>
        <v>3</v>
      </c>
      <c r="AB1891" s="5" t="str">
        <f>IF(tbl_HRMaster[[#This Row],[Attrition]]="Yes","Left","Active")</f>
        <v>Active</v>
      </c>
      <c r="AC1891" s="5" t="str">
        <f>_xlfn.IFS(tbl_HRMaster[[#This Row],[Age]]&lt;25,"Under 25",tbl_HRMaster[[#This Row],[Age]]&lt;35,"25-34",tbl_HRMaster[[#This Row],[Age]]&lt;45,"35-44",tbl_HRMaster[[#This Row],[Age]]&lt;55,"45-54",TRUE,"Above 54")</f>
        <v>35-44</v>
      </c>
      <c r="AD1891" s="5" t="str">
        <f>_xlfn.IFS(
tbl_HRMaster[[#This Row],[YearsAtCompany]]&lt;2,"&lt; 2 Years",
tbl_HRMaster[[#This Row],[YearsAtCompany]]&lt;5,"2-4 Years",
tbl_HRMaster[[#This Row],[YearsAtCompany]]&lt;10,"5-9 Years",
TRUE,"10+ Years"
)</f>
        <v>2-4 Years</v>
      </c>
      <c r="AE1891" s="5">
        <f>IF(tbl_HRMaster[[#This Row],[Attrition]]="Yes",1,0)</f>
        <v>0</v>
      </c>
    </row>
    <row r="1892" spans="1:31" x14ac:dyDescent="0.25">
      <c r="A1892">
        <v>56</v>
      </c>
      <c r="B1892" t="s">
        <v>21</v>
      </c>
      <c r="C1892" t="s">
        <v>22</v>
      </c>
      <c r="D1892" t="s">
        <v>30</v>
      </c>
      <c r="E1892">
        <v>10</v>
      </c>
      <c r="F1892">
        <v>4</v>
      </c>
      <c r="G1892" t="s">
        <v>33</v>
      </c>
      <c r="H1892">
        <v>766</v>
      </c>
      <c r="I1892" t="s">
        <v>34</v>
      </c>
      <c r="J1892">
        <v>2</v>
      </c>
      <c r="K1892" t="s">
        <v>43</v>
      </c>
      <c r="L1892" t="s">
        <v>27</v>
      </c>
      <c r="M1892">
        <v>42580</v>
      </c>
      <c r="N1892">
        <v>2</v>
      </c>
      <c r="O1892">
        <v>16</v>
      </c>
      <c r="P1892">
        <v>0</v>
      </c>
      <c r="Q1892">
        <v>5</v>
      </c>
      <c r="R1892">
        <v>2</v>
      </c>
      <c r="S1892">
        <v>3</v>
      </c>
      <c r="T1892">
        <v>1</v>
      </c>
      <c r="U1892">
        <v>0</v>
      </c>
      <c r="V1892">
        <f>COUNTIF(tbl_HRMaster[EmployeeID],tbl_HRMaster[[#This Row],[EmployeeID]])</f>
        <v>1</v>
      </c>
      <c r="W1892">
        <f>IFERROR(INDEX(tbl_EmployeeSurvey[EnvironmentSatisfaction],MATCH(tbl_HRMaster[[#This Row],[EmployeeID]],tbl_EmployeeSurvey[EmployeeID],0)),"Not Found")</f>
        <v>1</v>
      </c>
      <c r="X1892">
        <f>IFERROR(INDEX(tbl_EmployeeSurvey[JobSatisfaction],MATCH(tbl_HRMaster[[#This Row],[EmployeeID]],tbl_EmployeeSurvey[EmployeeID],0)),"Not Found")</f>
        <v>1</v>
      </c>
      <c r="Y1892" s="5">
        <f>IFERROR(INDEX(tbl_EmployeeSurvey[WorkLifeBalance],MATCH(tbl_HRMaster[[#This Row],[EmployeeID]],tbl_EmployeeSurvey[EmployeeID],0)),"Not Found")</f>
        <v>4</v>
      </c>
      <c r="Z1892" s="5">
        <f>IFERROR(VLOOKUP(tbl_HRMaster[[#This Row],[EmployeeID]],tbl_ManagerSurvey[[EmployeeID]:[PerformanceRating]],2,FALSE),"Not Found")</f>
        <v>3</v>
      </c>
      <c r="AA1892" s="5">
        <f>IFERROR(VLOOKUP(tbl_HRMaster[[#This Row],[EmployeeID]],tbl_ManagerSurvey[[EmployeeID]:[PerformanceRating]],3,FALSE),"Not Found")</f>
        <v>3</v>
      </c>
      <c r="AB1892" s="5" t="str">
        <f>IF(tbl_HRMaster[[#This Row],[Attrition]]="Yes","Left","Active")</f>
        <v>Active</v>
      </c>
      <c r="AC1892" s="5" t="str">
        <f>_xlfn.IFS(tbl_HRMaster[[#This Row],[Age]]&lt;25,"Under 25",tbl_HRMaster[[#This Row],[Age]]&lt;35,"25-34",tbl_HRMaster[[#This Row],[Age]]&lt;45,"35-44",tbl_HRMaster[[#This Row],[Age]]&lt;55,"45-54",TRUE,"Above 54")</f>
        <v>Above 54</v>
      </c>
      <c r="AD1892" s="5" t="str">
        <f>_xlfn.IFS(
tbl_HRMaster[[#This Row],[YearsAtCompany]]&lt;2,"&lt; 2 Years",
tbl_HRMaster[[#This Row],[YearsAtCompany]]&lt;5,"2-4 Years",
tbl_HRMaster[[#This Row],[YearsAtCompany]]&lt;10,"5-9 Years",
TRUE,"10+ Years"
)</f>
        <v>2-4 Years</v>
      </c>
      <c r="AE1892" s="5">
        <f>IF(tbl_HRMaster[[#This Row],[Attrition]]="Yes",1,0)</f>
        <v>0</v>
      </c>
    </row>
    <row r="1893" spans="1:31" x14ac:dyDescent="0.25">
      <c r="A1893">
        <v>56</v>
      </c>
      <c r="B1893" t="s">
        <v>21</v>
      </c>
      <c r="C1893" t="s">
        <v>22</v>
      </c>
      <c r="D1893" t="s">
        <v>30</v>
      </c>
      <c r="E1893">
        <v>10</v>
      </c>
      <c r="F1893">
        <v>4</v>
      </c>
      <c r="G1893" t="s">
        <v>33</v>
      </c>
      <c r="H1893">
        <v>2236</v>
      </c>
      <c r="I1893" t="s">
        <v>34</v>
      </c>
      <c r="J1893">
        <v>2</v>
      </c>
      <c r="K1893" t="s">
        <v>43</v>
      </c>
      <c r="L1893" t="s">
        <v>27</v>
      </c>
      <c r="M1893">
        <v>42580</v>
      </c>
      <c r="N1893">
        <v>2</v>
      </c>
      <c r="O1893">
        <v>16</v>
      </c>
      <c r="P1893">
        <v>0</v>
      </c>
      <c r="Q1893">
        <v>5</v>
      </c>
      <c r="R1893">
        <v>2</v>
      </c>
      <c r="S1893">
        <v>3</v>
      </c>
      <c r="T1893">
        <v>1</v>
      </c>
      <c r="U1893">
        <v>0</v>
      </c>
      <c r="V1893">
        <f>COUNTIF(tbl_HRMaster[EmployeeID],tbl_HRMaster[[#This Row],[EmployeeID]])</f>
        <v>1</v>
      </c>
      <c r="W1893">
        <f>IFERROR(INDEX(tbl_EmployeeSurvey[EnvironmentSatisfaction],MATCH(tbl_HRMaster[[#This Row],[EmployeeID]],tbl_EmployeeSurvey[EmployeeID],0)),"Not Found")</f>
        <v>1</v>
      </c>
      <c r="X1893">
        <f>IFERROR(INDEX(tbl_EmployeeSurvey[JobSatisfaction],MATCH(tbl_HRMaster[[#This Row],[EmployeeID]],tbl_EmployeeSurvey[EmployeeID],0)),"Not Found")</f>
        <v>1</v>
      </c>
      <c r="Y1893" s="5">
        <f>IFERROR(INDEX(tbl_EmployeeSurvey[WorkLifeBalance],MATCH(tbl_HRMaster[[#This Row],[EmployeeID]],tbl_EmployeeSurvey[EmployeeID],0)),"Not Found")</f>
        <v>4</v>
      </c>
      <c r="Z1893" s="5">
        <f>IFERROR(VLOOKUP(tbl_HRMaster[[#This Row],[EmployeeID]],tbl_ManagerSurvey[[EmployeeID]:[PerformanceRating]],2,FALSE),"Not Found")</f>
        <v>3</v>
      </c>
      <c r="AA1893" s="5">
        <f>IFERROR(VLOOKUP(tbl_HRMaster[[#This Row],[EmployeeID]],tbl_ManagerSurvey[[EmployeeID]:[PerformanceRating]],3,FALSE),"Not Found")</f>
        <v>3</v>
      </c>
      <c r="AB1893" s="5" t="str">
        <f>IF(tbl_HRMaster[[#This Row],[Attrition]]="Yes","Left","Active")</f>
        <v>Active</v>
      </c>
      <c r="AC1893" s="5" t="str">
        <f>_xlfn.IFS(tbl_HRMaster[[#This Row],[Age]]&lt;25,"Under 25",tbl_HRMaster[[#This Row],[Age]]&lt;35,"25-34",tbl_HRMaster[[#This Row],[Age]]&lt;45,"35-44",tbl_HRMaster[[#This Row],[Age]]&lt;55,"45-54",TRUE,"Above 54")</f>
        <v>Above 54</v>
      </c>
      <c r="AD1893" s="5" t="str">
        <f>_xlfn.IFS(
tbl_HRMaster[[#This Row],[YearsAtCompany]]&lt;2,"&lt; 2 Years",
tbl_HRMaster[[#This Row],[YearsAtCompany]]&lt;5,"2-4 Years",
tbl_HRMaster[[#This Row],[YearsAtCompany]]&lt;10,"5-9 Years",
TRUE,"10+ Years"
)</f>
        <v>2-4 Years</v>
      </c>
      <c r="AE1893" s="5">
        <f>IF(tbl_HRMaster[[#This Row],[Attrition]]="Yes",1,0)</f>
        <v>0</v>
      </c>
    </row>
    <row r="1894" spans="1:31" x14ac:dyDescent="0.25">
      <c r="A1894">
        <v>56</v>
      </c>
      <c r="B1894" t="s">
        <v>21</v>
      </c>
      <c r="C1894" t="s">
        <v>22</v>
      </c>
      <c r="D1894" t="s">
        <v>30</v>
      </c>
      <c r="E1894">
        <v>10</v>
      </c>
      <c r="F1894">
        <v>4</v>
      </c>
      <c r="G1894" t="s">
        <v>33</v>
      </c>
      <c r="H1894">
        <v>3706</v>
      </c>
      <c r="I1894" t="s">
        <v>34</v>
      </c>
      <c r="J1894">
        <v>2</v>
      </c>
      <c r="K1894" t="s">
        <v>43</v>
      </c>
      <c r="L1894" t="s">
        <v>27</v>
      </c>
      <c r="M1894">
        <v>42580</v>
      </c>
      <c r="N1894">
        <v>2</v>
      </c>
      <c r="O1894">
        <v>16</v>
      </c>
      <c r="P1894">
        <v>0</v>
      </c>
      <c r="Q1894">
        <v>5</v>
      </c>
      <c r="R1894">
        <v>2</v>
      </c>
      <c r="S1894">
        <v>3</v>
      </c>
      <c r="T1894">
        <v>1</v>
      </c>
      <c r="U1894">
        <v>0</v>
      </c>
      <c r="V1894">
        <f>COUNTIF(tbl_HRMaster[EmployeeID],tbl_HRMaster[[#This Row],[EmployeeID]])</f>
        <v>1</v>
      </c>
      <c r="W1894">
        <f>IFERROR(INDEX(tbl_EmployeeSurvey[EnvironmentSatisfaction],MATCH(tbl_HRMaster[[#This Row],[EmployeeID]],tbl_EmployeeSurvey[EmployeeID],0)),"Not Found")</f>
        <v>1</v>
      </c>
      <c r="X1894">
        <f>IFERROR(INDEX(tbl_EmployeeSurvey[JobSatisfaction],MATCH(tbl_HRMaster[[#This Row],[EmployeeID]],tbl_EmployeeSurvey[EmployeeID],0)),"Not Found")</f>
        <v>1</v>
      </c>
      <c r="Y1894" s="5">
        <f>IFERROR(INDEX(tbl_EmployeeSurvey[WorkLifeBalance],MATCH(tbl_HRMaster[[#This Row],[EmployeeID]],tbl_EmployeeSurvey[EmployeeID],0)),"Not Found")</f>
        <v>4</v>
      </c>
      <c r="Z1894" s="5">
        <f>IFERROR(VLOOKUP(tbl_HRMaster[[#This Row],[EmployeeID]],tbl_ManagerSurvey[[EmployeeID]:[PerformanceRating]],2,FALSE),"Not Found")</f>
        <v>3</v>
      </c>
      <c r="AA1894" s="5">
        <f>IFERROR(VLOOKUP(tbl_HRMaster[[#This Row],[EmployeeID]],tbl_ManagerSurvey[[EmployeeID]:[PerformanceRating]],3,FALSE),"Not Found")</f>
        <v>3</v>
      </c>
      <c r="AB1894" s="5" t="str">
        <f>IF(tbl_HRMaster[[#This Row],[Attrition]]="Yes","Left","Active")</f>
        <v>Active</v>
      </c>
      <c r="AC1894" s="5" t="str">
        <f>_xlfn.IFS(tbl_HRMaster[[#This Row],[Age]]&lt;25,"Under 25",tbl_HRMaster[[#This Row],[Age]]&lt;35,"25-34",tbl_HRMaster[[#This Row],[Age]]&lt;45,"35-44",tbl_HRMaster[[#This Row],[Age]]&lt;55,"45-54",TRUE,"Above 54")</f>
        <v>Above 54</v>
      </c>
      <c r="AD1894" s="5" t="str">
        <f>_xlfn.IFS(
tbl_HRMaster[[#This Row],[YearsAtCompany]]&lt;2,"&lt; 2 Years",
tbl_HRMaster[[#This Row],[YearsAtCompany]]&lt;5,"2-4 Years",
tbl_HRMaster[[#This Row],[YearsAtCompany]]&lt;10,"5-9 Years",
TRUE,"10+ Years"
)</f>
        <v>2-4 Years</v>
      </c>
      <c r="AE1894" s="5">
        <f>IF(tbl_HRMaster[[#This Row],[Attrition]]="Yes",1,0)</f>
        <v>0</v>
      </c>
    </row>
    <row r="1895" spans="1:31" x14ac:dyDescent="0.25">
      <c r="A1895">
        <v>25</v>
      </c>
      <c r="B1895" t="s">
        <v>21</v>
      </c>
      <c r="C1895" t="s">
        <v>22</v>
      </c>
      <c r="D1895" t="s">
        <v>30</v>
      </c>
      <c r="E1895">
        <v>7</v>
      </c>
      <c r="F1895">
        <v>4</v>
      </c>
      <c r="G1895" t="s">
        <v>24</v>
      </c>
      <c r="H1895">
        <v>736</v>
      </c>
      <c r="I1895" t="s">
        <v>34</v>
      </c>
      <c r="J1895">
        <v>1</v>
      </c>
      <c r="K1895" t="s">
        <v>35</v>
      </c>
      <c r="L1895" t="s">
        <v>27</v>
      </c>
      <c r="M1895">
        <v>22160</v>
      </c>
      <c r="N1895">
        <v>2</v>
      </c>
      <c r="O1895">
        <v>13</v>
      </c>
      <c r="P1895">
        <v>3</v>
      </c>
      <c r="Q1895">
        <v>6</v>
      </c>
      <c r="R1895">
        <v>2</v>
      </c>
      <c r="S1895">
        <v>3</v>
      </c>
      <c r="T1895">
        <v>1</v>
      </c>
      <c r="U1895">
        <v>2</v>
      </c>
      <c r="V1895">
        <f>COUNTIF(tbl_HRMaster[EmployeeID],tbl_HRMaster[[#This Row],[EmployeeID]])</f>
        <v>1</v>
      </c>
      <c r="W1895">
        <f>IFERROR(INDEX(tbl_EmployeeSurvey[EnvironmentSatisfaction],MATCH(tbl_HRMaster[[#This Row],[EmployeeID]],tbl_EmployeeSurvey[EmployeeID],0)),"Not Found")</f>
        <v>1</v>
      </c>
      <c r="X1895">
        <f>IFERROR(INDEX(tbl_EmployeeSurvey[JobSatisfaction],MATCH(tbl_HRMaster[[#This Row],[EmployeeID]],tbl_EmployeeSurvey[EmployeeID],0)),"Not Found")</f>
        <v>3</v>
      </c>
      <c r="Y1895" s="5">
        <f>IFERROR(INDEX(tbl_EmployeeSurvey[WorkLifeBalance],MATCH(tbl_HRMaster[[#This Row],[EmployeeID]],tbl_EmployeeSurvey[EmployeeID],0)),"Not Found")</f>
        <v>3</v>
      </c>
      <c r="Z1895" s="5">
        <f>IFERROR(VLOOKUP(tbl_HRMaster[[#This Row],[EmployeeID]],tbl_ManagerSurvey[[EmployeeID]:[PerformanceRating]],2,FALSE),"Not Found")</f>
        <v>2</v>
      </c>
      <c r="AA1895" s="5">
        <f>IFERROR(VLOOKUP(tbl_HRMaster[[#This Row],[EmployeeID]],tbl_ManagerSurvey[[EmployeeID]:[PerformanceRating]],3,FALSE),"Not Found")</f>
        <v>3</v>
      </c>
      <c r="AB1895" s="5" t="str">
        <f>IF(tbl_HRMaster[[#This Row],[Attrition]]="Yes","Left","Active")</f>
        <v>Active</v>
      </c>
      <c r="AC1895" s="5" t="str">
        <f>_xlfn.IFS(tbl_HRMaster[[#This Row],[Age]]&lt;25,"Under 25",tbl_HRMaster[[#This Row],[Age]]&lt;35,"25-34",tbl_HRMaster[[#This Row],[Age]]&lt;45,"35-44",tbl_HRMaster[[#This Row],[Age]]&lt;55,"45-54",TRUE,"Above 54")</f>
        <v>25-34</v>
      </c>
      <c r="AD1895" s="5" t="str">
        <f>_xlfn.IFS(
tbl_HRMaster[[#This Row],[YearsAtCompany]]&lt;2,"&lt; 2 Years",
tbl_HRMaster[[#This Row],[YearsAtCompany]]&lt;5,"2-4 Years",
tbl_HRMaster[[#This Row],[YearsAtCompany]]&lt;10,"5-9 Years",
TRUE,"10+ Years"
)</f>
        <v>2-4 Years</v>
      </c>
      <c r="AE1895" s="5">
        <f>IF(tbl_HRMaster[[#This Row],[Attrition]]="Yes",1,0)</f>
        <v>0</v>
      </c>
    </row>
    <row r="1896" spans="1:31" x14ac:dyDescent="0.25">
      <c r="A1896">
        <v>25</v>
      </c>
      <c r="B1896" t="s">
        <v>21</v>
      </c>
      <c r="C1896" t="s">
        <v>22</v>
      </c>
      <c r="D1896" t="s">
        <v>30</v>
      </c>
      <c r="E1896">
        <v>7</v>
      </c>
      <c r="F1896">
        <v>4</v>
      </c>
      <c r="G1896" t="s">
        <v>24</v>
      </c>
      <c r="H1896">
        <v>2206</v>
      </c>
      <c r="I1896" t="s">
        <v>34</v>
      </c>
      <c r="J1896">
        <v>1</v>
      </c>
      <c r="K1896" t="s">
        <v>35</v>
      </c>
      <c r="L1896" t="s">
        <v>27</v>
      </c>
      <c r="M1896">
        <v>22160</v>
      </c>
      <c r="N1896">
        <v>2</v>
      </c>
      <c r="O1896">
        <v>13</v>
      </c>
      <c r="P1896">
        <v>3</v>
      </c>
      <c r="Q1896">
        <v>6</v>
      </c>
      <c r="R1896">
        <v>2</v>
      </c>
      <c r="S1896">
        <v>3</v>
      </c>
      <c r="T1896">
        <v>1</v>
      </c>
      <c r="U1896">
        <v>2</v>
      </c>
      <c r="V1896">
        <f>COUNTIF(tbl_HRMaster[EmployeeID],tbl_HRMaster[[#This Row],[EmployeeID]])</f>
        <v>1</v>
      </c>
      <c r="W1896">
        <f>IFERROR(INDEX(tbl_EmployeeSurvey[EnvironmentSatisfaction],MATCH(tbl_HRMaster[[#This Row],[EmployeeID]],tbl_EmployeeSurvey[EmployeeID],0)),"Not Found")</f>
        <v>1</v>
      </c>
      <c r="X1896">
        <f>IFERROR(INDEX(tbl_EmployeeSurvey[JobSatisfaction],MATCH(tbl_HRMaster[[#This Row],[EmployeeID]],tbl_EmployeeSurvey[EmployeeID],0)),"Not Found")</f>
        <v>3</v>
      </c>
      <c r="Y1896" s="5">
        <f>IFERROR(INDEX(tbl_EmployeeSurvey[WorkLifeBalance],MATCH(tbl_HRMaster[[#This Row],[EmployeeID]],tbl_EmployeeSurvey[EmployeeID],0)),"Not Found")</f>
        <v>2</v>
      </c>
      <c r="Z1896" s="5">
        <f>IFERROR(VLOOKUP(tbl_HRMaster[[#This Row],[EmployeeID]],tbl_ManagerSurvey[[EmployeeID]:[PerformanceRating]],2,FALSE),"Not Found")</f>
        <v>2</v>
      </c>
      <c r="AA1896" s="5">
        <f>IFERROR(VLOOKUP(tbl_HRMaster[[#This Row],[EmployeeID]],tbl_ManagerSurvey[[EmployeeID]:[PerformanceRating]],3,FALSE),"Not Found")</f>
        <v>3</v>
      </c>
      <c r="AB1896" s="5" t="str">
        <f>IF(tbl_HRMaster[[#This Row],[Attrition]]="Yes","Left","Active")</f>
        <v>Active</v>
      </c>
      <c r="AC1896" s="5" t="str">
        <f>_xlfn.IFS(tbl_HRMaster[[#This Row],[Age]]&lt;25,"Under 25",tbl_HRMaster[[#This Row],[Age]]&lt;35,"25-34",tbl_HRMaster[[#This Row],[Age]]&lt;45,"35-44",tbl_HRMaster[[#This Row],[Age]]&lt;55,"45-54",TRUE,"Above 54")</f>
        <v>25-34</v>
      </c>
      <c r="AD1896" s="5" t="str">
        <f>_xlfn.IFS(
tbl_HRMaster[[#This Row],[YearsAtCompany]]&lt;2,"&lt; 2 Years",
tbl_HRMaster[[#This Row],[YearsAtCompany]]&lt;5,"2-4 Years",
tbl_HRMaster[[#This Row],[YearsAtCompany]]&lt;10,"5-9 Years",
TRUE,"10+ Years"
)</f>
        <v>2-4 Years</v>
      </c>
      <c r="AE1896" s="5">
        <f>IF(tbl_HRMaster[[#This Row],[Attrition]]="Yes",1,0)</f>
        <v>0</v>
      </c>
    </row>
    <row r="1897" spans="1:31" x14ac:dyDescent="0.25">
      <c r="A1897">
        <v>25</v>
      </c>
      <c r="B1897" t="s">
        <v>21</v>
      </c>
      <c r="C1897" t="s">
        <v>22</v>
      </c>
      <c r="D1897" t="s">
        <v>30</v>
      </c>
      <c r="E1897">
        <v>7</v>
      </c>
      <c r="F1897">
        <v>4</v>
      </c>
      <c r="G1897" t="s">
        <v>24</v>
      </c>
      <c r="H1897">
        <v>3676</v>
      </c>
      <c r="I1897" t="s">
        <v>34</v>
      </c>
      <c r="J1897">
        <v>1</v>
      </c>
      <c r="K1897" t="s">
        <v>35</v>
      </c>
      <c r="L1897" t="s">
        <v>27</v>
      </c>
      <c r="M1897">
        <v>22160</v>
      </c>
      <c r="N1897">
        <v>2</v>
      </c>
      <c r="O1897">
        <v>13</v>
      </c>
      <c r="P1897">
        <v>3</v>
      </c>
      <c r="Q1897">
        <v>6</v>
      </c>
      <c r="R1897">
        <v>2</v>
      </c>
      <c r="S1897">
        <v>3</v>
      </c>
      <c r="T1897">
        <v>1</v>
      </c>
      <c r="U1897">
        <v>2</v>
      </c>
      <c r="V1897">
        <f>COUNTIF(tbl_HRMaster[EmployeeID],tbl_HRMaster[[#This Row],[EmployeeID]])</f>
        <v>1</v>
      </c>
      <c r="W1897">
        <f>IFERROR(INDEX(tbl_EmployeeSurvey[EnvironmentSatisfaction],MATCH(tbl_HRMaster[[#This Row],[EmployeeID]],tbl_EmployeeSurvey[EmployeeID],0)),"Not Found")</f>
        <v>1</v>
      </c>
      <c r="X1897">
        <f>IFERROR(INDEX(tbl_EmployeeSurvey[JobSatisfaction],MATCH(tbl_HRMaster[[#This Row],[EmployeeID]],tbl_EmployeeSurvey[EmployeeID],0)),"Not Found")</f>
        <v>3</v>
      </c>
      <c r="Y1897" s="5">
        <f>IFERROR(INDEX(tbl_EmployeeSurvey[WorkLifeBalance],MATCH(tbl_HRMaster[[#This Row],[EmployeeID]],tbl_EmployeeSurvey[EmployeeID],0)),"Not Found")</f>
        <v>2</v>
      </c>
      <c r="Z1897" s="5">
        <f>IFERROR(VLOOKUP(tbl_HRMaster[[#This Row],[EmployeeID]],tbl_ManagerSurvey[[EmployeeID]:[PerformanceRating]],2,FALSE),"Not Found")</f>
        <v>2</v>
      </c>
      <c r="AA1897" s="5">
        <f>IFERROR(VLOOKUP(tbl_HRMaster[[#This Row],[EmployeeID]],tbl_ManagerSurvey[[EmployeeID]:[PerformanceRating]],3,FALSE),"Not Found")</f>
        <v>3</v>
      </c>
      <c r="AB1897" s="5" t="str">
        <f>IF(tbl_HRMaster[[#This Row],[Attrition]]="Yes","Left","Active")</f>
        <v>Active</v>
      </c>
      <c r="AC1897" s="5" t="str">
        <f>_xlfn.IFS(tbl_HRMaster[[#This Row],[Age]]&lt;25,"Under 25",tbl_HRMaster[[#This Row],[Age]]&lt;35,"25-34",tbl_HRMaster[[#This Row],[Age]]&lt;45,"35-44",tbl_HRMaster[[#This Row],[Age]]&lt;55,"45-54",TRUE,"Above 54")</f>
        <v>25-34</v>
      </c>
      <c r="AD1897" s="5" t="str">
        <f>_xlfn.IFS(
tbl_HRMaster[[#This Row],[YearsAtCompany]]&lt;2,"&lt; 2 Years",
tbl_HRMaster[[#This Row],[YearsAtCompany]]&lt;5,"2-4 Years",
tbl_HRMaster[[#This Row],[YearsAtCompany]]&lt;10,"5-9 Years",
TRUE,"10+ Years"
)</f>
        <v>2-4 Years</v>
      </c>
      <c r="AE1897" s="5">
        <f>IF(tbl_HRMaster[[#This Row],[Attrition]]="Yes",1,0)</f>
        <v>0</v>
      </c>
    </row>
    <row r="1898" spans="1:31" x14ac:dyDescent="0.25">
      <c r="A1898">
        <v>38</v>
      </c>
      <c r="B1898" t="s">
        <v>21</v>
      </c>
      <c r="C1898" t="s">
        <v>22</v>
      </c>
      <c r="D1898" t="s">
        <v>30</v>
      </c>
      <c r="E1898">
        <v>29</v>
      </c>
      <c r="F1898">
        <v>3</v>
      </c>
      <c r="G1898" t="s">
        <v>24</v>
      </c>
      <c r="H1898">
        <v>1232</v>
      </c>
      <c r="I1898" t="s">
        <v>25</v>
      </c>
      <c r="J1898">
        <v>1</v>
      </c>
      <c r="K1898" t="s">
        <v>42</v>
      </c>
      <c r="L1898" t="s">
        <v>32</v>
      </c>
      <c r="M1898">
        <v>37220</v>
      </c>
      <c r="N1898">
        <v>5</v>
      </c>
      <c r="O1898">
        <v>14</v>
      </c>
      <c r="P1898">
        <v>0</v>
      </c>
      <c r="Q1898">
        <v>6</v>
      </c>
      <c r="R1898">
        <v>0</v>
      </c>
      <c r="S1898">
        <v>3</v>
      </c>
      <c r="T1898">
        <v>1</v>
      </c>
      <c r="U1898">
        <v>2</v>
      </c>
      <c r="V1898">
        <f>COUNTIF(tbl_HRMaster[EmployeeID],tbl_HRMaster[[#This Row],[EmployeeID]])</f>
        <v>1</v>
      </c>
      <c r="W1898">
        <f>IFERROR(INDEX(tbl_EmployeeSurvey[EnvironmentSatisfaction],MATCH(tbl_HRMaster[[#This Row],[EmployeeID]],tbl_EmployeeSurvey[EmployeeID],0)),"Not Found")</f>
        <v>4</v>
      </c>
      <c r="X1898">
        <f>IFERROR(INDEX(tbl_EmployeeSurvey[JobSatisfaction],MATCH(tbl_HRMaster[[#This Row],[EmployeeID]],tbl_EmployeeSurvey[EmployeeID],0)),"Not Found")</f>
        <v>4</v>
      </c>
      <c r="Y1898" s="5">
        <f>IFERROR(INDEX(tbl_EmployeeSurvey[WorkLifeBalance],MATCH(tbl_HRMaster[[#This Row],[EmployeeID]],tbl_EmployeeSurvey[EmployeeID],0)),"Not Found")</f>
        <v>3</v>
      </c>
      <c r="Z1898" s="5">
        <f>IFERROR(VLOOKUP(tbl_HRMaster[[#This Row],[EmployeeID]],tbl_ManagerSurvey[[EmployeeID]:[PerformanceRating]],2,FALSE),"Not Found")</f>
        <v>3</v>
      </c>
      <c r="AA1898" s="5">
        <f>IFERROR(VLOOKUP(tbl_HRMaster[[#This Row],[EmployeeID]],tbl_ManagerSurvey[[EmployeeID]:[PerformanceRating]],3,FALSE),"Not Found")</f>
        <v>3</v>
      </c>
      <c r="AB1898" s="5" t="str">
        <f>IF(tbl_HRMaster[[#This Row],[Attrition]]="Yes","Left","Active")</f>
        <v>Active</v>
      </c>
      <c r="AC1898" s="5" t="str">
        <f>_xlfn.IFS(tbl_HRMaster[[#This Row],[Age]]&lt;25,"Under 25",tbl_HRMaster[[#This Row],[Age]]&lt;35,"25-34",tbl_HRMaster[[#This Row],[Age]]&lt;45,"35-44",tbl_HRMaster[[#This Row],[Age]]&lt;55,"45-54",TRUE,"Above 54")</f>
        <v>35-44</v>
      </c>
      <c r="AD1898" s="5" t="str">
        <f>_xlfn.IFS(
tbl_HRMaster[[#This Row],[YearsAtCompany]]&lt;2,"&lt; 2 Years",
tbl_HRMaster[[#This Row],[YearsAtCompany]]&lt;5,"2-4 Years",
tbl_HRMaster[[#This Row],[YearsAtCompany]]&lt;10,"5-9 Years",
TRUE,"10+ Years"
)</f>
        <v>2-4 Years</v>
      </c>
      <c r="AE1898" s="5">
        <f>IF(tbl_HRMaster[[#This Row],[Attrition]]="Yes",1,0)</f>
        <v>0</v>
      </c>
    </row>
    <row r="1899" spans="1:31" x14ac:dyDescent="0.25">
      <c r="A1899">
        <v>38</v>
      </c>
      <c r="B1899" t="s">
        <v>21</v>
      </c>
      <c r="C1899" t="s">
        <v>22</v>
      </c>
      <c r="D1899" t="s">
        <v>30</v>
      </c>
      <c r="E1899">
        <v>29</v>
      </c>
      <c r="F1899">
        <v>3</v>
      </c>
      <c r="G1899" t="s">
        <v>24</v>
      </c>
      <c r="H1899">
        <v>2702</v>
      </c>
      <c r="I1899" t="s">
        <v>25</v>
      </c>
      <c r="J1899">
        <v>1</v>
      </c>
      <c r="K1899" t="s">
        <v>42</v>
      </c>
      <c r="L1899" t="s">
        <v>32</v>
      </c>
      <c r="M1899">
        <v>37220</v>
      </c>
      <c r="N1899">
        <v>5</v>
      </c>
      <c r="O1899">
        <v>14</v>
      </c>
      <c r="P1899">
        <v>0</v>
      </c>
      <c r="Q1899">
        <v>6</v>
      </c>
      <c r="R1899">
        <v>0</v>
      </c>
      <c r="S1899">
        <v>3</v>
      </c>
      <c r="T1899">
        <v>1</v>
      </c>
      <c r="U1899">
        <v>2</v>
      </c>
      <c r="V1899">
        <f>COUNTIF(tbl_HRMaster[EmployeeID],tbl_HRMaster[[#This Row],[EmployeeID]])</f>
        <v>1</v>
      </c>
      <c r="W1899">
        <f>IFERROR(INDEX(tbl_EmployeeSurvey[EnvironmentSatisfaction],MATCH(tbl_HRMaster[[#This Row],[EmployeeID]],tbl_EmployeeSurvey[EmployeeID],0)),"Not Found")</f>
        <v>4</v>
      </c>
      <c r="X1899">
        <f>IFERROR(INDEX(tbl_EmployeeSurvey[JobSatisfaction],MATCH(tbl_HRMaster[[#This Row],[EmployeeID]],tbl_EmployeeSurvey[EmployeeID],0)),"Not Found")</f>
        <v>4</v>
      </c>
      <c r="Y1899" s="5">
        <f>IFERROR(INDEX(tbl_EmployeeSurvey[WorkLifeBalance],MATCH(tbl_HRMaster[[#This Row],[EmployeeID]],tbl_EmployeeSurvey[EmployeeID],0)),"Not Found")</f>
        <v>3</v>
      </c>
      <c r="Z1899" s="5">
        <f>IFERROR(VLOOKUP(tbl_HRMaster[[#This Row],[EmployeeID]],tbl_ManagerSurvey[[EmployeeID]:[PerformanceRating]],2,FALSE),"Not Found")</f>
        <v>3</v>
      </c>
      <c r="AA1899" s="5">
        <f>IFERROR(VLOOKUP(tbl_HRMaster[[#This Row],[EmployeeID]],tbl_ManagerSurvey[[EmployeeID]:[PerformanceRating]],3,FALSE),"Not Found")</f>
        <v>3</v>
      </c>
      <c r="AB1899" s="5" t="str">
        <f>IF(tbl_HRMaster[[#This Row],[Attrition]]="Yes","Left","Active")</f>
        <v>Active</v>
      </c>
      <c r="AC1899" s="5" t="str">
        <f>_xlfn.IFS(tbl_HRMaster[[#This Row],[Age]]&lt;25,"Under 25",tbl_HRMaster[[#This Row],[Age]]&lt;35,"25-34",tbl_HRMaster[[#This Row],[Age]]&lt;45,"35-44",tbl_HRMaster[[#This Row],[Age]]&lt;55,"45-54",TRUE,"Above 54")</f>
        <v>35-44</v>
      </c>
      <c r="AD1899" s="5" t="str">
        <f>_xlfn.IFS(
tbl_HRMaster[[#This Row],[YearsAtCompany]]&lt;2,"&lt; 2 Years",
tbl_HRMaster[[#This Row],[YearsAtCompany]]&lt;5,"2-4 Years",
tbl_HRMaster[[#This Row],[YearsAtCompany]]&lt;10,"5-9 Years",
TRUE,"10+ Years"
)</f>
        <v>2-4 Years</v>
      </c>
      <c r="AE1899" s="5">
        <f>IF(tbl_HRMaster[[#This Row],[Attrition]]="Yes",1,0)</f>
        <v>0</v>
      </c>
    </row>
    <row r="1900" spans="1:31" x14ac:dyDescent="0.25">
      <c r="A1900">
        <v>38</v>
      </c>
      <c r="B1900" t="s">
        <v>21</v>
      </c>
      <c r="C1900" t="s">
        <v>22</v>
      </c>
      <c r="D1900" t="s">
        <v>30</v>
      </c>
      <c r="E1900">
        <v>29</v>
      </c>
      <c r="F1900">
        <v>3</v>
      </c>
      <c r="G1900" t="s">
        <v>24</v>
      </c>
      <c r="H1900">
        <v>4172</v>
      </c>
      <c r="I1900" t="s">
        <v>25</v>
      </c>
      <c r="J1900">
        <v>1</v>
      </c>
      <c r="K1900" t="s">
        <v>42</v>
      </c>
      <c r="L1900" t="s">
        <v>32</v>
      </c>
      <c r="M1900">
        <v>37220</v>
      </c>
      <c r="N1900">
        <v>5</v>
      </c>
      <c r="O1900">
        <v>14</v>
      </c>
      <c r="P1900">
        <v>0</v>
      </c>
      <c r="Q1900">
        <v>6</v>
      </c>
      <c r="R1900">
        <v>0</v>
      </c>
      <c r="S1900">
        <v>3</v>
      </c>
      <c r="T1900">
        <v>1</v>
      </c>
      <c r="U1900">
        <v>2</v>
      </c>
      <c r="V1900">
        <f>COUNTIF(tbl_HRMaster[EmployeeID],tbl_HRMaster[[#This Row],[EmployeeID]])</f>
        <v>1</v>
      </c>
      <c r="W1900">
        <f>IFERROR(INDEX(tbl_EmployeeSurvey[EnvironmentSatisfaction],MATCH(tbl_HRMaster[[#This Row],[EmployeeID]],tbl_EmployeeSurvey[EmployeeID],0)),"Not Found")</f>
        <v>4</v>
      </c>
      <c r="X1900">
        <f>IFERROR(INDEX(tbl_EmployeeSurvey[JobSatisfaction],MATCH(tbl_HRMaster[[#This Row],[EmployeeID]],tbl_EmployeeSurvey[EmployeeID],0)),"Not Found")</f>
        <v>4</v>
      </c>
      <c r="Y1900" s="5">
        <f>IFERROR(INDEX(tbl_EmployeeSurvey[WorkLifeBalance],MATCH(tbl_HRMaster[[#This Row],[EmployeeID]],tbl_EmployeeSurvey[EmployeeID],0)),"Not Found")</f>
        <v>3</v>
      </c>
      <c r="Z1900" s="5">
        <f>IFERROR(VLOOKUP(tbl_HRMaster[[#This Row],[EmployeeID]],tbl_ManagerSurvey[[EmployeeID]:[PerformanceRating]],2,FALSE),"Not Found")</f>
        <v>3</v>
      </c>
      <c r="AA1900" s="5">
        <f>IFERROR(VLOOKUP(tbl_HRMaster[[#This Row],[EmployeeID]],tbl_ManagerSurvey[[EmployeeID]:[PerformanceRating]],3,FALSE),"Not Found")</f>
        <v>3</v>
      </c>
      <c r="AB1900" s="5" t="str">
        <f>IF(tbl_HRMaster[[#This Row],[Attrition]]="Yes","Left","Active")</f>
        <v>Active</v>
      </c>
      <c r="AC1900" s="5" t="str">
        <f>_xlfn.IFS(tbl_HRMaster[[#This Row],[Age]]&lt;25,"Under 25",tbl_HRMaster[[#This Row],[Age]]&lt;35,"25-34",tbl_HRMaster[[#This Row],[Age]]&lt;45,"35-44",tbl_HRMaster[[#This Row],[Age]]&lt;55,"45-54",TRUE,"Above 54")</f>
        <v>35-44</v>
      </c>
      <c r="AD1900" s="5" t="str">
        <f>_xlfn.IFS(
tbl_HRMaster[[#This Row],[YearsAtCompany]]&lt;2,"&lt; 2 Years",
tbl_HRMaster[[#This Row],[YearsAtCompany]]&lt;5,"2-4 Years",
tbl_HRMaster[[#This Row],[YearsAtCompany]]&lt;10,"5-9 Years",
TRUE,"10+ Years"
)</f>
        <v>2-4 Years</v>
      </c>
      <c r="AE1900" s="5">
        <f>IF(tbl_HRMaster[[#This Row],[Attrition]]="Yes",1,0)</f>
        <v>0</v>
      </c>
    </row>
    <row r="1901" spans="1:31" x14ac:dyDescent="0.25">
      <c r="A1901">
        <v>34</v>
      </c>
      <c r="B1901" t="s">
        <v>21</v>
      </c>
      <c r="C1901" t="s">
        <v>22</v>
      </c>
      <c r="D1901" t="s">
        <v>30</v>
      </c>
      <c r="E1901">
        <v>10</v>
      </c>
      <c r="F1901">
        <v>3</v>
      </c>
      <c r="G1901" t="s">
        <v>24</v>
      </c>
      <c r="H1901">
        <v>326</v>
      </c>
      <c r="I1901" t="s">
        <v>34</v>
      </c>
      <c r="J1901">
        <v>3</v>
      </c>
      <c r="K1901" t="s">
        <v>26</v>
      </c>
      <c r="L1901" t="s">
        <v>27</v>
      </c>
      <c r="M1901">
        <v>47390</v>
      </c>
      <c r="N1901">
        <v>5</v>
      </c>
      <c r="O1901">
        <v>24</v>
      </c>
      <c r="P1901">
        <v>2</v>
      </c>
      <c r="Q1901">
        <v>6</v>
      </c>
      <c r="R1901">
        <v>2</v>
      </c>
      <c r="S1901">
        <v>3</v>
      </c>
      <c r="T1901">
        <v>1</v>
      </c>
      <c r="U1901">
        <v>2</v>
      </c>
      <c r="V1901">
        <f>COUNTIF(tbl_HRMaster[EmployeeID],tbl_HRMaster[[#This Row],[EmployeeID]])</f>
        <v>1</v>
      </c>
      <c r="W1901">
        <f>IFERROR(INDEX(tbl_EmployeeSurvey[EnvironmentSatisfaction],MATCH(tbl_HRMaster[[#This Row],[EmployeeID]],tbl_EmployeeSurvey[EmployeeID],0)),"Not Found")</f>
        <v>3</v>
      </c>
      <c r="X1901">
        <f>IFERROR(INDEX(tbl_EmployeeSurvey[JobSatisfaction],MATCH(tbl_HRMaster[[#This Row],[EmployeeID]],tbl_EmployeeSurvey[EmployeeID],0)),"Not Found")</f>
        <v>1</v>
      </c>
      <c r="Y1901" s="5">
        <f>IFERROR(INDEX(tbl_EmployeeSurvey[WorkLifeBalance],MATCH(tbl_HRMaster[[#This Row],[EmployeeID]],tbl_EmployeeSurvey[EmployeeID],0)),"Not Found")</f>
        <v>3</v>
      </c>
      <c r="Z1901" s="5">
        <f>IFERROR(VLOOKUP(tbl_HRMaster[[#This Row],[EmployeeID]],tbl_ManagerSurvey[[EmployeeID]:[PerformanceRating]],2,FALSE),"Not Found")</f>
        <v>3</v>
      </c>
      <c r="AA1901" s="5">
        <f>IFERROR(VLOOKUP(tbl_HRMaster[[#This Row],[EmployeeID]],tbl_ManagerSurvey[[EmployeeID]:[PerformanceRating]],3,FALSE),"Not Found")</f>
        <v>4</v>
      </c>
      <c r="AB1901" s="5" t="str">
        <f>IF(tbl_HRMaster[[#This Row],[Attrition]]="Yes","Left","Active")</f>
        <v>Active</v>
      </c>
      <c r="AC1901" s="5" t="str">
        <f>_xlfn.IFS(tbl_HRMaster[[#This Row],[Age]]&lt;25,"Under 25",tbl_HRMaster[[#This Row],[Age]]&lt;35,"25-34",tbl_HRMaster[[#This Row],[Age]]&lt;45,"35-44",tbl_HRMaster[[#This Row],[Age]]&lt;55,"45-54",TRUE,"Above 54")</f>
        <v>25-34</v>
      </c>
      <c r="AD1901" s="5" t="str">
        <f>_xlfn.IFS(
tbl_HRMaster[[#This Row],[YearsAtCompany]]&lt;2,"&lt; 2 Years",
tbl_HRMaster[[#This Row],[YearsAtCompany]]&lt;5,"2-4 Years",
tbl_HRMaster[[#This Row],[YearsAtCompany]]&lt;10,"5-9 Years",
TRUE,"10+ Years"
)</f>
        <v>2-4 Years</v>
      </c>
      <c r="AE1901" s="5">
        <f>IF(tbl_HRMaster[[#This Row],[Attrition]]="Yes",1,0)</f>
        <v>0</v>
      </c>
    </row>
    <row r="1902" spans="1:31" x14ac:dyDescent="0.25">
      <c r="A1902">
        <v>34</v>
      </c>
      <c r="B1902" t="s">
        <v>21</v>
      </c>
      <c r="C1902" t="s">
        <v>22</v>
      </c>
      <c r="D1902" t="s">
        <v>30</v>
      </c>
      <c r="E1902">
        <v>10</v>
      </c>
      <c r="F1902">
        <v>3</v>
      </c>
      <c r="G1902" t="s">
        <v>24</v>
      </c>
      <c r="H1902">
        <v>1796</v>
      </c>
      <c r="I1902" t="s">
        <v>34</v>
      </c>
      <c r="J1902">
        <v>3</v>
      </c>
      <c r="K1902" t="s">
        <v>26</v>
      </c>
      <c r="L1902" t="s">
        <v>27</v>
      </c>
      <c r="M1902">
        <v>47390</v>
      </c>
      <c r="N1902">
        <v>5</v>
      </c>
      <c r="O1902">
        <v>24</v>
      </c>
      <c r="P1902">
        <v>2</v>
      </c>
      <c r="Q1902">
        <v>6</v>
      </c>
      <c r="R1902">
        <v>2</v>
      </c>
      <c r="S1902">
        <v>3</v>
      </c>
      <c r="T1902">
        <v>1</v>
      </c>
      <c r="U1902">
        <v>2</v>
      </c>
      <c r="V1902">
        <f>COUNTIF(tbl_HRMaster[EmployeeID],tbl_HRMaster[[#This Row],[EmployeeID]])</f>
        <v>1</v>
      </c>
      <c r="W1902">
        <f>IFERROR(INDEX(tbl_EmployeeSurvey[EnvironmentSatisfaction],MATCH(tbl_HRMaster[[#This Row],[EmployeeID]],tbl_EmployeeSurvey[EmployeeID],0)),"Not Found")</f>
        <v>3</v>
      </c>
      <c r="X1902">
        <f>IFERROR(INDEX(tbl_EmployeeSurvey[JobSatisfaction],MATCH(tbl_HRMaster[[#This Row],[EmployeeID]],tbl_EmployeeSurvey[EmployeeID],0)),"Not Found")</f>
        <v>1</v>
      </c>
      <c r="Y1902" s="5">
        <f>IFERROR(INDEX(tbl_EmployeeSurvey[WorkLifeBalance],MATCH(tbl_HRMaster[[#This Row],[EmployeeID]],tbl_EmployeeSurvey[EmployeeID],0)),"Not Found")</f>
        <v>3</v>
      </c>
      <c r="Z1902" s="5">
        <f>IFERROR(VLOOKUP(tbl_HRMaster[[#This Row],[EmployeeID]],tbl_ManagerSurvey[[EmployeeID]:[PerformanceRating]],2,FALSE),"Not Found")</f>
        <v>3</v>
      </c>
      <c r="AA1902" s="5">
        <f>IFERROR(VLOOKUP(tbl_HRMaster[[#This Row],[EmployeeID]],tbl_ManagerSurvey[[EmployeeID]:[PerformanceRating]],3,FALSE),"Not Found")</f>
        <v>4</v>
      </c>
      <c r="AB1902" s="5" t="str">
        <f>IF(tbl_HRMaster[[#This Row],[Attrition]]="Yes","Left","Active")</f>
        <v>Active</v>
      </c>
      <c r="AC1902" s="5" t="str">
        <f>_xlfn.IFS(tbl_HRMaster[[#This Row],[Age]]&lt;25,"Under 25",tbl_HRMaster[[#This Row],[Age]]&lt;35,"25-34",tbl_HRMaster[[#This Row],[Age]]&lt;45,"35-44",tbl_HRMaster[[#This Row],[Age]]&lt;55,"45-54",TRUE,"Above 54")</f>
        <v>25-34</v>
      </c>
      <c r="AD1902" s="5" t="str">
        <f>_xlfn.IFS(
tbl_HRMaster[[#This Row],[YearsAtCompany]]&lt;2,"&lt; 2 Years",
tbl_HRMaster[[#This Row],[YearsAtCompany]]&lt;5,"2-4 Years",
tbl_HRMaster[[#This Row],[YearsAtCompany]]&lt;10,"5-9 Years",
TRUE,"10+ Years"
)</f>
        <v>2-4 Years</v>
      </c>
      <c r="AE1902" s="5">
        <f>IF(tbl_HRMaster[[#This Row],[Attrition]]="Yes",1,0)</f>
        <v>0</v>
      </c>
    </row>
    <row r="1903" spans="1:31" x14ac:dyDescent="0.25">
      <c r="A1903">
        <v>34</v>
      </c>
      <c r="B1903" t="s">
        <v>21</v>
      </c>
      <c r="C1903" t="s">
        <v>22</v>
      </c>
      <c r="D1903" t="s">
        <v>30</v>
      </c>
      <c r="E1903">
        <v>10</v>
      </c>
      <c r="F1903">
        <v>3</v>
      </c>
      <c r="G1903" t="s">
        <v>24</v>
      </c>
      <c r="H1903">
        <v>3266</v>
      </c>
      <c r="I1903" t="s">
        <v>34</v>
      </c>
      <c r="J1903">
        <v>3</v>
      </c>
      <c r="K1903" t="s">
        <v>26</v>
      </c>
      <c r="L1903" t="s">
        <v>27</v>
      </c>
      <c r="M1903">
        <v>47390</v>
      </c>
      <c r="N1903">
        <v>5</v>
      </c>
      <c r="O1903">
        <v>24</v>
      </c>
      <c r="P1903">
        <v>2</v>
      </c>
      <c r="Q1903">
        <v>6</v>
      </c>
      <c r="R1903">
        <v>2</v>
      </c>
      <c r="S1903">
        <v>3</v>
      </c>
      <c r="T1903">
        <v>1</v>
      </c>
      <c r="U1903">
        <v>2</v>
      </c>
      <c r="V1903">
        <f>COUNTIF(tbl_HRMaster[EmployeeID],tbl_HRMaster[[#This Row],[EmployeeID]])</f>
        <v>1</v>
      </c>
      <c r="W1903">
        <f>IFERROR(INDEX(tbl_EmployeeSurvey[EnvironmentSatisfaction],MATCH(tbl_HRMaster[[#This Row],[EmployeeID]],tbl_EmployeeSurvey[EmployeeID],0)),"Not Found")</f>
        <v>3</v>
      </c>
      <c r="X1903">
        <f>IFERROR(INDEX(tbl_EmployeeSurvey[JobSatisfaction],MATCH(tbl_HRMaster[[#This Row],[EmployeeID]],tbl_EmployeeSurvey[EmployeeID],0)),"Not Found")</f>
        <v>1</v>
      </c>
      <c r="Y1903" s="5">
        <f>IFERROR(INDEX(tbl_EmployeeSurvey[WorkLifeBalance],MATCH(tbl_HRMaster[[#This Row],[EmployeeID]],tbl_EmployeeSurvey[EmployeeID],0)),"Not Found")</f>
        <v>3</v>
      </c>
      <c r="Z1903" s="5">
        <f>IFERROR(VLOOKUP(tbl_HRMaster[[#This Row],[EmployeeID]],tbl_ManagerSurvey[[EmployeeID]:[PerformanceRating]],2,FALSE),"Not Found")</f>
        <v>3</v>
      </c>
      <c r="AA1903" s="5">
        <f>IFERROR(VLOOKUP(tbl_HRMaster[[#This Row],[EmployeeID]],tbl_ManagerSurvey[[EmployeeID]:[PerformanceRating]],3,FALSE),"Not Found")</f>
        <v>4</v>
      </c>
      <c r="AB1903" s="5" t="str">
        <f>IF(tbl_HRMaster[[#This Row],[Attrition]]="Yes","Left","Active")</f>
        <v>Active</v>
      </c>
      <c r="AC1903" s="5" t="str">
        <f>_xlfn.IFS(tbl_HRMaster[[#This Row],[Age]]&lt;25,"Under 25",tbl_HRMaster[[#This Row],[Age]]&lt;35,"25-34",tbl_HRMaster[[#This Row],[Age]]&lt;45,"35-44",tbl_HRMaster[[#This Row],[Age]]&lt;55,"45-54",TRUE,"Above 54")</f>
        <v>25-34</v>
      </c>
      <c r="AD1903" s="5" t="str">
        <f>_xlfn.IFS(
tbl_HRMaster[[#This Row],[YearsAtCompany]]&lt;2,"&lt; 2 Years",
tbl_HRMaster[[#This Row],[YearsAtCompany]]&lt;5,"2-4 Years",
tbl_HRMaster[[#This Row],[YearsAtCompany]]&lt;10,"5-9 Years",
TRUE,"10+ Years"
)</f>
        <v>2-4 Years</v>
      </c>
      <c r="AE1903" s="5">
        <f>IF(tbl_HRMaster[[#This Row],[Attrition]]="Yes",1,0)</f>
        <v>0</v>
      </c>
    </row>
    <row r="1904" spans="1:31" x14ac:dyDescent="0.25">
      <c r="A1904">
        <v>26</v>
      </c>
      <c r="B1904" t="s">
        <v>28</v>
      </c>
      <c r="C1904" t="s">
        <v>29</v>
      </c>
      <c r="D1904" t="s">
        <v>23</v>
      </c>
      <c r="E1904">
        <v>2</v>
      </c>
      <c r="F1904">
        <v>3</v>
      </c>
      <c r="G1904" t="s">
        <v>24</v>
      </c>
      <c r="H1904">
        <v>505</v>
      </c>
      <c r="I1904" t="s">
        <v>34</v>
      </c>
      <c r="J1904">
        <v>2</v>
      </c>
      <c r="K1904" t="s">
        <v>31</v>
      </c>
      <c r="L1904" t="s">
        <v>27</v>
      </c>
      <c r="M1904">
        <v>48210</v>
      </c>
      <c r="N1904">
        <v>6</v>
      </c>
      <c r="O1904">
        <v>14</v>
      </c>
      <c r="P1904">
        <v>2</v>
      </c>
      <c r="Q1904">
        <v>6</v>
      </c>
      <c r="R1904">
        <v>2</v>
      </c>
      <c r="S1904">
        <v>3</v>
      </c>
      <c r="T1904">
        <v>1</v>
      </c>
      <c r="U1904">
        <v>2</v>
      </c>
      <c r="V1904">
        <f>COUNTIF(tbl_HRMaster[EmployeeID],tbl_HRMaster[[#This Row],[EmployeeID]])</f>
        <v>1</v>
      </c>
      <c r="W1904">
        <f>IFERROR(INDEX(tbl_EmployeeSurvey[EnvironmentSatisfaction],MATCH(tbl_HRMaster[[#This Row],[EmployeeID]],tbl_EmployeeSurvey[EmployeeID],0)),"Not Found")</f>
        <v>1</v>
      </c>
      <c r="X1904">
        <f>IFERROR(INDEX(tbl_EmployeeSurvey[JobSatisfaction],MATCH(tbl_HRMaster[[#This Row],[EmployeeID]],tbl_EmployeeSurvey[EmployeeID],0)),"Not Found")</f>
        <v>1</v>
      </c>
      <c r="Y1904" s="5">
        <f>IFERROR(INDEX(tbl_EmployeeSurvey[WorkLifeBalance],MATCH(tbl_HRMaster[[#This Row],[EmployeeID]],tbl_EmployeeSurvey[EmployeeID],0)),"Not Found")</f>
        <v>3</v>
      </c>
      <c r="Z1904" s="5">
        <f>IFERROR(VLOOKUP(tbl_HRMaster[[#This Row],[EmployeeID]],tbl_ManagerSurvey[[EmployeeID]:[PerformanceRating]],2,FALSE),"Not Found")</f>
        <v>3</v>
      </c>
      <c r="AA1904" s="5">
        <f>IFERROR(VLOOKUP(tbl_HRMaster[[#This Row],[EmployeeID]],tbl_ManagerSurvey[[EmployeeID]:[PerformanceRating]],3,FALSE),"Not Found")</f>
        <v>3</v>
      </c>
      <c r="AB1904" s="5" t="str">
        <f>IF(tbl_HRMaster[[#This Row],[Attrition]]="Yes","Left","Active")</f>
        <v>Left</v>
      </c>
      <c r="AC1904" s="5" t="str">
        <f>_xlfn.IFS(tbl_HRMaster[[#This Row],[Age]]&lt;25,"Under 25",tbl_HRMaster[[#This Row],[Age]]&lt;35,"25-34",tbl_HRMaster[[#This Row],[Age]]&lt;45,"35-44",tbl_HRMaster[[#This Row],[Age]]&lt;55,"45-54",TRUE,"Above 54")</f>
        <v>25-34</v>
      </c>
      <c r="AD1904" s="5" t="str">
        <f>_xlfn.IFS(
tbl_HRMaster[[#This Row],[YearsAtCompany]]&lt;2,"&lt; 2 Years",
tbl_HRMaster[[#This Row],[YearsAtCompany]]&lt;5,"2-4 Years",
tbl_HRMaster[[#This Row],[YearsAtCompany]]&lt;10,"5-9 Years",
TRUE,"10+ Years"
)</f>
        <v>2-4 Years</v>
      </c>
      <c r="AE1904" s="5">
        <f>IF(tbl_HRMaster[[#This Row],[Attrition]]="Yes",1,0)</f>
        <v>1</v>
      </c>
    </row>
    <row r="1905" spans="1:31" x14ac:dyDescent="0.25">
      <c r="A1905">
        <v>26</v>
      </c>
      <c r="B1905" t="s">
        <v>28</v>
      </c>
      <c r="C1905" t="s">
        <v>29</v>
      </c>
      <c r="D1905" t="s">
        <v>23</v>
      </c>
      <c r="E1905">
        <v>2</v>
      </c>
      <c r="F1905">
        <v>3</v>
      </c>
      <c r="G1905" t="s">
        <v>24</v>
      </c>
      <c r="H1905">
        <v>1975</v>
      </c>
      <c r="I1905" t="s">
        <v>34</v>
      </c>
      <c r="J1905">
        <v>2</v>
      </c>
      <c r="K1905" t="s">
        <v>31</v>
      </c>
      <c r="L1905" t="s">
        <v>27</v>
      </c>
      <c r="M1905">
        <v>48210</v>
      </c>
      <c r="N1905">
        <v>6</v>
      </c>
      <c r="O1905">
        <v>14</v>
      </c>
      <c r="P1905">
        <v>2</v>
      </c>
      <c r="Q1905">
        <v>6</v>
      </c>
      <c r="R1905">
        <v>2</v>
      </c>
      <c r="S1905">
        <v>3</v>
      </c>
      <c r="T1905">
        <v>1</v>
      </c>
      <c r="U1905">
        <v>2</v>
      </c>
      <c r="V1905">
        <f>COUNTIF(tbl_HRMaster[EmployeeID],tbl_HRMaster[[#This Row],[EmployeeID]])</f>
        <v>1</v>
      </c>
      <c r="W1905">
        <f>IFERROR(INDEX(tbl_EmployeeSurvey[EnvironmentSatisfaction],MATCH(tbl_HRMaster[[#This Row],[EmployeeID]],tbl_EmployeeSurvey[EmployeeID],0)),"Not Found")</f>
        <v>1</v>
      </c>
      <c r="X1905">
        <f>IFERROR(INDEX(tbl_EmployeeSurvey[JobSatisfaction],MATCH(tbl_HRMaster[[#This Row],[EmployeeID]],tbl_EmployeeSurvey[EmployeeID],0)),"Not Found")</f>
        <v>1</v>
      </c>
      <c r="Y1905" s="5">
        <f>IFERROR(INDEX(tbl_EmployeeSurvey[WorkLifeBalance],MATCH(tbl_HRMaster[[#This Row],[EmployeeID]],tbl_EmployeeSurvey[EmployeeID],0)),"Not Found")</f>
        <v>3</v>
      </c>
      <c r="Z1905" s="5">
        <f>IFERROR(VLOOKUP(tbl_HRMaster[[#This Row],[EmployeeID]],tbl_ManagerSurvey[[EmployeeID]:[PerformanceRating]],2,FALSE),"Not Found")</f>
        <v>3</v>
      </c>
      <c r="AA1905" s="5">
        <f>IFERROR(VLOOKUP(tbl_HRMaster[[#This Row],[EmployeeID]],tbl_ManagerSurvey[[EmployeeID]:[PerformanceRating]],3,FALSE),"Not Found")</f>
        <v>3</v>
      </c>
      <c r="AB1905" s="5" t="str">
        <f>IF(tbl_HRMaster[[#This Row],[Attrition]]="Yes","Left","Active")</f>
        <v>Left</v>
      </c>
      <c r="AC1905" s="5" t="str">
        <f>_xlfn.IFS(tbl_HRMaster[[#This Row],[Age]]&lt;25,"Under 25",tbl_HRMaster[[#This Row],[Age]]&lt;35,"25-34",tbl_HRMaster[[#This Row],[Age]]&lt;45,"35-44",tbl_HRMaster[[#This Row],[Age]]&lt;55,"45-54",TRUE,"Above 54")</f>
        <v>25-34</v>
      </c>
      <c r="AD1905" s="5" t="str">
        <f>_xlfn.IFS(
tbl_HRMaster[[#This Row],[YearsAtCompany]]&lt;2,"&lt; 2 Years",
tbl_HRMaster[[#This Row],[YearsAtCompany]]&lt;5,"2-4 Years",
tbl_HRMaster[[#This Row],[YearsAtCompany]]&lt;10,"5-9 Years",
TRUE,"10+ Years"
)</f>
        <v>2-4 Years</v>
      </c>
      <c r="AE1905" s="5">
        <f>IF(tbl_HRMaster[[#This Row],[Attrition]]="Yes",1,0)</f>
        <v>1</v>
      </c>
    </row>
    <row r="1906" spans="1:31" x14ac:dyDescent="0.25">
      <c r="A1906">
        <v>26</v>
      </c>
      <c r="B1906" t="s">
        <v>28</v>
      </c>
      <c r="C1906" t="s">
        <v>29</v>
      </c>
      <c r="D1906" t="s">
        <v>23</v>
      </c>
      <c r="E1906">
        <v>2</v>
      </c>
      <c r="F1906">
        <v>3</v>
      </c>
      <c r="G1906" t="s">
        <v>24</v>
      </c>
      <c r="H1906">
        <v>3445</v>
      </c>
      <c r="I1906" t="s">
        <v>34</v>
      </c>
      <c r="J1906">
        <v>2</v>
      </c>
      <c r="K1906" t="s">
        <v>31</v>
      </c>
      <c r="L1906" t="s">
        <v>27</v>
      </c>
      <c r="M1906">
        <v>48210</v>
      </c>
      <c r="N1906">
        <v>6</v>
      </c>
      <c r="O1906">
        <v>14</v>
      </c>
      <c r="P1906">
        <v>2</v>
      </c>
      <c r="Q1906">
        <v>6</v>
      </c>
      <c r="R1906">
        <v>2</v>
      </c>
      <c r="S1906">
        <v>3</v>
      </c>
      <c r="T1906">
        <v>1</v>
      </c>
      <c r="U1906">
        <v>2</v>
      </c>
      <c r="V1906">
        <f>COUNTIF(tbl_HRMaster[EmployeeID],tbl_HRMaster[[#This Row],[EmployeeID]])</f>
        <v>1</v>
      </c>
      <c r="W1906">
        <f>IFERROR(INDEX(tbl_EmployeeSurvey[EnvironmentSatisfaction],MATCH(tbl_HRMaster[[#This Row],[EmployeeID]],tbl_EmployeeSurvey[EmployeeID],0)),"Not Found")</f>
        <v>1</v>
      </c>
      <c r="X1906">
        <f>IFERROR(INDEX(tbl_EmployeeSurvey[JobSatisfaction],MATCH(tbl_HRMaster[[#This Row],[EmployeeID]],tbl_EmployeeSurvey[EmployeeID],0)),"Not Found")</f>
        <v>1</v>
      </c>
      <c r="Y1906" s="5">
        <f>IFERROR(INDEX(tbl_EmployeeSurvey[WorkLifeBalance],MATCH(tbl_HRMaster[[#This Row],[EmployeeID]],tbl_EmployeeSurvey[EmployeeID],0)),"Not Found")</f>
        <v>3</v>
      </c>
      <c r="Z1906" s="5">
        <f>IFERROR(VLOOKUP(tbl_HRMaster[[#This Row],[EmployeeID]],tbl_ManagerSurvey[[EmployeeID]:[PerformanceRating]],2,FALSE),"Not Found")</f>
        <v>3</v>
      </c>
      <c r="AA1906" s="5">
        <f>IFERROR(VLOOKUP(tbl_HRMaster[[#This Row],[EmployeeID]],tbl_ManagerSurvey[[EmployeeID]:[PerformanceRating]],3,FALSE),"Not Found")</f>
        <v>3</v>
      </c>
      <c r="AB1906" s="5" t="str">
        <f>IF(tbl_HRMaster[[#This Row],[Attrition]]="Yes","Left","Active")</f>
        <v>Left</v>
      </c>
      <c r="AC1906" s="5" t="str">
        <f>_xlfn.IFS(tbl_HRMaster[[#This Row],[Age]]&lt;25,"Under 25",tbl_HRMaster[[#This Row],[Age]]&lt;35,"25-34",tbl_HRMaster[[#This Row],[Age]]&lt;45,"35-44",tbl_HRMaster[[#This Row],[Age]]&lt;55,"45-54",TRUE,"Above 54")</f>
        <v>25-34</v>
      </c>
      <c r="AD1906" s="5" t="str">
        <f>_xlfn.IFS(
tbl_HRMaster[[#This Row],[YearsAtCompany]]&lt;2,"&lt; 2 Years",
tbl_HRMaster[[#This Row],[YearsAtCompany]]&lt;5,"2-4 Years",
tbl_HRMaster[[#This Row],[YearsAtCompany]]&lt;10,"5-9 Years",
TRUE,"10+ Years"
)</f>
        <v>2-4 Years</v>
      </c>
      <c r="AE1906" s="5">
        <f>IF(tbl_HRMaster[[#This Row],[Attrition]]="Yes",1,0)</f>
        <v>1</v>
      </c>
    </row>
    <row r="1907" spans="1:31" x14ac:dyDescent="0.25">
      <c r="A1907">
        <v>34</v>
      </c>
      <c r="B1907" t="s">
        <v>21</v>
      </c>
      <c r="C1907" t="s">
        <v>36</v>
      </c>
      <c r="D1907" t="s">
        <v>30</v>
      </c>
      <c r="E1907">
        <v>28</v>
      </c>
      <c r="F1907">
        <v>3</v>
      </c>
      <c r="G1907" t="s">
        <v>38</v>
      </c>
      <c r="H1907">
        <v>136</v>
      </c>
      <c r="I1907" t="s">
        <v>34</v>
      </c>
      <c r="J1907">
        <v>1</v>
      </c>
      <c r="K1907" t="s">
        <v>40</v>
      </c>
      <c r="L1907" t="s">
        <v>27</v>
      </c>
      <c r="M1907">
        <v>56770</v>
      </c>
      <c r="N1907">
        <v>9</v>
      </c>
      <c r="O1907">
        <v>20</v>
      </c>
      <c r="P1907">
        <v>1</v>
      </c>
      <c r="Q1907">
        <v>6</v>
      </c>
      <c r="R1907">
        <v>3</v>
      </c>
      <c r="S1907">
        <v>3</v>
      </c>
      <c r="T1907">
        <v>1</v>
      </c>
      <c r="U1907">
        <v>2</v>
      </c>
      <c r="V1907">
        <f>COUNTIF(tbl_HRMaster[EmployeeID],tbl_HRMaster[[#This Row],[EmployeeID]])</f>
        <v>1</v>
      </c>
      <c r="W1907">
        <f>IFERROR(INDEX(tbl_EmployeeSurvey[EnvironmentSatisfaction],MATCH(tbl_HRMaster[[#This Row],[EmployeeID]],tbl_EmployeeSurvey[EmployeeID],0)),"Not Found")</f>
        <v>3</v>
      </c>
      <c r="X1907">
        <f>IFERROR(INDEX(tbl_EmployeeSurvey[JobSatisfaction],MATCH(tbl_HRMaster[[#This Row],[EmployeeID]],tbl_EmployeeSurvey[EmployeeID],0)),"Not Found")</f>
        <v>3</v>
      </c>
      <c r="Y1907" s="5">
        <f>IFERROR(INDEX(tbl_EmployeeSurvey[WorkLifeBalance],MATCH(tbl_HRMaster[[#This Row],[EmployeeID]],tbl_EmployeeSurvey[EmployeeID],0)),"Not Found")</f>
        <v>3</v>
      </c>
      <c r="Z1907" s="5">
        <f>IFERROR(VLOOKUP(tbl_HRMaster[[#This Row],[EmployeeID]],tbl_ManagerSurvey[[EmployeeID]:[PerformanceRating]],2,FALSE),"Not Found")</f>
        <v>3</v>
      </c>
      <c r="AA1907" s="5">
        <f>IFERROR(VLOOKUP(tbl_HRMaster[[#This Row],[EmployeeID]],tbl_ManagerSurvey[[EmployeeID]:[PerformanceRating]],3,FALSE),"Not Found")</f>
        <v>4</v>
      </c>
      <c r="AB1907" s="5" t="str">
        <f>IF(tbl_HRMaster[[#This Row],[Attrition]]="Yes","Left","Active")</f>
        <v>Active</v>
      </c>
      <c r="AC1907" s="5" t="str">
        <f>_xlfn.IFS(tbl_HRMaster[[#This Row],[Age]]&lt;25,"Under 25",tbl_HRMaster[[#This Row],[Age]]&lt;35,"25-34",tbl_HRMaster[[#This Row],[Age]]&lt;45,"35-44",tbl_HRMaster[[#This Row],[Age]]&lt;55,"45-54",TRUE,"Above 54")</f>
        <v>25-34</v>
      </c>
      <c r="AD1907" s="5" t="str">
        <f>_xlfn.IFS(
tbl_HRMaster[[#This Row],[YearsAtCompany]]&lt;2,"&lt; 2 Years",
tbl_HRMaster[[#This Row],[YearsAtCompany]]&lt;5,"2-4 Years",
tbl_HRMaster[[#This Row],[YearsAtCompany]]&lt;10,"5-9 Years",
TRUE,"10+ Years"
)</f>
        <v>2-4 Years</v>
      </c>
      <c r="AE1907" s="5">
        <f>IF(tbl_HRMaster[[#This Row],[Attrition]]="Yes",1,0)</f>
        <v>0</v>
      </c>
    </row>
    <row r="1908" spans="1:31" x14ac:dyDescent="0.25">
      <c r="A1908">
        <v>34</v>
      </c>
      <c r="B1908" t="s">
        <v>21</v>
      </c>
      <c r="C1908" t="s">
        <v>36</v>
      </c>
      <c r="D1908" t="s">
        <v>30</v>
      </c>
      <c r="E1908">
        <v>28</v>
      </c>
      <c r="F1908">
        <v>3</v>
      </c>
      <c r="G1908" t="s">
        <v>38</v>
      </c>
      <c r="H1908">
        <v>1606</v>
      </c>
      <c r="I1908" t="s">
        <v>34</v>
      </c>
      <c r="J1908">
        <v>1</v>
      </c>
      <c r="K1908" t="s">
        <v>40</v>
      </c>
      <c r="L1908" t="s">
        <v>27</v>
      </c>
      <c r="M1908">
        <v>56770</v>
      </c>
      <c r="N1908">
        <v>9</v>
      </c>
      <c r="O1908">
        <v>20</v>
      </c>
      <c r="P1908">
        <v>1</v>
      </c>
      <c r="Q1908">
        <v>6</v>
      </c>
      <c r="R1908">
        <v>3</v>
      </c>
      <c r="S1908">
        <v>3</v>
      </c>
      <c r="T1908">
        <v>1</v>
      </c>
      <c r="U1908">
        <v>2</v>
      </c>
      <c r="V1908">
        <f>COUNTIF(tbl_HRMaster[EmployeeID],tbl_HRMaster[[#This Row],[EmployeeID]])</f>
        <v>1</v>
      </c>
      <c r="W1908">
        <f>IFERROR(INDEX(tbl_EmployeeSurvey[EnvironmentSatisfaction],MATCH(tbl_HRMaster[[#This Row],[EmployeeID]],tbl_EmployeeSurvey[EmployeeID],0)),"Not Found")</f>
        <v>3</v>
      </c>
      <c r="X1908">
        <f>IFERROR(INDEX(tbl_EmployeeSurvey[JobSatisfaction],MATCH(tbl_HRMaster[[#This Row],[EmployeeID]],tbl_EmployeeSurvey[EmployeeID],0)),"Not Found")</f>
        <v>3</v>
      </c>
      <c r="Y1908" s="5">
        <f>IFERROR(INDEX(tbl_EmployeeSurvey[WorkLifeBalance],MATCH(tbl_HRMaster[[#This Row],[EmployeeID]],tbl_EmployeeSurvey[EmployeeID],0)),"Not Found")</f>
        <v>3</v>
      </c>
      <c r="Z1908" s="5">
        <f>IFERROR(VLOOKUP(tbl_HRMaster[[#This Row],[EmployeeID]],tbl_ManagerSurvey[[EmployeeID]:[PerformanceRating]],2,FALSE),"Not Found")</f>
        <v>3</v>
      </c>
      <c r="AA1908" s="5">
        <f>IFERROR(VLOOKUP(tbl_HRMaster[[#This Row],[EmployeeID]],tbl_ManagerSurvey[[EmployeeID]:[PerformanceRating]],3,FALSE),"Not Found")</f>
        <v>4</v>
      </c>
      <c r="AB1908" s="5" t="str">
        <f>IF(tbl_HRMaster[[#This Row],[Attrition]]="Yes","Left","Active")</f>
        <v>Active</v>
      </c>
      <c r="AC1908" s="5" t="str">
        <f>_xlfn.IFS(tbl_HRMaster[[#This Row],[Age]]&lt;25,"Under 25",tbl_HRMaster[[#This Row],[Age]]&lt;35,"25-34",tbl_HRMaster[[#This Row],[Age]]&lt;45,"35-44",tbl_HRMaster[[#This Row],[Age]]&lt;55,"45-54",TRUE,"Above 54")</f>
        <v>25-34</v>
      </c>
      <c r="AD1908" s="5" t="str">
        <f>_xlfn.IFS(
tbl_HRMaster[[#This Row],[YearsAtCompany]]&lt;2,"&lt; 2 Years",
tbl_HRMaster[[#This Row],[YearsAtCompany]]&lt;5,"2-4 Years",
tbl_HRMaster[[#This Row],[YearsAtCompany]]&lt;10,"5-9 Years",
TRUE,"10+ Years"
)</f>
        <v>2-4 Years</v>
      </c>
      <c r="AE1908" s="5">
        <f>IF(tbl_HRMaster[[#This Row],[Attrition]]="Yes",1,0)</f>
        <v>0</v>
      </c>
    </row>
    <row r="1909" spans="1:31" x14ac:dyDescent="0.25">
      <c r="A1909">
        <v>34</v>
      </c>
      <c r="B1909" t="s">
        <v>21</v>
      </c>
      <c r="C1909" t="s">
        <v>36</v>
      </c>
      <c r="D1909" t="s">
        <v>30</v>
      </c>
      <c r="E1909">
        <v>28</v>
      </c>
      <c r="F1909">
        <v>3</v>
      </c>
      <c r="G1909" t="s">
        <v>38</v>
      </c>
      <c r="H1909">
        <v>3076</v>
      </c>
      <c r="I1909" t="s">
        <v>34</v>
      </c>
      <c r="J1909">
        <v>1</v>
      </c>
      <c r="K1909" t="s">
        <v>40</v>
      </c>
      <c r="L1909" t="s">
        <v>27</v>
      </c>
      <c r="M1909">
        <v>56770</v>
      </c>
      <c r="N1909">
        <v>9</v>
      </c>
      <c r="O1909">
        <v>20</v>
      </c>
      <c r="P1909">
        <v>1</v>
      </c>
      <c r="Q1909">
        <v>6</v>
      </c>
      <c r="R1909">
        <v>3</v>
      </c>
      <c r="S1909">
        <v>3</v>
      </c>
      <c r="T1909">
        <v>1</v>
      </c>
      <c r="U1909">
        <v>2</v>
      </c>
      <c r="V1909">
        <f>COUNTIF(tbl_HRMaster[EmployeeID],tbl_HRMaster[[#This Row],[EmployeeID]])</f>
        <v>1</v>
      </c>
      <c r="W1909">
        <f>IFERROR(INDEX(tbl_EmployeeSurvey[EnvironmentSatisfaction],MATCH(tbl_HRMaster[[#This Row],[EmployeeID]],tbl_EmployeeSurvey[EmployeeID],0)),"Not Found")</f>
        <v>3</v>
      </c>
      <c r="X1909">
        <f>IFERROR(INDEX(tbl_EmployeeSurvey[JobSatisfaction],MATCH(tbl_HRMaster[[#This Row],[EmployeeID]],tbl_EmployeeSurvey[EmployeeID],0)),"Not Found")</f>
        <v>3</v>
      </c>
      <c r="Y1909" s="5">
        <f>IFERROR(INDEX(tbl_EmployeeSurvey[WorkLifeBalance],MATCH(tbl_HRMaster[[#This Row],[EmployeeID]],tbl_EmployeeSurvey[EmployeeID],0)),"Not Found")</f>
        <v>3</v>
      </c>
      <c r="Z1909" s="5">
        <f>IFERROR(VLOOKUP(tbl_HRMaster[[#This Row],[EmployeeID]],tbl_ManagerSurvey[[EmployeeID]:[PerformanceRating]],2,FALSE),"Not Found")</f>
        <v>3</v>
      </c>
      <c r="AA1909" s="5">
        <f>IFERROR(VLOOKUP(tbl_HRMaster[[#This Row],[EmployeeID]],tbl_ManagerSurvey[[EmployeeID]:[PerformanceRating]],3,FALSE),"Not Found")</f>
        <v>4</v>
      </c>
      <c r="AB1909" s="5" t="str">
        <f>IF(tbl_HRMaster[[#This Row],[Attrition]]="Yes","Left","Active")</f>
        <v>Active</v>
      </c>
      <c r="AC1909" s="5" t="str">
        <f>_xlfn.IFS(tbl_HRMaster[[#This Row],[Age]]&lt;25,"Under 25",tbl_HRMaster[[#This Row],[Age]]&lt;35,"25-34",tbl_HRMaster[[#This Row],[Age]]&lt;45,"35-44",tbl_HRMaster[[#This Row],[Age]]&lt;55,"45-54",TRUE,"Above 54")</f>
        <v>25-34</v>
      </c>
      <c r="AD1909" s="5" t="str">
        <f>_xlfn.IFS(
tbl_HRMaster[[#This Row],[YearsAtCompany]]&lt;2,"&lt; 2 Years",
tbl_HRMaster[[#This Row],[YearsAtCompany]]&lt;5,"2-4 Years",
tbl_HRMaster[[#This Row],[YearsAtCompany]]&lt;10,"5-9 Years",
TRUE,"10+ Years"
)</f>
        <v>2-4 Years</v>
      </c>
      <c r="AE1909" s="5">
        <f>IF(tbl_HRMaster[[#This Row],[Attrition]]="Yes",1,0)</f>
        <v>0</v>
      </c>
    </row>
    <row r="1910" spans="1:31" x14ac:dyDescent="0.25">
      <c r="A1910">
        <v>29</v>
      </c>
      <c r="B1910" t="s">
        <v>21</v>
      </c>
      <c r="C1910" t="s">
        <v>22</v>
      </c>
      <c r="D1910" t="s">
        <v>30</v>
      </c>
      <c r="E1910">
        <v>1</v>
      </c>
      <c r="F1910">
        <v>3</v>
      </c>
      <c r="G1910" t="s">
        <v>24</v>
      </c>
      <c r="H1910">
        <v>114</v>
      </c>
      <c r="I1910" t="s">
        <v>25</v>
      </c>
      <c r="J1910">
        <v>2</v>
      </c>
      <c r="K1910" t="s">
        <v>39</v>
      </c>
      <c r="L1910" t="s">
        <v>32</v>
      </c>
      <c r="M1910">
        <v>66670</v>
      </c>
      <c r="N1910">
        <v>9</v>
      </c>
      <c r="O1910">
        <v>12</v>
      </c>
      <c r="P1910">
        <v>1</v>
      </c>
      <c r="Q1910">
        <v>6</v>
      </c>
      <c r="R1910">
        <v>6</v>
      </c>
      <c r="S1910">
        <v>3</v>
      </c>
      <c r="T1910">
        <v>1</v>
      </c>
      <c r="U1910">
        <v>2</v>
      </c>
      <c r="V1910">
        <f>COUNTIF(tbl_HRMaster[EmployeeID],tbl_HRMaster[[#This Row],[EmployeeID]])</f>
        <v>1</v>
      </c>
      <c r="W1910">
        <f>IFERROR(INDEX(tbl_EmployeeSurvey[EnvironmentSatisfaction],MATCH(tbl_HRMaster[[#This Row],[EmployeeID]],tbl_EmployeeSurvey[EmployeeID],0)),"Not Found")</f>
        <v>4</v>
      </c>
      <c r="X1910">
        <f>IFERROR(INDEX(tbl_EmployeeSurvey[JobSatisfaction],MATCH(tbl_HRMaster[[#This Row],[EmployeeID]],tbl_EmployeeSurvey[EmployeeID],0)),"Not Found")</f>
        <v>4</v>
      </c>
      <c r="Y1910" s="5">
        <f>IFERROR(INDEX(tbl_EmployeeSurvey[WorkLifeBalance],MATCH(tbl_HRMaster[[#This Row],[EmployeeID]],tbl_EmployeeSurvey[EmployeeID],0)),"Not Found")</f>
        <v>3</v>
      </c>
      <c r="Z1910" s="5">
        <f>IFERROR(VLOOKUP(tbl_HRMaster[[#This Row],[EmployeeID]],tbl_ManagerSurvey[[EmployeeID]:[PerformanceRating]],2,FALSE),"Not Found")</f>
        <v>4</v>
      </c>
      <c r="AA1910" s="5">
        <f>IFERROR(VLOOKUP(tbl_HRMaster[[#This Row],[EmployeeID]],tbl_ManagerSurvey[[EmployeeID]:[PerformanceRating]],3,FALSE),"Not Found")</f>
        <v>3</v>
      </c>
      <c r="AB1910" s="5" t="str">
        <f>IF(tbl_HRMaster[[#This Row],[Attrition]]="Yes","Left","Active")</f>
        <v>Active</v>
      </c>
      <c r="AC1910" s="5" t="str">
        <f>_xlfn.IFS(tbl_HRMaster[[#This Row],[Age]]&lt;25,"Under 25",tbl_HRMaster[[#This Row],[Age]]&lt;35,"25-34",tbl_HRMaster[[#This Row],[Age]]&lt;45,"35-44",tbl_HRMaster[[#This Row],[Age]]&lt;55,"45-54",TRUE,"Above 54")</f>
        <v>25-34</v>
      </c>
      <c r="AD1910" s="5" t="str">
        <f>_xlfn.IFS(
tbl_HRMaster[[#This Row],[YearsAtCompany]]&lt;2,"&lt; 2 Years",
tbl_HRMaster[[#This Row],[YearsAtCompany]]&lt;5,"2-4 Years",
tbl_HRMaster[[#This Row],[YearsAtCompany]]&lt;10,"5-9 Years",
TRUE,"10+ Years"
)</f>
        <v>2-4 Years</v>
      </c>
      <c r="AE1910" s="5">
        <f>IF(tbl_HRMaster[[#This Row],[Attrition]]="Yes",1,0)</f>
        <v>0</v>
      </c>
    </row>
    <row r="1911" spans="1:31" x14ac:dyDescent="0.25">
      <c r="A1911">
        <v>29</v>
      </c>
      <c r="B1911" t="s">
        <v>21</v>
      </c>
      <c r="C1911" t="s">
        <v>22</v>
      </c>
      <c r="D1911" t="s">
        <v>30</v>
      </c>
      <c r="E1911">
        <v>1</v>
      </c>
      <c r="F1911">
        <v>3</v>
      </c>
      <c r="G1911" t="s">
        <v>24</v>
      </c>
      <c r="H1911">
        <v>1584</v>
      </c>
      <c r="I1911" t="s">
        <v>25</v>
      </c>
      <c r="J1911">
        <v>2</v>
      </c>
      <c r="K1911" t="s">
        <v>39</v>
      </c>
      <c r="L1911" t="s">
        <v>32</v>
      </c>
      <c r="M1911">
        <v>66670</v>
      </c>
      <c r="N1911">
        <v>9</v>
      </c>
      <c r="O1911">
        <v>12</v>
      </c>
      <c r="P1911">
        <v>1</v>
      </c>
      <c r="Q1911">
        <v>6</v>
      </c>
      <c r="R1911">
        <v>6</v>
      </c>
      <c r="S1911">
        <v>3</v>
      </c>
      <c r="T1911">
        <v>1</v>
      </c>
      <c r="U1911">
        <v>2</v>
      </c>
      <c r="V1911">
        <f>COUNTIF(tbl_HRMaster[EmployeeID],tbl_HRMaster[[#This Row],[EmployeeID]])</f>
        <v>1</v>
      </c>
      <c r="W1911">
        <f>IFERROR(INDEX(tbl_EmployeeSurvey[EnvironmentSatisfaction],MATCH(tbl_HRMaster[[#This Row],[EmployeeID]],tbl_EmployeeSurvey[EmployeeID],0)),"Not Found")</f>
        <v>4</v>
      </c>
      <c r="X1911">
        <f>IFERROR(INDEX(tbl_EmployeeSurvey[JobSatisfaction],MATCH(tbl_HRMaster[[#This Row],[EmployeeID]],tbl_EmployeeSurvey[EmployeeID],0)),"Not Found")</f>
        <v>4</v>
      </c>
      <c r="Y1911" s="5">
        <f>IFERROR(INDEX(tbl_EmployeeSurvey[WorkLifeBalance],MATCH(tbl_HRMaster[[#This Row],[EmployeeID]],tbl_EmployeeSurvey[EmployeeID],0)),"Not Found")</f>
        <v>3</v>
      </c>
      <c r="Z1911" s="5">
        <f>IFERROR(VLOOKUP(tbl_HRMaster[[#This Row],[EmployeeID]],tbl_ManagerSurvey[[EmployeeID]:[PerformanceRating]],2,FALSE),"Not Found")</f>
        <v>4</v>
      </c>
      <c r="AA1911" s="5">
        <f>IFERROR(VLOOKUP(tbl_HRMaster[[#This Row],[EmployeeID]],tbl_ManagerSurvey[[EmployeeID]:[PerformanceRating]],3,FALSE),"Not Found")</f>
        <v>3</v>
      </c>
      <c r="AB1911" s="5" t="str">
        <f>IF(tbl_HRMaster[[#This Row],[Attrition]]="Yes","Left","Active")</f>
        <v>Active</v>
      </c>
      <c r="AC1911" s="5" t="str">
        <f>_xlfn.IFS(tbl_HRMaster[[#This Row],[Age]]&lt;25,"Under 25",tbl_HRMaster[[#This Row],[Age]]&lt;35,"25-34",tbl_HRMaster[[#This Row],[Age]]&lt;45,"35-44",tbl_HRMaster[[#This Row],[Age]]&lt;55,"45-54",TRUE,"Above 54")</f>
        <v>25-34</v>
      </c>
      <c r="AD1911" s="5" t="str">
        <f>_xlfn.IFS(
tbl_HRMaster[[#This Row],[YearsAtCompany]]&lt;2,"&lt; 2 Years",
tbl_HRMaster[[#This Row],[YearsAtCompany]]&lt;5,"2-4 Years",
tbl_HRMaster[[#This Row],[YearsAtCompany]]&lt;10,"5-9 Years",
TRUE,"10+ Years"
)</f>
        <v>2-4 Years</v>
      </c>
      <c r="AE1911" s="5">
        <f>IF(tbl_HRMaster[[#This Row],[Attrition]]="Yes",1,0)</f>
        <v>0</v>
      </c>
    </row>
    <row r="1912" spans="1:31" x14ac:dyDescent="0.25">
      <c r="A1912">
        <v>29</v>
      </c>
      <c r="B1912" t="s">
        <v>21</v>
      </c>
      <c r="C1912" t="s">
        <v>22</v>
      </c>
      <c r="D1912" t="s">
        <v>30</v>
      </c>
      <c r="E1912">
        <v>1</v>
      </c>
      <c r="F1912">
        <v>3</v>
      </c>
      <c r="G1912" t="s">
        <v>24</v>
      </c>
      <c r="H1912">
        <v>3054</v>
      </c>
      <c r="I1912" t="s">
        <v>25</v>
      </c>
      <c r="J1912">
        <v>2</v>
      </c>
      <c r="K1912" t="s">
        <v>39</v>
      </c>
      <c r="L1912" t="s">
        <v>32</v>
      </c>
      <c r="M1912">
        <v>66670</v>
      </c>
      <c r="N1912">
        <v>9</v>
      </c>
      <c r="O1912">
        <v>12</v>
      </c>
      <c r="P1912">
        <v>1</v>
      </c>
      <c r="Q1912">
        <v>6</v>
      </c>
      <c r="R1912">
        <v>6</v>
      </c>
      <c r="S1912">
        <v>3</v>
      </c>
      <c r="T1912">
        <v>1</v>
      </c>
      <c r="U1912">
        <v>2</v>
      </c>
      <c r="V1912">
        <f>COUNTIF(tbl_HRMaster[EmployeeID],tbl_HRMaster[[#This Row],[EmployeeID]])</f>
        <v>1</v>
      </c>
      <c r="W1912">
        <f>IFERROR(INDEX(tbl_EmployeeSurvey[EnvironmentSatisfaction],MATCH(tbl_HRMaster[[#This Row],[EmployeeID]],tbl_EmployeeSurvey[EmployeeID],0)),"Not Found")</f>
        <v>4</v>
      </c>
      <c r="X1912">
        <f>IFERROR(INDEX(tbl_EmployeeSurvey[JobSatisfaction],MATCH(tbl_HRMaster[[#This Row],[EmployeeID]],tbl_EmployeeSurvey[EmployeeID],0)),"Not Found")</f>
        <v>4</v>
      </c>
      <c r="Y1912" s="5">
        <f>IFERROR(INDEX(tbl_EmployeeSurvey[WorkLifeBalance],MATCH(tbl_HRMaster[[#This Row],[EmployeeID]],tbl_EmployeeSurvey[EmployeeID],0)),"Not Found")</f>
        <v>3</v>
      </c>
      <c r="Z1912" s="5">
        <f>IFERROR(VLOOKUP(tbl_HRMaster[[#This Row],[EmployeeID]],tbl_ManagerSurvey[[EmployeeID]:[PerformanceRating]],2,FALSE),"Not Found")</f>
        <v>4</v>
      </c>
      <c r="AA1912" s="5">
        <f>IFERROR(VLOOKUP(tbl_HRMaster[[#This Row],[EmployeeID]],tbl_ManagerSurvey[[EmployeeID]:[PerformanceRating]],3,FALSE),"Not Found")</f>
        <v>3</v>
      </c>
      <c r="AB1912" s="5" t="str">
        <f>IF(tbl_HRMaster[[#This Row],[Attrition]]="Yes","Left","Active")</f>
        <v>Active</v>
      </c>
      <c r="AC1912" s="5" t="str">
        <f>_xlfn.IFS(tbl_HRMaster[[#This Row],[Age]]&lt;25,"Under 25",tbl_HRMaster[[#This Row],[Age]]&lt;35,"25-34",tbl_HRMaster[[#This Row],[Age]]&lt;45,"35-44",tbl_HRMaster[[#This Row],[Age]]&lt;55,"45-54",TRUE,"Above 54")</f>
        <v>25-34</v>
      </c>
      <c r="AD1912" s="5" t="str">
        <f>_xlfn.IFS(
tbl_HRMaster[[#This Row],[YearsAtCompany]]&lt;2,"&lt; 2 Years",
tbl_HRMaster[[#This Row],[YearsAtCompany]]&lt;5,"2-4 Years",
tbl_HRMaster[[#This Row],[YearsAtCompany]]&lt;10,"5-9 Years",
TRUE,"10+ Years"
)</f>
        <v>2-4 Years</v>
      </c>
      <c r="AE1912" s="5">
        <f>IF(tbl_HRMaster[[#This Row],[Attrition]]="Yes",1,0)</f>
        <v>0</v>
      </c>
    </row>
    <row r="1913" spans="1:31" x14ac:dyDescent="0.25">
      <c r="A1913">
        <v>25</v>
      </c>
      <c r="B1913" t="s">
        <v>21</v>
      </c>
      <c r="C1913" t="s">
        <v>22</v>
      </c>
      <c r="D1913" t="s">
        <v>30</v>
      </c>
      <c r="E1913">
        <v>6</v>
      </c>
      <c r="F1913">
        <v>2</v>
      </c>
      <c r="G1913" t="s">
        <v>38</v>
      </c>
      <c r="H1913">
        <v>708</v>
      </c>
      <c r="I1913" t="s">
        <v>25</v>
      </c>
      <c r="J1913">
        <v>4</v>
      </c>
      <c r="K1913" t="s">
        <v>31</v>
      </c>
      <c r="L1913" t="s">
        <v>27</v>
      </c>
      <c r="M1913">
        <v>20450</v>
      </c>
      <c r="N1913">
        <v>3</v>
      </c>
      <c r="O1913">
        <v>19</v>
      </c>
      <c r="P1913">
        <v>0</v>
      </c>
      <c r="Q1913">
        <v>7</v>
      </c>
      <c r="R1913">
        <v>3</v>
      </c>
      <c r="S1913">
        <v>3</v>
      </c>
      <c r="T1913">
        <v>1</v>
      </c>
      <c r="U1913">
        <v>2</v>
      </c>
      <c r="V1913">
        <f>COUNTIF(tbl_HRMaster[EmployeeID],tbl_HRMaster[[#This Row],[EmployeeID]])</f>
        <v>1</v>
      </c>
      <c r="W1913">
        <f>IFERROR(INDEX(tbl_EmployeeSurvey[EnvironmentSatisfaction],MATCH(tbl_HRMaster[[#This Row],[EmployeeID]],tbl_EmployeeSurvey[EmployeeID],0)),"Not Found")</f>
        <v>4</v>
      </c>
      <c r="X1913">
        <f>IFERROR(INDEX(tbl_EmployeeSurvey[JobSatisfaction],MATCH(tbl_HRMaster[[#This Row],[EmployeeID]],tbl_EmployeeSurvey[EmployeeID],0)),"Not Found")</f>
        <v>4</v>
      </c>
      <c r="Y1913" s="5">
        <f>IFERROR(INDEX(tbl_EmployeeSurvey[WorkLifeBalance],MATCH(tbl_HRMaster[[#This Row],[EmployeeID]],tbl_EmployeeSurvey[EmployeeID],0)),"Not Found")</f>
        <v>2</v>
      </c>
      <c r="Z1913" s="5">
        <f>IFERROR(VLOOKUP(tbl_HRMaster[[#This Row],[EmployeeID]],tbl_ManagerSurvey[[EmployeeID]:[PerformanceRating]],2,FALSE),"Not Found")</f>
        <v>3</v>
      </c>
      <c r="AA1913" s="5">
        <f>IFERROR(VLOOKUP(tbl_HRMaster[[#This Row],[EmployeeID]],tbl_ManagerSurvey[[EmployeeID]:[PerformanceRating]],3,FALSE),"Not Found")</f>
        <v>3</v>
      </c>
      <c r="AB1913" s="5" t="str">
        <f>IF(tbl_HRMaster[[#This Row],[Attrition]]="Yes","Left","Active")</f>
        <v>Active</v>
      </c>
      <c r="AC1913" s="5" t="str">
        <f>_xlfn.IFS(tbl_HRMaster[[#This Row],[Age]]&lt;25,"Under 25",tbl_HRMaster[[#This Row],[Age]]&lt;35,"25-34",tbl_HRMaster[[#This Row],[Age]]&lt;45,"35-44",tbl_HRMaster[[#This Row],[Age]]&lt;55,"45-54",TRUE,"Above 54")</f>
        <v>25-34</v>
      </c>
      <c r="AD1913" s="5" t="str">
        <f>_xlfn.IFS(
tbl_HRMaster[[#This Row],[YearsAtCompany]]&lt;2,"&lt; 2 Years",
tbl_HRMaster[[#This Row],[YearsAtCompany]]&lt;5,"2-4 Years",
tbl_HRMaster[[#This Row],[YearsAtCompany]]&lt;10,"5-9 Years",
TRUE,"10+ Years"
)</f>
        <v>2-4 Years</v>
      </c>
      <c r="AE1913" s="5">
        <f>IF(tbl_HRMaster[[#This Row],[Attrition]]="Yes",1,0)</f>
        <v>0</v>
      </c>
    </row>
    <row r="1914" spans="1:31" x14ac:dyDescent="0.25">
      <c r="A1914">
        <v>25</v>
      </c>
      <c r="B1914" t="s">
        <v>21</v>
      </c>
      <c r="C1914" t="s">
        <v>22</v>
      </c>
      <c r="D1914" t="s">
        <v>30</v>
      </c>
      <c r="E1914">
        <v>6</v>
      </c>
      <c r="F1914">
        <v>2</v>
      </c>
      <c r="G1914" t="s">
        <v>38</v>
      </c>
      <c r="H1914">
        <v>2178</v>
      </c>
      <c r="I1914" t="s">
        <v>25</v>
      </c>
      <c r="J1914">
        <v>4</v>
      </c>
      <c r="K1914" t="s">
        <v>31</v>
      </c>
      <c r="L1914" t="s">
        <v>27</v>
      </c>
      <c r="M1914">
        <v>20450</v>
      </c>
      <c r="N1914">
        <v>3</v>
      </c>
      <c r="O1914">
        <v>19</v>
      </c>
      <c r="P1914">
        <v>0</v>
      </c>
      <c r="Q1914">
        <v>7</v>
      </c>
      <c r="R1914">
        <v>3</v>
      </c>
      <c r="S1914">
        <v>3</v>
      </c>
      <c r="T1914">
        <v>1</v>
      </c>
      <c r="U1914">
        <v>2</v>
      </c>
      <c r="V1914">
        <f>COUNTIF(tbl_HRMaster[EmployeeID],tbl_HRMaster[[#This Row],[EmployeeID]])</f>
        <v>1</v>
      </c>
      <c r="W1914">
        <f>IFERROR(INDEX(tbl_EmployeeSurvey[EnvironmentSatisfaction],MATCH(tbl_HRMaster[[#This Row],[EmployeeID]],tbl_EmployeeSurvey[EmployeeID],0)),"Not Found")</f>
        <v>4</v>
      </c>
      <c r="X1914">
        <f>IFERROR(INDEX(tbl_EmployeeSurvey[JobSatisfaction],MATCH(tbl_HRMaster[[#This Row],[EmployeeID]],tbl_EmployeeSurvey[EmployeeID],0)),"Not Found")</f>
        <v>4</v>
      </c>
      <c r="Y1914" s="5">
        <f>IFERROR(INDEX(tbl_EmployeeSurvey[WorkLifeBalance],MATCH(tbl_HRMaster[[#This Row],[EmployeeID]],tbl_EmployeeSurvey[EmployeeID],0)),"Not Found")</f>
        <v>2</v>
      </c>
      <c r="Z1914" s="5">
        <f>IFERROR(VLOOKUP(tbl_HRMaster[[#This Row],[EmployeeID]],tbl_ManagerSurvey[[EmployeeID]:[PerformanceRating]],2,FALSE),"Not Found")</f>
        <v>3</v>
      </c>
      <c r="AA1914" s="5">
        <f>IFERROR(VLOOKUP(tbl_HRMaster[[#This Row],[EmployeeID]],tbl_ManagerSurvey[[EmployeeID]:[PerformanceRating]],3,FALSE),"Not Found")</f>
        <v>3</v>
      </c>
      <c r="AB1914" s="5" t="str">
        <f>IF(tbl_HRMaster[[#This Row],[Attrition]]="Yes","Left","Active")</f>
        <v>Active</v>
      </c>
      <c r="AC1914" s="5" t="str">
        <f>_xlfn.IFS(tbl_HRMaster[[#This Row],[Age]]&lt;25,"Under 25",tbl_HRMaster[[#This Row],[Age]]&lt;35,"25-34",tbl_HRMaster[[#This Row],[Age]]&lt;45,"35-44",tbl_HRMaster[[#This Row],[Age]]&lt;55,"45-54",TRUE,"Above 54")</f>
        <v>25-34</v>
      </c>
      <c r="AD1914" s="5" t="str">
        <f>_xlfn.IFS(
tbl_HRMaster[[#This Row],[YearsAtCompany]]&lt;2,"&lt; 2 Years",
tbl_HRMaster[[#This Row],[YearsAtCompany]]&lt;5,"2-4 Years",
tbl_HRMaster[[#This Row],[YearsAtCompany]]&lt;10,"5-9 Years",
TRUE,"10+ Years"
)</f>
        <v>2-4 Years</v>
      </c>
      <c r="AE1914" s="5">
        <f>IF(tbl_HRMaster[[#This Row],[Attrition]]="Yes",1,0)</f>
        <v>0</v>
      </c>
    </row>
    <row r="1915" spans="1:31" x14ac:dyDescent="0.25">
      <c r="A1915">
        <v>25</v>
      </c>
      <c r="B1915" t="s">
        <v>21</v>
      </c>
      <c r="C1915" t="s">
        <v>22</v>
      </c>
      <c r="D1915" t="s">
        <v>30</v>
      </c>
      <c r="E1915">
        <v>6</v>
      </c>
      <c r="F1915">
        <v>2</v>
      </c>
      <c r="G1915" t="s">
        <v>38</v>
      </c>
      <c r="H1915">
        <v>3648</v>
      </c>
      <c r="I1915" t="s">
        <v>25</v>
      </c>
      <c r="J1915">
        <v>4</v>
      </c>
      <c r="K1915" t="s">
        <v>31</v>
      </c>
      <c r="L1915" t="s">
        <v>27</v>
      </c>
      <c r="M1915">
        <v>20450</v>
      </c>
      <c r="N1915">
        <v>3</v>
      </c>
      <c r="O1915">
        <v>19</v>
      </c>
      <c r="P1915">
        <v>0</v>
      </c>
      <c r="Q1915">
        <v>7</v>
      </c>
      <c r="R1915">
        <v>3</v>
      </c>
      <c r="S1915">
        <v>3</v>
      </c>
      <c r="T1915">
        <v>1</v>
      </c>
      <c r="U1915">
        <v>2</v>
      </c>
      <c r="V1915">
        <f>COUNTIF(tbl_HRMaster[EmployeeID],tbl_HRMaster[[#This Row],[EmployeeID]])</f>
        <v>1</v>
      </c>
      <c r="W1915">
        <f>IFERROR(INDEX(tbl_EmployeeSurvey[EnvironmentSatisfaction],MATCH(tbl_HRMaster[[#This Row],[EmployeeID]],tbl_EmployeeSurvey[EmployeeID],0)),"Not Found")</f>
        <v>4</v>
      </c>
      <c r="X1915">
        <f>IFERROR(INDEX(tbl_EmployeeSurvey[JobSatisfaction],MATCH(tbl_HRMaster[[#This Row],[EmployeeID]],tbl_EmployeeSurvey[EmployeeID],0)),"Not Found")</f>
        <v>4</v>
      </c>
      <c r="Y1915" s="5">
        <f>IFERROR(INDEX(tbl_EmployeeSurvey[WorkLifeBalance],MATCH(tbl_HRMaster[[#This Row],[EmployeeID]],tbl_EmployeeSurvey[EmployeeID],0)),"Not Found")</f>
        <v>2</v>
      </c>
      <c r="Z1915" s="5">
        <f>IFERROR(VLOOKUP(tbl_HRMaster[[#This Row],[EmployeeID]],tbl_ManagerSurvey[[EmployeeID]:[PerformanceRating]],2,FALSE),"Not Found")</f>
        <v>3</v>
      </c>
      <c r="AA1915" s="5">
        <f>IFERROR(VLOOKUP(tbl_HRMaster[[#This Row],[EmployeeID]],tbl_ManagerSurvey[[EmployeeID]:[PerformanceRating]],3,FALSE),"Not Found")</f>
        <v>3</v>
      </c>
      <c r="AB1915" s="5" t="str">
        <f>IF(tbl_HRMaster[[#This Row],[Attrition]]="Yes","Left","Active")</f>
        <v>Active</v>
      </c>
      <c r="AC1915" s="5" t="str">
        <f>_xlfn.IFS(tbl_HRMaster[[#This Row],[Age]]&lt;25,"Under 25",tbl_HRMaster[[#This Row],[Age]]&lt;35,"25-34",tbl_HRMaster[[#This Row],[Age]]&lt;45,"35-44",tbl_HRMaster[[#This Row],[Age]]&lt;55,"45-54",TRUE,"Above 54")</f>
        <v>25-34</v>
      </c>
      <c r="AD1915" s="5" t="str">
        <f>_xlfn.IFS(
tbl_HRMaster[[#This Row],[YearsAtCompany]]&lt;2,"&lt; 2 Years",
tbl_HRMaster[[#This Row],[YearsAtCompany]]&lt;5,"2-4 Years",
tbl_HRMaster[[#This Row],[YearsAtCompany]]&lt;10,"5-9 Years",
TRUE,"10+ Years"
)</f>
        <v>2-4 Years</v>
      </c>
      <c r="AE1915" s="5">
        <f>IF(tbl_HRMaster[[#This Row],[Attrition]]="Yes",1,0)</f>
        <v>0</v>
      </c>
    </row>
    <row r="1916" spans="1:31" x14ac:dyDescent="0.25">
      <c r="A1916">
        <v>43</v>
      </c>
      <c r="B1916" t="s">
        <v>21</v>
      </c>
      <c r="C1916" t="s">
        <v>36</v>
      </c>
      <c r="D1916" t="s">
        <v>37</v>
      </c>
      <c r="E1916">
        <v>8</v>
      </c>
      <c r="F1916">
        <v>5</v>
      </c>
      <c r="G1916" t="s">
        <v>38</v>
      </c>
      <c r="H1916">
        <v>1036</v>
      </c>
      <c r="I1916" t="s">
        <v>25</v>
      </c>
      <c r="J1916">
        <v>3</v>
      </c>
      <c r="K1916" t="s">
        <v>35</v>
      </c>
      <c r="L1916" t="s">
        <v>32</v>
      </c>
      <c r="M1916">
        <v>22580</v>
      </c>
      <c r="N1916">
        <v>4</v>
      </c>
      <c r="O1916">
        <v>18</v>
      </c>
      <c r="P1916">
        <v>0</v>
      </c>
      <c r="Q1916">
        <v>7</v>
      </c>
      <c r="R1916">
        <v>2</v>
      </c>
      <c r="S1916">
        <v>3</v>
      </c>
      <c r="T1916">
        <v>1</v>
      </c>
      <c r="U1916">
        <v>2</v>
      </c>
      <c r="V1916">
        <f>COUNTIF(tbl_HRMaster[EmployeeID],tbl_HRMaster[[#This Row],[EmployeeID]])</f>
        <v>1</v>
      </c>
      <c r="W1916">
        <f>IFERROR(INDEX(tbl_EmployeeSurvey[EnvironmentSatisfaction],MATCH(tbl_HRMaster[[#This Row],[EmployeeID]],tbl_EmployeeSurvey[EmployeeID],0)),"Not Found")</f>
        <v>1</v>
      </c>
      <c r="X1916">
        <f>IFERROR(INDEX(tbl_EmployeeSurvey[JobSatisfaction],MATCH(tbl_HRMaster[[#This Row],[EmployeeID]],tbl_EmployeeSurvey[EmployeeID],0)),"Not Found")</f>
        <v>3</v>
      </c>
      <c r="Y1916" s="5">
        <f>IFERROR(INDEX(tbl_EmployeeSurvey[WorkLifeBalance],MATCH(tbl_HRMaster[[#This Row],[EmployeeID]],tbl_EmployeeSurvey[EmployeeID],0)),"Not Found")</f>
        <v>2</v>
      </c>
      <c r="Z1916" s="5">
        <f>IFERROR(VLOOKUP(tbl_HRMaster[[#This Row],[EmployeeID]],tbl_ManagerSurvey[[EmployeeID]:[PerformanceRating]],2,FALSE),"Not Found")</f>
        <v>3</v>
      </c>
      <c r="AA1916" s="5">
        <f>IFERROR(VLOOKUP(tbl_HRMaster[[#This Row],[EmployeeID]],tbl_ManagerSurvey[[EmployeeID]:[PerformanceRating]],3,FALSE),"Not Found")</f>
        <v>3</v>
      </c>
      <c r="AB1916" s="5" t="str">
        <f>IF(tbl_HRMaster[[#This Row],[Attrition]]="Yes","Left","Active")</f>
        <v>Active</v>
      </c>
      <c r="AC1916" s="5" t="str">
        <f>_xlfn.IFS(tbl_HRMaster[[#This Row],[Age]]&lt;25,"Under 25",tbl_HRMaster[[#This Row],[Age]]&lt;35,"25-34",tbl_HRMaster[[#This Row],[Age]]&lt;45,"35-44",tbl_HRMaster[[#This Row],[Age]]&lt;55,"45-54",TRUE,"Above 54")</f>
        <v>35-44</v>
      </c>
      <c r="AD1916" s="5" t="str">
        <f>_xlfn.IFS(
tbl_HRMaster[[#This Row],[YearsAtCompany]]&lt;2,"&lt; 2 Years",
tbl_HRMaster[[#This Row],[YearsAtCompany]]&lt;5,"2-4 Years",
tbl_HRMaster[[#This Row],[YearsAtCompany]]&lt;10,"5-9 Years",
TRUE,"10+ Years"
)</f>
        <v>2-4 Years</v>
      </c>
      <c r="AE1916" s="5">
        <f>IF(tbl_HRMaster[[#This Row],[Attrition]]="Yes",1,0)</f>
        <v>0</v>
      </c>
    </row>
    <row r="1917" spans="1:31" x14ac:dyDescent="0.25">
      <c r="A1917">
        <v>43</v>
      </c>
      <c r="B1917" t="s">
        <v>21</v>
      </c>
      <c r="C1917" t="s">
        <v>36</v>
      </c>
      <c r="D1917" t="s">
        <v>37</v>
      </c>
      <c r="E1917">
        <v>8</v>
      </c>
      <c r="F1917">
        <v>5</v>
      </c>
      <c r="G1917" t="s">
        <v>38</v>
      </c>
      <c r="H1917">
        <v>2506</v>
      </c>
      <c r="I1917" t="s">
        <v>25</v>
      </c>
      <c r="J1917">
        <v>3</v>
      </c>
      <c r="K1917" t="s">
        <v>35</v>
      </c>
      <c r="L1917" t="s">
        <v>32</v>
      </c>
      <c r="M1917">
        <v>22580</v>
      </c>
      <c r="N1917">
        <v>4</v>
      </c>
      <c r="O1917">
        <v>18</v>
      </c>
      <c r="P1917">
        <v>0</v>
      </c>
      <c r="Q1917">
        <v>7</v>
      </c>
      <c r="R1917">
        <v>2</v>
      </c>
      <c r="S1917">
        <v>3</v>
      </c>
      <c r="T1917">
        <v>1</v>
      </c>
      <c r="U1917">
        <v>2</v>
      </c>
      <c r="V1917">
        <f>COUNTIF(tbl_HRMaster[EmployeeID],tbl_HRMaster[[#This Row],[EmployeeID]])</f>
        <v>1</v>
      </c>
      <c r="W1917">
        <f>IFERROR(INDEX(tbl_EmployeeSurvey[EnvironmentSatisfaction],MATCH(tbl_HRMaster[[#This Row],[EmployeeID]],tbl_EmployeeSurvey[EmployeeID],0)),"Not Found")</f>
        <v>1</v>
      </c>
      <c r="X1917">
        <f>IFERROR(INDEX(tbl_EmployeeSurvey[JobSatisfaction],MATCH(tbl_HRMaster[[#This Row],[EmployeeID]],tbl_EmployeeSurvey[EmployeeID],0)),"Not Found")</f>
        <v>3</v>
      </c>
      <c r="Y1917" s="5">
        <f>IFERROR(INDEX(tbl_EmployeeSurvey[WorkLifeBalance],MATCH(tbl_HRMaster[[#This Row],[EmployeeID]],tbl_EmployeeSurvey[EmployeeID],0)),"Not Found")</f>
        <v>2</v>
      </c>
      <c r="Z1917" s="5">
        <f>IFERROR(VLOOKUP(tbl_HRMaster[[#This Row],[EmployeeID]],tbl_ManagerSurvey[[EmployeeID]:[PerformanceRating]],2,FALSE),"Not Found")</f>
        <v>3</v>
      </c>
      <c r="AA1917" s="5">
        <f>IFERROR(VLOOKUP(tbl_HRMaster[[#This Row],[EmployeeID]],tbl_ManagerSurvey[[EmployeeID]:[PerformanceRating]],3,FALSE),"Not Found")</f>
        <v>3</v>
      </c>
      <c r="AB1917" s="5" t="str">
        <f>IF(tbl_HRMaster[[#This Row],[Attrition]]="Yes","Left","Active")</f>
        <v>Active</v>
      </c>
      <c r="AC1917" s="5" t="str">
        <f>_xlfn.IFS(tbl_HRMaster[[#This Row],[Age]]&lt;25,"Under 25",tbl_HRMaster[[#This Row],[Age]]&lt;35,"25-34",tbl_HRMaster[[#This Row],[Age]]&lt;45,"35-44",tbl_HRMaster[[#This Row],[Age]]&lt;55,"45-54",TRUE,"Above 54")</f>
        <v>35-44</v>
      </c>
      <c r="AD1917" s="5" t="str">
        <f>_xlfn.IFS(
tbl_HRMaster[[#This Row],[YearsAtCompany]]&lt;2,"&lt; 2 Years",
tbl_HRMaster[[#This Row],[YearsAtCompany]]&lt;5,"2-4 Years",
tbl_HRMaster[[#This Row],[YearsAtCompany]]&lt;10,"5-9 Years",
TRUE,"10+ Years"
)</f>
        <v>2-4 Years</v>
      </c>
      <c r="AE1917" s="5">
        <f>IF(tbl_HRMaster[[#This Row],[Attrition]]="Yes",1,0)</f>
        <v>0</v>
      </c>
    </row>
    <row r="1918" spans="1:31" x14ac:dyDescent="0.25">
      <c r="A1918">
        <v>43</v>
      </c>
      <c r="B1918" t="s">
        <v>21</v>
      </c>
      <c r="C1918" t="s">
        <v>36</v>
      </c>
      <c r="D1918" t="s">
        <v>37</v>
      </c>
      <c r="E1918">
        <v>8</v>
      </c>
      <c r="F1918">
        <v>5</v>
      </c>
      <c r="G1918" t="s">
        <v>38</v>
      </c>
      <c r="H1918">
        <v>3976</v>
      </c>
      <c r="I1918" t="s">
        <v>25</v>
      </c>
      <c r="J1918">
        <v>3</v>
      </c>
      <c r="K1918" t="s">
        <v>35</v>
      </c>
      <c r="L1918" t="s">
        <v>32</v>
      </c>
      <c r="M1918">
        <v>22580</v>
      </c>
      <c r="N1918">
        <v>4</v>
      </c>
      <c r="O1918">
        <v>18</v>
      </c>
      <c r="P1918">
        <v>0</v>
      </c>
      <c r="Q1918">
        <v>7</v>
      </c>
      <c r="R1918">
        <v>2</v>
      </c>
      <c r="S1918">
        <v>3</v>
      </c>
      <c r="T1918">
        <v>1</v>
      </c>
      <c r="U1918">
        <v>2</v>
      </c>
      <c r="V1918">
        <f>COUNTIF(tbl_HRMaster[EmployeeID],tbl_HRMaster[[#This Row],[EmployeeID]])</f>
        <v>1</v>
      </c>
      <c r="W1918">
        <f>IFERROR(INDEX(tbl_EmployeeSurvey[EnvironmentSatisfaction],MATCH(tbl_HRMaster[[#This Row],[EmployeeID]],tbl_EmployeeSurvey[EmployeeID],0)),"Not Found")</f>
        <v>1</v>
      </c>
      <c r="X1918">
        <f>IFERROR(INDEX(tbl_EmployeeSurvey[JobSatisfaction],MATCH(tbl_HRMaster[[#This Row],[EmployeeID]],tbl_EmployeeSurvey[EmployeeID],0)),"Not Found")</f>
        <v>3</v>
      </c>
      <c r="Y1918" s="5">
        <f>IFERROR(INDEX(tbl_EmployeeSurvey[WorkLifeBalance],MATCH(tbl_HRMaster[[#This Row],[EmployeeID]],tbl_EmployeeSurvey[EmployeeID],0)),"Not Found")</f>
        <v>2</v>
      </c>
      <c r="Z1918" s="5">
        <f>IFERROR(VLOOKUP(tbl_HRMaster[[#This Row],[EmployeeID]],tbl_ManagerSurvey[[EmployeeID]:[PerformanceRating]],2,FALSE),"Not Found")</f>
        <v>3</v>
      </c>
      <c r="AA1918" s="5">
        <f>IFERROR(VLOOKUP(tbl_HRMaster[[#This Row],[EmployeeID]],tbl_ManagerSurvey[[EmployeeID]:[PerformanceRating]],3,FALSE),"Not Found")</f>
        <v>3</v>
      </c>
      <c r="AB1918" s="5" t="str">
        <f>IF(tbl_HRMaster[[#This Row],[Attrition]]="Yes","Left","Active")</f>
        <v>Active</v>
      </c>
      <c r="AC1918" s="5" t="str">
        <f>_xlfn.IFS(tbl_HRMaster[[#This Row],[Age]]&lt;25,"Under 25",tbl_HRMaster[[#This Row],[Age]]&lt;35,"25-34",tbl_HRMaster[[#This Row],[Age]]&lt;45,"35-44",tbl_HRMaster[[#This Row],[Age]]&lt;55,"45-54",TRUE,"Above 54")</f>
        <v>35-44</v>
      </c>
      <c r="AD1918" s="5" t="str">
        <f>_xlfn.IFS(
tbl_HRMaster[[#This Row],[YearsAtCompany]]&lt;2,"&lt; 2 Years",
tbl_HRMaster[[#This Row],[YearsAtCompany]]&lt;5,"2-4 Years",
tbl_HRMaster[[#This Row],[YearsAtCompany]]&lt;10,"5-9 Years",
TRUE,"10+ Years"
)</f>
        <v>2-4 Years</v>
      </c>
      <c r="AE1918" s="5">
        <f>IF(tbl_HRMaster[[#This Row],[Attrition]]="Yes",1,0)</f>
        <v>0</v>
      </c>
    </row>
    <row r="1919" spans="1:31" x14ac:dyDescent="0.25">
      <c r="A1919">
        <v>33</v>
      </c>
      <c r="B1919" t="s">
        <v>21</v>
      </c>
      <c r="C1919" t="s">
        <v>22</v>
      </c>
      <c r="D1919" t="s">
        <v>23</v>
      </c>
      <c r="E1919">
        <v>9</v>
      </c>
      <c r="F1919">
        <v>1</v>
      </c>
      <c r="G1919" t="s">
        <v>33</v>
      </c>
      <c r="H1919">
        <v>1434</v>
      </c>
      <c r="I1919" t="s">
        <v>25</v>
      </c>
      <c r="J1919">
        <v>3</v>
      </c>
      <c r="K1919" t="s">
        <v>35</v>
      </c>
      <c r="L1919" t="s">
        <v>27</v>
      </c>
      <c r="M1919">
        <v>32950</v>
      </c>
      <c r="N1919">
        <v>6</v>
      </c>
      <c r="O1919">
        <v>22</v>
      </c>
      <c r="P1919">
        <v>2</v>
      </c>
      <c r="Q1919">
        <v>7</v>
      </c>
      <c r="R1919">
        <v>2</v>
      </c>
      <c r="S1919">
        <v>3</v>
      </c>
      <c r="T1919">
        <v>1</v>
      </c>
      <c r="U1919">
        <v>1</v>
      </c>
      <c r="V1919">
        <f>COUNTIF(tbl_HRMaster[EmployeeID],tbl_HRMaster[[#This Row],[EmployeeID]])</f>
        <v>1</v>
      </c>
      <c r="W1919">
        <f>IFERROR(INDEX(tbl_EmployeeSurvey[EnvironmentSatisfaction],MATCH(tbl_HRMaster[[#This Row],[EmployeeID]],tbl_EmployeeSurvey[EmployeeID],0)),"Not Found")</f>
        <v>3</v>
      </c>
      <c r="X1919">
        <f>IFERROR(INDEX(tbl_EmployeeSurvey[JobSatisfaction],MATCH(tbl_HRMaster[[#This Row],[EmployeeID]],tbl_EmployeeSurvey[EmployeeID],0)),"Not Found")</f>
        <v>2</v>
      </c>
      <c r="Y1919" s="5">
        <f>IFERROR(INDEX(tbl_EmployeeSurvey[WorkLifeBalance],MATCH(tbl_HRMaster[[#This Row],[EmployeeID]],tbl_EmployeeSurvey[EmployeeID],0)),"Not Found")</f>
        <v>3</v>
      </c>
      <c r="Z1919" s="5">
        <f>IFERROR(VLOOKUP(tbl_HRMaster[[#This Row],[EmployeeID]],tbl_ManagerSurvey[[EmployeeID]:[PerformanceRating]],2,FALSE),"Not Found")</f>
        <v>3</v>
      </c>
      <c r="AA1919" s="5">
        <f>IFERROR(VLOOKUP(tbl_HRMaster[[#This Row],[EmployeeID]],tbl_ManagerSurvey[[EmployeeID]:[PerformanceRating]],3,FALSE),"Not Found")</f>
        <v>4</v>
      </c>
      <c r="AB1919" s="5" t="str">
        <f>IF(tbl_HRMaster[[#This Row],[Attrition]]="Yes","Left","Active")</f>
        <v>Active</v>
      </c>
      <c r="AC1919" s="5" t="str">
        <f>_xlfn.IFS(tbl_HRMaster[[#This Row],[Age]]&lt;25,"Under 25",tbl_HRMaster[[#This Row],[Age]]&lt;35,"25-34",tbl_HRMaster[[#This Row],[Age]]&lt;45,"35-44",tbl_HRMaster[[#This Row],[Age]]&lt;55,"45-54",TRUE,"Above 54")</f>
        <v>25-34</v>
      </c>
      <c r="AD1919" s="5" t="str">
        <f>_xlfn.IFS(
tbl_HRMaster[[#This Row],[YearsAtCompany]]&lt;2,"&lt; 2 Years",
tbl_HRMaster[[#This Row],[YearsAtCompany]]&lt;5,"2-4 Years",
tbl_HRMaster[[#This Row],[YearsAtCompany]]&lt;10,"5-9 Years",
TRUE,"10+ Years"
)</f>
        <v>2-4 Years</v>
      </c>
      <c r="AE1919" s="5">
        <f>IF(tbl_HRMaster[[#This Row],[Attrition]]="Yes",1,0)</f>
        <v>0</v>
      </c>
    </row>
    <row r="1920" spans="1:31" x14ac:dyDescent="0.25">
      <c r="A1920">
        <v>33</v>
      </c>
      <c r="B1920" t="s">
        <v>21</v>
      </c>
      <c r="C1920" t="s">
        <v>22</v>
      </c>
      <c r="D1920" t="s">
        <v>23</v>
      </c>
      <c r="E1920">
        <v>9</v>
      </c>
      <c r="F1920">
        <v>1</v>
      </c>
      <c r="G1920" t="s">
        <v>33</v>
      </c>
      <c r="H1920">
        <v>2904</v>
      </c>
      <c r="I1920" t="s">
        <v>25</v>
      </c>
      <c r="J1920">
        <v>3</v>
      </c>
      <c r="K1920" t="s">
        <v>35</v>
      </c>
      <c r="L1920" t="s">
        <v>27</v>
      </c>
      <c r="M1920">
        <v>32950</v>
      </c>
      <c r="N1920">
        <v>6</v>
      </c>
      <c r="O1920">
        <v>22</v>
      </c>
      <c r="P1920">
        <v>2</v>
      </c>
      <c r="Q1920">
        <v>7</v>
      </c>
      <c r="R1920">
        <v>2</v>
      </c>
      <c r="S1920">
        <v>3</v>
      </c>
      <c r="T1920">
        <v>1</v>
      </c>
      <c r="U1920">
        <v>1</v>
      </c>
      <c r="V1920">
        <f>COUNTIF(tbl_HRMaster[EmployeeID],tbl_HRMaster[[#This Row],[EmployeeID]])</f>
        <v>1</v>
      </c>
      <c r="W1920">
        <f>IFERROR(INDEX(tbl_EmployeeSurvey[EnvironmentSatisfaction],MATCH(tbl_HRMaster[[#This Row],[EmployeeID]],tbl_EmployeeSurvey[EmployeeID],0)),"Not Found")</f>
        <v>3</v>
      </c>
      <c r="X1920">
        <f>IFERROR(INDEX(tbl_EmployeeSurvey[JobSatisfaction],MATCH(tbl_HRMaster[[#This Row],[EmployeeID]],tbl_EmployeeSurvey[EmployeeID],0)),"Not Found")</f>
        <v>2</v>
      </c>
      <c r="Y1920" s="5">
        <f>IFERROR(INDEX(tbl_EmployeeSurvey[WorkLifeBalance],MATCH(tbl_HRMaster[[#This Row],[EmployeeID]],tbl_EmployeeSurvey[EmployeeID],0)),"Not Found")</f>
        <v>3</v>
      </c>
      <c r="Z1920" s="5">
        <f>IFERROR(VLOOKUP(tbl_HRMaster[[#This Row],[EmployeeID]],tbl_ManagerSurvey[[EmployeeID]:[PerformanceRating]],2,FALSE),"Not Found")</f>
        <v>3</v>
      </c>
      <c r="AA1920" s="5">
        <f>IFERROR(VLOOKUP(tbl_HRMaster[[#This Row],[EmployeeID]],tbl_ManagerSurvey[[EmployeeID]:[PerformanceRating]],3,FALSE),"Not Found")</f>
        <v>4</v>
      </c>
      <c r="AB1920" s="5" t="str">
        <f>IF(tbl_HRMaster[[#This Row],[Attrition]]="Yes","Left","Active")</f>
        <v>Active</v>
      </c>
      <c r="AC1920" s="5" t="str">
        <f>_xlfn.IFS(tbl_HRMaster[[#This Row],[Age]]&lt;25,"Under 25",tbl_HRMaster[[#This Row],[Age]]&lt;35,"25-34",tbl_HRMaster[[#This Row],[Age]]&lt;45,"35-44",tbl_HRMaster[[#This Row],[Age]]&lt;55,"45-54",TRUE,"Above 54")</f>
        <v>25-34</v>
      </c>
      <c r="AD1920" s="5" t="str">
        <f>_xlfn.IFS(
tbl_HRMaster[[#This Row],[YearsAtCompany]]&lt;2,"&lt; 2 Years",
tbl_HRMaster[[#This Row],[YearsAtCompany]]&lt;5,"2-4 Years",
tbl_HRMaster[[#This Row],[YearsAtCompany]]&lt;10,"5-9 Years",
TRUE,"10+ Years"
)</f>
        <v>2-4 Years</v>
      </c>
      <c r="AE1920" s="5">
        <f>IF(tbl_HRMaster[[#This Row],[Attrition]]="Yes",1,0)</f>
        <v>0</v>
      </c>
    </row>
    <row r="1921" spans="1:31" x14ac:dyDescent="0.25">
      <c r="A1921">
        <v>33</v>
      </c>
      <c r="B1921" t="s">
        <v>21</v>
      </c>
      <c r="C1921" t="s">
        <v>22</v>
      </c>
      <c r="D1921" t="s">
        <v>23</v>
      </c>
      <c r="E1921">
        <v>9</v>
      </c>
      <c r="F1921">
        <v>1</v>
      </c>
      <c r="G1921" t="s">
        <v>33</v>
      </c>
      <c r="H1921">
        <v>4374</v>
      </c>
      <c r="I1921" t="s">
        <v>25</v>
      </c>
      <c r="J1921">
        <v>3</v>
      </c>
      <c r="K1921" t="s">
        <v>35</v>
      </c>
      <c r="L1921" t="s">
        <v>27</v>
      </c>
      <c r="M1921">
        <v>32950</v>
      </c>
      <c r="N1921">
        <v>6</v>
      </c>
      <c r="O1921">
        <v>22</v>
      </c>
      <c r="P1921">
        <v>2</v>
      </c>
      <c r="Q1921">
        <v>7</v>
      </c>
      <c r="R1921">
        <v>2</v>
      </c>
      <c r="S1921">
        <v>3</v>
      </c>
      <c r="T1921">
        <v>1</v>
      </c>
      <c r="U1921">
        <v>1</v>
      </c>
      <c r="V1921">
        <f>COUNTIF(tbl_HRMaster[EmployeeID],tbl_HRMaster[[#This Row],[EmployeeID]])</f>
        <v>1</v>
      </c>
      <c r="W1921">
        <f>IFERROR(INDEX(tbl_EmployeeSurvey[EnvironmentSatisfaction],MATCH(tbl_HRMaster[[#This Row],[EmployeeID]],tbl_EmployeeSurvey[EmployeeID],0)),"Not Found")</f>
        <v>3</v>
      </c>
      <c r="X1921">
        <f>IFERROR(INDEX(tbl_EmployeeSurvey[JobSatisfaction],MATCH(tbl_HRMaster[[#This Row],[EmployeeID]],tbl_EmployeeSurvey[EmployeeID],0)),"Not Found")</f>
        <v>2</v>
      </c>
      <c r="Y1921" s="5">
        <f>IFERROR(INDEX(tbl_EmployeeSurvey[WorkLifeBalance],MATCH(tbl_HRMaster[[#This Row],[EmployeeID]],tbl_EmployeeSurvey[EmployeeID],0)),"Not Found")</f>
        <v>3</v>
      </c>
      <c r="Z1921" s="5">
        <f>IFERROR(VLOOKUP(tbl_HRMaster[[#This Row],[EmployeeID]],tbl_ManagerSurvey[[EmployeeID]:[PerformanceRating]],2,FALSE),"Not Found")</f>
        <v>3</v>
      </c>
      <c r="AA1921" s="5">
        <f>IFERROR(VLOOKUP(tbl_HRMaster[[#This Row],[EmployeeID]],tbl_ManagerSurvey[[EmployeeID]:[PerformanceRating]],3,FALSE),"Not Found")</f>
        <v>4</v>
      </c>
      <c r="AB1921" s="5" t="str">
        <f>IF(tbl_HRMaster[[#This Row],[Attrition]]="Yes","Left","Active")</f>
        <v>Active</v>
      </c>
      <c r="AC1921" s="5" t="str">
        <f>_xlfn.IFS(tbl_HRMaster[[#This Row],[Age]]&lt;25,"Under 25",tbl_HRMaster[[#This Row],[Age]]&lt;35,"25-34",tbl_HRMaster[[#This Row],[Age]]&lt;45,"35-44",tbl_HRMaster[[#This Row],[Age]]&lt;55,"45-54",TRUE,"Above 54")</f>
        <v>25-34</v>
      </c>
      <c r="AD1921" s="5" t="str">
        <f>_xlfn.IFS(
tbl_HRMaster[[#This Row],[YearsAtCompany]]&lt;2,"&lt; 2 Years",
tbl_HRMaster[[#This Row],[YearsAtCompany]]&lt;5,"2-4 Years",
tbl_HRMaster[[#This Row],[YearsAtCompany]]&lt;10,"5-9 Years",
TRUE,"10+ Years"
)</f>
        <v>2-4 Years</v>
      </c>
      <c r="AE1921" s="5">
        <f>IF(tbl_HRMaster[[#This Row],[Attrition]]="Yes",1,0)</f>
        <v>0</v>
      </c>
    </row>
    <row r="1922" spans="1:31" x14ac:dyDescent="0.25">
      <c r="A1922">
        <v>36</v>
      </c>
      <c r="B1922" t="s">
        <v>21</v>
      </c>
      <c r="C1922" t="s">
        <v>22</v>
      </c>
      <c r="D1922" t="s">
        <v>30</v>
      </c>
      <c r="E1922">
        <v>18</v>
      </c>
      <c r="F1922">
        <v>1</v>
      </c>
      <c r="G1922" t="s">
        <v>38</v>
      </c>
      <c r="H1922">
        <v>888</v>
      </c>
      <c r="I1922" t="s">
        <v>34</v>
      </c>
      <c r="J1922">
        <v>2</v>
      </c>
      <c r="K1922" t="s">
        <v>42</v>
      </c>
      <c r="L1922" t="s">
        <v>27</v>
      </c>
      <c r="M1922">
        <v>67250</v>
      </c>
      <c r="N1922">
        <v>9</v>
      </c>
      <c r="O1922">
        <v>17</v>
      </c>
      <c r="P1922">
        <v>1</v>
      </c>
      <c r="Q1922">
        <v>7</v>
      </c>
      <c r="R1922">
        <v>3</v>
      </c>
      <c r="S1922">
        <v>3</v>
      </c>
      <c r="T1922">
        <v>1</v>
      </c>
      <c r="U1922">
        <v>1</v>
      </c>
      <c r="V1922">
        <f>COUNTIF(tbl_HRMaster[EmployeeID],tbl_HRMaster[[#This Row],[EmployeeID]])</f>
        <v>1</v>
      </c>
      <c r="W1922">
        <f>IFERROR(INDEX(tbl_EmployeeSurvey[EnvironmentSatisfaction],MATCH(tbl_HRMaster[[#This Row],[EmployeeID]],tbl_EmployeeSurvey[EmployeeID],0)),"Not Found")</f>
        <v>3</v>
      </c>
      <c r="X1922">
        <f>IFERROR(INDEX(tbl_EmployeeSurvey[JobSatisfaction],MATCH(tbl_HRMaster[[#This Row],[EmployeeID]],tbl_EmployeeSurvey[EmployeeID],0)),"Not Found")</f>
        <v>3</v>
      </c>
      <c r="Y1922" s="5">
        <f>IFERROR(INDEX(tbl_EmployeeSurvey[WorkLifeBalance],MATCH(tbl_HRMaster[[#This Row],[EmployeeID]],tbl_EmployeeSurvey[EmployeeID],0)),"Not Found")</f>
        <v>3</v>
      </c>
      <c r="Z1922" s="5">
        <f>IFERROR(VLOOKUP(tbl_HRMaster[[#This Row],[EmployeeID]],tbl_ManagerSurvey[[EmployeeID]:[PerformanceRating]],2,FALSE),"Not Found")</f>
        <v>3</v>
      </c>
      <c r="AA1922" s="5">
        <f>IFERROR(VLOOKUP(tbl_HRMaster[[#This Row],[EmployeeID]],tbl_ManagerSurvey[[EmployeeID]:[PerformanceRating]],3,FALSE),"Not Found")</f>
        <v>3</v>
      </c>
      <c r="AB1922" s="5" t="str">
        <f>IF(tbl_HRMaster[[#This Row],[Attrition]]="Yes","Left","Active")</f>
        <v>Active</v>
      </c>
      <c r="AC1922" s="5" t="str">
        <f>_xlfn.IFS(tbl_HRMaster[[#This Row],[Age]]&lt;25,"Under 25",tbl_HRMaster[[#This Row],[Age]]&lt;35,"25-34",tbl_HRMaster[[#This Row],[Age]]&lt;45,"35-44",tbl_HRMaster[[#This Row],[Age]]&lt;55,"45-54",TRUE,"Above 54")</f>
        <v>35-44</v>
      </c>
      <c r="AD1922" s="5" t="str">
        <f>_xlfn.IFS(
tbl_HRMaster[[#This Row],[YearsAtCompany]]&lt;2,"&lt; 2 Years",
tbl_HRMaster[[#This Row],[YearsAtCompany]]&lt;5,"2-4 Years",
tbl_HRMaster[[#This Row],[YearsAtCompany]]&lt;10,"5-9 Years",
TRUE,"10+ Years"
)</f>
        <v>2-4 Years</v>
      </c>
      <c r="AE1922" s="5">
        <f>IF(tbl_HRMaster[[#This Row],[Attrition]]="Yes",1,0)</f>
        <v>0</v>
      </c>
    </row>
    <row r="1923" spans="1:31" x14ac:dyDescent="0.25">
      <c r="A1923">
        <v>36</v>
      </c>
      <c r="B1923" t="s">
        <v>21</v>
      </c>
      <c r="C1923" t="s">
        <v>22</v>
      </c>
      <c r="D1923" t="s">
        <v>30</v>
      </c>
      <c r="E1923">
        <v>18</v>
      </c>
      <c r="F1923">
        <v>1</v>
      </c>
      <c r="G1923" t="s">
        <v>38</v>
      </c>
      <c r="H1923">
        <v>2358</v>
      </c>
      <c r="I1923" t="s">
        <v>34</v>
      </c>
      <c r="J1923">
        <v>2</v>
      </c>
      <c r="K1923" t="s">
        <v>42</v>
      </c>
      <c r="L1923" t="s">
        <v>27</v>
      </c>
      <c r="M1923">
        <v>67250</v>
      </c>
      <c r="N1923">
        <v>9</v>
      </c>
      <c r="O1923">
        <v>17</v>
      </c>
      <c r="P1923">
        <v>1</v>
      </c>
      <c r="Q1923">
        <v>7</v>
      </c>
      <c r="R1923">
        <v>3</v>
      </c>
      <c r="S1923">
        <v>3</v>
      </c>
      <c r="T1923">
        <v>1</v>
      </c>
      <c r="U1923">
        <v>1</v>
      </c>
      <c r="V1923">
        <f>COUNTIF(tbl_HRMaster[EmployeeID],tbl_HRMaster[[#This Row],[EmployeeID]])</f>
        <v>1</v>
      </c>
      <c r="W1923">
        <f>IFERROR(INDEX(tbl_EmployeeSurvey[EnvironmentSatisfaction],MATCH(tbl_HRMaster[[#This Row],[EmployeeID]],tbl_EmployeeSurvey[EmployeeID],0)),"Not Found")</f>
        <v>3</v>
      </c>
      <c r="X1923">
        <f>IFERROR(INDEX(tbl_EmployeeSurvey[JobSatisfaction],MATCH(tbl_HRMaster[[#This Row],[EmployeeID]],tbl_EmployeeSurvey[EmployeeID],0)),"Not Found")</f>
        <v>3</v>
      </c>
      <c r="Y1923" s="5">
        <f>IFERROR(INDEX(tbl_EmployeeSurvey[WorkLifeBalance],MATCH(tbl_HRMaster[[#This Row],[EmployeeID]],tbl_EmployeeSurvey[EmployeeID],0)),"Not Found")</f>
        <v>3</v>
      </c>
      <c r="Z1923" s="5">
        <f>IFERROR(VLOOKUP(tbl_HRMaster[[#This Row],[EmployeeID]],tbl_ManagerSurvey[[EmployeeID]:[PerformanceRating]],2,FALSE),"Not Found")</f>
        <v>3</v>
      </c>
      <c r="AA1923" s="5">
        <f>IFERROR(VLOOKUP(tbl_HRMaster[[#This Row],[EmployeeID]],tbl_ManagerSurvey[[EmployeeID]:[PerformanceRating]],3,FALSE),"Not Found")</f>
        <v>3</v>
      </c>
      <c r="AB1923" s="5" t="str">
        <f>IF(tbl_HRMaster[[#This Row],[Attrition]]="Yes","Left","Active")</f>
        <v>Active</v>
      </c>
      <c r="AC1923" s="5" t="str">
        <f>_xlfn.IFS(tbl_HRMaster[[#This Row],[Age]]&lt;25,"Under 25",tbl_HRMaster[[#This Row],[Age]]&lt;35,"25-34",tbl_HRMaster[[#This Row],[Age]]&lt;45,"35-44",tbl_HRMaster[[#This Row],[Age]]&lt;55,"45-54",TRUE,"Above 54")</f>
        <v>35-44</v>
      </c>
      <c r="AD1923" s="5" t="str">
        <f>_xlfn.IFS(
tbl_HRMaster[[#This Row],[YearsAtCompany]]&lt;2,"&lt; 2 Years",
tbl_HRMaster[[#This Row],[YearsAtCompany]]&lt;5,"2-4 Years",
tbl_HRMaster[[#This Row],[YearsAtCompany]]&lt;10,"5-9 Years",
TRUE,"10+ Years"
)</f>
        <v>2-4 Years</v>
      </c>
      <c r="AE1923" s="5">
        <f>IF(tbl_HRMaster[[#This Row],[Attrition]]="Yes",1,0)</f>
        <v>0</v>
      </c>
    </row>
    <row r="1924" spans="1:31" x14ac:dyDescent="0.25">
      <c r="A1924">
        <v>36</v>
      </c>
      <c r="B1924" t="s">
        <v>21</v>
      </c>
      <c r="C1924" t="s">
        <v>22</v>
      </c>
      <c r="D1924" t="s">
        <v>30</v>
      </c>
      <c r="E1924">
        <v>18</v>
      </c>
      <c r="F1924">
        <v>1</v>
      </c>
      <c r="G1924" t="s">
        <v>38</v>
      </c>
      <c r="H1924">
        <v>3828</v>
      </c>
      <c r="I1924" t="s">
        <v>34</v>
      </c>
      <c r="J1924">
        <v>2</v>
      </c>
      <c r="K1924" t="s">
        <v>42</v>
      </c>
      <c r="L1924" t="s">
        <v>27</v>
      </c>
      <c r="M1924">
        <v>67250</v>
      </c>
      <c r="N1924">
        <v>9</v>
      </c>
      <c r="O1924">
        <v>17</v>
      </c>
      <c r="P1924">
        <v>1</v>
      </c>
      <c r="Q1924">
        <v>7</v>
      </c>
      <c r="R1924">
        <v>3</v>
      </c>
      <c r="S1924">
        <v>3</v>
      </c>
      <c r="T1924">
        <v>1</v>
      </c>
      <c r="U1924">
        <v>1</v>
      </c>
      <c r="V1924">
        <f>COUNTIF(tbl_HRMaster[EmployeeID],tbl_HRMaster[[#This Row],[EmployeeID]])</f>
        <v>1</v>
      </c>
      <c r="W1924">
        <f>IFERROR(INDEX(tbl_EmployeeSurvey[EnvironmentSatisfaction],MATCH(tbl_HRMaster[[#This Row],[EmployeeID]],tbl_EmployeeSurvey[EmployeeID],0)),"Not Found")</f>
        <v>3</v>
      </c>
      <c r="X1924">
        <f>IFERROR(INDEX(tbl_EmployeeSurvey[JobSatisfaction],MATCH(tbl_HRMaster[[#This Row],[EmployeeID]],tbl_EmployeeSurvey[EmployeeID],0)),"Not Found")</f>
        <v>3</v>
      </c>
      <c r="Y1924" s="5">
        <f>IFERROR(INDEX(tbl_EmployeeSurvey[WorkLifeBalance],MATCH(tbl_HRMaster[[#This Row],[EmployeeID]],tbl_EmployeeSurvey[EmployeeID],0)),"Not Found")</f>
        <v>3</v>
      </c>
      <c r="Z1924" s="5">
        <f>IFERROR(VLOOKUP(tbl_HRMaster[[#This Row],[EmployeeID]],tbl_ManagerSurvey[[EmployeeID]:[PerformanceRating]],2,FALSE),"Not Found")</f>
        <v>3</v>
      </c>
      <c r="AA1924" s="5">
        <f>IFERROR(VLOOKUP(tbl_HRMaster[[#This Row],[EmployeeID]],tbl_ManagerSurvey[[EmployeeID]:[PerformanceRating]],3,FALSE),"Not Found")</f>
        <v>3</v>
      </c>
      <c r="AB1924" s="5" t="str">
        <f>IF(tbl_HRMaster[[#This Row],[Attrition]]="Yes","Left","Active")</f>
        <v>Active</v>
      </c>
      <c r="AC1924" s="5" t="str">
        <f>_xlfn.IFS(tbl_HRMaster[[#This Row],[Age]]&lt;25,"Under 25",tbl_HRMaster[[#This Row],[Age]]&lt;35,"25-34",tbl_HRMaster[[#This Row],[Age]]&lt;45,"35-44",tbl_HRMaster[[#This Row],[Age]]&lt;55,"45-54",TRUE,"Above 54")</f>
        <v>35-44</v>
      </c>
      <c r="AD1924" s="5" t="str">
        <f>_xlfn.IFS(
tbl_HRMaster[[#This Row],[YearsAtCompany]]&lt;2,"&lt; 2 Years",
tbl_HRMaster[[#This Row],[YearsAtCompany]]&lt;5,"2-4 Years",
tbl_HRMaster[[#This Row],[YearsAtCompany]]&lt;10,"5-9 Years",
TRUE,"10+ Years"
)</f>
        <v>2-4 Years</v>
      </c>
      <c r="AE1924" s="5">
        <f>IF(tbl_HRMaster[[#This Row],[Attrition]]="Yes",1,0)</f>
        <v>0</v>
      </c>
    </row>
    <row r="1925" spans="1:31" x14ac:dyDescent="0.25">
      <c r="A1925">
        <v>39</v>
      </c>
      <c r="B1925" t="s">
        <v>21</v>
      </c>
      <c r="C1925" t="s">
        <v>22</v>
      </c>
      <c r="D1925" t="s">
        <v>23</v>
      </c>
      <c r="E1925">
        <v>26</v>
      </c>
      <c r="F1925">
        <v>4</v>
      </c>
      <c r="G1925" t="s">
        <v>24</v>
      </c>
      <c r="H1925">
        <v>1453</v>
      </c>
      <c r="I1925" t="s">
        <v>34</v>
      </c>
      <c r="J1925">
        <v>2</v>
      </c>
      <c r="K1925" t="s">
        <v>39</v>
      </c>
      <c r="L1925" t="s">
        <v>41</v>
      </c>
      <c r="M1925">
        <v>81610</v>
      </c>
      <c r="N1925">
        <v>7</v>
      </c>
      <c r="O1925">
        <v>12</v>
      </c>
      <c r="P1925">
        <v>1</v>
      </c>
      <c r="Q1925">
        <v>7</v>
      </c>
      <c r="R1925">
        <v>2</v>
      </c>
      <c r="S1925">
        <v>3</v>
      </c>
      <c r="T1925">
        <v>1</v>
      </c>
      <c r="U1925">
        <v>2</v>
      </c>
      <c r="V1925">
        <f>COUNTIF(tbl_HRMaster[EmployeeID],tbl_HRMaster[[#This Row],[EmployeeID]])</f>
        <v>1</v>
      </c>
      <c r="W1925">
        <f>IFERROR(INDEX(tbl_EmployeeSurvey[EnvironmentSatisfaction],MATCH(tbl_HRMaster[[#This Row],[EmployeeID]],tbl_EmployeeSurvey[EmployeeID],0)),"Not Found")</f>
        <v>3</v>
      </c>
      <c r="X1925">
        <f>IFERROR(INDEX(tbl_EmployeeSurvey[JobSatisfaction],MATCH(tbl_HRMaster[[#This Row],[EmployeeID]],tbl_EmployeeSurvey[EmployeeID],0)),"Not Found")</f>
        <v>3</v>
      </c>
      <c r="Y1925" s="5">
        <f>IFERROR(INDEX(tbl_EmployeeSurvey[WorkLifeBalance],MATCH(tbl_HRMaster[[#This Row],[EmployeeID]],tbl_EmployeeSurvey[EmployeeID],0)),"Not Found")</f>
        <v>3</v>
      </c>
      <c r="Z1925" s="5">
        <f>IFERROR(VLOOKUP(tbl_HRMaster[[#This Row],[EmployeeID]],tbl_ManagerSurvey[[EmployeeID]:[PerformanceRating]],2,FALSE),"Not Found")</f>
        <v>4</v>
      </c>
      <c r="AA1925" s="5">
        <f>IFERROR(VLOOKUP(tbl_HRMaster[[#This Row],[EmployeeID]],tbl_ManagerSurvey[[EmployeeID]:[PerformanceRating]],3,FALSE),"Not Found")</f>
        <v>3</v>
      </c>
      <c r="AB1925" s="5" t="str">
        <f>IF(tbl_HRMaster[[#This Row],[Attrition]]="Yes","Left","Active")</f>
        <v>Active</v>
      </c>
      <c r="AC1925" s="5" t="str">
        <f>_xlfn.IFS(tbl_HRMaster[[#This Row],[Age]]&lt;25,"Under 25",tbl_HRMaster[[#This Row],[Age]]&lt;35,"25-34",tbl_HRMaster[[#This Row],[Age]]&lt;45,"35-44",tbl_HRMaster[[#This Row],[Age]]&lt;55,"45-54",TRUE,"Above 54")</f>
        <v>35-44</v>
      </c>
      <c r="AD1925" s="5" t="str">
        <f>_xlfn.IFS(
tbl_HRMaster[[#This Row],[YearsAtCompany]]&lt;2,"&lt; 2 Years",
tbl_HRMaster[[#This Row],[YearsAtCompany]]&lt;5,"2-4 Years",
tbl_HRMaster[[#This Row],[YearsAtCompany]]&lt;10,"5-9 Years",
TRUE,"10+ Years"
)</f>
        <v>2-4 Years</v>
      </c>
      <c r="AE1925" s="5">
        <f>IF(tbl_HRMaster[[#This Row],[Attrition]]="Yes",1,0)</f>
        <v>0</v>
      </c>
    </row>
    <row r="1926" spans="1:31" x14ac:dyDescent="0.25">
      <c r="A1926">
        <v>39</v>
      </c>
      <c r="B1926" t="s">
        <v>21</v>
      </c>
      <c r="C1926" t="s">
        <v>22</v>
      </c>
      <c r="D1926" t="s">
        <v>23</v>
      </c>
      <c r="E1926">
        <v>26</v>
      </c>
      <c r="F1926">
        <v>4</v>
      </c>
      <c r="G1926" t="s">
        <v>24</v>
      </c>
      <c r="H1926">
        <v>2923</v>
      </c>
      <c r="I1926" t="s">
        <v>34</v>
      </c>
      <c r="J1926">
        <v>2</v>
      </c>
      <c r="K1926" t="s">
        <v>39</v>
      </c>
      <c r="L1926" t="s">
        <v>41</v>
      </c>
      <c r="M1926">
        <v>81610</v>
      </c>
      <c r="N1926">
        <v>7</v>
      </c>
      <c r="O1926">
        <v>12</v>
      </c>
      <c r="P1926">
        <v>1</v>
      </c>
      <c r="Q1926">
        <v>7</v>
      </c>
      <c r="R1926">
        <v>2</v>
      </c>
      <c r="S1926">
        <v>3</v>
      </c>
      <c r="T1926">
        <v>1</v>
      </c>
      <c r="U1926">
        <v>2</v>
      </c>
      <c r="V1926">
        <f>COUNTIF(tbl_HRMaster[EmployeeID],tbl_HRMaster[[#This Row],[EmployeeID]])</f>
        <v>1</v>
      </c>
      <c r="W1926">
        <f>IFERROR(INDEX(tbl_EmployeeSurvey[EnvironmentSatisfaction],MATCH(tbl_HRMaster[[#This Row],[EmployeeID]],tbl_EmployeeSurvey[EmployeeID],0)),"Not Found")</f>
        <v>3</v>
      </c>
      <c r="X1926">
        <f>IFERROR(INDEX(tbl_EmployeeSurvey[JobSatisfaction],MATCH(tbl_HRMaster[[#This Row],[EmployeeID]],tbl_EmployeeSurvey[EmployeeID],0)),"Not Found")</f>
        <v>3</v>
      </c>
      <c r="Y1926" s="5">
        <f>IFERROR(INDEX(tbl_EmployeeSurvey[WorkLifeBalance],MATCH(tbl_HRMaster[[#This Row],[EmployeeID]],tbl_EmployeeSurvey[EmployeeID],0)),"Not Found")</f>
        <v>3</v>
      </c>
      <c r="Z1926" s="5">
        <f>IFERROR(VLOOKUP(tbl_HRMaster[[#This Row],[EmployeeID]],tbl_ManagerSurvey[[EmployeeID]:[PerformanceRating]],2,FALSE),"Not Found")</f>
        <v>4</v>
      </c>
      <c r="AA1926" s="5">
        <f>IFERROR(VLOOKUP(tbl_HRMaster[[#This Row],[EmployeeID]],tbl_ManagerSurvey[[EmployeeID]:[PerformanceRating]],3,FALSE),"Not Found")</f>
        <v>3</v>
      </c>
      <c r="AB1926" s="5" t="str">
        <f>IF(tbl_HRMaster[[#This Row],[Attrition]]="Yes","Left","Active")</f>
        <v>Active</v>
      </c>
      <c r="AC1926" s="5" t="str">
        <f>_xlfn.IFS(tbl_HRMaster[[#This Row],[Age]]&lt;25,"Under 25",tbl_HRMaster[[#This Row],[Age]]&lt;35,"25-34",tbl_HRMaster[[#This Row],[Age]]&lt;45,"35-44",tbl_HRMaster[[#This Row],[Age]]&lt;55,"45-54",TRUE,"Above 54")</f>
        <v>35-44</v>
      </c>
      <c r="AD1926" s="5" t="str">
        <f>_xlfn.IFS(
tbl_HRMaster[[#This Row],[YearsAtCompany]]&lt;2,"&lt; 2 Years",
tbl_HRMaster[[#This Row],[YearsAtCompany]]&lt;5,"2-4 Years",
tbl_HRMaster[[#This Row],[YearsAtCompany]]&lt;10,"5-9 Years",
TRUE,"10+ Years"
)</f>
        <v>2-4 Years</v>
      </c>
      <c r="AE1926" s="5">
        <f>IF(tbl_HRMaster[[#This Row],[Attrition]]="Yes",1,0)</f>
        <v>0</v>
      </c>
    </row>
    <row r="1927" spans="1:31" x14ac:dyDescent="0.25">
      <c r="A1927">
        <v>39</v>
      </c>
      <c r="B1927" t="s">
        <v>21</v>
      </c>
      <c r="C1927" t="s">
        <v>22</v>
      </c>
      <c r="D1927" t="s">
        <v>23</v>
      </c>
      <c r="E1927">
        <v>26</v>
      </c>
      <c r="F1927">
        <v>4</v>
      </c>
      <c r="G1927" t="s">
        <v>24</v>
      </c>
      <c r="H1927">
        <v>4393</v>
      </c>
      <c r="I1927" t="s">
        <v>34</v>
      </c>
      <c r="J1927">
        <v>2</v>
      </c>
      <c r="K1927" t="s">
        <v>39</v>
      </c>
      <c r="L1927" t="s">
        <v>41</v>
      </c>
      <c r="M1927">
        <v>81610</v>
      </c>
      <c r="N1927">
        <v>7</v>
      </c>
      <c r="O1927">
        <v>12</v>
      </c>
      <c r="P1927">
        <v>1</v>
      </c>
      <c r="Q1927">
        <v>7</v>
      </c>
      <c r="R1927">
        <v>2</v>
      </c>
      <c r="S1927">
        <v>3</v>
      </c>
      <c r="T1927">
        <v>1</v>
      </c>
      <c r="U1927">
        <v>2</v>
      </c>
      <c r="V1927">
        <f>COUNTIF(tbl_HRMaster[EmployeeID],tbl_HRMaster[[#This Row],[EmployeeID]])</f>
        <v>1</v>
      </c>
      <c r="W1927">
        <f>IFERROR(INDEX(tbl_EmployeeSurvey[EnvironmentSatisfaction],MATCH(tbl_HRMaster[[#This Row],[EmployeeID]],tbl_EmployeeSurvey[EmployeeID],0)),"Not Found")</f>
        <v>3</v>
      </c>
      <c r="X1927">
        <f>IFERROR(INDEX(tbl_EmployeeSurvey[JobSatisfaction],MATCH(tbl_HRMaster[[#This Row],[EmployeeID]],tbl_EmployeeSurvey[EmployeeID],0)),"Not Found")</f>
        <v>3</v>
      </c>
      <c r="Y1927" s="5">
        <f>IFERROR(INDEX(tbl_EmployeeSurvey[WorkLifeBalance],MATCH(tbl_HRMaster[[#This Row],[EmployeeID]],tbl_EmployeeSurvey[EmployeeID],0)),"Not Found")</f>
        <v>3</v>
      </c>
      <c r="Z1927" s="5">
        <f>IFERROR(VLOOKUP(tbl_HRMaster[[#This Row],[EmployeeID]],tbl_ManagerSurvey[[EmployeeID]:[PerformanceRating]],2,FALSE),"Not Found")</f>
        <v>4</v>
      </c>
      <c r="AA1927" s="5">
        <f>IFERROR(VLOOKUP(tbl_HRMaster[[#This Row],[EmployeeID]],tbl_ManagerSurvey[[EmployeeID]:[PerformanceRating]],3,FALSE),"Not Found")</f>
        <v>3</v>
      </c>
      <c r="AB1927" s="5" t="str">
        <f>IF(tbl_HRMaster[[#This Row],[Attrition]]="Yes","Left","Active")</f>
        <v>Active</v>
      </c>
      <c r="AC1927" s="5" t="str">
        <f>_xlfn.IFS(tbl_HRMaster[[#This Row],[Age]]&lt;25,"Under 25",tbl_HRMaster[[#This Row],[Age]]&lt;35,"25-34",tbl_HRMaster[[#This Row],[Age]]&lt;45,"35-44",tbl_HRMaster[[#This Row],[Age]]&lt;55,"45-54",TRUE,"Above 54")</f>
        <v>35-44</v>
      </c>
      <c r="AD1927" s="5" t="str">
        <f>_xlfn.IFS(
tbl_HRMaster[[#This Row],[YearsAtCompany]]&lt;2,"&lt; 2 Years",
tbl_HRMaster[[#This Row],[YearsAtCompany]]&lt;5,"2-4 Years",
tbl_HRMaster[[#This Row],[YearsAtCompany]]&lt;10,"5-9 Years",
TRUE,"10+ Years"
)</f>
        <v>2-4 Years</v>
      </c>
      <c r="AE1927" s="5">
        <f>IF(tbl_HRMaster[[#This Row],[Attrition]]="Yes",1,0)</f>
        <v>0</v>
      </c>
    </row>
    <row r="1928" spans="1:31" x14ac:dyDescent="0.25">
      <c r="A1928">
        <v>36</v>
      </c>
      <c r="B1928" t="s">
        <v>21</v>
      </c>
      <c r="C1928" t="s">
        <v>22</v>
      </c>
      <c r="D1928" t="s">
        <v>23</v>
      </c>
      <c r="E1928">
        <v>9</v>
      </c>
      <c r="F1928">
        <v>3</v>
      </c>
      <c r="G1928" t="s">
        <v>45</v>
      </c>
      <c r="H1928">
        <v>845</v>
      </c>
      <c r="I1928" t="s">
        <v>25</v>
      </c>
      <c r="J1928">
        <v>4</v>
      </c>
      <c r="K1928" t="s">
        <v>31</v>
      </c>
      <c r="L1928" t="s">
        <v>32</v>
      </c>
      <c r="M1928">
        <v>142750</v>
      </c>
      <c r="N1928">
        <v>3</v>
      </c>
      <c r="O1928">
        <v>18</v>
      </c>
      <c r="P1928">
        <v>1</v>
      </c>
      <c r="Q1928">
        <v>7</v>
      </c>
      <c r="R1928">
        <v>5</v>
      </c>
      <c r="S1928">
        <v>3</v>
      </c>
      <c r="T1928">
        <v>1</v>
      </c>
      <c r="U1928">
        <v>2</v>
      </c>
      <c r="V1928">
        <f>COUNTIF(tbl_HRMaster[EmployeeID],tbl_HRMaster[[#This Row],[EmployeeID]])</f>
        <v>1</v>
      </c>
      <c r="W1928">
        <f>IFERROR(INDEX(tbl_EmployeeSurvey[EnvironmentSatisfaction],MATCH(tbl_HRMaster[[#This Row],[EmployeeID]],tbl_EmployeeSurvey[EmployeeID],0)),"Not Found")</f>
        <v>3</v>
      </c>
      <c r="X1928">
        <f>IFERROR(INDEX(tbl_EmployeeSurvey[JobSatisfaction],MATCH(tbl_HRMaster[[#This Row],[EmployeeID]],tbl_EmployeeSurvey[EmployeeID],0)),"Not Found")</f>
        <v>4</v>
      </c>
      <c r="Y1928" s="5">
        <f>IFERROR(INDEX(tbl_EmployeeSurvey[WorkLifeBalance],MATCH(tbl_HRMaster[[#This Row],[EmployeeID]],tbl_EmployeeSurvey[EmployeeID],0)),"Not Found")</f>
        <v>2</v>
      </c>
      <c r="Z1928" s="5">
        <f>IFERROR(VLOOKUP(tbl_HRMaster[[#This Row],[EmployeeID]],tbl_ManagerSurvey[[EmployeeID]:[PerformanceRating]],2,FALSE),"Not Found")</f>
        <v>2</v>
      </c>
      <c r="AA1928" s="5">
        <f>IFERROR(VLOOKUP(tbl_HRMaster[[#This Row],[EmployeeID]],tbl_ManagerSurvey[[EmployeeID]:[PerformanceRating]],3,FALSE),"Not Found")</f>
        <v>3</v>
      </c>
      <c r="AB1928" s="5" t="str">
        <f>IF(tbl_HRMaster[[#This Row],[Attrition]]="Yes","Left","Active")</f>
        <v>Active</v>
      </c>
      <c r="AC1928" s="5" t="str">
        <f>_xlfn.IFS(tbl_HRMaster[[#This Row],[Age]]&lt;25,"Under 25",tbl_HRMaster[[#This Row],[Age]]&lt;35,"25-34",tbl_HRMaster[[#This Row],[Age]]&lt;45,"35-44",tbl_HRMaster[[#This Row],[Age]]&lt;55,"45-54",TRUE,"Above 54")</f>
        <v>35-44</v>
      </c>
      <c r="AD1928" s="5" t="str">
        <f>_xlfn.IFS(
tbl_HRMaster[[#This Row],[YearsAtCompany]]&lt;2,"&lt; 2 Years",
tbl_HRMaster[[#This Row],[YearsAtCompany]]&lt;5,"2-4 Years",
tbl_HRMaster[[#This Row],[YearsAtCompany]]&lt;10,"5-9 Years",
TRUE,"10+ Years"
)</f>
        <v>2-4 Years</v>
      </c>
      <c r="AE1928" s="5">
        <f>IF(tbl_HRMaster[[#This Row],[Attrition]]="Yes",1,0)</f>
        <v>0</v>
      </c>
    </row>
    <row r="1929" spans="1:31" x14ac:dyDescent="0.25">
      <c r="A1929">
        <v>36</v>
      </c>
      <c r="B1929" t="s">
        <v>21</v>
      </c>
      <c r="C1929" t="s">
        <v>22</v>
      </c>
      <c r="D1929" t="s">
        <v>23</v>
      </c>
      <c r="E1929">
        <v>9</v>
      </c>
      <c r="F1929">
        <v>3</v>
      </c>
      <c r="G1929" t="s">
        <v>45</v>
      </c>
      <c r="H1929">
        <v>2315</v>
      </c>
      <c r="I1929" t="s">
        <v>25</v>
      </c>
      <c r="J1929">
        <v>4</v>
      </c>
      <c r="K1929" t="s">
        <v>31</v>
      </c>
      <c r="L1929" t="s">
        <v>32</v>
      </c>
      <c r="M1929">
        <v>142750</v>
      </c>
      <c r="N1929">
        <v>3</v>
      </c>
      <c r="O1929">
        <v>18</v>
      </c>
      <c r="P1929">
        <v>1</v>
      </c>
      <c r="Q1929">
        <v>7</v>
      </c>
      <c r="R1929">
        <v>5</v>
      </c>
      <c r="S1929">
        <v>3</v>
      </c>
      <c r="T1929">
        <v>1</v>
      </c>
      <c r="U1929">
        <v>2</v>
      </c>
      <c r="V1929">
        <f>COUNTIF(tbl_HRMaster[EmployeeID],tbl_HRMaster[[#This Row],[EmployeeID]])</f>
        <v>1</v>
      </c>
      <c r="W1929">
        <f>IFERROR(INDEX(tbl_EmployeeSurvey[EnvironmentSatisfaction],MATCH(tbl_HRMaster[[#This Row],[EmployeeID]],tbl_EmployeeSurvey[EmployeeID],0)),"Not Found")</f>
        <v>3</v>
      </c>
      <c r="X1929">
        <f>IFERROR(INDEX(tbl_EmployeeSurvey[JobSatisfaction],MATCH(tbl_HRMaster[[#This Row],[EmployeeID]],tbl_EmployeeSurvey[EmployeeID],0)),"Not Found")</f>
        <v>4</v>
      </c>
      <c r="Y1929" s="5">
        <f>IFERROR(INDEX(tbl_EmployeeSurvey[WorkLifeBalance],MATCH(tbl_HRMaster[[#This Row],[EmployeeID]],tbl_EmployeeSurvey[EmployeeID],0)),"Not Found")</f>
        <v>2</v>
      </c>
      <c r="Z1929" s="5">
        <f>IFERROR(VLOOKUP(tbl_HRMaster[[#This Row],[EmployeeID]],tbl_ManagerSurvey[[EmployeeID]:[PerformanceRating]],2,FALSE),"Not Found")</f>
        <v>2</v>
      </c>
      <c r="AA1929" s="5">
        <f>IFERROR(VLOOKUP(tbl_HRMaster[[#This Row],[EmployeeID]],tbl_ManagerSurvey[[EmployeeID]:[PerformanceRating]],3,FALSE),"Not Found")</f>
        <v>3</v>
      </c>
      <c r="AB1929" s="5" t="str">
        <f>IF(tbl_HRMaster[[#This Row],[Attrition]]="Yes","Left","Active")</f>
        <v>Active</v>
      </c>
      <c r="AC1929" s="5" t="str">
        <f>_xlfn.IFS(tbl_HRMaster[[#This Row],[Age]]&lt;25,"Under 25",tbl_HRMaster[[#This Row],[Age]]&lt;35,"25-34",tbl_HRMaster[[#This Row],[Age]]&lt;45,"35-44",tbl_HRMaster[[#This Row],[Age]]&lt;55,"45-54",TRUE,"Above 54")</f>
        <v>35-44</v>
      </c>
      <c r="AD1929" s="5" t="str">
        <f>_xlfn.IFS(
tbl_HRMaster[[#This Row],[YearsAtCompany]]&lt;2,"&lt; 2 Years",
tbl_HRMaster[[#This Row],[YearsAtCompany]]&lt;5,"2-4 Years",
tbl_HRMaster[[#This Row],[YearsAtCompany]]&lt;10,"5-9 Years",
TRUE,"10+ Years"
)</f>
        <v>2-4 Years</v>
      </c>
      <c r="AE1929" s="5">
        <f>IF(tbl_HRMaster[[#This Row],[Attrition]]="Yes",1,0)</f>
        <v>0</v>
      </c>
    </row>
    <row r="1930" spans="1:31" x14ac:dyDescent="0.25">
      <c r="A1930">
        <v>36</v>
      </c>
      <c r="B1930" t="s">
        <v>21</v>
      </c>
      <c r="C1930" t="s">
        <v>22</v>
      </c>
      <c r="D1930" t="s">
        <v>23</v>
      </c>
      <c r="E1930">
        <v>9</v>
      </c>
      <c r="F1930">
        <v>3</v>
      </c>
      <c r="G1930" t="s">
        <v>45</v>
      </c>
      <c r="H1930">
        <v>3785</v>
      </c>
      <c r="I1930" t="s">
        <v>25</v>
      </c>
      <c r="J1930">
        <v>4</v>
      </c>
      <c r="K1930" t="s">
        <v>31</v>
      </c>
      <c r="L1930" t="s">
        <v>32</v>
      </c>
      <c r="M1930">
        <v>142750</v>
      </c>
      <c r="N1930">
        <v>3</v>
      </c>
      <c r="O1930">
        <v>18</v>
      </c>
      <c r="P1930">
        <v>1</v>
      </c>
      <c r="Q1930">
        <v>7</v>
      </c>
      <c r="R1930">
        <v>5</v>
      </c>
      <c r="S1930">
        <v>3</v>
      </c>
      <c r="T1930">
        <v>1</v>
      </c>
      <c r="U1930">
        <v>2</v>
      </c>
      <c r="V1930">
        <f>COUNTIF(tbl_HRMaster[EmployeeID],tbl_HRMaster[[#This Row],[EmployeeID]])</f>
        <v>1</v>
      </c>
      <c r="W1930">
        <f>IFERROR(INDEX(tbl_EmployeeSurvey[EnvironmentSatisfaction],MATCH(tbl_HRMaster[[#This Row],[EmployeeID]],tbl_EmployeeSurvey[EmployeeID],0)),"Not Found")</f>
        <v>3</v>
      </c>
      <c r="X1930">
        <f>IFERROR(INDEX(tbl_EmployeeSurvey[JobSatisfaction],MATCH(tbl_HRMaster[[#This Row],[EmployeeID]],tbl_EmployeeSurvey[EmployeeID],0)),"Not Found")</f>
        <v>4</v>
      </c>
      <c r="Y1930" s="5">
        <f>IFERROR(INDEX(tbl_EmployeeSurvey[WorkLifeBalance],MATCH(tbl_HRMaster[[#This Row],[EmployeeID]],tbl_EmployeeSurvey[EmployeeID],0)),"Not Found")</f>
        <v>2</v>
      </c>
      <c r="Z1930" s="5">
        <f>IFERROR(VLOOKUP(tbl_HRMaster[[#This Row],[EmployeeID]],tbl_ManagerSurvey[[EmployeeID]:[PerformanceRating]],2,FALSE),"Not Found")</f>
        <v>2</v>
      </c>
      <c r="AA1930" s="5">
        <f>IFERROR(VLOOKUP(tbl_HRMaster[[#This Row],[EmployeeID]],tbl_ManagerSurvey[[EmployeeID]:[PerformanceRating]],3,FALSE),"Not Found")</f>
        <v>3</v>
      </c>
      <c r="AB1930" s="5" t="str">
        <f>IF(tbl_HRMaster[[#This Row],[Attrition]]="Yes","Left","Active")</f>
        <v>Active</v>
      </c>
      <c r="AC1930" s="5" t="str">
        <f>_xlfn.IFS(tbl_HRMaster[[#This Row],[Age]]&lt;25,"Under 25",tbl_HRMaster[[#This Row],[Age]]&lt;35,"25-34",tbl_HRMaster[[#This Row],[Age]]&lt;45,"35-44",tbl_HRMaster[[#This Row],[Age]]&lt;55,"45-54",TRUE,"Above 54")</f>
        <v>35-44</v>
      </c>
      <c r="AD1930" s="5" t="str">
        <f>_xlfn.IFS(
tbl_HRMaster[[#This Row],[YearsAtCompany]]&lt;2,"&lt; 2 Years",
tbl_HRMaster[[#This Row],[YearsAtCompany]]&lt;5,"2-4 Years",
tbl_HRMaster[[#This Row],[YearsAtCompany]]&lt;10,"5-9 Years",
TRUE,"10+ Years"
)</f>
        <v>2-4 Years</v>
      </c>
      <c r="AE1930" s="5">
        <f>IF(tbl_HRMaster[[#This Row],[Attrition]]="Yes",1,0)</f>
        <v>0</v>
      </c>
    </row>
    <row r="1931" spans="1:31" x14ac:dyDescent="0.25">
      <c r="A1931">
        <v>38</v>
      </c>
      <c r="B1931" t="s">
        <v>21</v>
      </c>
      <c r="C1931" t="s">
        <v>22</v>
      </c>
      <c r="D1931" t="s">
        <v>30</v>
      </c>
      <c r="E1931">
        <v>2</v>
      </c>
      <c r="F1931">
        <v>3</v>
      </c>
      <c r="G1931" t="s">
        <v>24</v>
      </c>
      <c r="H1931">
        <v>863</v>
      </c>
      <c r="I1931" t="s">
        <v>25</v>
      </c>
      <c r="J1931">
        <v>1</v>
      </c>
      <c r="K1931" t="s">
        <v>42</v>
      </c>
      <c r="L1931" t="s">
        <v>32</v>
      </c>
      <c r="M1931">
        <v>27780</v>
      </c>
      <c r="N1931">
        <v>2</v>
      </c>
      <c r="O1931">
        <v>13</v>
      </c>
      <c r="P1931">
        <v>0</v>
      </c>
      <c r="Q1931">
        <v>8</v>
      </c>
      <c r="R1931">
        <v>5</v>
      </c>
      <c r="S1931">
        <v>3</v>
      </c>
      <c r="T1931">
        <v>1</v>
      </c>
      <c r="U1931">
        <v>2</v>
      </c>
      <c r="V1931">
        <f>COUNTIF(tbl_HRMaster[EmployeeID],tbl_HRMaster[[#This Row],[EmployeeID]])</f>
        <v>1</v>
      </c>
      <c r="W1931">
        <f>IFERROR(INDEX(tbl_EmployeeSurvey[EnvironmentSatisfaction],MATCH(tbl_HRMaster[[#This Row],[EmployeeID]],tbl_EmployeeSurvey[EmployeeID],0)),"Not Found")</f>
        <v>2</v>
      </c>
      <c r="X1931">
        <f>IFERROR(INDEX(tbl_EmployeeSurvey[JobSatisfaction],MATCH(tbl_HRMaster[[#This Row],[EmployeeID]],tbl_EmployeeSurvey[EmployeeID],0)),"Not Found")</f>
        <v>2</v>
      </c>
      <c r="Y1931" s="5">
        <f>IFERROR(INDEX(tbl_EmployeeSurvey[WorkLifeBalance],MATCH(tbl_HRMaster[[#This Row],[EmployeeID]],tbl_EmployeeSurvey[EmployeeID],0)),"Not Found")</f>
        <v>4</v>
      </c>
      <c r="Z1931" s="5">
        <f>IFERROR(VLOOKUP(tbl_HRMaster[[#This Row],[EmployeeID]],tbl_ManagerSurvey[[EmployeeID]:[PerformanceRating]],2,FALSE),"Not Found")</f>
        <v>2</v>
      </c>
      <c r="AA1931" s="5">
        <f>IFERROR(VLOOKUP(tbl_HRMaster[[#This Row],[EmployeeID]],tbl_ManagerSurvey[[EmployeeID]:[PerformanceRating]],3,FALSE),"Not Found")</f>
        <v>3</v>
      </c>
      <c r="AB1931" s="5" t="str">
        <f>IF(tbl_HRMaster[[#This Row],[Attrition]]="Yes","Left","Active")</f>
        <v>Active</v>
      </c>
      <c r="AC1931" s="5" t="str">
        <f>_xlfn.IFS(tbl_HRMaster[[#This Row],[Age]]&lt;25,"Under 25",tbl_HRMaster[[#This Row],[Age]]&lt;35,"25-34",tbl_HRMaster[[#This Row],[Age]]&lt;45,"35-44",tbl_HRMaster[[#This Row],[Age]]&lt;55,"45-54",TRUE,"Above 54")</f>
        <v>35-44</v>
      </c>
      <c r="AD1931" s="5" t="str">
        <f>_xlfn.IFS(
tbl_HRMaster[[#This Row],[YearsAtCompany]]&lt;2,"&lt; 2 Years",
tbl_HRMaster[[#This Row],[YearsAtCompany]]&lt;5,"2-4 Years",
tbl_HRMaster[[#This Row],[YearsAtCompany]]&lt;10,"5-9 Years",
TRUE,"10+ Years"
)</f>
        <v>2-4 Years</v>
      </c>
      <c r="AE1931" s="5">
        <f>IF(tbl_HRMaster[[#This Row],[Attrition]]="Yes",1,0)</f>
        <v>0</v>
      </c>
    </row>
    <row r="1932" spans="1:31" x14ac:dyDescent="0.25">
      <c r="A1932">
        <v>38</v>
      </c>
      <c r="B1932" t="s">
        <v>21</v>
      </c>
      <c r="C1932" t="s">
        <v>22</v>
      </c>
      <c r="D1932" t="s">
        <v>30</v>
      </c>
      <c r="E1932">
        <v>2</v>
      </c>
      <c r="F1932">
        <v>3</v>
      </c>
      <c r="G1932" t="s">
        <v>24</v>
      </c>
      <c r="H1932">
        <v>2333</v>
      </c>
      <c r="I1932" t="s">
        <v>25</v>
      </c>
      <c r="J1932">
        <v>1</v>
      </c>
      <c r="K1932" t="s">
        <v>42</v>
      </c>
      <c r="L1932" t="s">
        <v>32</v>
      </c>
      <c r="M1932">
        <v>27780</v>
      </c>
      <c r="N1932">
        <v>2</v>
      </c>
      <c r="O1932">
        <v>13</v>
      </c>
      <c r="P1932">
        <v>0</v>
      </c>
      <c r="Q1932">
        <v>8</v>
      </c>
      <c r="R1932">
        <v>5</v>
      </c>
      <c r="S1932">
        <v>3</v>
      </c>
      <c r="T1932">
        <v>1</v>
      </c>
      <c r="U1932">
        <v>2</v>
      </c>
      <c r="V1932">
        <f>COUNTIF(tbl_HRMaster[EmployeeID],tbl_HRMaster[[#This Row],[EmployeeID]])</f>
        <v>1</v>
      </c>
      <c r="W1932">
        <f>IFERROR(INDEX(tbl_EmployeeSurvey[EnvironmentSatisfaction],MATCH(tbl_HRMaster[[#This Row],[EmployeeID]],tbl_EmployeeSurvey[EmployeeID],0)),"Not Found")</f>
        <v>2</v>
      </c>
      <c r="X1932">
        <f>IFERROR(INDEX(tbl_EmployeeSurvey[JobSatisfaction],MATCH(tbl_HRMaster[[#This Row],[EmployeeID]],tbl_EmployeeSurvey[EmployeeID],0)),"Not Found")</f>
        <v>2</v>
      </c>
      <c r="Y1932" s="5">
        <f>IFERROR(INDEX(tbl_EmployeeSurvey[WorkLifeBalance],MATCH(tbl_HRMaster[[#This Row],[EmployeeID]],tbl_EmployeeSurvey[EmployeeID],0)),"Not Found")</f>
        <v>4</v>
      </c>
      <c r="Z1932" s="5">
        <f>IFERROR(VLOOKUP(tbl_HRMaster[[#This Row],[EmployeeID]],tbl_ManagerSurvey[[EmployeeID]:[PerformanceRating]],2,FALSE),"Not Found")</f>
        <v>2</v>
      </c>
      <c r="AA1932" s="5">
        <f>IFERROR(VLOOKUP(tbl_HRMaster[[#This Row],[EmployeeID]],tbl_ManagerSurvey[[EmployeeID]:[PerformanceRating]],3,FALSE),"Not Found")</f>
        <v>3</v>
      </c>
      <c r="AB1932" s="5" t="str">
        <f>IF(tbl_HRMaster[[#This Row],[Attrition]]="Yes","Left","Active")</f>
        <v>Active</v>
      </c>
      <c r="AC1932" s="5" t="str">
        <f>_xlfn.IFS(tbl_HRMaster[[#This Row],[Age]]&lt;25,"Under 25",tbl_HRMaster[[#This Row],[Age]]&lt;35,"25-34",tbl_HRMaster[[#This Row],[Age]]&lt;45,"35-44",tbl_HRMaster[[#This Row],[Age]]&lt;55,"45-54",TRUE,"Above 54")</f>
        <v>35-44</v>
      </c>
      <c r="AD1932" s="5" t="str">
        <f>_xlfn.IFS(
tbl_HRMaster[[#This Row],[YearsAtCompany]]&lt;2,"&lt; 2 Years",
tbl_HRMaster[[#This Row],[YearsAtCompany]]&lt;5,"2-4 Years",
tbl_HRMaster[[#This Row],[YearsAtCompany]]&lt;10,"5-9 Years",
TRUE,"10+ Years"
)</f>
        <v>2-4 Years</v>
      </c>
      <c r="AE1932" s="5">
        <f>IF(tbl_HRMaster[[#This Row],[Attrition]]="Yes",1,0)</f>
        <v>0</v>
      </c>
    </row>
    <row r="1933" spans="1:31" x14ac:dyDescent="0.25">
      <c r="A1933">
        <v>38</v>
      </c>
      <c r="B1933" t="s">
        <v>21</v>
      </c>
      <c r="C1933" t="s">
        <v>22</v>
      </c>
      <c r="D1933" t="s">
        <v>30</v>
      </c>
      <c r="E1933">
        <v>2</v>
      </c>
      <c r="F1933">
        <v>3</v>
      </c>
      <c r="G1933" t="s">
        <v>24</v>
      </c>
      <c r="H1933">
        <v>3803</v>
      </c>
      <c r="I1933" t="s">
        <v>25</v>
      </c>
      <c r="J1933">
        <v>1</v>
      </c>
      <c r="K1933" t="s">
        <v>42</v>
      </c>
      <c r="L1933" t="s">
        <v>32</v>
      </c>
      <c r="M1933">
        <v>27780</v>
      </c>
      <c r="N1933">
        <v>2</v>
      </c>
      <c r="O1933">
        <v>13</v>
      </c>
      <c r="P1933">
        <v>0</v>
      </c>
      <c r="Q1933">
        <v>8</v>
      </c>
      <c r="R1933">
        <v>5</v>
      </c>
      <c r="S1933">
        <v>3</v>
      </c>
      <c r="T1933">
        <v>1</v>
      </c>
      <c r="U1933">
        <v>2</v>
      </c>
      <c r="V1933">
        <f>COUNTIF(tbl_HRMaster[EmployeeID],tbl_HRMaster[[#This Row],[EmployeeID]])</f>
        <v>1</v>
      </c>
      <c r="W1933">
        <f>IFERROR(INDEX(tbl_EmployeeSurvey[EnvironmentSatisfaction],MATCH(tbl_HRMaster[[#This Row],[EmployeeID]],tbl_EmployeeSurvey[EmployeeID],0)),"Not Found")</f>
        <v>2</v>
      </c>
      <c r="X1933">
        <f>IFERROR(INDEX(tbl_EmployeeSurvey[JobSatisfaction],MATCH(tbl_HRMaster[[#This Row],[EmployeeID]],tbl_EmployeeSurvey[EmployeeID],0)),"Not Found")</f>
        <v>2</v>
      </c>
      <c r="Y1933" s="5">
        <f>IFERROR(INDEX(tbl_EmployeeSurvey[WorkLifeBalance],MATCH(tbl_HRMaster[[#This Row],[EmployeeID]],tbl_EmployeeSurvey[EmployeeID],0)),"Not Found")</f>
        <v>4</v>
      </c>
      <c r="Z1933" s="5">
        <f>IFERROR(VLOOKUP(tbl_HRMaster[[#This Row],[EmployeeID]],tbl_ManagerSurvey[[EmployeeID]:[PerformanceRating]],2,FALSE),"Not Found")</f>
        <v>2</v>
      </c>
      <c r="AA1933" s="5">
        <f>IFERROR(VLOOKUP(tbl_HRMaster[[#This Row],[EmployeeID]],tbl_ManagerSurvey[[EmployeeID]:[PerformanceRating]],3,FALSE),"Not Found")</f>
        <v>3</v>
      </c>
      <c r="AB1933" s="5" t="str">
        <f>IF(tbl_HRMaster[[#This Row],[Attrition]]="Yes","Left","Active")</f>
        <v>Active</v>
      </c>
      <c r="AC1933" s="5" t="str">
        <f>_xlfn.IFS(tbl_HRMaster[[#This Row],[Age]]&lt;25,"Under 25",tbl_HRMaster[[#This Row],[Age]]&lt;35,"25-34",tbl_HRMaster[[#This Row],[Age]]&lt;45,"35-44",tbl_HRMaster[[#This Row],[Age]]&lt;55,"45-54",TRUE,"Above 54")</f>
        <v>35-44</v>
      </c>
      <c r="AD1933" s="5" t="str">
        <f>_xlfn.IFS(
tbl_HRMaster[[#This Row],[YearsAtCompany]]&lt;2,"&lt; 2 Years",
tbl_HRMaster[[#This Row],[YearsAtCompany]]&lt;5,"2-4 Years",
tbl_HRMaster[[#This Row],[YearsAtCompany]]&lt;10,"5-9 Years",
TRUE,"10+ Years"
)</f>
        <v>2-4 Years</v>
      </c>
      <c r="AE1933" s="5">
        <f>IF(tbl_HRMaster[[#This Row],[Attrition]]="Yes",1,0)</f>
        <v>0</v>
      </c>
    </row>
    <row r="1934" spans="1:31" x14ac:dyDescent="0.25">
      <c r="A1934">
        <v>43</v>
      </c>
      <c r="B1934" t="s">
        <v>21</v>
      </c>
      <c r="C1934" t="s">
        <v>29</v>
      </c>
      <c r="D1934" t="s">
        <v>23</v>
      </c>
      <c r="E1934">
        <v>14</v>
      </c>
      <c r="F1934">
        <v>3</v>
      </c>
      <c r="G1934" t="s">
        <v>24</v>
      </c>
      <c r="H1934">
        <v>1608</v>
      </c>
      <c r="I1934" t="s">
        <v>25</v>
      </c>
      <c r="J1934">
        <v>1</v>
      </c>
      <c r="K1934" t="s">
        <v>42</v>
      </c>
      <c r="L1934" t="s">
        <v>27</v>
      </c>
      <c r="M1934">
        <v>37480</v>
      </c>
      <c r="N1934">
        <v>7</v>
      </c>
      <c r="O1934">
        <v>14</v>
      </c>
      <c r="P1934">
        <v>2</v>
      </c>
      <c r="Q1934">
        <v>8</v>
      </c>
      <c r="R1934">
        <v>3</v>
      </c>
      <c r="S1934">
        <v>3</v>
      </c>
      <c r="T1934">
        <v>1</v>
      </c>
      <c r="U1934">
        <v>2</v>
      </c>
      <c r="V1934">
        <f>COUNTIF(tbl_HRMaster[EmployeeID],tbl_HRMaster[[#This Row],[EmployeeID]])</f>
        <v>1</v>
      </c>
      <c r="W1934">
        <f>IFERROR(INDEX(tbl_EmployeeSurvey[EnvironmentSatisfaction],MATCH(tbl_HRMaster[[#This Row],[EmployeeID]],tbl_EmployeeSurvey[EmployeeID],0)),"Not Found")</f>
        <v>4</v>
      </c>
      <c r="X1934">
        <f>IFERROR(INDEX(tbl_EmployeeSurvey[JobSatisfaction],MATCH(tbl_HRMaster[[#This Row],[EmployeeID]],tbl_EmployeeSurvey[EmployeeID],0)),"Not Found")</f>
        <v>4</v>
      </c>
      <c r="Y1934" s="5">
        <f>IFERROR(INDEX(tbl_EmployeeSurvey[WorkLifeBalance],MATCH(tbl_HRMaster[[#This Row],[EmployeeID]],tbl_EmployeeSurvey[EmployeeID],0)),"Not Found")</f>
        <v>3</v>
      </c>
      <c r="Z1934" s="5">
        <f>IFERROR(VLOOKUP(tbl_HRMaster[[#This Row],[EmployeeID]],tbl_ManagerSurvey[[EmployeeID]:[PerformanceRating]],2,FALSE),"Not Found")</f>
        <v>2</v>
      </c>
      <c r="AA1934" s="5">
        <f>IFERROR(VLOOKUP(tbl_HRMaster[[#This Row],[EmployeeID]],tbl_ManagerSurvey[[EmployeeID]:[PerformanceRating]],3,FALSE),"Not Found")</f>
        <v>3</v>
      </c>
      <c r="AB1934" s="5" t="str">
        <f>IF(tbl_HRMaster[[#This Row],[Attrition]]="Yes","Left","Active")</f>
        <v>Active</v>
      </c>
      <c r="AC1934" s="5" t="str">
        <f>_xlfn.IFS(tbl_HRMaster[[#This Row],[Age]]&lt;25,"Under 25",tbl_HRMaster[[#This Row],[Age]]&lt;35,"25-34",tbl_HRMaster[[#This Row],[Age]]&lt;45,"35-44",tbl_HRMaster[[#This Row],[Age]]&lt;55,"45-54",TRUE,"Above 54")</f>
        <v>35-44</v>
      </c>
      <c r="AD1934" s="5" t="str">
        <f>_xlfn.IFS(
tbl_HRMaster[[#This Row],[YearsAtCompany]]&lt;2,"&lt; 2 Years",
tbl_HRMaster[[#This Row],[YearsAtCompany]]&lt;5,"2-4 Years",
tbl_HRMaster[[#This Row],[YearsAtCompany]]&lt;10,"5-9 Years",
TRUE,"10+ Years"
)</f>
        <v>2-4 Years</v>
      </c>
      <c r="AE1934" s="5">
        <f>IF(tbl_HRMaster[[#This Row],[Attrition]]="Yes",1,0)</f>
        <v>0</v>
      </c>
    </row>
    <row r="1935" spans="1:31" x14ac:dyDescent="0.25">
      <c r="A1935">
        <v>43</v>
      </c>
      <c r="B1935" t="s">
        <v>21</v>
      </c>
      <c r="C1935" t="s">
        <v>29</v>
      </c>
      <c r="D1935" t="s">
        <v>23</v>
      </c>
      <c r="E1935">
        <v>14</v>
      </c>
      <c r="F1935">
        <v>3</v>
      </c>
      <c r="G1935" t="s">
        <v>24</v>
      </c>
      <c r="H1935">
        <v>3078</v>
      </c>
      <c r="I1935" t="s">
        <v>25</v>
      </c>
      <c r="J1935">
        <v>1</v>
      </c>
      <c r="K1935" t="s">
        <v>42</v>
      </c>
      <c r="L1935" t="s">
        <v>27</v>
      </c>
      <c r="M1935">
        <v>37480</v>
      </c>
      <c r="N1935">
        <v>7</v>
      </c>
      <c r="O1935">
        <v>14</v>
      </c>
      <c r="P1935">
        <v>2</v>
      </c>
      <c r="Q1935">
        <v>8</v>
      </c>
      <c r="R1935">
        <v>3</v>
      </c>
      <c r="S1935">
        <v>3</v>
      </c>
      <c r="T1935">
        <v>1</v>
      </c>
      <c r="U1935">
        <v>2</v>
      </c>
      <c r="V1935">
        <f>COUNTIF(tbl_HRMaster[EmployeeID],tbl_HRMaster[[#This Row],[EmployeeID]])</f>
        <v>1</v>
      </c>
      <c r="W1935">
        <f>IFERROR(INDEX(tbl_EmployeeSurvey[EnvironmentSatisfaction],MATCH(tbl_HRMaster[[#This Row],[EmployeeID]],tbl_EmployeeSurvey[EmployeeID],0)),"Not Found")</f>
        <v>4</v>
      </c>
      <c r="X1935">
        <f>IFERROR(INDEX(tbl_EmployeeSurvey[JobSatisfaction],MATCH(tbl_HRMaster[[#This Row],[EmployeeID]],tbl_EmployeeSurvey[EmployeeID],0)),"Not Found")</f>
        <v>4</v>
      </c>
      <c r="Y1935" s="5">
        <f>IFERROR(INDEX(tbl_EmployeeSurvey[WorkLifeBalance],MATCH(tbl_HRMaster[[#This Row],[EmployeeID]],tbl_EmployeeSurvey[EmployeeID],0)),"Not Found")</f>
        <v>3</v>
      </c>
      <c r="Z1935" s="5">
        <f>IFERROR(VLOOKUP(tbl_HRMaster[[#This Row],[EmployeeID]],tbl_ManagerSurvey[[EmployeeID]:[PerformanceRating]],2,FALSE),"Not Found")</f>
        <v>2</v>
      </c>
      <c r="AA1935" s="5">
        <f>IFERROR(VLOOKUP(tbl_HRMaster[[#This Row],[EmployeeID]],tbl_ManagerSurvey[[EmployeeID]:[PerformanceRating]],3,FALSE),"Not Found")</f>
        <v>3</v>
      </c>
      <c r="AB1935" s="5" t="str">
        <f>IF(tbl_HRMaster[[#This Row],[Attrition]]="Yes","Left","Active")</f>
        <v>Active</v>
      </c>
      <c r="AC1935" s="5" t="str">
        <f>_xlfn.IFS(tbl_HRMaster[[#This Row],[Age]]&lt;25,"Under 25",tbl_HRMaster[[#This Row],[Age]]&lt;35,"25-34",tbl_HRMaster[[#This Row],[Age]]&lt;45,"35-44",tbl_HRMaster[[#This Row],[Age]]&lt;55,"45-54",TRUE,"Above 54")</f>
        <v>35-44</v>
      </c>
      <c r="AD1935" s="5" t="str">
        <f>_xlfn.IFS(
tbl_HRMaster[[#This Row],[YearsAtCompany]]&lt;2,"&lt; 2 Years",
tbl_HRMaster[[#This Row],[YearsAtCompany]]&lt;5,"2-4 Years",
tbl_HRMaster[[#This Row],[YearsAtCompany]]&lt;10,"5-9 Years",
TRUE,"10+ Years"
)</f>
        <v>2-4 Years</v>
      </c>
      <c r="AE1935" s="5">
        <f>IF(tbl_HRMaster[[#This Row],[Attrition]]="Yes",1,0)</f>
        <v>0</v>
      </c>
    </row>
    <row r="1936" spans="1:31" x14ac:dyDescent="0.25">
      <c r="A1936">
        <v>29</v>
      </c>
      <c r="B1936" t="s">
        <v>21</v>
      </c>
      <c r="C1936" t="s">
        <v>22</v>
      </c>
      <c r="D1936" t="s">
        <v>30</v>
      </c>
      <c r="E1936">
        <v>5</v>
      </c>
      <c r="F1936">
        <v>3</v>
      </c>
      <c r="G1936" t="s">
        <v>38</v>
      </c>
      <c r="H1936">
        <v>197</v>
      </c>
      <c r="I1936" t="s">
        <v>34</v>
      </c>
      <c r="J1936">
        <v>1</v>
      </c>
      <c r="K1936" t="s">
        <v>31</v>
      </c>
      <c r="L1936" t="s">
        <v>41</v>
      </c>
      <c r="M1936">
        <v>51300</v>
      </c>
      <c r="N1936">
        <v>4</v>
      </c>
      <c r="O1936">
        <v>11</v>
      </c>
      <c r="P1936">
        <v>0</v>
      </c>
      <c r="Q1936">
        <v>8</v>
      </c>
      <c r="R1936">
        <v>3</v>
      </c>
      <c r="S1936">
        <v>3</v>
      </c>
      <c r="T1936">
        <v>1</v>
      </c>
      <c r="U1936">
        <v>2</v>
      </c>
      <c r="V1936">
        <f>COUNTIF(tbl_HRMaster[EmployeeID],tbl_HRMaster[[#This Row],[EmployeeID]])</f>
        <v>1</v>
      </c>
      <c r="W1936">
        <f>IFERROR(INDEX(tbl_EmployeeSurvey[EnvironmentSatisfaction],MATCH(tbl_HRMaster[[#This Row],[EmployeeID]],tbl_EmployeeSurvey[EmployeeID],0)),"Not Found")</f>
        <v>4</v>
      </c>
      <c r="X1936">
        <f>IFERROR(INDEX(tbl_EmployeeSurvey[JobSatisfaction],MATCH(tbl_HRMaster[[#This Row],[EmployeeID]],tbl_EmployeeSurvey[EmployeeID],0)),"Not Found")</f>
        <v>4</v>
      </c>
      <c r="Y1936" s="5">
        <f>IFERROR(INDEX(tbl_EmployeeSurvey[WorkLifeBalance],MATCH(tbl_HRMaster[[#This Row],[EmployeeID]],tbl_EmployeeSurvey[EmployeeID],0)),"Not Found")</f>
        <v>4</v>
      </c>
      <c r="Z1936" s="5">
        <f>IFERROR(VLOOKUP(tbl_HRMaster[[#This Row],[EmployeeID]],tbl_ManagerSurvey[[EmployeeID]:[PerformanceRating]],2,FALSE),"Not Found")</f>
        <v>2</v>
      </c>
      <c r="AA1936" s="5">
        <f>IFERROR(VLOOKUP(tbl_HRMaster[[#This Row],[EmployeeID]],tbl_ManagerSurvey[[EmployeeID]:[PerformanceRating]],3,FALSE),"Not Found")</f>
        <v>3</v>
      </c>
      <c r="AB1936" s="5" t="str">
        <f>IF(tbl_HRMaster[[#This Row],[Attrition]]="Yes","Left","Active")</f>
        <v>Active</v>
      </c>
      <c r="AC1936" s="5" t="str">
        <f>_xlfn.IFS(tbl_HRMaster[[#This Row],[Age]]&lt;25,"Under 25",tbl_HRMaster[[#This Row],[Age]]&lt;35,"25-34",tbl_HRMaster[[#This Row],[Age]]&lt;45,"35-44",tbl_HRMaster[[#This Row],[Age]]&lt;55,"45-54",TRUE,"Above 54")</f>
        <v>25-34</v>
      </c>
      <c r="AD1936" s="5" t="str">
        <f>_xlfn.IFS(
tbl_HRMaster[[#This Row],[YearsAtCompany]]&lt;2,"&lt; 2 Years",
tbl_HRMaster[[#This Row],[YearsAtCompany]]&lt;5,"2-4 Years",
tbl_HRMaster[[#This Row],[YearsAtCompany]]&lt;10,"5-9 Years",
TRUE,"10+ Years"
)</f>
        <v>2-4 Years</v>
      </c>
      <c r="AE1936" s="5">
        <f>IF(tbl_HRMaster[[#This Row],[Attrition]]="Yes",1,0)</f>
        <v>0</v>
      </c>
    </row>
    <row r="1937" spans="1:31" x14ac:dyDescent="0.25">
      <c r="A1937">
        <v>29</v>
      </c>
      <c r="B1937" t="s">
        <v>21</v>
      </c>
      <c r="C1937" t="s">
        <v>22</v>
      </c>
      <c r="D1937" t="s">
        <v>30</v>
      </c>
      <c r="E1937">
        <v>5</v>
      </c>
      <c r="F1937">
        <v>3</v>
      </c>
      <c r="G1937" t="s">
        <v>38</v>
      </c>
      <c r="H1937">
        <v>1667</v>
      </c>
      <c r="I1937" t="s">
        <v>34</v>
      </c>
      <c r="J1937">
        <v>1</v>
      </c>
      <c r="K1937" t="s">
        <v>31</v>
      </c>
      <c r="L1937" t="s">
        <v>41</v>
      </c>
      <c r="M1937">
        <v>51300</v>
      </c>
      <c r="N1937">
        <v>4</v>
      </c>
      <c r="O1937">
        <v>11</v>
      </c>
      <c r="P1937">
        <v>0</v>
      </c>
      <c r="Q1937">
        <v>8</v>
      </c>
      <c r="R1937">
        <v>3</v>
      </c>
      <c r="S1937">
        <v>3</v>
      </c>
      <c r="T1937">
        <v>1</v>
      </c>
      <c r="U1937">
        <v>2</v>
      </c>
      <c r="V1937">
        <f>COUNTIF(tbl_HRMaster[EmployeeID],tbl_HRMaster[[#This Row],[EmployeeID]])</f>
        <v>1</v>
      </c>
      <c r="W1937">
        <f>IFERROR(INDEX(tbl_EmployeeSurvey[EnvironmentSatisfaction],MATCH(tbl_HRMaster[[#This Row],[EmployeeID]],tbl_EmployeeSurvey[EmployeeID],0)),"Not Found")</f>
        <v>4</v>
      </c>
      <c r="X1937">
        <f>IFERROR(INDEX(tbl_EmployeeSurvey[JobSatisfaction],MATCH(tbl_HRMaster[[#This Row],[EmployeeID]],tbl_EmployeeSurvey[EmployeeID],0)),"Not Found")</f>
        <v>4</v>
      </c>
      <c r="Y1937" s="5">
        <f>IFERROR(INDEX(tbl_EmployeeSurvey[WorkLifeBalance],MATCH(tbl_HRMaster[[#This Row],[EmployeeID]],tbl_EmployeeSurvey[EmployeeID],0)),"Not Found")</f>
        <v>4</v>
      </c>
      <c r="Z1937" s="5">
        <f>IFERROR(VLOOKUP(tbl_HRMaster[[#This Row],[EmployeeID]],tbl_ManagerSurvey[[EmployeeID]:[PerformanceRating]],2,FALSE),"Not Found")</f>
        <v>2</v>
      </c>
      <c r="AA1937" s="5">
        <f>IFERROR(VLOOKUP(tbl_HRMaster[[#This Row],[EmployeeID]],tbl_ManagerSurvey[[EmployeeID]:[PerformanceRating]],3,FALSE),"Not Found")</f>
        <v>3</v>
      </c>
      <c r="AB1937" s="5" t="str">
        <f>IF(tbl_HRMaster[[#This Row],[Attrition]]="Yes","Left","Active")</f>
        <v>Active</v>
      </c>
      <c r="AC1937" s="5" t="str">
        <f>_xlfn.IFS(tbl_HRMaster[[#This Row],[Age]]&lt;25,"Under 25",tbl_HRMaster[[#This Row],[Age]]&lt;35,"25-34",tbl_HRMaster[[#This Row],[Age]]&lt;45,"35-44",tbl_HRMaster[[#This Row],[Age]]&lt;55,"45-54",TRUE,"Above 54")</f>
        <v>25-34</v>
      </c>
      <c r="AD1937" s="5" t="str">
        <f>_xlfn.IFS(
tbl_HRMaster[[#This Row],[YearsAtCompany]]&lt;2,"&lt; 2 Years",
tbl_HRMaster[[#This Row],[YearsAtCompany]]&lt;5,"2-4 Years",
tbl_HRMaster[[#This Row],[YearsAtCompany]]&lt;10,"5-9 Years",
TRUE,"10+ Years"
)</f>
        <v>2-4 Years</v>
      </c>
      <c r="AE1937" s="5">
        <f>IF(tbl_HRMaster[[#This Row],[Attrition]]="Yes",1,0)</f>
        <v>0</v>
      </c>
    </row>
    <row r="1938" spans="1:31" x14ac:dyDescent="0.25">
      <c r="A1938">
        <v>29</v>
      </c>
      <c r="B1938" t="s">
        <v>21</v>
      </c>
      <c r="C1938" t="s">
        <v>22</v>
      </c>
      <c r="D1938" t="s">
        <v>30</v>
      </c>
      <c r="E1938">
        <v>5</v>
      </c>
      <c r="F1938">
        <v>3</v>
      </c>
      <c r="G1938" t="s">
        <v>38</v>
      </c>
      <c r="H1938">
        <v>3137</v>
      </c>
      <c r="I1938" t="s">
        <v>34</v>
      </c>
      <c r="J1938">
        <v>1</v>
      </c>
      <c r="K1938" t="s">
        <v>31</v>
      </c>
      <c r="L1938" t="s">
        <v>41</v>
      </c>
      <c r="M1938">
        <v>51300</v>
      </c>
      <c r="N1938">
        <v>4</v>
      </c>
      <c r="O1938">
        <v>11</v>
      </c>
      <c r="P1938">
        <v>0</v>
      </c>
      <c r="Q1938">
        <v>8</v>
      </c>
      <c r="R1938">
        <v>3</v>
      </c>
      <c r="S1938">
        <v>3</v>
      </c>
      <c r="T1938">
        <v>1</v>
      </c>
      <c r="U1938">
        <v>2</v>
      </c>
      <c r="V1938">
        <f>COUNTIF(tbl_HRMaster[EmployeeID],tbl_HRMaster[[#This Row],[EmployeeID]])</f>
        <v>1</v>
      </c>
      <c r="W1938">
        <f>IFERROR(INDEX(tbl_EmployeeSurvey[EnvironmentSatisfaction],MATCH(tbl_HRMaster[[#This Row],[EmployeeID]],tbl_EmployeeSurvey[EmployeeID],0)),"Not Found")</f>
        <v>4</v>
      </c>
      <c r="X1938">
        <f>IFERROR(INDEX(tbl_EmployeeSurvey[JobSatisfaction],MATCH(tbl_HRMaster[[#This Row],[EmployeeID]],tbl_EmployeeSurvey[EmployeeID],0)),"Not Found")</f>
        <v>4</v>
      </c>
      <c r="Y1938" s="5">
        <f>IFERROR(INDEX(tbl_EmployeeSurvey[WorkLifeBalance],MATCH(tbl_HRMaster[[#This Row],[EmployeeID]],tbl_EmployeeSurvey[EmployeeID],0)),"Not Found")</f>
        <v>4</v>
      </c>
      <c r="Z1938" s="5">
        <f>IFERROR(VLOOKUP(tbl_HRMaster[[#This Row],[EmployeeID]],tbl_ManagerSurvey[[EmployeeID]:[PerformanceRating]],2,FALSE),"Not Found")</f>
        <v>2</v>
      </c>
      <c r="AA1938" s="5">
        <f>IFERROR(VLOOKUP(tbl_HRMaster[[#This Row],[EmployeeID]],tbl_ManagerSurvey[[EmployeeID]:[PerformanceRating]],3,FALSE),"Not Found")</f>
        <v>3</v>
      </c>
      <c r="AB1938" s="5" t="str">
        <f>IF(tbl_HRMaster[[#This Row],[Attrition]]="Yes","Left","Active")</f>
        <v>Active</v>
      </c>
      <c r="AC1938" s="5" t="str">
        <f>_xlfn.IFS(tbl_HRMaster[[#This Row],[Age]]&lt;25,"Under 25",tbl_HRMaster[[#This Row],[Age]]&lt;35,"25-34",tbl_HRMaster[[#This Row],[Age]]&lt;45,"35-44",tbl_HRMaster[[#This Row],[Age]]&lt;55,"45-54",TRUE,"Above 54")</f>
        <v>25-34</v>
      </c>
      <c r="AD1938" s="5" t="str">
        <f>_xlfn.IFS(
tbl_HRMaster[[#This Row],[YearsAtCompany]]&lt;2,"&lt; 2 Years",
tbl_HRMaster[[#This Row],[YearsAtCompany]]&lt;5,"2-4 Years",
tbl_HRMaster[[#This Row],[YearsAtCompany]]&lt;10,"5-9 Years",
TRUE,"10+ Years"
)</f>
        <v>2-4 Years</v>
      </c>
      <c r="AE1938" s="5">
        <f>IF(tbl_HRMaster[[#This Row],[Attrition]]="Yes",1,0)</f>
        <v>0</v>
      </c>
    </row>
    <row r="1939" spans="1:31" x14ac:dyDescent="0.25">
      <c r="A1939">
        <v>40</v>
      </c>
      <c r="B1939" t="s">
        <v>21</v>
      </c>
      <c r="C1939" t="s">
        <v>22</v>
      </c>
      <c r="D1939" t="s">
        <v>30</v>
      </c>
      <c r="E1939">
        <v>2</v>
      </c>
      <c r="F1939">
        <v>4</v>
      </c>
      <c r="G1939" t="s">
        <v>24</v>
      </c>
      <c r="H1939">
        <v>788</v>
      </c>
      <c r="I1939" t="s">
        <v>34</v>
      </c>
      <c r="J1939">
        <v>3</v>
      </c>
      <c r="K1939" t="s">
        <v>40</v>
      </c>
      <c r="L1939" t="s">
        <v>41</v>
      </c>
      <c r="M1939">
        <v>167520</v>
      </c>
      <c r="N1939">
        <v>2</v>
      </c>
      <c r="O1939">
        <v>18</v>
      </c>
      <c r="P1939">
        <v>1</v>
      </c>
      <c r="Q1939">
        <v>8</v>
      </c>
      <c r="R1939">
        <v>3</v>
      </c>
      <c r="S1939">
        <v>3</v>
      </c>
      <c r="T1939">
        <v>1</v>
      </c>
      <c r="U1939">
        <v>2</v>
      </c>
      <c r="V1939">
        <f>COUNTIF(tbl_HRMaster[EmployeeID],tbl_HRMaster[[#This Row],[EmployeeID]])</f>
        <v>1</v>
      </c>
      <c r="W1939">
        <f>IFERROR(INDEX(tbl_EmployeeSurvey[EnvironmentSatisfaction],MATCH(tbl_HRMaster[[#This Row],[EmployeeID]],tbl_EmployeeSurvey[EmployeeID],0)),"Not Found")</f>
        <v>3</v>
      </c>
      <c r="X1939">
        <f>IFERROR(INDEX(tbl_EmployeeSurvey[JobSatisfaction],MATCH(tbl_HRMaster[[#This Row],[EmployeeID]],tbl_EmployeeSurvey[EmployeeID],0)),"Not Found")</f>
        <v>3</v>
      </c>
      <c r="Y1939" s="5">
        <f>IFERROR(INDEX(tbl_EmployeeSurvey[WorkLifeBalance],MATCH(tbl_HRMaster[[#This Row],[EmployeeID]],tbl_EmployeeSurvey[EmployeeID],0)),"Not Found")</f>
        <v>4</v>
      </c>
      <c r="Z1939" s="5">
        <f>IFERROR(VLOOKUP(tbl_HRMaster[[#This Row],[EmployeeID]],tbl_ManagerSurvey[[EmployeeID]:[PerformanceRating]],2,FALSE),"Not Found")</f>
        <v>3</v>
      </c>
      <c r="AA1939" s="5">
        <f>IFERROR(VLOOKUP(tbl_HRMaster[[#This Row],[EmployeeID]],tbl_ManagerSurvey[[EmployeeID]:[PerformanceRating]],3,FALSE),"Not Found")</f>
        <v>3</v>
      </c>
      <c r="AB1939" s="5" t="str">
        <f>IF(tbl_HRMaster[[#This Row],[Attrition]]="Yes","Left","Active")</f>
        <v>Active</v>
      </c>
      <c r="AC1939" s="5" t="str">
        <f>_xlfn.IFS(tbl_HRMaster[[#This Row],[Age]]&lt;25,"Under 25",tbl_HRMaster[[#This Row],[Age]]&lt;35,"25-34",tbl_HRMaster[[#This Row],[Age]]&lt;45,"35-44",tbl_HRMaster[[#This Row],[Age]]&lt;55,"45-54",TRUE,"Above 54")</f>
        <v>35-44</v>
      </c>
      <c r="AD1939" s="5" t="str">
        <f>_xlfn.IFS(
tbl_HRMaster[[#This Row],[YearsAtCompany]]&lt;2,"&lt; 2 Years",
tbl_HRMaster[[#This Row],[YearsAtCompany]]&lt;5,"2-4 Years",
tbl_HRMaster[[#This Row],[YearsAtCompany]]&lt;10,"5-9 Years",
TRUE,"10+ Years"
)</f>
        <v>2-4 Years</v>
      </c>
      <c r="AE1939" s="5">
        <f>IF(tbl_HRMaster[[#This Row],[Attrition]]="Yes",1,0)</f>
        <v>0</v>
      </c>
    </row>
    <row r="1940" spans="1:31" x14ac:dyDescent="0.25">
      <c r="A1940">
        <v>40</v>
      </c>
      <c r="B1940" t="s">
        <v>21</v>
      </c>
      <c r="C1940" t="s">
        <v>22</v>
      </c>
      <c r="D1940" t="s">
        <v>30</v>
      </c>
      <c r="E1940">
        <v>2</v>
      </c>
      <c r="F1940">
        <v>4</v>
      </c>
      <c r="G1940" t="s">
        <v>24</v>
      </c>
      <c r="H1940">
        <v>2258</v>
      </c>
      <c r="I1940" t="s">
        <v>34</v>
      </c>
      <c r="J1940">
        <v>3</v>
      </c>
      <c r="K1940" t="s">
        <v>40</v>
      </c>
      <c r="L1940" t="s">
        <v>41</v>
      </c>
      <c r="M1940">
        <v>167520</v>
      </c>
      <c r="N1940">
        <v>2</v>
      </c>
      <c r="O1940">
        <v>18</v>
      </c>
      <c r="P1940">
        <v>1</v>
      </c>
      <c r="Q1940">
        <v>8</v>
      </c>
      <c r="R1940">
        <v>3</v>
      </c>
      <c r="S1940">
        <v>3</v>
      </c>
      <c r="T1940">
        <v>1</v>
      </c>
      <c r="U1940">
        <v>2</v>
      </c>
      <c r="V1940">
        <f>COUNTIF(tbl_HRMaster[EmployeeID],tbl_HRMaster[[#This Row],[EmployeeID]])</f>
        <v>1</v>
      </c>
      <c r="W1940">
        <f>IFERROR(INDEX(tbl_EmployeeSurvey[EnvironmentSatisfaction],MATCH(tbl_HRMaster[[#This Row],[EmployeeID]],tbl_EmployeeSurvey[EmployeeID],0)),"Not Found")</f>
        <v>3</v>
      </c>
      <c r="X1940">
        <f>IFERROR(INDEX(tbl_EmployeeSurvey[JobSatisfaction],MATCH(tbl_HRMaster[[#This Row],[EmployeeID]],tbl_EmployeeSurvey[EmployeeID],0)),"Not Found")</f>
        <v>3</v>
      </c>
      <c r="Y1940" s="5">
        <f>IFERROR(INDEX(tbl_EmployeeSurvey[WorkLifeBalance],MATCH(tbl_HRMaster[[#This Row],[EmployeeID]],tbl_EmployeeSurvey[EmployeeID],0)),"Not Found")</f>
        <v>4</v>
      </c>
      <c r="Z1940" s="5">
        <f>IFERROR(VLOOKUP(tbl_HRMaster[[#This Row],[EmployeeID]],tbl_ManagerSurvey[[EmployeeID]:[PerformanceRating]],2,FALSE),"Not Found")</f>
        <v>3</v>
      </c>
      <c r="AA1940" s="5">
        <f>IFERROR(VLOOKUP(tbl_HRMaster[[#This Row],[EmployeeID]],tbl_ManagerSurvey[[EmployeeID]:[PerformanceRating]],3,FALSE),"Not Found")</f>
        <v>3</v>
      </c>
      <c r="AB1940" s="5" t="str">
        <f>IF(tbl_HRMaster[[#This Row],[Attrition]]="Yes","Left","Active")</f>
        <v>Active</v>
      </c>
      <c r="AC1940" s="5" t="str">
        <f>_xlfn.IFS(tbl_HRMaster[[#This Row],[Age]]&lt;25,"Under 25",tbl_HRMaster[[#This Row],[Age]]&lt;35,"25-34",tbl_HRMaster[[#This Row],[Age]]&lt;45,"35-44",tbl_HRMaster[[#This Row],[Age]]&lt;55,"45-54",TRUE,"Above 54")</f>
        <v>35-44</v>
      </c>
      <c r="AD1940" s="5" t="str">
        <f>_xlfn.IFS(
tbl_HRMaster[[#This Row],[YearsAtCompany]]&lt;2,"&lt; 2 Years",
tbl_HRMaster[[#This Row],[YearsAtCompany]]&lt;5,"2-4 Years",
tbl_HRMaster[[#This Row],[YearsAtCompany]]&lt;10,"5-9 Years",
TRUE,"10+ Years"
)</f>
        <v>2-4 Years</v>
      </c>
      <c r="AE1940" s="5">
        <f>IF(tbl_HRMaster[[#This Row],[Attrition]]="Yes",1,0)</f>
        <v>0</v>
      </c>
    </row>
    <row r="1941" spans="1:31" x14ac:dyDescent="0.25">
      <c r="A1941">
        <v>40</v>
      </c>
      <c r="B1941" t="s">
        <v>21</v>
      </c>
      <c r="C1941" t="s">
        <v>22</v>
      </c>
      <c r="D1941" t="s">
        <v>30</v>
      </c>
      <c r="E1941">
        <v>2</v>
      </c>
      <c r="F1941">
        <v>4</v>
      </c>
      <c r="G1941" t="s">
        <v>24</v>
      </c>
      <c r="H1941">
        <v>3728</v>
      </c>
      <c r="I1941" t="s">
        <v>34</v>
      </c>
      <c r="J1941">
        <v>3</v>
      </c>
      <c r="K1941" t="s">
        <v>40</v>
      </c>
      <c r="L1941" t="s">
        <v>41</v>
      </c>
      <c r="M1941">
        <v>167520</v>
      </c>
      <c r="N1941">
        <v>2</v>
      </c>
      <c r="O1941">
        <v>18</v>
      </c>
      <c r="P1941">
        <v>1</v>
      </c>
      <c r="Q1941">
        <v>8</v>
      </c>
      <c r="R1941">
        <v>3</v>
      </c>
      <c r="S1941">
        <v>3</v>
      </c>
      <c r="T1941">
        <v>1</v>
      </c>
      <c r="U1941">
        <v>2</v>
      </c>
      <c r="V1941">
        <f>COUNTIF(tbl_HRMaster[EmployeeID],tbl_HRMaster[[#This Row],[EmployeeID]])</f>
        <v>1</v>
      </c>
      <c r="W1941">
        <f>IFERROR(INDEX(tbl_EmployeeSurvey[EnvironmentSatisfaction],MATCH(tbl_HRMaster[[#This Row],[EmployeeID]],tbl_EmployeeSurvey[EmployeeID],0)),"Not Found")</f>
        <v>3</v>
      </c>
      <c r="X1941">
        <f>IFERROR(INDEX(tbl_EmployeeSurvey[JobSatisfaction],MATCH(tbl_HRMaster[[#This Row],[EmployeeID]],tbl_EmployeeSurvey[EmployeeID],0)),"Not Found")</f>
        <v>3</v>
      </c>
      <c r="Y1941" s="5">
        <f>IFERROR(INDEX(tbl_EmployeeSurvey[WorkLifeBalance],MATCH(tbl_HRMaster[[#This Row],[EmployeeID]],tbl_EmployeeSurvey[EmployeeID],0)),"Not Found")</f>
        <v>4</v>
      </c>
      <c r="Z1941" s="5">
        <f>IFERROR(VLOOKUP(tbl_HRMaster[[#This Row],[EmployeeID]],tbl_ManagerSurvey[[EmployeeID]:[PerformanceRating]],2,FALSE),"Not Found")</f>
        <v>3</v>
      </c>
      <c r="AA1941" s="5">
        <f>IFERROR(VLOOKUP(tbl_HRMaster[[#This Row],[EmployeeID]],tbl_ManagerSurvey[[EmployeeID]:[PerformanceRating]],3,FALSE),"Not Found")</f>
        <v>3</v>
      </c>
      <c r="AB1941" s="5" t="str">
        <f>IF(tbl_HRMaster[[#This Row],[Attrition]]="Yes","Left","Active")</f>
        <v>Active</v>
      </c>
      <c r="AC1941" s="5" t="str">
        <f>_xlfn.IFS(tbl_HRMaster[[#This Row],[Age]]&lt;25,"Under 25",tbl_HRMaster[[#This Row],[Age]]&lt;35,"25-34",tbl_HRMaster[[#This Row],[Age]]&lt;45,"35-44",tbl_HRMaster[[#This Row],[Age]]&lt;55,"45-54",TRUE,"Above 54")</f>
        <v>35-44</v>
      </c>
      <c r="AD1941" s="5" t="str">
        <f>_xlfn.IFS(
tbl_HRMaster[[#This Row],[YearsAtCompany]]&lt;2,"&lt; 2 Years",
tbl_HRMaster[[#This Row],[YearsAtCompany]]&lt;5,"2-4 Years",
tbl_HRMaster[[#This Row],[YearsAtCompany]]&lt;10,"5-9 Years",
TRUE,"10+ Years"
)</f>
        <v>2-4 Years</v>
      </c>
      <c r="AE1941" s="5">
        <f>IF(tbl_HRMaster[[#This Row],[Attrition]]="Yes",1,0)</f>
        <v>0</v>
      </c>
    </row>
    <row r="1942" spans="1:31" x14ac:dyDescent="0.25">
      <c r="A1942">
        <v>33</v>
      </c>
      <c r="B1942" t="s">
        <v>21</v>
      </c>
      <c r="C1942" t="s">
        <v>22</v>
      </c>
      <c r="D1942" t="s">
        <v>23</v>
      </c>
      <c r="E1942">
        <v>23</v>
      </c>
      <c r="F1942">
        <v>4</v>
      </c>
      <c r="G1942" t="s">
        <v>45</v>
      </c>
      <c r="H1942">
        <v>533</v>
      </c>
      <c r="I1942" t="s">
        <v>25</v>
      </c>
      <c r="J1942">
        <v>4</v>
      </c>
      <c r="K1942" t="s">
        <v>35</v>
      </c>
      <c r="L1942" t="s">
        <v>41</v>
      </c>
      <c r="M1942">
        <v>39830</v>
      </c>
      <c r="N1942">
        <v>4</v>
      </c>
      <c r="O1942">
        <v>12</v>
      </c>
      <c r="P1942">
        <v>0</v>
      </c>
      <c r="Q1942">
        <v>9</v>
      </c>
      <c r="R1942">
        <v>3</v>
      </c>
      <c r="S1942">
        <v>3</v>
      </c>
      <c r="T1942">
        <v>1</v>
      </c>
      <c r="U1942">
        <v>2</v>
      </c>
      <c r="V1942">
        <f>COUNTIF(tbl_HRMaster[EmployeeID],tbl_HRMaster[[#This Row],[EmployeeID]])</f>
        <v>1</v>
      </c>
      <c r="W1942">
        <f>IFERROR(INDEX(tbl_EmployeeSurvey[EnvironmentSatisfaction],MATCH(tbl_HRMaster[[#This Row],[EmployeeID]],tbl_EmployeeSurvey[EmployeeID],0)),"Not Found")</f>
        <v>4</v>
      </c>
      <c r="X1942">
        <f>IFERROR(INDEX(tbl_EmployeeSurvey[JobSatisfaction],MATCH(tbl_HRMaster[[#This Row],[EmployeeID]],tbl_EmployeeSurvey[EmployeeID],0)),"Not Found")</f>
        <v>4</v>
      </c>
      <c r="Y1942" s="5">
        <f>IFERROR(INDEX(tbl_EmployeeSurvey[WorkLifeBalance],MATCH(tbl_HRMaster[[#This Row],[EmployeeID]],tbl_EmployeeSurvey[EmployeeID],0)),"Not Found")</f>
        <v>3</v>
      </c>
      <c r="Z1942" s="5">
        <f>IFERROR(VLOOKUP(tbl_HRMaster[[#This Row],[EmployeeID]],tbl_ManagerSurvey[[EmployeeID]:[PerformanceRating]],2,FALSE),"Not Found")</f>
        <v>3</v>
      </c>
      <c r="AA1942" s="5">
        <f>IFERROR(VLOOKUP(tbl_HRMaster[[#This Row],[EmployeeID]],tbl_ManagerSurvey[[EmployeeID]:[PerformanceRating]],3,FALSE),"Not Found")</f>
        <v>3</v>
      </c>
      <c r="AB1942" s="5" t="str">
        <f>IF(tbl_HRMaster[[#This Row],[Attrition]]="Yes","Left","Active")</f>
        <v>Active</v>
      </c>
      <c r="AC1942" s="5" t="str">
        <f>_xlfn.IFS(tbl_HRMaster[[#This Row],[Age]]&lt;25,"Under 25",tbl_HRMaster[[#This Row],[Age]]&lt;35,"25-34",tbl_HRMaster[[#This Row],[Age]]&lt;45,"35-44",tbl_HRMaster[[#This Row],[Age]]&lt;55,"45-54",TRUE,"Above 54")</f>
        <v>25-34</v>
      </c>
      <c r="AD1942" s="5" t="str">
        <f>_xlfn.IFS(
tbl_HRMaster[[#This Row],[YearsAtCompany]]&lt;2,"&lt; 2 Years",
tbl_HRMaster[[#This Row],[YearsAtCompany]]&lt;5,"2-4 Years",
tbl_HRMaster[[#This Row],[YearsAtCompany]]&lt;10,"5-9 Years",
TRUE,"10+ Years"
)</f>
        <v>2-4 Years</v>
      </c>
      <c r="AE1942" s="5">
        <f>IF(tbl_HRMaster[[#This Row],[Attrition]]="Yes",1,0)</f>
        <v>0</v>
      </c>
    </row>
    <row r="1943" spans="1:31" x14ac:dyDescent="0.25">
      <c r="A1943">
        <v>33</v>
      </c>
      <c r="B1943" t="s">
        <v>21</v>
      </c>
      <c r="C1943" t="s">
        <v>22</v>
      </c>
      <c r="D1943" t="s">
        <v>23</v>
      </c>
      <c r="E1943">
        <v>23</v>
      </c>
      <c r="F1943">
        <v>4</v>
      </c>
      <c r="G1943" t="s">
        <v>45</v>
      </c>
      <c r="H1943">
        <v>2003</v>
      </c>
      <c r="I1943" t="s">
        <v>25</v>
      </c>
      <c r="J1943">
        <v>4</v>
      </c>
      <c r="K1943" t="s">
        <v>35</v>
      </c>
      <c r="L1943" t="s">
        <v>41</v>
      </c>
      <c r="M1943">
        <v>39830</v>
      </c>
      <c r="N1943">
        <v>4</v>
      </c>
      <c r="O1943">
        <v>12</v>
      </c>
      <c r="P1943">
        <v>0</v>
      </c>
      <c r="Q1943">
        <v>9</v>
      </c>
      <c r="R1943">
        <v>3</v>
      </c>
      <c r="S1943">
        <v>3</v>
      </c>
      <c r="T1943">
        <v>1</v>
      </c>
      <c r="U1943">
        <v>2</v>
      </c>
      <c r="V1943">
        <f>COUNTIF(tbl_HRMaster[EmployeeID],tbl_HRMaster[[#This Row],[EmployeeID]])</f>
        <v>1</v>
      </c>
      <c r="W1943">
        <f>IFERROR(INDEX(tbl_EmployeeSurvey[EnvironmentSatisfaction],MATCH(tbl_HRMaster[[#This Row],[EmployeeID]],tbl_EmployeeSurvey[EmployeeID],0)),"Not Found")</f>
        <v>4</v>
      </c>
      <c r="X1943">
        <f>IFERROR(INDEX(tbl_EmployeeSurvey[JobSatisfaction],MATCH(tbl_HRMaster[[#This Row],[EmployeeID]],tbl_EmployeeSurvey[EmployeeID],0)),"Not Found")</f>
        <v>4</v>
      </c>
      <c r="Y1943" s="5">
        <f>IFERROR(INDEX(tbl_EmployeeSurvey[WorkLifeBalance],MATCH(tbl_HRMaster[[#This Row],[EmployeeID]],tbl_EmployeeSurvey[EmployeeID],0)),"Not Found")</f>
        <v>3</v>
      </c>
      <c r="Z1943" s="5">
        <f>IFERROR(VLOOKUP(tbl_HRMaster[[#This Row],[EmployeeID]],tbl_ManagerSurvey[[EmployeeID]:[PerformanceRating]],2,FALSE),"Not Found")</f>
        <v>3</v>
      </c>
      <c r="AA1943" s="5">
        <f>IFERROR(VLOOKUP(tbl_HRMaster[[#This Row],[EmployeeID]],tbl_ManagerSurvey[[EmployeeID]:[PerformanceRating]],3,FALSE),"Not Found")</f>
        <v>3</v>
      </c>
      <c r="AB1943" s="5" t="str">
        <f>IF(tbl_HRMaster[[#This Row],[Attrition]]="Yes","Left","Active")</f>
        <v>Active</v>
      </c>
      <c r="AC1943" s="5" t="str">
        <f>_xlfn.IFS(tbl_HRMaster[[#This Row],[Age]]&lt;25,"Under 25",tbl_HRMaster[[#This Row],[Age]]&lt;35,"25-34",tbl_HRMaster[[#This Row],[Age]]&lt;45,"35-44",tbl_HRMaster[[#This Row],[Age]]&lt;55,"45-54",TRUE,"Above 54")</f>
        <v>25-34</v>
      </c>
      <c r="AD1943" s="5" t="str">
        <f>_xlfn.IFS(
tbl_HRMaster[[#This Row],[YearsAtCompany]]&lt;2,"&lt; 2 Years",
tbl_HRMaster[[#This Row],[YearsAtCompany]]&lt;5,"2-4 Years",
tbl_HRMaster[[#This Row],[YearsAtCompany]]&lt;10,"5-9 Years",
TRUE,"10+ Years"
)</f>
        <v>2-4 Years</v>
      </c>
      <c r="AE1943" s="5">
        <f>IF(tbl_HRMaster[[#This Row],[Attrition]]="Yes",1,0)</f>
        <v>0</v>
      </c>
    </row>
    <row r="1944" spans="1:31" x14ac:dyDescent="0.25">
      <c r="A1944">
        <v>33</v>
      </c>
      <c r="B1944" t="s">
        <v>21</v>
      </c>
      <c r="C1944" t="s">
        <v>22</v>
      </c>
      <c r="D1944" t="s">
        <v>23</v>
      </c>
      <c r="E1944">
        <v>23</v>
      </c>
      <c r="F1944">
        <v>4</v>
      </c>
      <c r="G1944" t="s">
        <v>45</v>
      </c>
      <c r="H1944">
        <v>3473</v>
      </c>
      <c r="I1944" t="s">
        <v>25</v>
      </c>
      <c r="J1944">
        <v>4</v>
      </c>
      <c r="K1944" t="s">
        <v>35</v>
      </c>
      <c r="L1944" t="s">
        <v>41</v>
      </c>
      <c r="M1944">
        <v>39830</v>
      </c>
      <c r="N1944">
        <v>4</v>
      </c>
      <c r="O1944">
        <v>12</v>
      </c>
      <c r="P1944">
        <v>0</v>
      </c>
      <c r="Q1944">
        <v>9</v>
      </c>
      <c r="R1944">
        <v>3</v>
      </c>
      <c r="S1944">
        <v>3</v>
      </c>
      <c r="T1944">
        <v>1</v>
      </c>
      <c r="U1944">
        <v>2</v>
      </c>
      <c r="V1944">
        <f>COUNTIF(tbl_HRMaster[EmployeeID],tbl_HRMaster[[#This Row],[EmployeeID]])</f>
        <v>1</v>
      </c>
      <c r="W1944">
        <f>IFERROR(INDEX(tbl_EmployeeSurvey[EnvironmentSatisfaction],MATCH(tbl_HRMaster[[#This Row],[EmployeeID]],tbl_EmployeeSurvey[EmployeeID],0)),"Not Found")</f>
        <v>4</v>
      </c>
      <c r="X1944">
        <f>IFERROR(INDEX(tbl_EmployeeSurvey[JobSatisfaction],MATCH(tbl_HRMaster[[#This Row],[EmployeeID]],tbl_EmployeeSurvey[EmployeeID],0)),"Not Found")</f>
        <v>4</v>
      </c>
      <c r="Y1944" s="5">
        <f>IFERROR(INDEX(tbl_EmployeeSurvey[WorkLifeBalance],MATCH(tbl_HRMaster[[#This Row],[EmployeeID]],tbl_EmployeeSurvey[EmployeeID],0)),"Not Found")</f>
        <v>3</v>
      </c>
      <c r="Z1944" s="5">
        <f>IFERROR(VLOOKUP(tbl_HRMaster[[#This Row],[EmployeeID]],tbl_ManagerSurvey[[EmployeeID]:[PerformanceRating]],2,FALSE),"Not Found")</f>
        <v>3</v>
      </c>
      <c r="AA1944" s="5">
        <f>IFERROR(VLOOKUP(tbl_HRMaster[[#This Row],[EmployeeID]],tbl_ManagerSurvey[[EmployeeID]:[PerformanceRating]],3,FALSE),"Not Found")</f>
        <v>3</v>
      </c>
      <c r="AB1944" s="5" t="str">
        <f>IF(tbl_HRMaster[[#This Row],[Attrition]]="Yes","Left","Active")</f>
        <v>Active</v>
      </c>
      <c r="AC1944" s="5" t="str">
        <f>_xlfn.IFS(tbl_HRMaster[[#This Row],[Age]]&lt;25,"Under 25",tbl_HRMaster[[#This Row],[Age]]&lt;35,"25-34",tbl_HRMaster[[#This Row],[Age]]&lt;45,"35-44",tbl_HRMaster[[#This Row],[Age]]&lt;55,"45-54",TRUE,"Above 54")</f>
        <v>25-34</v>
      </c>
      <c r="AD1944" s="5" t="str">
        <f>_xlfn.IFS(
tbl_HRMaster[[#This Row],[YearsAtCompany]]&lt;2,"&lt; 2 Years",
tbl_HRMaster[[#This Row],[YearsAtCompany]]&lt;5,"2-4 Years",
tbl_HRMaster[[#This Row],[YearsAtCompany]]&lt;10,"5-9 Years",
TRUE,"10+ Years"
)</f>
        <v>2-4 Years</v>
      </c>
      <c r="AE1944" s="5">
        <f>IF(tbl_HRMaster[[#This Row],[Attrition]]="Yes",1,0)</f>
        <v>0</v>
      </c>
    </row>
    <row r="1945" spans="1:31" x14ac:dyDescent="0.25">
      <c r="A1945">
        <v>34</v>
      </c>
      <c r="B1945" t="s">
        <v>21</v>
      </c>
      <c r="C1945" t="s">
        <v>22</v>
      </c>
      <c r="D1945" t="s">
        <v>23</v>
      </c>
      <c r="E1945">
        <v>9</v>
      </c>
      <c r="F1945">
        <v>3</v>
      </c>
      <c r="G1945" t="s">
        <v>45</v>
      </c>
      <c r="H1945">
        <v>1394</v>
      </c>
      <c r="I1945" t="s">
        <v>25</v>
      </c>
      <c r="J1945">
        <v>2</v>
      </c>
      <c r="K1945" t="s">
        <v>44</v>
      </c>
      <c r="L1945" t="s">
        <v>32</v>
      </c>
      <c r="M1945">
        <v>53680</v>
      </c>
      <c r="N1945">
        <v>2</v>
      </c>
      <c r="O1945">
        <v>14</v>
      </c>
      <c r="P1945">
        <v>1</v>
      </c>
      <c r="Q1945">
        <v>9</v>
      </c>
      <c r="R1945">
        <v>2</v>
      </c>
      <c r="S1945">
        <v>3</v>
      </c>
      <c r="T1945">
        <v>1</v>
      </c>
      <c r="U1945">
        <v>2</v>
      </c>
      <c r="V1945">
        <f>COUNTIF(tbl_HRMaster[EmployeeID],tbl_HRMaster[[#This Row],[EmployeeID]])</f>
        <v>1</v>
      </c>
      <c r="W1945">
        <f>IFERROR(INDEX(tbl_EmployeeSurvey[EnvironmentSatisfaction],MATCH(tbl_HRMaster[[#This Row],[EmployeeID]],tbl_EmployeeSurvey[EmployeeID],0)),"Not Found")</f>
        <v>4</v>
      </c>
      <c r="X1945">
        <f>IFERROR(INDEX(tbl_EmployeeSurvey[JobSatisfaction],MATCH(tbl_HRMaster[[#This Row],[EmployeeID]],tbl_EmployeeSurvey[EmployeeID],0)),"Not Found")</f>
        <v>2</v>
      </c>
      <c r="Y1945" s="5">
        <f>IFERROR(INDEX(tbl_EmployeeSurvey[WorkLifeBalance],MATCH(tbl_HRMaster[[#This Row],[EmployeeID]],tbl_EmployeeSurvey[EmployeeID],0)),"Not Found")</f>
        <v>3</v>
      </c>
      <c r="Z1945" s="5">
        <f>IFERROR(VLOOKUP(tbl_HRMaster[[#This Row],[EmployeeID]],tbl_ManagerSurvey[[EmployeeID]:[PerformanceRating]],2,FALSE),"Not Found")</f>
        <v>3</v>
      </c>
      <c r="AA1945" s="5">
        <f>IFERROR(VLOOKUP(tbl_HRMaster[[#This Row],[EmployeeID]],tbl_ManagerSurvey[[EmployeeID]:[PerformanceRating]],3,FALSE),"Not Found")</f>
        <v>3</v>
      </c>
      <c r="AB1945" s="5" t="str">
        <f>IF(tbl_HRMaster[[#This Row],[Attrition]]="Yes","Left","Active")</f>
        <v>Active</v>
      </c>
      <c r="AC1945" s="5" t="str">
        <f>_xlfn.IFS(tbl_HRMaster[[#This Row],[Age]]&lt;25,"Under 25",tbl_HRMaster[[#This Row],[Age]]&lt;35,"25-34",tbl_HRMaster[[#This Row],[Age]]&lt;45,"35-44",tbl_HRMaster[[#This Row],[Age]]&lt;55,"45-54",TRUE,"Above 54")</f>
        <v>25-34</v>
      </c>
      <c r="AD1945" s="5" t="str">
        <f>_xlfn.IFS(
tbl_HRMaster[[#This Row],[YearsAtCompany]]&lt;2,"&lt; 2 Years",
tbl_HRMaster[[#This Row],[YearsAtCompany]]&lt;5,"2-4 Years",
tbl_HRMaster[[#This Row],[YearsAtCompany]]&lt;10,"5-9 Years",
TRUE,"10+ Years"
)</f>
        <v>2-4 Years</v>
      </c>
      <c r="AE1945" s="5">
        <f>IF(tbl_HRMaster[[#This Row],[Attrition]]="Yes",1,0)</f>
        <v>0</v>
      </c>
    </row>
    <row r="1946" spans="1:31" x14ac:dyDescent="0.25">
      <c r="A1946">
        <v>34</v>
      </c>
      <c r="B1946" t="s">
        <v>21</v>
      </c>
      <c r="C1946" t="s">
        <v>22</v>
      </c>
      <c r="D1946" t="s">
        <v>23</v>
      </c>
      <c r="E1946">
        <v>9</v>
      </c>
      <c r="F1946">
        <v>3</v>
      </c>
      <c r="G1946" t="s">
        <v>45</v>
      </c>
      <c r="H1946">
        <v>2864</v>
      </c>
      <c r="I1946" t="s">
        <v>25</v>
      </c>
      <c r="J1946">
        <v>2</v>
      </c>
      <c r="K1946" t="s">
        <v>44</v>
      </c>
      <c r="L1946" t="s">
        <v>32</v>
      </c>
      <c r="M1946">
        <v>53680</v>
      </c>
      <c r="N1946">
        <v>2</v>
      </c>
      <c r="O1946">
        <v>14</v>
      </c>
      <c r="P1946">
        <v>1</v>
      </c>
      <c r="Q1946">
        <v>9</v>
      </c>
      <c r="R1946">
        <v>2</v>
      </c>
      <c r="S1946">
        <v>3</v>
      </c>
      <c r="T1946">
        <v>1</v>
      </c>
      <c r="U1946">
        <v>2</v>
      </c>
      <c r="V1946">
        <f>COUNTIF(tbl_HRMaster[EmployeeID],tbl_HRMaster[[#This Row],[EmployeeID]])</f>
        <v>1</v>
      </c>
      <c r="W1946">
        <f>IFERROR(INDEX(tbl_EmployeeSurvey[EnvironmentSatisfaction],MATCH(tbl_HRMaster[[#This Row],[EmployeeID]],tbl_EmployeeSurvey[EmployeeID],0)),"Not Found")</f>
        <v>4</v>
      </c>
      <c r="X1946">
        <f>IFERROR(INDEX(tbl_EmployeeSurvey[JobSatisfaction],MATCH(tbl_HRMaster[[#This Row],[EmployeeID]],tbl_EmployeeSurvey[EmployeeID],0)),"Not Found")</f>
        <v>2</v>
      </c>
      <c r="Y1946" s="5">
        <f>IFERROR(INDEX(tbl_EmployeeSurvey[WorkLifeBalance],MATCH(tbl_HRMaster[[#This Row],[EmployeeID]],tbl_EmployeeSurvey[EmployeeID],0)),"Not Found")</f>
        <v>3</v>
      </c>
      <c r="Z1946" s="5">
        <f>IFERROR(VLOOKUP(tbl_HRMaster[[#This Row],[EmployeeID]],tbl_ManagerSurvey[[EmployeeID]:[PerformanceRating]],2,FALSE),"Not Found")</f>
        <v>3</v>
      </c>
      <c r="AA1946" s="5">
        <f>IFERROR(VLOOKUP(tbl_HRMaster[[#This Row],[EmployeeID]],tbl_ManagerSurvey[[EmployeeID]:[PerformanceRating]],3,FALSE),"Not Found")</f>
        <v>3</v>
      </c>
      <c r="AB1946" s="5" t="str">
        <f>IF(tbl_HRMaster[[#This Row],[Attrition]]="Yes","Left","Active")</f>
        <v>Active</v>
      </c>
      <c r="AC1946" s="5" t="str">
        <f>_xlfn.IFS(tbl_HRMaster[[#This Row],[Age]]&lt;25,"Under 25",tbl_HRMaster[[#This Row],[Age]]&lt;35,"25-34",tbl_HRMaster[[#This Row],[Age]]&lt;45,"35-44",tbl_HRMaster[[#This Row],[Age]]&lt;55,"45-54",TRUE,"Above 54")</f>
        <v>25-34</v>
      </c>
      <c r="AD1946" s="5" t="str">
        <f>_xlfn.IFS(
tbl_HRMaster[[#This Row],[YearsAtCompany]]&lt;2,"&lt; 2 Years",
tbl_HRMaster[[#This Row],[YearsAtCompany]]&lt;5,"2-4 Years",
tbl_HRMaster[[#This Row],[YearsAtCompany]]&lt;10,"5-9 Years",
TRUE,"10+ Years"
)</f>
        <v>2-4 Years</v>
      </c>
      <c r="AE1946" s="5">
        <f>IF(tbl_HRMaster[[#This Row],[Attrition]]="Yes",1,0)</f>
        <v>0</v>
      </c>
    </row>
    <row r="1947" spans="1:31" x14ac:dyDescent="0.25">
      <c r="A1947">
        <v>34</v>
      </c>
      <c r="B1947" t="s">
        <v>21</v>
      </c>
      <c r="C1947" t="s">
        <v>22</v>
      </c>
      <c r="D1947" t="s">
        <v>23</v>
      </c>
      <c r="E1947">
        <v>9</v>
      </c>
      <c r="F1947">
        <v>3</v>
      </c>
      <c r="G1947" t="s">
        <v>45</v>
      </c>
      <c r="H1947">
        <v>4334</v>
      </c>
      <c r="I1947" t="s">
        <v>25</v>
      </c>
      <c r="J1947">
        <v>2</v>
      </c>
      <c r="K1947" t="s">
        <v>44</v>
      </c>
      <c r="L1947" t="s">
        <v>32</v>
      </c>
      <c r="M1947">
        <v>53680</v>
      </c>
      <c r="N1947">
        <v>2</v>
      </c>
      <c r="O1947">
        <v>14</v>
      </c>
      <c r="P1947">
        <v>1</v>
      </c>
      <c r="Q1947">
        <v>9</v>
      </c>
      <c r="R1947">
        <v>2</v>
      </c>
      <c r="S1947">
        <v>3</v>
      </c>
      <c r="T1947">
        <v>1</v>
      </c>
      <c r="U1947">
        <v>2</v>
      </c>
      <c r="V1947">
        <f>COUNTIF(tbl_HRMaster[EmployeeID],tbl_HRMaster[[#This Row],[EmployeeID]])</f>
        <v>1</v>
      </c>
      <c r="W1947">
        <f>IFERROR(INDEX(tbl_EmployeeSurvey[EnvironmentSatisfaction],MATCH(tbl_HRMaster[[#This Row],[EmployeeID]],tbl_EmployeeSurvey[EmployeeID],0)),"Not Found")</f>
        <v>4</v>
      </c>
      <c r="X1947">
        <f>IFERROR(INDEX(tbl_EmployeeSurvey[JobSatisfaction],MATCH(tbl_HRMaster[[#This Row],[EmployeeID]],tbl_EmployeeSurvey[EmployeeID],0)),"Not Found")</f>
        <v>2</v>
      </c>
      <c r="Y1947" s="5">
        <f>IFERROR(INDEX(tbl_EmployeeSurvey[WorkLifeBalance],MATCH(tbl_HRMaster[[#This Row],[EmployeeID]],tbl_EmployeeSurvey[EmployeeID],0)),"Not Found")</f>
        <v>3</v>
      </c>
      <c r="Z1947" s="5">
        <f>IFERROR(VLOOKUP(tbl_HRMaster[[#This Row],[EmployeeID]],tbl_ManagerSurvey[[EmployeeID]:[PerformanceRating]],2,FALSE),"Not Found")</f>
        <v>3</v>
      </c>
      <c r="AA1947" s="5">
        <f>IFERROR(VLOOKUP(tbl_HRMaster[[#This Row],[EmployeeID]],tbl_ManagerSurvey[[EmployeeID]:[PerformanceRating]],3,FALSE),"Not Found")</f>
        <v>3</v>
      </c>
      <c r="AB1947" s="5" t="str">
        <f>IF(tbl_HRMaster[[#This Row],[Attrition]]="Yes","Left","Active")</f>
        <v>Active</v>
      </c>
      <c r="AC1947" s="5" t="str">
        <f>_xlfn.IFS(tbl_HRMaster[[#This Row],[Age]]&lt;25,"Under 25",tbl_HRMaster[[#This Row],[Age]]&lt;35,"25-34",tbl_HRMaster[[#This Row],[Age]]&lt;45,"35-44",tbl_HRMaster[[#This Row],[Age]]&lt;55,"45-54",TRUE,"Above 54")</f>
        <v>25-34</v>
      </c>
      <c r="AD1947" s="5" t="str">
        <f>_xlfn.IFS(
tbl_HRMaster[[#This Row],[YearsAtCompany]]&lt;2,"&lt; 2 Years",
tbl_HRMaster[[#This Row],[YearsAtCompany]]&lt;5,"2-4 Years",
tbl_HRMaster[[#This Row],[YearsAtCompany]]&lt;10,"5-9 Years",
TRUE,"10+ Years"
)</f>
        <v>2-4 Years</v>
      </c>
      <c r="AE1947" s="5">
        <f>IF(tbl_HRMaster[[#This Row],[Attrition]]="Yes",1,0)</f>
        <v>0</v>
      </c>
    </row>
    <row r="1948" spans="1:31" x14ac:dyDescent="0.25">
      <c r="A1948">
        <v>31</v>
      </c>
      <c r="B1948" t="s">
        <v>21</v>
      </c>
      <c r="C1948" t="s">
        <v>22</v>
      </c>
      <c r="D1948" t="s">
        <v>30</v>
      </c>
      <c r="E1948">
        <v>1</v>
      </c>
      <c r="F1948">
        <v>3</v>
      </c>
      <c r="G1948" t="s">
        <v>38</v>
      </c>
      <c r="H1948">
        <v>757</v>
      </c>
      <c r="I1948" t="s">
        <v>34</v>
      </c>
      <c r="J1948">
        <v>1</v>
      </c>
      <c r="K1948" t="s">
        <v>40</v>
      </c>
      <c r="L1948" t="s">
        <v>32</v>
      </c>
      <c r="M1948">
        <v>168560</v>
      </c>
      <c r="N1948">
        <v>3</v>
      </c>
      <c r="O1948">
        <v>12</v>
      </c>
      <c r="P1948">
        <v>1</v>
      </c>
      <c r="Q1948">
        <v>9</v>
      </c>
      <c r="R1948">
        <v>3</v>
      </c>
      <c r="S1948">
        <v>3</v>
      </c>
      <c r="T1948">
        <v>1</v>
      </c>
      <c r="U1948">
        <v>0</v>
      </c>
      <c r="V1948">
        <f>COUNTIF(tbl_HRMaster[EmployeeID],tbl_HRMaster[[#This Row],[EmployeeID]])</f>
        <v>1</v>
      </c>
      <c r="W1948">
        <f>IFERROR(INDEX(tbl_EmployeeSurvey[EnvironmentSatisfaction],MATCH(tbl_HRMaster[[#This Row],[EmployeeID]],tbl_EmployeeSurvey[EmployeeID],0)),"Not Found")</f>
        <v>1</v>
      </c>
      <c r="X1948">
        <f>IFERROR(INDEX(tbl_EmployeeSurvey[JobSatisfaction],MATCH(tbl_HRMaster[[#This Row],[EmployeeID]],tbl_EmployeeSurvey[EmployeeID],0)),"Not Found")</f>
        <v>2</v>
      </c>
      <c r="Y1948" s="5">
        <f>IFERROR(INDEX(tbl_EmployeeSurvey[WorkLifeBalance],MATCH(tbl_HRMaster[[#This Row],[EmployeeID]],tbl_EmployeeSurvey[EmployeeID],0)),"Not Found")</f>
        <v>4</v>
      </c>
      <c r="Z1948" s="5">
        <f>IFERROR(VLOOKUP(tbl_HRMaster[[#This Row],[EmployeeID]],tbl_ManagerSurvey[[EmployeeID]:[PerformanceRating]],2,FALSE),"Not Found")</f>
        <v>3</v>
      </c>
      <c r="AA1948" s="5">
        <f>IFERROR(VLOOKUP(tbl_HRMaster[[#This Row],[EmployeeID]],tbl_ManagerSurvey[[EmployeeID]:[PerformanceRating]],3,FALSE),"Not Found")</f>
        <v>3</v>
      </c>
      <c r="AB1948" s="5" t="str">
        <f>IF(tbl_HRMaster[[#This Row],[Attrition]]="Yes","Left","Active")</f>
        <v>Active</v>
      </c>
      <c r="AC1948" s="5" t="str">
        <f>_xlfn.IFS(tbl_HRMaster[[#This Row],[Age]]&lt;25,"Under 25",tbl_HRMaster[[#This Row],[Age]]&lt;35,"25-34",tbl_HRMaster[[#This Row],[Age]]&lt;45,"35-44",tbl_HRMaster[[#This Row],[Age]]&lt;55,"45-54",TRUE,"Above 54")</f>
        <v>25-34</v>
      </c>
      <c r="AD1948" s="5" t="str">
        <f>_xlfn.IFS(
tbl_HRMaster[[#This Row],[YearsAtCompany]]&lt;2,"&lt; 2 Years",
tbl_HRMaster[[#This Row],[YearsAtCompany]]&lt;5,"2-4 Years",
tbl_HRMaster[[#This Row],[YearsAtCompany]]&lt;10,"5-9 Years",
TRUE,"10+ Years"
)</f>
        <v>2-4 Years</v>
      </c>
      <c r="AE1948" s="5">
        <f>IF(tbl_HRMaster[[#This Row],[Attrition]]="Yes",1,0)</f>
        <v>0</v>
      </c>
    </row>
    <row r="1949" spans="1:31" x14ac:dyDescent="0.25">
      <c r="A1949">
        <v>31</v>
      </c>
      <c r="B1949" t="s">
        <v>21</v>
      </c>
      <c r="C1949" t="s">
        <v>22</v>
      </c>
      <c r="D1949" t="s">
        <v>30</v>
      </c>
      <c r="E1949">
        <v>1</v>
      </c>
      <c r="F1949">
        <v>3</v>
      </c>
      <c r="G1949" t="s">
        <v>38</v>
      </c>
      <c r="H1949">
        <v>2227</v>
      </c>
      <c r="I1949" t="s">
        <v>34</v>
      </c>
      <c r="J1949">
        <v>1</v>
      </c>
      <c r="K1949" t="s">
        <v>40</v>
      </c>
      <c r="L1949" t="s">
        <v>32</v>
      </c>
      <c r="M1949">
        <v>168560</v>
      </c>
      <c r="N1949">
        <v>3</v>
      </c>
      <c r="O1949">
        <v>12</v>
      </c>
      <c r="P1949">
        <v>1</v>
      </c>
      <c r="Q1949">
        <v>9</v>
      </c>
      <c r="R1949">
        <v>3</v>
      </c>
      <c r="S1949">
        <v>3</v>
      </c>
      <c r="T1949">
        <v>1</v>
      </c>
      <c r="U1949">
        <v>0</v>
      </c>
      <c r="V1949">
        <f>COUNTIF(tbl_HRMaster[EmployeeID],tbl_HRMaster[[#This Row],[EmployeeID]])</f>
        <v>1</v>
      </c>
      <c r="W1949">
        <f>IFERROR(INDEX(tbl_EmployeeSurvey[EnvironmentSatisfaction],MATCH(tbl_HRMaster[[#This Row],[EmployeeID]],tbl_EmployeeSurvey[EmployeeID],0)),"Not Found")</f>
        <v>1</v>
      </c>
      <c r="X1949">
        <f>IFERROR(INDEX(tbl_EmployeeSurvey[JobSatisfaction],MATCH(tbl_HRMaster[[#This Row],[EmployeeID]],tbl_EmployeeSurvey[EmployeeID],0)),"Not Found")</f>
        <v>2</v>
      </c>
      <c r="Y1949" s="5">
        <f>IFERROR(INDEX(tbl_EmployeeSurvey[WorkLifeBalance],MATCH(tbl_HRMaster[[#This Row],[EmployeeID]],tbl_EmployeeSurvey[EmployeeID],0)),"Not Found")</f>
        <v>3</v>
      </c>
      <c r="Z1949" s="5">
        <f>IFERROR(VLOOKUP(tbl_HRMaster[[#This Row],[EmployeeID]],tbl_ManagerSurvey[[EmployeeID]:[PerformanceRating]],2,FALSE),"Not Found")</f>
        <v>3</v>
      </c>
      <c r="AA1949" s="5">
        <f>IFERROR(VLOOKUP(tbl_HRMaster[[#This Row],[EmployeeID]],tbl_ManagerSurvey[[EmployeeID]:[PerformanceRating]],3,FALSE),"Not Found")</f>
        <v>3</v>
      </c>
      <c r="AB1949" s="5" t="str">
        <f>IF(tbl_HRMaster[[#This Row],[Attrition]]="Yes","Left","Active")</f>
        <v>Active</v>
      </c>
      <c r="AC1949" s="5" t="str">
        <f>_xlfn.IFS(tbl_HRMaster[[#This Row],[Age]]&lt;25,"Under 25",tbl_HRMaster[[#This Row],[Age]]&lt;35,"25-34",tbl_HRMaster[[#This Row],[Age]]&lt;45,"35-44",tbl_HRMaster[[#This Row],[Age]]&lt;55,"45-54",TRUE,"Above 54")</f>
        <v>25-34</v>
      </c>
      <c r="AD1949" s="5" t="str">
        <f>_xlfn.IFS(
tbl_HRMaster[[#This Row],[YearsAtCompany]]&lt;2,"&lt; 2 Years",
tbl_HRMaster[[#This Row],[YearsAtCompany]]&lt;5,"2-4 Years",
tbl_HRMaster[[#This Row],[YearsAtCompany]]&lt;10,"5-9 Years",
TRUE,"10+ Years"
)</f>
        <v>2-4 Years</v>
      </c>
      <c r="AE1949" s="5">
        <f>IF(tbl_HRMaster[[#This Row],[Attrition]]="Yes",1,0)</f>
        <v>0</v>
      </c>
    </row>
    <row r="1950" spans="1:31" x14ac:dyDescent="0.25">
      <c r="A1950">
        <v>31</v>
      </c>
      <c r="B1950" t="s">
        <v>21</v>
      </c>
      <c r="C1950" t="s">
        <v>22</v>
      </c>
      <c r="D1950" t="s">
        <v>30</v>
      </c>
      <c r="E1950">
        <v>1</v>
      </c>
      <c r="F1950">
        <v>3</v>
      </c>
      <c r="G1950" t="s">
        <v>38</v>
      </c>
      <c r="H1950">
        <v>3697</v>
      </c>
      <c r="I1950" t="s">
        <v>34</v>
      </c>
      <c r="J1950">
        <v>1</v>
      </c>
      <c r="K1950" t="s">
        <v>40</v>
      </c>
      <c r="L1950" t="s">
        <v>32</v>
      </c>
      <c r="M1950">
        <v>168560</v>
      </c>
      <c r="N1950">
        <v>3</v>
      </c>
      <c r="O1950">
        <v>12</v>
      </c>
      <c r="P1950">
        <v>1</v>
      </c>
      <c r="Q1950">
        <v>9</v>
      </c>
      <c r="R1950">
        <v>3</v>
      </c>
      <c r="S1950">
        <v>3</v>
      </c>
      <c r="T1950">
        <v>1</v>
      </c>
      <c r="U1950">
        <v>0</v>
      </c>
      <c r="V1950">
        <f>COUNTIF(tbl_HRMaster[EmployeeID],tbl_HRMaster[[#This Row],[EmployeeID]])</f>
        <v>1</v>
      </c>
      <c r="W1950">
        <f>IFERROR(INDEX(tbl_EmployeeSurvey[EnvironmentSatisfaction],MATCH(tbl_HRMaster[[#This Row],[EmployeeID]],tbl_EmployeeSurvey[EmployeeID],0)),"Not Found")</f>
        <v>1</v>
      </c>
      <c r="X1950">
        <f>IFERROR(INDEX(tbl_EmployeeSurvey[JobSatisfaction],MATCH(tbl_HRMaster[[#This Row],[EmployeeID]],tbl_EmployeeSurvey[EmployeeID],0)),"Not Found")</f>
        <v>2</v>
      </c>
      <c r="Y1950" s="5">
        <f>IFERROR(INDEX(tbl_EmployeeSurvey[WorkLifeBalance],MATCH(tbl_HRMaster[[#This Row],[EmployeeID]],tbl_EmployeeSurvey[EmployeeID],0)),"Not Found")</f>
        <v>4</v>
      </c>
      <c r="Z1950" s="5">
        <f>IFERROR(VLOOKUP(tbl_HRMaster[[#This Row],[EmployeeID]],tbl_ManagerSurvey[[EmployeeID]:[PerformanceRating]],2,FALSE),"Not Found")</f>
        <v>3</v>
      </c>
      <c r="AA1950" s="5">
        <f>IFERROR(VLOOKUP(tbl_HRMaster[[#This Row],[EmployeeID]],tbl_ManagerSurvey[[EmployeeID]:[PerformanceRating]],3,FALSE),"Not Found")</f>
        <v>3</v>
      </c>
      <c r="AB1950" s="5" t="str">
        <f>IF(tbl_HRMaster[[#This Row],[Attrition]]="Yes","Left","Active")</f>
        <v>Active</v>
      </c>
      <c r="AC1950" s="5" t="str">
        <f>_xlfn.IFS(tbl_HRMaster[[#This Row],[Age]]&lt;25,"Under 25",tbl_HRMaster[[#This Row],[Age]]&lt;35,"25-34",tbl_HRMaster[[#This Row],[Age]]&lt;45,"35-44",tbl_HRMaster[[#This Row],[Age]]&lt;55,"45-54",TRUE,"Above 54")</f>
        <v>25-34</v>
      </c>
      <c r="AD1950" s="5" t="str">
        <f>_xlfn.IFS(
tbl_HRMaster[[#This Row],[YearsAtCompany]]&lt;2,"&lt; 2 Years",
tbl_HRMaster[[#This Row],[YearsAtCompany]]&lt;5,"2-4 Years",
tbl_HRMaster[[#This Row],[YearsAtCompany]]&lt;10,"5-9 Years",
TRUE,"10+ Years"
)</f>
        <v>2-4 Years</v>
      </c>
      <c r="AE1950" s="5">
        <f>IF(tbl_HRMaster[[#This Row],[Attrition]]="Yes",1,0)</f>
        <v>0</v>
      </c>
    </row>
    <row r="1951" spans="1:31" x14ac:dyDescent="0.25">
      <c r="A1951">
        <v>31</v>
      </c>
      <c r="B1951" t="s">
        <v>28</v>
      </c>
      <c r="C1951" t="s">
        <v>22</v>
      </c>
      <c r="D1951" t="s">
        <v>30</v>
      </c>
      <c r="E1951">
        <v>9</v>
      </c>
      <c r="F1951">
        <v>1</v>
      </c>
      <c r="G1951" t="s">
        <v>38</v>
      </c>
      <c r="H1951">
        <v>225</v>
      </c>
      <c r="I1951" t="s">
        <v>25</v>
      </c>
      <c r="J1951">
        <v>1</v>
      </c>
      <c r="K1951" t="s">
        <v>43</v>
      </c>
      <c r="L1951" t="s">
        <v>41</v>
      </c>
      <c r="M1951">
        <v>189470</v>
      </c>
      <c r="N1951">
        <v>2</v>
      </c>
      <c r="O1951">
        <v>12</v>
      </c>
      <c r="P1951">
        <v>2</v>
      </c>
      <c r="Q1951">
        <v>9</v>
      </c>
      <c r="R1951">
        <v>2</v>
      </c>
      <c r="S1951">
        <v>3</v>
      </c>
      <c r="T1951">
        <v>1</v>
      </c>
      <c r="U1951">
        <v>2</v>
      </c>
      <c r="V1951">
        <f>COUNTIF(tbl_HRMaster[EmployeeID],tbl_HRMaster[[#This Row],[EmployeeID]])</f>
        <v>1</v>
      </c>
      <c r="W1951">
        <f>IFERROR(INDEX(tbl_EmployeeSurvey[EnvironmentSatisfaction],MATCH(tbl_HRMaster[[#This Row],[EmployeeID]],tbl_EmployeeSurvey[EmployeeID],0)),"Not Found")</f>
        <v>2</v>
      </c>
      <c r="X1951">
        <f>IFERROR(INDEX(tbl_EmployeeSurvey[JobSatisfaction],MATCH(tbl_HRMaster[[#This Row],[EmployeeID]],tbl_EmployeeSurvey[EmployeeID],0)),"Not Found")</f>
        <v>1</v>
      </c>
      <c r="Y1951" s="5">
        <f>IFERROR(INDEX(tbl_EmployeeSurvey[WorkLifeBalance],MATCH(tbl_HRMaster[[#This Row],[EmployeeID]],tbl_EmployeeSurvey[EmployeeID],0)),"Not Found")</f>
        <v>1</v>
      </c>
      <c r="Z1951" s="5">
        <f>IFERROR(VLOOKUP(tbl_HRMaster[[#This Row],[EmployeeID]],tbl_ManagerSurvey[[EmployeeID]:[PerformanceRating]],2,FALSE),"Not Found")</f>
        <v>2</v>
      </c>
      <c r="AA1951" s="5">
        <f>IFERROR(VLOOKUP(tbl_HRMaster[[#This Row],[EmployeeID]],tbl_ManagerSurvey[[EmployeeID]:[PerformanceRating]],3,FALSE),"Not Found")</f>
        <v>3</v>
      </c>
      <c r="AB1951" s="5" t="str">
        <f>IF(tbl_HRMaster[[#This Row],[Attrition]]="Yes","Left","Active")</f>
        <v>Left</v>
      </c>
      <c r="AC1951" s="5" t="str">
        <f>_xlfn.IFS(tbl_HRMaster[[#This Row],[Age]]&lt;25,"Under 25",tbl_HRMaster[[#This Row],[Age]]&lt;35,"25-34",tbl_HRMaster[[#This Row],[Age]]&lt;45,"35-44",tbl_HRMaster[[#This Row],[Age]]&lt;55,"45-54",TRUE,"Above 54")</f>
        <v>25-34</v>
      </c>
      <c r="AD1951" s="5" t="str">
        <f>_xlfn.IFS(
tbl_HRMaster[[#This Row],[YearsAtCompany]]&lt;2,"&lt; 2 Years",
tbl_HRMaster[[#This Row],[YearsAtCompany]]&lt;5,"2-4 Years",
tbl_HRMaster[[#This Row],[YearsAtCompany]]&lt;10,"5-9 Years",
TRUE,"10+ Years"
)</f>
        <v>2-4 Years</v>
      </c>
      <c r="AE1951" s="5">
        <f>IF(tbl_HRMaster[[#This Row],[Attrition]]="Yes",1,0)</f>
        <v>1</v>
      </c>
    </row>
    <row r="1952" spans="1:31" x14ac:dyDescent="0.25">
      <c r="A1952">
        <v>31</v>
      </c>
      <c r="B1952" t="s">
        <v>28</v>
      </c>
      <c r="C1952" t="s">
        <v>22</v>
      </c>
      <c r="D1952" t="s">
        <v>30</v>
      </c>
      <c r="E1952">
        <v>9</v>
      </c>
      <c r="F1952">
        <v>1</v>
      </c>
      <c r="G1952" t="s">
        <v>38</v>
      </c>
      <c r="H1952">
        <v>1695</v>
      </c>
      <c r="I1952" t="s">
        <v>25</v>
      </c>
      <c r="J1952">
        <v>1</v>
      </c>
      <c r="K1952" t="s">
        <v>43</v>
      </c>
      <c r="L1952" t="s">
        <v>41</v>
      </c>
      <c r="M1952">
        <v>189470</v>
      </c>
      <c r="N1952">
        <v>2</v>
      </c>
      <c r="O1952">
        <v>12</v>
      </c>
      <c r="P1952">
        <v>2</v>
      </c>
      <c r="Q1952">
        <v>9</v>
      </c>
      <c r="R1952">
        <v>2</v>
      </c>
      <c r="S1952">
        <v>3</v>
      </c>
      <c r="T1952">
        <v>1</v>
      </c>
      <c r="U1952">
        <v>2</v>
      </c>
      <c r="V1952">
        <f>COUNTIF(tbl_HRMaster[EmployeeID],tbl_HRMaster[[#This Row],[EmployeeID]])</f>
        <v>1</v>
      </c>
      <c r="W1952">
        <f>IFERROR(INDEX(tbl_EmployeeSurvey[EnvironmentSatisfaction],MATCH(tbl_HRMaster[[#This Row],[EmployeeID]],tbl_EmployeeSurvey[EmployeeID],0)),"Not Found")</f>
        <v>2</v>
      </c>
      <c r="X1952">
        <f>IFERROR(INDEX(tbl_EmployeeSurvey[JobSatisfaction],MATCH(tbl_HRMaster[[#This Row],[EmployeeID]],tbl_EmployeeSurvey[EmployeeID],0)),"Not Found")</f>
        <v>1</v>
      </c>
      <c r="Y1952" s="5">
        <f>IFERROR(INDEX(tbl_EmployeeSurvey[WorkLifeBalance],MATCH(tbl_HRMaster[[#This Row],[EmployeeID]],tbl_EmployeeSurvey[EmployeeID],0)),"Not Found")</f>
        <v>1</v>
      </c>
      <c r="Z1952" s="5">
        <f>IFERROR(VLOOKUP(tbl_HRMaster[[#This Row],[EmployeeID]],tbl_ManagerSurvey[[EmployeeID]:[PerformanceRating]],2,FALSE),"Not Found")</f>
        <v>2</v>
      </c>
      <c r="AA1952" s="5">
        <f>IFERROR(VLOOKUP(tbl_HRMaster[[#This Row],[EmployeeID]],tbl_ManagerSurvey[[EmployeeID]:[PerformanceRating]],3,FALSE),"Not Found")</f>
        <v>3</v>
      </c>
      <c r="AB1952" s="5" t="str">
        <f>IF(tbl_HRMaster[[#This Row],[Attrition]]="Yes","Left","Active")</f>
        <v>Left</v>
      </c>
      <c r="AC1952" s="5" t="str">
        <f>_xlfn.IFS(tbl_HRMaster[[#This Row],[Age]]&lt;25,"Under 25",tbl_HRMaster[[#This Row],[Age]]&lt;35,"25-34",tbl_HRMaster[[#This Row],[Age]]&lt;45,"35-44",tbl_HRMaster[[#This Row],[Age]]&lt;55,"45-54",TRUE,"Above 54")</f>
        <v>25-34</v>
      </c>
      <c r="AD1952" s="5" t="str">
        <f>_xlfn.IFS(
tbl_HRMaster[[#This Row],[YearsAtCompany]]&lt;2,"&lt; 2 Years",
tbl_HRMaster[[#This Row],[YearsAtCompany]]&lt;5,"2-4 Years",
tbl_HRMaster[[#This Row],[YearsAtCompany]]&lt;10,"5-9 Years",
TRUE,"10+ Years"
)</f>
        <v>2-4 Years</v>
      </c>
      <c r="AE1952" s="5">
        <f>IF(tbl_HRMaster[[#This Row],[Attrition]]="Yes",1,0)</f>
        <v>1</v>
      </c>
    </row>
    <row r="1953" spans="1:31" x14ac:dyDescent="0.25">
      <c r="A1953">
        <v>31</v>
      </c>
      <c r="B1953" t="s">
        <v>28</v>
      </c>
      <c r="C1953" t="s">
        <v>22</v>
      </c>
      <c r="D1953" t="s">
        <v>30</v>
      </c>
      <c r="E1953">
        <v>9</v>
      </c>
      <c r="F1953">
        <v>1</v>
      </c>
      <c r="G1953" t="s">
        <v>38</v>
      </c>
      <c r="H1953">
        <v>3165</v>
      </c>
      <c r="I1953" t="s">
        <v>25</v>
      </c>
      <c r="J1953">
        <v>1</v>
      </c>
      <c r="K1953" t="s">
        <v>43</v>
      </c>
      <c r="L1953" t="s">
        <v>41</v>
      </c>
      <c r="M1953">
        <v>189470</v>
      </c>
      <c r="N1953">
        <v>2</v>
      </c>
      <c r="O1953">
        <v>12</v>
      </c>
      <c r="P1953">
        <v>2</v>
      </c>
      <c r="Q1953">
        <v>9</v>
      </c>
      <c r="R1953">
        <v>2</v>
      </c>
      <c r="S1953">
        <v>3</v>
      </c>
      <c r="T1953">
        <v>1</v>
      </c>
      <c r="U1953">
        <v>2</v>
      </c>
      <c r="V1953">
        <f>COUNTIF(tbl_HRMaster[EmployeeID],tbl_HRMaster[[#This Row],[EmployeeID]])</f>
        <v>1</v>
      </c>
      <c r="W1953">
        <f>IFERROR(INDEX(tbl_EmployeeSurvey[EnvironmentSatisfaction],MATCH(tbl_HRMaster[[#This Row],[EmployeeID]],tbl_EmployeeSurvey[EmployeeID],0)),"Not Found")</f>
        <v>2</v>
      </c>
      <c r="X1953">
        <f>IFERROR(INDEX(tbl_EmployeeSurvey[JobSatisfaction],MATCH(tbl_HRMaster[[#This Row],[EmployeeID]],tbl_EmployeeSurvey[EmployeeID],0)),"Not Found")</f>
        <v>1</v>
      </c>
      <c r="Y1953" s="5">
        <f>IFERROR(INDEX(tbl_EmployeeSurvey[WorkLifeBalance],MATCH(tbl_HRMaster[[#This Row],[EmployeeID]],tbl_EmployeeSurvey[EmployeeID],0)),"Not Found")</f>
        <v>1</v>
      </c>
      <c r="Z1953" s="5">
        <f>IFERROR(VLOOKUP(tbl_HRMaster[[#This Row],[EmployeeID]],tbl_ManagerSurvey[[EmployeeID]:[PerformanceRating]],2,FALSE),"Not Found")</f>
        <v>2</v>
      </c>
      <c r="AA1953" s="5">
        <f>IFERROR(VLOOKUP(tbl_HRMaster[[#This Row],[EmployeeID]],tbl_ManagerSurvey[[EmployeeID]:[PerformanceRating]],3,FALSE),"Not Found")</f>
        <v>3</v>
      </c>
      <c r="AB1953" s="5" t="str">
        <f>IF(tbl_HRMaster[[#This Row],[Attrition]]="Yes","Left","Active")</f>
        <v>Left</v>
      </c>
      <c r="AC1953" s="5" t="str">
        <f>_xlfn.IFS(tbl_HRMaster[[#This Row],[Age]]&lt;25,"Under 25",tbl_HRMaster[[#This Row],[Age]]&lt;35,"25-34",tbl_HRMaster[[#This Row],[Age]]&lt;45,"35-44",tbl_HRMaster[[#This Row],[Age]]&lt;55,"45-54",TRUE,"Above 54")</f>
        <v>25-34</v>
      </c>
      <c r="AD1953" s="5" t="str">
        <f>_xlfn.IFS(
tbl_HRMaster[[#This Row],[YearsAtCompany]]&lt;2,"&lt; 2 Years",
tbl_HRMaster[[#This Row],[YearsAtCompany]]&lt;5,"2-4 Years",
tbl_HRMaster[[#This Row],[YearsAtCompany]]&lt;10,"5-9 Years",
TRUE,"10+ Years"
)</f>
        <v>2-4 Years</v>
      </c>
      <c r="AE1953" s="5">
        <f>IF(tbl_HRMaster[[#This Row],[Attrition]]="Yes",1,0)</f>
        <v>1</v>
      </c>
    </row>
    <row r="1954" spans="1:31" x14ac:dyDescent="0.25">
      <c r="A1954">
        <v>49</v>
      </c>
      <c r="B1954" t="s">
        <v>21</v>
      </c>
      <c r="C1954" t="s">
        <v>22</v>
      </c>
      <c r="D1954" t="s">
        <v>30</v>
      </c>
      <c r="E1954">
        <v>5</v>
      </c>
      <c r="F1954">
        <v>4</v>
      </c>
      <c r="G1954" t="s">
        <v>24</v>
      </c>
      <c r="H1954">
        <v>814</v>
      </c>
      <c r="I1954" t="s">
        <v>25</v>
      </c>
      <c r="J1954">
        <v>1</v>
      </c>
      <c r="K1954" t="s">
        <v>31</v>
      </c>
      <c r="L1954" t="s">
        <v>27</v>
      </c>
      <c r="M1954">
        <v>34240</v>
      </c>
      <c r="N1954">
        <v>4</v>
      </c>
      <c r="O1954">
        <v>11</v>
      </c>
      <c r="P1954">
        <v>0</v>
      </c>
      <c r="Q1954">
        <v>10</v>
      </c>
      <c r="R1954">
        <v>3</v>
      </c>
      <c r="S1954">
        <v>3</v>
      </c>
      <c r="T1954">
        <v>1</v>
      </c>
      <c r="U1954">
        <v>2</v>
      </c>
      <c r="V1954">
        <f>COUNTIF(tbl_HRMaster[EmployeeID],tbl_HRMaster[[#This Row],[EmployeeID]])</f>
        <v>1</v>
      </c>
      <c r="W1954">
        <f>IFERROR(INDEX(tbl_EmployeeSurvey[EnvironmentSatisfaction],MATCH(tbl_HRMaster[[#This Row],[EmployeeID]],tbl_EmployeeSurvey[EmployeeID],0)),"Not Found")</f>
        <v>3</v>
      </c>
      <c r="X1954">
        <f>IFERROR(INDEX(tbl_EmployeeSurvey[JobSatisfaction],MATCH(tbl_HRMaster[[#This Row],[EmployeeID]],tbl_EmployeeSurvey[EmployeeID],0)),"Not Found")</f>
        <v>1</v>
      </c>
      <c r="Y1954" s="5">
        <f>IFERROR(INDEX(tbl_EmployeeSurvey[WorkLifeBalance],MATCH(tbl_HRMaster[[#This Row],[EmployeeID]],tbl_EmployeeSurvey[EmployeeID],0)),"Not Found")</f>
        <v>3</v>
      </c>
      <c r="Z1954" s="5">
        <f>IFERROR(VLOOKUP(tbl_HRMaster[[#This Row],[EmployeeID]],tbl_ManagerSurvey[[EmployeeID]:[PerformanceRating]],2,FALSE),"Not Found")</f>
        <v>3</v>
      </c>
      <c r="AA1954" s="5">
        <f>IFERROR(VLOOKUP(tbl_HRMaster[[#This Row],[EmployeeID]],tbl_ManagerSurvey[[EmployeeID]:[PerformanceRating]],3,FALSE),"Not Found")</f>
        <v>3</v>
      </c>
      <c r="AB1954" s="5" t="str">
        <f>IF(tbl_HRMaster[[#This Row],[Attrition]]="Yes","Left","Active")</f>
        <v>Active</v>
      </c>
      <c r="AC1954" s="5" t="str">
        <f>_xlfn.IFS(tbl_HRMaster[[#This Row],[Age]]&lt;25,"Under 25",tbl_HRMaster[[#This Row],[Age]]&lt;35,"25-34",tbl_HRMaster[[#This Row],[Age]]&lt;45,"35-44",tbl_HRMaster[[#This Row],[Age]]&lt;55,"45-54",TRUE,"Above 54")</f>
        <v>45-54</v>
      </c>
      <c r="AD1954" s="5" t="str">
        <f>_xlfn.IFS(
tbl_HRMaster[[#This Row],[YearsAtCompany]]&lt;2,"&lt; 2 Years",
tbl_HRMaster[[#This Row],[YearsAtCompany]]&lt;5,"2-4 Years",
tbl_HRMaster[[#This Row],[YearsAtCompany]]&lt;10,"5-9 Years",
TRUE,"10+ Years"
)</f>
        <v>2-4 Years</v>
      </c>
      <c r="AE1954" s="5">
        <f>IF(tbl_HRMaster[[#This Row],[Attrition]]="Yes",1,0)</f>
        <v>0</v>
      </c>
    </row>
    <row r="1955" spans="1:31" x14ac:dyDescent="0.25">
      <c r="A1955">
        <v>49</v>
      </c>
      <c r="B1955" t="s">
        <v>21</v>
      </c>
      <c r="C1955" t="s">
        <v>22</v>
      </c>
      <c r="D1955" t="s">
        <v>30</v>
      </c>
      <c r="E1955">
        <v>5</v>
      </c>
      <c r="F1955">
        <v>4</v>
      </c>
      <c r="G1955" t="s">
        <v>24</v>
      </c>
      <c r="H1955">
        <v>2284</v>
      </c>
      <c r="I1955" t="s">
        <v>25</v>
      </c>
      <c r="J1955">
        <v>1</v>
      </c>
      <c r="K1955" t="s">
        <v>31</v>
      </c>
      <c r="L1955" t="s">
        <v>27</v>
      </c>
      <c r="M1955">
        <v>34240</v>
      </c>
      <c r="N1955">
        <v>4</v>
      </c>
      <c r="O1955">
        <v>11</v>
      </c>
      <c r="P1955">
        <v>0</v>
      </c>
      <c r="Q1955">
        <v>10</v>
      </c>
      <c r="R1955">
        <v>3</v>
      </c>
      <c r="S1955">
        <v>3</v>
      </c>
      <c r="T1955">
        <v>1</v>
      </c>
      <c r="U1955">
        <v>2</v>
      </c>
      <c r="V1955">
        <f>COUNTIF(tbl_HRMaster[EmployeeID],tbl_HRMaster[[#This Row],[EmployeeID]])</f>
        <v>1</v>
      </c>
      <c r="W1955">
        <f>IFERROR(INDEX(tbl_EmployeeSurvey[EnvironmentSatisfaction],MATCH(tbl_HRMaster[[#This Row],[EmployeeID]],tbl_EmployeeSurvey[EmployeeID],0)),"Not Found")</f>
        <v>3</v>
      </c>
      <c r="X1955">
        <f>IFERROR(INDEX(tbl_EmployeeSurvey[JobSatisfaction],MATCH(tbl_HRMaster[[#This Row],[EmployeeID]],tbl_EmployeeSurvey[EmployeeID],0)),"Not Found")</f>
        <v>1</v>
      </c>
      <c r="Y1955" s="5">
        <f>IFERROR(INDEX(tbl_EmployeeSurvey[WorkLifeBalance],MATCH(tbl_HRMaster[[#This Row],[EmployeeID]],tbl_EmployeeSurvey[EmployeeID],0)),"Not Found")</f>
        <v>3</v>
      </c>
      <c r="Z1955" s="5">
        <f>IFERROR(VLOOKUP(tbl_HRMaster[[#This Row],[EmployeeID]],tbl_ManagerSurvey[[EmployeeID]:[PerformanceRating]],2,FALSE),"Not Found")</f>
        <v>3</v>
      </c>
      <c r="AA1955" s="5">
        <f>IFERROR(VLOOKUP(tbl_HRMaster[[#This Row],[EmployeeID]],tbl_ManagerSurvey[[EmployeeID]:[PerformanceRating]],3,FALSE),"Not Found")</f>
        <v>3</v>
      </c>
      <c r="AB1955" s="5" t="str">
        <f>IF(tbl_HRMaster[[#This Row],[Attrition]]="Yes","Left","Active")</f>
        <v>Active</v>
      </c>
      <c r="AC1955" s="5" t="str">
        <f>_xlfn.IFS(tbl_HRMaster[[#This Row],[Age]]&lt;25,"Under 25",tbl_HRMaster[[#This Row],[Age]]&lt;35,"25-34",tbl_HRMaster[[#This Row],[Age]]&lt;45,"35-44",tbl_HRMaster[[#This Row],[Age]]&lt;55,"45-54",TRUE,"Above 54")</f>
        <v>45-54</v>
      </c>
      <c r="AD1955" s="5" t="str">
        <f>_xlfn.IFS(
tbl_HRMaster[[#This Row],[YearsAtCompany]]&lt;2,"&lt; 2 Years",
tbl_HRMaster[[#This Row],[YearsAtCompany]]&lt;5,"2-4 Years",
tbl_HRMaster[[#This Row],[YearsAtCompany]]&lt;10,"5-9 Years",
TRUE,"10+ Years"
)</f>
        <v>2-4 Years</v>
      </c>
      <c r="AE1955" s="5">
        <f>IF(tbl_HRMaster[[#This Row],[Attrition]]="Yes",1,0)</f>
        <v>0</v>
      </c>
    </row>
    <row r="1956" spans="1:31" x14ac:dyDescent="0.25">
      <c r="A1956">
        <v>49</v>
      </c>
      <c r="B1956" t="s">
        <v>21</v>
      </c>
      <c r="C1956" t="s">
        <v>22</v>
      </c>
      <c r="D1956" t="s">
        <v>30</v>
      </c>
      <c r="E1956">
        <v>5</v>
      </c>
      <c r="F1956">
        <v>4</v>
      </c>
      <c r="G1956" t="s">
        <v>24</v>
      </c>
      <c r="H1956">
        <v>3754</v>
      </c>
      <c r="I1956" t="s">
        <v>25</v>
      </c>
      <c r="J1956">
        <v>1</v>
      </c>
      <c r="K1956" t="s">
        <v>31</v>
      </c>
      <c r="L1956" t="s">
        <v>27</v>
      </c>
      <c r="M1956">
        <v>34240</v>
      </c>
      <c r="N1956">
        <v>4</v>
      </c>
      <c r="O1956">
        <v>11</v>
      </c>
      <c r="P1956">
        <v>0</v>
      </c>
      <c r="Q1956">
        <v>10</v>
      </c>
      <c r="R1956">
        <v>3</v>
      </c>
      <c r="S1956">
        <v>3</v>
      </c>
      <c r="T1956">
        <v>1</v>
      </c>
      <c r="U1956">
        <v>2</v>
      </c>
      <c r="V1956">
        <f>COUNTIF(tbl_HRMaster[EmployeeID],tbl_HRMaster[[#This Row],[EmployeeID]])</f>
        <v>1</v>
      </c>
      <c r="W1956">
        <f>IFERROR(INDEX(tbl_EmployeeSurvey[EnvironmentSatisfaction],MATCH(tbl_HRMaster[[#This Row],[EmployeeID]],tbl_EmployeeSurvey[EmployeeID],0)),"Not Found")</f>
        <v>3</v>
      </c>
      <c r="X1956">
        <f>IFERROR(INDEX(tbl_EmployeeSurvey[JobSatisfaction],MATCH(tbl_HRMaster[[#This Row],[EmployeeID]],tbl_EmployeeSurvey[EmployeeID],0)),"Not Found")</f>
        <v>1</v>
      </c>
      <c r="Y1956" s="5">
        <f>IFERROR(INDEX(tbl_EmployeeSurvey[WorkLifeBalance],MATCH(tbl_HRMaster[[#This Row],[EmployeeID]],tbl_EmployeeSurvey[EmployeeID],0)),"Not Found")</f>
        <v>3</v>
      </c>
      <c r="Z1956" s="5">
        <f>IFERROR(VLOOKUP(tbl_HRMaster[[#This Row],[EmployeeID]],tbl_ManagerSurvey[[EmployeeID]:[PerformanceRating]],2,FALSE),"Not Found")</f>
        <v>3</v>
      </c>
      <c r="AA1956" s="5">
        <f>IFERROR(VLOOKUP(tbl_HRMaster[[#This Row],[EmployeeID]],tbl_ManagerSurvey[[EmployeeID]:[PerformanceRating]],3,FALSE),"Not Found")</f>
        <v>3</v>
      </c>
      <c r="AB1956" s="5" t="str">
        <f>IF(tbl_HRMaster[[#This Row],[Attrition]]="Yes","Left","Active")</f>
        <v>Active</v>
      </c>
      <c r="AC1956" s="5" t="str">
        <f>_xlfn.IFS(tbl_HRMaster[[#This Row],[Age]]&lt;25,"Under 25",tbl_HRMaster[[#This Row],[Age]]&lt;35,"25-34",tbl_HRMaster[[#This Row],[Age]]&lt;45,"35-44",tbl_HRMaster[[#This Row],[Age]]&lt;55,"45-54",TRUE,"Above 54")</f>
        <v>45-54</v>
      </c>
      <c r="AD1956" s="5" t="str">
        <f>_xlfn.IFS(
tbl_HRMaster[[#This Row],[YearsAtCompany]]&lt;2,"&lt; 2 Years",
tbl_HRMaster[[#This Row],[YearsAtCompany]]&lt;5,"2-4 Years",
tbl_HRMaster[[#This Row],[YearsAtCompany]]&lt;10,"5-9 Years",
TRUE,"10+ Years"
)</f>
        <v>2-4 Years</v>
      </c>
      <c r="AE1956" s="5">
        <f>IF(tbl_HRMaster[[#This Row],[Attrition]]="Yes",1,0)</f>
        <v>0</v>
      </c>
    </row>
    <row r="1957" spans="1:31" x14ac:dyDescent="0.25">
      <c r="A1957">
        <v>44</v>
      </c>
      <c r="B1957" t="s">
        <v>28</v>
      </c>
      <c r="C1957" t="s">
        <v>22</v>
      </c>
      <c r="D1957" t="s">
        <v>23</v>
      </c>
      <c r="E1957">
        <v>5</v>
      </c>
      <c r="F1957">
        <v>3</v>
      </c>
      <c r="G1957" t="s">
        <v>24</v>
      </c>
      <c r="H1957">
        <v>696</v>
      </c>
      <c r="I1957" t="s">
        <v>34</v>
      </c>
      <c r="J1957">
        <v>1</v>
      </c>
      <c r="K1957" t="s">
        <v>40</v>
      </c>
      <c r="L1957" t="s">
        <v>27</v>
      </c>
      <c r="M1957">
        <v>63220</v>
      </c>
      <c r="N1957">
        <v>4</v>
      </c>
      <c r="O1957">
        <v>11</v>
      </c>
      <c r="P1957">
        <v>1</v>
      </c>
      <c r="Q1957">
        <v>10</v>
      </c>
      <c r="R1957">
        <v>2</v>
      </c>
      <c r="S1957">
        <v>3</v>
      </c>
      <c r="T1957">
        <v>1</v>
      </c>
      <c r="U1957">
        <v>2</v>
      </c>
      <c r="V1957">
        <f>COUNTIF(tbl_HRMaster[EmployeeID],tbl_HRMaster[[#This Row],[EmployeeID]])</f>
        <v>1</v>
      </c>
      <c r="W1957">
        <f>IFERROR(INDEX(tbl_EmployeeSurvey[EnvironmentSatisfaction],MATCH(tbl_HRMaster[[#This Row],[EmployeeID]],tbl_EmployeeSurvey[EmployeeID],0)),"Not Found")</f>
        <v>1</v>
      </c>
      <c r="X1957">
        <f>IFERROR(INDEX(tbl_EmployeeSurvey[JobSatisfaction],MATCH(tbl_HRMaster[[#This Row],[EmployeeID]],tbl_EmployeeSurvey[EmployeeID],0)),"Not Found")</f>
        <v>1</v>
      </c>
      <c r="Y1957" s="5">
        <f>IFERROR(INDEX(tbl_EmployeeSurvey[WorkLifeBalance],MATCH(tbl_HRMaster[[#This Row],[EmployeeID]],tbl_EmployeeSurvey[EmployeeID],0)),"Not Found")</f>
        <v>4</v>
      </c>
      <c r="Z1957" s="5">
        <f>IFERROR(VLOOKUP(tbl_HRMaster[[#This Row],[EmployeeID]],tbl_ManagerSurvey[[EmployeeID]:[PerformanceRating]],2,FALSE),"Not Found")</f>
        <v>3</v>
      </c>
      <c r="AA1957" s="5">
        <f>IFERROR(VLOOKUP(tbl_HRMaster[[#This Row],[EmployeeID]],tbl_ManagerSurvey[[EmployeeID]:[PerformanceRating]],3,FALSE),"Not Found")</f>
        <v>3</v>
      </c>
      <c r="AB1957" s="5" t="str">
        <f>IF(tbl_HRMaster[[#This Row],[Attrition]]="Yes","Left","Active")</f>
        <v>Left</v>
      </c>
      <c r="AC1957" s="5" t="str">
        <f>_xlfn.IFS(tbl_HRMaster[[#This Row],[Age]]&lt;25,"Under 25",tbl_HRMaster[[#This Row],[Age]]&lt;35,"25-34",tbl_HRMaster[[#This Row],[Age]]&lt;45,"35-44",tbl_HRMaster[[#This Row],[Age]]&lt;55,"45-54",TRUE,"Above 54")</f>
        <v>35-44</v>
      </c>
      <c r="AD1957" s="5" t="str">
        <f>_xlfn.IFS(
tbl_HRMaster[[#This Row],[YearsAtCompany]]&lt;2,"&lt; 2 Years",
tbl_HRMaster[[#This Row],[YearsAtCompany]]&lt;5,"2-4 Years",
tbl_HRMaster[[#This Row],[YearsAtCompany]]&lt;10,"5-9 Years",
TRUE,"10+ Years"
)</f>
        <v>2-4 Years</v>
      </c>
      <c r="AE1957" s="5">
        <f>IF(tbl_HRMaster[[#This Row],[Attrition]]="Yes",1,0)</f>
        <v>1</v>
      </c>
    </row>
    <row r="1958" spans="1:31" x14ac:dyDescent="0.25">
      <c r="A1958">
        <v>44</v>
      </c>
      <c r="B1958" t="s">
        <v>28</v>
      </c>
      <c r="C1958" t="s">
        <v>22</v>
      </c>
      <c r="D1958" t="s">
        <v>23</v>
      </c>
      <c r="E1958">
        <v>5</v>
      </c>
      <c r="F1958">
        <v>3</v>
      </c>
      <c r="G1958" t="s">
        <v>24</v>
      </c>
      <c r="H1958">
        <v>2166</v>
      </c>
      <c r="I1958" t="s">
        <v>34</v>
      </c>
      <c r="J1958">
        <v>1</v>
      </c>
      <c r="K1958" t="s">
        <v>40</v>
      </c>
      <c r="L1958" t="s">
        <v>27</v>
      </c>
      <c r="M1958">
        <v>63220</v>
      </c>
      <c r="N1958">
        <v>4</v>
      </c>
      <c r="O1958">
        <v>11</v>
      </c>
      <c r="P1958">
        <v>1</v>
      </c>
      <c r="Q1958">
        <v>10</v>
      </c>
      <c r="R1958">
        <v>2</v>
      </c>
      <c r="S1958">
        <v>3</v>
      </c>
      <c r="T1958">
        <v>1</v>
      </c>
      <c r="U1958">
        <v>2</v>
      </c>
      <c r="V1958">
        <f>COUNTIF(tbl_HRMaster[EmployeeID],tbl_HRMaster[[#This Row],[EmployeeID]])</f>
        <v>1</v>
      </c>
      <c r="W1958">
        <f>IFERROR(INDEX(tbl_EmployeeSurvey[EnvironmentSatisfaction],MATCH(tbl_HRMaster[[#This Row],[EmployeeID]],tbl_EmployeeSurvey[EmployeeID],0)),"Not Found")</f>
        <v>1</v>
      </c>
      <c r="X1958">
        <f>IFERROR(INDEX(tbl_EmployeeSurvey[JobSatisfaction],MATCH(tbl_HRMaster[[#This Row],[EmployeeID]],tbl_EmployeeSurvey[EmployeeID],0)),"Not Found")</f>
        <v>1</v>
      </c>
      <c r="Y1958" s="5">
        <f>IFERROR(INDEX(tbl_EmployeeSurvey[WorkLifeBalance],MATCH(tbl_HRMaster[[#This Row],[EmployeeID]],tbl_EmployeeSurvey[EmployeeID],0)),"Not Found")</f>
        <v>4</v>
      </c>
      <c r="Z1958" s="5">
        <f>IFERROR(VLOOKUP(tbl_HRMaster[[#This Row],[EmployeeID]],tbl_ManagerSurvey[[EmployeeID]:[PerformanceRating]],2,FALSE),"Not Found")</f>
        <v>3</v>
      </c>
      <c r="AA1958" s="5">
        <f>IFERROR(VLOOKUP(tbl_HRMaster[[#This Row],[EmployeeID]],tbl_ManagerSurvey[[EmployeeID]:[PerformanceRating]],3,FALSE),"Not Found")</f>
        <v>3</v>
      </c>
      <c r="AB1958" s="5" t="str">
        <f>IF(tbl_HRMaster[[#This Row],[Attrition]]="Yes","Left","Active")</f>
        <v>Left</v>
      </c>
      <c r="AC1958" s="5" t="str">
        <f>_xlfn.IFS(tbl_HRMaster[[#This Row],[Age]]&lt;25,"Under 25",tbl_HRMaster[[#This Row],[Age]]&lt;35,"25-34",tbl_HRMaster[[#This Row],[Age]]&lt;45,"35-44",tbl_HRMaster[[#This Row],[Age]]&lt;55,"45-54",TRUE,"Above 54")</f>
        <v>35-44</v>
      </c>
      <c r="AD1958" s="5" t="str">
        <f>_xlfn.IFS(
tbl_HRMaster[[#This Row],[YearsAtCompany]]&lt;2,"&lt; 2 Years",
tbl_HRMaster[[#This Row],[YearsAtCompany]]&lt;5,"2-4 Years",
tbl_HRMaster[[#This Row],[YearsAtCompany]]&lt;10,"5-9 Years",
TRUE,"10+ Years"
)</f>
        <v>2-4 Years</v>
      </c>
      <c r="AE1958" s="5">
        <f>IF(tbl_HRMaster[[#This Row],[Attrition]]="Yes",1,0)</f>
        <v>1</v>
      </c>
    </row>
    <row r="1959" spans="1:31" x14ac:dyDescent="0.25">
      <c r="A1959">
        <v>44</v>
      </c>
      <c r="B1959" t="s">
        <v>28</v>
      </c>
      <c r="C1959" t="s">
        <v>22</v>
      </c>
      <c r="D1959" t="s">
        <v>23</v>
      </c>
      <c r="E1959">
        <v>5</v>
      </c>
      <c r="F1959">
        <v>3</v>
      </c>
      <c r="G1959" t="s">
        <v>24</v>
      </c>
      <c r="H1959">
        <v>3636</v>
      </c>
      <c r="I1959" t="s">
        <v>34</v>
      </c>
      <c r="J1959">
        <v>1</v>
      </c>
      <c r="K1959" t="s">
        <v>40</v>
      </c>
      <c r="L1959" t="s">
        <v>27</v>
      </c>
      <c r="M1959">
        <v>63220</v>
      </c>
      <c r="N1959">
        <v>4</v>
      </c>
      <c r="O1959">
        <v>11</v>
      </c>
      <c r="P1959">
        <v>1</v>
      </c>
      <c r="Q1959">
        <v>10</v>
      </c>
      <c r="R1959">
        <v>2</v>
      </c>
      <c r="S1959">
        <v>3</v>
      </c>
      <c r="T1959">
        <v>1</v>
      </c>
      <c r="U1959">
        <v>2</v>
      </c>
      <c r="V1959">
        <f>COUNTIF(tbl_HRMaster[EmployeeID],tbl_HRMaster[[#This Row],[EmployeeID]])</f>
        <v>1</v>
      </c>
      <c r="W1959">
        <f>IFERROR(INDEX(tbl_EmployeeSurvey[EnvironmentSatisfaction],MATCH(tbl_HRMaster[[#This Row],[EmployeeID]],tbl_EmployeeSurvey[EmployeeID],0)),"Not Found")</f>
        <v>1</v>
      </c>
      <c r="X1959">
        <f>IFERROR(INDEX(tbl_EmployeeSurvey[JobSatisfaction],MATCH(tbl_HRMaster[[#This Row],[EmployeeID]],tbl_EmployeeSurvey[EmployeeID],0)),"Not Found")</f>
        <v>1</v>
      </c>
      <c r="Y1959" s="5">
        <f>IFERROR(INDEX(tbl_EmployeeSurvey[WorkLifeBalance],MATCH(tbl_HRMaster[[#This Row],[EmployeeID]],tbl_EmployeeSurvey[EmployeeID],0)),"Not Found")</f>
        <v>4</v>
      </c>
      <c r="Z1959" s="5">
        <f>IFERROR(VLOOKUP(tbl_HRMaster[[#This Row],[EmployeeID]],tbl_ManagerSurvey[[EmployeeID]:[PerformanceRating]],2,FALSE),"Not Found")</f>
        <v>3</v>
      </c>
      <c r="AA1959" s="5">
        <f>IFERROR(VLOOKUP(tbl_HRMaster[[#This Row],[EmployeeID]],tbl_ManagerSurvey[[EmployeeID]:[PerformanceRating]],3,FALSE),"Not Found")</f>
        <v>3</v>
      </c>
      <c r="AB1959" s="5" t="str">
        <f>IF(tbl_HRMaster[[#This Row],[Attrition]]="Yes","Left","Active")</f>
        <v>Left</v>
      </c>
      <c r="AC1959" s="5" t="str">
        <f>_xlfn.IFS(tbl_HRMaster[[#This Row],[Age]]&lt;25,"Under 25",tbl_HRMaster[[#This Row],[Age]]&lt;35,"25-34",tbl_HRMaster[[#This Row],[Age]]&lt;45,"35-44",tbl_HRMaster[[#This Row],[Age]]&lt;55,"45-54",TRUE,"Above 54")</f>
        <v>35-44</v>
      </c>
      <c r="AD1959" s="5" t="str">
        <f>_xlfn.IFS(
tbl_HRMaster[[#This Row],[YearsAtCompany]]&lt;2,"&lt; 2 Years",
tbl_HRMaster[[#This Row],[YearsAtCompany]]&lt;5,"2-4 Years",
tbl_HRMaster[[#This Row],[YearsAtCompany]]&lt;10,"5-9 Years",
TRUE,"10+ Years"
)</f>
        <v>2-4 Years</v>
      </c>
      <c r="AE1959" s="5">
        <f>IF(tbl_HRMaster[[#This Row],[Attrition]]="Yes",1,0)</f>
        <v>1</v>
      </c>
    </row>
    <row r="1960" spans="1:31" x14ac:dyDescent="0.25">
      <c r="A1960">
        <v>41</v>
      </c>
      <c r="B1960" t="s">
        <v>21</v>
      </c>
      <c r="C1960" t="s">
        <v>36</v>
      </c>
      <c r="D1960" t="s">
        <v>23</v>
      </c>
      <c r="E1960">
        <v>2</v>
      </c>
      <c r="F1960">
        <v>2</v>
      </c>
      <c r="G1960" t="s">
        <v>38</v>
      </c>
      <c r="H1960">
        <v>971</v>
      </c>
      <c r="I1960" t="s">
        <v>34</v>
      </c>
      <c r="J1960">
        <v>2</v>
      </c>
      <c r="K1960" t="s">
        <v>31</v>
      </c>
      <c r="L1960" t="s">
        <v>27</v>
      </c>
      <c r="M1960">
        <v>107980</v>
      </c>
      <c r="N1960">
        <v>6</v>
      </c>
      <c r="O1960">
        <v>14</v>
      </c>
      <c r="P1960">
        <v>2</v>
      </c>
      <c r="Q1960">
        <v>10</v>
      </c>
      <c r="R1960">
        <v>5</v>
      </c>
      <c r="S1960">
        <v>3</v>
      </c>
      <c r="T1960">
        <v>1</v>
      </c>
      <c r="U1960">
        <v>2</v>
      </c>
      <c r="V1960">
        <f>COUNTIF(tbl_HRMaster[EmployeeID],tbl_HRMaster[[#This Row],[EmployeeID]])</f>
        <v>1</v>
      </c>
      <c r="W1960">
        <f>IFERROR(INDEX(tbl_EmployeeSurvey[EnvironmentSatisfaction],MATCH(tbl_HRMaster[[#This Row],[EmployeeID]],tbl_EmployeeSurvey[EmployeeID],0)),"Not Found")</f>
        <v>3</v>
      </c>
      <c r="X1960">
        <f>IFERROR(INDEX(tbl_EmployeeSurvey[JobSatisfaction],MATCH(tbl_HRMaster[[#This Row],[EmployeeID]],tbl_EmployeeSurvey[EmployeeID],0)),"Not Found")</f>
        <v>2</v>
      </c>
      <c r="Y1960" s="5">
        <f>IFERROR(INDEX(tbl_EmployeeSurvey[WorkLifeBalance],MATCH(tbl_HRMaster[[#This Row],[EmployeeID]],tbl_EmployeeSurvey[EmployeeID],0)),"Not Found")</f>
        <v>3</v>
      </c>
      <c r="Z1960" s="5">
        <f>IFERROR(VLOOKUP(tbl_HRMaster[[#This Row],[EmployeeID]],tbl_ManagerSurvey[[EmployeeID]:[PerformanceRating]],2,FALSE),"Not Found")</f>
        <v>1</v>
      </c>
      <c r="AA1960" s="5">
        <f>IFERROR(VLOOKUP(tbl_HRMaster[[#This Row],[EmployeeID]],tbl_ManagerSurvey[[EmployeeID]:[PerformanceRating]],3,FALSE),"Not Found")</f>
        <v>3</v>
      </c>
      <c r="AB1960" s="5" t="str">
        <f>IF(tbl_HRMaster[[#This Row],[Attrition]]="Yes","Left","Active")</f>
        <v>Active</v>
      </c>
      <c r="AC1960" s="5" t="str">
        <f>_xlfn.IFS(tbl_HRMaster[[#This Row],[Age]]&lt;25,"Under 25",tbl_HRMaster[[#This Row],[Age]]&lt;35,"25-34",tbl_HRMaster[[#This Row],[Age]]&lt;45,"35-44",tbl_HRMaster[[#This Row],[Age]]&lt;55,"45-54",TRUE,"Above 54")</f>
        <v>35-44</v>
      </c>
      <c r="AD1960" s="5" t="str">
        <f>_xlfn.IFS(
tbl_HRMaster[[#This Row],[YearsAtCompany]]&lt;2,"&lt; 2 Years",
tbl_HRMaster[[#This Row],[YearsAtCompany]]&lt;5,"2-4 Years",
tbl_HRMaster[[#This Row],[YearsAtCompany]]&lt;10,"5-9 Years",
TRUE,"10+ Years"
)</f>
        <v>2-4 Years</v>
      </c>
      <c r="AE1960" s="5">
        <f>IF(tbl_HRMaster[[#This Row],[Attrition]]="Yes",1,0)</f>
        <v>0</v>
      </c>
    </row>
    <row r="1961" spans="1:31" x14ac:dyDescent="0.25">
      <c r="A1961">
        <v>41</v>
      </c>
      <c r="B1961" t="s">
        <v>21</v>
      </c>
      <c r="C1961" t="s">
        <v>36</v>
      </c>
      <c r="D1961" t="s">
        <v>23</v>
      </c>
      <c r="E1961">
        <v>2</v>
      </c>
      <c r="F1961">
        <v>2</v>
      </c>
      <c r="G1961" t="s">
        <v>38</v>
      </c>
      <c r="H1961">
        <v>2441</v>
      </c>
      <c r="I1961" t="s">
        <v>34</v>
      </c>
      <c r="J1961">
        <v>2</v>
      </c>
      <c r="K1961" t="s">
        <v>31</v>
      </c>
      <c r="L1961" t="s">
        <v>27</v>
      </c>
      <c r="M1961">
        <v>107980</v>
      </c>
      <c r="N1961">
        <v>6</v>
      </c>
      <c r="O1961">
        <v>14</v>
      </c>
      <c r="P1961">
        <v>2</v>
      </c>
      <c r="Q1961">
        <v>10</v>
      </c>
      <c r="R1961">
        <v>5</v>
      </c>
      <c r="S1961">
        <v>3</v>
      </c>
      <c r="T1961">
        <v>1</v>
      </c>
      <c r="U1961">
        <v>2</v>
      </c>
      <c r="V1961">
        <f>COUNTIF(tbl_HRMaster[EmployeeID],tbl_HRMaster[[#This Row],[EmployeeID]])</f>
        <v>1</v>
      </c>
      <c r="W1961">
        <f>IFERROR(INDEX(tbl_EmployeeSurvey[EnvironmentSatisfaction],MATCH(tbl_HRMaster[[#This Row],[EmployeeID]],tbl_EmployeeSurvey[EmployeeID],0)),"Not Found")</f>
        <v>3</v>
      </c>
      <c r="X1961">
        <f>IFERROR(INDEX(tbl_EmployeeSurvey[JobSatisfaction],MATCH(tbl_HRMaster[[#This Row],[EmployeeID]],tbl_EmployeeSurvey[EmployeeID],0)),"Not Found")</f>
        <v>2</v>
      </c>
      <c r="Y1961" s="5">
        <f>IFERROR(INDEX(tbl_EmployeeSurvey[WorkLifeBalance],MATCH(tbl_HRMaster[[#This Row],[EmployeeID]],tbl_EmployeeSurvey[EmployeeID],0)),"Not Found")</f>
        <v>3</v>
      </c>
      <c r="Z1961" s="5">
        <f>IFERROR(VLOOKUP(tbl_HRMaster[[#This Row],[EmployeeID]],tbl_ManagerSurvey[[EmployeeID]:[PerformanceRating]],2,FALSE),"Not Found")</f>
        <v>1</v>
      </c>
      <c r="AA1961" s="5">
        <f>IFERROR(VLOOKUP(tbl_HRMaster[[#This Row],[EmployeeID]],tbl_ManagerSurvey[[EmployeeID]:[PerformanceRating]],3,FALSE),"Not Found")</f>
        <v>3</v>
      </c>
      <c r="AB1961" s="5" t="str">
        <f>IF(tbl_HRMaster[[#This Row],[Attrition]]="Yes","Left","Active")</f>
        <v>Active</v>
      </c>
      <c r="AC1961" s="5" t="str">
        <f>_xlfn.IFS(tbl_HRMaster[[#This Row],[Age]]&lt;25,"Under 25",tbl_HRMaster[[#This Row],[Age]]&lt;35,"25-34",tbl_HRMaster[[#This Row],[Age]]&lt;45,"35-44",tbl_HRMaster[[#This Row],[Age]]&lt;55,"45-54",TRUE,"Above 54")</f>
        <v>35-44</v>
      </c>
      <c r="AD1961" s="5" t="str">
        <f>_xlfn.IFS(
tbl_HRMaster[[#This Row],[YearsAtCompany]]&lt;2,"&lt; 2 Years",
tbl_HRMaster[[#This Row],[YearsAtCompany]]&lt;5,"2-4 Years",
tbl_HRMaster[[#This Row],[YearsAtCompany]]&lt;10,"5-9 Years",
TRUE,"10+ Years"
)</f>
        <v>2-4 Years</v>
      </c>
      <c r="AE1961" s="5">
        <f>IF(tbl_HRMaster[[#This Row],[Attrition]]="Yes",1,0)</f>
        <v>0</v>
      </c>
    </row>
    <row r="1962" spans="1:31" x14ac:dyDescent="0.25">
      <c r="A1962">
        <v>41</v>
      </c>
      <c r="B1962" t="s">
        <v>21</v>
      </c>
      <c r="C1962" t="s">
        <v>36</v>
      </c>
      <c r="D1962" t="s">
        <v>23</v>
      </c>
      <c r="E1962">
        <v>2</v>
      </c>
      <c r="F1962">
        <v>2</v>
      </c>
      <c r="G1962" t="s">
        <v>38</v>
      </c>
      <c r="H1962">
        <v>3911</v>
      </c>
      <c r="I1962" t="s">
        <v>34</v>
      </c>
      <c r="J1962">
        <v>2</v>
      </c>
      <c r="K1962" t="s">
        <v>31</v>
      </c>
      <c r="L1962" t="s">
        <v>27</v>
      </c>
      <c r="M1962">
        <v>107980</v>
      </c>
      <c r="N1962">
        <v>2</v>
      </c>
      <c r="O1962">
        <v>14</v>
      </c>
      <c r="P1962">
        <v>2</v>
      </c>
      <c r="Q1962">
        <v>10</v>
      </c>
      <c r="R1962">
        <v>5</v>
      </c>
      <c r="S1962">
        <v>3</v>
      </c>
      <c r="T1962">
        <v>1</v>
      </c>
      <c r="U1962">
        <v>2</v>
      </c>
      <c r="V1962">
        <f>COUNTIF(tbl_HRMaster[EmployeeID],tbl_HRMaster[[#This Row],[EmployeeID]])</f>
        <v>1</v>
      </c>
      <c r="W1962">
        <f>IFERROR(INDEX(tbl_EmployeeSurvey[EnvironmentSatisfaction],MATCH(tbl_HRMaster[[#This Row],[EmployeeID]],tbl_EmployeeSurvey[EmployeeID],0)),"Not Found")</f>
        <v>3</v>
      </c>
      <c r="X1962">
        <f>IFERROR(INDEX(tbl_EmployeeSurvey[JobSatisfaction],MATCH(tbl_HRMaster[[#This Row],[EmployeeID]],tbl_EmployeeSurvey[EmployeeID],0)),"Not Found")</f>
        <v>2</v>
      </c>
      <c r="Y1962" s="5">
        <f>IFERROR(INDEX(tbl_EmployeeSurvey[WorkLifeBalance],MATCH(tbl_HRMaster[[#This Row],[EmployeeID]],tbl_EmployeeSurvey[EmployeeID],0)),"Not Found")</f>
        <v>3</v>
      </c>
      <c r="Z1962" s="5">
        <f>IFERROR(VLOOKUP(tbl_HRMaster[[#This Row],[EmployeeID]],tbl_ManagerSurvey[[EmployeeID]:[PerformanceRating]],2,FALSE),"Not Found")</f>
        <v>1</v>
      </c>
      <c r="AA1962" s="5">
        <f>IFERROR(VLOOKUP(tbl_HRMaster[[#This Row],[EmployeeID]],tbl_ManagerSurvey[[EmployeeID]:[PerformanceRating]],3,FALSE),"Not Found")</f>
        <v>3</v>
      </c>
      <c r="AB1962" s="5" t="str">
        <f>IF(tbl_HRMaster[[#This Row],[Attrition]]="Yes","Left","Active")</f>
        <v>Active</v>
      </c>
      <c r="AC1962" s="5" t="str">
        <f>_xlfn.IFS(tbl_HRMaster[[#This Row],[Age]]&lt;25,"Under 25",tbl_HRMaster[[#This Row],[Age]]&lt;35,"25-34",tbl_HRMaster[[#This Row],[Age]]&lt;45,"35-44",tbl_HRMaster[[#This Row],[Age]]&lt;55,"45-54",TRUE,"Above 54")</f>
        <v>35-44</v>
      </c>
      <c r="AD1962" s="5" t="str">
        <f>_xlfn.IFS(
tbl_HRMaster[[#This Row],[YearsAtCompany]]&lt;2,"&lt; 2 Years",
tbl_HRMaster[[#This Row],[YearsAtCompany]]&lt;5,"2-4 Years",
tbl_HRMaster[[#This Row],[YearsAtCompany]]&lt;10,"5-9 Years",
TRUE,"10+ Years"
)</f>
        <v>2-4 Years</v>
      </c>
      <c r="AE1962" s="5">
        <f>IF(tbl_HRMaster[[#This Row],[Attrition]]="Yes",1,0)</f>
        <v>0</v>
      </c>
    </row>
    <row r="1963" spans="1:31" x14ac:dyDescent="0.25">
      <c r="A1963">
        <v>45</v>
      </c>
      <c r="B1963" t="s">
        <v>21</v>
      </c>
      <c r="C1963" t="s">
        <v>22</v>
      </c>
      <c r="D1963" t="s">
        <v>30</v>
      </c>
      <c r="E1963">
        <v>1</v>
      </c>
      <c r="F1963">
        <v>2</v>
      </c>
      <c r="G1963" t="s">
        <v>24</v>
      </c>
      <c r="H1963">
        <v>780</v>
      </c>
      <c r="I1963" t="s">
        <v>25</v>
      </c>
      <c r="J1963">
        <v>1</v>
      </c>
      <c r="K1963" t="s">
        <v>31</v>
      </c>
      <c r="L1963" t="s">
        <v>27</v>
      </c>
      <c r="M1963">
        <v>184300</v>
      </c>
      <c r="N1963">
        <v>4</v>
      </c>
      <c r="O1963">
        <v>12</v>
      </c>
      <c r="P1963">
        <v>1</v>
      </c>
      <c r="Q1963">
        <v>10</v>
      </c>
      <c r="R1963">
        <v>5</v>
      </c>
      <c r="S1963">
        <v>3</v>
      </c>
      <c r="T1963">
        <v>1</v>
      </c>
      <c r="U1963">
        <v>2</v>
      </c>
      <c r="V1963">
        <f>COUNTIF(tbl_HRMaster[EmployeeID],tbl_HRMaster[[#This Row],[EmployeeID]])</f>
        <v>1</v>
      </c>
      <c r="W1963">
        <f>IFERROR(INDEX(tbl_EmployeeSurvey[EnvironmentSatisfaction],MATCH(tbl_HRMaster[[#This Row],[EmployeeID]],tbl_EmployeeSurvey[EmployeeID],0)),"Not Found")</f>
        <v>2</v>
      </c>
      <c r="X1963">
        <f>IFERROR(INDEX(tbl_EmployeeSurvey[JobSatisfaction],MATCH(tbl_HRMaster[[#This Row],[EmployeeID]],tbl_EmployeeSurvey[EmployeeID],0)),"Not Found")</f>
        <v>4</v>
      </c>
      <c r="Y1963" s="5">
        <f>IFERROR(INDEX(tbl_EmployeeSurvey[WorkLifeBalance],MATCH(tbl_HRMaster[[#This Row],[EmployeeID]],tbl_EmployeeSurvey[EmployeeID],0)),"Not Found")</f>
        <v>4</v>
      </c>
      <c r="Z1963" s="5">
        <f>IFERROR(VLOOKUP(tbl_HRMaster[[#This Row],[EmployeeID]],tbl_ManagerSurvey[[EmployeeID]:[PerformanceRating]],2,FALSE),"Not Found")</f>
        <v>3</v>
      </c>
      <c r="AA1963" s="5">
        <f>IFERROR(VLOOKUP(tbl_HRMaster[[#This Row],[EmployeeID]],tbl_ManagerSurvey[[EmployeeID]:[PerformanceRating]],3,FALSE),"Not Found")</f>
        <v>3</v>
      </c>
      <c r="AB1963" s="5" t="str">
        <f>IF(tbl_HRMaster[[#This Row],[Attrition]]="Yes","Left","Active")</f>
        <v>Active</v>
      </c>
      <c r="AC1963" s="5" t="str">
        <f>_xlfn.IFS(tbl_HRMaster[[#This Row],[Age]]&lt;25,"Under 25",tbl_HRMaster[[#This Row],[Age]]&lt;35,"25-34",tbl_HRMaster[[#This Row],[Age]]&lt;45,"35-44",tbl_HRMaster[[#This Row],[Age]]&lt;55,"45-54",TRUE,"Above 54")</f>
        <v>45-54</v>
      </c>
      <c r="AD1963" s="5" t="str">
        <f>_xlfn.IFS(
tbl_HRMaster[[#This Row],[YearsAtCompany]]&lt;2,"&lt; 2 Years",
tbl_HRMaster[[#This Row],[YearsAtCompany]]&lt;5,"2-4 Years",
tbl_HRMaster[[#This Row],[YearsAtCompany]]&lt;10,"5-9 Years",
TRUE,"10+ Years"
)</f>
        <v>2-4 Years</v>
      </c>
      <c r="AE1963" s="5">
        <f>IF(tbl_HRMaster[[#This Row],[Attrition]]="Yes",1,0)</f>
        <v>0</v>
      </c>
    </row>
    <row r="1964" spans="1:31" x14ac:dyDescent="0.25">
      <c r="A1964">
        <v>45</v>
      </c>
      <c r="B1964" t="s">
        <v>21</v>
      </c>
      <c r="C1964" t="s">
        <v>22</v>
      </c>
      <c r="D1964" t="s">
        <v>30</v>
      </c>
      <c r="E1964">
        <v>1</v>
      </c>
      <c r="F1964">
        <v>2</v>
      </c>
      <c r="G1964" t="s">
        <v>24</v>
      </c>
      <c r="H1964">
        <v>2250</v>
      </c>
      <c r="I1964" t="s">
        <v>25</v>
      </c>
      <c r="J1964">
        <v>1</v>
      </c>
      <c r="K1964" t="s">
        <v>31</v>
      </c>
      <c r="L1964" t="s">
        <v>27</v>
      </c>
      <c r="M1964">
        <v>184300</v>
      </c>
      <c r="N1964">
        <v>4</v>
      </c>
      <c r="O1964">
        <v>12</v>
      </c>
      <c r="P1964">
        <v>1</v>
      </c>
      <c r="Q1964">
        <v>10</v>
      </c>
      <c r="R1964">
        <v>5</v>
      </c>
      <c r="S1964">
        <v>3</v>
      </c>
      <c r="T1964">
        <v>1</v>
      </c>
      <c r="U1964">
        <v>2</v>
      </c>
      <c r="V1964">
        <f>COUNTIF(tbl_HRMaster[EmployeeID],tbl_HRMaster[[#This Row],[EmployeeID]])</f>
        <v>1</v>
      </c>
      <c r="W1964">
        <f>IFERROR(INDEX(tbl_EmployeeSurvey[EnvironmentSatisfaction],MATCH(tbl_HRMaster[[#This Row],[EmployeeID]],tbl_EmployeeSurvey[EmployeeID],0)),"Not Found")</f>
        <v>2</v>
      </c>
      <c r="X1964">
        <f>IFERROR(INDEX(tbl_EmployeeSurvey[JobSatisfaction],MATCH(tbl_HRMaster[[#This Row],[EmployeeID]],tbl_EmployeeSurvey[EmployeeID],0)),"Not Found")</f>
        <v>4</v>
      </c>
      <c r="Y1964" s="5">
        <f>IFERROR(INDEX(tbl_EmployeeSurvey[WorkLifeBalance],MATCH(tbl_HRMaster[[#This Row],[EmployeeID]],tbl_EmployeeSurvey[EmployeeID],0)),"Not Found")</f>
        <v>4</v>
      </c>
      <c r="Z1964" s="5">
        <f>IFERROR(VLOOKUP(tbl_HRMaster[[#This Row],[EmployeeID]],tbl_ManagerSurvey[[EmployeeID]:[PerformanceRating]],2,FALSE),"Not Found")</f>
        <v>3</v>
      </c>
      <c r="AA1964" s="5">
        <f>IFERROR(VLOOKUP(tbl_HRMaster[[#This Row],[EmployeeID]],tbl_ManagerSurvey[[EmployeeID]:[PerformanceRating]],3,FALSE),"Not Found")</f>
        <v>3</v>
      </c>
      <c r="AB1964" s="5" t="str">
        <f>IF(tbl_HRMaster[[#This Row],[Attrition]]="Yes","Left","Active")</f>
        <v>Active</v>
      </c>
      <c r="AC1964" s="5" t="str">
        <f>_xlfn.IFS(tbl_HRMaster[[#This Row],[Age]]&lt;25,"Under 25",tbl_HRMaster[[#This Row],[Age]]&lt;35,"25-34",tbl_HRMaster[[#This Row],[Age]]&lt;45,"35-44",tbl_HRMaster[[#This Row],[Age]]&lt;55,"45-54",TRUE,"Above 54")</f>
        <v>45-54</v>
      </c>
      <c r="AD1964" s="5" t="str">
        <f>_xlfn.IFS(
tbl_HRMaster[[#This Row],[YearsAtCompany]]&lt;2,"&lt; 2 Years",
tbl_HRMaster[[#This Row],[YearsAtCompany]]&lt;5,"2-4 Years",
tbl_HRMaster[[#This Row],[YearsAtCompany]]&lt;10,"5-9 Years",
TRUE,"10+ Years"
)</f>
        <v>2-4 Years</v>
      </c>
      <c r="AE1964" s="5">
        <f>IF(tbl_HRMaster[[#This Row],[Attrition]]="Yes",1,0)</f>
        <v>0</v>
      </c>
    </row>
    <row r="1965" spans="1:31" x14ac:dyDescent="0.25">
      <c r="A1965">
        <v>45</v>
      </c>
      <c r="B1965" t="s">
        <v>21</v>
      </c>
      <c r="C1965" t="s">
        <v>22</v>
      </c>
      <c r="D1965" t="s">
        <v>30</v>
      </c>
      <c r="E1965">
        <v>1</v>
      </c>
      <c r="F1965">
        <v>2</v>
      </c>
      <c r="G1965" t="s">
        <v>24</v>
      </c>
      <c r="H1965">
        <v>3720</v>
      </c>
      <c r="I1965" t="s">
        <v>25</v>
      </c>
      <c r="J1965">
        <v>1</v>
      </c>
      <c r="K1965" t="s">
        <v>31</v>
      </c>
      <c r="L1965" t="s">
        <v>27</v>
      </c>
      <c r="M1965">
        <v>184300</v>
      </c>
      <c r="N1965">
        <v>4</v>
      </c>
      <c r="O1965">
        <v>12</v>
      </c>
      <c r="P1965">
        <v>1</v>
      </c>
      <c r="Q1965">
        <v>10</v>
      </c>
      <c r="R1965">
        <v>5</v>
      </c>
      <c r="S1965">
        <v>3</v>
      </c>
      <c r="T1965">
        <v>1</v>
      </c>
      <c r="U1965">
        <v>2</v>
      </c>
      <c r="V1965">
        <f>COUNTIF(tbl_HRMaster[EmployeeID],tbl_HRMaster[[#This Row],[EmployeeID]])</f>
        <v>1</v>
      </c>
      <c r="W1965">
        <f>IFERROR(INDEX(tbl_EmployeeSurvey[EnvironmentSatisfaction],MATCH(tbl_HRMaster[[#This Row],[EmployeeID]],tbl_EmployeeSurvey[EmployeeID],0)),"Not Found")</f>
        <v>2</v>
      </c>
      <c r="X1965">
        <f>IFERROR(INDEX(tbl_EmployeeSurvey[JobSatisfaction],MATCH(tbl_HRMaster[[#This Row],[EmployeeID]],tbl_EmployeeSurvey[EmployeeID],0)),"Not Found")</f>
        <v>4</v>
      </c>
      <c r="Y1965" s="5">
        <f>IFERROR(INDEX(tbl_EmployeeSurvey[WorkLifeBalance],MATCH(tbl_HRMaster[[#This Row],[EmployeeID]],tbl_EmployeeSurvey[EmployeeID],0)),"Not Found")</f>
        <v>4</v>
      </c>
      <c r="Z1965" s="5">
        <f>IFERROR(VLOOKUP(tbl_HRMaster[[#This Row],[EmployeeID]],tbl_ManagerSurvey[[EmployeeID]:[PerformanceRating]],2,FALSE),"Not Found")</f>
        <v>3</v>
      </c>
      <c r="AA1965" s="5">
        <f>IFERROR(VLOOKUP(tbl_HRMaster[[#This Row],[EmployeeID]],tbl_ManagerSurvey[[EmployeeID]:[PerformanceRating]],3,FALSE),"Not Found")</f>
        <v>3</v>
      </c>
      <c r="AB1965" s="5" t="str">
        <f>IF(tbl_HRMaster[[#This Row],[Attrition]]="Yes","Left","Active")</f>
        <v>Active</v>
      </c>
      <c r="AC1965" s="5" t="str">
        <f>_xlfn.IFS(tbl_HRMaster[[#This Row],[Age]]&lt;25,"Under 25",tbl_HRMaster[[#This Row],[Age]]&lt;35,"25-34",tbl_HRMaster[[#This Row],[Age]]&lt;45,"35-44",tbl_HRMaster[[#This Row],[Age]]&lt;55,"45-54",TRUE,"Above 54")</f>
        <v>45-54</v>
      </c>
      <c r="AD1965" s="5" t="str">
        <f>_xlfn.IFS(
tbl_HRMaster[[#This Row],[YearsAtCompany]]&lt;2,"&lt; 2 Years",
tbl_HRMaster[[#This Row],[YearsAtCompany]]&lt;5,"2-4 Years",
tbl_HRMaster[[#This Row],[YearsAtCompany]]&lt;10,"5-9 Years",
TRUE,"10+ Years"
)</f>
        <v>2-4 Years</v>
      </c>
      <c r="AE1965" s="5">
        <f>IF(tbl_HRMaster[[#This Row],[Attrition]]="Yes",1,0)</f>
        <v>0</v>
      </c>
    </row>
    <row r="1966" spans="1:31" x14ac:dyDescent="0.25">
      <c r="A1966">
        <v>39</v>
      </c>
      <c r="B1966" t="s">
        <v>21</v>
      </c>
      <c r="C1966" t="s">
        <v>36</v>
      </c>
      <c r="D1966" t="s">
        <v>30</v>
      </c>
      <c r="E1966">
        <v>8</v>
      </c>
      <c r="F1966">
        <v>5</v>
      </c>
      <c r="G1966" t="s">
        <v>38</v>
      </c>
      <c r="H1966">
        <v>1109</v>
      </c>
      <c r="I1966" t="s">
        <v>25</v>
      </c>
      <c r="J1966">
        <v>2</v>
      </c>
      <c r="K1966" t="s">
        <v>43</v>
      </c>
      <c r="L1966" t="s">
        <v>27</v>
      </c>
      <c r="M1966">
        <v>188240</v>
      </c>
      <c r="N1966">
        <v>6</v>
      </c>
      <c r="O1966">
        <v>19</v>
      </c>
      <c r="P1966">
        <v>1</v>
      </c>
      <c r="Q1966">
        <v>10</v>
      </c>
      <c r="R1966">
        <v>4</v>
      </c>
      <c r="S1966">
        <v>3</v>
      </c>
      <c r="T1966">
        <v>1</v>
      </c>
      <c r="U1966">
        <v>2</v>
      </c>
      <c r="V1966">
        <f>COUNTIF(tbl_HRMaster[EmployeeID],tbl_HRMaster[[#This Row],[EmployeeID]])</f>
        <v>1</v>
      </c>
      <c r="W1966">
        <f>IFERROR(INDEX(tbl_EmployeeSurvey[EnvironmentSatisfaction],MATCH(tbl_HRMaster[[#This Row],[EmployeeID]],tbl_EmployeeSurvey[EmployeeID],0)),"Not Found")</f>
        <v>1</v>
      </c>
      <c r="X1966">
        <f>IFERROR(INDEX(tbl_EmployeeSurvey[JobSatisfaction],MATCH(tbl_HRMaster[[#This Row],[EmployeeID]],tbl_EmployeeSurvey[EmployeeID],0)),"Not Found")</f>
        <v>3</v>
      </c>
      <c r="Y1966" s="5">
        <f>IFERROR(INDEX(tbl_EmployeeSurvey[WorkLifeBalance],MATCH(tbl_HRMaster[[#This Row],[EmployeeID]],tbl_EmployeeSurvey[EmployeeID],0)),"Not Found")</f>
        <v>3</v>
      </c>
      <c r="Z1966" s="5">
        <f>IFERROR(VLOOKUP(tbl_HRMaster[[#This Row],[EmployeeID]],tbl_ManagerSurvey[[EmployeeID]:[PerformanceRating]],2,FALSE),"Not Found")</f>
        <v>3</v>
      </c>
      <c r="AA1966" s="5">
        <f>IFERROR(VLOOKUP(tbl_HRMaster[[#This Row],[EmployeeID]],tbl_ManagerSurvey[[EmployeeID]:[PerformanceRating]],3,FALSE),"Not Found")</f>
        <v>3</v>
      </c>
      <c r="AB1966" s="5" t="str">
        <f>IF(tbl_HRMaster[[#This Row],[Attrition]]="Yes","Left","Active")</f>
        <v>Active</v>
      </c>
      <c r="AC1966" s="5" t="str">
        <f>_xlfn.IFS(tbl_HRMaster[[#This Row],[Age]]&lt;25,"Under 25",tbl_HRMaster[[#This Row],[Age]]&lt;35,"25-34",tbl_HRMaster[[#This Row],[Age]]&lt;45,"35-44",tbl_HRMaster[[#This Row],[Age]]&lt;55,"45-54",TRUE,"Above 54")</f>
        <v>35-44</v>
      </c>
      <c r="AD1966" s="5" t="str">
        <f>_xlfn.IFS(
tbl_HRMaster[[#This Row],[YearsAtCompany]]&lt;2,"&lt; 2 Years",
tbl_HRMaster[[#This Row],[YearsAtCompany]]&lt;5,"2-4 Years",
tbl_HRMaster[[#This Row],[YearsAtCompany]]&lt;10,"5-9 Years",
TRUE,"10+ Years"
)</f>
        <v>2-4 Years</v>
      </c>
      <c r="AE1966" s="5">
        <f>IF(tbl_HRMaster[[#This Row],[Attrition]]="Yes",1,0)</f>
        <v>0</v>
      </c>
    </row>
    <row r="1967" spans="1:31" x14ac:dyDescent="0.25">
      <c r="A1967">
        <v>39</v>
      </c>
      <c r="B1967" t="s">
        <v>21</v>
      </c>
      <c r="C1967" t="s">
        <v>36</v>
      </c>
      <c r="D1967" t="s">
        <v>30</v>
      </c>
      <c r="E1967">
        <v>8</v>
      </c>
      <c r="F1967">
        <v>5</v>
      </c>
      <c r="G1967" t="s">
        <v>38</v>
      </c>
      <c r="H1967">
        <v>2579</v>
      </c>
      <c r="I1967" t="s">
        <v>25</v>
      </c>
      <c r="J1967">
        <v>2</v>
      </c>
      <c r="K1967" t="s">
        <v>43</v>
      </c>
      <c r="L1967" t="s">
        <v>27</v>
      </c>
      <c r="M1967">
        <v>188240</v>
      </c>
      <c r="N1967">
        <v>6</v>
      </c>
      <c r="O1967">
        <v>19</v>
      </c>
      <c r="P1967">
        <v>1</v>
      </c>
      <c r="Q1967">
        <v>10</v>
      </c>
      <c r="R1967">
        <v>4</v>
      </c>
      <c r="S1967">
        <v>3</v>
      </c>
      <c r="T1967">
        <v>1</v>
      </c>
      <c r="U1967">
        <v>2</v>
      </c>
      <c r="V1967">
        <f>COUNTIF(tbl_HRMaster[EmployeeID],tbl_HRMaster[[#This Row],[EmployeeID]])</f>
        <v>1</v>
      </c>
      <c r="W1967">
        <f>IFERROR(INDEX(tbl_EmployeeSurvey[EnvironmentSatisfaction],MATCH(tbl_HRMaster[[#This Row],[EmployeeID]],tbl_EmployeeSurvey[EmployeeID],0)),"Not Found")</f>
        <v>1</v>
      </c>
      <c r="X1967">
        <f>IFERROR(INDEX(tbl_EmployeeSurvey[JobSatisfaction],MATCH(tbl_HRMaster[[#This Row],[EmployeeID]],tbl_EmployeeSurvey[EmployeeID],0)),"Not Found")</f>
        <v>3</v>
      </c>
      <c r="Y1967" s="5">
        <f>IFERROR(INDEX(tbl_EmployeeSurvey[WorkLifeBalance],MATCH(tbl_HRMaster[[#This Row],[EmployeeID]],tbl_EmployeeSurvey[EmployeeID],0)),"Not Found")</f>
        <v>3</v>
      </c>
      <c r="Z1967" s="5">
        <f>IFERROR(VLOOKUP(tbl_HRMaster[[#This Row],[EmployeeID]],tbl_ManagerSurvey[[EmployeeID]:[PerformanceRating]],2,FALSE),"Not Found")</f>
        <v>3</v>
      </c>
      <c r="AA1967" s="5">
        <f>IFERROR(VLOOKUP(tbl_HRMaster[[#This Row],[EmployeeID]],tbl_ManagerSurvey[[EmployeeID]:[PerformanceRating]],3,FALSE),"Not Found")</f>
        <v>3</v>
      </c>
      <c r="AB1967" s="5" t="str">
        <f>IF(tbl_HRMaster[[#This Row],[Attrition]]="Yes","Left","Active")</f>
        <v>Active</v>
      </c>
      <c r="AC1967" s="5" t="str">
        <f>_xlfn.IFS(tbl_HRMaster[[#This Row],[Age]]&lt;25,"Under 25",tbl_HRMaster[[#This Row],[Age]]&lt;35,"25-34",tbl_HRMaster[[#This Row],[Age]]&lt;45,"35-44",tbl_HRMaster[[#This Row],[Age]]&lt;55,"45-54",TRUE,"Above 54")</f>
        <v>35-44</v>
      </c>
      <c r="AD1967" s="5" t="str">
        <f>_xlfn.IFS(
tbl_HRMaster[[#This Row],[YearsAtCompany]]&lt;2,"&lt; 2 Years",
tbl_HRMaster[[#This Row],[YearsAtCompany]]&lt;5,"2-4 Years",
tbl_HRMaster[[#This Row],[YearsAtCompany]]&lt;10,"5-9 Years",
TRUE,"10+ Years"
)</f>
        <v>2-4 Years</v>
      </c>
      <c r="AE1967" s="5">
        <f>IF(tbl_HRMaster[[#This Row],[Attrition]]="Yes",1,0)</f>
        <v>0</v>
      </c>
    </row>
    <row r="1968" spans="1:31" x14ac:dyDescent="0.25">
      <c r="A1968">
        <v>39</v>
      </c>
      <c r="B1968" t="s">
        <v>21</v>
      </c>
      <c r="C1968" t="s">
        <v>36</v>
      </c>
      <c r="D1968" t="s">
        <v>30</v>
      </c>
      <c r="E1968">
        <v>8</v>
      </c>
      <c r="F1968">
        <v>5</v>
      </c>
      <c r="G1968" t="s">
        <v>38</v>
      </c>
      <c r="H1968">
        <v>4049</v>
      </c>
      <c r="I1968" t="s">
        <v>25</v>
      </c>
      <c r="J1968">
        <v>2</v>
      </c>
      <c r="K1968" t="s">
        <v>43</v>
      </c>
      <c r="L1968" t="s">
        <v>27</v>
      </c>
      <c r="M1968">
        <v>188240</v>
      </c>
      <c r="N1968">
        <v>6</v>
      </c>
      <c r="O1968">
        <v>19</v>
      </c>
      <c r="P1968">
        <v>1</v>
      </c>
      <c r="Q1968">
        <v>10</v>
      </c>
      <c r="R1968">
        <v>4</v>
      </c>
      <c r="S1968">
        <v>3</v>
      </c>
      <c r="T1968">
        <v>1</v>
      </c>
      <c r="U1968">
        <v>2</v>
      </c>
      <c r="V1968">
        <f>COUNTIF(tbl_HRMaster[EmployeeID],tbl_HRMaster[[#This Row],[EmployeeID]])</f>
        <v>1</v>
      </c>
      <c r="W1968">
        <f>IFERROR(INDEX(tbl_EmployeeSurvey[EnvironmentSatisfaction],MATCH(tbl_HRMaster[[#This Row],[EmployeeID]],tbl_EmployeeSurvey[EmployeeID],0)),"Not Found")</f>
        <v>1</v>
      </c>
      <c r="X1968">
        <f>IFERROR(INDEX(tbl_EmployeeSurvey[JobSatisfaction],MATCH(tbl_HRMaster[[#This Row],[EmployeeID]],tbl_EmployeeSurvey[EmployeeID],0)),"Not Found")</f>
        <v>3</v>
      </c>
      <c r="Y1968" s="5">
        <f>IFERROR(INDEX(tbl_EmployeeSurvey[WorkLifeBalance],MATCH(tbl_HRMaster[[#This Row],[EmployeeID]],tbl_EmployeeSurvey[EmployeeID],0)),"Not Found")</f>
        <v>3</v>
      </c>
      <c r="Z1968" s="5">
        <f>IFERROR(VLOOKUP(tbl_HRMaster[[#This Row],[EmployeeID]],tbl_ManagerSurvey[[EmployeeID]:[PerformanceRating]],2,FALSE),"Not Found")</f>
        <v>3</v>
      </c>
      <c r="AA1968" s="5">
        <f>IFERROR(VLOOKUP(tbl_HRMaster[[#This Row],[EmployeeID]],tbl_ManagerSurvey[[EmployeeID]:[PerformanceRating]],3,FALSE),"Not Found")</f>
        <v>3</v>
      </c>
      <c r="AB1968" s="5" t="str">
        <f>IF(tbl_HRMaster[[#This Row],[Attrition]]="Yes","Left","Active")</f>
        <v>Active</v>
      </c>
      <c r="AC1968" s="5" t="str">
        <f>_xlfn.IFS(tbl_HRMaster[[#This Row],[Age]]&lt;25,"Under 25",tbl_HRMaster[[#This Row],[Age]]&lt;35,"25-34",tbl_HRMaster[[#This Row],[Age]]&lt;45,"35-44",tbl_HRMaster[[#This Row],[Age]]&lt;55,"45-54",TRUE,"Above 54")</f>
        <v>35-44</v>
      </c>
      <c r="AD1968" s="5" t="str">
        <f>_xlfn.IFS(
tbl_HRMaster[[#This Row],[YearsAtCompany]]&lt;2,"&lt; 2 Years",
tbl_HRMaster[[#This Row],[YearsAtCompany]]&lt;5,"2-4 Years",
tbl_HRMaster[[#This Row],[YearsAtCompany]]&lt;10,"5-9 Years",
TRUE,"10+ Years"
)</f>
        <v>2-4 Years</v>
      </c>
      <c r="AE1968" s="5">
        <f>IF(tbl_HRMaster[[#This Row],[Attrition]]="Yes",1,0)</f>
        <v>0</v>
      </c>
    </row>
    <row r="1969" spans="1:31" x14ac:dyDescent="0.25">
      <c r="A1969">
        <v>41</v>
      </c>
      <c r="B1969" t="s">
        <v>21</v>
      </c>
      <c r="C1969" t="s">
        <v>22</v>
      </c>
      <c r="D1969" t="s">
        <v>30</v>
      </c>
      <c r="E1969">
        <v>3</v>
      </c>
      <c r="F1969">
        <v>3</v>
      </c>
      <c r="G1969" t="s">
        <v>24</v>
      </c>
      <c r="H1969">
        <v>1037</v>
      </c>
      <c r="I1969" t="s">
        <v>34</v>
      </c>
      <c r="J1969">
        <v>3</v>
      </c>
      <c r="K1969" t="s">
        <v>31</v>
      </c>
      <c r="L1969" t="s">
        <v>32</v>
      </c>
      <c r="M1969">
        <v>35970</v>
      </c>
      <c r="N1969">
        <v>3</v>
      </c>
      <c r="O1969">
        <v>13</v>
      </c>
      <c r="P1969">
        <v>1</v>
      </c>
      <c r="Q1969">
        <v>11</v>
      </c>
      <c r="R1969">
        <v>2</v>
      </c>
      <c r="S1969">
        <v>3</v>
      </c>
      <c r="T1969">
        <v>1</v>
      </c>
      <c r="U1969">
        <v>2</v>
      </c>
      <c r="V1969">
        <f>COUNTIF(tbl_HRMaster[EmployeeID],tbl_HRMaster[[#This Row],[EmployeeID]])</f>
        <v>1</v>
      </c>
      <c r="W1969">
        <f>IFERROR(INDEX(tbl_EmployeeSurvey[EnvironmentSatisfaction],MATCH(tbl_HRMaster[[#This Row],[EmployeeID]],tbl_EmployeeSurvey[EmployeeID],0)),"Not Found")</f>
        <v>2</v>
      </c>
      <c r="X1969">
        <f>IFERROR(INDEX(tbl_EmployeeSurvey[JobSatisfaction],MATCH(tbl_HRMaster[[#This Row],[EmployeeID]],tbl_EmployeeSurvey[EmployeeID],0)),"Not Found")</f>
        <v>2</v>
      </c>
      <c r="Y1969" s="5">
        <f>IFERROR(INDEX(tbl_EmployeeSurvey[WorkLifeBalance],MATCH(tbl_HRMaster[[#This Row],[EmployeeID]],tbl_EmployeeSurvey[EmployeeID],0)),"Not Found")</f>
        <v>1</v>
      </c>
      <c r="Z1969" s="5">
        <f>IFERROR(VLOOKUP(tbl_HRMaster[[#This Row],[EmployeeID]],tbl_ManagerSurvey[[EmployeeID]:[PerformanceRating]],2,FALSE),"Not Found")</f>
        <v>1</v>
      </c>
      <c r="AA1969" s="5">
        <f>IFERROR(VLOOKUP(tbl_HRMaster[[#This Row],[EmployeeID]],tbl_ManagerSurvey[[EmployeeID]:[PerformanceRating]],3,FALSE),"Not Found")</f>
        <v>3</v>
      </c>
      <c r="AB1969" s="5" t="str">
        <f>IF(tbl_HRMaster[[#This Row],[Attrition]]="Yes","Left","Active")</f>
        <v>Active</v>
      </c>
      <c r="AC1969" s="5" t="str">
        <f>_xlfn.IFS(tbl_HRMaster[[#This Row],[Age]]&lt;25,"Under 25",tbl_HRMaster[[#This Row],[Age]]&lt;35,"25-34",tbl_HRMaster[[#This Row],[Age]]&lt;45,"35-44",tbl_HRMaster[[#This Row],[Age]]&lt;55,"45-54",TRUE,"Above 54")</f>
        <v>35-44</v>
      </c>
      <c r="AD1969" s="5" t="str">
        <f>_xlfn.IFS(
tbl_HRMaster[[#This Row],[YearsAtCompany]]&lt;2,"&lt; 2 Years",
tbl_HRMaster[[#This Row],[YearsAtCompany]]&lt;5,"2-4 Years",
tbl_HRMaster[[#This Row],[YearsAtCompany]]&lt;10,"5-9 Years",
TRUE,"10+ Years"
)</f>
        <v>2-4 Years</v>
      </c>
      <c r="AE1969" s="5">
        <f>IF(tbl_HRMaster[[#This Row],[Attrition]]="Yes",1,0)</f>
        <v>0</v>
      </c>
    </row>
    <row r="1970" spans="1:31" x14ac:dyDescent="0.25">
      <c r="A1970">
        <v>41</v>
      </c>
      <c r="B1970" t="s">
        <v>21</v>
      </c>
      <c r="C1970" t="s">
        <v>22</v>
      </c>
      <c r="D1970" t="s">
        <v>30</v>
      </c>
      <c r="E1970">
        <v>3</v>
      </c>
      <c r="F1970">
        <v>3</v>
      </c>
      <c r="G1970" t="s">
        <v>24</v>
      </c>
      <c r="H1970">
        <v>2507</v>
      </c>
      <c r="I1970" t="s">
        <v>34</v>
      </c>
      <c r="J1970">
        <v>3</v>
      </c>
      <c r="K1970" t="s">
        <v>31</v>
      </c>
      <c r="L1970" t="s">
        <v>32</v>
      </c>
      <c r="M1970">
        <v>35970</v>
      </c>
      <c r="N1970">
        <v>3</v>
      </c>
      <c r="O1970">
        <v>13</v>
      </c>
      <c r="P1970">
        <v>1</v>
      </c>
      <c r="Q1970">
        <v>11</v>
      </c>
      <c r="R1970">
        <v>2</v>
      </c>
      <c r="S1970">
        <v>3</v>
      </c>
      <c r="T1970">
        <v>1</v>
      </c>
      <c r="U1970">
        <v>2</v>
      </c>
      <c r="V1970">
        <f>COUNTIF(tbl_HRMaster[EmployeeID],tbl_HRMaster[[#This Row],[EmployeeID]])</f>
        <v>1</v>
      </c>
      <c r="W1970">
        <f>IFERROR(INDEX(tbl_EmployeeSurvey[EnvironmentSatisfaction],MATCH(tbl_HRMaster[[#This Row],[EmployeeID]],tbl_EmployeeSurvey[EmployeeID],0)),"Not Found")</f>
        <v>2</v>
      </c>
      <c r="X1970">
        <f>IFERROR(INDEX(tbl_EmployeeSurvey[JobSatisfaction],MATCH(tbl_HRMaster[[#This Row],[EmployeeID]],tbl_EmployeeSurvey[EmployeeID],0)),"Not Found")</f>
        <v>2</v>
      </c>
      <c r="Y1970" s="5">
        <f>IFERROR(INDEX(tbl_EmployeeSurvey[WorkLifeBalance],MATCH(tbl_HRMaster[[#This Row],[EmployeeID]],tbl_EmployeeSurvey[EmployeeID],0)),"Not Found")</f>
        <v>1</v>
      </c>
      <c r="Z1970" s="5">
        <f>IFERROR(VLOOKUP(tbl_HRMaster[[#This Row],[EmployeeID]],tbl_ManagerSurvey[[EmployeeID]:[PerformanceRating]],2,FALSE),"Not Found")</f>
        <v>1</v>
      </c>
      <c r="AA1970" s="5">
        <f>IFERROR(VLOOKUP(tbl_HRMaster[[#This Row],[EmployeeID]],tbl_ManagerSurvey[[EmployeeID]:[PerformanceRating]],3,FALSE),"Not Found")</f>
        <v>3</v>
      </c>
      <c r="AB1970" s="5" t="str">
        <f>IF(tbl_HRMaster[[#This Row],[Attrition]]="Yes","Left","Active")</f>
        <v>Active</v>
      </c>
      <c r="AC1970" s="5" t="str">
        <f>_xlfn.IFS(tbl_HRMaster[[#This Row],[Age]]&lt;25,"Under 25",tbl_HRMaster[[#This Row],[Age]]&lt;35,"25-34",tbl_HRMaster[[#This Row],[Age]]&lt;45,"35-44",tbl_HRMaster[[#This Row],[Age]]&lt;55,"45-54",TRUE,"Above 54")</f>
        <v>35-44</v>
      </c>
      <c r="AD1970" s="5" t="str">
        <f>_xlfn.IFS(
tbl_HRMaster[[#This Row],[YearsAtCompany]]&lt;2,"&lt; 2 Years",
tbl_HRMaster[[#This Row],[YearsAtCompany]]&lt;5,"2-4 Years",
tbl_HRMaster[[#This Row],[YearsAtCompany]]&lt;10,"5-9 Years",
TRUE,"10+ Years"
)</f>
        <v>2-4 Years</v>
      </c>
      <c r="AE1970" s="5">
        <f>IF(tbl_HRMaster[[#This Row],[Attrition]]="Yes",1,0)</f>
        <v>0</v>
      </c>
    </row>
    <row r="1971" spans="1:31" x14ac:dyDescent="0.25">
      <c r="A1971">
        <v>41</v>
      </c>
      <c r="B1971" t="s">
        <v>21</v>
      </c>
      <c r="C1971" t="s">
        <v>22</v>
      </c>
      <c r="D1971" t="s">
        <v>30</v>
      </c>
      <c r="E1971">
        <v>3</v>
      </c>
      <c r="F1971">
        <v>3</v>
      </c>
      <c r="G1971" t="s">
        <v>24</v>
      </c>
      <c r="H1971">
        <v>3977</v>
      </c>
      <c r="I1971" t="s">
        <v>34</v>
      </c>
      <c r="J1971">
        <v>3</v>
      </c>
      <c r="K1971" t="s">
        <v>31</v>
      </c>
      <c r="L1971" t="s">
        <v>32</v>
      </c>
      <c r="M1971">
        <v>35970</v>
      </c>
      <c r="N1971">
        <v>3</v>
      </c>
      <c r="O1971">
        <v>13</v>
      </c>
      <c r="P1971">
        <v>1</v>
      </c>
      <c r="Q1971">
        <v>11</v>
      </c>
      <c r="R1971">
        <v>2</v>
      </c>
      <c r="S1971">
        <v>3</v>
      </c>
      <c r="T1971">
        <v>1</v>
      </c>
      <c r="U1971">
        <v>2</v>
      </c>
      <c r="V1971">
        <f>COUNTIF(tbl_HRMaster[EmployeeID],tbl_HRMaster[[#This Row],[EmployeeID]])</f>
        <v>1</v>
      </c>
      <c r="W1971">
        <f>IFERROR(INDEX(tbl_EmployeeSurvey[EnvironmentSatisfaction],MATCH(tbl_HRMaster[[#This Row],[EmployeeID]],tbl_EmployeeSurvey[EmployeeID],0)),"Not Found")</f>
        <v>2</v>
      </c>
      <c r="X1971">
        <f>IFERROR(INDEX(tbl_EmployeeSurvey[JobSatisfaction],MATCH(tbl_HRMaster[[#This Row],[EmployeeID]],tbl_EmployeeSurvey[EmployeeID],0)),"Not Found")</f>
        <v>2</v>
      </c>
      <c r="Y1971" s="5">
        <f>IFERROR(INDEX(tbl_EmployeeSurvey[WorkLifeBalance],MATCH(tbl_HRMaster[[#This Row],[EmployeeID]],tbl_EmployeeSurvey[EmployeeID],0)),"Not Found")</f>
        <v>1</v>
      </c>
      <c r="Z1971" s="5">
        <f>IFERROR(VLOOKUP(tbl_HRMaster[[#This Row],[EmployeeID]],tbl_ManagerSurvey[[EmployeeID]:[PerformanceRating]],2,FALSE),"Not Found")</f>
        <v>1</v>
      </c>
      <c r="AA1971" s="5">
        <f>IFERROR(VLOOKUP(tbl_HRMaster[[#This Row],[EmployeeID]],tbl_ManagerSurvey[[EmployeeID]:[PerformanceRating]],3,FALSE),"Not Found")</f>
        <v>3</v>
      </c>
      <c r="AB1971" s="5" t="str">
        <f>IF(tbl_HRMaster[[#This Row],[Attrition]]="Yes","Left","Active")</f>
        <v>Active</v>
      </c>
      <c r="AC1971" s="5" t="str">
        <f>_xlfn.IFS(tbl_HRMaster[[#This Row],[Age]]&lt;25,"Under 25",tbl_HRMaster[[#This Row],[Age]]&lt;35,"25-34",tbl_HRMaster[[#This Row],[Age]]&lt;45,"35-44",tbl_HRMaster[[#This Row],[Age]]&lt;55,"45-54",TRUE,"Above 54")</f>
        <v>35-44</v>
      </c>
      <c r="AD1971" s="5" t="str">
        <f>_xlfn.IFS(
tbl_HRMaster[[#This Row],[YearsAtCompany]]&lt;2,"&lt; 2 Years",
tbl_HRMaster[[#This Row],[YearsAtCompany]]&lt;5,"2-4 Years",
tbl_HRMaster[[#This Row],[YearsAtCompany]]&lt;10,"5-9 Years",
TRUE,"10+ Years"
)</f>
        <v>2-4 Years</v>
      </c>
      <c r="AE1971" s="5">
        <f>IF(tbl_HRMaster[[#This Row],[Attrition]]="Yes",1,0)</f>
        <v>0</v>
      </c>
    </row>
    <row r="1972" spans="1:31" x14ac:dyDescent="0.25">
      <c r="A1972">
        <v>29</v>
      </c>
      <c r="B1972" t="s">
        <v>21</v>
      </c>
      <c r="C1972" t="s">
        <v>22</v>
      </c>
      <c r="D1972" t="s">
        <v>30</v>
      </c>
      <c r="E1972">
        <v>5</v>
      </c>
      <c r="F1972">
        <v>5</v>
      </c>
      <c r="G1972" t="s">
        <v>24</v>
      </c>
      <c r="H1972">
        <v>1086</v>
      </c>
      <c r="I1972" t="s">
        <v>25</v>
      </c>
      <c r="J1972">
        <v>1</v>
      </c>
      <c r="K1972" t="s">
        <v>35</v>
      </c>
      <c r="L1972" t="s">
        <v>32</v>
      </c>
      <c r="M1972">
        <v>105020</v>
      </c>
      <c r="N1972">
        <v>3</v>
      </c>
      <c r="O1972">
        <v>12</v>
      </c>
      <c r="P1972">
        <v>0</v>
      </c>
      <c r="Q1972">
        <v>11</v>
      </c>
      <c r="R1972">
        <v>4</v>
      </c>
      <c r="S1972">
        <v>3</v>
      </c>
      <c r="T1972">
        <v>1</v>
      </c>
      <c r="U1972">
        <v>2</v>
      </c>
      <c r="V1972">
        <f>COUNTIF(tbl_HRMaster[EmployeeID],tbl_HRMaster[[#This Row],[EmployeeID]])</f>
        <v>1</v>
      </c>
      <c r="W1972">
        <f>IFERROR(INDEX(tbl_EmployeeSurvey[EnvironmentSatisfaction],MATCH(tbl_HRMaster[[#This Row],[EmployeeID]],tbl_EmployeeSurvey[EmployeeID],0)),"Not Found")</f>
        <v>4</v>
      </c>
      <c r="X1972">
        <f>IFERROR(INDEX(tbl_EmployeeSurvey[JobSatisfaction],MATCH(tbl_HRMaster[[#This Row],[EmployeeID]],tbl_EmployeeSurvey[EmployeeID],0)),"Not Found")</f>
        <v>1</v>
      </c>
      <c r="Y1972" s="5">
        <f>IFERROR(INDEX(tbl_EmployeeSurvey[WorkLifeBalance],MATCH(tbl_HRMaster[[#This Row],[EmployeeID]],tbl_EmployeeSurvey[EmployeeID],0)),"Not Found")</f>
        <v>3</v>
      </c>
      <c r="Z1972" s="5">
        <f>IFERROR(VLOOKUP(tbl_HRMaster[[#This Row],[EmployeeID]],tbl_ManagerSurvey[[EmployeeID]:[PerformanceRating]],2,FALSE),"Not Found")</f>
        <v>2</v>
      </c>
      <c r="AA1972" s="5">
        <f>IFERROR(VLOOKUP(tbl_HRMaster[[#This Row],[EmployeeID]],tbl_ManagerSurvey[[EmployeeID]:[PerformanceRating]],3,FALSE),"Not Found")</f>
        <v>3</v>
      </c>
      <c r="AB1972" s="5" t="str">
        <f>IF(tbl_HRMaster[[#This Row],[Attrition]]="Yes","Left","Active")</f>
        <v>Active</v>
      </c>
      <c r="AC1972" s="5" t="str">
        <f>_xlfn.IFS(tbl_HRMaster[[#This Row],[Age]]&lt;25,"Under 25",tbl_HRMaster[[#This Row],[Age]]&lt;35,"25-34",tbl_HRMaster[[#This Row],[Age]]&lt;45,"35-44",tbl_HRMaster[[#This Row],[Age]]&lt;55,"45-54",TRUE,"Above 54")</f>
        <v>25-34</v>
      </c>
      <c r="AD1972" s="5" t="str">
        <f>_xlfn.IFS(
tbl_HRMaster[[#This Row],[YearsAtCompany]]&lt;2,"&lt; 2 Years",
tbl_HRMaster[[#This Row],[YearsAtCompany]]&lt;5,"2-4 Years",
tbl_HRMaster[[#This Row],[YearsAtCompany]]&lt;10,"5-9 Years",
TRUE,"10+ Years"
)</f>
        <v>2-4 Years</v>
      </c>
      <c r="AE1972" s="5">
        <f>IF(tbl_HRMaster[[#This Row],[Attrition]]="Yes",1,0)</f>
        <v>0</v>
      </c>
    </row>
    <row r="1973" spans="1:31" x14ac:dyDescent="0.25">
      <c r="A1973">
        <v>29</v>
      </c>
      <c r="B1973" t="s">
        <v>21</v>
      </c>
      <c r="C1973" t="s">
        <v>22</v>
      </c>
      <c r="D1973" t="s">
        <v>30</v>
      </c>
      <c r="E1973">
        <v>5</v>
      </c>
      <c r="F1973">
        <v>5</v>
      </c>
      <c r="G1973" t="s">
        <v>24</v>
      </c>
      <c r="H1973">
        <v>2556</v>
      </c>
      <c r="I1973" t="s">
        <v>25</v>
      </c>
      <c r="J1973">
        <v>1</v>
      </c>
      <c r="K1973" t="s">
        <v>35</v>
      </c>
      <c r="L1973" t="s">
        <v>32</v>
      </c>
      <c r="M1973">
        <v>105020</v>
      </c>
      <c r="N1973">
        <v>3</v>
      </c>
      <c r="O1973">
        <v>12</v>
      </c>
      <c r="P1973">
        <v>0</v>
      </c>
      <c r="Q1973">
        <v>11</v>
      </c>
      <c r="R1973">
        <v>4</v>
      </c>
      <c r="S1973">
        <v>3</v>
      </c>
      <c r="T1973">
        <v>1</v>
      </c>
      <c r="U1973">
        <v>2</v>
      </c>
      <c r="V1973">
        <f>COUNTIF(tbl_HRMaster[EmployeeID],tbl_HRMaster[[#This Row],[EmployeeID]])</f>
        <v>1</v>
      </c>
      <c r="W1973">
        <f>IFERROR(INDEX(tbl_EmployeeSurvey[EnvironmentSatisfaction],MATCH(tbl_HRMaster[[#This Row],[EmployeeID]],tbl_EmployeeSurvey[EmployeeID],0)),"Not Found")</f>
        <v>4</v>
      </c>
      <c r="X1973">
        <f>IFERROR(INDEX(tbl_EmployeeSurvey[JobSatisfaction],MATCH(tbl_HRMaster[[#This Row],[EmployeeID]],tbl_EmployeeSurvey[EmployeeID],0)),"Not Found")</f>
        <v>1</v>
      </c>
      <c r="Y1973" s="5">
        <f>IFERROR(INDEX(tbl_EmployeeSurvey[WorkLifeBalance],MATCH(tbl_HRMaster[[#This Row],[EmployeeID]],tbl_EmployeeSurvey[EmployeeID],0)),"Not Found")</f>
        <v>3</v>
      </c>
      <c r="Z1973" s="5">
        <f>IFERROR(VLOOKUP(tbl_HRMaster[[#This Row],[EmployeeID]],tbl_ManagerSurvey[[EmployeeID]:[PerformanceRating]],2,FALSE),"Not Found")</f>
        <v>2</v>
      </c>
      <c r="AA1973" s="5">
        <f>IFERROR(VLOOKUP(tbl_HRMaster[[#This Row],[EmployeeID]],tbl_ManagerSurvey[[EmployeeID]:[PerformanceRating]],3,FALSE),"Not Found")</f>
        <v>3</v>
      </c>
      <c r="AB1973" s="5" t="str">
        <f>IF(tbl_HRMaster[[#This Row],[Attrition]]="Yes","Left","Active")</f>
        <v>Active</v>
      </c>
      <c r="AC1973" s="5" t="str">
        <f>_xlfn.IFS(tbl_HRMaster[[#This Row],[Age]]&lt;25,"Under 25",tbl_HRMaster[[#This Row],[Age]]&lt;35,"25-34",tbl_HRMaster[[#This Row],[Age]]&lt;45,"35-44",tbl_HRMaster[[#This Row],[Age]]&lt;55,"45-54",TRUE,"Above 54")</f>
        <v>25-34</v>
      </c>
      <c r="AD1973" s="5" t="str">
        <f>_xlfn.IFS(
tbl_HRMaster[[#This Row],[YearsAtCompany]]&lt;2,"&lt; 2 Years",
tbl_HRMaster[[#This Row],[YearsAtCompany]]&lt;5,"2-4 Years",
tbl_HRMaster[[#This Row],[YearsAtCompany]]&lt;10,"5-9 Years",
TRUE,"10+ Years"
)</f>
        <v>2-4 Years</v>
      </c>
      <c r="AE1973" s="5">
        <f>IF(tbl_HRMaster[[#This Row],[Attrition]]="Yes",1,0)</f>
        <v>0</v>
      </c>
    </row>
    <row r="1974" spans="1:31" x14ac:dyDescent="0.25">
      <c r="A1974">
        <v>29</v>
      </c>
      <c r="B1974" t="s">
        <v>21</v>
      </c>
      <c r="C1974" t="s">
        <v>22</v>
      </c>
      <c r="D1974" t="s">
        <v>30</v>
      </c>
      <c r="E1974">
        <v>5</v>
      </c>
      <c r="F1974">
        <v>5</v>
      </c>
      <c r="G1974" t="s">
        <v>24</v>
      </c>
      <c r="H1974">
        <v>4026</v>
      </c>
      <c r="I1974" t="s">
        <v>25</v>
      </c>
      <c r="J1974">
        <v>1</v>
      </c>
      <c r="K1974" t="s">
        <v>35</v>
      </c>
      <c r="L1974" t="s">
        <v>32</v>
      </c>
      <c r="M1974">
        <v>105020</v>
      </c>
      <c r="N1974">
        <v>3</v>
      </c>
      <c r="O1974">
        <v>12</v>
      </c>
      <c r="P1974">
        <v>0</v>
      </c>
      <c r="Q1974">
        <v>11</v>
      </c>
      <c r="R1974">
        <v>4</v>
      </c>
      <c r="S1974">
        <v>3</v>
      </c>
      <c r="T1974">
        <v>1</v>
      </c>
      <c r="U1974">
        <v>2</v>
      </c>
      <c r="V1974">
        <f>COUNTIF(tbl_HRMaster[EmployeeID],tbl_HRMaster[[#This Row],[EmployeeID]])</f>
        <v>1</v>
      </c>
      <c r="W1974">
        <f>IFERROR(INDEX(tbl_EmployeeSurvey[EnvironmentSatisfaction],MATCH(tbl_HRMaster[[#This Row],[EmployeeID]],tbl_EmployeeSurvey[EmployeeID],0)),"Not Found")</f>
        <v>4</v>
      </c>
      <c r="X1974">
        <f>IFERROR(INDEX(tbl_EmployeeSurvey[JobSatisfaction],MATCH(tbl_HRMaster[[#This Row],[EmployeeID]],tbl_EmployeeSurvey[EmployeeID],0)),"Not Found")</f>
        <v>1</v>
      </c>
      <c r="Y1974" s="5">
        <f>IFERROR(INDEX(tbl_EmployeeSurvey[WorkLifeBalance],MATCH(tbl_HRMaster[[#This Row],[EmployeeID]],tbl_EmployeeSurvey[EmployeeID],0)),"Not Found")</f>
        <v>3</v>
      </c>
      <c r="Z1974" s="5">
        <f>IFERROR(VLOOKUP(tbl_HRMaster[[#This Row],[EmployeeID]],tbl_ManagerSurvey[[EmployeeID]:[PerformanceRating]],2,FALSE),"Not Found")</f>
        <v>2</v>
      </c>
      <c r="AA1974" s="5">
        <f>IFERROR(VLOOKUP(tbl_HRMaster[[#This Row],[EmployeeID]],tbl_ManagerSurvey[[EmployeeID]:[PerformanceRating]],3,FALSE),"Not Found")</f>
        <v>3</v>
      </c>
      <c r="AB1974" s="5" t="str">
        <f>IF(tbl_HRMaster[[#This Row],[Attrition]]="Yes","Left","Active")</f>
        <v>Active</v>
      </c>
      <c r="AC1974" s="5" t="str">
        <f>_xlfn.IFS(tbl_HRMaster[[#This Row],[Age]]&lt;25,"Under 25",tbl_HRMaster[[#This Row],[Age]]&lt;35,"25-34",tbl_HRMaster[[#This Row],[Age]]&lt;45,"35-44",tbl_HRMaster[[#This Row],[Age]]&lt;55,"45-54",TRUE,"Above 54")</f>
        <v>25-34</v>
      </c>
      <c r="AD1974" s="5" t="str">
        <f>_xlfn.IFS(
tbl_HRMaster[[#This Row],[YearsAtCompany]]&lt;2,"&lt; 2 Years",
tbl_HRMaster[[#This Row],[YearsAtCompany]]&lt;5,"2-4 Years",
tbl_HRMaster[[#This Row],[YearsAtCompany]]&lt;10,"5-9 Years",
TRUE,"10+ Years"
)</f>
        <v>2-4 Years</v>
      </c>
      <c r="AE1974" s="5">
        <f>IF(tbl_HRMaster[[#This Row],[Attrition]]="Yes",1,0)</f>
        <v>0</v>
      </c>
    </row>
    <row r="1975" spans="1:31" x14ac:dyDescent="0.25">
      <c r="A1975">
        <v>46</v>
      </c>
      <c r="B1975" t="s">
        <v>21</v>
      </c>
      <c r="C1975" t="s">
        <v>22</v>
      </c>
      <c r="D1975" t="s">
        <v>30</v>
      </c>
      <c r="E1975">
        <v>2</v>
      </c>
      <c r="F1975">
        <v>3</v>
      </c>
      <c r="G1975" t="s">
        <v>24</v>
      </c>
      <c r="H1975">
        <v>176</v>
      </c>
      <c r="I1975" t="s">
        <v>34</v>
      </c>
      <c r="J1975">
        <v>1</v>
      </c>
      <c r="K1975" t="s">
        <v>26</v>
      </c>
      <c r="L1975" t="s">
        <v>27</v>
      </c>
      <c r="M1975">
        <v>88370</v>
      </c>
      <c r="N1975">
        <v>2</v>
      </c>
      <c r="O1975">
        <v>18</v>
      </c>
      <c r="P1975">
        <v>0</v>
      </c>
      <c r="Q1975">
        <v>15</v>
      </c>
      <c r="R1975">
        <v>3</v>
      </c>
      <c r="S1975">
        <v>3</v>
      </c>
      <c r="T1975">
        <v>1</v>
      </c>
      <c r="U1975">
        <v>2</v>
      </c>
      <c r="V1975">
        <f>COUNTIF(tbl_HRMaster[EmployeeID],tbl_HRMaster[[#This Row],[EmployeeID]])</f>
        <v>1</v>
      </c>
      <c r="W1975">
        <f>IFERROR(INDEX(tbl_EmployeeSurvey[EnvironmentSatisfaction],MATCH(tbl_HRMaster[[#This Row],[EmployeeID]],tbl_EmployeeSurvey[EmployeeID],0)),"Not Found")</f>
        <v>3</v>
      </c>
      <c r="X1975">
        <f>IFERROR(INDEX(tbl_EmployeeSurvey[JobSatisfaction],MATCH(tbl_HRMaster[[#This Row],[EmployeeID]],tbl_EmployeeSurvey[EmployeeID],0)),"Not Found")</f>
        <v>4</v>
      </c>
      <c r="Y1975" s="5">
        <f>IFERROR(INDEX(tbl_EmployeeSurvey[WorkLifeBalance],MATCH(tbl_HRMaster[[#This Row],[EmployeeID]],tbl_EmployeeSurvey[EmployeeID],0)),"Not Found")</f>
        <v>3</v>
      </c>
      <c r="Z1975" s="5">
        <f>IFERROR(VLOOKUP(tbl_HRMaster[[#This Row],[EmployeeID]],tbl_ManagerSurvey[[EmployeeID]:[PerformanceRating]],2,FALSE),"Not Found")</f>
        <v>2</v>
      </c>
      <c r="AA1975" s="5">
        <f>IFERROR(VLOOKUP(tbl_HRMaster[[#This Row],[EmployeeID]],tbl_ManagerSurvey[[EmployeeID]:[PerformanceRating]],3,FALSE),"Not Found")</f>
        <v>3</v>
      </c>
      <c r="AB1975" s="5" t="str">
        <f>IF(tbl_HRMaster[[#This Row],[Attrition]]="Yes","Left","Active")</f>
        <v>Active</v>
      </c>
      <c r="AC1975" s="5" t="str">
        <f>_xlfn.IFS(tbl_HRMaster[[#This Row],[Age]]&lt;25,"Under 25",tbl_HRMaster[[#This Row],[Age]]&lt;35,"25-34",tbl_HRMaster[[#This Row],[Age]]&lt;45,"35-44",tbl_HRMaster[[#This Row],[Age]]&lt;55,"45-54",TRUE,"Above 54")</f>
        <v>45-54</v>
      </c>
      <c r="AD1975" s="5" t="str">
        <f>_xlfn.IFS(
tbl_HRMaster[[#This Row],[YearsAtCompany]]&lt;2,"&lt; 2 Years",
tbl_HRMaster[[#This Row],[YearsAtCompany]]&lt;5,"2-4 Years",
tbl_HRMaster[[#This Row],[YearsAtCompany]]&lt;10,"5-9 Years",
TRUE,"10+ Years"
)</f>
        <v>2-4 Years</v>
      </c>
      <c r="AE1975" s="5">
        <f>IF(tbl_HRMaster[[#This Row],[Attrition]]="Yes",1,0)</f>
        <v>0</v>
      </c>
    </row>
    <row r="1976" spans="1:31" x14ac:dyDescent="0.25">
      <c r="A1976">
        <v>46</v>
      </c>
      <c r="B1976" t="s">
        <v>21</v>
      </c>
      <c r="C1976" t="s">
        <v>22</v>
      </c>
      <c r="D1976" t="s">
        <v>30</v>
      </c>
      <c r="E1976">
        <v>2</v>
      </c>
      <c r="F1976">
        <v>3</v>
      </c>
      <c r="G1976" t="s">
        <v>24</v>
      </c>
      <c r="H1976">
        <v>1646</v>
      </c>
      <c r="I1976" t="s">
        <v>34</v>
      </c>
      <c r="J1976">
        <v>1</v>
      </c>
      <c r="K1976" t="s">
        <v>26</v>
      </c>
      <c r="L1976" t="s">
        <v>27</v>
      </c>
      <c r="M1976">
        <v>88370</v>
      </c>
      <c r="N1976">
        <v>2</v>
      </c>
      <c r="O1976">
        <v>18</v>
      </c>
      <c r="P1976">
        <v>0</v>
      </c>
      <c r="Q1976">
        <v>15</v>
      </c>
      <c r="R1976">
        <v>3</v>
      </c>
      <c r="S1976">
        <v>3</v>
      </c>
      <c r="T1976">
        <v>1</v>
      </c>
      <c r="U1976">
        <v>2</v>
      </c>
      <c r="V1976">
        <f>COUNTIF(tbl_HRMaster[EmployeeID],tbl_HRMaster[[#This Row],[EmployeeID]])</f>
        <v>1</v>
      </c>
      <c r="W1976">
        <f>IFERROR(INDEX(tbl_EmployeeSurvey[EnvironmentSatisfaction],MATCH(tbl_HRMaster[[#This Row],[EmployeeID]],tbl_EmployeeSurvey[EmployeeID],0)),"Not Found")</f>
        <v>3</v>
      </c>
      <c r="X1976">
        <f>IFERROR(INDEX(tbl_EmployeeSurvey[JobSatisfaction],MATCH(tbl_HRMaster[[#This Row],[EmployeeID]],tbl_EmployeeSurvey[EmployeeID],0)),"Not Found")</f>
        <v>4</v>
      </c>
      <c r="Y1976" s="5">
        <f>IFERROR(INDEX(tbl_EmployeeSurvey[WorkLifeBalance],MATCH(tbl_HRMaster[[#This Row],[EmployeeID]],tbl_EmployeeSurvey[EmployeeID],0)),"Not Found")</f>
        <v>3</v>
      </c>
      <c r="Z1976" s="5">
        <f>IFERROR(VLOOKUP(tbl_HRMaster[[#This Row],[EmployeeID]],tbl_ManagerSurvey[[EmployeeID]:[PerformanceRating]],2,FALSE),"Not Found")</f>
        <v>2</v>
      </c>
      <c r="AA1976" s="5">
        <f>IFERROR(VLOOKUP(tbl_HRMaster[[#This Row],[EmployeeID]],tbl_ManagerSurvey[[EmployeeID]:[PerformanceRating]],3,FALSE),"Not Found")</f>
        <v>3</v>
      </c>
      <c r="AB1976" s="5" t="str">
        <f>IF(tbl_HRMaster[[#This Row],[Attrition]]="Yes","Left","Active")</f>
        <v>Active</v>
      </c>
      <c r="AC1976" s="5" t="str">
        <f>_xlfn.IFS(tbl_HRMaster[[#This Row],[Age]]&lt;25,"Under 25",tbl_HRMaster[[#This Row],[Age]]&lt;35,"25-34",tbl_HRMaster[[#This Row],[Age]]&lt;45,"35-44",tbl_HRMaster[[#This Row],[Age]]&lt;55,"45-54",TRUE,"Above 54")</f>
        <v>45-54</v>
      </c>
      <c r="AD1976" s="5" t="str">
        <f>_xlfn.IFS(
tbl_HRMaster[[#This Row],[YearsAtCompany]]&lt;2,"&lt; 2 Years",
tbl_HRMaster[[#This Row],[YearsAtCompany]]&lt;5,"2-4 Years",
tbl_HRMaster[[#This Row],[YearsAtCompany]]&lt;10,"5-9 Years",
TRUE,"10+ Years"
)</f>
        <v>2-4 Years</v>
      </c>
      <c r="AE1976" s="5">
        <f>IF(tbl_HRMaster[[#This Row],[Attrition]]="Yes",1,0)</f>
        <v>0</v>
      </c>
    </row>
    <row r="1977" spans="1:31" x14ac:dyDescent="0.25">
      <c r="A1977">
        <v>46</v>
      </c>
      <c r="B1977" t="s">
        <v>21</v>
      </c>
      <c r="C1977" t="s">
        <v>22</v>
      </c>
      <c r="D1977" t="s">
        <v>30</v>
      </c>
      <c r="E1977">
        <v>2</v>
      </c>
      <c r="F1977">
        <v>3</v>
      </c>
      <c r="G1977" t="s">
        <v>24</v>
      </c>
      <c r="H1977">
        <v>3116</v>
      </c>
      <c r="I1977" t="s">
        <v>34</v>
      </c>
      <c r="J1977">
        <v>1</v>
      </c>
      <c r="K1977" t="s">
        <v>26</v>
      </c>
      <c r="L1977" t="s">
        <v>27</v>
      </c>
      <c r="M1977">
        <v>88370</v>
      </c>
      <c r="N1977">
        <v>2</v>
      </c>
      <c r="O1977">
        <v>18</v>
      </c>
      <c r="P1977">
        <v>0</v>
      </c>
      <c r="Q1977">
        <v>15</v>
      </c>
      <c r="R1977">
        <v>3</v>
      </c>
      <c r="S1977">
        <v>3</v>
      </c>
      <c r="T1977">
        <v>1</v>
      </c>
      <c r="U1977">
        <v>2</v>
      </c>
      <c r="V1977">
        <f>COUNTIF(tbl_HRMaster[EmployeeID],tbl_HRMaster[[#This Row],[EmployeeID]])</f>
        <v>1</v>
      </c>
      <c r="W1977">
        <f>IFERROR(INDEX(tbl_EmployeeSurvey[EnvironmentSatisfaction],MATCH(tbl_HRMaster[[#This Row],[EmployeeID]],tbl_EmployeeSurvey[EmployeeID],0)),"Not Found")</f>
        <v>3</v>
      </c>
      <c r="X1977">
        <f>IFERROR(INDEX(tbl_EmployeeSurvey[JobSatisfaction],MATCH(tbl_HRMaster[[#This Row],[EmployeeID]],tbl_EmployeeSurvey[EmployeeID],0)),"Not Found")</f>
        <v>4</v>
      </c>
      <c r="Y1977" s="5">
        <f>IFERROR(INDEX(tbl_EmployeeSurvey[WorkLifeBalance],MATCH(tbl_HRMaster[[#This Row],[EmployeeID]],tbl_EmployeeSurvey[EmployeeID],0)),"Not Found")</f>
        <v>3</v>
      </c>
      <c r="Z1977" s="5">
        <f>IFERROR(VLOOKUP(tbl_HRMaster[[#This Row],[EmployeeID]],tbl_ManagerSurvey[[EmployeeID]:[PerformanceRating]],2,FALSE),"Not Found")</f>
        <v>2</v>
      </c>
      <c r="AA1977" s="5">
        <f>IFERROR(VLOOKUP(tbl_HRMaster[[#This Row],[EmployeeID]],tbl_ManagerSurvey[[EmployeeID]:[PerformanceRating]],3,FALSE),"Not Found")</f>
        <v>3</v>
      </c>
      <c r="AB1977" s="5" t="str">
        <f>IF(tbl_HRMaster[[#This Row],[Attrition]]="Yes","Left","Active")</f>
        <v>Active</v>
      </c>
      <c r="AC1977" s="5" t="str">
        <f>_xlfn.IFS(tbl_HRMaster[[#This Row],[Age]]&lt;25,"Under 25",tbl_HRMaster[[#This Row],[Age]]&lt;35,"25-34",tbl_HRMaster[[#This Row],[Age]]&lt;45,"35-44",tbl_HRMaster[[#This Row],[Age]]&lt;55,"45-54",TRUE,"Above 54")</f>
        <v>45-54</v>
      </c>
      <c r="AD1977" s="5" t="str">
        <f>_xlfn.IFS(
tbl_HRMaster[[#This Row],[YearsAtCompany]]&lt;2,"&lt; 2 Years",
tbl_HRMaster[[#This Row],[YearsAtCompany]]&lt;5,"2-4 Years",
tbl_HRMaster[[#This Row],[YearsAtCompany]]&lt;10,"5-9 Years",
TRUE,"10+ Years"
)</f>
        <v>2-4 Years</v>
      </c>
      <c r="AE1977" s="5">
        <f>IF(tbl_HRMaster[[#This Row],[Attrition]]="Yes",1,0)</f>
        <v>0</v>
      </c>
    </row>
    <row r="1978" spans="1:31" x14ac:dyDescent="0.25">
      <c r="A1978">
        <v>57</v>
      </c>
      <c r="B1978" t="s">
        <v>21</v>
      </c>
      <c r="C1978" t="s">
        <v>22</v>
      </c>
      <c r="D1978" t="s">
        <v>30</v>
      </c>
      <c r="E1978">
        <v>21</v>
      </c>
      <c r="F1978">
        <v>4</v>
      </c>
      <c r="G1978" t="s">
        <v>24</v>
      </c>
      <c r="H1978">
        <v>103</v>
      </c>
      <c r="I1978" t="s">
        <v>34</v>
      </c>
      <c r="J1978">
        <v>5</v>
      </c>
      <c r="K1978" t="s">
        <v>31</v>
      </c>
      <c r="L1978" t="s">
        <v>27</v>
      </c>
      <c r="M1978">
        <v>191610</v>
      </c>
      <c r="N1978">
        <v>2</v>
      </c>
      <c r="O1978">
        <v>18</v>
      </c>
      <c r="P1978">
        <v>0</v>
      </c>
      <c r="Q1978">
        <v>15</v>
      </c>
      <c r="R1978">
        <v>2</v>
      </c>
      <c r="S1978">
        <v>3</v>
      </c>
      <c r="T1978">
        <v>1</v>
      </c>
      <c r="U1978">
        <v>2</v>
      </c>
      <c r="V1978">
        <f>COUNTIF(tbl_HRMaster[EmployeeID],tbl_HRMaster[[#This Row],[EmployeeID]])</f>
        <v>1</v>
      </c>
      <c r="W1978">
        <f>IFERROR(INDEX(tbl_EmployeeSurvey[EnvironmentSatisfaction],MATCH(tbl_HRMaster[[#This Row],[EmployeeID]],tbl_EmployeeSurvey[EmployeeID],0)),"Not Found")</f>
        <v>4</v>
      </c>
      <c r="X1978">
        <f>IFERROR(INDEX(tbl_EmployeeSurvey[JobSatisfaction],MATCH(tbl_HRMaster[[#This Row],[EmployeeID]],tbl_EmployeeSurvey[EmployeeID],0)),"Not Found")</f>
        <v>3</v>
      </c>
      <c r="Y1978" s="5">
        <f>IFERROR(INDEX(tbl_EmployeeSurvey[WorkLifeBalance],MATCH(tbl_HRMaster[[#This Row],[EmployeeID]],tbl_EmployeeSurvey[EmployeeID],0)),"Not Found")</f>
        <v>3</v>
      </c>
      <c r="Z1978" s="5">
        <f>IFERROR(VLOOKUP(tbl_HRMaster[[#This Row],[EmployeeID]],tbl_ManagerSurvey[[EmployeeID]:[PerformanceRating]],2,FALSE),"Not Found")</f>
        <v>1</v>
      </c>
      <c r="AA1978" s="5">
        <f>IFERROR(VLOOKUP(tbl_HRMaster[[#This Row],[EmployeeID]],tbl_ManagerSurvey[[EmployeeID]:[PerformanceRating]],3,FALSE),"Not Found")</f>
        <v>3</v>
      </c>
      <c r="AB1978" s="5" t="str">
        <f>IF(tbl_HRMaster[[#This Row],[Attrition]]="Yes","Left","Active")</f>
        <v>Active</v>
      </c>
      <c r="AC1978" s="5" t="str">
        <f>_xlfn.IFS(tbl_HRMaster[[#This Row],[Age]]&lt;25,"Under 25",tbl_HRMaster[[#This Row],[Age]]&lt;35,"25-34",tbl_HRMaster[[#This Row],[Age]]&lt;45,"35-44",tbl_HRMaster[[#This Row],[Age]]&lt;55,"45-54",TRUE,"Above 54")</f>
        <v>Above 54</v>
      </c>
      <c r="AD1978" s="5" t="str">
        <f>_xlfn.IFS(
tbl_HRMaster[[#This Row],[YearsAtCompany]]&lt;2,"&lt; 2 Years",
tbl_HRMaster[[#This Row],[YearsAtCompany]]&lt;5,"2-4 Years",
tbl_HRMaster[[#This Row],[YearsAtCompany]]&lt;10,"5-9 Years",
TRUE,"10+ Years"
)</f>
        <v>2-4 Years</v>
      </c>
      <c r="AE1978" s="5">
        <f>IF(tbl_HRMaster[[#This Row],[Attrition]]="Yes",1,0)</f>
        <v>0</v>
      </c>
    </row>
    <row r="1979" spans="1:31" x14ac:dyDescent="0.25">
      <c r="A1979">
        <v>57</v>
      </c>
      <c r="B1979" t="s">
        <v>21</v>
      </c>
      <c r="C1979" t="s">
        <v>22</v>
      </c>
      <c r="D1979" t="s">
        <v>30</v>
      </c>
      <c r="E1979">
        <v>21</v>
      </c>
      <c r="F1979">
        <v>4</v>
      </c>
      <c r="G1979" t="s">
        <v>24</v>
      </c>
      <c r="H1979">
        <v>1573</v>
      </c>
      <c r="I1979" t="s">
        <v>34</v>
      </c>
      <c r="J1979">
        <v>5</v>
      </c>
      <c r="K1979" t="s">
        <v>31</v>
      </c>
      <c r="L1979" t="s">
        <v>27</v>
      </c>
      <c r="M1979">
        <v>191610</v>
      </c>
      <c r="N1979">
        <v>2</v>
      </c>
      <c r="O1979">
        <v>18</v>
      </c>
      <c r="P1979">
        <v>0</v>
      </c>
      <c r="Q1979">
        <v>15</v>
      </c>
      <c r="R1979">
        <v>2</v>
      </c>
      <c r="S1979">
        <v>3</v>
      </c>
      <c r="T1979">
        <v>1</v>
      </c>
      <c r="U1979">
        <v>2</v>
      </c>
      <c r="V1979">
        <f>COUNTIF(tbl_HRMaster[EmployeeID],tbl_HRMaster[[#This Row],[EmployeeID]])</f>
        <v>1</v>
      </c>
      <c r="W1979">
        <f>IFERROR(INDEX(tbl_EmployeeSurvey[EnvironmentSatisfaction],MATCH(tbl_HRMaster[[#This Row],[EmployeeID]],tbl_EmployeeSurvey[EmployeeID],0)),"Not Found")</f>
        <v>4</v>
      </c>
      <c r="X1979">
        <f>IFERROR(INDEX(tbl_EmployeeSurvey[JobSatisfaction],MATCH(tbl_HRMaster[[#This Row],[EmployeeID]],tbl_EmployeeSurvey[EmployeeID],0)),"Not Found")</f>
        <v>3</v>
      </c>
      <c r="Y1979" s="5">
        <f>IFERROR(INDEX(tbl_EmployeeSurvey[WorkLifeBalance],MATCH(tbl_HRMaster[[#This Row],[EmployeeID]],tbl_EmployeeSurvey[EmployeeID],0)),"Not Found")</f>
        <v>3</v>
      </c>
      <c r="Z1979" s="5">
        <f>IFERROR(VLOOKUP(tbl_HRMaster[[#This Row],[EmployeeID]],tbl_ManagerSurvey[[EmployeeID]:[PerformanceRating]],2,FALSE),"Not Found")</f>
        <v>1</v>
      </c>
      <c r="AA1979" s="5">
        <f>IFERROR(VLOOKUP(tbl_HRMaster[[#This Row],[EmployeeID]],tbl_ManagerSurvey[[EmployeeID]:[PerformanceRating]],3,FALSE),"Not Found")</f>
        <v>3</v>
      </c>
      <c r="AB1979" s="5" t="str">
        <f>IF(tbl_HRMaster[[#This Row],[Attrition]]="Yes","Left","Active")</f>
        <v>Active</v>
      </c>
      <c r="AC1979" s="5" t="str">
        <f>_xlfn.IFS(tbl_HRMaster[[#This Row],[Age]]&lt;25,"Under 25",tbl_HRMaster[[#This Row],[Age]]&lt;35,"25-34",tbl_HRMaster[[#This Row],[Age]]&lt;45,"35-44",tbl_HRMaster[[#This Row],[Age]]&lt;55,"45-54",TRUE,"Above 54")</f>
        <v>Above 54</v>
      </c>
      <c r="AD1979" s="5" t="str">
        <f>_xlfn.IFS(
tbl_HRMaster[[#This Row],[YearsAtCompany]]&lt;2,"&lt; 2 Years",
tbl_HRMaster[[#This Row],[YearsAtCompany]]&lt;5,"2-4 Years",
tbl_HRMaster[[#This Row],[YearsAtCompany]]&lt;10,"5-9 Years",
TRUE,"10+ Years"
)</f>
        <v>2-4 Years</v>
      </c>
      <c r="AE1979" s="5">
        <f>IF(tbl_HRMaster[[#This Row],[Attrition]]="Yes",1,0)</f>
        <v>0</v>
      </c>
    </row>
    <row r="1980" spans="1:31" x14ac:dyDescent="0.25">
      <c r="A1980">
        <v>57</v>
      </c>
      <c r="B1980" t="s">
        <v>21</v>
      </c>
      <c r="C1980" t="s">
        <v>22</v>
      </c>
      <c r="D1980" t="s">
        <v>30</v>
      </c>
      <c r="E1980">
        <v>21</v>
      </c>
      <c r="F1980">
        <v>4</v>
      </c>
      <c r="G1980" t="s">
        <v>24</v>
      </c>
      <c r="H1980">
        <v>3043</v>
      </c>
      <c r="I1980" t="s">
        <v>34</v>
      </c>
      <c r="J1980">
        <v>5</v>
      </c>
      <c r="K1980" t="s">
        <v>31</v>
      </c>
      <c r="L1980" t="s">
        <v>27</v>
      </c>
      <c r="M1980">
        <v>191610</v>
      </c>
      <c r="N1980">
        <v>2</v>
      </c>
      <c r="O1980">
        <v>18</v>
      </c>
      <c r="P1980">
        <v>0</v>
      </c>
      <c r="Q1980">
        <v>15</v>
      </c>
      <c r="R1980">
        <v>2</v>
      </c>
      <c r="S1980">
        <v>3</v>
      </c>
      <c r="T1980">
        <v>1</v>
      </c>
      <c r="U1980">
        <v>2</v>
      </c>
      <c r="V1980">
        <f>COUNTIF(tbl_HRMaster[EmployeeID],tbl_HRMaster[[#This Row],[EmployeeID]])</f>
        <v>1</v>
      </c>
      <c r="W1980">
        <f>IFERROR(INDEX(tbl_EmployeeSurvey[EnvironmentSatisfaction],MATCH(tbl_HRMaster[[#This Row],[EmployeeID]],tbl_EmployeeSurvey[EmployeeID],0)),"Not Found")</f>
        <v>4</v>
      </c>
      <c r="X1980">
        <f>IFERROR(INDEX(tbl_EmployeeSurvey[JobSatisfaction],MATCH(tbl_HRMaster[[#This Row],[EmployeeID]],tbl_EmployeeSurvey[EmployeeID],0)),"Not Found")</f>
        <v>3</v>
      </c>
      <c r="Y1980" s="5">
        <f>IFERROR(INDEX(tbl_EmployeeSurvey[WorkLifeBalance],MATCH(tbl_HRMaster[[#This Row],[EmployeeID]],tbl_EmployeeSurvey[EmployeeID],0)),"Not Found")</f>
        <v>3</v>
      </c>
      <c r="Z1980" s="5">
        <f>IFERROR(VLOOKUP(tbl_HRMaster[[#This Row],[EmployeeID]],tbl_ManagerSurvey[[EmployeeID]:[PerformanceRating]],2,FALSE),"Not Found")</f>
        <v>1</v>
      </c>
      <c r="AA1980" s="5">
        <f>IFERROR(VLOOKUP(tbl_HRMaster[[#This Row],[EmployeeID]],tbl_ManagerSurvey[[EmployeeID]:[PerformanceRating]],3,FALSE),"Not Found")</f>
        <v>3</v>
      </c>
      <c r="AB1980" s="5" t="str">
        <f>IF(tbl_HRMaster[[#This Row],[Attrition]]="Yes","Left","Active")</f>
        <v>Active</v>
      </c>
      <c r="AC1980" s="5" t="str">
        <f>_xlfn.IFS(tbl_HRMaster[[#This Row],[Age]]&lt;25,"Under 25",tbl_HRMaster[[#This Row],[Age]]&lt;35,"25-34",tbl_HRMaster[[#This Row],[Age]]&lt;45,"35-44",tbl_HRMaster[[#This Row],[Age]]&lt;55,"45-54",TRUE,"Above 54")</f>
        <v>Above 54</v>
      </c>
      <c r="AD1980" s="5" t="str">
        <f>_xlfn.IFS(
tbl_HRMaster[[#This Row],[YearsAtCompany]]&lt;2,"&lt; 2 Years",
tbl_HRMaster[[#This Row],[YearsAtCompany]]&lt;5,"2-4 Years",
tbl_HRMaster[[#This Row],[YearsAtCompany]]&lt;10,"5-9 Years",
TRUE,"10+ Years"
)</f>
        <v>2-4 Years</v>
      </c>
      <c r="AE1980" s="5">
        <f>IF(tbl_HRMaster[[#This Row],[Attrition]]="Yes",1,0)</f>
        <v>0</v>
      </c>
    </row>
    <row r="1981" spans="1:31" x14ac:dyDescent="0.25">
      <c r="A1981">
        <v>37</v>
      </c>
      <c r="B1981" t="s">
        <v>21</v>
      </c>
      <c r="C1981" t="s">
        <v>22</v>
      </c>
      <c r="D1981" t="s">
        <v>23</v>
      </c>
      <c r="E1981">
        <v>9</v>
      </c>
      <c r="F1981">
        <v>4</v>
      </c>
      <c r="G1981" t="s">
        <v>45</v>
      </c>
      <c r="H1981">
        <v>229</v>
      </c>
      <c r="I1981" t="s">
        <v>25</v>
      </c>
      <c r="J1981">
        <v>2</v>
      </c>
      <c r="K1981" t="s">
        <v>40</v>
      </c>
      <c r="L1981" t="s">
        <v>27</v>
      </c>
      <c r="M1981">
        <v>20860</v>
      </c>
      <c r="N1981">
        <v>4</v>
      </c>
      <c r="O1981">
        <v>14</v>
      </c>
      <c r="P1981">
        <v>0</v>
      </c>
      <c r="Q1981">
        <v>17</v>
      </c>
      <c r="R1981">
        <v>3</v>
      </c>
      <c r="S1981">
        <v>3</v>
      </c>
      <c r="T1981">
        <v>1</v>
      </c>
      <c r="U1981">
        <v>0</v>
      </c>
      <c r="V1981">
        <f>COUNTIF(tbl_HRMaster[EmployeeID],tbl_HRMaster[[#This Row],[EmployeeID]])</f>
        <v>1</v>
      </c>
      <c r="W1981">
        <f>IFERROR(INDEX(tbl_EmployeeSurvey[EnvironmentSatisfaction],MATCH(tbl_HRMaster[[#This Row],[EmployeeID]],tbl_EmployeeSurvey[EmployeeID],0)),"Not Found")</f>
        <v>4</v>
      </c>
      <c r="X1981">
        <f>IFERROR(INDEX(tbl_EmployeeSurvey[JobSatisfaction],MATCH(tbl_HRMaster[[#This Row],[EmployeeID]],tbl_EmployeeSurvey[EmployeeID],0)),"Not Found")</f>
        <v>3</v>
      </c>
      <c r="Y1981" s="5">
        <f>IFERROR(INDEX(tbl_EmployeeSurvey[WorkLifeBalance],MATCH(tbl_HRMaster[[#This Row],[EmployeeID]],tbl_EmployeeSurvey[EmployeeID],0)),"Not Found")</f>
        <v>2</v>
      </c>
      <c r="Z1981" s="5">
        <f>IFERROR(VLOOKUP(tbl_HRMaster[[#This Row],[EmployeeID]],tbl_ManagerSurvey[[EmployeeID]:[PerformanceRating]],2,FALSE),"Not Found")</f>
        <v>3</v>
      </c>
      <c r="AA1981" s="5">
        <f>IFERROR(VLOOKUP(tbl_HRMaster[[#This Row],[EmployeeID]],tbl_ManagerSurvey[[EmployeeID]:[PerformanceRating]],3,FALSE),"Not Found")</f>
        <v>3</v>
      </c>
      <c r="AB1981" s="5" t="str">
        <f>IF(tbl_HRMaster[[#This Row],[Attrition]]="Yes","Left","Active")</f>
        <v>Active</v>
      </c>
      <c r="AC1981" s="5" t="str">
        <f>_xlfn.IFS(tbl_HRMaster[[#This Row],[Age]]&lt;25,"Under 25",tbl_HRMaster[[#This Row],[Age]]&lt;35,"25-34",tbl_HRMaster[[#This Row],[Age]]&lt;45,"35-44",tbl_HRMaster[[#This Row],[Age]]&lt;55,"45-54",TRUE,"Above 54")</f>
        <v>35-44</v>
      </c>
      <c r="AD1981" s="5" t="str">
        <f>_xlfn.IFS(
tbl_HRMaster[[#This Row],[YearsAtCompany]]&lt;2,"&lt; 2 Years",
tbl_HRMaster[[#This Row],[YearsAtCompany]]&lt;5,"2-4 Years",
tbl_HRMaster[[#This Row],[YearsAtCompany]]&lt;10,"5-9 Years",
TRUE,"10+ Years"
)</f>
        <v>2-4 Years</v>
      </c>
      <c r="AE1981" s="5">
        <f>IF(tbl_HRMaster[[#This Row],[Attrition]]="Yes",1,0)</f>
        <v>0</v>
      </c>
    </row>
    <row r="1982" spans="1:31" x14ac:dyDescent="0.25">
      <c r="A1982">
        <v>37</v>
      </c>
      <c r="B1982" t="s">
        <v>21</v>
      </c>
      <c r="C1982" t="s">
        <v>22</v>
      </c>
      <c r="D1982" t="s">
        <v>23</v>
      </c>
      <c r="E1982">
        <v>9</v>
      </c>
      <c r="F1982">
        <v>4</v>
      </c>
      <c r="G1982" t="s">
        <v>45</v>
      </c>
      <c r="H1982">
        <v>1699</v>
      </c>
      <c r="I1982" t="s">
        <v>25</v>
      </c>
      <c r="J1982">
        <v>2</v>
      </c>
      <c r="K1982" t="s">
        <v>40</v>
      </c>
      <c r="L1982" t="s">
        <v>27</v>
      </c>
      <c r="M1982">
        <v>20860</v>
      </c>
      <c r="N1982">
        <v>4</v>
      </c>
      <c r="O1982">
        <v>14</v>
      </c>
      <c r="P1982">
        <v>0</v>
      </c>
      <c r="Q1982">
        <v>17</v>
      </c>
      <c r="R1982">
        <v>3</v>
      </c>
      <c r="S1982">
        <v>3</v>
      </c>
      <c r="T1982">
        <v>1</v>
      </c>
      <c r="U1982">
        <v>0</v>
      </c>
      <c r="V1982">
        <f>COUNTIF(tbl_HRMaster[EmployeeID],tbl_HRMaster[[#This Row],[EmployeeID]])</f>
        <v>1</v>
      </c>
      <c r="W1982">
        <f>IFERROR(INDEX(tbl_EmployeeSurvey[EnvironmentSatisfaction],MATCH(tbl_HRMaster[[#This Row],[EmployeeID]],tbl_EmployeeSurvey[EmployeeID],0)),"Not Found")</f>
        <v>4</v>
      </c>
      <c r="X1982">
        <f>IFERROR(INDEX(tbl_EmployeeSurvey[JobSatisfaction],MATCH(tbl_HRMaster[[#This Row],[EmployeeID]],tbl_EmployeeSurvey[EmployeeID],0)),"Not Found")</f>
        <v>3</v>
      </c>
      <c r="Y1982" s="5">
        <f>IFERROR(INDEX(tbl_EmployeeSurvey[WorkLifeBalance],MATCH(tbl_HRMaster[[#This Row],[EmployeeID]],tbl_EmployeeSurvey[EmployeeID],0)),"Not Found")</f>
        <v>2</v>
      </c>
      <c r="Z1982" s="5">
        <f>IFERROR(VLOOKUP(tbl_HRMaster[[#This Row],[EmployeeID]],tbl_ManagerSurvey[[EmployeeID]:[PerformanceRating]],2,FALSE),"Not Found")</f>
        <v>3</v>
      </c>
      <c r="AA1982" s="5">
        <f>IFERROR(VLOOKUP(tbl_HRMaster[[#This Row],[EmployeeID]],tbl_ManagerSurvey[[EmployeeID]:[PerformanceRating]],3,FALSE),"Not Found")</f>
        <v>3</v>
      </c>
      <c r="AB1982" s="5" t="str">
        <f>IF(tbl_HRMaster[[#This Row],[Attrition]]="Yes","Left","Active")</f>
        <v>Active</v>
      </c>
      <c r="AC1982" s="5" t="str">
        <f>_xlfn.IFS(tbl_HRMaster[[#This Row],[Age]]&lt;25,"Under 25",tbl_HRMaster[[#This Row],[Age]]&lt;35,"25-34",tbl_HRMaster[[#This Row],[Age]]&lt;45,"35-44",tbl_HRMaster[[#This Row],[Age]]&lt;55,"45-54",TRUE,"Above 54")</f>
        <v>35-44</v>
      </c>
      <c r="AD1982" s="5" t="str">
        <f>_xlfn.IFS(
tbl_HRMaster[[#This Row],[YearsAtCompany]]&lt;2,"&lt; 2 Years",
tbl_HRMaster[[#This Row],[YearsAtCompany]]&lt;5,"2-4 Years",
tbl_HRMaster[[#This Row],[YearsAtCompany]]&lt;10,"5-9 Years",
TRUE,"10+ Years"
)</f>
        <v>2-4 Years</v>
      </c>
      <c r="AE1982" s="5">
        <f>IF(tbl_HRMaster[[#This Row],[Attrition]]="Yes",1,0)</f>
        <v>0</v>
      </c>
    </row>
    <row r="1983" spans="1:31" x14ac:dyDescent="0.25">
      <c r="A1983">
        <v>37</v>
      </c>
      <c r="B1983" t="s">
        <v>21</v>
      </c>
      <c r="C1983" t="s">
        <v>22</v>
      </c>
      <c r="D1983" t="s">
        <v>23</v>
      </c>
      <c r="E1983">
        <v>9</v>
      </c>
      <c r="F1983">
        <v>4</v>
      </c>
      <c r="G1983" t="s">
        <v>45</v>
      </c>
      <c r="H1983">
        <v>3169</v>
      </c>
      <c r="I1983" t="s">
        <v>25</v>
      </c>
      <c r="J1983">
        <v>2</v>
      </c>
      <c r="K1983" t="s">
        <v>40</v>
      </c>
      <c r="L1983" t="s">
        <v>27</v>
      </c>
      <c r="M1983">
        <v>20860</v>
      </c>
      <c r="N1983">
        <v>4</v>
      </c>
      <c r="O1983">
        <v>14</v>
      </c>
      <c r="P1983">
        <v>0</v>
      </c>
      <c r="Q1983">
        <v>17</v>
      </c>
      <c r="R1983">
        <v>3</v>
      </c>
      <c r="S1983">
        <v>3</v>
      </c>
      <c r="T1983">
        <v>1</v>
      </c>
      <c r="U1983">
        <v>0</v>
      </c>
      <c r="V1983">
        <f>COUNTIF(tbl_HRMaster[EmployeeID],tbl_HRMaster[[#This Row],[EmployeeID]])</f>
        <v>1</v>
      </c>
      <c r="W1983">
        <f>IFERROR(INDEX(tbl_EmployeeSurvey[EnvironmentSatisfaction],MATCH(tbl_HRMaster[[#This Row],[EmployeeID]],tbl_EmployeeSurvey[EmployeeID],0)),"Not Found")</f>
        <v>4</v>
      </c>
      <c r="X1983">
        <f>IFERROR(INDEX(tbl_EmployeeSurvey[JobSatisfaction],MATCH(tbl_HRMaster[[#This Row],[EmployeeID]],tbl_EmployeeSurvey[EmployeeID],0)),"Not Found")</f>
        <v>3</v>
      </c>
      <c r="Y1983" s="5">
        <f>IFERROR(INDEX(tbl_EmployeeSurvey[WorkLifeBalance],MATCH(tbl_HRMaster[[#This Row],[EmployeeID]],tbl_EmployeeSurvey[EmployeeID],0)),"Not Found")</f>
        <v>2</v>
      </c>
      <c r="Z1983" s="5">
        <f>IFERROR(VLOOKUP(tbl_HRMaster[[#This Row],[EmployeeID]],tbl_ManagerSurvey[[EmployeeID]:[PerformanceRating]],2,FALSE),"Not Found")</f>
        <v>3</v>
      </c>
      <c r="AA1983" s="5">
        <f>IFERROR(VLOOKUP(tbl_HRMaster[[#This Row],[EmployeeID]],tbl_ManagerSurvey[[EmployeeID]:[PerformanceRating]],3,FALSE),"Not Found")</f>
        <v>3</v>
      </c>
      <c r="AB1983" s="5" t="str">
        <f>IF(tbl_HRMaster[[#This Row],[Attrition]]="Yes","Left","Active")</f>
        <v>Active</v>
      </c>
      <c r="AC1983" s="5" t="str">
        <f>_xlfn.IFS(tbl_HRMaster[[#This Row],[Age]]&lt;25,"Under 25",tbl_HRMaster[[#This Row],[Age]]&lt;35,"25-34",tbl_HRMaster[[#This Row],[Age]]&lt;45,"35-44",tbl_HRMaster[[#This Row],[Age]]&lt;55,"45-54",TRUE,"Above 54")</f>
        <v>35-44</v>
      </c>
      <c r="AD1983" s="5" t="str">
        <f>_xlfn.IFS(
tbl_HRMaster[[#This Row],[YearsAtCompany]]&lt;2,"&lt; 2 Years",
tbl_HRMaster[[#This Row],[YearsAtCompany]]&lt;5,"2-4 Years",
tbl_HRMaster[[#This Row],[YearsAtCompany]]&lt;10,"5-9 Years",
TRUE,"10+ Years"
)</f>
        <v>2-4 Years</v>
      </c>
      <c r="AE1983" s="5">
        <f>IF(tbl_HRMaster[[#This Row],[Attrition]]="Yes",1,0)</f>
        <v>0</v>
      </c>
    </row>
    <row r="1984" spans="1:31" x14ac:dyDescent="0.25">
      <c r="A1984">
        <v>44</v>
      </c>
      <c r="B1984" t="s">
        <v>21</v>
      </c>
      <c r="C1984" t="s">
        <v>36</v>
      </c>
      <c r="D1984" t="s">
        <v>30</v>
      </c>
      <c r="E1984">
        <v>23</v>
      </c>
      <c r="F1984">
        <v>2</v>
      </c>
      <c r="G1984" t="s">
        <v>38</v>
      </c>
      <c r="H1984">
        <v>1312</v>
      </c>
      <c r="I1984" t="s">
        <v>25</v>
      </c>
      <c r="J1984">
        <v>1</v>
      </c>
      <c r="K1984" t="s">
        <v>31</v>
      </c>
      <c r="L1984" t="s">
        <v>27</v>
      </c>
      <c r="M1984">
        <v>195860</v>
      </c>
      <c r="N1984">
        <v>4</v>
      </c>
      <c r="O1984">
        <v>16</v>
      </c>
      <c r="P1984">
        <v>0</v>
      </c>
      <c r="Q1984">
        <v>17</v>
      </c>
      <c r="R1984">
        <v>3</v>
      </c>
      <c r="S1984">
        <v>3</v>
      </c>
      <c r="T1984">
        <v>1</v>
      </c>
      <c r="U1984">
        <v>2</v>
      </c>
      <c r="V1984">
        <f>COUNTIF(tbl_HRMaster[EmployeeID],tbl_HRMaster[[#This Row],[EmployeeID]])</f>
        <v>1</v>
      </c>
      <c r="W1984">
        <f>IFERROR(INDEX(tbl_EmployeeSurvey[EnvironmentSatisfaction],MATCH(tbl_HRMaster[[#This Row],[EmployeeID]],tbl_EmployeeSurvey[EmployeeID],0)),"Not Found")</f>
        <v>2</v>
      </c>
      <c r="X1984">
        <f>IFERROR(INDEX(tbl_EmployeeSurvey[JobSatisfaction],MATCH(tbl_HRMaster[[#This Row],[EmployeeID]],tbl_EmployeeSurvey[EmployeeID],0)),"Not Found")</f>
        <v>2</v>
      </c>
      <c r="Y1984" s="5">
        <f>IFERROR(INDEX(tbl_EmployeeSurvey[WorkLifeBalance],MATCH(tbl_HRMaster[[#This Row],[EmployeeID]],tbl_EmployeeSurvey[EmployeeID],0)),"Not Found")</f>
        <v>4</v>
      </c>
      <c r="Z1984" s="5">
        <f>IFERROR(VLOOKUP(tbl_HRMaster[[#This Row],[EmployeeID]],tbl_ManagerSurvey[[EmployeeID]:[PerformanceRating]],2,FALSE),"Not Found")</f>
        <v>2</v>
      </c>
      <c r="AA1984" s="5">
        <f>IFERROR(VLOOKUP(tbl_HRMaster[[#This Row],[EmployeeID]],tbl_ManagerSurvey[[EmployeeID]:[PerformanceRating]],3,FALSE),"Not Found")</f>
        <v>3</v>
      </c>
      <c r="AB1984" s="5" t="str">
        <f>IF(tbl_HRMaster[[#This Row],[Attrition]]="Yes","Left","Active")</f>
        <v>Active</v>
      </c>
      <c r="AC1984" s="5" t="str">
        <f>_xlfn.IFS(tbl_HRMaster[[#This Row],[Age]]&lt;25,"Under 25",tbl_HRMaster[[#This Row],[Age]]&lt;35,"25-34",tbl_HRMaster[[#This Row],[Age]]&lt;45,"35-44",tbl_HRMaster[[#This Row],[Age]]&lt;55,"45-54",TRUE,"Above 54")</f>
        <v>35-44</v>
      </c>
      <c r="AD1984" s="5" t="str">
        <f>_xlfn.IFS(
tbl_HRMaster[[#This Row],[YearsAtCompany]]&lt;2,"&lt; 2 Years",
tbl_HRMaster[[#This Row],[YearsAtCompany]]&lt;5,"2-4 Years",
tbl_HRMaster[[#This Row],[YearsAtCompany]]&lt;10,"5-9 Years",
TRUE,"10+ Years"
)</f>
        <v>2-4 Years</v>
      </c>
      <c r="AE1984" s="5">
        <f>IF(tbl_HRMaster[[#This Row],[Attrition]]="Yes",1,0)</f>
        <v>0</v>
      </c>
    </row>
    <row r="1985" spans="1:31" x14ac:dyDescent="0.25">
      <c r="A1985">
        <v>44</v>
      </c>
      <c r="B1985" t="s">
        <v>21</v>
      </c>
      <c r="C1985" t="s">
        <v>36</v>
      </c>
      <c r="D1985" t="s">
        <v>30</v>
      </c>
      <c r="E1985">
        <v>23</v>
      </c>
      <c r="F1985">
        <v>2</v>
      </c>
      <c r="G1985" t="s">
        <v>38</v>
      </c>
      <c r="H1985">
        <v>2782</v>
      </c>
      <c r="I1985" t="s">
        <v>25</v>
      </c>
      <c r="J1985">
        <v>1</v>
      </c>
      <c r="K1985" t="s">
        <v>31</v>
      </c>
      <c r="L1985" t="s">
        <v>27</v>
      </c>
      <c r="M1985">
        <v>195860</v>
      </c>
      <c r="N1985">
        <v>4</v>
      </c>
      <c r="O1985">
        <v>16</v>
      </c>
      <c r="P1985">
        <v>0</v>
      </c>
      <c r="Q1985">
        <v>17</v>
      </c>
      <c r="R1985">
        <v>3</v>
      </c>
      <c r="S1985">
        <v>3</v>
      </c>
      <c r="T1985">
        <v>1</v>
      </c>
      <c r="U1985">
        <v>2</v>
      </c>
      <c r="V1985">
        <f>COUNTIF(tbl_HRMaster[EmployeeID],tbl_HRMaster[[#This Row],[EmployeeID]])</f>
        <v>1</v>
      </c>
      <c r="W1985">
        <f>IFERROR(INDEX(tbl_EmployeeSurvey[EnvironmentSatisfaction],MATCH(tbl_HRMaster[[#This Row],[EmployeeID]],tbl_EmployeeSurvey[EmployeeID],0)),"Not Found")</f>
        <v>2</v>
      </c>
      <c r="X1985">
        <f>IFERROR(INDEX(tbl_EmployeeSurvey[JobSatisfaction],MATCH(tbl_HRMaster[[#This Row],[EmployeeID]],tbl_EmployeeSurvey[EmployeeID],0)),"Not Found")</f>
        <v>2</v>
      </c>
      <c r="Y1985" s="5">
        <f>IFERROR(INDEX(tbl_EmployeeSurvey[WorkLifeBalance],MATCH(tbl_HRMaster[[#This Row],[EmployeeID]],tbl_EmployeeSurvey[EmployeeID],0)),"Not Found")</f>
        <v>4</v>
      </c>
      <c r="Z1985" s="5">
        <f>IFERROR(VLOOKUP(tbl_HRMaster[[#This Row],[EmployeeID]],tbl_ManagerSurvey[[EmployeeID]:[PerformanceRating]],2,FALSE),"Not Found")</f>
        <v>2</v>
      </c>
      <c r="AA1985" s="5">
        <f>IFERROR(VLOOKUP(tbl_HRMaster[[#This Row],[EmployeeID]],tbl_ManagerSurvey[[EmployeeID]:[PerformanceRating]],3,FALSE),"Not Found")</f>
        <v>3</v>
      </c>
      <c r="AB1985" s="5" t="str">
        <f>IF(tbl_HRMaster[[#This Row],[Attrition]]="Yes","Left","Active")</f>
        <v>Active</v>
      </c>
      <c r="AC1985" s="5" t="str">
        <f>_xlfn.IFS(tbl_HRMaster[[#This Row],[Age]]&lt;25,"Under 25",tbl_HRMaster[[#This Row],[Age]]&lt;35,"25-34",tbl_HRMaster[[#This Row],[Age]]&lt;45,"35-44",tbl_HRMaster[[#This Row],[Age]]&lt;55,"45-54",TRUE,"Above 54")</f>
        <v>35-44</v>
      </c>
      <c r="AD1985" s="5" t="str">
        <f>_xlfn.IFS(
tbl_HRMaster[[#This Row],[YearsAtCompany]]&lt;2,"&lt; 2 Years",
tbl_HRMaster[[#This Row],[YearsAtCompany]]&lt;5,"2-4 Years",
tbl_HRMaster[[#This Row],[YearsAtCompany]]&lt;10,"5-9 Years",
TRUE,"10+ Years"
)</f>
        <v>2-4 Years</v>
      </c>
      <c r="AE1985" s="5">
        <f>IF(tbl_HRMaster[[#This Row],[Attrition]]="Yes",1,0)</f>
        <v>0</v>
      </c>
    </row>
    <row r="1986" spans="1:31" x14ac:dyDescent="0.25">
      <c r="A1986">
        <v>44</v>
      </c>
      <c r="B1986" t="s">
        <v>21</v>
      </c>
      <c r="C1986" t="s">
        <v>36</v>
      </c>
      <c r="D1986" t="s">
        <v>30</v>
      </c>
      <c r="E1986">
        <v>23</v>
      </c>
      <c r="F1986">
        <v>2</v>
      </c>
      <c r="G1986" t="s">
        <v>38</v>
      </c>
      <c r="H1986">
        <v>4252</v>
      </c>
      <c r="I1986" t="s">
        <v>25</v>
      </c>
      <c r="J1986">
        <v>1</v>
      </c>
      <c r="K1986" t="s">
        <v>31</v>
      </c>
      <c r="L1986" t="s">
        <v>27</v>
      </c>
      <c r="M1986">
        <v>195860</v>
      </c>
      <c r="N1986">
        <v>4</v>
      </c>
      <c r="O1986">
        <v>16</v>
      </c>
      <c r="P1986">
        <v>0</v>
      </c>
      <c r="Q1986">
        <v>17</v>
      </c>
      <c r="R1986">
        <v>3</v>
      </c>
      <c r="S1986">
        <v>3</v>
      </c>
      <c r="T1986">
        <v>1</v>
      </c>
      <c r="U1986">
        <v>2</v>
      </c>
      <c r="V1986">
        <f>COUNTIF(tbl_HRMaster[EmployeeID],tbl_HRMaster[[#This Row],[EmployeeID]])</f>
        <v>1</v>
      </c>
      <c r="W1986">
        <f>IFERROR(INDEX(tbl_EmployeeSurvey[EnvironmentSatisfaction],MATCH(tbl_HRMaster[[#This Row],[EmployeeID]],tbl_EmployeeSurvey[EmployeeID],0)),"Not Found")</f>
        <v>2</v>
      </c>
      <c r="X1986">
        <f>IFERROR(INDEX(tbl_EmployeeSurvey[JobSatisfaction],MATCH(tbl_HRMaster[[#This Row],[EmployeeID]],tbl_EmployeeSurvey[EmployeeID],0)),"Not Found")</f>
        <v>2</v>
      </c>
      <c r="Y1986" s="5">
        <f>IFERROR(INDEX(tbl_EmployeeSurvey[WorkLifeBalance],MATCH(tbl_HRMaster[[#This Row],[EmployeeID]],tbl_EmployeeSurvey[EmployeeID],0)),"Not Found")</f>
        <v>4</v>
      </c>
      <c r="Z1986" s="5">
        <f>IFERROR(VLOOKUP(tbl_HRMaster[[#This Row],[EmployeeID]],tbl_ManagerSurvey[[EmployeeID]:[PerformanceRating]],2,FALSE),"Not Found")</f>
        <v>2</v>
      </c>
      <c r="AA1986" s="5">
        <f>IFERROR(VLOOKUP(tbl_HRMaster[[#This Row],[EmployeeID]],tbl_ManagerSurvey[[EmployeeID]:[PerformanceRating]],3,FALSE),"Not Found")</f>
        <v>3</v>
      </c>
      <c r="AB1986" s="5" t="str">
        <f>IF(tbl_HRMaster[[#This Row],[Attrition]]="Yes","Left","Active")</f>
        <v>Active</v>
      </c>
      <c r="AC1986" s="5" t="str">
        <f>_xlfn.IFS(tbl_HRMaster[[#This Row],[Age]]&lt;25,"Under 25",tbl_HRMaster[[#This Row],[Age]]&lt;35,"25-34",tbl_HRMaster[[#This Row],[Age]]&lt;45,"35-44",tbl_HRMaster[[#This Row],[Age]]&lt;55,"45-54",TRUE,"Above 54")</f>
        <v>35-44</v>
      </c>
      <c r="AD1986" s="5" t="str">
        <f>_xlfn.IFS(
tbl_HRMaster[[#This Row],[YearsAtCompany]]&lt;2,"&lt; 2 Years",
tbl_HRMaster[[#This Row],[YearsAtCompany]]&lt;5,"2-4 Years",
tbl_HRMaster[[#This Row],[YearsAtCompany]]&lt;10,"5-9 Years",
TRUE,"10+ Years"
)</f>
        <v>2-4 Years</v>
      </c>
      <c r="AE1986" s="5">
        <f>IF(tbl_HRMaster[[#This Row],[Attrition]]="Yes",1,0)</f>
        <v>0</v>
      </c>
    </row>
    <row r="1987" spans="1:31" x14ac:dyDescent="0.25">
      <c r="A1987">
        <v>43</v>
      </c>
      <c r="B1987" t="s">
        <v>21</v>
      </c>
      <c r="C1987" t="s">
        <v>29</v>
      </c>
      <c r="D1987" t="s">
        <v>23</v>
      </c>
      <c r="E1987">
        <v>2</v>
      </c>
      <c r="F1987">
        <v>2</v>
      </c>
      <c r="G1987" t="s">
        <v>24</v>
      </c>
      <c r="H1987">
        <v>1343</v>
      </c>
      <c r="I1987" t="s">
        <v>34</v>
      </c>
      <c r="J1987">
        <v>1</v>
      </c>
      <c r="K1987" t="s">
        <v>35</v>
      </c>
      <c r="L1987" t="s">
        <v>32</v>
      </c>
      <c r="M1987">
        <v>32110</v>
      </c>
      <c r="N1987">
        <v>4</v>
      </c>
      <c r="O1987">
        <v>13</v>
      </c>
      <c r="P1987">
        <v>0</v>
      </c>
      <c r="Q1987">
        <v>18</v>
      </c>
      <c r="R1987">
        <v>2</v>
      </c>
      <c r="S1987">
        <v>3</v>
      </c>
      <c r="T1987">
        <v>1</v>
      </c>
      <c r="U1987">
        <v>2</v>
      </c>
      <c r="V1987">
        <f>COUNTIF(tbl_HRMaster[EmployeeID],tbl_HRMaster[[#This Row],[EmployeeID]])</f>
        <v>1</v>
      </c>
      <c r="W1987">
        <f>IFERROR(INDEX(tbl_EmployeeSurvey[EnvironmentSatisfaction],MATCH(tbl_HRMaster[[#This Row],[EmployeeID]],tbl_EmployeeSurvey[EmployeeID],0)),"Not Found")</f>
        <v>2</v>
      </c>
      <c r="X1987">
        <f>IFERROR(INDEX(tbl_EmployeeSurvey[JobSatisfaction],MATCH(tbl_HRMaster[[#This Row],[EmployeeID]],tbl_EmployeeSurvey[EmployeeID],0)),"Not Found")</f>
        <v>3</v>
      </c>
      <c r="Y1987" s="5">
        <f>IFERROR(INDEX(tbl_EmployeeSurvey[WorkLifeBalance],MATCH(tbl_HRMaster[[#This Row],[EmployeeID]],tbl_EmployeeSurvey[EmployeeID],0)),"Not Found")</f>
        <v>3</v>
      </c>
      <c r="Z1987" s="5">
        <f>IFERROR(VLOOKUP(tbl_HRMaster[[#This Row],[EmployeeID]],tbl_ManagerSurvey[[EmployeeID]:[PerformanceRating]],2,FALSE),"Not Found")</f>
        <v>4</v>
      </c>
      <c r="AA1987" s="5">
        <f>IFERROR(VLOOKUP(tbl_HRMaster[[#This Row],[EmployeeID]],tbl_ManagerSurvey[[EmployeeID]:[PerformanceRating]],3,FALSE),"Not Found")</f>
        <v>3</v>
      </c>
      <c r="AB1987" s="5" t="str">
        <f>IF(tbl_HRMaster[[#This Row],[Attrition]]="Yes","Left","Active")</f>
        <v>Active</v>
      </c>
      <c r="AC1987" s="5" t="str">
        <f>_xlfn.IFS(tbl_HRMaster[[#This Row],[Age]]&lt;25,"Under 25",tbl_HRMaster[[#This Row],[Age]]&lt;35,"25-34",tbl_HRMaster[[#This Row],[Age]]&lt;45,"35-44",tbl_HRMaster[[#This Row],[Age]]&lt;55,"45-54",TRUE,"Above 54")</f>
        <v>35-44</v>
      </c>
      <c r="AD1987" s="5" t="str">
        <f>_xlfn.IFS(
tbl_HRMaster[[#This Row],[YearsAtCompany]]&lt;2,"&lt; 2 Years",
tbl_HRMaster[[#This Row],[YearsAtCompany]]&lt;5,"2-4 Years",
tbl_HRMaster[[#This Row],[YearsAtCompany]]&lt;10,"5-9 Years",
TRUE,"10+ Years"
)</f>
        <v>2-4 Years</v>
      </c>
      <c r="AE1987" s="5">
        <f>IF(tbl_HRMaster[[#This Row],[Attrition]]="Yes",1,0)</f>
        <v>0</v>
      </c>
    </row>
    <row r="1988" spans="1:31" x14ac:dyDescent="0.25">
      <c r="A1988">
        <v>43</v>
      </c>
      <c r="B1988" t="s">
        <v>21</v>
      </c>
      <c r="C1988" t="s">
        <v>29</v>
      </c>
      <c r="D1988" t="s">
        <v>23</v>
      </c>
      <c r="E1988">
        <v>2</v>
      </c>
      <c r="F1988">
        <v>2</v>
      </c>
      <c r="G1988" t="s">
        <v>24</v>
      </c>
      <c r="H1988">
        <v>2813</v>
      </c>
      <c r="I1988" t="s">
        <v>34</v>
      </c>
      <c r="J1988">
        <v>1</v>
      </c>
      <c r="K1988" t="s">
        <v>35</v>
      </c>
      <c r="L1988" t="s">
        <v>32</v>
      </c>
      <c r="M1988">
        <v>32110</v>
      </c>
      <c r="N1988">
        <v>4</v>
      </c>
      <c r="O1988">
        <v>13</v>
      </c>
      <c r="P1988">
        <v>0</v>
      </c>
      <c r="Q1988">
        <v>18</v>
      </c>
      <c r="R1988">
        <v>2</v>
      </c>
      <c r="S1988">
        <v>3</v>
      </c>
      <c r="T1988">
        <v>1</v>
      </c>
      <c r="U1988">
        <v>2</v>
      </c>
      <c r="V1988">
        <f>COUNTIF(tbl_HRMaster[EmployeeID],tbl_HRMaster[[#This Row],[EmployeeID]])</f>
        <v>1</v>
      </c>
      <c r="W1988">
        <f>IFERROR(INDEX(tbl_EmployeeSurvey[EnvironmentSatisfaction],MATCH(tbl_HRMaster[[#This Row],[EmployeeID]],tbl_EmployeeSurvey[EmployeeID],0)),"Not Found")</f>
        <v>2</v>
      </c>
      <c r="X1988">
        <f>IFERROR(INDEX(tbl_EmployeeSurvey[JobSatisfaction],MATCH(tbl_HRMaster[[#This Row],[EmployeeID]],tbl_EmployeeSurvey[EmployeeID],0)),"Not Found")</f>
        <v>3</v>
      </c>
      <c r="Y1988" s="5">
        <f>IFERROR(INDEX(tbl_EmployeeSurvey[WorkLifeBalance],MATCH(tbl_HRMaster[[#This Row],[EmployeeID]],tbl_EmployeeSurvey[EmployeeID],0)),"Not Found")</f>
        <v>3</v>
      </c>
      <c r="Z1988" s="5">
        <f>IFERROR(VLOOKUP(tbl_HRMaster[[#This Row],[EmployeeID]],tbl_ManagerSurvey[[EmployeeID]:[PerformanceRating]],2,FALSE),"Not Found")</f>
        <v>4</v>
      </c>
      <c r="AA1988" s="5">
        <f>IFERROR(VLOOKUP(tbl_HRMaster[[#This Row],[EmployeeID]],tbl_ManagerSurvey[[EmployeeID]:[PerformanceRating]],3,FALSE),"Not Found")</f>
        <v>3</v>
      </c>
      <c r="AB1988" s="5" t="str">
        <f>IF(tbl_HRMaster[[#This Row],[Attrition]]="Yes","Left","Active")</f>
        <v>Active</v>
      </c>
      <c r="AC1988" s="5" t="str">
        <f>_xlfn.IFS(tbl_HRMaster[[#This Row],[Age]]&lt;25,"Under 25",tbl_HRMaster[[#This Row],[Age]]&lt;35,"25-34",tbl_HRMaster[[#This Row],[Age]]&lt;45,"35-44",tbl_HRMaster[[#This Row],[Age]]&lt;55,"45-54",TRUE,"Above 54")</f>
        <v>35-44</v>
      </c>
      <c r="AD1988" s="5" t="str">
        <f>_xlfn.IFS(
tbl_HRMaster[[#This Row],[YearsAtCompany]]&lt;2,"&lt; 2 Years",
tbl_HRMaster[[#This Row],[YearsAtCompany]]&lt;5,"2-4 Years",
tbl_HRMaster[[#This Row],[YearsAtCompany]]&lt;10,"5-9 Years",
TRUE,"10+ Years"
)</f>
        <v>2-4 Years</v>
      </c>
      <c r="AE1988" s="5">
        <f>IF(tbl_HRMaster[[#This Row],[Attrition]]="Yes",1,0)</f>
        <v>0</v>
      </c>
    </row>
    <row r="1989" spans="1:31" x14ac:dyDescent="0.25">
      <c r="A1989">
        <v>43</v>
      </c>
      <c r="B1989" t="s">
        <v>21</v>
      </c>
      <c r="C1989" t="s">
        <v>29</v>
      </c>
      <c r="D1989" t="s">
        <v>23</v>
      </c>
      <c r="E1989">
        <v>2</v>
      </c>
      <c r="F1989">
        <v>2</v>
      </c>
      <c r="G1989" t="s">
        <v>24</v>
      </c>
      <c r="H1989">
        <v>4283</v>
      </c>
      <c r="I1989" t="s">
        <v>34</v>
      </c>
      <c r="J1989">
        <v>1</v>
      </c>
      <c r="K1989" t="s">
        <v>35</v>
      </c>
      <c r="L1989" t="s">
        <v>32</v>
      </c>
      <c r="M1989">
        <v>32110</v>
      </c>
      <c r="N1989">
        <v>4</v>
      </c>
      <c r="O1989">
        <v>13</v>
      </c>
      <c r="P1989">
        <v>0</v>
      </c>
      <c r="Q1989">
        <v>18</v>
      </c>
      <c r="R1989">
        <v>2</v>
      </c>
      <c r="S1989">
        <v>3</v>
      </c>
      <c r="T1989">
        <v>1</v>
      </c>
      <c r="U1989">
        <v>2</v>
      </c>
      <c r="V1989">
        <f>COUNTIF(tbl_HRMaster[EmployeeID],tbl_HRMaster[[#This Row],[EmployeeID]])</f>
        <v>1</v>
      </c>
      <c r="W1989">
        <f>IFERROR(INDEX(tbl_EmployeeSurvey[EnvironmentSatisfaction],MATCH(tbl_HRMaster[[#This Row],[EmployeeID]],tbl_EmployeeSurvey[EmployeeID],0)),"Not Found")</f>
        <v>2</v>
      </c>
      <c r="X1989">
        <f>IFERROR(INDEX(tbl_EmployeeSurvey[JobSatisfaction],MATCH(tbl_HRMaster[[#This Row],[EmployeeID]],tbl_EmployeeSurvey[EmployeeID],0)),"Not Found")</f>
        <v>3</v>
      </c>
      <c r="Y1989" s="5">
        <f>IFERROR(INDEX(tbl_EmployeeSurvey[WorkLifeBalance],MATCH(tbl_HRMaster[[#This Row],[EmployeeID]],tbl_EmployeeSurvey[EmployeeID],0)),"Not Found")</f>
        <v>3</v>
      </c>
      <c r="Z1989" s="5">
        <f>IFERROR(VLOOKUP(tbl_HRMaster[[#This Row],[EmployeeID]],tbl_ManagerSurvey[[EmployeeID]:[PerformanceRating]],2,FALSE),"Not Found")</f>
        <v>4</v>
      </c>
      <c r="AA1989" s="5">
        <f>IFERROR(VLOOKUP(tbl_HRMaster[[#This Row],[EmployeeID]],tbl_ManagerSurvey[[EmployeeID]:[PerformanceRating]],3,FALSE),"Not Found")</f>
        <v>3</v>
      </c>
      <c r="AB1989" s="5" t="str">
        <f>IF(tbl_HRMaster[[#This Row],[Attrition]]="Yes","Left","Active")</f>
        <v>Active</v>
      </c>
      <c r="AC1989" s="5" t="str">
        <f>_xlfn.IFS(tbl_HRMaster[[#This Row],[Age]]&lt;25,"Under 25",tbl_HRMaster[[#This Row],[Age]]&lt;35,"25-34",tbl_HRMaster[[#This Row],[Age]]&lt;45,"35-44",tbl_HRMaster[[#This Row],[Age]]&lt;55,"45-54",TRUE,"Above 54")</f>
        <v>35-44</v>
      </c>
      <c r="AD1989" s="5" t="str">
        <f>_xlfn.IFS(
tbl_HRMaster[[#This Row],[YearsAtCompany]]&lt;2,"&lt; 2 Years",
tbl_HRMaster[[#This Row],[YearsAtCompany]]&lt;5,"2-4 Years",
tbl_HRMaster[[#This Row],[YearsAtCompany]]&lt;10,"5-9 Years",
TRUE,"10+ Years"
)</f>
        <v>2-4 Years</v>
      </c>
      <c r="AE1989" s="5">
        <f>IF(tbl_HRMaster[[#This Row],[Attrition]]="Yes",1,0)</f>
        <v>0</v>
      </c>
    </row>
    <row r="1990" spans="1:31" x14ac:dyDescent="0.25">
      <c r="A1990">
        <v>49</v>
      </c>
      <c r="B1990" t="s">
        <v>21</v>
      </c>
      <c r="C1990" t="s">
        <v>22</v>
      </c>
      <c r="D1990" t="s">
        <v>30</v>
      </c>
      <c r="E1990">
        <v>7</v>
      </c>
      <c r="F1990">
        <v>3</v>
      </c>
      <c r="G1990" t="s">
        <v>24</v>
      </c>
      <c r="H1990">
        <v>787</v>
      </c>
      <c r="I1990" t="s">
        <v>34</v>
      </c>
      <c r="J1990">
        <v>3</v>
      </c>
      <c r="K1990" t="s">
        <v>40</v>
      </c>
      <c r="L1990" t="s">
        <v>27</v>
      </c>
      <c r="M1990">
        <v>53240</v>
      </c>
      <c r="N1990">
        <v>2</v>
      </c>
      <c r="O1990">
        <v>19</v>
      </c>
      <c r="P1990">
        <v>0</v>
      </c>
      <c r="Q1990">
        <v>20</v>
      </c>
      <c r="R1990">
        <v>2</v>
      </c>
      <c r="S1990">
        <v>3</v>
      </c>
      <c r="T1990">
        <v>1</v>
      </c>
      <c r="U1990">
        <v>2</v>
      </c>
      <c r="V1990">
        <f>COUNTIF(tbl_HRMaster[EmployeeID],tbl_HRMaster[[#This Row],[EmployeeID]])</f>
        <v>1</v>
      </c>
      <c r="W1990">
        <f>IFERROR(INDEX(tbl_EmployeeSurvey[EnvironmentSatisfaction],MATCH(tbl_HRMaster[[#This Row],[EmployeeID]],tbl_EmployeeSurvey[EmployeeID],0)),"Not Found")</f>
        <v>1</v>
      </c>
      <c r="X1990">
        <f>IFERROR(INDEX(tbl_EmployeeSurvey[JobSatisfaction],MATCH(tbl_HRMaster[[#This Row],[EmployeeID]],tbl_EmployeeSurvey[EmployeeID],0)),"Not Found")</f>
        <v>3</v>
      </c>
      <c r="Y1990" s="5">
        <f>IFERROR(INDEX(tbl_EmployeeSurvey[WorkLifeBalance],MATCH(tbl_HRMaster[[#This Row],[EmployeeID]],tbl_EmployeeSurvey[EmployeeID],0)),"Not Found")</f>
        <v>2</v>
      </c>
      <c r="Z1990" s="5">
        <f>IFERROR(VLOOKUP(tbl_HRMaster[[#This Row],[EmployeeID]],tbl_ManagerSurvey[[EmployeeID]:[PerformanceRating]],2,FALSE),"Not Found")</f>
        <v>1</v>
      </c>
      <c r="AA1990" s="5">
        <f>IFERROR(VLOOKUP(tbl_HRMaster[[#This Row],[EmployeeID]],tbl_ManagerSurvey[[EmployeeID]:[PerformanceRating]],3,FALSE),"Not Found")</f>
        <v>3</v>
      </c>
      <c r="AB1990" s="5" t="str">
        <f>IF(tbl_HRMaster[[#This Row],[Attrition]]="Yes","Left","Active")</f>
        <v>Active</v>
      </c>
      <c r="AC1990" s="5" t="str">
        <f>_xlfn.IFS(tbl_HRMaster[[#This Row],[Age]]&lt;25,"Under 25",tbl_HRMaster[[#This Row],[Age]]&lt;35,"25-34",tbl_HRMaster[[#This Row],[Age]]&lt;45,"35-44",tbl_HRMaster[[#This Row],[Age]]&lt;55,"45-54",TRUE,"Above 54")</f>
        <v>45-54</v>
      </c>
      <c r="AD1990" s="5" t="str">
        <f>_xlfn.IFS(
tbl_HRMaster[[#This Row],[YearsAtCompany]]&lt;2,"&lt; 2 Years",
tbl_HRMaster[[#This Row],[YearsAtCompany]]&lt;5,"2-4 Years",
tbl_HRMaster[[#This Row],[YearsAtCompany]]&lt;10,"5-9 Years",
TRUE,"10+ Years"
)</f>
        <v>2-4 Years</v>
      </c>
      <c r="AE1990" s="5">
        <f>IF(tbl_HRMaster[[#This Row],[Attrition]]="Yes",1,0)</f>
        <v>0</v>
      </c>
    </row>
    <row r="1991" spans="1:31" x14ac:dyDescent="0.25">
      <c r="A1991">
        <v>49</v>
      </c>
      <c r="B1991" t="s">
        <v>21</v>
      </c>
      <c r="C1991" t="s">
        <v>22</v>
      </c>
      <c r="D1991" t="s">
        <v>30</v>
      </c>
      <c r="E1991">
        <v>7</v>
      </c>
      <c r="F1991">
        <v>3</v>
      </c>
      <c r="G1991" t="s">
        <v>24</v>
      </c>
      <c r="H1991">
        <v>2257</v>
      </c>
      <c r="I1991" t="s">
        <v>34</v>
      </c>
      <c r="J1991">
        <v>3</v>
      </c>
      <c r="K1991" t="s">
        <v>40</v>
      </c>
      <c r="L1991" t="s">
        <v>27</v>
      </c>
      <c r="M1991">
        <v>53240</v>
      </c>
      <c r="N1991">
        <v>2</v>
      </c>
      <c r="O1991">
        <v>19</v>
      </c>
      <c r="P1991">
        <v>0</v>
      </c>
      <c r="Q1991">
        <v>20</v>
      </c>
      <c r="R1991">
        <v>2</v>
      </c>
      <c r="S1991">
        <v>3</v>
      </c>
      <c r="T1991">
        <v>1</v>
      </c>
      <c r="U1991">
        <v>2</v>
      </c>
      <c r="V1991">
        <f>COUNTIF(tbl_HRMaster[EmployeeID],tbl_HRMaster[[#This Row],[EmployeeID]])</f>
        <v>1</v>
      </c>
      <c r="W1991">
        <f>IFERROR(INDEX(tbl_EmployeeSurvey[EnvironmentSatisfaction],MATCH(tbl_HRMaster[[#This Row],[EmployeeID]],tbl_EmployeeSurvey[EmployeeID],0)),"Not Found")</f>
        <v>1</v>
      </c>
      <c r="X1991">
        <f>IFERROR(INDEX(tbl_EmployeeSurvey[JobSatisfaction],MATCH(tbl_HRMaster[[#This Row],[EmployeeID]],tbl_EmployeeSurvey[EmployeeID],0)),"Not Found")</f>
        <v>3</v>
      </c>
      <c r="Y1991" s="5">
        <f>IFERROR(INDEX(tbl_EmployeeSurvey[WorkLifeBalance],MATCH(tbl_HRMaster[[#This Row],[EmployeeID]],tbl_EmployeeSurvey[EmployeeID],0)),"Not Found")</f>
        <v>2</v>
      </c>
      <c r="Z1991" s="5">
        <f>IFERROR(VLOOKUP(tbl_HRMaster[[#This Row],[EmployeeID]],tbl_ManagerSurvey[[EmployeeID]:[PerformanceRating]],2,FALSE),"Not Found")</f>
        <v>1</v>
      </c>
      <c r="AA1991" s="5">
        <f>IFERROR(VLOOKUP(tbl_HRMaster[[#This Row],[EmployeeID]],tbl_ManagerSurvey[[EmployeeID]:[PerformanceRating]],3,FALSE),"Not Found")</f>
        <v>3</v>
      </c>
      <c r="AB1991" s="5" t="str">
        <f>IF(tbl_HRMaster[[#This Row],[Attrition]]="Yes","Left","Active")</f>
        <v>Active</v>
      </c>
      <c r="AC1991" s="5" t="str">
        <f>_xlfn.IFS(tbl_HRMaster[[#This Row],[Age]]&lt;25,"Under 25",tbl_HRMaster[[#This Row],[Age]]&lt;35,"25-34",tbl_HRMaster[[#This Row],[Age]]&lt;45,"35-44",tbl_HRMaster[[#This Row],[Age]]&lt;55,"45-54",TRUE,"Above 54")</f>
        <v>45-54</v>
      </c>
      <c r="AD1991" s="5" t="str">
        <f>_xlfn.IFS(
tbl_HRMaster[[#This Row],[YearsAtCompany]]&lt;2,"&lt; 2 Years",
tbl_HRMaster[[#This Row],[YearsAtCompany]]&lt;5,"2-4 Years",
tbl_HRMaster[[#This Row],[YearsAtCompany]]&lt;10,"5-9 Years",
TRUE,"10+ Years"
)</f>
        <v>2-4 Years</v>
      </c>
      <c r="AE1991" s="5">
        <f>IF(tbl_HRMaster[[#This Row],[Attrition]]="Yes",1,0)</f>
        <v>0</v>
      </c>
    </row>
    <row r="1992" spans="1:31" x14ac:dyDescent="0.25">
      <c r="A1992">
        <v>49</v>
      </c>
      <c r="B1992" t="s">
        <v>21</v>
      </c>
      <c r="C1992" t="s">
        <v>22</v>
      </c>
      <c r="D1992" t="s">
        <v>30</v>
      </c>
      <c r="E1992">
        <v>7</v>
      </c>
      <c r="F1992">
        <v>3</v>
      </c>
      <c r="G1992" t="s">
        <v>24</v>
      </c>
      <c r="H1992">
        <v>3727</v>
      </c>
      <c r="I1992" t="s">
        <v>34</v>
      </c>
      <c r="J1992">
        <v>3</v>
      </c>
      <c r="K1992" t="s">
        <v>40</v>
      </c>
      <c r="L1992" t="s">
        <v>27</v>
      </c>
      <c r="M1992">
        <v>53240</v>
      </c>
      <c r="N1992">
        <v>2</v>
      </c>
      <c r="O1992">
        <v>19</v>
      </c>
      <c r="P1992">
        <v>0</v>
      </c>
      <c r="Q1992">
        <v>20</v>
      </c>
      <c r="R1992">
        <v>2</v>
      </c>
      <c r="S1992">
        <v>3</v>
      </c>
      <c r="T1992">
        <v>1</v>
      </c>
      <c r="U1992">
        <v>2</v>
      </c>
      <c r="V1992">
        <f>COUNTIF(tbl_HRMaster[EmployeeID],tbl_HRMaster[[#This Row],[EmployeeID]])</f>
        <v>1</v>
      </c>
      <c r="W1992">
        <f>IFERROR(INDEX(tbl_EmployeeSurvey[EnvironmentSatisfaction],MATCH(tbl_HRMaster[[#This Row],[EmployeeID]],tbl_EmployeeSurvey[EmployeeID],0)),"Not Found")</f>
        <v>1</v>
      </c>
      <c r="X1992">
        <f>IFERROR(INDEX(tbl_EmployeeSurvey[JobSatisfaction],MATCH(tbl_HRMaster[[#This Row],[EmployeeID]],tbl_EmployeeSurvey[EmployeeID],0)),"Not Found")</f>
        <v>3</v>
      </c>
      <c r="Y1992" s="5">
        <f>IFERROR(INDEX(tbl_EmployeeSurvey[WorkLifeBalance],MATCH(tbl_HRMaster[[#This Row],[EmployeeID]],tbl_EmployeeSurvey[EmployeeID],0)),"Not Found")</f>
        <v>2</v>
      </c>
      <c r="Z1992" s="5">
        <f>IFERROR(VLOOKUP(tbl_HRMaster[[#This Row],[EmployeeID]],tbl_ManagerSurvey[[EmployeeID]:[PerformanceRating]],2,FALSE),"Not Found")</f>
        <v>1</v>
      </c>
      <c r="AA1992" s="5">
        <f>IFERROR(VLOOKUP(tbl_HRMaster[[#This Row],[EmployeeID]],tbl_ManagerSurvey[[EmployeeID]:[PerformanceRating]],3,FALSE),"Not Found")</f>
        <v>3</v>
      </c>
      <c r="AB1992" s="5" t="str">
        <f>IF(tbl_HRMaster[[#This Row],[Attrition]]="Yes","Left","Active")</f>
        <v>Active</v>
      </c>
      <c r="AC1992" s="5" t="str">
        <f>_xlfn.IFS(tbl_HRMaster[[#This Row],[Age]]&lt;25,"Under 25",tbl_HRMaster[[#This Row],[Age]]&lt;35,"25-34",tbl_HRMaster[[#This Row],[Age]]&lt;45,"35-44",tbl_HRMaster[[#This Row],[Age]]&lt;55,"45-54",TRUE,"Above 54")</f>
        <v>45-54</v>
      </c>
      <c r="AD1992" s="5" t="str">
        <f>_xlfn.IFS(
tbl_HRMaster[[#This Row],[YearsAtCompany]]&lt;2,"&lt; 2 Years",
tbl_HRMaster[[#This Row],[YearsAtCompany]]&lt;5,"2-4 Years",
tbl_HRMaster[[#This Row],[YearsAtCompany]]&lt;10,"5-9 Years",
TRUE,"10+ Years"
)</f>
        <v>2-4 Years</v>
      </c>
      <c r="AE1992" s="5">
        <f>IF(tbl_HRMaster[[#This Row],[Attrition]]="Yes",1,0)</f>
        <v>0</v>
      </c>
    </row>
    <row r="1993" spans="1:31" x14ac:dyDescent="0.25">
      <c r="A1993">
        <v>47</v>
      </c>
      <c r="B1993" t="s">
        <v>21</v>
      </c>
      <c r="C1993" t="s">
        <v>22</v>
      </c>
      <c r="D1993" t="s">
        <v>30</v>
      </c>
      <c r="E1993">
        <v>4</v>
      </c>
      <c r="F1993">
        <v>3</v>
      </c>
      <c r="G1993" t="s">
        <v>24</v>
      </c>
      <c r="H1993">
        <v>72</v>
      </c>
      <c r="I1993" t="s">
        <v>25</v>
      </c>
      <c r="J1993">
        <v>2</v>
      </c>
      <c r="K1993" t="s">
        <v>26</v>
      </c>
      <c r="L1993" t="s">
        <v>27</v>
      </c>
      <c r="M1993">
        <v>59060</v>
      </c>
      <c r="N1993">
        <v>4</v>
      </c>
      <c r="O1993">
        <v>23</v>
      </c>
      <c r="P1993">
        <v>0</v>
      </c>
      <c r="Q1993">
        <v>21</v>
      </c>
      <c r="R1993">
        <v>4</v>
      </c>
      <c r="S1993">
        <v>3</v>
      </c>
      <c r="T1993">
        <v>1</v>
      </c>
      <c r="U1993">
        <v>1</v>
      </c>
      <c r="V1993">
        <f>COUNTIF(tbl_HRMaster[EmployeeID],tbl_HRMaster[[#This Row],[EmployeeID]])</f>
        <v>1</v>
      </c>
      <c r="W1993">
        <f>IFERROR(INDEX(tbl_EmployeeSurvey[EnvironmentSatisfaction],MATCH(tbl_HRMaster[[#This Row],[EmployeeID]],tbl_EmployeeSurvey[EmployeeID],0)),"Not Found")</f>
        <v>4</v>
      </c>
      <c r="X1993">
        <f>IFERROR(INDEX(tbl_EmployeeSurvey[JobSatisfaction],MATCH(tbl_HRMaster[[#This Row],[EmployeeID]],tbl_EmployeeSurvey[EmployeeID],0)),"Not Found")</f>
        <v>3</v>
      </c>
      <c r="Y1993" s="5">
        <f>IFERROR(INDEX(tbl_EmployeeSurvey[WorkLifeBalance],MATCH(tbl_HRMaster[[#This Row],[EmployeeID]],tbl_EmployeeSurvey[EmployeeID],0)),"Not Found")</f>
        <v>3</v>
      </c>
      <c r="Z1993" s="5">
        <f>IFERROR(VLOOKUP(tbl_HRMaster[[#This Row],[EmployeeID]],tbl_ManagerSurvey[[EmployeeID]:[PerformanceRating]],2,FALSE),"Not Found")</f>
        <v>4</v>
      </c>
      <c r="AA1993" s="5">
        <f>IFERROR(VLOOKUP(tbl_HRMaster[[#This Row],[EmployeeID]],tbl_ManagerSurvey[[EmployeeID]:[PerformanceRating]],3,FALSE),"Not Found")</f>
        <v>4</v>
      </c>
      <c r="AB1993" s="5" t="str">
        <f>IF(tbl_HRMaster[[#This Row],[Attrition]]="Yes","Left","Active")</f>
        <v>Active</v>
      </c>
      <c r="AC1993" s="5" t="str">
        <f>_xlfn.IFS(tbl_HRMaster[[#This Row],[Age]]&lt;25,"Under 25",tbl_HRMaster[[#This Row],[Age]]&lt;35,"25-34",tbl_HRMaster[[#This Row],[Age]]&lt;45,"35-44",tbl_HRMaster[[#This Row],[Age]]&lt;55,"45-54",TRUE,"Above 54")</f>
        <v>45-54</v>
      </c>
      <c r="AD1993" s="5" t="str">
        <f>_xlfn.IFS(
tbl_HRMaster[[#This Row],[YearsAtCompany]]&lt;2,"&lt; 2 Years",
tbl_HRMaster[[#This Row],[YearsAtCompany]]&lt;5,"2-4 Years",
tbl_HRMaster[[#This Row],[YearsAtCompany]]&lt;10,"5-9 Years",
TRUE,"10+ Years"
)</f>
        <v>2-4 Years</v>
      </c>
      <c r="AE1993" s="5">
        <f>IF(tbl_HRMaster[[#This Row],[Attrition]]="Yes",1,0)</f>
        <v>0</v>
      </c>
    </row>
    <row r="1994" spans="1:31" x14ac:dyDescent="0.25">
      <c r="A1994">
        <v>47</v>
      </c>
      <c r="B1994" t="s">
        <v>21</v>
      </c>
      <c r="C1994" t="s">
        <v>22</v>
      </c>
      <c r="D1994" t="s">
        <v>30</v>
      </c>
      <c r="E1994">
        <v>4</v>
      </c>
      <c r="F1994">
        <v>3</v>
      </c>
      <c r="G1994" t="s">
        <v>24</v>
      </c>
      <c r="H1994">
        <v>1542</v>
      </c>
      <c r="I1994" t="s">
        <v>25</v>
      </c>
      <c r="J1994">
        <v>2</v>
      </c>
      <c r="K1994" t="s">
        <v>26</v>
      </c>
      <c r="L1994" t="s">
        <v>27</v>
      </c>
      <c r="M1994">
        <v>59060</v>
      </c>
      <c r="N1994">
        <v>4</v>
      </c>
      <c r="O1994">
        <v>23</v>
      </c>
      <c r="P1994">
        <v>0</v>
      </c>
      <c r="Q1994">
        <v>21</v>
      </c>
      <c r="R1994">
        <v>4</v>
      </c>
      <c r="S1994">
        <v>3</v>
      </c>
      <c r="T1994">
        <v>1</v>
      </c>
      <c r="U1994">
        <v>1</v>
      </c>
      <c r="V1994">
        <f>COUNTIF(tbl_HRMaster[EmployeeID],tbl_HRMaster[[#This Row],[EmployeeID]])</f>
        <v>1</v>
      </c>
      <c r="W1994">
        <f>IFERROR(INDEX(tbl_EmployeeSurvey[EnvironmentSatisfaction],MATCH(tbl_HRMaster[[#This Row],[EmployeeID]],tbl_EmployeeSurvey[EmployeeID],0)),"Not Found")</f>
        <v>4</v>
      </c>
      <c r="X1994">
        <f>IFERROR(INDEX(tbl_EmployeeSurvey[JobSatisfaction],MATCH(tbl_HRMaster[[#This Row],[EmployeeID]],tbl_EmployeeSurvey[EmployeeID],0)),"Not Found")</f>
        <v>3</v>
      </c>
      <c r="Y1994" s="5">
        <f>IFERROR(INDEX(tbl_EmployeeSurvey[WorkLifeBalance],MATCH(tbl_HRMaster[[#This Row],[EmployeeID]],tbl_EmployeeSurvey[EmployeeID],0)),"Not Found")</f>
        <v>3</v>
      </c>
      <c r="Z1994" s="5">
        <f>IFERROR(VLOOKUP(tbl_HRMaster[[#This Row],[EmployeeID]],tbl_ManagerSurvey[[EmployeeID]:[PerformanceRating]],2,FALSE),"Not Found")</f>
        <v>4</v>
      </c>
      <c r="AA1994" s="5">
        <f>IFERROR(VLOOKUP(tbl_HRMaster[[#This Row],[EmployeeID]],tbl_ManagerSurvey[[EmployeeID]:[PerformanceRating]],3,FALSE),"Not Found")</f>
        <v>4</v>
      </c>
      <c r="AB1994" s="5" t="str">
        <f>IF(tbl_HRMaster[[#This Row],[Attrition]]="Yes","Left","Active")</f>
        <v>Active</v>
      </c>
      <c r="AC1994" s="5" t="str">
        <f>_xlfn.IFS(tbl_HRMaster[[#This Row],[Age]]&lt;25,"Under 25",tbl_HRMaster[[#This Row],[Age]]&lt;35,"25-34",tbl_HRMaster[[#This Row],[Age]]&lt;45,"35-44",tbl_HRMaster[[#This Row],[Age]]&lt;55,"45-54",TRUE,"Above 54")</f>
        <v>45-54</v>
      </c>
      <c r="AD1994" s="5" t="str">
        <f>_xlfn.IFS(
tbl_HRMaster[[#This Row],[YearsAtCompany]]&lt;2,"&lt; 2 Years",
tbl_HRMaster[[#This Row],[YearsAtCompany]]&lt;5,"2-4 Years",
tbl_HRMaster[[#This Row],[YearsAtCompany]]&lt;10,"5-9 Years",
TRUE,"10+ Years"
)</f>
        <v>2-4 Years</v>
      </c>
      <c r="AE1994" s="5">
        <f>IF(tbl_HRMaster[[#This Row],[Attrition]]="Yes",1,0)</f>
        <v>0</v>
      </c>
    </row>
    <row r="1995" spans="1:31" x14ac:dyDescent="0.25">
      <c r="A1995">
        <v>47</v>
      </c>
      <c r="B1995" t="s">
        <v>21</v>
      </c>
      <c r="C1995" t="s">
        <v>22</v>
      </c>
      <c r="D1995" t="s">
        <v>30</v>
      </c>
      <c r="E1995">
        <v>4</v>
      </c>
      <c r="F1995">
        <v>3</v>
      </c>
      <c r="G1995" t="s">
        <v>24</v>
      </c>
      <c r="H1995">
        <v>3012</v>
      </c>
      <c r="I1995" t="s">
        <v>25</v>
      </c>
      <c r="J1995">
        <v>2</v>
      </c>
      <c r="K1995" t="s">
        <v>26</v>
      </c>
      <c r="L1995" t="s">
        <v>27</v>
      </c>
      <c r="M1995">
        <v>59060</v>
      </c>
      <c r="N1995">
        <v>4</v>
      </c>
      <c r="O1995">
        <v>23</v>
      </c>
      <c r="P1995">
        <v>0</v>
      </c>
      <c r="Q1995">
        <v>21</v>
      </c>
      <c r="R1995">
        <v>4</v>
      </c>
      <c r="S1995">
        <v>3</v>
      </c>
      <c r="T1995">
        <v>1</v>
      </c>
      <c r="U1995">
        <v>1</v>
      </c>
      <c r="V1995">
        <f>COUNTIF(tbl_HRMaster[EmployeeID],tbl_HRMaster[[#This Row],[EmployeeID]])</f>
        <v>1</v>
      </c>
      <c r="W1995">
        <f>IFERROR(INDEX(tbl_EmployeeSurvey[EnvironmentSatisfaction],MATCH(tbl_HRMaster[[#This Row],[EmployeeID]],tbl_EmployeeSurvey[EmployeeID],0)),"Not Found")</f>
        <v>4</v>
      </c>
      <c r="X1995">
        <f>IFERROR(INDEX(tbl_EmployeeSurvey[JobSatisfaction],MATCH(tbl_HRMaster[[#This Row],[EmployeeID]],tbl_EmployeeSurvey[EmployeeID],0)),"Not Found")</f>
        <v>3</v>
      </c>
      <c r="Y1995" s="5">
        <f>IFERROR(INDEX(tbl_EmployeeSurvey[WorkLifeBalance],MATCH(tbl_HRMaster[[#This Row],[EmployeeID]],tbl_EmployeeSurvey[EmployeeID],0)),"Not Found")</f>
        <v>3</v>
      </c>
      <c r="Z1995" s="5">
        <f>IFERROR(VLOOKUP(tbl_HRMaster[[#This Row],[EmployeeID]],tbl_ManagerSurvey[[EmployeeID]:[PerformanceRating]],2,FALSE),"Not Found")</f>
        <v>4</v>
      </c>
      <c r="AA1995" s="5">
        <f>IFERROR(VLOOKUP(tbl_HRMaster[[#This Row],[EmployeeID]],tbl_ManagerSurvey[[EmployeeID]:[PerformanceRating]],3,FALSE),"Not Found")</f>
        <v>4</v>
      </c>
      <c r="AB1995" s="5" t="str">
        <f>IF(tbl_HRMaster[[#This Row],[Attrition]]="Yes","Left","Active")</f>
        <v>Active</v>
      </c>
      <c r="AC1995" s="5" t="str">
        <f>_xlfn.IFS(tbl_HRMaster[[#This Row],[Age]]&lt;25,"Under 25",tbl_HRMaster[[#This Row],[Age]]&lt;35,"25-34",tbl_HRMaster[[#This Row],[Age]]&lt;45,"35-44",tbl_HRMaster[[#This Row],[Age]]&lt;55,"45-54",TRUE,"Above 54")</f>
        <v>45-54</v>
      </c>
      <c r="AD1995" s="5" t="str">
        <f>_xlfn.IFS(
tbl_HRMaster[[#This Row],[YearsAtCompany]]&lt;2,"&lt; 2 Years",
tbl_HRMaster[[#This Row],[YearsAtCompany]]&lt;5,"2-4 Years",
tbl_HRMaster[[#This Row],[YearsAtCompany]]&lt;10,"5-9 Years",
TRUE,"10+ Years"
)</f>
        <v>2-4 Years</v>
      </c>
      <c r="AE1995" s="5">
        <f>IF(tbl_HRMaster[[#This Row],[Attrition]]="Yes",1,0)</f>
        <v>0</v>
      </c>
    </row>
    <row r="1996" spans="1:31" x14ac:dyDescent="0.25">
      <c r="A1996">
        <v>49</v>
      </c>
      <c r="B1996" t="s">
        <v>21</v>
      </c>
      <c r="C1996" t="s">
        <v>29</v>
      </c>
      <c r="D1996" t="s">
        <v>30</v>
      </c>
      <c r="E1996">
        <v>1</v>
      </c>
      <c r="F1996">
        <v>1</v>
      </c>
      <c r="G1996" t="s">
        <v>38</v>
      </c>
      <c r="H1996">
        <v>33</v>
      </c>
      <c r="I1996" t="s">
        <v>25</v>
      </c>
      <c r="J1996">
        <v>2</v>
      </c>
      <c r="K1996" t="s">
        <v>31</v>
      </c>
      <c r="L1996" t="s">
        <v>32</v>
      </c>
      <c r="M1996">
        <v>35910</v>
      </c>
      <c r="N1996">
        <v>9</v>
      </c>
      <c r="O1996">
        <v>13</v>
      </c>
      <c r="P1996">
        <v>0</v>
      </c>
      <c r="Q1996">
        <v>22</v>
      </c>
      <c r="R1996">
        <v>2</v>
      </c>
      <c r="S1996">
        <v>3</v>
      </c>
      <c r="T1996">
        <v>1</v>
      </c>
      <c r="U1996">
        <v>2</v>
      </c>
      <c r="V1996">
        <f>COUNTIF(tbl_HRMaster[EmployeeID],tbl_HRMaster[[#This Row],[EmployeeID]])</f>
        <v>1</v>
      </c>
      <c r="W1996">
        <f>IFERROR(INDEX(tbl_EmployeeSurvey[EnvironmentSatisfaction],MATCH(tbl_HRMaster[[#This Row],[EmployeeID]],tbl_EmployeeSurvey[EmployeeID],0)),"Not Found")</f>
        <v>3</v>
      </c>
      <c r="X1996">
        <f>IFERROR(INDEX(tbl_EmployeeSurvey[JobSatisfaction],MATCH(tbl_HRMaster[[#This Row],[EmployeeID]],tbl_EmployeeSurvey[EmployeeID],0)),"Not Found")</f>
        <v>1</v>
      </c>
      <c r="Y1996" s="5">
        <f>IFERROR(INDEX(tbl_EmployeeSurvey[WorkLifeBalance],MATCH(tbl_HRMaster[[#This Row],[EmployeeID]],tbl_EmployeeSurvey[EmployeeID],0)),"Not Found")</f>
        <v>3</v>
      </c>
      <c r="Z1996" s="5">
        <f>IFERROR(VLOOKUP(tbl_HRMaster[[#This Row],[EmployeeID]],tbl_ManagerSurvey[[EmployeeID]:[PerformanceRating]],2,FALSE),"Not Found")</f>
        <v>3</v>
      </c>
      <c r="AA1996" s="5">
        <f>IFERROR(VLOOKUP(tbl_HRMaster[[#This Row],[EmployeeID]],tbl_ManagerSurvey[[EmployeeID]:[PerformanceRating]],3,FALSE),"Not Found")</f>
        <v>3</v>
      </c>
      <c r="AB1996" s="5" t="str">
        <f>IF(tbl_HRMaster[[#This Row],[Attrition]]="Yes","Left","Active")</f>
        <v>Active</v>
      </c>
      <c r="AC1996" s="5" t="str">
        <f>_xlfn.IFS(tbl_HRMaster[[#This Row],[Age]]&lt;25,"Under 25",tbl_HRMaster[[#This Row],[Age]]&lt;35,"25-34",tbl_HRMaster[[#This Row],[Age]]&lt;45,"35-44",tbl_HRMaster[[#This Row],[Age]]&lt;55,"45-54",TRUE,"Above 54")</f>
        <v>45-54</v>
      </c>
      <c r="AD1996" s="5" t="str">
        <f>_xlfn.IFS(
tbl_HRMaster[[#This Row],[YearsAtCompany]]&lt;2,"&lt; 2 Years",
tbl_HRMaster[[#This Row],[YearsAtCompany]]&lt;5,"2-4 Years",
tbl_HRMaster[[#This Row],[YearsAtCompany]]&lt;10,"5-9 Years",
TRUE,"10+ Years"
)</f>
        <v>2-4 Years</v>
      </c>
      <c r="AE1996" s="5">
        <f>IF(tbl_HRMaster[[#This Row],[Attrition]]="Yes",1,0)</f>
        <v>0</v>
      </c>
    </row>
    <row r="1997" spans="1:31" x14ac:dyDescent="0.25">
      <c r="A1997">
        <v>49</v>
      </c>
      <c r="B1997" t="s">
        <v>21</v>
      </c>
      <c r="C1997" t="s">
        <v>29</v>
      </c>
      <c r="D1997" t="s">
        <v>30</v>
      </c>
      <c r="E1997">
        <v>1</v>
      </c>
      <c r="F1997">
        <v>1</v>
      </c>
      <c r="G1997" t="s">
        <v>38</v>
      </c>
      <c r="H1997">
        <v>1503</v>
      </c>
      <c r="I1997" t="s">
        <v>25</v>
      </c>
      <c r="J1997">
        <v>2</v>
      </c>
      <c r="K1997" t="s">
        <v>31</v>
      </c>
      <c r="L1997" t="s">
        <v>32</v>
      </c>
      <c r="M1997">
        <v>35910</v>
      </c>
      <c r="N1997">
        <v>9</v>
      </c>
      <c r="O1997">
        <v>13</v>
      </c>
      <c r="P1997">
        <v>0</v>
      </c>
      <c r="Q1997">
        <v>22</v>
      </c>
      <c r="R1997">
        <v>2</v>
      </c>
      <c r="S1997">
        <v>3</v>
      </c>
      <c r="T1997">
        <v>1</v>
      </c>
      <c r="U1997">
        <v>2</v>
      </c>
      <c r="V1997">
        <f>COUNTIF(tbl_HRMaster[EmployeeID],tbl_HRMaster[[#This Row],[EmployeeID]])</f>
        <v>1</v>
      </c>
      <c r="W1997">
        <f>IFERROR(INDEX(tbl_EmployeeSurvey[EnvironmentSatisfaction],MATCH(tbl_HRMaster[[#This Row],[EmployeeID]],tbl_EmployeeSurvey[EmployeeID],0)),"Not Found")</f>
        <v>3</v>
      </c>
      <c r="X1997">
        <f>IFERROR(INDEX(tbl_EmployeeSurvey[JobSatisfaction],MATCH(tbl_HRMaster[[#This Row],[EmployeeID]],tbl_EmployeeSurvey[EmployeeID],0)),"Not Found")</f>
        <v>1</v>
      </c>
      <c r="Y1997" s="5">
        <f>IFERROR(INDEX(tbl_EmployeeSurvey[WorkLifeBalance],MATCH(tbl_HRMaster[[#This Row],[EmployeeID]],tbl_EmployeeSurvey[EmployeeID],0)),"Not Found")</f>
        <v>3</v>
      </c>
      <c r="Z1997" s="5">
        <f>IFERROR(VLOOKUP(tbl_HRMaster[[#This Row],[EmployeeID]],tbl_ManagerSurvey[[EmployeeID]:[PerformanceRating]],2,FALSE),"Not Found")</f>
        <v>3</v>
      </c>
      <c r="AA1997" s="5">
        <f>IFERROR(VLOOKUP(tbl_HRMaster[[#This Row],[EmployeeID]],tbl_ManagerSurvey[[EmployeeID]:[PerformanceRating]],3,FALSE),"Not Found")</f>
        <v>3</v>
      </c>
      <c r="AB1997" s="5" t="str">
        <f>IF(tbl_HRMaster[[#This Row],[Attrition]]="Yes","Left","Active")</f>
        <v>Active</v>
      </c>
      <c r="AC1997" s="5" t="str">
        <f>_xlfn.IFS(tbl_HRMaster[[#This Row],[Age]]&lt;25,"Under 25",tbl_HRMaster[[#This Row],[Age]]&lt;35,"25-34",tbl_HRMaster[[#This Row],[Age]]&lt;45,"35-44",tbl_HRMaster[[#This Row],[Age]]&lt;55,"45-54",TRUE,"Above 54")</f>
        <v>45-54</v>
      </c>
      <c r="AD1997" s="5" t="str">
        <f>_xlfn.IFS(
tbl_HRMaster[[#This Row],[YearsAtCompany]]&lt;2,"&lt; 2 Years",
tbl_HRMaster[[#This Row],[YearsAtCompany]]&lt;5,"2-4 Years",
tbl_HRMaster[[#This Row],[YearsAtCompany]]&lt;10,"5-9 Years",
TRUE,"10+ Years"
)</f>
        <v>2-4 Years</v>
      </c>
      <c r="AE1997" s="5">
        <f>IF(tbl_HRMaster[[#This Row],[Attrition]]="Yes",1,0)</f>
        <v>0</v>
      </c>
    </row>
    <row r="1998" spans="1:31" x14ac:dyDescent="0.25">
      <c r="A1998">
        <v>49</v>
      </c>
      <c r="B1998" t="s">
        <v>21</v>
      </c>
      <c r="C1998" t="s">
        <v>29</v>
      </c>
      <c r="D1998" t="s">
        <v>30</v>
      </c>
      <c r="E1998">
        <v>1</v>
      </c>
      <c r="F1998">
        <v>1</v>
      </c>
      <c r="G1998" t="s">
        <v>38</v>
      </c>
      <c r="H1998">
        <v>2973</v>
      </c>
      <c r="I1998" t="s">
        <v>25</v>
      </c>
      <c r="J1998">
        <v>2</v>
      </c>
      <c r="K1998" t="s">
        <v>31</v>
      </c>
      <c r="L1998" t="s">
        <v>32</v>
      </c>
      <c r="M1998">
        <v>35910</v>
      </c>
      <c r="N1998">
        <v>9</v>
      </c>
      <c r="O1998">
        <v>13</v>
      </c>
      <c r="P1998">
        <v>0</v>
      </c>
      <c r="Q1998">
        <v>22</v>
      </c>
      <c r="R1998">
        <v>2</v>
      </c>
      <c r="S1998">
        <v>3</v>
      </c>
      <c r="T1998">
        <v>1</v>
      </c>
      <c r="U1998">
        <v>2</v>
      </c>
      <c r="V1998">
        <f>COUNTIF(tbl_HRMaster[EmployeeID],tbl_HRMaster[[#This Row],[EmployeeID]])</f>
        <v>1</v>
      </c>
      <c r="W1998">
        <f>IFERROR(INDEX(tbl_EmployeeSurvey[EnvironmentSatisfaction],MATCH(tbl_HRMaster[[#This Row],[EmployeeID]],tbl_EmployeeSurvey[EmployeeID],0)),"Not Found")</f>
        <v>3</v>
      </c>
      <c r="X1998">
        <f>IFERROR(INDEX(tbl_EmployeeSurvey[JobSatisfaction],MATCH(tbl_HRMaster[[#This Row],[EmployeeID]],tbl_EmployeeSurvey[EmployeeID],0)),"Not Found")</f>
        <v>1</v>
      </c>
      <c r="Y1998" s="5">
        <f>IFERROR(INDEX(tbl_EmployeeSurvey[WorkLifeBalance],MATCH(tbl_HRMaster[[#This Row],[EmployeeID]],tbl_EmployeeSurvey[EmployeeID],0)),"Not Found")</f>
        <v>3</v>
      </c>
      <c r="Z1998" s="5">
        <f>IFERROR(VLOOKUP(tbl_HRMaster[[#This Row],[EmployeeID]],tbl_ManagerSurvey[[EmployeeID]:[PerformanceRating]],2,FALSE),"Not Found")</f>
        <v>3</v>
      </c>
      <c r="AA1998" s="5">
        <f>IFERROR(VLOOKUP(tbl_HRMaster[[#This Row],[EmployeeID]],tbl_ManagerSurvey[[EmployeeID]:[PerformanceRating]],3,FALSE),"Not Found")</f>
        <v>3</v>
      </c>
      <c r="AB1998" s="5" t="str">
        <f>IF(tbl_HRMaster[[#This Row],[Attrition]]="Yes","Left","Active")</f>
        <v>Active</v>
      </c>
      <c r="AC1998" s="5" t="str">
        <f>_xlfn.IFS(tbl_HRMaster[[#This Row],[Age]]&lt;25,"Under 25",tbl_HRMaster[[#This Row],[Age]]&lt;35,"25-34",tbl_HRMaster[[#This Row],[Age]]&lt;45,"35-44",tbl_HRMaster[[#This Row],[Age]]&lt;55,"45-54",TRUE,"Above 54")</f>
        <v>45-54</v>
      </c>
      <c r="AD1998" s="5" t="str">
        <f>_xlfn.IFS(
tbl_HRMaster[[#This Row],[YearsAtCompany]]&lt;2,"&lt; 2 Years",
tbl_HRMaster[[#This Row],[YearsAtCompany]]&lt;5,"2-4 Years",
tbl_HRMaster[[#This Row],[YearsAtCompany]]&lt;10,"5-9 Years",
TRUE,"10+ Years"
)</f>
        <v>2-4 Years</v>
      </c>
      <c r="AE1998" s="5">
        <f>IF(tbl_HRMaster[[#This Row],[Attrition]]="Yes",1,0)</f>
        <v>0</v>
      </c>
    </row>
    <row r="1999" spans="1:31" x14ac:dyDescent="0.25">
      <c r="A1999">
        <v>55</v>
      </c>
      <c r="B1999" t="s">
        <v>21</v>
      </c>
      <c r="C1999" t="s">
        <v>29</v>
      </c>
      <c r="D1999" t="s">
        <v>30</v>
      </c>
      <c r="E1999">
        <v>23</v>
      </c>
      <c r="F1999">
        <v>5</v>
      </c>
      <c r="G1999" t="s">
        <v>24</v>
      </c>
      <c r="H1999">
        <v>530</v>
      </c>
      <c r="I1999" t="s">
        <v>34</v>
      </c>
      <c r="J1999">
        <v>3</v>
      </c>
      <c r="K1999" t="s">
        <v>40</v>
      </c>
      <c r="L1999" t="s">
        <v>27</v>
      </c>
      <c r="M1999">
        <v>36970</v>
      </c>
      <c r="N1999">
        <v>3</v>
      </c>
      <c r="O1999">
        <v>13</v>
      </c>
      <c r="P1999">
        <v>1</v>
      </c>
      <c r="Q1999">
        <v>23</v>
      </c>
      <c r="R1999">
        <v>1</v>
      </c>
      <c r="S1999">
        <v>3</v>
      </c>
      <c r="T1999">
        <v>1</v>
      </c>
      <c r="U1999">
        <v>2</v>
      </c>
      <c r="V1999">
        <f>COUNTIF(tbl_HRMaster[EmployeeID],tbl_HRMaster[[#This Row],[EmployeeID]])</f>
        <v>1</v>
      </c>
      <c r="W1999">
        <f>IFERROR(INDEX(tbl_EmployeeSurvey[EnvironmentSatisfaction],MATCH(tbl_HRMaster[[#This Row],[EmployeeID]],tbl_EmployeeSurvey[EmployeeID],0)),"Not Found")</f>
        <v>4</v>
      </c>
      <c r="X1999">
        <f>IFERROR(INDEX(tbl_EmployeeSurvey[JobSatisfaction],MATCH(tbl_HRMaster[[#This Row],[EmployeeID]],tbl_EmployeeSurvey[EmployeeID],0)),"Not Found")</f>
        <v>2</v>
      </c>
      <c r="Y1999" s="5">
        <f>IFERROR(INDEX(tbl_EmployeeSurvey[WorkLifeBalance],MATCH(tbl_HRMaster[[#This Row],[EmployeeID]],tbl_EmployeeSurvey[EmployeeID],0)),"Not Found")</f>
        <v>3</v>
      </c>
      <c r="Z1999" s="5">
        <f>IFERROR(VLOOKUP(tbl_HRMaster[[#This Row],[EmployeeID]],tbl_ManagerSurvey[[EmployeeID]:[PerformanceRating]],2,FALSE),"Not Found")</f>
        <v>3</v>
      </c>
      <c r="AA1999" s="5">
        <f>IFERROR(VLOOKUP(tbl_HRMaster[[#This Row],[EmployeeID]],tbl_ManagerSurvey[[EmployeeID]:[PerformanceRating]],3,FALSE),"Not Found")</f>
        <v>3</v>
      </c>
      <c r="AB1999" s="5" t="str">
        <f>IF(tbl_HRMaster[[#This Row],[Attrition]]="Yes","Left","Active")</f>
        <v>Active</v>
      </c>
      <c r="AC1999" s="5" t="str">
        <f>_xlfn.IFS(tbl_HRMaster[[#This Row],[Age]]&lt;25,"Under 25",tbl_HRMaster[[#This Row],[Age]]&lt;35,"25-34",tbl_HRMaster[[#This Row],[Age]]&lt;45,"35-44",tbl_HRMaster[[#This Row],[Age]]&lt;55,"45-54",TRUE,"Above 54")</f>
        <v>Above 54</v>
      </c>
      <c r="AD1999" s="5" t="str">
        <f>_xlfn.IFS(
tbl_HRMaster[[#This Row],[YearsAtCompany]]&lt;2,"&lt; 2 Years",
tbl_HRMaster[[#This Row],[YearsAtCompany]]&lt;5,"2-4 Years",
tbl_HRMaster[[#This Row],[YearsAtCompany]]&lt;10,"5-9 Years",
TRUE,"10+ Years"
)</f>
        <v>2-4 Years</v>
      </c>
      <c r="AE1999" s="5">
        <f>IF(tbl_HRMaster[[#This Row],[Attrition]]="Yes",1,0)</f>
        <v>0</v>
      </c>
    </row>
    <row r="2000" spans="1:31" x14ac:dyDescent="0.25">
      <c r="A2000">
        <v>55</v>
      </c>
      <c r="B2000" t="s">
        <v>21</v>
      </c>
      <c r="C2000" t="s">
        <v>29</v>
      </c>
      <c r="D2000" t="s">
        <v>30</v>
      </c>
      <c r="E2000">
        <v>23</v>
      </c>
      <c r="F2000">
        <v>5</v>
      </c>
      <c r="G2000" t="s">
        <v>24</v>
      </c>
      <c r="H2000">
        <v>2000</v>
      </c>
      <c r="I2000" t="s">
        <v>34</v>
      </c>
      <c r="J2000">
        <v>3</v>
      </c>
      <c r="K2000" t="s">
        <v>40</v>
      </c>
      <c r="L2000" t="s">
        <v>27</v>
      </c>
      <c r="M2000">
        <v>36970</v>
      </c>
      <c r="N2000">
        <v>3</v>
      </c>
      <c r="O2000">
        <v>13</v>
      </c>
      <c r="P2000">
        <v>1</v>
      </c>
      <c r="Q2000">
        <v>23</v>
      </c>
      <c r="R2000">
        <v>1</v>
      </c>
      <c r="S2000">
        <v>3</v>
      </c>
      <c r="T2000">
        <v>1</v>
      </c>
      <c r="U2000">
        <v>2</v>
      </c>
      <c r="V2000">
        <f>COUNTIF(tbl_HRMaster[EmployeeID],tbl_HRMaster[[#This Row],[EmployeeID]])</f>
        <v>1</v>
      </c>
      <c r="W2000">
        <f>IFERROR(INDEX(tbl_EmployeeSurvey[EnvironmentSatisfaction],MATCH(tbl_HRMaster[[#This Row],[EmployeeID]],tbl_EmployeeSurvey[EmployeeID],0)),"Not Found")</f>
        <v>4</v>
      </c>
      <c r="X2000">
        <f>IFERROR(INDEX(tbl_EmployeeSurvey[JobSatisfaction],MATCH(tbl_HRMaster[[#This Row],[EmployeeID]],tbl_EmployeeSurvey[EmployeeID],0)),"Not Found")</f>
        <v>2</v>
      </c>
      <c r="Y2000" s="5">
        <f>IFERROR(INDEX(tbl_EmployeeSurvey[WorkLifeBalance],MATCH(tbl_HRMaster[[#This Row],[EmployeeID]],tbl_EmployeeSurvey[EmployeeID],0)),"Not Found")</f>
        <v>3</v>
      </c>
      <c r="Z2000" s="5">
        <f>IFERROR(VLOOKUP(tbl_HRMaster[[#This Row],[EmployeeID]],tbl_ManagerSurvey[[EmployeeID]:[PerformanceRating]],2,FALSE),"Not Found")</f>
        <v>3</v>
      </c>
      <c r="AA2000" s="5">
        <f>IFERROR(VLOOKUP(tbl_HRMaster[[#This Row],[EmployeeID]],tbl_ManagerSurvey[[EmployeeID]:[PerformanceRating]],3,FALSE),"Not Found")</f>
        <v>3</v>
      </c>
      <c r="AB2000" s="5" t="str">
        <f>IF(tbl_HRMaster[[#This Row],[Attrition]]="Yes","Left","Active")</f>
        <v>Active</v>
      </c>
      <c r="AC2000" s="5" t="str">
        <f>_xlfn.IFS(tbl_HRMaster[[#This Row],[Age]]&lt;25,"Under 25",tbl_HRMaster[[#This Row],[Age]]&lt;35,"25-34",tbl_HRMaster[[#This Row],[Age]]&lt;45,"35-44",tbl_HRMaster[[#This Row],[Age]]&lt;55,"45-54",TRUE,"Above 54")</f>
        <v>Above 54</v>
      </c>
      <c r="AD2000" s="5" t="str">
        <f>_xlfn.IFS(
tbl_HRMaster[[#This Row],[YearsAtCompany]]&lt;2,"&lt; 2 Years",
tbl_HRMaster[[#This Row],[YearsAtCompany]]&lt;5,"2-4 Years",
tbl_HRMaster[[#This Row],[YearsAtCompany]]&lt;10,"5-9 Years",
TRUE,"10+ Years"
)</f>
        <v>2-4 Years</v>
      </c>
      <c r="AE2000" s="5">
        <f>IF(tbl_HRMaster[[#This Row],[Attrition]]="Yes",1,0)</f>
        <v>0</v>
      </c>
    </row>
    <row r="2001" spans="1:31" x14ac:dyDescent="0.25">
      <c r="A2001">
        <v>55</v>
      </c>
      <c r="B2001" t="s">
        <v>21</v>
      </c>
      <c r="C2001" t="s">
        <v>29</v>
      </c>
      <c r="D2001" t="s">
        <v>30</v>
      </c>
      <c r="E2001">
        <v>23</v>
      </c>
      <c r="F2001">
        <v>5</v>
      </c>
      <c r="G2001" t="s">
        <v>24</v>
      </c>
      <c r="H2001">
        <v>3470</v>
      </c>
      <c r="I2001" t="s">
        <v>34</v>
      </c>
      <c r="J2001">
        <v>3</v>
      </c>
      <c r="K2001" t="s">
        <v>40</v>
      </c>
      <c r="L2001" t="s">
        <v>27</v>
      </c>
      <c r="M2001">
        <v>36970</v>
      </c>
      <c r="N2001">
        <v>3</v>
      </c>
      <c r="O2001">
        <v>13</v>
      </c>
      <c r="P2001">
        <v>1</v>
      </c>
      <c r="Q2001">
        <v>23</v>
      </c>
      <c r="R2001">
        <v>1</v>
      </c>
      <c r="S2001">
        <v>3</v>
      </c>
      <c r="T2001">
        <v>1</v>
      </c>
      <c r="U2001">
        <v>2</v>
      </c>
      <c r="V2001">
        <f>COUNTIF(tbl_HRMaster[EmployeeID],tbl_HRMaster[[#This Row],[EmployeeID]])</f>
        <v>1</v>
      </c>
      <c r="W2001">
        <f>IFERROR(INDEX(tbl_EmployeeSurvey[EnvironmentSatisfaction],MATCH(tbl_HRMaster[[#This Row],[EmployeeID]],tbl_EmployeeSurvey[EmployeeID],0)),"Not Found")</f>
        <v>4</v>
      </c>
      <c r="X2001">
        <f>IFERROR(INDEX(tbl_EmployeeSurvey[JobSatisfaction],MATCH(tbl_HRMaster[[#This Row],[EmployeeID]],tbl_EmployeeSurvey[EmployeeID],0)),"Not Found")</f>
        <v>2</v>
      </c>
      <c r="Y2001" s="5">
        <f>IFERROR(INDEX(tbl_EmployeeSurvey[WorkLifeBalance],MATCH(tbl_HRMaster[[#This Row],[EmployeeID]],tbl_EmployeeSurvey[EmployeeID],0)),"Not Found")</f>
        <v>3</v>
      </c>
      <c r="Z2001" s="5">
        <f>IFERROR(VLOOKUP(tbl_HRMaster[[#This Row],[EmployeeID]],tbl_ManagerSurvey[[EmployeeID]:[PerformanceRating]],2,FALSE),"Not Found")</f>
        <v>3</v>
      </c>
      <c r="AA2001" s="5">
        <f>IFERROR(VLOOKUP(tbl_HRMaster[[#This Row],[EmployeeID]],tbl_ManagerSurvey[[EmployeeID]:[PerformanceRating]],3,FALSE),"Not Found")</f>
        <v>3</v>
      </c>
      <c r="AB2001" s="5" t="str">
        <f>IF(tbl_HRMaster[[#This Row],[Attrition]]="Yes","Left","Active")</f>
        <v>Active</v>
      </c>
      <c r="AC2001" s="5" t="str">
        <f>_xlfn.IFS(tbl_HRMaster[[#This Row],[Age]]&lt;25,"Under 25",tbl_HRMaster[[#This Row],[Age]]&lt;35,"25-34",tbl_HRMaster[[#This Row],[Age]]&lt;45,"35-44",tbl_HRMaster[[#This Row],[Age]]&lt;55,"45-54",TRUE,"Above 54")</f>
        <v>Above 54</v>
      </c>
      <c r="AD2001" s="5" t="str">
        <f>_xlfn.IFS(
tbl_HRMaster[[#This Row],[YearsAtCompany]]&lt;2,"&lt; 2 Years",
tbl_HRMaster[[#This Row],[YearsAtCompany]]&lt;5,"2-4 Years",
tbl_HRMaster[[#This Row],[YearsAtCompany]]&lt;10,"5-9 Years",
TRUE,"10+ Years"
)</f>
        <v>2-4 Years</v>
      </c>
      <c r="AE2001" s="5">
        <f>IF(tbl_HRMaster[[#This Row],[Attrition]]="Yes",1,0)</f>
        <v>0</v>
      </c>
    </row>
    <row r="2002" spans="1:31" x14ac:dyDescent="0.25">
      <c r="A2002">
        <v>50</v>
      </c>
      <c r="B2002" t="s">
        <v>21</v>
      </c>
      <c r="C2002" t="s">
        <v>22</v>
      </c>
      <c r="D2002" t="s">
        <v>30</v>
      </c>
      <c r="E2002">
        <v>20</v>
      </c>
      <c r="F2002">
        <v>2</v>
      </c>
      <c r="G2002" t="s">
        <v>38</v>
      </c>
      <c r="H2002">
        <v>688</v>
      </c>
      <c r="I2002" t="s">
        <v>25</v>
      </c>
      <c r="J2002">
        <v>5</v>
      </c>
      <c r="K2002" t="s">
        <v>40</v>
      </c>
      <c r="L2002" t="s">
        <v>27</v>
      </c>
      <c r="M2002">
        <v>154020</v>
      </c>
      <c r="N2002">
        <v>4</v>
      </c>
      <c r="O2002">
        <v>21</v>
      </c>
      <c r="P2002">
        <v>0</v>
      </c>
      <c r="Q2002">
        <v>25</v>
      </c>
      <c r="R2002">
        <v>3</v>
      </c>
      <c r="S2002">
        <v>3</v>
      </c>
      <c r="T2002">
        <v>1</v>
      </c>
      <c r="U2002">
        <v>2</v>
      </c>
      <c r="V2002">
        <f>COUNTIF(tbl_HRMaster[EmployeeID],tbl_HRMaster[[#This Row],[EmployeeID]])</f>
        <v>1</v>
      </c>
      <c r="W2002">
        <f>IFERROR(INDEX(tbl_EmployeeSurvey[EnvironmentSatisfaction],MATCH(tbl_HRMaster[[#This Row],[EmployeeID]],tbl_EmployeeSurvey[EmployeeID],0)),"Not Found")</f>
        <v>4</v>
      </c>
      <c r="X2002">
        <f>IFERROR(INDEX(tbl_EmployeeSurvey[JobSatisfaction],MATCH(tbl_HRMaster[[#This Row],[EmployeeID]],tbl_EmployeeSurvey[EmployeeID],0)),"Not Found")</f>
        <v>1</v>
      </c>
      <c r="Y2002" s="5">
        <f>IFERROR(INDEX(tbl_EmployeeSurvey[WorkLifeBalance],MATCH(tbl_HRMaster[[#This Row],[EmployeeID]],tbl_EmployeeSurvey[EmployeeID],0)),"Not Found")</f>
        <v>3</v>
      </c>
      <c r="Z2002" s="5">
        <f>IFERROR(VLOOKUP(tbl_HRMaster[[#This Row],[EmployeeID]],tbl_ManagerSurvey[[EmployeeID]:[PerformanceRating]],2,FALSE),"Not Found")</f>
        <v>2</v>
      </c>
      <c r="AA2002" s="5">
        <f>IFERROR(VLOOKUP(tbl_HRMaster[[#This Row],[EmployeeID]],tbl_ManagerSurvey[[EmployeeID]:[PerformanceRating]],3,FALSE),"Not Found")</f>
        <v>4</v>
      </c>
      <c r="AB2002" s="5" t="str">
        <f>IF(tbl_HRMaster[[#This Row],[Attrition]]="Yes","Left","Active")</f>
        <v>Active</v>
      </c>
      <c r="AC2002" s="5" t="str">
        <f>_xlfn.IFS(tbl_HRMaster[[#This Row],[Age]]&lt;25,"Under 25",tbl_HRMaster[[#This Row],[Age]]&lt;35,"25-34",tbl_HRMaster[[#This Row],[Age]]&lt;45,"35-44",tbl_HRMaster[[#This Row],[Age]]&lt;55,"45-54",TRUE,"Above 54")</f>
        <v>45-54</v>
      </c>
      <c r="AD2002" s="5" t="str">
        <f>_xlfn.IFS(
tbl_HRMaster[[#This Row],[YearsAtCompany]]&lt;2,"&lt; 2 Years",
tbl_HRMaster[[#This Row],[YearsAtCompany]]&lt;5,"2-4 Years",
tbl_HRMaster[[#This Row],[YearsAtCompany]]&lt;10,"5-9 Years",
TRUE,"10+ Years"
)</f>
        <v>2-4 Years</v>
      </c>
      <c r="AE2002" s="5">
        <f>IF(tbl_HRMaster[[#This Row],[Attrition]]="Yes",1,0)</f>
        <v>0</v>
      </c>
    </row>
    <row r="2003" spans="1:31" x14ac:dyDescent="0.25">
      <c r="A2003">
        <v>50</v>
      </c>
      <c r="B2003" t="s">
        <v>21</v>
      </c>
      <c r="C2003" t="s">
        <v>22</v>
      </c>
      <c r="D2003" t="s">
        <v>30</v>
      </c>
      <c r="E2003">
        <v>20</v>
      </c>
      <c r="F2003">
        <v>2</v>
      </c>
      <c r="G2003" t="s">
        <v>38</v>
      </c>
      <c r="H2003">
        <v>2158</v>
      </c>
      <c r="I2003" t="s">
        <v>25</v>
      </c>
      <c r="J2003">
        <v>5</v>
      </c>
      <c r="K2003" t="s">
        <v>40</v>
      </c>
      <c r="L2003" t="s">
        <v>27</v>
      </c>
      <c r="M2003">
        <v>154020</v>
      </c>
      <c r="N2003">
        <v>4</v>
      </c>
      <c r="O2003">
        <v>21</v>
      </c>
      <c r="P2003">
        <v>0</v>
      </c>
      <c r="Q2003">
        <v>25</v>
      </c>
      <c r="R2003">
        <v>3</v>
      </c>
      <c r="S2003">
        <v>3</v>
      </c>
      <c r="T2003">
        <v>1</v>
      </c>
      <c r="U2003">
        <v>2</v>
      </c>
      <c r="V2003">
        <f>COUNTIF(tbl_HRMaster[EmployeeID],tbl_HRMaster[[#This Row],[EmployeeID]])</f>
        <v>1</v>
      </c>
      <c r="W2003">
        <f>IFERROR(INDEX(tbl_EmployeeSurvey[EnvironmentSatisfaction],MATCH(tbl_HRMaster[[#This Row],[EmployeeID]],tbl_EmployeeSurvey[EmployeeID],0)),"Not Found")</f>
        <v>4</v>
      </c>
      <c r="X2003">
        <f>IFERROR(INDEX(tbl_EmployeeSurvey[JobSatisfaction],MATCH(tbl_HRMaster[[#This Row],[EmployeeID]],tbl_EmployeeSurvey[EmployeeID],0)),"Not Found")</f>
        <v>1</v>
      </c>
      <c r="Y2003" s="5">
        <f>IFERROR(INDEX(tbl_EmployeeSurvey[WorkLifeBalance],MATCH(tbl_HRMaster[[#This Row],[EmployeeID]],tbl_EmployeeSurvey[EmployeeID],0)),"Not Found")</f>
        <v>3</v>
      </c>
      <c r="Z2003" s="5">
        <f>IFERROR(VLOOKUP(tbl_HRMaster[[#This Row],[EmployeeID]],tbl_ManagerSurvey[[EmployeeID]:[PerformanceRating]],2,FALSE),"Not Found")</f>
        <v>2</v>
      </c>
      <c r="AA2003" s="5">
        <f>IFERROR(VLOOKUP(tbl_HRMaster[[#This Row],[EmployeeID]],tbl_ManagerSurvey[[EmployeeID]:[PerformanceRating]],3,FALSE),"Not Found")</f>
        <v>4</v>
      </c>
      <c r="AB2003" s="5" t="str">
        <f>IF(tbl_HRMaster[[#This Row],[Attrition]]="Yes","Left","Active")</f>
        <v>Active</v>
      </c>
      <c r="AC2003" s="5" t="str">
        <f>_xlfn.IFS(tbl_HRMaster[[#This Row],[Age]]&lt;25,"Under 25",tbl_HRMaster[[#This Row],[Age]]&lt;35,"25-34",tbl_HRMaster[[#This Row],[Age]]&lt;45,"35-44",tbl_HRMaster[[#This Row],[Age]]&lt;55,"45-54",TRUE,"Above 54")</f>
        <v>45-54</v>
      </c>
      <c r="AD2003" s="5" t="str">
        <f>_xlfn.IFS(
tbl_HRMaster[[#This Row],[YearsAtCompany]]&lt;2,"&lt; 2 Years",
tbl_HRMaster[[#This Row],[YearsAtCompany]]&lt;5,"2-4 Years",
tbl_HRMaster[[#This Row],[YearsAtCompany]]&lt;10,"5-9 Years",
TRUE,"10+ Years"
)</f>
        <v>2-4 Years</v>
      </c>
      <c r="AE2003" s="5">
        <f>IF(tbl_HRMaster[[#This Row],[Attrition]]="Yes",1,0)</f>
        <v>0</v>
      </c>
    </row>
    <row r="2004" spans="1:31" x14ac:dyDescent="0.25">
      <c r="A2004">
        <v>50</v>
      </c>
      <c r="B2004" t="s">
        <v>21</v>
      </c>
      <c r="C2004" t="s">
        <v>22</v>
      </c>
      <c r="D2004" t="s">
        <v>30</v>
      </c>
      <c r="E2004">
        <v>20</v>
      </c>
      <c r="F2004">
        <v>2</v>
      </c>
      <c r="G2004" t="s">
        <v>38</v>
      </c>
      <c r="H2004">
        <v>3628</v>
      </c>
      <c r="I2004" t="s">
        <v>25</v>
      </c>
      <c r="J2004">
        <v>5</v>
      </c>
      <c r="K2004" t="s">
        <v>40</v>
      </c>
      <c r="L2004" t="s">
        <v>27</v>
      </c>
      <c r="M2004">
        <v>154020</v>
      </c>
      <c r="N2004">
        <v>4</v>
      </c>
      <c r="O2004">
        <v>21</v>
      </c>
      <c r="P2004">
        <v>0</v>
      </c>
      <c r="Q2004">
        <v>25</v>
      </c>
      <c r="R2004">
        <v>3</v>
      </c>
      <c r="S2004">
        <v>3</v>
      </c>
      <c r="T2004">
        <v>1</v>
      </c>
      <c r="U2004">
        <v>2</v>
      </c>
      <c r="V2004">
        <f>COUNTIF(tbl_HRMaster[EmployeeID],tbl_HRMaster[[#This Row],[EmployeeID]])</f>
        <v>1</v>
      </c>
      <c r="W2004">
        <f>IFERROR(INDEX(tbl_EmployeeSurvey[EnvironmentSatisfaction],MATCH(tbl_HRMaster[[#This Row],[EmployeeID]],tbl_EmployeeSurvey[EmployeeID],0)),"Not Found")</f>
        <v>4</v>
      </c>
      <c r="X2004">
        <f>IFERROR(INDEX(tbl_EmployeeSurvey[JobSatisfaction],MATCH(tbl_HRMaster[[#This Row],[EmployeeID]],tbl_EmployeeSurvey[EmployeeID],0)),"Not Found")</f>
        <v>1</v>
      </c>
      <c r="Y2004" s="5">
        <f>IFERROR(INDEX(tbl_EmployeeSurvey[WorkLifeBalance],MATCH(tbl_HRMaster[[#This Row],[EmployeeID]],tbl_EmployeeSurvey[EmployeeID],0)),"Not Found")</f>
        <v>3</v>
      </c>
      <c r="Z2004" s="5">
        <f>IFERROR(VLOOKUP(tbl_HRMaster[[#This Row],[EmployeeID]],tbl_ManagerSurvey[[EmployeeID]:[PerformanceRating]],2,FALSE),"Not Found")</f>
        <v>2</v>
      </c>
      <c r="AA2004" s="5">
        <f>IFERROR(VLOOKUP(tbl_HRMaster[[#This Row],[EmployeeID]],tbl_ManagerSurvey[[EmployeeID]:[PerformanceRating]],3,FALSE),"Not Found")</f>
        <v>4</v>
      </c>
      <c r="AB2004" s="5" t="str">
        <f>IF(tbl_HRMaster[[#This Row],[Attrition]]="Yes","Left","Active")</f>
        <v>Active</v>
      </c>
      <c r="AC2004" s="5" t="str">
        <f>_xlfn.IFS(tbl_HRMaster[[#This Row],[Age]]&lt;25,"Under 25",tbl_HRMaster[[#This Row],[Age]]&lt;35,"25-34",tbl_HRMaster[[#This Row],[Age]]&lt;45,"35-44",tbl_HRMaster[[#This Row],[Age]]&lt;55,"45-54",TRUE,"Above 54")</f>
        <v>45-54</v>
      </c>
      <c r="AD2004" s="5" t="str">
        <f>_xlfn.IFS(
tbl_HRMaster[[#This Row],[YearsAtCompany]]&lt;2,"&lt; 2 Years",
tbl_HRMaster[[#This Row],[YearsAtCompany]]&lt;5,"2-4 Years",
tbl_HRMaster[[#This Row],[YearsAtCompany]]&lt;10,"5-9 Years",
TRUE,"10+ Years"
)</f>
        <v>2-4 Years</v>
      </c>
      <c r="AE2004" s="5">
        <f>IF(tbl_HRMaster[[#This Row],[Attrition]]="Yes",1,0)</f>
        <v>0</v>
      </c>
    </row>
    <row r="2005" spans="1:31" x14ac:dyDescent="0.25">
      <c r="A2005">
        <v>47</v>
      </c>
      <c r="B2005" t="s">
        <v>21</v>
      </c>
      <c r="C2005" t="s">
        <v>22</v>
      </c>
      <c r="D2005" t="s">
        <v>30</v>
      </c>
      <c r="E2005">
        <v>1</v>
      </c>
      <c r="F2005">
        <v>4</v>
      </c>
      <c r="G2005" t="s">
        <v>38</v>
      </c>
      <c r="H2005">
        <v>937</v>
      </c>
      <c r="I2005" t="s">
        <v>34</v>
      </c>
      <c r="J2005">
        <v>3</v>
      </c>
      <c r="K2005" t="s">
        <v>40</v>
      </c>
      <c r="L2005" t="s">
        <v>41</v>
      </c>
      <c r="M2005">
        <v>183030</v>
      </c>
      <c r="N2005">
        <v>6</v>
      </c>
      <c r="O2005">
        <v>22</v>
      </c>
      <c r="P2005">
        <v>1</v>
      </c>
      <c r="Q2005">
        <v>29</v>
      </c>
      <c r="R2005">
        <v>2</v>
      </c>
      <c r="S2005">
        <v>3</v>
      </c>
      <c r="T2005">
        <v>1</v>
      </c>
      <c r="U2005">
        <v>2</v>
      </c>
      <c r="V2005">
        <f>COUNTIF(tbl_HRMaster[EmployeeID],tbl_HRMaster[[#This Row],[EmployeeID]])</f>
        <v>1</v>
      </c>
      <c r="W2005">
        <f>IFERROR(INDEX(tbl_EmployeeSurvey[EnvironmentSatisfaction],MATCH(tbl_HRMaster[[#This Row],[EmployeeID]],tbl_EmployeeSurvey[EmployeeID],0)),"Not Found")</f>
        <v>2</v>
      </c>
      <c r="X2005">
        <f>IFERROR(INDEX(tbl_EmployeeSurvey[JobSatisfaction],MATCH(tbl_HRMaster[[#This Row],[EmployeeID]],tbl_EmployeeSurvey[EmployeeID],0)),"Not Found")</f>
        <v>2</v>
      </c>
      <c r="Y2005" s="5">
        <f>IFERROR(INDEX(tbl_EmployeeSurvey[WorkLifeBalance],MATCH(tbl_HRMaster[[#This Row],[EmployeeID]],tbl_EmployeeSurvey[EmployeeID],0)),"Not Found")</f>
        <v>3</v>
      </c>
      <c r="Z2005" s="5">
        <f>IFERROR(VLOOKUP(tbl_HRMaster[[#This Row],[EmployeeID]],tbl_ManagerSurvey[[EmployeeID]:[PerformanceRating]],2,FALSE),"Not Found")</f>
        <v>2</v>
      </c>
      <c r="AA2005" s="5">
        <f>IFERROR(VLOOKUP(tbl_HRMaster[[#This Row],[EmployeeID]],tbl_ManagerSurvey[[EmployeeID]:[PerformanceRating]],3,FALSE),"Not Found")</f>
        <v>4</v>
      </c>
      <c r="AB2005" s="5" t="str">
        <f>IF(tbl_HRMaster[[#This Row],[Attrition]]="Yes","Left","Active")</f>
        <v>Active</v>
      </c>
      <c r="AC2005" s="5" t="str">
        <f>_xlfn.IFS(tbl_HRMaster[[#This Row],[Age]]&lt;25,"Under 25",tbl_HRMaster[[#This Row],[Age]]&lt;35,"25-34",tbl_HRMaster[[#This Row],[Age]]&lt;45,"35-44",tbl_HRMaster[[#This Row],[Age]]&lt;55,"45-54",TRUE,"Above 54")</f>
        <v>45-54</v>
      </c>
      <c r="AD2005" s="5" t="str">
        <f>_xlfn.IFS(
tbl_HRMaster[[#This Row],[YearsAtCompany]]&lt;2,"&lt; 2 Years",
tbl_HRMaster[[#This Row],[YearsAtCompany]]&lt;5,"2-4 Years",
tbl_HRMaster[[#This Row],[YearsAtCompany]]&lt;10,"5-9 Years",
TRUE,"10+ Years"
)</f>
        <v>2-4 Years</v>
      </c>
      <c r="AE2005" s="5">
        <f>IF(tbl_HRMaster[[#This Row],[Attrition]]="Yes",1,0)</f>
        <v>0</v>
      </c>
    </row>
    <row r="2006" spans="1:31" x14ac:dyDescent="0.25">
      <c r="A2006">
        <v>47</v>
      </c>
      <c r="B2006" t="s">
        <v>21</v>
      </c>
      <c r="C2006" t="s">
        <v>22</v>
      </c>
      <c r="D2006" t="s">
        <v>30</v>
      </c>
      <c r="E2006">
        <v>1</v>
      </c>
      <c r="F2006">
        <v>4</v>
      </c>
      <c r="G2006" t="s">
        <v>38</v>
      </c>
      <c r="H2006">
        <v>2407</v>
      </c>
      <c r="I2006" t="s">
        <v>34</v>
      </c>
      <c r="J2006">
        <v>3</v>
      </c>
      <c r="K2006" t="s">
        <v>40</v>
      </c>
      <c r="L2006" t="s">
        <v>41</v>
      </c>
      <c r="M2006">
        <v>183030</v>
      </c>
      <c r="N2006">
        <v>6</v>
      </c>
      <c r="O2006">
        <v>22</v>
      </c>
      <c r="P2006">
        <v>1</v>
      </c>
      <c r="Q2006">
        <v>29</v>
      </c>
      <c r="R2006">
        <v>2</v>
      </c>
      <c r="S2006">
        <v>3</v>
      </c>
      <c r="T2006">
        <v>1</v>
      </c>
      <c r="U2006">
        <v>2</v>
      </c>
      <c r="V2006">
        <f>COUNTIF(tbl_HRMaster[EmployeeID],tbl_HRMaster[[#This Row],[EmployeeID]])</f>
        <v>1</v>
      </c>
      <c r="W2006">
        <f>IFERROR(INDEX(tbl_EmployeeSurvey[EnvironmentSatisfaction],MATCH(tbl_HRMaster[[#This Row],[EmployeeID]],tbl_EmployeeSurvey[EmployeeID],0)),"Not Found")</f>
        <v>2</v>
      </c>
      <c r="X2006">
        <f>IFERROR(INDEX(tbl_EmployeeSurvey[JobSatisfaction],MATCH(tbl_HRMaster[[#This Row],[EmployeeID]],tbl_EmployeeSurvey[EmployeeID],0)),"Not Found")</f>
        <v>2</v>
      </c>
      <c r="Y2006" s="5">
        <f>IFERROR(INDEX(tbl_EmployeeSurvey[WorkLifeBalance],MATCH(tbl_HRMaster[[#This Row],[EmployeeID]],tbl_EmployeeSurvey[EmployeeID],0)),"Not Found")</f>
        <v>3</v>
      </c>
      <c r="Z2006" s="5">
        <f>IFERROR(VLOOKUP(tbl_HRMaster[[#This Row],[EmployeeID]],tbl_ManagerSurvey[[EmployeeID]:[PerformanceRating]],2,FALSE),"Not Found")</f>
        <v>2</v>
      </c>
      <c r="AA2006" s="5">
        <f>IFERROR(VLOOKUP(tbl_HRMaster[[#This Row],[EmployeeID]],tbl_ManagerSurvey[[EmployeeID]:[PerformanceRating]],3,FALSE),"Not Found")</f>
        <v>4</v>
      </c>
      <c r="AB2006" s="5" t="str">
        <f>IF(tbl_HRMaster[[#This Row],[Attrition]]="Yes","Left","Active")</f>
        <v>Active</v>
      </c>
      <c r="AC2006" s="5" t="str">
        <f>_xlfn.IFS(tbl_HRMaster[[#This Row],[Age]]&lt;25,"Under 25",tbl_HRMaster[[#This Row],[Age]]&lt;35,"25-34",tbl_HRMaster[[#This Row],[Age]]&lt;45,"35-44",tbl_HRMaster[[#This Row],[Age]]&lt;55,"45-54",TRUE,"Above 54")</f>
        <v>45-54</v>
      </c>
      <c r="AD2006" s="5" t="str">
        <f>_xlfn.IFS(
tbl_HRMaster[[#This Row],[YearsAtCompany]]&lt;2,"&lt; 2 Years",
tbl_HRMaster[[#This Row],[YearsAtCompany]]&lt;5,"2-4 Years",
tbl_HRMaster[[#This Row],[YearsAtCompany]]&lt;10,"5-9 Years",
TRUE,"10+ Years"
)</f>
        <v>2-4 Years</v>
      </c>
      <c r="AE2006" s="5">
        <f>IF(tbl_HRMaster[[#This Row],[Attrition]]="Yes",1,0)</f>
        <v>0</v>
      </c>
    </row>
    <row r="2007" spans="1:31" x14ac:dyDescent="0.25">
      <c r="A2007">
        <v>47</v>
      </c>
      <c r="B2007" t="s">
        <v>21</v>
      </c>
      <c r="C2007" t="s">
        <v>22</v>
      </c>
      <c r="D2007" t="s">
        <v>30</v>
      </c>
      <c r="E2007">
        <v>1</v>
      </c>
      <c r="F2007">
        <v>4</v>
      </c>
      <c r="G2007" t="s">
        <v>38</v>
      </c>
      <c r="H2007">
        <v>3877</v>
      </c>
      <c r="I2007" t="s">
        <v>34</v>
      </c>
      <c r="J2007">
        <v>3</v>
      </c>
      <c r="K2007" t="s">
        <v>40</v>
      </c>
      <c r="L2007" t="s">
        <v>41</v>
      </c>
      <c r="M2007">
        <v>183030</v>
      </c>
      <c r="N2007">
        <v>6</v>
      </c>
      <c r="O2007">
        <v>22</v>
      </c>
      <c r="P2007">
        <v>1</v>
      </c>
      <c r="Q2007">
        <v>29</v>
      </c>
      <c r="R2007">
        <v>2</v>
      </c>
      <c r="S2007">
        <v>3</v>
      </c>
      <c r="T2007">
        <v>1</v>
      </c>
      <c r="U2007">
        <v>2</v>
      </c>
      <c r="V2007">
        <f>COUNTIF(tbl_HRMaster[EmployeeID],tbl_HRMaster[[#This Row],[EmployeeID]])</f>
        <v>1</v>
      </c>
      <c r="W2007">
        <f>IFERROR(INDEX(tbl_EmployeeSurvey[EnvironmentSatisfaction],MATCH(tbl_HRMaster[[#This Row],[EmployeeID]],tbl_EmployeeSurvey[EmployeeID],0)),"Not Found")</f>
        <v>2</v>
      </c>
      <c r="X2007">
        <f>IFERROR(INDEX(tbl_EmployeeSurvey[JobSatisfaction],MATCH(tbl_HRMaster[[#This Row],[EmployeeID]],tbl_EmployeeSurvey[EmployeeID],0)),"Not Found")</f>
        <v>2</v>
      </c>
      <c r="Y2007" s="5">
        <f>IFERROR(INDEX(tbl_EmployeeSurvey[WorkLifeBalance],MATCH(tbl_HRMaster[[#This Row],[EmployeeID]],tbl_EmployeeSurvey[EmployeeID],0)),"Not Found")</f>
        <v>3</v>
      </c>
      <c r="Z2007" s="5">
        <f>IFERROR(VLOOKUP(tbl_HRMaster[[#This Row],[EmployeeID]],tbl_ManagerSurvey[[EmployeeID]:[PerformanceRating]],2,FALSE),"Not Found")</f>
        <v>2</v>
      </c>
      <c r="AA2007" s="5">
        <f>IFERROR(VLOOKUP(tbl_HRMaster[[#This Row],[EmployeeID]],tbl_ManagerSurvey[[EmployeeID]:[PerformanceRating]],3,FALSE),"Not Found")</f>
        <v>4</v>
      </c>
      <c r="AB2007" s="5" t="str">
        <f>IF(tbl_HRMaster[[#This Row],[Attrition]]="Yes","Left","Active")</f>
        <v>Active</v>
      </c>
      <c r="AC2007" s="5" t="str">
        <f>_xlfn.IFS(tbl_HRMaster[[#This Row],[Age]]&lt;25,"Under 25",tbl_HRMaster[[#This Row],[Age]]&lt;35,"25-34",tbl_HRMaster[[#This Row],[Age]]&lt;45,"35-44",tbl_HRMaster[[#This Row],[Age]]&lt;55,"45-54",TRUE,"Above 54")</f>
        <v>45-54</v>
      </c>
      <c r="AD2007" s="5" t="str">
        <f>_xlfn.IFS(
tbl_HRMaster[[#This Row],[YearsAtCompany]]&lt;2,"&lt; 2 Years",
tbl_HRMaster[[#This Row],[YearsAtCompany]]&lt;5,"2-4 Years",
tbl_HRMaster[[#This Row],[YearsAtCompany]]&lt;10,"5-9 Years",
TRUE,"10+ Years"
)</f>
        <v>2-4 Years</v>
      </c>
      <c r="AE2007" s="5">
        <f>IF(tbl_HRMaster[[#This Row],[Attrition]]="Yes",1,0)</f>
        <v>0</v>
      </c>
    </row>
    <row r="2008" spans="1:31" x14ac:dyDescent="0.25">
      <c r="A2008">
        <v>43</v>
      </c>
      <c r="B2008" t="s">
        <v>21</v>
      </c>
      <c r="C2008" t="s">
        <v>29</v>
      </c>
      <c r="D2008" t="s">
        <v>23</v>
      </c>
      <c r="E2008">
        <v>14</v>
      </c>
      <c r="F2008">
        <v>3</v>
      </c>
      <c r="G2008" t="s">
        <v>24</v>
      </c>
      <c r="H2008">
        <v>138</v>
      </c>
      <c r="I2008" t="s">
        <v>25</v>
      </c>
      <c r="J2008">
        <v>1</v>
      </c>
      <c r="K2008" t="s">
        <v>42</v>
      </c>
      <c r="L2008" t="s">
        <v>27</v>
      </c>
      <c r="M2008">
        <v>37480</v>
      </c>
      <c r="N2008">
        <v>7</v>
      </c>
      <c r="O2008">
        <v>14</v>
      </c>
      <c r="P2008">
        <v>2</v>
      </c>
      <c r="Q2008">
        <v>10</v>
      </c>
      <c r="R2008">
        <v>3</v>
      </c>
      <c r="S2008">
        <v>3</v>
      </c>
      <c r="T2008">
        <v>1</v>
      </c>
      <c r="U2008">
        <v>2</v>
      </c>
      <c r="V2008">
        <f>COUNTIF(tbl_HRMaster[EmployeeID],tbl_HRMaster[[#This Row],[EmployeeID]])</f>
        <v>1</v>
      </c>
      <c r="W2008">
        <f>IFERROR(INDEX(tbl_EmployeeSurvey[EnvironmentSatisfaction],MATCH(tbl_HRMaster[[#This Row],[EmployeeID]],tbl_EmployeeSurvey[EmployeeID],0)),"Not Found")</f>
        <v>4</v>
      </c>
      <c r="X2008">
        <f>IFERROR(INDEX(tbl_EmployeeSurvey[JobSatisfaction],MATCH(tbl_HRMaster[[#This Row],[EmployeeID]],tbl_EmployeeSurvey[EmployeeID],0)),"Not Found")</f>
        <v>4</v>
      </c>
      <c r="Y2008" s="5">
        <f>IFERROR(INDEX(tbl_EmployeeSurvey[WorkLifeBalance],MATCH(tbl_HRMaster[[#This Row],[EmployeeID]],tbl_EmployeeSurvey[EmployeeID],0)),"Not Found")</f>
        <v>3</v>
      </c>
      <c r="Z2008" s="5">
        <f>IFERROR(VLOOKUP(tbl_HRMaster[[#This Row],[EmployeeID]],tbl_ManagerSurvey[[EmployeeID]:[PerformanceRating]],2,FALSE),"Not Found")</f>
        <v>2</v>
      </c>
      <c r="AA2008" s="5">
        <f>IFERROR(VLOOKUP(tbl_HRMaster[[#This Row],[EmployeeID]],tbl_ManagerSurvey[[EmployeeID]:[PerformanceRating]],3,FALSE),"Not Found")</f>
        <v>3</v>
      </c>
      <c r="AB2008" s="5" t="str">
        <f>IF(tbl_HRMaster[[#This Row],[Attrition]]="Yes","Left","Active")</f>
        <v>Active</v>
      </c>
      <c r="AC2008" s="5" t="str">
        <f>_xlfn.IFS(tbl_HRMaster[[#This Row],[Age]]&lt;25,"Under 25",tbl_HRMaster[[#This Row],[Age]]&lt;35,"25-34",tbl_HRMaster[[#This Row],[Age]]&lt;45,"35-44",tbl_HRMaster[[#This Row],[Age]]&lt;55,"45-54",TRUE,"Above 54")</f>
        <v>35-44</v>
      </c>
      <c r="AD2008" s="5" t="str">
        <f>_xlfn.IFS(
tbl_HRMaster[[#This Row],[YearsAtCompany]]&lt;2,"&lt; 2 Years",
tbl_HRMaster[[#This Row],[YearsAtCompany]]&lt;5,"2-4 Years",
tbl_HRMaster[[#This Row],[YearsAtCompany]]&lt;10,"5-9 Years",
TRUE,"10+ Years"
)</f>
        <v>2-4 Years</v>
      </c>
      <c r="AE2008" s="5">
        <f>IF(tbl_HRMaster[[#This Row],[Attrition]]="Yes",1,0)</f>
        <v>0</v>
      </c>
    </row>
    <row r="2009" spans="1:31" x14ac:dyDescent="0.25">
      <c r="A2009">
        <v>37</v>
      </c>
      <c r="B2009" t="s">
        <v>21</v>
      </c>
      <c r="C2009" t="s">
        <v>29</v>
      </c>
      <c r="D2009" t="s">
        <v>23</v>
      </c>
      <c r="E2009">
        <v>9</v>
      </c>
      <c r="F2009">
        <v>1</v>
      </c>
      <c r="G2009" t="s">
        <v>45</v>
      </c>
      <c r="H2009">
        <v>37</v>
      </c>
      <c r="I2009" t="s">
        <v>34</v>
      </c>
      <c r="J2009">
        <v>1</v>
      </c>
      <c r="K2009" t="s">
        <v>40</v>
      </c>
      <c r="L2009" t="s">
        <v>27</v>
      </c>
      <c r="M2009">
        <v>15140</v>
      </c>
      <c r="N2009">
        <v>1</v>
      </c>
      <c r="O2009">
        <v>14</v>
      </c>
      <c r="P2009">
        <v>0</v>
      </c>
      <c r="Q2009">
        <v>4</v>
      </c>
      <c r="R2009">
        <v>3</v>
      </c>
      <c r="S2009">
        <v>4</v>
      </c>
      <c r="T2009">
        <v>1</v>
      </c>
      <c r="U2009">
        <v>2</v>
      </c>
      <c r="V2009">
        <f>COUNTIF(tbl_HRMaster[EmployeeID],tbl_HRMaster[[#This Row],[EmployeeID]])</f>
        <v>1</v>
      </c>
      <c r="W2009">
        <f>IFERROR(INDEX(tbl_EmployeeSurvey[EnvironmentSatisfaction],MATCH(tbl_HRMaster[[#This Row],[EmployeeID]],tbl_EmployeeSurvey[EmployeeID],0)),"Not Found")</f>
        <v>2</v>
      </c>
      <c r="X2009">
        <f>IFERROR(INDEX(tbl_EmployeeSurvey[JobSatisfaction],MATCH(tbl_HRMaster[[#This Row],[EmployeeID]],tbl_EmployeeSurvey[EmployeeID],0)),"Not Found")</f>
        <v>4</v>
      </c>
      <c r="Y2009" s="5">
        <f>IFERROR(INDEX(tbl_EmployeeSurvey[WorkLifeBalance],MATCH(tbl_HRMaster[[#This Row],[EmployeeID]],tbl_EmployeeSurvey[EmployeeID],0)),"Not Found")</f>
        <v>2</v>
      </c>
      <c r="Z2009" s="5">
        <f>IFERROR(VLOOKUP(tbl_HRMaster[[#This Row],[EmployeeID]],tbl_ManagerSurvey[[EmployeeID]:[PerformanceRating]],2,FALSE),"Not Found")</f>
        <v>3</v>
      </c>
      <c r="AA2009" s="5">
        <f>IFERROR(VLOOKUP(tbl_HRMaster[[#This Row],[EmployeeID]],tbl_ManagerSurvey[[EmployeeID]:[PerformanceRating]],3,FALSE),"Not Found")</f>
        <v>3</v>
      </c>
      <c r="AB2009" s="5" t="str">
        <f>IF(tbl_HRMaster[[#This Row],[Attrition]]="Yes","Left","Active")</f>
        <v>Active</v>
      </c>
      <c r="AC2009" s="5" t="str">
        <f>_xlfn.IFS(tbl_HRMaster[[#This Row],[Age]]&lt;25,"Under 25",tbl_HRMaster[[#This Row],[Age]]&lt;35,"25-34",tbl_HRMaster[[#This Row],[Age]]&lt;45,"35-44",tbl_HRMaster[[#This Row],[Age]]&lt;55,"45-54",TRUE,"Above 54")</f>
        <v>35-44</v>
      </c>
      <c r="AD2009" s="5" t="str">
        <f>_xlfn.IFS(
tbl_HRMaster[[#This Row],[YearsAtCompany]]&lt;2,"&lt; 2 Years",
tbl_HRMaster[[#This Row],[YearsAtCompany]]&lt;5,"2-4 Years",
tbl_HRMaster[[#This Row],[YearsAtCompany]]&lt;10,"5-9 Years",
TRUE,"10+ Years"
)</f>
        <v>2-4 Years</v>
      </c>
      <c r="AE2009" s="5">
        <f>IF(tbl_HRMaster[[#This Row],[Attrition]]="Yes",1,0)</f>
        <v>0</v>
      </c>
    </row>
    <row r="2010" spans="1:31" x14ac:dyDescent="0.25">
      <c r="A2010">
        <v>37</v>
      </c>
      <c r="B2010" t="s">
        <v>21</v>
      </c>
      <c r="C2010" t="s">
        <v>29</v>
      </c>
      <c r="D2010" t="s">
        <v>23</v>
      </c>
      <c r="E2010">
        <v>9</v>
      </c>
      <c r="F2010">
        <v>1</v>
      </c>
      <c r="G2010" t="s">
        <v>45</v>
      </c>
      <c r="H2010">
        <v>1507</v>
      </c>
      <c r="I2010" t="s">
        <v>34</v>
      </c>
      <c r="J2010">
        <v>1</v>
      </c>
      <c r="K2010" t="s">
        <v>40</v>
      </c>
      <c r="L2010" t="s">
        <v>27</v>
      </c>
      <c r="M2010">
        <v>15140</v>
      </c>
      <c r="N2010">
        <v>1</v>
      </c>
      <c r="O2010">
        <v>14</v>
      </c>
      <c r="P2010">
        <v>0</v>
      </c>
      <c r="Q2010">
        <v>4</v>
      </c>
      <c r="R2010">
        <v>3</v>
      </c>
      <c r="S2010">
        <v>4</v>
      </c>
      <c r="T2010">
        <v>1</v>
      </c>
      <c r="U2010">
        <v>2</v>
      </c>
      <c r="V2010">
        <f>COUNTIF(tbl_HRMaster[EmployeeID],tbl_HRMaster[[#This Row],[EmployeeID]])</f>
        <v>1</v>
      </c>
      <c r="W2010">
        <f>IFERROR(INDEX(tbl_EmployeeSurvey[EnvironmentSatisfaction],MATCH(tbl_HRMaster[[#This Row],[EmployeeID]],tbl_EmployeeSurvey[EmployeeID],0)),"Not Found")</f>
        <v>2</v>
      </c>
      <c r="X2010">
        <f>IFERROR(INDEX(tbl_EmployeeSurvey[JobSatisfaction],MATCH(tbl_HRMaster[[#This Row],[EmployeeID]],tbl_EmployeeSurvey[EmployeeID],0)),"Not Found")</f>
        <v>4</v>
      </c>
      <c r="Y2010" s="5">
        <f>IFERROR(INDEX(tbl_EmployeeSurvey[WorkLifeBalance],MATCH(tbl_HRMaster[[#This Row],[EmployeeID]],tbl_EmployeeSurvey[EmployeeID],0)),"Not Found")</f>
        <v>2</v>
      </c>
      <c r="Z2010" s="5">
        <f>IFERROR(VLOOKUP(tbl_HRMaster[[#This Row],[EmployeeID]],tbl_ManagerSurvey[[EmployeeID]:[PerformanceRating]],2,FALSE),"Not Found")</f>
        <v>3</v>
      </c>
      <c r="AA2010" s="5">
        <f>IFERROR(VLOOKUP(tbl_HRMaster[[#This Row],[EmployeeID]],tbl_ManagerSurvey[[EmployeeID]:[PerformanceRating]],3,FALSE),"Not Found")</f>
        <v>3</v>
      </c>
      <c r="AB2010" s="5" t="str">
        <f>IF(tbl_HRMaster[[#This Row],[Attrition]]="Yes","Left","Active")</f>
        <v>Active</v>
      </c>
      <c r="AC2010" s="5" t="str">
        <f>_xlfn.IFS(tbl_HRMaster[[#This Row],[Age]]&lt;25,"Under 25",tbl_HRMaster[[#This Row],[Age]]&lt;35,"25-34",tbl_HRMaster[[#This Row],[Age]]&lt;45,"35-44",tbl_HRMaster[[#This Row],[Age]]&lt;55,"45-54",TRUE,"Above 54")</f>
        <v>35-44</v>
      </c>
      <c r="AD2010" s="5" t="str">
        <f>_xlfn.IFS(
tbl_HRMaster[[#This Row],[YearsAtCompany]]&lt;2,"&lt; 2 Years",
tbl_HRMaster[[#This Row],[YearsAtCompany]]&lt;5,"2-4 Years",
tbl_HRMaster[[#This Row],[YearsAtCompany]]&lt;10,"5-9 Years",
TRUE,"10+ Years"
)</f>
        <v>2-4 Years</v>
      </c>
      <c r="AE2010" s="5">
        <f>IF(tbl_HRMaster[[#This Row],[Attrition]]="Yes",1,0)</f>
        <v>0</v>
      </c>
    </row>
    <row r="2011" spans="1:31" x14ac:dyDescent="0.25">
      <c r="A2011">
        <v>37</v>
      </c>
      <c r="B2011" t="s">
        <v>21</v>
      </c>
      <c r="C2011" t="s">
        <v>29</v>
      </c>
      <c r="D2011" t="s">
        <v>23</v>
      </c>
      <c r="E2011">
        <v>9</v>
      </c>
      <c r="F2011">
        <v>1</v>
      </c>
      <c r="G2011" t="s">
        <v>45</v>
      </c>
      <c r="H2011">
        <v>2977</v>
      </c>
      <c r="I2011" t="s">
        <v>34</v>
      </c>
      <c r="J2011">
        <v>1</v>
      </c>
      <c r="K2011" t="s">
        <v>40</v>
      </c>
      <c r="L2011" t="s">
        <v>27</v>
      </c>
      <c r="M2011">
        <v>15140</v>
      </c>
      <c r="N2011">
        <v>1</v>
      </c>
      <c r="O2011">
        <v>14</v>
      </c>
      <c r="P2011">
        <v>0</v>
      </c>
      <c r="Q2011">
        <v>4</v>
      </c>
      <c r="R2011">
        <v>3</v>
      </c>
      <c r="S2011">
        <v>4</v>
      </c>
      <c r="T2011">
        <v>1</v>
      </c>
      <c r="U2011">
        <v>2</v>
      </c>
      <c r="V2011">
        <f>COUNTIF(tbl_HRMaster[EmployeeID],tbl_HRMaster[[#This Row],[EmployeeID]])</f>
        <v>1</v>
      </c>
      <c r="W2011">
        <f>IFERROR(INDEX(tbl_EmployeeSurvey[EnvironmentSatisfaction],MATCH(tbl_HRMaster[[#This Row],[EmployeeID]],tbl_EmployeeSurvey[EmployeeID],0)),"Not Found")</f>
        <v>2</v>
      </c>
      <c r="X2011">
        <f>IFERROR(INDEX(tbl_EmployeeSurvey[JobSatisfaction],MATCH(tbl_HRMaster[[#This Row],[EmployeeID]],tbl_EmployeeSurvey[EmployeeID],0)),"Not Found")</f>
        <v>4</v>
      </c>
      <c r="Y2011" s="5">
        <f>IFERROR(INDEX(tbl_EmployeeSurvey[WorkLifeBalance],MATCH(tbl_HRMaster[[#This Row],[EmployeeID]],tbl_EmployeeSurvey[EmployeeID],0)),"Not Found")</f>
        <v>2</v>
      </c>
      <c r="Z2011" s="5">
        <f>IFERROR(VLOOKUP(tbl_HRMaster[[#This Row],[EmployeeID]],tbl_ManagerSurvey[[EmployeeID]:[PerformanceRating]],2,FALSE),"Not Found")</f>
        <v>3</v>
      </c>
      <c r="AA2011" s="5">
        <f>IFERROR(VLOOKUP(tbl_HRMaster[[#This Row],[EmployeeID]],tbl_ManagerSurvey[[EmployeeID]:[PerformanceRating]],3,FALSE),"Not Found")</f>
        <v>3</v>
      </c>
      <c r="AB2011" s="5" t="str">
        <f>IF(tbl_HRMaster[[#This Row],[Attrition]]="Yes","Left","Active")</f>
        <v>Active</v>
      </c>
      <c r="AC2011" s="5" t="str">
        <f>_xlfn.IFS(tbl_HRMaster[[#This Row],[Age]]&lt;25,"Under 25",tbl_HRMaster[[#This Row],[Age]]&lt;35,"25-34",tbl_HRMaster[[#This Row],[Age]]&lt;45,"35-44",tbl_HRMaster[[#This Row],[Age]]&lt;55,"45-54",TRUE,"Above 54")</f>
        <v>35-44</v>
      </c>
      <c r="AD2011" s="5" t="str">
        <f>_xlfn.IFS(
tbl_HRMaster[[#This Row],[YearsAtCompany]]&lt;2,"&lt; 2 Years",
tbl_HRMaster[[#This Row],[YearsAtCompany]]&lt;5,"2-4 Years",
tbl_HRMaster[[#This Row],[YearsAtCompany]]&lt;10,"5-9 Years",
TRUE,"10+ Years"
)</f>
        <v>2-4 Years</v>
      </c>
      <c r="AE2011" s="5">
        <f>IF(tbl_HRMaster[[#This Row],[Attrition]]="Yes",1,0)</f>
        <v>0</v>
      </c>
    </row>
    <row r="2012" spans="1:31" x14ac:dyDescent="0.25">
      <c r="A2012">
        <v>27</v>
      </c>
      <c r="B2012" t="s">
        <v>21</v>
      </c>
      <c r="C2012" t="s">
        <v>22</v>
      </c>
      <c r="D2012" t="s">
        <v>30</v>
      </c>
      <c r="E2012">
        <v>15</v>
      </c>
      <c r="F2012">
        <v>4</v>
      </c>
      <c r="G2012" t="s">
        <v>38</v>
      </c>
      <c r="H2012">
        <v>61</v>
      </c>
      <c r="I2012" t="s">
        <v>34</v>
      </c>
      <c r="J2012">
        <v>3</v>
      </c>
      <c r="K2012" t="s">
        <v>31</v>
      </c>
      <c r="L2012" t="s">
        <v>32</v>
      </c>
      <c r="M2012">
        <v>39020</v>
      </c>
      <c r="N2012">
        <v>1</v>
      </c>
      <c r="O2012">
        <v>22</v>
      </c>
      <c r="P2012">
        <v>0</v>
      </c>
      <c r="Q2012">
        <v>4</v>
      </c>
      <c r="R2012">
        <v>2</v>
      </c>
      <c r="S2012">
        <v>4</v>
      </c>
      <c r="T2012">
        <v>1</v>
      </c>
      <c r="U2012">
        <v>2</v>
      </c>
      <c r="V2012">
        <f>COUNTIF(tbl_HRMaster[EmployeeID],tbl_HRMaster[[#This Row],[EmployeeID]])</f>
        <v>1</v>
      </c>
      <c r="W2012">
        <f>IFERROR(INDEX(tbl_EmployeeSurvey[EnvironmentSatisfaction],MATCH(tbl_HRMaster[[#This Row],[EmployeeID]],tbl_EmployeeSurvey[EmployeeID],0)),"Not Found")</f>
        <v>3</v>
      </c>
      <c r="X2012">
        <f>IFERROR(INDEX(tbl_EmployeeSurvey[JobSatisfaction],MATCH(tbl_HRMaster[[#This Row],[EmployeeID]],tbl_EmployeeSurvey[EmployeeID],0)),"Not Found")</f>
        <v>2</v>
      </c>
      <c r="Y2012" s="5">
        <f>IFERROR(INDEX(tbl_EmployeeSurvey[WorkLifeBalance],MATCH(tbl_HRMaster[[#This Row],[EmployeeID]],tbl_EmployeeSurvey[EmployeeID],0)),"Not Found")</f>
        <v>2</v>
      </c>
      <c r="Z2012" s="5">
        <f>IFERROR(VLOOKUP(tbl_HRMaster[[#This Row],[EmployeeID]],tbl_ManagerSurvey[[EmployeeID]:[PerformanceRating]],2,FALSE),"Not Found")</f>
        <v>3</v>
      </c>
      <c r="AA2012" s="5">
        <f>IFERROR(VLOOKUP(tbl_HRMaster[[#This Row],[EmployeeID]],tbl_ManagerSurvey[[EmployeeID]:[PerformanceRating]],3,FALSE),"Not Found")</f>
        <v>4</v>
      </c>
      <c r="AB2012" s="5" t="str">
        <f>IF(tbl_HRMaster[[#This Row],[Attrition]]="Yes","Left","Active")</f>
        <v>Active</v>
      </c>
      <c r="AC2012" s="5" t="str">
        <f>_xlfn.IFS(tbl_HRMaster[[#This Row],[Age]]&lt;25,"Under 25",tbl_HRMaster[[#This Row],[Age]]&lt;35,"25-34",tbl_HRMaster[[#This Row],[Age]]&lt;45,"35-44",tbl_HRMaster[[#This Row],[Age]]&lt;55,"45-54",TRUE,"Above 54")</f>
        <v>25-34</v>
      </c>
      <c r="AD2012" s="5" t="str">
        <f>_xlfn.IFS(
tbl_HRMaster[[#This Row],[YearsAtCompany]]&lt;2,"&lt; 2 Years",
tbl_HRMaster[[#This Row],[YearsAtCompany]]&lt;5,"2-4 Years",
tbl_HRMaster[[#This Row],[YearsAtCompany]]&lt;10,"5-9 Years",
TRUE,"10+ Years"
)</f>
        <v>2-4 Years</v>
      </c>
      <c r="AE2012" s="5">
        <f>IF(tbl_HRMaster[[#This Row],[Attrition]]="Yes",1,0)</f>
        <v>0</v>
      </c>
    </row>
    <row r="2013" spans="1:31" x14ac:dyDescent="0.25">
      <c r="A2013">
        <v>27</v>
      </c>
      <c r="B2013" t="s">
        <v>21</v>
      </c>
      <c r="C2013" t="s">
        <v>22</v>
      </c>
      <c r="D2013" t="s">
        <v>30</v>
      </c>
      <c r="E2013">
        <v>15</v>
      </c>
      <c r="F2013">
        <v>4</v>
      </c>
      <c r="G2013" t="s">
        <v>38</v>
      </c>
      <c r="H2013">
        <v>1531</v>
      </c>
      <c r="I2013" t="s">
        <v>34</v>
      </c>
      <c r="J2013">
        <v>3</v>
      </c>
      <c r="K2013" t="s">
        <v>31</v>
      </c>
      <c r="L2013" t="s">
        <v>32</v>
      </c>
      <c r="M2013">
        <v>39020</v>
      </c>
      <c r="N2013">
        <v>1</v>
      </c>
      <c r="O2013">
        <v>22</v>
      </c>
      <c r="P2013">
        <v>0</v>
      </c>
      <c r="Q2013">
        <v>4</v>
      </c>
      <c r="R2013">
        <v>2</v>
      </c>
      <c r="S2013">
        <v>4</v>
      </c>
      <c r="T2013">
        <v>1</v>
      </c>
      <c r="U2013">
        <v>2</v>
      </c>
      <c r="V2013">
        <f>COUNTIF(tbl_HRMaster[EmployeeID],tbl_HRMaster[[#This Row],[EmployeeID]])</f>
        <v>1</v>
      </c>
      <c r="W2013">
        <f>IFERROR(INDEX(tbl_EmployeeSurvey[EnvironmentSatisfaction],MATCH(tbl_HRMaster[[#This Row],[EmployeeID]],tbl_EmployeeSurvey[EmployeeID],0)),"Not Found")</f>
        <v>3</v>
      </c>
      <c r="X2013">
        <f>IFERROR(INDEX(tbl_EmployeeSurvey[JobSatisfaction],MATCH(tbl_HRMaster[[#This Row],[EmployeeID]],tbl_EmployeeSurvey[EmployeeID],0)),"Not Found")</f>
        <v>2</v>
      </c>
      <c r="Y2013" s="5">
        <f>IFERROR(INDEX(tbl_EmployeeSurvey[WorkLifeBalance],MATCH(tbl_HRMaster[[#This Row],[EmployeeID]],tbl_EmployeeSurvey[EmployeeID],0)),"Not Found")</f>
        <v>2</v>
      </c>
      <c r="Z2013" s="5">
        <f>IFERROR(VLOOKUP(tbl_HRMaster[[#This Row],[EmployeeID]],tbl_ManagerSurvey[[EmployeeID]:[PerformanceRating]],2,FALSE),"Not Found")</f>
        <v>3</v>
      </c>
      <c r="AA2013" s="5">
        <f>IFERROR(VLOOKUP(tbl_HRMaster[[#This Row],[EmployeeID]],tbl_ManagerSurvey[[EmployeeID]:[PerformanceRating]],3,FALSE),"Not Found")</f>
        <v>4</v>
      </c>
      <c r="AB2013" s="5" t="str">
        <f>IF(tbl_HRMaster[[#This Row],[Attrition]]="Yes","Left","Active")</f>
        <v>Active</v>
      </c>
      <c r="AC2013" s="5" t="str">
        <f>_xlfn.IFS(tbl_HRMaster[[#This Row],[Age]]&lt;25,"Under 25",tbl_HRMaster[[#This Row],[Age]]&lt;35,"25-34",tbl_HRMaster[[#This Row],[Age]]&lt;45,"35-44",tbl_HRMaster[[#This Row],[Age]]&lt;55,"45-54",TRUE,"Above 54")</f>
        <v>25-34</v>
      </c>
      <c r="AD2013" s="5" t="str">
        <f>_xlfn.IFS(
tbl_HRMaster[[#This Row],[YearsAtCompany]]&lt;2,"&lt; 2 Years",
tbl_HRMaster[[#This Row],[YearsAtCompany]]&lt;5,"2-4 Years",
tbl_HRMaster[[#This Row],[YearsAtCompany]]&lt;10,"5-9 Years",
TRUE,"10+ Years"
)</f>
        <v>2-4 Years</v>
      </c>
      <c r="AE2013" s="5">
        <f>IF(tbl_HRMaster[[#This Row],[Attrition]]="Yes",1,0)</f>
        <v>0</v>
      </c>
    </row>
    <row r="2014" spans="1:31" x14ac:dyDescent="0.25">
      <c r="A2014">
        <v>27</v>
      </c>
      <c r="B2014" t="s">
        <v>21</v>
      </c>
      <c r="C2014" t="s">
        <v>22</v>
      </c>
      <c r="D2014" t="s">
        <v>30</v>
      </c>
      <c r="E2014">
        <v>15</v>
      </c>
      <c r="F2014">
        <v>4</v>
      </c>
      <c r="G2014" t="s">
        <v>38</v>
      </c>
      <c r="H2014">
        <v>3001</v>
      </c>
      <c r="I2014" t="s">
        <v>34</v>
      </c>
      <c r="J2014">
        <v>3</v>
      </c>
      <c r="K2014" t="s">
        <v>31</v>
      </c>
      <c r="L2014" t="s">
        <v>32</v>
      </c>
      <c r="M2014">
        <v>39020</v>
      </c>
      <c r="N2014">
        <v>1</v>
      </c>
      <c r="O2014">
        <v>22</v>
      </c>
      <c r="P2014">
        <v>0</v>
      </c>
      <c r="Q2014">
        <v>4</v>
      </c>
      <c r="R2014">
        <v>2</v>
      </c>
      <c r="S2014">
        <v>4</v>
      </c>
      <c r="T2014">
        <v>1</v>
      </c>
      <c r="U2014">
        <v>2</v>
      </c>
      <c r="V2014">
        <f>COUNTIF(tbl_HRMaster[EmployeeID],tbl_HRMaster[[#This Row],[EmployeeID]])</f>
        <v>1</v>
      </c>
      <c r="W2014">
        <f>IFERROR(INDEX(tbl_EmployeeSurvey[EnvironmentSatisfaction],MATCH(tbl_HRMaster[[#This Row],[EmployeeID]],tbl_EmployeeSurvey[EmployeeID],0)),"Not Found")</f>
        <v>3</v>
      </c>
      <c r="X2014">
        <f>IFERROR(INDEX(tbl_EmployeeSurvey[JobSatisfaction],MATCH(tbl_HRMaster[[#This Row],[EmployeeID]],tbl_EmployeeSurvey[EmployeeID],0)),"Not Found")</f>
        <v>2</v>
      </c>
      <c r="Y2014" s="5">
        <f>IFERROR(INDEX(tbl_EmployeeSurvey[WorkLifeBalance],MATCH(tbl_HRMaster[[#This Row],[EmployeeID]],tbl_EmployeeSurvey[EmployeeID],0)),"Not Found")</f>
        <v>2</v>
      </c>
      <c r="Z2014" s="5">
        <f>IFERROR(VLOOKUP(tbl_HRMaster[[#This Row],[EmployeeID]],tbl_ManagerSurvey[[EmployeeID]:[PerformanceRating]],2,FALSE),"Not Found")</f>
        <v>3</v>
      </c>
      <c r="AA2014" s="5">
        <f>IFERROR(VLOOKUP(tbl_HRMaster[[#This Row],[EmployeeID]],tbl_ManagerSurvey[[EmployeeID]:[PerformanceRating]],3,FALSE),"Not Found")</f>
        <v>4</v>
      </c>
      <c r="AB2014" s="5" t="str">
        <f>IF(tbl_HRMaster[[#This Row],[Attrition]]="Yes","Left","Active")</f>
        <v>Active</v>
      </c>
      <c r="AC2014" s="5" t="str">
        <f>_xlfn.IFS(tbl_HRMaster[[#This Row],[Age]]&lt;25,"Under 25",tbl_HRMaster[[#This Row],[Age]]&lt;35,"25-34",tbl_HRMaster[[#This Row],[Age]]&lt;45,"35-44",tbl_HRMaster[[#This Row],[Age]]&lt;55,"45-54",TRUE,"Above 54")</f>
        <v>25-34</v>
      </c>
      <c r="AD2014" s="5" t="str">
        <f>_xlfn.IFS(
tbl_HRMaster[[#This Row],[YearsAtCompany]]&lt;2,"&lt; 2 Years",
tbl_HRMaster[[#This Row],[YearsAtCompany]]&lt;5,"2-4 Years",
tbl_HRMaster[[#This Row],[YearsAtCompany]]&lt;10,"5-9 Years",
TRUE,"10+ Years"
)</f>
        <v>2-4 Years</v>
      </c>
      <c r="AE2014" s="5">
        <f>IF(tbl_HRMaster[[#This Row],[Attrition]]="Yes",1,0)</f>
        <v>0</v>
      </c>
    </row>
    <row r="2015" spans="1:31" x14ac:dyDescent="0.25">
      <c r="A2015">
        <v>22</v>
      </c>
      <c r="B2015" t="s">
        <v>21</v>
      </c>
      <c r="C2015" t="s">
        <v>22</v>
      </c>
      <c r="D2015" t="s">
        <v>30</v>
      </c>
      <c r="E2015">
        <v>8</v>
      </c>
      <c r="F2015">
        <v>3</v>
      </c>
      <c r="G2015" t="s">
        <v>33</v>
      </c>
      <c r="H2015">
        <v>477</v>
      </c>
      <c r="I2015" t="s">
        <v>34</v>
      </c>
      <c r="J2015">
        <v>2</v>
      </c>
      <c r="K2015" t="s">
        <v>43</v>
      </c>
      <c r="L2015" t="s">
        <v>27</v>
      </c>
      <c r="M2015">
        <v>49070</v>
      </c>
      <c r="N2015">
        <v>2</v>
      </c>
      <c r="O2015">
        <v>21</v>
      </c>
      <c r="P2015">
        <v>1</v>
      </c>
      <c r="Q2015">
        <v>4</v>
      </c>
      <c r="R2015">
        <v>2</v>
      </c>
      <c r="S2015">
        <v>4</v>
      </c>
      <c r="T2015">
        <v>1</v>
      </c>
      <c r="U2015">
        <v>1</v>
      </c>
      <c r="V2015">
        <f>COUNTIF(tbl_HRMaster[EmployeeID],tbl_HRMaster[[#This Row],[EmployeeID]])</f>
        <v>1</v>
      </c>
      <c r="W2015">
        <f>IFERROR(INDEX(tbl_EmployeeSurvey[EnvironmentSatisfaction],MATCH(tbl_HRMaster[[#This Row],[EmployeeID]],tbl_EmployeeSurvey[EmployeeID],0)),"Not Found")</f>
        <v>2</v>
      </c>
      <c r="X2015">
        <f>IFERROR(INDEX(tbl_EmployeeSurvey[JobSatisfaction],MATCH(tbl_HRMaster[[#This Row],[EmployeeID]],tbl_EmployeeSurvey[EmployeeID],0)),"Not Found")</f>
        <v>1</v>
      </c>
      <c r="Y2015" s="5">
        <f>IFERROR(INDEX(tbl_EmployeeSurvey[WorkLifeBalance],MATCH(tbl_HRMaster[[#This Row],[EmployeeID]],tbl_EmployeeSurvey[EmployeeID],0)),"Not Found")</f>
        <v>2</v>
      </c>
      <c r="Z2015" s="5">
        <f>IFERROR(VLOOKUP(tbl_HRMaster[[#This Row],[EmployeeID]],tbl_ManagerSurvey[[EmployeeID]:[PerformanceRating]],2,FALSE),"Not Found")</f>
        <v>3</v>
      </c>
      <c r="AA2015" s="5">
        <f>IFERROR(VLOOKUP(tbl_HRMaster[[#This Row],[EmployeeID]],tbl_ManagerSurvey[[EmployeeID]:[PerformanceRating]],3,FALSE),"Not Found")</f>
        <v>4</v>
      </c>
      <c r="AB2015" s="5" t="str">
        <f>IF(tbl_HRMaster[[#This Row],[Attrition]]="Yes","Left","Active")</f>
        <v>Active</v>
      </c>
      <c r="AC2015" s="5" t="str">
        <f>_xlfn.IFS(tbl_HRMaster[[#This Row],[Age]]&lt;25,"Under 25",tbl_HRMaster[[#This Row],[Age]]&lt;35,"25-34",tbl_HRMaster[[#This Row],[Age]]&lt;45,"35-44",tbl_HRMaster[[#This Row],[Age]]&lt;55,"45-54",TRUE,"Above 54")</f>
        <v>Under 25</v>
      </c>
      <c r="AD2015" s="5" t="str">
        <f>_xlfn.IFS(
tbl_HRMaster[[#This Row],[YearsAtCompany]]&lt;2,"&lt; 2 Years",
tbl_HRMaster[[#This Row],[YearsAtCompany]]&lt;5,"2-4 Years",
tbl_HRMaster[[#This Row],[YearsAtCompany]]&lt;10,"5-9 Years",
TRUE,"10+ Years"
)</f>
        <v>2-4 Years</v>
      </c>
      <c r="AE2015" s="5">
        <f>IF(tbl_HRMaster[[#This Row],[Attrition]]="Yes",1,0)</f>
        <v>0</v>
      </c>
    </row>
    <row r="2016" spans="1:31" x14ac:dyDescent="0.25">
      <c r="A2016">
        <v>22</v>
      </c>
      <c r="B2016" t="s">
        <v>21</v>
      </c>
      <c r="C2016" t="s">
        <v>22</v>
      </c>
      <c r="D2016" t="s">
        <v>30</v>
      </c>
      <c r="E2016">
        <v>8</v>
      </c>
      <c r="F2016">
        <v>3</v>
      </c>
      <c r="G2016" t="s">
        <v>33</v>
      </c>
      <c r="H2016">
        <v>1947</v>
      </c>
      <c r="I2016" t="s">
        <v>34</v>
      </c>
      <c r="J2016">
        <v>2</v>
      </c>
      <c r="K2016" t="s">
        <v>43</v>
      </c>
      <c r="L2016" t="s">
        <v>27</v>
      </c>
      <c r="M2016">
        <v>49070</v>
      </c>
      <c r="N2016">
        <v>1</v>
      </c>
      <c r="O2016">
        <v>21</v>
      </c>
      <c r="P2016">
        <v>1</v>
      </c>
      <c r="Q2016">
        <v>4</v>
      </c>
      <c r="R2016">
        <v>2</v>
      </c>
      <c r="S2016">
        <v>4</v>
      </c>
      <c r="T2016">
        <v>1</v>
      </c>
      <c r="U2016">
        <v>1</v>
      </c>
      <c r="V2016">
        <f>COUNTIF(tbl_HRMaster[EmployeeID],tbl_HRMaster[[#This Row],[EmployeeID]])</f>
        <v>1</v>
      </c>
      <c r="W2016">
        <f>IFERROR(INDEX(tbl_EmployeeSurvey[EnvironmentSatisfaction],MATCH(tbl_HRMaster[[#This Row],[EmployeeID]],tbl_EmployeeSurvey[EmployeeID],0)),"Not Found")</f>
        <v>2</v>
      </c>
      <c r="X2016">
        <f>IFERROR(INDEX(tbl_EmployeeSurvey[JobSatisfaction],MATCH(tbl_HRMaster[[#This Row],[EmployeeID]],tbl_EmployeeSurvey[EmployeeID],0)),"Not Found")</f>
        <v>1</v>
      </c>
      <c r="Y2016" s="5">
        <f>IFERROR(INDEX(tbl_EmployeeSurvey[WorkLifeBalance],MATCH(tbl_HRMaster[[#This Row],[EmployeeID]],tbl_EmployeeSurvey[EmployeeID],0)),"Not Found")</f>
        <v>2</v>
      </c>
      <c r="Z2016" s="5">
        <f>IFERROR(VLOOKUP(tbl_HRMaster[[#This Row],[EmployeeID]],tbl_ManagerSurvey[[EmployeeID]:[PerformanceRating]],2,FALSE),"Not Found")</f>
        <v>3</v>
      </c>
      <c r="AA2016" s="5">
        <f>IFERROR(VLOOKUP(tbl_HRMaster[[#This Row],[EmployeeID]],tbl_ManagerSurvey[[EmployeeID]:[PerformanceRating]],3,FALSE),"Not Found")</f>
        <v>4</v>
      </c>
      <c r="AB2016" s="5" t="str">
        <f>IF(tbl_HRMaster[[#This Row],[Attrition]]="Yes","Left","Active")</f>
        <v>Active</v>
      </c>
      <c r="AC2016" s="5" t="str">
        <f>_xlfn.IFS(tbl_HRMaster[[#This Row],[Age]]&lt;25,"Under 25",tbl_HRMaster[[#This Row],[Age]]&lt;35,"25-34",tbl_HRMaster[[#This Row],[Age]]&lt;45,"35-44",tbl_HRMaster[[#This Row],[Age]]&lt;55,"45-54",TRUE,"Above 54")</f>
        <v>Under 25</v>
      </c>
      <c r="AD2016" s="5" t="str">
        <f>_xlfn.IFS(
tbl_HRMaster[[#This Row],[YearsAtCompany]]&lt;2,"&lt; 2 Years",
tbl_HRMaster[[#This Row],[YearsAtCompany]]&lt;5,"2-4 Years",
tbl_HRMaster[[#This Row],[YearsAtCompany]]&lt;10,"5-9 Years",
TRUE,"10+ Years"
)</f>
        <v>2-4 Years</v>
      </c>
      <c r="AE2016" s="5">
        <f>IF(tbl_HRMaster[[#This Row],[Attrition]]="Yes",1,0)</f>
        <v>0</v>
      </c>
    </row>
    <row r="2017" spans="1:31" x14ac:dyDescent="0.25">
      <c r="A2017">
        <v>22</v>
      </c>
      <c r="B2017" t="s">
        <v>21</v>
      </c>
      <c r="C2017" t="s">
        <v>22</v>
      </c>
      <c r="D2017" t="s">
        <v>30</v>
      </c>
      <c r="E2017">
        <v>8</v>
      </c>
      <c r="F2017">
        <v>3</v>
      </c>
      <c r="G2017" t="s">
        <v>33</v>
      </c>
      <c r="H2017">
        <v>3417</v>
      </c>
      <c r="I2017" t="s">
        <v>34</v>
      </c>
      <c r="J2017">
        <v>2</v>
      </c>
      <c r="K2017" t="s">
        <v>43</v>
      </c>
      <c r="L2017" t="s">
        <v>27</v>
      </c>
      <c r="M2017">
        <v>49070</v>
      </c>
      <c r="N2017">
        <v>1</v>
      </c>
      <c r="O2017">
        <v>21</v>
      </c>
      <c r="P2017">
        <v>1</v>
      </c>
      <c r="Q2017">
        <v>4</v>
      </c>
      <c r="R2017">
        <v>2</v>
      </c>
      <c r="S2017">
        <v>4</v>
      </c>
      <c r="T2017">
        <v>1</v>
      </c>
      <c r="U2017">
        <v>1</v>
      </c>
      <c r="V2017">
        <f>COUNTIF(tbl_HRMaster[EmployeeID],tbl_HRMaster[[#This Row],[EmployeeID]])</f>
        <v>1</v>
      </c>
      <c r="W2017">
        <f>IFERROR(INDEX(tbl_EmployeeSurvey[EnvironmentSatisfaction],MATCH(tbl_HRMaster[[#This Row],[EmployeeID]],tbl_EmployeeSurvey[EmployeeID],0)),"Not Found")</f>
        <v>2</v>
      </c>
      <c r="X2017">
        <f>IFERROR(INDEX(tbl_EmployeeSurvey[JobSatisfaction],MATCH(tbl_HRMaster[[#This Row],[EmployeeID]],tbl_EmployeeSurvey[EmployeeID],0)),"Not Found")</f>
        <v>1</v>
      </c>
      <c r="Y2017" s="5">
        <f>IFERROR(INDEX(tbl_EmployeeSurvey[WorkLifeBalance],MATCH(tbl_HRMaster[[#This Row],[EmployeeID]],tbl_EmployeeSurvey[EmployeeID],0)),"Not Found")</f>
        <v>2</v>
      </c>
      <c r="Z2017" s="5">
        <f>IFERROR(VLOOKUP(tbl_HRMaster[[#This Row],[EmployeeID]],tbl_ManagerSurvey[[EmployeeID]:[PerformanceRating]],2,FALSE),"Not Found")</f>
        <v>3</v>
      </c>
      <c r="AA2017" s="5">
        <f>IFERROR(VLOOKUP(tbl_HRMaster[[#This Row],[EmployeeID]],tbl_ManagerSurvey[[EmployeeID]:[PerformanceRating]],3,FALSE),"Not Found")</f>
        <v>4</v>
      </c>
      <c r="AB2017" s="5" t="str">
        <f>IF(tbl_HRMaster[[#This Row],[Attrition]]="Yes","Left","Active")</f>
        <v>Active</v>
      </c>
      <c r="AC2017" s="5" t="str">
        <f>_xlfn.IFS(tbl_HRMaster[[#This Row],[Age]]&lt;25,"Under 25",tbl_HRMaster[[#This Row],[Age]]&lt;35,"25-34",tbl_HRMaster[[#This Row],[Age]]&lt;45,"35-44",tbl_HRMaster[[#This Row],[Age]]&lt;55,"45-54",TRUE,"Above 54")</f>
        <v>Under 25</v>
      </c>
      <c r="AD2017" s="5" t="str">
        <f>_xlfn.IFS(
tbl_HRMaster[[#This Row],[YearsAtCompany]]&lt;2,"&lt; 2 Years",
tbl_HRMaster[[#This Row],[YearsAtCompany]]&lt;5,"2-4 Years",
tbl_HRMaster[[#This Row],[YearsAtCompany]]&lt;10,"5-9 Years",
TRUE,"10+ Years"
)</f>
        <v>2-4 Years</v>
      </c>
      <c r="AE2017" s="5">
        <f>IF(tbl_HRMaster[[#This Row],[Attrition]]="Yes",1,0)</f>
        <v>0</v>
      </c>
    </row>
    <row r="2018" spans="1:31" x14ac:dyDescent="0.25">
      <c r="A2018">
        <v>32</v>
      </c>
      <c r="B2018" t="s">
        <v>21</v>
      </c>
      <c r="C2018" t="s">
        <v>22</v>
      </c>
      <c r="D2018" t="s">
        <v>23</v>
      </c>
      <c r="E2018">
        <v>9</v>
      </c>
      <c r="F2018">
        <v>4</v>
      </c>
      <c r="G2018" t="s">
        <v>24</v>
      </c>
      <c r="H2018">
        <v>1192</v>
      </c>
      <c r="I2018" t="s">
        <v>25</v>
      </c>
      <c r="J2018">
        <v>2</v>
      </c>
      <c r="K2018" t="s">
        <v>31</v>
      </c>
      <c r="L2018" t="s">
        <v>32</v>
      </c>
      <c r="M2018">
        <v>57690</v>
      </c>
      <c r="N2018">
        <v>1</v>
      </c>
      <c r="O2018">
        <v>11</v>
      </c>
      <c r="P2018">
        <v>0</v>
      </c>
      <c r="Q2018">
        <v>4</v>
      </c>
      <c r="R2018">
        <v>3</v>
      </c>
      <c r="S2018">
        <v>4</v>
      </c>
      <c r="T2018">
        <v>1</v>
      </c>
      <c r="U2018">
        <v>2</v>
      </c>
      <c r="V2018">
        <f>COUNTIF(tbl_HRMaster[EmployeeID],tbl_HRMaster[[#This Row],[EmployeeID]])</f>
        <v>1</v>
      </c>
      <c r="W2018">
        <f>IFERROR(INDEX(tbl_EmployeeSurvey[EnvironmentSatisfaction],MATCH(tbl_HRMaster[[#This Row],[EmployeeID]],tbl_EmployeeSurvey[EmployeeID],0)),"Not Found")</f>
        <v>4</v>
      </c>
      <c r="X2018">
        <f>IFERROR(INDEX(tbl_EmployeeSurvey[JobSatisfaction],MATCH(tbl_HRMaster[[#This Row],[EmployeeID]],tbl_EmployeeSurvey[EmployeeID],0)),"Not Found")</f>
        <v>1</v>
      </c>
      <c r="Y2018" s="5">
        <f>IFERROR(INDEX(tbl_EmployeeSurvey[WorkLifeBalance],MATCH(tbl_HRMaster[[#This Row],[EmployeeID]],tbl_EmployeeSurvey[EmployeeID],0)),"Not Found")</f>
        <v>3</v>
      </c>
      <c r="Z2018" s="5">
        <f>IFERROR(VLOOKUP(tbl_HRMaster[[#This Row],[EmployeeID]],tbl_ManagerSurvey[[EmployeeID]:[PerformanceRating]],2,FALSE),"Not Found")</f>
        <v>3</v>
      </c>
      <c r="AA2018" s="5">
        <f>IFERROR(VLOOKUP(tbl_HRMaster[[#This Row],[EmployeeID]],tbl_ManagerSurvey[[EmployeeID]:[PerformanceRating]],3,FALSE),"Not Found")</f>
        <v>3</v>
      </c>
      <c r="AB2018" s="5" t="str">
        <f>IF(tbl_HRMaster[[#This Row],[Attrition]]="Yes","Left","Active")</f>
        <v>Active</v>
      </c>
      <c r="AC2018" s="5" t="str">
        <f>_xlfn.IFS(tbl_HRMaster[[#This Row],[Age]]&lt;25,"Under 25",tbl_HRMaster[[#This Row],[Age]]&lt;35,"25-34",tbl_HRMaster[[#This Row],[Age]]&lt;45,"35-44",tbl_HRMaster[[#This Row],[Age]]&lt;55,"45-54",TRUE,"Above 54")</f>
        <v>25-34</v>
      </c>
      <c r="AD2018" s="5" t="str">
        <f>_xlfn.IFS(
tbl_HRMaster[[#This Row],[YearsAtCompany]]&lt;2,"&lt; 2 Years",
tbl_HRMaster[[#This Row],[YearsAtCompany]]&lt;5,"2-4 Years",
tbl_HRMaster[[#This Row],[YearsAtCompany]]&lt;10,"5-9 Years",
TRUE,"10+ Years"
)</f>
        <v>2-4 Years</v>
      </c>
      <c r="AE2018" s="5">
        <f>IF(tbl_HRMaster[[#This Row],[Attrition]]="Yes",1,0)</f>
        <v>0</v>
      </c>
    </row>
    <row r="2019" spans="1:31" x14ac:dyDescent="0.25">
      <c r="A2019">
        <v>32</v>
      </c>
      <c r="B2019" t="s">
        <v>21</v>
      </c>
      <c r="C2019" t="s">
        <v>22</v>
      </c>
      <c r="D2019" t="s">
        <v>23</v>
      </c>
      <c r="E2019">
        <v>9</v>
      </c>
      <c r="F2019">
        <v>4</v>
      </c>
      <c r="G2019" t="s">
        <v>24</v>
      </c>
      <c r="H2019">
        <v>2662</v>
      </c>
      <c r="I2019" t="s">
        <v>25</v>
      </c>
      <c r="J2019">
        <v>2</v>
      </c>
      <c r="K2019" t="s">
        <v>31</v>
      </c>
      <c r="L2019" t="s">
        <v>32</v>
      </c>
      <c r="M2019">
        <v>57690</v>
      </c>
      <c r="N2019">
        <v>1</v>
      </c>
      <c r="O2019">
        <v>11</v>
      </c>
      <c r="P2019">
        <v>0</v>
      </c>
      <c r="Q2019">
        <v>4</v>
      </c>
      <c r="R2019">
        <v>3</v>
      </c>
      <c r="S2019">
        <v>4</v>
      </c>
      <c r="T2019">
        <v>1</v>
      </c>
      <c r="U2019">
        <v>2</v>
      </c>
      <c r="V2019">
        <f>COUNTIF(tbl_HRMaster[EmployeeID],tbl_HRMaster[[#This Row],[EmployeeID]])</f>
        <v>1</v>
      </c>
      <c r="W2019">
        <f>IFERROR(INDEX(tbl_EmployeeSurvey[EnvironmentSatisfaction],MATCH(tbl_HRMaster[[#This Row],[EmployeeID]],tbl_EmployeeSurvey[EmployeeID],0)),"Not Found")</f>
        <v>4</v>
      </c>
      <c r="X2019">
        <f>IFERROR(INDEX(tbl_EmployeeSurvey[JobSatisfaction],MATCH(tbl_HRMaster[[#This Row],[EmployeeID]],tbl_EmployeeSurvey[EmployeeID],0)),"Not Found")</f>
        <v>1</v>
      </c>
      <c r="Y2019" s="5">
        <f>IFERROR(INDEX(tbl_EmployeeSurvey[WorkLifeBalance],MATCH(tbl_HRMaster[[#This Row],[EmployeeID]],tbl_EmployeeSurvey[EmployeeID],0)),"Not Found")</f>
        <v>3</v>
      </c>
      <c r="Z2019" s="5">
        <f>IFERROR(VLOOKUP(tbl_HRMaster[[#This Row],[EmployeeID]],tbl_ManagerSurvey[[EmployeeID]:[PerformanceRating]],2,FALSE),"Not Found")</f>
        <v>3</v>
      </c>
      <c r="AA2019" s="5">
        <f>IFERROR(VLOOKUP(tbl_HRMaster[[#This Row],[EmployeeID]],tbl_ManagerSurvey[[EmployeeID]:[PerformanceRating]],3,FALSE),"Not Found")</f>
        <v>3</v>
      </c>
      <c r="AB2019" s="5" t="str">
        <f>IF(tbl_HRMaster[[#This Row],[Attrition]]="Yes","Left","Active")</f>
        <v>Active</v>
      </c>
      <c r="AC2019" s="5" t="str">
        <f>_xlfn.IFS(tbl_HRMaster[[#This Row],[Age]]&lt;25,"Under 25",tbl_HRMaster[[#This Row],[Age]]&lt;35,"25-34",tbl_HRMaster[[#This Row],[Age]]&lt;45,"35-44",tbl_HRMaster[[#This Row],[Age]]&lt;55,"45-54",TRUE,"Above 54")</f>
        <v>25-34</v>
      </c>
      <c r="AD2019" s="5" t="str">
        <f>_xlfn.IFS(
tbl_HRMaster[[#This Row],[YearsAtCompany]]&lt;2,"&lt; 2 Years",
tbl_HRMaster[[#This Row],[YearsAtCompany]]&lt;5,"2-4 Years",
tbl_HRMaster[[#This Row],[YearsAtCompany]]&lt;10,"5-9 Years",
TRUE,"10+ Years"
)</f>
        <v>2-4 Years</v>
      </c>
      <c r="AE2019" s="5">
        <f>IF(tbl_HRMaster[[#This Row],[Attrition]]="Yes",1,0)</f>
        <v>0</v>
      </c>
    </row>
    <row r="2020" spans="1:31" x14ac:dyDescent="0.25">
      <c r="A2020">
        <v>32</v>
      </c>
      <c r="B2020" t="s">
        <v>21</v>
      </c>
      <c r="C2020" t="s">
        <v>22</v>
      </c>
      <c r="D2020" t="s">
        <v>23</v>
      </c>
      <c r="E2020">
        <v>9</v>
      </c>
      <c r="F2020">
        <v>4</v>
      </c>
      <c r="G2020" t="s">
        <v>24</v>
      </c>
      <c r="H2020">
        <v>4132</v>
      </c>
      <c r="I2020" t="s">
        <v>25</v>
      </c>
      <c r="J2020">
        <v>2</v>
      </c>
      <c r="K2020" t="s">
        <v>31</v>
      </c>
      <c r="L2020" t="s">
        <v>32</v>
      </c>
      <c r="M2020">
        <v>57690</v>
      </c>
      <c r="N2020">
        <v>1</v>
      </c>
      <c r="O2020">
        <v>11</v>
      </c>
      <c r="P2020">
        <v>0</v>
      </c>
      <c r="Q2020">
        <v>4</v>
      </c>
      <c r="R2020">
        <v>3</v>
      </c>
      <c r="S2020">
        <v>4</v>
      </c>
      <c r="T2020">
        <v>1</v>
      </c>
      <c r="U2020">
        <v>2</v>
      </c>
      <c r="V2020">
        <f>COUNTIF(tbl_HRMaster[EmployeeID],tbl_HRMaster[[#This Row],[EmployeeID]])</f>
        <v>1</v>
      </c>
      <c r="W2020">
        <f>IFERROR(INDEX(tbl_EmployeeSurvey[EnvironmentSatisfaction],MATCH(tbl_HRMaster[[#This Row],[EmployeeID]],tbl_EmployeeSurvey[EmployeeID],0)),"Not Found")</f>
        <v>4</v>
      </c>
      <c r="X2020">
        <f>IFERROR(INDEX(tbl_EmployeeSurvey[JobSatisfaction],MATCH(tbl_HRMaster[[#This Row],[EmployeeID]],tbl_EmployeeSurvey[EmployeeID],0)),"Not Found")</f>
        <v>1</v>
      </c>
      <c r="Y2020" s="5">
        <f>IFERROR(INDEX(tbl_EmployeeSurvey[WorkLifeBalance],MATCH(tbl_HRMaster[[#This Row],[EmployeeID]],tbl_EmployeeSurvey[EmployeeID],0)),"Not Found")</f>
        <v>3</v>
      </c>
      <c r="Z2020" s="5">
        <f>IFERROR(VLOOKUP(tbl_HRMaster[[#This Row],[EmployeeID]],tbl_ManagerSurvey[[EmployeeID]:[PerformanceRating]],2,FALSE),"Not Found")</f>
        <v>3</v>
      </c>
      <c r="AA2020" s="5">
        <f>IFERROR(VLOOKUP(tbl_HRMaster[[#This Row],[EmployeeID]],tbl_ManagerSurvey[[EmployeeID]:[PerformanceRating]],3,FALSE),"Not Found")</f>
        <v>3</v>
      </c>
      <c r="AB2020" s="5" t="str">
        <f>IF(tbl_HRMaster[[#This Row],[Attrition]]="Yes","Left","Active")</f>
        <v>Active</v>
      </c>
      <c r="AC2020" s="5" t="str">
        <f>_xlfn.IFS(tbl_HRMaster[[#This Row],[Age]]&lt;25,"Under 25",tbl_HRMaster[[#This Row],[Age]]&lt;35,"25-34",tbl_HRMaster[[#This Row],[Age]]&lt;45,"35-44",tbl_HRMaster[[#This Row],[Age]]&lt;55,"45-54",TRUE,"Above 54")</f>
        <v>25-34</v>
      </c>
      <c r="AD2020" s="5" t="str">
        <f>_xlfn.IFS(
tbl_HRMaster[[#This Row],[YearsAtCompany]]&lt;2,"&lt; 2 Years",
tbl_HRMaster[[#This Row],[YearsAtCompany]]&lt;5,"2-4 Years",
tbl_HRMaster[[#This Row],[YearsAtCompany]]&lt;10,"5-9 Years",
TRUE,"10+ Years"
)</f>
        <v>2-4 Years</v>
      </c>
      <c r="AE2020" s="5">
        <f>IF(tbl_HRMaster[[#This Row],[Attrition]]="Yes",1,0)</f>
        <v>0</v>
      </c>
    </row>
    <row r="2021" spans="1:31" x14ac:dyDescent="0.25">
      <c r="A2021">
        <v>35</v>
      </c>
      <c r="B2021" t="s">
        <v>21</v>
      </c>
      <c r="C2021" t="s">
        <v>22</v>
      </c>
      <c r="D2021" t="s">
        <v>37</v>
      </c>
      <c r="E2021">
        <v>14</v>
      </c>
      <c r="F2021">
        <v>1</v>
      </c>
      <c r="G2021" t="s">
        <v>24</v>
      </c>
      <c r="H2021">
        <v>1201</v>
      </c>
      <c r="I2021" t="s">
        <v>34</v>
      </c>
      <c r="J2021">
        <v>2</v>
      </c>
      <c r="K2021" t="s">
        <v>31</v>
      </c>
      <c r="L2021" t="s">
        <v>27</v>
      </c>
      <c r="M2021">
        <v>79880</v>
      </c>
      <c r="N2021">
        <v>1</v>
      </c>
      <c r="O2021">
        <v>18</v>
      </c>
      <c r="P2021">
        <v>0</v>
      </c>
      <c r="Q2021">
        <v>4</v>
      </c>
      <c r="R2021">
        <v>3</v>
      </c>
      <c r="S2021">
        <v>4</v>
      </c>
      <c r="T2021">
        <v>1</v>
      </c>
      <c r="U2021">
        <v>1</v>
      </c>
      <c r="V2021">
        <f>COUNTIF(tbl_HRMaster[EmployeeID],tbl_HRMaster[[#This Row],[EmployeeID]])</f>
        <v>1</v>
      </c>
      <c r="W2021">
        <f>IFERROR(INDEX(tbl_EmployeeSurvey[EnvironmentSatisfaction],MATCH(tbl_HRMaster[[#This Row],[EmployeeID]],tbl_EmployeeSurvey[EmployeeID],0)),"Not Found")</f>
        <v>3</v>
      </c>
      <c r="X2021">
        <f>IFERROR(INDEX(tbl_EmployeeSurvey[JobSatisfaction],MATCH(tbl_HRMaster[[#This Row],[EmployeeID]],tbl_EmployeeSurvey[EmployeeID],0)),"Not Found")</f>
        <v>4</v>
      </c>
      <c r="Y2021" s="5">
        <f>IFERROR(INDEX(tbl_EmployeeSurvey[WorkLifeBalance],MATCH(tbl_HRMaster[[#This Row],[EmployeeID]],tbl_EmployeeSurvey[EmployeeID],0)),"Not Found")</f>
        <v>3</v>
      </c>
      <c r="Z2021" s="5">
        <f>IFERROR(VLOOKUP(tbl_HRMaster[[#This Row],[EmployeeID]],tbl_ManagerSurvey[[EmployeeID]:[PerformanceRating]],2,FALSE),"Not Found")</f>
        <v>3</v>
      </c>
      <c r="AA2021" s="5">
        <f>IFERROR(VLOOKUP(tbl_HRMaster[[#This Row],[EmployeeID]],tbl_ManagerSurvey[[EmployeeID]:[PerformanceRating]],3,FALSE),"Not Found")</f>
        <v>3</v>
      </c>
      <c r="AB2021" s="5" t="str">
        <f>IF(tbl_HRMaster[[#This Row],[Attrition]]="Yes","Left","Active")</f>
        <v>Active</v>
      </c>
      <c r="AC2021" s="5" t="str">
        <f>_xlfn.IFS(tbl_HRMaster[[#This Row],[Age]]&lt;25,"Under 25",tbl_HRMaster[[#This Row],[Age]]&lt;35,"25-34",tbl_HRMaster[[#This Row],[Age]]&lt;45,"35-44",tbl_HRMaster[[#This Row],[Age]]&lt;55,"45-54",TRUE,"Above 54")</f>
        <v>35-44</v>
      </c>
      <c r="AD2021" s="5" t="str">
        <f>_xlfn.IFS(
tbl_HRMaster[[#This Row],[YearsAtCompany]]&lt;2,"&lt; 2 Years",
tbl_HRMaster[[#This Row],[YearsAtCompany]]&lt;5,"2-4 Years",
tbl_HRMaster[[#This Row],[YearsAtCompany]]&lt;10,"5-9 Years",
TRUE,"10+ Years"
)</f>
        <v>2-4 Years</v>
      </c>
      <c r="AE2021" s="5">
        <f>IF(tbl_HRMaster[[#This Row],[Attrition]]="Yes",1,0)</f>
        <v>0</v>
      </c>
    </row>
    <row r="2022" spans="1:31" x14ac:dyDescent="0.25">
      <c r="A2022">
        <v>35</v>
      </c>
      <c r="B2022" t="s">
        <v>21</v>
      </c>
      <c r="C2022" t="s">
        <v>22</v>
      </c>
      <c r="D2022" t="s">
        <v>37</v>
      </c>
      <c r="E2022">
        <v>14</v>
      </c>
      <c r="F2022">
        <v>1</v>
      </c>
      <c r="G2022" t="s">
        <v>24</v>
      </c>
      <c r="H2022">
        <v>2671</v>
      </c>
      <c r="I2022" t="s">
        <v>34</v>
      </c>
      <c r="J2022">
        <v>2</v>
      </c>
      <c r="K2022" t="s">
        <v>31</v>
      </c>
      <c r="L2022" t="s">
        <v>27</v>
      </c>
      <c r="M2022">
        <v>79880</v>
      </c>
      <c r="N2022">
        <v>1</v>
      </c>
      <c r="O2022">
        <v>18</v>
      </c>
      <c r="P2022">
        <v>0</v>
      </c>
      <c r="Q2022">
        <v>4</v>
      </c>
      <c r="R2022">
        <v>3</v>
      </c>
      <c r="S2022">
        <v>4</v>
      </c>
      <c r="T2022">
        <v>1</v>
      </c>
      <c r="U2022">
        <v>1</v>
      </c>
      <c r="V2022">
        <f>COUNTIF(tbl_HRMaster[EmployeeID],tbl_HRMaster[[#This Row],[EmployeeID]])</f>
        <v>1</v>
      </c>
      <c r="W2022">
        <f>IFERROR(INDEX(tbl_EmployeeSurvey[EnvironmentSatisfaction],MATCH(tbl_HRMaster[[#This Row],[EmployeeID]],tbl_EmployeeSurvey[EmployeeID],0)),"Not Found")</f>
        <v>3</v>
      </c>
      <c r="X2022">
        <f>IFERROR(INDEX(tbl_EmployeeSurvey[JobSatisfaction],MATCH(tbl_HRMaster[[#This Row],[EmployeeID]],tbl_EmployeeSurvey[EmployeeID],0)),"Not Found")</f>
        <v>4</v>
      </c>
      <c r="Y2022" s="5">
        <f>IFERROR(INDEX(tbl_EmployeeSurvey[WorkLifeBalance],MATCH(tbl_HRMaster[[#This Row],[EmployeeID]],tbl_EmployeeSurvey[EmployeeID],0)),"Not Found")</f>
        <v>3</v>
      </c>
      <c r="Z2022" s="5">
        <f>IFERROR(VLOOKUP(tbl_HRMaster[[#This Row],[EmployeeID]],tbl_ManagerSurvey[[EmployeeID]:[PerformanceRating]],2,FALSE),"Not Found")</f>
        <v>3</v>
      </c>
      <c r="AA2022" s="5">
        <f>IFERROR(VLOOKUP(tbl_HRMaster[[#This Row],[EmployeeID]],tbl_ManagerSurvey[[EmployeeID]:[PerformanceRating]],3,FALSE),"Not Found")</f>
        <v>3</v>
      </c>
      <c r="AB2022" s="5" t="str">
        <f>IF(tbl_HRMaster[[#This Row],[Attrition]]="Yes","Left","Active")</f>
        <v>Active</v>
      </c>
      <c r="AC2022" s="5" t="str">
        <f>_xlfn.IFS(tbl_HRMaster[[#This Row],[Age]]&lt;25,"Under 25",tbl_HRMaster[[#This Row],[Age]]&lt;35,"25-34",tbl_HRMaster[[#This Row],[Age]]&lt;45,"35-44",tbl_HRMaster[[#This Row],[Age]]&lt;55,"45-54",TRUE,"Above 54")</f>
        <v>35-44</v>
      </c>
      <c r="AD2022" s="5" t="str">
        <f>_xlfn.IFS(
tbl_HRMaster[[#This Row],[YearsAtCompany]]&lt;2,"&lt; 2 Years",
tbl_HRMaster[[#This Row],[YearsAtCompany]]&lt;5,"2-4 Years",
tbl_HRMaster[[#This Row],[YearsAtCompany]]&lt;10,"5-9 Years",
TRUE,"10+ Years"
)</f>
        <v>2-4 Years</v>
      </c>
      <c r="AE2022" s="5">
        <f>IF(tbl_HRMaster[[#This Row],[Attrition]]="Yes",1,0)</f>
        <v>0</v>
      </c>
    </row>
    <row r="2023" spans="1:31" x14ac:dyDescent="0.25">
      <c r="A2023">
        <v>35</v>
      </c>
      <c r="B2023" t="s">
        <v>21</v>
      </c>
      <c r="C2023" t="s">
        <v>22</v>
      </c>
      <c r="D2023" t="s">
        <v>37</v>
      </c>
      <c r="E2023">
        <v>14</v>
      </c>
      <c r="F2023">
        <v>1</v>
      </c>
      <c r="G2023" t="s">
        <v>24</v>
      </c>
      <c r="H2023">
        <v>4141</v>
      </c>
      <c r="I2023" t="s">
        <v>34</v>
      </c>
      <c r="J2023">
        <v>2</v>
      </c>
      <c r="K2023" t="s">
        <v>31</v>
      </c>
      <c r="L2023" t="s">
        <v>27</v>
      </c>
      <c r="M2023">
        <v>79880</v>
      </c>
      <c r="N2023">
        <v>1</v>
      </c>
      <c r="O2023">
        <v>18</v>
      </c>
      <c r="P2023">
        <v>0</v>
      </c>
      <c r="Q2023">
        <v>4</v>
      </c>
      <c r="R2023">
        <v>3</v>
      </c>
      <c r="S2023">
        <v>4</v>
      </c>
      <c r="T2023">
        <v>1</v>
      </c>
      <c r="U2023">
        <v>1</v>
      </c>
      <c r="V2023">
        <f>COUNTIF(tbl_HRMaster[EmployeeID],tbl_HRMaster[[#This Row],[EmployeeID]])</f>
        <v>1</v>
      </c>
      <c r="W2023">
        <f>IFERROR(INDEX(tbl_EmployeeSurvey[EnvironmentSatisfaction],MATCH(tbl_HRMaster[[#This Row],[EmployeeID]],tbl_EmployeeSurvey[EmployeeID],0)),"Not Found")</f>
        <v>3</v>
      </c>
      <c r="X2023">
        <f>IFERROR(INDEX(tbl_EmployeeSurvey[JobSatisfaction],MATCH(tbl_HRMaster[[#This Row],[EmployeeID]],tbl_EmployeeSurvey[EmployeeID],0)),"Not Found")</f>
        <v>4</v>
      </c>
      <c r="Y2023" s="5">
        <f>IFERROR(INDEX(tbl_EmployeeSurvey[WorkLifeBalance],MATCH(tbl_HRMaster[[#This Row],[EmployeeID]],tbl_EmployeeSurvey[EmployeeID],0)),"Not Found")</f>
        <v>3</v>
      </c>
      <c r="Z2023" s="5">
        <f>IFERROR(VLOOKUP(tbl_HRMaster[[#This Row],[EmployeeID]],tbl_ManagerSurvey[[EmployeeID]:[PerformanceRating]],2,FALSE),"Not Found")</f>
        <v>3</v>
      </c>
      <c r="AA2023" s="5">
        <f>IFERROR(VLOOKUP(tbl_HRMaster[[#This Row],[EmployeeID]],tbl_ManagerSurvey[[EmployeeID]:[PerformanceRating]],3,FALSE),"Not Found")</f>
        <v>3</v>
      </c>
      <c r="AB2023" s="5" t="str">
        <f>IF(tbl_HRMaster[[#This Row],[Attrition]]="Yes","Left","Active")</f>
        <v>Active</v>
      </c>
      <c r="AC2023" s="5" t="str">
        <f>_xlfn.IFS(tbl_HRMaster[[#This Row],[Age]]&lt;25,"Under 25",tbl_HRMaster[[#This Row],[Age]]&lt;35,"25-34",tbl_HRMaster[[#This Row],[Age]]&lt;45,"35-44",tbl_HRMaster[[#This Row],[Age]]&lt;55,"45-54",TRUE,"Above 54")</f>
        <v>35-44</v>
      </c>
      <c r="AD2023" s="5" t="str">
        <f>_xlfn.IFS(
tbl_HRMaster[[#This Row],[YearsAtCompany]]&lt;2,"&lt; 2 Years",
tbl_HRMaster[[#This Row],[YearsAtCompany]]&lt;5,"2-4 Years",
tbl_HRMaster[[#This Row],[YearsAtCompany]]&lt;10,"5-9 Years",
TRUE,"10+ Years"
)</f>
        <v>2-4 Years</v>
      </c>
      <c r="AE2023" s="5">
        <f>IF(tbl_HRMaster[[#This Row],[Attrition]]="Yes",1,0)</f>
        <v>0</v>
      </c>
    </row>
    <row r="2024" spans="1:31" x14ac:dyDescent="0.25">
      <c r="A2024">
        <v>22</v>
      </c>
      <c r="B2024" t="s">
        <v>21</v>
      </c>
      <c r="C2024" t="s">
        <v>36</v>
      </c>
      <c r="D2024" t="s">
        <v>23</v>
      </c>
      <c r="E2024">
        <v>17</v>
      </c>
      <c r="F2024">
        <v>2</v>
      </c>
      <c r="G2024" t="s">
        <v>45</v>
      </c>
      <c r="H2024">
        <v>880</v>
      </c>
      <c r="I2024" t="s">
        <v>34</v>
      </c>
      <c r="J2024">
        <v>3</v>
      </c>
      <c r="K2024" t="s">
        <v>35</v>
      </c>
      <c r="L2024" t="s">
        <v>27</v>
      </c>
      <c r="M2024">
        <v>97050</v>
      </c>
      <c r="N2024">
        <v>1</v>
      </c>
      <c r="O2024">
        <v>18</v>
      </c>
      <c r="P2024">
        <v>2</v>
      </c>
      <c r="Q2024">
        <v>4</v>
      </c>
      <c r="R2024">
        <v>3</v>
      </c>
      <c r="S2024">
        <v>4</v>
      </c>
      <c r="T2024">
        <v>1</v>
      </c>
      <c r="U2024">
        <v>3</v>
      </c>
      <c r="V2024">
        <f>COUNTIF(tbl_HRMaster[EmployeeID],tbl_HRMaster[[#This Row],[EmployeeID]])</f>
        <v>1</v>
      </c>
      <c r="W2024">
        <f>IFERROR(INDEX(tbl_EmployeeSurvey[EnvironmentSatisfaction],MATCH(tbl_HRMaster[[#This Row],[EmployeeID]],tbl_EmployeeSurvey[EmployeeID],0)),"Not Found")</f>
        <v>2</v>
      </c>
      <c r="X2024">
        <f>IFERROR(INDEX(tbl_EmployeeSurvey[JobSatisfaction],MATCH(tbl_HRMaster[[#This Row],[EmployeeID]],tbl_EmployeeSurvey[EmployeeID],0)),"Not Found")</f>
        <v>3</v>
      </c>
      <c r="Y2024" s="5">
        <f>IFERROR(INDEX(tbl_EmployeeSurvey[WorkLifeBalance],MATCH(tbl_HRMaster[[#This Row],[EmployeeID]],tbl_EmployeeSurvey[EmployeeID],0)),"Not Found")</f>
        <v>2</v>
      </c>
      <c r="Z2024" s="5">
        <f>IFERROR(VLOOKUP(tbl_HRMaster[[#This Row],[EmployeeID]],tbl_ManagerSurvey[[EmployeeID]:[PerformanceRating]],2,FALSE),"Not Found")</f>
        <v>2</v>
      </c>
      <c r="AA2024" s="5">
        <f>IFERROR(VLOOKUP(tbl_HRMaster[[#This Row],[EmployeeID]],tbl_ManagerSurvey[[EmployeeID]:[PerformanceRating]],3,FALSE),"Not Found")</f>
        <v>3</v>
      </c>
      <c r="AB2024" s="5" t="str">
        <f>IF(tbl_HRMaster[[#This Row],[Attrition]]="Yes","Left","Active")</f>
        <v>Active</v>
      </c>
      <c r="AC2024" s="5" t="str">
        <f>_xlfn.IFS(tbl_HRMaster[[#This Row],[Age]]&lt;25,"Under 25",tbl_HRMaster[[#This Row],[Age]]&lt;35,"25-34",tbl_HRMaster[[#This Row],[Age]]&lt;45,"35-44",tbl_HRMaster[[#This Row],[Age]]&lt;55,"45-54",TRUE,"Above 54")</f>
        <v>Under 25</v>
      </c>
      <c r="AD2024" s="5" t="str">
        <f>_xlfn.IFS(
tbl_HRMaster[[#This Row],[YearsAtCompany]]&lt;2,"&lt; 2 Years",
tbl_HRMaster[[#This Row],[YearsAtCompany]]&lt;5,"2-4 Years",
tbl_HRMaster[[#This Row],[YearsAtCompany]]&lt;10,"5-9 Years",
TRUE,"10+ Years"
)</f>
        <v>2-4 Years</v>
      </c>
      <c r="AE2024" s="5">
        <f>IF(tbl_HRMaster[[#This Row],[Attrition]]="Yes",1,0)</f>
        <v>0</v>
      </c>
    </row>
    <row r="2025" spans="1:31" x14ac:dyDescent="0.25">
      <c r="A2025">
        <v>22</v>
      </c>
      <c r="B2025" t="s">
        <v>21</v>
      </c>
      <c r="C2025" t="s">
        <v>36</v>
      </c>
      <c r="D2025" t="s">
        <v>23</v>
      </c>
      <c r="E2025">
        <v>17</v>
      </c>
      <c r="F2025">
        <v>2</v>
      </c>
      <c r="G2025" t="s">
        <v>45</v>
      </c>
      <c r="H2025">
        <v>2350</v>
      </c>
      <c r="I2025" t="s">
        <v>34</v>
      </c>
      <c r="J2025">
        <v>3</v>
      </c>
      <c r="K2025" t="s">
        <v>35</v>
      </c>
      <c r="L2025" t="s">
        <v>27</v>
      </c>
      <c r="M2025">
        <v>97050</v>
      </c>
      <c r="N2025">
        <v>1</v>
      </c>
      <c r="O2025">
        <v>18</v>
      </c>
      <c r="P2025">
        <v>2</v>
      </c>
      <c r="Q2025">
        <v>4</v>
      </c>
      <c r="R2025">
        <v>3</v>
      </c>
      <c r="S2025">
        <v>4</v>
      </c>
      <c r="T2025">
        <v>1</v>
      </c>
      <c r="U2025">
        <v>3</v>
      </c>
      <c r="V2025">
        <f>COUNTIF(tbl_HRMaster[EmployeeID],tbl_HRMaster[[#This Row],[EmployeeID]])</f>
        <v>1</v>
      </c>
      <c r="W2025">
        <f>IFERROR(INDEX(tbl_EmployeeSurvey[EnvironmentSatisfaction],MATCH(tbl_HRMaster[[#This Row],[EmployeeID]],tbl_EmployeeSurvey[EmployeeID],0)),"Not Found")</f>
        <v>2</v>
      </c>
      <c r="X2025">
        <f>IFERROR(INDEX(tbl_EmployeeSurvey[JobSatisfaction],MATCH(tbl_HRMaster[[#This Row],[EmployeeID]],tbl_EmployeeSurvey[EmployeeID],0)),"Not Found")</f>
        <v>3</v>
      </c>
      <c r="Y2025" s="5">
        <f>IFERROR(INDEX(tbl_EmployeeSurvey[WorkLifeBalance],MATCH(tbl_HRMaster[[#This Row],[EmployeeID]],tbl_EmployeeSurvey[EmployeeID],0)),"Not Found")</f>
        <v>2</v>
      </c>
      <c r="Z2025" s="5">
        <f>IFERROR(VLOOKUP(tbl_HRMaster[[#This Row],[EmployeeID]],tbl_ManagerSurvey[[EmployeeID]:[PerformanceRating]],2,FALSE),"Not Found")</f>
        <v>2</v>
      </c>
      <c r="AA2025" s="5">
        <f>IFERROR(VLOOKUP(tbl_HRMaster[[#This Row],[EmployeeID]],tbl_ManagerSurvey[[EmployeeID]:[PerformanceRating]],3,FALSE),"Not Found")</f>
        <v>3</v>
      </c>
      <c r="AB2025" s="5" t="str">
        <f>IF(tbl_HRMaster[[#This Row],[Attrition]]="Yes","Left","Active")</f>
        <v>Active</v>
      </c>
      <c r="AC2025" s="5" t="str">
        <f>_xlfn.IFS(tbl_HRMaster[[#This Row],[Age]]&lt;25,"Under 25",tbl_HRMaster[[#This Row],[Age]]&lt;35,"25-34",tbl_HRMaster[[#This Row],[Age]]&lt;45,"35-44",tbl_HRMaster[[#This Row],[Age]]&lt;55,"45-54",TRUE,"Above 54")</f>
        <v>Under 25</v>
      </c>
      <c r="AD2025" s="5" t="str">
        <f>_xlfn.IFS(
tbl_HRMaster[[#This Row],[YearsAtCompany]]&lt;2,"&lt; 2 Years",
tbl_HRMaster[[#This Row],[YearsAtCompany]]&lt;5,"2-4 Years",
tbl_HRMaster[[#This Row],[YearsAtCompany]]&lt;10,"5-9 Years",
TRUE,"10+ Years"
)</f>
        <v>2-4 Years</v>
      </c>
      <c r="AE2025" s="5">
        <f>IF(tbl_HRMaster[[#This Row],[Attrition]]="Yes",1,0)</f>
        <v>0</v>
      </c>
    </row>
    <row r="2026" spans="1:31" x14ac:dyDescent="0.25">
      <c r="A2026">
        <v>22</v>
      </c>
      <c r="B2026" t="s">
        <v>21</v>
      </c>
      <c r="C2026" t="s">
        <v>36</v>
      </c>
      <c r="D2026" t="s">
        <v>23</v>
      </c>
      <c r="E2026">
        <v>17</v>
      </c>
      <c r="F2026">
        <v>2</v>
      </c>
      <c r="G2026" t="s">
        <v>45</v>
      </c>
      <c r="H2026">
        <v>3820</v>
      </c>
      <c r="I2026" t="s">
        <v>34</v>
      </c>
      <c r="J2026">
        <v>3</v>
      </c>
      <c r="K2026" t="s">
        <v>35</v>
      </c>
      <c r="L2026" t="s">
        <v>27</v>
      </c>
      <c r="M2026">
        <v>97050</v>
      </c>
      <c r="N2026">
        <v>1</v>
      </c>
      <c r="O2026">
        <v>18</v>
      </c>
      <c r="P2026">
        <v>2</v>
      </c>
      <c r="Q2026">
        <v>4</v>
      </c>
      <c r="R2026">
        <v>3</v>
      </c>
      <c r="S2026">
        <v>4</v>
      </c>
      <c r="T2026">
        <v>1</v>
      </c>
      <c r="U2026">
        <v>3</v>
      </c>
      <c r="V2026">
        <f>COUNTIF(tbl_HRMaster[EmployeeID],tbl_HRMaster[[#This Row],[EmployeeID]])</f>
        <v>1</v>
      </c>
      <c r="W2026">
        <f>IFERROR(INDEX(tbl_EmployeeSurvey[EnvironmentSatisfaction],MATCH(tbl_HRMaster[[#This Row],[EmployeeID]],tbl_EmployeeSurvey[EmployeeID],0)),"Not Found")</f>
        <v>2</v>
      </c>
      <c r="X2026">
        <f>IFERROR(INDEX(tbl_EmployeeSurvey[JobSatisfaction],MATCH(tbl_HRMaster[[#This Row],[EmployeeID]],tbl_EmployeeSurvey[EmployeeID],0)),"Not Found")</f>
        <v>3</v>
      </c>
      <c r="Y2026" s="5">
        <f>IFERROR(INDEX(tbl_EmployeeSurvey[WorkLifeBalance],MATCH(tbl_HRMaster[[#This Row],[EmployeeID]],tbl_EmployeeSurvey[EmployeeID],0)),"Not Found")</f>
        <v>2</v>
      </c>
      <c r="Z2026" s="5">
        <f>IFERROR(VLOOKUP(tbl_HRMaster[[#This Row],[EmployeeID]],tbl_ManagerSurvey[[EmployeeID]:[PerformanceRating]],2,FALSE),"Not Found")</f>
        <v>2</v>
      </c>
      <c r="AA2026" s="5">
        <f>IFERROR(VLOOKUP(tbl_HRMaster[[#This Row],[EmployeeID]],tbl_ManagerSurvey[[EmployeeID]:[PerformanceRating]],3,FALSE),"Not Found")</f>
        <v>3</v>
      </c>
      <c r="AB2026" s="5" t="str">
        <f>IF(tbl_HRMaster[[#This Row],[Attrition]]="Yes","Left","Active")</f>
        <v>Active</v>
      </c>
      <c r="AC2026" s="5" t="str">
        <f>_xlfn.IFS(tbl_HRMaster[[#This Row],[Age]]&lt;25,"Under 25",tbl_HRMaster[[#This Row],[Age]]&lt;35,"25-34",tbl_HRMaster[[#This Row],[Age]]&lt;45,"35-44",tbl_HRMaster[[#This Row],[Age]]&lt;55,"45-54",TRUE,"Above 54")</f>
        <v>Under 25</v>
      </c>
      <c r="AD2026" s="5" t="str">
        <f>_xlfn.IFS(
tbl_HRMaster[[#This Row],[YearsAtCompany]]&lt;2,"&lt; 2 Years",
tbl_HRMaster[[#This Row],[YearsAtCompany]]&lt;5,"2-4 Years",
tbl_HRMaster[[#This Row],[YearsAtCompany]]&lt;10,"5-9 Years",
TRUE,"10+ Years"
)</f>
        <v>2-4 Years</v>
      </c>
      <c r="AE2026" s="5">
        <f>IF(tbl_HRMaster[[#This Row],[Attrition]]="Yes",1,0)</f>
        <v>0</v>
      </c>
    </row>
    <row r="2027" spans="1:31" x14ac:dyDescent="0.25">
      <c r="A2027">
        <v>24</v>
      </c>
      <c r="B2027" t="s">
        <v>21</v>
      </c>
      <c r="C2027" t="s">
        <v>22</v>
      </c>
      <c r="D2027" t="s">
        <v>30</v>
      </c>
      <c r="E2027">
        <v>5</v>
      </c>
      <c r="F2027">
        <v>4</v>
      </c>
      <c r="G2027" t="s">
        <v>33</v>
      </c>
      <c r="H2027">
        <v>1150</v>
      </c>
      <c r="I2027" t="s">
        <v>34</v>
      </c>
      <c r="J2027">
        <v>1</v>
      </c>
      <c r="K2027" t="s">
        <v>42</v>
      </c>
      <c r="L2027" t="s">
        <v>32</v>
      </c>
      <c r="M2027">
        <v>178610</v>
      </c>
      <c r="N2027">
        <v>1</v>
      </c>
      <c r="O2027">
        <v>11</v>
      </c>
      <c r="P2027">
        <v>2</v>
      </c>
      <c r="Q2027">
        <v>4</v>
      </c>
      <c r="R2027">
        <v>5</v>
      </c>
      <c r="S2027">
        <v>4</v>
      </c>
      <c r="T2027">
        <v>1</v>
      </c>
      <c r="U2027">
        <v>2</v>
      </c>
      <c r="V2027">
        <f>COUNTIF(tbl_HRMaster[EmployeeID],tbl_HRMaster[[#This Row],[EmployeeID]])</f>
        <v>1</v>
      </c>
      <c r="W2027">
        <f>IFERROR(INDEX(tbl_EmployeeSurvey[EnvironmentSatisfaction],MATCH(tbl_HRMaster[[#This Row],[EmployeeID]],tbl_EmployeeSurvey[EmployeeID],0)),"Not Found")</f>
        <v>2</v>
      </c>
      <c r="X2027">
        <f>IFERROR(INDEX(tbl_EmployeeSurvey[JobSatisfaction],MATCH(tbl_HRMaster[[#This Row],[EmployeeID]],tbl_EmployeeSurvey[EmployeeID],0)),"Not Found")</f>
        <v>3</v>
      </c>
      <c r="Y2027" s="5">
        <f>IFERROR(INDEX(tbl_EmployeeSurvey[WorkLifeBalance],MATCH(tbl_HRMaster[[#This Row],[EmployeeID]],tbl_EmployeeSurvey[EmployeeID],0)),"Not Found")</f>
        <v>2</v>
      </c>
      <c r="Z2027" s="5">
        <f>IFERROR(VLOOKUP(tbl_HRMaster[[#This Row],[EmployeeID]],tbl_ManagerSurvey[[EmployeeID]:[PerformanceRating]],2,FALSE),"Not Found")</f>
        <v>1</v>
      </c>
      <c r="AA2027" s="5">
        <f>IFERROR(VLOOKUP(tbl_HRMaster[[#This Row],[EmployeeID]],tbl_ManagerSurvey[[EmployeeID]:[PerformanceRating]],3,FALSE),"Not Found")</f>
        <v>3</v>
      </c>
      <c r="AB2027" s="5" t="str">
        <f>IF(tbl_HRMaster[[#This Row],[Attrition]]="Yes","Left","Active")</f>
        <v>Active</v>
      </c>
      <c r="AC2027" s="5" t="str">
        <f>_xlfn.IFS(tbl_HRMaster[[#This Row],[Age]]&lt;25,"Under 25",tbl_HRMaster[[#This Row],[Age]]&lt;35,"25-34",tbl_HRMaster[[#This Row],[Age]]&lt;45,"35-44",tbl_HRMaster[[#This Row],[Age]]&lt;55,"45-54",TRUE,"Above 54")</f>
        <v>Under 25</v>
      </c>
      <c r="AD2027" s="5" t="str">
        <f>_xlfn.IFS(
tbl_HRMaster[[#This Row],[YearsAtCompany]]&lt;2,"&lt; 2 Years",
tbl_HRMaster[[#This Row],[YearsAtCompany]]&lt;5,"2-4 Years",
tbl_HRMaster[[#This Row],[YearsAtCompany]]&lt;10,"5-9 Years",
TRUE,"10+ Years"
)</f>
        <v>2-4 Years</v>
      </c>
      <c r="AE2027" s="5">
        <f>IF(tbl_HRMaster[[#This Row],[Attrition]]="Yes",1,0)</f>
        <v>0</v>
      </c>
    </row>
    <row r="2028" spans="1:31" x14ac:dyDescent="0.25">
      <c r="A2028">
        <v>24</v>
      </c>
      <c r="B2028" t="s">
        <v>21</v>
      </c>
      <c r="C2028" t="s">
        <v>22</v>
      </c>
      <c r="D2028" t="s">
        <v>30</v>
      </c>
      <c r="E2028">
        <v>5</v>
      </c>
      <c r="F2028">
        <v>4</v>
      </c>
      <c r="G2028" t="s">
        <v>33</v>
      </c>
      <c r="H2028">
        <v>2620</v>
      </c>
      <c r="I2028" t="s">
        <v>34</v>
      </c>
      <c r="J2028">
        <v>1</v>
      </c>
      <c r="K2028" t="s">
        <v>42</v>
      </c>
      <c r="L2028" t="s">
        <v>32</v>
      </c>
      <c r="M2028">
        <v>178610</v>
      </c>
      <c r="N2028">
        <v>1</v>
      </c>
      <c r="O2028">
        <v>11</v>
      </c>
      <c r="P2028">
        <v>2</v>
      </c>
      <c r="Q2028">
        <v>4</v>
      </c>
      <c r="R2028">
        <v>5</v>
      </c>
      <c r="S2028">
        <v>4</v>
      </c>
      <c r="T2028">
        <v>1</v>
      </c>
      <c r="U2028">
        <v>2</v>
      </c>
      <c r="V2028">
        <f>COUNTIF(tbl_HRMaster[EmployeeID],tbl_HRMaster[[#This Row],[EmployeeID]])</f>
        <v>1</v>
      </c>
      <c r="W2028">
        <f>IFERROR(INDEX(tbl_EmployeeSurvey[EnvironmentSatisfaction],MATCH(tbl_HRMaster[[#This Row],[EmployeeID]],tbl_EmployeeSurvey[EmployeeID],0)),"Not Found")</f>
        <v>2</v>
      </c>
      <c r="X2028">
        <f>IFERROR(INDEX(tbl_EmployeeSurvey[JobSatisfaction],MATCH(tbl_HRMaster[[#This Row],[EmployeeID]],tbl_EmployeeSurvey[EmployeeID],0)),"Not Found")</f>
        <v>3</v>
      </c>
      <c r="Y2028" s="5">
        <f>IFERROR(INDEX(tbl_EmployeeSurvey[WorkLifeBalance],MATCH(tbl_HRMaster[[#This Row],[EmployeeID]],tbl_EmployeeSurvey[EmployeeID],0)),"Not Found")</f>
        <v>2</v>
      </c>
      <c r="Z2028" s="5">
        <f>IFERROR(VLOOKUP(tbl_HRMaster[[#This Row],[EmployeeID]],tbl_ManagerSurvey[[EmployeeID]:[PerformanceRating]],2,FALSE),"Not Found")</f>
        <v>1</v>
      </c>
      <c r="AA2028" s="5">
        <f>IFERROR(VLOOKUP(tbl_HRMaster[[#This Row],[EmployeeID]],tbl_ManagerSurvey[[EmployeeID]:[PerformanceRating]],3,FALSE),"Not Found")</f>
        <v>3</v>
      </c>
      <c r="AB2028" s="5" t="str">
        <f>IF(tbl_HRMaster[[#This Row],[Attrition]]="Yes","Left","Active")</f>
        <v>Active</v>
      </c>
      <c r="AC2028" s="5" t="str">
        <f>_xlfn.IFS(tbl_HRMaster[[#This Row],[Age]]&lt;25,"Under 25",tbl_HRMaster[[#This Row],[Age]]&lt;35,"25-34",tbl_HRMaster[[#This Row],[Age]]&lt;45,"35-44",tbl_HRMaster[[#This Row],[Age]]&lt;55,"45-54",TRUE,"Above 54")</f>
        <v>Under 25</v>
      </c>
      <c r="AD2028" s="5" t="str">
        <f>_xlfn.IFS(
tbl_HRMaster[[#This Row],[YearsAtCompany]]&lt;2,"&lt; 2 Years",
tbl_HRMaster[[#This Row],[YearsAtCompany]]&lt;5,"2-4 Years",
tbl_HRMaster[[#This Row],[YearsAtCompany]]&lt;10,"5-9 Years",
TRUE,"10+ Years"
)</f>
        <v>2-4 Years</v>
      </c>
      <c r="AE2028" s="5">
        <f>IF(tbl_HRMaster[[#This Row],[Attrition]]="Yes",1,0)</f>
        <v>0</v>
      </c>
    </row>
    <row r="2029" spans="1:31" x14ac:dyDescent="0.25">
      <c r="A2029">
        <v>24</v>
      </c>
      <c r="B2029" t="s">
        <v>21</v>
      </c>
      <c r="C2029" t="s">
        <v>22</v>
      </c>
      <c r="D2029" t="s">
        <v>30</v>
      </c>
      <c r="E2029">
        <v>5</v>
      </c>
      <c r="F2029">
        <v>4</v>
      </c>
      <c r="G2029" t="s">
        <v>33</v>
      </c>
      <c r="H2029">
        <v>4090</v>
      </c>
      <c r="I2029" t="s">
        <v>34</v>
      </c>
      <c r="J2029">
        <v>1</v>
      </c>
      <c r="K2029" t="s">
        <v>42</v>
      </c>
      <c r="L2029" t="s">
        <v>32</v>
      </c>
      <c r="M2029">
        <v>178610</v>
      </c>
      <c r="N2029">
        <v>1</v>
      </c>
      <c r="O2029">
        <v>11</v>
      </c>
      <c r="P2029">
        <v>2</v>
      </c>
      <c r="Q2029">
        <v>4</v>
      </c>
      <c r="R2029">
        <v>5</v>
      </c>
      <c r="S2029">
        <v>4</v>
      </c>
      <c r="T2029">
        <v>1</v>
      </c>
      <c r="U2029">
        <v>2</v>
      </c>
      <c r="V2029">
        <f>COUNTIF(tbl_HRMaster[EmployeeID],tbl_HRMaster[[#This Row],[EmployeeID]])</f>
        <v>1</v>
      </c>
      <c r="W2029">
        <f>IFERROR(INDEX(tbl_EmployeeSurvey[EnvironmentSatisfaction],MATCH(tbl_HRMaster[[#This Row],[EmployeeID]],tbl_EmployeeSurvey[EmployeeID],0)),"Not Found")</f>
        <v>2</v>
      </c>
      <c r="X2029">
        <f>IFERROR(INDEX(tbl_EmployeeSurvey[JobSatisfaction],MATCH(tbl_HRMaster[[#This Row],[EmployeeID]],tbl_EmployeeSurvey[EmployeeID],0)),"Not Found")</f>
        <v>3</v>
      </c>
      <c r="Y2029" s="5">
        <f>IFERROR(INDEX(tbl_EmployeeSurvey[WorkLifeBalance],MATCH(tbl_HRMaster[[#This Row],[EmployeeID]],tbl_EmployeeSurvey[EmployeeID],0)),"Not Found")</f>
        <v>2</v>
      </c>
      <c r="Z2029" s="5">
        <f>IFERROR(VLOOKUP(tbl_HRMaster[[#This Row],[EmployeeID]],tbl_ManagerSurvey[[EmployeeID]:[PerformanceRating]],2,FALSE),"Not Found")</f>
        <v>1</v>
      </c>
      <c r="AA2029" s="5">
        <f>IFERROR(VLOOKUP(tbl_HRMaster[[#This Row],[EmployeeID]],tbl_ManagerSurvey[[EmployeeID]:[PerformanceRating]],3,FALSE),"Not Found")</f>
        <v>3</v>
      </c>
      <c r="AB2029" s="5" t="str">
        <f>IF(tbl_HRMaster[[#This Row],[Attrition]]="Yes","Left","Active")</f>
        <v>Active</v>
      </c>
      <c r="AC2029" s="5" t="str">
        <f>_xlfn.IFS(tbl_HRMaster[[#This Row],[Age]]&lt;25,"Under 25",tbl_HRMaster[[#This Row],[Age]]&lt;35,"25-34",tbl_HRMaster[[#This Row],[Age]]&lt;45,"35-44",tbl_HRMaster[[#This Row],[Age]]&lt;55,"45-54",TRUE,"Above 54")</f>
        <v>Under 25</v>
      </c>
      <c r="AD2029" s="5" t="str">
        <f>_xlfn.IFS(
tbl_HRMaster[[#This Row],[YearsAtCompany]]&lt;2,"&lt; 2 Years",
tbl_HRMaster[[#This Row],[YearsAtCompany]]&lt;5,"2-4 Years",
tbl_HRMaster[[#This Row],[YearsAtCompany]]&lt;10,"5-9 Years",
TRUE,"10+ Years"
)</f>
        <v>2-4 Years</v>
      </c>
      <c r="AE2029" s="5">
        <f>IF(tbl_HRMaster[[#This Row],[Attrition]]="Yes",1,0)</f>
        <v>0</v>
      </c>
    </row>
    <row r="2030" spans="1:31" x14ac:dyDescent="0.25">
      <c r="A2030">
        <v>56</v>
      </c>
      <c r="B2030" t="s">
        <v>28</v>
      </c>
      <c r="C2030" t="s">
        <v>22</v>
      </c>
      <c r="D2030" t="s">
        <v>37</v>
      </c>
      <c r="E2030">
        <v>1</v>
      </c>
      <c r="F2030">
        <v>2</v>
      </c>
      <c r="G2030" t="s">
        <v>38</v>
      </c>
      <c r="H2030">
        <v>1097</v>
      </c>
      <c r="I2030" t="s">
        <v>25</v>
      </c>
      <c r="J2030">
        <v>5</v>
      </c>
      <c r="K2030" t="s">
        <v>35</v>
      </c>
      <c r="L2030" t="s">
        <v>32</v>
      </c>
      <c r="M2030">
        <v>25590</v>
      </c>
      <c r="N2030">
        <v>1</v>
      </c>
      <c r="O2030">
        <v>21</v>
      </c>
      <c r="P2030">
        <v>0</v>
      </c>
      <c r="Q2030">
        <v>5</v>
      </c>
      <c r="R2030">
        <v>3</v>
      </c>
      <c r="S2030">
        <v>4</v>
      </c>
      <c r="T2030">
        <v>1</v>
      </c>
      <c r="U2030">
        <v>0</v>
      </c>
      <c r="V2030">
        <f>COUNTIF(tbl_HRMaster[EmployeeID],tbl_HRMaster[[#This Row],[EmployeeID]])</f>
        <v>1</v>
      </c>
      <c r="W2030">
        <f>IFERROR(INDEX(tbl_EmployeeSurvey[EnvironmentSatisfaction],MATCH(tbl_HRMaster[[#This Row],[EmployeeID]],tbl_EmployeeSurvey[EmployeeID],0)),"Not Found")</f>
        <v>1</v>
      </c>
      <c r="X2030">
        <f>IFERROR(INDEX(tbl_EmployeeSurvey[JobSatisfaction],MATCH(tbl_HRMaster[[#This Row],[EmployeeID]],tbl_EmployeeSurvey[EmployeeID],0)),"Not Found")</f>
        <v>4</v>
      </c>
      <c r="Y2030" s="5">
        <f>IFERROR(INDEX(tbl_EmployeeSurvey[WorkLifeBalance],MATCH(tbl_HRMaster[[#This Row],[EmployeeID]],tbl_EmployeeSurvey[EmployeeID],0)),"Not Found")</f>
        <v>3</v>
      </c>
      <c r="Z2030" s="5">
        <f>IFERROR(VLOOKUP(tbl_HRMaster[[#This Row],[EmployeeID]],tbl_ManagerSurvey[[EmployeeID]:[PerformanceRating]],2,FALSE),"Not Found")</f>
        <v>3</v>
      </c>
      <c r="AA2030" s="5">
        <f>IFERROR(VLOOKUP(tbl_HRMaster[[#This Row],[EmployeeID]],tbl_ManagerSurvey[[EmployeeID]:[PerformanceRating]],3,FALSE),"Not Found")</f>
        <v>4</v>
      </c>
      <c r="AB2030" s="5" t="str">
        <f>IF(tbl_HRMaster[[#This Row],[Attrition]]="Yes","Left","Active")</f>
        <v>Left</v>
      </c>
      <c r="AC2030" s="5" t="str">
        <f>_xlfn.IFS(tbl_HRMaster[[#This Row],[Age]]&lt;25,"Under 25",tbl_HRMaster[[#This Row],[Age]]&lt;35,"25-34",tbl_HRMaster[[#This Row],[Age]]&lt;45,"35-44",tbl_HRMaster[[#This Row],[Age]]&lt;55,"45-54",TRUE,"Above 54")</f>
        <v>Above 54</v>
      </c>
      <c r="AD2030" s="5" t="str">
        <f>_xlfn.IFS(
tbl_HRMaster[[#This Row],[YearsAtCompany]]&lt;2,"&lt; 2 Years",
tbl_HRMaster[[#This Row],[YearsAtCompany]]&lt;5,"2-4 Years",
tbl_HRMaster[[#This Row],[YearsAtCompany]]&lt;10,"5-9 Years",
TRUE,"10+ Years"
)</f>
        <v>2-4 Years</v>
      </c>
      <c r="AE2030" s="5">
        <f>IF(tbl_HRMaster[[#This Row],[Attrition]]="Yes",1,0)</f>
        <v>1</v>
      </c>
    </row>
    <row r="2031" spans="1:31" x14ac:dyDescent="0.25">
      <c r="A2031">
        <v>56</v>
      </c>
      <c r="B2031" t="s">
        <v>28</v>
      </c>
      <c r="C2031" t="s">
        <v>22</v>
      </c>
      <c r="D2031" t="s">
        <v>37</v>
      </c>
      <c r="E2031">
        <v>1</v>
      </c>
      <c r="F2031">
        <v>2</v>
      </c>
      <c r="G2031" t="s">
        <v>38</v>
      </c>
      <c r="H2031">
        <v>2567</v>
      </c>
      <c r="I2031" t="s">
        <v>25</v>
      </c>
      <c r="J2031">
        <v>5</v>
      </c>
      <c r="K2031" t="s">
        <v>35</v>
      </c>
      <c r="L2031" t="s">
        <v>32</v>
      </c>
      <c r="M2031">
        <v>25590</v>
      </c>
      <c r="N2031">
        <v>1</v>
      </c>
      <c r="O2031">
        <v>21</v>
      </c>
      <c r="P2031">
        <v>0</v>
      </c>
      <c r="Q2031">
        <v>5</v>
      </c>
      <c r="R2031">
        <v>3</v>
      </c>
      <c r="S2031">
        <v>4</v>
      </c>
      <c r="T2031">
        <v>1</v>
      </c>
      <c r="U2031">
        <v>0</v>
      </c>
      <c r="V2031">
        <f>COUNTIF(tbl_HRMaster[EmployeeID],tbl_HRMaster[[#This Row],[EmployeeID]])</f>
        <v>1</v>
      </c>
      <c r="W2031">
        <f>IFERROR(INDEX(tbl_EmployeeSurvey[EnvironmentSatisfaction],MATCH(tbl_HRMaster[[#This Row],[EmployeeID]],tbl_EmployeeSurvey[EmployeeID],0)),"Not Found")</f>
        <v>1</v>
      </c>
      <c r="X2031">
        <f>IFERROR(INDEX(tbl_EmployeeSurvey[JobSatisfaction],MATCH(tbl_HRMaster[[#This Row],[EmployeeID]],tbl_EmployeeSurvey[EmployeeID],0)),"Not Found")</f>
        <v>4</v>
      </c>
      <c r="Y2031" s="5">
        <f>IFERROR(INDEX(tbl_EmployeeSurvey[WorkLifeBalance],MATCH(tbl_HRMaster[[#This Row],[EmployeeID]],tbl_EmployeeSurvey[EmployeeID],0)),"Not Found")</f>
        <v>3</v>
      </c>
      <c r="Z2031" s="5">
        <f>IFERROR(VLOOKUP(tbl_HRMaster[[#This Row],[EmployeeID]],tbl_ManagerSurvey[[EmployeeID]:[PerformanceRating]],2,FALSE),"Not Found")</f>
        <v>3</v>
      </c>
      <c r="AA2031" s="5">
        <f>IFERROR(VLOOKUP(tbl_HRMaster[[#This Row],[EmployeeID]],tbl_ManagerSurvey[[EmployeeID]:[PerformanceRating]],3,FALSE),"Not Found")</f>
        <v>4</v>
      </c>
      <c r="AB2031" s="5" t="str">
        <f>IF(tbl_HRMaster[[#This Row],[Attrition]]="Yes","Left","Active")</f>
        <v>Left</v>
      </c>
      <c r="AC2031" s="5" t="str">
        <f>_xlfn.IFS(tbl_HRMaster[[#This Row],[Age]]&lt;25,"Under 25",tbl_HRMaster[[#This Row],[Age]]&lt;35,"25-34",tbl_HRMaster[[#This Row],[Age]]&lt;45,"35-44",tbl_HRMaster[[#This Row],[Age]]&lt;55,"45-54",TRUE,"Above 54")</f>
        <v>Above 54</v>
      </c>
      <c r="AD2031" s="5" t="str">
        <f>_xlfn.IFS(
tbl_HRMaster[[#This Row],[YearsAtCompany]]&lt;2,"&lt; 2 Years",
tbl_HRMaster[[#This Row],[YearsAtCompany]]&lt;5,"2-4 Years",
tbl_HRMaster[[#This Row],[YearsAtCompany]]&lt;10,"5-9 Years",
TRUE,"10+ Years"
)</f>
        <v>2-4 Years</v>
      </c>
      <c r="AE2031" s="5">
        <f>IF(tbl_HRMaster[[#This Row],[Attrition]]="Yes",1,0)</f>
        <v>1</v>
      </c>
    </row>
    <row r="2032" spans="1:31" x14ac:dyDescent="0.25">
      <c r="A2032">
        <v>56</v>
      </c>
      <c r="B2032" t="s">
        <v>28</v>
      </c>
      <c r="C2032" t="s">
        <v>22</v>
      </c>
      <c r="D2032" t="s">
        <v>37</v>
      </c>
      <c r="E2032">
        <v>1</v>
      </c>
      <c r="F2032">
        <v>2</v>
      </c>
      <c r="G2032" t="s">
        <v>38</v>
      </c>
      <c r="H2032">
        <v>4037</v>
      </c>
      <c r="I2032" t="s">
        <v>25</v>
      </c>
      <c r="J2032">
        <v>5</v>
      </c>
      <c r="K2032" t="s">
        <v>35</v>
      </c>
      <c r="L2032" t="s">
        <v>32</v>
      </c>
      <c r="M2032">
        <v>25590</v>
      </c>
      <c r="N2032">
        <v>1</v>
      </c>
      <c r="O2032">
        <v>21</v>
      </c>
      <c r="P2032">
        <v>0</v>
      </c>
      <c r="Q2032">
        <v>5</v>
      </c>
      <c r="R2032">
        <v>3</v>
      </c>
      <c r="S2032">
        <v>4</v>
      </c>
      <c r="T2032">
        <v>1</v>
      </c>
      <c r="U2032">
        <v>0</v>
      </c>
      <c r="V2032">
        <f>COUNTIF(tbl_HRMaster[EmployeeID],tbl_HRMaster[[#This Row],[EmployeeID]])</f>
        <v>1</v>
      </c>
      <c r="W2032">
        <f>IFERROR(INDEX(tbl_EmployeeSurvey[EnvironmentSatisfaction],MATCH(tbl_HRMaster[[#This Row],[EmployeeID]],tbl_EmployeeSurvey[EmployeeID],0)),"Not Found")</f>
        <v>1</v>
      </c>
      <c r="X2032">
        <f>IFERROR(INDEX(tbl_EmployeeSurvey[JobSatisfaction],MATCH(tbl_HRMaster[[#This Row],[EmployeeID]],tbl_EmployeeSurvey[EmployeeID],0)),"Not Found")</f>
        <v>4</v>
      </c>
      <c r="Y2032" s="5">
        <f>IFERROR(INDEX(tbl_EmployeeSurvey[WorkLifeBalance],MATCH(tbl_HRMaster[[#This Row],[EmployeeID]],tbl_EmployeeSurvey[EmployeeID],0)),"Not Found")</f>
        <v>3</v>
      </c>
      <c r="Z2032" s="5">
        <f>IFERROR(VLOOKUP(tbl_HRMaster[[#This Row],[EmployeeID]],tbl_ManagerSurvey[[EmployeeID]:[PerformanceRating]],2,FALSE),"Not Found")</f>
        <v>3</v>
      </c>
      <c r="AA2032" s="5">
        <f>IFERROR(VLOOKUP(tbl_HRMaster[[#This Row],[EmployeeID]],tbl_ManagerSurvey[[EmployeeID]:[PerformanceRating]],3,FALSE),"Not Found")</f>
        <v>4</v>
      </c>
      <c r="AB2032" s="5" t="str">
        <f>IF(tbl_HRMaster[[#This Row],[Attrition]]="Yes","Left","Active")</f>
        <v>Left</v>
      </c>
      <c r="AC2032" s="5" t="str">
        <f>_xlfn.IFS(tbl_HRMaster[[#This Row],[Age]]&lt;25,"Under 25",tbl_HRMaster[[#This Row],[Age]]&lt;35,"25-34",tbl_HRMaster[[#This Row],[Age]]&lt;45,"35-44",tbl_HRMaster[[#This Row],[Age]]&lt;55,"45-54",TRUE,"Above 54")</f>
        <v>Above 54</v>
      </c>
      <c r="AD2032" s="5" t="str">
        <f>_xlfn.IFS(
tbl_HRMaster[[#This Row],[YearsAtCompany]]&lt;2,"&lt; 2 Years",
tbl_HRMaster[[#This Row],[YearsAtCompany]]&lt;5,"2-4 Years",
tbl_HRMaster[[#This Row],[YearsAtCompany]]&lt;10,"5-9 Years",
TRUE,"10+ Years"
)</f>
        <v>2-4 Years</v>
      </c>
      <c r="AE2032" s="5">
        <f>IF(tbl_HRMaster[[#This Row],[Attrition]]="Yes",1,0)</f>
        <v>1</v>
      </c>
    </row>
    <row r="2033" spans="1:31" x14ac:dyDescent="0.25">
      <c r="A2033">
        <v>25</v>
      </c>
      <c r="B2033" t="s">
        <v>21</v>
      </c>
      <c r="C2033" t="s">
        <v>22</v>
      </c>
      <c r="D2033" t="s">
        <v>30</v>
      </c>
      <c r="E2033">
        <v>6</v>
      </c>
      <c r="F2033">
        <v>2</v>
      </c>
      <c r="G2033" t="s">
        <v>38</v>
      </c>
      <c r="H2033">
        <v>628</v>
      </c>
      <c r="I2033" t="s">
        <v>25</v>
      </c>
      <c r="J2033">
        <v>1</v>
      </c>
      <c r="K2033" t="s">
        <v>40</v>
      </c>
      <c r="L2033" t="s">
        <v>32</v>
      </c>
      <c r="M2033">
        <v>27680</v>
      </c>
      <c r="N2033">
        <v>0</v>
      </c>
      <c r="O2033">
        <v>22</v>
      </c>
      <c r="P2033">
        <v>1</v>
      </c>
      <c r="Q2033">
        <v>5</v>
      </c>
      <c r="R2033">
        <v>0</v>
      </c>
      <c r="S2033">
        <v>4</v>
      </c>
      <c r="T2033">
        <v>1</v>
      </c>
      <c r="U2033">
        <v>1</v>
      </c>
      <c r="V2033">
        <f>COUNTIF(tbl_HRMaster[EmployeeID],tbl_HRMaster[[#This Row],[EmployeeID]])</f>
        <v>1</v>
      </c>
      <c r="W2033">
        <f>IFERROR(INDEX(tbl_EmployeeSurvey[EnvironmentSatisfaction],MATCH(tbl_HRMaster[[#This Row],[EmployeeID]],tbl_EmployeeSurvey[EmployeeID],0)),"Not Found")</f>
        <v>3</v>
      </c>
      <c r="X2033">
        <f>IFERROR(INDEX(tbl_EmployeeSurvey[JobSatisfaction],MATCH(tbl_HRMaster[[#This Row],[EmployeeID]],tbl_EmployeeSurvey[EmployeeID],0)),"Not Found")</f>
        <v>4</v>
      </c>
      <c r="Y2033" s="5">
        <f>IFERROR(INDEX(tbl_EmployeeSurvey[WorkLifeBalance],MATCH(tbl_HRMaster[[#This Row],[EmployeeID]],tbl_EmployeeSurvey[EmployeeID],0)),"Not Found")</f>
        <v>3</v>
      </c>
      <c r="Z2033" s="5">
        <f>IFERROR(VLOOKUP(tbl_HRMaster[[#This Row],[EmployeeID]],tbl_ManagerSurvey[[EmployeeID]:[PerformanceRating]],2,FALSE),"Not Found")</f>
        <v>3</v>
      </c>
      <c r="AA2033" s="5">
        <f>IFERROR(VLOOKUP(tbl_HRMaster[[#This Row],[EmployeeID]],tbl_ManagerSurvey[[EmployeeID]:[PerformanceRating]],3,FALSE),"Not Found")</f>
        <v>4</v>
      </c>
      <c r="AB2033" s="5" t="str">
        <f>IF(tbl_HRMaster[[#This Row],[Attrition]]="Yes","Left","Active")</f>
        <v>Active</v>
      </c>
      <c r="AC2033" s="5" t="str">
        <f>_xlfn.IFS(tbl_HRMaster[[#This Row],[Age]]&lt;25,"Under 25",tbl_HRMaster[[#This Row],[Age]]&lt;35,"25-34",tbl_HRMaster[[#This Row],[Age]]&lt;45,"35-44",tbl_HRMaster[[#This Row],[Age]]&lt;55,"45-54",TRUE,"Above 54")</f>
        <v>25-34</v>
      </c>
      <c r="AD2033" s="5" t="str">
        <f>_xlfn.IFS(
tbl_HRMaster[[#This Row],[YearsAtCompany]]&lt;2,"&lt; 2 Years",
tbl_HRMaster[[#This Row],[YearsAtCompany]]&lt;5,"2-4 Years",
tbl_HRMaster[[#This Row],[YearsAtCompany]]&lt;10,"5-9 Years",
TRUE,"10+ Years"
)</f>
        <v>2-4 Years</v>
      </c>
      <c r="AE2033" s="5">
        <f>IF(tbl_HRMaster[[#This Row],[Attrition]]="Yes",1,0)</f>
        <v>0</v>
      </c>
    </row>
    <row r="2034" spans="1:31" x14ac:dyDescent="0.25">
      <c r="A2034">
        <v>25</v>
      </c>
      <c r="B2034" t="s">
        <v>21</v>
      </c>
      <c r="C2034" t="s">
        <v>22</v>
      </c>
      <c r="D2034" t="s">
        <v>30</v>
      </c>
      <c r="E2034">
        <v>6</v>
      </c>
      <c r="F2034">
        <v>2</v>
      </c>
      <c r="G2034" t="s">
        <v>38</v>
      </c>
      <c r="H2034">
        <v>2098</v>
      </c>
      <c r="I2034" t="s">
        <v>25</v>
      </c>
      <c r="J2034">
        <v>1</v>
      </c>
      <c r="K2034" t="s">
        <v>40</v>
      </c>
      <c r="L2034" t="s">
        <v>32</v>
      </c>
      <c r="M2034">
        <v>27680</v>
      </c>
      <c r="N2034">
        <v>0</v>
      </c>
      <c r="O2034">
        <v>22</v>
      </c>
      <c r="P2034">
        <v>1</v>
      </c>
      <c r="Q2034">
        <v>5</v>
      </c>
      <c r="R2034">
        <v>0</v>
      </c>
      <c r="S2034">
        <v>4</v>
      </c>
      <c r="T2034">
        <v>1</v>
      </c>
      <c r="U2034">
        <v>1</v>
      </c>
      <c r="V2034">
        <f>COUNTIF(tbl_HRMaster[EmployeeID],tbl_HRMaster[[#This Row],[EmployeeID]])</f>
        <v>1</v>
      </c>
      <c r="W2034">
        <f>IFERROR(INDEX(tbl_EmployeeSurvey[EnvironmentSatisfaction],MATCH(tbl_HRMaster[[#This Row],[EmployeeID]],tbl_EmployeeSurvey[EmployeeID],0)),"Not Found")</f>
        <v>3</v>
      </c>
      <c r="X2034">
        <f>IFERROR(INDEX(tbl_EmployeeSurvey[JobSatisfaction],MATCH(tbl_HRMaster[[#This Row],[EmployeeID]],tbl_EmployeeSurvey[EmployeeID],0)),"Not Found")</f>
        <v>4</v>
      </c>
      <c r="Y2034" s="5">
        <f>IFERROR(INDEX(tbl_EmployeeSurvey[WorkLifeBalance],MATCH(tbl_HRMaster[[#This Row],[EmployeeID]],tbl_EmployeeSurvey[EmployeeID],0)),"Not Found")</f>
        <v>3</v>
      </c>
      <c r="Z2034" s="5">
        <f>IFERROR(VLOOKUP(tbl_HRMaster[[#This Row],[EmployeeID]],tbl_ManagerSurvey[[EmployeeID]:[PerformanceRating]],2,FALSE),"Not Found")</f>
        <v>3</v>
      </c>
      <c r="AA2034" s="5">
        <f>IFERROR(VLOOKUP(tbl_HRMaster[[#This Row],[EmployeeID]],tbl_ManagerSurvey[[EmployeeID]:[PerformanceRating]],3,FALSE),"Not Found")</f>
        <v>4</v>
      </c>
      <c r="AB2034" s="5" t="str">
        <f>IF(tbl_HRMaster[[#This Row],[Attrition]]="Yes","Left","Active")</f>
        <v>Active</v>
      </c>
      <c r="AC2034" s="5" t="str">
        <f>_xlfn.IFS(tbl_HRMaster[[#This Row],[Age]]&lt;25,"Under 25",tbl_HRMaster[[#This Row],[Age]]&lt;35,"25-34",tbl_HRMaster[[#This Row],[Age]]&lt;45,"35-44",tbl_HRMaster[[#This Row],[Age]]&lt;55,"45-54",TRUE,"Above 54")</f>
        <v>25-34</v>
      </c>
      <c r="AD2034" s="5" t="str">
        <f>_xlfn.IFS(
tbl_HRMaster[[#This Row],[YearsAtCompany]]&lt;2,"&lt; 2 Years",
tbl_HRMaster[[#This Row],[YearsAtCompany]]&lt;5,"2-4 Years",
tbl_HRMaster[[#This Row],[YearsAtCompany]]&lt;10,"5-9 Years",
TRUE,"10+ Years"
)</f>
        <v>2-4 Years</v>
      </c>
      <c r="AE2034" s="5">
        <f>IF(tbl_HRMaster[[#This Row],[Attrition]]="Yes",1,0)</f>
        <v>0</v>
      </c>
    </row>
    <row r="2035" spans="1:31" x14ac:dyDescent="0.25">
      <c r="A2035">
        <v>25</v>
      </c>
      <c r="B2035" t="s">
        <v>21</v>
      </c>
      <c r="C2035" t="s">
        <v>22</v>
      </c>
      <c r="D2035" t="s">
        <v>30</v>
      </c>
      <c r="E2035">
        <v>6</v>
      </c>
      <c r="F2035">
        <v>2</v>
      </c>
      <c r="G2035" t="s">
        <v>38</v>
      </c>
      <c r="H2035">
        <v>3568</v>
      </c>
      <c r="I2035" t="s">
        <v>25</v>
      </c>
      <c r="J2035">
        <v>1</v>
      </c>
      <c r="K2035" t="s">
        <v>40</v>
      </c>
      <c r="L2035" t="s">
        <v>32</v>
      </c>
      <c r="M2035">
        <v>27680</v>
      </c>
      <c r="N2035">
        <v>0</v>
      </c>
      <c r="O2035">
        <v>22</v>
      </c>
      <c r="P2035">
        <v>1</v>
      </c>
      <c r="Q2035">
        <v>5</v>
      </c>
      <c r="R2035">
        <v>0</v>
      </c>
      <c r="S2035">
        <v>4</v>
      </c>
      <c r="T2035">
        <v>1</v>
      </c>
      <c r="U2035">
        <v>1</v>
      </c>
      <c r="V2035">
        <f>COUNTIF(tbl_HRMaster[EmployeeID],tbl_HRMaster[[#This Row],[EmployeeID]])</f>
        <v>1</v>
      </c>
      <c r="W2035">
        <f>IFERROR(INDEX(tbl_EmployeeSurvey[EnvironmentSatisfaction],MATCH(tbl_HRMaster[[#This Row],[EmployeeID]],tbl_EmployeeSurvey[EmployeeID],0)),"Not Found")</f>
        <v>3</v>
      </c>
      <c r="X2035">
        <f>IFERROR(INDEX(tbl_EmployeeSurvey[JobSatisfaction],MATCH(tbl_HRMaster[[#This Row],[EmployeeID]],tbl_EmployeeSurvey[EmployeeID],0)),"Not Found")</f>
        <v>4</v>
      </c>
      <c r="Y2035" s="5">
        <f>IFERROR(INDEX(tbl_EmployeeSurvey[WorkLifeBalance],MATCH(tbl_HRMaster[[#This Row],[EmployeeID]],tbl_EmployeeSurvey[EmployeeID],0)),"Not Found")</f>
        <v>3</v>
      </c>
      <c r="Z2035" s="5">
        <f>IFERROR(VLOOKUP(tbl_HRMaster[[#This Row],[EmployeeID]],tbl_ManagerSurvey[[EmployeeID]:[PerformanceRating]],2,FALSE),"Not Found")</f>
        <v>3</v>
      </c>
      <c r="AA2035" s="5">
        <f>IFERROR(VLOOKUP(tbl_HRMaster[[#This Row],[EmployeeID]],tbl_ManagerSurvey[[EmployeeID]:[PerformanceRating]],3,FALSE),"Not Found")</f>
        <v>4</v>
      </c>
      <c r="AB2035" s="5" t="str">
        <f>IF(tbl_HRMaster[[#This Row],[Attrition]]="Yes","Left","Active")</f>
        <v>Active</v>
      </c>
      <c r="AC2035" s="5" t="str">
        <f>_xlfn.IFS(tbl_HRMaster[[#This Row],[Age]]&lt;25,"Under 25",tbl_HRMaster[[#This Row],[Age]]&lt;35,"25-34",tbl_HRMaster[[#This Row],[Age]]&lt;45,"35-44",tbl_HRMaster[[#This Row],[Age]]&lt;55,"45-54",TRUE,"Above 54")</f>
        <v>25-34</v>
      </c>
      <c r="AD2035" s="5" t="str">
        <f>_xlfn.IFS(
tbl_HRMaster[[#This Row],[YearsAtCompany]]&lt;2,"&lt; 2 Years",
tbl_HRMaster[[#This Row],[YearsAtCompany]]&lt;5,"2-4 Years",
tbl_HRMaster[[#This Row],[YearsAtCompany]]&lt;10,"5-9 Years",
TRUE,"10+ Years"
)</f>
        <v>2-4 Years</v>
      </c>
      <c r="AE2035" s="5">
        <f>IF(tbl_HRMaster[[#This Row],[Attrition]]="Yes",1,0)</f>
        <v>0</v>
      </c>
    </row>
    <row r="2036" spans="1:31" x14ac:dyDescent="0.25">
      <c r="A2036">
        <v>25</v>
      </c>
      <c r="B2036" t="s">
        <v>21</v>
      </c>
      <c r="C2036" t="s">
        <v>22</v>
      </c>
      <c r="D2036" t="s">
        <v>30</v>
      </c>
      <c r="E2036">
        <v>25</v>
      </c>
      <c r="F2036">
        <v>2</v>
      </c>
      <c r="G2036" t="s">
        <v>24</v>
      </c>
      <c r="H2036">
        <v>1468</v>
      </c>
      <c r="I2036" t="s">
        <v>34</v>
      </c>
      <c r="J2036">
        <v>2</v>
      </c>
      <c r="K2036" t="s">
        <v>35</v>
      </c>
      <c r="L2036" t="s">
        <v>27</v>
      </c>
      <c r="M2036">
        <v>37020</v>
      </c>
      <c r="N2036">
        <v>0</v>
      </c>
      <c r="O2036">
        <v>20</v>
      </c>
      <c r="P2036">
        <v>0</v>
      </c>
      <c r="Q2036">
        <v>5</v>
      </c>
      <c r="R2036">
        <v>4</v>
      </c>
      <c r="S2036">
        <v>4</v>
      </c>
      <c r="T2036">
        <v>1</v>
      </c>
      <c r="U2036">
        <v>2</v>
      </c>
      <c r="V2036">
        <f>COUNTIF(tbl_HRMaster[EmployeeID],tbl_HRMaster[[#This Row],[EmployeeID]])</f>
        <v>1</v>
      </c>
      <c r="W2036">
        <f>IFERROR(INDEX(tbl_EmployeeSurvey[EnvironmentSatisfaction],MATCH(tbl_HRMaster[[#This Row],[EmployeeID]],tbl_EmployeeSurvey[EmployeeID],0)),"Not Found")</f>
        <v>1</v>
      </c>
      <c r="X2036">
        <f>IFERROR(INDEX(tbl_EmployeeSurvey[JobSatisfaction],MATCH(tbl_HRMaster[[#This Row],[EmployeeID]],tbl_EmployeeSurvey[EmployeeID],0)),"Not Found")</f>
        <v>3</v>
      </c>
      <c r="Y2036" s="5">
        <f>IFERROR(INDEX(tbl_EmployeeSurvey[WorkLifeBalance],MATCH(tbl_HRMaster[[#This Row],[EmployeeID]],tbl_EmployeeSurvey[EmployeeID],0)),"Not Found")</f>
        <v>3</v>
      </c>
      <c r="Z2036" s="5">
        <f>IFERROR(VLOOKUP(tbl_HRMaster[[#This Row],[EmployeeID]],tbl_ManagerSurvey[[EmployeeID]:[PerformanceRating]],2,FALSE),"Not Found")</f>
        <v>3</v>
      </c>
      <c r="AA2036" s="5">
        <f>IFERROR(VLOOKUP(tbl_HRMaster[[#This Row],[EmployeeID]],tbl_ManagerSurvey[[EmployeeID]:[PerformanceRating]],3,FALSE),"Not Found")</f>
        <v>4</v>
      </c>
      <c r="AB2036" s="5" t="str">
        <f>IF(tbl_HRMaster[[#This Row],[Attrition]]="Yes","Left","Active")</f>
        <v>Active</v>
      </c>
      <c r="AC2036" s="5" t="str">
        <f>_xlfn.IFS(tbl_HRMaster[[#This Row],[Age]]&lt;25,"Under 25",tbl_HRMaster[[#This Row],[Age]]&lt;35,"25-34",tbl_HRMaster[[#This Row],[Age]]&lt;45,"35-44",tbl_HRMaster[[#This Row],[Age]]&lt;55,"45-54",TRUE,"Above 54")</f>
        <v>25-34</v>
      </c>
      <c r="AD2036" s="5" t="str">
        <f>_xlfn.IFS(
tbl_HRMaster[[#This Row],[YearsAtCompany]]&lt;2,"&lt; 2 Years",
tbl_HRMaster[[#This Row],[YearsAtCompany]]&lt;5,"2-4 Years",
tbl_HRMaster[[#This Row],[YearsAtCompany]]&lt;10,"5-9 Years",
TRUE,"10+ Years"
)</f>
        <v>2-4 Years</v>
      </c>
      <c r="AE2036" s="5">
        <f>IF(tbl_HRMaster[[#This Row],[Attrition]]="Yes",1,0)</f>
        <v>0</v>
      </c>
    </row>
    <row r="2037" spans="1:31" x14ac:dyDescent="0.25">
      <c r="A2037">
        <v>25</v>
      </c>
      <c r="B2037" t="s">
        <v>21</v>
      </c>
      <c r="C2037" t="s">
        <v>22</v>
      </c>
      <c r="D2037" t="s">
        <v>30</v>
      </c>
      <c r="E2037">
        <v>25</v>
      </c>
      <c r="F2037">
        <v>2</v>
      </c>
      <c r="G2037" t="s">
        <v>24</v>
      </c>
      <c r="H2037">
        <v>2938</v>
      </c>
      <c r="I2037" t="s">
        <v>34</v>
      </c>
      <c r="J2037">
        <v>2</v>
      </c>
      <c r="K2037" t="s">
        <v>35</v>
      </c>
      <c r="L2037" t="s">
        <v>27</v>
      </c>
      <c r="M2037">
        <v>37020</v>
      </c>
      <c r="N2037">
        <v>0</v>
      </c>
      <c r="O2037">
        <v>20</v>
      </c>
      <c r="P2037">
        <v>0</v>
      </c>
      <c r="Q2037">
        <v>5</v>
      </c>
      <c r="R2037">
        <v>4</v>
      </c>
      <c r="S2037">
        <v>4</v>
      </c>
      <c r="T2037">
        <v>1</v>
      </c>
      <c r="U2037">
        <v>2</v>
      </c>
      <c r="V2037">
        <f>COUNTIF(tbl_HRMaster[EmployeeID],tbl_HRMaster[[#This Row],[EmployeeID]])</f>
        <v>1</v>
      </c>
      <c r="W2037">
        <f>IFERROR(INDEX(tbl_EmployeeSurvey[EnvironmentSatisfaction],MATCH(tbl_HRMaster[[#This Row],[EmployeeID]],tbl_EmployeeSurvey[EmployeeID],0)),"Not Found")</f>
        <v>1</v>
      </c>
      <c r="X2037">
        <f>IFERROR(INDEX(tbl_EmployeeSurvey[JobSatisfaction],MATCH(tbl_HRMaster[[#This Row],[EmployeeID]],tbl_EmployeeSurvey[EmployeeID],0)),"Not Found")</f>
        <v>3</v>
      </c>
      <c r="Y2037" s="5">
        <f>IFERROR(INDEX(tbl_EmployeeSurvey[WorkLifeBalance],MATCH(tbl_HRMaster[[#This Row],[EmployeeID]],tbl_EmployeeSurvey[EmployeeID],0)),"Not Found")</f>
        <v>3</v>
      </c>
      <c r="Z2037" s="5">
        <f>IFERROR(VLOOKUP(tbl_HRMaster[[#This Row],[EmployeeID]],tbl_ManagerSurvey[[EmployeeID]:[PerformanceRating]],2,FALSE),"Not Found")</f>
        <v>3</v>
      </c>
      <c r="AA2037" s="5">
        <f>IFERROR(VLOOKUP(tbl_HRMaster[[#This Row],[EmployeeID]],tbl_ManagerSurvey[[EmployeeID]:[PerformanceRating]],3,FALSE),"Not Found")</f>
        <v>4</v>
      </c>
      <c r="AB2037" s="5" t="str">
        <f>IF(tbl_HRMaster[[#This Row],[Attrition]]="Yes","Left","Active")</f>
        <v>Active</v>
      </c>
      <c r="AC2037" s="5" t="str">
        <f>_xlfn.IFS(tbl_HRMaster[[#This Row],[Age]]&lt;25,"Under 25",tbl_HRMaster[[#This Row],[Age]]&lt;35,"25-34",tbl_HRMaster[[#This Row],[Age]]&lt;45,"35-44",tbl_HRMaster[[#This Row],[Age]]&lt;55,"45-54",TRUE,"Above 54")</f>
        <v>25-34</v>
      </c>
      <c r="AD2037" s="5" t="str">
        <f>_xlfn.IFS(
tbl_HRMaster[[#This Row],[YearsAtCompany]]&lt;2,"&lt; 2 Years",
tbl_HRMaster[[#This Row],[YearsAtCompany]]&lt;5,"2-4 Years",
tbl_HRMaster[[#This Row],[YearsAtCompany]]&lt;10,"5-9 Years",
TRUE,"10+ Years"
)</f>
        <v>2-4 Years</v>
      </c>
      <c r="AE2037" s="5">
        <f>IF(tbl_HRMaster[[#This Row],[Attrition]]="Yes",1,0)</f>
        <v>0</v>
      </c>
    </row>
    <row r="2038" spans="1:31" x14ac:dyDescent="0.25">
      <c r="A2038">
        <v>25</v>
      </c>
      <c r="B2038" t="s">
        <v>21</v>
      </c>
      <c r="C2038" t="s">
        <v>22</v>
      </c>
      <c r="D2038" t="s">
        <v>30</v>
      </c>
      <c r="E2038">
        <v>25</v>
      </c>
      <c r="F2038">
        <v>2</v>
      </c>
      <c r="G2038" t="s">
        <v>24</v>
      </c>
      <c r="H2038">
        <v>4408</v>
      </c>
      <c r="I2038" t="s">
        <v>34</v>
      </c>
      <c r="J2038">
        <v>2</v>
      </c>
      <c r="K2038" t="s">
        <v>35</v>
      </c>
      <c r="L2038" t="s">
        <v>27</v>
      </c>
      <c r="M2038">
        <v>37020</v>
      </c>
      <c r="N2038">
        <v>0</v>
      </c>
      <c r="O2038">
        <v>20</v>
      </c>
      <c r="P2038">
        <v>0</v>
      </c>
      <c r="Q2038">
        <v>5</v>
      </c>
      <c r="R2038">
        <v>4</v>
      </c>
      <c r="S2038">
        <v>4</v>
      </c>
      <c r="T2038">
        <v>1</v>
      </c>
      <c r="U2038">
        <v>2</v>
      </c>
      <c r="V2038">
        <f>COUNTIF(tbl_HRMaster[EmployeeID],tbl_HRMaster[[#This Row],[EmployeeID]])</f>
        <v>1</v>
      </c>
      <c r="W2038">
        <f>IFERROR(INDEX(tbl_EmployeeSurvey[EnvironmentSatisfaction],MATCH(tbl_HRMaster[[#This Row],[EmployeeID]],tbl_EmployeeSurvey[EmployeeID],0)),"Not Found")</f>
        <v>1</v>
      </c>
      <c r="X2038">
        <f>IFERROR(INDEX(tbl_EmployeeSurvey[JobSatisfaction],MATCH(tbl_HRMaster[[#This Row],[EmployeeID]],tbl_EmployeeSurvey[EmployeeID],0)),"Not Found")</f>
        <v>3</v>
      </c>
      <c r="Y2038" s="5">
        <f>IFERROR(INDEX(tbl_EmployeeSurvey[WorkLifeBalance],MATCH(tbl_HRMaster[[#This Row],[EmployeeID]],tbl_EmployeeSurvey[EmployeeID],0)),"Not Found")</f>
        <v>3</v>
      </c>
      <c r="Z2038" s="5">
        <f>IFERROR(VLOOKUP(tbl_HRMaster[[#This Row],[EmployeeID]],tbl_ManagerSurvey[[EmployeeID]:[PerformanceRating]],2,FALSE),"Not Found")</f>
        <v>3</v>
      </c>
      <c r="AA2038" s="5">
        <f>IFERROR(VLOOKUP(tbl_HRMaster[[#This Row],[EmployeeID]],tbl_ManagerSurvey[[EmployeeID]:[PerformanceRating]],3,FALSE),"Not Found")</f>
        <v>4</v>
      </c>
      <c r="AB2038" s="5" t="str">
        <f>IF(tbl_HRMaster[[#This Row],[Attrition]]="Yes","Left","Active")</f>
        <v>Active</v>
      </c>
      <c r="AC2038" s="5" t="str">
        <f>_xlfn.IFS(tbl_HRMaster[[#This Row],[Age]]&lt;25,"Under 25",tbl_HRMaster[[#This Row],[Age]]&lt;35,"25-34",tbl_HRMaster[[#This Row],[Age]]&lt;45,"35-44",tbl_HRMaster[[#This Row],[Age]]&lt;55,"45-54",TRUE,"Above 54")</f>
        <v>25-34</v>
      </c>
      <c r="AD2038" s="5" t="str">
        <f>_xlfn.IFS(
tbl_HRMaster[[#This Row],[YearsAtCompany]]&lt;2,"&lt; 2 Years",
tbl_HRMaster[[#This Row],[YearsAtCompany]]&lt;5,"2-4 Years",
tbl_HRMaster[[#This Row],[YearsAtCompany]]&lt;10,"5-9 Years",
TRUE,"10+ Years"
)</f>
        <v>2-4 Years</v>
      </c>
      <c r="AE2038" s="5">
        <f>IF(tbl_HRMaster[[#This Row],[Attrition]]="Yes",1,0)</f>
        <v>0</v>
      </c>
    </row>
    <row r="2039" spans="1:31" x14ac:dyDescent="0.25">
      <c r="A2039">
        <v>53</v>
      </c>
      <c r="B2039" t="s">
        <v>21</v>
      </c>
      <c r="C2039" t="s">
        <v>22</v>
      </c>
      <c r="D2039" t="s">
        <v>23</v>
      </c>
      <c r="E2039">
        <v>1</v>
      </c>
      <c r="F2039">
        <v>2</v>
      </c>
      <c r="G2039" t="s">
        <v>24</v>
      </c>
      <c r="H2039">
        <v>1397</v>
      </c>
      <c r="I2039" t="s">
        <v>34</v>
      </c>
      <c r="J2039">
        <v>1</v>
      </c>
      <c r="K2039" t="s">
        <v>44</v>
      </c>
      <c r="L2039" t="s">
        <v>41</v>
      </c>
      <c r="M2039">
        <v>39890</v>
      </c>
      <c r="N2039">
        <v>1</v>
      </c>
      <c r="O2039">
        <v>13</v>
      </c>
      <c r="P2039">
        <v>0</v>
      </c>
      <c r="Q2039">
        <v>5</v>
      </c>
      <c r="R2039">
        <v>2</v>
      </c>
      <c r="S2039">
        <v>4</v>
      </c>
      <c r="T2039">
        <v>1</v>
      </c>
      <c r="U2039">
        <v>3</v>
      </c>
      <c r="V2039">
        <f>COUNTIF(tbl_HRMaster[EmployeeID],tbl_HRMaster[[#This Row],[EmployeeID]])</f>
        <v>1</v>
      </c>
      <c r="W2039">
        <f>IFERROR(INDEX(tbl_EmployeeSurvey[EnvironmentSatisfaction],MATCH(tbl_HRMaster[[#This Row],[EmployeeID]],tbl_EmployeeSurvey[EmployeeID],0)),"Not Found")</f>
        <v>4</v>
      </c>
      <c r="X2039">
        <f>IFERROR(INDEX(tbl_EmployeeSurvey[JobSatisfaction],MATCH(tbl_HRMaster[[#This Row],[EmployeeID]],tbl_EmployeeSurvey[EmployeeID],0)),"Not Found")</f>
        <v>1</v>
      </c>
      <c r="Y2039" s="5">
        <f>IFERROR(INDEX(tbl_EmployeeSurvey[WorkLifeBalance],MATCH(tbl_HRMaster[[#This Row],[EmployeeID]],tbl_EmployeeSurvey[EmployeeID],0)),"Not Found")</f>
        <v>3</v>
      </c>
      <c r="Z2039" s="5">
        <f>IFERROR(VLOOKUP(tbl_HRMaster[[#This Row],[EmployeeID]],tbl_ManagerSurvey[[EmployeeID]:[PerformanceRating]],2,FALSE),"Not Found")</f>
        <v>3</v>
      </c>
      <c r="AA2039" s="5">
        <f>IFERROR(VLOOKUP(tbl_HRMaster[[#This Row],[EmployeeID]],tbl_ManagerSurvey[[EmployeeID]:[PerformanceRating]],3,FALSE),"Not Found")</f>
        <v>3</v>
      </c>
      <c r="AB2039" s="5" t="str">
        <f>IF(tbl_HRMaster[[#This Row],[Attrition]]="Yes","Left","Active")</f>
        <v>Active</v>
      </c>
      <c r="AC2039" s="5" t="str">
        <f>_xlfn.IFS(tbl_HRMaster[[#This Row],[Age]]&lt;25,"Under 25",tbl_HRMaster[[#This Row],[Age]]&lt;35,"25-34",tbl_HRMaster[[#This Row],[Age]]&lt;45,"35-44",tbl_HRMaster[[#This Row],[Age]]&lt;55,"45-54",TRUE,"Above 54")</f>
        <v>45-54</v>
      </c>
      <c r="AD2039" s="5" t="str">
        <f>_xlfn.IFS(
tbl_HRMaster[[#This Row],[YearsAtCompany]]&lt;2,"&lt; 2 Years",
tbl_HRMaster[[#This Row],[YearsAtCompany]]&lt;5,"2-4 Years",
tbl_HRMaster[[#This Row],[YearsAtCompany]]&lt;10,"5-9 Years",
TRUE,"10+ Years"
)</f>
        <v>2-4 Years</v>
      </c>
      <c r="AE2039" s="5">
        <f>IF(tbl_HRMaster[[#This Row],[Attrition]]="Yes",1,0)</f>
        <v>0</v>
      </c>
    </row>
    <row r="2040" spans="1:31" x14ac:dyDescent="0.25">
      <c r="A2040">
        <v>53</v>
      </c>
      <c r="B2040" t="s">
        <v>21</v>
      </c>
      <c r="C2040" t="s">
        <v>22</v>
      </c>
      <c r="D2040" t="s">
        <v>23</v>
      </c>
      <c r="E2040">
        <v>1</v>
      </c>
      <c r="F2040">
        <v>2</v>
      </c>
      <c r="G2040" t="s">
        <v>24</v>
      </c>
      <c r="H2040">
        <v>2867</v>
      </c>
      <c r="I2040" t="s">
        <v>34</v>
      </c>
      <c r="J2040">
        <v>1</v>
      </c>
      <c r="K2040" t="s">
        <v>44</v>
      </c>
      <c r="L2040" t="s">
        <v>41</v>
      </c>
      <c r="M2040">
        <v>39890</v>
      </c>
      <c r="N2040">
        <v>1</v>
      </c>
      <c r="O2040">
        <v>13</v>
      </c>
      <c r="P2040">
        <v>0</v>
      </c>
      <c r="Q2040">
        <v>5</v>
      </c>
      <c r="R2040">
        <v>2</v>
      </c>
      <c r="S2040">
        <v>4</v>
      </c>
      <c r="T2040">
        <v>1</v>
      </c>
      <c r="U2040">
        <v>3</v>
      </c>
      <c r="V2040">
        <f>COUNTIF(tbl_HRMaster[EmployeeID],tbl_HRMaster[[#This Row],[EmployeeID]])</f>
        <v>1</v>
      </c>
      <c r="W2040">
        <f>IFERROR(INDEX(tbl_EmployeeSurvey[EnvironmentSatisfaction],MATCH(tbl_HRMaster[[#This Row],[EmployeeID]],tbl_EmployeeSurvey[EmployeeID],0)),"Not Found")</f>
        <v>4</v>
      </c>
      <c r="X2040">
        <f>IFERROR(INDEX(tbl_EmployeeSurvey[JobSatisfaction],MATCH(tbl_HRMaster[[#This Row],[EmployeeID]],tbl_EmployeeSurvey[EmployeeID],0)),"Not Found")</f>
        <v>1</v>
      </c>
      <c r="Y2040" s="5">
        <f>IFERROR(INDEX(tbl_EmployeeSurvey[WorkLifeBalance],MATCH(tbl_HRMaster[[#This Row],[EmployeeID]],tbl_EmployeeSurvey[EmployeeID],0)),"Not Found")</f>
        <v>3</v>
      </c>
      <c r="Z2040" s="5">
        <f>IFERROR(VLOOKUP(tbl_HRMaster[[#This Row],[EmployeeID]],tbl_ManagerSurvey[[EmployeeID]:[PerformanceRating]],2,FALSE),"Not Found")</f>
        <v>3</v>
      </c>
      <c r="AA2040" s="5">
        <f>IFERROR(VLOOKUP(tbl_HRMaster[[#This Row],[EmployeeID]],tbl_ManagerSurvey[[EmployeeID]:[PerformanceRating]],3,FALSE),"Not Found")</f>
        <v>3</v>
      </c>
      <c r="AB2040" s="5" t="str">
        <f>IF(tbl_HRMaster[[#This Row],[Attrition]]="Yes","Left","Active")</f>
        <v>Active</v>
      </c>
      <c r="AC2040" s="5" t="str">
        <f>_xlfn.IFS(tbl_HRMaster[[#This Row],[Age]]&lt;25,"Under 25",tbl_HRMaster[[#This Row],[Age]]&lt;35,"25-34",tbl_HRMaster[[#This Row],[Age]]&lt;45,"35-44",tbl_HRMaster[[#This Row],[Age]]&lt;55,"45-54",TRUE,"Above 54")</f>
        <v>45-54</v>
      </c>
      <c r="AD2040" s="5" t="str">
        <f>_xlfn.IFS(
tbl_HRMaster[[#This Row],[YearsAtCompany]]&lt;2,"&lt; 2 Years",
tbl_HRMaster[[#This Row],[YearsAtCompany]]&lt;5,"2-4 Years",
tbl_HRMaster[[#This Row],[YearsAtCompany]]&lt;10,"5-9 Years",
TRUE,"10+ Years"
)</f>
        <v>2-4 Years</v>
      </c>
      <c r="AE2040" s="5">
        <f>IF(tbl_HRMaster[[#This Row],[Attrition]]="Yes",1,0)</f>
        <v>0</v>
      </c>
    </row>
    <row r="2041" spans="1:31" x14ac:dyDescent="0.25">
      <c r="A2041">
        <v>53</v>
      </c>
      <c r="B2041" t="s">
        <v>21</v>
      </c>
      <c r="C2041" t="s">
        <v>22</v>
      </c>
      <c r="D2041" t="s">
        <v>23</v>
      </c>
      <c r="E2041">
        <v>1</v>
      </c>
      <c r="F2041">
        <v>2</v>
      </c>
      <c r="G2041" t="s">
        <v>24</v>
      </c>
      <c r="H2041">
        <v>4337</v>
      </c>
      <c r="I2041" t="s">
        <v>34</v>
      </c>
      <c r="J2041">
        <v>1</v>
      </c>
      <c r="K2041" t="s">
        <v>44</v>
      </c>
      <c r="L2041" t="s">
        <v>41</v>
      </c>
      <c r="M2041">
        <v>39890</v>
      </c>
      <c r="N2041">
        <v>1</v>
      </c>
      <c r="O2041">
        <v>13</v>
      </c>
      <c r="P2041">
        <v>0</v>
      </c>
      <c r="Q2041">
        <v>5</v>
      </c>
      <c r="R2041">
        <v>2</v>
      </c>
      <c r="S2041">
        <v>4</v>
      </c>
      <c r="T2041">
        <v>1</v>
      </c>
      <c r="U2041">
        <v>3</v>
      </c>
      <c r="V2041">
        <f>COUNTIF(tbl_HRMaster[EmployeeID],tbl_HRMaster[[#This Row],[EmployeeID]])</f>
        <v>1</v>
      </c>
      <c r="W2041">
        <f>IFERROR(INDEX(tbl_EmployeeSurvey[EnvironmentSatisfaction],MATCH(tbl_HRMaster[[#This Row],[EmployeeID]],tbl_EmployeeSurvey[EmployeeID],0)),"Not Found")</f>
        <v>4</v>
      </c>
      <c r="X2041">
        <f>IFERROR(INDEX(tbl_EmployeeSurvey[JobSatisfaction],MATCH(tbl_HRMaster[[#This Row],[EmployeeID]],tbl_EmployeeSurvey[EmployeeID],0)),"Not Found")</f>
        <v>1</v>
      </c>
      <c r="Y2041" s="5">
        <f>IFERROR(INDEX(tbl_EmployeeSurvey[WorkLifeBalance],MATCH(tbl_HRMaster[[#This Row],[EmployeeID]],tbl_EmployeeSurvey[EmployeeID],0)),"Not Found")</f>
        <v>3</v>
      </c>
      <c r="Z2041" s="5">
        <f>IFERROR(VLOOKUP(tbl_HRMaster[[#This Row],[EmployeeID]],tbl_ManagerSurvey[[EmployeeID]:[PerformanceRating]],2,FALSE),"Not Found")</f>
        <v>3</v>
      </c>
      <c r="AA2041" s="5">
        <f>IFERROR(VLOOKUP(tbl_HRMaster[[#This Row],[EmployeeID]],tbl_ManagerSurvey[[EmployeeID]:[PerformanceRating]],3,FALSE),"Not Found")</f>
        <v>3</v>
      </c>
      <c r="AB2041" s="5" t="str">
        <f>IF(tbl_HRMaster[[#This Row],[Attrition]]="Yes","Left","Active")</f>
        <v>Active</v>
      </c>
      <c r="AC2041" s="5" t="str">
        <f>_xlfn.IFS(tbl_HRMaster[[#This Row],[Age]]&lt;25,"Under 25",tbl_HRMaster[[#This Row],[Age]]&lt;35,"25-34",tbl_HRMaster[[#This Row],[Age]]&lt;45,"35-44",tbl_HRMaster[[#This Row],[Age]]&lt;55,"45-54",TRUE,"Above 54")</f>
        <v>45-54</v>
      </c>
      <c r="AD2041" s="5" t="str">
        <f>_xlfn.IFS(
tbl_HRMaster[[#This Row],[YearsAtCompany]]&lt;2,"&lt; 2 Years",
tbl_HRMaster[[#This Row],[YearsAtCompany]]&lt;5,"2-4 Years",
tbl_HRMaster[[#This Row],[YearsAtCompany]]&lt;10,"5-9 Years",
TRUE,"10+ Years"
)</f>
        <v>2-4 Years</v>
      </c>
      <c r="AE2041" s="5">
        <f>IF(tbl_HRMaster[[#This Row],[Attrition]]="Yes",1,0)</f>
        <v>0</v>
      </c>
    </row>
    <row r="2042" spans="1:31" x14ac:dyDescent="0.25">
      <c r="A2042">
        <v>23</v>
      </c>
      <c r="B2042" t="s">
        <v>21</v>
      </c>
      <c r="C2042" t="s">
        <v>22</v>
      </c>
      <c r="D2042" t="s">
        <v>30</v>
      </c>
      <c r="E2042">
        <v>2</v>
      </c>
      <c r="F2042">
        <v>4</v>
      </c>
      <c r="G2042" t="s">
        <v>38</v>
      </c>
      <c r="H2042">
        <v>825</v>
      </c>
      <c r="I2042" t="s">
        <v>25</v>
      </c>
      <c r="J2042">
        <v>2</v>
      </c>
      <c r="K2042" t="s">
        <v>44</v>
      </c>
      <c r="L2042" t="s">
        <v>32</v>
      </c>
      <c r="M2042">
        <v>49360</v>
      </c>
      <c r="N2042">
        <v>0</v>
      </c>
      <c r="O2042">
        <v>19</v>
      </c>
      <c r="P2042">
        <v>1</v>
      </c>
      <c r="Q2042">
        <v>5</v>
      </c>
      <c r="R2042">
        <v>2</v>
      </c>
      <c r="S2042">
        <v>4</v>
      </c>
      <c r="T2042">
        <v>1</v>
      </c>
      <c r="U2042">
        <v>2</v>
      </c>
      <c r="V2042">
        <f>COUNTIF(tbl_HRMaster[EmployeeID],tbl_HRMaster[[#This Row],[EmployeeID]])</f>
        <v>1</v>
      </c>
      <c r="W2042">
        <f>IFERROR(INDEX(tbl_EmployeeSurvey[EnvironmentSatisfaction],MATCH(tbl_HRMaster[[#This Row],[EmployeeID]],tbl_EmployeeSurvey[EmployeeID],0)),"Not Found")</f>
        <v>1</v>
      </c>
      <c r="X2042">
        <f>IFERROR(INDEX(tbl_EmployeeSurvey[JobSatisfaction],MATCH(tbl_HRMaster[[#This Row],[EmployeeID]],tbl_EmployeeSurvey[EmployeeID],0)),"Not Found")</f>
        <v>3</v>
      </c>
      <c r="Y2042" s="5">
        <f>IFERROR(INDEX(tbl_EmployeeSurvey[WorkLifeBalance],MATCH(tbl_HRMaster[[#This Row],[EmployeeID]],tbl_EmployeeSurvey[EmployeeID],0)),"Not Found")</f>
        <v>3</v>
      </c>
      <c r="Z2042" s="5">
        <f>IFERROR(VLOOKUP(tbl_HRMaster[[#This Row],[EmployeeID]],tbl_ManagerSurvey[[EmployeeID]:[PerformanceRating]],2,FALSE),"Not Found")</f>
        <v>2</v>
      </c>
      <c r="AA2042" s="5">
        <f>IFERROR(VLOOKUP(tbl_HRMaster[[#This Row],[EmployeeID]],tbl_ManagerSurvey[[EmployeeID]:[PerformanceRating]],3,FALSE),"Not Found")</f>
        <v>3</v>
      </c>
      <c r="AB2042" s="5" t="str">
        <f>IF(tbl_HRMaster[[#This Row],[Attrition]]="Yes","Left","Active")</f>
        <v>Active</v>
      </c>
      <c r="AC2042" s="5" t="str">
        <f>_xlfn.IFS(tbl_HRMaster[[#This Row],[Age]]&lt;25,"Under 25",tbl_HRMaster[[#This Row],[Age]]&lt;35,"25-34",tbl_HRMaster[[#This Row],[Age]]&lt;45,"35-44",tbl_HRMaster[[#This Row],[Age]]&lt;55,"45-54",TRUE,"Above 54")</f>
        <v>Under 25</v>
      </c>
      <c r="AD2042" s="5" t="str">
        <f>_xlfn.IFS(
tbl_HRMaster[[#This Row],[YearsAtCompany]]&lt;2,"&lt; 2 Years",
tbl_HRMaster[[#This Row],[YearsAtCompany]]&lt;5,"2-4 Years",
tbl_HRMaster[[#This Row],[YearsAtCompany]]&lt;10,"5-9 Years",
TRUE,"10+ Years"
)</f>
        <v>2-4 Years</v>
      </c>
      <c r="AE2042" s="5">
        <f>IF(tbl_HRMaster[[#This Row],[Attrition]]="Yes",1,0)</f>
        <v>0</v>
      </c>
    </row>
    <row r="2043" spans="1:31" x14ac:dyDescent="0.25">
      <c r="A2043">
        <v>23</v>
      </c>
      <c r="B2043" t="s">
        <v>21</v>
      </c>
      <c r="C2043" t="s">
        <v>22</v>
      </c>
      <c r="D2043" t="s">
        <v>30</v>
      </c>
      <c r="E2043">
        <v>2</v>
      </c>
      <c r="F2043">
        <v>4</v>
      </c>
      <c r="G2043" t="s">
        <v>38</v>
      </c>
      <c r="H2043">
        <v>2295</v>
      </c>
      <c r="I2043" t="s">
        <v>25</v>
      </c>
      <c r="J2043">
        <v>2</v>
      </c>
      <c r="K2043" t="s">
        <v>44</v>
      </c>
      <c r="L2043" t="s">
        <v>32</v>
      </c>
      <c r="M2043">
        <v>49360</v>
      </c>
      <c r="N2043">
        <v>0</v>
      </c>
      <c r="O2043">
        <v>19</v>
      </c>
      <c r="P2043">
        <v>1</v>
      </c>
      <c r="Q2043">
        <v>5</v>
      </c>
      <c r="R2043">
        <v>2</v>
      </c>
      <c r="S2043">
        <v>4</v>
      </c>
      <c r="T2043">
        <v>1</v>
      </c>
      <c r="U2043">
        <v>2</v>
      </c>
      <c r="V2043">
        <f>COUNTIF(tbl_HRMaster[EmployeeID],tbl_HRMaster[[#This Row],[EmployeeID]])</f>
        <v>1</v>
      </c>
      <c r="W2043">
        <f>IFERROR(INDEX(tbl_EmployeeSurvey[EnvironmentSatisfaction],MATCH(tbl_HRMaster[[#This Row],[EmployeeID]],tbl_EmployeeSurvey[EmployeeID],0)),"Not Found")</f>
        <v>1</v>
      </c>
      <c r="X2043">
        <f>IFERROR(INDEX(tbl_EmployeeSurvey[JobSatisfaction],MATCH(tbl_HRMaster[[#This Row],[EmployeeID]],tbl_EmployeeSurvey[EmployeeID],0)),"Not Found")</f>
        <v>3</v>
      </c>
      <c r="Y2043" s="5">
        <f>IFERROR(INDEX(tbl_EmployeeSurvey[WorkLifeBalance],MATCH(tbl_HRMaster[[#This Row],[EmployeeID]],tbl_EmployeeSurvey[EmployeeID],0)),"Not Found")</f>
        <v>3</v>
      </c>
      <c r="Z2043" s="5">
        <f>IFERROR(VLOOKUP(tbl_HRMaster[[#This Row],[EmployeeID]],tbl_ManagerSurvey[[EmployeeID]:[PerformanceRating]],2,FALSE),"Not Found")</f>
        <v>2</v>
      </c>
      <c r="AA2043" s="5">
        <f>IFERROR(VLOOKUP(tbl_HRMaster[[#This Row],[EmployeeID]],tbl_ManagerSurvey[[EmployeeID]:[PerformanceRating]],3,FALSE),"Not Found")</f>
        <v>3</v>
      </c>
      <c r="AB2043" s="5" t="str">
        <f>IF(tbl_HRMaster[[#This Row],[Attrition]]="Yes","Left","Active")</f>
        <v>Active</v>
      </c>
      <c r="AC2043" s="5" t="str">
        <f>_xlfn.IFS(tbl_HRMaster[[#This Row],[Age]]&lt;25,"Under 25",tbl_HRMaster[[#This Row],[Age]]&lt;35,"25-34",tbl_HRMaster[[#This Row],[Age]]&lt;45,"35-44",tbl_HRMaster[[#This Row],[Age]]&lt;55,"45-54",TRUE,"Above 54")</f>
        <v>Under 25</v>
      </c>
      <c r="AD2043" s="5" t="str">
        <f>_xlfn.IFS(
tbl_HRMaster[[#This Row],[YearsAtCompany]]&lt;2,"&lt; 2 Years",
tbl_HRMaster[[#This Row],[YearsAtCompany]]&lt;5,"2-4 Years",
tbl_HRMaster[[#This Row],[YearsAtCompany]]&lt;10,"5-9 Years",
TRUE,"10+ Years"
)</f>
        <v>2-4 Years</v>
      </c>
      <c r="AE2043" s="5">
        <f>IF(tbl_HRMaster[[#This Row],[Attrition]]="Yes",1,0)</f>
        <v>0</v>
      </c>
    </row>
    <row r="2044" spans="1:31" x14ac:dyDescent="0.25">
      <c r="A2044">
        <v>23</v>
      </c>
      <c r="B2044" t="s">
        <v>21</v>
      </c>
      <c r="C2044" t="s">
        <v>22</v>
      </c>
      <c r="D2044" t="s">
        <v>30</v>
      </c>
      <c r="E2044">
        <v>2</v>
      </c>
      <c r="F2044">
        <v>4</v>
      </c>
      <c r="G2044" t="s">
        <v>38</v>
      </c>
      <c r="H2044">
        <v>3765</v>
      </c>
      <c r="I2044" t="s">
        <v>25</v>
      </c>
      <c r="J2044">
        <v>2</v>
      </c>
      <c r="K2044" t="s">
        <v>44</v>
      </c>
      <c r="L2044" t="s">
        <v>32</v>
      </c>
      <c r="M2044">
        <v>49360</v>
      </c>
      <c r="N2044">
        <v>0</v>
      </c>
      <c r="O2044">
        <v>19</v>
      </c>
      <c r="P2044">
        <v>1</v>
      </c>
      <c r="Q2044">
        <v>5</v>
      </c>
      <c r="R2044">
        <v>2</v>
      </c>
      <c r="S2044">
        <v>4</v>
      </c>
      <c r="T2044">
        <v>1</v>
      </c>
      <c r="U2044">
        <v>2</v>
      </c>
      <c r="V2044">
        <f>COUNTIF(tbl_HRMaster[EmployeeID],tbl_HRMaster[[#This Row],[EmployeeID]])</f>
        <v>1</v>
      </c>
      <c r="W2044">
        <f>IFERROR(INDEX(tbl_EmployeeSurvey[EnvironmentSatisfaction],MATCH(tbl_HRMaster[[#This Row],[EmployeeID]],tbl_EmployeeSurvey[EmployeeID],0)),"Not Found")</f>
        <v>1</v>
      </c>
      <c r="X2044">
        <f>IFERROR(INDEX(tbl_EmployeeSurvey[JobSatisfaction],MATCH(tbl_HRMaster[[#This Row],[EmployeeID]],tbl_EmployeeSurvey[EmployeeID],0)),"Not Found")</f>
        <v>3</v>
      </c>
      <c r="Y2044" s="5">
        <f>IFERROR(INDEX(tbl_EmployeeSurvey[WorkLifeBalance],MATCH(tbl_HRMaster[[#This Row],[EmployeeID]],tbl_EmployeeSurvey[EmployeeID],0)),"Not Found")</f>
        <v>3</v>
      </c>
      <c r="Z2044" s="5">
        <f>IFERROR(VLOOKUP(tbl_HRMaster[[#This Row],[EmployeeID]],tbl_ManagerSurvey[[EmployeeID]:[PerformanceRating]],2,FALSE),"Not Found")</f>
        <v>2</v>
      </c>
      <c r="AA2044" s="5">
        <f>IFERROR(VLOOKUP(tbl_HRMaster[[#This Row],[EmployeeID]],tbl_ManagerSurvey[[EmployeeID]:[PerformanceRating]],3,FALSE),"Not Found")</f>
        <v>3</v>
      </c>
      <c r="AB2044" s="5" t="str">
        <f>IF(tbl_HRMaster[[#This Row],[Attrition]]="Yes","Left","Active")</f>
        <v>Active</v>
      </c>
      <c r="AC2044" s="5" t="str">
        <f>_xlfn.IFS(tbl_HRMaster[[#This Row],[Age]]&lt;25,"Under 25",tbl_HRMaster[[#This Row],[Age]]&lt;35,"25-34",tbl_HRMaster[[#This Row],[Age]]&lt;45,"35-44",tbl_HRMaster[[#This Row],[Age]]&lt;55,"45-54",TRUE,"Above 54")</f>
        <v>Under 25</v>
      </c>
      <c r="AD2044" s="5" t="str">
        <f>_xlfn.IFS(
tbl_HRMaster[[#This Row],[YearsAtCompany]]&lt;2,"&lt; 2 Years",
tbl_HRMaster[[#This Row],[YearsAtCompany]]&lt;5,"2-4 Years",
tbl_HRMaster[[#This Row],[YearsAtCompany]]&lt;10,"5-9 Years",
TRUE,"10+ Years"
)</f>
        <v>2-4 Years</v>
      </c>
      <c r="AE2044" s="5">
        <f>IF(tbl_HRMaster[[#This Row],[Attrition]]="Yes",1,0)</f>
        <v>0</v>
      </c>
    </row>
    <row r="2045" spans="1:31" x14ac:dyDescent="0.25">
      <c r="A2045">
        <v>26</v>
      </c>
      <c r="B2045" t="s">
        <v>21</v>
      </c>
      <c r="C2045" t="s">
        <v>22</v>
      </c>
      <c r="D2045" t="s">
        <v>30</v>
      </c>
      <c r="E2045">
        <v>2</v>
      </c>
      <c r="F2045">
        <v>2</v>
      </c>
      <c r="G2045" t="s">
        <v>33</v>
      </c>
      <c r="H2045">
        <v>741</v>
      </c>
      <c r="I2045" t="s">
        <v>34</v>
      </c>
      <c r="J2045">
        <v>3</v>
      </c>
      <c r="K2045" t="s">
        <v>40</v>
      </c>
      <c r="L2045" t="s">
        <v>32</v>
      </c>
      <c r="M2045">
        <v>53040</v>
      </c>
      <c r="N2045">
        <v>0</v>
      </c>
      <c r="O2045">
        <v>20</v>
      </c>
      <c r="P2045">
        <v>1</v>
      </c>
      <c r="Q2045">
        <v>5</v>
      </c>
      <c r="R2045">
        <v>2</v>
      </c>
      <c r="S2045">
        <v>4</v>
      </c>
      <c r="T2045">
        <v>1</v>
      </c>
      <c r="U2045">
        <v>1</v>
      </c>
      <c r="V2045">
        <f>COUNTIF(tbl_HRMaster[EmployeeID],tbl_HRMaster[[#This Row],[EmployeeID]])</f>
        <v>1</v>
      </c>
      <c r="W2045">
        <f>IFERROR(INDEX(tbl_EmployeeSurvey[EnvironmentSatisfaction],MATCH(tbl_HRMaster[[#This Row],[EmployeeID]],tbl_EmployeeSurvey[EmployeeID],0)),"Not Found")</f>
        <v>1</v>
      </c>
      <c r="X2045">
        <f>IFERROR(INDEX(tbl_EmployeeSurvey[JobSatisfaction],MATCH(tbl_HRMaster[[#This Row],[EmployeeID]],tbl_EmployeeSurvey[EmployeeID],0)),"Not Found")</f>
        <v>4</v>
      </c>
      <c r="Y2045" s="5">
        <f>IFERROR(INDEX(tbl_EmployeeSurvey[WorkLifeBalance],MATCH(tbl_HRMaster[[#This Row],[EmployeeID]],tbl_EmployeeSurvey[EmployeeID],0)),"Not Found")</f>
        <v>3</v>
      </c>
      <c r="Z2045" s="5">
        <f>IFERROR(VLOOKUP(tbl_HRMaster[[#This Row],[EmployeeID]],tbl_ManagerSurvey[[EmployeeID]:[PerformanceRating]],2,FALSE),"Not Found")</f>
        <v>3</v>
      </c>
      <c r="AA2045" s="5">
        <f>IFERROR(VLOOKUP(tbl_HRMaster[[#This Row],[EmployeeID]],tbl_ManagerSurvey[[EmployeeID]:[PerformanceRating]],3,FALSE),"Not Found")</f>
        <v>4</v>
      </c>
      <c r="AB2045" s="5" t="str">
        <f>IF(tbl_HRMaster[[#This Row],[Attrition]]="Yes","Left","Active")</f>
        <v>Active</v>
      </c>
      <c r="AC2045" s="5" t="str">
        <f>_xlfn.IFS(tbl_HRMaster[[#This Row],[Age]]&lt;25,"Under 25",tbl_HRMaster[[#This Row],[Age]]&lt;35,"25-34",tbl_HRMaster[[#This Row],[Age]]&lt;45,"35-44",tbl_HRMaster[[#This Row],[Age]]&lt;55,"45-54",TRUE,"Above 54")</f>
        <v>25-34</v>
      </c>
      <c r="AD2045" s="5" t="str">
        <f>_xlfn.IFS(
tbl_HRMaster[[#This Row],[YearsAtCompany]]&lt;2,"&lt; 2 Years",
tbl_HRMaster[[#This Row],[YearsAtCompany]]&lt;5,"2-4 Years",
tbl_HRMaster[[#This Row],[YearsAtCompany]]&lt;10,"5-9 Years",
TRUE,"10+ Years"
)</f>
        <v>2-4 Years</v>
      </c>
      <c r="AE2045" s="5">
        <f>IF(tbl_HRMaster[[#This Row],[Attrition]]="Yes",1,0)</f>
        <v>0</v>
      </c>
    </row>
    <row r="2046" spans="1:31" x14ac:dyDescent="0.25">
      <c r="A2046">
        <v>26</v>
      </c>
      <c r="B2046" t="s">
        <v>21</v>
      </c>
      <c r="C2046" t="s">
        <v>22</v>
      </c>
      <c r="D2046" t="s">
        <v>30</v>
      </c>
      <c r="E2046">
        <v>2</v>
      </c>
      <c r="F2046">
        <v>2</v>
      </c>
      <c r="G2046" t="s">
        <v>33</v>
      </c>
      <c r="H2046">
        <v>2211</v>
      </c>
      <c r="I2046" t="s">
        <v>34</v>
      </c>
      <c r="J2046">
        <v>3</v>
      </c>
      <c r="K2046" t="s">
        <v>40</v>
      </c>
      <c r="L2046" t="s">
        <v>32</v>
      </c>
      <c r="M2046">
        <v>53040</v>
      </c>
      <c r="N2046">
        <v>0</v>
      </c>
      <c r="O2046">
        <v>20</v>
      </c>
      <c r="P2046">
        <v>1</v>
      </c>
      <c r="Q2046">
        <v>5</v>
      </c>
      <c r="R2046">
        <v>2</v>
      </c>
      <c r="S2046">
        <v>4</v>
      </c>
      <c r="T2046">
        <v>1</v>
      </c>
      <c r="U2046">
        <v>1</v>
      </c>
      <c r="V2046">
        <f>COUNTIF(tbl_HRMaster[EmployeeID],tbl_HRMaster[[#This Row],[EmployeeID]])</f>
        <v>1</v>
      </c>
      <c r="W2046">
        <f>IFERROR(INDEX(tbl_EmployeeSurvey[EnvironmentSatisfaction],MATCH(tbl_HRMaster[[#This Row],[EmployeeID]],tbl_EmployeeSurvey[EmployeeID],0)),"Not Found")</f>
        <v>1</v>
      </c>
      <c r="X2046">
        <f>IFERROR(INDEX(tbl_EmployeeSurvey[JobSatisfaction],MATCH(tbl_HRMaster[[#This Row],[EmployeeID]],tbl_EmployeeSurvey[EmployeeID],0)),"Not Found")</f>
        <v>4</v>
      </c>
      <c r="Y2046" s="5">
        <f>IFERROR(INDEX(tbl_EmployeeSurvey[WorkLifeBalance],MATCH(tbl_HRMaster[[#This Row],[EmployeeID]],tbl_EmployeeSurvey[EmployeeID],0)),"Not Found")</f>
        <v>3</v>
      </c>
      <c r="Z2046" s="5">
        <f>IFERROR(VLOOKUP(tbl_HRMaster[[#This Row],[EmployeeID]],tbl_ManagerSurvey[[EmployeeID]:[PerformanceRating]],2,FALSE),"Not Found")</f>
        <v>3</v>
      </c>
      <c r="AA2046" s="5">
        <f>IFERROR(VLOOKUP(tbl_HRMaster[[#This Row],[EmployeeID]],tbl_ManagerSurvey[[EmployeeID]:[PerformanceRating]],3,FALSE),"Not Found")</f>
        <v>4</v>
      </c>
      <c r="AB2046" s="5" t="str">
        <f>IF(tbl_HRMaster[[#This Row],[Attrition]]="Yes","Left","Active")</f>
        <v>Active</v>
      </c>
      <c r="AC2046" s="5" t="str">
        <f>_xlfn.IFS(tbl_HRMaster[[#This Row],[Age]]&lt;25,"Under 25",tbl_HRMaster[[#This Row],[Age]]&lt;35,"25-34",tbl_HRMaster[[#This Row],[Age]]&lt;45,"35-44",tbl_HRMaster[[#This Row],[Age]]&lt;55,"45-54",TRUE,"Above 54")</f>
        <v>25-34</v>
      </c>
      <c r="AD2046" s="5" t="str">
        <f>_xlfn.IFS(
tbl_HRMaster[[#This Row],[YearsAtCompany]]&lt;2,"&lt; 2 Years",
tbl_HRMaster[[#This Row],[YearsAtCompany]]&lt;5,"2-4 Years",
tbl_HRMaster[[#This Row],[YearsAtCompany]]&lt;10,"5-9 Years",
TRUE,"10+ Years"
)</f>
        <v>2-4 Years</v>
      </c>
      <c r="AE2046" s="5">
        <f>IF(tbl_HRMaster[[#This Row],[Attrition]]="Yes",1,0)</f>
        <v>0</v>
      </c>
    </row>
    <row r="2047" spans="1:31" x14ac:dyDescent="0.25">
      <c r="A2047">
        <v>26</v>
      </c>
      <c r="B2047" t="s">
        <v>21</v>
      </c>
      <c r="C2047" t="s">
        <v>22</v>
      </c>
      <c r="D2047" t="s">
        <v>30</v>
      </c>
      <c r="E2047">
        <v>2</v>
      </c>
      <c r="F2047">
        <v>2</v>
      </c>
      <c r="G2047" t="s">
        <v>33</v>
      </c>
      <c r="H2047">
        <v>3681</v>
      </c>
      <c r="I2047" t="s">
        <v>34</v>
      </c>
      <c r="J2047">
        <v>3</v>
      </c>
      <c r="K2047" t="s">
        <v>40</v>
      </c>
      <c r="L2047" t="s">
        <v>32</v>
      </c>
      <c r="M2047">
        <v>53040</v>
      </c>
      <c r="N2047">
        <v>0</v>
      </c>
      <c r="O2047">
        <v>20</v>
      </c>
      <c r="P2047">
        <v>1</v>
      </c>
      <c r="Q2047">
        <v>5</v>
      </c>
      <c r="R2047">
        <v>2</v>
      </c>
      <c r="S2047">
        <v>4</v>
      </c>
      <c r="T2047">
        <v>1</v>
      </c>
      <c r="U2047">
        <v>1</v>
      </c>
      <c r="V2047">
        <f>COUNTIF(tbl_HRMaster[EmployeeID],tbl_HRMaster[[#This Row],[EmployeeID]])</f>
        <v>1</v>
      </c>
      <c r="W2047">
        <f>IFERROR(INDEX(tbl_EmployeeSurvey[EnvironmentSatisfaction],MATCH(tbl_HRMaster[[#This Row],[EmployeeID]],tbl_EmployeeSurvey[EmployeeID],0)),"Not Found")</f>
        <v>1</v>
      </c>
      <c r="X2047">
        <f>IFERROR(INDEX(tbl_EmployeeSurvey[JobSatisfaction],MATCH(tbl_HRMaster[[#This Row],[EmployeeID]],tbl_EmployeeSurvey[EmployeeID],0)),"Not Found")</f>
        <v>4</v>
      </c>
      <c r="Y2047" s="5">
        <f>IFERROR(INDEX(tbl_EmployeeSurvey[WorkLifeBalance],MATCH(tbl_HRMaster[[#This Row],[EmployeeID]],tbl_EmployeeSurvey[EmployeeID],0)),"Not Found")</f>
        <v>3</v>
      </c>
      <c r="Z2047" s="5">
        <f>IFERROR(VLOOKUP(tbl_HRMaster[[#This Row],[EmployeeID]],tbl_ManagerSurvey[[EmployeeID]:[PerformanceRating]],2,FALSE),"Not Found")</f>
        <v>3</v>
      </c>
      <c r="AA2047" s="5">
        <f>IFERROR(VLOOKUP(tbl_HRMaster[[#This Row],[EmployeeID]],tbl_ManagerSurvey[[EmployeeID]:[PerformanceRating]],3,FALSE),"Not Found")</f>
        <v>4</v>
      </c>
      <c r="AB2047" s="5" t="str">
        <f>IF(tbl_HRMaster[[#This Row],[Attrition]]="Yes","Left","Active")</f>
        <v>Active</v>
      </c>
      <c r="AC2047" s="5" t="str">
        <f>_xlfn.IFS(tbl_HRMaster[[#This Row],[Age]]&lt;25,"Under 25",tbl_HRMaster[[#This Row],[Age]]&lt;35,"25-34",tbl_HRMaster[[#This Row],[Age]]&lt;45,"35-44",tbl_HRMaster[[#This Row],[Age]]&lt;55,"45-54",TRUE,"Above 54")</f>
        <v>25-34</v>
      </c>
      <c r="AD2047" s="5" t="str">
        <f>_xlfn.IFS(
tbl_HRMaster[[#This Row],[YearsAtCompany]]&lt;2,"&lt; 2 Years",
tbl_HRMaster[[#This Row],[YearsAtCompany]]&lt;5,"2-4 Years",
tbl_HRMaster[[#This Row],[YearsAtCompany]]&lt;10,"5-9 Years",
TRUE,"10+ Years"
)</f>
        <v>2-4 Years</v>
      </c>
      <c r="AE2047" s="5">
        <f>IF(tbl_HRMaster[[#This Row],[Attrition]]="Yes",1,0)</f>
        <v>0</v>
      </c>
    </row>
    <row r="2048" spans="1:31" x14ac:dyDescent="0.25">
      <c r="A2048">
        <v>28</v>
      </c>
      <c r="B2048" t="s">
        <v>21</v>
      </c>
      <c r="C2048" t="s">
        <v>29</v>
      </c>
      <c r="D2048" t="s">
        <v>30</v>
      </c>
      <c r="E2048">
        <v>9</v>
      </c>
      <c r="F2048">
        <v>3</v>
      </c>
      <c r="G2048" t="s">
        <v>24</v>
      </c>
      <c r="H2048">
        <v>813</v>
      </c>
      <c r="I2048" t="s">
        <v>25</v>
      </c>
      <c r="J2048">
        <v>2</v>
      </c>
      <c r="K2048" t="s">
        <v>35</v>
      </c>
      <c r="L2048" t="s">
        <v>32</v>
      </c>
      <c r="M2048">
        <v>59330</v>
      </c>
      <c r="N2048">
        <v>0</v>
      </c>
      <c r="O2048">
        <v>11</v>
      </c>
      <c r="P2048">
        <v>0</v>
      </c>
      <c r="Q2048">
        <v>5</v>
      </c>
      <c r="R2048">
        <v>3</v>
      </c>
      <c r="S2048">
        <v>4</v>
      </c>
      <c r="T2048">
        <v>1</v>
      </c>
      <c r="U2048">
        <v>3</v>
      </c>
      <c r="V2048">
        <f>COUNTIF(tbl_HRMaster[EmployeeID],tbl_HRMaster[[#This Row],[EmployeeID]])</f>
        <v>1</v>
      </c>
      <c r="W2048">
        <f>IFERROR(INDEX(tbl_EmployeeSurvey[EnvironmentSatisfaction],MATCH(tbl_HRMaster[[#This Row],[EmployeeID]],tbl_EmployeeSurvey[EmployeeID],0)),"Not Found")</f>
        <v>3</v>
      </c>
      <c r="X2048">
        <f>IFERROR(INDEX(tbl_EmployeeSurvey[JobSatisfaction],MATCH(tbl_HRMaster[[#This Row],[EmployeeID]],tbl_EmployeeSurvey[EmployeeID],0)),"Not Found")</f>
        <v>1</v>
      </c>
      <c r="Y2048" s="5">
        <f>IFERROR(INDEX(tbl_EmployeeSurvey[WorkLifeBalance],MATCH(tbl_HRMaster[[#This Row],[EmployeeID]],tbl_EmployeeSurvey[EmployeeID],0)),"Not Found")</f>
        <v>3</v>
      </c>
      <c r="Z2048" s="5">
        <f>IFERROR(VLOOKUP(tbl_HRMaster[[#This Row],[EmployeeID]],tbl_ManagerSurvey[[EmployeeID]:[PerformanceRating]],2,FALSE),"Not Found")</f>
        <v>3</v>
      </c>
      <c r="AA2048" s="5">
        <f>IFERROR(VLOOKUP(tbl_HRMaster[[#This Row],[EmployeeID]],tbl_ManagerSurvey[[EmployeeID]:[PerformanceRating]],3,FALSE),"Not Found")</f>
        <v>3</v>
      </c>
      <c r="AB2048" s="5" t="str">
        <f>IF(tbl_HRMaster[[#This Row],[Attrition]]="Yes","Left","Active")</f>
        <v>Active</v>
      </c>
      <c r="AC2048" s="5" t="str">
        <f>_xlfn.IFS(tbl_HRMaster[[#This Row],[Age]]&lt;25,"Under 25",tbl_HRMaster[[#This Row],[Age]]&lt;35,"25-34",tbl_HRMaster[[#This Row],[Age]]&lt;45,"35-44",tbl_HRMaster[[#This Row],[Age]]&lt;55,"45-54",TRUE,"Above 54")</f>
        <v>25-34</v>
      </c>
      <c r="AD2048" s="5" t="str">
        <f>_xlfn.IFS(
tbl_HRMaster[[#This Row],[YearsAtCompany]]&lt;2,"&lt; 2 Years",
tbl_HRMaster[[#This Row],[YearsAtCompany]]&lt;5,"2-4 Years",
tbl_HRMaster[[#This Row],[YearsAtCompany]]&lt;10,"5-9 Years",
TRUE,"10+ Years"
)</f>
        <v>2-4 Years</v>
      </c>
      <c r="AE2048" s="5">
        <f>IF(tbl_HRMaster[[#This Row],[Attrition]]="Yes",1,0)</f>
        <v>0</v>
      </c>
    </row>
    <row r="2049" spans="1:31" x14ac:dyDescent="0.25">
      <c r="A2049">
        <v>28</v>
      </c>
      <c r="B2049" t="s">
        <v>21</v>
      </c>
      <c r="C2049" t="s">
        <v>29</v>
      </c>
      <c r="D2049" t="s">
        <v>30</v>
      </c>
      <c r="E2049">
        <v>9</v>
      </c>
      <c r="F2049">
        <v>3</v>
      </c>
      <c r="G2049" t="s">
        <v>24</v>
      </c>
      <c r="H2049">
        <v>2283</v>
      </c>
      <c r="I2049" t="s">
        <v>25</v>
      </c>
      <c r="J2049">
        <v>2</v>
      </c>
      <c r="K2049" t="s">
        <v>35</v>
      </c>
      <c r="L2049" t="s">
        <v>32</v>
      </c>
      <c r="M2049">
        <v>59330</v>
      </c>
      <c r="N2049">
        <v>0</v>
      </c>
      <c r="O2049">
        <v>11</v>
      </c>
      <c r="P2049">
        <v>0</v>
      </c>
      <c r="Q2049">
        <v>5</v>
      </c>
      <c r="R2049">
        <v>3</v>
      </c>
      <c r="S2049">
        <v>4</v>
      </c>
      <c r="T2049">
        <v>1</v>
      </c>
      <c r="U2049">
        <v>3</v>
      </c>
      <c r="V2049">
        <f>COUNTIF(tbl_HRMaster[EmployeeID],tbl_HRMaster[[#This Row],[EmployeeID]])</f>
        <v>1</v>
      </c>
      <c r="W2049">
        <f>IFERROR(INDEX(tbl_EmployeeSurvey[EnvironmentSatisfaction],MATCH(tbl_HRMaster[[#This Row],[EmployeeID]],tbl_EmployeeSurvey[EmployeeID],0)),"Not Found")</f>
        <v>3</v>
      </c>
      <c r="X2049">
        <f>IFERROR(INDEX(tbl_EmployeeSurvey[JobSatisfaction],MATCH(tbl_HRMaster[[#This Row],[EmployeeID]],tbl_EmployeeSurvey[EmployeeID],0)),"Not Found")</f>
        <v>1</v>
      </c>
      <c r="Y2049" s="5">
        <f>IFERROR(INDEX(tbl_EmployeeSurvey[WorkLifeBalance],MATCH(tbl_HRMaster[[#This Row],[EmployeeID]],tbl_EmployeeSurvey[EmployeeID],0)),"Not Found")</f>
        <v>3</v>
      </c>
      <c r="Z2049" s="5">
        <f>IFERROR(VLOOKUP(tbl_HRMaster[[#This Row],[EmployeeID]],tbl_ManagerSurvey[[EmployeeID]:[PerformanceRating]],2,FALSE),"Not Found")</f>
        <v>3</v>
      </c>
      <c r="AA2049" s="5">
        <f>IFERROR(VLOOKUP(tbl_HRMaster[[#This Row],[EmployeeID]],tbl_ManagerSurvey[[EmployeeID]:[PerformanceRating]],3,FALSE),"Not Found")</f>
        <v>3</v>
      </c>
      <c r="AB2049" s="5" t="str">
        <f>IF(tbl_HRMaster[[#This Row],[Attrition]]="Yes","Left","Active")</f>
        <v>Active</v>
      </c>
      <c r="AC2049" s="5" t="str">
        <f>_xlfn.IFS(tbl_HRMaster[[#This Row],[Age]]&lt;25,"Under 25",tbl_HRMaster[[#This Row],[Age]]&lt;35,"25-34",tbl_HRMaster[[#This Row],[Age]]&lt;45,"35-44",tbl_HRMaster[[#This Row],[Age]]&lt;55,"45-54",TRUE,"Above 54")</f>
        <v>25-34</v>
      </c>
      <c r="AD2049" s="5" t="str">
        <f>_xlfn.IFS(
tbl_HRMaster[[#This Row],[YearsAtCompany]]&lt;2,"&lt; 2 Years",
tbl_HRMaster[[#This Row],[YearsAtCompany]]&lt;5,"2-4 Years",
tbl_HRMaster[[#This Row],[YearsAtCompany]]&lt;10,"5-9 Years",
TRUE,"10+ Years"
)</f>
        <v>2-4 Years</v>
      </c>
      <c r="AE2049" s="5">
        <f>IF(tbl_HRMaster[[#This Row],[Attrition]]="Yes",1,0)</f>
        <v>0</v>
      </c>
    </row>
    <row r="2050" spans="1:31" x14ac:dyDescent="0.25">
      <c r="A2050">
        <v>28</v>
      </c>
      <c r="B2050" t="s">
        <v>21</v>
      </c>
      <c r="C2050" t="s">
        <v>29</v>
      </c>
      <c r="D2050" t="s">
        <v>30</v>
      </c>
      <c r="E2050">
        <v>9</v>
      </c>
      <c r="F2050">
        <v>3</v>
      </c>
      <c r="G2050" t="s">
        <v>24</v>
      </c>
      <c r="H2050">
        <v>3753</v>
      </c>
      <c r="I2050" t="s">
        <v>25</v>
      </c>
      <c r="J2050">
        <v>2</v>
      </c>
      <c r="K2050" t="s">
        <v>35</v>
      </c>
      <c r="L2050" t="s">
        <v>32</v>
      </c>
      <c r="M2050">
        <v>59330</v>
      </c>
      <c r="N2050">
        <v>0</v>
      </c>
      <c r="O2050">
        <v>11</v>
      </c>
      <c r="P2050">
        <v>0</v>
      </c>
      <c r="Q2050">
        <v>5</v>
      </c>
      <c r="R2050">
        <v>3</v>
      </c>
      <c r="S2050">
        <v>4</v>
      </c>
      <c r="T2050">
        <v>1</v>
      </c>
      <c r="U2050">
        <v>3</v>
      </c>
      <c r="V2050">
        <f>COUNTIF(tbl_HRMaster[EmployeeID],tbl_HRMaster[[#This Row],[EmployeeID]])</f>
        <v>1</v>
      </c>
      <c r="W2050">
        <f>IFERROR(INDEX(tbl_EmployeeSurvey[EnvironmentSatisfaction],MATCH(tbl_HRMaster[[#This Row],[EmployeeID]],tbl_EmployeeSurvey[EmployeeID],0)),"Not Found")</f>
        <v>3</v>
      </c>
      <c r="X2050">
        <f>IFERROR(INDEX(tbl_EmployeeSurvey[JobSatisfaction],MATCH(tbl_HRMaster[[#This Row],[EmployeeID]],tbl_EmployeeSurvey[EmployeeID],0)),"Not Found")</f>
        <v>1</v>
      </c>
      <c r="Y2050" s="5">
        <f>IFERROR(INDEX(tbl_EmployeeSurvey[WorkLifeBalance],MATCH(tbl_HRMaster[[#This Row],[EmployeeID]],tbl_EmployeeSurvey[EmployeeID],0)),"Not Found")</f>
        <v>3</v>
      </c>
      <c r="Z2050" s="5">
        <f>IFERROR(VLOOKUP(tbl_HRMaster[[#This Row],[EmployeeID]],tbl_ManagerSurvey[[EmployeeID]:[PerformanceRating]],2,FALSE),"Not Found")</f>
        <v>3</v>
      </c>
      <c r="AA2050" s="5">
        <f>IFERROR(VLOOKUP(tbl_HRMaster[[#This Row],[EmployeeID]],tbl_ManagerSurvey[[EmployeeID]:[PerformanceRating]],3,FALSE),"Not Found")</f>
        <v>3</v>
      </c>
      <c r="AB2050" s="5" t="str">
        <f>IF(tbl_HRMaster[[#This Row],[Attrition]]="Yes","Left","Active")</f>
        <v>Active</v>
      </c>
      <c r="AC2050" s="5" t="str">
        <f>_xlfn.IFS(tbl_HRMaster[[#This Row],[Age]]&lt;25,"Under 25",tbl_HRMaster[[#This Row],[Age]]&lt;35,"25-34",tbl_HRMaster[[#This Row],[Age]]&lt;45,"35-44",tbl_HRMaster[[#This Row],[Age]]&lt;55,"45-54",TRUE,"Above 54")</f>
        <v>25-34</v>
      </c>
      <c r="AD2050" s="5" t="str">
        <f>_xlfn.IFS(
tbl_HRMaster[[#This Row],[YearsAtCompany]]&lt;2,"&lt; 2 Years",
tbl_HRMaster[[#This Row],[YearsAtCompany]]&lt;5,"2-4 Years",
tbl_HRMaster[[#This Row],[YearsAtCompany]]&lt;10,"5-9 Years",
TRUE,"10+ Years"
)</f>
        <v>2-4 Years</v>
      </c>
      <c r="AE2050" s="5">
        <f>IF(tbl_HRMaster[[#This Row],[Attrition]]="Yes",1,0)</f>
        <v>0</v>
      </c>
    </row>
    <row r="2051" spans="1:31" x14ac:dyDescent="0.25">
      <c r="A2051">
        <v>27</v>
      </c>
      <c r="B2051" t="s">
        <v>21</v>
      </c>
      <c r="C2051" t="s">
        <v>22</v>
      </c>
      <c r="D2051" t="s">
        <v>23</v>
      </c>
      <c r="E2051">
        <v>9</v>
      </c>
      <c r="F2051">
        <v>3</v>
      </c>
      <c r="G2051" t="s">
        <v>45</v>
      </c>
      <c r="H2051">
        <v>255</v>
      </c>
      <c r="I2051" t="s">
        <v>34</v>
      </c>
      <c r="J2051">
        <v>5</v>
      </c>
      <c r="K2051" t="s">
        <v>39</v>
      </c>
      <c r="L2051" t="s">
        <v>32</v>
      </c>
      <c r="M2051">
        <v>59930</v>
      </c>
      <c r="N2051">
        <v>0</v>
      </c>
      <c r="O2051">
        <v>14</v>
      </c>
      <c r="P2051">
        <v>1</v>
      </c>
      <c r="Q2051">
        <v>5</v>
      </c>
      <c r="R2051">
        <v>3</v>
      </c>
      <c r="S2051">
        <v>4</v>
      </c>
      <c r="T2051">
        <v>1</v>
      </c>
      <c r="U2051">
        <v>1</v>
      </c>
      <c r="V2051">
        <f>COUNTIF(tbl_HRMaster[EmployeeID],tbl_HRMaster[[#This Row],[EmployeeID]])</f>
        <v>1</v>
      </c>
      <c r="W2051">
        <f>IFERROR(INDEX(tbl_EmployeeSurvey[EnvironmentSatisfaction],MATCH(tbl_HRMaster[[#This Row],[EmployeeID]],tbl_EmployeeSurvey[EmployeeID],0)),"Not Found")</f>
        <v>1</v>
      </c>
      <c r="X2051">
        <f>IFERROR(INDEX(tbl_EmployeeSurvey[JobSatisfaction],MATCH(tbl_HRMaster[[#This Row],[EmployeeID]],tbl_EmployeeSurvey[EmployeeID],0)),"Not Found")</f>
        <v>4</v>
      </c>
      <c r="Y2051" s="5">
        <f>IFERROR(INDEX(tbl_EmployeeSurvey[WorkLifeBalance],MATCH(tbl_HRMaster[[#This Row],[EmployeeID]],tbl_EmployeeSurvey[EmployeeID],0)),"Not Found")</f>
        <v>3</v>
      </c>
      <c r="Z2051" s="5">
        <f>IFERROR(VLOOKUP(tbl_HRMaster[[#This Row],[EmployeeID]],tbl_ManagerSurvey[[EmployeeID]:[PerformanceRating]],2,FALSE),"Not Found")</f>
        <v>1</v>
      </c>
      <c r="AA2051" s="5">
        <f>IFERROR(VLOOKUP(tbl_HRMaster[[#This Row],[EmployeeID]],tbl_ManagerSurvey[[EmployeeID]:[PerformanceRating]],3,FALSE),"Not Found")</f>
        <v>3</v>
      </c>
      <c r="AB2051" s="5" t="str">
        <f>IF(tbl_HRMaster[[#This Row],[Attrition]]="Yes","Left","Active")</f>
        <v>Active</v>
      </c>
      <c r="AC2051" s="5" t="str">
        <f>_xlfn.IFS(tbl_HRMaster[[#This Row],[Age]]&lt;25,"Under 25",tbl_HRMaster[[#This Row],[Age]]&lt;35,"25-34",tbl_HRMaster[[#This Row],[Age]]&lt;45,"35-44",tbl_HRMaster[[#This Row],[Age]]&lt;55,"45-54",TRUE,"Above 54")</f>
        <v>25-34</v>
      </c>
      <c r="AD2051" s="5" t="str">
        <f>_xlfn.IFS(
tbl_HRMaster[[#This Row],[YearsAtCompany]]&lt;2,"&lt; 2 Years",
tbl_HRMaster[[#This Row],[YearsAtCompany]]&lt;5,"2-4 Years",
tbl_HRMaster[[#This Row],[YearsAtCompany]]&lt;10,"5-9 Years",
TRUE,"10+ Years"
)</f>
        <v>2-4 Years</v>
      </c>
      <c r="AE2051" s="5">
        <f>IF(tbl_HRMaster[[#This Row],[Attrition]]="Yes",1,0)</f>
        <v>0</v>
      </c>
    </row>
    <row r="2052" spans="1:31" x14ac:dyDescent="0.25">
      <c r="A2052">
        <v>27</v>
      </c>
      <c r="B2052" t="s">
        <v>21</v>
      </c>
      <c r="C2052" t="s">
        <v>22</v>
      </c>
      <c r="D2052" t="s">
        <v>23</v>
      </c>
      <c r="E2052">
        <v>9</v>
      </c>
      <c r="F2052">
        <v>3</v>
      </c>
      <c r="G2052" t="s">
        <v>45</v>
      </c>
      <c r="H2052">
        <v>1725</v>
      </c>
      <c r="I2052" t="s">
        <v>34</v>
      </c>
      <c r="J2052">
        <v>5</v>
      </c>
      <c r="K2052" t="s">
        <v>39</v>
      </c>
      <c r="L2052" t="s">
        <v>32</v>
      </c>
      <c r="M2052">
        <v>59930</v>
      </c>
      <c r="N2052">
        <v>0</v>
      </c>
      <c r="O2052">
        <v>14</v>
      </c>
      <c r="P2052">
        <v>1</v>
      </c>
      <c r="Q2052">
        <v>5</v>
      </c>
      <c r="R2052">
        <v>3</v>
      </c>
      <c r="S2052">
        <v>4</v>
      </c>
      <c r="T2052">
        <v>1</v>
      </c>
      <c r="U2052">
        <v>1</v>
      </c>
      <c r="V2052">
        <f>COUNTIF(tbl_HRMaster[EmployeeID],tbl_HRMaster[[#This Row],[EmployeeID]])</f>
        <v>1</v>
      </c>
      <c r="W2052">
        <f>IFERROR(INDEX(tbl_EmployeeSurvey[EnvironmentSatisfaction],MATCH(tbl_HRMaster[[#This Row],[EmployeeID]],tbl_EmployeeSurvey[EmployeeID],0)),"Not Found")</f>
        <v>1</v>
      </c>
      <c r="X2052">
        <f>IFERROR(INDEX(tbl_EmployeeSurvey[JobSatisfaction],MATCH(tbl_HRMaster[[#This Row],[EmployeeID]],tbl_EmployeeSurvey[EmployeeID],0)),"Not Found")</f>
        <v>4</v>
      </c>
      <c r="Y2052" s="5">
        <f>IFERROR(INDEX(tbl_EmployeeSurvey[WorkLifeBalance],MATCH(tbl_HRMaster[[#This Row],[EmployeeID]],tbl_EmployeeSurvey[EmployeeID],0)),"Not Found")</f>
        <v>3</v>
      </c>
      <c r="Z2052" s="5">
        <f>IFERROR(VLOOKUP(tbl_HRMaster[[#This Row],[EmployeeID]],tbl_ManagerSurvey[[EmployeeID]:[PerformanceRating]],2,FALSE),"Not Found")</f>
        <v>1</v>
      </c>
      <c r="AA2052" s="5">
        <f>IFERROR(VLOOKUP(tbl_HRMaster[[#This Row],[EmployeeID]],tbl_ManagerSurvey[[EmployeeID]:[PerformanceRating]],3,FALSE),"Not Found")</f>
        <v>3</v>
      </c>
      <c r="AB2052" s="5" t="str">
        <f>IF(tbl_HRMaster[[#This Row],[Attrition]]="Yes","Left","Active")</f>
        <v>Active</v>
      </c>
      <c r="AC2052" s="5" t="str">
        <f>_xlfn.IFS(tbl_HRMaster[[#This Row],[Age]]&lt;25,"Under 25",tbl_HRMaster[[#This Row],[Age]]&lt;35,"25-34",tbl_HRMaster[[#This Row],[Age]]&lt;45,"35-44",tbl_HRMaster[[#This Row],[Age]]&lt;55,"45-54",TRUE,"Above 54")</f>
        <v>25-34</v>
      </c>
      <c r="AD2052" s="5" t="str">
        <f>_xlfn.IFS(
tbl_HRMaster[[#This Row],[YearsAtCompany]]&lt;2,"&lt; 2 Years",
tbl_HRMaster[[#This Row],[YearsAtCompany]]&lt;5,"2-4 Years",
tbl_HRMaster[[#This Row],[YearsAtCompany]]&lt;10,"5-9 Years",
TRUE,"10+ Years"
)</f>
        <v>2-4 Years</v>
      </c>
      <c r="AE2052" s="5">
        <f>IF(tbl_HRMaster[[#This Row],[Attrition]]="Yes",1,0)</f>
        <v>0</v>
      </c>
    </row>
    <row r="2053" spans="1:31" x14ac:dyDescent="0.25">
      <c r="A2053">
        <v>27</v>
      </c>
      <c r="B2053" t="s">
        <v>21</v>
      </c>
      <c r="C2053" t="s">
        <v>22</v>
      </c>
      <c r="D2053" t="s">
        <v>23</v>
      </c>
      <c r="E2053">
        <v>9</v>
      </c>
      <c r="F2053">
        <v>3</v>
      </c>
      <c r="G2053" t="s">
        <v>45</v>
      </c>
      <c r="H2053">
        <v>3195</v>
      </c>
      <c r="I2053" t="s">
        <v>34</v>
      </c>
      <c r="J2053">
        <v>5</v>
      </c>
      <c r="K2053" t="s">
        <v>39</v>
      </c>
      <c r="L2053" t="s">
        <v>32</v>
      </c>
      <c r="M2053">
        <v>59930</v>
      </c>
      <c r="N2053">
        <v>0</v>
      </c>
      <c r="O2053">
        <v>14</v>
      </c>
      <c r="P2053">
        <v>1</v>
      </c>
      <c r="Q2053">
        <v>5</v>
      </c>
      <c r="R2053">
        <v>3</v>
      </c>
      <c r="S2053">
        <v>4</v>
      </c>
      <c r="T2053">
        <v>1</v>
      </c>
      <c r="U2053">
        <v>1</v>
      </c>
      <c r="V2053">
        <f>COUNTIF(tbl_HRMaster[EmployeeID],tbl_HRMaster[[#This Row],[EmployeeID]])</f>
        <v>1</v>
      </c>
      <c r="W2053">
        <f>IFERROR(INDEX(tbl_EmployeeSurvey[EnvironmentSatisfaction],MATCH(tbl_HRMaster[[#This Row],[EmployeeID]],tbl_EmployeeSurvey[EmployeeID],0)),"Not Found")</f>
        <v>1</v>
      </c>
      <c r="X2053">
        <f>IFERROR(INDEX(tbl_EmployeeSurvey[JobSatisfaction],MATCH(tbl_HRMaster[[#This Row],[EmployeeID]],tbl_EmployeeSurvey[EmployeeID],0)),"Not Found")</f>
        <v>4</v>
      </c>
      <c r="Y2053" s="5">
        <f>IFERROR(INDEX(tbl_EmployeeSurvey[WorkLifeBalance],MATCH(tbl_HRMaster[[#This Row],[EmployeeID]],tbl_EmployeeSurvey[EmployeeID],0)),"Not Found")</f>
        <v>3</v>
      </c>
      <c r="Z2053" s="5">
        <f>IFERROR(VLOOKUP(tbl_HRMaster[[#This Row],[EmployeeID]],tbl_ManagerSurvey[[EmployeeID]:[PerformanceRating]],2,FALSE),"Not Found")</f>
        <v>1</v>
      </c>
      <c r="AA2053" s="5">
        <f>IFERROR(VLOOKUP(tbl_HRMaster[[#This Row],[EmployeeID]],tbl_ManagerSurvey[[EmployeeID]:[PerformanceRating]],3,FALSE),"Not Found")</f>
        <v>3</v>
      </c>
      <c r="AB2053" s="5" t="str">
        <f>IF(tbl_HRMaster[[#This Row],[Attrition]]="Yes","Left","Active")</f>
        <v>Active</v>
      </c>
      <c r="AC2053" s="5" t="str">
        <f>_xlfn.IFS(tbl_HRMaster[[#This Row],[Age]]&lt;25,"Under 25",tbl_HRMaster[[#This Row],[Age]]&lt;35,"25-34",tbl_HRMaster[[#This Row],[Age]]&lt;45,"35-44",tbl_HRMaster[[#This Row],[Age]]&lt;55,"45-54",TRUE,"Above 54")</f>
        <v>25-34</v>
      </c>
      <c r="AD2053" s="5" t="str">
        <f>_xlfn.IFS(
tbl_HRMaster[[#This Row],[YearsAtCompany]]&lt;2,"&lt; 2 Years",
tbl_HRMaster[[#This Row],[YearsAtCompany]]&lt;5,"2-4 Years",
tbl_HRMaster[[#This Row],[YearsAtCompany]]&lt;10,"5-9 Years",
TRUE,"10+ Years"
)</f>
        <v>2-4 Years</v>
      </c>
      <c r="AE2053" s="5">
        <f>IF(tbl_HRMaster[[#This Row],[Attrition]]="Yes",1,0)</f>
        <v>0</v>
      </c>
    </row>
    <row r="2054" spans="1:31" x14ac:dyDescent="0.25">
      <c r="A2054">
        <v>24</v>
      </c>
      <c r="B2054" t="s">
        <v>21</v>
      </c>
      <c r="C2054" t="s">
        <v>36</v>
      </c>
      <c r="D2054" t="s">
        <v>30</v>
      </c>
      <c r="E2054">
        <v>1</v>
      </c>
      <c r="F2054">
        <v>5</v>
      </c>
      <c r="G2054" t="s">
        <v>24</v>
      </c>
      <c r="H2054">
        <v>1233</v>
      </c>
      <c r="I2054" t="s">
        <v>34</v>
      </c>
      <c r="J2054">
        <v>3</v>
      </c>
      <c r="K2054" t="s">
        <v>31</v>
      </c>
      <c r="L2054" t="s">
        <v>41</v>
      </c>
      <c r="M2054">
        <v>93800</v>
      </c>
      <c r="N2054">
        <v>0</v>
      </c>
      <c r="O2054">
        <v>16</v>
      </c>
      <c r="P2054">
        <v>0</v>
      </c>
      <c r="Q2054">
        <v>5</v>
      </c>
      <c r="R2054">
        <v>2</v>
      </c>
      <c r="S2054">
        <v>4</v>
      </c>
      <c r="T2054">
        <v>1</v>
      </c>
      <c r="U2054">
        <v>3</v>
      </c>
      <c r="V2054">
        <f>COUNTIF(tbl_HRMaster[EmployeeID],tbl_HRMaster[[#This Row],[EmployeeID]])</f>
        <v>1</v>
      </c>
      <c r="W2054">
        <f>IFERROR(INDEX(tbl_EmployeeSurvey[EnvironmentSatisfaction],MATCH(tbl_HRMaster[[#This Row],[EmployeeID]],tbl_EmployeeSurvey[EmployeeID],0)),"Not Found")</f>
        <v>1</v>
      </c>
      <c r="X2054">
        <f>IFERROR(INDEX(tbl_EmployeeSurvey[JobSatisfaction],MATCH(tbl_HRMaster[[#This Row],[EmployeeID]],tbl_EmployeeSurvey[EmployeeID],0)),"Not Found")</f>
        <v>3</v>
      </c>
      <c r="Y2054" s="5">
        <f>IFERROR(INDEX(tbl_EmployeeSurvey[WorkLifeBalance],MATCH(tbl_HRMaster[[#This Row],[EmployeeID]],tbl_EmployeeSurvey[EmployeeID],0)),"Not Found")</f>
        <v>2</v>
      </c>
      <c r="Z2054" s="5">
        <f>IFERROR(VLOOKUP(tbl_HRMaster[[#This Row],[EmployeeID]],tbl_ManagerSurvey[[EmployeeID]:[PerformanceRating]],2,FALSE),"Not Found")</f>
        <v>2</v>
      </c>
      <c r="AA2054" s="5">
        <f>IFERROR(VLOOKUP(tbl_HRMaster[[#This Row],[EmployeeID]],tbl_ManagerSurvey[[EmployeeID]:[PerformanceRating]],3,FALSE),"Not Found")</f>
        <v>3</v>
      </c>
      <c r="AB2054" s="5" t="str">
        <f>IF(tbl_HRMaster[[#This Row],[Attrition]]="Yes","Left","Active")</f>
        <v>Active</v>
      </c>
      <c r="AC2054" s="5" t="str">
        <f>_xlfn.IFS(tbl_HRMaster[[#This Row],[Age]]&lt;25,"Under 25",tbl_HRMaster[[#This Row],[Age]]&lt;35,"25-34",tbl_HRMaster[[#This Row],[Age]]&lt;45,"35-44",tbl_HRMaster[[#This Row],[Age]]&lt;55,"45-54",TRUE,"Above 54")</f>
        <v>Under 25</v>
      </c>
      <c r="AD2054" s="5" t="str">
        <f>_xlfn.IFS(
tbl_HRMaster[[#This Row],[YearsAtCompany]]&lt;2,"&lt; 2 Years",
tbl_HRMaster[[#This Row],[YearsAtCompany]]&lt;5,"2-4 Years",
tbl_HRMaster[[#This Row],[YearsAtCompany]]&lt;10,"5-9 Years",
TRUE,"10+ Years"
)</f>
        <v>2-4 Years</v>
      </c>
      <c r="AE2054" s="5">
        <f>IF(tbl_HRMaster[[#This Row],[Attrition]]="Yes",1,0)</f>
        <v>0</v>
      </c>
    </row>
    <row r="2055" spans="1:31" x14ac:dyDescent="0.25">
      <c r="A2055">
        <v>24</v>
      </c>
      <c r="B2055" t="s">
        <v>21</v>
      </c>
      <c r="C2055" t="s">
        <v>36</v>
      </c>
      <c r="D2055" t="s">
        <v>30</v>
      </c>
      <c r="E2055">
        <v>1</v>
      </c>
      <c r="F2055">
        <v>5</v>
      </c>
      <c r="G2055" t="s">
        <v>24</v>
      </c>
      <c r="H2055">
        <v>2703</v>
      </c>
      <c r="I2055" t="s">
        <v>34</v>
      </c>
      <c r="J2055">
        <v>3</v>
      </c>
      <c r="K2055" t="s">
        <v>31</v>
      </c>
      <c r="L2055" t="s">
        <v>41</v>
      </c>
      <c r="M2055">
        <v>93800</v>
      </c>
      <c r="N2055">
        <v>0</v>
      </c>
      <c r="O2055">
        <v>16</v>
      </c>
      <c r="P2055">
        <v>0</v>
      </c>
      <c r="Q2055">
        <v>5</v>
      </c>
      <c r="R2055">
        <v>2</v>
      </c>
      <c r="S2055">
        <v>4</v>
      </c>
      <c r="T2055">
        <v>1</v>
      </c>
      <c r="U2055">
        <v>3</v>
      </c>
      <c r="V2055">
        <f>COUNTIF(tbl_HRMaster[EmployeeID],tbl_HRMaster[[#This Row],[EmployeeID]])</f>
        <v>1</v>
      </c>
      <c r="W2055">
        <f>IFERROR(INDEX(tbl_EmployeeSurvey[EnvironmentSatisfaction],MATCH(tbl_HRMaster[[#This Row],[EmployeeID]],tbl_EmployeeSurvey[EmployeeID],0)),"Not Found")</f>
        <v>1</v>
      </c>
      <c r="X2055">
        <f>IFERROR(INDEX(tbl_EmployeeSurvey[JobSatisfaction],MATCH(tbl_HRMaster[[#This Row],[EmployeeID]],tbl_EmployeeSurvey[EmployeeID],0)),"Not Found")</f>
        <v>3</v>
      </c>
      <c r="Y2055" s="5">
        <f>IFERROR(INDEX(tbl_EmployeeSurvey[WorkLifeBalance],MATCH(tbl_HRMaster[[#This Row],[EmployeeID]],tbl_EmployeeSurvey[EmployeeID],0)),"Not Found")</f>
        <v>2</v>
      </c>
      <c r="Z2055" s="5">
        <f>IFERROR(VLOOKUP(tbl_HRMaster[[#This Row],[EmployeeID]],tbl_ManagerSurvey[[EmployeeID]:[PerformanceRating]],2,FALSE),"Not Found")</f>
        <v>2</v>
      </c>
      <c r="AA2055" s="5">
        <f>IFERROR(VLOOKUP(tbl_HRMaster[[#This Row],[EmployeeID]],tbl_ManagerSurvey[[EmployeeID]:[PerformanceRating]],3,FALSE),"Not Found")</f>
        <v>3</v>
      </c>
      <c r="AB2055" s="5" t="str">
        <f>IF(tbl_HRMaster[[#This Row],[Attrition]]="Yes","Left","Active")</f>
        <v>Active</v>
      </c>
      <c r="AC2055" s="5" t="str">
        <f>_xlfn.IFS(tbl_HRMaster[[#This Row],[Age]]&lt;25,"Under 25",tbl_HRMaster[[#This Row],[Age]]&lt;35,"25-34",tbl_HRMaster[[#This Row],[Age]]&lt;45,"35-44",tbl_HRMaster[[#This Row],[Age]]&lt;55,"45-54",TRUE,"Above 54")</f>
        <v>Under 25</v>
      </c>
      <c r="AD2055" s="5" t="str">
        <f>_xlfn.IFS(
tbl_HRMaster[[#This Row],[YearsAtCompany]]&lt;2,"&lt; 2 Years",
tbl_HRMaster[[#This Row],[YearsAtCompany]]&lt;5,"2-4 Years",
tbl_HRMaster[[#This Row],[YearsAtCompany]]&lt;10,"5-9 Years",
TRUE,"10+ Years"
)</f>
        <v>2-4 Years</v>
      </c>
      <c r="AE2055" s="5">
        <f>IF(tbl_HRMaster[[#This Row],[Attrition]]="Yes",1,0)</f>
        <v>0</v>
      </c>
    </row>
    <row r="2056" spans="1:31" x14ac:dyDescent="0.25">
      <c r="A2056">
        <v>24</v>
      </c>
      <c r="B2056" t="s">
        <v>21</v>
      </c>
      <c r="C2056" t="s">
        <v>36</v>
      </c>
      <c r="D2056" t="s">
        <v>30</v>
      </c>
      <c r="E2056">
        <v>1</v>
      </c>
      <c r="F2056">
        <v>5</v>
      </c>
      <c r="G2056" t="s">
        <v>24</v>
      </c>
      <c r="H2056">
        <v>4173</v>
      </c>
      <c r="I2056" t="s">
        <v>34</v>
      </c>
      <c r="J2056">
        <v>3</v>
      </c>
      <c r="K2056" t="s">
        <v>31</v>
      </c>
      <c r="L2056" t="s">
        <v>41</v>
      </c>
      <c r="M2056">
        <v>93800</v>
      </c>
      <c r="N2056">
        <v>0</v>
      </c>
      <c r="O2056">
        <v>16</v>
      </c>
      <c r="P2056">
        <v>0</v>
      </c>
      <c r="Q2056">
        <v>5</v>
      </c>
      <c r="R2056">
        <v>2</v>
      </c>
      <c r="S2056">
        <v>4</v>
      </c>
      <c r="T2056">
        <v>1</v>
      </c>
      <c r="U2056">
        <v>3</v>
      </c>
      <c r="V2056">
        <f>COUNTIF(tbl_HRMaster[EmployeeID],tbl_HRMaster[[#This Row],[EmployeeID]])</f>
        <v>1</v>
      </c>
      <c r="W2056">
        <f>IFERROR(INDEX(tbl_EmployeeSurvey[EnvironmentSatisfaction],MATCH(tbl_HRMaster[[#This Row],[EmployeeID]],tbl_EmployeeSurvey[EmployeeID],0)),"Not Found")</f>
        <v>1</v>
      </c>
      <c r="X2056">
        <f>IFERROR(INDEX(tbl_EmployeeSurvey[JobSatisfaction],MATCH(tbl_HRMaster[[#This Row],[EmployeeID]],tbl_EmployeeSurvey[EmployeeID],0)),"Not Found")</f>
        <v>3</v>
      </c>
      <c r="Y2056" s="5">
        <f>IFERROR(INDEX(tbl_EmployeeSurvey[WorkLifeBalance],MATCH(tbl_HRMaster[[#This Row],[EmployeeID]],tbl_EmployeeSurvey[EmployeeID],0)),"Not Found")</f>
        <v>2</v>
      </c>
      <c r="Z2056" s="5">
        <f>IFERROR(VLOOKUP(tbl_HRMaster[[#This Row],[EmployeeID]],tbl_ManagerSurvey[[EmployeeID]:[PerformanceRating]],2,FALSE),"Not Found")</f>
        <v>2</v>
      </c>
      <c r="AA2056" s="5">
        <f>IFERROR(VLOOKUP(tbl_HRMaster[[#This Row],[EmployeeID]],tbl_ManagerSurvey[[EmployeeID]:[PerformanceRating]],3,FALSE),"Not Found")</f>
        <v>3</v>
      </c>
      <c r="AB2056" s="5" t="str">
        <f>IF(tbl_HRMaster[[#This Row],[Attrition]]="Yes","Left","Active")</f>
        <v>Active</v>
      </c>
      <c r="AC2056" s="5" t="str">
        <f>_xlfn.IFS(tbl_HRMaster[[#This Row],[Age]]&lt;25,"Under 25",tbl_HRMaster[[#This Row],[Age]]&lt;35,"25-34",tbl_HRMaster[[#This Row],[Age]]&lt;45,"35-44",tbl_HRMaster[[#This Row],[Age]]&lt;55,"45-54",TRUE,"Above 54")</f>
        <v>Under 25</v>
      </c>
      <c r="AD2056" s="5" t="str">
        <f>_xlfn.IFS(
tbl_HRMaster[[#This Row],[YearsAtCompany]]&lt;2,"&lt; 2 Years",
tbl_HRMaster[[#This Row],[YearsAtCompany]]&lt;5,"2-4 Years",
tbl_HRMaster[[#This Row],[YearsAtCompany]]&lt;10,"5-9 Years",
TRUE,"10+ Years"
)</f>
        <v>2-4 Years</v>
      </c>
      <c r="AE2056" s="5">
        <f>IF(tbl_HRMaster[[#This Row],[Attrition]]="Yes",1,0)</f>
        <v>0</v>
      </c>
    </row>
    <row r="2057" spans="1:31" x14ac:dyDescent="0.25">
      <c r="A2057">
        <v>52</v>
      </c>
      <c r="B2057" t="s">
        <v>21</v>
      </c>
      <c r="C2057" t="s">
        <v>36</v>
      </c>
      <c r="D2057" t="s">
        <v>30</v>
      </c>
      <c r="E2057">
        <v>1</v>
      </c>
      <c r="F2057">
        <v>4</v>
      </c>
      <c r="G2057" t="s">
        <v>24</v>
      </c>
      <c r="H2057">
        <v>313</v>
      </c>
      <c r="I2057" t="s">
        <v>34</v>
      </c>
      <c r="J2057">
        <v>5</v>
      </c>
      <c r="K2057" t="s">
        <v>35</v>
      </c>
      <c r="L2057" t="s">
        <v>27</v>
      </c>
      <c r="M2057">
        <v>97380</v>
      </c>
      <c r="N2057">
        <v>0</v>
      </c>
      <c r="O2057">
        <v>18</v>
      </c>
      <c r="P2057">
        <v>2</v>
      </c>
      <c r="Q2057">
        <v>5</v>
      </c>
      <c r="R2057">
        <v>2</v>
      </c>
      <c r="S2057">
        <v>4</v>
      </c>
      <c r="T2057">
        <v>1</v>
      </c>
      <c r="U2057">
        <v>2</v>
      </c>
      <c r="V2057">
        <f>COUNTIF(tbl_HRMaster[EmployeeID],tbl_HRMaster[[#This Row],[EmployeeID]])</f>
        <v>1</v>
      </c>
      <c r="W2057">
        <f>IFERROR(INDEX(tbl_EmployeeSurvey[EnvironmentSatisfaction],MATCH(tbl_HRMaster[[#This Row],[EmployeeID]],tbl_EmployeeSurvey[EmployeeID],0)),"Not Found")</f>
        <v>4</v>
      </c>
      <c r="X2057">
        <f>IFERROR(INDEX(tbl_EmployeeSurvey[JobSatisfaction],MATCH(tbl_HRMaster[[#This Row],[EmployeeID]],tbl_EmployeeSurvey[EmployeeID],0)),"Not Found")</f>
        <v>4</v>
      </c>
      <c r="Y2057" s="5">
        <f>IFERROR(INDEX(tbl_EmployeeSurvey[WorkLifeBalance],MATCH(tbl_HRMaster[[#This Row],[EmployeeID]],tbl_EmployeeSurvey[EmployeeID],0)),"Not Found")</f>
        <v>3</v>
      </c>
      <c r="Z2057" s="5">
        <f>IFERROR(VLOOKUP(tbl_HRMaster[[#This Row],[EmployeeID]],tbl_ManagerSurvey[[EmployeeID]:[PerformanceRating]],2,FALSE),"Not Found")</f>
        <v>3</v>
      </c>
      <c r="AA2057" s="5">
        <f>IFERROR(VLOOKUP(tbl_HRMaster[[#This Row],[EmployeeID]],tbl_ManagerSurvey[[EmployeeID]:[PerformanceRating]],3,FALSE),"Not Found")</f>
        <v>3</v>
      </c>
      <c r="AB2057" s="5" t="str">
        <f>IF(tbl_HRMaster[[#This Row],[Attrition]]="Yes","Left","Active")</f>
        <v>Active</v>
      </c>
      <c r="AC2057" s="5" t="str">
        <f>_xlfn.IFS(tbl_HRMaster[[#This Row],[Age]]&lt;25,"Under 25",tbl_HRMaster[[#This Row],[Age]]&lt;35,"25-34",tbl_HRMaster[[#This Row],[Age]]&lt;45,"35-44",tbl_HRMaster[[#This Row],[Age]]&lt;55,"45-54",TRUE,"Above 54")</f>
        <v>45-54</v>
      </c>
      <c r="AD2057" s="5" t="str">
        <f>_xlfn.IFS(
tbl_HRMaster[[#This Row],[YearsAtCompany]]&lt;2,"&lt; 2 Years",
tbl_HRMaster[[#This Row],[YearsAtCompany]]&lt;5,"2-4 Years",
tbl_HRMaster[[#This Row],[YearsAtCompany]]&lt;10,"5-9 Years",
TRUE,"10+ Years"
)</f>
        <v>2-4 Years</v>
      </c>
      <c r="AE2057" s="5">
        <f>IF(tbl_HRMaster[[#This Row],[Attrition]]="Yes",1,0)</f>
        <v>0</v>
      </c>
    </row>
    <row r="2058" spans="1:31" x14ac:dyDescent="0.25">
      <c r="A2058">
        <v>52</v>
      </c>
      <c r="B2058" t="s">
        <v>21</v>
      </c>
      <c r="C2058" t="s">
        <v>36</v>
      </c>
      <c r="D2058" t="s">
        <v>30</v>
      </c>
      <c r="E2058">
        <v>1</v>
      </c>
      <c r="F2058">
        <v>4</v>
      </c>
      <c r="G2058" t="s">
        <v>24</v>
      </c>
      <c r="H2058">
        <v>1783</v>
      </c>
      <c r="I2058" t="s">
        <v>34</v>
      </c>
      <c r="J2058">
        <v>5</v>
      </c>
      <c r="K2058" t="s">
        <v>35</v>
      </c>
      <c r="L2058" t="s">
        <v>27</v>
      </c>
      <c r="M2058">
        <v>97380</v>
      </c>
      <c r="N2058">
        <v>0</v>
      </c>
      <c r="O2058">
        <v>18</v>
      </c>
      <c r="P2058">
        <v>2</v>
      </c>
      <c r="Q2058">
        <v>5</v>
      </c>
      <c r="R2058">
        <v>2</v>
      </c>
      <c r="S2058">
        <v>4</v>
      </c>
      <c r="T2058">
        <v>1</v>
      </c>
      <c r="U2058">
        <v>2</v>
      </c>
      <c r="V2058">
        <f>COUNTIF(tbl_HRMaster[EmployeeID],tbl_HRMaster[[#This Row],[EmployeeID]])</f>
        <v>1</v>
      </c>
      <c r="W2058">
        <f>IFERROR(INDEX(tbl_EmployeeSurvey[EnvironmentSatisfaction],MATCH(tbl_HRMaster[[#This Row],[EmployeeID]],tbl_EmployeeSurvey[EmployeeID],0)),"Not Found")</f>
        <v>4</v>
      </c>
      <c r="X2058">
        <f>IFERROR(INDEX(tbl_EmployeeSurvey[JobSatisfaction],MATCH(tbl_HRMaster[[#This Row],[EmployeeID]],tbl_EmployeeSurvey[EmployeeID],0)),"Not Found")</f>
        <v>4</v>
      </c>
      <c r="Y2058" s="5">
        <f>IFERROR(INDEX(tbl_EmployeeSurvey[WorkLifeBalance],MATCH(tbl_HRMaster[[#This Row],[EmployeeID]],tbl_EmployeeSurvey[EmployeeID],0)),"Not Found")</f>
        <v>3</v>
      </c>
      <c r="Z2058" s="5">
        <f>IFERROR(VLOOKUP(tbl_HRMaster[[#This Row],[EmployeeID]],tbl_ManagerSurvey[[EmployeeID]:[PerformanceRating]],2,FALSE),"Not Found")</f>
        <v>3</v>
      </c>
      <c r="AA2058" s="5">
        <f>IFERROR(VLOOKUP(tbl_HRMaster[[#This Row],[EmployeeID]],tbl_ManagerSurvey[[EmployeeID]:[PerformanceRating]],3,FALSE),"Not Found")</f>
        <v>3</v>
      </c>
      <c r="AB2058" s="5" t="str">
        <f>IF(tbl_HRMaster[[#This Row],[Attrition]]="Yes","Left","Active")</f>
        <v>Active</v>
      </c>
      <c r="AC2058" s="5" t="str">
        <f>_xlfn.IFS(tbl_HRMaster[[#This Row],[Age]]&lt;25,"Under 25",tbl_HRMaster[[#This Row],[Age]]&lt;35,"25-34",tbl_HRMaster[[#This Row],[Age]]&lt;45,"35-44",tbl_HRMaster[[#This Row],[Age]]&lt;55,"45-54",TRUE,"Above 54")</f>
        <v>45-54</v>
      </c>
      <c r="AD2058" s="5" t="str">
        <f>_xlfn.IFS(
tbl_HRMaster[[#This Row],[YearsAtCompany]]&lt;2,"&lt; 2 Years",
tbl_HRMaster[[#This Row],[YearsAtCompany]]&lt;5,"2-4 Years",
tbl_HRMaster[[#This Row],[YearsAtCompany]]&lt;10,"5-9 Years",
TRUE,"10+ Years"
)</f>
        <v>2-4 Years</v>
      </c>
      <c r="AE2058" s="5">
        <f>IF(tbl_HRMaster[[#This Row],[Attrition]]="Yes",1,0)</f>
        <v>0</v>
      </c>
    </row>
    <row r="2059" spans="1:31" x14ac:dyDescent="0.25">
      <c r="A2059">
        <v>52</v>
      </c>
      <c r="B2059" t="s">
        <v>21</v>
      </c>
      <c r="C2059" t="s">
        <v>36</v>
      </c>
      <c r="D2059" t="s">
        <v>30</v>
      </c>
      <c r="E2059">
        <v>1</v>
      </c>
      <c r="F2059">
        <v>4</v>
      </c>
      <c r="G2059" t="s">
        <v>24</v>
      </c>
      <c r="H2059">
        <v>3253</v>
      </c>
      <c r="I2059" t="s">
        <v>34</v>
      </c>
      <c r="J2059">
        <v>5</v>
      </c>
      <c r="K2059" t="s">
        <v>35</v>
      </c>
      <c r="L2059" t="s">
        <v>27</v>
      </c>
      <c r="M2059">
        <v>97380</v>
      </c>
      <c r="N2059">
        <v>0</v>
      </c>
      <c r="O2059">
        <v>18</v>
      </c>
      <c r="P2059">
        <v>2</v>
      </c>
      <c r="Q2059">
        <v>5</v>
      </c>
      <c r="R2059">
        <v>2</v>
      </c>
      <c r="S2059">
        <v>4</v>
      </c>
      <c r="T2059">
        <v>1</v>
      </c>
      <c r="U2059">
        <v>2</v>
      </c>
      <c r="V2059">
        <f>COUNTIF(tbl_HRMaster[EmployeeID],tbl_HRMaster[[#This Row],[EmployeeID]])</f>
        <v>1</v>
      </c>
      <c r="W2059">
        <f>IFERROR(INDEX(tbl_EmployeeSurvey[EnvironmentSatisfaction],MATCH(tbl_HRMaster[[#This Row],[EmployeeID]],tbl_EmployeeSurvey[EmployeeID],0)),"Not Found")</f>
        <v>4</v>
      </c>
      <c r="X2059">
        <f>IFERROR(INDEX(tbl_EmployeeSurvey[JobSatisfaction],MATCH(tbl_HRMaster[[#This Row],[EmployeeID]],tbl_EmployeeSurvey[EmployeeID],0)),"Not Found")</f>
        <v>4</v>
      </c>
      <c r="Y2059" s="5">
        <f>IFERROR(INDEX(tbl_EmployeeSurvey[WorkLifeBalance],MATCH(tbl_HRMaster[[#This Row],[EmployeeID]],tbl_EmployeeSurvey[EmployeeID],0)),"Not Found")</f>
        <v>3</v>
      </c>
      <c r="Z2059" s="5">
        <f>IFERROR(VLOOKUP(tbl_HRMaster[[#This Row],[EmployeeID]],tbl_ManagerSurvey[[EmployeeID]:[PerformanceRating]],2,FALSE),"Not Found")</f>
        <v>3</v>
      </c>
      <c r="AA2059" s="5">
        <f>IFERROR(VLOOKUP(tbl_HRMaster[[#This Row],[EmployeeID]],tbl_ManagerSurvey[[EmployeeID]:[PerformanceRating]],3,FALSE),"Not Found")</f>
        <v>3</v>
      </c>
      <c r="AB2059" s="5" t="str">
        <f>IF(tbl_HRMaster[[#This Row],[Attrition]]="Yes","Left","Active")</f>
        <v>Active</v>
      </c>
      <c r="AC2059" s="5" t="str">
        <f>_xlfn.IFS(tbl_HRMaster[[#This Row],[Age]]&lt;25,"Under 25",tbl_HRMaster[[#This Row],[Age]]&lt;35,"25-34",tbl_HRMaster[[#This Row],[Age]]&lt;45,"35-44",tbl_HRMaster[[#This Row],[Age]]&lt;55,"45-54",TRUE,"Above 54")</f>
        <v>45-54</v>
      </c>
      <c r="AD2059" s="5" t="str">
        <f>_xlfn.IFS(
tbl_HRMaster[[#This Row],[YearsAtCompany]]&lt;2,"&lt; 2 Years",
tbl_HRMaster[[#This Row],[YearsAtCompany]]&lt;5,"2-4 Years",
tbl_HRMaster[[#This Row],[YearsAtCompany]]&lt;10,"5-9 Years",
TRUE,"10+ Years"
)</f>
        <v>2-4 Years</v>
      </c>
      <c r="AE2059" s="5">
        <f>IF(tbl_HRMaster[[#This Row],[Attrition]]="Yes",1,0)</f>
        <v>0</v>
      </c>
    </row>
    <row r="2060" spans="1:31" x14ac:dyDescent="0.25">
      <c r="A2060">
        <v>27</v>
      </c>
      <c r="B2060" t="s">
        <v>21</v>
      </c>
      <c r="C2060" t="s">
        <v>29</v>
      </c>
      <c r="D2060" t="s">
        <v>30</v>
      </c>
      <c r="E2060">
        <v>13</v>
      </c>
      <c r="F2060">
        <v>2</v>
      </c>
      <c r="G2060" t="s">
        <v>24</v>
      </c>
      <c r="H2060">
        <v>319</v>
      </c>
      <c r="I2060" t="s">
        <v>25</v>
      </c>
      <c r="J2060">
        <v>4</v>
      </c>
      <c r="K2060" t="s">
        <v>31</v>
      </c>
      <c r="L2060" t="s">
        <v>27</v>
      </c>
      <c r="M2060">
        <v>195370</v>
      </c>
      <c r="N2060">
        <v>0</v>
      </c>
      <c r="O2060">
        <v>12</v>
      </c>
      <c r="P2060">
        <v>0</v>
      </c>
      <c r="Q2060">
        <v>5</v>
      </c>
      <c r="R2060">
        <v>5</v>
      </c>
      <c r="S2060">
        <v>4</v>
      </c>
      <c r="T2060">
        <v>1</v>
      </c>
      <c r="U2060">
        <v>1</v>
      </c>
      <c r="V2060">
        <f>COUNTIF(tbl_HRMaster[EmployeeID],tbl_HRMaster[[#This Row],[EmployeeID]])</f>
        <v>1</v>
      </c>
      <c r="W2060">
        <f>IFERROR(INDEX(tbl_EmployeeSurvey[EnvironmentSatisfaction],MATCH(tbl_HRMaster[[#This Row],[EmployeeID]],tbl_EmployeeSurvey[EmployeeID],0)),"Not Found")</f>
        <v>3</v>
      </c>
      <c r="X2060">
        <f>IFERROR(INDEX(tbl_EmployeeSurvey[JobSatisfaction],MATCH(tbl_HRMaster[[#This Row],[EmployeeID]],tbl_EmployeeSurvey[EmployeeID],0)),"Not Found")</f>
        <v>4</v>
      </c>
      <c r="Y2060" s="5">
        <f>IFERROR(INDEX(tbl_EmployeeSurvey[WorkLifeBalance],MATCH(tbl_HRMaster[[#This Row],[EmployeeID]],tbl_EmployeeSurvey[EmployeeID],0)),"Not Found")</f>
        <v>3</v>
      </c>
      <c r="Z2060" s="5">
        <f>IFERROR(VLOOKUP(tbl_HRMaster[[#This Row],[EmployeeID]],tbl_ManagerSurvey[[EmployeeID]:[PerformanceRating]],2,FALSE),"Not Found")</f>
        <v>3</v>
      </c>
      <c r="AA2060" s="5">
        <f>IFERROR(VLOOKUP(tbl_HRMaster[[#This Row],[EmployeeID]],tbl_ManagerSurvey[[EmployeeID]:[PerformanceRating]],3,FALSE),"Not Found")</f>
        <v>3</v>
      </c>
      <c r="AB2060" s="5" t="str">
        <f>IF(tbl_HRMaster[[#This Row],[Attrition]]="Yes","Left","Active")</f>
        <v>Active</v>
      </c>
      <c r="AC2060" s="5" t="str">
        <f>_xlfn.IFS(tbl_HRMaster[[#This Row],[Age]]&lt;25,"Under 25",tbl_HRMaster[[#This Row],[Age]]&lt;35,"25-34",tbl_HRMaster[[#This Row],[Age]]&lt;45,"35-44",tbl_HRMaster[[#This Row],[Age]]&lt;55,"45-54",TRUE,"Above 54")</f>
        <v>25-34</v>
      </c>
      <c r="AD2060" s="5" t="str">
        <f>_xlfn.IFS(
tbl_HRMaster[[#This Row],[YearsAtCompany]]&lt;2,"&lt; 2 Years",
tbl_HRMaster[[#This Row],[YearsAtCompany]]&lt;5,"2-4 Years",
tbl_HRMaster[[#This Row],[YearsAtCompany]]&lt;10,"5-9 Years",
TRUE,"10+ Years"
)</f>
        <v>2-4 Years</v>
      </c>
      <c r="AE2060" s="5">
        <f>IF(tbl_HRMaster[[#This Row],[Attrition]]="Yes",1,0)</f>
        <v>0</v>
      </c>
    </row>
    <row r="2061" spans="1:31" x14ac:dyDescent="0.25">
      <c r="A2061">
        <v>27</v>
      </c>
      <c r="B2061" t="s">
        <v>21</v>
      </c>
      <c r="C2061" t="s">
        <v>29</v>
      </c>
      <c r="D2061" t="s">
        <v>30</v>
      </c>
      <c r="E2061">
        <v>13</v>
      </c>
      <c r="F2061">
        <v>2</v>
      </c>
      <c r="G2061" t="s">
        <v>24</v>
      </c>
      <c r="H2061">
        <v>1789</v>
      </c>
      <c r="I2061" t="s">
        <v>25</v>
      </c>
      <c r="J2061">
        <v>4</v>
      </c>
      <c r="K2061" t="s">
        <v>31</v>
      </c>
      <c r="L2061" t="s">
        <v>27</v>
      </c>
      <c r="M2061">
        <v>195370</v>
      </c>
      <c r="N2061">
        <v>0</v>
      </c>
      <c r="O2061">
        <v>12</v>
      </c>
      <c r="P2061">
        <v>0</v>
      </c>
      <c r="Q2061">
        <v>5</v>
      </c>
      <c r="R2061">
        <v>5</v>
      </c>
      <c r="S2061">
        <v>4</v>
      </c>
      <c r="T2061">
        <v>1</v>
      </c>
      <c r="U2061">
        <v>1</v>
      </c>
      <c r="V2061">
        <f>COUNTIF(tbl_HRMaster[EmployeeID],tbl_HRMaster[[#This Row],[EmployeeID]])</f>
        <v>1</v>
      </c>
      <c r="W2061">
        <f>IFERROR(INDEX(tbl_EmployeeSurvey[EnvironmentSatisfaction],MATCH(tbl_HRMaster[[#This Row],[EmployeeID]],tbl_EmployeeSurvey[EmployeeID],0)),"Not Found")</f>
        <v>3</v>
      </c>
      <c r="X2061">
        <f>IFERROR(INDEX(tbl_EmployeeSurvey[JobSatisfaction],MATCH(tbl_HRMaster[[#This Row],[EmployeeID]],tbl_EmployeeSurvey[EmployeeID],0)),"Not Found")</f>
        <v>4</v>
      </c>
      <c r="Y2061" s="5">
        <f>IFERROR(INDEX(tbl_EmployeeSurvey[WorkLifeBalance],MATCH(tbl_HRMaster[[#This Row],[EmployeeID]],tbl_EmployeeSurvey[EmployeeID],0)),"Not Found")</f>
        <v>3</v>
      </c>
      <c r="Z2061" s="5">
        <f>IFERROR(VLOOKUP(tbl_HRMaster[[#This Row],[EmployeeID]],tbl_ManagerSurvey[[EmployeeID]:[PerformanceRating]],2,FALSE),"Not Found")</f>
        <v>3</v>
      </c>
      <c r="AA2061" s="5">
        <f>IFERROR(VLOOKUP(tbl_HRMaster[[#This Row],[EmployeeID]],tbl_ManagerSurvey[[EmployeeID]:[PerformanceRating]],3,FALSE),"Not Found")</f>
        <v>3</v>
      </c>
      <c r="AB2061" s="5" t="str">
        <f>IF(tbl_HRMaster[[#This Row],[Attrition]]="Yes","Left","Active")</f>
        <v>Active</v>
      </c>
      <c r="AC2061" s="5" t="str">
        <f>_xlfn.IFS(tbl_HRMaster[[#This Row],[Age]]&lt;25,"Under 25",tbl_HRMaster[[#This Row],[Age]]&lt;35,"25-34",tbl_HRMaster[[#This Row],[Age]]&lt;45,"35-44",tbl_HRMaster[[#This Row],[Age]]&lt;55,"45-54",TRUE,"Above 54")</f>
        <v>25-34</v>
      </c>
      <c r="AD2061" s="5" t="str">
        <f>_xlfn.IFS(
tbl_HRMaster[[#This Row],[YearsAtCompany]]&lt;2,"&lt; 2 Years",
tbl_HRMaster[[#This Row],[YearsAtCompany]]&lt;5,"2-4 Years",
tbl_HRMaster[[#This Row],[YearsAtCompany]]&lt;10,"5-9 Years",
TRUE,"10+ Years"
)</f>
        <v>2-4 Years</v>
      </c>
      <c r="AE2061" s="5">
        <f>IF(tbl_HRMaster[[#This Row],[Attrition]]="Yes",1,0)</f>
        <v>0</v>
      </c>
    </row>
    <row r="2062" spans="1:31" x14ac:dyDescent="0.25">
      <c r="A2062">
        <v>27</v>
      </c>
      <c r="B2062" t="s">
        <v>21</v>
      </c>
      <c r="C2062" t="s">
        <v>29</v>
      </c>
      <c r="D2062" t="s">
        <v>30</v>
      </c>
      <c r="E2062">
        <v>13</v>
      </c>
      <c r="F2062">
        <v>2</v>
      </c>
      <c r="G2062" t="s">
        <v>24</v>
      </c>
      <c r="H2062">
        <v>3259</v>
      </c>
      <c r="I2062" t="s">
        <v>25</v>
      </c>
      <c r="J2062">
        <v>4</v>
      </c>
      <c r="K2062" t="s">
        <v>31</v>
      </c>
      <c r="L2062" t="s">
        <v>27</v>
      </c>
      <c r="M2062">
        <v>195370</v>
      </c>
      <c r="N2062">
        <v>0</v>
      </c>
      <c r="O2062">
        <v>12</v>
      </c>
      <c r="P2062">
        <v>0</v>
      </c>
      <c r="Q2062">
        <v>5</v>
      </c>
      <c r="R2062">
        <v>5</v>
      </c>
      <c r="S2062">
        <v>4</v>
      </c>
      <c r="T2062">
        <v>1</v>
      </c>
      <c r="U2062">
        <v>1</v>
      </c>
      <c r="V2062">
        <f>COUNTIF(tbl_HRMaster[EmployeeID],tbl_HRMaster[[#This Row],[EmployeeID]])</f>
        <v>1</v>
      </c>
      <c r="W2062">
        <f>IFERROR(INDEX(tbl_EmployeeSurvey[EnvironmentSatisfaction],MATCH(tbl_HRMaster[[#This Row],[EmployeeID]],tbl_EmployeeSurvey[EmployeeID],0)),"Not Found")</f>
        <v>3</v>
      </c>
      <c r="X2062">
        <f>IFERROR(INDEX(tbl_EmployeeSurvey[JobSatisfaction],MATCH(tbl_HRMaster[[#This Row],[EmployeeID]],tbl_EmployeeSurvey[EmployeeID],0)),"Not Found")</f>
        <v>4</v>
      </c>
      <c r="Y2062" s="5">
        <f>IFERROR(INDEX(tbl_EmployeeSurvey[WorkLifeBalance],MATCH(tbl_HRMaster[[#This Row],[EmployeeID]],tbl_EmployeeSurvey[EmployeeID],0)),"Not Found")</f>
        <v>3</v>
      </c>
      <c r="Z2062" s="5">
        <f>IFERROR(VLOOKUP(tbl_HRMaster[[#This Row],[EmployeeID]],tbl_ManagerSurvey[[EmployeeID]:[PerformanceRating]],2,FALSE),"Not Found")</f>
        <v>3</v>
      </c>
      <c r="AA2062" s="5">
        <f>IFERROR(VLOOKUP(tbl_HRMaster[[#This Row],[EmployeeID]],tbl_ManagerSurvey[[EmployeeID]:[PerformanceRating]],3,FALSE),"Not Found")</f>
        <v>3</v>
      </c>
      <c r="AB2062" s="5" t="str">
        <f>IF(tbl_HRMaster[[#This Row],[Attrition]]="Yes","Left","Active")</f>
        <v>Active</v>
      </c>
      <c r="AC2062" s="5" t="str">
        <f>_xlfn.IFS(tbl_HRMaster[[#This Row],[Age]]&lt;25,"Under 25",tbl_HRMaster[[#This Row],[Age]]&lt;35,"25-34",tbl_HRMaster[[#This Row],[Age]]&lt;45,"35-44",tbl_HRMaster[[#This Row],[Age]]&lt;55,"45-54",TRUE,"Above 54")</f>
        <v>25-34</v>
      </c>
      <c r="AD2062" s="5" t="str">
        <f>_xlfn.IFS(
tbl_HRMaster[[#This Row],[YearsAtCompany]]&lt;2,"&lt; 2 Years",
tbl_HRMaster[[#This Row],[YearsAtCompany]]&lt;5,"2-4 Years",
tbl_HRMaster[[#This Row],[YearsAtCompany]]&lt;10,"5-9 Years",
TRUE,"10+ Years"
)</f>
        <v>2-4 Years</v>
      </c>
      <c r="AE2062" s="5">
        <f>IF(tbl_HRMaster[[#This Row],[Attrition]]="Yes",1,0)</f>
        <v>0</v>
      </c>
    </row>
    <row r="2063" spans="1:31" x14ac:dyDescent="0.25">
      <c r="A2063">
        <v>34</v>
      </c>
      <c r="B2063" t="s">
        <v>21</v>
      </c>
      <c r="C2063" t="s">
        <v>22</v>
      </c>
      <c r="D2063" t="s">
        <v>23</v>
      </c>
      <c r="E2063">
        <v>4</v>
      </c>
      <c r="F2063">
        <v>3</v>
      </c>
      <c r="G2063" t="s">
        <v>38</v>
      </c>
      <c r="H2063">
        <v>1212</v>
      </c>
      <c r="I2063" t="s">
        <v>25</v>
      </c>
      <c r="J2063">
        <v>1</v>
      </c>
      <c r="K2063" t="s">
        <v>35</v>
      </c>
      <c r="L2063" t="s">
        <v>27</v>
      </c>
      <c r="M2063">
        <v>12610</v>
      </c>
      <c r="N2063">
        <v>2</v>
      </c>
      <c r="O2063">
        <v>14</v>
      </c>
      <c r="P2063">
        <v>1</v>
      </c>
      <c r="Q2063">
        <v>6</v>
      </c>
      <c r="R2063">
        <v>6</v>
      </c>
      <c r="S2063">
        <v>4</v>
      </c>
      <c r="T2063">
        <v>1</v>
      </c>
      <c r="U2063">
        <v>2</v>
      </c>
      <c r="V2063">
        <f>COUNTIF(tbl_HRMaster[EmployeeID],tbl_HRMaster[[#This Row],[EmployeeID]])</f>
        <v>1</v>
      </c>
      <c r="W2063">
        <f>IFERROR(INDEX(tbl_EmployeeSurvey[EnvironmentSatisfaction],MATCH(tbl_HRMaster[[#This Row],[EmployeeID]],tbl_EmployeeSurvey[EmployeeID],0)),"Not Found")</f>
        <v>2</v>
      </c>
      <c r="X2063">
        <f>IFERROR(INDEX(tbl_EmployeeSurvey[JobSatisfaction],MATCH(tbl_HRMaster[[#This Row],[EmployeeID]],tbl_EmployeeSurvey[EmployeeID],0)),"Not Found")</f>
        <v>3</v>
      </c>
      <c r="Y2063" s="5">
        <f>IFERROR(INDEX(tbl_EmployeeSurvey[WorkLifeBalance],MATCH(tbl_HRMaster[[#This Row],[EmployeeID]],tbl_EmployeeSurvey[EmployeeID],0)),"Not Found")</f>
        <v>4</v>
      </c>
      <c r="Z2063" s="5">
        <f>IFERROR(VLOOKUP(tbl_HRMaster[[#This Row],[EmployeeID]],tbl_ManagerSurvey[[EmployeeID]:[PerformanceRating]],2,FALSE),"Not Found")</f>
        <v>3</v>
      </c>
      <c r="AA2063" s="5">
        <f>IFERROR(VLOOKUP(tbl_HRMaster[[#This Row],[EmployeeID]],tbl_ManagerSurvey[[EmployeeID]:[PerformanceRating]],3,FALSE),"Not Found")</f>
        <v>3</v>
      </c>
      <c r="AB2063" s="5" t="str">
        <f>IF(tbl_HRMaster[[#This Row],[Attrition]]="Yes","Left","Active")</f>
        <v>Active</v>
      </c>
      <c r="AC2063" s="5" t="str">
        <f>_xlfn.IFS(tbl_HRMaster[[#This Row],[Age]]&lt;25,"Under 25",tbl_HRMaster[[#This Row],[Age]]&lt;35,"25-34",tbl_HRMaster[[#This Row],[Age]]&lt;45,"35-44",tbl_HRMaster[[#This Row],[Age]]&lt;55,"45-54",TRUE,"Above 54")</f>
        <v>25-34</v>
      </c>
      <c r="AD2063" s="5" t="str">
        <f>_xlfn.IFS(
tbl_HRMaster[[#This Row],[YearsAtCompany]]&lt;2,"&lt; 2 Years",
tbl_HRMaster[[#This Row],[YearsAtCompany]]&lt;5,"2-4 Years",
tbl_HRMaster[[#This Row],[YearsAtCompany]]&lt;10,"5-9 Years",
TRUE,"10+ Years"
)</f>
        <v>2-4 Years</v>
      </c>
      <c r="AE2063" s="5">
        <f>IF(tbl_HRMaster[[#This Row],[Attrition]]="Yes",1,0)</f>
        <v>0</v>
      </c>
    </row>
    <row r="2064" spans="1:31" x14ac:dyDescent="0.25">
      <c r="A2064">
        <v>34</v>
      </c>
      <c r="B2064" t="s">
        <v>21</v>
      </c>
      <c r="C2064" t="s">
        <v>22</v>
      </c>
      <c r="D2064" t="s">
        <v>23</v>
      </c>
      <c r="E2064">
        <v>4</v>
      </c>
      <c r="F2064">
        <v>3</v>
      </c>
      <c r="G2064" t="s">
        <v>38</v>
      </c>
      <c r="H2064">
        <v>2682</v>
      </c>
      <c r="I2064" t="s">
        <v>25</v>
      </c>
      <c r="J2064">
        <v>1</v>
      </c>
      <c r="K2064" t="s">
        <v>35</v>
      </c>
      <c r="L2064" t="s">
        <v>27</v>
      </c>
      <c r="M2064">
        <v>12610</v>
      </c>
      <c r="N2064">
        <v>2</v>
      </c>
      <c r="O2064">
        <v>14</v>
      </c>
      <c r="P2064">
        <v>1</v>
      </c>
      <c r="Q2064">
        <v>6</v>
      </c>
      <c r="R2064">
        <v>6</v>
      </c>
      <c r="S2064">
        <v>4</v>
      </c>
      <c r="T2064">
        <v>1</v>
      </c>
      <c r="U2064">
        <v>2</v>
      </c>
      <c r="V2064">
        <f>COUNTIF(tbl_HRMaster[EmployeeID],tbl_HRMaster[[#This Row],[EmployeeID]])</f>
        <v>1</v>
      </c>
      <c r="W2064">
        <f>IFERROR(INDEX(tbl_EmployeeSurvey[EnvironmentSatisfaction],MATCH(tbl_HRMaster[[#This Row],[EmployeeID]],tbl_EmployeeSurvey[EmployeeID],0)),"Not Found")</f>
        <v>2</v>
      </c>
      <c r="X2064">
        <f>IFERROR(INDEX(tbl_EmployeeSurvey[JobSatisfaction],MATCH(tbl_HRMaster[[#This Row],[EmployeeID]],tbl_EmployeeSurvey[EmployeeID],0)),"Not Found")</f>
        <v>3</v>
      </c>
      <c r="Y2064" s="5">
        <f>IFERROR(INDEX(tbl_EmployeeSurvey[WorkLifeBalance],MATCH(tbl_HRMaster[[#This Row],[EmployeeID]],tbl_EmployeeSurvey[EmployeeID],0)),"Not Found")</f>
        <v>4</v>
      </c>
      <c r="Z2064" s="5">
        <f>IFERROR(VLOOKUP(tbl_HRMaster[[#This Row],[EmployeeID]],tbl_ManagerSurvey[[EmployeeID]:[PerformanceRating]],2,FALSE),"Not Found")</f>
        <v>3</v>
      </c>
      <c r="AA2064" s="5">
        <f>IFERROR(VLOOKUP(tbl_HRMaster[[#This Row],[EmployeeID]],tbl_ManagerSurvey[[EmployeeID]:[PerformanceRating]],3,FALSE),"Not Found")</f>
        <v>3</v>
      </c>
      <c r="AB2064" s="5" t="str">
        <f>IF(tbl_HRMaster[[#This Row],[Attrition]]="Yes","Left","Active")</f>
        <v>Active</v>
      </c>
      <c r="AC2064" s="5" t="str">
        <f>_xlfn.IFS(tbl_HRMaster[[#This Row],[Age]]&lt;25,"Under 25",tbl_HRMaster[[#This Row],[Age]]&lt;35,"25-34",tbl_HRMaster[[#This Row],[Age]]&lt;45,"35-44",tbl_HRMaster[[#This Row],[Age]]&lt;55,"45-54",TRUE,"Above 54")</f>
        <v>25-34</v>
      </c>
      <c r="AD2064" s="5" t="str">
        <f>_xlfn.IFS(
tbl_HRMaster[[#This Row],[YearsAtCompany]]&lt;2,"&lt; 2 Years",
tbl_HRMaster[[#This Row],[YearsAtCompany]]&lt;5,"2-4 Years",
tbl_HRMaster[[#This Row],[YearsAtCompany]]&lt;10,"5-9 Years",
TRUE,"10+ Years"
)</f>
        <v>2-4 Years</v>
      </c>
      <c r="AE2064" s="5">
        <f>IF(tbl_HRMaster[[#This Row],[Attrition]]="Yes",1,0)</f>
        <v>0</v>
      </c>
    </row>
    <row r="2065" spans="1:31" x14ac:dyDescent="0.25">
      <c r="A2065">
        <v>34</v>
      </c>
      <c r="B2065" t="s">
        <v>21</v>
      </c>
      <c r="C2065" t="s">
        <v>22</v>
      </c>
      <c r="D2065" t="s">
        <v>23</v>
      </c>
      <c r="E2065">
        <v>4</v>
      </c>
      <c r="F2065">
        <v>3</v>
      </c>
      <c r="G2065" t="s">
        <v>38</v>
      </c>
      <c r="H2065">
        <v>4152</v>
      </c>
      <c r="I2065" t="s">
        <v>25</v>
      </c>
      <c r="J2065">
        <v>1</v>
      </c>
      <c r="K2065" t="s">
        <v>35</v>
      </c>
      <c r="L2065" t="s">
        <v>27</v>
      </c>
      <c r="M2065">
        <v>12610</v>
      </c>
      <c r="N2065">
        <v>2</v>
      </c>
      <c r="O2065">
        <v>14</v>
      </c>
      <c r="P2065">
        <v>1</v>
      </c>
      <c r="Q2065">
        <v>6</v>
      </c>
      <c r="R2065">
        <v>6</v>
      </c>
      <c r="S2065">
        <v>4</v>
      </c>
      <c r="T2065">
        <v>1</v>
      </c>
      <c r="U2065">
        <v>2</v>
      </c>
      <c r="V2065">
        <f>COUNTIF(tbl_HRMaster[EmployeeID],tbl_HRMaster[[#This Row],[EmployeeID]])</f>
        <v>1</v>
      </c>
      <c r="W2065">
        <f>IFERROR(INDEX(tbl_EmployeeSurvey[EnvironmentSatisfaction],MATCH(tbl_HRMaster[[#This Row],[EmployeeID]],tbl_EmployeeSurvey[EmployeeID],0)),"Not Found")</f>
        <v>2</v>
      </c>
      <c r="X2065">
        <f>IFERROR(INDEX(tbl_EmployeeSurvey[JobSatisfaction],MATCH(tbl_HRMaster[[#This Row],[EmployeeID]],tbl_EmployeeSurvey[EmployeeID],0)),"Not Found")</f>
        <v>3</v>
      </c>
      <c r="Y2065" s="5">
        <f>IFERROR(INDEX(tbl_EmployeeSurvey[WorkLifeBalance],MATCH(tbl_HRMaster[[#This Row],[EmployeeID]],tbl_EmployeeSurvey[EmployeeID],0)),"Not Found")</f>
        <v>4</v>
      </c>
      <c r="Z2065" s="5">
        <f>IFERROR(VLOOKUP(tbl_HRMaster[[#This Row],[EmployeeID]],tbl_ManagerSurvey[[EmployeeID]:[PerformanceRating]],2,FALSE),"Not Found")</f>
        <v>3</v>
      </c>
      <c r="AA2065" s="5">
        <f>IFERROR(VLOOKUP(tbl_HRMaster[[#This Row],[EmployeeID]],tbl_ManagerSurvey[[EmployeeID]:[PerformanceRating]],3,FALSE),"Not Found")</f>
        <v>3</v>
      </c>
      <c r="AB2065" s="5" t="str">
        <f>IF(tbl_HRMaster[[#This Row],[Attrition]]="Yes","Left","Active")</f>
        <v>Active</v>
      </c>
      <c r="AC2065" s="5" t="str">
        <f>_xlfn.IFS(tbl_HRMaster[[#This Row],[Age]]&lt;25,"Under 25",tbl_HRMaster[[#This Row],[Age]]&lt;35,"25-34",tbl_HRMaster[[#This Row],[Age]]&lt;45,"35-44",tbl_HRMaster[[#This Row],[Age]]&lt;55,"45-54",TRUE,"Above 54")</f>
        <v>25-34</v>
      </c>
      <c r="AD2065" s="5" t="str">
        <f>_xlfn.IFS(
tbl_HRMaster[[#This Row],[YearsAtCompany]]&lt;2,"&lt; 2 Years",
tbl_HRMaster[[#This Row],[YearsAtCompany]]&lt;5,"2-4 Years",
tbl_HRMaster[[#This Row],[YearsAtCompany]]&lt;10,"5-9 Years",
TRUE,"10+ Years"
)</f>
        <v>2-4 Years</v>
      </c>
      <c r="AE2065" s="5">
        <f>IF(tbl_HRMaster[[#This Row],[Attrition]]="Yes",1,0)</f>
        <v>0</v>
      </c>
    </row>
    <row r="2066" spans="1:31" x14ac:dyDescent="0.25">
      <c r="A2066">
        <v>30</v>
      </c>
      <c r="B2066" t="s">
        <v>28</v>
      </c>
      <c r="C2066" t="s">
        <v>29</v>
      </c>
      <c r="D2066" t="s">
        <v>30</v>
      </c>
      <c r="E2066">
        <v>10</v>
      </c>
      <c r="F2066">
        <v>3</v>
      </c>
      <c r="G2066" t="s">
        <v>24</v>
      </c>
      <c r="H2066">
        <v>989</v>
      </c>
      <c r="I2066" t="s">
        <v>25</v>
      </c>
      <c r="J2066">
        <v>1</v>
      </c>
      <c r="K2066" t="s">
        <v>37</v>
      </c>
      <c r="L2066" t="s">
        <v>41</v>
      </c>
      <c r="M2066">
        <v>22070</v>
      </c>
      <c r="N2066">
        <v>6</v>
      </c>
      <c r="O2066">
        <v>14</v>
      </c>
      <c r="P2066">
        <v>0</v>
      </c>
      <c r="Q2066">
        <v>6</v>
      </c>
      <c r="R2066">
        <v>4</v>
      </c>
      <c r="S2066">
        <v>4</v>
      </c>
      <c r="T2066">
        <v>1</v>
      </c>
      <c r="U2066">
        <v>2</v>
      </c>
      <c r="V2066">
        <f>COUNTIF(tbl_HRMaster[EmployeeID],tbl_HRMaster[[#This Row],[EmployeeID]])</f>
        <v>1</v>
      </c>
      <c r="W2066">
        <f>IFERROR(INDEX(tbl_EmployeeSurvey[EnvironmentSatisfaction],MATCH(tbl_HRMaster[[#This Row],[EmployeeID]],tbl_EmployeeSurvey[EmployeeID],0)),"Not Found")</f>
        <v>3</v>
      </c>
      <c r="X2066">
        <f>IFERROR(INDEX(tbl_EmployeeSurvey[JobSatisfaction],MATCH(tbl_HRMaster[[#This Row],[EmployeeID]],tbl_EmployeeSurvey[EmployeeID],0)),"Not Found")</f>
        <v>4</v>
      </c>
      <c r="Y2066" s="5">
        <f>IFERROR(INDEX(tbl_EmployeeSurvey[WorkLifeBalance],MATCH(tbl_HRMaster[[#This Row],[EmployeeID]],tbl_EmployeeSurvey[EmployeeID],0)),"Not Found")</f>
        <v>2</v>
      </c>
      <c r="Z2066" s="5">
        <f>IFERROR(VLOOKUP(tbl_HRMaster[[#This Row],[EmployeeID]],tbl_ManagerSurvey[[EmployeeID]:[PerformanceRating]],2,FALSE),"Not Found")</f>
        <v>3</v>
      </c>
      <c r="AA2066" s="5">
        <f>IFERROR(VLOOKUP(tbl_HRMaster[[#This Row],[EmployeeID]],tbl_ManagerSurvey[[EmployeeID]:[PerformanceRating]],3,FALSE),"Not Found")</f>
        <v>3</v>
      </c>
      <c r="AB2066" s="5" t="str">
        <f>IF(tbl_HRMaster[[#This Row],[Attrition]]="Yes","Left","Active")</f>
        <v>Left</v>
      </c>
      <c r="AC2066" s="5" t="str">
        <f>_xlfn.IFS(tbl_HRMaster[[#This Row],[Age]]&lt;25,"Under 25",tbl_HRMaster[[#This Row],[Age]]&lt;35,"25-34",tbl_HRMaster[[#This Row],[Age]]&lt;45,"35-44",tbl_HRMaster[[#This Row],[Age]]&lt;55,"45-54",TRUE,"Above 54")</f>
        <v>25-34</v>
      </c>
      <c r="AD2066" s="5" t="str">
        <f>_xlfn.IFS(
tbl_HRMaster[[#This Row],[YearsAtCompany]]&lt;2,"&lt; 2 Years",
tbl_HRMaster[[#This Row],[YearsAtCompany]]&lt;5,"2-4 Years",
tbl_HRMaster[[#This Row],[YearsAtCompany]]&lt;10,"5-9 Years",
TRUE,"10+ Years"
)</f>
        <v>2-4 Years</v>
      </c>
      <c r="AE2066" s="5">
        <f>IF(tbl_HRMaster[[#This Row],[Attrition]]="Yes",1,0)</f>
        <v>1</v>
      </c>
    </row>
    <row r="2067" spans="1:31" x14ac:dyDescent="0.25">
      <c r="A2067">
        <v>30</v>
      </c>
      <c r="B2067" t="s">
        <v>28</v>
      </c>
      <c r="C2067" t="s">
        <v>29</v>
      </c>
      <c r="D2067" t="s">
        <v>30</v>
      </c>
      <c r="E2067">
        <v>10</v>
      </c>
      <c r="F2067">
        <v>3</v>
      </c>
      <c r="G2067" t="s">
        <v>24</v>
      </c>
      <c r="H2067">
        <v>2459</v>
      </c>
      <c r="I2067" t="s">
        <v>25</v>
      </c>
      <c r="J2067">
        <v>1</v>
      </c>
      <c r="K2067" t="s">
        <v>37</v>
      </c>
      <c r="L2067" t="s">
        <v>41</v>
      </c>
      <c r="M2067">
        <v>22070</v>
      </c>
      <c r="N2067">
        <v>6</v>
      </c>
      <c r="O2067">
        <v>14</v>
      </c>
      <c r="P2067">
        <v>0</v>
      </c>
      <c r="Q2067">
        <v>6</v>
      </c>
      <c r="R2067">
        <v>4</v>
      </c>
      <c r="S2067">
        <v>4</v>
      </c>
      <c r="T2067">
        <v>1</v>
      </c>
      <c r="U2067">
        <v>2</v>
      </c>
      <c r="V2067">
        <f>COUNTIF(tbl_HRMaster[EmployeeID],tbl_HRMaster[[#This Row],[EmployeeID]])</f>
        <v>1</v>
      </c>
      <c r="W2067">
        <f>IFERROR(INDEX(tbl_EmployeeSurvey[EnvironmentSatisfaction],MATCH(tbl_HRMaster[[#This Row],[EmployeeID]],tbl_EmployeeSurvey[EmployeeID],0)),"Not Found")</f>
        <v>3</v>
      </c>
      <c r="X2067">
        <f>IFERROR(INDEX(tbl_EmployeeSurvey[JobSatisfaction],MATCH(tbl_HRMaster[[#This Row],[EmployeeID]],tbl_EmployeeSurvey[EmployeeID],0)),"Not Found")</f>
        <v>4</v>
      </c>
      <c r="Y2067" s="5">
        <f>IFERROR(INDEX(tbl_EmployeeSurvey[WorkLifeBalance],MATCH(tbl_HRMaster[[#This Row],[EmployeeID]],tbl_EmployeeSurvey[EmployeeID],0)),"Not Found")</f>
        <v>2</v>
      </c>
      <c r="Z2067" s="5">
        <f>IFERROR(VLOOKUP(tbl_HRMaster[[#This Row],[EmployeeID]],tbl_ManagerSurvey[[EmployeeID]:[PerformanceRating]],2,FALSE),"Not Found")</f>
        <v>3</v>
      </c>
      <c r="AA2067" s="5">
        <f>IFERROR(VLOOKUP(tbl_HRMaster[[#This Row],[EmployeeID]],tbl_ManagerSurvey[[EmployeeID]:[PerformanceRating]],3,FALSE),"Not Found")</f>
        <v>3</v>
      </c>
      <c r="AB2067" s="5" t="str">
        <f>IF(tbl_HRMaster[[#This Row],[Attrition]]="Yes","Left","Active")</f>
        <v>Left</v>
      </c>
      <c r="AC2067" s="5" t="str">
        <f>_xlfn.IFS(tbl_HRMaster[[#This Row],[Age]]&lt;25,"Under 25",tbl_HRMaster[[#This Row],[Age]]&lt;35,"25-34",tbl_HRMaster[[#This Row],[Age]]&lt;45,"35-44",tbl_HRMaster[[#This Row],[Age]]&lt;55,"45-54",TRUE,"Above 54")</f>
        <v>25-34</v>
      </c>
      <c r="AD2067" s="5" t="str">
        <f>_xlfn.IFS(
tbl_HRMaster[[#This Row],[YearsAtCompany]]&lt;2,"&lt; 2 Years",
tbl_HRMaster[[#This Row],[YearsAtCompany]]&lt;5,"2-4 Years",
tbl_HRMaster[[#This Row],[YearsAtCompany]]&lt;10,"5-9 Years",
TRUE,"10+ Years"
)</f>
        <v>2-4 Years</v>
      </c>
      <c r="AE2067" s="5">
        <f>IF(tbl_HRMaster[[#This Row],[Attrition]]="Yes",1,0)</f>
        <v>1</v>
      </c>
    </row>
    <row r="2068" spans="1:31" x14ac:dyDescent="0.25">
      <c r="A2068">
        <v>30</v>
      </c>
      <c r="B2068" t="s">
        <v>28</v>
      </c>
      <c r="C2068" t="s">
        <v>29</v>
      </c>
      <c r="D2068" t="s">
        <v>30</v>
      </c>
      <c r="E2068">
        <v>10</v>
      </c>
      <c r="F2068">
        <v>3</v>
      </c>
      <c r="G2068" t="s">
        <v>24</v>
      </c>
      <c r="H2068">
        <v>3929</v>
      </c>
      <c r="I2068" t="s">
        <v>25</v>
      </c>
      <c r="J2068">
        <v>1</v>
      </c>
      <c r="K2068" t="s">
        <v>37</v>
      </c>
      <c r="L2068" t="s">
        <v>41</v>
      </c>
      <c r="M2068">
        <v>22070</v>
      </c>
      <c r="N2068">
        <v>6</v>
      </c>
      <c r="O2068">
        <v>14</v>
      </c>
      <c r="P2068">
        <v>0</v>
      </c>
      <c r="Q2068">
        <v>6</v>
      </c>
      <c r="R2068">
        <v>4</v>
      </c>
      <c r="S2068">
        <v>4</v>
      </c>
      <c r="T2068">
        <v>1</v>
      </c>
      <c r="U2068">
        <v>2</v>
      </c>
      <c r="V2068">
        <f>COUNTIF(tbl_HRMaster[EmployeeID],tbl_HRMaster[[#This Row],[EmployeeID]])</f>
        <v>1</v>
      </c>
      <c r="W2068">
        <f>IFERROR(INDEX(tbl_EmployeeSurvey[EnvironmentSatisfaction],MATCH(tbl_HRMaster[[#This Row],[EmployeeID]],tbl_EmployeeSurvey[EmployeeID],0)),"Not Found")</f>
        <v>3</v>
      </c>
      <c r="X2068">
        <f>IFERROR(INDEX(tbl_EmployeeSurvey[JobSatisfaction],MATCH(tbl_HRMaster[[#This Row],[EmployeeID]],tbl_EmployeeSurvey[EmployeeID],0)),"Not Found")</f>
        <v>4</v>
      </c>
      <c r="Y2068" s="5">
        <f>IFERROR(INDEX(tbl_EmployeeSurvey[WorkLifeBalance],MATCH(tbl_HRMaster[[#This Row],[EmployeeID]],tbl_EmployeeSurvey[EmployeeID],0)),"Not Found")</f>
        <v>2</v>
      </c>
      <c r="Z2068" s="5">
        <f>IFERROR(VLOOKUP(tbl_HRMaster[[#This Row],[EmployeeID]],tbl_ManagerSurvey[[EmployeeID]:[PerformanceRating]],2,FALSE),"Not Found")</f>
        <v>3</v>
      </c>
      <c r="AA2068" s="5">
        <f>IFERROR(VLOOKUP(tbl_HRMaster[[#This Row],[EmployeeID]],tbl_ManagerSurvey[[EmployeeID]:[PerformanceRating]],3,FALSE),"Not Found")</f>
        <v>3</v>
      </c>
      <c r="AB2068" s="5" t="str">
        <f>IF(tbl_HRMaster[[#This Row],[Attrition]]="Yes","Left","Active")</f>
        <v>Left</v>
      </c>
      <c r="AC2068" s="5" t="str">
        <f>_xlfn.IFS(tbl_HRMaster[[#This Row],[Age]]&lt;25,"Under 25",tbl_HRMaster[[#This Row],[Age]]&lt;35,"25-34",tbl_HRMaster[[#This Row],[Age]]&lt;45,"35-44",tbl_HRMaster[[#This Row],[Age]]&lt;55,"45-54",TRUE,"Above 54")</f>
        <v>25-34</v>
      </c>
      <c r="AD2068" s="5" t="str">
        <f>_xlfn.IFS(
tbl_HRMaster[[#This Row],[YearsAtCompany]]&lt;2,"&lt; 2 Years",
tbl_HRMaster[[#This Row],[YearsAtCompany]]&lt;5,"2-4 Years",
tbl_HRMaster[[#This Row],[YearsAtCompany]]&lt;10,"5-9 Years",
TRUE,"10+ Years"
)</f>
        <v>2-4 Years</v>
      </c>
      <c r="AE2068" s="5">
        <f>IF(tbl_HRMaster[[#This Row],[Attrition]]="Yes",1,0)</f>
        <v>1</v>
      </c>
    </row>
    <row r="2069" spans="1:31" x14ac:dyDescent="0.25">
      <c r="A2069">
        <v>24</v>
      </c>
      <c r="B2069" t="s">
        <v>21</v>
      </c>
      <c r="C2069" t="s">
        <v>22</v>
      </c>
      <c r="D2069" t="s">
        <v>23</v>
      </c>
      <c r="E2069">
        <v>7</v>
      </c>
      <c r="F2069">
        <v>4</v>
      </c>
      <c r="G2069" t="s">
        <v>24</v>
      </c>
      <c r="H2069">
        <v>584</v>
      </c>
      <c r="I2069" t="s">
        <v>25</v>
      </c>
      <c r="J2069">
        <v>1</v>
      </c>
      <c r="K2069" t="s">
        <v>40</v>
      </c>
      <c r="L2069" t="s">
        <v>32</v>
      </c>
      <c r="M2069">
        <v>25760</v>
      </c>
      <c r="N2069">
        <v>8</v>
      </c>
      <c r="O2069">
        <v>17</v>
      </c>
      <c r="P2069">
        <v>3</v>
      </c>
      <c r="Q2069">
        <v>6</v>
      </c>
      <c r="R2069">
        <v>3</v>
      </c>
      <c r="S2069">
        <v>4</v>
      </c>
      <c r="T2069">
        <v>1</v>
      </c>
      <c r="U2069">
        <v>2</v>
      </c>
      <c r="V2069">
        <f>COUNTIF(tbl_HRMaster[EmployeeID],tbl_HRMaster[[#This Row],[EmployeeID]])</f>
        <v>1</v>
      </c>
      <c r="W2069">
        <f>IFERROR(INDEX(tbl_EmployeeSurvey[EnvironmentSatisfaction],MATCH(tbl_HRMaster[[#This Row],[EmployeeID]],tbl_EmployeeSurvey[EmployeeID],0)),"Not Found")</f>
        <v>4</v>
      </c>
      <c r="X2069">
        <f>IFERROR(INDEX(tbl_EmployeeSurvey[JobSatisfaction],MATCH(tbl_HRMaster[[#This Row],[EmployeeID]],tbl_EmployeeSurvey[EmployeeID],0)),"Not Found")</f>
        <v>2</v>
      </c>
      <c r="Y2069" s="5">
        <f>IFERROR(INDEX(tbl_EmployeeSurvey[WorkLifeBalance],MATCH(tbl_HRMaster[[#This Row],[EmployeeID]],tbl_EmployeeSurvey[EmployeeID],0)),"Not Found")</f>
        <v>3</v>
      </c>
      <c r="Z2069" s="5">
        <f>IFERROR(VLOOKUP(tbl_HRMaster[[#This Row],[EmployeeID]],tbl_ManagerSurvey[[EmployeeID]:[PerformanceRating]],2,FALSE),"Not Found")</f>
        <v>3</v>
      </c>
      <c r="AA2069" s="5">
        <f>IFERROR(VLOOKUP(tbl_HRMaster[[#This Row],[EmployeeID]],tbl_ManagerSurvey[[EmployeeID]:[PerformanceRating]],3,FALSE),"Not Found")</f>
        <v>3</v>
      </c>
      <c r="AB2069" s="5" t="str">
        <f>IF(tbl_HRMaster[[#This Row],[Attrition]]="Yes","Left","Active")</f>
        <v>Active</v>
      </c>
      <c r="AC2069" s="5" t="str">
        <f>_xlfn.IFS(tbl_HRMaster[[#This Row],[Age]]&lt;25,"Under 25",tbl_HRMaster[[#This Row],[Age]]&lt;35,"25-34",tbl_HRMaster[[#This Row],[Age]]&lt;45,"35-44",tbl_HRMaster[[#This Row],[Age]]&lt;55,"45-54",TRUE,"Above 54")</f>
        <v>Under 25</v>
      </c>
      <c r="AD2069" s="5" t="str">
        <f>_xlfn.IFS(
tbl_HRMaster[[#This Row],[YearsAtCompany]]&lt;2,"&lt; 2 Years",
tbl_HRMaster[[#This Row],[YearsAtCompany]]&lt;5,"2-4 Years",
tbl_HRMaster[[#This Row],[YearsAtCompany]]&lt;10,"5-9 Years",
TRUE,"10+ Years"
)</f>
        <v>2-4 Years</v>
      </c>
      <c r="AE2069" s="5">
        <f>IF(tbl_HRMaster[[#This Row],[Attrition]]="Yes",1,0)</f>
        <v>0</v>
      </c>
    </row>
    <row r="2070" spans="1:31" x14ac:dyDescent="0.25">
      <c r="A2070">
        <v>24</v>
      </c>
      <c r="B2070" t="s">
        <v>21</v>
      </c>
      <c r="C2070" t="s">
        <v>22</v>
      </c>
      <c r="D2070" t="s">
        <v>23</v>
      </c>
      <c r="E2070">
        <v>7</v>
      </c>
      <c r="F2070">
        <v>4</v>
      </c>
      <c r="G2070" t="s">
        <v>24</v>
      </c>
      <c r="H2070">
        <v>2054</v>
      </c>
      <c r="I2070" t="s">
        <v>25</v>
      </c>
      <c r="J2070">
        <v>1</v>
      </c>
      <c r="K2070" t="s">
        <v>40</v>
      </c>
      <c r="L2070" t="s">
        <v>32</v>
      </c>
      <c r="M2070">
        <v>25760</v>
      </c>
      <c r="N2070">
        <v>8</v>
      </c>
      <c r="O2070">
        <v>17</v>
      </c>
      <c r="P2070">
        <v>3</v>
      </c>
      <c r="Q2070">
        <v>6</v>
      </c>
      <c r="R2070">
        <v>3</v>
      </c>
      <c r="S2070">
        <v>4</v>
      </c>
      <c r="T2070">
        <v>1</v>
      </c>
      <c r="U2070">
        <v>2</v>
      </c>
      <c r="V2070">
        <f>COUNTIF(tbl_HRMaster[EmployeeID],tbl_HRMaster[[#This Row],[EmployeeID]])</f>
        <v>1</v>
      </c>
      <c r="W2070">
        <f>IFERROR(INDEX(tbl_EmployeeSurvey[EnvironmentSatisfaction],MATCH(tbl_HRMaster[[#This Row],[EmployeeID]],tbl_EmployeeSurvey[EmployeeID],0)),"Not Found")</f>
        <v>4</v>
      </c>
      <c r="X2070">
        <f>IFERROR(INDEX(tbl_EmployeeSurvey[JobSatisfaction],MATCH(tbl_HRMaster[[#This Row],[EmployeeID]],tbl_EmployeeSurvey[EmployeeID],0)),"Not Found")</f>
        <v>2</v>
      </c>
      <c r="Y2070" s="5">
        <f>IFERROR(INDEX(tbl_EmployeeSurvey[WorkLifeBalance],MATCH(tbl_HRMaster[[#This Row],[EmployeeID]],tbl_EmployeeSurvey[EmployeeID],0)),"Not Found")</f>
        <v>3</v>
      </c>
      <c r="Z2070" s="5">
        <f>IFERROR(VLOOKUP(tbl_HRMaster[[#This Row],[EmployeeID]],tbl_ManagerSurvey[[EmployeeID]:[PerformanceRating]],2,FALSE),"Not Found")</f>
        <v>3</v>
      </c>
      <c r="AA2070" s="5">
        <f>IFERROR(VLOOKUP(tbl_HRMaster[[#This Row],[EmployeeID]],tbl_ManagerSurvey[[EmployeeID]:[PerformanceRating]],3,FALSE),"Not Found")</f>
        <v>3</v>
      </c>
      <c r="AB2070" s="5" t="str">
        <f>IF(tbl_HRMaster[[#This Row],[Attrition]]="Yes","Left","Active")</f>
        <v>Active</v>
      </c>
      <c r="AC2070" s="5" t="str">
        <f>_xlfn.IFS(tbl_HRMaster[[#This Row],[Age]]&lt;25,"Under 25",tbl_HRMaster[[#This Row],[Age]]&lt;35,"25-34",tbl_HRMaster[[#This Row],[Age]]&lt;45,"35-44",tbl_HRMaster[[#This Row],[Age]]&lt;55,"45-54",TRUE,"Above 54")</f>
        <v>Under 25</v>
      </c>
      <c r="AD2070" s="5" t="str">
        <f>_xlfn.IFS(
tbl_HRMaster[[#This Row],[YearsAtCompany]]&lt;2,"&lt; 2 Years",
tbl_HRMaster[[#This Row],[YearsAtCompany]]&lt;5,"2-4 Years",
tbl_HRMaster[[#This Row],[YearsAtCompany]]&lt;10,"5-9 Years",
TRUE,"10+ Years"
)</f>
        <v>2-4 Years</v>
      </c>
      <c r="AE2070" s="5">
        <f>IF(tbl_HRMaster[[#This Row],[Attrition]]="Yes",1,0)</f>
        <v>0</v>
      </c>
    </row>
    <row r="2071" spans="1:31" x14ac:dyDescent="0.25">
      <c r="A2071">
        <v>24</v>
      </c>
      <c r="B2071" t="s">
        <v>21</v>
      </c>
      <c r="C2071" t="s">
        <v>22</v>
      </c>
      <c r="D2071" t="s">
        <v>23</v>
      </c>
      <c r="E2071">
        <v>7</v>
      </c>
      <c r="F2071">
        <v>4</v>
      </c>
      <c r="G2071" t="s">
        <v>24</v>
      </c>
      <c r="H2071">
        <v>3524</v>
      </c>
      <c r="I2071" t="s">
        <v>25</v>
      </c>
      <c r="J2071">
        <v>1</v>
      </c>
      <c r="K2071" t="s">
        <v>40</v>
      </c>
      <c r="L2071" t="s">
        <v>32</v>
      </c>
      <c r="M2071">
        <v>25760</v>
      </c>
      <c r="N2071">
        <v>8</v>
      </c>
      <c r="O2071">
        <v>17</v>
      </c>
      <c r="P2071">
        <v>3</v>
      </c>
      <c r="Q2071">
        <v>6</v>
      </c>
      <c r="R2071">
        <v>3</v>
      </c>
      <c r="S2071">
        <v>4</v>
      </c>
      <c r="T2071">
        <v>1</v>
      </c>
      <c r="U2071">
        <v>2</v>
      </c>
      <c r="V2071">
        <f>COUNTIF(tbl_HRMaster[EmployeeID],tbl_HRMaster[[#This Row],[EmployeeID]])</f>
        <v>1</v>
      </c>
      <c r="W2071">
        <f>IFERROR(INDEX(tbl_EmployeeSurvey[EnvironmentSatisfaction],MATCH(tbl_HRMaster[[#This Row],[EmployeeID]],tbl_EmployeeSurvey[EmployeeID],0)),"Not Found")</f>
        <v>4</v>
      </c>
      <c r="X2071">
        <f>IFERROR(INDEX(tbl_EmployeeSurvey[JobSatisfaction],MATCH(tbl_HRMaster[[#This Row],[EmployeeID]],tbl_EmployeeSurvey[EmployeeID],0)),"Not Found")</f>
        <v>2</v>
      </c>
      <c r="Y2071" s="5">
        <f>IFERROR(INDEX(tbl_EmployeeSurvey[WorkLifeBalance],MATCH(tbl_HRMaster[[#This Row],[EmployeeID]],tbl_EmployeeSurvey[EmployeeID],0)),"Not Found")</f>
        <v>3</v>
      </c>
      <c r="Z2071" s="5">
        <f>IFERROR(VLOOKUP(tbl_HRMaster[[#This Row],[EmployeeID]],tbl_ManagerSurvey[[EmployeeID]:[PerformanceRating]],2,FALSE),"Not Found")</f>
        <v>3</v>
      </c>
      <c r="AA2071" s="5">
        <f>IFERROR(VLOOKUP(tbl_HRMaster[[#This Row],[EmployeeID]],tbl_ManagerSurvey[[EmployeeID]:[PerformanceRating]],3,FALSE),"Not Found")</f>
        <v>3</v>
      </c>
      <c r="AB2071" s="5" t="str">
        <f>IF(tbl_HRMaster[[#This Row],[Attrition]]="Yes","Left","Active")</f>
        <v>Active</v>
      </c>
      <c r="AC2071" s="5" t="str">
        <f>_xlfn.IFS(tbl_HRMaster[[#This Row],[Age]]&lt;25,"Under 25",tbl_HRMaster[[#This Row],[Age]]&lt;35,"25-34",tbl_HRMaster[[#This Row],[Age]]&lt;45,"35-44",tbl_HRMaster[[#This Row],[Age]]&lt;55,"45-54",TRUE,"Above 54")</f>
        <v>Under 25</v>
      </c>
      <c r="AD2071" s="5" t="str">
        <f>_xlfn.IFS(
tbl_HRMaster[[#This Row],[YearsAtCompany]]&lt;2,"&lt; 2 Years",
tbl_HRMaster[[#This Row],[YearsAtCompany]]&lt;5,"2-4 Years",
tbl_HRMaster[[#This Row],[YearsAtCompany]]&lt;10,"5-9 Years",
TRUE,"10+ Years"
)</f>
        <v>2-4 Years</v>
      </c>
      <c r="AE2071" s="5">
        <f>IF(tbl_HRMaster[[#This Row],[Attrition]]="Yes",1,0)</f>
        <v>0</v>
      </c>
    </row>
    <row r="2072" spans="1:31" x14ac:dyDescent="0.25">
      <c r="A2072">
        <v>44</v>
      </c>
      <c r="B2072" t="s">
        <v>21</v>
      </c>
      <c r="C2072" t="s">
        <v>22</v>
      </c>
      <c r="D2072" t="s">
        <v>30</v>
      </c>
      <c r="E2072">
        <v>8</v>
      </c>
      <c r="F2072">
        <v>1</v>
      </c>
      <c r="G2072" t="s">
        <v>24</v>
      </c>
      <c r="H2072">
        <v>1178</v>
      </c>
      <c r="I2072" t="s">
        <v>25</v>
      </c>
      <c r="J2072">
        <v>1</v>
      </c>
      <c r="K2072" t="s">
        <v>43</v>
      </c>
      <c r="L2072" t="s">
        <v>32</v>
      </c>
      <c r="M2072">
        <v>26100</v>
      </c>
      <c r="N2072">
        <v>6</v>
      </c>
      <c r="O2072">
        <v>15</v>
      </c>
      <c r="P2072">
        <v>0</v>
      </c>
      <c r="Q2072">
        <v>6</v>
      </c>
      <c r="R2072">
        <v>2</v>
      </c>
      <c r="S2072">
        <v>4</v>
      </c>
      <c r="T2072">
        <v>1</v>
      </c>
      <c r="U2072">
        <v>2</v>
      </c>
      <c r="V2072">
        <f>COUNTIF(tbl_HRMaster[EmployeeID],tbl_HRMaster[[#This Row],[EmployeeID]])</f>
        <v>1</v>
      </c>
      <c r="W2072">
        <f>IFERROR(INDEX(tbl_EmployeeSurvey[EnvironmentSatisfaction],MATCH(tbl_HRMaster[[#This Row],[EmployeeID]],tbl_EmployeeSurvey[EmployeeID],0)),"Not Found")</f>
        <v>2</v>
      </c>
      <c r="X2072">
        <f>IFERROR(INDEX(tbl_EmployeeSurvey[JobSatisfaction],MATCH(tbl_HRMaster[[#This Row],[EmployeeID]],tbl_EmployeeSurvey[EmployeeID],0)),"Not Found")</f>
        <v>4</v>
      </c>
      <c r="Y2072" s="5">
        <f>IFERROR(INDEX(tbl_EmployeeSurvey[WorkLifeBalance],MATCH(tbl_HRMaster[[#This Row],[EmployeeID]],tbl_EmployeeSurvey[EmployeeID],0)),"Not Found")</f>
        <v>3</v>
      </c>
      <c r="Z2072" s="5">
        <f>IFERROR(VLOOKUP(tbl_HRMaster[[#This Row],[EmployeeID]],tbl_ManagerSurvey[[EmployeeID]:[PerformanceRating]],2,FALSE),"Not Found")</f>
        <v>3</v>
      </c>
      <c r="AA2072" s="5">
        <f>IFERROR(VLOOKUP(tbl_HRMaster[[#This Row],[EmployeeID]],tbl_ManagerSurvey[[EmployeeID]:[PerformanceRating]],3,FALSE),"Not Found")</f>
        <v>3</v>
      </c>
      <c r="AB2072" s="5" t="str">
        <f>IF(tbl_HRMaster[[#This Row],[Attrition]]="Yes","Left","Active")</f>
        <v>Active</v>
      </c>
      <c r="AC2072" s="5" t="str">
        <f>_xlfn.IFS(tbl_HRMaster[[#This Row],[Age]]&lt;25,"Under 25",tbl_HRMaster[[#This Row],[Age]]&lt;35,"25-34",tbl_HRMaster[[#This Row],[Age]]&lt;45,"35-44",tbl_HRMaster[[#This Row],[Age]]&lt;55,"45-54",TRUE,"Above 54")</f>
        <v>35-44</v>
      </c>
      <c r="AD2072" s="5" t="str">
        <f>_xlfn.IFS(
tbl_HRMaster[[#This Row],[YearsAtCompany]]&lt;2,"&lt; 2 Years",
tbl_HRMaster[[#This Row],[YearsAtCompany]]&lt;5,"2-4 Years",
tbl_HRMaster[[#This Row],[YearsAtCompany]]&lt;10,"5-9 Years",
TRUE,"10+ Years"
)</f>
        <v>2-4 Years</v>
      </c>
      <c r="AE2072" s="5">
        <f>IF(tbl_HRMaster[[#This Row],[Attrition]]="Yes",1,0)</f>
        <v>0</v>
      </c>
    </row>
    <row r="2073" spans="1:31" x14ac:dyDescent="0.25">
      <c r="A2073">
        <v>44</v>
      </c>
      <c r="B2073" t="s">
        <v>21</v>
      </c>
      <c r="C2073" t="s">
        <v>22</v>
      </c>
      <c r="D2073" t="s">
        <v>30</v>
      </c>
      <c r="E2073">
        <v>8</v>
      </c>
      <c r="F2073">
        <v>1</v>
      </c>
      <c r="G2073" t="s">
        <v>24</v>
      </c>
      <c r="H2073">
        <v>2648</v>
      </c>
      <c r="I2073" t="s">
        <v>25</v>
      </c>
      <c r="J2073">
        <v>1</v>
      </c>
      <c r="K2073" t="s">
        <v>43</v>
      </c>
      <c r="L2073" t="s">
        <v>32</v>
      </c>
      <c r="M2073">
        <v>26100</v>
      </c>
      <c r="N2073">
        <v>6</v>
      </c>
      <c r="O2073">
        <v>15</v>
      </c>
      <c r="P2073">
        <v>0</v>
      </c>
      <c r="Q2073">
        <v>6</v>
      </c>
      <c r="R2073">
        <v>2</v>
      </c>
      <c r="S2073">
        <v>4</v>
      </c>
      <c r="T2073">
        <v>1</v>
      </c>
      <c r="U2073">
        <v>2</v>
      </c>
      <c r="V2073">
        <f>COUNTIF(tbl_HRMaster[EmployeeID],tbl_HRMaster[[#This Row],[EmployeeID]])</f>
        <v>1</v>
      </c>
      <c r="W2073">
        <f>IFERROR(INDEX(tbl_EmployeeSurvey[EnvironmentSatisfaction],MATCH(tbl_HRMaster[[#This Row],[EmployeeID]],tbl_EmployeeSurvey[EmployeeID],0)),"Not Found")</f>
        <v>2</v>
      </c>
      <c r="X2073">
        <f>IFERROR(INDEX(tbl_EmployeeSurvey[JobSatisfaction],MATCH(tbl_HRMaster[[#This Row],[EmployeeID]],tbl_EmployeeSurvey[EmployeeID],0)),"Not Found")</f>
        <v>4</v>
      </c>
      <c r="Y2073" s="5">
        <f>IFERROR(INDEX(tbl_EmployeeSurvey[WorkLifeBalance],MATCH(tbl_HRMaster[[#This Row],[EmployeeID]],tbl_EmployeeSurvey[EmployeeID],0)),"Not Found")</f>
        <v>3</v>
      </c>
      <c r="Z2073" s="5">
        <f>IFERROR(VLOOKUP(tbl_HRMaster[[#This Row],[EmployeeID]],tbl_ManagerSurvey[[EmployeeID]:[PerformanceRating]],2,FALSE),"Not Found")</f>
        <v>3</v>
      </c>
      <c r="AA2073" s="5">
        <f>IFERROR(VLOOKUP(tbl_HRMaster[[#This Row],[EmployeeID]],tbl_ManagerSurvey[[EmployeeID]:[PerformanceRating]],3,FALSE),"Not Found")</f>
        <v>3</v>
      </c>
      <c r="AB2073" s="5" t="str">
        <f>IF(tbl_HRMaster[[#This Row],[Attrition]]="Yes","Left","Active")</f>
        <v>Active</v>
      </c>
      <c r="AC2073" s="5" t="str">
        <f>_xlfn.IFS(tbl_HRMaster[[#This Row],[Age]]&lt;25,"Under 25",tbl_HRMaster[[#This Row],[Age]]&lt;35,"25-34",tbl_HRMaster[[#This Row],[Age]]&lt;45,"35-44",tbl_HRMaster[[#This Row],[Age]]&lt;55,"45-54",TRUE,"Above 54")</f>
        <v>35-44</v>
      </c>
      <c r="AD2073" s="5" t="str">
        <f>_xlfn.IFS(
tbl_HRMaster[[#This Row],[YearsAtCompany]]&lt;2,"&lt; 2 Years",
tbl_HRMaster[[#This Row],[YearsAtCompany]]&lt;5,"2-4 Years",
tbl_HRMaster[[#This Row],[YearsAtCompany]]&lt;10,"5-9 Years",
TRUE,"10+ Years"
)</f>
        <v>2-4 Years</v>
      </c>
      <c r="AE2073" s="5">
        <f>IF(tbl_HRMaster[[#This Row],[Attrition]]="Yes",1,0)</f>
        <v>0</v>
      </c>
    </row>
    <row r="2074" spans="1:31" x14ac:dyDescent="0.25">
      <c r="A2074">
        <v>44</v>
      </c>
      <c r="B2074" t="s">
        <v>21</v>
      </c>
      <c r="C2074" t="s">
        <v>22</v>
      </c>
      <c r="D2074" t="s">
        <v>30</v>
      </c>
      <c r="E2074">
        <v>8</v>
      </c>
      <c r="F2074">
        <v>1</v>
      </c>
      <c r="G2074" t="s">
        <v>24</v>
      </c>
      <c r="H2074">
        <v>4118</v>
      </c>
      <c r="I2074" t="s">
        <v>25</v>
      </c>
      <c r="J2074">
        <v>1</v>
      </c>
      <c r="K2074" t="s">
        <v>43</v>
      </c>
      <c r="L2074" t="s">
        <v>32</v>
      </c>
      <c r="M2074">
        <v>26100</v>
      </c>
      <c r="N2074">
        <v>6</v>
      </c>
      <c r="O2074">
        <v>15</v>
      </c>
      <c r="P2074">
        <v>0</v>
      </c>
      <c r="Q2074">
        <v>6</v>
      </c>
      <c r="R2074">
        <v>2</v>
      </c>
      <c r="S2074">
        <v>4</v>
      </c>
      <c r="T2074">
        <v>1</v>
      </c>
      <c r="U2074">
        <v>2</v>
      </c>
      <c r="V2074">
        <f>COUNTIF(tbl_HRMaster[EmployeeID],tbl_HRMaster[[#This Row],[EmployeeID]])</f>
        <v>1</v>
      </c>
      <c r="W2074">
        <f>IFERROR(INDEX(tbl_EmployeeSurvey[EnvironmentSatisfaction],MATCH(tbl_HRMaster[[#This Row],[EmployeeID]],tbl_EmployeeSurvey[EmployeeID],0)),"Not Found")</f>
        <v>2</v>
      </c>
      <c r="X2074">
        <f>IFERROR(INDEX(tbl_EmployeeSurvey[JobSatisfaction],MATCH(tbl_HRMaster[[#This Row],[EmployeeID]],tbl_EmployeeSurvey[EmployeeID],0)),"Not Found")</f>
        <v>4</v>
      </c>
      <c r="Y2074" s="5">
        <f>IFERROR(INDEX(tbl_EmployeeSurvey[WorkLifeBalance],MATCH(tbl_HRMaster[[#This Row],[EmployeeID]],tbl_EmployeeSurvey[EmployeeID],0)),"Not Found")</f>
        <v>3</v>
      </c>
      <c r="Z2074" s="5">
        <f>IFERROR(VLOOKUP(tbl_HRMaster[[#This Row],[EmployeeID]],tbl_ManagerSurvey[[EmployeeID]:[PerformanceRating]],2,FALSE),"Not Found")</f>
        <v>3</v>
      </c>
      <c r="AA2074" s="5">
        <f>IFERROR(VLOOKUP(tbl_HRMaster[[#This Row],[EmployeeID]],tbl_ManagerSurvey[[EmployeeID]:[PerformanceRating]],3,FALSE),"Not Found")</f>
        <v>3</v>
      </c>
      <c r="AB2074" s="5" t="str">
        <f>IF(tbl_HRMaster[[#This Row],[Attrition]]="Yes","Left","Active")</f>
        <v>Active</v>
      </c>
      <c r="AC2074" s="5" t="str">
        <f>_xlfn.IFS(tbl_HRMaster[[#This Row],[Age]]&lt;25,"Under 25",tbl_HRMaster[[#This Row],[Age]]&lt;35,"25-34",tbl_HRMaster[[#This Row],[Age]]&lt;45,"35-44",tbl_HRMaster[[#This Row],[Age]]&lt;55,"45-54",TRUE,"Above 54")</f>
        <v>35-44</v>
      </c>
      <c r="AD2074" s="5" t="str">
        <f>_xlfn.IFS(
tbl_HRMaster[[#This Row],[YearsAtCompany]]&lt;2,"&lt; 2 Years",
tbl_HRMaster[[#This Row],[YearsAtCompany]]&lt;5,"2-4 Years",
tbl_HRMaster[[#This Row],[YearsAtCompany]]&lt;10,"5-9 Years",
TRUE,"10+ Years"
)</f>
        <v>2-4 Years</v>
      </c>
      <c r="AE2074" s="5">
        <f>IF(tbl_HRMaster[[#This Row],[Attrition]]="Yes",1,0)</f>
        <v>0</v>
      </c>
    </row>
    <row r="2075" spans="1:31" x14ac:dyDescent="0.25">
      <c r="A2075">
        <v>26</v>
      </c>
      <c r="B2075" t="s">
        <v>28</v>
      </c>
      <c r="C2075" t="s">
        <v>22</v>
      </c>
      <c r="D2075" t="s">
        <v>30</v>
      </c>
      <c r="E2075">
        <v>15</v>
      </c>
      <c r="F2075">
        <v>2</v>
      </c>
      <c r="G2075" t="s">
        <v>24</v>
      </c>
      <c r="H2075">
        <v>316</v>
      </c>
      <c r="I2075" t="s">
        <v>34</v>
      </c>
      <c r="J2075">
        <v>2</v>
      </c>
      <c r="K2075" t="s">
        <v>40</v>
      </c>
      <c r="L2075" t="s">
        <v>32</v>
      </c>
      <c r="M2075">
        <v>26130</v>
      </c>
      <c r="N2075">
        <v>6</v>
      </c>
      <c r="O2075">
        <v>19</v>
      </c>
      <c r="P2075">
        <v>1</v>
      </c>
      <c r="Q2075">
        <v>6</v>
      </c>
      <c r="R2075">
        <v>2</v>
      </c>
      <c r="S2075">
        <v>4</v>
      </c>
      <c r="T2075">
        <v>1</v>
      </c>
      <c r="U2075">
        <v>2</v>
      </c>
      <c r="V2075">
        <f>COUNTIF(tbl_HRMaster[EmployeeID],tbl_HRMaster[[#This Row],[EmployeeID]])</f>
        <v>1</v>
      </c>
      <c r="W2075">
        <f>IFERROR(INDEX(tbl_EmployeeSurvey[EnvironmentSatisfaction],MATCH(tbl_HRMaster[[#This Row],[EmployeeID]],tbl_EmployeeSurvey[EmployeeID],0)),"Not Found")</f>
        <v>4</v>
      </c>
      <c r="X2075">
        <f>IFERROR(INDEX(tbl_EmployeeSurvey[JobSatisfaction],MATCH(tbl_HRMaster[[#This Row],[EmployeeID]],tbl_EmployeeSurvey[EmployeeID],0)),"Not Found")</f>
        <v>1</v>
      </c>
      <c r="Y2075" s="5">
        <f>IFERROR(INDEX(tbl_EmployeeSurvey[WorkLifeBalance],MATCH(tbl_HRMaster[[#This Row],[EmployeeID]],tbl_EmployeeSurvey[EmployeeID],0)),"Not Found")</f>
        <v>2</v>
      </c>
      <c r="Z2075" s="5">
        <f>IFERROR(VLOOKUP(tbl_HRMaster[[#This Row],[EmployeeID]],tbl_ManagerSurvey[[EmployeeID]:[PerformanceRating]],2,FALSE),"Not Found")</f>
        <v>3</v>
      </c>
      <c r="AA2075" s="5">
        <f>IFERROR(VLOOKUP(tbl_HRMaster[[#This Row],[EmployeeID]],tbl_ManagerSurvey[[EmployeeID]:[PerformanceRating]],3,FALSE),"Not Found")</f>
        <v>3</v>
      </c>
      <c r="AB2075" s="5" t="str">
        <f>IF(tbl_HRMaster[[#This Row],[Attrition]]="Yes","Left","Active")</f>
        <v>Left</v>
      </c>
      <c r="AC2075" s="5" t="str">
        <f>_xlfn.IFS(tbl_HRMaster[[#This Row],[Age]]&lt;25,"Under 25",tbl_HRMaster[[#This Row],[Age]]&lt;35,"25-34",tbl_HRMaster[[#This Row],[Age]]&lt;45,"35-44",tbl_HRMaster[[#This Row],[Age]]&lt;55,"45-54",TRUE,"Above 54")</f>
        <v>25-34</v>
      </c>
      <c r="AD2075" s="5" t="str">
        <f>_xlfn.IFS(
tbl_HRMaster[[#This Row],[YearsAtCompany]]&lt;2,"&lt; 2 Years",
tbl_HRMaster[[#This Row],[YearsAtCompany]]&lt;5,"2-4 Years",
tbl_HRMaster[[#This Row],[YearsAtCompany]]&lt;10,"5-9 Years",
TRUE,"10+ Years"
)</f>
        <v>2-4 Years</v>
      </c>
      <c r="AE2075" s="5">
        <f>IF(tbl_HRMaster[[#This Row],[Attrition]]="Yes",1,0)</f>
        <v>1</v>
      </c>
    </row>
    <row r="2076" spans="1:31" x14ac:dyDescent="0.25">
      <c r="A2076">
        <v>26</v>
      </c>
      <c r="B2076" t="s">
        <v>28</v>
      </c>
      <c r="C2076" t="s">
        <v>22</v>
      </c>
      <c r="D2076" t="s">
        <v>30</v>
      </c>
      <c r="E2076">
        <v>15</v>
      </c>
      <c r="F2076">
        <v>2</v>
      </c>
      <c r="G2076" t="s">
        <v>24</v>
      </c>
      <c r="H2076">
        <v>1786</v>
      </c>
      <c r="I2076" t="s">
        <v>34</v>
      </c>
      <c r="J2076">
        <v>2</v>
      </c>
      <c r="K2076" t="s">
        <v>40</v>
      </c>
      <c r="L2076" t="s">
        <v>32</v>
      </c>
      <c r="M2076">
        <v>26130</v>
      </c>
      <c r="N2076">
        <v>6</v>
      </c>
      <c r="O2076">
        <v>19</v>
      </c>
      <c r="P2076">
        <v>1</v>
      </c>
      <c r="Q2076">
        <v>6</v>
      </c>
      <c r="R2076">
        <v>2</v>
      </c>
      <c r="S2076">
        <v>4</v>
      </c>
      <c r="T2076">
        <v>1</v>
      </c>
      <c r="U2076">
        <v>2</v>
      </c>
      <c r="V2076">
        <f>COUNTIF(tbl_HRMaster[EmployeeID],tbl_HRMaster[[#This Row],[EmployeeID]])</f>
        <v>1</v>
      </c>
      <c r="W2076">
        <f>IFERROR(INDEX(tbl_EmployeeSurvey[EnvironmentSatisfaction],MATCH(tbl_HRMaster[[#This Row],[EmployeeID]],tbl_EmployeeSurvey[EmployeeID],0)),"Not Found")</f>
        <v>4</v>
      </c>
      <c r="X2076">
        <f>IFERROR(INDEX(tbl_EmployeeSurvey[JobSatisfaction],MATCH(tbl_HRMaster[[#This Row],[EmployeeID]],tbl_EmployeeSurvey[EmployeeID],0)),"Not Found")</f>
        <v>1</v>
      </c>
      <c r="Y2076" s="5">
        <f>IFERROR(INDEX(tbl_EmployeeSurvey[WorkLifeBalance],MATCH(tbl_HRMaster[[#This Row],[EmployeeID]],tbl_EmployeeSurvey[EmployeeID],0)),"Not Found")</f>
        <v>3</v>
      </c>
      <c r="Z2076" s="5">
        <f>IFERROR(VLOOKUP(tbl_HRMaster[[#This Row],[EmployeeID]],tbl_ManagerSurvey[[EmployeeID]:[PerformanceRating]],2,FALSE),"Not Found")</f>
        <v>3</v>
      </c>
      <c r="AA2076" s="5">
        <f>IFERROR(VLOOKUP(tbl_HRMaster[[#This Row],[EmployeeID]],tbl_ManagerSurvey[[EmployeeID]:[PerformanceRating]],3,FALSE),"Not Found")</f>
        <v>3</v>
      </c>
      <c r="AB2076" s="5" t="str">
        <f>IF(tbl_HRMaster[[#This Row],[Attrition]]="Yes","Left","Active")</f>
        <v>Left</v>
      </c>
      <c r="AC2076" s="5" t="str">
        <f>_xlfn.IFS(tbl_HRMaster[[#This Row],[Age]]&lt;25,"Under 25",tbl_HRMaster[[#This Row],[Age]]&lt;35,"25-34",tbl_HRMaster[[#This Row],[Age]]&lt;45,"35-44",tbl_HRMaster[[#This Row],[Age]]&lt;55,"45-54",TRUE,"Above 54")</f>
        <v>25-34</v>
      </c>
      <c r="AD2076" s="5" t="str">
        <f>_xlfn.IFS(
tbl_HRMaster[[#This Row],[YearsAtCompany]]&lt;2,"&lt; 2 Years",
tbl_HRMaster[[#This Row],[YearsAtCompany]]&lt;5,"2-4 Years",
tbl_HRMaster[[#This Row],[YearsAtCompany]]&lt;10,"5-9 Years",
TRUE,"10+ Years"
)</f>
        <v>2-4 Years</v>
      </c>
      <c r="AE2076" s="5">
        <f>IF(tbl_HRMaster[[#This Row],[Attrition]]="Yes",1,0)</f>
        <v>1</v>
      </c>
    </row>
    <row r="2077" spans="1:31" x14ac:dyDescent="0.25">
      <c r="A2077">
        <v>26</v>
      </c>
      <c r="B2077" t="s">
        <v>28</v>
      </c>
      <c r="C2077" t="s">
        <v>22</v>
      </c>
      <c r="D2077" t="s">
        <v>30</v>
      </c>
      <c r="E2077">
        <v>15</v>
      </c>
      <c r="F2077">
        <v>2</v>
      </c>
      <c r="G2077" t="s">
        <v>24</v>
      </c>
      <c r="H2077">
        <v>3256</v>
      </c>
      <c r="I2077" t="s">
        <v>34</v>
      </c>
      <c r="J2077">
        <v>2</v>
      </c>
      <c r="K2077" t="s">
        <v>40</v>
      </c>
      <c r="L2077" t="s">
        <v>32</v>
      </c>
      <c r="M2077">
        <v>26130</v>
      </c>
      <c r="N2077">
        <v>6</v>
      </c>
      <c r="O2077">
        <v>19</v>
      </c>
      <c r="P2077">
        <v>1</v>
      </c>
      <c r="Q2077">
        <v>6</v>
      </c>
      <c r="R2077">
        <v>2</v>
      </c>
      <c r="S2077">
        <v>4</v>
      </c>
      <c r="T2077">
        <v>1</v>
      </c>
      <c r="U2077">
        <v>2</v>
      </c>
      <c r="V2077">
        <f>COUNTIF(tbl_HRMaster[EmployeeID],tbl_HRMaster[[#This Row],[EmployeeID]])</f>
        <v>1</v>
      </c>
      <c r="W2077">
        <f>IFERROR(INDEX(tbl_EmployeeSurvey[EnvironmentSatisfaction],MATCH(tbl_HRMaster[[#This Row],[EmployeeID]],tbl_EmployeeSurvey[EmployeeID],0)),"Not Found")</f>
        <v>4</v>
      </c>
      <c r="X2077">
        <f>IFERROR(INDEX(tbl_EmployeeSurvey[JobSatisfaction],MATCH(tbl_HRMaster[[#This Row],[EmployeeID]],tbl_EmployeeSurvey[EmployeeID],0)),"Not Found")</f>
        <v>1</v>
      </c>
      <c r="Y2077" s="5">
        <f>IFERROR(INDEX(tbl_EmployeeSurvey[WorkLifeBalance],MATCH(tbl_HRMaster[[#This Row],[EmployeeID]],tbl_EmployeeSurvey[EmployeeID],0)),"Not Found")</f>
        <v>2</v>
      </c>
      <c r="Z2077" s="5">
        <f>IFERROR(VLOOKUP(tbl_HRMaster[[#This Row],[EmployeeID]],tbl_ManagerSurvey[[EmployeeID]:[PerformanceRating]],2,FALSE),"Not Found")</f>
        <v>3</v>
      </c>
      <c r="AA2077" s="5">
        <f>IFERROR(VLOOKUP(tbl_HRMaster[[#This Row],[EmployeeID]],tbl_ManagerSurvey[[EmployeeID]:[PerformanceRating]],3,FALSE),"Not Found")</f>
        <v>3</v>
      </c>
      <c r="AB2077" s="5" t="str">
        <f>IF(tbl_HRMaster[[#This Row],[Attrition]]="Yes","Left","Active")</f>
        <v>Left</v>
      </c>
      <c r="AC2077" s="5" t="str">
        <f>_xlfn.IFS(tbl_HRMaster[[#This Row],[Age]]&lt;25,"Under 25",tbl_HRMaster[[#This Row],[Age]]&lt;35,"25-34",tbl_HRMaster[[#This Row],[Age]]&lt;45,"35-44",tbl_HRMaster[[#This Row],[Age]]&lt;55,"45-54",TRUE,"Above 54")</f>
        <v>25-34</v>
      </c>
      <c r="AD2077" s="5" t="str">
        <f>_xlfn.IFS(
tbl_HRMaster[[#This Row],[YearsAtCompany]]&lt;2,"&lt; 2 Years",
tbl_HRMaster[[#This Row],[YearsAtCompany]]&lt;5,"2-4 Years",
tbl_HRMaster[[#This Row],[YearsAtCompany]]&lt;10,"5-9 Years",
TRUE,"10+ Years"
)</f>
        <v>2-4 Years</v>
      </c>
      <c r="AE2077" s="5">
        <f>IF(tbl_HRMaster[[#This Row],[Attrition]]="Yes",1,0)</f>
        <v>1</v>
      </c>
    </row>
    <row r="2078" spans="1:31" x14ac:dyDescent="0.25">
      <c r="A2078">
        <v>27</v>
      </c>
      <c r="B2078" t="s">
        <v>21</v>
      </c>
      <c r="C2078" t="s">
        <v>29</v>
      </c>
      <c r="D2078" t="s">
        <v>30</v>
      </c>
      <c r="E2078">
        <v>7</v>
      </c>
      <c r="F2078">
        <v>3</v>
      </c>
      <c r="G2078" t="s">
        <v>24</v>
      </c>
      <c r="H2078">
        <v>913</v>
      </c>
      <c r="I2078" t="s">
        <v>34</v>
      </c>
      <c r="J2078">
        <v>1</v>
      </c>
      <c r="K2078" t="s">
        <v>31</v>
      </c>
      <c r="L2078" t="s">
        <v>32</v>
      </c>
      <c r="M2078">
        <v>28110</v>
      </c>
      <c r="N2078">
        <v>2</v>
      </c>
      <c r="O2078">
        <v>20</v>
      </c>
      <c r="P2078">
        <v>0</v>
      </c>
      <c r="Q2078">
        <v>6</v>
      </c>
      <c r="R2078">
        <v>3</v>
      </c>
      <c r="S2078">
        <v>4</v>
      </c>
      <c r="T2078">
        <v>1</v>
      </c>
      <c r="U2078">
        <v>2</v>
      </c>
      <c r="V2078">
        <f>COUNTIF(tbl_HRMaster[EmployeeID],tbl_HRMaster[[#This Row],[EmployeeID]])</f>
        <v>1</v>
      </c>
      <c r="W2078">
        <f>IFERROR(INDEX(tbl_EmployeeSurvey[EnvironmentSatisfaction],MATCH(tbl_HRMaster[[#This Row],[EmployeeID]],tbl_EmployeeSurvey[EmployeeID],0)),"Not Found")</f>
        <v>4</v>
      </c>
      <c r="X2078">
        <f>IFERROR(INDEX(tbl_EmployeeSurvey[JobSatisfaction],MATCH(tbl_HRMaster[[#This Row],[EmployeeID]],tbl_EmployeeSurvey[EmployeeID],0)),"Not Found")</f>
        <v>4</v>
      </c>
      <c r="Y2078" s="5">
        <f>IFERROR(INDEX(tbl_EmployeeSurvey[WorkLifeBalance],MATCH(tbl_HRMaster[[#This Row],[EmployeeID]],tbl_EmployeeSurvey[EmployeeID],0)),"Not Found")</f>
        <v>2</v>
      </c>
      <c r="Z2078" s="5">
        <f>IFERROR(VLOOKUP(tbl_HRMaster[[#This Row],[EmployeeID]],tbl_ManagerSurvey[[EmployeeID]:[PerformanceRating]],2,FALSE),"Not Found")</f>
        <v>3</v>
      </c>
      <c r="AA2078" s="5">
        <f>IFERROR(VLOOKUP(tbl_HRMaster[[#This Row],[EmployeeID]],tbl_ManagerSurvey[[EmployeeID]:[PerformanceRating]],3,FALSE),"Not Found")</f>
        <v>4</v>
      </c>
      <c r="AB2078" s="5" t="str">
        <f>IF(tbl_HRMaster[[#This Row],[Attrition]]="Yes","Left","Active")</f>
        <v>Active</v>
      </c>
      <c r="AC2078" s="5" t="str">
        <f>_xlfn.IFS(tbl_HRMaster[[#This Row],[Age]]&lt;25,"Under 25",tbl_HRMaster[[#This Row],[Age]]&lt;35,"25-34",tbl_HRMaster[[#This Row],[Age]]&lt;45,"35-44",tbl_HRMaster[[#This Row],[Age]]&lt;55,"45-54",TRUE,"Above 54")</f>
        <v>25-34</v>
      </c>
      <c r="AD2078" s="5" t="str">
        <f>_xlfn.IFS(
tbl_HRMaster[[#This Row],[YearsAtCompany]]&lt;2,"&lt; 2 Years",
tbl_HRMaster[[#This Row],[YearsAtCompany]]&lt;5,"2-4 Years",
tbl_HRMaster[[#This Row],[YearsAtCompany]]&lt;10,"5-9 Years",
TRUE,"10+ Years"
)</f>
        <v>2-4 Years</v>
      </c>
      <c r="AE2078" s="5">
        <f>IF(tbl_HRMaster[[#This Row],[Attrition]]="Yes",1,0)</f>
        <v>0</v>
      </c>
    </row>
    <row r="2079" spans="1:31" x14ac:dyDescent="0.25">
      <c r="A2079">
        <v>27</v>
      </c>
      <c r="B2079" t="s">
        <v>21</v>
      </c>
      <c r="C2079" t="s">
        <v>29</v>
      </c>
      <c r="D2079" t="s">
        <v>30</v>
      </c>
      <c r="E2079">
        <v>7</v>
      </c>
      <c r="F2079">
        <v>3</v>
      </c>
      <c r="G2079" t="s">
        <v>24</v>
      </c>
      <c r="H2079">
        <v>2383</v>
      </c>
      <c r="I2079" t="s">
        <v>34</v>
      </c>
      <c r="J2079">
        <v>1</v>
      </c>
      <c r="K2079" t="s">
        <v>31</v>
      </c>
      <c r="L2079" t="s">
        <v>32</v>
      </c>
      <c r="M2079">
        <v>28110</v>
      </c>
      <c r="N2079">
        <v>2</v>
      </c>
      <c r="O2079">
        <v>20</v>
      </c>
      <c r="P2079">
        <v>0</v>
      </c>
      <c r="Q2079">
        <v>6</v>
      </c>
      <c r="R2079">
        <v>3</v>
      </c>
      <c r="S2079">
        <v>4</v>
      </c>
      <c r="T2079">
        <v>1</v>
      </c>
      <c r="U2079">
        <v>2</v>
      </c>
      <c r="V2079">
        <f>COUNTIF(tbl_HRMaster[EmployeeID],tbl_HRMaster[[#This Row],[EmployeeID]])</f>
        <v>1</v>
      </c>
      <c r="W2079">
        <f>IFERROR(INDEX(tbl_EmployeeSurvey[EnvironmentSatisfaction],MATCH(tbl_HRMaster[[#This Row],[EmployeeID]],tbl_EmployeeSurvey[EmployeeID],0)),"Not Found")</f>
        <v>4</v>
      </c>
      <c r="X2079">
        <f>IFERROR(INDEX(tbl_EmployeeSurvey[JobSatisfaction],MATCH(tbl_HRMaster[[#This Row],[EmployeeID]],tbl_EmployeeSurvey[EmployeeID],0)),"Not Found")</f>
        <v>4</v>
      </c>
      <c r="Y2079" s="5">
        <f>IFERROR(INDEX(tbl_EmployeeSurvey[WorkLifeBalance],MATCH(tbl_HRMaster[[#This Row],[EmployeeID]],tbl_EmployeeSurvey[EmployeeID],0)),"Not Found")</f>
        <v>2</v>
      </c>
      <c r="Z2079" s="5">
        <f>IFERROR(VLOOKUP(tbl_HRMaster[[#This Row],[EmployeeID]],tbl_ManagerSurvey[[EmployeeID]:[PerformanceRating]],2,FALSE),"Not Found")</f>
        <v>3</v>
      </c>
      <c r="AA2079" s="5">
        <f>IFERROR(VLOOKUP(tbl_HRMaster[[#This Row],[EmployeeID]],tbl_ManagerSurvey[[EmployeeID]:[PerformanceRating]],3,FALSE),"Not Found")</f>
        <v>4</v>
      </c>
      <c r="AB2079" s="5" t="str">
        <f>IF(tbl_HRMaster[[#This Row],[Attrition]]="Yes","Left","Active")</f>
        <v>Active</v>
      </c>
      <c r="AC2079" s="5" t="str">
        <f>_xlfn.IFS(tbl_HRMaster[[#This Row],[Age]]&lt;25,"Under 25",tbl_HRMaster[[#This Row],[Age]]&lt;35,"25-34",tbl_HRMaster[[#This Row],[Age]]&lt;45,"35-44",tbl_HRMaster[[#This Row],[Age]]&lt;55,"45-54",TRUE,"Above 54")</f>
        <v>25-34</v>
      </c>
      <c r="AD2079" s="5" t="str">
        <f>_xlfn.IFS(
tbl_HRMaster[[#This Row],[YearsAtCompany]]&lt;2,"&lt; 2 Years",
tbl_HRMaster[[#This Row],[YearsAtCompany]]&lt;5,"2-4 Years",
tbl_HRMaster[[#This Row],[YearsAtCompany]]&lt;10,"5-9 Years",
TRUE,"10+ Years"
)</f>
        <v>2-4 Years</v>
      </c>
      <c r="AE2079" s="5">
        <f>IF(tbl_HRMaster[[#This Row],[Attrition]]="Yes",1,0)</f>
        <v>0</v>
      </c>
    </row>
    <row r="2080" spans="1:31" x14ac:dyDescent="0.25">
      <c r="A2080">
        <v>27</v>
      </c>
      <c r="B2080" t="s">
        <v>21</v>
      </c>
      <c r="C2080" t="s">
        <v>29</v>
      </c>
      <c r="D2080" t="s">
        <v>30</v>
      </c>
      <c r="E2080">
        <v>7</v>
      </c>
      <c r="F2080">
        <v>3</v>
      </c>
      <c r="G2080" t="s">
        <v>24</v>
      </c>
      <c r="H2080">
        <v>3853</v>
      </c>
      <c r="I2080" t="s">
        <v>34</v>
      </c>
      <c r="J2080">
        <v>1</v>
      </c>
      <c r="K2080" t="s">
        <v>31</v>
      </c>
      <c r="L2080" t="s">
        <v>32</v>
      </c>
      <c r="M2080">
        <v>28110</v>
      </c>
      <c r="N2080">
        <v>2</v>
      </c>
      <c r="O2080">
        <v>20</v>
      </c>
      <c r="P2080">
        <v>0</v>
      </c>
      <c r="Q2080">
        <v>6</v>
      </c>
      <c r="R2080">
        <v>3</v>
      </c>
      <c r="S2080">
        <v>4</v>
      </c>
      <c r="T2080">
        <v>1</v>
      </c>
      <c r="U2080">
        <v>2</v>
      </c>
      <c r="V2080">
        <f>COUNTIF(tbl_HRMaster[EmployeeID],tbl_HRMaster[[#This Row],[EmployeeID]])</f>
        <v>1</v>
      </c>
      <c r="W2080">
        <f>IFERROR(INDEX(tbl_EmployeeSurvey[EnvironmentSatisfaction],MATCH(tbl_HRMaster[[#This Row],[EmployeeID]],tbl_EmployeeSurvey[EmployeeID],0)),"Not Found")</f>
        <v>4</v>
      </c>
      <c r="X2080">
        <f>IFERROR(INDEX(tbl_EmployeeSurvey[JobSatisfaction],MATCH(tbl_HRMaster[[#This Row],[EmployeeID]],tbl_EmployeeSurvey[EmployeeID],0)),"Not Found")</f>
        <v>4</v>
      </c>
      <c r="Y2080" s="5">
        <f>IFERROR(INDEX(tbl_EmployeeSurvey[WorkLifeBalance],MATCH(tbl_HRMaster[[#This Row],[EmployeeID]],tbl_EmployeeSurvey[EmployeeID],0)),"Not Found")</f>
        <v>2</v>
      </c>
      <c r="Z2080" s="5">
        <f>IFERROR(VLOOKUP(tbl_HRMaster[[#This Row],[EmployeeID]],tbl_ManagerSurvey[[EmployeeID]:[PerformanceRating]],2,FALSE),"Not Found")</f>
        <v>3</v>
      </c>
      <c r="AA2080" s="5">
        <f>IFERROR(VLOOKUP(tbl_HRMaster[[#This Row],[EmployeeID]],tbl_ManagerSurvey[[EmployeeID]:[PerformanceRating]],3,FALSE),"Not Found")</f>
        <v>4</v>
      </c>
      <c r="AB2080" s="5" t="str">
        <f>IF(tbl_HRMaster[[#This Row],[Attrition]]="Yes","Left","Active")</f>
        <v>Active</v>
      </c>
      <c r="AC2080" s="5" t="str">
        <f>_xlfn.IFS(tbl_HRMaster[[#This Row],[Age]]&lt;25,"Under 25",tbl_HRMaster[[#This Row],[Age]]&lt;35,"25-34",tbl_HRMaster[[#This Row],[Age]]&lt;45,"35-44",tbl_HRMaster[[#This Row],[Age]]&lt;55,"45-54",TRUE,"Above 54")</f>
        <v>25-34</v>
      </c>
      <c r="AD2080" s="5" t="str">
        <f>_xlfn.IFS(
tbl_HRMaster[[#This Row],[YearsAtCompany]]&lt;2,"&lt; 2 Years",
tbl_HRMaster[[#This Row],[YearsAtCompany]]&lt;5,"2-4 Years",
tbl_HRMaster[[#This Row],[YearsAtCompany]]&lt;10,"5-9 Years",
TRUE,"10+ Years"
)</f>
        <v>2-4 Years</v>
      </c>
      <c r="AE2080" s="5">
        <f>IF(tbl_HRMaster[[#This Row],[Attrition]]="Yes",1,0)</f>
        <v>0</v>
      </c>
    </row>
    <row r="2081" spans="1:31" x14ac:dyDescent="0.25">
      <c r="A2081">
        <v>32</v>
      </c>
      <c r="B2081" t="s">
        <v>28</v>
      </c>
      <c r="C2081" t="s">
        <v>36</v>
      </c>
      <c r="D2081" t="s">
        <v>30</v>
      </c>
      <c r="E2081">
        <v>7</v>
      </c>
      <c r="F2081">
        <v>2</v>
      </c>
      <c r="G2081" t="s">
        <v>24</v>
      </c>
      <c r="H2081">
        <v>212</v>
      </c>
      <c r="I2081" t="s">
        <v>25</v>
      </c>
      <c r="J2081">
        <v>2</v>
      </c>
      <c r="K2081" t="s">
        <v>39</v>
      </c>
      <c r="L2081" t="s">
        <v>27</v>
      </c>
      <c r="M2081">
        <v>32980</v>
      </c>
      <c r="N2081">
        <v>8</v>
      </c>
      <c r="O2081">
        <v>22</v>
      </c>
      <c r="P2081">
        <v>0</v>
      </c>
      <c r="Q2081">
        <v>6</v>
      </c>
      <c r="R2081">
        <v>4</v>
      </c>
      <c r="S2081">
        <v>4</v>
      </c>
      <c r="T2081">
        <v>1</v>
      </c>
      <c r="U2081">
        <v>2</v>
      </c>
      <c r="V2081">
        <f>COUNTIF(tbl_HRMaster[EmployeeID],tbl_HRMaster[[#This Row],[EmployeeID]])</f>
        <v>1</v>
      </c>
      <c r="W2081">
        <f>IFERROR(INDEX(tbl_EmployeeSurvey[EnvironmentSatisfaction],MATCH(tbl_HRMaster[[#This Row],[EmployeeID]],tbl_EmployeeSurvey[EmployeeID],0)),"Not Found")</f>
        <v>4</v>
      </c>
      <c r="X2081">
        <f>IFERROR(INDEX(tbl_EmployeeSurvey[JobSatisfaction],MATCH(tbl_HRMaster[[#This Row],[EmployeeID]],tbl_EmployeeSurvey[EmployeeID],0)),"Not Found")</f>
        <v>3</v>
      </c>
      <c r="Y2081" s="5">
        <f>IFERROR(INDEX(tbl_EmployeeSurvey[WorkLifeBalance],MATCH(tbl_HRMaster[[#This Row],[EmployeeID]],tbl_EmployeeSurvey[EmployeeID],0)),"Not Found")</f>
        <v>3</v>
      </c>
      <c r="Z2081" s="5">
        <f>IFERROR(VLOOKUP(tbl_HRMaster[[#This Row],[EmployeeID]],tbl_ManagerSurvey[[EmployeeID]:[PerformanceRating]],2,FALSE),"Not Found")</f>
        <v>2</v>
      </c>
      <c r="AA2081" s="5">
        <f>IFERROR(VLOOKUP(tbl_HRMaster[[#This Row],[EmployeeID]],tbl_ManagerSurvey[[EmployeeID]:[PerformanceRating]],3,FALSE),"Not Found")</f>
        <v>4</v>
      </c>
      <c r="AB2081" s="5" t="str">
        <f>IF(tbl_HRMaster[[#This Row],[Attrition]]="Yes","Left","Active")</f>
        <v>Left</v>
      </c>
      <c r="AC2081" s="5" t="str">
        <f>_xlfn.IFS(tbl_HRMaster[[#This Row],[Age]]&lt;25,"Under 25",tbl_HRMaster[[#This Row],[Age]]&lt;35,"25-34",tbl_HRMaster[[#This Row],[Age]]&lt;45,"35-44",tbl_HRMaster[[#This Row],[Age]]&lt;55,"45-54",TRUE,"Above 54")</f>
        <v>25-34</v>
      </c>
      <c r="AD2081" s="5" t="str">
        <f>_xlfn.IFS(
tbl_HRMaster[[#This Row],[YearsAtCompany]]&lt;2,"&lt; 2 Years",
tbl_HRMaster[[#This Row],[YearsAtCompany]]&lt;5,"2-4 Years",
tbl_HRMaster[[#This Row],[YearsAtCompany]]&lt;10,"5-9 Years",
TRUE,"10+ Years"
)</f>
        <v>2-4 Years</v>
      </c>
      <c r="AE2081" s="5">
        <f>IF(tbl_HRMaster[[#This Row],[Attrition]]="Yes",1,0)</f>
        <v>1</v>
      </c>
    </row>
    <row r="2082" spans="1:31" x14ac:dyDescent="0.25">
      <c r="A2082">
        <v>32</v>
      </c>
      <c r="B2082" t="s">
        <v>28</v>
      </c>
      <c r="C2082" t="s">
        <v>36</v>
      </c>
      <c r="D2082" t="s">
        <v>30</v>
      </c>
      <c r="E2082">
        <v>7</v>
      </c>
      <c r="F2082">
        <v>2</v>
      </c>
      <c r="G2082" t="s">
        <v>24</v>
      </c>
      <c r="H2082">
        <v>1682</v>
      </c>
      <c r="I2082" t="s">
        <v>25</v>
      </c>
      <c r="J2082">
        <v>2</v>
      </c>
      <c r="K2082" t="s">
        <v>39</v>
      </c>
      <c r="L2082" t="s">
        <v>27</v>
      </c>
      <c r="M2082">
        <v>32980</v>
      </c>
      <c r="N2082">
        <v>8</v>
      </c>
      <c r="O2082">
        <v>22</v>
      </c>
      <c r="P2082">
        <v>0</v>
      </c>
      <c r="Q2082">
        <v>6</v>
      </c>
      <c r="R2082">
        <v>4</v>
      </c>
      <c r="S2082">
        <v>4</v>
      </c>
      <c r="T2082">
        <v>1</v>
      </c>
      <c r="U2082">
        <v>2</v>
      </c>
      <c r="V2082">
        <f>COUNTIF(tbl_HRMaster[EmployeeID],tbl_HRMaster[[#This Row],[EmployeeID]])</f>
        <v>1</v>
      </c>
      <c r="W2082">
        <f>IFERROR(INDEX(tbl_EmployeeSurvey[EnvironmentSatisfaction],MATCH(tbl_HRMaster[[#This Row],[EmployeeID]],tbl_EmployeeSurvey[EmployeeID],0)),"Not Found")</f>
        <v>4</v>
      </c>
      <c r="X2082">
        <f>IFERROR(INDEX(tbl_EmployeeSurvey[JobSatisfaction],MATCH(tbl_HRMaster[[#This Row],[EmployeeID]],tbl_EmployeeSurvey[EmployeeID],0)),"Not Found")</f>
        <v>3</v>
      </c>
      <c r="Y2082" s="5">
        <f>IFERROR(INDEX(tbl_EmployeeSurvey[WorkLifeBalance],MATCH(tbl_HRMaster[[#This Row],[EmployeeID]],tbl_EmployeeSurvey[EmployeeID],0)),"Not Found")</f>
        <v>3</v>
      </c>
      <c r="Z2082" s="5">
        <f>IFERROR(VLOOKUP(tbl_HRMaster[[#This Row],[EmployeeID]],tbl_ManagerSurvey[[EmployeeID]:[PerformanceRating]],2,FALSE),"Not Found")</f>
        <v>2</v>
      </c>
      <c r="AA2082" s="5">
        <f>IFERROR(VLOOKUP(tbl_HRMaster[[#This Row],[EmployeeID]],tbl_ManagerSurvey[[EmployeeID]:[PerformanceRating]],3,FALSE),"Not Found")</f>
        <v>4</v>
      </c>
      <c r="AB2082" s="5" t="str">
        <f>IF(tbl_HRMaster[[#This Row],[Attrition]]="Yes","Left","Active")</f>
        <v>Left</v>
      </c>
      <c r="AC2082" s="5" t="str">
        <f>_xlfn.IFS(tbl_HRMaster[[#This Row],[Age]]&lt;25,"Under 25",tbl_HRMaster[[#This Row],[Age]]&lt;35,"25-34",tbl_HRMaster[[#This Row],[Age]]&lt;45,"35-44",tbl_HRMaster[[#This Row],[Age]]&lt;55,"45-54",TRUE,"Above 54")</f>
        <v>25-34</v>
      </c>
      <c r="AD2082" s="5" t="str">
        <f>_xlfn.IFS(
tbl_HRMaster[[#This Row],[YearsAtCompany]]&lt;2,"&lt; 2 Years",
tbl_HRMaster[[#This Row],[YearsAtCompany]]&lt;5,"2-4 Years",
tbl_HRMaster[[#This Row],[YearsAtCompany]]&lt;10,"5-9 Years",
TRUE,"10+ Years"
)</f>
        <v>2-4 Years</v>
      </c>
      <c r="AE2082" s="5">
        <f>IF(tbl_HRMaster[[#This Row],[Attrition]]="Yes",1,0)</f>
        <v>1</v>
      </c>
    </row>
    <row r="2083" spans="1:31" x14ac:dyDescent="0.25">
      <c r="A2083">
        <v>32</v>
      </c>
      <c r="B2083" t="s">
        <v>28</v>
      </c>
      <c r="C2083" t="s">
        <v>36</v>
      </c>
      <c r="D2083" t="s">
        <v>30</v>
      </c>
      <c r="E2083">
        <v>7</v>
      </c>
      <c r="F2083">
        <v>2</v>
      </c>
      <c r="G2083" t="s">
        <v>24</v>
      </c>
      <c r="H2083">
        <v>3152</v>
      </c>
      <c r="I2083" t="s">
        <v>25</v>
      </c>
      <c r="J2083">
        <v>2</v>
      </c>
      <c r="K2083" t="s">
        <v>39</v>
      </c>
      <c r="L2083" t="s">
        <v>27</v>
      </c>
      <c r="M2083">
        <v>32980</v>
      </c>
      <c r="N2083">
        <v>8</v>
      </c>
      <c r="O2083">
        <v>22</v>
      </c>
      <c r="P2083">
        <v>0</v>
      </c>
      <c r="Q2083">
        <v>6</v>
      </c>
      <c r="R2083">
        <v>4</v>
      </c>
      <c r="S2083">
        <v>4</v>
      </c>
      <c r="T2083">
        <v>1</v>
      </c>
      <c r="U2083">
        <v>2</v>
      </c>
      <c r="V2083">
        <f>COUNTIF(tbl_HRMaster[EmployeeID],tbl_HRMaster[[#This Row],[EmployeeID]])</f>
        <v>1</v>
      </c>
      <c r="W2083">
        <f>IFERROR(INDEX(tbl_EmployeeSurvey[EnvironmentSatisfaction],MATCH(tbl_HRMaster[[#This Row],[EmployeeID]],tbl_EmployeeSurvey[EmployeeID],0)),"Not Found")</f>
        <v>4</v>
      </c>
      <c r="X2083">
        <f>IFERROR(INDEX(tbl_EmployeeSurvey[JobSatisfaction],MATCH(tbl_HRMaster[[#This Row],[EmployeeID]],tbl_EmployeeSurvey[EmployeeID],0)),"Not Found")</f>
        <v>3</v>
      </c>
      <c r="Y2083" s="5">
        <f>IFERROR(INDEX(tbl_EmployeeSurvey[WorkLifeBalance],MATCH(tbl_HRMaster[[#This Row],[EmployeeID]],tbl_EmployeeSurvey[EmployeeID],0)),"Not Found")</f>
        <v>3</v>
      </c>
      <c r="Z2083" s="5">
        <f>IFERROR(VLOOKUP(tbl_HRMaster[[#This Row],[EmployeeID]],tbl_ManagerSurvey[[EmployeeID]:[PerformanceRating]],2,FALSE),"Not Found")</f>
        <v>2</v>
      </c>
      <c r="AA2083" s="5">
        <f>IFERROR(VLOOKUP(tbl_HRMaster[[#This Row],[EmployeeID]],tbl_ManagerSurvey[[EmployeeID]:[PerformanceRating]],3,FALSE),"Not Found")</f>
        <v>4</v>
      </c>
      <c r="AB2083" s="5" t="str">
        <f>IF(tbl_HRMaster[[#This Row],[Attrition]]="Yes","Left","Active")</f>
        <v>Left</v>
      </c>
      <c r="AC2083" s="5" t="str">
        <f>_xlfn.IFS(tbl_HRMaster[[#This Row],[Age]]&lt;25,"Under 25",tbl_HRMaster[[#This Row],[Age]]&lt;35,"25-34",tbl_HRMaster[[#This Row],[Age]]&lt;45,"35-44",tbl_HRMaster[[#This Row],[Age]]&lt;55,"45-54",TRUE,"Above 54")</f>
        <v>25-34</v>
      </c>
      <c r="AD2083" s="5" t="str">
        <f>_xlfn.IFS(
tbl_HRMaster[[#This Row],[YearsAtCompany]]&lt;2,"&lt; 2 Years",
tbl_HRMaster[[#This Row],[YearsAtCompany]]&lt;5,"2-4 Years",
tbl_HRMaster[[#This Row],[YearsAtCompany]]&lt;10,"5-9 Years",
TRUE,"10+ Years"
)</f>
        <v>2-4 Years</v>
      </c>
      <c r="AE2083" s="5">
        <f>IF(tbl_HRMaster[[#This Row],[Attrition]]="Yes",1,0)</f>
        <v>1</v>
      </c>
    </row>
    <row r="2084" spans="1:31" x14ac:dyDescent="0.25">
      <c r="A2084">
        <v>32</v>
      </c>
      <c r="B2084" t="s">
        <v>21</v>
      </c>
      <c r="C2084" t="s">
        <v>22</v>
      </c>
      <c r="D2084" t="s">
        <v>37</v>
      </c>
      <c r="E2084">
        <v>13</v>
      </c>
      <c r="F2084">
        <v>4</v>
      </c>
      <c r="G2084" t="s">
        <v>24</v>
      </c>
      <c r="H2084">
        <v>1451</v>
      </c>
      <c r="I2084" t="s">
        <v>25</v>
      </c>
      <c r="J2084">
        <v>3</v>
      </c>
      <c r="K2084" t="s">
        <v>42</v>
      </c>
      <c r="L2084" t="s">
        <v>27</v>
      </c>
      <c r="M2084">
        <v>85640</v>
      </c>
      <c r="N2084">
        <v>2</v>
      </c>
      <c r="O2084">
        <v>16</v>
      </c>
      <c r="P2084">
        <v>1</v>
      </c>
      <c r="Q2084">
        <v>6</v>
      </c>
      <c r="R2084">
        <v>2</v>
      </c>
      <c r="S2084">
        <v>4</v>
      </c>
      <c r="T2084">
        <v>1</v>
      </c>
      <c r="U2084">
        <v>2</v>
      </c>
      <c r="V2084">
        <f>COUNTIF(tbl_HRMaster[EmployeeID],tbl_HRMaster[[#This Row],[EmployeeID]])</f>
        <v>1</v>
      </c>
      <c r="W2084">
        <f>IFERROR(INDEX(tbl_EmployeeSurvey[EnvironmentSatisfaction],MATCH(tbl_HRMaster[[#This Row],[EmployeeID]],tbl_EmployeeSurvey[EmployeeID],0)),"Not Found")</f>
        <v>3</v>
      </c>
      <c r="X2084">
        <f>IFERROR(INDEX(tbl_EmployeeSurvey[JobSatisfaction],MATCH(tbl_HRMaster[[#This Row],[EmployeeID]],tbl_EmployeeSurvey[EmployeeID],0)),"Not Found")</f>
        <v>2</v>
      </c>
      <c r="Y2084" s="5">
        <f>IFERROR(INDEX(tbl_EmployeeSurvey[WorkLifeBalance],MATCH(tbl_HRMaster[[#This Row],[EmployeeID]],tbl_EmployeeSurvey[EmployeeID],0)),"Not Found")</f>
        <v>3</v>
      </c>
      <c r="Z2084" s="5">
        <f>IFERROR(VLOOKUP(tbl_HRMaster[[#This Row],[EmployeeID]],tbl_ManagerSurvey[[EmployeeID]:[PerformanceRating]],2,FALSE),"Not Found")</f>
        <v>2</v>
      </c>
      <c r="AA2084" s="5">
        <f>IFERROR(VLOOKUP(tbl_HRMaster[[#This Row],[EmployeeID]],tbl_ManagerSurvey[[EmployeeID]:[PerformanceRating]],3,FALSE),"Not Found")</f>
        <v>3</v>
      </c>
      <c r="AB2084" s="5" t="str">
        <f>IF(tbl_HRMaster[[#This Row],[Attrition]]="Yes","Left","Active")</f>
        <v>Active</v>
      </c>
      <c r="AC2084" s="5" t="str">
        <f>_xlfn.IFS(tbl_HRMaster[[#This Row],[Age]]&lt;25,"Under 25",tbl_HRMaster[[#This Row],[Age]]&lt;35,"25-34",tbl_HRMaster[[#This Row],[Age]]&lt;45,"35-44",tbl_HRMaster[[#This Row],[Age]]&lt;55,"45-54",TRUE,"Above 54")</f>
        <v>25-34</v>
      </c>
      <c r="AD2084" s="5" t="str">
        <f>_xlfn.IFS(
tbl_HRMaster[[#This Row],[YearsAtCompany]]&lt;2,"&lt; 2 Years",
tbl_HRMaster[[#This Row],[YearsAtCompany]]&lt;5,"2-4 Years",
tbl_HRMaster[[#This Row],[YearsAtCompany]]&lt;10,"5-9 Years",
TRUE,"10+ Years"
)</f>
        <v>2-4 Years</v>
      </c>
      <c r="AE2084" s="5">
        <f>IF(tbl_HRMaster[[#This Row],[Attrition]]="Yes",1,0)</f>
        <v>0</v>
      </c>
    </row>
    <row r="2085" spans="1:31" x14ac:dyDescent="0.25">
      <c r="A2085">
        <v>32</v>
      </c>
      <c r="B2085" t="s">
        <v>21</v>
      </c>
      <c r="C2085" t="s">
        <v>22</v>
      </c>
      <c r="D2085" t="s">
        <v>37</v>
      </c>
      <c r="E2085">
        <v>13</v>
      </c>
      <c r="F2085">
        <v>4</v>
      </c>
      <c r="G2085" t="s">
        <v>24</v>
      </c>
      <c r="H2085">
        <v>2921</v>
      </c>
      <c r="I2085" t="s">
        <v>25</v>
      </c>
      <c r="J2085">
        <v>3</v>
      </c>
      <c r="K2085" t="s">
        <v>42</v>
      </c>
      <c r="L2085" t="s">
        <v>27</v>
      </c>
      <c r="M2085">
        <v>85640</v>
      </c>
      <c r="N2085">
        <v>2</v>
      </c>
      <c r="O2085">
        <v>16</v>
      </c>
      <c r="P2085">
        <v>1</v>
      </c>
      <c r="Q2085">
        <v>6</v>
      </c>
      <c r="R2085">
        <v>2</v>
      </c>
      <c r="S2085">
        <v>4</v>
      </c>
      <c r="T2085">
        <v>1</v>
      </c>
      <c r="U2085">
        <v>2</v>
      </c>
      <c r="V2085">
        <f>COUNTIF(tbl_HRMaster[EmployeeID],tbl_HRMaster[[#This Row],[EmployeeID]])</f>
        <v>1</v>
      </c>
      <c r="W2085">
        <f>IFERROR(INDEX(tbl_EmployeeSurvey[EnvironmentSatisfaction],MATCH(tbl_HRMaster[[#This Row],[EmployeeID]],tbl_EmployeeSurvey[EmployeeID],0)),"Not Found")</f>
        <v>3</v>
      </c>
      <c r="X2085">
        <f>IFERROR(INDEX(tbl_EmployeeSurvey[JobSatisfaction],MATCH(tbl_HRMaster[[#This Row],[EmployeeID]],tbl_EmployeeSurvey[EmployeeID],0)),"Not Found")</f>
        <v>2</v>
      </c>
      <c r="Y2085" s="5">
        <f>IFERROR(INDEX(tbl_EmployeeSurvey[WorkLifeBalance],MATCH(tbl_HRMaster[[#This Row],[EmployeeID]],tbl_EmployeeSurvey[EmployeeID],0)),"Not Found")</f>
        <v>3</v>
      </c>
      <c r="Z2085" s="5">
        <f>IFERROR(VLOOKUP(tbl_HRMaster[[#This Row],[EmployeeID]],tbl_ManagerSurvey[[EmployeeID]:[PerformanceRating]],2,FALSE),"Not Found")</f>
        <v>2</v>
      </c>
      <c r="AA2085" s="5">
        <f>IFERROR(VLOOKUP(tbl_HRMaster[[#This Row],[EmployeeID]],tbl_ManagerSurvey[[EmployeeID]:[PerformanceRating]],3,FALSE),"Not Found")</f>
        <v>3</v>
      </c>
      <c r="AB2085" s="5" t="str">
        <f>IF(tbl_HRMaster[[#This Row],[Attrition]]="Yes","Left","Active")</f>
        <v>Active</v>
      </c>
      <c r="AC2085" s="5" t="str">
        <f>_xlfn.IFS(tbl_HRMaster[[#This Row],[Age]]&lt;25,"Under 25",tbl_HRMaster[[#This Row],[Age]]&lt;35,"25-34",tbl_HRMaster[[#This Row],[Age]]&lt;45,"35-44",tbl_HRMaster[[#This Row],[Age]]&lt;55,"45-54",TRUE,"Above 54")</f>
        <v>25-34</v>
      </c>
      <c r="AD2085" s="5" t="str">
        <f>_xlfn.IFS(
tbl_HRMaster[[#This Row],[YearsAtCompany]]&lt;2,"&lt; 2 Years",
tbl_HRMaster[[#This Row],[YearsAtCompany]]&lt;5,"2-4 Years",
tbl_HRMaster[[#This Row],[YearsAtCompany]]&lt;10,"5-9 Years",
TRUE,"10+ Years"
)</f>
        <v>2-4 Years</v>
      </c>
      <c r="AE2085" s="5">
        <f>IF(tbl_HRMaster[[#This Row],[Attrition]]="Yes",1,0)</f>
        <v>0</v>
      </c>
    </row>
    <row r="2086" spans="1:31" x14ac:dyDescent="0.25">
      <c r="A2086">
        <v>32</v>
      </c>
      <c r="B2086" t="s">
        <v>21</v>
      </c>
      <c r="C2086" t="s">
        <v>22</v>
      </c>
      <c r="D2086" t="s">
        <v>37</v>
      </c>
      <c r="E2086">
        <v>13</v>
      </c>
      <c r="F2086">
        <v>4</v>
      </c>
      <c r="G2086" t="s">
        <v>24</v>
      </c>
      <c r="H2086">
        <v>4391</v>
      </c>
      <c r="I2086" t="s">
        <v>25</v>
      </c>
      <c r="J2086">
        <v>3</v>
      </c>
      <c r="K2086" t="s">
        <v>42</v>
      </c>
      <c r="L2086" t="s">
        <v>27</v>
      </c>
      <c r="M2086">
        <v>85640</v>
      </c>
      <c r="N2086">
        <v>2</v>
      </c>
      <c r="O2086">
        <v>16</v>
      </c>
      <c r="P2086">
        <v>1</v>
      </c>
      <c r="Q2086">
        <v>6</v>
      </c>
      <c r="R2086">
        <v>2</v>
      </c>
      <c r="S2086">
        <v>4</v>
      </c>
      <c r="T2086">
        <v>1</v>
      </c>
      <c r="U2086">
        <v>2</v>
      </c>
      <c r="V2086">
        <f>COUNTIF(tbl_HRMaster[EmployeeID],tbl_HRMaster[[#This Row],[EmployeeID]])</f>
        <v>1</v>
      </c>
      <c r="W2086">
        <f>IFERROR(INDEX(tbl_EmployeeSurvey[EnvironmentSatisfaction],MATCH(tbl_HRMaster[[#This Row],[EmployeeID]],tbl_EmployeeSurvey[EmployeeID],0)),"Not Found")</f>
        <v>3</v>
      </c>
      <c r="X2086">
        <f>IFERROR(INDEX(tbl_EmployeeSurvey[JobSatisfaction],MATCH(tbl_HRMaster[[#This Row],[EmployeeID]],tbl_EmployeeSurvey[EmployeeID],0)),"Not Found")</f>
        <v>2</v>
      </c>
      <c r="Y2086" s="5">
        <f>IFERROR(INDEX(tbl_EmployeeSurvey[WorkLifeBalance],MATCH(tbl_HRMaster[[#This Row],[EmployeeID]],tbl_EmployeeSurvey[EmployeeID],0)),"Not Found")</f>
        <v>3</v>
      </c>
      <c r="Z2086" s="5">
        <f>IFERROR(VLOOKUP(tbl_HRMaster[[#This Row],[EmployeeID]],tbl_ManagerSurvey[[EmployeeID]:[PerformanceRating]],2,FALSE),"Not Found")</f>
        <v>2</v>
      </c>
      <c r="AA2086" s="5">
        <f>IFERROR(VLOOKUP(tbl_HRMaster[[#This Row],[EmployeeID]],tbl_ManagerSurvey[[EmployeeID]:[PerformanceRating]],3,FALSE),"Not Found")</f>
        <v>3</v>
      </c>
      <c r="AB2086" s="5" t="str">
        <f>IF(tbl_HRMaster[[#This Row],[Attrition]]="Yes","Left","Active")</f>
        <v>Active</v>
      </c>
      <c r="AC2086" s="5" t="str">
        <f>_xlfn.IFS(tbl_HRMaster[[#This Row],[Age]]&lt;25,"Under 25",tbl_HRMaster[[#This Row],[Age]]&lt;35,"25-34",tbl_HRMaster[[#This Row],[Age]]&lt;45,"35-44",tbl_HRMaster[[#This Row],[Age]]&lt;55,"45-54",TRUE,"Above 54")</f>
        <v>25-34</v>
      </c>
      <c r="AD2086" s="5" t="str">
        <f>_xlfn.IFS(
tbl_HRMaster[[#This Row],[YearsAtCompany]]&lt;2,"&lt; 2 Years",
tbl_HRMaster[[#This Row],[YearsAtCompany]]&lt;5,"2-4 Years",
tbl_HRMaster[[#This Row],[YearsAtCompany]]&lt;10,"5-9 Years",
TRUE,"10+ Years"
)</f>
        <v>2-4 Years</v>
      </c>
      <c r="AE2086" s="5">
        <f>IF(tbl_HRMaster[[#This Row],[Attrition]]="Yes",1,0)</f>
        <v>0</v>
      </c>
    </row>
    <row r="2087" spans="1:31" x14ac:dyDescent="0.25">
      <c r="A2087">
        <v>34</v>
      </c>
      <c r="B2087" t="s">
        <v>21</v>
      </c>
      <c r="C2087" t="s">
        <v>29</v>
      </c>
      <c r="D2087" t="s">
        <v>23</v>
      </c>
      <c r="E2087">
        <v>24</v>
      </c>
      <c r="F2087">
        <v>4</v>
      </c>
      <c r="G2087" t="s">
        <v>45</v>
      </c>
      <c r="H2087">
        <v>1372</v>
      </c>
      <c r="I2087" t="s">
        <v>34</v>
      </c>
      <c r="J2087">
        <v>2</v>
      </c>
      <c r="K2087" t="s">
        <v>42</v>
      </c>
      <c r="L2087" t="s">
        <v>27</v>
      </c>
      <c r="M2087">
        <v>164130</v>
      </c>
      <c r="N2087">
        <v>6</v>
      </c>
      <c r="O2087">
        <v>16</v>
      </c>
      <c r="P2087">
        <v>0</v>
      </c>
      <c r="Q2087">
        <v>6</v>
      </c>
      <c r="R2087">
        <v>1</v>
      </c>
      <c r="S2087">
        <v>4</v>
      </c>
      <c r="T2087">
        <v>1</v>
      </c>
      <c r="U2087">
        <v>2</v>
      </c>
      <c r="V2087">
        <f>COUNTIF(tbl_HRMaster[EmployeeID],tbl_HRMaster[[#This Row],[EmployeeID]])</f>
        <v>1</v>
      </c>
      <c r="W2087">
        <f>IFERROR(INDEX(tbl_EmployeeSurvey[EnvironmentSatisfaction],MATCH(tbl_HRMaster[[#This Row],[EmployeeID]],tbl_EmployeeSurvey[EmployeeID],0)),"Not Found")</f>
        <v>3</v>
      </c>
      <c r="X2087">
        <f>IFERROR(INDEX(tbl_EmployeeSurvey[JobSatisfaction],MATCH(tbl_HRMaster[[#This Row],[EmployeeID]],tbl_EmployeeSurvey[EmployeeID],0)),"Not Found")</f>
        <v>3</v>
      </c>
      <c r="Y2087" s="5">
        <f>IFERROR(INDEX(tbl_EmployeeSurvey[WorkLifeBalance],MATCH(tbl_HRMaster[[#This Row],[EmployeeID]],tbl_EmployeeSurvey[EmployeeID],0)),"Not Found")</f>
        <v>3</v>
      </c>
      <c r="Z2087" s="5">
        <f>IFERROR(VLOOKUP(tbl_HRMaster[[#This Row],[EmployeeID]],tbl_ManagerSurvey[[EmployeeID]:[PerformanceRating]],2,FALSE),"Not Found")</f>
        <v>3</v>
      </c>
      <c r="AA2087" s="5">
        <f>IFERROR(VLOOKUP(tbl_HRMaster[[#This Row],[EmployeeID]],tbl_ManagerSurvey[[EmployeeID]:[PerformanceRating]],3,FALSE),"Not Found")</f>
        <v>3</v>
      </c>
      <c r="AB2087" s="5" t="str">
        <f>IF(tbl_HRMaster[[#This Row],[Attrition]]="Yes","Left","Active")</f>
        <v>Active</v>
      </c>
      <c r="AC2087" s="5" t="str">
        <f>_xlfn.IFS(tbl_HRMaster[[#This Row],[Age]]&lt;25,"Under 25",tbl_HRMaster[[#This Row],[Age]]&lt;35,"25-34",tbl_HRMaster[[#This Row],[Age]]&lt;45,"35-44",tbl_HRMaster[[#This Row],[Age]]&lt;55,"45-54",TRUE,"Above 54")</f>
        <v>25-34</v>
      </c>
      <c r="AD2087" s="5" t="str">
        <f>_xlfn.IFS(
tbl_HRMaster[[#This Row],[YearsAtCompany]]&lt;2,"&lt; 2 Years",
tbl_HRMaster[[#This Row],[YearsAtCompany]]&lt;5,"2-4 Years",
tbl_HRMaster[[#This Row],[YearsAtCompany]]&lt;10,"5-9 Years",
TRUE,"10+ Years"
)</f>
        <v>2-4 Years</v>
      </c>
      <c r="AE2087" s="5">
        <f>IF(tbl_HRMaster[[#This Row],[Attrition]]="Yes",1,0)</f>
        <v>0</v>
      </c>
    </row>
    <row r="2088" spans="1:31" x14ac:dyDescent="0.25">
      <c r="A2088">
        <v>34</v>
      </c>
      <c r="B2088" t="s">
        <v>21</v>
      </c>
      <c r="C2088" t="s">
        <v>29</v>
      </c>
      <c r="D2088" t="s">
        <v>23</v>
      </c>
      <c r="E2088">
        <v>24</v>
      </c>
      <c r="F2088">
        <v>4</v>
      </c>
      <c r="G2088" t="s">
        <v>45</v>
      </c>
      <c r="H2088">
        <v>2842</v>
      </c>
      <c r="I2088" t="s">
        <v>34</v>
      </c>
      <c r="J2088">
        <v>2</v>
      </c>
      <c r="K2088" t="s">
        <v>42</v>
      </c>
      <c r="L2088" t="s">
        <v>27</v>
      </c>
      <c r="M2088">
        <v>164130</v>
      </c>
      <c r="N2088">
        <v>6</v>
      </c>
      <c r="O2088">
        <v>16</v>
      </c>
      <c r="P2088">
        <v>0</v>
      </c>
      <c r="Q2088">
        <v>6</v>
      </c>
      <c r="R2088">
        <v>1</v>
      </c>
      <c r="S2088">
        <v>4</v>
      </c>
      <c r="T2088">
        <v>1</v>
      </c>
      <c r="U2088">
        <v>2</v>
      </c>
      <c r="V2088">
        <f>COUNTIF(tbl_HRMaster[EmployeeID],tbl_HRMaster[[#This Row],[EmployeeID]])</f>
        <v>1</v>
      </c>
      <c r="W2088">
        <f>IFERROR(INDEX(tbl_EmployeeSurvey[EnvironmentSatisfaction],MATCH(tbl_HRMaster[[#This Row],[EmployeeID]],tbl_EmployeeSurvey[EmployeeID],0)),"Not Found")</f>
        <v>3</v>
      </c>
      <c r="X2088">
        <f>IFERROR(INDEX(tbl_EmployeeSurvey[JobSatisfaction],MATCH(tbl_HRMaster[[#This Row],[EmployeeID]],tbl_EmployeeSurvey[EmployeeID],0)),"Not Found")</f>
        <v>3</v>
      </c>
      <c r="Y2088" s="5">
        <f>IFERROR(INDEX(tbl_EmployeeSurvey[WorkLifeBalance],MATCH(tbl_HRMaster[[#This Row],[EmployeeID]],tbl_EmployeeSurvey[EmployeeID],0)),"Not Found")</f>
        <v>3</v>
      </c>
      <c r="Z2088" s="5">
        <f>IFERROR(VLOOKUP(tbl_HRMaster[[#This Row],[EmployeeID]],tbl_ManagerSurvey[[EmployeeID]:[PerformanceRating]],2,FALSE),"Not Found")</f>
        <v>3</v>
      </c>
      <c r="AA2088" s="5">
        <f>IFERROR(VLOOKUP(tbl_HRMaster[[#This Row],[EmployeeID]],tbl_ManagerSurvey[[EmployeeID]:[PerformanceRating]],3,FALSE),"Not Found")</f>
        <v>3</v>
      </c>
      <c r="AB2088" s="5" t="str">
        <f>IF(tbl_HRMaster[[#This Row],[Attrition]]="Yes","Left","Active")</f>
        <v>Active</v>
      </c>
      <c r="AC2088" s="5" t="str">
        <f>_xlfn.IFS(tbl_HRMaster[[#This Row],[Age]]&lt;25,"Under 25",tbl_HRMaster[[#This Row],[Age]]&lt;35,"25-34",tbl_HRMaster[[#This Row],[Age]]&lt;45,"35-44",tbl_HRMaster[[#This Row],[Age]]&lt;55,"45-54",TRUE,"Above 54")</f>
        <v>25-34</v>
      </c>
      <c r="AD2088" s="5" t="str">
        <f>_xlfn.IFS(
tbl_HRMaster[[#This Row],[YearsAtCompany]]&lt;2,"&lt; 2 Years",
tbl_HRMaster[[#This Row],[YearsAtCompany]]&lt;5,"2-4 Years",
tbl_HRMaster[[#This Row],[YearsAtCompany]]&lt;10,"5-9 Years",
TRUE,"10+ Years"
)</f>
        <v>2-4 Years</v>
      </c>
      <c r="AE2088" s="5">
        <f>IF(tbl_HRMaster[[#This Row],[Attrition]]="Yes",1,0)</f>
        <v>0</v>
      </c>
    </row>
    <row r="2089" spans="1:31" x14ac:dyDescent="0.25">
      <c r="A2089">
        <v>34</v>
      </c>
      <c r="B2089" t="s">
        <v>21</v>
      </c>
      <c r="C2089" t="s">
        <v>29</v>
      </c>
      <c r="D2089" t="s">
        <v>23</v>
      </c>
      <c r="E2089">
        <v>24</v>
      </c>
      <c r="F2089">
        <v>4</v>
      </c>
      <c r="G2089" t="s">
        <v>45</v>
      </c>
      <c r="H2089">
        <v>4312</v>
      </c>
      <c r="I2089" t="s">
        <v>34</v>
      </c>
      <c r="J2089">
        <v>2</v>
      </c>
      <c r="K2089" t="s">
        <v>42</v>
      </c>
      <c r="L2089" t="s">
        <v>27</v>
      </c>
      <c r="M2089">
        <v>164130</v>
      </c>
      <c r="N2089">
        <v>6</v>
      </c>
      <c r="O2089">
        <v>16</v>
      </c>
      <c r="P2089">
        <v>0</v>
      </c>
      <c r="Q2089">
        <v>6</v>
      </c>
      <c r="R2089">
        <v>1</v>
      </c>
      <c r="S2089">
        <v>4</v>
      </c>
      <c r="T2089">
        <v>1</v>
      </c>
      <c r="U2089">
        <v>2</v>
      </c>
      <c r="V2089">
        <f>COUNTIF(tbl_HRMaster[EmployeeID],tbl_HRMaster[[#This Row],[EmployeeID]])</f>
        <v>1</v>
      </c>
      <c r="W2089">
        <f>IFERROR(INDEX(tbl_EmployeeSurvey[EnvironmentSatisfaction],MATCH(tbl_HRMaster[[#This Row],[EmployeeID]],tbl_EmployeeSurvey[EmployeeID],0)),"Not Found")</f>
        <v>3</v>
      </c>
      <c r="X2089">
        <f>IFERROR(INDEX(tbl_EmployeeSurvey[JobSatisfaction],MATCH(tbl_HRMaster[[#This Row],[EmployeeID]],tbl_EmployeeSurvey[EmployeeID],0)),"Not Found")</f>
        <v>3</v>
      </c>
      <c r="Y2089" s="5">
        <f>IFERROR(INDEX(tbl_EmployeeSurvey[WorkLifeBalance],MATCH(tbl_HRMaster[[#This Row],[EmployeeID]],tbl_EmployeeSurvey[EmployeeID],0)),"Not Found")</f>
        <v>3</v>
      </c>
      <c r="Z2089" s="5">
        <f>IFERROR(VLOOKUP(tbl_HRMaster[[#This Row],[EmployeeID]],tbl_ManagerSurvey[[EmployeeID]:[PerformanceRating]],2,FALSE),"Not Found")</f>
        <v>3</v>
      </c>
      <c r="AA2089" s="5">
        <f>IFERROR(VLOOKUP(tbl_HRMaster[[#This Row],[EmployeeID]],tbl_ManagerSurvey[[EmployeeID]:[PerformanceRating]],3,FALSE),"Not Found")</f>
        <v>3</v>
      </c>
      <c r="AB2089" s="5" t="str">
        <f>IF(tbl_HRMaster[[#This Row],[Attrition]]="Yes","Left","Active")</f>
        <v>Active</v>
      </c>
      <c r="AC2089" s="5" t="str">
        <f>_xlfn.IFS(tbl_HRMaster[[#This Row],[Age]]&lt;25,"Under 25",tbl_HRMaster[[#This Row],[Age]]&lt;35,"25-34",tbl_HRMaster[[#This Row],[Age]]&lt;45,"35-44",tbl_HRMaster[[#This Row],[Age]]&lt;55,"45-54",TRUE,"Above 54")</f>
        <v>25-34</v>
      </c>
      <c r="AD2089" s="5" t="str">
        <f>_xlfn.IFS(
tbl_HRMaster[[#This Row],[YearsAtCompany]]&lt;2,"&lt; 2 Years",
tbl_HRMaster[[#This Row],[YearsAtCompany]]&lt;5,"2-4 Years",
tbl_HRMaster[[#This Row],[YearsAtCompany]]&lt;10,"5-9 Years",
TRUE,"10+ Years"
)</f>
        <v>2-4 Years</v>
      </c>
      <c r="AE2089" s="5">
        <f>IF(tbl_HRMaster[[#This Row],[Attrition]]="Yes",1,0)</f>
        <v>0</v>
      </c>
    </row>
    <row r="2090" spans="1:31" x14ac:dyDescent="0.25">
      <c r="A2090">
        <v>43</v>
      </c>
      <c r="B2090" t="s">
        <v>28</v>
      </c>
      <c r="C2090" t="s">
        <v>22</v>
      </c>
      <c r="D2090" t="s">
        <v>23</v>
      </c>
      <c r="E2090">
        <v>5</v>
      </c>
      <c r="F2090">
        <v>3</v>
      </c>
      <c r="G2090" t="s">
        <v>45</v>
      </c>
      <c r="H2090">
        <v>592</v>
      </c>
      <c r="I2090" t="s">
        <v>25</v>
      </c>
      <c r="J2090">
        <v>3</v>
      </c>
      <c r="K2090" t="s">
        <v>31</v>
      </c>
      <c r="L2090" t="s">
        <v>32</v>
      </c>
      <c r="M2090">
        <v>45220</v>
      </c>
      <c r="N2090">
        <v>8</v>
      </c>
      <c r="O2090">
        <v>15</v>
      </c>
      <c r="P2090">
        <v>1</v>
      </c>
      <c r="Q2090">
        <v>7</v>
      </c>
      <c r="R2090">
        <v>3</v>
      </c>
      <c r="S2090">
        <v>4</v>
      </c>
      <c r="T2090">
        <v>1</v>
      </c>
      <c r="U2090">
        <v>3</v>
      </c>
      <c r="V2090">
        <f>COUNTIF(tbl_HRMaster[EmployeeID],tbl_HRMaster[[#This Row],[EmployeeID]])</f>
        <v>1</v>
      </c>
      <c r="W2090">
        <f>IFERROR(INDEX(tbl_EmployeeSurvey[EnvironmentSatisfaction],MATCH(tbl_HRMaster[[#This Row],[EmployeeID]],tbl_EmployeeSurvey[EmployeeID],0)),"Not Found")</f>
        <v>1</v>
      </c>
      <c r="X2090">
        <f>IFERROR(INDEX(tbl_EmployeeSurvey[JobSatisfaction],MATCH(tbl_HRMaster[[#This Row],[EmployeeID]],tbl_EmployeeSurvey[EmployeeID],0)),"Not Found")</f>
        <v>3</v>
      </c>
      <c r="Y2090" s="5">
        <f>IFERROR(INDEX(tbl_EmployeeSurvey[WorkLifeBalance],MATCH(tbl_HRMaster[[#This Row],[EmployeeID]],tbl_EmployeeSurvey[EmployeeID],0)),"Not Found")</f>
        <v>2</v>
      </c>
      <c r="Z2090" s="5">
        <f>IFERROR(VLOOKUP(tbl_HRMaster[[#This Row],[EmployeeID]],tbl_ManagerSurvey[[EmployeeID]:[PerformanceRating]],2,FALSE),"Not Found")</f>
        <v>3</v>
      </c>
      <c r="AA2090" s="5">
        <f>IFERROR(VLOOKUP(tbl_HRMaster[[#This Row],[EmployeeID]],tbl_ManagerSurvey[[EmployeeID]:[PerformanceRating]],3,FALSE),"Not Found")</f>
        <v>3</v>
      </c>
      <c r="AB2090" s="5" t="str">
        <f>IF(tbl_HRMaster[[#This Row],[Attrition]]="Yes","Left","Active")</f>
        <v>Left</v>
      </c>
      <c r="AC2090" s="5" t="str">
        <f>_xlfn.IFS(tbl_HRMaster[[#This Row],[Age]]&lt;25,"Under 25",tbl_HRMaster[[#This Row],[Age]]&lt;35,"25-34",tbl_HRMaster[[#This Row],[Age]]&lt;45,"35-44",tbl_HRMaster[[#This Row],[Age]]&lt;55,"45-54",TRUE,"Above 54")</f>
        <v>35-44</v>
      </c>
      <c r="AD2090" s="5" t="str">
        <f>_xlfn.IFS(
tbl_HRMaster[[#This Row],[YearsAtCompany]]&lt;2,"&lt; 2 Years",
tbl_HRMaster[[#This Row],[YearsAtCompany]]&lt;5,"2-4 Years",
tbl_HRMaster[[#This Row],[YearsAtCompany]]&lt;10,"5-9 Years",
TRUE,"10+ Years"
)</f>
        <v>2-4 Years</v>
      </c>
      <c r="AE2090" s="5">
        <f>IF(tbl_HRMaster[[#This Row],[Attrition]]="Yes",1,0)</f>
        <v>1</v>
      </c>
    </row>
    <row r="2091" spans="1:31" x14ac:dyDescent="0.25">
      <c r="A2091">
        <v>43</v>
      </c>
      <c r="B2091" t="s">
        <v>28</v>
      </c>
      <c r="C2091" t="s">
        <v>22</v>
      </c>
      <c r="D2091" t="s">
        <v>23</v>
      </c>
      <c r="E2091">
        <v>5</v>
      </c>
      <c r="F2091">
        <v>3</v>
      </c>
      <c r="G2091" t="s">
        <v>45</v>
      </c>
      <c r="H2091">
        <v>2062</v>
      </c>
      <c r="I2091" t="s">
        <v>25</v>
      </c>
      <c r="J2091">
        <v>3</v>
      </c>
      <c r="K2091" t="s">
        <v>31</v>
      </c>
      <c r="L2091" t="s">
        <v>32</v>
      </c>
      <c r="M2091">
        <v>45220</v>
      </c>
      <c r="N2091">
        <v>8</v>
      </c>
      <c r="O2091">
        <v>15</v>
      </c>
      <c r="P2091">
        <v>1</v>
      </c>
      <c r="Q2091">
        <v>7</v>
      </c>
      <c r="R2091">
        <v>3</v>
      </c>
      <c r="S2091">
        <v>4</v>
      </c>
      <c r="T2091">
        <v>1</v>
      </c>
      <c r="U2091">
        <v>3</v>
      </c>
      <c r="V2091">
        <f>COUNTIF(tbl_HRMaster[EmployeeID],tbl_HRMaster[[#This Row],[EmployeeID]])</f>
        <v>1</v>
      </c>
      <c r="W2091">
        <f>IFERROR(INDEX(tbl_EmployeeSurvey[EnvironmentSatisfaction],MATCH(tbl_HRMaster[[#This Row],[EmployeeID]],tbl_EmployeeSurvey[EmployeeID],0)),"Not Found")</f>
        <v>1</v>
      </c>
      <c r="X2091">
        <f>IFERROR(INDEX(tbl_EmployeeSurvey[JobSatisfaction],MATCH(tbl_HRMaster[[#This Row],[EmployeeID]],tbl_EmployeeSurvey[EmployeeID],0)),"Not Found")</f>
        <v>3</v>
      </c>
      <c r="Y2091" s="5">
        <f>IFERROR(INDEX(tbl_EmployeeSurvey[WorkLifeBalance],MATCH(tbl_HRMaster[[#This Row],[EmployeeID]],tbl_EmployeeSurvey[EmployeeID],0)),"Not Found")</f>
        <v>2</v>
      </c>
      <c r="Z2091" s="5">
        <f>IFERROR(VLOOKUP(tbl_HRMaster[[#This Row],[EmployeeID]],tbl_ManagerSurvey[[EmployeeID]:[PerformanceRating]],2,FALSE),"Not Found")</f>
        <v>3</v>
      </c>
      <c r="AA2091" s="5">
        <f>IFERROR(VLOOKUP(tbl_HRMaster[[#This Row],[EmployeeID]],tbl_ManagerSurvey[[EmployeeID]:[PerformanceRating]],3,FALSE),"Not Found")</f>
        <v>3</v>
      </c>
      <c r="AB2091" s="5" t="str">
        <f>IF(tbl_HRMaster[[#This Row],[Attrition]]="Yes","Left","Active")</f>
        <v>Left</v>
      </c>
      <c r="AC2091" s="5" t="str">
        <f>_xlfn.IFS(tbl_HRMaster[[#This Row],[Age]]&lt;25,"Under 25",tbl_HRMaster[[#This Row],[Age]]&lt;35,"25-34",tbl_HRMaster[[#This Row],[Age]]&lt;45,"35-44",tbl_HRMaster[[#This Row],[Age]]&lt;55,"45-54",TRUE,"Above 54")</f>
        <v>35-44</v>
      </c>
      <c r="AD2091" s="5" t="str">
        <f>_xlfn.IFS(
tbl_HRMaster[[#This Row],[YearsAtCompany]]&lt;2,"&lt; 2 Years",
tbl_HRMaster[[#This Row],[YearsAtCompany]]&lt;5,"2-4 Years",
tbl_HRMaster[[#This Row],[YearsAtCompany]]&lt;10,"5-9 Years",
TRUE,"10+ Years"
)</f>
        <v>2-4 Years</v>
      </c>
      <c r="AE2091" s="5">
        <f>IF(tbl_HRMaster[[#This Row],[Attrition]]="Yes",1,0)</f>
        <v>1</v>
      </c>
    </row>
    <row r="2092" spans="1:31" x14ac:dyDescent="0.25">
      <c r="A2092">
        <v>43</v>
      </c>
      <c r="B2092" t="s">
        <v>28</v>
      </c>
      <c r="C2092" t="s">
        <v>22</v>
      </c>
      <c r="D2092" t="s">
        <v>23</v>
      </c>
      <c r="E2092">
        <v>5</v>
      </c>
      <c r="F2092">
        <v>3</v>
      </c>
      <c r="G2092" t="s">
        <v>45</v>
      </c>
      <c r="H2092">
        <v>3532</v>
      </c>
      <c r="I2092" t="s">
        <v>25</v>
      </c>
      <c r="J2092">
        <v>3</v>
      </c>
      <c r="K2092" t="s">
        <v>31</v>
      </c>
      <c r="L2092" t="s">
        <v>32</v>
      </c>
      <c r="M2092">
        <v>45220</v>
      </c>
      <c r="N2092">
        <v>8</v>
      </c>
      <c r="O2092">
        <v>15</v>
      </c>
      <c r="P2092">
        <v>1</v>
      </c>
      <c r="Q2092">
        <v>7</v>
      </c>
      <c r="R2092">
        <v>3</v>
      </c>
      <c r="S2092">
        <v>4</v>
      </c>
      <c r="T2092">
        <v>1</v>
      </c>
      <c r="U2092">
        <v>3</v>
      </c>
      <c r="V2092">
        <f>COUNTIF(tbl_HRMaster[EmployeeID],tbl_HRMaster[[#This Row],[EmployeeID]])</f>
        <v>1</v>
      </c>
      <c r="W2092">
        <f>IFERROR(INDEX(tbl_EmployeeSurvey[EnvironmentSatisfaction],MATCH(tbl_HRMaster[[#This Row],[EmployeeID]],tbl_EmployeeSurvey[EmployeeID],0)),"Not Found")</f>
        <v>1</v>
      </c>
      <c r="X2092">
        <f>IFERROR(INDEX(tbl_EmployeeSurvey[JobSatisfaction],MATCH(tbl_HRMaster[[#This Row],[EmployeeID]],tbl_EmployeeSurvey[EmployeeID],0)),"Not Found")</f>
        <v>3</v>
      </c>
      <c r="Y2092" s="5">
        <f>IFERROR(INDEX(tbl_EmployeeSurvey[WorkLifeBalance],MATCH(tbl_HRMaster[[#This Row],[EmployeeID]],tbl_EmployeeSurvey[EmployeeID],0)),"Not Found")</f>
        <v>2</v>
      </c>
      <c r="Z2092" s="5">
        <f>IFERROR(VLOOKUP(tbl_HRMaster[[#This Row],[EmployeeID]],tbl_ManagerSurvey[[EmployeeID]:[PerformanceRating]],2,FALSE),"Not Found")</f>
        <v>3</v>
      </c>
      <c r="AA2092" s="5">
        <f>IFERROR(VLOOKUP(tbl_HRMaster[[#This Row],[EmployeeID]],tbl_ManagerSurvey[[EmployeeID]:[PerformanceRating]],3,FALSE),"Not Found")</f>
        <v>3</v>
      </c>
      <c r="AB2092" s="5" t="str">
        <f>IF(tbl_HRMaster[[#This Row],[Attrition]]="Yes","Left","Active")</f>
        <v>Left</v>
      </c>
      <c r="AC2092" s="5" t="str">
        <f>_xlfn.IFS(tbl_HRMaster[[#This Row],[Age]]&lt;25,"Under 25",tbl_HRMaster[[#This Row],[Age]]&lt;35,"25-34",tbl_HRMaster[[#This Row],[Age]]&lt;45,"35-44",tbl_HRMaster[[#This Row],[Age]]&lt;55,"45-54",TRUE,"Above 54")</f>
        <v>35-44</v>
      </c>
      <c r="AD2092" s="5" t="str">
        <f>_xlfn.IFS(
tbl_HRMaster[[#This Row],[YearsAtCompany]]&lt;2,"&lt; 2 Years",
tbl_HRMaster[[#This Row],[YearsAtCompany]]&lt;5,"2-4 Years",
tbl_HRMaster[[#This Row],[YearsAtCompany]]&lt;10,"5-9 Years",
TRUE,"10+ Years"
)</f>
        <v>2-4 Years</v>
      </c>
      <c r="AE2092" s="5">
        <f>IF(tbl_HRMaster[[#This Row],[Attrition]]="Yes",1,0)</f>
        <v>1</v>
      </c>
    </row>
    <row r="2093" spans="1:31" x14ac:dyDescent="0.25">
      <c r="A2093">
        <v>55</v>
      </c>
      <c r="B2093" t="s">
        <v>21</v>
      </c>
      <c r="C2093" t="s">
        <v>22</v>
      </c>
      <c r="D2093" t="s">
        <v>30</v>
      </c>
      <c r="E2093">
        <v>23</v>
      </c>
      <c r="F2093">
        <v>1</v>
      </c>
      <c r="G2093" t="s">
        <v>24</v>
      </c>
      <c r="H2093">
        <v>950</v>
      </c>
      <c r="I2093" t="s">
        <v>34</v>
      </c>
      <c r="J2093">
        <v>5</v>
      </c>
      <c r="K2093" t="s">
        <v>40</v>
      </c>
      <c r="L2093" t="s">
        <v>41</v>
      </c>
      <c r="M2093">
        <v>23420</v>
      </c>
      <c r="N2093">
        <v>5</v>
      </c>
      <c r="O2093">
        <v>11</v>
      </c>
      <c r="P2093">
        <v>2</v>
      </c>
      <c r="Q2093">
        <v>8</v>
      </c>
      <c r="R2093">
        <v>2</v>
      </c>
      <c r="S2093">
        <v>4</v>
      </c>
      <c r="T2093">
        <v>1</v>
      </c>
      <c r="U2093">
        <v>2</v>
      </c>
      <c r="V2093">
        <f>COUNTIF(tbl_HRMaster[EmployeeID],tbl_HRMaster[[#This Row],[EmployeeID]])</f>
        <v>1</v>
      </c>
      <c r="W2093">
        <f>IFERROR(INDEX(tbl_EmployeeSurvey[EnvironmentSatisfaction],MATCH(tbl_HRMaster[[#This Row],[EmployeeID]],tbl_EmployeeSurvey[EmployeeID],0)),"Not Found")</f>
        <v>1</v>
      </c>
      <c r="X2093">
        <f>IFERROR(INDEX(tbl_EmployeeSurvey[JobSatisfaction],MATCH(tbl_HRMaster[[#This Row],[EmployeeID]],tbl_EmployeeSurvey[EmployeeID],0)),"Not Found")</f>
        <v>2</v>
      </c>
      <c r="Y2093" s="5">
        <f>IFERROR(INDEX(tbl_EmployeeSurvey[WorkLifeBalance],MATCH(tbl_HRMaster[[#This Row],[EmployeeID]],tbl_EmployeeSurvey[EmployeeID],0)),"Not Found")</f>
        <v>3</v>
      </c>
      <c r="Z2093" s="5">
        <f>IFERROR(VLOOKUP(tbl_HRMaster[[#This Row],[EmployeeID]],tbl_ManagerSurvey[[EmployeeID]:[PerformanceRating]],2,FALSE),"Not Found")</f>
        <v>3</v>
      </c>
      <c r="AA2093" s="5">
        <f>IFERROR(VLOOKUP(tbl_HRMaster[[#This Row],[EmployeeID]],tbl_ManagerSurvey[[EmployeeID]:[PerformanceRating]],3,FALSE),"Not Found")</f>
        <v>3</v>
      </c>
      <c r="AB2093" s="5" t="str">
        <f>IF(tbl_HRMaster[[#This Row],[Attrition]]="Yes","Left","Active")</f>
        <v>Active</v>
      </c>
      <c r="AC2093" s="5" t="str">
        <f>_xlfn.IFS(tbl_HRMaster[[#This Row],[Age]]&lt;25,"Under 25",tbl_HRMaster[[#This Row],[Age]]&lt;35,"25-34",tbl_HRMaster[[#This Row],[Age]]&lt;45,"35-44",tbl_HRMaster[[#This Row],[Age]]&lt;55,"45-54",TRUE,"Above 54")</f>
        <v>Above 54</v>
      </c>
      <c r="AD2093" s="5" t="str">
        <f>_xlfn.IFS(
tbl_HRMaster[[#This Row],[YearsAtCompany]]&lt;2,"&lt; 2 Years",
tbl_HRMaster[[#This Row],[YearsAtCompany]]&lt;5,"2-4 Years",
tbl_HRMaster[[#This Row],[YearsAtCompany]]&lt;10,"5-9 Years",
TRUE,"10+ Years"
)</f>
        <v>2-4 Years</v>
      </c>
      <c r="AE2093" s="5">
        <f>IF(tbl_HRMaster[[#This Row],[Attrition]]="Yes",1,0)</f>
        <v>0</v>
      </c>
    </row>
    <row r="2094" spans="1:31" x14ac:dyDescent="0.25">
      <c r="A2094">
        <v>55</v>
      </c>
      <c r="B2094" t="s">
        <v>21</v>
      </c>
      <c r="C2094" t="s">
        <v>22</v>
      </c>
      <c r="D2094" t="s">
        <v>30</v>
      </c>
      <c r="E2094">
        <v>23</v>
      </c>
      <c r="F2094">
        <v>1</v>
      </c>
      <c r="G2094" t="s">
        <v>24</v>
      </c>
      <c r="H2094">
        <v>2420</v>
      </c>
      <c r="I2094" t="s">
        <v>34</v>
      </c>
      <c r="J2094">
        <v>5</v>
      </c>
      <c r="K2094" t="s">
        <v>40</v>
      </c>
      <c r="L2094" t="s">
        <v>41</v>
      </c>
      <c r="M2094">
        <v>23420</v>
      </c>
      <c r="N2094">
        <v>5</v>
      </c>
      <c r="O2094">
        <v>11</v>
      </c>
      <c r="P2094">
        <v>2</v>
      </c>
      <c r="Q2094">
        <v>8</v>
      </c>
      <c r="R2094">
        <v>2</v>
      </c>
      <c r="S2094">
        <v>4</v>
      </c>
      <c r="T2094">
        <v>1</v>
      </c>
      <c r="U2094">
        <v>2</v>
      </c>
      <c r="V2094">
        <f>COUNTIF(tbl_HRMaster[EmployeeID],tbl_HRMaster[[#This Row],[EmployeeID]])</f>
        <v>1</v>
      </c>
      <c r="W2094">
        <f>IFERROR(INDEX(tbl_EmployeeSurvey[EnvironmentSatisfaction],MATCH(tbl_HRMaster[[#This Row],[EmployeeID]],tbl_EmployeeSurvey[EmployeeID],0)),"Not Found")</f>
        <v>1</v>
      </c>
      <c r="X2094">
        <f>IFERROR(INDEX(tbl_EmployeeSurvey[JobSatisfaction],MATCH(tbl_HRMaster[[#This Row],[EmployeeID]],tbl_EmployeeSurvey[EmployeeID],0)),"Not Found")</f>
        <v>2</v>
      </c>
      <c r="Y2094" s="5">
        <f>IFERROR(INDEX(tbl_EmployeeSurvey[WorkLifeBalance],MATCH(tbl_HRMaster[[#This Row],[EmployeeID]],tbl_EmployeeSurvey[EmployeeID],0)),"Not Found")</f>
        <v>3</v>
      </c>
      <c r="Z2094" s="5">
        <f>IFERROR(VLOOKUP(tbl_HRMaster[[#This Row],[EmployeeID]],tbl_ManagerSurvey[[EmployeeID]:[PerformanceRating]],2,FALSE),"Not Found")</f>
        <v>3</v>
      </c>
      <c r="AA2094" s="5">
        <f>IFERROR(VLOOKUP(tbl_HRMaster[[#This Row],[EmployeeID]],tbl_ManagerSurvey[[EmployeeID]:[PerformanceRating]],3,FALSE),"Not Found")</f>
        <v>3</v>
      </c>
      <c r="AB2094" s="5" t="str">
        <f>IF(tbl_HRMaster[[#This Row],[Attrition]]="Yes","Left","Active")</f>
        <v>Active</v>
      </c>
      <c r="AC2094" s="5" t="str">
        <f>_xlfn.IFS(tbl_HRMaster[[#This Row],[Age]]&lt;25,"Under 25",tbl_HRMaster[[#This Row],[Age]]&lt;35,"25-34",tbl_HRMaster[[#This Row],[Age]]&lt;45,"35-44",tbl_HRMaster[[#This Row],[Age]]&lt;55,"45-54",TRUE,"Above 54")</f>
        <v>Above 54</v>
      </c>
      <c r="AD2094" s="5" t="str">
        <f>_xlfn.IFS(
tbl_HRMaster[[#This Row],[YearsAtCompany]]&lt;2,"&lt; 2 Years",
tbl_HRMaster[[#This Row],[YearsAtCompany]]&lt;5,"2-4 Years",
tbl_HRMaster[[#This Row],[YearsAtCompany]]&lt;10,"5-9 Years",
TRUE,"10+ Years"
)</f>
        <v>2-4 Years</v>
      </c>
      <c r="AE2094" s="5">
        <f>IF(tbl_HRMaster[[#This Row],[Attrition]]="Yes",1,0)</f>
        <v>0</v>
      </c>
    </row>
    <row r="2095" spans="1:31" x14ac:dyDescent="0.25">
      <c r="A2095">
        <v>55</v>
      </c>
      <c r="B2095" t="s">
        <v>21</v>
      </c>
      <c r="C2095" t="s">
        <v>22</v>
      </c>
      <c r="D2095" t="s">
        <v>30</v>
      </c>
      <c r="E2095">
        <v>23</v>
      </c>
      <c r="F2095">
        <v>1</v>
      </c>
      <c r="G2095" t="s">
        <v>24</v>
      </c>
      <c r="H2095">
        <v>3890</v>
      </c>
      <c r="I2095" t="s">
        <v>34</v>
      </c>
      <c r="J2095">
        <v>5</v>
      </c>
      <c r="K2095" t="s">
        <v>40</v>
      </c>
      <c r="L2095" t="s">
        <v>41</v>
      </c>
      <c r="M2095">
        <v>23420</v>
      </c>
      <c r="N2095">
        <v>5</v>
      </c>
      <c r="O2095">
        <v>11</v>
      </c>
      <c r="P2095">
        <v>2</v>
      </c>
      <c r="Q2095">
        <v>8</v>
      </c>
      <c r="R2095">
        <v>2</v>
      </c>
      <c r="S2095">
        <v>4</v>
      </c>
      <c r="T2095">
        <v>1</v>
      </c>
      <c r="U2095">
        <v>2</v>
      </c>
      <c r="V2095">
        <f>COUNTIF(tbl_HRMaster[EmployeeID],tbl_HRMaster[[#This Row],[EmployeeID]])</f>
        <v>1</v>
      </c>
      <c r="W2095">
        <f>IFERROR(INDEX(tbl_EmployeeSurvey[EnvironmentSatisfaction],MATCH(tbl_HRMaster[[#This Row],[EmployeeID]],tbl_EmployeeSurvey[EmployeeID],0)),"Not Found")</f>
        <v>1</v>
      </c>
      <c r="X2095">
        <f>IFERROR(INDEX(tbl_EmployeeSurvey[JobSatisfaction],MATCH(tbl_HRMaster[[#This Row],[EmployeeID]],tbl_EmployeeSurvey[EmployeeID],0)),"Not Found")</f>
        <v>2</v>
      </c>
      <c r="Y2095" s="5">
        <f>IFERROR(INDEX(tbl_EmployeeSurvey[WorkLifeBalance],MATCH(tbl_HRMaster[[#This Row],[EmployeeID]],tbl_EmployeeSurvey[EmployeeID],0)),"Not Found")</f>
        <v>3</v>
      </c>
      <c r="Z2095" s="5">
        <f>IFERROR(VLOOKUP(tbl_HRMaster[[#This Row],[EmployeeID]],tbl_ManagerSurvey[[EmployeeID]:[PerformanceRating]],2,FALSE),"Not Found")</f>
        <v>3</v>
      </c>
      <c r="AA2095" s="5">
        <f>IFERROR(VLOOKUP(tbl_HRMaster[[#This Row],[EmployeeID]],tbl_ManagerSurvey[[EmployeeID]:[PerformanceRating]],3,FALSE),"Not Found")</f>
        <v>3</v>
      </c>
      <c r="AB2095" s="5" t="str">
        <f>IF(tbl_HRMaster[[#This Row],[Attrition]]="Yes","Left","Active")</f>
        <v>Active</v>
      </c>
      <c r="AC2095" s="5" t="str">
        <f>_xlfn.IFS(tbl_HRMaster[[#This Row],[Age]]&lt;25,"Under 25",tbl_HRMaster[[#This Row],[Age]]&lt;35,"25-34",tbl_HRMaster[[#This Row],[Age]]&lt;45,"35-44",tbl_HRMaster[[#This Row],[Age]]&lt;55,"45-54",TRUE,"Above 54")</f>
        <v>Above 54</v>
      </c>
      <c r="AD2095" s="5" t="str">
        <f>_xlfn.IFS(
tbl_HRMaster[[#This Row],[YearsAtCompany]]&lt;2,"&lt; 2 Years",
tbl_HRMaster[[#This Row],[YearsAtCompany]]&lt;5,"2-4 Years",
tbl_HRMaster[[#This Row],[YearsAtCompany]]&lt;10,"5-9 Years",
TRUE,"10+ Years"
)</f>
        <v>2-4 Years</v>
      </c>
      <c r="AE2095" s="5">
        <f>IF(tbl_HRMaster[[#This Row],[Attrition]]="Yes",1,0)</f>
        <v>0</v>
      </c>
    </row>
    <row r="2096" spans="1:31" x14ac:dyDescent="0.25">
      <c r="A2096">
        <v>33</v>
      </c>
      <c r="B2096" t="s">
        <v>28</v>
      </c>
      <c r="C2096" t="s">
        <v>22</v>
      </c>
      <c r="D2096" t="s">
        <v>23</v>
      </c>
      <c r="E2096">
        <v>5</v>
      </c>
      <c r="F2096">
        <v>4</v>
      </c>
      <c r="G2096" t="s">
        <v>45</v>
      </c>
      <c r="H2096">
        <v>179</v>
      </c>
      <c r="I2096" t="s">
        <v>34</v>
      </c>
      <c r="J2096">
        <v>2</v>
      </c>
      <c r="K2096" t="s">
        <v>39</v>
      </c>
      <c r="L2096" t="s">
        <v>41</v>
      </c>
      <c r="M2096">
        <v>66520</v>
      </c>
      <c r="N2096">
        <v>7</v>
      </c>
      <c r="O2096">
        <v>25</v>
      </c>
      <c r="P2096">
        <v>0</v>
      </c>
      <c r="Q2096">
        <v>8</v>
      </c>
      <c r="R2096">
        <v>5</v>
      </c>
      <c r="S2096">
        <v>4</v>
      </c>
      <c r="T2096">
        <v>1</v>
      </c>
      <c r="U2096">
        <v>3</v>
      </c>
      <c r="V2096">
        <f>COUNTIF(tbl_HRMaster[EmployeeID],tbl_HRMaster[[#This Row],[EmployeeID]])</f>
        <v>1</v>
      </c>
      <c r="W2096">
        <f>IFERROR(INDEX(tbl_EmployeeSurvey[EnvironmentSatisfaction],MATCH(tbl_HRMaster[[#This Row],[EmployeeID]],tbl_EmployeeSurvey[EmployeeID],0)),"Not Found")</f>
        <v>1</v>
      </c>
      <c r="X2096">
        <f>IFERROR(INDEX(tbl_EmployeeSurvey[JobSatisfaction],MATCH(tbl_HRMaster[[#This Row],[EmployeeID]],tbl_EmployeeSurvey[EmployeeID],0)),"Not Found")</f>
        <v>4</v>
      </c>
      <c r="Y2096" s="5">
        <f>IFERROR(INDEX(tbl_EmployeeSurvey[WorkLifeBalance],MATCH(tbl_HRMaster[[#This Row],[EmployeeID]],tbl_EmployeeSurvey[EmployeeID],0)),"Not Found")</f>
        <v>3</v>
      </c>
      <c r="Z2096" s="5">
        <f>IFERROR(VLOOKUP(tbl_HRMaster[[#This Row],[EmployeeID]],tbl_ManagerSurvey[[EmployeeID]:[PerformanceRating]],2,FALSE),"Not Found")</f>
        <v>3</v>
      </c>
      <c r="AA2096" s="5">
        <f>IFERROR(VLOOKUP(tbl_HRMaster[[#This Row],[EmployeeID]],tbl_ManagerSurvey[[EmployeeID]:[PerformanceRating]],3,FALSE),"Not Found")</f>
        <v>4</v>
      </c>
      <c r="AB2096" s="5" t="str">
        <f>IF(tbl_HRMaster[[#This Row],[Attrition]]="Yes","Left","Active")</f>
        <v>Left</v>
      </c>
      <c r="AC2096" s="5" t="str">
        <f>_xlfn.IFS(tbl_HRMaster[[#This Row],[Age]]&lt;25,"Under 25",tbl_HRMaster[[#This Row],[Age]]&lt;35,"25-34",tbl_HRMaster[[#This Row],[Age]]&lt;45,"35-44",tbl_HRMaster[[#This Row],[Age]]&lt;55,"45-54",TRUE,"Above 54")</f>
        <v>25-34</v>
      </c>
      <c r="AD2096" s="5" t="str">
        <f>_xlfn.IFS(
tbl_HRMaster[[#This Row],[YearsAtCompany]]&lt;2,"&lt; 2 Years",
tbl_HRMaster[[#This Row],[YearsAtCompany]]&lt;5,"2-4 Years",
tbl_HRMaster[[#This Row],[YearsAtCompany]]&lt;10,"5-9 Years",
TRUE,"10+ Years"
)</f>
        <v>2-4 Years</v>
      </c>
      <c r="AE2096" s="5">
        <f>IF(tbl_HRMaster[[#This Row],[Attrition]]="Yes",1,0)</f>
        <v>1</v>
      </c>
    </row>
    <row r="2097" spans="1:31" x14ac:dyDescent="0.25">
      <c r="A2097">
        <v>33</v>
      </c>
      <c r="B2097" t="s">
        <v>28</v>
      </c>
      <c r="C2097" t="s">
        <v>22</v>
      </c>
      <c r="D2097" t="s">
        <v>23</v>
      </c>
      <c r="E2097">
        <v>5</v>
      </c>
      <c r="F2097">
        <v>4</v>
      </c>
      <c r="G2097" t="s">
        <v>45</v>
      </c>
      <c r="H2097">
        <v>1649</v>
      </c>
      <c r="I2097" t="s">
        <v>34</v>
      </c>
      <c r="J2097">
        <v>2</v>
      </c>
      <c r="K2097" t="s">
        <v>39</v>
      </c>
      <c r="L2097" t="s">
        <v>41</v>
      </c>
      <c r="M2097">
        <v>66520</v>
      </c>
      <c r="N2097">
        <v>7</v>
      </c>
      <c r="O2097">
        <v>25</v>
      </c>
      <c r="P2097">
        <v>0</v>
      </c>
      <c r="Q2097">
        <v>8</v>
      </c>
      <c r="R2097">
        <v>5</v>
      </c>
      <c r="S2097">
        <v>4</v>
      </c>
      <c r="T2097">
        <v>1</v>
      </c>
      <c r="U2097">
        <v>3</v>
      </c>
      <c r="V2097">
        <f>COUNTIF(tbl_HRMaster[EmployeeID],tbl_HRMaster[[#This Row],[EmployeeID]])</f>
        <v>1</v>
      </c>
      <c r="W2097">
        <f>IFERROR(INDEX(tbl_EmployeeSurvey[EnvironmentSatisfaction],MATCH(tbl_HRMaster[[#This Row],[EmployeeID]],tbl_EmployeeSurvey[EmployeeID],0)),"Not Found")</f>
        <v>1</v>
      </c>
      <c r="X2097">
        <f>IFERROR(INDEX(tbl_EmployeeSurvey[JobSatisfaction],MATCH(tbl_HRMaster[[#This Row],[EmployeeID]],tbl_EmployeeSurvey[EmployeeID],0)),"Not Found")</f>
        <v>4</v>
      </c>
      <c r="Y2097" s="5">
        <f>IFERROR(INDEX(tbl_EmployeeSurvey[WorkLifeBalance],MATCH(tbl_HRMaster[[#This Row],[EmployeeID]],tbl_EmployeeSurvey[EmployeeID],0)),"Not Found")</f>
        <v>3</v>
      </c>
      <c r="Z2097" s="5">
        <f>IFERROR(VLOOKUP(tbl_HRMaster[[#This Row],[EmployeeID]],tbl_ManagerSurvey[[EmployeeID]:[PerformanceRating]],2,FALSE),"Not Found")</f>
        <v>3</v>
      </c>
      <c r="AA2097" s="5">
        <f>IFERROR(VLOOKUP(tbl_HRMaster[[#This Row],[EmployeeID]],tbl_ManagerSurvey[[EmployeeID]:[PerformanceRating]],3,FALSE),"Not Found")</f>
        <v>4</v>
      </c>
      <c r="AB2097" s="5" t="str">
        <f>IF(tbl_HRMaster[[#This Row],[Attrition]]="Yes","Left","Active")</f>
        <v>Left</v>
      </c>
      <c r="AC2097" s="5" t="str">
        <f>_xlfn.IFS(tbl_HRMaster[[#This Row],[Age]]&lt;25,"Under 25",tbl_HRMaster[[#This Row],[Age]]&lt;35,"25-34",tbl_HRMaster[[#This Row],[Age]]&lt;45,"35-44",tbl_HRMaster[[#This Row],[Age]]&lt;55,"45-54",TRUE,"Above 54")</f>
        <v>25-34</v>
      </c>
      <c r="AD2097" s="5" t="str">
        <f>_xlfn.IFS(
tbl_HRMaster[[#This Row],[YearsAtCompany]]&lt;2,"&lt; 2 Years",
tbl_HRMaster[[#This Row],[YearsAtCompany]]&lt;5,"2-4 Years",
tbl_HRMaster[[#This Row],[YearsAtCompany]]&lt;10,"5-9 Years",
TRUE,"10+ Years"
)</f>
        <v>2-4 Years</v>
      </c>
      <c r="AE2097" s="5">
        <f>IF(tbl_HRMaster[[#This Row],[Attrition]]="Yes",1,0)</f>
        <v>1</v>
      </c>
    </row>
    <row r="2098" spans="1:31" x14ac:dyDescent="0.25">
      <c r="A2098">
        <v>33</v>
      </c>
      <c r="B2098" t="s">
        <v>28</v>
      </c>
      <c r="C2098" t="s">
        <v>22</v>
      </c>
      <c r="D2098" t="s">
        <v>23</v>
      </c>
      <c r="E2098">
        <v>5</v>
      </c>
      <c r="F2098">
        <v>4</v>
      </c>
      <c r="G2098" t="s">
        <v>45</v>
      </c>
      <c r="H2098">
        <v>3119</v>
      </c>
      <c r="I2098" t="s">
        <v>34</v>
      </c>
      <c r="J2098">
        <v>2</v>
      </c>
      <c r="K2098" t="s">
        <v>39</v>
      </c>
      <c r="L2098" t="s">
        <v>41</v>
      </c>
      <c r="M2098">
        <v>66520</v>
      </c>
      <c r="N2098">
        <v>7</v>
      </c>
      <c r="O2098">
        <v>25</v>
      </c>
      <c r="P2098">
        <v>0</v>
      </c>
      <c r="Q2098">
        <v>8</v>
      </c>
      <c r="R2098">
        <v>5</v>
      </c>
      <c r="S2098">
        <v>4</v>
      </c>
      <c r="T2098">
        <v>1</v>
      </c>
      <c r="U2098">
        <v>3</v>
      </c>
      <c r="V2098">
        <f>COUNTIF(tbl_HRMaster[EmployeeID],tbl_HRMaster[[#This Row],[EmployeeID]])</f>
        <v>1</v>
      </c>
      <c r="W2098">
        <f>IFERROR(INDEX(tbl_EmployeeSurvey[EnvironmentSatisfaction],MATCH(tbl_HRMaster[[#This Row],[EmployeeID]],tbl_EmployeeSurvey[EmployeeID],0)),"Not Found")</f>
        <v>1</v>
      </c>
      <c r="X2098">
        <f>IFERROR(INDEX(tbl_EmployeeSurvey[JobSatisfaction],MATCH(tbl_HRMaster[[#This Row],[EmployeeID]],tbl_EmployeeSurvey[EmployeeID],0)),"Not Found")</f>
        <v>4</v>
      </c>
      <c r="Y2098" s="5">
        <f>IFERROR(INDEX(tbl_EmployeeSurvey[WorkLifeBalance],MATCH(tbl_HRMaster[[#This Row],[EmployeeID]],tbl_EmployeeSurvey[EmployeeID],0)),"Not Found")</f>
        <v>3</v>
      </c>
      <c r="Z2098" s="5">
        <f>IFERROR(VLOOKUP(tbl_HRMaster[[#This Row],[EmployeeID]],tbl_ManagerSurvey[[EmployeeID]:[PerformanceRating]],2,FALSE),"Not Found")</f>
        <v>3</v>
      </c>
      <c r="AA2098" s="5">
        <f>IFERROR(VLOOKUP(tbl_HRMaster[[#This Row],[EmployeeID]],tbl_ManagerSurvey[[EmployeeID]:[PerformanceRating]],3,FALSE),"Not Found")</f>
        <v>4</v>
      </c>
      <c r="AB2098" s="5" t="str">
        <f>IF(tbl_HRMaster[[#This Row],[Attrition]]="Yes","Left","Active")</f>
        <v>Left</v>
      </c>
      <c r="AC2098" s="5" t="str">
        <f>_xlfn.IFS(tbl_HRMaster[[#This Row],[Age]]&lt;25,"Under 25",tbl_HRMaster[[#This Row],[Age]]&lt;35,"25-34",tbl_HRMaster[[#This Row],[Age]]&lt;45,"35-44",tbl_HRMaster[[#This Row],[Age]]&lt;55,"45-54",TRUE,"Above 54")</f>
        <v>25-34</v>
      </c>
      <c r="AD2098" s="5" t="str">
        <f>_xlfn.IFS(
tbl_HRMaster[[#This Row],[YearsAtCompany]]&lt;2,"&lt; 2 Years",
tbl_HRMaster[[#This Row],[YearsAtCompany]]&lt;5,"2-4 Years",
tbl_HRMaster[[#This Row],[YearsAtCompany]]&lt;10,"5-9 Years",
TRUE,"10+ Years"
)</f>
        <v>2-4 Years</v>
      </c>
      <c r="AE2098" s="5">
        <f>IF(tbl_HRMaster[[#This Row],[Attrition]]="Yes",1,0)</f>
        <v>1</v>
      </c>
    </row>
    <row r="2099" spans="1:31" x14ac:dyDescent="0.25">
      <c r="A2099">
        <v>34</v>
      </c>
      <c r="B2099" t="s">
        <v>28</v>
      </c>
      <c r="C2099" t="s">
        <v>22</v>
      </c>
      <c r="D2099" t="s">
        <v>23</v>
      </c>
      <c r="E2099">
        <v>15</v>
      </c>
      <c r="F2099">
        <v>2</v>
      </c>
      <c r="G2099" t="s">
        <v>45</v>
      </c>
      <c r="H2099">
        <v>1237</v>
      </c>
      <c r="I2099" t="s">
        <v>25</v>
      </c>
      <c r="J2099">
        <v>2</v>
      </c>
      <c r="K2099" t="s">
        <v>31</v>
      </c>
      <c r="L2099" t="s">
        <v>32</v>
      </c>
      <c r="M2099">
        <v>84630</v>
      </c>
      <c r="N2099">
        <v>2</v>
      </c>
      <c r="O2099">
        <v>13</v>
      </c>
      <c r="P2099">
        <v>0</v>
      </c>
      <c r="Q2099">
        <v>8</v>
      </c>
      <c r="R2099">
        <v>2</v>
      </c>
      <c r="S2099">
        <v>4</v>
      </c>
      <c r="T2099">
        <v>1</v>
      </c>
      <c r="U2099">
        <v>3</v>
      </c>
      <c r="V2099">
        <f>COUNTIF(tbl_HRMaster[EmployeeID],tbl_HRMaster[[#This Row],[EmployeeID]])</f>
        <v>1</v>
      </c>
      <c r="W2099">
        <f>IFERROR(INDEX(tbl_EmployeeSurvey[EnvironmentSatisfaction],MATCH(tbl_HRMaster[[#This Row],[EmployeeID]],tbl_EmployeeSurvey[EmployeeID],0)),"Not Found")</f>
        <v>2</v>
      </c>
      <c r="X2099">
        <f>IFERROR(INDEX(tbl_EmployeeSurvey[JobSatisfaction],MATCH(tbl_HRMaster[[#This Row],[EmployeeID]],tbl_EmployeeSurvey[EmployeeID],0)),"Not Found")</f>
        <v>1</v>
      </c>
      <c r="Y2099" s="5">
        <f>IFERROR(INDEX(tbl_EmployeeSurvey[WorkLifeBalance],MATCH(tbl_HRMaster[[#This Row],[EmployeeID]],tbl_EmployeeSurvey[EmployeeID],0)),"Not Found")</f>
        <v>3</v>
      </c>
      <c r="Z2099" s="5">
        <f>IFERROR(VLOOKUP(tbl_HRMaster[[#This Row],[EmployeeID]],tbl_ManagerSurvey[[EmployeeID]:[PerformanceRating]],2,FALSE),"Not Found")</f>
        <v>1</v>
      </c>
      <c r="AA2099" s="5">
        <f>IFERROR(VLOOKUP(tbl_HRMaster[[#This Row],[EmployeeID]],tbl_ManagerSurvey[[EmployeeID]:[PerformanceRating]],3,FALSE),"Not Found")</f>
        <v>3</v>
      </c>
      <c r="AB2099" s="5" t="str">
        <f>IF(tbl_HRMaster[[#This Row],[Attrition]]="Yes","Left","Active")</f>
        <v>Left</v>
      </c>
      <c r="AC2099" s="5" t="str">
        <f>_xlfn.IFS(tbl_HRMaster[[#This Row],[Age]]&lt;25,"Under 25",tbl_HRMaster[[#This Row],[Age]]&lt;35,"25-34",tbl_HRMaster[[#This Row],[Age]]&lt;45,"35-44",tbl_HRMaster[[#This Row],[Age]]&lt;55,"45-54",TRUE,"Above 54")</f>
        <v>25-34</v>
      </c>
      <c r="AD2099" s="5" t="str">
        <f>_xlfn.IFS(
tbl_HRMaster[[#This Row],[YearsAtCompany]]&lt;2,"&lt; 2 Years",
tbl_HRMaster[[#This Row],[YearsAtCompany]]&lt;5,"2-4 Years",
tbl_HRMaster[[#This Row],[YearsAtCompany]]&lt;10,"5-9 Years",
TRUE,"10+ Years"
)</f>
        <v>2-4 Years</v>
      </c>
      <c r="AE2099" s="5">
        <f>IF(tbl_HRMaster[[#This Row],[Attrition]]="Yes",1,0)</f>
        <v>1</v>
      </c>
    </row>
    <row r="2100" spans="1:31" x14ac:dyDescent="0.25">
      <c r="A2100">
        <v>34</v>
      </c>
      <c r="B2100" t="s">
        <v>28</v>
      </c>
      <c r="C2100" t="s">
        <v>22</v>
      </c>
      <c r="D2100" t="s">
        <v>23</v>
      </c>
      <c r="E2100">
        <v>15</v>
      </c>
      <c r="F2100">
        <v>2</v>
      </c>
      <c r="G2100" t="s">
        <v>45</v>
      </c>
      <c r="H2100">
        <v>2707</v>
      </c>
      <c r="I2100" t="s">
        <v>25</v>
      </c>
      <c r="J2100">
        <v>2</v>
      </c>
      <c r="K2100" t="s">
        <v>31</v>
      </c>
      <c r="L2100" t="s">
        <v>32</v>
      </c>
      <c r="M2100">
        <v>84630</v>
      </c>
      <c r="N2100">
        <v>2</v>
      </c>
      <c r="O2100">
        <v>13</v>
      </c>
      <c r="P2100">
        <v>0</v>
      </c>
      <c r="Q2100">
        <v>8</v>
      </c>
      <c r="R2100">
        <v>2</v>
      </c>
      <c r="S2100">
        <v>4</v>
      </c>
      <c r="T2100">
        <v>1</v>
      </c>
      <c r="U2100">
        <v>3</v>
      </c>
      <c r="V2100">
        <f>COUNTIF(tbl_HRMaster[EmployeeID],tbl_HRMaster[[#This Row],[EmployeeID]])</f>
        <v>1</v>
      </c>
      <c r="W2100">
        <f>IFERROR(INDEX(tbl_EmployeeSurvey[EnvironmentSatisfaction],MATCH(tbl_HRMaster[[#This Row],[EmployeeID]],tbl_EmployeeSurvey[EmployeeID],0)),"Not Found")</f>
        <v>2</v>
      </c>
      <c r="X2100">
        <f>IFERROR(INDEX(tbl_EmployeeSurvey[JobSatisfaction],MATCH(tbl_HRMaster[[#This Row],[EmployeeID]],tbl_EmployeeSurvey[EmployeeID],0)),"Not Found")</f>
        <v>1</v>
      </c>
      <c r="Y2100" s="5">
        <f>IFERROR(INDEX(tbl_EmployeeSurvey[WorkLifeBalance],MATCH(tbl_HRMaster[[#This Row],[EmployeeID]],tbl_EmployeeSurvey[EmployeeID],0)),"Not Found")</f>
        <v>3</v>
      </c>
      <c r="Z2100" s="5">
        <f>IFERROR(VLOOKUP(tbl_HRMaster[[#This Row],[EmployeeID]],tbl_ManagerSurvey[[EmployeeID]:[PerformanceRating]],2,FALSE),"Not Found")</f>
        <v>1</v>
      </c>
      <c r="AA2100" s="5">
        <f>IFERROR(VLOOKUP(tbl_HRMaster[[#This Row],[EmployeeID]],tbl_ManagerSurvey[[EmployeeID]:[PerformanceRating]],3,FALSE),"Not Found")</f>
        <v>3</v>
      </c>
      <c r="AB2100" s="5" t="str">
        <f>IF(tbl_HRMaster[[#This Row],[Attrition]]="Yes","Left","Active")</f>
        <v>Left</v>
      </c>
      <c r="AC2100" s="5" t="str">
        <f>_xlfn.IFS(tbl_HRMaster[[#This Row],[Age]]&lt;25,"Under 25",tbl_HRMaster[[#This Row],[Age]]&lt;35,"25-34",tbl_HRMaster[[#This Row],[Age]]&lt;45,"35-44",tbl_HRMaster[[#This Row],[Age]]&lt;55,"45-54",TRUE,"Above 54")</f>
        <v>25-34</v>
      </c>
      <c r="AD2100" s="5" t="str">
        <f>_xlfn.IFS(
tbl_HRMaster[[#This Row],[YearsAtCompany]]&lt;2,"&lt; 2 Years",
tbl_HRMaster[[#This Row],[YearsAtCompany]]&lt;5,"2-4 Years",
tbl_HRMaster[[#This Row],[YearsAtCompany]]&lt;10,"5-9 Years",
TRUE,"10+ Years"
)</f>
        <v>2-4 Years</v>
      </c>
      <c r="AE2100" s="5">
        <f>IF(tbl_HRMaster[[#This Row],[Attrition]]="Yes",1,0)</f>
        <v>1</v>
      </c>
    </row>
    <row r="2101" spans="1:31" x14ac:dyDescent="0.25">
      <c r="A2101">
        <v>34</v>
      </c>
      <c r="B2101" t="s">
        <v>28</v>
      </c>
      <c r="C2101" t="s">
        <v>22</v>
      </c>
      <c r="D2101" t="s">
        <v>23</v>
      </c>
      <c r="E2101">
        <v>15</v>
      </c>
      <c r="F2101">
        <v>2</v>
      </c>
      <c r="G2101" t="s">
        <v>45</v>
      </c>
      <c r="H2101">
        <v>4177</v>
      </c>
      <c r="I2101" t="s">
        <v>25</v>
      </c>
      <c r="J2101">
        <v>2</v>
      </c>
      <c r="K2101" t="s">
        <v>31</v>
      </c>
      <c r="L2101" t="s">
        <v>32</v>
      </c>
      <c r="M2101">
        <v>84630</v>
      </c>
      <c r="N2101">
        <v>2</v>
      </c>
      <c r="O2101">
        <v>13</v>
      </c>
      <c r="P2101">
        <v>0</v>
      </c>
      <c r="Q2101">
        <v>8</v>
      </c>
      <c r="R2101">
        <v>2</v>
      </c>
      <c r="S2101">
        <v>4</v>
      </c>
      <c r="T2101">
        <v>1</v>
      </c>
      <c r="U2101">
        <v>3</v>
      </c>
      <c r="V2101">
        <f>COUNTIF(tbl_HRMaster[EmployeeID],tbl_HRMaster[[#This Row],[EmployeeID]])</f>
        <v>1</v>
      </c>
      <c r="W2101">
        <f>IFERROR(INDEX(tbl_EmployeeSurvey[EnvironmentSatisfaction],MATCH(tbl_HRMaster[[#This Row],[EmployeeID]],tbl_EmployeeSurvey[EmployeeID],0)),"Not Found")</f>
        <v>2</v>
      </c>
      <c r="X2101">
        <f>IFERROR(INDEX(tbl_EmployeeSurvey[JobSatisfaction],MATCH(tbl_HRMaster[[#This Row],[EmployeeID]],tbl_EmployeeSurvey[EmployeeID],0)),"Not Found")</f>
        <v>1</v>
      </c>
      <c r="Y2101" s="5">
        <f>IFERROR(INDEX(tbl_EmployeeSurvey[WorkLifeBalance],MATCH(tbl_HRMaster[[#This Row],[EmployeeID]],tbl_EmployeeSurvey[EmployeeID],0)),"Not Found")</f>
        <v>3</v>
      </c>
      <c r="Z2101" s="5">
        <f>IFERROR(VLOOKUP(tbl_HRMaster[[#This Row],[EmployeeID]],tbl_ManagerSurvey[[EmployeeID]:[PerformanceRating]],2,FALSE),"Not Found")</f>
        <v>1</v>
      </c>
      <c r="AA2101" s="5">
        <f>IFERROR(VLOOKUP(tbl_HRMaster[[#This Row],[EmployeeID]],tbl_ManagerSurvey[[EmployeeID]:[PerformanceRating]],3,FALSE),"Not Found")</f>
        <v>3</v>
      </c>
      <c r="AB2101" s="5" t="str">
        <f>IF(tbl_HRMaster[[#This Row],[Attrition]]="Yes","Left","Active")</f>
        <v>Left</v>
      </c>
      <c r="AC2101" s="5" t="str">
        <f>_xlfn.IFS(tbl_HRMaster[[#This Row],[Age]]&lt;25,"Under 25",tbl_HRMaster[[#This Row],[Age]]&lt;35,"25-34",tbl_HRMaster[[#This Row],[Age]]&lt;45,"35-44",tbl_HRMaster[[#This Row],[Age]]&lt;55,"45-54",TRUE,"Above 54")</f>
        <v>25-34</v>
      </c>
      <c r="AD2101" s="5" t="str">
        <f>_xlfn.IFS(
tbl_HRMaster[[#This Row],[YearsAtCompany]]&lt;2,"&lt; 2 Years",
tbl_HRMaster[[#This Row],[YearsAtCompany]]&lt;5,"2-4 Years",
tbl_HRMaster[[#This Row],[YearsAtCompany]]&lt;10,"5-9 Years",
TRUE,"10+ Years"
)</f>
        <v>2-4 Years</v>
      </c>
      <c r="AE2101" s="5">
        <f>IF(tbl_HRMaster[[#This Row],[Attrition]]="Yes",1,0)</f>
        <v>1</v>
      </c>
    </row>
    <row r="2102" spans="1:31" x14ac:dyDescent="0.25">
      <c r="A2102">
        <v>44</v>
      </c>
      <c r="B2102" t="s">
        <v>21</v>
      </c>
      <c r="C2102" t="s">
        <v>22</v>
      </c>
      <c r="D2102" t="s">
        <v>30</v>
      </c>
      <c r="E2102">
        <v>1</v>
      </c>
      <c r="F2102">
        <v>1</v>
      </c>
      <c r="G2102" t="s">
        <v>38</v>
      </c>
      <c r="H2102">
        <v>1265</v>
      </c>
      <c r="I2102" t="s">
        <v>25</v>
      </c>
      <c r="J2102">
        <v>3</v>
      </c>
      <c r="K2102" t="s">
        <v>31</v>
      </c>
      <c r="L2102" t="s">
        <v>41</v>
      </c>
      <c r="M2102">
        <v>15630</v>
      </c>
      <c r="N2102">
        <v>5</v>
      </c>
      <c r="O2102">
        <v>12</v>
      </c>
      <c r="P2102">
        <v>2</v>
      </c>
      <c r="Q2102">
        <v>9</v>
      </c>
      <c r="R2102">
        <v>3</v>
      </c>
      <c r="S2102">
        <v>4</v>
      </c>
      <c r="T2102">
        <v>1</v>
      </c>
      <c r="U2102">
        <v>3</v>
      </c>
      <c r="V2102">
        <f>COUNTIF(tbl_HRMaster[EmployeeID],tbl_HRMaster[[#This Row],[EmployeeID]])</f>
        <v>1</v>
      </c>
      <c r="W2102">
        <f>IFERROR(INDEX(tbl_EmployeeSurvey[EnvironmentSatisfaction],MATCH(tbl_HRMaster[[#This Row],[EmployeeID]],tbl_EmployeeSurvey[EmployeeID],0)),"Not Found")</f>
        <v>2</v>
      </c>
      <c r="X2102">
        <f>IFERROR(INDEX(tbl_EmployeeSurvey[JobSatisfaction],MATCH(tbl_HRMaster[[#This Row],[EmployeeID]],tbl_EmployeeSurvey[EmployeeID],0)),"Not Found")</f>
        <v>1</v>
      </c>
      <c r="Y2102" s="5">
        <f>IFERROR(INDEX(tbl_EmployeeSurvey[WorkLifeBalance],MATCH(tbl_HRMaster[[#This Row],[EmployeeID]],tbl_EmployeeSurvey[EmployeeID],0)),"Not Found")</f>
        <v>2</v>
      </c>
      <c r="Z2102" s="5">
        <f>IFERROR(VLOOKUP(tbl_HRMaster[[#This Row],[EmployeeID]],tbl_ManagerSurvey[[EmployeeID]:[PerformanceRating]],2,FALSE),"Not Found")</f>
        <v>3</v>
      </c>
      <c r="AA2102" s="5">
        <f>IFERROR(VLOOKUP(tbl_HRMaster[[#This Row],[EmployeeID]],tbl_ManagerSurvey[[EmployeeID]:[PerformanceRating]],3,FALSE),"Not Found")</f>
        <v>3</v>
      </c>
      <c r="AB2102" s="5" t="str">
        <f>IF(tbl_HRMaster[[#This Row],[Attrition]]="Yes","Left","Active")</f>
        <v>Active</v>
      </c>
      <c r="AC2102" s="5" t="str">
        <f>_xlfn.IFS(tbl_HRMaster[[#This Row],[Age]]&lt;25,"Under 25",tbl_HRMaster[[#This Row],[Age]]&lt;35,"25-34",tbl_HRMaster[[#This Row],[Age]]&lt;45,"35-44",tbl_HRMaster[[#This Row],[Age]]&lt;55,"45-54",TRUE,"Above 54")</f>
        <v>35-44</v>
      </c>
      <c r="AD2102" s="5" t="str">
        <f>_xlfn.IFS(
tbl_HRMaster[[#This Row],[YearsAtCompany]]&lt;2,"&lt; 2 Years",
tbl_HRMaster[[#This Row],[YearsAtCompany]]&lt;5,"2-4 Years",
tbl_HRMaster[[#This Row],[YearsAtCompany]]&lt;10,"5-9 Years",
TRUE,"10+ Years"
)</f>
        <v>2-4 Years</v>
      </c>
      <c r="AE2102" s="5">
        <f>IF(tbl_HRMaster[[#This Row],[Attrition]]="Yes",1,0)</f>
        <v>0</v>
      </c>
    </row>
    <row r="2103" spans="1:31" x14ac:dyDescent="0.25">
      <c r="A2103">
        <v>44</v>
      </c>
      <c r="B2103" t="s">
        <v>21</v>
      </c>
      <c r="C2103" t="s">
        <v>22</v>
      </c>
      <c r="D2103" t="s">
        <v>30</v>
      </c>
      <c r="E2103">
        <v>1</v>
      </c>
      <c r="F2103">
        <v>1</v>
      </c>
      <c r="G2103" t="s">
        <v>38</v>
      </c>
      <c r="H2103">
        <v>2735</v>
      </c>
      <c r="I2103" t="s">
        <v>25</v>
      </c>
      <c r="J2103">
        <v>3</v>
      </c>
      <c r="K2103" t="s">
        <v>31</v>
      </c>
      <c r="L2103" t="s">
        <v>41</v>
      </c>
      <c r="M2103">
        <v>15630</v>
      </c>
      <c r="N2103">
        <v>5</v>
      </c>
      <c r="O2103">
        <v>12</v>
      </c>
      <c r="P2103">
        <v>2</v>
      </c>
      <c r="Q2103">
        <v>9</v>
      </c>
      <c r="R2103">
        <v>3</v>
      </c>
      <c r="S2103">
        <v>4</v>
      </c>
      <c r="T2103">
        <v>1</v>
      </c>
      <c r="U2103">
        <v>3</v>
      </c>
      <c r="V2103">
        <f>COUNTIF(tbl_HRMaster[EmployeeID],tbl_HRMaster[[#This Row],[EmployeeID]])</f>
        <v>1</v>
      </c>
      <c r="W2103">
        <f>IFERROR(INDEX(tbl_EmployeeSurvey[EnvironmentSatisfaction],MATCH(tbl_HRMaster[[#This Row],[EmployeeID]],tbl_EmployeeSurvey[EmployeeID],0)),"Not Found")</f>
        <v>2</v>
      </c>
      <c r="X2103">
        <f>IFERROR(INDEX(tbl_EmployeeSurvey[JobSatisfaction],MATCH(tbl_HRMaster[[#This Row],[EmployeeID]],tbl_EmployeeSurvey[EmployeeID],0)),"Not Found")</f>
        <v>1</v>
      </c>
      <c r="Y2103" s="5">
        <f>IFERROR(INDEX(tbl_EmployeeSurvey[WorkLifeBalance],MATCH(tbl_HRMaster[[#This Row],[EmployeeID]],tbl_EmployeeSurvey[EmployeeID],0)),"Not Found")</f>
        <v>2</v>
      </c>
      <c r="Z2103" s="5">
        <f>IFERROR(VLOOKUP(tbl_HRMaster[[#This Row],[EmployeeID]],tbl_ManagerSurvey[[EmployeeID]:[PerformanceRating]],2,FALSE),"Not Found")</f>
        <v>3</v>
      </c>
      <c r="AA2103" s="5">
        <f>IFERROR(VLOOKUP(tbl_HRMaster[[#This Row],[EmployeeID]],tbl_ManagerSurvey[[EmployeeID]:[PerformanceRating]],3,FALSE),"Not Found")</f>
        <v>3</v>
      </c>
      <c r="AB2103" s="5" t="str">
        <f>IF(tbl_HRMaster[[#This Row],[Attrition]]="Yes","Left","Active")</f>
        <v>Active</v>
      </c>
      <c r="AC2103" s="5" t="str">
        <f>_xlfn.IFS(tbl_HRMaster[[#This Row],[Age]]&lt;25,"Under 25",tbl_HRMaster[[#This Row],[Age]]&lt;35,"25-34",tbl_HRMaster[[#This Row],[Age]]&lt;45,"35-44",tbl_HRMaster[[#This Row],[Age]]&lt;55,"45-54",TRUE,"Above 54")</f>
        <v>35-44</v>
      </c>
      <c r="AD2103" s="5" t="str">
        <f>_xlfn.IFS(
tbl_HRMaster[[#This Row],[YearsAtCompany]]&lt;2,"&lt; 2 Years",
tbl_HRMaster[[#This Row],[YearsAtCompany]]&lt;5,"2-4 Years",
tbl_HRMaster[[#This Row],[YearsAtCompany]]&lt;10,"5-9 Years",
TRUE,"10+ Years"
)</f>
        <v>2-4 Years</v>
      </c>
      <c r="AE2103" s="5">
        <f>IF(tbl_HRMaster[[#This Row],[Attrition]]="Yes",1,0)</f>
        <v>0</v>
      </c>
    </row>
    <row r="2104" spans="1:31" x14ac:dyDescent="0.25">
      <c r="A2104">
        <v>44</v>
      </c>
      <c r="B2104" t="s">
        <v>21</v>
      </c>
      <c r="C2104" t="s">
        <v>22</v>
      </c>
      <c r="D2104" t="s">
        <v>30</v>
      </c>
      <c r="E2104">
        <v>1</v>
      </c>
      <c r="F2104">
        <v>1</v>
      </c>
      <c r="G2104" t="s">
        <v>38</v>
      </c>
      <c r="H2104">
        <v>4205</v>
      </c>
      <c r="I2104" t="s">
        <v>25</v>
      </c>
      <c r="J2104">
        <v>3</v>
      </c>
      <c r="K2104" t="s">
        <v>31</v>
      </c>
      <c r="L2104" t="s">
        <v>41</v>
      </c>
      <c r="M2104">
        <v>15630</v>
      </c>
      <c r="N2104">
        <v>5</v>
      </c>
      <c r="O2104">
        <v>12</v>
      </c>
      <c r="P2104">
        <v>2</v>
      </c>
      <c r="Q2104">
        <v>9</v>
      </c>
      <c r="R2104">
        <v>3</v>
      </c>
      <c r="S2104">
        <v>4</v>
      </c>
      <c r="T2104">
        <v>1</v>
      </c>
      <c r="U2104">
        <v>3</v>
      </c>
      <c r="V2104">
        <f>COUNTIF(tbl_HRMaster[EmployeeID],tbl_HRMaster[[#This Row],[EmployeeID]])</f>
        <v>1</v>
      </c>
      <c r="W2104">
        <f>IFERROR(INDEX(tbl_EmployeeSurvey[EnvironmentSatisfaction],MATCH(tbl_HRMaster[[#This Row],[EmployeeID]],tbl_EmployeeSurvey[EmployeeID],0)),"Not Found")</f>
        <v>2</v>
      </c>
      <c r="X2104">
        <f>IFERROR(INDEX(tbl_EmployeeSurvey[JobSatisfaction],MATCH(tbl_HRMaster[[#This Row],[EmployeeID]],tbl_EmployeeSurvey[EmployeeID],0)),"Not Found")</f>
        <v>1</v>
      </c>
      <c r="Y2104" s="5">
        <f>IFERROR(INDEX(tbl_EmployeeSurvey[WorkLifeBalance],MATCH(tbl_HRMaster[[#This Row],[EmployeeID]],tbl_EmployeeSurvey[EmployeeID],0)),"Not Found")</f>
        <v>2</v>
      </c>
      <c r="Z2104" s="5">
        <f>IFERROR(VLOOKUP(tbl_HRMaster[[#This Row],[EmployeeID]],tbl_ManagerSurvey[[EmployeeID]:[PerformanceRating]],2,FALSE),"Not Found")</f>
        <v>3</v>
      </c>
      <c r="AA2104" s="5">
        <f>IFERROR(VLOOKUP(tbl_HRMaster[[#This Row],[EmployeeID]],tbl_ManagerSurvey[[EmployeeID]:[PerformanceRating]],3,FALSE),"Not Found")</f>
        <v>3</v>
      </c>
      <c r="AB2104" s="5" t="str">
        <f>IF(tbl_HRMaster[[#This Row],[Attrition]]="Yes","Left","Active")</f>
        <v>Active</v>
      </c>
      <c r="AC2104" s="5" t="str">
        <f>_xlfn.IFS(tbl_HRMaster[[#This Row],[Age]]&lt;25,"Under 25",tbl_HRMaster[[#This Row],[Age]]&lt;35,"25-34",tbl_HRMaster[[#This Row],[Age]]&lt;45,"35-44",tbl_HRMaster[[#This Row],[Age]]&lt;55,"45-54",TRUE,"Above 54")</f>
        <v>35-44</v>
      </c>
      <c r="AD2104" s="5" t="str">
        <f>_xlfn.IFS(
tbl_HRMaster[[#This Row],[YearsAtCompany]]&lt;2,"&lt; 2 Years",
tbl_HRMaster[[#This Row],[YearsAtCompany]]&lt;5,"2-4 Years",
tbl_HRMaster[[#This Row],[YearsAtCompany]]&lt;10,"5-9 Years",
TRUE,"10+ Years"
)</f>
        <v>2-4 Years</v>
      </c>
      <c r="AE2104" s="5">
        <f>IF(tbl_HRMaster[[#This Row],[Attrition]]="Yes",1,0)</f>
        <v>0</v>
      </c>
    </row>
    <row r="2105" spans="1:31" x14ac:dyDescent="0.25">
      <c r="A2105">
        <v>30</v>
      </c>
      <c r="B2105" t="s">
        <v>21</v>
      </c>
      <c r="C2105" t="s">
        <v>22</v>
      </c>
      <c r="D2105" t="s">
        <v>30</v>
      </c>
      <c r="E2105">
        <v>14</v>
      </c>
      <c r="F2105">
        <v>3</v>
      </c>
      <c r="G2105" t="s">
        <v>46</v>
      </c>
      <c r="H2105">
        <v>852</v>
      </c>
      <c r="I2105" t="s">
        <v>34</v>
      </c>
      <c r="J2105">
        <v>5</v>
      </c>
      <c r="K2105" t="s">
        <v>39</v>
      </c>
      <c r="L2105" t="s">
        <v>27</v>
      </c>
      <c r="M2105">
        <v>27950</v>
      </c>
      <c r="N2105">
        <v>3</v>
      </c>
      <c r="O2105">
        <v>13</v>
      </c>
      <c r="P2105">
        <v>0</v>
      </c>
      <c r="Q2105">
        <v>9</v>
      </c>
      <c r="R2105">
        <v>4</v>
      </c>
      <c r="S2105">
        <v>4</v>
      </c>
      <c r="T2105">
        <v>1</v>
      </c>
      <c r="U2105">
        <v>3</v>
      </c>
      <c r="V2105">
        <f>COUNTIF(tbl_HRMaster[EmployeeID],tbl_HRMaster[[#This Row],[EmployeeID]])</f>
        <v>1</v>
      </c>
      <c r="W2105">
        <f>IFERROR(INDEX(tbl_EmployeeSurvey[EnvironmentSatisfaction],MATCH(tbl_HRMaster[[#This Row],[EmployeeID]],tbl_EmployeeSurvey[EmployeeID],0)),"Not Found")</f>
        <v>3</v>
      </c>
      <c r="X2105">
        <f>IFERROR(INDEX(tbl_EmployeeSurvey[JobSatisfaction],MATCH(tbl_HRMaster[[#This Row],[EmployeeID]],tbl_EmployeeSurvey[EmployeeID],0)),"Not Found")</f>
        <v>2</v>
      </c>
      <c r="Y2105" s="5">
        <f>IFERROR(INDEX(tbl_EmployeeSurvey[WorkLifeBalance],MATCH(tbl_HRMaster[[#This Row],[EmployeeID]],tbl_EmployeeSurvey[EmployeeID],0)),"Not Found")</f>
        <v>3</v>
      </c>
      <c r="Z2105" s="5">
        <f>IFERROR(VLOOKUP(tbl_HRMaster[[#This Row],[EmployeeID]],tbl_ManagerSurvey[[EmployeeID]:[PerformanceRating]],2,FALSE),"Not Found")</f>
        <v>3</v>
      </c>
      <c r="AA2105" s="5">
        <f>IFERROR(VLOOKUP(tbl_HRMaster[[#This Row],[EmployeeID]],tbl_ManagerSurvey[[EmployeeID]:[PerformanceRating]],3,FALSE),"Not Found")</f>
        <v>3</v>
      </c>
      <c r="AB2105" s="5" t="str">
        <f>IF(tbl_HRMaster[[#This Row],[Attrition]]="Yes","Left","Active")</f>
        <v>Active</v>
      </c>
      <c r="AC2105" s="5" t="str">
        <f>_xlfn.IFS(tbl_HRMaster[[#This Row],[Age]]&lt;25,"Under 25",tbl_HRMaster[[#This Row],[Age]]&lt;35,"25-34",tbl_HRMaster[[#This Row],[Age]]&lt;45,"35-44",tbl_HRMaster[[#This Row],[Age]]&lt;55,"45-54",TRUE,"Above 54")</f>
        <v>25-34</v>
      </c>
      <c r="AD2105" s="5" t="str">
        <f>_xlfn.IFS(
tbl_HRMaster[[#This Row],[YearsAtCompany]]&lt;2,"&lt; 2 Years",
tbl_HRMaster[[#This Row],[YearsAtCompany]]&lt;5,"2-4 Years",
tbl_HRMaster[[#This Row],[YearsAtCompany]]&lt;10,"5-9 Years",
TRUE,"10+ Years"
)</f>
        <v>2-4 Years</v>
      </c>
      <c r="AE2105" s="5">
        <f>IF(tbl_HRMaster[[#This Row],[Attrition]]="Yes",1,0)</f>
        <v>0</v>
      </c>
    </row>
    <row r="2106" spans="1:31" x14ac:dyDescent="0.25">
      <c r="A2106">
        <v>30</v>
      </c>
      <c r="B2106" t="s">
        <v>21</v>
      </c>
      <c r="C2106" t="s">
        <v>22</v>
      </c>
      <c r="D2106" t="s">
        <v>30</v>
      </c>
      <c r="E2106">
        <v>14</v>
      </c>
      <c r="F2106">
        <v>3</v>
      </c>
      <c r="G2106" t="s">
        <v>46</v>
      </c>
      <c r="H2106">
        <v>2322</v>
      </c>
      <c r="I2106" t="s">
        <v>34</v>
      </c>
      <c r="J2106">
        <v>5</v>
      </c>
      <c r="K2106" t="s">
        <v>39</v>
      </c>
      <c r="L2106" t="s">
        <v>27</v>
      </c>
      <c r="M2106">
        <v>27950</v>
      </c>
      <c r="N2106">
        <v>3</v>
      </c>
      <c r="O2106">
        <v>13</v>
      </c>
      <c r="P2106">
        <v>0</v>
      </c>
      <c r="Q2106">
        <v>9</v>
      </c>
      <c r="R2106">
        <v>4</v>
      </c>
      <c r="S2106">
        <v>4</v>
      </c>
      <c r="T2106">
        <v>1</v>
      </c>
      <c r="U2106">
        <v>3</v>
      </c>
      <c r="V2106">
        <f>COUNTIF(tbl_HRMaster[EmployeeID],tbl_HRMaster[[#This Row],[EmployeeID]])</f>
        <v>1</v>
      </c>
      <c r="W2106">
        <f>IFERROR(INDEX(tbl_EmployeeSurvey[EnvironmentSatisfaction],MATCH(tbl_HRMaster[[#This Row],[EmployeeID]],tbl_EmployeeSurvey[EmployeeID],0)),"Not Found")</f>
        <v>3</v>
      </c>
      <c r="X2106">
        <f>IFERROR(INDEX(tbl_EmployeeSurvey[JobSatisfaction],MATCH(tbl_HRMaster[[#This Row],[EmployeeID]],tbl_EmployeeSurvey[EmployeeID],0)),"Not Found")</f>
        <v>2</v>
      </c>
      <c r="Y2106" s="5">
        <f>IFERROR(INDEX(tbl_EmployeeSurvey[WorkLifeBalance],MATCH(tbl_HRMaster[[#This Row],[EmployeeID]],tbl_EmployeeSurvey[EmployeeID],0)),"Not Found")</f>
        <v>3</v>
      </c>
      <c r="Z2106" s="5">
        <f>IFERROR(VLOOKUP(tbl_HRMaster[[#This Row],[EmployeeID]],tbl_ManagerSurvey[[EmployeeID]:[PerformanceRating]],2,FALSE),"Not Found")</f>
        <v>3</v>
      </c>
      <c r="AA2106" s="5">
        <f>IFERROR(VLOOKUP(tbl_HRMaster[[#This Row],[EmployeeID]],tbl_ManagerSurvey[[EmployeeID]:[PerformanceRating]],3,FALSE),"Not Found")</f>
        <v>3</v>
      </c>
      <c r="AB2106" s="5" t="str">
        <f>IF(tbl_HRMaster[[#This Row],[Attrition]]="Yes","Left","Active")</f>
        <v>Active</v>
      </c>
      <c r="AC2106" s="5" t="str">
        <f>_xlfn.IFS(tbl_HRMaster[[#This Row],[Age]]&lt;25,"Under 25",tbl_HRMaster[[#This Row],[Age]]&lt;35,"25-34",tbl_HRMaster[[#This Row],[Age]]&lt;45,"35-44",tbl_HRMaster[[#This Row],[Age]]&lt;55,"45-54",TRUE,"Above 54")</f>
        <v>25-34</v>
      </c>
      <c r="AD2106" s="5" t="str">
        <f>_xlfn.IFS(
tbl_HRMaster[[#This Row],[YearsAtCompany]]&lt;2,"&lt; 2 Years",
tbl_HRMaster[[#This Row],[YearsAtCompany]]&lt;5,"2-4 Years",
tbl_HRMaster[[#This Row],[YearsAtCompany]]&lt;10,"5-9 Years",
TRUE,"10+ Years"
)</f>
        <v>2-4 Years</v>
      </c>
      <c r="AE2106" s="5">
        <f>IF(tbl_HRMaster[[#This Row],[Attrition]]="Yes",1,0)</f>
        <v>0</v>
      </c>
    </row>
    <row r="2107" spans="1:31" x14ac:dyDescent="0.25">
      <c r="A2107">
        <v>30</v>
      </c>
      <c r="B2107" t="s">
        <v>21</v>
      </c>
      <c r="C2107" t="s">
        <v>22</v>
      </c>
      <c r="D2107" t="s">
        <v>30</v>
      </c>
      <c r="E2107">
        <v>14</v>
      </c>
      <c r="F2107">
        <v>3</v>
      </c>
      <c r="G2107" t="s">
        <v>46</v>
      </c>
      <c r="H2107">
        <v>3792</v>
      </c>
      <c r="I2107" t="s">
        <v>34</v>
      </c>
      <c r="J2107">
        <v>5</v>
      </c>
      <c r="K2107" t="s">
        <v>39</v>
      </c>
      <c r="L2107" t="s">
        <v>27</v>
      </c>
      <c r="M2107">
        <v>27950</v>
      </c>
      <c r="N2107">
        <v>3</v>
      </c>
      <c r="O2107">
        <v>13</v>
      </c>
      <c r="P2107">
        <v>0</v>
      </c>
      <c r="Q2107">
        <v>9</v>
      </c>
      <c r="R2107">
        <v>4</v>
      </c>
      <c r="S2107">
        <v>4</v>
      </c>
      <c r="T2107">
        <v>1</v>
      </c>
      <c r="U2107">
        <v>3</v>
      </c>
      <c r="V2107">
        <f>COUNTIF(tbl_HRMaster[EmployeeID],tbl_HRMaster[[#This Row],[EmployeeID]])</f>
        <v>1</v>
      </c>
      <c r="W2107">
        <f>IFERROR(INDEX(tbl_EmployeeSurvey[EnvironmentSatisfaction],MATCH(tbl_HRMaster[[#This Row],[EmployeeID]],tbl_EmployeeSurvey[EmployeeID],0)),"Not Found")</f>
        <v>3</v>
      </c>
      <c r="X2107">
        <f>IFERROR(INDEX(tbl_EmployeeSurvey[JobSatisfaction],MATCH(tbl_HRMaster[[#This Row],[EmployeeID]],tbl_EmployeeSurvey[EmployeeID],0)),"Not Found")</f>
        <v>2</v>
      </c>
      <c r="Y2107" s="5">
        <f>IFERROR(INDEX(tbl_EmployeeSurvey[WorkLifeBalance],MATCH(tbl_HRMaster[[#This Row],[EmployeeID]],tbl_EmployeeSurvey[EmployeeID],0)),"Not Found")</f>
        <v>3</v>
      </c>
      <c r="Z2107" s="5">
        <f>IFERROR(VLOOKUP(tbl_HRMaster[[#This Row],[EmployeeID]],tbl_ManagerSurvey[[EmployeeID]:[PerformanceRating]],2,FALSE),"Not Found")</f>
        <v>3</v>
      </c>
      <c r="AA2107" s="5">
        <f>IFERROR(VLOOKUP(tbl_HRMaster[[#This Row],[EmployeeID]],tbl_ManagerSurvey[[EmployeeID]:[PerformanceRating]],3,FALSE),"Not Found")</f>
        <v>3</v>
      </c>
      <c r="AB2107" s="5" t="str">
        <f>IF(tbl_HRMaster[[#This Row],[Attrition]]="Yes","Left","Active")</f>
        <v>Active</v>
      </c>
      <c r="AC2107" s="5" t="str">
        <f>_xlfn.IFS(tbl_HRMaster[[#This Row],[Age]]&lt;25,"Under 25",tbl_HRMaster[[#This Row],[Age]]&lt;35,"25-34",tbl_HRMaster[[#This Row],[Age]]&lt;45,"35-44",tbl_HRMaster[[#This Row],[Age]]&lt;55,"45-54",TRUE,"Above 54")</f>
        <v>25-34</v>
      </c>
      <c r="AD2107" s="5" t="str">
        <f>_xlfn.IFS(
tbl_HRMaster[[#This Row],[YearsAtCompany]]&lt;2,"&lt; 2 Years",
tbl_HRMaster[[#This Row],[YearsAtCompany]]&lt;5,"2-4 Years",
tbl_HRMaster[[#This Row],[YearsAtCompany]]&lt;10,"5-9 Years",
TRUE,"10+ Years"
)</f>
        <v>2-4 Years</v>
      </c>
      <c r="AE2107" s="5">
        <f>IF(tbl_HRMaster[[#This Row],[Attrition]]="Yes",1,0)</f>
        <v>0</v>
      </c>
    </row>
    <row r="2108" spans="1:31" x14ac:dyDescent="0.25">
      <c r="A2108">
        <v>44</v>
      </c>
      <c r="B2108" t="s">
        <v>21</v>
      </c>
      <c r="C2108" t="s">
        <v>22</v>
      </c>
      <c r="D2108" t="s">
        <v>37</v>
      </c>
      <c r="E2108">
        <v>26</v>
      </c>
      <c r="F2108">
        <v>3</v>
      </c>
      <c r="G2108" t="s">
        <v>24</v>
      </c>
      <c r="H2108">
        <v>1244</v>
      </c>
      <c r="I2108" t="s">
        <v>34</v>
      </c>
      <c r="J2108">
        <v>5</v>
      </c>
      <c r="K2108" t="s">
        <v>26</v>
      </c>
      <c r="L2108" t="s">
        <v>27</v>
      </c>
      <c r="M2108">
        <v>47590</v>
      </c>
      <c r="N2108">
        <v>2</v>
      </c>
      <c r="O2108">
        <v>21</v>
      </c>
      <c r="P2108">
        <v>0</v>
      </c>
      <c r="Q2108">
        <v>9</v>
      </c>
      <c r="R2108">
        <v>2</v>
      </c>
      <c r="S2108">
        <v>4</v>
      </c>
      <c r="T2108">
        <v>1</v>
      </c>
      <c r="U2108">
        <v>3</v>
      </c>
      <c r="V2108">
        <f>COUNTIF(tbl_HRMaster[EmployeeID],tbl_HRMaster[[#This Row],[EmployeeID]])</f>
        <v>1</v>
      </c>
      <c r="W2108">
        <f>IFERROR(INDEX(tbl_EmployeeSurvey[EnvironmentSatisfaction],MATCH(tbl_HRMaster[[#This Row],[EmployeeID]],tbl_EmployeeSurvey[EmployeeID],0)),"Not Found")</f>
        <v>4</v>
      </c>
      <c r="X2108">
        <f>IFERROR(INDEX(tbl_EmployeeSurvey[JobSatisfaction],MATCH(tbl_HRMaster[[#This Row],[EmployeeID]],tbl_EmployeeSurvey[EmployeeID],0)),"Not Found")</f>
        <v>4</v>
      </c>
      <c r="Y2108" s="5">
        <f>IFERROR(INDEX(tbl_EmployeeSurvey[WorkLifeBalance],MATCH(tbl_HRMaster[[#This Row],[EmployeeID]],tbl_EmployeeSurvey[EmployeeID],0)),"Not Found")</f>
        <v>4</v>
      </c>
      <c r="Z2108" s="5">
        <f>IFERROR(VLOOKUP(tbl_HRMaster[[#This Row],[EmployeeID]],tbl_ManagerSurvey[[EmployeeID]:[PerformanceRating]],2,FALSE),"Not Found")</f>
        <v>3</v>
      </c>
      <c r="AA2108" s="5">
        <f>IFERROR(VLOOKUP(tbl_HRMaster[[#This Row],[EmployeeID]],tbl_ManagerSurvey[[EmployeeID]:[PerformanceRating]],3,FALSE),"Not Found")</f>
        <v>4</v>
      </c>
      <c r="AB2108" s="5" t="str">
        <f>IF(tbl_HRMaster[[#This Row],[Attrition]]="Yes","Left","Active")</f>
        <v>Active</v>
      </c>
      <c r="AC2108" s="5" t="str">
        <f>_xlfn.IFS(tbl_HRMaster[[#This Row],[Age]]&lt;25,"Under 25",tbl_HRMaster[[#This Row],[Age]]&lt;35,"25-34",tbl_HRMaster[[#This Row],[Age]]&lt;45,"35-44",tbl_HRMaster[[#This Row],[Age]]&lt;55,"45-54",TRUE,"Above 54")</f>
        <v>35-44</v>
      </c>
      <c r="AD2108" s="5" t="str">
        <f>_xlfn.IFS(
tbl_HRMaster[[#This Row],[YearsAtCompany]]&lt;2,"&lt; 2 Years",
tbl_HRMaster[[#This Row],[YearsAtCompany]]&lt;5,"2-4 Years",
tbl_HRMaster[[#This Row],[YearsAtCompany]]&lt;10,"5-9 Years",
TRUE,"10+ Years"
)</f>
        <v>2-4 Years</v>
      </c>
      <c r="AE2108" s="5">
        <f>IF(tbl_HRMaster[[#This Row],[Attrition]]="Yes",1,0)</f>
        <v>0</v>
      </c>
    </row>
    <row r="2109" spans="1:31" x14ac:dyDescent="0.25">
      <c r="A2109">
        <v>44</v>
      </c>
      <c r="B2109" t="s">
        <v>21</v>
      </c>
      <c r="C2109" t="s">
        <v>22</v>
      </c>
      <c r="D2109" t="s">
        <v>37</v>
      </c>
      <c r="E2109">
        <v>26</v>
      </c>
      <c r="F2109">
        <v>3</v>
      </c>
      <c r="G2109" t="s">
        <v>24</v>
      </c>
      <c r="H2109">
        <v>2714</v>
      </c>
      <c r="I2109" t="s">
        <v>34</v>
      </c>
      <c r="J2109">
        <v>5</v>
      </c>
      <c r="K2109" t="s">
        <v>26</v>
      </c>
      <c r="L2109" t="s">
        <v>27</v>
      </c>
      <c r="M2109">
        <v>47590</v>
      </c>
      <c r="N2109">
        <v>2</v>
      </c>
      <c r="O2109">
        <v>21</v>
      </c>
      <c r="P2109">
        <v>0</v>
      </c>
      <c r="Q2109">
        <v>9</v>
      </c>
      <c r="R2109">
        <v>2</v>
      </c>
      <c r="S2109">
        <v>4</v>
      </c>
      <c r="T2109">
        <v>1</v>
      </c>
      <c r="U2109">
        <v>3</v>
      </c>
      <c r="V2109">
        <f>COUNTIF(tbl_HRMaster[EmployeeID],tbl_HRMaster[[#This Row],[EmployeeID]])</f>
        <v>1</v>
      </c>
      <c r="W2109">
        <f>IFERROR(INDEX(tbl_EmployeeSurvey[EnvironmentSatisfaction],MATCH(tbl_HRMaster[[#This Row],[EmployeeID]],tbl_EmployeeSurvey[EmployeeID],0)),"Not Found")</f>
        <v>4</v>
      </c>
      <c r="X2109">
        <f>IFERROR(INDEX(tbl_EmployeeSurvey[JobSatisfaction],MATCH(tbl_HRMaster[[#This Row],[EmployeeID]],tbl_EmployeeSurvey[EmployeeID],0)),"Not Found")</f>
        <v>4</v>
      </c>
      <c r="Y2109" s="5">
        <f>IFERROR(INDEX(tbl_EmployeeSurvey[WorkLifeBalance],MATCH(tbl_HRMaster[[#This Row],[EmployeeID]],tbl_EmployeeSurvey[EmployeeID],0)),"Not Found")</f>
        <v>4</v>
      </c>
      <c r="Z2109" s="5">
        <f>IFERROR(VLOOKUP(tbl_HRMaster[[#This Row],[EmployeeID]],tbl_ManagerSurvey[[EmployeeID]:[PerformanceRating]],2,FALSE),"Not Found")</f>
        <v>3</v>
      </c>
      <c r="AA2109" s="5">
        <f>IFERROR(VLOOKUP(tbl_HRMaster[[#This Row],[EmployeeID]],tbl_ManagerSurvey[[EmployeeID]:[PerformanceRating]],3,FALSE),"Not Found")</f>
        <v>4</v>
      </c>
      <c r="AB2109" s="5" t="str">
        <f>IF(tbl_HRMaster[[#This Row],[Attrition]]="Yes","Left","Active")</f>
        <v>Active</v>
      </c>
      <c r="AC2109" s="5" t="str">
        <f>_xlfn.IFS(tbl_HRMaster[[#This Row],[Age]]&lt;25,"Under 25",tbl_HRMaster[[#This Row],[Age]]&lt;35,"25-34",tbl_HRMaster[[#This Row],[Age]]&lt;45,"35-44",tbl_HRMaster[[#This Row],[Age]]&lt;55,"45-54",TRUE,"Above 54")</f>
        <v>35-44</v>
      </c>
      <c r="AD2109" s="5" t="str">
        <f>_xlfn.IFS(
tbl_HRMaster[[#This Row],[YearsAtCompany]]&lt;2,"&lt; 2 Years",
tbl_HRMaster[[#This Row],[YearsAtCompany]]&lt;5,"2-4 Years",
tbl_HRMaster[[#This Row],[YearsAtCompany]]&lt;10,"5-9 Years",
TRUE,"10+ Years"
)</f>
        <v>2-4 Years</v>
      </c>
      <c r="AE2109" s="5">
        <f>IF(tbl_HRMaster[[#This Row],[Attrition]]="Yes",1,0)</f>
        <v>0</v>
      </c>
    </row>
    <row r="2110" spans="1:31" x14ac:dyDescent="0.25">
      <c r="A2110">
        <v>44</v>
      </c>
      <c r="B2110" t="s">
        <v>21</v>
      </c>
      <c r="C2110" t="s">
        <v>22</v>
      </c>
      <c r="D2110" t="s">
        <v>37</v>
      </c>
      <c r="E2110">
        <v>26</v>
      </c>
      <c r="F2110">
        <v>3</v>
      </c>
      <c r="G2110" t="s">
        <v>24</v>
      </c>
      <c r="H2110">
        <v>4184</v>
      </c>
      <c r="I2110" t="s">
        <v>34</v>
      </c>
      <c r="J2110">
        <v>5</v>
      </c>
      <c r="K2110" t="s">
        <v>26</v>
      </c>
      <c r="L2110" t="s">
        <v>27</v>
      </c>
      <c r="M2110">
        <v>47590</v>
      </c>
      <c r="N2110">
        <v>2</v>
      </c>
      <c r="O2110">
        <v>21</v>
      </c>
      <c r="P2110">
        <v>0</v>
      </c>
      <c r="Q2110">
        <v>9</v>
      </c>
      <c r="R2110">
        <v>2</v>
      </c>
      <c r="S2110">
        <v>4</v>
      </c>
      <c r="T2110">
        <v>1</v>
      </c>
      <c r="U2110">
        <v>3</v>
      </c>
      <c r="V2110">
        <f>COUNTIF(tbl_HRMaster[EmployeeID],tbl_HRMaster[[#This Row],[EmployeeID]])</f>
        <v>1</v>
      </c>
      <c r="W2110">
        <f>IFERROR(INDEX(tbl_EmployeeSurvey[EnvironmentSatisfaction],MATCH(tbl_HRMaster[[#This Row],[EmployeeID]],tbl_EmployeeSurvey[EmployeeID],0)),"Not Found")</f>
        <v>4</v>
      </c>
      <c r="X2110">
        <f>IFERROR(INDEX(tbl_EmployeeSurvey[JobSatisfaction],MATCH(tbl_HRMaster[[#This Row],[EmployeeID]],tbl_EmployeeSurvey[EmployeeID],0)),"Not Found")</f>
        <v>4</v>
      </c>
      <c r="Y2110" s="5">
        <f>IFERROR(INDEX(tbl_EmployeeSurvey[WorkLifeBalance],MATCH(tbl_HRMaster[[#This Row],[EmployeeID]],tbl_EmployeeSurvey[EmployeeID],0)),"Not Found")</f>
        <v>4</v>
      </c>
      <c r="Z2110" s="5">
        <f>IFERROR(VLOOKUP(tbl_HRMaster[[#This Row],[EmployeeID]],tbl_ManagerSurvey[[EmployeeID]:[PerformanceRating]],2,FALSE),"Not Found")</f>
        <v>3</v>
      </c>
      <c r="AA2110" s="5">
        <f>IFERROR(VLOOKUP(tbl_HRMaster[[#This Row],[EmployeeID]],tbl_ManagerSurvey[[EmployeeID]:[PerformanceRating]],3,FALSE),"Not Found")</f>
        <v>4</v>
      </c>
      <c r="AB2110" s="5" t="str">
        <f>IF(tbl_HRMaster[[#This Row],[Attrition]]="Yes","Left","Active")</f>
        <v>Active</v>
      </c>
      <c r="AC2110" s="5" t="str">
        <f>_xlfn.IFS(tbl_HRMaster[[#This Row],[Age]]&lt;25,"Under 25",tbl_HRMaster[[#This Row],[Age]]&lt;35,"25-34",tbl_HRMaster[[#This Row],[Age]]&lt;45,"35-44",tbl_HRMaster[[#This Row],[Age]]&lt;55,"45-54",TRUE,"Above 54")</f>
        <v>35-44</v>
      </c>
      <c r="AD2110" s="5" t="str">
        <f>_xlfn.IFS(
tbl_HRMaster[[#This Row],[YearsAtCompany]]&lt;2,"&lt; 2 Years",
tbl_HRMaster[[#This Row],[YearsAtCompany]]&lt;5,"2-4 Years",
tbl_HRMaster[[#This Row],[YearsAtCompany]]&lt;10,"5-9 Years",
TRUE,"10+ Years"
)</f>
        <v>2-4 Years</v>
      </c>
      <c r="AE2110" s="5">
        <f>IF(tbl_HRMaster[[#This Row],[Attrition]]="Yes",1,0)</f>
        <v>0</v>
      </c>
    </row>
    <row r="2111" spans="1:31" x14ac:dyDescent="0.25">
      <c r="A2111">
        <v>42</v>
      </c>
      <c r="B2111" t="s">
        <v>21</v>
      </c>
      <c r="C2111" t="s">
        <v>22</v>
      </c>
      <c r="D2111" t="s">
        <v>30</v>
      </c>
      <c r="E2111">
        <v>6</v>
      </c>
      <c r="F2111">
        <v>3</v>
      </c>
      <c r="G2111" t="s">
        <v>38</v>
      </c>
      <c r="H2111">
        <v>1162</v>
      </c>
      <c r="I2111" t="s">
        <v>34</v>
      </c>
      <c r="J2111">
        <v>2</v>
      </c>
      <c r="K2111" t="s">
        <v>40</v>
      </c>
      <c r="L2111" t="s">
        <v>41</v>
      </c>
      <c r="M2111">
        <v>100080</v>
      </c>
      <c r="N2111">
        <v>6</v>
      </c>
      <c r="O2111">
        <v>19</v>
      </c>
      <c r="P2111">
        <v>1</v>
      </c>
      <c r="Q2111">
        <v>9</v>
      </c>
      <c r="R2111">
        <v>3</v>
      </c>
      <c r="S2111">
        <v>4</v>
      </c>
      <c r="T2111">
        <v>1</v>
      </c>
      <c r="U2111">
        <v>2</v>
      </c>
      <c r="V2111">
        <f>COUNTIF(tbl_HRMaster[EmployeeID],tbl_HRMaster[[#This Row],[EmployeeID]])</f>
        <v>1</v>
      </c>
      <c r="W2111">
        <f>IFERROR(INDEX(tbl_EmployeeSurvey[EnvironmentSatisfaction],MATCH(tbl_HRMaster[[#This Row],[EmployeeID]],tbl_EmployeeSurvey[EmployeeID],0)),"Not Found")</f>
        <v>4</v>
      </c>
      <c r="X2111">
        <f>IFERROR(INDEX(tbl_EmployeeSurvey[JobSatisfaction],MATCH(tbl_HRMaster[[#This Row],[EmployeeID]],tbl_EmployeeSurvey[EmployeeID],0)),"Not Found")</f>
        <v>1</v>
      </c>
      <c r="Y2111" s="5">
        <f>IFERROR(INDEX(tbl_EmployeeSurvey[WorkLifeBalance],MATCH(tbl_HRMaster[[#This Row],[EmployeeID]],tbl_EmployeeSurvey[EmployeeID],0)),"Not Found")</f>
        <v>2</v>
      </c>
      <c r="Z2111" s="5">
        <f>IFERROR(VLOOKUP(tbl_HRMaster[[#This Row],[EmployeeID]],tbl_ManagerSurvey[[EmployeeID]:[PerformanceRating]],2,FALSE),"Not Found")</f>
        <v>1</v>
      </c>
      <c r="AA2111" s="5">
        <f>IFERROR(VLOOKUP(tbl_HRMaster[[#This Row],[EmployeeID]],tbl_ManagerSurvey[[EmployeeID]:[PerformanceRating]],3,FALSE),"Not Found")</f>
        <v>3</v>
      </c>
      <c r="AB2111" s="5" t="str">
        <f>IF(tbl_HRMaster[[#This Row],[Attrition]]="Yes","Left","Active")</f>
        <v>Active</v>
      </c>
      <c r="AC2111" s="5" t="str">
        <f>_xlfn.IFS(tbl_HRMaster[[#This Row],[Age]]&lt;25,"Under 25",tbl_HRMaster[[#This Row],[Age]]&lt;35,"25-34",tbl_HRMaster[[#This Row],[Age]]&lt;45,"35-44",tbl_HRMaster[[#This Row],[Age]]&lt;55,"45-54",TRUE,"Above 54")</f>
        <v>35-44</v>
      </c>
      <c r="AD2111" s="5" t="str">
        <f>_xlfn.IFS(
tbl_HRMaster[[#This Row],[YearsAtCompany]]&lt;2,"&lt; 2 Years",
tbl_HRMaster[[#This Row],[YearsAtCompany]]&lt;5,"2-4 Years",
tbl_HRMaster[[#This Row],[YearsAtCompany]]&lt;10,"5-9 Years",
TRUE,"10+ Years"
)</f>
        <v>2-4 Years</v>
      </c>
      <c r="AE2111" s="5">
        <f>IF(tbl_HRMaster[[#This Row],[Attrition]]="Yes",1,0)</f>
        <v>0</v>
      </c>
    </row>
    <row r="2112" spans="1:31" x14ac:dyDescent="0.25">
      <c r="A2112">
        <v>42</v>
      </c>
      <c r="B2112" t="s">
        <v>21</v>
      </c>
      <c r="C2112" t="s">
        <v>22</v>
      </c>
      <c r="D2112" t="s">
        <v>30</v>
      </c>
      <c r="E2112">
        <v>6</v>
      </c>
      <c r="F2112">
        <v>3</v>
      </c>
      <c r="G2112" t="s">
        <v>38</v>
      </c>
      <c r="H2112">
        <v>2632</v>
      </c>
      <c r="I2112" t="s">
        <v>34</v>
      </c>
      <c r="J2112">
        <v>2</v>
      </c>
      <c r="K2112" t="s">
        <v>40</v>
      </c>
      <c r="L2112" t="s">
        <v>41</v>
      </c>
      <c r="M2112">
        <v>100080</v>
      </c>
      <c r="N2112">
        <v>6</v>
      </c>
      <c r="O2112">
        <v>19</v>
      </c>
      <c r="P2112">
        <v>1</v>
      </c>
      <c r="Q2112">
        <v>9</v>
      </c>
      <c r="R2112">
        <v>3</v>
      </c>
      <c r="S2112">
        <v>4</v>
      </c>
      <c r="T2112">
        <v>1</v>
      </c>
      <c r="U2112">
        <v>2</v>
      </c>
      <c r="V2112">
        <f>COUNTIF(tbl_HRMaster[EmployeeID],tbl_HRMaster[[#This Row],[EmployeeID]])</f>
        <v>1</v>
      </c>
      <c r="W2112">
        <f>IFERROR(INDEX(tbl_EmployeeSurvey[EnvironmentSatisfaction],MATCH(tbl_HRMaster[[#This Row],[EmployeeID]],tbl_EmployeeSurvey[EmployeeID],0)),"Not Found")</f>
        <v>4</v>
      </c>
      <c r="X2112">
        <f>IFERROR(INDEX(tbl_EmployeeSurvey[JobSatisfaction],MATCH(tbl_HRMaster[[#This Row],[EmployeeID]],tbl_EmployeeSurvey[EmployeeID],0)),"Not Found")</f>
        <v>1</v>
      </c>
      <c r="Y2112" s="5">
        <f>IFERROR(INDEX(tbl_EmployeeSurvey[WorkLifeBalance],MATCH(tbl_HRMaster[[#This Row],[EmployeeID]],tbl_EmployeeSurvey[EmployeeID],0)),"Not Found")</f>
        <v>2</v>
      </c>
      <c r="Z2112" s="5">
        <f>IFERROR(VLOOKUP(tbl_HRMaster[[#This Row],[EmployeeID]],tbl_ManagerSurvey[[EmployeeID]:[PerformanceRating]],2,FALSE),"Not Found")</f>
        <v>1</v>
      </c>
      <c r="AA2112" s="5">
        <f>IFERROR(VLOOKUP(tbl_HRMaster[[#This Row],[EmployeeID]],tbl_ManagerSurvey[[EmployeeID]:[PerformanceRating]],3,FALSE),"Not Found")</f>
        <v>3</v>
      </c>
      <c r="AB2112" s="5" t="str">
        <f>IF(tbl_HRMaster[[#This Row],[Attrition]]="Yes","Left","Active")</f>
        <v>Active</v>
      </c>
      <c r="AC2112" s="5" t="str">
        <f>_xlfn.IFS(tbl_HRMaster[[#This Row],[Age]]&lt;25,"Under 25",tbl_HRMaster[[#This Row],[Age]]&lt;35,"25-34",tbl_HRMaster[[#This Row],[Age]]&lt;45,"35-44",tbl_HRMaster[[#This Row],[Age]]&lt;55,"45-54",TRUE,"Above 54")</f>
        <v>35-44</v>
      </c>
      <c r="AD2112" s="5" t="str">
        <f>_xlfn.IFS(
tbl_HRMaster[[#This Row],[YearsAtCompany]]&lt;2,"&lt; 2 Years",
tbl_HRMaster[[#This Row],[YearsAtCompany]]&lt;5,"2-4 Years",
tbl_HRMaster[[#This Row],[YearsAtCompany]]&lt;10,"5-9 Years",
TRUE,"10+ Years"
)</f>
        <v>2-4 Years</v>
      </c>
      <c r="AE2112" s="5">
        <f>IF(tbl_HRMaster[[#This Row],[Attrition]]="Yes",1,0)</f>
        <v>0</v>
      </c>
    </row>
    <row r="2113" spans="1:31" x14ac:dyDescent="0.25">
      <c r="A2113">
        <v>42</v>
      </c>
      <c r="B2113" t="s">
        <v>21</v>
      </c>
      <c r="C2113" t="s">
        <v>22</v>
      </c>
      <c r="D2113" t="s">
        <v>30</v>
      </c>
      <c r="E2113">
        <v>6</v>
      </c>
      <c r="F2113">
        <v>3</v>
      </c>
      <c r="G2113" t="s">
        <v>38</v>
      </c>
      <c r="H2113">
        <v>4102</v>
      </c>
      <c r="I2113" t="s">
        <v>34</v>
      </c>
      <c r="J2113">
        <v>2</v>
      </c>
      <c r="K2113" t="s">
        <v>40</v>
      </c>
      <c r="L2113" t="s">
        <v>41</v>
      </c>
      <c r="M2113">
        <v>100080</v>
      </c>
      <c r="N2113">
        <v>6</v>
      </c>
      <c r="O2113">
        <v>19</v>
      </c>
      <c r="P2113">
        <v>1</v>
      </c>
      <c r="Q2113">
        <v>9</v>
      </c>
      <c r="R2113">
        <v>3</v>
      </c>
      <c r="S2113">
        <v>4</v>
      </c>
      <c r="T2113">
        <v>1</v>
      </c>
      <c r="U2113">
        <v>2</v>
      </c>
      <c r="V2113">
        <f>COUNTIF(tbl_HRMaster[EmployeeID],tbl_HRMaster[[#This Row],[EmployeeID]])</f>
        <v>1</v>
      </c>
      <c r="W2113">
        <f>IFERROR(INDEX(tbl_EmployeeSurvey[EnvironmentSatisfaction],MATCH(tbl_HRMaster[[#This Row],[EmployeeID]],tbl_EmployeeSurvey[EmployeeID],0)),"Not Found")</f>
        <v>4</v>
      </c>
      <c r="X2113">
        <f>IFERROR(INDEX(tbl_EmployeeSurvey[JobSatisfaction],MATCH(tbl_HRMaster[[#This Row],[EmployeeID]],tbl_EmployeeSurvey[EmployeeID],0)),"Not Found")</f>
        <v>1</v>
      </c>
      <c r="Y2113" s="5">
        <f>IFERROR(INDEX(tbl_EmployeeSurvey[WorkLifeBalance],MATCH(tbl_HRMaster[[#This Row],[EmployeeID]],tbl_EmployeeSurvey[EmployeeID],0)),"Not Found")</f>
        <v>2</v>
      </c>
      <c r="Z2113" s="5">
        <f>IFERROR(VLOOKUP(tbl_HRMaster[[#This Row],[EmployeeID]],tbl_ManagerSurvey[[EmployeeID]:[PerformanceRating]],2,FALSE),"Not Found")</f>
        <v>1</v>
      </c>
      <c r="AA2113" s="5">
        <f>IFERROR(VLOOKUP(tbl_HRMaster[[#This Row],[EmployeeID]],tbl_ManagerSurvey[[EmployeeID]:[PerformanceRating]],3,FALSE),"Not Found")</f>
        <v>3</v>
      </c>
      <c r="AB2113" s="5" t="str">
        <f>IF(tbl_HRMaster[[#This Row],[Attrition]]="Yes","Left","Active")</f>
        <v>Active</v>
      </c>
      <c r="AC2113" s="5" t="str">
        <f>_xlfn.IFS(tbl_HRMaster[[#This Row],[Age]]&lt;25,"Under 25",tbl_HRMaster[[#This Row],[Age]]&lt;35,"25-34",tbl_HRMaster[[#This Row],[Age]]&lt;45,"35-44",tbl_HRMaster[[#This Row],[Age]]&lt;55,"45-54",TRUE,"Above 54")</f>
        <v>35-44</v>
      </c>
      <c r="AD2113" s="5" t="str">
        <f>_xlfn.IFS(
tbl_HRMaster[[#This Row],[YearsAtCompany]]&lt;2,"&lt; 2 Years",
tbl_HRMaster[[#This Row],[YearsAtCompany]]&lt;5,"2-4 Years",
tbl_HRMaster[[#This Row],[YearsAtCompany]]&lt;10,"5-9 Years",
TRUE,"10+ Years"
)</f>
        <v>2-4 Years</v>
      </c>
      <c r="AE2113" s="5">
        <f>IF(tbl_HRMaster[[#This Row],[Attrition]]="Yes",1,0)</f>
        <v>0</v>
      </c>
    </row>
    <row r="2114" spans="1:31" x14ac:dyDescent="0.25">
      <c r="A2114">
        <v>34</v>
      </c>
      <c r="B2114" t="s">
        <v>21</v>
      </c>
      <c r="C2114" t="s">
        <v>29</v>
      </c>
      <c r="D2114" t="s">
        <v>23</v>
      </c>
      <c r="E2114">
        <v>2</v>
      </c>
      <c r="F2114">
        <v>1</v>
      </c>
      <c r="G2114" t="s">
        <v>45</v>
      </c>
      <c r="H2114">
        <v>758</v>
      </c>
      <c r="I2114" t="s">
        <v>25</v>
      </c>
      <c r="J2114">
        <v>5</v>
      </c>
      <c r="K2114" t="s">
        <v>44</v>
      </c>
      <c r="L2114" t="s">
        <v>41</v>
      </c>
      <c r="M2114">
        <v>26860</v>
      </c>
      <c r="N2114">
        <v>5</v>
      </c>
      <c r="O2114">
        <v>11</v>
      </c>
      <c r="P2114">
        <v>0</v>
      </c>
      <c r="Q2114">
        <v>10</v>
      </c>
      <c r="R2114">
        <v>3</v>
      </c>
      <c r="S2114">
        <v>4</v>
      </c>
      <c r="T2114">
        <v>1</v>
      </c>
      <c r="U2114">
        <v>3</v>
      </c>
      <c r="V2114">
        <f>COUNTIF(tbl_HRMaster[EmployeeID],tbl_HRMaster[[#This Row],[EmployeeID]])</f>
        <v>1</v>
      </c>
      <c r="W2114">
        <f>IFERROR(INDEX(tbl_EmployeeSurvey[EnvironmentSatisfaction],MATCH(tbl_HRMaster[[#This Row],[EmployeeID]],tbl_EmployeeSurvey[EmployeeID],0)),"Not Found")</f>
        <v>4</v>
      </c>
      <c r="X2114">
        <f>IFERROR(INDEX(tbl_EmployeeSurvey[JobSatisfaction],MATCH(tbl_HRMaster[[#This Row],[EmployeeID]],tbl_EmployeeSurvey[EmployeeID],0)),"Not Found")</f>
        <v>1</v>
      </c>
      <c r="Y2114" s="5">
        <f>IFERROR(INDEX(tbl_EmployeeSurvey[WorkLifeBalance],MATCH(tbl_HRMaster[[#This Row],[EmployeeID]],tbl_EmployeeSurvey[EmployeeID],0)),"Not Found")</f>
        <v>3</v>
      </c>
      <c r="Z2114" s="5">
        <f>IFERROR(VLOOKUP(tbl_HRMaster[[#This Row],[EmployeeID]],tbl_ManagerSurvey[[EmployeeID]:[PerformanceRating]],2,FALSE),"Not Found")</f>
        <v>4</v>
      </c>
      <c r="AA2114" s="5">
        <f>IFERROR(VLOOKUP(tbl_HRMaster[[#This Row],[EmployeeID]],tbl_ManagerSurvey[[EmployeeID]:[PerformanceRating]],3,FALSE),"Not Found")</f>
        <v>3</v>
      </c>
      <c r="AB2114" s="5" t="str">
        <f>IF(tbl_HRMaster[[#This Row],[Attrition]]="Yes","Left","Active")</f>
        <v>Active</v>
      </c>
      <c r="AC2114" s="5" t="str">
        <f>_xlfn.IFS(tbl_HRMaster[[#This Row],[Age]]&lt;25,"Under 25",tbl_HRMaster[[#This Row],[Age]]&lt;35,"25-34",tbl_HRMaster[[#This Row],[Age]]&lt;45,"35-44",tbl_HRMaster[[#This Row],[Age]]&lt;55,"45-54",TRUE,"Above 54")</f>
        <v>25-34</v>
      </c>
      <c r="AD2114" s="5" t="str">
        <f>_xlfn.IFS(
tbl_HRMaster[[#This Row],[YearsAtCompany]]&lt;2,"&lt; 2 Years",
tbl_HRMaster[[#This Row],[YearsAtCompany]]&lt;5,"2-4 Years",
tbl_HRMaster[[#This Row],[YearsAtCompany]]&lt;10,"5-9 Years",
TRUE,"10+ Years"
)</f>
        <v>2-4 Years</v>
      </c>
      <c r="AE2114" s="5">
        <f>IF(tbl_HRMaster[[#This Row],[Attrition]]="Yes",1,0)</f>
        <v>0</v>
      </c>
    </row>
    <row r="2115" spans="1:31" x14ac:dyDescent="0.25">
      <c r="A2115">
        <v>34</v>
      </c>
      <c r="B2115" t="s">
        <v>21</v>
      </c>
      <c r="C2115" t="s">
        <v>29</v>
      </c>
      <c r="D2115" t="s">
        <v>23</v>
      </c>
      <c r="E2115">
        <v>2</v>
      </c>
      <c r="F2115">
        <v>1</v>
      </c>
      <c r="G2115" t="s">
        <v>45</v>
      </c>
      <c r="H2115">
        <v>2228</v>
      </c>
      <c r="I2115" t="s">
        <v>25</v>
      </c>
      <c r="J2115">
        <v>5</v>
      </c>
      <c r="K2115" t="s">
        <v>44</v>
      </c>
      <c r="L2115" t="s">
        <v>41</v>
      </c>
      <c r="M2115">
        <v>26860</v>
      </c>
      <c r="N2115">
        <v>5</v>
      </c>
      <c r="O2115">
        <v>11</v>
      </c>
      <c r="P2115">
        <v>0</v>
      </c>
      <c r="Q2115">
        <v>10</v>
      </c>
      <c r="R2115">
        <v>3</v>
      </c>
      <c r="S2115">
        <v>4</v>
      </c>
      <c r="T2115">
        <v>1</v>
      </c>
      <c r="U2115">
        <v>3</v>
      </c>
      <c r="V2115">
        <f>COUNTIF(tbl_HRMaster[EmployeeID],tbl_HRMaster[[#This Row],[EmployeeID]])</f>
        <v>1</v>
      </c>
      <c r="W2115">
        <f>IFERROR(INDEX(tbl_EmployeeSurvey[EnvironmentSatisfaction],MATCH(tbl_HRMaster[[#This Row],[EmployeeID]],tbl_EmployeeSurvey[EmployeeID],0)),"Not Found")</f>
        <v>4</v>
      </c>
      <c r="X2115">
        <f>IFERROR(INDEX(tbl_EmployeeSurvey[JobSatisfaction],MATCH(tbl_HRMaster[[#This Row],[EmployeeID]],tbl_EmployeeSurvey[EmployeeID],0)),"Not Found")</f>
        <v>1</v>
      </c>
      <c r="Y2115" s="5">
        <f>IFERROR(INDEX(tbl_EmployeeSurvey[WorkLifeBalance],MATCH(tbl_HRMaster[[#This Row],[EmployeeID]],tbl_EmployeeSurvey[EmployeeID],0)),"Not Found")</f>
        <v>3</v>
      </c>
      <c r="Z2115" s="5">
        <f>IFERROR(VLOOKUP(tbl_HRMaster[[#This Row],[EmployeeID]],tbl_ManagerSurvey[[EmployeeID]:[PerformanceRating]],2,FALSE),"Not Found")</f>
        <v>4</v>
      </c>
      <c r="AA2115" s="5">
        <f>IFERROR(VLOOKUP(tbl_HRMaster[[#This Row],[EmployeeID]],tbl_ManagerSurvey[[EmployeeID]:[PerformanceRating]],3,FALSE),"Not Found")</f>
        <v>3</v>
      </c>
      <c r="AB2115" s="5" t="str">
        <f>IF(tbl_HRMaster[[#This Row],[Attrition]]="Yes","Left","Active")</f>
        <v>Active</v>
      </c>
      <c r="AC2115" s="5" t="str">
        <f>_xlfn.IFS(tbl_HRMaster[[#This Row],[Age]]&lt;25,"Under 25",tbl_HRMaster[[#This Row],[Age]]&lt;35,"25-34",tbl_HRMaster[[#This Row],[Age]]&lt;45,"35-44",tbl_HRMaster[[#This Row],[Age]]&lt;55,"45-54",TRUE,"Above 54")</f>
        <v>25-34</v>
      </c>
      <c r="AD2115" s="5" t="str">
        <f>_xlfn.IFS(
tbl_HRMaster[[#This Row],[YearsAtCompany]]&lt;2,"&lt; 2 Years",
tbl_HRMaster[[#This Row],[YearsAtCompany]]&lt;5,"2-4 Years",
tbl_HRMaster[[#This Row],[YearsAtCompany]]&lt;10,"5-9 Years",
TRUE,"10+ Years"
)</f>
        <v>2-4 Years</v>
      </c>
      <c r="AE2115" s="5">
        <f>IF(tbl_HRMaster[[#This Row],[Attrition]]="Yes",1,0)</f>
        <v>0</v>
      </c>
    </row>
    <row r="2116" spans="1:31" x14ac:dyDescent="0.25">
      <c r="A2116">
        <v>34</v>
      </c>
      <c r="B2116" t="s">
        <v>21</v>
      </c>
      <c r="C2116" t="s">
        <v>29</v>
      </c>
      <c r="D2116" t="s">
        <v>23</v>
      </c>
      <c r="E2116">
        <v>2</v>
      </c>
      <c r="F2116">
        <v>1</v>
      </c>
      <c r="G2116" t="s">
        <v>45</v>
      </c>
      <c r="H2116">
        <v>3698</v>
      </c>
      <c r="I2116" t="s">
        <v>25</v>
      </c>
      <c r="J2116">
        <v>5</v>
      </c>
      <c r="K2116" t="s">
        <v>44</v>
      </c>
      <c r="L2116" t="s">
        <v>41</v>
      </c>
      <c r="M2116">
        <v>26860</v>
      </c>
      <c r="N2116">
        <v>5</v>
      </c>
      <c r="O2116">
        <v>11</v>
      </c>
      <c r="P2116">
        <v>0</v>
      </c>
      <c r="Q2116">
        <v>10</v>
      </c>
      <c r="R2116">
        <v>3</v>
      </c>
      <c r="S2116">
        <v>4</v>
      </c>
      <c r="T2116">
        <v>1</v>
      </c>
      <c r="U2116">
        <v>3</v>
      </c>
      <c r="V2116">
        <f>COUNTIF(tbl_HRMaster[EmployeeID],tbl_HRMaster[[#This Row],[EmployeeID]])</f>
        <v>1</v>
      </c>
      <c r="W2116">
        <f>IFERROR(INDEX(tbl_EmployeeSurvey[EnvironmentSatisfaction],MATCH(tbl_HRMaster[[#This Row],[EmployeeID]],tbl_EmployeeSurvey[EmployeeID],0)),"Not Found")</f>
        <v>4</v>
      </c>
      <c r="X2116">
        <f>IFERROR(INDEX(tbl_EmployeeSurvey[JobSatisfaction],MATCH(tbl_HRMaster[[#This Row],[EmployeeID]],tbl_EmployeeSurvey[EmployeeID],0)),"Not Found")</f>
        <v>1</v>
      </c>
      <c r="Y2116" s="5">
        <f>IFERROR(INDEX(tbl_EmployeeSurvey[WorkLifeBalance],MATCH(tbl_HRMaster[[#This Row],[EmployeeID]],tbl_EmployeeSurvey[EmployeeID],0)),"Not Found")</f>
        <v>3</v>
      </c>
      <c r="Z2116" s="5">
        <f>IFERROR(VLOOKUP(tbl_HRMaster[[#This Row],[EmployeeID]],tbl_ManagerSurvey[[EmployeeID]:[PerformanceRating]],2,FALSE),"Not Found")</f>
        <v>4</v>
      </c>
      <c r="AA2116" s="5">
        <f>IFERROR(VLOOKUP(tbl_HRMaster[[#This Row],[EmployeeID]],tbl_ManagerSurvey[[EmployeeID]:[PerformanceRating]],3,FALSE),"Not Found")</f>
        <v>3</v>
      </c>
      <c r="AB2116" s="5" t="str">
        <f>IF(tbl_HRMaster[[#This Row],[Attrition]]="Yes","Left","Active")</f>
        <v>Active</v>
      </c>
      <c r="AC2116" s="5" t="str">
        <f>_xlfn.IFS(tbl_HRMaster[[#This Row],[Age]]&lt;25,"Under 25",tbl_HRMaster[[#This Row],[Age]]&lt;35,"25-34",tbl_HRMaster[[#This Row],[Age]]&lt;45,"35-44",tbl_HRMaster[[#This Row],[Age]]&lt;55,"45-54",TRUE,"Above 54")</f>
        <v>25-34</v>
      </c>
      <c r="AD2116" s="5" t="str">
        <f>_xlfn.IFS(
tbl_HRMaster[[#This Row],[YearsAtCompany]]&lt;2,"&lt; 2 Years",
tbl_HRMaster[[#This Row],[YearsAtCompany]]&lt;5,"2-4 Years",
tbl_HRMaster[[#This Row],[YearsAtCompany]]&lt;10,"5-9 Years",
TRUE,"10+ Years"
)</f>
        <v>2-4 Years</v>
      </c>
      <c r="AE2116" s="5">
        <f>IF(tbl_HRMaster[[#This Row],[Attrition]]="Yes",1,0)</f>
        <v>0</v>
      </c>
    </row>
    <row r="2117" spans="1:31" x14ac:dyDescent="0.25">
      <c r="A2117">
        <v>34</v>
      </c>
      <c r="B2117" t="s">
        <v>21</v>
      </c>
      <c r="C2117" t="s">
        <v>22</v>
      </c>
      <c r="D2117" t="s">
        <v>30</v>
      </c>
      <c r="E2117">
        <v>14</v>
      </c>
      <c r="F2117">
        <v>4</v>
      </c>
      <c r="G2117" t="s">
        <v>46</v>
      </c>
      <c r="H2117">
        <v>317</v>
      </c>
      <c r="I2117" t="s">
        <v>34</v>
      </c>
      <c r="J2117">
        <v>2</v>
      </c>
      <c r="K2117" t="s">
        <v>42</v>
      </c>
      <c r="L2117" t="s">
        <v>32</v>
      </c>
      <c r="M2117">
        <v>61460</v>
      </c>
      <c r="N2117">
        <v>2</v>
      </c>
      <c r="O2117">
        <v>12</v>
      </c>
      <c r="P2117">
        <v>0</v>
      </c>
      <c r="Q2117">
        <v>10</v>
      </c>
      <c r="R2117">
        <v>3</v>
      </c>
      <c r="S2117">
        <v>4</v>
      </c>
      <c r="T2117">
        <v>1</v>
      </c>
      <c r="U2117">
        <v>3</v>
      </c>
      <c r="V2117">
        <f>COUNTIF(tbl_HRMaster[EmployeeID],tbl_HRMaster[[#This Row],[EmployeeID]])</f>
        <v>1</v>
      </c>
      <c r="W2117">
        <f>IFERROR(INDEX(tbl_EmployeeSurvey[EnvironmentSatisfaction],MATCH(tbl_HRMaster[[#This Row],[EmployeeID]],tbl_EmployeeSurvey[EmployeeID],0)),"Not Found")</f>
        <v>2</v>
      </c>
      <c r="X2117">
        <f>IFERROR(INDEX(tbl_EmployeeSurvey[JobSatisfaction],MATCH(tbl_HRMaster[[#This Row],[EmployeeID]],tbl_EmployeeSurvey[EmployeeID],0)),"Not Found")</f>
        <v>4</v>
      </c>
      <c r="Y2117" s="5">
        <f>IFERROR(INDEX(tbl_EmployeeSurvey[WorkLifeBalance],MATCH(tbl_HRMaster[[#This Row],[EmployeeID]],tbl_EmployeeSurvey[EmployeeID],0)),"Not Found")</f>
        <v>3</v>
      </c>
      <c r="Z2117" s="5">
        <f>IFERROR(VLOOKUP(tbl_HRMaster[[#This Row],[EmployeeID]],tbl_ManagerSurvey[[EmployeeID]:[PerformanceRating]],2,FALSE),"Not Found")</f>
        <v>3</v>
      </c>
      <c r="AA2117" s="5">
        <f>IFERROR(VLOOKUP(tbl_HRMaster[[#This Row],[EmployeeID]],tbl_ManagerSurvey[[EmployeeID]:[PerformanceRating]],3,FALSE),"Not Found")</f>
        <v>3</v>
      </c>
      <c r="AB2117" s="5" t="str">
        <f>IF(tbl_HRMaster[[#This Row],[Attrition]]="Yes","Left","Active")</f>
        <v>Active</v>
      </c>
      <c r="AC2117" s="5" t="str">
        <f>_xlfn.IFS(tbl_HRMaster[[#This Row],[Age]]&lt;25,"Under 25",tbl_HRMaster[[#This Row],[Age]]&lt;35,"25-34",tbl_HRMaster[[#This Row],[Age]]&lt;45,"35-44",tbl_HRMaster[[#This Row],[Age]]&lt;55,"45-54",TRUE,"Above 54")</f>
        <v>25-34</v>
      </c>
      <c r="AD2117" s="5" t="str">
        <f>_xlfn.IFS(
tbl_HRMaster[[#This Row],[YearsAtCompany]]&lt;2,"&lt; 2 Years",
tbl_HRMaster[[#This Row],[YearsAtCompany]]&lt;5,"2-4 Years",
tbl_HRMaster[[#This Row],[YearsAtCompany]]&lt;10,"5-9 Years",
TRUE,"10+ Years"
)</f>
        <v>2-4 Years</v>
      </c>
      <c r="AE2117" s="5">
        <f>IF(tbl_HRMaster[[#This Row],[Attrition]]="Yes",1,0)</f>
        <v>0</v>
      </c>
    </row>
    <row r="2118" spans="1:31" x14ac:dyDescent="0.25">
      <c r="A2118">
        <v>34</v>
      </c>
      <c r="B2118" t="s">
        <v>21</v>
      </c>
      <c r="C2118" t="s">
        <v>22</v>
      </c>
      <c r="D2118" t="s">
        <v>30</v>
      </c>
      <c r="E2118">
        <v>14</v>
      </c>
      <c r="F2118">
        <v>4</v>
      </c>
      <c r="G2118" t="s">
        <v>46</v>
      </c>
      <c r="H2118">
        <v>1787</v>
      </c>
      <c r="I2118" t="s">
        <v>34</v>
      </c>
      <c r="J2118">
        <v>2</v>
      </c>
      <c r="K2118" t="s">
        <v>42</v>
      </c>
      <c r="L2118" t="s">
        <v>32</v>
      </c>
      <c r="M2118">
        <v>61460</v>
      </c>
      <c r="N2118">
        <v>2</v>
      </c>
      <c r="O2118">
        <v>12</v>
      </c>
      <c r="P2118">
        <v>0</v>
      </c>
      <c r="Q2118">
        <v>10</v>
      </c>
      <c r="R2118">
        <v>3</v>
      </c>
      <c r="S2118">
        <v>4</v>
      </c>
      <c r="T2118">
        <v>1</v>
      </c>
      <c r="U2118">
        <v>3</v>
      </c>
      <c r="V2118">
        <f>COUNTIF(tbl_HRMaster[EmployeeID],tbl_HRMaster[[#This Row],[EmployeeID]])</f>
        <v>1</v>
      </c>
      <c r="W2118">
        <f>IFERROR(INDEX(tbl_EmployeeSurvey[EnvironmentSatisfaction],MATCH(tbl_HRMaster[[#This Row],[EmployeeID]],tbl_EmployeeSurvey[EmployeeID],0)),"Not Found")</f>
        <v>2</v>
      </c>
      <c r="X2118">
        <f>IFERROR(INDEX(tbl_EmployeeSurvey[JobSatisfaction],MATCH(tbl_HRMaster[[#This Row],[EmployeeID]],tbl_EmployeeSurvey[EmployeeID],0)),"Not Found")</f>
        <v>4</v>
      </c>
      <c r="Y2118" s="5">
        <f>IFERROR(INDEX(tbl_EmployeeSurvey[WorkLifeBalance],MATCH(tbl_HRMaster[[#This Row],[EmployeeID]],tbl_EmployeeSurvey[EmployeeID],0)),"Not Found")</f>
        <v>3</v>
      </c>
      <c r="Z2118" s="5">
        <f>IFERROR(VLOOKUP(tbl_HRMaster[[#This Row],[EmployeeID]],tbl_ManagerSurvey[[EmployeeID]:[PerformanceRating]],2,FALSE),"Not Found")</f>
        <v>3</v>
      </c>
      <c r="AA2118" s="5">
        <f>IFERROR(VLOOKUP(tbl_HRMaster[[#This Row],[EmployeeID]],tbl_ManagerSurvey[[EmployeeID]:[PerformanceRating]],3,FALSE),"Not Found")</f>
        <v>3</v>
      </c>
      <c r="AB2118" s="5" t="str">
        <f>IF(tbl_HRMaster[[#This Row],[Attrition]]="Yes","Left","Active")</f>
        <v>Active</v>
      </c>
      <c r="AC2118" s="5" t="str">
        <f>_xlfn.IFS(tbl_HRMaster[[#This Row],[Age]]&lt;25,"Under 25",tbl_HRMaster[[#This Row],[Age]]&lt;35,"25-34",tbl_HRMaster[[#This Row],[Age]]&lt;45,"35-44",tbl_HRMaster[[#This Row],[Age]]&lt;55,"45-54",TRUE,"Above 54")</f>
        <v>25-34</v>
      </c>
      <c r="AD2118" s="5" t="str">
        <f>_xlfn.IFS(
tbl_HRMaster[[#This Row],[YearsAtCompany]]&lt;2,"&lt; 2 Years",
tbl_HRMaster[[#This Row],[YearsAtCompany]]&lt;5,"2-4 Years",
tbl_HRMaster[[#This Row],[YearsAtCompany]]&lt;10,"5-9 Years",
TRUE,"10+ Years"
)</f>
        <v>2-4 Years</v>
      </c>
      <c r="AE2118" s="5">
        <f>IF(tbl_HRMaster[[#This Row],[Attrition]]="Yes",1,0)</f>
        <v>0</v>
      </c>
    </row>
    <row r="2119" spans="1:31" x14ac:dyDescent="0.25">
      <c r="A2119">
        <v>34</v>
      </c>
      <c r="B2119" t="s">
        <v>21</v>
      </c>
      <c r="C2119" t="s">
        <v>22</v>
      </c>
      <c r="D2119" t="s">
        <v>30</v>
      </c>
      <c r="E2119">
        <v>14</v>
      </c>
      <c r="F2119">
        <v>4</v>
      </c>
      <c r="G2119" t="s">
        <v>46</v>
      </c>
      <c r="H2119">
        <v>3257</v>
      </c>
      <c r="I2119" t="s">
        <v>34</v>
      </c>
      <c r="J2119">
        <v>2</v>
      </c>
      <c r="K2119" t="s">
        <v>42</v>
      </c>
      <c r="L2119" t="s">
        <v>32</v>
      </c>
      <c r="M2119">
        <v>61460</v>
      </c>
      <c r="N2119">
        <v>2</v>
      </c>
      <c r="O2119">
        <v>12</v>
      </c>
      <c r="P2119">
        <v>0</v>
      </c>
      <c r="Q2119">
        <v>10</v>
      </c>
      <c r="R2119">
        <v>3</v>
      </c>
      <c r="S2119">
        <v>4</v>
      </c>
      <c r="T2119">
        <v>1</v>
      </c>
      <c r="U2119">
        <v>3</v>
      </c>
      <c r="V2119">
        <f>COUNTIF(tbl_HRMaster[EmployeeID],tbl_HRMaster[[#This Row],[EmployeeID]])</f>
        <v>1</v>
      </c>
      <c r="W2119">
        <f>IFERROR(INDEX(tbl_EmployeeSurvey[EnvironmentSatisfaction],MATCH(tbl_HRMaster[[#This Row],[EmployeeID]],tbl_EmployeeSurvey[EmployeeID],0)),"Not Found")</f>
        <v>2</v>
      </c>
      <c r="X2119">
        <f>IFERROR(INDEX(tbl_EmployeeSurvey[JobSatisfaction],MATCH(tbl_HRMaster[[#This Row],[EmployeeID]],tbl_EmployeeSurvey[EmployeeID],0)),"Not Found")</f>
        <v>4</v>
      </c>
      <c r="Y2119" s="5">
        <f>IFERROR(INDEX(tbl_EmployeeSurvey[WorkLifeBalance],MATCH(tbl_HRMaster[[#This Row],[EmployeeID]],tbl_EmployeeSurvey[EmployeeID],0)),"Not Found")</f>
        <v>3</v>
      </c>
      <c r="Z2119" s="5">
        <f>IFERROR(VLOOKUP(tbl_HRMaster[[#This Row],[EmployeeID]],tbl_ManagerSurvey[[EmployeeID]:[PerformanceRating]],2,FALSE),"Not Found")</f>
        <v>3</v>
      </c>
      <c r="AA2119" s="5">
        <f>IFERROR(VLOOKUP(tbl_HRMaster[[#This Row],[EmployeeID]],tbl_ManagerSurvey[[EmployeeID]:[PerformanceRating]],3,FALSE),"Not Found")</f>
        <v>3</v>
      </c>
      <c r="AB2119" s="5" t="str">
        <f>IF(tbl_HRMaster[[#This Row],[Attrition]]="Yes","Left","Active")</f>
        <v>Active</v>
      </c>
      <c r="AC2119" s="5" t="str">
        <f>_xlfn.IFS(tbl_HRMaster[[#This Row],[Age]]&lt;25,"Under 25",tbl_HRMaster[[#This Row],[Age]]&lt;35,"25-34",tbl_HRMaster[[#This Row],[Age]]&lt;45,"35-44",tbl_HRMaster[[#This Row],[Age]]&lt;55,"45-54",TRUE,"Above 54")</f>
        <v>25-34</v>
      </c>
      <c r="AD2119" s="5" t="str">
        <f>_xlfn.IFS(
tbl_HRMaster[[#This Row],[YearsAtCompany]]&lt;2,"&lt; 2 Years",
tbl_HRMaster[[#This Row],[YearsAtCompany]]&lt;5,"2-4 Years",
tbl_HRMaster[[#This Row],[YearsAtCompany]]&lt;10,"5-9 Years",
TRUE,"10+ Years"
)</f>
        <v>2-4 Years</v>
      </c>
      <c r="AE2119" s="5">
        <f>IF(tbl_HRMaster[[#This Row],[Attrition]]="Yes",1,0)</f>
        <v>0</v>
      </c>
    </row>
    <row r="2120" spans="1:31" x14ac:dyDescent="0.25">
      <c r="A2120">
        <v>53</v>
      </c>
      <c r="B2120" t="s">
        <v>21</v>
      </c>
      <c r="C2120" t="s">
        <v>22</v>
      </c>
      <c r="D2120" t="s">
        <v>30</v>
      </c>
      <c r="E2120">
        <v>24</v>
      </c>
      <c r="F2120">
        <v>3</v>
      </c>
      <c r="G2120" t="s">
        <v>24</v>
      </c>
      <c r="H2120">
        <v>946</v>
      </c>
      <c r="I2120" t="s">
        <v>34</v>
      </c>
      <c r="J2120">
        <v>4</v>
      </c>
      <c r="K2120" t="s">
        <v>39</v>
      </c>
      <c r="L2120" t="s">
        <v>27</v>
      </c>
      <c r="M2120">
        <v>133200</v>
      </c>
      <c r="N2120">
        <v>3</v>
      </c>
      <c r="O2120">
        <v>11</v>
      </c>
      <c r="P2120">
        <v>0</v>
      </c>
      <c r="Q2120">
        <v>11</v>
      </c>
      <c r="R2120">
        <v>2</v>
      </c>
      <c r="S2120">
        <v>4</v>
      </c>
      <c r="T2120">
        <v>1</v>
      </c>
      <c r="U2120">
        <v>2</v>
      </c>
      <c r="V2120">
        <f>COUNTIF(tbl_HRMaster[EmployeeID],tbl_HRMaster[[#This Row],[EmployeeID]])</f>
        <v>1</v>
      </c>
      <c r="W2120">
        <f>IFERROR(INDEX(tbl_EmployeeSurvey[EnvironmentSatisfaction],MATCH(tbl_HRMaster[[#This Row],[EmployeeID]],tbl_EmployeeSurvey[EmployeeID],0)),"Not Found")</f>
        <v>2</v>
      </c>
      <c r="X2120">
        <f>IFERROR(INDEX(tbl_EmployeeSurvey[JobSatisfaction],MATCH(tbl_HRMaster[[#This Row],[EmployeeID]],tbl_EmployeeSurvey[EmployeeID],0)),"Not Found")</f>
        <v>4</v>
      </c>
      <c r="Y2120" s="5">
        <f>IFERROR(INDEX(tbl_EmployeeSurvey[WorkLifeBalance],MATCH(tbl_HRMaster[[#This Row],[EmployeeID]],tbl_EmployeeSurvey[EmployeeID],0)),"Not Found")</f>
        <v>3</v>
      </c>
      <c r="Z2120" s="5">
        <f>IFERROR(VLOOKUP(tbl_HRMaster[[#This Row],[EmployeeID]],tbl_ManagerSurvey[[EmployeeID]:[PerformanceRating]],2,FALSE),"Not Found")</f>
        <v>3</v>
      </c>
      <c r="AA2120" s="5">
        <f>IFERROR(VLOOKUP(tbl_HRMaster[[#This Row],[EmployeeID]],tbl_ManagerSurvey[[EmployeeID]:[PerformanceRating]],3,FALSE),"Not Found")</f>
        <v>3</v>
      </c>
      <c r="AB2120" s="5" t="str">
        <f>IF(tbl_HRMaster[[#This Row],[Attrition]]="Yes","Left","Active")</f>
        <v>Active</v>
      </c>
      <c r="AC2120" s="5" t="str">
        <f>_xlfn.IFS(tbl_HRMaster[[#This Row],[Age]]&lt;25,"Under 25",tbl_HRMaster[[#This Row],[Age]]&lt;35,"25-34",tbl_HRMaster[[#This Row],[Age]]&lt;45,"35-44",tbl_HRMaster[[#This Row],[Age]]&lt;55,"45-54",TRUE,"Above 54")</f>
        <v>45-54</v>
      </c>
      <c r="AD2120" s="5" t="str">
        <f>_xlfn.IFS(
tbl_HRMaster[[#This Row],[YearsAtCompany]]&lt;2,"&lt; 2 Years",
tbl_HRMaster[[#This Row],[YearsAtCompany]]&lt;5,"2-4 Years",
tbl_HRMaster[[#This Row],[YearsAtCompany]]&lt;10,"5-9 Years",
TRUE,"10+ Years"
)</f>
        <v>2-4 Years</v>
      </c>
      <c r="AE2120" s="5">
        <f>IF(tbl_HRMaster[[#This Row],[Attrition]]="Yes",1,0)</f>
        <v>0</v>
      </c>
    </row>
    <row r="2121" spans="1:31" x14ac:dyDescent="0.25">
      <c r="A2121">
        <v>53</v>
      </c>
      <c r="B2121" t="s">
        <v>21</v>
      </c>
      <c r="C2121" t="s">
        <v>22</v>
      </c>
      <c r="D2121" t="s">
        <v>30</v>
      </c>
      <c r="E2121">
        <v>24</v>
      </c>
      <c r="F2121">
        <v>3</v>
      </c>
      <c r="G2121" t="s">
        <v>24</v>
      </c>
      <c r="H2121">
        <v>2416</v>
      </c>
      <c r="I2121" t="s">
        <v>34</v>
      </c>
      <c r="J2121">
        <v>4</v>
      </c>
      <c r="K2121" t="s">
        <v>39</v>
      </c>
      <c r="L2121" t="s">
        <v>27</v>
      </c>
      <c r="M2121">
        <v>133200</v>
      </c>
      <c r="N2121">
        <v>3</v>
      </c>
      <c r="O2121">
        <v>11</v>
      </c>
      <c r="P2121">
        <v>0</v>
      </c>
      <c r="Q2121">
        <v>11</v>
      </c>
      <c r="R2121">
        <v>2</v>
      </c>
      <c r="S2121">
        <v>4</v>
      </c>
      <c r="T2121">
        <v>1</v>
      </c>
      <c r="U2121">
        <v>2</v>
      </c>
      <c r="V2121">
        <f>COUNTIF(tbl_HRMaster[EmployeeID],tbl_HRMaster[[#This Row],[EmployeeID]])</f>
        <v>1</v>
      </c>
      <c r="W2121">
        <f>IFERROR(INDEX(tbl_EmployeeSurvey[EnvironmentSatisfaction],MATCH(tbl_HRMaster[[#This Row],[EmployeeID]],tbl_EmployeeSurvey[EmployeeID],0)),"Not Found")</f>
        <v>2</v>
      </c>
      <c r="X2121">
        <f>IFERROR(INDEX(tbl_EmployeeSurvey[JobSatisfaction],MATCH(tbl_HRMaster[[#This Row],[EmployeeID]],tbl_EmployeeSurvey[EmployeeID],0)),"Not Found")</f>
        <v>4</v>
      </c>
      <c r="Y2121" s="5">
        <f>IFERROR(INDEX(tbl_EmployeeSurvey[WorkLifeBalance],MATCH(tbl_HRMaster[[#This Row],[EmployeeID]],tbl_EmployeeSurvey[EmployeeID],0)),"Not Found")</f>
        <v>3</v>
      </c>
      <c r="Z2121" s="5">
        <f>IFERROR(VLOOKUP(tbl_HRMaster[[#This Row],[EmployeeID]],tbl_ManagerSurvey[[EmployeeID]:[PerformanceRating]],2,FALSE),"Not Found")</f>
        <v>3</v>
      </c>
      <c r="AA2121" s="5">
        <f>IFERROR(VLOOKUP(tbl_HRMaster[[#This Row],[EmployeeID]],tbl_ManagerSurvey[[EmployeeID]:[PerformanceRating]],3,FALSE),"Not Found")</f>
        <v>3</v>
      </c>
      <c r="AB2121" s="5" t="str">
        <f>IF(tbl_HRMaster[[#This Row],[Attrition]]="Yes","Left","Active")</f>
        <v>Active</v>
      </c>
      <c r="AC2121" s="5" t="str">
        <f>_xlfn.IFS(tbl_HRMaster[[#This Row],[Age]]&lt;25,"Under 25",tbl_HRMaster[[#This Row],[Age]]&lt;35,"25-34",tbl_HRMaster[[#This Row],[Age]]&lt;45,"35-44",tbl_HRMaster[[#This Row],[Age]]&lt;55,"45-54",TRUE,"Above 54")</f>
        <v>45-54</v>
      </c>
      <c r="AD2121" s="5" t="str">
        <f>_xlfn.IFS(
tbl_HRMaster[[#This Row],[YearsAtCompany]]&lt;2,"&lt; 2 Years",
tbl_HRMaster[[#This Row],[YearsAtCompany]]&lt;5,"2-4 Years",
tbl_HRMaster[[#This Row],[YearsAtCompany]]&lt;10,"5-9 Years",
TRUE,"10+ Years"
)</f>
        <v>2-4 Years</v>
      </c>
      <c r="AE2121" s="5">
        <f>IF(tbl_HRMaster[[#This Row],[Attrition]]="Yes",1,0)</f>
        <v>0</v>
      </c>
    </row>
    <row r="2122" spans="1:31" x14ac:dyDescent="0.25">
      <c r="A2122">
        <v>53</v>
      </c>
      <c r="B2122" t="s">
        <v>21</v>
      </c>
      <c r="C2122" t="s">
        <v>22</v>
      </c>
      <c r="D2122" t="s">
        <v>30</v>
      </c>
      <c r="E2122">
        <v>24</v>
      </c>
      <c r="F2122">
        <v>3</v>
      </c>
      <c r="G2122" t="s">
        <v>24</v>
      </c>
      <c r="H2122">
        <v>3886</v>
      </c>
      <c r="I2122" t="s">
        <v>34</v>
      </c>
      <c r="J2122">
        <v>4</v>
      </c>
      <c r="K2122" t="s">
        <v>39</v>
      </c>
      <c r="L2122" t="s">
        <v>27</v>
      </c>
      <c r="M2122">
        <v>133200</v>
      </c>
      <c r="N2122">
        <v>3</v>
      </c>
      <c r="O2122">
        <v>11</v>
      </c>
      <c r="P2122">
        <v>0</v>
      </c>
      <c r="Q2122">
        <v>11</v>
      </c>
      <c r="R2122">
        <v>2</v>
      </c>
      <c r="S2122">
        <v>4</v>
      </c>
      <c r="T2122">
        <v>1</v>
      </c>
      <c r="U2122">
        <v>2</v>
      </c>
      <c r="V2122">
        <f>COUNTIF(tbl_HRMaster[EmployeeID],tbl_HRMaster[[#This Row],[EmployeeID]])</f>
        <v>1</v>
      </c>
      <c r="W2122">
        <f>IFERROR(INDEX(tbl_EmployeeSurvey[EnvironmentSatisfaction],MATCH(tbl_HRMaster[[#This Row],[EmployeeID]],tbl_EmployeeSurvey[EmployeeID],0)),"Not Found")</f>
        <v>2</v>
      </c>
      <c r="X2122">
        <f>IFERROR(INDEX(tbl_EmployeeSurvey[JobSatisfaction],MATCH(tbl_HRMaster[[#This Row],[EmployeeID]],tbl_EmployeeSurvey[EmployeeID],0)),"Not Found")</f>
        <v>4</v>
      </c>
      <c r="Y2122" s="5">
        <f>IFERROR(INDEX(tbl_EmployeeSurvey[WorkLifeBalance],MATCH(tbl_HRMaster[[#This Row],[EmployeeID]],tbl_EmployeeSurvey[EmployeeID],0)),"Not Found")</f>
        <v>3</v>
      </c>
      <c r="Z2122" s="5">
        <f>IFERROR(VLOOKUP(tbl_HRMaster[[#This Row],[EmployeeID]],tbl_ManagerSurvey[[EmployeeID]:[PerformanceRating]],2,FALSE),"Not Found")</f>
        <v>3</v>
      </c>
      <c r="AA2122" s="5">
        <f>IFERROR(VLOOKUP(tbl_HRMaster[[#This Row],[EmployeeID]],tbl_ManagerSurvey[[EmployeeID]:[PerformanceRating]],3,FALSE),"Not Found")</f>
        <v>3</v>
      </c>
      <c r="AB2122" s="5" t="str">
        <f>IF(tbl_HRMaster[[#This Row],[Attrition]]="Yes","Left","Active")</f>
        <v>Active</v>
      </c>
      <c r="AC2122" s="5" t="str">
        <f>_xlfn.IFS(tbl_HRMaster[[#This Row],[Age]]&lt;25,"Under 25",tbl_HRMaster[[#This Row],[Age]]&lt;35,"25-34",tbl_HRMaster[[#This Row],[Age]]&lt;45,"35-44",tbl_HRMaster[[#This Row],[Age]]&lt;55,"45-54",TRUE,"Above 54")</f>
        <v>45-54</v>
      </c>
      <c r="AD2122" s="5" t="str">
        <f>_xlfn.IFS(
tbl_HRMaster[[#This Row],[YearsAtCompany]]&lt;2,"&lt; 2 Years",
tbl_HRMaster[[#This Row],[YearsAtCompany]]&lt;5,"2-4 Years",
tbl_HRMaster[[#This Row],[YearsAtCompany]]&lt;10,"5-9 Years",
TRUE,"10+ Years"
)</f>
        <v>2-4 Years</v>
      </c>
      <c r="AE2122" s="5">
        <f>IF(tbl_HRMaster[[#This Row],[Attrition]]="Yes",1,0)</f>
        <v>0</v>
      </c>
    </row>
    <row r="2123" spans="1:31" x14ac:dyDescent="0.25">
      <c r="A2123">
        <v>36</v>
      </c>
      <c r="B2123" t="s">
        <v>21</v>
      </c>
      <c r="C2123" t="s">
        <v>22</v>
      </c>
      <c r="D2123" t="s">
        <v>30</v>
      </c>
      <c r="E2123">
        <v>13</v>
      </c>
      <c r="F2123">
        <v>3</v>
      </c>
      <c r="G2123" t="s">
        <v>46</v>
      </c>
      <c r="H2123">
        <v>1098</v>
      </c>
      <c r="I2123" t="s">
        <v>25</v>
      </c>
      <c r="J2123">
        <v>3</v>
      </c>
      <c r="K2123" t="s">
        <v>26</v>
      </c>
      <c r="L2123" t="s">
        <v>27</v>
      </c>
      <c r="M2123">
        <v>25170</v>
      </c>
      <c r="N2123">
        <v>2</v>
      </c>
      <c r="O2123">
        <v>14</v>
      </c>
      <c r="P2123">
        <v>0</v>
      </c>
      <c r="Q2123">
        <v>12</v>
      </c>
      <c r="R2123">
        <v>3</v>
      </c>
      <c r="S2123">
        <v>4</v>
      </c>
      <c r="T2123">
        <v>1</v>
      </c>
      <c r="U2123">
        <v>3</v>
      </c>
      <c r="V2123">
        <f>COUNTIF(tbl_HRMaster[EmployeeID],tbl_HRMaster[[#This Row],[EmployeeID]])</f>
        <v>1</v>
      </c>
      <c r="W2123">
        <f>IFERROR(INDEX(tbl_EmployeeSurvey[EnvironmentSatisfaction],MATCH(tbl_HRMaster[[#This Row],[EmployeeID]],tbl_EmployeeSurvey[EmployeeID],0)),"Not Found")</f>
        <v>3</v>
      </c>
      <c r="X2123">
        <f>IFERROR(INDEX(tbl_EmployeeSurvey[JobSatisfaction],MATCH(tbl_HRMaster[[#This Row],[EmployeeID]],tbl_EmployeeSurvey[EmployeeID],0)),"Not Found")</f>
        <v>2</v>
      </c>
      <c r="Y2123" s="5">
        <f>IFERROR(INDEX(tbl_EmployeeSurvey[WorkLifeBalance],MATCH(tbl_HRMaster[[#This Row],[EmployeeID]],tbl_EmployeeSurvey[EmployeeID],0)),"Not Found")</f>
        <v>1</v>
      </c>
      <c r="Z2123" s="5">
        <f>IFERROR(VLOOKUP(tbl_HRMaster[[#This Row],[EmployeeID]],tbl_ManagerSurvey[[EmployeeID]:[PerformanceRating]],2,FALSE),"Not Found")</f>
        <v>3</v>
      </c>
      <c r="AA2123" s="5">
        <f>IFERROR(VLOOKUP(tbl_HRMaster[[#This Row],[EmployeeID]],tbl_ManagerSurvey[[EmployeeID]:[PerformanceRating]],3,FALSE),"Not Found")</f>
        <v>3</v>
      </c>
      <c r="AB2123" s="5" t="str">
        <f>IF(tbl_HRMaster[[#This Row],[Attrition]]="Yes","Left","Active")</f>
        <v>Active</v>
      </c>
      <c r="AC2123" s="5" t="str">
        <f>_xlfn.IFS(tbl_HRMaster[[#This Row],[Age]]&lt;25,"Under 25",tbl_HRMaster[[#This Row],[Age]]&lt;35,"25-34",tbl_HRMaster[[#This Row],[Age]]&lt;45,"35-44",tbl_HRMaster[[#This Row],[Age]]&lt;55,"45-54",TRUE,"Above 54")</f>
        <v>35-44</v>
      </c>
      <c r="AD2123" s="5" t="str">
        <f>_xlfn.IFS(
tbl_HRMaster[[#This Row],[YearsAtCompany]]&lt;2,"&lt; 2 Years",
tbl_HRMaster[[#This Row],[YearsAtCompany]]&lt;5,"2-4 Years",
tbl_HRMaster[[#This Row],[YearsAtCompany]]&lt;10,"5-9 Years",
TRUE,"10+ Years"
)</f>
        <v>2-4 Years</v>
      </c>
      <c r="AE2123" s="5">
        <f>IF(tbl_HRMaster[[#This Row],[Attrition]]="Yes",1,0)</f>
        <v>0</v>
      </c>
    </row>
    <row r="2124" spans="1:31" x14ac:dyDescent="0.25">
      <c r="A2124">
        <v>36</v>
      </c>
      <c r="B2124" t="s">
        <v>21</v>
      </c>
      <c r="C2124" t="s">
        <v>22</v>
      </c>
      <c r="D2124" t="s">
        <v>30</v>
      </c>
      <c r="E2124">
        <v>13</v>
      </c>
      <c r="F2124">
        <v>3</v>
      </c>
      <c r="G2124" t="s">
        <v>46</v>
      </c>
      <c r="H2124">
        <v>2568</v>
      </c>
      <c r="I2124" t="s">
        <v>25</v>
      </c>
      <c r="J2124">
        <v>3</v>
      </c>
      <c r="K2124" t="s">
        <v>26</v>
      </c>
      <c r="L2124" t="s">
        <v>27</v>
      </c>
      <c r="M2124">
        <v>25170</v>
      </c>
      <c r="N2124">
        <v>2</v>
      </c>
      <c r="O2124">
        <v>14</v>
      </c>
      <c r="P2124">
        <v>0</v>
      </c>
      <c r="Q2124">
        <v>12</v>
      </c>
      <c r="R2124">
        <v>3</v>
      </c>
      <c r="S2124">
        <v>4</v>
      </c>
      <c r="T2124">
        <v>1</v>
      </c>
      <c r="U2124">
        <v>3</v>
      </c>
      <c r="V2124">
        <f>COUNTIF(tbl_HRMaster[EmployeeID],tbl_HRMaster[[#This Row],[EmployeeID]])</f>
        <v>1</v>
      </c>
      <c r="W2124">
        <f>IFERROR(INDEX(tbl_EmployeeSurvey[EnvironmentSatisfaction],MATCH(tbl_HRMaster[[#This Row],[EmployeeID]],tbl_EmployeeSurvey[EmployeeID],0)),"Not Found")</f>
        <v>3</v>
      </c>
      <c r="X2124">
        <f>IFERROR(INDEX(tbl_EmployeeSurvey[JobSatisfaction],MATCH(tbl_HRMaster[[#This Row],[EmployeeID]],tbl_EmployeeSurvey[EmployeeID],0)),"Not Found")</f>
        <v>2</v>
      </c>
      <c r="Y2124" s="5">
        <f>IFERROR(INDEX(tbl_EmployeeSurvey[WorkLifeBalance],MATCH(tbl_HRMaster[[#This Row],[EmployeeID]],tbl_EmployeeSurvey[EmployeeID],0)),"Not Found")</f>
        <v>1</v>
      </c>
      <c r="Z2124" s="5">
        <f>IFERROR(VLOOKUP(tbl_HRMaster[[#This Row],[EmployeeID]],tbl_ManagerSurvey[[EmployeeID]:[PerformanceRating]],2,FALSE),"Not Found")</f>
        <v>3</v>
      </c>
      <c r="AA2124" s="5">
        <f>IFERROR(VLOOKUP(tbl_HRMaster[[#This Row],[EmployeeID]],tbl_ManagerSurvey[[EmployeeID]:[PerformanceRating]],3,FALSE),"Not Found")</f>
        <v>3</v>
      </c>
      <c r="AB2124" s="5" t="str">
        <f>IF(tbl_HRMaster[[#This Row],[Attrition]]="Yes","Left","Active")</f>
        <v>Active</v>
      </c>
      <c r="AC2124" s="5" t="str">
        <f>_xlfn.IFS(tbl_HRMaster[[#This Row],[Age]]&lt;25,"Under 25",tbl_HRMaster[[#This Row],[Age]]&lt;35,"25-34",tbl_HRMaster[[#This Row],[Age]]&lt;45,"35-44",tbl_HRMaster[[#This Row],[Age]]&lt;55,"45-54",TRUE,"Above 54")</f>
        <v>35-44</v>
      </c>
      <c r="AD2124" s="5" t="str">
        <f>_xlfn.IFS(
tbl_HRMaster[[#This Row],[YearsAtCompany]]&lt;2,"&lt; 2 Years",
tbl_HRMaster[[#This Row],[YearsAtCompany]]&lt;5,"2-4 Years",
tbl_HRMaster[[#This Row],[YearsAtCompany]]&lt;10,"5-9 Years",
TRUE,"10+ Years"
)</f>
        <v>2-4 Years</v>
      </c>
      <c r="AE2124" s="5">
        <f>IF(tbl_HRMaster[[#This Row],[Attrition]]="Yes",1,0)</f>
        <v>0</v>
      </c>
    </row>
    <row r="2125" spans="1:31" x14ac:dyDescent="0.25">
      <c r="A2125">
        <v>36</v>
      </c>
      <c r="B2125" t="s">
        <v>21</v>
      </c>
      <c r="C2125" t="s">
        <v>22</v>
      </c>
      <c r="D2125" t="s">
        <v>30</v>
      </c>
      <c r="E2125">
        <v>13</v>
      </c>
      <c r="F2125">
        <v>3</v>
      </c>
      <c r="G2125" t="s">
        <v>46</v>
      </c>
      <c r="H2125">
        <v>4038</v>
      </c>
      <c r="I2125" t="s">
        <v>25</v>
      </c>
      <c r="J2125">
        <v>3</v>
      </c>
      <c r="K2125" t="s">
        <v>26</v>
      </c>
      <c r="L2125" t="s">
        <v>27</v>
      </c>
      <c r="M2125">
        <v>25170</v>
      </c>
      <c r="N2125">
        <v>2</v>
      </c>
      <c r="O2125">
        <v>14</v>
      </c>
      <c r="P2125">
        <v>0</v>
      </c>
      <c r="Q2125">
        <v>12</v>
      </c>
      <c r="R2125">
        <v>3</v>
      </c>
      <c r="S2125">
        <v>4</v>
      </c>
      <c r="T2125">
        <v>1</v>
      </c>
      <c r="U2125">
        <v>3</v>
      </c>
      <c r="V2125">
        <f>COUNTIF(tbl_HRMaster[EmployeeID],tbl_HRMaster[[#This Row],[EmployeeID]])</f>
        <v>1</v>
      </c>
      <c r="W2125">
        <f>IFERROR(INDEX(tbl_EmployeeSurvey[EnvironmentSatisfaction],MATCH(tbl_HRMaster[[#This Row],[EmployeeID]],tbl_EmployeeSurvey[EmployeeID],0)),"Not Found")</f>
        <v>3</v>
      </c>
      <c r="X2125">
        <f>IFERROR(INDEX(tbl_EmployeeSurvey[JobSatisfaction],MATCH(tbl_HRMaster[[#This Row],[EmployeeID]],tbl_EmployeeSurvey[EmployeeID],0)),"Not Found")</f>
        <v>2</v>
      </c>
      <c r="Y2125" s="5">
        <f>IFERROR(INDEX(tbl_EmployeeSurvey[WorkLifeBalance],MATCH(tbl_HRMaster[[#This Row],[EmployeeID]],tbl_EmployeeSurvey[EmployeeID],0)),"Not Found")</f>
        <v>1</v>
      </c>
      <c r="Z2125" s="5">
        <f>IFERROR(VLOOKUP(tbl_HRMaster[[#This Row],[EmployeeID]],tbl_ManagerSurvey[[EmployeeID]:[PerformanceRating]],2,FALSE),"Not Found")</f>
        <v>3</v>
      </c>
      <c r="AA2125" s="5">
        <f>IFERROR(VLOOKUP(tbl_HRMaster[[#This Row],[EmployeeID]],tbl_ManagerSurvey[[EmployeeID]:[PerformanceRating]],3,FALSE),"Not Found")</f>
        <v>3</v>
      </c>
      <c r="AB2125" s="5" t="str">
        <f>IF(tbl_HRMaster[[#This Row],[Attrition]]="Yes","Left","Active")</f>
        <v>Active</v>
      </c>
      <c r="AC2125" s="5" t="str">
        <f>_xlfn.IFS(tbl_HRMaster[[#This Row],[Age]]&lt;25,"Under 25",tbl_HRMaster[[#This Row],[Age]]&lt;35,"25-34",tbl_HRMaster[[#This Row],[Age]]&lt;45,"35-44",tbl_HRMaster[[#This Row],[Age]]&lt;55,"45-54",TRUE,"Above 54")</f>
        <v>35-44</v>
      </c>
      <c r="AD2125" s="5" t="str">
        <f>_xlfn.IFS(
tbl_HRMaster[[#This Row],[YearsAtCompany]]&lt;2,"&lt; 2 Years",
tbl_HRMaster[[#This Row],[YearsAtCompany]]&lt;5,"2-4 Years",
tbl_HRMaster[[#This Row],[YearsAtCompany]]&lt;10,"5-9 Years",
TRUE,"10+ Years"
)</f>
        <v>2-4 Years</v>
      </c>
      <c r="AE2125" s="5">
        <f>IF(tbl_HRMaster[[#This Row],[Attrition]]="Yes",1,0)</f>
        <v>0</v>
      </c>
    </row>
    <row r="2126" spans="1:31" x14ac:dyDescent="0.25">
      <c r="A2126">
        <v>38</v>
      </c>
      <c r="B2126" t="s">
        <v>21</v>
      </c>
      <c r="C2126" t="s">
        <v>29</v>
      </c>
      <c r="D2126" t="s">
        <v>23</v>
      </c>
      <c r="E2126">
        <v>4</v>
      </c>
      <c r="F2126">
        <v>3</v>
      </c>
      <c r="G2126" t="s">
        <v>38</v>
      </c>
      <c r="H2126">
        <v>348</v>
      </c>
      <c r="I2126" t="s">
        <v>34</v>
      </c>
      <c r="J2126">
        <v>2</v>
      </c>
      <c r="K2126" t="s">
        <v>31</v>
      </c>
      <c r="L2126" t="s">
        <v>41</v>
      </c>
      <c r="M2126">
        <v>23060</v>
      </c>
      <c r="N2126">
        <v>2</v>
      </c>
      <c r="O2126">
        <v>19</v>
      </c>
      <c r="P2126">
        <v>1</v>
      </c>
      <c r="Q2126">
        <v>13</v>
      </c>
      <c r="R2126">
        <v>5</v>
      </c>
      <c r="S2126">
        <v>4</v>
      </c>
      <c r="T2126">
        <v>1</v>
      </c>
      <c r="U2126">
        <v>2</v>
      </c>
      <c r="V2126">
        <f>COUNTIF(tbl_HRMaster[EmployeeID],tbl_HRMaster[[#This Row],[EmployeeID]])</f>
        <v>1</v>
      </c>
      <c r="W2126">
        <f>IFERROR(INDEX(tbl_EmployeeSurvey[EnvironmentSatisfaction],MATCH(tbl_HRMaster[[#This Row],[EmployeeID]],tbl_EmployeeSurvey[EmployeeID],0)),"Not Found")</f>
        <v>1</v>
      </c>
      <c r="X2126">
        <f>IFERROR(INDEX(tbl_EmployeeSurvey[JobSatisfaction],MATCH(tbl_HRMaster[[#This Row],[EmployeeID]],tbl_EmployeeSurvey[EmployeeID],0)),"Not Found")</f>
        <v>1</v>
      </c>
      <c r="Y2126" s="5">
        <f>IFERROR(INDEX(tbl_EmployeeSurvey[WorkLifeBalance],MATCH(tbl_HRMaster[[#This Row],[EmployeeID]],tbl_EmployeeSurvey[EmployeeID],0)),"Not Found")</f>
        <v>2</v>
      </c>
      <c r="Z2126" s="5">
        <f>IFERROR(VLOOKUP(tbl_HRMaster[[#This Row],[EmployeeID]],tbl_ManagerSurvey[[EmployeeID]:[PerformanceRating]],2,FALSE),"Not Found")</f>
        <v>3</v>
      </c>
      <c r="AA2126" s="5">
        <f>IFERROR(VLOOKUP(tbl_HRMaster[[#This Row],[EmployeeID]],tbl_ManagerSurvey[[EmployeeID]:[PerformanceRating]],3,FALSE),"Not Found")</f>
        <v>3</v>
      </c>
      <c r="AB2126" s="5" t="str">
        <f>IF(tbl_HRMaster[[#This Row],[Attrition]]="Yes","Left","Active")</f>
        <v>Active</v>
      </c>
      <c r="AC2126" s="5" t="str">
        <f>_xlfn.IFS(tbl_HRMaster[[#This Row],[Age]]&lt;25,"Under 25",tbl_HRMaster[[#This Row],[Age]]&lt;35,"25-34",tbl_HRMaster[[#This Row],[Age]]&lt;45,"35-44",tbl_HRMaster[[#This Row],[Age]]&lt;55,"45-54",TRUE,"Above 54")</f>
        <v>35-44</v>
      </c>
      <c r="AD2126" s="5" t="str">
        <f>_xlfn.IFS(
tbl_HRMaster[[#This Row],[YearsAtCompany]]&lt;2,"&lt; 2 Years",
tbl_HRMaster[[#This Row],[YearsAtCompany]]&lt;5,"2-4 Years",
tbl_HRMaster[[#This Row],[YearsAtCompany]]&lt;10,"5-9 Years",
TRUE,"10+ Years"
)</f>
        <v>2-4 Years</v>
      </c>
      <c r="AE2126" s="5">
        <f>IF(tbl_HRMaster[[#This Row],[Attrition]]="Yes",1,0)</f>
        <v>0</v>
      </c>
    </row>
    <row r="2127" spans="1:31" x14ac:dyDescent="0.25">
      <c r="A2127">
        <v>38</v>
      </c>
      <c r="B2127" t="s">
        <v>21</v>
      </c>
      <c r="C2127" t="s">
        <v>29</v>
      </c>
      <c r="D2127" t="s">
        <v>23</v>
      </c>
      <c r="E2127">
        <v>4</v>
      </c>
      <c r="F2127">
        <v>3</v>
      </c>
      <c r="G2127" t="s">
        <v>38</v>
      </c>
      <c r="H2127">
        <v>1818</v>
      </c>
      <c r="I2127" t="s">
        <v>34</v>
      </c>
      <c r="J2127">
        <v>2</v>
      </c>
      <c r="K2127" t="s">
        <v>31</v>
      </c>
      <c r="L2127" t="s">
        <v>41</v>
      </c>
      <c r="M2127">
        <v>23060</v>
      </c>
      <c r="N2127">
        <v>2</v>
      </c>
      <c r="O2127">
        <v>19</v>
      </c>
      <c r="P2127">
        <v>1</v>
      </c>
      <c r="Q2127">
        <v>13</v>
      </c>
      <c r="R2127">
        <v>5</v>
      </c>
      <c r="S2127">
        <v>4</v>
      </c>
      <c r="T2127">
        <v>1</v>
      </c>
      <c r="U2127">
        <v>2</v>
      </c>
      <c r="V2127">
        <f>COUNTIF(tbl_HRMaster[EmployeeID],tbl_HRMaster[[#This Row],[EmployeeID]])</f>
        <v>1</v>
      </c>
      <c r="W2127">
        <f>IFERROR(INDEX(tbl_EmployeeSurvey[EnvironmentSatisfaction],MATCH(tbl_HRMaster[[#This Row],[EmployeeID]],tbl_EmployeeSurvey[EmployeeID],0)),"Not Found")</f>
        <v>1</v>
      </c>
      <c r="X2127">
        <f>IFERROR(INDEX(tbl_EmployeeSurvey[JobSatisfaction],MATCH(tbl_HRMaster[[#This Row],[EmployeeID]],tbl_EmployeeSurvey[EmployeeID],0)),"Not Found")</f>
        <v>1</v>
      </c>
      <c r="Y2127" s="5">
        <f>IFERROR(INDEX(tbl_EmployeeSurvey[WorkLifeBalance],MATCH(tbl_HRMaster[[#This Row],[EmployeeID]],tbl_EmployeeSurvey[EmployeeID],0)),"Not Found")</f>
        <v>2</v>
      </c>
      <c r="Z2127" s="5">
        <f>IFERROR(VLOOKUP(tbl_HRMaster[[#This Row],[EmployeeID]],tbl_ManagerSurvey[[EmployeeID]:[PerformanceRating]],2,FALSE),"Not Found")</f>
        <v>3</v>
      </c>
      <c r="AA2127" s="5">
        <f>IFERROR(VLOOKUP(tbl_HRMaster[[#This Row],[EmployeeID]],tbl_ManagerSurvey[[EmployeeID]:[PerformanceRating]],3,FALSE),"Not Found")</f>
        <v>3</v>
      </c>
      <c r="AB2127" s="5" t="str">
        <f>IF(tbl_HRMaster[[#This Row],[Attrition]]="Yes","Left","Active")</f>
        <v>Active</v>
      </c>
      <c r="AC2127" s="5" t="str">
        <f>_xlfn.IFS(tbl_HRMaster[[#This Row],[Age]]&lt;25,"Under 25",tbl_HRMaster[[#This Row],[Age]]&lt;35,"25-34",tbl_HRMaster[[#This Row],[Age]]&lt;45,"35-44",tbl_HRMaster[[#This Row],[Age]]&lt;55,"45-54",TRUE,"Above 54")</f>
        <v>35-44</v>
      </c>
      <c r="AD2127" s="5" t="str">
        <f>_xlfn.IFS(
tbl_HRMaster[[#This Row],[YearsAtCompany]]&lt;2,"&lt; 2 Years",
tbl_HRMaster[[#This Row],[YearsAtCompany]]&lt;5,"2-4 Years",
tbl_HRMaster[[#This Row],[YearsAtCompany]]&lt;10,"5-9 Years",
TRUE,"10+ Years"
)</f>
        <v>2-4 Years</v>
      </c>
      <c r="AE2127" s="5">
        <f>IF(tbl_HRMaster[[#This Row],[Attrition]]="Yes",1,0)</f>
        <v>0</v>
      </c>
    </row>
    <row r="2128" spans="1:31" x14ac:dyDescent="0.25">
      <c r="A2128">
        <v>38</v>
      </c>
      <c r="B2128" t="s">
        <v>21</v>
      </c>
      <c r="C2128" t="s">
        <v>29</v>
      </c>
      <c r="D2128" t="s">
        <v>23</v>
      </c>
      <c r="E2128">
        <v>4</v>
      </c>
      <c r="F2128">
        <v>3</v>
      </c>
      <c r="G2128" t="s">
        <v>38</v>
      </c>
      <c r="H2128">
        <v>3288</v>
      </c>
      <c r="I2128" t="s">
        <v>34</v>
      </c>
      <c r="J2128">
        <v>2</v>
      </c>
      <c r="K2128" t="s">
        <v>31</v>
      </c>
      <c r="L2128" t="s">
        <v>41</v>
      </c>
      <c r="M2128">
        <v>23060</v>
      </c>
      <c r="N2128">
        <v>2</v>
      </c>
      <c r="O2128">
        <v>19</v>
      </c>
      <c r="P2128">
        <v>1</v>
      </c>
      <c r="Q2128">
        <v>13</v>
      </c>
      <c r="R2128">
        <v>5</v>
      </c>
      <c r="S2128">
        <v>4</v>
      </c>
      <c r="T2128">
        <v>1</v>
      </c>
      <c r="U2128">
        <v>2</v>
      </c>
      <c r="V2128">
        <f>COUNTIF(tbl_HRMaster[EmployeeID],tbl_HRMaster[[#This Row],[EmployeeID]])</f>
        <v>1</v>
      </c>
      <c r="W2128">
        <f>IFERROR(INDEX(tbl_EmployeeSurvey[EnvironmentSatisfaction],MATCH(tbl_HRMaster[[#This Row],[EmployeeID]],tbl_EmployeeSurvey[EmployeeID],0)),"Not Found")</f>
        <v>1</v>
      </c>
      <c r="X2128">
        <f>IFERROR(INDEX(tbl_EmployeeSurvey[JobSatisfaction],MATCH(tbl_HRMaster[[#This Row],[EmployeeID]],tbl_EmployeeSurvey[EmployeeID],0)),"Not Found")</f>
        <v>1</v>
      </c>
      <c r="Y2128" s="5">
        <f>IFERROR(INDEX(tbl_EmployeeSurvey[WorkLifeBalance],MATCH(tbl_HRMaster[[#This Row],[EmployeeID]],tbl_EmployeeSurvey[EmployeeID],0)),"Not Found")</f>
        <v>2</v>
      </c>
      <c r="Z2128" s="5">
        <f>IFERROR(VLOOKUP(tbl_HRMaster[[#This Row],[EmployeeID]],tbl_ManagerSurvey[[EmployeeID]:[PerformanceRating]],2,FALSE),"Not Found")</f>
        <v>3</v>
      </c>
      <c r="AA2128" s="5">
        <f>IFERROR(VLOOKUP(tbl_HRMaster[[#This Row],[EmployeeID]],tbl_ManagerSurvey[[EmployeeID]:[PerformanceRating]],3,FALSE),"Not Found")</f>
        <v>3</v>
      </c>
      <c r="AB2128" s="5" t="str">
        <f>IF(tbl_HRMaster[[#This Row],[Attrition]]="Yes","Left","Active")</f>
        <v>Active</v>
      </c>
      <c r="AC2128" s="5" t="str">
        <f>_xlfn.IFS(tbl_HRMaster[[#This Row],[Age]]&lt;25,"Under 25",tbl_HRMaster[[#This Row],[Age]]&lt;35,"25-34",tbl_HRMaster[[#This Row],[Age]]&lt;45,"35-44",tbl_HRMaster[[#This Row],[Age]]&lt;55,"45-54",TRUE,"Above 54")</f>
        <v>35-44</v>
      </c>
      <c r="AD2128" s="5" t="str">
        <f>_xlfn.IFS(
tbl_HRMaster[[#This Row],[YearsAtCompany]]&lt;2,"&lt; 2 Years",
tbl_HRMaster[[#This Row],[YearsAtCompany]]&lt;5,"2-4 Years",
tbl_HRMaster[[#This Row],[YearsAtCompany]]&lt;10,"5-9 Years",
TRUE,"10+ Years"
)</f>
        <v>2-4 Years</v>
      </c>
      <c r="AE2128" s="5">
        <f>IF(tbl_HRMaster[[#This Row],[Attrition]]="Yes",1,0)</f>
        <v>0</v>
      </c>
    </row>
    <row r="2129" spans="1:31" x14ac:dyDescent="0.25">
      <c r="A2129">
        <v>51</v>
      </c>
      <c r="B2129" t="s">
        <v>21</v>
      </c>
      <c r="C2129" t="s">
        <v>22</v>
      </c>
      <c r="D2129" t="s">
        <v>30</v>
      </c>
      <c r="E2129">
        <v>2</v>
      </c>
      <c r="F2129">
        <v>3</v>
      </c>
      <c r="G2129" t="s">
        <v>24</v>
      </c>
      <c r="H2129">
        <v>42</v>
      </c>
      <c r="I2129" t="s">
        <v>34</v>
      </c>
      <c r="J2129">
        <v>2</v>
      </c>
      <c r="K2129" t="s">
        <v>40</v>
      </c>
      <c r="L2129" t="s">
        <v>41</v>
      </c>
      <c r="M2129">
        <v>56750</v>
      </c>
      <c r="N2129">
        <v>5</v>
      </c>
      <c r="O2129">
        <v>13</v>
      </c>
      <c r="P2129">
        <v>0</v>
      </c>
      <c r="Q2129">
        <v>13</v>
      </c>
      <c r="R2129">
        <v>2</v>
      </c>
      <c r="S2129">
        <v>4</v>
      </c>
      <c r="T2129">
        <v>1</v>
      </c>
      <c r="U2129">
        <v>2</v>
      </c>
      <c r="V2129">
        <f>COUNTIF(tbl_HRMaster[EmployeeID],tbl_HRMaster[[#This Row],[EmployeeID]])</f>
        <v>1</v>
      </c>
      <c r="W2129">
        <f>IFERROR(INDEX(tbl_EmployeeSurvey[EnvironmentSatisfaction],MATCH(tbl_HRMaster[[#This Row],[EmployeeID]],tbl_EmployeeSurvey[EmployeeID],0)),"Not Found")</f>
        <v>4</v>
      </c>
      <c r="X2129">
        <f>IFERROR(INDEX(tbl_EmployeeSurvey[JobSatisfaction],MATCH(tbl_HRMaster[[#This Row],[EmployeeID]],tbl_EmployeeSurvey[EmployeeID],0)),"Not Found")</f>
        <v>2</v>
      </c>
      <c r="Y2129" s="5">
        <f>IFERROR(INDEX(tbl_EmployeeSurvey[WorkLifeBalance],MATCH(tbl_HRMaster[[#This Row],[EmployeeID]],tbl_EmployeeSurvey[EmployeeID],0)),"Not Found")</f>
        <v>3</v>
      </c>
      <c r="Z2129" s="5">
        <f>IFERROR(VLOOKUP(tbl_HRMaster[[#This Row],[EmployeeID]],tbl_ManagerSurvey[[EmployeeID]:[PerformanceRating]],2,FALSE),"Not Found")</f>
        <v>2</v>
      </c>
      <c r="AA2129" s="5">
        <f>IFERROR(VLOOKUP(tbl_HRMaster[[#This Row],[EmployeeID]],tbl_ManagerSurvey[[EmployeeID]:[PerformanceRating]],3,FALSE),"Not Found")</f>
        <v>3</v>
      </c>
      <c r="AB2129" s="5" t="str">
        <f>IF(tbl_HRMaster[[#This Row],[Attrition]]="Yes","Left","Active")</f>
        <v>Active</v>
      </c>
      <c r="AC2129" s="5" t="str">
        <f>_xlfn.IFS(tbl_HRMaster[[#This Row],[Age]]&lt;25,"Under 25",tbl_HRMaster[[#This Row],[Age]]&lt;35,"25-34",tbl_HRMaster[[#This Row],[Age]]&lt;45,"35-44",tbl_HRMaster[[#This Row],[Age]]&lt;55,"45-54",TRUE,"Above 54")</f>
        <v>45-54</v>
      </c>
      <c r="AD2129" s="5" t="str">
        <f>_xlfn.IFS(
tbl_HRMaster[[#This Row],[YearsAtCompany]]&lt;2,"&lt; 2 Years",
tbl_HRMaster[[#This Row],[YearsAtCompany]]&lt;5,"2-4 Years",
tbl_HRMaster[[#This Row],[YearsAtCompany]]&lt;10,"5-9 Years",
TRUE,"10+ Years"
)</f>
        <v>2-4 Years</v>
      </c>
      <c r="AE2129" s="5">
        <f>IF(tbl_HRMaster[[#This Row],[Attrition]]="Yes",1,0)</f>
        <v>0</v>
      </c>
    </row>
    <row r="2130" spans="1:31" x14ac:dyDescent="0.25">
      <c r="A2130">
        <v>51</v>
      </c>
      <c r="B2130" t="s">
        <v>21</v>
      </c>
      <c r="C2130" t="s">
        <v>22</v>
      </c>
      <c r="D2130" t="s">
        <v>30</v>
      </c>
      <c r="E2130">
        <v>2</v>
      </c>
      <c r="F2130">
        <v>3</v>
      </c>
      <c r="G2130" t="s">
        <v>24</v>
      </c>
      <c r="H2130">
        <v>1512</v>
      </c>
      <c r="I2130" t="s">
        <v>34</v>
      </c>
      <c r="J2130">
        <v>2</v>
      </c>
      <c r="K2130" t="s">
        <v>40</v>
      </c>
      <c r="L2130" t="s">
        <v>41</v>
      </c>
      <c r="M2130">
        <v>56750</v>
      </c>
      <c r="N2130">
        <v>5</v>
      </c>
      <c r="O2130">
        <v>13</v>
      </c>
      <c r="P2130">
        <v>0</v>
      </c>
      <c r="Q2130">
        <v>13</v>
      </c>
      <c r="R2130">
        <v>2</v>
      </c>
      <c r="S2130">
        <v>4</v>
      </c>
      <c r="T2130">
        <v>1</v>
      </c>
      <c r="U2130">
        <v>2</v>
      </c>
      <c r="V2130">
        <f>COUNTIF(tbl_HRMaster[EmployeeID],tbl_HRMaster[[#This Row],[EmployeeID]])</f>
        <v>1</v>
      </c>
      <c r="W2130">
        <f>IFERROR(INDEX(tbl_EmployeeSurvey[EnvironmentSatisfaction],MATCH(tbl_HRMaster[[#This Row],[EmployeeID]],tbl_EmployeeSurvey[EmployeeID],0)),"Not Found")</f>
        <v>4</v>
      </c>
      <c r="X2130">
        <f>IFERROR(INDEX(tbl_EmployeeSurvey[JobSatisfaction],MATCH(tbl_HRMaster[[#This Row],[EmployeeID]],tbl_EmployeeSurvey[EmployeeID],0)),"Not Found")</f>
        <v>2</v>
      </c>
      <c r="Y2130" s="5">
        <f>IFERROR(INDEX(tbl_EmployeeSurvey[WorkLifeBalance],MATCH(tbl_HRMaster[[#This Row],[EmployeeID]],tbl_EmployeeSurvey[EmployeeID],0)),"Not Found")</f>
        <v>3</v>
      </c>
      <c r="Z2130" s="5">
        <f>IFERROR(VLOOKUP(tbl_HRMaster[[#This Row],[EmployeeID]],tbl_ManagerSurvey[[EmployeeID]:[PerformanceRating]],2,FALSE),"Not Found")</f>
        <v>2</v>
      </c>
      <c r="AA2130" s="5">
        <f>IFERROR(VLOOKUP(tbl_HRMaster[[#This Row],[EmployeeID]],tbl_ManagerSurvey[[EmployeeID]:[PerformanceRating]],3,FALSE),"Not Found")</f>
        <v>3</v>
      </c>
      <c r="AB2130" s="5" t="str">
        <f>IF(tbl_HRMaster[[#This Row],[Attrition]]="Yes","Left","Active")</f>
        <v>Active</v>
      </c>
      <c r="AC2130" s="5" t="str">
        <f>_xlfn.IFS(tbl_HRMaster[[#This Row],[Age]]&lt;25,"Under 25",tbl_HRMaster[[#This Row],[Age]]&lt;35,"25-34",tbl_HRMaster[[#This Row],[Age]]&lt;45,"35-44",tbl_HRMaster[[#This Row],[Age]]&lt;55,"45-54",TRUE,"Above 54")</f>
        <v>45-54</v>
      </c>
      <c r="AD2130" s="5" t="str">
        <f>_xlfn.IFS(
tbl_HRMaster[[#This Row],[YearsAtCompany]]&lt;2,"&lt; 2 Years",
tbl_HRMaster[[#This Row],[YearsAtCompany]]&lt;5,"2-4 Years",
tbl_HRMaster[[#This Row],[YearsAtCompany]]&lt;10,"5-9 Years",
TRUE,"10+ Years"
)</f>
        <v>2-4 Years</v>
      </c>
      <c r="AE2130" s="5">
        <f>IF(tbl_HRMaster[[#This Row],[Attrition]]="Yes",1,0)</f>
        <v>0</v>
      </c>
    </row>
    <row r="2131" spans="1:31" x14ac:dyDescent="0.25">
      <c r="A2131">
        <v>51</v>
      </c>
      <c r="B2131" t="s">
        <v>21</v>
      </c>
      <c r="C2131" t="s">
        <v>22</v>
      </c>
      <c r="D2131" t="s">
        <v>30</v>
      </c>
      <c r="E2131">
        <v>2</v>
      </c>
      <c r="F2131">
        <v>3</v>
      </c>
      <c r="G2131" t="s">
        <v>24</v>
      </c>
      <c r="H2131">
        <v>2982</v>
      </c>
      <c r="I2131" t="s">
        <v>34</v>
      </c>
      <c r="J2131">
        <v>2</v>
      </c>
      <c r="K2131" t="s">
        <v>40</v>
      </c>
      <c r="L2131" t="s">
        <v>41</v>
      </c>
      <c r="M2131">
        <v>56750</v>
      </c>
      <c r="N2131">
        <v>5</v>
      </c>
      <c r="O2131">
        <v>13</v>
      </c>
      <c r="P2131">
        <v>0</v>
      </c>
      <c r="Q2131">
        <v>13</v>
      </c>
      <c r="R2131">
        <v>2</v>
      </c>
      <c r="S2131">
        <v>4</v>
      </c>
      <c r="T2131">
        <v>1</v>
      </c>
      <c r="U2131">
        <v>2</v>
      </c>
      <c r="V2131">
        <f>COUNTIF(tbl_HRMaster[EmployeeID],tbl_HRMaster[[#This Row],[EmployeeID]])</f>
        <v>1</v>
      </c>
      <c r="W2131">
        <f>IFERROR(INDEX(tbl_EmployeeSurvey[EnvironmentSatisfaction],MATCH(tbl_HRMaster[[#This Row],[EmployeeID]],tbl_EmployeeSurvey[EmployeeID],0)),"Not Found")</f>
        <v>4</v>
      </c>
      <c r="X2131">
        <f>IFERROR(INDEX(tbl_EmployeeSurvey[JobSatisfaction],MATCH(tbl_HRMaster[[#This Row],[EmployeeID]],tbl_EmployeeSurvey[EmployeeID],0)),"Not Found")</f>
        <v>2</v>
      </c>
      <c r="Y2131" s="5">
        <f>IFERROR(INDEX(tbl_EmployeeSurvey[WorkLifeBalance],MATCH(tbl_HRMaster[[#This Row],[EmployeeID]],tbl_EmployeeSurvey[EmployeeID],0)),"Not Found")</f>
        <v>3</v>
      </c>
      <c r="Z2131" s="5">
        <f>IFERROR(VLOOKUP(tbl_HRMaster[[#This Row],[EmployeeID]],tbl_ManagerSurvey[[EmployeeID]:[PerformanceRating]],2,FALSE),"Not Found")</f>
        <v>2</v>
      </c>
      <c r="AA2131" s="5">
        <f>IFERROR(VLOOKUP(tbl_HRMaster[[#This Row],[EmployeeID]],tbl_ManagerSurvey[[EmployeeID]:[PerformanceRating]],3,FALSE),"Not Found")</f>
        <v>3</v>
      </c>
      <c r="AB2131" s="5" t="str">
        <f>IF(tbl_HRMaster[[#This Row],[Attrition]]="Yes","Left","Active")</f>
        <v>Active</v>
      </c>
      <c r="AC2131" s="5" t="str">
        <f>_xlfn.IFS(tbl_HRMaster[[#This Row],[Age]]&lt;25,"Under 25",tbl_HRMaster[[#This Row],[Age]]&lt;35,"25-34",tbl_HRMaster[[#This Row],[Age]]&lt;45,"35-44",tbl_HRMaster[[#This Row],[Age]]&lt;55,"45-54",TRUE,"Above 54")</f>
        <v>45-54</v>
      </c>
      <c r="AD2131" s="5" t="str">
        <f>_xlfn.IFS(
tbl_HRMaster[[#This Row],[YearsAtCompany]]&lt;2,"&lt; 2 Years",
tbl_HRMaster[[#This Row],[YearsAtCompany]]&lt;5,"2-4 Years",
tbl_HRMaster[[#This Row],[YearsAtCompany]]&lt;10,"5-9 Years",
TRUE,"10+ Years"
)</f>
        <v>2-4 Years</v>
      </c>
      <c r="AE2131" s="5">
        <f>IF(tbl_HRMaster[[#This Row],[Attrition]]="Yes",1,0)</f>
        <v>0</v>
      </c>
    </row>
    <row r="2132" spans="1:31" x14ac:dyDescent="0.25">
      <c r="A2132">
        <v>36</v>
      </c>
      <c r="B2132" t="s">
        <v>21</v>
      </c>
      <c r="C2132" t="s">
        <v>22</v>
      </c>
      <c r="D2132" t="s">
        <v>30</v>
      </c>
      <c r="E2132">
        <v>1</v>
      </c>
      <c r="F2132">
        <v>3</v>
      </c>
      <c r="G2132" t="s">
        <v>24</v>
      </c>
      <c r="H2132">
        <v>923</v>
      </c>
      <c r="I2132" t="s">
        <v>25</v>
      </c>
      <c r="J2132">
        <v>2</v>
      </c>
      <c r="K2132" t="s">
        <v>26</v>
      </c>
      <c r="L2132" t="s">
        <v>32</v>
      </c>
      <c r="M2132">
        <v>10510</v>
      </c>
      <c r="N2132">
        <v>2</v>
      </c>
      <c r="O2132">
        <v>14</v>
      </c>
      <c r="P2132">
        <v>0</v>
      </c>
      <c r="Q2132">
        <v>15</v>
      </c>
      <c r="R2132">
        <v>2</v>
      </c>
      <c r="S2132">
        <v>4</v>
      </c>
      <c r="T2132">
        <v>1</v>
      </c>
      <c r="U2132">
        <v>3</v>
      </c>
      <c r="V2132">
        <f>COUNTIF(tbl_HRMaster[EmployeeID],tbl_HRMaster[[#This Row],[EmployeeID]])</f>
        <v>1</v>
      </c>
      <c r="W2132">
        <f>IFERROR(INDEX(tbl_EmployeeSurvey[EnvironmentSatisfaction],MATCH(tbl_HRMaster[[#This Row],[EmployeeID]],tbl_EmployeeSurvey[EmployeeID],0)),"Not Found")</f>
        <v>1</v>
      </c>
      <c r="X2132">
        <f>IFERROR(INDEX(tbl_EmployeeSurvey[JobSatisfaction],MATCH(tbl_HRMaster[[#This Row],[EmployeeID]],tbl_EmployeeSurvey[EmployeeID],0)),"Not Found")</f>
        <v>2</v>
      </c>
      <c r="Y2132" s="5">
        <f>IFERROR(INDEX(tbl_EmployeeSurvey[WorkLifeBalance],MATCH(tbl_HRMaster[[#This Row],[EmployeeID]],tbl_EmployeeSurvey[EmployeeID],0)),"Not Found")</f>
        <v>3</v>
      </c>
      <c r="Z2132" s="5">
        <f>IFERROR(VLOOKUP(tbl_HRMaster[[#This Row],[EmployeeID]],tbl_ManagerSurvey[[EmployeeID]:[PerformanceRating]],2,FALSE),"Not Found")</f>
        <v>3</v>
      </c>
      <c r="AA2132" s="5">
        <f>IFERROR(VLOOKUP(tbl_HRMaster[[#This Row],[EmployeeID]],tbl_ManagerSurvey[[EmployeeID]:[PerformanceRating]],3,FALSE),"Not Found")</f>
        <v>3</v>
      </c>
      <c r="AB2132" s="5" t="str">
        <f>IF(tbl_HRMaster[[#This Row],[Attrition]]="Yes","Left","Active")</f>
        <v>Active</v>
      </c>
      <c r="AC2132" s="5" t="str">
        <f>_xlfn.IFS(tbl_HRMaster[[#This Row],[Age]]&lt;25,"Under 25",tbl_HRMaster[[#This Row],[Age]]&lt;35,"25-34",tbl_HRMaster[[#This Row],[Age]]&lt;45,"35-44",tbl_HRMaster[[#This Row],[Age]]&lt;55,"45-54",TRUE,"Above 54")</f>
        <v>35-44</v>
      </c>
      <c r="AD2132" s="5" t="str">
        <f>_xlfn.IFS(
tbl_HRMaster[[#This Row],[YearsAtCompany]]&lt;2,"&lt; 2 Years",
tbl_HRMaster[[#This Row],[YearsAtCompany]]&lt;5,"2-4 Years",
tbl_HRMaster[[#This Row],[YearsAtCompany]]&lt;10,"5-9 Years",
TRUE,"10+ Years"
)</f>
        <v>2-4 Years</v>
      </c>
      <c r="AE2132" s="5">
        <f>IF(tbl_HRMaster[[#This Row],[Attrition]]="Yes",1,0)</f>
        <v>0</v>
      </c>
    </row>
    <row r="2133" spans="1:31" x14ac:dyDescent="0.25">
      <c r="A2133">
        <v>36</v>
      </c>
      <c r="B2133" t="s">
        <v>21</v>
      </c>
      <c r="C2133" t="s">
        <v>22</v>
      </c>
      <c r="D2133" t="s">
        <v>30</v>
      </c>
      <c r="E2133">
        <v>1</v>
      </c>
      <c r="F2133">
        <v>3</v>
      </c>
      <c r="G2133" t="s">
        <v>24</v>
      </c>
      <c r="H2133">
        <v>2393</v>
      </c>
      <c r="I2133" t="s">
        <v>25</v>
      </c>
      <c r="J2133">
        <v>2</v>
      </c>
      <c r="K2133" t="s">
        <v>26</v>
      </c>
      <c r="L2133" t="s">
        <v>32</v>
      </c>
      <c r="M2133">
        <v>10510</v>
      </c>
      <c r="N2133">
        <v>2</v>
      </c>
      <c r="O2133">
        <v>14</v>
      </c>
      <c r="P2133">
        <v>0</v>
      </c>
      <c r="Q2133">
        <v>15</v>
      </c>
      <c r="R2133">
        <v>2</v>
      </c>
      <c r="S2133">
        <v>4</v>
      </c>
      <c r="T2133">
        <v>1</v>
      </c>
      <c r="U2133">
        <v>3</v>
      </c>
      <c r="V2133">
        <f>COUNTIF(tbl_HRMaster[EmployeeID],tbl_HRMaster[[#This Row],[EmployeeID]])</f>
        <v>1</v>
      </c>
      <c r="W2133">
        <f>IFERROR(INDEX(tbl_EmployeeSurvey[EnvironmentSatisfaction],MATCH(tbl_HRMaster[[#This Row],[EmployeeID]],tbl_EmployeeSurvey[EmployeeID],0)),"Not Found")</f>
        <v>1</v>
      </c>
      <c r="X2133">
        <f>IFERROR(INDEX(tbl_EmployeeSurvey[JobSatisfaction],MATCH(tbl_HRMaster[[#This Row],[EmployeeID]],tbl_EmployeeSurvey[EmployeeID],0)),"Not Found")</f>
        <v>2</v>
      </c>
      <c r="Y2133" s="5">
        <f>IFERROR(INDEX(tbl_EmployeeSurvey[WorkLifeBalance],MATCH(tbl_HRMaster[[#This Row],[EmployeeID]],tbl_EmployeeSurvey[EmployeeID],0)),"Not Found")</f>
        <v>3</v>
      </c>
      <c r="Z2133" s="5">
        <f>IFERROR(VLOOKUP(tbl_HRMaster[[#This Row],[EmployeeID]],tbl_ManagerSurvey[[EmployeeID]:[PerformanceRating]],2,FALSE),"Not Found")</f>
        <v>3</v>
      </c>
      <c r="AA2133" s="5">
        <f>IFERROR(VLOOKUP(tbl_HRMaster[[#This Row],[EmployeeID]],tbl_ManagerSurvey[[EmployeeID]:[PerformanceRating]],3,FALSE),"Not Found")</f>
        <v>3</v>
      </c>
      <c r="AB2133" s="5" t="str">
        <f>IF(tbl_HRMaster[[#This Row],[Attrition]]="Yes","Left","Active")</f>
        <v>Active</v>
      </c>
      <c r="AC2133" s="5" t="str">
        <f>_xlfn.IFS(tbl_HRMaster[[#This Row],[Age]]&lt;25,"Under 25",tbl_HRMaster[[#This Row],[Age]]&lt;35,"25-34",tbl_HRMaster[[#This Row],[Age]]&lt;45,"35-44",tbl_HRMaster[[#This Row],[Age]]&lt;55,"45-54",TRUE,"Above 54")</f>
        <v>35-44</v>
      </c>
      <c r="AD2133" s="5" t="str">
        <f>_xlfn.IFS(
tbl_HRMaster[[#This Row],[YearsAtCompany]]&lt;2,"&lt; 2 Years",
tbl_HRMaster[[#This Row],[YearsAtCompany]]&lt;5,"2-4 Years",
tbl_HRMaster[[#This Row],[YearsAtCompany]]&lt;10,"5-9 Years",
TRUE,"10+ Years"
)</f>
        <v>2-4 Years</v>
      </c>
      <c r="AE2133" s="5">
        <f>IF(tbl_HRMaster[[#This Row],[Attrition]]="Yes",1,0)</f>
        <v>0</v>
      </c>
    </row>
    <row r="2134" spans="1:31" x14ac:dyDescent="0.25">
      <c r="A2134">
        <v>36</v>
      </c>
      <c r="B2134" t="s">
        <v>21</v>
      </c>
      <c r="C2134" t="s">
        <v>22</v>
      </c>
      <c r="D2134" t="s">
        <v>30</v>
      </c>
      <c r="E2134">
        <v>1</v>
      </c>
      <c r="F2134">
        <v>3</v>
      </c>
      <c r="G2134" t="s">
        <v>24</v>
      </c>
      <c r="H2134">
        <v>3863</v>
      </c>
      <c r="I2134" t="s">
        <v>25</v>
      </c>
      <c r="J2134">
        <v>2</v>
      </c>
      <c r="K2134" t="s">
        <v>26</v>
      </c>
      <c r="L2134" t="s">
        <v>32</v>
      </c>
      <c r="M2134">
        <v>10510</v>
      </c>
      <c r="N2134">
        <v>2</v>
      </c>
      <c r="O2134">
        <v>14</v>
      </c>
      <c r="P2134">
        <v>0</v>
      </c>
      <c r="Q2134">
        <v>15</v>
      </c>
      <c r="R2134">
        <v>2</v>
      </c>
      <c r="S2134">
        <v>4</v>
      </c>
      <c r="T2134">
        <v>1</v>
      </c>
      <c r="U2134">
        <v>3</v>
      </c>
      <c r="V2134">
        <f>COUNTIF(tbl_HRMaster[EmployeeID],tbl_HRMaster[[#This Row],[EmployeeID]])</f>
        <v>1</v>
      </c>
      <c r="W2134">
        <f>IFERROR(INDEX(tbl_EmployeeSurvey[EnvironmentSatisfaction],MATCH(tbl_HRMaster[[#This Row],[EmployeeID]],tbl_EmployeeSurvey[EmployeeID],0)),"Not Found")</f>
        <v>1</v>
      </c>
      <c r="X2134">
        <f>IFERROR(INDEX(tbl_EmployeeSurvey[JobSatisfaction],MATCH(tbl_HRMaster[[#This Row],[EmployeeID]],tbl_EmployeeSurvey[EmployeeID],0)),"Not Found")</f>
        <v>2</v>
      </c>
      <c r="Y2134" s="5">
        <f>IFERROR(INDEX(tbl_EmployeeSurvey[WorkLifeBalance],MATCH(tbl_HRMaster[[#This Row],[EmployeeID]],tbl_EmployeeSurvey[EmployeeID],0)),"Not Found")</f>
        <v>3</v>
      </c>
      <c r="Z2134" s="5">
        <f>IFERROR(VLOOKUP(tbl_HRMaster[[#This Row],[EmployeeID]],tbl_ManagerSurvey[[EmployeeID]:[PerformanceRating]],2,FALSE),"Not Found")</f>
        <v>3</v>
      </c>
      <c r="AA2134" s="5">
        <f>IFERROR(VLOOKUP(tbl_HRMaster[[#This Row],[EmployeeID]],tbl_ManagerSurvey[[EmployeeID]:[PerformanceRating]],3,FALSE),"Not Found")</f>
        <v>3</v>
      </c>
      <c r="AB2134" s="5" t="str">
        <f>IF(tbl_HRMaster[[#This Row],[Attrition]]="Yes","Left","Active")</f>
        <v>Active</v>
      </c>
      <c r="AC2134" s="5" t="str">
        <f>_xlfn.IFS(tbl_HRMaster[[#This Row],[Age]]&lt;25,"Under 25",tbl_HRMaster[[#This Row],[Age]]&lt;35,"25-34",tbl_HRMaster[[#This Row],[Age]]&lt;45,"35-44",tbl_HRMaster[[#This Row],[Age]]&lt;55,"45-54",TRUE,"Above 54")</f>
        <v>35-44</v>
      </c>
      <c r="AD2134" s="5" t="str">
        <f>_xlfn.IFS(
tbl_HRMaster[[#This Row],[YearsAtCompany]]&lt;2,"&lt; 2 Years",
tbl_HRMaster[[#This Row],[YearsAtCompany]]&lt;5,"2-4 Years",
tbl_HRMaster[[#This Row],[YearsAtCompany]]&lt;10,"5-9 Years",
TRUE,"10+ Years"
)</f>
        <v>2-4 Years</v>
      </c>
      <c r="AE2134" s="5">
        <f>IF(tbl_HRMaster[[#This Row],[Attrition]]="Yes",1,0)</f>
        <v>0</v>
      </c>
    </row>
    <row r="2135" spans="1:31" x14ac:dyDescent="0.25">
      <c r="A2135">
        <v>50</v>
      </c>
      <c r="B2135" t="s">
        <v>28</v>
      </c>
      <c r="C2135" t="s">
        <v>29</v>
      </c>
      <c r="D2135" t="s">
        <v>30</v>
      </c>
      <c r="E2135">
        <v>4</v>
      </c>
      <c r="F2135">
        <v>2</v>
      </c>
      <c r="G2135" t="s">
        <v>38</v>
      </c>
      <c r="H2135">
        <v>271</v>
      </c>
      <c r="I2135" t="s">
        <v>34</v>
      </c>
      <c r="J2135">
        <v>4</v>
      </c>
      <c r="K2135" t="s">
        <v>43</v>
      </c>
      <c r="L2135" t="s">
        <v>27</v>
      </c>
      <c r="M2135">
        <v>44240</v>
      </c>
      <c r="N2135">
        <v>3</v>
      </c>
      <c r="O2135">
        <v>14</v>
      </c>
      <c r="P2135">
        <v>1</v>
      </c>
      <c r="Q2135">
        <v>18</v>
      </c>
      <c r="R2135">
        <v>2</v>
      </c>
      <c r="S2135">
        <v>4</v>
      </c>
      <c r="T2135">
        <v>1</v>
      </c>
      <c r="U2135">
        <v>3</v>
      </c>
      <c r="V2135">
        <f>COUNTIF(tbl_HRMaster[EmployeeID],tbl_HRMaster[[#This Row],[EmployeeID]])</f>
        <v>1</v>
      </c>
      <c r="W2135">
        <f>IFERROR(INDEX(tbl_EmployeeSurvey[EnvironmentSatisfaction],MATCH(tbl_HRMaster[[#This Row],[EmployeeID]],tbl_EmployeeSurvey[EmployeeID],0)),"Not Found")</f>
        <v>2</v>
      </c>
      <c r="X2135">
        <f>IFERROR(INDEX(tbl_EmployeeSurvey[JobSatisfaction],MATCH(tbl_HRMaster[[#This Row],[EmployeeID]],tbl_EmployeeSurvey[EmployeeID],0)),"Not Found")</f>
        <v>3</v>
      </c>
      <c r="Y2135" s="5">
        <f>IFERROR(INDEX(tbl_EmployeeSurvey[WorkLifeBalance],MATCH(tbl_HRMaster[[#This Row],[EmployeeID]],tbl_EmployeeSurvey[EmployeeID],0)),"Not Found")</f>
        <v>3</v>
      </c>
      <c r="Z2135" s="5">
        <f>IFERROR(VLOOKUP(tbl_HRMaster[[#This Row],[EmployeeID]],tbl_ManagerSurvey[[EmployeeID]:[PerformanceRating]],2,FALSE),"Not Found")</f>
        <v>2</v>
      </c>
      <c r="AA2135" s="5">
        <f>IFERROR(VLOOKUP(tbl_HRMaster[[#This Row],[EmployeeID]],tbl_ManagerSurvey[[EmployeeID]:[PerformanceRating]],3,FALSE),"Not Found")</f>
        <v>3</v>
      </c>
      <c r="AB2135" s="5" t="str">
        <f>IF(tbl_HRMaster[[#This Row],[Attrition]]="Yes","Left","Active")</f>
        <v>Left</v>
      </c>
      <c r="AC2135" s="5" t="str">
        <f>_xlfn.IFS(tbl_HRMaster[[#This Row],[Age]]&lt;25,"Under 25",tbl_HRMaster[[#This Row],[Age]]&lt;35,"25-34",tbl_HRMaster[[#This Row],[Age]]&lt;45,"35-44",tbl_HRMaster[[#This Row],[Age]]&lt;55,"45-54",TRUE,"Above 54")</f>
        <v>45-54</v>
      </c>
      <c r="AD2135" s="5" t="str">
        <f>_xlfn.IFS(
tbl_HRMaster[[#This Row],[YearsAtCompany]]&lt;2,"&lt; 2 Years",
tbl_HRMaster[[#This Row],[YearsAtCompany]]&lt;5,"2-4 Years",
tbl_HRMaster[[#This Row],[YearsAtCompany]]&lt;10,"5-9 Years",
TRUE,"10+ Years"
)</f>
        <v>2-4 Years</v>
      </c>
      <c r="AE2135" s="5">
        <f>IF(tbl_HRMaster[[#This Row],[Attrition]]="Yes",1,0)</f>
        <v>1</v>
      </c>
    </row>
    <row r="2136" spans="1:31" x14ac:dyDescent="0.25">
      <c r="A2136">
        <v>50</v>
      </c>
      <c r="B2136" t="s">
        <v>28</v>
      </c>
      <c r="C2136" t="s">
        <v>29</v>
      </c>
      <c r="D2136" t="s">
        <v>30</v>
      </c>
      <c r="E2136">
        <v>4</v>
      </c>
      <c r="F2136">
        <v>2</v>
      </c>
      <c r="G2136" t="s">
        <v>38</v>
      </c>
      <c r="H2136">
        <v>1741</v>
      </c>
      <c r="I2136" t="s">
        <v>34</v>
      </c>
      <c r="J2136">
        <v>4</v>
      </c>
      <c r="K2136" t="s">
        <v>43</v>
      </c>
      <c r="L2136" t="s">
        <v>27</v>
      </c>
      <c r="M2136">
        <v>44240</v>
      </c>
      <c r="N2136">
        <v>3</v>
      </c>
      <c r="O2136">
        <v>14</v>
      </c>
      <c r="P2136">
        <v>1</v>
      </c>
      <c r="Q2136">
        <v>18</v>
      </c>
      <c r="R2136">
        <v>2</v>
      </c>
      <c r="S2136">
        <v>4</v>
      </c>
      <c r="T2136">
        <v>1</v>
      </c>
      <c r="U2136">
        <v>3</v>
      </c>
      <c r="V2136">
        <f>COUNTIF(tbl_HRMaster[EmployeeID],tbl_HRMaster[[#This Row],[EmployeeID]])</f>
        <v>1</v>
      </c>
      <c r="W2136">
        <f>IFERROR(INDEX(tbl_EmployeeSurvey[EnvironmentSatisfaction],MATCH(tbl_HRMaster[[#This Row],[EmployeeID]],tbl_EmployeeSurvey[EmployeeID],0)),"Not Found")</f>
        <v>2</v>
      </c>
      <c r="X2136">
        <f>IFERROR(INDEX(tbl_EmployeeSurvey[JobSatisfaction],MATCH(tbl_HRMaster[[#This Row],[EmployeeID]],tbl_EmployeeSurvey[EmployeeID],0)),"Not Found")</f>
        <v>3</v>
      </c>
      <c r="Y2136" s="5">
        <f>IFERROR(INDEX(tbl_EmployeeSurvey[WorkLifeBalance],MATCH(tbl_HRMaster[[#This Row],[EmployeeID]],tbl_EmployeeSurvey[EmployeeID],0)),"Not Found")</f>
        <v>3</v>
      </c>
      <c r="Z2136" s="5">
        <f>IFERROR(VLOOKUP(tbl_HRMaster[[#This Row],[EmployeeID]],tbl_ManagerSurvey[[EmployeeID]:[PerformanceRating]],2,FALSE),"Not Found")</f>
        <v>2</v>
      </c>
      <c r="AA2136" s="5">
        <f>IFERROR(VLOOKUP(tbl_HRMaster[[#This Row],[EmployeeID]],tbl_ManagerSurvey[[EmployeeID]:[PerformanceRating]],3,FALSE),"Not Found")</f>
        <v>3</v>
      </c>
      <c r="AB2136" s="5" t="str">
        <f>IF(tbl_HRMaster[[#This Row],[Attrition]]="Yes","Left","Active")</f>
        <v>Left</v>
      </c>
      <c r="AC2136" s="5" t="str">
        <f>_xlfn.IFS(tbl_HRMaster[[#This Row],[Age]]&lt;25,"Under 25",tbl_HRMaster[[#This Row],[Age]]&lt;35,"25-34",tbl_HRMaster[[#This Row],[Age]]&lt;45,"35-44",tbl_HRMaster[[#This Row],[Age]]&lt;55,"45-54",TRUE,"Above 54")</f>
        <v>45-54</v>
      </c>
      <c r="AD2136" s="5" t="str">
        <f>_xlfn.IFS(
tbl_HRMaster[[#This Row],[YearsAtCompany]]&lt;2,"&lt; 2 Years",
tbl_HRMaster[[#This Row],[YearsAtCompany]]&lt;5,"2-4 Years",
tbl_HRMaster[[#This Row],[YearsAtCompany]]&lt;10,"5-9 Years",
TRUE,"10+ Years"
)</f>
        <v>2-4 Years</v>
      </c>
      <c r="AE2136" s="5">
        <f>IF(tbl_HRMaster[[#This Row],[Attrition]]="Yes",1,0)</f>
        <v>1</v>
      </c>
    </row>
    <row r="2137" spans="1:31" x14ac:dyDescent="0.25">
      <c r="A2137">
        <v>50</v>
      </c>
      <c r="B2137" t="s">
        <v>28</v>
      </c>
      <c r="C2137" t="s">
        <v>29</v>
      </c>
      <c r="D2137" t="s">
        <v>30</v>
      </c>
      <c r="E2137">
        <v>4</v>
      </c>
      <c r="F2137">
        <v>2</v>
      </c>
      <c r="G2137" t="s">
        <v>38</v>
      </c>
      <c r="H2137">
        <v>3211</v>
      </c>
      <c r="I2137" t="s">
        <v>34</v>
      </c>
      <c r="J2137">
        <v>4</v>
      </c>
      <c r="K2137" t="s">
        <v>43</v>
      </c>
      <c r="L2137" t="s">
        <v>27</v>
      </c>
      <c r="M2137">
        <v>44240</v>
      </c>
      <c r="N2137">
        <v>3</v>
      </c>
      <c r="O2137">
        <v>14</v>
      </c>
      <c r="P2137">
        <v>1</v>
      </c>
      <c r="Q2137">
        <v>18</v>
      </c>
      <c r="R2137">
        <v>2</v>
      </c>
      <c r="S2137">
        <v>4</v>
      </c>
      <c r="T2137">
        <v>1</v>
      </c>
      <c r="U2137">
        <v>3</v>
      </c>
      <c r="V2137">
        <f>COUNTIF(tbl_HRMaster[EmployeeID],tbl_HRMaster[[#This Row],[EmployeeID]])</f>
        <v>1</v>
      </c>
      <c r="W2137">
        <f>IFERROR(INDEX(tbl_EmployeeSurvey[EnvironmentSatisfaction],MATCH(tbl_HRMaster[[#This Row],[EmployeeID]],tbl_EmployeeSurvey[EmployeeID],0)),"Not Found")</f>
        <v>2</v>
      </c>
      <c r="X2137">
        <f>IFERROR(INDEX(tbl_EmployeeSurvey[JobSatisfaction],MATCH(tbl_HRMaster[[#This Row],[EmployeeID]],tbl_EmployeeSurvey[EmployeeID],0)),"Not Found")</f>
        <v>3</v>
      </c>
      <c r="Y2137" s="5">
        <f>IFERROR(INDEX(tbl_EmployeeSurvey[WorkLifeBalance],MATCH(tbl_HRMaster[[#This Row],[EmployeeID]],tbl_EmployeeSurvey[EmployeeID],0)),"Not Found")</f>
        <v>3</v>
      </c>
      <c r="Z2137" s="5">
        <f>IFERROR(VLOOKUP(tbl_HRMaster[[#This Row],[EmployeeID]],tbl_ManagerSurvey[[EmployeeID]:[PerformanceRating]],2,FALSE),"Not Found")</f>
        <v>2</v>
      </c>
      <c r="AA2137" s="5">
        <f>IFERROR(VLOOKUP(tbl_HRMaster[[#This Row],[EmployeeID]],tbl_ManagerSurvey[[EmployeeID]:[PerformanceRating]],3,FALSE),"Not Found")</f>
        <v>3</v>
      </c>
      <c r="AB2137" s="5" t="str">
        <f>IF(tbl_HRMaster[[#This Row],[Attrition]]="Yes","Left","Active")</f>
        <v>Left</v>
      </c>
      <c r="AC2137" s="5" t="str">
        <f>_xlfn.IFS(tbl_HRMaster[[#This Row],[Age]]&lt;25,"Under 25",tbl_HRMaster[[#This Row],[Age]]&lt;35,"25-34",tbl_HRMaster[[#This Row],[Age]]&lt;45,"35-44",tbl_HRMaster[[#This Row],[Age]]&lt;55,"45-54",TRUE,"Above 54")</f>
        <v>45-54</v>
      </c>
      <c r="AD2137" s="5" t="str">
        <f>_xlfn.IFS(
tbl_HRMaster[[#This Row],[YearsAtCompany]]&lt;2,"&lt; 2 Years",
tbl_HRMaster[[#This Row],[YearsAtCompany]]&lt;5,"2-4 Years",
tbl_HRMaster[[#This Row],[YearsAtCompany]]&lt;10,"5-9 Years",
TRUE,"10+ Years"
)</f>
        <v>2-4 Years</v>
      </c>
      <c r="AE2137" s="5">
        <f>IF(tbl_HRMaster[[#This Row],[Attrition]]="Yes",1,0)</f>
        <v>1</v>
      </c>
    </row>
    <row r="2138" spans="1:31" x14ac:dyDescent="0.25">
      <c r="A2138">
        <v>59</v>
      </c>
      <c r="B2138" t="s">
        <v>21</v>
      </c>
      <c r="C2138" t="s">
        <v>29</v>
      </c>
      <c r="D2138" t="s">
        <v>30</v>
      </c>
      <c r="E2138">
        <v>10</v>
      </c>
      <c r="F2138">
        <v>4</v>
      </c>
      <c r="G2138" t="s">
        <v>24</v>
      </c>
      <c r="H2138">
        <v>1283</v>
      </c>
      <c r="I2138" t="s">
        <v>34</v>
      </c>
      <c r="J2138">
        <v>3</v>
      </c>
      <c r="K2138" t="s">
        <v>31</v>
      </c>
      <c r="L2138" t="s">
        <v>32</v>
      </c>
      <c r="M2138">
        <v>23080</v>
      </c>
      <c r="N2138">
        <v>7</v>
      </c>
      <c r="O2138">
        <v>19</v>
      </c>
      <c r="P2138">
        <v>1</v>
      </c>
      <c r="Q2138">
        <v>20</v>
      </c>
      <c r="R2138">
        <v>4</v>
      </c>
      <c r="S2138">
        <v>4</v>
      </c>
      <c r="T2138">
        <v>1</v>
      </c>
      <c r="U2138">
        <v>3</v>
      </c>
      <c r="V2138">
        <f>COUNTIF(tbl_HRMaster[EmployeeID],tbl_HRMaster[[#This Row],[EmployeeID]])</f>
        <v>1</v>
      </c>
      <c r="W2138">
        <f>IFERROR(INDEX(tbl_EmployeeSurvey[EnvironmentSatisfaction],MATCH(tbl_HRMaster[[#This Row],[EmployeeID]],tbl_EmployeeSurvey[EmployeeID],0)),"Not Found")</f>
        <v>1</v>
      </c>
      <c r="X2138">
        <f>IFERROR(INDEX(tbl_EmployeeSurvey[JobSatisfaction],MATCH(tbl_HRMaster[[#This Row],[EmployeeID]],tbl_EmployeeSurvey[EmployeeID],0)),"Not Found")</f>
        <v>3</v>
      </c>
      <c r="Y2138" s="5">
        <f>IFERROR(INDEX(tbl_EmployeeSurvey[WorkLifeBalance],MATCH(tbl_HRMaster[[#This Row],[EmployeeID]],tbl_EmployeeSurvey[EmployeeID],0)),"Not Found")</f>
        <v>2</v>
      </c>
      <c r="Z2138" s="5">
        <f>IFERROR(VLOOKUP(tbl_HRMaster[[#This Row],[EmployeeID]],tbl_ManagerSurvey[[EmployeeID]:[PerformanceRating]],2,FALSE),"Not Found")</f>
        <v>2</v>
      </c>
      <c r="AA2138" s="5">
        <f>IFERROR(VLOOKUP(tbl_HRMaster[[#This Row],[EmployeeID]],tbl_ManagerSurvey[[EmployeeID]:[PerformanceRating]],3,FALSE),"Not Found")</f>
        <v>3</v>
      </c>
      <c r="AB2138" s="5" t="str">
        <f>IF(tbl_HRMaster[[#This Row],[Attrition]]="Yes","Left","Active")</f>
        <v>Active</v>
      </c>
      <c r="AC2138" s="5" t="str">
        <f>_xlfn.IFS(tbl_HRMaster[[#This Row],[Age]]&lt;25,"Under 25",tbl_HRMaster[[#This Row],[Age]]&lt;35,"25-34",tbl_HRMaster[[#This Row],[Age]]&lt;45,"35-44",tbl_HRMaster[[#This Row],[Age]]&lt;55,"45-54",TRUE,"Above 54")</f>
        <v>Above 54</v>
      </c>
      <c r="AD2138" s="5" t="str">
        <f>_xlfn.IFS(
tbl_HRMaster[[#This Row],[YearsAtCompany]]&lt;2,"&lt; 2 Years",
tbl_HRMaster[[#This Row],[YearsAtCompany]]&lt;5,"2-4 Years",
tbl_HRMaster[[#This Row],[YearsAtCompany]]&lt;10,"5-9 Years",
TRUE,"10+ Years"
)</f>
        <v>2-4 Years</v>
      </c>
      <c r="AE2138" s="5">
        <f>IF(tbl_HRMaster[[#This Row],[Attrition]]="Yes",1,0)</f>
        <v>0</v>
      </c>
    </row>
    <row r="2139" spans="1:31" x14ac:dyDescent="0.25">
      <c r="A2139">
        <v>59</v>
      </c>
      <c r="B2139" t="s">
        <v>21</v>
      </c>
      <c r="C2139" t="s">
        <v>29</v>
      </c>
      <c r="D2139" t="s">
        <v>30</v>
      </c>
      <c r="E2139">
        <v>10</v>
      </c>
      <c r="F2139">
        <v>4</v>
      </c>
      <c r="G2139" t="s">
        <v>24</v>
      </c>
      <c r="H2139">
        <v>2753</v>
      </c>
      <c r="I2139" t="s">
        <v>34</v>
      </c>
      <c r="J2139">
        <v>3</v>
      </c>
      <c r="K2139" t="s">
        <v>31</v>
      </c>
      <c r="L2139" t="s">
        <v>32</v>
      </c>
      <c r="M2139">
        <v>23080</v>
      </c>
      <c r="N2139">
        <v>7</v>
      </c>
      <c r="O2139">
        <v>19</v>
      </c>
      <c r="P2139">
        <v>1</v>
      </c>
      <c r="Q2139">
        <v>20</v>
      </c>
      <c r="R2139">
        <v>4</v>
      </c>
      <c r="S2139">
        <v>4</v>
      </c>
      <c r="T2139">
        <v>1</v>
      </c>
      <c r="U2139">
        <v>3</v>
      </c>
      <c r="V2139">
        <f>COUNTIF(tbl_HRMaster[EmployeeID],tbl_HRMaster[[#This Row],[EmployeeID]])</f>
        <v>1</v>
      </c>
      <c r="W2139">
        <f>IFERROR(INDEX(tbl_EmployeeSurvey[EnvironmentSatisfaction],MATCH(tbl_HRMaster[[#This Row],[EmployeeID]],tbl_EmployeeSurvey[EmployeeID],0)),"Not Found")</f>
        <v>1</v>
      </c>
      <c r="X2139">
        <f>IFERROR(INDEX(tbl_EmployeeSurvey[JobSatisfaction],MATCH(tbl_HRMaster[[#This Row],[EmployeeID]],tbl_EmployeeSurvey[EmployeeID],0)),"Not Found")</f>
        <v>3</v>
      </c>
      <c r="Y2139" s="5">
        <f>IFERROR(INDEX(tbl_EmployeeSurvey[WorkLifeBalance],MATCH(tbl_HRMaster[[#This Row],[EmployeeID]],tbl_EmployeeSurvey[EmployeeID],0)),"Not Found")</f>
        <v>2</v>
      </c>
      <c r="Z2139" s="5">
        <f>IFERROR(VLOOKUP(tbl_HRMaster[[#This Row],[EmployeeID]],tbl_ManagerSurvey[[EmployeeID]:[PerformanceRating]],2,FALSE),"Not Found")</f>
        <v>2</v>
      </c>
      <c r="AA2139" s="5">
        <f>IFERROR(VLOOKUP(tbl_HRMaster[[#This Row],[EmployeeID]],tbl_ManagerSurvey[[EmployeeID]:[PerformanceRating]],3,FALSE),"Not Found")</f>
        <v>3</v>
      </c>
      <c r="AB2139" s="5" t="str">
        <f>IF(tbl_HRMaster[[#This Row],[Attrition]]="Yes","Left","Active")</f>
        <v>Active</v>
      </c>
      <c r="AC2139" s="5" t="str">
        <f>_xlfn.IFS(tbl_HRMaster[[#This Row],[Age]]&lt;25,"Under 25",tbl_HRMaster[[#This Row],[Age]]&lt;35,"25-34",tbl_HRMaster[[#This Row],[Age]]&lt;45,"35-44",tbl_HRMaster[[#This Row],[Age]]&lt;55,"45-54",TRUE,"Above 54")</f>
        <v>Above 54</v>
      </c>
      <c r="AD2139" s="5" t="str">
        <f>_xlfn.IFS(
tbl_HRMaster[[#This Row],[YearsAtCompany]]&lt;2,"&lt; 2 Years",
tbl_HRMaster[[#This Row],[YearsAtCompany]]&lt;5,"2-4 Years",
tbl_HRMaster[[#This Row],[YearsAtCompany]]&lt;10,"5-9 Years",
TRUE,"10+ Years"
)</f>
        <v>2-4 Years</v>
      </c>
      <c r="AE2139" s="5">
        <f>IF(tbl_HRMaster[[#This Row],[Attrition]]="Yes",1,0)</f>
        <v>0</v>
      </c>
    </row>
    <row r="2140" spans="1:31" x14ac:dyDescent="0.25">
      <c r="A2140">
        <v>59</v>
      </c>
      <c r="B2140" t="s">
        <v>21</v>
      </c>
      <c r="C2140" t="s">
        <v>29</v>
      </c>
      <c r="D2140" t="s">
        <v>30</v>
      </c>
      <c r="E2140">
        <v>10</v>
      </c>
      <c r="F2140">
        <v>4</v>
      </c>
      <c r="G2140" t="s">
        <v>24</v>
      </c>
      <c r="H2140">
        <v>4223</v>
      </c>
      <c r="I2140" t="s">
        <v>34</v>
      </c>
      <c r="J2140">
        <v>3</v>
      </c>
      <c r="K2140" t="s">
        <v>31</v>
      </c>
      <c r="L2140" t="s">
        <v>32</v>
      </c>
      <c r="M2140">
        <v>23080</v>
      </c>
      <c r="N2140">
        <v>7</v>
      </c>
      <c r="O2140">
        <v>19</v>
      </c>
      <c r="P2140">
        <v>1</v>
      </c>
      <c r="Q2140">
        <v>20</v>
      </c>
      <c r="R2140">
        <v>4</v>
      </c>
      <c r="S2140">
        <v>4</v>
      </c>
      <c r="T2140">
        <v>1</v>
      </c>
      <c r="U2140">
        <v>3</v>
      </c>
      <c r="V2140">
        <f>COUNTIF(tbl_HRMaster[EmployeeID],tbl_HRMaster[[#This Row],[EmployeeID]])</f>
        <v>1</v>
      </c>
      <c r="W2140">
        <f>IFERROR(INDEX(tbl_EmployeeSurvey[EnvironmentSatisfaction],MATCH(tbl_HRMaster[[#This Row],[EmployeeID]],tbl_EmployeeSurvey[EmployeeID],0)),"Not Found")</f>
        <v>1</v>
      </c>
      <c r="X2140">
        <f>IFERROR(INDEX(tbl_EmployeeSurvey[JobSatisfaction],MATCH(tbl_HRMaster[[#This Row],[EmployeeID]],tbl_EmployeeSurvey[EmployeeID],0)),"Not Found")</f>
        <v>3</v>
      </c>
      <c r="Y2140" s="5">
        <f>IFERROR(INDEX(tbl_EmployeeSurvey[WorkLifeBalance],MATCH(tbl_HRMaster[[#This Row],[EmployeeID]],tbl_EmployeeSurvey[EmployeeID],0)),"Not Found")</f>
        <v>2</v>
      </c>
      <c r="Z2140" s="5">
        <f>IFERROR(VLOOKUP(tbl_HRMaster[[#This Row],[EmployeeID]],tbl_ManagerSurvey[[EmployeeID]:[PerformanceRating]],2,FALSE),"Not Found")</f>
        <v>2</v>
      </c>
      <c r="AA2140" s="5">
        <f>IFERROR(VLOOKUP(tbl_HRMaster[[#This Row],[EmployeeID]],tbl_ManagerSurvey[[EmployeeID]:[PerformanceRating]],3,FALSE),"Not Found")</f>
        <v>3</v>
      </c>
      <c r="AB2140" s="5" t="str">
        <f>IF(tbl_HRMaster[[#This Row],[Attrition]]="Yes","Left","Active")</f>
        <v>Active</v>
      </c>
      <c r="AC2140" s="5" t="str">
        <f>_xlfn.IFS(tbl_HRMaster[[#This Row],[Age]]&lt;25,"Under 25",tbl_HRMaster[[#This Row],[Age]]&lt;35,"25-34",tbl_HRMaster[[#This Row],[Age]]&lt;45,"35-44",tbl_HRMaster[[#This Row],[Age]]&lt;55,"45-54",TRUE,"Above 54")</f>
        <v>Above 54</v>
      </c>
      <c r="AD2140" s="5" t="str">
        <f>_xlfn.IFS(
tbl_HRMaster[[#This Row],[YearsAtCompany]]&lt;2,"&lt; 2 Years",
tbl_HRMaster[[#This Row],[YearsAtCompany]]&lt;5,"2-4 Years",
tbl_HRMaster[[#This Row],[YearsAtCompany]]&lt;10,"5-9 Years",
TRUE,"10+ Years"
)</f>
        <v>2-4 Years</v>
      </c>
      <c r="AE2140" s="5">
        <f>IF(tbl_HRMaster[[#This Row],[Attrition]]="Yes",1,0)</f>
        <v>0</v>
      </c>
    </row>
    <row r="2141" spans="1:31" x14ac:dyDescent="0.25">
      <c r="A2141">
        <v>49</v>
      </c>
      <c r="B2141" t="s">
        <v>28</v>
      </c>
      <c r="C2141" t="s">
        <v>29</v>
      </c>
      <c r="D2141" t="s">
        <v>23</v>
      </c>
      <c r="E2141">
        <v>6</v>
      </c>
      <c r="F2141">
        <v>5</v>
      </c>
      <c r="G2141" t="s">
        <v>38</v>
      </c>
      <c r="H2141">
        <v>749</v>
      </c>
      <c r="I2141" t="s">
        <v>25</v>
      </c>
      <c r="J2141">
        <v>2</v>
      </c>
      <c r="K2141" t="s">
        <v>26</v>
      </c>
      <c r="L2141" t="s">
        <v>32</v>
      </c>
      <c r="M2141">
        <v>23420</v>
      </c>
      <c r="N2141">
        <v>3</v>
      </c>
      <c r="O2141">
        <v>18</v>
      </c>
      <c r="P2141">
        <v>0</v>
      </c>
      <c r="Q2141">
        <v>20</v>
      </c>
      <c r="R2141">
        <v>2</v>
      </c>
      <c r="S2141">
        <v>4</v>
      </c>
      <c r="T2141">
        <v>1</v>
      </c>
      <c r="U2141">
        <v>3</v>
      </c>
      <c r="V2141">
        <f>COUNTIF(tbl_HRMaster[EmployeeID],tbl_HRMaster[[#This Row],[EmployeeID]])</f>
        <v>1</v>
      </c>
      <c r="W2141">
        <f>IFERROR(INDEX(tbl_EmployeeSurvey[EnvironmentSatisfaction],MATCH(tbl_HRMaster[[#This Row],[EmployeeID]],tbl_EmployeeSurvey[EmployeeID],0)),"Not Found")</f>
        <v>1</v>
      </c>
      <c r="X2141">
        <f>IFERROR(INDEX(tbl_EmployeeSurvey[JobSatisfaction],MATCH(tbl_HRMaster[[#This Row],[EmployeeID]],tbl_EmployeeSurvey[EmployeeID],0)),"Not Found")</f>
        <v>1</v>
      </c>
      <c r="Y2141" s="5">
        <f>IFERROR(INDEX(tbl_EmployeeSurvey[WorkLifeBalance],MATCH(tbl_HRMaster[[#This Row],[EmployeeID]],tbl_EmployeeSurvey[EmployeeID],0)),"Not Found")</f>
        <v>3</v>
      </c>
      <c r="Z2141" s="5">
        <f>IFERROR(VLOOKUP(tbl_HRMaster[[#This Row],[EmployeeID]],tbl_ManagerSurvey[[EmployeeID]:[PerformanceRating]],2,FALSE),"Not Found")</f>
        <v>3</v>
      </c>
      <c r="AA2141" s="5">
        <f>IFERROR(VLOOKUP(tbl_HRMaster[[#This Row],[EmployeeID]],tbl_ManagerSurvey[[EmployeeID]:[PerformanceRating]],3,FALSE),"Not Found")</f>
        <v>3</v>
      </c>
      <c r="AB2141" s="5" t="str">
        <f>IF(tbl_HRMaster[[#This Row],[Attrition]]="Yes","Left","Active")</f>
        <v>Left</v>
      </c>
      <c r="AC2141" s="5" t="str">
        <f>_xlfn.IFS(tbl_HRMaster[[#This Row],[Age]]&lt;25,"Under 25",tbl_HRMaster[[#This Row],[Age]]&lt;35,"25-34",tbl_HRMaster[[#This Row],[Age]]&lt;45,"35-44",tbl_HRMaster[[#This Row],[Age]]&lt;55,"45-54",TRUE,"Above 54")</f>
        <v>45-54</v>
      </c>
      <c r="AD2141" s="5" t="str">
        <f>_xlfn.IFS(
tbl_HRMaster[[#This Row],[YearsAtCompany]]&lt;2,"&lt; 2 Years",
tbl_HRMaster[[#This Row],[YearsAtCompany]]&lt;5,"2-4 Years",
tbl_HRMaster[[#This Row],[YearsAtCompany]]&lt;10,"5-9 Years",
TRUE,"10+ Years"
)</f>
        <v>2-4 Years</v>
      </c>
      <c r="AE2141" s="5">
        <f>IF(tbl_HRMaster[[#This Row],[Attrition]]="Yes",1,0)</f>
        <v>1</v>
      </c>
    </row>
    <row r="2142" spans="1:31" x14ac:dyDescent="0.25">
      <c r="A2142">
        <v>49</v>
      </c>
      <c r="B2142" t="s">
        <v>28</v>
      </c>
      <c r="C2142" t="s">
        <v>29</v>
      </c>
      <c r="D2142" t="s">
        <v>23</v>
      </c>
      <c r="E2142">
        <v>6</v>
      </c>
      <c r="F2142">
        <v>5</v>
      </c>
      <c r="G2142" t="s">
        <v>38</v>
      </c>
      <c r="H2142">
        <v>2219</v>
      </c>
      <c r="I2142" t="s">
        <v>25</v>
      </c>
      <c r="J2142">
        <v>2</v>
      </c>
      <c r="K2142" t="s">
        <v>26</v>
      </c>
      <c r="L2142" t="s">
        <v>32</v>
      </c>
      <c r="M2142">
        <v>23420</v>
      </c>
      <c r="N2142">
        <v>3</v>
      </c>
      <c r="O2142">
        <v>18</v>
      </c>
      <c r="P2142">
        <v>0</v>
      </c>
      <c r="Q2142">
        <v>20</v>
      </c>
      <c r="R2142">
        <v>2</v>
      </c>
      <c r="S2142">
        <v>4</v>
      </c>
      <c r="T2142">
        <v>1</v>
      </c>
      <c r="U2142">
        <v>3</v>
      </c>
      <c r="V2142">
        <f>COUNTIF(tbl_HRMaster[EmployeeID],tbl_HRMaster[[#This Row],[EmployeeID]])</f>
        <v>1</v>
      </c>
      <c r="W2142">
        <f>IFERROR(INDEX(tbl_EmployeeSurvey[EnvironmentSatisfaction],MATCH(tbl_HRMaster[[#This Row],[EmployeeID]],tbl_EmployeeSurvey[EmployeeID],0)),"Not Found")</f>
        <v>1</v>
      </c>
      <c r="X2142">
        <f>IFERROR(INDEX(tbl_EmployeeSurvey[JobSatisfaction],MATCH(tbl_HRMaster[[#This Row],[EmployeeID]],tbl_EmployeeSurvey[EmployeeID],0)),"Not Found")</f>
        <v>1</v>
      </c>
      <c r="Y2142" s="5">
        <f>IFERROR(INDEX(tbl_EmployeeSurvey[WorkLifeBalance],MATCH(tbl_HRMaster[[#This Row],[EmployeeID]],tbl_EmployeeSurvey[EmployeeID],0)),"Not Found")</f>
        <v>3</v>
      </c>
      <c r="Z2142" s="5">
        <f>IFERROR(VLOOKUP(tbl_HRMaster[[#This Row],[EmployeeID]],tbl_ManagerSurvey[[EmployeeID]:[PerformanceRating]],2,FALSE),"Not Found")</f>
        <v>3</v>
      </c>
      <c r="AA2142" s="5">
        <f>IFERROR(VLOOKUP(tbl_HRMaster[[#This Row],[EmployeeID]],tbl_ManagerSurvey[[EmployeeID]:[PerformanceRating]],3,FALSE),"Not Found")</f>
        <v>3</v>
      </c>
      <c r="AB2142" s="5" t="str">
        <f>IF(tbl_HRMaster[[#This Row],[Attrition]]="Yes","Left","Active")</f>
        <v>Left</v>
      </c>
      <c r="AC2142" s="5" t="str">
        <f>_xlfn.IFS(tbl_HRMaster[[#This Row],[Age]]&lt;25,"Under 25",tbl_HRMaster[[#This Row],[Age]]&lt;35,"25-34",tbl_HRMaster[[#This Row],[Age]]&lt;45,"35-44",tbl_HRMaster[[#This Row],[Age]]&lt;55,"45-54",TRUE,"Above 54")</f>
        <v>45-54</v>
      </c>
      <c r="AD2142" s="5" t="str">
        <f>_xlfn.IFS(
tbl_HRMaster[[#This Row],[YearsAtCompany]]&lt;2,"&lt; 2 Years",
tbl_HRMaster[[#This Row],[YearsAtCompany]]&lt;5,"2-4 Years",
tbl_HRMaster[[#This Row],[YearsAtCompany]]&lt;10,"5-9 Years",
TRUE,"10+ Years"
)</f>
        <v>2-4 Years</v>
      </c>
      <c r="AE2142" s="5">
        <f>IF(tbl_HRMaster[[#This Row],[Attrition]]="Yes",1,0)</f>
        <v>1</v>
      </c>
    </row>
    <row r="2143" spans="1:31" x14ac:dyDescent="0.25">
      <c r="A2143">
        <v>49</v>
      </c>
      <c r="B2143" t="s">
        <v>28</v>
      </c>
      <c r="C2143" t="s">
        <v>29</v>
      </c>
      <c r="D2143" t="s">
        <v>23</v>
      </c>
      <c r="E2143">
        <v>6</v>
      </c>
      <c r="F2143">
        <v>5</v>
      </c>
      <c r="G2143" t="s">
        <v>38</v>
      </c>
      <c r="H2143">
        <v>3689</v>
      </c>
      <c r="I2143" t="s">
        <v>25</v>
      </c>
      <c r="J2143">
        <v>2</v>
      </c>
      <c r="K2143" t="s">
        <v>26</v>
      </c>
      <c r="L2143" t="s">
        <v>32</v>
      </c>
      <c r="M2143">
        <v>23420</v>
      </c>
      <c r="N2143">
        <v>3</v>
      </c>
      <c r="O2143">
        <v>18</v>
      </c>
      <c r="P2143">
        <v>0</v>
      </c>
      <c r="Q2143">
        <v>20</v>
      </c>
      <c r="R2143">
        <v>2</v>
      </c>
      <c r="S2143">
        <v>4</v>
      </c>
      <c r="T2143">
        <v>1</v>
      </c>
      <c r="U2143">
        <v>3</v>
      </c>
      <c r="V2143">
        <f>COUNTIF(tbl_HRMaster[EmployeeID],tbl_HRMaster[[#This Row],[EmployeeID]])</f>
        <v>1</v>
      </c>
      <c r="W2143">
        <f>IFERROR(INDEX(tbl_EmployeeSurvey[EnvironmentSatisfaction],MATCH(tbl_HRMaster[[#This Row],[EmployeeID]],tbl_EmployeeSurvey[EmployeeID],0)),"Not Found")</f>
        <v>1</v>
      </c>
      <c r="X2143">
        <f>IFERROR(INDEX(tbl_EmployeeSurvey[JobSatisfaction],MATCH(tbl_HRMaster[[#This Row],[EmployeeID]],tbl_EmployeeSurvey[EmployeeID],0)),"Not Found")</f>
        <v>1</v>
      </c>
      <c r="Y2143" s="5">
        <f>IFERROR(INDEX(tbl_EmployeeSurvey[WorkLifeBalance],MATCH(tbl_HRMaster[[#This Row],[EmployeeID]],tbl_EmployeeSurvey[EmployeeID],0)),"Not Found")</f>
        <v>3</v>
      </c>
      <c r="Z2143" s="5">
        <f>IFERROR(VLOOKUP(tbl_HRMaster[[#This Row],[EmployeeID]],tbl_ManagerSurvey[[EmployeeID]:[PerformanceRating]],2,FALSE),"Not Found")</f>
        <v>3</v>
      </c>
      <c r="AA2143" s="5">
        <f>IFERROR(VLOOKUP(tbl_HRMaster[[#This Row],[EmployeeID]],tbl_ManagerSurvey[[EmployeeID]:[PerformanceRating]],3,FALSE),"Not Found")</f>
        <v>3</v>
      </c>
      <c r="AB2143" s="5" t="str">
        <f>IF(tbl_HRMaster[[#This Row],[Attrition]]="Yes","Left","Active")</f>
        <v>Left</v>
      </c>
      <c r="AC2143" s="5" t="str">
        <f>_xlfn.IFS(tbl_HRMaster[[#This Row],[Age]]&lt;25,"Under 25",tbl_HRMaster[[#This Row],[Age]]&lt;35,"25-34",tbl_HRMaster[[#This Row],[Age]]&lt;45,"35-44",tbl_HRMaster[[#This Row],[Age]]&lt;55,"45-54",TRUE,"Above 54")</f>
        <v>45-54</v>
      </c>
      <c r="AD2143" s="5" t="str">
        <f>_xlfn.IFS(
tbl_HRMaster[[#This Row],[YearsAtCompany]]&lt;2,"&lt; 2 Years",
tbl_HRMaster[[#This Row],[YearsAtCompany]]&lt;5,"2-4 Years",
tbl_HRMaster[[#This Row],[YearsAtCompany]]&lt;10,"5-9 Years",
TRUE,"10+ Years"
)</f>
        <v>2-4 Years</v>
      </c>
      <c r="AE2143" s="5">
        <f>IF(tbl_HRMaster[[#This Row],[Attrition]]="Yes",1,0)</f>
        <v>1</v>
      </c>
    </row>
    <row r="2144" spans="1:31" x14ac:dyDescent="0.25">
      <c r="A2144">
        <v>50</v>
      </c>
      <c r="B2144" t="s">
        <v>21</v>
      </c>
      <c r="C2144" t="s">
        <v>22</v>
      </c>
      <c r="D2144" t="s">
        <v>30</v>
      </c>
      <c r="E2144">
        <v>9</v>
      </c>
      <c r="F2144">
        <v>3</v>
      </c>
      <c r="G2144" t="s">
        <v>38</v>
      </c>
      <c r="H2144">
        <v>110</v>
      </c>
      <c r="I2144" t="s">
        <v>25</v>
      </c>
      <c r="J2144">
        <v>3</v>
      </c>
      <c r="K2144" t="s">
        <v>40</v>
      </c>
      <c r="L2144" t="s">
        <v>32</v>
      </c>
      <c r="M2144">
        <v>98880</v>
      </c>
      <c r="N2144">
        <v>6</v>
      </c>
      <c r="O2144">
        <v>15</v>
      </c>
      <c r="P2144">
        <v>0</v>
      </c>
      <c r="Q2144">
        <v>20</v>
      </c>
      <c r="R2144">
        <v>2</v>
      </c>
      <c r="S2144">
        <v>4</v>
      </c>
      <c r="T2144">
        <v>1</v>
      </c>
      <c r="U2144">
        <v>3</v>
      </c>
      <c r="V2144">
        <f>COUNTIF(tbl_HRMaster[EmployeeID],tbl_HRMaster[[#This Row],[EmployeeID]])</f>
        <v>1</v>
      </c>
      <c r="W2144">
        <f>IFERROR(INDEX(tbl_EmployeeSurvey[EnvironmentSatisfaction],MATCH(tbl_HRMaster[[#This Row],[EmployeeID]],tbl_EmployeeSurvey[EmployeeID],0)),"Not Found")</f>
        <v>4</v>
      </c>
      <c r="X2144">
        <f>IFERROR(INDEX(tbl_EmployeeSurvey[JobSatisfaction],MATCH(tbl_HRMaster[[#This Row],[EmployeeID]],tbl_EmployeeSurvey[EmployeeID],0)),"Not Found")</f>
        <v>4</v>
      </c>
      <c r="Y2144" s="5">
        <f>IFERROR(INDEX(tbl_EmployeeSurvey[WorkLifeBalance],MATCH(tbl_HRMaster[[#This Row],[EmployeeID]],tbl_EmployeeSurvey[EmployeeID],0)),"Not Found")</f>
        <v>3</v>
      </c>
      <c r="Z2144" s="5">
        <f>IFERROR(VLOOKUP(tbl_HRMaster[[#This Row],[EmployeeID]],tbl_ManagerSurvey[[EmployeeID]:[PerformanceRating]],2,FALSE),"Not Found")</f>
        <v>3</v>
      </c>
      <c r="AA2144" s="5">
        <f>IFERROR(VLOOKUP(tbl_HRMaster[[#This Row],[EmployeeID]],tbl_ManagerSurvey[[EmployeeID]:[PerformanceRating]],3,FALSE),"Not Found")</f>
        <v>3</v>
      </c>
      <c r="AB2144" s="5" t="str">
        <f>IF(tbl_HRMaster[[#This Row],[Attrition]]="Yes","Left","Active")</f>
        <v>Active</v>
      </c>
      <c r="AC2144" s="5" t="str">
        <f>_xlfn.IFS(tbl_HRMaster[[#This Row],[Age]]&lt;25,"Under 25",tbl_HRMaster[[#This Row],[Age]]&lt;35,"25-34",tbl_HRMaster[[#This Row],[Age]]&lt;45,"35-44",tbl_HRMaster[[#This Row],[Age]]&lt;55,"45-54",TRUE,"Above 54")</f>
        <v>45-54</v>
      </c>
      <c r="AD2144" s="5" t="str">
        <f>_xlfn.IFS(
tbl_HRMaster[[#This Row],[YearsAtCompany]]&lt;2,"&lt; 2 Years",
tbl_HRMaster[[#This Row],[YearsAtCompany]]&lt;5,"2-4 Years",
tbl_HRMaster[[#This Row],[YearsAtCompany]]&lt;10,"5-9 Years",
TRUE,"10+ Years"
)</f>
        <v>2-4 Years</v>
      </c>
      <c r="AE2144" s="5">
        <f>IF(tbl_HRMaster[[#This Row],[Attrition]]="Yes",1,0)</f>
        <v>0</v>
      </c>
    </row>
    <row r="2145" spans="1:31" x14ac:dyDescent="0.25">
      <c r="A2145">
        <v>50</v>
      </c>
      <c r="B2145" t="s">
        <v>21</v>
      </c>
      <c r="C2145" t="s">
        <v>22</v>
      </c>
      <c r="D2145" t="s">
        <v>30</v>
      </c>
      <c r="E2145">
        <v>9</v>
      </c>
      <c r="F2145">
        <v>3</v>
      </c>
      <c r="G2145" t="s">
        <v>38</v>
      </c>
      <c r="H2145">
        <v>1580</v>
      </c>
      <c r="I2145" t="s">
        <v>25</v>
      </c>
      <c r="J2145">
        <v>3</v>
      </c>
      <c r="K2145" t="s">
        <v>40</v>
      </c>
      <c r="L2145" t="s">
        <v>32</v>
      </c>
      <c r="M2145">
        <v>98880</v>
      </c>
      <c r="N2145">
        <v>6</v>
      </c>
      <c r="O2145">
        <v>15</v>
      </c>
      <c r="P2145">
        <v>0</v>
      </c>
      <c r="Q2145">
        <v>20</v>
      </c>
      <c r="R2145">
        <v>2</v>
      </c>
      <c r="S2145">
        <v>4</v>
      </c>
      <c r="T2145">
        <v>1</v>
      </c>
      <c r="U2145">
        <v>3</v>
      </c>
      <c r="V2145">
        <f>COUNTIF(tbl_HRMaster[EmployeeID],tbl_HRMaster[[#This Row],[EmployeeID]])</f>
        <v>1</v>
      </c>
      <c r="W2145">
        <f>IFERROR(INDEX(tbl_EmployeeSurvey[EnvironmentSatisfaction],MATCH(tbl_HRMaster[[#This Row],[EmployeeID]],tbl_EmployeeSurvey[EmployeeID],0)),"Not Found")</f>
        <v>4</v>
      </c>
      <c r="X2145">
        <f>IFERROR(INDEX(tbl_EmployeeSurvey[JobSatisfaction],MATCH(tbl_HRMaster[[#This Row],[EmployeeID]],tbl_EmployeeSurvey[EmployeeID],0)),"Not Found")</f>
        <v>4</v>
      </c>
      <c r="Y2145" s="5">
        <f>IFERROR(INDEX(tbl_EmployeeSurvey[WorkLifeBalance],MATCH(tbl_HRMaster[[#This Row],[EmployeeID]],tbl_EmployeeSurvey[EmployeeID],0)),"Not Found")</f>
        <v>3</v>
      </c>
      <c r="Z2145" s="5">
        <f>IFERROR(VLOOKUP(tbl_HRMaster[[#This Row],[EmployeeID]],tbl_ManagerSurvey[[EmployeeID]:[PerformanceRating]],2,FALSE),"Not Found")</f>
        <v>3</v>
      </c>
      <c r="AA2145" s="5">
        <f>IFERROR(VLOOKUP(tbl_HRMaster[[#This Row],[EmployeeID]],tbl_ManagerSurvey[[EmployeeID]:[PerformanceRating]],3,FALSE),"Not Found")</f>
        <v>3</v>
      </c>
      <c r="AB2145" s="5" t="str">
        <f>IF(tbl_HRMaster[[#This Row],[Attrition]]="Yes","Left","Active")</f>
        <v>Active</v>
      </c>
      <c r="AC2145" s="5" t="str">
        <f>_xlfn.IFS(tbl_HRMaster[[#This Row],[Age]]&lt;25,"Under 25",tbl_HRMaster[[#This Row],[Age]]&lt;35,"25-34",tbl_HRMaster[[#This Row],[Age]]&lt;45,"35-44",tbl_HRMaster[[#This Row],[Age]]&lt;55,"45-54",TRUE,"Above 54")</f>
        <v>45-54</v>
      </c>
      <c r="AD2145" s="5" t="str">
        <f>_xlfn.IFS(
tbl_HRMaster[[#This Row],[YearsAtCompany]]&lt;2,"&lt; 2 Years",
tbl_HRMaster[[#This Row],[YearsAtCompany]]&lt;5,"2-4 Years",
tbl_HRMaster[[#This Row],[YearsAtCompany]]&lt;10,"5-9 Years",
TRUE,"10+ Years"
)</f>
        <v>2-4 Years</v>
      </c>
      <c r="AE2145" s="5">
        <f>IF(tbl_HRMaster[[#This Row],[Attrition]]="Yes",1,0)</f>
        <v>0</v>
      </c>
    </row>
    <row r="2146" spans="1:31" x14ac:dyDescent="0.25">
      <c r="A2146">
        <v>50</v>
      </c>
      <c r="B2146" t="s">
        <v>21</v>
      </c>
      <c r="C2146" t="s">
        <v>22</v>
      </c>
      <c r="D2146" t="s">
        <v>30</v>
      </c>
      <c r="E2146">
        <v>9</v>
      </c>
      <c r="F2146">
        <v>3</v>
      </c>
      <c r="G2146" t="s">
        <v>38</v>
      </c>
      <c r="H2146">
        <v>3050</v>
      </c>
      <c r="I2146" t="s">
        <v>25</v>
      </c>
      <c r="J2146">
        <v>3</v>
      </c>
      <c r="K2146" t="s">
        <v>40</v>
      </c>
      <c r="L2146" t="s">
        <v>32</v>
      </c>
      <c r="M2146">
        <v>98880</v>
      </c>
      <c r="N2146">
        <v>6</v>
      </c>
      <c r="O2146">
        <v>15</v>
      </c>
      <c r="P2146">
        <v>0</v>
      </c>
      <c r="Q2146">
        <v>20</v>
      </c>
      <c r="R2146">
        <v>2</v>
      </c>
      <c r="S2146">
        <v>4</v>
      </c>
      <c r="T2146">
        <v>1</v>
      </c>
      <c r="U2146">
        <v>3</v>
      </c>
      <c r="V2146">
        <f>COUNTIF(tbl_HRMaster[EmployeeID],tbl_HRMaster[[#This Row],[EmployeeID]])</f>
        <v>1</v>
      </c>
      <c r="W2146">
        <f>IFERROR(INDEX(tbl_EmployeeSurvey[EnvironmentSatisfaction],MATCH(tbl_HRMaster[[#This Row],[EmployeeID]],tbl_EmployeeSurvey[EmployeeID],0)),"Not Found")</f>
        <v>4</v>
      </c>
      <c r="X2146">
        <f>IFERROR(INDEX(tbl_EmployeeSurvey[JobSatisfaction],MATCH(tbl_HRMaster[[#This Row],[EmployeeID]],tbl_EmployeeSurvey[EmployeeID],0)),"Not Found")</f>
        <v>4</v>
      </c>
      <c r="Y2146" s="5">
        <f>IFERROR(INDEX(tbl_EmployeeSurvey[WorkLifeBalance],MATCH(tbl_HRMaster[[#This Row],[EmployeeID]],tbl_EmployeeSurvey[EmployeeID],0)),"Not Found")</f>
        <v>3</v>
      </c>
      <c r="Z2146" s="5">
        <f>IFERROR(VLOOKUP(tbl_HRMaster[[#This Row],[EmployeeID]],tbl_ManagerSurvey[[EmployeeID]:[PerformanceRating]],2,FALSE),"Not Found")</f>
        <v>3</v>
      </c>
      <c r="AA2146" s="5">
        <f>IFERROR(VLOOKUP(tbl_HRMaster[[#This Row],[EmployeeID]],tbl_ManagerSurvey[[EmployeeID]:[PerformanceRating]],3,FALSE),"Not Found")</f>
        <v>3</v>
      </c>
      <c r="AB2146" s="5" t="str">
        <f>IF(tbl_HRMaster[[#This Row],[Attrition]]="Yes","Left","Active")</f>
        <v>Active</v>
      </c>
      <c r="AC2146" s="5" t="str">
        <f>_xlfn.IFS(tbl_HRMaster[[#This Row],[Age]]&lt;25,"Under 25",tbl_HRMaster[[#This Row],[Age]]&lt;35,"25-34",tbl_HRMaster[[#This Row],[Age]]&lt;45,"35-44",tbl_HRMaster[[#This Row],[Age]]&lt;55,"45-54",TRUE,"Above 54")</f>
        <v>45-54</v>
      </c>
      <c r="AD2146" s="5" t="str">
        <f>_xlfn.IFS(
tbl_HRMaster[[#This Row],[YearsAtCompany]]&lt;2,"&lt; 2 Years",
tbl_HRMaster[[#This Row],[YearsAtCompany]]&lt;5,"2-4 Years",
tbl_HRMaster[[#This Row],[YearsAtCompany]]&lt;10,"5-9 Years",
TRUE,"10+ Years"
)</f>
        <v>2-4 Years</v>
      </c>
      <c r="AE2146" s="5">
        <f>IF(tbl_HRMaster[[#This Row],[Attrition]]="Yes",1,0)</f>
        <v>0</v>
      </c>
    </row>
    <row r="2147" spans="1:31" x14ac:dyDescent="0.25">
      <c r="A2147">
        <v>43</v>
      </c>
      <c r="B2147" t="s">
        <v>21</v>
      </c>
      <c r="C2147" t="s">
        <v>22</v>
      </c>
      <c r="D2147" t="s">
        <v>30</v>
      </c>
      <c r="E2147">
        <v>25</v>
      </c>
      <c r="F2147">
        <v>2</v>
      </c>
      <c r="G2147" t="s">
        <v>38</v>
      </c>
      <c r="H2147">
        <v>352</v>
      </c>
      <c r="I2147" t="s">
        <v>34</v>
      </c>
      <c r="J2147">
        <v>2</v>
      </c>
      <c r="K2147" t="s">
        <v>26</v>
      </c>
      <c r="L2147" t="s">
        <v>27</v>
      </c>
      <c r="M2147">
        <v>61320</v>
      </c>
      <c r="N2147">
        <v>6</v>
      </c>
      <c r="O2147">
        <v>13</v>
      </c>
      <c r="P2147">
        <v>0</v>
      </c>
      <c r="Q2147">
        <v>22</v>
      </c>
      <c r="R2147">
        <v>3</v>
      </c>
      <c r="S2147">
        <v>4</v>
      </c>
      <c r="T2147">
        <v>1</v>
      </c>
      <c r="U2147">
        <v>0</v>
      </c>
      <c r="V2147">
        <f>COUNTIF(tbl_HRMaster[EmployeeID],tbl_HRMaster[[#This Row],[EmployeeID]])</f>
        <v>1</v>
      </c>
      <c r="W2147">
        <f>IFERROR(INDEX(tbl_EmployeeSurvey[EnvironmentSatisfaction],MATCH(tbl_HRMaster[[#This Row],[EmployeeID]],tbl_EmployeeSurvey[EmployeeID],0)),"Not Found")</f>
        <v>2</v>
      </c>
      <c r="X2147">
        <f>IFERROR(INDEX(tbl_EmployeeSurvey[JobSatisfaction],MATCH(tbl_HRMaster[[#This Row],[EmployeeID]],tbl_EmployeeSurvey[EmployeeID],0)),"Not Found")</f>
        <v>1</v>
      </c>
      <c r="Y2147" s="5">
        <f>IFERROR(INDEX(tbl_EmployeeSurvey[WorkLifeBalance],MATCH(tbl_HRMaster[[#This Row],[EmployeeID]],tbl_EmployeeSurvey[EmployeeID],0)),"Not Found")</f>
        <v>3</v>
      </c>
      <c r="Z2147" s="5">
        <f>IFERROR(VLOOKUP(tbl_HRMaster[[#This Row],[EmployeeID]],tbl_ManagerSurvey[[EmployeeID]:[PerformanceRating]],2,FALSE),"Not Found")</f>
        <v>2</v>
      </c>
      <c r="AA2147" s="5">
        <f>IFERROR(VLOOKUP(tbl_HRMaster[[#This Row],[EmployeeID]],tbl_ManagerSurvey[[EmployeeID]:[PerformanceRating]],3,FALSE),"Not Found")</f>
        <v>3</v>
      </c>
      <c r="AB2147" s="5" t="str">
        <f>IF(tbl_HRMaster[[#This Row],[Attrition]]="Yes","Left","Active")</f>
        <v>Active</v>
      </c>
      <c r="AC2147" s="5" t="str">
        <f>_xlfn.IFS(tbl_HRMaster[[#This Row],[Age]]&lt;25,"Under 25",tbl_HRMaster[[#This Row],[Age]]&lt;35,"25-34",tbl_HRMaster[[#This Row],[Age]]&lt;45,"35-44",tbl_HRMaster[[#This Row],[Age]]&lt;55,"45-54",TRUE,"Above 54")</f>
        <v>35-44</v>
      </c>
      <c r="AD2147" s="5" t="str">
        <f>_xlfn.IFS(
tbl_HRMaster[[#This Row],[YearsAtCompany]]&lt;2,"&lt; 2 Years",
tbl_HRMaster[[#This Row],[YearsAtCompany]]&lt;5,"2-4 Years",
tbl_HRMaster[[#This Row],[YearsAtCompany]]&lt;10,"5-9 Years",
TRUE,"10+ Years"
)</f>
        <v>2-4 Years</v>
      </c>
      <c r="AE2147" s="5">
        <f>IF(tbl_HRMaster[[#This Row],[Attrition]]="Yes",1,0)</f>
        <v>0</v>
      </c>
    </row>
    <row r="2148" spans="1:31" x14ac:dyDescent="0.25">
      <c r="A2148">
        <v>43</v>
      </c>
      <c r="B2148" t="s">
        <v>21</v>
      </c>
      <c r="C2148" t="s">
        <v>22</v>
      </c>
      <c r="D2148" t="s">
        <v>30</v>
      </c>
      <c r="E2148">
        <v>25</v>
      </c>
      <c r="F2148">
        <v>2</v>
      </c>
      <c r="G2148" t="s">
        <v>38</v>
      </c>
      <c r="H2148">
        <v>1822</v>
      </c>
      <c r="I2148" t="s">
        <v>34</v>
      </c>
      <c r="J2148">
        <v>2</v>
      </c>
      <c r="K2148" t="s">
        <v>26</v>
      </c>
      <c r="L2148" t="s">
        <v>27</v>
      </c>
      <c r="M2148">
        <v>61320</v>
      </c>
      <c r="N2148">
        <v>6</v>
      </c>
      <c r="O2148">
        <v>13</v>
      </c>
      <c r="P2148">
        <v>0</v>
      </c>
      <c r="Q2148">
        <v>22</v>
      </c>
      <c r="R2148">
        <v>3</v>
      </c>
      <c r="S2148">
        <v>4</v>
      </c>
      <c r="T2148">
        <v>1</v>
      </c>
      <c r="U2148">
        <v>0</v>
      </c>
      <c r="V2148">
        <f>COUNTIF(tbl_HRMaster[EmployeeID],tbl_HRMaster[[#This Row],[EmployeeID]])</f>
        <v>1</v>
      </c>
      <c r="W2148">
        <f>IFERROR(INDEX(tbl_EmployeeSurvey[EnvironmentSatisfaction],MATCH(tbl_HRMaster[[#This Row],[EmployeeID]],tbl_EmployeeSurvey[EmployeeID],0)),"Not Found")</f>
        <v>2</v>
      </c>
      <c r="X2148">
        <f>IFERROR(INDEX(tbl_EmployeeSurvey[JobSatisfaction],MATCH(tbl_HRMaster[[#This Row],[EmployeeID]],tbl_EmployeeSurvey[EmployeeID],0)),"Not Found")</f>
        <v>1</v>
      </c>
      <c r="Y2148" s="5">
        <f>IFERROR(INDEX(tbl_EmployeeSurvey[WorkLifeBalance],MATCH(tbl_HRMaster[[#This Row],[EmployeeID]],tbl_EmployeeSurvey[EmployeeID],0)),"Not Found")</f>
        <v>3</v>
      </c>
      <c r="Z2148" s="5">
        <f>IFERROR(VLOOKUP(tbl_HRMaster[[#This Row],[EmployeeID]],tbl_ManagerSurvey[[EmployeeID]:[PerformanceRating]],2,FALSE),"Not Found")</f>
        <v>2</v>
      </c>
      <c r="AA2148" s="5">
        <f>IFERROR(VLOOKUP(tbl_HRMaster[[#This Row],[EmployeeID]],tbl_ManagerSurvey[[EmployeeID]:[PerformanceRating]],3,FALSE),"Not Found")</f>
        <v>3</v>
      </c>
      <c r="AB2148" s="5" t="str">
        <f>IF(tbl_HRMaster[[#This Row],[Attrition]]="Yes","Left","Active")</f>
        <v>Active</v>
      </c>
      <c r="AC2148" s="5" t="str">
        <f>_xlfn.IFS(tbl_HRMaster[[#This Row],[Age]]&lt;25,"Under 25",tbl_HRMaster[[#This Row],[Age]]&lt;35,"25-34",tbl_HRMaster[[#This Row],[Age]]&lt;45,"35-44",tbl_HRMaster[[#This Row],[Age]]&lt;55,"45-54",TRUE,"Above 54")</f>
        <v>35-44</v>
      </c>
      <c r="AD2148" s="5" t="str">
        <f>_xlfn.IFS(
tbl_HRMaster[[#This Row],[YearsAtCompany]]&lt;2,"&lt; 2 Years",
tbl_HRMaster[[#This Row],[YearsAtCompany]]&lt;5,"2-4 Years",
tbl_HRMaster[[#This Row],[YearsAtCompany]]&lt;10,"5-9 Years",
TRUE,"10+ Years"
)</f>
        <v>2-4 Years</v>
      </c>
      <c r="AE2148" s="5">
        <f>IF(tbl_HRMaster[[#This Row],[Attrition]]="Yes",1,0)</f>
        <v>0</v>
      </c>
    </row>
    <row r="2149" spans="1:31" x14ac:dyDescent="0.25">
      <c r="A2149">
        <v>43</v>
      </c>
      <c r="B2149" t="s">
        <v>21</v>
      </c>
      <c r="C2149" t="s">
        <v>22</v>
      </c>
      <c r="D2149" t="s">
        <v>30</v>
      </c>
      <c r="E2149">
        <v>25</v>
      </c>
      <c r="F2149">
        <v>2</v>
      </c>
      <c r="G2149" t="s">
        <v>38</v>
      </c>
      <c r="H2149">
        <v>3292</v>
      </c>
      <c r="I2149" t="s">
        <v>34</v>
      </c>
      <c r="J2149">
        <v>2</v>
      </c>
      <c r="K2149" t="s">
        <v>26</v>
      </c>
      <c r="L2149" t="s">
        <v>27</v>
      </c>
      <c r="M2149">
        <v>61320</v>
      </c>
      <c r="N2149">
        <v>6</v>
      </c>
      <c r="O2149">
        <v>13</v>
      </c>
      <c r="P2149">
        <v>0</v>
      </c>
      <c r="Q2149">
        <v>22</v>
      </c>
      <c r="R2149">
        <v>3</v>
      </c>
      <c r="S2149">
        <v>4</v>
      </c>
      <c r="T2149">
        <v>1</v>
      </c>
      <c r="U2149">
        <v>0</v>
      </c>
      <c r="V2149">
        <f>COUNTIF(tbl_HRMaster[EmployeeID],tbl_HRMaster[[#This Row],[EmployeeID]])</f>
        <v>1</v>
      </c>
      <c r="W2149">
        <f>IFERROR(INDEX(tbl_EmployeeSurvey[EnvironmentSatisfaction],MATCH(tbl_HRMaster[[#This Row],[EmployeeID]],tbl_EmployeeSurvey[EmployeeID],0)),"Not Found")</f>
        <v>2</v>
      </c>
      <c r="X2149">
        <f>IFERROR(INDEX(tbl_EmployeeSurvey[JobSatisfaction],MATCH(tbl_HRMaster[[#This Row],[EmployeeID]],tbl_EmployeeSurvey[EmployeeID],0)),"Not Found")</f>
        <v>1</v>
      </c>
      <c r="Y2149" s="5">
        <f>IFERROR(INDEX(tbl_EmployeeSurvey[WorkLifeBalance],MATCH(tbl_HRMaster[[#This Row],[EmployeeID]],tbl_EmployeeSurvey[EmployeeID],0)),"Not Found")</f>
        <v>3</v>
      </c>
      <c r="Z2149" s="5">
        <f>IFERROR(VLOOKUP(tbl_HRMaster[[#This Row],[EmployeeID]],tbl_ManagerSurvey[[EmployeeID]:[PerformanceRating]],2,FALSE),"Not Found")</f>
        <v>2</v>
      </c>
      <c r="AA2149" s="5">
        <f>IFERROR(VLOOKUP(tbl_HRMaster[[#This Row],[EmployeeID]],tbl_ManagerSurvey[[EmployeeID]:[PerformanceRating]],3,FALSE),"Not Found")</f>
        <v>3</v>
      </c>
      <c r="AB2149" s="5" t="str">
        <f>IF(tbl_HRMaster[[#This Row],[Attrition]]="Yes","Left","Active")</f>
        <v>Active</v>
      </c>
      <c r="AC2149" s="5" t="str">
        <f>_xlfn.IFS(tbl_HRMaster[[#This Row],[Age]]&lt;25,"Under 25",tbl_HRMaster[[#This Row],[Age]]&lt;35,"25-34",tbl_HRMaster[[#This Row],[Age]]&lt;45,"35-44",tbl_HRMaster[[#This Row],[Age]]&lt;55,"45-54",TRUE,"Above 54")</f>
        <v>35-44</v>
      </c>
      <c r="AD2149" s="5" t="str">
        <f>_xlfn.IFS(
tbl_HRMaster[[#This Row],[YearsAtCompany]]&lt;2,"&lt; 2 Years",
tbl_HRMaster[[#This Row],[YearsAtCompany]]&lt;5,"2-4 Years",
tbl_HRMaster[[#This Row],[YearsAtCompany]]&lt;10,"5-9 Years",
TRUE,"10+ Years"
)</f>
        <v>2-4 Years</v>
      </c>
      <c r="AE2149" s="5">
        <f>IF(tbl_HRMaster[[#This Row],[Attrition]]="Yes",1,0)</f>
        <v>0</v>
      </c>
    </row>
    <row r="2150" spans="1:31" x14ac:dyDescent="0.25">
      <c r="A2150">
        <v>54</v>
      </c>
      <c r="B2150" t="s">
        <v>21</v>
      </c>
      <c r="C2150" t="s">
        <v>22</v>
      </c>
      <c r="D2150" t="s">
        <v>37</v>
      </c>
      <c r="E2150">
        <v>9</v>
      </c>
      <c r="F2150">
        <v>3</v>
      </c>
      <c r="G2150" t="s">
        <v>24</v>
      </c>
      <c r="H2150">
        <v>135</v>
      </c>
      <c r="I2150" t="s">
        <v>25</v>
      </c>
      <c r="J2150">
        <v>2</v>
      </c>
      <c r="K2150" t="s">
        <v>42</v>
      </c>
      <c r="L2150" t="s">
        <v>27</v>
      </c>
      <c r="M2150">
        <v>63230</v>
      </c>
      <c r="N2150">
        <v>4</v>
      </c>
      <c r="O2150">
        <v>23</v>
      </c>
      <c r="P2150">
        <v>1</v>
      </c>
      <c r="Q2150">
        <v>24</v>
      </c>
      <c r="R2150">
        <v>2</v>
      </c>
      <c r="S2150">
        <v>4</v>
      </c>
      <c r="T2150">
        <v>1</v>
      </c>
      <c r="U2150">
        <v>2</v>
      </c>
      <c r="V2150">
        <f>COUNTIF(tbl_HRMaster[EmployeeID],tbl_HRMaster[[#This Row],[EmployeeID]])</f>
        <v>1</v>
      </c>
      <c r="W2150">
        <f>IFERROR(INDEX(tbl_EmployeeSurvey[EnvironmentSatisfaction],MATCH(tbl_HRMaster[[#This Row],[EmployeeID]],tbl_EmployeeSurvey[EmployeeID],0)),"Not Found")</f>
        <v>1</v>
      </c>
      <c r="X2150">
        <f>IFERROR(INDEX(tbl_EmployeeSurvey[JobSatisfaction],MATCH(tbl_HRMaster[[#This Row],[EmployeeID]],tbl_EmployeeSurvey[EmployeeID],0)),"Not Found")</f>
        <v>1</v>
      </c>
      <c r="Y2150" s="5">
        <f>IFERROR(INDEX(tbl_EmployeeSurvey[WorkLifeBalance],MATCH(tbl_HRMaster[[#This Row],[EmployeeID]],tbl_EmployeeSurvey[EmployeeID],0)),"Not Found")</f>
        <v>2</v>
      </c>
      <c r="Z2150" s="5">
        <f>IFERROR(VLOOKUP(tbl_HRMaster[[#This Row],[EmployeeID]],tbl_ManagerSurvey[[EmployeeID]:[PerformanceRating]],2,FALSE),"Not Found")</f>
        <v>2</v>
      </c>
      <c r="AA2150" s="5">
        <f>IFERROR(VLOOKUP(tbl_HRMaster[[#This Row],[EmployeeID]],tbl_ManagerSurvey[[EmployeeID]:[PerformanceRating]],3,FALSE),"Not Found")</f>
        <v>4</v>
      </c>
      <c r="AB2150" s="5" t="str">
        <f>IF(tbl_HRMaster[[#This Row],[Attrition]]="Yes","Left","Active")</f>
        <v>Active</v>
      </c>
      <c r="AC2150" s="5" t="str">
        <f>_xlfn.IFS(tbl_HRMaster[[#This Row],[Age]]&lt;25,"Under 25",tbl_HRMaster[[#This Row],[Age]]&lt;35,"25-34",tbl_HRMaster[[#This Row],[Age]]&lt;45,"35-44",tbl_HRMaster[[#This Row],[Age]]&lt;55,"45-54",TRUE,"Above 54")</f>
        <v>45-54</v>
      </c>
      <c r="AD2150" s="5" t="str">
        <f>_xlfn.IFS(
tbl_HRMaster[[#This Row],[YearsAtCompany]]&lt;2,"&lt; 2 Years",
tbl_HRMaster[[#This Row],[YearsAtCompany]]&lt;5,"2-4 Years",
tbl_HRMaster[[#This Row],[YearsAtCompany]]&lt;10,"5-9 Years",
TRUE,"10+ Years"
)</f>
        <v>2-4 Years</v>
      </c>
      <c r="AE2150" s="5">
        <f>IF(tbl_HRMaster[[#This Row],[Attrition]]="Yes",1,0)</f>
        <v>0</v>
      </c>
    </row>
    <row r="2151" spans="1:31" x14ac:dyDescent="0.25">
      <c r="A2151">
        <v>54</v>
      </c>
      <c r="B2151" t="s">
        <v>21</v>
      </c>
      <c r="C2151" t="s">
        <v>22</v>
      </c>
      <c r="D2151" t="s">
        <v>37</v>
      </c>
      <c r="E2151">
        <v>9</v>
      </c>
      <c r="F2151">
        <v>3</v>
      </c>
      <c r="G2151" t="s">
        <v>24</v>
      </c>
      <c r="H2151">
        <v>1605</v>
      </c>
      <c r="I2151" t="s">
        <v>25</v>
      </c>
      <c r="J2151">
        <v>2</v>
      </c>
      <c r="K2151" t="s">
        <v>42</v>
      </c>
      <c r="L2151" t="s">
        <v>27</v>
      </c>
      <c r="M2151">
        <v>63230</v>
      </c>
      <c r="N2151">
        <v>4</v>
      </c>
      <c r="O2151">
        <v>23</v>
      </c>
      <c r="P2151">
        <v>1</v>
      </c>
      <c r="Q2151">
        <v>24</v>
      </c>
      <c r="R2151">
        <v>2</v>
      </c>
      <c r="S2151">
        <v>4</v>
      </c>
      <c r="T2151">
        <v>1</v>
      </c>
      <c r="U2151">
        <v>2</v>
      </c>
      <c r="V2151">
        <f>COUNTIF(tbl_HRMaster[EmployeeID],tbl_HRMaster[[#This Row],[EmployeeID]])</f>
        <v>1</v>
      </c>
      <c r="W2151">
        <f>IFERROR(INDEX(tbl_EmployeeSurvey[EnvironmentSatisfaction],MATCH(tbl_HRMaster[[#This Row],[EmployeeID]],tbl_EmployeeSurvey[EmployeeID],0)),"Not Found")</f>
        <v>1</v>
      </c>
      <c r="X2151">
        <f>IFERROR(INDEX(tbl_EmployeeSurvey[JobSatisfaction],MATCH(tbl_HRMaster[[#This Row],[EmployeeID]],tbl_EmployeeSurvey[EmployeeID],0)),"Not Found")</f>
        <v>1</v>
      </c>
      <c r="Y2151" s="5">
        <f>IFERROR(INDEX(tbl_EmployeeSurvey[WorkLifeBalance],MATCH(tbl_HRMaster[[#This Row],[EmployeeID]],tbl_EmployeeSurvey[EmployeeID],0)),"Not Found")</f>
        <v>2</v>
      </c>
      <c r="Z2151" s="5">
        <f>IFERROR(VLOOKUP(tbl_HRMaster[[#This Row],[EmployeeID]],tbl_ManagerSurvey[[EmployeeID]:[PerformanceRating]],2,FALSE),"Not Found")</f>
        <v>2</v>
      </c>
      <c r="AA2151" s="5">
        <f>IFERROR(VLOOKUP(tbl_HRMaster[[#This Row],[EmployeeID]],tbl_ManagerSurvey[[EmployeeID]:[PerformanceRating]],3,FALSE),"Not Found")</f>
        <v>4</v>
      </c>
      <c r="AB2151" s="5" t="str">
        <f>IF(tbl_HRMaster[[#This Row],[Attrition]]="Yes","Left","Active")</f>
        <v>Active</v>
      </c>
      <c r="AC2151" s="5" t="str">
        <f>_xlfn.IFS(tbl_HRMaster[[#This Row],[Age]]&lt;25,"Under 25",tbl_HRMaster[[#This Row],[Age]]&lt;35,"25-34",tbl_HRMaster[[#This Row],[Age]]&lt;45,"35-44",tbl_HRMaster[[#This Row],[Age]]&lt;55,"45-54",TRUE,"Above 54")</f>
        <v>45-54</v>
      </c>
      <c r="AD2151" s="5" t="str">
        <f>_xlfn.IFS(
tbl_HRMaster[[#This Row],[YearsAtCompany]]&lt;2,"&lt; 2 Years",
tbl_HRMaster[[#This Row],[YearsAtCompany]]&lt;5,"2-4 Years",
tbl_HRMaster[[#This Row],[YearsAtCompany]]&lt;10,"5-9 Years",
TRUE,"10+ Years"
)</f>
        <v>2-4 Years</v>
      </c>
      <c r="AE2151" s="5">
        <f>IF(tbl_HRMaster[[#This Row],[Attrition]]="Yes",1,0)</f>
        <v>0</v>
      </c>
    </row>
    <row r="2152" spans="1:31" x14ac:dyDescent="0.25">
      <c r="A2152">
        <v>54</v>
      </c>
      <c r="B2152" t="s">
        <v>21</v>
      </c>
      <c r="C2152" t="s">
        <v>22</v>
      </c>
      <c r="D2152" t="s">
        <v>37</v>
      </c>
      <c r="E2152">
        <v>9</v>
      </c>
      <c r="F2152">
        <v>3</v>
      </c>
      <c r="G2152" t="s">
        <v>24</v>
      </c>
      <c r="H2152">
        <v>3075</v>
      </c>
      <c r="I2152" t="s">
        <v>25</v>
      </c>
      <c r="J2152">
        <v>2</v>
      </c>
      <c r="K2152" t="s">
        <v>42</v>
      </c>
      <c r="L2152" t="s">
        <v>27</v>
      </c>
      <c r="M2152">
        <v>63230</v>
      </c>
      <c r="N2152">
        <v>4</v>
      </c>
      <c r="O2152">
        <v>23</v>
      </c>
      <c r="P2152">
        <v>1</v>
      </c>
      <c r="Q2152">
        <v>24</v>
      </c>
      <c r="R2152">
        <v>2</v>
      </c>
      <c r="S2152">
        <v>4</v>
      </c>
      <c r="T2152">
        <v>1</v>
      </c>
      <c r="U2152">
        <v>2</v>
      </c>
      <c r="V2152">
        <f>COUNTIF(tbl_HRMaster[EmployeeID],tbl_HRMaster[[#This Row],[EmployeeID]])</f>
        <v>1</v>
      </c>
      <c r="W2152">
        <f>IFERROR(INDEX(tbl_EmployeeSurvey[EnvironmentSatisfaction],MATCH(tbl_HRMaster[[#This Row],[EmployeeID]],tbl_EmployeeSurvey[EmployeeID],0)),"Not Found")</f>
        <v>1</v>
      </c>
      <c r="X2152">
        <f>IFERROR(INDEX(tbl_EmployeeSurvey[JobSatisfaction],MATCH(tbl_HRMaster[[#This Row],[EmployeeID]],tbl_EmployeeSurvey[EmployeeID],0)),"Not Found")</f>
        <v>1</v>
      </c>
      <c r="Y2152" s="5">
        <f>IFERROR(INDEX(tbl_EmployeeSurvey[WorkLifeBalance],MATCH(tbl_HRMaster[[#This Row],[EmployeeID]],tbl_EmployeeSurvey[EmployeeID],0)),"Not Found")</f>
        <v>2</v>
      </c>
      <c r="Z2152" s="5">
        <f>IFERROR(VLOOKUP(tbl_HRMaster[[#This Row],[EmployeeID]],tbl_ManagerSurvey[[EmployeeID]:[PerformanceRating]],2,FALSE),"Not Found")</f>
        <v>2</v>
      </c>
      <c r="AA2152" s="5">
        <f>IFERROR(VLOOKUP(tbl_HRMaster[[#This Row],[EmployeeID]],tbl_ManagerSurvey[[EmployeeID]:[PerformanceRating]],3,FALSE),"Not Found")</f>
        <v>4</v>
      </c>
      <c r="AB2152" s="5" t="str">
        <f>IF(tbl_HRMaster[[#This Row],[Attrition]]="Yes","Left","Active")</f>
        <v>Active</v>
      </c>
      <c r="AC2152" s="5" t="str">
        <f>_xlfn.IFS(tbl_HRMaster[[#This Row],[Age]]&lt;25,"Under 25",tbl_HRMaster[[#This Row],[Age]]&lt;35,"25-34",tbl_HRMaster[[#This Row],[Age]]&lt;45,"35-44",tbl_HRMaster[[#This Row],[Age]]&lt;55,"45-54",TRUE,"Above 54")</f>
        <v>45-54</v>
      </c>
      <c r="AD2152" s="5" t="str">
        <f>_xlfn.IFS(
tbl_HRMaster[[#This Row],[YearsAtCompany]]&lt;2,"&lt; 2 Years",
tbl_HRMaster[[#This Row],[YearsAtCompany]]&lt;5,"2-4 Years",
tbl_HRMaster[[#This Row],[YearsAtCompany]]&lt;10,"5-9 Years",
TRUE,"10+ Years"
)</f>
        <v>2-4 Years</v>
      </c>
      <c r="AE2152" s="5">
        <f>IF(tbl_HRMaster[[#This Row],[Attrition]]="Yes",1,0)</f>
        <v>0</v>
      </c>
    </row>
    <row r="2153" spans="1:31" x14ac:dyDescent="0.25">
      <c r="A2153">
        <v>49</v>
      </c>
      <c r="B2153" t="s">
        <v>21</v>
      </c>
      <c r="C2153" t="s">
        <v>22</v>
      </c>
      <c r="D2153" t="s">
        <v>23</v>
      </c>
      <c r="E2153">
        <v>4</v>
      </c>
      <c r="F2153">
        <v>2</v>
      </c>
      <c r="G2153" t="s">
        <v>24</v>
      </c>
      <c r="H2153">
        <v>919</v>
      </c>
      <c r="I2153" t="s">
        <v>34</v>
      </c>
      <c r="J2153">
        <v>2</v>
      </c>
      <c r="K2153" t="s">
        <v>39</v>
      </c>
      <c r="L2153" t="s">
        <v>27</v>
      </c>
      <c r="M2153">
        <v>108450</v>
      </c>
      <c r="N2153">
        <v>3</v>
      </c>
      <c r="O2153">
        <v>24</v>
      </c>
      <c r="P2153">
        <v>0</v>
      </c>
      <c r="Q2153">
        <v>27</v>
      </c>
      <c r="R2153">
        <v>4</v>
      </c>
      <c r="S2153">
        <v>4</v>
      </c>
      <c r="T2153">
        <v>1</v>
      </c>
      <c r="U2153">
        <v>2</v>
      </c>
      <c r="V2153">
        <f>COUNTIF(tbl_HRMaster[EmployeeID],tbl_HRMaster[[#This Row],[EmployeeID]])</f>
        <v>1</v>
      </c>
      <c r="W2153">
        <f>IFERROR(INDEX(tbl_EmployeeSurvey[EnvironmentSatisfaction],MATCH(tbl_HRMaster[[#This Row],[EmployeeID]],tbl_EmployeeSurvey[EmployeeID],0)),"Not Found")</f>
        <v>1</v>
      </c>
      <c r="X2153">
        <f>IFERROR(INDEX(tbl_EmployeeSurvey[JobSatisfaction],MATCH(tbl_HRMaster[[#This Row],[EmployeeID]],tbl_EmployeeSurvey[EmployeeID],0)),"Not Found")</f>
        <v>2</v>
      </c>
      <c r="Y2153" s="5">
        <f>IFERROR(INDEX(tbl_EmployeeSurvey[WorkLifeBalance],MATCH(tbl_HRMaster[[#This Row],[EmployeeID]],tbl_EmployeeSurvey[EmployeeID],0)),"Not Found")</f>
        <v>3</v>
      </c>
      <c r="Z2153" s="5">
        <f>IFERROR(VLOOKUP(tbl_HRMaster[[#This Row],[EmployeeID]],tbl_ManagerSurvey[[EmployeeID]:[PerformanceRating]],2,FALSE),"Not Found")</f>
        <v>2</v>
      </c>
      <c r="AA2153" s="5">
        <f>IFERROR(VLOOKUP(tbl_HRMaster[[#This Row],[EmployeeID]],tbl_ManagerSurvey[[EmployeeID]:[PerformanceRating]],3,FALSE),"Not Found")</f>
        <v>4</v>
      </c>
      <c r="AB2153" s="5" t="str">
        <f>IF(tbl_HRMaster[[#This Row],[Attrition]]="Yes","Left","Active")</f>
        <v>Active</v>
      </c>
      <c r="AC2153" s="5" t="str">
        <f>_xlfn.IFS(tbl_HRMaster[[#This Row],[Age]]&lt;25,"Under 25",tbl_HRMaster[[#This Row],[Age]]&lt;35,"25-34",tbl_HRMaster[[#This Row],[Age]]&lt;45,"35-44",tbl_HRMaster[[#This Row],[Age]]&lt;55,"45-54",TRUE,"Above 54")</f>
        <v>45-54</v>
      </c>
      <c r="AD2153" s="5" t="str">
        <f>_xlfn.IFS(
tbl_HRMaster[[#This Row],[YearsAtCompany]]&lt;2,"&lt; 2 Years",
tbl_HRMaster[[#This Row],[YearsAtCompany]]&lt;5,"2-4 Years",
tbl_HRMaster[[#This Row],[YearsAtCompany]]&lt;10,"5-9 Years",
TRUE,"10+ Years"
)</f>
        <v>2-4 Years</v>
      </c>
      <c r="AE2153" s="5">
        <f>IF(tbl_HRMaster[[#This Row],[Attrition]]="Yes",1,0)</f>
        <v>0</v>
      </c>
    </row>
    <row r="2154" spans="1:31" x14ac:dyDescent="0.25">
      <c r="A2154">
        <v>49</v>
      </c>
      <c r="B2154" t="s">
        <v>21</v>
      </c>
      <c r="C2154" t="s">
        <v>22</v>
      </c>
      <c r="D2154" t="s">
        <v>23</v>
      </c>
      <c r="E2154">
        <v>4</v>
      </c>
      <c r="F2154">
        <v>2</v>
      </c>
      <c r="G2154" t="s">
        <v>24</v>
      </c>
      <c r="H2154">
        <v>2389</v>
      </c>
      <c r="I2154" t="s">
        <v>34</v>
      </c>
      <c r="J2154">
        <v>2</v>
      </c>
      <c r="K2154" t="s">
        <v>39</v>
      </c>
      <c r="L2154" t="s">
        <v>27</v>
      </c>
      <c r="M2154">
        <v>108450</v>
      </c>
      <c r="N2154">
        <v>3</v>
      </c>
      <c r="O2154">
        <v>24</v>
      </c>
      <c r="P2154">
        <v>0</v>
      </c>
      <c r="Q2154">
        <v>27</v>
      </c>
      <c r="R2154">
        <v>4</v>
      </c>
      <c r="S2154">
        <v>4</v>
      </c>
      <c r="T2154">
        <v>1</v>
      </c>
      <c r="U2154">
        <v>2</v>
      </c>
      <c r="V2154">
        <f>COUNTIF(tbl_HRMaster[EmployeeID],tbl_HRMaster[[#This Row],[EmployeeID]])</f>
        <v>1</v>
      </c>
      <c r="W2154">
        <f>IFERROR(INDEX(tbl_EmployeeSurvey[EnvironmentSatisfaction],MATCH(tbl_HRMaster[[#This Row],[EmployeeID]],tbl_EmployeeSurvey[EmployeeID],0)),"Not Found")</f>
        <v>1</v>
      </c>
      <c r="X2154">
        <f>IFERROR(INDEX(tbl_EmployeeSurvey[JobSatisfaction],MATCH(tbl_HRMaster[[#This Row],[EmployeeID]],tbl_EmployeeSurvey[EmployeeID],0)),"Not Found")</f>
        <v>2</v>
      </c>
      <c r="Y2154" s="5">
        <f>IFERROR(INDEX(tbl_EmployeeSurvey[WorkLifeBalance],MATCH(tbl_HRMaster[[#This Row],[EmployeeID]],tbl_EmployeeSurvey[EmployeeID],0)),"Not Found")</f>
        <v>3</v>
      </c>
      <c r="Z2154" s="5">
        <f>IFERROR(VLOOKUP(tbl_HRMaster[[#This Row],[EmployeeID]],tbl_ManagerSurvey[[EmployeeID]:[PerformanceRating]],2,FALSE),"Not Found")</f>
        <v>2</v>
      </c>
      <c r="AA2154" s="5">
        <f>IFERROR(VLOOKUP(tbl_HRMaster[[#This Row],[EmployeeID]],tbl_ManagerSurvey[[EmployeeID]:[PerformanceRating]],3,FALSE),"Not Found")</f>
        <v>4</v>
      </c>
      <c r="AB2154" s="5" t="str">
        <f>IF(tbl_HRMaster[[#This Row],[Attrition]]="Yes","Left","Active")</f>
        <v>Active</v>
      </c>
      <c r="AC2154" s="5" t="str">
        <f>_xlfn.IFS(tbl_HRMaster[[#This Row],[Age]]&lt;25,"Under 25",tbl_HRMaster[[#This Row],[Age]]&lt;35,"25-34",tbl_HRMaster[[#This Row],[Age]]&lt;45,"35-44",tbl_HRMaster[[#This Row],[Age]]&lt;55,"45-54",TRUE,"Above 54")</f>
        <v>45-54</v>
      </c>
      <c r="AD2154" s="5" t="str">
        <f>_xlfn.IFS(
tbl_HRMaster[[#This Row],[YearsAtCompany]]&lt;2,"&lt; 2 Years",
tbl_HRMaster[[#This Row],[YearsAtCompany]]&lt;5,"2-4 Years",
tbl_HRMaster[[#This Row],[YearsAtCompany]]&lt;10,"5-9 Years",
TRUE,"10+ Years"
)</f>
        <v>2-4 Years</v>
      </c>
      <c r="AE2154" s="5">
        <f>IF(tbl_HRMaster[[#This Row],[Attrition]]="Yes",1,0)</f>
        <v>0</v>
      </c>
    </row>
    <row r="2155" spans="1:31" x14ac:dyDescent="0.25">
      <c r="A2155">
        <v>49</v>
      </c>
      <c r="B2155" t="s">
        <v>21</v>
      </c>
      <c r="C2155" t="s">
        <v>22</v>
      </c>
      <c r="D2155" t="s">
        <v>23</v>
      </c>
      <c r="E2155">
        <v>4</v>
      </c>
      <c r="F2155">
        <v>2</v>
      </c>
      <c r="G2155" t="s">
        <v>24</v>
      </c>
      <c r="H2155">
        <v>3859</v>
      </c>
      <c r="I2155" t="s">
        <v>34</v>
      </c>
      <c r="J2155">
        <v>2</v>
      </c>
      <c r="K2155" t="s">
        <v>39</v>
      </c>
      <c r="L2155" t="s">
        <v>27</v>
      </c>
      <c r="M2155">
        <v>108450</v>
      </c>
      <c r="N2155">
        <v>3</v>
      </c>
      <c r="O2155">
        <v>24</v>
      </c>
      <c r="P2155">
        <v>0</v>
      </c>
      <c r="Q2155">
        <v>27</v>
      </c>
      <c r="R2155">
        <v>4</v>
      </c>
      <c r="S2155">
        <v>4</v>
      </c>
      <c r="T2155">
        <v>1</v>
      </c>
      <c r="U2155">
        <v>2</v>
      </c>
      <c r="V2155">
        <f>COUNTIF(tbl_HRMaster[EmployeeID],tbl_HRMaster[[#This Row],[EmployeeID]])</f>
        <v>1</v>
      </c>
      <c r="W2155">
        <f>IFERROR(INDEX(tbl_EmployeeSurvey[EnvironmentSatisfaction],MATCH(tbl_HRMaster[[#This Row],[EmployeeID]],tbl_EmployeeSurvey[EmployeeID],0)),"Not Found")</f>
        <v>1</v>
      </c>
      <c r="X2155">
        <f>IFERROR(INDEX(tbl_EmployeeSurvey[JobSatisfaction],MATCH(tbl_HRMaster[[#This Row],[EmployeeID]],tbl_EmployeeSurvey[EmployeeID],0)),"Not Found")</f>
        <v>2</v>
      </c>
      <c r="Y2155" s="5">
        <f>IFERROR(INDEX(tbl_EmployeeSurvey[WorkLifeBalance],MATCH(tbl_HRMaster[[#This Row],[EmployeeID]],tbl_EmployeeSurvey[EmployeeID],0)),"Not Found")</f>
        <v>3</v>
      </c>
      <c r="Z2155" s="5">
        <f>IFERROR(VLOOKUP(tbl_HRMaster[[#This Row],[EmployeeID]],tbl_ManagerSurvey[[EmployeeID]:[PerformanceRating]],2,FALSE),"Not Found")</f>
        <v>2</v>
      </c>
      <c r="AA2155" s="5">
        <f>IFERROR(VLOOKUP(tbl_HRMaster[[#This Row],[EmployeeID]],tbl_ManagerSurvey[[EmployeeID]:[PerformanceRating]],3,FALSE),"Not Found")</f>
        <v>4</v>
      </c>
      <c r="AB2155" s="5" t="str">
        <f>IF(tbl_HRMaster[[#This Row],[Attrition]]="Yes","Left","Active")</f>
        <v>Active</v>
      </c>
      <c r="AC2155" s="5" t="str">
        <f>_xlfn.IFS(tbl_HRMaster[[#This Row],[Age]]&lt;25,"Under 25",tbl_HRMaster[[#This Row],[Age]]&lt;35,"25-34",tbl_HRMaster[[#This Row],[Age]]&lt;45,"35-44",tbl_HRMaster[[#This Row],[Age]]&lt;55,"45-54",TRUE,"Above 54")</f>
        <v>45-54</v>
      </c>
      <c r="AD2155" s="5" t="str">
        <f>_xlfn.IFS(
tbl_HRMaster[[#This Row],[YearsAtCompany]]&lt;2,"&lt; 2 Years",
tbl_HRMaster[[#This Row],[YearsAtCompany]]&lt;5,"2-4 Years",
tbl_HRMaster[[#This Row],[YearsAtCompany]]&lt;10,"5-9 Years",
TRUE,"10+ Years"
)</f>
        <v>2-4 Years</v>
      </c>
      <c r="AE2155" s="5">
        <f>IF(tbl_HRMaster[[#This Row],[Attrition]]="Yes",1,0)</f>
        <v>0</v>
      </c>
    </row>
    <row r="2156" spans="1:31" x14ac:dyDescent="0.25">
      <c r="A2156">
        <v>26</v>
      </c>
      <c r="B2156" t="s">
        <v>21</v>
      </c>
      <c r="C2156" t="s">
        <v>22</v>
      </c>
      <c r="D2156" t="s">
        <v>23</v>
      </c>
      <c r="E2156">
        <v>8</v>
      </c>
      <c r="F2156">
        <v>3</v>
      </c>
      <c r="G2156" t="s">
        <v>45</v>
      </c>
      <c r="H2156">
        <v>1052</v>
      </c>
      <c r="I2156" t="s">
        <v>25</v>
      </c>
      <c r="J2156">
        <v>1</v>
      </c>
      <c r="K2156" t="s">
        <v>26</v>
      </c>
      <c r="L2156" t="s">
        <v>32</v>
      </c>
      <c r="M2156">
        <v>30330</v>
      </c>
      <c r="N2156">
        <v>1</v>
      </c>
      <c r="O2156">
        <v>12</v>
      </c>
      <c r="P2156">
        <v>0</v>
      </c>
      <c r="Q2156">
        <v>5</v>
      </c>
      <c r="R2156">
        <v>2</v>
      </c>
      <c r="S2156">
        <v>5</v>
      </c>
      <c r="T2156">
        <v>1</v>
      </c>
      <c r="U2156">
        <v>2</v>
      </c>
      <c r="V2156">
        <f>COUNTIF(tbl_HRMaster[EmployeeID],tbl_HRMaster[[#This Row],[EmployeeID]])</f>
        <v>1</v>
      </c>
      <c r="W2156">
        <f>IFERROR(INDEX(tbl_EmployeeSurvey[EnvironmentSatisfaction],MATCH(tbl_HRMaster[[#This Row],[EmployeeID]],tbl_EmployeeSurvey[EmployeeID],0)),"Not Found")</f>
        <v>3</v>
      </c>
      <c r="X2156">
        <f>IFERROR(INDEX(tbl_EmployeeSurvey[JobSatisfaction],MATCH(tbl_HRMaster[[#This Row],[EmployeeID]],tbl_EmployeeSurvey[EmployeeID],0)),"Not Found")</f>
        <v>4</v>
      </c>
      <c r="Y2156" s="5">
        <f>IFERROR(INDEX(tbl_EmployeeSurvey[WorkLifeBalance],MATCH(tbl_HRMaster[[#This Row],[EmployeeID]],tbl_EmployeeSurvey[EmployeeID],0)),"Not Found")</f>
        <v>3</v>
      </c>
      <c r="Z2156" s="5">
        <f>IFERROR(VLOOKUP(tbl_HRMaster[[#This Row],[EmployeeID]],tbl_ManagerSurvey[[EmployeeID]:[PerformanceRating]],2,FALSE),"Not Found")</f>
        <v>2</v>
      </c>
      <c r="AA2156" s="5">
        <f>IFERROR(VLOOKUP(tbl_HRMaster[[#This Row],[EmployeeID]],tbl_ManagerSurvey[[EmployeeID]:[PerformanceRating]],3,FALSE),"Not Found")</f>
        <v>3</v>
      </c>
      <c r="AB2156" s="5" t="str">
        <f>IF(tbl_HRMaster[[#This Row],[Attrition]]="Yes","Left","Active")</f>
        <v>Active</v>
      </c>
      <c r="AC2156" s="5" t="str">
        <f>_xlfn.IFS(tbl_HRMaster[[#This Row],[Age]]&lt;25,"Under 25",tbl_HRMaster[[#This Row],[Age]]&lt;35,"25-34",tbl_HRMaster[[#This Row],[Age]]&lt;45,"35-44",tbl_HRMaster[[#This Row],[Age]]&lt;55,"45-54",TRUE,"Above 54")</f>
        <v>25-34</v>
      </c>
      <c r="AD2156" s="5" t="str">
        <f>_xlfn.IFS(
tbl_HRMaster[[#This Row],[YearsAtCompany]]&lt;2,"&lt; 2 Years",
tbl_HRMaster[[#This Row],[YearsAtCompany]]&lt;5,"2-4 Years",
tbl_HRMaster[[#This Row],[YearsAtCompany]]&lt;10,"5-9 Years",
TRUE,"10+ Years"
)</f>
        <v>5-9 Years</v>
      </c>
      <c r="AE2156" s="5">
        <f>IF(tbl_HRMaster[[#This Row],[Attrition]]="Yes",1,0)</f>
        <v>0</v>
      </c>
    </row>
    <row r="2157" spans="1:31" x14ac:dyDescent="0.25">
      <c r="A2157">
        <v>26</v>
      </c>
      <c r="B2157" t="s">
        <v>21</v>
      </c>
      <c r="C2157" t="s">
        <v>22</v>
      </c>
      <c r="D2157" t="s">
        <v>23</v>
      </c>
      <c r="E2157">
        <v>8</v>
      </c>
      <c r="F2157">
        <v>3</v>
      </c>
      <c r="G2157" t="s">
        <v>45</v>
      </c>
      <c r="H2157">
        <v>2522</v>
      </c>
      <c r="I2157" t="s">
        <v>25</v>
      </c>
      <c r="J2157">
        <v>1</v>
      </c>
      <c r="K2157" t="s">
        <v>26</v>
      </c>
      <c r="L2157" t="s">
        <v>32</v>
      </c>
      <c r="M2157">
        <v>30330</v>
      </c>
      <c r="N2157">
        <v>1</v>
      </c>
      <c r="O2157">
        <v>12</v>
      </c>
      <c r="P2157">
        <v>0</v>
      </c>
      <c r="Q2157">
        <v>5</v>
      </c>
      <c r="R2157">
        <v>2</v>
      </c>
      <c r="S2157">
        <v>5</v>
      </c>
      <c r="T2157">
        <v>1</v>
      </c>
      <c r="U2157">
        <v>2</v>
      </c>
      <c r="V2157">
        <f>COUNTIF(tbl_HRMaster[EmployeeID],tbl_HRMaster[[#This Row],[EmployeeID]])</f>
        <v>1</v>
      </c>
      <c r="W2157">
        <f>IFERROR(INDEX(tbl_EmployeeSurvey[EnvironmentSatisfaction],MATCH(tbl_HRMaster[[#This Row],[EmployeeID]],tbl_EmployeeSurvey[EmployeeID],0)),"Not Found")</f>
        <v>3</v>
      </c>
      <c r="X2157">
        <f>IFERROR(INDEX(tbl_EmployeeSurvey[JobSatisfaction],MATCH(tbl_HRMaster[[#This Row],[EmployeeID]],tbl_EmployeeSurvey[EmployeeID],0)),"Not Found")</f>
        <v>4</v>
      </c>
      <c r="Y2157" s="5">
        <f>IFERROR(INDEX(tbl_EmployeeSurvey[WorkLifeBalance],MATCH(tbl_HRMaster[[#This Row],[EmployeeID]],tbl_EmployeeSurvey[EmployeeID],0)),"Not Found")</f>
        <v>3</v>
      </c>
      <c r="Z2157" s="5">
        <f>IFERROR(VLOOKUP(tbl_HRMaster[[#This Row],[EmployeeID]],tbl_ManagerSurvey[[EmployeeID]:[PerformanceRating]],2,FALSE),"Not Found")</f>
        <v>2</v>
      </c>
      <c r="AA2157" s="5">
        <f>IFERROR(VLOOKUP(tbl_HRMaster[[#This Row],[EmployeeID]],tbl_ManagerSurvey[[EmployeeID]:[PerformanceRating]],3,FALSE),"Not Found")</f>
        <v>3</v>
      </c>
      <c r="AB2157" s="5" t="str">
        <f>IF(tbl_HRMaster[[#This Row],[Attrition]]="Yes","Left","Active")</f>
        <v>Active</v>
      </c>
      <c r="AC2157" s="5" t="str">
        <f>_xlfn.IFS(tbl_HRMaster[[#This Row],[Age]]&lt;25,"Under 25",tbl_HRMaster[[#This Row],[Age]]&lt;35,"25-34",tbl_HRMaster[[#This Row],[Age]]&lt;45,"35-44",tbl_HRMaster[[#This Row],[Age]]&lt;55,"45-54",TRUE,"Above 54")</f>
        <v>25-34</v>
      </c>
      <c r="AD2157" s="5" t="str">
        <f>_xlfn.IFS(
tbl_HRMaster[[#This Row],[YearsAtCompany]]&lt;2,"&lt; 2 Years",
tbl_HRMaster[[#This Row],[YearsAtCompany]]&lt;5,"2-4 Years",
tbl_HRMaster[[#This Row],[YearsAtCompany]]&lt;10,"5-9 Years",
TRUE,"10+ Years"
)</f>
        <v>5-9 Years</v>
      </c>
      <c r="AE2157" s="5">
        <f>IF(tbl_HRMaster[[#This Row],[Attrition]]="Yes",1,0)</f>
        <v>0</v>
      </c>
    </row>
    <row r="2158" spans="1:31" x14ac:dyDescent="0.25">
      <c r="A2158">
        <v>26</v>
      </c>
      <c r="B2158" t="s">
        <v>21</v>
      </c>
      <c r="C2158" t="s">
        <v>22</v>
      </c>
      <c r="D2158" t="s">
        <v>23</v>
      </c>
      <c r="E2158">
        <v>8</v>
      </c>
      <c r="F2158">
        <v>3</v>
      </c>
      <c r="G2158" t="s">
        <v>45</v>
      </c>
      <c r="H2158">
        <v>3992</v>
      </c>
      <c r="I2158" t="s">
        <v>25</v>
      </c>
      <c r="J2158">
        <v>1</v>
      </c>
      <c r="K2158" t="s">
        <v>26</v>
      </c>
      <c r="L2158" t="s">
        <v>32</v>
      </c>
      <c r="M2158">
        <v>30330</v>
      </c>
      <c r="N2158">
        <v>1</v>
      </c>
      <c r="O2158">
        <v>12</v>
      </c>
      <c r="P2158">
        <v>0</v>
      </c>
      <c r="Q2158">
        <v>5</v>
      </c>
      <c r="R2158">
        <v>2</v>
      </c>
      <c r="S2158">
        <v>5</v>
      </c>
      <c r="T2158">
        <v>1</v>
      </c>
      <c r="U2158">
        <v>2</v>
      </c>
      <c r="V2158">
        <f>COUNTIF(tbl_HRMaster[EmployeeID],tbl_HRMaster[[#This Row],[EmployeeID]])</f>
        <v>1</v>
      </c>
      <c r="W2158">
        <f>IFERROR(INDEX(tbl_EmployeeSurvey[EnvironmentSatisfaction],MATCH(tbl_HRMaster[[#This Row],[EmployeeID]],tbl_EmployeeSurvey[EmployeeID],0)),"Not Found")</f>
        <v>3</v>
      </c>
      <c r="X2158">
        <f>IFERROR(INDEX(tbl_EmployeeSurvey[JobSatisfaction],MATCH(tbl_HRMaster[[#This Row],[EmployeeID]],tbl_EmployeeSurvey[EmployeeID],0)),"Not Found")</f>
        <v>4</v>
      </c>
      <c r="Y2158" s="5">
        <f>IFERROR(INDEX(tbl_EmployeeSurvey[WorkLifeBalance],MATCH(tbl_HRMaster[[#This Row],[EmployeeID]],tbl_EmployeeSurvey[EmployeeID],0)),"Not Found")</f>
        <v>3</v>
      </c>
      <c r="Z2158" s="5">
        <f>IFERROR(VLOOKUP(tbl_HRMaster[[#This Row],[EmployeeID]],tbl_ManagerSurvey[[EmployeeID]:[PerformanceRating]],2,FALSE),"Not Found")</f>
        <v>2</v>
      </c>
      <c r="AA2158" s="5">
        <f>IFERROR(VLOOKUP(tbl_HRMaster[[#This Row],[EmployeeID]],tbl_ManagerSurvey[[EmployeeID]:[PerformanceRating]],3,FALSE),"Not Found")</f>
        <v>3</v>
      </c>
      <c r="AB2158" s="5" t="str">
        <f>IF(tbl_HRMaster[[#This Row],[Attrition]]="Yes","Left","Active")</f>
        <v>Active</v>
      </c>
      <c r="AC2158" s="5" t="str">
        <f>_xlfn.IFS(tbl_HRMaster[[#This Row],[Age]]&lt;25,"Under 25",tbl_HRMaster[[#This Row],[Age]]&lt;35,"25-34",tbl_HRMaster[[#This Row],[Age]]&lt;45,"35-44",tbl_HRMaster[[#This Row],[Age]]&lt;55,"45-54",TRUE,"Above 54")</f>
        <v>25-34</v>
      </c>
      <c r="AD2158" s="5" t="str">
        <f>_xlfn.IFS(
tbl_HRMaster[[#This Row],[YearsAtCompany]]&lt;2,"&lt; 2 Years",
tbl_HRMaster[[#This Row],[YearsAtCompany]]&lt;5,"2-4 Years",
tbl_HRMaster[[#This Row],[YearsAtCompany]]&lt;10,"5-9 Years",
TRUE,"10+ Years"
)</f>
        <v>5-9 Years</v>
      </c>
      <c r="AE2158" s="5">
        <f>IF(tbl_HRMaster[[#This Row],[Attrition]]="Yes",1,0)</f>
        <v>0</v>
      </c>
    </row>
    <row r="2159" spans="1:31" x14ac:dyDescent="0.25">
      <c r="A2159">
        <v>23</v>
      </c>
      <c r="B2159" t="s">
        <v>28</v>
      </c>
      <c r="C2159" t="s">
        <v>22</v>
      </c>
      <c r="D2159" t="s">
        <v>37</v>
      </c>
      <c r="E2159">
        <v>6</v>
      </c>
      <c r="F2159">
        <v>3</v>
      </c>
      <c r="G2159" t="s">
        <v>24</v>
      </c>
      <c r="H2159">
        <v>944</v>
      </c>
      <c r="I2159" t="s">
        <v>25</v>
      </c>
      <c r="J2159">
        <v>3</v>
      </c>
      <c r="K2159" t="s">
        <v>40</v>
      </c>
      <c r="L2159" t="s">
        <v>32</v>
      </c>
      <c r="M2159">
        <v>49690</v>
      </c>
      <c r="N2159">
        <v>1</v>
      </c>
      <c r="O2159">
        <v>12</v>
      </c>
      <c r="P2159">
        <v>0</v>
      </c>
      <c r="Q2159">
        <v>5</v>
      </c>
      <c r="R2159">
        <v>3</v>
      </c>
      <c r="S2159">
        <v>5</v>
      </c>
      <c r="T2159">
        <v>1</v>
      </c>
      <c r="U2159">
        <v>2</v>
      </c>
      <c r="V2159">
        <f>COUNTIF(tbl_HRMaster[EmployeeID],tbl_HRMaster[[#This Row],[EmployeeID]])</f>
        <v>1</v>
      </c>
      <c r="W2159">
        <f>IFERROR(INDEX(tbl_EmployeeSurvey[EnvironmentSatisfaction],MATCH(tbl_HRMaster[[#This Row],[EmployeeID]],tbl_EmployeeSurvey[EmployeeID],0)),"Not Found")</f>
        <v>4</v>
      </c>
      <c r="X2159">
        <f>IFERROR(INDEX(tbl_EmployeeSurvey[JobSatisfaction],MATCH(tbl_HRMaster[[#This Row],[EmployeeID]],tbl_EmployeeSurvey[EmployeeID],0)),"Not Found")</f>
        <v>3</v>
      </c>
      <c r="Y2159" s="5">
        <f>IFERROR(INDEX(tbl_EmployeeSurvey[WorkLifeBalance],MATCH(tbl_HRMaster[[#This Row],[EmployeeID]],tbl_EmployeeSurvey[EmployeeID],0)),"Not Found")</f>
        <v>3</v>
      </c>
      <c r="Z2159" s="5">
        <f>IFERROR(VLOOKUP(tbl_HRMaster[[#This Row],[EmployeeID]],tbl_ManagerSurvey[[EmployeeID]:[PerformanceRating]],2,FALSE),"Not Found")</f>
        <v>3</v>
      </c>
      <c r="AA2159" s="5">
        <f>IFERROR(VLOOKUP(tbl_HRMaster[[#This Row],[EmployeeID]],tbl_ManagerSurvey[[EmployeeID]:[PerformanceRating]],3,FALSE),"Not Found")</f>
        <v>3</v>
      </c>
      <c r="AB2159" s="5" t="str">
        <f>IF(tbl_HRMaster[[#This Row],[Attrition]]="Yes","Left","Active")</f>
        <v>Left</v>
      </c>
      <c r="AC2159" s="5" t="str">
        <f>_xlfn.IFS(tbl_HRMaster[[#This Row],[Age]]&lt;25,"Under 25",tbl_HRMaster[[#This Row],[Age]]&lt;35,"25-34",tbl_HRMaster[[#This Row],[Age]]&lt;45,"35-44",tbl_HRMaster[[#This Row],[Age]]&lt;55,"45-54",TRUE,"Above 54")</f>
        <v>Under 25</v>
      </c>
      <c r="AD2159" s="5" t="str">
        <f>_xlfn.IFS(
tbl_HRMaster[[#This Row],[YearsAtCompany]]&lt;2,"&lt; 2 Years",
tbl_HRMaster[[#This Row],[YearsAtCompany]]&lt;5,"2-4 Years",
tbl_HRMaster[[#This Row],[YearsAtCompany]]&lt;10,"5-9 Years",
TRUE,"10+ Years"
)</f>
        <v>5-9 Years</v>
      </c>
      <c r="AE2159" s="5">
        <f>IF(tbl_HRMaster[[#This Row],[Attrition]]="Yes",1,0)</f>
        <v>1</v>
      </c>
    </row>
    <row r="2160" spans="1:31" x14ac:dyDescent="0.25">
      <c r="A2160">
        <v>23</v>
      </c>
      <c r="B2160" t="s">
        <v>28</v>
      </c>
      <c r="C2160" t="s">
        <v>22</v>
      </c>
      <c r="D2160" t="s">
        <v>37</v>
      </c>
      <c r="E2160">
        <v>6</v>
      </c>
      <c r="F2160">
        <v>3</v>
      </c>
      <c r="G2160" t="s">
        <v>24</v>
      </c>
      <c r="H2160">
        <v>2414</v>
      </c>
      <c r="I2160" t="s">
        <v>25</v>
      </c>
      <c r="J2160">
        <v>3</v>
      </c>
      <c r="K2160" t="s">
        <v>40</v>
      </c>
      <c r="L2160" t="s">
        <v>32</v>
      </c>
      <c r="M2160">
        <v>49690</v>
      </c>
      <c r="N2160">
        <v>1</v>
      </c>
      <c r="O2160">
        <v>12</v>
      </c>
      <c r="P2160">
        <v>0</v>
      </c>
      <c r="Q2160">
        <v>5</v>
      </c>
      <c r="R2160">
        <v>3</v>
      </c>
      <c r="S2160">
        <v>5</v>
      </c>
      <c r="T2160">
        <v>1</v>
      </c>
      <c r="U2160">
        <v>2</v>
      </c>
      <c r="V2160">
        <f>COUNTIF(tbl_HRMaster[EmployeeID],tbl_HRMaster[[#This Row],[EmployeeID]])</f>
        <v>1</v>
      </c>
      <c r="W2160">
        <f>IFERROR(INDEX(tbl_EmployeeSurvey[EnvironmentSatisfaction],MATCH(tbl_HRMaster[[#This Row],[EmployeeID]],tbl_EmployeeSurvey[EmployeeID],0)),"Not Found")</f>
        <v>4</v>
      </c>
      <c r="X2160">
        <f>IFERROR(INDEX(tbl_EmployeeSurvey[JobSatisfaction],MATCH(tbl_HRMaster[[#This Row],[EmployeeID]],tbl_EmployeeSurvey[EmployeeID],0)),"Not Found")</f>
        <v>3</v>
      </c>
      <c r="Y2160" s="5">
        <f>IFERROR(INDEX(tbl_EmployeeSurvey[WorkLifeBalance],MATCH(tbl_HRMaster[[#This Row],[EmployeeID]],tbl_EmployeeSurvey[EmployeeID],0)),"Not Found")</f>
        <v>3</v>
      </c>
      <c r="Z2160" s="5">
        <f>IFERROR(VLOOKUP(tbl_HRMaster[[#This Row],[EmployeeID]],tbl_ManagerSurvey[[EmployeeID]:[PerformanceRating]],2,FALSE),"Not Found")</f>
        <v>3</v>
      </c>
      <c r="AA2160" s="5">
        <f>IFERROR(VLOOKUP(tbl_HRMaster[[#This Row],[EmployeeID]],tbl_ManagerSurvey[[EmployeeID]:[PerformanceRating]],3,FALSE),"Not Found")</f>
        <v>3</v>
      </c>
      <c r="AB2160" s="5" t="str">
        <f>IF(tbl_HRMaster[[#This Row],[Attrition]]="Yes","Left","Active")</f>
        <v>Left</v>
      </c>
      <c r="AC2160" s="5" t="str">
        <f>_xlfn.IFS(tbl_HRMaster[[#This Row],[Age]]&lt;25,"Under 25",tbl_HRMaster[[#This Row],[Age]]&lt;35,"25-34",tbl_HRMaster[[#This Row],[Age]]&lt;45,"35-44",tbl_HRMaster[[#This Row],[Age]]&lt;55,"45-54",TRUE,"Above 54")</f>
        <v>Under 25</v>
      </c>
      <c r="AD2160" s="5" t="str">
        <f>_xlfn.IFS(
tbl_HRMaster[[#This Row],[YearsAtCompany]]&lt;2,"&lt; 2 Years",
tbl_HRMaster[[#This Row],[YearsAtCompany]]&lt;5,"2-4 Years",
tbl_HRMaster[[#This Row],[YearsAtCompany]]&lt;10,"5-9 Years",
TRUE,"10+ Years"
)</f>
        <v>5-9 Years</v>
      </c>
      <c r="AE2160" s="5">
        <f>IF(tbl_HRMaster[[#This Row],[Attrition]]="Yes",1,0)</f>
        <v>1</v>
      </c>
    </row>
    <row r="2161" spans="1:31" x14ac:dyDescent="0.25">
      <c r="A2161">
        <v>23</v>
      </c>
      <c r="B2161" t="s">
        <v>28</v>
      </c>
      <c r="C2161" t="s">
        <v>22</v>
      </c>
      <c r="D2161" t="s">
        <v>37</v>
      </c>
      <c r="E2161">
        <v>6</v>
      </c>
      <c r="F2161">
        <v>3</v>
      </c>
      <c r="G2161" t="s">
        <v>24</v>
      </c>
      <c r="H2161">
        <v>3884</v>
      </c>
      <c r="I2161" t="s">
        <v>25</v>
      </c>
      <c r="J2161">
        <v>3</v>
      </c>
      <c r="K2161" t="s">
        <v>40</v>
      </c>
      <c r="L2161" t="s">
        <v>32</v>
      </c>
      <c r="M2161">
        <v>49690</v>
      </c>
      <c r="N2161">
        <v>1</v>
      </c>
      <c r="O2161">
        <v>12</v>
      </c>
      <c r="P2161">
        <v>0</v>
      </c>
      <c r="Q2161">
        <v>5</v>
      </c>
      <c r="R2161">
        <v>3</v>
      </c>
      <c r="S2161">
        <v>5</v>
      </c>
      <c r="T2161">
        <v>1</v>
      </c>
      <c r="U2161">
        <v>2</v>
      </c>
      <c r="V2161">
        <f>COUNTIF(tbl_HRMaster[EmployeeID],tbl_HRMaster[[#This Row],[EmployeeID]])</f>
        <v>1</v>
      </c>
      <c r="W2161">
        <f>IFERROR(INDEX(tbl_EmployeeSurvey[EnvironmentSatisfaction],MATCH(tbl_HRMaster[[#This Row],[EmployeeID]],tbl_EmployeeSurvey[EmployeeID],0)),"Not Found")</f>
        <v>4</v>
      </c>
      <c r="X2161">
        <f>IFERROR(INDEX(tbl_EmployeeSurvey[JobSatisfaction],MATCH(tbl_HRMaster[[#This Row],[EmployeeID]],tbl_EmployeeSurvey[EmployeeID],0)),"Not Found")</f>
        <v>3</v>
      </c>
      <c r="Y2161" s="5">
        <f>IFERROR(INDEX(tbl_EmployeeSurvey[WorkLifeBalance],MATCH(tbl_HRMaster[[#This Row],[EmployeeID]],tbl_EmployeeSurvey[EmployeeID],0)),"Not Found")</f>
        <v>3</v>
      </c>
      <c r="Z2161" s="5">
        <f>IFERROR(VLOOKUP(tbl_HRMaster[[#This Row],[EmployeeID]],tbl_ManagerSurvey[[EmployeeID]:[PerformanceRating]],2,FALSE),"Not Found")</f>
        <v>3</v>
      </c>
      <c r="AA2161" s="5">
        <f>IFERROR(VLOOKUP(tbl_HRMaster[[#This Row],[EmployeeID]],tbl_ManagerSurvey[[EmployeeID]:[PerformanceRating]],3,FALSE),"Not Found")</f>
        <v>3</v>
      </c>
      <c r="AB2161" s="5" t="str">
        <f>IF(tbl_HRMaster[[#This Row],[Attrition]]="Yes","Left","Active")</f>
        <v>Left</v>
      </c>
      <c r="AC2161" s="5" t="str">
        <f>_xlfn.IFS(tbl_HRMaster[[#This Row],[Age]]&lt;25,"Under 25",tbl_HRMaster[[#This Row],[Age]]&lt;35,"25-34",tbl_HRMaster[[#This Row],[Age]]&lt;45,"35-44",tbl_HRMaster[[#This Row],[Age]]&lt;55,"45-54",TRUE,"Above 54")</f>
        <v>Under 25</v>
      </c>
      <c r="AD2161" s="5" t="str">
        <f>_xlfn.IFS(
tbl_HRMaster[[#This Row],[YearsAtCompany]]&lt;2,"&lt; 2 Years",
tbl_HRMaster[[#This Row],[YearsAtCompany]]&lt;5,"2-4 Years",
tbl_HRMaster[[#This Row],[YearsAtCompany]]&lt;10,"5-9 Years",
TRUE,"10+ Years"
)</f>
        <v>5-9 Years</v>
      </c>
      <c r="AE2161" s="5">
        <f>IF(tbl_HRMaster[[#This Row],[Attrition]]="Yes",1,0)</f>
        <v>1</v>
      </c>
    </row>
    <row r="2162" spans="1:31" x14ac:dyDescent="0.25">
      <c r="A2162">
        <v>34</v>
      </c>
      <c r="B2162" t="s">
        <v>21</v>
      </c>
      <c r="C2162" t="s">
        <v>22</v>
      </c>
      <c r="D2162" t="s">
        <v>30</v>
      </c>
      <c r="E2162">
        <v>8</v>
      </c>
      <c r="F2162">
        <v>2</v>
      </c>
      <c r="G2162" t="s">
        <v>38</v>
      </c>
      <c r="H2162">
        <v>1297</v>
      </c>
      <c r="I2162" t="s">
        <v>34</v>
      </c>
      <c r="J2162">
        <v>1</v>
      </c>
      <c r="K2162" t="s">
        <v>31</v>
      </c>
      <c r="L2162" t="s">
        <v>27</v>
      </c>
      <c r="M2162">
        <v>58780</v>
      </c>
      <c r="N2162">
        <v>1</v>
      </c>
      <c r="O2162">
        <v>14</v>
      </c>
      <c r="P2162">
        <v>0</v>
      </c>
      <c r="Q2162">
        <v>5</v>
      </c>
      <c r="R2162">
        <v>1</v>
      </c>
      <c r="S2162">
        <v>5</v>
      </c>
      <c r="T2162">
        <v>1</v>
      </c>
      <c r="U2162">
        <v>3</v>
      </c>
      <c r="V2162">
        <f>COUNTIF(tbl_HRMaster[EmployeeID],tbl_HRMaster[[#This Row],[EmployeeID]])</f>
        <v>1</v>
      </c>
      <c r="W2162">
        <f>IFERROR(INDEX(tbl_EmployeeSurvey[EnvironmentSatisfaction],MATCH(tbl_HRMaster[[#This Row],[EmployeeID]],tbl_EmployeeSurvey[EmployeeID],0)),"Not Found")</f>
        <v>1</v>
      </c>
      <c r="X2162">
        <f>IFERROR(INDEX(tbl_EmployeeSurvey[JobSatisfaction],MATCH(tbl_HRMaster[[#This Row],[EmployeeID]],tbl_EmployeeSurvey[EmployeeID],0)),"Not Found")</f>
        <v>2</v>
      </c>
      <c r="Y2162" s="5">
        <f>IFERROR(INDEX(tbl_EmployeeSurvey[WorkLifeBalance],MATCH(tbl_HRMaster[[#This Row],[EmployeeID]],tbl_EmployeeSurvey[EmployeeID],0)),"Not Found")</f>
        <v>3</v>
      </c>
      <c r="Z2162" s="5">
        <f>IFERROR(VLOOKUP(tbl_HRMaster[[#This Row],[EmployeeID]],tbl_ManagerSurvey[[EmployeeID]:[PerformanceRating]],2,FALSE),"Not Found")</f>
        <v>3</v>
      </c>
      <c r="AA2162" s="5">
        <f>IFERROR(VLOOKUP(tbl_HRMaster[[#This Row],[EmployeeID]],tbl_ManagerSurvey[[EmployeeID]:[PerformanceRating]],3,FALSE),"Not Found")</f>
        <v>3</v>
      </c>
      <c r="AB2162" s="5" t="str">
        <f>IF(tbl_HRMaster[[#This Row],[Attrition]]="Yes","Left","Active")</f>
        <v>Active</v>
      </c>
      <c r="AC2162" s="5" t="str">
        <f>_xlfn.IFS(tbl_HRMaster[[#This Row],[Age]]&lt;25,"Under 25",tbl_HRMaster[[#This Row],[Age]]&lt;35,"25-34",tbl_HRMaster[[#This Row],[Age]]&lt;45,"35-44",tbl_HRMaster[[#This Row],[Age]]&lt;55,"45-54",TRUE,"Above 54")</f>
        <v>25-34</v>
      </c>
      <c r="AD2162" s="5" t="str">
        <f>_xlfn.IFS(
tbl_HRMaster[[#This Row],[YearsAtCompany]]&lt;2,"&lt; 2 Years",
tbl_HRMaster[[#This Row],[YearsAtCompany]]&lt;5,"2-4 Years",
tbl_HRMaster[[#This Row],[YearsAtCompany]]&lt;10,"5-9 Years",
TRUE,"10+ Years"
)</f>
        <v>5-9 Years</v>
      </c>
      <c r="AE2162" s="5">
        <f>IF(tbl_HRMaster[[#This Row],[Attrition]]="Yes",1,0)</f>
        <v>0</v>
      </c>
    </row>
    <row r="2163" spans="1:31" x14ac:dyDescent="0.25">
      <c r="A2163">
        <v>34</v>
      </c>
      <c r="B2163" t="s">
        <v>21</v>
      </c>
      <c r="C2163" t="s">
        <v>22</v>
      </c>
      <c r="D2163" t="s">
        <v>30</v>
      </c>
      <c r="E2163">
        <v>8</v>
      </c>
      <c r="F2163">
        <v>2</v>
      </c>
      <c r="G2163" t="s">
        <v>38</v>
      </c>
      <c r="H2163">
        <v>2767</v>
      </c>
      <c r="I2163" t="s">
        <v>34</v>
      </c>
      <c r="J2163">
        <v>1</v>
      </c>
      <c r="K2163" t="s">
        <v>31</v>
      </c>
      <c r="L2163" t="s">
        <v>27</v>
      </c>
      <c r="M2163">
        <v>58780</v>
      </c>
      <c r="N2163">
        <v>1</v>
      </c>
      <c r="O2163">
        <v>14</v>
      </c>
      <c r="P2163">
        <v>0</v>
      </c>
      <c r="Q2163">
        <v>5</v>
      </c>
      <c r="R2163">
        <v>1</v>
      </c>
      <c r="S2163">
        <v>5</v>
      </c>
      <c r="T2163">
        <v>1</v>
      </c>
      <c r="U2163">
        <v>3</v>
      </c>
      <c r="V2163">
        <f>COUNTIF(tbl_HRMaster[EmployeeID],tbl_HRMaster[[#This Row],[EmployeeID]])</f>
        <v>1</v>
      </c>
      <c r="W2163">
        <f>IFERROR(INDEX(tbl_EmployeeSurvey[EnvironmentSatisfaction],MATCH(tbl_HRMaster[[#This Row],[EmployeeID]],tbl_EmployeeSurvey[EmployeeID],0)),"Not Found")</f>
        <v>1</v>
      </c>
      <c r="X2163">
        <f>IFERROR(INDEX(tbl_EmployeeSurvey[JobSatisfaction],MATCH(tbl_HRMaster[[#This Row],[EmployeeID]],tbl_EmployeeSurvey[EmployeeID],0)),"Not Found")</f>
        <v>2</v>
      </c>
      <c r="Y2163" s="5">
        <f>IFERROR(INDEX(tbl_EmployeeSurvey[WorkLifeBalance],MATCH(tbl_HRMaster[[#This Row],[EmployeeID]],tbl_EmployeeSurvey[EmployeeID],0)),"Not Found")</f>
        <v>3</v>
      </c>
      <c r="Z2163" s="5">
        <f>IFERROR(VLOOKUP(tbl_HRMaster[[#This Row],[EmployeeID]],tbl_ManagerSurvey[[EmployeeID]:[PerformanceRating]],2,FALSE),"Not Found")</f>
        <v>3</v>
      </c>
      <c r="AA2163" s="5">
        <f>IFERROR(VLOOKUP(tbl_HRMaster[[#This Row],[EmployeeID]],tbl_ManagerSurvey[[EmployeeID]:[PerformanceRating]],3,FALSE),"Not Found")</f>
        <v>3</v>
      </c>
      <c r="AB2163" s="5" t="str">
        <f>IF(tbl_HRMaster[[#This Row],[Attrition]]="Yes","Left","Active")</f>
        <v>Active</v>
      </c>
      <c r="AC2163" s="5" t="str">
        <f>_xlfn.IFS(tbl_HRMaster[[#This Row],[Age]]&lt;25,"Under 25",tbl_HRMaster[[#This Row],[Age]]&lt;35,"25-34",tbl_HRMaster[[#This Row],[Age]]&lt;45,"35-44",tbl_HRMaster[[#This Row],[Age]]&lt;55,"45-54",TRUE,"Above 54")</f>
        <v>25-34</v>
      </c>
      <c r="AD2163" s="5" t="str">
        <f>_xlfn.IFS(
tbl_HRMaster[[#This Row],[YearsAtCompany]]&lt;2,"&lt; 2 Years",
tbl_HRMaster[[#This Row],[YearsAtCompany]]&lt;5,"2-4 Years",
tbl_HRMaster[[#This Row],[YearsAtCompany]]&lt;10,"5-9 Years",
TRUE,"10+ Years"
)</f>
        <v>5-9 Years</v>
      </c>
      <c r="AE2163" s="5">
        <f>IF(tbl_HRMaster[[#This Row],[Attrition]]="Yes",1,0)</f>
        <v>0</v>
      </c>
    </row>
    <row r="2164" spans="1:31" x14ac:dyDescent="0.25">
      <c r="A2164">
        <v>34</v>
      </c>
      <c r="B2164" t="s">
        <v>21</v>
      </c>
      <c r="C2164" t="s">
        <v>22</v>
      </c>
      <c r="D2164" t="s">
        <v>30</v>
      </c>
      <c r="E2164">
        <v>8</v>
      </c>
      <c r="F2164">
        <v>2</v>
      </c>
      <c r="G2164" t="s">
        <v>38</v>
      </c>
      <c r="H2164">
        <v>4237</v>
      </c>
      <c r="I2164" t="s">
        <v>34</v>
      </c>
      <c r="J2164">
        <v>1</v>
      </c>
      <c r="K2164" t="s">
        <v>31</v>
      </c>
      <c r="L2164" t="s">
        <v>27</v>
      </c>
      <c r="M2164">
        <v>58780</v>
      </c>
      <c r="N2164">
        <v>1</v>
      </c>
      <c r="O2164">
        <v>14</v>
      </c>
      <c r="P2164">
        <v>0</v>
      </c>
      <c r="Q2164">
        <v>5</v>
      </c>
      <c r="R2164">
        <v>1</v>
      </c>
      <c r="S2164">
        <v>5</v>
      </c>
      <c r="T2164">
        <v>1</v>
      </c>
      <c r="U2164">
        <v>3</v>
      </c>
      <c r="V2164">
        <f>COUNTIF(tbl_HRMaster[EmployeeID],tbl_HRMaster[[#This Row],[EmployeeID]])</f>
        <v>1</v>
      </c>
      <c r="W2164">
        <f>IFERROR(INDEX(tbl_EmployeeSurvey[EnvironmentSatisfaction],MATCH(tbl_HRMaster[[#This Row],[EmployeeID]],tbl_EmployeeSurvey[EmployeeID],0)),"Not Found")</f>
        <v>1</v>
      </c>
      <c r="X2164">
        <f>IFERROR(INDEX(tbl_EmployeeSurvey[JobSatisfaction],MATCH(tbl_HRMaster[[#This Row],[EmployeeID]],tbl_EmployeeSurvey[EmployeeID],0)),"Not Found")</f>
        <v>2</v>
      </c>
      <c r="Y2164" s="5">
        <f>IFERROR(INDEX(tbl_EmployeeSurvey[WorkLifeBalance],MATCH(tbl_HRMaster[[#This Row],[EmployeeID]],tbl_EmployeeSurvey[EmployeeID],0)),"Not Found")</f>
        <v>3</v>
      </c>
      <c r="Z2164" s="5">
        <f>IFERROR(VLOOKUP(tbl_HRMaster[[#This Row],[EmployeeID]],tbl_ManagerSurvey[[EmployeeID]:[PerformanceRating]],2,FALSE),"Not Found")</f>
        <v>3</v>
      </c>
      <c r="AA2164" s="5">
        <f>IFERROR(VLOOKUP(tbl_HRMaster[[#This Row],[EmployeeID]],tbl_ManagerSurvey[[EmployeeID]:[PerformanceRating]],3,FALSE),"Not Found")</f>
        <v>3</v>
      </c>
      <c r="AB2164" s="5" t="str">
        <f>IF(tbl_HRMaster[[#This Row],[Attrition]]="Yes","Left","Active")</f>
        <v>Active</v>
      </c>
      <c r="AC2164" s="5" t="str">
        <f>_xlfn.IFS(tbl_HRMaster[[#This Row],[Age]]&lt;25,"Under 25",tbl_HRMaster[[#This Row],[Age]]&lt;35,"25-34",tbl_HRMaster[[#This Row],[Age]]&lt;45,"35-44",tbl_HRMaster[[#This Row],[Age]]&lt;55,"45-54",TRUE,"Above 54")</f>
        <v>25-34</v>
      </c>
      <c r="AD2164" s="5" t="str">
        <f>_xlfn.IFS(
tbl_HRMaster[[#This Row],[YearsAtCompany]]&lt;2,"&lt; 2 Years",
tbl_HRMaster[[#This Row],[YearsAtCompany]]&lt;5,"2-4 Years",
tbl_HRMaster[[#This Row],[YearsAtCompany]]&lt;10,"5-9 Years",
TRUE,"10+ Years"
)</f>
        <v>5-9 Years</v>
      </c>
      <c r="AE2164" s="5">
        <f>IF(tbl_HRMaster[[#This Row],[Attrition]]="Yes",1,0)</f>
        <v>0</v>
      </c>
    </row>
    <row r="2165" spans="1:31" x14ac:dyDescent="0.25">
      <c r="A2165">
        <v>33</v>
      </c>
      <c r="B2165" t="s">
        <v>21</v>
      </c>
      <c r="C2165" t="s">
        <v>22</v>
      </c>
      <c r="D2165" t="s">
        <v>30</v>
      </c>
      <c r="E2165">
        <v>28</v>
      </c>
      <c r="F2165">
        <v>4</v>
      </c>
      <c r="G2165" t="s">
        <v>24</v>
      </c>
      <c r="H2165">
        <v>606</v>
      </c>
      <c r="I2165" t="s">
        <v>25</v>
      </c>
      <c r="J2165">
        <v>1</v>
      </c>
      <c r="K2165" t="s">
        <v>44</v>
      </c>
      <c r="L2165" t="s">
        <v>27</v>
      </c>
      <c r="M2165">
        <v>60910</v>
      </c>
      <c r="N2165">
        <v>1</v>
      </c>
      <c r="O2165">
        <v>15</v>
      </c>
      <c r="P2165">
        <v>0</v>
      </c>
      <c r="Q2165">
        <v>5</v>
      </c>
      <c r="R2165">
        <v>6</v>
      </c>
      <c r="S2165">
        <v>5</v>
      </c>
      <c r="T2165">
        <v>1</v>
      </c>
      <c r="U2165">
        <v>4</v>
      </c>
      <c r="V2165">
        <f>COUNTIF(tbl_HRMaster[EmployeeID],tbl_HRMaster[[#This Row],[EmployeeID]])</f>
        <v>1</v>
      </c>
      <c r="W2165">
        <f>IFERROR(INDEX(tbl_EmployeeSurvey[EnvironmentSatisfaction],MATCH(tbl_HRMaster[[#This Row],[EmployeeID]],tbl_EmployeeSurvey[EmployeeID],0)),"Not Found")</f>
        <v>2</v>
      </c>
      <c r="X2165">
        <f>IFERROR(INDEX(tbl_EmployeeSurvey[JobSatisfaction],MATCH(tbl_HRMaster[[#This Row],[EmployeeID]],tbl_EmployeeSurvey[EmployeeID],0)),"Not Found")</f>
        <v>3</v>
      </c>
      <c r="Y2165" s="5">
        <f>IFERROR(INDEX(tbl_EmployeeSurvey[WorkLifeBalance],MATCH(tbl_HRMaster[[#This Row],[EmployeeID]],tbl_EmployeeSurvey[EmployeeID],0)),"Not Found")</f>
        <v>3</v>
      </c>
      <c r="Z2165" s="5">
        <f>IFERROR(VLOOKUP(tbl_HRMaster[[#This Row],[EmployeeID]],tbl_ManagerSurvey[[EmployeeID]:[PerformanceRating]],2,FALSE),"Not Found")</f>
        <v>1</v>
      </c>
      <c r="AA2165" s="5">
        <f>IFERROR(VLOOKUP(tbl_HRMaster[[#This Row],[EmployeeID]],tbl_ManagerSurvey[[EmployeeID]:[PerformanceRating]],3,FALSE),"Not Found")</f>
        <v>3</v>
      </c>
      <c r="AB2165" s="5" t="str">
        <f>IF(tbl_HRMaster[[#This Row],[Attrition]]="Yes","Left","Active")</f>
        <v>Active</v>
      </c>
      <c r="AC2165" s="5" t="str">
        <f>_xlfn.IFS(tbl_HRMaster[[#This Row],[Age]]&lt;25,"Under 25",tbl_HRMaster[[#This Row],[Age]]&lt;35,"25-34",tbl_HRMaster[[#This Row],[Age]]&lt;45,"35-44",tbl_HRMaster[[#This Row],[Age]]&lt;55,"45-54",TRUE,"Above 54")</f>
        <v>25-34</v>
      </c>
      <c r="AD2165" s="5" t="str">
        <f>_xlfn.IFS(
tbl_HRMaster[[#This Row],[YearsAtCompany]]&lt;2,"&lt; 2 Years",
tbl_HRMaster[[#This Row],[YearsAtCompany]]&lt;5,"2-4 Years",
tbl_HRMaster[[#This Row],[YearsAtCompany]]&lt;10,"5-9 Years",
TRUE,"10+ Years"
)</f>
        <v>5-9 Years</v>
      </c>
      <c r="AE2165" s="5">
        <f>IF(tbl_HRMaster[[#This Row],[Attrition]]="Yes",1,0)</f>
        <v>0</v>
      </c>
    </row>
    <row r="2166" spans="1:31" x14ac:dyDescent="0.25">
      <c r="A2166">
        <v>33</v>
      </c>
      <c r="B2166" t="s">
        <v>21</v>
      </c>
      <c r="C2166" t="s">
        <v>22</v>
      </c>
      <c r="D2166" t="s">
        <v>30</v>
      </c>
      <c r="E2166">
        <v>28</v>
      </c>
      <c r="F2166">
        <v>4</v>
      </c>
      <c r="G2166" t="s">
        <v>24</v>
      </c>
      <c r="H2166">
        <v>2076</v>
      </c>
      <c r="I2166" t="s">
        <v>25</v>
      </c>
      <c r="J2166">
        <v>1</v>
      </c>
      <c r="K2166" t="s">
        <v>44</v>
      </c>
      <c r="L2166" t="s">
        <v>27</v>
      </c>
      <c r="M2166">
        <v>60910</v>
      </c>
      <c r="N2166">
        <v>1</v>
      </c>
      <c r="O2166">
        <v>15</v>
      </c>
      <c r="P2166">
        <v>0</v>
      </c>
      <c r="Q2166">
        <v>5</v>
      </c>
      <c r="R2166">
        <v>6</v>
      </c>
      <c r="S2166">
        <v>5</v>
      </c>
      <c r="T2166">
        <v>1</v>
      </c>
      <c r="U2166">
        <v>4</v>
      </c>
      <c r="V2166">
        <f>COUNTIF(tbl_HRMaster[EmployeeID],tbl_HRMaster[[#This Row],[EmployeeID]])</f>
        <v>1</v>
      </c>
      <c r="W2166">
        <f>IFERROR(INDEX(tbl_EmployeeSurvey[EnvironmentSatisfaction],MATCH(tbl_HRMaster[[#This Row],[EmployeeID]],tbl_EmployeeSurvey[EmployeeID],0)),"Not Found")</f>
        <v>2</v>
      </c>
      <c r="X2166">
        <f>IFERROR(INDEX(tbl_EmployeeSurvey[JobSatisfaction],MATCH(tbl_HRMaster[[#This Row],[EmployeeID]],tbl_EmployeeSurvey[EmployeeID],0)),"Not Found")</f>
        <v>3</v>
      </c>
      <c r="Y2166" s="5">
        <f>IFERROR(INDEX(tbl_EmployeeSurvey[WorkLifeBalance],MATCH(tbl_HRMaster[[#This Row],[EmployeeID]],tbl_EmployeeSurvey[EmployeeID],0)),"Not Found")</f>
        <v>3</v>
      </c>
      <c r="Z2166" s="5">
        <f>IFERROR(VLOOKUP(tbl_HRMaster[[#This Row],[EmployeeID]],tbl_ManagerSurvey[[EmployeeID]:[PerformanceRating]],2,FALSE),"Not Found")</f>
        <v>1</v>
      </c>
      <c r="AA2166" s="5">
        <f>IFERROR(VLOOKUP(tbl_HRMaster[[#This Row],[EmployeeID]],tbl_ManagerSurvey[[EmployeeID]:[PerformanceRating]],3,FALSE),"Not Found")</f>
        <v>3</v>
      </c>
      <c r="AB2166" s="5" t="str">
        <f>IF(tbl_HRMaster[[#This Row],[Attrition]]="Yes","Left","Active")</f>
        <v>Active</v>
      </c>
      <c r="AC2166" s="5" t="str">
        <f>_xlfn.IFS(tbl_HRMaster[[#This Row],[Age]]&lt;25,"Under 25",tbl_HRMaster[[#This Row],[Age]]&lt;35,"25-34",tbl_HRMaster[[#This Row],[Age]]&lt;45,"35-44",tbl_HRMaster[[#This Row],[Age]]&lt;55,"45-54",TRUE,"Above 54")</f>
        <v>25-34</v>
      </c>
      <c r="AD2166" s="5" t="str">
        <f>_xlfn.IFS(
tbl_HRMaster[[#This Row],[YearsAtCompany]]&lt;2,"&lt; 2 Years",
tbl_HRMaster[[#This Row],[YearsAtCompany]]&lt;5,"2-4 Years",
tbl_HRMaster[[#This Row],[YearsAtCompany]]&lt;10,"5-9 Years",
TRUE,"10+ Years"
)</f>
        <v>5-9 Years</v>
      </c>
      <c r="AE2166" s="5">
        <f>IF(tbl_HRMaster[[#This Row],[Attrition]]="Yes",1,0)</f>
        <v>0</v>
      </c>
    </row>
    <row r="2167" spans="1:31" x14ac:dyDescent="0.25">
      <c r="A2167">
        <v>33</v>
      </c>
      <c r="B2167" t="s">
        <v>21</v>
      </c>
      <c r="C2167" t="s">
        <v>22</v>
      </c>
      <c r="D2167" t="s">
        <v>30</v>
      </c>
      <c r="E2167">
        <v>28</v>
      </c>
      <c r="F2167">
        <v>4</v>
      </c>
      <c r="G2167" t="s">
        <v>24</v>
      </c>
      <c r="H2167">
        <v>3546</v>
      </c>
      <c r="I2167" t="s">
        <v>25</v>
      </c>
      <c r="J2167">
        <v>1</v>
      </c>
      <c r="K2167" t="s">
        <v>44</v>
      </c>
      <c r="L2167" t="s">
        <v>27</v>
      </c>
      <c r="M2167">
        <v>60910</v>
      </c>
      <c r="N2167">
        <v>1</v>
      </c>
      <c r="O2167">
        <v>15</v>
      </c>
      <c r="P2167">
        <v>0</v>
      </c>
      <c r="Q2167">
        <v>5</v>
      </c>
      <c r="R2167">
        <v>6</v>
      </c>
      <c r="S2167">
        <v>5</v>
      </c>
      <c r="T2167">
        <v>1</v>
      </c>
      <c r="U2167">
        <v>4</v>
      </c>
      <c r="V2167">
        <f>COUNTIF(tbl_HRMaster[EmployeeID],tbl_HRMaster[[#This Row],[EmployeeID]])</f>
        <v>1</v>
      </c>
      <c r="W2167">
        <f>IFERROR(INDEX(tbl_EmployeeSurvey[EnvironmentSatisfaction],MATCH(tbl_HRMaster[[#This Row],[EmployeeID]],tbl_EmployeeSurvey[EmployeeID],0)),"Not Found")</f>
        <v>2</v>
      </c>
      <c r="X2167">
        <f>IFERROR(INDEX(tbl_EmployeeSurvey[JobSatisfaction],MATCH(tbl_HRMaster[[#This Row],[EmployeeID]],tbl_EmployeeSurvey[EmployeeID],0)),"Not Found")</f>
        <v>3</v>
      </c>
      <c r="Y2167" s="5">
        <f>IFERROR(INDEX(tbl_EmployeeSurvey[WorkLifeBalance],MATCH(tbl_HRMaster[[#This Row],[EmployeeID]],tbl_EmployeeSurvey[EmployeeID],0)),"Not Found")</f>
        <v>3</v>
      </c>
      <c r="Z2167" s="5">
        <f>IFERROR(VLOOKUP(tbl_HRMaster[[#This Row],[EmployeeID]],tbl_ManagerSurvey[[EmployeeID]:[PerformanceRating]],2,FALSE),"Not Found")</f>
        <v>1</v>
      </c>
      <c r="AA2167" s="5">
        <f>IFERROR(VLOOKUP(tbl_HRMaster[[#This Row],[EmployeeID]],tbl_ManagerSurvey[[EmployeeID]:[PerformanceRating]],3,FALSE),"Not Found")</f>
        <v>3</v>
      </c>
      <c r="AB2167" s="5" t="str">
        <f>IF(tbl_HRMaster[[#This Row],[Attrition]]="Yes","Left","Active")</f>
        <v>Active</v>
      </c>
      <c r="AC2167" s="5" t="str">
        <f>_xlfn.IFS(tbl_HRMaster[[#This Row],[Age]]&lt;25,"Under 25",tbl_HRMaster[[#This Row],[Age]]&lt;35,"25-34",tbl_HRMaster[[#This Row],[Age]]&lt;45,"35-44",tbl_HRMaster[[#This Row],[Age]]&lt;55,"45-54",TRUE,"Above 54")</f>
        <v>25-34</v>
      </c>
      <c r="AD2167" s="5" t="str">
        <f>_xlfn.IFS(
tbl_HRMaster[[#This Row],[YearsAtCompany]]&lt;2,"&lt; 2 Years",
tbl_HRMaster[[#This Row],[YearsAtCompany]]&lt;5,"2-4 Years",
tbl_HRMaster[[#This Row],[YearsAtCompany]]&lt;10,"5-9 Years",
TRUE,"10+ Years"
)</f>
        <v>5-9 Years</v>
      </c>
      <c r="AE2167" s="5">
        <f>IF(tbl_HRMaster[[#This Row],[Attrition]]="Yes",1,0)</f>
        <v>0</v>
      </c>
    </row>
    <row r="2168" spans="1:31" x14ac:dyDescent="0.25">
      <c r="A2168">
        <v>40</v>
      </c>
      <c r="B2168" t="s">
        <v>21</v>
      </c>
      <c r="C2168" t="s">
        <v>22</v>
      </c>
      <c r="D2168" t="s">
        <v>30</v>
      </c>
      <c r="E2168">
        <v>1</v>
      </c>
      <c r="F2168">
        <v>4</v>
      </c>
      <c r="G2168" t="s">
        <v>24</v>
      </c>
      <c r="H2168">
        <v>875</v>
      </c>
      <c r="I2168" t="s">
        <v>34</v>
      </c>
      <c r="J2168">
        <v>2</v>
      </c>
      <c r="K2168" t="s">
        <v>40</v>
      </c>
      <c r="L2168" t="s">
        <v>27</v>
      </c>
      <c r="M2168">
        <v>69320</v>
      </c>
      <c r="N2168">
        <v>1</v>
      </c>
      <c r="O2168">
        <v>13</v>
      </c>
      <c r="P2168">
        <v>0</v>
      </c>
      <c r="Q2168">
        <v>5</v>
      </c>
      <c r="R2168">
        <v>5</v>
      </c>
      <c r="S2168">
        <v>5</v>
      </c>
      <c r="T2168">
        <v>1</v>
      </c>
      <c r="U2168">
        <v>2</v>
      </c>
      <c r="V2168">
        <f>COUNTIF(tbl_HRMaster[EmployeeID],tbl_HRMaster[[#This Row],[EmployeeID]])</f>
        <v>1</v>
      </c>
      <c r="W2168">
        <f>IFERROR(INDEX(tbl_EmployeeSurvey[EnvironmentSatisfaction],MATCH(tbl_HRMaster[[#This Row],[EmployeeID]],tbl_EmployeeSurvey[EmployeeID],0)),"Not Found")</f>
        <v>4</v>
      </c>
      <c r="X2168">
        <f>IFERROR(INDEX(tbl_EmployeeSurvey[JobSatisfaction],MATCH(tbl_HRMaster[[#This Row],[EmployeeID]],tbl_EmployeeSurvey[EmployeeID],0)),"Not Found")</f>
        <v>1</v>
      </c>
      <c r="Y2168" s="5">
        <f>IFERROR(INDEX(tbl_EmployeeSurvey[WorkLifeBalance],MATCH(tbl_HRMaster[[#This Row],[EmployeeID]],tbl_EmployeeSurvey[EmployeeID],0)),"Not Found")</f>
        <v>3</v>
      </c>
      <c r="Z2168" s="5">
        <f>IFERROR(VLOOKUP(tbl_HRMaster[[#This Row],[EmployeeID]],tbl_ManagerSurvey[[EmployeeID]:[PerformanceRating]],2,FALSE),"Not Found")</f>
        <v>3</v>
      </c>
      <c r="AA2168" s="5">
        <f>IFERROR(VLOOKUP(tbl_HRMaster[[#This Row],[EmployeeID]],tbl_ManagerSurvey[[EmployeeID]:[PerformanceRating]],3,FALSE),"Not Found")</f>
        <v>3</v>
      </c>
      <c r="AB2168" s="5" t="str">
        <f>IF(tbl_HRMaster[[#This Row],[Attrition]]="Yes","Left","Active")</f>
        <v>Active</v>
      </c>
      <c r="AC2168" s="5" t="str">
        <f>_xlfn.IFS(tbl_HRMaster[[#This Row],[Age]]&lt;25,"Under 25",tbl_HRMaster[[#This Row],[Age]]&lt;35,"25-34",tbl_HRMaster[[#This Row],[Age]]&lt;45,"35-44",tbl_HRMaster[[#This Row],[Age]]&lt;55,"45-54",TRUE,"Above 54")</f>
        <v>35-44</v>
      </c>
      <c r="AD2168" s="5" t="str">
        <f>_xlfn.IFS(
tbl_HRMaster[[#This Row],[YearsAtCompany]]&lt;2,"&lt; 2 Years",
tbl_HRMaster[[#This Row],[YearsAtCompany]]&lt;5,"2-4 Years",
tbl_HRMaster[[#This Row],[YearsAtCompany]]&lt;10,"5-9 Years",
TRUE,"10+ Years"
)</f>
        <v>5-9 Years</v>
      </c>
      <c r="AE2168" s="5">
        <f>IF(tbl_HRMaster[[#This Row],[Attrition]]="Yes",1,0)</f>
        <v>0</v>
      </c>
    </row>
    <row r="2169" spans="1:31" x14ac:dyDescent="0.25">
      <c r="A2169">
        <v>40</v>
      </c>
      <c r="B2169" t="s">
        <v>21</v>
      </c>
      <c r="C2169" t="s">
        <v>22</v>
      </c>
      <c r="D2169" t="s">
        <v>30</v>
      </c>
      <c r="E2169">
        <v>1</v>
      </c>
      <c r="F2169">
        <v>4</v>
      </c>
      <c r="G2169" t="s">
        <v>24</v>
      </c>
      <c r="H2169">
        <v>2345</v>
      </c>
      <c r="I2169" t="s">
        <v>34</v>
      </c>
      <c r="J2169">
        <v>2</v>
      </c>
      <c r="K2169" t="s">
        <v>40</v>
      </c>
      <c r="L2169" t="s">
        <v>27</v>
      </c>
      <c r="M2169">
        <v>69320</v>
      </c>
      <c r="N2169">
        <v>1</v>
      </c>
      <c r="O2169">
        <v>13</v>
      </c>
      <c r="P2169">
        <v>0</v>
      </c>
      <c r="Q2169">
        <v>5</v>
      </c>
      <c r="R2169">
        <v>5</v>
      </c>
      <c r="S2169">
        <v>5</v>
      </c>
      <c r="T2169">
        <v>1</v>
      </c>
      <c r="U2169">
        <v>2</v>
      </c>
      <c r="V2169">
        <f>COUNTIF(tbl_HRMaster[EmployeeID],tbl_HRMaster[[#This Row],[EmployeeID]])</f>
        <v>1</v>
      </c>
      <c r="W2169">
        <f>IFERROR(INDEX(tbl_EmployeeSurvey[EnvironmentSatisfaction],MATCH(tbl_HRMaster[[#This Row],[EmployeeID]],tbl_EmployeeSurvey[EmployeeID],0)),"Not Found")</f>
        <v>4</v>
      </c>
      <c r="X2169">
        <f>IFERROR(INDEX(tbl_EmployeeSurvey[JobSatisfaction],MATCH(tbl_HRMaster[[#This Row],[EmployeeID]],tbl_EmployeeSurvey[EmployeeID],0)),"Not Found")</f>
        <v>1</v>
      </c>
      <c r="Y2169" s="5">
        <f>IFERROR(INDEX(tbl_EmployeeSurvey[WorkLifeBalance],MATCH(tbl_HRMaster[[#This Row],[EmployeeID]],tbl_EmployeeSurvey[EmployeeID],0)),"Not Found")</f>
        <v>3</v>
      </c>
      <c r="Z2169" s="5">
        <f>IFERROR(VLOOKUP(tbl_HRMaster[[#This Row],[EmployeeID]],tbl_ManagerSurvey[[EmployeeID]:[PerformanceRating]],2,FALSE),"Not Found")</f>
        <v>3</v>
      </c>
      <c r="AA2169" s="5">
        <f>IFERROR(VLOOKUP(tbl_HRMaster[[#This Row],[EmployeeID]],tbl_ManagerSurvey[[EmployeeID]:[PerformanceRating]],3,FALSE),"Not Found")</f>
        <v>3</v>
      </c>
      <c r="AB2169" s="5" t="str">
        <f>IF(tbl_HRMaster[[#This Row],[Attrition]]="Yes","Left","Active")</f>
        <v>Active</v>
      </c>
      <c r="AC2169" s="5" t="str">
        <f>_xlfn.IFS(tbl_HRMaster[[#This Row],[Age]]&lt;25,"Under 25",tbl_HRMaster[[#This Row],[Age]]&lt;35,"25-34",tbl_HRMaster[[#This Row],[Age]]&lt;45,"35-44",tbl_HRMaster[[#This Row],[Age]]&lt;55,"45-54",TRUE,"Above 54")</f>
        <v>35-44</v>
      </c>
      <c r="AD2169" s="5" t="str">
        <f>_xlfn.IFS(
tbl_HRMaster[[#This Row],[YearsAtCompany]]&lt;2,"&lt; 2 Years",
tbl_HRMaster[[#This Row],[YearsAtCompany]]&lt;5,"2-4 Years",
tbl_HRMaster[[#This Row],[YearsAtCompany]]&lt;10,"5-9 Years",
TRUE,"10+ Years"
)</f>
        <v>5-9 Years</v>
      </c>
      <c r="AE2169" s="5">
        <f>IF(tbl_HRMaster[[#This Row],[Attrition]]="Yes",1,0)</f>
        <v>0</v>
      </c>
    </row>
    <row r="2170" spans="1:31" x14ac:dyDescent="0.25">
      <c r="A2170">
        <v>40</v>
      </c>
      <c r="B2170" t="s">
        <v>21</v>
      </c>
      <c r="C2170" t="s">
        <v>22</v>
      </c>
      <c r="D2170" t="s">
        <v>30</v>
      </c>
      <c r="E2170">
        <v>1</v>
      </c>
      <c r="F2170">
        <v>4</v>
      </c>
      <c r="G2170" t="s">
        <v>24</v>
      </c>
      <c r="H2170">
        <v>3815</v>
      </c>
      <c r="I2170" t="s">
        <v>34</v>
      </c>
      <c r="J2170">
        <v>2</v>
      </c>
      <c r="K2170" t="s">
        <v>40</v>
      </c>
      <c r="L2170" t="s">
        <v>27</v>
      </c>
      <c r="M2170">
        <v>69320</v>
      </c>
      <c r="N2170">
        <v>1</v>
      </c>
      <c r="O2170">
        <v>13</v>
      </c>
      <c r="P2170">
        <v>0</v>
      </c>
      <c r="Q2170">
        <v>5</v>
      </c>
      <c r="R2170">
        <v>5</v>
      </c>
      <c r="S2170">
        <v>5</v>
      </c>
      <c r="T2170">
        <v>1</v>
      </c>
      <c r="U2170">
        <v>2</v>
      </c>
      <c r="V2170">
        <f>COUNTIF(tbl_HRMaster[EmployeeID],tbl_HRMaster[[#This Row],[EmployeeID]])</f>
        <v>1</v>
      </c>
      <c r="W2170">
        <f>IFERROR(INDEX(tbl_EmployeeSurvey[EnvironmentSatisfaction],MATCH(tbl_HRMaster[[#This Row],[EmployeeID]],tbl_EmployeeSurvey[EmployeeID],0)),"Not Found")</f>
        <v>4</v>
      </c>
      <c r="X2170">
        <f>IFERROR(INDEX(tbl_EmployeeSurvey[JobSatisfaction],MATCH(tbl_HRMaster[[#This Row],[EmployeeID]],tbl_EmployeeSurvey[EmployeeID],0)),"Not Found")</f>
        <v>1</v>
      </c>
      <c r="Y2170" s="5">
        <f>IFERROR(INDEX(tbl_EmployeeSurvey[WorkLifeBalance],MATCH(tbl_HRMaster[[#This Row],[EmployeeID]],tbl_EmployeeSurvey[EmployeeID],0)),"Not Found")</f>
        <v>3</v>
      </c>
      <c r="Z2170" s="5">
        <f>IFERROR(VLOOKUP(tbl_HRMaster[[#This Row],[EmployeeID]],tbl_ManagerSurvey[[EmployeeID]:[PerformanceRating]],2,FALSE),"Not Found")</f>
        <v>3</v>
      </c>
      <c r="AA2170" s="5">
        <f>IFERROR(VLOOKUP(tbl_HRMaster[[#This Row],[EmployeeID]],tbl_ManagerSurvey[[EmployeeID]:[PerformanceRating]],3,FALSE),"Not Found")</f>
        <v>3</v>
      </c>
      <c r="AB2170" s="5" t="str">
        <f>IF(tbl_HRMaster[[#This Row],[Attrition]]="Yes","Left","Active")</f>
        <v>Active</v>
      </c>
      <c r="AC2170" s="5" t="str">
        <f>_xlfn.IFS(tbl_HRMaster[[#This Row],[Age]]&lt;25,"Under 25",tbl_HRMaster[[#This Row],[Age]]&lt;35,"25-34",tbl_HRMaster[[#This Row],[Age]]&lt;45,"35-44",tbl_HRMaster[[#This Row],[Age]]&lt;55,"45-54",TRUE,"Above 54")</f>
        <v>35-44</v>
      </c>
      <c r="AD2170" s="5" t="str">
        <f>_xlfn.IFS(
tbl_HRMaster[[#This Row],[YearsAtCompany]]&lt;2,"&lt; 2 Years",
tbl_HRMaster[[#This Row],[YearsAtCompany]]&lt;5,"2-4 Years",
tbl_HRMaster[[#This Row],[YearsAtCompany]]&lt;10,"5-9 Years",
TRUE,"10+ Years"
)</f>
        <v>5-9 Years</v>
      </c>
      <c r="AE2170" s="5">
        <f>IF(tbl_HRMaster[[#This Row],[Attrition]]="Yes",1,0)</f>
        <v>0</v>
      </c>
    </row>
    <row r="2171" spans="1:31" x14ac:dyDescent="0.25">
      <c r="A2171">
        <v>28</v>
      </c>
      <c r="B2171" t="s">
        <v>21</v>
      </c>
      <c r="C2171" t="s">
        <v>36</v>
      </c>
      <c r="D2171" t="s">
        <v>30</v>
      </c>
      <c r="E2171">
        <v>21</v>
      </c>
      <c r="F2171">
        <v>1</v>
      </c>
      <c r="G2171" t="s">
        <v>38</v>
      </c>
      <c r="H2171">
        <v>1124</v>
      </c>
      <c r="I2171" t="s">
        <v>34</v>
      </c>
      <c r="J2171">
        <v>3</v>
      </c>
      <c r="K2171" t="s">
        <v>31</v>
      </c>
      <c r="L2171" t="s">
        <v>32</v>
      </c>
      <c r="M2171">
        <v>79780</v>
      </c>
      <c r="N2171">
        <v>1</v>
      </c>
      <c r="O2171">
        <v>16</v>
      </c>
      <c r="P2171">
        <v>2</v>
      </c>
      <c r="Q2171">
        <v>5</v>
      </c>
      <c r="R2171">
        <v>2</v>
      </c>
      <c r="S2171">
        <v>5</v>
      </c>
      <c r="T2171">
        <v>1</v>
      </c>
      <c r="U2171">
        <v>4</v>
      </c>
      <c r="V2171">
        <f>COUNTIF(tbl_HRMaster[EmployeeID],tbl_HRMaster[[#This Row],[EmployeeID]])</f>
        <v>1</v>
      </c>
      <c r="W2171">
        <f>IFERROR(INDEX(tbl_EmployeeSurvey[EnvironmentSatisfaction],MATCH(tbl_HRMaster[[#This Row],[EmployeeID]],tbl_EmployeeSurvey[EmployeeID],0)),"Not Found")</f>
        <v>3</v>
      </c>
      <c r="X2171">
        <f>IFERROR(INDEX(tbl_EmployeeSurvey[JobSatisfaction],MATCH(tbl_HRMaster[[#This Row],[EmployeeID]],tbl_EmployeeSurvey[EmployeeID],0)),"Not Found")</f>
        <v>3</v>
      </c>
      <c r="Y2171" s="5">
        <f>IFERROR(INDEX(tbl_EmployeeSurvey[WorkLifeBalance],MATCH(tbl_HRMaster[[#This Row],[EmployeeID]],tbl_EmployeeSurvey[EmployeeID],0)),"Not Found")</f>
        <v>2</v>
      </c>
      <c r="Z2171" s="5">
        <f>IFERROR(VLOOKUP(tbl_HRMaster[[#This Row],[EmployeeID]],tbl_ManagerSurvey[[EmployeeID]:[PerformanceRating]],2,FALSE),"Not Found")</f>
        <v>3</v>
      </c>
      <c r="AA2171" s="5">
        <f>IFERROR(VLOOKUP(tbl_HRMaster[[#This Row],[EmployeeID]],tbl_ManagerSurvey[[EmployeeID]:[PerformanceRating]],3,FALSE),"Not Found")</f>
        <v>3</v>
      </c>
      <c r="AB2171" s="5" t="str">
        <f>IF(tbl_HRMaster[[#This Row],[Attrition]]="Yes","Left","Active")</f>
        <v>Active</v>
      </c>
      <c r="AC2171" s="5" t="str">
        <f>_xlfn.IFS(tbl_HRMaster[[#This Row],[Age]]&lt;25,"Under 25",tbl_HRMaster[[#This Row],[Age]]&lt;35,"25-34",tbl_HRMaster[[#This Row],[Age]]&lt;45,"35-44",tbl_HRMaster[[#This Row],[Age]]&lt;55,"45-54",TRUE,"Above 54")</f>
        <v>25-34</v>
      </c>
      <c r="AD2171" s="5" t="str">
        <f>_xlfn.IFS(
tbl_HRMaster[[#This Row],[YearsAtCompany]]&lt;2,"&lt; 2 Years",
tbl_HRMaster[[#This Row],[YearsAtCompany]]&lt;5,"2-4 Years",
tbl_HRMaster[[#This Row],[YearsAtCompany]]&lt;10,"5-9 Years",
TRUE,"10+ Years"
)</f>
        <v>5-9 Years</v>
      </c>
      <c r="AE2171" s="5">
        <f>IF(tbl_HRMaster[[#This Row],[Attrition]]="Yes",1,0)</f>
        <v>0</v>
      </c>
    </row>
    <row r="2172" spans="1:31" x14ac:dyDescent="0.25">
      <c r="A2172">
        <v>28</v>
      </c>
      <c r="B2172" t="s">
        <v>21</v>
      </c>
      <c r="C2172" t="s">
        <v>36</v>
      </c>
      <c r="D2172" t="s">
        <v>30</v>
      </c>
      <c r="E2172">
        <v>21</v>
      </c>
      <c r="F2172">
        <v>1</v>
      </c>
      <c r="G2172" t="s">
        <v>38</v>
      </c>
      <c r="H2172">
        <v>2594</v>
      </c>
      <c r="I2172" t="s">
        <v>34</v>
      </c>
      <c r="J2172">
        <v>3</v>
      </c>
      <c r="K2172" t="s">
        <v>31</v>
      </c>
      <c r="L2172" t="s">
        <v>32</v>
      </c>
      <c r="M2172">
        <v>79780</v>
      </c>
      <c r="N2172">
        <v>1</v>
      </c>
      <c r="O2172">
        <v>16</v>
      </c>
      <c r="P2172">
        <v>2</v>
      </c>
      <c r="Q2172">
        <v>5</v>
      </c>
      <c r="R2172">
        <v>2</v>
      </c>
      <c r="S2172">
        <v>5</v>
      </c>
      <c r="T2172">
        <v>1</v>
      </c>
      <c r="U2172">
        <v>4</v>
      </c>
      <c r="V2172">
        <f>COUNTIF(tbl_HRMaster[EmployeeID],tbl_HRMaster[[#This Row],[EmployeeID]])</f>
        <v>1</v>
      </c>
      <c r="W2172">
        <f>IFERROR(INDEX(tbl_EmployeeSurvey[EnvironmentSatisfaction],MATCH(tbl_HRMaster[[#This Row],[EmployeeID]],tbl_EmployeeSurvey[EmployeeID],0)),"Not Found")</f>
        <v>3</v>
      </c>
      <c r="X2172">
        <f>IFERROR(INDEX(tbl_EmployeeSurvey[JobSatisfaction],MATCH(tbl_HRMaster[[#This Row],[EmployeeID]],tbl_EmployeeSurvey[EmployeeID],0)),"Not Found")</f>
        <v>3</v>
      </c>
      <c r="Y2172" s="5">
        <f>IFERROR(INDEX(tbl_EmployeeSurvey[WorkLifeBalance],MATCH(tbl_HRMaster[[#This Row],[EmployeeID]],tbl_EmployeeSurvey[EmployeeID],0)),"Not Found")</f>
        <v>2</v>
      </c>
      <c r="Z2172" s="5">
        <f>IFERROR(VLOOKUP(tbl_HRMaster[[#This Row],[EmployeeID]],tbl_ManagerSurvey[[EmployeeID]:[PerformanceRating]],2,FALSE),"Not Found")</f>
        <v>3</v>
      </c>
      <c r="AA2172" s="5">
        <f>IFERROR(VLOOKUP(tbl_HRMaster[[#This Row],[EmployeeID]],tbl_ManagerSurvey[[EmployeeID]:[PerformanceRating]],3,FALSE),"Not Found")</f>
        <v>3</v>
      </c>
      <c r="AB2172" s="5" t="str">
        <f>IF(tbl_HRMaster[[#This Row],[Attrition]]="Yes","Left","Active")</f>
        <v>Active</v>
      </c>
      <c r="AC2172" s="5" t="str">
        <f>_xlfn.IFS(tbl_HRMaster[[#This Row],[Age]]&lt;25,"Under 25",tbl_HRMaster[[#This Row],[Age]]&lt;35,"25-34",tbl_HRMaster[[#This Row],[Age]]&lt;45,"35-44",tbl_HRMaster[[#This Row],[Age]]&lt;55,"45-54",TRUE,"Above 54")</f>
        <v>25-34</v>
      </c>
      <c r="AD2172" s="5" t="str">
        <f>_xlfn.IFS(
tbl_HRMaster[[#This Row],[YearsAtCompany]]&lt;2,"&lt; 2 Years",
tbl_HRMaster[[#This Row],[YearsAtCompany]]&lt;5,"2-4 Years",
tbl_HRMaster[[#This Row],[YearsAtCompany]]&lt;10,"5-9 Years",
TRUE,"10+ Years"
)</f>
        <v>5-9 Years</v>
      </c>
      <c r="AE2172" s="5">
        <f>IF(tbl_HRMaster[[#This Row],[Attrition]]="Yes",1,0)</f>
        <v>0</v>
      </c>
    </row>
    <row r="2173" spans="1:31" x14ac:dyDescent="0.25">
      <c r="A2173">
        <v>28</v>
      </c>
      <c r="B2173" t="s">
        <v>21</v>
      </c>
      <c r="C2173" t="s">
        <v>36</v>
      </c>
      <c r="D2173" t="s">
        <v>30</v>
      </c>
      <c r="E2173">
        <v>21</v>
      </c>
      <c r="F2173">
        <v>1</v>
      </c>
      <c r="G2173" t="s">
        <v>38</v>
      </c>
      <c r="H2173">
        <v>4064</v>
      </c>
      <c r="I2173" t="s">
        <v>34</v>
      </c>
      <c r="J2173">
        <v>3</v>
      </c>
      <c r="K2173" t="s">
        <v>31</v>
      </c>
      <c r="L2173" t="s">
        <v>32</v>
      </c>
      <c r="M2173">
        <v>79780</v>
      </c>
      <c r="N2173">
        <v>1</v>
      </c>
      <c r="O2173">
        <v>16</v>
      </c>
      <c r="P2173">
        <v>2</v>
      </c>
      <c r="Q2173">
        <v>5</v>
      </c>
      <c r="R2173">
        <v>2</v>
      </c>
      <c r="S2173">
        <v>5</v>
      </c>
      <c r="T2173">
        <v>1</v>
      </c>
      <c r="U2173">
        <v>4</v>
      </c>
      <c r="V2173">
        <f>COUNTIF(tbl_HRMaster[EmployeeID],tbl_HRMaster[[#This Row],[EmployeeID]])</f>
        <v>1</v>
      </c>
      <c r="W2173">
        <f>IFERROR(INDEX(tbl_EmployeeSurvey[EnvironmentSatisfaction],MATCH(tbl_HRMaster[[#This Row],[EmployeeID]],tbl_EmployeeSurvey[EmployeeID],0)),"Not Found")</f>
        <v>3</v>
      </c>
      <c r="X2173">
        <f>IFERROR(INDEX(tbl_EmployeeSurvey[JobSatisfaction],MATCH(tbl_HRMaster[[#This Row],[EmployeeID]],tbl_EmployeeSurvey[EmployeeID],0)),"Not Found")</f>
        <v>3</v>
      </c>
      <c r="Y2173" s="5">
        <f>IFERROR(INDEX(tbl_EmployeeSurvey[WorkLifeBalance],MATCH(tbl_HRMaster[[#This Row],[EmployeeID]],tbl_EmployeeSurvey[EmployeeID],0)),"Not Found")</f>
        <v>2</v>
      </c>
      <c r="Z2173" s="5">
        <f>IFERROR(VLOOKUP(tbl_HRMaster[[#This Row],[EmployeeID]],tbl_ManagerSurvey[[EmployeeID]:[PerformanceRating]],2,FALSE),"Not Found")</f>
        <v>3</v>
      </c>
      <c r="AA2173" s="5">
        <f>IFERROR(VLOOKUP(tbl_HRMaster[[#This Row],[EmployeeID]],tbl_ManagerSurvey[[EmployeeID]:[PerformanceRating]],3,FALSE),"Not Found")</f>
        <v>3</v>
      </c>
      <c r="AB2173" s="5" t="str">
        <f>IF(tbl_HRMaster[[#This Row],[Attrition]]="Yes","Left","Active")</f>
        <v>Active</v>
      </c>
      <c r="AC2173" s="5" t="str">
        <f>_xlfn.IFS(tbl_HRMaster[[#This Row],[Age]]&lt;25,"Under 25",tbl_HRMaster[[#This Row],[Age]]&lt;35,"25-34",tbl_HRMaster[[#This Row],[Age]]&lt;45,"35-44",tbl_HRMaster[[#This Row],[Age]]&lt;55,"45-54",TRUE,"Above 54")</f>
        <v>25-34</v>
      </c>
      <c r="AD2173" s="5" t="str">
        <f>_xlfn.IFS(
tbl_HRMaster[[#This Row],[YearsAtCompany]]&lt;2,"&lt; 2 Years",
tbl_HRMaster[[#This Row],[YearsAtCompany]]&lt;5,"2-4 Years",
tbl_HRMaster[[#This Row],[YearsAtCompany]]&lt;10,"5-9 Years",
TRUE,"10+ Years"
)</f>
        <v>5-9 Years</v>
      </c>
      <c r="AE2173" s="5">
        <f>IF(tbl_HRMaster[[#This Row],[Attrition]]="Yes",1,0)</f>
        <v>0</v>
      </c>
    </row>
    <row r="2174" spans="1:31" x14ac:dyDescent="0.25">
      <c r="A2174">
        <v>25</v>
      </c>
      <c r="B2174" t="s">
        <v>21</v>
      </c>
      <c r="C2174" t="s">
        <v>22</v>
      </c>
      <c r="D2174" t="s">
        <v>37</v>
      </c>
      <c r="E2174">
        <v>7</v>
      </c>
      <c r="F2174">
        <v>2</v>
      </c>
      <c r="G2174" t="s">
        <v>37</v>
      </c>
      <c r="H2174">
        <v>140</v>
      </c>
      <c r="I2174" t="s">
        <v>34</v>
      </c>
      <c r="J2174">
        <v>1</v>
      </c>
      <c r="K2174" t="s">
        <v>42</v>
      </c>
      <c r="L2174" t="s">
        <v>32</v>
      </c>
      <c r="M2174">
        <v>86330</v>
      </c>
      <c r="N2174">
        <v>1</v>
      </c>
      <c r="O2174">
        <v>19</v>
      </c>
      <c r="P2174">
        <v>1</v>
      </c>
      <c r="Q2174">
        <v>5</v>
      </c>
      <c r="R2174">
        <v>2</v>
      </c>
      <c r="S2174">
        <v>5</v>
      </c>
      <c r="T2174">
        <v>1</v>
      </c>
      <c r="U2174">
        <v>3</v>
      </c>
      <c r="V2174">
        <f>COUNTIF(tbl_HRMaster[EmployeeID],tbl_HRMaster[[#This Row],[EmployeeID]])</f>
        <v>1</v>
      </c>
      <c r="W2174">
        <f>IFERROR(INDEX(tbl_EmployeeSurvey[EnvironmentSatisfaction],MATCH(tbl_HRMaster[[#This Row],[EmployeeID]],tbl_EmployeeSurvey[EmployeeID],0)),"Not Found")</f>
        <v>2</v>
      </c>
      <c r="X2174">
        <f>IFERROR(INDEX(tbl_EmployeeSurvey[JobSatisfaction],MATCH(tbl_HRMaster[[#This Row],[EmployeeID]],tbl_EmployeeSurvey[EmployeeID],0)),"Not Found")</f>
        <v>4</v>
      </c>
      <c r="Y2174" s="5">
        <f>IFERROR(INDEX(tbl_EmployeeSurvey[WorkLifeBalance],MATCH(tbl_HRMaster[[#This Row],[EmployeeID]],tbl_EmployeeSurvey[EmployeeID],0)),"Not Found")</f>
        <v>3</v>
      </c>
      <c r="Z2174" s="5">
        <f>IFERROR(VLOOKUP(tbl_HRMaster[[#This Row],[EmployeeID]],tbl_ManagerSurvey[[EmployeeID]:[PerformanceRating]],2,FALSE),"Not Found")</f>
        <v>4</v>
      </c>
      <c r="AA2174" s="5">
        <f>IFERROR(VLOOKUP(tbl_HRMaster[[#This Row],[EmployeeID]],tbl_ManagerSurvey[[EmployeeID]:[PerformanceRating]],3,FALSE),"Not Found")</f>
        <v>3</v>
      </c>
      <c r="AB2174" s="5" t="str">
        <f>IF(tbl_HRMaster[[#This Row],[Attrition]]="Yes","Left","Active")</f>
        <v>Active</v>
      </c>
      <c r="AC2174" s="5" t="str">
        <f>_xlfn.IFS(tbl_HRMaster[[#This Row],[Age]]&lt;25,"Under 25",tbl_HRMaster[[#This Row],[Age]]&lt;35,"25-34",tbl_HRMaster[[#This Row],[Age]]&lt;45,"35-44",tbl_HRMaster[[#This Row],[Age]]&lt;55,"45-54",TRUE,"Above 54")</f>
        <v>25-34</v>
      </c>
      <c r="AD2174" s="5" t="str">
        <f>_xlfn.IFS(
tbl_HRMaster[[#This Row],[YearsAtCompany]]&lt;2,"&lt; 2 Years",
tbl_HRMaster[[#This Row],[YearsAtCompany]]&lt;5,"2-4 Years",
tbl_HRMaster[[#This Row],[YearsAtCompany]]&lt;10,"5-9 Years",
TRUE,"10+ Years"
)</f>
        <v>5-9 Years</v>
      </c>
      <c r="AE2174" s="5">
        <f>IF(tbl_HRMaster[[#This Row],[Attrition]]="Yes",1,0)</f>
        <v>0</v>
      </c>
    </row>
    <row r="2175" spans="1:31" x14ac:dyDescent="0.25">
      <c r="A2175">
        <v>25</v>
      </c>
      <c r="B2175" t="s">
        <v>21</v>
      </c>
      <c r="C2175" t="s">
        <v>22</v>
      </c>
      <c r="D2175" t="s">
        <v>37</v>
      </c>
      <c r="E2175">
        <v>7</v>
      </c>
      <c r="F2175">
        <v>2</v>
      </c>
      <c r="G2175" t="s">
        <v>37</v>
      </c>
      <c r="H2175">
        <v>1610</v>
      </c>
      <c r="I2175" t="s">
        <v>34</v>
      </c>
      <c r="J2175">
        <v>1</v>
      </c>
      <c r="K2175" t="s">
        <v>42</v>
      </c>
      <c r="L2175" t="s">
        <v>32</v>
      </c>
      <c r="M2175">
        <v>86330</v>
      </c>
      <c r="N2175">
        <v>1</v>
      </c>
      <c r="O2175">
        <v>19</v>
      </c>
      <c r="P2175">
        <v>1</v>
      </c>
      <c r="Q2175">
        <v>5</v>
      </c>
      <c r="R2175">
        <v>2</v>
      </c>
      <c r="S2175">
        <v>5</v>
      </c>
      <c r="T2175">
        <v>1</v>
      </c>
      <c r="U2175">
        <v>3</v>
      </c>
      <c r="V2175">
        <f>COUNTIF(tbl_HRMaster[EmployeeID],tbl_HRMaster[[#This Row],[EmployeeID]])</f>
        <v>1</v>
      </c>
      <c r="W2175">
        <f>IFERROR(INDEX(tbl_EmployeeSurvey[EnvironmentSatisfaction],MATCH(tbl_HRMaster[[#This Row],[EmployeeID]],tbl_EmployeeSurvey[EmployeeID],0)),"Not Found")</f>
        <v>2</v>
      </c>
      <c r="X2175">
        <f>IFERROR(INDEX(tbl_EmployeeSurvey[JobSatisfaction],MATCH(tbl_HRMaster[[#This Row],[EmployeeID]],tbl_EmployeeSurvey[EmployeeID],0)),"Not Found")</f>
        <v>4</v>
      </c>
      <c r="Y2175" s="5">
        <f>IFERROR(INDEX(tbl_EmployeeSurvey[WorkLifeBalance],MATCH(tbl_HRMaster[[#This Row],[EmployeeID]],tbl_EmployeeSurvey[EmployeeID],0)),"Not Found")</f>
        <v>3</v>
      </c>
      <c r="Z2175" s="5">
        <f>IFERROR(VLOOKUP(tbl_HRMaster[[#This Row],[EmployeeID]],tbl_ManagerSurvey[[EmployeeID]:[PerformanceRating]],2,FALSE),"Not Found")</f>
        <v>4</v>
      </c>
      <c r="AA2175" s="5">
        <f>IFERROR(VLOOKUP(tbl_HRMaster[[#This Row],[EmployeeID]],tbl_ManagerSurvey[[EmployeeID]:[PerformanceRating]],3,FALSE),"Not Found")</f>
        <v>3</v>
      </c>
      <c r="AB2175" s="5" t="str">
        <f>IF(tbl_HRMaster[[#This Row],[Attrition]]="Yes","Left","Active")</f>
        <v>Active</v>
      </c>
      <c r="AC2175" s="5" t="str">
        <f>_xlfn.IFS(tbl_HRMaster[[#This Row],[Age]]&lt;25,"Under 25",tbl_HRMaster[[#This Row],[Age]]&lt;35,"25-34",tbl_HRMaster[[#This Row],[Age]]&lt;45,"35-44",tbl_HRMaster[[#This Row],[Age]]&lt;55,"45-54",TRUE,"Above 54")</f>
        <v>25-34</v>
      </c>
      <c r="AD2175" s="5" t="str">
        <f>_xlfn.IFS(
tbl_HRMaster[[#This Row],[YearsAtCompany]]&lt;2,"&lt; 2 Years",
tbl_HRMaster[[#This Row],[YearsAtCompany]]&lt;5,"2-4 Years",
tbl_HRMaster[[#This Row],[YearsAtCompany]]&lt;10,"5-9 Years",
TRUE,"10+ Years"
)</f>
        <v>5-9 Years</v>
      </c>
      <c r="AE2175" s="5">
        <f>IF(tbl_HRMaster[[#This Row],[Attrition]]="Yes",1,0)</f>
        <v>0</v>
      </c>
    </row>
    <row r="2176" spans="1:31" x14ac:dyDescent="0.25">
      <c r="A2176">
        <v>25</v>
      </c>
      <c r="B2176" t="s">
        <v>21</v>
      </c>
      <c r="C2176" t="s">
        <v>22</v>
      </c>
      <c r="D2176" t="s">
        <v>37</v>
      </c>
      <c r="E2176">
        <v>7</v>
      </c>
      <c r="F2176">
        <v>2</v>
      </c>
      <c r="G2176" t="s">
        <v>37</v>
      </c>
      <c r="H2176">
        <v>3080</v>
      </c>
      <c r="I2176" t="s">
        <v>34</v>
      </c>
      <c r="J2176">
        <v>1</v>
      </c>
      <c r="K2176" t="s">
        <v>42</v>
      </c>
      <c r="L2176" t="s">
        <v>32</v>
      </c>
      <c r="M2176">
        <v>86330</v>
      </c>
      <c r="N2176">
        <v>1</v>
      </c>
      <c r="O2176">
        <v>19</v>
      </c>
      <c r="P2176">
        <v>1</v>
      </c>
      <c r="Q2176">
        <v>5</v>
      </c>
      <c r="R2176">
        <v>2</v>
      </c>
      <c r="S2176">
        <v>5</v>
      </c>
      <c r="T2176">
        <v>1</v>
      </c>
      <c r="U2176">
        <v>3</v>
      </c>
      <c r="V2176">
        <f>COUNTIF(tbl_HRMaster[EmployeeID],tbl_HRMaster[[#This Row],[EmployeeID]])</f>
        <v>1</v>
      </c>
      <c r="W2176">
        <f>IFERROR(INDEX(tbl_EmployeeSurvey[EnvironmentSatisfaction],MATCH(tbl_HRMaster[[#This Row],[EmployeeID]],tbl_EmployeeSurvey[EmployeeID],0)),"Not Found")</f>
        <v>2</v>
      </c>
      <c r="X2176">
        <f>IFERROR(INDEX(tbl_EmployeeSurvey[JobSatisfaction],MATCH(tbl_HRMaster[[#This Row],[EmployeeID]],tbl_EmployeeSurvey[EmployeeID],0)),"Not Found")</f>
        <v>4</v>
      </c>
      <c r="Y2176" s="5">
        <f>IFERROR(INDEX(tbl_EmployeeSurvey[WorkLifeBalance],MATCH(tbl_HRMaster[[#This Row],[EmployeeID]],tbl_EmployeeSurvey[EmployeeID],0)),"Not Found")</f>
        <v>3</v>
      </c>
      <c r="Z2176" s="5">
        <f>IFERROR(VLOOKUP(tbl_HRMaster[[#This Row],[EmployeeID]],tbl_ManagerSurvey[[EmployeeID]:[PerformanceRating]],2,FALSE),"Not Found")</f>
        <v>4</v>
      </c>
      <c r="AA2176" s="5">
        <f>IFERROR(VLOOKUP(tbl_HRMaster[[#This Row],[EmployeeID]],tbl_ManagerSurvey[[EmployeeID]:[PerformanceRating]],3,FALSE),"Not Found")</f>
        <v>3</v>
      </c>
      <c r="AB2176" s="5" t="str">
        <f>IF(tbl_HRMaster[[#This Row],[Attrition]]="Yes","Left","Active")</f>
        <v>Active</v>
      </c>
      <c r="AC2176" s="5" t="str">
        <f>_xlfn.IFS(tbl_HRMaster[[#This Row],[Age]]&lt;25,"Under 25",tbl_HRMaster[[#This Row],[Age]]&lt;35,"25-34",tbl_HRMaster[[#This Row],[Age]]&lt;45,"35-44",tbl_HRMaster[[#This Row],[Age]]&lt;55,"45-54",TRUE,"Above 54")</f>
        <v>25-34</v>
      </c>
      <c r="AD2176" s="5" t="str">
        <f>_xlfn.IFS(
tbl_HRMaster[[#This Row],[YearsAtCompany]]&lt;2,"&lt; 2 Years",
tbl_HRMaster[[#This Row],[YearsAtCompany]]&lt;5,"2-4 Years",
tbl_HRMaster[[#This Row],[YearsAtCompany]]&lt;10,"5-9 Years",
TRUE,"10+ Years"
)</f>
        <v>5-9 Years</v>
      </c>
      <c r="AE2176" s="5">
        <f>IF(tbl_HRMaster[[#This Row],[Attrition]]="Yes",1,0)</f>
        <v>0</v>
      </c>
    </row>
    <row r="2177" spans="1:31" x14ac:dyDescent="0.25">
      <c r="A2177">
        <v>35</v>
      </c>
      <c r="B2177" t="s">
        <v>21</v>
      </c>
      <c r="C2177" t="s">
        <v>22</v>
      </c>
      <c r="D2177" t="s">
        <v>37</v>
      </c>
      <c r="E2177">
        <v>1</v>
      </c>
      <c r="F2177">
        <v>3</v>
      </c>
      <c r="G2177" t="s">
        <v>37</v>
      </c>
      <c r="H2177">
        <v>441</v>
      </c>
      <c r="I2177" t="s">
        <v>34</v>
      </c>
      <c r="J2177">
        <v>3</v>
      </c>
      <c r="K2177" t="s">
        <v>40</v>
      </c>
      <c r="L2177" t="s">
        <v>27</v>
      </c>
      <c r="M2177">
        <v>136750</v>
      </c>
      <c r="N2177">
        <v>1</v>
      </c>
      <c r="O2177">
        <v>15</v>
      </c>
      <c r="P2177">
        <v>3</v>
      </c>
      <c r="Q2177">
        <v>5</v>
      </c>
      <c r="R2177">
        <v>5</v>
      </c>
      <c r="S2177">
        <v>5</v>
      </c>
      <c r="T2177">
        <v>1</v>
      </c>
      <c r="U2177">
        <v>0</v>
      </c>
      <c r="V2177">
        <f>COUNTIF(tbl_HRMaster[EmployeeID],tbl_HRMaster[[#This Row],[EmployeeID]])</f>
        <v>1</v>
      </c>
      <c r="W2177">
        <f>IFERROR(INDEX(tbl_EmployeeSurvey[EnvironmentSatisfaction],MATCH(tbl_HRMaster[[#This Row],[EmployeeID]],tbl_EmployeeSurvey[EmployeeID],0)),"Not Found")</f>
        <v>3</v>
      </c>
      <c r="X2177">
        <f>IFERROR(INDEX(tbl_EmployeeSurvey[JobSatisfaction],MATCH(tbl_HRMaster[[#This Row],[EmployeeID]],tbl_EmployeeSurvey[EmployeeID],0)),"Not Found")</f>
        <v>3</v>
      </c>
      <c r="Y2177" s="5">
        <f>IFERROR(INDEX(tbl_EmployeeSurvey[WorkLifeBalance],MATCH(tbl_HRMaster[[#This Row],[EmployeeID]],tbl_EmployeeSurvey[EmployeeID],0)),"Not Found")</f>
        <v>3</v>
      </c>
      <c r="Z2177" s="5">
        <f>IFERROR(VLOOKUP(tbl_HRMaster[[#This Row],[EmployeeID]],tbl_ManagerSurvey[[EmployeeID]:[PerformanceRating]],2,FALSE),"Not Found")</f>
        <v>2</v>
      </c>
      <c r="AA2177" s="5">
        <f>IFERROR(VLOOKUP(tbl_HRMaster[[#This Row],[EmployeeID]],tbl_ManagerSurvey[[EmployeeID]:[PerformanceRating]],3,FALSE),"Not Found")</f>
        <v>3</v>
      </c>
      <c r="AB2177" s="5" t="str">
        <f>IF(tbl_HRMaster[[#This Row],[Attrition]]="Yes","Left","Active")</f>
        <v>Active</v>
      </c>
      <c r="AC2177" s="5" t="str">
        <f>_xlfn.IFS(tbl_HRMaster[[#This Row],[Age]]&lt;25,"Under 25",tbl_HRMaster[[#This Row],[Age]]&lt;35,"25-34",tbl_HRMaster[[#This Row],[Age]]&lt;45,"35-44",tbl_HRMaster[[#This Row],[Age]]&lt;55,"45-54",TRUE,"Above 54")</f>
        <v>35-44</v>
      </c>
      <c r="AD2177" s="5" t="str">
        <f>_xlfn.IFS(
tbl_HRMaster[[#This Row],[YearsAtCompany]]&lt;2,"&lt; 2 Years",
tbl_HRMaster[[#This Row],[YearsAtCompany]]&lt;5,"2-4 Years",
tbl_HRMaster[[#This Row],[YearsAtCompany]]&lt;10,"5-9 Years",
TRUE,"10+ Years"
)</f>
        <v>5-9 Years</v>
      </c>
      <c r="AE2177" s="5">
        <f>IF(tbl_HRMaster[[#This Row],[Attrition]]="Yes",1,0)</f>
        <v>0</v>
      </c>
    </row>
    <row r="2178" spans="1:31" x14ac:dyDescent="0.25">
      <c r="A2178">
        <v>35</v>
      </c>
      <c r="B2178" t="s">
        <v>21</v>
      </c>
      <c r="C2178" t="s">
        <v>22</v>
      </c>
      <c r="D2178" t="s">
        <v>37</v>
      </c>
      <c r="E2178">
        <v>1</v>
      </c>
      <c r="F2178">
        <v>3</v>
      </c>
      <c r="G2178" t="s">
        <v>37</v>
      </c>
      <c r="H2178">
        <v>1911</v>
      </c>
      <c r="I2178" t="s">
        <v>34</v>
      </c>
      <c r="J2178">
        <v>3</v>
      </c>
      <c r="K2178" t="s">
        <v>40</v>
      </c>
      <c r="L2178" t="s">
        <v>27</v>
      </c>
      <c r="M2178">
        <v>136750</v>
      </c>
      <c r="N2178">
        <v>1</v>
      </c>
      <c r="O2178">
        <v>15</v>
      </c>
      <c r="P2178">
        <v>3</v>
      </c>
      <c r="Q2178">
        <v>5</v>
      </c>
      <c r="R2178">
        <v>5</v>
      </c>
      <c r="S2178">
        <v>5</v>
      </c>
      <c r="T2178">
        <v>1</v>
      </c>
      <c r="U2178">
        <v>0</v>
      </c>
      <c r="V2178">
        <f>COUNTIF(tbl_HRMaster[EmployeeID],tbl_HRMaster[[#This Row],[EmployeeID]])</f>
        <v>1</v>
      </c>
      <c r="W2178">
        <f>IFERROR(INDEX(tbl_EmployeeSurvey[EnvironmentSatisfaction],MATCH(tbl_HRMaster[[#This Row],[EmployeeID]],tbl_EmployeeSurvey[EmployeeID],0)),"Not Found")</f>
        <v>3</v>
      </c>
      <c r="X2178">
        <f>IFERROR(INDEX(tbl_EmployeeSurvey[JobSatisfaction],MATCH(tbl_HRMaster[[#This Row],[EmployeeID]],tbl_EmployeeSurvey[EmployeeID],0)),"Not Found")</f>
        <v>3</v>
      </c>
      <c r="Y2178" s="5">
        <f>IFERROR(INDEX(tbl_EmployeeSurvey[WorkLifeBalance],MATCH(tbl_HRMaster[[#This Row],[EmployeeID]],tbl_EmployeeSurvey[EmployeeID],0)),"Not Found")</f>
        <v>3</v>
      </c>
      <c r="Z2178" s="5">
        <f>IFERROR(VLOOKUP(tbl_HRMaster[[#This Row],[EmployeeID]],tbl_ManagerSurvey[[EmployeeID]:[PerformanceRating]],2,FALSE),"Not Found")</f>
        <v>2</v>
      </c>
      <c r="AA2178" s="5">
        <f>IFERROR(VLOOKUP(tbl_HRMaster[[#This Row],[EmployeeID]],tbl_ManagerSurvey[[EmployeeID]:[PerformanceRating]],3,FALSE),"Not Found")</f>
        <v>3</v>
      </c>
      <c r="AB2178" s="5" t="str">
        <f>IF(tbl_HRMaster[[#This Row],[Attrition]]="Yes","Left","Active")</f>
        <v>Active</v>
      </c>
      <c r="AC2178" s="5" t="str">
        <f>_xlfn.IFS(tbl_HRMaster[[#This Row],[Age]]&lt;25,"Under 25",tbl_HRMaster[[#This Row],[Age]]&lt;35,"25-34",tbl_HRMaster[[#This Row],[Age]]&lt;45,"35-44",tbl_HRMaster[[#This Row],[Age]]&lt;55,"45-54",TRUE,"Above 54")</f>
        <v>35-44</v>
      </c>
      <c r="AD2178" s="5" t="str">
        <f>_xlfn.IFS(
tbl_HRMaster[[#This Row],[YearsAtCompany]]&lt;2,"&lt; 2 Years",
tbl_HRMaster[[#This Row],[YearsAtCompany]]&lt;5,"2-4 Years",
tbl_HRMaster[[#This Row],[YearsAtCompany]]&lt;10,"5-9 Years",
TRUE,"10+ Years"
)</f>
        <v>5-9 Years</v>
      </c>
      <c r="AE2178" s="5">
        <f>IF(tbl_HRMaster[[#This Row],[Attrition]]="Yes",1,0)</f>
        <v>0</v>
      </c>
    </row>
    <row r="2179" spans="1:31" x14ac:dyDescent="0.25">
      <c r="A2179">
        <v>35</v>
      </c>
      <c r="B2179" t="s">
        <v>21</v>
      </c>
      <c r="C2179" t="s">
        <v>22</v>
      </c>
      <c r="D2179" t="s">
        <v>37</v>
      </c>
      <c r="E2179">
        <v>1</v>
      </c>
      <c r="F2179">
        <v>3</v>
      </c>
      <c r="G2179" t="s">
        <v>37</v>
      </c>
      <c r="H2179">
        <v>3381</v>
      </c>
      <c r="I2179" t="s">
        <v>34</v>
      </c>
      <c r="J2179">
        <v>3</v>
      </c>
      <c r="K2179" t="s">
        <v>40</v>
      </c>
      <c r="L2179" t="s">
        <v>27</v>
      </c>
      <c r="M2179">
        <v>136750</v>
      </c>
      <c r="N2179">
        <v>1</v>
      </c>
      <c r="O2179">
        <v>15</v>
      </c>
      <c r="P2179">
        <v>3</v>
      </c>
      <c r="Q2179">
        <v>5</v>
      </c>
      <c r="R2179">
        <v>5</v>
      </c>
      <c r="S2179">
        <v>5</v>
      </c>
      <c r="T2179">
        <v>1</v>
      </c>
      <c r="U2179">
        <v>0</v>
      </c>
      <c r="V2179">
        <f>COUNTIF(tbl_HRMaster[EmployeeID],tbl_HRMaster[[#This Row],[EmployeeID]])</f>
        <v>1</v>
      </c>
      <c r="W2179">
        <f>IFERROR(INDEX(tbl_EmployeeSurvey[EnvironmentSatisfaction],MATCH(tbl_HRMaster[[#This Row],[EmployeeID]],tbl_EmployeeSurvey[EmployeeID],0)),"Not Found")</f>
        <v>3</v>
      </c>
      <c r="X2179">
        <f>IFERROR(INDEX(tbl_EmployeeSurvey[JobSatisfaction],MATCH(tbl_HRMaster[[#This Row],[EmployeeID]],tbl_EmployeeSurvey[EmployeeID],0)),"Not Found")</f>
        <v>3</v>
      </c>
      <c r="Y2179" s="5">
        <f>IFERROR(INDEX(tbl_EmployeeSurvey[WorkLifeBalance],MATCH(tbl_HRMaster[[#This Row],[EmployeeID]],tbl_EmployeeSurvey[EmployeeID],0)),"Not Found")</f>
        <v>3</v>
      </c>
      <c r="Z2179" s="5">
        <f>IFERROR(VLOOKUP(tbl_HRMaster[[#This Row],[EmployeeID]],tbl_ManagerSurvey[[EmployeeID]:[PerformanceRating]],2,FALSE),"Not Found")</f>
        <v>2</v>
      </c>
      <c r="AA2179" s="5">
        <f>IFERROR(VLOOKUP(tbl_HRMaster[[#This Row],[EmployeeID]],tbl_ManagerSurvey[[EmployeeID]:[PerformanceRating]],3,FALSE),"Not Found")</f>
        <v>3</v>
      </c>
      <c r="AB2179" s="5" t="str">
        <f>IF(tbl_HRMaster[[#This Row],[Attrition]]="Yes","Left","Active")</f>
        <v>Active</v>
      </c>
      <c r="AC2179" s="5" t="str">
        <f>_xlfn.IFS(tbl_HRMaster[[#This Row],[Age]]&lt;25,"Under 25",tbl_HRMaster[[#This Row],[Age]]&lt;35,"25-34",tbl_HRMaster[[#This Row],[Age]]&lt;45,"35-44",tbl_HRMaster[[#This Row],[Age]]&lt;55,"45-54",TRUE,"Above 54")</f>
        <v>35-44</v>
      </c>
      <c r="AD2179" s="5" t="str">
        <f>_xlfn.IFS(
tbl_HRMaster[[#This Row],[YearsAtCompany]]&lt;2,"&lt; 2 Years",
tbl_HRMaster[[#This Row],[YearsAtCompany]]&lt;5,"2-4 Years",
tbl_HRMaster[[#This Row],[YearsAtCompany]]&lt;10,"5-9 Years",
TRUE,"10+ Years"
)</f>
        <v>5-9 Years</v>
      </c>
      <c r="AE2179" s="5">
        <f>IF(tbl_HRMaster[[#This Row],[Attrition]]="Yes",1,0)</f>
        <v>0</v>
      </c>
    </row>
    <row r="2180" spans="1:31" x14ac:dyDescent="0.25">
      <c r="A2180">
        <v>26</v>
      </c>
      <c r="B2180" t="s">
        <v>21</v>
      </c>
      <c r="C2180" t="s">
        <v>29</v>
      </c>
      <c r="D2180" t="s">
        <v>30</v>
      </c>
      <c r="E2180">
        <v>3</v>
      </c>
      <c r="F2180">
        <v>3</v>
      </c>
      <c r="G2180" t="s">
        <v>38</v>
      </c>
      <c r="H2180">
        <v>512</v>
      </c>
      <c r="I2180" t="s">
        <v>34</v>
      </c>
      <c r="J2180">
        <v>2</v>
      </c>
      <c r="K2180" t="s">
        <v>40</v>
      </c>
      <c r="L2180" t="s">
        <v>41</v>
      </c>
      <c r="M2180">
        <v>139640</v>
      </c>
      <c r="N2180">
        <v>1</v>
      </c>
      <c r="O2180">
        <v>11</v>
      </c>
      <c r="P2180">
        <v>2</v>
      </c>
      <c r="Q2180">
        <v>5</v>
      </c>
      <c r="R2180">
        <v>1</v>
      </c>
      <c r="S2180">
        <v>5</v>
      </c>
      <c r="T2180">
        <v>1</v>
      </c>
      <c r="U2180">
        <v>3</v>
      </c>
      <c r="V2180">
        <f>COUNTIF(tbl_HRMaster[EmployeeID],tbl_HRMaster[[#This Row],[EmployeeID]])</f>
        <v>1</v>
      </c>
      <c r="W2180">
        <f>IFERROR(INDEX(tbl_EmployeeSurvey[EnvironmentSatisfaction],MATCH(tbl_HRMaster[[#This Row],[EmployeeID]],tbl_EmployeeSurvey[EmployeeID],0)),"Not Found")</f>
        <v>1</v>
      </c>
      <c r="X2180">
        <f>IFERROR(INDEX(tbl_EmployeeSurvey[JobSatisfaction],MATCH(tbl_HRMaster[[#This Row],[EmployeeID]],tbl_EmployeeSurvey[EmployeeID],0)),"Not Found")</f>
        <v>3</v>
      </c>
      <c r="Y2180" s="5">
        <f>IFERROR(INDEX(tbl_EmployeeSurvey[WorkLifeBalance],MATCH(tbl_HRMaster[[#This Row],[EmployeeID]],tbl_EmployeeSurvey[EmployeeID],0)),"Not Found")</f>
        <v>3</v>
      </c>
      <c r="Z2180" s="5">
        <f>IFERROR(VLOOKUP(tbl_HRMaster[[#This Row],[EmployeeID]],tbl_ManagerSurvey[[EmployeeID]:[PerformanceRating]],2,FALSE),"Not Found")</f>
        <v>2</v>
      </c>
      <c r="AA2180" s="5">
        <f>IFERROR(VLOOKUP(tbl_HRMaster[[#This Row],[EmployeeID]],tbl_ManagerSurvey[[EmployeeID]:[PerformanceRating]],3,FALSE),"Not Found")</f>
        <v>3</v>
      </c>
      <c r="AB2180" s="5" t="str">
        <f>IF(tbl_HRMaster[[#This Row],[Attrition]]="Yes","Left","Active")</f>
        <v>Active</v>
      </c>
      <c r="AC2180" s="5" t="str">
        <f>_xlfn.IFS(tbl_HRMaster[[#This Row],[Age]]&lt;25,"Under 25",tbl_HRMaster[[#This Row],[Age]]&lt;35,"25-34",tbl_HRMaster[[#This Row],[Age]]&lt;45,"35-44",tbl_HRMaster[[#This Row],[Age]]&lt;55,"45-54",TRUE,"Above 54")</f>
        <v>25-34</v>
      </c>
      <c r="AD2180" s="5" t="str">
        <f>_xlfn.IFS(
tbl_HRMaster[[#This Row],[YearsAtCompany]]&lt;2,"&lt; 2 Years",
tbl_HRMaster[[#This Row],[YearsAtCompany]]&lt;5,"2-4 Years",
tbl_HRMaster[[#This Row],[YearsAtCompany]]&lt;10,"5-9 Years",
TRUE,"10+ Years"
)</f>
        <v>5-9 Years</v>
      </c>
      <c r="AE2180" s="5">
        <f>IF(tbl_HRMaster[[#This Row],[Attrition]]="Yes",1,0)</f>
        <v>0</v>
      </c>
    </row>
    <row r="2181" spans="1:31" x14ac:dyDescent="0.25">
      <c r="A2181">
        <v>26</v>
      </c>
      <c r="B2181" t="s">
        <v>21</v>
      </c>
      <c r="C2181" t="s">
        <v>29</v>
      </c>
      <c r="D2181" t="s">
        <v>30</v>
      </c>
      <c r="E2181">
        <v>3</v>
      </c>
      <c r="F2181">
        <v>3</v>
      </c>
      <c r="G2181" t="s">
        <v>38</v>
      </c>
      <c r="H2181">
        <v>1982</v>
      </c>
      <c r="I2181" t="s">
        <v>34</v>
      </c>
      <c r="J2181">
        <v>2</v>
      </c>
      <c r="K2181" t="s">
        <v>40</v>
      </c>
      <c r="L2181" t="s">
        <v>41</v>
      </c>
      <c r="M2181">
        <v>139640</v>
      </c>
      <c r="N2181">
        <v>1</v>
      </c>
      <c r="O2181">
        <v>11</v>
      </c>
      <c r="P2181">
        <v>2</v>
      </c>
      <c r="Q2181">
        <v>5</v>
      </c>
      <c r="R2181">
        <v>1</v>
      </c>
      <c r="S2181">
        <v>5</v>
      </c>
      <c r="T2181">
        <v>1</v>
      </c>
      <c r="U2181">
        <v>3</v>
      </c>
      <c r="V2181">
        <f>COUNTIF(tbl_HRMaster[EmployeeID],tbl_HRMaster[[#This Row],[EmployeeID]])</f>
        <v>1</v>
      </c>
      <c r="W2181">
        <f>IFERROR(INDEX(tbl_EmployeeSurvey[EnvironmentSatisfaction],MATCH(tbl_HRMaster[[#This Row],[EmployeeID]],tbl_EmployeeSurvey[EmployeeID],0)),"Not Found")</f>
        <v>1</v>
      </c>
      <c r="X2181">
        <f>IFERROR(INDEX(tbl_EmployeeSurvey[JobSatisfaction],MATCH(tbl_HRMaster[[#This Row],[EmployeeID]],tbl_EmployeeSurvey[EmployeeID],0)),"Not Found")</f>
        <v>3</v>
      </c>
      <c r="Y2181" s="5">
        <f>IFERROR(INDEX(tbl_EmployeeSurvey[WorkLifeBalance],MATCH(tbl_HRMaster[[#This Row],[EmployeeID]],tbl_EmployeeSurvey[EmployeeID],0)),"Not Found")</f>
        <v>3</v>
      </c>
      <c r="Z2181" s="5">
        <f>IFERROR(VLOOKUP(tbl_HRMaster[[#This Row],[EmployeeID]],tbl_ManagerSurvey[[EmployeeID]:[PerformanceRating]],2,FALSE),"Not Found")</f>
        <v>2</v>
      </c>
      <c r="AA2181" s="5">
        <f>IFERROR(VLOOKUP(tbl_HRMaster[[#This Row],[EmployeeID]],tbl_ManagerSurvey[[EmployeeID]:[PerformanceRating]],3,FALSE),"Not Found")</f>
        <v>3</v>
      </c>
      <c r="AB2181" s="5" t="str">
        <f>IF(tbl_HRMaster[[#This Row],[Attrition]]="Yes","Left","Active")</f>
        <v>Active</v>
      </c>
      <c r="AC2181" s="5" t="str">
        <f>_xlfn.IFS(tbl_HRMaster[[#This Row],[Age]]&lt;25,"Under 25",tbl_HRMaster[[#This Row],[Age]]&lt;35,"25-34",tbl_HRMaster[[#This Row],[Age]]&lt;45,"35-44",tbl_HRMaster[[#This Row],[Age]]&lt;55,"45-54",TRUE,"Above 54")</f>
        <v>25-34</v>
      </c>
      <c r="AD2181" s="5" t="str">
        <f>_xlfn.IFS(
tbl_HRMaster[[#This Row],[YearsAtCompany]]&lt;2,"&lt; 2 Years",
tbl_HRMaster[[#This Row],[YearsAtCompany]]&lt;5,"2-4 Years",
tbl_HRMaster[[#This Row],[YearsAtCompany]]&lt;10,"5-9 Years",
TRUE,"10+ Years"
)</f>
        <v>5-9 Years</v>
      </c>
      <c r="AE2181" s="5">
        <f>IF(tbl_HRMaster[[#This Row],[Attrition]]="Yes",1,0)</f>
        <v>0</v>
      </c>
    </row>
    <row r="2182" spans="1:31" x14ac:dyDescent="0.25">
      <c r="A2182">
        <v>26</v>
      </c>
      <c r="B2182" t="s">
        <v>21</v>
      </c>
      <c r="C2182" t="s">
        <v>29</v>
      </c>
      <c r="D2182" t="s">
        <v>30</v>
      </c>
      <c r="E2182">
        <v>3</v>
      </c>
      <c r="F2182">
        <v>3</v>
      </c>
      <c r="G2182" t="s">
        <v>38</v>
      </c>
      <c r="H2182">
        <v>3452</v>
      </c>
      <c r="I2182" t="s">
        <v>34</v>
      </c>
      <c r="J2182">
        <v>2</v>
      </c>
      <c r="K2182" t="s">
        <v>40</v>
      </c>
      <c r="L2182" t="s">
        <v>41</v>
      </c>
      <c r="M2182">
        <v>139640</v>
      </c>
      <c r="N2182">
        <v>1</v>
      </c>
      <c r="O2182">
        <v>11</v>
      </c>
      <c r="P2182">
        <v>2</v>
      </c>
      <c r="Q2182">
        <v>5</v>
      </c>
      <c r="R2182">
        <v>1</v>
      </c>
      <c r="S2182">
        <v>5</v>
      </c>
      <c r="T2182">
        <v>1</v>
      </c>
      <c r="U2182">
        <v>3</v>
      </c>
      <c r="V2182">
        <f>COUNTIF(tbl_HRMaster[EmployeeID],tbl_HRMaster[[#This Row],[EmployeeID]])</f>
        <v>1</v>
      </c>
      <c r="W2182">
        <f>IFERROR(INDEX(tbl_EmployeeSurvey[EnvironmentSatisfaction],MATCH(tbl_HRMaster[[#This Row],[EmployeeID]],tbl_EmployeeSurvey[EmployeeID],0)),"Not Found")</f>
        <v>1</v>
      </c>
      <c r="X2182">
        <f>IFERROR(INDEX(tbl_EmployeeSurvey[JobSatisfaction],MATCH(tbl_HRMaster[[#This Row],[EmployeeID]],tbl_EmployeeSurvey[EmployeeID],0)),"Not Found")</f>
        <v>3</v>
      </c>
      <c r="Y2182" s="5">
        <f>IFERROR(INDEX(tbl_EmployeeSurvey[WorkLifeBalance],MATCH(tbl_HRMaster[[#This Row],[EmployeeID]],tbl_EmployeeSurvey[EmployeeID],0)),"Not Found")</f>
        <v>3</v>
      </c>
      <c r="Z2182" s="5">
        <f>IFERROR(VLOOKUP(tbl_HRMaster[[#This Row],[EmployeeID]],tbl_ManagerSurvey[[EmployeeID]:[PerformanceRating]],2,FALSE),"Not Found")</f>
        <v>2</v>
      </c>
      <c r="AA2182" s="5">
        <f>IFERROR(VLOOKUP(tbl_HRMaster[[#This Row],[EmployeeID]],tbl_ManagerSurvey[[EmployeeID]:[PerformanceRating]],3,FALSE),"Not Found")</f>
        <v>3</v>
      </c>
      <c r="AB2182" s="5" t="str">
        <f>IF(tbl_HRMaster[[#This Row],[Attrition]]="Yes","Left","Active")</f>
        <v>Active</v>
      </c>
      <c r="AC2182" s="5" t="str">
        <f>_xlfn.IFS(tbl_HRMaster[[#This Row],[Age]]&lt;25,"Under 25",tbl_HRMaster[[#This Row],[Age]]&lt;35,"25-34",tbl_HRMaster[[#This Row],[Age]]&lt;45,"35-44",tbl_HRMaster[[#This Row],[Age]]&lt;55,"45-54",TRUE,"Above 54")</f>
        <v>25-34</v>
      </c>
      <c r="AD2182" s="5" t="str">
        <f>_xlfn.IFS(
tbl_HRMaster[[#This Row],[YearsAtCompany]]&lt;2,"&lt; 2 Years",
tbl_HRMaster[[#This Row],[YearsAtCompany]]&lt;5,"2-4 Years",
tbl_HRMaster[[#This Row],[YearsAtCompany]]&lt;10,"5-9 Years",
TRUE,"10+ Years"
)</f>
        <v>5-9 Years</v>
      </c>
      <c r="AE2182" s="5">
        <f>IF(tbl_HRMaster[[#This Row],[Attrition]]="Yes",1,0)</f>
        <v>0</v>
      </c>
    </row>
    <row r="2183" spans="1:31" x14ac:dyDescent="0.25">
      <c r="A2183">
        <v>23</v>
      </c>
      <c r="B2183" t="s">
        <v>21</v>
      </c>
      <c r="C2183" t="s">
        <v>22</v>
      </c>
      <c r="D2183" t="s">
        <v>30</v>
      </c>
      <c r="E2183">
        <v>7</v>
      </c>
      <c r="F2183">
        <v>3</v>
      </c>
      <c r="G2183" t="s">
        <v>24</v>
      </c>
      <c r="H2183">
        <v>1151</v>
      </c>
      <c r="I2183" t="s">
        <v>34</v>
      </c>
      <c r="J2183">
        <v>2</v>
      </c>
      <c r="K2183" t="s">
        <v>31</v>
      </c>
      <c r="L2183" t="s">
        <v>32</v>
      </c>
      <c r="M2183">
        <v>191870</v>
      </c>
      <c r="N2183">
        <v>1</v>
      </c>
      <c r="O2183">
        <v>11</v>
      </c>
      <c r="P2183">
        <v>1</v>
      </c>
      <c r="Q2183">
        <v>5</v>
      </c>
      <c r="R2183">
        <v>2</v>
      </c>
      <c r="S2183">
        <v>5</v>
      </c>
      <c r="T2183">
        <v>1</v>
      </c>
      <c r="U2183">
        <v>4</v>
      </c>
      <c r="V2183">
        <f>COUNTIF(tbl_HRMaster[EmployeeID],tbl_HRMaster[[#This Row],[EmployeeID]])</f>
        <v>1</v>
      </c>
      <c r="W2183">
        <f>IFERROR(INDEX(tbl_EmployeeSurvey[EnvironmentSatisfaction],MATCH(tbl_HRMaster[[#This Row],[EmployeeID]],tbl_EmployeeSurvey[EmployeeID],0)),"Not Found")</f>
        <v>4</v>
      </c>
      <c r="X2183">
        <f>IFERROR(INDEX(tbl_EmployeeSurvey[JobSatisfaction],MATCH(tbl_HRMaster[[#This Row],[EmployeeID]],tbl_EmployeeSurvey[EmployeeID],0)),"Not Found")</f>
        <v>4</v>
      </c>
      <c r="Y2183" s="5">
        <f>IFERROR(INDEX(tbl_EmployeeSurvey[WorkLifeBalance],MATCH(tbl_HRMaster[[#This Row],[EmployeeID]],tbl_EmployeeSurvey[EmployeeID],0)),"Not Found")</f>
        <v>4</v>
      </c>
      <c r="Z2183" s="5">
        <f>IFERROR(VLOOKUP(tbl_HRMaster[[#This Row],[EmployeeID]],tbl_ManagerSurvey[[EmployeeID]:[PerformanceRating]],2,FALSE),"Not Found")</f>
        <v>3</v>
      </c>
      <c r="AA2183" s="5">
        <f>IFERROR(VLOOKUP(tbl_HRMaster[[#This Row],[EmployeeID]],tbl_ManagerSurvey[[EmployeeID]:[PerformanceRating]],3,FALSE),"Not Found")</f>
        <v>3</v>
      </c>
      <c r="AB2183" s="5" t="str">
        <f>IF(tbl_HRMaster[[#This Row],[Attrition]]="Yes","Left","Active")</f>
        <v>Active</v>
      </c>
      <c r="AC2183" s="5" t="str">
        <f>_xlfn.IFS(tbl_HRMaster[[#This Row],[Age]]&lt;25,"Under 25",tbl_HRMaster[[#This Row],[Age]]&lt;35,"25-34",tbl_HRMaster[[#This Row],[Age]]&lt;45,"35-44",tbl_HRMaster[[#This Row],[Age]]&lt;55,"45-54",TRUE,"Above 54")</f>
        <v>Under 25</v>
      </c>
      <c r="AD2183" s="5" t="str">
        <f>_xlfn.IFS(
tbl_HRMaster[[#This Row],[YearsAtCompany]]&lt;2,"&lt; 2 Years",
tbl_HRMaster[[#This Row],[YearsAtCompany]]&lt;5,"2-4 Years",
tbl_HRMaster[[#This Row],[YearsAtCompany]]&lt;10,"5-9 Years",
TRUE,"10+ Years"
)</f>
        <v>5-9 Years</v>
      </c>
      <c r="AE2183" s="5">
        <f>IF(tbl_HRMaster[[#This Row],[Attrition]]="Yes",1,0)</f>
        <v>0</v>
      </c>
    </row>
    <row r="2184" spans="1:31" x14ac:dyDescent="0.25">
      <c r="A2184">
        <v>23</v>
      </c>
      <c r="B2184" t="s">
        <v>21</v>
      </c>
      <c r="C2184" t="s">
        <v>22</v>
      </c>
      <c r="D2184" t="s">
        <v>30</v>
      </c>
      <c r="E2184">
        <v>7</v>
      </c>
      <c r="F2184">
        <v>3</v>
      </c>
      <c r="G2184" t="s">
        <v>24</v>
      </c>
      <c r="H2184">
        <v>2621</v>
      </c>
      <c r="I2184" t="s">
        <v>34</v>
      </c>
      <c r="J2184">
        <v>2</v>
      </c>
      <c r="K2184" t="s">
        <v>31</v>
      </c>
      <c r="L2184" t="s">
        <v>32</v>
      </c>
      <c r="M2184">
        <v>191870</v>
      </c>
      <c r="N2184">
        <v>1</v>
      </c>
      <c r="O2184">
        <v>11</v>
      </c>
      <c r="P2184">
        <v>1</v>
      </c>
      <c r="Q2184">
        <v>5</v>
      </c>
      <c r="R2184">
        <v>2</v>
      </c>
      <c r="S2184">
        <v>5</v>
      </c>
      <c r="T2184">
        <v>1</v>
      </c>
      <c r="U2184">
        <v>4</v>
      </c>
      <c r="V2184">
        <f>COUNTIF(tbl_HRMaster[EmployeeID],tbl_HRMaster[[#This Row],[EmployeeID]])</f>
        <v>1</v>
      </c>
      <c r="W2184">
        <f>IFERROR(INDEX(tbl_EmployeeSurvey[EnvironmentSatisfaction],MATCH(tbl_HRMaster[[#This Row],[EmployeeID]],tbl_EmployeeSurvey[EmployeeID],0)),"Not Found")</f>
        <v>4</v>
      </c>
      <c r="X2184">
        <f>IFERROR(INDEX(tbl_EmployeeSurvey[JobSatisfaction],MATCH(tbl_HRMaster[[#This Row],[EmployeeID]],tbl_EmployeeSurvey[EmployeeID],0)),"Not Found")</f>
        <v>4</v>
      </c>
      <c r="Y2184" s="5">
        <f>IFERROR(INDEX(tbl_EmployeeSurvey[WorkLifeBalance],MATCH(tbl_HRMaster[[#This Row],[EmployeeID]],tbl_EmployeeSurvey[EmployeeID],0)),"Not Found")</f>
        <v>4</v>
      </c>
      <c r="Z2184" s="5">
        <f>IFERROR(VLOOKUP(tbl_HRMaster[[#This Row],[EmployeeID]],tbl_ManagerSurvey[[EmployeeID]:[PerformanceRating]],2,FALSE),"Not Found")</f>
        <v>3</v>
      </c>
      <c r="AA2184" s="5">
        <f>IFERROR(VLOOKUP(tbl_HRMaster[[#This Row],[EmployeeID]],tbl_ManagerSurvey[[EmployeeID]:[PerformanceRating]],3,FALSE),"Not Found")</f>
        <v>3</v>
      </c>
      <c r="AB2184" s="5" t="str">
        <f>IF(tbl_HRMaster[[#This Row],[Attrition]]="Yes","Left","Active")</f>
        <v>Active</v>
      </c>
      <c r="AC2184" s="5" t="str">
        <f>_xlfn.IFS(tbl_HRMaster[[#This Row],[Age]]&lt;25,"Under 25",tbl_HRMaster[[#This Row],[Age]]&lt;35,"25-34",tbl_HRMaster[[#This Row],[Age]]&lt;45,"35-44",tbl_HRMaster[[#This Row],[Age]]&lt;55,"45-54",TRUE,"Above 54")</f>
        <v>Under 25</v>
      </c>
      <c r="AD2184" s="5" t="str">
        <f>_xlfn.IFS(
tbl_HRMaster[[#This Row],[YearsAtCompany]]&lt;2,"&lt; 2 Years",
tbl_HRMaster[[#This Row],[YearsAtCompany]]&lt;5,"2-4 Years",
tbl_HRMaster[[#This Row],[YearsAtCompany]]&lt;10,"5-9 Years",
TRUE,"10+ Years"
)</f>
        <v>5-9 Years</v>
      </c>
      <c r="AE2184" s="5">
        <f>IF(tbl_HRMaster[[#This Row],[Attrition]]="Yes",1,0)</f>
        <v>0</v>
      </c>
    </row>
    <row r="2185" spans="1:31" x14ac:dyDescent="0.25">
      <c r="A2185">
        <v>23</v>
      </c>
      <c r="B2185" t="s">
        <v>21</v>
      </c>
      <c r="C2185" t="s">
        <v>22</v>
      </c>
      <c r="D2185" t="s">
        <v>30</v>
      </c>
      <c r="E2185">
        <v>7</v>
      </c>
      <c r="F2185">
        <v>3</v>
      </c>
      <c r="G2185" t="s">
        <v>24</v>
      </c>
      <c r="H2185">
        <v>4091</v>
      </c>
      <c r="I2185" t="s">
        <v>34</v>
      </c>
      <c r="J2185">
        <v>2</v>
      </c>
      <c r="K2185" t="s">
        <v>31</v>
      </c>
      <c r="L2185" t="s">
        <v>32</v>
      </c>
      <c r="M2185">
        <v>191870</v>
      </c>
      <c r="N2185">
        <v>1</v>
      </c>
      <c r="O2185">
        <v>11</v>
      </c>
      <c r="P2185">
        <v>1</v>
      </c>
      <c r="Q2185">
        <v>5</v>
      </c>
      <c r="R2185">
        <v>2</v>
      </c>
      <c r="S2185">
        <v>5</v>
      </c>
      <c r="T2185">
        <v>1</v>
      </c>
      <c r="U2185">
        <v>4</v>
      </c>
      <c r="V2185">
        <f>COUNTIF(tbl_HRMaster[EmployeeID],tbl_HRMaster[[#This Row],[EmployeeID]])</f>
        <v>1</v>
      </c>
      <c r="W2185">
        <f>IFERROR(INDEX(tbl_EmployeeSurvey[EnvironmentSatisfaction],MATCH(tbl_HRMaster[[#This Row],[EmployeeID]],tbl_EmployeeSurvey[EmployeeID],0)),"Not Found")</f>
        <v>4</v>
      </c>
      <c r="X2185">
        <f>IFERROR(INDEX(tbl_EmployeeSurvey[JobSatisfaction],MATCH(tbl_HRMaster[[#This Row],[EmployeeID]],tbl_EmployeeSurvey[EmployeeID],0)),"Not Found")</f>
        <v>4</v>
      </c>
      <c r="Y2185" s="5">
        <f>IFERROR(INDEX(tbl_EmployeeSurvey[WorkLifeBalance],MATCH(tbl_HRMaster[[#This Row],[EmployeeID]],tbl_EmployeeSurvey[EmployeeID],0)),"Not Found")</f>
        <v>4</v>
      </c>
      <c r="Z2185" s="5">
        <f>IFERROR(VLOOKUP(tbl_HRMaster[[#This Row],[EmployeeID]],tbl_ManagerSurvey[[EmployeeID]:[PerformanceRating]],2,FALSE),"Not Found")</f>
        <v>3</v>
      </c>
      <c r="AA2185" s="5">
        <f>IFERROR(VLOOKUP(tbl_HRMaster[[#This Row],[EmployeeID]],tbl_ManagerSurvey[[EmployeeID]:[PerformanceRating]],3,FALSE),"Not Found")</f>
        <v>3</v>
      </c>
      <c r="AB2185" s="5" t="str">
        <f>IF(tbl_HRMaster[[#This Row],[Attrition]]="Yes","Left","Active")</f>
        <v>Active</v>
      </c>
      <c r="AC2185" s="5" t="str">
        <f>_xlfn.IFS(tbl_HRMaster[[#This Row],[Age]]&lt;25,"Under 25",tbl_HRMaster[[#This Row],[Age]]&lt;35,"25-34",tbl_HRMaster[[#This Row],[Age]]&lt;45,"35-44",tbl_HRMaster[[#This Row],[Age]]&lt;55,"45-54",TRUE,"Above 54")</f>
        <v>Under 25</v>
      </c>
      <c r="AD2185" s="5" t="str">
        <f>_xlfn.IFS(
tbl_HRMaster[[#This Row],[YearsAtCompany]]&lt;2,"&lt; 2 Years",
tbl_HRMaster[[#This Row],[YearsAtCompany]]&lt;5,"2-4 Years",
tbl_HRMaster[[#This Row],[YearsAtCompany]]&lt;10,"5-9 Years",
TRUE,"10+ Years"
)</f>
        <v>5-9 Years</v>
      </c>
      <c r="AE2185" s="5">
        <f>IF(tbl_HRMaster[[#This Row],[Attrition]]="Yes",1,0)</f>
        <v>0</v>
      </c>
    </row>
    <row r="2186" spans="1:31" x14ac:dyDescent="0.25">
      <c r="A2186">
        <v>43</v>
      </c>
      <c r="B2186" t="s">
        <v>21</v>
      </c>
      <c r="C2186" t="s">
        <v>22</v>
      </c>
      <c r="D2186" t="s">
        <v>23</v>
      </c>
      <c r="E2186">
        <v>9</v>
      </c>
      <c r="F2186">
        <v>5</v>
      </c>
      <c r="G2186" t="s">
        <v>46</v>
      </c>
      <c r="H2186">
        <v>1248</v>
      </c>
      <c r="I2186" t="s">
        <v>25</v>
      </c>
      <c r="J2186">
        <v>1</v>
      </c>
      <c r="K2186" t="s">
        <v>39</v>
      </c>
      <c r="L2186" t="s">
        <v>41</v>
      </c>
      <c r="M2186">
        <v>12740</v>
      </c>
      <c r="N2186">
        <v>1</v>
      </c>
      <c r="O2186">
        <v>19</v>
      </c>
      <c r="P2186">
        <v>0</v>
      </c>
      <c r="Q2186">
        <v>6</v>
      </c>
      <c r="R2186">
        <v>3</v>
      </c>
      <c r="S2186">
        <v>5</v>
      </c>
      <c r="T2186">
        <v>1</v>
      </c>
      <c r="U2186">
        <v>4</v>
      </c>
      <c r="V2186">
        <f>COUNTIF(tbl_HRMaster[EmployeeID],tbl_HRMaster[[#This Row],[EmployeeID]])</f>
        <v>1</v>
      </c>
      <c r="W2186">
        <f>IFERROR(INDEX(tbl_EmployeeSurvey[EnvironmentSatisfaction],MATCH(tbl_HRMaster[[#This Row],[EmployeeID]],tbl_EmployeeSurvey[EmployeeID],0)),"Not Found")</f>
        <v>4</v>
      </c>
      <c r="X2186">
        <f>IFERROR(INDEX(tbl_EmployeeSurvey[JobSatisfaction],MATCH(tbl_HRMaster[[#This Row],[EmployeeID]],tbl_EmployeeSurvey[EmployeeID],0)),"Not Found")</f>
        <v>3</v>
      </c>
      <c r="Y2186" s="5">
        <f>IFERROR(INDEX(tbl_EmployeeSurvey[WorkLifeBalance],MATCH(tbl_HRMaster[[#This Row],[EmployeeID]],tbl_EmployeeSurvey[EmployeeID],0)),"Not Found")</f>
        <v>2</v>
      </c>
      <c r="Z2186" s="5">
        <f>IFERROR(VLOOKUP(tbl_HRMaster[[#This Row],[EmployeeID]],tbl_ManagerSurvey[[EmployeeID]:[PerformanceRating]],2,FALSE),"Not Found")</f>
        <v>2</v>
      </c>
      <c r="AA2186" s="5">
        <f>IFERROR(VLOOKUP(tbl_HRMaster[[#This Row],[EmployeeID]],tbl_ManagerSurvey[[EmployeeID]:[PerformanceRating]],3,FALSE),"Not Found")</f>
        <v>3</v>
      </c>
      <c r="AB2186" s="5" t="str">
        <f>IF(tbl_HRMaster[[#This Row],[Attrition]]="Yes","Left","Active")</f>
        <v>Active</v>
      </c>
      <c r="AC2186" s="5" t="str">
        <f>_xlfn.IFS(tbl_HRMaster[[#This Row],[Age]]&lt;25,"Under 25",tbl_HRMaster[[#This Row],[Age]]&lt;35,"25-34",tbl_HRMaster[[#This Row],[Age]]&lt;45,"35-44",tbl_HRMaster[[#This Row],[Age]]&lt;55,"45-54",TRUE,"Above 54")</f>
        <v>35-44</v>
      </c>
      <c r="AD2186" s="5" t="str">
        <f>_xlfn.IFS(
tbl_HRMaster[[#This Row],[YearsAtCompany]]&lt;2,"&lt; 2 Years",
tbl_HRMaster[[#This Row],[YearsAtCompany]]&lt;5,"2-4 Years",
tbl_HRMaster[[#This Row],[YearsAtCompany]]&lt;10,"5-9 Years",
TRUE,"10+ Years"
)</f>
        <v>5-9 Years</v>
      </c>
      <c r="AE2186" s="5">
        <f>IF(tbl_HRMaster[[#This Row],[Attrition]]="Yes",1,0)</f>
        <v>0</v>
      </c>
    </row>
    <row r="2187" spans="1:31" x14ac:dyDescent="0.25">
      <c r="A2187">
        <v>43</v>
      </c>
      <c r="B2187" t="s">
        <v>21</v>
      </c>
      <c r="C2187" t="s">
        <v>22</v>
      </c>
      <c r="D2187" t="s">
        <v>23</v>
      </c>
      <c r="E2187">
        <v>9</v>
      </c>
      <c r="F2187">
        <v>5</v>
      </c>
      <c r="G2187" t="s">
        <v>46</v>
      </c>
      <c r="H2187">
        <v>2718</v>
      </c>
      <c r="I2187" t="s">
        <v>25</v>
      </c>
      <c r="J2187">
        <v>1</v>
      </c>
      <c r="K2187" t="s">
        <v>39</v>
      </c>
      <c r="L2187" t="s">
        <v>41</v>
      </c>
      <c r="M2187">
        <v>12740</v>
      </c>
      <c r="N2187">
        <v>1</v>
      </c>
      <c r="O2187">
        <v>19</v>
      </c>
      <c r="P2187">
        <v>0</v>
      </c>
      <c r="Q2187">
        <v>6</v>
      </c>
      <c r="R2187">
        <v>3</v>
      </c>
      <c r="S2187">
        <v>5</v>
      </c>
      <c r="T2187">
        <v>1</v>
      </c>
      <c r="U2187">
        <v>4</v>
      </c>
      <c r="V2187">
        <f>COUNTIF(tbl_HRMaster[EmployeeID],tbl_HRMaster[[#This Row],[EmployeeID]])</f>
        <v>1</v>
      </c>
      <c r="W2187">
        <f>IFERROR(INDEX(tbl_EmployeeSurvey[EnvironmentSatisfaction],MATCH(tbl_HRMaster[[#This Row],[EmployeeID]],tbl_EmployeeSurvey[EmployeeID],0)),"Not Found")</f>
        <v>4</v>
      </c>
      <c r="X2187">
        <f>IFERROR(INDEX(tbl_EmployeeSurvey[JobSatisfaction],MATCH(tbl_HRMaster[[#This Row],[EmployeeID]],tbl_EmployeeSurvey[EmployeeID],0)),"Not Found")</f>
        <v>3</v>
      </c>
      <c r="Y2187" s="5">
        <f>IFERROR(INDEX(tbl_EmployeeSurvey[WorkLifeBalance],MATCH(tbl_HRMaster[[#This Row],[EmployeeID]],tbl_EmployeeSurvey[EmployeeID],0)),"Not Found")</f>
        <v>2</v>
      </c>
      <c r="Z2187" s="5">
        <f>IFERROR(VLOOKUP(tbl_HRMaster[[#This Row],[EmployeeID]],tbl_ManagerSurvey[[EmployeeID]:[PerformanceRating]],2,FALSE),"Not Found")</f>
        <v>2</v>
      </c>
      <c r="AA2187" s="5">
        <f>IFERROR(VLOOKUP(tbl_HRMaster[[#This Row],[EmployeeID]],tbl_ManagerSurvey[[EmployeeID]:[PerformanceRating]],3,FALSE),"Not Found")</f>
        <v>3</v>
      </c>
      <c r="AB2187" s="5" t="str">
        <f>IF(tbl_HRMaster[[#This Row],[Attrition]]="Yes","Left","Active")</f>
        <v>Active</v>
      </c>
      <c r="AC2187" s="5" t="str">
        <f>_xlfn.IFS(tbl_HRMaster[[#This Row],[Age]]&lt;25,"Under 25",tbl_HRMaster[[#This Row],[Age]]&lt;35,"25-34",tbl_HRMaster[[#This Row],[Age]]&lt;45,"35-44",tbl_HRMaster[[#This Row],[Age]]&lt;55,"45-54",TRUE,"Above 54")</f>
        <v>35-44</v>
      </c>
      <c r="AD2187" s="5" t="str">
        <f>_xlfn.IFS(
tbl_HRMaster[[#This Row],[YearsAtCompany]]&lt;2,"&lt; 2 Years",
tbl_HRMaster[[#This Row],[YearsAtCompany]]&lt;5,"2-4 Years",
tbl_HRMaster[[#This Row],[YearsAtCompany]]&lt;10,"5-9 Years",
TRUE,"10+ Years"
)</f>
        <v>5-9 Years</v>
      </c>
      <c r="AE2187" s="5">
        <f>IF(tbl_HRMaster[[#This Row],[Attrition]]="Yes",1,0)</f>
        <v>0</v>
      </c>
    </row>
    <row r="2188" spans="1:31" x14ac:dyDescent="0.25">
      <c r="A2188">
        <v>43</v>
      </c>
      <c r="B2188" t="s">
        <v>21</v>
      </c>
      <c r="C2188" t="s">
        <v>22</v>
      </c>
      <c r="D2188" t="s">
        <v>23</v>
      </c>
      <c r="E2188">
        <v>9</v>
      </c>
      <c r="F2188">
        <v>5</v>
      </c>
      <c r="G2188" t="s">
        <v>46</v>
      </c>
      <c r="H2188">
        <v>4188</v>
      </c>
      <c r="I2188" t="s">
        <v>25</v>
      </c>
      <c r="J2188">
        <v>1</v>
      </c>
      <c r="K2188" t="s">
        <v>39</v>
      </c>
      <c r="L2188" t="s">
        <v>41</v>
      </c>
      <c r="M2188">
        <v>12740</v>
      </c>
      <c r="N2188">
        <v>1</v>
      </c>
      <c r="O2188">
        <v>19</v>
      </c>
      <c r="P2188">
        <v>0</v>
      </c>
      <c r="Q2188">
        <v>6</v>
      </c>
      <c r="R2188">
        <v>3</v>
      </c>
      <c r="S2188">
        <v>5</v>
      </c>
      <c r="T2188">
        <v>1</v>
      </c>
      <c r="U2188">
        <v>4</v>
      </c>
      <c r="V2188">
        <f>COUNTIF(tbl_HRMaster[EmployeeID],tbl_HRMaster[[#This Row],[EmployeeID]])</f>
        <v>1</v>
      </c>
      <c r="W2188">
        <f>IFERROR(INDEX(tbl_EmployeeSurvey[EnvironmentSatisfaction],MATCH(tbl_HRMaster[[#This Row],[EmployeeID]],tbl_EmployeeSurvey[EmployeeID],0)),"Not Found")</f>
        <v>4</v>
      </c>
      <c r="X2188">
        <f>IFERROR(INDEX(tbl_EmployeeSurvey[JobSatisfaction],MATCH(tbl_HRMaster[[#This Row],[EmployeeID]],tbl_EmployeeSurvey[EmployeeID],0)),"Not Found")</f>
        <v>3</v>
      </c>
      <c r="Y2188" s="5">
        <f>IFERROR(INDEX(tbl_EmployeeSurvey[WorkLifeBalance],MATCH(tbl_HRMaster[[#This Row],[EmployeeID]],tbl_EmployeeSurvey[EmployeeID],0)),"Not Found")</f>
        <v>2</v>
      </c>
      <c r="Z2188" s="5">
        <f>IFERROR(VLOOKUP(tbl_HRMaster[[#This Row],[EmployeeID]],tbl_ManagerSurvey[[EmployeeID]:[PerformanceRating]],2,FALSE),"Not Found")</f>
        <v>2</v>
      </c>
      <c r="AA2188" s="5">
        <f>IFERROR(VLOOKUP(tbl_HRMaster[[#This Row],[EmployeeID]],tbl_ManagerSurvey[[EmployeeID]:[PerformanceRating]],3,FALSE),"Not Found")</f>
        <v>3</v>
      </c>
      <c r="AB2188" s="5" t="str">
        <f>IF(tbl_HRMaster[[#This Row],[Attrition]]="Yes","Left","Active")</f>
        <v>Active</v>
      </c>
      <c r="AC2188" s="5" t="str">
        <f>_xlfn.IFS(tbl_HRMaster[[#This Row],[Age]]&lt;25,"Under 25",tbl_HRMaster[[#This Row],[Age]]&lt;35,"25-34",tbl_HRMaster[[#This Row],[Age]]&lt;45,"35-44",tbl_HRMaster[[#This Row],[Age]]&lt;55,"45-54",TRUE,"Above 54")</f>
        <v>35-44</v>
      </c>
      <c r="AD2188" s="5" t="str">
        <f>_xlfn.IFS(
tbl_HRMaster[[#This Row],[YearsAtCompany]]&lt;2,"&lt; 2 Years",
tbl_HRMaster[[#This Row],[YearsAtCompany]]&lt;5,"2-4 Years",
tbl_HRMaster[[#This Row],[YearsAtCompany]]&lt;10,"5-9 Years",
TRUE,"10+ Years"
)</f>
        <v>5-9 Years</v>
      </c>
      <c r="AE2188" s="5">
        <f>IF(tbl_HRMaster[[#This Row],[Attrition]]="Yes",1,0)</f>
        <v>0</v>
      </c>
    </row>
    <row r="2189" spans="1:31" x14ac:dyDescent="0.25">
      <c r="A2189">
        <v>35</v>
      </c>
      <c r="B2189" t="s">
        <v>21</v>
      </c>
      <c r="C2189" t="s">
        <v>29</v>
      </c>
      <c r="D2189" t="s">
        <v>30</v>
      </c>
      <c r="E2189">
        <v>13</v>
      </c>
      <c r="F2189">
        <v>3</v>
      </c>
      <c r="G2189" t="s">
        <v>24</v>
      </c>
      <c r="H2189">
        <v>958</v>
      </c>
      <c r="I2189" t="s">
        <v>34</v>
      </c>
      <c r="J2189">
        <v>3</v>
      </c>
      <c r="K2189" t="s">
        <v>35</v>
      </c>
      <c r="L2189" t="s">
        <v>32</v>
      </c>
      <c r="M2189">
        <v>20420</v>
      </c>
      <c r="N2189">
        <v>0</v>
      </c>
      <c r="O2189">
        <v>16</v>
      </c>
      <c r="P2189">
        <v>0</v>
      </c>
      <c r="Q2189">
        <v>6</v>
      </c>
      <c r="R2189">
        <v>2</v>
      </c>
      <c r="S2189">
        <v>5</v>
      </c>
      <c r="T2189">
        <v>1</v>
      </c>
      <c r="U2189">
        <v>4</v>
      </c>
      <c r="V2189">
        <f>COUNTIF(tbl_HRMaster[EmployeeID],tbl_HRMaster[[#This Row],[EmployeeID]])</f>
        <v>1</v>
      </c>
      <c r="W2189">
        <f>IFERROR(INDEX(tbl_EmployeeSurvey[EnvironmentSatisfaction],MATCH(tbl_HRMaster[[#This Row],[EmployeeID]],tbl_EmployeeSurvey[EmployeeID],0)),"Not Found")</f>
        <v>1</v>
      </c>
      <c r="X2189">
        <f>IFERROR(INDEX(tbl_EmployeeSurvey[JobSatisfaction],MATCH(tbl_HRMaster[[#This Row],[EmployeeID]],tbl_EmployeeSurvey[EmployeeID],0)),"Not Found")</f>
        <v>4</v>
      </c>
      <c r="Y2189" s="5">
        <f>IFERROR(INDEX(tbl_EmployeeSurvey[WorkLifeBalance],MATCH(tbl_HRMaster[[#This Row],[EmployeeID]],tbl_EmployeeSurvey[EmployeeID],0)),"Not Found")</f>
        <v>4</v>
      </c>
      <c r="Z2189" s="5">
        <f>IFERROR(VLOOKUP(tbl_HRMaster[[#This Row],[EmployeeID]],tbl_ManagerSurvey[[EmployeeID]:[PerformanceRating]],2,FALSE),"Not Found")</f>
        <v>3</v>
      </c>
      <c r="AA2189" s="5">
        <f>IFERROR(VLOOKUP(tbl_HRMaster[[#This Row],[EmployeeID]],tbl_ManagerSurvey[[EmployeeID]:[PerformanceRating]],3,FALSE),"Not Found")</f>
        <v>3</v>
      </c>
      <c r="AB2189" s="5" t="str">
        <f>IF(tbl_HRMaster[[#This Row],[Attrition]]="Yes","Left","Active")</f>
        <v>Active</v>
      </c>
      <c r="AC2189" s="5" t="str">
        <f>_xlfn.IFS(tbl_HRMaster[[#This Row],[Age]]&lt;25,"Under 25",tbl_HRMaster[[#This Row],[Age]]&lt;35,"25-34",tbl_HRMaster[[#This Row],[Age]]&lt;45,"35-44",tbl_HRMaster[[#This Row],[Age]]&lt;55,"45-54",TRUE,"Above 54")</f>
        <v>35-44</v>
      </c>
      <c r="AD2189" s="5" t="str">
        <f>_xlfn.IFS(
tbl_HRMaster[[#This Row],[YearsAtCompany]]&lt;2,"&lt; 2 Years",
tbl_HRMaster[[#This Row],[YearsAtCompany]]&lt;5,"2-4 Years",
tbl_HRMaster[[#This Row],[YearsAtCompany]]&lt;10,"5-9 Years",
TRUE,"10+ Years"
)</f>
        <v>5-9 Years</v>
      </c>
      <c r="AE2189" s="5">
        <f>IF(tbl_HRMaster[[#This Row],[Attrition]]="Yes",1,0)</f>
        <v>0</v>
      </c>
    </row>
    <row r="2190" spans="1:31" x14ac:dyDescent="0.25">
      <c r="A2190">
        <v>35</v>
      </c>
      <c r="B2190" t="s">
        <v>21</v>
      </c>
      <c r="C2190" t="s">
        <v>29</v>
      </c>
      <c r="D2190" t="s">
        <v>30</v>
      </c>
      <c r="E2190">
        <v>13</v>
      </c>
      <c r="F2190">
        <v>3</v>
      </c>
      <c r="G2190" t="s">
        <v>24</v>
      </c>
      <c r="H2190">
        <v>2428</v>
      </c>
      <c r="I2190" t="s">
        <v>34</v>
      </c>
      <c r="J2190">
        <v>3</v>
      </c>
      <c r="K2190" t="s">
        <v>35</v>
      </c>
      <c r="L2190" t="s">
        <v>32</v>
      </c>
      <c r="M2190">
        <v>20420</v>
      </c>
      <c r="N2190">
        <v>0</v>
      </c>
      <c r="O2190">
        <v>16</v>
      </c>
      <c r="P2190">
        <v>0</v>
      </c>
      <c r="Q2190">
        <v>6</v>
      </c>
      <c r="R2190">
        <v>2</v>
      </c>
      <c r="S2190">
        <v>5</v>
      </c>
      <c r="T2190">
        <v>1</v>
      </c>
      <c r="U2190">
        <v>4</v>
      </c>
      <c r="V2190">
        <f>COUNTIF(tbl_HRMaster[EmployeeID],tbl_HRMaster[[#This Row],[EmployeeID]])</f>
        <v>1</v>
      </c>
      <c r="W2190">
        <f>IFERROR(INDEX(tbl_EmployeeSurvey[EnvironmentSatisfaction],MATCH(tbl_HRMaster[[#This Row],[EmployeeID]],tbl_EmployeeSurvey[EmployeeID],0)),"Not Found")</f>
        <v>1</v>
      </c>
      <c r="X2190">
        <f>IFERROR(INDEX(tbl_EmployeeSurvey[JobSatisfaction],MATCH(tbl_HRMaster[[#This Row],[EmployeeID]],tbl_EmployeeSurvey[EmployeeID],0)),"Not Found")</f>
        <v>4</v>
      </c>
      <c r="Y2190" s="5">
        <f>IFERROR(INDEX(tbl_EmployeeSurvey[WorkLifeBalance],MATCH(tbl_HRMaster[[#This Row],[EmployeeID]],tbl_EmployeeSurvey[EmployeeID],0)),"Not Found")</f>
        <v>4</v>
      </c>
      <c r="Z2190" s="5">
        <f>IFERROR(VLOOKUP(tbl_HRMaster[[#This Row],[EmployeeID]],tbl_ManagerSurvey[[EmployeeID]:[PerformanceRating]],2,FALSE),"Not Found")</f>
        <v>3</v>
      </c>
      <c r="AA2190" s="5">
        <f>IFERROR(VLOOKUP(tbl_HRMaster[[#This Row],[EmployeeID]],tbl_ManagerSurvey[[EmployeeID]:[PerformanceRating]],3,FALSE),"Not Found")</f>
        <v>3</v>
      </c>
      <c r="AB2190" s="5" t="str">
        <f>IF(tbl_HRMaster[[#This Row],[Attrition]]="Yes","Left","Active")</f>
        <v>Active</v>
      </c>
      <c r="AC2190" s="5" t="str">
        <f>_xlfn.IFS(tbl_HRMaster[[#This Row],[Age]]&lt;25,"Under 25",tbl_HRMaster[[#This Row],[Age]]&lt;35,"25-34",tbl_HRMaster[[#This Row],[Age]]&lt;45,"35-44",tbl_HRMaster[[#This Row],[Age]]&lt;55,"45-54",TRUE,"Above 54")</f>
        <v>35-44</v>
      </c>
      <c r="AD2190" s="5" t="str">
        <f>_xlfn.IFS(
tbl_HRMaster[[#This Row],[YearsAtCompany]]&lt;2,"&lt; 2 Years",
tbl_HRMaster[[#This Row],[YearsAtCompany]]&lt;5,"2-4 Years",
tbl_HRMaster[[#This Row],[YearsAtCompany]]&lt;10,"5-9 Years",
TRUE,"10+ Years"
)</f>
        <v>5-9 Years</v>
      </c>
      <c r="AE2190" s="5">
        <f>IF(tbl_HRMaster[[#This Row],[Attrition]]="Yes",1,0)</f>
        <v>0</v>
      </c>
    </row>
    <row r="2191" spans="1:31" x14ac:dyDescent="0.25">
      <c r="A2191">
        <v>35</v>
      </c>
      <c r="B2191" t="s">
        <v>21</v>
      </c>
      <c r="C2191" t="s">
        <v>29</v>
      </c>
      <c r="D2191" t="s">
        <v>30</v>
      </c>
      <c r="E2191">
        <v>13</v>
      </c>
      <c r="F2191">
        <v>3</v>
      </c>
      <c r="G2191" t="s">
        <v>24</v>
      </c>
      <c r="H2191">
        <v>3898</v>
      </c>
      <c r="I2191" t="s">
        <v>34</v>
      </c>
      <c r="J2191">
        <v>3</v>
      </c>
      <c r="K2191" t="s">
        <v>35</v>
      </c>
      <c r="L2191" t="s">
        <v>32</v>
      </c>
      <c r="M2191">
        <v>20420</v>
      </c>
      <c r="N2191">
        <v>0</v>
      </c>
      <c r="O2191">
        <v>16</v>
      </c>
      <c r="P2191">
        <v>0</v>
      </c>
      <c r="Q2191">
        <v>6</v>
      </c>
      <c r="R2191">
        <v>2</v>
      </c>
      <c r="S2191">
        <v>5</v>
      </c>
      <c r="T2191">
        <v>1</v>
      </c>
      <c r="U2191">
        <v>4</v>
      </c>
      <c r="V2191">
        <f>COUNTIF(tbl_HRMaster[EmployeeID],tbl_HRMaster[[#This Row],[EmployeeID]])</f>
        <v>1</v>
      </c>
      <c r="W2191">
        <f>IFERROR(INDEX(tbl_EmployeeSurvey[EnvironmentSatisfaction],MATCH(tbl_HRMaster[[#This Row],[EmployeeID]],tbl_EmployeeSurvey[EmployeeID],0)),"Not Found")</f>
        <v>1</v>
      </c>
      <c r="X2191">
        <f>IFERROR(INDEX(tbl_EmployeeSurvey[JobSatisfaction],MATCH(tbl_HRMaster[[#This Row],[EmployeeID]],tbl_EmployeeSurvey[EmployeeID],0)),"Not Found")</f>
        <v>4</v>
      </c>
      <c r="Y2191" s="5">
        <f>IFERROR(INDEX(tbl_EmployeeSurvey[WorkLifeBalance],MATCH(tbl_HRMaster[[#This Row],[EmployeeID]],tbl_EmployeeSurvey[EmployeeID],0)),"Not Found")</f>
        <v>4</v>
      </c>
      <c r="Z2191" s="5">
        <f>IFERROR(VLOOKUP(tbl_HRMaster[[#This Row],[EmployeeID]],tbl_ManagerSurvey[[EmployeeID]:[PerformanceRating]],2,FALSE),"Not Found")</f>
        <v>3</v>
      </c>
      <c r="AA2191" s="5">
        <f>IFERROR(VLOOKUP(tbl_HRMaster[[#This Row],[EmployeeID]],tbl_ManagerSurvey[[EmployeeID]:[PerformanceRating]],3,FALSE),"Not Found")</f>
        <v>3</v>
      </c>
      <c r="AB2191" s="5" t="str">
        <f>IF(tbl_HRMaster[[#This Row],[Attrition]]="Yes","Left","Active")</f>
        <v>Active</v>
      </c>
      <c r="AC2191" s="5" t="str">
        <f>_xlfn.IFS(tbl_HRMaster[[#This Row],[Age]]&lt;25,"Under 25",tbl_HRMaster[[#This Row],[Age]]&lt;35,"25-34",tbl_HRMaster[[#This Row],[Age]]&lt;45,"35-44",tbl_HRMaster[[#This Row],[Age]]&lt;55,"45-54",TRUE,"Above 54")</f>
        <v>35-44</v>
      </c>
      <c r="AD2191" s="5" t="str">
        <f>_xlfn.IFS(
tbl_HRMaster[[#This Row],[YearsAtCompany]]&lt;2,"&lt; 2 Years",
tbl_HRMaster[[#This Row],[YearsAtCompany]]&lt;5,"2-4 Years",
tbl_HRMaster[[#This Row],[YearsAtCompany]]&lt;10,"5-9 Years",
TRUE,"10+ Years"
)</f>
        <v>5-9 Years</v>
      </c>
      <c r="AE2191" s="5">
        <f>IF(tbl_HRMaster[[#This Row],[Attrition]]="Yes",1,0)</f>
        <v>0</v>
      </c>
    </row>
    <row r="2192" spans="1:31" x14ac:dyDescent="0.25">
      <c r="A2192">
        <v>34</v>
      </c>
      <c r="B2192" t="s">
        <v>21</v>
      </c>
      <c r="C2192" t="s">
        <v>29</v>
      </c>
      <c r="D2192" t="s">
        <v>30</v>
      </c>
      <c r="E2192">
        <v>7</v>
      </c>
      <c r="F2192">
        <v>4</v>
      </c>
      <c r="G2192" t="s">
        <v>24</v>
      </c>
      <c r="H2192">
        <v>349</v>
      </c>
      <c r="I2192" t="s">
        <v>34</v>
      </c>
      <c r="J2192">
        <v>3</v>
      </c>
      <c r="K2192" t="s">
        <v>40</v>
      </c>
      <c r="L2192" t="s">
        <v>32</v>
      </c>
      <c r="M2192">
        <v>23480</v>
      </c>
      <c r="N2192">
        <v>1</v>
      </c>
      <c r="O2192">
        <v>14</v>
      </c>
      <c r="P2192">
        <v>1</v>
      </c>
      <c r="Q2192">
        <v>6</v>
      </c>
      <c r="R2192">
        <v>3</v>
      </c>
      <c r="S2192">
        <v>5</v>
      </c>
      <c r="T2192">
        <v>1</v>
      </c>
      <c r="U2192">
        <v>3</v>
      </c>
      <c r="V2192">
        <f>COUNTIF(tbl_HRMaster[EmployeeID],tbl_HRMaster[[#This Row],[EmployeeID]])</f>
        <v>1</v>
      </c>
      <c r="W2192">
        <f>IFERROR(INDEX(tbl_EmployeeSurvey[EnvironmentSatisfaction],MATCH(tbl_HRMaster[[#This Row],[EmployeeID]],tbl_EmployeeSurvey[EmployeeID],0)),"Not Found")</f>
        <v>3</v>
      </c>
      <c r="X2192">
        <f>IFERROR(INDEX(tbl_EmployeeSurvey[JobSatisfaction],MATCH(tbl_HRMaster[[#This Row],[EmployeeID]],tbl_EmployeeSurvey[EmployeeID],0)),"Not Found")</f>
        <v>4</v>
      </c>
      <c r="Y2192" s="5">
        <f>IFERROR(INDEX(tbl_EmployeeSurvey[WorkLifeBalance],MATCH(tbl_HRMaster[[#This Row],[EmployeeID]],tbl_EmployeeSurvey[EmployeeID],0)),"Not Found")</f>
        <v>3</v>
      </c>
      <c r="Z2192" s="5">
        <f>IFERROR(VLOOKUP(tbl_HRMaster[[#This Row],[EmployeeID]],tbl_ManagerSurvey[[EmployeeID]:[PerformanceRating]],2,FALSE),"Not Found")</f>
        <v>3</v>
      </c>
      <c r="AA2192" s="5">
        <f>IFERROR(VLOOKUP(tbl_HRMaster[[#This Row],[EmployeeID]],tbl_ManagerSurvey[[EmployeeID]:[PerformanceRating]],3,FALSE),"Not Found")</f>
        <v>3</v>
      </c>
      <c r="AB2192" s="5" t="str">
        <f>IF(tbl_HRMaster[[#This Row],[Attrition]]="Yes","Left","Active")</f>
        <v>Active</v>
      </c>
      <c r="AC2192" s="5" t="str">
        <f>_xlfn.IFS(tbl_HRMaster[[#This Row],[Age]]&lt;25,"Under 25",tbl_HRMaster[[#This Row],[Age]]&lt;35,"25-34",tbl_HRMaster[[#This Row],[Age]]&lt;45,"35-44",tbl_HRMaster[[#This Row],[Age]]&lt;55,"45-54",TRUE,"Above 54")</f>
        <v>25-34</v>
      </c>
      <c r="AD2192" s="5" t="str">
        <f>_xlfn.IFS(
tbl_HRMaster[[#This Row],[YearsAtCompany]]&lt;2,"&lt; 2 Years",
tbl_HRMaster[[#This Row],[YearsAtCompany]]&lt;5,"2-4 Years",
tbl_HRMaster[[#This Row],[YearsAtCompany]]&lt;10,"5-9 Years",
TRUE,"10+ Years"
)</f>
        <v>5-9 Years</v>
      </c>
      <c r="AE2192" s="5">
        <f>IF(tbl_HRMaster[[#This Row],[Attrition]]="Yes",1,0)</f>
        <v>0</v>
      </c>
    </row>
    <row r="2193" spans="1:31" x14ac:dyDescent="0.25">
      <c r="A2193">
        <v>34</v>
      </c>
      <c r="B2193" t="s">
        <v>21</v>
      </c>
      <c r="C2193" t="s">
        <v>29</v>
      </c>
      <c r="D2193" t="s">
        <v>30</v>
      </c>
      <c r="E2193">
        <v>7</v>
      </c>
      <c r="F2193">
        <v>4</v>
      </c>
      <c r="G2193" t="s">
        <v>24</v>
      </c>
      <c r="H2193">
        <v>1819</v>
      </c>
      <c r="I2193" t="s">
        <v>34</v>
      </c>
      <c r="J2193">
        <v>3</v>
      </c>
      <c r="K2193" t="s">
        <v>40</v>
      </c>
      <c r="L2193" t="s">
        <v>32</v>
      </c>
      <c r="M2193">
        <v>23480</v>
      </c>
      <c r="N2193">
        <v>1</v>
      </c>
      <c r="O2193">
        <v>14</v>
      </c>
      <c r="P2193">
        <v>1</v>
      </c>
      <c r="Q2193">
        <v>6</v>
      </c>
      <c r="R2193">
        <v>3</v>
      </c>
      <c r="S2193">
        <v>5</v>
      </c>
      <c r="T2193">
        <v>1</v>
      </c>
      <c r="U2193">
        <v>3</v>
      </c>
      <c r="V2193">
        <f>COUNTIF(tbl_HRMaster[EmployeeID],tbl_HRMaster[[#This Row],[EmployeeID]])</f>
        <v>1</v>
      </c>
      <c r="W2193">
        <f>IFERROR(INDEX(tbl_EmployeeSurvey[EnvironmentSatisfaction],MATCH(tbl_HRMaster[[#This Row],[EmployeeID]],tbl_EmployeeSurvey[EmployeeID],0)),"Not Found")</f>
        <v>3</v>
      </c>
      <c r="X2193">
        <f>IFERROR(INDEX(tbl_EmployeeSurvey[JobSatisfaction],MATCH(tbl_HRMaster[[#This Row],[EmployeeID]],tbl_EmployeeSurvey[EmployeeID],0)),"Not Found")</f>
        <v>4</v>
      </c>
      <c r="Y2193" s="5">
        <f>IFERROR(INDEX(tbl_EmployeeSurvey[WorkLifeBalance],MATCH(tbl_HRMaster[[#This Row],[EmployeeID]],tbl_EmployeeSurvey[EmployeeID],0)),"Not Found")</f>
        <v>3</v>
      </c>
      <c r="Z2193" s="5">
        <f>IFERROR(VLOOKUP(tbl_HRMaster[[#This Row],[EmployeeID]],tbl_ManagerSurvey[[EmployeeID]:[PerformanceRating]],2,FALSE),"Not Found")</f>
        <v>3</v>
      </c>
      <c r="AA2193" s="5">
        <f>IFERROR(VLOOKUP(tbl_HRMaster[[#This Row],[EmployeeID]],tbl_ManagerSurvey[[EmployeeID]:[PerformanceRating]],3,FALSE),"Not Found")</f>
        <v>3</v>
      </c>
      <c r="AB2193" s="5" t="str">
        <f>IF(tbl_HRMaster[[#This Row],[Attrition]]="Yes","Left","Active")</f>
        <v>Active</v>
      </c>
      <c r="AC2193" s="5" t="str">
        <f>_xlfn.IFS(tbl_HRMaster[[#This Row],[Age]]&lt;25,"Under 25",tbl_HRMaster[[#This Row],[Age]]&lt;35,"25-34",tbl_HRMaster[[#This Row],[Age]]&lt;45,"35-44",tbl_HRMaster[[#This Row],[Age]]&lt;55,"45-54",TRUE,"Above 54")</f>
        <v>25-34</v>
      </c>
      <c r="AD2193" s="5" t="str">
        <f>_xlfn.IFS(
tbl_HRMaster[[#This Row],[YearsAtCompany]]&lt;2,"&lt; 2 Years",
tbl_HRMaster[[#This Row],[YearsAtCompany]]&lt;5,"2-4 Years",
tbl_HRMaster[[#This Row],[YearsAtCompany]]&lt;10,"5-9 Years",
TRUE,"10+ Years"
)</f>
        <v>5-9 Years</v>
      </c>
      <c r="AE2193" s="5">
        <f>IF(tbl_HRMaster[[#This Row],[Attrition]]="Yes",1,0)</f>
        <v>0</v>
      </c>
    </row>
    <row r="2194" spans="1:31" x14ac:dyDescent="0.25">
      <c r="A2194">
        <v>34</v>
      </c>
      <c r="B2194" t="s">
        <v>21</v>
      </c>
      <c r="C2194" t="s">
        <v>29</v>
      </c>
      <c r="D2194" t="s">
        <v>30</v>
      </c>
      <c r="E2194">
        <v>7</v>
      </c>
      <c r="F2194">
        <v>4</v>
      </c>
      <c r="G2194" t="s">
        <v>24</v>
      </c>
      <c r="H2194">
        <v>3289</v>
      </c>
      <c r="I2194" t="s">
        <v>34</v>
      </c>
      <c r="J2194">
        <v>3</v>
      </c>
      <c r="K2194" t="s">
        <v>40</v>
      </c>
      <c r="L2194" t="s">
        <v>32</v>
      </c>
      <c r="M2194">
        <v>23480</v>
      </c>
      <c r="N2194">
        <v>1</v>
      </c>
      <c r="O2194">
        <v>14</v>
      </c>
      <c r="P2194">
        <v>1</v>
      </c>
      <c r="Q2194">
        <v>6</v>
      </c>
      <c r="R2194">
        <v>3</v>
      </c>
      <c r="S2194">
        <v>5</v>
      </c>
      <c r="T2194">
        <v>1</v>
      </c>
      <c r="U2194">
        <v>3</v>
      </c>
      <c r="V2194">
        <f>COUNTIF(tbl_HRMaster[EmployeeID],tbl_HRMaster[[#This Row],[EmployeeID]])</f>
        <v>1</v>
      </c>
      <c r="W2194">
        <f>IFERROR(INDEX(tbl_EmployeeSurvey[EnvironmentSatisfaction],MATCH(tbl_HRMaster[[#This Row],[EmployeeID]],tbl_EmployeeSurvey[EmployeeID],0)),"Not Found")</f>
        <v>3</v>
      </c>
      <c r="X2194">
        <f>IFERROR(INDEX(tbl_EmployeeSurvey[JobSatisfaction],MATCH(tbl_HRMaster[[#This Row],[EmployeeID]],tbl_EmployeeSurvey[EmployeeID],0)),"Not Found")</f>
        <v>4</v>
      </c>
      <c r="Y2194" s="5">
        <f>IFERROR(INDEX(tbl_EmployeeSurvey[WorkLifeBalance],MATCH(tbl_HRMaster[[#This Row],[EmployeeID]],tbl_EmployeeSurvey[EmployeeID],0)),"Not Found")</f>
        <v>3</v>
      </c>
      <c r="Z2194" s="5">
        <f>IFERROR(VLOOKUP(tbl_HRMaster[[#This Row],[EmployeeID]],tbl_ManagerSurvey[[EmployeeID]:[PerformanceRating]],2,FALSE),"Not Found")</f>
        <v>3</v>
      </c>
      <c r="AA2194" s="5">
        <f>IFERROR(VLOOKUP(tbl_HRMaster[[#This Row],[EmployeeID]],tbl_ManagerSurvey[[EmployeeID]:[PerformanceRating]],3,FALSE),"Not Found")</f>
        <v>3</v>
      </c>
      <c r="AB2194" s="5" t="str">
        <f>IF(tbl_HRMaster[[#This Row],[Attrition]]="Yes","Left","Active")</f>
        <v>Active</v>
      </c>
      <c r="AC2194" s="5" t="str">
        <f>_xlfn.IFS(tbl_HRMaster[[#This Row],[Age]]&lt;25,"Under 25",tbl_HRMaster[[#This Row],[Age]]&lt;35,"25-34",tbl_HRMaster[[#This Row],[Age]]&lt;45,"35-44",tbl_HRMaster[[#This Row],[Age]]&lt;55,"45-54",TRUE,"Above 54")</f>
        <v>25-34</v>
      </c>
      <c r="AD2194" s="5" t="str">
        <f>_xlfn.IFS(
tbl_HRMaster[[#This Row],[YearsAtCompany]]&lt;2,"&lt; 2 Years",
tbl_HRMaster[[#This Row],[YearsAtCompany]]&lt;5,"2-4 Years",
tbl_HRMaster[[#This Row],[YearsAtCompany]]&lt;10,"5-9 Years",
TRUE,"10+ Years"
)</f>
        <v>5-9 Years</v>
      </c>
      <c r="AE2194" s="5">
        <f>IF(tbl_HRMaster[[#This Row],[Attrition]]="Yes",1,0)</f>
        <v>0</v>
      </c>
    </row>
    <row r="2195" spans="1:31" x14ac:dyDescent="0.25">
      <c r="A2195">
        <v>35</v>
      </c>
      <c r="B2195" t="s">
        <v>21</v>
      </c>
      <c r="C2195" t="s">
        <v>22</v>
      </c>
      <c r="D2195" t="s">
        <v>30</v>
      </c>
      <c r="E2195">
        <v>6</v>
      </c>
      <c r="F2195">
        <v>3</v>
      </c>
      <c r="G2195" t="s">
        <v>24</v>
      </c>
      <c r="H2195">
        <v>578</v>
      </c>
      <c r="I2195" t="s">
        <v>25</v>
      </c>
      <c r="J2195">
        <v>3</v>
      </c>
      <c r="K2195" t="s">
        <v>40</v>
      </c>
      <c r="L2195" t="s">
        <v>32</v>
      </c>
      <c r="M2195">
        <v>31020</v>
      </c>
      <c r="N2195">
        <v>1</v>
      </c>
      <c r="O2195">
        <v>13</v>
      </c>
      <c r="P2195">
        <v>1</v>
      </c>
      <c r="Q2195">
        <v>6</v>
      </c>
      <c r="R2195">
        <v>3</v>
      </c>
      <c r="S2195">
        <v>5</v>
      </c>
      <c r="T2195">
        <v>1</v>
      </c>
      <c r="U2195">
        <v>4</v>
      </c>
      <c r="V2195">
        <f>COUNTIF(tbl_HRMaster[EmployeeID],tbl_HRMaster[[#This Row],[EmployeeID]])</f>
        <v>1</v>
      </c>
      <c r="W2195">
        <f>IFERROR(INDEX(tbl_EmployeeSurvey[EnvironmentSatisfaction],MATCH(tbl_HRMaster[[#This Row],[EmployeeID]],tbl_EmployeeSurvey[EmployeeID],0)),"Not Found")</f>
        <v>3</v>
      </c>
      <c r="X2195">
        <f>IFERROR(INDEX(tbl_EmployeeSurvey[JobSatisfaction],MATCH(tbl_HRMaster[[#This Row],[EmployeeID]],tbl_EmployeeSurvey[EmployeeID],0)),"Not Found")</f>
        <v>3</v>
      </c>
      <c r="Y2195" s="5">
        <f>IFERROR(INDEX(tbl_EmployeeSurvey[WorkLifeBalance],MATCH(tbl_HRMaster[[#This Row],[EmployeeID]],tbl_EmployeeSurvey[EmployeeID],0)),"Not Found")</f>
        <v>1</v>
      </c>
      <c r="Z2195" s="5">
        <f>IFERROR(VLOOKUP(tbl_HRMaster[[#This Row],[EmployeeID]],tbl_ManagerSurvey[[EmployeeID]:[PerformanceRating]],2,FALSE),"Not Found")</f>
        <v>2</v>
      </c>
      <c r="AA2195" s="5">
        <f>IFERROR(VLOOKUP(tbl_HRMaster[[#This Row],[EmployeeID]],tbl_ManagerSurvey[[EmployeeID]:[PerformanceRating]],3,FALSE),"Not Found")</f>
        <v>3</v>
      </c>
      <c r="AB2195" s="5" t="str">
        <f>IF(tbl_HRMaster[[#This Row],[Attrition]]="Yes","Left","Active")</f>
        <v>Active</v>
      </c>
      <c r="AC2195" s="5" t="str">
        <f>_xlfn.IFS(tbl_HRMaster[[#This Row],[Age]]&lt;25,"Under 25",tbl_HRMaster[[#This Row],[Age]]&lt;35,"25-34",tbl_HRMaster[[#This Row],[Age]]&lt;45,"35-44",tbl_HRMaster[[#This Row],[Age]]&lt;55,"45-54",TRUE,"Above 54")</f>
        <v>35-44</v>
      </c>
      <c r="AD2195" s="5" t="str">
        <f>_xlfn.IFS(
tbl_HRMaster[[#This Row],[YearsAtCompany]]&lt;2,"&lt; 2 Years",
tbl_HRMaster[[#This Row],[YearsAtCompany]]&lt;5,"2-4 Years",
tbl_HRMaster[[#This Row],[YearsAtCompany]]&lt;10,"5-9 Years",
TRUE,"10+ Years"
)</f>
        <v>5-9 Years</v>
      </c>
      <c r="AE2195" s="5">
        <f>IF(tbl_HRMaster[[#This Row],[Attrition]]="Yes",1,0)</f>
        <v>0</v>
      </c>
    </row>
    <row r="2196" spans="1:31" x14ac:dyDescent="0.25">
      <c r="A2196">
        <v>35</v>
      </c>
      <c r="B2196" t="s">
        <v>21</v>
      </c>
      <c r="C2196" t="s">
        <v>22</v>
      </c>
      <c r="D2196" t="s">
        <v>30</v>
      </c>
      <c r="E2196">
        <v>6</v>
      </c>
      <c r="F2196">
        <v>3</v>
      </c>
      <c r="G2196" t="s">
        <v>24</v>
      </c>
      <c r="H2196">
        <v>2048</v>
      </c>
      <c r="I2196" t="s">
        <v>25</v>
      </c>
      <c r="J2196">
        <v>3</v>
      </c>
      <c r="K2196" t="s">
        <v>40</v>
      </c>
      <c r="L2196" t="s">
        <v>32</v>
      </c>
      <c r="M2196">
        <v>31020</v>
      </c>
      <c r="N2196">
        <v>1</v>
      </c>
      <c r="O2196">
        <v>13</v>
      </c>
      <c r="P2196">
        <v>1</v>
      </c>
      <c r="Q2196">
        <v>6</v>
      </c>
      <c r="R2196">
        <v>3</v>
      </c>
      <c r="S2196">
        <v>5</v>
      </c>
      <c r="T2196">
        <v>1</v>
      </c>
      <c r="U2196">
        <v>4</v>
      </c>
      <c r="V2196">
        <f>COUNTIF(tbl_HRMaster[EmployeeID],tbl_HRMaster[[#This Row],[EmployeeID]])</f>
        <v>1</v>
      </c>
      <c r="W2196">
        <f>IFERROR(INDEX(tbl_EmployeeSurvey[EnvironmentSatisfaction],MATCH(tbl_HRMaster[[#This Row],[EmployeeID]],tbl_EmployeeSurvey[EmployeeID],0)),"Not Found")</f>
        <v>3</v>
      </c>
      <c r="X2196">
        <f>IFERROR(INDEX(tbl_EmployeeSurvey[JobSatisfaction],MATCH(tbl_HRMaster[[#This Row],[EmployeeID]],tbl_EmployeeSurvey[EmployeeID],0)),"Not Found")</f>
        <v>3</v>
      </c>
      <c r="Y2196" s="5">
        <f>IFERROR(INDEX(tbl_EmployeeSurvey[WorkLifeBalance],MATCH(tbl_HRMaster[[#This Row],[EmployeeID]],tbl_EmployeeSurvey[EmployeeID],0)),"Not Found")</f>
        <v>1</v>
      </c>
      <c r="Z2196" s="5">
        <f>IFERROR(VLOOKUP(tbl_HRMaster[[#This Row],[EmployeeID]],tbl_ManagerSurvey[[EmployeeID]:[PerformanceRating]],2,FALSE),"Not Found")</f>
        <v>2</v>
      </c>
      <c r="AA2196" s="5">
        <f>IFERROR(VLOOKUP(tbl_HRMaster[[#This Row],[EmployeeID]],tbl_ManagerSurvey[[EmployeeID]:[PerformanceRating]],3,FALSE),"Not Found")</f>
        <v>3</v>
      </c>
      <c r="AB2196" s="5" t="str">
        <f>IF(tbl_HRMaster[[#This Row],[Attrition]]="Yes","Left","Active")</f>
        <v>Active</v>
      </c>
      <c r="AC2196" s="5" t="str">
        <f>_xlfn.IFS(tbl_HRMaster[[#This Row],[Age]]&lt;25,"Under 25",tbl_HRMaster[[#This Row],[Age]]&lt;35,"25-34",tbl_HRMaster[[#This Row],[Age]]&lt;45,"35-44",tbl_HRMaster[[#This Row],[Age]]&lt;55,"45-54",TRUE,"Above 54")</f>
        <v>35-44</v>
      </c>
      <c r="AD2196" s="5" t="str">
        <f>_xlfn.IFS(
tbl_HRMaster[[#This Row],[YearsAtCompany]]&lt;2,"&lt; 2 Years",
tbl_HRMaster[[#This Row],[YearsAtCompany]]&lt;5,"2-4 Years",
tbl_HRMaster[[#This Row],[YearsAtCompany]]&lt;10,"5-9 Years",
TRUE,"10+ Years"
)</f>
        <v>5-9 Years</v>
      </c>
      <c r="AE2196" s="5">
        <f>IF(tbl_HRMaster[[#This Row],[Attrition]]="Yes",1,0)</f>
        <v>0</v>
      </c>
    </row>
    <row r="2197" spans="1:31" x14ac:dyDescent="0.25">
      <c r="A2197">
        <v>35</v>
      </c>
      <c r="B2197" t="s">
        <v>21</v>
      </c>
      <c r="C2197" t="s">
        <v>22</v>
      </c>
      <c r="D2197" t="s">
        <v>30</v>
      </c>
      <c r="E2197">
        <v>6</v>
      </c>
      <c r="F2197">
        <v>3</v>
      </c>
      <c r="G2197" t="s">
        <v>24</v>
      </c>
      <c r="H2197">
        <v>3518</v>
      </c>
      <c r="I2197" t="s">
        <v>25</v>
      </c>
      <c r="J2197">
        <v>3</v>
      </c>
      <c r="K2197" t="s">
        <v>40</v>
      </c>
      <c r="L2197" t="s">
        <v>32</v>
      </c>
      <c r="M2197">
        <v>31020</v>
      </c>
      <c r="N2197">
        <v>1</v>
      </c>
      <c r="O2197">
        <v>13</v>
      </c>
      <c r="P2197">
        <v>1</v>
      </c>
      <c r="Q2197">
        <v>6</v>
      </c>
      <c r="R2197">
        <v>3</v>
      </c>
      <c r="S2197">
        <v>5</v>
      </c>
      <c r="T2197">
        <v>1</v>
      </c>
      <c r="U2197">
        <v>4</v>
      </c>
      <c r="V2197">
        <f>COUNTIF(tbl_HRMaster[EmployeeID],tbl_HRMaster[[#This Row],[EmployeeID]])</f>
        <v>1</v>
      </c>
      <c r="W2197">
        <f>IFERROR(INDEX(tbl_EmployeeSurvey[EnvironmentSatisfaction],MATCH(tbl_HRMaster[[#This Row],[EmployeeID]],tbl_EmployeeSurvey[EmployeeID],0)),"Not Found")</f>
        <v>3</v>
      </c>
      <c r="X2197">
        <f>IFERROR(INDEX(tbl_EmployeeSurvey[JobSatisfaction],MATCH(tbl_HRMaster[[#This Row],[EmployeeID]],tbl_EmployeeSurvey[EmployeeID],0)),"Not Found")</f>
        <v>3</v>
      </c>
      <c r="Y2197" s="5">
        <f>IFERROR(INDEX(tbl_EmployeeSurvey[WorkLifeBalance],MATCH(tbl_HRMaster[[#This Row],[EmployeeID]],tbl_EmployeeSurvey[EmployeeID],0)),"Not Found")</f>
        <v>1</v>
      </c>
      <c r="Z2197" s="5">
        <f>IFERROR(VLOOKUP(tbl_HRMaster[[#This Row],[EmployeeID]],tbl_ManagerSurvey[[EmployeeID]:[PerformanceRating]],2,FALSE),"Not Found")</f>
        <v>2</v>
      </c>
      <c r="AA2197" s="5">
        <f>IFERROR(VLOOKUP(tbl_HRMaster[[#This Row],[EmployeeID]],tbl_ManagerSurvey[[EmployeeID]:[PerformanceRating]],3,FALSE),"Not Found")</f>
        <v>3</v>
      </c>
      <c r="AB2197" s="5" t="str">
        <f>IF(tbl_HRMaster[[#This Row],[Attrition]]="Yes","Left","Active")</f>
        <v>Active</v>
      </c>
      <c r="AC2197" s="5" t="str">
        <f>_xlfn.IFS(tbl_HRMaster[[#This Row],[Age]]&lt;25,"Under 25",tbl_HRMaster[[#This Row],[Age]]&lt;35,"25-34",tbl_HRMaster[[#This Row],[Age]]&lt;45,"35-44",tbl_HRMaster[[#This Row],[Age]]&lt;55,"45-54",TRUE,"Above 54")</f>
        <v>35-44</v>
      </c>
      <c r="AD2197" s="5" t="str">
        <f>_xlfn.IFS(
tbl_HRMaster[[#This Row],[YearsAtCompany]]&lt;2,"&lt; 2 Years",
tbl_HRMaster[[#This Row],[YearsAtCompany]]&lt;5,"2-4 Years",
tbl_HRMaster[[#This Row],[YearsAtCompany]]&lt;10,"5-9 Years",
TRUE,"10+ Years"
)</f>
        <v>5-9 Years</v>
      </c>
      <c r="AE2197" s="5">
        <f>IF(tbl_HRMaster[[#This Row],[Attrition]]="Yes",1,0)</f>
        <v>0</v>
      </c>
    </row>
    <row r="2198" spans="1:31" x14ac:dyDescent="0.25">
      <c r="A2198">
        <v>24</v>
      </c>
      <c r="B2198" t="s">
        <v>21</v>
      </c>
      <c r="C2198" t="s">
        <v>22</v>
      </c>
      <c r="D2198" t="s">
        <v>30</v>
      </c>
      <c r="E2198">
        <v>2</v>
      </c>
      <c r="F2198">
        <v>1</v>
      </c>
      <c r="G2198" t="s">
        <v>24</v>
      </c>
      <c r="H2198">
        <v>1326</v>
      </c>
      <c r="I2198" t="s">
        <v>34</v>
      </c>
      <c r="J2198">
        <v>2</v>
      </c>
      <c r="K2198" t="s">
        <v>40</v>
      </c>
      <c r="L2198" t="s">
        <v>27</v>
      </c>
      <c r="M2198">
        <v>34070</v>
      </c>
      <c r="N2198">
        <v>0</v>
      </c>
      <c r="O2198">
        <v>13</v>
      </c>
      <c r="P2198">
        <v>1</v>
      </c>
      <c r="Q2198">
        <v>6</v>
      </c>
      <c r="R2198">
        <v>4</v>
      </c>
      <c r="S2198">
        <v>5</v>
      </c>
      <c r="T2198">
        <v>1</v>
      </c>
      <c r="U2198">
        <v>2</v>
      </c>
      <c r="V2198">
        <f>COUNTIF(tbl_HRMaster[EmployeeID],tbl_HRMaster[[#This Row],[EmployeeID]])</f>
        <v>1</v>
      </c>
      <c r="W2198">
        <f>IFERROR(INDEX(tbl_EmployeeSurvey[EnvironmentSatisfaction],MATCH(tbl_HRMaster[[#This Row],[EmployeeID]],tbl_EmployeeSurvey[EmployeeID],0)),"Not Found")</f>
        <v>2</v>
      </c>
      <c r="X2198">
        <f>IFERROR(INDEX(tbl_EmployeeSurvey[JobSatisfaction],MATCH(tbl_HRMaster[[#This Row],[EmployeeID]],tbl_EmployeeSurvey[EmployeeID],0)),"Not Found")</f>
        <v>3</v>
      </c>
      <c r="Y2198" s="5">
        <f>IFERROR(INDEX(tbl_EmployeeSurvey[WorkLifeBalance],MATCH(tbl_HRMaster[[#This Row],[EmployeeID]],tbl_EmployeeSurvey[EmployeeID],0)),"Not Found")</f>
        <v>3</v>
      </c>
      <c r="Z2198" s="5">
        <f>IFERROR(VLOOKUP(tbl_HRMaster[[#This Row],[EmployeeID]],tbl_ManagerSurvey[[EmployeeID]:[PerformanceRating]],2,FALSE),"Not Found")</f>
        <v>3</v>
      </c>
      <c r="AA2198" s="5">
        <f>IFERROR(VLOOKUP(tbl_HRMaster[[#This Row],[EmployeeID]],tbl_ManagerSurvey[[EmployeeID]:[PerformanceRating]],3,FALSE),"Not Found")</f>
        <v>3</v>
      </c>
      <c r="AB2198" s="5" t="str">
        <f>IF(tbl_HRMaster[[#This Row],[Attrition]]="Yes","Left","Active")</f>
        <v>Active</v>
      </c>
      <c r="AC2198" s="5" t="str">
        <f>_xlfn.IFS(tbl_HRMaster[[#This Row],[Age]]&lt;25,"Under 25",tbl_HRMaster[[#This Row],[Age]]&lt;35,"25-34",tbl_HRMaster[[#This Row],[Age]]&lt;45,"35-44",tbl_HRMaster[[#This Row],[Age]]&lt;55,"45-54",TRUE,"Above 54")</f>
        <v>Under 25</v>
      </c>
      <c r="AD2198" s="5" t="str">
        <f>_xlfn.IFS(
tbl_HRMaster[[#This Row],[YearsAtCompany]]&lt;2,"&lt; 2 Years",
tbl_HRMaster[[#This Row],[YearsAtCompany]]&lt;5,"2-4 Years",
tbl_HRMaster[[#This Row],[YearsAtCompany]]&lt;10,"5-9 Years",
TRUE,"10+ Years"
)</f>
        <v>5-9 Years</v>
      </c>
      <c r="AE2198" s="5">
        <f>IF(tbl_HRMaster[[#This Row],[Attrition]]="Yes",1,0)</f>
        <v>0</v>
      </c>
    </row>
    <row r="2199" spans="1:31" x14ac:dyDescent="0.25">
      <c r="A2199">
        <v>24</v>
      </c>
      <c r="B2199" t="s">
        <v>21</v>
      </c>
      <c r="C2199" t="s">
        <v>22</v>
      </c>
      <c r="D2199" t="s">
        <v>30</v>
      </c>
      <c r="E2199">
        <v>2</v>
      </c>
      <c r="F2199">
        <v>1</v>
      </c>
      <c r="G2199" t="s">
        <v>24</v>
      </c>
      <c r="H2199">
        <v>2796</v>
      </c>
      <c r="I2199" t="s">
        <v>34</v>
      </c>
      <c r="J2199">
        <v>2</v>
      </c>
      <c r="K2199" t="s">
        <v>40</v>
      </c>
      <c r="L2199" t="s">
        <v>27</v>
      </c>
      <c r="M2199">
        <v>34070</v>
      </c>
      <c r="N2199">
        <v>0</v>
      </c>
      <c r="O2199">
        <v>13</v>
      </c>
      <c r="P2199">
        <v>1</v>
      </c>
      <c r="Q2199">
        <v>6</v>
      </c>
      <c r="R2199">
        <v>4</v>
      </c>
      <c r="S2199">
        <v>5</v>
      </c>
      <c r="T2199">
        <v>1</v>
      </c>
      <c r="U2199">
        <v>2</v>
      </c>
      <c r="V2199">
        <f>COUNTIF(tbl_HRMaster[EmployeeID],tbl_HRMaster[[#This Row],[EmployeeID]])</f>
        <v>1</v>
      </c>
      <c r="W2199">
        <f>IFERROR(INDEX(tbl_EmployeeSurvey[EnvironmentSatisfaction],MATCH(tbl_HRMaster[[#This Row],[EmployeeID]],tbl_EmployeeSurvey[EmployeeID],0)),"Not Found")</f>
        <v>2</v>
      </c>
      <c r="X2199">
        <f>IFERROR(INDEX(tbl_EmployeeSurvey[JobSatisfaction],MATCH(tbl_HRMaster[[#This Row],[EmployeeID]],tbl_EmployeeSurvey[EmployeeID],0)),"Not Found")</f>
        <v>3</v>
      </c>
      <c r="Y2199" s="5">
        <f>IFERROR(INDEX(tbl_EmployeeSurvey[WorkLifeBalance],MATCH(tbl_HRMaster[[#This Row],[EmployeeID]],tbl_EmployeeSurvey[EmployeeID],0)),"Not Found")</f>
        <v>3</v>
      </c>
      <c r="Z2199" s="5">
        <f>IFERROR(VLOOKUP(tbl_HRMaster[[#This Row],[EmployeeID]],tbl_ManagerSurvey[[EmployeeID]:[PerformanceRating]],2,FALSE),"Not Found")</f>
        <v>3</v>
      </c>
      <c r="AA2199" s="5">
        <f>IFERROR(VLOOKUP(tbl_HRMaster[[#This Row],[EmployeeID]],tbl_ManagerSurvey[[EmployeeID]:[PerformanceRating]],3,FALSE),"Not Found")</f>
        <v>3</v>
      </c>
      <c r="AB2199" s="5" t="str">
        <f>IF(tbl_HRMaster[[#This Row],[Attrition]]="Yes","Left","Active")</f>
        <v>Active</v>
      </c>
      <c r="AC2199" s="5" t="str">
        <f>_xlfn.IFS(tbl_HRMaster[[#This Row],[Age]]&lt;25,"Under 25",tbl_HRMaster[[#This Row],[Age]]&lt;35,"25-34",tbl_HRMaster[[#This Row],[Age]]&lt;45,"35-44",tbl_HRMaster[[#This Row],[Age]]&lt;55,"45-54",TRUE,"Above 54")</f>
        <v>Under 25</v>
      </c>
      <c r="AD2199" s="5" t="str">
        <f>_xlfn.IFS(
tbl_HRMaster[[#This Row],[YearsAtCompany]]&lt;2,"&lt; 2 Years",
tbl_HRMaster[[#This Row],[YearsAtCompany]]&lt;5,"2-4 Years",
tbl_HRMaster[[#This Row],[YearsAtCompany]]&lt;10,"5-9 Years",
TRUE,"10+ Years"
)</f>
        <v>5-9 Years</v>
      </c>
      <c r="AE2199" s="5">
        <f>IF(tbl_HRMaster[[#This Row],[Attrition]]="Yes",1,0)</f>
        <v>0</v>
      </c>
    </row>
    <row r="2200" spans="1:31" x14ac:dyDescent="0.25">
      <c r="A2200">
        <v>24</v>
      </c>
      <c r="B2200" t="s">
        <v>21</v>
      </c>
      <c r="C2200" t="s">
        <v>22</v>
      </c>
      <c r="D2200" t="s">
        <v>30</v>
      </c>
      <c r="E2200">
        <v>2</v>
      </c>
      <c r="F2200">
        <v>1</v>
      </c>
      <c r="G2200" t="s">
        <v>24</v>
      </c>
      <c r="H2200">
        <v>4266</v>
      </c>
      <c r="I2200" t="s">
        <v>34</v>
      </c>
      <c r="J2200">
        <v>2</v>
      </c>
      <c r="K2200" t="s">
        <v>40</v>
      </c>
      <c r="L2200" t="s">
        <v>27</v>
      </c>
      <c r="M2200">
        <v>34070</v>
      </c>
      <c r="N2200">
        <v>0</v>
      </c>
      <c r="O2200">
        <v>13</v>
      </c>
      <c r="P2200">
        <v>1</v>
      </c>
      <c r="Q2200">
        <v>6</v>
      </c>
      <c r="R2200">
        <v>4</v>
      </c>
      <c r="S2200">
        <v>5</v>
      </c>
      <c r="T2200">
        <v>1</v>
      </c>
      <c r="U2200">
        <v>2</v>
      </c>
      <c r="V2200">
        <f>COUNTIF(tbl_HRMaster[EmployeeID],tbl_HRMaster[[#This Row],[EmployeeID]])</f>
        <v>1</v>
      </c>
      <c r="W2200">
        <f>IFERROR(INDEX(tbl_EmployeeSurvey[EnvironmentSatisfaction],MATCH(tbl_HRMaster[[#This Row],[EmployeeID]],tbl_EmployeeSurvey[EmployeeID],0)),"Not Found")</f>
        <v>2</v>
      </c>
      <c r="X2200">
        <f>IFERROR(INDEX(tbl_EmployeeSurvey[JobSatisfaction],MATCH(tbl_HRMaster[[#This Row],[EmployeeID]],tbl_EmployeeSurvey[EmployeeID],0)),"Not Found")</f>
        <v>3</v>
      </c>
      <c r="Y2200" s="5">
        <f>IFERROR(INDEX(tbl_EmployeeSurvey[WorkLifeBalance],MATCH(tbl_HRMaster[[#This Row],[EmployeeID]],tbl_EmployeeSurvey[EmployeeID],0)),"Not Found")</f>
        <v>3</v>
      </c>
      <c r="Z2200" s="5">
        <f>IFERROR(VLOOKUP(tbl_HRMaster[[#This Row],[EmployeeID]],tbl_ManagerSurvey[[EmployeeID]:[PerformanceRating]],2,FALSE),"Not Found")</f>
        <v>3</v>
      </c>
      <c r="AA2200" s="5">
        <f>IFERROR(VLOOKUP(tbl_HRMaster[[#This Row],[EmployeeID]],tbl_ManagerSurvey[[EmployeeID]:[PerformanceRating]],3,FALSE),"Not Found")</f>
        <v>3</v>
      </c>
      <c r="AB2200" s="5" t="str">
        <f>IF(tbl_HRMaster[[#This Row],[Attrition]]="Yes","Left","Active")</f>
        <v>Active</v>
      </c>
      <c r="AC2200" s="5" t="str">
        <f>_xlfn.IFS(tbl_HRMaster[[#This Row],[Age]]&lt;25,"Under 25",tbl_HRMaster[[#This Row],[Age]]&lt;35,"25-34",tbl_HRMaster[[#This Row],[Age]]&lt;45,"35-44",tbl_HRMaster[[#This Row],[Age]]&lt;55,"45-54",TRUE,"Above 54")</f>
        <v>Under 25</v>
      </c>
      <c r="AD2200" s="5" t="str">
        <f>_xlfn.IFS(
tbl_HRMaster[[#This Row],[YearsAtCompany]]&lt;2,"&lt; 2 Years",
tbl_HRMaster[[#This Row],[YearsAtCompany]]&lt;5,"2-4 Years",
tbl_HRMaster[[#This Row],[YearsAtCompany]]&lt;10,"5-9 Years",
TRUE,"10+ Years"
)</f>
        <v>5-9 Years</v>
      </c>
      <c r="AE2200" s="5">
        <f>IF(tbl_HRMaster[[#This Row],[Attrition]]="Yes",1,0)</f>
        <v>0</v>
      </c>
    </row>
    <row r="2201" spans="1:31" x14ac:dyDescent="0.25">
      <c r="A2201">
        <v>30</v>
      </c>
      <c r="B2201" t="s">
        <v>21</v>
      </c>
      <c r="C2201" t="s">
        <v>22</v>
      </c>
      <c r="D2201" t="s">
        <v>23</v>
      </c>
      <c r="E2201">
        <v>9</v>
      </c>
      <c r="F2201">
        <v>3</v>
      </c>
      <c r="G2201" t="s">
        <v>38</v>
      </c>
      <c r="H2201">
        <v>1359</v>
      </c>
      <c r="I2201" t="s">
        <v>34</v>
      </c>
      <c r="J2201">
        <v>2</v>
      </c>
      <c r="K2201" t="s">
        <v>31</v>
      </c>
      <c r="L2201" t="s">
        <v>32</v>
      </c>
      <c r="M2201">
        <v>39360</v>
      </c>
      <c r="N2201">
        <v>0</v>
      </c>
      <c r="O2201">
        <v>11</v>
      </c>
      <c r="P2201">
        <v>1</v>
      </c>
      <c r="Q2201">
        <v>6</v>
      </c>
      <c r="R2201">
        <v>3</v>
      </c>
      <c r="S2201">
        <v>5</v>
      </c>
      <c r="T2201">
        <v>1</v>
      </c>
      <c r="U2201">
        <v>2</v>
      </c>
      <c r="V2201">
        <f>COUNTIF(tbl_HRMaster[EmployeeID],tbl_HRMaster[[#This Row],[EmployeeID]])</f>
        <v>1</v>
      </c>
      <c r="W2201">
        <f>IFERROR(INDEX(tbl_EmployeeSurvey[EnvironmentSatisfaction],MATCH(tbl_HRMaster[[#This Row],[EmployeeID]],tbl_EmployeeSurvey[EmployeeID],0)),"Not Found")</f>
        <v>2</v>
      </c>
      <c r="X2201">
        <f>IFERROR(INDEX(tbl_EmployeeSurvey[JobSatisfaction],MATCH(tbl_HRMaster[[#This Row],[EmployeeID]],tbl_EmployeeSurvey[EmployeeID],0)),"Not Found")</f>
        <v>4</v>
      </c>
      <c r="Y2201" s="5">
        <f>IFERROR(INDEX(tbl_EmployeeSurvey[WorkLifeBalance],MATCH(tbl_HRMaster[[#This Row],[EmployeeID]],tbl_EmployeeSurvey[EmployeeID],0)),"Not Found")</f>
        <v>3</v>
      </c>
      <c r="Z2201" s="5">
        <f>IFERROR(VLOOKUP(tbl_HRMaster[[#This Row],[EmployeeID]],tbl_ManagerSurvey[[EmployeeID]:[PerformanceRating]],2,FALSE),"Not Found")</f>
        <v>3</v>
      </c>
      <c r="AA2201" s="5">
        <f>IFERROR(VLOOKUP(tbl_HRMaster[[#This Row],[EmployeeID]],tbl_ManagerSurvey[[EmployeeID]:[PerformanceRating]],3,FALSE),"Not Found")</f>
        <v>3</v>
      </c>
      <c r="AB2201" s="5" t="str">
        <f>IF(tbl_HRMaster[[#This Row],[Attrition]]="Yes","Left","Active")</f>
        <v>Active</v>
      </c>
      <c r="AC2201" s="5" t="str">
        <f>_xlfn.IFS(tbl_HRMaster[[#This Row],[Age]]&lt;25,"Under 25",tbl_HRMaster[[#This Row],[Age]]&lt;35,"25-34",tbl_HRMaster[[#This Row],[Age]]&lt;45,"35-44",tbl_HRMaster[[#This Row],[Age]]&lt;55,"45-54",TRUE,"Above 54")</f>
        <v>25-34</v>
      </c>
      <c r="AD2201" s="5" t="str">
        <f>_xlfn.IFS(
tbl_HRMaster[[#This Row],[YearsAtCompany]]&lt;2,"&lt; 2 Years",
tbl_HRMaster[[#This Row],[YearsAtCompany]]&lt;5,"2-4 Years",
tbl_HRMaster[[#This Row],[YearsAtCompany]]&lt;10,"5-9 Years",
TRUE,"10+ Years"
)</f>
        <v>5-9 Years</v>
      </c>
      <c r="AE2201" s="5">
        <f>IF(tbl_HRMaster[[#This Row],[Attrition]]="Yes",1,0)</f>
        <v>0</v>
      </c>
    </row>
    <row r="2202" spans="1:31" x14ac:dyDescent="0.25">
      <c r="A2202">
        <v>30</v>
      </c>
      <c r="B2202" t="s">
        <v>21</v>
      </c>
      <c r="C2202" t="s">
        <v>22</v>
      </c>
      <c r="D2202" t="s">
        <v>23</v>
      </c>
      <c r="E2202">
        <v>9</v>
      </c>
      <c r="F2202">
        <v>3</v>
      </c>
      <c r="G2202" t="s">
        <v>38</v>
      </c>
      <c r="H2202">
        <v>2829</v>
      </c>
      <c r="I2202" t="s">
        <v>34</v>
      </c>
      <c r="J2202">
        <v>2</v>
      </c>
      <c r="K2202" t="s">
        <v>31</v>
      </c>
      <c r="L2202" t="s">
        <v>32</v>
      </c>
      <c r="M2202">
        <v>39360</v>
      </c>
      <c r="N2202">
        <v>0</v>
      </c>
      <c r="O2202">
        <v>11</v>
      </c>
      <c r="P2202">
        <v>1</v>
      </c>
      <c r="Q2202">
        <v>6</v>
      </c>
      <c r="R2202">
        <v>3</v>
      </c>
      <c r="S2202">
        <v>5</v>
      </c>
      <c r="T2202">
        <v>1</v>
      </c>
      <c r="U2202">
        <v>2</v>
      </c>
      <c r="V2202">
        <f>COUNTIF(tbl_HRMaster[EmployeeID],tbl_HRMaster[[#This Row],[EmployeeID]])</f>
        <v>1</v>
      </c>
      <c r="W2202">
        <f>IFERROR(INDEX(tbl_EmployeeSurvey[EnvironmentSatisfaction],MATCH(tbl_HRMaster[[#This Row],[EmployeeID]],tbl_EmployeeSurvey[EmployeeID],0)),"Not Found")</f>
        <v>2</v>
      </c>
      <c r="X2202">
        <f>IFERROR(INDEX(tbl_EmployeeSurvey[JobSatisfaction],MATCH(tbl_HRMaster[[#This Row],[EmployeeID]],tbl_EmployeeSurvey[EmployeeID],0)),"Not Found")</f>
        <v>4</v>
      </c>
      <c r="Y2202" s="5">
        <f>IFERROR(INDEX(tbl_EmployeeSurvey[WorkLifeBalance],MATCH(tbl_HRMaster[[#This Row],[EmployeeID]],tbl_EmployeeSurvey[EmployeeID],0)),"Not Found")</f>
        <v>3</v>
      </c>
      <c r="Z2202" s="5">
        <f>IFERROR(VLOOKUP(tbl_HRMaster[[#This Row],[EmployeeID]],tbl_ManagerSurvey[[EmployeeID]:[PerformanceRating]],2,FALSE),"Not Found")</f>
        <v>3</v>
      </c>
      <c r="AA2202" s="5">
        <f>IFERROR(VLOOKUP(tbl_HRMaster[[#This Row],[EmployeeID]],tbl_ManagerSurvey[[EmployeeID]:[PerformanceRating]],3,FALSE),"Not Found")</f>
        <v>3</v>
      </c>
      <c r="AB2202" s="5" t="str">
        <f>IF(tbl_HRMaster[[#This Row],[Attrition]]="Yes","Left","Active")</f>
        <v>Active</v>
      </c>
      <c r="AC2202" s="5" t="str">
        <f>_xlfn.IFS(tbl_HRMaster[[#This Row],[Age]]&lt;25,"Under 25",tbl_HRMaster[[#This Row],[Age]]&lt;35,"25-34",tbl_HRMaster[[#This Row],[Age]]&lt;45,"35-44",tbl_HRMaster[[#This Row],[Age]]&lt;55,"45-54",TRUE,"Above 54")</f>
        <v>25-34</v>
      </c>
      <c r="AD2202" s="5" t="str">
        <f>_xlfn.IFS(
tbl_HRMaster[[#This Row],[YearsAtCompany]]&lt;2,"&lt; 2 Years",
tbl_HRMaster[[#This Row],[YearsAtCompany]]&lt;5,"2-4 Years",
tbl_HRMaster[[#This Row],[YearsAtCompany]]&lt;10,"5-9 Years",
TRUE,"10+ Years"
)</f>
        <v>5-9 Years</v>
      </c>
      <c r="AE2202" s="5">
        <f>IF(tbl_HRMaster[[#This Row],[Attrition]]="Yes",1,0)</f>
        <v>0</v>
      </c>
    </row>
    <row r="2203" spans="1:31" x14ac:dyDescent="0.25">
      <c r="A2203">
        <v>30</v>
      </c>
      <c r="B2203" t="s">
        <v>21</v>
      </c>
      <c r="C2203" t="s">
        <v>22</v>
      </c>
      <c r="D2203" t="s">
        <v>23</v>
      </c>
      <c r="E2203">
        <v>9</v>
      </c>
      <c r="F2203">
        <v>3</v>
      </c>
      <c r="G2203" t="s">
        <v>38</v>
      </c>
      <c r="H2203">
        <v>4299</v>
      </c>
      <c r="I2203" t="s">
        <v>34</v>
      </c>
      <c r="J2203">
        <v>2</v>
      </c>
      <c r="K2203" t="s">
        <v>31</v>
      </c>
      <c r="L2203" t="s">
        <v>32</v>
      </c>
      <c r="M2203">
        <v>39360</v>
      </c>
      <c r="N2203">
        <v>0</v>
      </c>
      <c r="O2203">
        <v>11</v>
      </c>
      <c r="P2203">
        <v>1</v>
      </c>
      <c r="Q2203">
        <v>6</v>
      </c>
      <c r="R2203">
        <v>3</v>
      </c>
      <c r="S2203">
        <v>5</v>
      </c>
      <c r="T2203">
        <v>1</v>
      </c>
      <c r="U2203">
        <v>2</v>
      </c>
      <c r="V2203">
        <f>COUNTIF(tbl_HRMaster[EmployeeID],tbl_HRMaster[[#This Row],[EmployeeID]])</f>
        <v>1</v>
      </c>
      <c r="W2203">
        <f>IFERROR(INDEX(tbl_EmployeeSurvey[EnvironmentSatisfaction],MATCH(tbl_HRMaster[[#This Row],[EmployeeID]],tbl_EmployeeSurvey[EmployeeID],0)),"Not Found")</f>
        <v>2</v>
      </c>
      <c r="X2203">
        <f>IFERROR(INDEX(tbl_EmployeeSurvey[JobSatisfaction],MATCH(tbl_HRMaster[[#This Row],[EmployeeID]],tbl_EmployeeSurvey[EmployeeID],0)),"Not Found")</f>
        <v>4</v>
      </c>
      <c r="Y2203" s="5">
        <f>IFERROR(INDEX(tbl_EmployeeSurvey[WorkLifeBalance],MATCH(tbl_HRMaster[[#This Row],[EmployeeID]],tbl_EmployeeSurvey[EmployeeID],0)),"Not Found")</f>
        <v>3</v>
      </c>
      <c r="Z2203" s="5">
        <f>IFERROR(VLOOKUP(tbl_HRMaster[[#This Row],[EmployeeID]],tbl_ManagerSurvey[[EmployeeID]:[PerformanceRating]],2,FALSE),"Not Found")</f>
        <v>3</v>
      </c>
      <c r="AA2203" s="5">
        <f>IFERROR(VLOOKUP(tbl_HRMaster[[#This Row],[EmployeeID]],tbl_ManagerSurvey[[EmployeeID]:[PerformanceRating]],3,FALSE),"Not Found")</f>
        <v>3</v>
      </c>
      <c r="AB2203" s="5" t="str">
        <f>IF(tbl_HRMaster[[#This Row],[Attrition]]="Yes","Left","Active")</f>
        <v>Active</v>
      </c>
      <c r="AC2203" s="5" t="str">
        <f>_xlfn.IFS(tbl_HRMaster[[#This Row],[Age]]&lt;25,"Under 25",tbl_HRMaster[[#This Row],[Age]]&lt;35,"25-34",tbl_HRMaster[[#This Row],[Age]]&lt;45,"35-44",tbl_HRMaster[[#This Row],[Age]]&lt;55,"45-54",TRUE,"Above 54")</f>
        <v>25-34</v>
      </c>
      <c r="AD2203" s="5" t="str">
        <f>_xlfn.IFS(
tbl_HRMaster[[#This Row],[YearsAtCompany]]&lt;2,"&lt; 2 Years",
tbl_HRMaster[[#This Row],[YearsAtCompany]]&lt;5,"2-4 Years",
tbl_HRMaster[[#This Row],[YearsAtCompany]]&lt;10,"5-9 Years",
TRUE,"10+ Years"
)</f>
        <v>5-9 Years</v>
      </c>
      <c r="AE2203" s="5">
        <f>IF(tbl_HRMaster[[#This Row],[Attrition]]="Yes",1,0)</f>
        <v>0</v>
      </c>
    </row>
    <row r="2204" spans="1:31" x14ac:dyDescent="0.25">
      <c r="A2204">
        <v>31</v>
      </c>
      <c r="B2204" t="s">
        <v>28</v>
      </c>
      <c r="C2204" t="s">
        <v>29</v>
      </c>
      <c r="D2204" t="s">
        <v>30</v>
      </c>
      <c r="E2204">
        <v>10</v>
      </c>
      <c r="F2204">
        <v>1</v>
      </c>
      <c r="G2204" t="s">
        <v>24</v>
      </c>
      <c r="H2204">
        <v>2</v>
      </c>
      <c r="I2204" t="s">
        <v>25</v>
      </c>
      <c r="J2204">
        <v>1</v>
      </c>
      <c r="K2204" t="s">
        <v>31</v>
      </c>
      <c r="L2204" t="s">
        <v>32</v>
      </c>
      <c r="M2204">
        <v>41890</v>
      </c>
      <c r="N2204">
        <v>0</v>
      </c>
      <c r="O2204">
        <v>23</v>
      </c>
      <c r="P2204">
        <v>1</v>
      </c>
      <c r="Q2204">
        <v>6</v>
      </c>
      <c r="R2204">
        <v>3</v>
      </c>
      <c r="S2204">
        <v>5</v>
      </c>
      <c r="T2204">
        <v>1</v>
      </c>
      <c r="U2204">
        <v>4</v>
      </c>
      <c r="V2204">
        <f>COUNTIF(tbl_HRMaster[EmployeeID],tbl_HRMaster[[#This Row],[EmployeeID]])</f>
        <v>1</v>
      </c>
      <c r="W2204">
        <f>IFERROR(INDEX(tbl_EmployeeSurvey[EnvironmentSatisfaction],MATCH(tbl_HRMaster[[#This Row],[EmployeeID]],tbl_EmployeeSurvey[EmployeeID],0)),"Not Found")</f>
        <v>3</v>
      </c>
      <c r="X2204">
        <f>IFERROR(INDEX(tbl_EmployeeSurvey[JobSatisfaction],MATCH(tbl_HRMaster[[#This Row],[EmployeeID]],tbl_EmployeeSurvey[EmployeeID],0)),"Not Found")</f>
        <v>2</v>
      </c>
      <c r="Y2204" s="5">
        <f>IFERROR(INDEX(tbl_EmployeeSurvey[WorkLifeBalance],MATCH(tbl_HRMaster[[#This Row],[EmployeeID]],tbl_EmployeeSurvey[EmployeeID],0)),"Not Found")</f>
        <v>4</v>
      </c>
      <c r="Z2204" s="5">
        <f>IFERROR(VLOOKUP(tbl_HRMaster[[#This Row],[EmployeeID]],tbl_ManagerSurvey[[EmployeeID]:[PerformanceRating]],2,FALSE),"Not Found")</f>
        <v>2</v>
      </c>
      <c r="AA2204" s="5">
        <f>IFERROR(VLOOKUP(tbl_HRMaster[[#This Row],[EmployeeID]],tbl_ManagerSurvey[[EmployeeID]:[PerformanceRating]],3,FALSE),"Not Found")</f>
        <v>4</v>
      </c>
      <c r="AB2204" s="5" t="str">
        <f>IF(tbl_HRMaster[[#This Row],[Attrition]]="Yes","Left","Active")</f>
        <v>Left</v>
      </c>
      <c r="AC2204" s="5" t="str">
        <f>_xlfn.IFS(tbl_HRMaster[[#This Row],[Age]]&lt;25,"Under 25",tbl_HRMaster[[#This Row],[Age]]&lt;35,"25-34",tbl_HRMaster[[#This Row],[Age]]&lt;45,"35-44",tbl_HRMaster[[#This Row],[Age]]&lt;55,"45-54",TRUE,"Above 54")</f>
        <v>25-34</v>
      </c>
      <c r="AD2204" s="5" t="str">
        <f>_xlfn.IFS(
tbl_HRMaster[[#This Row],[YearsAtCompany]]&lt;2,"&lt; 2 Years",
tbl_HRMaster[[#This Row],[YearsAtCompany]]&lt;5,"2-4 Years",
tbl_HRMaster[[#This Row],[YearsAtCompany]]&lt;10,"5-9 Years",
TRUE,"10+ Years"
)</f>
        <v>5-9 Years</v>
      </c>
      <c r="AE2204" s="5">
        <f>IF(tbl_HRMaster[[#This Row],[Attrition]]="Yes",1,0)</f>
        <v>1</v>
      </c>
    </row>
    <row r="2205" spans="1:31" x14ac:dyDescent="0.25">
      <c r="A2205">
        <v>31</v>
      </c>
      <c r="B2205" t="s">
        <v>28</v>
      </c>
      <c r="C2205" t="s">
        <v>29</v>
      </c>
      <c r="D2205" t="s">
        <v>30</v>
      </c>
      <c r="E2205">
        <v>10</v>
      </c>
      <c r="F2205">
        <v>1</v>
      </c>
      <c r="G2205" t="s">
        <v>24</v>
      </c>
      <c r="H2205">
        <v>1472</v>
      </c>
      <c r="I2205" t="s">
        <v>25</v>
      </c>
      <c r="J2205">
        <v>1</v>
      </c>
      <c r="K2205" t="s">
        <v>31</v>
      </c>
      <c r="L2205" t="s">
        <v>32</v>
      </c>
      <c r="M2205">
        <v>41890</v>
      </c>
      <c r="N2205">
        <v>0</v>
      </c>
      <c r="O2205">
        <v>23</v>
      </c>
      <c r="P2205">
        <v>1</v>
      </c>
      <c r="Q2205">
        <v>6</v>
      </c>
      <c r="R2205">
        <v>3</v>
      </c>
      <c r="S2205">
        <v>5</v>
      </c>
      <c r="T2205">
        <v>1</v>
      </c>
      <c r="U2205">
        <v>4</v>
      </c>
      <c r="V2205">
        <f>COUNTIF(tbl_HRMaster[EmployeeID],tbl_HRMaster[[#This Row],[EmployeeID]])</f>
        <v>1</v>
      </c>
      <c r="W2205">
        <f>IFERROR(INDEX(tbl_EmployeeSurvey[EnvironmentSatisfaction],MATCH(tbl_HRMaster[[#This Row],[EmployeeID]],tbl_EmployeeSurvey[EmployeeID],0)),"Not Found")</f>
        <v>3</v>
      </c>
      <c r="X2205">
        <f>IFERROR(INDEX(tbl_EmployeeSurvey[JobSatisfaction],MATCH(tbl_HRMaster[[#This Row],[EmployeeID]],tbl_EmployeeSurvey[EmployeeID],0)),"Not Found")</f>
        <v>2</v>
      </c>
      <c r="Y2205" s="5">
        <f>IFERROR(INDEX(tbl_EmployeeSurvey[WorkLifeBalance],MATCH(tbl_HRMaster[[#This Row],[EmployeeID]],tbl_EmployeeSurvey[EmployeeID],0)),"Not Found")</f>
        <v>4</v>
      </c>
      <c r="Z2205" s="5">
        <f>IFERROR(VLOOKUP(tbl_HRMaster[[#This Row],[EmployeeID]],tbl_ManagerSurvey[[EmployeeID]:[PerformanceRating]],2,FALSE),"Not Found")</f>
        <v>2</v>
      </c>
      <c r="AA2205" s="5">
        <f>IFERROR(VLOOKUP(tbl_HRMaster[[#This Row],[EmployeeID]],tbl_ManagerSurvey[[EmployeeID]:[PerformanceRating]],3,FALSE),"Not Found")</f>
        <v>4</v>
      </c>
      <c r="AB2205" s="5" t="str">
        <f>IF(tbl_HRMaster[[#This Row],[Attrition]]="Yes","Left","Active")</f>
        <v>Left</v>
      </c>
      <c r="AC2205" s="5" t="str">
        <f>_xlfn.IFS(tbl_HRMaster[[#This Row],[Age]]&lt;25,"Under 25",tbl_HRMaster[[#This Row],[Age]]&lt;35,"25-34",tbl_HRMaster[[#This Row],[Age]]&lt;45,"35-44",tbl_HRMaster[[#This Row],[Age]]&lt;55,"45-54",TRUE,"Above 54")</f>
        <v>25-34</v>
      </c>
      <c r="AD2205" s="5" t="str">
        <f>_xlfn.IFS(
tbl_HRMaster[[#This Row],[YearsAtCompany]]&lt;2,"&lt; 2 Years",
tbl_HRMaster[[#This Row],[YearsAtCompany]]&lt;5,"2-4 Years",
tbl_HRMaster[[#This Row],[YearsAtCompany]]&lt;10,"5-9 Years",
TRUE,"10+ Years"
)</f>
        <v>5-9 Years</v>
      </c>
      <c r="AE2205" s="5">
        <f>IF(tbl_HRMaster[[#This Row],[Attrition]]="Yes",1,0)</f>
        <v>1</v>
      </c>
    </row>
    <row r="2206" spans="1:31" x14ac:dyDescent="0.25">
      <c r="A2206">
        <v>31</v>
      </c>
      <c r="B2206" t="s">
        <v>28</v>
      </c>
      <c r="C2206" t="s">
        <v>29</v>
      </c>
      <c r="D2206" t="s">
        <v>30</v>
      </c>
      <c r="E2206">
        <v>10</v>
      </c>
      <c r="F2206">
        <v>1</v>
      </c>
      <c r="G2206" t="s">
        <v>24</v>
      </c>
      <c r="H2206">
        <v>2942</v>
      </c>
      <c r="I2206" t="s">
        <v>25</v>
      </c>
      <c r="J2206">
        <v>1</v>
      </c>
      <c r="K2206" t="s">
        <v>31</v>
      </c>
      <c r="L2206" t="s">
        <v>32</v>
      </c>
      <c r="M2206">
        <v>41890</v>
      </c>
      <c r="N2206">
        <v>0</v>
      </c>
      <c r="O2206">
        <v>23</v>
      </c>
      <c r="P2206">
        <v>1</v>
      </c>
      <c r="Q2206">
        <v>6</v>
      </c>
      <c r="R2206">
        <v>3</v>
      </c>
      <c r="S2206">
        <v>5</v>
      </c>
      <c r="T2206">
        <v>1</v>
      </c>
      <c r="U2206">
        <v>4</v>
      </c>
      <c r="V2206">
        <f>COUNTIF(tbl_HRMaster[EmployeeID],tbl_HRMaster[[#This Row],[EmployeeID]])</f>
        <v>1</v>
      </c>
      <c r="W2206">
        <f>IFERROR(INDEX(tbl_EmployeeSurvey[EnvironmentSatisfaction],MATCH(tbl_HRMaster[[#This Row],[EmployeeID]],tbl_EmployeeSurvey[EmployeeID],0)),"Not Found")</f>
        <v>3</v>
      </c>
      <c r="X2206">
        <f>IFERROR(INDEX(tbl_EmployeeSurvey[JobSatisfaction],MATCH(tbl_HRMaster[[#This Row],[EmployeeID]],tbl_EmployeeSurvey[EmployeeID],0)),"Not Found")</f>
        <v>2</v>
      </c>
      <c r="Y2206" s="5">
        <f>IFERROR(INDEX(tbl_EmployeeSurvey[WorkLifeBalance],MATCH(tbl_HRMaster[[#This Row],[EmployeeID]],tbl_EmployeeSurvey[EmployeeID],0)),"Not Found")</f>
        <v>4</v>
      </c>
      <c r="Z2206" s="5">
        <f>IFERROR(VLOOKUP(tbl_HRMaster[[#This Row],[EmployeeID]],tbl_ManagerSurvey[[EmployeeID]:[PerformanceRating]],2,FALSE),"Not Found")</f>
        <v>2</v>
      </c>
      <c r="AA2206" s="5">
        <f>IFERROR(VLOOKUP(tbl_HRMaster[[#This Row],[EmployeeID]],tbl_ManagerSurvey[[EmployeeID]:[PerformanceRating]],3,FALSE),"Not Found")</f>
        <v>4</v>
      </c>
      <c r="AB2206" s="5" t="str">
        <f>IF(tbl_HRMaster[[#This Row],[Attrition]]="Yes","Left","Active")</f>
        <v>Left</v>
      </c>
      <c r="AC2206" s="5" t="str">
        <f>_xlfn.IFS(tbl_HRMaster[[#This Row],[Age]]&lt;25,"Under 25",tbl_HRMaster[[#This Row],[Age]]&lt;35,"25-34",tbl_HRMaster[[#This Row],[Age]]&lt;45,"35-44",tbl_HRMaster[[#This Row],[Age]]&lt;55,"45-54",TRUE,"Above 54")</f>
        <v>25-34</v>
      </c>
      <c r="AD2206" s="5" t="str">
        <f>_xlfn.IFS(
tbl_HRMaster[[#This Row],[YearsAtCompany]]&lt;2,"&lt; 2 Years",
tbl_HRMaster[[#This Row],[YearsAtCompany]]&lt;5,"2-4 Years",
tbl_HRMaster[[#This Row],[YearsAtCompany]]&lt;10,"5-9 Years",
TRUE,"10+ Years"
)</f>
        <v>5-9 Years</v>
      </c>
      <c r="AE2206" s="5">
        <f>IF(tbl_HRMaster[[#This Row],[Attrition]]="Yes",1,0)</f>
        <v>1</v>
      </c>
    </row>
    <row r="2207" spans="1:31" x14ac:dyDescent="0.25">
      <c r="A2207">
        <v>33</v>
      </c>
      <c r="B2207" t="s">
        <v>21</v>
      </c>
      <c r="C2207" t="s">
        <v>22</v>
      </c>
      <c r="D2207" t="s">
        <v>30</v>
      </c>
      <c r="E2207">
        <v>1</v>
      </c>
      <c r="F2207">
        <v>4</v>
      </c>
      <c r="G2207" t="s">
        <v>38</v>
      </c>
      <c r="H2207">
        <v>437</v>
      </c>
      <c r="I2207" t="s">
        <v>25</v>
      </c>
      <c r="J2207">
        <v>4</v>
      </c>
      <c r="K2207" t="s">
        <v>42</v>
      </c>
      <c r="L2207" t="s">
        <v>32</v>
      </c>
      <c r="M2207">
        <v>44650</v>
      </c>
      <c r="N2207">
        <v>0</v>
      </c>
      <c r="O2207">
        <v>13</v>
      </c>
      <c r="P2207">
        <v>0</v>
      </c>
      <c r="Q2207">
        <v>6</v>
      </c>
      <c r="R2207">
        <v>3</v>
      </c>
      <c r="S2207">
        <v>5</v>
      </c>
      <c r="T2207">
        <v>1</v>
      </c>
      <c r="U2207">
        <v>4</v>
      </c>
      <c r="V2207">
        <f>COUNTIF(tbl_HRMaster[EmployeeID],tbl_HRMaster[[#This Row],[EmployeeID]])</f>
        <v>1</v>
      </c>
      <c r="W2207">
        <f>IFERROR(INDEX(tbl_EmployeeSurvey[EnvironmentSatisfaction],MATCH(tbl_HRMaster[[#This Row],[EmployeeID]],tbl_EmployeeSurvey[EmployeeID],0)),"Not Found")</f>
        <v>2</v>
      </c>
      <c r="X2207">
        <f>IFERROR(INDEX(tbl_EmployeeSurvey[JobSatisfaction],MATCH(tbl_HRMaster[[#This Row],[EmployeeID]],tbl_EmployeeSurvey[EmployeeID],0)),"Not Found")</f>
        <v>4</v>
      </c>
      <c r="Y2207" s="5">
        <f>IFERROR(INDEX(tbl_EmployeeSurvey[WorkLifeBalance],MATCH(tbl_HRMaster[[#This Row],[EmployeeID]],tbl_EmployeeSurvey[EmployeeID],0)),"Not Found")</f>
        <v>3</v>
      </c>
      <c r="Z2207" s="5">
        <f>IFERROR(VLOOKUP(tbl_HRMaster[[#This Row],[EmployeeID]],tbl_ManagerSurvey[[EmployeeID]:[PerformanceRating]],2,FALSE),"Not Found")</f>
        <v>3</v>
      </c>
      <c r="AA2207" s="5">
        <f>IFERROR(VLOOKUP(tbl_HRMaster[[#This Row],[EmployeeID]],tbl_ManagerSurvey[[EmployeeID]:[PerformanceRating]],3,FALSE),"Not Found")</f>
        <v>3</v>
      </c>
      <c r="AB2207" s="5" t="str">
        <f>IF(tbl_HRMaster[[#This Row],[Attrition]]="Yes","Left","Active")</f>
        <v>Active</v>
      </c>
      <c r="AC2207" s="5" t="str">
        <f>_xlfn.IFS(tbl_HRMaster[[#This Row],[Age]]&lt;25,"Under 25",tbl_HRMaster[[#This Row],[Age]]&lt;35,"25-34",tbl_HRMaster[[#This Row],[Age]]&lt;45,"35-44",tbl_HRMaster[[#This Row],[Age]]&lt;55,"45-54",TRUE,"Above 54")</f>
        <v>25-34</v>
      </c>
      <c r="AD2207" s="5" t="str">
        <f>_xlfn.IFS(
tbl_HRMaster[[#This Row],[YearsAtCompany]]&lt;2,"&lt; 2 Years",
tbl_HRMaster[[#This Row],[YearsAtCompany]]&lt;5,"2-4 Years",
tbl_HRMaster[[#This Row],[YearsAtCompany]]&lt;10,"5-9 Years",
TRUE,"10+ Years"
)</f>
        <v>5-9 Years</v>
      </c>
      <c r="AE2207" s="5">
        <f>IF(tbl_HRMaster[[#This Row],[Attrition]]="Yes",1,0)</f>
        <v>0</v>
      </c>
    </row>
    <row r="2208" spans="1:31" x14ac:dyDescent="0.25">
      <c r="A2208">
        <v>33</v>
      </c>
      <c r="B2208" t="s">
        <v>21</v>
      </c>
      <c r="C2208" t="s">
        <v>22</v>
      </c>
      <c r="D2208" t="s">
        <v>30</v>
      </c>
      <c r="E2208">
        <v>1</v>
      </c>
      <c r="F2208">
        <v>4</v>
      </c>
      <c r="G2208" t="s">
        <v>38</v>
      </c>
      <c r="H2208">
        <v>1907</v>
      </c>
      <c r="I2208" t="s">
        <v>25</v>
      </c>
      <c r="J2208">
        <v>4</v>
      </c>
      <c r="K2208" t="s">
        <v>42</v>
      </c>
      <c r="L2208" t="s">
        <v>32</v>
      </c>
      <c r="M2208">
        <v>44650</v>
      </c>
      <c r="N2208">
        <v>0</v>
      </c>
      <c r="O2208">
        <v>13</v>
      </c>
      <c r="P2208">
        <v>0</v>
      </c>
      <c r="Q2208">
        <v>6</v>
      </c>
      <c r="R2208">
        <v>3</v>
      </c>
      <c r="S2208">
        <v>5</v>
      </c>
      <c r="T2208">
        <v>1</v>
      </c>
      <c r="U2208">
        <v>4</v>
      </c>
      <c r="V2208">
        <f>COUNTIF(tbl_HRMaster[EmployeeID],tbl_HRMaster[[#This Row],[EmployeeID]])</f>
        <v>1</v>
      </c>
      <c r="W2208">
        <f>IFERROR(INDEX(tbl_EmployeeSurvey[EnvironmentSatisfaction],MATCH(tbl_HRMaster[[#This Row],[EmployeeID]],tbl_EmployeeSurvey[EmployeeID],0)),"Not Found")</f>
        <v>2</v>
      </c>
      <c r="X2208">
        <f>IFERROR(INDEX(tbl_EmployeeSurvey[JobSatisfaction],MATCH(tbl_HRMaster[[#This Row],[EmployeeID]],tbl_EmployeeSurvey[EmployeeID],0)),"Not Found")</f>
        <v>4</v>
      </c>
      <c r="Y2208" s="5">
        <f>IFERROR(INDEX(tbl_EmployeeSurvey[WorkLifeBalance],MATCH(tbl_HRMaster[[#This Row],[EmployeeID]],tbl_EmployeeSurvey[EmployeeID],0)),"Not Found")</f>
        <v>3</v>
      </c>
      <c r="Z2208" s="5">
        <f>IFERROR(VLOOKUP(tbl_HRMaster[[#This Row],[EmployeeID]],tbl_ManagerSurvey[[EmployeeID]:[PerformanceRating]],2,FALSE),"Not Found")</f>
        <v>3</v>
      </c>
      <c r="AA2208" s="5">
        <f>IFERROR(VLOOKUP(tbl_HRMaster[[#This Row],[EmployeeID]],tbl_ManagerSurvey[[EmployeeID]:[PerformanceRating]],3,FALSE),"Not Found")</f>
        <v>3</v>
      </c>
      <c r="AB2208" s="5" t="str">
        <f>IF(tbl_HRMaster[[#This Row],[Attrition]]="Yes","Left","Active")</f>
        <v>Active</v>
      </c>
      <c r="AC2208" s="5" t="str">
        <f>_xlfn.IFS(tbl_HRMaster[[#This Row],[Age]]&lt;25,"Under 25",tbl_HRMaster[[#This Row],[Age]]&lt;35,"25-34",tbl_HRMaster[[#This Row],[Age]]&lt;45,"35-44",tbl_HRMaster[[#This Row],[Age]]&lt;55,"45-54",TRUE,"Above 54")</f>
        <v>25-34</v>
      </c>
      <c r="AD2208" s="5" t="str">
        <f>_xlfn.IFS(
tbl_HRMaster[[#This Row],[YearsAtCompany]]&lt;2,"&lt; 2 Years",
tbl_HRMaster[[#This Row],[YearsAtCompany]]&lt;5,"2-4 Years",
tbl_HRMaster[[#This Row],[YearsAtCompany]]&lt;10,"5-9 Years",
TRUE,"10+ Years"
)</f>
        <v>5-9 Years</v>
      </c>
      <c r="AE2208" s="5">
        <f>IF(tbl_HRMaster[[#This Row],[Attrition]]="Yes",1,0)</f>
        <v>0</v>
      </c>
    </row>
    <row r="2209" spans="1:31" x14ac:dyDescent="0.25">
      <c r="A2209">
        <v>33</v>
      </c>
      <c r="B2209" t="s">
        <v>21</v>
      </c>
      <c r="C2209" t="s">
        <v>22</v>
      </c>
      <c r="D2209" t="s">
        <v>30</v>
      </c>
      <c r="E2209">
        <v>1</v>
      </c>
      <c r="F2209">
        <v>4</v>
      </c>
      <c r="G2209" t="s">
        <v>38</v>
      </c>
      <c r="H2209">
        <v>3377</v>
      </c>
      <c r="I2209" t="s">
        <v>25</v>
      </c>
      <c r="J2209">
        <v>4</v>
      </c>
      <c r="K2209" t="s">
        <v>42</v>
      </c>
      <c r="L2209" t="s">
        <v>32</v>
      </c>
      <c r="M2209">
        <v>44650</v>
      </c>
      <c r="N2209">
        <v>0</v>
      </c>
      <c r="O2209">
        <v>13</v>
      </c>
      <c r="P2209">
        <v>0</v>
      </c>
      <c r="Q2209">
        <v>6</v>
      </c>
      <c r="R2209">
        <v>3</v>
      </c>
      <c r="S2209">
        <v>5</v>
      </c>
      <c r="T2209">
        <v>1</v>
      </c>
      <c r="U2209">
        <v>4</v>
      </c>
      <c r="V2209">
        <f>COUNTIF(tbl_HRMaster[EmployeeID],tbl_HRMaster[[#This Row],[EmployeeID]])</f>
        <v>1</v>
      </c>
      <c r="W2209">
        <f>IFERROR(INDEX(tbl_EmployeeSurvey[EnvironmentSatisfaction],MATCH(tbl_HRMaster[[#This Row],[EmployeeID]],tbl_EmployeeSurvey[EmployeeID],0)),"Not Found")</f>
        <v>2</v>
      </c>
      <c r="X2209">
        <f>IFERROR(INDEX(tbl_EmployeeSurvey[JobSatisfaction],MATCH(tbl_HRMaster[[#This Row],[EmployeeID]],tbl_EmployeeSurvey[EmployeeID],0)),"Not Found")</f>
        <v>4</v>
      </c>
      <c r="Y2209" s="5">
        <f>IFERROR(INDEX(tbl_EmployeeSurvey[WorkLifeBalance],MATCH(tbl_HRMaster[[#This Row],[EmployeeID]],tbl_EmployeeSurvey[EmployeeID],0)),"Not Found")</f>
        <v>3</v>
      </c>
      <c r="Z2209" s="5">
        <f>IFERROR(VLOOKUP(tbl_HRMaster[[#This Row],[EmployeeID]],tbl_ManagerSurvey[[EmployeeID]:[PerformanceRating]],2,FALSE),"Not Found")</f>
        <v>3</v>
      </c>
      <c r="AA2209" s="5">
        <f>IFERROR(VLOOKUP(tbl_HRMaster[[#This Row],[EmployeeID]],tbl_ManagerSurvey[[EmployeeID]:[PerformanceRating]],3,FALSE),"Not Found")</f>
        <v>3</v>
      </c>
      <c r="AB2209" s="5" t="str">
        <f>IF(tbl_HRMaster[[#This Row],[Attrition]]="Yes","Left","Active")</f>
        <v>Active</v>
      </c>
      <c r="AC2209" s="5" t="str">
        <f>_xlfn.IFS(tbl_HRMaster[[#This Row],[Age]]&lt;25,"Under 25",tbl_HRMaster[[#This Row],[Age]]&lt;35,"25-34",tbl_HRMaster[[#This Row],[Age]]&lt;45,"35-44",tbl_HRMaster[[#This Row],[Age]]&lt;55,"45-54",TRUE,"Above 54")</f>
        <v>25-34</v>
      </c>
      <c r="AD2209" s="5" t="str">
        <f>_xlfn.IFS(
tbl_HRMaster[[#This Row],[YearsAtCompany]]&lt;2,"&lt; 2 Years",
tbl_HRMaster[[#This Row],[YearsAtCompany]]&lt;5,"2-4 Years",
tbl_HRMaster[[#This Row],[YearsAtCompany]]&lt;10,"5-9 Years",
TRUE,"10+ Years"
)</f>
        <v>5-9 Years</v>
      </c>
      <c r="AE2209" s="5">
        <f>IF(tbl_HRMaster[[#This Row],[Attrition]]="Yes",1,0)</f>
        <v>0</v>
      </c>
    </row>
    <row r="2210" spans="1:31" x14ac:dyDescent="0.25">
      <c r="A2210">
        <v>33</v>
      </c>
      <c r="B2210" t="s">
        <v>21</v>
      </c>
      <c r="C2210" t="s">
        <v>22</v>
      </c>
      <c r="D2210" t="s">
        <v>23</v>
      </c>
      <c r="E2210">
        <v>13</v>
      </c>
      <c r="F2210">
        <v>4</v>
      </c>
      <c r="G2210" t="s">
        <v>45</v>
      </c>
      <c r="H2210">
        <v>242</v>
      </c>
      <c r="I2210" t="s">
        <v>25</v>
      </c>
      <c r="J2210">
        <v>2</v>
      </c>
      <c r="K2210" t="s">
        <v>42</v>
      </c>
      <c r="L2210" t="s">
        <v>41</v>
      </c>
      <c r="M2210">
        <v>45680</v>
      </c>
      <c r="N2210">
        <v>0</v>
      </c>
      <c r="O2210">
        <v>18</v>
      </c>
      <c r="P2210">
        <v>1</v>
      </c>
      <c r="Q2210">
        <v>6</v>
      </c>
      <c r="R2210">
        <v>2</v>
      </c>
      <c r="S2210">
        <v>5</v>
      </c>
      <c r="T2210">
        <v>1</v>
      </c>
      <c r="U2210">
        <v>2</v>
      </c>
      <c r="V2210">
        <f>COUNTIF(tbl_HRMaster[EmployeeID],tbl_HRMaster[[#This Row],[EmployeeID]])</f>
        <v>1</v>
      </c>
      <c r="W2210">
        <f>IFERROR(INDEX(tbl_EmployeeSurvey[EnvironmentSatisfaction],MATCH(tbl_HRMaster[[#This Row],[EmployeeID]],tbl_EmployeeSurvey[EmployeeID],0)),"Not Found")</f>
        <v>3</v>
      </c>
      <c r="X2210">
        <f>IFERROR(INDEX(tbl_EmployeeSurvey[JobSatisfaction],MATCH(tbl_HRMaster[[#This Row],[EmployeeID]],tbl_EmployeeSurvey[EmployeeID],0)),"Not Found")</f>
        <v>3</v>
      </c>
      <c r="Y2210" s="5">
        <f>IFERROR(INDEX(tbl_EmployeeSurvey[WorkLifeBalance],MATCH(tbl_HRMaster[[#This Row],[EmployeeID]],tbl_EmployeeSurvey[EmployeeID],0)),"Not Found")</f>
        <v>3</v>
      </c>
      <c r="Z2210" s="5">
        <f>IFERROR(VLOOKUP(tbl_HRMaster[[#This Row],[EmployeeID]],tbl_ManagerSurvey[[EmployeeID]:[PerformanceRating]],2,FALSE),"Not Found")</f>
        <v>3</v>
      </c>
      <c r="AA2210" s="5">
        <f>IFERROR(VLOOKUP(tbl_HRMaster[[#This Row],[EmployeeID]],tbl_ManagerSurvey[[EmployeeID]:[PerformanceRating]],3,FALSE),"Not Found")</f>
        <v>3</v>
      </c>
      <c r="AB2210" s="5" t="str">
        <f>IF(tbl_HRMaster[[#This Row],[Attrition]]="Yes","Left","Active")</f>
        <v>Active</v>
      </c>
      <c r="AC2210" s="5" t="str">
        <f>_xlfn.IFS(tbl_HRMaster[[#This Row],[Age]]&lt;25,"Under 25",tbl_HRMaster[[#This Row],[Age]]&lt;35,"25-34",tbl_HRMaster[[#This Row],[Age]]&lt;45,"35-44",tbl_HRMaster[[#This Row],[Age]]&lt;55,"45-54",TRUE,"Above 54")</f>
        <v>25-34</v>
      </c>
      <c r="AD2210" s="5" t="str">
        <f>_xlfn.IFS(
tbl_HRMaster[[#This Row],[YearsAtCompany]]&lt;2,"&lt; 2 Years",
tbl_HRMaster[[#This Row],[YearsAtCompany]]&lt;5,"2-4 Years",
tbl_HRMaster[[#This Row],[YearsAtCompany]]&lt;10,"5-9 Years",
TRUE,"10+ Years"
)</f>
        <v>5-9 Years</v>
      </c>
      <c r="AE2210" s="5">
        <f>IF(tbl_HRMaster[[#This Row],[Attrition]]="Yes",1,0)</f>
        <v>0</v>
      </c>
    </row>
    <row r="2211" spans="1:31" x14ac:dyDescent="0.25">
      <c r="A2211">
        <v>33</v>
      </c>
      <c r="B2211" t="s">
        <v>21</v>
      </c>
      <c r="C2211" t="s">
        <v>22</v>
      </c>
      <c r="D2211" t="s">
        <v>23</v>
      </c>
      <c r="E2211">
        <v>13</v>
      </c>
      <c r="F2211">
        <v>4</v>
      </c>
      <c r="G2211" t="s">
        <v>45</v>
      </c>
      <c r="H2211">
        <v>1712</v>
      </c>
      <c r="I2211" t="s">
        <v>25</v>
      </c>
      <c r="J2211">
        <v>2</v>
      </c>
      <c r="K2211" t="s">
        <v>42</v>
      </c>
      <c r="L2211" t="s">
        <v>41</v>
      </c>
      <c r="M2211">
        <v>45680</v>
      </c>
      <c r="N2211">
        <v>2</v>
      </c>
      <c r="O2211">
        <v>18</v>
      </c>
      <c r="P2211">
        <v>1</v>
      </c>
      <c r="Q2211">
        <v>6</v>
      </c>
      <c r="R2211">
        <v>2</v>
      </c>
      <c r="S2211">
        <v>5</v>
      </c>
      <c r="T2211">
        <v>1</v>
      </c>
      <c r="U2211">
        <v>2</v>
      </c>
      <c r="V2211">
        <f>COUNTIF(tbl_HRMaster[EmployeeID],tbl_HRMaster[[#This Row],[EmployeeID]])</f>
        <v>1</v>
      </c>
      <c r="W2211">
        <f>IFERROR(INDEX(tbl_EmployeeSurvey[EnvironmentSatisfaction],MATCH(tbl_HRMaster[[#This Row],[EmployeeID]],tbl_EmployeeSurvey[EmployeeID],0)),"Not Found")</f>
        <v>3</v>
      </c>
      <c r="X2211">
        <f>IFERROR(INDEX(tbl_EmployeeSurvey[JobSatisfaction],MATCH(tbl_HRMaster[[#This Row],[EmployeeID]],tbl_EmployeeSurvey[EmployeeID],0)),"Not Found")</f>
        <v>3</v>
      </c>
      <c r="Y2211" s="5">
        <f>IFERROR(INDEX(tbl_EmployeeSurvey[WorkLifeBalance],MATCH(tbl_HRMaster[[#This Row],[EmployeeID]],tbl_EmployeeSurvey[EmployeeID],0)),"Not Found")</f>
        <v>3</v>
      </c>
      <c r="Z2211" s="5">
        <f>IFERROR(VLOOKUP(tbl_HRMaster[[#This Row],[EmployeeID]],tbl_ManagerSurvey[[EmployeeID]:[PerformanceRating]],2,FALSE),"Not Found")</f>
        <v>3</v>
      </c>
      <c r="AA2211" s="5">
        <f>IFERROR(VLOOKUP(tbl_HRMaster[[#This Row],[EmployeeID]],tbl_ManagerSurvey[[EmployeeID]:[PerformanceRating]],3,FALSE),"Not Found")</f>
        <v>3</v>
      </c>
      <c r="AB2211" s="5" t="str">
        <f>IF(tbl_HRMaster[[#This Row],[Attrition]]="Yes","Left","Active")</f>
        <v>Active</v>
      </c>
      <c r="AC2211" s="5" t="str">
        <f>_xlfn.IFS(tbl_HRMaster[[#This Row],[Age]]&lt;25,"Under 25",tbl_HRMaster[[#This Row],[Age]]&lt;35,"25-34",tbl_HRMaster[[#This Row],[Age]]&lt;45,"35-44",tbl_HRMaster[[#This Row],[Age]]&lt;55,"45-54",TRUE,"Above 54")</f>
        <v>25-34</v>
      </c>
      <c r="AD2211" s="5" t="str">
        <f>_xlfn.IFS(
tbl_HRMaster[[#This Row],[YearsAtCompany]]&lt;2,"&lt; 2 Years",
tbl_HRMaster[[#This Row],[YearsAtCompany]]&lt;5,"2-4 Years",
tbl_HRMaster[[#This Row],[YearsAtCompany]]&lt;10,"5-9 Years",
TRUE,"10+ Years"
)</f>
        <v>5-9 Years</v>
      </c>
      <c r="AE2211" s="5">
        <f>IF(tbl_HRMaster[[#This Row],[Attrition]]="Yes",1,0)</f>
        <v>0</v>
      </c>
    </row>
    <row r="2212" spans="1:31" x14ac:dyDescent="0.25">
      <c r="A2212">
        <v>33</v>
      </c>
      <c r="B2212" t="s">
        <v>21</v>
      </c>
      <c r="C2212" t="s">
        <v>22</v>
      </c>
      <c r="D2212" t="s">
        <v>23</v>
      </c>
      <c r="E2212">
        <v>13</v>
      </c>
      <c r="F2212">
        <v>4</v>
      </c>
      <c r="G2212" t="s">
        <v>45</v>
      </c>
      <c r="H2212">
        <v>3182</v>
      </c>
      <c r="I2212" t="s">
        <v>25</v>
      </c>
      <c r="J2212">
        <v>2</v>
      </c>
      <c r="K2212" t="s">
        <v>42</v>
      </c>
      <c r="L2212" t="s">
        <v>41</v>
      </c>
      <c r="M2212">
        <v>45680</v>
      </c>
      <c r="N2212">
        <v>0</v>
      </c>
      <c r="O2212">
        <v>18</v>
      </c>
      <c r="P2212">
        <v>1</v>
      </c>
      <c r="Q2212">
        <v>6</v>
      </c>
      <c r="R2212">
        <v>2</v>
      </c>
      <c r="S2212">
        <v>5</v>
      </c>
      <c r="T2212">
        <v>1</v>
      </c>
      <c r="U2212">
        <v>2</v>
      </c>
      <c r="V2212">
        <f>COUNTIF(tbl_HRMaster[EmployeeID],tbl_HRMaster[[#This Row],[EmployeeID]])</f>
        <v>1</v>
      </c>
      <c r="W2212">
        <f>IFERROR(INDEX(tbl_EmployeeSurvey[EnvironmentSatisfaction],MATCH(tbl_HRMaster[[#This Row],[EmployeeID]],tbl_EmployeeSurvey[EmployeeID],0)),"Not Found")</f>
        <v>3</v>
      </c>
      <c r="X2212">
        <f>IFERROR(INDEX(tbl_EmployeeSurvey[JobSatisfaction],MATCH(tbl_HRMaster[[#This Row],[EmployeeID]],tbl_EmployeeSurvey[EmployeeID],0)),"Not Found")</f>
        <v>3</v>
      </c>
      <c r="Y2212" s="5">
        <f>IFERROR(INDEX(tbl_EmployeeSurvey[WorkLifeBalance],MATCH(tbl_HRMaster[[#This Row],[EmployeeID]],tbl_EmployeeSurvey[EmployeeID],0)),"Not Found")</f>
        <v>3</v>
      </c>
      <c r="Z2212" s="5">
        <f>IFERROR(VLOOKUP(tbl_HRMaster[[#This Row],[EmployeeID]],tbl_ManagerSurvey[[EmployeeID]:[PerformanceRating]],2,FALSE),"Not Found")</f>
        <v>3</v>
      </c>
      <c r="AA2212" s="5">
        <f>IFERROR(VLOOKUP(tbl_HRMaster[[#This Row],[EmployeeID]],tbl_ManagerSurvey[[EmployeeID]:[PerformanceRating]],3,FALSE),"Not Found")</f>
        <v>3</v>
      </c>
      <c r="AB2212" s="5" t="str">
        <f>IF(tbl_HRMaster[[#This Row],[Attrition]]="Yes","Left","Active")</f>
        <v>Active</v>
      </c>
      <c r="AC2212" s="5" t="str">
        <f>_xlfn.IFS(tbl_HRMaster[[#This Row],[Age]]&lt;25,"Under 25",tbl_HRMaster[[#This Row],[Age]]&lt;35,"25-34",tbl_HRMaster[[#This Row],[Age]]&lt;45,"35-44",tbl_HRMaster[[#This Row],[Age]]&lt;55,"45-54",TRUE,"Above 54")</f>
        <v>25-34</v>
      </c>
      <c r="AD2212" s="5" t="str">
        <f>_xlfn.IFS(
tbl_HRMaster[[#This Row],[YearsAtCompany]]&lt;2,"&lt; 2 Years",
tbl_HRMaster[[#This Row],[YearsAtCompany]]&lt;5,"2-4 Years",
tbl_HRMaster[[#This Row],[YearsAtCompany]]&lt;10,"5-9 Years",
TRUE,"10+ Years"
)</f>
        <v>5-9 Years</v>
      </c>
      <c r="AE2212" s="5">
        <f>IF(tbl_HRMaster[[#This Row],[Attrition]]="Yes",1,0)</f>
        <v>0</v>
      </c>
    </row>
    <row r="2213" spans="1:31" x14ac:dyDescent="0.25">
      <c r="A2213">
        <v>26</v>
      </c>
      <c r="B2213" t="s">
        <v>21</v>
      </c>
      <c r="C2213" t="s">
        <v>22</v>
      </c>
      <c r="D2213" t="s">
        <v>30</v>
      </c>
      <c r="E2213">
        <v>5</v>
      </c>
      <c r="F2213">
        <v>4</v>
      </c>
      <c r="G2213" t="s">
        <v>38</v>
      </c>
      <c r="H2213">
        <v>524</v>
      </c>
      <c r="I2213" t="s">
        <v>25</v>
      </c>
      <c r="J2213">
        <v>2</v>
      </c>
      <c r="K2213" t="s">
        <v>35</v>
      </c>
      <c r="L2213" t="s">
        <v>27</v>
      </c>
      <c r="M2213">
        <v>46820</v>
      </c>
      <c r="N2213">
        <v>1</v>
      </c>
      <c r="O2213">
        <v>11</v>
      </c>
      <c r="P2213">
        <v>1</v>
      </c>
      <c r="Q2213">
        <v>6</v>
      </c>
      <c r="R2213">
        <v>3</v>
      </c>
      <c r="S2213">
        <v>5</v>
      </c>
      <c r="T2213">
        <v>1</v>
      </c>
      <c r="U2213">
        <v>3</v>
      </c>
      <c r="V2213">
        <f>COUNTIF(tbl_HRMaster[EmployeeID],tbl_HRMaster[[#This Row],[EmployeeID]])</f>
        <v>1</v>
      </c>
      <c r="W2213">
        <f>IFERROR(INDEX(tbl_EmployeeSurvey[EnvironmentSatisfaction],MATCH(tbl_HRMaster[[#This Row],[EmployeeID]],tbl_EmployeeSurvey[EmployeeID],0)),"Not Found")</f>
        <v>1</v>
      </c>
      <c r="X2213">
        <f>IFERROR(INDEX(tbl_EmployeeSurvey[JobSatisfaction],MATCH(tbl_HRMaster[[#This Row],[EmployeeID]],tbl_EmployeeSurvey[EmployeeID],0)),"Not Found")</f>
        <v>1</v>
      </c>
      <c r="Y2213" s="5">
        <f>IFERROR(INDEX(tbl_EmployeeSurvey[WorkLifeBalance],MATCH(tbl_HRMaster[[#This Row],[EmployeeID]],tbl_EmployeeSurvey[EmployeeID],0)),"Not Found")</f>
        <v>3</v>
      </c>
      <c r="Z2213" s="5">
        <f>IFERROR(VLOOKUP(tbl_HRMaster[[#This Row],[EmployeeID]],tbl_ManagerSurvey[[EmployeeID]:[PerformanceRating]],2,FALSE),"Not Found")</f>
        <v>1</v>
      </c>
      <c r="AA2213" s="5">
        <f>IFERROR(VLOOKUP(tbl_HRMaster[[#This Row],[EmployeeID]],tbl_ManagerSurvey[[EmployeeID]:[PerformanceRating]],3,FALSE),"Not Found")</f>
        <v>3</v>
      </c>
      <c r="AB2213" s="5" t="str">
        <f>IF(tbl_HRMaster[[#This Row],[Attrition]]="Yes","Left","Active")</f>
        <v>Active</v>
      </c>
      <c r="AC2213" s="5" t="str">
        <f>_xlfn.IFS(tbl_HRMaster[[#This Row],[Age]]&lt;25,"Under 25",tbl_HRMaster[[#This Row],[Age]]&lt;35,"25-34",tbl_HRMaster[[#This Row],[Age]]&lt;45,"35-44",tbl_HRMaster[[#This Row],[Age]]&lt;55,"45-54",TRUE,"Above 54")</f>
        <v>25-34</v>
      </c>
      <c r="AD2213" s="5" t="str">
        <f>_xlfn.IFS(
tbl_HRMaster[[#This Row],[YearsAtCompany]]&lt;2,"&lt; 2 Years",
tbl_HRMaster[[#This Row],[YearsAtCompany]]&lt;5,"2-4 Years",
tbl_HRMaster[[#This Row],[YearsAtCompany]]&lt;10,"5-9 Years",
TRUE,"10+ Years"
)</f>
        <v>5-9 Years</v>
      </c>
      <c r="AE2213" s="5">
        <f>IF(tbl_HRMaster[[#This Row],[Attrition]]="Yes",1,0)</f>
        <v>0</v>
      </c>
    </row>
    <row r="2214" spans="1:31" x14ac:dyDescent="0.25">
      <c r="A2214">
        <v>26</v>
      </c>
      <c r="B2214" t="s">
        <v>21</v>
      </c>
      <c r="C2214" t="s">
        <v>22</v>
      </c>
      <c r="D2214" t="s">
        <v>30</v>
      </c>
      <c r="E2214">
        <v>5</v>
      </c>
      <c r="F2214">
        <v>4</v>
      </c>
      <c r="G2214" t="s">
        <v>38</v>
      </c>
      <c r="H2214">
        <v>1994</v>
      </c>
      <c r="I2214" t="s">
        <v>25</v>
      </c>
      <c r="J2214">
        <v>2</v>
      </c>
      <c r="K2214" t="s">
        <v>35</v>
      </c>
      <c r="L2214" t="s">
        <v>27</v>
      </c>
      <c r="M2214">
        <v>46820</v>
      </c>
      <c r="N2214">
        <v>1</v>
      </c>
      <c r="O2214">
        <v>11</v>
      </c>
      <c r="P2214">
        <v>1</v>
      </c>
      <c r="Q2214">
        <v>6</v>
      </c>
      <c r="R2214">
        <v>3</v>
      </c>
      <c r="S2214">
        <v>5</v>
      </c>
      <c r="T2214">
        <v>1</v>
      </c>
      <c r="U2214">
        <v>3</v>
      </c>
      <c r="V2214">
        <f>COUNTIF(tbl_HRMaster[EmployeeID],tbl_HRMaster[[#This Row],[EmployeeID]])</f>
        <v>1</v>
      </c>
      <c r="W2214">
        <f>IFERROR(INDEX(tbl_EmployeeSurvey[EnvironmentSatisfaction],MATCH(tbl_HRMaster[[#This Row],[EmployeeID]],tbl_EmployeeSurvey[EmployeeID],0)),"Not Found")</f>
        <v>1</v>
      </c>
      <c r="X2214">
        <f>IFERROR(INDEX(tbl_EmployeeSurvey[JobSatisfaction],MATCH(tbl_HRMaster[[#This Row],[EmployeeID]],tbl_EmployeeSurvey[EmployeeID],0)),"Not Found")</f>
        <v>1</v>
      </c>
      <c r="Y2214" s="5">
        <f>IFERROR(INDEX(tbl_EmployeeSurvey[WorkLifeBalance],MATCH(tbl_HRMaster[[#This Row],[EmployeeID]],tbl_EmployeeSurvey[EmployeeID],0)),"Not Found")</f>
        <v>3</v>
      </c>
      <c r="Z2214" s="5">
        <f>IFERROR(VLOOKUP(tbl_HRMaster[[#This Row],[EmployeeID]],tbl_ManagerSurvey[[EmployeeID]:[PerformanceRating]],2,FALSE),"Not Found")</f>
        <v>1</v>
      </c>
      <c r="AA2214" s="5">
        <f>IFERROR(VLOOKUP(tbl_HRMaster[[#This Row],[EmployeeID]],tbl_ManagerSurvey[[EmployeeID]:[PerformanceRating]],3,FALSE),"Not Found")</f>
        <v>3</v>
      </c>
      <c r="AB2214" s="5" t="str">
        <f>IF(tbl_HRMaster[[#This Row],[Attrition]]="Yes","Left","Active")</f>
        <v>Active</v>
      </c>
      <c r="AC2214" s="5" t="str">
        <f>_xlfn.IFS(tbl_HRMaster[[#This Row],[Age]]&lt;25,"Under 25",tbl_HRMaster[[#This Row],[Age]]&lt;35,"25-34",tbl_HRMaster[[#This Row],[Age]]&lt;45,"35-44",tbl_HRMaster[[#This Row],[Age]]&lt;55,"45-54",TRUE,"Above 54")</f>
        <v>25-34</v>
      </c>
      <c r="AD2214" s="5" t="str">
        <f>_xlfn.IFS(
tbl_HRMaster[[#This Row],[YearsAtCompany]]&lt;2,"&lt; 2 Years",
tbl_HRMaster[[#This Row],[YearsAtCompany]]&lt;5,"2-4 Years",
tbl_HRMaster[[#This Row],[YearsAtCompany]]&lt;10,"5-9 Years",
TRUE,"10+ Years"
)</f>
        <v>5-9 Years</v>
      </c>
      <c r="AE2214" s="5">
        <f>IF(tbl_HRMaster[[#This Row],[Attrition]]="Yes",1,0)</f>
        <v>0</v>
      </c>
    </row>
    <row r="2215" spans="1:31" x14ac:dyDescent="0.25">
      <c r="A2215">
        <v>26</v>
      </c>
      <c r="B2215" t="s">
        <v>21</v>
      </c>
      <c r="C2215" t="s">
        <v>22</v>
      </c>
      <c r="D2215" t="s">
        <v>30</v>
      </c>
      <c r="E2215">
        <v>5</v>
      </c>
      <c r="F2215">
        <v>4</v>
      </c>
      <c r="G2215" t="s">
        <v>38</v>
      </c>
      <c r="H2215">
        <v>3464</v>
      </c>
      <c r="I2215" t="s">
        <v>25</v>
      </c>
      <c r="J2215">
        <v>2</v>
      </c>
      <c r="K2215" t="s">
        <v>35</v>
      </c>
      <c r="L2215" t="s">
        <v>27</v>
      </c>
      <c r="M2215">
        <v>46820</v>
      </c>
      <c r="N2215">
        <v>1</v>
      </c>
      <c r="O2215">
        <v>11</v>
      </c>
      <c r="P2215">
        <v>1</v>
      </c>
      <c r="Q2215">
        <v>6</v>
      </c>
      <c r="R2215">
        <v>3</v>
      </c>
      <c r="S2215">
        <v>5</v>
      </c>
      <c r="T2215">
        <v>1</v>
      </c>
      <c r="U2215">
        <v>3</v>
      </c>
      <c r="V2215">
        <f>COUNTIF(tbl_HRMaster[EmployeeID],tbl_HRMaster[[#This Row],[EmployeeID]])</f>
        <v>1</v>
      </c>
      <c r="W2215">
        <f>IFERROR(INDEX(tbl_EmployeeSurvey[EnvironmentSatisfaction],MATCH(tbl_HRMaster[[#This Row],[EmployeeID]],tbl_EmployeeSurvey[EmployeeID],0)),"Not Found")</f>
        <v>1</v>
      </c>
      <c r="X2215">
        <f>IFERROR(INDEX(tbl_EmployeeSurvey[JobSatisfaction],MATCH(tbl_HRMaster[[#This Row],[EmployeeID]],tbl_EmployeeSurvey[EmployeeID],0)),"Not Found")</f>
        <v>1</v>
      </c>
      <c r="Y2215" s="5">
        <f>IFERROR(INDEX(tbl_EmployeeSurvey[WorkLifeBalance],MATCH(tbl_HRMaster[[#This Row],[EmployeeID]],tbl_EmployeeSurvey[EmployeeID],0)),"Not Found")</f>
        <v>3</v>
      </c>
      <c r="Z2215" s="5">
        <f>IFERROR(VLOOKUP(tbl_HRMaster[[#This Row],[EmployeeID]],tbl_ManagerSurvey[[EmployeeID]:[PerformanceRating]],2,FALSE),"Not Found")</f>
        <v>1</v>
      </c>
      <c r="AA2215" s="5">
        <f>IFERROR(VLOOKUP(tbl_HRMaster[[#This Row],[EmployeeID]],tbl_ManagerSurvey[[EmployeeID]:[PerformanceRating]],3,FALSE),"Not Found")</f>
        <v>3</v>
      </c>
      <c r="AB2215" s="5" t="str">
        <f>IF(tbl_HRMaster[[#This Row],[Attrition]]="Yes","Left","Active")</f>
        <v>Active</v>
      </c>
      <c r="AC2215" s="5" t="str">
        <f>_xlfn.IFS(tbl_HRMaster[[#This Row],[Age]]&lt;25,"Under 25",tbl_HRMaster[[#This Row],[Age]]&lt;35,"25-34",tbl_HRMaster[[#This Row],[Age]]&lt;45,"35-44",tbl_HRMaster[[#This Row],[Age]]&lt;55,"45-54",TRUE,"Above 54")</f>
        <v>25-34</v>
      </c>
      <c r="AD2215" s="5" t="str">
        <f>_xlfn.IFS(
tbl_HRMaster[[#This Row],[YearsAtCompany]]&lt;2,"&lt; 2 Years",
tbl_HRMaster[[#This Row],[YearsAtCompany]]&lt;5,"2-4 Years",
tbl_HRMaster[[#This Row],[YearsAtCompany]]&lt;10,"5-9 Years",
TRUE,"10+ Years"
)</f>
        <v>5-9 Years</v>
      </c>
      <c r="AE2215" s="5">
        <f>IF(tbl_HRMaster[[#This Row],[Attrition]]="Yes",1,0)</f>
        <v>0</v>
      </c>
    </row>
    <row r="2216" spans="1:31" x14ac:dyDescent="0.25">
      <c r="A2216">
        <v>27</v>
      </c>
      <c r="B2216" t="s">
        <v>21</v>
      </c>
      <c r="C2216" t="s">
        <v>22</v>
      </c>
      <c r="D2216" t="s">
        <v>30</v>
      </c>
      <c r="E2216">
        <v>5</v>
      </c>
      <c r="F2216">
        <v>4</v>
      </c>
      <c r="G2216" t="s">
        <v>38</v>
      </c>
      <c r="H2216">
        <v>1383</v>
      </c>
      <c r="I2216" t="s">
        <v>34</v>
      </c>
      <c r="J2216">
        <v>2</v>
      </c>
      <c r="K2216" t="s">
        <v>26</v>
      </c>
      <c r="L2216" t="s">
        <v>27</v>
      </c>
      <c r="M2216">
        <v>47350</v>
      </c>
      <c r="N2216">
        <v>0</v>
      </c>
      <c r="O2216">
        <v>13</v>
      </c>
      <c r="P2216">
        <v>0</v>
      </c>
      <c r="Q2216">
        <v>6</v>
      </c>
      <c r="R2216">
        <v>2</v>
      </c>
      <c r="S2216">
        <v>5</v>
      </c>
      <c r="T2216">
        <v>1</v>
      </c>
      <c r="U2216">
        <v>1</v>
      </c>
      <c r="V2216">
        <f>COUNTIF(tbl_HRMaster[EmployeeID],tbl_HRMaster[[#This Row],[EmployeeID]])</f>
        <v>1</v>
      </c>
      <c r="W2216">
        <f>IFERROR(INDEX(tbl_EmployeeSurvey[EnvironmentSatisfaction],MATCH(tbl_HRMaster[[#This Row],[EmployeeID]],tbl_EmployeeSurvey[EmployeeID],0)),"Not Found")</f>
        <v>3</v>
      </c>
      <c r="X2216">
        <f>IFERROR(INDEX(tbl_EmployeeSurvey[JobSatisfaction],MATCH(tbl_HRMaster[[#This Row],[EmployeeID]],tbl_EmployeeSurvey[EmployeeID],0)),"Not Found")</f>
        <v>2</v>
      </c>
      <c r="Y2216" s="5">
        <f>IFERROR(INDEX(tbl_EmployeeSurvey[WorkLifeBalance],MATCH(tbl_HRMaster[[#This Row],[EmployeeID]],tbl_EmployeeSurvey[EmployeeID],0)),"Not Found")</f>
        <v>2</v>
      </c>
      <c r="Z2216" s="5">
        <f>IFERROR(VLOOKUP(tbl_HRMaster[[#This Row],[EmployeeID]],tbl_ManagerSurvey[[EmployeeID]:[PerformanceRating]],2,FALSE),"Not Found")</f>
        <v>3</v>
      </c>
      <c r="AA2216" s="5">
        <f>IFERROR(VLOOKUP(tbl_HRMaster[[#This Row],[EmployeeID]],tbl_ManagerSurvey[[EmployeeID]:[PerformanceRating]],3,FALSE),"Not Found")</f>
        <v>3</v>
      </c>
      <c r="AB2216" s="5" t="str">
        <f>IF(tbl_HRMaster[[#This Row],[Attrition]]="Yes","Left","Active")</f>
        <v>Active</v>
      </c>
      <c r="AC2216" s="5" t="str">
        <f>_xlfn.IFS(tbl_HRMaster[[#This Row],[Age]]&lt;25,"Under 25",tbl_HRMaster[[#This Row],[Age]]&lt;35,"25-34",tbl_HRMaster[[#This Row],[Age]]&lt;45,"35-44",tbl_HRMaster[[#This Row],[Age]]&lt;55,"45-54",TRUE,"Above 54")</f>
        <v>25-34</v>
      </c>
      <c r="AD2216" s="5" t="str">
        <f>_xlfn.IFS(
tbl_HRMaster[[#This Row],[YearsAtCompany]]&lt;2,"&lt; 2 Years",
tbl_HRMaster[[#This Row],[YearsAtCompany]]&lt;5,"2-4 Years",
tbl_HRMaster[[#This Row],[YearsAtCompany]]&lt;10,"5-9 Years",
TRUE,"10+ Years"
)</f>
        <v>5-9 Years</v>
      </c>
      <c r="AE2216" s="5">
        <f>IF(tbl_HRMaster[[#This Row],[Attrition]]="Yes",1,0)</f>
        <v>0</v>
      </c>
    </row>
    <row r="2217" spans="1:31" x14ac:dyDescent="0.25">
      <c r="A2217">
        <v>27</v>
      </c>
      <c r="B2217" t="s">
        <v>21</v>
      </c>
      <c r="C2217" t="s">
        <v>22</v>
      </c>
      <c r="D2217" t="s">
        <v>30</v>
      </c>
      <c r="E2217">
        <v>5</v>
      </c>
      <c r="F2217">
        <v>4</v>
      </c>
      <c r="G2217" t="s">
        <v>38</v>
      </c>
      <c r="H2217">
        <v>2853</v>
      </c>
      <c r="I2217" t="s">
        <v>34</v>
      </c>
      <c r="J2217">
        <v>2</v>
      </c>
      <c r="K2217" t="s">
        <v>26</v>
      </c>
      <c r="L2217" t="s">
        <v>27</v>
      </c>
      <c r="M2217">
        <v>47350</v>
      </c>
      <c r="N2217">
        <v>0</v>
      </c>
      <c r="O2217">
        <v>13</v>
      </c>
      <c r="P2217">
        <v>0</v>
      </c>
      <c r="Q2217">
        <v>6</v>
      </c>
      <c r="R2217">
        <v>2</v>
      </c>
      <c r="S2217">
        <v>5</v>
      </c>
      <c r="T2217">
        <v>1</v>
      </c>
      <c r="U2217">
        <v>1</v>
      </c>
      <c r="V2217">
        <f>COUNTIF(tbl_HRMaster[EmployeeID],tbl_HRMaster[[#This Row],[EmployeeID]])</f>
        <v>1</v>
      </c>
      <c r="W2217">
        <f>IFERROR(INDEX(tbl_EmployeeSurvey[EnvironmentSatisfaction],MATCH(tbl_HRMaster[[#This Row],[EmployeeID]],tbl_EmployeeSurvey[EmployeeID],0)),"Not Found")</f>
        <v>3</v>
      </c>
      <c r="X2217">
        <f>IFERROR(INDEX(tbl_EmployeeSurvey[JobSatisfaction],MATCH(tbl_HRMaster[[#This Row],[EmployeeID]],tbl_EmployeeSurvey[EmployeeID],0)),"Not Found")</f>
        <v>2</v>
      </c>
      <c r="Y2217" s="5">
        <f>IFERROR(INDEX(tbl_EmployeeSurvey[WorkLifeBalance],MATCH(tbl_HRMaster[[#This Row],[EmployeeID]],tbl_EmployeeSurvey[EmployeeID],0)),"Not Found")</f>
        <v>2</v>
      </c>
      <c r="Z2217" s="5">
        <f>IFERROR(VLOOKUP(tbl_HRMaster[[#This Row],[EmployeeID]],tbl_ManagerSurvey[[EmployeeID]:[PerformanceRating]],2,FALSE),"Not Found")</f>
        <v>3</v>
      </c>
      <c r="AA2217" s="5">
        <f>IFERROR(VLOOKUP(tbl_HRMaster[[#This Row],[EmployeeID]],tbl_ManagerSurvey[[EmployeeID]:[PerformanceRating]],3,FALSE),"Not Found")</f>
        <v>3</v>
      </c>
      <c r="AB2217" s="5" t="str">
        <f>IF(tbl_HRMaster[[#This Row],[Attrition]]="Yes","Left","Active")</f>
        <v>Active</v>
      </c>
      <c r="AC2217" s="5" t="str">
        <f>_xlfn.IFS(tbl_HRMaster[[#This Row],[Age]]&lt;25,"Under 25",tbl_HRMaster[[#This Row],[Age]]&lt;35,"25-34",tbl_HRMaster[[#This Row],[Age]]&lt;45,"35-44",tbl_HRMaster[[#This Row],[Age]]&lt;55,"45-54",TRUE,"Above 54")</f>
        <v>25-34</v>
      </c>
      <c r="AD2217" s="5" t="str">
        <f>_xlfn.IFS(
tbl_HRMaster[[#This Row],[YearsAtCompany]]&lt;2,"&lt; 2 Years",
tbl_HRMaster[[#This Row],[YearsAtCompany]]&lt;5,"2-4 Years",
tbl_HRMaster[[#This Row],[YearsAtCompany]]&lt;10,"5-9 Years",
TRUE,"10+ Years"
)</f>
        <v>5-9 Years</v>
      </c>
      <c r="AE2217" s="5">
        <f>IF(tbl_HRMaster[[#This Row],[Attrition]]="Yes",1,0)</f>
        <v>0</v>
      </c>
    </row>
    <row r="2218" spans="1:31" x14ac:dyDescent="0.25">
      <c r="A2218">
        <v>27</v>
      </c>
      <c r="B2218" t="s">
        <v>21</v>
      </c>
      <c r="C2218" t="s">
        <v>22</v>
      </c>
      <c r="D2218" t="s">
        <v>30</v>
      </c>
      <c r="E2218">
        <v>5</v>
      </c>
      <c r="F2218">
        <v>4</v>
      </c>
      <c r="G2218" t="s">
        <v>38</v>
      </c>
      <c r="H2218">
        <v>4323</v>
      </c>
      <c r="I2218" t="s">
        <v>34</v>
      </c>
      <c r="J2218">
        <v>2</v>
      </c>
      <c r="K2218" t="s">
        <v>26</v>
      </c>
      <c r="L2218" t="s">
        <v>27</v>
      </c>
      <c r="M2218">
        <v>47350</v>
      </c>
      <c r="N2218">
        <v>0</v>
      </c>
      <c r="O2218">
        <v>13</v>
      </c>
      <c r="P2218">
        <v>0</v>
      </c>
      <c r="Q2218">
        <v>6</v>
      </c>
      <c r="R2218">
        <v>2</v>
      </c>
      <c r="S2218">
        <v>5</v>
      </c>
      <c r="T2218">
        <v>1</v>
      </c>
      <c r="U2218">
        <v>1</v>
      </c>
      <c r="V2218">
        <f>COUNTIF(tbl_HRMaster[EmployeeID],tbl_HRMaster[[#This Row],[EmployeeID]])</f>
        <v>1</v>
      </c>
      <c r="W2218">
        <f>IFERROR(INDEX(tbl_EmployeeSurvey[EnvironmentSatisfaction],MATCH(tbl_HRMaster[[#This Row],[EmployeeID]],tbl_EmployeeSurvey[EmployeeID],0)),"Not Found")</f>
        <v>3</v>
      </c>
      <c r="X2218">
        <f>IFERROR(INDEX(tbl_EmployeeSurvey[JobSatisfaction],MATCH(tbl_HRMaster[[#This Row],[EmployeeID]],tbl_EmployeeSurvey[EmployeeID],0)),"Not Found")</f>
        <v>2</v>
      </c>
      <c r="Y2218" s="5">
        <f>IFERROR(INDEX(tbl_EmployeeSurvey[WorkLifeBalance],MATCH(tbl_HRMaster[[#This Row],[EmployeeID]],tbl_EmployeeSurvey[EmployeeID],0)),"Not Found")</f>
        <v>2</v>
      </c>
      <c r="Z2218" s="5">
        <f>IFERROR(VLOOKUP(tbl_HRMaster[[#This Row],[EmployeeID]],tbl_ManagerSurvey[[EmployeeID]:[PerformanceRating]],2,FALSE),"Not Found")</f>
        <v>3</v>
      </c>
      <c r="AA2218" s="5">
        <f>IFERROR(VLOOKUP(tbl_HRMaster[[#This Row],[EmployeeID]],tbl_ManagerSurvey[[EmployeeID]:[PerformanceRating]],3,FALSE),"Not Found")</f>
        <v>3</v>
      </c>
      <c r="AB2218" s="5" t="str">
        <f>IF(tbl_HRMaster[[#This Row],[Attrition]]="Yes","Left","Active")</f>
        <v>Active</v>
      </c>
      <c r="AC2218" s="5" t="str">
        <f>_xlfn.IFS(tbl_HRMaster[[#This Row],[Age]]&lt;25,"Under 25",tbl_HRMaster[[#This Row],[Age]]&lt;35,"25-34",tbl_HRMaster[[#This Row],[Age]]&lt;45,"35-44",tbl_HRMaster[[#This Row],[Age]]&lt;55,"45-54",TRUE,"Above 54")</f>
        <v>25-34</v>
      </c>
      <c r="AD2218" s="5" t="str">
        <f>_xlfn.IFS(
tbl_HRMaster[[#This Row],[YearsAtCompany]]&lt;2,"&lt; 2 Years",
tbl_HRMaster[[#This Row],[YearsAtCompany]]&lt;5,"2-4 Years",
tbl_HRMaster[[#This Row],[YearsAtCompany]]&lt;10,"5-9 Years",
TRUE,"10+ Years"
)</f>
        <v>5-9 Years</v>
      </c>
      <c r="AE2218" s="5">
        <f>IF(tbl_HRMaster[[#This Row],[Attrition]]="Yes",1,0)</f>
        <v>0</v>
      </c>
    </row>
    <row r="2219" spans="1:31" x14ac:dyDescent="0.25">
      <c r="A2219">
        <v>44</v>
      </c>
      <c r="B2219" t="s">
        <v>21</v>
      </c>
      <c r="C2219" t="s">
        <v>22</v>
      </c>
      <c r="D2219" t="s">
        <v>30</v>
      </c>
      <c r="E2219">
        <v>5</v>
      </c>
      <c r="F2219">
        <v>1</v>
      </c>
      <c r="G2219" t="s">
        <v>33</v>
      </c>
      <c r="H2219">
        <v>789</v>
      </c>
      <c r="I2219" t="s">
        <v>34</v>
      </c>
      <c r="J2219">
        <v>3</v>
      </c>
      <c r="K2219" t="s">
        <v>31</v>
      </c>
      <c r="L2219" t="s">
        <v>32</v>
      </c>
      <c r="M2219">
        <v>52280</v>
      </c>
      <c r="N2219">
        <v>1</v>
      </c>
      <c r="O2219">
        <v>13</v>
      </c>
      <c r="P2219">
        <v>0</v>
      </c>
      <c r="Q2219">
        <v>6</v>
      </c>
      <c r="R2219">
        <v>2</v>
      </c>
      <c r="S2219">
        <v>5</v>
      </c>
      <c r="T2219">
        <v>1</v>
      </c>
      <c r="U2219">
        <v>3</v>
      </c>
      <c r="V2219">
        <f>COUNTIF(tbl_HRMaster[EmployeeID],tbl_HRMaster[[#This Row],[EmployeeID]])</f>
        <v>1</v>
      </c>
      <c r="W2219">
        <f>IFERROR(INDEX(tbl_EmployeeSurvey[EnvironmentSatisfaction],MATCH(tbl_HRMaster[[#This Row],[EmployeeID]],tbl_EmployeeSurvey[EmployeeID],0)),"Not Found")</f>
        <v>4</v>
      </c>
      <c r="X2219">
        <f>IFERROR(INDEX(tbl_EmployeeSurvey[JobSatisfaction],MATCH(tbl_HRMaster[[#This Row],[EmployeeID]],tbl_EmployeeSurvey[EmployeeID],0)),"Not Found")</f>
        <v>2</v>
      </c>
      <c r="Y2219" s="5">
        <f>IFERROR(INDEX(tbl_EmployeeSurvey[WorkLifeBalance],MATCH(tbl_HRMaster[[#This Row],[EmployeeID]],tbl_EmployeeSurvey[EmployeeID],0)),"Not Found")</f>
        <v>2</v>
      </c>
      <c r="Z2219" s="5">
        <f>IFERROR(VLOOKUP(tbl_HRMaster[[#This Row],[EmployeeID]],tbl_ManagerSurvey[[EmployeeID]:[PerformanceRating]],2,FALSE),"Not Found")</f>
        <v>4</v>
      </c>
      <c r="AA2219" s="5">
        <f>IFERROR(VLOOKUP(tbl_HRMaster[[#This Row],[EmployeeID]],tbl_ManagerSurvey[[EmployeeID]:[PerformanceRating]],3,FALSE),"Not Found")</f>
        <v>3</v>
      </c>
      <c r="AB2219" s="5" t="str">
        <f>IF(tbl_HRMaster[[#This Row],[Attrition]]="Yes","Left","Active")</f>
        <v>Active</v>
      </c>
      <c r="AC2219" s="5" t="str">
        <f>_xlfn.IFS(tbl_HRMaster[[#This Row],[Age]]&lt;25,"Under 25",tbl_HRMaster[[#This Row],[Age]]&lt;35,"25-34",tbl_HRMaster[[#This Row],[Age]]&lt;45,"35-44",tbl_HRMaster[[#This Row],[Age]]&lt;55,"45-54",TRUE,"Above 54")</f>
        <v>35-44</v>
      </c>
      <c r="AD2219" s="5" t="str">
        <f>_xlfn.IFS(
tbl_HRMaster[[#This Row],[YearsAtCompany]]&lt;2,"&lt; 2 Years",
tbl_HRMaster[[#This Row],[YearsAtCompany]]&lt;5,"2-4 Years",
tbl_HRMaster[[#This Row],[YearsAtCompany]]&lt;10,"5-9 Years",
TRUE,"10+ Years"
)</f>
        <v>5-9 Years</v>
      </c>
      <c r="AE2219" s="5">
        <f>IF(tbl_HRMaster[[#This Row],[Attrition]]="Yes",1,0)</f>
        <v>0</v>
      </c>
    </row>
    <row r="2220" spans="1:31" x14ac:dyDescent="0.25">
      <c r="A2220">
        <v>44</v>
      </c>
      <c r="B2220" t="s">
        <v>21</v>
      </c>
      <c r="C2220" t="s">
        <v>22</v>
      </c>
      <c r="D2220" t="s">
        <v>30</v>
      </c>
      <c r="E2220">
        <v>5</v>
      </c>
      <c r="F2220">
        <v>1</v>
      </c>
      <c r="G2220" t="s">
        <v>33</v>
      </c>
      <c r="H2220">
        <v>2259</v>
      </c>
      <c r="I2220" t="s">
        <v>34</v>
      </c>
      <c r="J2220">
        <v>3</v>
      </c>
      <c r="K2220" t="s">
        <v>31</v>
      </c>
      <c r="L2220" t="s">
        <v>32</v>
      </c>
      <c r="M2220">
        <v>52280</v>
      </c>
      <c r="N2220">
        <v>1</v>
      </c>
      <c r="O2220">
        <v>13</v>
      </c>
      <c r="P2220">
        <v>0</v>
      </c>
      <c r="Q2220">
        <v>6</v>
      </c>
      <c r="R2220">
        <v>2</v>
      </c>
      <c r="S2220">
        <v>5</v>
      </c>
      <c r="T2220">
        <v>1</v>
      </c>
      <c r="U2220">
        <v>3</v>
      </c>
      <c r="V2220">
        <f>COUNTIF(tbl_HRMaster[EmployeeID],tbl_HRMaster[[#This Row],[EmployeeID]])</f>
        <v>1</v>
      </c>
      <c r="W2220">
        <f>IFERROR(INDEX(tbl_EmployeeSurvey[EnvironmentSatisfaction],MATCH(tbl_HRMaster[[#This Row],[EmployeeID]],tbl_EmployeeSurvey[EmployeeID],0)),"Not Found")</f>
        <v>4</v>
      </c>
      <c r="X2220">
        <f>IFERROR(INDEX(tbl_EmployeeSurvey[JobSatisfaction],MATCH(tbl_HRMaster[[#This Row],[EmployeeID]],tbl_EmployeeSurvey[EmployeeID],0)),"Not Found")</f>
        <v>2</v>
      </c>
      <c r="Y2220" s="5">
        <f>IFERROR(INDEX(tbl_EmployeeSurvey[WorkLifeBalance],MATCH(tbl_HRMaster[[#This Row],[EmployeeID]],tbl_EmployeeSurvey[EmployeeID],0)),"Not Found")</f>
        <v>2</v>
      </c>
      <c r="Z2220" s="5">
        <f>IFERROR(VLOOKUP(tbl_HRMaster[[#This Row],[EmployeeID]],tbl_ManagerSurvey[[EmployeeID]:[PerformanceRating]],2,FALSE),"Not Found")</f>
        <v>4</v>
      </c>
      <c r="AA2220" s="5">
        <f>IFERROR(VLOOKUP(tbl_HRMaster[[#This Row],[EmployeeID]],tbl_ManagerSurvey[[EmployeeID]:[PerformanceRating]],3,FALSE),"Not Found")</f>
        <v>3</v>
      </c>
      <c r="AB2220" s="5" t="str">
        <f>IF(tbl_HRMaster[[#This Row],[Attrition]]="Yes","Left","Active")</f>
        <v>Active</v>
      </c>
      <c r="AC2220" s="5" t="str">
        <f>_xlfn.IFS(tbl_HRMaster[[#This Row],[Age]]&lt;25,"Under 25",tbl_HRMaster[[#This Row],[Age]]&lt;35,"25-34",tbl_HRMaster[[#This Row],[Age]]&lt;45,"35-44",tbl_HRMaster[[#This Row],[Age]]&lt;55,"45-54",TRUE,"Above 54")</f>
        <v>35-44</v>
      </c>
      <c r="AD2220" s="5" t="str">
        <f>_xlfn.IFS(
tbl_HRMaster[[#This Row],[YearsAtCompany]]&lt;2,"&lt; 2 Years",
tbl_HRMaster[[#This Row],[YearsAtCompany]]&lt;5,"2-4 Years",
tbl_HRMaster[[#This Row],[YearsAtCompany]]&lt;10,"5-9 Years",
TRUE,"10+ Years"
)</f>
        <v>5-9 Years</v>
      </c>
      <c r="AE2220" s="5">
        <f>IF(tbl_HRMaster[[#This Row],[Attrition]]="Yes",1,0)</f>
        <v>0</v>
      </c>
    </row>
    <row r="2221" spans="1:31" x14ac:dyDescent="0.25">
      <c r="A2221">
        <v>44</v>
      </c>
      <c r="B2221" t="s">
        <v>21</v>
      </c>
      <c r="C2221" t="s">
        <v>22</v>
      </c>
      <c r="D2221" t="s">
        <v>30</v>
      </c>
      <c r="E2221">
        <v>5</v>
      </c>
      <c r="F2221">
        <v>1</v>
      </c>
      <c r="G2221" t="s">
        <v>33</v>
      </c>
      <c r="H2221">
        <v>3729</v>
      </c>
      <c r="I2221" t="s">
        <v>34</v>
      </c>
      <c r="J2221">
        <v>3</v>
      </c>
      <c r="K2221" t="s">
        <v>31</v>
      </c>
      <c r="L2221" t="s">
        <v>32</v>
      </c>
      <c r="M2221">
        <v>52280</v>
      </c>
      <c r="N2221">
        <v>1</v>
      </c>
      <c r="O2221">
        <v>13</v>
      </c>
      <c r="P2221">
        <v>0</v>
      </c>
      <c r="Q2221">
        <v>6</v>
      </c>
      <c r="R2221">
        <v>2</v>
      </c>
      <c r="S2221">
        <v>5</v>
      </c>
      <c r="T2221">
        <v>1</v>
      </c>
      <c r="U2221">
        <v>3</v>
      </c>
      <c r="V2221">
        <f>COUNTIF(tbl_HRMaster[EmployeeID],tbl_HRMaster[[#This Row],[EmployeeID]])</f>
        <v>1</v>
      </c>
      <c r="W2221">
        <f>IFERROR(INDEX(tbl_EmployeeSurvey[EnvironmentSatisfaction],MATCH(tbl_HRMaster[[#This Row],[EmployeeID]],tbl_EmployeeSurvey[EmployeeID],0)),"Not Found")</f>
        <v>4</v>
      </c>
      <c r="X2221">
        <f>IFERROR(INDEX(tbl_EmployeeSurvey[JobSatisfaction],MATCH(tbl_HRMaster[[#This Row],[EmployeeID]],tbl_EmployeeSurvey[EmployeeID],0)),"Not Found")</f>
        <v>2</v>
      </c>
      <c r="Y2221" s="5">
        <f>IFERROR(INDEX(tbl_EmployeeSurvey[WorkLifeBalance],MATCH(tbl_HRMaster[[#This Row],[EmployeeID]],tbl_EmployeeSurvey[EmployeeID],0)),"Not Found")</f>
        <v>2</v>
      </c>
      <c r="Z2221" s="5">
        <f>IFERROR(VLOOKUP(tbl_HRMaster[[#This Row],[EmployeeID]],tbl_ManagerSurvey[[EmployeeID]:[PerformanceRating]],2,FALSE),"Not Found")</f>
        <v>4</v>
      </c>
      <c r="AA2221" s="5">
        <f>IFERROR(VLOOKUP(tbl_HRMaster[[#This Row],[EmployeeID]],tbl_ManagerSurvey[[EmployeeID]:[PerformanceRating]],3,FALSE),"Not Found")</f>
        <v>3</v>
      </c>
      <c r="AB2221" s="5" t="str">
        <f>IF(tbl_HRMaster[[#This Row],[Attrition]]="Yes","Left","Active")</f>
        <v>Active</v>
      </c>
      <c r="AC2221" s="5" t="str">
        <f>_xlfn.IFS(tbl_HRMaster[[#This Row],[Age]]&lt;25,"Under 25",tbl_HRMaster[[#This Row],[Age]]&lt;35,"25-34",tbl_HRMaster[[#This Row],[Age]]&lt;45,"35-44",tbl_HRMaster[[#This Row],[Age]]&lt;55,"45-54",TRUE,"Above 54")</f>
        <v>35-44</v>
      </c>
      <c r="AD2221" s="5" t="str">
        <f>_xlfn.IFS(
tbl_HRMaster[[#This Row],[YearsAtCompany]]&lt;2,"&lt; 2 Years",
tbl_HRMaster[[#This Row],[YearsAtCompany]]&lt;5,"2-4 Years",
tbl_HRMaster[[#This Row],[YearsAtCompany]]&lt;10,"5-9 Years",
TRUE,"10+ Years"
)</f>
        <v>5-9 Years</v>
      </c>
      <c r="AE2221" s="5">
        <f>IF(tbl_HRMaster[[#This Row],[Attrition]]="Yes",1,0)</f>
        <v>0</v>
      </c>
    </row>
    <row r="2222" spans="1:31" x14ac:dyDescent="0.25">
      <c r="A2222">
        <v>26</v>
      </c>
      <c r="B2222" t="s">
        <v>28</v>
      </c>
      <c r="C2222" t="s">
        <v>22</v>
      </c>
      <c r="D2222" t="s">
        <v>37</v>
      </c>
      <c r="E2222">
        <v>2</v>
      </c>
      <c r="F2222">
        <v>1</v>
      </c>
      <c r="G2222" t="s">
        <v>46</v>
      </c>
      <c r="H2222">
        <v>1040</v>
      </c>
      <c r="I2222" t="s">
        <v>25</v>
      </c>
      <c r="J2222">
        <v>3</v>
      </c>
      <c r="K2222" t="s">
        <v>35</v>
      </c>
      <c r="L2222" t="s">
        <v>27</v>
      </c>
      <c r="M2222">
        <v>65780</v>
      </c>
      <c r="N2222">
        <v>0</v>
      </c>
      <c r="O2222">
        <v>15</v>
      </c>
      <c r="P2222">
        <v>2</v>
      </c>
      <c r="Q2222">
        <v>6</v>
      </c>
      <c r="R2222">
        <v>3</v>
      </c>
      <c r="S2222">
        <v>5</v>
      </c>
      <c r="T2222">
        <v>1</v>
      </c>
      <c r="U2222">
        <v>4</v>
      </c>
      <c r="V2222">
        <f>COUNTIF(tbl_HRMaster[EmployeeID],tbl_HRMaster[[#This Row],[EmployeeID]])</f>
        <v>1</v>
      </c>
      <c r="W2222">
        <f>IFERROR(INDEX(tbl_EmployeeSurvey[EnvironmentSatisfaction],MATCH(tbl_HRMaster[[#This Row],[EmployeeID]],tbl_EmployeeSurvey[EmployeeID],0)),"Not Found")</f>
        <v>4</v>
      </c>
      <c r="X2222">
        <f>IFERROR(INDEX(tbl_EmployeeSurvey[JobSatisfaction],MATCH(tbl_HRMaster[[#This Row],[EmployeeID]],tbl_EmployeeSurvey[EmployeeID],0)),"Not Found")</f>
        <v>2</v>
      </c>
      <c r="Y2222" s="5">
        <f>IFERROR(INDEX(tbl_EmployeeSurvey[WorkLifeBalance],MATCH(tbl_HRMaster[[#This Row],[EmployeeID]],tbl_EmployeeSurvey[EmployeeID],0)),"Not Found")</f>
        <v>3</v>
      </c>
      <c r="Z2222" s="5">
        <f>IFERROR(VLOOKUP(tbl_HRMaster[[#This Row],[EmployeeID]],tbl_ManagerSurvey[[EmployeeID]:[PerformanceRating]],2,FALSE),"Not Found")</f>
        <v>2</v>
      </c>
      <c r="AA2222" s="5">
        <f>IFERROR(VLOOKUP(tbl_HRMaster[[#This Row],[EmployeeID]],tbl_ManagerSurvey[[EmployeeID]:[PerformanceRating]],3,FALSE),"Not Found")</f>
        <v>3</v>
      </c>
      <c r="AB2222" s="5" t="str">
        <f>IF(tbl_HRMaster[[#This Row],[Attrition]]="Yes","Left","Active")</f>
        <v>Left</v>
      </c>
      <c r="AC2222" s="5" t="str">
        <f>_xlfn.IFS(tbl_HRMaster[[#This Row],[Age]]&lt;25,"Under 25",tbl_HRMaster[[#This Row],[Age]]&lt;35,"25-34",tbl_HRMaster[[#This Row],[Age]]&lt;45,"35-44",tbl_HRMaster[[#This Row],[Age]]&lt;55,"45-54",TRUE,"Above 54")</f>
        <v>25-34</v>
      </c>
      <c r="AD2222" s="5" t="str">
        <f>_xlfn.IFS(
tbl_HRMaster[[#This Row],[YearsAtCompany]]&lt;2,"&lt; 2 Years",
tbl_HRMaster[[#This Row],[YearsAtCompany]]&lt;5,"2-4 Years",
tbl_HRMaster[[#This Row],[YearsAtCompany]]&lt;10,"5-9 Years",
TRUE,"10+ Years"
)</f>
        <v>5-9 Years</v>
      </c>
      <c r="AE2222" s="5">
        <f>IF(tbl_HRMaster[[#This Row],[Attrition]]="Yes",1,0)</f>
        <v>1</v>
      </c>
    </row>
    <row r="2223" spans="1:31" x14ac:dyDescent="0.25">
      <c r="A2223">
        <v>26</v>
      </c>
      <c r="B2223" t="s">
        <v>28</v>
      </c>
      <c r="C2223" t="s">
        <v>22</v>
      </c>
      <c r="D2223" t="s">
        <v>37</v>
      </c>
      <c r="E2223">
        <v>2</v>
      </c>
      <c r="F2223">
        <v>1</v>
      </c>
      <c r="G2223" t="s">
        <v>46</v>
      </c>
      <c r="H2223">
        <v>2510</v>
      </c>
      <c r="I2223" t="s">
        <v>25</v>
      </c>
      <c r="J2223">
        <v>3</v>
      </c>
      <c r="K2223" t="s">
        <v>35</v>
      </c>
      <c r="L2223" t="s">
        <v>27</v>
      </c>
      <c r="M2223">
        <v>65780</v>
      </c>
      <c r="N2223">
        <v>0</v>
      </c>
      <c r="O2223">
        <v>15</v>
      </c>
      <c r="P2223">
        <v>2</v>
      </c>
      <c r="Q2223">
        <v>6</v>
      </c>
      <c r="R2223">
        <v>3</v>
      </c>
      <c r="S2223">
        <v>5</v>
      </c>
      <c r="T2223">
        <v>1</v>
      </c>
      <c r="U2223">
        <v>4</v>
      </c>
      <c r="V2223">
        <f>COUNTIF(tbl_HRMaster[EmployeeID],tbl_HRMaster[[#This Row],[EmployeeID]])</f>
        <v>1</v>
      </c>
      <c r="W2223">
        <f>IFERROR(INDEX(tbl_EmployeeSurvey[EnvironmentSatisfaction],MATCH(tbl_HRMaster[[#This Row],[EmployeeID]],tbl_EmployeeSurvey[EmployeeID],0)),"Not Found")</f>
        <v>4</v>
      </c>
      <c r="X2223">
        <f>IFERROR(INDEX(tbl_EmployeeSurvey[JobSatisfaction],MATCH(tbl_HRMaster[[#This Row],[EmployeeID]],tbl_EmployeeSurvey[EmployeeID],0)),"Not Found")</f>
        <v>2</v>
      </c>
      <c r="Y2223" s="5">
        <f>IFERROR(INDEX(tbl_EmployeeSurvey[WorkLifeBalance],MATCH(tbl_HRMaster[[#This Row],[EmployeeID]],tbl_EmployeeSurvey[EmployeeID],0)),"Not Found")</f>
        <v>3</v>
      </c>
      <c r="Z2223" s="5">
        <f>IFERROR(VLOOKUP(tbl_HRMaster[[#This Row],[EmployeeID]],tbl_ManagerSurvey[[EmployeeID]:[PerformanceRating]],2,FALSE),"Not Found")</f>
        <v>2</v>
      </c>
      <c r="AA2223" s="5">
        <f>IFERROR(VLOOKUP(tbl_HRMaster[[#This Row],[EmployeeID]],tbl_ManagerSurvey[[EmployeeID]:[PerformanceRating]],3,FALSE),"Not Found")</f>
        <v>3</v>
      </c>
      <c r="AB2223" s="5" t="str">
        <f>IF(tbl_HRMaster[[#This Row],[Attrition]]="Yes","Left","Active")</f>
        <v>Left</v>
      </c>
      <c r="AC2223" s="5" t="str">
        <f>_xlfn.IFS(tbl_HRMaster[[#This Row],[Age]]&lt;25,"Under 25",tbl_HRMaster[[#This Row],[Age]]&lt;35,"25-34",tbl_HRMaster[[#This Row],[Age]]&lt;45,"35-44",tbl_HRMaster[[#This Row],[Age]]&lt;55,"45-54",TRUE,"Above 54")</f>
        <v>25-34</v>
      </c>
      <c r="AD2223" s="5" t="str">
        <f>_xlfn.IFS(
tbl_HRMaster[[#This Row],[YearsAtCompany]]&lt;2,"&lt; 2 Years",
tbl_HRMaster[[#This Row],[YearsAtCompany]]&lt;5,"2-4 Years",
tbl_HRMaster[[#This Row],[YearsAtCompany]]&lt;10,"5-9 Years",
TRUE,"10+ Years"
)</f>
        <v>5-9 Years</v>
      </c>
      <c r="AE2223" s="5">
        <f>IF(tbl_HRMaster[[#This Row],[Attrition]]="Yes",1,0)</f>
        <v>1</v>
      </c>
    </row>
    <row r="2224" spans="1:31" x14ac:dyDescent="0.25">
      <c r="A2224">
        <v>26</v>
      </c>
      <c r="B2224" t="s">
        <v>28</v>
      </c>
      <c r="C2224" t="s">
        <v>22</v>
      </c>
      <c r="D2224" t="s">
        <v>37</v>
      </c>
      <c r="E2224">
        <v>2</v>
      </c>
      <c r="F2224">
        <v>1</v>
      </c>
      <c r="G2224" t="s">
        <v>46</v>
      </c>
      <c r="H2224">
        <v>3980</v>
      </c>
      <c r="I2224" t="s">
        <v>25</v>
      </c>
      <c r="J2224">
        <v>3</v>
      </c>
      <c r="K2224" t="s">
        <v>35</v>
      </c>
      <c r="L2224" t="s">
        <v>27</v>
      </c>
      <c r="M2224">
        <v>65780</v>
      </c>
      <c r="N2224">
        <v>0</v>
      </c>
      <c r="O2224">
        <v>15</v>
      </c>
      <c r="P2224">
        <v>2</v>
      </c>
      <c r="Q2224">
        <v>6</v>
      </c>
      <c r="R2224">
        <v>3</v>
      </c>
      <c r="S2224">
        <v>5</v>
      </c>
      <c r="T2224">
        <v>1</v>
      </c>
      <c r="U2224">
        <v>4</v>
      </c>
      <c r="V2224">
        <f>COUNTIF(tbl_HRMaster[EmployeeID],tbl_HRMaster[[#This Row],[EmployeeID]])</f>
        <v>1</v>
      </c>
      <c r="W2224">
        <f>IFERROR(INDEX(tbl_EmployeeSurvey[EnvironmentSatisfaction],MATCH(tbl_HRMaster[[#This Row],[EmployeeID]],tbl_EmployeeSurvey[EmployeeID],0)),"Not Found")</f>
        <v>4</v>
      </c>
      <c r="X2224">
        <f>IFERROR(INDEX(tbl_EmployeeSurvey[JobSatisfaction],MATCH(tbl_HRMaster[[#This Row],[EmployeeID]],tbl_EmployeeSurvey[EmployeeID],0)),"Not Found")</f>
        <v>2</v>
      </c>
      <c r="Y2224" s="5">
        <f>IFERROR(INDEX(tbl_EmployeeSurvey[WorkLifeBalance],MATCH(tbl_HRMaster[[#This Row],[EmployeeID]],tbl_EmployeeSurvey[EmployeeID],0)),"Not Found")</f>
        <v>3</v>
      </c>
      <c r="Z2224" s="5">
        <f>IFERROR(VLOOKUP(tbl_HRMaster[[#This Row],[EmployeeID]],tbl_ManagerSurvey[[EmployeeID]:[PerformanceRating]],2,FALSE),"Not Found")</f>
        <v>2</v>
      </c>
      <c r="AA2224" s="5">
        <f>IFERROR(VLOOKUP(tbl_HRMaster[[#This Row],[EmployeeID]],tbl_ManagerSurvey[[EmployeeID]:[PerformanceRating]],3,FALSE),"Not Found")</f>
        <v>3</v>
      </c>
      <c r="AB2224" s="5" t="str">
        <f>IF(tbl_HRMaster[[#This Row],[Attrition]]="Yes","Left","Active")</f>
        <v>Left</v>
      </c>
      <c r="AC2224" s="5" t="str">
        <f>_xlfn.IFS(tbl_HRMaster[[#This Row],[Age]]&lt;25,"Under 25",tbl_HRMaster[[#This Row],[Age]]&lt;35,"25-34",tbl_HRMaster[[#This Row],[Age]]&lt;45,"35-44",tbl_HRMaster[[#This Row],[Age]]&lt;55,"45-54",TRUE,"Above 54")</f>
        <v>25-34</v>
      </c>
      <c r="AD2224" s="5" t="str">
        <f>_xlfn.IFS(
tbl_HRMaster[[#This Row],[YearsAtCompany]]&lt;2,"&lt; 2 Years",
tbl_HRMaster[[#This Row],[YearsAtCompany]]&lt;5,"2-4 Years",
tbl_HRMaster[[#This Row],[YearsAtCompany]]&lt;10,"5-9 Years",
TRUE,"10+ Years"
)</f>
        <v>5-9 Years</v>
      </c>
      <c r="AE2224" s="5">
        <f>IF(tbl_HRMaster[[#This Row],[Attrition]]="Yes",1,0)</f>
        <v>1</v>
      </c>
    </row>
    <row r="2225" spans="1:31" x14ac:dyDescent="0.25">
      <c r="A2225">
        <v>27</v>
      </c>
      <c r="B2225" t="s">
        <v>21</v>
      </c>
      <c r="C2225" t="s">
        <v>22</v>
      </c>
      <c r="D2225" t="s">
        <v>37</v>
      </c>
      <c r="E2225">
        <v>11</v>
      </c>
      <c r="F2225">
        <v>4</v>
      </c>
      <c r="G2225" t="s">
        <v>38</v>
      </c>
      <c r="H2225">
        <v>760</v>
      </c>
      <c r="I2225" t="s">
        <v>34</v>
      </c>
      <c r="J2225">
        <v>4</v>
      </c>
      <c r="K2225" t="s">
        <v>35</v>
      </c>
      <c r="L2225" t="s">
        <v>27</v>
      </c>
      <c r="M2225">
        <v>66320</v>
      </c>
      <c r="N2225">
        <v>0</v>
      </c>
      <c r="O2225">
        <v>16</v>
      </c>
      <c r="P2225">
        <v>0</v>
      </c>
      <c r="Q2225">
        <v>6</v>
      </c>
      <c r="R2225">
        <v>3</v>
      </c>
      <c r="S2225">
        <v>5</v>
      </c>
      <c r="T2225">
        <v>1</v>
      </c>
      <c r="U2225">
        <v>4</v>
      </c>
      <c r="V2225">
        <f>COUNTIF(tbl_HRMaster[EmployeeID],tbl_HRMaster[[#This Row],[EmployeeID]])</f>
        <v>1</v>
      </c>
      <c r="W2225">
        <f>IFERROR(INDEX(tbl_EmployeeSurvey[EnvironmentSatisfaction],MATCH(tbl_HRMaster[[#This Row],[EmployeeID]],tbl_EmployeeSurvey[EmployeeID],0)),"Not Found")</f>
        <v>2</v>
      </c>
      <c r="X2225">
        <f>IFERROR(INDEX(tbl_EmployeeSurvey[JobSatisfaction],MATCH(tbl_HRMaster[[#This Row],[EmployeeID]],tbl_EmployeeSurvey[EmployeeID],0)),"Not Found")</f>
        <v>1</v>
      </c>
      <c r="Y2225" s="5">
        <f>IFERROR(INDEX(tbl_EmployeeSurvey[WorkLifeBalance],MATCH(tbl_HRMaster[[#This Row],[EmployeeID]],tbl_EmployeeSurvey[EmployeeID],0)),"Not Found")</f>
        <v>4</v>
      </c>
      <c r="Z2225" s="5">
        <f>IFERROR(VLOOKUP(tbl_HRMaster[[#This Row],[EmployeeID]],tbl_ManagerSurvey[[EmployeeID]:[PerformanceRating]],2,FALSE),"Not Found")</f>
        <v>3</v>
      </c>
      <c r="AA2225" s="5">
        <f>IFERROR(VLOOKUP(tbl_HRMaster[[#This Row],[EmployeeID]],tbl_ManagerSurvey[[EmployeeID]:[PerformanceRating]],3,FALSE),"Not Found")</f>
        <v>3</v>
      </c>
      <c r="AB2225" s="5" t="str">
        <f>IF(tbl_HRMaster[[#This Row],[Attrition]]="Yes","Left","Active")</f>
        <v>Active</v>
      </c>
      <c r="AC2225" s="5" t="str">
        <f>_xlfn.IFS(tbl_HRMaster[[#This Row],[Age]]&lt;25,"Under 25",tbl_HRMaster[[#This Row],[Age]]&lt;35,"25-34",tbl_HRMaster[[#This Row],[Age]]&lt;45,"35-44",tbl_HRMaster[[#This Row],[Age]]&lt;55,"45-54",TRUE,"Above 54")</f>
        <v>25-34</v>
      </c>
      <c r="AD2225" s="5" t="str">
        <f>_xlfn.IFS(
tbl_HRMaster[[#This Row],[YearsAtCompany]]&lt;2,"&lt; 2 Years",
tbl_HRMaster[[#This Row],[YearsAtCompany]]&lt;5,"2-4 Years",
tbl_HRMaster[[#This Row],[YearsAtCompany]]&lt;10,"5-9 Years",
TRUE,"10+ Years"
)</f>
        <v>5-9 Years</v>
      </c>
      <c r="AE2225" s="5">
        <f>IF(tbl_HRMaster[[#This Row],[Attrition]]="Yes",1,0)</f>
        <v>0</v>
      </c>
    </row>
    <row r="2226" spans="1:31" x14ac:dyDescent="0.25">
      <c r="A2226">
        <v>27</v>
      </c>
      <c r="B2226" t="s">
        <v>21</v>
      </c>
      <c r="C2226" t="s">
        <v>22</v>
      </c>
      <c r="D2226" t="s">
        <v>37</v>
      </c>
      <c r="E2226">
        <v>11</v>
      </c>
      <c r="F2226">
        <v>4</v>
      </c>
      <c r="G2226" t="s">
        <v>38</v>
      </c>
      <c r="H2226">
        <v>2230</v>
      </c>
      <c r="I2226" t="s">
        <v>34</v>
      </c>
      <c r="J2226">
        <v>4</v>
      </c>
      <c r="K2226" t="s">
        <v>35</v>
      </c>
      <c r="L2226" t="s">
        <v>27</v>
      </c>
      <c r="M2226">
        <v>66320</v>
      </c>
      <c r="N2226">
        <v>0</v>
      </c>
      <c r="O2226">
        <v>16</v>
      </c>
      <c r="P2226">
        <v>0</v>
      </c>
      <c r="Q2226">
        <v>6</v>
      </c>
      <c r="R2226">
        <v>3</v>
      </c>
      <c r="S2226">
        <v>5</v>
      </c>
      <c r="T2226">
        <v>1</v>
      </c>
      <c r="U2226">
        <v>4</v>
      </c>
      <c r="V2226">
        <f>COUNTIF(tbl_HRMaster[EmployeeID],tbl_HRMaster[[#This Row],[EmployeeID]])</f>
        <v>1</v>
      </c>
      <c r="W2226">
        <f>IFERROR(INDEX(tbl_EmployeeSurvey[EnvironmentSatisfaction],MATCH(tbl_HRMaster[[#This Row],[EmployeeID]],tbl_EmployeeSurvey[EmployeeID],0)),"Not Found")</f>
        <v>2</v>
      </c>
      <c r="X2226">
        <f>IFERROR(INDEX(tbl_EmployeeSurvey[JobSatisfaction],MATCH(tbl_HRMaster[[#This Row],[EmployeeID]],tbl_EmployeeSurvey[EmployeeID],0)),"Not Found")</f>
        <v>1</v>
      </c>
      <c r="Y2226" s="5">
        <f>IFERROR(INDEX(tbl_EmployeeSurvey[WorkLifeBalance],MATCH(tbl_HRMaster[[#This Row],[EmployeeID]],tbl_EmployeeSurvey[EmployeeID],0)),"Not Found")</f>
        <v>4</v>
      </c>
      <c r="Z2226" s="5">
        <f>IFERROR(VLOOKUP(tbl_HRMaster[[#This Row],[EmployeeID]],tbl_ManagerSurvey[[EmployeeID]:[PerformanceRating]],2,FALSE),"Not Found")</f>
        <v>3</v>
      </c>
      <c r="AA2226" s="5">
        <f>IFERROR(VLOOKUP(tbl_HRMaster[[#This Row],[EmployeeID]],tbl_ManagerSurvey[[EmployeeID]:[PerformanceRating]],3,FALSE),"Not Found")</f>
        <v>3</v>
      </c>
      <c r="AB2226" s="5" t="str">
        <f>IF(tbl_HRMaster[[#This Row],[Attrition]]="Yes","Left","Active")</f>
        <v>Active</v>
      </c>
      <c r="AC2226" s="5" t="str">
        <f>_xlfn.IFS(tbl_HRMaster[[#This Row],[Age]]&lt;25,"Under 25",tbl_HRMaster[[#This Row],[Age]]&lt;35,"25-34",tbl_HRMaster[[#This Row],[Age]]&lt;45,"35-44",tbl_HRMaster[[#This Row],[Age]]&lt;55,"45-54",TRUE,"Above 54")</f>
        <v>25-34</v>
      </c>
      <c r="AD2226" s="5" t="str">
        <f>_xlfn.IFS(
tbl_HRMaster[[#This Row],[YearsAtCompany]]&lt;2,"&lt; 2 Years",
tbl_HRMaster[[#This Row],[YearsAtCompany]]&lt;5,"2-4 Years",
tbl_HRMaster[[#This Row],[YearsAtCompany]]&lt;10,"5-9 Years",
TRUE,"10+ Years"
)</f>
        <v>5-9 Years</v>
      </c>
      <c r="AE2226" s="5">
        <f>IF(tbl_HRMaster[[#This Row],[Attrition]]="Yes",1,0)</f>
        <v>0</v>
      </c>
    </row>
    <row r="2227" spans="1:31" x14ac:dyDescent="0.25">
      <c r="A2227">
        <v>27</v>
      </c>
      <c r="B2227" t="s">
        <v>21</v>
      </c>
      <c r="C2227" t="s">
        <v>22</v>
      </c>
      <c r="D2227" t="s">
        <v>37</v>
      </c>
      <c r="E2227">
        <v>11</v>
      </c>
      <c r="F2227">
        <v>4</v>
      </c>
      <c r="G2227" t="s">
        <v>38</v>
      </c>
      <c r="H2227">
        <v>3700</v>
      </c>
      <c r="I2227" t="s">
        <v>34</v>
      </c>
      <c r="J2227">
        <v>4</v>
      </c>
      <c r="K2227" t="s">
        <v>35</v>
      </c>
      <c r="L2227" t="s">
        <v>27</v>
      </c>
      <c r="M2227">
        <v>66320</v>
      </c>
      <c r="N2227">
        <v>0</v>
      </c>
      <c r="O2227">
        <v>16</v>
      </c>
      <c r="P2227">
        <v>0</v>
      </c>
      <c r="Q2227">
        <v>6</v>
      </c>
      <c r="R2227">
        <v>3</v>
      </c>
      <c r="S2227">
        <v>5</v>
      </c>
      <c r="T2227">
        <v>1</v>
      </c>
      <c r="U2227">
        <v>4</v>
      </c>
      <c r="V2227">
        <f>COUNTIF(tbl_HRMaster[EmployeeID],tbl_HRMaster[[#This Row],[EmployeeID]])</f>
        <v>1</v>
      </c>
      <c r="W2227">
        <f>IFERROR(INDEX(tbl_EmployeeSurvey[EnvironmentSatisfaction],MATCH(tbl_HRMaster[[#This Row],[EmployeeID]],tbl_EmployeeSurvey[EmployeeID],0)),"Not Found")</f>
        <v>2</v>
      </c>
      <c r="X2227">
        <f>IFERROR(INDEX(tbl_EmployeeSurvey[JobSatisfaction],MATCH(tbl_HRMaster[[#This Row],[EmployeeID]],tbl_EmployeeSurvey[EmployeeID],0)),"Not Found")</f>
        <v>1</v>
      </c>
      <c r="Y2227" s="5">
        <f>IFERROR(INDEX(tbl_EmployeeSurvey[WorkLifeBalance],MATCH(tbl_HRMaster[[#This Row],[EmployeeID]],tbl_EmployeeSurvey[EmployeeID],0)),"Not Found")</f>
        <v>4</v>
      </c>
      <c r="Z2227" s="5">
        <f>IFERROR(VLOOKUP(tbl_HRMaster[[#This Row],[EmployeeID]],tbl_ManagerSurvey[[EmployeeID]:[PerformanceRating]],2,FALSE),"Not Found")</f>
        <v>3</v>
      </c>
      <c r="AA2227" s="5">
        <f>IFERROR(VLOOKUP(tbl_HRMaster[[#This Row],[EmployeeID]],tbl_ManagerSurvey[[EmployeeID]:[PerformanceRating]],3,FALSE),"Not Found")</f>
        <v>3</v>
      </c>
      <c r="AB2227" s="5" t="str">
        <f>IF(tbl_HRMaster[[#This Row],[Attrition]]="Yes","Left","Active")</f>
        <v>Active</v>
      </c>
      <c r="AC2227" s="5" t="str">
        <f>_xlfn.IFS(tbl_HRMaster[[#This Row],[Age]]&lt;25,"Under 25",tbl_HRMaster[[#This Row],[Age]]&lt;35,"25-34",tbl_HRMaster[[#This Row],[Age]]&lt;45,"35-44",tbl_HRMaster[[#This Row],[Age]]&lt;55,"45-54",TRUE,"Above 54")</f>
        <v>25-34</v>
      </c>
      <c r="AD2227" s="5" t="str">
        <f>_xlfn.IFS(
tbl_HRMaster[[#This Row],[YearsAtCompany]]&lt;2,"&lt; 2 Years",
tbl_HRMaster[[#This Row],[YearsAtCompany]]&lt;5,"2-4 Years",
tbl_HRMaster[[#This Row],[YearsAtCompany]]&lt;10,"5-9 Years",
TRUE,"10+ Years"
)</f>
        <v>5-9 Years</v>
      </c>
      <c r="AE2227" s="5">
        <f>IF(tbl_HRMaster[[#This Row],[Attrition]]="Yes",1,0)</f>
        <v>0</v>
      </c>
    </row>
    <row r="2228" spans="1:31" x14ac:dyDescent="0.25">
      <c r="A2228">
        <v>29</v>
      </c>
      <c r="B2228" t="s">
        <v>21</v>
      </c>
      <c r="C2228" t="s">
        <v>22</v>
      </c>
      <c r="D2228" t="s">
        <v>30</v>
      </c>
      <c r="E2228">
        <v>23</v>
      </c>
      <c r="F2228">
        <v>3</v>
      </c>
      <c r="G2228" t="s">
        <v>38</v>
      </c>
      <c r="H2228">
        <v>602</v>
      </c>
      <c r="I2228" t="s">
        <v>34</v>
      </c>
      <c r="J2228">
        <v>1</v>
      </c>
      <c r="K2228" t="s">
        <v>35</v>
      </c>
      <c r="L2228" t="s">
        <v>27</v>
      </c>
      <c r="M2228">
        <v>79690</v>
      </c>
      <c r="N2228">
        <v>0</v>
      </c>
      <c r="O2228">
        <v>14</v>
      </c>
      <c r="P2228">
        <v>0</v>
      </c>
      <c r="Q2228">
        <v>6</v>
      </c>
      <c r="R2228">
        <v>3</v>
      </c>
      <c r="S2228">
        <v>5</v>
      </c>
      <c r="T2228">
        <v>1</v>
      </c>
      <c r="U2228">
        <v>3</v>
      </c>
      <c r="V2228">
        <f>COUNTIF(tbl_HRMaster[EmployeeID],tbl_HRMaster[[#This Row],[EmployeeID]])</f>
        <v>1</v>
      </c>
      <c r="W2228">
        <f>IFERROR(INDEX(tbl_EmployeeSurvey[EnvironmentSatisfaction],MATCH(tbl_HRMaster[[#This Row],[EmployeeID]],tbl_EmployeeSurvey[EmployeeID],0)),"Not Found")</f>
        <v>2</v>
      </c>
      <c r="X2228">
        <f>IFERROR(INDEX(tbl_EmployeeSurvey[JobSatisfaction],MATCH(tbl_HRMaster[[#This Row],[EmployeeID]],tbl_EmployeeSurvey[EmployeeID],0)),"Not Found")</f>
        <v>4</v>
      </c>
      <c r="Y2228" s="5">
        <f>IFERROR(INDEX(tbl_EmployeeSurvey[WorkLifeBalance],MATCH(tbl_HRMaster[[#This Row],[EmployeeID]],tbl_EmployeeSurvey[EmployeeID],0)),"Not Found")</f>
        <v>2</v>
      </c>
      <c r="Z2228" s="5">
        <f>IFERROR(VLOOKUP(tbl_HRMaster[[#This Row],[EmployeeID]],tbl_ManagerSurvey[[EmployeeID]:[PerformanceRating]],2,FALSE),"Not Found")</f>
        <v>3</v>
      </c>
      <c r="AA2228" s="5">
        <f>IFERROR(VLOOKUP(tbl_HRMaster[[#This Row],[EmployeeID]],tbl_ManagerSurvey[[EmployeeID]:[PerformanceRating]],3,FALSE),"Not Found")</f>
        <v>3</v>
      </c>
      <c r="AB2228" s="5" t="str">
        <f>IF(tbl_HRMaster[[#This Row],[Attrition]]="Yes","Left","Active")</f>
        <v>Active</v>
      </c>
      <c r="AC2228" s="5" t="str">
        <f>_xlfn.IFS(tbl_HRMaster[[#This Row],[Age]]&lt;25,"Under 25",tbl_HRMaster[[#This Row],[Age]]&lt;35,"25-34",tbl_HRMaster[[#This Row],[Age]]&lt;45,"35-44",tbl_HRMaster[[#This Row],[Age]]&lt;55,"45-54",TRUE,"Above 54")</f>
        <v>25-34</v>
      </c>
      <c r="AD2228" s="5" t="str">
        <f>_xlfn.IFS(
tbl_HRMaster[[#This Row],[YearsAtCompany]]&lt;2,"&lt; 2 Years",
tbl_HRMaster[[#This Row],[YearsAtCompany]]&lt;5,"2-4 Years",
tbl_HRMaster[[#This Row],[YearsAtCompany]]&lt;10,"5-9 Years",
TRUE,"10+ Years"
)</f>
        <v>5-9 Years</v>
      </c>
      <c r="AE2228" s="5">
        <f>IF(tbl_HRMaster[[#This Row],[Attrition]]="Yes",1,0)</f>
        <v>0</v>
      </c>
    </row>
    <row r="2229" spans="1:31" x14ac:dyDescent="0.25">
      <c r="A2229">
        <v>29</v>
      </c>
      <c r="B2229" t="s">
        <v>21</v>
      </c>
      <c r="C2229" t="s">
        <v>22</v>
      </c>
      <c r="D2229" t="s">
        <v>30</v>
      </c>
      <c r="E2229">
        <v>23</v>
      </c>
      <c r="F2229">
        <v>3</v>
      </c>
      <c r="G2229" t="s">
        <v>38</v>
      </c>
      <c r="H2229">
        <v>2072</v>
      </c>
      <c r="I2229" t="s">
        <v>34</v>
      </c>
      <c r="J2229">
        <v>1</v>
      </c>
      <c r="K2229" t="s">
        <v>35</v>
      </c>
      <c r="L2229" t="s">
        <v>27</v>
      </c>
      <c r="M2229">
        <v>79690</v>
      </c>
      <c r="N2229">
        <v>0</v>
      </c>
      <c r="O2229">
        <v>14</v>
      </c>
      <c r="P2229">
        <v>0</v>
      </c>
      <c r="Q2229">
        <v>6</v>
      </c>
      <c r="R2229">
        <v>3</v>
      </c>
      <c r="S2229">
        <v>5</v>
      </c>
      <c r="T2229">
        <v>1</v>
      </c>
      <c r="U2229">
        <v>3</v>
      </c>
      <c r="V2229">
        <f>COUNTIF(tbl_HRMaster[EmployeeID],tbl_HRMaster[[#This Row],[EmployeeID]])</f>
        <v>1</v>
      </c>
      <c r="W2229">
        <f>IFERROR(INDEX(tbl_EmployeeSurvey[EnvironmentSatisfaction],MATCH(tbl_HRMaster[[#This Row],[EmployeeID]],tbl_EmployeeSurvey[EmployeeID],0)),"Not Found")</f>
        <v>2</v>
      </c>
      <c r="X2229">
        <f>IFERROR(INDEX(tbl_EmployeeSurvey[JobSatisfaction],MATCH(tbl_HRMaster[[#This Row],[EmployeeID]],tbl_EmployeeSurvey[EmployeeID],0)),"Not Found")</f>
        <v>4</v>
      </c>
      <c r="Y2229" s="5">
        <f>IFERROR(INDEX(tbl_EmployeeSurvey[WorkLifeBalance],MATCH(tbl_HRMaster[[#This Row],[EmployeeID]],tbl_EmployeeSurvey[EmployeeID],0)),"Not Found")</f>
        <v>2</v>
      </c>
      <c r="Z2229" s="5">
        <f>IFERROR(VLOOKUP(tbl_HRMaster[[#This Row],[EmployeeID]],tbl_ManagerSurvey[[EmployeeID]:[PerformanceRating]],2,FALSE),"Not Found")</f>
        <v>3</v>
      </c>
      <c r="AA2229" s="5">
        <f>IFERROR(VLOOKUP(tbl_HRMaster[[#This Row],[EmployeeID]],tbl_ManagerSurvey[[EmployeeID]:[PerformanceRating]],3,FALSE),"Not Found")</f>
        <v>3</v>
      </c>
      <c r="AB2229" s="5" t="str">
        <f>IF(tbl_HRMaster[[#This Row],[Attrition]]="Yes","Left","Active")</f>
        <v>Active</v>
      </c>
      <c r="AC2229" s="5" t="str">
        <f>_xlfn.IFS(tbl_HRMaster[[#This Row],[Age]]&lt;25,"Under 25",tbl_HRMaster[[#This Row],[Age]]&lt;35,"25-34",tbl_HRMaster[[#This Row],[Age]]&lt;45,"35-44",tbl_HRMaster[[#This Row],[Age]]&lt;55,"45-54",TRUE,"Above 54")</f>
        <v>25-34</v>
      </c>
      <c r="AD2229" s="5" t="str">
        <f>_xlfn.IFS(
tbl_HRMaster[[#This Row],[YearsAtCompany]]&lt;2,"&lt; 2 Years",
tbl_HRMaster[[#This Row],[YearsAtCompany]]&lt;5,"2-4 Years",
tbl_HRMaster[[#This Row],[YearsAtCompany]]&lt;10,"5-9 Years",
TRUE,"10+ Years"
)</f>
        <v>5-9 Years</v>
      </c>
      <c r="AE2229" s="5">
        <f>IF(tbl_HRMaster[[#This Row],[Attrition]]="Yes",1,0)</f>
        <v>0</v>
      </c>
    </row>
    <row r="2230" spans="1:31" x14ac:dyDescent="0.25">
      <c r="A2230">
        <v>29</v>
      </c>
      <c r="B2230" t="s">
        <v>21</v>
      </c>
      <c r="C2230" t="s">
        <v>22</v>
      </c>
      <c r="D2230" t="s">
        <v>30</v>
      </c>
      <c r="E2230">
        <v>23</v>
      </c>
      <c r="F2230">
        <v>3</v>
      </c>
      <c r="G2230" t="s">
        <v>38</v>
      </c>
      <c r="H2230">
        <v>3542</v>
      </c>
      <c r="I2230" t="s">
        <v>34</v>
      </c>
      <c r="J2230">
        <v>1</v>
      </c>
      <c r="K2230" t="s">
        <v>35</v>
      </c>
      <c r="L2230" t="s">
        <v>27</v>
      </c>
      <c r="M2230">
        <v>79690</v>
      </c>
      <c r="N2230">
        <v>0</v>
      </c>
      <c r="O2230">
        <v>14</v>
      </c>
      <c r="P2230">
        <v>0</v>
      </c>
      <c r="Q2230">
        <v>6</v>
      </c>
      <c r="R2230">
        <v>3</v>
      </c>
      <c r="S2230">
        <v>5</v>
      </c>
      <c r="T2230">
        <v>1</v>
      </c>
      <c r="U2230">
        <v>3</v>
      </c>
      <c r="V2230">
        <f>COUNTIF(tbl_HRMaster[EmployeeID],tbl_HRMaster[[#This Row],[EmployeeID]])</f>
        <v>1</v>
      </c>
      <c r="W2230">
        <f>IFERROR(INDEX(tbl_EmployeeSurvey[EnvironmentSatisfaction],MATCH(tbl_HRMaster[[#This Row],[EmployeeID]],tbl_EmployeeSurvey[EmployeeID],0)),"Not Found")</f>
        <v>2</v>
      </c>
      <c r="X2230">
        <f>IFERROR(INDEX(tbl_EmployeeSurvey[JobSatisfaction],MATCH(tbl_HRMaster[[#This Row],[EmployeeID]],tbl_EmployeeSurvey[EmployeeID],0)),"Not Found")</f>
        <v>4</v>
      </c>
      <c r="Y2230" s="5">
        <f>IFERROR(INDEX(tbl_EmployeeSurvey[WorkLifeBalance],MATCH(tbl_HRMaster[[#This Row],[EmployeeID]],tbl_EmployeeSurvey[EmployeeID],0)),"Not Found")</f>
        <v>2</v>
      </c>
      <c r="Z2230" s="5">
        <f>IFERROR(VLOOKUP(tbl_HRMaster[[#This Row],[EmployeeID]],tbl_ManagerSurvey[[EmployeeID]:[PerformanceRating]],2,FALSE),"Not Found")</f>
        <v>3</v>
      </c>
      <c r="AA2230" s="5">
        <f>IFERROR(VLOOKUP(tbl_HRMaster[[#This Row],[EmployeeID]],tbl_ManagerSurvey[[EmployeeID]:[PerformanceRating]],3,FALSE),"Not Found")</f>
        <v>3</v>
      </c>
      <c r="AB2230" s="5" t="str">
        <f>IF(tbl_HRMaster[[#This Row],[Attrition]]="Yes","Left","Active")</f>
        <v>Active</v>
      </c>
      <c r="AC2230" s="5" t="str">
        <f>_xlfn.IFS(tbl_HRMaster[[#This Row],[Age]]&lt;25,"Under 25",tbl_HRMaster[[#This Row],[Age]]&lt;35,"25-34",tbl_HRMaster[[#This Row],[Age]]&lt;45,"35-44",tbl_HRMaster[[#This Row],[Age]]&lt;55,"45-54",TRUE,"Above 54")</f>
        <v>25-34</v>
      </c>
      <c r="AD2230" s="5" t="str">
        <f>_xlfn.IFS(
tbl_HRMaster[[#This Row],[YearsAtCompany]]&lt;2,"&lt; 2 Years",
tbl_HRMaster[[#This Row],[YearsAtCompany]]&lt;5,"2-4 Years",
tbl_HRMaster[[#This Row],[YearsAtCompany]]&lt;10,"5-9 Years",
TRUE,"10+ Years"
)</f>
        <v>5-9 Years</v>
      </c>
      <c r="AE2230" s="5">
        <f>IF(tbl_HRMaster[[#This Row],[Attrition]]="Yes",1,0)</f>
        <v>0</v>
      </c>
    </row>
    <row r="2231" spans="1:31" x14ac:dyDescent="0.25">
      <c r="A2231">
        <v>31</v>
      </c>
      <c r="B2231" t="s">
        <v>21</v>
      </c>
      <c r="C2231" t="s">
        <v>36</v>
      </c>
      <c r="D2231" t="s">
        <v>23</v>
      </c>
      <c r="E2231">
        <v>4</v>
      </c>
      <c r="F2231">
        <v>1</v>
      </c>
      <c r="G2231" t="s">
        <v>38</v>
      </c>
      <c r="H2231">
        <v>1437</v>
      </c>
      <c r="I2231" t="s">
        <v>25</v>
      </c>
      <c r="J2231">
        <v>3</v>
      </c>
      <c r="K2231" t="s">
        <v>31</v>
      </c>
      <c r="L2231" t="s">
        <v>27</v>
      </c>
      <c r="M2231">
        <v>96100</v>
      </c>
      <c r="N2231">
        <v>0</v>
      </c>
      <c r="O2231">
        <v>11</v>
      </c>
      <c r="P2231">
        <v>1</v>
      </c>
      <c r="Q2231">
        <v>6</v>
      </c>
      <c r="R2231">
        <v>2</v>
      </c>
      <c r="S2231">
        <v>5</v>
      </c>
      <c r="T2231">
        <v>1</v>
      </c>
      <c r="U2231">
        <v>4</v>
      </c>
      <c r="V2231">
        <f>COUNTIF(tbl_HRMaster[EmployeeID],tbl_HRMaster[[#This Row],[EmployeeID]])</f>
        <v>1</v>
      </c>
      <c r="W2231">
        <f>IFERROR(INDEX(tbl_EmployeeSurvey[EnvironmentSatisfaction],MATCH(tbl_HRMaster[[#This Row],[EmployeeID]],tbl_EmployeeSurvey[EmployeeID],0)),"Not Found")</f>
        <v>3</v>
      </c>
      <c r="X2231">
        <f>IFERROR(INDEX(tbl_EmployeeSurvey[JobSatisfaction],MATCH(tbl_HRMaster[[#This Row],[EmployeeID]],tbl_EmployeeSurvey[EmployeeID],0)),"Not Found")</f>
        <v>3</v>
      </c>
      <c r="Y2231" s="5">
        <f>IFERROR(INDEX(tbl_EmployeeSurvey[WorkLifeBalance],MATCH(tbl_HRMaster[[#This Row],[EmployeeID]],tbl_EmployeeSurvey[EmployeeID],0)),"Not Found")</f>
        <v>3</v>
      </c>
      <c r="Z2231" s="5">
        <f>IFERROR(VLOOKUP(tbl_HRMaster[[#This Row],[EmployeeID]],tbl_ManagerSurvey[[EmployeeID]:[PerformanceRating]],2,FALSE),"Not Found")</f>
        <v>2</v>
      </c>
      <c r="AA2231" s="5">
        <f>IFERROR(VLOOKUP(tbl_HRMaster[[#This Row],[EmployeeID]],tbl_ManagerSurvey[[EmployeeID]:[PerformanceRating]],3,FALSE),"Not Found")</f>
        <v>3</v>
      </c>
      <c r="AB2231" s="5" t="str">
        <f>IF(tbl_HRMaster[[#This Row],[Attrition]]="Yes","Left","Active")</f>
        <v>Active</v>
      </c>
      <c r="AC2231" s="5" t="str">
        <f>_xlfn.IFS(tbl_HRMaster[[#This Row],[Age]]&lt;25,"Under 25",tbl_HRMaster[[#This Row],[Age]]&lt;35,"25-34",tbl_HRMaster[[#This Row],[Age]]&lt;45,"35-44",tbl_HRMaster[[#This Row],[Age]]&lt;55,"45-54",TRUE,"Above 54")</f>
        <v>25-34</v>
      </c>
      <c r="AD2231" s="5" t="str">
        <f>_xlfn.IFS(
tbl_HRMaster[[#This Row],[YearsAtCompany]]&lt;2,"&lt; 2 Years",
tbl_HRMaster[[#This Row],[YearsAtCompany]]&lt;5,"2-4 Years",
tbl_HRMaster[[#This Row],[YearsAtCompany]]&lt;10,"5-9 Years",
TRUE,"10+ Years"
)</f>
        <v>5-9 Years</v>
      </c>
      <c r="AE2231" s="5">
        <f>IF(tbl_HRMaster[[#This Row],[Attrition]]="Yes",1,0)</f>
        <v>0</v>
      </c>
    </row>
    <row r="2232" spans="1:31" x14ac:dyDescent="0.25">
      <c r="A2232">
        <v>31</v>
      </c>
      <c r="B2232" t="s">
        <v>21</v>
      </c>
      <c r="C2232" t="s">
        <v>36</v>
      </c>
      <c r="D2232" t="s">
        <v>23</v>
      </c>
      <c r="E2232">
        <v>4</v>
      </c>
      <c r="F2232">
        <v>1</v>
      </c>
      <c r="G2232" t="s">
        <v>38</v>
      </c>
      <c r="H2232">
        <v>2907</v>
      </c>
      <c r="I2232" t="s">
        <v>25</v>
      </c>
      <c r="J2232">
        <v>3</v>
      </c>
      <c r="K2232" t="s">
        <v>31</v>
      </c>
      <c r="L2232" t="s">
        <v>27</v>
      </c>
      <c r="M2232">
        <v>96100</v>
      </c>
      <c r="N2232">
        <v>0</v>
      </c>
      <c r="O2232">
        <v>11</v>
      </c>
      <c r="P2232">
        <v>1</v>
      </c>
      <c r="Q2232">
        <v>6</v>
      </c>
      <c r="R2232">
        <v>2</v>
      </c>
      <c r="S2232">
        <v>5</v>
      </c>
      <c r="T2232">
        <v>1</v>
      </c>
      <c r="U2232">
        <v>4</v>
      </c>
      <c r="V2232">
        <f>COUNTIF(tbl_HRMaster[EmployeeID],tbl_HRMaster[[#This Row],[EmployeeID]])</f>
        <v>1</v>
      </c>
      <c r="W2232">
        <f>IFERROR(INDEX(tbl_EmployeeSurvey[EnvironmentSatisfaction],MATCH(tbl_HRMaster[[#This Row],[EmployeeID]],tbl_EmployeeSurvey[EmployeeID],0)),"Not Found")</f>
        <v>3</v>
      </c>
      <c r="X2232">
        <f>IFERROR(INDEX(tbl_EmployeeSurvey[JobSatisfaction],MATCH(tbl_HRMaster[[#This Row],[EmployeeID]],tbl_EmployeeSurvey[EmployeeID],0)),"Not Found")</f>
        <v>3</v>
      </c>
      <c r="Y2232" s="5">
        <f>IFERROR(INDEX(tbl_EmployeeSurvey[WorkLifeBalance],MATCH(tbl_HRMaster[[#This Row],[EmployeeID]],tbl_EmployeeSurvey[EmployeeID],0)),"Not Found")</f>
        <v>3</v>
      </c>
      <c r="Z2232" s="5">
        <f>IFERROR(VLOOKUP(tbl_HRMaster[[#This Row],[EmployeeID]],tbl_ManagerSurvey[[EmployeeID]:[PerformanceRating]],2,FALSE),"Not Found")</f>
        <v>2</v>
      </c>
      <c r="AA2232" s="5">
        <f>IFERROR(VLOOKUP(tbl_HRMaster[[#This Row],[EmployeeID]],tbl_ManagerSurvey[[EmployeeID]:[PerformanceRating]],3,FALSE),"Not Found")</f>
        <v>3</v>
      </c>
      <c r="AB2232" s="5" t="str">
        <f>IF(tbl_HRMaster[[#This Row],[Attrition]]="Yes","Left","Active")</f>
        <v>Active</v>
      </c>
      <c r="AC2232" s="5" t="str">
        <f>_xlfn.IFS(tbl_HRMaster[[#This Row],[Age]]&lt;25,"Under 25",tbl_HRMaster[[#This Row],[Age]]&lt;35,"25-34",tbl_HRMaster[[#This Row],[Age]]&lt;45,"35-44",tbl_HRMaster[[#This Row],[Age]]&lt;55,"45-54",TRUE,"Above 54")</f>
        <v>25-34</v>
      </c>
      <c r="AD2232" s="5" t="str">
        <f>_xlfn.IFS(
tbl_HRMaster[[#This Row],[YearsAtCompany]]&lt;2,"&lt; 2 Years",
tbl_HRMaster[[#This Row],[YearsAtCompany]]&lt;5,"2-4 Years",
tbl_HRMaster[[#This Row],[YearsAtCompany]]&lt;10,"5-9 Years",
TRUE,"10+ Years"
)</f>
        <v>5-9 Years</v>
      </c>
      <c r="AE2232" s="5">
        <f>IF(tbl_HRMaster[[#This Row],[Attrition]]="Yes",1,0)</f>
        <v>0</v>
      </c>
    </row>
    <row r="2233" spans="1:31" x14ac:dyDescent="0.25">
      <c r="A2233">
        <v>31</v>
      </c>
      <c r="B2233" t="s">
        <v>21</v>
      </c>
      <c r="C2233" t="s">
        <v>36</v>
      </c>
      <c r="D2233" t="s">
        <v>23</v>
      </c>
      <c r="E2233">
        <v>4</v>
      </c>
      <c r="F2233">
        <v>1</v>
      </c>
      <c r="G2233" t="s">
        <v>38</v>
      </c>
      <c r="H2233">
        <v>4377</v>
      </c>
      <c r="I2233" t="s">
        <v>25</v>
      </c>
      <c r="J2233">
        <v>3</v>
      </c>
      <c r="K2233" t="s">
        <v>31</v>
      </c>
      <c r="L2233" t="s">
        <v>27</v>
      </c>
      <c r="M2233">
        <v>96100</v>
      </c>
      <c r="N2233">
        <v>0</v>
      </c>
      <c r="O2233">
        <v>11</v>
      </c>
      <c r="P2233">
        <v>1</v>
      </c>
      <c r="Q2233">
        <v>6</v>
      </c>
      <c r="R2233">
        <v>2</v>
      </c>
      <c r="S2233">
        <v>5</v>
      </c>
      <c r="T2233">
        <v>1</v>
      </c>
      <c r="U2233">
        <v>4</v>
      </c>
      <c r="V2233">
        <f>COUNTIF(tbl_HRMaster[EmployeeID],tbl_HRMaster[[#This Row],[EmployeeID]])</f>
        <v>1</v>
      </c>
      <c r="W2233">
        <f>IFERROR(INDEX(tbl_EmployeeSurvey[EnvironmentSatisfaction],MATCH(tbl_HRMaster[[#This Row],[EmployeeID]],tbl_EmployeeSurvey[EmployeeID],0)),"Not Found")</f>
        <v>3</v>
      </c>
      <c r="X2233">
        <f>IFERROR(INDEX(tbl_EmployeeSurvey[JobSatisfaction],MATCH(tbl_HRMaster[[#This Row],[EmployeeID]],tbl_EmployeeSurvey[EmployeeID],0)),"Not Found")</f>
        <v>3</v>
      </c>
      <c r="Y2233" s="5">
        <f>IFERROR(INDEX(tbl_EmployeeSurvey[WorkLifeBalance],MATCH(tbl_HRMaster[[#This Row],[EmployeeID]],tbl_EmployeeSurvey[EmployeeID],0)),"Not Found")</f>
        <v>3</v>
      </c>
      <c r="Z2233" s="5">
        <f>IFERROR(VLOOKUP(tbl_HRMaster[[#This Row],[EmployeeID]],tbl_ManagerSurvey[[EmployeeID]:[PerformanceRating]],2,FALSE),"Not Found")</f>
        <v>2</v>
      </c>
      <c r="AA2233" s="5">
        <f>IFERROR(VLOOKUP(tbl_HRMaster[[#This Row],[EmployeeID]],tbl_ManagerSurvey[[EmployeeID]:[PerformanceRating]],3,FALSE),"Not Found")</f>
        <v>3</v>
      </c>
      <c r="AB2233" s="5" t="str">
        <f>IF(tbl_HRMaster[[#This Row],[Attrition]]="Yes","Left","Active")</f>
        <v>Active</v>
      </c>
      <c r="AC2233" s="5" t="str">
        <f>_xlfn.IFS(tbl_HRMaster[[#This Row],[Age]]&lt;25,"Under 25",tbl_HRMaster[[#This Row],[Age]]&lt;35,"25-34",tbl_HRMaster[[#This Row],[Age]]&lt;45,"35-44",tbl_HRMaster[[#This Row],[Age]]&lt;55,"45-54",TRUE,"Above 54")</f>
        <v>25-34</v>
      </c>
      <c r="AD2233" s="5" t="str">
        <f>_xlfn.IFS(
tbl_HRMaster[[#This Row],[YearsAtCompany]]&lt;2,"&lt; 2 Years",
tbl_HRMaster[[#This Row],[YearsAtCompany]]&lt;5,"2-4 Years",
tbl_HRMaster[[#This Row],[YearsAtCompany]]&lt;10,"5-9 Years",
TRUE,"10+ Years"
)</f>
        <v>5-9 Years</v>
      </c>
      <c r="AE2233" s="5">
        <f>IF(tbl_HRMaster[[#This Row],[Attrition]]="Yes",1,0)</f>
        <v>0</v>
      </c>
    </row>
    <row r="2234" spans="1:31" x14ac:dyDescent="0.25">
      <c r="A2234">
        <v>38</v>
      </c>
      <c r="B2234" t="s">
        <v>21</v>
      </c>
      <c r="C2234" t="s">
        <v>36</v>
      </c>
      <c r="D2234" t="s">
        <v>23</v>
      </c>
      <c r="E2234">
        <v>4</v>
      </c>
      <c r="F2234">
        <v>3</v>
      </c>
      <c r="G2234" t="s">
        <v>24</v>
      </c>
      <c r="H2234">
        <v>446</v>
      </c>
      <c r="I2234" t="s">
        <v>34</v>
      </c>
      <c r="J2234">
        <v>2</v>
      </c>
      <c r="K2234" t="s">
        <v>39</v>
      </c>
      <c r="L2234" t="s">
        <v>32</v>
      </c>
      <c r="M2234">
        <v>100480</v>
      </c>
      <c r="N2234">
        <v>1</v>
      </c>
      <c r="O2234">
        <v>23</v>
      </c>
      <c r="P2234">
        <v>1</v>
      </c>
      <c r="Q2234">
        <v>6</v>
      </c>
      <c r="R2234">
        <v>2</v>
      </c>
      <c r="S2234">
        <v>5</v>
      </c>
      <c r="T2234">
        <v>1</v>
      </c>
      <c r="U2234">
        <v>3</v>
      </c>
      <c r="V2234">
        <f>COUNTIF(tbl_HRMaster[EmployeeID],tbl_HRMaster[[#This Row],[EmployeeID]])</f>
        <v>1</v>
      </c>
      <c r="W2234">
        <f>IFERROR(INDEX(tbl_EmployeeSurvey[EnvironmentSatisfaction],MATCH(tbl_HRMaster[[#This Row],[EmployeeID]],tbl_EmployeeSurvey[EmployeeID],0)),"Not Found")</f>
        <v>3</v>
      </c>
      <c r="X2234">
        <f>IFERROR(INDEX(tbl_EmployeeSurvey[JobSatisfaction],MATCH(tbl_HRMaster[[#This Row],[EmployeeID]],tbl_EmployeeSurvey[EmployeeID],0)),"Not Found")</f>
        <v>4</v>
      </c>
      <c r="Y2234" s="5">
        <f>IFERROR(INDEX(tbl_EmployeeSurvey[WorkLifeBalance],MATCH(tbl_HRMaster[[#This Row],[EmployeeID]],tbl_EmployeeSurvey[EmployeeID],0)),"Not Found")</f>
        <v>3</v>
      </c>
      <c r="Z2234" s="5">
        <f>IFERROR(VLOOKUP(tbl_HRMaster[[#This Row],[EmployeeID]],tbl_ManagerSurvey[[EmployeeID]:[PerformanceRating]],2,FALSE),"Not Found")</f>
        <v>3</v>
      </c>
      <c r="AA2234" s="5">
        <f>IFERROR(VLOOKUP(tbl_HRMaster[[#This Row],[EmployeeID]],tbl_ManagerSurvey[[EmployeeID]:[PerformanceRating]],3,FALSE),"Not Found")</f>
        <v>4</v>
      </c>
      <c r="AB2234" s="5" t="str">
        <f>IF(tbl_HRMaster[[#This Row],[Attrition]]="Yes","Left","Active")</f>
        <v>Active</v>
      </c>
      <c r="AC2234" s="5" t="str">
        <f>_xlfn.IFS(tbl_HRMaster[[#This Row],[Age]]&lt;25,"Under 25",tbl_HRMaster[[#This Row],[Age]]&lt;35,"25-34",tbl_HRMaster[[#This Row],[Age]]&lt;45,"35-44",tbl_HRMaster[[#This Row],[Age]]&lt;55,"45-54",TRUE,"Above 54")</f>
        <v>35-44</v>
      </c>
      <c r="AD2234" s="5" t="str">
        <f>_xlfn.IFS(
tbl_HRMaster[[#This Row],[YearsAtCompany]]&lt;2,"&lt; 2 Years",
tbl_HRMaster[[#This Row],[YearsAtCompany]]&lt;5,"2-4 Years",
tbl_HRMaster[[#This Row],[YearsAtCompany]]&lt;10,"5-9 Years",
TRUE,"10+ Years"
)</f>
        <v>5-9 Years</v>
      </c>
      <c r="AE2234" s="5">
        <f>IF(tbl_HRMaster[[#This Row],[Attrition]]="Yes",1,0)</f>
        <v>0</v>
      </c>
    </row>
    <row r="2235" spans="1:31" x14ac:dyDescent="0.25">
      <c r="A2235">
        <v>38</v>
      </c>
      <c r="B2235" t="s">
        <v>21</v>
      </c>
      <c r="C2235" t="s">
        <v>36</v>
      </c>
      <c r="D2235" t="s">
        <v>23</v>
      </c>
      <c r="E2235">
        <v>4</v>
      </c>
      <c r="F2235">
        <v>3</v>
      </c>
      <c r="G2235" t="s">
        <v>24</v>
      </c>
      <c r="H2235">
        <v>1916</v>
      </c>
      <c r="I2235" t="s">
        <v>34</v>
      </c>
      <c r="J2235">
        <v>2</v>
      </c>
      <c r="K2235" t="s">
        <v>39</v>
      </c>
      <c r="L2235" t="s">
        <v>32</v>
      </c>
      <c r="M2235">
        <v>100480</v>
      </c>
      <c r="N2235">
        <v>1</v>
      </c>
      <c r="O2235">
        <v>23</v>
      </c>
      <c r="P2235">
        <v>1</v>
      </c>
      <c r="Q2235">
        <v>6</v>
      </c>
      <c r="R2235">
        <v>2</v>
      </c>
      <c r="S2235">
        <v>5</v>
      </c>
      <c r="T2235">
        <v>1</v>
      </c>
      <c r="U2235">
        <v>3</v>
      </c>
      <c r="V2235">
        <f>COUNTIF(tbl_HRMaster[EmployeeID],tbl_HRMaster[[#This Row],[EmployeeID]])</f>
        <v>1</v>
      </c>
      <c r="W2235">
        <f>IFERROR(INDEX(tbl_EmployeeSurvey[EnvironmentSatisfaction],MATCH(tbl_HRMaster[[#This Row],[EmployeeID]],tbl_EmployeeSurvey[EmployeeID],0)),"Not Found")</f>
        <v>3</v>
      </c>
      <c r="X2235">
        <f>IFERROR(INDEX(tbl_EmployeeSurvey[JobSatisfaction],MATCH(tbl_HRMaster[[#This Row],[EmployeeID]],tbl_EmployeeSurvey[EmployeeID],0)),"Not Found")</f>
        <v>4</v>
      </c>
      <c r="Y2235" s="5">
        <f>IFERROR(INDEX(tbl_EmployeeSurvey[WorkLifeBalance],MATCH(tbl_HRMaster[[#This Row],[EmployeeID]],tbl_EmployeeSurvey[EmployeeID],0)),"Not Found")</f>
        <v>3</v>
      </c>
      <c r="Z2235" s="5">
        <f>IFERROR(VLOOKUP(tbl_HRMaster[[#This Row],[EmployeeID]],tbl_ManagerSurvey[[EmployeeID]:[PerformanceRating]],2,FALSE),"Not Found")</f>
        <v>3</v>
      </c>
      <c r="AA2235" s="5">
        <f>IFERROR(VLOOKUP(tbl_HRMaster[[#This Row],[EmployeeID]],tbl_ManagerSurvey[[EmployeeID]:[PerformanceRating]],3,FALSE),"Not Found")</f>
        <v>4</v>
      </c>
      <c r="AB2235" s="5" t="str">
        <f>IF(tbl_HRMaster[[#This Row],[Attrition]]="Yes","Left","Active")</f>
        <v>Active</v>
      </c>
      <c r="AC2235" s="5" t="str">
        <f>_xlfn.IFS(tbl_HRMaster[[#This Row],[Age]]&lt;25,"Under 25",tbl_HRMaster[[#This Row],[Age]]&lt;35,"25-34",tbl_HRMaster[[#This Row],[Age]]&lt;45,"35-44",tbl_HRMaster[[#This Row],[Age]]&lt;55,"45-54",TRUE,"Above 54")</f>
        <v>35-44</v>
      </c>
      <c r="AD2235" s="5" t="str">
        <f>_xlfn.IFS(
tbl_HRMaster[[#This Row],[YearsAtCompany]]&lt;2,"&lt; 2 Years",
tbl_HRMaster[[#This Row],[YearsAtCompany]]&lt;5,"2-4 Years",
tbl_HRMaster[[#This Row],[YearsAtCompany]]&lt;10,"5-9 Years",
TRUE,"10+ Years"
)</f>
        <v>5-9 Years</v>
      </c>
      <c r="AE2235" s="5">
        <f>IF(tbl_HRMaster[[#This Row],[Attrition]]="Yes",1,0)</f>
        <v>0</v>
      </c>
    </row>
    <row r="2236" spans="1:31" x14ac:dyDescent="0.25">
      <c r="A2236">
        <v>38</v>
      </c>
      <c r="B2236" t="s">
        <v>21</v>
      </c>
      <c r="C2236" t="s">
        <v>36</v>
      </c>
      <c r="D2236" t="s">
        <v>23</v>
      </c>
      <c r="E2236">
        <v>4</v>
      </c>
      <c r="F2236">
        <v>3</v>
      </c>
      <c r="G2236" t="s">
        <v>24</v>
      </c>
      <c r="H2236">
        <v>3386</v>
      </c>
      <c r="I2236" t="s">
        <v>34</v>
      </c>
      <c r="J2236">
        <v>2</v>
      </c>
      <c r="K2236" t="s">
        <v>39</v>
      </c>
      <c r="L2236" t="s">
        <v>32</v>
      </c>
      <c r="M2236">
        <v>100480</v>
      </c>
      <c r="N2236">
        <v>1</v>
      </c>
      <c r="O2236">
        <v>23</v>
      </c>
      <c r="P2236">
        <v>1</v>
      </c>
      <c r="Q2236">
        <v>6</v>
      </c>
      <c r="R2236">
        <v>2</v>
      </c>
      <c r="S2236">
        <v>5</v>
      </c>
      <c r="T2236">
        <v>1</v>
      </c>
      <c r="U2236">
        <v>3</v>
      </c>
      <c r="V2236">
        <f>COUNTIF(tbl_HRMaster[EmployeeID],tbl_HRMaster[[#This Row],[EmployeeID]])</f>
        <v>1</v>
      </c>
      <c r="W2236">
        <f>IFERROR(INDEX(tbl_EmployeeSurvey[EnvironmentSatisfaction],MATCH(tbl_HRMaster[[#This Row],[EmployeeID]],tbl_EmployeeSurvey[EmployeeID],0)),"Not Found")</f>
        <v>3</v>
      </c>
      <c r="X2236">
        <f>IFERROR(INDEX(tbl_EmployeeSurvey[JobSatisfaction],MATCH(tbl_HRMaster[[#This Row],[EmployeeID]],tbl_EmployeeSurvey[EmployeeID],0)),"Not Found")</f>
        <v>4</v>
      </c>
      <c r="Y2236" s="5">
        <f>IFERROR(INDEX(tbl_EmployeeSurvey[WorkLifeBalance],MATCH(tbl_HRMaster[[#This Row],[EmployeeID]],tbl_EmployeeSurvey[EmployeeID],0)),"Not Found")</f>
        <v>3</v>
      </c>
      <c r="Z2236" s="5">
        <f>IFERROR(VLOOKUP(tbl_HRMaster[[#This Row],[EmployeeID]],tbl_ManagerSurvey[[EmployeeID]:[PerformanceRating]],2,FALSE),"Not Found")</f>
        <v>3</v>
      </c>
      <c r="AA2236" s="5">
        <f>IFERROR(VLOOKUP(tbl_HRMaster[[#This Row],[EmployeeID]],tbl_ManagerSurvey[[EmployeeID]:[PerformanceRating]],3,FALSE),"Not Found")</f>
        <v>4</v>
      </c>
      <c r="AB2236" s="5" t="str">
        <f>IF(tbl_HRMaster[[#This Row],[Attrition]]="Yes","Left","Active")</f>
        <v>Active</v>
      </c>
      <c r="AC2236" s="5" t="str">
        <f>_xlfn.IFS(tbl_HRMaster[[#This Row],[Age]]&lt;25,"Under 25",tbl_HRMaster[[#This Row],[Age]]&lt;35,"25-34",tbl_HRMaster[[#This Row],[Age]]&lt;45,"35-44",tbl_HRMaster[[#This Row],[Age]]&lt;55,"45-54",TRUE,"Above 54")</f>
        <v>35-44</v>
      </c>
      <c r="AD2236" s="5" t="str">
        <f>_xlfn.IFS(
tbl_HRMaster[[#This Row],[YearsAtCompany]]&lt;2,"&lt; 2 Years",
tbl_HRMaster[[#This Row],[YearsAtCompany]]&lt;5,"2-4 Years",
tbl_HRMaster[[#This Row],[YearsAtCompany]]&lt;10,"5-9 Years",
TRUE,"10+ Years"
)</f>
        <v>5-9 Years</v>
      </c>
      <c r="AE2236" s="5">
        <f>IF(tbl_HRMaster[[#This Row],[Attrition]]="Yes",1,0)</f>
        <v>0</v>
      </c>
    </row>
    <row r="2237" spans="1:31" x14ac:dyDescent="0.25">
      <c r="A2237">
        <v>30</v>
      </c>
      <c r="B2237" t="s">
        <v>21</v>
      </c>
      <c r="C2237" t="s">
        <v>22</v>
      </c>
      <c r="D2237" t="s">
        <v>30</v>
      </c>
      <c r="E2237">
        <v>1</v>
      </c>
      <c r="F2237">
        <v>2</v>
      </c>
      <c r="G2237" t="s">
        <v>24</v>
      </c>
      <c r="H2237">
        <v>807</v>
      </c>
      <c r="I2237" t="s">
        <v>34</v>
      </c>
      <c r="J2237">
        <v>3</v>
      </c>
      <c r="K2237" t="s">
        <v>35</v>
      </c>
      <c r="L2237" t="s">
        <v>41</v>
      </c>
      <c r="M2237">
        <v>102210</v>
      </c>
      <c r="N2237">
        <v>0</v>
      </c>
      <c r="O2237">
        <v>19</v>
      </c>
      <c r="P2237">
        <v>1</v>
      </c>
      <c r="Q2237">
        <v>6</v>
      </c>
      <c r="R2237">
        <v>2</v>
      </c>
      <c r="S2237">
        <v>5</v>
      </c>
      <c r="T2237">
        <v>1</v>
      </c>
      <c r="U2237">
        <v>3</v>
      </c>
      <c r="V2237">
        <f>COUNTIF(tbl_HRMaster[EmployeeID],tbl_HRMaster[[#This Row],[EmployeeID]])</f>
        <v>1</v>
      </c>
      <c r="W2237">
        <f>IFERROR(INDEX(tbl_EmployeeSurvey[EnvironmentSatisfaction],MATCH(tbl_HRMaster[[#This Row],[EmployeeID]],tbl_EmployeeSurvey[EmployeeID],0)),"Not Found")</f>
        <v>3</v>
      </c>
      <c r="X2237">
        <f>IFERROR(INDEX(tbl_EmployeeSurvey[JobSatisfaction],MATCH(tbl_HRMaster[[#This Row],[EmployeeID]],tbl_EmployeeSurvey[EmployeeID],0)),"Not Found")</f>
        <v>3</v>
      </c>
      <c r="Y2237" s="5">
        <f>IFERROR(INDEX(tbl_EmployeeSurvey[WorkLifeBalance],MATCH(tbl_HRMaster[[#This Row],[EmployeeID]],tbl_EmployeeSurvey[EmployeeID],0)),"Not Found")</f>
        <v>4</v>
      </c>
      <c r="Z2237" s="5">
        <f>IFERROR(VLOOKUP(tbl_HRMaster[[#This Row],[EmployeeID]],tbl_ManagerSurvey[[EmployeeID]:[PerformanceRating]],2,FALSE),"Not Found")</f>
        <v>3</v>
      </c>
      <c r="AA2237" s="5">
        <f>IFERROR(VLOOKUP(tbl_HRMaster[[#This Row],[EmployeeID]],tbl_ManagerSurvey[[EmployeeID]:[PerformanceRating]],3,FALSE),"Not Found")</f>
        <v>3</v>
      </c>
      <c r="AB2237" s="5" t="str">
        <f>IF(tbl_HRMaster[[#This Row],[Attrition]]="Yes","Left","Active")</f>
        <v>Active</v>
      </c>
      <c r="AC2237" s="5" t="str">
        <f>_xlfn.IFS(tbl_HRMaster[[#This Row],[Age]]&lt;25,"Under 25",tbl_HRMaster[[#This Row],[Age]]&lt;35,"25-34",tbl_HRMaster[[#This Row],[Age]]&lt;45,"35-44",tbl_HRMaster[[#This Row],[Age]]&lt;55,"45-54",TRUE,"Above 54")</f>
        <v>25-34</v>
      </c>
      <c r="AD2237" s="5" t="str">
        <f>_xlfn.IFS(
tbl_HRMaster[[#This Row],[YearsAtCompany]]&lt;2,"&lt; 2 Years",
tbl_HRMaster[[#This Row],[YearsAtCompany]]&lt;5,"2-4 Years",
tbl_HRMaster[[#This Row],[YearsAtCompany]]&lt;10,"5-9 Years",
TRUE,"10+ Years"
)</f>
        <v>5-9 Years</v>
      </c>
      <c r="AE2237" s="5">
        <f>IF(tbl_HRMaster[[#This Row],[Attrition]]="Yes",1,0)</f>
        <v>0</v>
      </c>
    </row>
    <row r="2238" spans="1:31" x14ac:dyDescent="0.25">
      <c r="A2238">
        <v>30</v>
      </c>
      <c r="B2238" t="s">
        <v>21</v>
      </c>
      <c r="C2238" t="s">
        <v>22</v>
      </c>
      <c r="D2238" t="s">
        <v>30</v>
      </c>
      <c r="E2238">
        <v>1</v>
      </c>
      <c r="F2238">
        <v>2</v>
      </c>
      <c r="G2238" t="s">
        <v>24</v>
      </c>
      <c r="H2238">
        <v>2277</v>
      </c>
      <c r="I2238" t="s">
        <v>34</v>
      </c>
      <c r="J2238">
        <v>3</v>
      </c>
      <c r="K2238" t="s">
        <v>35</v>
      </c>
      <c r="L2238" t="s">
        <v>41</v>
      </c>
      <c r="M2238">
        <v>102210</v>
      </c>
      <c r="N2238">
        <v>0</v>
      </c>
      <c r="O2238">
        <v>19</v>
      </c>
      <c r="P2238">
        <v>1</v>
      </c>
      <c r="Q2238">
        <v>6</v>
      </c>
      <c r="R2238">
        <v>2</v>
      </c>
      <c r="S2238">
        <v>5</v>
      </c>
      <c r="T2238">
        <v>1</v>
      </c>
      <c r="U2238">
        <v>3</v>
      </c>
      <c r="V2238">
        <f>COUNTIF(tbl_HRMaster[EmployeeID],tbl_HRMaster[[#This Row],[EmployeeID]])</f>
        <v>1</v>
      </c>
      <c r="W2238">
        <f>IFERROR(INDEX(tbl_EmployeeSurvey[EnvironmentSatisfaction],MATCH(tbl_HRMaster[[#This Row],[EmployeeID]],tbl_EmployeeSurvey[EmployeeID],0)),"Not Found")</f>
        <v>3</v>
      </c>
      <c r="X2238">
        <f>IFERROR(INDEX(tbl_EmployeeSurvey[JobSatisfaction],MATCH(tbl_HRMaster[[#This Row],[EmployeeID]],tbl_EmployeeSurvey[EmployeeID],0)),"Not Found")</f>
        <v>3</v>
      </c>
      <c r="Y2238" s="5">
        <f>IFERROR(INDEX(tbl_EmployeeSurvey[WorkLifeBalance],MATCH(tbl_HRMaster[[#This Row],[EmployeeID]],tbl_EmployeeSurvey[EmployeeID],0)),"Not Found")</f>
        <v>4</v>
      </c>
      <c r="Z2238" s="5">
        <f>IFERROR(VLOOKUP(tbl_HRMaster[[#This Row],[EmployeeID]],tbl_ManagerSurvey[[EmployeeID]:[PerformanceRating]],2,FALSE),"Not Found")</f>
        <v>3</v>
      </c>
      <c r="AA2238" s="5">
        <f>IFERROR(VLOOKUP(tbl_HRMaster[[#This Row],[EmployeeID]],tbl_ManagerSurvey[[EmployeeID]:[PerformanceRating]],3,FALSE),"Not Found")</f>
        <v>3</v>
      </c>
      <c r="AB2238" s="5" t="str">
        <f>IF(tbl_HRMaster[[#This Row],[Attrition]]="Yes","Left","Active")</f>
        <v>Active</v>
      </c>
      <c r="AC2238" s="5" t="str">
        <f>_xlfn.IFS(tbl_HRMaster[[#This Row],[Age]]&lt;25,"Under 25",tbl_HRMaster[[#This Row],[Age]]&lt;35,"25-34",tbl_HRMaster[[#This Row],[Age]]&lt;45,"35-44",tbl_HRMaster[[#This Row],[Age]]&lt;55,"45-54",TRUE,"Above 54")</f>
        <v>25-34</v>
      </c>
      <c r="AD2238" s="5" t="str">
        <f>_xlfn.IFS(
tbl_HRMaster[[#This Row],[YearsAtCompany]]&lt;2,"&lt; 2 Years",
tbl_HRMaster[[#This Row],[YearsAtCompany]]&lt;5,"2-4 Years",
tbl_HRMaster[[#This Row],[YearsAtCompany]]&lt;10,"5-9 Years",
TRUE,"10+ Years"
)</f>
        <v>5-9 Years</v>
      </c>
      <c r="AE2238" s="5">
        <f>IF(tbl_HRMaster[[#This Row],[Attrition]]="Yes",1,0)</f>
        <v>0</v>
      </c>
    </row>
    <row r="2239" spans="1:31" x14ac:dyDescent="0.25">
      <c r="A2239">
        <v>30</v>
      </c>
      <c r="B2239" t="s">
        <v>21</v>
      </c>
      <c r="C2239" t="s">
        <v>22</v>
      </c>
      <c r="D2239" t="s">
        <v>30</v>
      </c>
      <c r="E2239">
        <v>1</v>
      </c>
      <c r="F2239">
        <v>2</v>
      </c>
      <c r="G2239" t="s">
        <v>24</v>
      </c>
      <c r="H2239">
        <v>3747</v>
      </c>
      <c r="I2239" t="s">
        <v>34</v>
      </c>
      <c r="J2239">
        <v>3</v>
      </c>
      <c r="K2239" t="s">
        <v>35</v>
      </c>
      <c r="L2239" t="s">
        <v>41</v>
      </c>
      <c r="M2239">
        <v>102210</v>
      </c>
      <c r="N2239">
        <v>0</v>
      </c>
      <c r="O2239">
        <v>19</v>
      </c>
      <c r="P2239">
        <v>1</v>
      </c>
      <c r="Q2239">
        <v>6</v>
      </c>
      <c r="R2239">
        <v>2</v>
      </c>
      <c r="S2239">
        <v>5</v>
      </c>
      <c r="T2239">
        <v>1</v>
      </c>
      <c r="U2239">
        <v>3</v>
      </c>
      <c r="V2239">
        <f>COUNTIF(tbl_HRMaster[EmployeeID],tbl_HRMaster[[#This Row],[EmployeeID]])</f>
        <v>1</v>
      </c>
      <c r="W2239">
        <f>IFERROR(INDEX(tbl_EmployeeSurvey[EnvironmentSatisfaction],MATCH(tbl_HRMaster[[#This Row],[EmployeeID]],tbl_EmployeeSurvey[EmployeeID],0)),"Not Found")</f>
        <v>3</v>
      </c>
      <c r="X2239">
        <f>IFERROR(INDEX(tbl_EmployeeSurvey[JobSatisfaction],MATCH(tbl_HRMaster[[#This Row],[EmployeeID]],tbl_EmployeeSurvey[EmployeeID],0)),"Not Found")</f>
        <v>3</v>
      </c>
      <c r="Y2239" s="5">
        <f>IFERROR(INDEX(tbl_EmployeeSurvey[WorkLifeBalance],MATCH(tbl_HRMaster[[#This Row],[EmployeeID]],tbl_EmployeeSurvey[EmployeeID],0)),"Not Found")</f>
        <v>4</v>
      </c>
      <c r="Z2239" s="5">
        <f>IFERROR(VLOOKUP(tbl_HRMaster[[#This Row],[EmployeeID]],tbl_ManagerSurvey[[EmployeeID]:[PerformanceRating]],2,FALSE),"Not Found")</f>
        <v>3</v>
      </c>
      <c r="AA2239" s="5">
        <f>IFERROR(VLOOKUP(tbl_HRMaster[[#This Row],[EmployeeID]],tbl_ManagerSurvey[[EmployeeID]:[PerformanceRating]],3,FALSE),"Not Found")</f>
        <v>3</v>
      </c>
      <c r="AB2239" s="5" t="str">
        <f>IF(tbl_HRMaster[[#This Row],[Attrition]]="Yes","Left","Active")</f>
        <v>Active</v>
      </c>
      <c r="AC2239" s="5" t="str">
        <f>_xlfn.IFS(tbl_HRMaster[[#This Row],[Age]]&lt;25,"Under 25",tbl_HRMaster[[#This Row],[Age]]&lt;35,"25-34",tbl_HRMaster[[#This Row],[Age]]&lt;45,"35-44",tbl_HRMaster[[#This Row],[Age]]&lt;55,"45-54",TRUE,"Above 54")</f>
        <v>25-34</v>
      </c>
      <c r="AD2239" s="5" t="str">
        <f>_xlfn.IFS(
tbl_HRMaster[[#This Row],[YearsAtCompany]]&lt;2,"&lt; 2 Years",
tbl_HRMaster[[#This Row],[YearsAtCompany]]&lt;5,"2-4 Years",
tbl_HRMaster[[#This Row],[YearsAtCompany]]&lt;10,"5-9 Years",
TRUE,"10+ Years"
)</f>
        <v>5-9 Years</v>
      </c>
      <c r="AE2239" s="5">
        <f>IF(tbl_HRMaster[[#This Row],[Attrition]]="Yes",1,0)</f>
        <v>0</v>
      </c>
    </row>
    <row r="2240" spans="1:31" x14ac:dyDescent="0.25">
      <c r="A2240">
        <v>24</v>
      </c>
      <c r="B2240" t="s">
        <v>28</v>
      </c>
      <c r="C2240" t="s">
        <v>22</v>
      </c>
      <c r="D2240" t="s">
        <v>30</v>
      </c>
      <c r="E2240">
        <v>27</v>
      </c>
      <c r="F2240">
        <v>2</v>
      </c>
      <c r="G2240" t="s">
        <v>38</v>
      </c>
      <c r="H2240">
        <v>157</v>
      </c>
      <c r="I2240" t="s">
        <v>34</v>
      </c>
      <c r="J2240">
        <v>1</v>
      </c>
      <c r="K2240" t="s">
        <v>31</v>
      </c>
      <c r="L2240" t="s">
        <v>32</v>
      </c>
      <c r="M2240">
        <v>104220</v>
      </c>
      <c r="N2240">
        <v>1</v>
      </c>
      <c r="O2240">
        <v>17</v>
      </c>
      <c r="P2240">
        <v>1</v>
      </c>
      <c r="Q2240">
        <v>6</v>
      </c>
      <c r="R2240">
        <v>0</v>
      </c>
      <c r="S2240">
        <v>5</v>
      </c>
      <c r="T2240">
        <v>1</v>
      </c>
      <c r="U2240">
        <v>4</v>
      </c>
      <c r="V2240">
        <f>COUNTIF(tbl_HRMaster[EmployeeID],tbl_HRMaster[[#This Row],[EmployeeID]])</f>
        <v>1</v>
      </c>
      <c r="W2240">
        <f>IFERROR(INDEX(tbl_EmployeeSurvey[EnvironmentSatisfaction],MATCH(tbl_HRMaster[[#This Row],[EmployeeID]],tbl_EmployeeSurvey[EmployeeID],0)),"Not Found")</f>
        <v>1</v>
      </c>
      <c r="X2240">
        <f>IFERROR(INDEX(tbl_EmployeeSurvey[JobSatisfaction],MATCH(tbl_HRMaster[[#This Row],[EmployeeID]],tbl_EmployeeSurvey[EmployeeID],0)),"Not Found")</f>
        <v>2</v>
      </c>
      <c r="Y2240" s="5">
        <f>IFERROR(INDEX(tbl_EmployeeSurvey[WorkLifeBalance],MATCH(tbl_HRMaster[[#This Row],[EmployeeID]],tbl_EmployeeSurvey[EmployeeID],0)),"Not Found")</f>
        <v>3</v>
      </c>
      <c r="Z2240" s="5">
        <f>IFERROR(VLOOKUP(tbl_HRMaster[[#This Row],[EmployeeID]],tbl_ManagerSurvey[[EmployeeID]:[PerformanceRating]],2,FALSE),"Not Found")</f>
        <v>2</v>
      </c>
      <c r="AA2240" s="5">
        <f>IFERROR(VLOOKUP(tbl_HRMaster[[#This Row],[EmployeeID]],tbl_ManagerSurvey[[EmployeeID]:[PerformanceRating]],3,FALSE),"Not Found")</f>
        <v>3</v>
      </c>
      <c r="AB2240" s="5" t="str">
        <f>IF(tbl_HRMaster[[#This Row],[Attrition]]="Yes","Left","Active")</f>
        <v>Left</v>
      </c>
      <c r="AC2240" s="5" t="str">
        <f>_xlfn.IFS(tbl_HRMaster[[#This Row],[Age]]&lt;25,"Under 25",tbl_HRMaster[[#This Row],[Age]]&lt;35,"25-34",tbl_HRMaster[[#This Row],[Age]]&lt;45,"35-44",tbl_HRMaster[[#This Row],[Age]]&lt;55,"45-54",TRUE,"Above 54")</f>
        <v>Under 25</v>
      </c>
      <c r="AD2240" s="5" t="str">
        <f>_xlfn.IFS(
tbl_HRMaster[[#This Row],[YearsAtCompany]]&lt;2,"&lt; 2 Years",
tbl_HRMaster[[#This Row],[YearsAtCompany]]&lt;5,"2-4 Years",
tbl_HRMaster[[#This Row],[YearsAtCompany]]&lt;10,"5-9 Years",
TRUE,"10+ Years"
)</f>
        <v>5-9 Years</v>
      </c>
      <c r="AE2240" s="5">
        <f>IF(tbl_HRMaster[[#This Row],[Attrition]]="Yes",1,0)</f>
        <v>1</v>
      </c>
    </row>
    <row r="2241" spans="1:31" x14ac:dyDescent="0.25">
      <c r="A2241">
        <v>24</v>
      </c>
      <c r="B2241" t="s">
        <v>28</v>
      </c>
      <c r="C2241" t="s">
        <v>22</v>
      </c>
      <c r="D2241" t="s">
        <v>30</v>
      </c>
      <c r="E2241">
        <v>27</v>
      </c>
      <c r="F2241">
        <v>2</v>
      </c>
      <c r="G2241" t="s">
        <v>38</v>
      </c>
      <c r="H2241">
        <v>1627</v>
      </c>
      <c r="I2241" t="s">
        <v>34</v>
      </c>
      <c r="J2241">
        <v>1</v>
      </c>
      <c r="K2241" t="s">
        <v>31</v>
      </c>
      <c r="L2241" t="s">
        <v>32</v>
      </c>
      <c r="M2241">
        <v>104220</v>
      </c>
      <c r="N2241">
        <v>1</v>
      </c>
      <c r="O2241">
        <v>17</v>
      </c>
      <c r="P2241">
        <v>1</v>
      </c>
      <c r="Q2241">
        <v>6</v>
      </c>
      <c r="R2241">
        <v>0</v>
      </c>
      <c r="S2241">
        <v>5</v>
      </c>
      <c r="T2241">
        <v>1</v>
      </c>
      <c r="U2241">
        <v>4</v>
      </c>
      <c r="V2241">
        <f>COUNTIF(tbl_HRMaster[EmployeeID],tbl_HRMaster[[#This Row],[EmployeeID]])</f>
        <v>1</v>
      </c>
      <c r="W2241">
        <f>IFERROR(INDEX(tbl_EmployeeSurvey[EnvironmentSatisfaction],MATCH(tbl_HRMaster[[#This Row],[EmployeeID]],tbl_EmployeeSurvey[EmployeeID],0)),"Not Found")</f>
        <v>1</v>
      </c>
      <c r="X2241">
        <f>IFERROR(INDEX(tbl_EmployeeSurvey[JobSatisfaction],MATCH(tbl_HRMaster[[#This Row],[EmployeeID]],tbl_EmployeeSurvey[EmployeeID],0)),"Not Found")</f>
        <v>2</v>
      </c>
      <c r="Y2241" s="5">
        <f>IFERROR(INDEX(tbl_EmployeeSurvey[WorkLifeBalance],MATCH(tbl_HRMaster[[#This Row],[EmployeeID]],tbl_EmployeeSurvey[EmployeeID],0)),"Not Found")</f>
        <v>3</v>
      </c>
      <c r="Z2241" s="5">
        <f>IFERROR(VLOOKUP(tbl_HRMaster[[#This Row],[EmployeeID]],tbl_ManagerSurvey[[EmployeeID]:[PerformanceRating]],2,FALSE),"Not Found")</f>
        <v>2</v>
      </c>
      <c r="AA2241" s="5">
        <f>IFERROR(VLOOKUP(tbl_HRMaster[[#This Row],[EmployeeID]],tbl_ManagerSurvey[[EmployeeID]:[PerformanceRating]],3,FALSE),"Not Found")</f>
        <v>3</v>
      </c>
      <c r="AB2241" s="5" t="str">
        <f>IF(tbl_HRMaster[[#This Row],[Attrition]]="Yes","Left","Active")</f>
        <v>Left</v>
      </c>
      <c r="AC2241" s="5" t="str">
        <f>_xlfn.IFS(tbl_HRMaster[[#This Row],[Age]]&lt;25,"Under 25",tbl_HRMaster[[#This Row],[Age]]&lt;35,"25-34",tbl_HRMaster[[#This Row],[Age]]&lt;45,"35-44",tbl_HRMaster[[#This Row],[Age]]&lt;55,"45-54",TRUE,"Above 54")</f>
        <v>Under 25</v>
      </c>
      <c r="AD2241" s="5" t="str">
        <f>_xlfn.IFS(
tbl_HRMaster[[#This Row],[YearsAtCompany]]&lt;2,"&lt; 2 Years",
tbl_HRMaster[[#This Row],[YearsAtCompany]]&lt;5,"2-4 Years",
tbl_HRMaster[[#This Row],[YearsAtCompany]]&lt;10,"5-9 Years",
TRUE,"10+ Years"
)</f>
        <v>5-9 Years</v>
      </c>
      <c r="AE2241" s="5">
        <f>IF(tbl_HRMaster[[#This Row],[Attrition]]="Yes",1,0)</f>
        <v>1</v>
      </c>
    </row>
    <row r="2242" spans="1:31" x14ac:dyDescent="0.25">
      <c r="A2242">
        <v>24</v>
      </c>
      <c r="B2242" t="s">
        <v>28</v>
      </c>
      <c r="C2242" t="s">
        <v>22</v>
      </c>
      <c r="D2242" t="s">
        <v>30</v>
      </c>
      <c r="E2242">
        <v>27</v>
      </c>
      <c r="F2242">
        <v>2</v>
      </c>
      <c r="G2242" t="s">
        <v>38</v>
      </c>
      <c r="H2242">
        <v>3097</v>
      </c>
      <c r="I2242" t="s">
        <v>34</v>
      </c>
      <c r="J2242">
        <v>1</v>
      </c>
      <c r="K2242" t="s">
        <v>31</v>
      </c>
      <c r="L2242" t="s">
        <v>32</v>
      </c>
      <c r="M2242">
        <v>104220</v>
      </c>
      <c r="N2242">
        <v>1</v>
      </c>
      <c r="O2242">
        <v>17</v>
      </c>
      <c r="P2242">
        <v>1</v>
      </c>
      <c r="Q2242">
        <v>6</v>
      </c>
      <c r="R2242">
        <v>0</v>
      </c>
      <c r="S2242">
        <v>5</v>
      </c>
      <c r="T2242">
        <v>1</v>
      </c>
      <c r="U2242">
        <v>4</v>
      </c>
      <c r="V2242">
        <f>COUNTIF(tbl_HRMaster[EmployeeID],tbl_HRMaster[[#This Row],[EmployeeID]])</f>
        <v>1</v>
      </c>
      <c r="W2242">
        <f>IFERROR(INDEX(tbl_EmployeeSurvey[EnvironmentSatisfaction],MATCH(tbl_HRMaster[[#This Row],[EmployeeID]],tbl_EmployeeSurvey[EmployeeID],0)),"Not Found")</f>
        <v>1</v>
      </c>
      <c r="X2242">
        <f>IFERROR(INDEX(tbl_EmployeeSurvey[JobSatisfaction],MATCH(tbl_HRMaster[[#This Row],[EmployeeID]],tbl_EmployeeSurvey[EmployeeID],0)),"Not Found")</f>
        <v>2</v>
      </c>
      <c r="Y2242" s="5">
        <f>IFERROR(INDEX(tbl_EmployeeSurvey[WorkLifeBalance],MATCH(tbl_HRMaster[[#This Row],[EmployeeID]],tbl_EmployeeSurvey[EmployeeID],0)),"Not Found")</f>
        <v>3</v>
      </c>
      <c r="Z2242" s="5">
        <f>IFERROR(VLOOKUP(tbl_HRMaster[[#This Row],[EmployeeID]],tbl_ManagerSurvey[[EmployeeID]:[PerformanceRating]],2,FALSE),"Not Found")</f>
        <v>2</v>
      </c>
      <c r="AA2242" s="5">
        <f>IFERROR(VLOOKUP(tbl_HRMaster[[#This Row],[EmployeeID]],tbl_ManagerSurvey[[EmployeeID]:[PerformanceRating]],3,FALSE),"Not Found")</f>
        <v>3</v>
      </c>
      <c r="AB2242" s="5" t="str">
        <f>IF(tbl_HRMaster[[#This Row],[Attrition]]="Yes","Left","Active")</f>
        <v>Left</v>
      </c>
      <c r="AC2242" s="5" t="str">
        <f>_xlfn.IFS(tbl_HRMaster[[#This Row],[Age]]&lt;25,"Under 25",tbl_HRMaster[[#This Row],[Age]]&lt;35,"25-34",tbl_HRMaster[[#This Row],[Age]]&lt;45,"35-44",tbl_HRMaster[[#This Row],[Age]]&lt;55,"45-54",TRUE,"Above 54")</f>
        <v>Under 25</v>
      </c>
      <c r="AD2242" s="5" t="str">
        <f>_xlfn.IFS(
tbl_HRMaster[[#This Row],[YearsAtCompany]]&lt;2,"&lt; 2 Years",
tbl_HRMaster[[#This Row],[YearsAtCompany]]&lt;5,"2-4 Years",
tbl_HRMaster[[#This Row],[YearsAtCompany]]&lt;10,"5-9 Years",
TRUE,"10+ Years"
)</f>
        <v>5-9 Years</v>
      </c>
      <c r="AE2242" s="5">
        <f>IF(tbl_HRMaster[[#This Row],[Attrition]]="Yes",1,0)</f>
        <v>1</v>
      </c>
    </row>
    <row r="2243" spans="1:31" x14ac:dyDescent="0.25">
      <c r="A2243">
        <v>26</v>
      </c>
      <c r="B2243" t="s">
        <v>21</v>
      </c>
      <c r="C2243" t="s">
        <v>22</v>
      </c>
      <c r="D2243" t="s">
        <v>30</v>
      </c>
      <c r="E2243">
        <v>19</v>
      </c>
      <c r="F2243">
        <v>4</v>
      </c>
      <c r="G2243" t="s">
        <v>46</v>
      </c>
      <c r="H2243">
        <v>218</v>
      </c>
      <c r="I2243" t="s">
        <v>25</v>
      </c>
      <c r="J2243">
        <v>4</v>
      </c>
      <c r="K2243" t="s">
        <v>35</v>
      </c>
      <c r="L2243" t="s">
        <v>27</v>
      </c>
      <c r="M2243">
        <v>119940</v>
      </c>
      <c r="N2243">
        <v>1</v>
      </c>
      <c r="O2243">
        <v>14</v>
      </c>
      <c r="P2243">
        <v>1</v>
      </c>
      <c r="Q2243">
        <v>6</v>
      </c>
      <c r="R2243">
        <v>6</v>
      </c>
      <c r="S2243">
        <v>5</v>
      </c>
      <c r="T2243">
        <v>1</v>
      </c>
      <c r="U2243">
        <v>4</v>
      </c>
      <c r="V2243">
        <f>COUNTIF(tbl_HRMaster[EmployeeID],tbl_HRMaster[[#This Row],[EmployeeID]])</f>
        <v>1</v>
      </c>
      <c r="W2243">
        <f>IFERROR(INDEX(tbl_EmployeeSurvey[EnvironmentSatisfaction],MATCH(tbl_HRMaster[[#This Row],[EmployeeID]],tbl_EmployeeSurvey[EmployeeID],0)),"Not Found")</f>
        <v>1</v>
      </c>
      <c r="X2243">
        <f>IFERROR(INDEX(tbl_EmployeeSurvey[JobSatisfaction],MATCH(tbl_HRMaster[[#This Row],[EmployeeID]],tbl_EmployeeSurvey[EmployeeID],0)),"Not Found")</f>
        <v>2</v>
      </c>
      <c r="Y2243" s="5">
        <f>IFERROR(INDEX(tbl_EmployeeSurvey[WorkLifeBalance],MATCH(tbl_HRMaster[[#This Row],[EmployeeID]],tbl_EmployeeSurvey[EmployeeID],0)),"Not Found")</f>
        <v>4</v>
      </c>
      <c r="Z2243" s="5">
        <f>IFERROR(VLOOKUP(tbl_HRMaster[[#This Row],[EmployeeID]],tbl_ManagerSurvey[[EmployeeID]:[PerformanceRating]],2,FALSE),"Not Found")</f>
        <v>3</v>
      </c>
      <c r="AA2243" s="5">
        <f>IFERROR(VLOOKUP(tbl_HRMaster[[#This Row],[EmployeeID]],tbl_ManagerSurvey[[EmployeeID]:[PerformanceRating]],3,FALSE),"Not Found")</f>
        <v>3</v>
      </c>
      <c r="AB2243" s="5" t="str">
        <f>IF(tbl_HRMaster[[#This Row],[Attrition]]="Yes","Left","Active")</f>
        <v>Active</v>
      </c>
      <c r="AC2243" s="5" t="str">
        <f>_xlfn.IFS(tbl_HRMaster[[#This Row],[Age]]&lt;25,"Under 25",tbl_HRMaster[[#This Row],[Age]]&lt;35,"25-34",tbl_HRMaster[[#This Row],[Age]]&lt;45,"35-44",tbl_HRMaster[[#This Row],[Age]]&lt;55,"45-54",TRUE,"Above 54")</f>
        <v>25-34</v>
      </c>
      <c r="AD2243" s="5" t="str">
        <f>_xlfn.IFS(
tbl_HRMaster[[#This Row],[YearsAtCompany]]&lt;2,"&lt; 2 Years",
tbl_HRMaster[[#This Row],[YearsAtCompany]]&lt;5,"2-4 Years",
tbl_HRMaster[[#This Row],[YearsAtCompany]]&lt;10,"5-9 Years",
TRUE,"10+ Years"
)</f>
        <v>5-9 Years</v>
      </c>
      <c r="AE2243" s="5">
        <f>IF(tbl_HRMaster[[#This Row],[Attrition]]="Yes",1,0)</f>
        <v>0</v>
      </c>
    </row>
    <row r="2244" spans="1:31" x14ac:dyDescent="0.25">
      <c r="A2244">
        <v>26</v>
      </c>
      <c r="B2244" t="s">
        <v>21</v>
      </c>
      <c r="C2244" t="s">
        <v>22</v>
      </c>
      <c r="D2244" t="s">
        <v>30</v>
      </c>
      <c r="E2244">
        <v>19</v>
      </c>
      <c r="F2244">
        <v>4</v>
      </c>
      <c r="G2244" t="s">
        <v>46</v>
      </c>
      <c r="H2244">
        <v>1688</v>
      </c>
      <c r="I2244" t="s">
        <v>25</v>
      </c>
      <c r="J2244">
        <v>4</v>
      </c>
      <c r="K2244" t="s">
        <v>35</v>
      </c>
      <c r="L2244" t="s">
        <v>27</v>
      </c>
      <c r="M2244">
        <v>119940</v>
      </c>
      <c r="N2244">
        <v>1</v>
      </c>
      <c r="O2244">
        <v>14</v>
      </c>
      <c r="P2244">
        <v>1</v>
      </c>
      <c r="Q2244">
        <v>6</v>
      </c>
      <c r="R2244">
        <v>6</v>
      </c>
      <c r="S2244">
        <v>5</v>
      </c>
      <c r="T2244">
        <v>1</v>
      </c>
      <c r="U2244">
        <v>4</v>
      </c>
      <c r="V2244">
        <f>COUNTIF(tbl_HRMaster[EmployeeID],tbl_HRMaster[[#This Row],[EmployeeID]])</f>
        <v>1</v>
      </c>
      <c r="W2244">
        <f>IFERROR(INDEX(tbl_EmployeeSurvey[EnvironmentSatisfaction],MATCH(tbl_HRMaster[[#This Row],[EmployeeID]],tbl_EmployeeSurvey[EmployeeID],0)),"Not Found")</f>
        <v>1</v>
      </c>
      <c r="X2244">
        <f>IFERROR(INDEX(tbl_EmployeeSurvey[JobSatisfaction],MATCH(tbl_HRMaster[[#This Row],[EmployeeID]],tbl_EmployeeSurvey[EmployeeID],0)),"Not Found")</f>
        <v>2</v>
      </c>
      <c r="Y2244" s="5">
        <f>IFERROR(INDEX(tbl_EmployeeSurvey[WorkLifeBalance],MATCH(tbl_HRMaster[[#This Row],[EmployeeID]],tbl_EmployeeSurvey[EmployeeID],0)),"Not Found")</f>
        <v>4</v>
      </c>
      <c r="Z2244" s="5">
        <f>IFERROR(VLOOKUP(tbl_HRMaster[[#This Row],[EmployeeID]],tbl_ManagerSurvey[[EmployeeID]:[PerformanceRating]],2,FALSE),"Not Found")</f>
        <v>3</v>
      </c>
      <c r="AA2244" s="5">
        <f>IFERROR(VLOOKUP(tbl_HRMaster[[#This Row],[EmployeeID]],tbl_ManagerSurvey[[EmployeeID]:[PerformanceRating]],3,FALSE),"Not Found")</f>
        <v>3</v>
      </c>
      <c r="AB2244" s="5" t="str">
        <f>IF(tbl_HRMaster[[#This Row],[Attrition]]="Yes","Left","Active")</f>
        <v>Active</v>
      </c>
      <c r="AC2244" s="5" t="str">
        <f>_xlfn.IFS(tbl_HRMaster[[#This Row],[Age]]&lt;25,"Under 25",tbl_HRMaster[[#This Row],[Age]]&lt;35,"25-34",tbl_HRMaster[[#This Row],[Age]]&lt;45,"35-44",tbl_HRMaster[[#This Row],[Age]]&lt;55,"45-54",TRUE,"Above 54")</f>
        <v>25-34</v>
      </c>
      <c r="AD2244" s="5" t="str">
        <f>_xlfn.IFS(
tbl_HRMaster[[#This Row],[YearsAtCompany]]&lt;2,"&lt; 2 Years",
tbl_HRMaster[[#This Row],[YearsAtCompany]]&lt;5,"2-4 Years",
tbl_HRMaster[[#This Row],[YearsAtCompany]]&lt;10,"5-9 Years",
TRUE,"10+ Years"
)</f>
        <v>5-9 Years</v>
      </c>
      <c r="AE2244" s="5">
        <f>IF(tbl_HRMaster[[#This Row],[Attrition]]="Yes",1,0)</f>
        <v>0</v>
      </c>
    </row>
    <row r="2245" spans="1:31" x14ac:dyDescent="0.25">
      <c r="A2245">
        <v>26</v>
      </c>
      <c r="B2245" t="s">
        <v>21</v>
      </c>
      <c r="C2245" t="s">
        <v>22</v>
      </c>
      <c r="D2245" t="s">
        <v>30</v>
      </c>
      <c r="E2245">
        <v>19</v>
      </c>
      <c r="F2245">
        <v>4</v>
      </c>
      <c r="G2245" t="s">
        <v>46</v>
      </c>
      <c r="H2245">
        <v>3158</v>
      </c>
      <c r="I2245" t="s">
        <v>25</v>
      </c>
      <c r="J2245">
        <v>4</v>
      </c>
      <c r="K2245" t="s">
        <v>35</v>
      </c>
      <c r="L2245" t="s">
        <v>27</v>
      </c>
      <c r="M2245">
        <v>119940</v>
      </c>
      <c r="N2245">
        <v>1</v>
      </c>
      <c r="O2245">
        <v>14</v>
      </c>
      <c r="P2245">
        <v>1</v>
      </c>
      <c r="Q2245">
        <v>6</v>
      </c>
      <c r="R2245">
        <v>6</v>
      </c>
      <c r="S2245">
        <v>5</v>
      </c>
      <c r="T2245">
        <v>1</v>
      </c>
      <c r="U2245">
        <v>4</v>
      </c>
      <c r="V2245">
        <f>COUNTIF(tbl_HRMaster[EmployeeID],tbl_HRMaster[[#This Row],[EmployeeID]])</f>
        <v>1</v>
      </c>
      <c r="W2245">
        <f>IFERROR(INDEX(tbl_EmployeeSurvey[EnvironmentSatisfaction],MATCH(tbl_HRMaster[[#This Row],[EmployeeID]],tbl_EmployeeSurvey[EmployeeID],0)),"Not Found")</f>
        <v>1</v>
      </c>
      <c r="X2245">
        <f>IFERROR(INDEX(tbl_EmployeeSurvey[JobSatisfaction],MATCH(tbl_HRMaster[[#This Row],[EmployeeID]],tbl_EmployeeSurvey[EmployeeID],0)),"Not Found")</f>
        <v>2</v>
      </c>
      <c r="Y2245" s="5">
        <f>IFERROR(INDEX(tbl_EmployeeSurvey[WorkLifeBalance],MATCH(tbl_HRMaster[[#This Row],[EmployeeID]],tbl_EmployeeSurvey[EmployeeID],0)),"Not Found")</f>
        <v>4</v>
      </c>
      <c r="Z2245" s="5">
        <f>IFERROR(VLOOKUP(tbl_HRMaster[[#This Row],[EmployeeID]],tbl_ManagerSurvey[[EmployeeID]:[PerformanceRating]],2,FALSE),"Not Found")</f>
        <v>3</v>
      </c>
      <c r="AA2245" s="5">
        <f>IFERROR(VLOOKUP(tbl_HRMaster[[#This Row],[EmployeeID]],tbl_ManagerSurvey[[EmployeeID]:[PerformanceRating]],3,FALSE),"Not Found")</f>
        <v>3</v>
      </c>
      <c r="AB2245" s="5" t="str">
        <f>IF(tbl_HRMaster[[#This Row],[Attrition]]="Yes","Left","Active")</f>
        <v>Active</v>
      </c>
      <c r="AC2245" s="5" t="str">
        <f>_xlfn.IFS(tbl_HRMaster[[#This Row],[Age]]&lt;25,"Under 25",tbl_HRMaster[[#This Row],[Age]]&lt;35,"25-34",tbl_HRMaster[[#This Row],[Age]]&lt;45,"35-44",tbl_HRMaster[[#This Row],[Age]]&lt;55,"45-54",TRUE,"Above 54")</f>
        <v>25-34</v>
      </c>
      <c r="AD2245" s="5" t="str">
        <f>_xlfn.IFS(
tbl_HRMaster[[#This Row],[YearsAtCompany]]&lt;2,"&lt; 2 Years",
tbl_HRMaster[[#This Row],[YearsAtCompany]]&lt;5,"2-4 Years",
tbl_HRMaster[[#This Row],[YearsAtCompany]]&lt;10,"5-9 Years",
TRUE,"10+ Years"
)</f>
        <v>5-9 Years</v>
      </c>
      <c r="AE2245" s="5">
        <f>IF(tbl_HRMaster[[#This Row],[Attrition]]="Yes",1,0)</f>
        <v>0</v>
      </c>
    </row>
    <row r="2246" spans="1:31" x14ac:dyDescent="0.25">
      <c r="A2246">
        <v>27</v>
      </c>
      <c r="B2246" t="s">
        <v>21</v>
      </c>
      <c r="C2246" t="s">
        <v>22</v>
      </c>
      <c r="D2246" t="s">
        <v>23</v>
      </c>
      <c r="E2246">
        <v>3</v>
      </c>
      <c r="F2246">
        <v>2</v>
      </c>
      <c r="G2246" t="s">
        <v>46</v>
      </c>
      <c r="H2246">
        <v>1110</v>
      </c>
      <c r="I2246" t="s">
        <v>34</v>
      </c>
      <c r="J2246">
        <v>2</v>
      </c>
      <c r="K2246" t="s">
        <v>26</v>
      </c>
      <c r="L2246" t="s">
        <v>27</v>
      </c>
      <c r="M2246">
        <v>135770</v>
      </c>
      <c r="N2246">
        <v>1</v>
      </c>
      <c r="O2246">
        <v>12</v>
      </c>
      <c r="P2246">
        <v>1</v>
      </c>
      <c r="Q2246">
        <v>6</v>
      </c>
      <c r="R2246">
        <v>2</v>
      </c>
      <c r="S2246">
        <v>5</v>
      </c>
      <c r="T2246">
        <v>1</v>
      </c>
      <c r="U2246">
        <v>2</v>
      </c>
      <c r="V2246">
        <f>COUNTIF(tbl_HRMaster[EmployeeID],tbl_HRMaster[[#This Row],[EmployeeID]])</f>
        <v>1</v>
      </c>
      <c r="W2246">
        <f>IFERROR(INDEX(tbl_EmployeeSurvey[EnvironmentSatisfaction],MATCH(tbl_HRMaster[[#This Row],[EmployeeID]],tbl_EmployeeSurvey[EmployeeID],0)),"Not Found")</f>
        <v>2</v>
      </c>
      <c r="X2246">
        <f>IFERROR(INDEX(tbl_EmployeeSurvey[JobSatisfaction],MATCH(tbl_HRMaster[[#This Row],[EmployeeID]],tbl_EmployeeSurvey[EmployeeID],0)),"Not Found")</f>
        <v>2</v>
      </c>
      <c r="Y2246" s="5">
        <f>IFERROR(INDEX(tbl_EmployeeSurvey[WorkLifeBalance],MATCH(tbl_HRMaster[[#This Row],[EmployeeID]],tbl_EmployeeSurvey[EmployeeID],0)),"Not Found")</f>
        <v>2</v>
      </c>
      <c r="Z2246" s="5">
        <f>IFERROR(VLOOKUP(tbl_HRMaster[[#This Row],[EmployeeID]],tbl_ManagerSurvey[[EmployeeID]:[PerformanceRating]],2,FALSE),"Not Found")</f>
        <v>3</v>
      </c>
      <c r="AA2246" s="5">
        <f>IFERROR(VLOOKUP(tbl_HRMaster[[#This Row],[EmployeeID]],tbl_ManagerSurvey[[EmployeeID]:[PerformanceRating]],3,FALSE),"Not Found")</f>
        <v>3</v>
      </c>
      <c r="AB2246" s="5" t="str">
        <f>IF(tbl_HRMaster[[#This Row],[Attrition]]="Yes","Left","Active")</f>
        <v>Active</v>
      </c>
      <c r="AC2246" s="5" t="str">
        <f>_xlfn.IFS(tbl_HRMaster[[#This Row],[Age]]&lt;25,"Under 25",tbl_HRMaster[[#This Row],[Age]]&lt;35,"25-34",tbl_HRMaster[[#This Row],[Age]]&lt;45,"35-44",tbl_HRMaster[[#This Row],[Age]]&lt;55,"45-54",TRUE,"Above 54")</f>
        <v>25-34</v>
      </c>
      <c r="AD2246" s="5" t="str">
        <f>_xlfn.IFS(
tbl_HRMaster[[#This Row],[YearsAtCompany]]&lt;2,"&lt; 2 Years",
tbl_HRMaster[[#This Row],[YearsAtCompany]]&lt;5,"2-4 Years",
tbl_HRMaster[[#This Row],[YearsAtCompany]]&lt;10,"5-9 Years",
TRUE,"10+ Years"
)</f>
        <v>5-9 Years</v>
      </c>
      <c r="AE2246" s="5">
        <f>IF(tbl_HRMaster[[#This Row],[Attrition]]="Yes",1,0)</f>
        <v>0</v>
      </c>
    </row>
    <row r="2247" spans="1:31" x14ac:dyDescent="0.25">
      <c r="A2247">
        <v>27</v>
      </c>
      <c r="B2247" t="s">
        <v>21</v>
      </c>
      <c r="C2247" t="s">
        <v>22</v>
      </c>
      <c r="D2247" t="s">
        <v>23</v>
      </c>
      <c r="E2247">
        <v>3</v>
      </c>
      <c r="F2247">
        <v>2</v>
      </c>
      <c r="G2247" t="s">
        <v>46</v>
      </c>
      <c r="H2247">
        <v>2580</v>
      </c>
      <c r="I2247" t="s">
        <v>34</v>
      </c>
      <c r="J2247">
        <v>2</v>
      </c>
      <c r="K2247" t="s">
        <v>26</v>
      </c>
      <c r="L2247" t="s">
        <v>27</v>
      </c>
      <c r="M2247">
        <v>135770</v>
      </c>
      <c r="N2247">
        <v>1</v>
      </c>
      <c r="O2247">
        <v>12</v>
      </c>
      <c r="P2247">
        <v>1</v>
      </c>
      <c r="Q2247">
        <v>6</v>
      </c>
      <c r="R2247">
        <v>2</v>
      </c>
      <c r="S2247">
        <v>5</v>
      </c>
      <c r="T2247">
        <v>1</v>
      </c>
      <c r="U2247">
        <v>2</v>
      </c>
      <c r="V2247">
        <f>COUNTIF(tbl_HRMaster[EmployeeID],tbl_HRMaster[[#This Row],[EmployeeID]])</f>
        <v>1</v>
      </c>
      <c r="W2247">
        <f>IFERROR(INDEX(tbl_EmployeeSurvey[EnvironmentSatisfaction],MATCH(tbl_HRMaster[[#This Row],[EmployeeID]],tbl_EmployeeSurvey[EmployeeID],0)),"Not Found")</f>
        <v>2</v>
      </c>
      <c r="X2247">
        <f>IFERROR(INDEX(tbl_EmployeeSurvey[JobSatisfaction],MATCH(tbl_HRMaster[[#This Row],[EmployeeID]],tbl_EmployeeSurvey[EmployeeID],0)),"Not Found")</f>
        <v>2</v>
      </c>
      <c r="Y2247" s="5">
        <f>IFERROR(INDEX(tbl_EmployeeSurvey[WorkLifeBalance],MATCH(tbl_HRMaster[[#This Row],[EmployeeID]],tbl_EmployeeSurvey[EmployeeID],0)),"Not Found")</f>
        <v>2</v>
      </c>
      <c r="Z2247" s="5">
        <f>IFERROR(VLOOKUP(tbl_HRMaster[[#This Row],[EmployeeID]],tbl_ManagerSurvey[[EmployeeID]:[PerformanceRating]],2,FALSE),"Not Found")</f>
        <v>3</v>
      </c>
      <c r="AA2247" s="5">
        <f>IFERROR(VLOOKUP(tbl_HRMaster[[#This Row],[EmployeeID]],tbl_ManagerSurvey[[EmployeeID]:[PerformanceRating]],3,FALSE),"Not Found")</f>
        <v>3</v>
      </c>
      <c r="AB2247" s="5" t="str">
        <f>IF(tbl_HRMaster[[#This Row],[Attrition]]="Yes","Left","Active")</f>
        <v>Active</v>
      </c>
      <c r="AC2247" s="5" t="str">
        <f>_xlfn.IFS(tbl_HRMaster[[#This Row],[Age]]&lt;25,"Under 25",tbl_HRMaster[[#This Row],[Age]]&lt;35,"25-34",tbl_HRMaster[[#This Row],[Age]]&lt;45,"35-44",tbl_HRMaster[[#This Row],[Age]]&lt;55,"45-54",TRUE,"Above 54")</f>
        <v>25-34</v>
      </c>
      <c r="AD2247" s="5" t="str">
        <f>_xlfn.IFS(
tbl_HRMaster[[#This Row],[YearsAtCompany]]&lt;2,"&lt; 2 Years",
tbl_HRMaster[[#This Row],[YearsAtCompany]]&lt;5,"2-4 Years",
tbl_HRMaster[[#This Row],[YearsAtCompany]]&lt;10,"5-9 Years",
TRUE,"10+ Years"
)</f>
        <v>5-9 Years</v>
      </c>
      <c r="AE2247" s="5">
        <f>IF(tbl_HRMaster[[#This Row],[Attrition]]="Yes",1,0)</f>
        <v>0</v>
      </c>
    </row>
    <row r="2248" spans="1:31" x14ac:dyDescent="0.25">
      <c r="A2248">
        <v>27</v>
      </c>
      <c r="B2248" t="s">
        <v>21</v>
      </c>
      <c r="C2248" t="s">
        <v>22</v>
      </c>
      <c r="D2248" t="s">
        <v>23</v>
      </c>
      <c r="E2248">
        <v>3</v>
      </c>
      <c r="F2248">
        <v>2</v>
      </c>
      <c r="G2248" t="s">
        <v>46</v>
      </c>
      <c r="H2248">
        <v>4050</v>
      </c>
      <c r="I2248" t="s">
        <v>34</v>
      </c>
      <c r="J2248">
        <v>2</v>
      </c>
      <c r="K2248" t="s">
        <v>26</v>
      </c>
      <c r="L2248" t="s">
        <v>27</v>
      </c>
      <c r="M2248">
        <v>135770</v>
      </c>
      <c r="N2248">
        <v>1</v>
      </c>
      <c r="O2248">
        <v>12</v>
      </c>
      <c r="P2248">
        <v>1</v>
      </c>
      <c r="Q2248">
        <v>6</v>
      </c>
      <c r="R2248">
        <v>2</v>
      </c>
      <c r="S2248">
        <v>5</v>
      </c>
      <c r="T2248">
        <v>1</v>
      </c>
      <c r="U2248">
        <v>2</v>
      </c>
      <c r="V2248">
        <f>COUNTIF(tbl_HRMaster[EmployeeID],tbl_HRMaster[[#This Row],[EmployeeID]])</f>
        <v>1</v>
      </c>
      <c r="W2248">
        <f>IFERROR(INDEX(tbl_EmployeeSurvey[EnvironmentSatisfaction],MATCH(tbl_HRMaster[[#This Row],[EmployeeID]],tbl_EmployeeSurvey[EmployeeID],0)),"Not Found")</f>
        <v>2</v>
      </c>
      <c r="X2248">
        <f>IFERROR(INDEX(tbl_EmployeeSurvey[JobSatisfaction],MATCH(tbl_HRMaster[[#This Row],[EmployeeID]],tbl_EmployeeSurvey[EmployeeID],0)),"Not Found")</f>
        <v>2</v>
      </c>
      <c r="Y2248" s="5">
        <f>IFERROR(INDEX(tbl_EmployeeSurvey[WorkLifeBalance],MATCH(tbl_HRMaster[[#This Row],[EmployeeID]],tbl_EmployeeSurvey[EmployeeID],0)),"Not Found")</f>
        <v>2</v>
      </c>
      <c r="Z2248" s="5">
        <f>IFERROR(VLOOKUP(tbl_HRMaster[[#This Row],[EmployeeID]],tbl_ManagerSurvey[[EmployeeID]:[PerformanceRating]],2,FALSE),"Not Found")</f>
        <v>3</v>
      </c>
      <c r="AA2248" s="5">
        <f>IFERROR(VLOOKUP(tbl_HRMaster[[#This Row],[EmployeeID]],tbl_ManagerSurvey[[EmployeeID]:[PerformanceRating]],3,FALSE),"Not Found")</f>
        <v>3</v>
      </c>
      <c r="AB2248" s="5" t="str">
        <f>IF(tbl_HRMaster[[#This Row],[Attrition]]="Yes","Left","Active")</f>
        <v>Active</v>
      </c>
      <c r="AC2248" s="5" t="str">
        <f>_xlfn.IFS(tbl_HRMaster[[#This Row],[Age]]&lt;25,"Under 25",tbl_HRMaster[[#This Row],[Age]]&lt;35,"25-34",tbl_HRMaster[[#This Row],[Age]]&lt;45,"35-44",tbl_HRMaster[[#This Row],[Age]]&lt;55,"45-54",TRUE,"Above 54")</f>
        <v>25-34</v>
      </c>
      <c r="AD2248" s="5" t="str">
        <f>_xlfn.IFS(
tbl_HRMaster[[#This Row],[YearsAtCompany]]&lt;2,"&lt; 2 Years",
tbl_HRMaster[[#This Row],[YearsAtCompany]]&lt;5,"2-4 Years",
tbl_HRMaster[[#This Row],[YearsAtCompany]]&lt;10,"5-9 Years",
TRUE,"10+ Years"
)</f>
        <v>5-9 Years</v>
      </c>
      <c r="AE2248" s="5">
        <f>IF(tbl_HRMaster[[#This Row],[Attrition]]="Yes",1,0)</f>
        <v>0</v>
      </c>
    </row>
    <row r="2249" spans="1:31" x14ac:dyDescent="0.25">
      <c r="A2249">
        <v>27</v>
      </c>
      <c r="B2249" t="s">
        <v>21</v>
      </c>
      <c r="C2249" t="s">
        <v>36</v>
      </c>
      <c r="D2249" t="s">
        <v>30</v>
      </c>
      <c r="E2249">
        <v>2</v>
      </c>
      <c r="F2249">
        <v>3</v>
      </c>
      <c r="G2249" t="s">
        <v>24</v>
      </c>
      <c r="H2249">
        <v>74</v>
      </c>
      <c r="I2249" t="s">
        <v>34</v>
      </c>
      <c r="J2249">
        <v>1</v>
      </c>
      <c r="K2249" t="s">
        <v>39</v>
      </c>
      <c r="L2249" t="s">
        <v>27</v>
      </c>
      <c r="M2249">
        <v>168230</v>
      </c>
      <c r="N2249">
        <v>0</v>
      </c>
      <c r="O2249">
        <v>17</v>
      </c>
      <c r="P2249">
        <v>0</v>
      </c>
      <c r="Q2249">
        <v>6</v>
      </c>
      <c r="R2249">
        <v>3</v>
      </c>
      <c r="S2249">
        <v>5</v>
      </c>
      <c r="T2249">
        <v>1</v>
      </c>
      <c r="U2249">
        <v>4</v>
      </c>
      <c r="V2249">
        <f>COUNTIF(tbl_HRMaster[EmployeeID],tbl_HRMaster[[#This Row],[EmployeeID]])</f>
        <v>1</v>
      </c>
      <c r="W2249">
        <f>IFERROR(INDEX(tbl_EmployeeSurvey[EnvironmentSatisfaction],MATCH(tbl_HRMaster[[#This Row],[EmployeeID]],tbl_EmployeeSurvey[EmployeeID],0)),"Not Found")</f>
        <v>3</v>
      </c>
      <c r="X2249">
        <f>IFERROR(INDEX(tbl_EmployeeSurvey[JobSatisfaction],MATCH(tbl_HRMaster[[#This Row],[EmployeeID]],tbl_EmployeeSurvey[EmployeeID],0)),"Not Found")</f>
        <v>2</v>
      </c>
      <c r="Y2249" s="5">
        <f>IFERROR(INDEX(tbl_EmployeeSurvey[WorkLifeBalance],MATCH(tbl_HRMaster[[#This Row],[EmployeeID]],tbl_EmployeeSurvey[EmployeeID],0)),"Not Found")</f>
        <v>3</v>
      </c>
      <c r="Z2249" s="5">
        <f>IFERROR(VLOOKUP(tbl_HRMaster[[#This Row],[EmployeeID]],tbl_ManagerSurvey[[EmployeeID]:[PerformanceRating]],2,FALSE),"Not Found")</f>
        <v>3</v>
      </c>
      <c r="AA2249" s="5">
        <f>IFERROR(VLOOKUP(tbl_HRMaster[[#This Row],[EmployeeID]],tbl_ManagerSurvey[[EmployeeID]:[PerformanceRating]],3,FALSE),"Not Found")</f>
        <v>3</v>
      </c>
      <c r="AB2249" s="5" t="str">
        <f>IF(tbl_HRMaster[[#This Row],[Attrition]]="Yes","Left","Active")</f>
        <v>Active</v>
      </c>
      <c r="AC2249" s="5" t="str">
        <f>_xlfn.IFS(tbl_HRMaster[[#This Row],[Age]]&lt;25,"Under 25",tbl_HRMaster[[#This Row],[Age]]&lt;35,"25-34",tbl_HRMaster[[#This Row],[Age]]&lt;45,"35-44",tbl_HRMaster[[#This Row],[Age]]&lt;55,"45-54",TRUE,"Above 54")</f>
        <v>25-34</v>
      </c>
      <c r="AD2249" s="5" t="str">
        <f>_xlfn.IFS(
tbl_HRMaster[[#This Row],[YearsAtCompany]]&lt;2,"&lt; 2 Years",
tbl_HRMaster[[#This Row],[YearsAtCompany]]&lt;5,"2-4 Years",
tbl_HRMaster[[#This Row],[YearsAtCompany]]&lt;10,"5-9 Years",
TRUE,"10+ Years"
)</f>
        <v>5-9 Years</v>
      </c>
      <c r="AE2249" s="5">
        <f>IF(tbl_HRMaster[[#This Row],[Attrition]]="Yes",1,0)</f>
        <v>0</v>
      </c>
    </row>
    <row r="2250" spans="1:31" x14ac:dyDescent="0.25">
      <c r="A2250">
        <v>27</v>
      </c>
      <c r="B2250" t="s">
        <v>21</v>
      </c>
      <c r="C2250" t="s">
        <v>36</v>
      </c>
      <c r="D2250" t="s">
        <v>30</v>
      </c>
      <c r="E2250">
        <v>2</v>
      </c>
      <c r="F2250">
        <v>3</v>
      </c>
      <c r="G2250" t="s">
        <v>24</v>
      </c>
      <c r="H2250">
        <v>1544</v>
      </c>
      <c r="I2250" t="s">
        <v>34</v>
      </c>
      <c r="J2250">
        <v>1</v>
      </c>
      <c r="K2250" t="s">
        <v>39</v>
      </c>
      <c r="L2250" t="s">
        <v>27</v>
      </c>
      <c r="M2250">
        <v>168230</v>
      </c>
      <c r="N2250">
        <v>0</v>
      </c>
      <c r="O2250">
        <v>17</v>
      </c>
      <c r="P2250">
        <v>0</v>
      </c>
      <c r="Q2250">
        <v>6</v>
      </c>
      <c r="R2250">
        <v>3</v>
      </c>
      <c r="S2250">
        <v>5</v>
      </c>
      <c r="T2250">
        <v>1</v>
      </c>
      <c r="U2250">
        <v>4</v>
      </c>
      <c r="V2250">
        <f>COUNTIF(tbl_HRMaster[EmployeeID],tbl_HRMaster[[#This Row],[EmployeeID]])</f>
        <v>1</v>
      </c>
      <c r="W2250">
        <f>IFERROR(INDEX(tbl_EmployeeSurvey[EnvironmentSatisfaction],MATCH(tbl_HRMaster[[#This Row],[EmployeeID]],tbl_EmployeeSurvey[EmployeeID],0)),"Not Found")</f>
        <v>3</v>
      </c>
      <c r="X2250">
        <f>IFERROR(INDEX(tbl_EmployeeSurvey[JobSatisfaction],MATCH(tbl_HRMaster[[#This Row],[EmployeeID]],tbl_EmployeeSurvey[EmployeeID],0)),"Not Found")</f>
        <v>2</v>
      </c>
      <c r="Y2250" s="5">
        <f>IFERROR(INDEX(tbl_EmployeeSurvey[WorkLifeBalance],MATCH(tbl_HRMaster[[#This Row],[EmployeeID]],tbl_EmployeeSurvey[EmployeeID],0)),"Not Found")</f>
        <v>3</v>
      </c>
      <c r="Z2250" s="5">
        <f>IFERROR(VLOOKUP(tbl_HRMaster[[#This Row],[EmployeeID]],tbl_ManagerSurvey[[EmployeeID]:[PerformanceRating]],2,FALSE),"Not Found")</f>
        <v>3</v>
      </c>
      <c r="AA2250" s="5">
        <f>IFERROR(VLOOKUP(tbl_HRMaster[[#This Row],[EmployeeID]],tbl_ManagerSurvey[[EmployeeID]:[PerformanceRating]],3,FALSE),"Not Found")</f>
        <v>3</v>
      </c>
      <c r="AB2250" s="5" t="str">
        <f>IF(tbl_HRMaster[[#This Row],[Attrition]]="Yes","Left","Active")</f>
        <v>Active</v>
      </c>
      <c r="AC2250" s="5" t="str">
        <f>_xlfn.IFS(tbl_HRMaster[[#This Row],[Age]]&lt;25,"Under 25",tbl_HRMaster[[#This Row],[Age]]&lt;35,"25-34",tbl_HRMaster[[#This Row],[Age]]&lt;45,"35-44",tbl_HRMaster[[#This Row],[Age]]&lt;55,"45-54",TRUE,"Above 54")</f>
        <v>25-34</v>
      </c>
      <c r="AD2250" s="5" t="str">
        <f>_xlfn.IFS(
tbl_HRMaster[[#This Row],[YearsAtCompany]]&lt;2,"&lt; 2 Years",
tbl_HRMaster[[#This Row],[YearsAtCompany]]&lt;5,"2-4 Years",
tbl_HRMaster[[#This Row],[YearsAtCompany]]&lt;10,"5-9 Years",
TRUE,"10+ Years"
)</f>
        <v>5-9 Years</v>
      </c>
      <c r="AE2250" s="5">
        <f>IF(tbl_HRMaster[[#This Row],[Attrition]]="Yes",1,0)</f>
        <v>0</v>
      </c>
    </row>
    <row r="2251" spans="1:31" x14ac:dyDescent="0.25">
      <c r="A2251">
        <v>27</v>
      </c>
      <c r="B2251" t="s">
        <v>21</v>
      </c>
      <c r="C2251" t="s">
        <v>36</v>
      </c>
      <c r="D2251" t="s">
        <v>30</v>
      </c>
      <c r="E2251">
        <v>2</v>
      </c>
      <c r="F2251">
        <v>3</v>
      </c>
      <c r="G2251" t="s">
        <v>24</v>
      </c>
      <c r="H2251">
        <v>3014</v>
      </c>
      <c r="I2251" t="s">
        <v>34</v>
      </c>
      <c r="J2251">
        <v>1</v>
      </c>
      <c r="K2251" t="s">
        <v>39</v>
      </c>
      <c r="L2251" t="s">
        <v>27</v>
      </c>
      <c r="M2251">
        <v>168230</v>
      </c>
      <c r="N2251">
        <v>0</v>
      </c>
      <c r="O2251">
        <v>17</v>
      </c>
      <c r="P2251">
        <v>0</v>
      </c>
      <c r="Q2251">
        <v>6</v>
      </c>
      <c r="R2251">
        <v>3</v>
      </c>
      <c r="S2251">
        <v>5</v>
      </c>
      <c r="T2251">
        <v>1</v>
      </c>
      <c r="U2251">
        <v>4</v>
      </c>
      <c r="V2251">
        <f>COUNTIF(tbl_HRMaster[EmployeeID],tbl_HRMaster[[#This Row],[EmployeeID]])</f>
        <v>1</v>
      </c>
      <c r="W2251">
        <f>IFERROR(INDEX(tbl_EmployeeSurvey[EnvironmentSatisfaction],MATCH(tbl_HRMaster[[#This Row],[EmployeeID]],tbl_EmployeeSurvey[EmployeeID],0)),"Not Found")</f>
        <v>3</v>
      </c>
      <c r="X2251">
        <f>IFERROR(INDEX(tbl_EmployeeSurvey[JobSatisfaction],MATCH(tbl_HRMaster[[#This Row],[EmployeeID]],tbl_EmployeeSurvey[EmployeeID],0)),"Not Found")</f>
        <v>2</v>
      </c>
      <c r="Y2251" s="5">
        <f>IFERROR(INDEX(tbl_EmployeeSurvey[WorkLifeBalance],MATCH(tbl_HRMaster[[#This Row],[EmployeeID]],tbl_EmployeeSurvey[EmployeeID],0)),"Not Found")</f>
        <v>3</v>
      </c>
      <c r="Z2251" s="5">
        <f>IFERROR(VLOOKUP(tbl_HRMaster[[#This Row],[EmployeeID]],tbl_ManagerSurvey[[EmployeeID]:[PerformanceRating]],2,FALSE),"Not Found")</f>
        <v>3</v>
      </c>
      <c r="AA2251" s="5">
        <f>IFERROR(VLOOKUP(tbl_HRMaster[[#This Row],[EmployeeID]],tbl_ManagerSurvey[[EmployeeID]:[PerformanceRating]],3,FALSE),"Not Found")</f>
        <v>3</v>
      </c>
      <c r="AB2251" s="5" t="str">
        <f>IF(tbl_HRMaster[[#This Row],[Attrition]]="Yes","Left","Active")</f>
        <v>Active</v>
      </c>
      <c r="AC2251" s="5" t="str">
        <f>_xlfn.IFS(tbl_HRMaster[[#This Row],[Age]]&lt;25,"Under 25",tbl_HRMaster[[#This Row],[Age]]&lt;35,"25-34",tbl_HRMaster[[#This Row],[Age]]&lt;45,"35-44",tbl_HRMaster[[#This Row],[Age]]&lt;55,"45-54",TRUE,"Above 54")</f>
        <v>25-34</v>
      </c>
      <c r="AD2251" s="5" t="str">
        <f>_xlfn.IFS(
tbl_HRMaster[[#This Row],[YearsAtCompany]]&lt;2,"&lt; 2 Years",
tbl_HRMaster[[#This Row],[YearsAtCompany]]&lt;5,"2-4 Years",
tbl_HRMaster[[#This Row],[YearsAtCompany]]&lt;10,"5-9 Years",
TRUE,"10+ Years"
)</f>
        <v>5-9 Years</v>
      </c>
      <c r="AE2251" s="5">
        <f>IF(tbl_HRMaster[[#This Row],[Attrition]]="Yes",1,0)</f>
        <v>0</v>
      </c>
    </row>
    <row r="2252" spans="1:31" x14ac:dyDescent="0.25">
      <c r="A2252">
        <v>28</v>
      </c>
      <c r="B2252" t="s">
        <v>21</v>
      </c>
      <c r="C2252" t="s">
        <v>22</v>
      </c>
      <c r="D2252" t="s">
        <v>30</v>
      </c>
      <c r="E2252">
        <v>1</v>
      </c>
      <c r="F2252">
        <v>2</v>
      </c>
      <c r="G2252" t="s">
        <v>46</v>
      </c>
      <c r="H2252">
        <v>784</v>
      </c>
      <c r="I2252" t="s">
        <v>25</v>
      </c>
      <c r="J2252">
        <v>1</v>
      </c>
      <c r="K2252" t="s">
        <v>31</v>
      </c>
      <c r="L2252" t="s">
        <v>32</v>
      </c>
      <c r="M2252">
        <v>176390</v>
      </c>
      <c r="N2252">
        <v>0</v>
      </c>
      <c r="O2252">
        <v>13</v>
      </c>
      <c r="P2252">
        <v>1</v>
      </c>
      <c r="Q2252">
        <v>6</v>
      </c>
      <c r="R2252">
        <v>0</v>
      </c>
      <c r="S2252">
        <v>5</v>
      </c>
      <c r="T2252">
        <v>1</v>
      </c>
      <c r="U2252">
        <v>3</v>
      </c>
      <c r="V2252">
        <f>COUNTIF(tbl_HRMaster[EmployeeID],tbl_HRMaster[[#This Row],[EmployeeID]])</f>
        <v>1</v>
      </c>
      <c r="W2252">
        <f>IFERROR(INDEX(tbl_EmployeeSurvey[EnvironmentSatisfaction],MATCH(tbl_HRMaster[[#This Row],[EmployeeID]],tbl_EmployeeSurvey[EmployeeID],0)),"Not Found")</f>
        <v>4</v>
      </c>
      <c r="X2252">
        <f>IFERROR(INDEX(tbl_EmployeeSurvey[JobSatisfaction],MATCH(tbl_HRMaster[[#This Row],[EmployeeID]],tbl_EmployeeSurvey[EmployeeID],0)),"Not Found")</f>
        <v>1</v>
      </c>
      <c r="Y2252" s="5">
        <f>IFERROR(INDEX(tbl_EmployeeSurvey[WorkLifeBalance],MATCH(tbl_HRMaster[[#This Row],[EmployeeID]],tbl_EmployeeSurvey[EmployeeID],0)),"Not Found")</f>
        <v>3</v>
      </c>
      <c r="Z2252" s="5">
        <f>IFERROR(VLOOKUP(tbl_HRMaster[[#This Row],[EmployeeID]],tbl_ManagerSurvey[[EmployeeID]:[PerformanceRating]],2,FALSE),"Not Found")</f>
        <v>3</v>
      </c>
      <c r="AA2252" s="5">
        <f>IFERROR(VLOOKUP(tbl_HRMaster[[#This Row],[EmployeeID]],tbl_ManagerSurvey[[EmployeeID]:[PerformanceRating]],3,FALSE),"Not Found")</f>
        <v>3</v>
      </c>
      <c r="AB2252" s="5" t="str">
        <f>IF(tbl_HRMaster[[#This Row],[Attrition]]="Yes","Left","Active")</f>
        <v>Active</v>
      </c>
      <c r="AC2252" s="5" t="str">
        <f>_xlfn.IFS(tbl_HRMaster[[#This Row],[Age]]&lt;25,"Under 25",tbl_HRMaster[[#This Row],[Age]]&lt;35,"25-34",tbl_HRMaster[[#This Row],[Age]]&lt;45,"35-44",tbl_HRMaster[[#This Row],[Age]]&lt;55,"45-54",TRUE,"Above 54")</f>
        <v>25-34</v>
      </c>
      <c r="AD2252" s="5" t="str">
        <f>_xlfn.IFS(
tbl_HRMaster[[#This Row],[YearsAtCompany]]&lt;2,"&lt; 2 Years",
tbl_HRMaster[[#This Row],[YearsAtCompany]]&lt;5,"2-4 Years",
tbl_HRMaster[[#This Row],[YearsAtCompany]]&lt;10,"5-9 Years",
TRUE,"10+ Years"
)</f>
        <v>5-9 Years</v>
      </c>
      <c r="AE2252" s="5">
        <f>IF(tbl_HRMaster[[#This Row],[Attrition]]="Yes",1,0)</f>
        <v>0</v>
      </c>
    </row>
    <row r="2253" spans="1:31" x14ac:dyDescent="0.25">
      <c r="A2253">
        <v>28</v>
      </c>
      <c r="B2253" t="s">
        <v>21</v>
      </c>
      <c r="C2253" t="s">
        <v>22</v>
      </c>
      <c r="D2253" t="s">
        <v>30</v>
      </c>
      <c r="E2253">
        <v>1</v>
      </c>
      <c r="F2253">
        <v>2</v>
      </c>
      <c r="G2253" t="s">
        <v>46</v>
      </c>
      <c r="H2253">
        <v>2254</v>
      </c>
      <c r="I2253" t="s">
        <v>25</v>
      </c>
      <c r="J2253">
        <v>1</v>
      </c>
      <c r="K2253" t="s">
        <v>31</v>
      </c>
      <c r="L2253" t="s">
        <v>32</v>
      </c>
      <c r="M2253">
        <v>176390</v>
      </c>
      <c r="N2253">
        <v>0</v>
      </c>
      <c r="O2253">
        <v>13</v>
      </c>
      <c r="P2253">
        <v>1</v>
      </c>
      <c r="Q2253">
        <v>6</v>
      </c>
      <c r="R2253">
        <v>0</v>
      </c>
      <c r="S2253">
        <v>5</v>
      </c>
      <c r="T2253">
        <v>1</v>
      </c>
      <c r="U2253">
        <v>3</v>
      </c>
      <c r="V2253">
        <f>COUNTIF(tbl_HRMaster[EmployeeID],tbl_HRMaster[[#This Row],[EmployeeID]])</f>
        <v>1</v>
      </c>
      <c r="W2253">
        <f>IFERROR(INDEX(tbl_EmployeeSurvey[EnvironmentSatisfaction],MATCH(tbl_HRMaster[[#This Row],[EmployeeID]],tbl_EmployeeSurvey[EmployeeID],0)),"Not Found")</f>
        <v>4</v>
      </c>
      <c r="X2253">
        <f>IFERROR(INDEX(tbl_EmployeeSurvey[JobSatisfaction],MATCH(tbl_HRMaster[[#This Row],[EmployeeID]],tbl_EmployeeSurvey[EmployeeID],0)),"Not Found")</f>
        <v>1</v>
      </c>
      <c r="Y2253" s="5">
        <f>IFERROR(INDEX(tbl_EmployeeSurvey[WorkLifeBalance],MATCH(tbl_HRMaster[[#This Row],[EmployeeID]],tbl_EmployeeSurvey[EmployeeID],0)),"Not Found")</f>
        <v>3</v>
      </c>
      <c r="Z2253" s="5">
        <f>IFERROR(VLOOKUP(tbl_HRMaster[[#This Row],[EmployeeID]],tbl_ManagerSurvey[[EmployeeID]:[PerformanceRating]],2,FALSE),"Not Found")</f>
        <v>3</v>
      </c>
      <c r="AA2253" s="5">
        <f>IFERROR(VLOOKUP(tbl_HRMaster[[#This Row],[EmployeeID]],tbl_ManagerSurvey[[EmployeeID]:[PerformanceRating]],3,FALSE),"Not Found")</f>
        <v>3</v>
      </c>
      <c r="AB2253" s="5" t="str">
        <f>IF(tbl_HRMaster[[#This Row],[Attrition]]="Yes","Left","Active")</f>
        <v>Active</v>
      </c>
      <c r="AC2253" s="5" t="str">
        <f>_xlfn.IFS(tbl_HRMaster[[#This Row],[Age]]&lt;25,"Under 25",tbl_HRMaster[[#This Row],[Age]]&lt;35,"25-34",tbl_HRMaster[[#This Row],[Age]]&lt;45,"35-44",tbl_HRMaster[[#This Row],[Age]]&lt;55,"45-54",TRUE,"Above 54")</f>
        <v>25-34</v>
      </c>
      <c r="AD2253" s="5" t="str">
        <f>_xlfn.IFS(
tbl_HRMaster[[#This Row],[YearsAtCompany]]&lt;2,"&lt; 2 Years",
tbl_HRMaster[[#This Row],[YearsAtCompany]]&lt;5,"2-4 Years",
tbl_HRMaster[[#This Row],[YearsAtCompany]]&lt;10,"5-9 Years",
TRUE,"10+ Years"
)</f>
        <v>5-9 Years</v>
      </c>
      <c r="AE2253" s="5">
        <f>IF(tbl_HRMaster[[#This Row],[Attrition]]="Yes",1,0)</f>
        <v>0</v>
      </c>
    </row>
    <row r="2254" spans="1:31" x14ac:dyDescent="0.25">
      <c r="A2254">
        <v>28</v>
      </c>
      <c r="B2254" t="s">
        <v>21</v>
      </c>
      <c r="C2254" t="s">
        <v>22</v>
      </c>
      <c r="D2254" t="s">
        <v>30</v>
      </c>
      <c r="E2254">
        <v>1</v>
      </c>
      <c r="F2254">
        <v>2</v>
      </c>
      <c r="G2254" t="s">
        <v>46</v>
      </c>
      <c r="H2254">
        <v>3724</v>
      </c>
      <c r="I2254" t="s">
        <v>25</v>
      </c>
      <c r="J2254">
        <v>1</v>
      </c>
      <c r="K2254" t="s">
        <v>31</v>
      </c>
      <c r="L2254" t="s">
        <v>32</v>
      </c>
      <c r="M2254">
        <v>176390</v>
      </c>
      <c r="N2254">
        <v>0</v>
      </c>
      <c r="O2254">
        <v>13</v>
      </c>
      <c r="P2254">
        <v>1</v>
      </c>
      <c r="Q2254">
        <v>6</v>
      </c>
      <c r="R2254">
        <v>0</v>
      </c>
      <c r="S2254">
        <v>5</v>
      </c>
      <c r="T2254">
        <v>1</v>
      </c>
      <c r="U2254">
        <v>3</v>
      </c>
      <c r="V2254">
        <f>COUNTIF(tbl_HRMaster[EmployeeID],tbl_HRMaster[[#This Row],[EmployeeID]])</f>
        <v>1</v>
      </c>
      <c r="W2254">
        <f>IFERROR(INDEX(tbl_EmployeeSurvey[EnvironmentSatisfaction],MATCH(tbl_HRMaster[[#This Row],[EmployeeID]],tbl_EmployeeSurvey[EmployeeID],0)),"Not Found")</f>
        <v>4</v>
      </c>
      <c r="X2254">
        <f>IFERROR(INDEX(tbl_EmployeeSurvey[JobSatisfaction],MATCH(tbl_HRMaster[[#This Row],[EmployeeID]],tbl_EmployeeSurvey[EmployeeID],0)),"Not Found")</f>
        <v>1</v>
      </c>
      <c r="Y2254" s="5">
        <f>IFERROR(INDEX(tbl_EmployeeSurvey[WorkLifeBalance],MATCH(tbl_HRMaster[[#This Row],[EmployeeID]],tbl_EmployeeSurvey[EmployeeID],0)),"Not Found")</f>
        <v>3</v>
      </c>
      <c r="Z2254" s="5">
        <f>IFERROR(VLOOKUP(tbl_HRMaster[[#This Row],[EmployeeID]],tbl_ManagerSurvey[[EmployeeID]:[PerformanceRating]],2,FALSE),"Not Found")</f>
        <v>3</v>
      </c>
      <c r="AA2254" s="5">
        <f>IFERROR(VLOOKUP(tbl_HRMaster[[#This Row],[EmployeeID]],tbl_ManagerSurvey[[EmployeeID]:[PerformanceRating]],3,FALSE),"Not Found")</f>
        <v>3</v>
      </c>
      <c r="AB2254" s="5" t="str">
        <f>IF(tbl_HRMaster[[#This Row],[Attrition]]="Yes","Left","Active")</f>
        <v>Active</v>
      </c>
      <c r="AC2254" s="5" t="str">
        <f>_xlfn.IFS(tbl_HRMaster[[#This Row],[Age]]&lt;25,"Under 25",tbl_HRMaster[[#This Row],[Age]]&lt;35,"25-34",tbl_HRMaster[[#This Row],[Age]]&lt;45,"35-44",tbl_HRMaster[[#This Row],[Age]]&lt;55,"45-54",TRUE,"Above 54")</f>
        <v>25-34</v>
      </c>
      <c r="AD2254" s="5" t="str">
        <f>_xlfn.IFS(
tbl_HRMaster[[#This Row],[YearsAtCompany]]&lt;2,"&lt; 2 Years",
tbl_HRMaster[[#This Row],[YearsAtCompany]]&lt;5,"2-4 Years",
tbl_HRMaster[[#This Row],[YearsAtCompany]]&lt;10,"5-9 Years",
TRUE,"10+ Years"
)</f>
        <v>5-9 Years</v>
      </c>
      <c r="AE2254" s="5">
        <f>IF(tbl_HRMaster[[#This Row],[Attrition]]="Yes",1,0)</f>
        <v>0</v>
      </c>
    </row>
    <row r="2255" spans="1:31" x14ac:dyDescent="0.25">
      <c r="A2255">
        <v>34</v>
      </c>
      <c r="B2255" t="s">
        <v>21</v>
      </c>
      <c r="C2255" t="s">
        <v>22</v>
      </c>
      <c r="D2255" t="s">
        <v>30</v>
      </c>
      <c r="E2255">
        <v>1</v>
      </c>
      <c r="F2255">
        <v>2</v>
      </c>
      <c r="G2255" t="s">
        <v>38</v>
      </c>
      <c r="H2255">
        <v>995</v>
      </c>
      <c r="I2255" t="s">
        <v>25</v>
      </c>
      <c r="J2255">
        <v>2</v>
      </c>
      <c r="K2255" t="s">
        <v>26</v>
      </c>
      <c r="L2255" t="s">
        <v>27</v>
      </c>
      <c r="M2255">
        <v>176650</v>
      </c>
      <c r="N2255">
        <v>0</v>
      </c>
      <c r="O2255">
        <v>11</v>
      </c>
      <c r="P2255">
        <v>0</v>
      </c>
      <c r="Q2255">
        <v>6</v>
      </c>
      <c r="R2255">
        <v>5</v>
      </c>
      <c r="S2255">
        <v>5</v>
      </c>
      <c r="T2255">
        <v>1</v>
      </c>
      <c r="U2255">
        <v>2</v>
      </c>
      <c r="V2255">
        <f>COUNTIF(tbl_HRMaster[EmployeeID],tbl_HRMaster[[#This Row],[EmployeeID]])</f>
        <v>1</v>
      </c>
      <c r="W2255">
        <f>IFERROR(INDEX(tbl_EmployeeSurvey[EnvironmentSatisfaction],MATCH(tbl_HRMaster[[#This Row],[EmployeeID]],tbl_EmployeeSurvey[EmployeeID],0)),"Not Found")</f>
        <v>4</v>
      </c>
      <c r="X2255">
        <f>IFERROR(INDEX(tbl_EmployeeSurvey[JobSatisfaction],MATCH(tbl_HRMaster[[#This Row],[EmployeeID]],tbl_EmployeeSurvey[EmployeeID],0)),"Not Found")</f>
        <v>4</v>
      </c>
      <c r="Y2255" s="5">
        <f>IFERROR(INDEX(tbl_EmployeeSurvey[WorkLifeBalance],MATCH(tbl_HRMaster[[#This Row],[EmployeeID]],tbl_EmployeeSurvey[EmployeeID],0)),"Not Found")</f>
        <v>3</v>
      </c>
      <c r="Z2255" s="5">
        <f>IFERROR(VLOOKUP(tbl_HRMaster[[#This Row],[EmployeeID]],tbl_ManagerSurvey[[EmployeeID]:[PerformanceRating]],2,FALSE),"Not Found")</f>
        <v>2</v>
      </c>
      <c r="AA2255" s="5">
        <f>IFERROR(VLOOKUP(tbl_HRMaster[[#This Row],[EmployeeID]],tbl_ManagerSurvey[[EmployeeID]:[PerformanceRating]],3,FALSE),"Not Found")</f>
        <v>3</v>
      </c>
      <c r="AB2255" s="5" t="str">
        <f>IF(tbl_HRMaster[[#This Row],[Attrition]]="Yes","Left","Active")</f>
        <v>Active</v>
      </c>
      <c r="AC2255" s="5" t="str">
        <f>_xlfn.IFS(tbl_HRMaster[[#This Row],[Age]]&lt;25,"Under 25",tbl_HRMaster[[#This Row],[Age]]&lt;35,"25-34",tbl_HRMaster[[#This Row],[Age]]&lt;45,"35-44",tbl_HRMaster[[#This Row],[Age]]&lt;55,"45-54",TRUE,"Above 54")</f>
        <v>25-34</v>
      </c>
      <c r="AD2255" s="5" t="str">
        <f>_xlfn.IFS(
tbl_HRMaster[[#This Row],[YearsAtCompany]]&lt;2,"&lt; 2 Years",
tbl_HRMaster[[#This Row],[YearsAtCompany]]&lt;5,"2-4 Years",
tbl_HRMaster[[#This Row],[YearsAtCompany]]&lt;10,"5-9 Years",
TRUE,"10+ Years"
)</f>
        <v>5-9 Years</v>
      </c>
      <c r="AE2255" s="5">
        <f>IF(tbl_HRMaster[[#This Row],[Attrition]]="Yes",1,0)</f>
        <v>0</v>
      </c>
    </row>
    <row r="2256" spans="1:31" x14ac:dyDescent="0.25">
      <c r="A2256">
        <v>34</v>
      </c>
      <c r="B2256" t="s">
        <v>21</v>
      </c>
      <c r="C2256" t="s">
        <v>22</v>
      </c>
      <c r="D2256" t="s">
        <v>30</v>
      </c>
      <c r="E2256">
        <v>1</v>
      </c>
      <c r="F2256">
        <v>2</v>
      </c>
      <c r="G2256" t="s">
        <v>38</v>
      </c>
      <c r="H2256">
        <v>2465</v>
      </c>
      <c r="I2256" t="s">
        <v>25</v>
      </c>
      <c r="J2256">
        <v>2</v>
      </c>
      <c r="K2256" t="s">
        <v>26</v>
      </c>
      <c r="L2256" t="s">
        <v>27</v>
      </c>
      <c r="M2256">
        <v>176650</v>
      </c>
      <c r="N2256">
        <v>0</v>
      </c>
      <c r="O2256">
        <v>11</v>
      </c>
      <c r="P2256">
        <v>0</v>
      </c>
      <c r="Q2256">
        <v>6</v>
      </c>
      <c r="R2256">
        <v>5</v>
      </c>
      <c r="S2256">
        <v>5</v>
      </c>
      <c r="T2256">
        <v>1</v>
      </c>
      <c r="U2256">
        <v>2</v>
      </c>
      <c r="V2256">
        <f>COUNTIF(tbl_HRMaster[EmployeeID],tbl_HRMaster[[#This Row],[EmployeeID]])</f>
        <v>1</v>
      </c>
      <c r="W2256">
        <f>IFERROR(INDEX(tbl_EmployeeSurvey[EnvironmentSatisfaction],MATCH(tbl_HRMaster[[#This Row],[EmployeeID]],tbl_EmployeeSurvey[EmployeeID],0)),"Not Found")</f>
        <v>4</v>
      </c>
      <c r="X2256">
        <f>IFERROR(INDEX(tbl_EmployeeSurvey[JobSatisfaction],MATCH(tbl_HRMaster[[#This Row],[EmployeeID]],tbl_EmployeeSurvey[EmployeeID],0)),"Not Found")</f>
        <v>4</v>
      </c>
      <c r="Y2256" s="5">
        <f>IFERROR(INDEX(tbl_EmployeeSurvey[WorkLifeBalance],MATCH(tbl_HRMaster[[#This Row],[EmployeeID]],tbl_EmployeeSurvey[EmployeeID],0)),"Not Found")</f>
        <v>3</v>
      </c>
      <c r="Z2256" s="5">
        <f>IFERROR(VLOOKUP(tbl_HRMaster[[#This Row],[EmployeeID]],tbl_ManagerSurvey[[EmployeeID]:[PerformanceRating]],2,FALSE),"Not Found")</f>
        <v>2</v>
      </c>
      <c r="AA2256" s="5">
        <f>IFERROR(VLOOKUP(tbl_HRMaster[[#This Row],[EmployeeID]],tbl_ManagerSurvey[[EmployeeID]:[PerformanceRating]],3,FALSE),"Not Found")</f>
        <v>3</v>
      </c>
      <c r="AB2256" s="5" t="str">
        <f>IF(tbl_HRMaster[[#This Row],[Attrition]]="Yes","Left","Active")</f>
        <v>Active</v>
      </c>
      <c r="AC2256" s="5" t="str">
        <f>_xlfn.IFS(tbl_HRMaster[[#This Row],[Age]]&lt;25,"Under 25",tbl_HRMaster[[#This Row],[Age]]&lt;35,"25-34",tbl_HRMaster[[#This Row],[Age]]&lt;45,"35-44",tbl_HRMaster[[#This Row],[Age]]&lt;55,"45-54",TRUE,"Above 54")</f>
        <v>25-34</v>
      </c>
      <c r="AD2256" s="5" t="str">
        <f>_xlfn.IFS(
tbl_HRMaster[[#This Row],[YearsAtCompany]]&lt;2,"&lt; 2 Years",
tbl_HRMaster[[#This Row],[YearsAtCompany]]&lt;5,"2-4 Years",
tbl_HRMaster[[#This Row],[YearsAtCompany]]&lt;10,"5-9 Years",
TRUE,"10+ Years"
)</f>
        <v>5-9 Years</v>
      </c>
      <c r="AE2256" s="5">
        <f>IF(tbl_HRMaster[[#This Row],[Attrition]]="Yes",1,0)</f>
        <v>0</v>
      </c>
    </row>
    <row r="2257" spans="1:31" x14ac:dyDescent="0.25">
      <c r="A2257">
        <v>34</v>
      </c>
      <c r="B2257" t="s">
        <v>21</v>
      </c>
      <c r="C2257" t="s">
        <v>22</v>
      </c>
      <c r="D2257" t="s">
        <v>30</v>
      </c>
      <c r="E2257">
        <v>1</v>
      </c>
      <c r="F2257">
        <v>2</v>
      </c>
      <c r="G2257" t="s">
        <v>38</v>
      </c>
      <c r="H2257">
        <v>3935</v>
      </c>
      <c r="I2257" t="s">
        <v>25</v>
      </c>
      <c r="J2257">
        <v>2</v>
      </c>
      <c r="K2257" t="s">
        <v>26</v>
      </c>
      <c r="L2257" t="s">
        <v>27</v>
      </c>
      <c r="M2257">
        <v>176650</v>
      </c>
      <c r="N2257">
        <v>0</v>
      </c>
      <c r="O2257">
        <v>11</v>
      </c>
      <c r="P2257">
        <v>0</v>
      </c>
      <c r="Q2257">
        <v>6</v>
      </c>
      <c r="R2257">
        <v>5</v>
      </c>
      <c r="S2257">
        <v>5</v>
      </c>
      <c r="T2257">
        <v>1</v>
      </c>
      <c r="U2257">
        <v>2</v>
      </c>
      <c r="V2257">
        <f>COUNTIF(tbl_HRMaster[EmployeeID],tbl_HRMaster[[#This Row],[EmployeeID]])</f>
        <v>1</v>
      </c>
      <c r="W2257">
        <f>IFERROR(INDEX(tbl_EmployeeSurvey[EnvironmentSatisfaction],MATCH(tbl_HRMaster[[#This Row],[EmployeeID]],tbl_EmployeeSurvey[EmployeeID],0)),"Not Found")</f>
        <v>4</v>
      </c>
      <c r="X2257">
        <f>IFERROR(INDEX(tbl_EmployeeSurvey[JobSatisfaction],MATCH(tbl_HRMaster[[#This Row],[EmployeeID]],tbl_EmployeeSurvey[EmployeeID],0)),"Not Found")</f>
        <v>4</v>
      </c>
      <c r="Y2257" s="5">
        <f>IFERROR(INDEX(tbl_EmployeeSurvey[WorkLifeBalance],MATCH(tbl_HRMaster[[#This Row],[EmployeeID]],tbl_EmployeeSurvey[EmployeeID],0)),"Not Found")</f>
        <v>3</v>
      </c>
      <c r="Z2257" s="5">
        <f>IFERROR(VLOOKUP(tbl_HRMaster[[#This Row],[EmployeeID]],tbl_ManagerSurvey[[EmployeeID]:[PerformanceRating]],2,FALSE),"Not Found")</f>
        <v>2</v>
      </c>
      <c r="AA2257" s="5">
        <f>IFERROR(VLOOKUP(tbl_HRMaster[[#This Row],[EmployeeID]],tbl_ManagerSurvey[[EmployeeID]:[PerformanceRating]],3,FALSE),"Not Found")</f>
        <v>3</v>
      </c>
      <c r="AB2257" s="5" t="str">
        <f>IF(tbl_HRMaster[[#This Row],[Attrition]]="Yes","Left","Active")</f>
        <v>Active</v>
      </c>
      <c r="AC2257" s="5" t="str">
        <f>_xlfn.IFS(tbl_HRMaster[[#This Row],[Age]]&lt;25,"Under 25",tbl_HRMaster[[#This Row],[Age]]&lt;35,"25-34",tbl_HRMaster[[#This Row],[Age]]&lt;45,"35-44",tbl_HRMaster[[#This Row],[Age]]&lt;55,"45-54",TRUE,"Above 54")</f>
        <v>25-34</v>
      </c>
      <c r="AD2257" s="5" t="str">
        <f>_xlfn.IFS(
tbl_HRMaster[[#This Row],[YearsAtCompany]]&lt;2,"&lt; 2 Years",
tbl_HRMaster[[#This Row],[YearsAtCompany]]&lt;5,"2-4 Years",
tbl_HRMaster[[#This Row],[YearsAtCompany]]&lt;10,"5-9 Years",
TRUE,"10+ Years"
)</f>
        <v>5-9 Years</v>
      </c>
      <c r="AE2257" s="5">
        <f>IF(tbl_HRMaster[[#This Row],[Attrition]]="Yes",1,0)</f>
        <v>0</v>
      </c>
    </row>
    <row r="2258" spans="1:31" x14ac:dyDescent="0.25">
      <c r="A2258">
        <v>39</v>
      </c>
      <c r="B2258" t="s">
        <v>21</v>
      </c>
      <c r="C2258" t="s">
        <v>22</v>
      </c>
      <c r="D2258" t="s">
        <v>23</v>
      </c>
      <c r="E2258">
        <v>10</v>
      </c>
      <c r="F2258">
        <v>3</v>
      </c>
      <c r="G2258" t="s">
        <v>45</v>
      </c>
      <c r="H2258">
        <v>918</v>
      </c>
      <c r="I2258" t="s">
        <v>25</v>
      </c>
      <c r="J2258">
        <v>2</v>
      </c>
      <c r="K2258" t="s">
        <v>39</v>
      </c>
      <c r="L2258" t="s">
        <v>27</v>
      </c>
      <c r="M2258">
        <v>26840</v>
      </c>
      <c r="N2258">
        <v>4</v>
      </c>
      <c r="O2258">
        <v>12</v>
      </c>
      <c r="P2258">
        <v>0</v>
      </c>
      <c r="Q2258">
        <v>7</v>
      </c>
      <c r="R2258">
        <v>2</v>
      </c>
      <c r="S2258">
        <v>5</v>
      </c>
      <c r="T2258">
        <v>1</v>
      </c>
      <c r="U2258">
        <v>0</v>
      </c>
      <c r="V2258">
        <f>COUNTIF(tbl_HRMaster[EmployeeID],tbl_HRMaster[[#This Row],[EmployeeID]])</f>
        <v>1</v>
      </c>
      <c r="W2258">
        <f>IFERROR(INDEX(tbl_EmployeeSurvey[EnvironmentSatisfaction],MATCH(tbl_HRMaster[[#This Row],[EmployeeID]],tbl_EmployeeSurvey[EmployeeID],0)),"Not Found")</f>
        <v>4</v>
      </c>
      <c r="X2258">
        <f>IFERROR(INDEX(tbl_EmployeeSurvey[JobSatisfaction],MATCH(tbl_HRMaster[[#This Row],[EmployeeID]],tbl_EmployeeSurvey[EmployeeID],0)),"Not Found")</f>
        <v>2</v>
      </c>
      <c r="Y2258" s="5">
        <f>IFERROR(INDEX(tbl_EmployeeSurvey[WorkLifeBalance],MATCH(tbl_HRMaster[[#This Row],[EmployeeID]],tbl_EmployeeSurvey[EmployeeID],0)),"Not Found")</f>
        <v>3</v>
      </c>
      <c r="Z2258" s="5">
        <f>IFERROR(VLOOKUP(tbl_HRMaster[[#This Row],[EmployeeID]],tbl_ManagerSurvey[[EmployeeID]:[PerformanceRating]],2,FALSE),"Not Found")</f>
        <v>3</v>
      </c>
      <c r="AA2258" s="5">
        <f>IFERROR(VLOOKUP(tbl_HRMaster[[#This Row],[EmployeeID]],tbl_ManagerSurvey[[EmployeeID]:[PerformanceRating]],3,FALSE),"Not Found")</f>
        <v>3</v>
      </c>
      <c r="AB2258" s="5" t="str">
        <f>IF(tbl_HRMaster[[#This Row],[Attrition]]="Yes","Left","Active")</f>
        <v>Active</v>
      </c>
      <c r="AC2258" s="5" t="str">
        <f>_xlfn.IFS(tbl_HRMaster[[#This Row],[Age]]&lt;25,"Under 25",tbl_HRMaster[[#This Row],[Age]]&lt;35,"25-34",tbl_HRMaster[[#This Row],[Age]]&lt;45,"35-44",tbl_HRMaster[[#This Row],[Age]]&lt;55,"45-54",TRUE,"Above 54")</f>
        <v>35-44</v>
      </c>
      <c r="AD2258" s="5" t="str">
        <f>_xlfn.IFS(
tbl_HRMaster[[#This Row],[YearsAtCompany]]&lt;2,"&lt; 2 Years",
tbl_HRMaster[[#This Row],[YearsAtCompany]]&lt;5,"2-4 Years",
tbl_HRMaster[[#This Row],[YearsAtCompany]]&lt;10,"5-9 Years",
TRUE,"10+ Years"
)</f>
        <v>5-9 Years</v>
      </c>
      <c r="AE2258" s="5">
        <f>IF(tbl_HRMaster[[#This Row],[Attrition]]="Yes",1,0)</f>
        <v>0</v>
      </c>
    </row>
    <row r="2259" spans="1:31" x14ac:dyDescent="0.25">
      <c r="A2259">
        <v>39</v>
      </c>
      <c r="B2259" t="s">
        <v>21</v>
      </c>
      <c r="C2259" t="s">
        <v>22</v>
      </c>
      <c r="D2259" t="s">
        <v>23</v>
      </c>
      <c r="E2259">
        <v>10</v>
      </c>
      <c r="F2259">
        <v>3</v>
      </c>
      <c r="G2259" t="s">
        <v>45</v>
      </c>
      <c r="H2259">
        <v>2388</v>
      </c>
      <c r="I2259" t="s">
        <v>25</v>
      </c>
      <c r="J2259">
        <v>2</v>
      </c>
      <c r="K2259" t="s">
        <v>39</v>
      </c>
      <c r="L2259" t="s">
        <v>27</v>
      </c>
      <c r="M2259">
        <v>26840</v>
      </c>
      <c r="N2259">
        <v>4</v>
      </c>
      <c r="O2259">
        <v>12</v>
      </c>
      <c r="P2259">
        <v>0</v>
      </c>
      <c r="Q2259">
        <v>7</v>
      </c>
      <c r="R2259">
        <v>2</v>
      </c>
      <c r="S2259">
        <v>5</v>
      </c>
      <c r="T2259">
        <v>1</v>
      </c>
      <c r="U2259">
        <v>0</v>
      </c>
      <c r="V2259">
        <f>COUNTIF(tbl_HRMaster[EmployeeID],tbl_HRMaster[[#This Row],[EmployeeID]])</f>
        <v>1</v>
      </c>
      <c r="W2259">
        <f>IFERROR(INDEX(tbl_EmployeeSurvey[EnvironmentSatisfaction],MATCH(tbl_HRMaster[[#This Row],[EmployeeID]],tbl_EmployeeSurvey[EmployeeID],0)),"Not Found")</f>
        <v>4</v>
      </c>
      <c r="X2259">
        <f>IFERROR(INDEX(tbl_EmployeeSurvey[JobSatisfaction],MATCH(tbl_HRMaster[[#This Row],[EmployeeID]],tbl_EmployeeSurvey[EmployeeID],0)),"Not Found")</f>
        <v>2</v>
      </c>
      <c r="Y2259" s="5">
        <f>IFERROR(INDEX(tbl_EmployeeSurvey[WorkLifeBalance],MATCH(tbl_HRMaster[[#This Row],[EmployeeID]],tbl_EmployeeSurvey[EmployeeID],0)),"Not Found")</f>
        <v>3</v>
      </c>
      <c r="Z2259" s="5">
        <f>IFERROR(VLOOKUP(tbl_HRMaster[[#This Row],[EmployeeID]],tbl_ManagerSurvey[[EmployeeID]:[PerformanceRating]],2,FALSE),"Not Found")</f>
        <v>3</v>
      </c>
      <c r="AA2259" s="5">
        <f>IFERROR(VLOOKUP(tbl_HRMaster[[#This Row],[EmployeeID]],tbl_ManagerSurvey[[EmployeeID]:[PerformanceRating]],3,FALSE),"Not Found")</f>
        <v>3</v>
      </c>
      <c r="AB2259" s="5" t="str">
        <f>IF(tbl_HRMaster[[#This Row],[Attrition]]="Yes","Left","Active")</f>
        <v>Active</v>
      </c>
      <c r="AC2259" s="5" t="str">
        <f>_xlfn.IFS(tbl_HRMaster[[#This Row],[Age]]&lt;25,"Under 25",tbl_HRMaster[[#This Row],[Age]]&lt;35,"25-34",tbl_HRMaster[[#This Row],[Age]]&lt;45,"35-44",tbl_HRMaster[[#This Row],[Age]]&lt;55,"45-54",TRUE,"Above 54")</f>
        <v>35-44</v>
      </c>
      <c r="AD2259" s="5" t="str">
        <f>_xlfn.IFS(
tbl_HRMaster[[#This Row],[YearsAtCompany]]&lt;2,"&lt; 2 Years",
tbl_HRMaster[[#This Row],[YearsAtCompany]]&lt;5,"2-4 Years",
tbl_HRMaster[[#This Row],[YearsAtCompany]]&lt;10,"5-9 Years",
TRUE,"10+ Years"
)</f>
        <v>5-9 Years</v>
      </c>
      <c r="AE2259" s="5">
        <f>IF(tbl_HRMaster[[#This Row],[Attrition]]="Yes",1,0)</f>
        <v>0</v>
      </c>
    </row>
    <row r="2260" spans="1:31" x14ac:dyDescent="0.25">
      <c r="A2260">
        <v>39</v>
      </c>
      <c r="B2260" t="s">
        <v>21</v>
      </c>
      <c r="C2260" t="s">
        <v>22</v>
      </c>
      <c r="D2260" t="s">
        <v>23</v>
      </c>
      <c r="E2260">
        <v>10</v>
      </c>
      <c r="F2260">
        <v>3</v>
      </c>
      <c r="G2260" t="s">
        <v>45</v>
      </c>
      <c r="H2260">
        <v>3858</v>
      </c>
      <c r="I2260" t="s">
        <v>25</v>
      </c>
      <c r="J2260">
        <v>2</v>
      </c>
      <c r="K2260" t="s">
        <v>39</v>
      </c>
      <c r="L2260" t="s">
        <v>27</v>
      </c>
      <c r="M2260">
        <v>26840</v>
      </c>
      <c r="N2260">
        <v>4</v>
      </c>
      <c r="O2260">
        <v>12</v>
      </c>
      <c r="P2260">
        <v>0</v>
      </c>
      <c r="Q2260">
        <v>7</v>
      </c>
      <c r="R2260">
        <v>2</v>
      </c>
      <c r="S2260">
        <v>5</v>
      </c>
      <c r="T2260">
        <v>1</v>
      </c>
      <c r="U2260">
        <v>0</v>
      </c>
      <c r="V2260">
        <f>COUNTIF(tbl_HRMaster[EmployeeID],tbl_HRMaster[[#This Row],[EmployeeID]])</f>
        <v>1</v>
      </c>
      <c r="W2260">
        <f>IFERROR(INDEX(tbl_EmployeeSurvey[EnvironmentSatisfaction],MATCH(tbl_HRMaster[[#This Row],[EmployeeID]],tbl_EmployeeSurvey[EmployeeID],0)),"Not Found")</f>
        <v>4</v>
      </c>
      <c r="X2260">
        <f>IFERROR(INDEX(tbl_EmployeeSurvey[JobSatisfaction],MATCH(tbl_HRMaster[[#This Row],[EmployeeID]],tbl_EmployeeSurvey[EmployeeID],0)),"Not Found")</f>
        <v>2</v>
      </c>
      <c r="Y2260" s="5">
        <f>IFERROR(INDEX(tbl_EmployeeSurvey[WorkLifeBalance],MATCH(tbl_HRMaster[[#This Row],[EmployeeID]],tbl_EmployeeSurvey[EmployeeID],0)),"Not Found")</f>
        <v>3</v>
      </c>
      <c r="Z2260" s="5">
        <f>IFERROR(VLOOKUP(tbl_HRMaster[[#This Row],[EmployeeID]],tbl_ManagerSurvey[[EmployeeID]:[PerformanceRating]],2,FALSE),"Not Found")</f>
        <v>3</v>
      </c>
      <c r="AA2260" s="5">
        <f>IFERROR(VLOOKUP(tbl_HRMaster[[#This Row],[EmployeeID]],tbl_ManagerSurvey[[EmployeeID]:[PerformanceRating]],3,FALSE),"Not Found")</f>
        <v>3</v>
      </c>
      <c r="AB2260" s="5" t="str">
        <f>IF(tbl_HRMaster[[#This Row],[Attrition]]="Yes","Left","Active")</f>
        <v>Active</v>
      </c>
      <c r="AC2260" s="5" t="str">
        <f>_xlfn.IFS(tbl_HRMaster[[#This Row],[Age]]&lt;25,"Under 25",tbl_HRMaster[[#This Row],[Age]]&lt;35,"25-34",tbl_HRMaster[[#This Row],[Age]]&lt;45,"35-44",tbl_HRMaster[[#This Row],[Age]]&lt;55,"45-54",TRUE,"Above 54")</f>
        <v>35-44</v>
      </c>
      <c r="AD2260" s="5" t="str">
        <f>_xlfn.IFS(
tbl_HRMaster[[#This Row],[YearsAtCompany]]&lt;2,"&lt; 2 Years",
tbl_HRMaster[[#This Row],[YearsAtCompany]]&lt;5,"2-4 Years",
tbl_HRMaster[[#This Row],[YearsAtCompany]]&lt;10,"5-9 Years",
TRUE,"10+ Years"
)</f>
        <v>5-9 Years</v>
      </c>
      <c r="AE2260" s="5">
        <f>IF(tbl_HRMaster[[#This Row],[Attrition]]="Yes",1,0)</f>
        <v>0</v>
      </c>
    </row>
    <row r="2261" spans="1:31" x14ac:dyDescent="0.25">
      <c r="A2261">
        <v>40</v>
      </c>
      <c r="B2261" t="s">
        <v>21</v>
      </c>
      <c r="C2261" t="s">
        <v>22</v>
      </c>
      <c r="D2261" t="s">
        <v>30</v>
      </c>
      <c r="E2261">
        <v>1</v>
      </c>
      <c r="F2261">
        <v>3</v>
      </c>
      <c r="G2261" t="s">
        <v>38</v>
      </c>
      <c r="H2261">
        <v>627</v>
      </c>
      <c r="I2261" t="s">
        <v>25</v>
      </c>
      <c r="J2261">
        <v>2</v>
      </c>
      <c r="K2261" t="s">
        <v>31</v>
      </c>
      <c r="L2261" t="s">
        <v>41</v>
      </c>
      <c r="M2261">
        <v>37800</v>
      </c>
      <c r="N2261">
        <v>7</v>
      </c>
      <c r="O2261">
        <v>12</v>
      </c>
      <c r="P2261">
        <v>0</v>
      </c>
      <c r="Q2261">
        <v>7</v>
      </c>
      <c r="R2261">
        <v>2</v>
      </c>
      <c r="S2261">
        <v>5</v>
      </c>
      <c r="T2261">
        <v>1</v>
      </c>
      <c r="U2261">
        <v>3</v>
      </c>
      <c r="V2261">
        <f>COUNTIF(tbl_HRMaster[EmployeeID],tbl_HRMaster[[#This Row],[EmployeeID]])</f>
        <v>1</v>
      </c>
      <c r="W2261">
        <f>IFERROR(INDEX(tbl_EmployeeSurvey[EnvironmentSatisfaction],MATCH(tbl_HRMaster[[#This Row],[EmployeeID]],tbl_EmployeeSurvey[EmployeeID],0)),"Not Found")</f>
        <v>2</v>
      </c>
      <c r="X2261">
        <f>IFERROR(INDEX(tbl_EmployeeSurvey[JobSatisfaction],MATCH(tbl_HRMaster[[#This Row],[EmployeeID]],tbl_EmployeeSurvey[EmployeeID],0)),"Not Found")</f>
        <v>2</v>
      </c>
      <c r="Y2261" s="5">
        <f>IFERROR(INDEX(tbl_EmployeeSurvey[WorkLifeBalance],MATCH(tbl_HRMaster[[#This Row],[EmployeeID]],tbl_EmployeeSurvey[EmployeeID],0)),"Not Found")</f>
        <v>4</v>
      </c>
      <c r="Z2261" s="5">
        <f>IFERROR(VLOOKUP(tbl_HRMaster[[#This Row],[EmployeeID]],tbl_ManagerSurvey[[EmployeeID]:[PerformanceRating]],2,FALSE),"Not Found")</f>
        <v>1</v>
      </c>
      <c r="AA2261" s="5">
        <f>IFERROR(VLOOKUP(tbl_HRMaster[[#This Row],[EmployeeID]],tbl_ManagerSurvey[[EmployeeID]:[PerformanceRating]],3,FALSE),"Not Found")</f>
        <v>3</v>
      </c>
      <c r="AB2261" s="5" t="str">
        <f>IF(tbl_HRMaster[[#This Row],[Attrition]]="Yes","Left","Active")</f>
        <v>Active</v>
      </c>
      <c r="AC2261" s="5" t="str">
        <f>_xlfn.IFS(tbl_HRMaster[[#This Row],[Age]]&lt;25,"Under 25",tbl_HRMaster[[#This Row],[Age]]&lt;35,"25-34",tbl_HRMaster[[#This Row],[Age]]&lt;45,"35-44",tbl_HRMaster[[#This Row],[Age]]&lt;55,"45-54",TRUE,"Above 54")</f>
        <v>35-44</v>
      </c>
      <c r="AD2261" s="5" t="str">
        <f>_xlfn.IFS(
tbl_HRMaster[[#This Row],[YearsAtCompany]]&lt;2,"&lt; 2 Years",
tbl_HRMaster[[#This Row],[YearsAtCompany]]&lt;5,"2-4 Years",
tbl_HRMaster[[#This Row],[YearsAtCompany]]&lt;10,"5-9 Years",
TRUE,"10+ Years"
)</f>
        <v>5-9 Years</v>
      </c>
      <c r="AE2261" s="5">
        <f>IF(tbl_HRMaster[[#This Row],[Attrition]]="Yes",1,0)</f>
        <v>0</v>
      </c>
    </row>
    <row r="2262" spans="1:31" x14ac:dyDescent="0.25">
      <c r="A2262">
        <v>40</v>
      </c>
      <c r="B2262" t="s">
        <v>21</v>
      </c>
      <c r="C2262" t="s">
        <v>22</v>
      </c>
      <c r="D2262" t="s">
        <v>30</v>
      </c>
      <c r="E2262">
        <v>1</v>
      </c>
      <c r="F2262">
        <v>3</v>
      </c>
      <c r="G2262" t="s">
        <v>38</v>
      </c>
      <c r="H2262">
        <v>2097</v>
      </c>
      <c r="I2262" t="s">
        <v>25</v>
      </c>
      <c r="J2262">
        <v>2</v>
      </c>
      <c r="K2262" t="s">
        <v>31</v>
      </c>
      <c r="L2262" t="s">
        <v>41</v>
      </c>
      <c r="M2262">
        <v>37800</v>
      </c>
      <c r="N2262">
        <v>7</v>
      </c>
      <c r="O2262">
        <v>12</v>
      </c>
      <c r="P2262">
        <v>0</v>
      </c>
      <c r="Q2262">
        <v>7</v>
      </c>
      <c r="R2262">
        <v>2</v>
      </c>
      <c r="S2262">
        <v>5</v>
      </c>
      <c r="T2262">
        <v>1</v>
      </c>
      <c r="U2262">
        <v>3</v>
      </c>
      <c r="V2262">
        <f>COUNTIF(tbl_HRMaster[EmployeeID],tbl_HRMaster[[#This Row],[EmployeeID]])</f>
        <v>1</v>
      </c>
      <c r="W2262">
        <f>IFERROR(INDEX(tbl_EmployeeSurvey[EnvironmentSatisfaction],MATCH(tbl_HRMaster[[#This Row],[EmployeeID]],tbl_EmployeeSurvey[EmployeeID],0)),"Not Found")</f>
        <v>2</v>
      </c>
      <c r="X2262">
        <f>IFERROR(INDEX(tbl_EmployeeSurvey[JobSatisfaction],MATCH(tbl_HRMaster[[#This Row],[EmployeeID]],tbl_EmployeeSurvey[EmployeeID],0)),"Not Found")</f>
        <v>2</v>
      </c>
      <c r="Y2262" s="5">
        <f>IFERROR(INDEX(tbl_EmployeeSurvey[WorkLifeBalance],MATCH(tbl_HRMaster[[#This Row],[EmployeeID]],tbl_EmployeeSurvey[EmployeeID],0)),"Not Found")</f>
        <v>4</v>
      </c>
      <c r="Z2262" s="5">
        <f>IFERROR(VLOOKUP(tbl_HRMaster[[#This Row],[EmployeeID]],tbl_ManagerSurvey[[EmployeeID]:[PerformanceRating]],2,FALSE),"Not Found")</f>
        <v>1</v>
      </c>
      <c r="AA2262" s="5">
        <f>IFERROR(VLOOKUP(tbl_HRMaster[[#This Row],[EmployeeID]],tbl_ManagerSurvey[[EmployeeID]:[PerformanceRating]],3,FALSE),"Not Found")</f>
        <v>3</v>
      </c>
      <c r="AB2262" s="5" t="str">
        <f>IF(tbl_HRMaster[[#This Row],[Attrition]]="Yes","Left","Active")</f>
        <v>Active</v>
      </c>
      <c r="AC2262" s="5" t="str">
        <f>_xlfn.IFS(tbl_HRMaster[[#This Row],[Age]]&lt;25,"Under 25",tbl_HRMaster[[#This Row],[Age]]&lt;35,"25-34",tbl_HRMaster[[#This Row],[Age]]&lt;45,"35-44",tbl_HRMaster[[#This Row],[Age]]&lt;55,"45-54",TRUE,"Above 54")</f>
        <v>35-44</v>
      </c>
      <c r="AD2262" s="5" t="str">
        <f>_xlfn.IFS(
tbl_HRMaster[[#This Row],[YearsAtCompany]]&lt;2,"&lt; 2 Years",
tbl_HRMaster[[#This Row],[YearsAtCompany]]&lt;5,"2-4 Years",
tbl_HRMaster[[#This Row],[YearsAtCompany]]&lt;10,"5-9 Years",
TRUE,"10+ Years"
)</f>
        <v>5-9 Years</v>
      </c>
      <c r="AE2262" s="5">
        <f>IF(tbl_HRMaster[[#This Row],[Attrition]]="Yes",1,0)</f>
        <v>0</v>
      </c>
    </row>
    <row r="2263" spans="1:31" x14ac:dyDescent="0.25">
      <c r="A2263">
        <v>40</v>
      </c>
      <c r="B2263" t="s">
        <v>21</v>
      </c>
      <c r="C2263" t="s">
        <v>22</v>
      </c>
      <c r="D2263" t="s">
        <v>30</v>
      </c>
      <c r="E2263">
        <v>1</v>
      </c>
      <c r="F2263">
        <v>3</v>
      </c>
      <c r="G2263" t="s">
        <v>38</v>
      </c>
      <c r="H2263">
        <v>3567</v>
      </c>
      <c r="I2263" t="s">
        <v>25</v>
      </c>
      <c r="J2263">
        <v>2</v>
      </c>
      <c r="K2263" t="s">
        <v>31</v>
      </c>
      <c r="L2263" t="s">
        <v>41</v>
      </c>
      <c r="M2263">
        <v>37800</v>
      </c>
      <c r="N2263">
        <v>7</v>
      </c>
      <c r="O2263">
        <v>12</v>
      </c>
      <c r="P2263">
        <v>0</v>
      </c>
      <c r="Q2263">
        <v>7</v>
      </c>
      <c r="R2263">
        <v>2</v>
      </c>
      <c r="S2263">
        <v>5</v>
      </c>
      <c r="T2263">
        <v>1</v>
      </c>
      <c r="U2263">
        <v>3</v>
      </c>
      <c r="V2263">
        <f>COUNTIF(tbl_HRMaster[EmployeeID],tbl_HRMaster[[#This Row],[EmployeeID]])</f>
        <v>1</v>
      </c>
      <c r="W2263">
        <f>IFERROR(INDEX(tbl_EmployeeSurvey[EnvironmentSatisfaction],MATCH(tbl_HRMaster[[#This Row],[EmployeeID]],tbl_EmployeeSurvey[EmployeeID],0)),"Not Found")</f>
        <v>2</v>
      </c>
      <c r="X2263">
        <f>IFERROR(INDEX(tbl_EmployeeSurvey[JobSatisfaction],MATCH(tbl_HRMaster[[#This Row],[EmployeeID]],tbl_EmployeeSurvey[EmployeeID],0)),"Not Found")</f>
        <v>2</v>
      </c>
      <c r="Y2263" s="5">
        <f>IFERROR(INDEX(tbl_EmployeeSurvey[WorkLifeBalance],MATCH(tbl_HRMaster[[#This Row],[EmployeeID]],tbl_EmployeeSurvey[EmployeeID],0)),"Not Found")</f>
        <v>4</v>
      </c>
      <c r="Z2263" s="5">
        <f>IFERROR(VLOOKUP(tbl_HRMaster[[#This Row],[EmployeeID]],tbl_ManagerSurvey[[EmployeeID]:[PerformanceRating]],2,FALSE),"Not Found")</f>
        <v>1</v>
      </c>
      <c r="AA2263" s="5">
        <f>IFERROR(VLOOKUP(tbl_HRMaster[[#This Row],[EmployeeID]],tbl_ManagerSurvey[[EmployeeID]:[PerformanceRating]],3,FALSE),"Not Found")</f>
        <v>3</v>
      </c>
      <c r="AB2263" s="5" t="str">
        <f>IF(tbl_HRMaster[[#This Row],[Attrition]]="Yes","Left","Active")</f>
        <v>Active</v>
      </c>
      <c r="AC2263" s="5" t="str">
        <f>_xlfn.IFS(tbl_HRMaster[[#This Row],[Age]]&lt;25,"Under 25",tbl_HRMaster[[#This Row],[Age]]&lt;35,"25-34",tbl_HRMaster[[#This Row],[Age]]&lt;45,"35-44",tbl_HRMaster[[#This Row],[Age]]&lt;55,"45-54",TRUE,"Above 54")</f>
        <v>35-44</v>
      </c>
      <c r="AD2263" s="5" t="str">
        <f>_xlfn.IFS(
tbl_HRMaster[[#This Row],[YearsAtCompany]]&lt;2,"&lt; 2 Years",
tbl_HRMaster[[#This Row],[YearsAtCompany]]&lt;5,"2-4 Years",
tbl_HRMaster[[#This Row],[YearsAtCompany]]&lt;10,"5-9 Years",
TRUE,"10+ Years"
)</f>
        <v>5-9 Years</v>
      </c>
      <c r="AE2263" s="5">
        <f>IF(tbl_HRMaster[[#This Row],[Attrition]]="Yes",1,0)</f>
        <v>0</v>
      </c>
    </row>
    <row r="2264" spans="1:31" x14ac:dyDescent="0.25">
      <c r="A2264">
        <v>38</v>
      </c>
      <c r="B2264" t="s">
        <v>28</v>
      </c>
      <c r="C2264" t="s">
        <v>22</v>
      </c>
      <c r="D2264" t="s">
        <v>30</v>
      </c>
      <c r="E2264">
        <v>2</v>
      </c>
      <c r="F2264">
        <v>3</v>
      </c>
      <c r="G2264" t="s">
        <v>38</v>
      </c>
      <c r="H2264">
        <v>855</v>
      </c>
      <c r="I2264" t="s">
        <v>25</v>
      </c>
      <c r="J2264">
        <v>3</v>
      </c>
      <c r="K2264" t="s">
        <v>35</v>
      </c>
      <c r="L2264" t="s">
        <v>27</v>
      </c>
      <c r="M2264">
        <v>49080</v>
      </c>
      <c r="N2264">
        <v>4</v>
      </c>
      <c r="O2264">
        <v>19</v>
      </c>
      <c r="P2264">
        <v>1</v>
      </c>
      <c r="Q2264">
        <v>7</v>
      </c>
      <c r="R2264">
        <v>3</v>
      </c>
      <c r="S2264">
        <v>5</v>
      </c>
      <c r="T2264">
        <v>1</v>
      </c>
      <c r="U2264">
        <v>4</v>
      </c>
      <c r="V2264">
        <f>COUNTIF(tbl_HRMaster[EmployeeID],tbl_HRMaster[[#This Row],[EmployeeID]])</f>
        <v>1</v>
      </c>
      <c r="W2264">
        <f>IFERROR(INDEX(tbl_EmployeeSurvey[EnvironmentSatisfaction],MATCH(tbl_HRMaster[[#This Row],[EmployeeID]],tbl_EmployeeSurvey[EmployeeID],0)),"Not Found")</f>
        <v>3</v>
      </c>
      <c r="X2264">
        <f>IFERROR(INDEX(tbl_EmployeeSurvey[JobSatisfaction],MATCH(tbl_HRMaster[[#This Row],[EmployeeID]],tbl_EmployeeSurvey[EmployeeID],0)),"Not Found")</f>
        <v>2</v>
      </c>
      <c r="Y2264" s="5">
        <f>IFERROR(INDEX(tbl_EmployeeSurvey[WorkLifeBalance],MATCH(tbl_HRMaster[[#This Row],[EmployeeID]],tbl_EmployeeSurvey[EmployeeID],0)),"Not Found")</f>
        <v>3</v>
      </c>
      <c r="Z2264" s="5">
        <f>IFERROR(VLOOKUP(tbl_HRMaster[[#This Row],[EmployeeID]],tbl_ManagerSurvey[[EmployeeID]:[PerformanceRating]],2,FALSE),"Not Found")</f>
        <v>2</v>
      </c>
      <c r="AA2264" s="5">
        <f>IFERROR(VLOOKUP(tbl_HRMaster[[#This Row],[EmployeeID]],tbl_ManagerSurvey[[EmployeeID]:[PerformanceRating]],3,FALSE),"Not Found")</f>
        <v>3</v>
      </c>
      <c r="AB2264" s="5" t="str">
        <f>IF(tbl_HRMaster[[#This Row],[Attrition]]="Yes","Left","Active")</f>
        <v>Left</v>
      </c>
      <c r="AC2264" s="5" t="str">
        <f>_xlfn.IFS(tbl_HRMaster[[#This Row],[Age]]&lt;25,"Under 25",tbl_HRMaster[[#This Row],[Age]]&lt;35,"25-34",tbl_HRMaster[[#This Row],[Age]]&lt;45,"35-44",tbl_HRMaster[[#This Row],[Age]]&lt;55,"45-54",TRUE,"Above 54")</f>
        <v>35-44</v>
      </c>
      <c r="AD2264" s="5" t="str">
        <f>_xlfn.IFS(
tbl_HRMaster[[#This Row],[YearsAtCompany]]&lt;2,"&lt; 2 Years",
tbl_HRMaster[[#This Row],[YearsAtCompany]]&lt;5,"2-4 Years",
tbl_HRMaster[[#This Row],[YearsAtCompany]]&lt;10,"5-9 Years",
TRUE,"10+ Years"
)</f>
        <v>5-9 Years</v>
      </c>
      <c r="AE2264" s="5">
        <f>IF(tbl_HRMaster[[#This Row],[Attrition]]="Yes",1,0)</f>
        <v>1</v>
      </c>
    </row>
    <row r="2265" spans="1:31" x14ac:dyDescent="0.25">
      <c r="A2265">
        <v>38</v>
      </c>
      <c r="B2265" t="s">
        <v>28</v>
      </c>
      <c r="C2265" t="s">
        <v>22</v>
      </c>
      <c r="D2265" t="s">
        <v>30</v>
      </c>
      <c r="E2265">
        <v>2</v>
      </c>
      <c r="F2265">
        <v>3</v>
      </c>
      <c r="G2265" t="s">
        <v>38</v>
      </c>
      <c r="H2265">
        <v>2325</v>
      </c>
      <c r="I2265" t="s">
        <v>25</v>
      </c>
      <c r="J2265">
        <v>3</v>
      </c>
      <c r="K2265" t="s">
        <v>35</v>
      </c>
      <c r="L2265" t="s">
        <v>27</v>
      </c>
      <c r="M2265">
        <v>49080</v>
      </c>
      <c r="N2265">
        <v>4</v>
      </c>
      <c r="O2265">
        <v>19</v>
      </c>
      <c r="P2265">
        <v>1</v>
      </c>
      <c r="Q2265">
        <v>7</v>
      </c>
      <c r="R2265">
        <v>3</v>
      </c>
      <c r="S2265">
        <v>5</v>
      </c>
      <c r="T2265">
        <v>1</v>
      </c>
      <c r="U2265">
        <v>4</v>
      </c>
      <c r="V2265">
        <f>COUNTIF(tbl_HRMaster[EmployeeID],tbl_HRMaster[[#This Row],[EmployeeID]])</f>
        <v>1</v>
      </c>
      <c r="W2265">
        <f>IFERROR(INDEX(tbl_EmployeeSurvey[EnvironmentSatisfaction],MATCH(tbl_HRMaster[[#This Row],[EmployeeID]],tbl_EmployeeSurvey[EmployeeID],0)),"Not Found")</f>
        <v>3</v>
      </c>
      <c r="X2265">
        <f>IFERROR(INDEX(tbl_EmployeeSurvey[JobSatisfaction],MATCH(tbl_HRMaster[[#This Row],[EmployeeID]],tbl_EmployeeSurvey[EmployeeID],0)),"Not Found")</f>
        <v>2</v>
      </c>
      <c r="Y2265" s="5">
        <f>IFERROR(INDEX(tbl_EmployeeSurvey[WorkLifeBalance],MATCH(tbl_HRMaster[[#This Row],[EmployeeID]],tbl_EmployeeSurvey[EmployeeID],0)),"Not Found")</f>
        <v>3</v>
      </c>
      <c r="Z2265" s="5">
        <f>IFERROR(VLOOKUP(tbl_HRMaster[[#This Row],[EmployeeID]],tbl_ManagerSurvey[[EmployeeID]:[PerformanceRating]],2,FALSE),"Not Found")</f>
        <v>2</v>
      </c>
      <c r="AA2265" s="5">
        <f>IFERROR(VLOOKUP(tbl_HRMaster[[#This Row],[EmployeeID]],tbl_ManagerSurvey[[EmployeeID]:[PerformanceRating]],3,FALSE),"Not Found")</f>
        <v>3</v>
      </c>
      <c r="AB2265" s="5" t="str">
        <f>IF(tbl_HRMaster[[#This Row],[Attrition]]="Yes","Left","Active")</f>
        <v>Left</v>
      </c>
      <c r="AC2265" s="5" t="str">
        <f>_xlfn.IFS(tbl_HRMaster[[#This Row],[Age]]&lt;25,"Under 25",tbl_HRMaster[[#This Row],[Age]]&lt;35,"25-34",tbl_HRMaster[[#This Row],[Age]]&lt;45,"35-44",tbl_HRMaster[[#This Row],[Age]]&lt;55,"45-54",TRUE,"Above 54")</f>
        <v>35-44</v>
      </c>
      <c r="AD2265" s="5" t="str">
        <f>_xlfn.IFS(
tbl_HRMaster[[#This Row],[YearsAtCompany]]&lt;2,"&lt; 2 Years",
tbl_HRMaster[[#This Row],[YearsAtCompany]]&lt;5,"2-4 Years",
tbl_HRMaster[[#This Row],[YearsAtCompany]]&lt;10,"5-9 Years",
TRUE,"10+ Years"
)</f>
        <v>5-9 Years</v>
      </c>
      <c r="AE2265" s="5">
        <f>IF(tbl_HRMaster[[#This Row],[Attrition]]="Yes",1,0)</f>
        <v>1</v>
      </c>
    </row>
    <row r="2266" spans="1:31" x14ac:dyDescent="0.25">
      <c r="A2266">
        <v>38</v>
      </c>
      <c r="B2266" t="s">
        <v>28</v>
      </c>
      <c r="C2266" t="s">
        <v>22</v>
      </c>
      <c r="D2266" t="s">
        <v>30</v>
      </c>
      <c r="E2266">
        <v>2</v>
      </c>
      <c r="F2266">
        <v>3</v>
      </c>
      <c r="G2266" t="s">
        <v>38</v>
      </c>
      <c r="H2266">
        <v>3795</v>
      </c>
      <c r="I2266" t="s">
        <v>25</v>
      </c>
      <c r="J2266">
        <v>3</v>
      </c>
      <c r="K2266" t="s">
        <v>35</v>
      </c>
      <c r="L2266" t="s">
        <v>27</v>
      </c>
      <c r="M2266">
        <v>49080</v>
      </c>
      <c r="N2266">
        <v>4</v>
      </c>
      <c r="O2266">
        <v>19</v>
      </c>
      <c r="P2266">
        <v>1</v>
      </c>
      <c r="Q2266">
        <v>7</v>
      </c>
      <c r="R2266">
        <v>3</v>
      </c>
      <c r="S2266">
        <v>5</v>
      </c>
      <c r="T2266">
        <v>1</v>
      </c>
      <c r="U2266">
        <v>4</v>
      </c>
      <c r="V2266">
        <f>COUNTIF(tbl_HRMaster[EmployeeID],tbl_HRMaster[[#This Row],[EmployeeID]])</f>
        <v>1</v>
      </c>
      <c r="W2266">
        <f>IFERROR(INDEX(tbl_EmployeeSurvey[EnvironmentSatisfaction],MATCH(tbl_HRMaster[[#This Row],[EmployeeID]],tbl_EmployeeSurvey[EmployeeID],0)),"Not Found")</f>
        <v>3</v>
      </c>
      <c r="X2266">
        <f>IFERROR(INDEX(tbl_EmployeeSurvey[JobSatisfaction],MATCH(tbl_HRMaster[[#This Row],[EmployeeID]],tbl_EmployeeSurvey[EmployeeID],0)),"Not Found")</f>
        <v>2</v>
      </c>
      <c r="Y2266" s="5">
        <f>IFERROR(INDEX(tbl_EmployeeSurvey[WorkLifeBalance],MATCH(tbl_HRMaster[[#This Row],[EmployeeID]],tbl_EmployeeSurvey[EmployeeID],0)),"Not Found")</f>
        <v>3</v>
      </c>
      <c r="Z2266" s="5">
        <f>IFERROR(VLOOKUP(tbl_HRMaster[[#This Row],[EmployeeID]],tbl_ManagerSurvey[[EmployeeID]:[PerformanceRating]],2,FALSE),"Not Found")</f>
        <v>2</v>
      </c>
      <c r="AA2266" s="5">
        <f>IFERROR(VLOOKUP(tbl_HRMaster[[#This Row],[EmployeeID]],tbl_ManagerSurvey[[EmployeeID]:[PerformanceRating]],3,FALSE),"Not Found")</f>
        <v>3</v>
      </c>
      <c r="AB2266" s="5" t="str">
        <f>IF(tbl_HRMaster[[#This Row],[Attrition]]="Yes","Left","Active")</f>
        <v>Left</v>
      </c>
      <c r="AC2266" s="5" t="str">
        <f>_xlfn.IFS(tbl_HRMaster[[#This Row],[Age]]&lt;25,"Under 25",tbl_HRMaster[[#This Row],[Age]]&lt;35,"25-34",tbl_HRMaster[[#This Row],[Age]]&lt;45,"35-44",tbl_HRMaster[[#This Row],[Age]]&lt;55,"45-54",TRUE,"Above 54")</f>
        <v>35-44</v>
      </c>
      <c r="AD2266" s="5" t="str">
        <f>_xlfn.IFS(
tbl_HRMaster[[#This Row],[YearsAtCompany]]&lt;2,"&lt; 2 Years",
tbl_HRMaster[[#This Row],[YearsAtCompany]]&lt;5,"2-4 Years",
tbl_HRMaster[[#This Row],[YearsAtCompany]]&lt;10,"5-9 Years",
TRUE,"10+ Years"
)</f>
        <v>5-9 Years</v>
      </c>
      <c r="AE2266" s="5">
        <f>IF(tbl_HRMaster[[#This Row],[Attrition]]="Yes",1,0)</f>
        <v>1</v>
      </c>
    </row>
    <row r="2267" spans="1:31" x14ac:dyDescent="0.25">
      <c r="A2267">
        <v>41</v>
      </c>
      <c r="B2267" t="s">
        <v>21</v>
      </c>
      <c r="C2267" t="s">
        <v>22</v>
      </c>
      <c r="D2267" t="s">
        <v>30</v>
      </c>
      <c r="E2267">
        <v>10</v>
      </c>
      <c r="F2267">
        <v>4</v>
      </c>
      <c r="G2267" t="s">
        <v>38</v>
      </c>
      <c r="H2267">
        <v>1361</v>
      </c>
      <c r="I2267" t="s">
        <v>34</v>
      </c>
      <c r="J2267">
        <v>4</v>
      </c>
      <c r="K2267" t="s">
        <v>31</v>
      </c>
      <c r="L2267" t="s">
        <v>27</v>
      </c>
      <c r="M2267">
        <v>57430</v>
      </c>
      <c r="N2267">
        <v>2</v>
      </c>
      <c r="O2267">
        <v>12</v>
      </c>
      <c r="P2267">
        <v>3</v>
      </c>
      <c r="Q2267">
        <v>7</v>
      </c>
      <c r="R2267">
        <v>2</v>
      </c>
      <c r="S2267">
        <v>5</v>
      </c>
      <c r="T2267">
        <v>1</v>
      </c>
      <c r="U2267">
        <v>4</v>
      </c>
      <c r="V2267">
        <f>COUNTIF(tbl_HRMaster[EmployeeID],tbl_HRMaster[[#This Row],[EmployeeID]])</f>
        <v>1</v>
      </c>
      <c r="W2267">
        <f>IFERROR(INDEX(tbl_EmployeeSurvey[EnvironmentSatisfaction],MATCH(tbl_HRMaster[[#This Row],[EmployeeID]],tbl_EmployeeSurvey[EmployeeID],0)),"Not Found")</f>
        <v>3</v>
      </c>
      <c r="X2267">
        <f>IFERROR(INDEX(tbl_EmployeeSurvey[JobSatisfaction],MATCH(tbl_HRMaster[[#This Row],[EmployeeID]],tbl_EmployeeSurvey[EmployeeID],0)),"Not Found")</f>
        <v>1</v>
      </c>
      <c r="Y2267" s="5">
        <f>IFERROR(INDEX(tbl_EmployeeSurvey[WorkLifeBalance],MATCH(tbl_HRMaster[[#This Row],[EmployeeID]],tbl_EmployeeSurvey[EmployeeID],0)),"Not Found")</f>
        <v>3</v>
      </c>
      <c r="Z2267" s="5">
        <f>IFERROR(VLOOKUP(tbl_HRMaster[[#This Row],[EmployeeID]],tbl_ManagerSurvey[[EmployeeID]:[PerformanceRating]],2,FALSE),"Not Found")</f>
        <v>4</v>
      </c>
      <c r="AA2267" s="5">
        <f>IFERROR(VLOOKUP(tbl_HRMaster[[#This Row],[EmployeeID]],tbl_ManagerSurvey[[EmployeeID]:[PerformanceRating]],3,FALSE),"Not Found")</f>
        <v>3</v>
      </c>
      <c r="AB2267" s="5" t="str">
        <f>IF(tbl_HRMaster[[#This Row],[Attrition]]="Yes","Left","Active")</f>
        <v>Active</v>
      </c>
      <c r="AC2267" s="5" t="str">
        <f>_xlfn.IFS(tbl_HRMaster[[#This Row],[Age]]&lt;25,"Under 25",tbl_HRMaster[[#This Row],[Age]]&lt;35,"25-34",tbl_HRMaster[[#This Row],[Age]]&lt;45,"35-44",tbl_HRMaster[[#This Row],[Age]]&lt;55,"45-54",TRUE,"Above 54")</f>
        <v>35-44</v>
      </c>
      <c r="AD2267" s="5" t="str">
        <f>_xlfn.IFS(
tbl_HRMaster[[#This Row],[YearsAtCompany]]&lt;2,"&lt; 2 Years",
tbl_HRMaster[[#This Row],[YearsAtCompany]]&lt;5,"2-4 Years",
tbl_HRMaster[[#This Row],[YearsAtCompany]]&lt;10,"5-9 Years",
TRUE,"10+ Years"
)</f>
        <v>5-9 Years</v>
      </c>
      <c r="AE2267" s="5">
        <f>IF(tbl_HRMaster[[#This Row],[Attrition]]="Yes",1,0)</f>
        <v>0</v>
      </c>
    </row>
    <row r="2268" spans="1:31" x14ac:dyDescent="0.25">
      <c r="A2268">
        <v>41</v>
      </c>
      <c r="B2268" t="s">
        <v>21</v>
      </c>
      <c r="C2268" t="s">
        <v>22</v>
      </c>
      <c r="D2268" t="s">
        <v>30</v>
      </c>
      <c r="E2268">
        <v>10</v>
      </c>
      <c r="F2268">
        <v>4</v>
      </c>
      <c r="G2268" t="s">
        <v>38</v>
      </c>
      <c r="H2268">
        <v>2831</v>
      </c>
      <c r="I2268" t="s">
        <v>34</v>
      </c>
      <c r="J2268">
        <v>4</v>
      </c>
      <c r="K2268" t="s">
        <v>31</v>
      </c>
      <c r="L2268" t="s">
        <v>27</v>
      </c>
      <c r="M2268">
        <v>57430</v>
      </c>
      <c r="N2268">
        <v>2</v>
      </c>
      <c r="O2268">
        <v>12</v>
      </c>
      <c r="P2268">
        <v>3</v>
      </c>
      <c r="Q2268">
        <v>7</v>
      </c>
      <c r="R2268">
        <v>2</v>
      </c>
      <c r="S2268">
        <v>5</v>
      </c>
      <c r="T2268">
        <v>1</v>
      </c>
      <c r="U2268">
        <v>4</v>
      </c>
      <c r="V2268">
        <f>COUNTIF(tbl_HRMaster[EmployeeID],tbl_HRMaster[[#This Row],[EmployeeID]])</f>
        <v>1</v>
      </c>
      <c r="W2268">
        <f>IFERROR(INDEX(tbl_EmployeeSurvey[EnvironmentSatisfaction],MATCH(tbl_HRMaster[[#This Row],[EmployeeID]],tbl_EmployeeSurvey[EmployeeID],0)),"Not Found")</f>
        <v>3</v>
      </c>
      <c r="X2268">
        <f>IFERROR(INDEX(tbl_EmployeeSurvey[JobSatisfaction],MATCH(tbl_HRMaster[[#This Row],[EmployeeID]],tbl_EmployeeSurvey[EmployeeID],0)),"Not Found")</f>
        <v>1</v>
      </c>
      <c r="Y2268" s="5">
        <f>IFERROR(INDEX(tbl_EmployeeSurvey[WorkLifeBalance],MATCH(tbl_HRMaster[[#This Row],[EmployeeID]],tbl_EmployeeSurvey[EmployeeID],0)),"Not Found")</f>
        <v>3</v>
      </c>
      <c r="Z2268" s="5">
        <f>IFERROR(VLOOKUP(tbl_HRMaster[[#This Row],[EmployeeID]],tbl_ManagerSurvey[[EmployeeID]:[PerformanceRating]],2,FALSE),"Not Found")</f>
        <v>4</v>
      </c>
      <c r="AA2268" s="5">
        <f>IFERROR(VLOOKUP(tbl_HRMaster[[#This Row],[EmployeeID]],tbl_ManagerSurvey[[EmployeeID]:[PerformanceRating]],3,FALSE),"Not Found")</f>
        <v>3</v>
      </c>
      <c r="AB2268" s="5" t="str">
        <f>IF(tbl_HRMaster[[#This Row],[Attrition]]="Yes","Left","Active")</f>
        <v>Active</v>
      </c>
      <c r="AC2268" s="5" t="str">
        <f>_xlfn.IFS(tbl_HRMaster[[#This Row],[Age]]&lt;25,"Under 25",tbl_HRMaster[[#This Row],[Age]]&lt;35,"25-34",tbl_HRMaster[[#This Row],[Age]]&lt;45,"35-44",tbl_HRMaster[[#This Row],[Age]]&lt;55,"45-54",TRUE,"Above 54")</f>
        <v>35-44</v>
      </c>
      <c r="AD2268" s="5" t="str">
        <f>_xlfn.IFS(
tbl_HRMaster[[#This Row],[YearsAtCompany]]&lt;2,"&lt; 2 Years",
tbl_HRMaster[[#This Row],[YearsAtCompany]]&lt;5,"2-4 Years",
tbl_HRMaster[[#This Row],[YearsAtCompany]]&lt;10,"5-9 Years",
TRUE,"10+ Years"
)</f>
        <v>5-9 Years</v>
      </c>
      <c r="AE2268" s="5">
        <f>IF(tbl_HRMaster[[#This Row],[Attrition]]="Yes",1,0)</f>
        <v>0</v>
      </c>
    </row>
    <row r="2269" spans="1:31" x14ac:dyDescent="0.25">
      <c r="A2269">
        <v>41</v>
      </c>
      <c r="B2269" t="s">
        <v>21</v>
      </c>
      <c r="C2269" t="s">
        <v>22</v>
      </c>
      <c r="D2269" t="s">
        <v>30</v>
      </c>
      <c r="E2269">
        <v>10</v>
      </c>
      <c r="F2269">
        <v>4</v>
      </c>
      <c r="G2269" t="s">
        <v>38</v>
      </c>
      <c r="H2269">
        <v>4301</v>
      </c>
      <c r="I2269" t="s">
        <v>34</v>
      </c>
      <c r="J2269">
        <v>4</v>
      </c>
      <c r="K2269" t="s">
        <v>31</v>
      </c>
      <c r="L2269" t="s">
        <v>27</v>
      </c>
      <c r="M2269">
        <v>57430</v>
      </c>
      <c r="N2269">
        <v>2</v>
      </c>
      <c r="O2269">
        <v>12</v>
      </c>
      <c r="P2269">
        <v>3</v>
      </c>
      <c r="Q2269">
        <v>7</v>
      </c>
      <c r="R2269">
        <v>2</v>
      </c>
      <c r="S2269">
        <v>5</v>
      </c>
      <c r="T2269">
        <v>1</v>
      </c>
      <c r="U2269">
        <v>4</v>
      </c>
      <c r="V2269">
        <f>COUNTIF(tbl_HRMaster[EmployeeID],tbl_HRMaster[[#This Row],[EmployeeID]])</f>
        <v>1</v>
      </c>
      <c r="W2269">
        <f>IFERROR(INDEX(tbl_EmployeeSurvey[EnvironmentSatisfaction],MATCH(tbl_HRMaster[[#This Row],[EmployeeID]],tbl_EmployeeSurvey[EmployeeID],0)),"Not Found")</f>
        <v>3</v>
      </c>
      <c r="X2269">
        <f>IFERROR(INDEX(tbl_EmployeeSurvey[JobSatisfaction],MATCH(tbl_HRMaster[[#This Row],[EmployeeID]],tbl_EmployeeSurvey[EmployeeID],0)),"Not Found")</f>
        <v>1</v>
      </c>
      <c r="Y2269" s="5">
        <f>IFERROR(INDEX(tbl_EmployeeSurvey[WorkLifeBalance],MATCH(tbl_HRMaster[[#This Row],[EmployeeID]],tbl_EmployeeSurvey[EmployeeID],0)),"Not Found")</f>
        <v>3</v>
      </c>
      <c r="Z2269" s="5">
        <f>IFERROR(VLOOKUP(tbl_HRMaster[[#This Row],[EmployeeID]],tbl_ManagerSurvey[[EmployeeID]:[PerformanceRating]],2,FALSE),"Not Found")</f>
        <v>4</v>
      </c>
      <c r="AA2269" s="5">
        <f>IFERROR(VLOOKUP(tbl_HRMaster[[#This Row],[EmployeeID]],tbl_ManagerSurvey[[EmployeeID]:[PerformanceRating]],3,FALSE),"Not Found")</f>
        <v>3</v>
      </c>
      <c r="AB2269" s="5" t="str">
        <f>IF(tbl_HRMaster[[#This Row],[Attrition]]="Yes","Left","Active")</f>
        <v>Active</v>
      </c>
      <c r="AC2269" s="5" t="str">
        <f>_xlfn.IFS(tbl_HRMaster[[#This Row],[Age]]&lt;25,"Under 25",tbl_HRMaster[[#This Row],[Age]]&lt;35,"25-34",tbl_HRMaster[[#This Row],[Age]]&lt;45,"35-44",tbl_HRMaster[[#This Row],[Age]]&lt;55,"45-54",TRUE,"Above 54")</f>
        <v>35-44</v>
      </c>
      <c r="AD2269" s="5" t="str">
        <f>_xlfn.IFS(
tbl_HRMaster[[#This Row],[YearsAtCompany]]&lt;2,"&lt; 2 Years",
tbl_HRMaster[[#This Row],[YearsAtCompany]]&lt;5,"2-4 Years",
tbl_HRMaster[[#This Row],[YearsAtCompany]]&lt;10,"5-9 Years",
TRUE,"10+ Years"
)</f>
        <v>5-9 Years</v>
      </c>
      <c r="AE2269" s="5">
        <f>IF(tbl_HRMaster[[#This Row],[Attrition]]="Yes",1,0)</f>
        <v>0</v>
      </c>
    </row>
    <row r="2270" spans="1:31" x14ac:dyDescent="0.25">
      <c r="A2270">
        <v>47</v>
      </c>
      <c r="B2270" t="s">
        <v>28</v>
      </c>
      <c r="C2270" t="s">
        <v>29</v>
      </c>
      <c r="D2270" t="s">
        <v>30</v>
      </c>
      <c r="E2270">
        <v>4</v>
      </c>
      <c r="F2270">
        <v>3</v>
      </c>
      <c r="G2270" t="s">
        <v>24</v>
      </c>
      <c r="H2270">
        <v>1779</v>
      </c>
      <c r="I2270" t="s">
        <v>34</v>
      </c>
      <c r="J2270">
        <v>1</v>
      </c>
      <c r="K2270" t="s">
        <v>39</v>
      </c>
      <c r="L2270" t="s">
        <v>32</v>
      </c>
      <c r="M2270">
        <v>27740</v>
      </c>
      <c r="N2270">
        <v>4</v>
      </c>
      <c r="O2270">
        <v>13</v>
      </c>
      <c r="P2270">
        <v>1</v>
      </c>
      <c r="Q2270">
        <v>8</v>
      </c>
      <c r="R2270">
        <v>2</v>
      </c>
      <c r="S2270">
        <v>5</v>
      </c>
      <c r="T2270">
        <v>1</v>
      </c>
      <c r="U2270">
        <v>3</v>
      </c>
      <c r="V2270">
        <f>COUNTIF(tbl_HRMaster[EmployeeID],tbl_HRMaster[[#This Row],[EmployeeID]])</f>
        <v>1</v>
      </c>
      <c r="W2270">
        <f>IFERROR(INDEX(tbl_EmployeeSurvey[EnvironmentSatisfaction],MATCH(tbl_HRMaster[[#This Row],[EmployeeID]],tbl_EmployeeSurvey[EmployeeID],0)),"Not Found")</f>
        <v>2</v>
      </c>
      <c r="X2270">
        <f>IFERROR(INDEX(tbl_EmployeeSurvey[JobSatisfaction],MATCH(tbl_HRMaster[[#This Row],[EmployeeID]],tbl_EmployeeSurvey[EmployeeID],0)),"Not Found")</f>
        <v>3</v>
      </c>
      <c r="Y2270" s="5">
        <f>IFERROR(INDEX(tbl_EmployeeSurvey[WorkLifeBalance],MATCH(tbl_HRMaster[[#This Row],[EmployeeID]],tbl_EmployeeSurvey[EmployeeID],0)),"Not Found")</f>
        <v>3</v>
      </c>
      <c r="Z2270" s="5">
        <f>IFERROR(VLOOKUP(tbl_HRMaster[[#This Row],[EmployeeID]],tbl_ManagerSurvey[[EmployeeID]:[PerformanceRating]],2,FALSE),"Not Found")</f>
        <v>3</v>
      </c>
      <c r="AA2270" s="5">
        <f>IFERROR(VLOOKUP(tbl_HRMaster[[#This Row],[EmployeeID]],tbl_ManagerSurvey[[EmployeeID]:[PerformanceRating]],3,FALSE),"Not Found")</f>
        <v>3</v>
      </c>
      <c r="AB2270" s="5" t="str">
        <f>IF(tbl_HRMaster[[#This Row],[Attrition]]="Yes","Left","Active")</f>
        <v>Left</v>
      </c>
      <c r="AC2270" s="5" t="str">
        <f>_xlfn.IFS(tbl_HRMaster[[#This Row],[Age]]&lt;25,"Under 25",tbl_HRMaster[[#This Row],[Age]]&lt;35,"25-34",tbl_HRMaster[[#This Row],[Age]]&lt;45,"35-44",tbl_HRMaster[[#This Row],[Age]]&lt;55,"45-54",TRUE,"Above 54")</f>
        <v>45-54</v>
      </c>
      <c r="AD2270" s="5" t="str">
        <f>_xlfn.IFS(
tbl_HRMaster[[#This Row],[YearsAtCompany]]&lt;2,"&lt; 2 Years",
tbl_HRMaster[[#This Row],[YearsAtCompany]]&lt;5,"2-4 Years",
tbl_HRMaster[[#This Row],[YearsAtCompany]]&lt;10,"5-9 Years",
TRUE,"10+ Years"
)</f>
        <v>5-9 Years</v>
      </c>
      <c r="AE2270" s="5">
        <f>IF(tbl_HRMaster[[#This Row],[Attrition]]="Yes",1,0)</f>
        <v>1</v>
      </c>
    </row>
    <row r="2271" spans="1:31" x14ac:dyDescent="0.25">
      <c r="A2271">
        <v>47</v>
      </c>
      <c r="B2271" t="s">
        <v>28</v>
      </c>
      <c r="C2271" t="s">
        <v>29</v>
      </c>
      <c r="D2271" t="s">
        <v>30</v>
      </c>
      <c r="E2271">
        <v>4</v>
      </c>
      <c r="F2271">
        <v>3</v>
      </c>
      <c r="G2271" t="s">
        <v>24</v>
      </c>
      <c r="H2271">
        <v>3249</v>
      </c>
      <c r="I2271" t="s">
        <v>34</v>
      </c>
      <c r="J2271">
        <v>1</v>
      </c>
      <c r="K2271" t="s">
        <v>39</v>
      </c>
      <c r="L2271" t="s">
        <v>32</v>
      </c>
      <c r="M2271">
        <v>27740</v>
      </c>
      <c r="N2271">
        <v>4</v>
      </c>
      <c r="O2271">
        <v>13</v>
      </c>
      <c r="P2271">
        <v>1</v>
      </c>
      <c r="Q2271">
        <v>8</v>
      </c>
      <c r="R2271">
        <v>2</v>
      </c>
      <c r="S2271">
        <v>5</v>
      </c>
      <c r="T2271">
        <v>1</v>
      </c>
      <c r="U2271">
        <v>3</v>
      </c>
      <c r="V2271">
        <f>COUNTIF(tbl_HRMaster[EmployeeID],tbl_HRMaster[[#This Row],[EmployeeID]])</f>
        <v>1</v>
      </c>
      <c r="W2271">
        <f>IFERROR(INDEX(tbl_EmployeeSurvey[EnvironmentSatisfaction],MATCH(tbl_HRMaster[[#This Row],[EmployeeID]],tbl_EmployeeSurvey[EmployeeID],0)),"Not Found")</f>
        <v>2</v>
      </c>
      <c r="X2271">
        <f>IFERROR(INDEX(tbl_EmployeeSurvey[JobSatisfaction],MATCH(tbl_HRMaster[[#This Row],[EmployeeID]],tbl_EmployeeSurvey[EmployeeID],0)),"Not Found")</f>
        <v>3</v>
      </c>
      <c r="Y2271" s="5">
        <f>IFERROR(INDEX(tbl_EmployeeSurvey[WorkLifeBalance],MATCH(tbl_HRMaster[[#This Row],[EmployeeID]],tbl_EmployeeSurvey[EmployeeID],0)),"Not Found")</f>
        <v>3</v>
      </c>
      <c r="Z2271" s="5">
        <f>IFERROR(VLOOKUP(tbl_HRMaster[[#This Row],[EmployeeID]],tbl_ManagerSurvey[[EmployeeID]:[PerformanceRating]],2,FALSE),"Not Found")</f>
        <v>3</v>
      </c>
      <c r="AA2271" s="5">
        <f>IFERROR(VLOOKUP(tbl_HRMaster[[#This Row],[EmployeeID]],tbl_ManagerSurvey[[EmployeeID]:[PerformanceRating]],3,FALSE),"Not Found")</f>
        <v>3</v>
      </c>
      <c r="AB2271" s="5" t="str">
        <f>IF(tbl_HRMaster[[#This Row],[Attrition]]="Yes","Left","Active")</f>
        <v>Left</v>
      </c>
      <c r="AC2271" s="5" t="str">
        <f>_xlfn.IFS(tbl_HRMaster[[#This Row],[Age]]&lt;25,"Under 25",tbl_HRMaster[[#This Row],[Age]]&lt;35,"25-34",tbl_HRMaster[[#This Row],[Age]]&lt;45,"35-44",tbl_HRMaster[[#This Row],[Age]]&lt;55,"45-54",TRUE,"Above 54")</f>
        <v>45-54</v>
      </c>
      <c r="AD2271" s="5" t="str">
        <f>_xlfn.IFS(
tbl_HRMaster[[#This Row],[YearsAtCompany]]&lt;2,"&lt; 2 Years",
tbl_HRMaster[[#This Row],[YearsAtCompany]]&lt;5,"2-4 Years",
tbl_HRMaster[[#This Row],[YearsAtCompany]]&lt;10,"5-9 Years",
TRUE,"10+ Years"
)</f>
        <v>5-9 Years</v>
      </c>
      <c r="AE2271" s="5">
        <f>IF(tbl_HRMaster[[#This Row],[Attrition]]="Yes",1,0)</f>
        <v>1</v>
      </c>
    </row>
    <row r="2272" spans="1:31" x14ac:dyDescent="0.25">
      <c r="A2272">
        <v>29</v>
      </c>
      <c r="B2272" t="s">
        <v>21</v>
      </c>
      <c r="C2272" t="s">
        <v>22</v>
      </c>
      <c r="D2272" t="s">
        <v>30</v>
      </c>
      <c r="E2272">
        <v>20</v>
      </c>
      <c r="F2272">
        <v>1</v>
      </c>
      <c r="G2272" t="s">
        <v>38</v>
      </c>
      <c r="H2272">
        <v>915</v>
      </c>
      <c r="I2272" t="s">
        <v>25</v>
      </c>
      <c r="J2272">
        <v>2</v>
      </c>
      <c r="K2272" t="s">
        <v>44</v>
      </c>
      <c r="L2272" t="s">
        <v>32</v>
      </c>
      <c r="M2272">
        <v>41630</v>
      </c>
      <c r="N2272">
        <v>9</v>
      </c>
      <c r="O2272">
        <v>15</v>
      </c>
      <c r="P2272">
        <v>1</v>
      </c>
      <c r="Q2272">
        <v>8</v>
      </c>
      <c r="R2272">
        <v>4</v>
      </c>
      <c r="S2272">
        <v>5</v>
      </c>
      <c r="T2272">
        <v>1</v>
      </c>
      <c r="U2272">
        <v>4</v>
      </c>
      <c r="V2272">
        <f>COUNTIF(tbl_HRMaster[EmployeeID],tbl_HRMaster[[#This Row],[EmployeeID]])</f>
        <v>1</v>
      </c>
      <c r="W2272">
        <f>IFERROR(INDEX(tbl_EmployeeSurvey[EnvironmentSatisfaction],MATCH(tbl_HRMaster[[#This Row],[EmployeeID]],tbl_EmployeeSurvey[EmployeeID],0)),"Not Found")</f>
        <v>3</v>
      </c>
      <c r="X2272">
        <f>IFERROR(INDEX(tbl_EmployeeSurvey[JobSatisfaction],MATCH(tbl_HRMaster[[#This Row],[EmployeeID]],tbl_EmployeeSurvey[EmployeeID],0)),"Not Found")</f>
        <v>3</v>
      </c>
      <c r="Y2272" s="5">
        <f>IFERROR(INDEX(tbl_EmployeeSurvey[WorkLifeBalance],MATCH(tbl_HRMaster[[#This Row],[EmployeeID]],tbl_EmployeeSurvey[EmployeeID],0)),"Not Found")</f>
        <v>3</v>
      </c>
      <c r="Z2272" s="5">
        <f>IFERROR(VLOOKUP(tbl_HRMaster[[#This Row],[EmployeeID]],tbl_ManagerSurvey[[EmployeeID]:[PerformanceRating]],2,FALSE),"Not Found")</f>
        <v>2</v>
      </c>
      <c r="AA2272" s="5">
        <f>IFERROR(VLOOKUP(tbl_HRMaster[[#This Row],[EmployeeID]],tbl_ManagerSurvey[[EmployeeID]:[PerformanceRating]],3,FALSE),"Not Found")</f>
        <v>3</v>
      </c>
      <c r="AB2272" s="5" t="str">
        <f>IF(tbl_HRMaster[[#This Row],[Attrition]]="Yes","Left","Active")</f>
        <v>Active</v>
      </c>
      <c r="AC2272" s="5" t="str">
        <f>_xlfn.IFS(tbl_HRMaster[[#This Row],[Age]]&lt;25,"Under 25",tbl_HRMaster[[#This Row],[Age]]&lt;35,"25-34",tbl_HRMaster[[#This Row],[Age]]&lt;45,"35-44",tbl_HRMaster[[#This Row],[Age]]&lt;55,"45-54",TRUE,"Above 54")</f>
        <v>25-34</v>
      </c>
      <c r="AD2272" s="5" t="str">
        <f>_xlfn.IFS(
tbl_HRMaster[[#This Row],[YearsAtCompany]]&lt;2,"&lt; 2 Years",
tbl_HRMaster[[#This Row],[YearsAtCompany]]&lt;5,"2-4 Years",
tbl_HRMaster[[#This Row],[YearsAtCompany]]&lt;10,"5-9 Years",
TRUE,"10+ Years"
)</f>
        <v>5-9 Years</v>
      </c>
      <c r="AE2272" s="5">
        <f>IF(tbl_HRMaster[[#This Row],[Attrition]]="Yes",1,0)</f>
        <v>0</v>
      </c>
    </row>
    <row r="2273" spans="1:31" x14ac:dyDescent="0.25">
      <c r="A2273">
        <v>29</v>
      </c>
      <c r="B2273" t="s">
        <v>21</v>
      </c>
      <c r="C2273" t="s">
        <v>22</v>
      </c>
      <c r="D2273" t="s">
        <v>30</v>
      </c>
      <c r="E2273">
        <v>20</v>
      </c>
      <c r="F2273">
        <v>1</v>
      </c>
      <c r="G2273" t="s">
        <v>38</v>
      </c>
      <c r="H2273">
        <v>2385</v>
      </c>
      <c r="I2273" t="s">
        <v>25</v>
      </c>
      <c r="J2273">
        <v>2</v>
      </c>
      <c r="K2273" t="s">
        <v>44</v>
      </c>
      <c r="L2273" t="s">
        <v>32</v>
      </c>
      <c r="M2273">
        <v>41630</v>
      </c>
      <c r="N2273">
        <v>9</v>
      </c>
      <c r="O2273">
        <v>15</v>
      </c>
      <c r="P2273">
        <v>1</v>
      </c>
      <c r="Q2273">
        <v>8</v>
      </c>
      <c r="R2273">
        <v>4</v>
      </c>
      <c r="S2273">
        <v>5</v>
      </c>
      <c r="T2273">
        <v>1</v>
      </c>
      <c r="U2273">
        <v>4</v>
      </c>
      <c r="V2273">
        <f>COUNTIF(tbl_HRMaster[EmployeeID],tbl_HRMaster[[#This Row],[EmployeeID]])</f>
        <v>1</v>
      </c>
      <c r="W2273">
        <f>IFERROR(INDEX(tbl_EmployeeSurvey[EnvironmentSatisfaction],MATCH(tbl_HRMaster[[#This Row],[EmployeeID]],tbl_EmployeeSurvey[EmployeeID],0)),"Not Found")</f>
        <v>3</v>
      </c>
      <c r="X2273">
        <f>IFERROR(INDEX(tbl_EmployeeSurvey[JobSatisfaction],MATCH(tbl_HRMaster[[#This Row],[EmployeeID]],tbl_EmployeeSurvey[EmployeeID],0)),"Not Found")</f>
        <v>3</v>
      </c>
      <c r="Y2273" s="5">
        <f>IFERROR(INDEX(tbl_EmployeeSurvey[WorkLifeBalance],MATCH(tbl_HRMaster[[#This Row],[EmployeeID]],tbl_EmployeeSurvey[EmployeeID],0)),"Not Found")</f>
        <v>3</v>
      </c>
      <c r="Z2273" s="5">
        <f>IFERROR(VLOOKUP(tbl_HRMaster[[#This Row],[EmployeeID]],tbl_ManagerSurvey[[EmployeeID]:[PerformanceRating]],2,FALSE),"Not Found")</f>
        <v>2</v>
      </c>
      <c r="AA2273" s="5">
        <f>IFERROR(VLOOKUP(tbl_HRMaster[[#This Row],[EmployeeID]],tbl_ManagerSurvey[[EmployeeID]:[PerformanceRating]],3,FALSE),"Not Found")</f>
        <v>3</v>
      </c>
      <c r="AB2273" s="5" t="str">
        <f>IF(tbl_HRMaster[[#This Row],[Attrition]]="Yes","Left","Active")</f>
        <v>Active</v>
      </c>
      <c r="AC2273" s="5" t="str">
        <f>_xlfn.IFS(tbl_HRMaster[[#This Row],[Age]]&lt;25,"Under 25",tbl_HRMaster[[#This Row],[Age]]&lt;35,"25-34",tbl_HRMaster[[#This Row],[Age]]&lt;45,"35-44",tbl_HRMaster[[#This Row],[Age]]&lt;55,"45-54",TRUE,"Above 54")</f>
        <v>25-34</v>
      </c>
      <c r="AD2273" s="5" t="str">
        <f>_xlfn.IFS(
tbl_HRMaster[[#This Row],[YearsAtCompany]]&lt;2,"&lt; 2 Years",
tbl_HRMaster[[#This Row],[YearsAtCompany]]&lt;5,"2-4 Years",
tbl_HRMaster[[#This Row],[YearsAtCompany]]&lt;10,"5-9 Years",
TRUE,"10+ Years"
)</f>
        <v>5-9 Years</v>
      </c>
      <c r="AE2273" s="5">
        <f>IF(tbl_HRMaster[[#This Row],[Attrition]]="Yes",1,0)</f>
        <v>0</v>
      </c>
    </row>
    <row r="2274" spans="1:31" x14ac:dyDescent="0.25">
      <c r="A2274">
        <v>29</v>
      </c>
      <c r="B2274" t="s">
        <v>21</v>
      </c>
      <c r="C2274" t="s">
        <v>22</v>
      </c>
      <c r="D2274" t="s">
        <v>30</v>
      </c>
      <c r="E2274">
        <v>20</v>
      </c>
      <c r="F2274">
        <v>1</v>
      </c>
      <c r="G2274" t="s">
        <v>38</v>
      </c>
      <c r="H2274">
        <v>3855</v>
      </c>
      <c r="I2274" t="s">
        <v>25</v>
      </c>
      <c r="J2274">
        <v>2</v>
      </c>
      <c r="K2274" t="s">
        <v>44</v>
      </c>
      <c r="L2274" t="s">
        <v>32</v>
      </c>
      <c r="M2274">
        <v>41630</v>
      </c>
      <c r="N2274">
        <v>9</v>
      </c>
      <c r="O2274">
        <v>15</v>
      </c>
      <c r="P2274">
        <v>1</v>
      </c>
      <c r="Q2274">
        <v>8</v>
      </c>
      <c r="R2274">
        <v>4</v>
      </c>
      <c r="S2274">
        <v>5</v>
      </c>
      <c r="T2274">
        <v>1</v>
      </c>
      <c r="U2274">
        <v>4</v>
      </c>
      <c r="V2274">
        <f>COUNTIF(tbl_HRMaster[EmployeeID],tbl_HRMaster[[#This Row],[EmployeeID]])</f>
        <v>1</v>
      </c>
      <c r="W2274">
        <f>IFERROR(INDEX(tbl_EmployeeSurvey[EnvironmentSatisfaction],MATCH(tbl_HRMaster[[#This Row],[EmployeeID]],tbl_EmployeeSurvey[EmployeeID],0)),"Not Found")</f>
        <v>3</v>
      </c>
      <c r="X2274">
        <f>IFERROR(INDEX(tbl_EmployeeSurvey[JobSatisfaction],MATCH(tbl_HRMaster[[#This Row],[EmployeeID]],tbl_EmployeeSurvey[EmployeeID],0)),"Not Found")</f>
        <v>3</v>
      </c>
      <c r="Y2274" s="5">
        <f>IFERROR(INDEX(tbl_EmployeeSurvey[WorkLifeBalance],MATCH(tbl_HRMaster[[#This Row],[EmployeeID]],tbl_EmployeeSurvey[EmployeeID],0)),"Not Found")</f>
        <v>3</v>
      </c>
      <c r="Z2274" s="5">
        <f>IFERROR(VLOOKUP(tbl_HRMaster[[#This Row],[EmployeeID]],tbl_ManagerSurvey[[EmployeeID]:[PerformanceRating]],2,FALSE),"Not Found")</f>
        <v>2</v>
      </c>
      <c r="AA2274" s="5">
        <f>IFERROR(VLOOKUP(tbl_HRMaster[[#This Row],[EmployeeID]],tbl_ManagerSurvey[[EmployeeID]:[PerformanceRating]],3,FALSE),"Not Found")</f>
        <v>3</v>
      </c>
      <c r="AB2274" s="5" t="str">
        <f>IF(tbl_HRMaster[[#This Row],[Attrition]]="Yes","Left","Active")</f>
        <v>Active</v>
      </c>
      <c r="AC2274" s="5" t="str">
        <f>_xlfn.IFS(tbl_HRMaster[[#This Row],[Age]]&lt;25,"Under 25",tbl_HRMaster[[#This Row],[Age]]&lt;35,"25-34",tbl_HRMaster[[#This Row],[Age]]&lt;45,"35-44",tbl_HRMaster[[#This Row],[Age]]&lt;55,"45-54",TRUE,"Above 54")</f>
        <v>25-34</v>
      </c>
      <c r="AD2274" s="5" t="str">
        <f>_xlfn.IFS(
tbl_HRMaster[[#This Row],[YearsAtCompany]]&lt;2,"&lt; 2 Years",
tbl_HRMaster[[#This Row],[YearsAtCompany]]&lt;5,"2-4 Years",
tbl_HRMaster[[#This Row],[YearsAtCompany]]&lt;10,"5-9 Years",
TRUE,"10+ Years"
)</f>
        <v>5-9 Years</v>
      </c>
      <c r="AE2274" s="5">
        <f>IF(tbl_HRMaster[[#This Row],[Attrition]]="Yes",1,0)</f>
        <v>0</v>
      </c>
    </row>
    <row r="2275" spans="1:31" x14ac:dyDescent="0.25">
      <c r="A2275">
        <v>40</v>
      </c>
      <c r="B2275" t="s">
        <v>21</v>
      </c>
      <c r="C2275" t="s">
        <v>22</v>
      </c>
      <c r="D2275" t="s">
        <v>30</v>
      </c>
      <c r="E2275">
        <v>6</v>
      </c>
      <c r="F2275">
        <v>2</v>
      </c>
      <c r="G2275" t="s">
        <v>38</v>
      </c>
      <c r="H2275">
        <v>130</v>
      </c>
      <c r="I2275" t="s">
        <v>34</v>
      </c>
      <c r="J2275">
        <v>3</v>
      </c>
      <c r="K2275" t="s">
        <v>31</v>
      </c>
      <c r="L2275" t="s">
        <v>41</v>
      </c>
      <c r="M2275">
        <v>43320</v>
      </c>
      <c r="N2275">
        <v>7</v>
      </c>
      <c r="O2275">
        <v>14</v>
      </c>
      <c r="P2275">
        <v>2</v>
      </c>
      <c r="Q2275">
        <v>8</v>
      </c>
      <c r="R2275">
        <v>3</v>
      </c>
      <c r="S2275">
        <v>5</v>
      </c>
      <c r="T2275">
        <v>1</v>
      </c>
      <c r="U2275">
        <v>3</v>
      </c>
      <c r="V2275">
        <f>COUNTIF(tbl_HRMaster[EmployeeID],tbl_HRMaster[[#This Row],[EmployeeID]])</f>
        <v>1</v>
      </c>
      <c r="W2275">
        <f>IFERROR(INDEX(tbl_EmployeeSurvey[EnvironmentSatisfaction],MATCH(tbl_HRMaster[[#This Row],[EmployeeID]],tbl_EmployeeSurvey[EmployeeID],0)),"Not Found")</f>
        <v>4</v>
      </c>
      <c r="X2275">
        <f>IFERROR(INDEX(tbl_EmployeeSurvey[JobSatisfaction],MATCH(tbl_HRMaster[[#This Row],[EmployeeID]],tbl_EmployeeSurvey[EmployeeID],0)),"Not Found")</f>
        <v>2</v>
      </c>
      <c r="Y2275" s="5">
        <f>IFERROR(INDEX(tbl_EmployeeSurvey[WorkLifeBalance],MATCH(tbl_HRMaster[[#This Row],[EmployeeID]],tbl_EmployeeSurvey[EmployeeID],0)),"Not Found")</f>
        <v>3</v>
      </c>
      <c r="Z2275" s="5">
        <f>IFERROR(VLOOKUP(tbl_HRMaster[[#This Row],[EmployeeID]],tbl_ManagerSurvey[[EmployeeID]:[PerformanceRating]],2,FALSE),"Not Found")</f>
        <v>2</v>
      </c>
      <c r="AA2275" s="5">
        <f>IFERROR(VLOOKUP(tbl_HRMaster[[#This Row],[EmployeeID]],tbl_ManagerSurvey[[EmployeeID]:[PerformanceRating]],3,FALSE),"Not Found")</f>
        <v>3</v>
      </c>
      <c r="AB2275" s="5" t="str">
        <f>IF(tbl_HRMaster[[#This Row],[Attrition]]="Yes","Left","Active")</f>
        <v>Active</v>
      </c>
      <c r="AC2275" s="5" t="str">
        <f>_xlfn.IFS(tbl_HRMaster[[#This Row],[Age]]&lt;25,"Under 25",tbl_HRMaster[[#This Row],[Age]]&lt;35,"25-34",tbl_HRMaster[[#This Row],[Age]]&lt;45,"35-44",tbl_HRMaster[[#This Row],[Age]]&lt;55,"45-54",TRUE,"Above 54")</f>
        <v>35-44</v>
      </c>
      <c r="AD2275" s="5" t="str">
        <f>_xlfn.IFS(
tbl_HRMaster[[#This Row],[YearsAtCompany]]&lt;2,"&lt; 2 Years",
tbl_HRMaster[[#This Row],[YearsAtCompany]]&lt;5,"2-4 Years",
tbl_HRMaster[[#This Row],[YearsAtCompany]]&lt;10,"5-9 Years",
TRUE,"10+ Years"
)</f>
        <v>5-9 Years</v>
      </c>
      <c r="AE2275" s="5">
        <f>IF(tbl_HRMaster[[#This Row],[Attrition]]="Yes",1,0)</f>
        <v>0</v>
      </c>
    </row>
    <row r="2276" spans="1:31" x14ac:dyDescent="0.25">
      <c r="A2276">
        <v>40</v>
      </c>
      <c r="B2276" t="s">
        <v>21</v>
      </c>
      <c r="C2276" t="s">
        <v>22</v>
      </c>
      <c r="D2276" t="s">
        <v>30</v>
      </c>
      <c r="E2276">
        <v>6</v>
      </c>
      <c r="F2276">
        <v>2</v>
      </c>
      <c r="G2276" t="s">
        <v>38</v>
      </c>
      <c r="H2276">
        <v>1600</v>
      </c>
      <c r="I2276" t="s">
        <v>34</v>
      </c>
      <c r="J2276">
        <v>3</v>
      </c>
      <c r="K2276" t="s">
        <v>31</v>
      </c>
      <c r="L2276" t="s">
        <v>41</v>
      </c>
      <c r="M2276">
        <v>43320</v>
      </c>
      <c r="N2276">
        <v>7</v>
      </c>
      <c r="O2276">
        <v>14</v>
      </c>
      <c r="P2276">
        <v>2</v>
      </c>
      <c r="Q2276">
        <v>8</v>
      </c>
      <c r="R2276">
        <v>3</v>
      </c>
      <c r="S2276">
        <v>5</v>
      </c>
      <c r="T2276">
        <v>1</v>
      </c>
      <c r="U2276">
        <v>3</v>
      </c>
      <c r="V2276">
        <f>COUNTIF(tbl_HRMaster[EmployeeID],tbl_HRMaster[[#This Row],[EmployeeID]])</f>
        <v>1</v>
      </c>
      <c r="W2276">
        <f>IFERROR(INDEX(tbl_EmployeeSurvey[EnvironmentSatisfaction],MATCH(tbl_HRMaster[[#This Row],[EmployeeID]],tbl_EmployeeSurvey[EmployeeID],0)),"Not Found")</f>
        <v>4</v>
      </c>
      <c r="X2276">
        <f>IFERROR(INDEX(tbl_EmployeeSurvey[JobSatisfaction],MATCH(tbl_HRMaster[[#This Row],[EmployeeID]],tbl_EmployeeSurvey[EmployeeID],0)),"Not Found")</f>
        <v>2</v>
      </c>
      <c r="Y2276" s="5">
        <f>IFERROR(INDEX(tbl_EmployeeSurvey[WorkLifeBalance],MATCH(tbl_HRMaster[[#This Row],[EmployeeID]],tbl_EmployeeSurvey[EmployeeID],0)),"Not Found")</f>
        <v>3</v>
      </c>
      <c r="Z2276" s="5">
        <f>IFERROR(VLOOKUP(tbl_HRMaster[[#This Row],[EmployeeID]],tbl_ManagerSurvey[[EmployeeID]:[PerformanceRating]],2,FALSE),"Not Found")</f>
        <v>2</v>
      </c>
      <c r="AA2276" s="5">
        <f>IFERROR(VLOOKUP(tbl_HRMaster[[#This Row],[EmployeeID]],tbl_ManagerSurvey[[EmployeeID]:[PerformanceRating]],3,FALSE),"Not Found")</f>
        <v>3</v>
      </c>
      <c r="AB2276" s="5" t="str">
        <f>IF(tbl_HRMaster[[#This Row],[Attrition]]="Yes","Left","Active")</f>
        <v>Active</v>
      </c>
      <c r="AC2276" s="5" t="str">
        <f>_xlfn.IFS(tbl_HRMaster[[#This Row],[Age]]&lt;25,"Under 25",tbl_HRMaster[[#This Row],[Age]]&lt;35,"25-34",tbl_HRMaster[[#This Row],[Age]]&lt;45,"35-44",tbl_HRMaster[[#This Row],[Age]]&lt;55,"45-54",TRUE,"Above 54")</f>
        <v>35-44</v>
      </c>
      <c r="AD2276" s="5" t="str">
        <f>_xlfn.IFS(
tbl_HRMaster[[#This Row],[YearsAtCompany]]&lt;2,"&lt; 2 Years",
tbl_HRMaster[[#This Row],[YearsAtCompany]]&lt;5,"2-4 Years",
tbl_HRMaster[[#This Row],[YearsAtCompany]]&lt;10,"5-9 Years",
TRUE,"10+ Years"
)</f>
        <v>5-9 Years</v>
      </c>
      <c r="AE2276" s="5">
        <f>IF(tbl_HRMaster[[#This Row],[Attrition]]="Yes",1,0)</f>
        <v>0</v>
      </c>
    </row>
    <row r="2277" spans="1:31" x14ac:dyDescent="0.25">
      <c r="A2277">
        <v>40</v>
      </c>
      <c r="B2277" t="s">
        <v>21</v>
      </c>
      <c r="C2277" t="s">
        <v>22</v>
      </c>
      <c r="D2277" t="s">
        <v>30</v>
      </c>
      <c r="E2277">
        <v>6</v>
      </c>
      <c r="F2277">
        <v>2</v>
      </c>
      <c r="G2277" t="s">
        <v>38</v>
      </c>
      <c r="H2277">
        <v>3070</v>
      </c>
      <c r="I2277" t="s">
        <v>34</v>
      </c>
      <c r="J2277">
        <v>3</v>
      </c>
      <c r="K2277" t="s">
        <v>31</v>
      </c>
      <c r="L2277" t="s">
        <v>41</v>
      </c>
      <c r="M2277">
        <v>43320</v>
      </c>
      <c r="N2277">
        <v>7</v>
      </c>
      <c r="O2277">
        <v>14</v>
      </c>
      <c r="P2277">
        <v>2</v>
      </c>
      <c r="Q2277">
        <v>8</v>
      </c>
      <c r="R2277">
        <v>3</v>
      </c>
      <c r="S2277">
        <v>5</v>
      </c>
      <c r="T2277">
        <v>1</v>
      </c>
      <c r="U2277">
        <v>3</v>
      </c>
      <c r="V2277">
        <f>COUNTIF(tbl_HRMaster[EmployeeID],tbl_HRMaster[[#This Row],[EmployeeID]])</f>
        <v>1</v>
      </c>
      <c r="W2277">
        <f>IFERROR(INDEX(tbl_EmployeeSurvey[EnvironmentSatisfaction],MATCH(tbl_HRMaster[[#This Row],[EmployeeID]],tbl_EmployeeSurvey[EmployeeID],0)),"Not Found")</f>
        <v>4</v>
      </c>
      <c r="X2277">
        <f>IFERROR(INDEX(tbl_EmployeeSurvey[JobSatisfaction],MATCH(tbl_HRMaster[[#This Row],[EmployeeID]],tbl_EmployeeSurvey[EmployeeID],0)),"Not Found")</f>
        <v>2</v>
      </c>
      <c r="Y2277" s="5">
        <f>IFERROR(INDEX(tbl_EmployeeSurvey[WorkLifeBalance],MATCH(tbl_HRMaster[[#This Row],[EmployeeID]],tbl_EmployeeSurvey[EmployeeID],0)),"Not Found")</f>
        <v>3</v>
      </c>
      <c r="Z2277" s="5">
        <f>IFERROR(VLOOKUP(tbl_HRMaster[[#This Row],[EmployeeID]],tbl_ManagerSurvey[[EmployeeID]:[PerformanceRating]],2,FALSE),"Not Found")</f>
        <v>2</v>
      </c>
      <c r="AA2277" s="5">
        <f>IFERROR(VLOOKUP(tbl_HRMaster[[#This Row],[EmployeeID]],tbl_ManagerSurvey[[EmployeeID]:[PerformanceRating]],3,FALSE),"Not Found")</f>
        <v>3</v>
      </c>
      <c r="AB2277" s="5" t="str">
        <f>IF(tbl_HRMaster[[#This Row],[Attrition]]="Yes","Left","Active")</f>
        <v>Active</v>
      </c>
      <c r="AC2277" s="5" t="str">
        <f>_xlfn.IFS(tbl_HRMaster[[#This Row],[Age]]&lt;25,"Under 25",tbl_HRMaster[[#This Row],[Age]]&lt;35,"25-34",tbl_HRMaster[[#This Row],[Age]]&lt;45,"35-44",tbl_HRMaster[[#This Row],[Age]]&lt;55,"45-54",TRUE,"Above 54")</f>
        <v>35-44</v>
      </c>
      <c r="AD2277" s="5" t="str">
        <f>_xlfn.IFS(
tbl_HRMaster[[#This Row],[YearsAtCompany]]&lt;2,"&lt; 2 Years",
tbl_HRMaster[[#This Row],[YearsAtCompany]]&lt;5,"2-4 Years",
tbl_HRMaster[[#This Row],[YearsAtCompany]]&lt;10,"5-9 Years",
TRUE,"10+ Years"
)</f>
        <v>5-9 Years</v>
      </c>
      <c r="AE2277" s="5">
        <f>IF(tbl_HRMaster[[#This Row],[Attrition]]="Yes",1,0)</f>
        <v>0</v>
      </c>
    </row>
    <row r="2278" spans="1:31" x14ac:dyDescent="0.25">
      <c r="A2278">
        <v>32</v>
      </c>
      <c r="B2278" t="s">
        <v>21</v>
      </c>
      <c r="C2278" t="s">
        <v>22</v>
      </c>
      <c r="D2278" t="s">
        <v>30</v>
      </c>
      <c r="E2278">
        <v>20</v>
      </c>
      <c r="F2278">
        <v>3</v>
      </c>
      <c r="G2278" t="s">
        <v>38</v>
      </c>
      <c r="H2278">
        <v>1382</v>
      </c>
      <c r="I2278" t="s">
        <v>25</v>
      </c>
      <c r="J2278">
        <v>1</v>
      </c>
      <c r="K2278" t="s">
        <v>42</v>
      </c>
      <c r="L2278" t="s">
        <v>32</v>
      </c>
      <c r="M2278">
        <v>45810</v>
      </c>
      <c r="N2278">
        <v>3</v>
      </c>
      <c r="O2278">
        <v>14</v>
      </c>
      <c r="P2278">
        <v>1</v>
      </c>
      <c r="Q2278">
        <v>8</v>
      </c>
      <c r="R2278">
        <v>3</v>
      </c>
      <c r="S2278">
        <v>5</v>
      </c>
      <c r="T2278">
        <v>1</v>
      </c>
      <c r="U2278">
        <v>4</v>
      </c>
      <c r="V2278">
        <f>COUNTIF(tbl_HRMaster[EmployeeID],tbl_HRMaster[[#This Row],[EmployeeID]])</f>
        <v>1</v>
      </c>
      <c r="W2278">
        <f>IFERROR(INDEX(tbl_EmployeeSurvey[EnvironmentSatisfaction],MATCH(tbl_HRMaster[[#This Row],[EmployeeID]],tbl_EmployeeSurvey[EmployeeID],0)),"Not Found")</f>
        <v>3</v>
      </c>
      <c r="X2278">
        <f>IFERROR(INDEX(tbl_EmployeeSurvey[JobSatisfaction],MATCH(tbl_HRMaster[[#This Row],[EmployeeID]],tbl_EmployeeSurvey[EmployeeID],0)),"Not Found")</f>
        <v>3</v>
      </c>
      <c r="Y2278" s="5">
        <f>IFERROR(INDEX(tbl_EmployeeSurvey[WorkLifeBalance],MATCH(tbl_HRMaster[[#This Row],[EmployeeID]],tbl_EmployeeSurvey[EmployeeID],0)),"Not Found")</f>
        <v>3</v>
      </c>
      <c r="Z2278" s="5">
        <f>IFERROR(VLOOKUP(tbl_HRMaster[[#This Row],[EmployeeID]],tbl_ManagerSurvey[[EmployeeID]:[PerformanceRating]],2,FALSE),"Not Found")</f>
        <v>3</v>
      </c>
      <c r="AA2278" s="5">
        <f>IFERROR(VLOOKUP(tbl_HRMaster[[#This Row],[EmployeeID]],tbl_ManagerSurvey[[EmployeeID]:[PerformanceRating]],3,FALSE),"Not Found")</f>
        <v>3</v>
      </c>
      <c r="AB2278" s="5" t="str">
        <f>IF(tbl_HRMaster[[#This Row],[Attrition]]="Yes","Left","Active")</f>
        <v>Active</v>
      </c>
      <c r="AC2278" s="5" t="str">
        <f>_xlfn.IFS(tbl_HRMaster[[#This Row],[Age]]&lt;25,"Under 25",tbl_HRMaster[[#This Row],[Age]]&lt;35,"25-34",tbl_HRMaster[[#This Row],[Age]]&lt;45,"35-44",tbl_HRMaster[[#This Row],[Age]]&lt;55,"45-54",TRUE,"Above 54")</f>
        <v>25-34</v>
      </c>
      <c r="AD2278" s="5" t="str">
        <f>_xlfn.IFS(
tbl_HRMaster[[#This Row],[YearsAtCompany]]&lt;2,"&lt; 2 Years",
tbl_HRMaster[[#This Row],[YearsAtCompany]]&lt;5,"2-4 Years",
tbl_HRMaster[[#This Row],[YearsAtCompany]]&lt;10,"5-9 Years",
TRUE,"10+ Years"
)</f>
        <v>5-9 Years</v>
      </c>
      <c r="AE2278" s="5">
        <f>IF(tbl_HRMaster[[#This Row],[Attrition]]="Yes",1,0)</f>
        <v>0</v>
      </c>
    </row>
    <row r="2279" spans="1:31" x14ac:dyDescent="0.25">
      <c r="A2279">
        <v>32</v>
      </c>
      <c r="B2279" t="s">
        <v>21</v>
      </c>
      <c r="C2279" t="s">
        <v>22</v>
      </c>
      <c r="D2279" t="s">
        <v>30</v>
      </c>
      <c r="E2279">
        <v>20</v>
      </c>
      <c r="F2279">
        <v>3</v>
      </c>
      <c r="G2279" t="s">
        <v>38</v>
      </c>
      <c r="H2279">
        <v>2852</v>
      </c>
      <c r="I2279" t="s">
        <v>25</v>
      </c>
      <c r="J2279">
        <v>1</v>
      </c>
      <c r="K2279" t="s">
        <v>42</v>
      </c>
      <c r="L2279" t="s">
        <v>32</v>
      </c>
      <c r="M2279">
        <v>45810</v>
      </c>
      <c r="N2279">
        <v>3</v>
      </c>
      <c r="O2279">
        <v>14</v>
      </c>
      <c r="P2279">
        <v>1</v>
      </c>
      <c r="Q2279">
        <v>8</v>
      </c>
      <c r="R2279">
        <v>3</v>
      </c>
      <c r="S2279">
        <v>5</v>
      </c>
      <c r="T2279">
        <v>1</v>
      </c>
      <c r="U2279">
        <v>4</v>
      </c>
      <c r="V2279">
        <f>COUNTIF(tbl_HRMaster[EmployeeID],tbl_HRMaster[[#This Row],[EmployeeID]])</f>
        <v>1</v>
      </c>
      <c r="W2279">
        <f>IFERROR(INDEX(tbl_EmployeeSurvey[EnvironmentSatisfaction],MATCH(tbl_HRMaster[[#This Row],[EmployeeID]],tbl_EmployeeSurvey[EmployeeID],0)),"Not Found")</f>
        <v>3</v>
      </c>
      <c r="X2279">
        <f>IFERROR(INDEX(tbl_EmployeeSurvey[JobSatisfaction],MATCH(tbl_HRMaster[[#This Row],[EmployeeID]],tbl_EmployeeSurvey[EmployeeID],0)),"Not Found")</f>
        <v>3</v>
      </c>
      <c r="Y2279" s="5">
        <f>IFERROR(INDEX(tbl_EmployeeSurvey[WorkLifeBalance],MATCH(tbl_HRMaster[[#This Row],[EmployeeID]],tbl_EmployeeSurvey[EmployeeID],0)),"Not Found")</f>
        <v>3</v>
      </c>
      <c r="Z2279" s="5">
        <f>IFERROR(VLOOKUP(tbl_HRMaster[[#This Row],[EmployeeID]],tbl_ManagerSurvey[[EmployeeID]:[PerformanceRating]],2,FALSE),"Not Found")</f>
        <v>3</v>
      </c>
      <c r="AA2279" s="5">
        <f>IFERROR(VLOOKUP(tbl_HRMaster[[#This Row],[EmployeeID]],tbl_ManagerSurvey[[EmployeeID]:[PerformanceRating]],3,FALSE),"Not Found")</f>
        <v>3</v>
      </c>
      <c r="AB2279" s="5" t="str">
        <f>IF(tbl_HRMaster[[#This Row],[Attrition]]="Yes","Left","Active")</f>
        <v>Active</v>
      </c>
      <c r="AC2279" s="5" t="str">
        <f>_xlfn.IFS(tbl_HRMaster[[#This Row],[Age]]&lt;25,"Under 25",tbl_HRMaster[[#This Row],[Age]]&lt;35,"25-34",tbl_HRMaster[[#This Row],[Age]]&lt;45,"35-44",tbl_HRMaster[[#This Row],[Age]]&lt;55,"45-54",TRUE,"Above 54")</f>
        <v>25-34</v>
      </c>
      <c r="AD2279" s="5" t="str">
        <f>_xlfn.IFS(
tbl_HRMaster[[#This Row],[YearsAtCompany]]&lt;2,"&lt; 2 Years",
tbl_HRMaster[[#This Row],[YearsAtCompany]]&lt;5,"2-4 Years",
tbl_HRMaster[[#This Row],[YearsAtCompany]]&lt;10,"5-9 Years",
TRUE,"10+ Years"
)</f>
        <v>5-9 Years</v>
      </c>
      <c r="AE2279" s="5">
        <f>IF(tbl_HRMaster[[#This Row],[Attrition]]="Yes",1,0)</f>
        <v>0</v>
      </c>
    </row>
    <row r="2280" spans="1:31" x14ac:dyDescent="0.25">
      <c r="A2280">
        <v>32</v>
      </c>
      <c r="B2280" t="s">
        <v>21</v>
      </c>
      <c r="C2280" t="s">
        <v>22</v>
      </c>
      <c r="D2280" t="s">
        <v>30</v>
      </c>
      <c r="E2280">
        <v>20</v>
      </c>
      <c r="F2280">
        <v>3</v>
      </c>
      <c r="G2280" t="s">
        <v>38</v>
      </c>
      <c r="H2280">
        <v>4322</v>
      </c>
      <c r="I2280" t="s">
        <v>25</v>
      </c>
      <c r="J2280">
        <v>1</v>
      </c>
      <c r="K2280" t="s">
        <v>42</v>
      </c>
      <c r="L2280" t="s">
        <v>32</v>
      </c>
      <c r="M2280">
        <v>45810</v>
      </c>
      <c r="N2280">
        <v>3</v>
      </c>
      <c r="O2280">
        <v>14</v>
      </c>
      <c r="P2280">
        <v>1</v>
      </c>
      <c r="Q2280">
        <v>8</v>
      </c>
      <c r="R2280">
        <v>3</v>
      </c>
      <c r="S2280">
        <v>5</v>
      </c>
      <c r="T2280">
        <v>1</v>
      </c>
      <c r="U2280">
        <v>4</v>
      </c>
      <c r="V2280">
        <f>COUNTIF(tbl_HRMaster[EmployeeID],tbl_HRMaster[[#This Row],[EmployeeID]])</f>
        <v>1</v>
      </c>
      <c r="W2280">
        <f>IFERROR(INDEX(tbl_EmployeeSurvey[EnvironmentSatisfaction],MATCH(tbl_HRMaster[[#This Row],[EmployeeID]],tbl_EmployeeSurvey[EmployeeID],0)),"Not Found")</f>
        <v>3</v>
      </c>
      <c r="X2280">
        <f>IFERROR(INDEX(tbl_EmployeeSurvey[JobSatisfaction],MATCH(tbl_HRMaster[[#This Row],[EmployeeID]],tbl_EmployeeSurvey[EmployeeID],0)),"Not Found")</f>
        <v>3</v>
      </c>
      <c r="Y2280" s="5">
        <f>IFERROR(INDEX(tbl_EmployeeSurvey[WorkLifeBalance],MATCH(tbl_HRMaster[[#This Row],[EmployeeID]],tbl_EmployeeSurvey[EmployeeID],0)),"Not Found")</f>
        <v>3</v>
      </c>
      <c r="Z2280" s="5">
        <f>IFERROR(VLOOKUP(tbl_HRMaster[[#This Row],[EmployeeID]],tbl_ManagerSurvey[[EmployeeID]:[PerformanceRating]],2,FALSE),"Not Found")</f>
        <v>3</v>
      </c>
      <c r="AA2280" s="5">
        <f>IFERROR(VLOOKUP(tbl_HRMaster[[#This Row],[EmployeeID]],tbl_ManagerSurvey[[EmployeeID]:[PerformanceRating]],3,FALSE),"Not Found")</f>
        <v>3</v>
      </c>
      <c r="AB2280" s="5" t="str">
        <f>IF(tbl_HRMaster[[#This Row],[Attrition]]="Yes","Left","Active")</f>
        <v>Active</v>
      </c>
      <c r="AC2280" s="5" t="str">
        <f>_xlfn.IFS(tbl_HRMaster[[#This Row],[Age]]&lt;25,"Under 25",tbl_HRMaster[[#This Row],[Age]]&lt;35,"25-34",tbl_HRMaster[[#This Row],[Age]]&lt;45,"35-44",tbl_HRMaster[[#This Row],[Age]]&lt;55,"45-54",TRUE,"Above 54")</f>
        <v>25-34</v>
      </c>
      <c r="AD2280" s="5" t="str">
        <f>_xlfn.IFS(
tbl_HRMaster[[#This Row],[YearsAtCompany]]&lt;2,"&lt; 2 Years",
tbl_HRMaster[[#This Row],[YearsAtCompany]]&lt;5,"2-4 Years",
tbl_HRMaster[[#This Row],[YearsAtCompany]]&lt;10,"5-9 Years",
TRUE,"10+ Years"
)</f>
        <v>5-9 Years</v>
      </c>
      <c r="AE2280" s="5">
        <f>IF(tbl_HRMaster[[#This Row],[Attrition]]="Yes",1,0)</f>
        <v>0</v>
      </c>
    </row>
    <row r="2281" spans="1:31" x14ac:dyDescent="0.25">
      <c r="A2281">
        <v>41</v>
      </c>
      <c r="B2281" t="s">
        <v>21</v>
      </c>
      <c r="C2281" t="s">
        <v>22</v>
      </c>
      <c r="D2281" t="s">
        <v>30</v>
      </c>
      <c r="E2281">
        <v>9</v>
      </c>
      <c r="F2281">
        <v>2</v>
      </c>
      <c r="G2281" t="s">
        <v>24</v>
      </c>
      <c r="H2281">
        <v>89</v>
      </c>
      <c r="I2281" t="s">
        <v>25</v>
      </c>
      <c r="J2281">
        <v>1</v>
      </c>
      <c r="K2281" t="s">
        <v>40</v>
      </c>
      <c r="L2281" t="s">
        <v>32</v>
      </c>
      <c r="M2281">
        <v>54870</v>
      </c>
      <c r="N2281">
        <v>6</v>
      </c>
      <c r="O2281">
        <v>19</v>
      </c>
      <c r="P2281">
        <v>2</v>
      </c>
      <c r="Q2281">
        <v>8</v>
      </c>
      <c r="R2281">
        <v>0</v>
      </c>
      <c r="S2281">
        <v>5</v>
      </c>
      <c r="T2281">
        <v>1</v>
      </c>
      <c r="U2281">
        <v>2</v>
      </c>
      <c r="V2281">
        <f>COUNTIF(tbl_HRMaster[EmployeeID],tbl_HRMaster[[#This Row],[EmployeeID]])</f>
        <v>1</v>
      </c>
      <c r="W2281">
        <f>IFERROR(INDEX(tbl_EmployeeSurvey[EnvironmentSatisfaction],MATCH(tbl_HRMaster[[#This Row],[EmployeeID]],tbl_EmployeeSurvey[EmployeeID],0)),"Not Found")</f>
        <v>4</v>
      </c>
      <c r="X2281">
        <f>IFERROR(INDEX(tbl_EmployeeSurvey[JobSatisfaction],MATCH(tbl_HRMaster[[#This Row],[EmployeeID]],tbl_EmployeeSurvey[EmployeeID],0)),"Not Found")</f>
        <v>2</v>
      </c>
      <c r="Y2281" s="5">
        <f>IFERROR(INDEX(tbl_EmployeeSurvey[WorkLifeBalance],MATCH(tbl_HRMaster[[#This Row],[EmployeeID]],tbl_EmployeeSurvey[EmployeeID],0)),"Not Found")</f>
        <v>3</v>
      </c>
      <c r="Z2281" s="5">
        <f>IFERROR(VLOOKUP(tbl_HRMaster[[#This Row],[EmployeeID]],tbl_ManagerSurvey[[EmployeeID]:[PerformanceRating]],2,FALSE),"Not Found")</f>
        <v>3</v>
      </c>
      <c r="AA2281" s="5">
        <f>IFERROR(VLOOKUP(tbl_HRMaster[[#This Row],[EmployeeID]],tbl_ManagerSurvey[[EmployeeID]:[PerformanceRating]],3,FALSE),"Not Found")</f>
        <v>3</v>
      </c>
      <c r="AB2281" s="5" t="str">
        <f>IF(tbl_HRMaster[[#This Row],[Attrition]]="Yes","Left","Active")</f>
        <v>Active</v>
      </c>
      <c r="AC2281" s="5" t="str">
        <f>_xlfn.IFS(tbl_HRMaster[[#This Row],[Age]]&lt;25,"Under 25",tbl_HRMaster[[#This Row],[Age]]&lt;35,"25-34",tbl_HRMaster[[#This Row],[Age]]&lt;45,"35-44",tbl_HRMaster[[#This Row],[Age]]&lt;55,"45-54",TRUE,"Above 54")</f>
        <v>35-44</v>
      </c>
      <c r="AD2281" s="5" t="str">
        <f>_xlfn.IFS(
tbl_HRMaster[[#This Row],[YearsAtCompany]]&lt;2,"&lt; 2 Years",
tbl_HRMaster[[#This Row],[YearsAtCompany]]&lt;5,"2-4 Years",
tbl_HRMaster[[#This Row],[YearsAtCompany]]&lt;10,"5-9 Years",
TRUE,"10+ Years"
)</f>
        <v>5-9 Years</v>
      </c>
      <c r="AE2281" s="5">
        <f>IF(tbl_HRMaster[[#This Row],[Attrition]]="Yes",1,0)</f>
        <v>0</v>
      </c>
    </row>
    <row r="2282" spans="1:31" x14ac:dyDescent="0.25">
      <c r="A2282">
        <v>41</v>
      </c>
      <c r="B2282" t="s">
        <v>21</v>
      </c>
      <c r="C2282" t="s">
        <v>22</v>
      </c>
      <c r="D2282" t="s">
        <v>30</v>
      </c>
      <c r="E2282">
        <v>9</v>
      </c>
      <c r="F2282">
        <v>2</v>
      </c>
      <c r="G2282" t="s">
        <v>24</v>
      </c>
      <c r="H2282">
        <v>1559</v>
      </c>
      <c r="I2282" t="s">
        <v>25</v>
      </c>
      <c r="J2282">
        <v>1</v>
      </c>
      <c r="K2282" t="s">
        <v>40</v>
      </c>
      <c r="L2282" t="s">
        <v>32</v>
      </c>
      <c r="M2282">
        <v>54870</v>
      </c>
      <c r="N2282">
        <v>6</v>
      </c>
      <c r="O2282">
        <v>19</v>
      </c>
      <c r="P2282">
        <v>2</v>
      </c>
      <c r="Q2282">
        <v>8</v>
      </c>
      <c r="R2282">
        <v>0</v>
      </c>
      <c r="S2282">
        <v>5</v>
      </c>
      <c r="T2282">
        <v>1</v>
      </c>
      <c r="U2282">
        <v>2</v>
      </c>
      <c r="V2282">
        <f>COUNTIF(tbl_HRMaster[EmployeeID],tbl_HRMaster[[#This Row],[EmployeeID]])</f>
        <v>1</v>
      </c>
      <c r="W2282">
        <f>IFERROR(INDEX(tbl_EmployeeSurvey[EnvironmentSatisfaction],MATCH(tbl_HRMaster[[#This Row],[EmployeeID]],tbl_EmployeeSurvey[EmployeeID],0)),"Not Found")</f>
        <v>4</v>
      </c>
      <c r="X2282">
        <f>IFERROR(INDEX(tbl_EmployeeSurvey[JobSatisfaction],MATCH(tbl_HRMaster[[#This Row],[EmployeeID]],tbl_EmployeeSurvey[EmployeeID],0)),"Not Found")</f>
        <v>2</v>
      </c>
      <c r="Y2282" s="5">
        <f>IFERROR(INDEX(tbl_EmployeeSurvey[WorkLifeBalance],MATCH(tbl_HRMaster[[#This Row],[EmployeeID]],tbl_EmployeeSurvey[EmployeeID],0)),"Not Found")</f>
        <v>3</v>
      </c>
      <c r="Z2282" s="5">
        <f>IFERROR(VLOOKUP(tbl_HRMaster[[#This Row],[EmployeeID]],tbl_ManagerSurvey[[EmployeeID]:[PerformanceRating]],2,FALSE),"Not Found")</f>
        <v>3</v>
      </c>
      <c r="AA2282" s="5">
        <f>IFERROR(VLOOKUP(tbl_HRMaster[[#This Row],[EmployeeID]],tbl_ManagerSurvey[[EmployeeID]:[PerformanceRating]],3,FALSE),"Not Found")</f>
        <v>3</v>
      </c>
      <c r="AB2282" s="5" t="str">
        <f>IF(tbl_HRMaster[[#This Row],[Attrition]]="Yes","Left","Active")</f>
        <v>Active</v>
      </c>
      <c r="AC2282" s="5" t="str">
        <f>_xlfn.IFS(tbl_HRMaster[[#This Row],[Age]]&lt;25,"Under 25",tbl_HRMaster[[#This Row],[Age]]&lt;35,"25-34",tbl_HRMaster[[#This Row],[Age]]&lt;45,"35-44",tbl_HRMaster[[#This Row],[Age]]&lt;55,"45-54",TRUE,"Above 54")</f>
        <v>35-44</v>
      </c>
      <c r="AD2282" s="5" t="str">
        <f>_xlfn.IFS(
tbl_HRMaster[[#This Row],[YearsAtCompany]]&lt;2,"&lt; 2 Years",
tbl_HRMaster[[#This Row],[YearsAtCompany]]&lt;5,"2-4 Years",
tbl_HRMaster[[#This Row],[YearsAtCompany]]&lt;10,"5-9 Years",
TRUE,"10+ Years"
)</f>
        <v>5-9 Years</v>
      </c>
      <c r="AE2282" s="5">
        <f>IF(tbl_HRMaster[[#This Row],[Attrition]]="Yes",1,0)</f>
        <v>0</v>
      </c>
    </row>
    <row r="2283" spans="1:31" x14ac:dyDescent="0.25">
      <c r="A2283">
        <v>41</v>
      </c>
      <c r="B2283" t="s">
        <v>21</v>
      </c>
      <c r="C2283" t="s">
        <v>22</v>
      </c>
      <c r="D2283" t="s">
        <v>30</v>
      </c>
      <c r="E2283">
        <v>9</v>
      </c>
      <c r="F2283">
        <v>2</v>
      </c>
      <c r="G2283" t="s">
        <v>24</v>
      </c>
      <c r="H2283">
        <v>3029</v>
      </c>
      <c r="I2283" t="s">
        <v>25</v>
      </c>
      <c r="J2283">
        <v>1</v>
      </c>
      <c r="K2283" t="s">
        <v>40</v>
      </c>
      <c r="L2283" t="s">
        <v>32</v>
      </c>
      <c r="M2283">
        <v>54870</v>
      </c>
      <c r="N2283">
        <v>6</v>
      </c>
      <c r="O2283">
        <v>19</v>
      </c>
      <c r="P2283">
        <v>2</v>
      </c>
      <c r="Q2283">
        <v>8</v>
      </c>
      <c r="R2283">
        <v>0</v>
      </c>
      <c r="S2283">
        <v>5</v>
      </c>
      <c r="T2283">
        <v>1</v>
      </c>
      <c r="U2283">
        <v>2</v>
      </c>
      <c r="V2283">
        <f>COUNTIF(tbl_HRMaster[EmployeeID],tbl_HRMaster[[#This Row],[EmployeeID]])</f>
        <v>1</v>
      </c>
      <c r="W2283">
        <f>IFERROR(INDEX(tbl_EmployeeSurvey[EnvironmentSatisfaction],MATCH(tbl_HRMaster[[#This Row],[EmployeeID]],tbl_EmployeeSurvey[EmployeeID],0)),"Not Found")</f>
        <v>4</v>
      </c>
      <c r="X2283">
        <f>IFERROR(INDEX(tbl_EmployeeSurvey[JobSatisfaction],MATCH(tbl_HRMaster[[#This Row],[EmployeeID]],tbl_EmployeeSurvey[EmployeeID],0)),"Not Found")</f>
        <v>2</v>
      </c>
      <c r="Y2283" s="5">
        <f>IFERROR(INDEX(tbl_EmployeeSurvey[WorkLifeBalance],MATCH(tbl_HRMaster[[#This Row],[EmployeeID]],tbl_EmployeeSurvey[EmployeeID],0)),"Not Found")</f>
        <v>3</v>
      </c>
      <c r="Z2283" s="5">
        <f>IFERROR(VLOOKUP(tbl_HRMaster[[#This Row],[EmployeeID]],tbl_ManagerSurvey[[EmployeeID]:[PerformanceRating]],2,FALSE),"Not Found")</f>
        <v>3</v>
      </c>
      <c r="AA2283" s="5">
        <f>IFERROR(VLOOKUP(tbl_HRMaster[[#This Row],[EmployeeID]],tbl_ManagerSurvey[[EmployeeID]:[PerformanceRating]],3,FALSE),"Not Found")</f>
        <v>3</v>
      </c>
      <c r="AB2283" s="5" t="str">
        <f>IF(tbl_HRMaster[[#This Row],[Attrition]]="Yes","Left","Active")</f>
        <v>Active</v>
      </c>
      <c r="AC2283" s="5" t="str">
        <f>_xlfn.IFS(tbl_HRMaster[[#This Row],[Age]]&lt;25,"Under 25",tbl_HRMaster[[#This Row],[Age]]&lt;35,"25-34",tbl_HRMaster[[#This Row],[Age]]&lt;45,"35-44",tbl_HRMaster[[#This Row],[Age]]&lt;55,"45-54",TRUE,"Above 54")</f>
        <v>35-44</v>
      </c>
      <c r="AD2283" s="5" t="str">
        <f>_xlfn.IFS(
tbl_HRMaster[[#This Row],[YearsAtCompany]]&lt;2,"&lt; 2 Years",
tbl_HRMaster[[#This Row],[YearsAtCompany]]&lt;5,"2-4 Years",
tbl_HRMaster[[#This Row],[YearsAtCompany]]&lt;10,"5-9 Years",
TRUE,"10+ Years"
)</f>
        <v>5-9 Years</v>
      </c>
      <c r="AE2283" s="5">
        <f>IF(tbl_HRMaster[[#This Row],[Attrition]]="Yes",1,0)</f>
        <v>0</v>
      </c>
    </row>
    <row r="2284" spans="1:31" x14ac:dyDescent="0.25">
      <c r="A2284">
        <v>33</v>
      </c>
      <c r="B2284" t="s">
        <v>21</v>
      </c>
      <c r="C2284" t="s">
        <v>29</v>
      </c>
      <c r="D2284" t="s">
        <v>30</v>
      </c>
      <c r="E2284">
        <v>2</v>
      </c>
      <c r="F2284">
        <v>3</v>
      </c>
      <c r="G2284" t="s">
        <v>38</v>
      </c>
      <c r="H2284">
        <v>733</v>
      </c>
      <c r="I2284" t="s">
        <v>25</v>
      </c>
      <c r="J2284">
        <v>1</v>
      </c>
      <c r="K2284" t="s">
        <v>35</v>
      </c>
      <c r="L2284" t="s">
        <v>27</v>
      </c>
      <c r="M2284">
        <v>87930</v>
      </c>
      <c r="N2284">
        <v>6</v>
      </c>
      <c r="O2284">
        <v>17</v>
      </c>
      <c r="P2284">
        <v>0</v>
      </c>
      <c r="Q2284">
        <v>8</v>
      </c>
      <c r="R2284">
        <v>2</v>
      </c>
      <c r="S2284">
        <v>5</v>
      </c>
      <c r="T2284">
        <v>1</v>
      </c>
      <c r="U2284">
        <v>2</v>
      </c>
      <c r="V2284">
        <f>COUNTIF(tbl_HRMaster[EmployeeID],tbl_HRMaster[[#This Row],[EmployeeID]])</f>
        <v>1</v>
      </c>
      <c r="W2284">
        <f>IFERROR(INDEX(tbl_EmployeeSurvey[EnvironmentSatisfaction],MATCH(tbl_HRMaster[[#This Row],[EmployeeID]],tbl_EmployeeSurvey[EmployeeID],0)),"Not Found")</f>
        <v>2</v>
      </c>
      <c r="X2284">
        <f>IFERROR(INDEX(tbl_EmployeeSurvey[JobSatisfaction],MATCH(tbl_HRMaster[[#This Row],[EmployeeID]],tbl_EmployeeSurvey[EmployeeID],0)),"Not Found")</f>
        <v>4</v>
      </c>
      <c r="Y2284" s="5">
        <f>IFERROR(INDEX(tbl_EmployeeSurvey[WorkLifeBalance],MATCH(tbl_HRMaster[[#This Row],[EmployeeID]],tbl_EmployeeSurvey[EmployeeID],0)),"Not Found")</f>
        <v>4</v>
      </c>
      <c r="Z2284" s="5">
        <f>IFERROR(VLOOKUP(tbl_HRMaster[[#This Row],[EmployeeID]],tbl_ManagerSurvey[[EmployeeID]:[PerformanceRating]],2,FALSE),"Not Found")</f>
        <v>3</v>
      </c>
      <c r="AA2284" s="5">
        <f>IFERROR(VLOOKUP(tbl_HRMaster[[#This Row],[EmployeeID]],tbl_ManagerSurvey[[EmployeeID]:[PerformanceRating]],3,FALSE),"Not Found")</f>
        <v>3</v>
      </c>
      <c r="AB2284" s="5" t="str">
        <f>IF(tbl_HRMaster[[#This Row],[Attrition]]="Yes","Left","Active")</f>
        <v>Active</v>
      </c>
      <c r="AC2284" s="5" t="str">
        <f>_xlfn.IFS(tbl_HRMaster[[#This Row],[Age]]&lt;25,"Under 25",tbl_HRMaster[[#This Row],[Age]]&lt;35,"25-34",tbl_HRMaster[[#This Row],[Age]]&lt;45,"35-44",tbl_HRMaster[[#This Row],[Age]]&lt;55,"45-54",TRUE,"Above 54")</f>
        <v>25-34</v>
      </c>
      <c r="AD2284" s="5" t="str">
        <f>_xlfn.IFS(
tbl_HRMaster[[#This Row],[YearsAtCompany]]&lt;2,"&lt; 2 Years",
tbl_HRMaster[[#This Row],[YearsAtCompany]]&lt;5,"2-4 Years",
tbl_HRMaster[[#This Row],[YearsAtCompany]]&lt;10,"5-9 Years",
TRUE,"10+ Years"
)</f>
        <v>5-9 Years</v>
      </c>
      <c r="AE2284" s="5">
        <f>IF(tbl_HRMaster[[#This Row],[Attrition]]="Yes",1,0)</f>
        <v>0</v>
      </c>
    </row>
    <row r="2285" spans="1:31" x14ac:dyDescent="0.25">
      <c r="A2285">
        <v>33</v>
      </c>
      <c r="B2285" t="s">
        <v>21</v>
      </c>
      <c r="C2285" t="s">
        <v>29</v>
      </c>
      <c r="D2285" t="s">
        <v>30</v>
      </c>
      <c r="E2285">
        <v>2</v>
      </c>
      <c r="F2285">
        <v>3</v>
      </c>
      <c r="G2285" t="s">
        <v>38</v>
      </c>
      <c r="H2285">
        <v>2203</v>
      </c>
      <c r="I2285" t="s">
        <v>25</v>
      </c>
      <c r="J2285">
        <v>1</v>
      </c>
      <c r="K2285" t="s">
        <v>35</v>
      </c>
      <c r="L2285" t="s">
        <v>27</v>
      </c>
      <c r="M2285">
        <v>87930</v>
      </c>
      <c r="N2285">
        <v>6</v>
      </c>
      <c r="O2285">
        <v>17</v>
      </c>
      <c r="P2285">
        <v>0</v>
      </c>
      <c r="Q2285">
        <v>8</v>
      </c>
      <c r="R2285">
        <v>2</v>
      </c>
      <c r="S2285">
        <v>5</v>
      </c>
      <c r="T2285">
        <v>1</v>
      </c>
      <c r="U2285">
        <v>2</v>
      </c>
      <c r="V2285">
        <f>COUNTIF(tbl_HRMaster[EmployeeID],tbl_HRMaster[[#This Row],[EmployeeID]])</f>
        <v>1</v>
      </c>
      <c r="W2285">
        <f>IFERROR(INDEX(tbl_EmployeeSurvey[EnvironmentSatisfaction],MATCH(tbl_HRMaster[[#This Row],[EmployeeID]],tbl_EmployeeSurvey[EmployeeID],0)),"Not Found")</f>
        <v>2</v>
      </c>
      <c r="X2285">
        <f>IFERROR(INDEX(tbl_EmployeeSurvey[JobSatisfaction],MATCH(tbl_HRMaster[[#This Row],[EmployeeID]],tbl_EmployeeSurvey[EmployeeID],0)),"Not Found")</f>
        <v>4</v>
      </c>
      <c r="Y2285" s="5">
        <f>IFERROR(INDEX(tbl_EmployeeSurvey[WorkLifeBalance],MATCH(tbl_HRMaster[[#This Row],[EmployeeID]],tbl_EmployeeSurvey[EmployeeID],0)),"Not Found")</f>
        <v>4</v>
      </c>
      <c r="Z2285" s="5">
        <f>IFERROR(VLOOKUP(tbl_HRMaster[[#This Row],[EmployeeID]],tbl_ManagerSurvey[[EmployeeID]:[PerformanceRating]],2,FALSE),"Not Found")</f>
        <v>3</v>
      </c>
      <c r="AA2285" s="5">
        <f>IFERROR(VLOOKUP(tbl_HRMaster[[#This Row],[EmployeeID]],tbl_ManagerSurvey[[EmployeeID]:[PerformanceRating]],3,FALSE),"Not Found")</f>
        <v>3</v>
      </c>
      <c r="AB2285" s="5" t="str">
        <f>IF(tbl_HRMaster[[#This Row],[Attrition]]="Yes","Left","Active")</f>
        <v>Active</v>
      </c>
      <c r="AC2285" s="5" t="str">
        <f>_xlfn.IFS(tbl_HRMaster[[#This Row],[Age]]&lt;25,"Under 25",tbl_HRMaster[[#This Row],[Age]]&lt;35,"25-34",tbl_HRMaster[[#This Row],[Age]]&lt;45,"35-44",tbl_HRMaster[[#This Row],[Age]]&lt;55,"45-54",TRUE,"Above 54")</f>
        <v>25-34</v>
      </c>
      <c r="AD2285" s="5" t="str">
        <f>_xlfn.IFS(
tbl_HRMaster[[#This Row],[YearsAtCompany]]&lt;2,"&lt; 2 Years",
tbl_HRMaster[[#This Row],[YearsAtCompany]]&lt;5,"2-4 Years",
tbl_HRMaster[[#This Row],[YearsAtCompany]]&lt;10,"5-9 Years",
TRUE,"10+ Years"
)</f>
        <v>5-9 Years</v>
      </c>
      <c r="AE2285" s="5">
        <f>IF(tbl_HRMaster[[#This Row],[Attrition]]="Yes",1,0)</f>
        <v>0</v>
      </c>
    </row>
    <row r="2286" spans="1:31" x14ac:dyDescent="0.25">
      <c r="A2286">
        <v>33</v>
      </c>
      <c r="B2286" t="s">
        <v>21</v>
      </c>
      <c r="C2286" t="s">
        <v>29</v>
      </c>
      <c r="D2286" t="s">
        <v>30</v>
      </c>
      <c r="E2286">
        <v>2</v>
      </c>
      <c r="F2286">
        <v>3</v>
      </c>
      <c r="G2286" t="s">
        <v>38</v>
      </c>
      <c r="H2286">
        <v>3673</v>
      </c>
      <c r="I2286" t="s">
        <v>25</v>
      </c>
      <c r="J2286">
        <v>1</v>
      </c>
      <c r="K2286" t="s">
        <v>35</v>
      </c>
      <c r="L2286" t="s">
        <v>27</v>
      </c>
      <c r="M2286">
        <v>87930</v>
      </c>
      <c r="N2286">
        <v>6</v>
      </c>
      <c r="O2286">
        <v>17</v>
      </c>
      <c r="P2286">
        <v>0</v>
      </c>
      <c r="Q2286">
        <v>8</v>
      </c>
      <c r="R2286">
        <v>2</v>
      </c>
      <c r="S2286">
        <v>5</v>
      </c>
      <c r="T2286">
        <v>1</v>
      </c>
      <c r="U2286">
        <v>2</v>
      </c>
      <c r="V2286">
        <f>COUNTIF(tbl_HRMaster[EmployeeID],tbl_HRMaster[[#This Row],[EmployeeID]])</f>
        <v>1</v>
      </c>
      <c r="W2286">
        <f>IFERROR(INDEX(tbl_EmployeeSurvey[EnvironmentSatisfaction],MATCH(tbl_HRMaster[[#This Row],[EmployeeID]],tbl_EmployeeSurvey[EmployeeID],0)),"Not Found")</f>
        <v>2</v>
      </c>
      <c r="X2286">
        <f>IFERROR(INDEX(tbl_EmployeeSurvey[JobSatisfaction],MATCH(tbl_HRMaster[[#This Row],[EmployeeID]],tbl_EmployeeSurvey[EmployeeID],0)),"Not Found")</f>
        <v>4</v>
      </c>
      <c r="Y2286" s="5">
        <f>IFERROR(INDEX(tbl_EmployeeSurvey[WorkLifeBalance],MATCH(tbl_HRMaster[[#This Row],[EmployeeID]],tbl_EmployeeSurvey[EmployeeID],0)),"Not Found")</f>
        <v>4</v>
      </c>
      <c r="Z2286" s="5">
        <f>IFERROR(VLOOKUP(tbl_HRMaster[[#This Row],[EmployeeID]],tbl_ManagerSurvey[[EmployeeID]:[PerformanceRating]],2,FALSE),"Not Found")</f>
        <v>3</v>
      </c>
      <c r="AA2286" s="5">
        <f>IFERROR(VLOOKUP(tbl_HRMaster[[#This Row],[EmployeeID]],tbl_ManagerSurvey[[EmployeeID]:[PerformanceRating]],3,FALSE),"Not Found")</f>
        <v>3</v>
      </c>
      <c r="AB2286" s="5" t="str">
        <f>IF(tbl_HRMaster[[#This Row],[Attrition]]="Yes","Left","Active")</f>
        <v>Active</v>
      </c>
      <c r="AC2286" s="5" t="str">
        <f>_xlfn.IFS(tbl_HRMaster[[#This Row],[Age]]&lt;25,"Under 25",tbl_HRMaster[[#This Row],[Age]]&lt;35,"25-34",tbl_HRMaster[[#This Row],[Age]]&lt;45,"35-44",tbl_HRMaster[[#This Row],[Age]]&lt;55,"45-54",TRUE,"Above 54")</f>
        <v>25-34</v>
      </c>
      <c r="AD2286" s="5" t="str">
        <f>_xlfn.IFS(
tbl_HRMaster[[#This Row],[YearsAtCompany]]&lt;2,"&lt; 2 Years",
tbl_HRMaster[[#This Row],[YearsAtCompany]]&lt;5,"2-4 Years",
tbl_HRMaster[[#This Row],[YearsAtCompany]]&lt;10,"5-9 Years",
TRUE,"10+ Years"
)</f>
        <v>5-9 Years</v>
      </c>
      <c r="AE2286" s="5">
        <f>IF(tbl_HRMaster[[#This Row],[Attrition]]="Yes",1,0)</f>
        <v>0</v>
      </c>
    </row>
    <row r="2287" spans="1:31" x14ac:dyDescent="0.25">
      <c r="A2287">
        <v>39</v>
      </c>
      <c r="B2287" t="s">
        <v>21</v>
      </c>
      <c r="C2287" t="s">
        <v>22</v>
      </c>
      <c r="D2287" t="s">
        <v>30</v>
      </c>
      <c r="E2287">
        <v>17</v>
      </c>
      <c r="F2287">
        <v>4</v>
      </c>
      <c r="G2287" t="s">
        <v>46</v>
      </c>
      <c r="H2287">
        <v>729</v>
      </c>
      <c r="I2287" t="s">
        <v>25</v>
      </c>
      <c r="J2287">
        <v>2</v>
      </c>
      <c r="K2287" t="s">
        <v>26</v>
      </c>
      <c r="L2287" t="s">
        <v>27</v>
      </c>
      <c r="M2287">
        <v>104750</v>
      </c>
      <c r="N2287">
        <v>3</v>
      </c>
      <c r="O2287">
        <v>11</v>
      </c>
      <c r="P2287">
        <v>1</v>
      </c>
      <c r="Q2287">
        <v>8</v>
      </c>
      <c r="R2287">
        <v>3</v>
      </c>
      <c r="S2287">
        <v>5</v>
      </c>
      <c r="T2287">
        <v>1</v>
      </c>
      <c r="U2287">
        <v>4</v>
      </c>
      <c r="V2287">
        <f>COUNTIF(tbl_HRMaster[EmployeeID],tbl_HRMaster[[#This Row],[EmployeeID]])</f>
        <v>1</v>
      </c>
      <c r="W2287">
        <f>IFERROR(INDEX(tbl_EmployeeSurvey[EnvironmentSatisfaction],MATCH(tbl_HRMaster[[#This Row],[EmployeeID]],tbl_EmployeeSurvey[EmployeeID],0)),"Not Found")</f>
        <v>1</v>
      </c>
      <c r="X2287">
        <f>IFERROR(INDEX(tbl_EmployeeSurvey[JobSatisfaction],MATCH(tbl_HRMaster[[#This Row],[EmployeeID]],tbl_EmployeeSurvey[EmployeeID],0)),"Not Found")</f>
        <v>4</v>
      </c>
      <c r="Y2287" s="5">
        <f>IFERROR(INDEX(tbl_EmployeeSurvey[WorkLifeBalance],MATCH(tbl_HRMaster[[#This Row],[EmployeeID]],tbl_EmployeeSurvey[EmployeeID],0)),"Not Found")</f>
        <v>4</v>
      </c>
      <c r="Z2287" s="5">
        <f>IFERROR(VLOOKUP(tbl_HRMaster[[#This Row],[EmployeeID]],tbl_ManagerSurvey[[EmployeeID]:[PerformanceRating]],2,FALSE),"Not Found")</f>
        <v>3</v>
      </c>
      <c r="AA2287" s="5">
        <f>IFERROR(VLOOKUP(tbl_HRMaster[[#This Row],[EmployeeID]],tbl_ManagerSurvey[[EmployeeID]:[PerformanceRating]],3,FALSE),"Not Found")</f>
        <v>3</v>
      </c>
      <c r="AB2287" s="5" t="str">
        <f>IF(tbl_HRMaster[[#This Row],[Attrition]]="Yes","Left","Active")</f>
        <v>Active</v>
      </c>
      <c r="AC2287" s="5" t="str">
        <f>_xlfn.IFS(tbl_HRMaster[[#This Row],[Age]]&lt;25,"Under 25",tbl_HRMaster[[#This Row],[Age]]&lt;35,"25-34",tbl_HRMaster[[#This Row],[Age]]&lt;45,"35-44",tbl_HRMaster[[#This Row],[Age]]&lt;55,"45-54",TRUE,"Above 54")</f>
        <v>35-44</v>
      </c>
      <c r="AD2287" s="5" t="str">
        <f>_xlfn.IFS(
tbl_HRMaster[[#This Row],[YearsAtCompany]]&lt;2,"&lt; 2 Years",
tbl_HRMaster[[#This Row],[YearsAtCompany]]&lt;5,"2-4 Years",
tbl_HRMaster[[#This Row],[YearsAtCompany]]&lt;10,"5-9 Years",
TRUE,"10+ Years"
)</f>
        <v>5-9 Years</v>
      </c>
      <c r="AE2287" s="5">
        <f>IF(tbl_HRMaster[[#This Row],[Attrition]]="Yes",1,0)</f>
        <v>0</v>
      </c>
    </row>
    <row r="2288" spans="1:31" x14ac:dyDescent="0.25">
      <c r="A2288">
        <v>39</v>
      </c>
      <c r="B2288" t="s">
        <v>21</v>
      </c>
      <c r="C2288" t="s">
        <v>22</v>
      </c>
      <c r="D2288" t="s">
        <v>30</v>
      </c>
      <c r="E2288">
        <v>17</v>
      </c>
      <c r="F2288">
        <v>4</v>
      </c>
      <c r="G2288" t="s">
        <v>46</v>
      </c>
      <c r="H2288">
        <v>2199</v>
      </c>
      <c r="I2288" t="s">
        <v>25</v>
      </c>
      <c r="J2288">
        <v>2</v>
      </c>
      <c r="K2288" t="s">
        <v>26</v>
      </c>
      <c r="L2288" t="s">
        <v>27</v>
      </c>
      <c r="M2288">
        <v>104750</v>
      </c>
      <c r="N2288">
        <v>3</v>
      </c>
      <c r="O2288">
        <v>11</v>
      </c>
      <c r="P2288">
        <v>1</v>
      </c>
      <c r="Q2288">
        <v>8</v>
      </c>
      <c r="R2288">
        <v>3</v>
      </c>
      <c r="S2288">
        <v>5</v>
      </c>
      <c r="T2288">
        <v>1</v>
      </c>
      <c r="U2288">
        <v>4</v>
      </c>
      <c r="V2288">
        <f>COUNTIF(tbl_HRMaster[EmployeeID],tbl_HRMaster[[#This Row],[EmployeeID]])</f>
        <v>1</v>
      </c>
      <c r="W2288">
        <f>IFERROR(INDEX(tbl_EmployeeSurvey[EnvironmentSatisfaction],MATCH(tbl_HRMaster[[#This Row],[EmployeeID]],tbl_EmployeeSurvey[EmployeeID],0)),"Not Found")</f>
        <v>1</v>
      </c>
      <c r="X2288">
        <f>IFERROR(INDEX(tbl_EmployeeSurvey[JobSatisfaction],MATCH(tbl_HRMaster[[#This Row],[EmployeeID]],tbl_EmployeeSurvey[EmployeeID],0)),"Not Found")</f>
        <v>4</v>
      </c>
      <c r="Y2288" s="5">
        <f>IFERROR(INDEX(tbl_EmployeeSurvey[WorkLifeBalance],MATCH(tbl_HRMaster[[#This Row],[EmployeeID]],tbl_EmployeeSurvey[EmployeeID],0)),"Not Found")</f>
        <v>4</v>
      </c>
      <c r="Z2288" s="5">
        <f>IFERROR(VLOOKUP(tbl_HRMaster[[#This Row],[EmployeeID]],tbl_ManagerSurvey[[EmployeeID]:[PerformanceRating]],2,FALSE),"Not Found")</f>
        <v>3</v>
      </c>
      <c r="AA2288" s="5">
        <f>IFERROR(VLOOKUP(tbl_HRMaster[[#This Row],[EmployeeID]],tbl_ManagerSurvey[[EmployeeID]:[PerformanceRating]],3,FALSE),"Not Found")</f>
        <v>3</v>
      </c>
      <c r="AB2288" s="5" t="str">
        <f>IF(tbl_HRMaster[[#This Row],[Attrition]]="Yes","Left","Active")</f>
        <v>Active</v>
      </c>
      <c r="AC2288" s="5" t="str">
        <f>_xlfn.IFS(tbl_HRMaster[[#This Row],[Age]]&lt;25,"Under 25",tbl_HRMaster[[#This Row],[Age]]&lt;35,"25-34",tbl_HRMaster[[#This Row],[Age]]&lt;45,"35-44",tbl_HRMaster[[#This Row],[Age]]&lt;55,"45-54",TRUE,"Above 54")</f>
        <v>35-44</v>
      </c>
      <c r="AD2288" s="5" t="str">
        <f>_xlfn.IFS(
tbl_HRMaster[[#This Row],[YearsAtCompany]]&lt;2,"&lt; 2 Years",
tbl_HRMaster[[#This Row],[YearsAtCompany]]&lt;5,"2-4 Years",
tbl_HRMaster[[#This Row],[YearsAtCompany]]&lt;10,"5-9 Years",
TRUE,"10+ Years"
)</f>
        <v>5-9 Years</v>
      </c>
      <c r="AE2288" s="5">
        <f>IF(tbl_HRMaster[[#This Row],[Attrition]]="Yes",1,0)</f>
        <v>0</v>
      </c>
    </row>
    <row r="2289" spans="1:31" x14ac:dyDescent="0.25">
      <c r="A2289">
        <v>39</v>
      </c>
      <c r="B2289" t="s">
        <v>21</v>
      </c>
      <c r="C2289" t="s">
        <v>22</v>
      </c>
      <c r="D2289" t="s">
        <v>30</v>
      </c>
      <c r="E2289">
        <v>17</v>
      </c>
      <c r="F2289">
        <v>4</v>
      </c>
      <c r="G2289" t="s">
        <v>46</v>
      </c>
      <c r="H2289">
        <v>3669</v>
      </c>
      <c r="I2289" t="s">
        <v>25</v>
      </c>
      <c r="J2289">
        <v>2</v>
      </c>
      <c r="K2289" t="s">
        <v>26</v>
      </c>
      <c r="L2289" t="s">
        <v>27</v>
      </c>
      <c r="M2289">
        <v>104750</v>
      </c>
      <c r="N2289">
        <v>3</v>
      </c>
      <c r="O2289">
        <v>11</v>
      </c>
      <c r="P2289">
        <v>1</v>
      </c>
      <c r="Q2289">
        <v>8</v>
      </c>
      <c r="R2289">
        <v>3</v>
      </c>
      <c r="S2289">
        <v>5</v>
      </c>
      <c r="T2289">
        <v>1</v>
      </c>
      <c r="U2289">
        <v>4</v>
      </c>
      <c r="V2289">
        <f>COUNTIF(tbl_HRMaster[EmployeeID],tbl_HRMaster[[#This Row],[EmployeeID]])</f>
        <v>1</v>
      </c>
      <c r="W2289">
        <f>IFERROR(INDEX(tbl_EmployeeSurvey[EnvironmentSatisfaction],MATCH(tbl_HRMaster[[#This Row],[EmployeeID]],tbl_EmployeeSurvey[EmployeeID],0)),"Not Found")</f>
        <v>1</v>
      </c>
      <c r="X2289">
        <f>IFERROR(INDEX(tbl_EmployeeSurvey[JobSatisfaction],MATCH(tbl_HRMaster[[#This Row],[EmployeeID]],tbl_EmployeeSurvey[EmployeeID],0)),"Not Found")</f>
        <v>4</v>
      </c>
      <c r="Y2289" s="5">
        <f>IFERROR(INDEX(tbl_EmployeeSurvey[WorkLifeBalance],MATCH(tbl_HRMaster[[#This Row],[EmployeeID]],tbl_EmployeeSurvey[EmployeeID],0)),"Not Found")</f>
        <v>4</v>
      </c>
      <c r="Z2289" s="5">
        <f>IFERROR(VLOOKUP(tbl_HRMaster[[#This Row],[EmployeeID]],tbl_ManagerSurvey[[EmployeeID]:[PerformanceRating]],2,FALSE),"Not Found")</f>
        <v>3</v>
      </c>
      <c r="AA2289" s="5">
        <f>IFERROR(VLOOKUP(tbl_HRMaster[[#This Row],[EmployeeID]],tbl_ManagerSurvey[[EmployeeID]:[PerformanceRating]],3,FALSE),"Not Found")</f>
        <v>3</v>
      </c>
      <c r="AB2289" s="5" t="str">
        <f>IF(tbl_HRMaster[[#This Row],[Attrition]]="Yes","Left","Active")</f>
        <v>Active</v>
      </c>
      <c r="AC2289" s="5" t="str">
        <f>_xlfn.IFS(tbl_HRMaster[[#This Row],[Age]]&lt;25,"Under 25",tbl_HRMaster[[#This Row],[Age]]&lt;35,"25-34",tbl_HRMaster[[#This Row],[Age]]&lt;45,"35-44",tbl_HRMaster[[#This Row],[Age]]&lt;55,"45-54",TRUE,"Above 54")</f>
        <v>35-44</v>
      </c>
      <c r="AD2289" s="5" t="str">
        <f>_xlfn.IFS(
tbl_HRMaster[[#This Row],[YearsAtCompany]]&lt;2,"&lt; 2 Years",
tbl_HRMaster[[#This Row],[YearsAtCompany]]&lt;5,"2-4 Years",
tbl_HRMaster[[#This Row],[YearsAtCompany]]&lt;10,"5-9 Years",
TRUE,"10+ Years"
)</f>
        <v>5-9 Years</v>
      </c>
      <c r="AE2289" s="5">
        <f>IF(tbl_HRMaster[[#This Row],[Attrition]]="Yes",1,0)</f>
        <v>0</v>
      </c>
    </row>
    <row r="2290" spans="1:31" x14ac:dyDescent="0.25">
      <c r="A2290">
        <v>42</v>
      </c>
      <c r="B2290" t="s">
        <v>21</v>
      </c>
      <c r="C2290" t="s">
        <v>22</v>
      </c>
      <c r="D2290" t="s">
        <v>30</v>
      </c>
      <c r="E2290">
        <v>2</v>
      </c>
      <c r="F2290">
        <v>3</v>
      </c>
      <c r="G2290" t="s">
        <v>38</v>
      </c>
      <c r="H2290">
        <v>131</v>
      </c>
      <c r="I2290" t="s">
        <v>25</v>
      </c>
      <c r="J2290">
        <v>4</v>
      </c>
      <c r="K2290" t="s">
        <v>44</v>
      </c>
      <c r="L2290" t="s">
        <v>41</v>
      </c>
      <c r="M2290">
        <v>110310</v>
      </c>
      <c r="N2290">
        <v>3</v>
      </c>
      <c r="O2290">
        <v>12</v>
      </c>
      <c r="P2290">
        <v>1</v>
      </c>
      <c r="Q2290">
        <v>8</v>
      </c>
      <c r="R2290">
        <v>2</v>
      </c>
      <c r="S2290">
        <v>5</v>
      </c>
      <c r="T2290">
        <v>1</v>
      </c>
      <c r="U2290">
        <v>2</v>
      </c>
      <c r="V2290">
        <f>COUNTIF(tbl_HRMaster[EmployeeID],tbl_HRMaster[[#This Row],[EmployeeID]])</f>
        <v>1</v>
      </c>
      <c r="W2290">
        <f>IFERROR(INDEX(tbl_EmployeeSurvey[EnvironmentSatisfaction],MATCH(tbl_HRMaster[[#This Row],[EmployeeID]],tbl_EmployeeSurvey[EmployeeID],0)),"Not Found")</f>
        <v>2</v>
      </c>
      <c r="X2290">
        <f>IFERROR(INDEX(tbl_EmployeeSurvey[JobSatisfaction],MATCH(tbl_HRMaster[[#This Row],[EmployeeID]],tbl_EmployeeSurvey[EmployeeID],0)),"Not Found")</f>
        <v>1</v>
      </c>
      <c r="Y2290" s="5">
        <f>IFERROR(INDEX(tbl_EmployeeSurvey[WorkLifeBalance],MATCH(tbl_HRMaster[[#This Row],[EmployeeID]],tbl_EmployeeSurvey[EmployeeID],0)),"Not Found")</f>
        <v>3</v>
      </c>
      <c r="Z2290" s="5">
        <f>IFERROR(VLOOKUP(tbl_HRMaster[[#This Row],[EmployeeID]],tbl_ManagerSurvey[[EmployeeID]:[PerformanceRating]],2,FALSE),"Not Found")</f>
        <v>2</v>
      </c>
      <c r="AA2290" s="5">
        <f>IFERROR(VLOOKUP(tbl_HRMaster[[#This Row],[EmployeeID]],tbl_ManagerSurvey[[EmployeeID]:[PerformanceRating]],3,FALSE),"Not Found")</f>
        <v>3</v>
      </c>
      <c r="AB2290" s="5" t="str">
        <f>IF(tbl_HRMaster[[#This Row],[Attrition]]="Yes","Left","Active")</f>
        <v>Active</v>
      </c>
      <c r="AC2290" s="5" t="str">
        <f>_xlfn.IFS(tbl_HRMaster[[#This Row],[Age]]&lt;25,"Under 25",tbl_HRMaster[[#This Row],[Age]]&lt;35,"25-34",tbl_HRMaster[[#This Row],[Age]]&lt;45,"35-44",tbl_HRMaster[[#This Row],[Age]]&lt;55,"45-54",TRUE,"Above 54")</f>
        <v>35-44</v>
      </c>
      <c r="AD2290" s="5" t="str">
        <f>_xlfn.IFS(
tbl_HRMaster[[#This Row],[YearsAtCompany]]&lt;2,"&lt; 2 Years",
tbl_HRMaster[[#This Row],[YearsAtCompany]]&lt;5,"2-4 Years",
tbl_HRMaster[[#This Row],[YearsAtCompany]]&lt;10,"5-9 Years",
TRUE,"10+ Years"
)</f>
        <v>5-9 Years</v>
      </c>
      <c r="AE2290" s="5">
        <f>IF(tbl_HRMaster[[#This Row],[Attrition]]="Yes",1,0)</f>
        <v>0</v>
      </c>
    </row>
    <row r="2291" spans="1:31" x14ac:dyDescent="0.25">
      <c r="A2291">
        <v>42</v>
      </c>
      <c r="B2291" t="s">
        <v>21</v>
      </c>
      <c r="C2291" t="s">
        <v>22</v>
      </c>
      <c r="D2291" t="s">
        <v>30</v>
      </c>
      <c r="E2291">
        <v>2</v>
      </c>
      <c r="F2291">
        <v>3</v>
      </c>
      <c r="G2291" t="s">
        <v>38</v>
      </c>
      <c r="H2291">
        <v>1601</v>
      </c>
      <c r="I2291" t="s">
        <v>25</v>
      </c>
      <c r="J2291">
        <v>4</v>
      </c>
      <c r="K2291" t="s">
        <v>44</v>
      </c>
      <c r="L2291" t="s">
        <v>41</v>
      </c>
      <c r="M2291">
        <v>110310</v>
      </c>
      <c r="N2291">
        <v>3</v>
      </c>
      <c r="O2291">
        <v>12</v>
      </c>
      <c r="P2291">
        <v>1</v>
      </c>
      <c r="Q2291">
        <v>8</v>
      </c>
      <c r="R2291">
        <v>2</v>
      </c>
      <c r="S2291">
        <v>5</v>
      </c>
      <c r="T2291">
        <v>1</v>
      </c>
      <c r="U2291">
        <v>2</v>
      </c>
      <c r="V2291">
        <f>COUNTIF(tbl_HRMaster[EmployeeID],tbl_HRMaster[[#This Row],[EmployeeID]])</f>
        <v>1</v>
      </c>
      <c r="W2291">
        <f>IFERROR(INDEX(tbl_EmployeeSurvey[EnvironmentSatisfaction],MATCH(tbl_HRMaster[[#This Row],[EmployeeID]],tbl_EmployeeSurvey[EmployeeID],0)),"Not Found")</f>
        <v>2</v>
      </c>
      <c r="X2291">
        <f>IFERROR(INDEX(tbl_EmployeeSurvey[JobSatisfaction],MATCH(tbl_HRMaster[[#This Row],[EmployeeID]],tbl_EmployeeSurvey[EmployeeID],0)),"Not Found")</f>
        <v>1</v>
      </c>
      <c r="Y2291" s="5">
        <f>IFERROR(INDEX(tbl_EmployeeSurvey[WorkLifeBalance],MATCH(tbl_HRMaster[[#This Row],[EmployeeID]],tbl_EmployeeSurvey[EmployeeID],0)),"Not Found")</f>
        <v>3</v>
      </c>
      <c r="Z2291" s="5">
        <f>IFERROR(VLOOKUP(tbl_HRMaster[[#This Row],[EmployeeID]],tbl_ManagerSurvey[[EmployeeID]:[PerformanceRating]],2,FALSE),"Not Found")</f>
        <v>2</v>
      </c>
      <c r="AA2291" s="5">
        <f>IFERROR(VLOOKUP(tbl_HRMaster[[#This Row],[EmployeeID]],tbl_ManagerSurvey[[EmployeeID]:[PerformanceRating]],3,FALSE),"Not Found")</f>
        <v>3</v>
      </c>
      <c r="AB2291" s="5" t="str">
        <f>IF(tbl_HRMaster[[#This Row],[Attrition]]="Yes","Left","Active")</f>
        <v>Active</v>
      </c>
      <c r="AC2291" s="5" t="str">
        <f>_xlfn.IFS(tbl_HRMaster[[#This Row],[Age]]&lt;25,"Under 25",tbl_HRMaster[[#This Row],[Age]]&lt;35,"25-34",tbl_HRMaster[[#This Row],[Age]]&lt;45,"35-44",tbl_HRMaster[[#This Row],[Age]]&lt;55,"45-54",TRUE,"Above 54")</f>
        <v>35-44</v>
      </c>
      <c r="AD2291" s="5" t="str">
        <f>_xlfn.IFS(
tbl_HRMaster[[#This Row],[YearsAtCompany]]&lt;2,"&lt; 2 Years",
tbl_HRMaster[[#This Row],[YearsAtCompany]]&lt;5,"2-4 Years",
tbl_HRMaster[[#This Row],[YearsAtCompany]]&lt;10,"5-9 Years",
TRUE,"10+ Years"
)</f>
        <v>5-9 Years</v>
      </c>
      <c r="AE2291" s="5">
        <f>IF(tbl_HRMaster[[#This Row],[Attrition]]="Yes",1,0)</f>
        <v>0</v>
      </c>
    </row>
    <row r="2292" spans="1:31" x14ac:dyDescent="0.25">
      <c r="A2292">
        <v>42</v>
      </c>
      <c r="B2292" t="s">
        <v>21</v>
      </c>
      <c r="C2292" t="s">
        <v>22</v>
      </c>
      <c r="D2292" t="s">
        <v>30</v>
      </c>
      <c r="E2292">
        <v>2</v>
      </c>
      <c r="F2292">
        <v>3</v>
      </c>
      <c r="G2292" t="s">
        <v>38</v>
      </c>
      <c r="H2292">
        <v>3071</v>
      </c>
      <c r="I2292" t="s">
        <v>25</v>
      </c>
      <c r="J2292">
        <v>4</v>
      </c>
      <c r="K2292" t="s">
        <v>44</v>
      </c>
      <c r="L2292" t="s">
        <v>41</v>
      </c>
      <c r="M2292">
        <v>110310</v>
      </c>
      <c r="N2292">
        <v>3</v>
      </c>
      <c r="O2292">
        <v>12</v>
      </c>
      <c r="P2292">
        <v>1</v>
      </c>
      <c r="Q2292">
        <v>8</v>
      </c>
      <c r="R2292">
        <v>2</v>
      </c>
      <c r="S2292">
        <v>5</v>
      </c>
      <c r="T2292">
        <v>1</v>
      </c>
      <c r="U2292">
        <v>2</v>
      </c>
      <c r="V2292">
        <f>COUNTIF(tbl_HRMaster[EmployeeID],tbl_HRMaster[[#This Row],[EmployeeID]])</f>
        <v>1</v>
      </c>
      <c r="W2292">
        <f>IFERROR(INDEX(tbl_EmployeeSurvey[EnvironmentSatisfaction],MATCH(tbl_HRMaster[[#This Row],[EmployeeID]],tbl_EmployeeSurvey[EmployeeID],0)),"Not Found")</f>
        <v>2</v>
      </c>
      <c r="X2292">
        <f>IFERROR(INDEX(tbl_EmployeeSurvey[JobSatisfaction],MATCH(tbl_HRMaster[[#This Row],[EmployeeID]],tbl_EmployeeSurvey[EmployeeID],0)),"Not Found")</f>
        <v>1</v>
      </c>
      <c r="Y2292" s="5">
        <f>IFERROR(INDEX(tbl_EmployeeSurvey[WorkLifeBalance],MATCH(tbl_HRMaster[[#This Row],[EmployeeID]],tbl_EmployeeSurvey[EmployeeID],0)),"Not Found")</f>
        <v>3</v>
      </c>
      <c r="Z2292" s="5">
        <f>IFERROR(VLOOKUP(tbl_HRMaster[[#This Row],[EmployeeID]],tbl_ManagerSurvey[[EmployeeID]:[PerformanceRating]],2,FALSE),"Not Found")</f>
        <v>2</v>
      </c>
      <c r="AA2292" s="5">
        <f>IFERROR(VLOOKUP(tbl_HRMaster[[#This Row],[EmployeeID]],tbl_ManagerSurvey[[EmployeeID]:[PerformanceRating]],3,FALSE),"Not Found")</f>
        <v>3</v>
      </c>
      <c r="AB2292" s="5" t="str">
        <f>IF(tbl_HRMaster[[#This Row],[Attrition]]="Yes","Left","Active")</f>
        <v>Active</v>
      </c>
      <c r="AC2292" s="5" t="str">
        <f>_xlfn.IFS(tbl_HRMaster[[#This Row],[Age]]&lt;25,"Under 25",tbl_HRMaster[[#This Row],[Age]]&lt;35,"25-34",tbl_HRMaster[[#This Row],[Age]]&lt;45,"35-44",tbl_HRMaster[[#This Row],[Age]]&lt;55,"45-54",TRUE,"Above 54")</f>
        <v>35-44</v>
      </c>
      <c r="AD2292" s="5" t="str">
        <f>_xlfn.IFS(
tbl_HRMaster[[#This Row],[YearsAtCompany]]&lt;2,"&lt; 2 Years",
tbl_HRMaster[[#This Row],[YearsAtCompany]]&lt;5,"2-4 Years",
tbl_HRMaster[[#This Row],[YearsAtCompany]]&lt;10,"5-9 Years",
TRUE,"10+ Years"
)</f>
        <v>5-9 Years</v>
      </c>
      <c r="AE2292" s="5">
        <f>IF(tbl_HRMaster[[#This Row],[Attrition]]="Yes",1,0)</f>
        <v>0</v>
      </c>
    </row>
    <row r="2293" spans="1:31" x14ac:dyDescent="0.25">
      <c r="A2293">
        <v>31</v>
      </c>
      <c r="B2293" t="s">
        <v>21</v>
      </c>
      <c r="C2293" t="s">
        <v>22</v>
      </c>
      <c r="D2293" t="s">
        <v>23</v>
      </c>
      <c r="E2293">
        <v>9</v>
      </c>
      <c r="F2293">
        <v>4</v>
      </c>
      <c r="G2293" t="s">
        <v>24</v>
      </c>
      <c r="H2293">
        <v>1101</v>
      </c>
      <c r="I2293" t="s">
        <v>25</v>
      </c>
      <c r="J2293">
        <v>1</v>
      </c>
      <c r="K2293" t="s">
        <v>35</v>
      </c>
      <c r="L2293" t="s">
        <v>41</v>
      </c>
      <c r="M2293">
        <v>161240</v>
      </c>
      <c r="N2293">
        <v>2</v>
      </c>
      <c r="O2293">
        <v>23</v>
      </c>
      <c r="P2293">
        <v>1</v>
      </c>
      <c r="Q2293">
        <v>8</v>
      </c>
      <c r="R2293">
        <v>2</v>
      </c>
      <c r="S2293">
        <v>5</v>
      </c>
      <c r="T2293">
        <v>1</v>
      </c>
      <c r="U2293">
        <v>4</v>
      </c>
      <c r="V2293">
        <f>COUNTIF(tbl_HRMaster[EmployeeID],tbl_HRMaster[[#This Row],[EmployeeID]])</f>
        <v>1</v>
      </c>
      <c r="W2293">
        <f>IFERROR(INDEX(tbl_EmployeeSurvey[EnvironmentSatisfaction],MATCH(tbl_HRMaster[[#This Row],[EmployeeID]],tbl_EmployeeSurvey[EmployeeID],0)),"Not Found")</f>
        <v>3</v>
      </c>
      <c r="X2293">
        <f>IFERROR(INDEX(tbl_EmployeeSurvey[JobSatisfaction],MATCH(tbl_HRMaster[[#This Row],[EmployeeID]],tbl_EmployeeSurvey[EmployeeID],0)),"Not Found")</f>
        <v>4</v>
      </c>
      <c r="Y2293" s="5">
        <f>IFERROR(INDEX(tbl_EmployeeSurvey[WorkLifeBalance],MATCH(tbl_HRMaster[[#This Row],[EmployeeID]],tbl_EmployeeSurvey[EmployeeID],0)),"Not Found")</f>
        <v>3</v>
      </c>
      <c r="Z2293" s="5">
        <f>IFERROR(VLOOKUP(tbl_HRMaster[[#This Row],[EmployeeID]],tbl_ManagerSurvey[[EmployeeID]:[PerformanceRating]],2,FALSE),"Not Found")</f>
        <v>2</v>
      </c>
      <c r="AA2293" s="5">
        <f>IFERROR(VLOOKUP(tbl_HRMaster[[#This Row],[EmployeeID]],tbl_ManagerSurvey[[EmployeeID]:[PerformanceRating]],3,FALSE),"Not Found")</f>
        <v>4</v>
      </c>
      <c r="AB2293" s="5" t="str">
        <f>IF(tbl_HRMaster[[#This Row],[Attrition]]="Yes","Left","Active")</f>
        <v>Active</v>
      </c>
      <c r="AC2293" s="5" t="str">
        <f>_xlfn.IFS(tbl_HRMaster[[#This Row],[Age]]&lt;25,"Under 25",tbl_HRMaster[[#This Row],[Age]]&lt;35,"25-34",tbl_HRMaster[[#This Row],[Age]]&lt;45,"35-44",tbl_HRMaster[[#This Row],[Age]]&lt;55,"45-54",TRUE,"Above 54")</f>
        <v>25-34</v>
      </c>
      <c r="AD2293" s="5" t="str">
        <f>_xlfn.IFS(
tbl_HRMaster[[#This Row],[YearsAtCompany]]&lt;2,"&lt; 2 Years",
tbl_HRMaster[[#This Row],[YearsAtCompany]]&lt;5,"2-4 Years",
tbl_HRMaster[[#This Row],[YearsAtCompany]]&lt;10,"5-9 Years",
TRUE,"10+ Years"
)</f>
        <v>5-9 Years</v>
      </c>
      <c r="AE2293" s="5">
        <f>IF(tbl_HRMaster[[#This Row],[Attrition]]="Yes",1,0)</f>
        <v>0</v>
      </c>
    </row>
    <row r="2294" spans="1:31" x14ac:dyDescent="0.25">
      <c r="A2294">
        <v>31</v>
      </c>
      <c r="B2294" t="s">
        <v>21</v>
      </c>
      <c r="C2294" t="s">
        <v>22</v>
      </c>
      <c r="D2294" t="s">
        <v>23</v>
      </c>
      <c r="E2294">
        <v>9</v>
      </c>
      <c r="F2294">
        <v>4</v>
      </c>
      <c r="G2294" t="s">
        <v>24</v>
      </c>
      <c r="H2294">
        <v>2571</v>
      </c>
      <c r="I2294" t="s">
        <v>25</v>
      </c>
      <c r="J2294">
        <v>1</v>
      </c>
      <c r="K2294" t="s">
        <v>35</v>
      </c>
      <c r="L2294" t="s">
        <v>41</v>
      </c>
      <c r="M2294">
        <v>161240</v>
      </c>
      <c r="N2294">
        <v>2</v>
      </c>
      <c r="O2294">
        <v>23</v>
      </c>
      <c r="P2294">
        <v>1</v>
      </c>
      <c r="Q2294">
        <v>8</v>
      </c>
      <c r="R2294">
        <v>2</v>
      </c>
      <c r="S2294">
        <v>5</v>
      </c>
      <c r="T2294">
        <v>1</v>
      </c>
      <c r="U2294">
        <v>4</v>
      </c>
      <c r="V2294">
        <f>COUNTIF(tbl_HRMaster[EmployeeID],tbl_HRMaster[[#This Row],[EmployeeID]])</f>
        <v>1</v>
      </c>
      <c r="W2294">
        <f>IFERROR(INDEX(tbl_EmployeeSurvey[EnvironmentSatisfaction],MATCH(tbl_HRMaster[[#This Row],[EmployeeID]],tbl_EmployeeSurvey[EmployeeID],0)),"Not Found")</f>
        <v>3</v>
      </c>
      <c r="X2294">
        <f>IFERROR(INDEX(tbl_EmployeeSurvey[JobSatisfaction],MATCH(tbl_HRMaster[[#This Row],[EmployeeID]],tbl_EmployeeSurvey[EmployeeID],0)),"Not Found")</f>
        <v>4</v>
      </c>
      <c r="Y2294" s="5">
        <f>IFERROR(INDEX(tbl_EmployeeSurvey[WorkLifeBalance],MATCH(tbl_HRMaster[[#This Row],[EmployeeID]],tbl_EmployeeSurvey[EmployeeID],0)),"Not Found")</f>
        <v>3</v>
      </c>
      <c r="Z2294" s="5">
        <f>IFERROR(VLOOKUP(tbl_HRMaster[[#This Row],[EmployeeID]],tbl_ManagerSurvey[[EmployeeID]:[PerformanceRating]],2,FALSE),"Not Found")</f>
        <v>2</v>
      </c>
      <c r="AA2294" s="5">
        <f>IFERROR(VLOOKUP(tbl_HRMaster[[#This Row],[EmployeeID]],tbl_ManagerSurvey[[EmployeeID]:[PerformanceRating]],3,FALSE),"Not Found")</f>
        <v>4</v>
      </c>
      <c r="AB2294" s="5" t="str">
        <f>IF(tbl_HRMaster[[#This Row],[Attrition]]="Yes","Left","Active")</f>
        <v>Active</v>
      </c>
      <c r="AC2294" s="5" t="str">
        <f>_xlfn.IFS(tbl_HRMaster[[#This Row],[Age]]&lt;25,"Under 25",tbl_HRMaster[[#This Row],[Age]]&lt;35,"25-34",tbl_HRMaster[[#This Row],[Age]]&lt;45,"35-44",tbl_HRMaster[[#This Row],[Age]]&lt;55,"45-54",TRUE,"Above 54")</f>
        <v>25-34</v>
      </c>
      <c r="AD2294" s="5" t="str">
        <f>_xlfn.IFS(
tbl_HRMaster[[#This Row],[YearsAtCompany]]&lt;2,"&lt; 2 Years",
tbl_HRMaster[[#This Row],[YearsAtCompany]]&lt;5,"2-4 Years",
tbl_HRMaster[[#This Row],[YearsAtCompany]]&lt;10,"5-9 Years",
TRUE,"10+ Years"
)</f>
        <v>5-9 Years</v>
      </c>
      <c r="AE2294" s="5">
        <f>IF(tbl_HRMaster[[#This Row],[Attrition]]="Yes",1,0)</f>
        <v>0</v>
      </c>
    </row>
    <row r="2295" spans="1:31" x14ac:dyDescent="0.25">
      <c r="A2295">
        <v>31</v>
      </c>
      <c r="B2295" t="s">
        <v>21</v>
      </c>
      <c r="C2295" t="s">
        <v>22</v>
      </c>
      <c r="D2295" t="s">
        <v>23</v>
      </c>
      <c r="E2295">
        <v>9</v>
      </c>
      <c r="F2295">
        <v>4</v>
      </c>
      <c r="G2295" t="s">
        <v>24</v>
      </c>
      <c r="H2295">
        <v>4041</v>
      </c>
      <c r="I2295" t="s">
        <v>25</v>
      </c>
      <c r="J2295">
        <v>1</v>
      </c>
      <c r="K2295" t="s">
        <v>35</v>
      </c>
      <c r="L2295" t="s">
        <v>41</v>
      </c>
      <c r="M2295">
        <v>161240</v>
      </c>
      <c r="N2295">
        <v>2</v>
      </c>
      <c r="O2295">
        <v>23</v>
      </c>
      <c r="P2295">
        <v>1</v>
      </c>
      <c r="Q2295">
        <v>8</v>
      </c>
      <c r="R2295">
        <v>2</v>
      </c>
      <c r="S2295">
        <v>5</v>
      </c>
      <c r="T2295">
        <v>1</v>
      </c>
      <c r="U2295">
        <v>4</v>
      </c>
      <c r="V2295">
        <f>COUNTIF(tbl_HRMaster[EmployeeID],tbl_HRMaster[[#This Row],[EmployeeID]])</f>
        <v>1</v>
      </c>
      <c r="W2295">
        <f>IFERROR(INDEX(tbl_EmployeeSurvey[EnvironmentSatisfaction],MATCH(tbl_HRMaster[[#This Row],[EmployeeID]],tbl_EmployeeSurvey[EmployeeID],0)),"Not Found")</f>
        <v>3</v>
      </c>
      <c r="X2295">
        <f>IFERROR(INDEX(tbl_EmployeeSurvey[JobSatisfaction],MATCH(tbl_HRMaster[[#This Row],[EmployeeID]],tbl_EmployeeSurvey[EmployeeID],0)),"Not Found")</f>
        <v>4</v>
      </c>
      <c r="Y2295" s="5">
        <f>IFERROR(INDEX(tbl_EmployeeSurvey[WorkLifeBalance],MATCH(tbl_HRMaster[[#This Row],[EmployeeID]],tbl_EmployeeSurvey[EmployeeID],0)),"Not Found")</f>
        <v>3</v>
      </c>
      <c r="Z2295" s="5">
        <f>IFERROR(VLOOKUP(tbl_HRMaster[[#This Row],[EmployeeID]],tbl_ManagerSurvey[[EmployeeID]:[PerformanceRating]],2,FALSE),"Not Found")</f>
        <v>2</v>
      </c>
      <c r="AA2295" s="5">
        <f>IFERROR(VLOOKUP(tbl_HRMaster[[#This Row],[EmployeeID]],tbl_ManagerSurvey[[EmployeeID]:[PerformanceRating]],3,FALSE),"Not Found")</f>
        <v>4</v>
      </c>
      <c r="AB2295" s="5" t="str">
        <f>IF(tbl_HRMaster[[#This Row],[Attrition]]="Yes","Left","Active")</f>
        <v>Active</v>
      </c>
      <c r="AC2295" s="5" t="str">
        <f>_xlfn.IFS(tbl_HRMaster[[#This Row],[Age]]&lt;25,"Under 25",tbl_HRMaster[[#This Row],[Age]]&lt;35,"25-34",tbl_HRMaster[[#This Row],[Age]]&lt;45,"35-44",tbl_HRMaster[[#This Row],[Age]]&lt;55,"45-54",TRUE,"Above 54")</f>
        <v>25-34</v>
      </c>
      <c r="AD2295" s="5" t="str">
        <f>_xlfn.IFS(
tbl_HRMaster[[#This Row],[YearsAtCompany]]&lt;2,"&lt; 2 Years",
tbl_HRMaster[[#This Row],[YearsAtCompany]]&lt;5,"2-4 Years",
tbl_HRMaster[[#This Row],[YearsAtCompany]]&lt;10,"5-9 Years",
TRUE,"10+ Years"
)</f>
        <v>5-9 Years</v>
      </c>
      <c r="AE2295" s="5">
        <f>IF(tbl_HRMaster[[#This Row],[Attrition]]="Yes",1,0)</f>
        <v>0</v>
      </c>
    </row>
    <row r="2296" spans="1:31" x14ac:dyDescent="0.25">
      <c r="A2296">
        <v>34</v>
      </c>
      <c r="B2296" t="s">
        <v>21</v>
      </c>
      <c r="C2296" t="s">
        <v>22</v>
      </c>
      <c r="D2296" t="s">
        <v>23</v>
      </c>
      <c r="E2296">
        <v>14</v>
      </c>
      <c r="F2296">
        <v>2</v>
      </c>
      <c r="G2296" t="s">
        <v>46</v>
      </c>
      <c r="H2296">
        <v>1085</v>
      </c>
      <c r="I2296" t="s">
        <v>25</v>
      </c>
      <c r="J2296">
        <v>1</v>
      </c>
      <c r="K2296" t="s">
        <v>35</v>
      </c>
      <c r="L2296" t="s">
        <v>27</v>
      </c>
      <c r="M2296">
        <v>22350</v>
      </c>
      <c r="N2296">
        <v>2</v>
      </c>
      <c r="O2296">
        <v>14</v>
      </c>
      <c r="P2296">
        <v>1</v>
      </c>
      <c r="Q2296">
        <v>9</v>
      </c>
      <c r="R2296">
        <v>2</v>
      </c>
      <c r="S2296">
        <v>5</v>
      </c>
      <c r="T2296">
        <v>1</v>
      </c>
      <c r="U2296">
        <v>0</v>
      </c>
      <c r="V2296">
        <f>COUNTIF(tbl_HRMaster[EmployeeID],tbl_HRMaster[[#This Row],[EmployeeID]])</f>
        <v>1</v>
      </c>
      <c r="W2296">
        <f>IFERROR(INDEX(tbl_EmployeeSurvey[EnvironmentSatisfaction],MATCH(tbl_HRMaster[[#This Row],[EmployeeID]],tbl_EmployeeSurvey[EmployeeID],0)),"Not Found")</f>
        <v>3</v>
      </c>
      <c r="X2296">
        <f>IFERROR(INDEX(tbl_EmployeeSurvey[JobSatisfaction],MATCH(tbl_HRMaster[[#This Row],[EmployeeID]],tbl_EmployeeSurvey[EmployeeID],0)),"Not Found")</f>
        <v>4</v>
      </c>
      <c r="Y2296" s="5">
        <f>IFERROR(INDEX(tbl_EmployeeSurvey[WorkLifeBalance],MATCH(tbl_HRMaster[[#This Row],[EmployeeID]],tbl_EmployeeSurvey[EmployeeID],0)),"Not Found")</f>
        <v>3</v>
      </c>
      <c r="Z2296" s="5">
        <f>IFERROR(VLOOKUP(tbl_HRMaster[[#This Row],[EmployeeID]],tbl_ManagerSurvey[[EmployeeID]:[PerformanceRating]],2,FALSE),"Not Found")</f>
        <v>3</v>
      </c>
      <c r="AA2296" s="5">
        <f>IFERROR(VLOOKUP(tbl_HRMaster[[#This Row],[EmployeeID]],tbl_ManagerSurvey[[EmployeeID]:[PerformanceRating]],3,FALSE),"Not Found")</f>
        <v>3</v>
      </c>
      <c r="AB2296" s="5" t="str">
        <f>IF(tbl_HRMaster[[#This Row],[Attrition]]="Yes","Left","Active")</f>
        <v>Active</v>
      </c>
      <c r="AC2296" s="5" t="str">
        <f>_xlfn.IFS(tbl_HRMaster[[#This Row],[Age]]&lt;25,"Under 25",tbl_HRMaster[[#This Row],[Age]]&lt;35,"25-34",tbl_HRMaster[[#This Row],[Age]]&lt;45,"35-44",tbl_HRMaster[[#This Row],[Age]]&lt;55,"45-54",TRUE,"Above 54")</f>
        <v>25-34</v>
      </c>
      <c r="AD2296" s="5" t="str">
        <f>_xlfn.IFS(
tbl_HRMaster[[#This Row],[YearsAtCompany]]&lt;2,"&lt; 2 Years",
tbl_HRMaster[[#This Row],[YearsAtCompany]]&lt;5,"2-4 Years",
tbl_HRMaster[[#This Row],[YearsAtCompany]]&lt;10,"5-9 Years",
TRUE,"10+ Years"
)</f>
        <v>5-9 Years</v>
      </c>
      <c r="AE2296" s="5">
        <f>IF(tbl_HRMaster[[#This Row],[Attrition]]="Yes",1,0)</f>
        <v>0</v>
      </c>
    </row>
    <row r="2297" spans="1:31" x14ac:dyDescent="0.25">
      <c r="A2297">
        <v>34</v>
      </c>
      <c r="B2297" t="s">
        <v>21</v>
      </c>
      <c r="C2297" t="s">
        <v>22</v>
      </c>
      <c r="D2297" t="s">
        <v>23</v>
      </c>
      <c r="E2297">
        <v>14</v>
      </c>
      <c r="F2297">
        <v>2</v>
      </c>
      <c r="G2297" t="s">
        <v>46</v>
      </c>
      <c r="H2297">
        <v>2555</v>
      </c>
      <c r="I2297" t="s">
        <v>25</v>
      </c>
      <c r="J2297">
        <v>1</v>
      </c>
      <c r="K2297" t="s">
        <v>35</v>
      </c>
      <c r="L2297" t="s">
        <v>27</v>
      </c>
      <c r="M2297">
        <v>22350</v>
      </c>
      <c r="N2297">
        <v>2</v>
      </c>
      <c r="O2297">
        <v>14</v>
      </c>
      <c r="P2297">
        <v>1</v>
      </c>
      <c r="Q2297">
        <v>9</v>
      </c>
      <c r="R2297">
        <v>2</v>
      </c>
      <c r="S2297">
        <v>5</v>
      </c>
      <c r="T2297">
        <v>1</v>
      </c>
      <c r="U2297">
        <v>0</v>
      </c>
      <c r="V2297">
        <f>COUNTIF(tbl_HRMaster[EmployeeID],tbl_HRMaster[[#This Row],[EmployeeID]])</f>
        <v>1</v>
      </c>
      <c r="W2297">
        <f>IFERROR(INDEX(tbl_EmployeeSurvey[EnvironmentSatisfaction],MATCH(tbl_HRMaster[[#This Row],[EmployeeID]],tbl_EmployeeSurvey[EmployeeID],0)),"Not Found")</f>
        <v>3</v>
      </c>
      <c r="X2297">
        <f>IFERROR(INDEX(tbl_EmployeeSurvey[JobSatisfaction],MATCH(tbl_HRMaster[[#This Row],[EmployeeID]],tbl_EmployeeSurvey[EmployeeID],0)),"Not Found")</f>
        <v>4</v>
      </c>
      <c r="Y2297" s="5">
        <f>IFERROR(INDEX(tbl_EmployeeSurvey[WorkLifeBalance],MATCH(tbl_HRMaster[[#This Row],[EmployeeID]],tbl_EmployeeSurvey[EmployeeID],0)),"Not Found")</f>
        <v>3</v>
      </c>
      <c r="Z2297" s="5">
        <f>IFERROR(VLOOKUP(tbl_HRMaster[[#This Row],[EmployeeID]],tbl_ManagerSurvey[[EmployeeID]:[PerformanceRating]],2,FALSE),"Not Found")</f>
        <v>3</v>
      </c>
      <c r="AA2297" s="5">
        <f>IFERROR(VLOOKUP(tbl_HRMaster[[#This Row],[EmployeeID]],tbl_ManagerSurvey[[EmployeeID]:[PerformanceRating]],3,FALSE),"Not Found")</f>
        <v>3</v>
      </c>
      <c r="AB2297" s="5" t="str">
        <f>IF(tbl_HRMaster[[#This Row],[Attrition]]="Yes","Left","Active")</f>
        <v>Active</v>
      </c>
      <c r="AC2297" s="5" t="str">
        <f>_xlfn.IFS(tbl_HRMaster[[#This Row],[Age]]&lt;25,"Under 25",tbl_HRMaster[[#This Row],[Age]]&lt;35,"25-34",tbl_HRMaster[[#This Row],[Age]]&lt;45,"35-44",tbl_HRMaster[[#This Row],[Age]]&lt;55,"45-54",TRUE,"Above 54")</f>
        <v>25-34</v>
      </c>
      <c r="AD2297" s="5" t="str">
        <f>_xlfn.IFS(
tbl_HRMaster[[#This Row],[YearsAtCompany]]&lt;2,"&lt; 2 Years",
tbl_HRMaster[[#This Row],[YearsAtCompany]]&lt;5,"2-4 Years",
tbl_HRMaster[[#This Row],[YearsAtCompany]]&lt;10,"5-9 Years",
TRUE,"10+ Years"
)</f>
        <v>5-9 Years</v>
      </c>
      <c r="AE2297" s="5">
        <f>IF(tbl_HRMaster[[#This Row],[Attrition]]="Yes",1,0)</f>
        <v>0</v>
      </c>
    </row>
    <row r="2298" spans="1:31" x14ac:dyDescent="0.25">
      <c r="A2298">
        <v>34</v>
      </c>
      <c r="B2298" t="s">
        <v>21</v>
      </c>
      <c r="C2298" t="s">
        <v>22</v>
      </c>
      <c r="D2298" t="s">
        <v>23</v>
      </c>
      <c r="E2298">
        <v>14</v>
      </c>
      <c r="F2298">
        <v>2</v>
      </c>
      <c r="G2298" t="s">
        <v>46</v>
      </c>
      <c r="H2298">
        <v>4025</v>
      </c>
      <c r="I2298" t="s">
        <v>25</v>
      </c>
      <c r="J2298">
        <v>1</v>
      </c>
      <c r="K2298" t="s">
        <v>35</v>
      </c>
      <c r="L2298" t="s">
        <v>27</v>
      </c>
      <c r="M2298">
        <v>22350</v>
      </c>
      <c r="N2298">
        <v>2</v>
      </c>
      <c r="O2298">
        <v>14</v>
      </c>
      <c r="P2298">
        <v>1</v>
      </c>
      <c r="Q2298">
        <v>9</v>
      </c>
      <c r="R2298">
        <v>2</v>
      </c>
      <c r="S2298">
        <v>5</v>
      </c>
      <c r="T2298">
        <v>1</v>
      </c>
      <c r="U2298">
        <v>0</v>
      </c>
      <c r="V2298">
        <f>COUNTIF(tbl_HRMaster[EmployeeID],tbl_HRMaster[[#This Row],[EmployeeID]])</f>
        <v>1</v>
      </c>
      <c r="W2298">
        <f>IFERROR(INDEX(tbl_EmployeeSurvey[EnvironmentSatisfaction],MATCH(tbl_HRMaster[[#This Row],[EmployeeID]],tbl_EmployeeSurvey[EmployeeID],0)),"Not Found")</f>
        <v>3</v>
      </c>
      <c r="X2298">
        <f>IFERROR(INDEX(tbl_EmployeeSurvey[JobSatisfaction],MATCH(tbl_HRMaster[[#This Row],[EmployeeID]],tbl_EmployeeSurvey[EmployeeID],0)),"Not Found")</f>
        <v>4</v>
      </c>
      <c r="Y2298" s="5">
        <f>IFERROR(INDEX(tbl_EmployeeSurvey[WorkLifeBalance],MATCH(tbl_HRMaster[[#This Row],[EmployeeID]],tbl_EmployeeSurvey[EmployeeID],0)),"Not Found")</f>
        <v>3</v>
      </c>
      <c r="Z2298" s="5">
        <f>IFERROR(VLOOKUP(tbl_HRMaster[[#This Row],[EmployeeID]],tbl_ManagerSurvey[[EmployeeID]:[PerformanceRating]],2,FALSE),"Not Found")</f>
        <v>3</v>
      </c>
      <c r="AA2298" s="5">
        <f>IFERROR(VLOOKUP(tbl_HRMaster[[#This Row],[EmployeeID]],tbl_ManagerSurvey[[EmployeeID]:[PerformanceRating]],3,FALSE),"Not Found")</f>
        <v>3</v>
      </c>
      <c r="AB2298" s="5" t="str">
        <f>IF(tbl_HRMaster[[#This Row],[Attrition]]="Yes","Left","Active")</f>
        <v>Active</v>
      </c>
      <c r="AC2298" s="5" t="str">
        <f>_xlfn.IFS(tbl_HRMaster[[#This Row],[Age]]&lt;25,"Under 25",tbl_HRMaster[[#This Row],[Age]]&lt;35,"25-34",tbl_HRMaster[[#This Row],[Age]]&lt;45,"35-44",tbl_HRMaster[[#This Row],[Age]]&lt;55,"45-54",TRUE,"Above 54")</f>
        <v>25-34</v>
      </c>
      <c r="AD2298" s="5" t="str">
        <f>_xlfn.IFS(
tbl_HRMaster[[#This Row],[YearsAtCompany]]&lt;2,"&lt; 2 Years",
tbl_HRMaster[[#This Row],[YearsAtCompany]]&lt;5,"2-4 Years",
tbl_HRMaster[[#This Row],[YearsAtCompany]]&lt;10,"5-9 Years",
TRUE,"10+ Years"
)</f>
        <v>5-9 Years</v>
      </c>
      <c r="AE2298" s="5">
        <f>IF(tbl_HRMaster[[#This Row],[Attrition]]="Yes",1,0)</f>
        <v>0</v>
      </c>
    </row>
    <row r="2299" spans="1:31" x14ac:dyDescent="0.25">
      <c r="A2299">
        <v>54</v>
      </c>
      <c r="B2299" t="s">
        <v>21</v>
      </c>
      <c r="C2299" t="s">
        <v>22</v>
      </c>
      <c r="D2299" t="s">
        <v>30</v>
      </c>
      <c r="E2299">
        <v>1</v>
      </c>
      <c r="F2299">
        <v>3</v>
      </c>
      <c r="G2299" t="s">
        <v>38</v>
      </c>
      <c r="H2299">
        <v>1149</v>
      </c>
      <c r="I2299" t="s">
        <v>25</v>
      </c>
      <c r="J2299">
        <v>2</v>
      </c>
      <c r="K2299" t="s">
        <v>37</v>
      </c>
      <c r="L2299" t="s">
        <v>32</v>
      </c>
      <c r="M2299">
        <v>23620</v>
      </c>
      <c r="N2299">
        <v>6</v>
      </c>
      <c r="O2299">
        <v>13</v>
      </c>
      <c r="P2299">
        <v>1</v>
      </c>
      <c r="Q2299">
        <v>9</v>
      </c>
      <c r="R2299">
        <v>2</v>
      </c>
      <c r="S2299">
        <v>5</v>
      </c>
      <c r="T2299">
        <v>1</v>
      </c>
      <c r="U2299">
        <v>4</v>
      </c>
      <c r="V2299">
        <f>COUNTIF(tbl_HRMaster[EmployeeID],tbl_HRMaster[[#This Row],[EmployeeID]])</f>
        <v>1</v>
      </c>
      <c r="W2299">
        <f>IFERROR(INDEX(tbl_EmployeeSurvey[EnvironmentSatisfaction],MATCH(tbl_HRMaster[[#This Row],[EmployeeID]],tbl_EmployeeSurvey[EmployeeID],0)),"Not Found")</f>
        <v>3</v>
      </c>
      <c r="X2299">
        <f>IFERROR(INDEX(tbl_EmployeeSurvey[JobSatisfaction],MATCH(tbl_HRMaster[[#This Row],[EmployeeID]],tbl_EmployeeSurvey[EmployeeID],0)),"Not Found")</f>
        <v>1</v>
      </c>
      <c r="Y2299" s="5">
        <f>IFERROR(INDEX(tbl_EmployeeSurvey[WorkLifeBalance],MATCH(tbl_HRMaster[[#This Row],[EmployeeID]],tbl_EmployeeSurvey[EmployeeID],0)),"Not Found")</f>
        <v>3</v>
      </c>
      <c r="Z2299" s="5">
        <f>IFERROR(VLOOKUP(tbl_HRMaster[[#This Row],[EmployeeID]],tbl_ManagerSurvey[[EmployeeID]:[PerformanceRating]],2,FALSE),"Not Found")</f>
        <v>4</v>
      </c>
      <c r="AA2299" s="5">
        <f>IFERROR(VLOOKUP(tbl_HRMaster[[#This Row],[EmployeeID]],tbl_ManagerSurvey[[EmployeeID]:[PerformanceRating]],3,FALSE),"Not Found")</f>
        <v>3</v>
      </c>
      <c r="AB2299" s="5" t="str">
        <f>IF(tbl_HRMaster[[#This Row],[Attrition]]="Yes","Left","Active")</f>
        <v>Active</v>
      </c>
      <c r="AC2299" s="5" t="str">
        <f>_xlfn.IFS(tbl_HRMaster[[#This Row],[Age]]&lt;25,"Under 25",tbl_HRMaster[[#This Row],[Age]]&lt;35,"25-34",tbl_HRMaster[[#This Row],[Age]]&lt;45,"35-44",tbl_HRMaster[[#This Row],[Age]]&lt;55,"45-54",TRUE,"Above 54")</f>
        <v>45-54</v>
      </c>
      <c r="AD2299" s="5" t="str">
        <f>_xlfn.IFS(
tbl_HRMaster[[#This Row],[YearsAtCompany]]&lt;2,"&lt; 2 Years",
tbl_HRMaster[[#This Row],[YearsAtCompany]]&lt;5,"2-4 Years",
tbl_HRMaster[[#This Row],[YearsAtCompany]]&lt;10,"5-9 Years",
TRUE,"10+ Years"
)</f>
        <v>5-9 Years</v>
      </c>
      <c r="AE2299" s="5">
        <f>IF(tbl_HRMaster[[#This Row],[Attrition]]="Yes",1,0)</f>
        <v>0</v>
      </c>
    </row>
    <row r="2300" spans="1:31" x14ac:dyDescent="0.25">
      <c r="A2300">
        <v>54</v>
      </c>
      <c r="B2300" t="s">
        <v>21</v>
      </c>
      <c r="C2300" t="s">
        <v>22</v>
      </c>
      <c r="D2300" t="s">
        <v>30</v>
      </c>
      <c r="E2300">
        <v>1</v>
      </c>
      <c r="F2300">
        <v>3</v>
      </c>
      <c r="G2300" t="s">
        <v>38</v>
      </c>
      <c r="H2300">
        <v>2619</v>
      </c>
      <c r="I2300" t="s">
        <v>25</v>
      </c>
      <c r="J2300">
        <v>2</v>
      </c>
      <c r="K2300" t="s">
        <v>37</v>
      </c>
      <c r="L2300" t="s">
        <v>32</v>
      </c>
      <c r="M2300">
        <v>23620</v>
      </c>
      <c r="N2300">
        <v>6</v>
      </c>
      <c r="O2300">
        <v>13</v>
      </c>
      <c r="P2300">
        <v>1</v>
      </c>
      <c r="Q2300">
        <v>9</v>
      </c>
      <c r="R2300">
        <v>2</v>
      </c>
      <c r="S2300">
        <v>5</v>
      </c>
      <c r="T2300">
        <v>1</v>
      </c>
      <c r="U2300">
        <v>4</v>
      </c>
      <c r="V2300">
        <f>COUNTIF(tbl_HRMaster[EmployeeID],tbl_HRMaster[[#This Row],[EmployeeID]])</f>
        <v>1</v>
      </c>
      <c r="W2300">
        <f>IFERROR(INDEX(tbl_EmployeeSurvey[EnvironmentSatisfaction],MATCH(tbl_HRMaster[[#This Row],[EmployeeID]],tbl_EmployeeSurvey[EmployeeID],0)),"Not Found")</f>
        <v>3</v>
      </c>
      <c r="X2300">
        <f>IFERROR(INDEX(tbl_EmployeeSurvey[JobSatisfaction],MATCH(tbl_HRMaster[[#This Row],[EmployeeID]],tbl_EmployeeSurvey[EmployeeID],0)),"Not Found")</f>
        <v>1</v>
      </c>
      <c r="Y2300" s="5">
        <f>IFERROR(INDEX(tbl_EmployeeSurvey[WorkLifeBalance],MATCH(tbl_HRMaster[[#This Row],[EmployeeID]],tbl_EmployeeSurvey[EmployeeID],0)),"Not Found")</f>
        <v>3</v>
      </c>
      <c r="Z2300" s="5">
        <f>IFERROR(VLOOKUP(tbl_HRMaster[[#This Row],[EmployeeID]],tbl_ManagerSurvey[[EmployeeID]:[PerformanceRating]],2,FALSE),"Not Found")</f>
        <v>4</v>
      </c>
      <c r="AA2300" s="5">
        <f>IFERROR(VLOOKUP(tbl_HRMaster[[#This Row],[EmployeeID]],tbl_ManagerSurvey[[EmployeeID]:[PerformanceRating]],3,FALSE),"Not Found")</f>
        <v>3</v>
      </c>
      <c r="AB2300" s="5" t="str">
        <f>IF(tbl_HRMaster[[#This Row],[Attrition]]="Yes","Left","Active")</f>
        <v>Active</v>
      </c>
      <c r="AC2300" s="5" t="str">
        <f>_xlfn.IFS(tbl_HRMaster[[#This Row],[Age]]&lt;25,"Under 25",tbl_HRMaster[[#This Row],[Age]]&lt;35,"25-34",tbl_HRMaster[[#This Row],[Age]]&lt;45,"35-44",tbl_HRMaster[[#This Row],[Age]]&lt;55,"45-54",TRUE,"Above 54")</f>
        <v>45-54</v>
      </c>
      <c r="AD2300" s="5" t="str">
        <f>_xlfn.IFS(
tbl_HRMaster[[#This Row],[YearsAtCompany]]&lt;2,"&lt; 2 Years",
tbl_HRMaster[[#This Row],[YearsAtCompany]]&lt;5,"2-4 Years",
tbl_HRMaster[[#This Row],[YearsAtCompany]]&lt;10,"5-9 Years",
TRUE,"10+ Years"
)</f>
        <v>5-9 Years</v>
      </c>
      <c r="AE2300" s="5">
        <f>IF(tbl_HRMaster[[#This Row],[Attrition]]="Yes",1,0)</f>
        <v>0</v>
      </c>
    </row>
    <row r="2301" spans="1:31" x14ac:dyDescent="0.25">
      <c r="A2301">
        <v>54</v>
      </c>
      <c r="B2301" t="s">
        <v>21</v>
      </c>
      <c r="C2301" t="s">
        <v>22</v>
      </c>
      <c r="D2301" t="s">
        <v>30</v>
      </c>
      <c r="E2301">
        <v>1</v>
      </c>
      <c r="F2301">
        <v>3</v>
      </c>
      <c r="G2301" t="s">
        <v>38</v>
      </c>
      <c r="H2301">
        <v>4089</v>
      </c>
      <c r="I2301" t="s">
        <v>25</v>
      </c>
      <c r="J2301">
        <v>2</v>
      </c>
      <c r="K2301" t="s">
        <v>37</v>
      </c>
      <c r="L2301" t="s">
        <v>32</v>
      </c>
      <c r="M2301">
        <v>23620</v>
      </c>
      <c r="N2301">
        <v>6</v>
      </c>
      <c r="O2301">
        <v>13</v>
      </c>
      <c r="P2301">
        <v>1</v>
      </c>
      <c r="Q2301">
        <v>9</v>
      </c>
      <c r="R2301">
        <v>2</v>
      </c>
      <c r="S2301">
        <v>5</v>
      </c>
      <c r="T2301">
        <v>1</v>
      </c>
      <c r="U2301">
        <v>4</v>
      </c>
      <c r="V2301">
        <f>COUNTIF(tbl_HRMaster[EmployeeID],tbl_HRMaster[[#This Row],[EmployeeID]])</f>
        <v>1</v>
      </c>
      <c r="W2301">
        <f>IFERROR(INDEX(tbl_EmployeeSurvey[EnvironmentSatisfaction],MATCH(tbl_HRMaster[[#This Row],[EmployeeID]],tbl_EmployeeSurvey[EmployeeID],0)),"Not Found")</f>
        <v>3</v>
      </c>
      <c r="X2301">
        <f>IFERROR(INDEX(tbl_EmployeeSurvey[JobSatisfaction],MATCH(tbl_HRMaster[[#This Row],[EmployeeID]],tbl_EmployeeSurvey[EmployeeID],0)),"Not Found")</f>
        <v>1</v>
      </c>
      <c r="Y2301" s="5">
        <f>IFERROR(INDEX(tbl_EmployeeSurvey[WorkLifeBalance],MATCH(tbl_HRMaster[[#This Row],[EmployeeID]],tbl_EmployeeSurvey[EmployeeID],0)),"Not Found")</f>
        <v>3</v>
      </c>
      <c r="Z2301" s="5">
        <f>IFERROR(VLOOKUP(tbl_HRMaster[[#This Row],[EmployeeID]],tbl_ManagerSurvey[[EmployeeID]:[PerformanceRating]],2,FALSE),"Not Found")</f>
        <v>4</v>
      </c>
      <c r="AA2301" s="5">
        <f>IFERROR(VLOOKUP(tbl_HRMaster[[#This Row],[EmployeeID]],tbl_ManagerSurvey[[EmployeeID]:[PerformanceRating]],3,FALSE),"Not Found")</f>
        <v>3</v>
      </c>
      <c r="AB2301" s="5" t="str">
        <f>IF(tbl_HRMaster[[#This Row],[Attrition]]="Yes","Left","Active")</f>
        <v>Active</v>
      </c>
      <c r="AC2301" s="5" t="str">
        <f>_xlfn.IFS(tbl_HRMaster[[#This Row],[Age]]&lt;25,"Under 25",tbl_HRMaster[[#This Row],[Age]]&lt;35,"25-34",tbl_HRMaster[[#This Row],[Age]]&lt;45,"35-44",tbl_HRMaster[[#This Row],[Age]]&lt;55,"45-54",TRUE,"Above 54")</f>
        <v>45-54</v>
      </c>
      <c r="AD2301" s="5" t="str">
        <f>_xlfn.IFS(
tbl_HRMaster[[#This Row],[YearsAtCompany]]&lt;2,"&lt; 2 Years",
tbl_HRMaster[[#This Row],[YearsAtCompany]]&lt;5,"2-4 Years",
tbl_HRMaster[[#This Row],[YearsAtCompany]]&lt;10,"5-9 Years",
TRUE,"10+ Years"
)</f>
        <v>5-9 Years</v>
      </c>
      <c r="AE2301" s="5">
        <f>IF(tbl_HRMaster[[#This Row],[Attrition]]="Yes",1,0)</f>
        <v>0</v>
      </c>
    </row>
    <row r="2302" spans="1:31" x14ac:dyDescent="0.25">
      <c r="A2302">
        <v>30</v>
      </c>
      <c r="B2302" t="s">
        <v>21</v>
      </c>
      <c r="C2302" t="s">
        <v>36</v>
      </c>
      <c r="D2302" t="s">
        <v>30</v>
      </c>
      <c r="E2302">
        <v>15</v>
      </c>
      <c r="F2302">
        <v>3</v>
      </c>
      <c r="G2302" t="s">
        <v>38</v>
      </c>
      <c r="H2302">
        <v>162</v>
      </c>
      <c r="I2302" t="s">
        <v>25</v>
      </c>
      <c r="J2302">
        <v>2</v>
      </c>
      <c r="K2302" t="s">
        <v>35</v>
      </c>
      <c r="L2302" t="s">
        <v>27</v>
      </c>
      <c r="M2302">
        <v>23800</v>
      </c>
      <c r="N2302">
        <v>4</v>
      </c>
      <c r="O2302">
        <v>18</v>
      </c>
      <c r="P2302">
        <v>3</v>
      </c>
      <c r="Q2302">
        <v>9</v>
      </c>
      <c r="R2302">
        <v>2</v>
      </c>
      <c r="S2302">
        <v>5</v>
      </c>
      <c r="T2302">
        <v>1</v>
      </c>
      <c r="U2302">
        <v>4</v>
      </c>
      <c r="V2302">
        <f>COUNTIF(tbl_HRMaster[EmployeeID],tbl_HRMaster[[#This Row],[EmployeeID]])</f>
        <v>1</v>
      </c>
      <c r="W2302">
        <f>IFERROR(INDEX(tbl_EmployeeSurvey[EnvironmentSatisfaction],MATCH(tbl_HRMaster[[#This Row],[EmployeeID]],tbl_EmployeeSurvey[EmployeeID],0)),"Not Found")</f>
        <v>3</v>
      </c>
      <c r="X2302">
        <f>IFERROR(INDEX(tbl_EmployeeSurvey[JobSatisfaction],MATCH(tbl_HRMaster[[#This Row],[EmployeeID]],tbl_EmployeeSurvey[EmployeeID],0)),"Not Found")</f>
        <v>4</v>
      </c>
      <c r="Y2302" s="5">
        <f>IFERROR(INDEX(tbl_EmployeeSurvey[WorkLifeBalance],MATCH(tbl_HRMaster[[#This Row],[EmployeeID]],tbl_EmployeeSurvey[EmployeeID],0)),"Not Found")</f>
        <v>1</v>
      </c>
      <c r="Z2302" s="5">
        <f>IFERROR(VLOOKUP(tbl_HRMaster[[#This Row],[EmployeeID]],tbl_ManagerSurvey[[EmployeeID]:[PerformanceRating]],2,FALSE),"Not Found")</f>
        <v>2</v>
      </c>
      <c r="AA2302" s="5">
        <f>IFERROR(VLOOKUP(tbl_HRMaster[[#This Row],[EmployeeID]],tbl_ManagerSurvey[[EmployeeID]:[PerformanceRating]],3,FALSE),"Not Found")</f>
        <v>3</v>
      </c>
      <c r="AB2302" s="5" t="str">
        <f>IF(tbl_HRMaster[[#This Row],[Attrition]]="Yes","Left","Active")</f>
        <v>Active</v>
      </c>
      <c r="AC2302" s="5" t="str">
        <f>_xlfn.IFS(tbl_HRMaster[[#This Row],[Age]]&lt;25,"Under 25",tbl_HRMaster[[#This Row],[Age]]&lt;35,"25-34",tbl_HRMaster[[#This Row],[Age]]&lt;45,"35-44",tbl_HRMaster[[#This Row],[Age]]&lt;55,"45-54",TRUE,"Above 54")</f>
        <v>25-34</v>
      </c>
      <c r="AD2302" s="5" t="str">
        <f>_xlfn.IFS(
tbl_HRMaster[[#This Row],[YearsAtCompany]]&lt;2,"&lt; 2 Years",
tbl_HRMaster[[#This Row],[YearsAtCompany]]&lt;5,"2-4 Years",
tbl_HRMaster[[#This Row],[YearsAtCompany]]&lt;10,"5-9 Years",
TRUE,"10+ Years"
)</f>
        <v>5-9 Years</v>
      </c>
      <c r="AE2302" s="5">
        <f>IF(tbl_HRMaster[[#This Row],[Attrition]]="Yes",1,0)</f>
        <v>0</v>
      </c>
    </row>
    <row r="2303" spans="1:31" x14ac:dyDescent="0.25">
      <c r="A2303">
        <v>30</v>
      </c>
      <c r="B2303" t="s">
        <v>21</v>
      </c>
      <c r="C2303" t="s">
        <v>36</v>
      </c>
      <c r="D2303" t="s">
        <v>30</v>
      </c>
      <c r="E2303">
        <v>15</v>
      </c>
      <c r="F2303">
        <v>3</v>
      </c>
      <c r="G2303" t="s">
        <v>38</v>
      </c>
      <c r="H2303">
        <v>1632</v>
      </c>
      <c r="I2303" t="s">
        <v>25</v>
      </c>
      <c r="J2303">
        <v>2</v>
      </c>
      <c r="K2303" t="s">
        <v>35</v>
      </c>
      <c r="L2303" t="s">
        <v>27</v>
      </c>
      <c r="M2303">
        <v>23800</v>
      </c>
      <c r="N2303">
        <v>4</v>
      </c>
      <c r="O2303">
        <v>18</v>
      </c>
      <c r="P2303">
        <v>3</v>
      </c>
      <c r="Q2303">
        <v>9</v>
      </c>
      <c r="R2303">
        <v>2</v>
      </c>
      <c r="S2303">
        <v>5</v>
      </c>
      <c r="T2303">
        <v>1</v>
      </c>
      <c r="U2303">
        <v>4</v>
      </c>
      <c r="V2303">
        <f>COUNTIF(tbl_HRMaster[EmployeeID],tbl_HRMaster[[#This Row],[EmployeeID]])</f>
        <v>1</v>
      </c>
      <c r="W2303">
        <f>IFERROR(INDEX(tbl_EmployeeSurvey[EnvironmentSatisfaction],MATCH(tbl_HRMaster[[#This Row],[EmployeeID]],tbl_EmployeeSurvey[EmployeeID],0)),"Not Found")</f>
        <v>3</v>
      </c>
      <c r="X2303">
        <f>IFERROR(INDEX(tbl_EmployeeSurvey[JobSatisfaction],MATCH(tbl_HRMaster[[#This Row],[EmployeeID]],tbl_EmployeeSurvey[EmployeeID],0)),"Not Found")</f>
        <v>4</v>
      </c>
      <c r="Y2303" s="5">
        <f>IFERROR(INDEX(tbl_EmployeeSurvey[WorkLifeBalance],MATCH(tbl_HRMaster[[#This Row],[EmployeeID]],tbl_EmployeeSurvey[EmployeeID],0)),"Not Found")</f>
        <v>1</v>
      </c>
      <c r="Z2303" s="5">
        <f>IFERROR(VLOOKUP(tbl_HRMaster[[#This Row],[EmployeeID]],tbl_ManagerSurvey[[EmployeeID]:[PerformanceRating]],2,FALSE),"Not Found")</f>
        <v>2</v>
      </c>
      <c r="AA2303" s="5">
        <f>IFERROR(VLOOKUP(tbl_HRMaster[[#This Row],[EmployeeID]],tbl_ManagerSurvey[[EmployeeID]:[PerformanceRating]],3,FALSE),"Not Found")</f>
        <v>3</v>
      </c>
      <c r="AB2303" s="5" t="str">
        <f>IF(tbl_HRMaster[[#This Row],[Attrition]]="Yes","Left","Active")</f>
        <v>Active</v>
      </c>
      <c r="AC2303" s="5" t="str">
        <f>_xlfn.IFS(tbl_HRMaster[[#This Row],[Age]]&lt;25,"Under 25",tbl_HRMaster[[#This Row],[Age]]&lt;35,"25-34",tbl_HRMaster[[#This Row],[Age]]&lt;45,"35-44",tbl_HRMaster[[#This Row],[Age]]&lt;55,"45-54",TRUE,"Above 54")</f>
        <v>25-34</v>
      </c>
      <c r="AD2303" s="5" t="str">
        <f>_xlfn.IFS(
tbl_HRMaster[[#This Row],[YearsAtCompany]]&lt;2,"&lt; 2 Years",
tbl_HRMaster[[#This Row],[YearsAtCompany]]&lt;5,"2-4 Years",
tbl_HRMaster[[#This Row],[YearsAtCompany]]&lt;10,"5-9 Years",
TRUE,"10+ Years"
)</f>
        <v>5-9 Years</v>
      </c>
      <c r="AE2303" s="5">
        <f>IF(tbl_HRMaster[[#This Row],[Attrition]]="Yes",1,0)</f>
        <v>0</v>
      </c>
    </row>
    <row r="2304" spans="1:31" x14ac:dyDescent="0.25">
      <c r="A2304">
        <v>30</v>
      </c>
      <c r="B2304" t="s">
        <v>21</v>
      </c>
      <c r="C2304" t="s">
        <v>36</v>
      </c>
      <c r="D2304" t="s">
        <v>30</v>
      </c>
      <c r="E2304">
        <v>15</v>
      </c>
      <c r="F2304">
        <v>3</v>
      </c>
      <c r="G2304" t="s">
        <v>38</v>
      </c>
      <c r="H2304">
        <v>3102</v>
      </c>
      <c r="I2304" t="s">
        <v>25</v>
      </c>
      <c r="J2304">
        <v>2</v>
      </c>
      <c r="K2304" t="s">
        <v>35</v>
      </c>
      <c r="L2304" t="s">
        <v>27</v>
      </c>
      <c r="M2304">
        <v>23800</v>
      </c>
      <c r="N2304">
        <v>4</v>
      </c>
      <c r="O2304">
        <v>18</v>
      </c>
      <c r="P2304">
        <v>3</v>
      </c>
      <c r="Q2304">
        <v>9</v>
      </c>
      <c r="R2304">
        <v>2</v>
      </c>
      <c r="S2304">
        <v>5</v>
      </c>
      <c r="T2304">
        <v>1</v>
      </c>
      <c r="U2304">
        <v>4</v>
      </c>
      <c r="V2304">
        <f>COUNTIF(tbl_HRMaster[EmployeeID],tbl_HRMaster[[#This Row],[EmployeeID]])</f>
        <v>1</v>
      </c>
      <c r="W2304">
        <f>IFERROR(INDEX(tbl_EmployeeSurvey[EnvironmentSatisfaction],MATCH(tbl_HRMaster[[#This Row],[EmployeeID]],tbl_EmployeeSurvey[EmployeeID],0)),"Not Found")</f>
        <v>3</v>
      </c>
      <c r="X2304">
        <f>IFERROR(INDEX(tbl_EmployeeSurvey[JobSatisfaction],MATCH(tbl_HRMaster[[#This Row],[EmployeeID]],tbl_EmployeeSurvey[EmployeeID],0)),"Not Found")</f>
        <v>4</v>
      </c>
      <c r="Y2304" s="5">
        <f>IFERROR(INDEX(tbl_EmployeeSurvey[WorkLifeBalance],MATCH(tbl_HRMaster[[#This Row],[EmployeeID]],tbl_EmployeeSurvey[EmployeeID],0)),"Not Found")</f>
        <v>1</v>
      </c>
      <c r="Z2304" s="5">
        <f>IFERROR(VLOOKUP(tbl_HRMaster[[#This Row],[EmployeeID]],tbl_ManagerSurvey[[EmployeeID]:[PerformanceRating]],2,FALSE),"Not Found")</f>
        <v>2</v>
      </c>
      <c r="AA2304" s="5">
        <f>IFERROR(VLOOKUP(tbl_HRMaster[[#This Row],[EmployeeID]],tbl_ManagerSurvey[[EmployeeID]:[PerformanceRating]],3,FALSE),"Not Found")</f>
        <v>3</v>
      </c>
      <c r="AB2304" s="5" t="str">
        <f>IF(tbl_HRMaster[[#This Row],[Attrition]]="Yes","Left","Active")</f>
        <v>Active</v>
      </c>
      <c r="AC2304" s="5" t="str">
        <f>_xlfn.IFS(tbl_HRMaster[[#This Row],[Age]]&lt;25,"Under 25",tbl_HRMaster[[#This Row],[Age]]&lt;35,"25-34",tbl_HRMaster[[#This Row],[Age]]&lt;45,"35-44",tbl_HRMaster[[#This Row],[Age]]&lt;55,"45-54",TRUE,"Above 54")</f>
        <v>25-34</v>
      </c>
      <c r="AD2304" s="5" t="str">
        <f>_xlfn.IFS(
tbl_HRMaster[[#This Row],[YearsAtCompany]]&lt;2,"&lt; 2 Years",
tbl_HRMaster[[#This Row],[YearsAtCompany]]&lt;5,"2-4 Years",
tbl_HRMaster[[#This Row],[YearsAtCompany]]&lt;10,"5-9 Years",
TRUE,"10+ Years"
)</f>
        <v>5-9 Years</v>
      </c>
      <c r="AE2304" s="5">
        <f>IF(tbl_HRMaster[[#This Row],[Attrition]]="Yes",1,0)</f>
        <v>0</v>
      </c>
    </row>
    <row r="2305" spans="1:31" x14ac:dyDescent="0.25">
      <c r="A2305">
        <v>52</v>
      </c>
      <c r="B2305" t="s">
        <v>21</v>
      </c>
      <c r="C2305" t="s">
        <v>22</v>
      </c>
      <c r="D2305" t="s">
        <v>30</v>
      </c>
      <c r="E2305">
        <v>29</v>
      </c>
      <c r="F2305">
        <v>3</v>
      </c>
      <c r="G2305" t="s">
        <v>24</v>
      </c>
      <c r="H2305">
        <v>330</v>
      </c>
      <c r="I2305" t="s">
        <v>34</v>
      </c>
      <c r="J2305">
        <v>2</v>
      </c>
      <c r="K2305" t="s">
        <v>42</v>
      </c>
      <c r="L2305" t="s">
        <v>27</v>
      </c>
      <c r="M2305">
        <v>29420</v>
      </c>
      <c r="N2305">
        <v>8</v>
      </c>
      <c r="O2305">
        <v>11</v>
      </c>
      <c r="P2305">
        <v>1</v>
      </c>
      <c r="Q2305">
        <v>9</v>
      </c>
      <c r="R2305">
        <v>1</v>
      </c>
      <c r="S2305">
        <v>5</v>
      </c>
      <c r="T2305">
        <v>1</v>
      </c>
      <c r="U2305">
        <v>4</v>
      </c>
      <c r="V2305">
        <f>COUNTIF(tbl_HRMaster[EmployeeID],tbl_HRMaster[[#This Row],[EmployeeID]])</f>
        <v>1</v>
      </c>
      <c r="W2305">
        <f>IFERROR(INDEX(tbl_EmployeeSurvey[EnvironmentSatisfaction],MATCH(tbl_HRMaster[[#This Row],[EmployeeID]],tbl_EmployeeSurvey[EmployeeID],0)),"Not Found")</f>
        <v>4</v>
      </c>
      <c r="X2305">
        <f>IFERROR(INDEX(tbl_EmployeeSurvey[JobSatisfaction],MATCH(tbl_HRMaster[[#This Row],[EmployeeID]],tbl_EmployeeSurvey[EmployeeID],0)),"Not Found")</f>
        <v>3</v>
      </c>
      <c r="Y2305" s="5">
        <f>IFERROR(INDEX(tbl_EmployeeSurvey[WorkLifeBalance],MATCH(tbl_HRMaster[[#This Row],[EmployeeID]],tbl_EmployeeSurvey[EmployeeID],0)),"Not Found")</f>
        <v>3</v>
      </c>
      <c r="Z2305" s="5">
        <f>IFERROR(VLOOKUP(tbl_HRMaster[[#This Row],[EmployeeID]],tbl_ManagerSurvey[[EmployeeID]:[PerformanceRating]],2,FALSE),"Not Found")</f>
        <v>2</v>
      </c>
      <c r="AA2305" s="5">
        <f>IFERROR(VLOOKUP(tbl_HRMaster[[#This Row],[EmployeeID]],tbl_ManagerSurvey[[EmployeeID]:[PerformanceRating]],3,FALSE),"Not Found")</f>
        <v>3</v>
      </c>
      <c r="AB2305" s="5" t="str">
        <f>IF(tbl_HRMaster[[#This Row],[Attrition]]="Yes","Left","Active")</f>
        <v>Active</v>
      </c>
      <c r="AC2305" s="5" t="str">
        <f>_xlfn.IFS(tbl_HRMaster[[#This Row],[Age]]&lt;25,"Under 25",tbl_HRMaster[[#This Row],[Age]]&lt;35,"25-34",tbl_HRMaster[[#This Row],[Age]]&lt;45,"35-44",tbl_HRMaster[[#This Row],[Age]]&lt;55,"45-54",TRUE,"Above 54")</f>
        <v>45-54</v>
      </c>
      <c r="AD2305" s="5" t="str">
        <f>_xlfn.IFS(
tbl_HRMaster[[#This Row],[YearsAtCompany]]&lt;2,"&lt; 2 Years",
tbl_HRMaster[[#This Row],[YearsAtCompany]]&lt;5,"2-4 Years",
tbl_HRMaster[[#This Row],[YearsAtCompany]]&lt;10,"5-9 Years",
TRUE,"10+ Years"
)</f>
        <v>5-9 Years</v>
      </c>
      <c r="AE2305" s="5">
        <f>IF(tbl_HRMaster[[#This Row],[Attrition]]="Yes",1,0)</f>
        <v>0</v>
      </c>
    </row>
    <row r="2306" spans="1:31" x14ac:dyDescent="0.25">
      <c r="A2306">
        <v>52</v>
      </c>
      <c r="B2306" t="s">
        <v>21</v>
      </c>
      <c r="C2306" t="s">
        <v>22</v>
      </c>
      <c r="D2306" t="s">
        <v>30</v>
      </c>
      <c r="E2306">
        <v>29</v>
      </c>
      <c r="F2306">
        <v>3</v>
      </c>
      <c r="G2306" t="s">
        <v>24</v>
      </c>
      <c r="H2306">
        <v>1800</v>
      </c>
      <c r="I2306" t="s">
        <v>34</v>
      </c>
      <c r="J2306">
        <v>2</v>
      </c>
      <c r="K2306" t="s">
        <v>42</v>
      </c>
      <c r="L2306" t="s">
        <v>27</v>
      </c>
      <c r="M2306">
        <v>29420</v>
      </c>
      <c r="N2306">
        <v>8</v>
      </c>
      <c r="O2306">
        <v>11</v>
      </c>
      <c r="P2306">
        <v>1</v>
      </c>
      <c r="Q2306">
        <v>9</v>
      </c>
      <c r="R2306">
        <v>1</v>
      </c>
      <c r="S2306">
        <v>5</v>
      </c>
      <c r="T2306">
        <v>1</v>
      </c>
      <c r="U2306">
        <v>4</v>
      </c>
      <c r="V2306">
        <f>COUNTIF(tbl_HRMaster[EmployeeID],tbl_HRMaster[[#This Row],[EmployeeID]])</f>
        <v>1</v>
      </c>
      <c r="W2306">
        <f>IFERROR(INDEX(tbl_EmployeeSurvey[EnvironmentSatisfaction],MATCH(tbl_HRMaster[[#This Row],[EmployeeID]],tbl_EmployeeSurvey[EmployeeID],0)),"Not Found")</f>
        <v>4</v>
      </c>
      <c r="X2306">
        <f>IFERROR(INDEX(tbl_EmployeeSurvey[JobSatisfaction],MATCH(tbl_HRMaster[[#This Row],[EmployeeID]],tbl_EmployeeSurvey[EmployeeID],0)),"Not Found")</f>
        <v>3</v>
      </c>
      <c r="Y2306" s="5">
        <f>IFERROR(INDEX(tbl_EmployeeSurvey[WorkLifeBalance],MATCH(tbl_HRMaster[[#This Row],[EmployeeID]],tbl_EmployeeSurvey[EmployeeID],0)),"Not Found")</f>
        <v>3</v>
      </c>
      <c r="Z2306" s="5">
        <f>IFERROR(VLOOKUP(tbl_HRMaster[[#This Row],[EmployeeID]],tbl_ManagerSurvey[[EmployeeID]:[PerformanceRating]],2,FALSE),"Not Found")</f>
        <v>2</v>
      </c>
      <c r="AA2306" s="5">
        <f>IFERROR(VLOOKUP(tbl_HRMaster[[#This Row],[EmployeeID]],tbl_ManagerSurvey[[EmployeeID]:[PerformanceRating]],3,FALSE),"Not Found")</f>
        <v>3</v>
      </c>
      <c r="AB2306" s="5" t="str">
        <f>IF(tbl_HRMaster[[#This Row],[Attrition]]="Yes","Left","Active")</f>
        <v>Active</v>
      </c>
      <c r="AC2306" s="5" t="str">
        <f>_xlfn.IFS(tbl_HRMaster[[#This Row],[Age]]&lt;25,"Under 25",tbl_HRMaster[[#This Row],[Age]]&lt;35,"25-34",tbl_HRMaster[[#This Row],[Age]]&lt;45,"35-44",tbl_HRMaster[[#This Row],[Age]]&lt;55,"45-54",TRUE,"Above 54")</f>
        <v>45-54</v>
      </c>
      <c r="AD2306" s="5" t="str">
        <f>_xlfn.IFS(
tbl_HRMaster[[#This Row],[YearsAtCompany]]&lt;2,"&lt; 2 Years",
tbl_HRMaster[[#This Row],[YearsAtCompany]]&lt;5,"2-4 Years",
tbl_HRMaster[[#This Row],[YearsAtCompany]]&lt;10,"5-9 Years",
TRUE,"10+ Years"
)</f>
        <v>5-9 Years</v>
      </c>
      <c r="AE2306" s="5">
        <f>IF(tbl_HRMaster[[#This Row],[Attrition]]="Yes",1,0)</f>
        <v>0</v>
      </c>
    </row>
    <row r="2307" spans="1:31" x14ac:dyDescent="0.25">
      <c r="A2307">
        <v>52</v>
      </c>
      <c r="B2307" t="s">
        <v>21</v>
      </c>
      <c r="C2307" t="s">
        <v>22</v>
      </c>
      <c r="D2307" t="s">
        <v>30</v>
      </c>
      <c r="E2307">
        <v>29</v>
      </c>
      <c r="F2307">
        <v>3</v>
      </c>
      <c r="G2307" t="s">
        <v>24</v>
      </c>
      <c r="H2307">
        <v>3270</v>
      </c>
      <c r="I2307" t="s">
        <v>34</v>
      </c>
      <c r="J2307">
        <v>2</v>
      </c>
      <c r="K2307" t="s">
        <v>42</v>
      </c>
      <c r="L2307" t="s">
        <v>27</v>
      </c>
      <c r="M2307">
        <v>29420</v>
      </c>
      <c r="N2307">
        <v>8</v>
      </c>
      <c r="O2307">
        <v>11</v>
      </c>
      <c r="P2307">
        <v>1</v>
      </c>
      <c r="Q2307">
        <v>9</v>
      </c>
      <c r="R2307">
        <v>1</v>
      </c>
      <c r="S2307">
        <v>5</v>
      </c>
      <c r="T2307">
        <v>1</v>
      </c>
      <c r="U2307">
        <v>4</v>
      </c>
      <c r="V2307">
        <f>COUNTIF(tbl_HRMaster[EmployeeID],tbl_HRMaster[[#This Row],[EmployeeID]])</f>
        <v>1</v>
      </c>
      <c r="W2307">
        <f>IFERROR(INDEX(tbl_EmployeeSurvey[EnvironmentSatisfaction],MATCH(tbl_HRMaster[[#This Row],[EmployeeID]],tbl_EmployeeSurvey[EmployeeID],0)),"Not Found")</f>
        <v>4</v>
      </c>
      <c r="X2307">
        <f>IFERROR(INDEX(tbl_EmployeeSurvey[JobSatisfaction],MATCH(tbl_HRMaster[[#This Row],[EmployeeID]],tbl_EmployeeSurvey[EmployeeID],0)),"Not Found")</f>
        <v>3</v>
      </c>
      <c r="Y2307" s="5">
        <f>IFERROR(INDEX(tbl_EmployeeSurvey[WorkLifeBalance],MATCH(tbl_HRMaster[[#This Row],[EmployeeID]],tbl_EmployeeSurvey[EmployeeID],0)),"Not Found")</f>
        <v>3</v>
      </c>
      <c r="Z2307" s="5">
        <f>IFERROR(VLOOKUP(tbl_HRMaster[[#This Row],[EmployeeID]],tbl_ManagerSurvey[[EmployeeID]:[PerformanceRating]],2,FALSE),"Not Found")</f>
        <v>2</v>
      </c>
      <c r="AA2307" s="5">
        <f>IFERROR(VLOOKUP(tbl_HRMaster[[#This Row],[EmployeeID]],tbl_ManagerSurvey[[EmployeeID]:[PerformanceRating]],3,FALSE),"Not Found")</f>
        <v>3</v>
      </c>
      <c r="AB2307" s="5" t="str">
        <f>IF(tbl_HRMaster[[#This Row],[Attrition]]="Yes","Left","Active")</f>
        <v>Active</v>
      </c>
      <c r="AC2307" s="5" t="str">
        <f>_xlfn.IFS(tbl_HRMaster[[#This Row],[Age]]&lt;25,"Under 25",tbl_HRMaster[[#This Row],[Age]]&lt;35,"25-34",tbl_HRMaster[[#This Row],[Age]]&lt;45,"35-44",tbl_HRMaster[[#This Row],[Age]]&lt;55,"45-54",TRUE,"Above 54")</f>
        <v>45-54</v>
      </c>
      <c r="AD2307" s="5" t="str">
        <f>_xlfn.IFS(
tbl_HRMaster[[#This Row],[YearsAtCompany]]&lt;2,"&lt; 2 Years",
tbl_HRMaster[[#This Row],[YearsAtCompany]]&lt;5,"2-4 Years",
tbl_HRMaster[[#This Row],[YearsAtCompany]]&lt;10,"5-9 Years",
TRUE,"10+ Years"
)</f>
        <v>5-9 Years</v>
      </c>
      <c r="AE2307" s="5">
        <f>IF(tbl_HRMaster[[#This Row],[Attrition]]="Yes",1,0)</f>
        <v>0</v>
      </c>
    </row>
    <row r="2308" spans="1:31" x14ac:dyDescent="0.25">
      <c r="A2308">
        <v>32</v>
      </c>
      <c r="B2308" t="s">
        <v>21</v>
      </c>
      <c r="C2308" t="s">
        <v>22</v>
      </c>
      <c r="D2308" t="s">
        <v>23</v>
      </c>
      <c r="E2308">
        <v>10</v>
      </c>
      <c r="F2308">
        <v>3</v>
      </c>
      <c r="G2308" t="s">
        <v>45</v>
      </c>
      <c r="H2308">
        <v>369</v>
      </c>
      <c r="I2308" t="s">
        <v>25</v>
      </c>
      <c r="J2308">
        <v>1</v>
      </c>
      <c r="K2308" t="s">
        <v>37</v>
      </c>
      <c r="L2308" t="s">
        <v>27</v>
      </c>
      <c r="M2308">
        <v>30720</v>
      </c>
      <c r="N2308">
        <v>5</v>
      </c>
      <c r="O2308">
        <v>12</v>
      </c>
      <c r="P2308">
        <v>0</v>
      </c>
      <c r="Q2308">
        <v>9</v>
      </c>
      <c r="R2308">
        <v>4</v>
      </c>
      <c r="S2308">
        <v>5</v>
      </c>
      <c r="T2308">
        <v>1</v>
      </c>
      <c r="U2308">
        <v>3</v>
      </c>
      <c r="V2308">
        <f>COUNTIF(tbl_HRMaster[EmployeeID],tbl_HRMaster[[#This Row],[EmployeeID]])</f>
        <v>1</v>
      </c>
      <c r="W2308">
        <f>IFERROR(INDEX(tbl_EmployeeSurvey[EnvironmentSatisfaction],MATCH(tbl_HRMaster[[#This Row],[EmployeeID]],tbl_EmployeeSurvey[EmployeeID],0)),"Not Found")</f>
        <v>3</v>
      </c>
      <c r="X2308">
        <f>IFERROR(INDEX(tbl_EmployeeSurvey[JobSatisfaction],MATCH(tbl_HRMaster[[#This Row],[EmployeeID]],tbl_EmployeeSurvey[EmployeeID],0)),"Not Found")</f>
        <v>3</v>
      </c>
      <c r="Y2308" s="5">
        <f>IFERROR(INDEX(tbl_EmployeeSurvey[WorkLifeBalance],MATCH(tbl_HRMaster[[#This Row],[EmployeeID]],tbl_EmployeeSurvey[EmployeeID],0)),"Not Found")</f>
        <v>2</v>
      </c>
      <c r="Z2308" s="5">
        <f>IFERROR(VLOOKUP(tbl_HRMaster[[#This Row],[EmployeeID]],tbl_ManagerSurvey[[EmployeeID]:[PerformanceRating]],2,FALSE),"Not Found")</f>
        <v>1</v>
      </c>
      <c r="AA2308" s="5">
        <f>IFERROR(VLOOKUP(tbl_HRMaster[[#This Row],[EmployeeID]],tbl_ManagerSurvey[[EmployeeID]:[PerformanceRating]],3,FALSE),"Not Found")</f>
        <v>3</v>
      </c>
      <c r="AB2308" s="5" t="str">
        <f>IF(tbl_HRMaster[[#This Row],[Attrition]]="Yes","Left","Active")</f>
        <v>Active</v>
      </c>
      <c r="AC2308" s="5" t="str">
        <f>_xlfn.IFS(tbl_HRMaster[[#This Row],[Age]]&lt;25,"Under 25",tbl_HRMaster[[#This Row],[Age]]&lt;35,"25-34",tbl_HRMaster[[#This Row],[Age]]&lt;45,"35-44",tbl_HRMaster[[#This Row],[Age]]&lt;55,"45-54",TRUE,"Above 54")</f>
        <v>25-34</v>
      </c>
      <c r="AD2308" s="5" t="str">
        <f>_xlfn.IFS(
tbl_HRMaster[[#This Row],[YearsAtCompany]]&lt;2,"&lt; 2 Years",
tbl_HRMaster[[#This Row],[YearsAtCompany]]&lt;5,"2-4 Years",
tbl_HRMaster[[#This Row],[YearsAtCompany]]&lt;10,"5-9 Years",
TRUE,"10+ Years"
)</f>
        <v>5-9 Years</v>
      </c>
      <c r="AE2308" s="5">
        <f>IF(tbl_HRMaster[[#This Row],[Attrition]]="Yes",1,0)</f>
        <v>0</v>
      </c>
    </row>
    <row r="2309" spans="1:31" x14ac:dyDescent="0.25">
      <c r="A2309">
        <v>32</v>
      </c>
      <c r="B2309" t="s">
        <v>21</v>
      </c>
      <c r="C2309" t="s">
        <v>22</v>
      </c>
      <c r="D2309" t="s">
        <v>23</v>
      </c>
      <c r="E2309">
        <v>10</v>
      </c>
      <c r="F2309">
        <v>3</v>
      </c>
      <c r="G2309" t="s">
        <v>45</v>
      </c>
      <c r="H2309">
        <v>1839</v>
      </c>
      <c r="I2309" t="s">
        <v>25</v>
      </c>
      <c r="J2309">
        <v>1</v>
      </c>
      <c r="K2309" t="s">
        <v>37</v>
      </c>
      <c r="L2309" t="s">
        <v>27</v>
      </c>
      <c r="M2309">
        <v>30720</v>
      </c>
      <c r="N2309">
        <v>5</v>
      </c>
      <c r="O2309">
        <v>12</v>
      </c>
      <c r="P2309">
        <v>0</v>
      </c>
      <c r="Q2309">
        <v>9</v>
      </c>
      <c r="R2309">
        <v>4</v>
      </c>
      <c r="S2309">
        <v>5</v>
      </c>
      <c r="T2309">
        <v>1</v>
      </c>
      <c r="U2309">
        <v>3</v>
      </c>
      <c r="V2309">
        <f>COUNTIF(tbl_HRMaster[EmployeeID],tbl_HRMaster[[#This Row],[EmployeeID]])</f>
        <v>1</v>
      </c>
      <c r="W2309">
        <f>IFERROR(INDEX(tbl_EmployeeSurvey[EnvironmentSatisfaction],MATCH(tbl_HRMaster[[#This Row],[EmployeeID]],tbl_EmployeeSurvey[EmployeeID],0)),"Not Found")</f>
        <v>3</v>
      </c>
      <c r="X2309">
        <f>IFERROR(INDEX(tbl_EmployeeSurvey[JobSatisfaction],MATCH(tbl_HRMaster[[#This Row],[EmployeeID]],tbl_EmployeeSurvey[EmployeeID],0)),"Not Found")</f>
        <v>3</v>
      </c>
      <c r="Y2309" s="5">
        <f>IFERROR(INDEX(tbl_EmployeeSurvey[WorkLifeBalance],MATCH(tbl_HRMaster[[#This Row],[EmployeeID]],tbl_EmployeeSurvey[EmployeeID],0)),"Not Found")</f>
        <v>2</v>
      </c>
      <c r="Z2309" s="5">
        <f>IFERROR(VLOOKUP(tbl_HRMaster[[#This Row],[EmployeeID]],tbl_ManagerSurvey[[EmployeeID]:[PerformanceRating]],2,FALSE),"Not Found")</f>
        <v>1</v>
      </c>
      <c r="AA2309" s="5">
        <f>IFERROR(VLOOKUP(tbl_HRMaster[[#This Row],[EmployeeID]],tbl_ManagerSurvey[[EmployeeID]:[PerformanceRating]],3,FALSE),"Not Found")</f>
        <v>3</v>
      </c>
      <c r="AB2309" s="5" t="str">
        <f>IF(tbl_HRMaster[[#This Row],[Attrition]]="Yes","Left","Active")</f>
        <v>Active</v>
      </c>
      <c r="AC2309" s="5" t="str">
        <f>_xlfn.IFS(tbl_HRMaster[[#This Row],[Age]]&lt;25,"Under 25",tbl_HRMaster[[#This Row],[Age]]&lt;35,"25-34",tbl_HRMaster[[#This Row],[Age]]&lt;45,"35-44",tbl_HRMaster[[#This Row],[Age]]&lt;55,"45-54",TRUE,"Above 54")</f>
        <v>25-34</v>
      </c>
      <c r="AD2309" s="5" t="str">
        <f>_xlfn.IFS(
tbl_HRMaster[[#This Row],[YearsAtCompany]]&lt;2,"&lt; 2 Years",
tbl_HRMaster[[#This Row],[YearsAtCompany]]&lt;5,"2-4 Years",
tbl_HRMaster[[#This Row],[YearsAtCompany]]&lt;10,"5-9 Years",
TRUE,"10+ Years"
)</f>
        <v>5-9 Years</v>
      </c>
      <c r="AE2309" s="5">
        <f>IF(tbl_HRMaster[[#This Row],[Attrition]]="Yes",1,0)</f>
        <v>0</v>
      </c>
    </row>
    <row r="2310" spans="1:31" x14ac:dyDescent="0.25">
      <c r="A2310">
        <v>32</v>
      </c>
      <c r="B2310" t="s">
        <v>21</v>
      </c>
      <c r="C2310" t="s">
        <v>22</v>
      </c>
      <c r="D2310" t="s">
        <v>23</v>
      </c>
      <c r="E2310">
        <v>10</v>
      </c>
      <c r="F2310">
        <v>3</v>
      </c>
      <c r="G2310" t="s">
        <v>45</v>
      </c>
      <c r="H2310">
        <v>3309</v>
      </c>
      <c r="I2310" t="s">
        <v>25</v>
      </c>
      <c r="J2310">
        <v>1</v>
      </c>
      <c r="K2310" t="s">
        <v>37</v>
      </c>
      <c r="L2310" t="s">
        <v>27</v>
      </c>
      <c r="M2310">
        <v>30720</v>
      </c>
      <c r="N2310">
        <v>5</v>
      </c>
      <c r="O2310">
        <v>12</v>
      </c>
      <c r="P2310">
        <v>0</v>
      </c>
      <c r="Q2310">
        <v>9</v>
      </c>
      <c r="R2310">
        <v>4</v>
      </c>
      <c r="S2310">
        <v>5</v>
      </c>
      <c r="T2310">
        <v>1</v>
      </c>
      <c r="U2310">
        <v>3</v>
      </c>
      <c r="V2310">
        <f>COUNTIF(tbl_HRMaster[EmployeeID],tbl_HRMaster[[#This Row],[EmployeeID]])</f>
        <v>1</v>
      </c>
      <c r="W2310">
        <f>IFERROR(INDEX(tbl_EmployeeSurvey[EnvironmentSatisfaction],MATCH(tbl_HRMaster[[#This Row],[EmployeeID]],tbl_EmployeeSurvey[EmployeeID],0)),"Not Found")</f>
        <v>3</v>
      </c>
      <c r="X2310">
        <f>IFERROR(INDEX(tbl_EmployeeSurvey[JobSatisfaction],MATCH(tbl_HRMaster[[#This Row],[EmployeeID]],tbl_EmployeeSurvey[EmployeeID],0)),"Not Found")</f>
        <v>3</v>
      </c>
      <c r="Y2310" s="5">
        <f>IFERROR(INDEX(tbl_EmployeeSurvey[WorkLifeBalance],MATCH(tbl_HRMaster[[#This Row],[EmployeeID]],tbl_EmployeeSurvey[EmployeeID],0)),"Not Found")</f>
        <v>2</v>
      </c>
      <c r="Z2310" s="5">
        <f>IFERROR(VLOOKUP(tbl_HRMaster[[#This Row],[EmployeeID]],tbl_ManagerSurvey[[EmployeeID]:[PerformanceRating]],2,FALSE),"Not Found")</f>
        <v>1</v>
      </c>
      <c r="AA2310" s="5">
        <f>IFERROR(VLOOKUP(tbl_HRMaster[[#This Row],[EmployeeID]],tbl_ManagerSurvey[[EmployeeID]:[PerformanceRating]],3,FALSE),"Not Found")</f>
        <v>3</v>
      </c>
      <c r="AB2310" s="5" t="str">
        <f>IF(tbl_HRMaster[[#This Row],[Attrition]]="Yes","Left","Active")</f>
        <v>Active</v>
      </c>
      <c r="AC2310" s="5" t="str">
        <f>_xlfn.IFS(tbl_HRMaster[[#This Row],[Age]]&lt;25,"Under 25",tbl_HRMaster[[#This Row],[Age]]&lt;35,"25-34",tbl_HRMaster[[#This Row],[Age]]&lt;45,"35-44",tbl_HRMaster[[#This Row],[Age]]&lt;55,"45-54",TRUE,"Above 54")</f>
        <v>25-34</v>
      </c>
      <c r="AD2310" s="5" t="str">
        <f>_xlfn.IFS(
tbl_HRMaster[[#This Row],[YearsAtCompany]]&lt;2,"&lt; 2 Years",
tbl_HRMaster[[#This Row],[YearsAtCompany]]&lt;5,"2-4 Years",
tbl_HRMaster[[#This Row],[YearsAtCompany]]&lt;10,"5-9 Years",
TRUE,"10+ Years"
)</f>
        <v>5-9 Years</v>
      </c>
      <c r="AE2310" s="5">
        <f>IF(tbl_HRMaster[[#This Row],[Attrition]]="Yes",1,0)</f>
        <v>0</v>
      </c>
    </row>
    <row r="2311" spans="1:31" x14ac:dyDescent="0.25">
      <c r="A2311">
        <v>31</v>
      </c>
      <c r="B2311" t="s">
        <v>21</v>
      </c>
      <c r="C2311" t="s">
        <v>29</v>
      </c>
      <c r="D2311" t="s">
        <v>23</v>
      </c>
      <c r="E2311">
        <v>3</v>
      </c>
      <c r="F2311">
        <v>3</v>
      </c>
      <c r="G2311" t="s">
        <v>45</v>
      </c>
      <c r="H2311">
        <v>982</v>
      </c>
      <c r="I2311" t="s">
        <v>34</v>
      </c>
      <c r="J2311">
        <v>2</v>
      </c>
      <c r="K2311" t="s">
        <v>35</v>
      </c>
      <c r="L2311" t="s">
        <v>32</v>
      </c>
      <c r="M2311">
        <v>46210</v>
      </c>
      <c r="N2311">
        <v>2</v>
      </c>
      <c r="O2311">
        <v>18</v>
      </c>
      <c r="P2311">
        <v>1</v>
      </c>
      <c r="Q2311">
        <v>9</v>
      </c>
      <c r="R2311">
        <v>3</v>
      </c>
      <c r="S2311">
        <v>5</v>
      </c>
      <c r="T2311">
        <v>1</v>
      </c>
      <c r="U2311">
        <v>4</v>
      </c>
      <c r="V2311">
        <f>COUNTIF(tbl_HRMaster[EmployeeID],tbl_HRMaster[[#This Row],[EmployeeID]])</f>
        <v>1</v>
      </c>
      <c r="W2311">
        <f>IFERROR(INDEX(tbl_EmployeeSurvey[EnvironmentSatisfaction],MATCH(tbl_HRMaster[[#This Row],[EmployeeID]],tbl_EmployeeSurvey[EmployeeID],0)),"Not Found")</f>
        <v>4</v>
      </c>
      <c r="X2311">
        <f>IFERROR(INDEX(tbl_EmployeeSurvey[JobSatisfaction],MATCH(tbl_HRMaster[[#This Row],[EmployeeID]],tbl_EmployeeSurvey[EmployeeID],0)),"Not Found")</f>
        <v>4</v>
      </c>
      <c r="Y2311" s="5">
        <f>IFERROR(INDEX(tbl_EmployeeSurvey[WorkLifeBalance],MATCH(tbl_HRMaster[[#This Row],[EmployeeID]],tbl_EmployeeSurvey[EmployeeID],0)),"Not Found")</f>
        <v>2</v>
      </c>
      <c r="Z2311" s="5">
        <f>IFERROR(VLOOKUP(tbl_HRMaster[[#This Row],[EmployeeID]],tbl_ManagerSurvey[[EmployeeID]:[PerformanceRating]],2,FALSE),"Not Found")</f>
        <v>3</v>
      </c>
      <c r="AA2311" s="5">
        <f>IFERROR(VLOOKUP(tbl_HRMaster[[#This Row],[EmployeeID]],tbl_ManagerSurvey[[EmployeeID]:[PerformanceRating]],3,FALSE),"Not Found")</f>
        <v>3</v>
      </c>
      <c r="AB2311" s="5" t="str">
        <f>IF(tbl_HRMaster[[#This Row],[Attrition]]="Yes","Left","Active")</f>
        <v>Active</v>
      </c>
      <c r="AC2311" s="5" t="str">
        <f>_xlfn.IFS(tbl_HRMaster[[#This Row],[Age]]&lt;25,"Under 25",tbl_HRMaster[[#This Row],[Age]]&lt;35,"25-34",tbl_HRMaster[[#This Row],[Age]]&lt;45,"35-44",tbl_HRMaster[[#This Row],[Age]]&lt;55,"45-54",TRUE,"Above 54")</f>
        <v>25-34</v>
      </c>
      <c r="AD2311" s="5" t="str">
        <f>_xlfn.IFS(
tbl_HRMaster[[#This Row],[YearsAtCompany]]&lt;2,"&lt; 2 Years",
tbl_HRMaster[[#This Row],[YearsAtCompany]]&lt;5,"2-4 Years",
tbl_HRMaster[[#This Row],[YearsAtCompany]]&lt;10,"5-9 Years",
TRUE,"10+ Years"
)</f>
        <v>5-9 Years</v>
      </c>
      <c r="AE2311" s="5">
        <f>IF(tbl_HRMaster[[#This Row],[Attrition]]="Yes",1,0)</f>
        <v>0</v>
      </c>
    </row>
    <row r="2312" spans="1:31" x14ac:dyDescent="0.25">
      <c r="A2312">
        <v>31</v>
      </c>
      <c r="B2312" t="s">
        <v>21</v>
      </c>
      <c r="C2312" t="s">
        <v>29</v>
      </c>
      <c r="D2312" t="s">
        <v>23</v>
      </c>
      <c r="E2312">
        <v>3</v>
      </c>
      <c r="F2312">
        <v>3</v>
      </c>
      <c r="G2312" t="s">
        <v>45</v>
      </c>
      <c r="H2312">
        <v>2452</v>
      </c>
      <c r="I2312" t="s">
        <v>34</v>
      </c>
      <c r="J2312">
        <v>2</v>
      </c>
      <c r="K2312" t="s">
        <v>35</v>
      </c>
      <c r="L2312" t="s">
        <v>32</v>
      </c>
      <c r="M2312">
        <v>46210</v>
      </c>
      <c r="N2312">
        <v>2</v>
      </c>
      <c r="O2312">
        <v>18</v>
      </c>
      <c r="P2312">
        <v>1</v>
      </c>
      <c r="Q2312">
        <v>9</v>
      </c>
      <c r="R2312">
        <v>3</v>
      </c>
      <c r="S2312">
        <v>5</v>
      </c>
      <c r="T2312">
        <v>1</v>
      </c>
      <c r="U2312">
        <v>4</v>
      </c>
      <c r="V2312">
        <f>COUNTIF(tbl_HRMaster[EmployeeID],tbl_HRMaster[[#This Row],[EmployeeID]])</f>
        <v>1</v>
      </c>
      <c r="W2312">
        <f>IFERROR(INDEX(tbl_EmployeeSurvey[EnvironmentSatisfaction],MATCH(tbl_HRMaster[[#This Row],[EmployeeID]],tbl_EmployeeSurvey[EmployeeID],0)),"Not Found")</f>
        <v>4</v>
      </c>
      <c r="X2312">
        <f>IFERROR(INDEX(tbl_EmployeeSurvey[JobSatisfaction],MATCH(tbl_HRMaster[[#This Row],[EmployeeID]],tbl_EmployeeSurvey[EmployeeID],0)),"Not Found")</f>
        <v>4</v>
      </c>
      <c r="Y2312" s="5">
        <f>IFERROR(INDEX(tbl_EmployeeSurvey[WorkLifeBalance],MATCH(tbl_HRMaster[[#This Row],[EmployeeID]],tbl_EmployeeSurvey[EmployeeID],0)),"Not Found")</f>
        <v>2</v>
      </c>
      <c r="Z2312" s="5">
        <f>IFERROR(VLOOKUP(tbl_HRMaster[[#This Row],[EmployeeID]],tbl_ManagerSurvey[[EmployeeID]:[PerformanceRating]],2,FALSE),"Not Found")</f>
        <v>3</v>
      </c>
      <c r="AA2312" s="5">
        <f>IFERROR(VLOOKUP(tbl_HRMaster[[#This Row],[EmployeeID]],tbl_ManagerSurvey[[EmployeeID]:[PerformanceRating]],3,FALSE),"Not Found")</f>
        <v>3</v>
      </c>
      <c r="AB2312" s="5" t="str">
        <f>IF(tbl_HRMaster[[#This Row],[Attrition]]="Yes","Left","Active")</f>
        <v>Active</v>
      </c>
      <c r="AC2312" s="5" t="str">
        <f>_xlfn.IFS(tbl_HRMaster[[#This Row],[Age]]&lt;25,"Under 25",tbl_HRMaster[[#This Row],[Age]]&lt;35,"25-34",tbl_HRMaster[[#This Row],[Age]]&lt;45,"35-44",tbl_HRMaster[[#This Row],[Age]]&lt;55,"45-54",TRUE,"Above 54")</f>
        <v>25-34</v>
      </c>
      <c r="AD2312" s="5" t="str">
        <f>_xlfn.IFS(
tbl_HRMaster[[#This Row],[YearsAtCompany]]&lt;2,"&lt; 2 Years",
tbl_HRMaster[[#This Row],[YearsAtCompany]]&lt;5,"2-4 Years",
tbl_HRMaster[[#This Row],[YearsAtCompany]]&lt;10,"5-9 Years",
TRUE,"10+ Years"
)</f>
        <v>5-9 Years</v>
      </c>
      <c r="AE2312" s="5">
        <f>IF(tbl_HRMaster[[#This Row],[Attrition]]="Yes",1,0)</f>
        <v>0</v>
      </c>
    </row>
    <row r="2313" spans="1:31" x14ac:dyDescent="0.25">
      <c r="A2313">
        <v>31</v>
      </c>
      <c r="B2313" t="s">
        <v>21</v>
      </c>
      <c r="C2313" t="s">
        <v>29</v>
      </c>
      <c r="D2313" t="s">
        <v>23</v>
      </c>
      <c r="E2313">
        <v>3</v>
      </c>
      <c r="F2313">
        <v>3</v>
      </c>
      <c r="G2313" t="s">
        <v>45</v>
      </c>
      <c r="H2313">
        <v>3922</v>
      </c>
      <c r="I2313" t="s">
        <v>34</v>
      </c>
      <c r="J2313">
        <v>2</v>
      </c>
      <c r="K2313" t="s">
        <v>35</v>
      </c>
      <c r="L2313" t="s">
        <v>32</v>
      </c>
      <c r="M2313">
        <v>46210</v>
      </c>
      <c r="N2313">
        <v>2</v>
      </c>
      <c r="O2313">
        <v>18</v>
      </c>
      <c r="P2313">
        <v>1</v>
      </c>
      <c r="Q2313">
        <v>9</v>
      </c>
      <c r="R2313">
        <v>3</v>
      </c>
      <c r="S2313">
        <v>5</v>
      </c>
      <c r="T2313">
        <v>1</v>
      </c>
      <c r="U2313">
        <v>4</v>
      </c>
      <c r="V2313">
        <f>COUNTIF(tbl_HRMaster[EmployeeID],tbl_HRMaster[[#This Row],[EmployeeID]])</f>
        <v>1</v>
      </c>
      <c r="W2313">
        <f>IFERROR(INDEX(tbl_EmployeeSurvey[EnvironmentSatisfaction],MATCH(tbl_HRMaster[[#This Row],[EmployeeID]],tbl_EmployeeSurvey[EmployeeID],0)),"Not Found")</f>
        <v>4</v>
      </c>
      <c r="X2313">
        <f>IFERROR(INDEX(tbl_EmployeeSurvey[JobSatisfaction],MATCH(tbl_HRMaster[[#This Row],[EmployeeID]],tbl_EmployeeSurvey[EmployeeID],0)),"Not Found")</f>
        <v>4</v>
      </c>
      <c r="Y2313" s="5">
        <f>IFERROR(INDEX(tbl_EmployeeSurvey[WorkLifeBalance],MATCH(tbl_HRMaster[[#This Row],[EmployeeID]],tbl_EmployeeSurvey[EmployeeID],0)),"Not Found")</f>
        <v>2</v>
      </c>
      <c r="Z2313" s="5">
        <f>IFERROR(VLOOKUP(tbl_HRMaster[[#This Row],[EmployeeID]],tbl_ManagerSurvey[[EmployeeID]:[PerformanceRating]],2,FALSE),"Not Found")</f>
        <v>3</v>
      </c>
      <c r="AA2313" s="5">
        <f>IFERROR(VLOOKUP(tbl_HRMaster[[#This Row],[EmployeeID]],tbl_ManagerSurvey[[EmployeeID]:[PerformanceRating]],3,FALSE),"Not Found")</f>
        <v>3</v>
      </c>
      <c r="AB2313" s="5" t="str">
        <f>IF(tbl_HRMaster[[#This Row],[Attrition]]="Yes","Left","Active")</f>
        <v>Active</v>
      </c>
      <c r="AC2313" s="5" t="str">
        <f>_xlfn.IFS(tbl_HRMaster[[#This Row],[Age]]&lt;25,"Under 25",tbl_HRMaster[[#This Row],[Age]]&lt;35,"25-34",tbl_HRMaster[[#This Row],[Age]]&lt;45,"35-44",tbl_HRMaster[[#This Row],[Age]]&lt;55,"45-54",TRUE,"Above 54")</f>
        <v>25-34</v>
      </c>
      <c r="AD2313" s="5" t="str">
        <f>_xlfn.IFS(
tbl_HRMaster[[#This Row],[YearsAtCompany]]&lt;2,"&lt; 2 Years",
tbl_HRMaster[[#This Row],[YearsAtCompany]]&lt;5,"2-4 Years",
tbl_HRMaster[[#This Row],[YearsAtCompany]]&lt;10,"5-9 Years",
TRUE,"10+ Years"
)</f>
        <v>5-9 Years</v>
      </c>
      <c r="AE2313" s="5">
        <f>IF(tbl_HRMaster[[#This Row],[Attrition]]="Yes",1,0)</f>
        <v>0</v>
      </c>
    </row>
    <row r="2314" spans="1:31" x14ac:dyDescent="0.25">
      <c r="A2314">
        <v>54</v>
      </c>
      <c r="B2314" t="s">
        <v>21</v>
      </c>
      <c r="C2314" t="s">
        <v>22</v>
      </c>
      <c r="D2314" t="s">
        <v>30</v>
      </c>
      <c r="E2314">
        <v>18</v>
      </c>
      <c r="F2314">
        <v>4</v>
      </c>
      <c r="G2314" t="s">
        <v>38</v>
      </c>
      <c r="H2314">
        <v>318</v>
      </c>
      <c r="I2314" t="s">
        <v>25</v>
      </c>
      <c r="J2314">
        <v>2</v>
      </c>
      <c r="K2314" t="s">
        <v>40</v>
      </c>
      <c r="L2314" t="s">
        <v>41</v>
      </c>
      <c r="M2314">
        <v>49630</v>
      </c>
      <c r="N2314">
        <v>9</v>
      </c>
      <c r="O2314">
        <v>15</v>
      </c>
      <c r="P2314">
        <v>1</v>
      </c>
      <c r="Q2314">
        <v>9</v>
      </c>
      <c r="R2314">
        <v>2</v>
      </c>
      <c r="S2314">
        <v>5</v>
      </c>
      <c r="T2314">
        <v>1</v>
      </c>
      <c r="U2314">
        <v>4</v>
      </c>
      <c r="V2314">
        <f>COUNTIF(tbl_HRMaster[EmployeeID],tbl_HRMaster[[#This Row],[EmployeeID]])</f>
        <v>1</v>
      </c>
      <c r="W2314">
        <f>IFERROR(INDEX(tbl_EmployeeSurvey[EnvironmentSatisfaction],MATCH(tbl_HRMaster[[#This Row],[EmployeeID]],tbl_EmployeeSurvey[EmployeeID],0)),"Not Found")</f>
        <v>4</v>
      </c>
      <c r="X2314">
        <f>IFERROR(INDEX(tbl_EmployeeSurvey[JobSatisfaction],MATCH(tbl_HRMaster[[#This Row],[EmployeeID]],tbl_EmployeeSurvey[EmployeeID],0)),"Not Found")</f>
        <v>1</v>
      </c>
      <c r="Y2314" s="5">
        <f>IFERROR(INDEX(tbl_EmployeeSurvey[WorkLifeBalance],MATCH(tbl_HRMaster[[#This Row],[EmployeeID]],tbl_EmployeeSurvey[EmployeeID],0)),"Not Found")</f>
        <v>3</v>
      </c>
      <c r="Z2314" s="5">
        <f>IFERROR(VLOOKUP(tbl_HRMaster[[#This Row],[EmployeeID]],tbl_ManagerSurvey[[EmployeeID]:[PerformanceRating]],2,FALSE),"Not Found")</f>
        <v>3</v>
      </c>
      <c r="AA2314" s="5">
        <f>IFERROR(VLOOKUP(tbl_HRMaster[[#This Row],[EmployeeID]],tbl_ManagerSurvey[[EmployeeID]:[PerformanceRating]],3,FALSE),"Not Found")</f>
        <v>3</v>
      </c>
      <c r="AB2314" s="5" t="str">
        <f>IF(tbl_HRMaster[[#This Row],[Attrition]]="Yes","Left","Active")</f>
        <v>Active</v>
      </c>
      <c r="AC2314" s="5" t="str">
        <f>_xlfn.IFS(tbl_HRMaster[[#This Row],[Age]]&lt;25,"Under 25",tbl_HRMaster[[#This Row],[Age]]&lt;35,"25-34",tbl_HRMaster[[#This Row],[Age]]&lt;45,"35-44",tbl_HRMaster[[#This Row],[Age]]&lt;55,"45-54",TRUE,"Above 54")</f>
        <v>45-54</v>
      </c>
      <c r="AD2314" s="5" t="str">
        <f>_xlfn.IFS(
tbl_HRMaster[[#This Row],[YearsAtCompany]]&lt;2,"&lt; 2 Years",
tbl_HRMaster[[#This Row],[YearsAtCompany]]&lt;5,"2-4 Years",
tbl_HRMaster[[#This Row],[YearsAtCompany]]&lt;10,"5-9 Years",
TRUE,"10+ Years"
)</f>
        <v>5-9 Years</v>
      </c>
      <c r="AE2314" s="5">
        <f>IF(tbl_HRMaster[[#This Row],[Attrition]]="Yes",1,0)</f>
        <v>0</v>
      </c>
    </row>
    <row r="2315" spans="1:31" x14ac:dyDescent="0.25">
      <c r="A2315">
        <v>54</v>
      </c>
      <c r="B2315" t="s">
        <v>21</v>
      </c>
      <c r="C2315" t="s">
        <v>22</v>
      </c>
      <c r="D2315" t="s">
        <v>30</v>
      </c>
      <c r="E2315">
        <v>18</v>
      </c>
      <c r="F2315">
        <v>4</v>
      </c>
      <c r="G2315" t="s">
        <v>38</v>
      </c>
      <c r="H2315">
        <v>1788</v>
      </c>
      <c r="I2315" t="s">
        <v>25</v>
      </c>
      <c r="J2315">
        <v>2</v>
      </c>
      <c r="K2315" t="s">
        <v>40</v>
      </c>
      <c r="L2315" t="s">
        <v>41</v>
      </c>
      <c r="M2315">
        <v>49630</v>
      </c>
      <c r="N2315">
        <v>9</v>
      </c>
      <c r="O2315">
        <v>15</v>
      </c>
      <c r="P2315">
        <v>1</v>
      </c>
      <c r="Q2315">
        <v>9</v>
      </c>
      <c r="R2315">
        <v>2</v>
      </c>
      <c r="S2315">
        <v>5</v>
      </c>
      <c r="T2315">
        <v>1</v>
      </c>
      <c r="U2315">
        <v>4</v>
      </c>
      <c r="V2315">
        <f>COUNTIF(tbl_HRMaster[EmployeeID],tbl_HRMaster[[#This Row],[EmployeeID]])</f>
        <v>1</v>
      </c>
      <c r="W2315">
        <f>IFERROR(INDEX(tbl_EmployeeSurvey[EnvironmentSatisfaction],MATCH(tbl_HRMaster[[#This Row],[EmployeeID]],tbl_EmployeeSurvey[EmployeeID],0)),"Not Found")</f>
        <v>4</v>
      </c>
      <c r="X2315">
        <f>IFERROR(INDEX(tbl_EmployeeSurvey[JobSatisfaction],MATCH(tbl_HRMaster[[#This Row],[EmployeeID]],tbl_EmployeeSurvey[EmployeeID],0)),"Not Found")</f>
        <v>1</v>
      </c>
      <c r="Y2315" s="5">
        <f>IFERROR(INDEX(tbl_EmployeeSurvey[WorkLifeBalance],MATCH(tbl_HRMaster[[#This Row],[EmployeeID]],tbl_EmployeeSurvey[EmployeeID],0)),"Not Found")</f>
        <v>3</v>
      </c>
      <c r="Z2315" s="5">
        <f>IFERROR(VLOOKUP(tbl_HRMaster[[#This Row],[EmployeeID]],tbl_ManagerSurvey[[EmployeeID]:[PerformanceRating]],2,FALSE),"Not Found")</f>
        <v>3</v>
      </c>
      <c r="AA2315" s="5">
        <f>IFERROR(VLOOKUP(tbl_HRMaster[[#This Row],[EmployeeID]],tbl_ManagerSurvey[[EmployeeID]:[PerformanceRating]],3,FALSE),"Not Found")</f>
        <v>3</v>
      </c>
      <c r="AB2315" s="5" t="str">
        <f>IF(tbl_HRMaster[[#This Row],[Attrition]]="Yes","Left","Active")</f>
        <v>Active</v>
      </c>
      <c r="AC2315" s="5" t="str">
        <f>_xlfn.IFS(tbl_HRMaster[[#This Row],[Age]]&lt;25,"Under 25",tbl_HRMaster[[#This Row],[Age]]&lt;35,"25-34",tbl_HRMaster[[#This Row],[Age]]&lt;45,"35-44",tbl_HRMaster[[#This Row],[Age]]&lt;55,"45-54",TRUE,"Above 54")</f>
        <v>45-54</v>
      </c>
      <c r="AD2315" s="5" t="str">
        <f>_xlfn.IFS(
tbl_HRMaster[[#This Row],[YearsAtCompany]]&lt;2,"&lt; 2 Years",
tbl_HRMaster[[#This Row],[YearsAtCompany]]&lt;5,"2-4 Years",
tbl_HRMaster[[#This Row],[YearsAtCompany]]&lt;10,"5-9 Years",
TRUE,"10+ Years"
)</f>
        <v>5-9 Years</v>
      </c>
      <c r="AE2315" s="5">
        <f>IF(tbl_HRMaster[[#This Row],[Attrition]]="Yes",1,0)</f>
        <v>0</v>
      </c>
    </row>
    <row r="2316" spans="1:31" x14ac:dyDescent="0.25">
      <c r="A2316">
        <v>54</v>
      </c>
      <c r="B2316" t="s">
        <v>21</v>
      </c>
      <c r="C2316" t="s">
        <v>22</v>
      </c>
      <c r="D2316" t="s">
        <v>30</v>
      </c>
      <c r="E2316">
        <v>18</v>
      </c>
      <c r="F2316">
        <v>4</v>
      </c>
      <c r="G2316" t="s">
        <v>38</v>
      </c>
      <c r="H2316">
        <v>3258</v>
      </c>
      <c r="I2316" t="s">
        <v>25</v>
      </c>
      <c r="J2316">
        <v>2</v>
      </c>
      <c r="K2316" t="s">
        <v>40</v>
      </c>
      <c r="L2316" t="s">
        <v>41</v>
      </c>
      <c r="M2316">
        <v>49630</v>
      </c>
      <c r="N2316">
        <v>9</v>
      </c>
      <c r="O2316">
        <v>15</v>
      </c>
      <c r="P2316">
        <v>1</v>
      </c>
      <c r="Q2316">
        <v>9</v>
      </c>
      <c r="R2316">
        <v>2</v>
      </c>
      <c r="S2316">
        <v>5</v>
      </c>
      <c r="T2316">
        <v>1</v>
      </c>
      <c r="U2316">
        <v>4</v>
      </c>
      <c r="V2316">
        <f>COUNTIF(tbl_HRMaster[EmployeeID],tbl_HRMaster[[#This Row],[EmployeeID]])</f>
        <v>1</v>
      </c>
      <c r="W2316">
        <f>IFERROR(INDEX(tbl_EmployeeSurvey[EnvironmentSatisfaction],MATCH(tbl_HRMaster[[#This Row],[EmployeeID]],tbl_EmployeeSurvey[EmployeeID],0)),"Not Found")</f>
        <v>4</v>
      </c>
      <c r="X2316">
        <f>IFERROR(INDEX(tbl_EmployeeSurvey[JobSatisfaction],MATCH(tbl_HRMaster[[#This Row],[EmployeeID]],tbl_EmployeeSurvey[EmployeeID],0)),"Not Found")</f>
        <v>1</v>
      </c>
      <c r="Y2316" s="5">
        <f>IFERROR(INDEX(tbl_EmployeeSurvey[WorkLifeBalance],MATCH(tbl_HRMaster[[#This Row],[EmployeeID]],tbl_EmployeeSurvey[EmployeeID],0)),"Not Found")</f>
        <v>3</v>
      </c>
      <c r="Z2316" s="5">
        <f>IFERROR(VLOOKUP(tbl_HRMaster[[#This Row],[EmployeeID]],tbl_ManagerSurvey[[EmployeeID]:[PerformanceRating]],2,FALSE),"Not Found")</f>
        <v>3</v>
      </c>
      <c r="AA2316" s="5">
        <f>IFERROR(VLOOKUP(tbl_HRMaster[[#This Row],[EmployeeID]],tbl_ManagerSurvey[[EmployeeID]:[PerformanceRating]],3,FALSE),"Not Found")</f>
        <v>3</v>
      </c>
      <c r="AB2316" s="5" t="str">
        <f>IF(tbl_HRMaster[[#This Row],[Attrition]]="Yes","Left","Active")</f>
        <v>Active</v>
      </c>
      <c r="AC2316" s="5" t="str">
        <f>_xlfn.IFS(tbl_HRMaster[[#This Row],[Age]]&lt;25,"Under 25",tbl_HRMaster[[#This Row],[Age]]&lt;35,"25-34",tbl_HRMaster[[#This Row],[Age]]&lt;45,"35-44",tbl_HRMaster[[#This Row],[Age]]&lt;55,"45-54",TRUE,"Above 54")</f>
        <v>45-54</v>
      </c>
      <c r="AD2316" s="5" t="str">
        <f>_xlfn.IFS(
tbl_HRMaster[[#This Row],[YearsAtCompany]]&lt;2,"&lt; 2 Years",
tbl_HRMaster[[#This Row],[YearsAtCompany]]&lt;5,"2-4 Years",
tbl_HRMaster[[#This Row],[YearsAtCompany]]&lt;10,"5-9 Years",
TRUE,"10+ Years"
)</f>
        <v>5-9 Years</v>
      </c>
      <c r="AE2316" s="5">
        <f>IF(tbl_HRMaster[[#This Row],[Attrition]]="Yes",1,0)</f>
        <v>0</v>
      </c>
    </row>
    <row r="2317" spans="1:31" x14ac:dyDescent="0.25">
      <c r="A2317">
        <v>40</v>
      </c>
      <c r="B2317" t="s">
        <v>28</v>
      </c>
      <c r="C2317" t="s">
        <v>22</v>
      </c>
      <c r="D2317" t="s">
        <v>23</v>
      </c>
      <c r="E2317">
        <v>8</v>
      </c>
      <c r="F2317">
        <v>1</v>
      </c>
      <c r="G2317" t="s">
        <v>33</v>
      </c>
      <c r="H2317">
        <v>689</v>
      </c>
      <c r="I2317" t="s">
        <v>34</v>
      </c>
      <c r="J2317">
        <v>1</v>
      </c>
      <c r="K2317" t="s">
        <v>40</v>
      </c>
      <c r="L2317" t="s">
        <v>32</v>
      </c>
      <c r="M2317">
        <v>59850</v>
      </c>
      <c r="N2317">
        <v>2</v>
      </c>
      <c r="O2317">
        <v>13</v>
      </c>
      <c r="P2317">
        <v>3</v>
      </c>
      <c r="Q2317">
        <v>9</v>
      </c>
      <c r="R2317">
        <v>1</v>
      </c>
      <c r="S2317">
        <v>5</v>
      </c>
      <c r="T2317">
        <v>1</v>
      </c>
      <c r="U2317">
        <v>0</v>
      </c>
      <c r="V2317">
        <f>COUNTIF(tbl_HRMaster[EmployeeID],tbl_HRMaster[[#This Row],[EmployeeID]])</f>
        <v>1</v>
      </c>
      <c r="W2317">
        <f>IFERROR(INDEX(tbl_EmployeeSurvey[EnvironmentSatisfaction],MATCH(tbl_HRMaster[[#This Row],[EmployeeID]],tbl_EmployeeSurvey[EmployeeID],0)),"Not Found")</f>
        <v>4</v>
      </c>
      <c r="X2317">
        <f>IFERROR(INDEX(tbl_EmployeeSurvey[JobSatisfaction],MATCH(tbl_HRMaster[[#This Row],[EmployeeID]],tbl_EmployeeSurvey[EmployeeID],0)),"Not Found")</f>
        <v>2</v>
      </c>
      <c r="Y2317" s="5">
        <f>IFERROR(INDEX(tbl_EmployeeSurvey[WorkLifeBalance],MATCH(tbl_HRMaster[[#This Row],[EmployeeID]],tbl_EmployeeSurvey[EmployeeID],0)),"Not Found")</f>
        <v>3</v>
      </c>
      <c r="Z2317" s="5">
        <f>IFERROR(VLOOKUP(tbl_HRMaster[[#This Row],[EmployeeID]],tbl_ManagerSurvey[[EmployeeID]:[PerformanceRating]],2,FALSE),"Not Found")</f>
        <v>2</v>
      </c>
      <c r="AA2317" s="5">
        <f>IFERROR(VLOOKUP(tbl_HRMaster[[#This Row],[EmployeeID]],tbl_ManagerSurvey[[EmployeeID]:[PerformanceRating]],3,FALSE),"Not Found")</f>
        <v>3</v>
      </c>
      <c r="AB2317" s="5" t="str">
        <f>IF(tbl_HRMaster[[#This Row],[Attrition]]="Yes","Left","Active")</f>
        <v>Left</v>
      </c>
      <c r="AC2317" s="5" t="str">
        <f>_xlfn.IFS(tbl_HRMaster[[#This Row],[Age]]&lt;25,"Under 25",tbl_HRMaster[[#This Row],[Age]]&lt;35,"25-34",tbl_HRMaster[[#This Row],[Age]]&lt;45,"35-44",tbl_HRMaster[[#This Row],[Age]]&lt;55,"45-54",TRUE,"Above 54")</f>
        <v>35-44</v>
      </c>
      <c r="AD2317" s="5" t="str">
        <f>_xlfn.IFS(
tbl_HRMaster[[#This Row],[YearsAtCompany]]&lt;2,"&lt; 2 Years",
tbl_HRMaster[[#This Row],[YearsAtCompany]]&lt;5,"2-4 Years",
tbl_HRMaster[[#This Row],[YearsAtCompany]]&lt;10,"5-9 Years",
TRUE,"10+ Years"
)</f>
        <v>5-9 Years</v>
      </c>
      <c r="AE2317" s="5">
        <f>IF(tbl_HRMaster[[#This Row],[Attrition]]="Yes",1,0)</f>
        <v>1</v>
      </c>
    </row>
    <row r="2318" spans="1:31" x14ac:dyDescent="0.25">
      <c r="A2318">
        <v>40</v>
      </c>
      <c r="B2318" t="s">
        <v>28</v>
      </c>
      <c r="C2318" t="s">
        <v>22</v>
      </c>
      <c r="D2318" t="s">
        <v>23</v>
      </c>
      <c r="E2318">
        <v>8</v>
      </c>
      <c r="F2318">
        <v>1</v>
      </c>
      <c r="G2318" t="s">
        <v>33</v>
      </c>
      <c r="H2318">
        <v>2159</v>
      </c>
      <c r="I2318" t="s">
        <v>34</v>
      </c>
      <c r="J2318">
        <v>1</v>
      </c>
      <c r="K2318" t="s">
        <v>40</v>
      </c>
      <c r="L2318" t="s">
        <v>32</v>
      </c>
      <c r="M2318">
        <v>59850</v>
      </c>
      <c r="N2318">
        <v>2</v>
      </c>
      <c r="O2318">
        <v>13</v>
      </c>
      <c r="P2318">
        <v>3</v>
      </c>
      <c r="Q2318">
        <v>9</v>
      </c>
      <c r="R2318">
        <v>1</v>
      </c>
      <c r="S2318">
        <v>5</v>
      </c>
      <c r="T2318">
        <v>1</v>
      </c>
      <c r="U2318">
        <v>0</v>
      </c>
      <c r="V2318">
        <f>COUNTIF(tbl_HRMaster[EmployeeID],tbl_HRMaster[[#This Row],[EmployeeID]])</f>
        <v>1</v>
      </c>
      <c r="W2318">
        <f>IFERROR(INDEX(tbl_EmployeeSurvey[EnvironmentSatisfaction],MATCH(tbl_HRMaster[[#This Row],[EmployeeID]],tbl_EmployeeSurvey[EmployeeID],0)),"Not Found")</f>
        <v>4</v>
      </c>
      <c r="X2318">
        <f>IFERROR(INDEX(tbl_EmployeeSurvey[JobSatisfaction],MATCH(tbl_HRMaster[[#This Row],[EmployeeID]],tbl_EmployeeSurvey[EmployeeID],0)),"Not Found")</f>
        <v>2</v>
      </c>
      <c r="Y2318" s="5">
        <f>IFERROR(INDEX(tbl_EmployeeSurvey[WorkLifeBalance],MATCH(tbl_HRMaster[[#This Row],[EmployeeID]],tbl_EmployeeSurvey[EmployeeID],0)),"Not Found")</f>
        <v>3</v>
      </c>
      <c r="Z2318" s="5">
        <f>IFERROR(VLOOKUP(tbl_HRMaster[[#This Row],[EmployeeID]],tbl_ManagerSurvey[[EmployeeID]:[PerformanceRating]],2,FALSE),"Not Found")</f>
        <v>2</v>
      </c>
      <c r="AA2318" s="5">
        <f>IFERROR(VLOOKUP(tbl_HRMaster[[#This Row],[EmployeeID]],tbl_ManagerSurvey[[EmployeeID]:[PerformanceRating]],3,FALSE),"Not Found")</f>
        <v>3</v>
      </c>
      <c r="AB2318" s="5" t="str">
        <f>IF(tbl_HRMaster[[#This Row],[Attrition]]="Yes","Left","Active")</f>
        <v>Left</v>
      </c>
      <c r="AC2318" s="5" t="str">
        <f>_xlfn.IFS(tbl_HRMaster[[#This Row],[Age]]&lt;25,"Under 25",tbl_HRMaster[[#This Row],[Age]]&lt;35,"25-34",tbl_HRMaster[[#This Row],[Age]]&lt;45,"35-44",tbl_HRMaster[[#This Row],[Age]]&lt;55,"45-54",TRUE,"Above 54")</f>
        <v>35-44</v>
      </c>
      <c r="AD2318" s="5" t="str">
        <f>_xlfn.IFS(
tbl_HRMaster[[#This Row],[YearsAtCompany]]&lt;2,"&lt; 2 Years",
tbl_HRMaster[[#This Row],[YearsAtCompany]]&lt;5,"2-4 Years",
tbl_HRMaster[[#This Row],[YearsAtCompany]]&lt;10,"5-9 Years",
TRUE,"10+ Years"
)</f>
        <v>5-9 Years</v>
      </c>
      <c r="AE2318" s="5">
        <f>IF(tbl_HRMaster[[#This Row],[Attrition]]="Yes",1,0)</f>
        <v>1</v>
      </c>
    </row>
    <row r="2319" spans="1:31" x14ac:dyDescent="0.25">
      <c r="A2319">
        <v>40</v>
      </c>
      <c r="B2319" t="s">
        <v>28</v>
      </c>
      <c r="C2319" t="s">
        <v>22</v>
      </c>
      <c r="D2319" t="s">
        <v>23</v>
      </c>
      <c r="E2319">
        <v>8</v>
      </c>
      <c r="F2319">
        <v>1</v>
      </c>
      <c r="G2319" t="s">
        <v>33</v>
      </c>
      <c r="H2319">
        <v>3629</v>
      </c>
      <c r="I2319" t="s">
        <v>34</v>
      </c>
      <c r="J2319">
        <v>1</v>
      </c>
      <c r="K2319" t="s">
        <v>40</v>
      </c>
      <c r="L2319" t="s">
        <v>32</v>
      </c>
      <c r="M2319">
        <v>59850</v>
      </c>
      <c r="N2319">
        <v>2</v>
      </c>
      <c r="O2319">
        <v>13</v>
      </c>
      <c r="P2319">
        <v>3</v>
      </c>
      <c r="Q2319">
        <v>9</v>
      </c>
      <c r="R2319">
        <v>1</v>
      </c>
      <c r="S2319">
        <v>5</v>
      </c>
      <c r="T2319">
        <v>1</v>
      </c>
      <c r="U2319">
        <v>0</v>
      </c>
      <c r="V2319">
        <f>COUNTIF(tbl_HRMaster[EmployeeID],tbl_HRMaster[[#This Row],[EmployeeID]])</f>
        <v>1</v>
      </c>
      <c r="W2319">
        <f>IFERROR(INDEX(tbl_EmployeeSurvey[EnvironmentSatisfaction],MATCH(tbl_HRMaster[[#This Row],[EmployeeID]],tbl_EmployeeSurvey[EmployeeID],0)),"Not Found")</f>
        <v>4</v>
      </c>
      <c r="X2319">
        <f>IFERROR(INDEX(tbl_EmployeeSurvey[JobSatisfaction],MATCH(tbl_HRMaster[[#This Row],[EmployeeID]],tbl_EmployeeSurvey[EmployeeID],0)),"Not Found")</f>
        <v>2</v>
      </c>
      <c r="Y2319" s="5">
        <f>IFERROR(INDEX(tbl_EmployeeSurvey[WorkLifeBalance],MATCH(tbl_HRMaster[[#This Row],[EmployeeID]],tbl_EmployeeSurvey[EmployeeID],0)),"Not Found")</f>
        <v>3</v>
      </c>
      <c r="Z2319" s="5">
        <f>IFERROR(VLOOKUP(tbl_HRMaster[[#This Row],[EmployeeID]],tbl_ManagerSurvey[[EmployeeID]:[PerformanceRating]],2,FALSE),"Not Found")</f>
        <v>2</v>
      </c>
      <c r="AA2319" s="5">
        <f>IFERROR(VLOOKUP(tbl_HRMaster[[#This Row],[EmployeeID]],tbl_ManagerSurvey[[EmployeeID]:[PerformanceRating]],3,FALSE),"Not Found")</f>
        <v>3</v>
      </c>
      <c r="AB2319" s="5" t="str">
        <f>IF(tbl_HRMaster[[#This Row],[Attrition]]="Yes","Left","Active")</f>
        <v>Left</v>
      </c>
      <c r="AC2319" s="5" t="str">
        <f>_xlfn.IFS(tbl_HRMaster[[#This Row],[Age]]&lt;25,"Under 25",tbl_HRMaster[[#This Row],[Age]]&lt;35,"25-34",tbl_HRMaster[[#This Row],[Age]]&lt;45,"35-44",tbl_HRMaster[[#This Row],[Age]]&lt;55,"45-54",TRUE,"Above 54")</f>
        <v>35-44</v>
      </c>
      <c r="AD2319" s="5" t="str">
        <f>_xlfn.IFS(
tbl_HRMaster[[#This Row],[YearsAtCompany]]&lt;2,"&lt; 2 Years",
tbl_HRMaster[[#This Row],[YearsAtCompany]]&lt;5,"2-4 Years",
tbl_HRMaster[[#This Row],[YearsAtCompany]]&lt;10,"5-9 Years",
TRUE,"10+ Years"
)</f>
        <v>5-9 Years</v>
      </c>
      <c r="AE2319" s="5">
        <f>IF(tbl_HRMaster[[#This Row],[Attrition]]="Yes",1,0)</f>
        <v>1</v>
      </c>
    </row>
    <row r="2320" spans="1:31" x14ac:dyDescent="0.25">
      <c r="A2320">
        <v>32</v>
      </c>
      <c r="B2320" t="s">
        <v>21</v>
      </c>
      <c r="C2320" t="s">
        <v>36</v>
      </c>
      <c r="D2320" t="s">
        <v>30</v>
      </c>
      <c r="E2320">
        <v>3</v>
      </c>
      <c r="F2320">
        <v>1</v>
      </c>
      <c r="G2320" t="s">
        <v>24</v>
      </c>
      <c r="H2320">
        <v>1131</v>
      </c>
      <c r="I2320" t="s">
        <v>34</v>
      </c>
      <c r="J2320">
        <v>3</v>
      </c>
      <c r="K2320" t="s">
        <v>44</v>
      </c>
      <c r="L2320" t="s">
        <v>41</v>
      </c>
      <c r="M2320">
        <v>62090</v>
      </c>
      <c r="N2320">
        <v>5</v>
      </c>
      <c r="O2320">
        <v>17</v>
      </c>
      <c r="P2320">
        <v>1</v>
      </c>
      <c r="Q2320">
        <v>9</v>
      </c>
      <c r="R2320">
        <v>5</v>
      </c>
      <c r="S2320">
        <v>5</v>
      </c>
      <c r="T2320">
        <v>1</v>
      </c>
      <c r="U2320">
        <v>2</v>
      </c>
      <c r="V2320">
        <f>COUNTIF(tbl_HRMaster[EmployeeID],tbl_HRMaster[[#This Row],[EmployeeID]])</f>
        <v>1</v>
      </c>
      <c r="W2320">
        <f>IFERROR(INDEX(tbl_EmployeeSurvey[EnvironmentSatisfaction],MATCH(tbl_HRMaster[[#This Row],[EmployeeID]],tbl_EmployeeSurvey[EmployeeID],0)),"Not Found")</f>
        <v>3</v>
      </c>
      <c r="X2320">
        <f>IFERROR(INDEX(tbl_EmployeeSurvey[JobSatisfaction],MATCH(tbl_HRMaster[[#This Row],[EmployeeID]],tbl_EmployeeSurvey[EmployeeID],0)),"Not Found")</f>
        <v>4</v>
      </c>
      <c r="Y2320" s="5">
        <f>IFERROR(INDEX(tbl_EmployeeSurvey[WorkLifeBalance],MATCH(tbl_HRMaster[[#This Row],[EmployeeID]],tbl_EmployeeSurvey[EmployeeID],0)),"Not Found")</f>
        <v>3</v>
      </c>
      <c r="Z2320" s="5">
        <f>IFERROR(VLOOKUP(tbl_HRMaster[[#This Row],[EmployeeID]],tbl_ManagerSurvey[[EmployeeID]:[PerformanceRating]],2,FALSE),"Not Found")</f>
        <v>4</v>
      </c>
      <c r="AA2320" s="5">
        <f>IFERROR(VLOOKUP(tbl_HRMaster[[#This Row],[EmployeeID]],tbl_ManagerSurvey[[EmployeeID]:[PerformanceRating]],3,FALSE),"Not Found")</f>
        <v>3</v>
      </c>
      <c r="AB2320" s="5" t="str">
        <f>IF(tbl_HRMaster[[#This Row],[Attrition]]="Yes","Left","Active")</f>
        <v>Active</v>
      </c>
      <c r="AC2320" s="5" t="str">
        <f>_xlfn.IFS(tbl_HRMaster[[#This Row],[Age]]&lt;25,"Under 25",tbl_HRMaster[[#This Row],[Age]]&lt;35,"25-34",tbl_HRMaster[[#This Row],[Age]]&lt;45,"35-44",tbl_HRMaster[[#This Row],[Age]]&lt;55,"45-54",TRUE,"Above 54")</f>
        <v>25-34</v>
      </c>
      <c r="AD2320" s="5" t="str">
        <f>_xlfn.IFS(
tbl_HRMaster[[#This Row],[YearsAtCompany]]&lt;2,"&lt; 2 Years",
tbl_HRMaster[[#This Row],[YearsAtCompany]]&lt;5,"2-4 Years",
tbl_HRMaster[[#This Row],[YearsAtCompany]]&lt;10,"5-9 Years",
TRUE,"10+ Years"
)</f>
        <v>5-9 Years</v>
      </c>
      <c r="AE2320" s="5">
        <f>IF(tbl_HRMaster[[#This Row],[Attrition]]="Yes",1,0)</f>
        <v>0</v>
      </c>
    </row>
    <row r="2321" spans="1:31" x14ac:dyDescent="0.25">
      <c r="A2321">
        <v>32</v>
      </c>
      <c r="B2321" t="s">
        <v>21</v>
      </c>
      <c r="C2321" t="s">
        <v>36</v>
      </c>
      <c r="D2321" t="s">
        <v>30</v>
      </c>
      <c r="E2321">
        <v>3</v>
      </c>
      <c r="F2321">
        <v>1</v>
      </c>
      <c r="G2321" t="s">
        <v>24</v>
      </c>
      <c r="H2321">
        <v>2601</v>
      </c>
      <c r="I2321" t="s">
        <v>34</v>
      </c>
      <c r="J2321">
        <v>3</v>
      </c>
      <c r="K2321" t="s">
        <v>44</v>
      </c>
      <c r="L2321" t="s">
        <v>41</v>
      </c>
      <c r="M2321">
        <v>62090</v>
      </c>
      <c r="N2321">
        <v>5</v>
      </c>
      <c r="O2321">
        <v>17</v>
      </c>
      <c r="P2321">
        <v>1</v>
      </c>
      <c r="Q2321">
        <v>9</v>
      </c>
      <c r="R2321">
        <v>5</v>
      </c>
      <c r="S2321">
        <v>5</v>
      </c>
      <c r="T2321">
        <v>1</v>
      </c>
      <c r="U2321">
        <v>2</v>
      </c>
      <c r="V2321">
        <f>COUNTIF(tbl_HRMaster[EmployeeID],tbl_HRMaster[[#This Row],[EmployeeID]])</f>
        <v>1</v>
      </c>
      <c r="W2321">
        <f>IFERROR(INDEX(tbl_EmployeeSurvey[EnvironmentSatisfaction],MATCH(tbl_HRMaster[[#This Row],[EmployeeID]],tbl_EmployeeSurvey[EmployeeID],0)),"Not Found")</f>
        <v>3</v>
      </c>
      <c r="X2321">
        <f>IFERROR(INDEX(tbl_EmployeeSurvey[JobSatisfaction],MATCH(tbl_HRMaster[[#This Row],[EmployeeID]],tbl_EmployeeSurvey[EmployeeID],0)),"Not Found")</f>
        <v>4</v>
      </c>
      <c r="Y2321" s="5">
        <f>IFERROR(INDEX(tbl_EmployeeSurvey[WorkLifeBalance],MATCH(tbl_HRMaster[[#This Row],[EmployeeID]],tbl_EmployeeSurvey[EmployeeID],0)),"Not Found")</f>
        <v>3</v>
      </c>
      <c r="Z2321" s="5">
        <f>IFERROR(VLOOKUP(tbl_HRMaster[[#This Row],[EmployeeID]],tbl_ManagerSurvey[[EmployeeID]:[PerformanceRating]],2,FALSE),"Not Found")</f>
        <v>4</v>
      </c>
      <c r="AA2321" s="5">
        <f>IFERROR(VLOOKUP(tbl_HRMaster[[#This Row],[EmployeeID]],tbl_ManagerSurvey[[EmployeeID]:[PerformanceRating]],3,FALSE),"Not Found")</f>
        <v>3</v>
      </c>
      <c r="AB2321" s="5" t="str">
        <f>IF(tbl_HRMaster[[#This Row],[Attrition]]="Yes","Left","Active")</f>
        <v>Active</v>
      </c>
      <c r="AC2321" s="5" t="str">
        <f>_xlfn.IFS(tbl_HRMaster[[#This Row],[Age]]&lt;25,"Under 25",tbl_HRMaster[[#This Row],[Age]]&lt;35,"25-34",tbl_HRMaster[[#This Row],[Age]]&lt;45,"35-44",tbl_HRMaster[[#This Row],[Age]]&lt;55,"45-54",TRUE,"Above 54")</f>
        <v>25-34</v>
      </c>
      <c r="AD2321" s="5" t="str">
        <f>_xlfn.IFS(
tbl_HRMaster[[#This Row],[YearsAtCompany]]&lt;2,"&lt; 2 Years",
tbl_HRMaster[[#This Row],[YearsAtCompany]]&lt;5,"2-4 Years",
tbl_HRMaster[[#This Row],[YearsAtCompany]]&lt;10,"5-9 Years",
TRUE,"10+ Years"
)</f>
        <v>5-9 Years</v>
      </c>
      <c r="AE2321" s="5">
        <f>IF(tbl_HRMaster[[#This Row],[Attrition]]="Yes",1,0)</f>
        <v>0</v>
      </c>
    </row>
    <row r="2322" spans="1:31" x14ac:dyDescent="0.25">
      <c r="A2322">
        <v>32</v>
      </c>
      <c r="B2322" t="s">
        <v>21</v>
      </c>
      <c r="C2322" t="s">
        <v>36</v>
      </c>
      <c r="D2322" t="s">
        <v>30</v>
      </c>
      <c r="E2322">
        <v>3</v>
      </c>
      <c r="F2322">
        <v>1</v>
      </c>
      <c r="G2322" t="s">
        <v>24</v>
      </c>
      <c r="H2322">
        <v>4071</v>
      </c>
      <c r="I2322" t="s">
        <v>34</v>
      </c>
      <c r="J2322">
        <v>3</v>
      </c>
      <c r="K2322" t="s">
        <v>44</v>
      </c>
      <c r="L2322" t="s">
        <v>41</v>
      </c>
      <c r="M2322">
        <v>62090</v>
      </c>
      <c r="N2322">
        <v>5</v>
      </c>
      <c r="O2322">
        <v>17</v>
      </c>
      <c r="P2322">
        <v>1</v>
      </c>
      <c r="Q2322">
        <v>9</v>
      </c>
      <c r="R2322">
        <v>5</v>
      </c>
      <c r="S2322">
        <v>5</v>
      </c>
      <c r="T2322">
        <v>1</v>
      </c>
      <c r="U2322">
        <v>2</v>
      </c>
      <c r="V2322">
        <f>COUNTIF(tbl_HRMaster[EmployeeID],tbl_HRMaster[[#This Row],[EmployeeID]])</f>
        <v>1</v>
      </c>
      <c r="W2322">
        <f>IFERROR(INDEX(tbl_EmployeeSurvey[EnvironmentSatisfaction],MATCH(tbl_HRMaster[[#This Row],[EmployeeID]],tbl_EmployeeSurvey[EmployeeID],0)),"Not Found")</f>
        <v>3</v>
      </c>
      <c r="X2322">
        <f>IFERROR(INDEX(tbl_EmployeeSurvey[JobSatisfaction],MATCH(tbl_HRMaster[[#This Row],[EmployeeID]],tbl_EmployeeSurvey[EmployeeID],0)),"Not Found")</f>
        <v>4</v>
      </c>
      <c r="Y2322" s="5">
        <f>IFERROR(INDEX(tbl_EmployeeSurvey[WorkLifeBalance],MATCH(tbl_HRMaster[[#This Row],[EmployeeID]],tbl_EmployeeSurvey[EmployeeID],0)),"Not Found")</f>
        <v>3</v>
      </c>
      <c r="Z2322" s="5">
        <f>IFERROR(VLOOKUP(tbl_HRMaster[[#This Row],[EmployeeID]],tbl_ManagerSurvey[[EmployeeID]:[PerformanceRating]],2,FALSE),"Not Found")</f>
        <v>4</v>
      </c>
      <c r="AA2322" s="5">
        <f>IFERROR(VLOOKUP(tbl_HRMaster[[#This Row],[EmployeeID]],tbl_ManagerSurvey[[EmployeeID]:[PerformanceRating]],3,FALSE),"Not Found")</f>
        <v>3</v>
      </c>
      <c r="AB2322" s="5" t="str">
        <f>IF(tbl_HRMaster[[#This Row],[Attrition]]="Yes","Left","Active")</f>
        <v>Active</v>
      </c>
      <c r="AC2322" s="5" t="str">
        <f>_xlfn.IFS(tbl_HRMaster[[#This Row],[Age]]&lt;25,"Under 25",tbl_HRMaster[[#This Row],[Age]]&lt;35,"25-34",tbl_HRMaster[[#This Row],[Age]]&lt;45,"35-44",tbl_HRMaster[[#This Row],[Age]]&lt;55,"45-54",TRUE,"Above 54")</f>
        <v>25-34</v>
      </c>
      <c r="AD2322" s="5" t="str">
        <f>_xlfn.IFS(
tbl_HRMaster[[#This Row],[YearsAtCompany]]&lt;2,"&lt; 2 Years",
tbl_HRMaster[[#This Row],[YearsAtCompany]]&lt;5,"2-4 Years",
tbl_HRMaster[[#This Row],[YearsAtCompany]]&lt;10,"5-9 Years",
TRUE,"10+ Years"
)</f>
        <v>5-9 Years</v>
      </c>
      <c r="AE2322" s="5">
        <f>IF(tbl_HRMaster[[#This Row],[Attrition]]="Yes",1,0)</f>
        <v>0</v>
      </c>
    </row>
    <row r="2323" spans="1:31" x14ac:dyDescent="0.25">
      <c r="A2323">
        <v>44</v>
      </c>
      <c r="B2323" t="s">
        <v>21</v>
      </c>
      <c r="C2323" t="s">
        <v>36</v>
      </c>
      <c r="D2323" t="s">
        <v>30</v>
      </c>
      <c r="E2323">
        <v>8</v>
      </c>
      <c r="F2323">
        <v>2</v>
      </c>
      <c r="G2323" t="s">
        <v>24</v>
      </c>
      <c r="H2323">
        <v>286</v>
      </c>
      <c r="I2323" t="s">
        <v>34</v>
      </c>
      <c r="J2323">
        <v>1</v>
      </c>
      <c r="K2323" t="s">
        <v>31</v>
      </c>
      <c r="L2323" t="s">
        <v>32</v>
      </c>
      <c r="M2323">
        <v>135030</v>
      </c>
      <c r="N2323">
        <v>2</v>
      </c>
      <c r="O2323">
        <v>12</v>
      </c>
      <c r="P2323">
        <v>0</v>
      </c>
      <c r="Q2323">
        <v>9</v>
      </c>
      <c r="R2323">
        <v>6</v>
      </c>
      <c r="S2323">
        <v>5</v>
      </c>
      <c r="T2323">
        <v>1</v>
      </c>
      <c r="U2323">
        <v>4</v>
      </c>
      <c r="V2323">
        <f>COUNTIF(tbl_HRMaster[EmployeeID],tbl_HRMaster[[#This Row],[EmployeeID]])</f>
        <v>1</v>
      </c>
      <c r="W2323">
        <f>IFERROR(INDEX(tbl_EmployeeSurvey[EnvironmentSatisfaction],MATCH(tbl_HRMaster[[#This Row],[EmployeeID]],tbl_EmployeeSurvey[EmployeeID],0)),"Not Found")</f>
        <v>1</v>
      </c>
      <c r="X2323">
        <f>IFERROR(INDEX(tbl_EmployeeSurvey[JobSatisfaction],MATCH(tbl_HRMaster[[#This Row],[EmployeeID]],tbl_EmployeeSurvey[EmployeeID],0)),"Not Found")</f>
        <v>3</v>
      </c>
      <c r="Y2323" s="5">
        <f>IFERROR(INDEX(tbl_EmployeeSurvey[WorkLifeBalance],MATCH(tbl_HRMaster[[#This Row],[EmployeeID]],tbl_EmployeeSurvey[EmployeeID],0)),"Not Found")</f>
        <v>3</v>
      </c>
      <c r="Z2323" s="5">
        <f>IFERROR(VLOOKUP(tbl_HRMaster[[#This Row],[EmployeeID]],tbl_ManagerSurvey[[EmployeeID]:[PerformanceRating]],2,FALSE),"Not Found")</f>
        <v>2</v>
      </c>
      <c r="AA2323" s="5">
        <f>IFERROR(VLOOKUP(tbl_HRMaster[[#This Row],[EmployeeID]],tbl_ManagerSurvey[[EmployeeID]:[PerformanceRating]],3,FALSE),"Not Found")</f>
        <v>3</v>
      </c>
      <c r="AB2323" s="5" t="str">
        <f>IF(tbl_HRMaster[[#This Row],[Attrition]]="Yes","Left","Active")</f>
        <v>Active</v>
      </c>
      <c r="AC2323" s="5" t="str">
        <f>_xlfn.IFS(tbl_HRMaster[[#This Row],[Age]]&lt;25,"Under 25",tbl_HRMaster[[#This Row],[Age]]&lt;35,"25-34",tbl_HRMaster[[#This Row],[Age]]&lt;45,"35-44",tbl_HRMaster[[#This Row],[Age]]&lt;55,"45-54",TRUE,"Above 54")</f>
        <v>35-44</v>
      </c>
      <c r="AD2323" s="5" t="str">
        <f>_xlfn.IFS(
tbl_HRMaster[[#This Row],[YearsAtCompany]]&lt;2,"&lt; 2 Years",
tbl_HRMaster[[#This Row],[YearsAtCompany]]&lt;5,"2-4 Years",
tbl_HRMaster[[#This Row],[YearsAtCompany]]&lt;10,"5-9 Years",
TRUE,"10+ Years"
)</f>
        <v>5-9 Years</v>
      </c>
      <c r="AE2323" s="5">
        <f>IF(tbl_HRMaster[[#This Row],[Attrition]]="Yes",1,0)</f>
        <v>0</v>
      </c>
    </row>
    <row r="2324" spans="1:31" x14ac:dyDescent="0.25">
      <c r="A2324">
        <v>44</v>
      </c>
      <c r="B2324" t="s">
        <v>21</v>
      </c>
      <c r="C2324" t="s">
        <v>36</v>
      </c>
      <c r="D2324" t="s">
        <v>30</v>
      </c>
      <c r="E2324">
        <v>8</v>
      </c>
      <c r="F2324">
        <v>2</v>
      </c>
      <c r="G2324" t="s">
        <v>24</v>
      </c>
      <c r="H2324">
        <v>1756</v>
      </c>
      <c r="I2324" t="s">
        <v>34</v>
      </c>
      <c r="J2324">
        <v>1</v>
      </c>
      <c r="K2324" t="s">
        <v>31</v>
      </c>
      <c r="L2324" t="s">
        <v>32</v>
      </c>
      <c r="M2324">
        <v>135030</v>
      </c>
      <c r="N2324">
        <v>2</v>
      </c>
      <c r="O2324">
        <v>12</v>
      </c>
      <c r="P2324">
        <v>0</v>
      </c>
      <c r="Q2324">
        <v>9</v>
      </c>
      <c r="R2324">
        <v>6</v>
      </c>
      <c r="S2324">
        <v>5</v>
      </c>
      <c r="T2324">
        <v>1</v>
      </c>
      <c r="U2324">
        <v>4</v>
      </c>
      <c r="V2324">
        <f>COUNTIF(tbl_HRMaster[EmployeeID],tbl_HRMaster[[#This Row],[EmployeeID]])</f>
        <v>1</v>
      </c>
      <c r="W2324">
        <f>IFERROR(INDEX(tbl_EmployeeSurvey[EnvironmentSatisfaction],MATCH(tbl_HRMaster[[#This Row],[EmployeeID]],tbl_EmployeeSurvey[EmployeeID],0)),"Not Found")</f>
        <v>1</v>
      </c>
      <c r="X2324">
        <f>IFERROR(INDEX(tbl_EmployeeSurvey[JobSatisfaction],MATCH(tbl_HRMaster[[#This Row],[EmployeeID]],tbl_EmployeeSurvey[EmployeeID],0)),"Not Found")</f>
        <v>3</v>
      </c>
      <c r="Y2324" s="5">
        <f>IFERROR(INDEX(tbl_EmployeeSurvey[WorkLifeBalance],MATCH(tbl_HRMaster[[#This Row],[EmployeeID]],tbl_EmployeeSurvey[EmployeeID],0)),"Not Found")</f>
        <v>3</v>
      </c>
      <c r="Z2324" s="5">
        <f>IFERROR(VLOOKUP(tbl_HRMaster[[#This Row],[EmployeeID]],tbl_ManagerSurvey[[EmployeeID]:[PerformanceRating]],2,FALSE),"Not Found")</f>
        <v>2</v>
      </c>
      <c r="AA2324" s="5">
        <f>IFERROR(VLOOKUP(tbl_HRMaster[[#This Row],[EmployeeID]],tbl_ManagerSurvey[[EmployeeID]:[PerformanceRating]],3,FALSE),"Not Found")</f>
        <v>3</v>
      </c>
      <c r="AB2324" s="5" t="str">
        <f>IF(tbl_HRMaster[[#This Row],[Attrition]]="Yes","Left","Active")</f>
        <v>Active</v>
      </c>
      <c r="AC2324" s="5" t="str">
        <f>_xlfn.IFS(tbl_HRMaster[[#This Row],[Age]]&lt;25,"Under 25",tbl_HRMaster[[#This Row],[Age]]&lt;35,"25-34",tbl_HRMaster[[#This Row],[Age]]&lt;45,"35-44",tbl_HRMaster[[#This Row],[Age]]&lt;55,"45-54",TRUE,"Above 54")</f>
        <v>35-44</v>
      </c>
      <c r="AD2324" s="5" t="str">
        <f>_xlfn.IFS(
tbl_HRMaster[[#This Row],[YearsAtCompany]]&lt;2,"&lt; 2 Years",
tbl_HRMaster[[#This Row],[YearsAtCompany]]&lt;5,"2-4 Years",
tbl_HRMaster[[#This Row],[YearsAtCompany]]&lt;10,"5-9 Years",
TRUE,"10+ Years"
)</f>
        <v>5-9 Years</v>
      </c>
      <c r="AE2324" s="5">
        <f>IF(tbl_HRMaster[[#This Row],[Attrition]]="Yes",1,0)</f>
        <v>0</v>
      </c>
    </row>
    <row r="2325" spans="1:31" x14ac:dyDescent="0.25">
      <c r="A2325">
        <v>44</v>
      </c>
      <c r="B2325" t="s">
        <v>21</v>
      </c>
      <c r="C2325" t="s">
        <v>36</v>
      </c>
      <c r="D2325" t="s">
        <v>30</v>
      </c>
      <c r="E2325">
        <v>8</v>
      </c>
      <c r="F2325">
        <v>2</v>
      </c>
      <c r="G2325" t="s">
        <v>24</v>
      </c>
      <c r="H2325">
        <v>3226</v>
      </c>
      <c r="I2325" t="s">
        <v>34</v>
      </c>
      <c r="J2325">
        <v>1</v>
      </c>
      <c r="K2325" t="s">
        <v>31</v>
      </c>
      <c r="L2325" t="s">
        <v>32</v>
      </c>
      <c r="M2325">
        <v>135030</v>
      </c>
      <c r="N2325">
        <v>2</v>
      </c>
      <c r="O2325">
        <v>12</v>
      </c>
      <c r="P2325">
        <v>0</v>
      </c>
      <c r="Q2325">
        <v>9</v>
      </c>
      <c r="R2325">
        <v>6</v>
      </c>
      <c r="S2325">
        <v>5</v>
      </c>
      <c r="T2325">
        <v>1</v>
      </c>
      <c r="U2325">
        <v>4</v>
      </c>
      <c r="V2325">
        <f>COUNTIF(tbl_HRMaster[EmployeeID],tbl_HRMaster[[#This Row],[EmployeeID]])</f>
        <v>1</v>
      </c>
      <c r="W2325">
        <f>IFERROR(INDEX(tbl_EmployeeSurvey[EnvironmentSatisfaction],MATCH(tbl_HRMaster[[#This Row],[EmployeeID]],tbl_EmployeeSurvey[EmployeeID],0)),"Not Found")</f>
        <v>1</v>
      </c>
      <c r="X2325">
        <f>IFERROR(INDEX(tbl_EmployeeSurvey[JobSatisfaction],MATCH(tbl_HRMaster[[#This Row],[EmployeeID]],tbl_EmployeeSurvey[EmployeeID],0)),"Not Found")</f>
        <v>3</v>
      </c>
      <c r="Y2325" s="5">
        <f>IFERROR(INDEX(tbl_EmployeeSurvey[WorkLifeBalance],MATCH(tbl_HRMaster[[#This Row],[EmployeeID]],tbl_EmployeeSurvey[EmployeeID],0)),"Not Found")</f>
        <v>3</v>
      </c>
      <c r="Z2325" s="5">
        <f>IFERROR(VLOOKUP(tbl_HRMaster[[#This Row],[EmployeeID]],tbl_ManagerSurvey[[EmployeeID]:[PerformanceRating]],2,FALSE),"Not Found")</f>
        <v>2</v>
      </c>
      <c r="AA2325" s="5">
        <f>IFERROR(VLOOKUP(tbl_HRMaster[[#This Row],[EmployeeID]],tbl_ManagerSurvey[[EmployeeID]:[PerformanceRating]],3,FALSE),"Not Found")</f>
        <v>3</v>
      </c>
      <c r="AB2325" s="5" t="str">
        <f>IF(tbl_HRMaster[[#This Row],[Attrition]]="Yes","Left","Active")</f>
        <v>Active</v>
      </c>
      <c r="AC2325" s="5" t="str">
        <f>_xlfn.IFS(tbl_HRMaster[[#This Row],[Age]]&lt;25,"Under 25",tbl_HRMaster[[#This Row],[Age]]&lt;35,"25-34",tbl_HRMaster[[#This Row],[Age]]&lt;45,"35-44",tbl_HRMaster[[#This Row],[Age]]&lt;55,"45-54",TRUE,"Above 54")</f>
        <v>35-44</v>
      </c>
      <c r="AD2325" s="5" t="str">
        <f>_xlfn.IFS(
tbl_HRMaster[[#This Row],[YearsAtCompany]]&lt;2,"&lt; 2 Years",
tbl_HRMaster[[#This Row],[YearsAtCompany]]&lt;5,"2-4 Years",
tbl_HRMaster[[#This Row],[YearsAtCompany]]&lt;10,"5-9 Years",
TRUE,"10+ Years"
)</f>
        <v>5-9 Years</v>
      </c>
      <c r="AE2325" s="5">
        <f>IF(tbl_HRMaster[[#This Row],[Attrition]]="Yes",1,0)</f>
        <v>0</v>
      </c>
    </row>
    <row r="2326" spans="1:31" x14ac:dyDescent="0.25">
      <c r="A2326">
        <v>29</v>
      </c>
      <c r="B2326" t="s">
        <v>21</v>
      </c>
      <c r="C2326" t="s">
        <v>22</v>
      </c>
      <c r="D2326" t="s">
        <v>30</v>
      </c>
      <c r="E2326">
        <v>2</v>
      </c>
      <c r="F2326">
        <v>2</v>
      </c>
      <c r="G2326" t="s">
        <v>24</v>
      </c>
      <c r="H2326">
        <v>962</v>
      </c>
      <c r="I2326" t="s">
        <v>34</v>
      </c>
      <c r="J2326">
        <v>2</v>
      </c>
      <c r="K2326" t="s">
        <v>31</v>
      </c>
      <c r="L2326" t="s">
        <v>27</v>
      </c>
      <c r="M2326">
        <v>192370</v>
      </c>
      <c r="N2326">
        <v>9</v>
      </c>
      <c r="O2326">
        <v>11</v>
      </c>
      <c r="P2326">
        <v>1</v>
      </c>
      <c r="Q2326">
        <v>9</v>
      </c>
      <c r="R2326">
        <v>2</v>
      </c>
      <c r="S2326">
        <v>5</v>
      </c>
      <c r="T2326">
        <v>1</v>
      </c>
      <c r="U2326">
        <v>2</v>
      </c>
      <c r="V2326">
        <f>COUNTIF(tbl_HRMaster[EmployeeID],tbl_HRMaster[[#This Row],[EmployeeID]])</f>
        <v>1</v>
      </c>
      <c r="W2326">
        <f>IFERROR(INDEX(tbl_EmployeeSurvey[EnvironmentSatisfaction],MATCH(tbl_HRMaster[[#This Row],[EmployeeID]],tbl_EmployeeSurvey[EmployeeID],0)),"Not Found")</f>
        <v>4</v>
      </c>
      <c r="X2326">
        <f>IFERROR(INDEX(tbl_EmployeeSurvey[JobSatisfaction],MATCH(tbl_HRMaster[[#This Row],[EmployeeID]],tbl_EmployeeSurvey[EmployeeID],0)),"Not Found")</f>
        <v>3</v>
      </c>
      <c r="Y2326" s="5">
        <f>IFERROR(INDEX(tbl_EmployeeSurvey[WorkLifeBalance],MATCH(tbl_HRMaster[[#This Row],[EmployeeID]],tbl_EmployeeSurvey[EmployeeID],0)),"Not Found")</f>
        <v>3</v>
      </c>
      <c r="Z2326" s="5">
        <f>IFERROR(VLOOKUP(tbl_HRMaster[[#This Row],[EmployeeID]],tbl_ManagerSurvey[[EmployeeID]:[PerformanceRating]],2,FALSE),"Not Found")</f>
        <v>3</v>
      </c>
      <c r="AA2326" s="5">
        <f>IFERROR(VLOOKUP(tbl_HRMaster[[#This Row],[EmployeeID]],tbl_ManagerSurvey[[EmployeeID]:[PerformanceRating]],3,FALSE),"Not Found")</f>
        <v>3</v>
      </c>
      <c r="AB2326" s="5" t="str">
        <f>IF(tbl_HRMaster[[#This Row],[Attrition]]="Yes","Left","Active")</f>
        <v>Active</v>
      </c>
      <c r="AC2326" s="5" t="str">
        <f>_xlfn.IFS(tbl_HRMaster[[#This Row],[Age]]&lt;25,"Under 25",tbl_HRMaster[[#This Row],[Age]]&lt;35,"25-34",tbl_HRMaster[[#This Row],[Age]]&lt;45,"35-44",tbl_HRMaster[[#This Row],[Age]]&lt;55,"45-54",TRUE,"Above 54")</f>
        <v>25-34</v>
      </c>
      <c r="AD2326" s="5" t="str">
        <f>_xlfn.IFS(
tbl_HRMaster[[#This Row],[YearsAtCompany]]&lt;2,"&lt; 2 Years",
tbl_HRMaster[[#This Row],[YearsAtCompany]]&lt;5,"2-4 Years",
tbl_HRMaster[[#This Row],[YearsAtCompany]]&lt;10,"5-9 Years",
TRUE,"10+ Years"
)</f>
        <v>5-9 Years</v>
      </c>
      <c r="AE2326" s="5">
        <f>IF(tbl_HRMaster[[#This Row],[Attrition]]="Yes",1,0)</f>
        <v>0</v>
      </c>
    </row>
    <row r="2327" spans="1:31" x14ac:dyDescent="0.25">
      <c r="A2327">
        <v>29</v>
      </c>
      <c r="B2327" t="s">
        <v>21</v>
      </c>
      <c r="C2327" t="s">
        <v>22</v>
      </c>
      <c r="D2327" t="s">
        <v>30</v>
      </c>
      <c r="E2327">
        <v>2</v>
      </c>
      <c r="F2327">
        <v>2</v>
      </c>
      <c r="G2327" t="s">
        <v>24</v>
      </c>
      <c r="H2327">
        <v>2432</v>
      </c>
      <c r="I2327" t="s">
        <v>34</v>
      </c>
      <c r="J2327">
        <v>2</v>
      </c>
      <c r="K2327" t="s">
        <v>31</v>
      </c>
      <c r="L2327" t="s">
        <v>27</v>
      </c>
      <c r="M2327">
        <v>192370</v>
      </c>
      <c r="N2327">
        <v>9</v>
      </c>
      <c r="O2327">
        <v>11</v>
      </c>
      <c r="P2327">
        <v>1</v>
      </c>
      <c r="Q2327">
        <v>9</v>
      </c>
      <c r="R2327">
        <v>2</v>
      </c>
      <c r="S2327">
        <v>5</v>
      </c>
      <c r="T2327">
        <v>1</v>
      </c>
      <c r="U2327">
        <v>2</v>
      </c>
      <c r="V2327">
        <f>COUNTIF(tbl_HRMaster[EmployeeID],tbl_HRMaster[[#This Row],[EmployeeID]])</f>
        <v>1</v>
      </c>
      <c r="W2327">
        <f>IFERROR(INDEX(tbl_EmployeeSurvey[EnvironmentSatisfaction],MATCH(tbl_HRMaster[[#This Row],[EmployeeID]],tbl_EmployeeSurvey[EmployeeID],0)),"Not Found")</f>
        <v>4</v>
      </c>
      <c r="X2327">
        <f>IFERROR(INDEX(tbl_EmployeeSurvey[JobSatisfaction],MATCH(tbl_HRMaster[[#This Row],[EmployeeID]],tbl_EmployeeSurvey[EmployeeID],0)),"Not Found")</f>
        <v>3</v>
      </c>
      <c r="Y2327" s="5">
        <f>IFERROR(INDEX(tbl_EmployeeSurvey[WorkLifeBalance],MATCH(tbl_HRMaster[[#This Row],[EmployeeID]],tbl_EmployeeSurvey[EmployeeID],0)),"Not Found")</f>
        <v>3</v>
      </c>
      <c r="Z2327" s="5">
        <f>IFERROR(VLOOKUP(tbl_HRMaster[[#This Row],[EmployeeID]],tbl_ManagerSurvey[[EmployeeID]:[PerformanceRating]],2,FALSE),"Not Found")</f>
        <v>3</v>
      </c>
      <c r="AA2327" s="5">
        <f>IFERROR(VLOOKUP(tbl_HRMaster[[#This Row],[EmployeeID]],tbl_ManagerSurvey[[EmployeeID]:[PerformanceRating]],3,FALSE),"Not Found")</f>
        <v>3</v>
      </c>
      <c r="AB2327" s="5" t="str">
        <f>IF(tbl_HRMaster[[#This Row],[Attrition]]="Yes","Left","Active")</f>
        <v>Active</v>
      </c>
      <c r="AC2327" s="5" t="str">
        <f>_xlfn.IFS(tbl_HRMaster[[#This Row],[Age]]&lt;25,"Under 25",tbl_HRMaster[[#This Row],[Age]]&lt;35,"25-34",tbl_HRMaster[[#This Row],[Age]]&lt;45,"35-44",tbl_HRMaster[[#This Row],[Age]]&lt;55,"45-54",TRUE,"Above 54")</f>
        <v>25-34</v>
      </c>
      <c r="AD2327" s="5" t="str">
        <f>_xlfn.IFS(
tbl_HRMaster[[#This Row],[YearsAtCompany]]&lt;2,"&lt; 2 Years",
tbl_HRMaster[[#This Row],[YearsAtCompany]]&lt;5,"2-4 Years",
tbl_HRMaster[[#This Row],[YearsAtCompany]]&lt;10,"5-9 Years",
TRUE,"10+ Years"
)</f>
        <v>5-9 Years</v>
      </c>
      <c r="AE2327" s="5">
        <f>IF(tbl_HRMaster[[#This Row],[Attrition]]="Yes",1,0)</f>
        <v>0</v>
      </c>
    </row>
    <row r="2328" spans="1:31" x14ac:dyDescent="0.25">
      <c r="A2328">
        <v>29</v>
      </c>
      <c r="B2328" t="s">
        <v>21</v>
      </c>
      <c r="C2328" t="s">
        <v>22</v>
      </c>
      <c r="D2328" t="s">
        <v>30</v>
      </c>
      <c r="E2328">
        <v>2</v>
      </c>
      <c r="F2328">
        <v>2</v>
      </c>
      <c r="G2328" t="s">
        <v>24</v>
      </c>
      <c r="H2328">
        <v>3902</v>
      </c>
      <c r="I2328" t="s">
        <v>34</v>
      </c>
      <c r="J2328">
        <v>2</v>
      </c>
      <c r="K2328" t="s">
        <v>31</v>
      </c>
      <c r="L2328" t="s">
        <v>27</v>
      </c>
      <c r="M2328">
        <v>192370</v>
      </c>
      <c r="N2328">
        <v>9</v>
      </c>
      <c r="O2328">
        <v>11</v>
      </c>
      <c r="P2328">
        <v>1</v>
      </c>
      <c r="Q2328">
        <v>9</v>
      </c>
      <c r="R2328">
        <v>2</v>
      </c>
      <c r="S2328">
        <v>5</v>
      </c>
      <c r="T2328">
        <v>1</v>
      </c>
      <c r="U2328">
        <v>2</v>
      </c>
      <c r="V2328">
        <f>COUNTIF(tbl_HRMaster[EmployeeID],tbl_HRMaster[[#This Row],[EmployeeID]])</f>
        <v>1</v>
      </c>
      <c r="W2328">
        <f>IFERROR(INDEX(tbl_EmployeeSurvey[EnvironmentSatisfaction],MATCH(tbl_HRMaster[[#This Row],[EmployeeID]],tbl_EmployeeSurvey[EmployeeID],0)),"Not Found")</f>
        <v>4</v>
      </c>
      <c r="X2328">
        <f>IFERROR(INDEX(tbl_EmployeeSurvey[JobSatisfaction],MATCH(tbl_HRMaster[[#This Row],[EmployeeID]],tbl_EmployeeSurvey[EmployeeID],0)),"Not Found")</f>
        <v>3</v>
      </c>
      <c r="Y2328" s="5">
        <f>IFERROR(INDEX(tbl_EmployeeSurvey[WorkLifeBalance],MATCH(tbl_HRMaster[[#This Row],[EmployeeID]],tbl_EmployeeSurvey[EmployeeID],0)),"Not Found")</f>
        <v>3</v>
      </c>
      <c r="Z2328" s="5">
        <f>IFERROR(VLOOKUP(tbl_HRMaster[[#This Row],[EmployeeID]],tbl_ManagerSurvey[[EmployeeID]:[PerformanceRating]],2,FALSE),"Not Found")</f>
        <v>3</v>
      </c>
      <c r="AA2328" s="5">
        <f>IFERROR(VLOOKUP(tbl_HRMaster[[#This Row],[EmployeeID]],tbl_ManagerSurvey[[EmployeeID]:[PerformanceRating]],3,FALSE),"Not Found")</f>
        <v>3</v>
      </c>
      <c r="AB2328" s="5" t="str">
        <f>IF(tbl_HRMaster[[#This Row],[Attrition]]="Yes","Left","Active")</f>
        <v>Active</v>
      </c>
      <c r="AC2328" s="5" t="str">
        <f>_xlfn.IFS(tbl_HRMaster[[#This Row],[Age]]&lt;25,"Under 25",tbl_HRMaster[[#This Row],[Age]]&lt;35,"25-34",tbl_HRMaster[[#This Row],[Age]]&lt;45,"35-44",tbl_HRMaster[[#This Row],[Age]]&lt;55,"45-54",TRUE,"Above 54")</f>
        <v>25-34</v>
      </c>
      <c r="AD2328" s="5" t="str">
        <f>_xlfn.IFS(
tbl_HRMaster[[#This Row],[YearsAtCompany]]&lt;2,"&lt; 2 Years",
tbl_HRMaster[[#This Row],[YearsAtCompany]]&lt;5,"2-4 Years",
tbl_HRMaster[[#This Row],[YearsAtCompany]]&lt;10,"5-9 Years",
TRUE,"10+ Years"
)</f>
        <v>5-9 Years</v>
      </c>
      <c r="AE2328" s="5">
        <f>IF(tbl_HRMaster[[#This Row],[Attrition]]="Yes",1,0)</f>
        <v>0</v>
      </c>
    </row>
    <row r="2329" spans="1:31" x14ac:dyDescent="0.25">
      <c r="A2329">
        <v>33</v>
      </c>
      <c r="B2329" t="s">
        <v>21</v>
      </c>
      <c r="C2329" t="s">
        <v>29</v>
      </c>
      <c r="D2329" t="s">
        <v>23</v>
      </c>
      <c r="E2329">
        <v>9</v>
      </c>
      <c r="F2329">
        <v>2</v>
      </c>
      <c r="G2329" t="s">
        <v>45</v>
      </c>
      <c r="H2329">
        <v>1252</v>
      </c>
      <c r="I2329" t="s">
        <v>34</v>
      </c>
      <c r="J2329">
        <v>4</v>
      </c>
      <c r="K2329" t="s">
        <v>37</v>
      </c>
      <c r="L2329" t="s">
        <v>27</v>
      </c>
      <c r="M2329">
        <v>29090</v>
      </c>
      <c r="N2329">
        <v>2</v>
      </c>
      <c r="O2329">
        <v>11</v>
      </c>
      <c r="P2329">
        <v>0</v>
      </c>
      <c r="Q2329">
        <v>10</v>
      </c>
      <c r="R2329">
        <v>2</v>
      </c>
      <c r="S2329">
        <v>5</v>
      </c>
      <c r="T2329">
        <v>1</v>
      </c>
      <c r="U2329">
        <v>3</v>
      </c>
      <c r="V2329">
        <f>COUNTIF(tbl_HRMaster[EmployeeID],tbl_HRMaster[[#This Row],[EmployeeID]])</f>
        <v>1</v>
      </c>
      <c r="W2329">
        <f>IFERROR(INDEX(tbl_EmployeeSurvey[EnvironmentSatisfaction],MATCH(tbl_HRMaster[[#This Row],[EmployeeID]],tbl_EmployeeSurvey[EmployeeID],0)),"Not Found")</f>
        <v>3</v>
      </c>
      <c r="X2329">
        <f>IFERROR(INDEX(tbl_EmployeeSurvey[JobSatisfaction],MATCH(tbl_HRMaster[[#This Row],[EmployeeID]],tbl_EmployeeSurvey[EmployeeID],0)),"Not Found")</f>
        <v>1</v>
      </c>
      <c r="Y2329" s="5">
        <f>IFERROR(INDEX(tbl_EmployeeSurvey[WorkLifeBalance],MATCH(tbl_HRMaster[[#This Row],[EmployeeID]],tbl_EmployeeSurvey[EmployeeID],0)),"Not Found")</f>
        <v>3</v>
      </c>
      <c r="Z2329" s="5">
        <f>IFERROR(VLOOKUP(tbl_HRMaster[[#This Row],[EmployeeID]],tbl_ManagerSurvey[[EmployeeID]:[PerformanceRating]],2,FALSE),"Not Found")</f>
        <v>2</v>
      </c>
      <c r="AA2329" s="5">
        <f>IFERROR(VLOOKUP(tbl_HRMaster[[#This Row],[EmployeeID]],tbl_ManagerSurvey[[EmployeeID]:[PerformanceRating]],3,FALSE),"Not Found")</f>
        <v>3</v>
      </c>
      <c r="AB2329" s="5" t="str">
        <f>IF(tbl_HRMaster[[#This Row],[Attrition]]="Yes","Left","Active")</f>
        <v>Active</v>
      </c>
      <c r="AC2329" s="5" t="str">
        <f>_xlfn.IFS(tbl_HRMaster[[#This Row],[Age]]&lt;25,"Under 25",tbl_HRMaster[[#This Row],[Age]]&lt;35,"25-34",tbl_HRMaster[[#This Row],[Age]]&lt;45,"35-44",tbl_HRMaster[[#This Row],[Age]]&lt;55,"45-54",TRUE,"Above 54")</f>
        <v>25-34</v>
      </c>
      <c r="AD2329" s="5" t="str">
        <f>_xlfn.IFS(
tbl_HRMaster[[#This Row],[YearsAtCompany]]&lt;2,"&lt; 2 Years",
tbl_HRMaster[[#This Row],[YearsAtCompany]]&lt;5,"2-4 Years",
tbl_HRMaster[[#This Row],[YearsAtCompany]]&lt;10,"5-9 Years",
TRUE,"10+ Years"
)</f>
        <v>5-9 Years</v>
      </c>
      <c r="AE2329" s="5">
        <f>IF(tbl_HRMaster[[#This Row],[Attrition]]="Yes",1,0)</f>
        <v>0</v>
      </c>
    </row>
    <row r="2330" spans="1:31" x14ac:dyDescent="0.25">
      <c r="A2330">
        <v>33</v>
      </c>
      <c r="B2330" t="s">
        <v>21</v>
      </c>
      <c r="C2330" t="s">
        <v>29</v>
      </c>
      <c r="D2330" t="s">
        <v>23</v>
      </c>
      <c r="E2330">
        <v>9</v>
      </c>
      <c r="F2330">
        <v>2</v>
      </c>
      <c r="G2330" t="s">
        <v>45</v>
      </c>
      <c r="H2330">
        <v>2722</v>
      </c>
      <c r="I2330" t="s">
        <v>34</v>
      </c>
      <c r="J2330">
        <v>4</v>
      </c>
      <c r="K2330" t="s">
        <v>37</v>
      </c>
      <c r="L2330" t="s">
        <v>27</v>
      </c>
      <c r="M2330">
        <v>29090</v>
      </c>
      <c r="N2330">
        <v>2</v>
      </c>
      <c r="O2330">
        <v>11</v>
      </c>
      <c r="P2330">
        <v>0</v>
      </c>
      <c r="Q2330">
        <v>10</v>
      </c>
      <c r="R2330">
        <v>2</v>
      </c>
      <c r="S2330">
        <v>5</v>
      </c>
      <c r="T2330">
        <v>1</v>
      </c>
      <c r="U2330">
        <v>3</v>
      </c>
      <c r="V2330">
        <f>COUNTIF(tbl_HRMaster[EmployeeID],tbl_HRMaster[[#This Row],[EmployeeID]])</f>
        <v>1</v>
      </c>
      <c r="W2330">
        <f>IFERROR(INDEX(tbl_EmployeeSurvey[EnvironmentSatisfaction],MATCH(tbl_HRMaster[[#This Row],[EmployeeID]],tbl_EmployeeSurvey[EmployeeID],0)),"Not Found")</f>
        <v>3</v>
      </c>
      <c r="X2330">
        <f>IFERROR(INDEX(tbl_EmployeeSurvey[JobSatisfaction],MATCH(tbl_HRMaster[[#This Row],[EmployeeID]],tbl_EmployeeSurvey[EmployeeID],0)),"Not Found")</f>
        <v>1</v>
      </c>
      <c r="Y2330" s="5">
        <f>IFERROR(INDEX(tbl_EmployeeSurvey[WorkLifeBalance],MATCH(tbl_HRMaster[[#This Row],[EmployeeID]],tbl_EmployeeSurvey[EmployeeID],0)),"Not Found")</f>
        <v>3</v>
      </c>
      <c r="Z2330" s="5">
        <f>IFERROR(VLOOKUP(tbl_HRMaster[[#This Row],[EmployeeID]],tbl_ManagerSurvey[[EmployeeID]:[PerformanceRating]],2,FALSE),"Not Found")</f>
        <v>2</v>
      </c>
      <c r="AA2330" s="5">
        <f>IFERROR(VLOOKUP(tbl_HRMaster[[#This Row],[EmployeeID]],tbl_ManagerSurvey[[EmployeeID]:[PerformanceRating]],3,FALSE),"Not Found")</f>
        <v>3</v>
      </c>
      <c r="AB2330" s="5" t="str">
        <f>IF(tbl_HRMaster[[#This Row],[Attrition]]="Yes","Left","Active")</f>
        <v>Active</v>
      </c>
      <c r="AC2330" s="5" t="str">
        <f>_xlfn.IFS(tbl_HRMaster[[#This Row],[Age]]&lt;25,"Under 25",tbl_HRMaster[[#This Row],[Age]]&lt;35,"25-34",tbl_HRMaster[[#This Row],[Age]]&lt;45,"35-44",tbl_HRMaster[[#This Row],[Age]]&lt;55,"45-54",TRUE,"Above 54")</f>
        <v>25-34</v>
      </c>
      <c r="AD2330" s="5" t="str">
        <f>_xlfn.IFS(
tbl_HRMaster[[#This Row],[YearsAtCompany]]&lt;2,"&lt; 2 Years",
tbl_HRMaster[[#This Row],[YearsAtCompany]]&lt;5,"2-4 Years",
tbl_HRMaster[[#This Row],[YearsAtCompany]]&lt;10,"5-9 Years",
TRUE,"10+ Years"
)</f>
        <v>5-9 Years</v>
      </c>
      <c r="AE2330" s="5">
        <f>IF(tbl_HRMaster[[#This Row],[Attrition]]="Yes",1,0)</f>
        <v>0</v>
      </c>
    </row>
    <row r="2331" spans="1:31" x14ac:dyDescent="0.25">
      <c r="A2331">
        <v>33</v>
      </c>
      <c r="B2331" t="s">
        <v>21</v>
      </c>
      <c r="C2331" t="s">
        <v>29</v>
      </c>
      <c r="D2331" t="s">
        <v>23</v>
      </c>
      <c r="E2331">
        <v>9</v>
      </c>
      <c r="F2331">
        <v>2</v>
      </c>
      <c r="G2331" t="s">
        <v>45</v>
      </c>
      <c r="H2331">
        <v>4192</v>
      </c>
      <c r="I2331" t="s">
        <v>34</v>
      </c>
      <c r="J2331">
        <v>4</v>
      </c>
      <c r="K2331" t="s">
        <v>37</v>
      </c>
      <c r="L2331" t="s">
        <v>27</v>
      </c>
      <c r="M2331">
        <v>29090</v>
      </c>
      <c r="N2331">
        <v>2</v>
      </c>
      <c r="O2331">
        <v>11</v>
      </c>
      <c r="P2331">
        <v>0</v>
      </c>
      <c r="Q2331">
        <v>10</v>
      </c>
      <c r="R2331">
        <v>2</v>
      </c>
      <c r="S2331">
        <v>5</v>
      </c>
      <c r="T2331">
        <v>1</v>
      </c>
      <c r="U2331">
        <v>3</v>
      </c>
      <c r="V2331">
        <f>COUNTIF(tbl_HRMaster[EmployeeID],tbl_HRMaster[[#This Row],[EmployeeID]])</f>
        <v>1</v>
      </c>
      <c r="W2331">
        <f>IFERROR(INDEX(tbl_EmployeeSurvey[EnvironmentSatisfaction],MATCH(tbl_HRMaster[[#This Row],[EmployeeID]],tbl_EmployeeSurvey[EmployeeID],0)),"Not Found")</f>
        <v>3</v>
      </c>
      <c r="X2331">
        <f>IFERROR(INDEX(tbl_EmployeeSurvey[JobSatisfaction],MATCH(tbl_HRMaster[[#This Row],[EmployeeID]],tbl_EmployeeSurvey[EmployeeID],0)),"Not Found")</f>
        <v>1</v>
      </c>
      <c r="Y2331" s="5">
        <f>IFERROR(INDEX(tbl_EmployeeSurvey[WorkLifeBalance],MATCH(tbl_HRMaster[[#This Row],[EmployeeID]],tbl_EmployeeSurvey[EmployeeID],0)),"Not Found")</f>
        <v>3</v>
      </c>
      <c r="Z2331" s="5">
        <f>IFERROR(VLOOKUP(tbl_HRMaster[[#This Row],[EmployeeID]],tbl_ManagerSurvey[[EmployeeID]:[PerformanceRating]],2,FALSE),"Not Found")</f>
        <v>2</v>
      </c>
      <c r="AA2331" s="5">
        <f>IFERROR(VLOOKUP(tbl_HRMaster[[#This Row],[EmployeeID]],tbl_ManagerSurvey[[EmployeeID]:[PerformanceRating]],3,FALSE),"Not Found")</f>
        <v>3</v>
      </c>
      <c r="AB2331" s="5" t="str">
        <f>IF(tbl_HRMaster[[#This Row],[Attrition]]="Yes","Left","Active")</f>
        <v>Active</v>
      </c>
      <c r="AC2331" s="5" t="str">
        <f>_xlfn.IFS(tbl_HRMaster[[#This Row],[Age]]&lt;25,"Under 25",tbl_HRMaster[[#This Row],[Age]]&lt;35,"25-34",tbl_HRMaster[[#This Row],[Age]]&lt;45,"35-44",tbl_HRMaster[[#This Row],[Age]]&lt;55,"45-54",TRUE,"Above 54")</f>
        <v>25-34</v>
      </c>
      <c r="AD2331" s="5" t="str">
        <f>_xlfn.IFS(
tbl_HRMaster[[#This Row],[YearsAtCompany]]&lt;2,"&lt; 2 Years",
tbl_HRMaster[[#This Row],[YearsAtCompany]]&lt;5,"2-4 Years",
tbl_HRMaster[[#This Row],[YearsAtCompany]]&lt;10,"5-9 Years",
TRUE,"10+ Years"
)</f>
        <v>5-9 Years</v>
      </c>
      <c r="AE2331" s="5">
        <f>IF(tbl_HRMaster[[#This Row],[Attrition]]="Yes",1,0)</f>
        <v>0</v>
      </c>
    </row>
    <row r="2332" spans="1:31" x14ac:dyDescent="0.25">
      <c r="A2332">
        <v>32</v>
      </c>
      <c r="B2332" t="s">
        <v>21</v>
      </c>
      <c r="C2332" t="s">
        <v>29</v>
      </c>
      <c r="D2332" t="s">
        <v>23</v>
      </c>
      <c r="E2332">
        <v>1</v>
      </c>
      <c r="F2332">
        <v>1</v>
      </c>
      <c r="G2332" t="s">
        <v>45</v>
      </c>
      <c r="H2332">
        <v>969</v>
      </c>
      <c r="I2332" t="s">
        <v>34</v>
      </c>
      <c r="J2332">
        <v>2</v>
      </c>
      <c r="K2332" t="s">
        <v>40</v>
      </c>
      <c r="L2332" t="s">
        <v>27</v>
      </c>
      <c r="M2332">
        <v>88580</v>
      </c>
      <c r="N2332">
        <v>6</v>
      </c>
      <c r="O2332">
        <v>16</v>
      </c>
      <c r="P2332">
        <v>1</v>
      </c>
      <c r="Q2332">
        <v>10</v>
      </c>
      <c r="R2332">
        <v>2</v>
      </c>
      <c r="S2332">
        <v>5</v>
      </c>
      <c r="T2332">
        <v>1</v>
      </c>
      <c r="U2332">
        <v>3</v>
      </c>
      <c r="V2332">
        <f>COUNTIF(tbl_HRMaster[EmployeeID],tbl_HRMaster[[#This Row],[EmployeeID]])</f>
        <v>1</v>
      </c>
      <c r="W2332">
        <f>IFERROR(INDEX(tbl_EmployeeSurvey[EnvironmentSatisfaction],MATCH(tbl_HRMaster[[#This Row],[EmployeeID]],tbl_EmployeeSurvey[EmployeeID],0)),"Not Found")</f>
        <v>1</v>
      </c>
      <c r="X2332">
        <f>IFERROR(INDEX(tbl_EmployeeSurvey[JobSatisfaction],MATCH(tbl_HRMaster[[#This Row],[EmployeeID]],tbl_EmployeeSurvey[EmployeeID],0)),"Not Found")</f>
        <v>3</v>
      </c>
      <c r="Y2332" s="5">
        <f>IFERROR(INDEX(tbl_EmployeeSurvey[WorkLifeBalance],MATCH(tbl_HRMaster[[#This Row],[EmployeeID]],tbl_EmployeeSurvey[EmployeeID],0)),"Not Found")</f>
        <v>2</v>
      </c>
      <c r="Z2332" s="5">
        <f>IFERROR(VLOOKUP(tbl_HRMaster[[#This Row],[EmployeeID]],tbl_ManagerSurvey[[EmployeeID]:[PerformanceRating]],2,FALSE),"Not Found")</f>
        <v>3</v>
      </c>
      <c r="AA2332" s="5">
        <f>IFERROR(VLOOKUP(tbl_HRMaster[[#This Row],[EmployeeID]],tbl_ManagerSurvey[[EmployeeID]:[PerformanceRating]],3,FALSE),"Not Found")</f>
        <v>3</v>
      </c>
      <c r="AB2332" s="5" t="str">
        <f>IF(tbl_HRMaster[[#This Row],[Attrition]]="Yes","Left","Active")</f>
        <v>Active</v>
      </c>
      <c r="AC2332" s="5" t="str">
        <f>_xlfn.IFS(tbl_HRMaster[[#This Row],[Age]]&lt;25,"Under 25",tbl_HRMaster[[#This Row],[Age]]&lt;35,"25-34",tbl_HRMaster[[#This Row],[Age]]&lt;45,"35-44",tbl_HRMaster[[#This Row],[Age]]&lt;55,"45-54",TRUE,"Above 54")</f>
        <v>25-34</v>
      </c>
      <c r="AD2332" s="5" t="str">
        <f>_xlfn.IFS(
tbl_HRMaster[[#This Row],[YearsAtCompany]]&lt;2,"&lt; 2 Years",
tbl_HRMaster[[#This Row],[YearsAtCompany]]&lt;5,"2-4 Years",
tbl_HRMaster[[#This Row],[YearsAtCompany]]&lt;10,"5-9 Years",
TRUE,"10+ Years"
)</f>
        <v>5-9 Years</v>
      </c>
      <c r="AE2332" s="5">
        <f>IF(tbl_HRMaster[[#This Row],[Attrition]]="Yes",1,0)</f>
        <v>0</v>
      </c>
    </row>
    <row r="2333" spans="1:31" x14ac:dyDescent="0.25">
      <c r="A2333">
        <v>32</v>
      </c>
      <c r="B2333" t="s">
        <v>21</v>
      </c>
      <c r="C2333" t="s">
        <v>29</v>
      </c>
      <c r="D2333" t="s">
        <v>23</v>
      </c>
      <c r="E2333">
        <v>1</v>
      </c>
      <c r="F2333">
        <v>1</v>
      </c>
      <c r="G2333" t="s">
        <v>45</v>
      </c>
      <c r="H2333">
        <v>2439</v>
      </c>
      <c r="I2333" t="s">
        <v>34</v>
      </c>
      <c r="J2333">
        <v>2</v>
      </c>
      <c r="K2333" t="s">
        <v>40</v>
      </c>
      <c r="L2333" t="s">
        <v>27</v>
      </c>
      <c r="M2333">
        <v>88580</v>
      </c>
      <c r="N2333">
        <v>6</v>
      </c>
      <c r="O2333">
        <v>16</v>
      </c>
      <c r="P2333">
        <v>1</v>
      </c>
      <c r="Q2333">
        <v>10</v>
      </c>
      <c r="R2333">
        <v>2</v>
      </c>
      <c r="S2333">
        <v>5</v>
      </c>
      <c r="T2333">
        <v>1</v>
      </c>
      <c r="U2333">
        <v>3</v>
      </c>
      <c r="V2333">
        <f>COUNTIF(tbl_HRMaster[EmployeeID],tbl_HRMaster[[#This Row],[EmployeeID]])</f>
        <v>1</v>
      </c>
      <c r="W2333">
        <f>IFERROR(INDEX(tbl_EmployeeSurvey[EnvironmentSatisfaction],MATCH(tbl_HRMaster[[#This Row],[EmployeeID]],tbl_EmployeeSurvey[EmployeeID],0)),"Not Found")</f>
        <v>1</v>
      </c>
      <c r="X2333">
        <f>IFERROR(INDEX(tbl_EmployeeSurvey[JobSatisfaction],MATCH(tbl_HRMaster[[#This Row],[EmployeeID]],tbl_EmployeeSurvey[EmployeeID],0)),"Not Found")</f>
        <v>3</v>
      </c>
      <c r="Y2333" s="5">
        <f>IFERROR(INDEX(tbl_EmployeeSurvey[WorkLifeBalance],MATCH(tbl_HRMaster[[#This Row],[EmployeeID]],tbl_EmployeeSurvey[EmployeeID],0)),"Not Found")</f>
        <v>2</v>
      </c>
      <c r="Z2333" s="5">
        <f>IFERROR(VLOOKUP(tbl_HRMaster[[#This Row],[EmployeeID]],tbl_ManagerSurvey[[EmployeeID]:[PerformanceRating]],2,FALSE),"Not Found")</f>
        <v>3</v>
      </c>
      <c r="AA2333" s="5">
        <f>IFERROR(VLOOKUP(tbl_HRMaster[[#This Row],[EmployeeID]],tbl_ManagerSurvey[[EmployeeID]:[PerformanceRating]],3,FALSE),"Not Found")</f>
        <v>3</v>
      </c>
      <c r="AB2333" s="5" t="str">
        <f>IF(tbl_HRMaster[[#This Row],[Attrition]]="Yes","Left","Active")</f>
        <v>Active</v>
      </c>
      <c r="AC2333" s="5" t="str">
        <f>_xlfn.IFS(tbl_HRMaster[[#This Row],[Age]]&lt;25,"Under 25",tbl_HRMaster[[#This Row],[Age]]&lt;35,"25-34",tbl_HRMaster[[#This Row],[Age]]&lt;45,"35-44",tbl_HRMaster[[#This Row],[Age]]&lt;55,"45-54",TRUE,"Above 54")</f>
        <v>25-34</v>
      </c>
      <c r="AD2333" s="5" t="str">
        <f>_xlfn.IFS(
tbl_HRMaster[[#This Row],[YearsAtCompany]]&lt;2,"&lt; 2 Years",
tbl_HRMaster[[#This Row],[YearsAtCompany]]&lt;5,"2-4 Years",
tbl_HRMaster[[#This Row],[YearsAtCompany]]&lt;10,"5-9 Years",
TRUE,"10+ Years"
)</f>
        <v>5-9 Years</v>
      </c>
      <c r="AE2333" s="5">
        <f>IF(tbl_HRMaster[[#This Row],[Attrition]]="Yes",1,0)</f>
        <v>0</v>
      </c>
    </row>
    <row r="2334" spans="1:31" x14ac:dyDescent="0.25">
      <c r="A2334">
        <v>32</v>
      </c>
      <c r="B2334" t="s">
        <v>21</v>
      </c>
      <c r="C2334" t="s">
        <v>29</v>
      </c>
      <c r="D2334" t="s">
        <v>23</v>
      </c>
      <c r="E2334">
        <v>1</v>
      </c>
      <c r="F2334">
        <v>1</v>
      </c>
      <c r="G2334" t="s">
        <v>45</v>
      </c>
      <c r="H2334">
        <v>3909</v>
      </c>
      <c r="I2334" t="s">
        <v>34</v>
      </c>
      <c r="J2334">
        <v>2</v>
      </c>
      <c r="K2334" t="s">
        <v>40</v>
      </c>
      <c r="L2334" t="s">
        <v>27</v>
      </c>
      <c r="M2334">
        <v>88580</v>
      </c>
      <c r="N2334">
        <v>6</v>
      </c>
      <c r="O2334">
        <v>16</v>
      </c>
      <c r="P2334">
        <v>1</v>
      </c>
      <c r="Q2334">
        <v>10</v>
      </c>
      <c r="R2334">
        <v>2</v>
      </c>
      <c r="S2334">
        <v>5</v>
      </c>
      <c r="T2334">
        <v>1</v>
      </c>
      <c r="U2334">
        <v>3</v>
      </c>
      <c r="V2334">
        <f>COUNTIF(tbl_HRMaster[EmployeeID],tbl_HRMaster[[#This Row],[EmployeeID]])</f>
        <v>1</v>
      </c>
      <c r="W2334">
        <f>IFERROR(INDEX(tbl_EmployeeSurvey[EnvironmentSatisfaction],MATCH(tbl_HRMaster[[#This Row],[EmployeeID]],tbl_EmployeeSurvey[EmployeeID],0)),"Not Found")</f>
        <v>1</v>
      </c>
      <c r="X2334">
        <f>IFERROR(INDEX(tbl_EmployeeSurvey[JobSatisfaction],MATCH(tbl_HRMaster[[#This Row],[EmployeeID]],tbl_EmployeeSurvey[EmployeeID],0)),"Not Found")</f>
        <v>3</v>
      </c>
      <c r="Y2334" s="5">
        <f>IFERROR(INDEX(tbl_EmployeeSurvey[WorkLifeBalance],MATCH(tbl_HRMaster[[#This Row],[EmployeeID]],tbl_EmployeeSurvey[EmployeeID],0)),"Not Found")</f>
        <v>2</v>
      </c>
      <c r="Z2334" s="5">
        <f>IFERROR(VLOOKUP(tbl_HRMaster[[#This Row],[EmployeeID]],tbl_ManagerSurvey[[EmployeeID]:[PerformanceRating]],2,FALSE),"Not Found")</f>
        <v>3</v>
      </c>
      <c r="AA2334" s="5">
        <f>IFERROR(VLOOKUP(tbl_HRMaster[[#This Row],[EmployeeID]],tbl_ManagerSurvey[[EmployeeID]:[PerformanceRating]],3,FALSE),"Not Found")</f>
        <v>3</v>
      </c>
      <c r="AB2334" s="5" t="str">
        <f>IF(tbl_HRMaster[[#This Row],[Attrition]]="Yes","Left","Active")</f>
        <v>Active</v>
      </c>
      <c r="AC2334" s="5" t="str">
        <f>_xlfn.IFS(tbl_HRMaster[[#This Row],[Age]]&lt;25,"Under 25",tbl_HRMaster[[#This Row],[Age]]&lt;35,"25-34",tbl_HRMaster[[#This Row],[Age]]&lt;45,"35-44",tbl_HRMaster[[#This Row],[Age]]&lt;55,"45-54",TRUE,"Above 54")</f>
        <v>25-34</v>
      </c>
      <c r="AD2334" s="5" t="str">
        <f>_xlfn.IFS(
tbl_HRMaster[[#This Row],[YearsAtCompany]]&lt;2,"&lt; 2 Years",
tbl_HRMaster[[#This Row],[YearsAtCompany]]&lt;5,"2-4 Years",
tbl_HRMaster[[#This Row],[YearsAtCompany]]&lt;10,"5-9 Years",
TRUE,"10+ Years"
)</f>
        <v>5-9 Years</v>
      </c>
      <c r="AE2334" s="5">
        <f>IF(tbl_HRMaster[[#This Row],[Attrition]]="Yes",1,0)</f>
        <v>0</v>
      </c>
    </row>
    <row r="2335" spans="1:31" x14ac:dyDescent="0.25">
      <c r="A2335">
        <v>47</v>
      </c>
      <c r="B2335" t="s">
        <v>21</v>
      </c>
      <c r="C2335" t="s">
        <v>22</v>
      </c>
      <c r="D2335" t="s">
        <v>30</v>
      </c>
      <c r="E2335">
        <v>8</v>
      </c>
      <c r="F2335">
        <v>4</v>
      </c>
      <c r="G2335" t="s">
        <v>38</v>
      </c>
      <c r="H2335">
        <v>810</v>
      </c>
      <c r="I2335" t="s">
        <v>25</v>
      </c>
      <c r="J2335">
        <v>2</v>
      </c>
      <c r="K2335" t="s">
        <v>43</v>
      </c>
      <c r="L2335" t="s">
        <v>27</v>
      </c>
      <c r="M2335">
        <v>23660</v>
      </c>
      <c r="N2335">
        <v>3</v>
      </c>
      <c r="O2335">
        <v>17</v>
      </c>
      <c r="P2335">
        <v>0</v>
      </c>
      <c r="Q2335">
        <v>11</v>
      </c>
      <c r="R2335">
        <v>5</v>
      </c>
      <c r="S2335">
        <v>5</v>
      </c>
      <c r="T2335">
        <v>1</v>
      </c>
      <c r="U2335">
        <v>2</v>
      </c>
      <c r="V2335">
        <f>COUNTIF(tbl_HRMaster[EmployeeID],tbl_HRMaster[[#This Row],[EmployeeID]])</f>
        <v>1</v>
      </c>
      <c r="W2335">
        <f>IFERROR(INDEX(tbl_EmployeeSurvey[EnvironmentSatisfaction],MATCH(tbl_HRMaster[[#This Row],[EmployeeID]],tbl_EmployeeSurvey[EmployeeID],0)),"Not Found")</f>
        <v>3</v>
      </c>
      <c r="X2335">
        <f>IFERROR(INDEX(tbl_EmployeeSurvey[JobSatisfaction],MATCH(tbl_HRMaster[[#This Row],[EmployeeID]],tbl_EmployeeSurvey[EmployeeID],0)),"Not Found")</f>
        <v>3</v>
      </c>
      <c r="Y2335" s="5">
        <f>IFERROR(INDEX(tbl_EmployeeSurvey[WorkLifeBalance],MATCH(tbl_HRMaster[[#This Row],[EmployeeID]],tbl_EmployeeSurvey[EmployeeID],0)),"Not Found")</f>
        <v>2</v>
      </c>
      <c r="Z2335" s="5">
        <f>IFERROR(VLOOKUP(tbl_HRMaster[[#This Row],[EmployeeID]],tbl_ManagerSurvey[[EmployeeID]:[PerformanceRating]],2,FALSE),"Not Found")</f>
        <v>2</v>
      </c>
      <c r="AA2335" s="5">
        <f>IFERROR(VLOOKUP(tbl_HRMaster[[#This Row],[EmployeeID]],tbl_ManagerSurvey[[EmployeeID]:[PerformanceRating]],3,FALSE),"Not Found")</f>
        <v>3</v>
      </c>
      <c r="AB2335" s="5" t="str">
        <f>IF(tbl_HRMaster[[#This Row],[Attrition]]="Yes","Left","Active")</f>
        <v>Active</v>
      </c>
      <c r="AC2335" s="5" t="str">
        <f>_xlfn.IFS(tbl_HRMaster[[#This Row],[Age]]&lt;25,"Under 25",tbl_HRMaster[[#This Row],[Age]]&lt;35,"25-34",tbl_HRMaster[[#This Row],[Age]]&lt;45,"35-44",tbl_HRMaster[[#This Row],[Age]]&lt;55,"45-54",TRUE,"Above 54")</f>
        <v>45-54</v>
      </c>
      <c r="AD2335" s="5" t="str">
        <f>_xlfn.IFS(
tbl_HRMaster[[#This Row],[YearsAtCompany]]&lt;2,"&lt; 2 Years",
tbl_HRMaster[[#This Row],[YearsAtCompany]]&lt;5,"2-4 Years",
tbl_HRMaster[[#This Row],[YearsAtCompany]]&lt;10,"5-9 Years",
TRUE,"10+ Years"
)</f>
        <v>5-9 Years</v>
      </c>
      <c r="AE2335" s="5">
        <f>IF(tbl_HRMaster[[#This Row],[Attrition]]="Yes",1,0)</f>
        <v>0</v>
      </c>
    </row>
    <row r="2336" spans="1:31" x14ac:dyDescent="0.25">
      <c r="A2336">
        <v>47</v>
      </c>
      <c r="B2336" t="s">
        <v>21</v>
      </c>
      <c r="C2336" t="s">
        <v>22</v>
      </c>
      <c r="D2336" t="s">
        <v>30</v>
      </c>
      <c r="E2336">
        <v>8</v>
      </c>
      <c r="F2336">
        <v>4</v>
      </c>
      <c r="G2336" t="s">
        <v>38</v>
      </c>
      <c r="H2336">
        <v>2280</v>
      </c>
      <c r="I2336" t="s">
        <v>25</v>
      </c>
      <c r="J2336">
        <v>2</v>
      </c>
      <c r="K2336" t="s">
        <v>43</v>
      </c>
      <c r="L2336" t="s">
        <v>27</v>
      </c>
      <c r="M2336">
        <v>23660</v>
      </c>
      <c r="N2336">
        <v>3</v>
      </c>
      <c r="O2336">
        <v>17</v>
      </c>
      <c r="P2336">
        <v>0</v>
      </c>
      <c r="Q2336">
        <v>11</v>
      </c>
      <c r="R2336">
        <v>5</v>
      </c>
      <c r="S2336">
        <v>5</v>
      </c>
      <c r="T2336">
        <v>1</v>
      </c>
      <c r="U2336">
        <v>2</v>
      </c>
      <c r="V2336">
        <f>COUNTIF(tbl_HRMaster[EmployeeID],tbl_HRMaster[[#This Row],[EmployeeID]])</f>
        <v>1</v>
      </c>
      <c r="W2336">
        <f>IFERROR(INDEX(tbl_EmployeeSurvey[EnvironmentSatisfaction],MATCH(tbl_HRMaster[[#This Row],[EmployeeID]],tbl_EmployeeSurvey[EmployeeID],0)),"Not Found")</f>
        <v>3</v>
      </c>
      <c r="X2336">
        <f>IFERROR(INDEX(tbl_EmployeeSurvey[JobSatisfaction],MATCH(tbl_HRMaster[[#This Row],[EmployeeID]],tbl_EmployeeSurvey[EmployeeID],0)),"Not Found")</f>
        <v>3</v>
      </c>
      <c r="Y2336" s="5">
        <f>IFERROR(INDEX(tbl_EmployeeSurvey[WorkLifeBalance],MATCH(tbl_HRMaster[[#This Row],[EmployeeID]],tbl_EmployeeSurvey[EmployeeID],0)),"Not Found")</f>
        <v>2</v>
      </c>
      <c r="Z2336" s="5">
        <f>IFERROR(VLOOKUP(tbl_HRMaster[[#This Row],[EmployeeID]],tbl_ManagerSurvey[[EmployeeID]:[PerformanceRating]],2,FALSE),"Not Found")</f>
        <v>2</v>
      </c>
      <c r="AA2336" s="5">
        <f>IFERROR(VLOOKUP(tbl_HRMaster[[#This Row],[EmployeeID]],tbl_ManagerSurvey[[EmployeeID]:[PerformanceRating]],3,FALSE),"Not Found")</f>
        <v>3</v>
      </c>
      <c r="AB2336" s="5" t="str">
        <f>IF(tbl_HRMaster[[#This Row],[Attrition]]="Yes","Left","Active")</f>
        <v>Active</v>
      </c>
      <c r="AC2336" s="5" t="str">
        <f>_xlfn.IFS(tbl_HRMaster[[#This Row],[Age]]&lt;25,"Under 25",tbl_HRMaster[[#This Row],[Age]]&lt;35,"25-34",tbl_HRMaster[[#This Row],[Age]]&lt;45,"35-44",tbl_HRMaster[[#This Row],[Age]]&lt;55,"45-54",TRUE,"Above 54")</f>
        <v>45-54</v>
      </c>
      <c r="AD2336" s="5" t="str">
        <f>_xlfn.IFS(
tbl_HRMaster[[#This Row],[YearsAtCompany]]&lt;2,"&lt; 2 Years",
tbl_HRMaster[[#This Row],[YearsAtCompany]]&lt;5,"2-4 Years",
tbl_HRMaster[[#This Row],[YearsAtCompany]]&lt;10,"5-9 Years",
TRUE,"10+ Years"
)</f>
        <v>5-9 Years</v>
      </c>
      <c r="AE2336" s="5">
        <f>IF(tbl_HRMaster[[#This Row],[Attrition]]="Yes",1,0)</f>
        <v>0</v>
      </c>
    </row>
    <row r="2337" spans="1:31" x14ac:dyDescent="0.25">
      <c r="A2337">
        <v>47</v>
      </c>
      <c r="B2337" t="s">
        <v>21</v>
      </c>
      <c r="C2337" t="s">
        <v>22</v>
      </c>
      <c r="D2337" t="s">
        <v>30</v>
      </c>
      <c r="E2337">
        <v>8</v>
      </c>
      <c r="F2337">
        <v>4</v>
      </c>
      <c r="G2337" t="s">
        <v>38</v>
      </c>
      <c r="H2337">
        <v>3750</v>
      </c>
      <c r="I2337" t="s">
        <v>25</v>
      </c>
      <c r="J2337">
        <v>2</v>
      </c>
      <c r="K2337" t="s">
        <v>43</v>
      </c>
      <c r="L2337" t="s">
        <v>27</v>
      </c>
      <c r="M2337">
        <v>23660</v>
      </c>
      <c r="N2337">
        <v>3</v>
      </c>
      <c r="O2337">
        <v>17</v>
      </c>
      <c r="P2337">
        <v>0</v>
      </c>
      <c r="Q2337">
        <v>11</v>
      </c>
      <c r="R2337">
        <v>5</v>
      </c>
      <c r="S2337">
        <v>5</v>
      </c>
      <c r="T2337">
        <v>1</v>
      </c>
      <c r="U2337">
        <v>2</v>
      </c>
      <c r="V2337">
        <f>COUNTIF(tbl_HRMaster[EmployeeID],tbl_HRMaster[[#This Row],[EmployeeID]])</f>
        <v>1</v>
      </c>
      <c r="W2337">
        <f>IFERROR(INDEX(tbl_EmployeeSurvey[EnvironmentSatisfaction],MATCH(tbl_HRMaster[[#This Row],[EmployeeID]],tbl_EmployeeSurvey[EmployeeID],0)),"Not Found")</f>
        <v>3</v>
      </c>
      <c r="X2337">
        <f>IFERROR(INDEX(tbl_EmployeeSurvey[JobSatisfaction],MATCH(tbl_HRMaster[[#This Row],[EmployeeID]],tbl_EmployeeSurvey[EmployeeID],0)),"Not Found")</f>
        <v>3</v>
      </c>
      <c r="Y2337" s="5">
        <f>IFERROR(INDEX(tbl_EmployeeSurvey[WorkLifeBalance],MATCH(tbl_HRMaster[[#This Row],[EmployeeID]],tbl_EmployeeSurvey[EmployeeID],0)),"Not Found")</f>
        <v>2</v>
      </c>
      <c r="Z2337" s="5">
        <f>IFERROR(VLOOKUP(tbl_HRMaster[[#This Row],[EmployeeID]],tbl_ManagerSurvey[[EmployeeID]:[PerformanceRating]],2,FALSE),"Not Found")</f>
        <v>2</v>
      </c>
      <c r="AA2337" s="5">
        <f>IFERROR(VLOOKUP(tbl_HRMaster[[#This Row],[EmployeeID]],tbl_ManagerSurvey[[EmployeeID]:[PerformanceRating]],3,FALSE),"Not Found")</f>
        <v>3</v>
      </c>
      <c r="AB2337" s="5" t="str">
        <f>IF(tbl_HRMaster[[#This Row],[Attrition]]="Yes","Left","Active")</f>
        <v>Active</v>
      </c>
      <c r="AC2337" s="5" t="str">
        <f>_xlfn.IFS(tbl_HRMaster[[#This Row],[Age]]&lt;25,"Under 25",tbl_HRMaster[[#This Row],[Age]]&lt;35,"25-34",tbl_HRMaster[[#This Row],[Age]]&lt;45,"35-44",tbl_HRMaster[[#This Row],[Age]]&lt;55,"45-54",TRUE,"Above 54")</f>
        <v>45-54</v>
      </c>
      <c r="AD2337" s="5" t="str">
        <f>_xlfn.IFS(
tbl_HRMaster[[#This Row],[YearsAtCompany]]&lt;2,"&lt; 2 Years",
tbl_HRMaster[[#This Row],[YearsAtCompany]]&lt;5,"2-4 Years",
tbl_HRMaster[[#This Row],[YearsAtCompany]]&lt;10,"5-9 Years",
TRUE,"10+ Years"
)</f>
        <v>5-9 Years</v>
      </c>
      <c r="AE2337" s="5">
        <f>IF(tbl_HRMaster[[#This Row],[Attrition]]="Yes",1,0)</f>
        <v>0</v>
      </c>
    </row>
    <row r="2338" spans="1:31" x14ac:dyDescent="0.25">
      <c r="A2338">
        <v>57</v>
      </c>
      <c r="B2338" t="s">
        <v>21</v>
      </c>
      <c r="C2338" t="s">
        <v>22</v>
      </c>
      <c r="D2338" t="s">
        <v>30</v>
      </c>
      <c r="E2338">
        <v>3</v>
      </c>
      <c r="F2338">
        <v>3</v>
      </c>
      <c r="G2338" t="s">
        <v>24</v>
      </c>
      <c r="H2338">
        <v>1376</v>
      </c>
      <c r="I2338" t="s">
        <v>34</v>
      </c>
      <c r="J2338">
        <v>2</v>
      </c>
      <c r="K2338" t="s">
        <v>42</v>
      </c>
      <c r="L2338" t="s">
        <v>41</v>
      </c>
      <c r="M2338">
        <v>20130</v>
      </c>
      <c r="N2338">
        <v>3</v>
      </c>
      <c r="O2338">
        <v>14</v>
      </c>
      <c r="P2338">
        <v>1</v>
      </c>
      <c r="Q2338">
        <v>12</v>
      </c>
      <c r="R2338">
        <v>5</v>
      </c>
      <c r="S2338">
        <v>5</v>
      </c>
      <c r="T2338">
        <v>1</v>
      </c>
      <c r="U2338">
        <v>4</v>
      </c>
      <c r="V2338">
        <f>COUNTIF(tbl_HRMaster[EmployeeID],tbl_HRMaster[[#This Row],[EmployeeID]])</f>
        <v>1</v>
      </c>
      <c r="W2338">
        <f>IFERROR(INDEX(tbl_EmployeeSurvey[EnvironmentSatisfaction],MATCH(tbl_HRMaster[[#This Row],[EmployeeID]],tbl_EmployeeSurvey[EmployeeID],0)),"Not Found")</f>
        <v>3</v>
      </c>
      <c r="X2338">
        <f>IFERROR(INDEX(tbl_EmployeeSurvey[JobSatisfaction],MATCH(tbl_HRMaster[[#This Row],[EmployeeID]],tbl_EmployeeSurvey[EmployeeID],0)),"Not Found")</f>
        <v>4</v>
      </c>
      <c r="Y2338" s="5">
        <f>IFERROR(INDEX(tbl_EmployeeSurvey[WorkLifeBalance],MATCH(tbl_HRMaster[[#This Row],[EmployeeID]],tbl_EmployeeSurvey[EmployeeID],0)),"Not Found")</f>
        <v>1</v>
      </c>
      <c r="Z2338" s="5">
        <f>IFERROR(VLOOKUP(tbl_HRMaster[[#This Row],[EmployeeID]],tbl_ManagerSurvey[[EmployeeID]:[PerformanceRating]],2,FALSE),"Not Found")</f>
        <v>3</v>
      </c>
      <c r="AA2338" s="5">
        <f>IFERROR(VLOOKUP(tbl_HRMaster[[#This Row],[EmployeeID]],tbl_ManagerSurvey[[EmployeeID]:[PerformanceRating]],3,FALSE),"Not Found")</f>
        <v>3</v>
      </c>
      <c r="AB2338" s="5" t="str">
        <f>IF(tbl_HRMaster[[#This Row],[Attrition]]="Yes","Left","Active")</f>
        <v>Active</v>
      </c>
      <c r="AC2338" s="5" t="str">
        <f>_xlfn.IFS(tbl_HRMaster[[#This Row],[Age]]&lt;25,"Under 25",tbl_HRMaster[[#This Row],[Age]]&lt;35,"25-34",tbl_HRMaster[[#This Row],[Age]]&lt;45,"35-44",tbl_HRMaster[[#This Row],[Age]]&lt;55,"45-54",TRUE,"Above 54")</f>
        <v>Above 54</v>
      </c>
      <c r="AD2338" s="5" t="str">
        <f>_xlfn.IFS(
tbl_HRMaster[[#This Row],[YearsAtCompany]]&lt;2,"&lt; 2 Years",
tbl_HRMaster[[#This Row],[YearsAtCompany]]&lt;5,"2-4 Years",
tbl_HRMaster[[#This Row],[YearsAtCompany]]&lt;10,"5-9 Years",
TRUE,"10+ Years"
)</f>
        <v>5-9 Years</v>
      </c>
      <c r="AE2338" s="5">
        <f>IF(tbl_HRMaster[[#This Row],[Attrition]]="Yes",1,0)</f>
        <v>0</v>
      </c>
    </row>
    <row r="2339" spans="1:31" x14ac:dyDescent="0.25">
      <c r="A2339">
        <v>57</v>
      </c>
      <c r="B2339" t="s">
        <v>21</v>
      </c>
      <c r="C2339" t="s">
        <v>22</v>
      </c>
      <c r="D2339" t="s">
        <v>30</v>
      </c>
      <c r="E2339">
        <v>3</v>
      </c>
      <c r="F2339">
        <v>3</v>
      </c>
      <c r="G2339" t="s">
        <v>24</v>
      </c>
      <c r="H2339">
        <v>2846</v>
      </c>
      <c r="I2339" t="s">
        <v>34</v>
      </c>
      <c r="J2339">
        <v>2</v>
      </c>
      <c r="K2339" t="s">
        <v>42</v>
      </c>
      <c r="L2339" t="s">
        <v>41</v>
      </c>
      <c r="M2339">
        <v>20130</v>
      </c>
      <c r="N2339">
        <v>3</v>
      </c>
      <c r="O2339">
        <v>14</v>
      </c>
      <c r="P2339">
        <v>1</v>
      </c>
      <c r="Q2339">
        <v>12</v>
      </c>
      <c r="R2339">
        <v>5</v>
      </c>
      <c r="S2339">
        <v>5</v>
      </c>
      <c r="T2339">
        <v>1</v>
      </c>
      <c r="U2339">
        <v>4</v>
      </c>
      <c r="V2339">
        <f>COUNTIF(tbl_HRMaster[EmployeeID],tbl_HRMaster[[#This Row],[EmployeeID]])</f>
        <v>1</v>
      </c>
      <c r="W2339">
        <f>IFERROR(INDEX(tbl_EmployeeSurvey[EnvironmentSatisfaction],MATCH(tbl_HRMaster[[#This Row],[EmployeeID]],tbl_EmployeeSurvey[EmployeeID],0)),"Not Found")</f>
        <v>3</v>
      </c>
      <c r="X2339">
        <f>IFERROR(INDEX(tbl_EmployeeSurvey[JobSatisfaction],MATCH(tbl_HRMaster[[#This Row],[EmployeeID]],tbl_EmployeeSurvey[EmployeeID],0)),"Not Found")</f>
        <v>4</v>
      </c>
      <c r="Y2339" s="5">
        <f>IFERROR(INDEX(tbl_EmployeeSurvey[WorkLifeBalance],MATCH(tbl_HRMaster[[#This Row],[EmployeeID]],tbl_EmployeeSurvey[EmployeeID],0)),"Not Found")</f>
        <v>1</v>
      </c>
      <c r="Z2339" s="5">
        <f>IFERROR(VLOOKUP(tbl_HRMaster[[#This Row],[EmployeeID]],tbl_ManagerSurvey[[EmployeeID]:[PerformanceRating]],2,FALSE),"Not Found")</f>
        <v>3</v>
      </c>
      <c r="AA2339" s="5">
        <f>IFERROR(VLOOKUP(tbl_HRMaster[[#This Row],[EmployeeID]],tbl_ManagerSurvey[[EmployeeID]:[PerformanceRating]],3,FALSE),"Not Found")</f>
        <v>3</v>
      </c>
      <c r="AB2339" s="5" t="str">
        <f>IF(tbl_HRMaster[[#This Row],[Attrition]]="Yes","Left","Active")</f>
        <v>Active</v>
      </c>
      <c r="AC2339" s="5" t="str">
        <f>_xlfn.IFS(tbl_HRMaster[[#This Row],[Age]]&lt;25,"Under 25",tbl_HRMaster[[#This Row],[Age]]&lt;35,"25-34",tbl_HRMaster[[#This Row],[Age]]&lt;45,"35-44",tbl_HRMaster[[#This Row],[Age]]&lt;55,"45-54",TRUE,"Above 54")</f>
        <v>Above 54</v>
      </c>
      <c r="AD2339" s="5" t="str">
        <f>_xlfn.IFS(
tbl_HRMaster[[#This Row],[YearsAtCompany]]&lt;2,"&lt; 2 Years",
tbl_HRMaster[[#This Row],[YearsAtCompany]]&lt;5,"2-4 Years",
tbl_HRMaster[[#This Row],[YearsAtCompany]]&lt;10,"5-9 Years",
TRUE,"10+ Years"
)</f>
        <v>5-9 Years</v>
      </c>
      <c r="AE2339" s="5">
        <f>IF(tbl_HRMaster[[#This Row],[Attrition]]="Yes",1,0)</f>
        <v>0</v>
      </c>
    </row>
    <row r="2340" spans="1:31" x14ac:dyDescent="0.25">
      <c r="A2340">
        <v>57</v>
      </c>
      <c r="B2340" t="s">
        <v>21</v>
      </c>
      <c r="C2340" t="s">
        <v>22</v>
      </c>
      <c r="D2340" t="s">
        <v>30</v>
      </c>
      <c r="E2340">
        <v>3</v>
      </c>
      <c r="F2340">
        <v>3</v>
      </c>
      <c r="G2340" t="s">
        <v>24</v>
      </c>
      <c r="H2340">
        <v>4316</v>
      </c>
      <c r="I2340" t="s">
        <v>34</v>
      </c>
      <c r="J2340">
        <v>2</v>
      </c>
      <c r="K2340" t="s">
        <v>42</v>
      </c>
      <c r="L2340" t="s">
        <v>41</v>
      </c>
      <c r="M2340">
        <v>20130</v>
      </c>
      <c r="N2340">
        <v>3</v>
      </c>
      <c r="O2340">
        <v>14</v>
      </c>
      <c r="P2340">
        <v>1</v>
      </c>
      <c r="Q2340">
        <v>12</v>
      </c>
      <c r="R2340">
        <v>5</v>
      </c>
      <c r="S2340">
        <v>5</v>
      </c>
      <c r="T2340">
        <v>1</v>
      </c>
      <c r="U2340">
        <v>4</v>
      </c>
      <c r="V2340">
        <f>COUNTIF(tbl_HRMaster[EmployeeID],tbl_HRMaster[[#This Row],[EmployeeID]])</f>
        <v>1</v>
      </c>
      <c r="W2340">
        <f>IFERROR(INDEX(tbl_EmployeeSurvey[EnvironmentSatisfaction],MATCH(tbl_HRMaster[[#This Row],[EmployeeID]],tbl_EmployeeSurvey[EmployeeID],0)),"Not Found")</f>
        <v>3</v>
      </c>
      <c r="X2340">
        <f>IFERROR(INDEX(tbl_EmployeeSurvey[JobSatisfaction],MATCH(tbl_HRMaster[[#This Row],[EmployeeID]],tbl_EmployeeSurvey[EmployeeID],0)),"Not Found")</f>
        <v>4</v>
      </c>
      <c r="Y2340" s="5">
        <f>IFERROR(INDEX(tbl_EmployeeSurvey[WorkLifeBalance],MATCH(tbl_HRMaster[[#This Row],[EmployeeID]],tbl_EmployeeSurvey[EmployeeID],0)),"Not Found")</f>
        <v>1</v>
      </c>
      <c r="Z2340" s="5">
        <f>IFERROR(VLOOKUP(tbl_HRMaster[[#This Row],[EmployeeID]],tbl_ManagerSurvey[[EmployeeID]:[PerformanceRating]],2,FALSE),"Not Found")</f>
        <v>3</v>
      </c>
      <c r="AA2340" s="5">
        <f>IFERROR(VLOOKUP(tbl_HRMaster[[#This Row],[EmployeeID]],tbl_ManagerSurvey[[EmployeeID]:[PerformanceRating]],3,FALSE),"Not Found")</f>
        <v>3</v>
      </c>
      <c r="AB2340" s="5" t="str">
        <f>IF(tbl_HRMaster[[#This Row],[Attrition]]="Yes","Left","Active")</f>
        <v>Active</v>
      </c>
      <c r="AC2340" s="5" t="str">
        <f>_xlfn.IFS(tbl_HRMaster[[#This Row],[Age]]&lt;25,"Under 25",tbl_HRMaster[[#This Row],[Age]]&lt;35,"25-34",tbl_HRMaster[[#This Row],[Age]]&lt;45,"35-44",tbl_HRMaster[[#This Row],[Age]]&lt;55,"45-54",TRUE,"Above 54")</f>
        <v>Above 54</v>
      </c>
      <c r="AD2340" s="5" t="str">
        <f>_xlfn.IFS(
tbl_HRMaster[[#This Row],[YearsAtCompany]]&lt;2,"&lt; 2 Years",
tbl_HRMaster[[#This Row],[YearsAtCompany]]&lt;5,"2-4 Years",
tbl_HRMaster[[#This Row],[YearsAtCompany]]&lt;10,"5-9 Years",
TRUE,"10+ Years"
)</f>
        <v>5-9 Years</v>
      </c>
      <c r="AE2340" s="5">
        <f>IF(tbl_HRMaster[[#This Row],[Attrition]]="Yes",1,0)</f>
        <v>0</v>
      </c>
    </row>
    <row r="2341" spans="1:31" x14ac:dyDescent="0.25">
      <c r="A2341">
        <v>41</v>
      </c>
      <c r="B2341" t="s">
        <v>21</v>
      </c>
      <c r="C2341" t="s">
        <v>22</v>
      </c>
      <c r="D2341" t="s">
        <v>23</v>
      </c>
      <c r="E2341">
        <v>2</v>
      </c>
      <c r="F2341">
        <v>2</v>
      </c>
      <c r="G2341" t="s">
        <v>38</v>
      </c>
      <c r="H2341">
        <v>1163</v>
      </c>
      <c r="I2341" t="s">
        <v>34</v>
      </c>
      <c r="J2341">
        <v>1</v>
      </c>
      <c r="K2341" t="s">
        <v>26</v>
      </c>
      <c r="L2341" t="s">
        <v>27</v>
      </c>
      <c r="M2341">
        <v>23870</v>
      </c>
      <c r="N2341">
        <v>3</v>
      </c>
      <c r="O2341">
        <v>17</v>
      </c>
      <c r="P2341">
        <v>1</v>
      </c>
      <c r="Q2341">
        <v>12</v>
      </c>
      <c r="R2341">
        <v>1</v>
      </c>
      <c r="S2341">
        <v>5</v>
      </c>
      <c r="T2341">
        <v>1</v>
      </c>
      <c r="U2341">
        <v>0</v>
      </c>
      <c r="V2341">
        <f>COUNTIF(tbl_HRMaster[EmployeeID],tbl_HRMaster[[#This Row],[EmployeeID]])</f>
        <v>1</v>
      </c>
      <c r="W2341">
        <f>IFERROR(INDEX(tbl_EmployeeSurvey[EnvironmentSatisfaction],MATCH(tbl_HRMaster[[#This Row],[EmployeeID]],tbl_EmployeeSurvey[EmployeeID],0)),"Not Found")</f>
        <v>4</v>
      </c>
      <c r="X2341">
        <f>IFERROR(INDEX(tbl_EmployeeSurvey[JobSatisfaction],MATCH(tbl_HRMaster[[#This Row],[EmployeeID]],tbl_EmployeeSurvey[EmployeeID],0)),"Not Found")</f>
        <v>4</v>
      </c>
      <c r="Y2341" s="5">
        <f>IFERROR(INDEX(tbl_EmployeeSurvey[WorkLifeBalance],MATCH(tbl_HRMaster[[#This Row],[EmployeeID]],tbl_EmployeeSurvey[EmployeeID],0)),"Not Found")</f>
        <v>3</v>
      </c>
      <c r="Z2341" s="5">
        <f>IFERROR(VLOOKUP(tbl_HRMaster[[#This Row],[EmployeeID]],tbl_ManagerSurvey[[EmployeeID]:[PerformanceRating]],2,FALSE),"Not Found")</f>
        <v>1</v>
      </c>
      <c r="AA2341" s="5">
        <f>IFERROR(VLOOKUP(tbl_HRMaster[[#This Row],[EmployeeID]],tbl_ManagerSurvey[[EmployeeID]:[PerformanceRating]],3,FALSE),"Not Found")</f>
        <v>3</v>
      </c>
      <c r="AB2341" s="5" t="str">
        <f>IF(tbl_HRMaster[[#This Row],[Attrition]]="Yes","Left","Active")</f>
        <v>Active</v>
      </c>
      <c r="AC2341" s="5" t="str">
        <f>_xlfn.IFS(tbl_HRMaster[[#This Row],[Age]]&lt;25,"Under 25",tbl_HRMaster[[#This Row],[Age]]&lt;35,"25-34",tbl_HRMaster[[#This Row],[Age]]&lt;45,"35-44",tbl_HRMaster[[#This Row],[Age]]&lt;55,"45-54",TRUE,"Above 54")</f>
        <v>35-44</v>
      </c>
      <c r="AD2341" s="5" t="str">
        <f>_xlfn.IFS(
tbl_HRMaster[[#This Row],[YearsAtCompany]]&lt;2,"&lt; 2 Years",
tbl_HRMaster[[#This Row],[YearsAtCompany]]&lt;5,"2-4 Years",
tbl_HRMaster[[#This Row],[YearsAtCompany]]&lt;10,"5-9 Years",
TRUE,"10+ Years"
)</f>
        <v>5-9 Years</v>
      </c>
      <c r="AE2341" s="5">
        <f>IF(tbl_HRMaster[[#This Row],[Attrition]]="Yes",1,0)</f>
        <v>0</v>
      </c>
    </row>
    <row r="2342" spans="1:31" x14ac:dyDescent="0.25">
      <c r="A2342">
        <v>41</v>
      </c>
      <c r="B2342" t="s">
        <v>21</v>
      </c>
      <c r="C2342" t="s">
        <v>22</v>
      </c>
      <c r="D2342" t="s">
        <v>23</v>
      </c>
      <c r="E2342">
        <v>2</v>
      </c>
      <c r="F2342">
        <v>2</v>
      </c>
      <c r="G2342" t="s">
        <v>38</v>
      </c>
      <c r="H2342">
        <v>2633</v>
      </c>
      <c r="I2342" t="s">
        <v>34</v>
      </c>
      <c r="J2342">
        <v>1</v>
      </c>
      <c r="K2342" t="s">
        <v>26</v>
      </c>
      <c r="L2342" t="s">
        <v>27</v>
      </c>
      <c r="M2342">
        <v>23870</v>
      </c>
      <c r="N2342">
        <v>3</v>
      </c>
      <c r="O2342">
        <v>17</v>
      </c>
      <c r="P2342">
        <v>1</v>
      </c>
      <c r="Q2342">
        <v>12</v>
      </c>
      <c r="R2342">
        <v>1</v>
      </c>
      <c r="S2342">
        <v>5</v>
      </c>
      <c r="T2342">
        <v>1</v>
      </c>
      <c r="U2342">
        <v>0</v>
      </c>
      <c r="V2342">
        <f>COUNTIF(tbl_HRMaster[EmployeeID],tbl_HRMaster[[#This Row],[EmployeeID]])</f>
        <v>1</v>
      </c>
      <c r="W2342">
        <f>IFERROR(INDEX(tbl_EmployeeSurvey[EnvironmentSatisfaction],MATCH(tbl_HRMaster[[#This Row],[EmployeeID]],tbl_EmployeeSurvey[EmployeeID],0)),"Not Found")</f>
        <v>4</v>
      </c>
      <c r="X2342">
        <f>IFERROR(INDEX(tbl_EmployeeSurvey[JobSatisfaction],MATCH(tbl_HRMaster[[#This Row],[EmployeeID]],tbl_EmployeeSurvey[EmployeeID],0)),"Not Found")</f>
        <v>4</v>
      </c>
      <c r="Y2342" s="5">
        <f>IFERROR(INDEX(tbl_EmployeeSurvey[WorkLifeBalance],MATCH(tbl_HRMaster[[#This Row],[EmployeeID]],tbl_EmployeeSurvey[EmployeeID],0)),"Not Found")</f>
        <v>3</v>
      </c>
      <c r="Z2342" s="5">
        <f>IFERROR(VLOOKUP(tbl_HRMaster[[#This Row],[EmployeeID]],tbl_ManagerSurvey[[EmployeeID]:[PerformanceRating]],2,FALSE),"Not Found")</f>
        <v>1</v>
      </c>
      <c r="AA2342" s="5">
        <f>IFERROR(VLOOKUP(tbl_HRMaster[[#This Row],[EmployeeID]],tbl_ManagerSurvey[[EmployeeID]:[PerformanceRating]],3,FALSE),"Not Found")</f>
        <v>3</v>
      </c>
      <c r="AB2342" s="5" t="str">
        <f>IF(tbl_HRMaster[[#This Row],[Attrition]]="Yes","Left","Active")</f>
        <v>Active</v>
      </c>
      <c r="AC2342" s="5" t="str">
        <f>_xlfn.IFS(tbl_HRMaster[[#This Row],[Age]]&lt;25,"Under 25",tbl_HRMaster[[#This Row],[Age]]&lt;35,"25-34",tbl_HRMaster[[#This Row],[Age]]&lt;45,"35-44",tbl_HRMaster[[#This Row],[Age]]&lt;55,"45-54",TRUE,"Above 54")</f>
        <v>35-44</v>
      </c>
      <c r="AD2342" s="5" t="str">
        <f>_xlfn.IFS(
tbl_HRMaster[[#This Row],[YearsAtCompany]]&lt;2,"&lt; 2 Years",
tbl_HRMaster[[#This Row],[YearsAtCompany]]&lt;5,"2-4 Years",
tbl_HRMaster[[#This Row],[YearsAtCompany]]&lt;10,"5-9 Years",
TRUE,"10+ Years"
)</f>
        <v>5-9 Years</v>
      </c>
      <c r="AE2342" s="5">
        <f>IF(tbl_HRMaster[[#This Row],[Attrition]]="Yes",1,0)</f>
        <v>0</v>
      </c>
    </row>
    <row r="2343" spans="1:31" x14ac:dyDescent="0.25">
      <c r="A2343">
        <v>41</v>
      </c>
      <c r="B2343" t="s">
        <v>21</v>
      </c>
      <c r="C2343" t="s">
        <v>22</v>
      </c>
      <c r="D2343" t="s">
        <v>23</v>
      </c>
      <c r="E2343">
        <v>2</v>
      </c>
      <c r="F2343">
        <v>2</v>
      </c>
      <c r="G2343" t="s">
        <v>38</v>
      </c>
      <c r="H2343">
        <v>4103</v>
      </c>
      <c r="I2343" t="s">
        <v>34</v>
      </c>
      <c r="J2343">
        <v>1</v>
      </c>
      <c r="K2343" t="s">
        <v>26</v>
      </c>
      <c r="L2343" t="s">
        <v>27</v>
      </c>
      <c r="M2343">
        <v>23870</v>
      </c>
      <c r="N2343">
        <v>3</v>
      </c>
      <c r="O2343">
        <v>17</v>
      </c>
      <c r="P2343">
        <v>1</v>
      </c>
      <c r="Q2343">
        <v>12</v>
      </c>
      <c r="R2343">
        <v>1</v>
      </c>
      <c r="S2343">
        <v>5</v>
      </c>
      <c r="T2343">
        <v>1</v>
      </c>
      <c r="U2343">
        <v>0</v>
      </c>
      <c r="V2343">
        <f>COUNTIF(tbl_HRMaster[EmployeeID],tbl_HRMaster[[#This Row],[EmployeeID]])</f>
        <v>1</v>
      </c>
      <c r="W2343">
        <f>IFERROR(INDEX(tbl_EmployeeSurvey[EnvironmentSatisfaction],MATCH(tbl_HRMaster[[#This Row],[EmployeeID]],tbl_EmployeeSurvey[EmployeeID],0)),"Not Found")</f>
        <v>4</v>
      </c>
      <c r="X2343">
        <f>IFERROR(INDEX(tbl_EmployeeSurvey[JobSatisfaction],MATCH(tbl_HRMaster[[#This Row],[EmployeeID]],tbl_EmployeeSurvey[EmployeeID],0)),"Not Found")</f>
        <v>4</v>
      </c>
      <c r="Y2343" s="5">
        <f>IFERROR(INDEX(tbl_EmployeeSurvey[WorkLifeBalance],MATCH(tbl_HRMaster[[#This Row],[EmployeeID]],tbl_EmployeeSurvey[EmployeeID],0)),"Not Found")</f>
        <v>3</v>
      </c>
      <c r="Z2343" s="5">
        <f>IFERROR(VLOOKUP(tbl_HRMaster[[#This Row],[EmployeeID]],tbl_ManagerSurvey[[EmployeeID]:[PerformanceRating]],2,FALSE),"Not Found")</f>
        <v>1</v>
      </c>
      <c r="AA2343" s="5">
        <f>IFERROR(VLOOKUP(tbl_HRMaster[[#This Row],[EmployeeID]],tbl_ManagerSurvey[[EmployeeID]:[PerformanceRating]],3,FALSE),"Not Found")</f>
        <v>3</v>
      </c>
      <c r="AB2343" s="5" t="str">
        <f>IF(tbl_HRMaster[[#This Row],[Attrition]]="Yes","Left","Active")</f>
        <v>Active</v>
      </c>
      <c r="AC2343" s="5" t="str">
        <f>_xlfn.IFS(tbl_HRMaster[[#This Row],[Age]]&lt;25,"Under 25",tbl_HRMaster[[#This Row],[Age]]&lt;35,"25-34",tbl_HRMaster[[#This Row],[Age]]&lt;45,"35-44",tbl_HRMaster[[#This Row],[Age]]&lt;55,"45-54",TRUE,"Above 54")</f>
        <v>35-44</v>
      </c>
      <c r="AD2343" s="5" t="str">
        <f>_xlfn.IFS(
tbl_HRMaster[[#This Row],[YearsAtCompany]]&lt;2,"&lt; 2 Years",
tbl_HRMaster[[#This Row],[YearsAtCompany]]&lt;5,"2-4 Years",
tbl_HRMaster[[#This Row],[YearsAtCompany]]&lt;10,"5-9 Years",
TRUE,"10+ Years"
)</f>
        <v>5-9 Years</v>
      </c>
      <c r="AE2343" s="5">
        <f>IF(tbl_HRMaster[[#This Row],[Attrition]]="Yes",1,0)</f>
        <v>0</v>
      </c>
    </row>
    <row r="2344" spans="1:31" x14ac:dyDescent="0.25">
      <c r="A2344">
        <v>58</v>
      </c>
      <c r="B2344" t="s">
        <v>21</v>
      </c>
      <c r="C2344" t="s">
        <v>36</v>
      </c>
      <c r="D2344" t="s">
        <v>30</v>
      </c>
      <c r="E2344">
        <v>2</v>
      </c>
      <c r="F2344">
        <v>3</v>
      </c>
      <c r="G2344" t="s">
        <v>24</v>
      </c>
      <c r="H2344">
        <v>51</v>
      </c>
      <c r="I2344" t="s">
        <v>34</v>
      </c>
      <c r="J2344">
        <v>2</v>
      </c>
      <c r="K2344" t="s">
        <v>42</v>
      </c>
      <c r="L2344" t="s">
        <v>41</v>
      </c>
      <c r="M2344">
        <v>39680</v>
      </c>
      <c r="N2344">
        <v>2</v>
      </c>
      <c r="O2344">
        <v>13</v>
      </c>
      <c r="P2344">
        <v>2</v>
      </c>
      <c r="Q2344">
        <v>12</v>
      </c>
      <c r="R2344">
        <v>3</v>
      </c>
      <c r="S2344">
        <v>5</v>
      </c>
      <c r="T2344">
        <v>1</v>
      </c>
      <c r="U2344">
        <v>2</v>
      </c>
      <c r="V2344">
        <f>COUNTIF(tbl_HRMaster[EmployeeID],tbl_HRMaster[[#This Row],[EmployeeID]])</f>
        <v>1</v>
      </c>
      <c r="W2344">
        <f>IFERROR(INDEX(tbl_EmployeeSurvey[EnvironmentSatisfaction],MATCH(tbl_HRMaster[[#This Row],[EmployeeID]],tbl_EmployeeSurvey[EmployeeID],0)),"Not Found")</f>
        <v>4</v>
      </c>
      <c r="X2344">
        <f>IFERROR(INDEX(tbl_EmployeeSurvey[JobSatisfaction],MATCH(tbl_HRMaster[[#This Row],[EmployeeID]],tbl_EmployeeSurvey[EmployeeID],0)),"Not Found")</f>
        <v>3</v>
      </c>
      <c r="Y2344" s="5">
        <f>IFERROR(INDEX(tbl_EmployeeSurvey[WorkLifeBalance],MATCH(tbl_HRMaster[[#This Row],[EmployeeID]],tbl_EmployeeSurvey[EmployeeID],0)),"Not Found")</f>
        <v>3</v>
      </c>
      <c r="Z2344" s="5">
        <f>IFERROR(VLOOKUP(tbl_HRMaster[[#This Row],[EmployeeID]],tbl_ManagerSurvey[[EmployeeID]:[PerformanceRating]],2,FALSE),"Not Found")</f>
        <v>2</v>
      </c>
      <c r="AA2344" s="5">
        <f>IFERROR(VLOOKUP(tbl_HRMaster[[#This Row],[EmployeeID]],tbl_ManagerSurvey[[EmployeeID]:[PerformanceRating]],3,FALSE),"Not Found")</f>
        <v>3</v>
      </c>
      <c r="AB2344" s="5" t="str">
        <f>IF(tbl_HRMaster[[#This Row],[Attrition]]="Yes","Left","Active")</f>
        <v>Active</v>
      </c>
      <c r="AC2344" s="5" t="str">
        <f>_xlfn.IFS(tbl_HRMaster[[#This Row],[Age]]&lt;25,"Under 25",tbl_HRMaster[[#This Row],[Age]]&lt;35,"25-34",tbl_HRMaster[[#This Row],[Age]]&lt;45,"35-44",tbl_HRMaster[[#This Row],[Age]]&lt;55,"45-54",TRUE,"Above 54")</f>
        <v>Above 54</v>
      </c>
      <c r="AD2344" s="5" t="str">
        <f>_xlfn.IFS(
tbl_HRMaster[[#This Row],[YearsAtCompany]]&lt;2,"&lt; 2 Years",
tbl_HRMaster[[#This Row],[YearsAtCompany]]&lt;5,"2-4 Years",
tbl_HRMaster[[#This Row],[YearsAtCompany]]&lt;10,"5-9 Years",
TRUE,"10+ Years"
)</f>
        <v>5-9 Years</v>
      </c>
      <c r="AE2344" s="5">
        <f>IF(tbl_HRMaster[[#This Row],[Attrition]]="Yes",1,0)</f>
        <v>0</v>
      </c>
    </row>
    <row r="2345" spans="1:31" x14ac:dyDescent="0.25">
      <c r="A2345">
        <v>58</v>
      </c>
      <c r="B2345" t="s">
        <v>21</v>
      </c>
      <c r="C2345" t="s">
        <v>36</v>
      </c>
      <c r="D2345" t="s">
        <v>30</v>
      </c>
      <c r="E2345">
        <v>2</v>
      </c>
      <c r="F2345">
        <v>3</v>
      </c>
      <c r="G2345" t="s">
        <v>24</v>
      </c>
      <c r="H2345">
        <v>1521</v>
      </c>
      <c r="I2345" t="s">
        <v>34</v>
      </c>
      <c r="J2345">
        <v>2</v>
      </c>
      <c r="K2345" t="s">
        <v>42</v>
      </c>
      <c r="L2345" t="s">
        <v>41</v>
      </c>
      <c r="M2345">
        <v>39680</v>
      </c>
      <c r="N2345">
        <v>2</v>
      </c>
      <c r="O2345">
        <v>13</v>
      </c>
      <c r="P2345">
        <v>2</v>
      </c>
      <c r="Q2345">
        <v>12</v>
      </c>
      <c r="R2345">
        <v>3</v>
      </c>
      <c r="S2345">
        <v>5</v>
      </c>
      <c r="T2345">
        <v>1</v>
      </c>
      <c r="U2345">
        <v>2</v>
      </c>
      <c r="V2345">
        <f>COUNTIF(tbl_HRMaster[EmployeeID],tbl_HRMaster[[#This Row],[EmployeeID]])</f>
        <v>1</v>
      </c>
      <c r="W2345">
        <f>IFERROR(INDEX(tbl_EmployeeSurvey[EnvironmentSatisfaction],MATCH(tbl_HRMaster[[#This Row],[EmployeeID]],tbl_EmployeeSurvey[EmployeeID],0)),"Not Found")</f>
        <v>4</v>
      </c>
      <c r="X2345">
        <f>IFERROR(INDEX(tbl_EmployeeSurvey[JobSatisfaction],MATCH(tbl_HRMaster[[#This Row],[EmployeeID]],tbl_EmployeeSurvey[EmployeeID],0)),"Not Found")</f>
        <v>3</v>
      </c>
      <c r="Y2345" s="5">
        <f>IFERROR(INDEX(tbl_EmployeeSurvey[WorkLifeBalance],MATCH(tbl_HRMaster[[#This Row],[EmployeeID]],tbl_EmployeeSurvey[EmployeeID],0)),"Not Found")</f>
        <v>3</v>
      </c>
      <c r="Z2345" s="5">
        <f>IFERROR(VLOOKUP(tbl_HRMaster[[#This Row],[EmployeeID]],tbl_ManagerSurvey[[EmployeeID]:[PerformanceRating]],2,FALSE),"Not Found")</f>
        <v>2</v>
      </c>
      <c r="AA2345" s="5">
        <f>IFERROR(VLOOKUP(tbl_HRMaster[[#This Row],[EmployeeID]],tbl_ManagerSurvey[[EmployeeID]:[PerformanceRating]],3,FALSE),"Not Found")</f>
        <v>3</v>
      </c>
      <c r="AB2345" s="5" t="str">
        <f>IF(tbl_HRMaster[[#This Row],[Attrition]]="Yes","Left","Active")</f>
        <v>Active</v>
      </c>
      <c r="AC2345" s="5" t="str">
        <f>_xlfn.IFS(tbl_HRMaster[[#This Row],[Age]]&lt;25,"Under 25",tbl_HRMaster[[#This Row],[Age]]&lt;35,"25-34",tbl_HRMaster[[#This Row],[Age]]&lt;45,"35-44",tbl_HRMaster[[#This Row],[Age]]&lt;55,"45-54",TRUE,"Above 54")</f>
        <v>Above 54</v>
      </c>
      <c r="AD2345" s="5" t="str">
        <f>_xlfn.IFS(
tbl_HRMaster[[#This Row],[YearsAtCompany]]&lt;2,"&lt; 2 Years",
tbl_HRMaster[[#This Row],[YearsAtCompany]]&lt;5,"2-4 Years",
tbl_HRMaster[[#This Row],[YearsAtCompany]]&lt;10,"5-9 Years",
TRUE,"10+ Years"
)</f>
        <v>5-9 Years</v>
      </c>
      <c r="AE2345" s="5">
        <f>IF(tbl_HRMaster[[#This Row],[Attrition]]="Yes",1,0)</f>
        <v>0</v>
      </c>
    </row>
    <row r="2346" spans="1:31" x14ac:dyDescent="0.25">
      <c r="A2346">
        <v>58</v>
      </c>
      <c r="B2346" t="s">
        <v>21</v>
      </c>
      <c r="C2346" t="s">
        <v>36</v>
      </c>
      <c r="D2346" t="s">
        <v>30</v>
      </c>
      <c r="E2346">
        <v>2</v>
      </c>
      <c r="F2346">
        <v>3</v>
      </c>
      <c r="G2346" t="s">
        <v>24</v>
      </c>
      <c r="H2346">
        <v>2991</v>
      </c>
      <c r="I2346" t="s">
        <v>34</v>
      </c>
      <c r="J2346">
        <v>2</v>
      </c>
      <c r="K2346" t="s">
        <v>42</v>
      </c>
      <c r="L2346" t="s">
        <v>41</v>
      </c>
      <c r="M2346">
        <v>39680</v>
      </c>
      <c r="N2346">
        <v>2</v>
      </c>
      <c r="O2346">
        <v>13</v>
      </c>
      <c r="P2346">
        <v>2</v>
      </c>
      <c r="Q2346">
        <v>12</v>
      </c>
      <c r="R2346">
        <v>3</v>
      </c>
      <c r="S2346">
        <v>5</v>
      </c>
      <c r="T2346">
        <v>1</v>
      </c>
      <c r="U2346">
        <v>2</v>
      </c>
      <c r="V2346">
        <f>COUNTIF(tbl_HRMaster[EmployeeID],tbl_HRMaster[[#This Row],[EmployeeID]])</f>
        <v>1</v>
      </c>
      <c r="W2346">
        <f>IFERROR(INDEX(tbl_EmployeeSurvey[EnvironmentSatisfaction],MATCH(tbl_HRMaster[[#This Row],[EmployeeID]],tbl_EmployeeSurvey[EmployeeID],0)),"Not Found")</f>
        <v>4</v>
      </c>
      <c r="X2346">
        <f>IFERROR(INDEX(tbl_EmployeeSurvey[JobSatisfaction],MATCH(tbl_HRMaster[[#This Row],[EmployeeID]],tbl_EmployeeSurvey[EmployeeID],0)),"Not Found")</f>
        <v>3</v>
      </c>
      <c r="Y2346" s="5">
        <f>IFERROR(INDEX(tbl_EmployeeSurvey[WorkLifeBalance],MATCH(tbl_HRMaster[[#This Row],[EmployeeID]],tbl_EmployeeSurvey[EmployeeID],0)),"Not Found")</f>
        <v>3</v>
      </c>
      <c r="Z2346" s="5">
        <f>IFERROR(VLOOKUP(tbl_HRMaster[[#This Row],[EmployeeID]],tbl_ManagerSurvey[[EmployeeID]:[PerformanceRating]],2,FALSE),"Not Found")</f>
        <v>2</v>
      </c>
      <c r="AA2346" s="5">
        <f>IFERROR(VLOOKUP(tbl_HRMaster[[#This Row],[EmployeeID]],tbl_ManagerSurvey[[EmployeeID]:[PerformanceRating]],3,FALSE),"Not Found")</f>
        <v>3</v>
      </c>
      <c r="AB2346" s="5" t="str">
        <f>IF(tbl_HRMaster[[#This Row],[Attrition]]="Yes","Left","Active")</f>
        <v>Active</v>
      </c>
      <c r="AC2346" s="5" t="str">
        <f>_xlfn.IFS(tbl_HRMaster[[#This Row],[Age]]&lt;25,"Under 25",tbl_HRMaster[[#This Row],[Age]]&lt;35,"25-34",tbl_HRMaster[[#This Row],[Age]]&lt;45,"35-44",tbl_HRMaster[[#This Row],[Age]]&lt;55,"45-54",TRUE,"Above 54")</f>
        <v>Above 54</v>
      </c>
      <c r="AD2346" s="5" t="str">
        <f>_xlfn.IFS(
tbl_HRMaster[[#This Row],[YearsAtCompany]]&lt;2,"&lt; 2 Years",
tbl_HRMaster[[#This Row],[YearsAtCompany]]&lt;5,"2-4 Years",
tbl_HRMaster[[#This Row],[YearsAtCompany]]&lt;10,"5-9 Years",
TRUE,"10+ Years"
)</f>
        <v>5-9 Years</v>
      </c>
      <c r="AE2346" s="5">
        <f>IF(tbl_HRMaster[[#This Row],[Attrition]]="Yes",1,0)</f>
        <v>0</v>
      </c>
    </row>
    <row r="2347" spans="1:31" x14ac:dyDescent="0.25">
      <c r="A2347">
        <v>37</v>
      </c>
      <c r="B2347" t="s">
        <v>21</v>
      </c>
      <c r="C2347" t="s">
        <v>22</v>
      </c>
      <c r="D2347" t="s">
        <v>23</v>
      </c>
      <c r="E2347">
        <v>6</v>
      </c>
      <c r="F2347">
        <v>1</v>
      </c>
      <c r="G2347" t="s">
        <v>46</v>
      </c>
      <c r="H2347">
        <v>1328</v>
      </c>
      <c r="I2347" t="s">
        <v>34</v>
      </c>
      <c r="J2347">
        <v>1</v>
      </c>
      <c r="K2347" t="s">
        <v>40</v>
      </c>
      <c r="L2347" t="s">
        <v>32</v>
      </c>
      <c r="M2347">
        <v>46390</v>
      </c>
      <c r="N2347">
        <v>2</v>
      </c>
      <c r="O2347">
        <v>12</v>
      </c>
      <c r="P2347">
        <v>2</v>
      </c>
      <c r="Q2347">
        <v>12</v>
      </c>
      <c r="R2347">
        <v>3</v>
      </c>
      <c r="S2347">
        <v>5</v>
      </c>
      <c r="T2347">
        <v>1</v>
      </c>
      <c r="U2347">
        <v>3</v>
      </c>
      <c r="V2347">
        <f>COUNTIF(tbl_HRMaster[EmployeeID],tbl_HRMaster[[#This Row],[EmployeeID]])</f>
        <v>1</v>
      </c>
      <c r="W2347">
        <f>IFERROR(INDEX(tbl_EmployeeSurvey[EnvironmentSatisfaction],MATCH(tbl_HRMaster[[#This Row],[EmployeeID]],tbl_EmployeeSurvey[EmployeeID],0)),"Not Found")</f>
        <v>3</v>
      </c>
      <c r="X2347">
        <f>IFERROR(INDEX(tbl_EmployeeSurvey[JobSatisfaction],MATCH(tbl_HRMaster[[#This Row],[EmployeeID]],tbl_EmployeeSurvey[EmployeeID],0)),"Not Found")</f>
        <v>4</v>
      </c>
      <c r="Y2347" s="5">
        <f>IFERROR(INDEX(tbl_EmployeeSurvey[WorkLifeBalance],MATCH(tbl_HRMaster[[#This Row],[EmployeeID]],tbl_EmployeeSurvey[EmployeeID],0)),"Not Found")</f>
        <v>3</v>
      </c>
      <c r="Z2347" s="5">
        <f>IFERROR(VLOOKUP(tbl_HRMaster[[#This Row],[EmployeeID]],tbl_ManagerSurvey[[EmployeeID]:[PerformanceRating]],2,FALSE),"Not Found")</f>
        <v>3</v>
      </c>
      <c r="AA2347" s="5">
        <f>IFERROR(VLOOKUP(tbl_HRMaster[[#This Row],[EmployeeID]],tbl_ManagerSurvey[[EmployeeID]:[PerformanceRating]],3,FALSE),"Not Found")</f>
        <v>3</v>
      </c>
      <c r="AB2347" s="5" t="str">
        <f>IF(tbl_HRMaster[[#This Row],[Attrition]]="Yes","Left","Active")</f>
        <v>Active</v>
      </c>
      <c r="AC2347" s="5" t="str">
        <f>_xlfn.IFS(tbl_HRMaster[[#This Row],[Age]]&lt;25,"Under 25",tbl_HRMaster[[#This Row],[Age]]&lt;35,"25-34",tbl_HRMaster[[#This Row],[Age]]&lt;45,"35-44",tbl_HRMaster[[#This Row],[Age]]&lt;55,"45-54",TRUE,"Above 54")</f>
        <v>35-44</v>
      </c>
      <c r="AD2347" s="5" t="str">
        <f>_xlfn.IFS(
tbl_HRMaster[[#This Row],[YearsAtCompany]]&lt;2,"&lt; 2 Years",
tbl_HRMaster[[#This Row],[YearsAtCompany]]&lt;5,"2-4 Years",
tbl_HRMaster[[#This Row],[YearsAtCompany]]&lt;10,"5-9 Years",
TRUE,"10+ Years"
)</f>
        <v>5-9 Years</v>
      </c>
      <c r="AE2347" s="5">
        <f>IF(tbl_HRMaster[[#This Row],[Attrition]]="Yes",1,0)</f>
        <v>0</v>
      </c>
    </row>
    <row r="2348" spans="1:31" x14ac:dyDescent="0.25">
      <c r="A2348">
        <v>37</v>
      </c>
      <c r="B2348" t="s">
        <v>21</v>
      </c>
      <c r="C2348" t="s">
        <v>22</v>
      </c>
      <c r="D2348" t="s">
        <v>23</v>
      </c>
      <c r="E2348">
        <v>6</v>
      </c>
      <c r="F2348">
        <v>1</v>
      </c>
      <c r="G2348" t="s">
        <v>46</v>
      </c>
      <c r="H2348">
        <v>2798</v>
      </c>
      <c r="I2348" t="s">
        <v>34</v>
      </c>
      <c r="J2348">
        <v>1</v>
      </c>
      <c r="K2348" t="s">
        <v>40</v>
      </c>
      <c r="L2348" t="s">
        <v>32</v>
      </c>
      <c r="M2348">
        <v>46390</v>
      </c>
      <c r="N2348">
        <v>2</v>
      </c>
      <c r="O2348">
        <v>12</v>
      </c>
      <c r="P2348">
        <v>2</v>
      </c>
      <c r="Q2348">
        <v>12</v>
      </c>
      <c r="R2348">
        <v>3</v>
      </c>
      <c r="S2348">
        <v>5</v>
      </c>
      <c r="T2348">
        <v>1</v>
      </c>
      <c r="U2348">
        <v>3</v>
      </c>
      <c r="V2348">
        <f>COUNTIF(tbl_HRMaster[EmployeeID],tbl_HRMaster[[#This Row],[EmployeeID]])</f>
        <v>1</v>
      </c>
      <c r="W2348">
        <f>IFERROR(INDEX(tbl_EmployeeSurvey[EnvironmentSatisfaction],MATCH(tbl_HRMaster[[#This Row],[EmployeeID]],tbl_EmployeeSurvey[EmployeeID],0)),"Not Found")</f>
        <v>3</v>
      </c>
      <c r="X2348">
        <f>IFERROR(INDEX(tbl_EmployeeSurvey[JobSatisfaction],MATCH(tbl_HRMaster[[#This Row],[EmployeeID]],tbl_EmployeeSurvey[EmployeeID],0)),"Not Found")</f>
        <v>4</v>
      </c>
      <c r="Y2348" s="5">
        <f>IFERROR(INDEX(tbl_EmployeeSurvey[WorkLifeBalance],MATCH(tbl_HRMaster[[#This Row],[EmployeeID]],tbl_EmployeeSurvey[EmployeeID],0)),"Not Found")</f>
        <v>3</v>
      </c>
      <c r="Z2348" s="5">
        <f>IFERROR(VLOOKUP(tbl_HRMaster[[#This Row],[EmployeeID]],tbl_ManagerSurvey[[EmployeeID]:[PerformanceRating]],2,FALSE),"Not Found")</f>
        <v>3</v>
      </c>
      <c r="AA2348" s="5">
        <f>IFERROR(VLOOKUP(tbl_HRMaster[[#This Row],[EmployeeID]],tbl_ManagerSurvey[[EmployeeID]:[PerformanceRating]],3,FALSE),"Not Found")</f>
        <v>3</v>
      </c>
      <c r="AB2348" s="5" t="str">
        <f>IF(tbl_HRMaster[[#This Row],[Attrition]]="Yes","Left","Active")</f>
        <v>Active</v>
      </c>
      <c r="AC2348" s="5" t="str">
        <f>_xlfn.IFS(tbl_HRMaster[[#This Row],[Age]]&lt;25,"Under 25",tbl_HRMaster[[#This Row],[Age]]&lt;35,"25-34",tbl_HRMaster[[#This Row],[Age]]&lt;45,"35-44",tbl_HRMaster[[#This Row],[Age]]&lt;55,"45-54",TRUE,"Above 54")</f>
        <v>35-44</v>
      </c>
      <c r="AD2348" s="5" t="str">
        <f>_xlfn.IFS(
tbl_HRMaster[[#This Row],[YearsAtCompany]]&lt;2,"&lt; 2 Years",
tbl_HRMaster[[#This Row],[YearsAtCompany]]&lt;5,"2-4 Years",
tbl_HRMaster[[#This Row],[YearsAtCompany]]&lt;10,"5-9 Years",
TRUE,"10+ Years"
)</f>
        <v>5-9 Years</v>
      </c>
      <c r="AE2348" s="5">
        <f>IF(tbl_HRMaster[[#This Row],[Attrition]]="Yes",1,0)</f>
        <v>0</v>
      </c>
    </row>
    <row r="2349" spans="1:31" x14ac:dyDescent="0.25">
      <c r="A2349">
        <v>37</v>
      </c>
      <c r="B2349" t="s">
        <v>21</v>
      </c>
      <c r="C2349" t="s">
        <v>22</v>
      </c>
      <c r="D2349" t="s">
        <v>23</v>
      </c>
      <c r="E2349">
        <v>6</v>
      </c>
      <c r="F2349">
        <v>1</v>
      </c>
      <c r="G2349" t="s">
        <v>46</v>
      </c>
      <c r="H2349">
        <v>4268</v>
      </c>
      <c r="I2349" t="s">
        <v>34</v>
      </c>
      <c r="J2349">
        <v>1</v>
      </c>
      <c r="K2349" t="s">
        <v>40</v>
      </c>
      <c r="L2349" t="s">
        <v>32</v>
      </c>
      <c r="M2349">
        <v>46390</v>
      </c>
      <c r="N2349">
        <v>2</v>
      </c>
      <c r="O2349">
        <v>12</v>
      </c>
      <c r="P2349">
        <v>2</v>
      </c>
      <c r="Q2349">
        <v>12</v>
      </c>
      <c r="R2349">
        <v>3</v>
      </c>
      <c r="S2349">
        <v>5</v>
      </c>
      <c r="T2349">
        <v>1</v>
      </c>
      <c r="U2349">
        <v>3</v>
      </c>
      <c r="V2349">
        <f>COUNTIF(tbl_HRMaster[EmployeeID],tbl_HRMaster[[#This Row],[EmployeeID]])</f>
        <v>1</v>
      </c>
      <c r="W2349">
        <f>IFERROR(INDEX(tbl_EmployeeSurvey[EnvironmentSatisfaction],MATCH(tbl_HRMaster[[#This Row],[EmployeeID]],tbl_EmployeeSurvey[EmployeeID],0)),"Not Found")</f>
        <v>3</v>
      </c>
      <c r="X2349">
        <f>IFERROR(INDEX(tbl_EmployeeSurvey[JobSatisfaction],MATCH(tbl_HRMaster[[#This Row],[EmployeeID]],tbl_EmployeeSurvey[EmployeeID],0)),"Not Found")</f>
        <v>4</v>
      </c>
      <c r="Y2349" s="5">
        <f>IFERROR(INDEX(tbl_EmployeeSurvey[WorkLifeBalance],MATCH(tbl_HRMaster[[#This Row],[EmployeeID]],tbl_EmployeeSurvey[EmployeeID],0)),"Not Found")</f>
        <v>3</v>
      </c>
      <c r="Z2349" s="5">
        <f>IFERROR(VLOOKUP(tbl_HRMaster[[#This Row],[EmployeeID]],tbl_ManagerSurvey[[EmployeeID]:[PerformanceRating]],2,FALSE),"Not Found")</f>
        <v>3</v>
      </c>
      <c r="AA2349" s="5">
        <f>IFERROR(VLOOKUP(tbl_HRMaster[[#This Row],[EmployeeID]],tbl_ManagerSurvey[[EmployeeID]:[PerformanceRating]],3,FALSE),"Not Found")</f>
        <v>3</v>
      </c>
      <c r="AB2349" s="5" t="str">
        <f>IF(tbl_HRMaster[[#This Row],[Attrition]]="Yes","Left","Active")</f>
        <v>Active</v>
      </c>
      <c r="AC2349" s="5" t="str">
        <f>_xlfn.IFS(tbl_HRMaster[[#This Row],[Age]]&lt;25,"Under 25",tbl_HRMaster[[#This Row],[Age]]&lt;35,"25-34",tbl_HRMaster[[#This Row],[Age]]&lt;45,"35-44",tbl_HRMaster[[#This Row],[Age]]&lt;55,"45-54",TRUE,"Above 54")</f>
        <v>35-44</v>
      </c>
      <c r="AD2349" s="5" t="str">
        <f>_xlfn.IFS(
tbl_HRMaster[[#This Row],[YearsAtCompany]]&lt;2,"&lt; 2 Years",
tbl_HRMaster[[#This Row],[YearsAtCompany]]&lt;5,"2-4 Years",
tbl_HRMaster[[#This Row],[YearsAtCompany]]&lt;10,"5-9 Years",
TRUE,"10+ Years"
)</f>
        <v>5-9 Years</v>
      </c>
      <c r="AE2349" s="5">
        <f>IF(tbl_HRMaster[[#This Row],[Attrition]]="Yes",1,0)</f>
        <v>0</v>
      </c>
    </row>
    <row r="2350" spans="1:31" x14ac:dyDescent="0.25">
      <c r="A2350">
        <v>41</v>
      </c>
      <c r="B2350" t="s">
        <v>21</v>
      </c>
      <c r="C2350" t="s">
        <v>22</v>
      </c>
      <c r="D2350" t="s">
        <v>30</v>
      </c>
      <c r="E2350">
        <v>5</v>
      </c>
      <c r="F2350">
        <v>3</v>
      </c>
      <c r="G2350" t="s">
        <v>24</v>
      </c>
      <c r="H2350">
        <v>1099</v>
      </c>
      <c r="I2350" t="s">
        <v>25</v>
      </c>
      <c r="J2350">
        <v>1</v>
      </c>
      <c r="K2350" t="s">
        <v>35</v>
      </c>
      <c r="L2350" t="s">
        <v>27</v>
      </c>
      <c r="M2350">
        <v>66230</v>
      </c>
      <c r="N2350">
        <v>5</v>
      </c>
      <c r="O2350">
        <v>18</v>
      </c>
      <c r="P2350">
        <v>0</v>
      </c>
      <c r="Q2350">
        <v>14</v>
      </c>
      <c r="R2350">
        <v>3</v>
      </c>
      <c r="S2350">
        <v>5</v>
      </c>
      <c r="T2350">
        <v>1</v>
      </c>
      <c r="U2350">
        <v>4</v>
      </c>
      <c r="V2350">
        <f>COUNTIF(tbl_HRMaster[EmployeeID],tbl_HRMaster[[#This Row],[EmployeeID]])</f>
        <v>1</v>
      </c>
      <c r="W2350">
        <f>IFERROR(INDEX(tbl_EmployeeSurvey[EnvironmentSatisfaction],MATCH(tbl_HRMaster[[#This Row],[EmployeeID]],tbl_EmployeeSurvey[EmployeeID],0)),"Not Found")</f>
        <v>3</v>
      </c>
      <c r="X2350">
        <f>IFERROR(INDEX(tbl_EmployeeSurvey[JobSatisfaction],MATCH(tbl_HRMaster[[#This Row],[EmployeeID]],tbl_EmployeeSurvey[EmployeeID],0)),"Not Found")</f>
        <v>2</v>
      </c>
      <c r="Y2350" s="5">
        <f>IFERROR(INDEX(tbl_EmployeeSurvey[WorkLifeBalance],MATCH(tbl_HRMaster[[#This Row],[EmployeeID]],tbl_EmployeeSurvey[EmployeeID],0)),"Not Found")</f>
        <v>3</v>
      </c>
      <c r="Z2350" s="5">
        <f>IFERROR(VLOOKUP(tbl_HRMaster[[#This Row],[EmployeeID]],tbl_ManagerSurvey[[EmployeeID]:[PerformanceRating]],2,FALSE),"Not Found")</f>
        <v>3</v>
      </c>
      <c r="AA2350" s="5">
        <f>IFERROR(VLOOKUP(tbl_HRMaster[[#This Row],[EmployeeID]],tbl_ManagerSurvey[[EmployeeID]:[PerformanceRating]],3,FALSE),"Not Found")</f>
        <v>3</v>
      </c>
      <c r="AB2350" s="5" t="str">
        <f>IF(tbl_HRMaster[[#This Row],[Attrition]]="Yes","Left","Active")</f>
        <v>Active</v>
      </c>
      <c r="AC2350" s="5" t="str">
        <f>_xlfn.IFS(tbl_HRMaster[[#This Row],[Age]]&lt;25,"Under 25",tbl_HRMaster[[#This Row],[Age]]&lt;35,"25-34",tbl_HRMaster[[#This Row],[Age]]&lt;45,"35-44",tbl_HRMaster[[#This Row],[Age]]&lt;55,"45-54",TRUE,"Above 54")</f>
        <v>35-44</v>
      </c>
      <c r="AD2350" s="5" t="str">
        <f>_xlfn.IFS(
tbl_HRMaster[[#This Row],[YearsAtCompany]]&lt;2,"&lt; 2 Years",
tbl_HRMaster[[#This Row],[YearsAtCompany]]&lt;5,"2-4 Years",
tbl_HRMaster[[#This Row],[YearsAtCompany]]&lt;10,"5-9 Years",
TRUE,"10+ Years"
)</f>
        <v>5-9 Years</v>
      </c>
      <c r="AE2350" s="5">
        <f>IF(tbl_HRMaster[[#This Row],[Attrition]]="Yes",1,0)</f>
        <v>0</v>
      </c>
    </row>
    <row r="2351" spans="1:31" x14ac:dyDescent="0.25">
      <c r="A2351">
        <v>41</v>
      </c>
      <c r="B2351" t="s">
        <v>21</v>
      </c>
      <c r="C2351" t="s">
        <v>22</v>
      </c>
      <c r="D2351" t="s">
        <v>30</v>
      </c>
      <c r="E2351">
        <v>5</v>
      </c>
      <c r="F2351">
        <v>3</v>
      </c>
      <c r="G2351" t="s">
        <v>24</v>
      </c>
      <c r="H2351">
        <v>2569</v>
      </c>
      <c r="I2351" t="s">
        <v>25</v>
      </c>
      <c r="J2351">
        <v>1</v>
      </c>
      <c r="K2351" t="s">
        <v>35</v>
      </c>
      <c r="L2351" t="s">
        <v>27</v>
      </c>
      <c r="M2351">
        <v>66230</v>
      </c>
      <c r="N2351">
        <v>5</v>
      </c>
      <c r="O2351">
        <v>18</v>
      </c>
      <c r="P2351">
        <v>0</v>
      </c>
      <c r="Q2351">
        <v>14</v>
      </c>
      <c r="R2351">
        <v>3</v>
      </c>
      <c r="S2351">
        <v>5</v>
      </c>
      <c r="T2351">
        <v>1</v>
      </c>
      <c r="U2351">
        <v>4</v>
      </c>
      <c r="V2351">
        <f>COUNTIF(tbl_HRMaster[EmployeeID],tbl_HRMaster[[#This Row],[EmployeeID]])</f>
        <v>1</v>
      </c>
      <c r="W2351">
        <f>IFERROR(INDEX(tbl_EmployeeSurvey[EnvironmentSatisfaction],MATCH(tbl_HRMaster[[#This Row],[EmployeeID]],tbl_EmployeeSurvey[EmployeeID],0)),"Not Found")</f>
        <v>3</v>
      </c>
      <c r="X2351">
        <f>IFERROR(INDEX(tbl_EmployeeSurvey[JobSatisfaction],MATCH(tbl_HRMaster[[#This Row],[EmployeeID]],tbl_EmployeeSurvey[EmployeeID],0)),"Not Found")</f>
        <v>2</v>
      </c>
      <c r="Y2351" s="5">
        <f>IFERROR(INDEX(tbl_EmployeeSurvey[WorkLifeBalance],MATCH(tbl_HRMaster[[#This Row],[EmployeeID]],tbl_EmployeeSurvey[EmployeeID],0)),"Not Found")</f>
        <v>3</v>
      </c>
      <c r="Z2351" s="5">
        <f>IFERROR(VLOOKUP(tbl_HRMaster[[#This Row],[EmployeeID]],tbl_ManagerSurvey[[EmployeeID]:[PerformanceRating]],2,FALSE),"Not Found")</f>
        <v>3</v>
      </c>
      <c r="AA2351" s="5">
        <f>IFERROR(VLOOKUP(tbl_HRMaster[[#This Row],[EmployeeID]],tbl_ManagerSurvey[[EmployeeID]:[PerformanceRating]],3,FALSE),"Not Found")</f>
        <v>3</v>
      </c>
      <c r="AB2351" s="5" t="str">
        <f>IF(tbl_HRMaster[[#This Row],[Attrition]]="Yes","Left","Active")</f>
        <v>Active</v>
      </c>
      <c r="AC2351" s="5" t="str">
        <f>_xlfn.IFS(tbl_HRMaster[[#This Row],[Age]]&lt;25,"Under 25",tbl_HRMaster[[#This Row],[Age]]&lt;35,"25-34",tbl_HRMaster[[#This Row],[Age]]&lt;45,"35-44",tbl_HRMaster[[#This Row],[Age]]&lt;55,"45-54",TRUE,"Above 54")</f>
        <v>35-44</v>
      </c>
      <c r="AD2351" s="5" t="str">
        <f>_xlfn.IFS(
tbl_HRMaster[[#This Row],[YearsAtCompany]]&lt;2,"&lt; 2 Years",
tbl_HRMaster[[#This Row],[YearsAtCompany]]&lt;5,"2-4 Years",
tbl_HRMaster[[#This Row],[YearsAtCompany]]&lt;10,"5-9 Years",
TRUE,"10+ Years"
)</f>
        <v>5-9 Years</v>
      </c>
      <c r="AE2351" s="5">
        <f>IF(tbl_HRMaster[[#This Row],[Attrition]]="Yes",1,0)</f>
        <v>0</v>
      </c>
    </row>
    <row r="2352" spans="1:31" x14ac:dyDescent="0.25">
      <c r="A2352">
        <v>41</v>
      </c>
      <c r="B2352" t="s">
        <v>21</v>
      </c>
      <c r="C2352" t="s">
        <v>22</v>
      </c>
      <c r="D2352" t="s">
        <v>30</v>
      </c>
      <c r="E2352">
        <v>5</v>
      </c>
      <c r="F2352">
        <v>3</v>
      </c>
      <c r="G2352" t="s">
        <v>24</v>
      </c>
      <c r="H2352">
        <v>4039</v>
      </c>
      <c r="I2352" t="s">
        <v>25</v>
      </c>
      <c r="J2352">
        <v>1</v>
      </c>
      <c r="K2352" t="s">
        <v>35</v>
      </c>
      <c r="L2352" t="s">
        <v>27</v>
      </c>
      <c r="M2352">
        <v>66230</v>
      </c>
      <c r="N2352">
        <v>5</v>
      </c>
      <c r="O2352">
        <v>18</v>
      </c>
      <c r="P2352">
        <v>0</v>
      </c>
      <c r="Q2352">
        <v>14</v>
      </c>
      <c r="R2352">
        <v>3</v>
      </c>
      <c r="S2352">
        <v>5</v>
      </c>
      <c r="T2352">
        <v>1</v>
      </c>
      <c r="U2352">
        <v>4</v>
      </c>
      <c r="V2352">
        <f>COUNTIF(tbl_HRMaster[EmployeeID],tbl_HRMaster[[#This Row],[EmployeeID]])</f>
        <v>1</v>
      </c>
      <c r="W2352">
        <f>IFERROR(INDEX(tbl_EmployeeSurvey[EnvironmentSatisfaction],MATCH(tbl_HRMaster[[#This Row],[EmployeeID]],tbl_EmployeeSurvey[EmployeeID],0)),"Not Found")</f>
        <v>3</v>
      </c>
      <c r="X2352">
        <f>IFERROR(INDEX(tbl_EmployeeSurvey[JobSatisfaction],MATCH(tbl_HRMaster[[#This Row],[EmployeeID]],tbl_EmployeeSurvey[EmployeeID],0)),"Not Found")</f>
        <v>2</v>
      </c>
      <c r="Y2352" s="5">
        <f>IFERROR(INDEX(tbl_EmployeeSurvey[WorkLifeBalance],MATCH(tbl_HRMaster[[#This Row],[EmployeeID]],tbl_EmployeeSurvey[EmployeeID],0)),"Not Found")</f>
        <v>3</v>
      </c>
      <c r="Z2352" s="5">
        <f>IFERROR(VLOOKUP(tbl_HRMaster[[#This Row],[EmployeeID]],tbl_ManagerSurvey[[EmployeeID]:[PerformanceRating]],2,FALSE),"Not Found")</f>
        <v>3</v>
      </c>
      <c r="AA2352" s="5">
        <f>IFERROR(VLOOKUP(tbl_HRMaster[[#This Row],[EmployeeID]],tbl_ManagerSurvey[[EmployeeID]:[PerformanceRating]],3,FALSE),"Not Found")</f>
        <v>3</v>
      </c>
      <c r="AB2352" s="5" t="str">
        <f>IF(tbl_HRMaster[[#This Row],[Attrition]]="Yes","Left","Active")</f>
        <v>Active</v>
      </c>
      <c r="AC2352" s="5" t="str">
        <f>_xlfn.IFS(tbl_HRMaster[[#This Row],[Age]]&lt;25,"Under 25",tbl_HRMaster[[#This Row],[Age]]&lt;35,"25-34",tbl_HRMaster[[#This Row],[Age]]&lt;45,"35-44",tbl_HRMaster[[#This Row],[Age]]&lt;55,"45-54",TRUE,"Above 54")</f>
        <v>35-44</v>
      </c>
      <c r="AD2352" s="5" t="str">
        <f>_xlfn.IFS(
tbl_HRMaster[[#This Row],[YearsAtCompany]]&lt;2,"&lt; 2 Years",
tbl_HRMaster[[#This Row],[YearsAtCompany]]&lt;5,"2-4 Years",
tbl_HRMaster[[#This Row],[YearsAtCompany]]&lt;10,"5-9 Years",
TRUE,"10+ Years"
)</f>
        <v>5-9 Years</v>
      </c>
      <c r="AE2352" s="5">
        <f>IF(tbl_HRMaster[[#This Row],[Attrition]]="Yes",1,0)</f>
        <v>0</v>
      </c>
    </row>
    <row r="2353" spans="1:31" x14ac:dyDescent="0.25">
      <c r="A2353">
        <v>40</v>
      </c>
      <c r="B2353" t="s">
        <v>28</v>
      </c>
      <c r="C2353" t="s">
        <v>22</v>
      </c>
      <c r="D2353" t="s">
        <v>30</v>
      </c>
      <c r="E2353">
        <v>2</v>
      </c>
      <c r="F2353">
        <v>3</v>
      </c>
      <c r="G2353" t="s">
        <v>38</v>
      </c>
      <c r="H2353">
        <v>826</v>
      </c>
      <c r="I2353" t="s">
        <v>34</v>
      </c>
      <c r="J2353">
        <v>2</v>
      </c>
      <c r="K2353" t="s">
        <v>39</v>
      </c>
      <c r="L2353" t="s">
        <v>32</v>
      </c>
      <c r="M2353">
        <v>47750</v>
      </c>
      <c r="N2353">
        <v>3</v>
      </c>
      <c r="O2353">
        <v>15</v>
      </c>
      <c r="P2353">
        <v>1</v>
      </c>
      <c r="Q2353">
        <v>15</v>
      </c>
      <c r="R2353">
        <v>3</v>
      </c>
      <c r="S2353">
        <v>5</v>
      </c>
      <c r="T2353">
        <v>1</v>
      </c>
      <c r="U2353">
        <v>0</v>
      </c>
      <c r="V2353">
        <f>COUNTIF(tbl_HRMaster[EmployeeID],tbl_HRMaster[[#This Row],[EmployeeID]])</f>
        <v>1</v>
      </c>
      <c r="W2353">
        <f>IFERROR(INDEX(tbl_EmployeeSurvey[EnvironmentSatisfaction],MATCH(tbl_HRMaster[[#This Row],[EmployeeID]],tbl_EmployeeSurvey[EmployeeID],0)),"Not Found")</f>
        <v>4</v>
      </c>
      <c r="X2353">
        <f>IFERROR(INDEX(tbl_EmployeeSurvey[JobSatisfaction],MATCH(tbl_HRMaster[[#This Row],[EmployeeID]],tbl_EmployeeSurvey[EmployeeID],0)),"Not Found")</f>
        <v>1</v>
      </c>
      <c r="Y2353" s="5">
        <f>IFERROR(INDEX(tbl_EmployeeSurvey[WorkLifeBalance],MATCH(tbl_HRMaster[[#This Row],[EmployeeID]],tbl_EmployeeSurvey[EmployeeID],0)),"Not Found")</f>
        <v>1</v>
      </c>
      <c r="Z2353" s="5">
        <f>IFERROR(VLOOKUP(tbl_HRMaster[[#This Row],[EmployeeID]],tbl_ManagerSurvey[[EmployeeID]:[PerformanceRating]],2,FALSE),"Not Found")</f>
        <v>4</v>
      </c>
      <c r="AA2353" s="5">
        <f>IFERROR(VLOOKUP(tbl_HRMaster[[#This Row],[EmployeeID]],tbl_ManagerSurvey[[EmployeeID]:[PerformanceRating]],3,FALSE),"Not Found")</f>
        <v>3</v>
      </c>
      <c r="AB2353" s="5" t="str">
        <f>IF(tbl_HRMaster[[#This Row],[Attrition]]="Yes","Left","Active")</f>
        <v>Left</v>
      </c>
      <c r="AC2353" s="5" t="str">
        <f>_xlfn.IFS(tbl_HRMaster[[#This Row],[Age]]&lt;25,"Under 25",tbl_HRMaster[[#This Row],[Age]]&lt;35,"25-34",tbl_HRMaster[[#This Row],[Age]]&lt;45,"35-44",tbl_HRMaster[[#This Row],[Age]]&lt;55,"45-54",TRUE,"Above 54")</f>
        <v>35-44</v>
      </c>
      <c r="AD2353" s="5" t="str">
        <f>_xlfn.IFS(
tbl_HRMaster[[#This Row],[YearsAtCompany]]&lt;2,"&lt; 2 Years",
tbl_HRMaster[[#This Row],[YearsAtCompany]]&lt;5,"2-4 Years",
tbl_HRMaster[[#This Row],[YearsAtCompany]]&lt;10,"5-9 Years",
TRUE,"10+ Years"
)</f>
        <v>5-9 Years</v>
      </c>
      <c r="AE2353" s="5">
        <f>IF(tbl_HRMaster[[#This Row],[Attrition]]="Yes",1,0)</f>
        <v>1</v>
      </c>
    </row>
    <row r="2354" spans="1:31" x14ac:dyDescent="0.25">
      <c r="A2354">
        <v>40</v>
      </c>
      <c r="B2354" t="s">
        <v>28</v>
      </c>
      <c r="C2354" t="s">
        <v>22</v>
      </c>
      <c r="D2354" t="s">
        <v>30</v>
      </c>
      <c r="E2354">
        <v>2</v>
      </c>
      <c r="F2354">
        <v>3</v>
      </c>
      <c r="G2354" t="s">
        <v>38</v>
      </c>
      <c r="H2354">
        <v>2296</v>
      </c>
      <c r="I2354" t="s">
        <v>34</v>
      </c>
      <c r="J2354">
        <v>2</v>
      </c>
      <c r="K2354" t="s">
        <v>39</v>
      </c>
      <c r="L2354" t="s">
        <v>32</v>
      </c>
      <c r="M2354">
        <v>47750</v>
      </c>
      <c r="N2354">
        <v>3</v>
      </c>
      <c r="O2354">
        <v>15</v>
      </c>
      <c r="P2354">
        <v>1</v>
      </c>
      <c r="Q2354">
        <v>15</v>
      </c>
      <c r="R2354">
        <v>3</v>
      </c>
      <c r="S2354">
        <v>5</v>
      </c>
      <c r="T2354">
        <v>1</v>
      </c>
      <c r="U2354">
        <v>0</v>
      </c>
      <c r="V2354">
        <f>COUNTIF(tbl_HRMaster[EmployeeID],tbl_HRMaster[[#This Row],[EmployeeID]])</f>
        <v>1</v>
      </c>
      <c r="W2354">
        <f>IFERROR(INDEX(tbl_EmployeeSurvey[EnvironmentSatisfaction],MATCH(tbl_HRMaster[[#This Row],[EmployeeID]],tbl_EmployeeSurvey[EmployeeID],0)),"Not Found")</f>
        <v>4</v>
      </c>
      <c r="X2354">
        <f>IFERROR(INDEX(tbl_EmployeeSurvey[JobSatisfaction],MATCH(tbl_HRMaster[[#This Row],[EmployeeID]],tbl_EmployeeSurvey[EmployeeID],0)),"Not Found")</f>
        <v>1</v>
      </c>
      <c r="Y2354" s="5">
        <f>IFERROR(INDEX(tbl_EmployeeSurvey[WorkLifeBalance],MATCH(tbl_HRMaster[[#This Row],[EmployeeID]],tbl_EmployeeSurvey[EmployeeID],0)),"Not Found")</f>
        <v>1</v>
      </c>
      <c r="Z2354" s="5">
        <f>IFERROR(VLOOKUP(tbl_HRMaster[[#This Row],[EmployeeID]],tbl_ManagerSurvey[[EmployeeID]:[PerformanceRating]],2,FALSE),"Not Found")</f>
        <v>4</v>
      </c>
      <c r="AA2354" s="5">
        <f>IFERROR(VLOOKUP(tbl_HRMaster[[#This Row],[EmployeeID]],tbl_ManagerSurvey[[EmployeeID]:[PerformanceRating]],3,FALSE),"Not Found")</f>
        <v>3</v>
      </c>
      <c r="AB2354" s="5" t="str">
        <f>IF(tbl_HRMaster[[#This Row],[Attrition]]="Yes","Left","Active")</f>
        <v>Left</v>
      </c>
      <c r="AC2354" s="5" t="str">
        <f>_xlfn.IFS(tbl_HRMaster[[#This Row],[Age]]&lt;25,"Under 25",tbl_HRMaster[[#This Row],[Age]]&lt;35,"25-34",tbl_HRMaster[[#This Row],[Age]]&lt;45,"35-44",tbl_HRMaster[[#This Row],[Age]]&lt;55,"45-54",TRUE,"Above 54")</f>
        <v>35-44</v>
      </c>
      <c r="AD2354" s="5" t="str">
        <f>_xlfn.IFS(
tbl_HRMaster[[#This Row],[YearsAtCompany]]&lt;2,"&lt; 2 Years",
tbl_HRMaster[[#This Row],[YearsAtCompany]]&lt;5,"2-4 Years",
tbl_HRMaster[[#This Row],[YearsAtCompany]]&lt;10,"5-9 Years",
TRUE,"10+ Years"
)</f>
        <v>5-9 Years</v>
      </c>
      <c r="AE2354" s="5">
        <f>IF(tbl_HRMaster[[#This Row],[Attrition]]="Yes",1,0)</f>
        <v>1</v>
      </c>
    </row>
    <row r="2355" spans="1:31" x14ac:dyDescent="0.25">
      <c r="A2355">
        <v>40</v>
      </c>
      <c r="B2355" t="s">
        <v>28</v>
      </c>
      <c r="C2355" t="s">
        <v>22</v>
      </c>
      <c r="D2355" t="s">
        <v>30</v>
      </c>
      <c r="E2355">
        <v>2</v>
      </c>
      <c r="F2355">
        <v>3</v>
      </c>
      <c r="G2355" t="s">
        <v>38</v>
      </c>
      <c r="H2355">
        <v>3766</v>
      </c>
      <c r="I2355" t="s">
        <v>34</v>
      </c>
      <c r="J2355">
        <v>2</v>
      </c>
      <c r="K2355" t="s">
        <v>39</v>
      </c>
      <c r="L2355" t="s">
        <v>32</v>
      </c>
      <c r="M2355">
        <v>47750</v>
      </c>
      <c r="N2355">
        <v>3</v>
      </c>
      <c r="O2355">
        <v>15</v>
      </c>
      <c r="P2355">
        <v>1</v>
      </c>
      <c r="Q2355">
        <v>15</v>
      </c>
      <c r="R2355">
        <v>3</v>
      </c>
      <c r="S2355">
        <v>5</v>
      </c>
      <c r="T2355">
        <v>1</v>
      </c>
      <c r="U2355">
        <v>0</v>
      </c>
      <c r="V2355">
        <f>COUNTIF(tbl_HRMaster[EmployeeID],tbl_HRMaster[[#This Row],[EmployeeID]])</f>
        <v>1</v>
      </c>
      <c r="W2355">
        <f>IFERROR(INDEX(tbl_EmployeeSurvey[EnvironmentSatisfaction],MATCH(tbl_HRMaster[[#This Row],[EmployeeID]],tbl_EmployeeSurvey[EmployeeID],0)),"Not Found")</f>
        <v>4</v>
      </c>
      <c r="X2355">
        <f>IFERROR(INDEX(tbl_EmployeeSurvey[JobSatisfaction],MATCH(tbl_HRMaster[[#This Row],[EmployeeID]],tbl_EmployeeSurvey[EmployeeID],0)),"Not Found")</f>
        <v>1</v>
      </c>
      <c r="Y2355" s="5">
        <f>IFERROR(INDEX(tbl_EmployeeSurvey[WorkLifeBalance],MATCH(tbl_HRMaster[[#This Row],[EmployeeID]],tbl_EmployeeSurvey[EmployeeID],0)),"Not Found")</f>
        <v>1</v>
      </c>
      <c r="Z2355" s="5">
        <f>IFERROR(VLOOKUP(tbl_HRMaster[[#This Row],[EmployeeID]],tbl_ManagerSurvey[[EmployeeID]:[PerformanceRating]],2,FALSE),"Not Found")</f>
        <v>4</v>
      </c>
      <c r="AA2355" s="5">
        <f>IFERROR(VLOOKUP(tbl_HRMaster[[#This Row],[EmployeeID]],tbl_ManagerSurvey[[EmployeeID]:[PerformanceRating]],3,FALSE),"Not Found")</f>
        <v>3</v>
      </c>
      <c r="AB2355" s="5" t="str">
        <f>IF(tbl_HRMaster[[#This Row],[Attrition]]="Yes","Left","Active")</f>
        <v>Left</v>
      </c>
      <c r="AC2355" s="5" t="str">
        <f>_xlfn.IFS(tbl_HRMaster[[#This Row],[Age]]&lt;25,"Under 25",tbl_HRMaster[[#This Row],[Age]]&lt;35,"25-34",tbl_HRMaster[[#This Row],[Age]]&lt;45,"35-44",tbl_HRMaster[[#This Row],[Age]]&lt;55,"45-54",TRUE,"Above 54")</f>
        <v>35-44</v>
      </c>
      <c r="AD2355" s="5" t="str">
        <f>_xlfn.IFS(
tbl_HRMaster[[#This Row],[YearsAtCompany]]&lt;2,"&lt; 2 Years",
tbl_HRMaster[[#This Row],[YearsAtCompany]]&lt;5,"2-4 Years",
tbl_HRMaster[[#This Row],[YearsAtCompany]]&lt;10,"5-9 Years",
TRUE,"10+ Years"
)</f>
        <v>5-9 Years</v>
      </c>
      <c r="AE2355" s="5">
        <f>IF(tbl_HRMaster[[#This Row],[Attrition]]="Yes",1,0)</f>
        <v>1</v>
      </c>
    </row>
    <row r="2356" spans="1:31" x14ac:dyDescent="0.25">
      <c r="A2356">
        <v>42</v>
      </c>
      <c r="B2356" t="s">
        <v>21</v>
      </c>
      <c r="C2356" t="s">
        <v>22</v>
      </c>
      <c r="D2356" t="s">
        <v>30</v>
      </c>
      <c r="E2356">
        <v>18</v>
      </c>
      <c r="F2356">
        <v>1</v>
      </c>
      <c r="G2356" t="s">
        <v>46</v>
      </c>
      <c r="H2356">
        <v>386</v>
      </c>
      <c r="I2356" t="s">
        <v>25</v>
      </c>
      <c r="J2356">
        <v>2</v>
      </c>
      <c r="K2356" t="s">
        <v>31</v>
      </c>
      <c r="L2356" t="s">
        <v>27</v>
      </c>
      <c r="M2356">
        <v>199990</v>
      </c>
      <c r="N2356">
        <v>2</v>
      </c>
      <c r="O2356">
        <v>23</v>
      </c>
      <c r="P2356">
        <v>1</v>
      </c>
      <c r="Q2356">
        <v>17</v>
      </c>
      <c r="R2356">
        <v>6</v>
      </c>
      <c r="S2356">
        <v>5</v>
      </c>
      <c r="T2356">
        <v>1</v>
      </c>
      <c r="U2356">
        <v>3</v>
      </c>
      <c r="V2356">
        <f>COUNTIF(tbl_HRMaster[EmployeeID],tbl_HRMaster[[#This Row],[EmployeeID]])</f>
        <v>1</v>
      </c>
      <c r="W2356">
        <f>IFERROR(INDEX(tbl_EmployeeSurvey[EnvironmentSatisfaction],MATCH(tbl_HRMaster[[#This Row],[EmployeeID]],tbl_EmployeeSurvey[EmployeeID],0)),"Not Found")</f>
        <v>3</v>
      </c>
      <c r="X2356">
        <f>IFERROR(INDEX(tbl_EmployeeSurvey[JobSatisfaction],MATCH(tbl_HRMaster[[#This Row],[EmployeeID]],tbl_EmployeeSurvey[EmployeeID],0)),"Not Found")</f>
        <v>4</v>
      </c>
      <c r="Y2356" s="5">
        <f>IFERROR(INDEX(tbl_EmployeeSurvey[WorkLifeBalance],MATCH(tbl_HRMaster[[#This Row],[EmployeeID]],tbl_EmployeeSurvey[EmployeeID],0)),"Not Found")</f>
        <v>2</v>
      </c>
      <c r="Z2356" s="5">
        <f>IFERROR(VLOOKUP(tbl_HRMaster[[#This Row],[EmployeeID]],tbl_ManagerSurvey[[EmployeeID]:[PerformanceRating]],2,FALSE),"Not Found")</f>
        <v>3</v>
      </c>
      <c r="AA2356" s="5">
        <f>IFERROR(VLOOKUP(tbl_HRMaster[[#This Row],[EmployeeID]],tbl_ManagerSurvey[[EmployeeID]:[PerformanceRating]],3,FALSE),"Not Found")</f>
        <v>4</v>
      </c>
      <c r="AB2356" s="5" t="str">
        <f>IF(tbl_HRMaster[[#This Row],[Attrition]]="Yes","Left","Active")</f>
        <v>Active</v>
      </c>
      <c r="AC2356" s="5" t="str">
        <f>_xlfn.IFS(tbl_HRMaster[[#This Row],[Age]]&lt;25,"Under 25",tbl_HRMaster[[#This Row],[Age]]&lt;35,"25-34",tbl_HRMaster[[#This Row],[Age]]&lt;45,"35-44",tbl_HRMaster[[#This Row],[Age]]&lt;55,"45-54",TRUE,"Above 54")</f>
        <v>35-44</v>
      </c>
      <c r="AD2356" s="5" t="str">
        <f>_xlfn.IFS(
tbl_HRMaster[[#This Row],[YearsAtCompany]]&lt;2,"&lt; 2 Years",
tbl_HRMaster[[#This Row],[YearsAtCompany]]&lt;5,"2-4 Years",
tbl_HRMaster[[#This Row],[YearsAtCompany]]&lt;10,"5-9 Years",
TRUE,"10+ Years"
)</f>
        <v>5-9 Years</v>
      </c>
      <c r="AE2356" s="5">
        <f>IF(tbl_HRMaster[[#This Row],[Attrition]]="Yes",1,0)</f>
        <v>0</v>
      </c>
    </row>
    <row r="2357" spans="1:31" x14ac:dyDescent="0.25">
      <c r="A2357">
        <v>42</v>
      </c>
      <c r="B2357" t="s">
        <v>21</v>
      </c>
      <c r="C2357" t="s">
        <v>22</v>
      </c>
      <c r="D2357" t="s">
        <v>30</v>
      </c>
      <c r="E2357">
        <v>18</v>
      </c>
      <c r="F2357">
        <v>1</v>
      </c>
      <c r="G2357" t="s">
        <v>46</v>
      </c>
      <c r="H2357">
        <v>1856</v>
      </c>
      <c r="I2357" t="s">
        <v>25</v>
      </c>
      <c r="J2357">
        <v>2</v>
      </c>
      <c r="K2357" t="s">
        <v>31</v>
      </c>
      <c r="L2357" t="s">
        <v>27</v>
      </c>
      <c r="M2357">
        <v>199990</v>
      </c>
      <c r="N2357">
        <v>2</v>
      </c>
      <c r="O2357">
        <v>23</v>
      </c>
      <c r="P2357">
        <v>1</v>
      </c>
      <c r="Q2357">
        <v>17</v>
      </c>
      <c r="R2357">
        <v>6</v>
      </c>
      <c r="S2357">
        <v>5</v>
      </c>
      <c r="T2357">
        <v>1</v>
      </c>
      <c r="U2357">
        <v>3</v>
      </c>
      <c r="V2357">
        <f>COUNTIF(tbl_HRMaster[EmployeeID],tbl_HRMaster[[#This Row],[EmployeeID]])</f>
        <v>1</v>
      </c>
      <c r="W2357">
        <f>IFERROR(INDEX(tbl_EmployeeSurvey[EnvironmentSatisfaction],MATCH(tbl_HRMaster[[#This Row],[EmployeeID]],tbl_EmployeeSurvey[EmployeeID],0)),"Not Found")</f>
        <v>3</v>
      </c>
      <c r="X2357">
        <f>IFERROR(INDEX(tbl_EmployeeSurvey[JobSatisfaction],MATCH(tbl_HRMaster[[#This Row],[EmployeeID]],tbl_EmployeeSurvey[EmployeeID],0)),"Not Found")</f>
        <v>4</v>
      </c>
      <c r="Y2357" s="5">
        <f>IFERROR(INDEX(tbl_EmployeeSurvey[WorkLifeBalance],MATCH(tbl_HRMaster[[#This Row],[EmployeeID]],tbl_EmployeeSurvey[EmployeeID],0)),"Not Found")</f>
        <v>2</v>
      </c>
      <c r="Z2357" s="5">
        <f>IFERROR(VLOOKUP(tbl_HRMaster[[#This Row],[EmployeeID]],tbl_ManagerSurvey[[EmployeeID]:[PerformanceRating]],2,FALSE),"Not Found")</f>
        <v>3</v>
      </c>
      <c r="AA2357" s="5">
        <f>IFERROR(VLOOKUP(tbl_HRMaster[[#This Row],[EmployeeID]],tbl_ManagerSurvey[[EmployeeID]:[PerformanceRating]],3,FALSE),"Not Found")</f>
        <v>4</v>
      </c>
      <c r="AB2357" s="5" t="str">
        <f>IF(tbl_HRMaster[[#This Row],[Attrition]]="Yes","Left","Active")</f>
        <v>Active</v>
      </c>
      <c r="AC2357" s="5" t="str">
        <f>_xlfn.IFS(tbl_HRMaster[[#This Row],[Age]]&lt;25,"Under 25",tbl_HRMaster[[#This Row],[Age]]&lt;35,"25-34",tbl_HRMaster[[#This Row],[Age]]&lt;45,"35-44",tbl_HRMaster[[#This Row],[Age]]&lt;55,"45-54",TRUE,"Above 54")</f>
        <v>35-44</v>
      </c>
      <c r="AD2357" s="5" t="str">
        <f>_xlfn.IFS(
tbl_HRMaster[[#This Row],[YearsAtCompany]]&lt;2,"&lt; 2 Years",
tbl_HRMaster[[#This Row],[YearsAtCompany]]&lt;5,"2-4 Years",
tbl_HRMaster[[#This Row],[YearsAtCompany]]&lt;10,"5-9 Years",
TRUE,"10+ Years"
)</f>
        <v>5-9 Years</v>
      </c>
      <c r="AE2357" s="5">
        <f>IF(tbl_HRMaster[[#This Row],[Attrition]]="Yes",1,0)</f>
        <v>0</v>
      </c>
    </row>
    <row r="2358" spans="1:31" x14ac:dyDescent="0.25">
      <c r="A2358">
        <v>42</v>
      </c>
      <c r="B2358" t="s">
        <v>21</v>
      </c>
      <c r="C2358" t="s">
        <v>22</v>
      </c>
      <c r="D2358" t="s">
        <v>30</v>
      </c>
      <c r="E2358">
        <v>18</v>
      </c>
      <c r="F2358">
        <v>1</v>
      </c>
      <c r="G2358" t="s">
        <v>46</v>
      </c>
      <c r="H2358">
        <v>3326</v>
      </c>
      <c r="I2358" t="s">
        <v>25</v>
      </c>
      <c r="J2358">
        <v>2</v>
      </c>
      <c r="K2358" t="s">
        <v>31</v>
      </c>
      <c r="L2358" t="s">
        <v>27</v>
      </c>
      <c r="M2358">
        <v>199990</v>
      </c>
      <c r="N2358">
        <v>2</v>
      </c>
      <c r="O2358">
        <v>23</v>
      </c>
      <c r="P2358">
        <v>1</v>
      </c>
      <c r="Q2358">
        <v>17</v>
      </c>
      <c r="R2358">
        <v>6</v>
      </c>
      <c r="S2358">
        <v>5</v>
      </c>
      <c r="T2358">
        <v>1</v>
      </c>
      <c r="U2358">
        <v>3</v>
      </c>
      <c r="V2358">
        <f>COUNTIF(tbl_HRMaster[EmployeeID],tbl_HRMaster[[#This Row],[EmployeeID]])</f>
        <v>1</v>
      </c>
      <c r="W2358">
        <f>IFERROR(INDEX(tbl_EmployeeSurvey[EnvironmentSatisfaction],MATCH(tbl_HRMaster[[#This Row],[EmployeeID]],tbl_EmployeeSurvey[EmployeeID],0)),"Not Found")</f>
        <v>3</v>
      </c>
      <c r="X2358">
        <f>IFERROR(INDEX(tbl_EmployeeSurvey[JobSatisfaction],MATCH(tbl_HRMaster[[#This Row],[EmployeeID]],tbl_EmployeeSurvey[EmployeeID],0)),"Not Found")</f>
        <v>4</v>
      </c>
      <c r="Y2358" s="5">
        <f>IFERROR(INDEX(tbl_EmployeeSurvey[WorkLifeBalance],MATCH(tbl_HRMaster[[#This Row],[EmployeeID]],tbl_EmployeeSurvey[EmployeeID],0)),"Not Found")</f>
        <v>2</v>
      </c>
      <c r="Z2358" s="5">
        <f>IFERROR(VLOOKUP(tbl_HRMaster[[#This Row],[EmployeeID]],tbl_ManagerSurvey[[EmployeeID]:[PerformanceRating]],2,FALSE),"Not Found")</f>
        <v>3</v>
      </c>
      <c r="AA2358" s="5">
        <f>IFERROR(VLOOKUP(tbl_HRMaster[[#This Row],[EmployeeID]],tbl_ManagerSurvey[[EmployeeID]:[PerformanceRating]],3,FALSE),"Not Found")</f>
        <v>4</v>
      </c>
      <c r="AB2358" s="5" t="str">
        <f>IF(tbl_HRMaster[[#This Row],[Attrition]]="Yes","Left","Active")</f>
        <v>Active</v>
      </c>
      <c r="AC2358" s="5" t="str">
        <f>_xlfn.IFS(tbl_HRMaster[[#This Row],[Age]]&lt;25,"Under 25",tbl_HRMaster[[#This Row],[Age]]&lt;35,"25-34",tbl_HRMaster[[#This Row],[Age]]&lt;45,"35-44",tbl_HRMaster[[#This Row],[Age]]&lt;55,"45-54",TRUE,"Above 54")</f>
        <v>35-44</v>
      </c>
      <c r="AD2358" s="5" t="str">
        <f>_xlfn.IFS(
tbl_HRMaster[[#This Row],[YearsAtCompany]]&lt;2,"&lt; 2 Years",
tbl_HRMaster[[#This Row],[YearsAtCompany]]&lt;5,"2-4 Years",
tbl_HRMaster[[#This Row],[YearsAtCompany]]&lt;10,"5-9 Years",
TRUE,"10+ Years"
)</f>
        <v>5-9 Years</v>
      </c>
      <c r="AE2358" s="5">
        <f>IF(tbl_HRMaster[[#This Row],[Attrition]]="Yes",1,0)</f>
        <v>0</v>
      </c>
    </row>
    <row r="2359" spans="1:31" x14ac:dyDescent="0.25">
      <c r="A2359">
        <v>53</v>
      </c>
      <c r="B2359" t="s">
        <v>21</v>
      </c>
      <c r="C2359" t="s">
        <v>22</v>
      </c>
      <c r="D2359" t="s">
        <v>30</v>
      </c>
      <c r="E2359">
        <v>11</v>
      </c>
      <c r="F2359">
        <v>4</v>
      </c>
      <c r="G2359" t="s">
        <v>24</v>
      </c>
      <c r="H2359">
        <v>23</v>
      </c>
      <c r="I2359" t="s">
        <v>25</v>
      </c>
      <c r="J2359">
        <v>2</v>
      </c>
      <c r="K2359" t="s">
        <v>31</v>
      </c>
      <c r="L2359" t="s">
        <v>27</v>
      </c>
      <c r="M2359">
        <v>21480</v>
      </c>
      <c r="N2359">
        <v>3</v>
      </c>
      <c r="O2359">
        <v>11</v>
      </c>
      <c r="P2359">
        <v>0</v>
      </c>
      <c r="Q2359">
        <v>21</v>
      </c>
      <c r="R2359">
        <v>2</v>
      </c>
      <c r="S2359">
        <v>5</v>
      </c>
      <c r="T2359">
        <v>1</v>
      </c>
      <c r="U2359">
        <v>3</v>
      </c>
      <c r="V2359">
        <f>COUNTIF(tbl_HRMaster[EmployeeID],tbl_HRMaster[[#This Row],[EmployeeID]])</f>
        <v>1</v>
      </c>
      <c r="W2359">
        <f>IFERROR(INDEX(tbl_EmployeeSurvey[EnvironmentSatisfaction],MATCH(tbl_HRMaster[[#This Row],[EmployeeID]],tbl_EmployeeSurvey[EmployeeID],0)),"Not Found")</f>
        <v>3</v>
      </c>
      <c r="X2359">
        <f>IFERROR(INDEX(tbl_EmployeeSurvey[JobSatisfaction],MATCH(tbl_HRMaster[[#This Row],[EmployeeID]],tbl_EmployeeSurvey[EmployeeID],0)),"Not Found")</f>
        <v>3</v>
      </c>
      <c r="Y2359" s="5">
        <f>IFERROR(INDEX(tbl_EmployeeSurvey[WorkLifeBalance],MATCH(tbl_HRMaster[[#This Row],[EmployeeID]],tbl_EmployeeSurvey[EmployeeID],0)),"Not Found")</f>
        <v>2</v>
      </c>
      <c r="Z2359" s="5">
        <f>IFERROR(VLOOKUP(tbl_HRMaster[[#This Row],[EmployeeID]],tbl_ManagerSurvey[[EmployeeID]:[PerformanceRating]],2,FALSE),"Not Found")</f>
        <v>3</v>
      </c>
      <c r="AA2359" s="5">
        <f>IFERROR(VLOOKUP(tbl_HRMaster[[#This Row],[EmployeeID]],tbl_ManagerSurvey[[EmployeeID]:[PerformanceRating]],3,FALSE),"Not Found")</f>
        <v>3</v>
      </c>
      <c r="AB2359" s="5" t="str">
        <f>IF(tbl_HRMaster[[#This Row],[Attrition]]="Yes","Left","Active")</f>
        <v>Active</v>
      </c>
      <c r="AC2359" s="5" t="str">
        <f>_xlfn.IFS(tbl_HRMaster[[#This Row],[Age]]&lt;25,"Under 25",tbl_HRMaster[[#This Row],[Age]]&lt;35,"25-34",tbl_HRMaster[[#This Row],[Age]]&lt;45,"35-44",tbl_HRMaster[[#This Row],[Age]]&lt;55,"45-54",TRUE,"Above 54")</f>
        <v>45-54</v>
      </c>
      <c r="AD2359" s="5" t="str">
        <f>_xlfn.IFS(
tbl_HRMaster[[#This Row],[YearsAtCompany]]&lt;2,"&lt; 2 Years",
tbl_HRMaster[[#This Row],[YearsAtCompany]]&lt;5,"2-4 Years",
tbl_HRMaster[[#This Row],[YearsAtCompany]]&lt;10,"5-9 Years",
TRUE,"10+ Years"
)</f>
        <v>5-9 Years</v>
      </c>
      <c r="AE2359" s="5">
        <f>IF(tbl_HRMaster[[#This Row],[Attrition]]="Yes",1,0)</f>
        <v>0</v>
      </c>
    </row>
    <row r="2360" spans="1:31" x14ac:dyDescent="0.25">
      <c r="A2360">
        <v>53</v>
      </c>
      <c r="B2360" t="s">
        <v>21</v>
      </c>
      <c r="C2360" t="s">
        <v>22</v>
      </c>
      <c r="D2360" t="s">
        <v>30</v>
      </c>
      <c r="E2360">
        <v>11</v>
      </c>
      <c r="F2360">
        <v>4</v>
      </c>
      <c r="G2360" t="s">
        <v>24</v>
      </c>
      <c r="H2360">
        <v>1493</v>
      </c>
      <c r="I2360" t="s">
        <v>25</v>
      </c>
      <c r="J2360">
        <v>2</v>
      </c>
      <c r="K2360" t="s">
        <v>31</v>
      </c>
      <c r="L2360" t="s">
        <v>27</v>
      </c>
      <c r="M2360">
        <v>21480</v>
      </c>
      <c r="N2360">
        <v>3</v>
      </c>
      <c r="O2360">
        <v>11</v>
      </c>
      <c r="P2360">
        <v>0</v>
      </c>
      <c r="Q2360">
        <v>21</v>
      </c>
      <c r="R2360">
        <v>2</v>
      </c>
      <c r="S2360">
        <v>5</v>
      </c>
      <c r="T2360">
        <v>1</v>
      </c>
      <c r="U2360">
        <v>3</v>
      </c>
      <c r="V2360">
        <f>COUNTIF(tbl_HRMaster[EmployeeID],tbl_HRMaster[[#This Row],[EmployeeID]])</f>
        <v>1</v>
      </c>
      <c r="W2360">
        <f>IFERROR(INDEX(tbl_EmployeeSurvey[EnvironmentSatisfaction],MATCH(tbl_HRMaster[[#This Row],[EmployeeID]],tbl_EmployeeSurvey[EmployeeID],0)),"Not Found")</f>
        <v>3</v>
      </c>
      <c r="X2360">
        <f>IFERROR(INDEX(tbl_EmployeeSurvey[JobSatisfaction],MATCH(tbl_HRMaster[[#This Row],[EmployeeID]],tbl_EmployeeSurvey[EmployeeID],0)),"Not Found")</f>
        <v>3</v>
      </c>
      <c r="Y2360" s="5">
        <f>IFERROR(INDEX(tbl_EmployeeSurvey[WorkLifeBalance],MATCH(tbl_HRMaster[[#This Row],[EmployeeID]],tbl_EmployeeSurvey[EmployeeID],0)),"Not Found")</f>
        <v>2</v>
      </c>
      <c r="Z2360" s="5">
        <f>IFERROR(VLOOKUP(tbl_HRMaster[[#This Row],[EmployeeID]],tbl_ManagerSurvey[[EmployeeID]:[PerformanceRating]],2,FALSE),"Not Found")</f>
        <v>3</v>
      </c>
      <c r="AA2360" s="5">
        <f>IFERROR(VLOOKUP(tbl_HRMaster[[#This Row],[EmployeeID]],tbl_ManagerSurvey[[EmployeeID]:[PerformanceRating]],3,FALSE),"Not Found")</f>
        <v>3</v>
      </c>
      <c r="AB2360" s="5" t="str">
        <f>IF(tbl_HRMaster[[#This Row],[Attrition]]="Yes","Left","Active")</f>
        <v>Active</v>
      </c>
      <c r="AC2360" s="5" t="str">
        <f>_xlfn.IFS(tbl_HRMaster[[#This Row],[Age]]&lt;25,"Under 25",tbl_HRMaster[[#This Row],[Age]]&lt;35,"25-34",tbl_HRMaster[[#This Row],[Age]]&lt;45,"35-44",tbl_HRMaster[[#This Row],[Age]]&lt;55,"45-54",TRUE,"Above 54")</f>
        <v>45-54</v>
      </c>
      <c r="AD2360" s="5" t="str">
        <f>_xlfn.IFS(
tbl_HRMaster[[#This Row],[YearsAtCompany]]&lt;2,"&lt; 2 Years",
tbl_HRMaster[[#This Row],[YearsAtCompany]]&lt;5,"2-4 Years",
tbl_HRMaster[[#This Row],[YearsAtCompany]]&lt;10,"5-9 Years",
TRUE,"10+ Years"
)</f>
        <v>5-9 Years</v>
      </c>
      <c r="AE2360" s="5">
        <f>IF(tbl_HRMaster[[#This Row],[Attrition]]="Yes",1,0)</f>
        <v>0</v>
      </c>
    </row>
    <row r="2361" spans="1:31" x14ac:dyDescent="0.25">
      <c r="A2361">
        <v>53</v>
      </c>
      <c r="B2361" t="s">
        <v>21</v>
      </c>
      <c r="C2361" t="s">
        <v>22</v>
      </c>
      <c r="D2361" t="s">
        <v>30</v>
      </c>
      <c r="E2361">
        <v>11</v>
      </c>
      <c r="F2361">
        <v>4</v>
      </c>
      <c r="G2361" t="s">
        <v>24</v>
      </c>
      <c r="H2361">
        <v>2963</v>
      </c>
      <c r="I2361" t="s">
        <v>25</v>
      </c>
      <c r="J2361">
        <v>2</v>
      </c>
      <c r="K2361" t="s">
        <v>31</v>
      </c>
      <c r="L2361" t="s">
        <v>27</v>
      </c>
      <c r="M2361">
        <v>21480</v>
      </c>
      <c r="N2361">
        <v>3</v>
      </c>
      <c r="O2361">
        <v>11</v>
      </c>
      <c r="P2361">
        <v>0</v>
      </c>
      <c r="Q2361">
        <v>21</v>
      </c>
      <c r="R2361">
        <v>2</v>
      </c>
      <c r="S2361">
        <v>5</v>
      </c>
      <c r="T2361">
        <v>1</v>
      </c>
      <c r="U2361">
        <v>3</v>
      </c>
      <c r="V2361">
        <f>COUNTIF(tbl_HRMaster[EmployeeID],tbl_HRMaster[[#This Row],[EmployeeID]])</f>
        <v>1</v>
      </c>
      <c r="W2361">
        <f>IFERROR(INDEX(tbl_EmployeeSurvey[EnvironmentSatisfaction],MATCH(tbl_HRMaster[[#This Row],[EmployeeID]],tbl_EmployeeSurvey[EmployeeID],0)),"Not Found")</f>
        <v>3</v>
      </c>
      <c r="X2361">
        <f>IFERROR(INDEX(tbl_EmployeeSurvey[JobSatisfaction],MATCH(tbl_HRMaster[[#This Row],[EmployeeID]],tbl_EmployeeSurvey[EmployeeID],0)),"Not Found")</f>
        <v>3</v>
      </c>
      <c r="Y2361" s="5">
        <f>IFERROR(INDEX(tbl_EmployeeSurvey[WorkLifeBalance],MATCH(tbl_HRMaster[[#This Row],[EmployeeID]],tbl_EmployeeSurvey[EmployeeID],0)),"Not Found")</f>
        <v>2</v>
      </c>
      <c r="Z2361" s="5">
        <f>IFERROR(VLOOKUP(tbl_HRMaster[[#This Row],[EmployeeID]],tbl_ManagerSurvey[[EmployeeID]:[PerformanceRating]],2,FALSE),"Not Found")</f>
        <v>3</v>
      </c>
      <c r="AA2361" s="5">
        <f>IFERROR(VLOOKUP(tbl_HRMaster[[#This Row],[EmployeeID]],tbl_ManagerSurvey[[EmployeeID]:[PerformanceRating]],3,FALSE),"Not Found")</f>
        <v>3</v>
      </c>
      <c r="AB2361" s="5" t="str">
        <f>IF(tbl_HRMaster[[#This Row],[Attrition]]="Yes","Left","Active")</f>
        <v>Active</v>
      </c>
      <c r="AC2361" s="5" t="str">
        <f>_xlfn.IFS(tbl_HRMaster[[#This Row],[Age]]&lt;25,"Under 25",tbl_HRMaster[[#This Row],[Age]]&lt;35,"25-34",tbl_HRMaster[[#This Row],[Age]]&lt;45,"35-44",tbl_HRMaster[[#This Row],[Age]]&lt;55,"45-54",TRUE,"Above 54")</f>
        <v>45-54</v>
      </c>
      <c r="AD2361" s="5" t="str">
        <f>_xlfn.IFS(
tbl_HRMaster[[#This Row],[YearsAtCompany]]&lt;2,"&lt; 2 Years",
tbl_HRMaster[[#This Row],[YearsAtCompany]]&lt;5,"2-4 Years",
tbl_HRMaster[[#This Row],[YearsAtCompany]]&lt;10,"5-9 Years",
TRUE,"10+ Years"
)</f>
        <v>5-9 Years</v>
      </c>
      <c r="AE2361" s="5">
        <f>IF(tbl_HRMaster[[#This Row],[Attrition]]="Yes",1,0)</f>
        <v>0</v>
      </c>
    </row>
    <row r="2362" spans="1:31" x14ac:dyDescent="0.25">
      <c r="A2362">
        <v>55</v>
      </c>
      <c r="B2362" t="s">
        <v>28</v>
      </c>
      <c r="C2362" t="s">
        <v>22</v>
      </c>
      <c r="D2362" t="s">
        <v>37</v>
      </c>
      <c r="E2362">
        <v>7</v>
      </c>
      <c r="F2362">
        <v>3</v>
      </c>
      <c r="G2362" t="s">
        <v>37</v>
      </c>
      <c r="H2362">
        <v>311</v>
      </c>
      <c r="I2362" t="s">
        <v>34</v>
      </c>
      <c r="J2362">
        <v>4</v>
      </c>
      <c r="K2362" t="s">
        <v>40</v>
      </c>
      <c r="L2362" t="s">
        <v>27</v>
      </c>
      <c r="M2362">
        <v>74280</v>
      </c>
      <c r="N2362">
        <v>5</v>
      </c>
      <c r="O2362">
        <v>12</v>
      </c>
      <c r="P2362">
        <v>0</v>
      </c>
      <c r="Q2362">
        <v>24</v>
      </c>
      <c r="R2362">
        <v>2</v>
      </c>
      <c r="S2362">
        <v>5</v>
      </c>
      <c r="T2362">
        <v>1</v>
      </c>
      <c r="U2362">
        <v>4</v>
      </c>
      <c r="V2362">
        <f>COUNTIF(tbl_HRMaster[EmployeeID],tbl_HRMaster[[#This Row],[EmployeeID]])</f>
        <v>1</v>
      </c>
      <c r="W2362">
        <f>IFERROR(INDEX(tbl_EmployeeSurvey[EnvironmentSatisfaction],MATCH(tbl_HRMaster[[#This Row],[EmployeeID]],tbl_EmployeeSurvey[EmployeeID],0)),"Not Found")</f>
        <v>4</v>
      </c>
      <c r="X2362">
        <f>IFERROR(INDEX(tbl_EmployeeSurvey[JobSatisfaction],MATCH(tbl_HRMaster[[#This Row],[EmployeeID]],tbl_EmployeeSurvey[EmployeeID],0)),"Not Found")</f>
        <v>1</v>
      </c>
      <c r="Y2362" s="5">
        <f>IFERROR(INDEX(tbl_EmployeeSurvey[WorkLifeBalance],MATCH(tbl_HRMaster[[#This Row],[EmployeeID]],tbl_EmployeeSurvey[EmployeeID],0)),"Not Found")</f>
        <v>3</v>
      </c>
      <c r="Z2362" s="5">
        <f>IFERROR(VLOOKUP(tbl_HRMaster[[#This Row],[EmployeeID]],tbl_ManagerSurvey[[EmployeeID]:[PerformanceRating]],2,FALSE),"Not Found")</f>
        <v>3</v>
      </c>
      <c r="AA2362" s="5">
        <f>IFERROR(VLOOKUP(tbl_HRMaster[[#This Row],[EmployeeID]],tbl_ManagerSurvey[[EmployeeID]:[PerformanceRating]],3,FALSE),"Not Found")</f>
        <v>3</v>
      </c>
      <c r="AB2362" s="5" t="str">
        <f>IF(tbl_HRMaster[[#This Row],[Attrition]]="Yes","Left","Active")</f>
        <v>Left</v>
      </c>
      <c r="AC2362" s="5" t="str">
        <f>_xlfn.IFS(tbl_HRMaster[[#This Row],[Age]]&lt;25,"Under 25",tbl_HRMaster[[#This Row],[Age]]&lt;35,"25-34",tbl_HRMaster[[#This Row],[Age]]&lt;45,"35-44",tbl_HRMaster[[#This Row],[Age]]&lt;55,"45-54",TRUE,"Above 54")</f>
        <v>Above 54</v>
      </c>
      <c r="AD2362" s="5" t="str">
        <f>_xlfn.IFS(
tbl_HRMaster[[#This Row],[YearsAtCompany]]&lt;2,"&lt; 2 Years",
tbl_HRMaster[[#This Row],[YearsAtCompany]]&lt;5,"2-4 Years",
tbl_HRMaster[[#This Row],[YearsAtCompany]]&lt;10,"5-9 Years",
TRUE,"10+ Years"
)</f>
        <v>5-9 Years</v>
      </c>
      <c r="AE2362" s="5">
        <f>IF(tbl_HRMaster[[#This Row],[Attrition]]="Yes",1,0)</f>
        <v>1</v>
      </c>
    </row>
    <row r="2363" spans="1:31" x14ac:dyDescent="0.25">
      <c r="A2363">
        <v>55</v>
      </c>
      <c r="B2363" t="s">
        <v>28</v>
      </c>
      <c r="C2363" t="s">
        <v>22</v>
      </c>
      <c r="D2363" t="s">
        <v>37</v>
      </c>
      <c r="E2363">
        <v>7</v>
      </c>
      <c r="F2363">
        <v>3</v>
      </c>
      <c r="G2363" t="s">
        <v>37</v>
      </c>
      <c r="H2363">
        <v>1781</v>
      </c>
      <c r="I2363" t="s">
        <v>34</v>
      </c>
      <c r="J2363">
        <v>4</v>
      </c>
      <c r="K2363" t="s">
        <v>40</v>
      </c>
      <c r="L2363" t="s">
        <v>27</v>
      </c>
      <c r="M2363">
        <v>74280</v>
      </c>
      <c r="N2363">
        <v>5</v>
      </c>
      <c r="O2363">
        <v>12</v>
      </c>
      <c r="P2363">
        <v>0</v>
      </c>
      <c r="Q2363">
        <v>24</v>
      </c>
      <c r="R2363">
        <v>2</v>
      </c>
      <c r="S2363">
        <v>5</v>
      </c>
      <c r="T2363">
        <v>1</v>
      </c>
      <c r="U2363">
        <v>4</v>
      </c>
      <c r="V2363">
        <f>COUNTIF(tbl_HRMaster[EmployeeID],tbl_HRMaster[[#This Row],[EmployeeID]])</f>
        <v>1</v>
      </c>
      <c r="W2363">
        <f>IFERROR(INDEX(tbl_EmployeeSurvey[EnvironmentSatisfaction],MATCH(tbl_HRMaster[[#This Row],[EmployeeID]],tbl_EmployeeSurvey[EmployeeID],0)),"Not Found")</f>
        <v>4</v>
      </c>
      <c r="X2363">
        <f>IFERROR(INDEX(tbl_EmployeeSurvey[JobSatisfaction],MATCH(tbl_HRMaster[[#This Row],[EmployeeID]],tbl_EmployeeSurvey[EmployeeID],0)),"Not Found")</f>
        <v>1</v>
      </c>
      <c r="Y2363" s="5">
        <f>IFERROR(INDEX(tbl_EmployeeSurvey[WorkLifeBalance],MATCH(tbl_HRMaster[[#This Row],[EmployeeID]],tbl_EmployeeSurvey[EmployeeID],0)),"Not Found")</f>
        <v>3</v>
      </c>
      <c r="Z2363" s="5">
        <f>IFERROR(VLOOKUP(tbl_HRMaster[[#This Row],[EmployeeID]],tbl_ManagerSurvey[[EmployeeID]:[PerformanceRating]],2,FALSE),"Not Found")</f>
        <v>3</v>
      </c>
      <c r="AA2363" s="5">
        <f>IFERROR(VLOOKUP(tbl_HRMaster[[#This Row],[EmployeeID]],tbl_ManagerSurvey[[EmployeeID]:[PerformanceRating]],3,FALSE),"Not Found")</f>
        <v>3</v>
      </c>
      <c r="AB2363" s="5" t="str">
        <f>IF(tbl_HRMaster[[#This Row],[Attrition]]="Yes","Left","Active")</f>
        <v>Left</v>
      </c>
      <c r="AC2363" s="5" t="str">
        <f>_xlfn.IFS(tbl_HRMaster[[#This Row],[Age]]&lt;25,"Under 25",tbl_HRMaster[[#This Row],[Age]]&lt;35,"25-34",tbl_HRMaster[[#This Row],[Age]]&lt;45,"35-44",tbl_HRMaster[[#This Row],[Age]]&lt;55,"45-54",TRUE,"Above 54")</f>
        <v>Above 54</v>
      </c>
      <c r="AD2363" s="5" t="str">
        <f>_xlfn.IFS(
tbl_HRMaster[[#This Row],[YearsAtCompany]]&lt;2,"&lt; 2 Years",
tbl_HRMaster[[#This Row],[YearsAtCompany]]&lt;5,"2-4 Years",
tbl_HRMaster[[#This Row],[YearsAtCompany]]&lt;10,"5-9 Years",
TRUE,"10+ Years"
)</f>
        <v>5-9 Years</v>
      </c>
      <c r="AE2363" s="5">
        <f>IF(tbl_HRMaster[[#This Row],[Attrition]]="Yes",1,0)</f>
        <v>1</v>
      </c>
    </row>
    <row r="2364" spans="1:31" x14ac:dyDescent="0.25">
      <c r="A2364">
        <v>55</v>
      </c>
      <c r="B2364" t="s">
        <v>28</v>
      </c>
      <c r="C2364" t="s">
        <v>22</v>
      </c>
      <c r="D2364" t="s">
        <v>37</v>
      </c>
      <c r="E2364">
        <v>7</v>
      </c>
      <c r="F2364">
        <v>3</v>
      </c>
      <c r="G2364" t="s">
        <v>37</v>
      </c>
      <c r="H2364">
        <v>3251</v>
      </c>
      <c r="I2364" t="s">
        <v>34</v>
      </c>
      <c r="J2364">
        <v>4</v>
      </c>
      <c r="K2364" t="s">
        <v>40</v>
      </c>
      <c r="L2364" t="s">
        <v>27</v>
      </c>
      <c r="M2364">
        <v>74280</v>
      </c>
      <c r="N2364">
        <v>5</v>
      </c>
      <c r="O2364">
        <v>12</v>
      </c>
      <c r="P2364">
        <v>0</v>
      </c>
      <c r="Q2364">
        <v>24</v>
      </c>
      <c r="R2364">
        <v>2</v>
      </c>
      <c r="S2364">
        <v>5</v>
      </c>
      <c r="T2364">
        <v>1</v>
      </c>
      <c r="U2364">
        <v>4</v>
      </c>
      <c r="V2364">
        <f>COUNTIF(tbl_HRMaster[EmployeeID],tbl_HRMaster[[#This Row],[EmployeeID]])</f>
        <v>1</v>
      </c>
      <c r="W2364">
        <f>IFERROR(INDEX(tbl_EmployeeSurvey[EnvironmentSatisfaction],MATCH(tbl_HRMaster[[#This Row],[EmployeeID]],tbl_EmployeeSurvey[EmployeeID],0)),"Not Found")</f>
        <v>4</v>
      </c>
      <c r="X2364">
        <f>IFERROR(INDEX(tbl_EmployeeSurvey[JobSatisfaction],MATCH(tbl_HRMaster[[#This Row],[EmployeeID]],tbl_EmployeeSurvey[EmployeeID],0)),"Not Found")</f>
        <v>1</v>
      </c>
      <c r="Y2364" s="5">
        <f>IFERROR(INDEX(tbl_EmployeeSurvey[WorkLifeBalance],MATCH(tbl_HRMaster[[#This Row],[EmployeeID]],tbl_EmployeeSurvey[EmployeeID],0)),"Not Found")</f>
        <v>3</v>
      </c>
      <c r="Z2364" s="5">
        <f>IFERROR(VLOOKUP(tbl_HRMaster[[#This Row],[EmployeeID]],tbl_ManagerSurvey[[EmployeeID]:[PerformanceRating]],2,FALSE),"Not Found")</f>
        <v>3</v>
      </c>
      <c r="AA2364" s="5">
        <f>IFERROR(VLOOKUP(tbl_HRMaster[[#This Row],[EmployeeID]],tbl_ManagerSurvey[[EmployeeID]:[PerformanceRating]],3,FALSE),"Not Found")</f>
        <v>3</v>
      </c>
      <c r="AB2364" s="5" t="str">
        <f>IF(tbl_HRMaster[[#This Row],[Attrition]]="Yes","Left","Active")</f>
        <v>Left</v>
      </c>
      <c r="AC2364" s="5" t="str">
        <f>_xlfn.IFS(tbl_HRMaster[[#This Row],[Age]]&lt;25,"Under 25",tbl_HRMaster[[#This Row],[Age]]&lt;35,"25-34",tbl_HRMaster[[#This Row],[Age]]&lt;45,"35-44",tbl_HRMaster[[#This Row],[Age]]&lt;55,"45-54",TRUE,"Above 54")</f>
        <v>Above 54</v>
      </c>
      <c r="AD2364" s="5" t="str">
        <f>_xlfn.IFS(
tbl_HRMaster[[#This Row],[YearsAtCompany]]&lt;2,"&lt; 2 Years",
tbl_HRMaster[[#This Row],[YearsAtCompany]]&lt;5,"2-4 Years",
tbl_HRMaster[[#This Row],[YearsAtCompany]]&lt;10,"5-9 Years",
TRUE,"10+ Years"
)</f>
        <v>5-9 Years</v>
      </c>
      <c r="AE2364" s="5">
        <f>IF(tbl_HRMaster[[#This Row],[Attrition]]="Yes",1,0)</f>
        <v>1</v>
      </c>
    </row>
    <row r="2365" spans="1:31" x14ac:dyDescent="0.25">
      <c r="A2365">
        <v>47</v>
      </c>
      <c r="B2365" t="s">
        <v>21</v>
      </c>
      <c r="C2365" t="s">
        <v>22</v>
      </c>
      <c r="D2365" t="s">
        <v>30</v>
      </c>
      <c r="E2365">
        <v>25</v>
      </c>
      <c r="F2365">
        <v>4</v>
      </c>
      <c r="G2365" t="s">
        <v>38</v>
      </c>
      <c r="H2365">
        <v>897</v>
      </c>
      <c r="I2365" t="s">
        <v>34</v>
      </c>
      <c r="J2365">
        <v>2</v>
      </c>
      <c r="K2365" t="s">
        <v>31</v>
      </c>
      <c r="L2365" t="s">
        <v>27</v>
      </c>
      <c r="M2365">
        <v>148520</v>
      </c>
      <c r="N2365">
        <v>3</v>
      </c>
      <c r="O2365">
        <v>19</v>
      </c>
      <c r="P2365">
        <v>3</v>
      </c>
      <c r="Q2365">
        <v>27</v>
      </c>
      <c r="R2365">
        <v>3</v>
      </c>
      <c r="S2365">
        <v>5</v>
      </c>
      <c r="T2365">
        <v>1</v>
      </c>
      <c r="U2365">
        <v>0</v>
      </c>
      <c r="V2365">
        <f>COUNTIF(tbl_HRMaster[EmployeeID],tbl_HRMaster[[#This Row],[EmployeeID]])</f>
        <v>1</v>
      </c>
      <c r="W2365">
        <f>IFERROR(INDEX(tbl_EmployeeSurvey[EnvironmentSatisfaction],MATCH(tbl_HRMaster[[#This Row],[EmployeeID]],tbl_EmployeeSurvey[EmployeeID],0)),"Not Found")</f>
        <v>4</v>
      </c>
      <c r="X2365">
        <f>IFERROR(INDEX(tbl_EmployeeSurvey[JobSatisfaction],MATCH(tbl_HRMaster[[#This Row],[EmployeeID]],tbl_EmployeeSurvey[EmployeeID],0)),"Not Found")</f>
        <v>3</v>
      </c>
      <c r="Y2365" s="5">
        <f>IFERROR(INDEX(tbl_EmployeeSurvey[WorkLifeBalance],MATCH(tbl_HRMaster[[#This Row],[EmployeeID]],tbl_EmployeeSurvey[EmployeeID],0)),"Not Found")</f>
        <v>3</v>
      </c>
      <c r="Z2365" s="5">
        <f>IFERROR(VLOOKUP(tbl_HRMaster[[#This Row],[EmployeeID]],tbl_ManagerSurvey[[EmployeeID]:[PerformanceRating]],2,FALSE),"Not Found")</f>
        <v>2</v>
      </c>
      <c r="AA2365" s="5">
        <f>IFERROR(VLOOKUP(tbl_HRMaster[[#This Row],[EmployeeID]],tbl_ManagerSurvey[[EmployeeID]:[PerformanceRating]],3,FALSE),"Not Found")</f>
        <v>3</v>
      </c>
      <c r="AB2365" s="5" t="str">
        <f>IF(tbl_HRMaster[[#This Row],[Attrition]]="Yes","Left","Active")</f>
        <v>Active</v>
      </c>
      <c r="AC2365" s="5" t="str">
        <f>_xlfn.IFS(tbl_HRMaster[[#This Row],[Age]]&lt;25,"Under 25",tbl_HRMaster[[#This Row],[Age]]&lt;35,"25-34",tbl_HRMaster[[#This Row],[Age]]&lt;45,"35-44",tbl_HRMaster[[#This Row],[Age]]&lt;55,"45-54",TRUE,"Above 54")</f>
        <v>45-54</v>
      </c>
      <c r="AD2365" s="5" t="str">
        <f>_xlfn.IFS(
tbl_HRMaster[[#This Row],[YearsAtCompany]]&lt;2,"&lt; 2 Years",
tbl_HRMaster[[#This Row],[YearsAtCompany]]&lt;5,"2-4 Years",
tbl_HRMaster[[#This Row],[YearsAtCompany]]&lt;10,"5-9 Years",
TRUE,"10+ Years"
)</f>
        <v>5-9 Years</v>
      </c>
      <c r="AE2365" s="5">
        <f>IF(tbl_HRMaster[[#This Row],[Attrition]]="Yes",1,0)</f>
        <v>0</v>
      </c>
    </row>
    <row r="2366" spans="1:31" x14ac:dyDescent="0.25">
      <c r="A2366">
        <v>47</v>
      </c>
      <c r="B2366" t="s">
        <v>21</v>
      </c>
      <c r="C2366" t="s">
        <v>22</v>
      </c>
      <c r="D2366" t="s">
        <v>30</v>
      </c>
      <c r="E2366">
        <v>25</v>
      </c>
      <c r="F2366">
        <v>4</v>
      </c>
      <c r="G2366" t="s">
        <v>38</v>
      </c>
      <c r="H2366">
        <v>2367</v>
      </c>
      <c r="I2366" t="s">
        <v>34</v>
      </c>
      <c r="J2366">
        <v>2</v>
      </c>
      <c r="K2366" t="s">
        <v>31</v>
      </c>
      <c r="L2366" t="s">
        <v>27</v>
      </c>
      <c r="M2366">
        <v>148520</v>
      </c>
      <c r="N2366">
        <v>3</v>
      </c>
      <c r="O2366">
        <v>19</v>
      </c>
      <c r="P2366">
        <v>3</v>
      </c>
      <c r="Q2366">
        <v>27</v>
      </c>
      <c r="R2366">
        <v>3</v>
      </c>
      <c r="S2366">
        <v>5</v>
      </c>
      <c r="T2366">
        <v>1</v>
      </c>
      <c r="U2366">
        <v>0</v>
      </c>
      <c r="V2366">
        <f>COUNTIF(tbl_HRMaster[EmployeeID],tbl_HRMaster[[#This Row],[EmployeeID]])</f>
        <v>1</v>
      </c>
      <c r="W2366">
        <f>IFERROR(INDEX(tbl_EmployeeSurvey[EnvironmentSatisfaction],MATCH(tbl_HRMaster[[#This Row],[EmployeeID]],tbl_EmployeeSurvey[EmployeeID],0)),"Not Found")</f>
        <v>4</v>
      </c>
      <c r="X2366">
        <f>IFERROR(INDEX(tbl_EmployeeSurvey[JobSatisfaction],MATCH(tbl_HRMaster[[#This Row],[EmployeeID]],tbl_EmployeeSurvey[EmployeeID],0)),"Not Found")</f>
        <v>3</v>
      </c>
      <c r="Y2366" s="5">
        <f>IFERROR(INDEX(tbl_EmployeeSurvey[WorkLifeBalance],MATCH(tbl_HRMaster[[#This Row],[EmployeeID]],tbl_EmployeeSurvey[EmployeeID],0)),"Not Found")</f>
        <v>3</v>
      </c>
      <c r="Z2366" s="5">
        <f>IFERROR(VLOOKUP(tbl_HRMaster[[#This Row],[EmployeeID]],tbl_ManagerSurvey[[EmployeeID]:[PerformanceRating]],2,FALSE),"Not Found")</f>
        <v>2</v>
      </c>
      <c r="AA2366" s="5">
        <f>IFERROR(VLOOKUP(tbl_HRMaster[[#This Row],[EmployeeID]],tbl_ManagerSurvey[[EmployeeID]:[PerformanceRating]],3,FALSE),"Not Found")</f>
        <v>3</v>
      </c>
      <c r="AB2366" s="5" t="str">
        <f>IF(tbl_HRMaster[[#This Row],[Attrition]]="Yes","Left","Active")</f>
        <v>Active</v>
      </c>
      <c r="AC2366" s="5" t="str">
        <f>_xlfn.IFS(tbl_HRMaster[[#This Row],[Age]]&lt;25,"Under 25",tbl_HRMaster[[#This Row],[Age]]&lt;35,"25-34",tbl_HRMaster[[#This Row],[Age]]&lt;45,"35-44",tbl_HRMaster[[#This Row],[Age]]&lt;55,"45-54",TRUE,"Above 54")</f>
        <v>45-54</v>
      </c>
      <c r="AD2366" s="5" t="str">
        <f>_xlfn.IFS(
tbl_HRMaster[[#This Row],[YearsAtCompany]]&lt;2,"&lt; 2 Years",
tbl_HRMaster[[#This Row],[YearsAtCompany]]&lt;5,"2-4 Years",
tbl_HRMaster[[#This Row],[YearsAtCompany]]&lt;10,"5-9 Years",
TRUE,"10+ Years"
)</f>
        <v>5-9 Years</v>
      </c>
      <c r="AE2366" s="5">
        <f>IF(tbl_HRMaster[[#This Row],[Attrition]]="Yes",1,0)</f>
        <v>0</v>
      </c>
    </row>
    <row r="2367" spans="1:31" x14ac:dyDescent="0.25">
      <c r="A2367">
        <v>47</v>
      </c>
      <c r="B2367" t="s">
        <v>21</v>
      </c>
      <c r="C2367" t="s">
        <v>22</v>
      </c>
      <c r="D2367" t="s">
        <v>30</v>
      </c>
      <c r="E2367">
        <v>25</v>
      </c>
      <c r="F2367">
        <v>4</v>
      </c>
      <c r="G2367" t="s">
        <v>38</v>
      </c>
      <c r="H2367">
        <v>3837</v>
      </c>
      <c r="I2367" t="s">
        <v>34</v>
      </c>
      <c r="J2367">
        <v>2</v>
      </c>
      <c r="K2367" t="s">
        <v>31</v>
      </c>
      <c r="L2367" t="s">
        <v>27</v>
      </c>
      <c r="M2367">
        <v>148520</v>
      </c>
      <c r="N2367">
        <v>3</v>
      </c>
      <c r="O2367">
        <v>19</v>
      </c>
      <c r="P2367">
        <v>3</v>
      </c>
      <c r="Q2367">
        <v>27</v>
      </c>
      <c r="R2367">
        <v>3</v>
      </c>
      <c r="S2367">
        <v>5</v>
      </c>
      <c r="T2367">
        <v>1</v>
      </c>
      <c r="U2367">
        <v>0</v>
      </c>
      <c r="V2367">
        <f>COUNTIF(tbl_HRMaster[EmployeeID],tbl_HRMaster[[#This Row],[EmployeeID]])</f>
        <v>1</v>
      </c>
      <c r="W2367">
        <f>IFERROR(INDEX(tbl_EmployeeSurvey[EnvironmentSatisfaction],MATCH(tbl_HRMaster[[#This Row],[EmployeeID]],tbl_EmployeeSurvey[EmployeeID],0)),"Not Found")</f>
        <v>4</v>
      </c>
      <c r="X2367">
        <f>IFERROR(INDEX(tbl_EmployeeSurvey[JobSatisfaction],MATCH(tbl_HRMaster[[#This Row],[EmployeeID]],tbl_EmployeeSurvey[EmployeeID],0)),"Not Found")</f>
        <v>3</v>
      </c>
      <c r="Y2367" s="5">
        <f>IFERROR(INDEX(tbl_EmployeeSurvey[WorkLifeBalance],MATCH(tbl_HRMaster[[#This Row],[EmployeeID]],tbl_EmployeeSurvey[EmployeeID],0)),"Not Found")</f>
        <v>3</v>
      </c>
      <c r="Z2367" s="5">
        <f>IFERROR(VLOOKUP(tbl_HRMaster[[#This Row],[EmployeeID]],tbl_ManagerSurvey[[EmployeeID]:[PerformanceRating]],2,FALSE),"Not Found")</f>
        <v>2</v>
      </c>
      <c r="AA2367" s="5">
        <f>IFERROR(VLOOKUP(tbl_HRMaster[[#This Row],[EmployeeID]],tbl_ManagerSurvey[[EmployeeID]:[PerformanceRating]],3,FALSE),"Not Found")</f>
        <v>3</v>
      </c>
      <c r="AB2367" s="5" t="str">
        <f>IF(tbl_HRMaster[[#This Row],[Attrition]]="Yes","Left","Active")</f>
        <v>Active</v>
      </c>
      <c r="AC2367" s="5" t="str">
        <f>_xlfn.IFS(tbl_HRMaster[[#This Row],[Age]]&lt;25,"Under 25",tbl_HRMaster[[#This Row],[Age]]&lt;35,"25-34",tbl_HRMaster[[#This Row],[Age]]&lt;45,"35-44",tbl_HRMaster[[#This Row],[Age]]&lt;55,"45-54",TRUE,"Above 54")</f>
        <v>45-54</v>
      </c>
      <c r="AD2367" s="5" t="str">
        <f>_xlfn.IFS(
tbl_HRMaster[[#This Row],[YearsAtCompany]]&lt;2,"&lt; 2 Years",
tbl_HRMaster[[#This Row],[YearsAtCompany]]&lt;5,"2-4 Years",
tbl_HRMaster[[#This Row],[YearsAtCompany]]&lt;10,"5-9 Years",
TRUE,"10+ Years"
)</f>
        <v>5-9 Years</v>
      </c>
      <c r="AE2367" s="5">
        <f>IF(tbl_HRMaster[[#This Row],[Attrition]]="Yes",1,0)</f>
        <v>0</v>
      </c>
    </row>
    <row r="2368" spans="1:31" x14ac:dyDescent="0.25">
      <c r="A2368">
        <v>55</v>
      </c>
      <c r="B2368" t="s">
        <v>21</v>
      </c>
      <c r="C2368" t="s">
        <v>22</v>
      </c>
      <c r="D2368" t="s">
        <v>23</v>
      </c>
      <c r="E2368">
        <v>26</v>
      </c>
      <c r="F2368">
        <v>3</v>
      </c>
      <c r="G2368" t="s">
        <v>45</v>
      </c>
      <c r="H2368">
        <v>122</v>
      </c>
      <c r="I2368" t="s">
        <v>34</v>
      </c>
      <c r="J2368">
        <v>1</v>
      </c>
      <c r="K2368" t="s">
        <v>40</v>
      </c>
      <c r="L2368" t="s">
        <v>32</v>
      </c>
      <c r="M2368">
        <v>104480</v>
      </c>
      <c r="N2368">
        <v>2</v>
      </c>
      <c r="O2368">
        <v>13</v>
      </c>
      <c r="P2368">
        <v>0</v>
      </c>
      <c r="Q2368">
        <v>30</v>
      </c>
      <c r="R2368">
        <v>3</v>
      </c>
      <c r="S2368">
        <v>5</v>
      </c>
      <c r="T2368">
        <v>1</v>
      </c>
      <c r="U2368">
        <v>2</v>
      </c>
      <c r="V2368">
        <f>COUNTIF(tbl_HRMaster[EmployeeID],tbl_HRMaster[[#This Row],[EmployeeID]])</f>
        <v>1</v>
      </c>
      <c r="W2368">
        <f>IFERROR(INDEX(tbl_EmployeeSurvey[EnvironmentSatisfaction],MATCH(tbl_HRMaster[[#This Row],[EmployeeID]],tbl_EmployeeSurvey[EmployeeID],0)),"Not Found")</f>
        <v>3</v>
      </c>
      <c r="X2368">
        <f>IFERROR(INDEX(tbl_EmployeeSurvey[JobSatisfaction],MATCH(tbl_HRMaster[[#This Row],[EmployeeID]],tbl_EmployeeSurvey[EmployeeID],0)),"Not Found")</f>
        <v>4</v>
      </c>
      <c r="Y2368" s="5">
        <f>IFERROR(INDEX(tbl_EmployeeSurvey[WorkLifeBalance],MATCH(tbl_HRMaster[[#This Row],[EmployeeID]],tbl_EmployeeSurvey[EmployeeID],0)),"Not Found")</f>
        <v>3</v>
      </c>
      <c r="Z2368" s="5">
        <f>IFERROR(VLOOKUP(tbl_HRMaster[[#This Row],[EmployeeID]],tbl_ManagerSurvey[[EmployeeID]:[PerformanceRating]],2,FALSE),"Not Found")</f>
        <v>3</v>
      </c>
      <c r="AA2368" s="5">
        <f>IFERROR(VLOOKUP(tbl_HRMaster[[#This Row],[EmployeeID]],tbl_ManagerSurvey[[EmployeeID]:[PerformanceRating]],3,FALSE),"Not Found")</f>
        <v>3</v>
      </c>
      <c r="AB2368" s="5" t="str">
        <f>IF(tbl_HRMaster[[#This Row],[Attrition]]="Yes","Left","Active")</f>
        <v>Active</v>
      </c>
      <c r="AC2368" s="5" t="str">
        <f>_xlfn.IFS(tbl_HRMaster[[#This Row],[Age]]&lt;25,"Under 25",tbl_HRMaster[[#This Row],[Age]]&lt;35,"25-34",tbl_HRMaster[[#This Row],[Age]]&lt;45,"35-44",tbl_HRMaster[[#This Row],[Age]]&lt;55,"45-54",TRUE,"Above 54")</f>
        <v>Above 54</v>
      </c>
      <c r="AD2368" s="5" t="str">
        <f>_xlfn.IFS(
tbl_HRMaster[[#This Row],[YearsAtCompany]]&lt;2,"&lt; 2 Years",
tbl_HRMaster[[#This Row],[YearsAtCompany]]&lt;5,"2-4 Years",
tbl_HRMaster[[#This Row],[YearsAtCompany]]&lt;10,"5-9 Years",
TRUE,"10+ Years"
)</f>
        <v>5-9 Years</v>
      </c>
      <c r="AE2368" s="5">
        <f>IF(tbl_HRMaster[[#This Row],[Attrition]]="Yes",1,0)</f>
        <v>0</v>
      </c>
    </row>
    <row r="2369" spans="1:31" x14ac:dyDescent="0.25">
      <c r="A2369">
        <v>55</v>
      </c>
      <c r="B2369" t="s">
        <v>21</v>
      </c>
      <c r="C2369" t="s">
        <v>22</v>
      </c>
      <c r="D2369" t="s">
        <v>23</v>
      </c>
      <c r="E2369">
        <v>26</v>
      </c>
      <c r="F2369">
        <v>3</v>
      </c>
      <c r="G2369" t="s">
        <v>45</v>
      </c>
      <c r="H2369">
        <v>1592</v>
      </c>
      <c r="I2369" t="s">
        <v>34</v>
      </c>
      <c r="J2369">
        <v>1</v>
      </c>
      <c r="K2369" t="s">
        <v>40</v>
      </c>
      <c r="L2369" t="s">
        <v>32</v>
      </c>
      <c r="M2369">
        <v>104480</v>
      </c>
      <c r="N2369">
        <v>2</v>
      </c>
      <c r="O2369">
        <v>13</v>
      </c>
      <c r="P2369">
        <v>0</v>
      </c>
      <c r="Q2369">
        <v>30</v>
      </c>
      <c r="R2369">
        <v>3</v>
      </c>
      <c r="S2369">
        <v>5</v>
      </c>
      <c r="T2369">
        <v>1</v>
      </c>
      <c r="U2369">
        <v>2</v>
      </c>
      <c r="V2369">
        <f>COUNTIF(tbl_HRMaster[EmployeeID],tbl_HRMaster[[#This Row],[EmployeeID]])</f>
        <v>1</v>
      </c>
      <c r="W2369">
        <f>IFERROR(INDEX(tbl_EmployeeSurvey[EnvironmentSatisfaction],MATCH(tbl_HRMaster[[#This Row],[EmployeeID]],tbl_EmployeeSurvey[EmployeeID],0)),"Not Found")</f>
        <v>3</v>
      </c>
      <c r="X2369">
        <f>IFERROR(INDEX(tbl_EmployeeSurvey[JobSatisfaction],MATCH(tbl_HRMaster[[#This Row],[EmployeeID]],tbl_EmployeeSurvey[EmployeeID],0)),"Not Found")</f>
        <v>4</v>
      </c>
      <c r="Y2369" s="5">
        <f>IFERROR(INDEX(tbl_EmployeeSurvey[WorkLifeBalance],MATCH(tbl_HRMaster[[#This Row],[EmployeeID]],tbl_EmployeeSurvey[EmployeeID],0)),"Not Found")</f>
        <v>3</v>
      </c>
      <c r="Z2369" s="5">
        <f>IFERROR(VLOOKUP(tbl_HRMaster[[#This Row],[EmployeeID]],tbl_ManagerSurvey[[EmployeeID]:[PerformanceRating]],2,FALSE),"Not Found")</f>
        <v>3</v>
      </c>
      <c r="AA2369" s="5">
        <f>IFERROR(VLOOKUP(tbl_HRMaster[[#This Row],[EmployeeID]],tbl_ManagerSurvey[[EmployeeID]:[PerformanceRating]],3,FALSE),"Not Found")</f>
        <v>3</v>
      </c>
      <c r="AB2369" s="5" t="str">
        <f>IF(tbl_HRMaster[[#This Row],[Attrition]]="Yes","Left","Active")</f>
        <v>Active</v>
      </c>
      <c r="AC2369" s="5" t="str">
        <f>_xlfn.IFS(tbl_HRMaster[[#This Row],[Age]]&lt;25,"Under 25",tbl_HRMaster[[#This Row],[Age]]&lt;35,"25-34",tbl_HRMaster[[#This Row],[Age]]&lt;45,"35-44",tbl_HRMaster[[#This Row],[Age]]&lt;55,"45-54",TRUE,"Above 54")</f>
        <v>Above 54</v>
      </c>
      <c r="AD2369" s="5" t="str">
        <f>_xlfn.IFS(
tbl_HRMaster[[#This Row],[YearsAtCompany]]&lt;2,"&lt; 2 Years",
tbl_HRMaster[[#This Row],[YearsAtCompany]]&lt;5,"2-4 Years",
tbl_HRMaster[[#This Row],[YearsAtCompany]]&lt;10,"5-9 Years",
TRUE,"10+ Years"
)</f>
        <v>5-9 Years</v>
      </c>
      <c r="AE2369" s="5">
        <f>IF(tbl_HRMaster[[#This Row],[Attrition]]="Yes",1,0)</f>
        <v>0</v>
      </c>
    </row>
    <row r="2370" spans="1:31" x14ac:dyDescent="0.25">
      <c r="A2370">
        <v>55</v>
      </c>
      <c r="B2370" t="s">
        <v>21</v>
      </c>
      <c r="C2370" t="s">
        <v>22</v>
      </c>
      <c r="D2370" t="s">
        <v>23</v>
      </c>
      <c r="E2370">
        <v>26</v>
      </c>
      <c r="F2370">
        <v>3</v>
      </c>
      <c r="G2370" t="s">
        <v>45</v>
      </c>
      <c r="H2370">
        <v>3062</v>
      </c>
      <c r="I2370" t="s">
        <v>34</v>
      </c>
      <c r="J2370">
        <v>1</v>
      </c>
      <c r="K2370" t="s">
        <v>40</v>
      </c>
      <c r="L2370" t="s">
        <v>32</v>
      </c>
      <c r="M2370">
        <v>104480</v>
      </c>
      <c r="N2370">
        <v>2</v>
      </c>
      <c r="O2370">
        <v>13</v>
      </c>
      <c r="P2370">
        <v>0</v>
      </c>
      <c r="Q2370">
        <v>30</v>
      </c>
      <c r="R2370">
        <v>3</v>
      </c>
      <c r="S2370">
        <v>5</v>
      </c>
      <c r="T2370">
        <v>1</v>
      </c>
      <c r="U2370">
        <v>2</v>
      </c>
      <c r="V2370">
        <f>COUNTIF(tbl_HRMaster[EmployeeID],tbl_HRMaster[[#This Row],[EmployeeID]])</f>
        <v>1</v>
      </c>
      <c r="W2370">
        <f>IFERROR(INDEX(tbl_EmployeeSurvey[EnvironmentSatisfaction],MATCH(tbl_HRMaster[[#This Row],[EmployeeID]],tbl_EmployeeSurvey[EmployeeID],0)),"Not Found")</f>
        <v>3</v>
      </c>
      <c r="X2370">
        <f>IFERROR(INDEX(tbl_EmployeeSurvey[JobSatisfaction],MATCH(tbl_HRMaster[[#This Row],[EmployeeID]],tbl_EmployeeSurvey[EmployeeID],0)),"Not Found")</f>
        <v>4</v>
      </c>
      <c r="Y2370" s="5">
        <f>IFERROR(INDEX(tbl_EmployeeSurvey[WorkLifeBalance],MATCH(tbl_HRMaster[[#This Row],[EmployeeID]],tbl_EmployeeSurvey[EmployeeID],0)),"Not Found")</f>
        <v>3</v>
      </c>
      <c r="Z2370" s="5">
        <f>IFERROR(VLOOKUP(tbl_HRMaster[[#This Row],[EmployeeID]],tbl_ManagerSurvey[[EmployeeID]:[PerformanceRating]],2,FALSE),"Not Found")</f>
        <v>3</v>
      </c>
      <c r="AA2370" s="5">
        <f>IFERROR(VLOOKUP(tbl_HRMaster[[#This Row],[EmployeeID]],tbl_ManagerSurvey[[EmployeeID]:[PerformanceRating]],3,FALSE),"Not Found")</f>
        <v>3</v>
      </c>
      <c r="AB2370" s="5" t="str">
        <f>IF(tbl_HRMaster[[#This Row],[Attrition]]="Yes","Left","Active")</f>
        <v>Active</v>
      </c>
      <c r="AC2370" s="5" t="str">
        <f>_xlfn.IFS(tbl_HRMaster[[#This Row],[Age]]&lt;25,"Under 25",tbl_HRMaster[[#This Row],[Age]]&lt;35,"25-34",tbl_HRMaster[[#This Row],[Age]]&lt;45,"35-44",tbl_HRMaster[[#This Row],[Age]]&lt;55,"45-54",TRUE,"Above 54")</f>
        <v>Above 54</v>
      </c>
      <c r="AD2370" s="5" t="str">
        <f>_xlfn.IFS(
tbl_HRMaster[[#This Row],[YearsAtCompany]]&lt;2,"&lt; 2 Years",
tbl_HRMaster[[#This Row],[YearsAtCompany]]&lt;5,"2-4 Years",
tbl_HRMaster[[#This Row],[YearsAtCompany]]&lt;10,"5-9 Years",
TRUE,"10+ Years"
)</f>
        <v>5-9 Years</v>
      </c>
      <c r="AE2370" s="5">
        <f>IF(tbl_HRMaster[[#This Row],[Attrition]]="Yes",1,0)</f>
        <v>0</v>
      </c>
    </row>
    <row r="2371" spans="1:31" x14ac:dyDescent="0.25">
      <c r="A2371">
        <v>52</v>
      </c>
      <c r="B2371" t="s">
        <v>21</v>
      </c>
      <c r="C2371" t="s">
        <v>22</v>
      </c>
      <c r="D2371" t="s">
        <v>30</v>
      </c>
      <c r="E2371">
        <v>12</v>
      </c>
      <c r="F2371">
        <v>3</v>
      </c>
      <c r="G2371" t="s">
        <v>38</v>
      </c>
      <c r="H2371">
        <v>151</v>
      </c>
      <c r="I2371" t="s">
        <v>34</v>
      </c>
      <c r="J2371">
        <v>2</v>
      </c>
      <c r="K2371" t="s">
        <v>31</v>
      </c>
      <c r="L2371" t="s">
        <v>27</v>
      </c>
      <c r="M2371">
        <v>48780</v>
      </c>
      <c r="N2371">
        <v>2</v>
      </c>
      <c r="O2371">
        <v>11</v>
      </c>
      <c r="P2371">
        <v>1</v>
      </c>
      <c r="Q2371">
        <v>31</v>
      </c>
      <c r="R2371">
        <v>3</v>
      </c>
      <c r="S2371">
        <v>5</v>
      </c>
      <c r="T2371">
        <v>1</v>
      </c>
      <c r="U2371">
        <v>4</v>
      </c>
      <c r="V2371">
        <f>COUNTIF(tbl_HRMaster[EmployeeID],tbl_HRMaster[[#This Row],[EmployeeID]])</f>
        <v>1</v>
      </c>
      <c r="W2371">
        <f>IFERROR(INDEX(tbl_EmployeeSurvey[EnvironmentSatisfaction],MATCH(tbl_HRMaster[[#This Row],[EmployeeID]],tbl_EmployeeSurvey[EmployeeID],0)),"Not Found")</f>
        <v>4</v>
      </c>
      <c r="X2371">
        <f>IFERROR(INDEX(tbl_EmployeeSurvey[JobSatisfaction],MATCH(tbl_HRMaster[[#This Row],[EmployeeID]],tbl_EmployeeSurvey[EmployeeID],0)),"Not Found")</f>
        <v>4</v>
      </c>
      <c r="Y2371" s="5">
        <f>IFERROR(INDEX(tbl_EmployeeSurvey[WorkLifeBalance],MATCH(tbl_HRMaster[[#This Row],[EmployeeID]],tbl_EmployeeSurvey[EmployeeID],0)),"Not Found")</f>
        <v>1</v>
      </c>
      <c r="Z2371" s="5">
        <f>IFERROR(VLOOKUP(tbl_HRMaster[[#This Row],[EmployeeID]],tbl_ManagerSurvey[[EmployeeID]:[PerformanceRating]],2,FALSE),"Not Found")</f>
        <v>3</v>
      </c>
      <c r="AA2371" s="5">
        <f>IFERROR(VLOOKUP(tbl_HRMaster[[#This Row],[EmployeeID]],tbl_ManagerSurvey[[EmployeeID]:[PerformanceRating]],3,FALSE),"Not Found")</f>
        <v>3</v>
      </c>
      <c r="AB2371" s="5" t="str">
        <f>IF(tbl_HRMaster[[#This Row],[Attrition]]="Yes","Left","Active")</f>
        <v>Active</v>
      </c>
      <c r="AC2371" s="5" t="str">
        <f>_xlfn.IFS(tbl_HRMaster[[#This Row],[Age]]&lt;25,"Under 25",tbl_HRMaster[[#This Row],[Age]]&lt;35,"25-34",tbl_HRMaster[[#This Row],[Age]]&lt;45,"35-44",tbl_HRMaster[[#This Row],[Age]]&lt;55,"45-54",TRUE,"Above 54")</f>
        <v>45-54</v>
      </c>
      <c r="AD2371" s="5" t="str">
        <f>_xlfn.IFS(
tbl_HRMaster[[#This Row],[YearsAtCompany]]&lt;2,"&lt; 2 Years",
tbl_HRMaster[[#This Row],[YearsAtCompany]]&lt;5,"2-4 Years",
tbl_HRMaster[[#This Row],[YearsAtCompany]]&lt;10,"5-9 Years",
TRUE,"10+ Years"
)</f>
        <v>5-9 Years</v>
      </c>
      <c r="AE2371" s="5">
        <f>IF(tbl_HRMaster[[#This Row],[Attrition]]="Yes",1,0)</f>
        <v>0</v>
      </c>
    </row>
    <row r="2372" spans="1:31" x14ac:dyDescent="0.25">
      <c r="A2372">
        <v>52</v>
      </c>
      <c r="B2372" t="s">
        <v>21</v>
      </c>
      <c r="C2372" t="s">
        <v>22</v>
      </c>
      <c r="D2372" t="s">
        <v>30</v>
      </c>
      <c r="E2372">
        <v>12</v>
      </c>
      <c r="F2372">
        <v>3</v>
      </c>
      <c r="G2372" t="s">
        <v>38</v>
      </c>
      <c r="H2372">
        <v>1621</v>
      </c>
      <c r="I2372" t="s">
        <v>34</v>
      </c>
      <c r="J2372">
        <v>2</v>
      </c>
      <c r="K2372" t="s">
        <v>31</v>
      </c>
      <c r="L2372" t="s">
        <v>27</v>
      </c>
      <c r="M2372">
        <v>48780</v>
      </c>
      <c r="N2372">
        <v>2</v>
      </c>
      <c r="O2372">
        <v>11</v>
      </c>
      <c r="P2372">
        <v>1</v>
      </c>
      <c r="Q2372">
        <v>31</v>
      </c>
      <c r="R2372">
        <v>3</v>
      </c>
      <c r="S2372">
        <v>5</v>
      </c>
      <c r="T2372">
        <v>1</v>
      </c>
      <c r="U2372">
        <v>4</v>
      </c>
      <c r="V2372">
        <f>COUNTIF(tbl_HRMaster[EmployeeID],tbl_HRMaster[[#This Row],[EmployeeID]])</f>
        <v>1</v>
      </c>
      <c r="W2372">
        <f>IFERROR(INDEX(tbl_EmployeeSurvey[EnvironmentSatisfaction],MATCH(tbl_HRMaster[[#This Row],[EmployeeID]],tbl_EmployeeSurvey[EmployeeID],0)),"Not Found")</f>
        <v>4</v>
      </c>
      <c r="X2372">
        <f>IFERROR(INDEX(tbl_EmployeeSurvey[JobSatisfaction],MATCH(tbl_HRMaster[[#This Row],[EmployeeID]],tbl_EmployeeSurvey[EmployeeID],0)),"Not Found")</f>
        <v>4</v>
      </c>
      <c r="Y2372" s="5">
        <f>IFERROR(INDEX(tbl_EmployeeSurvey[WorkLifeBalance],MATCH(tbl_HRMaster[[#This Row],[EmployeeID]],tbl_EmployeeSurvey[EmployeeID],0)),"Not Found")</f>
        <v>1</v>
      </c>
      <c r="Z2372" s="5">
        <f>IFERROR(VLOOKUP(tbl_HRMaster[[#This Row],[EmployeeID]],tbl_ManagerSurvey[[EmployeeID]:[PerformanceRating]],2,FALSE),"Not Found")</f>
        <v>3</v>
      </c>
      <c r="AA2372" s="5">
        <f>IFERROR(VLOOKUP(tbl_HRMaster[[#This Row],[EmployeeID]],tbl_ManagerSurvey[[EmployeeID]:[PerformanceRating]],3,FALSE),"Not Found")</f>
        <v>3</v>
      </c>
      <c r="AB2372" s="5" t="str">
        <f>IF(tbl_HRMaster[[#This Row],[Attrition]]="Yes","Left","Active")</f>
        <v>Active</v>
      </c>
      <c r="AC2372" s="5" t="str">
        <f>_xlfn.IFS(tbl_HRMaster[[#This Row],[Age]]&lt;25,"Under 25",tbl_HRMaster[[#This Row],[Age]]&lt;35,"25-34",tbl_HRMaster[[#This Row],[Age]]&lt;45,"35-44",tbl_HRMaster[[#This Row],[Age]]&lt;55,"45-54",TRUE,"Above 54")</f>
        <v>45-54</v>
      </c>
      <c r="AD2372" s="5" t="str">
        <f>_xlfn.IFS(
tbl_HRMaster[[#This Row],[YearsAtCompany]]&lt;2,"&lt; 2 Years",
tbl_HRMaster[[#This Row],[YearsAtCompany]]&lt;5,"2-4 Years",
tbl_HRMaster[[#This Row],[YearsAtCompany]]&lt;10,"5-9 Years",
TRUE,"10+ Years"
)</f>
        <v>5-9 Years</v>
      </c>
      <c r="AE2372" s="5">
        <f>IF(tbl_HRMaster[[#This Row],[Attrition]]="Yes",1,0)</f>
        <v>0</v>
      </c>
    </row>
    <row r="2373" spans="1:31" x14ac:dyDescent="0.25">
      <c r="A2373">
        <v>52</v>
      </c>
      <c r="B2373" t="s">
        <v>21</v>
      </c>
      <c r="C2373" t="s">
        <v>22</v>
      </c>
      <c r="D2373" t="s">
        <v>30</v>
      </c>
      <c r="E2373">
        <v>12</v>
      </c>
      <c r="F2373">
        <v>3</v>
      </c>
      <c r="G2373" t="s">
        <v>38</v>
      </c>
      <c r="H2373">
        <v>3091</v>
      </c>
      <c r="I2373" t="s">
        <v>34</v>
      </c>
      <c r="J2373">
        <v>2</v>
      </c>
      <c r="K2373" t="s">
        <v>31</v>
      </c>
      <c r="L2373" t="s">
        <v>27</v>
      </c>
      <c r="M2373">
        <v>48780</v>
      </c>
      <c r="N2373">
        <v>2</v>
      </c>
      <c r="O2373">
        <v>11</v>
      </c>
      <c r="P2373">
        <v>1</v>
      </c>
      <c r="Q2373">
        <v>31</v>
      </c>
      <c r="R2373">
        <v>3</v>
      </c>
      <c r="S2373">
        <v>5</v>
      </c>
      <c r="T2373">
        <v>1</v>
      </c>
      <c r="U2373">
        <v>4</v>
      </c>
      <c r="V2373">
        <f>COUNTIF(tbl_HRMaster[EmployeeID],tbl_HRMaster[[#This Row],[EmployeeID]])</f>
        <v>1</v>
      </c>
      <c r="W2373">
        <f>IFERROR(INDEX(tbl_EmployeeSurvey[EnvironmentSatisfaction],MATCH(tbl_HRMaster[[#This Row],[EmployeeID]],tbl_EmployeeSurvey[EmployeeID],0)),"Not Found")</f>
        <v>4</v>
      </c>
      <c r="X2373">
        <f>IFERROR(INDEX(tbl_EmployeeSurvey[JobSatisfaction],MATCH(tbl_HRMaster[[#This Row],[EmployeeID]],tbl_EmployeeSurvey[EmployeeID],0)),"Not Found")</f>
        <v>4</v>
      </c>
      <c r="Y2373" s="5">
        <f>IFERROR(INDEX(tbl_EmployeeSurvey[WorkLifeBalance],MATCH(tbl_HRMaster[[#This Row],[EmployeeID]],tbl_EmployeeSurvey[EmployeeID],0)),"Not Found")</f>
        <v>1</v>
      </c>
      <c r="Z2373" s="5">
        <f>IFERROR(VLOOKUP(tbl_HRMaster[[#This Row],[EmployeeID]],tbl_ManagerSurvey[[EmployeeID]:[PerformanceRating]],2,FALSE),"Not Found")</f>
        <v>3</v>
      </c>
      <c r="AA2373" s="5">
        <f>IFERROR(VLOOKUP(tbl_HRMaster[[#This Row],[EmployeeID]],tbl_ManagerSurvey[[EmployeeID]:[PerformanceRating]],3,FALSE),"Not Found")</f>
        <v>3</v>
      </c>
      <c r="AB2373" s="5" t="str">
        <f>IF(tbl_HRMaster[[#This Row],[Attrition]]="Yes","Left","Active")</f>
        <v>Active</v>
      </c>
      <c r="AC2373" s="5" t="str">
        <f>_xlfn.IFS(tbl_HRMaster[[#This Row],[Age]]&lt;25,"Under 25",tbl_HRMaster[[#This Row],[Age]]&lt;35,"25-34",tbl_HRMaster[[#This Row],[Age]]&lt;45,"35-44",tbl_HRMaster[[#This Row],[Age]]&lt;55,"45-54",TRUE,"Above 54")</f>
        <v>45-54</v>
      </c>
      <c r="AD2373" s="5" t="str">
        <f>_xlfn.IFS(
tbl_HRMaster[[#This Row],[YearsAtCompany]]&lt;2,"&lt; 2 Years",
tbl_HRMaster[[#This Row],[YearsAtCompany]]&lt;5,"2-4 Years",
tbl_HRMaster[[#This Row],[YearsAtCompany]]&lt;10,"5-9 Years",
TRUE,"10+ Years"
)</f>
        <v>5-9 Years</v>
      </c>
      <c r="AE2373" s="5">
        <f>IF(tbl_HRMaster[[#This Row],[Attrition]]="Yes",1,0)</f>
        <v>0</v>
      </c>
    </row>
    <row r="2374" spans="1:31" x14ac:dyDescent="0.25">
      <c r="A2374">
        <v>53</v>
      </c>
      <c r="B2374" t="s">
        <v>21</v>
      </c>
      <c r="C2374" t="s">
        <v>22</v>
      </c>
      <c r="D2374" t="s">
        <v>30</v>
      </c>
      <c r="E2374">
        <v>7</v>
      </c>
      <c r="F2374">
        <v>1</v>
      </c>
      <c r="G2374" t="s">
        <v>24</v>
      </c>
      <c r="H2374">
        <v>277</v>
      </c>
      <c r="I2374" t="s">
        <v>34</v>
      </c>
      <c r="J2374">
        <v>2</v>
      </c>
      <c r="K2374" t="s">
        <v>40</v>
      </c>
      <c r="L2374" t="s">
        <v>27</v>
      </c>
      <c r="M2374">
        <v>28590</v>
      </c>
      <c r="N2374">
        <v>3</v>
      </c>
      <c r="O2374">
        <v>18</v>
      </c>
      <c r="P2374">
        <v>1</v>
      </c>
      <c r="Q2374">
        <v>32</v>
      </c>
      <c r="R2374">
        <v>2</v>
      </c>
      <c r="S2374">
        <v>5</v>
      </c>
      <c r="T2374">
        <v>1</v>
      </c>
      <c r="U2374">
        <v>3</v>
      </c>
      <c r="V2374">
        <f>COUNTIF(tbl_HRMaster[EmployeeID],tbl_HRMaster[[#This Row],[EmployeeID]])</f>
        <v>1</v>
      </c>
      <c r="W2374">
        <f>IFERROR(INDEX(tbl_EmployeeSurvey[EnvironmentSatisfaction],MATCH(tbl_HRMaster[[#This Row],[EmployeeID]],tbl_EmployeeSurvey[EmployeeID],0)),"Not Found")</f>
        <v>3</v>
      </c>
      <c r="X2374">
        <f>IFERROR(INDEX(tbl_EmployeeSurvey[JobSatisfaction],MATCH(tbl_HRMaster[[#This Row],[EmployeeID]],tbl_EmployeeSurvey[EmployeeID],0)),"Not Found")</f>
        <v>3</v>
      </c>
      <c r="Y2374" s="5">
        <f>IFERROR(INDEX(tbl_EmployeeSurvey[WorkLifeBalance],MATCH(tbl_HRMaster[[#This Row],[EmployeeID]],tbl_EmployeeSurvey[EmployeeID],0)),"Not Found")</f>
        <v>3</v>
      </c>
      <c r="Z2374" s="5">
        <f>IFERROR(VLOOKUP(tbl_HRMaster[[#This Row],[EmployeeID]],tbl_ManagerSurvey[[EmployeeID]:[PerformanceRating]],2,FALSE),"Not Found")</f>
        <v>3</v>
      </c>
      <c r="AA2374" s="5">
        <f>IFERROR(VLOOKUP(tbl_HRMaster[[#This Row],[EmployeeID]],tbl_ManagerSurvey[[EmployeeID]:[PerformanceRating]],3,FALSE),"Not Found")</f>
        <v>3</v>
      </c>
      <c r="AB2374" s="5" t="str">
        <f>IF(tbl_HRMaster[[#This Row],[Attrition]]="Yes","Left","Active")</f>
        <v>Active</v>
      </c>
      <c r="AC2374" s="5" t="str">
        <f>_xlfn.IFS(tbl_HRMaster[[#This Row],[Age]]&lt;25,"Under 25",tbl_HRMaster[[#This Row],[Age]]&lt;35,"25-34",tbl_HRMaster[[#This Row],[Age]]&lt;45,"35-44",tbl_HRMaster[[#This Row],[Age]]&lt;55,"45-54",TRUE,"Above 54")</f>
        <v>45-54</v>
      </c>
      <c r="AD2374" s="5" t="str">
        <f>_xlfn.IFS(
tbl_HRMaster[[#This Row],[YearsAtCompany]]&lt;2,"&lt; 2 Years",
tbl_HRMaster[[#This Row],[YearsAtCompany]]&lt;5,"2-4 Years",
tbl_HRMaster[[#This Row],[YearsAtCompany]]&lt;10,"5-9 Years",
TRUE,"10+ Years"
)</f>
        <v>5-9 Years</v>
      </c>
      <c r="AE2374" s="5">
        <f>IF(tbl_HRMaster[[#This Row],[Attrition]]="Yes",1,0)</f>
        <v>0</v>
      </c>
    </row>
    <row r="2375" spans="1:31" x14ac:dyDescent="0.25">
      <c r="A2375">
        <v>53</v>
      </c>
      <c r="B2375" t="s">
        <v>21</v>
      </c>
      <c r="C2375" t="s">
        <v>22</v>
      </c>
      <c r="D2375" t="s">
        <v>30</v>
      </c>
      <c r="E2375">
        <v>7</v>
      </c>
      <c r="F2375">
        <v>1</v>
      </c>
      <c r="G2375" t="s">
        <v>24</v>
      </c>
      <c r="H2375">
        <v>1747</v>
      </c>
      <c r="I2375" t="s">
        <v>34</v>
      </c>
      <c r="J2375">
        <v>2</v>
      </c>
      <c r="K2375" t="s">
        <v>40</v>
      </c>
      <c r="L2375" t="s">
        <v>27</v>
      </c>
      <c r="M2375">
        <v>28590</v>
      </c>
      <c r="N2375">
        <v>3</v>
      </c>
      <c r="O2375">
        <v>18</v>
      </c>
      <c r="P2375">
        <v>1</v>
      </c>
      <c r="Q2375">
        <v>32</v>
      </c>
      <c r="R2375">
        <v>2</v>
      </c>
      <c r="S2375">
        <v>5</v>
      </c>
      <c r="T2375">
        <v>1</v>
      </c>
      <c r="U2375">
        <v>3</v>
      </c>
      <c r="V2375">
        <f>COUNTIF(tbl_HRMaster[EmployeeID],tbl_HRMaster[[#This Row],[EmployeeID]])</f>
        <v>1</v>
      </c>
      <c r="W2375">
        <f>IFERROR(INDEX(tbl_EmployeeSurvey[EnvironmentSatisfaction],MATCH(tbl_HRMaster[[#This Row],[EmployeeID]],tbl_EmployeeSurvey[EmployeeID],0)),"Not Found")</f>
        <v>3</v>
      </c>
      <c r="X2375">
        <f>IFERROR(INDEX(tbl_EmployeeSurvey[JobSatisfaction],MATCH(tbl_HRMaster[[#This Row],[EmployeeID]],tbl_EmployeeSurvey[EmployeeID],0)),"Not Found")</f>
        <v>3</v>
      </c>
      <c r="Y2375" s="5">
        <f>IFERROR(INDEX(tbl_EmployeeSurvey[WorkLifeBalance],MATCH(tbl_HRMaster[[#This Row],[EmployeeID]],tbl_EmployeeSurvey[EmployeeID],0)),"Not Found")</f>
        <v>3</v>
      </c>
      <c r="Z2375" s="5">
        <f>IFERROR(VLOOKUP(tbl_HRMaster[[#This Row],[EmployeeID]],tbl_ManagerSurvey[[EmployeeID]:[PerformanceRating]],2,FALSE),"Not Found")</f>
        <v>3</v>
      </c>
      <c r="AA2375" s="5">
        <f>IFERROR(VLOOKUP(tbl_HRMaster[[#This Row],[EmployeeID]],tbl_ManagerSurvey[[EmployeeID]:[PerformanceRating]],3,FALSE),"Not Found")</f>
        <v>3</v>
      </c>
      <c r="AB2375" s="5" t="str">
        <f>IF(tbl_HRMaster[[#This Row],[Attrition]]="Yes","Left","Active")</f>
        <v>Active</v>
      </c>
      <c r="AC2375" s="5" t="str">
        <f>_xlfn.IFS(tbl_HRMaster[[#This Row],[Age]]&lt;25,"Under 25",tbl_HRMaster[[#This Row],[Age]]&lt;35,"25-34",tbl_HRMaster[[#This Row],[Age]]&lt;45,"35-44",tbl_HRMaster[[#This Row],[Age]]&lt;55,"45-54",TRUE,"Above 54")</f>
        <v>45-54</v>
      </c>
      <c r="AD2375" s="5" t="str">
        <f>_xlfn.IFS(
tbl_HRMaster[[#This Row],[YearsAtCompany]]&lt;2,"&lt; 2 Years",
tbl_HRMaster[[#This Row],[YearsAtCompany]]&lt;5,"2-4 Years",
tbl_HRMaster[[#This Row],[YearsAtCompany]]&lt;10,"5-9 Years",
TRUE,"10+ Years"
)</f>
        <v>5-9 Years</v>
      </c>
      <c r="AE2375" s="5">
        <f>IF(tbl_HRMaster[[#This Row],[Attrition]]="Yes",1,0)</f>
        <v>0</v>
      </c>
    </row>
    <row r="2376" spans="1:31" x14ac:dyDescent="0.25">
      <c r="A2376">
        <v>53</v>
      </c>
      <c r="B2376" t="s">
        <v>21</v>
      </c>
      <c r="C2376" t="s">
        <v>22</v>
      </c>
      <c r="D2376" t="s">
        <v>30</v>
      </c>
      <c r="E2376">
        <v>7</v>
      </c>
      <c r="F2376">
        <v>1</v>
      </c>
      <c r="G2376" t="s">
        <v>24</v>
      </c>
      <c r="H2376">
        <v>3217</v>
      </c>
      <c r="I2376" t="s">
        <v>34</v>
      </c>
      <c r="J2376">
        <v>2</v>
      </c>
      <c r="K2376" t="s">
        <v>40</v>
      </c>
      <c r="L2376" t="s">
        <v>27</v>
      </c>
      <c r="M2376">
        <v>28590</v>
      </c>
      <c r="N2376">
        <v>3</v>
      </c>
      <c r="O2376">
        <v>18</v>
      </c>
      <c r="P2376">
        <v>1</v>
      </c>
      <c r="Q2376">
        <v>32</v>
      </c>
      <c r="R2376">
        <v>2</v>
      </c>
      <c r="S2376">
        <v>5</v>
      </c>
      <c r="T2376">
        <v>1</v>
      </c>
      <c r="U2376">
        <v>3</v>
      </c>
      <c r="V2376">
        <f>COUNTIF(tbl_HRMaster[EmployeeID],tbl_HRMaster[[#This Row],[EmployeeID]])</f>
        <v>1</v>
      </c>
      <c r="W2376">
        <f>IFERROR(INDEX(tbl_EmployeeSurvey[EnvironmentSatisfaction],MATCH(tbl_HRMaster[[#This Row],[EmployeeID]],tbl_EmployeeSurvey[EmployeeID],0)),"Not Found")</f>
        <v>3</v>
      </c>
      <c r="X2376">
        <f>IFERROR(INDEX(tbl_EmployeeSurvey[JobSatisfaction],MATCH(tbl_HRMaster[[#This Row],[EmployeeID]],tbl_EmployeeSurvey[EmployeeID],0)),"Not Found")</f>
        <v>3</v>
      </c>
      <c r="Y2376" s="5">
        <f>IFERROR(INDEX(tbl_EmployeeSurvey[WorkLifeBalance],MATCH(tbl_HRMaster[[#This Row],[EmployeeID]],tbl_EmployeeSurvey[EmployeeID],0)),"Not Found")</f>
        <v>3</v>
      </c>
      <c r="Z2376" s="5">
        <f>IFERROR(VLOOKUP(tbl_HRMaster[[#This Row],[EmployeeID]],tbl_ManagerSurvey[[EmployeeID]:[PerformanceRating]],2,FALSE),"Not Found")</f>
        <v>3</v>
      </c>
      <c r="AA2376" s="5">
        <f>IFERROR(VLOOKUP(tbl_HRMaster[[#This Row],[EmployeeID]],tbl_ManagerSurvey[[EmployeeID]:[PerformanceRating]],3,FALSE),"Not Found")</f>
        <v>3</v>
      </c>
      <c r="AB2376" s="5" t="str">
        <f>IF(tbl_HRMaster[[#This Row],[Attrition]]="Yes","Left","Active")</f>
        <v>Active</v>
      </c>
      <c r="AC2376" s="5" t="str">
        <f>_xlfn.IFS(tbl_HRMaster[[#This Row],[Age]]&lt;25,"Under 25",tbl_HRMaster[[#This Row],[Age]]&lt;35,"25-34",tbl_HRMaster[[#This Row],[Age]]&lt;45,"35-44",tbl_HRMaster[[#This Row],[Age]]&lt;55,"45-54",TRUE,"Above 54")</f>
        <v>45-54</v>
      </c>
      <c r="AD2376" s="5" t="str">
        <f>_xlfn.IFS(
tbl_HRMaster[[#This Row],[YearsAtCompany]]&lt;2,"&lt; 2 Years",
tbl_HRMaster[[#This Row],[YearsAtCompany]]&lt;5,"2-4 Years",
tbl_HRMaster[[#This Row],[YearsAtCompany]]&lt;10,"5-9 Years",
TRUE,"10+ Years"
)</f>
        <v>5-9 Years</v>
      </c>
      <c r="AE2376" s="5">
        <f>IF(tbl_HRMaster[[#This Row],[Attrition]]="Yes",1,0)</f>
        <v>0</v>
      </c>
    </row>
    <row r="2377" spans="1:31" x14ac:dyDescent="0.25">
      <c r="A2377">
        <v>50</v>
      </c>
      <c r="B2377" t="s">
        <v>21</v>
      </c>
      <c r="C2377" t="s">
        <v>22</v>
      </c>
      <c r="D2377" t="s">
        <v>23</v>
      </c>
      <c r="E2377">
        <v>10</v>
      </c>
      <c r="F2377">
        <v>1</v>
      </c>
      <c r="G2377" t="s">
        <v>24</v>
      </c>
      <c r="H2377">
        <v>457</v>
      </c>
      <c r="I2377" t="s">
        <v>25</v>
      </c>
      <c r="J2377">
        <v>1</v>
      </c>
      <c r="K2377" t="s">
        <v>42</v>
      </c>
      <c r="L2377" t="s">
        <v>41</v>
      </c>
      <c r="M2377">
        <v>52490</v>
      </c>
      <c r="N2377">
        <v>9</v>
      </c>
      <c r="O2377">
        <v>21</v>
      </c>
      <c r="P2377">
        <v>2</v>
      </c>
      <c r="Q2377">
        <v>32</v>
      </c>
      <c r="R2377">
        <v>2</v>
      </c>
      <c r="S2377">
        <v>5</v>
      </c>
      <c r="T2377">
        <v>1</v>
      </c>
      <c r="U2377">
        <v>3</v>
      </c>
      <c r="V2377">
        <f>COUNTIF(tbl_HRMaster[EmployeeID],tbl_HRMaster[[#This Row],[EmployeeID]])</f>
        <v>1</v>
      </c>
      <c r="W2377">
        <f>IFERROR(INDEX(tbl_EmployeeSurvey[EnvironmentSatisfaction],MATCH(tbl_HRMaster[[#This Row],[EmployeeID]],tbl_EmployeeSurvey[EmployeeID],0)),"Not Found")</f>
        <v>4</v>
      </c>
      <c r="X2377">
        <f>IFERROR(INDEX(tbl_EmployeeSurvey[JobSatisfaction],MATCH(tbl_HRMaster[[#This Row],[EmployeeID]],tbl_EmployeeSurvey[EmployeeID],0)),"Not Found")</f>
        <v>4</v>
      </c>
      <c r="Y2377" s="5">
        <f>IFERROR(INDEX(tbl_EmployeeSurvey[WorkLifeBalance],MATCH(tbl_HRMaster[[#This Row],[EmployeeID]],tbl_EmployeeSurvey[EmployeeID],0)),"Not Found")</f>
        <v>2</v>
      </c>
      <c r="Z2377" s="5">
        <f>IFERROR(VLOOKUP(tbl_HRMaster[[#This Row],[EmployeeID]],tbl_ManagerSurvey[[EmployeeID]:[PerformanceRating]],2,FALSE),"Not Found")</f>
        <v>2</v>
      </c>
      <c r="AA2377" s="5">
        <f>IFERROR(VLOOKUP(tbl_HRMaster[[#This Row],[EmployeeID]],tbl_ManagerSurvey[[EmployeeID]:[PerformanceRating]],3,FALSE),"Not Found")</f>
        <v>4</v>
      </c>
      <c r="AB2377" s="5" t="str">
        <f>IF(tbl_HRMaster[[#This Row],[Attrition]]="Yes","Left","Active")</f>
        <v>Active</v>
      </c>
      <c r="AC2377" s="5" t="str">
        <f>_xlfn.IFS(tbl_HRMaster[[#This Row],[Age]]&lt;25,"Under 25",tbl_HRMaster[[#This Row],[Age]]&lt;35,"25-34",tbl_HRMaster[[#This Row],[Age]]&lt;45,"35-44",tbl_HRMaster[[#This Row],[Age]]&lt;55,"45-54",TRUE,"Above 54")</f>
        <v>45-54</v>
      </c>
      <c r="AD2377" s="5" t="str">
        <f>_xlfn.IFS(
tbl_HRMaster[[#This Row],[YearsAtCompany]]&lt;2,"&lt; 2 Years",
tbl_HRMaster[[#This Row],[YearsAtCompany]]&lt;5,"2-4 Years",
tbl_HRMaster[[#This Row],[YearsAtCompany]]&lt;10,"5-9 Years",
TRUE,"10+ Years"
)</f>
        <v>5-9 Years</v>
      </c>
      <c r="AE2377" s="5">
        <f>IF(tbl_HRMaster[[#This Row],[Attrition]]="Yes",1,0)</f>
        <v>0</v>
      </c>
    </row>
    <row r="2378" spans="1:31" x14ac:dyDescent="0.25">
      <c r="A2378">
        <v>50</v>
      </c>
      <c r="B2378" t="s">
        <v>21</v>
      </c>
      <c r="C2378" t="s">
        <v>22</v>
      </c>
      <c r="D2378" t="s">
        <v>23</v>
      </c>
      <c r="E2378">
        <v>10</v>
      </c>
      <c r="F2378">
        <v>1</v>
      </c>
      <c r="G2378" t="s">
        <v>24</v>
      </c>
      <c r="H2378">
        <v>1927</v>
      </c>
      <c r="I2378" t="s">
        <v>25</v>
      </c>
      <c r="J2378">
        <v>1</v>
      </c>
      <c r="K2378" t="s">
        <v>42</v>
      </c>
      <c r="L2378" t="s">
        <v>41</v>
      </c>
      <c r="M2378">
        <v>52490</v>
      </c>
      <c r="N2378">
        <v>9</v>
      </c>
      <c r="O2378">
        <v>21</v>
      </c>
      <c r="P2378">
        <v>2</v>
      </c>
      <c r="Q2378">
        <v>32</v>
      </c>
      <c r="R2378">
        <v>2</v>
      </c>
      <c r="S2378">
        <v>5</v>
      </c>
      <c r="T2378">
        <v>1</v>
      </c>
      <c r="U2378">
        <v>3</v>
      </c>
      <c r="V2378">
        <f>COUNTIF(tbl_HRMaster[EmployeeID],tbl_HRMaster[[#This Row],[EmployeeID]])</f>
        <v>1</v>
      </c>
      <c r="W2378">
        <f>IFERROR(INDEX(tbl_EmployeeSurvey[EnvironmentSatisfaction],MATCH(tbl_HRMaster[[#This Row],[EmployeeID]],tbl_EmployeeSurvey[EmployeeID],0)),"Not Found")</f>
        <v>4</v>
      </c>
      <c r="X2378">
        <f>IFERROR(INDEX(tbl_EmployeeSurvey[JobSatisfaction],MATCH(tbl_HRMaster[[#This Row],[EmployeeID]],tbl_EmployeeSurvey[EmployeeID],0)),"Not Found")</f>
        <v>4</v>
      </c>
      <c r="Y2378" s="5">
        <f>IFERROR(INDEX(tbl_EmployeeSurvey[WorkLifeBalance],MATCH(tbl_HRMaster[[#This Row],[EmployeeID]],tbl_EmployeeSurvey[EmployeeID],0)),"Not Found")</f>
        <v>2</v>
      </c>
      <c r="Z2378" s="5">
        <f>IFERROR(VLOOKUP(tbl_HRMaster[[#This Row],[EmployeeID]],tbl_ManagerSurvey[[EmployeeID]:[PerformanceRating]],2,FALSE),"Not Found")</f>
        <v>2</v>
      </c>
      <c r="AA2378" s="5">
        <f>IFERROR(VLOOKUP(tbl_HRMaster[[#This Row],[EmployeeID]],tbl_ManagerSurvey[[EmployeeID]:[PerformanceRating]],3,FALSE),"Not Found")</f>
        <v>4</v>
      </c>
      <c r="AB2378" s="5" t="str">
        <f>IF(tbl_HRMaster[[#This Row],[Attrition]]="Yes","Left","Active")</f>
        <v>Active</v>
      </c>
      <c r="AC2378" s="5" t="str">
        <f>_xlfn.IFS(tbl_HRMaster[[#This Row],[Age]]&lt;25,"Under 25",tbl_HRMaster[[#This Row],[Age]]&lt;35,"25-34",tbl_HRMaster[[#This Row],[Age]]&lt;45,"35-44",tbl_HRMaster[[#This Row],[Age]]&lt;55,"45-54",TRUE,"Above 54")</f>
        <v>45-54</v>
      </c>
      <c r="AD2378" s="5" t="str">
        <f>_xlfn.IFS(
tbl_HRMaster[[#This Row],[YearsAtCompany]]&lt;2,"&lt; 2 Years",
tbl_HRMaster[[#This Row],[YearsAtCompany]]&lt;5,"2-4 Years",
tbl_HRMaster[[#This Row],[YearsAtCompany]]&lt;10,"5-9 Years",
TRUE,"10+ Years"
)</f>
        <v>5-9 Years</v>
      </c>
      <c r="AE2378" s="5">
        <f>IF(tbl_HRMaster[[#This Row],[Attrition]]="Yes",1,0)</f>
        <v>0</v>
      </c>
    </row>
    <row r="2379" spans="1:31" x14ac:dyDescent="0.25">
      <c r="A2379">
        <v>50</v>
      </c>
      <c r="B2379" t="s">
        <v>21</v>
      </c>
      <c r="C2379" t="s">
        <v>22</v>
      </c>
      <c r="D2379" t="s">
        <v>23</v>
      </c>
      <c r="E2379">
        <v>10</v>
      </c>
      <c r="F2379">
        <v>1</v>
      </c>
      <c r="G2379" t="s">
        <v>24</v>
      </c>
      <c r="H2379">
        <v>3397</v>
      </c>
      <c r="I2379" t="s">
        <v>25</v>
      </c>
      <c r="J2379">
        <v>1</v>
      </c>
      <c r="K2379" t="s">
        <v>42</v>
      </c>
      <c r="L2379" t="s">
        <v>41</v>
      </c>
      <c r="M2379">
        <v>52490</v>
      </c>
      <c r="N2379">
        <v>9</v>
      </c>
      <c r="O2379">
        <v>21</v>
      </c>
      <c r="P2379">
        <v>2</v>
      </c>
      <c r="Q2379">
        <v>32</v>
      </c>
      <c r="R2379">
        <v>2</v>
      </c>
      <c r="S2379">
        <v>5</v>
      </c>
      <c r="T2379">
        <v>1</v>
      </c>
      <c r="U2379">
        <v>3</v>
      </c>
      <c r="V2379">
        <f>COUNTIF(tbl_HRMaster[EmployeeID],tbl_HRMaster[[#This Row],[EmployeeID]])</f>
        <v>1</v>
      </c>
      <c r="W2379">
        <f>IFERROR(INDEX(tbl_EmployeeSurvey[EnvironmentSatisfaction],MATCH(tbl_HRMaster[[#This Row],[EmployeeID]],tbl_EmployeeSurvey[EmployeeID],0)),"Not Found")</f>
        <v>4</v>
      </c>
      <c r="X2379">
        <f>IFERROR(INDEX(tbl_EmployeeSurvey[JobSatisfaction],MATCH(tbl_HRMaster[[#This Row],[EmployeeID]],tbl_EmployeeSurvey[EmployeeID],0)),"Not Found")</f>
        <v>4</v>
      </c>
      <c r="Y2379" s="5">
        <f>IFERROR(INDEX(tbl_EmployeeSurvey[WorkLifeBalance],MATCH(tbl_HRMaster[[#This Row],[EmployeeID]],tbl_EmployeeSurvey[EmployeeID],0)),"Not Found")</f>
        <v>2</v>
      </c>
      <c r="Z2379" s="5">
        <f>IFERROR(VLOOKUP(tbl_HRMaster[[#This Row],[EmployeeID]],tbl_ManagerSurvey[[EmployeeID]:[PerformanceRating]],2,FALSE),"Not Found")</f>
        <v>2</v>
      </c>
      <c r="AA2379" s="5">
        <f>IFERROR(VLOOKUP(tbl_HRMaster[[#This Row],[EmployeeID]],tbl_ManagerSurvey[[EmployeeID]:[PerformanceRating]],3,FALSE),"Not Found")</f>
        <v>4</v>
      </c>
      <c r="AB2379" s="5" t="str">
        <f>IF(tbl_HRMaster[[#This Row],[Attrition]]="Yes","Left","Active")</f>
        <v>Active</v>
      </c>
      <c r="AC2379" s="5" t="str">
        <f>_xlfn.IFS(tbl_HRMaster[[#This Row],[Age]]&lt;25,"Under 25",tbl_HRMaster[[#This Row],[Age]]&lt;35,"25-34",tbl_HRMaster[[#This Row],[Age]]&lt;45,"35-44",tbl_HRMaster[[#This Row],[Age]]&lt;55,"45-54",TRUE,"Above 54")</f>
        <v>45-54</v>
      </c>
      <c r="AD2379" s="5" t="str">
        <f>_xlfn.IFS(
tbl_HRMaster[[#This Row],[YearsAtCompany]]&lt;2,"&lt; 2 Years",
tbl_HRMaster[[#This Row],[YearsAtCompany]]&lt;5,"2-4 Years",
tbl_HRMaster[[#This Row],[YearsAtCompany]]&lt;10,"5-9 Years",
TRUE,"10+ Years"
)</f>
        <v>5-9 Years</v>
      </c>
      <c r="AE2379" s="5">
        <f>IF(tbl_HRMaster[[#This Row],[Attrition]]="Yes",1,0)</f>
        <v>0</v>
      </c>
    </row>
    <row r="2380" spans="1:31" x14ac:dyDescent="0.25">
      <c r="A2380">
        <v>54</v>
      </c>
      <c r="B2380" t="s">
        <v>21</v>
      </c>
      <c r="C2380" t="s">
        <v>29</v>
      </c>
      <c r="D2380" t="s">
        <v>30</v>
      </c>
      <c r="E2380">
        <v>9</v>
      </c>
      <c r="F2380">
        <v>2</v>
      </c>
      <c r="G2380" t="s">
        <v>38</v>
      </c>
      <c r="H2380">
        <v>633</v>
      </c>
      <c r="I2380" t="s">
        <v>34</v>
      </c>
      <c r="J2380">
        <v>2</v>
      </c>
      <c r="K2380" t="s">
        <v>43</v>
      </c>
      <c r="L2380" t="s">
        <v>41</v>
      </c>
      <c r="M2380">
        <v>29830</v>
      </c>
      <c r="N2380">
        <v>7</v>
      </c>
      <c r="O2380">
        <v>14</v>
      </c>
      <c r="P2380">
        <v>1</v>
      </c>
      <c r="Q2380">
        <v>33</v>
      </c>
      <c r="R2380">
        <v>2</v>
      </c>
      <c r="S2380">
        <v>5</v>
      </c>
      <c r="T2380">
        <v>1</v>
      </c>
      <c r="U2380">
        <v>4</v>
      </c>
      <c r="V2380">
        <f>COUNTIF(tbl_HRMaster[EmployeeID],tbl_HRMaster[[#This Row],[EmployeeID]])</f>
        <v>1</v>
      </c>
      <c r="W2380">
        <f>IFERROR(INDEX(tbl_EmployeeSurvey[EnvironmentSatisfaction],MATCH(tbl_HRMaster[[#This Row],[EmployeeID]],tbl_EmployeeSurvey[EmployeeID],0)),"Not Found")</f>
        <v>4</v>
      </c>
      <c r="X2380">
        <f>IFERROR(INDEX(tbl_EmployeeSurvey[JobSatisfaction],MATCH(tbl_HRMaster[[#This Row],[EmployeeID]],tbl_EmployeeSurvey[EmployeeID],0)),"Not Found")</f>
        <v>3</v>
      </c>
      <c r="Y2380" s="5">
        <f>IFERROR(INDEX(tbl_EmployeeSurvey[WorkLifeBalance],MATCH(tbl_HRMaster[[#This Row],[EmployeeID]],tbl_EmployeeSurvey[EmployeeID],0)),"Not Found")</f>
        <v>1</v>
      </c>
      <c r="Z2380" s="5">
        <f>IFERROR(VLOOKUP(tbl_HRMaster[[#This Row],[EmployeeID]],tbl_ManagerSurvey[[EmployeeID]:[PerformanceRating]],2,FALSE),"Not Found")</f>
        <v>2</v>
      </c>
      <c r="AA2380" s="5">
        <f>IFERROR(VLOOKUP(tbl_HRMaster[[#This Row],[EmployeeID]],tbl_ManagerSurvey[[EmployeeID]:[PerformanceRating]],3,FALSE),"Not Found")</f>
        <v>3</v>
      </c>
      <c r="AB2380" s="5" t="str">
        <f>IF(tbl_HRMaster[[#This Row],[Attrition]]="Yes","Left","Active")</f>
        <v>Active</v>
      </c>
      <c r="AC2380" s="5" t="str">
        <f>_xlfn.IFS(tbl_HRMaster[[#This Row],[Age]]&lt;25,"Under 25",tbl_HRMaster[[#This Row],[Age]]&lt;35,"25-34",tbl_HRMaster[[#This Row],[Age]]&lt;45,"35-44",tbl_HRMaster[[#This Row],[Age]]&lt;55,"45-54",TRUE,"Above 54")</f>
        <v>45-54</v>
      </c>
      <c r="AD2380" s="5" t="str">
        <f>_xlfn.IFS(
tbl_HRMaster[[#This Row],[YearsAtCompany]]&lt;2,"&lt; 2 Years",
tbl_HRMaster[[#This Row],[YearsAtCompany]]&lt;5,"2-4 Years",
tbl_HRMaster[[#This Row],[YearsAtCompany]]&lt;10,"5-9 Years",
TRUE,"10+ Years"
)</f>
        <v>5-9 Years</v>
      </c>
      <c r="AE2380" s="5">
        <f>IF(tbl_HRMaster[[#This Row],[Attrition]]="Yes",1,0)</f>
        <v>0</v>
      </c>
    </row>
    <row r="2381" spans="1:31" x14ac:dyDescent="0.25">
      <c r="A2381">
        <v>54</v>
      </c>
      <c r="B2381" t="s">
        <v>21</v>
      </c>
      <c r="C2381" t="s">
        <v>29</v>
      </c>
      <c r="D2381" t="s">
        <v>30</v>
      </c>
      <c r="E2381">
        <v>9</v>
      </c>
      <c r="F2381">
        <v>2</v>
      </c>
      <c r="G2381" t="s">
        <v>38</v>
      </c>
      <c r="H2381">
        <v>2103</v>
      </c>
      <c r="I2381" t="s">
        <v>34</v>
      </c>
      <c r="J2381">
        <v>2</v>
      </c>
      <c r="K2381" t="s">
        <v>43</v>
      </c>
      <c r="L2381" t="s">
        <v>41</v>
      </c>
      <c r="M2381">
        <v>29830</v>
      </c>
      <c r="N2381">
        <v>7</v>
      </c>
      <c r="O2381">
        <v>14</v>
      </c>
      <c r="P2381">
        <v>1</v>
      </c>
      <c r="Q2381">
        <v>33</v>
      </c>
      <c r="R2381">
        <v>2</v>
      </c>
      <c r="S2381">
        <v>5</v>
      </c>
      <c r="T2381">
        <v>1</v>
      </c>
      <c r="U2381">
        <v>4</v>
      </c>
      <c r="V2381">
        <f>COUNTIF(tbl_HRMaster[EmployeeID],tbl_HRMaster[[#This Row],[EmployeeID]])</f>
        <v>1</v>
      </c>
      <c r="W2381">
        <f>IFERROR(INDEX(tbl_EmployeeSurvey[EnvironmentSatisfaction],MATCH(tbl_HRMaster[[#This Row],[EmployeeID]],tbl_EmployeeSurvey[EmployeeID],0)),"Not Found")</f>
        <v>4</v>
      </c>
      <c r="X2381">
        <f>IFERROR(INDEX(tbl_EmployeeSurvey[JobSatisfaction],MATCH(tbl_HRMaster[[#This Row],[EmployeeID]],tbl_EmployeeSurvey[EmployeeID],0)),"Not Found")</f>
        <v>3</v>
      </c>
      <c r="Y2381" s="5">
        <f>IFERROR(INDEX(tbl_EmployeeSurvey[WorkLifeBalance],MATCH(tbl_HRMaster[[#This Row],[EmployeeID]],tbl_EmployeeSurvey[EmployeeID],0)),"Not Found")</f>
        <v>1</v>
      </c>
      <c r="Z2381" s="5">
        <f>IFERROR(VLOOKUP(tbl_HRMaster[[#This Row],[EmployeeID]],tbl_ManagerSurvey[[EmployeeID]:[PerformanceRating]],2,FALSE),"Not Found")</f>
        <v>2</v>
      </c>
      <c r="AA2381" s="5">
        <f>IFERROR(VLOOKUP(tbl_HRMaster[[#This Row],[EmployeeID]],tbl_ManagerSurvey[[EmployeeID]:[PerformanceRating]],3,FALSE),"Not Found")</f>
        <v>3</v>
      </c>
      <c r="AB2381" s="5" t="str">
        <f>IF(tbl_HRMaster[[#This Row],[Attrition]]="Yes","Left","Active")</f>
        <v>Active</v>
      </c>
      <c r="AC2381" s="5" t="str">
        <f>_xlfn.IFS(tbl_HRMaster[[#This Row],[Age]]&lt;25,"Under 25",tbl_HRMaster[[#This Row],[Age]]&lt;35,"25-34",tbl_HRMaster[[#This Row],[Age]]&lt;45,"35-44",tbl_HRMaster[[#This Row],[Age]]&lt;55,"45-54",TRUE,"Above 54")</f>
        <v>45-54</v>
      </c>
      <c r="AD2381" s="5" t="str">
        <f>_xlfn.IFS(
tbl_HRMaster[[#This Row],[YearsAtCompany]]&lt;2,"&lt; 2 Years",
tbl_HRMaster[[#This Row],[YearsAtCompany]]&lt;5,"2-4 Years",
tbl_HRMaster[[#This Row],[YearsAtCompany]]&lt;10,"5-9 Years",
TRUE,"10+ Years"
)</f>
        <v>5-9 Years</v>
      </c>
      <c r="AE2381" s="5">
        <f>IF(tbl_HRMaster[[#This Row],[Attrition]]="Yes",1,0)</f>
        <v>0</v>
      </c>
    </row>
    <row r="2382" spans="1:31" x14ac:dyDescent="0.25">
      <c r="A2382">
        <v>54</v>
      </c>
      <c r="B2382" t="s">
        <v>21</v>
      </c>
      <c r="C2382" t="s">
        <v>29</v>
      </c>
      <c r="D2382" t="s">
        <v>30</v>
      </c>
      <c r="E2382">
        <v>9</v>
      </c>
      <c r="F2382">
        <v>2</v>
      </c>
      <c r="G2382" t="s">
        <v>38</v>
      </c>
      <c r="H2382">
        <v>3573</v>
      </c>
      <c r="I2382" t="s">
        <v>34</v>
      </c>
      <c r="J2382">
        <v>2</v>
      </c>
      <c r="K2382" t="s">
        <v>43</v>
      </c>
      <c r="L2382" t="s">
        <v>41</v>
      </c>
      <c r="M2382">
        <v>29830</v>
      </c>
      <c r="N2382">
        <v>7</v>
      </c>
      <c r="O2382">
        <v>14</v>
      </c>
      <c r="P2382">
        <v>1</v>
      </c>
      <c r="Q2382">
        <v>33</v>
      </c>
      <c r="R2382">
        <v>2</v>
      </c>
      <c r="S2382">
        <v>5</v>
      </c>
      <c r="T2382">
        <v>1</v>
      </c>
      <c r="U2382">
        <v>4</v>
      </c>
      <c r="V2382">
        <f>COUNTIF(tbl_HRMaster[EmployeeID],tbl_HRMaster[[#This Row],[EmployeeID]])</f>
        <v>1</v>
      </c>
      <c r="W2382">
        <f>IFERROR(INDEX(tbl_EmployeeSurvey[EnvironmentSatisfaction],MATCH(tbl_HRMaster[[#This Row],[EmployeeID]],tbl_EmployeeSurvey[EmployeeID],0)),"Not Found")</f>
        <v>4</v>
      </c>
      <c r="X2382">
        <f>IFERROR(INDEX(tbl_EmployeeSurvey[JobSatisfaction],MATCH(tbl_HRMaster[[#This Row],[EmployeeID]],tbl_EmployeeSurvey[EmployeeID],0)),"Not Found")</f>
        <v>3</v>
      </c>
      <c r="Y2382" s="5">
        <f>IFERROR(INDEX(tbl_EmployeeSurvey[WorkLifeBalance],MATCH(tbl_HRMaster[[#This Row],[EmployeeID]],tbl_EmployeeSurvey[EmployeeID],0)),"Not Found")</f>
        <v>1</v>
      </c>
      <c r="Z2382" s="5">
        <f>IFERROR(VLOOKUP(tbl_HRMaster[[#This Row],[EmployeeID]],tbl_ManagerSurvey[[EmployeeID]:[PerformanceRating]],2,FALSE),"Not Found")</f>
        <v>2</v>
      </c>
      <c r="AA2382" s="5">
        <f>IFERROR(VLOOKUP(tbl_HRMaster[[#This Row],[EmployeeID]],tbl_ManagerSurvey[[EmployeeID]:[PerformanceRating]],3,FALSE),"Not Found")</f>
        <v>3</v>
      </c>
      <c r="AB2382" s="5" t="str">
        <f>IF(tbl_HRMaster[[#This Row],[Attrition]]="Yes","Left","Active")</f>
        <v>Active</v>
      </c>
      <c r="AC2382" s="5" t="str">
        <f>_xlfn.IFS(tbl_HRMaster[[#This Row],[Age]]&lt;25,"Under 25",tbl_HRMaster[[#This Row],[Age]]&lt;35,"25-34",tbl_HRMaster[[#This Row],[Age]]&lt;45,"35-44",tbl_HRMaster[[#This Row],[Age]]&lt;55,"45-54",TRUE,"Above 54")</f>
        <v>45-54</v>
      </c>
      <c r="AD2382" s="5" t="str">
        <f>_xlfn.IFS(
tbl_HRMaster[[#This Row],[YearsAtCompany]]&lt;2,"&lt; 2 Years",
tbl_HRMaster[[#This Row],[YearsAtCompany]]&lt;5,"2-4 Years",
tbl_HRMaster[[#This Row],[YearsAtCompany]]&lt;10,"5-9 Years",
TRUE,"10+ Years"
)</f>
        <v>5-9 Years</v>
      </c>
      <c r="AE2382" s="5">
        <f>IF(tbl_HRMaster[[#This Row],[Attrition]]="Yes",1,0)</f>
        <v>0</v>
      </c>
    </row>
    <row r="2383" spans="1:31" x14ac:dyDescent="0.25">
      <c r="A2383">
        <v>47</v>
      </c>
      <c r="B2383" t="s">
        <v>28</v>
      </c>
      <c r="C2383" t="s">
        <v>29</v>
      </c>
      <c r="D2383" t="s">
        <v>30</v>
      </c>
      <c r="E2383">
        <v>4</v>
      </c>
      <c r="F2383">
        <v>3</v>
      </c>
      <c r="G2383" t="s">
        <v>24</v>
      </c>
      <c r="H2383">
        <v>309</v>
      </c>
      <c r="I2383" t="s">
        <v>34</v>
      </c>
      <c r="J2383">
        <v>1</v>
      </c>
      <c r="K2383" t="s">
        <v>39</v>
      </c>
      <c r="L2383" t="s">
        <v>32</v>
      </c>
      <c r="M2383">
        <v>27740</v>
      </c>
      <c r="N2383">
        <v>4</v>
      </c>
      <c r="O2383">
        <v>13</v>
      </c>
      <c r="P2383">
        <v>1</v>
      </c>
      <c r="Q2383">
        <v>10</v>
      </c>
      <c r="R2383">
        <v>2</v>
      </c>
      <c r="S2383">
        <v>5</v>
      </c>
      <c r="T2383">
        <v>1</v>
      </c>
      <c r="U2383">
        <v>3</v>
      </c>
      <c r="V2383">
        <f>COUNTIF(tbl_HRMaster[EmployeeID],tbl_HRMaster[[#This Row],[EmployeeID]])</f>
        <v>1</v>
      </c>
      <c r="W2383">
        <f>IFERROR(INDEX(tbl_EmployeeSurvey[EnvironmentSatisfaction],MATCH(tbl_HRMaster[[#This Row],[EmployeeID]],tbl_EmployeeSurvey[EmployeeID],0)),"Not Found")</f>
        <v>2</v>
      </c>
      <c r="X2383">
        <f>IFERROR(INDEX(tbl_EmployeeSurvey[JobSatisfaction],MATCH(tbl_HRMaster[[#This Row],[EmployeeID]],tbl_EmployeeSurvey[EmployeeID],0)),"Not Found")</f>
        <v>3</v>
      </c>
      <c r="Y2383" s="5">
        <f>IFERROR(INDEX(tbl_EmployeeSurvey[WorkLifeBalance],MATCH(tbl_HRMaster[[#This Row],[EmployeeID]],tbl_EmployeeSurvey[EmployeeID],0)),"Not Found")</f>
        <v>3</v>
      </c>
      <c r="Z2383" s="5">
        <f>IFERROR(VLOOKUP(tbl_HRMaster[[#This Row],[EmployeeID]],tbl_ManagerSurvey[[EmployeeID]:[PerformanceRating]],2,FALSE),"Not Found")</f>
        <v>3</v>
      </c>
      <c r="AA2383" s="5">
        <f>IFERROR(VLOOKUP(tbl_HRMaster[[#This Row],[EmployeeID]],tbl_ManagerSurvey[[EmployeeID]:[PerformanceRating]],3,FALSE),"Not Found")</f>
        <v>3</v>
      </c>
      <c r="AB2383" s="5" t="str">
        <f>IF(tbl_HRMaster[[#This Row],[Attrition]]="Yes","Left","Active")</f>
        <v>Left</v>
      </c>
      <c r="AC2383" s="5" t="str">
        <f>_xlfn.IFS(tbl_HRMaster[[#This Row],[Age]]&lt;25,"Under 25",tbl_HRMaster[[#This Row],[Age]]&lt;35,"25-34",tbl_HRMaster[[#This Row],[Age]]&lt;45,"35-44",tbl_HRMaster[[#This Row],[Age]]&lt;55,"45-54",TRUE,"Above 54")</f>
        <v>45-54</v>
      </c>
      <c r="AD2383" s="5" t="str">
        <f>_xlfn.IFS(
tbl_HRMaster[[#This Row],[YearsAtCompany]]&lt;2,"&lt; 2 Years",
tbl_HRMaster[[#This Row],[YearsAtCompany]]&lt;5,"2-4 Years",
tbl_HRMaster[[#This Row],[YearsAtCompany]]&lt;10,"5-9 Years",
TRUE,"10+ Years"
)</f>
        <v>5-9 Years</v>
      </c>
      <c r="AE2383" s="5">
        <f>IF(tbl_HRMaster[[#This Row],[Attrition]]="Yes",1,0)</f>
        <v>1</v>
      </c>
    </row>
    <row r="2384" spans="1:31" x14ac:dyDescent="0.25">
      <c r="A2384">
        <v>24</v>
      </c>
      <c r="B2384" t="s">
        <v>21</v>
      </c>
      <c r="C2384" t="s">
        <v>22</v>
      </c>
      <c r="D2384" t="s">
        <v>30</v>
      </c>
      <c r="E2384">
        <v>3</v>
      </c>
      <c r="F2384">
        <v>3</v>
      </c>
      <c r="G2384" t="s">
        <v>24</v>
      </c>
      <c r="H2384">
        <v>973</v>
      </c>
      <c r="I2384" t="s">
        <v>25</v>
      </c>
      <c r="J2384">
        <v>1</v>
      </c>
      <c r="K2384" t="s">
        <v>31</v>
      </c>
      <c r="L2384" t="s">
        <v>41</v>
      </c>
      <c r="M2384">
        <v>14160</v>
      </c>
      <c r="N2384">
        <v>1</v>
      </c>
      <c r="O2384">
        <v>15</v>
      </c>
      <c r="P2384">
        <v>1</v>
      </c>
      <c r="Q2384">
        <v>6</v>
      </c>
      <c r="R2384">
        <v>3</v>
      </c>
      <c r="S2384">
        <v>6</v>
      </c>
      <c r="T2384">
        <v>1</v>
      </c>
      <c r="U2384">
        <v>2</v>
      </c>
      <c r="V2384">
        <f>COUNTIF(tbl_HRMaster[EmployeeID],tbl_HRMaster[[#This Row],[EmployeeID]])</f>
        <v>1</v>
      </c>
      <c r="W2384">
        <f>IFERROR(INDEX(tbl_EmployeeSurvey[EnvironmentSatisfaction],MATCH(tbl_HRMaster[[#This Row],[EmployeeID]],tbl_EmployeeSurvey[EmployeeID],0)),"Not Found")</f>
        <v>2</v>
      </c>
      <c r="X2384">
        <f>IFERROR(INDEX(tbl_EmployeeSurvey[JobSatisfaction],MATCH(tbl_HRMaster[[#This Row],[EmployeeID]],tbl_EmployeeSurvey[EmployeeID],0)),"Not Found")</f>
        <v>1</v>
      </c>
      <c r="Y2384" s="5">
        <f>IFERROR(INDEX(tbl_EmployeeSurvey[WorkLifeBalance],MATCH(tbl_HRMaster[[#This Row],[EmployeeID]],tbl_EmployeeSurvey[EmployeeID],0)),"Not Found")</f>
        <v>4</v>
      </c>
      <c r="Z2384" s="5">
        <f>IFERROR(VLOOKUP(tbl_HRMaster[[#This Row],[EmployeeID]],tbl_ManagerSurvey[[EmployeeID]:[PerformanceRating]],2,FALSE),"Not Found")</f>
        <v>2</v>
      </c>
      <c r="AA2384" s="5">
        <f>IFERROR(VLOOKUP(tbl_HRMaster[[#This Row],[EmployeeID]],tbl_ManagerSurvey[[EmployeeID]:[PerformanceRating]],3,FALSE),"Not Found")</f>
        <v>3</v>
      </c>
      <c r="AB2384" s="5" t="str">
        <f>IF(tbl_HRMaster[[#This Row],[Attrition]]="Yes","Left","Active")</f>
        <v>Active</v>
      </c>
      <c r="AC2384" s="5" t="str">
        <f>_xlfn.IFS(tbl_HRMaster[[#This Row],[Age]]&lt;25,"Under 25",tbl_HRMaster[[#This Row],[Age]]&lt;35,"25-34",tbl_HRMaster[[#This Row],[Age]]&lt;45,"35-44",tbl_HRMaster[[#This Row],[Age]]&lt;55,"45-54",TRUE,"Above 54")</f>
        <v>Under 25</v>
      </c>
      <c r="AD2384" s="5" t="str">
        <f>_xlfn.IFS(
tbl_HRMaster[[#This Row],[YearsAtCompany]]&lt;2,"&lt; 2 Years",
tbl_HRMaster[[#This Row],[YearsAtCompany]]&lt;5,"2-4 Years",
tbl_HRMaster[[#This Row],[YearsAtCompany]]&lt;10,"5-9 Years",
TRUE,"10+ Years"
)</f>
        <v>5-9 Years</v>
      </c>
      <c r="AE2384" s="5">
        <f>IF(tbl_HRMaster[[#This Row],[Attrition]]="Yes",1,0)</f>
        <v>0</v>
      </c>
    </row>
    <row r="2385" spans="1:31" x14ac:dyDescent="0.25">
      <c r="A2385">
        <v>24</v>
      </c>
      <c r="B2385" t="s">
        <v>21</v>
      </c>
      <c r="C2385" t="s">
        <v>22</v>
      </c>
      <c r="D2385" t="s">
        <v>30</v>
      </c>
      <c r="E2385">
        <v>3</v>
      </c>
      <c r="F2385">
        <v>3</v>
      </c>
      <c r="G2385" t="s">
        <v>24</v>
      </c>
      <c r="H2385">
        <v>2443</v>
      </c>
      <c r="I2385" t="s">
        <v>25</v>
      </c>
      <c r="J2385">
        <v>1</v>
      </c>
      <c r="K2385" t="s">
        <v>31</v>
      </c>
      <c r="L2385" t="s">
        <v>41</v>
      </c>
      <c r="M2385">
        <v>14160</v>
      </c>
      <c r="N2385">
        <v>1</v>
      </c>
      <c r="O2385">
        <v>15</v>
      </c>
      <c r="P2385">
        <v>1</v>
      </c>
      <c r="Q2385">
        <v>6</v>
      </c>
      <c r="R2385">
        <v>3</v>
      </c>
      <c r="S2385">
        <v>6</v>
      </c>
      <c r="T2385">
        <v>1</v>
      </c>
      <c r="U2385">
        <v>2</v>
      </c>
      <c r="V2385">
        <f>COUNTIF(tbl_HRMaster[EmployeeID],tbl_HRMaster[[#This Row],[EmployeeID]])</f>
        <v>1</v>
      </c>
      <c r="W2385">
        <f>IFERROR(INDEX(tbl_EmployeeSurvey[EnvironmentSatisfaction],MATCH(tbl_HRMaster[[#This Row],[EmployeeID]],tbl_EmployeeSurvey[EmployeeID],0)),"Not Found")</f>
        <v>2</v>
      </c>
      <c r="X2385">
        <f>IFERROR(INDEX(tbl_EmployeeSurvey[JobSatisfaction],MATCH(tbl_HRMaster[[#This Row],[EmployeeID]],tbl_EmployeeSurvey[EmployeeID],0)),"Not Found")</f>
        <v>1</v>
      </c>
      <c r="Y2385" s="5">
        <f>IFERROR(INDEX(tbl_EmployeeSurvey[WorkLifeBalance],MATCH(tbl_HRMaster[[#This Row],[EmployeeID]],tbl_EmployeeSurvey[EmployeeID],0)),"Not Found")</f>
        <v>4</v>
      </c>
      <c r="Z2385" s="5">
        <f>IFERROR(VLOOKUP(tbl_HRMaster[[#This Row],[EmployeeID]],tbl_ManagerSurvey[[EmployeeID]:[PerformanceRating]],2,FALSE),"Not Found")</f>
        <v>2</v>
      </c>
      <c r="AA2385" s="5">
        <f>IFERROR(VLOOKUP(tbl_HRMaster[[#This Row],[EmployeeID]],tbl_ManagerSurvey[[EmployeeID]:[PerformanceRating]],3,FALSE),"Not Found")</f>
        <v>3</v>
      </c>
      <c r="AB2385" s="5" t="str">
        <f>IF(tbl_HRMaster[[#This Row],[Attrition]]="Yes","Left","Active")</f>
        <v>Active</v>
      </c>
      <c r="AC2385" s="5" t="str">
        <f>_xlfn.IFS(tbl_HRMaster[[#This Row],[Age]]&lt;25,"Under 25",tbl_HRMaster[[#This Row],[Age]]&lt;35,"25-34",tbl_HRMaster[[#This Row],[Age]]&lt;45,"35-44",tbl_HRMaster[[#This Row],[Age]]&lt;55,"45-54",TRUE,"Above 54")</f>
        <v>Under 25</v>
      </c>
      <c r="AD2385" s="5" t="str">
        <f>_xlfn.IFS(
tbl_HRMaster[[#This Row],[YearsAtCompany]]&lt;2,"&lt; 2 Years",
tbl_HRMaster[[#This Row],[YearsAtCompany]]&lt;5,"2-4 Years",
tbl_HRMaster[[#This Row],[YearsAtCompany]]&lt;10,"5-9 Years",
TRUE,"10+ Years"
)</f>
        <v>5-9 Years</v>
      </c>
      <c r="AE2385" s="5">
        <f>IF(tbl_HRMaster[[#This Row],[Attrition]]="Yes",1,0)</f>
        <v>0</v>
      </c>
    </row>
    <row r="2386" spans="1:31" x14ac:dyDescent="0.25">
      <c r="A2386">
        <v>24</v>
      </c>
      <c r="B2386" t="s">
        <v>21</v>
      </c>
      <c r="C2386" t="s">
        <v>22</v>
      </c>
      <c r="D2386" t="s">
        <v>30</v>
      </c>
      <c r="E2386">
        <v>3</v>
      </c>
      <c r="F2386">
        <v>3</v>
      </c>
      <c r="G2386" t="s">
        <v>24</v>
      </c>
      <c r="H2386">
        <v>3913</v>
      </c>
      <c r="I2386" t="s">
        <v>25</v>
      </c>
      <c r="J2386">
        <v>1</v>
      </c>
      <c r="K2386" t="s">
        <v>31</v>
      </c>
      <c r="L2386" t="s">
        <v>41</v>
      </c>
      <c r="M2386">
        <v>14160</v>
      </c>
      <c r="N2386">
        <v>1</v>
      </c>
      <c r="O2386">
        <v>15</v>
      </c>
      <c r="P2386">
        <v>1</v>
      </c>
      <c r="Q2386">
        <v>6</v>
      </c>
      <c r="R2386">
        <v>3</v>
      </c>
      <c r="S2386">
        <v>6</v>
      </c>
      <c r="T2386">
        <v>1</v>
      </c>
      <c r="U2386">
        <v>2</v>
      </c>
      <c r="V2386">
        <f>COUNTIF(tbl_HRMaster[EmployeeID],tbl_HRMaster[[#This Row],[EmployeeID]])</f>
        <v>1</v>
      </c>
      <c r="W2386">
        <f>IFERROR(INDEX(tbl_EmployeeSurvey[EnvironmentSatisfaction],MATCH(tbl_HRMaster[[#This Row],[EmployeeID]],tbl_EmployeeSurvey[EmployeeID],0)),"Not Found")</f>
        <v>2</v>
      </c>
      <c r="X2386">
        <f>IFERROR(INDEX(tbl_EmployeeSurvey[JobSatisfaction],MATCH(tbl_HRMaster[[#This Row],[EmployeeID]],tbl_EmployeeSurvey[EmployeeID],0)),"Not Found")</f>
        <v>1</v>
      </c>
      <c r="Y2386" s="5">
        <f>IFERROR(INDEX(tbl_EmployeeSurvey[WorkLifeBalance],MATCH(tbl_HRMaster[[#This Row],[EmployeeID]],tbl_EmployeeSurvey[EmployeeID],0)),"Not Found")</f>
        <v>4</v>
      </c>
      <c r="Z2386" s="5">
        <f>IFERROR(VLOOKUP(tbl_HRMaster[[#This Row],[EmployeeID]],tbl_ManagerSurvey[[EmployeeID]:[PerformanceRating]],2,FALSE),"Not Found")</f>
        <v>2</v>
      </c>
      <c r="AA2386" s="5">
        <f>IFERROR(VLOOKUP(tbl_HRMaster[[#This Row],[EmployeeID]],tbl_ManagerSurvey[[EmployeeID]:[PerformanceRating]],3,FALSE),"Not Found")</f>
        <v>3</v>
      </c>
      <c r="AB2386" s="5" t="str">
        <f>IF(tbl_HRMaster[[#This Row],[Attrition]]="Yes","Left","Active")</f>
        <v>Active</v>
      </c>
      <c r="AC2386" s="5" t="str">
        <f>_xlfn.IFS(tbl_HRMaster[[#This Row],[Age]]&lt;25,"Under 25",tbl_HRMaster[[#This Row],[Age]]&lt;35,"25-34",tbl_HRMaster[[#This Row],[Age]]&lt;45,"35-44",tbl_HRMaster[[#This Row],[Age]]&lt;55,"45-54",TRUE,"Above 54")</f>
        <v>Under 25</v>
      </c>
      <c r="AD2386" s="5" t="str">
        <f>_xlfn.IFS(
tbl_HRMaster[[#This Row],[YearsAtCompany]]&lt;2,"&lt; 2 Years",
tbl_HRMaster[[#This Row],[YearsAtCompany]]&lt;5,"2-4 Years",
tbl_HRMaster[[#This Row],[YearsAtCompany]]&lt;10,"5-9 Years",
TRUE,"10+ Years"
)</f>
        <v>5-9 Years</v>
      </c>
      <c r="AE2386" s="5">
        <f>IF(tbl_HRMaster[[#This Row],[Attrition]]="Yes",1,0)</f>
        <v>0</v>
      </c>
    </row>
    <row r="2387" spans="1:31" x14ac:dyDescent="0.25">
      <c r="A2387">
        <v>30</v>
      </c>
      <c r="B2387" t="s">
        <v>21</v>
      </c>
      <c r="C2387" t="s">
        <v>22</v>
      </c>
      <c r="D2387" t="s">
        <v>30</v>
      </c>
      <c r="E2387">
        <v>4</v>
      </c>
      <c r="F2387">
        <v>3</v>
      </c>
      <c r="G2387" t="s">
        <v>38</v>
      </c>
      <c r="H2387">
        <v>884</v>
      </c>
      <c r="I2387" t="s">
        <v>25</v>
      </c>
      <c r="J2387">
        <v>1</v>
      </c>
      <c r="K2387" t="s">
        <v>39</v>
      </c>
      <c r="L2387" t="s">
        <v>27</v>
      </c>
      <c r="M2387">
        <v>21210</v>
      </c>
      <c r="N2387">
        <v>1</v>
      </c>
      <c r="O2387">
        <v>13</v>
      </c>
      <c r="P2387">
        <v>1</v>
      </c>
      <c r="Q2387">
        <v>6</v>
      </c>
      <c r="R2387">
        <v>2</v>
      </c>
      <c r="S2387">
        <v>6</v>
      </c>
      <c r="T2387">
        <v>1</v>
      </c>
      <c r="U2387">
        <v>1</v>
      </c>
      <c r="V2387">
        <f>COUNTIF(tbl_HRMaster[EmployeeID],tbl_HRMaster[[#This Row],[EmployeeID]])</f>
        <v>1</v>
      </c>
      <c r="W2387">
        <f>IFERROR(INDEX(tbl_EmployeeSurvey[EnvironmentSatisfaction],MATCH(tbl_HRMaster[[#This Row],[EmployeeID]],tbl_EmployeeSurvey[EmployeeID],0)),"Not Found")</f>
        <v>2</v>
      </c>
      <c r="X2387">
        <f>IFERROR(INDEX(tbl_EmployeeSurvey[JobSatisfaction],MATCH(tbl_HRMaster[[#This Row],[EmployeeID]],tbl_EmployeeSurvey[EmployeeID],0)),"Not Found")</f>
        <v>2</v>
      </c>
      <c r="Y2387" s="5">
        <f>IFERROR(INDEX(tbl_EmployeeSurvey[WorkLifeBalance],MATCH(tbl_HRMaster[[#This Row],[EmployeeID]],tbl_EmployeeSurvey[EmployeeID],0)),"Not Found")</f>
        <v>2</v>
      </c>
      <c r="Z2387" s="5">
        <f>IFERROR(VLOOKUP(tbl_HRMaster[[#This Row],[EmployeeID]],tbl_ManagerSurvey[[EmployeeID]:[PerformanceRating]],2,FALSE),"Not Found")</f>
        <v>3</v>
      </c>
      <c r="AA2387" s="5">
        <f>IFERROR(VLOOKUP(tbl_HRMaster[[#This Row],[EmployeeID]],tbl_ManagerSurvey[[EmployeeID]:[PerformanceRating]],3,FALSE),"Not Found")</f>
        <v>3</v>
      </c>
      <c r="AB2387" s="5" t="str">
        <f>IF(tbl_HRMaster[[#This Row],[Attrition]]="Yes","Left","Active")</f>
        <v>Active</v>
      </c>
      <c r="AC2387" s="5" t="str">
        <f>_xlfn.IFS(tbl_HRMaster[[#This Row],[Age]]&lt;25,"Under 25",tbl_HRMaster[[#This Row],[Age]]&lt;35,"25-34",tbl_HRMaster[[#This Row],[Age]]&lt;45,"35-44",tbl_HRMaster[[#This Row],[Age]]&lt;55,"45-54",TRUE,"Above 54")</f>
        <v>25-34</v>
      </c>
      <c r="AD2387" s="5" t="str">
        <f>_xlfn.IFS(
tbl_HRMaster[[#This Row],[YearsAtCompany]]&lt;2,"&lt; 2 Years",
tbl_HRMaster[[#This Row],[YearsAtCompany]]&lt;5,"2-4 Years",
tbl_HRMaster[[#This Row],[YearsAtCompany]]&lt;10,"5-9 Years",
TRUE,"10+ Years"
)</f>
        <v>5-9 Years</v>
      </c>
      <c r="AE2387" s="5">
        <f>IF(tbl_HRMaster[[#This Row],[Attrition]]="Yes",1,0)</f>
        <v>0</v>
      </c>
    </row>
    <row r="2388" spans="1:31" x14ac:dyDescent="0.25">
      <c r="A2388">
        <v>30</v>
      </c>
      <c r="B2388" t="s">
        <v>21</v>
      </c>
      <c r="C2388" t="s">
        <v>22</v>
      </c>
      <c r="D2388" t="s">
        <v>30</v>
      </c>
      <c r="E2388">
        <v>4</v>
      </c>
      <c r="F2388">
        <v>3</v>
      </c>
      <c r="G2388" t="s">
        <v>38</v>
      </c>
      <c r="H2388">
        <v>2354</v>
      </c>
      <c r="I2388" t="s">
        <v>25</v>
      </c>
      <c r="J2388">
        <v>1</v>
      </c>
      <c r="K2388" t="s">
        <v>39</v>
      </c>
      <c r="L2388" t="s">
        <v>27</v>
      </c>
      <c r="M2388">
        <v>21210</v>
      </c>
      <c r="N2388">
        <v>1</v>
      </c>
      <c r="O2388">
        <v>13</v>
      </c>
      <c r="P2388">
        <v>1</v>
      </c>
      <c r="Q2388">
        <v>6</v>
      </c>
      <c r="R2388">
        <v>2</v>
      </c>
      <c r="S2388">
        <v>6</v>
      </c>
      <c r="T2388">
        <v>1</v>
      </c>
      <c r="U2388">
        <v>1</v>
      </c>
      <c r="V2388">
        <f>COUNTIF(tbl_HRMaster[EmployeeID],tbl_HRMaster[[#This Row],[EmployeeID]])</f>
        <v>1</v>
      </c>
      <c r="W2388">
        <f>IFERROR(INDEX(tbl_EmployeeSurvey[EnvironmentSatisfaction],MATCH(tbl_HRMaster[[#This Row],[EmployeeID]],tbl_EmployeeSurvey[EmployeeID],0)),"Not Found")</f>
        <v>2</v>
      </c>
      <c r="X2388">
        <f>IFERROR(INDEX(tbl_EmployeeSurvey[JobSatisfaction],MATCH(tbl_HRMaster[[#This Row],[EmployeeID]],tbl_EmployeeSurvey[EmployeeID],0)),"Not Found")</f>
        <v>2</v>
      </c>
      <c r="Y2388" s="5">
        <f>IFERROR(INDEX(tbl_EmployeeSurvey[WorkLifeBalance],MATCH(tbl_HRMaster[[#This Row],[EmployeeID]],tbl_EmployeeSurvey[EmployeeID],0)),"Not Found")</f>
        <v>2</v>
      </c>
      <c r="Z2388" s="5">
        <f>IFERROR(VLOOKUP(tbl_HRMaster[[#This Row],[EmployeeID]],tbl_ManagerSurvey[[EmployeeID]:[PerformanceRating]],2,FALSE),"Not Found")</f>
        <v>3</v>
      </c>
      <c r="AA2388" s="5">
        <f>IFERROR(VLOOKUP(tbl_HRMaster[[#This Row],[EmployeeID]],tbl_ManagerSurvey[[EmployeeID]:[PerformanceRating]],3,FALSE),"Not Found")</f>
        <v>3</v>
      </c>
      <c r="AB2388" s="5" t="str">
        <f>IF(tbl_HRMaster[[#This Row],[Attrition]]="Yes","Left","Active")</f>
        <v>Active</v>
      </c>
      <c r="AC2388" s="5" t="str">
        <f>_xlfn.IFS(tbl_HRMaster[[#This Row],[Age]]&lt;25,"Under 25",tbl_HRMaster[[#This Row],[Age]]&lt;35,"25-34",tbl_HRMaster[[#This Row],[Age]]&lt;45,"35-44",tbl_HRMaster[[#This Row],[Age]]&lt;55,"45-54",TRUE,"Above 54")</f>
        <v>25-34</v>
      </c>
      <c r="AD2388" s="5" t="str">
        <f>_xlfn.IFS(
tbl_HRMaster[[#This Row],[YearsAtCompany]]&lt;2,"&lt; 2 Years",
tbl_HRMaster[[#This Row],[YearsAtCompany]]&lt;5,"2-4 Years",
tbl_HRMaster[[#This Row],[YearsAtCompany]]&lt;10,"5-9 Years",
TRUE,"10+ Years"
)</f>
        <v>5-9 Years</v>
      </c>
      <c r="AE2388" s="5">
        <f>IF(tbl_HRMaster[[#This Row],[Attrition]]="Yes",1,0)</f>
        <v>0</v>
      </c>
    </row>
    <row r="2389" spans="1:31" x14ac:dyDescent="0.25">
      <c r="A2389">
        <v>30</v>
      </c>
      <c r="B2389" t="s">
        <v>21</v>
      </c>
      <c r="C2389" t="s">
        <v>22</v>
      </c>
      <c r="D2389" t="s">
        <v>30</v>
      </c>
      <c r="E2389">
        <v>4</v>
      </c>
      <c r="F2389">
        <v>3</v>
      </c>
      <c r="G2389" t="s">
        <v>38</v>
      </c>
      <c r="H2389">
        <v>3824</v>
      </c>
      <c r="I2389" t="s">
        <v>25</v>
      </c>
      <c r="J2389">
        <v>1</v>
      </c>
      <c r="K2389" t="s">
        <v>39</v>
      </c>
      <c r="L2389" t="s">
        <v>27</v>
      </c>
      <c r="M2389">
        <v>21210</v>
      </c>
      <c r="N2389">
        <v>1</v>
      </c>
      <c r="O2389">
        <v>13</v>
      </c>
      <c r="P2389">
        <v>1</v>
      </c>
      <c r="Q2389">
        <v>6</v>
      </c>
      <c r="R2389">
        <v>2</v>
      </c>
      <c r="S2389">
        <v>6</v>
      </c>
      <c r="T2389">
        <v>1</v>
      </c>
      <c r="U2389">
        <v>1</v>
      </c>
      <c r="V2389">
        <f>COUNTIF(tbl_HRMaster[EmployeeID],tbl_HRMaster[[#This Row],[EmployeeID]])</f>
        <v>1</v>
      </c>
      <c r="W2389">
        <f>IFERROR(INDEX(tbl_EmployeeSurvey[EnvironmentSatisfaction],MATCH(tbl_HRMaster[[#This Row],[EmployeeID]],tbl_EmployeeSurvey[EmployeeID],0)),"Not Found")</f>
        <v>2</v>
      </c>
      <c r="X2389">
        <f>IFERROR(INDEX(tbl_EmployeeSurvey[JobSatisfaction],MATCH(tbl_HRMaster[[#This Row],[EmployeeID]],tbl_EmployeeSurvey[EmployeeID],0)),"Not Found")</f>
        <v>2</v>
      </c>
      <c r="Y2389" s="5">
        <f>IFERROR(INDEX(tbl_EmployeeSurvey[WorkLifeBalance],MATCH(tbl_HRMaster[[#This Row],[EmployeeID]],tbl_EmployeeSurvey[EmployeeID],0)),"Not Found")</f>
        <v>2</v>
      </c>
      <c r="Z2389" s="5">
        <f>IFERROR(VLOOKUP(tbl_HRMaster[[#This Row],[EmployeeID]],tbl_ManagerSurvey[[EmployeeID]:[PerformanceRating]],2,FALSE),"Not Found")</f>
        <v>3</v>
      </c>
      <c r="AA2389" s="5">
        <f>IFERROR(VLOOKUP(tbl_HRMaster[[#This Row],[EmployeeID]],tbl_ManagerSurvey[[EmployeeID]:[PerformanceRating]],3,FALSE),"Not Found")</f>
        <v>3</v>
      </c>
      <c r="AB2389" s="5" t="str">
        <f>IF(tbl_HRMaster[[#This Row],[Attrition]]="Yes","Left","Active")</f>
        <v>Active</v>
      </c>
      <c r="AC2389" s="5" t="str">
        <f>_xlfn.IFS(tbl_HRMaster[[#This Row],[Age]]&lt;25,"Under 25",tbl_HRMaster[[#This Row],[Age]]&lt;35,"25-34",tbl_HRMaster[[#This Row],[Age]]&lt;45,"35-44",tbl_HRMaster[[#This Row],[Age]]&lt;55,"45-54",TRUE,"Above 54")</f>
        <v>25-34</v>
      </c>
      <c r="AD2389" s="5" t="str">
        <f>_xlfn.IFS(
tbl_HRMaster[[#This Row],[YearsAtCompany]]&lt;2,"&lt; 2 Years",
tbl_HRMaster[[#This Row],[YearsAtCompany]]&lt;5,"2-4 Years",
tbl_HRMaster[[#This Row],[YearsAtCompany]]&lt;10,"5-9 Years",
TRUE,"10+ Years"
)</f>
        <v>5-9 Years</v>
      </c>
      <c r="AE2389" s="5">
        <f>IF(tbl_HRMaster[[#This Row],[Attrition]]="Yes",1,0)</f>
        <v>0</v>
      </c>
    </row>
    <row r="2390" spans="1:31" x14ac:dyDescent="0.25">
      <c r="A2390">
        <v>33</v>
      </c>
      <c r="B2390" t="s">
        <v>21</v>
      </c>
      <c r="C2390" t="s">
        <v>29</v>
      </c>
      <c r="D2390" t="s">
        <v>23</v>
      </c>
      <c r="E2390">
        <v>1</v>
      </c>
      <c r="F2390">
        <v>3</v>
      </c>
      <c r="G2390" t="s">
        <v>45</v>
      </c>
      <c r="H2390">
        <v>458</v>
      </c>
      <c r="I2390" t="s">
        <v>34</v>
      </c>
      <c r="J2390">
        <v>2</v>
      </c>
      <c r="K2390" t="s">
        <v>37</v>
      </c>
      <c r="L2390" t="s">
        <v>27</v>
      </c>
      <c r="M2390">
        <v>21760</v>
      </c>
      <c r="N2390">
        <v>1</v>
      </c>
      <c r="O2390">
        <v>14</v>
      </c>
      <c r="P2390">
        <v>1</v>
      </c>
      <c r="Q2390">
        <v>6</v>
      </c>
      <c r="R2390">
        <v>2</v>
      </c>
      <c r="S2390">
        <v>6</v>
      </c>
      <c r="T2390">
        <v>1</v>
      </c>
      <c r="U2390">
        <v>2</v>
      </c>
      <c r="V2390">
        <f>COUNTIF(tbl_HRMaster[EmployeeID],tbl_HRMaster[[#This Row],[EmployeeID]])</f>
        <v>1</v>
      </c>
      <c r="W2390">
        <f>IFERROR(INDEX(tbl_EmployeeSurvey[EnvironmentSatisfaction],MATCH(tbl_HRMaster[[#This Row],[EmployeeID]],tbl_EmployeeSurvey[EmployeeID],0)),"Not Found")</f>
        <v>3</v>
      </c>
      <c r="X2390">
        <f>IFERROR(INDEX(tbl_EmployeeSurvey[JobSatisfaction],MATCH(tbl_HRMaster[[#This Row],[EmployeeID]],tbl_EmployeeSurvey[EmployeeID],0)),"Not Found")</f>
        <v>2</v>
      </c>
      <c r="Y2390" s="5">
        <f>IFERROR(INDEX(tbl_EmployeeSurvey[WorkLifeBalance],MATCH(tbl_HRMaster[[#This Row],[EmployeeID]],tbl_EmployeeSurvey[EmployeeID],0)),"Not Found")</f>
        <v>3</v>
      </c>
      <c r="Z2390" s="5">
        <f>IFERROR(VLOOKUP(tbl_HRMaster[[#This Row],[EmployeeID]],tbl_ManagerSurvey[[EmployeeID]:[PerformanceRating]],2,FALSE),"Not Found")</f>
        <v>2</v>
      </c>
      <c r="AA2390" s="5">
        <f>IFERROR(VLOOKUP(tbl_HRMaster[[#This Row],[EmployeeID]],tbl_ManagerSurvey[[EmployeeID]:[PerformanceRating]],3,FALSE),"Not Found")</f>
        <v>3</v>
      </c>
      <c r="AB2390" s="5" t="str">
        <f>IF(tbl_HRMaster[[#This Row],[Attrition]]="Yes","Left","Active")</f>
        <v>Active</v>
      </c>
      <c r="AC2390" s="5" t="str">
        <f>_xlfn.IFS(tbl_HRMaster[[#This Row],[Age]]&lt;25,"Under 25",tbl_HRMaster[[#This Row],[Age]]&lt;35,"25-34",tbl_HRMaster[[#This Row],[Age]]&lt;45,"35-44",tbl_HRMaster[[#This Row],[Age]]&lt;55,"45-54",TRUE,"Above 54")</f>
        <v>25-34</v>
      </c>
      <c r="AD2390" s="5" t="str">
        <f>_xlfn.IFS(
tbl_HRMaster[[#This Row],[YearsAtCompany]]&lt;2,"&lt; 2 Years",
tbl_HRMaster[[#This Row],[YearsAtCompany]]&lt;5,"2-4 Years",
tbl_HRMaster[[#This Row],[YearsAtCompany]]&lt;10,"5-9 Years",
TRUE,"10+ Years"
)</f>
        <v>5-9 Years</v>
      </c>
      <c r="AE2390" s="5">
        <f>IF(tbl_HRMaster[[#This Row],[Attrition]]="Yes",1,0)</f>
        <v>0</v>
      </c>
    </row>
    <row r="2391" spans="1:31" x14ac:dyDescent="0.25">
      <c r="A2391">
        <v>33</v>
      </c>
      <c r="B2391" t="s">
        <v>21</v>
      </c>
      <c r="C2391" t="s">
        <v>29</v>
      </c>
      <c r="D2391" t="s">
        <v>23</v>
      </c>
      <c r="E2391">
        <v>1</v>
      </c>
      <c r="F2391">
        <v>3</v>
      </c>
      <c r="G2391" t="s">
        <v>45</v>
      </c>
      <c r="H2391">
        <v>1928</v>
      </c>
      <c r="I2391" t="s">
        <v>34</v>
      </c>
      <c r="J2391">
        <v>2</v>
      </c>
      <c r="K2391" t="s">
        <v>37</v>
      </c>
      <c r="L2391" t="s">
        <v>27</v>
      </c>
      <c r="M2391">
        <v>21760</v>
      </c>
      <c r="N2391">
        <v>1</v>
      </c>
      <c r="O2391">
        <v>14</v>
      </c>
      <c r="P2391">
        <v>1</v>
      </c>
      <c r="Q2391">
        <v>6</v>
      </c>
      <c r="R2391">
        <v>2</v>
      </c>
      <c r="S2391">
        <v>6</v>
      </c>
      <c r="T2391">
        <v>1</v>
      </c>
      <c r="U2391">
        <v>2</v>
      </c>
      <c r="V2391">
        <f>COUNTIF(tbl_HRMaster[EmployeeID],tbl_HRMaster[[#This Row],[EmployeeID]])</f>
        <v>1</v>
      </c>
      <c r="W2391">
        <f>IFERROR(INDEX(tbl_EmployeeSurvey[EnvironmentSatisfaction],MATCH(tbl_HRMaster[[#This Row],[EmployeeID]],tbl_EmployeeSurvey[EmployeeID],0)),"Not Found")</f>
        <v>3</v>
      </c>
      <c r="X2391">
        <f>IFERROR(INDEX(tbl_EmployeeSurvey[JobSatisfaction],MATCH(tbl_HRMaster[[#This Row],[EmployeeID]],tbl_EmployeeSurvey[EmployeeID],0)),"Not Found")</f>
        <v>2</v>
      </c>
      <c r="Y2391" s="5">
        <f>IFERROR(INDEX(tbl_EmployeeSurvey[WorkLifeBalance],MATCH(tbl_HRMaster[[#This Row],[EmployeeID]],tbl_EmployeeSurvey[EmployeeID],0)),"Not Found")</f>
        <v>3</v>
      </c>
      <c r="Z2391" s="5">
        <f>IFERROR(VLOOKUP(tbl_HRMaster[[#This Row],[EmployeeID]],tbl_ManagerSurvey[[EmployeeID]:[PerformanceRating]],2,FALSE),"Not Found")</f>
        <v>2</v>
      </c>
      <c r="AA2391" s="5">
        <f>IFERROR(VLOOKUP(tbl_HRMaster[[#This Row],[EmployeeID]],tbl_ManagerSurvey[[EmployeeID]:[PerformanceRating]],3,FALSE),"Not Found")</f>
        <v>3</v>
      </c>
      <c r="AB2391" s="5" t="str">
        <f>IF(tbl_HRMaster[[#This Row],[Attrition]]="Yes","Left","Active")</f>
        <v>Active</v>
      </c>
      <c r="AC2391" s="5" t="str">
        <f>_xlfn.IFS(tbl_HRMaster[[#This Row],[Age]]&lt;25,"Under 25",tbl_HRMaster[[#This Row],[Age]]&lt;35,"25-34",tbl_HRMaster[[#This Row],[Age]]&lt;45,"35-44",tbl_HRMaster[[#This Row],[Age]]&lt;55,"45-54",TRUE,"Above 54")</f>
        <v>25-34</v>
      </c>
      <c r="AD2391" s="5" t="str">
        <f>_xlfn.IFS(
tbl_HRMaster[[#This Row],[YearsAtCompany]]&lt;2,"&lt; 2 Years",
tbl_HRMaster[[#This Row],[YearsAtCompany]]&lt;5,"2-4 Years",
tbl_HRMaster[[#This Row],[YearsAtCompany]]&lt;10,"5-9 Years",
TRUE,"10+ Years"
)</f>
        <v>5-9 Years</v>
      </c>
      <c r="AE2391" s="5">
        <f>IF(tbl_HRMaster[[#This Row],[Attrition]]="Yes",1,0)</f>
        <v>0</v>
      </c>
    </row>
    <row r="2392" spans="1:31" x14ac:dyDescent="0.25">
      <c r="A2392">
        <v>33</v>
      </c>
      <c r="B2392" t="s">
        <v>21</v>
      </c>
      <c r="C2392" t="s">
        <v>29</v>
      </c>
      <c r="D2392" t="s">
        <v>23</v>
      </c>
      <c r="E2392">
        <v>1</v>
      </c>
      <c r="F2392">
        <v>3</v>
      </c>
      <c r="G2392" t="s">
        <v>45</v>
      </c>
      <c r="H2392">
        <v>3398</v>
      </c>
      <c r="I2392" t="s">
        <v>34</v>
      </c>
      <c r="J2392">
        <v>2</v>
      </c>
      <c r="K2392" t="s">
        <v>37</v>
      </c>
      <c r="L2392" t="s">
        <v>27</v>
      </c>
      <c r="M2392">
        <v>21760</v>
      </c>
      <c r="N2392">
        <v>1</v>
      </c>
      <c r="O2392">
        <v>14</v>
      </c>
      <c r="P2392">
        <v>1</v>
      </c>
      <c r="Q2392">
        <v>6</v>
      </c>
      <c r="R2392">
        <v>2</v>
      </c>
      <c r="S2392">
        <v>6</v>
      </c>
      <c r="T2392">
        <v>1</v>
      </c>
      <c r="U2392">
        <v>2</v>
      </c>
      <c r="V2392">
        <f>COUNTIF(tbl_HRMaster[EmployeeID],tbl_HRMaster[[#This Row],[EmployeeID]])</f>
        <v>1</v>
      </c>
      <c r="W2392">
        <f>IFERROR(INDEX(tbl_EmployeeSurvey[EnvironmentSatisfaction],MATCH(tbl_HRMaster[[#This Row],[EmployeeID]],tbl_EmployeeSurvey[EmployeeID],0)),"Not Found")</f>
        <v>3</v>
      </c>
      <c r="X2392">
        <f>IFERROR(INDEX(tbl_EmployeeSurvey[JobSatisfaction],MATCH(tbl_HRMaster[[#This Row],[EmployeeID]],tbl_EmployeeSurvey[EmployeeID],0)),"Not Found")</f>
        <v>2</v>
      </c>
      <c r="Y2392" s="5">
        <f>IFERROR(INDEX(tbl_EmployeeSurvey[WorkLifeBalance],MATCH(tbl_HRMaster[[#This Row],[EmployeeID]],tbl_EmployeeSurvey[EmployeeID],0)),"Not Found")</f>
        <v>3</v>
      </c>
      <c r="Z2392" s="5">
        <f>IFERROR(VLOOKUP(tbl_HRMaster[[#This Row],[EmployeeID]],tbl_ManagerSurvey[[EmployeeID]:[PerformanceRating]],2,FALSE),"Not Found")</f>
        <v>2</v>
      </c>
      <c r="AA2392" s="5">
        <f>IFERROR(VLOOKUP(tbl_HRMaster[[#This Row],[EmployeeID]],tbl_ManagerSurvey[[EmployeeID]:[PerformanceRating]],3,FALSE),"Not Found")</f>
        <v>3</v>
      </c>
      <c r="AB2392" s="5" t="str">
        <f>IF(tbl_HRMaster[[#This Row],[Attrition]]="Yes","Left","Active")</f>
        <v>Active</v>
      </c>
      <c r="AC2392" s="5" t="str">
        <f>_xlfn.IFS(tbl_HRMaster[[#This Row],[Age]]&lt;25,"Under 25",tbl_HRMaster[[#This Row],[Age]]&lt;35,"25-34",tbl_HRMaster[[#This Row],[Age]]&lt;45,"35-44",tbl_HRMaster[[#This Row],[Age]]&lt;55,"45-54",TRUE,"Above 54")</f>
        <v>25-34</v>
      </c>
      <c r="AD2392" s="5" t="str">
        <f>_xlfn.IFS(
tbl_HRMaster[[#This Row],[YearsAtCompany]]&lt;2,"&lt; 2 Years",
tbl_HRMaster[[#This Row],[YearsAtCompany]]&lt;5,"2-4 Years",
tbl_HRMaster[[#This Row],[YearsAtCompany]]&lt;10,"5-9 Years",
TRUE,"10+ Years"
)</f>
        <v>5-9 Years</v>
      </c>
      <c r="AE2392" s="5">
        <f>IF(tbl_HRMaster[[#This Row],[Attrition]]="Yes",1,0)</f>
        <v>0</v>
      </c>
    </row>
    <row r="2393" spans="1:31" x14ac:dyDescent="0.25">
      <c r="A2393">
        <v>34</v>
      </c>
      <c r="B2393" t="s">
        <v>21</v>
      </c>
      <c r="C2393" t="s">
        <v>22</v>
      </c>
      <c r="D2393" t="s">
        <v>23</v>
      </c>
      <c r="E2393">
        <v>1</v>
      </c>
      <c r="F2393">
        <v>1</v>
      </c>
      <c r="G2393" t="s">
        <v>45</v>
      </c>
      <c r="H2393">
        <v>577</v>
      </c>
      <c r="I2393" t="s">
        <v>25</v>
      </c>
      <c r="J2393">
        <v>2</v>
      </c>
      <c r="K2393" t="s">
        <v>40</v>
      </c>
      <c r="L2393" t="s">
        <v>27</v>
      </c>
      <c r="M2393">
        <v>24760</v>
      </c>
      <c r="N2393">
        <v>1</v>
      </c>
      <c r="O2393">
        <v>19</v>
      </c>
      <c r="P2393">
        <v>0</v>
      </c>
      <c r="Q2393">
        <v>6</v>
      </c>
      <c r="R2393">
        <v>2</v>
      </c>
      <c r="S2393">
        <v>6</v>
      </c>
      <c r="T2393">
        <v>1</v>
      </c>
      <c r="U2393">
        <v>3</v>
      </c>
      <c r="V2393">
        <f>COUNTIF(tbl_HRMaster[EmployeeID],tbl_HRMaster[[#This Row],[EmployeeID]])</f>
        <v>1</v>
      </c>
      <c r="W2393">
        <f>IFERROR(INDEX(tbl_EmployeeSurvey[EnvironmentSatisfaction],MATCH(tbl_HRMaster[[#This Row],[EmployeeID]],tbl_EmployeeSurvey[EmployeeID],0)),"Not Found")</f>
        <v>2</v>
      </c>
      <c r="X2393">
        <f>IFERROR(INDEX(tbl_EmployeeSurvey[JobSatisfaction],MATCH(tbl_HRMaster[[#This Row],[EmployeeID]],tbl_EmployeeSurvey[EmployeeID],0)),"Not Found")</f>
        <v>3</v>
      </c>
      <c r="Y2393" s="5">
        <f>IFERROR(INDEX(tbl_EmployeeSurvey[WorkLifeBalance],MATCH(tbl_HRMaster[[#This Row],[EmployeeID]],tbl_EmployeeSurvey[EmployeeID],0)),"Not Found")</f>
        <v>2</v>
      </c>
      <c r="Z2393" s="5">
        <f>IFERROR(VLOOKUP(tbl_HRMaster[[#This Row],[EmployeeID]],tbl_ManagerSurvey[[EmployeeID]:[PerformanceRating]],2,FALSE),"Not Found")</f>
        <v>3</v>
      </c>
      <c r="AA2393" s="5">
        <f>IFERROR(VLOOKUP(tbl_HRMaster[[#This Row],[EmployeeID]],tbl_ManagerSurvey[[EmployeeID]:[PerformanceRating]],3,FALSE),"Not Found")</f>
        <v>3</v>
      </c>
      <c r="AB2393" s="5" t="str">
        <f>IF(tbl_HRMaster[[#This Row],[Attrition]]="Yes","Left","Active")</f>
        <v>Active</v>
      </c>
      <c r="AC2393" s="5" t="str">
        <f>_xlfn.IFS(tbl_HRMaster[[#This Row],[Age]]&lt;25,"Under 25",tbl_HRMaster[[#This Row],[Age]]&lt;35,"25-34",tbl_HRMaster[[#This Row],[Age]]&lt;45,"35-44",tbl_HRMaster[[#This Row],[Age]]&lt;55,"45-54",TRUE,"Above 54")</f>
        <v>25-34</v>
      </c>
      <c r="AD2393" s="5" t="str">
        <f>_xlfn.IFS(
tbl_HRMaster[[#This Row],[YearsAtCompany]]&lt;2,"&lt; 2 Years",
tbl_HRMaster[[#This Row],[YearsAtCompany]]&lt;5,"2-4 Years",
tbl_HRMaster[[#This Row],[YearsAtCompany]]&lt;10,"5-9 Years",
TRUE,"10+ Years"
)</f>
        <v>5-9 Years</v>
      </c>
      <c r="AE2393" s="5">
        <f>IF(tbl_HRMaster[[#This Row],[Attrition]]="Yes",1,0)</f>
        <v>0</v>
      </c>
    </row>
    <row r="2394" spans="1:31" x14ac:dyDescent="0.25">
      <c r="A2394">
        <v>34</v>
      </c>
      <c r="B2394" t="s">
        <v>21</v>
      </c>
      <c r="C2394" t="s">
        <v>22</v>
      </c>
      <c r="D2394" t="s">
        <v>23</v>
      </c>
      <c r="E2394">
        <v>1</v>
      </c>
      <c r="F2394">
        <v>1</v>
      </c>
      <c r="G2394" t="s">
        <v>45</v>
      </c>
      <c r="H2394">
        <v>2047</v>
      </c>
      <c r="I2394" t="s">
        <v>25</v>
      </c>
      <c r="J2394">
        <v>2</v>
      </c>
      <c r="K2394" t="s">
        <v>40</v>
      </c>
      <c r="L2394" t="s">
        <v>27</v>
      </c>
      <c r="M2394">
        <v>24760</v>
      </c>
      <c r="N2394">
        <v>1</v>
      </c>
      <c r="O2394">
        <v>19</v>
      </c>
      <c r="P2394">
        <v>0</v>
      </c>
      <c r="Q2394">
        <v>6</v>
      </c>
      <c r="R2394">
        <v>2</v>
      </c>
      <c r="S2394">
        <v>6</v>
      </c>
      <c r="T2394">
        <v>1</v>
      </c>
      <c r="U2394">
        <v>3</v>
      </c>
      <c r="V2394">
        <f>COUNTIF(tbl_HRMaster[EmployeeID],tbl_HRMaster[[#This Row],[EmployeeID]])</f>
        <v>1</v>
      </c>
      <c r="W2394">
        <f>IFERROR(INDEX(tbl_EmployeeSurvey[EnvironmentSatisfaction],MATCH(tbl_HRMaster[[#This Row],[EmployeeID]],tbl_EmployeeSurvey[EmployeeID],0)),"Not Found")</f>
        <v>2</v>
      </c>
      <c r="X2394">
        <f>IFERROR(INDEX(tbl_EmployeeSurvey[JobSatisfaction],MATCH(tbl_HRMaster[[#This Row],[EmployeeID]],tbl_EmployeeSurvey[EmployeeID],0)),"Not Found")</f>
        <v>3</v>
      </c>
      <c r="Y2394" s="5">
        <f>IFERROR(INDEX(tbl_EmployeeSurvey[WorkLifeBalance],MATCH(tbl_HRMaster[[#This Row],[EmployeeID]],tbl_EmployeeSurvey[EmployeeID],0)),"Not Found")</f>
        <v>2</v>
      </c>
      <c r="Z2394" s="5">
        <f>IFERROR(VLOOKUP(tbl_HRMaster[[#This Row],[EmployeeID]],tbl_ManagerSurvey[[EmployeeID]:[PerformanceRating]],2,FALSE),"Not Found")</f>
        <v>3</v>
      </c>
      <c r="AA2394" s="5">
        <f>IFERROR(VLOOKUP(tbl_HRMaster[[#This Row],[EmployeeID]],tbl_ManagerSurvey[[EmployeeID]:[PerformanceRating]],3,FALSE),"Not Found")</f>
        <v>3</v>
      </c>
      <c r="AB2394" s="5" t="str">
        <f>IF(tbl_HRMaster[[#This Row],[Attrition]]="Yes","Left","Active")</f>
        <v>Active</v>
      </c>
      <c r="AC2394" s="5" t="str">
        <f>_xlfn.IFS(tbl_HRMaster[[#This Row],[Age]]&lt;25,"Under 25",tbl_HRMaster[[#This Row],[Age]]&lt;35,"25-34",tbl_HRMaster[[#This Row],[Age]]&lt;45,"35-44",tbl_HRMaster[[#This Row],[Age]]&lt;55,"45-54",TRUE,"Above 54")</f>
        <v>25-34</v>
      </c>
      <c r="AD2394" s="5" t="str">
        <f>_xlfn.IFS(
tbl_HRMaster[[#This Row],[YearsAtCompany]]&lt;2,"&lt; 2 Years",
tbl_HRMaster[[#This Row],[YearsAtCompany]]&lt;5,"2-4 Years",
tbl_HRMaster[[#This Row],[YearsAtCompany]]&lt;10,"5-9 Years",
TRUE,"10+ Years"
)</f>
        <v>5-9 Years</v>
      </c>
      <c r="AE2394" s="5">
        <f>IF(tbl_HRMaster[[#This Row],[Attrition]]="Yes",1,0)</f>
        <v>0</v>
      </c>
    </row>
    <row r="2395" spans="1:31" x14ac:dyDescent="0.25">
      <c r="A2395">
        <v>34</v>
      </c>
      <c r="B2395" t="s">
        <v>21</v>
      </c>
      <c r="C2395" t="s">
        <v>22</v>
      </c>
      <c r="D2395" t="s">
        <v>23</v>
      </c>
      <c r="E2395">
        <v>1</v>
      </c>
      <c r="F2395">
        <v>1</v>
      </c>
      <c r="G2395" t="s">
        <v>45</v>
      </c>
      <c r="H2395">
        <v>3517</v>
      </c>
      <c r="I2395" t="s">
        <v>25</v>
      </c>
      <c r="J2395">
        <v>2</v>
      </c>
      <c r="K2395" t="s">
        <v>40</v>
      </c>
      <c r="L2395" t="s">
        <v>27</v>
      </c>
      <c r="M2395">
        <v>24760</v>
      </c>
      <c r="N2395">
        <v>1</v>
      </c>
      <c r="O2395">
        <v>19</v>
      </c>
      <c r="P2395">
        <v>0</v>
      </c>
      <c r="Q2395">
        <v>6</v>
      </c>
      <c r="R2395">
        <v>2</v>
      </c>
      <c r="S2395">
        <v>6</v>
      </c>
      <c r="T2395">
        <v>1</v>
      </c>
      <c r="U2395">
        <v>3</v>
      </c>
      <c r="V2395">
        <f>COUNTIF(tbl_HRMaster[EmployeeID],tbl_HRMaster[[#This Row],[EmployeeID]])</f>
        <v>1</v>
      </c>
      <c r="W2395">
        <f>IFERROR(INDEX(tbl_EmployeeSurvey[EnvironmentSatisfaction],MATCH(tbl_HRMaster[[#This Row],[EmployeeID]],tbl_EmployeeSurvey[EmployeeID],0)),"Not Found")</f>
        <v>2</v>
      </c>
      <c r="X2395">
        <f>IFERROR(INDEX(tbl_EmployeeSurvey[JobSatisfaction],MATCH(tbl_HRMaster[[#This Row],[EmployeeID]],tbl_EmployeeSurvey[EmployeeID],0)),"Not Found")</f>
        <v>3</v>
      </c>
      <c r="Y2395" s="5">
        <f>IFERROR(INDEX(tbl_EmployeeSurvey[WorkLifeBalance],MATCH(tbl_HRMaster[[#This Row],[EmployeeID]],tbl_EmployeeSurvey[EmployeeID],0)),"Not Found")</f>
        <v>2</v>
      </c>
      <c r="Z2395" s="5">
        <f>IFERROR(VLOOKUP(tbl_HRMaster[[#This Row],[EmployeeID]],tbl_ManagerSurvey[[EmployeeID]:[PerformanceRating]],2,FALSE),"Not Found")</f>
        <v>3</v>
      </c>
      <c r="AA2395" s="5">
        <f>IFERROR(VLOOKUP(tbl_HRMaster[[#This Row],[EmployeeID]],tbl_ManagerSurvey[[EmployeeID]:[PerformanceRating]],3,FALSE),"Not Found")</f>
        <v>3</v>
      </c>
      <c r="AB2395" s="5" t="str">
        <f>IF(tbl_HRMaster[[#This Row],[Attrition]]="Yes","Left","Active")</f>
        <v>Active</v>
      </c>
      <c r="AC2395" s="5" t="str">
        <f>_xlfn.IFS(tbl_HRMaster[[#This Row],[Age]]&lt;25,"Under 25",tbl_HRMaster[[#This Row],[Age]]&lt;35,"25-34",tbl_HRMaster[[#This Row],[Age]]&lt;45,"35-44",tbl_HRMaster[[#This Row],[Age]]&lt;55,"45-54",TRUE,"Above 54")</f>
        <v>25-34</v>
      </c>
      <c r="AD2395" s="5" t="str">
        <f>_xlfn.IFS(
tbl_HRMaster[[#This Row],[YearsAtCompany]]&lt;2,"&lt; 2 Years",
tbl_HRMaster[[#This Row],[YearsAtCompany]]&lt;5,"2-4 Years",
tbl_HRMaster[[#This Row],[YearsAtCompany]]&lt;10,"5-9 Years",
TRUE,"10+ Years"
)</f>
        <v>5-9 Years</v>
      </c>
      <c r="AE2395" s="5">
        <f>IF(tbl_HRMaster[[#This Row],[Attrition]]="Yes",1,0)</f>
        <v>0</v>
      </c>
    </row>
    <row r="2396" spans="1:31" x14ac:dyDescent="0.25">
      <c r="A2396">
        <v>24</v>
      </c>
      <c r="B2396" t="s">
        <v>21</v>
      </c>
      <c r="C2396" t="s">
        <v>22</v>
      </c>
      <c r="D2396" t="s">
        <v>23</v>
      </c>
      <c r="E2396">
        <v>1</v>
      </c>
      <c r="F2396">
        <v>3</v>
      </c>
      <c r="G2396" t="s">
        <v>45</v>
      </c>
      <c r="H2396">
        <v>217</v>
      </c>
      <c r="I2396" t="s">
        <v>25</v>
      </c>
      <c r="J2396">
        <v>1</v>
      </c>
      <c r="K2396" t="s">
        <v>35</v>
      </c>
      <c r="L2396" t="s">
        <v>27</v>
      </c>
      <c r="M2396">
        <v>34070</v>
      </c>
      <c r="N2396">
        <v>1</v>
      </c>
      <c r="O2396">
        <v>15</v>
      </c>
      <c r="P2396">
        <v>2</v>
      </c>
      <c r="Q2396">
        <v>6</v>
      </c>
      <c r="R2396">
        <v>2</v>
      </c>
      <c r="S2396">
        <v>6</v>
      </c>
      <c r="T2396">
        <v>1</v>
      </c>
      <c r="U2396">
        <v>4</v>
      </c>
      <c r="V2396">
        <f>COUNTIF(tbl_HRMaster[EmployeeID],tbl_HRMaster[[#This Row],[EmployeeID]])</f>
        <v>1</v>
      </c>
      <c r="W2396">
        <f>IFERROR(INDEX(tbl_EmployeeSurvey[EnvironmentSatisfaction],MATCH(tbl_HRMaster[[#This Row],[EmployeeID]],tbl_EmployeeSurvey[EmployeeID],0)),"Not Found")</f>
        <v>2</v>
      </c>
      <c r="X2396">
        <f>IFERROR(INDEX(tbl_EmployeeSurvey[JobSatisfaction],MATCH(tbl_HRMaster[[#This Row],[EmployeeID]],tbl_EmployeeSurvey[EmployeeID],0)),"Not Found")</f>
        <v>4</v>
      </c>
      <c r="Y2396" s="5">
        <f>IFERROR(INDEX(tbl_EmployeeSurvey[WorkLifeBalance],MATCH(tbl_HRMaster[[#This Row],[EmployeeID]],tbl_EmployeeSurvey[EmployeeID],0)),"Not Found")</f>
        <v>3</v>
      </c>
      <c r="Z2396" s="5">
        <f>IFERROR(VLOOKUP(tbl_HRMaster[[#This Row],[EmployeeID]],tbl_ManagerSurvey[[EmployeeID]:[PerformanceRating]],2,FALSE),"Not Found")</f>
        <v>2</v>
      </c>
      <c r="AA2396" s="5">
        <f>IFERROR(VLOOKUP(tbl_HRMaster[[#This Row],[EmployeeID]],tbl_ManagerSurvey[[EmployeeID]:[PerformanceRating]],3,FALSE),"Not Found")</f>
        <v>3</v>
      </c>
      <c r="AB2396" s="5" t="str">
        <f>IF(tbl_HRMaster[[#This Row],[Attrition]]="Yes","Left","Active")</f>
        <v>Active</v>
      </c>
      <c r="AC2396" s="5" t="str">
        <f>_xlfn.IFS(tbl_HRMaster[[#This Row],[Age]]&lt;25,"Under 25",tbl_HRMaster[[#This Row],[Age]]&lt;35,"25-34",tbl_HRMaster[[#This Row],[Age]]&lt;45,"35-44",tbl_HRMaster[[#This Row],[Age]]&lt;55,"45-54",TRUE,"Above 54")</f>
        <v>Under 25</v>
      </c>
      <c r="AD2396" s="5" t="str">
        <f>_xlfn.IFS(
tbl_HRMaster[[#This Row],[YearsAtCompany]]&lt;2,"&lt; 2 Years",
tbl_HRMaster[[#This Row],[YearsAtCompany]]&lt;5,"2-4 Years",
tbl_HRMaster[[#This Row],[YearsAtCompany]]&lt;10,"5-9 Years",
TRUE,"10+ Years"
)</f>
        <v>5-9 Years</v>
      </c>
      <c r="AE2396" s="5">
        <f>IF(tbl_HRMaster[[#This Row],[Attrition]]="Yes",1,0)</f>
        <v>0</v>
      </c>
    </row>
    <row r="2397" spans="1:31" x14ac:dyDescent="0.25">
      <c r="A2397">
        <v>24</v>
      </c>
      <c r="B2397" t="s">
        <v>21</v>
      </c>
      <c r="C2397" t="s">
        <v>22</v>
      </c>
      <c r="D2397" t="s">
        <v>23</v>
      </c>
      <c r="E2397">
        <v>1</v>
      </c>
      <c r="F2397">
        <v>3</v>
      </c>
      <c r="G2397" t="s">
        <v>45</v>
      </c>
      <c r="H2397">
        <v>1687</v>
      </c>
      <c r="I2397" t="s">
        <v>25</v>
      </c>
      <c r="J2397">
        <v>1</v>
      </c>
      <c r="K2397" t="s">
        <v>35</v>
      </c>
      <c r="L2397" t="s">
        <v>27</v>
      </c>
      <c r="M2397">
        <v>34070</v>
      </c>
      <c r="N2397">
        <v>1</v>
      </c>
      <c r="O2397">
        <v>15</v>
      </c>
      <c r="P2397">
        <v>2</v>
      </c>
      <c r="Q2397">
        <v>6</v>
      </c>
      <c r="R2397">
        <v>2</v>
      </c>
      <c r="S2397">
        <v>6</v>
      </c>
      <c r="T2397">
        <v>1</v>
      </c>
      <c r="U2397">
        <v>4</v>
      </c>
      <c r="V2397">
        <f>COUNTIF(tbl_HRMaster[EmployeeID],tbl_HRMaster[[#This Row],[EmployeeID]])</f>
        <v>1</v>
      </c>
      <c r="W2397">
        <f>IFERROR(INDEX(tbl_EmployeeSurvey[EnvironmentSatisfaction],MATCH(tbl_HRMaster[[#This Row],[EmployeeID]],tbl_EmployeeSurvey[EmployeeID],0)),"Not Found")</f>
        <v>2</v>
      </c>
      <c r="X2397">
        <f>IFERROR(INDEX(tbl_EmployeeSurvey[JobSatisfaction],MATCH(tbl_HRMaster[[#This Row],[EmployeeID]],tbl_EmployeeSurvey[EmployeeID],0)),"Not Found")</f>
        <v>4</v>
      </c>
      <c r="Y2397" s="5">
        <f>IFERROR(INDEX(tbl_EmployeeSurvey[WorkLifeBalance],MATCH(tbl_HRMaster[[#This Row],[EmployeeID]],tbl_EmployeeSurvey[EmployeeID],0)),"Not Found")</f>
        <v>3</v>
      </c>
      <c r="Z2397" s="5">
        <f>IFERROR(VLOOKUP(tbl_HRMaster[[#This Row],[EmployeeID]],tbl_ManagerSurvey[[EmployeeID]:[PerformanceRating]],2,FALSE),"Not Found")</f>
        <v>2</v>
      </c>
      <c r="AA2397" s="5">
        <f>IFERROR(VLOOKUP(tbl_HRMaster[[#This Row],[EmployeeID]],tbl_ManagerSurvey[[EmployeeID]:[PerformanceRating]],3,FALSE),"Not Found")</f>
        <v>3</v>
      </c>
      <c r="AB2397" s="5" t="str">
        <f>IF(tbl_HRMaster[[#This Row],[Attrition]]="Yes","Left","Active")</f>
        <v>Active</v>
      </c>
      <c r="AC2397" s="5" t="str">
        <f>_xlfn.IFS(tbl_HRMaster[[#This Row],[Age]]&lt;25,"Under 25",tbl_HRMaster[[#This Row],[Age]]&lt;35,"25-34",tbl_HRMaster[[#This Row],[Age]]&lt;45,"35-44",tbl_HRMaster[[#This Row],[Age]]&lt;55,"45-54",TRUE,"Above 54")</f>
        <v>Under 25</v>
      </c>
      <c r="AD2397" s="5" t="str">
        <f>_xlfn.IFS(
tbl_HRMaster[[#This Row],[YearsAtCompany]]&lt;2,"&lt; 2 Years",
tbl_HRMaster[[#This Row],[YearsAtCompany]]&lt;5,"2-4 Years",
tbl_HRMaster[[#This Row],[YearsAtCompany]]&lt;10,"5-9 Years",
TRUE,"10+ Years"
)</f>
        <v>5-9 Years</v>
      </c>
      <c r="AE2397" s="5">
        <f>IF(tbl_HRMaster[[#This Row],[Attrition]]="Yes",1,0)</f>
        <v>0</v>
      </c>
    </row>
    <row r="2398" spans="1:31" x14ac:dyDescent="0.25">
      <c r="A2398">
        <v>24</v>
      </c>
      <c r="B2398" t="s">
        <v>21</v>
      </c>
      <c r="C2398" t="s">
        <v>22</v>
      </c>
      <c r="D2398" t="s">
        <v>23</v>
      </c>
      <c r="E2398">
        <v>1</v>
      </c>
      <c r="F2398">
        <v>3</v>
      </c>
      <c r="G2398" t="s">
        <v>45</v>
      </c>
      <c r="H2398">
        <v>3157</v>
      </c>
      <c r="I2398" t="s">
        <v>25</v>
      </c>
      <c r="J2398">
        <v>1</v>
      </c>
      <c r="K2398" t="s">
        <v>35</v>
      </c>
      <c r="L2398" t="s">
        <v>27</v>
      </c>
      <c r="M2398">
        <v>34070</v>
      </c>
      <c r="N2398">
        <v>1</v>
      </c>
      <c r="O2398">
        <v>15</v>
      </c>
      <c r="P2398">
        <v>2</v>
      </c>
      <c r="Q2398">
        <v>6</v>
      </c>
      <c r="R2398">
        <v>2</v>
      </c>
      <c r="S2398">
        <v>6</v>
      </c>
      <c r="T2398">
        <v>1</v>
      </c>
      <c r="U2398">
        <v>4</v>
      </c>
      <c r="V2398">
        <f>COUNTIF(tbl_HRMaster[EmployeeID],tbl_HRMaster[[#This Row],[EmployeeID]])</f>
        <v>1</v>
      </c>
      <c r="W2398">
        <f>IFERROR(INDEX(tbl_EmployeeSurvey[EnvironmentSatisfaction],MATCH(tbl_HRMaster[[#This Row],[EmployeeID]],tbl_EmployeeSurvey[EmployeeID],0)),"Not Found")</f>
        <v>2</v>
      </c>
      <c r="X2398">
        <f>IFERROR(INDEX(tbl_EmployeeSurvey[JobSatisfaction],MATCH(tbl_HRMaster[[#This Row],[EmployeeID]],tbl_EmployeeSurvey[EmployeeID],0)),"Not Found")</f>
        <v>4</v>
      </c>
      <c r="Y2398" s="5">
        <f>IFERROR(INDEX(tbl_EmployeeSurvey[WorkLifeBalance],MATCH(tbl_HRMaster[[#This Row],[EmployeeID]],tbl_EmployeeSurvey[EmployeeID],0)),"Not Found")</f>
        <v>3</v>
      </c>
      <c r="Z2398" s="5">
        <f>IFERROR(VLOOKUP(tbl_HRMaster[[#This Row],[EmployeeID]],tbl_ManagerSurvey[[EmployeeID]:[PerformanceRating]],2,FALSE),"Not Found")</f>
        <v>2</v>
      </c>
      <c r="AA2398" s="5">
        <f>IFERROR(VLOOKUP(tbl_HRMaster[[#This Row],[EmployeeID]],tbl_ManagerSurvey[[EmployeeID]:[PerformanceRating]],3,FALSE),"Not Found")</f>
        <v>3</v>
      </c>
      <c r="AB2398" s="5" t="str">
        <f>IF(tbl_HRMaster[[#This Row],[Attrition]]="Yes","Left","Active")</f>
        <v>Active</v>
      </c>
      <c r="AC2398" s="5" t="str">
        <f>_xlfn.IFS(tbl_HRMaster[[#This Row],[Age]]&lt;25,"Under 25",tbl_HRMaster[[#This Row],[Age]]&lt;35,"25-34",tbl_HRMaster[[#This Row],[Age]]&lt;45,"35-44",tbl_HRMaster[[#This Row],[Age]]&lt;55,"45-54",TRUE,"Above 54")</f>
        <v>Under 25</v>
      </c>
      <c r="AD2398" s="5" t="str">
        <f>_xlfn.IFS(
tbl_HRMaster[[#This Row],[YearsAtCompany]]&lt;2,"&lt; 2 Years",
tbl_HRMaster[[#This Row],[YearsAtCompany]]&lt;5,"2-4 Years",
tbl_HRMaster[[#This Row],[YearsAtCompany]]&lt;10,"5-9 Years",
TRUE,"10+ Years"
)</f>
        <v>5-9 Years</v>
      </c>
      <c r="AE2398" s="5">
        <f>IF(tbl_HRMaster[[#This Row],[Attrition]]="Yes",1,0)</f>
        <v>0</v>
      </c>
    </row>
    <row r="2399" spans="1:31" x14ac:dyDescent="0.25">
      <c r="A2399">
        <v>29</v>
      </c>
      <c r="B2399" t="s">
        <v>21</v>
      </c>
      <c r="C2399" t="s">
        <v>22</v>
      </c>
      <c r="D2399" t="s">
        <v>23</v>
      </c>
      <c r="E2399">
        <v>4</v>
      </c>
      <c r="F2399">
        <v>3</v>
      </c>
      <c r="G2399" t="s">
        <v>33</v>
      </c>
      <c r="H2399">
        <v>1465</v>
      </c>
      <c r="I2399" t="s">
        <v>25</v>
      </c>
      <c r="J2399">
        <v>2</v>
      </c>
      <c r="K2399" t="s">
        <v>37</v>
      </c>
      <c r="L2399" t="s">
        <v>32</v>
      </c>
      <c r="M2399">
        <v>35390</v>
      </c>
      <c r="N2399">
        <v>1</v>
      </c>
      <c r="O2399">
        <v>18</v>
      </c>
      <c r="P2399">
        <v>0</v>
      </c>
      <c r="Q2399">
        <v>6</v>
      </c>
      <c r="R2399">
        <v>2</v>
      </c>
      <c r="S2399">
        <v>6</v>
      </c>
      <c r="T2399">
        <v>1</v>
      </c>
      <c r="U2399">
        <v>5</v>
      </c>
      <c r="V2399">
        <f>COUNTIF(tbl_HRMaster[EmployeeID],tbl_HRMaster[[#This Row],[EmployeeID]])</f>
        <v>1</v>
      </c>
      <c r="W2399">
        <f>IFERROR(INDEX(tbl_EmployeeSurvey[EnvironmentSatisfaction],MATCH(tbl_HRMaster[[#This Row],[EmployeeID]],tbl_EmployeeSurvey[EmployeeID],0)),"Not Found")</f>
        <v>3</v>
      </c>
      <c r="X2399">
        <f>IFERROR(INDEX(tbl_EmployeeSurvey[JobSatisfaction],MATCH(tbl_HRMaster[[#This Row],[EmployeeID]],tbl_EmployeeSurvey[EmployeeID],0)),"Not Found")</f>
        <v>4</v>
      </c>
      <c r="Y2399" s="5">
        <f>IFERROR(INDEX(tbl_EmployeeSurvey[WorkLifeBalance],MATCH(tbl_HRMaster[[#This Row],[EmployeeID]],tbl_EmployeeSurvey[EmployeeID],0)),"Not Found")</f>
        <v>3</v>
      </c>
      <c r="Z2399" s="5">
        <f>IFERROR(VLOOKUP(tbl_HRMaster[[#This Row],[EmployeeID]],tbl_ManagerSurvey[[EmployeeID]:[PerformanceRating]],2,FALSE),"Not Found")</f>
        <v>2</v>
      </c>
      <c r="AA2399" s="5">
        <f>IFERROR(VLOOKUP(tbl_HRMaster[[#This Row],[EmployeeID]],tbl_ManagerSurvey[[EmployeeID]:[PerformanceRating]],3,FALSE),"Not Found")</f>
        <v>3</v>
      </c>
      <c r="AB2399" s="5" t="str">
        <f>IF(tbl_HRMaster[[#This Row],[Attrition]]="Yes","Left","Active")</f>
        <v>Active</v>
      </c>
      <c r="AC2399" s="5" t="str">
        <f>_xlfn.IFS(tbl_HRMaster[[#This Row],[Age]]&lt;25,"Under 25",tbl_HRMaster[[#This Row],[Age]]&lt;35,"25-34",tbl_HRMaster[[#This Row],[Age]]&lt;45,"35-44",tbl_HRMaster[[#This Row],[Age]]&lt;55,"45-54",TRUE,"Above 54")</f>
        <v>25-34</v>
      </c>
      <c r="AD2399" s="5" t="str">
        <f>_xlfn.IFS(
tbl_HRMaster[[#This Row],[YearsAtCompany]]&lt;2,"&lt; 2 Years",
tbl_HRMaster[[#This Row],[YearsAtCompany]]&lt;5,"2-4 Years",
tbl_HRMaster[[#This Row],[YearsAtCompany]]&lt;10,"5-9 Years",
TRUE,"10+ Years"
)</f>
        <v>5-9 Years</v>
      </c>
      <c r="AE2399" s="5">
        <f>IF(tbl_HRMaster[[#This Row],[Attrition]]="Yes",1,0)</f>
        <v>0</v>
      </c>
    </row>
    <row r="2400" spans="1:31" x14ac:dyDescent="0.25">
      <c r="A2400">
        <v>29</v>
      </c>
      <c r="B2400" t="s">
        <v>21</v>
      </c>
      <c r="C2400" t="s">
        <v>22</v>
      </c>
      <c r="D2400" t="s">
        <v>23</v>
      </c>
      <c r="E2400">
        <v>4</v>
      </c>
      <c r="F2400">
        <v>3</v>
      </c>
      <c r="G2400" t="s">
        <v>33</v>
      </c>
      <c r="H2400">
        <v>2935</v>
      </c>
      <c r="I2400" t="s">
        <v>25</v>
      </c>
      <c r="J2400">
        <v>2</v>
      </c>
      <c r="K2400" t="s">
        <v>37</v>
      </c>
      <c r="L2400" t="s">
        <v>32</v>
      </c>
      <c r="M2400">
        <v>35390</v>
      </c>
      <c r="N2400">
        <v>1</v>
      </c>
      <c r="O2400">
        <v>18</v>
      </c>
      <c r="P2400">
        <v>0</v>
      </c>
      <c r="Q2400">
        <v>6</v>
      </c>
      <c r="R2400">
        <v>2</v>
      </c>
      <c r="S2400">
        <v>6</v>
      </c>
      <c r="T2400">
        <v>1</v>
      </c>
      <c r="U2400">
        <v>5</v>
      </c>
      <c r="V2400">
        <f>COUNTIF(tbl_HRMaster[EmployeeID],tbl_HRMaster[[#This Row],[EmployeeID]])</f>
        <v>1</v>
      </c>
      <c r="W2400">
        <f>IFERROR(INDEX(tbl_EmployeeSurvey[EnvironmentSatisfaction],MATCH(tbl_HRMaster[[#This Row],[EmployeeID]],tbl_EmployeeSurvey[EmployeeID],0)),"Not Found")</f>
        <v>3</v>
      </c>
      <c r="X2400">
        <f>IFERROR(INDEX(tbl_EmployeeSurvey[JobSatisfaction],MATCH(tbl_HRMaster[[#This Row],[EmployeeID]],tbl_EmployeeSurvey[EmployeeID],0)),"Not Found")</f>
        <v>4</v>
      </c>
      <c r="Y2400" s="5">
        <f>IFERROR(INDEX(tbl_EmployeeSurvey[WorkLifeBalance],MATCH(tbl_HRMaster[[#This Row],[EmployeeID]],tbl_EmployeeSurvey[EmployeeID],0)),"Not Found")</f>
        <v>3</v>
      </c>
      <c r="Z2400" s="5">
        <f>IFERROR(VLOOKUP(tbl_HRMaster[[#This Row],[EmployeeID]],tbl_ManagerSurvey[[EmployeeID]:[PerformanceRating]],2,FALSE),"Not Found")</f>
        <v>2</v>
      </c>
      <c r="AA2400" s="5">
        <f>IFERROR(VLOOKUP(tbl_HRMaster[[#This Row],[EmployeeID]],tbl_ManagerSurvey[[EmployeeID]:[PerformanceRating]],3,FALSE),"Not Found")</f>
        <v>3</v>
      </c>
      <c r="AB2400" s="5" t="str">
        <f>IF(tbl_HRMaster[[#This Row],[Attrition]]="Yes","Left","Active")</f>
        <v>Active</v>
      </c>
      <c r="AC2400" s="5" t="str">
        <f>_xlfn.IFS(tbl_HRMaster[[#This Row],[Age]]&lt;25,"Under 25",tbl_HRMaster[[#This Row],[Age]]&lt;35,"25-34",tbl_HRMaster[[#This Row],[Age]]&lt;45,"35-44",tbl_HRMaster[[#This Row],[Age]]&lt;55,"45-54",TRUE,"Above 54")</f>
        <v>25-34</v>
      </c>
      <c r="AD2400" s="5" t="str">
        <f>_xlfn.IFS(
tbl_HRMaster[[#This Row],[YearsAtCompany]]&lt;2,"&lt; 2 Years",
tbl_HRMaster[[#This Row],[YearsAtCompany]]&lt;5,"2-4 Years",
tbl_HRMaster[[#This Row],[YearsAtCompany]]&lt;10,"5-9 Years",
TRUE,"10+ Years"
)</f>
        <v>5-9 Years</v>
      </c>
      <c r="AE2400" s="5">
        <f>IF(tbl_HRMaster[[#This Row],[Attrition]]="Yes",1,0)</f>
        <v>0</v>
      </c>
    </row>
    <row r="2401" spans="1:31" x14ac:dyDescent="0.25">
      <c r="A2401">
        <v>29</v>
      </c>
      <c r="B2401" t="s">
        <v>21</v>
      </c>
      <c r="C2401" t="s">
        <v>22</v>
      </c>
      <c r="D2401" t="s">
        <v>23</v>
      </c>
      <c r="E2401">
        <v>4</v>
      </c>
      <c r="F2401">
        <v>3</v>
      </c>
      <c r="G2401" t="s">
        <v>33</v>
      </c>
      <c r="H2401">
        <v>4405</v>
      </c>
      <c r="I2401" t="s">
        <v>25</v>
      </c>
      <c r="J2401">
        <v>2</v>
      </c>
      <c r="K2401" t="s">
        <v>37</v>
      </c>
      <c r="L2401" t="s">
        <v>32</v>
      </c>
      <c r="M2401">
        <v>35390</v>
      </c>
      <c r="N2401">
        <v>1</v>
      </c>
      <c r="O2401">
        <v>18</v>
      </c>
      <c r="P2401">
        <v>0</v>
      </c>
      <c r="Q2401">
        <v>6</v>
      </c>
      <c r="R2401">
        <v>2</v>
      </c>
      <c r="S2401">
        <v>6</v>
      </c>
      <c r="T2401">
        <v>1</v>
      </c>
      <c r="U2401">
        <v>5</v>
      </c>
      <c r="V2401">
        <f>COUNTIF(tbl_HRMaster[EmployeeID],tbl_HRMaster[[#This Row],[EmployeeID]])</f>
        <v>1</v>
      </c>
      <c r="W2401">
        <f>IFERROR(INDEX(tbl_EmployeeSurvey[EnvironmentSatisfaction],MATCH(tbl_HRMaster[[#This Row],[EmployeeID]],tbl_EmployeeSurvey[EmployeeID],0)),"Not Found")</f>
        <v>3</v>
      </c>
      <c r="X2401">
        <f>IFERROR(INDEX(tbl_EmployeeSurvey[JobSatisfaction],MATCH(tbl_HRMaster[[#This Row],[EmployeeID]],tbl_EmployeeSurvey[EmployeeID],0)),"Not Found")</f>
        <v>4</v>
      </c>
      <c r="Y2401" s="5">
        <f>IFERROR(INDEX(tbl_EmployeeSurvey[WorkLifeBalance],MATCH(tbl_HRMaster[[#This Row],[EmployeeID]],tbl_EmployeeSurvey[EmployeeID],0)),"Not Found")</f>
        <v>3</v>
      </c>
      <c r="Z2401" s="5">
        <f>IFERROR(VLOOKUP(tbl_HRMaster[[#This Row],[EmployeeID]],tbl_ManagerSurvey[[EmployeeID]:[PerformanceRating]],2,FALSE),"Not Found")</f>
        <v>2</v>
      </c>
      <c r="AA2401" s="5">
        <f>IFERROR(VLOOKUP(tbl_HRMaster[[#This Row],[EmployeeID]],tbl_ManagerSurvey[[EmployeeID]:[PerformanceRating]],3,FALSE),"Not Found")</f>
        <v>3</v>
      </c>
      <c r="AB2401" s="5" t="str">
        <f>IF(tbl_HRMaster[[#This Row],[Attrition]]="Yes","Left","Active")</f>
        <v>Active</v>
      </c>
      <c r="AC2401" s="5" t="str">
        <f>_xlfn.IFS(tbl_HRMaster[[#This Row],[Age]]&lt;25,"Under 25",tbl_HRMaster[[#This Row],[Age]]&lt;35,"25-34",tbl_HRMaster[[#This Row],[Age]]&lt;45,"35-44",tbl_HRMaster[[#This Row],[Age]]&lt;55,"45-54",TRUE,"Above 54")</f>
        <v>25-34</v>
      </c>
      <c r="AD2401" s="5" t="str">
        <f>_xlfn.IFS(
tbl_HRMaster[[#This Row],[YearsAtCompany]]&lt;2,"&lt; 2 Years",
tbl_HRMaster[[#This Row],[YearsAtCompany]]&lt;5,"2-4 Years",
tbl_HRMaster[[#This Row],[YearsAtCompany]]&lt;10,"5-9 Years",
TRUE,"10+ Years"
)</f>
        <v>5-9 Years</v>
      </c>
      <c r="AE2401" s="5">
        <f>IF(tbl_HRMaster[[#This Row],[Attrition]]="Yes",1,0)</f>
        <v>0</v>
      </c>
    </row>
    <row r="2402" spans="1:31" x14ac:dyDescent="0.25">
      <c r="A2402">
        <v>24</v>
      </c>
      <c r="B2402" t="s">
        <v>28</v>
      </c>
      <c r="C2402" t="s">
        <v>29</v>
      </c>
      <c r="D2402" t="s">
        <v>30</v>
      </c>
      <c r="E2402">
        <v>2</v>
      </c>
      <c r="F2402">
        <v>3</v>
      </c>
      <c r="G2402" t="s">
        <v>38</v>
      </c>
      <c r="H2402">
        <v>222</v>
      </c>
      <c r="I2402" t="s">
        <v>34</v>
      </c>
      <c r="J2402">
        <v>2</v>
      </c>
      <c r="K2402" t="s">
        <v>31</v>
      </c>
      <c r="L2402" t="s">
        <v>27</v>
      </c>
      <c r="M2402">
        <v>39190</v>
      </c>
      <c r="N2402">
        <v>1</v>
      </c>
      <c r="O2402">
        <v>21</v>
      </c>
      <c r="P2402">
        <v>0</v>
      </c>
      <c r="Q2402">
        <v>6</v>
      </c>
      <c r="R2402">
        <v>3</v>
      </c>
      <c r="S2402">
        <v>6</v>
      </c>
      <c r="T2402">
        <v>1</v>
      </c>
      <c r="U2402">
        <v>2</v>
      </c>
      <c r="V2402">
        <f>COUNTIF(tbl_HRMaster[EmployeeID],tbl_HRMaster[[#This Row],[EmployeeID]])</f>
        <v>1</v>
      </c>
      <c r="W2402">
        <f>IFERROR(INDEX(tbl_EmployeeSurvey[EnvironmentSatisfaction],MATCH(tbl_HRMaster[[#This Row],[EmployeeID]],tbl_EmployeeSurvey[EmployeeID],0)),"Not Found")</f>
        <v>1</v>
      </c>
      <c r="X2402">
        <f>IFERROR(INDEX(tbl_EmployeeSurvey[JobSatisfaction],MATCH(tbl_HRMaster[[#This Row],[EmployeeID]],tbl_EmployeeSurvey[EmployeeID],0)),"Not Found")</f>
        <v>3</v>
      </c>
      <c r="Y2402" s="5">
        <f>IFERROR(INDEX(tbl_EmployeeSurvey[WorkLifeBalance],MATCH(tbl_HRMaster[[#This Row],[EmployeeID]],tbl_EmployeeSurvey[EmployeeID],0)),"Not Found")</f>
        <v>3</v>
      </c>
      <c r="Z2402" s="5">
        <f>IFERROR(VLOOKUP(tbl_HRMaster[[#This Row],[EmployeeID]],tbl_ManagerSurvey[[EmployeeID]:[PerformanceRating]],2,FALSE),"Not Found")</f>
        <v>3</v>
      </c>
      <c r="AA2402" s="5">
        <f>IFERROR(VLOOKUP(tbl_HRMaster[[#This Row],[EmployeeID]],tbl_ManagerSurvey[[EmployeeID]:[PerformanceRating]],3,FALSE),"Not Found")</f>
        <v>4</v>
      </c>
      <c r="AB2402" s="5" t="str">
        <f>IF(tbl_HRMaster[[#This Row],[Attrition]]="Yes","Left","Active")</f>
        <v>Left</v>
      </c>
      <c r="AC2402" s="5" t="str">
        <f>_xlfn.IFS(tbl_HRMaster[[#This Row],[Age]]&lt;25,"Under 25",tbl_HRMaster[[#This Row],[Age]]&lt;35,"25-34",tbl_HRMaster[[#This Row],[Age]]&lt;45,"35-44",tbl_HRMaster[[#This Row],[Age]]&lt;55,"45-54",TRUE,"Above 54")</f>
        <v>Under 25</v>
      </c>
      <c r="AD2402" s="5" t="str">
        <f>_xlfn.IFS(
tbl_HRMaster[[#This Row],[YearsAtCompany]]&lt;2,"&lt; 2 Years",
tbl_HRMaster[[#This Row],[YearsAtCompany]]&lt;5,"2-4 Years",
tbl_HRMaster[[#This Row],[YearsAtCompany]]&lt;10,"5-9 Years",
TRUE,"10+ Years"
)</f>
        <v>5-9 Years</v>
      </c>
      <c r="AE2402" s="5">
        <f>IF(tbl_HRMaster[[#This Row],[Attrition]]="Yes",1,0)</f>
        <v>1</v>
      </c>
    </row>
    <row r="2403" spans="1:31" x14ac:dyDescent="0.25">
      <c r="A2403">
        <v>24</v>
      </c>
      <c r="B2403" t="s">
        <v>28</v>
      </c>
      <c r="C2403" t="s">
        <v>29</v>
      </c>
      <c r="D2403" t="s">
        <v>30</v>
      </c>
      <c r="E2403">
        <v>2</v>
      </c>
      <c r="F2403">
        <v>3</v>
      </c>
      <c r="G2403" t="s">
        <v>38</v>
      </c>
      <c r="H2403">
        <v>1692</v>
      </c>
      <c r="I2403" t="s">
        <v>34</v>
      </c>
      <c r="J2403">
        <v>2</v>
      </c>
      <c r="K2403" t="s">
        <v>31</v>
      </c>
      <c r="L2403" t="s">
        <v>27</v>
      </c>
      <c r="M2403">
        <v>39190</v>
      </c>
      <c r="N2403">
        <v>1</v>
      </c>
      <c r="O2403">
        <v>21</v>
      </c>
      <c r="P2403">
        <v>0</v>
      </c>
      <c r="Q2403">
        <v>6</v>
      </c>
      <c r="R2403">
        <v>3</v>
      </c>
      <c r="S2403">
        <v>6</v>
      </c>
      <c r="T2403">
        <v>1</v>
      </c>
      <c r="U2403">
        <v>2</v>
      </c>
      <c r="V2403">
        <f>COUNTIF(tbl_HRMaster[EmployeeID],tbl_HRMaster[[#This Row],[EmployeeID]])</f>
        <v>1</v>
      </c>
      <c r="W2403">
        <f>IFERROR(INDEX(tbl_EmployeeSurvey[EnvironmentSatisfaction],MATCH(tbl_HRMaster[[#This Row],[EmployeeID]],tbl_EmployeeSurvey[EmployeeID],0)),"Not Found")</f>
        <v>1</v>
      </c>
      <c r="X2403">
        <f>IFERROR(INDEX(tbl_EmployeeSurvey[JobSatisfaction],MATCH(tbl_HRMaster[[#This Row],[EmployeeID]],tbl_EmployeeSurvey[EmployeeID],0)),"Not Found")</f>
        <v>3</v>
      </c>
      <c r="Y2403" s="5">
        <f>IFERROR(INDEX(tbl_EmployeeSurvey[WorkLifeBalance],MATCH(tbl_HRMaster[[#This Row],[EmployeeID]],tbl_EmployeeSurvey[EmployeeID],0)),"Not Found")</f>
        <v>3</v>
      </c>
      <c r="Z2403" s="5">
        <f>IFERROR(VLOOKUP(tbl_HRMaster[[#This Row],[EmployeeID]],tbl_ManagerSurvey[[EmployeeID]:[PerformanceRating]],2,FALSE),"Not Found")</f>
        <v>3</v>
      </c>
      <c r="AA2403" s="5">
        <f>IFERROR(VLOOKUP(tbl_HRMaster[[#This Row],[EmployeeID]],tbl_ManagerSurvey[[EmployeeID]:[PerformanceRating]],3,FALSE),"Not Found")</f>
        <v>4</v>
      </c>
      <c r="AB2403" s="5" t="str">
        <f>IF(tbl_HRMaster[[#This Row],[Attrition]]="Yes","Left","Active")</f>
        <v>Left</v>
      </c>
      <c r="AC2403" s="5" t="str">
        <f>_xlfn.IFS(tbl_HRMaster[[#This Row],[Age]]&lt;25,"Under 25",tbl_HRMaster[[#This Row],[Age]]&lt;35,"25-34",tbl_HRMaster[[#This Row],[Age]]&lt;45,"35-44",tbl_HRMaster[[#This Row],[Age]]&lt;55,"45-54",TRUE,"Above 54")</f>
        <v>Under 25</v>
      </c>
      <c r="AD2403" s="5" t="str">
        <f>_xlfn.IFS(
tbl_HRMaster[[#This Row],[YearsAtCompany]]&lt;2,"&lt; 2 Years",
tbl_HRMaster[[#This Row],[YearsAtCompany]]&lt;5,"2-4 Years",
tbl_HRMaster[[#This Row],[YearsAtCompany]]&lt;10,"5-9 Years",
TRUE,"10+ Years"
)</f>
        <v>5-9 Years</v>
      </c>
      <c r="AE2403" s="5">
        <f>IF(tbl_HRMaster[[#This Row],[Attrition]]="Yes",1,0)</f>
        <v>1</v>
      </c>
    </row>
    <row r="2404" spans="1:31" x14ac:dyDescent="0.25">
      <c r="A2404">
        <v>24</v>
      </c>
      <c r="B2404" t="s">
        <v>28</v>
      </c>
      <c r="C2404" t="s">
        <v>29</v>
      </c>
      <c r="D2404" t="s">
        <v>30</v>
      </c>
      <c r="E2404">
        <v>2</v>
      </c>
      <c r="F2404">
        <v>3</v>
      </c>
      <c r="G2404" t="s">
        <v>38</v>
      </c>
      <c r="H2404">
        <v>3162</v>
      </c>
      <c r="I2404" t="s">
        <v>34</v>
      </c>
      <c r="J2404">
        <v>2</v>
      </c>
      <c r="K2404" t="s">
        <v>31</v>
      </c>
      <c r="L2404" t="s">
        <v>27</v>
      </c>
      <c r="M2404">
        <v>39190</v>
      </c>
      <c r="N2404">
        <v>1</v>
      </c>
      <c r="O2404">
        <v>21</v>
      </c>
      <c r="P2404">
        <v>0</v>
      </c>
      <c r="Q2404">
        <v>6</v>
      </c>
      <c r="R2404">
        <v>3</v>
      </c>
      <c r="S2404">
        <v>6</v>
      </c>
      <c r="T2404">
        <v>1</v>
      </c>
      <c r="U2404">
        <v>2</v>
      </c>
      <c r="V2404">
        <f>COUNTIF(tbl_HRMaster[EmployeeID],tbl_HRMaster[[#This Row],[EmployeeID]])</f>
        <v>1</v>
      </c>
      <c r="W2404">
        <f>IFERROR(INDEX(tbl_EmployeeSurvey[EnvironmentSatisfaction],MATCH(tbl_HRMaster[[#This Row],[EmployeeID]],tbl_EmployeeSurvey[EmployeeID],0)),"Not Found")</f>
        <v>1</v>
      </c>
      <c r="X2404">
        <f>IFERROR(INDEX(tbl_EmployeeSurvey[JobSatisfaction],MATCH(tbl_HRMaster[[#This Row],[EmployeeID]],tbl_EmployeeSurvey[EmployeeID],0)),"Not Found")</f>
        <v>3</v>
      </c>
      <c r="Y2404" s="5">
        <f>IFERROR(INDEX(tbl_EmployeeSurvey[WorkLifeBalance],MATCH(tbl_HRMaster[[#This Row],[EmployeeID]],tbl_EmployeeSurvey[EmployeeID],0)),"Not Found")</f>
        <v>3</v>
      </c>
      <c r="Z2404" s="5">
        <f>IFERROR(VLOOKUP(tbl_HRMaster[[#This Row],[EmployeeID]],tbl_ManagerSurvey[[EmployeeID]:[PerformanceRating]],2,FALSE),"Not Found")</f>
        <v>3</v>
      </c>
      <c r="AA2404" s="5">
        <f>IFERROR(VLOOKUP(tbl_HRMaster[[#This Row],[EmployeeID]],tbl_ManagerSurvey[[EmployeeID]:[PerformanceRating]],3,FALSE),"Not Found")</f>
        <v>4</v>
      </c>
      <c r="AB2404" s="5" t="str">
        <f>IF(tbl_HRMaster[[#This Row],[Attrition]]="Yes","Left","Active")</f>
        <v>Left</v>
      </c>
      <c r="AC2404" s="5" t="str">
        <f>_xlfn.IFS(tbl_HRMaster[[#This Row],[Age]]&lt;25,"Under 25",tbl_HRMaster[[#This Row],[Age]]&lt;35,"25-34",tbl_HRMaster[[#This Row],[Age]]&lt;45,"35-44",tbl_HRMaster[[#This Row],[Age]]&lt;55,"45-54",TRUE,"Above 54")</f>
        <v>Under 25</v>
      </c>
      <c r="AD2404" s="5" t="str">
        <f>_xlfn.IFS(
tbl_HRMaster[[#This Row],[YearsAtCompany]]&lt;2,"&lt; 2 Years",
tbl_HRMaster[[#This Row],[YearsAtCompany]]&lt;5,"2-4 Years",
tbl_HRMaster[[#This Row],[YearsAtCompany]]&lt;10,"5-9 Years",
TRUE,"10+ Years"
)</f>
        <v>5-9 Years</v>
      </c>
      <c r="AE2404" s="5">
        <f>IF(tbl_HRMaster[[#This Row],[Attrition]]="Yes",1,0)</f>
        <v>1</v>
      </c>
    </row>
    <row r="2405" spans="1:31" x14ac:dyDescent="0.25">
      <c r="A2405">
        <v>29</v>
      </c>
      <c r="B2405" t="s">
        <v>21</v>
      </c>
      <c r="C2405" t="s">
        <v>22</v>
      </c>
      <c r="D2405" t="s">
        <v>30</v>
      </c>
      <c r="E2405">
        <v>2</v>
      </c>
      <c r="F2405">
        <v>3</v>
      </c>
      <c r="G2405" t="s">
        <v>24</v>
      </c>
      <c r="H2405">
        <v>250</v>
      </c>
      <c r="I2405" t="s">
        <v>25</v>
      </c>
      <c r="J2405">
        <v>1</v>
      </c>
      <c r="K2405" t="s">
        <v>26</v>
      </c>
      <c r="L2405" t="s">
        <v>27</v>
      </c>
      <c r="M2405">
        <v>41570</v>
      </c>
      <c r="N2405">
        <v>1</v>
      </c>
      <c r="O2405">
        <v>17</v>
      </c>
      <c r="P2405">
        <v>3</v>
      </c>
      <c r="Q2405">
        <v>6</v>
      </c>
      <c r="R2405">
        <v>2</v>
      </c>
      <c r="S2405">
        <v>6</v>
      </c>
      <c r="T2405">
        <v>1</v>
      </c>
      <c r="U2405">
        <v>2</v>
      </c>
      <c r="V2405">
        <f>COUNTIF(tbl_HRMaster[EmployeeID],tbl_HRMaster[[#This Row],[EmployeeID]])</f>
        <v>1</v>
      </c>
      <c r="W2405">
        <f>IFERROR(INDEX(tbl_EmployeeSurvey[EnvironmentSatisfaction],MATCH(tbl_HRMaster[[#This Row],[EmployeeID]],tbl_EmployeeSurvey[EmployeeID],0)),"Not Found")</f>
        <v>2</v>
      </c>
      <c r="X2405">
        <f>IFERROR(INDEX(tbl_EmployeeSurvey[JobSatisfaction],MATCH(tbl_HRMaster[[#This Row],[EmployeeID]],tbl_EmployeeSurvey[EmployeeID],0)),"Not Found")</f>
        <v>3</v>
      </c>
      <c r="Y2405" s="5">
        <f>IFERROR(INDEX(tbl_EmployeeSurvey[WorkLifeBalance],MATCH(tbl_HRMaster[[#This Row],[EmployeeID]],tbl_EmployeeSurvey[EmployeeID],0)),"Not Found")</f>
        <v>2</v>
      </c>
      <c r="Z2405" s="5">
        <f>IFERROR(VLOOKUP(tbl_HRMaster[[#This Row],[EmployeeID]],tbl_ManagerSurvey[[EmployeeID]:[PerformanceRating]],2,FALSE),"Not Found")</f>
        <v>3</v>
      </c>
      <c r="AA2405" s="5">
        <f>IFERROR(VLOOKUP(tbl_HRMaster[[#This Row],[EmployeeID]],tbl_ManagerSurvey[[EmployeeID]:[PerformanceRating]],3,FALSE),"Not Found")</f>
        <v>3</v>
      </c>
      <c r="AB2405" s="5" t="str">
        <f>IF(tbl_HRMaster[[#This Row],[Attrition]]="Yes","Left","Active")</f>
        <v>Active</v>
      </c>
      <c r="AC2405" s="5" t="str">
        <f>_xlfn.IFS(tbl_HRMaster[[#This Row],[Age]]&lt;25,"Under 25",tbl_HRMaster[[#This Row],[Age]]&lt;35,"25-34",tbl_HRMaster[[#This Row],[Age]]&lt;45,"35-44",tbl_HRMaster[[#This Row],[Age]]&lt;55,"45-54",TRUE,"Above 54")</f>
        <v>25-34</v>
      </c>
      <c r="AD2405" s="5" t="str">
        <f>_xlfn.IFS(
tbl_HRMaster[[#This Row],[YearsAtCompany]]&lt;2,"&lt; 2 Years",
tbl_HRMaster[[#This Row],[YearsAtCompany]]&lt;5,"2-4 Years",
tbl_HRMaster[[#This Row],[YearsAtCompany]]&lt;10,"5-9 Years",
TRUE,"10+ Years"
)</f>
        <v>5-9 Years</v>
      </c>
      <c r="AE2405" s="5">
        <f>IF(tbl_HRMaster[[#This Row],[Attrition]]="Yes",1,0)</f>
        <v>0</v>
      </c>
    </row>
    <row r="2406" spans="1:31" x14ac:dyDescent="0.25">
      <c r="A2406">
        <v>29</v>
      </c>
      <c r="B2406" t="s">
        <v>21</v>
      </c>
      <c r="C2406" t="s">
        <v>22</v>
      </c>
      <c r="D2406" t="s">
        <v>30</v>
      </c>
      <c r="E2406">
        <v>2</v>
      </c>
      <c r="F2406">
        <v>3</v>
      </c>
      <c r="G2406" t="s">
        <v>24</v>
      </c>
      <c r="H2406">
        <v>1720</v>
      </c>
      <c r="I2406" t="s">
        <v>25</v>
      </c>
      <c r="J2406">
        <v>1</v>
      </c>
      <c r="K2406" t="s">
        <v>26</v>
      </c>
      <c r="L2406" t="s">
        <v>27</v>
      </c>
      <c r="M2406">
        <v>41570</v>
      </c>
      <c r="N2406">
        <v>1</v>
      </c>
      <c r="O2406">
        <v>17</v>
      </c>
      <c r="P2406">
        <v>3</v>
      </c>
      <c r="Q2406">
        <v>6</v>
      </c>
      <c r="R2406">
        <v>2</v>
      </c>
      <c r="S2406">
        <v>6</v>
      </c>
      <c r="T2406">
        <v>1</v>
      </c>
      <c r="U2406">
        <v>2</v>
      </c>
      <c r="V2406">
        <f>COUNTIF(tbl_HRMaster[EmployeeID],tbl_HRMaster[[#This Row],[EmployeeID]])</f>
        <v>1</v>
      </c>
      <c r="W2406">
        <f>IFERROR(INDEX(tbl_EmployeeSurvey[EnvironmentSatisfaction],MATCH(tbl_HRMaster[[#This Row],[EmployeeID]],tbl_EmployeeSurvey[EmployeeID],0)),"Not Found")</f>
        <v>2</v>
      </c>
      <c r="X2406">
        <f>IFERROR(INDEX(tbl_EmployeeSurvey[JobSatisfaction],MATCH(tbl_HRMaster[[#This Row],[EmployeeID]],tbl_EmployeeSurvey[EmployeeID],0)),"Not Found")</f>
        <v>3</v>
      </c>
      <c r="Y2406" s="5">
        <f>IFERROR(INDEX(tbl_EmployeeSurvey[WorkLifeBalance],MATCH(tbl_HRMaster[[#This Row],[EmployeeID]],tbl_EmployeeSurvey[EmployeeID],0)),"Not Found")</f>
        <v>2</v>
      </c>
      <c r="Z2406" s="5">
        <f>IFERROR(VLOOKUP(tbl_HRMaster[[#This Row],[EmployeeID]],tbl_ManagerSurvey[[EmployeeID]:[PerformanceRating]],2,FALSE),"Not Found")</f>
        <v>3</v>
      </c>
      <c r="AA2406" s="5">
        <f>IFERROR(VLOOKUP(tbl_HRMaster[[#This Row],[EmployeeID]],tbl_ManagerSurvey[[EmployeeID]:[PerformanceRating]],3,FALSE),"Not Found")</f>
        <v>3</v>
      </c>
      <c r="AB2406" s="5" t="str">
        <f>IF(tbl_HRMaster[[#This Row],[Attrition]]="Yes","Left","Active")</f>
        <v>Active</v>
      </c>
      <c r="AC2406" s="5" t="str">
        <f>_xlfn.IFS(tbl_HRMaster[[#This Row],[Age]]&lt;25,"Under 25",tbl_HRMaster[[#This Row],[Age]]&lt;35,"25-34",tbl_HRMaster[[#This Row],[Age]]&lt;45,"35-44",tbl_HRMaster[[#This Row],[Age]]&lt;55,"45-54",TRUE,"Above 54")</f>
        <v>25-34</v>
      </c>
      <c r="AD2406" s="5" t="str">
        <f>_xlfn.IFS(
tbl_HRMaster[[#This Row],[YearsAtCompany]]&lt;2,"&lt; 2 Years",
tbl_HRMaster[[#This Row],[YearsAtCompany]]&lt;5,"2-4 Years",
tbl_HRMaster[[#This Row],[YearsAtCompany]]&lt;10,"5-9 Years",
TRUE,"10+ Years"
)</f>
        <v>5-9 Years</v>
      </c>
      <c r="AE2406" s="5">
        <f>IF(tbl_HRMaster[[#This Row],[Attrition]]="Yes",1,0)</f>
        <v>0</v>
      </c>
    </row>
    <row r="2407" spans="1:31" x14ac:dyDescent="0.25">
      <c r="A2407">
        <v>29</v>
      </c>
      <c r="B2407" t="s">
        <v>21</v>
      </c>
      <c r="C2407" t="s">
        <v>22</v>
      </c>
      <c r="D2407" t="s">
        <v>30</v>
      </c>
      <c r="E2407">
        <v>2</v>
      </c>
      <c r="F2407">
        <v>3</v>
      </c>
      <c r="G2407" t="s">
        <v>24</v>
      </c>
      <c r="H2407">
        <v>3190</v>
      </c>
      <c r="I2407" t="s">
        <v>25</v>
      </c>
      <c r="J2407">
        <v>1</v>
      </c>
      <c r="K2407" t="s">
        <v>26</v>
      </c>
      <c r="L2407" t="s">
        <v>27</v>
      </c>
      <c r="M2407">
        <v>41570</v>
      </c>
      <c r="N2407">
        <v>1</v>
      </c>
      <c r="O2407">
        <v>17</v>
      </c>
      <c r="P2407">
        <v>3</v>
      </c>
      <c r="Q2407">
        <v>6</v>
      </c>
      <c r="R2407">
        <v>2</v>
      </c>
      <c r="S2407">
        <v>6</v>
      </c>
      <c r="T2407">
        <v>1</v>
      </c>
      <c r="U2407">
        <v>2</v>
      </c>
      <c r="V2407">
        <f>COUNTIF(tbl_HRMaster[EmployeeID],tbl_HRMaster[[#This Row],[EmployeeID]])</f>
        <v>1</v>
      </c>
      <c r="W2407">
        <f>IFERROR(INDEX(tbl_EmployeeSurvey[EnvironmentSatisfaction],MATCH(tbl_HRMaster[[#This Row],[EmployeeID]],tbl_EmployeeSurvey[EmployeeID],0)),"Not Found")</f>
        <v>2</v>
      </c>
      <c r="X2407">
        <f>IFERROR(INDEX(tbl_EmployeeSurvey[JobSatisfaction],MATCH(tbl_HRMaster[[#This Row],[EmployeeID]],tbl_EmployeeSurvey[EmployeeID],0)),"Not Found")</f>
        <v>3</v>
      </c>
      <c r="Y2407" s="5">
        <f>IFERROR(INDEX(tbl_EmployeeSurvey[WorkLifeBalance],MATCH(tbl_HRMaster[[#This Row],[EmployeeID]],tbl_EmployeeSurvey[EmployeeID],0)),"Not Found")</f>
        <v>2</v>
      </c>
      <c r="Z2407" s="5">
        <f>IFERROR(VLOOKUP(tbl_HRMaster[[#This Row],[EmployeeID]],tbl_ManagerSurvey[[EmployeeID]:[PerformanceRating]],2,FALSE),"Not Found")</f>
        <v>3</v>
      </c>
      <c r="AA2407" s="5">
        <f>IFERROR(VLOOKUP(tbl_HRMaster[[#This Row],[EmployeeID]],tbl_ManagerSurvey[[EmployeeID]:[PerformanceRating]],3,FALSE),"Not Found")</f>
        <v>3</v>
      </c>
      <c r="AB2407" s="5" t="str">
        <f>IF(tbl_HRMaster[[#This Row],[Attrition]]="Yes","Left","Active")</f>
        <v>Active</v>
      </c>
      <c r="AC2407" s="5" t="str">
        <f>_xlfn.IFS(tbl_HRMaster[[#This Row],[Age]]&lt;25,"Under 25",tbl_HRMaster[[#This Row],[Age]]&lt;35,"25-34",tbl_HRMaster[[#This Row],[Age]]&lt;45,"35-44",tbl_HRMaster[[#This Row],[Age]]&lt;55,"45-54",TRUE,"Above 54")</f>
        <v>25-34</v>
      </c>
      <c r="AD2407" s="5" t="str">
        <f>_xlfn.IFS(
tbl_HRMaster[[#This Row],[YearsAtCompany]]&lt;2,"&lt; 2 Years",
tbl_HRMaster[[#This Row],[YearsAtCompany]]&lt;5,"2-4 Years",
tbl_HRMaster[[#This Row],[YearsAtCompany]]&lt;10,"5-9 Years",
TRUE,"10+ Years"
)</f>
        <v>5-9 Years</v>
      </c>
      <c r="AE2407" s="5">
        <f>IF(tbl_HRMaster[[#This Row],[Attrition]]="Yes",1,0)</f>
        <v>0</v>
      </c>
    </row>
    <row r="2408" spans="1:31" x14ac:dyDescent="0.25">
      <c r="A2408">
        <v>34</v>
      </c>
      <c r="B2408" t="s">
        <v>21</v>
      </c>
      <c r="C2408" t="s">
        <v>22</v>
      </c>
      <c r="D2408" t="s">
        <v>30</v>
      </c>
      <c r="E2408">
        <v>12</v>
      </c>
      <c r="F2408">
        <v>3</v>
      </c>
      <c r="G2408" t="s">
        <v>46</v>
      </c>
      <c r="H2408">
        <v>310</v>
      </c>
      <c r="I2408" t="s">
        <v>34</v>
      </c>
      <c r="J2408">
        <v>1</v>
      </c>
      <c r="K2408" t="s">
        <v>31</v>
      </c>
      <c r="L2408" t="s">
        <v>32</v>
      </c>
      <c r="M2408">
        <v>45050</v>
      </c>
      <c r="N2408">
        <v>1</v>
      </c>
      <c r="O2408">
        <v>12</v>
      </c>
      <c r="P2408">
        <v>0</v>
      </c>
      <c r="Q2408">
        <v>6</v>
      </c>
      <c r="R2408">
        <v>3</v>
      </c>
      <c r="S2408">
        <v>6</v>
      </c>
      <c r="T2408">
        <v>1</v>
      </c>
      <c r="U2408">
        <v>4</v>
      </c>
      <c r="V2408">
        <f>COUNTIF(tbl_HRMaster[EmployeeID],tbl_HRMaster[[#This Row],[EmployeeID]])</f>
        <v>1</v>
      </c>
      <c r="W2408">
        <f>IFERROR(INDEX(tbl_EmployeeSurvey[EnvironmentSatisfaction],MATCH(tbl_HRMaster[[#This Row],[EmployeeID]],tbl_EmployeeSurvey[EmployeeID],0)),"Not Found")</f>
        <v>4</v>
      </c>
      <c r="X2408">
        <f>IFERROR(INDEX(tbl_EmployeeSurvey[JobSatisfaction],MATCH(tbl_HRMaster[[#This Row],[EmployeeID]],tbl_EmployeeSurvey[EmployeeID],0)),"Not Found")</f>
        <v>4</v>
      </c>
      <c r="Y2408" s="5">
        <f>IFERROR(INDEX(tbl_EmployeeSurvey[WorkLifeBalance],MATCH(tbl_HRMaster[[#This Row],[EmployeeID]],tbl_EmployeeSurvey[EmployeeID],0)),"Not Found")</f>
        <v>3</v>
      </c>
      <c r="Z2408" s="5">
        <f>IFERROR(VLOOKUP(tbl_HRMaster[[#This Row],[EmployeeID]],tbl_ManagerSurvey[[EmployeeID]:[PerformanceRating]],2,FALSE),"Not Found")</f>
        <v>3</v>
      </c>
      <c r="AA2408" s="5">
        <f>IFERROR(VLOOKUP(tbl_HRMaster[[#This Row],[EmployeeID]],tbl_ManagerSurvey[[EmployeeID]:[PerformanceRating]],3,FALSE),"Not Found")</f>
        <v>3</v>
      </c>
      <c r="AB2408" s="5" t="str">
        <f>IF(tbl_HRMaster[[#This Row],[Attrition]]="Yes","Left","Active")</f>
        <v>Active</v>
      </c>
      <c r="AC2408" s="5" t="str">
        <f>_xlfn.IFS(tbl_HRMaster[[#This Row],[Age]]&lt;25,"Under 25",tbl_HRMaster[[#This Row],[Age]]&lt;35,"25-34",tbl_HRMaster[[#This Row],[Age]]&lt;45,"35-44",tbl_HRMaster[[#This Row],[Age]]&lt;55,"45-54",TRUE,"Above 54")</f>
        <v>25-34</v>
      </c>
      <c r="AD2408" s="5" t="str">
        <f>_xlfn.IFS(
tbl_HRMaster[[#This Row],[YearsAtCompany]]&lt;2,"&lt; 2 Years",
tbl_HRMaster[[#This Row],[YearsAtCompany]]&lt;5,"2-4 Years",
tbl_HRMaster[[#This Row],[YearsAtCompany]]&lt;10,"5-9 Years",
TRUE,"10+ Years"
)</f>
        <v>5-9 Years</v>
      </c>
      <c r="AE2408" s="5">
        <f>IF(tbl_HRMaster[[#This Row],[Attrition]]="Yes",1,0)</f>
        <v>0</v>
      </c>
    </row>
    <row r="2409" spans="1:31" x14ac:dyDescent="0.25">
      <c r="A2409">
        <v>34</v>
      </c>
      <c r="B2409" t="s">
        <v>21</v>
      </c>
      <c r="C2409" t="s">
        <v>22</v>
      </c>
      <c r="D2409" t="s">
        <v>30</v>
      </c>
      <c r="E2409">
        <v>12</v>
      </c>
      <c r="F2409">
        <v>3</v>
      </c>
      <c r="G2409" t="s">
        <v>46</v>
      </c>
      <c r="H2409">
        <v>1780</v>
      </c>
      <c r="I2409" t="s">
        <v>34</v>
      </c>
      <c r="J2409">
        <v>1</v>
      </c>
      <c r="K2409" t="s">
        <v>31</v>
      </c>
      <c r="L2409" t="s">
        <v>32</v>
      </c>
      <c r="M2409">
        <v>45050</v>
      </c>
      <c r="N2409">
        <v>1</v>
      </c>
      <c r="O2409">
        <v>12</v>
      </c>
      <c r="P2409">
        <v>0</v>
      </c>
      <c r="Q2409">
        <v>6</v>
      </c>
      <c r="R2409">
        <v>3</v>
      </c>
      <c r="S2409">
        <v>6</v>
      </c>
      <c r="T2409">
        <v>1</v>
      </c>
      <c r="U2409">
        <v>4</v>
      </c>
      <c r="V2409">
        <f>COUNTIF(tbl_HRMaster[EmployeeID],tbl_HRMaster[[#This Row],[EmployeeID]])</f>
        <v>1</v>
      </c>
      <c r="W2409">
        <f>IFERROR(INDEX(tbl_EmployeeSurvey[EnvironmentSatisfaction],MATCH(tbl_HRMaster[[#This Row],[EmployeeID]],tbl_EmployeeSurvey[EmployeeID],0)),"Not Found")</f>
        <v>4</v>
      </c>
      <c r="X2409">
        <f>IFERROR(INDEX(tbl_EmployeeSurvey[JobSatisfaction],MATCH(tbl_HRMaster[[#This Row],[EmployeeID]],tbl_EmployeeSurvey[EmployeeID],0)),"Not Found")</f>
        <v>4</v>
      </c>
      <c r="Y2409" s="5">
        <f>IFERROR(INDEX(tbl_EmployeeSurvey[WorkLifeBalance],MATCH(tbl_HRMaster[[#This Row],[EmployeeID]],tbl_EmployeeSurvey[EmployeeID],0)),"Not Found")</f>
        <v>3</v>
      </c>
      <c r="Z2409" s="5">
        <f>IFERROR(VLOOKUP(tbl_HRMaster[[#This Row],[EmployeeID]],tbl_ManagerSurvey[[EmployeeID]:[PerformanceRating]],2,FALSE),"Not Found")</f>
        <v>3</v>
      </c>
      <c r="AA2409" s="5">
        <f>IFERROR(VLOOKUP(tbl_HRMaster[[#This Row],[EmployeeID]],tbl_ManagerSurvey[[EmployeeID]:[PerformanceRating]],3,FALSE),"Not Found")</f>
        <v>3</v>
      </c>
      <c r="AB2409" s="5" t="str">
        <f>IF(tbl_HRMaster[[#This Row],[Attrition]]="Yes","Left","Active")</f>
        <v>Active</v>
      </c>
      <c r="AC2409" s="5" t="str">
        <f>_xlfn.IFS(tbl_HRMaster[[#This Row],[Age]]&lt;25,"Under 25",tbl_HRMaster[[#This Row],[Age]]&lt;35,"25-34",tbl_HRMaster[[#This Row],[Age]]&lt;45,"35-44",tbl_HRMaster[[#This Row],[Age]]&lt;55,"45-54",TRUE,"Above 54")</f>
        <v>25-34</v>
      </c>
      <c r="AD2409" s="5" t="str">
        <f>_xlfn.IFS(
tbl_HRMaster[[#This Row],[YearsAtCompany]]&lt;2,"&lt; 2 Years",
tbl_HRMaster[[#This Row],[YearsAtCompany]]&lt;5,"2-4 Years",
tbl_HRMaster[[#This Row],[YearsAtCompany]]&lt;10,"5-9 Years",
TRUE,"10+ Years"
)</f>
        <v>5-9 Years</v>
      </c>
      <c r="AE2409" s="5">
        <f>IF(tbl_HRMaster[[#This Row],[Attrition]]="Yes",1,0)</f>
        <v>0</v>
      </c>
    </row>
    <row r="2410" spans="1:31" x14ac:dyDescent="0.25">
      <c r="A2410">
        <v>34</v>
      </c>
      <c r="B2410" t="s">
        <v>21</v>
      </c>
      <c r="C2410" t="s">
        <v>22</v>
      </c>
      <c r="D2410" t="s">
        <v>30</v>
      </c>
      <c r="E2410">
        <v>12</v>
      </c>
      <c r="F2410">
        <v>3</v>
      </c>
      <c r="G2410" t="s">
        <v>46</v>
      </c>
      <c r="H2410">
        <v>3250</v>
      </c>
      <c r="I2410" t="s">
        <v>34</v>
      </c>
      <c r="J2410">
        <v>1</v>
      </c>
      <c r="K2410" t="s">
        <v>31</v>
      </c>
      <c r="L2410" t="s">
        <v>32</v>
      </c>
      <c r="M2410">
        <v>45050</v>
      </c>
      <c r="N2410">
        <v>1</v>
      </c>
      <c r="O2410">
        <v>12</v>
      </c>
      <c r="P2410">
        <v>0</v>
      </c>
      <c r="Q2410">
        <v>6</v>
      </c>
      <c r="R2410">
        <v>3</v>
      </c>
      <c r="S2410">
        <v>6</v>
      </c>
      <c r="T2410">
        <v>1</v>
      </c>
      <c r="U2410">
        <v>4</v>
      </c>
      <c r="V2410">
        <f>COUNTIF(tbl_HRMaster[EmployeeID],tbl_HRMaster[[#This Row],[EmployeeID]])</f>
        <v>1</v>
      </c>
      <c r="W2410">
        <f>IFERROR(INDEX(tbl_EmployeeSurvey[EnvironmentSatisfaction],MATCH(tbl_HRMaster[[#This Row],[EmployeeID]],tbl_EmployeeSurvey[EmployeeID],0)),"Not Found")</f>
        <v>4</v>
      </c>
      <c r="X2410">
        <f>IFERROR(INDEX(tbl_EmployeeSurvey[JobSatisfaction],MATCH(tbl_HRMaster[[#This Row],[EmployeeID]],tbl_EmployeeSurvey[EmployeeID],0)),"Not Found")</f>
        <v>4</v>
      </c>
      <c r="Y2410" s="5">
        <f>IFERROR(INDEX(tbl_EmployeeSurvey[WorkLifeBalance],MATCH(tbl_HRMaster[[#This Row],[EmployeeID]],tbl_EmployeeSurvey[EmployeeID],0)),"Not Found")</f>
        <v>3</v>
      </c>
      <c r="Z2410" s="5">
        <f>IFERROR(VLOOKUP(tbl_HRMaster[[#This Row],[EmployeeID]],tbl_ManagerSurvey[[EmployeeID]:[PerformanceRating]],2,FALSE),"Not Found")</f>
        <v>3</v>
      </c>
      <c r="AA2410" s="5">
        <f>IFERROR(VLOOKUP(tbl_HRMaster[[#This Row],[EmployeeID]],tbl_ManagerSurvey[[EmployeeID]:[PerformanceRating]],3,FALSE),"Not Found")</f>
        <v>3</v>
      </c>
      <c r="AB2410" s="5" t="str">
        <f>IF(tbl_HRMaster[[#This Row],[Attrition]]="Yes","Left","Active")</f>
        <v>Active</v>
      </c>
      <c r="AC2410" s="5" t="str">
        <f>_xlfn.IFS(tbl_HRMaster[[#This Row],[Age]]&lt;25,"Under 25",tbl_HRMaster[[#This Row],[Age]]&lt;35,"25-34",tbl_HRMaster[[#This Row],[Age]]&lt;45,"35-44",tbl_HRMaster[[#This Row],[Age]]&lt;55,"45-54",TRUE,"Above 54")</f>
        <v>25-34</v>
      </c>
      <c r="AD2410" s="5" t="str">
        <f>_xlfn.IFS(
tbl_HRMaster[[#This Row],[YearsAtCompany]]&lt;2,"&lt; 2 Years",
tbl_HRMaster[[#This Row],[YearsAtCompany]]&lt;5,"2-4 Years",
tbl_HRMaster[[#This Row],[YearsAtCompany]]&lt;10,"5-9 Years",
TRUE,"10+ Years"
)</f>
        <v>5-9 Years</v>
      </c>
      <c r="AE2410" s="5">
        <f>IF(tbl_HRMaster[[#This Row],[Attrition]]="Yes",1,0)</f>
        <v>0</v>
      </c>
    </row>
    <row r="2411" spans="1:31" x14ac:dyDescent="0.25">
      <c r="A2411">
        <v>24</v>
      </c>
      <c r="B2411" t="s">
        <v>21</v>
      </c>
      <c r="C2411" t="s">
        <v>29</v>
      </c>
      <c r="D2411" t="s">
        <v>30</v>
      </c>
      <c r="E2411">
        <v>15</v>
      </c>
      <c r="F2411">
        <v>3</v>
      </c>
      <c r="G2411" t="s">
        <v>24</v>
      </c>
      <c r="H2411">
        <v>911</v>
      </c>
      <c r="I2411" t="s">
        <v>34</v>
      </c>
      <c r="J2411">
        <v>2</v>
      </c>
      <c r="K2411" t="s">
        <v>31</v>
      </c>
      <c r="L2411" t="s">
        <v>32</v>
      </c>
      <c r="M2411">
        <v>54880</v>
      </c>
      <c r="N2411">
        <v>1</v>
      </c>
      <c r="O2411">
        <v>22</v>
      </c>
      <c r="P2411">
        <v>1</v>
      </c>
      <c r="Q2411">
        <v>6</v>
      </c>
      <c r="R2411">
        <v>6</v>
      </c>
      <c r="S2411">
        <v>6</v>
      </c>
      <c r="T2411">
        <v>1</v>
      </c>
      <c r="U2411">
        <v>3</v>
      </c>
      <c r="V2411">
        <f>COUNTIF(tbl_HRMaster[EmployeeID],tbl_HRMaster[[#This Row],[EmployeeID]])</f>
        <v>1</v>
      </c>
      <c r="W2411">
        <f>IFERROR(INDEX(tbl_EmployeeSurvey[EnvironmentSatisfaction],MATCH(tbl_HRMaster[[#This Row],[EmployeeID]],tbl_EmployeeSurvey[EmployeeID],0)),"Not Found")</f>
        <v>1</v>
      </c>
      <c r="X2411">
        <f>IFERROR(INDEX(tbl_EmployeeSurvey[JobSatisfaction],MATCH(tbl_HRMaster[[#This Row],[EmployeeID]],tbl_EmployeeSurvey[EmployeeID],0)),"Not Found")</f>
        <v>4</v>
      </c>
      <c r="Y2411" s="5">
        <f>IFERROR(INDEX(tbl_EmployeeSurvey[WorkLifeBalance],MATCH(tbl_HRMaster[[#This Row],[EmployeeID]],tbl_EmployeeSurvey[EmployeeID],0)),"Not Found")</f>
        <v>3</v>
      </c>
      <c r="Z2411" s="5">
        <f>IFERROR(VLOOKUP(tbl_HRMaster[[#This Row],[EmployeeID]],tbl_ManagerSurvey[[EmployeeID]:[PerformanceRating]],2,FALSE),"Not Found")</f>
        <v>3</v>
      </c>
      <c r="AA2411" s="5">
        <f>IFERROR(VLOOKUP(tbl_HRMaster[[#This Row],[EmployeeID]],tbl_ManagerSurvey[[EmployeeID]:[PerformanceRating]],3,FALSE),"Not Found")</f>
        <v>4</v>
      </c>
      <c r="AB2411" s="5" t="str">
        <f>IF(tbl_HRMaster[[#This Row],[Attrition]]="Yes","Left","Active")</f>
        <v>Active</v>
      </c>
      <c r="AC2411" s="5" t="str">
        <f>_xlfn.IFS(tbl_HRMaster[[#This Row],[Age]]&lt;25,"Under 25",tbl_HRMaster[[#This Row],[Age]]&lt;35,"25-34",tbl_HRMaster[[#This Row],[Age]]&lt;45,"35-44",tbl_HRMaster[[#This Row],[Age]]&lt;55,"45-54",TRUE,"Above 54")</f>
        <v>Under 25</v>
      </c>
      <c r="AD2411" s="5" t="str">
        <f>_xlfn.IFS(
tbl_HRMaster[[#This Row],[YearsAtCompany]]&lt;2,"&lt; 2 Years",
tbl_HRMaster[[#This Row],[YearsAtCompany]]&lt;5,"2-4 Years",
tbl_HRMaster[[#This Row],[YearsAtCompany]]&lt;10,"5-9 Years",
TRUE,"10+ Years"
)</f>
        <v>5-9 Years</v>
      </c>
      <c r="AE2411" s="5">
        <f>IF(tbl_HRMaster[[#This Row],[Attrition]]="Yes",1,0)</f>
        <v>0</v>
      </c>
    </row>
    <row r="2412" spans="1:31" x14ac:dyDescent="0.25">
      <c r="A2412">
        <v>24</v>
      </c>
      <c r="B2412" t="s">
        <v>21</v>
      </c>
      <c r="C2412" t="s">
        <v>29</v>
      </c>
      <c r="D2412" t="s">
        <v>30</v>
      </c>
      <c r="E2412">
        <v>15</v>
      </c>
      <c r="F2412">
        <v>3</v>
      </c>
      <c r="G2412" t="s">
        <v>24</v>
      </c>
      <c r="H2412">
        <v>2381</v>
      </c>
      <c r="I2412" t="s">
        <v>34</v>
      </c>
      <c r="J2412">
        <v>2</v>
      </c>
      <c r="K2412" t="s">
        <v>31</v>
      </c>
      <c r="L2412" t="s">
        <v>32</v>
      </c>
      <c r="M2412">
        <v>54880</v>
      </c>
      <c r="N2412">
        <v>1</v>
      </c>
      <c r="O2412">
        <v>22</v>
      </c>
      <c r="P2412">
        <v>1</v>
      </c>
      <c r="Q2412">
        <v>6</v>
      </c>
      <c r="R2412">
        <v>6</v>
      </c>
      <c r="S2412">
        <v>6</v>
      </c>
      <c r="T2412">
        <v>1</v>
      </c>
      <c r="U2412">
        <v>3</v>
      </c>
      <c r="V2412">
        <f>COUNTIF(tbl_HRMaster[EmployeeID],tbl_HRMaster[[#This Row],[EmployeeID]])</f>
        <v>1</v>
      </c>
      <c r="W2412">
        <f>IFERROR(INDEX(tbl_EmployeeSurvey[EnvironmentSatisfaction],MATCH(tbl_HRMaster[[#This Row],[EmployeeID]],tbl_EmployeeSurvey[EmployeeID],0)),"Not Found")</f>
        <v>1</v>
      </c>
      <c r="X2412">
        <f>IFERROR(INDEX(tbl_EmployeeSurvey[JobSatisfaction],MATCH(tbl_HRMaster[[#This Row],[EmployeeID]],tbl_EmployeeSurvey[EmployeeID],0)),"Not Found")</f>
        <v>4</v>
      </c>
      <c r="Y2412" s="5">
        <f>IFERROR(INDEX(tbl_EmployeeSurvey[WorkLifeBalance],MATCH(tbl_HRMaster[[#This Row],[EmployeeID]],tbl_EmployeeSurvey[EmployeeID],0)),"Not Found")</f>
        <v>3</v>
      </c>
      <c r="Z2412" s="5">
        <f>IFERROR(VLOOKUP(tbl_HRMaster[[#This Row],[EmployeeID]],tbl_ManagerSurvey[[EmployeeID]:[PerformanceRating]],2,FALSE),"Not Found")</f>
        <v>3</v>
      </c>
      <c r="AA2412" s="5">
        <f>IFERROR(VLOOKUP(tbl_HRMaster[[#This Row],[EmployeeID]],tbl_ManagerSurvey[[EmployeeID]:[PerformanceRating]],3,FALSE),"Not Found")</f>
        <v>4</v>
      </c>
      <c r="AB2412" s="5" t="str">
        <f>IF(tbl_HRMaster[[#This Row],[Attrition]]="Yes","Left","Active")</f>
        <v>Active</v>
      </c>
      <c r="AC2412" s="5" t="str">
        <f>_xlfn.IFS(tbl_HRMaster[[#This Row],[Age]]&lt;25,"Under 25",tbl_HRMaster[[#This Row],[Age]]&lt;35,"25-34",tbl_HRMaster[[#This Row],[Age]]&lt;45,"35-44",tbl_HRMaster[[#This Row],[Age]]&lt;55,"45-54",TRUE,"Above 54")</f>
        <v>Under 25</v>
      </c>
      <c r="AD2412" s="5" t="str">
        <f>_xlfn.IFS(
tbl_HRMaster[[#This Row],[YearsAtCompany]]&lt;2,"&lt; 2 Years",
tbl_HRMaster[[#This Row],[YearsAtCompany]]&lt;5,"2-4 Years",
tbl_HRMaster[[#This Row],[YearsAtCompany]]&lt;10,"5-9 Years",
TRUE,"10+ Years"
)</f>
        <v>5-9 Years</v>
      </c>
      <c r="AE2412" s="5">
        <f>IF(tbl_HRMaster[[#This Row],[Attrition]]="Yes",1,0)</f>
        <v>0</v>
      </c>
    </row>
    <row r="2413" spans="1:31" x14ac:dyDescent="0.25">
      <c r="A2413">
        <v>24</v>
      </c>
      <c r="B2413" t="s">
        <v>21</v>
      </c>
      <c r="C2413" t="s">
        <v>29</v>
      </c>
      <c r="D2413" t="s">
        <v>30</v>
      </c>
      <c r="E2413">
        <v>15</v>
      </c>
      <c r="F2413">
        <v>3</v>
      </c>
      <c r="G2413" t="s">
        <v>24</v>
      </c>
      <c r="H2413">
        <v>3851</v>
      </c>
      <c r="I2413" t="s">
        <v>34</v>
      </c>
      <c r="J2413">
        <v>2</v>
      </c>
      <c r="K2413" t="s">
        <v>31</v>
      </c>
      <c r="L2413" t="s">
        <v>32</v>
      </c>
      <c r="M2413">
        <v>54880</v>
      </c>
      <c r="N2413">
        <v>1</v>
      </c>
      <c r="O2413">
        <v>22</v>
      </c>
      <c r="P2413">
        <v>1</v>
      </c>
      <c r="Q2413">
        <v>6</v>
      </c>
      <c r="R2413">
        <v>6</v>
      </c>
      <c r="S2413">
        <v>6</v>
      </c>
      <c r="T2413">
        <v>1</v>
      </c>
      <c r="U2413">
        <v>3</v>
      </c>
      <c r="V2413">
        <f>COUNTIF(tbl_HRMaster[EmployeeID],tbl_HRMaster[[#This Row],[EmployeeID]])</f>
        <v>1</v>
      </c>
      <c r="W2413">
        <f>IFERROR(INDEX(tbl_EmployeeSurvey[EnvironmentSatisfaction],MATCH(tbl_HRMaster[[#This Row],[EmployeeID]],tbl_EmployeeSurvey[EmployeeID],0)),"Not Found")</f>
        <v>1</v>
      </c>
      <c r="X2413">
        <f>IFERROR(INDEX(tbl_EmployeeSurvey[JobSatisfaction],MATCH(tbl_HRMaster[[#This Row],[EmployeeID]],tbl_EmployeeSurvey[EmployeeID],0)),"Not Found")</f>
        <v>4</v>
      </c>
      <c r="Y2413" s="5">
        <f>IFERROR(INDEX(tbl_EmployeeSurvey[WorkLifeBalance],MATCH(tbl_HRMaster[[#This Row],[EmployeeID]],tbl_EmployeeSurvey[EmployeeID],0)),"Not Found")</f>
        <v>3</v>
      </c>
      <c r="Z2413" s="5">
        <f>IFERROR(VLOOKUP(tbl_HRMaster[[#This Row],[EmployeeID]],tbl_ManagerSurvey[[EmployeeID]:[PerformanceRating]],2,FALSE),"Not Found")</f>
        <v>3</v>
      </c>
      <c r="AA2413" s="5">
        <f>IFERROR(VLOOKUP(tbl_HRMaster[[#This Row],[EmployeeID]],tbl_ManagerSurvey[[EmployeeID]:[PerformanceRating]],3,FALSE),"Not Found")</f>
        <v>4</v>
      </c>
      <c r="AB2413" s="5" t="str">
        <f>IF(tbl_HRMaster[[#This Row],[Attrition]]="Yes","Left","Active")</f>
        <v>Active</v>
      </c>
      <c r="AC2413" s="5" t="str">
        <f>_xlfn.IFS(tbl_HRMaster[[#This Row],[Age]]&lt;25,"Under 25",tbl_HRMaster[[#This Row],[Age]]&lt;35,"25-34",tbl_HRMaster[[#This Row],[Age]]&lt;45,"35-44",tbl_HRMaster[[#This Row],[Age]]&lt;55,"45-54",TRUE,"Above 54")</f>
        <v>Under 25</v>
      </c>
      <c r="AD2413" s="5" t="str">
        <f>_xlfn.IFS(
tbl_HRMaster[[#This Row],[YearsAtCompany]]&lt;2,"&lt; 2 Years",
tbl_HRMaster[[#This Row],[YearsAtCompany]]&lt;5,"2-4 Years",
tbl_HRMaster[[#This Row],[YearsAtCompany]]&lt;10,"5-9 Years",
TRUE,"10+ Years"
)</f>
        <v>5-9 Years</v>
      </c>
      <c r="AE2413" s="5">
        <f>IF(tbl_HRMaster[[#This Row],[Attrition]]="Yes",1,0)</f>
        <v>0</v>
      </c>
    </row>
    <row r="2414" spans="1:31" x14ac:dyDescent="0.25">
      <c r="A2414">
        <v>29</v>
      </c>
      <c r="B2414" t="s">
        <v>21</v>
      </c>
      <c r="C2414" t="s">
        <v>29</v>
      </c>
      <c r="D2414" t="s">
        <v>30</v>
      </c>
      <c r="E2414">
        <v>5</v>
      </c>
      <c r="F2414">
        <v>1</v>
      </c>
      <c r="G2414" t="s">
        <v>38</v>
      </c>
      <c r="H2414">
        <v>868</v>
      </c>
      <c r="I2414" t="s">
        <v>25</v>
      </c>
      <c r="J2414">
        <v>1</v>
      </c>
      <c r="K2414" t="s">
        <v>31</v>
      </c>
      <c r="L2414" t="s">
        <v>41</v>
      </c>
      <c r="M2414">
        <v>62440</v>
      </c>
      <c r="N2414">
        <v>1</v>
      </c>
      <c r="O2414">
        <v>22</v>
      </c>
      <c r="P2414">
        <v>0</v>
      </c>
      <c r="Q2414">
        <v>6</v>
      </c>
      <c r="R2414">
        <v>3</v>
      </c>
      <c r="S2414">
        <v>6</v>
      </c>
      <c r="T2414">
        <v>1</v>
      </c>
      <c r="U2414">
        <v>3</v>
      </c>
      <c r="V2414">
        <f>COUNTIF(tbl_HRMaster[EmployeeID],tbl_HRMaster[[#This Row],[EmployeeID]])</f>
        <v>1</v>
      </c>
      <c r="W2414">
        <f>IFERROR(INDEX(tbl_EmployeeSurvey[EnvironmentSatisfaction],MATCH(tbl_HRMaster[[#This Row],[EmployeeID]],tbl_EmployeeSurvey[EmployeeID],0)),"Not Found")</f>
        <v>1</v>
      </c>
      <c r="X2414">
        <f>IFERROR(INDEX(tbl_EmployeeSurvey[JobSatisfaction],MATCH(tbl_HRMaster[[#This Row],[EmployeeID]],tbl_EmployeeSurvey[EmployeeID],0)),"Not Found")</f>
        <v>4</v>
      </c>
      <c r="Y2414" s="5">
        <f>IFERROR(INDEX(tbl_EmployeeSurvey[WorkLifeBalance],MATCH(tbl_HRMaster[[#This Row],[EmployeeID]],tbl_EmployeeSurvey[EmployeeID],0)),"Not Found")</f>
        <v>4</v>
      </c>
      <c r="Z2414" s="5">
        <f>IFERROR(VLOOKUP(tbl_HRMaster[[#This Row],[EmployeeID]],tbl_ManagerSurvey[[EmployeeID]:[PerformanceRating]],2,FALSE),"Not Found")</f>
        <v>3</v>
      </c>
      <c r="AA2414" s="5">
        <f>IFERROR(VLOOKUP(tbl_HRMaster[[#This Row],[EmployeeID]],tbl_ManagerSurvey[[EmployeeID]:[PerformanceRating]],3,FALSE),"Not Found")</f>
        <v>4</v>
      </c>
      <c r="AB2414" s="5" t="str">
        <f>IF(tbl_HRMaster[[#This Row],[Attrition]]="Yes","Left","Active")</f>
        <v>Active</v>
      </c>
      <c r="AC2414" s="5" t="str">
        <f>_xlfn.IFS(tbl_HRMaster[[#This Row],[Age]]&lt;25,"Under 25",tbl_HRMaster[[#This Row],[Age]]&lt;35,"25-34",tbl_HRMaster[[#This Row],[Age]]&lt;45,"35-44",tbl_HRMaster[[#This Row],[Age]]&lt;55,"45-54",TRUE,"Above 54")</f>
        <v>25-34</v>
      </c>
      <c r="AD2414" s="5" t="str">
        <f>_xlfn.IFS(
tbl_HRMaster[[#This Row],[YearsAtCompany]]&lt;2,"&lt; 2 Years",
tbl_HRMaster[[#This Row],[YearsAtCompany]]&lt;5,"2-4 Years",
tbl_HRMaster[[#This Row],[YearsAtCompany]]&lt;10,"5-9 Years",
TRUE,"10+ Years"
)</f>
        <v>5-9 Years</v>
      </c>
      <c r="AE2414" s="5">
        <f>IF(tbl_HRMaster[[#This Row],[Attrition]]="Yes",1,0)</f>
        <v>0</v>
      </c>
    </row>
    <row r="2415" spans="1:31" x14ac:dyDescent="0.25">
      <c r="A2415">
        <v>29</v>
      </c>
      <c r="B2415" t="s">
        <v>21</v>
      </c>
      <c r="C2415" t="s">
        <v>29</v>
      </c>
      <c r="D2415" t="s">
        <v>30</v>
      </c>
      <c r="E2415">
        <v>5</v>
      </c>
      <c r="F2415">
        <v>1</v>
      </c>
      <c r="G2415" t="s">
        <v>38</v>
      </c>
      <c r="H2415">
        <v>2338</v>
      </c>
      <c r="I2415" t="s">
        <v>25</v>
      </c>
      <c r="J2415">
        <v>1</v>
      </c>
      <c r="K2415" t="s">
        <v>31</v>
      </c>
      <c r="L2415" t="s">
        <v>41</v>
      </c>
      <c r="M2415">
        <v>62440</v>
      </c>
      <c r="N2415">
        <v>1</v>
      </c>
      <c r="O2415">
        <v>22</v>
      </c>
      <c r="P2415">
        <v>0</v>
      </c>
      <c r="Q2415">
        <v>6</v>
      </c>
      <c r="R2415">
        <v>3</v>
      </c>
      <c r="S2415">
        <v>6</v>
      </c>
      <c r="T2415">
        <v>1</v>
      </c>
      <c r="U2415">
        <v>3</v>
      </c>
      <c r="V2415">
        <f>COUNTIF(tbl_HRMaster[EmployeeID],tbl_HRMaster[[#This Row],[EmployeeID]])</f>
        <v>1</v>
      </c>
      <c r="W2415">
        <f>IFERROR(INDEX(tbl_EmployeeSurvey[EnvironmentSatisfaction],MATCH(tbl_HRMaster[[#This Row],[EmployeeID]],tbl_EmployeeSurvey[EmployeeID],0)),"Not Found")</f>
        <v>1</v>
      </c>
      <c r="X2415">
        <f>IFERROR(INDEX(tbl_EmployeeSurvey[JobSatisfaction],MATCH(tbl_HRMaster[[#This Row],[EmployeeID]],tbl_EmployeeSurvey[EmployeeID],0)),"Not Found")</f>
        <v>4</v>
      </c>
      <c r="Y2415" s="5">
        <f>IFERROR(INDEX(tbl_EmployeeSurvey[WorkLifeBalance],MATCH(tbl_HRMaster[[#This Row],[EmployeeID]],tbl_EmployeeSurvey[EmployeeID],0)),"Not Found")</f>
        <v>4</v>
      </c>
      <c r="Z2415" s="5">
        <f>IFERROR(VLOOKUP(tbl_HRMaster[[#This Row],[EmployeeID]],tbl_ManagerSurvey[[EmployeeID]:[PerformanceRating]],2,FALSE),"Not Found")</f>
        <v>3</v>
      </c>
      <c r="AA2415" s="5">
        <f>IFERROR(VLOOKUP(tbl_HRMaster[[#This Row],[EmployeeID]],tbl_ManagerSurvey[[EmployeeID]:[PerformanceRating]],3,FALSE),"Not Found")</f>
        <v>4</v>
      </c>
      <c r="AB2415" s="5" t="str">
        <f>IF(tbl_HRMaster[[#This Row],[Attrition]]="Yes","Left","Active")</f>
        <v>Active</v>
      </c>
      <c r="AC2415" s="5" t="str">
        <f>_xlfn.IFS(tbl_HRMaster[[#This Row],[Age]]&lt;25,"Under 25",tbl_HRMaster[[#This Row],[Age]]&lt;35,"25-34",tbl_HRMaster[[#This Row],[Age]]&lt;45,"35-44",tbl_HRMaster[[#This Row],[Age]]&lt;55,"45-54",TRUE,"Above 54")</f>
        <v>25-34</v>
      </c>
      <c r="AD2415" s="5" t="str">
        <f>_xlfn.IFS(
tbl_HRMaster[[#This Row],[YearsAtCompany]]&lt;2,"&lt; 2 Years",
tbl_HRMaster[[#This Row],[YearsAtCompany]]&lt;5,"2-4 Years",
tbl_HRMaster[[#This Row],[YearsAtCompany]]&lt;10,"5-9 Years",
TRUE,"10+ Years"
)</f>
        <v>5-9 Years</v>
      </c>
      <c r="AE2415" s="5">
        <f>IF(tbl_HRMaster[[#This Row],[Attrition]]="Yes",1,0)</f>
        <v>0</v>
      </c>
    </row>
    <row r="2416" spans="1:31" x14ac:dyDescent="0.25">
      <c r="A2416">
        <v>29</v>
      </c>
      <c r="B2416" t="s">
        <v>21</v>
      </c>
      <c r="C2416" t="s">
        <v>29</v>
      </c>
      <c r="D2416" t="s">
        <v>30</v>
      </c>
      <c r="E2416">
        <v>5</v>
      </c>
      <c r="F2416">
        <v>1</v>
      </c>
      <c r="G2416" t="s">
        <v>38</v>
      </c>
      <c r="H2416">
        <v>3808</v>
      </c>
      <c r="I2416" t="s">
        <v>25</v>
      </c>
      <c r="J2416">
        <v>1</v>
      </c>
      <c r="K2416" t="s">
        <v>31</v>
      </c>
      <c r="L2416" t="s">
        <v>41</v>
      </c>
      <c r="M2416">
        <v>62440</v>
      </c>
      <c r="N2416">
        <v>1</v>
      </c>
      <c r="O2416">
        <v>22</v>
      </c>
      <c r="P2416">
        <v>0</v>
      </c>
      <c r="Q2416">
        <v>6</v>
      </c>
      <c r="R2416">
        <v>3</v>
      </c>
      <c r="S2416">
        <v>6</v>
      </c>
      <c r="T2416">
        <v>1</v>
      </c>
      <c r="U2416">
        <v>3</v>
      </c>
      <c r="V2416">
        <f>COUNTIF(tbl_HRMaster[EmployeeID],tbl_HRMaster[[#This Row],[EmployeeID]])</f>
        <v>1</v>
      </c>
      <c r="W2416">
        <f>IFERROR(INDEX(tbl_EmployeeSurvey[EnvironmentSatisfaction],MATCH(tbl_HRMaster[[#This Row],[EmployeeID]],tbl_EmployeeSurvey[EmployeeID],0)),"Not Found")</f>
        <v>1</v>
      </c>
      <c r="X2416">
        <f>IFERROR(INDEX(tbl_EmployeeSurvey[JobSatisfaction],MATCH(tbl_HRMaster[[#This Row],[EmployeeID]],tbl_EmployeeSurvey[EmployeeID],0)),"Not Found")</f>
        <v>4</v>
      </c>
      <c r="Y2416" s="5">
        <f>IFERROR(INDEX(tbl_EmployeeSurvey[WorkLifeBalance],MATCH(tbl_HRMaster[[#This Row],[EmployeeID]],tbl_EmployeeSurvey[EmployeeID],0)),"Not Found")</f>
        <v>4</v>
      </c>
      <c r="Z2416" s="5">
        <f>IFERROR(VLOOKUP(tbl_HRMaster[[#This Row],[EmployeeID]],tbl_ManagerSurvey[[EmployeeID]:[PerformanceRating]],2,FALSE),"Not Found")</f>
        <v>3</v>
      </c>
      <c r="AA2416" s="5">
        <f>IFERROR(VLOOKUP(tbl_HRMaster[[#This Row],[EmployeeID]],tbl_ManagerSurvey[[EmployeeID]:[PerformanceRating]],3,FALSE),"Not Found")</f>
        <v>4</v>
      </c>
      <c r="AB2416" s="5" t="str">
        <f>IF(tbl_HRMaster[[#This Row],[Attrition]]="Yes","Left","Active")</f>
        <v>Active</v>
      </c>
      <c r="AC2416" s="5" t="str">
        <f>_xlfn.IFS(tbl_HRMaster[[#This Row],[Age]]&lt;25,"Under 25",tbl_HRMaster[[#This Row],[Age]]&lt;35,"25-34",tbl_HRMaster[[#This Row],[Age]]&lt;45,"35-44",tbl_HRMaster[[#This Row],[Age]]&lt;55,"45-54",TRUE,"Above 54")</f>
        <v>25-34</v>
      </c>
      <c r="AD2416" s="5" t="str">
        <f>_xlfn.IFS(
tbl_HRMaster[[#This Row],[YearsAtCompany]]&lt;2,"&lt; 2 Years",
tbl_HRMaster[[#This Row],[YearsAtCompany]]&lt;5,"2-4 Years",
tbl_HRMaster[[#This Row],[YearsAtCompany]]&lt;10,"5-9 Years",
TRUE,"10+ Years"
)</f>
        <v>5-9 Years</v>
      </c>
      <c r="AE2416" s="5">
        <f>IF(tbl_HRMaster[[#This Row],[Attrition]]="Yes",1,0)</f>
        <v>0</v>
      </c>
    </row>
    <row r="2417" spans="1:31" x14ac:dyDescent="0.25">
      <c r="A2417">
        <v>29</v>
      </c>
      <c r="B2417" t="s">
        <v>21</v>
      </c>
      <c r="C2417" t="s">
        <v>22</v>
      </c>
      <c r="D2417" t="s">
        <v>23</v>
      </c>
      <c r="E2417">
        <v>17</v>
      </c>
      <c r="F2417">
        <v>4</v>
      </c>
      <c r="G2417" t="s">
        <v>38</v>
      </c>
      <c r="H2417">
        <v>646</v>
      </c>
      <c r="I2417" t="s">
        <v>34</v>
      </c>
      <c r="J2417">
        <v>1</v>
      </c>
      <c r="K2417" t="s">
        <v>40</v>
      </c>
      <c r="L2417" t="s">
        <v>41</v>
      </c>
      <c r="M2417">
        <v>65820</v>
      </c>
      <c r="N2417">
        <v>1</v>
      </c>
      <c r="O2417">
        <v>19</v>
      </c>
      <c r="P2417">
        <v>1</v>
      </c>
      <c r="Q2417">
        <v>6</v>
      </c>
      <c r="R2417">
        <v>3</v>
      </c>
      <c r="S2417">
        <v>6</v>
      </c>
      <c r="T2417">
        <v>1</v>
      </c>
      <c r="U2417">
        <v>0</v>
      </c>
      <c r="V2417">
        <f>COUNTIF(tbl_HRMaster[EmployeeID],tbl_HRMaster[[#This Row],[EmployeeID]])</f>
        <v>1</v>
      </c>
      <c r="W2417">
        <f>IFERROR(INDEX(tbl_EmployeeSurvey[EnvironmentSatisfaction],MATCH(tbl_HRMaster[[#This Row],[EmployeeID]],tbl_EmployeeSurvey[EmployeeID],0)),"Not Found")</f>
        <v>3</v>
      </c>
      <c r="X2417">
        <f>IFERROR(INDEX(tbl_EmployeeSurvey[JobSatisfaction],MATCH(tbl_HRMaster[[#This Row],[EmployeeID]],tbl_EmployeeSurvey[EmployeeID],0)),"Not Found")</f>
        <v>4</v>
      </c>
      <c r="Y2417" s="5">
        <f>IFERROR(INDEX(tbl_EmployeeSurvey[WorkLifeBalance],MATCH(tbl_HRMaster[[#This Row],[EmployeeID]],tbl_EmployeeSurvey[EmployeeID],0)),"Not Found")</f>
        <v>3</v>
      </c>
      <c r="Z2417" s="5">
        <f>IFERROR(VLOOKUP(tbl_HRMaster[[#This Row],[EmployeeID]],tbl_ManagerSurvey[[EmployeeID]:[PerformanceRating]],2,FALSE),"Not Found")</f>
        <v>3</v>
      </c>
      <c r="AA2417" s="5">
        <f>IFERROR(VLOOKUP(tbl_HRMaster[[#This Row],[EmployeeID]],tbl_ManagerSurvey[[EmployeeID]:[PerformanceRating]],3,FALSE),"Not Found")</f>
        <v>3</v>
      </c>
      <c r="AB2417" s="5" t="str">
        <f>IF(tbl_HRMaster[[#This Row],[Attrition]]="Yes","Left","Active")</f>
        <v>Active</v>
      </c>
      <c r="AC2417" s="5" t="str">
        <f>_xlfn.IFS(tbl_HRMaster[[#This Row],[Age]]&lt;25,"Under 25",tbl_HRMaster[[#This Row],[Age]]&lt;35,"25-34",tbl_HRMaster[[#This Row],[Age]]&lt;45,"35-44",tbl_HRMaster[[#This Row],[Age]]&lt;55,"45-54",TRUE,"Above 54")</f>
        <v>25-34</v>
      </c>
      <c r="AD2417" s="5" t="str">
        <f>_xlfn.IFS(
tbl_HRMaster[[#This Row],[YearsAtCompany]]&lt;2,"&lt; 2 Years",
tbl_HRMaster[[#This Row],[YearsAtCompany]]&lt;5,"2-4 Years",
tbl_HRMaster[[#This Row],[YearsAtCompany]]&lt;10,"5-9 Years",
TRUE,"10+ Years"
)</f>
        <v>5-9 Years</v>
      </c>
      <c r="AE2417" s="5">
        <f>IF(tbl_HRMaster[[#This Row],[Attrition]]="Yes",1,0)</f>
        <v>0</v>
      </c>
    </row>
    <row r="2418" spans="1:31" x14ac:dyDescent="0.25">
      <c r="A2418">
        <v>29</v>
      </c>
      <c r="B2418" t="s">
        <v>21</v>
      </c>
      <c r="C2418" t="s">
        <v>22</v>
      </c>
      <c r="D2418" t="s">
        <v>23</v>
      </c>
      <c r="E2418">
        <v>17</v>
      </c>
      <c r="F2418">
        <v>4</v>
      </c>
      <c r="G2418" t="s">
        <v>38</v>
      </c>
      <c r="H2418">
        <v>2116</v>
      </c>
      <c r="I2418" t="s">
        <v>34</v>
      </c>
      <c r="J2418">
        <v>1</v>
      </c>
      <c r="K2418" t="s">
        <v>40</v>
      </c>
      <c r="L2418" t="s">
        <v>41</v>
      </c>
      <c r="M2418">
        <v>65820</v>
      </c>
      <c r="N2418">
        <v>1</v>
      </c>
      <c r="O2418">
        <v>19</v>
      </c>
      <c r="P2418">
        <v>1</v>
      </c>
      <c r="Q2418">
        <v>6</v>
      </c>
      <c r="R2418">
        <v>3</v>
      </c>
      <c r="S2418">
        <v>6</v>
      </c>
      <c r="T2418">
        <v>1</v>
      </c>
      <c r="U2418">
        <v>0</v>
      </c>
      <c r="V2418">
        <f>COUNTIF(tbl_HRMaster[EmployeeID],tbl_HRMaster[[#This Row],[EmployeeID]])</f>
        <v>1</v>
      </c>
      <c r="W2418">
        <f>IFERROR(INDEX(tbl_EmployeeSurvey[EnvironmentSatisfaction],MATCH(tbl_HRMaster[[#This Row],[EmployeeID]],tbl_EmployeeSurvey[EmployeeID],0)),"Not Found")</f>
        <v>3</v>
      </c>
      <c r="X2418">
        <f>IFERROR(INDEX(tbl_EmployeeSurvey[JobSatisfaction],MATCH(tbl_HRMaster[[#This Row],[EmployeeID]],tbl_EmployeeSurvey[EmployeeID],0)),"Not Found")</f>
        <v>4</v>
      </c>
      <c r="Y2418" s="5">
        <f>IFERROR(INDEX(tbl_EmployeeSurvey[WorkLifeBalance],MATCH(tbl_HRMaster[[#This Row],[EmployeeID]],tbl_EmployeeSurvey[EmployeeID],0)),"Not Found")</f>
        <v>3</v>
      </c>
      <c r="Z2418" s="5">
        <f>IFERROR(VLOOKUP(tbl_HRMaster[[#This Row],[EmployeeID]],tbl_ManagerSurvey[[EmployeeID]:[PerformanceRating]],2,FALSE),"Not Found")</f>
        <v>3</v>
      </c>
      <c r="AA2418" s="5">
        <f>IFERROR(VLOOKUP(tbl_HRMaster[[#This Row],[EmployeeID]],tbl_ManagerSurvey[[EmployeeID]:[PerformanceRating]],3,FALSE),"Not Found")</f>
        <v>3</v>
      </c>
      <c r="AB2418" s="5" t="str">
        <f>IF(tbl_HRMaster[[#This Row],[Attrition]]="Yes","Left","Active")</f>
        <v>Active</v>
      </c>
      <c r="AC2418" s="5" t="str">
        <f>_xlfn.IFS(tbl_HRMaster[[#This Row],[Age]]&lt;25,"Under 25",tbl_HRMaster[[#This Row],[Age]]&lt;35,"25-34",tbl_HRMaster[[#This Row],[Age]]&lt;45,"35-44",tbl_HRMaster[[#This Row],[Age]]&lt;55,"45-54",TRUE,"Above 54")</f>
        <v>25-34</v>
      </c>
      <c r="AD2418" s="5" t="str">
        <f>_xlfn.IFS(
tbl_HRMaster[[#This Row],[YearsAtCompany]]&lt;2,"&lt; 2 Years",
tbl_HRMaster[[#This Row],[YearsAtCompany]]&lt;5,"2-4 Years",
tbl_HRMaster[[#This Row],[YearsAtCompany]]&lt;10,"5-9 Years",
TRUE,"10+ Years"
)</f>
        <v>5-9 Years</v>
      </c>
      <c r="AE2418" s="5">
        <f>IF(tbl_HRMaster[[#This Row],[Attrition]]="Yes",1,0)</f>
        <v>0</v>
      </c>
    </row>
    <row r="2419" spans="1:31" x14ac:dyDescent="0.25">
      <c r="A2419">
        <v>29</v>
      </c>
      <c r="B2419" t="s">
        <v>21</v>
      </c>
      <c r="C2419" t="s">
        <v>22</v>
      </c>
      <c r="D2419" t="s">
        <v>23</v>
      </c>
      <c r="E2419">
        <v>17</v>
      </c>
      <c r="F2419">
        <v>4</v>
      </c>
      <c r="G2419" t="s">
        <v>38</v>
      </c>
      <c r="H2419">
        <v>3586</v>
      </c>
      <c r="I2419" t="s">
        <v>34</v>
      </c>
      <c r="J2419">
        <v>1</v>
      </c>
      <c r="K2419" t="s">
        <v>40</v>
      </c>
      <c r="L2419" t="s">
        <v>41</v>
      </c>
      <c r="M2419">
        <v>65820</v>
      </c>
      <c r="N2419">
        <v>1</v>
      </c>
      <c r="O2419">
        <v>19</v>
      </c>
      <c r="P2419">
        <v>1</v>
      </c>
      <c r="Q2419">
        <v>6</v>
      </c>
      <c r="R2419">
        <v>3</v>
      </c>
      <c r="S2419">
        <v>6</v>
      </c>
      <c r="T2419">
        <v>1</v>
      </c>
      <c r="U2419">
        <v>0</v>
      </c>
      <c r="V2419">
        <f>COUNTIF(tbl_HRMaster[EmployeeID],tbl_HRMaster[[#This Row],[EmployeeID]])</f>
        <v>1</v>
      </c>
      <c r="W2419">
        <f>IFERROR(INDEX(tbl_EmployeeSurvey[EnvironmentSatisfaction],MATCH(tbl_HRMaster[[#This Row],[EmployeeID]],tbl_EmployeeSurvey[EmployeeID],0)),"Not Found")</f>
        <v>3</v>
      </c>
      <c r="X2419">
        <f>IFERROR(INDEX(tbl_EmployeeSurvey[JobSatisfaction],MATCH(tbl_HRMaster[[#This Row],[EmployeeID]],tbl_EmployeeSurvey[EmployeeID],0)),"Not Found")</f>
        <v>4</v>
      </c>
      <c r="Y2419" s="5">
        <f>IFERROR(INDEX(tbl_EmployeeSurvey[WorkLifeBalance],MATCH(tbl_HRMaster[[#This Row],[EmployeeID]],tbl_EmployeeSurvey[EmployeeID],0)),"Not Found")</f>
        <v>3</v>
      </c>
      <c r="Z2419" s="5">
        <f>IFERROR(VLOOKUP(tbl_HRMaster[[#This Row],[EmployeeID]],tbl_ManagerSurvey[[EmployeeID]:[PerformanceRating]],2,FALSE),"Not Found")</f>
        <v>3</v>
      </c>
      <c r="AA2419" s="5">
        <f>IFERROR(VLOOKUP(tbl_HRMaster[[#This Row],[EmployeeID]],tbl_ManagerSurvey[[EmployeeID]:[PerformanceRating]],3,FALSE),"Not Found")</f>
        <v>3</v>
      </c>
      <c r="AB2419" s="5" t="str">
        <f>IF(tbl_HRMaster[[#This Row],[Attrition]]="Yes","Left","Active")</f>
        <v>Active</v>
      </c>
      <c r="AC2419" s="5" t="str">
        <f>_xlfn.IFS(tbl_HRMaster[[#This Row],[Age]]&lt;25,"Under 25",tbl_HRMaster[[#This Row],[Age]]&lt;35,"25-34",tbl_HRMaster[[#This Row],[Age]]&lt;45,"35-44",tbl_HRMaster[[#This Row],[Age]]&lt;55,"45-54",TRUE,"Above 54")</f>
        <v>25-34</v>
      </c>
      <c r="AD2419" s="5" t="str">
        <f>_xlfn.IFS(
tbl_HRMaster[[#This Row],[YearsAtCompany]]&lt;2,"&lt; 2 Years",
tbl_HRMaster[[#This Row],[YearsAtCompany]]&lt;5,"2-4 Years",
tbl_HRMaster[[#This Row],[YearsAtCompany]]&lt;10,"5-9 Years",
TRUE,"10+ Years"
)</f>
        <v>5-9 Years</v>
      </c>
      <c r="AE2419" s="5">
        <f>IF(tbl_HRMaster[[#This Row],[Attrition]]="Yes",1,0)</f>
        <v>0</v>
      </c>
    </row>
    <row r="2420" spans="1:31" x14ac:dyDescent="0.25">
      <c r="A2420">
        <v>27</v>
      </c>
      <c r="B2420" t="s">
        <v>21</v>
      </c>
      <c r="C2420" t="s">
        <v>22</v>
      </c>
      <c r="D2420" t="s">
        <v>23</v>
      </c>
      <c r="E2420">
        <v>3</v>
      </c>
      <c r="F2420">
        <v>3</v>
      </c>
      <c r="G2420" t="s">
        <v>24</v>
      </c>
      <c r="H2420">
        <v>991</v>
      </c>
      <c r="I2420" t="s">
        <v>34</v>
      </c>
      <c r="J2420">
        <v>1</v>
      </c>
      <c r="K2420" t="s">
        <v>44</v>
      </c>
      <c r="L2420" t="s">
        <v>32</v>
      </c>
      <c r="M2420">
        <v>66940</v>
      </c>
      <c r="N2420">
        <v>1</v>
      </c>
      <c r="O2420">
        <v>13</v>
      </c>
      <c r="P2420">
        <v>1</v>
      </c>
      <c r="Q2420">
        <v>6</v>
      </c>
      <c r="R2420">
        <v>2</v>
      </c>
      <c r="S2420">
        <v>6</v>
      </c>
      <c r="T2420">
        <v>1</v>
      </c>
      <c r="U2420">
        <v>4</v>
      </c>
      <c r="V2420">
        <f>COUNTIF(tbl_HRMaster[EmployeeID],tbl_HRMaster[[#This Row],[EmployeeID]])</f>
        <v>1</v>
      </c>
      <c r="W2420">
        <f>IFERROR(INDEX(tbl_EmployeeSurvey[EnvironmentSatisfaction],MATCH(tbl_HRMaster[[#This Row],[EmployeeID]],tbl_EmployeeSurvey[EmployeeID],0)),"Not Found")</f>
        <v>3</v>
      </c>
      <c r="X2420">
        <f>IFERROR(INDEX(tbl_EmployeeSurvey[JobSatisfaction],MATCH(tbl_HRMaster[[#This Row],[EmployeeID]],tbl_EmployeeSurvey[EmployeeID],0)),"Not Found")</f>
        <v>4</v>
      </c>
      <c r="Y2420" s="5">
        <f>IFERROR(INDEX(tbl_EmployeeSurvey[WorkLifeBalance],MATCH(tbl_HRMaster[[#This Row],[EmployeeID]],tbl_EmployeeSurvey[EmployeeID],0)),"Not Found")</f>
        <v>2</v>
      </c>
      <c r="Z2420" s="5">
        <f>IFERROR(VLOOKUP(tbl_HRMaster[[#This Row],[EmployeeID]],tbl_ManagerSurvey[[EmployeeID]:[PerformanceRating]],2,FALSE),"Not Found")</f>
        <v>2</v>
      </c>
      <c r="AA2420" s="5">
        <f>IFERROR(VLOOKUP(tbl_HRMaster[[#This Row],[EmployeeID]],tbl_ManagerSurvey[[EmployeeID]:[PerformanceRating]],3,FALSE),"Not Found")</f>
        <v>3</v>
      </c>
      <c r="AB2420" s="5" t="str">
        <f>IF(tbl_HRMaster[[#This Row],[Attrition]]="Yes","Left","Active")</f>
        <v>Active</v>
      </c>
      <c r="AC2420" s="5" t="str">
        <f>_xlfn.IFS(tbl_HRMaster[[#This Row],[Age]]&lt;25,"Under 25",tbl_HRMaster[[#This Row],[Age]]&lt;35,"25-34",tbl_HRMaster[[#This Row],[Age]]&lt;45,"35-44",tbl_HRMaster[[#This Row],[Age]]&lt;55,"45-54",TRUE,"Above 54")</f>
        <v>25-34</v>
      </c>
      <c r="AD2420" s="5" t="str">
        <f>_xlfn.IFS(
tbl_HRMaster[[#This Row],[YearsAtCompany]]&lt;2,"&lt; 2 Years",
tbl_HRMaster[[#This Row],[YearsAtCompany]]&lt;5,"2-4 Years",
tbl_HRMaster[[#This Row],[YearsAtCompany]]&lt;10,"5-9 Years",
TRUE,"10+ Years"
)</f>
        <v>5-9 Years</v>
      </c>
      <c r="AE2420" s="5">
        <f>IF(tbl_HRMaster[[#This Row],[Attrition]]="Yes",1,0)</f>
        <v>0</v>
      </c>
    </row>
    <row r="2421" spans="1:31" x14ac:dyDescent="0.25">
      <c r="A2421">
        <v>27</v>
      </c>
      <c r="B2421" t="s">
        <v>21</v>
      </c>
      <c r="C2421" t="s">
        <v>22</v>
      </c>
      <c r="D2421" t="s">
        <v>23</v>
      </c>
      <c r="E2421">
        <v>3</v>
      </c>
      <c r="F2421">
        <v>3</v>
      </c>
      <c r="G2421" t="s">
        <v>24</v>
      </c>
      <c r="H2421">
        <v>2461</v>
      </c>
      <c r="I2421" t="s">
        <v>34</v>
      </c>
      <c r="J2421">
        <v>1</v>
      </c>
      <c r="K2421" t="s">
        <v>44</v>
      </c>
      <c r="L2421" t="s">
        <v>32</v>
      </c>
      <c r="M2421">
        <v>66940</v>
      </c>
      <c r="N2421">
        <v>1</v>
      </c>
      <c r="O2421">
        <v>13</v>
      </c>
      <c r="P2421">
        <v>1</v>
      </c>
      <c r="Q2421">
        <v>6</v>
      </c>
      <c r="R2421">
        <v>2</v>
      </c>
      <c r="S2421">
        <v>6</v>
      </c>
      <c r="T2421">
        <v>1</v>
      </c>
      <c r="U2421">
        <v>4</v>
      </c>
      <c r="V2421">
        <f>COUNTIF(tbl_HRMaster[EmployeeID],tbl_HRMaster[[#This Row],[EmployeeID]])</f>
        <v>1</v>
      </c>
      <c r="W2421">
        <f>IFERROR(INDEX(tbl_EmployeeSurvey[EnvironmentSatisfaction],MATCH(tbl_HRMaster[[#This Row],[EmployeeID]],tbl_EmployeeSurvey[EmployeeID],0)),"Not Found")</f>
        <v>3</v>
      </c>
      <c r="X2421">
        <f>IFERROR(INDEX(tbl_EmployeeSurvey[JobSatisfaction],MATCH(tbl_HRMaster[[#This Row],[EmployeeID]],tbl_EmployeeSurvey[EmployeeID],0)),"Not Found")</f>
        <v>4</v>
      </c>
      <c r="Y2421" s="5">
        <f>IFERROR(INDEX(tbl_EmployeeSurvey[WorkLifeBalance],MATCH(tbl_HRMaster[[#This Row],[EmployeeID]],tbl_EmployeeSurvey[EmployeeID],0)),"Not Found")</f>
        <v>2</v>
      </c>
      <c r="Z2421" s="5">
        <f>IFERROR(VLOOKUP(tbl_HRMaster[[#This Row],[EmployeeID]],tbl_ManagerSurvey[[EmployeeID]:[PerformanceRating]],2,FALSE),"Not Found")</f>
        <v>2</v>
      </c>
      <c r="AA2421" s="5">
        <f>IFERROR(VLOOKUP(tbl_HRMaster[[#This Row],[EmployeeID]],tbl_ManagerSurvey[[EmployeeID]:[PerformanceRating]],3,FALSE),"Not Found")</f>
        <v>3</v>
      </c>
      <c r="AB2421" s="5" t="str">
        <f>IF(tbl_HRMaster[[#This Row],[Attrition]]="Yes","Left","Active")</f>
        <v>Active</v>
      </c>
      <c r="AC2421" s="5" t="str">
        <f>_xlfn.IFS(tbl_HRMaster[[#This Row],[Age]]&lt;25,"Under 25",tbl_HRMaster[[#This Row],[Age]]&lt;35,"25-34",tbl_HRMaster[[#This Row],[Age]]&lt;45,"35-44",tbl_HRMaster[[#This Row],[Age]]&lt;55,"45-54",TRUE,"Above 54")</f>
        <v>25-34</v>
      </c>
      <c r="AD2421" s="5" t="str">
        <f>_xlfn.IFS(
tbl_HRMaster[[#This Row],[YearsAtCompany]]&lt;2,"&lt; 2 Years",
tbl_HRMaster[[#This Row],[YearsAtCompany]]&lt;5,"2-4 Years",
tbl_HRMaster[[#This Row],[YearsAtCompany]]&lt;10,"5-9 Years",
TRUE,"10+ Years"
)</f>
        <v>5-9 Years</v>
      </c>
      <c r="AE2421" s="5">
        <f>IF(tbl_HRMaster[[#This Row],[Attrition]]="Yes",1,0)</f>
        <v>0</v>
      </c>
    </row>
    <row r="2422" spans="1:31" x14ac:dyDescent="0.25">
      <c r="A2422">
        <v>27</v>
      </c>
      <c r="B2422" t="s">
        <v>21</v>
      </c>
      <c r="C2422" t="s">
        <v>22</v>
      </c>
      <c r="D2422" t="s">
        <v>23</v>
      </c>
      <c r="E2422">
        <v>3</v>
      </c>
      <c r="F2422">
        <v>3</v>
      </c>
      <c r="G2422" t="s">
        <v>24</v>
      </c>
      <c r="H2422">
        <v>3931</v>
      </c>
      <c r="I2422" t="s">
        <v>34</v>
      </c>
      <c r="J2422">
        <v>1</v>
      </c>
      <c r="K2422" t="s">
        <v>44</v>
      </c>
      <c r="L2422" t="s">
        <v>32</v>
      </c>
      <c r="M2422">
        <v>66940</v>
      </c>
      <c r="N2422">
        <v>1</v>
      </c>
      <c r="O2422">
        <v>13</v>
      </c>
      <c r="P2422">
        <v>1</v>
      </c>
      <c r="Q2422">
        <v>6</v>
      </c>
      <c r="R2422">
        <v>2</v>
      </c>
      <c r="S2422">
        <v>6</v>
      </c>
      <c r="T2422">
        <v>1</v>
      </c>
      <c r="U2422">
        <v>4</v>
      </c>
      <c r="V2422">
        <f>COUNTIF(tbl_HRMaster[EmployeeID],tbl_HRMaster[[#This Row],[EmployeeID]])</f>
        <v>1</v>
      </c>
      <c r="W2422">
        <f>IFERROR(INDEX(tbl_EmployeeSurvey[EnvironmentSatisfaction],MATCH(tbl_HRMaster[[#This Row],[EmployeeID]],tbl_EmployeeSurvey[EmployeeID],0)),"Not Found")</f>
        <v>3</v>
      </c>
      <c r="X2422">
        <f>IFERROR(INDEX(tbl_EmployeeSurvey[JobSatisfaction],MATCH(tbl_HRMaster[[#This Row],[EmployeeID]],tbl_EmployeeSurvey[EmployeeID],0)),"Not Found")</f>
        <v>4</v>
      </c>
      <c r="Y2422" s="5">
        <f>IFERROR(INDEX(tbl_EmployeeSurvey[WorkLifeBalance],MATCH(tbl_HRMaster[[#This Row],[EmployeeID]],tbl_EmployeeSurvey[EmployeeID],0)),"Not Found")</f>
        <v>2</v>
      </c>
      <c r="Z2422" s="5">
        <f>IFERROR(VLOOKUP(tbl_HRMaster[[#This Row],[EmployeeID]],tbl_ManagerSurvey[[EmployeeID]:[PerformanceRating]],2,FALSE),"Not Found")</f>
        <v>2</v>
      </c>
      <c r="AA2422" s="5">
        <f>IFERROR(VLOOKUP(tbl_HRMaster[[#This Row],[EmployeeID]],tbl_ManagerSurvey[[EmployeeID]:[PerformanceRating]],3,FALSE),"Not Found")</f>
        <v>3</v>
      </c>
      <c r="AB2422" s="5" t="str">
        <f>IF(tbl_HRMaster[[#This Row],[Attrition]]="Yes","Left","Active")</f>
        <v>Active</v>
      </c>
      <c r="AC2422" s="5" t="str">
        <f>_xlfn.IFS(tbl_HRMaster[[#This Row],[Age]]&lt;25,"Under 25",tbl_HRMaster[[#This Row],[Age]]&lt;35,"25-34",tbl_HRMaster[[#This Row],[Age]]&lt;45,"35-44",tbl_HRMaster[[#This Row],[Age]]&lt;55,"45-54",TRUE,"Above 54")</f>
        <v>25-34</v>
      </c>
      <c r="AD2422" s="5" t="str">
        <f>_xlfn.IFS(
tbl_HRMaster[[#This Row],[YearsAtCompany]]&lt;2,"&lt; 2 Years",
tbl_HRMaster[[#This Row],[YearsAtCompany]]&lt;5,"2-4 Years",
tbl_HRMaster[[#This Row],[YearsAtCompany]]&lt;10,"5-9 Years",
TRUE,"10+ Years"
)</f>
        <v>5-9 Years</v>
      </c>
      <c r="AE2422" s="5">
        <f>IF(tbl_HRMaster[[#This Row],[Attrition]]="Yes",1,0)</f>
        <v>0</v>
      </c>
    </row>
    <row r="2423" spans="1:31" x14ac:dyDescent="0.25">
      <c r="A2423">
        <v>25</v>
      </c>
      <c r="B2423" t="s">
        <v>21</v>
      </c>
      <c r="C2423" t="s">
        <v>22</v>
      </c>
      <c r="D2423" t="s">
        <v>30</v>
      </c>
      <c r="E2423">
        <v>8</v>
      </c>
      <c r="F2423">
        <v>3</v>
      </c>
      <c r="G2423" t="s">
        <v>24</v>
      </c>
      <c r="H2423">
        <v>306</v>
      </c>
      <c r="I2423" t="s">
        <v>34</v>
      </c>
      <c r="J2423">
        <v>2</v>
      </c>
      <c r="K2423" t="s">
        <v>31</v>
      </c>
      <c r="L2423" t="s">
        <v>32</v>
      </c>
      <c r="M2423">
        <v>74840</v>
      </c>
      <c r="N2423">
        <v>1</v>
      </c>
      <c r="O2423">
        <v>15</v>
      </c>
      <c r="P2423">
        <v>0</v>
      </c>
      <c r="Q2423">
        <v>6</v>
      </c>
      <c r="R2423">
        <v>3</v>
      </c>
      <c r="S2423">
        <v>6</v>
      </c>
      <c r="T2423">
        <v>1</v>
      </c>
      <c r="U2423">
        <v>4</v>
      </c>
      <c r="V2423">
        <f>COUNTIF(tbl_HRMaster[EmployeeID],tbl_HRMaster[[#This Row],[EmployeeID]])</f>
        <v>1</v>
      </c>
      <c r="W2423">
        <f>IFERROR(INDEX(tbl_EmployeeSurvey[EnvironmentSatisfaction],MATCH(tbl_HRMaster[[#This Row],[EmployeeID]],tbl_EmployeeSurvey[EmployeeID],0)),"Not Found")</f>
        <v>3</v>
      </c>
      <c r="X2423">
        <f>IFERROR(INDEX(tbl_EmployeeSurvey[JobSatisfaction],MATCH(tbl_HRMaster[[#This Row],[EmployeeID]],tbl_EmployeeSurvey[EmployeeID],0)),"Not Found")</f>
        <v>4</v>
      </c>
      <c r="Y2423" s="5">
        <f>IFERROR(INDEX(tbl_EmployeeSurvey[WorkLifeBalance],MATCH(tbl_HRMaster[[#This Row],[EmployeeID]],tbl_EmployeeSurvey[EmployeeID],0)),"Not Found")</f>
        <v>2</v>
      </c>
      <c r="Z2423" s="5">
        <f>IFERROR(VLOOKUP(tbl_HRMaster[[#This Row],[EmployeeID]],tbl_ManagerSurvey[[EmployeeID]:[PerformanceRating]],2,FALSE),"Not Found")</f>
        <v>3</v>
      </c>
      <c r="AA2423" s="5">
        <f>IFERROR(VLOOKUP(tbl_HRMaster[[#This Row],[EmployeeID]],tbl_ManagerSurvey[[EmployeeID]:[PerformanceRating]],3,FALSE),"Not Found")</f>
        <v>3</v>
      </c>
      <c r="AB2423" s="5" t="str">
        <f>IF(tbl_HRMaster[[#This Row],[Attrition]]="Yes","Left","Active")</f>
        <v>Active</v>
      </c>
      <c r="AC2423" s="5" t="str">
        <f>_xlfn.IFS(tbl_HRMaster[[#This Row],[Age]]&lt;25,"Under 25",tbl_HRMaster[[#This Row],[Age]]&lt;35,"25-34",tbl_HRMaster[[#This Row],[Age]]&lt;45,"35-44",tbl_HRMaster[[#This Row],[Age]]&lt;55,"45-54",TRUE,"Above 54")</f>
        <v>25-34</v>
      </c>
      <c r="AD2423" s="5" t="str">
        <f>_xlfn.IFS(
tbl_HRMaster[[#This Row],[YearsAtCompany]]&lt;2,"&lt; 2 Years",
tbl_HRMaster[[#This Row],[YearsAtCompany]]&lt;5,"2-4 Years",
tbl_HRMaster[[#This Row],[YearsAtCompany]]&lt;10,"5-9 Years",
TRUE,"10+ Years"
)</f>
        <v>5-9 Years</v>
      </c>
      <c r="AE2423" s="5">
        <f>IF(tbl_HRMaster[[#This Row],[Attrition]]="Yes",1,0)</f>
        <v>0</v>
      </c>
    </row>
    <row r="2424" spans="1:31" x14ac:dyDescent="0.25">
      <c r="A2424">
        <v>25</v>
      </c>
      <c r="B2424" t="s">
        <v>21</v>
      </c>
      <c r="C2424" t="s">
        <v>22</v>
      </c>
      <c r="D2424" t="s">
        <v>30</v>
      </c>
      <c r="E2424">
        <v>8</v>
      </c>
      <c r="F2424">
        <v>3</v>
      </c>
      <c r="G2424" t="s">
        <v>24</v>
      </c>
      <c r="H2424">
        <v>1776</v>
      </c>
      <c r="I2424" t="s">
        <v>34</v>
      </c>
      <c r="J2424">
        <v>2</v>
      </c>
      <c r="K2424" t="s">
        <v>31</v>
      </c>
      <c r="L2424" t="s">
        <v>32</v>
      </c>
      <c r="M2424">
        <v>74840</v>
      </c>
      <c r="N2424">
        <v>1</v>
      </c>
      <c r="O2424">
        <v>15</v>
      </c>
      <c r="P2424">
        <v>0</v>
      </c>
      <c r="Q2424">
        <v>6</v>
      </c>
      <c r="R2424">
        <v>3</v>
      </c>
      <c r="S2424">
        <v>6</v>
      </c>
      <c r="T2424">
        <v>1</v>
      </c>
      <c r="U2424">
        <v>4</v>
      </c>
      <c r="V2424">
        <f>COUNTIF(tbl_HRMaster[EmployeeID],tbl_HRMaster[[#This Row],[EmployeeID]])</f>
        <v>1</v>
      </c>
      <c r="W2424">
        <f>IFERROR(INDEX(tbl_EmployeeSurvey[EnvironmentSatisfaction],MATCH(tbl_HRMaster[[#This Row],[EmployeeID]],tbl_EmployeeSurvey[EmployeeID],0)),"Not Found")</f>
        <v>3</v>
      </c>
      <c r="X2424">
        <f>IFERROR(INDEX(tbl_EmployeeSurvey[JobSatisfaction],MATCH(tbl_HRMaster[[#This Row],[EmployeeID]],tbl_EmployeeSurvey[EmployeeID],0)),"Not Found")</f>
        <v>4</v>
      </c>
      <c r="Y2424" s="5">
        <f>IFERROR(INDEX(tbl_EmployeeSurvey[WorkLifeBalance],MATCH(tbl_HRMaster[[#This Row],[EmployeeID]],tbl_EmployeeSurvey[EmployeeID],0)),"Not Found")</f>
        <v>2</v>
      </c>
      <c r="Z2424" s="5">
        <f>IFERROR(VLOOKUP(tbl_HRMaster[[#This Row],[EmployeeID]],tbl_ManagerSurvey[[EmployeeID]:[PerformanceRating]],2,FALSE),"Not Found")</f>
        <v>3</v>
      </c>
      <c r="AA2424" s="5">
        <f>IFERROR(VLOOKUP(tbl_HRMaster[[#This Row],[EmployeeID]],tbl_ManagerSurvey[[EmployeeID]:[PerformanceRating]],3,FALSE),"Not Found")</f>
        <v>3</v>
      </c>
      <c r="AB2424" s="5" t="str">
        <f>IF(tbl_HRMaster[[#This Row],[Attrition]]="Yes","Left","Active")</f>
        <v>Active</v>
      </c>
      <c r="AC2424" s="5" t="str">
        <f>_xlfn.IFS(tbl_HRMaster[[#This Row],[Age]]&lt;25,"Under 25",tbl_HRMaster[[#This Row],[Age]]&lt;35,"25-34",tbl_HRMaster[[#This Row],[Age]]&lt;45,"35-44",tbl_HRMaster[[#This Row],[Age]]&lt;55,"45-54",TRUE,"Above 54")</f>
        <v>25-34</v>
      </c>
      <c r="AD2424" s="5" t="str">
        <f>_xlfn.IFS(
tbl_HRMaster[[#This Row],[YearsAtCompany]]&lt;2,"&lt; 2 Years",
tbl_HRMaster[[#This Row],[YearsAtCompany]]&lt;5,"2-4 Years",
tbl_HRMaster[[#This Row],[YearsAtCompany]]&lt;10,"5-9 Years",
TRUE,"10+ Years"
)</f>
        <v>5-9 Years</v>
      </c>
      <c r="AE2424" s="5">
        <f>IF(tbl_HRMaster[[#This Row],[Attrition]]="Yes",1,0)</f>
        <v>0</v>
      </c>
    </row>
    <row r="2425" spans="1:31" x14ac:dyDescent="0.25">
      <c r="A2425">
        <v>25</v>
      </c>
      <c r="B2425" t="s">
        <v>21</v>
      </c>
      <c r="C2425" t="s">
        <v>22</v>
      </c>
      <c r="D2425" t="s">
        <v>30</v>
      </c>
      <c r="E2425">
        <v>8</v>
      </c>
      <c r="F2425">
        <v>3</v>
      </c>
      <c r="G2425" t="s">
        <v>24</v>
      </c>
      <c r="H2425">
        <v>3246</v>
      </c>
      <c r="I2425" t="s">
        <v>34</v>
      </c>
      <c r="J2425">
        <v>2</v>
      </c>
      <c r="K2425" t="s">
        <v>31</v>
      </c>
      <c r="L2425" t="s">
        <v>32</v>
      </c>
      <c r="M2425">
        <v>74840</v>
      </c>
      <c r="N2425">
        <v>1</v>
      </c>
      <c r="O2425">
        <v>15</v>
      </c>
      <c r="P2425">
        <v>0</v>
      </c>
      <c r="Q2425">
        <v>6</v>
      </c>
      <c r="R2425">
        <v>3</v>
      </c>
      <c r="S2425">
        <v>6</v>
      </c>
      <c r="T2425">
        <v>1</v>
      </c>
      <c r="U2425">
        <v>4</v>
      </c>
      <c r="V2425">
        <f>COUNTIF(tbl_HRMaster[EmployeeID],tbl_HRMaster[[#This Row],[EmployeeID]])</f>
        <v>1</v>
      </c>
      <c r="W2425">
        <f>IFERROR(INDEX(tbl_EmployeeSurvey[EnvironmentSatisfaction],MATCH(tbl_HRMaster[[#This Row],[EmployeeID]],tbl_EmployeeSurvey[EmployeeID],0)),"Not Found")</f>
        <v>3</v>
      </c>
      <c r="X2425">
        <f>IFERROR(INDEX(tbl_EmployeeSurvey[JobSatisfaction],MATCH(tbl_HRMaster[[#This Row],[EmployeeID]],tbl_EmployeeSurvey[EmployeeID],0)),"Not Found")</f>
        <v>4</v>
      </c>
      <c r="Y2425" s="5">
        <f>IFERROR(INDEX(tbl_EmployeeSurvey[WorkLifeBalance],MATCH(tbl_HRMaster[[#This Row],[EmployeeID]],tbl_EmployeeSurvey[EmployeeID],0)),"Not Found")</f>
        <v>2</v>
      </c>
      <c r="Z2425" s="5">
        <f>IFERROR(VLOOKUP(tbl_HRMaster[[#This Row],[EmployeeID]],tbl_ManagerSurvey[[EmployeeID]:[PerformanceRating]],2,FALSE),"Not Found")</f>
        <v>3</v>
      </c>
      <c r="AA2425" s="5">
        <f>IFERROR(VLOOKUP(tbl_HRMaster[[#This Row],[EmployeeID]],tbl_ManagerSurvey[[EmployeeID]:[PerformanceRating]],3,FALSE),"Not Found")</f>
        <v>3</v>
      </c>
      <c r="AB2425" s="5" t="str">
        <f>IF(tbl_HRMaster[[#This Row],[Attrition]]="Yes","Left","Active")</f>
        <v>Active</v>
      </c>
      <c r="AC2425" s="5" t="str">
        <f>_xlfn.IFS(tbl_HRMaster[[#This Row],[Age]]&lt;25,"Under 25",tbl_HRMaster[[#This Row],[Age]]&lt;35,"25-34",tbl_HRMaster[[#This Row],[Age]]&lt;45,"35-44",tbl_HRMaster[[#This Row],[Age]]&lt;55,"45-54",TRUE,"Above 54")</f>
        <v>25-34</v>
      </c>
      <c r="AD2425" s="5" t="str">
        <f>_xlfn.IFS(
tbl_HRMaster[[#This Row],[YearsAtCompany]]&lt;2,"&lt; 2 Years",
tbl_HRMaster[[#This Row],[YearsAtCompany]]&lt;5,"2-4 Years",
tbl_HRMaster[[#This Row],[YearsAtCompany]]&lt;10,"5-9 Years",
TRUE,"10+ Years"
)</f>
        <v>5-9 Years</v>
      </c>
      <c r="AE2425" s="5">
        <f>IF(tbl_HRMaster[[#This Row],[Attrition]]="Yes",1,0)</f>
        <v>0</v>
      </c>
    </row>
    <row r="2426" spans="1:31" x14ac:dyDescent="0.25">
      <c r="A2426">
        <v>35</v>
      </c>
      <c r="B2426" t="s">
        <v>21</v>
      </c>
      <c r="C2426" t="s">
        <v>22</v>
      </c>
      <c r="D2426" t="s">
        <v>23</v>
      </c>
      <c r="E2426">
        <v>6</v>
      </c>
      <c r="F2426">
        <v>4</v>
      </c>
      <c r="G2426" t="s">
        <v>38</v>
      </c>
      <c r="H2426">
        <v>363</v>
      </c>
      <c r="I2426" t="s">
        <v>25</v>
      </c>
      <c r="J2426">
        <v>2</v>
      </c>
      <c r="K2426" t="s">
        <v>44</v>
      </c>
      <c r="L2426" t="s">
        <v>32</v>
      </c>
      <c r="M2426">
        <v>94190</v>
      </c>
      <c r="N2426">
        <v>1</v>
      </c>
      <c r="O2426">
        <v>24</v>
      </c>
      <c r="P2426">
        <v>1</v>
      </c>
      <c r="Q2426">
        <v>6</v>
      </c>
      <c r="R2426">
        <v>5</v>
      </c>
      <c r="S2426">
        <v>6</v>
      </c>
      <c r="T2426">
        <v>1</v>
      </c>
      <c r="U2426">
        <v>1</v>
      </c>
      <c r="V2426">
        <f>COUNTIF(tbl_HRMaster[EmployeeID],tbl_HRMaster[[#This Row],[EmployeeID]])</f>
        <v>1</v>
      </c>
      <c r="W2426">
        <f>IFERROR(INDEX(tbl_EmployeeSurvey[EnvironmentSatisfaction],MATCH(tbl_HRMaster[[#This Row],[EmployeeID]],tbl_EmployeeSurvey[EmployeeID],0)),"Not Found")</f>
        <v>3</v>
      </c>
      <c r="X2426">
        <f>IFERROR(INDEX(tbl_EmployeeSurvey[JobSatisfaction],MATCH(tbl_HRMaster[[#This Row],[EmployeeID]],tbl_EmployeeSurvey[EmployeeID],0)),"Not Found")</f>
        <v>1</v>
      </c>
      <c r="Y2426" s="5">
        <f>IFERROR(INDEX(tbl_EmployeeSurvey[WorkLifeBalance],MATCH(tbl_HRMaster[[#This Row],[EmployeeID]],tbl_EmployeeSurvey[EmployeeID],0)),"Not Found")</f>
        <v>2</v>
      </c>
      <c r="Z2426" s="5">
        <f>IFERROR(VLOOKUP(tbl_HRMaster[[#This Row],[EmployeeID]],tbl_ManagerSurvey[[EmployeeID]:[PerformanceRating]],2,FALSE),"Not Found")</f>
        <v>2</v>
      </c>
      <c r="AA2426" s="5">
        <f>IFERROR(VLOOKUP(tbl_HRMaster[[#This Row],[EmployeeID]],tbl_ManagerSurvey[[EmployeeID]:[PerformanceRating]],3,FALSE),"Not Found")</f>
        <v>4</v>
      </c>
      <c r="AB2426" s="5" t="str">
        <f>IF(tbl_HRMaster[[#This Row],[Attrition]]="Yes","Left","Active")</f>
        <v>Active</v>
      </c>
      <c r="AC2426" s="5" t="str">
        <f>_xlfn.IFS(tbl_HRMaster[[#This Row],[Age]]&lt;25,"Under 25",tbl_HRMaster[[#This Row],[Age]]&lt;35,"25-34",tbl_HRMaster[[#This Row],[Age]]&lt;45,"35-44",tbl_HRMaster[[#This Row],[Age]]&lt;55,"45-54",TRUE,"Above 54")</f>
        <v>35-44</v>
      </c>
      <c r="AD2426" s="5" t="str">
        <f>_xlfn.IFS(
tbl_HRMaster[[#This Row],[YearsAtCompany]]&lt;2,"&lt; 2 Years",
tbl_HRMaster[[#This Row],[YearsAtCompany]]&lt;5,"2-4 Years",
tbl_HRMaster[[#This Row],[YearsAtCompany]]&lt;10,"5-9 Years",
TRUE,"10+ Years"
)</f>
        <v>5-9 Years</v>
      </c>
      <c r="AE2426" s="5">
        <f>IF(tbl_HRMaster[[#This Row],[Attrition]]="Yes",1,0)</f>
        <v>0</v>
      </c>
    </row>
    <row r="2427" spans="1:31" x14ac:dyDescent="0.25">
      <c r="A2427">
        <v>35</v>
      </c>
      <c r="B2427" t="s">
        <v>21</v>
      </c>
      <c r="C2427" t="s">
        <v>22</v>
      </c>
      <c r="D2427" t="s">
        <v>23</v>
      </c>
      <c r="E2427">
        <v>6</v>
      </c>
      <c r="F2427">
        <v>4</v>
      </c>
      <c r="G2427" t="s">
        <v>38</v>
      </c>
      <c r="H2427">
        <v>1833</v>
      </c>
      <c r="I2427" t="s">
        <v>25</v>
      </c>
      <c r="J2427">
        <v>2</v>
      </c>
      <c r="K2427" t="s">
        <v>44</v>
      </c>
      <c r="L2427" t="s">
        <v>32</v>
      </c>
      <c r="M2427">
        <v>94190</v>
      </c>
      <c r="N2427">
        <v>1</v>
      </c>
      <c r="O2427">
        <v>24</v>
      </c>
      <c r="P2427">
        <v>1</v>
      </c>
      <c r="Q2427">
        <v>6</v>
      </c>
      <c r="R2427">
        <v>5</v>
      </c>
      <c r="S2427">
        <v>6</v>
      </c>
      <c r="T2427">
        <v>1</v>
      </c>
      <c r="U2427">
        <v>1</v>
      </c>
      <c r="V2427">
        <f>COUNTIF(tbl_HRMaster[EmployeeID],tbl_HRMaster[[#This Row],[EmployeeID]])</f>
        <v>1</v>
      </c>
      <c r="W2427">
        <f>IFERROR(INDEX(tbl_EmployeeSurvey[EnvironmentSatisfaction],MATCH(tbl_HRMaster[[#This Row],[EmployeeID]],tbl_EmployeeSurvey[EmployeeID],0)),"Not Found")</f>
        <v>3</v>
      </c>
      <c r="X2427">
        <f>IFERROR(INDEX(tbl_EmployeeSurvey[JobSatisfaction],MATCH(tbl_HRMaster[[#This Row],[EmployeeID]],tbl_EmployeeSurvey[EmployeeID],0)),"Not Found")</f>
        <v>1</v>
      </c>
      <c r="Y2427" s="5">
        <f>IFERROR(INDEX(tbl_EmployeeSurvey[WorkLifeBalance],MATCH(tbl_HRMaster[[#This Row],[EmployeeID]],tbl_EmployeeSurvey[EmployeeID],0)),"Not Found")</f>
        <v>2</v>
      </c>
      <c r="Z2427" s="5">
        <f>IFERROR(VLOOKUP(tbl_HRMaster[[#This Row],[EmployeeID]],tbl_ManagerSurvey[[EmployeeID]:[PerformanceRating]],2,FALSE),"Not Found")</f>
        <v>2</v>
      </c>
      <c r="AA2427" s="5">
        <f>IFERROR(VLOOKUP(tbl_HRMaster[[#This Row],[EmployeeID]],tbl_ManagerSurvey[[EmployeeID]:[PerformanceRating]],3,FALSE),"Not Found")</f>
        <v>4</v>
      </c>
      <c r="AB2427" s="5" t="str">
        <f>IF(tbl_HRMaster[[#This Row],[Attrition]]="Yes","Left","Active")</f>
        <v>Active</v>
      </c>
      <c r="AC2427" s="5" t="str">
        <f>_xlfn.IFS(tbl_HRMaster[[#This Row],[Age]]&lt;25,"Under 25",tbl_HRMaster[[#This Row],[Age]]&lt;35,"25-34",tbl_HRMaster[[#This Row],[Age]]&lt;45,"35-44",tbl_HRMaster[[#This Row],[Age]]&lt;55,"45-54",TRUE,"Above 54")</f>
        <v>35-44</v>
      </c>
      <c r="AD2427" s="5" t="str">
        <f>_xlfn.IFS(
tbl_HRMaster[[#This Row],[YearsAtCompany]]&lt;2,"&lt; 2 Years",
tbl_HRMaster[[#This Row],[YearsAtCompany]]&lt;5,"2-4 Years",
tbl_HRMaster[[#This Row],[YearsAtCompany]]&lt;10,"5-9 Years",
TRUE,"10+ Years"
)</f>
        <v>5-9 Years</v>
      </c>
      <c r="AE2427" s="5">
        <f>IF(tbl_HRMaster[[#This Row],[Attrition]]="Yes",1,0)</f>
        <v>0</v>
      </c>
    </row>
    <row r="2428" spans="1:31" x14ac:dyDescent="0.25">
      <c r="A2428">
        <v>35</v>
      </c>
      <c r="B2428" t="s">
        <v>21</v>
      </c>
      <c r="C2428" t="s">
        <v>22</v>
      </c>
      <c r="D2428" t="s">
        <v>23</v>
      </c>
      <c r="E2428">
        <v>6</v>
      </c>
      <c r="F2428">
        <v>4</v>
      </c>
      <c r="G2428" t="s">
        <v>38</v>
      </c>
      <c r="H2428">
        <v>3303</v>
      </c>
      <c r="I2428" t="s">
        <v>25</v>
      </c>
      <c r="J2428">
        <v>2</v>
      </c>
      <c r="K2428" t="s">
        <v>44</v>
      </c>
      <c r="L2428" t="s">
        <v>32</v>
      </c>
      <c r="M2428">
        <v>94190</v>
      </c>
      <c r="N2428">
        <v>1</v>
      </c>
      <c r="O2428">
        <v>24</v>
      </c>
      <c r="P2428">
        <v>1</v>
      </c>
      <c r="Q2428">
        <v>6</v>
      </c>
      <c r="R2428">
        <v>5</v>
      </c>
      <c r="S2428">
        <v>6</v>
      </c>
      <c r="T2428">
        <v>1</v>
      </c>
      <c r="U2428">
        <v>1</v>
      </c>
      <c r="V2428">
        <f>COUNTIF(tbl_HRMaster[EmployeeID],tbl_HRMaster[[#This Row],[EmployeeID]])</f>
        <v>1</v>
      </c>
      <c r="W2428">
        <f>IFERROR(INDEX(tbl_EmployeeSurvey[EnvironmentSatisfaction],MATCH(tbl_HRMaster[[#This Row],[EmployeeID]],tbl_EmployeeSurvey[EmployeeID],0)),"Not Found")</f>
        <v>3</v>
      </c>
      <c r="X2428">
        <f>IFERROR(INDEX(tbl_EmployeeSurvey[JobSatisfaction],MATCH(tbl_HRMaster[[#This Row],[EmployeeID]],tbl_EmployeeSurvey[EmployeeID],0)),"Not Found")</f>
        <v>1</v>
      </c>
      <c r="Y2428" s="5">
        <f>IFERROR(INDEX(tbl_EmployeeSurvey[WorkLifeBalance],MATCH(tbl_HRMaster[[#This Row],[EmployeeID]],tbl_EmployeeSurvey[EmployeeID],0)),"Not Found")</f>
        <v>2</v>
      </c>
      <c r="Z2428" s="5">
        <f>IFERROR(VLOOKUP(tbl_HRMaster[[#This Row],[EmployeeID]],tbl_ManagerSurvey[[EmployeeID]:[PerformanceRating]],2,FALSE),"Not Found")</f>
        <v>2</v>
      </c>
      <c r="AA2428" s="5">
        <f>IFERROR(VLOOKUP(tbl_HRMaster[[#This Row],[EmployeeID]],tbl_ManagerSurvey[[EmployeeID]:[PerformanceRating]],3,FALSE),"Not Found")</f>
        <v>4</v>
      </c>
      <c r="AB2428" s="5" t="str">
        <f>IF(tbl_HRMaster[[#This Row],[Attrition]]="Yes","Left","Active")</f>
        <v>Active</v>
      </c>
      <c r="AC2428" s="5" t="str">
        <f>_xlfn.IFS(tbl_HRMaster[[#This Row],[Age]]&lt;25,"Under 25",tbl_HRMaster[[#This Row],[Age]]&lt;35,"25-34",tbl_HRMaster[[#This Row],[Age]]&lt;45,"35-44",tbl_HRMaster[[#This Row],[Age]]&lt;55,"45-54",TRUE,"Above 54")</f>
        <v>35-44</v>
      </c>
      <c r="AD2428" s="5" t="str">
        <f>_xlfn.IFS(
tbl_HRMaster[[#This Row],[YearsAtCompany]]&lt;2,"&lt; 2 Years",
tbl_HRMaster[[#This Row],[YearsAtCompany]]&lt;5,"2-4 Years",
tbl_HRMaster[[#This Row],[YearsAtCompany]]&lt;10,"5-9 Years",
TRUE,"10+ Years"
)</f>
        <v>5-9 Years</v>
      </c>
      <c r="AE2428" s="5">
        <f>IF(tbl_HRMaster[[#This Row],[Attrition]]="Yes",1,0)</f>
        <v>0</v>
      </c>
    </row>
    <row r="2429" spans="1:31" x14ac:dyDescent="0.25">
      <c r="A2429">
        <v>34</v>
      </c>
      <c r="B2429" t="s">
        <v>21</v>
      </c>
      <c r="C2429" t="s">
        <v>22</v>
      </c>
      <c r="D2429" t="s">
        <v>23</v>
      </c>
      <c r="E2429">
        <v>6</v>
      </c>
      <c r="F2429">
        <v>2</v>
      </c>
      <c r="G2429" t="s">
        <v>24</v>
      </c>
      <c r="H2429">
        <v>224</v>
      </c>
      <c r="I2429" t="s">
        <v>34</v>
      </c>
      <c r="J2429">
        <v>4</v>
      </c>
      <c r="K2429" t="s">
        <v>39</v>
      </c>
      <c r="L2429" t="s">
        <v>27</v>
      </c>
      <c r="M2429">
        <v>102480</v>
      </c>
      <c r="N2429">
        <v>1</v>
      </c>
      <c r="O2429">
        <v>12</v>
      </c>
      <c r="P2429">
        <v>1</v>
      </c>
      <c r="Q2429">
        <v>6</v>
      </c>
      <c r="R2429">
        <v>4</v>
      </c>
      <c r="S2429">
        <v>6</v>
      </c>
      <c r="T2429">
        <v>1</v>
      </c>
      <c r="U2429">
        <v>3</v>
      </c>
      <c r="V2429">
        <f>COUNTIF(tbl_HRMaster[EmployeeID],tbl_HRMaster[[#This Row],[EmployeeID]])</f>
        <v>1</v>
      </c>
      <c r="W2429">
        <f>IFERROR(INDEX(tbl_EmployeeSurvey[EnvironmentSatisfaction],MATCH(tbl_HRMaster[[#This Row],[EmployeeID]],tbl_EmployeeSurvey[EmployeeID],0)),"Not Found")</f>
        <v>2</v>
      </c>
      <c r="X2429">
        <f>IFERROR(INDEX(tbl_EmployeeSurvey[JobSatisfaction],MATCH(tbl_HRMaster[[#This Row],[EmployeeID]],tbl_EmployeeSurvey[EmployeeID],0)),"Not Found")</f>
        <v>4</v>
      </c>
      <c r="Y2429" s="5">
        <f>IFERROR(INDEX(tbl_EmployeeSurvey[WorkLifeBalance],MATCH(tbl_HRMaster[[#This Row],[EmployeeID]],tbl_EmployeeSurvey[EmployeeID],0)),"Not Found")</f>
        <v>3</v>
      </c>
      <c r="Z2429" s="5">
        <f>IFERROR(VLOOKUP(tbl_HRMaster[[#This Row],[EmployeeID]],tbl_ManagerSurvey[[EmployeeID]:[PerformanceRating]],2,FALSE),"Not Found")</f>
        <v>3</v>
      </c>
      <c r="AA2429" s="5">
        <f>IFERROR(VLOOKUP(tbl_HRMaster[[#This Row],[EmployeeID]],tbl_ManagerSurvey[[EmployeeID]:[PerformanceRating]],3,FALSE),"Not Found")</f>
        <v>3</v>
      </c>
      <c r="AB2429" s="5" t="str">
        <f>IF(tbl_HRMaster[[#This Row],[Attrition]]="Yes","Left","Active")</f>
        <v>Active</v>
      </c>
      <c r="AC2429" s="5" t="str">
        <f>_xlfn.IFS(tbl_HRMaster[[#This Row],[Age]]&lt;25,"Under 25",tbl_HRMaster[[#This Row],[Age]]&lt;35,"25-34",tbl_HRMaster[[#This Row],[Age]]&lt;45,"35-44",tbl_HRMaster[[#This Row],[Age]]&lt;55,"45-54",TRUE,"Above 54")</f>
        <v>25-34</v>
      </c>
      <c r="AD2429" s="5" t="str">
        <f>_xlfn.IFS(
tbl_HRMaster[[#This Row],[YearsAtCompany]]&lt;2,"&lt; 2 Years",
tbl_HRMaster[[#This Row],[YearsAtCompany]]&lt;5,"2-4 Years",
tbl_HRMaster[[#This Row],[YearsAtCompany]]&lt;10,"5-9 Years",
TRUE,"10+ Years"
)</f>
        <v>5-9 Years</v>
      </c>
      <c r="AE2429" s="5">
        <f>IF(tbl_HRMaster[[#This Row],[Attrition]]="Yes",1,0)</f>
        <v>0</v>
      </c>
    </row>
    <row r="2430" spans="1:31" x14ac:dyDescent="0.25">
      <c r="A2430">
        <v>34</v>
      </c>
      <c r="B2430" t="s">
        <v>21</v>
      </c>
      <c r="C2430" t="s">
        <v>22</v>
      </c>
      <c r="D2430" t="s">
        <v>23</v>
      </c>
      <c r="E2430">
        <v>6</v>
      </c>
      <c r="F2430">
        <v>2</v>
      </c>
      <c r="G2430" t="s">
        <v>24</v>
      </c>
      <c r="H2430">
        <v>1694</v>
      </c>
      <c r="I2430" t="s">
        <v>34</v>
      </c>
      <c r="J2430">
        <v>4</v>
      </c>
      <c r="K2430" t="s">
        <v>39</v>
      </c>
      <c r="L2430" t="s">
        <v>27</v>
      </c>
      <c r="M2430">
        <v>102480</v>
      </c>
      <c r="N2430">
        <v>1</v>
      </c>
      <c r="O2430">
        <v>12</v>
      </c>
      <c r="P2430">
        <v>1</v>
      </c>
      <c r="Q2430">
        <v>6</v>
      </c>
      <c r="R2430">
        <v>4</v>
      </c>
      <c r="S2430">
        <v>6</v>
      </c>
      <c r="T2430">
        <v>1</v>
      </c>
      <c r="U2430">
        <v>3</v>
      </c>
      <c r="V2430">
        <f>COUNTIF(tbl_HRMaster[EmployeeID],tbl_HRMaster[[#This Row],[EmployeeID]])</f>
        <v>1</v>
      </c>
      <c r="W2430">
        <f>IFERROR(INDEX(tbl_EmployeeSurvey[EnvironmentSatisfaction],MATCH(tbl_HRMaster[[#This Row],[EmployeeID]],tbl_EmployeeSurvey[EmployeeID],0)),"Not Found")</f>
        <v>2</v>
      </c>
      <c r="X2430">
        <f>IFERROR(INDEX(tbl_EmployeeSurvey[JobSatisfaction],MATCH(tbl_HRMaster[[#This Row],[EmployeeID]],tbl_EmployeeSurvey[EmployeeID],0)),"Not Found")</f>
        <v>4</v>
      </c>
      <c r="Y2430" s="5">
        <f>IFERROR(INDEX(tbl_EmployeeSurvey[WorkLifeBalance],MATCH(tbl_HRMaster[[#This Row],[EmployeeID]],tbl_EmployeeSurvey[EmployeeID],0)),"Not Found")</f>
        <v>3</v>
      </c>
      <c r="Z2430" s="5">
        <f>IFERROR(VLOOKUP(tbl_HRMaster[[#This Row],[EmployeeID]],tbl_ManagerSurvey[[EmployeeID]:[PerformanceRating]],2,FALSE),"Not Found")</f>
        <v>3</v>
      </c>
      <c r="AA2430" s="5">
        <f>IFERROR(VLOOKUP(tbl_HRMaster[[#This Row],[EmployeeID]],tbl_ManagerSurvey[[EmployeeID]:[PerformanceRating]],3,FALSE),"Not Found")</f>
        <v>3</v>
      </c>
      <c r="AB2430" s="5" t="str">
        <f>IF(tbl_HRMaster[[#This Row],[Attrition]]="Yes","Left","Active")</f>
        <v>Active</v>
      </c>
      <c r="AC2430" s="5" t="str">
        <f>_xlfn.IFS(tbl_HRMaster[[#This Row],[Age]]&lt;25,"Under 25",tbl_HRMaster[[#This Row],[Age]]&lt;35,"25-34",tbl_HRMaster[[#This Row],[Age]]&lt;45,"35-44",tbl_HRMaster[[#This Row],[Age]]&lt;55,"45-54",TRUE,"Above 54")</f>
        <v>25-34</v>
      </c>
      <c r="AD2430" s="5" t="str">
        <f>_xlfn.IFS(
tbl_HRMaster[[#This Row],[YearsAtCompany]]&lt;2,"&lt; 2 Years",
tbl_HRMaster[[#This Row],[YearsAtCompany]]&lt;5,"2-4 Years",
tbl_HRMaster[[#This Row],[YearsAtCompany]]&lt;10,"5-9 Years",
TRUE,"10+ Years"
)</f>
        <v>5-9 Years</v>
      </c>
      <c r="AE2430" s="5">
        <f>IF(tbl_HRMaster[[#This Row],[Attrition]]="Yes",1,0)</f>
        <v>0</v>
      </c>
    </row>
    <row r="2431" spans="1:31" x14ac:dyDescent="0.25">
      <c r="A2431">
        <v>34</v>
      </c>
      <c r="B2431" t="s">
        <v>21</v>
      </c>
      <c r="C2431" t="s">
        <v>22</v>
      </c>
      <c r="D2431" t="s">
        <v>23</v>
      </c>
      <c r="E2431">
        <v>6</v>
      </c>
      <c r="F2431">
        <v>2</v>
      </c>
      <c r="G2431" t="s">
        <v>24</v>
      </c>
      <c r="H2431">
        <v>3164</v>
      </c>
      <c r="I2431" t="s">
        <v>34</v>
      </c>
      <c r="J2431">
        <v>4</v>
      </c>
      <c r="K2431" t="s">
        <v>39</v>
      </c>
      <c r="L2431" t="s">
        <v>27</v>
      </c>
      <c r="M2431">
        <v>102480</v>
      </c>
      <c r="N2431">
        <v>1</v>
      </c>
      <c r="O2431">
        <v>12</v>
      </c>
      <c r="P2431">
        <v>1</v>
      </c>
      <c r="Q2431">
        <v>6</v>
      </c>
      <c r="R2431">
        <v>4</v>
      </c>
      <c r="S2431">
        <v>6</v>
      </c>
      <c r="T2431">
        <v>1</v>
      </c>
      <c r="U2431">
        <v>3</v>
      </c>
      <c r="V2431">
        <f>COUNTIF(tbl_HRMaster[EmployeeID],tbl_HRMaster[[#This Row],[EmployeeID]])</f>
        <v>1</v>
      </c>
      <c r="W2431">
        <f>IFERROR(INDEX(tbl_EmployeeSurvey[EnvironmentSatisfaction],MATCH(tbl_HRMaster[[#This Row],[EmployeeID]],tbl_EmployeeSurvey[EmployeeID],0)),"Not Found")</f>
        <v>2</v>
      </c>
      <c r="X2431">
        <f>IFERROR(INDEX(tbl_EmployeeSurvey[JobSatisfaction],MATCH(tbl_HRMaster[[#This Row],[EmployeeID]],tbl_EmployeeSurvey[EmployeeID],0)),"Not Found")</f>
        <v>4</v>
      </c>
      <c r="Y2431" s="5">
        <f>IFERROR(INDEX(tbl_EmployeeSurvey[WorkLifeBalance],MATCH(tbl_HRMaster[[#This Row],[EmployeeID]],tbl_EmployeeSurvey[EmployeeID],0)),"Not Found")</f>
        <v>3</v>
      </c>
      <c r="Z2431" s="5">
        <f>IFERROR(VLOOKUP(tbl_HRMaster[[#This Row],[EmployeeID]],tbl_ManagerSurvey[[EmployeeID]:[PerformanceRating]],2,FALSE),"Not Found")</f>
        <v>3</v>
      </c>
      <c r="AA2431" s="5">
        <f>IFERROR(VLOOKUP(tbl_HRMaster[[#This Row],[EmployeeID]],tbl_ManagerSurvey[[EmployeeID]:[PerformanceRating]],3,FALSE),"Not Found")</f>
        <v>3</v>
      </c>
      <c r="AB2431" s="5" t="str">
        <f>IF(tbl_HRMaster[[#This Row],[Attrition]]="Yes","Left","Active")</f>
        <v>Active</v>
      </c>
      <c r="AC2431" s="5" t="str">
        <f>_xlfn.IFS(tbl_HRMaster[[#This Row],[Age]]&lt;25,"Under 25",tbl_HRMaster[[#This Row],[Age]]&lt;35,"25-34",tbl_HRMaster[[#This Row],[Age]]&lt;45,"35-44",tbl_HRMaster[[#This Row],[Age]]&lt;55,"45-54",TRUE,"Above 54")</f>
        <v>25-34</v>
      </c>
      <c r="AD2431" s="5" t="str">
        <f>_xlfn.IFS(
tbl_HRMaster[[#This Row],[YearsAtCompany]]&lt;2,"&lt; 2 Years",
tbl_HRMaster[[#This Row],[YearsAtCompany]]&lt;5,"2-4 Years",
tbl_HRMaster[[#This Row],[YearsAtCompany]]&lt;10,"5-9 Years",
TRUE,"10+ Years"
)</f>
        <v>5-9 Years</v>
      </c>
      <c r="AE2431" s="5">
        <f>IF(tbl_HRMaster[[#This Row],[Attrition]]="Yes",1,0)</f>
        <v>0</v>
      </c>
    </row>
    <row r="2432" spans="1:31" x14ac:dyDescent="0.25">
      <c r="A2432">
        <v>34</v>
      </c>
      <c r="B2432" t="s">
        <v>21</v>
      </c>
      <c r="C2432" t="s">
        <v>22</v>
      </c>
      <c r="D2432" t="s">
        <v>23</v>
      </c>
      <c r="E2432">
        <v>2</v>
      </c>
      <c r="F2432">
        <v>3</v>
      </c>
      <c r="G2432" t="s">
        <v>45</v>
      </c>
      <c r="H2432">
        <v>322</v>
      </c>
      <c r="I2432" t="s">
        <v>34</v>
      </c>
      <c r="J2432">
        <v>1</v>
      </c>
      <c r="K2432" t="s">
        <v>43</v>
      </c>
      <c r="L2432" t="s">
        <v>32</v>
      </c>
      <c r="M2432">
        <v>103120</v>
      </c>
      <c r="N2432">
        <v>1</v>
      </c>
      <c r="O2432">
        <v>12</v>
      </c>
      <c r="P2432">
        <v>0</v>
      </c>
      <c r="Q2432">
        <v>6</v>
      </c>
      <c r="R2432">
        <v>2</v>
      </c>
      <c r="S2432">
        <v>6</v>
      </c>
      <c r="T2432">
        <v>1</v>
      </c>
      <c r="U2432">
        <v>3</v>
      </c>
      <c r="V2432">
        <f>COUNTIF(tbl_HRMaster[EmployeeID],tbl_HRMaster[[#This Row],[EmployeeID]])</f>
        <v>1</v>
      </c>
      <c r="W2432">
        <f>IFERROR(INDEX(tbl_EmployeeSurvey[EnvironmentSatisfaction],MATCH(tbl_HRMaster[[#This Row],[EmployeeID]],tbl_EmployeeSurvey[EmployeeID],0)),"Not Found")</f>
        <v>3</v>
      </c>
      <c r="X2432">
        <f>IFERROR(INDEX(tbl_EmployeeSurvey[JobSatisfaction],MATCH(tbl_HRMaster[[#This Row],[EmployeeID]],tbl_EmployeeSurvey[EmployeeID],0)),"Not Found")</f>
        <v>1</v>
      </c>
      <c r="Y2432" s="5">
        <f>IFERROR(INDEX(tbl_EmployeeSurvey[WorkLifeBalance],MATCH(tbl_HRMaster[[#This Row],[EmployeeID]],tbl_EmployeeSurvey[EmployeeID],0)),"Not Found")</f>
        <v>3</v>
      </c>
      <c r="Z2432" s="5">
        <f>IFERROR(VLOOKUP(tbl_HRMaster[[#This Row],[EmployeeID]],tbl_ManagerSurvey[[EmployeeID]:[PerformanceRating]],2,FALSE),"Not Found")</f>
        <v>3</v>
      </c>
      <c r="AA2432" s="5">
        <f>IFERROR(VLOOKUP(tbl_HRMaster[[#This Row],[EmployeeID]],tbl_ManagerSurvey[[EmployeeID]:[PerformanceRating]],3,FALSE),"Not Found")</f>
        <v>3</v>
      </c>
      <c r="AB2432" s="5" t="str">
        <f>IF(tbl_HRMaster[[#This Row],[Attrition]]="Yes","Left","Active")</f>
        <v>Active</v>
      </c>
      <c r="AC2432" s="5" t="str">
        <f>_xlfn.IFS(tbl_HRMaster[[#This Row],[Age]]&lt;25,"Under 25",tbl_HRMaster[[#This Row],[Age]]&lt;35,"25-34",tbl_HRMaster[[#This Row],[Age]]&lt;45,"35-44",tbl_HRMaster[[#This Row],[Age]]&lt;55,"45-54",TRUE,"Above 54")</f>
        <v>25-34</v>
      </c>
      <c r="AD2432" s="5" t="str">
        <f>_xlfn.IFS(
tbl_HRMaster[[#This Row],[YearsAtCompany]]&lt;2,"&lt; 2 Years",
tbl_HRMaster[[#This Row],[YearsAtCompany]]&lt;5,"2-4 Years",
tbl_HRMaster[[#This Row],[YearsAtCompany]]&lt;10,"5-9 Years",
TRUE,"10+ Years"
)</f>
        <v>5-9 Years</v>
      </c>
      <c r="AE2432" s="5">
        <f>IF(tbl_HRMaster[[#This Row],[Attrition]]="Yes",1,0)</f>
        <v>0</v>
      </c>
    </row>
    <row r="2433" spans="1:31" x14ac:dyDescent="0.25">
      <c r="A2433">
        <v>34</v>
      </c>
      <c r="B2433" t="s">
        <v>21</v>
      </c>
      <c r="C2433" t="s">
        <v>22</v>
      </c>
      <c r="D2433" t="s">
        <v>23</v>
      </c>
      <c r="E2433">
        <v>2</v>
      </c>
      <c r="F2433">
        <v>3</v>
      </c>
      <c r="G2433" t="s">
        <v>45</v>
      </c>
      <c r="H2433">
        <v>1792</v>
      </c>
      <c r="I2433" t="s">
        <v>34</v>
      </c>
      <c r="J2433">
        <v>1</v>
      </c>
      <c r="K2433" t="s">
        <v>43</v>
      </c>
      <c r="L2433" t="s">
        <v>32</v>
      </c>
      <c r="M2433">
        <v>103120</v>
      </c>
      <c r="N2433">
        <v>1</v>
      </c>
      <c r="O2433">
        <v>12</v>
      </c>
      <c r="P2433">
        <v>0</v>
      </c>
      <c r="Q2433">
        <v>6</v>
      </c>
      <c r="R2433">
        <v>2</v>
      </c>
      <c r="S2433">
        <v>6</v>
      </c>
      <c r="T2433">
        <v>1</v>
      </c>
      <c r="U2433">
        <v>3</v>
      </c>
      <c r="V2433">
        <f>COUNTIF(tbl_HRMaster[EmployeeID],tbl_HRMaster[[#This Row],[EmployeeID]])</f>
        <v>1</v>
      </c>
      <c r="W2433">
        <f>IFERROR(INDEX(tbl_EmployeeSurvey[EnvironmentSatisfaction],MATCH(tbl_HRMaster[[#This Row],[EmployeeID]],tbl_EmployeeSurvey[EmployeeID],0)),"Not Found")</f>
        <v>3</v>
      </c>
      <c r="X2433">
        <f>IFERROR(INDEX(tbl_EmployeeSurvey[JobSatisfaction],MATCH(tbl_HRMaster[[#This Row],[EmployeeID]],tbl_EmployeeSurvey[EmployeeID],0)),"Not Found")</f>
        <v>1</v>
      </c>
      <c r="Y2433" s="5">
        <f>IFERROR(INDEX(tbl_EmployeeSurvey[WorkLifeBalance],MATCH(tbl_HRMaster[[#This Row],[EmployeeID]],tbl_EmployeeSurvey[EmployeeID],0)),"Not Found")</f>
        <v>3</v>
      </c>
      <c r="Z2433" s="5">
        <f>IFERROR(VLOOKUP(tbl_HRMaster[[#This Row],[EmployeeID]],tbl_ManagerSurvey[[EmployeeID]:[PerformanceRating]],2,FALSE),"Not Found")</f>
        <v>3</v>
      </c>
      <c r="AA2433" s="5">
        <f>IFERROR(VLOOKUP(tbl_HRMaster[[#This Row],[EmployeeID]],tbl_ManagerSurvey[[EmployeeID]:[PerformanceRating]],3,FALSE),"Not Found")</f>
        <v>3</v>
      </c>
      <c r="AB2433" s="5" t="str">
        <f>IF(tbl_HRMaster[[#This Row],[Attrition]]="Yes","Left","Active")</f>
        <v>Active</v>
      </c>
      <c r="AC2433" s="5" t="str">
        <f>_xlfn.IFS(tbl_HRMaster[[#This Row],[Age]]&lt;25,"Under 25",tbl_HRMaster[[#This Row],[Age]]&lt;35,"25-34",tbl_HRMaster[[#This Row],[Age]]&lt;45,"35-44",tbl_HRMaster[[#This Row],[Age]]&lt;55,"45-54",TRUE,"Above 54")</f>
        <v>25-34</v>
      </c>
      <c r="AD2433" s="5" t="str">
        <f>_xlfn.IFS(
tbl_HRMaster[[#This Row],[YearsAtCompany]]&lt;2,"&lt; 2 Years",
tbl_HRMaster[[#This Row],[YearsAtCompany]]&lt;5,"2-4 Years",
tbl_HRMaster[[#This Row],[YearsAtCompany]]&lt;10,"5-9 Years",
TRUE,"10+ Years"
)</f>
        <v>5-9 Years</v>
      </c>
      <c r="AE2433" s="5">
        <f>IF(tbl_HRMaster[[#This Row],[Attrition]]="Yes",1,0)</f>
        <v>0</v>
      </c>
    </row>
    <row r="2434" spans="1:31" x14ac:dyDescent="0.25">
      <c r="A2434">
        <v>34</v>
      </c>
      <c r="B2434" t="s">
        <v>21</v>
      </c>
      <c r="C2434" t="s">
        <v>22</v>
      </c>
      <c r="D2434" t="s">
        <v>23</v>
      </c>
      <c r="E2434">
        <v>2</v>
      </c>
      <c r="F2434">
        <v>3</v>
      </c>
      <c r="G2434" t="s">
        <v>45</v>
      </c>
      <c r="H2434">
        <v>3262</v>
      </c>
      <c r="I2434" t="s">
        <v>34</v>
      </c>
      <c r="J2434">
        <v>1</v>
      </c>
      <c r="K2434" t="s">
        <v>43</v>
      </c>
      <c r="L2434" t="s">
        <v>32</v>
      </c>
      <c r="M2434">
        <v>103120</v>
      </c>
      <c r="N2434">
        <v>1</v>
      </c>
      <c r="O2434">
        <v>12</v>
      </c>
      <c r="P2434">
        <v>0</v>
      </c>
      <c r="Q2434">
        <v>6</v>
      </c>
      <c r="R2434">
        <v>2</v>
      </c>
      <c r="S2434">
        <v>6</v>
      </c>
      <c r="T2434">
        <v>1</v>
      </c>
      <c r="U2434">
        <v>3</v>
      </c>
      <c r="V2434">
        <f>COUNTIF(tbl_HRMaster[EmployeeID],tbl_HRMaster[[#This Row],[EmployeeID]])</f>
        <v>1</v>
      </c>
      <c r="W2434">
        <f>IFERROR(INDEX(tbl_EmployeeSurvey[EnvironmentSatisfaction],MATCH(tbl_HRMaster[[#This Row],[EmployeeID]],tbl_EmployeeSurvey[EmployeeID],0)),"Not Found")</f>
        <v>3</v>
      </c>
      <c r="X2434">
        <f>IFERROR(INDEX(tbl_EmployeeSurvey[JobSatisfaction],MATCH(tbl_HRMaster[[#This Row],[EmployeeID]],tbl_EmployeeSurvey[EmployeeID],0)),"Not Found")</f>
        <v>1</v>
      </c>
      <c r="Y2434" s="5">
        <f>IFERROR(INDEX(tbl_EmployeeSurvey[WorkLifeBalance],MATCH(tbl_HRMaster[[#This Row],[EmployeeID]],tbl_EmployeeSurvey[EmployeeID],0)),"Not Found")</f>
        <v>3</v>
      </c>
      <c r="Z2434" s="5">
        <f>IFERROR(VLOOKUP(tbl_HRMaster[[#This Row],[EmployeeID]],tbl_ManagerSurvey[[EmployeeID]:[PerformanceRating]],2,FALSE),"Not Found")</f>
        <v>3</v>
      </c>
      <c r="AA2434" s="5">
        <f>IFERROR(VLOOKUP(tbl_HRMaster[[#This Row],[EmployeeID]],tbl_ManagerSurvey[[EmployeeID]:[PerformanceRating]],3,FALSE),"Not Found")</f>
        <v>3</v>
      </c>
      <c r="AB2434" s="5" t="str">
        <f>IF(tbl_HRMaster[[#This Row],[Attrition]]="Yes","Left","Active")</f>
        <v>Active</v>
      </c>
      <c r="AC2434" s="5" t="str">
        <f>_xlfn.IFS(tbl_HRMaster[[#This Row],[Age]]&lt;25,"Under 25",tbl_HRMaster[[#This Row],[Age]]&lt;35,"25-34",tbl_HRMaster[[#This Row],[Age]]&lt;45,"35-44",tbl_HRMaster[[#This Row],[Age]]&lt;55,"45-54",TRUE,"Above 54")</f>
        <v>25-34</v>
      </c>
      <c r="AD2434" s="5" t="str">
        <f>_xlfn.IFS(
tbl_HRMaster[[#This Row],[YearsAtCompany]]&lt;2,"&lt; 2 Years",
tbl_HRMaster[[#This Row],[YearsAtCompany]]&lt;5,"2-4 Years",
tbl_HRMaster[[#This Row],[YearsAtCompany]]&lt;10,"5-9 Years",
TRUE,"10+ Years"
)</f>
        <v>5-9 Years</v>
      </c>
      <c r="AE2434" s="5">
        <f>IF(tbl_HRMaster[[#This Row],[Attrition]]="Yes",1,0)</f>
        <v>0</v>
      </c>
    </row>
    <row r="2435" spans="1:31" x14ac:dyDescent="0.25">
      <c r="A2435">
        <v>26</v>
      </c>
      <c r="B2435" t="s">
        <v>21</v>
      </c>
      <c r="C2435" t="s">
        <v>29</v>
      </c>
      <c r="D2435" t="s">
        <v>30</v>
      </c>
      <c r="E2435">
        <v>1</v>
      </c>
      <c r="F2435">
        <v>4</v>
      </c>
      <c r="G2435" t="s">
        <v>33</v>
      </c>
      <c r="H2435">
        <v>21</v>
      </c>
      <c r="I2435" t="s">
        <v>34</v>
      </c>
      <c r="J2435">
        <v>2</v>
      </c>
      <c r="K2435" t="s">
        <v>40</v>
      </c>
      <c r="L2435" t="s">
        <v>41</v>
      </c>
      <c r="M2435">
        <v>104470</v>
      </c>
      <c r="N2435">
        <v>1</v>
      </c>
      <c r="O2435">
        <v>18</v>
      </c>
      <c r="P2435">
        <v>0</v>
      </c>
      <c r="Q2435">
        <v>6</v>
      </c>
      <c r="R2435">
        <v>3</v>
      </c>
      <c r="S2435">
        <v>6</v>
      </c>
      <c r="T2435">
        <v>1</v>
      </c>
      <c r="U2435">
        <v>4</v>
      </c>
      <c r="V2435">
        <f>COUNTIF(tbl_HRMaster[EmployeeID],tbl_HRMaster[[#This Row],[EmployeeID]])</f>
        <v>1</v>
      </c>
      <c r="W2435">
        <f>IFERROR(INDEX(tbl_EmployeeSurvey[EnvironmentSatisfaction],MATCH(tbl_HRMaster[[#This Row],[EmployeeID]],tbl_EmployeeSurvey[EmployeeID],0)),"Not Found")</f>
        <v>3</v>
      </c>
      <c r="X2435">
        <f>IFERROR(INDEX(tbl_EmployeeSurvey[JobSatisfaction],MATCH(tbl_HRMaster[[#This Row],[EmployeeID]],tbl_EmployeeSurvey[EmployeeID],0)),"Not Found")</f>
        <v>2</v>
      </c>
      <c r="Y2435" s="5">
        <f>IFERROR(INDEX(tbl_EmployeeSurvey[WorkLifeBalance],MATCH(tbl_HRMaster[[#This Row],[EmployeeID]],tbl_EmployeeSurvey[EmployeeID],0)),"Not Found")</f>
        <v>1</v>
      </c>
      <c r="Z2435" s="5">
        <f>IFERROR(VLOOKUP(tbl_HRMaster[[#This Row],[EmployeeID]],tbl_ManagerSurvey[[EmployeeID]:[PerformanceRating]],2,FALSE),"Not Found")</f>
        <v>3</v>
      </c>
      <c r="AA2435" s="5">
        <f>IFERROR(VLOOKUP(tbl_HRMaster[[#This Row],[EmployeeID]],tbl_ManagerSurvey[[EmployeeID]:[PerformanceRating]],3,FALSE),"Not Found")</f>
        <v>3</v>
      </c>
      <c r="AB2435" s="5" t="str">
        <f>IF(tbl_HRMaster[[#This Row],[Attrition]]="Yes","Left","Active")</f>
        <v>Active</v>
      </c>
      <c r="AC2435" s="5" t="str">
        <f>_xlfn.IFS(tbl_HRMaster[[#This Row],[Age]]&lt;25,"Under 25",tbl_HRMaster[[#This Row],[Age]]&lt;35,"25-34",tbl_HRMaster[[#This Row],[Age]]&lt;45,"35-44",tbl_HRMaster[[#This Row],[Age]]&lt;55,"45-54",TRUE,"Above 54")</f>
        <v>25-34</v>
      </c>
      <c r="AD2435" s="5" t="str">
        <f>_xlfn.IFS(
tbl_HRMaster[[#This Row],[YearsAtCompany]]&lt;2,"&lt; 2 Years",
tbl_HRMaster[[#This Row],[YearsAtCompany]]&lt;5,"2-4 Years",
tbl_HRMaster[[#This Row],[YearsAtCompany]]&lt;10,"5-9 Years",
TRUE,"10+ Years"
)</f>
        <v>5-9 Years</v>
      </c>
      <c r="AE2435" s="5">
        <f>IF(tbl_HRMaster[[#This Row],[Attrition]]="Yes",1,0)</f>
        <v>0</v>
      </c>
    </row>
    <row r="2436" spans="1:31" x14ac:dyDescent="0.25">
      <c r="A2436">
        <v>26</v>
      </c>
      <c r="B2436" t="s">
        <v>21</v>
      </c>
      <c r="C2436" t="s">
        <v>29</v>
      </c>
      <c r="D2436" t="s">
        <v>30</v>
      </c>
      <c r="E2436">
        <v>1</v>
      </c>
      <c r="F2436">
        <v>4</v>
      </c>
      <c r="G2436" t="s">
        <v>33</v>
      </c>
      <c r="H2436">
        <v>1491</v>
      </c>
      <c r="I2436" t="s">
        <v>34</v>
      </c>
      <c r="J2436">
        <v>2</v>
      </c>
      <c r="K2436" t="s">
        <v>40</v>
      </c>
      <c r="L2436" t="s">
        <v>41</v>
      </c>
      <c r="M2436">
        <v>104470</v>
      </c>
      <c r="N2436">
        <v>1</v>
      </c>
      <c r="O2436">
        <v>18</v>
      </c>
      <c r="P2436">
        <v>0</v>
      </c>
      <c r="Q2436">
        <v>6</v>
      </c>
      <c r="R2436">
        <v>3</v>
      </c>
      <c r="S2436">
        <v>6</v>
      </c>
      <c r="T2436">
        <v>1</v>
      </c>
      <c r="U2436">
        <v>4</v>
      </c>
      <c r="V2436">
        <f>COUNTIF(tbl_HRMaster[EmployeeID],tbl_HRMaster[[#This Row],[EmployeeID]])</f>
        <v>1</v>
      </c>
      <c r="W2436">
        <f>IFERROR(INDEX(tbl_EmployeeSurvey[EnvironmentSatisfaction],MATCH(tbl_HRMaster[[#This Row],[EmployeeID]],tbl_EmployeeSurvey[EmployeeID],0)),"Not Found")</f>
        <v>3</v>
      </c>
      <c r="X2436">
        <f>IFERROR(INDEX(tbl_EmployeeSurvey[JobSatisfaction],MATCH(tbl_HRMaster[[#This Row],[EmployeeID]],tbl_EmployeeSurvey[EmployeeID],0)),"Not Found")</f>
        <v>2</v>
      </c>
      <c r="Y2436" s="5">
        <f>IFERROR(INDEX(tbl_EmployeeSurvey[WorkLifeBalance],MATCH(tbl_HRMaster[[#This Row],[EmployeeID]],tbl_EmployeeSurvey[EmployeeID],0)),"Not Found")</f>
        <v>1</v>
      </c>
      <c r="Z2436" s="5">
        <f>IFERROR(VLOOKUP(tbl_HRMaster[[#This Row],[EmployeeID]],tbl_ManagerSurvey[[EmployeeID]:[PerformanceRating]],2,FALSE),"Not Found")</f>
        <v>3</v>
      </c>
      <c r="AA2436" s="5">
        <f>IFERROR(VLOOKUP(tbl_HRMaster[[#This Row],[EmployeeID]],tbl_ManagerSurvey[[EmployeeID]:[PerformanceRating]],3,FALSE),"Not Found")</f>
        <v>3</v>
      </c>
      <c r="AB2436" s="5" t="str">
        <f>IF(tbl_HRMaster[[#This Row],[Attrition]]="Yes","Left","Active")</f>
        <v>Active</v>
      </c>
      <c r="AC2436" s="5" t="str">
        <f>_xlfn.IFS(tbl_HRMaster[[#This Row],[Age]]&lt;25,"Under 25",tbl_HRMaster[[#This Row],[Age]]&lt;35,"25-34",tbl_HRMaster[[#This Row],[Age]]&lt;45,"35-44",tbl_HRMaster[[#This Row],[Age]]&lt;55,"45-54",TRUE,"Above 54")</f>
        <v>25-34</v>
      </c>
      <c r="AD2436" s="5" t="str">
        <f>_xlfn.IFS(
tbl_HRMaster[[#This Row],[YearsAtCompany]]&lt;2,"&lt; 2 Years",
tbl_HRMaster[[#This Row],[YearsAtCompany]]&lt;5,"2-4 Years",
tbl_HRMaster[[#This Row],[YearsAtCompany]]&lt;10,"5-9 Years",
TRUE,"10+ Years"
)</f>
        <v>5-9 Years</v>
      </c>
      <c r="AE2436" s="5">
        <f>IF(tbl_HRMaster[[#This Row],[Attrition]]="Yes",1,0)</f>
        <v>0</v>
      </c>
    </row>
    <row r="2437" spans="1:31" x14ac:dyDescent="0.25">
      <c r="A2437">
        <v>26</v>
      </c>
      <c r="B2437" t="s">
        <v>21</v>
      </c>
      <c r="C2437" t="s">
        <v>29</v>
      </c>
      <c r="D2437" t="s">
        <v>30</v>
      </c>
      <c r="E2437">
        <v>1</v>
      </c>
      <c r="F2437">
        <v>4</v>
      </c>
      <c r="G2437" t="s">
        <v>33</v>
      </c>
      <c r="H2437">
        <v>2961</v>
      </c>
      <c r="I2437" t="s">
        <v>34</v>
      </c>
      <c r="J2437">
        <v>2</v>
      </c>
      <c r="K2437" t="s">
        <v>40</v>
      </c>
      <c r="L2437" t="s">
        <v>41</v>
      </c>
      <c r="M2437">
        <v>104470</v>
      </c>
      <c r="N2437">
        <v>1</v>
      </c>
      <c r="O2437">
        <v>18</v>
      </c>
      <c r="P2437">
        <v>0</v>
      </c>
      <c r="Q2437">
        <v>6</v>
      </c>
      <c r="R2437">
        <v>3</v>
      </c>
      <c r="S2437">
        <v>6</v>
      </c>
      <c r="T2437">
        <v>1</v>
      </c>
      <c r="U2437">
        <v>4</v>
      </c>
      <c r="V2437">
        <f>COUNTIF(tbl_HRMaster[EmployeeID],tbl_HRMaster[[#This Row],[EmployeeID]])</f>
        <v>1</v>
      </c>
      <c r="W2437">
        <f>IFERROR(INDEX(tbl_EmployeeSurvey[EnvironmentSatisfaction],MATCH(tbl_HRMaster[[#This Row],[EmployeeID]],tbl_EmployeeSurvey[EmployeeID],0)),"Not Found")</f>
        <v>3</v>
      </c>
      <c r="X2437">
        <f>IFERROR(INDEX(tbl_EmployeeSurvey[JobSatisfaction],MATCH(tbl_HRMaster[[#This Row],[EmployeeID]],tbl_EmployeeSurvey[EmployeeID],0)),"Not Found")</f>
        <v>2</v>
      </c>
      <c r="Y2437" s="5">
        <f>IFERROR(INDEX(tbl_EmployeeSurvey[WorkLifeBalance],MATCH(tbl_HRMaster[[#This Row],[EmployeeID]],tbl_EmployeeSurvey[EmployeeID],0)),"Not Found")</f>
        <v>1</v>
      </c>
      <c r="Z2437" s="5">
        <f>IFERROR(VLOOKUP(tbl_HRMaster[[#This Row],[EmployeeID]],tbl_ManagerSurvey[[EmployeeID]:[PerformanceRating]],2,FALSE),"Not Found")</f>
        <v>3</v>
      </c>
      <c r="AA2437" s="5">
        <f>IFERROR(VLOOKUP(tbl_HRMaster[[#This Row],[EmployeeID]],tbl_ManagerSurvey[[EmployeeID]:[PerformanceRating]],3,FALSE),"Not Found")</f>
        <v>3</v>
      </c>
      <c r="AB2437" s="5" t="str">
        <f>IF(tbl_HRMaster[[#This Row],[Attrition]]="Yes","Left","Active")</f>
        <v>Active</v>
      </c>
      <c r="AC2437" s="5" t="str">
        <f>_xlfn.IFS(tbl_HRMaster[[#This Row],[Age]]&lt;25,"Under 25",tbl_HRMaster[[#This Row],[Age]]&lt;35,"25-34",tbl_HRMaster[[#This Row],[Age]]&lt;45,"35-44",tbl_HRMaster[[#This Row],[Age]]&lt;55,"45-54",TRUE,"Above 54")</f>
        <v>25-34</v>
      </c>
      <c r="AD2437" s="5" t="str">
        <f>_xlfn.IFS(
tbl_HRMaster[[#This Row],[YearsAtCompany]]&lt;2,"&lt; 2 Years",
tbl_HRMaster[[#This Row],[YearsAtCompany]]&lt;5,"2-4 Years",
tbl_HRMaster[[#This Row],[YearsAtCompany]]&lt;10,"5-9 Years",
TRUE,"10+ Years"
)</f>
        <v>5-9 Years</v>
      </c>
      <c r="AE2437" s="5">
        <f>IF(tbl_HRMaster[[#This Row],[Attrition]]="Yes",1,0)</f>
        <v>0</v>
      </c>
    </row>
    <row r="2438" spans="1:31" x14ac:dyDescent="0.25">
      <c r="A2438">
        <v>37</v>
      </c>
      <c r="B2438" t="s">
        <v>21</v>
      </c>
      <c r="C2438" t="s">
        <v>29</v>
      </c>
      <c r="D2438" t="s">
        <v>30</v>
      </c>
      <c r="E2438">
        <v>13</v>
      </c>
      <c r="F2438">
        <v>3</v>
      </c>
      <c r="G2438" t="s">
        <v>24</v>
      </c>
      <c r="H2438">
        <v>954</v>
      </c>
      <c r="I2438" t="s">
        <v>34</v>
      </c>
      <c r="J2438">
        <v>1</v>
      </c>
      <c r="K2438" t="s">
        <v>40</v>
      </c>
      <c r="L2438" t="s">
        <v>41</v>
      </c>
      <c r="M2438">
        <v>119040</v>
      </c>
      <c r="N2438">
        <v>1</v>
      </c>
      <c r="O2438">
        <v>12</v>
      </c>
      <c r="P2438">
        <v>1</v>
      </c>
      <c r="Q2438">
        <v>6</v>
      </c>
      <c r="R2438">
        <v>4</v>
      </c>
      <c r="S2438">
        <v>6</v>
      </c>
      <c r="T2438">
        <v>1</v>
      </c>
      <c r="U2438">
        <v>3</v>
      </c>
      <c r="V2438">
        <f>COUNTIF(tbl_HRMaster[EmployeeID],tbl_HRMaster[[#This Row],[EmployeeID]])</f>
        <v>1</v>
      </c>
      <c r="W2438">
        <f>IFERROR(INDEX(tbl_EmployeeSurvey[EnvironmentSatisfaction],MATCH(tbl_HRMaster[[#This Row],[EmployeeID]],tbl_EmployeeSurvey[EmployeeID],0)),"Not Found")</f>
        <v>3</v>
      </c>
      <c r="X2438">
        <f>IFERROR(INDEX(tbl_EmployeeSurvey[JobSatisfaction],MATCH(tbl_HRMaster[[#This Row],[EmployeeID]],tbl_EmployeeSurvey[EmployeeID],0)),"Not Found")</f>
        <v>4</v>
      </c>
      <c r="Y2438" s="5">
        <f>IFERROR(INDEX(tbl_EmployeeSurvey[WorkLifeBalance],MATCH(tbl_HRMaster[[#This Row],[EmployeeID]],tbl_EmployeeSurvey[EmployeeID],0)),"Not Found")</f>
        <v>2</v>
      </c>
      <c r="Z2438" s="5">
        <f>IFERROR(VLOOKUP(tbl_HRMaster[[#This Row],[EmployeeID]],tbl_ManagerSurvey[[EmployeeID]:[PerformanceRating]],2,FALSE),"Not Found")</f>
        <v>3</v>
      </c>
      <c r="AA2438" s="5">
        <f>IFERROR(VLOOKUP(tbl_HRMaster[[#This Row],[EmployeeID]],tbl_ManagerSurvey[[EmployeeID]:[PerformanceRating]],3,FALSE),"Not Found")</f>
        <v>3</v>
      </c>
      <c r="AB2438" s="5" t="str">
        <f>IF(tbl_HRMaster[[#This Row],[Attrition]]="Yes","Left","Active")</f>
        <v>Active</v>
      </c>
      <c r="AC2438" s="5" t="str">
        <f>_xlfn.IFS(tbl_HRMaster[[#This Row],[Age]]&lt;25,"Under 25",tbl_HRMaster[[#This Row],[Age]]&lt;35,"25-34",tbl_HRMaster[[#This Row],[Age]]&lt;45,"35-44",tbl_HRMaster[[#This Row],[Age]]&lt;55,"45-54",TRUE,"Above 54")</f>
        <v>35-44</v>
      </c>
      <c r="AD2438" s="5" t="str">
        <f>_xlfn.IFS(
tbl_HRMaster[[#This Row],[YearsAtCompany]]&lt;2,"&lt; 2 Years",
tbl_HRMaster[[#This Row],[YearsAtCompany]]&lt;5,"2-4 Years",
tbl_HRMaster[[#This Row],[YearsAtCompany]]&lt;10,"5-9 Years",
TRUE,"10+ Years"
)</f>
        <v>5-9 Years</v>
      </c>
      <c r="AE2438" s="5">
        <f>IF(tbl_HRMaster[[#This Row],[Attrition]]="Yes",1,0)</f>
        <v>0</v>
      </c>
    </row>
    <row r="2439" spans="1:31" x14ac:dyDescent="0.25">
      <c r="A2439">
        <v>37</v>
      </c>
      <c r="B2439" t="s">
        <v>21</v>
      </c>
      <c r="C2439" t="s">
        <v>29</v>
      </c>
      <c r="D2439" t="s">
        <v>30</v>
      </c>
      <c r="E2439">
        <v>13</v>
      </c>
      <c r="F2439">
        <v>3</v>
      </c>
      <c r="G2439" t="s">
        <v>24</v>
      </c>
      <c r="H2439">
        <v>2424</v>
      </c>
      <c r="I2439" t="s">
        <v>34</v>
      </c>
      <c r="J2439">
        <v>1</v>
      </c>
      <c r="K2439" t="s">
        <v>40</v>
      </c>
      <c r="L2439" t="s">
        <v>41</v>
      </c>
      <c r="M2439">
        <v>119040</v>
      </c>
      <c r="N2439">
        <v>1</v>
      </c>
      <c r="O2439">
        <v>12</v>
      </c>
      <c r="P2439">
        <v>1</v>
      </c>
      <c r="Q2439">
        <v>6</v>
      </c>
      <c r="R2439">
        <v>4</v>
      </c>
      <c r="S2439">
        <v>6</v>
      </c>
      <c r="T2439">
        <v>1</v>
      </c>
      <c r="U2439">
        <v>3</v>
      </c>
      <c r="V2439">
        <f>COUNTIF(tbl_HRMaster[EmployeeID],tbl_HRMaster[[#This Row],[EmployeeID]])</f>
        <v>1</v>
      </c>
      <c r="W2439">
        <f>IFERROR(INDEX(tbl_EmployeeSurvey[EnvironmentSatisfaction],MATCH(tbl_HRMaster[[#This Row],[EmployeeID]],tbl_EmployeeSurvey[EmployeeID],0)),"Not Found")</f>
        <v>3</v>
      </c>
      <c r="X2439">
        <f>IFERROR(INDEX(tbl_EmployeeSurvey[JobSatisfaction],MATCH(tbl_HRMaster[[#This Row],[EmployeeID]],tbl_EmployeeSurvey[EmployeeID],0)),"Not Found")</f>
        <v>4</v>
      </c>
      <c r="Y2439" s="5">
        <f>IFERROR(INDEX(tbl_EmployeeSurvey[WorkLifeBalance],MATCH(tbl_HRMaster[[#This Row],[EmployeeID]],tbl_EmployeeSurvey[EmployeeID],0)),"Not Found")</f>
        <v>2</v>
      </c>
      <c r="Z2439" s="5">
        <f>IFERROR(VLOOKUP(tbl_HRMaster[[#This Row],[EmployeeID]],tbl_ManagerSurvey[[EmployeeID]:[PerformanceRating]],2,FALSE),"Not Found")</f>
        <v>3</v>
      </c>
      <c r="AA2439" s="5">
        <f>IFERROR(VLOOKUP(tbl_HRMaster[[#This Row],[EmployeeID]],tbl_ManagerSurvey[[EmployeeID]:[PerformanceRating]],3,FALSE),"Not Found")</f>
        <v>3</v>
      </c>
      <c r="AB2439" s="5" t="str">
        <f>IF(tbl_HRMaster[[#This Row],[Attrition]]="Yes","Left","Active")</f>
        <v>Active</v>
      </c>
      <c r="AC2439" s="5" t="str">
        <f>_xlfn.IFS(tbl_HRMaster[[#This Row],[Age]]&lt;25,"Under 25",tbl_HRMaster[[#This Row],[Age]]&lt;35,"25-34",tbl_HRMaster[[#This Row],[Age]]&lt;45,"35-44",tbl_HRMaster[[#This Row],[Age]]&lt;55,"45-54",TRUE,"Above 54")</f>
        <v>35-44</v>
      </c>
      <c r="AD2439" s="5" t="str">
        <f>_xlfn.IFS(
tbl_HRMaster[[#This Row],[YearsAtCompany]]&lt;2,"&lt; 2 Years",
tbl_HRMaster[[#This Row],[YearsAtCompany]]&lt;5,"2-4 Years",
tbl_HRMaster[[#This Row],[YearsAtCompany]]&lt;10,"5-9 Years",
TRUE,"10+ Years"
)</f>
        <v>5-9 Years</v>
      </c>
      <c r="AE2439" s="5">
        <f>IF(tbl_HRMaster[[#This Row],[Attrition]]="Yes",1,0)</f>
        <v>0</v>
      </c>
    </row>
    <row r="2440" spans="1:31" x14ac:dyDescent="0.25">
      <c r="A2440">
        <v>37</v>
      </c>
      <c r="B2440" t="s">
        <v>21</v>
      </c>
      <c r="C2440" t="s">
        <v>29</v>
      </c>
      <c r="D2440" t="s">
        <v>30</v>
      </c>
      <c r="E2440">
        <v>13</v>
      </c>
      <c r="F2440">
        <v>3</v>
      </c>
      <c r="G2440" t="s">
        <v>24</v>
      </c>
      <c r="H2440">
        <v>3894</v>
      </c>
      <c r="I2440" t="s">
        <v>34</v>
      </c>
      <c r="J2440">
        <v>1</v>
      </c>
      <c r="K2440" t="s">
        <v>40</v>
      </c>
      <c r="L2440" t="s">
        <v>41</v>
      </c>
      <c r="M2440">
        <v>119040</v>
      </c>
      <c r="N2440">
        <v>1</v>
      </c>
      <c r="O2440">
        <v>12</v>
      </c>
      <c r="P2440">
        <v>1</v>
      </c>
      <c r="Q2440">
        <v>6</v>
      </c>
      <c r="R2440">
        <v>4</v>
      </c>
      <c r="S2440">
        <v>6</v>
      </c>
      <c r="T2440">
        <v>1</v>
      </c>
      <c r="U2440">
        <v>3</v>
      </c>
      <c r="V2440">
        <f>COUNTIF(tbl_HRMaster[EmployeeID],tbl_HRMaster[[#This Row],[EmployeeID]])</f>
        <v>1</v>
      </c>
      <c r="W2440">
        <f>IFERROR(INDEX(tbl_EmployeeSurvey[EnvironmentSatisfaction],MATCH(tbl_HRMaster[[#This Row],[EmployeeID]],tbl_EmployeeSurvey[EmployeeID],0)),"Not Found")</f>
        <v>3</v>
      </c>
      <c r="X2440">
        <f>IFERROR(INDEX(tbl_EmployeeSurvey[JobSatisfaction],MATCH(tbl_HRMaster[[#This Row],[EmployeeID]],tbl_EmployeeSurvey[EmployeeID],0)),"Not Found")</f>
        <v>4</v>
      </c>
      <c r="Y2440" s="5">
        <f>IFERROR(INDEX(tbl_EmployeeSurvey[WorkLifeBalance],MATCH(tbl_HRMaster[[#This Row],[EmployeeID]],tbl_EmployeeSurvey[EmployeeID],0)),"Not Found")</f>
        <v>2</v>
      </c>
      <c r="Z2440" s="5">
        <f>IFERROR(VLOOKUP(tbl_HRMaster[[#This Row],[EmployeeID]],tbl_ManagerSurvey[[EmployeeID]:[PerformanceRating]],2,FALSE),"Not Found")</f>
        <v>3</v>
      </c>
      <c r="AA2440" s="5">
        <f>IFERROR(VLOOKUP(tbl_HRMaster[[#This Row],[EmployeeID]],tbl_ManagerSurvey[[EmployeeID]:[PerformanceRating]],3,FALSE),"Not Found")</f>
        <v>3</v>
      </c>
      <c r="AB2440" s="5" t="str">
        <f>IF(tbl_HRMaster[[#This Row],[Attrition]]="Yes","Left","Active")</f>
        <v>Active</v>
      </c>
      <c r="AC2440" s="5" t="str">
        <f>_xlfn.IFS(tbl_HRMaster[[#This Row],[Age]]&lt;25,"Under 25",tbl_HRMaster[[#This Row],[Age]]&lt;35,"25-34",tbl_HRMaster[[#This Row],[Age]]&lt;45,"35-44",tbl_HRMaster[[#This Row],[Age]]&lt;55,"45-54",TRUE,"Above 54")</f>
        <v>35-44</v>
      </c>
      <c r="AD2440" s="5" t="str">
        <f>_xlfn.IFS(
tbl_HRMaster[[#This Row],[YearsAtCompany]]&lt;2,"&lt; 2 Years",
tbl_HRMaster[[#This Row],[YearsAtCompany]]&lt;5,"2-4 Years",
tbl_HRMaster[[#This Row],[YearsAtCompany]]&lt;10,"5-9 Years",
TRUE,"10+ Years"
)</f>
        <v>5-9 Years</v>
      </c>
      <c r="AE2440" s="5">
        <f>IF(tbl_HRMaster[[#This Row],[Attrition]]="Yes",1,0)</f>
        <v>0</v>
      </c>
    </row>
    <row r="2441" spans="1:31" x14ac:dyDescent="0.25">
      <c r="A2441">
        <v>25</v>
      </c>
      <c r="B2441" t="s">
        <v>21</v>
      </c>
      <c r="C2441" t="s">
        <v>36</v>
      </c>
      <c r="D2441" t="s">
        <v>30</v>
      </c>
      <c r="E2441">
        <v>7</v>
      </c>
      <c r="F2441">
        <v>4</v>
      </c>
      <c r="G2441" t="s">
        <v>38</v>
      </c>
      <c r="H2441">
        <v>10</v>
      </c>
      <c r="I2441" t="s">
        <v>25</v>
      </c>
      <c r="J2441">
        <v>4</v>
      </c>
      <c r="K2441" t="s">
        <v>40</v>
      </c>
      <c r="L2441" t="s">
        <v>41</v>
      </c>
      <c r="M2441">
        <v>134640</v>
      </c>
      <c r="N2441">
        <v>1</v>
      </c>
      <c r="O2441">
        <v>13</v>
      </c>
      <c r="P2441">
        <v>1</v>
      </c>
      <c r="Q2441">
        <v>6</v>
      </c>
      <c r="R2441">
        <v>2</v>
      </c>
      <c r="S2441">
        <v>6</v>
      </c>
      <c r="T2441">
        <v>1</v>
      </c>
      <c r="U2441">
        <v>5</v>
      </c>
      <c r="V2441">
        <f>COUNTIF(tbl_HRMaster[EmployeeID],tbl_HRMaster[[#This Row],[EmployeeID]])</f>
        <v>1</v>
      </c>
      <c r="W2441">
        <f>IFERROR(INDEX(tbl_EmployeeSurvey[EnvironmentSatisfaction],MATCH(tbl_HRMaster[[#This Row],[EmployeeID]],tbl_EmployeeSurvey[EmployeeID],0)),"Not Found")</f>
        <v>2</v>
      </c>
      <c r="X2441">
        <f>IFERROR(INDEX(tbl_EmployeeSurvey[JobSatisfaction],MATCH(tbl_HRMaster[[#This Row],[EmployeeID]],tbl_EmployeeSurvey[EmployeeID],0)),"Not Found")</f>
        <v>1</v>
      </c>
      <c r="Y2441" s="5">
        <f>IFERROR(INDEX(tbl_EmployeeSurvey[WorkLifeBalance],MATCH(tbl_HRMaster[[#This Row],[EmployeeID]],tbl_EmployeeSurvey[EmployeeID],0)),"Not Found")</f>
        <v>3</v>
      </c>
      <c r="Z2441" s="5">
        <f>IFERROR(VLOOKUP(tbl_HRMaster[[#This Row],[EmployeeID]],tbl_ManagerSurvey[[EmployeeID]:[PerformanceRating]],2,FALSE),"Not Found")</f>
        <v>3</v>
      </c>
      <c r="AA2441" s="5">
        <f>IFERROR(VLOOKUP(tbl_HRMaster[[#This Row],[EmployeeID]],tbl_ManagerSurvey[[EmployeeID]:[PerformanceRating]],3,FALSE),"Not Found")</f>
        <v>3</v>
      </c>
      <c r="AB2441" s="5" t="str">
        <f>IF(tbl_HRMaster[[#This Row],[Attrition]]="Yes","Left","Active")</f>
        <v>Active</v>
      </c>
      <c r="AC2441" s="5" t="str">
        <f>_xlfn.IFS(tbl_HRMaster[[#This Row],[Age]]&lt;25,"Under 25",tbl_HRMaster[[#This Row],[Age]]&lt;35,"25-34",tbl_HRMaster[[#This Row],[Age]]&lt;45,"35-44",tbl_HRMaster[[#This Row],[Age]]&lt;55,"45-54",TRUE,"Above 54")</f>
        <v>25-34</v>
      </c>
      <c r="AD2441" s="5" t="str">
        <f>_xlfn.IFS(
tbl_HRMaster[[#This Row],[YearsAtCompany]]&lt;2,"&lt; 2 Years",
tbl_HRMaster[[#This Row],[YearsAtCompany]]&lt;5,"2-4 Years",
tbl_HRMaster[[#This Row],[YearsAtCompany]]&lt;10,"5-9 Years",
TRUE,"10+ Years"
)</f>
        <v>5-9 Years</v>
      </c>
      <c r="AE2441" s="5">
        <f>IF(tbl_HRMaster[[#This Row],[Attrition]]="Yes",1,0)</f>
        <v>0</v>
      </c>
    </row>
    <row r="2442" spans="1:31" x14ac:dyDescent="0.25">
      <c r="A2442">
        <v>25</v>
      </c>
      <c r="B2442" t="s">
        <v>21</v>
      </c>
      <c r="C2442" t="s">
        <v>36</v>
      </c>
      <c r="D2442" t="s">
        <v>30</v>
      </c>
      <c r="E2442">
        <v>7</v>
      </c>
      <c r="F2442">
        <v>4</v>
      </c>
      <c r="G2442" t="s">
        <v>38</v>
      </c>
      <c r="H2442">
        <v>1480</v>
      </c>
      <c r="I2442" t="s">
        <v>25</v>
      </c>
      <c r="J2442">
        <v>4</v>
      </c>
      <c r="K2442" t="s">
        <v>40</v>
      </c>
      <c r="L2442" t="s">
        <v>41</v>
      </c>
      <c r="M2442">
        <v>134640</v>
      </c>
      <c r="N2442">
        <v>1</v>
      </c>
      <c r="O2442">
        <v>13</v>
      </c>
      <c r="P2442">
        <v>1</v>
      </c>
      <c r="Q2442">
        <v>6</v>
      </c>
      <c r="R2442">
        <v>2</v>
      </c>
      <c r="S2442">
        <v>6</v>
      </c>
      <c r="T2442">
        <v>1</v>
      </c>
      <c r="U2442">
        <v>5</v>
      </c>
      <c r="V2442">
        <f>COUNTIF(tbl_HRMaster[EmployeeID],tbl_HRMaster[[#This Row],[EmployeeID]])</f>
        <v>1</v>
      </c>
      <c r="W2442">
        <f>IFERROR(INDEX(tbl_EmployeeSurvey[EnvironmentSatisfaction],MATCH(tbl_HRMaster[[#This Row],[EmployeeID]],tbl_EmployeeSurvey[EmployeeID],0)),"Not Found")</f>
        <v>2</v>
      </c>
      <c r="X2442">
        <f>IFERROR(INDEX(tbl_EmployeeSurvey[JobSatisfaction],MATCH(tbl_HRMaster[[#This Row],[EmployeeID]],tbl_EmployeeSurvey[EmployeeID],0)),"Not Found")</f>
        <v>1</v>
      </c>
      <c r="Y2442" s="5">
        <f>IFERROR(INDEX(tbl_EmployeeSurvey[WorkLifeBalance],MATCH(tbl_HRMaster[[#This Row],[EmployeeID]],tbl_EmployeeSurvey[EmployeeID],0)),"Not Found")</f>
        <v>3</v>
      </c>
      <c r="Z2442" s="5">
        <f>IFERROR(VLOOKUP(tbl_HRMaster[[#This Row],[EmployeeID]],tbl_ManagerSurvey[[EmployeeID]:[PerformanceRating]],2,FALSE),"Not Found")</f>
        <v>3</v>
      </c>
      <c r="AA2442" s="5">
        <f>IFERROR(VLOOKUP(tbl_HRMaster[[#This Row],[EmployeeID]],tbl_ManagerSurvey[[EmployeeID]:[PerformanceRating]],3,FALSE),"Not Found")</f>
        <v>3</v>
      </c>
      <c r="AB2442" s="5" t="str">
        <f>IF(tbl_HRMaster[[#This Row],[Attrition]]="Yes","Left","Active")</f>
        <v>Active</v>
      </c>
      <c r="AC2442" s="5" t="str">
        <f>_xlfn.IFS(tbl_HRMaster[[#This Row],[Age]]&lt;25,"Under 25",tbl_HRMaster[[#This Row],[Age]]&lt;35,"25-34",tbl_HRMaster[[#This Row],[Age]]&lt;45,"35-44",tbl_HRMaster[[#This Row],[Age]]&lt;55,"45-54",TRUE,"Above 54")</f>
        <v>25-34</v>
      </c>
      <c r="AD2442" s="5" t="str">
        <f>_xlfn.IFS(
tbl_HRMaster[[#This Row],[YearsAtCompany]]&lt;2,"&lt; 2 Years",
tbl_HRMaster[[#This Row],[YearsAtCompany]]&lt;5,"2-4 Years",
tbl_HRMaster[[#This Row],[YearsAtCompany]]&lt;10,"5-9 Years",
TRUE,"10+ Years"
)</f>
        <v>5-9 Years</v>
      </c>
      <c r="AE2442" s="5">
        <f>IF(tbl_HRMaster[[#This Row],[Attrition]]="Yes",1,0)</f>
        <v>0</v>
      </c>
    </row>
    <row r="2443" spans="1:31" x14ac:dyDescent="0.25">
      <c r="A2443">
        <v>25</v>
      </c>
      <c r="B2443" t="s">
        <v>21</v>
      </c>
      <c r="C2443" t="s">
        <v>36</v>
      </c>
      <c r="D2443" t="s">
        <v>30</v>
      </c>
      <c r="E2443">
        <v>7</v>
      </c>
      <c r="F2443">
        <v>4</v>
      </c>
      <c r="G2443" t="s">
        <v>38</v>
      </c>
      <c r="H2443">
        <v>2950</v>
      </c>
      <c r="I2443" t="s">
        <v>25</v>
      </c>
      <c r="J2443">
        <v>4</v>
      </c>
      <c r="K2443" t="s">
        <v>40</v>
      </c>
      <c r="L2443" t="s">
        <v>41</v>
      </c>
      <c r="M2443">
        <v>134640</v>
      </c>
      <c r="N2443">
        <v>1</v>
      </c>
      <c r="O2443">
        <v>13</v>
      </c>
      <c r="P2443">
        <v>1</v>
      </c>
      <c r="Q2443">
        <v>6</v>
      </c>
      <c r="R2443">
        <v>2</v>
      </c>
      <c r="S2443">
        <v>6</v>
      </c>
      <c r="T2443">
        <v>1</v>
      </c>
      <c r="U2443">
        <v>5</v>
      </c>
      <c r="V2443">
        <f>COUNTIF(tbl_HRMaster[EmployeeID],tbl_HRMaster[[#This Row],[EmployeeID]])</f>
        <v>1</v>
      </c>
      <c r="W2443">
        <f>IFERROR(INDEX(tbl_EmployeeSurvey[EnvironmentSatisfaction],MATCH(tbl_HRMaster[[#This Row],[EmployeeID]],tbl_EmployeeSurvey[EmployeeID],0)),"Not Found")</f>
        <v>2</v>
      </c>
      <c r="X2443">
        <f>IFERROR(INDEX(tbl_EmployeeSurvey[JobSatisfaction],MATCH(tbl_HRMaster[[#This Row],[EmployeeID]],tbl_EmployeeSurvey[EmployeeID],0)),"Not Found")</f>
        <v>1</v>
      </c>
      <c r="Y2443" s="5">
        <f>IFERROR(INDEX(tbl_EmployeeSurvey[WorkLifeBalance],MATCH(tbl_HRMaster[[#This Row],[EmployeeID]],tbl_EmployeeSurvey[EmployeeID],0)),"Not Found")</f>
        <v>3</v>
      </c>
      <c r="Z2443" s="5">
        <f>IFERROR(VLOOKUP(tbl_HRMaster[[#This Row],[EmployeeID]],tbl_ManagerSurvey[[EmployeeID]:[PerformanceRating]],2,FALSE),"Not Found")</f>
        <v>3</v>
      </c>
      <c r="AA2443" s="5">
        <f>IFERROR(VLOOKUP(tbl_HRMaster[[#This Row],[EmployeeID]],tbl_ManagerSurvey[[EmployeeID]:[PerformanceRating]],3,FALSE),"Not Found")</f>
        <v>3</v>
      </c>
      <c r="AB2443" s="5" t="str">
        <f>IF(tbl_HRMaster[[#This Row],[Attrition]]="Yes","Left","Active")</f>
        <v>Active</v>
      </c>
      <c r="AC2443" s="5" t="str">
        <f>_xlfn.IFS(tbl_HRMaster[[#This Row],[Age]]&lt;25,"Under 25",tbl_HRMaster[[#This Row],[Age]]&lt;35,"25-34",tbl_HRMaster[[#This Row],[Age]]&lt;45,"35-44",tbl_HRMaster[[#This Row],[Age]]&lt;55,"45-54",TRUE,"Above 54")</f>
        <v>25-34</v>
      </c>
      <c r="AD2443" s="5" t="str">
        <f>_xlfn.IFS(
tbl_HRMaster[[#This Row],[YearsAtCompany]]&lt;2,"&lt; 2 Years",
tbl_HRMaster[[#This Row],[YearsAtCompany]]&lt;5,"2-4 Years",
tbl_HRMaster[[#This Row],[YearsAtCompany]]&lt;10,"5-9 Years",
TRUE,"10+ Years"
)</f>
        <v>5-9 Years</v>
      </c>
      <c r="AE2443" s="5">
        <f>IF(tbl_HRMaster[[#This Row],[Attrition]]="Yes",1,0)</f>
        <v>0</v>
      </c>
    </row>
    <row r="2444" spans="1:31" x14ac:dyDescent="0.25">
      <c r="A2444">
        <v>29</v>
      </c>
      <c r="B2444" t="s">
        <v>28</v>
      </c>
      <c r="C2444" t="s">
        <v>22</v>
      </c>
      <c r="D2444" t="s">
        <v>30</v>
      </c>
      <c r="E2444">
        <v>2</v>
      </c>
      <c r="F2444">
        <v>3</v>
      </c>
      <c r="G2444" t="s">
        <v>24</v>
      </c>
      <c r="H2444">
        <v>1430</v>
      </c>
      <c r="I2444" t="s">
        <v>34</v>
      </c>
      <c r="J2444">
        <v>1</v>
      </c>
      <c r="K2444" t="s">
        <v>35</v>
      </c>
      <c r="L2444" t="s">
        <v>32</v>
      </c>
      <c r="M2444">
        <v>49780</v>
      </c>
      <c r="N2444">
        <v>0</v>
      </c>
      <c r="O2444">
        <v>13</v>
      </c>
      <c r="P2444">
        <v>0</v>
      </c>
      <c r="Q2444">
        <v>7</v>
      </c>
      <c r="R2444">
        <v>3</v>
      </c>
      <c r="S2444">
        <v>6</v>
      </c>
      <c r="T2444">
        <v>1</v>
      </c>
      <c r="U2444">
        <v>5</v>
      </c>
      <c r="V2444">
        <f>COUNTIF(tbl_HRMaster[EmployeeID],tbl_HRMaster[[#This Row],[EmployeeID]])</f>
        <v>1</v>
      </c>
      <c r="W2444">
        <f>IFERROR(INDEX(tbl_EmployeeSurvey[EnvironmentSatisfaction],MATCH(tbl_HRMaster[[#This Row],[EmployeeID]],tbl_EmployeeSurvey[EmployeeID],0)),"Not Found")</f>
        <v>3</v>
      </c>
      <c r="X2444">
        <f>IFERROR(INDEX(tbl_EmployeeSurvey[JobSatisfaction],MATCH(tbl_HRMaster[[#This Row],[EmployeeID]],tbl_EmployeeSurvey[EmployeeID],0)),"Not Found")</f>
        <v>3</v>
      </c>
      <c r="Y2444" s="5">
        <f>IFERROR(INDEX(tbl_EmployeeSurvey[WorkLifeBalance],MATCH(tbl_HRMaster[[#This Row],[EmployeeID]],tbl_EmployeeSurvey[EmployeeID],0)),"Not Found")</f>
        <v>2</v>
      </c>
      <c r="Z2444" s="5">
        <f>IFERROR(VLOOKUP(tbl_HRMaster[[#This Row],[EmployeeID]],tbl_ManagerSurvey[[EmployeeID]:[PerformanceRating]],2,FALSE),"Not Found")</f>
        <v>2</v>
      </c>
      <c r="AA2444" s="5">
        <f>IFERROR(VLOOKUP(tbl_HRMaster[[#This Row],[EmployeeID]],tbl_ManagerSurvey[[EmployeeID]:[PerformanceRating]],3,FALSE),"Not Found")</f>
        <v>3</v>
      </c>
      <c r="AB2444" s="5" t="str">
        <f>IF(tbl_HRMaster[[#This Row],[Attrition]]="Yes","Left","Active")</f>
        <v>Left</v>
      </c>
      <c r="AC2444" s="5" t="str">
        <f>_xlfn.IFS(tbl_HRMaster[[#This Row],[Age]]&lt;25,"Under 25",tbl_HRMaster[[#This Row],[Age]]&lt;35,"25-34",tbl_HRMaster[[#This Row],[Age]]&lt;45,"35-44",tbl_HRMaster[[#This Row],[Age]]&lt;55,"45-54",TRUE,"Above 54")</f>
        <v>25-34</v>
      </c>
      <c r="AD2444" s="5" t="str">
        <f>_xlfn.IFS(
tbl_HRMaster[[#This Row],[YearsAtCompany]]&lt;2,"&lt; 2 Years",
tbl_HRMaster[[#This Row],[YearsAtCompany]]&lt;5,"2-4 Years",
tbl_HRMaster[[#This Row],[YearsAtCompany]]&lt;10,"5-9 Years",
TRUE,"10+ Years"
)</f>
        <v>5-9 Years</v>
      </c>
      <c r="AE2444" s="5">
        <f>IF(tbl_HRMaster[[#This Row],[Attrition]]="Yes",1,0)</f>
        <v>1</v>
      </c>
    </row>
    <row r="2445" spans="1:31" x14ac:dyDescent="0.25">
      <c r="A2445">
        <v>29</v>
      </c>
      <c r="B2445" t="s">
        <v>28</v>
      </c>
      <c r="C2445" t="s">
        <v>22</v>
      </c>
      <c r="D2445" t="s">
        <v>30</v>
      </c>
      <c r="E2445">
        <v>2</v>
      </c>
      <c r="F2445">
        <v>3</v>
      </c>
      <c r="G2445" t="s">
        <v>24</v>
      </c>
      <c r="H2445">
        <v>2900</v>
      </c>
      <c r="I2445" t="s">
        <v>34</v>
      </c>
      <c r="J2445">
        <v>1</v>
      </c>
      <c r="K2445" t="s">
        <v>35</v>
      </c>
      <c r="L2445" t="s">
        <v>32</v>
      </c>
      <c r="M2445">
        <v>49780</v>
      </c>
      <c r="N2445">
        <v>0</v>
      </c>
      <c r="O2445">
        <v>13</v>
      </c>
      <c r="P2445">
        <v>0</v>
      </c>
      <c r="Q2445">
        <v>7</v>
      </c>
      <c r="R2445">
        <v>3</v>
      </c>
      <c r="S2445">
        <v>6</v>
      </c>
      <c r="T2445">
        <v>1</v>
      </c>
      <c r="U2445">
        <v>5</v>
      </c>
      <c r="V2445">
        <f>COUNTIF(tbl_HRMaster[EmployeeID],tbl_HRMaster[[#This Row],[EmployeeID]])</f>
        <v>1</v>
      </c>
      <c r="W2445">
        <f>IFERROR(INDEX(tbl_EmployeeSurvey[EnvironmentSatisfaction],MATCH(tbl_HRMaster[[#This Row],[EmployeeID]],tbl_EmployeeSurvey[EmployeeID],0)),"Not Found")</f>
        <v>3</v>
      </c>
      <c r="X2445">
        <f>IFERROR(INDEX(tbl_EmployeeSurvey[JobSatisfaction],MATCH(tbl_HRMaster[[#This Row],[EmployeeID]],tbl_EmployeeSurvey[EmployeeID],0)),"Not Found")</f>
        <v>3</v>
      </c>
      <c r="Y2445" s="5">
        <f>IFERROR(INDEX(tbl_EmployeeSurvey[WorkLifeBalance],MATCH(tbl_HRMaster[[#This Row],[EmployeeID]],tbl_EmployeeSurvey[EmployeeID],0)),"Not Found")</f>
        <v>2</v>
      </c>
      <c r="Z2445" s="5">
        <f>IFERROR(VLOOKUP(tbl_HRMaster[[#This Row],[EmployeeID]],tbl_ManagerSurvey[[EmployeeID]:[PerformanceRating]],2,FALSE),"Not Found")</f>
        <v>2</v>
      </c>
      <c r="AA2445" s="5">
        <f>IFERROR(VLOOKUP(tbl_HRMaster[[#This Row],[EmployeeID]],tbl_ManagerSurvey[[EmployeeID]:[PerformanceRating]],3,FALSE),"Not Found")</f>
        <v>3</v>
      </c>
      <c r="AB2445" s="5" t="str">
        <f>IF(tbl_HRMaster[[#This Row],[Attrition]]="Yes","Left","Active")</f>
        <v>Left</v>
      </c>
      <c r="AC2445" s="5" t="str">
        <f>_xlfn.IFS(tbl_HRMaster[[#This Row],[Age]]&lt;25,"Under 25",tbl_HRMaster[[#This Row],[Age]]&lt;35,"25-34",tbl_HRMaster[[#This Row],[Age]]&lt;45,"35-44",tbl_HRMaster[[#This Row],[Age]]&lt;55,"45-54",TRUE,"Above 54")</f>
        <v>25-34</v>
      </c>
      <c r="AD2445" s="5" t="str">
        <f>_xlfn.IFS(
tbl_HRMaster[[#This Row],[YearsAtCompany]]&lt;2,"&lt; 2 Years",
tbl_HRMaster[[#This Row],[YearsAtCompany]]&lt;5,"2-4 Years",
tbl_HRMaster[[#This Row],[YearsAtCompany]]&lt;10,"5-9 Years",
TRUE,"10+ Years"
)</f>
        <v>5-9 Years</v>
      </c>
      <c r="AE2445" s="5">
        <f>IF(tbl_HRMaster[[#This Row],[Attrition]]="Yes",1,0)</f>
        <v>1</v>
      </c>
    </row>
    <row r="2446" spans="1:31" x14ac:dyDescent="0.25">
      <c r="A2446">
        <v>29</v>
      </c>
      <c r="B2446" t="s">
        <v>28</v>
      </c>
      <c r="C2446" t="s">
        <v>22</v>
      </c>
      <c r="D2446" t="s">
        <v>30</v>
      </c>
      <c r="E2446">
        <v>2</v>
      </c>
      <c r="F2446">
        <v>3</v>
      </c>
      <c r="G2446" t="s">
        <v>24</v>
      </c>
      <c r="H2446">
        <v>4370</v>
      </c>
      <c r="I2446" t="s">
        <v>34</v>
      </c>
      <c r="J2446">
        <v>1</v>
      </c>
      <c r="K2446" t="s">
        <v>35</v>
      </c>
      <c r="L2446" t="s">
        <v>32</v>
      </c>
      <c r="M2446">
        <v>49780</v>
      </c>
      <c r="N2446">
        <v>0</v>
      </c>
      <c r="O2446">
        <v>13</v>
      </c>
      <c r="P2446">
        <v>0</v>
      </c>
      <c r="Q2446">
        <v>7</v>
      </c>
      <c r="R2446">
        <v>3</v>
      </c>
      <c r="S2446">
        <v>6</v>
      </c>
      <c r="T2446">
        <v>1</v>
      </c>
      <c r="U2446">
        <v>5</v>
      </c>
      <c r="V2446">
        <f>COUNTIF(tbl_HRMaster[EmployeeID],tbl_HRMaster[[#This Row],[EmployeeID]])</f>
        <v>1</v>
      </c>
      <c r="W2446">
        <f>IFERROR(INDEX(tbl_EmployeeSurvey[EnvironmentSatisfaction],MATCH(tbl_HRMaster[[#This Row],[EmployeeID]],tbl_EmployeeSurvey[EmployeeID],0)),"Not Found")</f>
        <v>3</v>
      </c>
      <c r="X2446">
        <f>IFERROR(INDEX(tbl_EmployeeSurvey[JobSatisfaction],MATCH(tbl_HRMaster[[#This Row],[EmployeeID]],tbl_EmployeeSurvey[EmployeeID],0)),"Not Found")</f>
        <v>3</v>
      </c>
      <c r="Y2446" s="5">
        <f>IFERROR(INDEX(tbl_EmployeeSurvey[WorkLifeBalance],MATCH(tbl_HRMaster[[#This Row],[EmployeeID]],tbl_EmployeeSurvey[EmployeeID],0)),"Not Found")</f>
        <v>2</v>
      </c>
      <c r="Z2446" s="5">
        <f>IFERROR(VLOOKUP(tbl_HRMaster[[#This Row],[EmployeeID]],tbl_ManagerSurvey[[EmployeeID]:[PerformanceRating]],2,FALSE),"Not Found")</f>
        <v>2</v>
      </c>
      <c r="AA2446" s="5">
        <f>IFERROR(VLOOKUP(tbl_HRMaster[[#This Row],[EmployeeID]],tbl_ManagerSurvey[[EmployeeID]:[PerformanceRating]],3,FALSE),"Not Found")</f>
        <v>3</v>
      </c>
      <c r="AB2446" s="5" t="str">
        <f>IF(tbl_HRMaster[[#This Row],[Attrition]]="Yes","Left","Active")</f>
        <v>Left</v>
      </c>
      <c r="AC2446" s="5" t="str">
        <f>_xlfn.IFS(tbl_HRMaster[[#This Row],[Age]]&lt;25,"Under 25",tbl_HRMaster[[#This Row],[Age]]&lt;35,"25-34",tbl_HRMaster[[#This Row],[Age]]&lt;45,"35-44",tbl_HRMaster[[#This Row],[Age]]&lt;55,"45-54",TRUE,"Above 54")</f>
        <v>25-34</v>
      </c>
      <c r="AD2446" s="5" t="str">
        <f>_xlfn.IFS(
tbl_HRMaster[[#This Row],[YearsAtCompany]]&lt;2,"&lt; 2 Years",
tbl_HRMaster[[#This Row],[YearsAtCompany]]&lt;5,"2-4 Years",
tbl_HRMaster[[#This Row],[YearsAtCompany]]&lt;10,"5-9 Years",
TRUE,"10+ Years"
)</f>
        <v>5-9 Years</v>
      </c>
      <c r="AE2446" s="5">
        <f>IF(tbl_HRMaster[[#This Row],[Attrition]]="Yes",1,0)</f>
        <v>1</v>
      </c>
    </row>
    <row r="2447" spans="1:31" x14ac:dyDescent="0.25">
      <c r="A2447">
        <v>33</v>
      </c>
      <c r="B2447" t="s">
        <v>21</v>
      </c>
      <c r="C2447" t="s">
        <v>36</v>
      </c>
      <c r="D2447" t="s">
        <v>30</v>
      </c>
      <c r="E2447">
        <v>18</v>
      </c>
      <c r="F2447">
        <v>2</v>
      </c>
      <c r="G2447" t="s">
        <v>38</v>
      </c>
      <c r="H2447">
        <v>941</v>
      </c>
      <c r="I2447" t="s">
        <v>25</v>
      </c>
      <c r="J2447">
        <v>2</v>
      </c>
      <c r="K2447" t="s">
        <v>26</v>
      </c>
      <c r="L2447" t="s">
        <v>41</v>
      </c>
      <c r="M2447">
        <v>63850</v>
      </c>
      <c r="N2447">
        <v>1</v>
      </c>
      <c r="O2447">
        <v>13</v>
      </c>
      <c r="P2447">
        <v>0</v>
      </c>
      <c r="Q2447">
        <v>7</v>
      </c>
      <c r="R2447">
        <v>6</v>
      </c>
      <c r="S2447">
        <v>6</v>
      </c>
      <c r="T2447">
        <v>1</v>
      </c>
      <c r="U2447">
        <v>2</v>
      </c>
      <c r="V2447">
        <f>COUNTIF(tbl_HRMaster[EmployeeID],tbl_HRMaster[[#This Row],[EmployeeID]])</f>
        <v>1</v>
      </c>
      <c r="W2447">
        <f>IFERROR(INDEX(tbl_EmployeeSurvey[EnvironmentSatisfaction],MATCH(tbl_HRMaster[[#This Row],[EmployeeID]],tbl_EmployeeSurvey[EmployeeID],0)),"Not Found")</f>
        <v>3</v>
      </c>
      <c r="X2447">
        <f>IFERROR(INDEX(tbl_EmployeeSurvey[JobSatisfaction],MATCH(tbl_HRMaster[[#This Row],[EmployeeID]],tbl_EmployeeSurvey[EmployeeID],0)),"Not Found")</f>
        <v>4</v>
      </c>
      <c r="Y2447" s="5">
        <f>IFERROR(INDEX(tbl_EmployeeSurvey[WorkLifeBalance],MATCH(tbl_HRMaster[[#This Row],[EmployeeID]],tbl_EmployeeSurvey[EmployeeID],0)),"Not Found")</f>
        <v>3</v>
      </c>
      <c r="Z2447" s="5">
        <f>IFERROR(VLOOKUP(tbl_HRMaster[[#This Row],[EmployeeID]],tbl_ManagerSurvey[[EmployeeID]:[PerformanceRating]],2,FALSE),"Not Found")</f>
        <v>2</v>
      </c>
      <c r="AA2447" s="5">
        <f>IFERROR(VLOOKUP(tbl_HRMaster[[#This Row],[EmployeeID]],tbl_ManagerSurvey[[EmployeeID]:[PerformanceRating]],3,FALSE),"Not Found")</f>
        <v>3</v>
      </c>
      <c r="AB2447" s="5" t="str">
        <f>IF(tbl_HRMaster[[#This Row],[Attrition]]="Yes","Left","Active")</f>
        <v>Active</v>
      </c>
      <c r="AC2447" s="5" t="str">
        <f>_xlfn.IFS(tbl_HRMaster[[#This Row],[Age]]&lt;25,"Under 25",tbl_HRMaster[[#This Row],[Age]]&lt;35,"25-34",tbl_HRMaster[[#This Row],[Age]]&lt;45,"35-44",tbl_HRMaster[[#This Row],[Age]]&lt;55,"45-54",TRUE,"Above 54")</f>
        <v>25-34</v>
      </c>
      <c r="AD2447" s="5" t="str">
        <f>_xlfn.IFS(
tbl_HRMaster[[#This Row],[YearsAtCompany]]&lt;2,"&lt; 2 Years",
tbl_HRMaster[[#This Row],[YearsAtCompany]]&lt;5,"2-4 Years",
tbl_HRMaster[[#This Row],[YearsAtCompany]]&lt;10,"5-9 Years",
TRUE,"10+ Years"
)</f>
        <v>5-9 Years</v>
      </c>
      <c r="AE2447" s="5">
        <f>IF(tbl_HRMaster[[#This Row],[Attrition]]="Yes",1,0)</f>
        <v>0</v>
      </c>
    </row>
    <row r="2448" spans="1:31" x14ac:dyDescent="0.25">
      <c r="A2448">
        <v>33</v>
      </c>
      <c r="B2448" t="s">
        <v>21</v>
      </c>
      <c r="C2448" t="s">
        <v>36</v>
      </c>
      <c r="D2448" t="s">
        <v>30</v>
      </c>
      <c r="E2448">
        <v>18</v>
      </c>
      <c r="F2448">
        <v>2</v>
      </c>
      <c r="G2448" t="s">
        <v>38</v>
      </c>
      <c r="H2448">
        <v>2411</v>
      </c>
      <c r="I2448" t="s">
        <v>25</v>
      </c>
      <c r="J2448">
        <v>2</v>
      </c>
      <c r="K2448" t="s">
        <v>26</v>
      </c>
      <c r="L2448" t="s">
        <v>41</v>
      </c>
      <c r="M2448">
        <v>63850</v>
      </c>
      <c r="N2448">
        <v>1</v>
      </c>
      <c r="O2448">
        <v>13</v>
      </c>
      <c r="P2448">
        <v>0</v>
      </c>
      <c r="Q2448">
        <v>7</v>
      </c>
      <c r="R2448">
        <v>6</v>
      </c>
      <c r="S2448">
        <v>6</v>
      </c>
      <c r="T2448">
        <v>1</v>
      </c>
      <c r="U2448">
        <v>2</v>
      </c>
      <c r="V2448">
        <f>COUNTIF(tbl_HRMaster[EmployeeID],tbl_HRMaster[[#This Row],[EmployeeID]])</f>
        <v>1</v>
      </c>
      <c r="W2448">
        <f>IFERROR(INDEX(tbl_EmployeeSurvey[EnvironmentSatisfaction],MATCH(tbl_HRMaster[[#This Row],[EmployeeID]],tbl_EmployeeSurvey[EmployeeID],0)),"Not Found")</f>
        <v>3</v>
      </c>
      <c r="X2448">
        <f>IFERROR(INDEX(tbl_EmployeeSurvey[JobSatisfaction],MATCH(tbl_HRMaster[[#This Row],[EmployeeID]],tbl_EmployeeSurvey[EmployeeID],0)),"Not Found")</f>
        <v>4</v>
      </c>
      <c r="Y2448" s="5">
        <f>IFERROR(INDEX(tbl_EmployeeSurvey[WorkLifeBalance],MATCH(tbl_HRMaster[[#This Row],[EmployeeID]],tbl_EmployeeSurvey[EmployeeID],0)),"Not Found")</f>
        <v>3</v>
      </c>
      <c r="Z2448" s="5">
        <f>IFERROR(VLOOKUP(tbl_HRMaster[[#This Row],[EmployeeID]],tbl_ManagerSurvey[[EmployeeID]:[PerformanceRating]],2,FALSE),"Not Found")</f>
        <v>2</v>
      </c>
      <c r="AA2448" s="5">
        <f>IFERROR(VLOOKUP(tbl_HRMaster[[#This Row],[EmployeeID]],tbl_ManagerSurvey[[EmployeeID]:[PerformanceRating]],3,FALSE),"Not Found")</f>
        <v>3</v>
      </c>
      <c r="AB2448" s="5" t="str">
        <f>IF(tbl_HRMaster[[#This Row],[Attrition]]="Yes","Left","Active")</f>
        <v>Active</v>
      </c>
      <c r="AC2448" s="5" t="str">
        <f>_xlfn.IFS(tbl_HRMaster[[#This Row],[Age]]&lt;25,"Under 25",tbl_HRMaster[[#This Row],[Age]]&lt;35,"25-34",tbl_HRMaster[[#This Row],[Age]]&lt;45,"35-44",tbl_HRMaster[[#This Row],[Age]]&lt;55,"45-54",TRUE,"Above 54")</f>
        <v>25-34</v>
      </c>
      <c r="AD2448" s="5" t="str">
        <f>_xlfn.IFS(
tbl_HRMaster[[#This Row],[YearsAtCompany]]&lt;2,"&lt; 2 Years",
tbl_HRMaster[[#This Row],[YearsAtCompany]]&lt;5,"2-4 Years",
tbl_HRMaster[[#This Row],[YearsAtCompany]]&lt;10,"5-9 Years",
TRUE,"10+ Years"
)</f>
        <v>5-9 Years</v>
      </c>
      <c r="AE2448" s="5">
        <f>IF(tbl_HRMaster[[#This Row],[Attrition]]="Yes",1,0)</f>
        <v>0</v>
      </c>
    </row>
    <row r="2449" spans="1:31" x14ac:dyDescent="0.25">
      <c r="A2449">
        <v>33</v>
      </c>
      <c r="B2449" t="s">
        <v>21</v>
      </c>
      <c r="C2449" t="s">
        <v>36</v>
      </c>
      <c r="D2449" t="s">
        <v>30</v>
      </c>
      <c r="E2449">
        <v>18</v>
      </c>
      <c r="F2449">
        <v>2</v>
      </c>
      <c r="G2449" t="s">
        <v>38</v>
      </c>
      <c r="H2449">
        <v>3881</v>
      </c>
      <c r="I2449" t="s">
        <v>25</v>
      </c>
      <c r="J2449">
        <v>2</v>
      </c>
      <c r="K2449" t="s">
        <v>26</v>
      </c>
      <c r="L2449" t="s">
        <v>41</v>
      </c>
      <c r="M2449">
        <v>63850</v>
      </c>
      <c r="N2449">
        <v>1</v>
      </c>
      <c r="O2449">
        <v>13</v>
      </c>
      <c r="P2449">
        <v>0</v>
      </c>
      <c r="Q2449">
        <v>7</v>
      </c>
      <c r="R2449">
        <v>6</v>
      </c>
      <c r="S2449">
        <v>6</v>
      </c>
      <c r="T2449">
        <v>1</v>
      </c>
      <c r="U2449">
        <v>2</v>
      </c>
      <c r="V2449">
        <f>COUNTIF(tbl_HRMaster[EmployeeID],tbl_HRMaster[[#This Row],[EmployeeID]])</f>
        <v>1</v>
      </c>
      <c r="W2449">
        <f>IFERROR(INDEX(tbl_EmployeeSurvey[EnvironmentSatisfaction],MATCH(tbl_HRMaster[[#This Row],[EmployeeID]],tbl_EmployeeSurvey[EmployeeID],0)),"Not Found")</f>
        <v>3</v>
      </c>
      <c r="X2449">
        <f>IFERROR(INDEX(tbl_EmployeeSurvey[JobSatisfaction],MATCH(tbl_HRMaster[[#This Row],[EmployeeID]],tbl_EmployeeSurvey[EmployeeID],0)),"Not Found")</f>
        <v>4</v>
      </c>
      <c r="Y2449" s="5">
        <f>IFERROR(INDEX(tbl_EmployeeSurvey[WorkLifeBalance],MATCH(tbl_HRMaster[[#This Row],[EmployeeID]],tbl_EmployeeSurvey[EmployeeID],0)),"Not Found")</f>
        <v>3</v>
      </c>
      <c r="Z2449" s="5">
        <f>IFERROR(VLOOKUP(tbl_HRMaster[[#This Row],[EmployeeID]],tbl_ManagerSurvey[[EmployeeID]:[PerformanceRating]],2,FALSE),"Not Found")</f>
        <v>2</v>
      </c>
      <c r="AA2449" s="5">
        <f>IFERROR(VLOOKUP(tbl_HRMaster[[#This Row],[EmployeeID]],tbl_ManagerSurvey[[EmployeeID]:[PerformanceRating]],3,FALSE),"Not Found")</f>
        <v>3</v>
      </c>
      <c r="AB2449" s="5" t="str">
        <f>IF(tbl_HRMaster[[#This Row],[Attrition]]="Yes","Left","Active")</f>
        <v>Active</v>
      </c>
      <c r="AC2449" s="5" t="str">
        <f>_xlfn.IFS(tbl_HRMaster[[#This Row],[Age]]&lt;25,"Under 25",tbl_HRMaster[[#This Row],[Age]]&lt;35,"25-34",tbl_HRMaster[[#This Row],[Age]]&lt;45,"35-44",tbl_HRMaster[[#This Row],[Age]]&lt;55,"45-54",TRUE,"Above 54")</f>
        <v>25-34</v>
      </c>
      <c r="AD2449" s="5" t="str">
        <f>_xlfn.IFS(
tbl_HRMaster[[#This Row],[YearsAtCompany]]&lt;2,"&lt; 2 Years",
tbl_HRMaster[[#This Row],[YearsAtCompany]]&lt;5,"2-4 Years",
tbl_HRMaster[[#This Row],[YearsAtCompany]]&lt;10,"5-9 Years",
TRUE,"10+ Years"
)</f>
        <v>5-9 Years</v>
      </c>
      <c r="AE2449" s="5">
        <f>IF(tbl_HRMaster[[#This Row],[Attrition]]="Yes",1,0)</f>
        <v>0</v>
      </c>
    </row>
    <row r="2450" spans="1:31" x14ac:dyDescent="0.25">
      <c r="A2450">
        <v>37</v>
      </c>
      <c r="B2450" t="s">
        <v>21</v>
      </c>
      <c r="C2450" t="s">
        <v>36</v>
      </c>
      <c r="D2450" t="s">
        <v>23</v>
      </c>
      <c r="E2450">
        <v>8</v>
      </c>
      <c r="F2450">
        <v>4</v>
      </c>
      <c r="G2450" t="s">
        <v>38</v>
      </c>
      <c r="H2450">
        <v>765</v>
      </c>
      <c r="I2450" t="s">
        <v>34</v>
      </c>
      <c r="J2450">
        <v>1</v>
      </c>
      <c r="K2450" t="s">
        <v>26</v>
      </c>
      <c r="L2450" t="s">
        <v>32</v>
      </c>
      <c r="M2450">
        <v>75870</v>
      </c>
      <c r="N2450">
        <v>0</v>
      </c>
      <c r="O2450">
        <v>22</v>
      </c>
      <c r="P2450">
        <v>1</v>
      </c>
      <c r="Q2450">
        <v>7</v>
      </c>
      <c r="R2450">
        <v>5</v>
      </c>
      <c r="S2450">
        <v>6</v>
      </c>
      <c r="T2450">
        <v>1</v>
      </c>
      <c r="U2450">
        <v>3</v>
      </c>
      <c r="V2450">
        <f>COUNTIF(tbl_HRMaster[EmployeeID],tbl_HRMaster[[#This Row],[EmployeeID]])</f>
        <v>1</v>
      </c>
      <c r="W2450">
        <f>IFERROR(INDEX(tbl_EmployeeSurvey[EnvironmentSatisfaction],MATCH(tbl_HRMaster[[#This Row],[EmployeeID]],tbl_EmployeeSurvey[EmployeeID],0)),"Not Found")</f>
        <v>3</v>
      </c>
      <c r="X2450">
        <f>IFERROR(INDEX(tbl_EmployeeSurvey[JobSatisfaction],MATCH(tbl_HRMaster[[#This Row],[EmployeeID]],tbl_EmployeeSurvey[EmployeeID],0)),"Not Found")</f>
        <v>3</v>
      </c>
      <c r="Y2450" s="5">
        <f>IFERROR(INDEX(tbl_EmployeeSurvey[WorkLifeBalance],MATCH(tbl_HRMaster[[#This Row],[EmployeeID]],tbl_EmployeeSurvey[EmployeeID],0)),"Not Found")</f>
        <v>1</v>
      </c>
      <c r="Z2450" s="5">
        <f>IFERROR(VLOOKUP(tbl_HRMaster[[#This Row],[EmployeeID]],tbl_ManagerSurvey[[EmployeeID]:[PerformanceRating]],2,FALSE),"Not Found")</f>
        <v>3</v>
      </c>
      <c r="AA2450" s="5">
        <f>IFERROR(VLOOKUP(tbl_HRMaster[[#This Row],[EmployeeID]],tbl_ManagerSurvey[[EmployeeID]:[PerformanceRating]],3,FALSE),"Not Found")</f>
        <v>4</v>
      </c>
      <c r="AB2450" s="5" t="str">
        <f>IF(tbl_HRMaster[[#This Row],[Attrition]]="Yes","Left","Active")</f>
        <v>Active</v>
      </c>
      <c r="AC2450" s="5" t="str">
        <f>_xlfn.IFS(tbl_HRMaster[[#This Row],[Age]]&lt;25,"Under 25",tbl_HRMaster[[#This Row],[Age]]&lt;35,"25-34",tbl_HRMaster[[#This Row],[Age]]&lt;45,"35-44",tbl_HRMaster[[#This Row],[Age]]&lt;55,"45-54",TRUE,"Above 54")</f>
        <v>35-44</v>
      </c>
      <c r="AD2450" s="5" t="str">
        <f>_xlfn.IFS(
tbl_HRMaster[[#This Row],[YearsAtCompany]]&lt;2,"&lt; 2 Years",
tbl_HRMaster[[#This Row],[YearsAtCompany]]&lt;5,"2-4 Years",
tbl_HRMaster[[#This Row],[YearsAtCompany]]&lt;10,"5-9 Years",
TRUE,"10+ Years"
)</f>
        <v>5-9 Years</v>
      </c>
      <c r="AE2450" s="5">
        <f>IF(tbl_HRMaster[[#This Row],[Attrition]]="Yes",1,0)</f>
        <v>0</v>
      </c>
    </row>
    <row r="2451" spans="1:31" x14ac:dyDescent="0.25">
      <c r="A2451">
        <v>37</v>
      </c>
      <c r="B2451" t="s">
        <v>21</v>
      </c>
      <c r="C2451" t="s">
        <v>36</v>
      </c>
      <c r="D2451" t="s">
        <v>23</v>
      </c>
      <c r="E2451">
        <v>8</v>
      </c>
      <c r="F2451">
        <v>4</v>
      </c>
      <c r="G2451" t="s">
        <v>38</v>
      </c>
      <c r="H2451">
        <v>2235</v>
      </c>
      <c r="I2451" t="s">
        <v>34</v>
      </c>
      <c r="J2451">
        <v>1</v>
      </c>
      <c r="K2451" t="s">
        <v>26</v>
      </c>
      <c r="L2451" t="s">
        <v>32</v>
      </c>
      <c r="M2451">
        <v>75870</v>
      </c>
      <c r="N2451">
        <v>0</v>
      </c>
      <c r="O2451">
        <v>22</v>
      </c>
      <c r="P2451">
        <v>1</v>
      </c>
      <c r="Q2451">
        <v>7</v>
      </c>
      <c r="R2451">
        <v>5</v>
      </c>
      <c r="S2451">
        <v>6</v>
      </c>
      <c r="T2451">
        <v>1</v>
      </c>
      <c r="U2451">
        <v>3</v>
      </c>
      <c r="V2451">
        <f>COUNTIF(tbl_HRMaster[EmployeeID],tbl_HRMaster[[#This Row],[EmployeeID]])</f>
        <v>1</v>
      </c>
      <c r="W2451">
        <f>IFERROR(INDEX(tbl_EmployeeSurvey[EnvironmentSatisfaction],MATCH(tbl_HRMaster[[#This Row],[EmployeeID]],tbl_EmployeeSurvey[EmployeeID],0)),"Not Found")</f>
        <v>3</v>
      </c>
      <c r="X2451">
        <f>IFERROR(INDEX(tbl_EmployeeSurvey[JobSatisfaction],MATCH(tbl_HRMaster[[#This Row],[EmployeeID]],tbl_EmployeeSurvey[EmployeeID],0)),"Not Found")</f>
        <v>3</v>
      </c>
      <c r="Y2451" s="5">
        <f>IFERROR(INDEX(tbl_EmployeeSurvey[WorkLifeBalance],MATCH(tbl_HRMaster[[#This Row],[EmployeeID]],tbl_EmployeeSurvey[EmployeeID],0)),"Not Found")</f>
        <v>1</v>
      </c>
      <c r="Z2451" s="5">
        <f>IFERROR(VLOOKUP(tbl_HRMaster[[#This Row],[EmployeeID]],tbl_ManagerSurvey[[EmployeeID]:[PerformanceRating]],2,FALSE),"Not Found")</f>
        <v>3</v>
      </c>
      <c r="AA2451" s="5">
        <f>IFERROR(VLOOKUP(tbl_HRMaster[[#This Row],[EmployeeID]],tbl_ManagerSurvey[[EmployeeID]:[PerformanceRating]],3,FALSE),"Not Found")</f>
        <v>4</v>
      </c>
      <c r="AB2451" s="5" t="str">
        <f>IF(tbl_HRMaster[[#This Row],[Attrition]]="Yes","Left","Active")</f>
        <v>Active</v>
      </c>
      <c r="AC2451" s="5" t="str">
        <f>_xlfn.IFS(tbl_HRMaster[[#This Row],[Age]]&lt;25,"Under 25",tbl_HRMaster[[#This Row],[Age]]&lt;35,"25-34",tbl_HRMaster[[#This Row],[Age]]&lt;45,"35-44",tbl_HRMaster[[#This Row],[Age]]&lt;55,"45-54",TRUE,"Above 54")</f>
        <v>35-44</v>
      </c>
      <c r="AD2451" s="5" t="str">
        <f>_xlfn.IFS(
tbl_HRMaster[[#This Row],[YearsAtCompany]]&lt;2,"&lt; 2 Years",
tbl_HRMaster[[#This Row],[YearsAtCompany]]&lt;5,"2-4 Years",
tbl_HRMaster[[#This Row],[YearsAtCompany]]&lt;10,"5-9 Years",
TRUE,"10+ Years"
)</f>
        <v>5-9 Years</v>
      </c>
      <c r="AE2451" s="5">
        <f>IF(tbl_HRMaster[[#This Row],[Attrition]]="Yes",1,0)</f>
        <v>0</v>
      </c>
    </row>
    <row r="2452" spans="1:31" x14ac:dyDescent="0.25">
      <c r="A2452">
        <v>37</v>
      </c>
      <c r="B2452" t="s">
        <v>21</v>
      </c>
      <c r="C2452" t="s">
        <v>36</v>
      </c>
      <c r="D2452" t="s">
        <v>23</v>
      </c>
      <c r="E2452">
        <v>8</v>
      </c>
      <c r="F2452">
        <v>4</v>
      </c>
      <c r="G2452" t="s">
        <v>38</v>
      </c>
      <c r="H2452">
        <v>3705</v>
      </c>
      <c r="I2452" t="s">
        <v>34</v>
      </c>
      <c r="J2452">
        <v>1</v>
      </c>
      <c r="K2452" t="s">
        <v>26</v>
      </c>
      <c r="L2452" t="s">
        <v>32</v>
      </c>
      <c r="M2452">
        <v>75870</v>
      </c>
      <c r="N2452">
        <v>0</v>
      </c>
      <c r="O2452">
        <v>22</v>
      </c>
      <c r="P2452">
        <v>1</v>
      </c>
      <c r="Q2452">
        <v>7</v>
      </c>
      <c r="R2452">
        <v>5</v>
      </c>
      <c r="S2452">
        <v>6</v>
      </c>
      <c r="T2452">
        <v>1</v>
      </c>
      <c r="U2452">
        <v>3</v>
      </c>
      <c r="V2452">
        <f>COUNTIF(tbl_HRMaster[EmployeeID],tbl_HRMaster[[#This Row],[EmployeeID]])</f>
        <v>1</v>
      </c>
      <c r="W2452">
        <f>IFERROR(INDEX(tbl_EmployeeSurvey[EnvironmentSatisfaction],MATCH(tbl_HRMaster[[#This Row],[EmployeeID]],tbl_EmployeeSurvey[EmployeeID],0)),"Not Found")</f>
        <v>3</v>
      </c>
      <c r="X2452">
        <f>IFERROR(INDEX(tbl_EmployeeSurvey[JobSatisfaction],MATCH(tbl_HRMaster[[#This Row],[EmployeeID]],tbl_EmployeeSurvey[EmployeeID],0)),"Not Found")</f>
        <v>3</v>
      </c>
      <c r="Y2452" s="5">
        <f>IFERROR(INDEX(tbl_EmployeeSurvey[WorkLifeBalance],MATCH(tbl_HRMaster[[#This Row],[EmployeeID]],tbl_EmployeeSurvey[EmployeeID],0)),"Not Found")</f>
        <v>1</v>
      </c>
      <c r="Z2452" s="5">
        <f>IFERROR(VLOOKUP(tbl_HRMaster[[#This Row],[EmployeeID]],tbl_ManagerSurvey[[EmployeeID]:[PerformanceRating]],2,FALSE),"Not Found")</f>
        <v>3</v>
      </c>
      <c r="AA2452" s="5">
        <f>IFERROR(VLOOKUP(tbl_HRMaster[[#This Row],[EmployeeID]],tbl_ManagerSurvey[[EmployeeID]:[PerformanceRating]],3,FALSE),"Not Found")</f>
        <v>4</v>
      </c>
      <c r="AB2452" s="5" t="str">
        <f>IF(tbl_HRMaster[[#This Row],[Attrition]]="Yes","Left","Active")</f>
        <v>Active</v>
      </c>
      <c r="AC2452" s="5" t="str">
        <f>_xlfn.IFS(tbl_HRMaster[[#This Row],[Age]]&lt;25,"Under 25",tbl_HRMaster[[#This Row],[Age]]&lt;35,"25-34",tbl_HRMaster[[#This Row],[Age]]&lt;45,"35-44",tbl_HRMaster[[#This Row],[Age]]&lt;55,"45-54",TRUE,"Above 54")</f>
        <v>35-44</v>
      </c>
      <c r="AD2452" s="5" t="str">
        <f>_xlfn.IFS(
tbl_HRMaster[[#This Row],[YearsAtCompany]]&lt;2,"&lt; 2 Years",
tbl_HRMaster[[#This Row],[YearsAtCompany]]&lt;5,"2-4 Years",
tbl_HRMaster[[#This Row],[YearsAtCompany]]&lt;10,"5-9 Years",
TRUE,"10+ Years"
)</f>
        <v>5-9 Years</v>
      </c>
      <c r="AE2452" s="5">
        <f>IF(tbl_HRMaster[[#This Row],[Attrition]]="Yes",1,0)</f>
        <v>0</v>
      </c>
    </row>
    <row r="2453" spans="1:31" x14ac:dyDescent="0.25">
      <c r="A2453">
        <v>38</v>
      </c>
      <c r="B2453" t="s">
        <v>21</v>
      </c>
      <c r="C2453" t="s">
        <v>29</v>
      </c>
      <c r="D2453" t="s">
        <v>30</v>
      </c>
      <c r="E2453">
        <v>2</v>
      </c>
      <c r="F2453">
        <v>5</v>
      </c>
      <c r="G2453" t="s">
        <v>38</v>
      </c>
      <c r="H2453">
        <v>1143</v>
      </c>
      <c r="I2453" t="s">
        <v>25</v>
      </c>
      <c r="J2453">
        <v>4</v>
      </c>
      <c r="K2453" t="s">
        <v>35</v>
      </c>
      <c r="L2453" t="s">
        <v>27</v>
      </c>
      <c r="M2453">
        <v>84460</v>
      </c>
      <c r="N2453">
        <v>0</v>
      </c>
      <c r="O2453">
        <v>14</v>
      </c>
      <c r="P2453">
        <v>0</v>
      </c>
      <c r="Q2453">
        <v>7</v>
      </c>
      <c r="R2453">
        <v>3</v>
      </c>
      <c r="S2453">
        <v>6</v>
      </c>
      <c r="T2453">
        <v>1</v>
      </c>
      <c r="U2453">
        <v>2</v>
      </c>
      <c r="V2453">
        <f>COUNTIF(tbl_HRMaster[EmployeeID],tbl_HRMaster[[#This Row],[EmployeeID]])</f>
        <v>1</v>
      </c>
      <c r="W2453">
        <f>IFERROR(INDEX(tbl_EmployeeSurvey[EnvironmentSatisfaction],MATCH(tbl_HRMaster[[#This Row],[EmployeeID]],tbl_EmployeeSurvey[EmployeeID],0)),"Not Found")</f>
        <v>4</v>
      </c>
      <c r="X2453">
        <f>IFERROR(INDEX(tbl_EmployeeSurvey[JobSatisfaction],MATCH(tbl_HRMaster[[#This Row],[EmployeeID]],tbl_EmployeeSurvey[EmployeeID],0)),"Not Found")</f>
        <v>2</v>
      </c>
      <c r="Y2453" s="5">
        <f>IFERROR(INDEX(tbl_EmployeeSurvey[WorkLifeBalance],MATCH(tbl_HRMaster[[#This Row],[EmployeeID]],tbl_EmployeeSurvey[EmployeeID],0)),"Not Found")</f>
        <v>3</v>
      </c>
      <c r="Z2453" s="5">
        <f>IFERROR(VLOOKUP(tbl_HRMaster[[#This Row],[EmployeeID]],tbl_ManagerSurvey[[EmployeeID]:[PerformanceRating]],2,FALSE),"Not Found")</f>
        <v>2</v>
      </c>
      <c r="AA2453" s="5">
        <f>IFERROR(VLOOKUP(tbl_HRMaster[[#This Row],[EmployeeID]],tbl_ManagerSurvey[[EmployeeID]:[PerformanceRating]],3,FALSE),"Not Found")</f>
        <v>3</v>
      </c>
      <c r="AB2453" s="5" t="str">
        <f>IF(tbl_HRMaster[[#This Row],[Attrition]]="Yes","Left","Active")</f>
        <v>Active</v>
      </c>
      <c r="AC2453" s="5" t="str">
        <f>_xlfn.IFS(tbl_HRMaster[[#This Row],[Age]]&lt;25,"Under 25",tbl_HRMaster[[#This Row],[Age]]&lt;35,"25-34",tbl_HRMaster[[#This Row],[Age]]&lt;45,"35-44",tbl_HRMaster[[#This Row],[Age]]&lt;55,"45-54",TRUE,"Above 54")</f>
        <v>35-44</v>
      </c>
      <c r="AD2453" s="5" t="str">
        <f>_xlfn.IFS(
tbl_HRMaster[[#This Row],[YearsAtCompany]]&lt;2,"&lt; 2 Years",
tbl_HRMaster[[#This Row],[YearsAtCompany]]&lt;5,"2-4 Years",
tbl_HRMaster[[#This Row],[YearsAtCompany]]&lt;10,"5-9 Years",
TRUE,"10+ Years"
)</f>
        <v>5-9 Years</v>
      </c>
      <c r="AE2453" s="5">
        <f>IF(tbl_HRMaster[[#This Row],[Attrition]]="Yes",1,0)</f>
        <v>0</v>
      </c>
    </row>
    <row r="2454" spans="1:31" x14ac:dyDescent="0.25">
      <c r="A2454">
        <v>38</v>
      </c>
      <c r="B2454" t="s">
        <v>21</v>
      </c>
      <c r="C2454" t="s">
        <v>29</v>
      </c>
      <c r="D2454" t="s">
        <v>30</v>
      </c>
      <c r="E2454">
        <v>2</v>
      </c>
      <c r="F2454">
        <v>5</v>
      </c>
      <c r="G2454" t="s">
        <v>38</v>
      </c>
      <c r="H2454">
        <v>2613</v>
      </c>
      <c r="I2454" t="s">
        <v>25</v>
      </c>
      <c r="J2454">
        <v>4</v>
      </c>
      <c r="K2454" t="s">
        <v>35</v>
      </c>
      <c r="L2454" t="s">
        <v>27</v>
      </c>
      <c r="M2454">
        <v>84460</v>
      </c>
      <c r="N2454">
        <v>0</v>
      </c>
      <c r="O2454">
        <v>14</v>
      </c>
      <c r="P2454">
        <v>0</v>
      </c>
      <c r="Q2454">
        <v>7</v>
      </c>
      <c r="R2454">
        <v>3</v>
      </c>
      <c r="S2454">
        <v>6</v>
      </c>
      <c r="T2454">
        <v>1</v>
      </c>
      <c r="U2454">
        <v>2</v>
      </c>
      <c r="V2454">
        <f>COUNTIF(tbl_HRMaster[EmployeeID],tbl_HRMaster[[#This Row],[EmployeeID]])</f>
        <v>1</v>
      </c>
      <c r="W2454">
        <f>IFERROR(INDEX(tbl_EmployeeSurvey[EnvironmentSatisfaction],MATCH(tbl_HRMaster[[#This Row],[EmployeeID]],tbl_EmployeeSurvey[EmployeeID],0)),"Not Found")</f>
        <v>4</v>
      </c>
      <c r="X2454">
        <f>IFERROR(INDEX(tbl_EmployeeSurvey[JobSatisfaction],MATCH(tbl_HRMaster[[#This Row],[EmployeeID]],tbl_EmployeeSurvey[EmployeeID],0)),"Not Found")</f>
        <v>2</v>
      </c>
      <c r="Y2454" s="5">
        <f>IFERROR(INDEX(tbl_EmployeeSurvey[WorkLifeBalance],MATCH(tbl_HRMaster[[#This Row],[EmployeeID]],tbl_EmployeeSurvey[EmployeeID],0)),"Not Found")</f>
        <v>3</v>
      </c>
      <c r="Z2454" s="5">
        <f>IFERROR(VLOOKUP(tbl_HRMaster[[#This Row],[EmployeeID]],tbl_ManagerSurvey[[EmployeeID]:[PerformanceRating]],2,FALSE),"Not Found")</f>
        <v>2</v>
      </c>
      <c r="AA2454" s="5">
        <f>IFERROR(VLOOKUP(tbl_HRMaster[[#This Row],[EmployeeID]],tbl_ManagerSurvey[[EmployeeID]:[PerformanceRating]],3,FALSE),"Not Found")</f>
        <v>3</v>
      </c>
      <c r="AB2454" s="5" t="str">
        <f>IF(tbl_HRMaster[[#This Row],[Attrition]]="Yes","Left","Active")</f>
        <v>Active</v>
      </c>
      <c r="AC2454" s="5" t="str">
        <f>_xlfn.IFS(tbl_HRMaster[[#This Row],[Age]]&lt;25,"Under 25",tbl_HRMaster[[#This Row],[Age]]&lt;35,"25-34",tbl_HRMaster[[#This Row],[Age]]&lt;45,"35-44",tbl_HRMaster[[#This Row],[Age]]&lt;55,"45-54",TRUE,"Above 54")</f>
        <v>35-44</v>
      </c>
      <c r="AD2454" s="5" t="str">
        <f>_xlfn.IFS(
tbl_HRMaster[[#This Row],[YearsAtCompany]]&lt;2,"&lt; 2 Years",
tbl_HRMaster[[#This Row],[YearsAtCompany]]&lt;5,"2-4 Years",
tbl_HRMaster[[#This Row],[YearsAtCompany]]&lt;10,"5-9 Years",
TRUE,"10+ Years"
)</f>
        <v>5-9 Years</v>
      </c>
      <c r="AE2454" s="5">
        <f>IF(tbl_HRMaster[[#This Row],[Attrition]]="Yes",1,0)</f>
        <v>0</v>
      </c>
    </row>
    <row r="2455" spans="1:31" x14ac:dyDescent="0.25">
      <c r="A2455">
        <v>38</v>
      </c>
      <c r="B2455" t="s">
        <v>21</v>
      </c>
      <c r="C2455" t="s">
        <v>29</v>
      </c>
      <c r="D2455" t="s">
        <v>30</v>
      </c>
      <c r="E2455">
        <v>2</v>
      </c>
      <c r="F2455">
        <v>5</v>
      </c>
      <c r="G2455" t="s">
        <v>38</v>
      </c>
      <c r="H2455">
        <v>4083</v>
      </c>
      <c r="I2455" t="s">
        <v>25</v>
      </c>
      <c r="J2455">
        <v>4</v>
      </c>
      <c r="K2455" t="s">
        <v>35</v>
      </c>
      <c r="L2455" t="s">
        <v>27</v>
      </c>
      <c r="M2455">
        <v>84460</v>
      </c>
      <c r="N2455">
        <v>0</v>
      </c>
      <c r="O2455">
        <v>14</v>
      </c>
      <c r="P2455">
        <v>0</v>
      </c>
      <c r="Q2455">
        <v>7</v>
      </c>
      <c r="R2455">
        <v>3</v>
      </c>
      <c r="S2455">
        <v>6</v>
      </c>
      <c r="T2455">
        <v>1</v>
      </c>
      <c r="U2455">
        <v>2</v>
      </c>
      <c r="V2455">
        <f>COUNTIF(tbl_HRMaster[EmployeeID],tbl_HRMaster[[#This Row],[EmployeeID]])</f>
        <v>1</v>
      </c>
      <c r="W2455">
        <f>IFERROR(INDEX(tbl_EmployeeSurvey[EnvironmentSatisfaction],MATCH(tbl_HRMaster[[#This Row],[EmployeeID]],tbl_EmployeeSurvey[EmployeeID],0)),"Not Found")</f>
        <v>4</v>
      </c>
      <c r="X2455">
        <f>IFERROR(INDEX(tbl_EmployeeSurvey[JobSatisfaction],MATCH(tbl_HRMaster[[#This Row],[EmployeeID]],tbl_EmployeeSurvey[EmployeeID],0)),"Not Found")</f>
        <v>2</v>
      </c>
      <c r="Y2455" s="5">
        <f>IFERROR(INDEX(tbl_EmployeeSurvey[WorkLifeBalance],MATCH(tbl_HRMaster[[#This Row],[EmployeeID]],tbl_EmployeeSurvey[EmployeeID],0)),"Not Found")</f>
        <v>3</v>
      </c>
      <c r="Z2455" s="5">
        <f>IFERROR(VLOOKUP(tbl_HRMaster[[#This Row],[EmployeeID]],tbl_ManagerSurvey[[EmployeeID]:[PerformanceRating]],2,FALSE),"Not Found")</f>
        <v>2</v>
      </c>
      <c r="AA2455" s="5">
        <f>IFERROR(VLOOKUP(tbl_HRMaster[[#This Row],[EmployeeID]],tbl_ManagerSurvey[[EmployeeID]:[PerformanceRating]],3,FALSE),"Not Found")</f>
        <v>3</v>
      </c>
      <c r="AB2455" s="5" t="str">
        <f>IF(tbl_HRMaster[[#This Row],[Attrition]]="Yes","Left","Active")</f>
        <v>Active</v>
      </c>
      <c r="AC2455" s="5" t="str">
        <f>_xlfn.IFS(tbl_HRMaster[[#This Row],[Age]]&lt;25,"Under 25",tbl_HRMaster[[#This Row],[Age]]&lt;35,"25-34",tbl_HRMaster[[#This Row],[Age]]&lt;45,"35-44",tbl_HRMaster[[#This Row],[Age]]&lt;55,"45-54",TRUE,"Above 54")</f>
        <v>35-44</v>
      </c>
      <c r="AD2455" s="5" t="str">
        <f>_xlfn.IFS(
tbl_HRMaster[[#This Row],[YearsAtCompany]]&lt;2,"&lt; 2 Years",
tbl_HRMaster[[#This Row],[YearsAtCompany]]&lt;5,"2-4 Years",
tbl_HRMaster[[#This Row],[YearsAtCompany]]&lt;10,"5-9 Years",
TRUE,"10+ Years"
)</f>
        <v>5-9 Years</v>
      </c>
      <c r="AE2455" s="5">
        <f>IF(tbl_HRMaster[[#This Row],[Attrition]]="Yes",1,0)</f>
        <v>0</v>
      </c>
    </row>
    <row r="2456" spans="1:31" x14ac:dyDescent="0.25">
      <c r="A2456">
        <v>37</v>
      </c>
      <c r="B2456" t="s">
        <v>21</v>
      </c>
      <c r="C2456" t="s">
        <v>22</v>
      </c>
      <c r="D2456" t="s">
        <v>30</v>
      </c>
      <c r="E2456">
        <v>2</v>
      </c>
      <c r="F2456">
        <v>2</v>
      </c>
      <c r="G2456" t="s">
        <v>38</v>
      </c>
      <c r="H2456">
        <v>732</v>
      </c>
      <c r="I2456" t="s">
        <v>25</v>
      </c>
      <c r="J2456">
        <v>1</v>
      </c>
      <c r="K2456" t="s">
        <v>26</v>
      </c>
      <c r="L2456" t="s">
        <v>27</v>
      </c>
      <c r="M2456">
        <v>54050</v>
      </c>
      <c r="N2456">
        <v>7</v>
      </c>
      <c r="O2456">
        <v>15</v>
      </c>
      <c r="P2456">
        <v>0</v>
      </c>
      <c r="Q2456">
        <v>8</v>
      </c>
      <c r="R2456">
        <v>3</v>
      </c>
      <c r="S2456">
        <v>6</v>
      </c>
      <c r="T2456">
        <v>1</v>
      </c>
      <c r="U2456">
        <v>3</v>
      </c>
      <c r="V2456">
        <f>COUNTIF(tbl_HRMaster[EmployeeID],tbl_HRMaster[[#This Row],[EmployeeID]])</f>
        <v>1</v>
      </c>
      <c r="W2456">
        <f>IFERROR(INDEX(tbl_EmployeeSurvey[EnvironmentSatisfaction],MATCH(tbl_HRMaster[[#This Row],[EmployeeID]],tbl_EmployeeSurvey[EmployeeID],0)),"Not Found")</f>
        <v>3</v>
      </c>
      <c r="X2456">
        <f>IFERROR(INDEX(tbl_EmployeeSurvey[JobSatisfaction],MATCH(tbl_HRMaster[[#This Row],[EmployeeID]],tbl_EmployeeSurvey[EmployeeID],0)),"Not Found")</f>
        <v>3</v>
      </c>
      <c r="Y2456" s="5">
        <f>IFERROR(INDEX(tbl_EmployeeSurvey[WorkLifeBalance],MATCH(tbl_HRMaster[[#This Row],[EmployeeID]],tbl_EmployeeSurvey[EmployeeID],0)),"Not Found")</f>
        <v>3</v>
      </c>
      <c r="Z2456" s="5">
        <f>IFERROR(VLOOKUP(tbl_HRMaster[[#This Row],[EmployeeID]],tbl_ManagerSurvey[[EmployeeID]:[PerformanceRating]],2,FALSE),"Not Found")</f>
        <v>4</v>
      </c>
      <c r="AA2456" s="5">
        <f>IFERROR(VLOOKUP(tbl_HRMaster[[#This Row],[EmployeeID]],tbl_ManagerSurvey[[EmployeeID]:[PerformanceRating]],3,FALSE),"Not Found")</f>
        <v>3</v>
      </c>
      <c r="AB2456" s="5" t="str">
        <f>IF(tbl_HRMaster[[#This Row],[Attrition]]="Yes","Left","Active")</f>
        <v>Active</v>
      </c>
      <c r="AC2456" s="5" t="str">
        <f>_xlfn.IFS(tbl_HRMaster[[#This Row],[Age]]&lt;25,"Under 25",tbl_HRMaster[[#This Row],[Age]]&lt;35,"25-34",tbl_HRMaster[[#This Row],[Age]]&lt;45,"35-44",tbl_HRMaster[[#This Row],[Age]]&lt;55,"45-54",TRUE,"Above 54")</f>
        <v>35-44</v>
      </c>
      <c r="AD2456" s="5" t="str">
        <f>_xlfn.IFS(
tbl_HRMaster[[#This Row],[YearsAtCompany]]&lt;2,"&lt; 2 Years",
tbl_HRMaster[[#This Row],[YearsAtCompany]]&lt;5,"2-4 Years",
tbl_HRMaster[[#This Row],[YearsAtCompany]]&lt;10,"5-9 Years",
TRUE,"10+ Years"
)</f>
        <v>5-9 Years</v>
      </c>
      <c r="AE2456" s="5">
        <f>IF(tbl_HRMaster[[#This Row],[Attrition]]="Yes",1,0)</f>
        <v>0</v>
      </c>
    </row>
    <row r="2457" spans="1:31" x14ac:dyDescent="0.25">
      <c r="A2457">
        <v>37</v>
      </c>
      <c r="B2457" t="s">
        <v>21</v>
      </c>
      <c r="C2457" t="s">
        <v>22</v>
      </c>
      <c r="D2457" t="s">
        <v>30</v>
      </c>
      <c r="E2457">
        <v>2</v>
      </c>
      <c r="F2457">
        <v>2</v>
      </c>
      <c r="G2457" t="s">
        <v>38</v>
      </c>
      <c r="H2457">
        <v>2202</v>
      </c>
      <c r="I2457" t="s">
        <v>25</v>
      </c>
      <c r="J2457">
        <v>1</v>
      </c>
      <c r="K2457" t="s">
        <v>26</v>
      </c>
      <c r="L2457" t="s">
        <v>27</v>
      </c>
      <c r="M2457">
        <v>54050</v>
      </c>
      <c r="N2457">
        <v>7</v>
      </c>
      <c r="O2457">
        <v>15</v>
      </c>
      <c r="P2457">
        <v>0</v>
      </c>
      <c r="Q2457">
        <v>8</v>
      </c>
      <c r="R2457">
        <v>3</v>
      </c>
      <c r="S2457">
        <v>6</v>
      </c>
      <c r="T2457">
        <v>1</v>
      </c>
      <c r="U2457">
        <v>3</v>
      </c>
      <c r="V2457">
        <f>COUNTIF(tbl_HRMaster[EmployeeID],tbl_HRMaster[[#This Row],[EmployeeID]])</f>
        <v>1</v>
      </c>
      <c r="W2457">
        <f>IFERROR(INDEX(tbl_EmployeeSurvey[EnvironmentSatisfaction],MATCH(tbl_HRMaster[[#This Row],[EmployeeID]],tbl_EmployeeSurvey[EmployeeID],0)),"Not Found")</f>
        <v>3</v>
      </c>
      <c r="X2457">
        <f>IFERROR(INDEX(tbl_EmployeeSurvey[JobSatisfaction],MATCH(tbl_HRMaster[[#This Row],[EmployeeID]],tbl_EmployeeSurvey[EmployeeID],0)),"Not Found")</f>
        <v>3</v>
      </c>
      <c r="Y2457" s="5">
        <f>IFERROR(INDEX(tbl_EmployeeSurvey[WorkLifeBalance],MATCH(tbl_HRMaster[[#This Row],[EmployeeID]],tbl_EmployeeSurvey[EmployeeID],0)),"Not Found")</f>
        <v>3</v>
      </c>
      <c r="Z2457" s="5">
        <f>IFERROR(VLOOKUP(tbl_HRMaster[[#This Row],[EmployeeID]],tbl_ManagerSurvey[[EmployeeID]:[PerformanceRating]],2,FALSE),"Not Found")</f>
        <v>4</v>
      </c>
      <c r="AA2457" s="5">
        <f>IFERROR(VLOOKUP(tbl_HRMaster[[#This Row],[EmployeeID]],tbl_ManagerSurvey[[EmployeeID]:[PerformanceRating]],3,FALSE),"Not Found")</f>
        <v>3</v>
      </c>
      <c r="AB2457" s="5" t="str">
        <f>IF(tbl_HRMaster[[#This Row],[Attrition]]="Yes","Left","Active")</f>
        <v>Active</v>
      </c>
      <c r="AC2457" s="5" t="str">
        <f>_xlfn.IFS(tbl_HRMaster[[#This Row],[Age]]&lt;25,"Under 25",tbl_HRMaster[[#This Row],[Age]]&lt;35,"25-34",tbl_HRMaster[[#This Row],[Age]]&lt;45,"35-44",tbl_HRMaster[[#This Row],[Age]]&lt;55,"45-54",TRUE,"Above 54")</f>
        <v>35-44</v>
      </c>
      <c r="AD2457" s="5" t="str">
        <f>_xlfn.IFS(
tbl_HRMaster[[#This Row],[YearsAtCompany]]&lt;2,"&lt; 2 Years",
tbl_HRMaster[[#This Row],[YearsAtCompany]]&lt;5,"2-4 Years",
tbl_HRMaster[[#This Row],[YearsAtCompany]]&lt;10,"5-9 Years",
TRUE,"10+ Years"
)</f>
        <v>5-9 Years</v>
      </c>
      <c r="AE2457" s="5">
        <f>IF(tbl_HRMaster[[#This Row],[Attrition]]="Yes",1,0)</f>
        <v>0</v>
      </c>
    </row>
    <row r="2458" spans="1:31" x14ac:dyDescent="0.25">
      <c r="A2458">
        <v>37</v>
      </c>
      <c r="B2458" t="s">
        <v>21</v>
      </c>
      <c r="C2458" t="s">
        <v>22</v>
      </c>
      <c r="D2458" t="s">
        <v>30</v>
      </c>
      <c r="E2458">
        <v>2</v>
      </c>
      <c r="F2458">
        <v>2</v>
      </c>
      <c r="G2458" t="s">
        <v>38</v>
      </c>
      <c r="H2458">
        <v>3672</v>
      </c>
      <c r="I2458" t="s">
        <v>25</v>
      </c>
      <c r="J2458">
        <v>1</v>
      </c>
      <c r="K2458" t="s">
        <v>26</v>
      </c>
      <c r="L2458" t="s">
        <v>27</v>
      </c>
      <c r="M2458">
        <v>54050</v>
      </c>
      <c r="N2458">
        <v>7</v>
      </c>
      <c r="O2458">
        <v>15</v>
      </c>
      <c r="P2458">
        <v>0</v>
      </c>
      <c r="Q2458">
        <v>8</v>
      </c>
      <c r="R2458">
        <v>3</v>
      </c>
      <c r="S2458">
        <v>6</v>
      </c>
      <c r="T2458">
        <v>1</v>
      </c>
      <c r="U2458">
        <v>3</v>
      </c>
      <c r="V2458">
        <f>COUNTIF(tbl_HRMaster[EmployeeID],tbl_HRMaster[[#This Row],[EmployeeID]])</f>
        <v>1</v>
      </c>
      <c r="W2458">
        <f>IFERROR(INDEX(tbl_EmployeeSurvey[EnvironmentSatisfaction],MATCH(tbl_HRMaster[[#This Row],[EmployeeID]],tbl_EmployeeSurvey[EmployeeID],0)),"Not Found")</f>
        <v>3</v>
      </c>
      <c r="X2458">
        <f>IFERROR(INDEX(tbl_EmployeeSurvey[JobSatisfaction],MATCH(tbl_HRMaster[[#This Row],[EmployeeID]],tbl_EmployeeSurvey[EmployeeID],0)),"Not Found")</f>
        <v>3</v>
      </c>
      <c r="Y2458" s="5">
        <f>IFERROR(INDEX(tbl_EmployeeSurvey[WorkLifeBalance],MATCH(tbl_HRMaster[[#This Row],[EmployeeID]],tbl_EmployeeSurvey[EmployeeID],0)),"Not Found")</f>
        <v>3</v>
      </c>
      <c r="Z2458" s="5">
        <f>IFERROR(VLOOKUP(tbl_HRMaster[[#This Row],[EmployeeID]],tbl_ManagerSurvey[[EmployeeID]:[PerformanceRating]],2,FALSE),"Not Found")</f>
        <v>4</v>
      </c>
      <c r="AA2458" s="5">
        <f>IFERROR(VLOOKUP(tbl_HRMaster[[#This Row],[EmployeeID]],tbl_ManagerSurvey[[EmployeeID]:[PerformanceRating]],3,FALSE),"Not Found")</f>
        <v>3</v>
      </c>
      <c r="AB2458" s="5" t="str">
        <f>IF(tbl_HRMaster[[#This Row],[Attrition]]="Yes","Left","Active")</f>
        <v>Active</v>
      </c>
      <c r="AC2458" s="5" t="str">
        <f>_xlfn.IFS(tbl_HRMaster[[#This Row],[Age]]&lt;25,"Under 25",tbl_HRMaster[[#This Row],[Age]]&lt;35,"25-34",tbl_HRMaster[[#This Row],[Age]]&lt;45,"35-44",tbl_HRMaster[[#This Row],[Age]]&lt;55,"45-54",TRUE,"Above 54")</f>
        <v>35-44</v>
      </c>
      <c r="AD2458" s="5" t="str">
        <f>_xlfn.IFS(
tbl_HRMaster[[#This Row],[YearsAtCompany]]&lt;2,"&lt; 2 Years",
tbl_HRMaster[[#This Row],[YearsAtCompany]]&lt;5,"2-4 Years",
tbl_HRMaster[[#This Row],[YearsAtCompany]]&lt;10,"5-9 Years",
TRUE,"10+ Years"
)</f>
        <v>5-9 Years</v>
      </c>
      <c r="AE2458" s="5">
        <f>IF(tbl_HRMaster[[#This Row],[Attrition]]="Yes",1,0)</f>
        <v>0</v>
      </c>
    </row>
    <row r="2459" spans="1:31" x14ac:dyDescent="0.25">
      <c r="A2459">
        <v>40</v>
      </c>
      <c r="B2459" t="s">
        <v>28</v>
      </c>
      <c r="C2459" t="s">
        <v>22</v>
      </c>
      <c r="D2459" t="s">
        <v>30</v>
      </c>
      <c r="E2459">
        <v>8</v>
      </c>
      <c r="F2459">
        <v>3</v>
      </c>
      <c r="G2459" t="s">
        <v>38</v>
      </c>
      <c r="H2459">
        <v>111</v>
      </c>
      <c r="I2459" t="s">
        <v>25</v>
      </c>
      <c r="J2459">
        <v>1</v>
      </c>
      <c r="K2459" t="s">
        <v>26</v>
      </c>
      <c r="L2459" t="s">
        <v>27</v>
      </c>
      <c r="M2459">
        <v>86280</v>
      </c>
      <c r="N2459">
        <v>2</v>
      </c>
      <c r="O2459">
        <v>20</v>
      </c>
      <c r="P2459">
        <v>0</v>
      </c>
      <c r="Q2459">
        <v>8</v>
      </c>
      <c r="R2459">
        <v>2</v>
      </c>
      <c r="S2459">
        <v>6</v>
      </c>
      <c r="T2459">
        <v>1</v>
      </c>
      <c r="U2459">
        <v>0</v>
      </c>
      <c r="V2459">
        <f>COUNTIF(tbl_HRMaster[EmployeeID],tbl_HRMaster[[#This Row],[EmployeeID]])</f>
        <v>1</v>
      </c>
      <c r="W2459">
        <f>IFERROR(INDEX(tbl_EmployeeSurvey[EnvironmentSatisfaction],MATCH(tbl_HRMaster[[#This Row],[EmployeeID]],tbl_EmployeeSurvey[EmployeeID],0)),"Not Found")</f>
        <v>3</v>
      </c>
      <c r="X2459">
        <f>IFERROR(INDEX(tbl_EmployeeSurvey[JobSatisfaction],MATCH(tbl_HRMaster[[#This Row],[EmployeeID]],tbl_EmployeeSurvey[EmployeeID],0)),"Not Found")</f>
        <v>3</v>
      </c>
      <c r="Y2459" s="5">
        <f>IFERROR(INDEX(tbl_EmployeeSurvey[WorkLifeBalance],MATCH(tbl_HRMaster[[#This Row],[EmployeeID]],tbl_EmployeeSurvey[EmployeeID],0)),"Not Found")</f>
        <v>3</v>
      </c>
      <c r="Z2459" s="5">
        <f>IFERROR(VLOOKUP(tbl_HRMaster[[#This Row],[EmployeeID]],tbl_ManagerSurvey[[EmployeeID]:[PerformanceRating]],2,FALSE),"Not Found")</f>
        <v>2</v>
      </c>
      <c r="AA2459" s="5">
        <f>IFERROR(VLOOKUP(tbl_HRMaster[[#This Row],[EmployeeID]],tbl_ManagerSurvey[[EmployeeID]:[PerformanceRating]],3,FALSE),"Not Found")</f>
        <v>4</v>
      </c>
      <c r="AB2459" s="5" t="str">
        <f>IF(tbl_HRMaster[[#This Row],[Attrition]]="Yes","Left","Active")</f>
        <v>Left</v>
      </c>
      <c r="AC2459" s="5" t="str">
        <f>_xlfn.IFS(tbl_HRMaster[[#This Row],[Age]]&lt;25,"Under 25",tbl_HRMaster[[#This Row],[Age]]&lt;35,"25-34",tbl_HRMaster[[#This Row],[Age]]&lt;45,"35-44",tbl_HRMaster[[#This Row],[Age]]&lt;55,"45-54",TRUE,"Above 54")</f>
        <v>35-44</v>
      </c>
      <c r="AD2459" s="5" t="str">
        <f>_xlfn.IFS(
tbl_HRMaster[[#This Row],[YearsAtCompany]]&lt;2,"&lt; 2 Years",
tbl_HRMaster[[#This Row],[YearsAtCompany]]&lt;5,"2-4 Years",
tbl_HRMaster[[#This Row],[YearsAtCompany]]&lt;10,"5-9 Years",
TRUE,"10+ Years"
)</f>
        <v>5-9 Years</v>
      </c>
      <c r="AE2459" s="5">
        <f>IF(tbl_HRMaster[[#This Row],[Attrition]]="Yes",1,0)</f>
        <v>1</v>
      </c>
    </row>
    <row r="2460" spans="1:31" x14ac:dyDescent="0.25">
      <c r="A2460">
        <v>40</v>
      </c>
      <c r="B2460" t="s">
        <v>28</v>
      </c>
      <c r="C2460" t="s">
        <v>22</v>
      </c>
      <c r="D2460" t="s">
        <v>30</v>
      </c>
      <c r="E2460">
        <v>8</v>
      </c>
      <c r="F2460">
        <v>3</v>
      </c>
      <c r="G2460" t="s">
        <v>38</v>
      </c>
      <c r="H2460">
        <v>1581</v>
      </c>
      <c r="I2460" t="s">
        <v>25</v>
      </c>
      <c r="J2460">
        <v>1</v>
      </c>
      <c r="K2460" t="s">
        <v>26</v>
      </c>
      <c r="L2460" t="s">
        <v>27</v>
      </c>
      <c r="M2460">
        <v>86280</v>
      </c>
      <c r="N2460">
        <v>2</v>
      </c>
      <c r="O2460">
        <v>20</v>
      </c>
      <c r="P2460">
        <v>0</v>
      </c>
      <c r="Q2460">
        <v>8</v>
      </c>
      <c r="R2460">
        <v>2</v>
      </c>
      <c r="S2460">
        <v>6</v>
      </c>
      <c r="T2460">
        <v>1</v>
      </c>
      <c r="U2460">
        <v>0</v>
      </c>
      <c r="V2460">
        <f>COUNTIF(tbl_HRMaster[EmployeeID],tbl_HRMaster[[#This Row],[EmployeeID]])</f>
        <v>1</v>
      </c>
      <c r="W2460">
        <f>IFERROR(INDEX(tbl_EmployeeSurvey[EnvironmentSatisfaction],MATCH(tbl_HRMaster[[#This Row],[EmployeeID]],tbl_EmployeeSurvey[EmployeeID],0)),"Not Found")</f>
        <v>3</v>
      </c>
      <c r="X2460">
        <f>IFERROR(INDEX(tbl_EmployeeSurvey[JobSatisfaction],MATCH(tbl_HRMaster[[#This Row],[EmployeeID]],tbl_EmployeeSurvey[EmployeeID],0)),"Not Found")</f>
        <v>3</v>
      </c>
      <c r="Y2460" s="5">
        <f>IFERROR(INDEX(tbl_EmployeeSurvey[WorkLifeBalance],MATCH(tbl_HRMaster[[#This Row],[EmployeeID]],tbl_EmployeeSurvey[EmployeeID],0)),"Not Found")</f>
        <v>3</v>
      </c>
      <c r="Z2460" s="5">
        <f>IFERROR(VLOOKUP(tbl_HRMaster[[#This Row],[EmployeeID]],tbl_ManagerSurvey[[EmployeeID]:[PerformanceRating]],2,FALSE),"Not Found")</f>
        <v>2</v>
      </c>
      <c r="AA2460" s="5">
        <f>IFERROR(VLOOKUP(tbl_HRMaster[[#This Row],[EmployeeID]],tbl_ManagerSurvey[[EmployeeID]:[PerformanceRating]],3,FALSE),"Not Found")</f>
        <v>4</v>
      </c>
      <c r="AB2460" s="5" t="str">
        <f>IF(tbl_HRMaster[[#This Row],[Attrition]]="Yes","Left","Active")</f>
        <v>Left</v>
      </c>
      <c r="AC2460" s="5" t="str">
        <f>_xlfn.IFS(tbl_HRMaster[[#This Row],[Age]]&lt;25,"Under 25",tbl_HRMaster[[#This Row],[Age]]&lt;35,"25-34",tbl_HRMaster[[#This Row],[Age]]&lt;45,"35-44",tbl_HRMaster[[#This Row],[Age]]&lt;55,"45-54",TRUE,"Above 54")</f>
        <v>35-44</v>
      </c>
      <c r="AD2460" s="5" t="str">
        <f>_xlfn.IFS(
tbl_HRMaster[[#This Row],[YearsAtCompany]]&lt;2,"&lt; 2 Years",
tbl_HRMaster[[#This Row],[YearsAtCompany]]&lt;5,"2-4 Years",
tbl_HRMaster[[#This Row],[YearsAtCompany]]&lt;10,"5-9 Years",
TRUE,"10+ Years"
)</f>
        <v>5-9 Years</v>
      </c>
      <c r="AE2460" s="5">
        <f>IF(tbl_HRMaster[[#This Row],[Attrition]]="Yes",1,0)</f>
        <v>1</v>
      </c>
    </row>
    <row r="2461" spans="1:31" x14ac:dyDescent="0.25">
      <c r="A2461">
        <v>40</v>
      </c>
      <c r="B2461" t="s">
        <v>28</v>
      </c>
      <c r="C2461" t="s">
        <v>22</v>
      </c>
      <c r="D2461" t="s">
        <v>30</v>
      </c>
      <c r="E2461">
        <v>8</v>
      </c>
      <c r="F2461">
        <v>3</v>
      </c>
      <c r="G2461" t="s">
        <v>38</v>
      </c>
      <c r="H2461">
        <v>3051</v>
      </c>
      <c r="I2461" t="s">
        <v>25</v>
      </c>
      <c r="J2461">
        <v>1</v>
      </c>
      <c r="K2461" t="s">
        <v>26</v>
      </c>
      <c r="L2461" t="s">
        <v>27</v>
      </c>
      <c r="M2461">
        <v>86280</v>
      </c>
      <c r="N2461">
        <v>2</v>
      </c>
      <c r="O2461">
        <v>20</v>
      </c>
      <c r="P2461">
        <v>0</v>
      </c>
      <c r="Q2461">
        <v>8</v>
      </c>
      <c r="R2461">
        <v>2</v>
      </c>
      <c r="S2461">
        <v>6</v>
      </c>
      <c r="T2461">
        <v>1</v>
      </c>
      <c r="U2461">
        <v>0</v>
      </c>
      <c r="V2461">
        <f>COUNTIF(tbl_HRMaster[EmployeeID],tbl_HRMaster[[#This Row],[EmployeeID]])</f>
        <v>1</v>
      </c>
      <c r="W2461">
        <f>IFERROR(INDEX(tbl_EmployeeSurvey[EnvironmentSatisfaction],MATCH(tbl_HRMaster[[#This Row],[EmployeeID]],tbl_EmployeeSurvey[EmployeeID],0)),"Not Found")</f>
        <v>3</v>
      </c>
      <c r="X2461">
        <f>IFERROR(INDEX(tbl_EmployeeSurvey[JobSatisfaction],MATCH(tbl_HRMaster[[#This Row],[EmployeeID]],tbl_EmployeeSurvey[EmployeeID],0)),"Not Found")</f>
        <v>3</v>
      </c>
      <c r="Y2461" s="5">
        <f>IFERROR(INDEX(tbl_EmployeeSurvey[WorkLifeBalance],MATCH(tbl_HRMaster[[#This Row],[EmployeeID]],tbl_EmployeeSurvey[EmployeeID],0)),"Not Found")</f>
        <v>3</v>
      </c>
      <c r="Z2461" s="5">
        <f>IFERROR(VLOOKUP(tbl_HRMaster[[#This Row],[EmployeeID]],tbl_ManagerSurvey[[EmployeeID]:[PerformanceRating]],2,FALSE),"Not Found")</f>
        <v>2</v>
      </c>
      <c r="AA2461" s="5">
        <f>IFERROR(VLOOKUP(tbl_HRMaster[[#This Row],[EmployeeID]],tbl_ManagerSurvey[[EmployeeID]:[PerformanceRating]],3,FALSE),"Not Found")</f>
        <v>4</v>
      </c>
      <c r="AB2461" s="5" t="str">
        <f>IF(tbl_HRMaster[[#This Row],[Attrition]]="Yes","Left","Active")</f>
        <v>Left</v>
      </c>
      <c r="AC2461" s="5" t="str">
        <f>_xlfn.IFS(tbl_HRMaster[[#This Row],[Age]]&lt;25,"Under 25",tbl_HRMaster[[#This Row],[Age]]&lt;35,"25-34",tbl_HRMaster[[#This Row],[Age]]&lt;45,"35-44",tbl_HRMaster[[#This Row],[Age]]&lt;55,"45-54",TRUE,"Above 54")</f>
        <v>35-44</v>
      </c>
      <c r="AD2461" s="5" t="str">
        <f>_xlfn.IFS(
tbl_HRMaster[[#This Row],[YearsAtCompany]]&lt;2,"&lt; 2 Years",
tbl_HRMaster[[#This Row],[YearsAtCompany]]&lt;5,"2-4 Years",
tbl_HRMaster[[#This Row],[YearsAtCompany]]&lt;10,"5-9 Years",
TRUE,"10+ Years"
)</f>
        <v>5-9 Years</v>
      </c>
      <c r="AE2461" s="5">
        <f>IF(tbl_HRMaster[[#This Row],[Attrition]]="Yes",1,0)</f>
        <v>1</v>
      </c>
    </row>
    <row r="2462" spans="1:31" x14ac:dyDescent="0.25">
      <c r="A2462">
        <v>32</v>
      </c>
      <c r="B2462" t="s">
        <v>21</v>
      </c>
      <c r="C2462" t="s">
        <v>36</v>
      </c>
      <c r="D2462" t="s">
        <v>30</v>
      </c>
      <c r="E2462">
        <v>10</v>
      </c>
      <c r="F2462">
        <v>4</v>
      </c>
      <c r="G2462" t="s">
        <v>24</v>
      </c>
      <c r="H2462">
        <v>856</v>
      </c>
      <c r="I2462" t="s">
        <v>25</v>
      </c>
      <c r="J2462">
        <v>5</v>
      </c>
      <c r="K2462" t="s">
        <v>31</v>
      </c>
      <c r="L2462" t="s">
        <v>27</v>
      </c>
      <c r="M2462">
        <v>23800</v>
      </c>
      <c r="N2462">
        <v>4</v>
      </c>
      <c r="O2462">
        <v>13</v>
      </c>
      <c r="P2462">
        <v>0</v>
      </c>
      <c r="Q2462">
        <v>9</v>
      </c>
      <c r="R2462">
        <v>5</v>
      </c>
      <c r="S2462">
        <v>6</v>
      </c>
      <c r="T2462">
        <v>1</v>
      </c>
      <c r="U2462">
        <v>2</v>
      </c>
      <c r="V2462">
        <f>COUNTIF(tbl_HRMaster[EmployeeID],tbl_HRMaster[[#This Row],[EmployeeID]])</f>
        <v>1</v>
      </c>
      <c r="W2462">
        <f>IFERROR(INDEX(tbl_EmployeeSurvey[EnvironmentSatisfaction],MATCH(tbl_HRMaster[[#This Row],[EmployeeID]],tbl_EmployeeSurvey[EmployeeID],0)),"Not Found")</f>
        <v>4</v>
      </c>
      <c r="X2462">
        <f>IFERROR(INDEX(tbl_EmployeeSurvey[JobSatisfaction],MATCH(tbl_HRMaster[[#This Row],[EmployeeID]],tbl_EmployeeSurvey[EmployeeID],0)),"Not Found")</f>
        <v>1</v>
      </c>
      <c r="Y2462" s="5">
        <f>IFERROR(INDEX(tbl_EmployeeSurvey[WorkLifeBalance],MATCH(tbl_HRMaster[[#This Row],[EmployeeID]],tbl_EmployeeSurvey[EmployeeID],0)),"Not Found")</f>
        <v>2</v>
      </c>
      <c r="Z2462" s="5">
        <f>IFERROR(VLOOKUP(tbl_HRMaster[[#This Row],[EmployeeID]],tbl_ManagerSurvey[[EmployeeID]:[PerformanceRating]],2,FALSE),"Not Found")</f>
        <v>3</v>
      </c>
      <c r="AA2462" s="5">
        <f>IFERROR(VLOOKUP(tbl_HRMaster[[#This Row],[EmployeeID]],tbl_ManagerSurvey[[EmployeeID]:[PerformanceRating]],3,FALSE),"Not Found")</f>
        <v>3</v>
      </c>
      <c r="AB2462" s="5" t="str">
        <f>IF(tbl_HRMaster[[#This Row],[Attrition]]="Yes","Left","Active")</f>
        <v>Active</v>
      </c>
      <c r="AC2462" s="5" t="str">
        <f>_xlfn.IFS(tbl_HRMaster[[#This Row],[Age]]&lt;25,"Under 25",tbl_HRMaster[[#This Row],[Age]]&lt;35,"25-34",tbl_HRMaster[[#This Row],[Age]]&lt;45,"35-44",tbl_HRMaster[[#This Row],[Age]]&lt;55,"45-54",TRUE,"Above 54")</f>
        <v>25-34</v>
      </c>
      <c r="AD2462" s="5" t="str">
        <f>_xlfn.IFS(
tbl_HRMaster[[#This Row],[YearsAtCompany]]&lt;2,"&lt; 2 Years",
tbl_HRMaster[[#This Row],[YearsAtCompany]]&lt;5,"2-4 Years",
tbl_HRMaster[[#This Row],[YearsAtCompany]]&lt;10,"5-9 Years",
TRUE,"10+ Years"
)</f>
        <v>5-9 Years</v>
      </c>
      <c r="AE2462" s="5">
        <f>IF(tbl_HRMaster[[#This Row],[Attrition]]="Yes",1,0)</f>
        <v>0</v>
      </c>
    </row>
    <row r="2463" spans="1:31" x14ac:dyDescent="0.25">
      <c r="A2463">
        <v>32</v>
      </c>
      <c r="B2463" t="s">
        <v>21</v>
      </c>
      <c r="C2463" t="s">
        <v>36</v>
      </c>
      <c r="D2463" t="s">
        <v>30</v>
      </c>
      <c r="E2463">
        <v>10</v>
      </c>
      <c r="F2463">
        <v>4</v>
      </c>
      <c r="G2463" t="s">
        <v>24</v>
      </c>
      <c r="H2463">
        <v>2326</v>
      </c>
      <c r="I2463" t="s">
        <v>25</v>
      </c>
      <c r="J2463">
        <v>5</v>
      </c>
      <c r="K2463" t="s">
        <v>31</v>
      </c>
      <c r="L2463" t="s">
        <v>27</v>
      </c>
      <c r="M2463">
        <v>23800</v>
      </c>
      <c r="N2463">
        <v>4</v>
      </c>
      <c r="O2463">
        <v>13</v>
      </c>
      <c r="P2463">
        <v>0</v>
      </c>
      <c r="Q2463">
        <v>9</v>
      </c>
      <c r="R2463">
        <v>5</v>
      </c>
      <c r="S2463">
        <v>6</v>
      </c>
      <c r="T2463">
        <v>1</v>
      </c>
      <c r="U2463">
        <v>2</v>
      </c>
      <c r="V2463">
        <f>COUNTIF(tbl_HRMaster[EmployeeID],tbl_HRMaster[[#This Row],[EmployeeID]])</f>
        <v>1</v>
      </c>
      <c r="W2463">
        <f>IFERROR(INDEX(tbl_EmployeeSurvey[EnvironmentSatisfaction],MATCH(tbl_HRMaster[[#This Row],[EmployeeID]],tbl_EmployeeSurvey[EmployeeID],0)),"Not Found")</f>
        <v>4</v>
      </c>
      <c r="X2463">
        <f>IFERROR(INDEX(tbl_EmployeeSurvey[JobSatisfaction],MATCH(tbl_HRMaster[[#This Row],[EmployeeID]],tbl_EmployeeSurvey[EmployeeID],0)),"Not Found")</f>
        <v>1</v>
      </c>
      <c r="Y2463" s="5">
        <f>IFERROR(INDEX(tbl_EmployeeSurvey[WorkLifeBalance],MATCH(tbl_HRMaster[[#This Row],[EmployeeID]],tbl_EmployeeSurvey[EmployeeID],0)),"Not Found")</f>
        <v>2</v>
      </c>
      <c r="Z2463" s="5">
        <f>IFERROR(VLOOKUP(tbl_HRMaster[[#This Row],[EmployeeID]],tbl_ManagerSurvey[[EmployeeID]:[PerformanceRating]],2,FALSE),"Not Found")</f>
        <v>3</v>
      </c>
      <c r="AA2463" s="5">
        <f>IFERROR(VLOOKUP(tbl_HRMaster[[#This Row],[EmployeeID]],tbl_ManagerSurvey[[EmployeeID]:[PerformanceRating]],3,FALSE),"Not Found")</f>
        <v>3</v>
      </c>
      <c r="AB2463" s="5" t="str">
        <f>IF(tbl_HRMaster[[#This Row],[Attrition]]="Yes","Left","Active")</f>
        <v>Active</v>
      </c>
      <c r="AC2463" s="5" t="str">
        <f>_xlfn.IFS(tbl_HRMaster[[#This Row],[Age]]&lt;25,"Under 25",tbl_HRMaster[[#This Row],[Age]]&lt;35,"25-34",tbl_HRMaster[[#This Row],[Age]]&lt;45,"35-44",tbl_HRMaster[[#This Row],[Age]]&lt;55,"45-54",TRUE,"Above 54")</f>
        <v>25-34</v>
      </c>
      <c r="AD2463" s="5" t="str">
        <f>_xlfn.IFS(
tbl_HRMaster[[#This Row],[YearsAtCompany]]&lt;2,"&lt; 2 Years",
tbl_HRMaster[[#This Row],[YearsAtCompany]]&lt;5,"2-4 Years",
tbl_HRMaster[[#This Row],[YearsAtCompany]]&lt;10,"5-9 Years",
TRUE,"10+ Years"
)</f>
        <v>5-9 Years</v>
      </c>
      <c r="AE2463" s="5">
        <f>IF(tbl_HRMaster[[#This Row],[Attrition]]="Yes",1,0)</f>
        <v>0</v>
      </c>
    </row>
    <row r="2464" spans="1:31" x14ac:dyDescent="0.25">
      <c r="A2464">
        <v>32</v>
      </c>
      <c r="B2464" t="s">
        <v>21</v>
      </c>
      <c r="C2464" t="s">
        <v>36</v>
      </c>
      <c r="D2464" t="s">
        <v>30</v>
      </c>
      <c r="E2464">
        <v>10</v>
      </c>
      <c r="F2464">
        <v>4</v>
      </c>
      <c r="G2464" t="s">
        <v>24</v>
      </c>
      <c r="H2464">
        <v>3796</v>
      </c>
      <c r="I2464" t="s">
        <v>25</v>
      </c>
      <c r="J2464">
        <v>5</v>
      </c>
      <c r="K2464" t="s">
        <v>31</v>
      </c>
      <c r="L2464" t="s">
        <v>27</v>
      </c>
      <c r="M2464">
        <v>23800</v>
      </c>
      <c r="N2464">
        <v>4</v>
      </c>
      <c r="O2464">
        <v>13</v>
      </c>
      <c r="P2464">
        <v>0</v>
      </c>
      <c r="Q2464">
        <v>9</v>
      </c>
      <c r="R2464">
        <v>5</v>
      </c>
      <c r="S2464">
        <v>6</v>
      </c>
      <c r="T2464">
        <v>1</v>
      </c>
      <c r="U2464">
        <v>2</v>
      </c>
      <c r="V2464">
        <f>COUNTIF(tbl_HRMaster[EmployeeID],tbl_HRMaster[[#This Row],[EmployeeID]])</f>
        <v>1</v>
      </c>
      <c r="W2464">
        <f>IFERROR(INDEX(tbl_EmployeeSurvey[EnvironmentSatisfaction],MATCH(tbl_HRMaster[[#This Row],[EmployeeID]],tbl_EmployeeSurvey[EmployeeID],0)),"Not Found")</f>
        <v>4</v>
      </c>
      <c r="X2464">
        <f>IFERROR(INDEX(tbl_EmployeeSurvey[JobSatisfaction],MATCH(tbl_HRMaster[[#This Row],[EmployeeID]],tbl_EmployeeSurvey[EmployeeID],0)),"Not Found")</f>
        <v>1</v>
      </c>
      <c r="Y2464" s="5">
        <f>IFERROR(INDEX(tbl_EmployeeSurvey[WorkLifeBalance],MATCH(tbl_HRMaster[[#This Row],[EmployeeID]],tbl_EmployeeSurvey[EmployeeID],0)),"Not Found")</f>
        <v>2</v>
      </c>
      <c r="Z2464" s="5">
        <f>IFERROR(VLOOKUP(tbl_HRMaster[[#This Row],[EmployeeID]],tbl_ManagerSurvey[[EmployeeID]:[PerformanceRating]],2,FALSE),"Not Found")</f>
        <v>3</v>
      </c>
      <c r="AA2464" s="5">
        <f>IFERROR(VLOOKUP(tbl_HRMaster[[#This Row],[EmployeeID]],tbl_ManagerSurvey[[EmployeeID]:[PerformanceRating]],3,FALSE),"Not Found")</f>
        <v>3</v>
      </c>
      <c r="AB2464" s="5" t="str">
        <f>IF(tbl_HRMaster[[#This Row],[Attrition]]="Yes","Left","Active")</f>
        <v>Active</v>
      </c>
      <c r="AC2464" s="5" t="str">
        <f>_xlfn.IFS(tbl_HRMaster[[#This Row],[Age]]&lt;25,"Under 25",tbl_HRMaster[[#This Row],[Age]]&lt;35,"25-34",tbl_HRMaster[[#This Row],[Age]]&lt;45,"35-44",tbl_HRMaster[[#This Row],[Age]]&lt;55,"45-54",TRUE,"Above 54")</f>
        <v>25-34</v>
      </c>
      <c r="AD2464" s="5" t="str">
        <f>_xlfn.IFS(
tbl_HRMaster[[#This Row],[YearsAtCompany]]&lt;2,"&lt; 2 Years",
tbl_HRMaster[[#This Row],[YearsAtCompany]]&lt;5,"2-4 Years",
tbl_HRMaster[[#This Row],[YearsAtCompany]]&lt;10,"5-9 Years",
TRUE,"10+ Years"
)</f>
        <v>5-9 Years</v>
      </c>
      <c r="AE2464" s="5">
        <f>IF(tbl_HRMaster[[#This Row],[Attrition]]="Yes",1,0)</f>
        <v>0</v>
      </c>
    </row>
    <row r="2465" spans="1:31" x14ac:dyDescent="0.25">
      <c r="A2465">
        <v>42</v>
      </c>
      <c r="B2465" t="s">
        <v>21</v>
      </c>
      <c r="C2465" t="s">
        <v>22</v>
      </c>
      <c r="D2465" t="s">
        <v>30</v>
      </c>
      <c r="E2465">
        <v>1</v>
      </c>
      <c r="F2465">
        <v>2</v>
      </c>
      <c r="G2465" t="s">
        <v>24</v>
      </c>
      <c r="H2465">
        <v>582</v>
      </c>
      <c r="I2465" t="s">
        <v>34</v>
      </c>
      <c r="J2465">
        <v>4</v>
      </c>
      <c r="K2465" t="s">
        <v>40</v>
      </c>
      <c r="L2465" t="s">
        <v>32</v>
      </c>
      <c r="M2465">
        <v>30340</v>
      </c>
      <c r="N2465">
        <v>7</v>
      </c>
      <c r="O2465">
        <v>21</v>
      </c>
      <c r="P2465">
        <v>1</v>
      </c>
      <c r="Q2465">
        <v>9</v>
      </c>
      <c r="R2465">
        <v>3</v>
      </c>
      <c r="S2465">
        <v>6</v>
      </c>
      <c r="T2465">
        <v>1</v>
      </c>
      <c r="U2465">
        <v>5</v>
      </c>
      <c r="V2465">
        <f>COUNTIF(tbl_HRMaster[EmployeeID],tbl_HRMaster[[#This Row],[EmployeeID]])</f>
        <v>1</v>
      </c>
      <c r="W2465">
        <f>IFERROR(INDEX(tbl_EmployeeSurvey[EnvironmentSatisfaction],MATCH(tbl_HRMaster[[#This Row],[EmployeeID]],tbl_EmployeeSurvey[EmployeeID],0)),"Not Found")</f>
        <v>2</v>
      </c>
      <c r="X2465">
        <f>IFERROR(INDEX(tbl_EmployeeSurvey[JobSatisfaction],MATCH(tbl_HRMaster[[#This Row],[EmployeeID]],tbl_EmployeeSurvey[EmployeeID],0)),"Not Found")</f>
        <v>1</v>
      </c>
      <c r="Y2465" s="5">
        <f>IFERROR(INDEX(tbl_EmployeeSurvey[WorkLifeBalance],MATCH(tbl_HRMaster[[#This Row],[EmployeeID]],tbl_EmployeeSurvey[EmployeeID],0)),"Not Found")</f>
        <v>4</v>
      </c>
      <c r="Z2465" s="5">
        <f>IFERROR(VLOOKUP(tbl_HRMaster[[#This Row],[EmployeeID]],tbl_ManagerSurvey[[EmployeeID]:[PerformanceRating]],2,FALSE),"Not Found")</f>
        <v>2</v>
      </c>
      <c r="AA2465" s="5">
        <f>IFERROR(VLOOKUP(tbl_HRMaster[[#This Row],[EmployeeID]],tbl_ManagerSurvey[[EmployeeID]:[PerformanceRating]],3,FALSE),"Not Found")</f>
        <v>4</v>
      </c>
      <c r="AB2465" s="5" t="str">
        <f>IF(tbl_HRMaster[[#This Row],[Attrition]]="Yes","Left","Active")</f>
        <v>Active</v>
      </c>
      <c r="AC2465" s="5" t="str">
        <f>_xlfn.IFS(tbl_HRMaster[[#This Row],[Age]]&lt;25,"Under 25",tbl_HRMaster[[#This Row],[Age]]&lt;35,"25-34",tbl_HRMaster[[#This Row],[Age]]&lt;45,"35-44",tbl_HRMaster[[#This Row],[Age]]&lt;55,"45-54",TRUE,"Above 54")</f>
        <v>35-44</v>
      </c>
      <c r="AD2465" s="5" t="str">
        <f>_xlfn.IFS(
tbl_HRMaster[[#This Row],[YearsAtCompany]]&lt;2,"&lt; 2 Years",
tbl_HRMaster[[#This Row],[YearsAtCompany]]&lt;5,"2-4 Years",
tbl_HRMaster[[#This Row],[YearsAtCompany]]&lt;10,"5-9 Years",
TRUE,"10+ Years"
)</f>
        <v>5-9 Years</v>
      </c>
      <c r="AE2465" s="5">
        <f>IF(tbl_HRMaster[[#This Row],[Attrition]]="Yes",1,0)</f>
        <v>0</v>
      </c>
    </row>
    <row r="2466" spans="1:31" x14ac:dyDescent="0.25">
      <c r="A2466">
        <v>42</v>
      </c>
      <c r="B2466" t="s">
        <v>21</v>
      </c>
      <c r="C2466" t="s">
        <v>22</v>
      </c>
      <c r="D2466" t="s">
        <v>30</v>
      </c>
      <c r="E2466">
        <v>1</v>
      </c>
      <c r="F2466">
        <v>2</v>
      </c>
      <c r="G2466" t="s">
        <v>24</v>
      </c>
      <c r="H2466">
        <v>2052</v>
      </c>
      <c r="I2466" t="s">
        <v>34</v>
      </c>
      <c r="J2466">
        <v>4</v>
      </c>
      <c r="K2466" t="s">
        <v>40</v>
      </c>
      <c r="L2466" t="s">
        <v>32</v>
      </c>
      <c r="M2466">
        <v>30340</v>
      </c>
      <c r="N2466">
        <v>7</v>
      </c>
      <c r="O2466">
        <v>21</v>
      </c>
      <c r="P2466">
        <v>1</v>
      </c>
      <c r="Q2466">
        <v>9</v>
      </c>
      <c r="R2466">
        <v>3</v>
      </c>
      <c r="S2466">
        <v>6</v>
      </c>
      <c r="T2466">
        <v>1</v>
      </c>
      <c r="U2466">
        <v>5</v>
      </c>
      <c r="V2466">
        <f>COUNTIF(tbl_HRMaster[EmployeeID],tbl_HRMaster[[#This Row],[EmployeeID]])</f>
        <v>1</v>
      </c>
      <c r="W2466">
        <f>IFERROR(INDEX(tbl_EmployeeSurvey[EnvironmentSatisfaction],MATCH(tbl_HRMaster[[#This Row],[EmployeeID]],tbl_EmployeeSurvey[EmployeeID],0)),"Not Found")</f>
        <v>2</v>
      </c>
      <c r="X2466">
        <f>IFERROR(INDEX(tbl_EmployeeSurvey[JobSatisfaction],MATCH(tbl_HRMaster[[#This Row],[EmployeeID]],tbl_EmployeeSurvey[EmployeeID],0)),"Not Found")</f>
        <v>1</v>
      </c>
      <c r="Y2466" s="5">
        <f>IFERROR(INDEX(tbl_EmployeeSurvey[WorkLifeBalance],MATCH(tbl_HRMaster[[#This Row],[EmployeeID]],tbl_EmployeeSurvey[EmployeeID],0)),"Not Found")</f>
        <v>4</v>
      </c>
      <c r="Z2466" s="5">
        <f>IFERROR(VLOOKUP(tbl_HRMaster[[#This Row],[EmployeeID]],tbl_ManagerSurvey[[EmployeeID]:[PerformanceRating]],2,FALSE),"Not Found")</f>
        <v>2</v>
      </c>
      <c r="AA2466" s="5">
        <f>IFERROR(VLOOKUP(tbl_HRMaster[[#This Row],[EmployeeID]],tbl_ManagerSurvey[[EmployeeID]:[PerformanceRating]],3,FALSE),"Not Found")</f>
        <v>4</v>
      </c>
      <c r="AB2466" s="5" t="str">
        <f>IF(tbl_HRMaster[[#This Row],[Attrition]]="Yes","Left","Active")</f>
        <v>Active</v>
      </c>
      <c r="AC2466" s="5" t="str">
        <f>_xlfn.IFS(tbl_HRMaster[[#This Row],[Age]]&lt;25,"Under 25",tbl_HRMaster[[#This Row],[Age]]&lt;35,"25-34",tbl_HRMaster[[#This Row],[Age]]&lt;45,"35-44",tbl_HRMaster[[#This Row],[Age]]&lt;55,"45-54",TRUE,"Above 54")</f>
        <v>35-44</v>
      </c>
      <c r="AD2466" s="5" t="str">
        <f>_xlfn.IFS(
tbl_HRMaster[[#This Row],[YearsAtCompany]]&lt;2,"&lt; 2 Years",
tbl_HRMaster[[#This Row],[YearsAtCompany]]&lt;5,"2-4 Years",
tbl_HRMaster[[#This Row],[YearsAtCompany]]&lt;10,"5-9 Years",
TRUE,"10+ Years"
)</f>
        <v>5-9 Years</v>
      </c>
      <c r="AE2466" s="5">
        <f>IF(tbl_HRMaster[[#This Row],[Attrition]]="Yes",1,0)</f>
        <v>0</v>
      </c>
    </row>
    <row r="2467" spans="1:31" x14ac:dyDescent="0.25">
      <c r="A2467">
        <v>42</v>
      </c>
      <c r="B2467" t="s">
        <v>21</v>
      </c>
      <c r="C2467" t="s">
        <v>22</v>
      </c>
      <c r="D2467" t="s">
        <v>30</v>
      </c>
      <c r="E2467">
        <v>1</v>
      </c>
      <c r="F2467">
        <v>2</v>
      </c>
      <c r="G2467" t="s">
        <v>24</v>
      </c>
      <c r="H2467">
        <v>3522</v>
      </c>
      <c r="I2467" t="s">
        <v>34</v>
      </c>
      <c r="J2467">
        <v>4</v>
      </c>
      <c r="K2467" t="s">
        <v>40</v>
      </c>
      <c r="L2467" t="s">
        <v>32</v>
      </c>
      <c r="M2467">
        <v>30340</v>
      </c>
      <c r="N2467">
        <v>7</v>
      </c>
      <c r="O2467">
        <v>21</v>
      </c>
      <c r="P2467">
        <v>1</v>
      </c>
      <c r="Q2467">
        <v>9</v>
      </c>
      <c r="R2467">
        <v>3</v>
      </c>
      <c r="S2467">
        <v>6</v>
      </c>
      <c r="T2467">
        <v>1</v>
      </c>
      <c r="U2467">
        <v>5</v>
      </c>
      <c r="V2467">
        <f>COUNTIF(tbl_HRMaster[EmployeeID],tbl_HRMaster[[#This Row],[EmployeeID]])</f>
        <v>1</v>
      </c>
      <c r="W2467">
        <f>IFERROR(INDEX(tbl_EmployeeSurvey[EnvironmentSatisfaction],MATCH(tbl_HRMaster[[#This Row],[EmployeeID]],tbl_EmployeeSurvey[EmployeeID],0)),"Not Found")</f>
        <v>2</v>
      </c>
      <c r="X2467">
        <f>IFERROR(INDEX(tbl_EmployeeSurvey[JobSatisfaction],MATCH(tbl_HRMaster[[#This Row],[EmployeeID]],tbl_EmployeeSurvey[EmployeeID],0)),"Not Found")</f>
        <v>1</v>
      </c>
      <c r="Y2467" s="5">
        <f>IFERROR(INDEX(tbl_EmployeeSurvey[WorkLifeBalance],MATCH(tbl_HRMaster[[#This Row],[EmployeeID]],tbl_EmployeeSurvey[EmployeeID],0)),"Not Found")</f>
        <v>4</v>
      </c>
      <c r="Z2467" s="5">
        <f>IFERROR(VLOOKUP(tbl_HRMaster[[#This Row],[EmployeeID]],tbl_ManagerSurvey[[EmployeeID]:[PerformanceRating]],2,FALSE),"Not Found")</f>
        <v>2</v>
      </c>
      <c r="AA2467" s="5">
        <f>IFERROR(VLOOKUP(tbl_HRMaster[[#This Row],[EmployeeID]],tbl_ManagerSurvey[[EmployeeID]:[PerformanceRating]],3,FALSE),"Not Found")</f>
        <v>4</v>
      </c>
      <c r="AB2467" s="5" t="str">
        <f>IF(tbl_HRMaster[[#This Row],[Attrition]]="Yes","Left","Active")</f>
        <v>Active</v>
      </c>
      <c r="AC2467" s="5" t="str">
        <f>_xlfn.IFS(tbl_HRMaster[[#This Row],[Age]]&lt;25,"Under 25",tbl_HRMaster[[#This Row],[Age]]&lt;35,"25-34",tbl_HRMaster[[#This Row],[Age]]&lt;45,"35-44",tbl_HRMaster[[#This Row],[Age]]&lt;55,"45-54",TRUE,"Above 54")</f>
        <v>35-44</v>
      </c>
      <c r="AD2467" s="5" t="str">
        <f>_xlfn.IFS(
tbl_HRMaster[[#This Row],[YearsAtCompany]]&lt;2,"&lt; 2 Years",
tbl_HRMaster[[#This Row],[YearsAtCompany]]&lt;5,"2-4 Years",
tbl_HRMaster[[#This Row],[YearsAtCompany]]&lt;10,"5-9 Years",
TRUE,"10+ Years"
)</f>
        <v>5-9 Years</v>
      </c>
      <c r="AE2467" s="5">
        <f>IF(tbl_HRMaster[[#This Row],[Attrition]]="Yes",1,0)</f>
        <v>0</v>
      </c>
    </row>
    <row r="2468" spans="1:31" x14ac:dyDescent="0.25">
      <c r="A2468">
        <v>37</v>
      </c>
      <c r="B2468" t="s">
        <v>21</v>
      </c>
      <c r="C2468" t="s">
        <v>22</v>
      </c>
      <c r="D2468" t="s">
        <v>30</v>
      </c>
      <c r="E2468">
        <v>23</v>
      </c>
      <c r="F2468">
        <v>3</v>
      </c>
      <c r="G2468" t="s">
        <v>24</v>
      </c>
      <c r="H2468">
        <v>2045</v>
      </c>
      <c r="I2468" t="s">
        <v>34</v>
      </c>
      <c r="J2468">
        <v>3</v>
      </c>
      <c r="K2468" t="s">
        <v>42</v>
      </c>
      <c r="L2468" t="s">
        <v>41</v>
      </c>
      <c r="M2468">
        <v>166590</v>
      </c>
      <c r="N2468">
        <v>7</v>
      </c>
      <c r="O2468">
        <v>16</v>
      </c>
      <c r="P2468">
        <v>1</v>
      </c>
      <c r="Q2468">
        <v>9</v>
      </c>
      <c r="R2468">
        <v>2</v>
      </c>
      <c r="S2468">
        <v>6</v>
      </c>
      <c r="T2468">
        <v>1</v>
      </c>
      <c r="U2468">
        <v>3</v>
      </c>
      <c r="V2468">
        <f>COUNTIF(tbl_HRMaster[EmployeeID],tbl_HRMaster[[#This Row],[EmployeeID]])</f>
        <v>1</v>
      </c>
      <c r="W2468">
        <f>IFERROR(INDEX(tbl_EmployeeSurvey[EnvironmentSatisfaction],MATCH(tbl_HRMaster[[#This Row],[EmployeeID]],tbl_EmployeeSurvey[EmployeeID],0)),"Not Found")</f>
        <v>3</v>
      </c>
      <c r="X2468">
        <f>IFERROR(INDEX(tbl_EmployeeSurvey[JobSatisfaction],MATCH(tbl_HRMaster[[#This Row],[EmployeeID]],tbl_EmployeeSurvey[EmployeeID],0)),"Not Found")</f>
        <v>4</v>
      </c>
      <c r="Y2468" s="5">
        <f>IFERROR(INDEX(tbl_EmployeeSurvey[WorkLifeBalance],MATCH(tbl_HRMaster[[#This Row],[EmployeeID]],tbl_EmployeeSurvey[EmployeeID],0)),"Not Found")</f>
        <v>3</v>
      </c>
      <c r="Z2468" s="5">
        <f>IFERROR(VLOOKUP(tbl_HRMaster[[#This Row],[EmployeeID]],tbl_ManagerSurvey[[EmployeeID]:[PerformanceRating]],2,FALSE),"Not Found")</f>
        <v>3</v>
      </c>
      <c r="AA2468" s="5">
        <f>IFERROR(VLOOKUP(tbl_HRMaster[[#This Row],[EmployeeID]],tbl_ManagerSurvey[[EmployeeID]:[PerformanceRating]],3,FALSE),"Not Found")</f>
        <v>3</v>
      </c>
      <c r="AB2468" s="5" t="str">
        <f>IF(tbl_HRMaster[[#This Row],[Attrition]]="Yes","Left","Active")</f>
        <v>Active</v>
      </c>
      <c r="AC2468" s="5" t="str">
        <f>_xlfn.IFS(tbl_HRMaster[[#This Row],[Age]]&lt;25,"Under 25",tbl_HRMaster[[#This Row],[Age]]&lt;35,"25-34",tbl_HRMaster[[#This Row],[Age]]&lt;45,"35-44",tbl_HRMaster[[#This Row],[Age]]&lt;55,"45-54",TRUE,"Above 54")</f>
        <v>35-44</v>
      </c>
      <c r="AD2468" s="5" t="str">
        <f>_xlfn.IFS(
tbl_HRMaster[[#This Row],[YearsAtCompany]]&lt;2,"&lt; 2 Years",
tbl_HRMaster[[#This Row],[YearsAtCompany]]&lt;5,"2-4 Years",
tbl_HRMaster[[#This Row],[YearsAtCompany]]&lt;10,"5-9 Years",
TRUE,"10+ Years"
)</f>
        <v>5-9 Years</v>
      </c>
      <c r="AE2468" s="5">
        <f>IF(tbl_HRMaster[[#This Row],[Attrition]]="Yes",1,0)</f>
        <v>0</v>
      </c>
    </row>
    <row r="2469" spans="1:31" x14ac:dyDescent="0.25">
      <c r="A2469">
        <v>37</v>
      </c>
      <c r="B2469" t="s">
        <v>21</v>
      </c>
      <c r="C2469" t="s">
        <v>22</v>
      </c>
      <c r="D2469" t="s">
        <v>30</v>
      </c>
      <c r="E2469">
        <v>23</v>
      </c>
      <c r="F2469">
        <v>3</v>
      </c>
      <c r="G2469" t="s">
        <v>24</v>
      </c>
      <c r="H2469">
        <v>3515</v>
      </c>
      <c r="I2469" t="s">
        <v>34</v>
      </c>
      <c r="J2469">
        <v>3</v>
      </c>
      <c r="K2469" t="s">
        <v>42</v>
      </c>
      <c r="L2469" t="s">
        <v>41</v>
      </c>
      <c r="M2469">
        <v>166590</v>
      </c>
      <c r="N2469">
        <v>7</v>
      </c>
      <c r="O2469">
        <v>16</v>
      </c>
      <c r="P2469">
        <v>1</v>
      </c>
      <c r="Q2469">
        <v>9</v>
      </c>
      <c r="R2469">
        <v>2</v>
      </c>
      <c r="S2469">
        <v>6</v>
      </c>
      <c r="T2469">
        <v>1</v>
      </c>
      <c r="U2469">
        <v>3</v>
      </c>
      <c r="V2469">
        <f>COUNTIF(tbl_HRMaster[EmployeeID],tbl_HRMaster[[#This Row],[EmployeeID]])</f>
        <v>1</v>
      </c>
      <c r="W2469">
        <f>IFERROR(INDEX(tbl_EmployeeSurvey[EnvironmentSatisfaction],MATCH(tbl_HRMaster[[#This Row],[EmployeeID]],tbl_EmployeeSurvey[EmployeeID],0)),"Not Found")</f>
        <v>3</v>
      </c>
      <c r="X2469">
        <f>IFERROR(INDEX(tbl_EmployeeSurvey[JobSatisfaction],MATCH(tbl_HRMaster[[#This Row],[EmployeeID]],tbl_EmployeeSurvey[EmployeeID],0)),"Not Found")</f>
        <v>4</v>
      </c>
      <c r="Y2469" s="5">
        <f>IFERROR(INDEX(tbl_EmployeeSurvey[WorkLifeBalance],MATCH(tbl_HRMaster[[#This Row],[EmployeeID]],tbl_EmployeeSurvey[EmployeeID],0)),"Not Found")</f>
        <v>3</v>
      </c>
      <c r="Z2469" s="5">
        <f>IFERROR(VLOOKUP(tbl_HRMaster[[#This Row],[EmployeeID]],tbl_ManagerSurvey[[EmployeeID]:[PerformanceRating]],2,FALSE),"Not Found")</f>
        <v>3</v>
      </c>
      <c r="AA2469" s="5">
        <f>IFERROR(VLOOKUP(tbl_HRMaster[[#This Row],[EmployeeID]],tbl_ManagerSurvey[[EmployeeID]:[PerformanceRating]],3,FALSE),"Not Found")</f>
        <v>3</v>
      </c>
      <c r="AB2469" s="5" t="str">
        <f>IF(tbl_HRMaster[[#This Row],[Attrition]]="Yes","Left","Active")</f>
        <v>Active</v>
      </c>
      <c r="AC2469" s="5" t="str">
        <f>_xlfn.IFS(tbl_HRMaster[[#This Row],[Age]]&lt;25,"Under 25",tbl_HRMaster[[#This Row],[Age]]&lt;35,"25-34",tbl_HRMaster[[#This Row],[Age]]&lt;45,"35-44",tbl_HRMaster[[#This Row],[Age]]&lt;55,"45-54",TRUE,"Above 54")</f>
        <v>35-44</v>
      </c>
      <c r="AD2469" s="5" t="str">
        <f>_xlfn.IFS(
tbl_HRMaster[[#This Row],[YearsAtCompany]]&lt;2,"&lt; 2 Years",
tbl_HRMaster[[#This Row],[YearsAtCompany]]&lt;5,"2-4 Years",
tbl_HRMaster[[#This Row],[YearsAtCompany]]&lt;10,"5-9 Years",
TRUE,"10+ Years"
)</f>
        <v>5-9 Years</v>
      </c>
      <c r="AE2469" s="5">
        <f>IF(tbl_HRMaster[[#This Row],[Attrition]]="Yes",1,0)</f>
        <v>0</v>
      </c>
    </row>
    <row r="2470" spans="1:31" x14ac:dyDescent="0.25">
      <c r="A2470">
        <v>35</v>
      </c>
      <c r="B2470" t="s">
        <v>21</v>
      </c>
      <c r="C2470" t="s">
        <v>29</v>
      </c>
      <c r="D2470" t="s">
        <v>30</v>
      </c>
      <c r="E2470">
        <v>1</v>
      </c>
      <c r="F2470">
        <v>3</v>
      </c>
      <c r="G2470" t="s">
        <v>33</v>
      </c>
      <c r="H2470">
        <v>1409</v>
      </c>
      <c r="I2470" t="s">
        <v>34</v>
      </c>
      <c r="J2470">
        <v>2</v>
      </c>
      <c r="K2470" t="s">
        <v>39</v>
      </c>
      <c r="L2470" t="s">
        <v>32</v>
      </c>
      <c r="M2470">
        <v>22750</v>
      </c>
      <c r="N2470">
        <v>5</v>
      </c>
      <c r="O2470">
        <v>13</v>
      </c>
      <c r="P2470">
        <v>0</v>
      </c>
      <c r="Q2470">
        <v>10</v>
      </c>
      <c r="R2470">
        <v>2</v>
      </c>
      <c r="S2470">
        <v>6</v>
      </c>
      <c r="T2470">
        <v>1</v>
      </c>
      <c r="U2470">
        <v>2</v>
      </c>
      <c r="V2470">
        <f>COUNTIF(tbl_HRMaster[EmployeeID],tbl_HRMaster[[#This Row],[EmployeeID]])</f>
        <v>1</v>
      </c>
      <c r="W2470">
        <f>IFERROR(INDEX(tbl_EmployeeSurvey[EnvironmentSatisfaction],MATCH(tbl_HRMaster[[#This Row],[EmployeeID]],tbl_EmployeeSurvey[EmployeeID],0)),"Not Found")</f>
        <v>2</v>
      </c>
      <c r="X2470">
        <f>IFERROR(INDEX(tbl_EmployeeSurvey[JobSatisfaction],MATCH(tbl_HRMaster[[#This Row],[EmployeeID]],tbl_EmployeeSurvey[EmployeeID],0)),"Not Found")</f>
        <v>2</v>
      </c>
      <c r="Y2470" s="5">
        <f>IFERROR(INDEX(tbl_EmployeeSurvey[WorkLifeBalance],MATCH(tbl_HRMaster[[#This Row],[EmployeeID]],tbl_EmployeeSurvey[EmployeeID],0)),"Not Found")</f>
        <v>3</v>
      </c>
      <c r="Z2470" s="5">
        <f>IFERROR(VLOOKUP(tbl_HRMaster[[#This Row],[EmployeeID]],tbl_ManagerSurvey[[EmployeeID]:[PerformanceRating]],2,FALSE),"Not Found")</f>
        <v>4</v>
      </c>
      <c r="AA2470" s="5">
        <f>IFERROR(VLOOKUP(tbl_HRMaster[[#This Row],[EmployeeID]],tbl_ManagerSurvey[[EmployeeID]:[PerformanceRating]],3,FALSE),"Not Found")</f>
        <v>3</v>
      </c>
      <c r="AB2470" s="5" t="str">
        <f>IF(tbl_HRMaster[[#This Row],[Attrition]]="Yes","Left","Active")</f>
        <v>Active</v>
      </c>
      <c r="AC2470" s="5" t="str">
        <f>_xlfn.IFS(tbl_HRMaster[[#This Row],[Age]]&lt;25,"Under 25",tbl_HRMaster[[#This Row],[Age]]&lt;35,"25-34",tbl_HRMaster[[#This Row],[Age]]&lt;45,"35-44",tbl_HRMaster[[#This Row],[Age]]&lt;55,"45-54",TRUE,"Above 54")</f>
        <v>35-44</v>
      </c>
      <c r="AD2470" s="5" t="str">
        <f>_xlfn.IFS(
tbl_HRMaster[[#This Row],[YearsAtCompany]]&lt;2,"&lt; 2 Years",
tbl_HRMaster[[#This Row],[YearsAtCompany]]&lt;5,"2-4 Years",
tbl_HRMaster[[#This Row],[YearsAtCompany]]&lt;10,"5-9 Years",
TRUE,"10+ Years"
)</f>
        <v>5-9 Years</v>
      </c>
      <c r="AE2470" s="5">
        <f>IF(tbl_HRMaster[[#This Row],[Attrition]]="Yes",1,0)</f>
        <v>0</v>
      </c>
    </row>
    <row r="2471" spans="1:31" x14ac:dyDescent="0.25">
      <c r="A2471">
        <v>35</v>
      </c>
      <c r="B2471" t="s">
        <v>21</v>
      </c>
      <c r="C2471" t="s">
        <v>29</v>
      </c>
      <c r="D2471" t="s">
        <v>30</v>
      </c>
      <c r="E2471">
        <v>1</v>
      </c>
      <c r="F2471">
        <v>3</v>
      </c>
      <c r="G2471" t="s">
        <v>33</v>
      </c>
      <c r="H2471">
        <v>2879</v>
      </c>
      <c r="I2471" t="s">
        <v>34</v>
      </c>
      <c r="J2471">
        <v>2</v>
      </c>
      <c r="K2471" t="s">
        <v>39</v>
      </c>
      <c r="L2471" t="s">
        <v>32</v>
      </c>
      <c r="M2471">
        <v>22750</v>
      </c>
      <c r="N2471">
        <v>5</v>
      </c>
      <c r="O2471">
        <v>13</v>
      </c>
      <c r="P2471">
        <v>0</v>
      </c>
      <c r="Q2471">
        <v>10</v>
      </c>
      <c r="R2471">
        <v>2</v>
      </c>
      <c r="S2471">
        <v>6</v>
      </c>
      <c r="T2471">
        <v>1</v>
      </c>
      <c r="U2471">
        <v>2</v>
      </c>
      <c r="V2471">
        <f>COUNTIF(tbl_HRMaster[EmployeeID],tbl_HRMaster[[#This Row],[EmployeeID]])</f>
        <v>1</v>
      </c>
      <c r="W2471">
        <f>IFERROR(INDEX(tbl_EmployeeSurvey[EnvironmentSatisfaction],MATCH(tbl_HRMaster[[#This Row],[EmployeeID]],tbl_EmployeeSurvey[EmployeeID],0)),"Not Found")</f>
        <v>2</v>
      </c>
      <c r="X2471">
        <f>IFERROR(INDEX(tbl_EmployeeSurvey[JobSatisfaction],MATCH(tbl_HRMaster[[#This Row],[EmployeeID]],tbl_EmployeeSurvey[EmployeeID],0)),"Not Found")</f>
        <v>2</v>
      </c>
      <c r="Y2471" s="5">
        <f>IFERROR(INDEX(tbl_EmployeeSurvey[WorkLifeBalance],MATCH(tbl_HRMaster[[#This Row],[EmployeeID]],tbl_EmployeeSurvey[EmployeeID],0)),"Not Found")</f>
        <v>3</v>
      </c>
      <c r="Z2471" s="5">
        <f>IFERROR(VLOOKUP(tbl_HRMaster[[#This Row],[EmployeeID]],tbl_ManagerSurvey[[EmployeeID]:[PerformanceRating]],2,FALSE),"Not Found")</f>
        <v>4</v>
      </c>
      <c r="AA2471" s="5">
        <f>IFERROR(VLOOKUP(tbl_HRMaster[[#This Row],[EmployeeID]],tbl_ManagerSurvey[[EmployeeID]:[PerformanceRating]],3,FALSE),"Not Found")</f>
        <v>3</v>
      </c>
      <c r="AB2471" s="5" t="str">
        <f>IF(tbl_HRMaster[[#This Row],[Attrition]]="Yes","Left","Active")</f>
        <v>Active</v>
      </c>
      <c r="AC2471" s="5" t="str">
        <f>_xlfn.IFS(tbl_HRMaster[[#This Row],[Age]]&lt;25,"Under 25",tbl_HRMaster[[#This Row],[Age]]&lt;35,"25-34",tbl_HRMaster[[#This Row],[Age]]&lt;45,"35-44",tbl_HRMaster[[#This Row],[Age]]&lt;55,"45-54",TRUE,"Above 54")</f>
        <v>35-44</v>
      </c>
      <c r="AD2471" s="5" t="str">
        <f>_xlfn.IFS(
tbl_HRMaster[[#This Row],[YearsAtCompany]]&lt;2,"&lt; 2 Years",
tbl_HRMaster[[#This Row],[YearsAtCompany]]&lt;5,"2-4 Years",
tbl_HRMaster[[#This Row],[YearsAtCompany]]&lt;10,"5-9 Years",
TRUE,"10+ Years"
)</f>
        <v>5-9 Years</v>
      </c>
      <c r="AE2471" s="5">
        <f>IF(tbl_HRMaster[[#This Row],[Attrition]]="Yes",1,0)</f>
        <v>0</v>
      </c>
    </row>
    <row r="2472" spans="1:31" x14ac:dyDescent="0.25">
      <c r="A2472">
        <v>35</v>
      </c>
      <c r="B2472" t="s">
        <v>21</v>
      </c>
      <c r="C2472" t="s">
        <v>29</v>
      </c>
      <c r="D2472" t="s">
        <v>30</v>
      </c>
      <c r="E2472">
        <v>1</v>
      </c>
      <c r="F2472">
        <v>3</v>
      </c>
      <c r="G2472" t="s">
        <v>33</v>
      </c>
      <c r="H2472">
        <v>4349</v>
      </c>
      <c r="I2472" t="s">
        <v>34</v>
      </c>
      <c r="J2472">
        <v>2</v>
      </c>
      <c r="K2472" t="s">
        <v>39</v>
      </c>
      <c r="L2472" t="s">
        <v>32</v>
      </c>
      <c r="M2472">
        <v>22750</v>
      </c>
      <c r="N2472">
        <v>5</v>
      </c>
      <c r="O2472">
        <v>13</v>
      </c>
      <c r="P2472">
        <v>0</v>
      </c>
      <c r="Q2472">
        <v>10</v>
      </c>
      <c r="R2472">
        <v>2</v>
      </c>
      <c r="S2472">
        <v>6</v>
      </c>
      <c r="T2472">
        <v>1</v>
      </c>
      <c r="U2472">
        <v>2</v>
      </c>
      <c r="V2472">
        <f>COUNTIF(tbl_HRMaster[EmployeeID],tbl_HRMaster[[#This Row],[EmployeeID]])</f>
        <v>1</v>
      </c>
      <c r="W2472">
        <f>IFERROR(INDEX(tbl_EmployeeSurvey[EnvironmentSatisfaction],MATCH(tbl_HRMaster[[#This Row],[EmployeeID]],tbl_EmployeeSurvey[EmployeeID],0)),"Not Found")</f>
        <v>2</v>
      </c>
      <c r="X2472">
        <f>IFERROR(INDEX(tbl_EmployeeSurvey[JobSatisfaction],MATCH(tbl_HRMaster[[#This Row],[EmployeeID]],tbl_EmployeeSurvey[EmployeeID],0)),"Not Found")</f>
        <v>2</v>
      </c>
      <c r="Y2472" s="5">
        <f>IFERROR(INDEX(tbl_EmployeeSurvey[WorkLifeBalance],MATCH(tbl_HRMaster[[#This Row],[EmployeeID]],tbl_EmployeeSurvey[EmployeeID],0)),"Not Found")</f>
        <v>3</v>
      </c>
      <c r="Z2472" s="5">
        <f>IFERROR(VLOOKUP(tbl_HRMaster[[#This Row],[EmployeeID]],tbl_ManagerSurvey[[EmployeeID]:[PerformanceRating]],2,FALSE),"Not Found")</f>
        <v>4</v>
      </c>
      <c r="AA2472" s="5">
        <f>IFERROR(VLOOKUP(tbl_HRMaster[[#This Row],[EmployeeID]],tbl_ManagerSurvey[[EmployeeID]:[PerformanceRating]],3,FALSE),"Not Found")</f>
        <v>3</v>
      </c>
      <c r="AB2472" s="5" t="str">
        <f>IF(tbl_HRMaster[[#This Row],[Attrition]]="Yes","Left","Active")</f>
        <v>Active</v>
      </c>
      <c r="AC2472" s="5" t="str">
        <f>_xlfn.IFS(tbl_HRMaster[[#This Row],[Age]]&lt;25,"Under 25",tbl_HRMaster[[#This Row],[Age]]&lt;35,"25-34",tbl_HRMaster[[#This Row],[Age]]&lt;45,"35-44",tbl_HRMaster[[#This Row],[Age]]&lt;55,"45-54",TRUE,"Above 54")</f>
        <v>35-44</v>
      </c>
      <c r="AD2472" s="5" t="str">
        <f>_xlfn.IFS(
tbl_HRMaster[[#This Row],[YearsAtCompany]]&lt;2,"&lt; 2 Years",
tbl_HRMaster[[#This Row],[YearsAtCompany]]&lt;5,"2-4 Years",
tbl_HRMaster[[#This Row],[YearsAtCompany]]&lt;10,"5-9 Years",
TRUE,"10+ Years"
)</f>
        <v>5-9 Years</v>
      </c>
      <c r="AE2472" s="5">
        <f>IF(tbl_HRMaster[[#This Row],[Attrition]]="Yes",1,0)</f>
        <v>0</v>
      </c>
    </row>
    <row r="2473" spans="1:31" x14ac:dyDescent="0.25">
      <c r="A2473">
        <v>38</v>
      </c>
      <c r="B2473" t="s">
        <v>21</v>
      </c>
      <c r="C2473" t="s">
        <v>29</v>
      </c>
      <c r="D2473" t="s">
        <v>23</v>
      </c>
      <c r="E2473">
        <v>9</v>
      </c>
      <c r="F2473">
        <v>3</v>
      </c>
      <c r="G2473" t="s">
        <v>45</v>
      </c>
      <c r="H2473">
        <v>850</v>
      </c>
      <c r="I2473" t="s">
        <v>34</v>
      </c>
      <c r="J2473">
        <v>1</v>
      </c>
      <c r="K2473" t="s">
        <v>42</v>
      </c>
      <c r="L2473" t="s">
        <v>27</v>
      </c>
      <c r="M2473">
        <v>52040</v>
      </c>
      <c r="N2473">
        <v>3</v>
      </c>
      <c r="O2473">
        <v>13</v>
      </c>
      <c r="P2473">
        <v>1</v>
      </c>
      <c r="Q2473">
        <v>10</v>
      </c>
      <c r="R2473">
        <v>2</v>
      </c>
      <c r="S2473">
        <v>6</v>
      </c>
      <c r="T2473">
        <v>1</v>
      </c>
      <c r="U2473">
        <v>2</v>
      </c>
      <c r="V2473">
        <f>COUNTIF(tbl_HRMaster[EmployeeID],tbl_HRMaster[[#This Row],[EmployeeID]])</f>
        <v>1</v>
      </c>
      <c r="W2473">
        <f>IFERROR(INDEX(tbl_EmployeeSurvey[EnvironmentSatisfaction],MATCH(tbl_HRMaster[[#This Row],[EmployeeID]],tbl_EmployeeSurvey[EmployeeID],0)),"Not Found")</f>
        <v>3</v>
      </c>
      <c r="X2473">
        <f>IFERROR(INDEX(tbl_EmployeeSurvey[JobSatisfaction],MATCH(tbl_HRMaster[[#This Row],[EmployeeID]],tbl_EmployeeSurvey[EmployeeID],0)),"Not Found")</f>
        <v>3</v>
      </c>
      <c r="Y2473" s="5">
        <f>IFERROR(INDEX(tbl_EmployeeSurvey[WorkLifeBalance],MATCH(tbl_HRMaster[[#This Row],[EmployeeID]],tbl_EmployeeSurvey[EmployeeID],0)),"Not Found")</f>
        <v>3</v>
      </c>
      <c r="Z2473" s="5">
        <f>IFERROR(VLOOKUP(tbl_HRMaster[[#This Row],[EmployeeID]],tbl_ManagerSurvey[[EmployeeID]:[PerformanceRating]],2,FALSE),"Not Found")</f>
        <v>3</v>
      </c>
      <c r="AA2473" s="5">
        <f>IFERROR(VLOOKUP(tbl_HRMaster[[#This Row],[EmployeeID]],tbl_ManagerSurvey[[EmployeeID]:[PerformanceRating]],3,FALSE),"Not Found")</f>
        <v>3</v>
      </c>
      <c r="AB2473" s="5" t="str">
        <f>IF(tbl_HRMaster[[#This Row],[Attrition]]="Yes","Left","Active")</f>
        <v>Active</v>
      </c>
      <c r="AC2473" s="5" t="str">
        <f>_xlfn.IFS(tbl_HRMaster[[#This Row],[Age]]&lt;25,"Under 25",tbl_HRMaster[[#This Row],[Age]]&lt;35,"25-34",tbl_HRMaster[[#This Row],[Age]]&lt;45,"35-44",tbl_HRMaster[[#This Row],[Age]]&lt;55,"45-54",TRUE,"Above 54")</f>
        <v>35-44</v>
      </c>
      <c r="AD2473" s="5" t="str">
        <f>_xlfn.IFS(
tbl_HRMaster[[#This Row],[YearsAtCompany]]&lt;2,"&lt; 2 Years",
tbl_HRMaster[[#This Row],[YearsAtCompany]]&lt;5,"2-4 Years",
tbl_HRMaster[[#This Row],[YearsAtCompany]]&lt;10,"5-9 Years",
TRUE,"10+ Years"
)</f>
        <v>5-9 Years</v>
      </c>
      <c r="AE2473" s="5">
        <f>IF(tbl_HRMaster[[#This Row],[Attrition]]="Yes",1,0)</f>
        <v>0</v>
      </c>
    </row>
    <row r="2474" spans="1:31" x14ac:dyDescent="0.25">
      <c r="A2474">
        <v>38</v>
      </c>
      <c r="B2474" t="s">
        <v>21</v>
      </c>
      <c r="C2474" t="s">
        <v>29</v>
      </c>
      <c r="D2474" t="s">
        <v>23</v>
      </c>
      <c r="E2474">
        <v>9</v>
      </c>
      <c r="F2474">
        <v>3</v>
      </c>
      <c r="G2474" t="s">
        <v>45</v>
      </c>
      <c r="H2474">
        <v>2320</v>
      </c>
      <c r="I2474" t="s">
        <v>34</v>
      </c>
      <c r="J2474">
        <v>1</v>
      </c>
      <c r="K2474" t="s">
        <v>42</v>
      </c>
      <c r="L2474" t="s">
        <v>27</v>
      </c>
      <c r="M2474">
        <v>52040</v>
      </c>
      <c r="N2474">
        <v>3</v>
      </c>
      <c r="O2474">
        <v>13</v>
      </c>
      <c r="P2474">
        <v>1</v>
      </c>
      <c r="Q2474">
        <v>10</v>
      </c>
      <c r="R2474">
        <v>2</v>
      </c>
      <c r="S2474">
        <v>6</v>
      </c>
      <c r="T2474">
        <v>1</v>
      </c>
      <c r="U2474">
        <v>2</v>
      </c>
      <c r="V2474">
        <f>COUNTIF(tbl_HRMaster[EmployeeID],tbl_HRMaster[[#This Row],[EmployeeID]])</f>
        <v>1</v>
      </c>
      <c r="W2474">
        <f>IFERROR(INDEX(tbl_EmployeeSurvey[EnvironmentSatisfaction],MATCH(tbl_HRMaster[[#This Row],[EmployeeID]],tbl_EmployeeSurvey[EmployeeID],0)),"Not Found")</f>
        <v>3</v>
      </c>
      <c r="X2474">
        <f>IFERROR(INDEX(tbl_EmployeeSurvey[JobSatisfaction],MATCH(tbl_HRMaster[[#This Row],[EmployeeID]],tbl_EmployeeSurvey[EmployeeID],0)),"Not Found")</f>
        <v>3</v>
      </c>
      <c r="Y2474" s="5">
        <f>IFERROR(INDEX(tbl_EmployeeSurvey[WorkLifeBalance],MATCH(tbl_HRMaster[[#This Row],[EmployeeID]],tbl_EmployeeSurvey[EmployeeID],0)),"Not Found")</f>
        <v>3</v>
      </c>
      <c r="Z2474" s="5">
        <f>IFERROR(VLOOKUP(tbl_HRMaster[[#This Row],[EmployeeID]],tbl_ManagerSurvey[[EmployeeID]:[PerformanceRating]],2,FALSE),"Not Found")</f>
        <v>3</v>
      </c>
      <c r="AA2474" s="5">
        <f>IFERROR(VLOOKUP(tbl_HRMaster[[#This Row],[EmployeeID]],tbl_ManagerSurvey[[EmployeeID]:[PerformanceRating]],3,FALSE),"Not Found")</f>
        <v>3</v>
      </c>
      <c r="AB2474" s="5" t="str">
        <f>IF(tbl_HRMaster[[#This Row],[Attrition]]="Yes","Left","Active")</f>
        <v>Active</v>
      </c>
      <c r="AC2474" s="5" t="str">
        <f>_xlfn.IFS(tbl_HRMaster[[#This Row],[Age]]&lt;25,"Under 25",tbl_HRMaster[[#This Row],[Age]]&lt;35,"25-34",tbl_HRMaster[[#This Row],[Age]]&lt;45,"35-44",tbl_HRMaster[[#This Row],[Age]]&lt;55,"45-54",TRUE,"Above 54")</f>
        <v>35-44</v>
      </c>
      <c r="AD2474" s="5" t="str">
        <f>_xlfn.IFS(
tbl_HRMaster[[#This Row],[YearsAtCompany]]&lt;2,"&lt; 2 Years",
tbl_HRMaster[[#This Row],[YearsAtCompany]]&lt;5,"2-4 Years",
tbl_HRMaster[[#This Row],[YearsAtCompany]]&lt;10,"5-9 Years",
TRUE,"10+ Years"
)</f>
        <v>5-9 Years</v>
      </c>
      <c r="AE2474" s="5">
        <f>IF(tbl_HRMaster[[#This Row],[Attrition]]="Yes",1,0)</f>
        <v>0</v>
      </c>
    </row>
    <row r="2475" spans="1:31" x14ac:dyDescent="0.25">
      <c r="A2475">
        <v>38</v>
      </c>
      <c r="B2475" t="s">
        <v>21</v>
      </c>
      <c r="C2475" t="s">
        <v>29</v>
      </c>
      <c r="D2475" t="s">
        <v>23</v>
      </c>
      <c r="E2475">
        <v>9</v>
      </c>
      <c r="F2475">
        <v>3</v>
      </c>
      <c r="G2475" t="s">
        <v>45</v>
      </c>
      <c r="H2475">
        <v>3790</v>
      </c>
      <c r="I2475" t="s">
        <v>34</v>
      </c>
      <c r="J2475">
        <v>1</v>
      </c>
      <c r="K2475" t="s">
        <v>42</v>
      </c>
      <c r="L2475" t="s">
        <v>27</v>
      </c>
      <c r="M2475">
        <v>52040</v>
      </c>
      <c r="N2475">
        <v>3</v>
      </c>
      <c r="O2475">
        <v>13</v>
      </c>
      <c r="P2475">
        <v>1</v>
      </c>
      <c r="Q2475">
        <v>10</v>
      </c>
      <c r="R2475">
        <v>2</v>
      </c>
      <c r="S2475">
        <v>6</v>
      </c>
      <c r="T2475">
        <v>1</v>
      </c>
      <c r="U2475">
        <v>2</v>
      </c>
      <c r="V2475">
        <f>COUNTIF(tbl_HRMaster[EmployeeID],tbl_HRMaster[[#This Row],[EmployeeID]])</f>
        <v>1</v>
      </c>
      <c r="W2475">
        <f>IFERROR(INDEX(tbl_EmployeeSurvey[EnvironmentSatisfaction],MATCH(tbl_HRMaster[[#This Row],[EmployeeID]],tbl_EmployeeSurvey[EmployeeID],0)),"Not Found")</f>
        <v>3</v>
      </c>
      <c r="X2475">
        <f>IFERROR(INDEX(tbl_EmployeeSurvey[JobSatisfaction],MATCH(tbl_HRMaster[[#This Row],[EmployeeID]],tbl_EmployeeSurvey[EmployeeID],0)),"Not Found")</f>
        <v>3</v>
      </c>
      <c r="Y2475" s="5">
        <f>IFERROR(INDEX(tbl_EmployeeSurvey[WorkLifeBalance],MATCH(tbl_HRMaster[[#This Row],[EmployeeID]],tbl_EmployeeSurvey[EmployeeID],0)),"Not Found")</f>
        <v>3</v>
      </c>
      <c r="Z2475" s="5">
        <f>IFERROR(VLOOKUP(tbl_HRMaster[[#This Row],[EmployeeID]],tbl_ManagerSurvey[[EmployeeID]:[PerformanceRating]],2,FALSE),"Not Found")</f>
        <v>3</v>
      </c>
      <c r="AA2475" s="5">
        <f>IFERROR(VLOOKUP(tbl_HRMaster[[#This Row],[EmployeeID]],tbl_ManagerSurvey[[EmployeeID]:[PerformanceRating]],3,FALSE),"Not Found")</f>
        <v>3</v>
      </c>
      <c r="AB2475" s="5" t="str">
        <f>IF(tbl_HRMaster[[#This Row],[Attrition]]="Yes","Left","Active")</f>
        <v>Active</v>
      </c>
      <c r="AC2475" s="5" t="str">
        <f>_xlfn.IFS(tbl_HRMaster[[#This Row],[Age]]&lt;25,"Under 25",tbl_HRMaster[[#This Row],[Age]]&lt;35,"25-34",tbl_HRMaster[[#This Row],[Age]]&lt;45,"35-44",tbl_HRMaster[[#This Row],[Age]]&lt;55,"45-54",TRUE,"Above 54")</f>
        <v>35-44</v>
      </c>
      <c r="AD2475" s="5" t="str">
        <f>_xlfn.IFS(
tbl_HRMaster[[#This Row],[YearsAtCompany]]&lt;2,"&lt; 2 Years",
tbl_HRMaster[[#This Row],[YearsAtCompany]]&lt;5,"2-4 Years",
tbl_HRMaster[[#This Row],[YearsAtCompany]]&lt;10,"5-9 Years",
TRUE,"10+ Years"
)</f>
        <v>5-9 Years</v>
      </c>
      <c r="AE2475" s="5">
        <f>IF(tbl_HRMaster[[#This Row],[Attrition]]="Yes",1,0)</f>
        <v>0</v>
      </c>
    </row>
    <row r="2476" spans="1:31" x14ac:dyDescent="0.25">
      <c r="A2476">
        <v>37</v>
      </c>
      <c r="B2476" t="s">
        <v>21</v>
      </c>
      <c r="C2476" t="s">
        <v>22</v>
      </c>
      <c r="D2476" t="s">
        <v>30</v>
      </c>
      <c r="E2476">
        <v>8</v>
      </c>
      <c r="F2476">
        <v>1</v>
      </c>
      <c r="G2476" t="s">
        <v>24</v>
      </c>
      <c r="H2476">
        <v>207</v>
      </c>
      <c r="I2476" t="s">
        <v>34</v>
      </c>
      <c r="J2476">
        <v>1</v>
      </c>
      <c r="K2476" t="s">
        <v>35</v>
      </c>
      <c r="L2476" t="s">
        <v>32</v>
      </c>
      <c r="M2476">
        <v>41930</v>
      </c>
      <c r="N2476">
        <v>4</v>
      </c>
      <c r="O2476">
        <v>16</v>
      </c>
      <c r="P2476">
        <v>1</v>
      </c>
      <c r="Q2476">
        <v>12</v>
      </c>
      <c r="R2476">
        <v>5</v>
      </c>
      <c r="S2476">
        <v>6</v>
      </c>
      <c r="T2476">
        <v>1</v>
      </c>
      <c r="U2476">
        <v>2</v>
      </c>
      <c r="V2476">
        <f>COUNTIF(tbl_HRMaster[EmployeeID],tbl_HRMaster[[#This Row],[EmployeeID]])</f>
        <v>1</v>
      </c>
      <c r="W2476">
        <f>IFERROR(INDEX(tbl_EmployeeSurvey[EnvironmentSatisfaction],MATCH(tbl_HRMaster[[#This Row],[EmployeeID]],tbl_EmployeeSurvey[EmployeeID],0)),"Not Found")</f>
        <v>2</v>
      </c>
      <c r="X2476">
        <f>IFERROR(INDEX(tbl_EmployeeSurvey[JobSatisfaction],MATCH(tbl_HRMaster[[#This Row],[EmployeeID]],tbl_EmployeeSurvey[EmployeeID],0)),"Not Found")</f>
        <v>4</v>
      </c>
      <c r="Y2476" s="5">
        <f>IFERROR(INDEX(tbl_EmployeeSurvey[WorkLifeBalance],MATCH(tbl_HRMaster[[#This Row],[EmployeeID]],tbl_EmployeeSurvey[EmployeeID],0)),"Not Found")</f>
        <v>4</v>
      </c>
      <c r="Z2476" s="5">
        <f>IFERROR(VLOOKUP(tbl_HRMaster[[#This Row],[EmployeeID]],tbl_ManagerSurvey[[EmployeeID]:[PerformanceRating]],2,FALSE),"Not Found")</f>
        <v>3</v>
      </c>
      <c r="AA2476" s="5">
        <f>IFERROR(VLOOKUP(tbl_HRMaster[[#This Row],[EmployeeID]],tbl_ManagerSurvey[[EmployeeID]:[PerformanceRating]],3,FALSE),"Not Found")</f>
        <v>3</v>
      </c>
      <c r="AB2476" s="5" t="str">
        <f>IF(tbl_HRMaster[[#This Row],[Attrition]]="Yes","Left","Active")</f>
        <v>Active</v>
      </c>
      <c r="AC2476" s="5" t="str">
        <f>_xlfn.IFS(tbl_HRMaster[[#This Row],[Age]]&lt;25,"Under 25",tbl_HRMaster[[#This Row],[Age]]&lt;35,"25-34",tbl_HRMaster[[#This Row],[Age]]&lt;45,"35-44",tbl_HRMaster[[#This Row],[Age]]&lt;55,"45-54",TRUE,"Above 54")</f>
        <v>35-44</v>
      </c>
      <c r="AD2476" s="5" t="str">
        <f>_xlfn.IFS(
tbl_HRMaster[[#This Row],[YearsAtCompany]]&lt;2,"&lt; 2 Years",
tbl_HRMaster[[#This Row],[YearsAtCompany]]&lt;5,"2-4 Years",
tbl_HRMaster[[#This Row],[YearsAtCompany]]&lt;10,"5-9 Years",
TRUE,"10+ Years"
)</f>
        <v>5-9 Years</v>
      </c>
      <c r="AE2476" s="5">
        <f>IF(tbl_HRMaster[[#This Row],[Attrition]]="Yes",1,0)</f>
        <v>0</v>
      </c>
    </row>
    <row r="2477" spans="1:31" x14ac:dyDescent="0.25">
      <c r="A2477">
        <v>37</v>
      </c>
      <c r="B2477" t="s">
        <v>21</v>
      </c>
      <c r="C2477" t="s">
        <v>22</v>
      </c>
      <c r="D2477" t="s">
        <v>30</v>
      </c>
      <c r="E2477">
        <v>8</v>
      </c>
      <c r="F2477">
        <v>1</v>
      </c>
      <c r="G2477" t="s">
        <v>24</v>
      </c>
      <c r="H2477">
        <v>1677</v>
      </c>
      <c r="I2477" t="s">
        <v>34</v>
      </c>
      <c r="J2477">
        <v>1</v>
      </c>
      <c r="K2477" t="s">
        <v>35</v>
      </c>
      <c r="L2477" t="s">
        <v>32</v>
      </c>
      <c r="M2477">
        <v>41930</v>
      </c>
      <c r="N2477">
        <v>4</v>
      </c>
      <c r="O2477">
        <v>16</v>
      </c>
      <c r="P2477">
        <v>1</v>
      </c>
      <c r="Q2477">
        <v>12</v>
      </c>
      <c r="R2477">
        <v>5</v>
      </c>
      <c r="S2477">
        <v>6</v>
      </c>
      <c r="T2477">
        <v>1</v>
      </c>
      <c r="U2477">
        <v>2</v>
      </c>
      <c r="V2477">
        <f>COUNTIF(tbl_HRMaster[EmployeeID],tbl_HRMaster[[#This Row],[EmployeeID]])</f>
        <v>1</v>
      </c>
      <c r="W2477">
        <f>IFERROR(INDEX(tbl_EmployeeSurvey[EnvironmentSatisfaction],MATCH(tbl_HRMaster[[#This Row],[EmployeeID]],tbl_EmployeeSurvey[EmployeeID],0)),"Not Found")</f>
        <v>2</v>
      </c>
      <c r="X2477">
        <f>IFERROR(INDEX(tbl_EmployeeSurvey[JobSatisfaction],MATCH(tbl_HRMaster[[#This Row],[EmployeeID]],tbl_EmployeeSurvey[EmployeeID],0)),"Not Found")</f>
        <v>4</v>
      </c>
      <c r="Y2477" s="5">
        <f>IFERROR(INDEX(tbl_EmployeeSurvey[WorkLifeBalance],MATCH(tbl_HRMaster[[#This Row],[EmployeeID]],tbl_EmployeeSurvey[EmployeeID],0)),"Not Found")</f>
        <v>4</v>
      </c>
      <c r="Z2477" s="5">
        <f>IFERROR(VLOOKUP(tbl_HRMaster[[#This Row],[EmployeeID]],tbl_ManagerSurvey[[EmployeeID]:[PerformanceRating]],2,FALSE),"Not Found")</f>
        <v>3</v>
      </c>
      <c r="AA2477" s="5">
        <f>IFERROR(VLOOKUP(tbl_HRMaster[[#This Row],[EmployeeID]],tbl_ManagerSurvey[[EmployeeID]:[PerformanceRating]],3,FALSE),"Not Found")</f>
        <v>3</v>
      </c>
      <c r="AB2477" s="5" t="str">
        <f>IF(tbl_HRMaster[[#This Row],[Attrition]]="Yes","Left","Active")</f>
        <v>Active</v>
      </c>
      <c r="AC2477" s="5" t="str">
        <f>_xlfn.IFS(tbl_HRMaster[[#This Row],[Age]]&lt;25,"Under 25",tbl_HRMaster[[#This Row],[Age]]&lt;35,"25-34",tbl_HRMaster[[#This Row],[Age]]&lt;45,"35-44",tbl_HRMaster[[#This Row],[Age]]&lt;55,"45-54",TRUE,"Above 54")</f>
        <v>35-44</v>
      </c>
      <c r="AD2477" s="5" t="str">
        <f>_xlfn.IFS(
tbl_HRMaster[[#This Row],[YearsAtCompany]]&lt;2,"&lt; 2 Years",
tbl_HRMaster[[#This Row],[YearsAtCompany]]&lt;5,"2-4 Years",
tbl_HRMaster[[#This Row],[YearsAtCompany]]&lt;10,"5-9 Years",
TRUE,"10+ Years"
)</f>
        <v>5-9 Years</v>
      </c>
      <c r="AE2477" s="5">
        <f>IF(tbl_HRMaster[[#This Row],[Attrition]]="Yes",1,0)</f>
        <v>0</v>
      </c>
    </row>
    <row r="2478" spans="1:31" x14ac:dyDescent="0.25">
      <c r="A2478">
        <v>37</v>
      </c>
      <c r="B2478" t="s">
        <v>21</v>
      </c>
      <c r="C2478" t="s">
        <v>22</v>
      </c>
      <c r="D2478" t="s">
        <v>30</v>
      </c>
      <c r="E2478">
        <v>8</v>
      </c>
      <c r="F2478">
        <v>1</v>
      </c>
      <c r="G2478" t="s">
        <v>24</v>
      </c>
      <c r="H2478">
        <v>3147</v>
      </c>
      <c r="I2478" t="s">
        <v>34</v>
      </c>
      <c r="J2478">
        <v>1</v>
      </c>
      <c r="K2478" t="s">
        <v>35</v>
      </c>
      <c r="L2478" t="s">
        <v>32</v>
      </c>
      <c r="M2478">
        <v>41930</v>
      </c>
      <c r="N2478">
        <v>4</v>
      </c>
      <c r="O2478">
        <v>16</v>
      </c>
      <c r="P2478">
        <v>1</v>
      </c>
      <c r="Q2478">
        <v>12</v>
      </c>
      <c r="R2478">
        <v>5</v>
      </c>
      <c r="S2478">
        <v>6</v>
      </c>
      <c r="T2478">
        <v>1</v>
      </c>
      <c r="U2478">
        <v>2</v>
      </c>
      <c r="V2478">
        <f>COUNTIF(tbl_HRMaster[EmployeeID],tbl_HRMaster[[#This Row],[EmployeeID]])</f>
        <v>1</v>
      </c>
      <c r="W2478">
        <f>IFERROR(INDEX(tbl_EmployeeSurvey[EnvironmentSatisfaction],MATCH(tbl_HRMaster[[#This Row],[EmployeeID]],tbl_EmployeeSurvey[EmployeeID],0)),"Not Found")</f>
        <v>2</v>
      </c>
      <c r="X2478">
        <f>IFERROR(INDEX(tbl_EmployeeSurvey[JobSatisfaction],MATCH(tbl_HRMaster[[#This Row],[EmployeeID]],tbl_EmployeeSurvey[EmployeeID],0)),"Not Found")</f>
        <v>4</v>
      </c>
      <c r="Y2478" s="5">
        <f>IFERROR(INDEX(tbl_EmployeeSurvey[WorkLifeBalance],MATCH(tbl_HRMaster[[#This Row],[EmployeeID]],tbl_EmployeeSurvey[EmployeeID],0)),"Not Found")</f>
        <v>4</v>
      </c>
      <c r="Z2478" s="5">
        <f>IFERROR(VLOOKUP(tbl_HRMaster[[#This Row],[EmployeeID]],tbl_ManagerSurvey[[EmployeeID]:[PerformanceRating]],2,FALSE),"Not Found")</f>
        <v>3</v>
      </c>
      <c r="AA2478" s="5">
        <f>IFERROR(VLOOKUP(tbl_HRMaster[[#This Row],[EmployeeID]],tbl_ManagerSurvey[[EmployeeID]:[PerformanceRating]],3,FALSE),"Not Found")</f>
        <v>3</v>
      </c>
      <c r="AB2478" s="5" t="str">
        <f>IF(tbl_HRMaster[[#This Row],[Attrition]]="Yes","Left","Active")</f>
        <v>Active</v>
      </c>
      <c r="AC2478" s="5" t="str">
        <f>_xlfn.IFS(tbl_HRMaster[[#This Row],[Age]]&lt;25,"Under 25",tbl_HRMaster[[#This Row],[Age]]&lt;35,"25-34",tbl_HRMaster[[#This Row],[Age]]&lt;45,"35-44",tbl_HRMaster[[#This Row],[Age]]&lt;55,"45-54",TRUE,"Above 54")</f>
        <v>35-44</v>
      </c>
      <c r="AD2478" s="5" t="str">
        <f>_xlfn.IFS(
tbl_HRMaster[[#This Row],[YearsAtCompany]]&lt;2,"&lt; 2 Years",
tbl_HRMaster[[#This Row],[YearsAtCompany]]&lt;5,"2-4 Years",
tbl_HRMaster[[#This Row],[YearsAtCompany]]&lt;10,"5-9 Years",
TRUE,"10+ Years"
)</f>
        <v>5-9 Years</v>
      </c>
      <c r="AE2478" s="5">
        <f>IF(tbl_HRMaster[[#This Row],[Attrition]]="Yes",1,0)</f>
        <v>0</v>
      </c>
    </row>
    <row r="2479" spans="1:31" x14ac:dyDescent="0.25">
      <c r="A2479">
        <v>46</v>
      </c>
      <c r="B2479" t="s">
        <v>21</v>
      </c>
      <c r="C2479" t="s">
        <v>22</v>
      </c>
      <c r="D2479" t="s">
        <v>23</v>
      </c>
      <c r="E2479">
        <v>9</v>
      </c>
      <c r="F2479">
        <v>1</v>
      </c>
      <c r="G2479" t="s">
        <v>38</v>
      </c>
      <c r="H2479">
        <v>620</v>
      </c>
      <c r="I2479" t="s">
        <v>25</v>
      </c>
      <c r="J2479">
        <v>1</v>
      </c>
      <c r="K2479" t="s">
        <v>35</v>
      </c>
      <c r="L2479" t="s">
        <v>41</v>
      </c>
      <c r="M2479">
        <v>141180</v>
      </c>
      <c r="N2479">
        <v>2</v>
      </c>
      <c r="O2479">
        <v>22</v>
      </c>
      <c r="P2479">
        <v>0</v>
      </c>
      <c r="Q2479">
        <v>12</v>
      </c>
      <c r="R2479">
        <v>3</v>
      </c>
      <c r="S2479">
        <v>6</v>
      </c>
      <c r="T2479">
        <v>1</v>
      </c>
      <c r="U2479">
        <v>4</v>
      </c>
      <c r="V2479">
        <f>COUNTIF(tbl_HRMaster[EmployeeID],tbl_HRMaster[[#This Row],[EmployeeID]])</f>
        <v>1</v>
      </c>
      <c r="W2479">
        <f>IFERROR(INDEX(tbl_EmployeeSurvey[EnvironmentSatisfaction],MATCH(tbl_HRMaster[[#This Row],[EmployeeID]],tbl_EmployeeSurvey[EmployeeID],0)),"Not Found")</f>
        <v>4</v>
      </c>
      <c r="X2479">
        <f>IFERROR(INDEX(tbl_EmployeeSurvey[JobSatisfaction],MATCH(tbl_HRMaster[[#This Row],[EmployeeID]],tbl_EmployeeSurvey[EmployeeID],0)),"Not Found")</f>
        <v>4</v>
      </c>
      <c r="Y2479" s="5">
        <f>IFERROR(INDEX(tbl_EmployeeSurvey[WorkLifeBalance],MATCH(tbl_HRMaster[[#This Row],[EmployeeID]],tbl_EmployeeSurvey[EmployeeID],0)),"Not Found")</f>
        <v>2</v>
      </c>
      <c r="Z2479" s="5">
        <f>IFERROR(VLOOKUP(tbl_HRMaster[[#This Row],[EmployeeID]],tbl_ManagerSurvey[[EmployeeID]:[PerformanceRating]],2,FALSE),"Not Found")</f>
        <v>3</v>
      </c>
      <c r="AA2479" s="5">
        <f>IFERROR(VLOOKUP(tbl_HRMaster[[#This Row],[EmployeeID]],tbl_ManagerSurvey[[EmployeeID]:[PerformanceRating]],3,FALSE),"Not Found")</f>
        <v>4</v>
      </c>
      <c r="AB2479" s="5" t="str">
        <f>IF(tbl_HRMaster[[#This Row],[Attrition]]="Yes","Left","Active")</f>
        <v>Active</v>
      </c>
      <c r="AC2479" s="5" t="str">
        <f>_xlfn.IFS(tbl_HRMaster[[#This Row],[Age]]&lt;25,"Under 25",tbl_HRMaster[[#This Row],[Age]]&lt;35,"25-34",tbl_HRMaster[[#This Row],[Age]]&lt;45,"35-44",tbl_HRMaster[[#This Row],[Age]]&lt;55,"45-54",TRUE,"Above 54")</f>
        <v>45-54</v>
      </c>
      <c r="AD2479" s="5" t="str">
        <f>_xlfn.IFS(
tbl_HRMaster[[#This Row],[YearsAtCompany]]&lt;2,"&lt; 2 Years",
tbl_HRMaster[[#This Row],[YearsAtCompany]]&lt;5,"2-4 Years",
tbl_HRMaster[[#This Row],[YearsAtCompany]]&lt;10,"5-9 Years",
TRUE,"10+ Years"
)</f>
        <v>5-9 Years</v>
      </c>
      <c r="AE2479" s="5">
        <f>IF(tbl_HRMaster[[#This Row],[Attrition]]="Yes",1,0)</f>
        <v>0</v>
      </c>
    </row>
    <row r="2480" spans="1:31" x14ac:dyDescent="0.25">
      <c r="A2480">
        <v>46</v>
      </c>
      <c r="B2480" t="s">
        <v>21</v>
      </c>
      <c r="C2480" t="s">
        <v>22</v>
      </c>
      <c r="D2480" t="s">
        <v>23</v>
      </c>
      <c r="E2480">
        <v>9</v>
      </c>
      <c r="F2480">
        <v>1</v>
      </c>
      <c r="G2480" t="s">
        <v>38</v>
      </c>
      <c r="H2480">
        <v>2090</v>
      </c>
      <c r="I2480" t="s">
        <v>25</v>
      </c>
      <c r="J2480">
        <v>1</v>
      </c>
      <c r="K2480" t="s">
        <v>35</v>
      </c>
      <c r="L2480" t="s">
        <v>41</v>
      </c>
      <c r="M2480">
        <v>141180</v>
      </c>
      <c r="N2480">
        <v>2</v>
      </c>
      <c r="O2480">
        <v>22</v>
      </c>
      <c r="P2480">
        <v>0</v>
      </c>
      <c r="Q2480">
        <v>12</v>
      </c>
      <c r="R2480">
        <v>3</v>
      </c>
      <c r="S2480">
        <v>6</v>
      </c>
      <c r="T2480">
        <v>1</v>
      </c>
      <c r="U2480">
        <v>4</v>
      </c>
      <c r="V2480">
        <f>COUNTIF(tbl_HRMaster[EmployeeID],tbl_HRMaster[[#This Row],[EmployeeID]])</f>
        <v>1</v>
      </c>
      <c r="W2480">
        <f>IFERROR(INDEX(tbl_EmployeeSurvey[EnvironmentSatisfaction],MATCH(tbl_HRMaster[[#This Row],[EmployeeID]],tbl_EmployeeSurvey[EmployeeID],0)),"Not Found")</f>
        <v>4</v>
      </c>
      <c r="X2480">
        <f>IFERROR(INDEX(tbl_EmployeeSurvey[JobSatisfaction],MATCH(tbl_HRMaster[[#This Row],[EmployeeID]],tbl_EmployeeSurvey[EmployeeID],0)),"Not Found")</f>
        <v>4</v>
      </c>
      <c r="Y2480" s="5">
        <f>IFERROR(INDEX(tbl_EmployeeSurvey[WorkLifeBalance],MATCH(tbl_HRMaster[[#This Row],[EmployeeID]],tbl_EmployeeSurvey[EmployeeID],0)),"Not Found")</f>
        <v>2</v>
      </c>
      <c r="Z2480" s="5">
        <f>IFERROR(VLOOKUP(tbl_HRMaster[[#This Row],[EmployeeID]],tbl_ManagerSurvey[[EmployeeID]:[PerformanceRating]],2,FALSE),"Not Found")</f>
        <v>3</v>
      </c>
      <c r="AA2480" s="5">
        <f>IFERROR(VLOOKUP(tbl_HRMaster[[#This Row],[EmployeeID]],tbl_ManagerSurvey[[EmployeeID]:[PerformanceRating]],3,FALSE),"Not Found")</f>
        <v>4</v>
      </c>
      <c r="AB2480" s="5" t="str">
        <f>IF(tbl_HRMaster[[#This Row],[Attrition]]="Yes","Left","Active")</f>
        <v>Active</v>
      </c>
      <c r="AC2480" s="5" t="str">
        <f>_xlfn.IFS(tbl_HRMaster[[#This Row],[Age]]&lt;25,"Under 25",tbl_HRMaster[[#This Row],[Age]]&lt;35,"25-34",tbl_HRMaster[[#This Row],[Age]]&lt;45,"35-44",tbl_HRMaster[[#This Row],[Age]]&lt;55,"45-54",TRUE,"Above 54")</f>
        <v>45-54</v>
      </c>
      <c r="AD2480" s="5" t="str">
        <f>_xlfn.IFS(
tbl_HRMaster[[#This Row],[YearsAtCompany]]&lt;2,"&lt; 2 Years",
tbl_HRMaster[[#This Row],[YearsAtCompany]]&lt;5,"2-4 Years",
tbl_HRMaster[[#This Row],[YearsAtCompany]]&lt;10,"5-9 Years",
TRUE,"10+ Years"
)</f>
        <v>5-9 Years</v>
      </c>
      <c r="AE2480" s="5">
        <f>IF(tbl_HRMaster[[#This Row],[Attrition]]="Yes",1,0)</f>
        <v>0</v>
      </c>
    </row>
    <row r="2481" spans="1:31" x14ac:dyDescent="0.25">
      <c r="A2481">
        <v>46</v>
      </c>
      <c r="B2481" t="s">
        <v>21</v>
      </c>
      <c r="C2481" t="s">
        <v>22</v>
      </c>
      <c r="D2481" t="s">
        <v>23</v>
      </c>
      <c r="E2481">
        <v>9</v>
      </c>
      <c r="F2481">
        <v>1</v>
      </c>
      <c r="G2481" t="s">
        <v>38</v>
      </c>
      <c r="H2481">
        <v>3560</v>
      </c>
      <c r="I2481" t="s">
        <v>25</v>
      </c>
      <c r="J2481">
        <v>1</v>
      </c>
      <c r="K2481" t="s">
        <v>35</v>
      </c>
      <c r="L2481" t="s">
        <v>41</v>
      </c>
      <c r="M2481">
        <v>141180</v>
      </c>
      <c r="N2481">
        <v>2</v>
      </c>
      <c r="O2481">
        <v>22</v>
      </c>
      <c r="P2481">
        <v>0</v>
      </c>
      <c r="Q2481">
        <v>12</v>
      </c>
      <c r="R2481">
        <v>3</v>
      </c>
      <c r="S2481">
        <v>6</v>
      </c>
      <c r="T2481">
        <v>1</v>
      </c>
      <c r="U2481">
        <v>4</v>
      </c>
      <c r="V2481">
        <f>COUNTIF(tbl_HRMaster[EmployeeID],tbl_HRMaster[[#This Row],[EmployeeID]])</f>
        <v>1</v>
      </c>
      <c r="W2481">
        <f>IFERROR(INDEX(tbl_EmployeeSurvey[EnvironmentSatisfaction],MATCH(tbl_HRMaster[[#This Row],[EmployeeID]],tbl_EmployeeSurvey[EmployeeID],0)),"Not Found")</f>
        <v>4</v>
      </c>
      <c r="X2481">
        <f>IFERROR(INDEX(tbl_EmployeeSurvey[JobSatisfaction],MATCH(tbl_HRMaster[[#This Row],[EmployeeID]],tbl_EmployeeSurvey[EmployeeID],0)),"Not Found")</f>
        <v>4</v>
      </c>
      <c r="Y2481" s="5">
        <f>IFERROR(INDEX(tbl_EmployeeSurvey[WorkLifeBalance],MATCH(tbl_HRMaster[[#This Row],[EmployeeID]],tbl_EmployeeSurvey[EmployeeID],0)),"Not Found")</f>
        <v>2</v>
      </c>
      <c r="Z2481" s="5">
        <f>IFERROR(VLOOKUP(tbl_HRMaster[[#This Row],[EmployeeID]],tbl_ManagerSurvey[[EmployeeID]:[PerformanceRating]],2,FALSE),"Not Found")</f>
        <v>3</v>
      </c>
      <c r="AA2481" s="5">
        <f>IFERROR(VLOOKUP(tbl_HRMaster[[#This Row],[EmployeeID]],tbl_ManagerSurvey[[EmployeeID]:[PerformanceRating]],3,FALSE),"Not Found")</f>
        <v>4</v>
      </c>
      <c r="AB2481" s="5" t="str">
        <f>IF(tbl_HRMaster[[#This Row],[Attrition]]="Yes","Left","Active")</f>
        <v>Active</v>
      </c>
      <c r="AC2481" s="5" t="str">
        <f>_xlfn.IFS(tbl_HRMaster[[#This Row],[Age]]&lt;25,"Under 25",tbl_HRMaster[[#This Row],[Age]]&lt;35,"25-34",tbl_HRMaster[[#This Row],[Age]]&lt;45,"35-44",tbl_HRMaster[[#This Row],[Age]]&lt;55,"45-54",TRUE,"Above 54")</f>
        <v>45-54</v>
      </c>
      <c r="AD2481" s="5" t="str">
        <f>_xlfn.IFS(
tbl_HRMaster[[#This Row],[YearsAtCompany]]&lt;2,"&lt; 2 Years",
tbl_HRMaster[[#This Row],[YearsAtCompany]]&lt;5,"2-4 Years",
tbl_HRMaster[[#This Row],[YearsAtCompany]]&lt;10,"5-9 Years",
TRUE,"10+ Years"
)</f>
        <v>5-9 Years</v>
      </c>
      <c r="AE2481" s="5">
        <f>IF(tbl_HRMaster[[#This Row],[Attrition]]="Yes",1,0)</f>
        <v>0</v>
      </c>
    </row>
    <row r="2482" spans="1:31" x14ac:dyDescent="0.25">
      <c r="A2482">
        <v>47</v>
      </c>
      <c r="B2482" t="s">
        <v>21</v>
      </c>
      <c r="C2482" t="s">
        <v>22</v>
      </c>
      <c r="D2482" t="s">
        <v>30</v>
      </c>
      <c r="E2482">
        <v>23</v>
      </c>
      <c r="F2482">
        <v>4</v>
      </c>
      <c r="G2482" t="s">
        <v>24</v>
      </c>
      <c r="H2482">
        <v>763</v>
      </c>
      <c r="I2482" t="s">
        <v>25</v>
      </c>
      <c r="J2482">
        <v>2</v>
      </c>
      <c r="K2482" t="s">
        <v>35</v>
      </c>
      <c r="L2482" t="s">
        <v>27</v>
      </c>
      <c r="M2482">
        <v>62740</v>
      </c>
      <c r="N2482">
        <v>7</v>
      </c>
      <c r="O2482">
        <v>14</v>
      </c>
      <c r="P2482">
        <v>2</v>
      </c>
      <c r="Q2482">
        <v>17</v>
      </c>
      <c r="R2482">
        <v>0</v>
      </c>
      <c r="S2482">
        <v>6</v>
      </c>
      <c r="T2482">
        <v>1</v>
      </c>
      <c r="U2482">
        <v>2</v>
      </c>
      <c r="V2482">
        <f>COUNTIF(tbl_HRMaster[EmployeeID],tbl_HRMaster[[#This Row],[EmployeeID]])</f>
        <v>1</v>
      </c>
      <c r="W2482">
        <f>IFERROR(INDEX(tbl_EmployeeSurvey[EnvironmentSatisfaction],MATCH(tbl_HRMaster[[#This Row],[EmployeeID]],tbl_EmployeeSurvey[EmployeeID],0)),"Not Found")</f>
        <v>1</v>
      </c>
      <c r="X2482">
        <f>IFERROR(INDEX(tbl_EmployeeSurvey[JobSatisfaction],MATCH(tbl_HRMaster[[#This Row],[EmployeeID]],tbl_EmployeeSurvey[EmployeeID],0)),"Not Found")</f>
        <v>4</v>
      </c>
      <c r="Y2482" s="5">
        <f>IFERROR(INDEX(tbl_EmployeeSurvey[WorkLifeBalance],MATCH(tbl_HRMaster[[#This Row],[EmployeeID]],tbl_EmployeeSurvey[EmployeeID],0)),"Not Found")</f>
        <v>2</v>
      </c>
      <c r="Z2482" s="5">
        <f>IFERROR(VLOOKUP(tbl_HRMaster[[#This Row],[EmployeeID]],tbl_ManagerSurvey[[EmployeeID]:[PerformanceRating]],2,FALSE),"Not Found")</f>
        <v>3</v>
      </c>
      <c r="AA2482" s="5">
        <f>IFERROR(VLOOKUP(tbl_HRMaster[[#This Row],[EmployeeID]],tbl_ManagerSurvey[[EmployeeID]:[PerformanceRating]],3,FALSE),"Not Found")</f>
        <v>3</v>
      </c>
      <c r="AB2482" s="5" t="str">
        <f>IF(tbl_HRMaster[[#This Row],[Attrition]]="Yes","Left","Active")</f>
        <v>Active</v>
      </c>
      <c r="AC2482" s="5" t="str">
        <f>_xlfn.IFS(tbl_HRMaster[[#This Row],[Age]]&lt;25,"Under 25",tbl_HRMaster[[#This Row],[Age]]&lt;35,"25-34",tbl_HRMaster[[#This Row],[Age]]&lt;45,"35-44",tbl_HRMaster[[#This Row],[Age]]&lt;55,"45-54",TRUE,"Above 54")</f>
        <v>45-54</v>
      </c>
      <c r="AD2482" s="5" t="str">
        <f>_xlfn.IFS(
tbl_HRMaster[[#This Row],[YearsAtCompany]]&lt;2,"&lt; 2 Years",
tbl_HRMaster[[#This Row],[YearsAtCompany]]&lt;5,"2-4 Years",
tbl_HRMaster[[#This Row],[YearsAtCompany]]&lt;10,"5-9 Years",
TRUE,"10+ Years"
)</f>
        <v>5-9 Years</v>
      </c>
      <c r="AE2482" s="5">
        <f>IF(tbl_HRMaster[[#This Row],[Attrition]]="Yes",1,0)</f>
        <v>0</v>
      </c>
    </row>
    <row r="2483" spans="1:31" x14ac:dyDescent="0.25">
      <c r="A2483">
        <v>47</v>
      </c>
      <c r="B2483" t="s">
        <v>21</v>
      </c>
      <c r="C2483" t="s">
        <v>22</v>
      </c>
      <c r="D2483" t="s">
        <v>30</v>
      </c>
      <c r="E2483">
        <v>23</v>
      </c>
      <c r="F2483">
        <v>4</v>
      </c>
      <c r="G2483" t="s">
        <v>24</v>
      </c>
      <c r="H2483">
        <v>2233</v>
      </c>
      <c r="I2483" t="s">
        <v>25</v>
      </c>
      <c r="J2483">
        <v>2</v>
      </c>
      <c r="K2483" t="s">
        <v>35</v>
      </c>
      <c r="L2483" t="s">
        <v>27</v>
      </c>
      <c r="M2483">
        <v>62740</v>
      </c>
      <c r="N2483">
        <v>7</v>
      </c>
      <c r="O2483">
        <v>14</v>
      </c>
      <c r="P2483">
        <v>2</v>
      </c>
      <c r="Q2483">
        <v>17</v>
      </c>
      <c r="R2483">
        <v>0</v>
      </c>
      <c r="S2483">
        <v>6</v>
      </c>
      <c r="T2483">
        <v>1</v>
      </c>
      <c r="U2483">
        <v>2</v>
      </c>
      <c r="V2483">
        <f>COUNTIF(tbl_HRMaster[EmployeeID],tbl_HRMaster[[#This Row],[EmployeeID]])</f>
        <v>1</v>
      </c>
      <c r="W2483">
        <f>IFERROR(INDEX(tbl_EmployeeSurvey[EnvironmentSatisfaction],MATCH(tbl_HRMaster[[#This Row],[EmployeeID]],tbl_EmployeeSurvey[EmployeeID],0)),"Not Found")</f>
        <v>1</v>
      </c>
      <c r="X2483">
        <f>IFERROR(INDEX(tbl_EmployeeSurvey[JobSatisfaction],MATCH(tbl_HRMaster[[#This Row],[EmployeeID]],tbl_EmployeeSurvey[EmployeeID],0)),"Not Found")</f>
        <v>4</v>
      </c>
      <c r="Y2483" s="5">
        <f>IFERROR(INDEX(tbl_EmployeeSurvey[WorkLifeBalance],MATCH(tbl_HRMaster[[#This Row],[EmployeeID]],tbl_EmployeeSurvey[EmployeeID],0)),"Not Found")</f>
        <v>2</v>
      </c>
      <c r="Z2483" s="5">
        <f>IFERROR(VLOOKUP(tbl_HRMaster[[#This Row],[EmployeeID]],tbl_ManagerSurvey[[EmployeeID]:[PerformanceRating]],2,FALSE),"Not Found")</f>
        <v>3</v>
      </c>
      <c r="AA2483" s="5">
        <f>IFERROR(VLOOKUP(tbl_HRMaster[[#This Row],[EmployeeID]],tbl_ManagerSurvey[[EmployeeID]:[PerformanceRating]],3,FALSE),"Not Found")</f>
        <v>3</v>
      </c>
      <c r="AB2483" s="5" t="str">
        <f>IF(tbl_HRMaster[[#This Row],[Attrition]]="Yes","Left","Active")</f>
        <v>Active</v>
      </c>
      <c r="AC2483" s="5" t="str">
        <f>_xlfn.IFS(tbl_HRMaster[[#This Row],[Age]]&lt;25,"Under 25",tbl_HRMaster[[#This Row],[Age]]&lt;35,"25-34",tbl_HRMaster[[#This Row],[Age]]&lt;45,"35-44",tbl_HRMaster[[#This Row],[Age]]&lt;55,"45-54",TRUE,"Above 54")</f>
        <v>45-54</v>
      </c>
      <c r="AD2483" s="5" t="str">
        <f>_xlfn.IFS(
tbl_HRMaster[[#This Row],[YearsAtCompany]]&lt;2,"&lt; 2 Years",
tbl_HRMaster[[#This Row],[YearsAtCompany]]&lt;5,"2-4 Years",
tbl_HRMaster[[#This Row],[YearsAtCompany]]&lt;10,"5-9 Years",
TRUE,"10+ Years"
)</f>
        <v>5-9 Years</v>
      </c>
      <c r="AE2483" s="5">
        <f>IF(tbl_HRMaster[[#This Row],[Attrition]]="Yes",1,0)</f>
        <v>0</v>
      </c>
    </row>
    <row r="2484" spans="1:31" x14ac:dyDescent="0.25">
      <c r="A2484">
        <v>47</v>
      </c>
      <c r="B2484" t="s">
        <v>21</v>
      </c>
      <c r="C2484" t="s">
        <v>22</v>
      </c>
      <c r="D2484" t="s">
        <v>30</v>
      </c>
      <c r="E2484">
        <v>23</v>
      </c>
      <c r="F2484">
        <v>4</v>
      </c>
      <c r="G2484" t="s">
        <v>24</v>
      </c>
      <c r="H2484">
        <v>3703</v>
      </c>
      <c r="I2484" t="s">
        <v>25</v>
      </c>
      <c r="J2484">
        <v>2</v>
      </c>
      <c r="K2484" t="s">
        <v>35</v>
      </c>
      <c r="L2484" t="s">
        <v>27</v>
      </c>
      <c r="M2484">
        <v>62740</v>
      </c>
      <c r="N2484">
        <v>7</v>
      </c>
      <c r="O2484">
        <v>14</v>
      </c>
      <c r="P2484">
        <v>2</v>
      </c>
      <c r="Q2484">
        <v>17</v>
      </c>
      <c r="R2484">
        <v>0</v>
      </c>
      <c r="S2484">
        <v>6</v>
      </c>
      <c r="T2484">
        <v>1</v>
      </c>
      <c r="U2484">
        <v>2</v>
      </c>
      <c r="V2484">
        <f>COUNTIF(tbl_HRMaster[EmployeeID],tbl_HRMaster[[#This Row],[EmployeeID]])</f>
        <v>1</v>
      </c>
      <c r="W2484">
        <f>IFERROR(INDEX(tbl_EmployeeSurvey[EnvironmentSatisfaction],MATCH(tbl_HRMaster[[#This Row],[EmployeeID]],tbl_EmployeeSurvey[EmployeeID],0)),"Not Found")</f>
        <v>1</v>
      </c>
      <c r="X2484">
        <f>IFERROR(INDEX(tbl_EmployeeSurvey[JobSatisfaction],MATCH(tbl_HRMaster[[#This Row],[EmployeeID]],tbl_EmployeeSurvey[EmployeeID],0)),"Not Found")</f>
        <v>4</v>
      </c>
      <c r="Y2484" s="5">
        <f>IFERROR(INDEX(tbl_EmployeeSurvey[WorkLifeBalance],MATCH(tbl_HRMaster[[#This Row],[EmployeeID]],tbl_EmployeeSurvey[EmployeeID],0)),"Not Found")</f>
        <v>2</v>
      </c>
      <c r="Z2484" s="5">
        <f>IFERROR(VLOOKUP(tbl_HRMaster[[#This Row],[EmployeeID]],tbl_ManagerSurvey[[EmployeeID]:[PerformanceRating]],2,FALSE),"Not Found")</f>
        <v>3</v>
      </c>
      <c r="AA2484" s="5">
        <f>IFERROR(VLOOKUP(tbl_HRMaster[[#This Row],[EmployeeID]],tbl_ManagerSurvey[[EmployeeID]:[PerformanceRating]],3,FALSE),"Not Found")</f>
        <v>3</v>
      </c>
      <c r="AB2484" s="5" t="str">
        <f>IF(tbl_HRMaster[[#This Row],[Attrition]]="Yes","Left","Active")</f>
        <v>Active</v>
      </c>
      <c r="AC2484" s="5" t="str">
        <f>_xlfn.IFS(tbl_HRMaster[[#This Row],[Age]]&lt;25,"Under 25",tbl_HRMaster[[#This Row],[Age]]&lt;35,"25-34",tbl_HRMaster[[#This Row],[Age]]&lt;45,"35-44",tbl_HRMaster[[#This Row],[Age]]&lt;55,"45-54",TRUE,"Above 54")</f>
        <v>45-54</v>
      </c>
      <c r="AD2484" s="5" t="str">
        <f>_xlfn.IFS(
tbl_HRMaster[[#This Row],[YearsAtCompany]]&lt;2,"&lt; 2 Years",
tbl_HRMaster[[#This Row],[YearsAtCompany]]&lt;5,"2-4 Years",
tbl_HRMaster[[#This Row],[YearsAtCompany]]&lt;10,"5-9 Years",
TRUE,"10+ Years"
)</f>
        <v>5-9 Years</v>
      </c>
      <c r="AE2484" s="5">
        <f>IF(tbl_HRMaster[[#This Row],[Attrition]]="Yes",1,0)</f>
        <v>0</v>
      </c>
    </row>
    <row r="2485" spans="1:31" x14ac:dyDescent="0.25">
      <c r="A2485">
        <v>39</v>
      </c>
      <c r="B2485" t="s">
        <v>21</v>
      </c>
      <c r="C2485" t="s">
        <v>36</v>
      </c>
      <c r="D2485" t="s">
        <v>30</v>
      </c>
      <c r="E2485">
        <v>3</v>
      </c>
      <c r="F2485">
        <v>4</v>
      </c>
      <c r="G2485" t="s">
        <v>24</v>
      </c>
      <c r="H2485">
        <v>1180</v>
      </c>
      <c r="I2485" t="s">
        <v>25</v>
      </c>
      <c r="J2485">
        <v>2</v>
      </c>
      <c r="K2485" t="s">
        <v>39</v>
      </c>
      <c r="L2485" t="s">
        <v>32</v>
      </c>
      <c r="M2485">
        <v>47240</v>
      </c>
      <c r="N2485">
        <v>2</v>
      </c>
      <c r="O2485">
        <v>12</v>
      </c>
      <c r="P2485">
        <v>1</v>
      </c>
      <c r="Q2485">
        <v>21</v>
      </c>
      <c r="R2485">
        <v>4</v>
      </c>
      <c r="S2485">
        <v>6</v>
      </c>
      <c r="T2485">
        <v>1</v>
      </c>
      <c r="U2485">
        <v>3</v>
      </c>
      <c r="V2485">
        <f>COUNTIF(tbl_HRMaster[EmployeeID],tbl_HRMaster[[#This Row],[EmployeeID]])</f>
        <v>1</v>
      </c>
      <c r="W2485">
        <f>IFERROR(INDEX(tbl_EmployeeSurvey[EnvironmentSatisfaction],MATCH(tbl_HRMaster[[#This Row],[EmployeeID]],tbl_EmployeeSurvey[EmployeeID],0)),"Not Found")</f>
        <v>4</v>
      </c>
      <c r="X2485">
        <f>IFERROR(INDEX(tbl_EmployeeSurvey[JobSatisfaction],MATCH(tbl_HRMaster[[#This Row],[EmployeeID]],tbl_EmployeeSurvey[EmployeeID],0)),"Not Found")</f>
        <v>4</v>
      </c>
      <c r="Y2485" s="5">
        <f>IFERROR(INDEX(tbl_EmployeeSurvey[WorkLifeBalance],MATCH(tbl_HRMaster[[#This Row],[EmployeeID]],tbl_EmployeeSurvey[EmployeeID],0)),"Not Found")</f>
        <v>2</v>
      </c>
      <c r="Z2485" s="5">
        <f>IFERROR(VLOOKUP(tbl_HRMaster[[#This Row],[EmployeeID]],tbl_ManagerSurvey[[EmployeeID]:[PerformanceRating]],2,FALSE),"Not Found")</f>
        <v>4</v>
      </c>
      <c r="AA2485" s="5">
        <f>IFERROR(VLOOKUP(tbl_HRMaster[[#This Row],[EmployeeID]],tbl_ManagerSurvey[[EmployeeID]:[PerformanceRating]],3,FALSE),"Not Found")</f>
        <v>3</v>
      </c>
      <c r="AB2485" s="5" t="str">
        <f>IF(tbl_HRMaster[[#This Row],[Attrition]]="Yes","Left","Active")</f>
        <v>Active</v>
      </c>
      <c r="AC2485" s="5" t="str">
        <f>_xlfn.IFS(tbl_HRMaster[[#This Row],[Age]]&lt;25,"Under 25",tbl_HRMaster[[#This Row],[Age]]&lt;35,"25-34",tbl_HRMaster[[#This Row],[Age]]&lt;45,"35-44",tbl_HRMaster[[#This Row],[Age]]&lt;55,"45-54",TRUE,"Above 54")</f>
        <v>35-44</v>
      </c>
      <c r="AD2485" s="5" t="str">
        <f>_xlfn.IFS(
tbl_HRMaster[[#This Row],[YearsAtCompany]]&lt;2,"&lt; 2 Years",
tbl_HRMaster[[#This Row],[YearsAtCompany]]&lt;5,"2-4 Years",
tbl_HRMaster[[#This Row],[YearsAtCompany]]&lt;10,"5-9 Years",
TRUE,"10+ Years"
)</f>
        <v>5-9 Years</v>
      </c>
      <c r="AE2485" s="5">
        <f>IF(tbl_HRMaster[[#This Row],[Attrition]]="Yes",1,0)</f>
        <v>0</v>
      </c>
    </row>
    <row r="2486" spans="1:31" x14ac:dyDescent="0.25">
      <c r="A2486">
        <v>39</v>
      </c>
      <c r="B2486" t="s">
        <v>21</v>
      </c>
      <c r="C2486" t="s">
        <v>36</v>
      </c>
      <c r="D2486" t="s">
        <v>30</v>
      </c>
      <c r="E2486">
        <v>3</v>
      </c>
      <c r="F2486">
        <v>4</v>
      </c>
      <c r="G2486" t="s">
        <v>24</v>
      </c>
      <c r="H2486">
        <v>2650</v>
      </c>
      <c r="I2486" t="s">
        <v>25</v>
      </c>
      <c r="J2486">
        <v>2</v>
      </c>
      <c r="K2486" t="s">
        <v>39</v>
      </c>
      <c r="L2486" t="s">
        <v>32</v>
      </c>
      <c r="M2486">
        <v>47240</v>
      </c>
      <c r="N2486">
        <v>2</v>
      </c>
      <c r="O2486">
        <v>12</v>
      </c>
      <c r="P2486">
        <v>1</v>
      </c>
      <c r="Q2486">
        <v>21</v>
      </c>
      <c r="R2486">
        <v>4</v>
      </c>
      <c r="S2486">
        <v>6</v>
      </c>
      <c r="T2486">
        <v>1</v>
      </c>
      <c r="U2486">
        <v>3</v>
      </c>
      <c r="V2486">
        <f>COUNTIF(tbl_HRMaster[EmployeeID],tbl_HRMaster[[#This Row],[EmployeeID]])</f>
        <v>1</v>
      </c>
      <c r="W2486">
        <f>IFERROR(INDEX(tbl_EmployeeSurvey[EnvironmentSatisfaction],MATCH(tbl_HRMaster[[#This Row],[EmployeeID]],tbl_EmployeeSurvey[EmployeeID],0)),"Not Found")</f>
        <v>4</v>
      </c>
      <c r="X2486">
        <f>IFERROR(INDEX(tbl_EmployeeSurvey[JobSatisfaction],MATCH(tbl_HRMaster[[#This Row],[EmployeeID]],tbl_EmployeeSurvey[EmployeeID],0)),"Not Found")</f>
        <v>4</v>
      </c>
      <c r="Y2486" s="5">
        <f>IFERROR(INDEX(tbl_EmployeeSurvey[WorkLifeBalance],MATCH(tbl_HRMaster[[#This Row],[EmployeeID]],tbl_EmployeeSurvey[EmployeeID],0)),"Not Found")</f>
        <v>2</v>
      </c>
      <c r="Z2486" s="5">
        <f>IFERROR(VLOOKUP(tbl_HRMaster[[#This Row],[EmployeeID]],tbl_ManagerSurvey[[EmployeeID]:[PerformanceRating]],2,FALSE),"Not Found")</f>
        <v>4</v>
      </c>
      <c r="AA2486" s="5">
        <f>IFERROR(VLOOKUP(tbl_HRMaster[[#This Row],[EmployeeID]],tbl_ManagerSurvey[[EmployeeID]:[PerformanceRating]],3,FALSE),"Not Found")</f>
        <v>3</v>
      </c>
      <c r="AB2486" s="5" t="str">
        <f>IF(tbl_HRMaster[[#This Row],[Attrition]]="Yes","Left","Active")</f>
        <v>Active</v>
      </c>
      <c r="AC2486" s="5" t="str">
        <f>_xlfn.IFS(tbl_HRMaster[[#This Row],[Age]]&lt;25,"Under 25",tbl_HRMaster[[#This Row],[Age]]&lt;35,"25-34",tbl_HRMaster[[#This Row],[Age]]&lt;45,"35-44",tbl_HRMaster[[#This Row],[Age]]&lt;55,"45-54",TRUE,"Above 54")</f>
        <v>35-44</v>
      </c>
      <c r="AD2486" s="5" t="str">
        <f>_xlfn.IFS(
tbl_HRMaster[[#This Row],[YearsAtCompany]]&lt;2,"&lt; 2 Years",
tbl_HRMaster[[#This Row],[YearsAtCompany]]&lt;5,"2-4 Years",
tbl_HRMaster[[#This Row],[YearsAtCompany]]&lt;10,"5-9 Years",
TRUE,"10+ Years"
)</f>
        <v>5-9 Years</v>
      </c>
      <c r="AE2486" s="5">
        <f>IF(tbl_HRMaster[[#This Row],[Attrition]]="Yes",1,0)</f>
        <v>0</v>
      </c>
    </row>
    <row r="2487" spans="1:31" x14ac:dyDescent="0.25">
      <c r="A2487">
        <v>39</v>
      </c>
      <c r="B2487" t="s">
        <v>21</v>
      </c>
      <c r="C2487" t="s">
        <v>36</v>
      </c>
      <c r="D2487" t="s">
        <v>30</v>
      </c>
      <c r="E2487">
        <v>3</v>
      </c>
      <c r="F2487">
        <v>4</v>
      </c>
      <c r="G2487" t="s">
        <v>24</v>
      </c>
      <c r="H2487">
        <v>4120</v>
      </c>
      <c r="I2487" t="s">
        <v>25</v>
      </c>
      <c r="J2487">
        <v>2</v>
      </c>
      <c r="K2487" t="s">
        <v>39</v>
      </c>
      <c r="L2487" t="s">
        <v>32</v>
      </c>
      <c r="M2487">
        <v>47240</v>
      </c>
      <c r="N2487">
        <v>2</v>
      </c>
      <c r="O2487">
        <v>12</v>
      </c>
      <c r="P2487">
        <v>1</v>
      </c>
      <c r="Q2487">
        <v>21</v>
      </c>
      <c r="R2487">
        <v>4</v>
      </c>
      <c r="S2487">
        <v>6</v>
      </c>
      <c r="T2487">
        <v>1</v>
      </c>
      <c r="U2487">
        <v>3</v>
      </c>
      <c r="V2487">
        <f>COUNTIF(tbl_HRMaster[EmployeeID],tbl_HRMaster[[#This Row],[EmployeeID]])</f>
        <v>1</v>
      </c>
      <c r="W2487">
        <f>IFERROR(INDEX(tbl_EmployeeSurvey[EnvironmentSatisfaction],MATCH(tbl_HRMaster[[#This Row],[EmployeeID]],tbl_EmployeeSurvey[EmployeeID],0)),"Not Found")</f>
        <v>4</v>
      </c>
      <c r="X2487">
        <f>IFERROR(INDEX(tbl_EmployeeSurvey[JobSatisfaction],MATCH(tbl_HRMaster[[#This Row],[EmployeeID]],tbl_EmployeeSurvey[EmployeeID],0)),"Not Found")</f>
        <v>4</v>
      </c>
      <c r="Y2487" s="5">
        <f>IFERROR(INDEX(tbl_EmployeeSurvey[WorkLifeBalance],MATCH(tbl_HRMaster[[#This Row],[EmployeeID]],tbl_EmployeeSurvey[EmployeeID],0)),"Not Found")</f>
        <v>2</v>
      </c>
      <c r="Z2487" s="5">
        <f>IFERROR(VLOOKUP(tbl_HRMaster[[#This Row],[EmployeeID]],tbl_ManagerSurvey[[EmployeeID]:[PerformanceRating]],2,FALSE),"Not Found")</f>
        <v>4</v>
      </c>
      <c r="AA2487" s="5">
        <f>IFERROR(VLOOKUP(tbl_HRMaster[[#This Row],[EmployeeID]],tbl_ManagerSurvey[[EmployeeID]:[PerformanceRating]],3,FALSE),"Not Found")</f>
        <v>3</v>
      </c>
      <c r="AB2487" s="5" t="str">
        <f>IF(tbl_HRMaster[[#This Row],[Attrition]]="Yes","Left","Active")</f>
        <v>Active</v>
      </c>
      <c r="AC2487" s="5" t="str">
        <f>_xlfn.IFS(tbl_HRMaster[[#This Row],[Age]]&lt;25,"Under 25",tbl_HRMaster[[#This Row],[Age]]&lt;35,"25-34",tbl_HRMaster[[#This Row],[Age]]&lt;45,"35-44",tbl_HRMaster[[#This Row],[Age]]&lt;55,"45-54",TRUE,"Above 54")</f>
        <v>35-44</v>
      </c>
      <c r="AD2487" s="5" t="str">
        <f>_xlfn.IFS(
tbl_HRMaster[[#This Row],[YearsAtCompany]]&lt;2,"&lt; 2 Years",
tbl_HRMaster[[#This Row],[YearsAtCompany]]&lt;5,"2-4 Years",
tbl_HRMaster[[#This Row],[YearsAtCompany]]&lt;10,"5-9 Years",
TRUE,"10+ Years"
)</f>
        <v>5-9 Years</v>
      </c>
      <c r="AE2487" s="5">
        <f>IF(tbl_HRMaster[[#This Row],[Attrition]]="Yes",1,0)</f>
        <v>0</v>
      </c>
    </row>
    <row r="2488" spans="1:31" x14ac:dyDescent="0.25">
      <c r="A2488">
        <v>37</v>
      </c>
      <c r="B2488" t="s">
        <v>21</v>
      </c>
      <c r="C2488" t="s">
        <v>22</v>
      </c>
      <c r="D2488" t="s">
        <v>30</v>
      </c>
      <c r="E2488">
        <v>23</v>
      </c>
      <c r="F2488">
        <v>3</v>
      </c>
      <c r="G2488" t="s">
        <v>24</v>
      </c>
      <c r="H2488">
        <v>575</v>
      </c>
      <c r="I2488" t="s">
        <v>34</v>
      </c>
      <c r="J2488">
        <v>3</v>
      </c>
      <c r="K2488" t="s">
        <v>42</v>
      </c>
      <c r="L2488" t="s">
        <v>41</v>
      </c>
      <c r="M2488">
        <v>166590</v>
      </c>
      <c r="N2488">
        <v>7</v>
      </c>
      <c r="O2488">
        <v>16</v>
      </c>
      <c r="P2488">
        <v>1</v>
      </c>
      <c r="Q2488">
        <v>10</v>
      </c>
      <c r="R2488">
        <v>2</v>
      </c>
      <c r="S2488">
        <v>6</v>
      </c>
      <c r="T2488">
        <v>1</v>
      </c>
      <c r="U2488">
        <v>3</v>
      </c>
      <c r="V2488">
        <f>COUNTIF(tbl_HRMaster[EmployeeID],tbl_HRMaster[[#This Row],[EmployeeID]])</f>
        <v>1</v>
      </c>
      <c r="W2488">
        <f>IFERROR(INDEX(tbl_EmployeeSurvey[EnvironmentSatisfaction],MATCH(tbl_HRMaster[[#This Row],[EmployeeID]],tbl_EmployeeSurvey[EmployeeID],0)),"Not Found")</f>
        <v>3</v>
      </c>
      <c r="X2488">
        <f>IFERROR(INDEX(tbl_EmployeeSurvey[JobSatisfaction],MATCH(tbl_HRMaster[[#This Row],[EmployeeID]],tbl_EmployeeSurvey[EmployeeID],0)),"Not Found")</f>
        <v>4</v>
      </c>
      <c r="Y2488" s="5">
        <f>IFERROR(INDEX(tbl_EmployeeSurvey[WorkLifeBalance],MATCH(tbl_HRMaster[[#This Row],[EmployeeID]],tbl_EmployeeSurvey[EmployeeID],0)),"Not Found")</f>
        <v>3</v>
      </c>
      <c r="Z2488" s="5">
        <f>IFERROR(VLOOKUP(tbl_HRMaster[[#This Row],[EmployeeID]],tbl_ManagerSurvey[[EmployeeID]:[PerformanceRating]],2,FALSE),"Not Found")</f>
        <v>3</v>
      </c>
      <c r="AA2488" s="5">
        <f>IFERROR(VLOOKUP(tbl_HRMaster[[#This Row],[EmployeeID]],tbl_ManagerSurvey[[EmployeeID]:[PerformanceRating]],3,FALSE),"Not Found")</f>
        <v>3</v>
      </c>
      <c r="AB2488" s="5" t="str">
        <f>IF(tbl_HRMaster[[#This Row],[Attrition]]="Yes","Left","Active")</f>
        <v>Active</v>
      </c>
      <c r="AC2488" s="5" t="str">
        <f>_xlfn.IFS(tbl_HRMaster[[#This Row],[Age]]&lt;25,"Under 25",tbl_HRMaster[[#This Row],[Age]]&lt;35,"25-34",tbl_HRMaster[[#This Row],[Age]]&lt;45,"35-44",tbl_HRMaster[[#This Row],[Age]]&lt;55,"45-54",TRUE,"Above 54")</f>
        <v>35-44</v>
      </c>
      <c r="AD2488" s="5" t="str">
        <f>_xlfn.IFS(
tbl_HRMaster[[#This Row],[YearsAtCompany]]&lt;2,"&lt; 2 Years",
tbl_HRMaster[[#This Row],[YearsAtCompany]]&lt;5,"2-4 Years",
tbl_HRMaster[[#This Row],[YearsAtCompany]]&lt;10,"5-9 Years",
TRUE,"10+ Years"
)</f>
        <v>5-9 Years</v>
      </c>
      <c r="AE2488" s="5">
        <f>IF(tbl_HRMaster[[#This Row],[Attrition]]="Yes",1,0)</f>
        <v>0</v>
      </c>
    </row>
    <row r="2489" spans="1:31" x14ac:dyDescent="0.25">
      <c r="A2489">
        <v>29</v>
      </c>
      <c r="B2489" t="s">
        <v>21</v>
      </c>
      <c r="C2489" t="s">
        <v>22</v>
      </c>
      <c r="D2489" t="s">
        <v>30</v>
      </c>
      <c r="E2489">
        <v>3</v>
      </c>
      <c r="F2489">
        <v>4</v>
      </c>
      <c r="G2489" t="s">
        <v>24</v>
      </c>
      <c r="H2489">
        <v>86</v>
      </c>
      <c r="I2489" t="s">
        <v>34</v>
      </c>
      <c r="J2489">
        <v>3</v>
      </c>
      <c r="K2489" t="s">
        <v>35</v>
      </c>
      <c r="L2489" t="s">
        <v>41</v>
      </c>
      <c r="M2489">
        <v>39780</v>
      </c>
      <c r="N2489">
        <v>1</v>
      </c>
      <c r="O2489">
        <v>11</v>
      </c>
      <c r="P2489">
        <v>0</v>
      </c>
      <c r="Q2489">
        <v>7</v>
      </c>
      <c r="R2489">
        <v>0</v>
      </c>
      <c r="S2489">
        <v>7</v>
      </c>
      <c r="T2489">
        <v>1</v>
      </c>
      <c r="U2489">
        <v>7</v>
      </c>
      <c r="V2489">
        <f>COUNTIF(tbl_HRMaster[EmployeeID],tbl_HRMaster[[#This Row],[EmployeeID]])</f>
        <v>1</v>
      </c>
      <c r="W2489">
        <f>IFERROR(INDEX(tbl_EmployeeSurvey[EnvironmentSatisfaction],MATCH(tbl_HRMaster[[#This Row],[EmployeeID]],tbl_EmployeeSurvey[EmployeeID],0)),"Not Found")</f>
        <v>4</v>
      </c>
      <c r="X2489">
        <f>IFERROR(INDEX(tbl_EmployeeSurvey[JobSatisfaction],MATCH(tbl_HRMaster[[#This Row],[EmployeeID]],tbl_EmployeeSurvey[EmployeeID],0)),"Not Found")</f>
        <v>2</v>
      </c>
      <c r="Y2489" s="5">
        <f>IFERROR(INDEX(tbl_EmployeeSurvey[WorkLifeBalance],MATCH(tbl_HRMaster[[#This Row],[EmployeeID]],tbl_EmployeeSurvey[EmployeeID],0)),"Not Found")</f>
        <v>3</v>
      </c>
      <c r="Z2489" s="5">
        <f>IFERROR(VLOOKUP(tbl_HRMaster[[#This Row],[EmployeeID]],tbl_ManagerSurvey[[EmployeeID]:[PerformanceRating]],2,FALSE),"Not Found")</f>
        <v>3</v>
      </c>
      <c r="AA2489" s="5">
        <f>IFERROR(VLOOKUP(tbl_HRMaster[[#This Row],[EmployeeID]],tbl_ManagerSurvey[[EmployeeID]:[PerformanceRating]],3,FALSE),"Not Found")</f>
        <v>3</v>
      </c>
      <c r="AB2489" s="5" t="str">
        <f>IF(tbl_HRMaster[[#This Row],[Attrition]]="Yes","Left","Active")</f>
        <v>Active</v>
      </c>
      <c r="AC2489" s="5" t="str">
        <f>_xlfn.IFS(tbl_HRMaster[[#This Row],[Age]]&lt;25,"Under 25",tbl_HRMaster[[#This Row],[Age]]&lt;35,"25-34",tbl_HRMaster[[#This Row],[Age]]&lt;45,"35-44",tbl_HRMaster[[#This Row],[Age]]&lt;55,"45-54",TRUE,"Above 54")</f>
        <v>25-34</v>
      </c>
      <c r="AD2489" s="5" t="str">
        <f>_xlfn.IFS(
tbl_HRMaster[[#This Row],[YearsAtCompany]]&lt;2,"&lt; 2 Years",
tbl_HRMaster[[#This Row],[YearsAtCompany]]&lt;5,"2-4 Years",
tbl_HRMaster[[#This Row],[YearsAtCompany]]&lt;10,"5-9 Years",
TRUE,"10+ Years"
)</f>
        <v>5-9 Years</v>
      </c>
      <c r="AE2489" s="5">
        <f>IF(tbl_HRMaster[[#This Row],[Attrition]]="Yes",1,0)</f>
        <v>0</v>
      </c>
    </row>
    <row r="2490" spans="1:31" x14ac:dyDescent="0.25">
      <c r="A2490">
        <v>29</v>
      </c>
      <c r="B2490" t="s">
        <v>21</v>
      </c>
      <c r="C2490" t="s">
        <v>22</v>
      </c>
      <c r="D2490" t="s">
        <v>30</v>
      </c>
      <c r="E2490">
        <v>3</v>
      </c>
      <c r="F2490">
        <v>4</v>
      </c>
      <c r="G2490" t="s">
        <v>24</v>
      </c>
      <c r="H2490">
        <v>1556</v>
      </c>
      <c r="I2490" t="s">
        <v>34</v>
      </c>
      <c r="J2490">
        <v>3</v>
      </c>
      <c r="K2490" t="s">
        <v>35</v>
      </c>
      <c r="L2490" t="s">
        <v>41</v>
      </c>
      <c r="M2490">
        <v>39780</v>
      </c>
      <c r="N2490">
        <v>1</v>
      </c>
      <c r="O2490">
        <v>11</v>
      </c>
      <c r="P2490">
        <v>0</v>
      </c>
      <c r="Q2490">
        <v>7</v>
      </c>
      <c r="R2490">
        <v>0</v>
      </c>
      <c r="S2490">
        <v>7</v>
      </c>
      <c r="T2490">
        <v>1</v>
      </c>
      <c r="U2490">
        <v>7</v>
      </c>
      <c r="V2490">
        <f>COUNTIF(tbl_HRMaster[EmployeeID],tbl_HRMaster[[#This Row],[EmployeeID]])</f>
        <v>1</v>
      </c>
      <c r="W2490">
        <f>IFERROR(INDEX(tbl_EmployeeSurvey[EnvironmentSatisfaction],MATCH(tbl_HRMaster[[#This Row],[EmployeeID]],tbl_EmployeeSurvey[EmployeeID],0)),"Not Found")</f>
        <v>4</v>
      </c>
      <c r="X2490">
        <f>IFERROR(INDEX(tbl_EmployeeSurvey[JobSatisfaction],MATCH(tbl_HRMaster[[#This Row],[EmployeeID]],tbl_EmployeeSurvey[EmployeeID],0)),"Not Found")</f>
        <v>2</v>
      </c>
      <c r="Y2490" s="5">
        <f>IFERROR(INDEX(tbl_EmployeeSurvey[WorkLifeBalance],MATCH(tbl_HRMaster[[#This Row],[EmployeeID]],tbl_EmployeeSurvey[EmployeeID],0)),"Not Found")</f>
        <v>3</v>
      </c>
      <c r="Z2490" s="5">
        <f>IFERROR(VLOOKUP(tbl_HRMaster[[#This Row],[EmployeeID]],tbl_ManagerSurvey[[EmployeeID]:[PerformanceRating]],2,FALSE),"Not Found")</f>
        <v>3</v>
      </c>
      <c r="AA2490" s="5">
        <f>IFERROR(VLOOKUP(tbl_HRMaster[[#This Row],[EmployeeID]],tbl_ManagerSurvey[[EmployeeID]:[PerformanceRating]],3,FALSE),"Not Found")</f>
        <v>3</v>
      </c>
      <c r="AB2490" s="5" t="str">
        <f>IF(tbl_HRMaster[[#This Row],[Attrition]]="Yes","Left","Active")</f>
        <v>Active</v>
      </c>
      <c r="AC2490" s="5" t="str">
        <f>_xlfn.IFS(tbl_HRMaster[[#This Row],[Age]]&lt;25,"Under 25",tbl_HRMaster[[#This Row],[Age]]&lt;35,"25-34",tbl_HRMaster[[#This Row],[Age]]&lt;45,"35-44",tbl_HRMaster[[#This Row],[Age]]&lt;55,"45-54",TRUE,"Above 54")</f>
        <v>25-34</v>
      </c>
      <c r="AD2490" s="5" t="str">
        <f>_xlfn.IFS(
tbl_HRMaster[[#This Row],[YearsAtCompany]]&lt;2,"&lt; 2 Years",
tbl_HRMaster[[#This Row],[YearsAtCompany]]&lt;5,"2-4 Years",
tbl_HRMaster[[#This Row],[YearsAtCompany]]&lt;10,"5-9 Years",
TRUE,"10+ Years"
)</f>
        <v>5-9 Years</v>
      </c>
      <c r="AE2490" s="5">
        <f>IF(tbl_HRMaster[[#This Row],[Attrition]]="Yes",1,0)</f>
        <v>0</v>
      </c>
    </row>
    <row r="2491" spans="1:31" x14ac:dyDescent="0.25">
      <c r="A2491">
        <v>29</v>
      </c>
      <c r="B2491" t="s">
        <v>21</v>
      </c>
      <c r="C2491" t="s">
        <v>22</v>
      </c>
      <c r="D2491" t="s">
        <v>30</v>
      </c>
      <c r="E2491">
        <v>3</v>
      </c>
      <c r="F2491">
        <v>4</v>
      </c>
      <c r="G2491" t="s">
        <v>24</v>
      </c>
      <c r="H2491">
        <v>3026</v>
      </c>
      <c r="I2491" t="s">
        <v>34</v>
      </c>
      <c r="J2491">
        <v>3</v>
      </c>
      <c r="K2491" t="s">
        <v>35</v>
      </c>
      <c r="L2491" t="s">
        <v>41</v>
      </c>
      <c r="M2491">
        <v>39780</v>
      </c>
      <c r="N2491">
        <v>1</v>
      </c>
      <c r="O2491">
        <v>11</v>
      </c>
      <c r="P2491">
        <v>0</v>
      </c>
      <c r="Q2491">
        <v>7</v>
      </c>
      <c r="R2491">
        <v>0</v>
      </c>
      <c r="S2491">
        <v>7</v>
      </c>
      <c r="T2491">
        <v>1</v>
      </c>
      <c r="U2491">
        <v>7</v>
      </c>
      <c r="V2491">
        <f>COUNTIF(tbl_HRMaster[EmployeeID],tbl_HRMaster[[#This Row],[EmployeeID]])</f>
        <v>1</v>
      </c>
      <c r="W2491">
        <f>IFERROR(INDEX(tbl_EmployeeSurvey[EnvironmentSatisfaction],MATCH(tbl_HRMaster[[#This Row],[EmployeeID]],tbl_EmployeeSurvey[EmployeeID],0)),"Not Found")</f>
        <v>4</v>
      </c>
      <c r="X2491">
        <f>IFERROR(INDEX(tbl_EmployeeSurvey[JobSatisfaction],MATCH(tbl_HRMaster[[#This Row],[EmployeeID]],tbl_EmployeeSurvey[EmployeeID],0)),"Not Found")</f>
        <v>2</v>
      </c>
      <c r="Y2491" s="5">
        <f>IFERROR(INDEX(tbl_EmployeeSurvey[WorkLifeBalance],MATCH(tbl_HRMaster[[#This Row],[EmployeeID]],tbl_EmployeeSurvey[EmployeeID],0)),"Not Found")</f>
        <v>3</v>
      </c>
      <c r="Z2491" s="5">
        <f>IFERROR(VLOOKUP(tbl_HRMaster[[#This Row],[EmployeeID]],tbl_ManagerSurvey[[EmployeeID]:[PerformanceRating]],2,FALSE),"Not Found")</f>
        <v>3</v>
      </c>
      <c r="AA2491" s="5">
        <f>IFERROR(VLOOKUP(tbl_HRMaster[[#This Row],[EmployeeID]],tbl_ManagerSurvey[[EmployeeID]:[PerformanceRating]],3,FALSE),"Not Found")</f>
        <v>3</v>
      </c>
      <c r="AB2491" s="5" t="str">
        <f>IF(tbl_HRMaster[[#This Row],[Attrition]]="Yes","Left","Active")</f>
        <v>Active</v>
      </c>
      <c r="AC2491" s="5" t="str">
        <f>_xlfn.IFS(tbl_HRMaster[[#This Row],[Age]]&lt;25,"Under 25",tbl_HRMaster[[#This Row],[Age]]&lt;35,"25-34",tbl_HRMaster[[#This Row],[Age]]&lt;45,"35-44",tbl_HRMaster[[#This Row],[Age]]&lt;55,"45-54",TRUE,"Above 54")</f>
        <v>25-34</v>
      </c>
      <c r="AD2491" s="5" t="str">
        <f>_xlfn.IFS(
tbl_HRMaster[[#This Row],[YearsAtCompany]]&lt;2,"&lt; 2 Years",
tbl_HRMaster[[#This Row],[YearsAtCompany]]&lt;5,"2-4 Years",
tbl_HRMaster[[#This Row],[YearsAtCompany]]&lt;10,"5-9 Years",
TRUE,"10+ Years"
)</f>
        <v>5-9 Years</v>
      </c>
      <c r="AE2491" s="5">
        <f>IF(tbl_HRMaster[[#This Row],[Attrition]]="Yes",1,0)</f>
        <v>0</v>
      </c>
    </row>
    <row r="2492" spans="1:31" x14ac:dyDescent="0.25">
      <c r="A2492">
        <v>49</v>
      </c>
      <c r="B2492" t="s">
        <v>21</v>
      </c>
      <c r="C2492" t="s">
        <v>36</v>
      </c>
      <c r="D2492" t="s">
        <v>30</v>
      </c>
      <c r="E2492">
        <v>23</v>
      </c>
      <c r="F2492">
        <v>1</v>
      </c>
      <c r="G2492" t="s">
        <v>33</v>
      </c>
      <c r="H2492">
        <v>1414</v>
      </c>
      <c r="I2492" t="s">
        <v>25</v>
      </c>
      <c r="J2492">
        <v>2</v>
      </c>
      <c r="K2492" t="s">
        <v>35</v>
      </c>
      <c r="L2492" t="s">
        <v>41</v>
      </c>
      <c r="M2492">
        <v>92410</v>
      </c>
      <c r="N2492">
        <v>1</v>
      </c>
      <c r="O2492">
        <v>19</v>
      </c>
      <c r="P2492">
        <v>1</v>
      </c>
      <c r="Q2492">
        <v>7</v>
      </c>
      <c r="R2492">
        <v>5</v>
      </c>
      <c r="S2492">
        <v>7</v>
      </c>
      <c r="T2492">
        <v>1</v>
      </c>
      <c r="U2492">
        <v>7</v>
      </c>
      <c r="V2492">
        <f>COUNTIF(tbl_HRMaster[EmployeeID],tbl_HRMaster[[#This Row],[EmployeeID]])</f>
        <v>1</v>
      </c>
      <c r="W2492">
        <f>IFERROR(INDEX(tbl_EmployeeSurvey[EnvironmentSatisfaction],MATCH(tbl_HRMaster[[#This Row],[EmployeeID]],tbl_EmployeeSurvey[EmployeeID],0)),"Not Found")</f>
        <v>4</v>
      </c>
      <c r="X2492">
        <f>IFERROR(INDEX(tbl_EmployeeSurvey[JobSatisfaction],MATCH(tbl_HRMaster[[#This Row],[EmployeeID]],tbl_EmployeeSurvey[EmployeeID],0)),"Not Found")</f>
        <v>4</v>
      </c>
      <c r="Y2492" s="5">
        <f>IFERROR(INDEX(tbl_EmployeeSurvey[WorkLifeBalance],MATCH(tbl_HRMaster[[#This Row],[EmployeeID]],tbl_EmployeeSurvey[EmployeeID],0)),"Not Found")</f>
        <v>3</v>
      </c>
      <c r="Z2492" s="5">
        <f>IFERROR(VLOOKUP(tbl_HRMaster[[#This Row],[EmployeeID]],tbl_ManagerSurvey[[EmployeeID]:[PerformanceRating]],2,FALSE),"Not Found")</f>
        <v>3</v>
      </c>
      <c r="AA2492" s="5">
        <f>IFERROR(VLOOKUP(tbl_HRMaster[[#This Row],[EmployeeID]],tbl_ManagerSurvey[[EmployeeID]:[PerformanceRating]],3,FALSE),"Not Found")</f>
        <v>3</v>
      </c>
      <c r="AB2492" s="5" t="str">
        <f>IF(tbl_HRMaster[[#This Row],[Attrition]]="Yes","Left","Active")</f>
        <v>Active</v>
      </c>
      <c r="AC2492" s="5" t="str">
        <f>_xlfn.IFS(tbl_HRMaster[[#This Row],[Age]]&lt;25,"Under 25",tbl_HRMaster[[#This Row],[Age]]&lt;35,"25-34",tbl_HRMaster[[#This Row],[Age]]&lt;45,"35-44",tbl_HRMaster[[#This Row],[Age]]&lt;55,"45-54",TRUE,"Above 54")</f>
        <v>45-54</v>
      </c>
      <c r="AD2492" s="5" t="str">
        <f>_xlfn.IFS(
tbl_HRMaster[[#This Row],[YearsAtCompany]]&lt;2,"&lt; 2 Years",
tbl_HRMaster[[#This Row],[YearsAtCompany]]&lt;5,"2-4 Years",
tbl_HRMaster[[#This Row],[YearsAtCompany]]&lt;10,"5-9 Years",
TRUE,"10+ Years"
)</f>
        <v>5-9 Years</v>
      </c>
      <c r="AE2492" s="5">
        <f>IF(tbl_HRMaster[[#This Row],[Attrition]]="Yes",1,0)</f>
        <v>0</v>
      </c>
    </row>
    <row r="2493" spans="1:31" x14ac:dyDescent="0.25">
      <c r="A2493">
        <v>49</v>
      </c>
      <c r="B2493" t="s">
        <v>21</v>
      </c>
      <c r="C2493" t="s">
        <v>36</v>
      </c>
      <c r="D2493" t="s">
        <v>30</v>
      </c>
      <c r="E2493">
        <v>23</v>
      </c>
      <c r="F2493">
        <v>1</v>
      </c>
      <c r="G2493" t="s">
        <v>33</v>
      </c>
      <c r="H2493">
        <v>2884</v>
      </c>
      <c r="I2493" t="s">
        <v>25</v>
      </c>
      <c r="J2493">
        <v>2</v>
      </c>
      <c r="K2493" t="s">
        <v>35</v>
      </c>
      <c r="L2493" t="s">
        <v>41</v>
      </c>
      <c r="M2493">
        <v>92410</v>
      </c>
      <c r="N2493">
        <v>1</v>
      </c>
      <c r="O2493">
        <v>19</v>
      </c>
      <c r="P2493">
        <v>1</v>
      </c>
      <c r="Q2493">
        <v>7</v>
      </c>
      <c r="R2493">
        <v>5</v>
      </c>
      <c r="S2493">
        <v>7</v>
      </c>
      <c r="T2493">
        <v>1</v>
      </c>
      <c r="U2493">
        <v>7</v>
      </c>
      <c r="V2493">
        <f>COUNTIF(tbl_HRMaster[EmployeeID],tbl_HRMaster[[#This Row],[EmployeeID]])</f>
        <v>1</v>
      </c>
      <c r="W2493">
        <f>IFERROR(INDEX(tbl_EmployeeSurvey[EnvironmentSatisfaction],MATCH(tbl_HRMaster[[#This Row],[EmployeeID]],tbl_EmployeeSurvey[EmployeeID],0)),"Not Found")</f>
        <v>4</v>
      </c>
      <c r="X2493">
        <f>IFERROR(INDEX(tbl_EmployeeSurvey[JobSatisfaction],MATCH(tbl_HRMaster[[#This Row],[EmployeeID]],tbl_EmployeeSurvey[EmployeeID],0)),"Not Found")</f>
        <v>4</v>
      </c>
      <c r="Y2493" s="5">
        <f>IFERROR(INDEX(tbl_EmployeeSurvey[WorkLifeBalance],MATCH(tbl_HRMaster[[#This Row],[EmployeeID]],tbl_EmployeeSurvey[EmployeeID],0)),"Not Found")</f>
        <v>3</v>
      </c>
      <c r="Z2493" s="5">
        <f>IFERROR(VLOOKUP(tbl_HRMaster[[#This Row],[EmployeeID]],tbl_ManagerSurvey[[EmployeeID]:[PerformanceRating]],2,FALSE),"Not Found")</f>
        <v>3</v>
      </c>
      <c r="AA2493" s="5">
        <f>IFERROR(VLOOKUP(tbl_HRMaster[[#This Row],[EmployeeID]],tbl_ManagerSurvey[[EmployeeID]:[PerformanceRating]],3,FALSE),"Not Found")</f>
        <v>3</v>
      </c>
      <c r="AB2493" s="5" t="str">
        <f>IF(tbl_HRMaster[[#This Row],[Attrition]]="Yes","Left","Active")</f>
        <v>Active</v>
      </c>
      <c r="AC2493" s="5" t="str">
        <f>_xlfn.IFS(tbl_HRMaster[[#This Row],[Age]]&lt;25,"Under 25",tbl_HRMaster[[#This Row],[Age]]&lt;35,"25-34",tbl_HRMaster[[#This Row],[Age]]&lt;45,"35-44",tbl_HRMaster[[#This Row],[Age]]&lt;55,"45-54",TRUE,"Above 54")</f>
        <v>45-54</v>
      </c>
      <c r="AD2493" s="5" t="str">
        <f>_xlfn.IFS(
tbl_HRMaster[[#This Row],[YearsAtCompany]]&lt;2,"&lt; 2 Years",
tbl_HRMaster[[#This Row],[YearsAtCompany]]&lt;5,"2-4 Years",
tbl_HRMaster[[#This Row],[YearsAtCompany]]&lt;10,"5-9 Years",
TRUE,"10+ Years"
)</f>
        <v>5-9 Years</v>
      </c>
      <c r="AE2493" s="5">
        <f>IF(tbl_HRMaster[[#This Row],[Attrition]]="Yes",1,0)</f>
        <v>0</v>
      </c>
    </row>
    <row r="2494" spans="1:31" x14ac:dyDescent="0.25">
      <c r="A2494">
        <v>49</v>
      </c>
      <c r="B2494" t="s">
        <v>21</v>
      </c>
      <c r="C2494" t="s">
        <v>36</v>
      </c>
      <c r="D2494" t="s">
        <v>30</v>
      </c>
      <c r="E2494">
        <v>23</v>
      </c>
      <c r="F2494">
        <v>1</v>
      </c>
      <c r="G2494" t="s">
        <v>33</v>
      </c>
      <c r="H2494">
        <v>4354</v>
      </c>
      <c r="I2494" t="s">
        <v>25</v>
      </c>
      <c r="J2494">
        <v>2</v>
      </c>
      <c r="K2494" t="s">
        <v>35</v>
      </c>
      <c r="L2494" t="s">
        <v>41</v>
      </c>
      <c r="M2494">
        <v>92410</v>
      </c>
      <c r="N2494">
        <v>1</v>
      </c>
      <c r="O2494">
        <v>19</v>
      </c>
      <c r="P2494">
        <v>1</v>
      </c>
      <c r="Q2494">
        <v>7</v>
      </c>
      <c r="R2494">
        <v>5</v>
      </c>
      <c r="S2494">
        <v>7</v>
      </c>
      <c r="T2494">
        <v>1</v>
      </c>
      <c r="U2494">
        <v>7</v>
      </c>
      <c r="V2494">
        <f>COUNTIF(tbl_HRMaster[EmployeeID],tbl_HRMaster[[#This Row],[EmployeeID]])</f>
        <v>1</v>
      </c>
      <c r="W2494">
        <f>IFERROR(INDEX(tbl_EmployeeSurvey[EnvironmentSatisfaction],MATCH(tbl_HRMaster[[#This Row],[EmployeeID]],tbl_EmployeeSurvey[EmployeeID],0)),"Not Found")</f>
        <v>4</v>
      </c>
      <c r="X2494">
        <f>IFERROR(INDEX(tbl_EmployeeSurvey[JobSatisfaction],MATCH(tbl_HRMaster[[#This Row],[EmployeeID]],tbl_EmployeeSurvey[EmployeeID],0)),"Not Found")</f>
        <v>4</v>
      </c>
      <c r="Y2494" s="5">
        <f>IFERROR(INDEX(tbl_EmployeeSurvey[WorkLifeBalance],MATCH(tbl_HRMaster[[#This Row],[EmployeeID]],tbl_EmployeeSurvey[EmployeeID],0)),"Not Found")</f>
        <v>3</v>
      </c>
      <c r="Z2494" s="5">
        <f>IFERROR(VLOOKUP(tbl_HRMaster[[#This Row],[EmployeeID]],tbl_ManagerSurvey[[EmployeeID]:[PerformanceRating]],2,FALSE),"Not Found")</f>
        <v>3</v>
      </c>
      <c r="AA2494" s="5">
        <f>IFERROR(VLOOKUP(tbl_HRMaster[[#This Row],[EmployeeID]],tbl_ManagerSurvey[[EmployeeID]:[PerformanceRating]],3,FALSE),"Not Found")</f>
        <v>3</v>
      </c>
      <c r="AB2494" s="5" t="str">
        <f>IF(tbl_HRMaster[[#This Row],[Attrition]]="Yes","Left","Active")</f>
        <v>Active</v>
      </c>
      <c r="AC2494" s="5" t="str">
        <f>_xlfn.IFS(tbl_HRMaster[[#This Row],[Age]]&lt;25,"Under 25",tbl_HRMaster[[#This Row],[Age]]&lt;35,"25-34",tbl_HRMaster[[#This Row],[Age]]&lt;45,"35-44",tbl_HRMaster[[#This Row],[Age]]&lt;55,"45-54",TRUE,"Above 54")</f>
        <v>45-54</v>
      </c>
      <c r="AD2494" s="5" t="str">
        <f>_xlfn.IFS(
tbl_HRMaster[[#This Row],[YearsAtCompany]]&lt;2,"&lt; 2 Years",
tbl_HRMaster[[#This Row],[YearsAtCompany]]&lt;5,"2-4 Years",
tbl_HRMaster[[#This Row],[YearsAtCompany]]&lt;10,"5-9 Years",
TRUE,"10+ Years"
)</f>
        <v>5-9 Years</v>
      </c>
      <c r="AE2494" s="5">
        <f>IF(tbl_HRMaster[[#This Row],[Attrition]]="Yes",1,0)</f>
        <v>0</v>
      </c>
    </row>
    <row r="2495" spans="1:31" x14ac:dyDescent="0.25">
      <c r="A2495">
        <v>36</v>
      </c>
      <c r="B2495" t="s">
        <v>21</v>
      </c>
      <c r="C2495" t="s">
        <v>22</v>
      </c>
      <c r="D2495" t="s">
        <v>30</v>
      </c>
      <c r="E2495">
        <v>9</v>
      </c>
      <c r="F2495">
        <v>2</v>
      </c>
      <c r="G2495" t="s">
        <v>38</v>
      </c>
      <c r="H2495">
        <v>616</v>
      </c>
      <c r="I2495" t="s">
        <v>34</v>
      </c>
      <c r="J2495">
        <v>2</v>
      </c>
      <c r="K2495" t="s">
        <v>35</v>
      </c>
      <c r="L2495" t="s">
        <v>41</v>
      </c>
      <c r="M2495">
        <v>119350</v>
      </c>
      <c r="N2495">
        <v>1</v>
      </c>
      <c r="O2495">
        <v>11</v>
      </c>
      <c r="P2495">
        <v>3</v>
      </c>
      <c r="Q2495">
        <v>7</v>
      </c>
      <c r="R2495">
        <v>6</v>
      </c>
      <c r="S2495">
        <v>7</v>
      </c>
      <c r="T2495">
        <v>1</v>
      </c>
      <c r="U2495">
        <v>7</v>
      </c>
      <c r="V2495">
        <f>COUNTIF(tbl_HRMaster[EmployeeID],tbl_HRMaster[[#This Row],[EmployeeID]])</f>
        <v>1</v>
      </c>
      <c r="W2495">
        <f>IFERROR(INDEX(tbl_EmployeeSurvey[EnvironmentSatisfaction],MATCH(tbl_HRMaster[[#This Row],[EmployeeID]],tbl_EmployeeSurvey[EmployeeID],0)),"Not Found")</f>
        <v>3</v>
      </c>
      <c r="X2495">
        <f>IFERROR(INDEX(tbl_EmployeeSurvey[JobSatisfaction],MATCH(tbl_HRMaster[[#This Row],[EmployeeID]],tbl_EmployeeSurvey[EmployeeID],0)),"Not Found")</f>
        <v>3</v>
      </c>
      <c r="Y2495" s="5">
        <f>IFERROR(INDEX(tbl_EmployeeSurvey[WorkLifeBalance],MATCH(tbl_HRMaster[[#This Row],[EmployeeID]],tbl_EmployeeSurvey[EmployeeID],0)),"Not Found")</f>
        <v>3</v>
      </c>
      <c r="Z2495" s="5">
        <f>IFERROR(VLOOKUP(tbl_HRMaster[[#This Row],[EmployeeID]],tbl_ManagerSurvey[[EmployeeID]:[PerformanceRating]],2,FALSE),"Not Found")</f>
        <v>4</v>
      </c>
      <c r="AA2495" s="5">
        <f>IFERROR(VLOOKUP(tbl_HRMaster[[#This Row],[EmployeeID]],tbl_ManagerSurvey[[EmployeeID]:[PerformanceRating]],3,FALSE),"Not Found")</f>
        <v>3</v>
      </c>
      <c r="AB2495" s="5" t="str">
        <f>IF(tbl_HRMaster[[#This Row],[Attrition]]="Yes","Left","Active")</f>
        <v>Active</v>
      </c>
      <c r="AC2495" s="5" t="str">
        <f>_xlfn.IFS(tbl_HRMaster[[#This Row],[Age]]&lt;25,"Under 25",tbl_HRMaster[[#This Row],[Age]]&lt;35,"25-34",tbl_HRMaster[[#This Row],[Age]]&lt;45,"35-44",tbl_HRMaster[[#This Row],[Age]]&lt;55,"45-54",TRUE,"Above 54")</f>
        <v>35-44</v>
      </c>
      <c r="AD2495" s="5" t="str">
        <f>_xlfn.IFS(
tbl_HRMaster[[#This Row],[YearsAtCompany]]&lt;2,"&lt; 2 Years",
tbl_HRMaster[[#This Row],[YearsAtCompany]]&lt;5,"2-4 Years",
tbl_HRMaster[[#This Row],[YearsAtCompany]]&lt;10,"5-9 Years",
TRUE,"10+ Years"
)</f>
        <v>5-9 Years</v>
      </c>
      <c r="AE2495" s="5">
        <f>IF(tbl_HRMaster[[#This Row],[Attrition]]="Yes",1,0)</f>
        <v>0</v>
      </c>
    </row>
    <row r="2496" spans="1:31" x14ac:dyDescent="0.25">
      <c r="A2496">
        <v>36</v>
      </c>
      <c r="B2496" t="s">
        <v>21</v>
      </c>
      <c r="C2496" t="s">
        <v>22</v>
      </c>
      <c r="D2496" t="s">
        <v>30</v>
      </c>
      <c r="E2496">
        <v>9</v>
      </c>
      <c r="F2496">
        <v>2</v>
      </c>
      <c r="G2496" t="s">
        <v>38</v>
      </c>
      <c r="H2496">
        <v>2086</v>
      </c>
      <c r="I2496" t="s">
        <v>34</v>
      </c>
      <c r="J2496">
        <v>2</v>
      </c>
      <c r="K2496" t="s">
        <v>35</v>
      </c>
      <c r="L2496" t="s">
        <v>41</v>
      </c>
      <c r="M2496">
        <v>119350</v>
      </c>
      <c r="N2496">
        <v>1</v>
      </c>
      <c r="O2496">
        <v>11</v>
      </c>
      <c r="P2496">
        <v>3</v>
      </c>
      <c r="Q2496">
        <v>7</v>
      </c>
      <c r="R2496">
        <v>6</v>
      </c>
      <c r="S2496">
        <v>7</v>
      </c>
      <c r="T2496">
        <v>1</v>
      </c>
      <c r="U2496">
        <v>7</v>
      </c>
      <c r="V2496">
        <f>COUNTIF(tbl_HRMaster[EmployeeID],tbl_HRMaster[[#This Row],[EmployeeID]])</f>
        <v>1</v>
      </c>
      <c r="W2496">
        <f>IFERROR(INDEX(tbl_EmployeeSurvey[EnvironmentSatisfaction],MATCH(tbl_HRMaster[[#This Row],[EmployeeID]],tbl_EmployeeSurvey[EmployeeID],0)),"Not Found")</f>
        <v>3</v>
      </c>
      <c r="X2496">
        <f>IFERROR(INDEX(tbl_EmployeeSurvey[JobSatisfaction],MATCH(tbl_HRMaster[[#This Row],[EmployeeID]],tbl_EmployeeSurvey[EmployeeID],0)),"Not Found")</f>
        <v>3</v>
      </c>
      <c r="Y2496" s="5">
        <f>IFERROR(INDEX(tbl_EmployeeSurvey[WorkLifeBalance],MATCH(tbl_HRMaster[[#This Row],[EmployeeID]],tbl_EmployeeSurvey[EmployeeID],0)),"Not Found")</f>
        <v>3</v>
      </c>
      <c r="Z2496" s="5">
        <f>IFERROR(VLOOKUP(tbl_HRMaster[[#This Row],[EmployeeID]],tbl_ManagerSurvey[[EmployeeID]:[PerformanceRating]],2,FALSE),"Not Found")</f>
        <v>4</v>
      </c>
      <c r="AA2496" s="5">
        <f>IFERROR(VLOOKUP(tbl_HRMaster[[#This Row],[EmployeeID]],tbl_ManagerSurvey[[EmployeeID]:[PerformanceRating]],3,FALSE),"Not Found")</f>
        <v>3</v>
      </c>
      <c r="AB2496" s="5" t="str">
        <f>IF(tbl_HRMaster[[#This Row],[Attrition]]="Yes","Left","Active")</f>
        <v>Active</v>
      </c>
      <c r="AC2496" s="5" t="str">
        <f>_xlfn.IFS(tbl_HRMaster[[#This Row],[Age]]&lt;25,"Under 25",tbl_HRMaster[[#This Row],[Age]]&lt;35,"25-34",tbl_HRMaster[[#This Row],[Age]]&lt;45,"35-44",tbl_HRMaster[[#This Row],[Age]]&lt;55,"45-54",TRUE,"Above 54")</f>
        <v>35-44</v>
      </c>
      <c r="AD2496" s="5" t="str">
        <f>_xlfn.IFS(
tbl_HRMaster[[#This Row],[YearsAtCompany]]&lt;2,"&lt; 2 Years",
tbl_HRMaster[[#This Row],[YearsAtCompany]]&lt;5,"2-4 Years",
tbl_HRMaster[[#This Row],[YearsAtCompany]]&lt;10,"5-9 Years",
TRUE,"10+ Years"
)</f>
        <v>5-9 Years</v>
      </c>
      <c r="AE2496" s="5">
        <f>IF(tbl_HRMaster[[#This Row],[Attrition]]="Yes",1,0)</f>
        <v>0</v>
      </c>
    </row>
    <row r="2497" spans="1:31" x14ac:dyDescent="0.25">
      <c r="A2497">
        <v>36</v>
      </c>
      <c r="B2497" t="s">
        <v>21</v>
      </c>
      <c r="C2497" t="s">
        <v>22</v>
      </c>
      <c r="D2497" t="s">
        <v>30</v>
      </c>
      <c r="E2497">
        <v>9</v>
      </c>
      <c r="F2497">
        <v>2</v>
      </c>
      <c r="G2497" t="s">
        <v>38</v>
      </c>
      <c r="H2497">
        <v>3556</v>
      </c>
      <c r="I2497" t="s">
        <v>34</v>
      </c>
      <c r="J2497">
        <v>2</v>
      </c>
      <c r="K2497" t="s">
        <v>35</v>
      </c>
      <c r="L2497" t="s">
        <v>41</v>
      </c>
      <c r="M2497">
        <v>119350</v>
      </c>
      <c r="N2497">
        <v>1</v>
      </c>
      <c r="O2497">
        <v>11</v>
      </c>
      <c r="P2497">
        <v>3</v>
      </c>
      <c r="Q2497">
        <v>7</v>
      </c>
      <c r="R2497">
        <v>6</v>
      </c>
      <c r="S2497">
        <v>7</v>
      </c>
      <c r="T2497">
        <v>1</v>
      </c>
      <c r="U2497">
        <v>7</v>
      </c>
      <c r="V2497">
        <f>COUNTIF(tbl_HRMaster[EmployeeID],tbl_HRMaster[[#This Row],[EmployeeID]])</f>
        <v>1</v>
      </c>
      <c r="W2497">
        <f>IFERROR(INDEX(tbl_EmployeeSurvey[EnvironmentSatisfaction],MATCH(tbl_HRMaster[[#This Row],[EmployeeID]],tbl_EmployeeSurvey[EmployeeID],0)),"Not Found")</f>
        <v>3</v>
      </c>
      <c r="X2497">
        <f>IFERROR(INDEX(tbl_EmployeeSurvey[JobSatisfaction],MATCH(tbl_HRMaster[[#This Row],[EmployeeID]],tbl_EmployeeSurvey[EmployeeID],0)),"Not Found")</f>
        <v>3</v>
      </c>
      <c r="Y2497" s="5">
        <f>IFERROR(INDEX(tbl_EmployeeSurvey[WorkLifeBalance],MATCH(tbl_HRMaster[[#This Row],[EmployeeID]],tbl_EmployeeSurvey[EmployeeID],0)),"Not Found")</f>
        <v>3</v>
      </c>
      <c r="Z2497" s="5">
        <f>IFERROR(VLOOKUP(tbl_HRMaster[[#This Row],[EmployeeID]],tbl_ManagerSurvey[[EmployeeID]:[PerformanceRating]],2,FALSE),"Not Found")</f>
        <v>4</v>
      </c>
      <c r="AA2497" s="5">
        <f>IFERROR(VLOOKUP(tbl_HRMaster[[#This Row],[EmployeeID]],tbl_ManagerSurvey[[EmployeeID]:[PerformanceRating]],3,FALSE),"Not Found")</f>
        <v>3</v>
      </c>
      <c r="AB2497" s="5" t="str">
        <f>IF(tbl_HRMaster[[#This Row],[Attrition]]="Yes","Left","Active")</f>
        <v>Active</v>
      </c>
      <c r="AC2497" s="5" t="str">
        <f>_xlfn.IFS(tbl_HRMaster[[#This Row],[Age]]&lt;25,"Under 25",tbl_HRMaster[[#This Row],[Age]]&lt;35,"25-34",tbl_HRMaster[[#This Row],[Age]]&lt;45,"35-44",tbl_HRMaster[[#This Row],[Age]]&lt;55,"45-54",TRUE,"Above 54")</f>
        <v>35-44</v>
      </c>
      <c r="AD2497" s="5" t="str">
        <f>_xlfn.IFS(
tbl_HRMaster[[#This Row],[YearsAtCompany]]&lt;2,"&lt; 2 Years",
tbl_HRMaster[[#This Row],[YearsAtCompany]]&lt;5,"2-4 Years",
tbl_HRMaster[[#This Row],[YearsAtCompany]]&lt;10,"5-9 Years",
TRUE,"10+ Years"
)</f>
        <v>5-9 Years</v>
      </c>
      <c r="AE2497" s="5">
        <f>IF(tbl_HRMaster[[#This Row],[Attrition]]="Yes",1,0)</f>
        <v>0</v>
      </c>
    </row>
    <row r="2498" spans="1:31" x14ac:dyDescent="0.25">
      <c r="A2498">
        <v>29</v>
      </c>
      <c r="B2498" t="s">
        <v>21</v>
      </c>
      <c r="C2498" t="s">
        <v>29</v>
      </c>
      <c r="D2498" t="s">
        <v>30</v>
      </c>
      <c r="E2498">
        <v>1</v>
      </c>
      <c r="F2498">
        <v>4</v>
      </c>
      <c r="G2498" t="s">
        <v>38</v>
      </c>
      <c r="H2498">
        <v>566</v>
      </c>
      <c r="I2498" t="s">
        <v>34</v>
      </c>
      <c r="J2498">
        <v>3</v>
      </c>
      <c r="K2498" t="s">
        <v>31</v>
      </c>
      <c r="L2498" t="s">
        <v>41</v>
      </c>
      <c r="M2498">
        <v>27160</v>
      </c>
      <c r="N2498">
        <v>0</v>
      </c>
      <c r="O2498">
        <v>18</v>
      </c>
      <c r="P2498">
        <v>0</v>
      </c>
      <c r="Q2498">
        <v>8</v>
      </c>
      <c r="R2498">
        <v>2</v>
      </c>
      <c r="S2498">
        <v>7</v>
      </c>
      <c r="T2498">
        <v>1</v>
      </c>
      <c r="U2498">
        <v>1</v>
      </c>
      <c r="V2498">
        <f>COUNTIF(tbl_HRMaster[EmployeeID],tbl_HRMaster[[#This Row],[EmployeeID]])</f>
        <v>1</v>
      </c>
      <c r="W2498">
        <f>IFERROR(INDEX(tbl_EmployeeSurvey[EnvironmentSatisfaction],MATCH(tbl_HRMaster[[#This Row],[EmployeeID]],tbl_EmployeeSurvey[EmployeeID],0)),"Not Found")</f>
        <v>4</v>
      </c>
      <c r="X2498">
        <f>IFERROR(INDEX(tbl_EmployeeSurvey[JobSatisfaction],MATCH(tbl_HRMaster[[#This Row],[EmployeeID]],tbl_EmployeeSurvey[EmployeeID],0)),"Not Found")</f>
        <v>2</v>
      </c>
      <c r="Y2498" s="5">
        <f>IFERROR(INDEX(tbl_EmployeeSurvey[WorkLifeBalance],MATCH(tbl_HRMaster[[#This Row],[EmployeeID]],tbl_EmployeeSurvey[EmployeeID],0)),"Not Found")</f>
        <v>2</v>
      </c>
      <c r="Z2498" s="5">
        <f>IFERROR(VLOOKUP(tbl_HRMaster[[#This Row],[EmployeeID]],tbl_ManagerSurvey[[EmployeeID]:[PerformanceRating]],2,FALSE),"Not Found")</f>
        <v>1</v>
      </c>
      <c r="AA2498" s="5">
        <f>IFERROR(VLOOKUP(tbl_HRMaster[[#This Row],[EmployeeID]],tbl_ManagerSurvey[[EmployeeID]:[PerformanceRating]],3,FALSE),"Not Found")</f>
        <v>3</v>
      </c>
      <c r="AB2498" s="5" t="str">
        <f>IF(tbl_HRMaster[[#This Row],[Attrition]]="Yes","Left","Active")</f>
        <v>Active</v>
      </c>
      <c r="AC2498" s="5" t="str">
        <f>_xlfn.IFS(tbl_HRMaster[[#This Row],[Age]]&lt;25,"Under 25",tbl_HRMaster[[#This Row],[Age]]&lt;35,"25-34",tbl_HRMaster[[#This Row],[Age]]&lt;45,"35-44",tbl_HRMaster[[#This Row],[Age]]&lt;55,"45-54",TRUE,"Above 54")</f>
        <v>25-34</v>
      </c>
      <c r="AD2498" s="5" t="str">
        <f>_xlfn.IFS(
tbl_HRMaster[[#This Row],[YearsAtCompany]]&lt;2,"&lt; 2 Years",
tbl_HRMaster[[#This Row],[YearsAtCompany]]&lt;5,"2-4 Years",
tbl_HRMaster[[#This Row],[YearsAtCompany]]&lt;10,"5-9 Years",
TRUE,"10+ Years"
)</f>
        <v>5-9 Years</v>
      </c>
      <c r="AE2498" s="5">
        <f>IF(tbl_HRMaster[[#This Row],[Attrition]]="Yes",1,0)</f>
        <v>0</v>
      </c>
    </row>
    <row r="2499" spans="1:31" x14ac:dyDescent="0.25">
      <c r="A2499">
        <v>29</v>
      </c>
      <c r="B2499" t="s">
        <v>21</v>
      </c>
      <c r="C2499" t="s">
        <v>29</v>
      </c>
      <c r="D2499" t="s">
        <v>30</v>
      </c>
      <c r="E2499">
        <v>1</v>
      </c>
      <c r="F2499">
        <v>4</v>
      </c>
      <c r="G2499" t="s">
        <v>38</v>
      </c>
      <c r="H2499">
        <v>2036</v>
      </c>
      <c r="I2499" t="s">
        <v>34</v>
      </c>
      <c r="J2499">
        <v>3</v>
      </c>
      <c r="K2499" t="s">
        <v>31</v>
      </c>
      <c r="L2499" t="s">
        <v>41</v>
      </c>
      <c r="M2499">
        <v>27160</v>
      </c>
      <c r="N2499">
        <v>0</v>
      </c>
      <c r="O2499">
        <v>18</v>
      </c>
      <c r="P2499">
        <v>0</v>
      </c>
      <c r="Q2499">
        <v>8</v>
      </c>
      <c r="R2499">
        <v>2</v>
      </c>
      <c r="S2499">
        <v>7</v>
      </c>
      <c r="T2499">
        <v>1</v>
      </c>
      <c r="U2499">
        <v>1</v>
      </c>
      <c r="V2499">
        <f>COUNTIF(tbl_HRMaster[EmployeeID],tbl_HRMaster[[#This Row],[EmployeeID]])</f>
        <v>1</v>
      </c>
      <c r="W2499">
        <f>IFERROR(INDEX(tbl_EmployeeSurvey[EnvironmentSatisfaction],MATCH(tbl_HRMaster[[#This Row],[EmployeeID]],tbl_EmployeeSurvey[EmployeeID],0)),"Not Found")</f>
        <v>4</v>
      </c>
      <c r="X2499">
        <f>IFERROR(INDEX(tbl_EmployeeSurvey[JobSatisfaction],MATCH(tbl_HRMaster[[#This Row],[EmployeeID]],tbl_EmployeeSurvey[EmployeeID],0)),"Not Found")</f>
        <v>2</v>
      </c>
      <c r="Y2499" s="5">
        <f>IFERROR(INDEX(tbl_EmployeeSurvey[WorkLifeBalance],MATCH(tbl_HRMaster[[#This Row],[EmployeeID]],tbl_EmployeeSurvey[EmployeeID],0)),"Not Found")</f>
        <v>2</v>
      </c>
      <c r="Z2499" s="5">
        <f>IFERROR(VLOOKUP(tbl_HRMaster[[#This Row],[EmployeeID]],tbl_ManagerSurvey[[EmployeeID]:[PerformanceRating]],2,FALSE),"Not Found")</f>
        <v>1</v>
      </c>
      <c r="AA2499" s="5">
        <f>IFERROR(VLOOKUP(tbl_HRMaster[[#This Row],[EmployeeID]],tbl_ManagerSurvey[[EmployeeID]:[PerformanceRating]],3,FALSE),"Not Found")</f>
        <v>3</v>
      </c>
      <c r="AB2499" s="5" t="str">
        <f>IF(tbl_HRMaster[[#This Row],[Attrition]]="Yes","Left","Active")</f>
        <v>Active</v>
      </c>
      <c r="AC2499" s="5" t="str">
        <f>_xlfn.IFS(tbl_HRMaster[[#This Row],[Age]]&lt;25,"Under 25",tbl_HRMaster[[#This Row],[Age]]&lt;35,"25-34",tbl_HRMaster[[#This Row],[Age]]&lt;45,"35-44",tbl_HRMaster[[#This Row],[Age]]&lt;55,"45-54",TRUE,"Above 54")</f>
        <v>25-34</v>
      </c>
      <c r="AD2499" s="5" t="str">
        <f>_xlfn.IFS(
tbl_HRMaster[[#This Row],[YearsAtCompany]]&lt;2,"&lt; 2 Years",
tbl_HRMaster[[#This Row],[YearsAtCompany]]&lt;5,"2-4 Years",
tbl_HRMaster[[#This Row],[YearsAtCompany]]&lt;10,"5-9 Years",
TRUE,"10+ Years"
)</f>
        <v>5-9 Years</v>
      </c>
      <c r="AE2499" s="5">
        <f>IF(tbl_HRMaster[[#This Row],[Attrition]]="Yes",1,0)</f>
        <v>0</v>
      </c>
    </row>
    <row r="2500" spans="1:31" x14ac:dyDescent="0.25">
      <c r="A2500">
        <v>29</v>
      </c>
      <c r="B2500" t="s">
        <v>21</v>
      </c>
      <c r="C2500" t="s">
        <v>29</v>
      </c>
      <c r="D2500" t="s">
        <v>30</v>
      </c>
      <c r="E2500">
        <v>1</v>
      </c>
      <c r="F2500">
        <v>4</v>
      </c>
      <c r="G2500" t="s">
        <v>38</v>
      </c>
      <c r="H2500">
        <v>3506</v>
      </c>
      <c r="I2500" t="s">
        <v>34</v>
      </c>
      <c r="J2500">
        <v>3</v>
      </c>
      <c r="K2500" t="s">
        <v>31</v>
      </c>
      <c r="L2500" t="s">
        <v>41</v>
      </c>
      <c r="M2500">
        <v>27160</v>
      </c>
      <c r="N2500">
        <v>0</v>
      </c>
      <c r="O2500">
        <v>18</v>
      </c>
      <c r="P2500">
        <v>0</v>
      </c>
      <c r="Q2500">
        <v>8</v>
      </c>
      <c r="R2500">
        <v>2</v>
      </c>
      <c r="S2500">
        <v>7</v>
      </c>
      <c r="T2500">
        <v>1</v>
      </c>
      <c r="U2500">
        <v>1</v>
      </c>
      <c r="V2500">
        <f>COUNTIF(tbl_HRMaster[EmployeeID],tbl_HRMaster[[#This Row],[EmployeeID]])</f>
        <v>1</v>
      </c>
      <c r="W2500">
        <f>IFERROR(INDEX(tbl_EmployeeSurvey[EnvironmentSatisfaction],MATCH(tbl_HRMaster[[#This Row],[EmployeeID]],tbl_EmployeeSurvey[EmployeeID],0)),"Not Found")</f>
        <v>4</v>
      </c>
      <c r="X2500">
        <f>IFERROR(INDEX(tbl_EmployeeSurvey[JobSatisfaction],MATCH(tbl_HRMaster[[#This Row],[EmployeeID]],tbl_EmployeeSurvey[EmployeeID],0)),"Not Found")</f>
        <v>2</v>
      </c>
      <c r="Y2500" s="5">
        <f>IFERROR(INDEX(tbl_EmployeeSurvey[WorkLifeBalance],MATCH(tbl_HRMaster[[#This Row],[EmployeeID]],tbl_EmployeeSurvey[EmployeeID],0)),"Not Found")</f>
        <v>2</v>
      </c>
      <c r="Z2500" s="5">
        <f>IFERROR(VLOOKUP(tbl_HRMaster[[#This Row],[EmployeeID]],tbl_ManagerSurvey[[EmployeeID]:[PerformanceRating]],2,FALSE),"Not Found")</f>
        <v>1</v>
      </c>
      <c r="AA2500" s="5">
        <f>IFERROR(VLOOKUP(tbl_HRMaster[[#This Row],[EmployeeID]],tbl_ManagerSurvey[[EmployeeID]:[PerformanceRating]],3,FALSE),"Not Found")</f>
        <v>3</v>
      </c>
      <c r="AB2500" s="5" t="str">
        <f>IF(tbl_HRMaster[[#This Row],[Attrition]]="Yes","Left","Active")</f>
        <v>Active</v>
      </c>
      <c r="AC2500" s="5" t="str">
        <f>_xlfn.IFS(tbl_HRMaster[[#This Row],[Age]]&lt;25,"Under 25",tbl_HRMaster[[#This Row],[Age]]&lt;35,"25-34",tbl_HRMaster[[#This Row],[Age]]&lt;45,"35-44",tbl_HRMaster[[#This Row],[Age]]&lt;55,"45-54",TRUE,"Above 54")</f>
        <v>25-34</v>
      </c>
      <c r="AD2500" s="5" t="str">
        <f>_xlfn.IFS(
tbl_HRMaster[[#This Row],[YearsAtCompany]]&lt;2,"&lt; 2 Years",
tbl_HRMaster[[#This Row],[YearsAtCompany]]&lt;5,"2-4 Years",
tbl_HRMaster[[#This Row],[YearsAtCompany]]&lt;10,"5-9 Years",
TRUE,"10+ Years"
)</f>
        <v>5-9 Years</v>
      </c>
      <c r="AE2500" s="5">
        <f>IF(tbl_HRMaster[[#This Row],[Attrition]]="Yes",1,0)</f>
        <v>0</v>
      </c>
    </row>
    <row r="2501" spans="1:31" x14ac:dyDescent="0.25">
      <c r="A2501">
        <v>26</v>
      </c>
      <c r="B2501" t="s">
        <v>28</v>
      </c>
      <c r="C2501" t="s">
        <v>29</v>
      </c>
      <c r="D2501" t="s">
        <v>30</v>
      </c>
      <c r="E2501">
        <v>2</v>
      </c>
      <c r="F2501">
        <v>1</v>
      </c>
      <c r="G2501" t="s">
        <v>24</v>
      </c>
      <c r="H2501">
        <v>196</v>
      </c>
      <c r="I2501" t="s">
        <v>25</v>
      </c>
      <c r="J2501">
        <v>2</v>
      </c>
      <c r="K2501" t="s">
        <v>40</v>
      </c>
      <c r="L2501" t="s">
        <v>41</v>
      </c>
      <c r="M2501">
        <v>59930</v>
      </c>
      <c r="N2501">
        <v>0</v>
      </c>
      <c r="O2501">
        <v>12</v>
      </c>
      <c r="P2501">
        <v>0</v>
      </c>
      <c r="Q2501">
        <v>8</v>
      </c>
      <c r="R2501">
        <v>3</v>
      </c>
      <c r="S2501">
        <v>7</v>
      </c>
      <c r="T2501">
        <v>1</v>
      </c>
      <c r="U2501">
        <v>0</v>
      </c>
      <c r="V2501">
        <f>COUNTIF(tbl_HRMaster[EmployeeID],tbl_HRMaster[[#This Row],[EmployeeID]])</f>
        <v>1</v>
      </c>
      <c r="W2501">
        <f>IFERROR(INDEX(tbl_EmployeeSurvey[EnvironmentSatisfaction],MATCH(tbl_HRMaster[[#This Row],[EmployeeID]],tbl_EmployeeSurvey[EmployeeID],0)),"Not Found")</f>
        <v>3</v>
      </c>
      <c r="X2501">
        <f>IFERROR(INDEX(tbl_EmployeeSurvey[JobSatisfaction],MATCH(tbl_HRMaster[[#This Row],[EmployeeID]],tbl_EmployeeSurvey[EmployeeID],0)),"Not Found")</f>
        <v>3</v>
      </c>
      <c r="Y2501" s="5">
        <f>IFERROR(INDEX(tbl_EmployeeSurvey[WorkLifeBalance],MATCH(tbl_HRMaster[[#This Row],[EmployeeID]],tbl_EmployeeSurvey[EmployeeID],0)),"Not Found")</f>
        <v>2</v>
      </c>
      <c r="Z2501" s="5">
        <f>IFERROR(VLOOKUP(tbl_HRMaster[[#This Row],[EmployeeID]],tbl_ManagerSurvey[[EmployeeID]:[PerformanceRating]],2,FALSE),"Not Found")</f>
        <v>3</v>
      </c>
      <c r="AA2501" s="5">
        <f>IFERROR(VLOOKUP(tbl_HRMaster[[#This Row],[EmployeeID]],tbl_ManagerSurvey[[EmployeeID]:[PerformanceRating]],3,FALSE),"Not Found")</f>
        <v>3</v>
      </c>
      <c r="AB2501" s="5" t="str">
        <f>IF(tbl_HRMaster[[#This Row],[Attrition]]="Yes","Left","Active")</f>
        <v>Left</v>
      </c>
      <c r="AC2501" s="5" t="str">
        <f>_xlfn.IFS(tbl_HRMaster[[#This Row],[Age]]&lt;25,"Under 25",tbl_HRMaster[[#This Row],[Age]]&lt;35,"25-34",tbl_HRMaster[[#This Row],[Age]]&lt;45,"35-44",tbl_HRMaster[[#This Row],[Age]]&lt;55,"45-54",TRUE,"Above 54")</f>
        <v>25-34</v>
      </c>
      <c r="AD2501" s="5" t="str">
        <f>_xlfn.IFS(
tbl_HRMaster[[#This Row],[YearsAtCompany]]&lt;2,"&lt; 2 Years",
tbl_HRMaster[[#This Row],[YearsAtCompany]]&lt;5,"2-4 Years",
tbl_HRMaster[[#This Row],[YearsAtCompany]]&lt;10,"5-9 Years",
TRUE,"10+ Years"
)</f>
        <v>5-9 Years</v>
      </c>
      <c r="AE2501" s="5">
        <f>IF(tbl_HRMaster[[#This Row],[Attrition]]="Yes",1,0)</f>
        <v>1</v>
      </c>
    </row>
    <row r="2502" spans="1:31" x14ac:dyDescent="0.25">
      <c r="A2502">
        <v>26</v>
      </c>
      <c r="B2502" t="s">
        <v>28</v>
      </c>
      <c r="C2502" t="s">
        <v>29</v>
      </c>
      <c r="D2502" t="s">
        <v>30</v>
      </c>
      <c r="E2502">
        <v>2</v>
      </c>
      <c r="F2502">
        <v>1</v>
      </c>
      <c r="G2502" t="s">
        <v>24</v>
      </c>
      <c r="H2502">
        <v>1666</v>
      </c>
      <c r="I2502" t="s">
        <v>25</v>
      </c>
      <c r="J2502">
        <v>2</v>
      </c>
      <c r="K2502" t="s">
        <v>40</v>
      </c>
      <c r="L2502" t="s">
        <v>41</v>
      </c>
      <c r="M2502">
        <v>59930</v>
      </c>
      <c r="N2502">
        <v>0</v>
      </c>
      <c r="O2502">
        <v>12</v>
      </c>
      <c r="P2502">
        <v>0</v>
      </c>
      <c r="Q2502">
        <v>8</v>
      </c>
      <c r="R2502">
        <v>3</v>
      </c>
      <c r="S2502">
        <v>7</v>
      </c>
      <c r="T2502">
        <v>1</v>
      </c>
      <c r="U2502">
        <v>0</v>
      </c>
      <c r="V2502">
        <f>COUNTIF(tbl_HRMaster[EmployeeID],tbl_HRMaster[[#This Row],[EmployeeID]])</f>
        <v>1</v>
      </c>
      <c r="W2502">
        <f>IFERROR(INDEX(tbl_EmployeeSurvey[EnvironmentSatisfaction],MATCH(tbl_HRMaster[[#This Row],[EmployeeID]],tbl_EmployeeSurvey[EmployeeID],0)),"Not Found")</f>
        <v>2</v>
      </c>
      <c r="X2502">
        <f>IFERROR(INDEX(tbl_EmployeeSurvey[JobSatisfaction],MATCH(tbl_HRMaster[[#This Row],[EmployeeID]],tbl_EmployeeSurvey[EmployeeID],0)),"Not Found")</f>
        <v>3</v>
      </c>
      <c r="Y2502" s="5">
        <f>IFERROR(INDEX(tbl_EmployeeSurvey[WorkLifeBalance],MATCH(tbl_HRMaster[[#This Row],[EmployeeID]],tbl_EmployeeSurvey[EmployeeID],0)),"Not Found")</f>
        <v>2</v>
      </c>
      <c r="Z2502" s="5">
        <f>IFERROR(VLOOKUP(tbl_HRMaster[[#This Row],[EmployeeID]],tbl_ManagerSurvey[[EmployeeID]:[PerformanceRating]],2,FALSE),"Not Found")</f>
        <v>3</v>
      </c>
      <c r="AA2502" s="5">
        <f>IFERROR(VLOOKUP(tbl_HRMaster[[#This Row],[EmployeeID]],tbl_ManagerSurvey[[EmployeeID]:[PerformanceRating]],3,FALSE),"Not Found")</f>
        <v>3</v>
      </c>
      <c r="AB2502" s="5" t="str">
        <f>IF(tbl_HRMaster[[#This Row],[Attrition]]="Yes","Left","Active")</f>
        <v>Left</v>
      </c>
      <c r="AC2502" s="5" t="str">
        <f>_xlfn.IFS(tbl_HRMaster[[#This Row],[Age]]&lt;25,"Under 25",tbl_HRMaster[[#This Row],[Age]]&lt;35,"25-34",tbl_HRMaster[[#This Row],[Age]]&lt;45,"35-44",tbl_HRMaster[[#This Row],[Age]]&lt;55,"45-54",TRUE,"Above 54")</f>
        <v>25-34</v>
      </c>
      <c r="AD2502" s="5" t="str">
        <f>_xlfn.IFS(
tbl_HRMaster[[#This Row],[YearsAtCompany]]&lt;2,"&lt; 2 Years",
tbl_HRMaster[[#This Row],[YearsAtCompany]]&lt;5,"2-4 Years",
tbl_HRMaster[[#This Row],[YearsAtCompany]]&lt;10,"5-9 Years",
TRUE,"10+ Years"
)</f>
        <v>5-9 Years</v>
      </c>
      <c r="AE2502" s="5">
        <f>IF(tbl_HRMaster[[#This Row],[Attrition]]="Yes",1,0)</f>
        <v>1</v>
      </c>
    </row>
    <row r="2503" spans="1:31" x14ac:dyDescent="0.25">
      <c r="A2503">
        <v>26</v>
      </c>
      <c r="B2503" t="s">
        <v>28</v>
      </c>
      <c r="C2503" t="s">
        <v>29</v>
      </c>
      <c r="D2503" t="s">
        <v>30</v>
      </c>
      <c r="E2503">
        <v>2</v>
      </c>
      <c r="F2503">
        <v>1</v>
      </c>
      <c r="G2503" t="s">
        <v>24</v>
      </c>
      <c r="H2503">
        <v>3136</v>
      </c>
      <c r="I2503" t="s">
        <v>25</v>
      </c>
      <c r="J2503">
        <v>2</v>
      </c>
      <c r="K2503" t="s">
        <v>40</v>
      </c>
      <c r="L2503" t="s">
        <v>41</v>
      </c>
      <c r="M2503">
        <v>59930</v>
      </c>
      <c r="N2503">
        <v>0</v>
      </c>
      <c r="O2503">
        <v>12</v>
      </c>
      <c r="P2503">
        <v>0</v>
      </c>
      <c r="Q2503">
        <v>8</v>
      </c>
      <c r="R2503">
        <v>3</v>
      </c>
      <c r="S2503">
        <v>7</v>
      </c>
      <c r="T2503">
        <v>1</v>
      </c>
      <c r="U2503">
        <v>0</v>
      </c>
      <c r="V2503">
        <f>COUNTIF(tbl_HRMaster[EmployeeID],tbl_HRMaster[[#This Row],[EmployeeID]])</f>
        <v>1</v>
      </c>
      <c r="W2503">
        <f>IFERROR(INDEX(tbl_EmployeeSurvey[EnvironmentSatisfaction],MATCH(tbl_HRMaster[[#This Row],[EmployeeID]],tbl_EmployeeSurvey[EmployeeID],0)),"Not Found")</f>
        <v>2</v>
      </c>
      <c r="X2503">
        <f>IFERROR(INDEX(tbl_EmployeeSurvey[JobSatisfaction],MATCH(tbl_HRMaster[[#This Row],[EmployeeID]],tbl_EmployeeSurvey[EmployeeID],0)),"Not Found")</f>
        <v>3</v>
      </c>
      <c r="Y2503" s="5">
        <f>IFERROR(INDEX(tbl_EmployeeSurvey[WorkLifeBalance],MATCH(tbl_HRMaster[[#This Row],[EmployeeID]],tbl_EmployeeSurvey[EmployeeID],0)),"Not Found")</f>
        <v>2</v>
      </c>
      <c r="Z2503" s="5">
        <f>IFERROR(VLOOKUP(tbl_HRMaster[[#This Row],[EmployeeID]],tbl_ManagerSurvey[[EmployeeID]:[PerformanceRating]],2,FALSE),"Not Found")</f>
        <v>3</v>
      </c>
      <c r="AA2503" s="5">
        <f>IFERROR(VLOOKUP(tbl_HRMaster[[#This Row],[EmployeeID]],tbl_ManagerSurvey[[EmployeeID]:[PerformanceRating]],3,FALSE),"Not Found")</f>
        <v>3</v>
      </c>
      <c r="AB2503" s="5" t="str">
        <f>IF(tbl_HRMaster[[#This Row],[Attrition]]="Yes","Left","Active")</f>
        <v>Left</v>
      </c>
      <c r="AC2503" s="5" t="str">
        <f>_xlfn.IFS(tbl_HRMaster[[#This Row],[Age]]&lt;25,"Under 25",tbl_HRMaster[[#This Row],[Age]]&lt;35,"25-34",tbl_HRMaster[[#This Row],[Age]]&lt;45,"35-44",tbl_HRMaster[[#This Row],[Age]]&lt;55,"45-54",TRUE,"Above 54")</f>
        <v>25-34</v>
      </c>
      <c r="AD2503" s="5" t="str">
        <f>_xlfn.IFS(
tbl_HRMaster[[#This Row],[YearsAtCompany]]&lt;2,"&lt; 2 Years",
tbl_HRMaster[[#This Row],[YearsAtCompany]]&lt;5,"2-4 Years",
tbl_HRMaster[[#This Row],[YearsAtCompany]]&lt;10,"5-9 Years",
TRUE,"10+ Years"
)</f>
        <v>5-9 Years</v>
      </c>
      <c r="AE2503" s="5">
        <f>IF(tbl_HRMaster[[#This Row],[Attrition]]="Yes",1,0)</f>
        <v>1</v>
      </c>
    </row>
    <row r="2504" spans="1:31" x14ac:dyDescent="0.25">
      <c r="A2504">
        <v>39</v>
      </c>
      <c r="B2504" t="s">
        <v>21</v>
      </c>
      <c r="C2504" t="s">
        <v>22</v>
      </c>
      <c r="D2504" t="s">
        <v>30</v>
      </c>
      <c r="E2504">
        <v>2</v>
      </c>
      <c r="F2504">
        <v>1</v>
      </c>
      <c r="G2504" t="s">
        <v>38</v>
      </c>
      <c r="H2504">
        <v>1209</v>
      </c>
      <c r="I2504" t="s">
        <v>25</v>
      </c>
      <c r="J2504">
        <v>1</v>
      </c>
      <c r="K2504" t="s">
        <v>31</v>
      </c>
      <c r="L2504" t="s">
        <v>27</v>
      </c>
      <c r="M2504">
        <v>47790</v>
      </c>
      <c r="N2504">
        <v>4</v>
      </c>
      <c r="O2504">
        <v>14</v>
      </c>
      <c r="P2504">
        <v>2</v>
      </c>
      <c r="Q2504">
        <v>9</v>
      </c>
      <c r="R2504">
        <v>3</v>
      </c>
      <c r="S2504">
        <v>7</v>
      </c>
      <c r="T2504">
        <v>1</v>
      </c>
      <c r="U2504">
        <v>7</v>
      </c>
      <c r="V2504">
        <f>COUNTIF(tbl_HRMaster[EmployeeID],tbl_HRMaster[[#This Row],[EmployeeID]])</f>
        <v>1</v>
      </c>
      <c r="W2504">
        <f>IFERROR(INDEX(tbl_EmployeeSurvey[EnvironmentSatisfaction],MATCH(tbl_HRMaster[[#This Row],[EmployeeID]],tbl_EmployeeSurvey[EmployeeID],0)),"Not Found")</f>
        <v>4</v>
      </c>
      <c r="X2504">
        <f>IFERROR(INDEX(tbl_EmployeeSurvey[JobSatisfaction],MATCH(tbl_HRMaster[[#This Row],[EmployeeID]],tbl_EmployeeSurvey[EmployeeID],0)),"Not Found")</f>
        <v>1</v>
      </c>
      <c r="Y2504" s="5">
        <f>IFERROR(INDEX(tbl_EmployeeSurvey[WorkLifeBalance],MATCH(tbl_HRMaster[[#This Row],[EmployeeID]],tbl_EmployeeSurvey[EmployeeID],0)),"Not Found")</f>
        <v>3</v>
      </c>
      <c r="Z2504" s="5">
        <f>IFERROR(VLOOKUP(tbl_HRMaster[[#This Row],[EmployeeID]],tbl_ManagerSurvey[[EmployeeID]:[PerformanceRating]],2,FALSE),"Not Found")</f>
        <v>3</v>
      </c>
      <c r="AA2504" s="5">
        <f>IFERROR(VLOOKUP(tbl_HRMaster[[#This Row],[EmployeeID]],tbl_ManagerSurvey[[EmployeeID]:[PerformanceRating]],3,FALSE),"Not Found")</f>
        <v>3</v>
      </c>
      <c r="AB2504" s="5" t="str">
        <f>IF(tbl_HRMaster[[#This Row],[Attrition]]="Yes","Left","Active")</f>
        <v>Active</v>
      </c>
      <c r="AC2504" s="5" t="str">
        <f>_xlfn.IFS(tbl_HRMaster[[#This Row],[Age]]&lt;25,"Under 25",tbl_HRMaster[[#This Row],[Age]]&lt;35,"25-34",tbl_HRMaster[[#This Row],[Age]]&lt;45,"35-44",tbl_HRMaster[[#This Row],[Age]]&lt;55,"45-54",TRUE,"Above 54")</f>
        <v>35-44</v>
      </c>
      <c r="AD2504" s="5" t="str">
        <f>_xlfn.IFS(
tbl_HRMaster[[#This Row],[YearsAtCompany]]&lt;2,"&lt; 2 Years",
tbl_HRMaster[[#This Row],[YearsAtCompany]]&lt;5,"2-4 Years",
tbl_HRMaster[[#This Row],[YearsAtCompany]]&lt;10,"5-9 Years",
TRUE,"10+ Years"
)</f>
        <v>5-9 Years</v>
      </c>
      <c r="AE2504" s="5">
        <f>IF(tbl_HRMaster[[#This Row],[Attrition]]="Yes",1,0)</f>
        <v>0</v>
      </c>
    </row>
    <row r="2505" spans="1:31" x14ac:dyDescent="0.25">
      <c r="A2505">
        <v>39</v>
      </c>
      <c r="B2505" t="s">
        <v>21</v>
      </c>
      <c r="C2505" t="s">
        <v>22</v>
      </c>
      <c r="D2505" t="s">
        <v>30</v>
      </c>
      <c r="E2505">
        <v>2</v>
      </c>
      <c r="F2505">
        <v>1</v>
      </c>
      <c r="G2505" t="s">
        <v>38</v>
      </c>
      <c r="H2505">
        <v>2679</v>
      </c>
      <c r="I2505" t="s">
        <v>25</v>
      </c>
      <c r="J2505">
        <v>1</v>
      </c>
      <c r="K2505" t="s">
        <v>31</v>
      </c>
      <c r="L2505" t="s">
        <v>27</v>
      </c>
      <c r="M2505">
        <v>47790</v>
      </c>
      <c r="N2505">
        <v>4</v>
      </c>
      <c r="O2505">
        <v>14</v>
      </c>
      <c r="P2505">
        <v>2</v>
      </c>
      <c r="Q2505">
        <v>9</v>
      </c>
      <c r="R2505">
        <v>3</v>
      </c>
      <c r="S2505">
        <v>7</v>
      </c>
      <c r="T2505">
        <v>1</v>
      </c>
      <c r="U2505">
        <v>7</v>
      </c>
      <c r="V2505">
        <f>COUNTIF(tbl_HRMaster[EmployeeID],tbl_HRMaster[[#This Row],[EmployeeID]])</f>
        <v>1</v>
      </c>
      <c r="W2505">
        <f>IFERROR(INDEX(tbl_EmployeeSurvey[EnvironmentSatisfaction],MATCH(tbl_HRMaster[[#This Row],[EmployeeID]],tbl_EmployeeSurvey[EmployeeID],0)),"Not Found")</f>
        <v>4</v>
      </c>
      <c r="X2505">
        <f>IFERROR(INDEX(tbl_EmployeeSurvey[JobSatisfaction],MATCH(tbl_HRMaster[[#This Row],[EmployeeID]],tbl_EmployeeSurvey[EmployeeID],0)),"Not Found")</f>
        <v>1</v>
      </c>
      <c r="Y2505" s="5">
        <f>IFERROR(INDEX(tbl_EmployeeSurvey[WorkLifeBalance],MATCH(tbl_HRMaster[[#This Row],[EmployeeID]],tbl_EmployeeSurvey[EmployeeID],0)),"Not Found")</f>
        <v>3</v>
      </c>
      <c r="Z2505" s="5">
        <f>IFERROR(VLOOKUP(tbl_HRMaster[[#This Row],[EmployeeID]],tbl_ManagerSurvey[[EmployeeID]:[PerformanceRating]],2,FALSE),"Not Found")</f>
        <v>3</v>
      </c>
      <c r="AA2505" s="5">
        <f>IFERROR(VLOOKUP(tbl_HRMaster[[#This Row],[EmployeeID]],tbl_ManagerSurvey[[EmployeeID]:[PerformanceRating]],3,FALSE),"Not Found")</f>
        <v>3</v>
      </c>
      <c r="AB2505" s="5" t="str">
        <f>IF(tbl_HRMaster[[#This Row],[Attrition]]="Yes","Left","Active")</f>
        <v>Active</v>
      </c>
      <c r="AC2505" s="5" t="str">
        <f>_xlfn.IFS(tbl_HRMaster[[#This Row],[Age]]&lt;25,"Under 25",tbl_HRMaster[[#This Row],[Age]]&lt;35,"25-34",tbl_HRMaster[[#This Row],[Age]]&lt;45,"35-44",tbl_HRMaster[[#This Row],[Age]]&lt;55,"45-54",TRUE,"Above 54")</f>
        <v>35-44</v>
      </c>
      <c r="AD2505" s="5" t="str">
        <f>_xlfn.IFS(
tbl_HRMaster[[#This Row],[YearsAtCompany]]&lt;2,"&lt; 2 Years",
tbl_HRMaster[[#This Row],[YearsAtCompany]]&lt;5,"2-4 Years",
tbl_HRMaster[[#This Row],[YearsAtCompany]]&lt;10,"5-9 Years",
TRUE,"10+ Years"
)</f>
        <v>5-9 Years</v>
      </c>
      <c r="AE2505" s="5">
        <f>IF(tbl_HRMaster[[#This Row],[Attrition]]="Yes",1,0)</f>
        <v>0</v>
      </c>
    </row>
    <row r="2506" spans="1:31" x14ac:dyDescent="0.25">
      <c r="A2506">
        <v>39</v>
      </c>
      <c r="B2506" t="s">
        <v>21</v>
      </c>
      <c r="C2506" t="s">
        <v>22</v>
      </c>
      <c r="D2506" t="s">
        <v>30</v>
      </c>
      <c r="E2506">
        <v>2</v>
      </c>
      <c r="F2506">
        <v>1</v>
      </c>
      <c r="G2506" t="s">
        <v>38</v>
      </c>
      <c r="H2506">
        <v>4149</v>
      </c>
      <c r="I2506" t="s">
        <v>25</v>
      </c>
      <c r="J2506">
        <v>1</v>
      </c>
      <c r="K2506" t="s">
        <v>31</v>
      </c>
      <c r="L2506" t="s">
        <v>27</v>
      </c>
      <c r="M2506">
        <v>47790</v>
      </c>
      <c r="N2506">
        <v>4</v>
      </c>
      <c r="O2506">
        <v>14</v>
      </c>
      <c r="P2506">
        <v>2</v>
      </c>
      <c r="Q2506">
        <v>9</v>
      </c>
      <c r="R2506">
        <v>3</v>
      </c>
      <c r="S2506">
        <v>7</v>
      </c>
      <c r="T2506">
        <v>1</v>
      </c>
      <c r="U2506">
        <v>7</v>
      </c>
      <c r="V2506">
        <f>COUNTIF(tbl_HRMaster[EmployeeID],tbl_HRMaster[[#This Row],[EmployeeID]])</f>
        <v>1</v>
      </c>
      <c r="W2506">
        <f>IFERROR(INDEX(tbl_EmployeeSurvey[EnvironmentSatisfaction],MATCH(tbl_HRMaster[[#This Row],[EmployeeID]],tbl_EmployeeSurvey[EmployeeID],0)),"Not Found")</f>
        <v>4</v>
      </c>
      <c r="X2506">
        <f>IFERROR(INDEX(tbl_EmployeeSurvey[JobSatisfaction],MATCH(tbl_HRMaster[[#This Row],[EmployeeID]],tbl_EmployeeSurvey[EmployeeID],0)),"Not Found")</f>
        <v>1</v>
      </c>
      <c r="Y2506" s="5">
        <f>IFERROR(INDEX(tbl_EmployeeSurvey[WorkLifeBalance],MATCH(tbl_HRMaster[[#This Row],[EmployeeID]],tbl_EmployeeSurvey[EmployeeID],0)),"Not Found")</f>
        <v>3</v>
      </c>
      <c r="Z2506" s="5">
        <f>IFERROR(VLOOKUP(tbl_HRMaster[[#This Row],[EmployeeID]],tbl_ManagerSurvey[[EmployeeID]:[PerformanceRating]],2,FALSE),"Not Found")</f>
        <v>3</v>
      </c>
      <c r="AA2506" s="5">
        <f>IFERROR(VLOOKUP(tbl_HRMaster[[#This Row],[EmployeeID]],tbl_ManagerSurvey[[EmployeeID]:[PerformanceRating]],3,FALSE),"Not Found")</f>
        <v>3</v>
      </c>
      <c r="AB2506" s="5" t="str">
        <f>IF(tbl_HRMaster[[#This Row],[Attrition]]="Yes","Left","Active")</f>
        <v>Active</v>
      </c>
      <c r="AC2506" s="5" t="str">
        <f>_xlfn.IFS(tbl_HRMaster[[#This Row],[Age]]&lt;25,"Under 25",tbl_HRMaster[[#This Row],[Age]]&lt;35,"25-34",tbl_HRMaster[[#This Row],[Age]]&lt;45,"35-44",tbl_HRMaster[[#This Row],[Age]]&lt;55,"45-54",TRUE,"Above 54")</f>
        <v>35-44</v>
      </c>
      <c r="AD2506" s="5" t="str">
        <f>_xlfn.IFS(
tbl_HRMaster[[#This Row],[YearsAtCompany]]&lt;2,"&lt; 2 Years",
tbl_HRMaster[[#This Row],[YearsAtCompany]]&lt;5,"2-4 Years",
tbl_HRMaster[[#This Row],[YearsAtCompany]]&lt;10,"5-9 Years",
TRUE,"10+ Years"
)</f>
        <v>5-9 Years</v>
      </c>
      <c r="AE2506" s="5">
        <f>IF(tbl_HRMaster[[#This Row],[Attrition]]="Yes",1,0)</f>
        <v>0</v>
      </c>
    </row>
    <row r="2507" spans="1:31" x14ac:dyDescent="0.25">
      <c r="A2507">
        <v>29</v>
      </c>
      <c r="B2507" t="s">
        <v>21</v>
      </c>
      <c r="C2507" t="s">
        <v>22</v>
      </c>
      <c r="D2507" t="s">
        <v>30</v>
      </c>
      <c r="E2507">
        <v>3</v>
      </c>
      <c r="F2507">
        <v>3</v>
      </c>
      <c r="G2507" t="s">
        <v>46</v>
      </c>
      <c r="H2507">
        <v>648</v>
      </c>
      <c r="I2507" t="s">
        <v>25</v>
      </c>
      <c r="J2507">
        <v>2</v>
      </c>
      <c r="K2507" t="s">
        <v>26</v>
      </c>
      <c r="L2507" t="s">
        <v>41</v>
      </c>
      <c r="M2507">
        <v>48050</v>
      </c>
      <c r="N2507">
        <v>2</v>
      </c>
      <c r="O2507">
        <v>16</v>
      </c>
      <c r="P2507">
        <v>1</v>
      </c>
      <c r="Q2507">
        <v>9</v>
      </c>
      <c r="R2507">
        <v>2</v>
      </c>
      <c r="S2507">
        <v>7</v>
      </c>
      <c r="T2507">
        <v>1</v>
      </c>
      <c r="U2507">
        <v>7</v>
      </c>
      <c r="V2507">
        <f>COUNTIF(tbl_HRMaster[EmployeeID],tbl_HRMaster[[#This Row],[EmployeeID]])</f>
        <v>1</v>
      </c>
      <c r="W2507">
        <f>IFERROR(INDEX(tbl_EmployeeSurvey[EnvironmentSatisfaction],MATCH(tbl_HRMaster[[#This Row],[EmployeeID]],tbl_EmployeeSurvey[EmployeeID],0)),"Not Found")</f>
        <v>4</v>
      </c>
      <c r="X2507">
        <f>IFERROR(INDEX(tbl_EmployeeSurvey[JobSatisfaction],MATCH(tbl_HRMaster[[#This Row],[EmployeeID]],tbl_EmployeeSurvey[EmployeeID],0)),"Not Found")</f>
        <v>4</v>
      </c>
      <c r="Y2507" s="5">
        <f>IFERROR(INDEX(tbl_EmployeeSurvey[WorkLifeBalance],MATCH(tbl_HRMaster[[#This Row],[EmployeeID]],tbl_EmployeeSurvey[EmployeeID],0)),"Not Found")</f>
        <v>2</v>
      </c>
      <c r="Z2507" s="5">
        <f>IFERROR(VLOOKUP(tbl_HRMaster[[#This Row],[EmployeeID]],tbl_ManagerSurvey[[EmployeeID]:[PerformanceRating]],2,FALSE),"Not Found")</f>
        <v>3</v>
      </c>
      <c r="AA2507" s="5">
        <f>IFERROR(VLOOKUP(tbl_HRMaster[[#This Row],[EmployeeID]],tbl_ManagerSurvey[[EmployeeID]:[PerformanceRating]],3,FALSE),"Not Found")</f>
        <v>3</v>
      </c>
      <c r="AB2507" s="5" t="str">
        <f>IF(tbl_HRMaster[[#This Row],[Attrition]]="Yes","Left","Active")</f>
        <v>Active</v>
      </c>
      <c r="AC2507" s="5" t="str">
        <f>_xlfn.IFS(tbl_HRMaster[[#This Row],[Age]]&lt;25,"Under 25",tbl_HRMaster[[#This Row],[Age]]&lt;35,"25-34",tbl_HRMaster[[#This Row],[Age]]&lt;45,"35-44",tbl_HRMaster[[#This Row],[Age]]&lt;55,"45-54",TRUE,"Above 54")</f>
        <v>25-34</v>
      </c>
      <c r="AD2507" s="5" t="str">
        <f>_xlfn.IFS(
tbl_HRMaster[[#This Row],[YearsAtCompany]]&lt;2,"&lt; 2 Years",
tbl_HRMaster[[#This Row],[YearsAtCompany]]&lt;5,"2-4 Years",
tbl_HRMaster[[#This Row],[YearsAtCompany]]&lt;10,"5-9 Years",
TRUE,"10+ Years"
)</f>
        <v>5-9 Years</v>
      </c>
      <c r="AE2507" s="5">
        <f>IF(tbl_HRMaster[[#This Row],[Attrition]]="Yes",1,0)</f>
        <v>0</v>
      </c>
    </row>
    <row r="2508" spans="1:31" x14ac:dyDescent="0.25">
      <c r="A2508">
        <v>29</v>
      </c>
      <c r="B2508" t="s">
        <v>21</v>
      </c>
      <c r="C2508" t="s">
        <v>22</v>
      </c>
      <c r="D2508" t="s">
        <v>30</v>
      </c>
      <c r="E2508">
        <v>3</v>
      </c>
      <c r="F2508">
        <v>3</v>
      </c>
      <c r="G2508" t="s">
        <v>46</v>
      </c>
      <c r="H2508">
        <v>2118</v>
      </c>
      <c r="I2508" t="s">
        <v>25</v>
      </c>
      <c r="J2508">
        <v>2</v>
      </c>
      <c r="K2508" t="s">
        <v>26</v>
      </c>
      <c r="L2508" t="s">
        <v>41</v>
      </c>
      <c r="M2508">
        <v>48050</v>
      </c>
      <c r="N2508">
        <v>3</v>
      </c>
      <c r="O2508">
        <v>16</v>
      </c>
      <c r="P2508">
        <v>1</v>
      </c>
      <c r="Q2508">
        <v>9</v>
      </c>
      <c r="R2508">
        <v>2</v>
      </c>
      <c r="S2508">
        <v>7</v>
      </c>
      <c r="T2508">
        <v>1</v>
      </c>
      <c r="U2508">
        <v>7</v>
      </c>
      <c r="V2508">
        <f>COUNTIF(tbl_HRMaster[EmployeeID],tbl_HRMaster[[#This Row],[EmployeeID]])</f>
        <v>1</v>
      </c>
      <c r="W2508">
        <f>IFERROR(INDEX(tbl_EmployeeSurvey[EnvironmentSatisfaction],MATCH(tbl_HRMaster[[#This Row],[EmployeeID]],tbl_EmployeeSurvey[EmployeeID],0)),"Not Found")</f>
        <v>4</v>
      </c>
      <c r="X2508">
        <f>IFERROR(INDEX(tbl_EmployeeSurvey[JobSatisfaction],MATCH(tbl_HRMaster[[#This Row],[EmployeeID]],tbl_EmployeeSurvey[EmployeeID],0)),"Not Found")</f>
        <v>4</v>
      </c>
      <c r="Y2508" s="5">
        <f>IFERROR(INDEX(tbl_EmployeeSurvey[WorkLifeBalance],MATCH(tbl_HRMaster[[#This Row],[EmployeeID]],tbl_EmployeeSurvey[EmployeeID],0)),"Not Found")</f>
        <v>2</v>
      </c>
      <c r="Z2508" s="5">
        <f>IFERROR(VLOOKUP(tbl_HRMaster[[#This Row],[EmployeeID]],tbl_ManagerSurvey[[EmployeeID]:[PerformanceRating]],2,FALSE),"Not Found")</f>
        <v>3</v>
      </c>
      <c r="AA2508" s="5">
        <f>IFERROR(VLOOKUP(tbl_HRMaster[[#This Row],[EmployeeID]],tbl_ManagerSurvey[[EmployeeID]:[PerformanceRating]],3,FALSE),"Not Found")</f>
        <v>3</v>
      </c>
      <c r="AB2508" s="5" t="str">
        <f>IF(tbl_HRMaster[[#This Row],[Attrition]]="Yes","Left","Active")</f>
        <v>Active</v>
      </c>
      <c r="AC2508" s="5" t="str">
        <f>_xlfn.IFS(tbl_HRMaster[[#This Row],[Age]]&lt;25,"Under 25",tbl_HRMaster[[#This Row],[Age]]&lt;35,"25-34",tbl_HRMaster[[#This Row],[Age]]&lt;45,"35-44",tbl_HRMaster[[#This Row],[Age]]&lt;55,"45-54",TRUE,"Above 54")</f>
        <v>25-34</v>
      </c>
      <c r="AD2508" s="5" t="str">
        <f>_xlfn.IFS(
tbl_HRMaster[[#This Row],[YearsAtCompany]]&lt;2,"&lt; 2 Years",
tbl_HRMaster[[#This Row],[YearsAtCompany]]&lt;5,"2-4 Years",
tbl_HRMaster[[#This Row],[YearsAtCompany]]&lt;10,"5-9 Years",
TRUE,"10+ Years"
)</f>
        <v>5-9 Years</v>
      </c>
      <c r="AE2508" s="5">
        <f>IF(tbl_HRMaster[[#This Row],[Attrition]]="Yes",1,0)</f>
        <v>0</v>
      </c>
    </row>
    <row r="2509" spans="1:31" x14ac:dyDescent="0.25">
      <c r="A2509">
        <v>29</v>
      </c>
      <c r="B2509" t="s">
        <v>21</v>
      </c>
      <c r="C2509" t="s">
        <v>22</v>
      </c>
      <c r="D2509" t="s">
        <v>30</v>
      </c>
      <c r="E2509">
        <v>3</v>
      </c>
      <c r="F2509">
        <v>3</v>
      </c>
      <c r="G2509" t="s">
        <v>46</v>
      </c>
      <c r="H2509">
        <v>3588</v>
      </c>
      <c r="I2509" t="s">
        <v>25</v>
      </c>
      <c r="J2509">
        <v>2</v>
      </c>
      <c r="K2509" t="s">
        <v>26</v>
      </c>
      <c r="L2509" t="s">
        <v>41</v>
      </c>
      <c r="M2509">
        <v>48050</v>
      </c>
      <c r="N2509">
        <v>3</v>
      </c>
      <c r="O2509">
        <v>16</v>
      </c>
      <c r="P2509">
        <v>1</v>
      </c>
      <c r="Q2509">
        <v>9</v>
      </c>
      <c r="R2509">
        <v>2</v>
      </c>
      <c r="S2509">
        <v>7</v>
      </c>
      <c r="T2509">
        <v>1</v>
      </c>
      <c r="U2509">
        <v>7</v>
      </c>
      <c r="V2509">
        <f>COUNTIF(tbl_HRMaster[EmployeeID],tbl_HRMaster[[#This Row],[EmployeeID]])</f>
        <v>1</v>
      </c>
      <c r="W2509">
        <f>IFERROR(INDEX(tbl_EmployeeSurvey[EnvironmentSatisfaction],MATCH(tbl_HRMaster[[#This Row],[EmployeeID]],tbl_EmployeeSurvey[EmployeeID],0)),"Not Found")</f>
        <v>4</v>
      </c>
      <c r="X2509">
        <f>IFERROR(INDEX(tbl_EmployeeSurvey[JobSatisfaction],MATCH(tbl_HRMaster[[#This Row],[EmployeeID]],tbl_EmployeeSurvey[EmployeeID],0)),"Not Found")</f>
        <v>4</v>
      </c>
      <c r="Y2509" s="5">
        <f>IFERROR(INDEX(tbl_EmployeeSurvey[WorkLifeBalance],MATCH(tbl_HRMaster[[#This Row],[EmployeeID]],tbl_EmployeeSurvey[EmployeeID],0)),"Not Found")</f>
        <v>2</v>
      </c>
      <c r="Z2509" s="5">
        <f>IFERROR(VLOOKUP(tbl_HRMaster[[#This Row],[EmployeeID]],tbl_ManagerSurvey[[EmployeeID]:[PerformanceRating]],2,FALSE),"Not Found")</f>
        <v>3</v>
      </c>
      <c r="AA2509" s="5">
        <f>IFERROR(VLOOKUP(tbl_HRMaster[[#This Row],[EmployeeID]],tbl_ManagerSurvey[[EmployeeID]:[PerformanceRating]],3,FALSE),"Not Found")</f>
        <v>3</v>
      </c>
      <c r="AB2509" s="5" t="str">
        <f>IF(tbl_HRMaster[[#This Row],[Attrition]]="Yes","Left","Active")</f>
        <v>Active</v>
      </c>
      <c r="AC2509" s="5" t="str">
        <f>_xlfn.IFS(tbl_HRMaster[[#This Row],[Age]]&lt;25,"Under 25",tbl_HRMaster[[#This Row],[Age]]&lt;35,"25-34",tbl_HRMaster[[#This Row],[Age]]&lt;45,"35-44",tbl_HRMaster[[#This Row],[Age]]&lt;55,"45-54",TRUE,"Above 54")</f>
        <v>25-34</v>
      </c>
      <c r="AD2509" s="5" t="str">
        <f>_xlfn.IFS(
tbl_HRMaster[[#This Row],[YearsAtCompany]]&lt;2,"&lt; 2 Years",
tbl_HRMaster[[#This Row],[YearsAtCompany]]&lt;5,"2-4 Years",
tbl_HRMaster[[#This Row],[YearsAtCompany]]&lt;10,"5-9 Years",
TRUE,"10+ Years"
)</f>
        <v>5-9 Years</v>
      </c>
      <c r="AE2509" s="5">
        <f>IF(tbl_HRMaster[[#This Row],[Attrition]]="Yes",1,0)</f>
        <v>0</v>
      </c>
    </row>
    <row r="2510" spans="1:31" x14ac:dyDescent="0.25">
      <c r="A2510">
        <v>38</v>
      </c>
      <c r="B2510" t="s">
        <v>21</v>
      </c>
      <c r="C2510" t="s">
        <v>22</v>
      </c>
      <c r="D2510" t="s">
        <v>37</v>
      </c>
      <c r="E2510">
        <v>25</v>
      </c>
      <c r="F2510">
        <v>1</v>
      </c>
      <c r="G2510" t="s">
        <v>37</v>
      </c>
      <c r="H2510">
        <v>1412</v>
      </c>
      <c r="I2510" t="s">
        <v>25</v>
      </c>
      <c r="J2510">
        <v>1</v>
      </c>
      <c r="K2510" t="s">
        <v>42</v>
      </c>
      <c r="L2510" t="s">
        <v>27</v>
      </c>
      <c r="M2510">
        <v>78470</v>
      </c>
      <c r="N2510">
        <v>3</v>
      </c>
      <c r="O2510">
        <v>14</v>
      </c>
      <c r="P2510">
        <v>1</v>
      </c>
      <c r="Q2510">
        <v>9</v>
      </c>
      <c r="R2510">
        <v>3</v>
      </c>
      <c r="S2510">
        <v>7</v>
      </c>
      <c r="T2510">
        <v>1</v>
      </c>
      <c r="U2510">
        <v>7</v>
      </c>
      <c r="V2510">
        <f>COUNTIF(tbl_HRMaster[EmployeeID],tbl_HRMaster[[#This Row],[EmployeeID]])</f>
        <v>1</v>
      </c>
      <c r="W2510">
        <f>IFERROR(INDEX(tbl_EmployeeSurvey[EnvironmentSatisfaction],MATCH(tbl_HRMaster[[#This Row],[EmployeeID]],tbl_EmployeeSurvey[EmployeeID],0)),"Not Found")</f>
        <v>4</v>
      </c>
      <c r="X2510">
        <f>IFERROR(INDEX(tbl_EmployeeSurvey[JobSatisfaction],MATCH(tbl_HRMaster[[#This Row],[EmployeeID]],tbl_EmployeeSurvey[EmployeeID],0)),"Not Found")</f>
        <v>4</v>
      </c>
      <c r="Y2510" s="5">
        <f>IFERROR(INDEX(tbl_EmployeeSurvey[WorkLifeBalance],MATCH(tbl_HRMaster[[#This Row],[EmployeeID]],tbl_EmployeeSurvey[EmployeeID],0)),"Not Found")</f>
        <v>1</v>
      </c>
      <c r="Z2510" s="5">
        <f>IFERROR(VLOOKUP(tbl_HRMaster[[#This Row],[EmployeeID]],tbl_ManagerSurvey[[EmployeeID]:[PerformanceRating]],2,FALSE),"Not Found")</f>
        <v>4</v>
      </c>
      <c r="AA2510" s="5">
        <f>IFERROR(VLOOKUP(tbl_HRMaster[[#This Row],[EmployeeID]],tbl_ManagerSurvey[[EmployeeID]:[PerformanceRating]],3,FALSE),"Not Found")</f>
        <v>3</v>
      </c>
      <c r="AB2510" s="5" t="str">
        <f>IF(tbl_HRMaster[[#This Row],[Attrition]]="Yes","Left","Active")</f>
        <v>Active</v>
      </c>
      <c r="AC2510" s="5" t="str">
        <f>_xlfn.IFS(tbl_HRMaster[[#This Row],[Age]]&lt;25,"Under 25",tbl_HRMaster[[#This Row],[Age]]&lt;35,"25-34",tbl_HRMaster[[#This Row],[Age]]&lt;45,"35-44",tbl_HRMaster[[#This Row],[Age]]&lt;55,"45-54",TRUE,"Above 54")</f>
        <v>35-44</v>
      </c>
      <c r="AD2510" s="5" t="str">
        <f>_xlfn.IFS(
tbl_HRMaster[[#This Row],[YearsAtCompany]]&lt;2,"&lt; 2 Years",
tbl_HRMaster[[#This Row],[YearsAtCompany]]&lt;5,"2-4 Years",
tbl_HRMaster[[#This Row],[YearsAtCompany]]&lt;10,"5-9 Years",
TRUE,"10+ Years"
)</f>
        <v>5-9 Years</v>
      </c>
      <c r="AE2510" s="5">
        <f>IF(tbl_HRMaster[[#This Row],[Attrition]]="Yes",1,0)</f>
        <v>0</v>
      </c>
    </row>
    <row r="2511" spans="1:31" x14ac:dyDescent="0.25">
      <c r="A2511">
        <v>38</v>
      </c>
      <c r="B2511" t="s">
        <v>21</v>
      </c>
      <c r="C2511" t="s">
        <v>22</v>
      </c>
      <c r="D2511" t="s">
        <v>37</v>
      </c>
      <c r="E2511">
        <v>25</v>
      </c>
      <c r="F2511">
        <v>1</v>
      </c>
      <c r="G2511" t="s">
        <v>37</v>
      </c>
      <c r="H2511">
        <v>2882</v>
      </c>
      <c r="I2511" t="s">
        <v>25</v>
      </c>
      <c r="J2511">
        <v>1</v>
      </c>
      <c r="K2511" t="s">
        <v>42</v>
      </c>
      <c r="L2511" t="s">
        <v>27</v>
      </c>
      <c r="M2511">
        <v>78470</v>
      </c>
      <c r="N2511">
        <v>3</v>
      </c>
      <c r="O2511">
        <v>14</v>
      </c>
      <c r="P2511">
        <v>1</v>
      </c>
      <c r="Q2511">
        <v>9</v>
      </c>
      <c r="R2511">
        <v>3</v>
      </c>
      <c r="S2511">
        <v>7</v>
      </c>
      <c r="T2511">
        <v>1</v>
      </c>
      <c r="U2511">
        <v>7</v>
      </c>
      <c r="V2511">
        <f>COUNTIF(tbl_HRMaster[EmployeeID],tbl_HRMaster[[#This Row],[EmployeeID]])</f>
        <v>1</v>
      </c>
      <c r="W2511">
        <f>IFERROR(INDEX(tbl_EmployeeSurvey[EnvironmentSatisfaction],MATCH(tbl_HRMaster[[#This Row],[EmployeeID]],tbl_EmployeeSurvey[EmployeeID],0)),"Not Found")</f>
        <v>4</v>
      </c>
      <c r="X2511">
        <f>IFERROR(INDEX(tbl_EmployeeSurvey[JobSatisfaction],MATCH(tbl_HRMaster[[#This Row],[EmployeeID]],tbl_EmployeeSurvey[EmployeeID],0)),"Not Found")</f>
        <v>4</v>
      </c>
      <c r="Y2511" s="5">
        <f>IFERROR(INDEX(tbl_EmployeeSurvey[WorkLifeBalance],MATCH(tbl_HRMaster[[#This Row],[EmployeeID]],tbl_EmployeeSurvey[EmployeeID],0)),"Not Found")</f>
        <v>1</v>
      </c>
      <c r="Z2511" s="5">
        <f>IFERROR(VLOOKUP(tbl_HRMaster[[#This Row],[EmployeeID]],tbl_ManagerSurvey[[EmployeeID]:[PerformanceRating]],2,FALSE),"Not Found")</f>
        <v>4</v>
      </c>
      <c r="AA2511" s="5">
        <f>IFERROR(VLOOKUP(tbl_HRMaster[[#This Row],[EmployeeID]],tbl_ManagerSurvey[[EmployeeID]:[PerformanceRating]],3,FALSE),"Not Found")</f>
        <v>3</v>
      </c>
      <c r="AB2511" s="5" t="str">
        <f>IF(tbl_HRMaster[[#This Row],[Attrition]]="Yes","Left","Active")</f>
        <v>Active</v>
      </c>
      <c r="AC2511" s="5" t="str">
        <f>_xlfn.IFS(tbl_HRMaster[[#This Row],[Age]]&lt;25,"Under 25",tbl_HRMaster[[#This Row],[Age]]&lt;35,"25-34",tbl_HRMaster[[#This Row],[Age]]&lt;45,"35-44",tbl_HRMaster[[#This Row],[Age]]&lt;55,"45-54",TRUE,"Above 54")</f>
        <v>35-44</v>
      </c>
      <c r="AD2511" s="5" t="str">
        <f>_xlfn.IFS(
tbl_HRMaster[[#This Row],[YearsAtCompany]]&lt;2,"&lt; 2 Years",
tbl_HRMaster[[#This Row],[YearsAtCompany]]&lt;5,"2-4 Years",
tbl_HRMaster[[#This Row],[YearsAtCompany]]&lt;10,"5-9 Years",
TRUE,"10+ Years"
)</f>
        <v>5-9 Years</v>
      </c>
      <c r="AE2511" s="5">
        <f>IF(tbl_HRMaster[[#This Row],[Attrition]]="Yes",1,0)</f>
        <v>0</v>
      </c>
    </row>
    <row r="2512" spans="1:31" x14ac:dyDescent="0.25">
      <c r="A2512">
        <v>38</v>
      </c>
      <c r="B2512" t="s">
        <v>21</v>
      </c>
      <c r="C2512" t="s">
        <v>22</v>
      </c>
      <c r="D2512" t="s">
        <v>37</v>
      </c>
      <c r="E2512">
        <v>25</v>
      </c>
      <c r="F2512">
        <v>1</v>
      </c>
      <c r="G2512" t="s">
        <v>37</v>
      </c>
      <c r="H2512">
        <v>4352</v>
      </c>
      <c r="I2512" t="s">
        <v>25</v>
      </c>
      <c r="J2512">
        <v>1</v>
      </c>
      <c r="K2512" t="s">
        <v>42</v>
      </c>
      <c r="L2512" t="s">
        <v>27</v>
      </c>
      <c r="M2512">
        <v>78470</v>
      </c>
      <c r="N2512">
        <v>3</v>
      </c>
      <c r="O2512">
        <v>14</v>
      </c>
      <c r="P2512">
        <v>1</v>
      </c>
      <c r="Q2512">
        <v>9</v>
      </c>
      <c r="R2512">
        <v>3</v>
      </c>
      <c r="S2512">
        <v>7</v>
      </c>
      <c r="T2512">
        <v>1</v>
      </c>
      <c r="U2512">
        <v>7</v>
      </c>
      <c r="V2512">
        <f>COUNTIF(tbl_HRMaster[EmployeeID],tbl_HRMaster[[#This Row],[EmployeeID]])</f>
        <v>1</v>
      </c>
      <c r="W2512">
        <f>IFERROR(INDEX(tbl_EmployeeSurvey[EnvironmentSatisfaction],MATCH(tbl_HRMaster[[#This Row],[EmployeeID]],tbl_EmployeeSurvey[EmployeeID],0)),"Not Found")</f>
        <v>4</v>
      </c>
      <c r="X2512">
        <f>IFERROR(INDEX(tbl_EmployeeSurvey[JobSatisfaction],MATCH(tbl_HRMaster[[#This Row],[EmployeeID]],tbl_EmployeeSurvey[EmployeeID],0)),"Not Found")</f>
        <v>4</v>
      </c>
      <c r="Y2512" s="5">
        <f>IFERROR(INDEX(tbl_EmployeeSurvey[WorkLifeBalance],MATCH(tbl_HRMaster[[#This Row],[EmployeeID]],tbl_EmployeeSurvey[EmployeeID],0)),"Not Found")</f>
        <v>1</v>
      </c>
      <c r="Z2512" s="5">
        <f>IFERROR(VLOOKUP(tbl_HRMaster[[#This Row],[EmployeeID]],tbl_ManagerSurvey[[EmployeeID]:[PerformanceRating]],2,FALSE),"Not Found")</f>
        <v>4</v>
      </c>
      <c r="AA2512" s="5">
        <f>IFERROR(VLOOKUP(tbl_HRMaster[[#This Row],[EmployeeID]],tbl_ManagerSurvey[[EmployeeID]:[PerformanceRating]],3,FALSE),"Not Found")</f>
        <v>3</v>
      </c>
      <c r="AB2512" s="5" t="str">
        <f>IF(tbl_HRMaster[[#This Row],[Attrition]]="Yes","Left","Active")</f>
        <v>Active</v>
      </c>
      <c r="AC2512" s="5" t="str">
        <f>_xlfn.IFS(tbl_HRMaster[[#This Row],[Age]]&lt;25,"Under 25",tbl_HRMaster[[#This Row],[Age]]&lt;35,"25-34",tbl_HRMaster[[#This Row],[Age]]&lt;45,"35-44",tbl_HRMaster[[#This Row],[Age]]&lt;55,"45-54",TRUE,"Above 54")</f>
        <v>35-44</v>
      </c>
      <c r="AD2512" s="5" t="str">
        <f>_xlfn.IFS(
tbl_HRMaster[[#This Row],[YearsAtCompany]]&lt;2,"&lt; 2 Years",
tbl_HRMaster[[#This Row],[YearsAtCompany]]&lt;5,"2-4 Years",
tbl_HRMaster[[#This Row],[YearsAtCompany]]&lt;10,"5-9 Years",
TRUE,"10+ Years"
)</f>
        <v>5-9 Years</v>
      </c>
      <c r="AE2512" s="5">
        <f>IF(tbl_HRMaster[[#This Row],[Attrition]]="Yes",1,0)</f>
        <v>0</v>
      </c>
    </row>
    <row r="2513" spans="1:31" x14ac:dyDescent="0.25">
      <c r="A2513">
        <v>41</v>
      </c>
      <c r="B2513" t="s">
        <v>28</v>
      </c>
      <c r="C2513" t="s">
        <v>22</v>
      </c>
      <c r="D2513" t="s">
        <v>30</v>
      </c>
      <c r="E2513">
        <v>23</v>
      </c>
      <c r="F2513">
        <v>3</v>
      </c>
      <c r="G2513" t="s">
        <v>24</v>
      </c>
      <c r="H2513">
        <v>410</v>
      </c>
      <c r="I2513" t="s">
        <v>25</v>
      </c>
      <c r="J2513">
        <v>2</v>
      </c>
      <c r="K2513" t="s">
        <v>35</v>
      </c>
      <c r="L2513" t="s">
        <v>41</v>
      </c>
      <c r="M2513">
        <v>26570</v>
      </c>
      <c r="N2513">
        <v>4</v>
      </c>
      <c r="O2513">
        <v>11</v>
      </c>
      <c r="P2513">
        <v>0</v>
      </c>
      <c r="Q2513">
        <v>10</v>
      </c>
      <c r="R2513">
        <v>3</v>
      </c>
      <c r="S2513">
        <v>7</v>
      </c>
      <c r="T2513">
        <v>1</v>
      </c>
      <c r="U2513">
        <v>0</v>
      </c>
      <c r="V2513">
        <f>COUNTIF(tbl_HRMaster[EmployeeID],tbl_HRMaster[[#This Row],[EmployeeID]])</f>
        <v>1</v>
      </c>
      <c r="W2513">
        <f>IFERROR(INDEX(tbl_EmployeeSurvey[EnvironmentSatisfaction],MATCH(tbl_HRMaster[[#This Row],[EmployeeID]],tbl_EmployeeSurvey[EmployeeID],0)),"Not Found")</f>
        <v>2</v>
      </c>
      <c r="X2513">
        <f>IFERROR(INDEX(tbl_EmployeeSurvey[JobSatisfaction],MATCH(tbl_HRMaster[[#This Row],[EmployeeID]],tbl_EmployeeSurvey[EmployeeID],0)),"Not Found")</f>
        <v>4</v>
      </c>
      <c r="Y2513" s="5">
        <f>IFERROR(INDEX(tbl_EmployeeSurvey[WorkLifeBalance],MATCH(tbl_HRMaster[[#This Row],[EmployeeID]],tbl_EmployeeSurvey[EmployeeID],0)),"Not Found")</f>
        <v>2</v>
      </c>
      <c r="Z2513" s="5">
        <f>IFERROR(VLOOKUP(tbl_HRMaster[[#This Row],[EmployeeID]],tbl_ManagerSurvey[[EmployeeID]:[PerformanceRating]],2,FALSE),"Not Found")</f>
        <v>4</v>
      </c>
      <c r="AA2513" s="5">
        <f>IFERROR(VLOOKUP(tbl_HRMaster[[#This Row],[EmployeeID]],tbl_ManagerSurvey[[EmployeeID]:[PerformanceRating]],3,FALSE),"Not Found")</f>
        <v>3</v>
      </c>
      <c r="AB2513" s="5" t="str">
        <f>IF(tbl_HRMaster[[#This Row],[Attrition]]="Yes","Left","Active")</f>
        <v>Left</v>
      </c>
      <c r="AC2513" s="5" t="str">
        <f>_xlfn.IFS(tbl_HRMaster[[#This Row],[Age]]&lt;25,"Under 25",tbl_HRMaster[[#This Row],[Age]]&lt;35,"25-34",tbl_HRMaster[[#This Row],[Age]]&lt;45,"35-44",tbl_HRMaster[[#This Row],[Age]]&lt;55,"45-54",TRUE,"Above 54")</f>
        <v>35-44</v>
      </c>
      <c r="AD2513" s="5" t="str">
        <f>_xlfn.IFS(
tbl_HRMaster[[#This Row],[YearsAtCompany]]&lt;2,"&lt; 2 Years",
tbl_HRMaster[[#This Row],[YearsAtCompany]]&lt;5,"2-4 Years",
tbl_HRMaster[[#This Row],[YearsAtCompany]]&lt;10,"5-9 Years",
TRUE,"10+ Years"
)</f>
        <v>5-9 Years</v>
      </c>
      <c r="AE2513" s="5">
        <f>IF(tbl_HRMaster[[#This Row],[Attrition]]="Yes",1,0)</f>
        <v>1</v>
      </c>
    </row>
    <row r="2514" spans="1:31" x14ac:dyDescent="0.25">
      <c r="A2514">
        <v>41</v>
      </c>
      <c r="B2514" t="s">
        <v>28</v>
      </c>
      <c r="C2514" t="s">
        <v>22</v>
      </c>
      <c r="D2514" t="s">
        <v>30</v>
      </c>
      <c r="E2514">
        <v>23</v>
      </c>
      <c r="F2514">
        <v>3</v>
      </c>
      <c r="G2514" t="s">
        <v>24</v>
      </c>
      <c r="H2514">
        <v>1880</v>
      </c>
      <c r="I2514" t="s">
        <v>25</v>
      </c>
      <c r="J2514">
        <v>2</v>
      </c>
      <c r="K2514" t="s">
        <v>35</v>
      </c>
      <c r="L2514" t="s">
        <v>41</v>
      </c>
      <c r="M2514">
        <v>26570</v>
      </c>
      <c r="N2514">
        <v>4</v>
      </c>
      <c r="O2514">
        <v>11</v>
      </c>
      <c r="P2514">
        <v>0</v>
      </c>
      <c r="Q2514">
        <v>10</v>
      </c>
      <c r="R2514">
        <v>3</v>
      </c>
      <c r="S2514">
        <v>7</v>
      </c>
      <c r="T2514">
        <v>1</v>
      </c>
      <c r="U2514">
        <v>0</v>
      </c>
      <c r="V2514">
        <f>COUNTIF(tbl_HRMaster[EmployeeID],tbl_HRMaster[[#This Row],[EmployeeID]])</f>
        <v>1</v>
      </c>
      <c r="W2514">
        <f>IFERROR(INDEX(tbl_EmployeeSurvey[EnvironmentSatisfaction],MATCH(tbl_HRMaster[[#This Row],[EmployeeID]],tbl_EmployeeSurvey[EmployeeID],0)),"Not Found")</f>
        <v>2</v>
      </c>
      <c r="X2514">
        <f>IFERROR(INDEX(tbl_EmployeeSurvey[JobSatisfaction],MATCH(tbl_HRMaster[[#This Row],[EmployeeID]],tbl_EmployeeSurvey[EmployeeID],0)),"Not Found")</f>
        <v>4</v>
      </c>
      <c r="Y2514" s="5">
        <f>IFERROR(INDEX(tbl_EmployeeSurvey[WorkLifeBalance],MATCH(tbl_HRMaster[[#This Row],[EmployeeID]],tbl_EmployeeSurvey[EmployeeID],0)),"Not Found")</f>
        <v>2</v>
      </c>
      <c r="Z2514" s="5">
        <f>IFERROR(VLOOKUP(tbl_HRMaster[[#This Row],[EmployeeID]],tbl_ManagerSurvey[[EmployeeID]:[PerformanceRating]],2,FALSE),"Not Found")</f>
        <v>4</v>
      </c>
      <c r="AA2514" s="5">
        <f>IFERROR(VLOOKUP(tbl_HRMaster[[#This Row],[EmployeeID]],tbl_ManagerSurvey[[EmployeeID]:[PerformanceRating]],3,FALSE),"Not Found")</f>
        <v>3</v>
      </c>
      <c r="AB2514" s="5" t="str">
        <f>IF(tbl_HRMaster[[#This Row],[Attrition]]="Yes","Left","Active")</f>
        <v>Left</v>
      </c>
      <c r="AC2514" s="5" t="str">
        <f>_xlfn.IFS(tbl_HRMaster[[#This Row],[Age]]&lt;25,"Under 25",tbl_HRMaster[[#This Row],[Age]]&lt;35,"25-34",tbl_HRMaster[[#This Row],[Age]]&lt;45,"35-44",tbl_HRMaster[[#This Row],[Age]]&lt;55,"45-54",TRUE,"Above 54")</f>
        <v>35-44</v>
      </c>
      <c r="AD2514" s="5" t="str">
        <f>_xlfn.IFS(
tbl_HRMaster[[#This Row],[YearsAtCompany]]&lt;2,"&lt; 2 Years",
tbl_HRMaster[[#This Row],[YearsAtCompany]]&lt;5,"2-4 Years",
tbl_HRMaster[[#This Row],[YearsAtCompany]]&lt;10,"5-9 Years",
TRUE,"10+ Years"
)</f>
        <v>5-9 Years</v>
      </c>
      <c r="AE2514" s="5">
        <f>IF(tbl_HRMaster[[#This Row],[Attrition]]="Yes",1,0)</f>
        <v>1</v>
      </c>
    </row>
    <row r="2515" spans="1:31" x14ac:dyDescent="0.25">
      <c r="A2515">
        <v>41</v>
      </c>
      <c r="B2515" t="s">
        <v>28</v>
      </c>
      <c r="C2515" t="s">
        <v>22</v>
      </c>
      <c r="D2515" t="s">
        <v>30</v>
      </c>
      <c r="E2515">
        <v>23</v>
      </c>
      <c r="F2515">
        <v>3</v>
      </c>
      <c r="G2515" t="s">
        <v>24</v>
      </c>
      <c r="H2515">
        <v>3350</v>
      </c>
      <c r="I2515" t="s">
        <v>25</v>
      </c>
      <c r="J2515">
        <v>2</v>
      </c>
      <c r="K2515" t="s">
        <v>35</v>
      </c>
      <c r="L2515" t="s">
        <v>41</v>
      </c>
      <c r="M2515">
        <v>26570</v>
      </c>
      <c r="N2515">
        <v>4</v>
      </c>
      <c r="O2515">
        <v>11</v>
      </c>
      <c r="P2515">
        <v>0</v>
      </c>
      <c r="Q2515">
        <v>10</v>
      </c>
      <c r="R2515">
        <v>3</v>
      </c>
      <c r="S2515">
        <v>7</v>
      </c>
      <c r="T2515">
        <v>1</v>
      </c>
      <c r="U2515">
        <v>0</v>
      </c>
      <c r="V2515">
        <f>COUNTIF(tbl_HRMaster[EmployeeID],tbl_HRMaster[[#This Row],[EmployeeID]])</f>
        <v>1</v>
      </c>
      <c r="W2515">
        <f>IFERROR(INDEX(tbl_EmployeeSurvey[EnvironmentSatisfaction],MATCH(tbl_HRMaster[[#This Row],[EmployeeID]],tbl_EmployeeSurvey[EmployeeID],0)),"Not Found")</f>
        <v>2</v>
      </c>
      <c r="X2515">
        <f>IFERROR(INDEX(tbl_EmployeeSurvey[JobSatisfaction],MATCH(tbl_HRMaster[[#This Row],[EmployeeID]],tbl_EmployeeSurvey[EmployeeID],0)),"Not Found")</f>
        <v>4</v>
      </c>
      <c r="Y2515" s="5">
        <f>IFERROR(INDEX(tbl_EmployeeSurvey[WorkLifeBalance],MATCH(tbl_HRMaster[[#This Row],[EmployeeID]],tbl_EmployeeSurvey[EmployeeID],0)),"Not Found")</f>
        <v>2</v>
      </c>
      <c r="Z2515" s="5">
        <f>IFERROR(VLOOKUP(tbl_HRMaster[[#This Row],[EmployeeID]],tbl_ManagerSurvey[[EmployeeID]:[PerformanceRating]],2,FALSE),"Not Found")</f>
        <v>4</v>
      </c>
      <c r="AA2515" s="5">
        <f>IFERROR(VLOOKUP(tbl_HRMaster[[#This Row],[EmployeeID]],tbl_ManagerSurvey[[EmployeeID]:[PerformanceRating]],3,FALSE),"Not Found")</f>
        <v>3</v>
      </c>
      <c r="AB2515" s="5" t="str">
        <f>IF(tbl_HRMaster[[#This Row],[Attrition]]="Yes","Left","Active")</f>
        <v>Left</v>
      </c>
      <c r="AC2515" s="5" t="str">
        <f>_xlfn.IFS(tbl_HRMaster[[#This Row],[Age]]&lt;25,"Under 25",tbl_HRMaster[[#This Row],[Age]]&lt;35,"25-34",tbl_HRMaster[[#This Row],[Age]]&lt;45,"35-44",tbl_HRMaster[[#This Row],[Age]]&lt;55,"45-54",TRUE,"Above 54")</f>
        <v>35-44</v>
      </c>
      <c r="AD2515" s="5" t="str">
        <f>_xlfn.IFS(
tbl_HRMaster[[#This Row],[YearsAtCompany]]&lt;2,"&lt; 2 Years",
tbl_HRMaster[[#This Row],[YearsAtCompany]]&lt;5,"2-4 Years",
tbl_HRMaster[[#This Row],[YearsAtCompany]]&lt;10,"5-9 Years",
TRUE,"10+ Years"
)</f>
        <v>5-9 Years</v>
      </c>
      <c r="AE2515" s="5">
        <f>IF(tbl_HRMaster[[#This Row],[Attrition]]="Yes",1,0)</f>
        <v>1</v>
      </c>
    </row>
    <row r="2516" spans="1:31" x14ac:dyDescent="0.25">
      <c r="A2516">
        <v>40</v>
      </c>
      <c r="B2516" t="s">
        <v>21</v>
      </c>
      <c r="C2516" t="s">
        <v>22</v>
      </c>
      <c r="D2516" t="s">
        <v>30</v>
      </c>
      <c r="E2516">
        <v>8</v>
      </c>
      <c r="F2516">
        <v>3</v>
      </c>
      <c r="G2516" t="s">
        <v>33</v>
      </c>
      <c r="H2516">
        <v>104</v>
      </c>
      <c r="I2516" t="s">
        <v>34</v>
      </c>
      <c r="J2516">
        <v>2</v>
      </c>
      <c r="K2516" t="s">
        <v>35</v>
      </c>
      <c r="L2516" t="s">
        <v>27</v>
      </c>
      <c r="M2516">
        <v>50870</v>
      </c>
      <c r="N2516">
        <v>3</v>
      </c>
      <c r="O2516">
        <v>14</v>
      </c>
      <c r="P2516">
        <v>1</v>
      </c>
      <c r="Q2516">
        <v>10</v>
      </c>
      <c r="R2516">
        <v>3</v>
      </c>
      <c r="S2516">
        <v>7</v>
      </c>
      <c r="T2516">
        <v>1</v>
      </c>
      <c r="U2516">
        <v>7</v>
      </c>
      <c r="V2516">
        <f>COUNTIF(tbl_HRMaster[EmployeeID],tbl_HRMaster[[#This Row],[EmployeeID]])</f>
        <v>1</v>
      </c>
      <c r="W2516">
        <f>IFERROR(INDEX(tbl_EmployeeSurvey[EnvironmentSatisfaction],MATCH(tbl_HRMaster[[#This Row],[EmployeeID]],tbl_EmployeeSurvey[EmployeeID],0)),"Not Found")</f>
        <v>4</v>
      </c>
      <c r="X2516">
        <f>IFERROR(INDEX(tbl_EmployeeSurvey[JobSatisfaction],MATCH(tbl_HRMaster[[#This Row],[EmployeeID]],tbl_EmployeeSurvey[EmployeeID],0)),"Not Found")</f>
        <v>3</v>
      </c>
      <c r="Y2516" s="5">
        <f>IFERROR(INDEX(tbl_EmployeeSurvey[WorkLifeBalance],MATCH(tbl_HRMaster[[#This Row],[EmployeeID]],tbl_EmployeeSurvey[EmployeeID],0)),"Not Found")</f>
        <v>3</v>
      </c>
      <c r="Z2516" s="5">
        <f>IFERROR(VLOOKUP(tbl_HRMaster[[#This Row],[EmployeeID]],tbl_ManagerSurvey[[EmployeeID]:[PerformanceRating]],2,FALSE),"Not Found")</f>
        <v>3</v>
      </c>
      <c r="AA2516" s="5">
        <f>IFERROR(VLOOKUP(tbl_HRMaster[[#This Row],[EmployeeID]],tbl_ManagerSurvey[[EmployeeID]:[PerformanceRating]],3,FALSE),"Not Found")</f>
        <v>3</v>
      </c>
      <c r="AB2516" s="5" t="str">
        <f>IF(tbl_HRMaster[[#This Row],[Attrition]]="Yes","Left","Active")</f>
        <v>Active</v>
      </c>
      <c r="AC2516" s="5" t="str">
        <f>_xlfn.IFS(tbl_HRMaster[[#This Row],[Age]]&lt;25,"Under 25",tbl_HRMaster[[#This Row],[Age]]&lt;35,"25-34",tbl_HRMaster[[#This Row],[Age]]&lt;45,"35-44",tbl_HRMaster[[#This Row],[Age]]&lt;55,"45-54",TRUE,"Above 54")</f>
        <v>35-44</v>
      </c>
      <c r="AD2516" s="5" t="str">
        <f>_xlfn.IFS(
tbl_HRMaster[[#This Row],[YearsAtCompany]]&lt;2,"&lt; 2 Years",
tbl_HRMaster[[#This Row],[YearsAtCompany]]&lt;5,"2-4 Years",
tbl_HRMaster[[#This Row],[YearsAtCompany]]&lt;10,"5-9 Years",
TRUE,"10+ Years"
)</f>
        <v>5-9 Years</v>
      </c>
      <c r="AE2516" s="5">
        <f>IF(tbl_HRMaster[[#This Row],[Attrition]]="Yes",1,0)</f>
        <v>0</v>
      </c>
    </row>
    <row r="2517" spans="1:31" x14ac:dyDescent="0.25">
      <c r="A2517">
        <v>40</v>
      </c>
      <c r="B2517" t="s">
        <v>21</v>
      </c>
      <c r="C2517" t="s">
        <v>22</v>
      </c>
      <c r="D2517" t="s">
        <v>30</v>
      </c>
      <c r="E2517">
        <v>8</v>
      </c>
      <c r="F2517">
        <v>3</v>
      </c>
      <c r="G2517" t="s">
        <v>33</v>
      </c>
      <c r="H2517">
        <v>1574</v>
      </c>
      <c r="I2517" t="s">
        <v>34</v>
      </c>
      <c r="J2517">
        <v>2</v>
      </c>
      <c r="K2517" t="s">
        <v>35</v>
      </c>
      <c r="L2517" t="s">
        <v>27</v>
      </c>
      <c r="M2517">
        <v>50870</v>
      </c>
      <c r="N2517">
        <v>3</v>
      </c>
      <c r="O2517">
        <v>14</v>
      </c>
      <c r="P2517">
        <v>1</v>
      </c>
      <c r="Q2517">
        <v>10</v>
      </c>
      <c r="R2517">
        <v>3</v>
      </c>
      <c r="S2517">
        <v>7</v>
      </c>
      <c r="T2517">
        <v>1</v>
      </c>
      <c r="U2517">
        <v>7</v>
      </c>
      <c r="V2517">
        <f>COUNTIF(tbl_HRMaster[EmployeeID],tbl_HRMaster[[#This Row],[EmployeeID]])</f>
        <v>1</v>
      </c>
      <c r="W2517">
        <f>IFERROR(INDEX(tbl_EmployeeSurvey[EnvironmentSatisfaction],MATCH(tbl_HRMaster[[#This Row],[EmployeeID]],tbl_EmployeeSurvey[EmployeeID],0)),"Not Found")</f>
        <v>4</v>
      </c>
      <c r="X2517">
        <f>IFERROR(INDEX(tbl_EmployeeSurvey[JobSatisfaction],MATCH(tbl_HRMaster[[#This Row],[EmployeeID]],tbl_EmployeeSurvey[EmployeeID],0)),"Not Found")</f>
        <v>3</v>
      </c>
      <c r="Y2517" s="5">
        <f>IFERROR(INDEX(tbl_EmployeeSurvey[WorkLifeBalance],MATCH(tbl_HRMaster[[#This Row],[EmployeeID]],tbl_EmployeeSurvey[EmployeeID],0)),"Not Found")</f>
        <v>3</v>
      </c>
      <c r="Z2517" s="5">
        <f>IFERROR(VLOOKUP(tbl_HRMaster[[#This Row],[EmployeeID]],tbl_ManagerSurvey[[EmployeeID]:[PerformanceRating]],2,FALSE),"Not Found")</f>
        <v>3</v>
      </c>
      <c r="AA2517" s="5">
        <f>IFERROR(VLOOKUP(tbl_HRMaster[[#This Row],[EmployeeID]],tbl_ManagerSurvey[[EmployeeID]:[PerformanceRating]],3,FALSE),"Not Found")</f>
        <v>3</v>
      </c>
      <c r="AB2517" s="5" t="str">
        <f>IF(tbl_HRMaster[[#This Row],[Attrition]]="Yes","Left","Active")</f>
        <v>Active</v>
      </c>
      <c r="AC2517" s="5" t="str">
        <f>_xlfn.IFS(tbl_HRMaster[[#This Row],[Age]]&lt;25,"Under 25",tbl_HRMaster[[#This Row],[Age]]&lt;35,"25-34",tbl_HRMaster[[#This Row],[Age]]&lt;45,"35-44",tbl_HRMaster[[#This Row],[Age]]&lt;55,"45-54",TRUE,"Above 54")</f>
        <v>35-44</v>
      </c>
      <c r="AD2517" s="5" t="str">
        <f>_xlfn.IFS(
tbl_HRMaster[[#This Row],[YearsAtCompany]]&lt;2,"&lt; 2 Years",
tbl_HRMaster[[#This Row],[YearsAtCompany]]&lt;5,"2-4 Years",
tbl_HRMaster[[#This Row],[YearsAtCompany]]&lt;10,"5-9 Years",
TRUE,"10+ Years"
)</f>
        <v>5-9 Years</v>
      </c>
      <c r="AE2517" s="5">
        <f>IF(tbl_HRMaster[[#This Row],[Attrition]]="Yes",1,0)</f>
        <v>0</v>
      </c>
    </row>
    <row r="2518" spans="1:31" x14ac:dyDescent="0.25">
      <c r="A2518">
        <v>40</v>
      </c>
      <c r="B2518" t="s">
        <v>21</v>
      </c>
      <c r="C2518" t="s">
        <v>22</v>
      </c>
      <c r="D2518" t="s">
        <v>30</v>
      </c>
      <c r="E2518">
        <v>8</v>
      </c>
      <c r="F2518">
        <v>3</v>
      </c>
      <c r="G2518" t="s">
        <v>33</v>
      </c>
      <c r="H2518">
        <v>3044</v>
      </c>
      <c r="I2518" t="s">
        <v>34</v>
      </c>
      <c r="J2518">
        <v>2</v>
      </c>
      <c r="K2518" t="s">
        <v>35</v>
      </c>
      <c r="L2518" t="s">
        <v>27</v>
      </c>
      <c r="M2518">
        <v>50870</v>
      </c>
      <c r="N2518">
        <v>3</v>
      </c>
      <c r="O2518">
        <v>14</v>
      </c>
      <c r="P2518">
        <v>1</v>
      </c>
      <c r="Q2518">
        <v>10</v>
      </c>
      <c r="R2518">
        <v>3</v>
      </c>
      <c r="S2518">
        <v>7</v>
      </c>
      <c r="T2518">
        <v>1</v>
      </c>
      <c r="U2518">
        <v>7</v>
      </c>
      <c r="V2518">
        <f>COUNTIF(tbl_HRMaster[EmployeeID],tbl_HRMaster[[#This Row],[EmployeeID]])</f>
        <v>1</v>
      </c>
      <c r="W2518">
        <f>IFERROR(INDEX(tbl_EmployeeSurvey[EnvironmentSatisfaction],MATCH(tbl_HRMaster[[#This Row],[EmployeeID]],tbl_EmployeeSurvey[EmployeeID],0)),"Not Found")</f>
        <v>4</v>
      </c>
      <c r="X2518">
        <f>IFERROR(INDEX(tbl_EmployeeSurvey[JobSatisfaction],MATCH(tbl_HRMaster[[#This Row],[EmployeeID]],tbl_EmployeeSurvey[EmployeeID],0)),"Not Found")</f>
        <v>3</v>
      </c>
      <c r="Y2518" s="5">
        <f>IFERROR(INDEX(tbl_EmployeeSurvey[WorkLifeBalance],MATCH(tbl_HRMaster[[#This Row],[EmployeeID]],tbl_EmployeeSurvey[EmployeeID],0)),"Not Found")</f>
        <v>3</v>
      </c>
      <c r="Z2518" s="5">
        <f>IFERROR(VLOOKUP(tbl_HRMaster[[#This Row],[EmployeeID]],tbl_ManagerSurvey[[EmployeeID]:[PerformanceRating]],2,FALSE),"Not Found")</f>
        <v>3</v>
      </c>
      <c r="AA2518" s="5">
        <f>IFERROR(VLOOKUP(tbl_HRMaster[[#This Row],[EmployeeID]],tbl_ManagerSurvey[[EmployeeID]:[PerformanceRating]],3,FALSE),"Not Found")</f>
        <v>3</v>
      </c>
      <c r="AB2518" s="5" t="str">
        <f>IF(tbl_HRMaster[[#This Row],[Attrition]]="Yes","Left","Active")</f>
        <v>Active</v>
      </c>
      <c r="AC2518" s="5" t="str">
        <f>_xlfn.IFS(tbl_HRMaster[[#This Row],[Age]]&lt;25,"Under 25",tbl_HRMaster[[#This Row],[Age]]&lt;35,"25-34",tbl_HRMaster[[#This Row],[Age]]&lt;45,"35-44",tbl_HRMaster[[#This Row],[Age]]&lt;55,"45-54",TRUE,"Above 54")</f>
        <v>35-44</v>
      </c>
      <c r="AD2518" s="5" t="str">
        <f>_xlfn.IFS(
tbl_HRMaster[[#This Row],[YearsAtCompany]]&lt;2,"&lt; 2 Years",
tbl_HRMaster[[#This Row],[YearsAtCompany]]&lt;5,"2-4 Years",
tbl_HRMaster[[#This Row],[YearsAtCompany]]&lt;10,"5-9 Years",
TRUE,"10+ Years"
)</f>
        <v>5-9 Years</v>
      </c>
      <c r="AE2518" s="5">
        <f>IF(tbl_HRMaster[[#This Row],[Attrition]]="Yes",1,0)</f>
        <v>0</v>
      </c>
    </row>
    <row r="2519" spans="1:31" x14ac:dyDescent="0.25">
      <c r="A2519">
        <v>30</v>
      </c>
      <c r="B2519" t="s">
        <v>21</v>
      </c>
      <c r="C2519" t="s">
        <v>22</v>
      </c>
      <c r="D2519" t="s">
        <v>30</v>
      </c>
      <c r="E2519">
        <v>2</v>
      </c>
      <c r="F2519">
        <v>1</v>
      </c>
      <c r="G2519" t="s">
        <v>38</v>
      </c>
      <c r="H2519">
        <v>1002</v>
      </c>
      <c r="I2519" t="s">
        <v>34</v>
      </c>
      <c r="J2519">
        <v>1</v>
      </c>
      <c r="K2519" t="s">
        <v>43</v>
      </c>
      <c r="L2519" t="s">
        <v>27</v>
      </c>
      <c r="M2519">
        <v>104450</v>
      </c>
      <c r="N2519">
        <v>3</v>
      </c>
      <c r="O2519">
        <v>18</v>
      </c>
      <c r="P2519">
        <v>1</v>
      </c>
      <c r="Q2519">
        <v>10</v>
      </c>
      <c r="R2519">
        <v>3</v>
      </c>
      <c r="S2519">
        <v>7</v>
      </c>
      <c r="T2519">
        <v>1</v>
      </c>
      <c r="U2519">
        <v>7</v>
      </c>
      <c r="V2519">
        <f>COUNTIF(tbl_HRMaster[EmployeeID],tbl_HRMaster[[#This Row],[EmployeeID]])</f>
        <v>1</v>
      </c>
      <c r="W2519">
        <f>IFERROR(INDEX(tbl_EmployeeSurvey[EnvironmentSatisfaction],MATCH(tbl_HRMaster[[#This Row],[EmployeeID]],tbl_EmployeeSurvey[EmployeeID],0)),"Not Found")</f>
        <v>3</v>
      </c>
      <c r="X2519">
        <f>IFERROR(INDEX(tbl_EmployeeSurvey[JobSatisfaction],MATCH(tbl_HRMaster[[#This Row],[EmployeeID]],tbl_EmployeeSurvey[EmployeeID],0)),"Not Found")</f>
        <v>3</v>
      </c>
      <c r="Y2519" s="5">
        <f>IFERROR(INDEX(tbl_EmployeeSurvey[WorkLifeBalance],MATCH(tbl_HRMaster[[#This Row],[EmployeeID]],tbl_EmployeeSurvey[EmployeeID],0)),"Not Found")</f>
        <v>3</v>
      </c>
      <c r="Z2519" s="5">
        <f>IFERROR(VLOOKUP(tbl_HRMaster[[#This Row],[EmployeeID]],tbl_ManagerSurvey[[EmployeeID]:[PerformanceRating]],2,FALSE),"Not Found")</f>
        <v>3</v>
      </c>
      <c r="AA2519" s="5">
        <f>IFERROR(VLOOKUP(tbl_HRMaster[[#This Row],[EmployeeID]],tbl_ManagerSurvey[[EmployeeID]:[PerformanceRating]],3,FALSE),"Not Found")</f>
        <v>3</v>
      </c>
      <c r="AB2519" s="5" t="str">
        <f>IF(tbl_HRMaster[[#This Row],[Attrition]]="Yes","Left","Active")</f>
        <v>Active</v>
      </c>
      <c r="AC2519" s="5" t="str">
        <f>_xlfn.IFS(tbl_HRMaster[[#This Row],[Age]]&lt;25,"Under 25",tbl_HRMaster[[#This Row],[Age]]&lt;35,"25-34",tbl_HRMaster[[#This Row],[Age]]&lt;45,"35-44",tbl_HRMaster[[#This Row],[Age]]&lt;55,"45-54",TRUE,"Above 54")</f>
        <v>25-34</v>
      </c>
      <c r="AD2519" s="5" t="str">
        <f>_xlfn.IFS(
tbl_HRMaster[[#This Row],[YearsAtCompany]]&lt;2,"&lt; 2 Years",
tbl_HRMaster[[#This Row],[YearsAtCompany]]&lt;5,"2-4 Years",
tbl_HRMaster[[#This Row],[YearsAtCompany]]&lt;10,"5-9 Years",
TRUE,"10+ Years"
)</f>
        <v>5-9 Years</v>
      </c>
      <c r="AE2519" s="5">
        <f>IF(tbl_HRMaster[[#This Row],[Attrition]]="Yes",1,0)</f>
        <v>0</v>
      </c>
    </row>
    <row r="2520" spans="1:31" x14ac:dyDescent="0.25">
      <c r="A2520">
        <v>30</v>
      </c>
      <c r="B2520" t="s">
        <v>21</v>
      </c>
      <c r="C2520" t="s">
        <v>22</v>
      </c>
      <c r="D2520" t="s">
        <v>30</v>
      </c>
      <c r="E2520">
        <v>2</v>
      </c>
      <c r="F2520">
        <v>1</v>
      </c>
      <c r="G2520" t="s">
        <v>38</v>
      </c>
      <c r="H2520">
        <v>2472</v>
      </c>
      <c r="I2520" t="s">
        <v>34</v>
      </c>
      <c r="J2520">
        <v>1</v>
      </c>
      <c r="K2520" t="s">
        <v>43</v>
      </c>
      <c r="L2520" t="s">
        <v>27</v>
      </c>
      <c r="M2520">
        <v>104450</v>
      </c>
      <c r="N2520">
        <v>3</v>
      </c>
      <c r="O2520">
        <v>18</v>
      </c>
      <c r="P2520">
        <v>1</v>
      </c>
      <c r="Q2520">
        <v>10</v>
      </c>
      <c r="R2520">
        <v>3</v>
      </c>
      <c r="S2520">
        <v>7</v>
      </c>
      <c r="T2520">
        <v>1</v>
      </c>
      <c r="U2520">
        <v>7</v>
      </c>
      <c r="V2520">
        <f>COUNTIF(tbl_HRMaster[EmployeeID],tbl_HRMaster[[#This Row],[EmployeeID]])</f>
        <v>1</v>
      </c>
      <c r="W2520">
        <f>IFERROR(INDEX(tbl_EmployeeSurvey[EnvironmentSatisfaction],MATCH(tbl_HRMaster[[#This Row],[EmployeeID]],tbl_EmployeeSurvey[EmployeeID],0)),"Not Found")</f>
        <v>3</v>
      </c>
      <c r="X2520">
        <f>IFERROR(INDEX(tbl_EmployeeSurvey[JobSatisfaction],MATCH(tbl_HRMaster[[#This Row],[EmployeeID]],tbl_EmployeeSurvey[EmployeeID],0)),"Not Found")</f>
        <v>3</v>
      </c>
      <c r="Y2520" s="5">
        <f>IFERROR(INDEX(tbl_EmployeeSurvey[WorkLifeBalance],MATCH(tbl_HRMaster[[#This Row],[EmployeeID]],tbl_EmployeeSurvey[EmployeeID],0)),"Not Found")</f>
        <v>3</v>
      </c>
      <c r="Z2520" s="5">
        <f>IFERROR(VLOOKUP(tbl_HRMaster[[#This Row],[EmployeeID]],tbl_ManagerSurvey[[EmployeeID]:[PerformanceRating]],2,FALSE),"Not Found")</f>
        <v>3</v>
      </c>
      <c r="AA2520" s="5">
        <f>IFERROR(VLOOKUP(tbl_HRMaster[[#This Row],[EmployeeID]],tbl_ManagerSurvey[[EmployeeID]:[PerformanceRating]],3,FALSE),"Not Found")</f>
        <v>3</v>
      </c>
      <c r="AB2520" s="5" t="str">
        <f>IF(tbl_HRMaster[[#This Row],[Attrition]]="Yes","Left","Active")</f>
        <v>Active</v>
      </c>
      <c r="AC2520" s="5" t="str">
        <f>_xlfn.IFS(tbl_HRMaster[[#This Row],[Age]]&lt;25,"Under 25",tbl_HRMaster[[#This Row],[Age]]&lt;35,"25-34",tbl_HRMaster[[#This Row],[Age]]&lt;45,"35-44",tbl_HRMaster[[#This Row],[Age]]&lt;55,"45-54",TRUE,"Above 54")</f>
        <v>25-34</v>
      </c>
      <c r="AD2520" s="5" t="str">
        <f>_xlfn.IFS(
tbl_HRMaster[[#This Row],[YearsAtCompany]]&lt;2,"&lt; 2 Years",
tbl_HRMaster[[#This Row],[YearsAtCompany]]&lt;5,"2-4 Years",
tbl_HRMaster[[#This Row],[YearsAtCompany]]&lt;10,"5-9 Years",
TRUE,"10+ Years"
)</f>
        <v>5-9 Years</v>
      </c>
      <c r="AE2520" s="5">
        <f>IF(tbl_HRMaster[[#This Row],[Attrition]]="Yes",1,0)</f>
        <v>0</v>
      </c>
    </row>
    <row r="2521" spans="1:31" x14ac:dyDescent="0.25">
      <c r="A2521">
        <v>30</v>
      </c>
      <c r="B2521" t="s">
        <v>21</v>
      </c>
      <c r="C2521" t="s">
        <v>22</v>
      </c>
      <c r="D2521" t="s">
        <v>30</v>
      </c>
      <c r="E2521">
        <v>2</v>
      </c>
      <c r="F2521">
        <v>1</v>
      </c>
      <c r="G2521" t="s">
        <v>38</v>
      </c>
      <c r="H2521">
        <v>3942</v>
      </c>
      <c r="I2521" t="s">
        <v>34</v>
      </c>
      <c r="J2521">
        <v>1</v>
      </c>
      <c r="K2521" t="s">
        <v>43</v>
      </c>
      <c r="L2521" t="s">
        <v>27</v>
      </c>
      <c r="M2521">
        <v>104450</v>
      </c>
      <c r="N2521">
        <v>3</v>
      </c>
      <c r="O2521">
        <v>18</v>
      </c>
      <c r="P2521">
        <v>1</v>
      </c>
      <c r="Q2521">
        <v>10</v>
      </c>
      <c r="R2521">
        <v>3</v>
      </c>
      <c r="S2521">
        <v>7</v>
      </c>
      <c r="T2521">
        <v>1</v>
      </c>
      <c r="U2521">
        <v>7</v>
      </c>
      <c r="V2521">
        <f>COUNTIF(tbl_HRMaster[EmployeeID],tbl_HRMaster[[#This Row],[EmployeeID]])</f>
        <v>1</v>
      </c>
      <c r="W2521">
        <f>IFERROR(INDEX(tbl_EmployeeSurvey[EnvironmentSatisfaction],MATCH(tbl_HRMaster[[#This Row],[EmployeeID]],tbl_EmployeeSurvey[EmployeeID],0)),"Not Found")</f>
        <v>3</v>
      </c>
      <c r="X2521">
        <f>IFERROR(INDEX(tbl_EmployeeSurvey[JobSatisfaction],MATCH(tbl_HRMaster[[#This Row],[EmployeeID]],tbl_EmployeeSurvey[EmployeeID],0)),"Not Found")</f>
        <v>3</v>
      </c>
      <c r="Y2521" s="5">
        <f>IFERROR(INDEX(tbl_EmployeeSurvey[WorkLifeBalance],MATCH(tbl_HRMaster[[#This Row],[EmployeeID]],tbl_EmployeeSurvey[EmployeeID],0)),"Not Found")</f>
        <v>3</v>
      </c>
      <c r="Z2521" s="5">
        <f>IFERROR(VLOOKUP(tbl_HRMaster[[#This Row],[EmployeeID]],tbl_ManagerSurvey[[EmployeeID]:[PerformanceRating]],2,FALSE),"Not Found")</f>
        <v>3</v>
      </c>
      <c r="AA2521" s="5">
        <f>IFERROR(VLOOKUP(tbl_HRMaster[[#This Row],[EmployeeID]],tbl_ManagerSurvey[[EmployeeID]:[PerformanceRating]],3,FALSE),"Not Found")</f>
        <v>3</v>
      </c>
      <c r="AB2521" s="5" t="str">
        <f>IF(tbl_HRMaster[[#This Row],[Attrition]]="Yes","Left","Active")</f>
        <v>Active</v>
      </c>
      <c r="AC2521" s="5" t="str">
        <f>_xlfn.IFS(tbl_HRMaster[[#This Row],[Age]]&lt;25,"Under 25",tbl_HRMaster[[#This Row],[Age]]&lt;35,"25-34",tbl_HRMaster[[#This Row],[Age]]&lt;45,"35-44",tbl_HRMaster[[#This Row],[Age]]&lt;55,"45-54",TRUE,"Above 54")</f>
        <v>25-34</v>
      </c>
      <c r="AD2521" s="5" t="str">
        <f>_xlfn.IFS(
tbl_HRMaster[[#This Row],[YearsAtCompany]]&lt;2,"&lt; 2 Years",
tbl_HRMaster[[#This Row],[YearsAtCompany]]&lt;5,"2-4 Years",
tbl_HRMaster[[#This Row],[YearsAtCompany]]&lt;10,"5-9 Years",
TRUE,"10+ Years"
)</f>
        <v>5-9 Years</v>
      </c>
      <c r="AE2521" s="5">
        <f>IF(tbl_HRMaster[[#This Row],[Attrition]]="Yes",1,0)</f>
        <v>0</v>
      </c>
    </row>
    <row r="2522" spans="1:31" x14ac:dyDescent="0.25">
      <c r="A2522">
        <v>31</v>
      </c>
      <c r="B2522" t="s">
        <v>21</v>
      </c>
      <c r="C2522" t="s">
        <v>22</v>
      </c>
      <c r="D2522" t="s">
        <v>23</v>
      </c>
      <c r="E2522">
        <v>10</v>
      </c>
      <c r="F2522">
        <v>2</v>
      </c>
      <c r="G2522" t="s">
        <v>24</v>
      </c>
      <c r="H2522">
        <v>1271</v>
      </c>
      <c r="I2522" t="s">
        <v>25</v>
      </c>
      <c r="J2522">
        <v>2</v>
      </c>
      <c r="K2522" t="s">
        <v>31</v>
      </c>
      <c r="L2522" t="s">
        <v>41</v>
      </c>
      <c r="M2522">
        <v>112440</v>
      </c>
      <c r="N2522">
        <v>3</v>
      </c>
      <c r="O2522">
        <v>12</v>
      </c>
      <c r="P2522">
        <v>1</v>
      </c>
      <c r="Q2522">
        <v>10</v>
      </c>
      <c r="R2522">
        <v>3</v>
      </c>
      <c r="S2522">
        <v>7</v>
      </c>
      <c r="T2522">
        <v>1</v>
      </c>
      <c r="U2522">
        <v>7</v>
      </c>
      <c r="V2522">
        <f>COUNTIF(tbl_HRMaster[EmployeeID],tbl_HRMaster[[#This Row],[EmployeeID]])</f>
        <v>1</v>
      </c>
      <c r="W2522">
        <f>IFERROR(INDEX(tbl_EmployeeSurvey[EnvironmentSatisfaction],MATCH(tbl_HRMaster[[#This Row],[EmployeeID]],tbl_EmployeeSurvey[EmployeeID],0)),"Not Found")</f>
        <v>4</v>
      </c>
      <c r="X2522">
        <f>IFERROR(INDEX(tbl_EmployeeSurvey[JobSatisfaction],MATCH(tbl_HRMaster[[#This Row],[EmployeeID]],tbl_EmployeeSurvey[EmployeeID],0)),"Not Found")</f>
        <v>4</v>
      </c>
      <c r="Y2522" s="5">
        <f>IFERROR(INDEX(tbl_EmployeeSurvey[WorkLifeBalance],MATCH(tbl_HRMaster[[#This Row],[EmployeeID]],tbl_EmployeeSurvey[EmployeeID],0)),"Not Found")</f>
        <v>2</v>
      </c>
      <c r="Z2522" s="5">
        <f>IFERROR(VLOOKUP(tbl_HRMaster[[#This Row],[EmployeeID]],tbl_ManagerSurvey[[EmployeeID]:[PerformanceRating]],2,FALSE),"Not Found")</f>
        <v>3</v>
      </c>
      <c r="AA2522" s="5">
        <f>IFERROR(VLOOKUP(tbl_HRMaster[[#This Row],[EmployeeID]],tbl_ManagerSurvey[[EmployeeID]:[PerformanceRating]],3,FALSE),"Not Found")</f>
        <v>3</v>
      </c>
      <c r="AB2522" s="5" t="str">
        <f>IF(tbl_HRMaster[[#This Row],[Attrition]]="Yes","Left","Active")</f>
        <v>Active</v>
      </c>
      <c r="AC2522" s="5" t="str">
        <f>_xlfn.IFS(tbl_HRMaster[[#This Row],[Age]]&lt;25,"Under 25",tbl_HRMaster[[#This Row],[Age]]&lt;35,"25-34",tbl_HRMaster[[#This Row],[Age]]&lt;45,"35-44",tbl_HRMaster[[#This Row],[Age]]&lt;55,"45-54",TRUE,"Above 54")</f>
        <v>25-34</v>
      </c>
      <c r="AD2522" s="5" t="str">
        <f>_xlfn.IFS(
tbl_HRMaster[[#This Row],[YearsAtCompany]]&lt;2,"&lt; 2 Years",
tbl_HRMaster[[#This Row],[YearsAtCompany]]&lt;5,"2-4 Years",
tbl_HRMaster[[#This Row],[YearsAtCompany]]&lt;10,"5-9 Years",
TRUE,"10+ Years"
)</f>
        <v>5-9 Years</v>
      </c>
      <c r="AE2522" s="5">
        <f>IF(tbl_HRMaster[[#This Row],[Attrition]]="Yes",1,0)</f>
        <v>0</v>
      </c>
    </row>
    <row r="2523" spans="1:31" x14ac:dyDescent="0.25">
      <c r="A2523">
        <v>31</v>
      </c>
      <c r="B2523" t="s">
        <v>21</v>
      </c>
      <c r="C2523" t="s">
        <v>22</v>
      </c>
      <c r="D2523" t="s">
        <v>23</v>
      </c>
      <c r="E2523">
        <v>10</v>
      </c>
      <c r="F2523">
        <v>2</v>
      </c>
      <c r="G2523" t="s">
        <v>24</v>
      </c>
      <c r="H2523">
        <v>2741</v>
      </c>
      <c r="I2523" t="s">
        <v>25</v>
      </c>
      <c r="J2523">
        <v>2</v>
      </c>
      <c r="K2523" t="s">
        <v>31</v>
      </c>
      <c r="L2523" t="s">
        <v>41</v>
      </c>
      <c r="M2523">
        <v>112440</v>
      </c>
      <c r="N2523">
        <v>3</v>
      </c>
      <c r="O2523">
        <v>12</v>
      </c>
      <c r="P2523">
        <v>1</v>
      </c>
      <c r="Q2523">
        <v>10</v>
      </c>
      <c r="R2523">
        <v>3</v>
      </c>
      <c r="S2523">
        <v>7</v>
      </c>
      <c r="T2523">
        <v>1</v>
      </c>
      <c r="U2523">
        <v>7</v>
      </c>
      <c r="V2523">
        <f>COUNTIF(tbl_HRMaster[EmployeeID],tbl_HRMaster[[#This Row],[EmployeeID]])</f>
        <v>1</v>
      </c>
      <c r="W2523">
        <f>IFERROR(INDEX(tbl_EmployeeSurvey[EnvironmentSatisfaction],MATCH(tbl_HRMaster[[#This Row],[EmployeeID]],tbl_EmployeeSurvey[EmployeeID],0)),"Not Found")</f>
        <v>4</v>
      </c>
      <c r="X2523">
        <f>IFERROR(INDEX(tbl_EmployeeSurvey[JobSatisfaction],MATCH(tbl_HRMaster[[#This Row],[EmployeeID]],tbl_EmployeeSurvey[EmployeeID],0)),"Not Found")</f>
        <v>4</v>
      </c>
      <c r="Y2523" s="5">
        <f>IFERROR(INDEX(tbl_EmployeeSurvey[WorkLifeBalance],MATCH(tbl_HRMaster[[#This Row],[EmployeeID]],tbl_EmployeeSurvey[EmployeeID],0)),"Not Found")</f>
        <v>2</v>
      </c>
      <c r="Z2523" s="5">
        <f>IFERROR(VLOOKUP(tbl_HRMaster[[#This Row],[EmployeeID]],tbl_ManagerSurvey[[EmployeeID]:[PerformanceRating]],2,FALSE),"Not Found")</f>
        <v>3</v>
      </c>
      <c r="AA2523" s="5">
        <f>IFERROR(VLOOKUP(tbl_HRMaster[[#This Row],[EmployeeID]],tbl_ManagerSurvey[[EmployeeID]:[PerformanceRating]],3,FALSE),"Not Found")</f>
        <v>3</v>
      </c>
      <c r="AB2523" s="5" t="str">
        <f>IF(tbl_HRMaster[[#This Row],[Attrition]]="Yes","Left","Active")</f>
        <v>Active</v>
      </c>
      <c r="AC2523" s="5" t="str">
        <f>_xlfn.IFS(tbl_HRMaster[[#This Row],[Age]]&lt;25,"Under 25",tbl_HRMaster[[#This Row],[Age]]&lt;35,"25-34",tbl_HRMaster[[#This Row],[Age]]&lt;45,"35-44",tbl_HRMaster[[#This Row],[Age]]&lt;55,"45-54",TRUE,"Above 54")</f>
        <v>25-34</v>
      </c>
      <c r="AD2523" s="5" t="str">
        <f>_xlfn.IFS(
tbl_HRMaster[[#This Row],[YearsAtCompany]]&lt;2,"&lt; 2 Years",
tbl_HRMaster[[#This Row],[YearsAtCompany]]&lt;5,"2-4 Years",
tbl_HRMaster[[#This Row],[YearsAtCompany]]&lt;10,"5-9 Years",
TRUE,"10+ Years"
)</f>
        <v>5-9 Years</v>
      </c>
      <c r="AE2523" s="5">
        <f>IF(tbl_HRMaster[[#This Row],[Attrition]]="Yes",1,0)</f>
        <v>0</v>
      </c>
    </row>
    <row r="2524" spans="1:31" x14ac:dyDescent="0.25">
      <c r="A2524">
        <v>31</v>
      </c>
      <c r="B2524" t="s">
        <v>21</v>
      </c>
      <c r="C2524" t="s">
        <v>22</v>
      </c>
      <c r="D2524" t="s">
        <v>23</v>
      </c>
      <c r="E2524">
        <v>10</v>
      </c>
      <c r="F2524">
        <v>2</v>
      </c>
      <c r="G2524" t="s">
        <v>24</v>
      </c>
      <c r="H2524">
        <v>4211</v>
      </c>
      <c r="I2524" t="s">
        <v>25</v>
      </c>
      <c r="J2524">
        <v>2</v>
      </c>
      <c r="K2524" t="s">
        <v>31</v>
      </c>
      <c r="L2524" t="s">
        <v>41</v>
      </c>
      <c r="M2524">
        <v>112440</v>
      </c>
      <c r="N2524">
        <v>3</v>
      </c>
      <c r="O2524">
        <v>12</v>
      </c>
      <c r="P2524">
        <v>1</v>
      </c>
      <c r="Q2524">
        <v>10</v>
      </c>
      <c r="R2524">
        <v>3</v>
      </c>
      <c r="S2524">
        <v>7</v>
      </c>
      <c r="T2524">
        <v>1</v>
      </c>
      <c r="U2524">
        <v>7</v>
      </c>
      <c r="V2524">
        <f>COUNTIF(tbl_HRMaster[EmployeeID],tbl_HRMaster[[#This Row],[EmployeeID]])</f>
        <v>1</v>
      </c>
      <c r="W2524">
        <f>IFERROR(INDEX(tbl_EmployeeSurvey[EnvironmentSatisfaction],MATCH(tbl_HRMaster[[#This Row],[EmployeeID]],tbl_EmployeeSurvey[EmployeeID],0)),"Not Found")</f>
        <v>4</v>
      </c>
      <c r="X2524">
        <f>IFERROR(INDEX(tbl_EmployeeSurvey[JobSatisfaction],MATCH(tbl_HRMaster[[#This Row],[EmployeeID]],tbl_EmployeeSurvey[EmployeeID],0)),"Not Found")</f>
        <v>4</v>
      </c>
      <c r="Y2524" s="5">
        <f>IFERROR(INDEX(tbl_EmployeeSurvey[WorkLifeBalance],MATCH(tbl_HRMaster[[#This Row],[EmployeeID]],tbl_EmployeeSurvey[EmployeeID],0)),"Not Found")</f>
        <v>2</v>
      </c>
      <c r="Z2524" s="5">
        <f>IFERROR(VLOOKUP(tbl_HRMaster[[#This Row],[EmployeeID]],tbl_ManagerSurvey[[EmployeeID]:[PerformanceRating]],2,FALSE),"Not Found")</f>
        <v>3</v>
      </c>
      <c r="AA2524" s="5">
        <f>IFERROR(VLOOKUP(tbl_HRMaster[[#This Row],[EmployeeID]],tbl_ManagerSurvey[[EmployeeID]:[PerformanceRating]],3,FALSE),"Not Found")</f>
        <v>3</v>
      </c>
      <c r="AB2524" s="5" t="str">
        <f>IF(tbl_HRMaster[[#This Row],[Attrition]]="Yes","Left","Active")</f>
        <v>Active</v>
      </c>
      <c r="AC2524" s="5" t="str">
        <f>_xlfn.IFS(tbl_HRMaster[[#This Row],[Age]]&lt;25,"Under 25",tbl_HRMaster[[#This Row],[Age]]&lt;35,"25-34",tbl_HRMaster[[#This Row],[Age]]&lt;45,"35-44",tbl_HRMaster[[#This Row],[Age]]&lt;55,"45-54",TRUE,"Above 54")</f>
        <v>25-34</v>
      </c>
      <c r="AD2524" s="5" t="str">
        <f>_xlfn.IFS(
tbl_HRMaster[[#This Row],[YearsAtCompany]]&lt;2,"&lt; 2 Years",
tbl_HRMaster[[#This Row],[YearsAtCompany]]&lt;5,"2-4 Years",
tbl_HRMaster[[#This Row],[YearsAtCompany]]&lt;10,"5-9 Years",
TRUE,"10+ Years"
)</f>
        <v>5-9 Years</v>
      </c>
      <c r="AE2524" s="5">
        <f>IF(tbl_HRMaster[[#This Row],[Attrition]]="Yes",1,0)</f>
        <v>0</v>
      </c>
    </row>
    <row r="2525" spans="1:31" x14ac:dyDescent="0.25">
      <c r="A2525">
        <v>36</v>
      </c>
      <c r="B2525" t="s">
        <v>21</v>
      </c>
      <c r="C2525" t="s">
        <v>22</v>
      </c>
      <c r="D2525" t="s">
        <v>23</v>
      </c>
      <c r="E2525">
        <v>1</v>
      </c>
      <c r="F2525">
        <v>3</v>
      </c>
      <c r="G2525" t="s">
        <v>45</v>
      </c>
      <c r="H2525">
        <v>685</v>
      </c>
      <c r="I2525" t="s">
        <v>34</v>
      </c>
      <c r="J2525">
        <v>2</v>
      </c>
      <c r="K2525" t="s">
        <v>35</v>
      </c>
      <c r="L2525" t="s">
        <v>27</v>
      </c>
      <c r="M2525">
        <v>166270</v>
      </c>
      <c r="N2525">
        <v>3</v>
      </c>
      <c r="O2525">
        <v>12</v>
      </c>
      <c r="P2525">
        <v>0</v>
      </c>
      <c r="Q2525">
        <v>10</v>
      </c>
      <c r="R2525">
        <v>5</v>
      </c>
      <c r="S2525">
        <v>7</v>
      </c>
      <c r="T2525">
        <v>1</v>
      </c>
      <c r="U2525">
        <v>7</v>
      </c>
      <c r="V2525">
        <f>COUNTIF(tbl_HRMaster[EmployeeID],tbl_HRMaster[[#This Row],[EmployeeID]])</f>
        <v>1</v>
      </c>
      <c r="W2525">
        <f>IFERROR(INDEX(tbl_EmployeeSurvey[EnvironmentSatisfaction],MATCH(tbl_HRMaster[[#This Row],[EmployeeID]],tbl_EmployeeSurvey[EmployeeID],0)),"Not Found")</f>
        <v>4</v>
      </c>
      <c r="X2525">
        <f>IFERROR(INDEX(tbl_EmployeeSurvey[JobSatisfaction],MATCH(tbl_HRMaster[[#This Row],[EmployeeID]],tbl_EmployeeSurvey[EmployeeID],0)),"Not Found")</f>
        <v>3</v>
      </c>
      <c r="Y2525" s="5">
        <f>IFERROR(INDEX(tbl_EmployeeSurvey[WorkLifeBalance],MATCH(tbl_HRMaster[[#This Row],[EmployeeID]],tbl_EmployeeSurvey[EmployeeID],0)),"Not Found")</f>
        <v>3</v>
      </c>
      <c r="Z2525" s="5">
        <f>IFERROR(VLOOKUP(tbl_HRMaster[[#This Row],[EmployeeID]],tbl_ManagerSurvey[[EmployeeID]:[PerformanceRating]],2,FALSE),"Not Found")</f>
        <v>2</v>
      </c>
      <c r="AA2525" s="5">
        <f>IFERROR(VLOOKUP(tbl_HRMaster[[#This Row],[EmployeeID]],tbl_ManagerSurvey[[EmployeeID]:[PerformanceRating]],3,FALSE),"Not Found")</f>
        <v>3</v>
      </c>
      <c r="AB2525" s="5" t="str">
        <f>IF(tbl_HRMaster[[#This Row],[Attrition]]="Yes","Left","Active")</f>
        <v>Active</v>
      </c>
      <c r="AC2525" s="5" t="str">
        <f>_xlfn.IFS(tbl_HRMaster[[#This Row],[Age]]&lt;25,"Under 25",tbl_HRMaster[[#This Row],[Age]]&lt;35,"25-34",tbl_HRMaster[[#This Row],[Age]]&lt;45,"35-44",tbl_HRMaster[[#This Row],[Age]]&lt;55,"45-54",TRUE,"Above 54")</f>
        <v>35-44</v>
      </c>
      <c r="AD2525" s="5" t="str">
        <f>_xlfn.IFS(
tbl_HRMaster[[#This Row],[YearsAtCompany]]&lt;2,"&lt; 2 Years",
tbl_HRMaster[[#This Row],[YearsAtCompany]]&lt;5,"2-4 Years",
tbl_HRMaster[[#This Row],[YearsAtCompany]]&lt;10,"5-9 Years",
TRUE,"10+ Years"
)</f>
        <v>5-9 Years</v>
      </c>
      <c r="AE2525" s="5">
        <f>IF(tbl_HRMaster[[#This Row],[Attrition]]="Yes",1,0)</f>
        <v>0</v>
      </c>
    </row>
    <row r="2526" spans="1:31" x14ac:dyDescent="0.25">
      <c r="A2526">
        <v>36</v>
      </c>
      <c r="B2526" t="s">
        <v>21</v>
      </c>
      <c r="C2526" t="s">
        <v>22</v>
      </c>
      <c r="D2526" t="s">
        <v>23</v>
      </c>
      <c r="E2526">
        <v>1</v>
      </c>
      <c r="F2526">
        <v>3</v>
      </c>
      <c r="G2526" t="s">
        <v>45</v>
      </c>
      <c r="H2526">
        <v>2155</v>
      </c>
      <c r="I2526" t="s">
        <v>34</v>
      </c>
      <c r="J2526">
        <v>2</v>
      </c>
      <c r="K2526" t="s">
        <v>35</v>
      </c>
      <c r="L2526" t="s">
        <v>27</v>
      </c>
      <c r="M2526">
        <v>166270</v>
      </c>
      <c r="N2526">
        <v>3</v>
      </c>
      <c r="O2526">
        <v>12</v>
      </c>
      <c r="P2526">
        <v>0</v>
      </c>
      <c r="Q2526">
        <v>10</v>
      </c>
      <c r="R2526">
        <v>5</v>
      </c>
      <c r="S2526">
        <v>7</v>
      </c>
      <c r="T2526">
        <v>1</v>
      </c>
      <c r="U2526">
        <v>7</v>
      </c>
      <c r="V2526">
        <f>COUNTIF(tbl_HRMaster[EmployeeID],tbl_HRMaster[[#This Row],[EmployeeID]])</f>
        <v>1</v>
      </c>
      <c r="W2526">
        <f>IFERROR(INDEX(tbl_EmployeeSurvey[EnvironmentSatisfaction],MATCH(tbl_HRMaster[[#This Row],[EmployeeID]],tbl_EmployeeSurvey[EmployeeID],0)),"Not Found")</f>
        <v>4</v>
      </c>
      <c r="X2526">
        <f>IFERROR(INDEX(tbl_EmployeeSurvey[JobSatisfaction],MATCH(tbl_HRMaster[[#This Row],[EmployeeID]],tbl_EmployeeSurvey[EmployeeID],0)),"Not Found")</f>
        <v>3</v>
      </c>
      <c r="Y2526" s="5">
        <f>IFERROR(INDEX(tbl_EmployeeSurvey[WorkLifeBalance],MATCH(tbl_HRMaster[[#This Row],[EmployeeID]],tbl_EmployeeSurvey[EmployeeID],0)),"Not Found")</f>
        <v>3</v>
      </c>
      <c r="Z2526" s="5">
        <f>IFERROR(VLOOKUP(tbl_HRMaster[[#This Row],[EmployeeID]],tbl_ManagerSurvey[[EmployeeID]:[PerformanceRating]],2,FALSE),"Not Found")</f>
        <v>2</v>
      </c>
      <c r="AA2526" s="5">
        <f>IFERROR(VLOOKUP(tbl_HRMaster[[#This Row],[EmployeeID]],tbl_ManagerSurvey[[EmployeeID]:[PerformanceRating]],3,FALSE),"Not Found")</f>
        <v>3</v>
      </c>
      <c r="AB2526" s="5" t="str">
        <f>IF(tbl_HRMaster[[#This Row],[Attrition]]="Yes","Left","Active")</f>
        <v>Active</v>
      </c>
      <c r="AC2526" s="5" t="str">
        <f>_xlfn.IFS(tbl_HRMaster[[#This Row],[Age]]&lt;25,"Under 25",tbl_HRMaster[[#This Row],[Age]]&lt;35,"25-34",tbl_HRMaster[[#This Row],[Age]]&lt;45,"35-44",tbl_HRMaster[[#This Row],[Age]]&lt;55,"45-54",TRUE,"Above 54")</f>
        <v>35-44</v>
      </c>
      <c r="AD2526" s="5" t="str">
        <f>_xlfn.IFS(
tbl_HRMaster[[#This Row],[YearsAtCompany]]&lt;2,"&lt; 2 Years",
tbl_HRMaster[[#This Row],[YearsAtCompany]]&lt;5,"2-4 Years",
tbl_HRMaster[[#This Row],[YearsAtCompany]]&lt;10,"5-9 Years",
TRUE,"10+ Years"
)</f>
        <v>5-9 Years</v>
      </c>
      <c r="AE2526" s="5">
        <f>IF(tbl_HRMaster[[#This Row],[Attrition]]="Yes",1,0)</f>
        <v>0</v>
      </c>
    </row>
    <row r="2527" spans="1:31" x14ac:dyDescent="0.25">
      <c r="A2527">
        <v>36</v>
      </c>
      <c r="B2527" t="s">
        <v>21</v>
      </c>
      <c r="C2527" t="s">
        <v>22</v>
      </c>
      <c r="D2527" t="s">
        <v>23</v>
      </c>
      <c r="E2527">
        <v>1</v>
      </c>
      <c r="F2527">
        <v>3</v>
      </c>
      <c r="G2527" t="s">
        <v>45</v>
      </c>
      <c r="H2527">
        <v>3625</v>
      </c>
      <c r="I2527" t="s">
        <v>34</v>
      </c>
      <c r="J2527">
        <v>2</v>
      </c>
      <c r="K2527" t="s">
        <v>35</v>
      </c>
      <c r="L2527" t="s">
        <v>27</v>
      </c>
      <c r="M2527">
        <v>166270</v>
      </c>
      <c r="N2527">
        <v>3</v>
      </c>
      <c r="O2527">
        <v>12</v>
      </c>
      <c r="P2527">
        <v>0</v>
      </c>
      <c r="Q2527">
        <v>10</v>
      </c>
      <c r="R2527">
        <v>5</v>
      </c>
      <c r="S2527">
        <v>7</v>
      </c>
      <c r="T2527">
        <v>1</v>
      </c>
      <c r="U2527">
        <v>7</v>
      </c>
      <c r="V2527">
        <f>COUNTIF(tbl_HRMaster[EmployeeID],tbl_HRMaster[[#This Row],[EmployeeID]])</f>
        <v>1</v>
      </c>
      <c r="W2527">
        <f>IFERROR(INDEX(tbl_EmployeeSurvey[EnvironmentSatisfaction],MATCH(tbl_HRMaster[[#This Row],[EmployeeID]],tbl_EmployeeSurvey[EmployeeID],0)),"Not Found")</f>
        <v>4</v>
      </c>
      <c r="X2527">
        <f>IFERROR(INDEX(tbl_EmployeeSurvey[JobSatisfaction],MATCH(tbl_HRMaster[[#This Row],[EmployeeID]],tbl_EmployeeSurvey[EmployeeID],0)),"Not Found")</f>
        <v>3</v>
      </c>
      <c r="Y2527" s="5">
        <f>IFERROR(INDEX(tbl_EmployeeSurvey[WorkLifeBalance],MATCH(tbl_HRMaster[[#This Row],[EmployeeID]],tbl_EmployeeSurvey[EmployeeID],0)),"Not Found")</f>
        <v>3</v>
      </c>
      <c r="Z2527" s="5">
        <f>IFERROR(VLOOKUP(tbl_HRMaster[[#This Row],[EmployeeID]],tbl_ManagerSurvey[[EmployeeID]:[PerformanceRating]],2,FALSE),"Not Found")</f>
        <v>2</v>
      </c>
      <c r="AA2527" s="5">
        <f>IFERROR(VLOOKUP(tbl_HRMaster[[#This Row],[EmployeeID]],tbl_ManagerSurvey[[EmployeeID]:[PerformanceRating]],3,FALSE),"Not Found")</f>
        <v>3</v>
      </c>
      <c r="AB2527" s="5" t="str">
        <f>IF(tbl_HRMaster[[#This Row],[Attrition]]="Yes","Left","Active")</f>
        <v>Active</v>
      </c>
      <c r="AC2527" s="5" t="str">
        <f>_xlfn.IFS(tbl_HRMaster[[#This Row],[Age]]&lt;25,"Under 25",tbl_HRMaster[[#This Row],[Age]]&lt;35,"25-34",tbl_HRMaster[[#This Row],[Age]]&lt;45,"35-44",tbl_HRMaster[[#This Row],[Age]]&lt;55,"45-54",TRUE,"Above 54")</f>
        <v>35-44</v>
      </c>
      <c r="AD2527" s="5" t="str">
        <f>_xlfn.IFS(
tbl_HRMaster[[#This Row],[YearsAtCompany]]&lt;2,"&lt; 2 Years",
tbl_HRMaster[[#This Row],[YearsAtCompany]]&lt;5,"2-4 Years",
tbl_HRMaster[[#This Row],[YearsAtCompany]]&lt;10,"5-9 Years",
TRUE,"10+ Years"
)</f>
        <v>5-9 Years</v>
      </c>
      <c r="AE2527" s="5">
        <f>IF(tbl_HRMaster[[#This Row],[Attrition]]="Yes",1,0)</f>
        <v>0</v>
      </c>
    </row>
    <row r="2528" spans="1:31" x14ac:dyDescent="0.25">
      <c r="A2528">
        <v>29</v>
      </c>
      <c r="B2528" t="s">
        <v>21</v>
      </c>
      <c r="C2528" t="s">
        <v>22</v>
      </c>
      <c r="D2528" t="s">
        <v>30</v>
      </c>
      <c r="E2528">
        <v>16</v>
      </c>
      <c r="F2528">
        <v>3</v>
      </c>
      <c r="G2528" t="s">
        <v>38</v>
      </c>
      <c r="H2528">
        <v>1067</v>
      </c>
      <c r="I2528" t="s">
        <v>25</v>
      </c>
      <c r="J2528">
        <v>1</v>
      </c>
      <c r="K2528" t="s">
        <v>42</v>
      </c>
      <c r="L2528" t="s">
        <v>41</v>
      </c>
      <c r="M2528">
        <v>22100</v>
      </c>
      <c r="N2528">
        <v>8</v>
      </c>
      <c r="O2528">
        <v>11</v>
      </c>
      <c r="P2528">
        <v>1</v>
      </c>
      <c r="Q2528">
        <v>11</v>
      </c>
      <c r="R2528">
        <v>4</v>
      </c>
      <c r="S2528">
        <v>7</v>
      </c>
      <c r="T2528">
        <v>1</v>
      </c>
      <c r="U2528">
        <v>6</v>
      </c>
      <c r="V2528">
        <f>COUNTIF(tbl_HRMaster[EmployeeID],tbl_HRMaster[[#This Row],[EmployeeID]])</f>
        <v>1</v>
      </c>
      <c r="W2528">
        <f>IFERROR(INDEX(tbl_EmployeeSurvey[EnvironmentSatisfaction],MATCH(tbl_HRMaster[[#This Row],[EmployeeID]],tbl_EmployeeSurvey[EmployeeID],0)),"Not Found")</f>
        <v>4</v>
      </c>
      <c r="X2528">
        <f>IFERROR(INDEX(tbl_EmployeeSurvey[JobSatisfaction],MATCH(tbl_HRMaster[[#This Row],[EmployeeID]],tbl_EmployeeSurvey[EmployeeID],0)),"Not Found")</f>
        <v>3</v>
      </c>
      <c r="Y2528" s="5">
        <f>IFERROR(INDEX(tbl_EmployeeSurvey[WorkLifeBalance],MATCH(tbl_HRMaster[[#This Row],[EmployeeID]],tbl_EmployeeSurvey[EmployeeID],0)),"Not Found")</f>
        <v>3</v>
      </c>
      <c r="Z2528" s="5">
        <f>IFERROR(VLOOKUP(tbl_HRMaster[[#This Row],[EmployeeID]],tbl_ManagerSurvey[[EmployeeID]:[PerformanceRating]],2,FALSE),"Not Found")</f>
        <v>3</v>
      </c>
      <c r="AA2528" s="5">
        <f>IFERROR(VLOOKUP(tbl_HRMaster[[#This Row],[EmployeeID]],tbl_ManagerSurvey[[EmployeeID]:[PerformanceRating]],3,FALSE),"Not Found")</f>
        <v>3</v>
      </c>
      <c r="AB2528" s="5" t="str">
        <f>IF(tbl_HRMaster[[#This Row],[Attrition]]="Yes","Left","Active")</f>
        <v>Active</v>
      </c>
      <c r="AC2528" s="5" t="str">
        <f>_xlfn.IFS(tbl_HRMaster[[#This Row],[Age]]&lt;25,"Under 25",tbl_HRMaster[[#This Row],[Age]]&lt;35,"25-34",tbl_HRMaster[[#This Row],[Age]]&lt;45,"35-44",tbl_HRMaster[[#This Row],[Age]]&lt;55,"45-54",TRUE,"Above 54")</f>
        <v>25-34</v>
      </c>
      <c r="AD2528" s="5" t="str">
        <f>_xlfn.IFS(
tbl_HRMaster[[#This Row],[YearsAtCompany]]&lt;2,"&lt; 2 Years",
tbl_HRMaster[[#This Row],[YearsAtCompany]]&lt;5,"2-4 Years",
tbl_HRMaster[[#This Row],[YearsAtCompany]]&lt;10,"5-9 Years",
TRUE,"10+ Years"
)</f>
        <v>5-9 Years</v>
      </c>
      <c r="AE2528" s="5">
        <f>IF(tbl_HRMaster[[#This Row],[Attrition]]="Yes",1,0)</f>
        <v>0</v>
      </c>
    </row>
    <row r="2529" spans="1:31" x14ac:dyDescent="0.25">
      <c r="A2529">
        <v>29</v>
      </c>
      <c r="B2529" t="s">
        <v>21</v>
      </c>
      <c r="C2529" t="s">
        <v>22</v>
      </c>
      <c r="D2529" t="s">
        <v>30</v>
      </c>
      <c r="E2529">
        <v>16</v>
      </c>
      <c r="F2529">
        <v>3</v>
      </c>
      <c r="G2529" t="s">
        <v>38</v>
      </c>
      <c r="H2529">
        <v>2537</v>
      </c>
      <c r="I2529" t="s">
        <v>25</v>
      </c>
      <c r="J2529">
        <v>1</v>
      </c>
      <c r="K2529" t="s">
        <v>42</v>
      </c>
      <c r="L2529" t="s">
        <v>41</v>
      </c>
      <c r="M2529">
        <v>22100</v>
      </c>
      <c r="N2529">
        <v>8</v>
      </c>
      <c r="O2529">
        <v>11</v>
      </c>
      <c r="P2529">
        <v>1</v>
      </c>
      <c r="Q2529">
        <v>11</v>
      </c>
      <c r="R2529">
        <v>4</v>
      </c>
      <c r="S2529">
        <v>7</v>
      </c>
      <c r="T2529">
        <v>1</v>
      </c>
      <c r="U2529">
        <v>6</v>
      </c>
      <c r="V2529">
        <f>COUNTIF(tbl_HRMaster[EmployeeID],tbl_HRMaster[[#This Row],[EmployeeID]])</f>
        <v>1</v>
      </c>
      <c r="W2529">
        <f>IFERROR(INDEX(tbl_EmployeeSurvey[EnvironmentSatisfaction],MATCH(tbl_HRMaster[[#This Row],[EmployeeID]],tbl_EmployeeSurvey[EmployeeID],0)),"Not Found")</f>
        <v>4</v>
      </c>
      <c r="X2529">
        <f>IFERROR(INDEX(tbl_EmployeeSurvey[JobSatisfaction],MATCH(tbl_HRMaster[[#This Row],[EmployeeID]],tbl_EmployeeSurvey[EmployeeID],0)),"Not Found")</f>
        <v>3</v>
      </c>
      <c r="Y2529" s="5">
        <f>IFERROR(INDEX(tbl_EmployeeSurvey[WorkLifeBalance],MATCH(tbl_HRMaster[[#This Row],[EmployeeID]],tbl_EmployeeSurvey[EmployeeID],0)),"Not Found")</f>
        <v>3</v>
      </c>
      <c r="Z2529" s="5">
        <f>IFERROR(VLOOKUP(tbl_HRMaster[[#This Row],[EmployeeID]],tbl_ManagerSurvey[[EmployeeID]:[PerformanceRating]],2,FALSE),"Not Found")</f>
        <v>3</v>
      </c>
      <c r="AA2529" s="5">
        <f>IFERROR(VLOOKUP(tbl_HRMaster[[#This Row],[EmployeeID]],tbl_ManagerSurvey[[EmployeeID]:[PerformanceRating]],3,FALSE),"Not Found")</f>
        <v>3</v>
      </c>
      <c r="AB2529" s="5" t="str">
        <f>IF(tbl_HRMaster[[#This Row],[Attrition]]="Yes","Left","Active")</f>
        <v>Active</v>
      </c>
      <c r="AC2529" s="5" t="str">
        <f>_xlfn.IFS(tbl_HRMaster[[#This Row],[Age]]&lt;25,"Under 25",tbl_HRMaster[[#This Row],[Age]]&lt;35,"25-34",tbl_HRMaster[[#This Row],[Age]]&lt;45,"35-44",tbl_HRMaster[[#This Row],[Age]]&lt;55,"45-54",TRUE,"Above 54")</f>
        <v>25-34</v>
      </c>
      <c r="AD2529" s="5" t="str">
        <f>_xlfn.IFS(
tbl_HRMaster[[#This Row],[YearsAtCompany]]&lt;2,"&lt; 2 Years",
tbl_HRMaster[[#This Row],[YearsAtCompany]]&lt;5,"2-4 Years",
tbl_HRMaster[[#This Row],[YearsAtCompany]]&lt;10,"5-9 Years",
TRUE,"10+ Years"
)</f>
        <v>5-9 Years</v>
      </c>
      <c r="AE2529" s="5">
        <f>IF(tbl_HRMaster[[#This Row],[Attrition]]="Yes",1,0)</f>
        <v>0</v>
      </c>
    </row>
    <row r="2530" spans="1:31" x14ac:dyDescent="0.25">
      <c r="A2530">
        <v>29</v>
      </c>
      <c r="B2530" t="s">
        <v>21</v>
      </c>
      <c r="C2530" t="s">
        <v>22</v>
      </c>
      <c r="D2530" t="s">
        <v>30</v>
      </c>
      <c r="E2530">
        <v>16</v>
      </c>
      <c r="F2530">
        <v>3</v>
      </c>
      <c r="G2530" t="s">
        <v>38</v>
      </c>
      <c r="H2530">
        <v>4007</v>
      </c>
      <c r="I2530" t="s">
        <v>25</v>
      </c>
      <c r="J2530">
        <v>1</v>
      </c>
      <c r="K2530" t="s">
        <v>42</v>
      </c>
      <c r="L2530" t="s">
        <v>41</v>
      </c>
      <c r="M2530">
        <v>22100</v>
      </c>
      <c r="N2530">
        <v>8</v>
      </c>
      <c r="O2530">
        <v>11</v>
      </c>
      <c r="P2530">
        <v>1</v>
      </c>
      <c r="Q2530">
        <v>11</v>
      </c>
      <c r="R2530">
        <v>4</v>
      </c>
      <c r="S2530">
        <v>7</v>
      </c>
      <c r="T2530">
        <v>1</v>
      </c>
      <c r="U2530">
        <v>6</v>
      </c>
      <c r="V2530">
        <f>COUNTIF(tbl_HRMaster[EmployeeID],tbl_HRMaster[[#This Row],[EmployeeID]])</f>
        <v>1</v>
      </c>
      <c r="W2530">
        <f>IFERROR(INDEX(tbl_EmployeeSurvey[EnvironmentSatisfaction],MATCH(tbl_HRMaster[[#This Row],[EmployeeID]],tbl_EmployeeSurvey[EmployeeID],0)),"Not Found")</f>
        <v>4</v>
      </c>
      <c r="X2530">
        <f>IFERROR(INDEX(tbl_EmployeeSurvey[JobSatisfaction],MATCH(tbl_HRMaster[[#This Row],[EmployeeID]],tbl_EmployeeSurvey[EmployeeID],0)),"Not Found")</f>
        <v>3</v>
      </c>
      <c r="Y2530" s="5">
        <f>IFERROR(INDEX(tbl_EmployeeSurvey[WorkLifeBalance],MATCH(tbl_HRMaster[[#This Row],[EmployeeID]],tbl_EmployeeSurvey[EmployeeID],0)),"Not Found")</f>
        <v>3</v>
      </c>
      <c r="Z2530" s="5">
        <f>IFERROR(VLOOKUP(tbl_HRMaster[[#This Row],[EmployeeID]],tbl_ManagerSurvey[[EmployeeID]:[PerformanceRating]],2,FALSE),"Not Found")</f>
        <v>3</v>
      </c>
      <c r="AA2530" s="5">
        <f>IFERROR(VLOOKUP(tbl_HRMaster[[#This Row],[EmployeeID]],tbl_ManagerSurvey[[EmployeeID]:[PerformanceRating]],3,FALSE),"Not Found")</f>
        <v>3</v>
      </c>
      <c r="AB2530" s="5" t="str">
        <f>IF(tbl_HRMaster[[#This Row],[Attrition]]="Yes","Left","Active")</f>
        <v>Active</v>
      </c>
      <c r="AC2530" s="5" t="str">
        <f>_xlfn.IFS(tbl_HRMaster[[#This Row],[Age]]&lt;25,"Under 25",tbl_HRMaster[[#This Row],[Age]]&lt;35,"25-34",tbl_HRMaster[[#This Row],[Age]]&lt;45,"35-44",tbl_HRMaster[[#This Row],[Age]]&lt;55,"45-54",TRUE,"Above 54")</f>
        <v>25-34</v>
      </c>
      <c r="AD2530" s="5" t="str">
        <f>_xlfn.IFS(
tbl_HRMaster[[#This Row],[YearsAtCompany]]&lt;2,"&lt; 2 Years",
tbl_HRMaster[[#This Row],[YearsAtCompany]]&lt;5,"2-4 Years",
tbl_HRMaster[[#This Row],[YearsAtCompany]]&lt;10,"5-9 Years",
TRUE,"10+ Years"
)</f>
        <v>5-9 Years</v>
      </c>
      <c r="AE2530" s="5">
        <f>IF(tbl_HRMaster[[#This Row],[Attrition]]="Yes",1,0)</f>
        <v>0</v>
      </c>
    </row>
    <row r="2531" spans="1:31" x14ac:dyDescent="0.25">
      <c r="A2531">
        <v>29</v>
      </c>
      <c r="B2531" t="s">
        <v>21</v>
      </c>
      <c r="C2531" t="s">
        <v>22</v>
      </c>
      <c r="D2531" t="s">
        <v>30</v>
      </c>
      <c r="E2531">
        <v>8</v>
      </c>
      <c r="F2531">
        <v>3</v>
      </c>
      <c r="G2531" t="s">
        <v>38</v>
      </c>
      <c r="H2531">
        <v>551</v>
      </c>
      <c r="I2531" t="s">
        <v>25</v>
      </c>
      <c r="J2531">
        <v>4</v>
      </c>
      <c r="K2531" t="s">
        <v>31</v>
      </c>
      <c r="L2531" t="s">
        <v>41</v>
      </c>
      <c r="M2531">
        <v>52960</v>
      </c>
      <c r="N2531">
        <v>4</v>
      </c>
      <c r="O2531">
        <v>14</v>
      </c>
      <c r="P2531">
        <v>0</v>
      </c>
      <c r="Q2531">
        <v>11</v>
      </c>
      <c r="R2531">
        <v>3</v>
      </c>
      <c r="S2531">
        <v>7</v>
      </c>
      <c r="T2531">
        <v>1</v>
      </c>
      <c r="U2531">
        <v>7</v>
      </c>
      <c r="V2531">
        <f>COUNTIF(tbl_HRMaster[EmployeeID],tbl_HRMaster[[#This Row],[EmployeeID]])</f>
        <v>1</v>
      </c>
      <c r="W2531">
        <f>IFERROR(INDEX(tbl_EmployeeSurvey[EnvironmentSatisfaction],MATCH(tbl_HRMaster[[#This Row],[EmployeeID]],tbl_EmployeeSurvey[EmployeeID],0)),"Not Found")</f>
        <v>3</v>
      </c>
      <c r="X2531">
        <f>IFERROR(INDEX(tbl_EmployeeSurvey[JobSatisfaction],MATCH(tbl_HRMaster[[#This Row],[EmployeeID]],tbl_EmployeeSurvey[EmployeeID],0)),"Not Found")</f>
        <v>4</v>
      </c>
      <c r="Y2531" s="5">
        <f>IFERROR(INDEX(tbl_EmployeeSurvey[WorkLifeBalance],MATCH(tbl_HRMaster[[#This Row],[EmployeeID]],tbl_EmployeeSurvey[EmployeeID],0)),"Not Found")</f>
        <v>3</v>
      </c>
      <c r="Z2531" s="5">
        <f>IFERROR(VLOOKUP(tbl_HRMaster[[#This Row],[EmployeeID]],tbl_ManagerSurvey[[EmployeeID]:[PerformanceRating]],2,FALSE),"Not Found")</f>
        <v>4</v>
      </c>
      <c r="AA2531" s="5">
        <f>IFERROR(VLOOKUP(tbl_HRMaster[[#This Row],[EmployeeID]],tbl_ManagerSurvey[[EmployeeID]:[PerformanceRating]],3,FALSE),"Not Found")</f>
        <v>3</v>
      </c>
      <c r="AB2531" s="5" t="str">
        <f>IF(tbl_HRMaster[[#This Row],[Attrition]]="Yes","Left","Active")</f>
        <v>Active</v>
      </c>
      <c r="AC2531" s="5" t="str">
        <f>_xlfn.IFS(tbl_HRMaster[[#This Row],[Age]]&lt;25,"Under 25",tbl_HRMaster[[#This Row],[Age]]&lt;35,"25-34",tbl_HRMaster[[#This Row],[Age]]&lt;45,"35-44",tbl_HRMaster[[#This Row],[Age]]&lt;55,"45-54",TRUE,"Above 54")</f>
        <v>25-34</v>
      </c>
      <c r="AD2531" s="5" t="str">
        <f>_xlfn.IFS(
tbl_HRMaster[[#This Row],[YearsAtCompany]]&lt;2,"&lt; 2 Years",
tbl_HRMaster[[#This Row],[YearsAtCompany]]&lt;5,"2-4 Years",
tbl_HRMaster[[#This Row],[YearsAtCompany]]&lt;10,"5-9 Years",
TRUE,"10+ Years"
)</f>
        <v>5-9 Years</v>
      </c>
      <c r="AE2531" s="5">
        <f>IF(tbl_HRMaster[[#This Row],[Attrition]]="Yes",1,0)</f>
        <v>0</v>
      </c>
    </row>
    <row r="2532" spans="1:31" x14ac:dyDescent="0.25">
      <c r="A2532">
        <v>29</v>
      </c>
      <c r="B2532" t="s">
        <v>21</v>
      </c>
      <c r="C2532" t="s">
        <v>22</v>
      </c>
      <c r="D2532" t="s">
        <v>30</v>
      </c>
      <c r="E2532">
        <v>8</v>
      </c>
      <c r="F2532">
        <v>3</v>
      </c>
      <c r="G2532" t="s">
        <v>38</v>
      </c>
      <c r="H2532">
        <v>2021</v>
      </c>
      <c r="I2532" t="s">
        <v>25</v>
      </c>
      <c r="J2532">
        <v>4</v>
      </c>
      <c r="K2532" t="s">
        <v>31</v>
      </c>
      <c r="L2532" t="s">
        <v>41</v>
      </c>
      <c r="M2532">
        <v>52960</v>
      </c>
      <c r="N2532">
        <v>4</v>
      </c>
      <c r="O2532">
        <v>14</v>
      </c>
      <c r="P2532">
        <v>0</v>
      </c>
      <c r="Q2532">
        <v>11</v>
      </c>
      <c r="R2532">
        <v>3</v>
      </c>
      <c r="S2532">
        <v>7</v>
      </c>
      <c r="T2532">
        <v>1</v>
      </c>
      <c r="U2532">
        <v>7</v>
      </c>
      <c r="V2532">
        <f>COUNTIF(tbl_HRMaster[EmployeeID],tbl_HRMaster[[#This Row],[EmployeeID]])</f>
        <v>1</v>
      </c>
      <c r="W2532">
        <f>IFERROR(INDEX(tbl_EmployeeSurvey[EnvironmentSatisfaction],MATCH(tbl_HRMaster[[#This Row],[EmployeeID]],tbl_EmployeeSurvey[EmployeeID],0)),"Not Found")</f>
        <v>3</v>
      </c>
      <c r="X2532">
        <f>IFERROR(INDEX(tbl_EmployeeSurvey[JobSatisfaction],MATCH(tbl_HRMaster[[#This Row],[EmployeeID]],tbl_EmployeeSurvey[EmployeeID],0)),"Not Found")</f>
        <v>4</v>
      </c>
      <c r="Y2532" s="5">
        <f>IFERROR(INDEX(tbl_EmployeeSurvey[WorkLifeBalance],MATCH(tbl_HRMaster[[#This Row],[EmployeeID]],tbl_EmployeeSurvey[EmployeeID],0)),"Not Found")</f>
        <v>3</v>
      </c>
      <c r="Z2532" s="5">
        <f>IFERROR(VLOOKUP(tbl_HRMaster[[#This Row],[EmployeeID]],tbl_ManagerSurvey[[EmployeeID]:[PerformanceRating]],2,FALSE),"Not Found")</f>
        <v>4</v>
      </c>
      <c r="AA2532" s="5">
        <f>IFERROR(VLOOKUP(tbl_HRMaster[[#This Row],[EmployeeID]],tbl_ManagerSurvey[[EmployeeID]:[PerformanceRating]],3,FALSE),"Not Found")</f>
        <v>3</v>
      </c>
      <c r="AB2532" s="5" t="str">
        <f>IF(tbl_HRMaster[[#This Row],[Attrition]]="Yes","Left","Active")</f>
        <v>Active</v>
      </c>
      <c r="AC2532" s="5" t="str">
        <f>_xlfn.IFS(tbl_HRMaster[[#This Row],[Age]]&lt;25,"Under 25",tbl_HRMaster[[#This Row],[Age]]&lt;35,"25-34",tbl_HRMaster[[#This Row],[Age]]&lt;45,"35-44",tbl_HRMaster[[#This Row],[Age]]&lt;55,"45-54",TRUE,"Above 54")</f>
        <v>25-34</v>
      </c>
      <c r="AD2532" s="5" t="str">
        <f>_xlfn.IFS(
tbl_HRMaster[[#This Row],[YearsAtCompany]]&lt;2,"&lt; 2 Years",
tbl_HRMaster[[#This Row],[YearsAtCompany]]&lt;5,"2-4 Years",
tbl_HRMaster[[#This Row],[YearsAtCompany]]&lt;10,"5-9 Years",
TRUE,"10+ Years"
)</f>
        <v>5-9 Years</v>
      </c>
      <c r="AE2532" s="5">
        <f>IF(tbl_HRMaster[[#This Row],[Attrition]]="Yes",1,0)</f>
        <v>0</v>
      </c>
    </row>
    <row r="2533" spans="1:31" x14ac:dyDescent="0.25">
      <c r="A2533">
        <v>29</v>
      </c>
      <c r="B2533" t="s">
        <v>21</v>
      </c>
      <c r="C2533" t="s">
        <v>22</v>
      </c>
      <c r="D2533" t="s">
        <v>30</v>
      </c>
      <c r="E2533">
        <v>8</v>
      </c>
      <c r="F2533">
        <v>3</v>
      </c>
      <c r="G2533" t="s">
        <v>38</v>
      </c>
      <c r="H2533">
        <v>3491</v>
      </c>
      <c r="I2533" t="s">
        <v>25</v>
      </c>
      <c r="J2533">
        <v>4</v>
      </c>
      <c r="K2533" t="s">
        <v>31</v>
      </c>
      <c r="L2533" t="s">
        <v>41</v>
      </c>
      <c r="M2533">
        <v>52960</v>
      </c>
      <c r="N2533">
        <v>4</v>
      </c>
      <c r="O2533">
        <v>14</v>
      </c>
      <c r="P2533">
        <v>0</v>
      </c>
      <c r="Q2533">
        <v>11</v>
      </c>
      <c r="R2533">
        <v>3</v>
      </c>
      <c r="S2533">
        <v>7</v>
      </c>
      <c r="T2533">
        <v>1</v>
      </c>
      <c r="U2533">
        <v>7</v>
      </c>
      <c r="V2533">
        <f>COUNTIF(tbl_HRMaster[EmployeeID],tbl_HRMaster[[#This Row],[EmployeeID]])</f>
        <v>1</v>
      </c>
      <c r="W2533">
        <f>IFERROR(INDEX(tbl_EmployeeSurvey[EnvironmentSatisfaction],MATCH(tbl_HRMaster[[#This Row],[EmployeeID]],tbl_EmployeeSurvey[EmployeeID],0)),"Not Found")</f>
        <v>3</v>
      </c>
      <c r="X2533">
        <f>IFERROR(INDEX(tbl_EmployeeSurvey[JobSatisfaction],MATCH(tbl_HRMaster[[#This Row],[EmployeeID]],tbl_EmployeeSurvey[EmployeeID],0)),"Not Found")</f>
        <v>4</v>
      </c>
      <c r="Y2533" s="5">
        <f>IFERROR(INDEX(tbl_EmployeeSurvey[WorkLifeBalance],MATCH(tbl_HRMaster[[#This Row],[EmployeeID]],tbl_EmployeeSurvey[EmployeeID],0)),"Not Found")</f>
        <v>3</v>
      </c>
      <c r="Z2533" s="5">
        <f>IFERROR(VLOOKUP(tbl_HRMaster[[#This Row],[EmployeeID]],tbl_ManagerSurvey[[EmployeeID]:[PerformanceRating]],2,FALSE),"Not Found")</f>
        <v>4</v>
      </c>
      <c r="AA2533" s="5">
        <f>IFERROR(VLOOKUP(tbl_HRMaster[[#This Row],[EmployeeID]],tbl_ManagerSurvey[[EmployeeID]:[PerformanceRating]],3,FALSE),"Not Found")</f>
        <v>3</v>
      </c>
      <c r="AB2533" s="5" t="str">
        <f>IF(tbl_HRMaster[[#This Row],[Attrition]]="Yes","Left","Active")</f>
        <v>Active</v>
      </c>
      <c r="AC2533" s="5" t="str">
        <f>_xlfn.IFS(tbl_HRMaster[[#This Row],[Age]]&lt;25,"Under 25",tbl_HRMaster[[#This Row],[Age]]&lt;35,"25-34",tbl_HRMaster[[#This Row],[Age]]&lt;45,"35-44",tbl_HRMaster[[#This Row],[Age]]&lt;55,"45-54",TRUE,"Above 54")</f>
        <v>25-34</v>
      </c>
      <c r="AD2533" s="5" t="str">
        <f>_xlfn.IFS(
tbl_HRMaster[[#This Row],[YearsAtCompany]]&lt;2,"&lt; 2 Years",
tbl_HRMaster[[#This Row],[YearsAtCompany]]&lt;5,"2-4 Years",
tbl_HRMaster[[#This Row],[YearsAtCompany]]&lt;10,"5-9 Years",
TRUE,"10+ Years"
)</f>
        <v>5-9 Years</v>
      </c>
      <c r="AE2533" s="5">
        <f>IF(tbl_HRMaster[[#This Row],[Attrition]]="Yes",1,0)</f>
        <v>0</v>
      </c>
    </row>
    <row r="2534" spans="1:31" x14ac:dyDescent="0.25">
      <c r="A2534">
        <v>38</v>
      </c>
      <c r="B2534" t="s">
        <v>21</v>
      </c>
      <c r="C2534" t="s">
        <v>22</v>
      </c>
      <c r="D2534" t="s">
        <v>23</v>
      </c>
      <c r="E2534">
        <v>2</v>
      </c>
      <c r="F2534">
        <v>4</v>
      </c>
      <c r="G2534" t="s">
        <v>24</v>
      </c>
      <c r="H2534">
        <v>706</v>
      </c>
      <c r="I2534" t="s">
        <v>25</v>
      </c>
      <c r="J2534">
        <v>1</v>
      </c>
      <c r="K2534" t="s">
        <v>31</v>
      </c>
      <c r="L2534" t="s">
        <v>41</v>
      </c>
      <c r="M2534">
        <v>107250</v>
      </c>
      <c r="N2534">
        <v>3</v>
      </c>
      <c r="O2534">
        <v>18</v>
      </c>
      <c r="P2534">
        <v>0</v>
      </c>
      <c r="Q2534">
        <v>11</v>
      </c>
      <c r="R2534">
        <v>5</v>
      </c>
      <c r="S2534">
        <v>7</v>
      </c>
      <c r="T2534">
        <v>1</v>
      </c>
      <c r="U2534">
        <v>7</v>
      </c>
      <c r="V2534">
        <f>COUNTIF(tbl_HRMaster[EmployeeID],tbl_HRMaster[[#This Row],[EmployeeID]])</f>
        <v>1</v>
      </c>
      <c r="W2534">
        <f>IFERROR(INDEX(tbl_EmployeeSurvey[EnvironmentSatisfaction],MATCH(tbl_HRMaster[[#This Row],[EmployeeID]],tbl_EmployeeSurvey[EmployeeID],0)),"Not Found")</f>
        <v>2</v>
      </c>
      <c r="X2534">
        <f>IFERROR(INDEX(tbl_EmployeeSurvey[JobSatisfaction],MATCH(tbl_HRMaster[[#This Row],[EmployeeID]],tbl_EmployeeSurvey[EmployeeID],0)),"Not Found")</f>
        <v>1</v>
      </c>
      <c r="Y2534" s="5">
        <f>IFERROR(INDEX(tbl_EmployeeSurvey[WorkLifeBalance],MATCH(tbl_HRMaster[[#This Row],[EmployeeID]],tbl_EmployeeSurvey[EmployeeID],0)),"Not Found")</f>
        <v>3</v>
      </c>
      <c r="Z2534" s="5">
        <f>IFERROR(VLOOKUP(tbl_HRMaster[[#This Row],[EmployeeID]],tbl_ManagerSurvey[[EmployeeID]:[PerformanceRating]],2,FALSE),"Not Found")</f>
        <v>2</v>
      </c>
      <c r="AA2534" s="5">
        <f>IFERROR(VLOOKUP(tbl_HRMaster[[#This Row],[EmployeeID]],tbl_ManagerSurvey[[EmployeeID]:[PerformanceRating]],3,FALSE),"Not Found")</f>
        <v>3</v>
      </c>
      <c r="AB2534" s="5" t="str">
        <f>IF(tbl_HRMaster[[#This Row],[Attrition]]="Yes","Left","Active")</f>
        <v>Active</v>
      </c>
      <c r="AC2534" s="5" t="str">
        <f>_xlfn.IFS(tbl_HRMaster[[#This Row],[Age]]&lt;25,"Under 25",tbl_HRMaster[[#This Row],[Age]]&lt;35,"25-34",tbl_HRMaster[[#This Row],[Age]]&lt;45,"35-44",tbl_HRMaster[[#This Row],[Age]]&lt;55,"45-54",TRUE,"Above 54")</f>
        <v>35-44</v>
      </c>
      <c r="AD2534" s="5" t="str">
        <f>_xlfn.IFS(
tbl_HRMaster[[#This Row],[YearsAtCompany]]&lt;2,"&lt; 2 Years",
tbl_HRMaster[[#This Row],[YearsAtCompany]]&lt;5,"2-4 Years",
tbl_HRMaster[[#This Row],[YearsAtCompany]]&lt;10,"5-9 Years",
TRUE,"10+ Years"
)</f>
        <v>5-9 Years</v>
      </c>
      <c r="AE2534" s="5">
        <f>IF(tbl_HRMaster[[#This Row],[Attrition]]="Yes",1,0)</f>
        <v>0</v>
      </c>
    </row>
    <row r="2535" spans="1:31" x14ac:dyDescent="0.25">
      <c r="A2535">
        <v>38</v>
      </c>
      <c r="B2535" t="s">
        <v>21</v>
      </c>
      <c r="C2535" t="s">
        <v>22</v>
      </c>
      <c r="D2535" t="s">
        <v>23</v>
      </c>
      <c r="E2535">
        <v>2</v>
      </c>
      <c r="F2535">
        <v>4</v>
      </c>
      <c r="G2535" t="s">
        <v>24</v>
      </c>
      <c r="H2535">
        <v>2176</v>
      </c>
      <c r="I2535" t="s">
        <v>25</v>
      </c>
      <c r="J2535">
        <v>1</v>
      </c>
      <c r="K2535" t="s">
        <v>31</v>
      </c>
      <c r="L2535" t="s">
        <v>41</v>
      </c>
      <c r="M2535">
        <v>107250</v>
      </c>
      <c r="N2535">
        <v>3</v>
      </c>
      <c r="O2535">
        <v>18</v>
      </c>
      <c r="P2535">
        <v>0</v>
      </c>
      <c r="Q2535">
        <v>11</v>
      </c>
      <c r="R2535">
        <v>5</v>
      </c>
      <c r="S2535">
        <v>7</v>
      </c>
      <c r="T2535">
        <v>1</v>
      </c>
      <c r="U2535">
        <v>7</v>
      </c>
      <c r="V2535">
        <f>COUNTIF(tbl_HRMaster[EmployeeID],tbl_HRMaster[[#This Row],[EmployeeID]])</f>
        <v>1</v>
      </c>
      <c r="W2535">
        <f>IFERROR(INDEX(tbl_EmployeeSurvey[EnvironmentSatisfaction],MATCH(tbl_HRMaster[[#This Row],[EmployeeID]],tbl_EmployeeSurvey[EmployeeID],0)),"Not Found")</f>
        <v>2</v>
      </c>
      <c r="X2535">
        <f>IFERROR(INDEX(tbl_EmployeeSurvey[JobSatisfaction],MATCH(tbl_HRMaster[[#This Row],[EmployeeID]],tbl_EmployeeSurvey[EmployeeID],0)),"Not Found")</f>
        <v>1</v>
      </c>
      <c r="Y2535" s="5">
        <f>IFERROR(INDEX(tbl_EmployeeSurvey[WorkLifeBalance],MATCH(tbl_HRMaster[[#This Row],[EmployeeID]],tbl_EmployeeSurvey[EmployeeID],0)),"Not Found")</f>
        <v>3</v>
      </c>
      <c r="Z2535" s="5">
        <f>IFERROR(VLOOKUP(tbl_HRMaster[[#This Row],[EmployeeID]],tbl_ManagerSurvey[[EmployeeID]:[PerformanceRating]],2,FALSE),"Not Found")</f>
        <v>2</v>
      </c>
      <c r="AA2535" s="5">
        <f>IFERROR(VLOOKUP(tbl_HRMaster[[#This Row],[EmployeeID]],tbl_ManagerSurvey[[EmployeeID]:[PerformanceRating]],3,FALSE),"Not Found")</f>
        <v>3</v>
      </c>
      <c r="AB2535" s="5" t="str">
        <f>IF(tbl_HRMaster[[#This Row],[Attrition]]="Yes","Left","Active")</f>
        <v>Active</v>
      </c>
      <c r="AC2535" s="5" t="str">
        <f>_xlfn.IFS(tbl_HRMaster[[#This Row],[Age]]&lt;25,"Under 25",tbl_HRMaster[[#This Row],[Age]]&lt;35,"25-34",tbl_HRMaster[[#This Row],[Age]]&lt;45,"35-44",tbl_HRMaster[[#This Row],[Age]]&lt;55,"45-54",TRUE,"Above 54")</f>
        <v>35-44</v>
      </c>
      <c r="AD2535" s="5" t="str">
        <f>_xlfn.IFS(
tbl_HRMaster[[#This Row],[YearsAtCompany]]&lt;2,"&lt; 2 Years",
tbl_HRMaster[[#This Row],[YearsAtCompany]]&lt;5,"2-4 Years",
tbl_HRMaster[[#This Row],[YearsAtCompany]]&lt;10,"5-9 Years",
TRUE,"10+ Years"
)</f>
        <v>5-9 Years</v>
      </c>
      <c r="AE2535" s="5">
        <f>IF(tbl_HRMaster[[#This Row],[Attrition]]="Yes",1,0)</f>
        <v>0</v>
      </c>
    </row>
    <row r="2536" spans="1:31" x14ac:dyDescent="0.25">
      <c r="A2536">
        <v>38</v>
      </c>
      <c r="B2536" t="s">
        <v>21</v>
      </c>
      <c r="C2536" t="s">
        <v>22</v>
      </c>
      <c r="D2536" t="s">
        <v>23</v>
      </c>
      <c r="E2536">
        <v>2</v>
      </c>
      <c r="F2536">
        <v>4</v>
      </c>
      <c r="G2536" t="s">
        <v>24</v>
      </c>
      <c r="H2536">
        <v>3646</v>
      </c>
      <c r="I2536" t="s">
        <v>25</v>
      </c>
      <c r="J2536">
        <v>1</v>
      </c>
      <c r="K2536" t="s">
        <v>31</v>
      </c>
      <c r="L2536" t="s">
        <v>41</v>
      </c>
      <c r="M2536">
        <v>107250</v>
      </c>
      <c r="N2536">
        <v>3</v>
      </c>
      <c r="O2536">
        <v>18</v>
      </c>
      <c r="P2536">
        <v>0</v>
      </c>
      <c r="Q2536">
        <v>11</v>
      </c>
      <c r="R2536">
        <v>5</v>
      </c>
      <c r="S2536">
        <v>7</v>
      </c>
      <c r="T2536">
        <v>1</v>
      </c>
      <c r="U2536">
        <v>7</v>
      </c>
      <c r="V2536">
        <f>COUNTIF(tbl_HRMaster[EmployeeID],tbl_HRMaster[[#This Row],[EmployeeID]])</f>
        <v>1</v>
      </c>
      <c r="W2536">
        <f>IFERROR(INDEX(tbl_EmployeeSurvey[EnvironmentSatisfaction],MATCH(tbl_HRMaster[[#This Row],[EmployeeID]],tbl_EmployeeSurvey[EmployeeID],0)),"Not Found")</f>
        <v>2</v>
      </c>
      <c r="X2536">
        <f>IFERROR(INDEX(tbl_EmployeeSurvey[JobSatisfaction],MATCH(tbl_HRMaster[[#This Row],[EmployeeID]],tbl_EmployeeSurvey[EmployeeID],0)),"Not Found")</f>
        <v>1</v>
      </c>
      <c r="Y2536" s="5">
        <f>IFERROR(INDEX(tbl_EmployeeSurvey[WorkLifeBalance],MATCH(tbl_HRMaster[[#This Row],[EmployeeID]],tbl_EmployeeSurvey[EmployeeID],0)),"Not Found")</f>
        <v>3</v>
      </c>
      <c r="Z2536" s="5">
        <f>IFERROR(VLOOKUP(tbl_HRMaster[[#This Row],[EmployeeID]],tbl_ManagerSurvey[[EmployeeID]:[PerformanceRating]],2,FALSE),"Not Found")</f>
        <v>2</v>
      </c>
      <c r="AA2536" s="5">
        <f>IFERROR(VLOOKUP(tbl_HRMaster[[#This Row],[EmployeeID]],tbl_ManagerSurvey[[EmployeeID]:[PerformanceRating]],3,FALSE),"Not Found")</f>
        <v>3</v>
      </c>
      <c r="AB2536" s="5" t="str">
        <f>IF(tbl_HRMaster[[#This Row],[Attrition]]="Yes","Left","Active")</f>
        <v>Active</v>
      </c>
      <c r="AC2536" s="5" t="str">
        <f>_xlfn.IFS(tbl_HRMaster[[#This Row],[Age]]&lt;25,"Under 25",tbl_HRMaster[[#This Row],[Age]]&lt;35,"25-34",tbl_HRMaster[[#This Row],[Age]]&lt;45,"35-44",tbl_HRMaster[[#This Row],[Age]]&lt;55,"45-54",TRUE,"Above 54")</f>
        <v>35-44</v>
      </c>
      <c r="AD2536" s="5" t="str">
        <f>_xlfn.IFS(
tbl_HRMaster[[#This Row],[YearsAtCompany]]&lt;2,"&lt; 2 Years",
tbl_HRMaster[[#This Row],[YearsAtCompany]]&lt;5,"2-4 Years",
tbl_HRMaster[[#This Row],[YearsAtCompany]]&lt;10,"5-9 Years",
TRUE,"10+ Years"
)</f>
        <v>5-9 Years</v>
      </c>
      <c r="AE2536" s="5">
        <f>IF(tbl_HRMaster[[#This Row],[Attrition]]="Yes",1,0)</f>
        <v>0</v>
      </c>
    </row>
    <row r="2537" spans="1:31" x14ac:dyDescent="0.25">
      <c r="A2537">
        <v>30</v>
      </c>
      <c r="B2537" t="s">
        <v>21</v>
      </c>
      <c r="C2537" t="s">
        <v>22</v>
      </c>
      <c r="D2537" t="s">
        <v>23</v>
      </c>
      <c r="E2537">
        <v>7</v>
      </c>
      <c r="F2537">
        <v>3</v>
      </c>
      <c r="G2537" t="s">
        <v>24</v>
      </c>
      <c r="H2537">
        <v>994</v>
      </c>
      <c r="I2537" t="s">
        <v>34</v>
      </c>
      <c r="J2537">
        <v>3</v>
      </c>
      <c r="K2537" t="s">
        <v>35</v>
      </c>
      <c r="L2537" t="s">
        <v>41</v>
      </c>
      <c r="M2537">
        <v>23130</v>
      </c>
      <c r="N2537">
        <v>2</v>
      </c>
      <c r="O2537">
        <v>11</v>
      </c>
      <c r="P2537">
        <v>0</v>
      </c>
      <c r="Q2537">
        <v>12</v>
      </c>
      <c r="R2537">
        <v>5</v>
      </c>
      <c r="S2537">
        <v>7</v>
      </c>
      <c r="T2537">
        <v>1</v>
      </c>
      <c r="U2537">
        <v>7</v>
      </c>
      <c r="V2537">
        <f>COUNTIF(tbl_HRMaster[EmployeeID],tbl_HRMaster[[#This Row],[EmployeeID]])</f>
        <v>1</v>
      </c>
      <c r="W2537">
        <f>IFERROR(INDEX(tbl_EmployeeSurvey[EnvironmentSatisfaction],MATCH(tbl_HRMaster[[#This Row],[EmployeeID]],tbl_EmployeeSurvey[EmployeeID],0)),"Not Found")</f>
        <v>3</v>
      </c>
      <c r="X2537">
        <f>IFERROR(INDEX(tbl_EmployeeSurvey[JobSatisfaction],MATCH(tbl_HRMaster[[#This Row],[EmployeeID]],tbl_EmployeeSurvey[EmployeeID],0)),"Not Found")</f>
        <v>1</v>
      </c>
      <c r="Y2537" s="5">
        <f>IFERROR(INDEX(tbl_EmployeeSurvey[WorkLifeBalance],MATCH(tbl_HRMaster[[#This Row],[EmployeeID]],tbl_EmployeeSurvey[EmployeeID],0)),"Not Found")</f>
        <v>3</v>
      </c>
      <c r="Z2537" s="5">
        <f>IFERROR(VLOOKUP(tbl_HRMaster[[#This Row],[EmployeeID]],tbl_ManagerSurvey[[EmployeeID]:[PerformanceRating]],2,FALSE),"Not Found")</f>
        <v>3</v>
      </c>
      <c r="AA2537" s="5">
        <f>IFERROR(VLOOKUP(tbl_HRMaster[[#This Row],[EmployeeID]],tbl_ManagerSurvey[[EmployeeID]:[PerformanceRating]],3,FALSE),"Not Found")</f>
        <v>3</v>
      </c>
      <c r="AB2537" s="5" t="str">
        <f>IF(tbl_HRMaster[[#This Row],[Attrition]]="Yes","Left","Active")</f>
        <v>Active</v>
      </c>
      <c r="AC2537" s="5" t="str">
        <f>_xlfn.IFS(tbl_HRMaster[[#This Row],[Age]]&lt;25,"Under 25",tbl_HRMaster[[#This Row],[Age]]&lt;35,"25-34",tbl_HRMaster[[#This Row],[Age]]&lt;45,"35-44",tbl_HRMaster[[#This Row],[Age]]&lt;55,"45-54",TRUE,"Above 54")</f>
        <v>25-34</v>
      </c>
      <c r="AD2537" s="5" t="str">
        <f>_xlfn.IFS(
tbl_HRMaster[[#This Row],[YearsAtCompany]]&lt;2,"&lt; 2 Years",
tbl_HRMaster[[#This Row],[YearsAtCompany]]&lt;5,"2-4 Years",
tbl_HRMaster[[#This Row],[YearsAtCompany]]&lt;10,"5-9 Years",
TRUE,"10+ Years"
)</f>
        <v>5-9 Years</v>
      </c>
      <c r="AE2537" s="5">
        <f>IF(tbl_HRMaster[[#This Row],[Attrition]]="Yes",1,0)</f>
        <v>0</v>
      </c>
    </row>
    <row r="2538" spans="1:31" x14ac:dyDescent="0.25">
      <c r="A2538">
        <v>30</v>
      </c>
      <c r="B2538" t="s">
        <v>21</v>
      </c>
      <c r="C2538" t="s">
        <v>22</v>
      </c>
      <c r="D2538" t="s">
        <v>23</v>
      </c>
      <c r="E2538">
        <v>7</v>
      </c>
      <c r="F2538">
        <v>3</v>
      </c>
      <c r="G2538" t="s">
        <v>24</v>
      </c>
      <c r="H2538">
        <v>2464</v>
      </c>
      <c r="I2538" t="s">
        <v>34</v>
      </c>
      <c r="J2538">
        <v>3</v>
      </c>
      <c r="K2538" t="s">
        <v>35</v>
      </c>
      <c r="L2538" t="s">
        <v>41</v>
      </c>
      <c r="M2538">
        <v>23130</v>
      </c>
      <c r="N2538">
        <v>2</v>
      </c>
      <c r="O2538">
        <v>11</v>
      </c>
      <c r="P2538">
        <v>0</v>
      </c>
      <c r="Q2538">
        <v>12</v>
      </c>
      <c r="R2538">
        <v>5</v>
      </c>
      <c r="S2538">
        <v>7</v>
      </c>
      <c r="T2538">
        <v>1</v>
      </c>
      <c r="U2538">
        <v>7</v>
      </c>
      <c r="V2538">
        <f>COUNTIF(tbl_HRMaster[EmployeeID],tbl_HRMaster[[#This Row],[EmployeeID]])</f>
        <v>1</v>
      </c>
      <c r="W2538">
        <f>IFERROR(INDEX(tbl_EmployeeSurvey[EnvironmentSatisfaction],MATCH(tbl_HRMaster[[#This Row],[EmployeeID]],tbl_EmployeeSurvey[EmployeeID],0)),"Not Found")</f>
        <v>3</v>
      </c>
      <c r="X2538">
        <f>IFERROR(INDEX(tbl_EmployeeSurvey[JobSatisfaction],MATCH(tbl_HRMaster[[#This Row],[EmployeeID]],tbl_EmployeeSurvey[EmployeeID],0)),"Not Found")</f>
        <v>1</v>
      </c>
      <c r="Y2538" s="5">
        <f>IFERROR(INDEX(tbl_EmployeeSurvey[WorkLifeBalance],MATCH(tbl_HRMaster[[#This Row],[EmployeeID]],tbl_EmployeeSurvey[EmployeeID],0)),"Not Found")</f>
        <v>3</v>
      </c>
      <c r="Z2538" s="5">
        <f>IFERROR(VLOOKUP(tbl_HRMaster[[#This Row],[EmployeeID]],tbl_ManagerSurvey[[EmployeeID]:[PerformanceRating]],2,FALSE),"Not Found")</f>
        <v>3</v>
      </c>
      <c r="AA2538" s="5">
        <f>IFERROR(VLOOKUP(tbl_HRMaster[[#This Row],[EmployeeID]],tbl_ManagerSurvey[[EmployeeID]:[PerformanceRating]],3,FALSE),"Not Found")</f>
        <v>3</v>
      </c>
      <c r="AB2538" s="5" t="str">
        <f>IF(tbl_HRMaster[[#This Row],[Attrition]]="Yes","Left","Active")</f>
        <v>Active</v>
      </c>
      <c r="AC2538" s="5" t="str">
        <f>_xlfn.IFS(tbl_HRMaster[[#This Row],[Age]]&lt;25,"Under 25",tbl_HRMaster[[#This Row],[Age]]&lt;35,"25-34",tbl_HRMaster[[#This Row],[Age]]&lt;45,"35-44",tbl_HRMaster[[#This Row],[Age]]&lt;55,"45-54",TRUE,"Above 54")</f>
        <v>25-34</v>
      </c>
      <c r="AD2538" s="5" t="str">
        <f>_xlfn.IFS(
tbl_HRMaster[[#This Row],[YearsAtCompany]]&lt;2,"&lt; 2 Years",
tbl_HRMaster[[#This Row],[YearsAtCompany]]&lt;5,"2-4 Years",
tbl_HRMaster[[#This Row],[YearsAtCompany]]&lt;10,"5-9 Years",
TRUE,"10+ Years"
)</f>
        <v>5-9 Years</v>
      </c>
      <c r="AE2538" s="5">
        <f>IF(tbl_HRMaster[[#This Row],[Attrition]]="Yes",1,0)</f>
        <v>0</v>
      </c>
    </row>
    <row r="2539" spans="1:31" x14ac:dyDescent="0.25">
      <c r="A2539">
        <v>30</v>
      </c>
      <c r="B2539" t="s">
        <v>21</v>
      </c>
      <c r="C2539" t="s">
        <v>22</v>
      </c>
      <c r="D2539" t="s">
        <v>23</v>
      </c>
      <c r="E2539">
        <v>7</v>
      </c>
      <c r="F2539">
        <v>3</v>
      </c>
      <c r="G2539" t="s">
        <v>24</v>
      </c>
      <c r="H2539">
        <v>3934</v>
      </c>
      <c r="I2539" t="s">
        <v>34</v>
      </c>
      <c r="J2539">
        <v>3</v>
      </c>
      <c r="K2539" t="s">
        <v>35</v>
      </c>
      <c r="L2539" t="s">
        <v>41</v>
      </c>
      <c r="M2539">
        <v>23130</v>
      </c>
      <c r="N2539">
        <v>2</v>
      </c>
      <c r="O2539">
        <v>11</v>
      </c>
      <c r="P2539">
        <v>0</v>
      </c>
      <c r="Q2539">
        <v>12</v>
      </c>
      <c r="R2539">
        <v>5</v>
      </c>
      <c r="S2539">
        <v>7</v>
      </c>
      <c r="T2539">
        <v>1</v>
      </c>
      <c r="U2539">
        <v>7</v>
      </c>
      <c r="V2539">
        <f>COUNTIF(tbl_HRMaster[EmployeeID],tbl_HRMaster[[#This Row],[EmployeeID]])</f>
        <v>1</v>
      </c>
      <c r="W2539">
        <f>IFERROR(INDEX(tbl_EmployeeSurvey[EnvironmentSatisfaction],MATCH(tbl_HRMaster[[#This Row],[EmployeeID]],tbl_EmployeeSurvey[EmployeeID],0)),"Not Found")</f>
        <v>3</v>
      </c>
      <c r="X2539">
        <f>IFERROR(INDEX(tbl_EmployeeSurvey[JobSatisfaction],MATCH(tbl_HRMaster[[#This Row],[EmployeeID]],tbl_EmployeeSurvey[EmployeeID],0)),"Not Found")</f>
        <v>1</v>
      </c>
      <c r="Y2539" s="5">
        <f>IFERROR(INDEX(tbl_EmployeeSurvey[WorkLifeBalance],MATCH(tbl_HRMaster[[#This Row],[EmployeeID]],tbl_EmployeeSurvey[EmployeeID],0)),"Not Found")</f>
        <v>3</v>
      </c>
      <c r="Z2539" s="5">
        <f>IFERROR(VLOOKUP(tbl_HRMaster[[#This Row],[EmployeeID]],tbl_ManagerSurvey[[EmployeeID]:[PerformanceRating]],2,FALSE),"Not Found")</f>
        <v>3</v>
      </c>
      <c r="AA2539" s="5">
        <f>IFERROR(VLOOKUP(tbl_HRMaster[[#This Row],[EmployeeID]],tbl_ManagerSurvey[[EmployeeID]:[PerformanceRating]],3,FALSE),"Not Found")</f>
        <v>3</v>
      </c>
      <c r="AB2539" s="5" t="str">
        <f>IF(tbl_HRMaster[[#This Row],[Attrition]]="Yes","Left","Active")</f>
        <v>Active</v>
      </c>
      <c r="AC2539" s="5" t="str">
        <f>_xlfn.IFS(tbl_HRMaster[[#This Row],[Age]]&lt;25,"Under 25",tbl_HRMaster[[#This Row],[Age]]&lt;35,"25-34",tbl_HRMaster[[#This Row],[Age]]&lt;45,"35-44",tbl_HRMaster[[#This Row],[Age]]&lt;55,"45-54",TRUE,"Above 54")</f>
        <v>25-34</v>
      </c>
      <c r="AD2539" s="5" t="str">
        <f>_xlfn.IFS(
tbl_HRMaster[[#This Row],[YearsAtCompany]]&lt;2,"&lt; 2 Years",
tbl_HRMaster[[#This Row],[YearsAtCompany]]&lt;5,"2-4 Years",
tbl_HRMaster[[#This Row],[YearsAtCompany]]&lt;10,"5-9 Years",
TRUE,"10+ Years"
)</f>
        <v>5-9 Years</v>
      </c>
      <c r="AE2539" s="5">
        <f>IF(tbl_HRMaster[[#This Row],[Attrition]]="Yes",1,0)</f>
        <v>0</v>
      </c>
    </row>
    <row r="2540" spans="1:31" x14ac:dyDescent="0.25">
      <c r="A2540">
        <v>31</v>
      </c>
      <c r="B2540" t="s">
        <v>21</v>
      </c>
      <c r="C2540" t="s">
        <v>22</v>
      </c>
      <c r="D2540" t="s">
        <v>23</v>
      </c>
      <c r="E2540">
        <v>24</v>
      </c>
      <c r="F2540">
        <v>3</v>
      </c>
      <c r="G2540" t="s">
        <v>24</v>
      </c>
      <c r="H2540">
        <v>64</v>
      </c>
      <c r="I2540" t="s">
        <v>34</v>
      </c>
      <c r="J2540">
        <v>2</v>
      </c>
      <c r="K2540" t="s">
        <v>26</v>
      </c>
      <c r="L2540" t="s">
        <v>41</v>
      </c>
      <c r="M2540">
        <v>10810</v>
      </c>
      <c r="N2540">
        <v>4</v>
      </c>
      <c r="O2540">
        <v>11</v>
      </c>
      <c r="P2540">
        <v>3</v>
      </c>
      <c r="Q2540">
        <v>13</v>
      </c>
      <c r="R2540">
        <v>4</v>
      </c>
      <c r="S2540">
        <v>7</v>
      </c>
      <c r="T2540">
        <v>1</v>
      </c>
      <c r="U2540">
        <v>7</v>
      </c>
      <c r="V2540">
        <f>COUNTIF(tbl_HRMaster[EmployeeID],tbl_HRMaster[[#This Row],[EmployeeID]])</f>
        <v>1</v>
      </c>
      <c r="W2540">
        <f>IFERROR(INDEX(tbl_EmployeeSurvey[EnvironmentSatisfaction],MATCH(tbl_HRMaster[[#This Row],[EmployeeID]],tbl_EmployeeSurvey[EmployeeID],0)),"Not Found")</f>
        <v>4</v>
      </c>
      <c r="X2540">
        <f>IFERROR(INDEX(tbl_EmployeeSurvey[JobSatisfaction],MATCH(tbl_HRMaster[[#This Row],[EmployeeID]],tbl_EmployeeSurvey[EmployeeID],0)),"Not Found")</f>
        <v>4</v>
      </c>
      <c r="Y2540" s="5">
        <f>IFERROR(INDEX(tbl_EmployeeSurvey[WorkLifeBalance],MATCH(tbl_HRMaster[[#This Row],[EmployeeID]],tbl_EmployeeSurvey[EmployeeID],0)),"Not Found")</f>
        <v>3</v>
      </c>
      <c r="Z2540" s="5">
        <f>IFERROR(VLOOKUP(tbl_HRMaster[[#This Row],[EmployeeID]],tbl_ManagerSurvey[[EmployeeID]:[PerformanceRating]],2,FALSE),"Not Found")</f>
        <v>4</v>
      </c>
      <c r="AA2540" s="5">
        <f>IFERROR(VLOOKUP(tbl_HRMaster[[#This Row],[EmployeeID]],tbl_ManagerSurvey[[EmployeeID]:[PerformanceRating]],3,FALSE),"Not Found")</f>
        <v>3</v>
      </c>
      <c r="AB2540" s="5" t="str">
        <f>IF(tbl_HRMaster[[#This Row],[Attrition]]="Yes","Left","Active")</f>
        <v>Active</v>
      </c>
      <c r="AC2540" s="5" t="str">
        <f>_xlfn.IFS(tbl_HRMaster[[#This Row],[Age]]&lt;25,"Under 25",tbl_HRMaster[[#This Row],[Age]]&lt;35,"25-34",tbl_HRMaster[[#This Row],[Age]]&lt;45,"35-44",tbl_HRMaster[[#This Row],[Age]]&lt;55,"45-54",TRUE,"Above 54")</f>
        <v>25-34</v>
      </c>
      <c r="AD2540" s="5" t="str">
        <f>_xlfn.IFS(
tbl_HRMaster[[#This Row],[YearsAtCompany]]&lt;2,"&lt; 2 Years",
tbl_HRMaster[[#This Row],[YearsAtCompany]]&lt;5,"2-4 Years",
tbl_HRMaster[[#This Row],[YearsAtCompany]]&lt;10,"5-9 Years",
TRUE,"10+ Years"
)</f>
        <v>5-9 Years</v>
      </c>
      <c r="AE2540" s="5">
        <f>IF(tbl_HRMaster[[#This Row],[Attrition]]="Yes",1,0)</f>
        <v>0</v>
      </c>
    </row>
    <row r="2541" spans="1:31" x14ac:dyDescent="0.25">
      <c r="A2541">
        <v>31</v>
      </c>
      <c r="B2541" t="s">
        <v>21</v>
      </c>
      <c r="C2541" t="s">
        <v>22</v>
      </c>
      <c r="D2541" t="s">
        <v>23</v>
      </c>
      <c r="E2541">
        <v>24</v>
      </c>
      <c r="F2541">
        <v>3</v>
      </c>
      <c r="G2541" t="s">
        <v>24</v>
      </c>
      <c r="H2541">
        <v>1534</v>
      </c>
      <c r="I2541" t="s">
        <v>34</v>
      </c>
      <c r="J2541">
        <v>2</v>
      </c>
      <c r="K2541" t="s">
        <v>26</v>
      </c>
      <c r="L2541" t="s">
        <v>41</v>
      </c>
      <c r="M2541">
        <v>10810</v>
      </c>
      <c r="N2541">
        <v>4</v>
      </c>
      <c r="O2541">
        <v>11</v>
      </c>
      <c r="P2541">
        <v>3</v>
      </c>
      <c r="Q2541">
        <v>13</v>
      </c>
      <c r="R2541">
        <v>4</v>
      </c>
      <c r="S2541">
        <v>7</v>
      </c>
      <c r="T2541">
        <v>1</v>
      </c>
      <c r="U2541">
        <v>7</v>
      </c>
      <c r="V2541">
        <f>COUNTIF(tbl_HRMaster[EmployeeID],tbl_HRMaster[[#This Row],[EmployeeID]])</f>
        <v>1</v>
      </c>
      <c r="W2541">
        <f>IFERROR(INDEX(tbl_EmployeeSurvey[EnvironmentSatisfaction],MATCH(tbl_HRMaster[[#This Row],[EmployeeID]],tbl_EmployeeSurvey[EmployeeID],0)),"Not Found")</f>
        <v>4</v>
      </c>
      <c r="X2541">
        <f>IFERROR(INDEX(tbl_EmployeeSurvey[JobSatisfaction],MATCH(tbl_HRMaster[[#This Row],[EmployeeID]],tbl_EmployeeSurvey[EmployeeID],0)),"Not Found")</f>
        <v>4</v>
      </c>
      <c r="Y2541" s="5">
        <f>IFERROR(INDEX(tbl_EmployeeSurvey[WorkLifeBalance],MATCH(tbl_HRMaster[[#This Row],[EmployeeID]],tbl_EmployeeSurvey[EmployeeID],0)),"Not Found")</f>
        <v>3</v>
      </c>
      <c r="Z2541" s="5">
        <f>IFERROR(VLOOKUP(tbl_HRMaster[[#This Row],[EmployeeID]],tbl_ManagerSurvey[[EmployeeID]:[PerformanceRating]],2,FALSE),"Not Found")</f>
        <v>4</v>
      </c>
      <c r="AA2541" s="5">
        <f>IFERROR(VLOOKUP(tbl_HRMaster[[#This Row],[EmployeeID]],tbl_ManagerSurvey[[EmployeeID]:[PerformanceRating]],3,FALSE),"Not Found")</f>
        <v>3</v>
      </c>
      <c r="AB2541" s="5" t="str">
        <f>IF(tbl_HRMaster[[#This Row],[Attrition]]="Yes","Left","Active")</f>
        <v>Active</v>
      </c>
      <c r="AC2541" s="5" t="str">
        <f>_xlfn.IFS(tbl_HRMaster[[#This Row],[Age]]&lt;25,"Under 25",tbl_HRMaster[[#This Row],[Age]]&lt;35,"25-34",tbl_HRMaster[[#This Row],[Age]]&lt;45,"35-44",tbl_HRMaster[[#This Row],[Age]]&lt;55,"45-54",TRUE,"Above 54")</f>
        <v>25-34</v>
      </c>
      <c r="AD2541" s="5" t="str">
        <f>_xlfn.IFS(
tbl_HRMaster[[#This Row],[YearsAtCompany]]&lt;2,"&lt; 2 Years",
tbl_HRMaster[[#This Row],[YearsAtCompany]]&lt;5,"2-4 Years",
tbl_HRMaster[[#This Row],[YearsAtCompany]]&lt;10,"5-9 Years",
TRUE,"10+ Years"
)</f>
        <v>5-9 Years</v>
      </c>
      <c r="AE2541" s="5">
        <f>IF(tbl_HRMaster[[#This Row],[Attrition]]="Yes",1,0)</f>
        <v>0</v>
      </c>
    </row>
    <row r="2542" spans="1:31" x14ac:dyDescent="0.25">
      <c r="A2542">
        <v>31</v>
      </c>
      <c r="B2542" t="s">
        <v>21</v>
      </c>
      <c r="C2542" t="s">
        <v>22</v>
      </c>
      <c r="D2542" t="s">
        <v>23</v>
      </c>
      <c r="E2542">
        <v>24</v>
      </c>
      <c r="F2542">
        <v>3</v>
      </c>
      <c r="G2542" t="s">
        <v>24</v>
      </c>
      <c r="H2542">
        <v>3004</v>
      </c>
      <c r="I2542" t="s">
        <v>34</v>
      </c>
      <c r="J2542">
        <v>2</v>
      </c>
      <c r="K2542" t="s">
        <v>26</v>
      </c>
      <c r="L2542" t="s">
        <v>41</v>
      </c>
      <c r="M2542">
        <v>10810</v>
      </c>
      <c r="N2542">
        <v>4</v>
      </c>
      <c r="O2542">
        <v>11</v>
      </c>
      <c r="P2542">
        <v>3</v>
      </c>
      <c r="Q2542">
        <v>13</v>
      </c>
      <c r="R2542">
        <v>4</v>
      </c>
      <c r="S2542">
        <v>7</v>
      </c>
      <c r="T2542">
        <v>1</v>
      </c>
      <c r="U2542">
        <v>7</v>
      </c>
      <c r="V2542">
        <f>COUNTIF(tbl_HRMaster[EmployeeID],tbl_HRMaster[[#This Row],[EmployeeID]])</f>
        <v>1</v>
      </c>
      <c r="W2542">
        <f>IFERROR(INDEX(tbl_EmployeeSurvey[EnvironmentSatisfaction],MATCH(tbl_HRMaster[[#This Row],[EmployeeID]],tbl_EmployeeSurvey[EmployeeID],0)),"Not Found")</f>
        <v>4</v>
      </c>
      <c r="X2542">
        <f>IFERROR(INDEX(tbl_EmployeeSurvey[JobSatisfaction],MATCH(tbl_HRMaster[[#This Row],[EmployeeID]],tbl_EmployeeSurvey[EmployeeID],0)),"Not Found")</f>
        <v>4</v>
      </c>
      <c r="Y2542" s="5">
        <f>IFERROR(INDEX(tbl_EmployeeSurvey[WorkLifeBalance],MATCH(tbl_HRMaster[[#This Row],[EmployeeID]],tbl_EmployeeSurvey[EmployeeID],0)),"Not Found")</f>
        <v>3</v>
      </c>
      <c r="Z2542" s="5">
        <f>IFERROR(VLOOKUP(tbl_HRMaster[[#This Row],[EmployeeID]],tbl_ManagerSurvey[[EmployeeID]:[PerformanceRating]],2,FALSE),"Not Found")</f>
        <v>4</v>
      </c>
      <c r="AA2542" s="5">
        <f>IFERROR(VLOOKUP(tbl_HRMaster[[#This Row],[EmployeeID]],tbl_ManagerSurvey[[EmployeeID]:[PerformanceRating]],3,FALSE),"Not Found")</f>
        <v>3</v>
      </c>
      <c r="AB2542" s="5" t="str">
        <f>IF(tbl_HRMaster[[#This Row],[Attrition]]="Yes","Left","Active")</f>
        <v>Active</v>
      </c>
      <c r="AC2542" s="5" t="str">
        <f>_xlfn.IFS(tbl_HRMaster[[#This Row],[Age]]&lt;25,"Under 25",tbl_HRMaster[[#This Row],[Age]]&lt;35,"25-34",tbl_HRMaster[[#This Row],[Age]]&lt;45,"35-44",tbl_HRMaster[[#This Row],[Age]]&lt;55,"45-54",TRUE,"Above 54")</f>
        <v>25-34</v>
      </c>
      <c r="AD2542" s="5" t="str">
        <f>_xlfn.IFS(
tbl_HRMaster[[#This Row],[YearsAtCompany]]&lt;2,"&lt; 2 Years",
tbl_HRMaster[[#This Row],[YearsAtCompany]]&lt;5,"2-4 Years",
tbl_HRMaster[[#This Row],[YearsAtCompany]]&lt;10,"5-9 Years",
TRUE,"10+ Years"
)</f>
        <v>5-9 Years</v>
      </c>
      <c r="AE2542" s="5">
        <f>IF(tbl_HRMaster[[#This Row],[Attrition]]="Yes",1,0)</f>
        <v>0</v>
      </c>
    </row>
    <row r="2543" spans="1:31" x14ac:dyDescent="0.25">
      <c r="A2543">
        <v>54</v>
      </c>
      <c r="B2543" t="s">
        <v>21</v>
      </c>
      <c r="C2543" t="s">
        <v>22</v>
      </c>
      <c r="D2543" t="s">
        <v>23</v>
      </c>
      <c r="E2543">
        <v>27</v>
      </c>
      <c r="F2543">
        <v>4</v>
      </c>
      <c r="G2543" t="s">
        <v>38</v>
      </c>
      <c r="H2543">
        <v>1048</v>
      </c>
      <c r="I2543" t="s">
        <v>34</v>
      </c>
      <c r="J2543">
        <v>1</v>
      </c>
      <c r="K2543" t="s">
        <v>31</v>
      </c>
      <c r="L2543" t="s">
        <v>27</v>
      </c>
      <c r="M2543">
        <v>31310</v>
      </c>
      <c r="N2543">
        <v>4</v>
      </c>
      <c r="O2543">
        <v>14</v>
      </c>
      <c r="P2543">
        <v>0</v>
      </c>
      <c r="Q2543">
        <v>14</v>
      </c>
      <c r="R2543">
        <v>3</v>
      </c>
      <c r="S2543">
        <v>7</v>
      </c>
      <c r="T2543">
        <v>1</v>
      </c>
      <c r="U2543">
        <v>7</v>
      </c>
      <c r="V2543">
        <f>COUNTIF(tbl_HRMaster[EmployeeID],tbl_HRMaster[[#This Row],[EmployeeID]])</f>
        <v>1</v>
      </c>
      <c r="W2543">
        <f>IFERROR(INDEX(tbl_EmployeeSurvey[EnvironmentSatisfaction],MATCH(tbl_HRMaster[[#This Row],[EmployeeID]],tbl_EmployeeSurvey[EmployeeID],0)),"Not Found")</f>
        <v>4</v>
      </c>
      <c r="X2543">
        <f>IFERROR(INDEX(tbl_EmployeeSurvey[JobSatisfaction],MATCH(tbl_HRMaster[[#This Row],[EmployeeID]],tbl_EmployeeSurvey[EmployeeID],0)),"Not Found")</f>
        <v>4</v>
      </c>
      <c r="Y2543" s="5">
        <f>IFERROR(INDEX(tbl_EmployeeSurvey[WorkLifeBalance],MATCH(tbl_HRMaster[[#This Row],[EmployeeID]],tbl_EmployeeSurvey[EmployeeID],0)),"Not Found")</f>
        <v>2</v>
      </c>
      <c r="Z2543" s="5">
        <f>IFERROR(VLOOKUP(tbl_HRMaster[[#This Row],[EmployeeID]],tbl_ManagerSurvey[[EmployeeID]:[PerformanceRating]],2,FALSE),"Not Found")</f>
        <v>2</v>
      </c>
      <c r="AA2543" s="5">
        <f>IFERROR(VLOOKUP(tbl_HRMaster[[#This Row],[EmployeeID]],tbl_ManagerSurvey[[EmployeeID]:[PerformanceRating]],3,FALSE),"Not Found")</f>
        <v>3</v>
      </c>
      <c r="AB2543" s="5" t="str">
        <f>IF(tbl_HRMaster[[#This Row],[Attrition]]="Yes","Left","Active")</f>
        <v>Active</v>
      </c>
      <c r="AC2543" s="5" t="str">
        <f>_xlfn.IFS(tbl_HRMaster[[#This Row],[Age]]&lt;25,"Under 25",tbl_HRMaster[[#This Row],[Age]]&lt;35,"25-34",tbl_HRMaster[[#This Row],[Age]]&lt;45,"35-44",tbl_HRMaster[[#This Row],[Age]]&lt;55,"45-54",TRUE,"Above 54")</f>
        <v>45-54</v>
      </c>
      <c r="AD2543" s="5" t="str">
        <f>_xlfn.IFS(
tbl_HRMaster[[#This Row],[YearsAtCompany]]&lt;2,"&lt; 2 Years",
tbl_HRMaster[[#This Row],[YearsAtCompany]]&lt;5,"2-4 Years",
tbl_HRMaster[[#This Row],[YearsAtCompany]]&lt;10,"5-9 Years",
TRUE,"10+ Years"
)</f>
        <v>5-9 Years</v>
      </c>
      <c r="AE2543" s="5">
        <f>IF(tbl_HRMaster[[#This Row],[Attrition]]="Yes",1,0)</f>
        <v>0</v>
      </c>
    </row>
    <row r="2544" spans="1:31" x14ac:dyDescent="0.25">
      <c r="A2544">
        <v>54</v>
      </c>
      <c r="B2544" t="s">
        <v>21</v>
      </c>
      <c r="C2544" t="s">
        <v>22</v>
      </c>
      <c r="D2544" t="s">
        <v>23</v>
      </c>
      <c r="E2544">
        <v>27</v>
      </c>
      <c r="F2544">
        <v>4</v>
      </c>
      <c r="G2544" t="s">
        <v>38</v>
      </c>
      <c r="H2544">
        <v>2518</v>
      </c>
      <c r="I2544" t="s">
        <v>34</v>
      </c>
      <c r="J2544">
        <v>1</v>
      </c>
      <c r="K2544" t="s">
        <v>31</v>
      </c>
      <c r="L2544" t="s">
        <v>27</v>
      </c>
      <c r="M2544">
        <v>31310</v>
      </c>
      <c r="N2544">
        <v>4</v>
      </c>
      <c r="O2544">
        <v>14</v>
      </c>
      <c r="P2544">
        <v>0</v>
      </c>
      <c r="Q2544">
        <v>14</v>
      </c>
      <c r="R2544">
        <v>3</v>
      </c>
      <c r="S2544">
        <v>7</v>
      </c>
      <c r="T2544">
        <v>1</v>
      </c>
      <c r="U2544">
        <v>7</v>
      </c>
      <c r="V2544">
        <f>COUNTIF(tbl_HRMaster[EmployeeID],tbl_HRMaster[[#This Row],[EmployeeID]])</f>
        <v>1</v>
      </c>
      <c r="W2544">
        <f>IFERROR(INDEX(tbl_EmployeeSurvey[EnvironmentSatisfaction],MATCH(tbl_HRMaster[[#This Row],[EmployeeID]],tbl_EmployeeSurvey[EmployeeID],0)),"Not Found")</f>
        <v>4</v>
      </c>
      <c r="X2544">
        <f>IFERROR(INDEX(tbl_EmployeeSurvey[JobSatisfaction],MATCH(tbl_HRMaster[[#This Row],[EmployeeID]],tbl_EmployeeSurvey[EmployeeID],0)),"Not Found")</f>
        <v>4</v>
      </c>
      <c r="Y2544" s="5">
        <f>IFERROR(INDEX(tbl_EmployeeSurvey[WorkLifeBalance],MATCH(tbl_HRMaster[[#This Row],[EmployeeID]],tbl_EmployeeSurvey[EmployeeID],0)),"Not Found")</f>
        <v>2</v>
      </c>
      <c r="Z2544" s="5">
        <f>IFERROR(VLOOKUP(tbl_HRMaster[[#This Row],[EmployeeID]],tbl_ManagerSurvey[[EmployeeID]:[PerformanceRating]],2,FALSE),"Not Found")</f>
        <v>2</v>
      </c>
      <c r="AA2544" s="5">
        <f>IFERROR(VLOOKUP(tbl_HRMaster[[#This Row],[EmployeeID]],tbl_ManagerSurvey[[EmployeeID]:[PerformanceRating]],3,FALSE),"Not Found")</f>
        <v>3</v>
      </c>
      <c r="AB2544" s="5" t="str">
        <f>IF(tbl_HRMaster[[#This Row],[Attrition]]="Yes","Left","Active")</f>
        <v>Active</v>
      </c>
      <c r="AC2544" s="5" t="str">
        <f>_xlfn.IFS(tbl_HRMaster[[#This Row],[Age]]&lt;25,"Under 25",tbl_HRMaster[[#This Row],[Age]]&lt;35,"25-34",tbl_HRMaster[[#This Row],[Age]]&lt;45,"35-44",tbl_HRMaster[[#This Row],[Age]]&lt;55,"45-54",TRUE,"Above 54")</f>
        <v>45-54</v>
      </c>
      <c r="AD2544" s="5" t="str">
        <f>_xlfn.IFS(
tbl_HRMaster[[#This Row],[YearsAtCompany]]&lt;2,"&lt; 2 Years",
tbl_HRMaster[[#This Row],[YearsAtCompany]]&lt;5,"2-4 Years",
tbl_HRMaster[[#This Row],[YearsAtCompany]]&lt;10,"5-9 Years",
TRUE,"10+ Years"
)</f>
        <v>5-9 Years</v>
      </c>
      <c r="AE2544" s="5">
        <f>IF(tbl_HRMaster[[#This Row],[Attrition]]="Yes",1,0)</f>
        <v>0</v>
      </c>
    </row>
    <row r="2545" spans="1:31" x14ac:dyDescent="0.25">
      <c r="A2545">
        <v>54</v>
      </c>
      <c r="B2545" t="s">
        <v>21</v>
      </c>
      <c r="C2545" t="s">
        <v>22</v>
      </c>
      <c r="D2545" t="s">
        <v>23</v>
      </c>
      <c r="E2545">
        <v>27</v>
      </c>
      <c r="F2545">
        <v>4</v>
      </c>
      <c r="G2545" t="s">
        <v>38</v>
      </c>
      <c r="H2545">
        <v>3988</v>
      </c>
      <c r="I2545" t="s">
        <v>34</v>
      </c>
      <c r="J2545">
        <v>1</v>
      </c>
      <c r="K2545" t="s">
        <v>31</v>
      </c>
      <c r="L2545" t="s">
        <v>27</v>
      </c>
      <c r="M2545">
        <v>31310</v>
      </c>
      <c r="N2545">
        <v>4</v>
      </c>
      <c r="O2545">
        <v>14</v>
      </c>
      <c r="P2545">
        <v>0</v>
      </c>
      <c r="Q2545">
        <v>14</v>
      </c>
      <c r="R2545">
        <v>3</v>
      </c>
      <c r="S2545">
        <v>7</v>
      </c>
      <c r="T2545">
        <v>1</v>
      </c>
      <c r="U2545">
        <v>7</v>
      </c>
      <c r="V2545">
        <f>COUNTIF(tbl_HRMaster[EmployeeID],tbl_HRMaster[[#This Row],[EmployeeID]])</f>
        <v>1</v>
      </c>
      <c r="W2545">
        <f>IFERROR(INDEX(tbl_EmployeeSurvey[EnvironmentSatisfaction],MATCH(tbl_HRMaster[[#This Row],[EmployeeID]],tbl_EmployeeSurvey[EmployeeID],0)),"Not Found")</f>
        <v>4</v>
      </c>
      <c r="X2545">
        <f>IFERROR(INDEX(tbl_EmployeeSurvey[JobSatisfaction],MATCH(tbl_HRMaster[[#This Row],[EmployeeID]],tbl_EmployeeSurvey[EmployeeID],0)),"Not Found")</f>
        <v>4</v>
      </c>
      <c r="Y2545" s="5">
        <f>IFERROR(INDEX(tbl_EmployeeSurvey[WorkLifeBalance],MATCH(tbl_HRMaster[[#This Row],[EmployeeID]],tbl_EmployeeSurvey[EmployeeID],0)),"Not Found")</f>
        <v>2</v>
      </c>
      <c r="Z2545" s="5">
        <f>IFERROR(VLOOKUP(tbl_HRMaster[[#This Row],[EmployeeID]],tbl_ManagerSurvey[[EmployeeID]:[PerformanceRating]],2,FALSE),"Not Found")</f>
        <v>2</v>
      </c>
      <c r="AA2545" s="5">
        <f>IFERROR(VLOOKUP(tbl_HRMaster[[#This Row],[EmployeeID]],tbl_ManagerSurvey[[EmployeeID]:[PerformanceRating]],3,FALSE),"Not Found")</f>
        <v>3</v>
      </c>
      <c r="AB2545" s="5" t="str">
        <f>IF(tbl_HRMaster[[#This Row],[Attrition]]="Yes","Left","Active")</f>
        <v>Active</v>
      </c>
      <c r="AC2545" s="5" t="str">
        <f>_xlfn.IFS(tbl_HRMaster[[#This Row],[Age]]&lt;25,"Under 25",tbl_HRMaster[[#This Row],[Age]]&lt;35,"25-34",tbl_HRMaster[[#This Row],[Age]]&lt;45,"35-44",tbl_HRMaster[[#This Row],[Age]]&lt;55,"45-54",TRUE,"Above 54")</f>
        <v>45-54</v>
      </c>
      <c r="AD2545" s="5" t="str">
        <f>_xlfn.IFS(
tbl_HRMaster[[#This Row],[YearsAtCompany]]&lt;2,"&lt; 2 Years",
tbl_HRMaster[[#This Row],[YearsAtCompany]]&lt;5,"2-4 Years",
tbl_HRMaster[[#This Row],[YearsAtCompany]]&lt;10,"5-9 Years",
TRUE,"10+ Years"
)</f>
        <v>5-9 Years</v>
      </c>
      <c r="AE2545" s="5">
        <f>IF(tbl_HRMaster[[#This Row],[Attrition]]="Yes",1,0)</f>
        <v>0</v>
      </c>
    </row>
    <row r="2546" spans="1:31" x14ac:dyDescent="0.25">
      <c r="A2546">
        <v>35</v>
      </c>
      <c r="B2546" t="s">
        <v>21</v>
      </c>
      <c r="C2546" t="s">
        <v>36</v>
      </c>
      <c r="D2546" t="s">
        <v>23</v>
      </c>
      <c r="E2546">
        <v>10</v>
      </c>
      <c r="F2546">
        <v>1</v>
      </c>
      <c r="G2546" t="s">
        <v>24</v>
      </c>
      <c r="H2546">
        <v>1031</v>
      </c>
      <c r="I2546" t="s">
        <v>25</v>
      </c>
      <c r="J2546">
        <v>2</v>
      </c>
      <c r="K2546" t="s">
        <v>39</v>
      </c>
      <c r="L2546" t="s">
        <v>41</v>
      </c>
      <c r="M2546">
        <v>43230</v>
      </c>
      <c r="N2546">
        <v>2</v>
      </c>
      <c r="O2546">
        <v>18</v>
      </c>
      <c r="P2546">
        <v>3</v>
      </c>
      <c r="Q2546">
        <v>15</v>
      </c>
      <c r="R2546">
        <v>3</v>
      </c>
      <c r="S2546">
        <v>7</v>
      </c>
      <c r="T2546">
        <v>1</v>
      </c>
      <c r="U2546">
        <v>7</v>
      </c>
      <c r="V2546">
        <f>COUNTIF(tbl_HRMaster[EmployeeID],tbl_HRMaster[[#This Row],[EmployeeID]])</f>
        <v>1</v>
      </c>
      <c r="W2546">
        <f>IFERROR(INDEX(tbl_EmployeeSurvey[EnvironmentSatisfaction],MATCH(tbl_HRMaster[[#This Row],[EmployeeID]],tbl_EmployeeSurvey[EmployeeID],0)),"Not Found")</f>
        <v>2</v>
      </c>
      <c r="X2546">
        <f>IFERROR(INDEX(tbl_EmployeeSurvey[JobSatisfaction],MATCH(tbl_HRMaster[[#This Row],[EmployeeID]],tbl_EmployeeSurvey[EmployeeID],0)),"Not Found")</f>
        <v>4</v>
      </c>
      <c r="Y2546" s="5">
        <f>IFERROR(INDEX(tbl_EmployeeSurvey[WorkLifeBalance],MATCH(tbl_HRMaster[[#This Row],[EmployeeID]],tbl_EmployeeSurvey[EmployeeID],0)),"Not Found")</f>
        <v>3</v>
      </c>
      <c r="Z2546" s="5">
        <f>IFERROR(VLOOKUP(tbl_HRMaster[[#This Row],[EmployeeID]],tbl_ManagerSurvey[[EmployeeID]:[PerformanceRating]],2,FALSE),"Not Found")</f>
        <v>3</v>
      </c>
      <c r="AA2546" s="5">
        <f>IFERROR(VLOOKUP(tbl_HRMaster[[#This Row],[EmployeeID]],tbl_ManagerSurvey[[EmployeeID]:[PerformanceRating]],3,FALSE),"Not Found")</f>
        <v>3</v>
      </c>
      <c r="AB2546" s="5" t="str">
        <f>IF(tbl_HRMaster[[#This Row],[Attrition]]="Yes","Left","Active")</f>
        <v>Active</v>
      </c>
      <c r="AC2546" s="5" t="str">
        <f>_xlfn.IFS(tbl_HRMaster[[#This Row],[Age]]&lt;25,"Under 25",tbl_HRMaster[[#This Row],[Age]]&lt;35,"25-34",tbl_HRMaster[[#This Row],[Age]]&lt;45,"35-44",tbl_HRMaster[[#This Row],[Age]]&lt;55,"45-54",TRUE,"Above 54")</f>
        <v>35-44</v>
      </c>
      <c r="AD2546" s="5" t="str">
        <f>_xlfn.IFS(
tbl_HRMaster[[#This Row],[YearsAtCompany]]&lt;2,"&lt; 2 Years",
tbl_HRMaster[[#This Row],[YearsAtCompany]]&lt;5,"2-4 Years",
tbl_HRMaster[[#This Row],[YearsAtCompany]]&lt;10,"5-9 Years",
TRUE,"10+ Years"
)</f>
        <v>5-9 Years</v>
      </c>
      <c r="AE2546" s="5">
        <f>IF(tbl_HRMaster[[#This Row],[Attrition]]="Yes",1,0)</f>
        <v>0</v>
      </c>
    </row>
    <row r="2547" spans="1:31" x14ac:dyDescent="0.25">
      <c r="A2547">
        <v>35</v>
      </c>
      <c r="B2547" t="s">
        <v>21</v>
      </c>
      <c r="C2547" t="s">
        <v>36</v>
      </c>
      <c r="D2547" t="s">
        <v>23</v>
      </c>
      <c r="E2547">
        <v>10</v>
      </c>
      <c r="F2547">
        <v>1</v>
      </c>
      <c r="G2547" t="s">
        <v>24</v>
      </c>
      <c r="H2547">
        <v>2501</v>
      </c>
      <c r="I2547" t="s">
        <v>25</v>
      </c>
      <c r="J2547">
        <v>2</v>
      </c>
      <c r="K2547" t="s">
        <v>39</v>
      </c>
      <c r="L2547" t="s">
        <v>41</v>
      </c>
      <c r="M2547">
        <v>43230</v>
      </c>
      <c r="N2547">
        <v>2</v>
      </c>
      <c r="O2547">
        <v>18</v>
      </c>
      <c r="P2547">
        <v>3</v>
      </c>
      <c r="Q2547">
        <v>15</v>
      </c>
      <c r="R2547">
        <v>3</v>
      </c>
      <c r="S2547">
        <v>7</v>
      </c>
      <c r="T2547">
        <v>1</v>
      </c>
      <c r="U2547">
        <v>7</v>
      </c>
      <c r="V2547">
        <f>COUNTIF(tbl_HRMaster[EmployeeID],tbl_HRMaster[[#This Row],[EmployeeID]])</f>
        <v>1</v>
      </c>
      <c r="W2547">
        <f>IFERROR(INDEX(tbl_EmployeeSurvey[EnvironmentSatisfaction],MATCH(tbl_HRMaster[[#This Row],[EmployeeID]],tbl_EmployeeSurvey[EmployeeID],0)),"Not Found")</f>
        <v>2</v>
      </c>
      <c r="X2547">
        <f>IFERROR(INDEX(tbl_EmployeeSurvey[JobSatisfaction],MATCH(tbl_HRMaster[[#This Row],[EmployeeID]],tbl_EmployeeSurvey[EmployeeID],0)),"Not Found")</f>
        <v>4</v>
      </c>
      <c r="Y2547" s="5">
        <f>IFERROR(INDEX(tbl_EmployeeSurvey[WorkLifeBalance],MATCH(tbl_HRMaster[[#This Row],[EmployeeID]],tbl_EmployeeSurvey[EmployeeID],0)),"Not Found")</f>
        <v>3</v>
      </c>
      <c r="Z2547" s="5">
        <f>IFERROR(VLOOKUP(tbl_HRMaster[[#This Row],[EmployeeID]],tbl_ManagerSurvey[[EmployeeID]:[PerformanceRating]],2,FALSE),"Not Found")</f>
        <v>3</v>
      </c>
      <c r="AA2547" s="5">
        <f>IFERROR(VLOOKUP(tbl_HRMaster[[#This Row],[EmployeeID]],tbl_ManagerSurvey[[EmployeeID]:[PerformanceRating]],3,FALSE),"Not Found")</f>
        <v>3</v>
      </c>
      <c r="AB2547" s="5" t="str">
        <f>IF(tbl_HRMaster[[#This Row],[Attrition]]="Yes","Left","Active")</f>
        <v>Active</v>
      </c>
      <c r="AC2547" s="5" t="str">
        <f>_xlfn.IFS(tbl_HRMaster[[#This Row],[Age]]&lt;25,"Under 25",tbl_HRMaster[[#This Row],[Age]]&lt;35,"25-34",tbl_HRMaster[[#This Row],[Age]]&lt;45,"35-44",tbl_HRMaster[[#This Row],[Age]]&lt;55,"45-54",TRUE,"Above 54")</f>
        <v>35-44</v>
      </c>
      <c r="AD2547" s="5" t="str">
        <f>_xlfn.IFS(
tbl_HRMaster[[#This Row],[YearsAtCompany]]&lt;2,"&lt; 2 Years",
tbl_HRMaster[[#This Row],[YearsAtCompany]]&lt;5,"2-4 Years",
tbl_HRMaster[[#This Row],[YearsAtCompany]]&lt;10,"5-9 Years",
TRUE,"10+ Years"
)</f>
        <v>5-9 Years</v>
      </c>
      <c r="AE2547" s="5">
        <f>IF(tbl_HRMaster[[#This Row],[Attrition]]="Yes",1,0)</f>
        <v>0</v>
      </c>
    </row>
    <row r="2548" spans="1:31" x14ac:dyDescent="0.25">
      <c r="A2548">
        <v>35</v>
      </c>
      <c r="B2548" t="s">
        <v>21</v>
      </c>
      <c r="C2548" t="s">
        <v>36</v>
      </c>
      <c r="D2548" t="s">
        <v>23</v>
      </c>
      <c r="E2548">
        <v>10</v>
      </c>
      <c r="F2548">
        <v>1</v>
      </c>
      <c r="G2548" t="s">
        <v>24</v>
      </c>
      <c r="H2548">
        <v>3971</v>
      </c>
      <c r="I2548" t="s">
        <v>25</v>
      </c>
      <c r="J2548">
        <v>2</v>
      </c>
      <c r="K2548" t="s">
        <v>39</v>
      </c>
      <c r="L2548" t="s">
        <v>41</v>
      </c>
      <c r="M2548">
        <v>43230</v>
      </c>
      <c r="N2548">
        <v>2</v>
      </c>
      <c r="O2548">
        <v>18</v>
      </c>
      <c r="P2548">
        <v>3</v>
      </c>
      <c r="Q2548">
        <v>15</v>
      </c>
      <c r="R2548">
        <v>3</v>
      </c>
      <c r="S2548">
        <v>7</v>
      </c>
      <c r="T2548">
        <v>1</v>
      </c>
      <c r="U2548">
        <v>7</v>
      </c>
      <c r="V2548">
        <f>COUNTIF(tbl_HRMaster[EmployeeID],tbl_HRMaster[[#This Row],[EmployeeID]])</f>
        <v>1</v>
      </c>
      <c r="W2548">
        <f>IFERROR(INDEX(tbl_EmployeeSurvey[EnvironmentSatisfaction],MATCH(tbl_HRMaster[[#This Row],[EmployeeID]],tbl_EmployeeSurvey[EmployeeID],0)),"Not Found")</f>
        <v>2</v>
      </c>
      <c r="X2548">
        <f>IFERROR(INDEX(tbl_EmployeeSurvey[JobSatisfaction],MATCH(tbl_HRMaster[[#This Row],[EmployeeID]],tbl_EmployeeSurvey[EmployeeID],0)),"Not Found")</f>
        <v>4</v>
      </c>
      <c r="Y2548" s="5">
        <f>IFERROR(INDEX(tbl_EmployeeSurvey[WorkLifeBalance],MATCH(tbl_HRMaster[[#This Row],[EmployeeID]],tbl_EmployeeSurvey[EmployeeID],0)),"Not Found")</f>
        <v>3</v>
      </c>
      <c r="Z2548" s="5">
        <f>IFERROR(VLOOKUP(tbl_HRMaster[[#This Row],[EmployeeID]],tbl_ManagerSurvey[[EmployeeID]:[PerformanceRating]],2,FALSE),"Not Found")</f>
        <v>3</v>
      </c>
      <c r="AA2548" s="5">
        <f>IFERROR(VLOOKUP(tbl_HRMaster[[#This Row],[EmployeeID]],tbl_ManagerSurvey[[EmployeeID]:[PerformanceRating]],3,FALSE),"Not Found")</f>
        <v>3</v>
      </c>
      <c r="AB2548" s="5" t="str">
        <f>IF(tbl_HRMaster[[#This Row],[Attrition]]="Yes","Left","Active")</f>
        <v>Active</v>
      </c>
      <c r="AC2548" s="5" t="str">
        <f>_xlfn.IFS(tbl_HRMaster[[#This Row],[Age]]&lt;25,"Under 25",tbl_HRMaster[[#This Row],[Age]]&lt;35,"25-34",tbl_HRMaster[[#This Row],[Age]]&lt;45,"35-44",tbl_HRMaster[[#This Row],[Age]]&lt;55,"45-54",TRUE,"Above 54")</f>
        <v>35-44</v>
      </c>
      <c r="AD2548" s="5" t="str">
        <f>_xlfn.IFS(
tbl_HRMaster[[#This Row],[YearsAtCompany]]&lt;2,"&lt; 2 Years",
tbl_HRMaster[[#This Row],[YearsAtCompany]]&lt;5,"2-4 Years",
tbl_HRMaster[[#This Row],[YearsAtCompany]]&lt;10,"5-9 Years",
TRUE,"10+ Years"
)</f>
        <v>5-9 Years</v>
      </c>
      <c r="AE2548" s="5">
        <f>IF(tbl_HRMaster[[#This Row],[Attrition]]="Yes",1,0)</f>
        <v>0</v>
      </c>
    </row>
    <row r="2549" spans="1:31" x14ac:dyDescent="0.25">
      <c r="A2549">
        <v>35</v>
      </c>
      <c r="B2549" t="s">
        <v>21</v>
      </c>
      <c r="C2549" t="s">
        <v>22</v>
      </c>
      <c r="D2549" t="s">
        <v>23</v>
      </c>
      <c r="E2549">
        <v>4</v>
      </c>
      <c r="F2549">
        <v>4</v>
      </c>
      <c r="G2549" t="s">
        <v>45</v>
      </c>
      <c r="H2549">
        <v>613</v>
      </c>
      <c r="I2549" t="s">
        <v>34</v>
      </c>
      <c r="J2549">
        <v>1</v>
      </c>
      <c r="K2549" t="s">
        <v>40</v>
      </c>
      <c r="L2549" t="s">
        <v>27</v>
      </c>
      <c r="M2549">
        <v>180410</v>
      </c>
      <c r="N2549">
        <v>3</v>
      </c>
      <c r="O2549">
        <v>20</v>
      </c>
      <c r="P2549">
        <v>1</v>
      </c>
      <c r="Q2549">
        <v>15</v>
      </c>
      <c r="R2549">
        <v>3</v>
      </c>
      <c r="S2549">
        <v>7</v>
      </c>
      <c r="T2549">
        <v>1</v>
      </c>
      <c r="U2549">
        <v>7</v>
      </c>
      <c r="V2549">
        <f>COUNTIF(tbl_HRMaster[EmployeeID],tbl_HRMaster[[#This Row],[EmployeeID]])</f>
        <v>1</v>
      </c>
      <c r="W2549">
        <f>IFERROR(INDEX(tbl_EmployeeSurvey[EnvironmentSatisfaction],MATCH(tbl_HRMaster[[#This Row],[EmployeeID]],tbl_EmployeeSurvey[EmployeeID],0)),"Not Found")</f>
        <v>3</v>
      </c>
      <c r="X2549">
        <f>IFERROR(INDEX(tbl_EmployeeSurvey[JobSatisfaction],MATCH(tbl_HRMaster[[#This Row],[EmployeeID]],tbl_EmployeeSurvey[EmployeeID],0)),"Not Found")</f>
        <v>1</v>
      </c>
      <c r="Y2549" s="5">
        <f>IFERROR(INDEX(tbl_EmployeeSurvey[WorkLifeBalance],MATCH(tbl_HRMaster[[#This Row],[EmployeeID]],tbl_EmployeeSurvey[EmployeeID],0)),"Not Found")</f>
        <v>3</v>
      </c>
      <c r="Z2549" s="5">
        <f>IFERROR(VLOOKUP(tbl_HRMaster[[#This Row],[EmployeeID]],tbl_ManagerSurvey[[EmployeeID]:[PerformanceRating]],2,FALSE),"Not Found")</f>
        <v>2</v>
      </c>
      <c r="AA2549" s="5">
        <f>IFERROR(VLOOKUP(tbl_HRMaster[[#This Row],[EmployeeID]],tbl_ManagerSurvey[[EmployeeID]:[PerformanceRating]],3,FALSE),"Not Found")</f>
        <v>4</v>
      </c>
      <c r="AB2549" s="5" t="str">
        <f>IF(tbl_HRMaster[[#This Row],[Attrition]]="Yes","Left","Active")</f>
        <v>Active</v>
      </c>
      <c r="AC2549" s="5" t="str">
        <f>_xlfn.IFS(tbl_HRMaster[[#This Row],[Age]]&lt;25,"Under 25",tbl_HRMaster[[#This Row],[Age]]&lt;35,"25-34",tbl_HRMaster[[#This Row],[Age]]&lt;45,"35-44",tbl_HRMaster[[#This Row],[Age]]&lt;55,"45-54",TRUE,"Above 54")</f>
        <v>35-44</v>
      </c>
      <c r="AD2549" s="5" t="str">
        <f>_xlfn.IFS(
tbl_HRMaster[[#This Row],[YearsAtCompany]]&lt;2,"&lt; 2 Years",
tbl_HRMaster[[#This Row],[YearsAtCompany]]&lt;5,"2-4 Years",
tbl_HRMaster[[#This Row],[YearsAtCompany]]&lt;10,"5-9 Years",
TRUE,"10+ Years"
)</f>
        <v>5-9 Years</v>
      </c>
      <c r="AE2549" s="5">
        <f>IF(tbl_HRMaster[[#This Row],[Attrition]]="Yes",1,0)</f>
        <v>0</v>
      </c>
    </row>
    <row r="2550" spans="1:31" x14ac:dyDescent="0.25">
      <c r="A2550">
        <v>35</v>
      </c>
      <c r="B2550" t="s">
        <v>21</v>
      </c>
      <c r="C2550" t="s">
        <v>22</v>
      </c>
      <c r="D2550" t="s">
        <v>23</v>
      </c>
      <c r="E2550">
        <v>4</v>
      </c>
      <c r="F2550">
        <v>4</v>
      </c>
      <c r="G2550" t="s">
        <v>45</v>
      </c>
      <c r="H2550">
        <v>2083</v>
      </c>
      <c r="I2550" t="s">
        <v>34</v>
      </c>
      <c r="J2550">
        <v>1</v>
      </c>
      <c r="K2550" t="s">
        <v>40</v>
      </c>
      <c r="L2550" t="s">
        <v>27</v>
      </c>
      <c r="M2550">
        <v>180410</v>
      </c>
      <c r="N2550">
        <v>3</v>
      </c>
      <c r="O2550">
        <v>20</v>
      </c>
      <c r="P2550">
        <v>1</v>
      </c>
      <c r="Q2550">
        <v>15</v>
      </c>
      <c r="R2550">
        <v>3</v>
      </c>
      <c r="S2550">
        <v>7</v>
      </c>
      <c r="T2550">
        <v>1</v>
      </c>
      <c r="U2550">
        <v>7</v>
      </c>
      <c r="V2550">
        <f>COUNTIF(tbl_HRMaster[EmployeeID],tbl_HRMaster[[#This Row],[EmployeeID]])</f>
        <v>1</v>
      </c>
      <c r="W2550">
        <f>IFERROR(INDEX(tbl_EmployeeSurvey[EnvironmentSatisfaction],MATCH(tbl_HRMaster[[#This Row],[EmployeeID]],tbl_EmployeeSurvey[EmployeeID],0)),"Not Found")</f>
        <v>3</v>
      </c>
      <c r="X2550">
        <f>IFERROR(INDEX(tbl_EmployeeSurvey[JobSatisfaction],MATCH(tbl_HRMaster[[#This Row],[EmployeeID]],tbl_EmployeeSurvey[EmployeeID],0)),"Not Found")</f>
        <v>1</v>
      </c>
      <c r="Y2550" s="5">
        <f>IFERROR(INDEX(tbl_EmployeeSurvey[WorkLifeBalance],MATCH(tbl_HRMaster[[#This Row],[EmployeeID]],tbl_EmployeeSurvey[EmployeeID],0)),"Not Found")</f>
        <v>3</v>
      </c>
      <c r="Z2550" s="5">
        <f>IFERROR(VLOOKUP(tbl_HRMaster[[#This Row],[EmployeeID]],tbl_ManagerSurvey[[EmployeeID]:[PerformanceRating]],2,FALSE),"Not Found")</f>
        <v>2</v>
      </c>
      <c r="AA2550" s="5">
        <f>IFERROR(VLOOKUP(tbl_HRMaster[[#This Row],[EmployeeID]],tbl_ManagerSurvey[[EmployeeID]:[PerformanceRating]],3,FALSE),"Not Found")</f>
        <v>4</v>
      </c>
      <c r="AB2550" s="5" t="str">
        <f>IF(tbl_HRMaster[[#This Row],[Attrition]]="Yes","Left","Active")</f>
        <v>Active</v>
      </c>
      <c r="AC2550" s="5" t="str">
        <f>_xlfn.IFS(tbl_HRMaster[[#This Row],[Age]]&lt;25,"Under 25",tbl_HRMaster[[#This Row],[Age]]&lt;35,"25-34",tbl_HRMaster[[#This Row],[Age]]&lt;45,"35-44",tbl_HRMaster[[#This Row],[Age]]&lt;55,"45-54",TRUE,"Above 54")</f>
        <v>35-44</v>
      </c>
      <c r="AD2550" s="5" t="str">
        <f>_xlfn.IFS(
tbl_HRMaster[[#This Row],[YearsAtCompany]]&lt;2,"&lt; 2 Years",
tbl_HRMaster[[#This Row],[YearsAtCompany]]&lt;5,"2-4 Years",
tbl_HRMaster[[#This Row],[YearsAtCompany]]&lt;10,"5-9 Years",
TRUE,"10+ Years"
)</f>
        <v>5-9 Years</v>
      </c>
      <c r="AE2550" s="5">
        <f>IF(tbl_HRMaster[[#This Row],[Attrition]]="Yes",1,0)</f>
        <v>0</v>
      </c>
    </row>
    <row r="2551" spans="1:31" x14ac:dyDescent="0.25">
      <c r="A2551">
        <v>35</v>
      </c>
      <c r="B2551" t="s">
        <v>21</v>
      </c>
      <c r="C2551" t="s">
        <v>22</v>
      </c>
      <c r="D2551" t="s">
        <v>23</v>
      </c>
      <c r="E2551">
        <v>4</v>
      </c>
      <c r="F2551">
        <v>4</v>
      </c>
      <c r="G2551" t="s">
        <v>45</v>
      </c>
      <c r="H2551">
        <v>3553</v>
      </c>
      <c r="I2551" t="s">
        <v>34</v>
      </c>
      <c r="J2551">
        <v>1</v>
      </c>
      <c r="K2551" t="s">
        <v>40</v>
      </c>
      <c r="L2551" t="s">
        <v>27</v>
      </c>
      <c r="M2551">
        <v>180410</v>
      </c>
      <c r="N2551">
        <v>3</v>
      </c>
      <c r="O2551">
        <v>20</v>
      </c>
      <c r="P2551">
        <v>1</v>
      </c>
      <c r="Q2551">
        <v>15</v>
      </c>
      <c r="R2551">
        <v>3</v>
      </c>
      <c r="S2551">
        <v>7</v>
      </c>
      <c r="T2551">
        <v>1</v>
      </c>
      <c r="U2551">
        <v>7</v>
      </c>
      <c r="V2551">
        <f>COUNTIF(tbl_HRMaster[EmployeeID],tbl_HRMaster[[#This Row],[EmployeeID]])</f>
        <v>1</v>
      </c>
      <c r="W2551">
        <f>IFERROR(INDEX(tbl_EmployeeSurvey[EnvironmentSatisfaction],MATCH(tbl_HRMaster[[#This Row],[EmployeeID]],tbl_EmployeeSurvey[EmployeeID],0)),"Not Found")</f>
        <v>3</v>
      </c>
      <c r="X2551">
        <f>IFERROR(INDEX(tbl_EmployeeSurvey[JobSatisfaction],MATCH(tbl_HRMaster[[#This Row],[EmployeeID]],tbl_EmployeeSurvey[EmployeeID],0)),"Not Found")</f>
        <v>1</v>
      </c>
      <c r="Y2551" s="5">
        <f>IFERROR(INDEX(tbl_EmployeeSurvey[WorkLifeBalance],MATCH(tbl_HRMaster[[#This Row],[EmployeeID]],tbl_EmployeeSurvey[EmployeeID],0)),"Not Found")</f>
        <v>3</v>
      </c>
      <c r="Z2551" s="5">
        <f>IFERROR(VLOOKUP(tbl_HRMaster[[#This Row],[EmployeeID]],tbl_ManagerSurvey[[EmployeeID]:[PerformanceRating]],2,FALSE),"Not Found")</f>
        <v>2</v>
      </c>
      <c r="AA2551" s="5">
        <f>IFERROR(VLOOKUP(tbl_HRMaster[[#This Row],[EmployeeID]],tbl_ManagerSurvey[[EmployeeID]:[PerformanceRating]],3,FALSE),"Not Found")</f>
        <v>4</v>
      </c>
      <c r="AB2551" s="5" t="str">
        <f>IF(tbl_HRMaster[[#This Row],[Attrition]]="Yes","Left","Active")</f>
        <v>Active</v>
      </c>
      <c r="AC2551" s="5" t="str">
        <f>_xlfn.IFS(tbl_HRMaster[[#This Row],[Age]]&lt;25,"Under 25",tbl_HRMaster[[#This Row],[Age]]&lt;35,"25-34",tbl_HRMaster[[#This Row],[Age]]&lt;45,"35-44",tbl_HRMaster[[#This Row],[Age]]&lt;55,"45-54",TRUE,"Above 54")</f>
        <v>35-44</v>
      </c>
      <c r="AD2551" s="5" t="str">
        <f>_xlfn.IFS(
tbl_HRMaster[[#This Row],[YearsAtCompany]]&lt;2,"&lt; 2 Years",
tbl_HRMaster[[#This Row],[YearsAtCompany]]&lt;5,"2-4 Years",
tbl_HRMaster[[#This Row],[YearsAtCompany]]&lt;10,"5-9 Years",
TRUE,"10+ Years"
)</f>
        <v>5-9 Years</v>
      </c>
      <c r="AE2551" s="5">
        <f>IF(tbl_HRMaster[[#This Row],[Attrition]]="Yes",1,0)</f>
        <v>0</v>
      </c>
    </row>
    <row r="2552" spans="1:31" x14ac:dyDescent="0.25">
      <c r="A2552">
        <v>39</v>
      </c>
      <c r="B2552" t="s">
        <v>21</v>
      </c>
      <c r="C2552" t="s">
        <v>22</v>
      </c>
      <c r="D2552" t="s">
        <v>30</v>
      </c>
      <c r="E2552">
        <v>4</v>
      </c>
      <c r="F2552">
        <v>4</v>
      </c>
      <c r="G2552" t="s">
        <v>24</v>
      </c>
      <c r="H2552">
        <v>1172</v>
      </c>
      <c r="I2552" t="s">
        <v>34</v>
      </c>
      <c r="J2552">
        <v>1</v>
      </c>
      <c r="K2552" t="s">
        <v>35</v>
      </c>
      <c r="L2552" t="s">
        <v>32</v>
      </c>
      <c r="M2552">
        <v>134020</v>
      </c>
      <c r="N2552">
        <v>7</v>
      </c>
      <c r="O2552">
        <v>14</v>
      </c>
      <c r="P2552">
        <v>1</v>
      </c>
      <c r="Q2552">
        <v>18</v>
      </c>
      <c r="R2552">
        <v>1</v>
      </c>
      <c r="S2552">
        <v>7</v>
      </c>
      <c r="T2552">
        <v>1</v>
      </c>
      <c r="U2552">
        <v>7</v>
      </c>
      <c r="V2552">
        <f>COUNTIF(tbl_HRMaster[EmployeeID],tbl_HRMaster[[#This Row],[EmployeeID]])</f>
        <v>1</v>
      </c>
      <c r="W2552">
        <f>IFERROR(INDEX(tbl_EmployeeSurvey[EnvironmentSatisfaction],MATCH(tbl_HRMaster[[#This Row],[EmployeeID]],tbl_EmployeeSurvey[EmployeeID],0)),"Not Found")</f>
        <v>1</v>
      </c>
      <c r="X2552">
        <f>IFERROR(INDEX(tbl_EmployeeSurvey[JobSatisfaction],MATCH(tbl_HRMaster[[#This Row],[EmployeeID]],tbl_EmployeeSurvey[EmployeeID],0)),"Not Found")</f>
        <v>4</v>
      </c>
      <c r="Y2552" s="5">
        <f>IFERROR(INDEX(tbl_EmployeeSurvey[WorkLifeBalance],MATCH(tbl_HRMaster[[#This Row],[EmployeeID]],tbl_EmployeeSurvey[EmployeeID],0)),"Not Found")</f>
        <v>3</v>
      </c>
      <c r="Z2552" s="5">
        <f>IFERROR(VLOOKUP(tbl_HRMaster[[#This Row],[EmployeeID]],tbl_ManagerSurvey[[EmployeeID]:[PerformanceRating]],2,FALSE),"Not Found")</f>
        <v>3</v>
      </c>
      <c r="AA2552" s="5">
        <f>IFERROR(VLOOKUP(tbl_HRMaster[[#This Row],[EmployeeID]],tbl_ManagerSurvey[[EmployeeID]:[PerformanceRating]],3,FALSE),"Not Found")</f>
        <v>3</v>
      </c>
      <c r="AB2552" s="5" t="str">
        <f>IF(tbl_HRMaster[[#This Row],[Attrition]]="Yes","Left","Active")</f>
        <v>Active</v>
      </c>
      <c r="AC2552" s="5" t="str">
        <f>_xlfn.IFS(tbl_HRMaster[[#This Row],[Age]]&lt;25,"Under 25",tbl_HRMaster[[#This Row],[Age]]&lt;35,"25-34",tbl_HRMaster[[#This Row],[Age]]&lt;45,"35-44",tbl_HRMaster[[#This Row],[Age]]&lt;55,"45-54",TRUE,"Above 54")</f>
        <v>35-44</v>
      </c>
      <c r="AD2552" s="5" t="str">
        <f>_xlfn.IFS(
tbl_HRMaster[[#This Row],[YearsAtCompany]]&lt;2,"&lt; 2 Years",
tbl_HRMaster[[#This Row],[YearsAtCompany]]&lt;5,"2-4 Years",
tbl_HRMaster[[#This Row],[YearsAtCompany]]&lt;10,"5-9 Years",
TRUE,"10+ Years"
)</f>
        <v>5-9 Years</v>
      </c>
      <c r="AE2552" s="5">
        <f>IF(tbl_HRMaster[[#This Row],[Attrition]]="Yes",1,0)</f>
        <v>0</v>
      </c>
    </row>
    <row r="2553" spans="1:31" x14ac:dyDescent="0.25">
      <c r="A2553">
        <v>39</v>
      </c>
      <c r="B2553" t="s">
        <v>21</v>
      </c>
      <c r="C2553" t="s">
        <v>22</v>
      </c>
      <c r="D2553" t="s">
        <v>30</v>
      </c>
      <c r="E2553">
        <v>4</v>
      </c>
      <c r="F2553">
        <v>4</v>
      </c>
      <c r="G2553" t="s">
        <v>24</v>
      </c>
      <c r="H2553">
        <v>2642</v>
      </c>
      <c r="I2553" t="s">
        <v>34</v>
      </c>
      <c r="J2553">
        <v>1</v>
      </c>
      <c r="K2553" t="s">
        <v>35</v>
      </c>
      <c r="L2553" t="s">
        <v>32</v>
      </c>
      <c r="M2553">
        <v>134020</v>
      </c>
      <c r="N2553">
        <v>7</v>
      </c>
      <c r="O2553">
        <v>14</v>
      </c>
      <c r="P2553">
        <v>1</v>
      </c>
      <c r="Q2553">
        <v>18</v>
      </c>
      <c r="R2553">
        <v>1</v>
      </c>
      <c r="S2553">
        <v>7</v>
      </c>
      <c r="T2553">
        <v>1</v>
      </c>
      <c r="U2553">
        <v>7</v>
      </c>
      <c r="V2553">
        <f>COUNTIF(tbl_HRMaster[EmployeeID],tbl_HRMaster[[#This Row],[EmployeeID]])</f>
        <v>1</v>
      </c>
      <c r="W2553">
        <f>IFERROR(INDEX(tbl_EmployeeSurvey[EnvironmentSatisfaction],MATCH(tbl_HRMaster[[#This Row],[EmployeeID]],tbl_EmployeeSurvey[EmployeeID],0)),"Not Found")</f>
        <v>1</v>
      </c>
      <c r="X2553">
        <f>IFERROR(INDEX(tbl_EmployeeSurvey[JobSatisfaction],MATCH(tbl_HRMaster[[#This Row],[EmployeeID]],tbl_EmployeeSurvey[EmployeeID],0)),"Not Found")</f>
        <v>4</v>
      </c>
      <c r="Y2553" s="5">
        <f>IFERROR(INDEX(tbl_EmployeeSurvey[WorkLifeBalance],MATCH(tbl_HRMaster[[#This Row],[EmployeeID]],tbl_EmployeeSurvey[EmployeeID],0)),"Not Found")</f>
        <v>3</v>
      </c>
      <c r="Z2553" s="5">
        <f>IFERROR(VLOOKUP(tbl_HRMaster[[#This Row],[EmployeeID]],tbl_ManagerSurvey[[EmployeeID]:[PerformanceRating]],2,FALSE),"Not Found")</f>
        <v>3</v>
      </c>
      <c r="AA2553" s="5">
        <f>IFERROR(VLOOKUP(tbl_HRMaster[[#This Row],[EmployeeID]],tbl_ManagerSurvey[[EmployeeID]:[PerformanceRating]],3,FALSE),"Not Found")</f>
        <v>3</v>
      </c>
      <c r="AB2553" s="5" t="str">
        <f>IF(tbl_HRMaster[[#This Row],[Attrition]]="Yes","Left","Active")</f>
        <v>Active</v>
      </c>
      <c r="AC2553" s="5" t="str">
        <f>_xlfn.IFS(tbl_HRMaster[[#This Row],[Age]]&lt;25,"Under 25",tbl_HRMaster[[#This Row],[Age]]&lt;35,"25-34",tbl_HRMaster[[#This Row],[Age]]&lt;45,"35-44",tbl_HRMaster[[#This Row],[Age]]&lt;55,"45-54",TRUE,"Above 54")</f>
        <v>35-44</v>
      </c>
      <c r="AD2553" s="5" t="str">
        <f>_xlfn.IFS(
tbl_HRMaster[[#This Row],[YearsAtCompany]]&lt;2,"&lt; 2 Years",
tbl_HRMaster[[#This Row],[YearsAtCompany]]&lt;5,"2-4 Years",
tbl_HRMaster[[#This Row],[YearsAtCompany]]&lt;10,"5-9 Years",
TRUE,"10+ Years"
)</f>
        <v>5-9 Years</v>
      </c>
      <c r="AE2553" s="5">
        <f>IF(tbl_HRMaster[[#This Row],[Attrition]]="Yes",1,0)</f>
        <v>0</v>
      </c>
    </row>
    <row r="2554" spans="1:31" x14ac:dyDescent="0.25">
      <c r="A2554">
        <v>39</v>
      </c>
      <c r="B2554" t="s">
        <v>21</v>
      </c>
      <c r="C2554" t="s">
        <v>22</v>
      </c>
      <c r="D2554" t="s">
        <v>30</v>
      </c>
      <c r="E2554">
        <v>4</v>
      </c>
      <c r="F2554">
        <v>4</v>
      </c>
      <c r="G2554" t="s">
        <v>24</v>
      </c>
      <c r="H2554">
        <v>4112</v>
      </c>
      <c r="I2554" t="s">
        <v>34</v>
      </c>
      <c r="J2554">
        <v>1</v>
      </c>
      <c r="K2554" t="s">
        <v>35</v>
      </c>
      <c r="L2554" t="s">
        <v>32</v>
      </c>
      <c r="M2554">
        <v>134020</v>
      </c>
      <c r="N2554">
        <v>7</v>
      </c>
      <c r="O2554">
        <v>14</v>
      </c>
      <c r="P2554">
        <v>1</v>
      </c>
      <c r="Q2554">
        <v>18</v>
      </c>
      <c r="R2554">
        <v>1</v>
      </c>
      <c r="S2554">
        <v>7</v>
      </c>
      <c r="T2554">
        <v>1</v>
      </c>
      <c r="U2554">
        <v>7</v>
      </c>
      <c r="V2554">
        <f>COUNTIF(tbl_HRMaster[EmployeeID],tbl_HRMaster[[#This Row],[EmployeeID]])</f>
        <v>1</v>
      </c>
      <c r="W2554">
        <f>IFERROR(INDEX(tbl_EmployeeSurvey[EnvironmentSatisfaction],MATCH(tbl_HRMaster[[#This Row],[EmployeeID]],tbl_EmployeeSurvey[EmployeeID],0)),"Not Found")</f>
        <v>1</v>
      </c>
      <c r="X2554">
        <f>IFERROR(INDEX(tbl_EmployeeSurvey[JobSatisfaction],MATCH(tbl_HRMaster[[#This Row],[EmployeeID]],tbl_EmployeeSurvey[EmployeeID],0)),"Not Found")</f>
        <v>4</v>
      </c>
      <c r="Y2554" s="5">
        <f>IFERROR(INDEX(tbl_EmployeeSurvey[WorkLifeBalance],MATCH(tbl_HRMaster[[#This Row],[EmployeeID]],tbl_EmployeeSurvey[EmployeeID],0)),"Not Found")</f>
        <v>3</v>
      </c>
      <c r="Z2554" s="5">
        <f>IFERROR(VLOOKUP(tbl_HRMaster[[#This Row],[EmployeeID]],tbl_ManagerSurvey[[EmployeeID]:[PerformanceRating]],2,FALSE),"Not Found")</f>
        <v>3</v>
      </c>
      <c r="AA2554" s="5">
        <f>IFERROR(VLOOKUP(tbl_HRMaster[[#This Row],[EmployeeID]],tbl_ManagerSurvey[[EmployeeID]:[PerformanceRating]],3,FALSE),"Not Found")</f>
        <v>3</v>
      </c>
      <c r="AB2554" s="5" t="str">
        <f>IF(tbl_HRMaster[[#This Row],[Attrition]]="Yes","Left","Active")</f>
        <v>Active</v>
      </c>
      <c r="AC2554" s="5" t="str">
        <f>_xlfn.IFS(tbl_HRMaster[[#This Row],[Age]]&lt;25,"Under 25",tbl_HRMaster[[#This Row],[Age]]&lt;35,"25-34",tbl_HRMaster[[#This Row],[Age]]&lt;45,"35-44",tbl_HRMaster[[#This Row],[Age]]&lt;55,"45-54",TRUE,"Above 54")</f>
        <v>35-44</v>
      </c>
      <c r="AD2554" s="5" t="str">
        <f>_xlfn.IFS(
tbl_HRMaster[[#This Row],[YearsAtCompany]]&lt;2,"&lt; 2 Years",
tbl_HRMaster[[#This Row],[YearsAtCompany]]&lt;5,"2-4 Years",
tbl_HRMaster[[#This Row],[YearsAtCompany]]&lt;10,"5-9 Years",
TRUE,"10+ Years"
)</f>
        <v>5-9 Years</v>
      </c>
      <c r="AE2554" s="5">
        <f>IF(tbl_HRMaster[[#This Row],[Attrition]]="Yes",1,0)</f>
        <v>0</v>
      </c>
    </row>
    <row r="2555" spans="1:31" x14ac:dyDescent="0.25">
      <c r="A2555">
        <v>47</v>
      </c>
      <c r="B2555" t="s">
        <v>21</v>
      </c>
      <c r="C2555" t="s">
        <v>22</v>
      </c>
      <c r="D2555" t="s">
        <v>30</v>
      </c>
      <c r="E2555">
        <v>2</v>
      </c>
      <c r="F2555">
        <v>3</v>
      </c>
      <c r="G2555" t="s">
        <v>38</v>
      </c>
      <c r="H2555">
        <v>275</v>
      </c>
      <c r="I2555" t="s">
        <v>25</v>
      </c>
      <c r="J2555">
        <v>5</v>
      </c>
      <c r="K2555" t="s">
        <v>35</v>
      </c>
      <c r="L2555" t="s">
        <v>32</v>
      </c>
      <c r="M2555">
        <v>50210</v>
      </c>
      <c r="N2555">
        <v>2</v>
      </c>
      <c r="O2555">
        <v>17</v>
      </c>
      <c r="P2555">
        <v>0</v>
      </c>
      <c r="Q2555">
        <v>20</v>
      </c>
      <c r="R2555">
        <v>3</v>
      </c>
      <c r="S2555">
        <v>7</v>
      </c>
      <c r="T2555">
        <v>1</v>
      </c>
      <c r="U2555">
        <v>7</v>
      </c>
      <c r="V2555">
        <f>COUNTIF(tbl_HRMaster[EmployeeID],tbl_HRMaster[[#This Row],[EmployeeID]])</f>
        <v>1</v>
      </c>
      <c r="W2555">
        <f>IFERROR(INDEX(tbl_EmployeeSurvey[EnvironmentSatisfaction],MATCH(tbl_HRMaster[[#This Row],[EmployeeID]],tbl_EmployeeSurvey[EmployeeID],0)),"Not Found")</f>
        <v>4</v>
      </c>
      <c r="X2555">
        <f>IFERROR(INDEX(tbl_EmployeeSurvey[JobSatisfaction],MATCH(tbl_HRMaster[[#This Row],[EmployeeID]],tbl_EmployeeSurvey[EmployeeID],0)),"Not Found")</f>
        <v>1</v>
      </c>
      <c r="Y2555" s="5">
        <f>IFERROR(INDEX(tbl_EmployeeSurvey[WorkLifeBalance],MATCH(tbl_HRMaster[[#This Row],[EmployeeID]],tbl_EmployeeSurvey[EmployeeID],0)),"Not Found")</f>
        <v>3</v>
      </c>
      <c r="Z2555" s="5">
        <f>IFERROR(VLOOKUP(tbl_HRMaster[[#This Row],[EmployeeID]],tbl_ManagerSurvey[[EmployeeID]:[PerformanceRating]],2,FALSE),"Not Found")</f>
        <v>3</v>
      </c>
      <c r="AA2555" s="5">
        <f>IFERROR(VLOOKUP(tbl_HRMaster[[#This Row],[EmployeeID]],tbl_ManagerSurvey[[EmployeeID]:[PerformanceRating]],3,FALSE),"Not Found")</f>
        <v>3</v>
      </c>
      <c r="AB2555" s="5" t="str">
        <f>IF(tbl_HRMaster[[#This Row],[Attrition]]="Yes","Left","Active")</f>
        <v>Active</v>
      </c>
      <c r="AC2555" s="5" t="str">
        <f>_xlfn.IFS(tbl_HRMaster[[#This Row],[Age]]&lt;25,"Under 25",tbl_HRMaster[[#This Row],[Age]]&lt;35,"25-34",tbl_HRMaster[[#This Row],[Age]]&lt;45,"35-44",tbl_HRMaster[[#This Row],[Age]]&lt;55,"45-54",TRUE,"Above 54")</f>
        <v>45-54</v>
      </c>
      <c r="AD2555" s="5" t="str">
        <f>_xlfn.IFS(
tbl_HRMaster[[#This Row],[YearsAtCompany]]&lt;2,"&lt; 2 Years",
tbl_HRMaster[[#This Row],[YearsAtCompany]]&lt;5,"2-4 Years",
tbl_HRMaster[[#This Row],[YearsAtCompany]]&lt;10,"5-9 Years",
TRUE,"10+ Years"
)</f>
        <v>5-9 Years</v>
      </c>
      <c r="AE2555" s="5">
        <f>IF(tbl_HRMaster[[#This Row],[Attrition]]="Yes",1,0)</f>
        <v>0</v>
      </c>
    </row>
    <row r="2556" spans="1:31" x14ac:dyDescent="0.25">
      <c r="A2556">
        <v>47</v>
      </c>
      <c r="B2556" t="s">
        <v>21</v>
      </c>
      <c r="C2556" t="s">
        <v>22</v>
      </c>
      <c r="D2556" t="s">
        <v>30</v>
      </c>
      <c r="E2556">
        <v>2</v>
      </c>
      <c r="F2556">
        <v>3</v>
      </c>
      <c r="G2556" t="s">
        <v>38</v>
      </c>
      <c r="H2556">
        <v>1745</v>
      </c>
      <c r="I2556" t="s">
        <v>25</v>
      </c>
      <c r="J2556">
        <v>5</v>
      </c>
      <c r="K2556" t="s">
        <v>35</v>
      </c>
      <c r="L2556" t="s">
        <v>32</v>
      </c>
      <c r="M2556">
        <v>50210</v>
      </c>
      <c r="N2556">
        <v>2</v>
      </c>
      <c r="O2556">
        <v>17</v>
      </c>
      <c r="P2556">
        <v>0</v>
      </c>
      <c r="Q2556">
        <v>20</v>
      </c>
      <c r="R2556">
        <v>3</v>
      </c>
      <c r="S2556">
        <v>7</v>
      </c>
      <c r="T2556">
        <v>1</v>
      </c>
      <c r="U2556">
        <v>7</v>
      </c>
      <c r="V2556">
        <f>COUNTIF(tbl_HRMaster[EmployeeID],tbl_HRMaster[[#This Row],[EmployeeID]])</f>
        <v>1</v>
      </c>
      <c r="W2556">
        <f>IFERROR(INDEX(tbl_EmployeeSurvey[EnvironmentSatisfaction],MATCH(tbl_HRMaster[[#This Row],[EmployeeID]],tbl_EmployeeSurvey[EmployeeID],0)),"Not Found")</f>
        <v>4</v>
      </c>
      <c r="X2556">
        <f>IFERROR(INDEX(tbl_EmployeeSurvey[JobSatisfaction],MATCH(tbl_HRMaster[[#This Row],[EmployeeID]],tbl_EmployeeSurvey[EmployeeID],0)),"Not Found")</f>
        <v>1</v>
      </c>
      <c r="Y2556" s="5">
        <f>IFERROR(INDEX(tbl_EmployeeSurvey[WorkLifeBalance],MATCH(tbl_HRMaster[[#This Row],[EmployeeID]],tbl_EmployeeSurvey[EmployeeID],0)),"Not Found")</f>
        <v>3</v>
      </c>
      <c r="Z2556" s="5">
        <f>IFERROR(VLOOKUP(tbl_HRMaster[[#This Row],[EmployeeID]],tbl_ManagerSurvey[[EmployeeID]:[PerformanceRating]],2,FALSE),"Not Found")</f>
        <v>3</v>
      </c>
      <c r="AA2556" s="5">
        <f>IFERROR(VLOOKUP(tbl_HRMaster[[#This Row],[EmployeeID]],tbl_ManagerSurvey[[EmployeeID]:[PerformanceRating]],3,FALSE),"Not Found")</f>
        <v>3</v>
      </c>
      <c r="AB2556" s="5" t="str">
        <f>IF(tbl_HRMaster[[#This Row],[Attrition]]="Yes","Left","Active")</f>
        <v>Active</v>
      </c>
      <c r="AC2556" s="5" t="str">
        <f>_xlfn.IFS(tbl_HRMaster[[#This Row],[Age]]&lt;25,"Under 25",tbl_HRMaster[[#This Row],[Age]]&lt;35,"25-34",tbl_HRMaster[[#This Row],[Age]]&lt;45,"35-44",tbl_HRMaster[[#This Row],[Age]]&lt;55,"45-54",TRUE,"Above 54")</f>
        <v>45-54</v>
      </c>
      <c r="AD2556" s="5" t="str">
        <f>_xlfn.IFS(
tbl_HRMaster[[#This Row],[YearsAtCompany]]&lt;2,"&lt; 2 Years",
tbl_HRMaster[[#This Row],[YearsAtCompany]]&lt;5,"2-4 Years",
tbl_HRMaster[[#This Row],[YearsAtCompany]]&lt;10,"5-9 Years",
TRUE,"10+ Years"
)</f>
        <v>5-9 Years</v>
      </c>
      <c r="AE2556" s="5">
        <f>IF(tbl_HRMaster[[#This Row],[Attrition]]="Yes",1,0)</f>
        <v>0</v>
      </c>
    </row>
    <row r="2557" spans="1:31" x14ac:dyDescent="0.25">
      <c r="A2557">
        <v>47</v>
      </c>
      <c r="B2557" t="s">
        <v>21</v>
      </c>
      <c r="C2557" t="s">
        <v>22</v>
      </c>
      <c r="D2557" t="s">
        <v>30</v>
      </c>
      <c r="E2557">
        <v>2</v>
      </c>
      <c r="F2557">
        <v>3</v>
      </c>
      <c r="G2557" t="s">
        <v>38</v>
      </c>
      <c r="H2557">
        <v>3215</v>
      </c>
      <c r="I2557" t="s">
        <v>25</v>
      </c>
      <c r="J2557">
        <v>5</v>
      </c>
      <c r="K2557" t="s">
        <v>35</v>
      </c>
      <c r="L2557" t="s">
        <v>32</v>
      </c>
      <c r="M2557">
        <v>50210</v>
      </c>
      <c r="N2557">
        <v>2</v>
      </c>
      <c r="O2557">
        <v>17</v>
      </c>
      <c r="P2557">
        <v>0</v>
      </c>
      <c r="Q2557">
        <v>20</v>
      </c>
      <c r="R2557">
        <v>3</v>
      </c>
      <c r="S2557">
        <v>7</v>
      </c>
      <c r="T2557">
        <v>1</v>
      </c>
      <c r="U2557">
        <v>7</v>
      </c>
      <c r="V2557">
        <f>COUNTIF(tbl_HRMaster[EmployeeID],tbl_HRMaster[[#This Row],[EmployeeID]])</f>
        <v>1</v>
      </c>
      <c r="W2557">
        <f>IFERROR(INDEX(tbl_EmployeeSurvey[EnvironmentSatisfaction],MATCH(tbl_HRMaster[[#This Row],[EmployeeID]],tbl_EmployeeSurvey[EmployeeID],0)),"Not Found")</f>
        <v>4</v>
      </c>
      <c r="X2557">
        <f>IFERROR(INDEX(tbl_EmployeeSurvey[JobSatisfaction],MATCH(tbl_HRMaster[[#This Row],[EmployeeID]],tbl_EmployeeSurvey[EmployeeID],0)),"Not Found")</f>
        <v>1</v>
      </c>
      <c r="Y2557" s="5">
        <f>IFERROR(INDEX(tbl_EmployeeSurvey[WorkLifeBalance],MATCH(tbl_HRMaster[[#This Row],[EmployeeID]],tbl_EmployeeSurvey[EmployeeID],0)),"Not Found")</f>
        <v>3</v>
      </c>
      <c r="Z2557" s="5">
        <f>IFERROR(VLOOKUP(tbl_HRMaster[[#This Row],[EmployeeID]],tbl_ManagerSurvey[[EmployeeID]:[PerformanceRating]],2,FALSE),"Not Found")</f>
        <v>3</v>
      </c>
      <c r="AA2557" s="5">
        <f>IFERROR(VLOOKUP(tbl_HRMaster[[#This Row],[EmployeeID]],tbl_ManagerSurvey[[EmployeeID]:[PerformanceRating]],3,FALSE),"Not Found")</f>
        <v>3</v>
      </c>
      <c r="AB2557" s="5" t="str">
        <f>IF(tbl_HRMaster[[#This Row],[Attrition]]="Yes","Left","Active")</f>
        <v>Active</v>
      </c>
      <c r="AC2557" s="5" t="str">
        <f>_xlfn.IFS(tbl_HRMaster[[#This Row],[Age]]&lt;25,"Under 25",tbl_HRMaster[[#This Row],[Age]]&lt;35,"25-34",tbl_HRMaster[[#This Row],[Age]]&lt;45,"35-44",tbl_HRMaster[[#This Row],[Age]]&lt;55,"45-54",TRUE,"Above 54")</f>
        <v>45-54</v>
      </c>
      <c r="AD2557" s="5" t="str">
        <f>_xlfn.IFS(
tbl_HRMaster[[#This Row],[YearsAtCompany]]&lt;2,"&lt; 2 Years",
tbl_HRMaster[[#This Row],[YearsAtCompany]]&lt;5,"2-4 Years",
tbl_HRMaster[[#This Row],[YearsAtCompany]]&lt;10,"5-9 Years",
TRUE,"10+ Years"
)</f>
        <v>5-9 Years</v>
      </c>
      <c r="AE2557" s="5">
        <f>IF(tbl_HRMaster[[#This Row],[Attrition]]="Yes",1,0)</f>
        <v>0</v>
      </c>
    </row>
    <row r="2558" spans="1:31" x14ac:dyDescent="0.25">
      <c r="A2558">
        <v>51</v>
      </c>
      <c r="B2558" t="s">
        <v>21</v>
      </c>
      <c r="C2558" t="s">
        <v>22</v>
      </c>
      <c r="D2558" t="s">
        <v>37</v>
      </c>
      <c r="E2558">
        <v>4</v>
      </c>
      <c r="F2558">
        <v>2</v>
      </c>
      <c r="G2558" t="s">
        <v>37</v>
      </c>
      <c r="H2558">
        <v>1402</v>
      </c>
      <c r="I2558" t="s">
        <v>34</v>
      </c>
      <c r="J2558">
        <v>2</v>
      </c>
      <c r="K2558" t="s">
        <v>43</v>
      </c>
      <c r="L2558" t="s">
        <v>32</v>
      </c>
      <c r="M2558">
        <v>25700</v>
      </c>
      <c r="N2558">
        <v>3</v>
      </c>
      <c r="O2558">
        <v>18</v>
      </c>
      <c r="P2558">
        <v>0</v>
      </c>
      <c r="Q2558">
        <v>21</v>
      </c>
      <c r="R2558">
        <v>2</v>
      </c>
      <c r="S2558">
        <v>7</v>
      </c>
      <c r="T2558">
        <v>1</v>
      </c>
      <c r="U2558">
        <v>0</v>
      </c>
      <c r="V2558">
        <f>COUNTIF(tbl_HRMaster[EmployeeID],tbl_HRMaster[[#This Row],[EmployeeID]])</f>
        <v>1</v>
      </c>
      <c r="W2558">
        <f>IFERROR(INDEX(tbl_EmployeeSurvey[EnvironmentSatisfaction],MATCH(tbl_HRMaster[[#This Row],[EmployeeID]],tbl_EmployeeSurvey[EmployeeID],0)),"Not Found")</f>
        <v>4</v>
      </c>
      <c r="X2558">
        <f>IFERROR(INDEX(tbl_EmployeeSurvey[JobSatisfaction],MATCH(tbl_HRMaster[[#This Row],[EmployeeID]],tbl_EmployeeSurvey[EmployeeID],0)),"Not Found")</f>
        <v>2</v>
      </c>
      <c r="Y2558" s="5">
        <f>IFERROR(INDEX(tbl_EmployeeSurvey[WorkLifeBalance],MATCH(tbl_HRMaster[[#This Row],[EmployeeID]],tbl_EmployeeSurvey[EmployeeID],0)),"Not Found")</f>
        <v>3</v>
      </c>
      <c r="Z2558" s="5">
        <f>IFERROR(VLOOKUP(tbl_HRMaster[[#This Row],[EmployeeID]],tbl_ManagerSurvey[[EmployeeID]:[PerformanceRating]],2,FALSE),"Not Found")</f>
        <v>3</v>
      </c>
      <c r="AA2558" s="5">
        <f>IFERROR(VLOOKUP(tbl_HRMaster[[#This Row],[EmployeeID]],tbl_ManagerSurvey[[EmployeeID]:[PerformanceRating]],3,FALSE),"Not Found")</f>
        <v>3</v>
      </c>
      <c r="AB2558" s="5" t="str">
        <f>IF(tbl_HRMaster[[#This Row],[Attrition]]="Yes","Left","Active")</f>
        <v>Active</v>
      </c>
      <c r="AC2558" s="5" t="str">
        <f>_xlfn.IFS(tbl_HRMaster[[#This Row],[Age]]&lt;25,"Under 25",tbl_HRMaster[[#This Row],[Age]]&lt;35,"25-34",tbl_HRMaster[[#This Row],[Age]]&lt;45,"35-44",tbl_HRMaster[[#This Row],[Age]]&lt;55,"45-54",TRUE,"Above 54")</f>
        <v>45-54</v>
      </c>
      <c r="AD2558" s="5" t="str">
        <f>_xlfn.IFS(
tbl_HRMaster[[#This Row],[YearsAtCompany]]&lt;2,"&lt; 2 Years",
tbl_HRMaster[[#This Row],[YearsAtCompany]]&lt;5,"2-4 Years",
tbl_HRMaster[[#This Row],[YearsAtCompany]]&lt;10,"5-9 Years",
TRUE,"10+ Years"
)</f>
        <v>5-9 Years</v>
      </c>
      <c r="AE2558" s="5">
        <f>IF(tbl_HRMaster[[#This Row],[Attrition]]="Yes",1,0)</f>
        <v>0</v>
      </c>
    </row>
    <row r="2559" spans="1:31" x14ac:dyDescent="0.25">
      <c r="A2559">
        <v>51</v>
      </c>
      <c r="B2559" t="s">
        <v>21</v>
      </c>
      <c r="C2559" t="s">
        <v>22</v>
      </c>
      <c r="D2559" t="s">
        <v>37</v>
      </c>
      <c r="E2559">
        <v>4</v>
      </c>
      <c r="F2559">
        <v>2</v>
      </c>
      <c r="G2559" t="s">
        <v>37</v>
      </c>
      <c r="H2559">
        <v>2872</v>
      </c>
      <c r="I2559" t="s">
        <v>34</v>
      </c>
      <c r="J2559">
        <v>2</v>
      </c>
      <c r="K2559" t="s">
        <v>43</v>
      </c>
      <c r="L2559" t="s">
        <v>32</v>
      </c>
      <c r="M2559">
        <v>25700</v>
      </c>
      <c r="N2559">
        <v>3</v>
      </c>
      <c r="O2559">
        <v>18</v>
      </c>
      <c r="P2559">
        <v>0</v>
      </c>
      <c r="Q2559">
        <v>21</v>
      </c>
      <c r="R2559">
        <v>2</v>
      </c>
      <c r="S2559">
        <v>7</v>
      </c>
      <c r="T2559">
        <v>1</v>
      </c>
      <c r="U2559">
        <v>0</v>
      </c>
      <c r="V2559">
        <f>COUNTIF(tbl_HRMaster[EmployeeID],tbl_HRMaster[[#This Row],[EmployeeID]])</f>
        <v>1</v>
      </c>
      <c r="W2559">
        <f>IFERROR(INDEX(tbl_EmployeeSurvey[EnvironmentSatisfaction],MATCH(tbl_HRMaster[[#This Row],[EmployeeID]],tbl_EmployeeSurvey[EmployeeID],0)),"Not Found")</f>
        <v>4</v>
      </c>
      <c r="X2559">
        <f>IFERROR(INDEX(tbl_EmployeeSurvey[JobSatisfaction],MATCH(tbl_HRMaster[[#This Row],[EmployeeID]],tbl_EmployeeSurvey[EmployeeID],0)),"Not Found")</f>
        <v>2</v>
      </c>
      <c r="Y2559" s="5">
        <f>IFERROR(INDEX(tbl_EmployeeSurvey[WorkLifeBalance],MATCH(tbl_HRMaster[[#This Row],[EmployeeID]],tbl_EmployeeSurvey[EmployeeID],0)),"Not Found")</f>
        <v>3</v>
      </c>
      <c r="Z2559" s="5">
        <f>IFERROR(VLOOKUP(tbl_HRMaster[[#This Row],[EmployeeID]],tbl_ManagerSurvey[[EmployeeID]:[PerformanceRating]],2,FALSE),"Not Found")</f>
        <v>3</v>
      </c>
      <c r="AA2559" s="5">
        <f>IFERROR(VLOOKUP(tbl_HRMaster[[#This Row],[EmployeeID]],tbl_ManagerSurvey[[EmployeeID]:[PerformanceRating]],3,FALSE),"Not Found")</f>
        <v>3</v>
      </c>
      <c r="AB2559" s="5" t="str">
        <f>IF(tbl_HRMaster[[#This Row],[Attrition]]="Yes","Left","Active")</f>
        <v>Active</v>
      </c>
      <c r="AC2559" s="5" t="str">
        <f>_xlfn.IFS(tbl_HRMaster[[#This Row],[Age]]&lt;25,"Under 25",tbl_HRMaster[[#This Row],[Age]]&lt;35,"25-34",tbl_HRMaster[[#This Row],[Age]]&lt;45,"35-44",tbl_HRMaster[[#This Row],[Age]]&lt;55,"45-54",TRUE,"Above 54")</f>
        <v>45-54</v>
      </c>
      <c r="AD2559" s="5" t="str">
        <f>_xlfn.IFS(
tbl_HRMaster[[#This Row],[YearsAtCompany]]&lt;2,"&lt; 2 Years",
tbl_HRMaster[[#This Row],[YearsAtCompany]]&lt;5,"2-4 Years",
tbl_HRMaster[[#This Row],[YearsAtCompany]]&lt;10,"5-9 Years",
TRUE,"10+ Years"
)</f>
        <v>5-9 Years</v>
      </c>
      <c r="AE2559" s="5">
        <f>IF(tbl_HRMaster[[#This Row],[Attrition]]="Yes",1,0)</f>
        <v>0</v>
      </c>
    </row>
    <row r="2560" spans="1:31" x14ac:dyDescent="0.25">
      <c r="A2560">
        <v>51</v>
      </c>
      <c r="B2560" t="s">
        <v>21</v>
      </c>
      <c r="C2560" t="s">
        <v>22</v>
      </c>
      <c r="D2560" t="s">
        <v>37</v>
      </c>
      <c r="E2560">
        <v>4</v>
      </c>
      <c r="F2560">
        <v>2</v>
      </c>
      <c r="G2560" t="s">
        <v>37</v>
      </c>
      <c r="H2560">
        <v>4342</v>
      </c>
      <c r="I2560" t="s">
        <v>34</v>
      </c>
      <c r="J2560">
        <v>2</v>
      </c>
      <c r="K2560" t="s">
        <v>43</v>
      </c>
      <c r="L2560" t="s">
        <v>32</v>
      </c>
      <c r="M2560">
        <v>25700</v>
      </c>
      <c r="N2560">
        <v>3</v>
      </c>
      <c r="O2560">
        <v>18</v>
      </c>
      <c r="P2560">
        <v>0</v>
      </c>
      <c r="Q2560">
        <v>21</v>
      </c>
      <c r="R2560">
        <v>2</v>
      </c>
      <c r="S2560">
        <v>7</v>
      </c>
      <c r="T2560">
        <v>1</v>
      </c>
      <c r="U2560">
        <v>0</v>
      </c>
      <c r="V2560">
        <f>COUNTIF(tbl_HRMaster[EmployeeID],tbl_HRMaster[[#This Row],[EmployeeID]])</f>
        <v>1</v>
      </c>
      <c r="W2560">
        <f>IFERROR(INDEX(tbl_EmployeeSurvey[EnvironmentSatisfaction],MATCH(tbl_HRMaster[[#This Row],[EmployeeID]],tbl_EmployeeSurvey[EmployeeID],0)),"Not Found")</f>
        <v>4</v>
      </c>
      <c r="X2560">
        <f>IFERROR(INDEX(tbl_EmployeeSurvey[JobSatisfaction],MATCH(tbl_HRMaster[[#This Row],[EmployeeID]],tbl_EmployeeSurvey[EmployeeID],0)),"Not Found")</f>
        <v>2</v>
      </c>
      <c r="Y2560" s="5">
        <f>IFERROR(INDEX(tbl_EmployeeSurvey[WorkLifeBalance],MATCH(tbl_HRMaster[[#This Row],[EmployeeID]],tbl_EmployeeSurvey[EmployeeID],0)),"Not Found")</f>
        <v>3</v>
      </c>
      <c r="Z2560" s="5">
        <f>IFERROR(VLOOKUP(tbl_HRMaster[[#This Row],[EmployeeID]],tbl_ManagerSurvey[[EmployeeID]:[PerformanceRating]],2,FALSE),"Not Found")</f>
        <v>3</v>
      </c>
      <c r="AA2560" s="5">
        <f>IFERROR(VLOOKUP(tbl_HRMaster[[#This Row],[EmployeeID]],tbl_ManagerSurvey[[EmployeeID]:[PerformanceRating]],3,FALSE),"Not Found")</f>
        <v>3</v>
      </c>
      <c r="AB2560" s="5" t="str">
        <f>IF(tbl_HRMaster[[#This Row],[Attrition]]="Yes","Left","Active")</f>
        <v>Active</v>
      </c>
      <c r="AC2560" s="5" t="str">
        <f>_xlfn.IFS(tbl_HRMaster[[#This Row],[Age]]&lt;25,"Under 25",tbl_HRMaster[[#This Row],[Age]]&lt;35,"25-34",tbl_HRMaster[[#This Row],[Age]]&lt;45,"35-44",tbl_HRMaster[[#This Row],[Age]]&lt;55,"45-54",TRUE,"Above 54")</f>
        <v>45-54</v>
      </c>
      <c r="AD2560" s="5" t="str">
        <f>_xlfn.IFS(
tbl_HRMaster[[#This Row],[YearsAtCompany]]&lt;2,"&lt; 2 Years",
tbl_HRMaster[[#This Row],[YearsAtCompany]]&lt;5,"2-4 Years",
tbl_HRMaster[[#This Row],[YearsAtCompany]]&lt;10,"5-9 Years",
TRUE,"10+ Years"
)</f>
        <v>5-9 Years</v>
      </c>
      <c r="AE2560" s="5">
        <f>IF(tbl_HRMaster[[#This Row],[Attrition]]="Yes",1,0)</f>
        <v>0</v>
      </c>
    </row>
    <row r="2561" spans="1:31" x14ac:dyDescent="0.25">
      <c r="A2561">
        <v>26</v>
      </c>
      <c r="B2561" t="s">
        <v>28</v>
      </c>
      <c r="C2561" t="s">
        <v>29</v>
      </c>
      <c r="D2561" t="s">
        <v>30</v>
      </c>
      <c r="E2561">
        <v>22</v>
      </c>
      <c r="F2561">
        <v>4</v>
      </c>
      <c r="G2561" t="s">
        <v>33</v>
      </c>
      <c r="H2561">
        <v>357</v>
      </c>
      <c r="I2561" t="s">
        <v>25</v>
      </c>
      <c r="J2561">
        <v>1</v>
      </c>
      <c r="K2561" t="s">
        <v>35</v>
      </c>
      <c r="L2561" t="s">
        <v>27</v>
      </c>
      <c r="M2561">
        <v>20240</v>
      </c>
      <c r="N2561">
        <v>1</v>
      </c>
      <c r="O2561">
        <v>23</v>
      </c>
      <c r="P2561">
        <v>0</v>
      </c>
      <c r="Q2561">
        <v>8</v>
      </c>
      <c r="R2561">
        <v>2</v>
      </c>
      <c r="S2561">
        <v>8</v>
      </c>
      <c r="T2561">
        <v>1</v>
      </c>
      <c r="U2561">
        <v>7</v>
      </c>
      <c r="V2561">
        <f>COUNTIF(tbl_HRMaster[EmployeeID],tbl_HRMaster[[#This Row],[EmployeeID]])</f>
        <v>1</v>
      </c>
      <c r="W2561">
        <f>IFERROR(INDEX(tbl_EmployeeSurvey[EnvironmentSatisfaction],MATCH(tbl_HRMaster[[#This Row],[EmployeeID]],tbl_EmployeeSurvey[EmployeeID],0)),"Not Found")</f>
        <v>3</v>
      </c>
      <c r="X2561">
        <f>IFERROR(INDEX(tbl_EmployeeSurvey[JobSatisfaction],MATCH(tbl_HRMaster[[#This Row],[EmployeeID]],tbl_EmployeeSurvey[EmployeeID],0)),"Not Found")</f>
        <v>3</v>
      </c>
      <c r="Y2561" s="5">
        <f>IFERROR(INDEX(tbl_EmployeeSurvey[WorkLifeBalance],MATCH(tbl_HRMaster[[#This Row],[EmployeeID]],tbl_EmployeeSurvey[EmployeeID],0)),"Not Found")</f>
        <v>3</v>
      </c>
      <c r="Z2561" s="5">
        <f>IFERROR(VLOOKUP(tbl_HRMaster[[#This Row],[EmployeeID]],tbl_ManagerSurvey[[EmployeeID]:[PerformanceRating]],2,FALSE),"Not Found")</f>
        <v>3</v>
      </c>
      <c r="AA2561" s="5">
        <f>IFERROR(VLOOKUP(tbl_HRMaster[[#This Row],[EmployeeID]],tbl_ManagerSurvey[[EmployeeID]:[PerformanceRating]],3,FALSE),"Not Found")</f>
        <v>4</v>
      </c>
      <c r="AB2561" s="5" t="str">
        <f>IF(tbl_HRMaster[[#This Row],[Attrition]]="Yes","Left","Active")</f>
        <v>Left</v>
      </c>
      <c r="AC2561" s="5" t="str">
        <f>_xlfn.IFS(tbl_HRMaster[[#This Row],[Age]]&lt;25,"Under 25",tbl_HRMaster[[#This Row],[Age]]&lt;35,"25-34",tbl_HRMaster[[#This Row],[Age]]&lt;45,"35-44",tbl_HRMaster[[#This Row],[Age]]&lt;55,"45-54",TRUE,"Above 54")</f>
        <v>25-34</v>
      </c>
      <c r="AD2561" s="5" t="str">
        <f>_xlfn.IFS(
tbl_HRMaster[[#This Row],[YearsAtCompany]]&lt;2,"&lt; 2 Years",
tbl_HRMaster[[#This Row],[YearsAtCompany]]&lt;5,"2-4 Years",
tbl_HRMaster[[#This Row],[YearsAtCompany]]&lt;10,"5-9 Years",
TRUE,"10+ Years"
)</f>
        <v>5-9 Years</v>
      </c>
      <c r="AE2561" s="5">
        <f>IF(tbl_HRMaster[[#This Row],[Attrition]]="Yes",1,0)</f>
        <v>1</v>
      </c>
    </row>
    <row r="2562" spans="1:31" x14ac:dyDescent="0.25">
      <c r="A2562">
        <v>26</v>
      </c>
      <c r="B2562" t="s">
        <v>28</v>
      </c>
      <c r="C2562" t="s">
        <v>29</v>
      </c>
      <c r="D2562" t="s">
        <v>30</v>
      </c>
      <c r="E2562">
        <v>22</v>
      </c>
      <c r="F2562">
        <v>4</v>
      </c>
      <c r="G2562" t="s">
        <v>33</v>
      </c>
      <c r="H2562">
        <v>1827</v>
      </c>
      <c r="I2562" t="s">
        <v>25</v>
      </c>
      <c r="J2562">
        <v>1</v>
      </c>
      <c r="K2562" t="s">
        <v>35</v>
      </c>
      <c r="L2562" t="s">
        <v>27</v>
      </c>
      <c r="M2562">
        <v>20240</v>
      </c>
      <c r="N2562">
        <v>1</v>
      </c>
      <c r="O2562">
        <v>23</v>
      </c>
      <c r="P2562">
        <v>0</v>
      </c>
      <c r="Q2562">
        <v>8</v>
      </c>
      <c r="R2562">
        <v>2</v>
      </c>
      <c r="S2562">
        <v>8</v>
      </c>
      <c r="T2562">
        <v>1</v>
      </c>
      <c r="U2562">
        <v>7</v>
      </c>
      <c r="V2562">
        <f>COUNTIF(tbl_HRMaster[EmployeeID],tbl_HRMaster[[#This Row],[EmployeeID]])</f>
        <v>1</v>
      </c>
      <c r="W2562">
        <f>IFERROR(INDEX(tbl_EmployeeSurvey[EnvironmentSatisfaction],MATCH(tbl_HRMaster[[#This Row],[EmployeeID]],tbl_EmployeeSurvey[EmployeeID],0)),"Not Found")</f>
        <v>3</v>
      </c>
      <c r="X2562">
        <f>IFERROR(INDEX(tbl_EmployeeSurvey[JobSatisfaction],MATCH(tbl_HRMaster[[#This Row],[EmployeeID]],tbl_EmployeeSurvey[EmployeeID],0)),"Not Found")</f>
        <v>3</v>
      </c>
      <c r="Y2562" s="5">
        <f>IFERROR(INDEX(tbl_EmployeeSurvey[WorkLifeBalance],MATCH(tbl_HRMaster[[#This Row],[EmployeeID]],tbl_EmployeeSurvey[EmployeeID],0)),"Not Found")</f>
        <v>3</v>
      </c>
      <c r="Z2562" s="5">
        <f>IFERROR(VLOOKUP(tbl_HRMaster[[#This Row],[EmployeeID]],tbl_ManagerSurvey[[EmployeeID]:[PerformanceRating]],2,FALSE),"Not Found")</f>
        <v>3</v>
      </c>
      <c r="AA2562" s="5">
        <f>IFERROR(VLOOKUP(tbl_HRMaster[[#This Row],[EmployeeID]],tbl_ManagerSurvey[[EmployeeID]:[PerformanceRating]],3,FALSE),"Not Found")</f>
        <v>4</v>
      </c>
      <c r="AB2562" s="5" t="str">
        <f>IF(tbl_HRMaster[[#This Row],[Attrition]]="Yes","Left","Active")</f>
        <v>Left</v>
      </c>
      <c r="AC2562" s="5" t="str">
        <f>_xlfn.IFS(tbl_HRMaster[[#This Row],[Age]]&lt;25,"Under 25",tbl_HRMaster[[#This Row],[Age]]&lt;35,"25-34",tbl_HRMaster[[#This Row],[Age]]&lt;45,"35-44",tbl_HRMaster[[#This Row],[Age]]&lt;55,"45-54",TRUE,"Above 54")</f>
        <v>25-34</v>
      </c>
      <c r="AD2562" s="5" t="str">
        <f>_xlfn.IFS(
tbl_HRMaster[[#This Row],[YearsAtCompany]]&lt;2,"&lt; 2 Years",
tbl_HRMaster[[#This Row],[YearsAtCompany]]&lt;5,"2-4 Years",
tbl_HRMaster[[#This Row],[YearsAtCompany]]&lt;10,"5-9 Years",
TRUE,"10+ Years"
)</f>
        <v>5-9 Years</v>
      </c>
      <c r="AE2562" s="5">
        <f>IF(tbl_HRMaster[[#This Row],[Attrition]]="Yes",1,0)</f>
        <v>1</v>
      </c>
    </row>
    <row r="2563" spans="1:31" x14ac:dyDescent="0.25">
      <c r="A2563">
        <v>26</v>
      </c>
      <c r="B2563" t="s">
        <v>28</v>
      </c>
      <c r="C2563" t="s">
        <v>29</v>
      </c>
      <c r="D2563" t="s">
        <v>30</v>
      </c>
      <c r="E2563">
        <v>22</v>
      </c>
      <c r="F2563">
        <v>4</v>
      </c>
      <c r="G2563" t="s">
        <v>33</v>
      </c>
      <c r="H2563">
        <v>3297</v>
      </c>
      <c r="I2563" t="s">
        <v>25</v>
      </c>
      <c r="J2563">
        <v>1</v>
      </c>
      <c r="K2563" t="s">
        <v>35</v>
      </c>
      <c r="L2563" t="s">
        <v>27</v>
      </c>
      <c r="M2563">
        <v>20240</v>
      </c>
      <c r="N2563">
        <v>1</v>
      </c>
      <c r="O2563">
        <v>23</v>
      </c>
      <c r="P2563">
        <v>0</v>
      </c>
      <c r="Q2563">
        <v>8</v>
      </c>
      <c r="R2563">
        <v>2</v>
      </c>
      <c r="S2563">
        <v>8</v>
      </c>
      <c r="T2563">
        <v>1</v>
      </c>
      <c r="U2563">
        <v>7</v>
      </c>
      <c r="V2563">
        <f>COUNTIF(tbl_HRMaster[EmployeeID],tbl_HRMaster[[#This Row],[EmployeeID]])</f>
        <v>1</v>
      </c>
      <c r="W2563">
        <f>IFERROR(INDEX(tbl_EmployeeSurvey[EnvironmentSatisfaction],MATCH(tbl_HRMaster[[#This Row],[EmployeeID]],tbl_EmployeeSurvey[EmployeeID],0)),"Not Found")</f>
        <v>3</v>
      </c>
      <c r="X2563">
        <f>IFERROR(INDEX(tbl_EmployeeSurvey[JobSatisfaction],MATCH(tbl_HRMaster[[#This Row],[EmployeeID]],tbl_EmployeeSurvey[EmployeeID],0)),"Not Found")</f>
        <v>3</v>
      </c>
      <c r="Y2563" s="5">
        <f>IFERROR(INDEX(tbl_EmployeeSurvey[WorkLifeBalance],MATCH(tbl_HRMaster[[#This Row],[EmployeeID]],tbl_EmployeeSurvey[EmployeeID],0)),"Not Found")</f>
        <v>3</v>
      </c>
      <c r="Z2563" s="5">
        <f>IFERROR(VLOOKUP(tbl_HRMaster[[#This Row],[EmployeeID]],tbl_ManagerSurvey[[EmployeeID]:[PerformanceRating]],2,FALSE),"Not Found")</f>
        <v>3</v>
      </c>
      <c r="AA2563" s="5">
        <f>IFERROR(VLOOKUP(tbl_HRMaster[[#This Row],[EmployeeID]],tbl_ManagerSurvey[[EmployeeID]:[PerformanceRating]],3,FALSE),"Not Found")</f>
        <v>4</v>
      </c>
      <c r="AB2563" s="5" t="str">
        <f>IF(tbl_HRMaster[[#This Row],[Attrition]]="Yes","Left","Active")</f>
        <v>Left</v>
      </c>
      <c r="AC2563" s="5" t="str">
        <f>_xlfn.IFS(tbl_HRMaster[[#This Row],[Age]]&lt;25,"Under 25",tbl_HRMaster[[#This Row],[Age]]&lt;35,"25-34",tbl_HRMaster[[#This Row],[Age]]&lt;45,"35-44",tbl_HRMaster[[#This Row],[Age]]&lt;55,"45-54",TRUE,"Above 54")</f>
        <v>25-34</v>
      </c>
      <c r="AD2563" s="5" t="str">
        <f>_xlfn.IFS(
tbl_HRMaster[[#This Row],[YearsAtCompany]]&lt;2,"&lt; 2 Years",
tbl_HRMaster[[#This Row],[YearsAtCompany]]&lt;5,"2-4 Years",
tbl_HRMaster[[#This Row],[YearsAtCompany]]&lt;10,"5-9 Years",
TRUE,"10+ Years"
)</f>
        <v>5-9 Years</v>
      </c>
      <c r="AE2563" s="5">
        <f>IF(tbl_HRMaster[[#This Row],[Attrition]]="Yes",1,0)</f>
        <v>1</v>
      </c>
    </row>
    <row r="2564" spans="1:31" x14ac:dyDescent="0.25">
      <c r="A2564">
        <v>36</v>
      </c>
      <c r="B2564" t="s">
        <v>21</v>
      </c>
      <c r="C2564" t="s">
        <v>29</v>
      </c>
      <c r="D2564" t="s">
        <v>30</v>
      </c>
      <c r="E2564">
        <v>1</v>
      </c>
      <c r="F2564">
        <v>3</v>
      </c>
      <c r="G2564" t="s">
        <v>24</v>
      </c>
      <c r="H2564">
        <v>1420</v>
      </c>
      <c r="I2564" t="s">
        <v>25</v>
      </c>
      <c r="J2564">
        <v>2</v>
      </c>
      <c r="K2564" t="s">
        <v>40</v>
      </c>
      <c r="L2564" t="s">
        <v>32</v>
      </c>
      <c r="M2564">
        <v>23050</v>
      </c>
      <c r="N2564">
        <v>1</v>
      </c>
      <c r="O2564">
        <v>17</v>
      </c>
      <c r="P2564">
        <v>0</v>
      </c>
      <c r="Q2564">
        <v>8</v>
      </c>
      <c r="R2564">
        <v>3</v>
      </c>
      <c r="S2564">
        <v>8</v>
      </c>
      <c r="T2564">
        <v>1</v>
      </c>
      <c r="U2564">
        <v>7</v>
      </c>
      <c r="V2564">
        <f>COUNTIF(tbl_HRMaster[EmployeeID],tbl_HRMaster[[#This Row],[EmployeeID]])</f>
        <v>1</v>
      </c>
      <c r="W2564">
        <f>IFERROR(INDEX(tbl_EmployeeSurvey[EnvironmentSatisfaction],MATCH(tbl_HRMaster[[#This Row],[EmployeeID]],tbl_EmployeeSurvey[EmployeeID],0)),"Not Found")</f>
        <v>2</v>
      </c>
      <c r="X2564">
        <f>IFERROR(INDEX(tbl_EmployeeSurvey[JobSatisfaction],MATCH(tbl_HRMaster[[#This Row],[EmployeeID]],tbl_EmployeeSurvey[EmployeeID],0)),"Not Found")</f>
        <v>4</v>
      </c>
      <c r="Y2564" s="5">
        <f>IFERROR(INDEX(tbl_EmployeeSurvey[WorkLifeBalance],MATCH(tbl_HRMaster[[#This Row],[EmployeeID]],tbl_EmployeeSurvey[EmployeeID],0)),"Not Found")</f>
        <v>3</v>
      </c>
      <c r="Z2564" s="5">
        <f>IFERROR(VLOOKUP(tbl_HRMaster[[#This Row],[EmployeeID]],tbl_ManagerSurvey[[EmployeeID]:[PerformanceRating]],2,FALSE),"Not Found")</f>
        <v>3</v>
      </c>
      <c r="AA2564" s="5">
        <f>IFERROR(VLOOKUP(tbl_HRMaster[[#This Row],[EmployeeID]],tbl_ManagerSurvey[[EmployeeID]:[PerformanceRating]],3,FALSE),"Not Found")</f>
        <v>3</v>
      </c>
      <c r="AB2564" s="5" t="str">
        <f>IF(tbl_HRMaster[[#This Row],[Attrition]]="Yes","Left","Active")</f>
        <v>Active</v>
      </c>
      <c r="AC2564" s="5" t="str">
        <f>_xlfn.IFS(tbl_HRMaster[[#This Row],[Age]]&lt;25,"Under 25",tbl_HRMaster[[#This Row],[Age]]&lt;35,"25-34",tbl_HRMaster[[#This Row],[Age]]&lt;45,"35-44",tbl_HRMaster[[#This Row],[Age]]&lt;55,"45-54",TRUE,"Above 54")</f>
        <v>35-44</v>
      </c>
      <c r="AD2564" s="5" t="str">
        <f>_xlfn.IFS(
tbl_HRMaster[[#This Row],[YearsAtCompany]]&lt;2,"&lt; 2 Years",
tbl_HRMaster[[#This Row],[YearsAtCompany]]&lt;5,"2-4 Years",
tbl_HRMaster[[#This Row],[YearsAtCompany]]&lt;10,"5-9 Years",
TRUE,"10+ Years"
)</f>
        <v>5-9 Years</v>
      </c>
      <c r="AE2564" s="5">
        <f>IF(tbl_HRMaster[[#This Row],[Attrition]]="Yes",1,0)</f>
        <v>0</v>
      </c>
    </row>
    <row r="2565" spans="1:31" x14ac:dyDescent="0.25">
      <c r="A2565">
        <v>36</v>
      </c>
      <c r="B2565" t="s">
        <v>21</v>
      </c>
      <c r="C2565" t="s">
        <v>29</v>
      </c>
      <c r="D2565" t="s">
        <v>30</v>
      </c>
      <c r="E2565">
        <v>1</v>
      </c>
      <c r="F2565">
        <v>3</v>
      </c>
      <c r="G2565" t="s">
        <v>24</v>
      </c>
      <c r="H2565">
        <v>2890</v>
      </c>
      <c r="I2565" t="s">
        <v>25</v>
      </c>
      <c r="J2565">
        <v>2</v>
      </c>
      <c r="K2565" t="s">
        <v>40</v>
      </c>
      <c r="L2565" t="s">
        <v>32</v>
      </c>
      <c r="M2565">
        <v>23050</v>
      </c>
      <c r="N2565">
        <v>1</v>
      </c>
      <c r="O2565">
        <v>17</v>
      </c>
      <c r="P2565">
        <v>0</v>
      </c>
      <c r="Q2565">
        <v>8</v>
      </c>
      <c r="R2565">
        <v>3</v>
      </c>
      <c r="S2565">
        <v>8</v>
      </c>
      <c r="T2565">
        <v>1</v>
      </c>
      <c r="U2565">
        <v>7</v>
      </c>
      <c r="V2565">
        <f>COUNTIF(tbl_HRMaster[EmployeeID],tbl_HRMaster[[#This Row],[EmployeeID]])</f>
        <v>1</v>
      </c>
      <c r="W2565">
        <f>IFERROR(INDEX(tbl_EmployeeSurvey[EnvironmentSatisfaction],MATCH(tbl_HRMaster[[#This Row],[EmployeeID]],tbl_EmployeeSurvey[EmployeeID],0)),"Not Found")</f>
        <v>2</v>
      </c>
      <c r="X2565">
        <f>IFERROR(INDEX(tbl_EmployeeSurvey[JobSatisfaction],MATCH(tbl_HRMaster[[#This Row],[EmployeeID]],tbl_EmployeeSurvey[EmployeeID],0)),"Not Found")</f>
        <v>4</v>
      </c>
      <c r="Y2565" s="5">
        <f>IFERROR(INDEX(tbl_EmployeeSurvey[WorkLifeBalance],MATCH(tbl_HRMaster[[#This Row],[EmployeeID]],tbl_EmployeeSurvey[EmployeeID],0)),"Not Found")</f>
        <v>3</v>
      </c>
      <c r="Z2565" s="5">
        <f>IFERROR(VLOOKUP(tbl_HRMaster[[#This Row],[EmployeeID]],tbl_ManagerSurvey[[EmployeeID]:[PerformanceRating]],2,FALSE),"Not Found")</f>
        <v>3</v>
      </c>
      <c r="AA2565" s="5">
        <f>IFERROR(VLOOKUP(tbl_HRMaster[[#This Row],[EmployeeID]],tbl_ManagerSurvey[[EmployeeID]:[PerformanceRating]],3,FALSE),"Not Found")</f>
        <v>3</v>
      </c>
      <c r="AB2565" s="5" t="str">
        <f>IF(tbl_HRMaster[[#This Row],[Attrition]]="Yes","Left","Active")</f>
        <v>Active</v>
      </c>
      <c r="AC2565" s="5" t="str">
        <f>_xlfn.IFS(tbl_HRMaster[[#This Row],[Age]]&lt;25,"Under 25",tbl_HRMaster[[#This Row],[Age]]&lt;35,"25-34",tbl_HRMaster[[#This Row],[Age]]&lt;45,"35-44",tbl_HRMaster[[#This Row],[Age]]&lt;55,"45-54",TRUE,"Above 54")</f>
        <v>35-44</v>
      </c>
      <c r="AD2565" s="5" t="str">
        <f>_xlfn.IFS(
tbl_HRMaster[[#This Row],[YearsAtCompany]]&lt;2,"&lt; 2 Years",
tbl_HRMaster[[#This Row],[YearsAtCompany]]&lt;5,"2-4 Years",
tbl_HRMaster[[#This Row],[YearsAtCompany]]&lt;10,"5-9 Years",
TRUE,"10+ Years"
)</f>
        <v>5-9 Years</v>
      </c>
      <c r="AE2565" s="5">
        <f>IF(tbl_HRMaster[[#This Row],[Attrition]]="Yes",1,0)</f>
        <v>0</v>
      </c>
    </row>
    <row r="2566" spans="1:31" x14ac:dyDescent="0.25">
      <c r="A2566">
        <v>36</v>
      </c>
      <c r="B2566" t="s">
        <v>21</v>
      </c>
      <c r="C2566" t="s">
        <v>29</v>
      </c>
      <c r="D2566" t="s">
        <v>30</v>
      </c>
      <c r="E2566">
        <v>1</v>
      </c>
      <c r="F2566">
        <v>3</v>
      </c>
      <c r="G2566" t="s">
        <v>24</v>
      </c>
      <c r="H2566">
        <v>4360</v>
      </c>
      <c r="I2566" t="s">
        <v>25</v>
      </c>
      <c r="J2566">
        <v>2</v>
      </c>
      <c r="K2566" t="s">
        <v>40</v>
      </c>
      <c r="L2566" t="s">
        <v>32</v>
      </c>
      <c r="M2566">
        <v>23050</v>
      </c>
      <c r="N2566">
        <v>1</v>
      </c>
      <c r="O2566">
        <v>17</v>
      </c>
      <c r="P2566">
        <v>0</v>
      </c>
      <c r="Q2566">
        <v>8</v>
      </c>
      <c r="R2566">
        <v>3</v>
      </c>
      <c r="S2566">
        <v>8</v>
      </c>
      <c r="T2566">
        <v>1</v>
      </c>
      <c r="U2566">
        <v>7</v>
      </c>
      <c r="V2566">
        <f>COUNTIF(tbl_HRMaster[EmployeeID],tbl_HRMaster[[#This Row],[EmployeeID]])</f>
        <v>1</v>
      </c>
      <c r="W2566">
        <f>IFERROR(INDEX(tbl_EmployeeSurvey[EnvironmentSatisfaction],MATCH(tbl_HRMaster[[#This Row],[EmployeeID]],tbl_EmployeeSurvey[EmployeeID],0)),"Not Found")</f>
        <v>2</v>
      </c>
      <c r="X2566">
        <f>IFERROR(INDEX(tbl_EmployeeSurvey[JobSatisfaction],MATCH(tbl_HRMaster[[#This Row],[EmployeeID]],tbl_EmployeeSurvey[EmployeeID],0)),"Not Found")</f>
        <v>4</v>
      </c>
      <c r="Y2566" s="5">
        <f>IFERROR(INDEX(tbl_EmployeeSurvey[WorkLifeBalance],MATCH(tbl_HRMaster[[#This Row],[EmployeeID]],tbl_EmployeeSurvey[EmployeeID],0)),"Not Found")</f>
        <v>3</v>
      </c>
      <c r="Z2566" s="5">
        <f>IFERROR(VLOOKUP(tbl_HRMaster[[#This Row],[EmployeeID]],tbl_ManagerSurvey[[EmployeeID]:[PerformanceRating]],2,FALSE),"Not Found")</f>
        <v>3</v>
      </c>
      <c r="AA2566" s="5">
        <f>IFERROR(VLOOKUP(tbl_HRMaster[[#This Row],[EmployeeID]],tbl_ManagerSurvey[[EmployeeID]:[PerformanceRating]],3,FALSE),"Not Found")</f>
        <v>3</v>
      </c>
      <c r="AB2566" s="5" t="str">
        <f>IF(tbl_HRMaster[[#This Row],[Attrition]]="Yes","Left","Active")</f>
        <v>Active</v>
      </c>
      <c r="AC2566" s="5" t="str">
        <f>_xlfn.IFS(tbl_HRMaster[[#This Row],[Age]]&lt;25,"Under 25",tbl_HRMaster[[#This Row],[Age]]&lt;35,"25-34",tbl_HRMaster[[#This Row],[Age]]&lt;45,"35-44",tbl_HRMaster[[#This Row],[Age]]&lt;55,"45-54",TRUE,"Above 54")</f>
        <v>35-44</v>
      </c>
      <c r="AD2566" s="5" t="str">
        <f>_xlfn.IFS(
tbl_HRMaster[[#This Row],[YearsAtCompany]]&lt;2,"&lt; 2 Years",
tbl_HRMaster[[#This Row],[YearsAtCompany]]&lt;5,"2-4 Years",
tbl_HRMaster[[#This Row],[YearsAtCompany]]&lt;10,"5-9 Years",
TRUE,"10+ Years"
)</f>
        <v>5-9 Years</v>
      </c>
      <c r="AE2566" s="5">
        <f>IF(tbl_HRMaster[[#This Row],[Attrition]]="Yes",1,0)</f>
        <v>0</v>
      </c>
    </row>
    <row r="2567" spans="1:31" x14ac:dyDescent="0.25">
      <c r="A2567">
        <v>28</v>
      </c>
      <c r="B2567" t="s">
        <v>21</v>
      </c>
      <c r="C2567" t="s">
        <v>22</v>
      </c>
      <c r="D2567" t="s">
        <v>30</v>
      </c>
      <c r="E2567">
        <v>5</v>
      </c>
      <c r="F2567">
        <v>1</v>
      </c>
      <c r="G2567" t="s">
        <v>46</v>
      </c>
      <c r="H2567">
        <v>816</v>
      </c>
      <c r="I2567" t="s">
        <v>34</v>
      </c>
      <c r="J2567">
        <v>2</v>
      </c>
      <c r="K2567" t="s">
        <v>40</v>
      </c>
      <c r="L2567" t="s">
        <v>27</v>
      </c>
      <c r="M2567">
        <v>25590</v>
      </c>
      <c r="N2567">
        <v>1</v>
      </c>
      <c r="O2567">
        <v>11</v>
      </c>
      <c r="P2567">
        <v>0</v>
      </c>
      <c r="Q2567">
        <v>8</v>
      </c>
      <c r="R2567">
        <v>3</v>
      </c>
      <c r="S2567">
        <v>8</v>
      </c>
      <c r="T2567">
        <v>1</v>
      </c>
      <c r="U2567">
        <v>7</v>
      </c>
      <c r="V2567">
        <f>COUNTIF(tbl_HRMaster[EmployeeID],tbl_HRMaster[[#This Row],[EmployeeID]])</f>
        <v>1</v>
      </c>
      <c r="W2567">
        <f>IFERROR(INDEX(tbl_EmployeeSurvey[EnvironmentSatisfaction],MATCH(tbl_HRMaster[[#This Row],[EmployeeID]],tbl_EmployeeSurvey[EmployeeID],0)),"Not Found")</f>
        <v>3</v>
      </c>
      <c r="X2567">
        <f>IFERROR(INDEX(tbl_EmployeeSurvey[JobSatisfaction],MATCH(tbl_HRMaster[[#This Row],[EmployeeID]],tbl_EmployeeSurvey[EmployeeID],0)),"Not Found")</f>
        <v>2</v>
      </c>
      <c r="Y2567" s="5">
        <f>IFERROR(INDEX(tbl_EmployeeSurvey[WorkLifeBalance],MATCH(tbl_HRMaster[[#This Row],[EmployeeID]],tbl_EmployeeSurvey[EmployeeID],0)),"Not Found")</f>
        <v>2</v>
      </c>
      <c r="Z2567" s="5">
        <f>IFERROR(VLOOKUP(tbl_HRMaster[[#This Row],[EmployeeID]],tbl_ManagerSurvey[[EmployeeID]:[PerformanceRating]],2,FALSE),"Not Found")</f>
        <v>2</v>
      </c>
      <c r="AA2567" s="5">
        <f>IFERROR(VLOOKUP(tbl_HRMaster[[#This Row],[EmployeeID]],tbl_ManagerSurvey[[EmployeeID]:[PerformanceRating]],3,FALSE),"Not Found")</f>
        <v>3</v>
      </c>
      <c r="AB2567" s="5" t="str">
        <f>IF(tbl_HRMaster[[#This Row],[Attrition]]="Yes","Left","Active")</f>
        <v>Active</v>
      </c>
      <c r="AC2567" s="5" t="str">
        <f>_xlfn.IFS(tbl_HRMaster[[#This Row],[Age]]&lt;25,"Under 25",tbl_HRMaster[[#This Row],[Age]]&lt;35,"25-34",tbl_HRMaster[[#This Row],[Age]]&lt;45,"35-44",tbl_HRMaster[[#This Row],[Age]]&lt;55,"45-54",TRUE,"Above 54")</f>
        <v>25-34</v>
      </c>
      <c r="AD2567" s="5" t="str">
        <f>_xlfn.IFS(
tbl_HRMaster[[#This Row],[YearsAtCompany]]&lt;2,"&lt; 2 Years",
tbl_HRMaster[[#This Row],[YearsAtCompany]]&lt;5,"2-4 Years",
tbl_HRMaster[[#This Row],[YearsAtCompany]]&lt;10,"5-9 Years",
TRUE,"10+ Years"
)</f>
        <v>5-9 Years</v>
      </c>
      <c r="AE2567" s="5">
        <f>IF(tbl_HRMaster[[#This Row],[Attrition]]="Yes",1,0)</f>
        <v>0</v>
      </c>
    </row>
    <row r="2568" spans="1:31" x14ac:dyDescent="0.25">
      <c r="A2568">
        <v>28</v>
      </c>
      <c r="B2568" t="s">
        <v>21</v>
      </c>
      <c r="C2568" t="s">
        <v>22</v>
      </c>
      <c r="D2568" t="s">
        <v>30</v>
      </c>
      <c r="E2568">
        <v>5</v>
      </c>
      <c r="F2568">
        <v>1</v>
      </c>
      <c r="G2568" t="s">
        <v>46</v>
      </c>
      <c r="H2568">
        <v>2286</v>
      </c>
      <c r="I2568" t="s">
        <v>34</v>
      </c>
      <c r="J2568">
        <v>2</v>
      </c>
      <c r="K2568" t="s">
        <v>40</v>
      </c>
      <c r="L2568" t="s">
        <v>27</v>
      </c>
      <c r="M2568">
        <v>25590</v>
      </c>
      <c r="N2568">
        <v>1</v>
      </c>
      <c r="O2568">
        <v>11</v>
      </c>
      <c r="P2568">
        <v>0</v>
      </c>
      <c r="Q2568">
        <v>8</v>
      </c>
      <c r="R2568">
        <v>3</v>
      </c>
      <c r="S2568">
        <v>8</v>
      </c>
      <c r="T2568">
        <v>1</v>
      </c>
      <c r="U2568">
        <v>7</v>
      </c>
      <c r="V2568">
        <f>COUNTIF(tbl_HRMaster[EmployeeID],tbl_HRMaster[[#This Row],[EmployeeID]])</f>
        <v>1</v>
      </c>
      <c r="W2568">
        <f>IFERROR(INDEX(tbl_EmployeeSurvey[EnvironmentSatisfaction],MATCH(tbl_HRMaster[[#This Row],[EmployeeID]],tbl_EmployeeSurvey[EmployeeID],0)),"Not Found")</f>
        <v>3</v>
      </c>
      <c r="X2568">
        <f>IFERROR(INDEX(tbl_EmployeeSurvey[JobSatisfaction],MATCH(tbl_HRMaster[[#This Row],[EmployeeID]],tbl_EmployeeSurvey[EmployeeID],0)),"Not Found")</f>
        <v>2</v>
      </c>
      <c r="Y2568" s="5">
        <f>IFERROR(INDEX(tbl_EmployeeSurvey[WorkLifeBalance],MATCH(tbl_HRMaster[[#This Row],[EmployeeID]],tbl_EmployeeSurvey[EmployeeID],0)),"Not Found")</f>
        <v>2</v>
      </c>
      <c r="Z2568" s="5">
        <f>IFERROR(VLOOKUP(tbl_HRMaster[[#This Row],[EmployeeID]],tbl_ManagerSurvey[[EmployeeID]:[PerformanceRating]],2,FALSE),"Not Found")</f>
        <v>2</v>
      </c>
      <c r="AA2568" s="5">
        <f>IFERROR(VLOOKUP(tbl_HRMaster[[#This Row],[EmployeeID]],tbl_ManagerSurvey[[EmployeeID]:[PerformanceRating]],3,FALSE),"Not Found")</f>
        <v>3</v>
      </c>
      <c r="AB2568" s="5" t="str">
        <f>IF(tbl_HRMaster[[#This Row],[Attrition]]="Yes","Left","Active")</f>
        <v>Active</v>
      </c>
      <c r="AC2568" s="5" t="str">
        <f>_xlfn.IFS(tbl_HRMaster[[#This Row],[Age]]&lt;25,"Under 25",tbl_HRMaster[[#This Row],[Age]]&lt;35,"25-34",tbl_HRMaster[[#This Row],[Age]]&lt;45,"35-44",tbl_HRMaster[[#This Row],[Age]]&lt;55,"45-54",TRUE,"Above 54")</f>
        <v>25-34</v>
      </c>
      <c r="AD2568" s="5" t="str">
        <f>_xlfn.IFS(
tbl_HRMaster[[#This Row],[YearsAtCompany]]&lt;2,"&lt; 2 Years",
tbl_HRMaster[[#This Row],[YearsAtCompany]]&lt;5,"2-4 Years",
tbl_HRMaster[[#This Row],[YearsAtCompany]]&lt;10,"5-9 Years",
TRUE,"10+ Years"
)</f>
        <v>5-9 Years</v>
      </c>
      <c r="AE2568" s="5">
        <f>IF(tbl_HRMaster[[#This Row],[Attrition]]="Yes",1,0)</f>
        <v>0</v>
      </c>
    </row>
    <row r="2569" spans="1:31" x14ac:dyDescent="0.25">
      <c r="A2569">
        <v>28</v>
      </c>
      <c r="B2569" t="s">
        <v>21</v>
      </c>
      <c r="C2569" t="s">
        <v>22</v>
      </c>
      <c r="D2569" t="s">
        <v>30</v>
      </c>
      <c r="E2569">
        <v>5</v>
      </c>
      <c r="F2569">
        <v>1</v>
      </c>
      <c r="G2569" t="s">
        <v>46</v>
      </c>
      <c r="H2569">
        <v>3756</v>
      </c>
      <c r="I2569" t="s">
        <v>34</v>
      </c>
      <c r="J2569">
        <v>2</v>
      </c>
      <c r="K2569" t="s">
        <v>40</v>
      </c>
      <c r="L2569" t="s">
        <v>27</v>
      </c>
      <c r="M2569">
        <v>25590</v>
      </c>
      <c r="N2569">
        <v>1</v>
      </c>
      <c r="O2569">
        <v>11</v>
      </c>
      <c r="P2569">
        <v>0</v>
      </c>
      <c r="Q2569">
        <v>8</v>
      </c>
      <c r="R2569">
        <v>3</v>
      </c>
      <c r="S2569">
        <v>8</v>
      </c>
      <c r="T2569">
        <v>1</v>
      </c>
      <c r="U2569">
        <v>7</v>
      </c>
      <c r="V2569">
        <f>COUNTIF(tbl_HRMaster[EmployeeID],tbl_HRMaster[[#This Row],[EmployeeID]])</f>
        <v>1</v>
      </c>
      <c r="W2569">
        <f>IFERROR(INDEX(tbl_EmployeeSurvey[EnvironmentSatisfaction],MATCH(tbl_HRMaster[[#This Row],[EmployeeID]],tbl_EmployeeSurvey[EmployeeID],0)),"Not Found")</f>
        <v>3</v>
      </c>
      <c r="X2569">
        <f>IFERROR(INDEX(tbl_EmployeeSurvey[JobSatisfaction],MATCH(tbl_HRMaster[[#This Row],[EmployeeID]],tbl_EmployeeSurvey[EmployeeID],0)),"Not Found")</f>
        <v>2</v>
      </c>
      <c r="Y2569" s="5">
        <f>IFERROR(INDEX(tbl_EmployeeSurvey[WorkLifeBalance],MATCH(tbl_HRMaster[[#This Row],[EmployeeID]],tbl_EmployeeSurvey[EmployeeID],0)),"Not Found")</f>
        <v>2</v>
      </c>
      <c r="Z2569" s="5">
        <f>IFERROR(VLOOKUP(tbl_HRMaster[[#This Row],[EmployeeID]],tbl_ManagerSurvey[[EmployeeID]:[PerformanceRating]],2,FALSE),"Not Found")</f>
        <v>2</v>
      </c>
      <c r="AA2569" s="5">
        <f>IFERROR(VLOOKUP(tbl_HRMaster[[#This Row],[EmployeeID]],tbl_ManagerSurvey[[EmployeeID]:[PerformanceRating]],3,FALSE),"Not Found")</f>
        <v>3</v>
      </c>
      <c r="AB2569" s="5" t="str">
        <f>IF(tbl_HRMaster[[#This Row],[Attrition]]="Yes","Left","Active")</f>
        <v>Active</v>
      </c>
      <c r="AC2569" s="5" t="str">
        <f>_xlfn.IFS(tbl_HRMaster[[#This Row],[Age]]&lt;25,"Under 25",tbl_HRMaster[[#This Row],[Age]]&lt;35,"25-34",tbl_HRMaster[[#This Row],[Age]]&lt;45,"35-44",tbl_HRMaster[[#This Row],[Age]]&lt;55,"45-54",TRUE,"Above 54")</f>
        <v>25-34</v>
      </c>
      <c r="AD2569" s="5" t="str">
        <f>_xlfn.IFS(
tbl_HRMaster[[#This Row],[YearsAtCompany]]&lt;2,"&lt; 2 Years",
tbl_HRMaster[[#This Row],[YearsAtCompany]]&lt;5,"2-4 Years",
tbl_HRMaster[[#This Row],[YearsAtCompany]]&lt;10,"5-9 Years",
TRUE,"10+ Years"
)</f>
        <v>5-9 Years</v>
      </c>
      <c r="AE2569" s="5">
        <f>IF(tbl_HRMaster[[#This Row],[Attrition]]="Yes",1,0)</f>
        <v>0</v>
      </c>
    </row>
    <row r="2570" spans="1:31" x14ac:dyDescent="0.25">
      <c r="A2570">
        <v>37</v>
      </c>
      <c r="B2570" t="s">
        <v>21</v>
      </c>
      <c r="C2570" t="s">
        <v>22</v>
      </c>
      <c r="D2570" t="s">
        <v>30</v>
      </c>
      <c r="E2570">
        <v>7</v>
      </c>
      <c r="F2570">
        <v>3</v>
      </c>
      <c r="G2570" t="s">
        <v>24</v>
      </c>
      <c r="H2570">
        <v>1408</v>
      </c>
      <c r="I2570" t="s">
        <v>25</v>
      </c>
      <c r="J2570">
        <v>1</v>
      </c>
      <c r="K2570" t="s">
        <v>31</v>
      </c>
      <c r="L2570" t="s">
        <v>27</v>
      </c>
      <c r="M2570">
        <v>29290</v>
      </c>
      <c r="N2570">
        <v>1</v>
      </c>
      <c r="O2570">
        <v>12</v>
      </c>
      <c r="P2570">
        <v>0</v>
      </c>
      <c r="Q2570">
        <v>8</v>
      </c>
      <c r="R2570">
        <v>2</v>
      </c>
      <c r="S2570">
        <v>8</v>
      </c>
      <c r="T2570">
        <v>1</v>
      </c>
      <c r="U2570">
        <v>7</v>
      </c>
      <c r="V2570">
        <f>COUNTIF(tbl_HRMaster[EmployeeID],tbl_HRMaster[[#This Row],[EmployeeID]])</f>
        <v>1</v>
      </c>
      <c r="W2570">
        <f>IFERROR(INDEX(tbl_EmployeeSurvey[EnvironmentSatisfaction],MATCH(tbl_HRMaster[[#This Row],[EmployeeID]],tbl_EmployeeSurvey[EmployeeID],0)),"Not Found")</f>
        <v>2</v>
      </c>
      <c r="X2570">
        <f>IFERROR(INDEX(tbl_EmployeeSurvey[JobSatisfaction],MATCH(tbl_HRMaster[[#This Row],[EmployeeID]],tbl_EmployeeSurvey[EmployeeID],0)),"Not Found")</f>
        <v>1</v>
      </c>
      <c r="Y2570" s="5">
        <f>IFERROR(INDEX(tbl_EmployeeSurvey[WorkLifeBalance],MATCH(tbl_HRMaster[[#This Row],[EmployeeID]],tbl_EmployeeSurvey[EmployeeID],0)),"Not Found")</f>
        <v>3</v>
      </c>
      <c r="Z2570" s="5">
        <f>IFERROR(VLOOKUP(tbl_HRMaster[[#This Row],[EmployeeID]],tbl_ManagerSurvey[[EmployeeID]:[PerformanceRating]],2,FALSE),"Not Found")</f>
        <v>1</v>
      </c>
      <c r="AA2570" s="5">
        <f>IFERROR(VLOOKUP(tbl_HRMaster[[#This Row],[EmployeeID]],tbl_ManagerSurvey[[EmployeeID]:[PerformanceRating]],3,FALSE),"Not Found")</f>
        <v>3</v>
      </c>
      <c r="AB2570" s="5" t="str">
        <f>IF(tbl_HRMaster[[#This Row],[Attrition]]="Yes","Left","Active")</f>
        <v>Active</v>
      </c>
      <c r="AC2570" s="5" t="str">
        <f>_xlfn.IFS(tbl_HRMaster[[#This Row],[Age]]&lt;25,"Under 25",tbl_HRMaster[[#This Row],[Age]]&lt;35,"25-34",tbl_HRMaster[[#This Row],[Age]]&lt;45,"35-44",tbl_HRMaster[[#This Row],[Age]]&lt;55,"45-54",TRUE,"Above 54")</f>
        <v>35-44</v>
      </c>
      <c r="AD2570" s="5" t="str">
        <f>_xlfn.IFS(
tbl_HRMaster[[#This Row],[YearsAtCompany]]&lt;2,"&lt; 2 Years",
tbl_HRMaster[[#This Row],[YearsAtCompany]]&lt;5,"2-4 Years",
tbl_HRMaster[[#This Row],[YearsAtCompany]]&lt;10,"5-9 Years",
TRUE,"10+ Years"
)</f>
        <v>5-9 Years</v>
      </c>
      <c r="AE2570" s="5">
        <f>IF(tbl_HRMaster[[#This Row],[Attrition]]="Yes",1,0)</f>
        <v>0</v>
      </c>
    </row>
    <row r="2571" spans="1:31" x14ac:dyDescent="0.25">
      <c r="A2571">
        <v>37</v>
      </c>
      <c r="B2571" t="s">
        <v>21</v>
      </c>
      <c r="C2571" t="s">
        <v>22</v>
      </c>
      <c r="D2571" t="s">
        <v>30</v>
      </c>
      <c r="E2571">
        <v>7</v>
      </c>
      <c r="F2571">
        <v>3</v>
      </c>
      <c r="G2571" t="s">
        <v>24</v>
      </c>
      <c r="H2571">
        <v>2878</v>
      </c>
      <c r="I2571" t="s">
        <v>25</v>
      </c>
      <c r="J2571">
        <v>1</v>
      </c>
      <c r="K2571" t="s">
        <v>31</v>
      </c>
      <c r="L2571" t="s">
        <v>27</v>
      </c>
      <c r="M2571">
        <v>29290</v>
      </c>
      <c r="N2571">
        <v>1</v>
      </c>
      <c r="O2571">
        <v>12</v>
      </c>
      <c r="P2571">
        <v>0</v>
      </c>
      <c r="Q2571">
        <v>8</v>
      </c>
      <c r="R2571">
        <v>2</v>
      </c>
      <c r="S2571">
        <v>8</v>
      </c>
      <c r="T2571">
        <v>1</v>
      </c>
      <c r="U2571">
        <v>7</v>
      </c>
      <c r="V2571">
        <f>COUNTIF(tbl_HRMaster[EmployeeID],tbl_HRMaster[[#This Row],[EmployeeID]])</f>
        <v>1</v>
      </c>
      <c r="W2571">
        <f>IFERROR(INDEX(tbl_EmployeeSurvey[EnvironmentSatisfaction],MATCH(tbl_HRMaster[[#This Row],[EmployeeID]],tbl_EmployeeSurvey[EmployeeID],0)),"Not Found")</f>
        <v>2</v>
      </c>
      <c r="X2571">
        <f>IFERROR(INDEX(tbl_EmployeeSurvey[JobSatisfaction],MATCH(tbl_HRMaster[[#This Row],[EmployeeID]],tbl_EmployeeSurvey[EmployeeID],0)),"Not Found")</f>
        <v>1</v>
      </c>
      <c r="Y2571" s="5">
        <f>IFERROR(INDEX(tbl_EmployeeSurvey[WorkLifeBalance],MATCH(tbl_HRMaster[[#This Row],[EmployeeID]],tbl_EmployeeSurvey[EmployeeID],0)),"Not Found")</f>
        <v>2</v>
      </c>
      <c r="Z2571" s="5">
        <f>IFERROR(VLOOKUP(tbl_HRMaster[[#This Row],[EmployeeID]],tbl_ManagerSurvey[[EmployeeID]:[PerformanceRating]],2,FALSE),"Not Found")</f>
        <v>1</v>
      </c>
      <c r="AA2571" s="5">
        <f>IFERROR(VLOOKUP(tbl_HRMaster[[#This Row],[EmployeeID]],tbl_ManagerSurvey[[EmployeeID]:[PerformanceRating]],3,FALSE),"Not Found")</f>
        <v>3</v>
      </c>
      <c r="AB2571" s="5" t="str">
        <f>IF(tbl_HRMaster[[#This Row],[Attrition]]="Yes","Left","Active")</f>
        <v>Active</v>
      </c>
      <c r="AC2571" s="5" t="str">
        <f>_xlfn.IFS(tbl_HRMaster[[#This Row],[Age]]&lt;25,"Under 25",tbl_HRMaster[[#This Row],[Age]]&lt;35,"25-34",tbl_HRMaster[[#This Row],[Age]]&lt;45,"35-44",tbl_HRMaster[[#This Row],[Age]]&lt;55,"45-54",TRUE,"Above 54")</f>
        <v>35-44</v>
      </c>
      <c r="AD2571" s="5" t="str">
        <f>_xlfn.IFS(
tbl_HRMaster[[#This Row],[YearsAtCompany]]&lt;2,"&lt; 2 Years",
tbl_HRMaster[[#This Row],[YearsAtCompany]]&lt;5,"2-4 Years",
tbl_HRMaster[[#This Row],[YearsAtCompany]]&lt;10,"5-9 Years",
TRUE,"10+ Years"
)</f>
        <v>5-9 Years</v>
      </c>
      <c r="AE2571" s="5">
        <f>IF(tbl_HRMaster[[#This Row],[Attrition]]="Yes",1,0)</f>
        <v>0</v>
      </c>
    </row>
    <row r="2572" spans="1:31" x14ac:dyDescent="0.25">
      <c r="A2572">
        <v>37</v>
      </c>
      <c r="B2572" t="s">
        <v>21</v>
      </c>
      <c r="C2572" t="s">
        <v>22</v>
      </c>
      <c r="D2572" t="s">
        <v>30</v>
      </c>
      <c r="E2572">
        <v>7</v>
      </c>
      <c r="F2572">
        <v>3</v>
      </c>
      <c r="G2572" t="s">
        <v>24</v>
      </c>
      <c r="H2572">
        <v>4348</v>
      </c>
      <c r="I2572" t="s">
        <v>25</v>
      </c>
      <c r="J2572">
        <v>1</v>
      </c>
      <c r="K2572" t="s">
        <v>31</v>
      </c>
      <c r="L2572" t="s">
        <v>27</v>
      </c>
      <c r="M2572">
        <v>29290</v>
      </c>
      <c r="N2572">
        <v>1</v>
      </c>
      <c r="O2572">
        <v>12</v>
      </c>
      <c r="P2572">
        <v>0</v>
      </c>
      <c r="Q2572">
        <v>8</v>
      </c>
      <c r="R2572">
        <v>2</v>
      </c>
      <c r="S2572">
        <v>8</v>
      </c>
      <c r="T2572">
        <v>1</v>
      </c>
      <c r="U2572">
        <v>7</v>
      </c>
      <c r="V2572">
        <f>COUNTIF(tbl_HRMaster[EmployeeID],tbl_HRMaster[[#This Row],[EmployeeID]])</f>
        <v>1</v>
      </c>
      <c r="W2572">
        <f>IFERROR(INDEX(tbl_EmployeeSurvey[EnvironmentSatisfaction],MATCH(tbl_HRMaster[[#This Row],[EmployeeID]],tbl_EmployeeSurvey[EmployeeID],0)),"Not Found")</f>
        <v>2</v>
      </c>
      <c r="X2572">
        <f>IFERROR(INDEX(tbl_EmployeeSurvey[JobSatisfaction],MATCH(tbl_HRMaster[[#This Row],[EmployeeID]],tbl_EmployeeSurvey[EmployeeID],0)),"Not Found")</f>
        <v>1</v>
      </c>
      <c r="Y2572" s="5">
        <f>IFERROR(INDEX(tbl_EmployeeSurvey[WorkLifeBalance],MATCH(tbl_HRMaster[[#This Row],[EmployeeID]],tbl_EmployeeSurvey[EmployeeID],0)),"Not Found")</f>
        <v>2</v>
      </c>
      <c r="Z2572" s="5">
        <f>IFERROR(VLOOKUP(tbl_HRMaster[[#This Row],[EmployeeID]],tbl_ManagerSurvey[[EmployeeID]:[PerformanceRating]],2,FALSE),"Not Found")</f>
        <v>1</v>
      </c>
      <c r="AA2572" s="5">
        <f>IFERROR(VLOOKUP(tbl_HRMaster[[#This Row],[EmployeeID]],tbl_ManagerSurvey[[EmployeeID]:[PerformanceRating]],3,FALSE),"Not Found")</f>
        <v>3</v>
      </c>
      <c r="AB2572" s="5" t="str">
        <f>IF(tbl_HRMaster[[#This Row],[Attrition]]="Yes","Left","Active")</f>
        <v>Active</v>
      </c>
      <c r="AC2572" s="5" t="str">
        <f>_xlfn.IFS(tbl_HRMaster[[#This Row],[Age]]&lt;25,"Under 25",tbl_HRMaster[[#This Row],[Age]]&lt;35,"25-34",tbl_HRMaster[[#This Row],[Age]]&lt;45,"35-44",tbl_HRMaster[[#This Row],[Age]]&lt;55,"45-54",TRUE,"Above 54")</f>
        <v>35-44</v>
      </c>
      <c r="AD2572" s="5" t="str">
        <f>_xlfn.IFS(
tbl_HRMaster[[#This Row],[YearsAtCompany]]&lt;2,"&lt; 2 Years",
tbl_HRMaster[[#This Row],[YearsAtCompany]]&lt;5,"2-4 Years",
tbl_HRMaster[[#This Row],[YearsAtCompany]]&lt;10,"5-9 Years",
TRUE,"10+ Years"
)</f>
        <v>5-9 Years</v>
      </c>
      <c r="AE2572" s="5">
        <f>IF(tbl_HRMaster[[#This Row],[Attrition]]="Yes",1,0)</f>
        <v>0</v>
      </c>
    </row>
    <row r="2573" spans="1:31" x14ac:dyDescent="0.25">
      <c r="A2573">
        <v>33</v>
      </c>
      <c r="B2573" t="s">
        <v>21</v>
      </c>
      <c r="C2573" t="s">
        <v>22</v>
      </c>
      <c r="D2573" t="s">
        <v>30</v>
      </c>
      <c r="E2573">
        <v>4</v>
      </c>
      <c r="F2573">
        <v>3</v>
      </c>
      <c r="G2573" t="s">
        <v>24</v>
      </c>
      <c r="H2573">
        <v>1398</v>
      </c>
      <c r="I2573" t="s">
        <v>34</v>
      </c>
      <c r="J2573">
        <v>1</v>
      </c>
      <c r="K2573" t="s">
        <v>37</v>
      </c>
      <c r="L2573" t="s">
        <v>27</v>
      </c>
      <c r="M2573">
        <v>33060</v>
      </c>
      <c r="N2573">
        <v>1</v>
      </c>
      <c r="O2573">
        <v>11</v>
      </c>
      <c r="P2573">
        <v>3</v>
      </c>
      <c r="Q2573">
        <v>8</v>
      </c>
      <c r="R2573">
        <v>6</v>
      </c>
      <c r="S2573">
        <v>8</v>
      </c>
      <c r="T2573">
        <v>1</v>
      </c>
      <c r="U2573">
        <v>6</v>
      </c>
      <c r="V2573">
        <f>COUNTIF(tbl_HRMaster[EmployeeID],tbl_HRMaster[[#This Row],[EmployeeID]])</f>
        <v>1</v>
      </c>
      <c r="W2573">
        <f>IFERROR(INDEX(tbl_EmployeeSurvey[EnvironmentSatisfaction],MATCH(tbl_HRMaster[[#This Row],[EmployeeID]],tbl_EmployeeSurvey[EmployeeID],0)),"Not Found")</f>
        <v>4</v>
      </c>
      <c r="X2573">
        <f>IFERROR(INDEX(tbl_EmployeeSurvey[JobSatisfaction],MATCH(tbl_HRMaster[[#This Row],[EmployeeID]],tbl_EmployeeSurvey[EmployeeID],0)),"Not Found")</f>
        <v>2</v>
      </c>
      <c r="Y2573" s="5">
        <f>IFERROR(INDEX(tbl_EmployeeSurvey[WorkLifeBalance],MATCH(tbl_HRMaster[[#This Row],[EmployeeID]],tbl_EmployeeSurvey[EmployeeID],0)),"Not Found")</f>
        <v>3</v>
      </c>
      <c r="Z2573" s="5">
        <f>IFERROR(VLOOKUP(tbl_HRMaster[[#This Row],[EmployeeID]],tbl_ManagerSurvey[[EmployeeID]:[PerformanceRating]],2,FALSE),"Not Found")</f>
        <v>1</v>
      </c>
      <c r="AA2573" s="5">
        <f>IFERROR(VLOOKUP(tbl_HRMaster[[#This Row],[EmployeeID]],tbl_ManagerSurvey[[EmployeeID]:[PerformanceRating]],3,FALSE),"Not Found")</f>
        <v>3</v>
      </c>
      <c r="AB2573" s="5" t="str">
        <f>IF(tbl_HRMaster[[#This Row],[Attrition]]="Yes","Left","Active")</f>
        <v>Active</v>
      </c>
      <c r="AC2573" s="5" t="str">
        <f>_xlfn.IFS(tbl_HRMaster[[#This Row],[Age]]&lt;25,"Under 25",tbl_HRMaster[[#This Row],[Age]]&lt;35,"25-34",tbl_HRMaster[[#This Row],[Age]]&lt;45,"35-44",tbl_HRMaster[[#This Row],[Age]]&lt;55,"45-54",TRUE,"Above 54")</f>
        <v>25-34</v>
      </c>
      <c r="AD2573" s="5" t="str">
        <f>_xlfn.IFS(
tbl_HRMaster[[#This Row],[YearsAtCompany]]&lt;2,"&lt; 2 Years",
tbl_HRMaster[[#This Row],[YearsAtCompany]]&lt;5,"2-4 Years",
tbl_HRMaster[[#This Row],[YearsAtCompany]]&lt;10,"5-9 Years",
TRUE,"10+ Years"
)</f>
        <v>5-9 Years</v>
      </c>
      <c r="AE2573" s="5">
        <f>IF(tbl_HRMaster[[#This Row],[Attrition]]="Yes",1,0)</f>
        <v>0</v>
      </c>
    </row>
    <row r="2574" spans="1:31" x14ac:dyDescent="0.25">
      <c r="A2574">
        <v>33</v>
      </c>
      <c r="B2574" t="s">
        <v>21</v>
      </c>
      <c r="C2574" t="s">
        <v>22</v>
      </c>
      <c r="D2574" t="s">
        <v>30</v>
      </c>
      <c r="E2574">
        <v>4</v>
      </c>
      <c r="F2574">
        <v>3</v>
      </c>
      <c r="G2574" t="s">
        <v>24</v>
      </c>
      <c r="H2574">
        <v>2868</v>
      </c>
      <c r="I2574" t="s">
        <v>34</v>
      </c>
      <c r="J2574">
        <v>1</v>
      </c>
      <c r="K2574" t="s">
        <v>37</v>
      </c>
      <c r="L2574" t="s">
        <v>27</v>
      </c>
      <c r="M2574">
        <v>33060</v>
      </c>
      <c r="N2574">
        <v>1</v>
      </c>
      <c r="O2574">
        <v>11</v>
      </c>
      <c r="P2574">
        <v>3</v>
      </c>
      <c r="Q2574">
        <v>8</v>
      </c>
      <c r="R2574">
        <v>6</v>
      </c>
      <c r="S2574">
        <v>8</v>
      </c>
      <c r="T2574">
        <v>1</v>
      </c>
      <c r="U2574">
        <v>6</v>
      </c>
      <c r="V2574">
        <f>COUNTIF(tbl_HRMaster[EmployeeID],tbl_HRMaster[[#This Row],[EmployeeID]])</f>
        <v>1</v>
      </c>
      <c r="W2574">
        <f>IFERROR(INDEX(tbl_EmployeeSurvey[EnvironmentSatisfaction],MATCH(tbl_HRMaster[[#This Row],[EmployeeID]],tbl_EmployeeSurvey[EmployeeID],0)),"Not Found")</f>
        <v>4</v>
      </c>
      <c r="X2574">
        <f>IFERROR(INDEX(tbl_EmployeeSurvey[JobSatisfaction],MATCH(tbl_HRMaster[[#This Row],[EmployeeID]],tbl_EmployeeSurvey[EmployeeID],0)),"Not Found")</f>
        <v>2</v>
      </c>
      <c r="Y2574" s="5">
        <f>IFERROR(INDEX(tbl_EmployeeSurvey[WorkLifeBalance],MATCH(tbl_HRMaster[[#This Row],[EmployeeID]],tbl_EmployeeSurvey[EmployeeID],0)),"Not Found")</f>
        <v>3</v>
      </c>
      <c r="Z2574" s="5">
        <f>IFERROR(VLOOKUP(tbl_HRMaster[[#This Row],[EmployeeID]],tbl_ManagerSurvey[[EmployeeID]:[PerformanceRating]],2,FALSE),"Not Found")</f>
        <v>1</v>
      </c>
      <c r="AA2574" s="5">
        <f>IFERROR(VLOOKUP(tbl_HRMaster[[#This Row],[EmployeeID]],tbl_ManagerSurvey[[EmployeeID]:[PerformanceRating]],3,FALSE),"Not Found")</f>
        <v>3</v>
      </c>
      <c r="AB2574" s="5" t="str">
        <f>IF(tbl_HRMaster[[#This Row],[Attrition]]="Yes","Left","Active")</f>
        <v>Active</v>
      </c>
      <c r="AC2574" s="5" t="str">
        <f>_xlfn.IFS(tbl_HRMaster[[#This Row],[Age]]&lt;25,"Under 25",tbl_HRMaster[[#This Row],[Age]]&lt;35,"25-34",tbl_HRMaster[[#This Row],[Age]]&lt;45,"35-44",tbl_HRMaster[[#This Row],[Age]]&lt;55,"45-54",TRUE,"Above 54")</f>
        <v>25-34</v>
      </c>
      <c r="AD2574" s="5" t="str">
        <f>_xlfn.IFS(
tbl_HRMaster[[#This Row],[YearsAtCompany]]&lt;2,"&lt; 2 Years",
tbl_HRMaster[[#This Row],[YearsAtCompany]]&lt;5,"2-4 Years",
tbl_HRMaster[[#This Row],[YearsAtCompany]]&lt;10,"5-9 Years",
TRUE,"10+ Years"
)</f>
        <v>5-9 Years</v>
      </c>
      <c r="AE2574" s="5">
        <f>IF(tbl_HRMaster[[#This Row],[Attrition]]="Yes",1,0)</f>
        <v>0</v>
      </c>
    </row>
    <row r="2575" spans="1:31" x14ac:dyDescent="0.25">
      <c r="A2575">
        <v>33</v>
      </c>
      <c r="B2575" t="s">
        <v>21</v>
      </c>
      <c r="C2575" t="s">
        <v>22</v>
      </c>
      <c r="D2575" t="s">
        <v>30</v>
      </c>
      <c r="E2575">
        <v>4</v>
      </c>
      <c r="F2575">
        <v>3</v>
      </c>
      <c r="G2575" t="s">
        <v>24</v>
      </c>
      <c r="H2575">
        <v>4338</v>
      </c>
      <c r="I2575" t="s">
        <v>34</v>
      </c>
      <c r="J2575">
        <v>1</v>
      </c>
      <c r="K2575" t="s">
        <v>37</v>
      </c>
      <c r="L2575" t="s">
        <v>27</v>
      </c>
      <c r="M2575">
        <v>33060</v>
      </c>
      <c r="N2575">
        <v>1</v>
      </c>
      <c r="O2575">
        <v>11</v>
      </c>
      <c r="P2575">
        <v>3</v>
      </c>
      <c r="Q2575">
        <v>8</v>
      </c>
      <c r="R2575">
        <v>6</v>
      </c>
      <c r="S2575">
        <v>8</v>
      </c>
      <c r="T2575">
        <v>1</v>
      </c>
      <c r="U2575">
        <v>6</v>
      </c>
      <c r="V2575">
        <f>COUNTIF(tbl_HRMaster[EmployeeID],tbl_HRMaster[[#This Row],[EmployeeID]])</f>
        <v>1</v>
      </c>
      <c r="W2575">
        <f>IFERROR(INDEX(tbl_EmployeeSurvey[EnvironmentSatisfaction],MATCH(tbl_HRMaster[[#This Row],[EmployeeID]],tbl_EmployeeSurvey[EmployeeID],0)),"Not Found")</f>
        <v>4</v>
      </c>
      <c r="X2575">
        <f>IFERROR(INDEX(tbl_EmployeeSurvey[JobSatisfaction],MATCH(tbl_HRMaster[[#This Row],[EmployeeID]],tbl_EmployeeSurvey[EmployeeID],0)),"Not Found")</f>
        <v>2</v>
      </c>
      <c r="Y2575" s="5">
        <f>IFERROR(INDEX(tbl_EmployeeSurvey[WorkLifeBalance],MATCH(tbl_HRMaster[[#This Row],[EmployeeID]],tbl_EmployeeSurvey[EmployeeID],0)),"Not Found")</f>
        <v>3</v>
      </c>
      <c r="Z2575" s="5">
        <f>IFERROR(VLOOKUP(tbl_HRMaster[[#This Row],[EmployeeID]],tbl_ManagerSurvey[[EmployeeID]:[PerformanceRating]],2,FALSE),"Not Found")</f>
        <v>1</v>
      </c>
      <c r="AA2575" s="5">
        <f>IFERROR(VLOOKUP(tbl_HRMaster[[#This Row],[EmployeeID]],tbl_ManagerSurvey[[EmployeeID]:[PerformanceRating]],3,FALSE),"Not Found")</f>
        <v>3</v>
      </c>
      <c r="AB2575" s="5" t="str">
        <f>IF(tbl_HRMaster[[#This Row],[Attrition]]="Yes","Left","Active")</f>
        <v>Active</v>
      </c>
      <c r="AC2575" s="5" t="str">
        <f>_xlfn.IFS(tbl_HRMaster[[#This Row],[Age]]&lt;25,"Under 25",tbl_HRMaster[[#This Row],[Age]]&lt;35,"25-34",tbl_HRMaster[[#This Row],[Age]]&lt;45,"35-44",tbl_HRMaster[[#This Row],[Age]]&lt;55,"45-54",TRUE,"Above 54")</f>
        <v>25-34</v>
      </c>
      <c r="AD2575" s="5" t="str">
        <f>_xlfn.IFS(
tbl_HRMaster[[#This Row],[YearsAtCompany]]&lt;2,"&lt; 2 Years",
tbl_HRMaster[[#This Row],[YearsAtCompany]]&lt;5,"2-4 Years",
tbl_HRMaster[[#This Row],[YearsAtCompany]]&lt;10,"5-9 Years",
TRUE,"10+ Years"
)</f>
        <v>5-9 Years</v>
      </c>
      <c r="AE2575" s="5">
        <f>IF(tbl_HRMaster[[#This Row],[Attrition]]="Yes",1,0)</f>
        <v>0</v>
      </c>
    </row>
    <row r="2576" spans="1:31" x14ac:dyDescent="0.25">
      <c r="A2576">
        <v>34</v>
      </c>
      <c r="B2576" t="s">
        <v>21</v>
      </c>
      <c r="C2576" t="s">
        <v>22</v>
      </c>
      <c r="D2576" t="s">
        <v>23</v>
      </c>
      <c r="E2576">
        <v>1</v>
      </c>
      <c r="F2576">
        <v>3</v>
      </c>
      <c r="G2576" t="s">
        <v>38</v>
      </c>
      <c r="H2576">
        <v>1189</v>
      </c>
      <c r="I2576" t="s">
        <v>25</v>
      </c>
      <c r="J2576">
        <v>1</v>
      </c>
      <c r="K2576" t="s">
        <v>40</v>
      </c>
      <c r="L2576" t="s">
        <v>27</v>
      </c>
      <c r="M2576">
        <v>62320</v>
      </c>
      <c r="N2576">
        <v>1</v>
      </c>
      <c r="O2576">
        <v>13</v>
      </c>
      <c r="P2576">
        <v>1</v>
      </c>
      <c r="Q2576">
        <v>8</v>
      </c>
      <c r="R2576">
        <v>3</v>
      </c>
      <c r="S2576">
        <v>8</v>
      </c>
      <c r="T2576">
        <v>1</v>
      </c>
      <c r="U2576">
        <v>7</v>
      </c>
      <c r="V2576">
        <f>COUNTIF(tbl_HRMaster[EmployeeID],tbl_HRMaster[[#This Row],[EmployeeID]])</f>
        <v>1</v>
      </c>
      <c r="W2576">
        <f>IFERROR(INDEX(tbl_EmployeeSurvey[EnvironmentSatisfaction],MATCH(tbl_HRMaster[[#This Row],[EmployeeID]],tbl_EmployeeSurvey[EmployeeID],0)),"Not Found")</f>
        <v>4</v>
      </c>
      <c r="X2576">
        <f>IFERROR(INDEX(tbl_EmployeeSurvey[JobSatisfaction],MATCH(tbl_HRMaster[[#This Row],[EmployeeID]],tbl_EmployeeSurvey[EmployeeID],0)),"Not Found")</f>
        <v>3</v>
      </c>
      <c r="Y2576" s="5">
        <f>IFERROR(INDEX(tbl_EmployeeSurvey[WorkLifeBalance],MATCH(tbl_HRMaster[[#This Row],[EmployeeID]],tbl_EmployeeSurvey[EmployeeID],0)),"Not Found")</f>
        <v>3</v>
      </c>
      <c r="Z2576" s="5">
        <f>IFERROR(VLOOKUP(tbl_HRMaster[[#This Row],[EmployeeID]],tbl_ManagerSurvey[[EmployeeID]:[PerformanceRating]],2,FALSE),"Not Found")</f>
        <v>3</v>
      </c>
      <c r="AA2576" s="5">
        <f>IFERROR(VLOOKUP(tbl_HRMaster[[#This Row],[EmployeeID]],tbl_ManagerSurvey[[EmployeeID]:[PerformanceRating]],3,FALSE),"Not Found")</f>
        <v>3</v>
      </c>
      <c r="AB2576" s="5" t="str">
        <f>IF(tbl_HRMaster[[#This Row],[Attrition]]="Yes","Left","Active")</f>
        <v>Active</v>
      </c>
      <c r="AC2576" s="5" t="str">
        <f>_xlfn.IFS(tbl_HRMaster[[#This Row],[Age]]&lt;25,"Under 25",tbl_HRMaster[[#This Row],[Age]]&lt;35,"25-34",tbl_HRMaster[[#This Row],[Age]]&lt;45,"35-44",tbl_HRMaster[[#This Row],[Age]]&lt;55,"45-54",TRUE,"Above 54")</f>
        <v>25-34</v>
      </c>
      <c r="AD2576" s="5" t="str">
        <f>_xlfn.IFS(
tbl_HRMaster[[#This Row],[YearsAtCompany]]&lt;2,"&lt; 2 Years",
tbl_HRMaster[[#This Row],[YearsAtCompany]]&lt;5,"2-4 Years",
tbl_HRMaster[[#This Row],[YearsAtCompany]]&lt;10,"5-9 Years",
TRUE,"10+ Years"
)</f>
        <v>5-9 Years</v>
      </c>
      <c r="AE2576" s="5">
        <f>IF(tbl_HRMaster[[#This Row],[Attrition]]="Yes",1,0)</f>
        <v>0</v>
      </c>
    </row>
    <row r="2577" spans="1:31" x14ac:dyDescent="0.25">
      <c r="A2577">
        <v>34</v>
      </c>
      <c r="B2577" t="s">
        <v>21</v>
      </c>
      <c r="C2577" t="s">
        <v>22</v>
      </c>
      <c r="D2577" t="s">
        <v>23</v>
      </c>
      <c r="E2577">
        <v>1</v>
      </c>
      <c r="F2577">
        <v>3</v>
      </c>
      <c r="G2577" t="s">
        <v>38</v>
      </c>
      <c r="H2577">
        <v>2659</v>
      </c>
      <c r="I2577" t="s">
        <v>25</v>
      </c>
      <c r="J2577">
        <v>1</v>
      </c>
      <c r="K2577" t="s">
        <v>40</v>
      </c>
      <c r="L2577" t="s">
        <v>27</v>
      </c>
      <c r="M2577">
        <v>62320</v>
      </c>
      <c r="N2577">
        <v>1</v>
      </c>
      <c r="O2577">
        <v>13</v>
      </c>
      <c r="P2577">
        <v>1</v>
      </c>
      <c r="Q2577">
        <v>8</v>
      </c>
      <c r="R2577">
        <v>3</v>
      </c>
      <c r="S2577">
        <v>8</v>
      </c>
      <c r="T2577">
        <v>1</v>
      </c>
      <c r="U2577">
        <v>7</v>
      </c>
      <c r="V2577">
        <f>COUNTIF(tbl_HRMaster[EmployeeID],tbl_HRMaster[[#This Row],[EmployeeID]])</f>
        <v>1</v>
      </c>
      <c r="W2577">
        <f>IFERROR(INDEX(tbl_EmployeeSurvey[EnvironmentSatisfaction],MATCH(tbl_HRMaster[[#This Row],[EmployeeID]],tbl_EmployeeSurvey[EmployeeID],0)),"Not Found")</f>
        <v>4</v>
      </c>
      <c r="X2577">
        <f>IFERROR(INDEX(tbl_EmployeeSurvey[JobSatisfaction],MATCH(tbl_HRMaster[[#This Row],[EmployeeID]],tbl_EmployeeSurvey[EmployeeID],0)),"Not Found")</f>
        <v>3</v>
      </c>
      <c r="Y2577" s="5">
        <f>IFERROR(INDEX(tbl_EmployeeSurvey[WorkLifeBalance],MATCH(tbl_HRMaster[[#This Row],[EmployeeID]],tbl_EmployeeSurvey[EmployeeID],0)),"Not Found")</f>
        <v>3</v>
      </c>
      <c r="Z2577" s="5">
        <f>IFERROR(VLOOKUP(tbl_HRMaster[[#This Row],[EmployeeID]],tbl_ManagerSurvey[[EmployeeID]:[PerformanceRating]],2,FALSE),"Not Found")</f>
        <v>3</v>
      </c>
      <c r="AA2577" s="5">
        <f>IFERROR(VLOOKUP(tbl_HRMaster[[#This Row],[EmployeeID]],tbl_ManagerSurvey[[EmployeeID]:[PerformanceRating]],3,FALSE),"Not Found")</f>
        <v>3</v>
      </c>
      <c r="AB2577" s="5" t="str">
        <f>IF(tbl_HRMaster[[#This Row],[Attrition]]="Yes","Left","Active")</f>
        <v>Active</v>
      </c>
      <c r="AC2577" s="5" t="str">
        <f>_xlfn.IFS(tbl_HRMaster[[#This Row],[Age]]&lt;25,"Under 25",tbl_HRMaster[[#This Row],[Age]]&lt;35,"25-34",tbl_HRMaster[[#This Row],[Age]]&lt;45,"35-44",tbl_HRMaster[[#This Row],[Age]]&lt;55,"45-54",TRUE,"Above 54")</f>
        <v>25-34</v>
      </c>
      <c r="AD2577" s="5" t="str">
        <f>_xlfn.IFS(
tbl_HRMaster[[#This Row],[YearsAtCompany]]&lt;2,"&lt; 2 Years",
tbl_HRMaster[[#This Row],[YearsAtCompany]]&lt;5,"2-4 Years",
tbl_HRMaster[[#This Row],[YearsAtCompany]]&lt;10,"5-9 Years",
TRUE,"10+ Years"
)</f>
        <v>5-9 Years</v>
      </c>
      <c r="AE2577" s="5">
        <f>IF(tbl_HRMaster[[#This Row],[Attrition]]="Yes",1,0)</f>
        <v>0</v>
      </c>
    </row>
    <row r="2578" spans="1:31" x14ac:dyDescent="0.25">
      <c r="A2578">
        <v>34</v>
      </c>
      <c r="B2578" t="s">
        <v>21</v>
      </c>
      <c r="C2578" t="s">
        <v>22</v>
      </c>
      <c r="D2578" t="s">
        <v>23</v>
      </c>
      <c r="E2578">
        <v>1</v>
      </c>
      <c r="F2578">
        <v>3</v>
      </c>
      <c r="G2578" t="s">
        <v>38</v>
      </c>
      <c r="H2578">
        <v>4129</v>
      </c>
      <c r="I2578" t="s">
        <v>25</v>
      </c>
      <c r="J2578">
        <v>1</v>
      </c>
      <c r="K2578" t="s">
        <v>40</v>
      </c>
      <c r="L2578" t="s">
        <v>27</v>
      </c>
      <c r="M2578">
        <v>62320</v>
      </c>
      <c r="N2578">
        <v>1</v>
      </c>
      <c r="O2578">
        <v>13</v>
      </c>
      <c r="P2578">
        <v>1</v>
      </c>
      <c r="Q2578">
        <v>8</v>
      </c>
      <c r="R2578">
        <v>3</v>
      </c>
      <c r="S2578">
        <v>8</v>
      </c>
      <c r="T2578">
        <v>1</v>
      </c>
      <c r="U2578">
        <v>7</v>
      </c>
      <c r="V2578">
        <f>COUNTIF(tbl_HRMaster[EmployeeID],tbl_HRMaster[[#This Row],[EmployeeID]])</f>
        <v>1</v>
      </c>
      <c r="W2578">
        <f>IFERROR(INDEX(tbl_EmployeeSurvey[EnvironmentSatisfaction],MATCH(tbl_HRMaster[[#This Row],[EmployeeID]],tbl_EmployeeSurvey[EmployeeID],0)),"Not Found")</f>
        <v>4</v>
      </c>
      <c r="X2578">
        <f>IFERROR(INDEX(tbl_EmployeeSurvey[JobSatisfaction],MATCH(tbl_HRMaster[[#This Row],[EmployeeID]],tbl_EmployeeSurvey[EmployeeID],0)),"Not Found")</f>
        <v>3</v>
      </c>
      <c r="Y2578" s="5">
        <f>IFERROR(INDEX(tbl_EmployeeSurvey[WorkLifeBalance],MATCH(tbl_HRMaster[[#This Row],[EmployeeID]],tbl_EmployeeSurvey[EmployeeID],0)),"Not Found")</f>
        <v>3</v>
      </c>
      <c r="Z2578" s="5">
        <f>IFERROR(VLOOKUP(tbl_HRMaster[[#This Row],[EmployeeID]],tbl_ManagerSurvey[[EmployeeID]:[PerformanceRating]],2,FALSE),"Not Found")</f>
        <v>3</v>
      </c>
      <c r="AA2578" s="5">
        <f>IFERROR(VLOOKUP(tbl_HRMaster[[#This Row],[EmployeeID]],tbl_ManagerSurvey[[EmployeeID]:[PerformanceRating]],3,FALSE),"Not Found")</f>
        <v>3</v>
      </c>
      <c r="AB2578" s="5" t="str">
        <f>IF(tbl_HRMaster[[#This Row],[Attrition]]="Yes","Left","Active")</f>
        <v>Active</v>
      </c>
      <c r="AC2578" s="5" t="str">
        <f>_xlfn.IFS(tbl_HRMaster[[#This Row],[Age]]&lt;25,"Under 25",tbl_HRMaster[[#This Row],[Age]]&lt;35,"25-34",tbl_HRMaster[[#This Row],[Age]]&lt;45,"35-44",tbl_HRMaster[[#This Row],[Age]]&lt;55,"45-54",TRUE,"Above 54")</f>
        <v>25-34</v>
      </c>
      <c r="AD2578" s="5" t="str">
        <f>_xlfn.IFS(
tbl_HRMaster[[#This Row],[YearsAtCompany]]&lt;2,"&lt; 2 Years",
tbl_HRMaster[[#This Row],[YearsAtCompany]]&lt;5,"2-4 Years",
tbl_HRMaster[[#This Row],[YearsAtCompany]]&lt;10,"5-9 Years",
TRUE,"10+ Years"
)</f>
        <v>5-9 Years</v>
      </c>
      <c r="AE2578" s="5">
        <f>IF(tbl_HRMaster[[#This Row],[Attrition]]="Yes",1,0)</f>
        <v>0</v>
      </c>
    </row>
    <row r="2579" spans="1:31" x14ac:dyDescent="0.25">
      <c r="A2579">
        <v>26</v>
      </c>
      <c r="B2579" t="s">
        <v>21</v>
      </c>
      <c r="C2579" t="s">
        <v>22</v>
      </c>
      <c r="D2579" t="s">
        <v>23</v>
      </c>
      <c r="E2579">
        <v>1</v>
      </c>
      <c r="F2579">
        <v>3</v>
      </c>
      <c r="G2579" t="s">
        <v>45</v>
      </c>
      <c r="H2579">
        <v>476</v>
      </c>
      <c r="I2579" t="s">
        <v>25</v>
      </c>
      <c r="J2579">
        <v>2</v>
      </c>
      <c r="K2579" t="s">
        <v>31</v>
      </c>
      <c r="L2579" t="s">
        <v>27</v>
      </c>
      <c r="M2579">
        <v>175840</v>
      </c>
      <c r="N2579">
        <v>1</v>
      </c>
      <c r="O2579">
        <v>20</v>
      </c>
      <c r="P2579">
        <v>0</v>
      </c>
      <c r="Q2579">
        <v>8</v>
      </c>
      <c r="R2579">
        <v>2</v>
      </c>
      <c r="S2579">
        <v>8</v>
      </c>
      <c r="T2579">
        <v>1</v>
      </c>
      <c r="U2579">
        <v>3</v>
      </c>
      <c r="V2579">
        <f>COUNTIF(tbl_HRMaster[EmployeeID],tbl_HRMaster[[#This Row],[EmployeeID]])</f>
        <v>1</v>
      </c>
      <c r="W2579">
        <f>IFERROR(INDEX(tbl_EmployeeSurvey[EnvironmentSatisfaction],MATCH(tbl_HRMaster[[#This Row],[EmployeeID]],tbl_EmployeeSurvey[EmployeeID],0)),"Not Found")</f>
        <v>4</v>
      </c>
      <c r="X2579">
        <f>IFERROR(INDEX(tbl_EmployeeSurvey[JobSatisfaction],MATCH(tbl_HRMaster[[#This Row],[EmployeeID]],tbl_EmployeeSurvey[EmployeeID],0)),"Not Found")</f>
        <v>4</v>
      </c>
      <c r="Y2579" s="5">
        <f>IFERROR(INDEX(tbl_EmployeeSurvey[WorkLifeBalance],MATCH(tbl_HRMaster[[#This Row],[EmployeeID]],tbl_EmployeeSurvey[EmployeeID],0)),"Not Found")</f>
        <v>3</v>
      </c>
      <c r="Z2579" s="5">
        <f>IFERROR(VLOOKUP(tbl_HRMaster[[#This Row],[EmployeeID]],tbl_ManagerSurvey[[EmployeeID]:[PerformanceRating]],2,FALSE),"Not Found")</f>
        <v>3</v>
      </c>
      <c r="AA2579" s="5">
        <f>IFERROR(VLOOKUP(tbl_HRMaster[[#This Row],[EmployeeID]],tbl_ManagerSurvey[[EmployeeID]:[PerformanceRating]],3,FALSE),"Not Found")</f>
        <v>4</v>
      </c>
      <c r="AB2579" s="5" t="str">
        <f>IF(tbl_HRMaster[[#This Row],[Attrition]]="Yes","Left","Active")</f>
        <v>Active</v>
      </c>
      <c r="AC2579" s="5" t="str">
        <f>_xlfn.IFS(tbl_HRMaster[[#This Row],[Age]]&lt;25,"Under 25",tbl_HRMaster[[#This Row],[Age]]&lt;35,"25-34",tbl_HRMaster[[#This Row],[Age]]&lt;45,"35-44",tbl_HRMaster[[#This Row],[Age]]&lt;55,"45-54",TRUE,"Above 54")</f>
        <v>25-34</v>
      </c>
      <c r="AD2579" s="5" t="str">
        <f>_xlfn.IFS(
tbl_HRMaster[[#This Row],[YearsAtCompany]]&lt;2,"&lt; 2 Years",
tbl_HRMaster[[#This Row],[YearsAtCompany]]&lt;5,"2-4 Years",
tbl_HRMaster[[#This Row],[YearsAtCompany]]&lt;10,"5-9 Years",
TRUE,"10+ Years"
)</f>
        <v>5-9 Years</v>
      </c>
      <c r="AE2579" s="5">
        <f>IF(tbl_HRMaster[[#This Row],[Attrition]]="Yes",1,0)</f>
        <v>0</v>
      </c>
    </row>
    <row r="2580" spans="1:31" x14ac:dyDescent="0.25">
      <c r="A2580">
        <v>26</v>
      </c>
      <c r="B2580" t="s">
        <v>21</v>
      </c>
      <c r="C2580" t="s">
        <v>22</v>
      </c>
      <c r="D2580" t="s">
        <v>23</v>
      </c>
      <c r="E2580">
        <v>1</v>
      </c>
      <c r="F2580">
        <v>3</v>
      </c>
      <c r="G2580" t="s">
        <v>45</v>
      </c>
      <c r="H2580">
        <v>1946</v>
      </c>
      <c r="I2580" t="s">
        <v>25</v>
      </c>
      <c r="J2580">
        <v>2</v>
      </c>
      <c r="K2580" t="s">
        <v>31</v>
      </c>
      <c r="L2580" t="s">
        <v>27</v>
      </c>
      <c r="M2580">
        <v>175840</v>
      </c>
      <c r="N2580">
        <v>1</v>
      </c>
      <c r="O2580">
        <v>20</v>
      </c>
      <c r="P2580">
        <v>0</v>
      </c>
      <c r="Q2580">
        <v>8</v>
      </c>
      <c r="R2580">
        <v>2</v>
      </c>
      <c r="S2580">
        <v>8</v>
      </c>
      <c r="T2580">
        <v>1</v>
      </c>
      <c r="U2580">
        <v>3</v>
      </c>
      <c r="V2580">
        <f>COUNTIF(tbl_HRMaster[EmployeeID],tbl_HRMaster[[#This Row],[EmployeeID]])</f>
        <v>1</v>
      </c>
      <c r="W2580">
        <f>IFERROR(INDEX(tbl_EmployeeSurvey[EnvironmentSatisfaction],MATCH(tbl_HRMaster[[#This Row],[EmployeeID]],tbl_EmployeeSurvey[EmployeeID],0)),"Not Found")</f>
        <v>4</v>
      </c>
      <c r="X2580">
        <f>IFERROR(INDEX(tbl_EmployeeSurvey[JobSatisfaction],MATCH(tbl_HRMaster[[#This Row],[EmployeeID]],tbl_EmployeeSurvey[EmployeeID],0)),"Not Found")</f>
        <v>4</v>
      </c>
      <c r="Y2580" s="5">
        <f>IFERROR(INDEX(tbl_EmployeeSurvey[WorkLifeBalance],MATCH(tbl_HRMaster[[#This Row],[EmployeeID]],tbl_EmployeeSurvey[EmployeeID],0)),"Not Found")</f>
        <v>3</v>
      </c>
      <c r="Z2580" s="5">
        <f>IFERROR(VLOOKUP(tbl_HRMaster[[#This Row],[EmployeeID]],tbl_ManagerSurvey[[EmployeeID]:[PerformanceRating]],2,FALSE),"Not Found")</f>
        <v>3</v>
      </c>
      <c r="AA2580" s="5">
        <f>IFERROR(VLOOKUP(tbl_HRMaster[[#This Row],[EmployeeID]],tbl_ManagerSurvey[[EmployeeID]:[PerformanceRating]],3,FALSE),"Not Found")</f>
        <v>4</v>
      </c>
      <c r="AB2580" s="5" t="str">
        <f>IF(tbl_HRMaster[[#This Row],[Attrition]]="Yes","Left","Active")</f>
        <v>Active</v>
      </c>
      <c r="AC2580" s="5" t="str">
        <f>_xlfn.IFS(tbl_HRMaster[[#This Row],[Age]]&lt;25,"Under 25",tbl_HRMaster[[#This Row],[Age]]&lt;35,"25-34",tbl_HRMaster[[#This Row],[Age]]&lt;45,"35-44",tbl_HRMaster[[#This Row],[Age]]&lt;55,"45-54",TRUE,"Above 54")</f>
        <v>25-34</v>
      </c>
      <c r="AD2580" s="5" t="str">
        <f>_xlfn.IFS(
tbl_HRMaster[[#This Row],[YearsAtCompany]]&lt;2,"&lt; 2 Years",
tbl_HRMaster[[#This Row],[YearsAtCompany]]&lt;5,"2-4 Years",
tbl_HRMaster[[#This Row],[YearsAtCompany]]&lt;10,"5-9 Years",
TRUE,"10+ Years"
)</f>
        <v>5-9 Years</v>
      </c>
      <c r="AE2580" s="5">
        <f>IF(tbl_HRMaster[[#This Row],[Attrition]]="Yes",1,0)</f>
        <v>0</v>
      </c>
    </row>
    <row r="2581" spans="1:31" x14ac:dyDescent="0.25">
      <c r="A2581">
        <v>26</v>
      </c>
      <c r="B2581" t="s">
        <v>21</v>
      </c>
      <c r="C2581" t="s">
        <v>22</v>
      </c>
      <c r="D2581" t="s">
        <v>23</v>
      </c>
      <c r="E2581">
        <v>1</v>
      </c>
      <c r="F2581">
        <v>3</v>
      </c>
      <c r="G2581" t="s">
        <v>45</v>
      </c>
      <c r="H2581">
        <v>3416</v>
      </c>
      <c r="I2581" t="s">
        <v>25</v>
      </c>
      <c r="J2581">
        <v>2</v>
      </c>
      <c r="K2581" t="s">
        <v>31</v>
      </c>
      <c r="L2581" t="s">
        <v>27</v>
      </c>
      <c r="M2581">
        <v>175840</v>
      </c>
      <c r="N2581">
        <v>1</v>
      </c>
      <c r="O2581">
        <v>20</v>
      </c>
      <c r="P2581">
        <v>0</v>
      </c>
      <c r="Q2581">
        <v>8</v>
      </c>
      <c r="R2581">
        <v>2</v>
      </c>
      <c r="S2581">
        <v>8</v>
      </c>
      <c r="T2581">
        <v>1</v>
      </c>
      <c r="U2581">
        <v>3</v>
      </c>
      <c r="V2581">
        <f>COUNTIF(tbl_HRMaster[EmployeeID],tbl_HRMaster[[#This Row],[EmployeeID]])</f>
        <v>1</v>
      </c>
      <c r="W2581">
        <f>IFERROR(INDEX(tbl_EmployeeSurvey[EnvironmentSatisfaction],MATCH(tbl_HRMaster[[#This Row],[EmployeeID]],tbl_EmployeeSurvey[EmployeeID],0)),"Not Found")</f>
        <v>4</v>
      </c>
      <c r="X2581">
        <f>IFERROR(INDEX(tbl_EmployeeSurvey[JobSatisfaction],MATCH(tbl_HRMaster[[#This Row],[EmployeeID]],tbl_EmployeeSurvey[EmployeeID],0)),"Not Found")</f>
        <v>4</v>
      </c>
      <c r="Y2581" s="5">
        <f>IFERROR(INDEX(tbl_EmployeeSurvey[WorkLifeBalance],MATCH(tbl_HRMaster[[#This Row],[EmployeeID]],tbl_EmployeeSurvey[EmployeeID],0)),"Not Found")</f>
        <v>3</v>
      </c>
      <c r="Z2581" s="5">
        <f>IFERROR(VLOOKUP(tbl_HRMaster[[#This Row],[EmployeeID]],tbl_ManagerSurvey[[EmployeeID]:[PerformanceRating]],2,FALSE),"Not Found")</f>
        <v>3</v>
      </c>
      <c r="AA2581" s="5">
        <f>IFERROR(VLOOKUP(tbl_HRMaster[[#This Row],[EmployeeID]],tbl_ManagerSurvey[[EmployeeID]:[PerformanceRating]],3,FALSE),"Not Found")</f>
        <v>4</v>
      </c>
      <c r="AB2581" s="5" t="str">
        <f>IF(tbl_HRMaster[[#This Row],[Attrition]]="Yes","Left","Active")</f>
        <v>Active</v>
      </c>
      <c r="AC2581" s="5" t="str">
        <f>_xlfn.IFS(tbl_HRMaster[[#This Row],[Age]]&lt;25,"Under 25",tbl_HRMaster[[#This Row],[Age]]&lt;35,"25-34",tbl_HRMaster[[#This Row],[Age]]&lt;45,"35-44",tbl_HRMaster[[#This Row],[Age]]&lt;55,"45-54",TRUE,"Above 54")</f>
        <v>25-34</v>
      </c>
      <c r="AD2581" s="5" t="str">
        <f>_xlfn.IFS(
tbl_HRMaster[[#This Row],[YearsAtCompany]]&lt;2,"&lt; 2 Years",
tbl_HRMaster[[#This Row],[YearsAtCompany]]&lt;5,"2-4 Years",
tbl_HRMaster[[#This Row],[YearsAtCompany]]&lt;10,"5-9 Years",
TRUE,"10+ Years"
)</f>
        <v>5-9 Years</v>
      </c>
      <c r="AE2581" s="5">
        <f>IF(tbl_HRMaster[[#This Row],[Attrition]]="Yes",1,0)</f>
        <v>0</v>
      </c>
    </row>
    <row r="2582" spans="1:31" x14ac:dyDescent="0.25">
      <c r="A2582">
        <v>43</v>
      </c>
      <c r="B2582" t="s">
        <v>21</v>
      </c>
      <c r="C2582" t="s">
        <v>29</v>
      </c>
      <c r="D2582" t="s">
        <v>30</v>
      </c>
      <c r="E2582">
        <v>7</v>
      </c>
      <c r="F2582">
        <v>4</v>
      </c>
      <c r="G2582" t="s">
        <v>38</v>
      </c>
      <c r="H2582">
        <v>58</v>
      </c>
      <c r="I2582" t="s">
        <v>34</v>
      </c>
      <c r="J2582">
        <v>4</v>
      </c>
      <c r="K2582" t="s">
        <v>31</v>
      </c>
      <c r="L2582" t="s">
        <v>32</v>
      </c>
      <c r="M2582">
        <v>24390</v>
      </c>
      <c r="N2582">
        <v>0</v>
      </c>
      <c r="O2582">
        <v>15</v>
      </c>
      <c r="P2582">
        <v>0</v>
      </c>
      <c r="Q2582">
        <v>9</v>
      </c>
      <c r="R2582">
        <v>2</v>
      </c>
      <c r="S2582">
        <v>8</v>
      </c>
      <c r="T2582">
        <v>1</v>
      </c>
      <c r="U2582">
        <v>7</v>
      </c>
      <c r="V2582">
        <f>COUNTIF(tbl_HRMaster[EmployeeID],tbl_HRMaster[[#This Row],[EmployeeID]])</f>
        <v>1</v>
      </c>
      <c r="W2582">
        <f>IFERROR(INDEX(tbl_EmployeeSurvey[EnvironmentSatisfaction],MATCH(tbl_HRMaster[[#This Row],[EmployeeID]],tbl_EmployeeSurvey[EmployeeID],0)),"Not Found")</f>
        <v>3</v>
      </c>
      <c r="X2582">
        <f>IFERROR(INDEX(tbl_EmployeeSurvey[JobSatisfaction],MATCH(tbl_HRMaster[[#This Row],[EmployeeID]],tbl_EmployeeSurvey[EmployeeID],0)),"Not Found")</f>
        <v>4</v>
      </c>
      <c r="Y2582" s="5">
        <f>IFERROR(INDEX(tbl_EmployeeSurvey[WorkLifeBalance],MATCH(tbl_HRMaster[[#This Row],[EmployeeID]],tbl_EmployeeSurvey[EmployeeID],0)),"Not Found")</f>
        <v>3</v>
      </c>
      <c r="Z2582" s="5">
        <f>IFERROR(VLOOKUP(tbl_HRMaster[[#This Row],[EmployeeID]],tbl_ManagerSurvey[[EmployeeID]:[PerformanceRating]],2,FALSE),"Not Found")</f>
        <v>3</v>
      </c>
      <c r="AA2582" s="5">
        <f>IFERROR(VLOOKUP(tbl_HRMaster[[#This Row],[EmployeeID]],tbl_ManagerSurvey[[EmployeeID]:[PerformanceRating]],3,FALSE),"Not Found")</f>
        <v>3</v>
      </c>
      <c r="AB2582" s="5" t="str">
        <f>IF(tbl_HRMaster[[#This Row],[Attrition]]="Yes","Left","Active")</f>
        <v>Active</v>
      </c>
      <c r="AC2582" s="5" t="str">
        <f>_xlfn.IFS(tbl_HRMaster[[#This Row],[Age]]&lt;25,"Under 25",tbl_HRMaster[[#This Row],[Age]]&lt;35,"25-34",tbl_HRMaster[[#This Row],[Age]]&lt;45,"35-44",tbl_HRMaster[[#This Row],[Age]]&lt;55,"45-54",TRUE,"Above 54")</f>
        <v>35-44</v>
      </c>
      <c r="AD2582" s="5" t="str">
        <f>_xlfn.IFS(
tbl_HRMaster[[#This Row],[YearsAtCompany]]&lt;2,"&lt; 2 Years",
tbl_HRMaster[[#This Row],[YearsAtCompany]]&lt;5,"2-4 Years",
tbl_HRMaster[[#This Row],[YearsAtCompany]]&lt;10,"5-9 Years",
TRUE,"10+ Years"
)</f>
        <v>5-9 Years</v>
      </c>
      <c r="AE2582" s="5">
        <f>IF(tbl_HRMaster[[#This Row],[Attrition]]="Yes",1,0)</f>
        <v>0</v>
      </c>
    </row>
    <row r="2583" spans="1:31" x14ac:dyDescent="0.25">
      <c r="A2583">
        <v>43</v>
      </c>
      <c r="B2583" t="s">
        <v>21</v>
      </c>
      <c r="C2583" t="s">
        <v>29</v>
      </c>
      <c r="D2583" t="s">
        <v>30</v>
      </c>
      <c r="E2583">
        <v>7</v>
      </c>
      <c r="F2583">
        <v>4</v>
      </c>
      <c r="G2583" t="s">
        <v>38</v>
      </c>
      <c r="H2583">
        <v>1528</v>
      </c>
      <c r="I2583" t="s">
        <v>34</v>
      </c>
      <c r="J2583">
        <v>4</v>
      </c>
      <c r="K2583" t="s">
        <v>31</v>
      </c>
      <c r="L2583" t="s">
        <v>32</v>
      </c>
      <c r="M2583">
        <v>24390</v>
      </c>
      <c r="N2583">
        <v>0</v>
      </c>
      <c r="O2583">
        <v>15</v>
      </c>
      <c r="P2583">
        <v>0</v>
      </c>
      <c r="Q2583">
        <v>9</v>
      </c>
      <c r="R2583">
        <v>2</v>
      </c>
      <c r="S2583">
        <v>8</v>
      </c>
      <c r="T2583">
        <v>1</v>
      </c>
      <c r="U2583">
        <v>7</v>
      </c>
      <c r="V2583">
        <f>COUNTIF(tbl_HRMaster[EmployeeID],tbl_HRMaster[[#This Row],[EmployeeID]])</f>
        <v>1</v>
      </c>
      <c r="W2583">
        <f>IFERROR(INDEX(tbl_EmployeeSurvey[EnvironmentSatisfaction],MATCH(tbl_HRMaster[[#This Row],[EmployeeID]],tbl_EmployeeSurvey[EmployeeID],0)),"Not Found")</f>
        <v>3</v>
      </c>
      <c r="X2583">
        <f>IFERROR(INDEX(tbl_EmployeeSurvey[JobSatisfaction],MATCH(tbl_HRMaster[[#This Row],[EmployeeID]],tbl_EmployeeSurvey[EmployeeID],0)),"Not Found")</f>
        <v>4</v>
      </c>
      <c r="Y2583" s="5">
        <f>IFERROR(INDEX(tbl_EmployeeSurvey[WorkLifeBalance],MATCH(tbl_HRMaster[[#This Row],[EmployeeID]],tbl_EmployeeSurvey[EmployeeID],0)),"Not Found")</f>
        <v>3</v>
      </c>
      <c r="Z2583" s="5">
        <f>IFERROR(VLOOKUP(tbl_HRMaster[[#This Row],[EmployeeID]],tbl_ManagerSurvey[[EmployeeID]:[PerformanceRating]],2,FALSE),"Not Found")</f>
        <v>3</v>
      </c>
      <c r="AA2583" s="5">
        <f>IFERROR(VLOOKUP(tbl_HRMaster[[#This Row],[EmployeeID]],tbl_ManagerSurvey[[EmployeeID]:[PerformanceRating]],3,FALSE),"Not Found")</f>
        <v>3</v>
      </c>
      <c r="AB2583" s="5" t="str">
        <f>IF(tbl_HRMaster[[#This Row],[Attrition]]="Yes","Left","Active")</f>
        <v>Active</v>
      </c>
      <c r="AC2583" s="5" t="str">
        <f>_xlfn.IFS(tbl_HRMaster[[#This Row],[Age]]&lt;25,"Under 25",tbl_HRMaster[[#This Row],[Age]]&lt;35,"25-34",tbl_HRMaster[[#This Row],[Age]]&lt;45,"35-44",tbl_HRMaster[[#This Row],[Age]]&lt;55,"45-54",TRUE,"Above 54")</f>
        <v>35-44</v>
      </c>
      <c r="AD2583" s="5" t="str">
        <f>_xlfn.IFS(
tbl_HRMaster[[#This Row],[YearsAtCompany]]&lt;2,"&lt; 2 Years",
tbl_HRMaster[[#This Row],[YearsAtCompany]]&lt;5,"2-4 Years",
tbl_HRMaster[[#This Row],[YearsAtCompany]]&lt;10,"5-9 Years",
TRUE,"10+ Years"
)</f>
        <v>5-9 Years</v>
      </c>
      <c r="AE2583" s="5">
        <f>IF(tbl_HRMaster[[#This Row],[Attrition]]="Yes",1,0)</f>
        <v>0</v>
      </c>
    </row>
    <row r="2584" spans="1:31" x14ac:dyDescent="0.25">
      <c r="A2584">
        <v>43</v>
      </c>
      <c r="B2584" t="s">
        <v>21</v>
      </c>
      <c r="C2584" t="s">
        <v>29</v>
      </c>
      <c r="D2584" t="s">
        <v>30</v>
      </c>
      <c r="E2584">
        <v>7</v>
      </c>
      <c r="F2584">
        <v>4</v>
      </c>
      <c r="G2584" t="s">
        <v>38</v>
      </c>
      <c r="H2584">
        <v>2998</v>
      </c>
      <c r="I2584" t="s">
        <v>34</v>
      </c>
      <c r="J2584">
        <v>4</v>
      </c>
      <c r="K2584" t="s">
        <v>31</v>
      </c>
      <c r="L2584" t="s">
        <v>32</v>
      </c>
      <c r="M2584">
        <v>24390</v>
      </c>
      <c r="N2584">
        <v>0</v>
      </c>
      <c r="O2584">
        <v>15</v>
      </c>
      <c r="P2584">
        <v>0</v>
      </c>
      <c r="Q2584">
        <v>9</v>
      </c>
      <c r="R2584">
        <v>2</v>
      </c>
      <c r="S2584">
        <v>8</v>
      </c>
      <c r="T2584">
        <v>1</v>
      </c>
      <c r="U2584">
        <v>7</v>
      </c>
      <c r="V2584">
        <f>COUNTIF(tbl_HRMaster[EmployeeID],tbl_HRMaster[[#This Row],[EmployeeID]])</f>
        <v>1</v>
      </c>
      <c r="W2584">
        <f>IFERROR(INDEX(tbl_EmployeeSurvey[EnvironmentSatisfaction],MATCH(tbl_HRMaster[[#This Row],[EmployeeID]],tbl_EmployeeSurvey[EmployeeID],0)),"Not Found")</f>
        <v>3</v>
      </c>
      <c r="X2584">
        <f>IFERROR(INDEX(tbl_EmployeeSurvey[JobSatisfaction],MATCH(tbl_HRMaster[[#This Row],[EmployeeID]],tbl_EmployeeSurvey[EmployeeID],0)),"Not Found")</f>
        <v>4</v>
      </c>
      <c r="Y2584" s="5">
        <f>IFERROR(INDEX(tbl_EmployeeSurvey[WorkLifeBalance],MATCH(tbl_HRMaster[[#This Row],[EmployeeID]],tbl_EmployeeSurvey[EmployeeID],0)),"Not Found")</f>
        <v>3</v>
      </c>
      <c r="Z2584" s="5">
        <f>IFERROR(VLOOKUP(tbl_HRMaster[[#This Row],[EmployeeID]],tbl_ManagerSurvey[[EmployeeID]:[PerformanceRating]],2,FALSE),"Not Found")</f>
        <v>3</v>
      </c>
      <c r="AA2584" s="5">
        <f>IFERROR(VLOOKUP(tbl_HRMaster[[#This Row],[EmployeeID]],tbl_ManagerSurvey[[EmployeeID]:[PerformanceRating]],3,FALSE),"Not Found")</f>
        <v>3</v>
      </c>
      <c r="AB2584" s="5" t="str">
        <f>IF(tbl_HRMaster[[#This Row],[Attrition]]="Yes","Left","Active")</f>
        <v>Active</v>
      </c>
      <c r="AC2584" s="5" t="str">
        <f>_xlfn.IFS(tbl_HRMaster[[#This Row],[Age]]&lt;25,"Under 25",tbl_HRMaster[[#This Row],[Age]]&lt;35,"25-34",tbl_HRMaster[[#This Row],[Age]]&lt;45,"35-44",tbl_HRMaster[[#This Row],[Age]]&lt;55,"45-54",TRUE,"Above 54")</f>
        <v>35-44</v>
      </c>
      <c r="AD2584" s="5" t="str">
        <f>_xlfn.IFS(
tbl_HRMaster[[#This Row],[YearsAtCompany]]&lt;2,"&lt; 2 Years",
tbl_HRMaster[[#This Row],[YearsAtCompany]]&lt;5,"2-4 Years",
tbl_HRMaster[[#This Row],[YearsAtCompany]]&lt;10,"5-9 Years",
TRUE,"10+ Years"
)</f>
        <v>5-9 Years</v>
      </c>
      <c r="AE2584" s="5">
        <f>IF(tbl_HRMaster[[#This Row],[Attrition]]="Yes",1,0)</f>
        <v>0</v>
      </c>
    </row>
    <row r="2585" spans="1:31" x14ac:dyDescent="0.25">
      <c r="A2585">
        <v>34</v>
      </c>
      <c r="B2585" t="s">
        <v>21</v>
      </c>
      <c r="C2585" t="s">
        <v>22</v>
      </c>
      <c r="D2585" t="s">
        <v>30</v>
      </c>
      <c r="E2585">
        <v>19</v>
      </c>
      <c r="F2585">
        <v>3</v>
      </c>
      <c r="G2585" t="s">
        <v>46</v>
      </c>
      <c r="H2585">
        <v>1128</v>
      </c>
      <c r="I2585" t="s">
        <v>25</v>
      </c>
      <c r="J2585">
        <v>1</v>
      </c>
      <c r="K2585" t="s">
        <v>39</v>
      </c>
      <c r="L2585" t="s">
        <v>41</v>
      </c>
      <c r="M2585">
        <v>33390</v>
      </c>
      <c r="N2585">
        <v>1</v>
      </c>
      <c r="O2585">
        <v>16</v>
      </c>
      <c r="P2585">
        <v>0</v>
      </c>
      <c r="Q2585">
        <v>9</v>
      </c>
      <c r="R2585">
        <v>2</v>
      </c>
      <c r="S2585">
        <v>8</v>
      </c>
      <c r="T2585">
        <v>1</v>
      </c>
      <c r="U2585">
        <v>1</v>
      </c>
      <c r="V2585">
        <f>COUNTIF(tbl_HRMaster[EmployeeID],tbl_HRMaster[[#This Row],[EmployeeID]])</f>
        <v>1</v>
      </c>
      <c r="W2585">
        <f>IFERROR(INDEX(tbl_EmployeeSurvey[EnvironmentSatisfaction],MATCH(tbl_HRMaster[[#This Row],[EmployeeID]],tbl_EmployeeSurvey[EmployeeID],0)),"Not Found")</f>
        <v>4</v>
      </c>
      <c r="X2585">
        <f>IFERROR(INDEX(tbl_EmployeeSurvey[JobSatisfaction],MATCH(tbl_HRMaster[[#This Row],[EmployeeID]],tbl_EmployeeSurvey[EmployeeID],0)),"Not Found")</f>
        <v>3</v>
      </c>
      <c r="Y2585" s="5">
        <f>IFERROR(INDEX(tbl_EmployeeSurvey[WorkLifeBalance],MATCH(tbl_HRMaster[[#This Row],[EmployeeID]],tbl_EmployeeSurvey[EmployeeID],0)),"Not Found")</f>
        <v>2</v>
      </c>
      <c r="Z2585" s="5">
        <f>IFERROR(VLOOKUP(tbl_HRMaster[[#This Row],[EmployeeID]],tbl_ManagerSurvey[[EmployeeID]:[PerformanceRating]],2,FALSE),"Not Found")</f>
        <v>2</v>
      </c>
      <c r="AA2585" s="5">
        <f>IFERROR(VLOOKUP(tbl_HRMaster[[#This Row],[EmployeeID]],tbl_ManagerSurvey[[EmployeeID]:[PerformanceRating]],3,FALSE),"Not Found")</f>
        <v>3</v>
      </c>
      <c r="AB2585" s="5" t="str">
        <f>IF(tbl_HRMaster[[#This Row],[Attrition]]="Yes","Left","Active")</f>
        <v>Active</v>
      </c>
      <c r="AC2585" s="5" t="str">
        <f>_xlfn.IFS(tbl_HRMaster[[#This Row],[Age]]&lt;25,"Under 25",tbl_HRMaster[[#This Row],[Age]]&lt;35,"25-34",tbl_HRMaster[[#This Row],[Age]]&lt;45,"35-44",tbl_HRMaster[[#This Row],[Age]]&lt;55,"45-54",TRUE,"Above 54")</f>
        <v>25-34</v>
      </c>
      <c r="AD2585" s="5" t="str">
        <f>_xlfn.IFS(
tbl_HRMaster[[#This Row],[YearsAtCompany]]&lt;2,"&lt; 2 Years",
tbl_HRMaster[[#This Row],[YearsAtCompany]]&lt;5,"2-4 Years",
tbl_HRMaster[[#This Row],[YearsAtCompany]]&lt;10,"5-9 Years",
TRUE,"10+ Years"
)</f>
        <v>5-9 Years</v>
      </c>
      <c r="AE2585" s="5">
        <f>IF(tbl_HRMaster[[#This Row],[Attrition]]="Yes",1,0)</f>
        <v>0</v>
      </c>
    </row>
    <row r="2586" spans="1:31" x14ac:dyDescent="0.25">
      <c r="A2586">
        <v>34</v>
      </c>
      <c r="B2586" t="s">
        <v>21</v>
      </c>
      <c r="C2586" t="s">
        <v>22</v>
      </c>
      <c r="D2586" t="s">
        <v>30</v>
      </c>
      <c r="E2586">
        <v>19</v>
      </c>
      <c r="F2586">
        <v>3</v>
      </c>
      <c r="G2586" t="s">
        <v>46</v>
      </c>
      <c r="H2586">
        <v>2598</v>
      </c>
      <c r="I2586" t="s">
        <v>25</v>
      </c>
      <c r="J2586">
        <v>1</v>
      </c>
      <c r="K2586" t="s">
        <v>39</v>
      </c>
      <c r="L2586" t="s">
        <v>41</v>
      </c>
      <c r="M2586">
        <v>33390</v>
      </c>
      <c r="N2586">
        <v>1</v>
      </c>
      <c r="O2586">
        <v>16</v>
      </c>
      <c r="P2586">
        <v>0</v>
      </c>
      <c r="Q2586">
        <v>9</v>
      </c>
      <c r="R2586">
        <v>2</v>
      </c>
      <c r="S2586">
        <v>8</v>
      </c>
      <c r="T2586">
        <v>1</v>
      </c>
      <c r="U2586">
        <v>1</v>
      </c>
      <c r="V2586">
        <f>COUNTIF(tbl_HRMaster[EmployeeID],tbl_HRMaster[[#This Row],[EmployeeID]])</f>
        <v>1</v>
      </c>
      <c r="W2586">
        <f>IFERROR(INDEX(tbl_EmployeeSurvey[EnvironmentSatisfaction],MATCH(tbl_HRMaster[[#This Row],[EmployeeID]],tbl_EmployeeSurvey[EmployeeID],0)),"Not Found")</f>
        <v>4</v>
      </c>
      <c r="X2586">
        <f>IFERROR(INDEX(tbl_EmployeeSurvey[JobSatisfaction],MATCH(tbl_HRMaster[[#This Row],[EmployeeID]],tbl_EmployeeSurvey[EmployeeID],0)),"Not Found")</f>
        <v>3</v>
      </c>
      <c r="Y2586" s="5">
        <f>IFERROR(INDEX(tbl_EmployeeSurvey[WorkLifeBalance],MATCH(tbl_HRMaster[[#This Row],[EmployeeID]],tbl_EmployeeSurvey[EmployeeID],0)),"Not Found")</f>
        <v>2</v>
      </c>
      <c r="Z2586" s="5">
        <f>IFERROR(VLOOKUP(tbl_HRMaster[[#This Row],[EmployeeID]],tbl_ManagerSurvey[[EmployeeID]:[PerformanceRating]],2,FALSE),"Not Found")</f>
        <v>2</v>
      </c>
      <c r="AA2586" s="5">
        <f>IFERROR(VLOOKUP(tbl_HRMaster[[#This Row],[EmployeeID]],tbl_ManagerSurvey[[EmployeeID]:[PerformanceRating]],3,FALSE),"Not Found")</f>
        <v>3</v>
      </c>
      <c r="AB2586" s="5" t="str">
        <f>IF(tbl_HRMaster[[#This Row],[Attrition]]="Yes","Left","Active")</f>
        <v>Active</v>
      </c>
      <c r="AC2586" s="5" t="str">
        <f>_xlfn.IFS(tbl_HRMaster[[#This Row],[Age]]&lt;25,"Under 25",tbl_HRMaster[[#This Row],[Age]]&lt;35,"25-34",tbl_HRMaster[[#This Row],[Age]]&lt;45,"35-44",tbl_HRMaster[[#This Row],[Age]]&lt;55,"45-54",TRUE,"Above 54")</f>
        <v>25-34</v>
      </c>
      <c r="AD2586" s="5" t="str">
        <f>_xlfn.IFS(
tbl_HRMaster[[#This Row],[YearsAtCompany]]&lt;2,"&lt; 2 Years",
tbl_HRMaster[[#This Row],[YearsAtCompany]]&lt;5,"2-4 Years",
tbl_HRMaster[[#This Row],[YearsAtCompany]]&lt;10,"5-9 Years",
TRUE,"10+ Years"
)</f>
        <v>5-9 Years</v>
      </c>
      <c r="AE2586" s="5">
        <f>IF(tbl_HRMaster[[#This Row],[Attrition]]="Yes",1,0)</f>
        <v>0</v>
      </c>
    </row>
    <row r="2587" spans="1:31" x14ac:dyDescent="0.25">
      <c r="A2587">
        <v>34</v>
      </c>
      <c r="B2587" t="s">
        <v>21</v>
      </c>
      <c r="C2587" t="s">
        <v>22</v>
      </c>
      <c r="D2587" t="s">
        <v>30</v>
      </c>
      <c r="E2587">
        <v>19</v>
      </c>
      <c r="F2587">
        <v>3</v>
      </c>
      <c r="G2587" t="s">
        <v>46</v>
      </c>
      <c r="H2587">
        <v>4068</v>
      </c>
      <c r="I2587" t="s">
        <v>25</v>
      </c>
      <c r="J2587">
        <v>1</v>
      </c>
      <c r="K2587" t="s">
        <v>39</v>
      </c>
      <c r="L2587" t="s">
        <v>41</v>
      </c>
      <c r="M2587">
        <v>33390</v>
      </c>
      <c r="N2587">
        <v>1</v>
      </c>
      <c r="O2587">
        <v>16</v>
      </c>
      <c r="P2587">
        <v>0</v>
      </c>
      <c r="Q2587">
        <v>9</v>
      </c>
      <c r="R2587">
        <v>2</v>
      </c>
      <c r="S2587">
        <v>8</v>
      </c>
      <c r="T2587">
        <v>1</v>
      </c>
      <c r="U2587">
        <v>1</v>
      </c>
      <c r="V2587">
        <f>COUNTIF(tbl_HRMaster[EmployeeID],tbl_HRMaster[[#This Row],[EmployeeID]])</f>
        <v>1</v>
      </c>
      <c r="W2587">
        <f>IFERROR(INDEX(tbl_EmployeeSurvey[EnvironmentSatisfaction],MATCH(tbl_HRMaster[[#This Row],[EmployeeID]],tbl_EmployeeSurvey[EmployeeID],0)),"Not Found")</f>
        <v>4</v>
      </c>
      <c r="X2587">
        <f>IFERROR(INDEX(tbl_EmployeeSurvey[JobSatisfaction],MATCH(tbl_HRMaster[[#This Row],[EmployeeID]],tbl_EmployeeSurvey[EmployeeID],0)),"Not Found")</f>
        <v>3</v>
      </c>
      <c r="Y2587" s="5">
        <f>IFERROR(INDEX(tbl_EmployeeSurvey[WorkLifeBalance],MATCH(tbl_HRMaster[[#This Row],[EmployeeID]],tbl_EmployeeSurvey[EmployeeID],0)),"Not Found")</f>
        <v>2</v>
      </c>
      <c r="Z2587" s="5">
        <f>IFERROR(VLOOKUP(tbl_HRMaster[[#This Row],[EmployeeID]],tbl_ManagerSurvey[[EmployeeID]:[PerformanceRating]],2,FALSE),"Not Found")</f>
        <v>2</v>
      </c>
      <c r="AA2587" s="5">
        <f>IFERROR(VLOOKUP(tbl_HRMaster[[#This Row],[EmployeeID]],tbl_ManagerSurvey[[EmployeeID]:[PerformanceRating]],3,FALSE),"Not Found")</f>
        <v>3</v>
      </c>
      <c r="AB2587" s="5" t="str">
        <f>IF(tbl_HRMaster[[#This Row],[Attrition]]="Yes","Left","Active")</f>
        <v>Active</v>
      </c>
      <c r="AC2587" s="5" t="str">
        <f>_xlfn.IFS(tbl_HRMaster[[#This Row],[Age]]&lt;25,"Under 25",tbl_HRMaster[[#This Row],[Age]]&lt;35,"25-34",tbl_HRMaster[[#This Row],[Age]]&lt;45,"35-44",tbl_HRMaster[[#This Row],[Age]]&lt;55,"45-54",TRUE,"Above 54")</f>
        <v>25-34</v>
      </c>
      <c r="AD2587" s="5" t="str">
        <f>_xlfn.IFS(
tbl_HRMaster[[#This Row],[YearsAtCompany]]&lt;2,"&lt; 2 Years",
tbl_HRMaster[[#This Row],[YearsAtCompany]]&lt;5,"2-4 Years",
tbl_HRMaster[[#This Row],[YearsAtCompany]]&lt;10,"5-9 Years",
TRUE,"10+ Years"
)</f>
        <v>5-9 Years</v>
      </c>
      <c r="AE2587" s="5">
        <f>IF(tbl_HRMaster[[#This Row],[Attrition]]="Yes",1,0)</f>
        <v>0</v>
      </c>
    </row>
    <row r="2588" spans="1:31" x14ac:dyDescent="0.25">
      <c r="A2588">
        <v>39</v>
      </c>
      <c r="B2588" t="s">
        <v>21</v>
      </c>
      <c r="C2588" t="s">
        <v>22</v>
      </c>
      <c r="D2588" t="s">
        <v>30</v>
      </c>
      <c r="E2588">
        <v>26</v>
      </c>
      <c r="F2588">
        <v>1</v>
      </c>
      <c r="G2588" t="s">
        <v>38</v>
      </c>
      <c r="H2588">
        <v>692</v>
      </c>
      <c r="I2588" t="s">
        <v>34</v>
      </c>
      <c r="J2588">
        <v>2</v>
      </c>
      <c r="K2588" t="s">
        <v>26</v>
      </c>
      <c r="L2588" t="s">
        <v>32</v>
      </c>
      <c r="M2588">
        <v>34470</v>
      </c>
      <c r="N2588">
        <v>0</v>
      </c>
      <c r="O2588">
        <v>14</v>
      </c>
      <c r="P2588">
        <v>0</v>
      </c>
      <c r="Q2588">
        <v>9</v>
      </c>
      <c r="R2588">
        <v>5</v>
      </c>
      <c r="S2588">
        <v>8</v>
      </c>
      <c r="T2588">
        <v>1</v>
      </c>
      <c r="U2588">
        <v>7</v>
      </c>
      <c r="V2588">
        <f>COUNTIF(tbl_HRMaster[EmployeeID],tbl_HRMaster[[#This Row],[EmployeeID]])</f>
        <v>1</v>
      </c>
      <c r="W2588">
        <f>IFERROR(INDEX(tbl_EmployeeSurvey[EnvironmentSatisfaction],MATCH(tbl_HRMaster[[#This Row],[EmployeeID]],tbl_EmployeeSurvey[EmployeeID],0)),"Not Found")</f>
        <v>1</v>
      </c>
      <c r="X2588">
        <f>IFERROR(INDEX(tbl_EmployeeSurvey[JobSatisfaction],MATCH(tbl_HRMaster[[#This Row],[EmployeeID]],tbl_EmployeeSurvey[EmployeeID],0)),"Not Found")</f>
        <v>3</v>
      </c>
      <c r="Y2588" s="5">
        <f>IFERROR(INDEX(tbl_EmployeeSurvey[WorkLifeBalance],MATCH(tbl_HRMaster[[#This Row],[EmployeeID]],tbl_EmployeeSurvey[EmployeeID],0)),"Not Found")</f>
        <v>3</v>
      </c>
      <c r="Z2588" s="5">
        <f>IFERROR(VLOOKUP(tbl_HRMaster[[#This Row],[EmployeeID]],tbl_ManagerSurvey[[EmployeeID]:[PerformanceRating]],2,FALSE),"Not Found")</f>
        <v>3</v>
      </c>
      <c r="AA2588" s="5">
        <f>IFERROR(VLOOKUP(tbl_HRMaster[[#This Row],[EmployeeID]],tbl_ManagerSurvey[[EmployeeID]:[PerformanceRating]],3,FALSE),"Not Found")</f>
        <v>3</v>
      </c>
      <c r="AB2588" s="5" t="str">
        <f>IF(tbl_HRMaster[[#This Row],[Attrition]]="Yes","Left","Active")</f>
        <v>Active</v>
      </c>
      <c r="AC2588" s="5" t="str">
        <f>_xlfn.IFS(tbl_HRMaster[[#This Row],[Age]]&lt;25,"Under 25",tbl_HRMaster[[#This Row],[Age]]&lt;35,"25-34",tbl_HRMaster[[#This Row],[Age]]&lt;45,"35-44",tbl_HRMaster[[#This Row],[Age]]&lt;55,"45-54",TRUE,"Above 54")</f>
        <v>35-44</v>
      </c>
      <c r="AD2588" s="5" t="str">
        <f>_xlfn.IFS(
tbl_HRMaster[[#This Row],[YearsAtCompany]]&lt;2,"&lt; 2 Years",
tbl_HRMaster[[#This Row],[YearsAtCompany]]&lt;5,"2-4 Years",
tbl_HRMaster[[#This Row],[YearsAtCompany]]&lt;10,"5-9 Years",
TRUE,"10+ Years"
)</f>
        <v>5-9 Years</v>
      </c>
      <c r="AE2588" s="5">
        <f>IF(tbl_HRMaster[[#This Row],[Attrition]]="Yes",1,0)</f>
        <v>0</v>
      </c>
    </row>
    <row r="2589" spans="1:31" x14ac:dyDescent="0.25">
      <c r="A2589">
        <v>39</v>
      </c>
      <c r="B2589" t="s">
        <v>21</v>
      </c>
      <c r="C2589" t="s">
        <v>22</v>
      </c>
      <c r="D2589" t="s">
        <v>30</v>
      </c>
      <c r="E2589">
        <v>26</v>
      </c>
      <c r="F2589">
        <v>1</v>
      </c>
      <c r="G2589" t="s">
        <v>38</v>
      </c>
      <c r="H2589">
        <v>2162</v>
      </c>
      <c r="I2589" t="s">
        <v>34</v>
      </c>
      <c r="J2589">
        <v>2</v>
      </c>
      <c r="K2589" t="s">
        <v>26</v>
      </c>
      <c r="L2589" t="s">
        <v>32</v>
      </c>
      <c r="M2589">
        <v>34470</v>
      </c>
      <c r="N2589">
        <v>0</v>
      </c>
      <c r="O2589">
        <v>14</v>
      </c>
      <c r="P2589">
        <v>0</v>
      </c>
      <c r="Q2589">
        <v>9</v>
      </c>
      <c r="R2589">
        <v>5</v>
      </c>
      <c r="S2589">
        <v>8</v>
      </c>
      <c r="T2589">
        <v>1</v>
      </c>
      <c r="U2589">
        <v>7</v>
      </c>
      <c r="V2589">
        <f>COUNTIF(tbl_HRMaster[EmployeeID],tbl_HRMaster[[#This Row],[EmployeeID]])</f>
        <v>1</v>
      </c>
      <c r="W2589">
        <f>IFERROR(INDEX(tbl_EmployeeSurvey[EnvironmentSatisfaction],MATCH(tbl_HRMaster[[#This Row],[EmployeeID]],tbl_EmployeeSurvey[EmployeeID],0)),"Not Found")</f>
        <v>1</v>
      </c>
      <c r="X2589">
        <f>IFERROR(INDEX(tbl_EmployeeSurvey[JobSatisfaction],MATCH(tbl_HRMaster[[#This Row],[EmployeeID]],tbl_EmployeeSurvey[EmployeeID],0)),"Not Found")</f>
        <v>3</v>
      </c>
      <c r="Y2589" s="5">
        <f>IFERROR(INDEX(tbl_EmployeeSurvey[WorkLifeBalance],MATCH(tbl_HRMaster[[#This Row],[EmployeeID]],tbl_EmployeeSurvey[EmployeeID],0)),"Not Found")</f>
        <v>3</v>
      </c>
      <c r="Z2589" s="5">
        <f>IFERROR(VLOOKUP(tbl_HRMaster[[#This Row],[EmployeeID]],tbl_ManagerSurvey[[EmployeeID]:[PerformanceRating]],2,FALSE),"Not Found")</f>
        <v>3</v>
      </c>
      <c r="AA2589" s="5">
        <f>IFERROR(VLOOKUP(tbl_HRMaster[[#This Row],[EmployeeID]],tbl_ManagerSurvey[[EmployeeID]:[PerformanceRating]],3,FALSE),"Not Found")</f>
        <v>3</v>
      </c>
      <c r="AB2589" s="5" t="str">
        <f>IF(tbl_HRMaster[[#This Row],[Attrition]]="Yes","Left","Active")</f>
        <v>Active</v>
      </c>
      <c r="AC2589" s="5" t="str">
        <f>_xlfn.IFS(tbl_HRMaster[[#This Row],[Age]]&lt;25,"Under 25",tbl_HRMaster[[#This Row],[Age]]&lt;35,"25-34",tbl_HRMaster[[#This Row],[Age]]&lt;45,"35-44",tbl_HRMaster[[#This Row],[Age]]&lt;55,"45-54",TRUE,"Above 54")</f>
        <v>35-44</v>
      </c>
      <c r="AD2589" s="5" t="str">
        <f>_xlfn.IFS(
tbl_HRMaster[[#This Row],[YearsAtCompany]]&lt;2,"&lt; 2 Years",
tbl_HRMaster[[#This Row],[YearsAtCompany]]&lt;5,"2-4 Years",
tbl_HRMaster[[#This Row],[YearsAtCompany]]&lt;10,"5-9 Years",
TRUE,"10+ Years"
)</f>
        <v>5-9 Years</v>
      </c>
      <c r="AE2589" s="5">
        <f>IF(tbl_HRMaster[[#This Row],[Attrition]]="Yes",1,0)</f>
        <v>0</v>
      </c>
    </row>
    <row r="2590" spans="1:31" x14ac:dyDescent="0.25">
      <c r="A2590">
        <v>39</v>
      </c>
      <c r="B2590" t="s">
        <v>21</v>
      </c>
      <c r="C2590" t="s">
        <v>22</v>
      </c>
      <c r="D2590" t="s">
        <v>30</v>
      </c>
      <c r="E2590">
        <v>26</v>
      </c>
      <c r="F2590">
        <v>1</v>
      </c>
      <c r="G2590" t="s">
        <v>38</v>
      </c>
      <c r="H2590">
        <v>3632</v>
      </c>
      <c r="I2590" t="s">
        <v>34</v>
      </c>
      <c r="J2590">
        <v>2</v>
      </c>
      <c r="K2590" t="s">
        <v>26</v>
      </c>
      <c r="L2590" t="s">
        <v>32</v>
      </c>
      <c r="M2590">
        <v>34470</v>
      </c>
      <c r="N2590">
        <v>0</v>
      </c>
      <c r="O2590">
        <v>14</v>
      </c>
      <c r="P2590">
        <v>0</v>
      </c>
      <c r="Q2590">
        <v>9</v>
      </c>
      <c r="R2590">
        <v>5</v>
      </c>
      <c r="S2590">
        <v>8</v>
      </c>
      <c r="T2590">
        <v>1</v>
      </c>
      <c r="U2590">
        <v>7</v>
      </c>
      <c r="V2590">
        <f>COUNTIF(tbl_HRMaster[EmployeeID],tbl_HRMaster[[#This Row],[EmployeeID]])</f>
        <v>1</v>
      </c>
      <c r="W2590">
        <f>IFERROR(INDEX(tbl_EmployeeSurvey[EnvironmentSatisfaction],MATCH(tbl_HRMaster[[#This Row],[EmployeeID]],tbl_EmployeeSurvey[EmployeeID],0)),"Not Found")</f>
        <v>1</v>
      </c>
      <c r="X2590">
        <f>IFERROR(INDEX(tbl_EmployeeSurvey[JobSatisfaction],MATCH(tbl_HRMaster[[#This Row],[EmployeeID]],tbl_EmployeeSurvey[EmployeeID],0)),"Not Found")</f>
        <v>3</v>
      </c>
      <c r="Y2590" s="5">
        <f>IFERROR(INDEX(tbl_EmployeeSurvey[WorkLifeBalance],MATCH(tbl_HRMaster[[#This Row],[EmployeeID]],tbl_EmployeeSurvey[EmployeeID],0)),"Not Found")</f>
        <v>3</v>
      </c>
      <c r="Z2590" s="5">
        <f>IFERROR(VLOOKUP(tbl_HRMaster[[#This Row],[EmployeeID]],tbl_ManagerSurvey[[EmployeeID]:[PerformanceRating]],2,FALSE),"Not Found")</f>
        <v>3</v>
      </c>
      <c r="AA2590" s="5">
        <f>IFERROR(VLOOKUP(tbl_HRMaster[[#This Row],[EmployeeID]],tbl_ManagerSurvey[[EmployeeID]:[PerformanceRating]],3,FALSE),"Not Found")</f>
        <v>3</v>
      </c>
      <c r="AB2590" s="5" t="str">
        <f>IF(tbl_HRMaster[[#This Row],[Attrition]]="Yes","Left","Active")</f>
        <v>Active</v>
      </c>
      <c r="AC2590" s="5" t="str">
        <f>_xlfn.IFS(tbl_HRMaster[[#This Row],[Age]]&lt;25,"Under 25",tbl_HRMaster[[#This Row],[Age]]&lt;35,"25-34",tbl_HRMaster[[#This Row],[Age]]&lt;45,"35-44",tbl_HRMaster[[#This Row],[Age]]&lt;55,"45-54",TRUE,"Above 54")</f>
        <v>35-44</v>
      </c>
      <c r="AD2590" s="5" t="str">
        <f>_xlfn.IFS(
tbl_HRMaster[[#This Row],[YearsAtCompany]]&lt;2,"&lt; 2 Years",
tbl_HRMaster[[#This Row],[YearsAtCompany]]&lt;5,"2-4 Years",
tbl_HRMaster[[#This Row],[YearsAtCompany]]&lt;10,"5-9 Years",
TRUE,"10+ Years"
)</f>
        <v>5-9 Years</v>
      </c>
      <c r="AE2590" s="5">
        <f>IF(tbl_HRMaster[[#This Row],[Attrition]]="Yes",1,0)</f>
        <v>0</v>
      </c>
    </row>
    <row r="2591" spans="1:31" x14ac:dyDescent="0.25">
      <c r="A2591">
        <v>30</v>
      </c>
      <c r="B2591" t="s">
        <v>21</v>
      </c>
      <c r="C2591" t="s">
        <v>22</v>
      </c>
      <c r="D2591" t="s">
        <v>30</v>
      </c>
      <c r="E2591">
        <v>4</v>
      </c>
      <c r="F2591">
        <v>3</v>
      </c>
      <c r="G2591" t="s">
        <v>24</v>
      </c>
      <c r="H2591">
        <v>473</v>
      </c>
      <c r="I2591" t="s">
        <v>25</v>
      </c>
      <c r="J2591">
        <v>5</v>
      </c>
      <c r="K2591" t="s">
        <v>26</v>
      </c>
      <c r="L2591" t="s">
        <v>27</v>
      </c>
      <c r="M2591">
        <v>56050</v>
      </c>
      <c r="N2591">
        <v>0</v>
      </c>
      <c r="O2591">
        <v>12</v>
      </c>
      <c r="P2591">
        <v>1</v>
      </c>
      <c r="Q2591">
        <v>9</v>
      </c>
      <c r="R2591">
        <v>0</v>
      </c>
      <c r="S2591">
        <v>8</v>
      </c>
      <c r="T2591">
        <v>1</v>
      </c>
      <c r="U2591">
        <v>7</v>
      </c>
      <c r="V2591">
        <f>COUNTIF(tbl_HRMaster[EmployeeID],tbl_HRMaster[[#This Row],[EmployeeID]])</f>
        <v>1</v>
      </c>
      <c r="W2591">
        <f>IFERROR(INDEX(tbl_EmployeeSurvey[EnvironmentSatisfaction],MATCH(tbl_HRMaster[[#This Row],[EmployeeID]],tbl_EmployeeSurvey[EmployeeID],0)),"Not Found")</f>
        <v>2</v>
      </c>
      <c r="X2591">
        <f>IFERROR(INDEX(tbl_EmployeeSurvey[JobSatisfaction],MATCH(tbl_HRMaster[[#This Row],[EmployeeID]],tbl_EmployeeSurvey[EmployeeID],0)),"Not Found")</f>
        <v>1</v>
      </c>
      <c r="Y2591" s="5">
        <f>IFERROR(INDEX(tbl_EmployeeSurvey[WorkLifeBalance],MATCH(tbl_HRMaster[[#This Row],[EmployeeID]],tbl_EmployeeSurvey[EmployeeID],0)),"Not Found")</f>
        <v>2</v>
      </c>
      <c r="Z2591" s="5">
        <f>IFERROR(VLOOKUP(tbl_HRMaster[[#This Row],[EmployeeID]],tbl_ManagerSurvey[[EmployeeID]:[PerformanceRating]],2,FALSE),"Not Found")</f>
        <v>2</v>
      </c>
      <c r="AA2591" s="5">
        <f>IFERROR(VLOOKUP(tbl_HRMaster[[#This Row],[EmployeeID]],tbl_ManagerSurvey[[EmployeeID]:[PerformanceRating]],3,FALSE),"Not Found")</f>
        <v>3</v>
      </c>
      <c r="AB2591" s="5" t="str">
        <f>IF(tbl_HRMaster[[#This Row],[Attrition]]="Yes","Left","Active")</f>
        <v>Active</v>
      </c>
      <c r="AC2591" s="5" t="str">
        <f>_xlfn.IFS(tbl_HRMaster[[#This Row],[Age]]&lt;25,"Under 25",tbl_HRMaster[[#This Row],[Age]]&lt;35,"25-34",tbl_HRMaster[[#This Row],[Age]]&lt;45,"35-44",tbl_HRMaster[[#This Row],[Age]]&lt;55,"45-54",TRUE,"Above 54")</f>
        <v>25-34</v>
      </c>
      <c r="AD2591" s="5" t="str">
        <f>_xlfn.IFS(
tbl_HRMaster[[#This Row],[YearsAtCompany]]&lt;2,"&lt; 2 Years",
tbl_HRMaster[[#This Row],[YearsAtCompany]]&lt;5,"2-4 Years",
tbl_HRMaster[[#This Row],[YearsAtCompany]]&lt;10,"5-9 Years",
TRUE,"10+ Years"
)</f>
        <v>5-9 Years</v>
      </c>
      <c r="AE2591" s="5">
        <f>IF(tbl_HRMaster[[#This Row],[Attrition]]="Yes",1,0)</f>
        <v>0</v>
      </c>
    </row>
    <row r="2592" spans="1:31" x14ac:dyDescent="0.25">
      <c r="A2592">
        <v>30</v>
      </c>
      <c r="B2592" t="s">
        <v>21</v>
      </c>
      <c r="C2592" t="s">
        <v>22</v>
      </c>
      <c r="D2592" t="s">
        <v>30</v>
      </c>
      <c r="E2592">
        <v>4</v>
      </c>
      <c r="F2592">
        <v>3</v>
      </c>
      <c r="G2592" t="s">
        <v>24</v>
      </c>
      <c r="H2592">
        <v>1943</v>
      </c>
      <c r="I2592" t="s">
        <v>25</v>
      </c>
      <c r="J2592">
        <v>5</v>
      </c>
      <c r="K2592" t="s">
        <v>26</v>
      </c>
      <c r="L2592" t="s">
        <v>27</v>
      </c>
      <c r="M2592">
        <v>56050</v>
      </c>
      <c r="N2592">
        <v>0</v>
      </c>
      <c r="O2592">
        <v>12</v>
      </c>
      <c r="P2592">
        <v>1</v>
      </c>
      <c r="Q2592">
        <v>9</v>
      </c>
      <c r="R2592">
        <v>0</v>
      </c>
      <c r="S2592">
        <v>8</v>
      </c>
      <c r="T2592">
        <v>1</v>
      </c>
      <c r="U2592">
        <v>7</v>
      </c>
      <c r="V2592">
        <f>COUNTIF(tbl_HRMaster[EmployeeID],tbl_HRMaster[[#This Row],[EmployeeID]])</f>
        <v>1</v>
      </c>
      <c r="W2592">
        <f>IFERROR(INDEX(tbl_EmployeeSurvey[EnvironmentSatisfaction],MATCH(tbl_HRMaster[[#This Row],[EmployeeID]],tbl_EmployeeSurvey[EmployeeID],0)),"Not Found")</f>
        <v>2</v>
      </c>
      <c r="X2592">
        <f>IFERROR(INDEX(tbl_EmployeeSurvey[JobSatisfaction],MATCH(tbl_HRMaster[[#This Row],[EmployeeID]],tbl_EmployeeSurvey[EmployeeID],0)),"Not Found")</f>
        <v>1</v>
      </c>
      <c r="Y2592" s="5">
        <f>IFERROR(INDEX(tbl_EmployeeSurvey[WorkLifeBalance],MATCH(tbl_HRMaster[[#This Row],[EmployeeID]],tbl_EmployeeSurvey[EmployeeID],0)),"Not Found")</f>
        <v>2</v>
      </c>
      <c r="Z2592" s="5">
        <f>IFERROR(VLOOKUP(tbl_HRMaster[[#This Row],[EmployeeID]],tbl_ManagerSurvey[[EmployeeID]:[PerformanceRating]],2,FALSE),"Not Found")</f>
        <v>2</v>
      </c>
      <c r="AA2592" s="5">
        <f>IFERROR(VLOOKUP(tbl_HRMaster[[#This Row],[EmployeeID]],tbl_ManagerSurvey[[EmployeeID]:[PerformanceRating]],3,FALSE),"Not Found")</f>
        <v>3</v>
      </c>
      <c r="AB2592" s="5" t="str">
        <f>IF(tbl_HRMaster[[#This Row],[Attrition]]="Yes","Left","Active")</f>
        <v>Active</v>
      </c>
      <c r="AC2592" s="5" t="str">
        <f>_xlfn.IFS(tbl_HRMaster[[#This Row],[Age]]&lt;25,"Under 25",tbl_HRMaster[[#This Row],[Age]]&lt;35,"25-34",tbl_HRMaster[[#This Row],[Age]]&lt;45,"35-44",tbl_HRMaster[[#This Row],[Age]]&lt;55,"45-54",TRUE,"Above 54")</f>
        <v>25-34</v>
      </c>
      <c r="AD2592" s="5" t="str">
        <f>_xlfn.IFS(
tbl_HRMaster[[#This Row],[YearsAtCompany]]&lt;2,"&lt; 2 Years",
tbl_HRMaster[[#This Row],[YearsAtCompany]]&lt;5,"2-4 Years",
tbl_HRMaster[[#This Row],[YearsAtCompany]]&lt;10,"5-9 Years",
TRUE,"10+ Years"
)</f>
        <v>5-9 Years</v>
      </c>
      <c r="AE2592" s="5">
        <f>IF(tbl_HRMaster[[#This Row],[Attrition]]="Yes",1,0)</f>
        <v>0</v>
      </c>
    </row>
    <row r="2593" spans="1:31" x14ac:dyDescent="0.25">
      <c r="A2593">
        <v>30</v>
      </c>
      <c r="B2593" t="s">
        <v>21</v>
      </c>
      <c r="C2593" t="s">
        <v>22</v>
      </c>
      <c r="D2593" t="s">
        <v>30</v>
      </c>
      <c r="E2593">
        <v>4</v>
      </c>
      <c r="F2593">
        <v>3</v>
      </c>
      <c r="G2593" t="s">
        <v>24</v>
      </c>
      <c r="H2593">
        <v>3413</v>
      </c>
      <c r="I2593" t="s">
        <v>25</v>
      </c>
      <c r="J2593">
        <v>5</v>
      </c>
      <c r="K2593" t="s">
        <v>26</v>
      </c>
      <c r="L2593" t="s">
        <v>27</v>
      </c>
      <c r="M2593">
        <v>56050</v>
      </c>
      <c r="N2593">
        <v>0</v>
      </c>
      <c r="O2593">
        <v>12</v>
      </c>
      <c r="P2593">
        <v>1</v>
      </c>
      <c r="Q2593">
        <v>9</v>
      </c>
      <c r="R2593">
        <v>0</v>
      </c>
      <c r="S2593">
        <v>8</v>
      </c>
      <c r="T2593">
        <v>1</v>
      </c>
      <c r="U2593">
        <v>7</v>
      </c>
      <c r="V2593">
        <f>COUNTIF(tbl_HRMaster[EmployeeID],tbl_HRMaster[[#This Row],[EmployeeID]])</f>
        <v>1</v>
      </c>
      <c r="W2593">
        <f>IFERROR(INDEX(tbl_EmployeeSurvey[EnvironmentSatisfaction],MATCH(tbl_HRMaster[[#This Row],[EmployeeID]],tbl_EmployeeSurvey[EmployeeID],0)),"Not Found")</f>
        <v>2</v>
      </c>
      <c r="X2593">
        <f>IFERROR(INDEX(tbl_EmployeeSurvey[JobSatisfaction],MATCH(tbl_HRMaster[[#This Row],[EmployeeID]],tbl_EmployeeSurvey[EmployeeID],0)),"Not Found")</f>
        <v>1</v>
      </c>
      <c r="Y2593" s="5">
        <f>IFERROR(INDEX(tbl_EmployeeSurvey[WorkLifeBalance],MATCH(tbl_HRMaster[[#This Row],[EmployeeID]],tbl_EmployeeSurvey[EmployeeID],0)),"Not Found")</f>
        <v>2</v>
      </c>
      <c r="Z2593" s="5">
        <f>IFERROR(VLOOKUP(tbl_HRMaster[[#This Row],[EmployeeID]],tbl_ManagerSurvey[[EmployeeID]:[PerformanceRating]],2,FALSE),"Not Found")</f>
        <v>2</v>
      </c>
      <c r="AA2593" s="5">
        <f>IFERROR(VLOOKUP(tbl_HRMaster[[#This Row],[EmployeeID]],tbl_ManagerSurvey[[EmployeeID]:[PerformanceRating]],3,FALSE),"Not Found")</f>
        <v>3</v>
      </c>
      <c r="AB2593" s="5" t="str">
        <f>IF(tbl_HRMaster[[#This Row],[Attrition]]="Yes","Left","Active")</f>
        <v>Active</v>
      </c>
      <c r="AC2593" s="5" t="str">
        <f>_xlfn.IFS(tbl_HRMaster[[#This Row],[Age]]&lt;25,"Under 25",tbl_HRMaster[[#This Row],[Age]]&lt;35,"25-34",tbl_HRMaster[[#This Row],[Age]]&lt;45,"35-44",tbl_HRMaster[[#This Row],[Age]]&lt;55,"45-54",TRUE,"Above 54")</f>
        <v>25-34</v>
      </c>
      <c r="AD2593" s="5" t="str">
        <f>_xlfn.IFS(
tbl_HRMaster[[#This Row],[YearsAtCompany]]&lt;2,"&lt; 2 Years",
tbl_HRMaster[[#This Row],[YearsAtCompany]]&lt;5,"2-4 Years",
tbl_HRMaster[[#This Row],[YearsAtCompany]]&lt;10,"5-9 Years",
TRUE,"10+ Years"
)</f>
        <v>5-9 Years</v>
      </c>
      <c r="AE2593" s="5">
        <f>IF(tbl_HRMaster[[#This Row],[Attrition]]="Yes",1,0)</f>
        <v>0</v>
      </c>
    </row>
    <row r="2594" spans="1:31" x14ac:dyDescent="0.25">
      <c r="A2594">
        <v>30</v>
      </c>
      <c r="B2594" t="s">
        <v>21</v>
      </c>
      <c r="C2594" t="s">
        <v>36</v>
      </c>
      <c r="D2594" t="s">
        <v>30</v>
      </c>
      <c r="E2594">
        <v>2</v>
      </c>
      <c r="F2594">
        <v>4</v>
      </c>
      <c r="G2594" t="s">
        <v>33</v>
      </c>
      <c r="H2594">
        <v>674</v>
      </c>
      <c r="I2594" t="s">
        <v>34</v>
      </c>
      <c r="J2594">
        <v>1</v>
      </c>
      <c r="K2594" t="s">
        <v>31</v>
      </c>
      <c r="L2594" t="s">
        <v>32</v>
      </c>
      <c r="M2594">
        <v>20960</v>
      </c>
      <c r="N2594">
        <v>7</v>
      </c>
      <c r="O2594">
        <v>11</v>
      </c>
      <c r="P2594">
        <v>3</v>
      </c>
      <c r="Q2594">
        <v>10</v>
      </c>
      <c r="R2594">
        <v>2</v>
      </c>
      <c r="S2594">
        <v>8</v>
      </c>
      <c r="T2594">
        <v>1</v>
      </c>
      <c r="U2594">
        <v>7</v>
      </c>
      <c r="V2594">
        <f>COUNTIF(tbl_HRMaster[EmployeeID],tbl_HRMaster[[#This Row],[EmployeeID]])</f>
        <v>1</v>
      </c>
      <c r="W2594">
        <f>IFERROR(INDEX(tbl_EmployeeSurvey[EnvironmentSatisfaction],MATCH(tbl_HRMaster[[#This Row],[EmployeeID]],tbl_EmployeeSurvey[EmployeeID],0)),"Not Found")</f>
        <v>3</v>
      </c>
      <c r="X2594">
        <f>IFERROR(INDEX(tbl_EmployeeSurvey[JobSatisfaction],MATCH(tbl_HRMaster[[#This Row],[EmployeeID]],tbl_EmployeeSurvey[EmployeeID],0)),"Not Found")</f>
        <v>3</v>
      </c>
      <c r="Y2594" s="5">
        <f>IFERROR(INDEX(tbl_EmployeeSurvey[WorkLifeBalance],MATCH(tbl_HRMaster[[#This Row],[EmployeeID]],tbl_EmployeeSurvey[EmployeeID],0)),"Not Found")</f>
        <v>3</v>
      </c>
      <c r="Z2594" s="5">
        <f>IFERROR(VLOOKUP(tbl_HRMaster[[#This Row],[EmployeeID]],tbl_ManagerSurvey[[EmployeeID]:[PerformanceRating]],2,FALSE),"Not Found")</f>
        <v>3</v>
      </c>
      <c r="AA2594" s="5">
        <f>IFERROR(VLOOKUP(tbl_HRMaster[[#This Row],[EmployeeID]],tbl_ManagerSurvey[[EmployeeID]:[PerformanceRating]],3,FALSE),"Not Found")</f>
        <v>3</v>
      </c>
      <c r="AB2594" s="5" t="str">
        <f>IF(tbl_HRMaster[[#This Row],[Attrition]]="Yes","Left","Active")</f>
        <v>Active</v>
      </c>
      <c r="AC2594" s="5" t="str">
        <f>_xlfn.IFS(tbl_HRMaster[[#This Row],[Age]]&lt;25,"Under 25",tbl_HRMaster[[#This Row],[Age]]&lt;35,"25-34",tbl_HRMaster[[#This Row],[Age]]&lt;45,"35-44",tbl_HRMaster[[#This Row],[Age]]&lt;55,"45-54",TRUE,"Above 54")</f>
        <v>25-34</v>
      </c>
      <c r="AD2594" s="5" t="str">
        <f>_xlfn.IFS(
tbl_HRMaster[[#This Row],[YearsAtCompany]]&lt;2,"&lt; 2 Years",
tbl_HRMaster[[#This Row],[YearsAtCompany]]&lt;5,"2-4 Years",
tbl_HRMaster[[#This Row],[YearsAtCompany]]&lt;10,"5-9 Years",
TRUE,"10+ Years"
)</f>
        <v>5-9 Years</v>
      </c>
      <c r="AE2594" s="5">
        <f>IF(tbl_HRMaster[[#This Row],[Attrition]]="Yes",1,0)</f>
        <v>0</v>
      </c>
    </row>
    <row r="2595" spans="1:31" x14ac:dyDescent="0.25">
      <c r="A2595">
        <v>30</v>
      </c>
      <c r="B2595" t="s">
        <v>21</v>
      </c>
      <c r="C2595" t="s">
        <v>36</v>
      </c>
      <c r="D2595" t="s">
        <v>30</v>
      </c>
      <c r="E2595">
        <v>2</v>
      </c>
      <c r="F2595">
        <v>4</v>
      </c>
      <c r="G2595" t="s">
        <v>33</v>
      </c>
      <c r="H2595">
        <v>2144</v>
      </c>
      <c r="I2595" t="s">
        <v>34</v>
      </c>
      <c r="J2595">
        <v>1</v>
      </c>
      <c r="K2595" t="s">
        <v>31</v>
      </c>
      <c r="L2595" t="s">
        <v>32</v>
      </c>
      <c r="M2595">
        <v>20960</v>
      </c>
      <c r="N2595">
        <v>7</v>
      </c>
      <c r="O2595">
        <v>11</v>
      </c>
      <c r="P2595">
        <v>3</v>
      </c>
      <c r="Q2595">
        <v>10</v>
      </c>
      <c r="R2595">
        <v>2</v>
      </c>
      <c r="S2595">
        <v>8</v>
      </c>
      <c r="T2595">
        <v>1</v>
      </c>
      <c r="U2595">
        <v>7</v>
      </c>
      <c r="V2595">
        <f>COUNTIF(tbl_HRMaster[EmployeeID],tbl_HRMaster[[#This Row],[EmployeeID]])</f>
        <v>1</v>
      </c>
      <c r="W2595">
        <f>IFERROR(INDEX(tbl_EmployeeSurvey[EnvironmentSatisfaction],MATCH(tbl_HRMaster[[#This Row],[EmployeeID]],tbl_EmployeeSurvey[EmployeeID],0)),"Not Found")</f>
        <v>3</v>
      </c>
      <c r="X2595">
        <f>IFERROR(INDEX(tbl_EmployeeSurvey[JobSatisfaction],MATCH(tbl_HRMaster[[#This Row],[EmployeeID]],tbl_EmployeeSurvey[EmployeeID],0)),"Not Found")</f>
        <v>3</v>
      </c>
      <c r="Y2595" s="5">
        <f>IFERROR(INDEX(tbl_EmployeeSurvey[WorkLifeBalance],MATCH(tbl_HRMaster[[#This Row],[EmployeeID]],tbl_EmployeeSurvey[EmployeeID],0)),"Not Found")</f>
        <v>3</v>
      </c>
      <c r="Z2595" s="5">
        <f>IFERROR(VLOOKUP(tbl_HRMaster[[#This Row],[EmployeeID]],tbl_ManagerSurvey[[EmployeeID]:[PerformanceRating]],2,FALSE),"Not Found")</f>
        <v>3</v>
      </c>
      <c r="AA2595" s="5">
        <f>IFERROR(VLOOKUP(tbl_HRMaster[[#This Row],[EmployeeID]],tbl_ManagerSurvey[[EmployeeID]:[PerformanceRating]],3,FALSE),"Not Found")</f>
        <v>3</v>
      </c>
      <c r="AB2595" s="5" t="str">
        <f>IF(tbl_HRMaster[[#This Row],[Attrition]]="Yes","Left","Active")</f>
        <v>Active</v>
      </c>
      <c r="AC2595" s="5" t="str">
        <f>_xlfn.IFS(tbl_HRMaster[[#This Row],[Age]]&lt;25,"Under 25",tbl_HRMaster[[#This Row],[Age]]&lt;35,"25-34",tbl_HRMaster[[#This Row],[Age]]&lt;45,"35-44",tbl_HRMaster[[#This Row],[Age]]&lt;55,"45-54",TRUE,"Above 54")</f>
        <v>25-34</v>
      </c>
      <c r="AD2595" s="5" t="str">
        <f>_xlfn.IFS(
tbl_HRMaster[[#This Row],[YearsAtCompany]]&lt;2,"&lt; 2 Years",
tbl_HRMaster[[#This Row],[YearsAtCompany]]&lt;5,"2-4 Years",
tbl_HRMaster[[#This Row],[YearsAtCompany]]&lt;10,"5-9 Years",
TRUE,"10+ Years"
)</f>
        <v>5-9 Years</v>
      </c>
      <c r="AE2595" s="5">
        <f>IF(tbl_HRMaster[[#This Row],[Attrition]]="Yes",1,0)</f>
        <v>0</v>
      </c>
    </row>
    <row r="2596" spans="1:31" x14ac:dyDescent="0.25">
      <c r="A2596">
        <v>30</v>
      </c>
      <c r="B2596" t="s">
        <v>21</v>
      </c>
      <c r="C2596" t="s">
        <v>36</v>
      </c>
      <c r="D2596" t="s">
        <v>30</v>
      </c>
      <c r="E2596">
        <v>2</v>
      </c>
      <c r="F2596">
        <v>4</v>
      </c>
      <c r="G2596" t="s">
        <v>33</v>
      </c>
      <c r="H2596">
        <v>3614</v>
      </c>
      <c r="I2596" t="s">
        <v>34</v>
      </c>
      <c r="J2596">
        <v>1</v>
      </c>
      <c r="K2596" t="s">
        <v>31</v>
      </c>
      <c r="L2596" t="s">
        <v>32</v>
      </c>
      <c r="M2596">
        <v>20960</v>
      </c>
      <c r="N2596">
        <v>7</v>
      </c>
      <c r="O2596">
        <v>11</v>
      </c>
      <c r="P2596">
        <v>3</v>
      </c>
      <c r="Q2596">
        <v>10</v>
      </c>
      <c r="R2596">
        <v>2</v>
      </c>
      <c r="S2596">
        <v>8</v>
      </c>
      <c r="T2596">
        <v>1</v>
      </c>
      <c r="U2596">
        <v>7</v>
      </c>
      <c r="V2596">
        <f>COUNTIF(tbl_HRMaster[EmployeeID],tbl_HRMaster[[#This Row],[EmployeeID]])</f>
        <v>1</v>
      </c>
      <c r="W2596">
        <f>IFERROR(INDEX(tbl_EmployeeSurvey[EnvironmentSatisfaction],MATCH(tbl_HRMaster[[#This Row],[EmployeeID]],tbl_EmployeeSurvey[EmployeeID],0)),"Not Found")</f>
        <v>3</v>
      </c>
      <c r="X2596">
        <f>IFERROR(INDEX(tbl_EmployeeSurvey[JobSatisfaction],MATCH(tbl_HRMaster[[#This Row],[EmployeeID]],tbl_EmployeeSurvey[EmployeeID],0)),"Not Found")</f>
        <v>3</v>
      </c>
      <c r="Y2596" s="5">
        <f>IFERROR(INDEX(tbl_EmployeeSurvey[WorkLifeBalance],MATCH(tbl_HRMaster[[#This Row],[EmployeeID]],tbl_EmployeeSurvey[EmployeeID],0)),"Not Found")</f>
        <v>3</v>
      </c>
      <c r="Z2596" s="5">
        <f>IFERROR(VLOOKUP(tbl_HRMaster[[#This Row],[EmployeeID]],tbl_ManagerSurvey[[EmployeeID]:[PerformanceRating]],2,FALSE),"Not Found")</f>
        <v>3</v>
      </c>
      <c r="AA2596" s="5">
        <f>IFERROR(VLOOKUP(tbl_HRMaster[[#This Row],[EmployeeID]],tbl_ManagerSurvey[[EmployeeID]:[PerformanceRating]],3,FALSE),"Not Found")</f>
        <v>3</v>
      </c>
      <c r="AB2596" s="5" t="str">
        <f>IF(tbl_HRMaster[[#This Row],[Attrition]]="Yes","Left","Active")</f>
        <v>Active</v>
      </c>
      <c r="AC2596" s="5" t="str">
        <f>_xlfn.IFS(tbl_HRMaster[[#This Row],[Age]]&lt;25,"Under 25",tbl_HRMaster[[#This Row],[Age]]&lt;35,"25-34",tbl_HRMaster[[#This Row],[Age]]&lt;45,"35-44",tbl_HRMaster[[#This Row],[Age]]&lt;55,"45-54",TRUE,"Above 54")</f>
        <v>25-34</v>
      </c>
      <c r="AD2596" s="5" t="str">
        <f>_xlfn.IFS(
tbl_HRMaster[[#This Row],[YearsAtCompany]]&lt;2,"&lt; 2 Years",
tbl_HRMaster[[#This Row],[YearsAtCompany]]&lt;5,"2-4 Years",
tbl_HRMaster[[#This Row],[YearsAtCompany]]&lt;10,"5-9 Years",
TRUE,"10+ Years"
)</f>
        <v>5-9 Years</v>
      </c>
      <c r="AE2596" s="5">
        <f>IF(tbl_HRMaster[[#This Row],[Attrition]]="Yes",1,0)</f>
        <v>0</v>
      </c>
    </row>
    <row r="2597" spans="1:31" x14ac:dyDescent="0.25">
      <c r="A2597">
        <v>35</v>
      </c>
      <c r="B2597" t="s">
        <v>21</v>
      </c>
      <c r="C2597" t="s">
        <v>22</v>
      </c>
      <c r="D2597" t="s">
        <v>30</v>
      </c>
      <c r="E2597">
        <v>5</v>
      </c>
      <c r="F2597">
        <v>3</v>
      </c>
      <c r="G2597" t="s">
        <v>38</v>
      </c>
      <c r="H2597">
        <v>583</v>
      </c>
      <c r="I2597" t="s">
        <v>34</v>
      </c>
      <c r="J2597">
        <v>1</v>
      </c>
      <c r="K2597" t="s">
        <v>26</v>
      </c>
      <c r="L2597" t="s">
        <v>27</v>
      </c>
      <c r="M2597">
        <v>57150</v>
      </c>
      <c r="N2597">
        <v>6</v>
      </c>
      <c r="O2597">
        <v>24</v>
      </c>
      <c r="P2597">
        <v>2</v>
      </c>
      <c r="Q2597">
        <v>10</v>
      </c>
      <c r="R2597">
        <v>0</v>
      </c>
      <c r="S2597">
        <v>8</v>
      </c>
      <c r="T2597">
        <v>1</v>
      </c>
      <c r="U2597">
        <v>7</v>
      </c>
      <c r="V2597">
        <f>COUNTIF(tbl_HRMaster[EmployeeID],tbl_HRMaster[[#This Row],[EmployeeID]])</f>
        <v>1</v>
      </c>
      <c r="W2597">
        <f>IFERROR(INDEX(tbl_EmployeeSurvey[EnvironmentSatisfaction],MATCH(tbl_HRMaster[[#This Row],[EmployeeID]],tbl_EmployeeSurvey[EmployeeID],0)),"Not Found")</f>
        <v>4</v>
      </c>
      <c r="X2597">
        <f>IFERROR(INDEX(tbl_EmployeeSurvey[JobSatisfaction],MATCH(tbl_HRMaster[[#This Row],[EmployeeID]],tbl_EmployeeSurvey[EmployeeID],0)),"Not Found")</f>
        <v>3</v>
      </c>
      <c r="Y2597" s="5">
        <f>IFERROR(INDEX(tbl_EmployeeSurvey[WorkLifeBalance],MATCH(tbl_HRMaster[[#This Row],[EmployeeID]],tbl_EmployeeSurvey[EmployeeID],0)),"Not Found")</f>
        <v>3</v>
      </c>
      <c r="Z2597" s="5">
        <f>IFERROR(VLOOKUP(tbl_HRMaster[[#This Row],[EmployeeID]],tbl_ManagerSurvey[[EmployeeID]:[PerformanceRating]],2,FALSE),"Not Found")</f>
        <v>3</v>
      </c>
      <c r="AA2597" s="5">
        <f>IFERROR(VLOOKUP(tbl_HRMaster[[#This Row],[EmployeeID]],tbl_ManagerSurvey[[EmployeeID]:[PerformanceRating]],3,FALSE),"Not Found")</f>
        <v>4</v>
      </c>
      <c r="AB2597" s="5" t="str">
        <f>IF(tbl_HRMaster[[#This Row],[Attrition]]="Yes","Left","Active")</f>
        <v>Active</v>
      </c>
      <c r="AC2597" s="5" t="str">
        <f>_xlfn.IFS(tbl_HRMaster[[#This Row],[Age]]&lt;25,"Under 25",tbl_HRMaster[[#This Row],[Age]]&lt;35,"25-34",tbl_HRMaster[[#This Row],[Age]]&lt;45,"35-44",tbl_HRMaster[[#This Row],[Age]]&lt;55,"45-54",TRUE,"Above 54")</f>
        <v>35-44</v>
      </c>
      <c r="AD2597" s="5" t="str">
        <f>_xlfn.IFS(
tbl_HRMaster[[#This Row],[YearsAtCompany]]&lt;2,"&lt; 2 Years",
tbl_HRMaster[[#This Row],[YearsAtCompany]]&lt;5,"2-4 Years",
tbl_HRMaster[[#This Row],[YearsAtCompany]]&lt;10,"5-9 Years",
TRUE,"10+ Years"
)</f>
        <v>5-9 Years</v>
      </c>
      <c r="AE2597" s="5">
        <f>IF(tbl_HRMaster[[#This Row],[Attrition]]="Yes",1,0)</f>
        <v>0</v>
      </c>
    </row>
    <row r="2598" spans="1:31" x14ac:dyDescent="0.25">
      <c r="A2598">
        <v>35</v>
      </c>
      <c r="B2598" t="s">
        <v>21</v>
      </c>
      <c r="C2598" t="s">
        <v>22</v>
      </c>
      <c r="D2598" t="s">
        <v>30</v>
      </c>
      <c r="E2598">
        <v>5</v>
      </c>
      <c r="F2598">
        <v>3</v>
      </c>
      <c r="G2598" t="s">
        <v>38</v>
      </c>
      <c r="H2598">
        <v>2053</v>
      </c>
      <c r="I2598" t="s">
        <v>34</v>
      </c>
      <c r="J2598">
        <v>1</v>
      </c>
      <c r="K2598" t="s">
        <v>26</v>
      </c>
      <c r="L2598" t="s">
        <v>27</v>
      </c>
      <c r="M2598">
        <v>57150</v>
      </c>
      <c r="N2598">
        <v>6</v>
      </c>
      <c r="O2598">
        <v>24</v>
      </c>
      <c r="P2598">
        <v>2</v>
      </c>
      <c r="Q2598">
        <v>10</v>
      </c>
      <c r="R2598">
        <v>0</v>
      </c>
      <c r="S2598">
        <v>8</v>
      </c>
      <c r="T2598">
        <v>1</v>
      </c>
      <c r="U2598">
        <v>7</v>
      </c>
      <c r="V2598">
        <f>COUNTIF(tbl_HRMaster[EmployeeID],tbl_HRMaster[[#This Row],[EmployeeID]])</f>
        <v>1</v>
      </c>
      <c r="W2598">
        <f>IFERROR(INDEX(tbl_EmployeeSurvey[EnvironmentSatisfaction],MATCH(tbl_HRMaster[[#This Row],[EmployeeID]],tbl_EmployeeSurvey[EmployeeID],0)),"Not Found")</f>
        <v>4</v>
      </c>
      <c r="X2598">
        <f>IFERROR(INDEX(tbl_EmployeeSurvey[JobSatisfaction],MATCH(tbl_HRMaster[[#This Row],[EmployeeID]],tbl_EmployeeSurvey[EmployeeID],0)),"Not Found")</f>
        <v>3</v>
      </c>
      <c r="Y2598" s="5">
        <f>IFERROR(INDEX(tbl_EmployeeSurvey[WorkLifeBalance],MATCH(tbl_HRMaster[[#This Row],[EmployeeID]],tbl_EmployeeSurvey[EmployeeID],0)),"Not Found")</f>
        <v>3</v>
      </c>
      <c r="Z2598" s="5">
        <f>IFERROR(VLOOKUP(tbl_HRMaster[[#This Row],[EmployeeID]],tbl_ManagerSurvey[[EmployeeID]:[PerformanceRating]],2,FALSE),"Not Found")</f>
        <v>3</v>
      </c>
      <c r="AA2598" s="5">
        <f>IFERROR(VLOOKUP(tbl_HRMaster[[#This Row],[EmployeeID]],tbl_ManagerSurvey[[EmployeeID]:[PerformanceRating]],3,FALSE),"Not Found")</f>
        <v>4</v>
      </c>
      <c r="AB2598" s="5" t="str">
        <f>IF(tbl_HRMaster[[#This Row],[Attrition]]="Yes","Left","Active")</f>
        <v>Active</v>
      </c>
      <c r="AC2598" s="5" t="str">
        <f>_xlfn.IFS(tbl_HRMaster[[#This Row],[Age]]&lt;25,"Under 25",tbl_HRMaster[[#This Row],[Age]]&lt;35,"25-34",tbl_HRMaster[[#This Row],[Age]]&lt;45,"35-44",tbl_HRMaster[[#This Row],[Age]]&lt;55,"45-54",TRUE,"Above 54")</f>
        <v>35-44</v>
      </c>
      <c r="AD2598" s="5" t="str">
        <f>_xlfn.IFS(
tbl_HRMaster[[#This Row],[YearsAtCompany]]&lt;2,"&lt; 2 Years",
tbl_HRMaster[[#This Row],[YearsAtCompany]]&lt;5,"2-4 Years",
tbl_HRMaster[[#This Row],[YearsAtCompany]]&lt;10,"5-9 Years",
TRUE,"10+ Years"
)</f>
        <v>5-9 Years</v>
      </c>
      <c r="AE2598" s="5">
        <f>IF(tbl_HRMaster[[#This Row],[Attrition]]="Yes",1,0)</f>
        <v>0</v>
      </c>
    </row>
    <row r="2599" spans="1:31" x14ac:dyDescent="0.25">
      <c r="A2599">
        <v>35</v>
      </c>
      <c r="B2599" t="s">
        <v>21</v>
      </c>
      <c r="C2599" t="s">
        <v>22</v>
      </c>
      <c r="D2599" t="s">
        <v>30</v>
      </c>
      <c r="E2599">
        <v>5</v>
      </c>
      <c r="F2599">
        <v>3</v>
      </c>
      <c r="G2599" t="s">
        <v>38</v>
      </c>
      <c r="H2599">
        <v>3523</v>
      </c>
      <c r="I2599" t="s">
        <v>34</v>
      </c>
      <c r="J2599">
        <v>1</v>
      </c>
      <c r="K2599" t="s">
        <v>26</v>
      </c>
      <c r="L2599" t="s">
        <v>27</v>
      </c>
      <c r="M2599">
        <v>57150</v>
      </c>
      <c r="N2599">
        <v>6</v>
      </c>
      <c r="O2599">
        <v>24</v>
      </c>
      <c r="P2599">
        <v>2</v>
      </c>
      <c r="Q2599">
        <v>10</v>
      </c>
      <c r="R2599">
        <v>0</v>
      </c>
      <c r="S2599">
        <v>8</v>
      </c>
      <c r="T2599">
        <v>1</v>
      </c>
      <c r="U2599">
        <v>7</v>
      </c>
      <c r="V2599">
        <f>COUNTIF(tbl_HRMaster[EmployeeID],tbl_HRMaster[[#This Row],[EmployeeID]])</f>
        <v>1</v>
      </c>
      <c r="W2599">
        <f>IFERROR(INDEX(tbl_EmployeeSurvey[EnvironmentSatisfaction],MATCH(tbl_HRMaster[[#This Row],[EmployeeID]],tbl_EmployeeSurvey[EmployeeID],0)),"Not Found")</f>
        <v>4</v>
      </c>
      <c r="X2599">
        <f>IFERROR(INDEX(tbl_EmployeeSurvey[JobSatisfaction],MATCH(tbl_HRMaster[[#This Row],[EmployeeID]],tbl_EmployeeSurvey[EmployeeID],0)),"Not Found")</f>
        <v>3</v>
      </c>
      <c r="Y2599" s="5">
        <f>IFERROR(INDEX(tbl_EmployeeSurvey[WorkLifeBalance],MATCH(tbl_HRMaster[[#This Row],[EmployeeID]],tbl_EmployeeSurvey[EmployeeID],0)),"Not Found")</f>
        <v>3</v>
      </c>
      <c r="Z2599" s="5">
        <f>IFERROR(VLOOKUP(tbl_HRMaster[[#This Row],[EmployeeID]],tbl_ManagerSurvey[[EmployeeID]:[PerformanceRating]],2,FALSE),"Not Found")</f>
        <v>3</v>
      </c>
      <c r="AA2599" s="5">
        <f>IFERROR(VLOOKUP(tbl_HRMaster[[#This Row],[EmployeeID]],tbl_ManagerSurvey[[EmployeeID]:[PerformanceRating]],3,FALSE),"Not Found")</f>
        <v>4</v>
      </c>
      <c r="AB2599" s="5" t="str">
        <f>IF(tbl_HRMaster[[#This Row],[Attrition]]="Yes","Left","Active")</f>
        <v>Active</v>
      </c>
      <c r="AC2599" s="5" t="str">
        <f>_xlfn.IFS(tbl_HRMaster[[#This Row],[Age]]&lt;25,"Under 25",tbl_HRMaster[[#This Row],[Age]]&lt;35,"25-34",tbl_HRMaster[[#This Row],[Age]]&lt;45,"35-44",tbl_HRMaster[[#This Row],[Age]]&lt;55,"45-54",TRUE,"Above 54")</f>
        <v>35-44</v>
      </c>
      <c r="AD2599" s="5" t="str">
        <f>_xlfn.IFS(
tbl_HRMaster[[#This Row],[YearsAtCompany]]&lt;2,"&lt; 2 Years",
tbl_HRMaster[[#This Row],[YearsAtCompany]]&lt;5,"2-4 Years",
tbl_HRMaster[[#This Row],[YearsAtCompany]]&lt;10,"5-9 Years",
TRUE,"10+ Years"
)</f>
        <v>5-9 Years</v>
      </c>
      <c r="AE2599" s="5">
        <f>IF(tbl_HRMaster[[#This Row],[Attrition]]="Yes",1,0)</f>
        <v>0</v>
      </c>
    </row>
    <row r="2600" spans="1:31" x14ac:dyDescent="0.25">
      <c r="A2600">
        <v>28</v>
      </c>
      <c r="B2600" t="s">
        <v>21</v>
      </c>
      <c r="C2600" t="s">
        <v>22</v>
      </c>
      <c r="D2600" t="s">
        <v>30</v>
      </c>
      <c r="E2600">
        <v>1</v>
      </c>
      <c r="F2600">
        <v>3</v>
      </c>
      <c r="G2600" t="s">
        <v>24</v>
      </c>
      <c r="H2600">
        <v>531</v>
      </c>
      <c r="I2600" t="s">
        <v>34</v>
      </c>
      <c r="J2600">
        <v>2</v>
      </c>
      <c r="K2600" t="s">
        <v>26</v>
      </c>
      <c r="L2600" t="s">
        <v>32</v>
      </c>
      <c r="M2600">
        <v>74570</v>
      </c>
      <c r="N2600">
        <v>3</v>
      </c>
      <c r="O2600">
        <v>11</v>
      </c>
      <c r="P2600">
        <v>2</v>
      </c>
      <c r="Q2600">
        <v>10</v>
      </c>
      <c r="R2600">
        <v>1</v>
      </c>
      <c r="S2600">
        <v>8</v>
      </c>
      <c r="T2600">
        <v>1</v>
      </c>
      <c r="U2600">
        <v>7</v>
      </c>
      <c r="V2600">
        <f>COUNTIF(tbl_HRMaster[EmployeeID],tbl_HRMaster[[#This Row],[EmployeeID]])</f>
        <v>1</v>
      </c>
      <c r="W2600">
        <f>IFERROR(INDEX(tbl_EmployeeSurvey[EnvironmentSatisfaction],MATCH(tbl_HRMaster[[#This Row],[EmployeeID]],tbl_EmployeeSurvey[EmployeeID],0)),"Not Found")</f>
        <v>3</v>
      </c>
      <c r="X2600">
        <f>IFERROR(INDEX(tbl_EmployeeSurvey[JobSatisfaction],MATCH(tbl_HRMaster[[#This Row],[EmployeeID]],tbl_EmployeeSurvey[EmployeeID],0)),"Not Found")</f>
        <v>3</v>
      </c>
      <c r="Y2600" s="5">
        <f>IFERROR(INDEX(tbl_EmployeeSurvey[WorkLifeBalance],MATCH(tbl_HRMaster[[#This Row],[EmployeeID]],tbl_EmployeeSurvey[EmployeeID],0)),"Not Found")</f>
        <v>4</v>
      </c>
      <c r="Z2600" s="5">
        <f>IFERROR(VLOOKUP(tbl_HRMaster[[#This Row],[EmployeeID]],tbl_ManagerSurvey[[EmployeeID]:[PerformanceRating]],2,FALSE),"Not Found")</f>
        <v>4</v>
      </c>
      <c r="AA2600" s="5">
        <f>IFERROR(VLOOKUP(tbl_HRMaster[[#This Row],[EmployeeID]],tbl_ManagerSurvey[[EmployeeID]:[PerformanceRating]],3,FALSE),"Not Found")</f>
        <v>3</v>
      </c>
      <c r="AB2600" s="5" t="str">
        <f>IF(tbl_HRMaster[[#This Row],[Attrition]]="Yes","Left","Active")</f>
        <v>Active</v>
      </c>
      <c r="AC2600" s="5" t="str">
        <f>_xlfn.IFS(tbl_HRMaster[[#This Row],[Age]]&lt;25,"Under 25",tbl_HRMaster[[#This Row],[Age]]&lt;35,"25-34",tbl_HRMaster[[#This Row],[Age]]&lt;45,"35-44",tbl_HRMaster[[#This Row],[Age]]&lt;55,"45-54",TRUE,"Above 54")</f>
        <v>25-34</v>
      </c>
      <c r="AD2600" s="5" t="str">
        <f>_xlfn.IFS(
tbl_HRMaster[[#This Row],[YearsAtCompany]]&lt;2,"&lt; 2 Years",
tbl_HRMaster[[#This Row],[YearsAtCompany]]&lt;5,"2-4 Years",
tbl_HRMaster[[#This Row],[YearsAtCompany]]&lt;10,"5-9 Years",
TRUE,"10+ Years"
)</f>
        <v>5-9 Years</v>
      </c>
      <c r="AE2600" s="5">
        <f>IF(tbl_HRMaster[[#This Row],[Attrition]]="Yes",1,0)</f>
        <v>0</v>
      </c>
    </row>
    <row r="2601" spans="1:31" x14ac:dyDescent="0.25">
      <c r="A2601">
        <v>28</v>
      </c>
      <c r="B2601" t="s">
        <v>21</v>
      </c>
      <c r="C2601" t="s">
        <v>22</v>
      </c>
      <c r="D2601" t="s">
        <v>30</v>
      </c>
      <c r="E2601">
        <v>1</v>
      </c>
      <c r="F2601">
        <v>3</v>
      </c>
      <c r="G2601" t="s">
        <v>24</v>
      </c>
      <c r="H2601">
        <v>2001</v>
      </c>
      <c r="I2601" t="s">
        <v>34</v>
      </c>
      <c r="J2601">
        <v>2</v>
      </c>
      <c r="K2601" t="s">
        <v>26</v>
      </c>
      <c r="L2601" t="s">
        <v>32</v>
      </c>
      <c r="M2601">
        <v>74570</v>
      </c>
      <c r="N2601">
        <v>3</v>
      </c>
      <c r="O2601">
        <v>11</v>
      </c>
      <c r="P2601">
        <v>2</v>
      </c>
      <c r="Q2601">
        <v>10</v>
      </c>
      <c r="R2601">
        <v>1</v>
      </c>
      <c r="S2601">
        <v>8</v>
      </c>
      <c r="T2601">
        <v>1</v>
      </c>
      <c r="U2601">
        <v>7</v>
      </c>
      <c r="V2601">
        <f>COUNTIF(tbl_HRMaster[EmployeeID],tbl_HRMaster[[#This Row],[EmployeeID]])</f>
        <v>1</v>
      </c>
      <c r="W2601">
        <f>IFERROR(INDEX(tbl_EmployeeSurvey[EnvironmentSatisfaction],MATCH(tbl_HRMaster[[#This Row],[EmployeeID]],tbl_EmployeeSurvey[EmployeeID],0)),"Not Found")</f>
        <v>3</v>
      </c>
      <c r="X2601">
        <f>IFERROR(INDEX(tbl_EmployeeSurvey[JobSatisfaction],MATCH(tbl_HRMaster[[#This Row],[EmployeeID]],tbl_EmployeeSurvey[EmployeeID],0)),"Not Found")</f>
        <v>3</v>
      </c>
      <c r="Y2601" s="5">
        <f>IFERROR(INDEX(tbl_EmployeeSurvey[WorkLifeBalance],MATCH(tbl_HRMaster[[#This Row],[EmployeeID]],tbl_EmployeeSurvey[EmployeeID],0)),"Not Found")</f>
        <v>4</v>
      </c>
      <c r="Z2601" s="5">
        <f>IFERROR(VLOOKUP(tbl_HRMaster[[#This Row],[EmployeeID]],tbl_ManagerSurvey[[EmployeeID]:[PerformanceRating]],2,FALSE),"Not Found")</f>
        <v>4</v>
      </c>
      <c r="AA2601" s="5">
        <f>IFERROR(VLOOKUP(tbl_HRMaster[[#This Row],[EmployeeID]],tbl_ManagerSurvey[[EmployeeID]:[PerformanceRating]],3,FALSE),"Not Found")</f>
        <v>3</v>
      </c>
      <c r="AB2601" s="5" t="str">
        <f>IF(tbl_HRMaster[[#This Row],[Attrition]]="Yes","Left","Active")</f>
        <v>Active</v>
      </c>
      <c r="AC2601" s="5" t="str">
        <f>_xlfn.IFS(tbl_HRMaster[[#This Row],[Age]]&lt;25,"Under 25",tbl_HRMaster[[#This Row],[Age]]&lt;35,"25-34",tbl_HRMaster[[#This Row],[Age]]&lt;45,"35-44",tbl_HRMaster[[#This Row],[Age]]&lt;55,"45-54",TRUE,"Above 54")</f>
        <v>25-34</v>
      </c>
      <c r="AD2601" s="5" t="str">
        <f>_xlfn.IFS(
tbl_HRMaster[[#This Row],[YearsAtCompany]]&lt;2,"&lt; 2 Years",
tbl_HRMaster[[#This Row],[YearsAtCompany]]&lt;5,"2-4 Years",
tbl_HRMaster[[#This Row],[YearsAtCompany]]&lt;10,"5-9 Years",
TRUE,"10+ Years"
)</f>
        <v>5-9 Years</v>
      </c>
      <c r="AE2601" s="5">
        <f>IF(tbl_HRMaster[[#This Row],[Attrition]]="Yes",1,0)</f>
        <v>0</v>
      </c>
    </row>
    <row r="2602" spans="1:31" x14ac:dyDescent="0.25">
      <c r="A2602">
        <v>28</v>
      </c>
      <c r="B2602" t="s">
        <v>21</v>
      </c>
      <c r="C2602" t="s">
        <v>22</v>
      </c>
      <c r="D2602" t="s">
        <v>30</v>
      </c>
      <c r="E2602">
        <v>1</v>
      </c>
      <c r="F2602">
        <v>3</v>
      </c>
      <c r="G2602" t="s">
        <v>24</v>
      </c>
      <c r="H2602">
        <v>3471</v>
      </c>
      <c r="I2602" t="s">
        <v>34</v>
      </c>
      <c r="J2602">
        <v>2</v>
      </c>
      <c r="K2602" t="s">
        <v>26</v>
      </c>
      <c r="L2602" t="s">
        <v>32</v>
      </c>
      <c r="M2602">
        <v>74570</v>
      </c>
      <c r="N2602">
        <v>3</v>
      </c>
      <c r="O2602">
        <v>11</v>
      </c>
      <c r="P2602">
        <v>2</v>
      </c>
      <c r="Q2602">
        <v>10</v>
      </c>
      <c r="R2602">
        <v>1</v>
      </c>
      <c r="S2602">
        <v>8</v>
      </c>
      <c r="T2602">
        <v>1</v>
      </c>
      <c r="U2602">
        <v>7</v>
      </c>
      <c r="V2602">
        <f>COUNTIF(tbl_HRMaster[EmployeeID],tbl_HRMaster[[#This Row],[EmployeeID]])</f>
        <v>1</v>
      </c>
      <c r="W2602">
        <f>IFERROR(INDEX(tbl_EmployeeSurvey[EnvironmentSatisfaction],MATCH(tbl_HRMaster[[#This Row],[EmployeeID]],tbl_EmployeeSurvey[EmployeeID],0)),"Not Found")</f>
        <v>3</v>
      </c>
      <c r="X2602">
        <f>IFERROR(INDEX(tbl_EmployeeSurvey[JobSatisfaction],MATCH(tbl_HRMaster[[#This Row],[EmployeeID]],tbl_EmployeeSurvey[EmployeeID],0)),"Not Found")</f>
        <v>3</v>
      </c>
      <c r="Y2602" s="5">
        <f>IFERROR(INDEX(tbl_EmployeeSurvey[WorkLifeBalance],MATCH(tbl_HRMaster[[#This Row],[EmployeeID]],tbl_EmployeeSurvey[EmployeeID],0)),"Not Found")</f>
        <v>4</v>
      </c>
      <c r="Z2602" s="5">
        <f>IFERROR(VLOOKUP(tbl_HRMaster[[#This Row],[EmployeeID]],tbl_ManagerSurvey[[EmployeeID]:[PerformanceRating]],2,FALSE),"Not Found")</f>
        <v>4</v>
      </c>
      <c r="AA2602" s="5">
        <f>IFERROR(VLOOKUP(tbl_HRMaster[[#This Row],[EmployeeID]],tbl_ManagerSurvey[[EmployeeID]:[PerformanceRating]],3,FALSE),"Not Found")</f>
        <v>3</v>
      </c>
      <c r="AB2602" s="5" t="str">
        <f>IF(tbl_HRMaster[[#This Row],[Attrition]]="Yes","Left","Active")</f>
        <v>Active</v>
      </c>
      <c r="AC2602" s="5" t="str">
        <f>_xlfn.IFS(tbl_HRMaster[[#This Row],[Age]]&lt;25,"Under 25",tbl_HRMaster[[#This Row],[Age]]&lt;35,"25-34",tbl_HRMaster[[#This Row],[Age]]&lt;45,"35-44",tbl_HRMaster[[#This Row],[Age]]&lt;55,"45-54",TRUE,"Above 54")</f>
        <v>25-34</v>
      </c>
      <c r="AD2602" s="5" t="str">
        <f>_xlfn.IFS(
tbl_HRMaster[[#This Row],[YearsAtCompany]]&lt;2,"&lt; 2 Years",
tbl_HRMaster[[#This Row],[YearsAtCompany]]&lt;5,"2-4 Years",
tbl_HRMaster[[#This Row],[YearsAtCompany]]&lt;10,"5-9 Years",
TRUE,"10+ Years"
)</f>
        <v>5-9 Years</v>
      </c>
      <c r="AE2602" s="5">
        <f>IF(tbl_HRMaster[[#This Row],[Attrition]]="Yes",1,0)</f>
        <v>0</v>
      </c>
    </row>
    <row r="2603" spans="1:31" x14ac:dyDescent="0.25">
      <c r="A2603">
        <v>29</v>
      </c>
      <c r="B2603" t="s">
        <v>21</v>
      </c>
      <c r="C2603" t="s">
        <v>22</v>
      </c>
      <c r="D2603" t="s">
        <v>30</v>
      </c>
      <c r="E2603">
        <v>10</v>
      </c>
      <c r="F2603">
        <v>2</v>
      </c>
      <c r="G2603" t="s">
        <v>38</v>
      </c>
      <c r="H2603">
        <v>315</v>
      </c>
      <c r="I2603" t="s">
        <v>34</v>
      </c>
      <c r="J2603">
        <v>3</v>
      </c>
      <c r="K2603" t="s">
        <v>42</v>
      </c>
      <c r="L2603" t="s">
        <v>27</v>
      </c>
      <c r="M2603">
        <v>169590</v>
      </c>
      <c r="N2603">
        <v>4</v>
      </c>
      <c r="O2603">
        <v>14</v>
      </c>
      <c r="P2603">
        <v>3</v>
      </c>
      <c r="Q2603">
        <v>11</v>
      </c>
      <c r="R2603">
        <v>5</v>
      </c>
      <c r="S2603">
        <v>8</v>
      </c>
      <c r="T2603">
        <v>1</v>
      </c>
      <c r="U2603">
        <v>1</v>
      </c>
      <c r="V2603">
        <f>COUNTIF(tbl_HRMaster[EmployeeID],tbl_HRMaster[[#This Row],[EmployeeID]])</f>
        <v>1</v>
      </c>
      <c r="W2603">
        <f>IFERROR(INDEX(tbl_EmployeeSurvey[EnvironmentSatisfaction],MATCH(tbl_HRMaster[[#This Row],[EmployeeID]],tbl_EmployeeSurvey[EmployeeID],0)),"Not Found")</f>
        <v>2</v>
      </c>
      <c r="X2603">
        <f>IFERROR(INDEX(tbl_EmployeeSurvey[JobSatisfaction],MATCH(tbl_HRMaster[[#This Row],[EmployeeID]],tbl_EmployeeSurvey[EmployeeID],0)),"Not Found")</f>
        <v>3</v>
      </c>
      <c r="Y2603" s="5">
        <f>IFERROR(INDEX(tbl_EmployeeSurvey[WorkLifeBalance],MATCH(tbl_HRMaster[[#This Row],[EmployeeID]],tbl_EmployeeSurvey[EmployeeID],0)),"Not Found")</f>
        <v>2</v>
      </c>
      <c r="Z2603" s="5">
        <f>IFERROR(VLOOKUP(tbl_HRMaster[[#This Row],[EmployeeID]],tbl_ManagerSurvey[[EmployeeID]:[PerformanceRating]],2,FALSE),"Not Found")</f>
        <v>3</v>
      </c>
      <c r="AA2603" s="5">
        <f>IFERROR(VLOOKUP(tbl_HRMaster[[#This Row],[EmployeeID]],tbl_ManagerSurvey[[EmployeeID]:[PerformanceRating]],3,FALSE),"Not Found")</f>
        <v>3</v>
      </c>
      <c r="AB2603" s="5" t="str">
        <f>IF(tbl_HRMaster[[#This Row],[Attrition]]="Yes","Left","Active")</f>
        <v>Active</v>
      </c>
      <c r="AC2603" s="5" t="str">
        <f>_xlfn.IFS(tbl_HRMaster[[#This Row],[Age]]&lt;25,"Under 25",tbl_HRMaster[[#This Row],[Age]]&lt;35,"25-34",tbl_HRMaster[[#This Row],[Age]]&lt;45,"35-44",tbl_HRMaster[[#This Row],[Age]]&lt;55,"45-54",TRUE,"Above 54")</f>
        <v>25-34</v>
      </c>
      <c r="AD2603" s="5" t="str">
        <f>_xlfn.IFS(
tbl_HRMaster[[#This Row],[YearsAtCompany]]&lt;2,"&lt; 2 Years",
tbl_HRMaster[[#This Row],[YearsAtCompany]]&lt;5,"2-4 Years",
tbl_HRMaster[[#This Row],[YearsAtCompany]]&lt;10,"5-9 Years",
TRUE,"10+ Years"
)</f>
        <v>5-9 Years</v>
      </c>
      <c r="AE2603" s="5">
        <f>IF(tbl_HRMaster[[#This Row],[Attrition]]="Yes",1,0)</f>
        <v>0</v>
      </c>
    </row>
    <row r="2604" spans="1:31" x14ac:dyDescent="0.25">
      <c r="A2604">
        <v>29</v>
      </c>
      <c r="B2604" t="s">
        <v>21</v>
      </c>
      <c r="C2604" t="s">
        <v>22</v>
      </c>
      <c r="D2604" t="s">
        <v>30</v>
      </c>
      <c r="E2604">
        <v>10</v>
      </c>
      <c r="F2604">
        <v>2</v>
      </c>
      <c r="G2604" t="s">
        <v>38</v>
      </c>
      <c r="H2604">
        <v>1785</v>
      </c>
      <c r="I2604" t="s">
        <v>34</v>
      </c>
      <c r="J2604">
        <v>3</v>
      </c>
      <c r="K2604" t="s">
        <v>42</v>
      </c>
      <c r="L2604" t="s">
        <v>27</v>
      </c>
      <c r="M2604">
        <v>169590</v>
      </c>
      <c r="N2604">
        <v>4</v>
      </c>
      <c r="O2604">
        <v>14</v>
      </c>
      <c r="P2604">
        <v>3</v>
      </c>
      <c r="Q2604">
        <v>11</v>
      </c>
      <c r="R2604">
        <v>5</v>
      </c>
      <c r="S2604">
        <v>8</v>
      </c>
      <c r="T2604">
        <v>1</v>
      </c>
      <c r="U2604">
        <v>1</v>
      </c>
      <c r="V2604">
        <f>COUNTIF(tbl_HRMaster[EmployeeID],tbl_HRMaster[[#This Row],[EmployeeID]])</f>
        <v>1</v>
      </c>
      <c r="W2604">
        <f>IFERROR(INDEX(tbl_EmployeeSurvey[EnvironmentSatisfaction],MATCH(tbl_HRMaster[[#This Row],[EmployeeID]],tbl_EmployeeSurvey[EmployeeID],0)),"Not Found")</f>
        <v>2</v>
      </c>
      <c r="X2604">
        <f>IFERROR(INDEX(tbl_EmployeeSurvey[JobSatisfaction],MATCH(tbl_HRMaster[[#This Row],[EmployeeID]],tbl_EmployeeSurvey[EmployeeID],0)),"Not Found")</f>
        <v>3</v>
      </c>
      <c r="Y2604" s="5">
        <f>IFERROR(INDEX(tbl_EmployeeSurvey[WorkLifeBalance],MATCH(tbl_HRMaster[[#This Row],[EmployeeID]],tbl_EmployeeSurvey[EmployeeID],0)),"Not Found")</f>
        <v>2</v>
      </c>
      <c r="Z2604" s="5">
        <f>IFERROR(VLOOKUP(tbl_HRMaster[[#This Row],[EmployeeID]],tbl_ManagerSurvey[[EmployeeID]:[PerformanceRating]],2,FALSE),"Not Found")</f>
        <v>3</v>
      </c>
      <c r="AA2604" s="5">
        <f>IFERROR(VLOOKUP(tbl_HRMaster[[#This Row],[EmployeeID]],tbl_ManagerSurvey[[EmployeeID]:[PerformanceRating]],3,FALSE),"Not Found")</f>
        <v>3</v>
      </c>
      <c r="AB2604" s="5" t="str">
        <f>IF(tbl_HRMaster[[#This Row],[Attrition]]="Yes","Left","Active")</f>
        <v>Active</v>
      </c>
      <c r="AC2604" s="5" t="str">
        <f>_xlfn.IFS(tbl_HRMaster[[#This Row],[Age]]&lt;25,"Under 25",tbl_HRMaster[[#This Row],[Age]]&lt;35,"25-34",tbl_HRMaster[[#This Row],[Age]]&lt;45,"35-44",tbl_HRMaster[[#This Row],[Age]]&lt;55,"45-54",TRUE,"Above 54")</f>
        <v>25-34</v>
      </c>
      <c r="AD2604" s="5" t="str">
        <f>_xlfn.IFS(
tbl_HRMaster[[#This Row],[YearsAtCompany]]&lt;2,"&lt; 2 Years",
tbl_HRMaster[[#This Row],[YearsAtCompany]]&lt;5,"2-4 Years",
tbl_HRMaster[[#This Row],[YearsAtCompany]]&lt;10,"5-9 Years",
TRUE,"10+ Years"
)</f>
        <v>5-9 Years</v>
      </c>
      <c r="AE2604" s="5">
        <f>IF(tbl_HRMaster[[#This Row],[Attrition]]="Yes",1,0)</f>
        <v>0</v>
      </c>
    </row>
    <row r="2605" spans="1:31" x14ac:dyDescent="0.25">
      <c r="A2605">
        <v>29</v>
      </c>
      <c r="B2605" t="s">
        <v>21</v>
      </c>
      <c r="C2605" t="s">
        <v>22</v>
      </c>
      <c r="D2605" t="s">
        <v>30</v>
      </c>
      <c r="E2605">
        <v>10</v>
      </c>
      <c r="F2605">
        <v>2</v>
      </c>
      <c r="G2605" t="s">
        <v>38</v>
      </c>
      <c r="H2605">
        <v>3255</v>
      </c>
      <c r="I2605" t="s">
        <v>34</v>
      </c>
      <c r="J2605">
        <v>3</v>
      </c>
      <c r="K2605" t="s">
        <v>42</v>
      </c>
      <c r="L2605" t="s">
        <v>27</v>
      </c>
      <c r="M2605">
        <v>169590</v>
      </c>
      <c r="N2605">
        <v>4</v>
      </c>
      <c r="O2605">
        <v>14</v>
      </c>
      <c r="P2605">
        <v>3</v>
      </c>
      <c r="Q2605">
        <v>11</v>
      </c>
      <c r="R2605">
        <v>5</v>
      </c>
      <c r="S2605">
        <v>8</v>
      </c>
      <c r="T2605">
        <v>1</v>
      </c>
      <c r="U2605">
        <v>1</v>
      </c>
      <c r="V2605">
        <f>COUNTIF(tbl_HRMaster[EmployeeID],tbl_HRMaster[[#This Row],[EmployeeID]])</f>
        <v>1</v>
      </c>
      <c r="W2605">
        <f>IFERROR(INDEX(tbl_EmployeeSurvey[EnvironmentSatisfaction],MATCH(tbl_HRMaster[[#This Row],[EmployeeID]],tbl_EmployeeSurvey[EmployeeID],0)),"Not Found")</f>
        <v>2</v>
      </c>
      <c r="X2605">
        <f>IFERROR(INDEX(tbl_EmployeeSurvey[JobSatisfaction],MATCH(tbl_HRMaster[[#This Row],[EmployeeID]],tbl_EmployeeSurvey[EmployeeID],0)),"Not Found")</f>
        <v>3</v>
      </c>
      <c r="Y2605" s="5">
        <f>IFERROR(INDEX(tbl_EmployeeSurvey[WorkLifeBalance],MATCH(tbl_HRMaster[[#This Row],[EmployeeID]],tbl_EmployeeSurvey[EmployeeID],0)),"Not Found")</f>
        <v>2</v>
      </c>
      <c r="Z2605" s="5">
        <f>IFERROR(VLOOKUP(tbl_HRMaster[[#This Row],[EmployeeID]],tbl_ManagerSurvey[[EmployeeID]:[PerformanceRating]],2,FALSE),"Not Found")</f>
        <v>3</v>
      </c>
      <c r="AA2605" s="5">
        <f>IFERROR(VLOOKUP(tbl_HRMaster[[#This Row],[EmployeeID]],tbl_ManagerSurvey[[EmployeeID]:[PerformanceRating]],3,FALSE),"Not Found")</f>
        <v>3</v>
      </c>
      <c r="AB2605" s="5" t="str">
        <f>IF(tbl_HRMaster[[#This Row],[Attrition]]="Yes","Left","Active")</f>
        <v>Active</v>
      </c>
      <c r="AC2605" s="5" t="str">
        <f>_xlfn.IFS(tbl_HRMaster[[#This Row],[Age]]&lt;25,"Under 25",tbl_HRMaster[[#This Row],[Age]]&lt;35,"25-34",tbl_HRMaster[[#This Row],[Age]]&lt;45,"35-44",tbl_HRMaster[[#This Row],[Age]]&lt;55,"45-54",TRUE,"Above 54")</f>
        <v>25-34</v>
      </c>
      <c r="AD2605" s="5" t="str">
        <f>_xlfn.IFS(
tbl_HRMaster[[#This Row],[YearsAtCompany]]&lt;2,"&lt; 2 Years",
tbl_HRMaster[[#This Row],[YearsAtCompany]]&lt;5,"2-4 Years",
tbl_HRMaster[[#This Row],[YearsAtCompany]]&lt;10,"5-9 Years",
TRUE,"10+ Years"
)</f>
        <v>5-9 Years</v>
      </c>
      <c r="AE2605" s="5">
        <f>IF(tbl_HRMaster[[#This Row],[Attrition]]="Yes",1,0)</f>
        <v>0</v>
      </c>
    </row>
    <row r="2606" spans="1:31" x14ac:dyDescent="0.25">
      <c r="A2606">
        <v>47</v>
      </c>
      <c r="B2606" t="s">
        <v>21</v>
      </c>
      <c r="C2606" t="s">
        <v>36</v>
      </c>
      <c r="D2606" t="s">
        <v>30</v>
      </c>
      <c r="E2606">
        <v>1</v>
      </c>
      <c r="F2606">
        <v>4</v>
      </c>
      <c r="G2606" t="s">
        <v>38</v>
      </c>
      <c r="H2606">
        <v>1113</v>
      </c>
      <c r="I2606" t="s">
        <v>34</v>
      </c>
      <c r="J2606">
        <v>1</v>
      </c>
      <c r="K2606" t="s">
        <v>31</v>
      </c>
      <c r="L2606" t="s">
        <v>27</v>
      </c>
      <c r="M2606">
        <v>45380</v>
      </c>
      <c r="N2606">
        <v>8</v>
      </c>
      <c r="O2606">
        <v>11</v>
      </c>
      <c r="P2606">
        <v>0</v>
      </c>
      <c r="Q2606">
        <v>16</v>
      </c>
      <c r="R2606">
        <v>3</v>
      </c>
      <c r="S2606">
        <v>8</v>
      </c>
      <c r="T2606">
        <v>1</v>
      </c>
      <c r="U2606">
        <v>7</v>
      </c>
      <c r="V2606">
        <f>COUNTIF(tbl_HRMaster[EmployeeID],tbl_HRMaster[[#This Row],[EmployeeID]])</f>
        <v>1</v>
      </c>
      <c r="W2606">
        <f>IFERROR(INDEX(tbl_EmployeeSurvey[EnvironmentSatisfaction],MATCH(tbl_HRMaster[[#This Row],[EmployeeID]],tbl_EmployeeSurvey[EmployeeID],0)),"Not Found")</f>
        <v>3</v>
      </c>
      <c r="X2606">
        <f>IFERROR(INDEX(tbl_EmployeeSurvey[JobSatisfaction],MATCH(tbl_HRMaster[[#This Row],[EmployeeID]],tbl_EmployeeSurvey[EmployeeID],0)),"Not Found")</f>
        <v>2</v>
      </c>
      <c r="Y2606" s="5">
        <f>IFERROR(INDEX(tbl_EmployeeSurvey[WorkLifeBalance],MATCH(tbl_HRMaster[[#This Row],[EmployeeID]],tbl_EmployeeSurvey[EmployeeID],0)),"Not Found")</f>
        <v>4</v>
      </c>
      <c r="Z2606" s="5">
        <f>IFERROR(VLOOKUP(tbl_HRMaster[[#This Row],[EmployeeID]],tbl_ManagerSurvey[[EmployeeID]:[PerformanceRating]],2,FALSE),"Not Found")</f>
        <v>3</v>
      </c>
      <c r="AA2606" s="5">
        <f>IFERROR(VLOOKUP(tbl_HRMaster[[#This Row],[EmployeeID]],tbl_ManagerSurvey[[EmployeeID]:[PerformanceRating]],3,FALSE),"Not Found")</f>
        <v>3</v>
      </c>
      <c r="AB2606" s="5" t="str">
        <f>IF(tbl_HRMaster[[#This Row],[Attrition]]="Yes","Left","Active")</f>
        <v>Active</v>
      </c>
      <c r="AC2606" s="5" t="str">
        <f>_xlfn.IFS(tbl_HRMaster[[#This Row],[Age]]&lt;25,"Under 25",tbl_HRMaster[[#This Row],[Age]]&lt;35,"25-34",tbl_HRMaster[[#This Row],[Age]]&lt;45,"35-44",tbl_HRMaster[[#This Row],[Age]]&lt;55,"45-54",TRUE,"Above 54")</f>
        <v>45-54</v>
      </c>
      <c r="AD2606" s="5" t="str">
        <f>_xlfn.IFS(
tbl_HRMaster[[#This Row],[YearsAtCompany]]&lt;2,"&lt; 2 Years",
tbl_HRMaster[[#This Row],[YearsAtCompany]]&lt;5,"2-4 Years",
tbl_HRMaster[[#This Row],[YearsAtCompany]]&lt;10,"5-9 Years",
TRUE,"10+ Years"
)</f>
        <v>5-9 Years</v>
      </c>
      <c r="AE2606" s="5">
        <f>IF(tbl_HRMaster[[#This Row],[Attrition]]="Yes",1,0)</f>
        <v>0</v>
      </c>
    </row>
    <row r="2607" spans="1:31" x14ac:dyDescent="0.25">
      <c r="A2607">
        <v>47</v>
      </c>
      <c r="B2607" t="s">
        <v>21</v>
      </c>
      <c r="C2607" t="s">
        <v>36</v>
      </c>
      <c r="D2607" t="s">
        <v>30</v>
      </c>
      <c r="E2607">
        <v>1</v>
      </c>
      <c r="F2607">
        <v>4</v>
      </c>
      <c r="G2607" t="s">
        <v>38</v>
      </c>
      <c r="H2607">
        <v>2583</v>
      </c>
      <c r="I2607" t="s">
        <v>34</v>
      </c>
      <c r="J2607">
        <v>1</v>
      </c>
      <c r="K2607" t="s">
        <v>31</v>
      </c>
      <c r="L2607" t="s">
        <v>27</v>
      </c>
      <c r="M2607">
        <v>45380</v>
      </c>
      <c r="N2607">
        <v>8</v>
      </c>
      <c r="O2607">
        <v>11</v>
      </c>
      <c r="P2607">
        <v>0</v>
      </c>
      <c r="Q2607">
        <v>16</v>
      </c>
      <c r="R2607">
        <v>3</v>
      </c>
      <c r="S2607">
        <v>8</v>
      </c>
      <c r="T2607">
        <v>1</v>
      </c>
      <c r="U2607">
        <v>7</v>
      </c>
      <c r="V2607">
        <f>COUNTIF(tbl_HRMaster[EmployeeID],tbl_HRMaster[[#This Row],[EmployeeID]])</f>
        <v>1</v>
      </c>
      <c r="W2607">
        <f>IFERROR(INDEX(tbl_EmployeeSurvey[EnvironmentSatisfaction],MATCH(tbl_HRMaster[[#This Row],[EmployeeID]],tbl_EmployeeSurvey[EmployeeID],0)),"Not Found")</f>
        <v>3</v>
      </c>
      <c r="X2607">
        <f>IFERROR(INDEX(tbl_EmployeeSurvey[JobSatisfaction],MATCH(tbl_HRMaster[[#This Row],[EmployeeID]],tbl_EmployeeSurvey[EmployeeID],0)),"Not Found")</f>
        <v>2</v>
      </c>
      <c r="Y2607" s="5">
        <f>IFERROR(INDEX(tbl_EmployeeSurvey[WorkLifeBalance],MATCH(tbl_HRMaster[[#This Row],[EmployeeID]],tbl_EmployeeSurvey[EmployeeID],0)),"Not Found")</f>
        <v>4</v>
      </c>
      <c r="Z2607" s="5">
        <f>IFERROR(VLOOKUP(tbl_HRMaster[[#This Row],[EmployeeID]],tbl_ManagerSurvey[[EmployeeID]:[PerformanceRating]],2,FALSE),"Not Found")</f>
        <v>3</v>
      </c>
      <c r="AA2607" s="5">
        <f>IFERROR(VLOOKUP(tbl_HRMaster[[#This Row],[EmployeeID]],tbl_ManagerSurvey[[EmployeeID]:[PerformanceRating]],3,FALSE),"Not Found")</f>
        <v>3</v>
      </c>
      <c r="AB2607" s="5" t="str">
        <f>IF(tbl_HRMaster[[#This Row],[Attrition]]="Yes","Left","Active")</f>
        <v>Active</v>
      </c>
      <c r="AC2607" s="5" t="str">
        <f>_xlfn.IFS(tbl_HRMaster[[#This Row],[Age]]&lt;25,"Under 25",tbl_HRMaster[[#This Row],[Age]]&lt;35,"25-34",tbl_HRMaster[[#This Row],[Age]]&lt;45,"35-44",tbl_HRMaster[[#This Row],[Age]]&lt;55,"45-54",TRUE,"Above 54")</f>
        <v>45-54</v>
      </c>
      <c r="AD2607" s="5" t="str">
        <f>_xlfn.IFS(
tbl_HRMaster[[#This Row],[YearsAtCompany]]&lt;2,"&lt; 2 Years",
tbl_HRMaster[[#This Row],[YearsAtCompany]]&lt;5,"2-4 Years",
tbl_HRMaster[[#This Row],[YearsAtCompany]]&lt;10,"5-9 Years",
TRUE,"10+ Years"
)</f>
        <v>5-9 Years</v>
      </c>
      <c r="AE2607" s="5">
        <f>IF(tbl_HRMaster[[#This Row],[Attrition]]="Yes",1,0)</f>
        <v>0</v>
      </c>
    </row>
    <row r="2608" spans="1:31" x14ac:dyDescent="0.25">
      <c r="A2608">
        <v>47</v>
      </c>
      <c r="B2608" t="s">
        <v>21</v>
      </c>
      <c r="C2608" t="s">
        <v>36</v>
      </c>
      <c r="D2608" t="s">
        <v>30</v>
      </c>
      <c r="E2608">
        <v>1</v>
      </c>
      <c r="F2608">
        <v>4</v>
      </c>
      <c r="G2608" t="s">
        <v>38</v>
      </c>
      <c r="H2608">
        <v>4053</v>
      </c>
      <c r="I2608" t="s">
        <v>34</v>
      </c>
      <c r="J2608">
        <v>1</v>
      </c>
      <c r="K2608" t="s">
        <v>31</v>
      </c>
      <c r="L2608" t="s">
        <v>27</v>
      </c>
      <c r="M2608">
        <v>45380</v>
      </c>
      <c r="N2608">
        <v>8</v>
      </c>
      <c r="O2608">
        <v>11</v>
      </c>
      <c r="P2608">
        <v>0</v>
      </c>
      <c r="Q2608">
        <v>16</v>
      </c>
      <c r="R2608">
        <v>3</v>
      </c>
      <c r="S2608">
        <v>8</v>
      </c>
      <c r="T2608">
        <v>1</v>
      </c>
      <c r="U2608">
        <v>7</v>
      </c>
      <c r="V2608">
        <f>COUNTIF(tbl_HRMaster[EmployeeID],tbl_HRMaster[[#This Row],[EmployeeID]])</f>
        <v>1</v>
      </c>
      <c r="W2608">
        <f>IFERROR(INDEX(tbl_EmployeeSurvey[EnvironmentSatisfaction],MATCH(tbl_HRMaster[[#This Row],[EmployeeID]],tbl_EmployeeSurvey[EmployeeID],0)),"Not Found")</f>
        <v>3</v>
      </c>
      <c r="X2608">
        <f>IFERROR(INDEX(tbl_EmployeeSurvey[JobSatisfaction],MATCH(tbl_HRMaster[[#This Row],[EmployeeID]],tbl_EmployeeSurvey[EmployeeID],0)),"Not Found")</f>
        <v>2</v>
      </c>
      <c r="Y2608" s="5">
        <f>IFERROR(INDEX(tbl_EmployeeSurvey[WorkLifeBalance],MATCH(tbl_HRMaster[[#This Row],[EmployeeID]],tbl_EmployeeSurvey[EmployeeID],0)),"Not Found")</f>
        <v>4</v>
      </c>
      <c r="Z2608" s="5">
        <f>IFERROR(VLOOKUP(tbl_HRMaster[[#This Row],[EmployeeID]],tbl_ManagerSurvey[[EmployeeID]:[PerformanceRating]],2,FALSE),"Not Found")</f>
        <v>3</v>
      </c>
      <c r="AA2608" s="5">
        <f>IFERROR(VLOOKUP(tbl_HRMaster[[#This Row],[EmployeeID]],tbl_ManagerSurvey[[EmployeeID]:[PerformanceRating]],3,FALSE),"Not Found")</f>
        <v>3</v>
      </c>
      <c r="AB2608" s="5" t="str">
        <f>IF(tbl_HRMaster[[#This Row],[Attrition]]="Yes","Left","Active")</f>
        <v>Active</v>
      </c>
      <c r="AC2608" s="5" t="str">
        <f>_xlfn.IFS(tbl_HRMaster[[#This Row],[Age]]&lt;25,"Under 25",tbl_HRMaster[[#This Row],[Age]]&lt;35,"25-34",tbl_HRMaster[[#This Row],[Age]]&lt;45,"35-44",tbl_HRMaster[[#This Row],[Age]]&lt;55,"45-54",TRUE,"Above 54")</f>
        <v>45-54</v>
      </c>
      <c r="AD2608" s="5" t="str">
        <f>_xlfn.IFS(
tbl_HRMaster[[#This Row],[YearsAtCompany]]&lt;2,"&lt; 2 Years",
tbl_HRMaster[[#This Row],[YearsAtCompany]]&lt;5,"2-4 Years",
tbl_HRMaster[[#This Row],[YearsAtCompany]]&lt;10,"5-9 Years",
TRUE,"10+ Years"
)</f>
        <v>5-9 Years</v>
      </c>
      <c r="AE2608" s="5">
        <f>IF(tbl_HRMaster[[#This Row],[Attrition]]="Yes",1,0)</f>
        <v>0</v>
      </c>
    </row>
    <row r="2609" spans="1:31" x14ac:dyDescent="0.25">
      <c r="A2609">
        <v>35</v>
      </c>
      <c r="B2609" t="s">
        <v>21</v>
      </c>
      <c r="C2609" t="s">
        <v>22</v>
      </c>
      <c r="D2609" t="s">
        <v>30</v>
      </c>
      <c r="E2609">
        <v>1</v>
      </c>
      <c r="F2609">
        <v>3</v>
      </c>
      <c r="G2609" t="s">
        <v>38</v>
      </c>
      <c r="H2609">
        <v>354</v>
      </c>
      <c r="I2609" t="s">
        <v>34</v>
      </c>
      <c r="J2609">
        <v>1</v>
      </c>
      <c r="K2609" t="s">
        <v>39</v>
      </c>
      <c r="L2609" t="s">
        <v>32</v>
      </c>
      <c r="M2609">
        <v>108550</v>
      </c>
      <c r="N2609">
        <v>3</v>
      </c>
      <c r="O2609">
        <v>13</v>
      </c>
      <c r="P2609">
        <v>1</v>
      </c>
      <c r="Q2609">
        <v>17</v>
      </c>
      <c r="R2609">
        <v>2</v>
      </c>
      <c r="S2609">
        <v>8</v>
      </c>
      <c r="T2609">
        <v>1</v>
      </c>
      <c r="U2609">
        <v>6</v>
      </c>
      <c r="V2609">
        <f>COUNTIF(tbl_HRMaster[EmployeeID],tbl_HRMaster[[#This Row],[EmployeeID]])</f>
        <v>1</v>
      </c>
      <c r="W2609">
        <f>IFERROR(INDEX(tbl_EmployeeSurvey[EnvironmentSatisfaction],MATCH(tbl_HRMaster[[#This Row],[EmployeeID]],tbl_EmployeeSurvey[EmployeeID],0)),"Not Found")</f>
        <v>3</v>
      </c>
      <c r="X2609">
        <f>IFERROR(INDEX(tbl_EmployeeSurvey[JobSatisfaction],MATCH(tbl_HRMaster[[#This Row],[EmployeeID]],tbl_EmployeeSurvey[EmployeeID],0)),"Not Found")</f>
        <v>3</v>
      </c>
      <c r="Y2609" s="5">
        <f>IFERROR(INDEX(tbl_EmployeeSurvey[WorkLifeBalance],MATCH(tbl_HRMaster[[#This Row],[EmployeeID]],tbl_EmployeeSurvey[EmployeeID],0)),"Not Found")</f>
        <v>4</v>
      </c>
      <c r="Z2609" s="5">
        <f>IFERROR(VLOOKUP(tbl_HRMaster[[#This Row],[EmployeeID]],tbl_ManagerSurvey[[EmployeeID]:[PerformanceRating]],2,FALSE),"Not Found")</f>
        <v>3</v>
      </c>
      <c r="AA2609" s="5">
        <f>IFERROR(VLOOKUP(tbl_HRMaster[[#This Row],[EmployeeID]],tbl_ManagerSurvey[[EmployeeID]:[PerformanceRating]],3,FALSE),"Not Found")</f>
        <v>3</v>
      </c>
      <c r="AB2609" s="5" t="str">
        <f>IF(tbl_HRMaster[[#This Row],[Attrition]]="Yes","Left","Active")</f>
        <v>Active</v>
      </c>
      <c r="AC2609" s="5" t="str">
        <f>_xlfn.IFS(tbl_HRMaster[[#This Row],[Age]]&lt;25,"Under 25",tbl_HRMaster[[#This Row],[Age]]&lt;35,"25-34",tbl_HRMaster[[#This Row],[Age]]&lt;45,"35-44",tbl_HRMaster[[#This Row],[Age]]&lt;55,"45-54",TRUE,"Above 54")</f>
        <v>35-44</v>
      </c>
      <c r="AD2609" s="5" t="str">
        <f>_xlfn.IFS(
tbl_HRMaster[[#This Row],[YearsAtCompany]]&lt;2,"&lt; 2 Years",
tbl_HRMaster[[#This Row],[YearsAtCompany]]&lt;5,"2-4 Years",
tbl_HRMaster[[#This Row],[YearsAtCompany]]&lt;10,"5-9 Years",
TRUE,"10+ Years"
)</f>
        <v>5-9 Years</v>
      </c>
      <c r="AE2609" s="5">
        <f>IF(tbl_HRMaster[[#This Row],[Attrition]]="Yes",1,0)</f>
        <v>0</v>
      </c>
    </row>
    <row r="2610" spans="1:31" x14ac:dyDescent="0.25">
      <c r="A2610">
        <v>35</v>
      </c>
      <c r="B2610" t="s">
        <v>21</v>
      </c>
      <c r="C2610" t="s">
        <v>22</v>
      </c>
      <c r="D2610" t="s">
        <v>30</v>
      </c>
      <c r="E2610">
        <v>1</v>
      </c>
      <c r="F2610">
        <v>3</v>
      </c>
      <c r="G2610" t="s">
        <v>38</v>
      </c>
      <c r="H2610">
        <v>1824</v>
      </c>
      <c r="I2610" t="s">
        <v>34</v>
      </c>
      <c r="J2610">
        <v>1</v>
      </c>
      <c r="K2610" t="s">
        <v>39</v>
      </c>
      <c r="L2610" t="s">
        <v>32</v>
      </c>
      <c r="M2610">
        <v>108550</v>
      </c>
      <c r="N2610">
        <v>3</v>
      </c>
      <c r="O2610">
        <v>13</v>
      </c>
      <c r="P2610">
        <v>1</v>
      </c>
      <c r="Q2610">
        <v>17</v>
      </c>
      <c r="R2610">
        <v>2</v>
      </c>
      <c r="S2610">
        <v>8</v>
      </c>
      <c r="T2610">
        <v>1</v>
      </c>
      <c r="U2610">
        <v>6</v>
      </c>
      <c r="V2610">
        <f>COUNTIF(tbl_HRMaster[EmployeeID],tbl_HRMaster[[#This Row],[EmployeeID]])</f>
        <v>1</v>
      </c>
      <c r="W2610">
        <f>IFERROR(INDEX(tbl_EmployeeSurvey[EnvironmentSatisfaction],MATCH(tbl_HRMaster[[#This Row],[EmployeeID]],tbl_EmployeeSurvey[EmployeeID],0)),"Not Found")</f>
        <v>3</v>
      </c>
      <c r="X2610">
        <f>IFERROR(INDEX(tbl_EmployeeSurvey[JobSatisfaction],MATCH(tbl_HRMaster[[#This Row],[EmployeeID]],tbl_EmployeeSurvey[EmployeeID],0)),"Not Found")</f>
        <v>3</v>
      </c>
      <c r="Y2610" s="5">
        <f>IFERROR(INDEX(tbl_EmployeeSurvey[WorkLifeBalance],MATCH(tbl_HRMaster[[#This Row],[EmployeeID]],tbl_EmployeeSurvey[EmployeeID],0)),"Not Found")</f>
        <v>4</v>
      </c>
      <c r="Z2610" s="5">
        <f>IFERROR(VLOOKUP(tbl_HRMaster[[#This Row],[EmployeeID]],tbl_ManagerSurvey[[EmployeeID]:[PerformanceRating]],2,FALSE),"Not Found")</f>
        <v>3</v>
      </c>
      <c r="AA2610" s="5">
        <f>IFERROR(VLOOKUP(tbl_HRMaster[[#This Row],[EmployeeID]],tbl_ManagerSurvey[[EmployeeID]:[PerformanceRating]],3,FALSE),"Not Found")</f>
        <v>3</v>
      </c>
      <c r="AB2610" s="5" t="str">
        <f>IF(tbl_HRMaster[[#This Row],[Attrition]]="Yes","Left","Active")</f>
        <v>Active</v>
      </c>
      <c r="AC2610" s="5" t="str">
        <f>_xlfn.IFS(tbl_HRMaster[[#This Row],[Age]]&lt;25,"Under 25",tbl_HRMaster[[#This Row],[Age]]&lt;35,"25-34",tbl_HRMaster[[#This Row],[Age]]&lt;45,"35-44",tbl_HRMaster[[#This Row],[Age]]&lt;55,"45-54",TRUE,"Above 54")</f>
        <v>35-44</v>
      </c>
      <c r="AD2610" s="5" t="str">
        <f>_xlfn.IFS(
tbl_HRMaster[[#This Row],[YearsAtCompany]]&lt;2,"&lt; 2 Years",
tbl_HRMaster[[#This Row],[YearsAtCompany]]&lt;5,"2-4 Years",
tbl_HRMaster[[#This Row],[YearsAtCompany]]&lt;10,"5-9 Years",
TRUE,"10+ Years"
)</f>
        <v>5-9 Years</v>
      </c>
      <c r="AE2610" s="5">
        <f>IF(tbl_HRMaster[[#This Row],[Attrition]]="Yes",1,0)</f>
        <v>0</v>
      </c>
    </row>
    <row r="2611" spans="1:31" x14ac:dyDescent="0.25">
      <c r="A2611">
        <v>35</v>
      </c>
      <c r="B2611" t="s">
        <v>21</v>
      </c>
      <c r="C2611" t="s">
        <v>22</v>
      </c>
      <c r="D2611" t="s">
        <v>30</v>
      </c>
      <c r="E2611">
        <v>1</v>
      </c>
      <c r="F2611">
        <v>3</v>
      </c>
      <c r="G2611" t="s">
        <v>38</v>
      </c>
      <c r="H2611">
        <v>3294</v>
      </c>
      <c r="I2611" t="s">
        <v>34</v>
      </c>
      <c r="J2611">
        <v>1</v>
      </c>
      <c r="K2611" t="s">
        <v>39</v>
      </c>
      <c r="L2611" t="s">
        <v>32</v>
      </c>
      <c r="M2611">
        <v>108550</v>
      </c>
      <c r="N2611">
        <v>3</v>
      </c>
      <c r="O2611">
        <v>13</v>
      </c>
      <c r="P2611">
        <v>1</v>
      </c>
      <c r="Q2611">
        <v>17</v>
      </c>
      <c r="R2611">
        <v>2</v>
      </c>
      <c r="S2611">
        <v>8</v>
      </c>
      <c r="T2611">
        <v>1</v>
      </c>
      <c r="U2611">
        <v>6</v>
      </c>
      <c r="V2611">
        <f>COUNTIF(tbl_HRMaster[EmployeeID],tbl_HRMaster[[#This Row],[EmployeeID]])</f>
        <v>1</v>
      </c>
      <c r="W2611">
        <f>IFERROR(INDEX(tbl_EmployeeSurvey[EnvironmentSatisfaction],MATCH(tbl_HRMaster[[#This Row],[EmployeeID]],tbl_EmployeeSurvey[EmployeeID],0)),"Not Found")</f>
        <v>3</v>
      </c>
      <c r="X2611">
        <f>IFERROR(INDEX(tbl_EmployeeSurvey[JobSatisfaction],MATCH(tbl_HRMaster[[#This Row],[EmployeeID]],tbl_EmployeeSurvey[EmployeeID],0)),"Not Found")</f>
        <v>3</v>
      </c>
      <c r="Y2611" s="5">
        <f>IFERROR(INDEX(tbl_EmployeeSurvey[WorkLifeBalance],MATCH(tbl_HRMaster[[#This Row],[EmployeeID]],tbl_EmployeeSurvey[EmployeeID],0)),"Not Found")</f>
        <v>4</v>
      </c>
      <c r="Z2611" s="5">
        <f>IFERROR(VLOOKUP(tbl_HRMaster[[#This Row],[EmployeeID]],tbl_ManagerSurvey[[EmployeeID]:[PerformanceRating]],2,FALSE),"Not Found")</f>
        <v>3</v>
      </c>
      <c r="AA2611" s="5">
        <f>IFERROR(VLOOKUP(tbl_HRMaster[[#This Row],[EmployeeID]],tbl_ManagerSurvey[[EmployeeID]:[PerformanceRating]],3,FALSE),"Not Found")</f>
        <v>3</v>
      </c>
      <c r="AB2611" s="5" t="str">
        <f>IF(tbl_HRMaster[[#This Row],[Attrition]]="Yes","Left","Active")</f>
        <v>Active</v>
      </c>
      <c r="AC2611" s="5" t="str">
        <f>_xlfn.IFS(tbl_HRMaster[[#This Row],[Age]]&lt;25,"Under 25",tbl_HRMaster[[#This Row],[Age]]&lt;35,"25-34",tbl_HRMaster[[#This Row],[Age]]&lt;45,"35-44",tbl_HRMaster[[#This Row],[Age]]&lt;55,"45-54",TRUE,"Above 54")</f>
        <v>35-44</v>
      </c>
      <c r="AD2611" s="5" t="str">
        <f>_xlfn.IFS(
tbl_HRMaster[[#This Row],[YearsAtCompany]]&lt;2,"&lt; 2 Years",
tbl_HRMaster[[#This Row],[YearsAtCompany]]&lt;5,"2-4 Years",
tbl_HRMaster[[#This Row],[YearsAtCompany]]&lt;10,"5-9 Years",
TRUE,"10+ Years"
)</f>
        <v>5-9 Years</v>
      </c>
      <c r="AE2611" s="5">
        <f>IF(tbl_HRMaster[[#This Row],[Attrition]]="Yes",1,0)</f>
        <v>0</v>
      </c>
    </row>
    <row r="2612" spans="1:31" x14ac:dyDescent="0.25">
      <c r="A2612">
        <v>35</v>
      </c>
      <c r="B2612" t="s">
        <v>21</v>
      </c>
      <c r="C2612" t="s">
        <v>22</v>
      </c>
      <c r="D2612" t="s">
        <v>30</v>
      </c>
      <c r="E2612">
        <v>16</v>
      </c>
      <c r="F2612">
        <v>3</v>
      </c>
      <c r="G2612" t="s">
        <v>38</v>
      </c>
      <c r="H2612">
        <v>1193</v>
      </c>
      <c r="I2612" t="s">
        <v>25</v>
      </c>
      <c r="J2612">
        <v>2</v>
      </c>
      <c r="K2612" t="s">
        <v>26</v>
      </c>
      <c r="L2612" t="s">
        <v>32</v>
      </c>
      <c r="M2612">
        <v>23940</v>
      </c>
      <c r="N2612">
        <v>1</v>
      </c>
      <c r="O2612">
        <v>16</v>
      </c>
      <c r="P2612">
        <v>1</v>
      </c>
      <c r="Q2612">
        <v>9</v>
      </c>
      <c r="R2612">
        <v>3</v>
      </c>
      <c r="S2612">
        <v>9</v>
      </c>
      <c r="T2612">
        <v>1</v>
      </c>
      <c r="U2612">
        <v>7</v>
      </c>
      <c r="V2612">
        <f>COUNTIF(tbl_HRMaster[EmployeeID],tbl_HRMaster[[#This Row],[EmployeeID]])</f>
        <v>1</v>
      </c>
      <c r="W2612">
        <f>IFERROR(INDEX(tbl_EmployeeSurvey[EnvironmentSatisfaction],MATCH(tbl_HRMaster[[#This Row],[EmployeeID]],tbl_EmployeeSurvey[EmployeeID],0)),"Not Found")</f>
        <v>3</v>
      </c>
      <c r="X2612">
        <f>IFERROR(INDEX(tbl_EmployeeSurvey[JobSatisfaction],MATCH(tbl_HRMaster[[#This Row],[EmployeeID]],tbl_EmployeeSurvey[EmployeeID],0)),"Not Found")</f>
        <v>4</v>
      </c>
      <c r="Y2612" s="5">
        <f>IFERROR(INDEX(tbl_EmployeeSurvey[WorkLifeBalance],MATCH(tbl_HRMaster[[#This Row],[EmployeeID]],tbl_EmployeeSurvey[EmployeeID],0)),"Not Found")</f>
        <v>3</v>
      </c>
      <c r="Z2612" s="5">
        <f>IFERROR(VLOOKUP(tbl_HRMaster[[#This Row],[EmployeeID]],tbl_ManagerSurvey[[EmployeeID]:[PerformanceRating]],2,FALSE),"Not Found")</f>
        <v>3</v>
      </c>
      <c r="AA2612" s="5">
        <f>IFERROR(VLOOKUP(tbl_HRMaster[[#This Row],[EmployeeID]],tbl_ManagerSurvey[[EmployeeID]:[PerformanceRating]],3,FALSE),"Not Found")</f>
        <v>3</v>
      </c>
      <c r="AB2612" s="5" t="str">
        <f>IF(tbl_HRMaster[[#This Row],[Attrition]]="Yes","Left","Active")</f>
        <v>Active</v>
      </c>
      <c r="AC2612" s="5" t="str">
        <f>_xlfn.IFS(tbl_HRMaster[[#This Row],[Age]]&lt;25,"Under 25",tbl_HRMaster[[#This Row],[Age]]&lt;35,"25-34",tbl_HRMaster[[#This Row],[Age]]&lt;45,"35-44",tbl_HRMaster[[#This Row],[Age]]&lt;55,"45-54",TRUE,"Above 54")</f>
        <v>35-44</v>
      </c>
      <c r="AD2612" s="5" t="str">
        <f>_xlfn.IFS(
tbl_HRMaster[[#This Row],[YearsAtCompany]]&lt;2,"&lt; 2 Years",
tbl_HRMaster[[#This Row],[YearsAtCompany]]&lt;5,"2-4 Years",
tbl_HRMaster[[#This Row],[YearsAtCompany]]&lt;10,"5-9 Years",
TRUE,"10+ Years"
)</f>
        <v>5-9 Years</v>
      </c>
      <c r="AE2612" s="5">
        <f>IF(tbl_HRMaster[[#This Row],[Attrition]]="Yes",1,0)</f>
        <v>0</v>
      </c>
    </row>
    <row r="2613" spans="1:31" x14ac:dyDescent="0.25">
      <c r="A2613">
        <v>35</v>
      </c>
      <c r="B2613" t="s">
        <v>21</v>
      </c>
      <c r="C2613" t="s">
        <v>22</v>
      </c>
      <c r="D2613" t="s">
        <v>30</v>
      </c>
      <c r="E2613">
        <v>16</v>
      </c>
      <c r="F2613">
        <v>3</v>
      </c>
      <c r="G2613" t="s">
        <v>38</v>
      </c>
      <c r="H2613">
        <v>2663</v>
      </c>
      <c r="I2613" t="s">
        <v>25</v>
      </c>
      <c r="J2613">
        <v>2</v>
      </c>
      <c r="K2613" t="s">
        <v>26</v>
      </c>
      <c r="L2613" t="s">
        <v>32</v>
      </c>
      <c r="M2613">
        <v>23940</v>
      </c>
      <c r="N2613">
        <v>1</v>
      </c>
      <c r="O2613">
        <v>16</v>
      </c>
      <c r="P2613">
        <v>1</v>
      </c>
      <c r="Q2613">
        <v>9</v>
      </c>
      <c r="R2613">
        <v>3</v>
      </c>
      <c r="S2613">
        <v>9</v>
      </c>
      <c r="T2613">
        <v>1</v>
      </c>
      <c r="U2613">
        <v>7</v>
      </c>
      <c r="V2613">
        <f>COUNTIF(tbl_HRMaster[EmployeeID],tbl_HRMaster[[#This Row],[EmployeeID]])</f>
        <v>1</v>
      </c>
      <c r="W2613">
        <f>IFERROR(INDEX(tbl_EmployeeSurvey[EnvironmentSatisfaction],MATCH(tbl_HRMaster[[#This Row],[EmployeeID]],tbl_EmployeeSurvey[EmployeeID],0)),"Not Found")</f>
        <v>3</v>
      </c>
      <c r="X2613">
        <f>IFERROR(INDEX(tbl_EmployeeSurvey[JobSatisfaction],MATCH(tbl_HRMaster[[#This Row],[EmployeeID]],tbl_EmployeeSurvey[EmployeeID],0)),"Not Found")</f>
        <v>4</v>
      </c>
      <c r="Y2613" s="5">
        <f>IFERROR(INDEX(tbl_EmployeeSurvey[WorkLifeBalance],MATCH(tbl_HRMaster[[#This Row],[EmployeeID]],tbl_EmployeeSurvey[EmployeeID],0)),"Not Found")</f>
        <v>3</v>
      </c>
      <c r="Z2613" s="5">
        <f>IFERROR(VLOOKUP(tbl_HRMaster[[#This Row],[EmployeeID]],tbl_ManagerSurvey[[EmployeeID]:[PerformanceRating]],2,FALSE),"Not Found")</f>
        <v>3</v>
      </c>
      <c r="AA2613" s="5">
        <f>IFERROR(VLOOKUP(tbl_HRMaster[[#This Row],[EmployeeID]],tbl_ManagerSurvey[[EmployeeID]:[PerformanceRating]],3,FALSE),"Not Found")</f>
        <v>3</v>
      </c>
      <c r="AB2613" s="5" t="str">
        <f>IF(tbl_HRMaster[[#This Row],[Attrition]]="Yes","Left","Active")</f>
        <v>Active</v>
      </c>
      <c r="AC2613" s="5" t="str">
        <f>_xlfn.IFS(tbl_HRMaster[[#This Row],[Age]]&lt;25,"Under 25",tbl_HRMaster[[#This Row],[Age]]&lt;35,"25-34",tbl_HRMaster[[#This Row],[Age]]&lt;45,"35-44",tbl_HRMaster[[#This Row],[Age]]&lt;55,"45-54",TRUE,"Above 54")</f>
        <v>35-44</v>
      </c>
      <c r="AD2613" s="5" t="str">
        <f>_xlfn.IFS(
tbl_HRMaster[[#This Row],[YearsAtCompany]]&lt;2,"&lt; 2 Years",
tbl_HRMaster[[#This Row],[YearsAtCompany]]&lt;5,"2-4 Years",
tbl_HRMaster[[#This Row],[YearsAtCompany]]&lt;10,"5-9 Years",
TRUE,"10+ Years"
)</f>
        <v>5-9 Years</v>
      </c>
      <c r="AE2613" s="5">
        <f>IF(tbl_HRMaster[[#This Row],[Attrition]]="Yes",1,0)</f>
        <v>0</v>
      </c>
    </row>
    <row r="2614" spans="1:31" x14ac:dyDescent="0.25">
      <c r="A2614">
        <v>35</v>
      </c>
      <c r="B2614" t="s">
        <v>21</v>
      </c>
      <c r="C2614" t="s">
        <v>22</v>
      </c>
      <c r="D2614" t="s">
        <v>30</v>
      </c>
      <c r="E2614">
        <v>16</v>
      </c>
      <c r="F2614">
        <v>3</v>
      </c>
      <c r="G2614" t="s">
        <v>38</v>
      </c>
      <c r="H2614">
        <v>4133</v>
      </c>
      <c r="I2614" t="s">
        <v>25</v>
      </c>
      <c r="J2614">
        <v>2</v>
      </c>
      <c r="K2614" t="s">
        <v>26</v>
      </c>
      <c r="L2614" t="s">
        <v>32</v>
      </c>
      <c r="M2614">
        <v>23940</v>
      </c>
      <c r="N2614">
        <v>1</v>
      </c>
      <c r="O2614">
        <v>16</v>
      </c>
      <c r="P2614">
        <v>1</v>
      </c>
      <c r="Q2614">
        <v>9</v>
      </c>
      <c r="R2614">
        <v>3</v>
      </c>
      <c r="S2614">
        <v>9</v>
      </c>
      <c r="T2614">
        <v>1</v>
      </c>
      <c r="U2614">
        <v>7</v>
      </c>
      <c r="V2614">
        <f>COUNTIF(tbl_HRMaster[EmployeeID],tbl_HRMaster[[#This Row],[EmployeeID]])</f>
        <v>1</v>
      </c>
      <c r="W2614">
        <f>IFERROR(INDEX(tbl_EmployeeSurvey[EnvironmentSatisfaction],MATCH(tbl_HRMaster[[#This Row],[EmployeeID]],tbl_EmployeeSurvey[EmployeeID],0)),"Not Found")</f>
        <v>3</v>
      </c>
      <c r="X2614">
        <f>IFERROR(INDEX(tbl_EmployeeSurvey[JobSatisfaction],MATCH(tbl_HRMaster[[#This Row],[EmployeeID]],tbl_EmployeeSurvey[EmployeeID],0)),"Not Found")</f>
        <v>4</v>
      </c>
      <c r="Y2614" s="5">
        <f>IFERROR(INDEX(tbl_EmployeeSurvey[WorkLifeBalance],MATCH(tbl_HRMaster[[#This Row],[EmployeeID]],tbl_EmployeeSurvey[EmployeeID],0)),"Not Found")</f>
        <v>3</v>
      </c>
      <c r="Z2614" s="5">
        <f>IFERROR(VLOOKUP(tbl_HRMaster[[#This Row],[EmployeeID]],tbl_ManagerSurvey[[EmployeeID]:[PerformanceRating]],2,FALSE),"Not Found")</f>
        <v>3</v>
      </c>
      <c r="AA2614" s="5">
        <f>IFERROR(VLOOKUP(tbl_HRMaster[[#This Row],[EmployeeID]],tbl_ManagerSurvey[[EmployeeID]:[PerformanceRating]],3,FALSE),"Not Found")</f>
        <v>3</v>
      </c>
      <c r="AB2614" s="5" t="str">
        <f>IF(tbl_HRMaster[[#This Row],[Attrition]]="Yes","Left","Active")</f>
        <v>Active</v>
      </c>
      <c r="AC2614" s="5" t="str">
        <f>_xlfn.IFS(tbl_HRMaster[[#This Row],[Age]]&lt;25,"Under 25",tbl_HRMaster[[#This Row],[Age]]&lt;35,"25-34",tbl_HRMaster[[#This Row],[Age]]&lt;45,"35-44",tbl_HRMaster[[#This Row],[Age]]&lt;55,"45-54",TRUE,"Above 54")</f>
        <v>35-44</v>
      </c>
      <c r="AD2614" s="5" t="str">
        <f>_xlfn.IFS(
tbl_HRMaster[[#This Row],[YearsAtCompany]]&lt;2,"&lt; 2 Years",
tbl_HRMaster[[#This Row],[YearsAtCompany]]&lt;5,"2-4 Years",
tbl_HRMaster[[#This Row],[YearsAtCompany]]&lt;10,"5-9 Years",
TRUE,"10+ Years"
)</f>
        <v>5-9 Years</v>
      </c>
      <c r="AE2614" s="5">
        <f>IF(tbl_HRMaster[[#This Row],[Attrition]]="Yes",1,0)</f>
        <v>0</v>
      </c>
    </row>
    <row r="2615" spans="1:31" x14ac:dyDescent="0.25">
      <c r="A2615">
        <v>27</v>
      </c>
      <c r="B2615" t="s">
        <v>21</v>
      </c>
      <c r="C2615" t="s">
        <v>29</v>
      </c>
      <c r="D2615" t="s">
        <v>23</v>
      </c>
      <c r="E2615">
        <v>24</v>
      </c>
      <c r="F2615">
        <v>3</v>
      </c>
      <c r="G2615" t="s">
        <v>24</v>
      </c>
      <c r="H2615">
        <v>1256</v>
      </c>
      <c r="I2615" t="s">
        <v>34</v>
      </c>
      <c r="J2615">
        <v>4</v>
      </c>
      <c r="K2615" t="s">
        <v>26</v>
      </c>
      <c r="L2615" t="s">
        <v>32</v>
      </c>
      <c r="M2615">
        <v>31720</v>
      </c>
      <c r="N2615">
        <v>1</v>
      </c>
      <c r="O2615">
        <v>20</v>
      </c>
      <c r="P2615">
        <v>1</v>
      </c>
      <c r="Q2615">
        <v>9</v>
      </c>
      <c r="R2615">
        <v>1</v>
      </c>
      <c r="S2615">
        <v>9</v>
      </c>
      <c r="T2615">
        <v>1</v>
      </c>
      <c r="U2615">
        <v>7</v>
      </c>
      <c r="V2615">
        <f>COUNTIF(tbl_HRMaster[EmployeeID],tbl_HRMaster[[#This Row],[EmployeeID]])</f>
        <v>1</v>
      </c>
      <c r="W2615">
        <f>IFERROR(INDEX(tbl_EmployeeSurvey[EnvironmentSatisfaction],MATCH(tbl_HRMaster[[#This Row],[EmployeeID]],tbl_EmployeeSurvey[EmployeeID],0)),"Not Found")</f>
        <v>4</v>
      </c>
      <c r="X2615">
        <f>IFERROR(INDEX(tbl_EmployeeSurvey[JobSatisfaction],MATCH(tbl_HRMaster[[#This Row],[EmployeeID]],tbl_EmployeeSurvey[EmployeeID],0)),"Not Found")</f>
        <v>3</v>
      </c>
      <c r="Y2615" s="5">
        <f>IFERROR(INDEX(tbl_EmployeeSurvey[WorkLifeBalance],MATCH(tbl_HRMaster[[#This Row],[EmployeeID]],tbl_EmployeeSurvey[EmployeeID],0)),"Not Found")</f>
        <v>3</v>
      </c>
      <c r="Z2615" s="5">
        <f>IFERROR(VLOOKUP(tbl_HRMaster[[#This Row],[EmployeeID]],tbl_ManagerSurvey[[EmployeeID]:[PerformanceRating]],2,FALSE),"Not Found")</f>
        <v>3</v>
      </c>
      <c r="AA2615" s="5">
        <f>IFERROR(VLOOKUP(tbl_HRMaster[[#This Row],[EmployeeID]],tbl_ManagerSurvey[[EmployeeID]:[PerformanceRating]],3,FALSE),"Not Found")</f>
        <v>4</v>
      </c>
      <c r="AB2615" s="5" t="str">
        <f>IF(tbl_HRMaster[[#This Row],[Attrition]]="Yes","Left","Active")</f>
        <v>Active</v>
      </c>
      <c r="AC2615" s="5" t="str">
        <f>_xlfn.IFS(tbl_HRMaster[[#This Row],[Age]]&lt;25,"Under 25",tbl_HRMaster[[#This Row],[Age]]&lt;35,"25-34",tbl_HRMaster[[#This Row],[Age]]&lt;45,"35-44",tbl_HRMaster[[#This Row],[Age]]&lt;55,"45-54",TRUE,"Above 54")</f>
        <v>25-34</v>
      </c>
      <c r="AD2615" s="5" t="str">
        <f>_xlfn.IFS(
tbl_HRMaster[[#This Row],[YearsAtCompany]]&lt;2,"&lt; 2 Years",
tbl_HRMaster[[#This Row],[YearsAtCompany]]&lt;5,"2-4 Years",
tbl_HRMaster[[#This Row],[YearsAtCompany]]&lt;10,"5-9 Years",
TRUE,"10+ Years"
)</f>
        <v>5-9 Years</v>
      </c>
      <c r="AE2615" s="5">
        <f>IF(tbl_HRMaster[[#This Row],[Attrition]]="Yes",1,0)</f>
        <v>0</v>
      </c>
    </row>
    <row r="2616" spans="1:31" x14ac:dyDescent="0.25">
      <c r="A2616">
        <v>27</v>
      </c>
      <c r="B2616" t="s">
        <v>21</v>
      </c>
      <c r="C2616" t="s">
        <v>29</v>
      </c>
      <c r="D2616" t="s">
        <v>23</v>
      </c>
      <c r="E2616">
        <v>24</v>
      </c>
      <c r="F2616">
        <v>3</v>
      </c>
      <c r="G2616" t="s">
        <v>24</v>
      </c>
      <c r="H2616">
        <v>2726</v>
      </c>
      <c r="I2616" t="s">
        <v>34</v>
      </c>
      <c r="J2616">
        <v>4</v>
      </c>
      <c r="K2616" t="s">
        <v>26</v>
      </c>
      <c r="L2616" t="s">
        <v>32</v>
      </c>
      <c r="M2616">
        <v>31720</v>
      </c>
      <c r="N2616">
        <v>1</v>
      </c>
      <c r="O2616">
        <v>20</v>
      </c>
      <c r="P2616">
        <v>1</v>
      </c>
      <c r="Q2616">
        <v>9</v>
      </c>
      <c r="R2616">
        <v>1</v>
      </c>
      <c r="S2616">
        <v>9</v>
      </c>
      <c r="T2616">
        <v>1</v>
      </c>
      <c r="U2616">
        <v>7</v>
      </c>
      <c r="V2616">
        <f>COUNTIF(tbl_HRMaster[EmployeeID],tbl_HRMaster[[#This Row],[EmployeeID]])</f>
        <v>1</v>
      </c>
      <c r="W2616">
        <f>IFERROR(INDEX(tbl_EmployeeSurvey[EnvironmentSatisfaction],MATCH(tbl_HRMaster[[#This Row],[EmployeeID]],tbl_EmployeeSurvey[EmployeeID],0)),"Not Found")</f>
        <v>4</v>
      </c>
      <c r="X2616">
        <f>IFERROR(INDEX(tbl_EmployeeSurvey[JobSatisfaction],MATCH(tbl_HRMaster[[#This Row],[EmployeeID]],tbl_EmployeeSurvey[EmployeeID],0)),"Not Found")</f>
        <v>3</v>
      </c>
      <c r="Y2616" s="5">
        <f>IFERROR(INDEX(tbl_EmployeeSurvey[WorkLifeBalance],MATCH(tbl_HRMaster[[#This Row],[EmployeeID]],tbl_EmployeeSurvey[EmployeeID],0)),"Not Found")</f>
        <v>3</v>
      </c>
      <c r="Z2616" s="5">
        <f>IFERROR(VLOOKUP(tbl_HRMaster[[#This Row],[EmployeeID]],tbl_ManagerSurvey[[EmployeeID]:[PerformanceRating]],2,FALSE),"Not Found")</f>
        <v>3</v>
      </c>
      <c r="AA2616" s="5">
        <f>IFERROR(VLOOKUP(tbl_HRMaster[[#This Row],[EmployeeID]],tbl_ManagerSurvey[[EmployeeID]:[PerformanceRating]],3,FALSE),"Not Found")</f>
        <v>4</v>
      </c>
      <c r="AB2616" s="5" t="str">
        <f>IF(tbl_HRMaster[[#This Row],[Attrition]]="Yes","Left","Active")</f>
        <v>Active</v>
      </c>
      <c r="AC2616" s="5" t="str">
        <f>_xlfn.IFS(tbl_HRMaster[[#This Row],[Age]]&lt;25,"Under 25",tbl_HRMaster[[#This Row],[Age]]&lt;35,"25-34",tbl_HRMaster[[#This Row],[Age]]&lt;45,"35-44",tbl_HRMaster[[#This Row],[Age]]&lt;55,"45-54",TRUE,"Above 54")</f>
        <v>25-34</v>
      </c>
      <c r="AD2616" s="5" t="str">
        <f>_xlfn.IFS(
tbl_HRMaster[[#This Row],[YearsAtCompany]]&lt;2,"&lt; 2 Years",
tbl_HRMaster[[#This Row],[YearsAtCompany]]&lt;5,"2-4 Years",
tbl_HRMaster[[#This Row],[YearsAtCompany]]&lt;10,"5-9 Years",
TRUE,"10+ Years"
)</f>
        <v>5-9 Years</v>
      </c>
      <c r="AE2616" s="5">
        <f>IF(tbl_HRMaster[[#This Row],[Attrition]]="Yes",1,0)</f>
        <v>0</v>
      </c>
    </row>
    <row r="2617" spans="1:31" x14ac:dyDescent="0.25">
      <c r="A2617">
        <v>27</v>
      </c>
      <c r="B2617" t="s">
        <v>21</v>
      </c>
      <c r="C2617" t="s">
        <v>29</v>
      </c>
      <c r="D2617" t="s">
        <v>23</v>
      </c>
      <c r="E2617">
        <v>24</v>
      </c>
      <c r="F2617">
        <v>3</v>
      </c>
      <c r="G2617" t="s">
        <v>24</v>
      </c>
      <c r="H2617">
        <v>4196</v>
      </c>
      <c r="I2617" t="s">
        <v>34</v>
      </c>
      <c r="J2617">
        <v>4</v>
      </c>
      <c r="K2617" t="s">
        <v>26</v>
      </c>
      <c r="L2617" t="s">
        <v>32</v>
      </c>
      <c r="M2617">
        <v>31720</v>
      </c>
      <c r="N2617">
        <v>1</v>
      </c>
      <c r="O2617">
        <v>20</v>
      </c>
      <c r="P2617">
        <v>1</v>
      </c>
      <c r="Q2617">
        <v>9</v>
      </c>
      <c r="R2617">
        <v>1</v>
      </c>
      <c r="S2617">
        <v>9</v>
      </c>
      <c r="T2617">
        <v>1</v>
      </c>
      <c r="U2617">
        <v>7</v>
      </c>
      <c r="V2617">
        <f>COUNTIF(tbl_HRMaster[EmployeeID],tbl_HRMaster[[#This Row],[EmployeeID]])</f>
        <v>1</v>
      </c>
      <c r="W2617">
        <f>IFERROR(INDEX(tbl_EmployeeSurvey[EnvironmentSatisfaction],MATCH(tbl_HRMaster[[#This Row],[EmployeeID]],tbl_EmployeeSurvey[EmployeeID],0)),"Not Found")</f>
        <v>4</v>
      </c>
      <c r="X2617">
        <f>IFERROR(INDEX(tbl_EmployeeSurvey[JobSatisfaction],MATCH(tbl_HRMaster[[#This Row],[EmployeeID]],tbl_EmployeeSurvey[EmployeeID],0)),"Not Found")</f>
        <v>3</v>
      </c>
      <c r="Y2617" s="5">
        <f>IFERROR(INDEX(tbl_EmployeeSurvey[WorkLifeBalance],MATCH(tbl_HRMaster[[#This Row],[EmployeeID]],tbl_EmployeeSurvey[EmployeeID],0)),"Not Found")</f>
        <v>3</v>
      </c>
      <c r="Z2617" s="5">
        <f>IFERROR(VLOOKUP(tbl_HRMaster[[#This Row],[EmployeeID]],tbl_ManagerSurvey[[EmployeeID]:[PerformanceRating]],2,FALSE),"Not Found")</f>
        <v>3</v>
      </c>
      <c r="AA2617" s="5">
        <f>IFERROR(VLOOKUP(tbl_HRMaster[[#This Row],[EmployeeID]],tbl_ManagerSurvey[[EmployeeID]:[PerformanceRating]],3,FALSE),"Not Found")</f>
        <v>4</v>
      </c>
      <c r="AB2617" s="5" t="str">
        <f>IF(tbl_HRMaster[[#This Row],[Attrition]]="Yes","Left","Active")</f>
        <v>Active</v>
      </c>
      <c r="AC2617" s="5" t="str">
        <f>_xlfn.IFS(tbl_HRMaster[[#This Row],[Age]]&lt;25,"Under 25",tbl_HRMaster[[#This Row],[Age]]&lt;35,"25-34",tbl_HRMaster[[#This Row],[Age]]&lt;45,"35-44",tbl_HRMaster[[#This Row],[Age]]&lt;55,"45-54",TRUE,"Above 54")</f>
        <v>25-34</v>
      </c>
      <c r="AD2617" s="5" t="str">
        <f>_xlfn.IFS(
tbl_HRMaster[[#This Row],[YearsAtCompany]]&lt;2,"&lt; 2 Years",
tbl_HRMaster[[#This Row],[YearsAtCompany]]&lt;5,"2-4 Years",
tbl_HRMaster[[#This Row],[YearsAtCompany]]&lt;10,"5-9 Years",
TRUE,"10+ Years"
)</f>
        <v>5-9 Years</v>
      </c>
      <c r="AE2617" s="5">
        <f>IF(tbl_HRMaster[[#This Row],[Attrition]]="Yes",1,0)</f>
        <v>0</v>
      </c>
    </row>
    <row r="2618" spans="1:31" x14ac:dyDescent="0.25">
      <c r="A2618">
        <v>27</v>
      </c>
      <c r="B2618" t="s">
        <v>21</v>
      </c>
      <c r="C2618" t="s">
        <v>29</v>
      </c>
      <c r="D2618" t="s">
        <v>30</v>
      </c>
      <c r="E2618">
        <v>29</v>
      </c>
      <c r="F2618">
        <v>1</v>
      </c>
      <c r="G2618" t="s">
        <v>24</v>
      </c>
      <c r="H2618">
        <v>280</v>
      </c>
      <c r="I2618" t="s">
        <v>34</v>
      </c>
      <c r="J2618">
        <v>2</v>
      </c>
      <c r="K2618" t="s">
        <v>42</v>
      </c>
      <c r="L2618" t="s">
        <v>41</v>
      </c>
      <c r="M2618">
        <v>43250</v>
      </c>
      <c r="N2618">
        <v>1</v>
      </c>
      <c r="O2618">
        <v>14</v>
      </c>
      <c r="P2618">
        <v>0</v>
      </c>
      <c r="Q2618">
        <v>9</v>
      </c>
      <c r="R2618">
        <v>2</v>
      </c>
      <c r="S2618">
        <v>9</v>
      </c>
      <c r="T2618">
        <v>1</v>
      </c>
      <c r="U2618">
        <v>7</v>
      </c>
      <c r="V2618">
        <f>COUNTIF(tbl_HRMaster[EmployeeID],tbl_HRMaster[[#This Row],[EmployeeID]])</f>
        <v>1</v>
      </c>
      <c r="W2618">
        <f>IFERROR(INDEX(tbl_EmployeeSurvey[EnvironmentSatisfaction],MATCH(tbl_HRMaster[[#This Row],[EmployeeID]],tbl_EmployeeSurvey[EmployeeID],0)),"Not Found")</f>
        <v>4</v>
      </c>
      <c r="X2618">
        <f>IFERROR(INDEX(tbl_EmployeeSurvey[JobSatisfaction],MATCH(tbl_HRMaster[[#This Row],[EmployeeID]],tbl_EmployeeSurvey[EmployeeID],0)),"Not Found")</f>
        <v>1</v>
      </c>
      <c r="Y2618" s="5">
        <f>IFERROR(INDEX(tbl_EmployeeSurvey[WorkLifeBalance],MATCH(tbl_HRMaster[[#This Row],[EmployeeID]],tbl_EmployeeSurvey[EmployeeID],0)),"Not Found")</f>
        <v>2</v>
      </c>
      <c r="Z2618" s="5">
        <f>IFERROR(VLOOKUP(tbl_HRMaster[[#This Row],[EmployeeID]],tbl_ManagerSurvey[[EmployeeID]:[PerformanceRating]],2,FALSE),"Not Found")</f>
        <v>2</v>
      </c>
      <c r="AA2618" s="5">
        <f>IFERROR(VLOOKUP(tbl_HRMaster[[#This Row],[EmployeeID]],tbl_ManagerSurvey[[EmployeeID]:[PerformanceRating]],3,FALSE),"Not Found")</f>
        <v>3</v>
      </c>
      <c r="AB2618" s="5" t="str">
        <f>IF(tbl_HRMaster[[#This Row],[Attrition]]="Yes","Left","Active")</f>
        <v>Active</v>
      </c>
      <c r="AC2618" s="5" t="str">
        <f>_xlfn.IFS(tbl_HRMaster[[#This Row],[Age]]&lt;25,"Under 25",tbl_HRMaster[[#This Row],[Age]]&lt;35,"25-34",tbl_HRMaster[[#This Row],[Age]]&lt;45,"35-44",tbl_HRMaster[[#This Row],[Age]]&lt;55,"45-54",TRUE,"Above 54")</f>
        <v>25-34</v>
      </c>
      <c r="AD2618" s="5" t="str">
        <f>_xlfn.IFS(
tbl_HRMaster[[#This Row],[YearsAtCompany]]&lt;2,"&lt; 2 Years",
tbl_HRMaster[[#This Row],[YearsAtCompany]]&lt;5,"2-4 Years",
tbl_HRMaster[[#This Row],[YearsAtCompany]]&lt;10,"5-9 Years",
TRUE,"10+ Years"
)</f>
        <v>5-9 Years</v>
      </c>
      <c r="AE2618" s="5">
        <f>IF(tbl_HRMaster[[#This Row],[Attrition]]="Yes",1,0)</f>
        <v>0</v>
      </c>
    </row>
    <row r="2619" spans="1:31" x14ac:dyDescent="0.25">
      <c r="A2619">
        <v>27</v>
      </c>
      <c r="B2619" t="s">
        <v>21</v>
      </c>
      <c r="C2619" t="s">
        <v>29</v>
      </c>
      <c r="D2619" t="s">
        <v>30</v>
      </c>
      <c r="E2619">
        <v>29</v>
      </c>
      <c r="F2619">
        <v>1</v>
      </c>
      <c r="G2619" t="s">
        <v>24</v>
      </c>
      <c r="H2619">
        <v>1750</v>
      </c>
      <c r="I2619" t="s">
        <v>34</v>
      </c>
      <c r="J2619">
        <v>2</v>
      </c>
      <c r="K2619" t="s">
        <v>42</v>
      </c>
      <c r="L2619" t="s">
        <v>41</v>
      </c>
      <c r="M2619">
        <v>43250</v>
      </c>
      <c r="N2619">
        <v>1</v>
      </c>
      <c r="O2619">
        <v>14</v>
      </c>
      <c r="P2619">
        <v>0</v>
      </c>
      <c r="Q2619">
        <v>9</v>
      </c>
      <c r="R2619">
        <v>2</v>
      </c>
      <c r="S2619">
        <v>9</v>
      </c>
      <c r="T2619">
        <v>1</v>
      </c>
      <c r="U2619">
        <v>7</v>
      </c>
      <c r="V2619">
        <f>COUNTIF(tbl_HRMaster[EmployeeID],tbl_HRMaster[[#This Row],[EmployeeID]])</f>
        <v>1</v>
      </c>
      <c r="W2619">
        <f>IFERROR(INDEX(tbl_EmployeeSurvey[EnvironmentSatisfaction],MATCH(tbl_HRMaster[[#This Row],[EmployeeID]],tbl_EmployeeSurvey[EmployeeID],0)),"Not Found")</f>
        <v>4</v>
      </c>
      <c r="X2619">
        <f>IFERROR(INDEX(tbl_EmployeeSurvey[JobSatisfaction],MATCH(tbl_HRMaster[[#This Row],[EmployeeID]],tbl_EmployeeSurvey[EmployeeID],0)),"Not Found")</f>
        <v>1</v>
      </c>
      <c r="Y2619" s="5">
        <f>IFERROR(INDEX(tbl_EmployeeSurvey[WorkLifeBalance],MATCH(tbl_HRMaster[[#This Row],[EmployeeID]],tbl_EmployeeSurvey[EmployeeID],0)),"Not Found")</f>
        <v>2</v>
      </c>
      <c r="Z2619" s="5">
        <f>IFERROR(VLOOKUP(tbl_HRMaster[[#This Row],[EmployeeID]],tbl_ManagerSurvey[[EmployeeID]:[PerformanceRating]],2,FALSE),"Not Found")</f>
        <v>2</v>
      </c>
      <c r="AA2619" s="5">
        <f>IFERROR(VLOOKUP(tbl_HRMaster[[#This Row],[EmployeeID]],tbl_ManagerSurvey[[EmployeeID]:[PerformanceRating]],3,FALSE),"Not Found")</f>
        <v>3</v>
      </c>
      <c r="AB2619" s="5" t="str">
        <f>IF(tbl_HRMaster[[#This Row],[Attrition]]="Yes","Left","Active")</f>
        <v>Active</v>
      </c>
      <c r="AC2619" s="5" t="str">
        <f>_xlfn.IFS(tbl_HRMaster[[#This Row],[Age]]&lt;25,"Under 25",tbl_HRMaster[[#This Row],[Age]]&lt;35,"25-34",tbl_HRMaster[[#This Row],[Age]]&lt;45,"35-44",tbl_HRMaster[[#This Row],[Age]]&lt;55,"45-54",TRUE,"Above 54")</f>
        <v>25-34</v>
      </c>
      <c r="AD2619" s="5" t="str">
        <f>_xlfn.IFS(
tbl_HRMaster[[#This Row],[YearsAtCompany]]&lt;2,"&lt; 2 Years",
tbl_HRMaster[[#This Row],[YearsAtCompany]]&lt;5,"2-4 Years",
tbl_HRMaster[[#This Row],[YearsAtCompany]]&lt;10,"5-9 Years",
TRUE,"10+ Years"
)</f>
        <v>5-9 Years</v>
      </c>
      <c r="AE2619" s="5">
        <f>IF(tbl_HRMaster[[#This Row],[Attrition]]="Yes",1,0)</f>
        <v>0</v>
      </c>
    </row>
    <row r="2620" spans="1:31" x14ac:dyDescent="0.25">
      <c r="A2620">
        <v>27</v>
      </c>
      <c r="B2620" t="s">
        <v>21</v>
      </c>
      <c r="C2620" t="s">
        <v>29</v>
      </c>
      <c r="D2620" t="s">
        <v>30</v>
      </c>
      <c r="E2620">
        <v>29</v>
      </c>
      <c r="F2620">
        <v>1</v>
      </c>
      <c r="G2620" t="s">
        <v>24</v>
      </c>
      <c r="H2620">
        <v>3220</v>
      </c>
      <c r="I2620" t="s">
        <v>34</v>
      </c>
      <c r="J2620">
        <v>2</v>
      </c>
      <c r="K2620" t="s">
        <v>42</v>
      </c>
      <c r="L2620" t="s">
        <v>41</v>
      </c>
      <c r="M2620">
        <v>43250</v>
      </c>
      <c r="N2620">
        <v>1</v>
      </c>
      <c r="O2620">
        <v>14</v>
      </c>
      <c r="P2620">
        <v>0</v>
      </c>
      <c r="Q2620">
        <v>9</v>
      </c>
      <c r="R2620">
        <v>2</v>
      </c>
      <c r="S2620">
        <v>9</v>
      </c>
      <c r="T2620">
        <v>1</v>
      </c>
      <c r="U2620">
        <v>7</v>
      </c>
      <c r="V2620">
        <f>COUNTIF(tbl_HRMaster[EmployeeID],tbl_HRMaster[[#This Row],[EmployeeID]])</f>
        <v>1</v>
      </c>
      <c r="W2620">
        <f>IFERROR(INDEX(tbl_EmployeeSurvey[EnvironmentSatisfaction],MATCH(tbl_HRMaster[[#This Row],[EmployeeID]],tbl_EmployeeSurvey[EmployeeID],0)),"Not Found")</f>
        <v>4</v>
      </c>
      <c r="X2620">
        <f>IFERROR(INDEX(tbl_EmployeeSurvey[JobSatisfaction],MATCH(tbl_HRMaster[[#This Row],[EmployeeID]],tbl_EmployeeSurvey[EmployeeID],0)),"Not Found")</f>
        <v>1</v>
      </c>
      <c r="Y2620" s="5">
        <f>IFERROR(INDEX(tbl_EmployeeSurvey[WorkLifeBalance],MATCH(tbl_HRMaster[[#This Row],[EmployeeID]],tbl_EmployeeSurvey[EmployeeID],0)),"Not Found")</f>
        <v>2</v>
      </c>
      <c r="Z2620" s="5">
        <f>IFERROR(VLOOKUP(tbl_HRMaster[[#This Row],[EmployeeID]],tbl_ManagerSurvey[[EmployeeID]:[PerformanceRating]],2,FALSE),"Not Found")</f>
        <v>2</v>
      </c>
      <c r="AA2620" s="5">
        <f>IFERROR(VLOOKUP(tbl_HRMaster[[#This Row],[EmployeeID]],tbl_ManagerSurvey[[EmployeeID]:[PerformanceRating]],3,FALSE),"Not Found")</f>
        <v>3</v>
      </c>
      <c r="AB2620" s="5" t="str">
        <f>IF(tbl_HRMaster[[#This Row],[Attrition]]="Yes","Left","Active")</f>
        <v>Active</v>
      </c>
      <c r="AC2620" s="5" t="str">
        <f>_xlfn.IFS(tbl_HRMaster[[#This Row],[Age]]&lt;25,"Under 25",tbl_HRMaster[[#This Row],[Age]]&lt;35,"25-34",tbl_HRMaster[[#This Row],[Age]]&lt;45,"35-44",tbl_HRMaster[[#This Row],[Age]]&lt;55,"45-54",TRUE,"Above 54")</f>
        <v>25-34</v>
      </c>
      <c r="AD2620" s="5" t="str">
        <f>_xlfn.IFS(
tbl_HRMaster[[#This Row],[YearsAtCompany]]&lt;2,"&lt; 2 Years",
tbl_HRMaster[[#This Row],[YearsAtCompany]]&lt;5,"2-4 Years",
tbl_HRMaster[[#This Row],[YearsAtCompany]]&lt;10,"5-9 Years",
TRUE,"10+ Years"
)</f>
        <v>5-9 Years</v>
      </c>
      <c r="AE2620" s="5">
        <f>IF(tbl_HRMaster[[#This Row],[Attrition]]="Yes",1,0)</f>
        <v>0</v>
      </c>
    </row>
    <row r="2621" spans="1:31" x14ac:dyDescent="0.25">
      <c r="A2621">
        <v>35</v>
      </c>
      <c r="B2621" t="s">
        <v>21</v>
      </c>
      <c r="C2621" t="s">
        <v>29</v>
      </c>
      <c r="D2621" t="s">
        <v>30</v>
      </c>
      <c r="E2621">
        <v>15</v>
      </c>
      <c r="F2621">
        <v>3</v>
      </c>
      <c r="G2621" t="s">
        <v>38</v>
      </c>
      <c r="H2621">
        <v>1269</v>
      </c>
      <c r="I2621" t="s">
        <v>34</v>
      </c>
      <c r="J2621">
        <v>3</v>
      </c>
      <c r="K2621" t="s">
        <v>42</v>
      </c>
      <c r="L2621" t="s">
        <v>27</v>
      </c>
      <c r="M2621">
        <v>65490</v>
      </c>
      <c r="N2621">
        <v>1</v>
      </c>
      <c r="O2621">
        <v>20</v>
      </c>
      <c r="P2621">
        <v>0</v>
      </c>
      <c r="Q2621">
        <v>9</v>
      </c>
      <c r="R2621">
        <v>3</v>
      </c>
      <c r="S2621">
        <v>9</v>
      </c>
      <c r="T2621">
        <v>1</v>
      </c>
      <c r="U2621">
        <v>8</v>
      </c>
      <c r="V2621">
        <f>COUNTIF(tbl_HRMaster[EmployeeID],tbl_HRMaster[[#This Row],[EmployeeID]])</f>
        <v>1</v>
      </c>
      <c r="W2621">
        <f>IFERROR(INDEX(tbl_EmployeeSurvey[EnvironmentSatisfaction],MATCH(tbl_HRMaster[[#This Row],[EmployeeID]],tbl_EmployeeSurvey[EmployeeID],0)),"Not Found")</f>
        <v>2</v>
      </c>
      <c r="X2621">
        <f>IFERROR(INDEX(tbl_EmployeeSurvey[JobSatisfaction],MATCH(tbl_HRMaster[[#This Row],[EmployeeID]],tbl_EmployeeSurvey[EmployeeID],0)),"Not Found")</f>
        <v>1</v>
      </c>
      <c r="Y2621" s="5">
        <f>IFERROR(INDEX(tbl_EmployeeSurvey[WorkLifeBalance],MATCH(tbl_HRMaster[[#This Row],[EmployeeID]],tbl_EmployeeSurvey[EmployeeID],0)),"Not Found")</f>
        <v>2</v>
      </c>
      <c r="Z2621" s="5">
        <f>IFERROR(VLOOKUP(tbl_HRMaster[[#This Row],[EmployeeID]],tbl_ManagerSurvey[[EmployeeID]:[PerformanceRating]],2,FALSE),"Not Found")</f>
        <v>3</v>
      </c>
      <c r="AA2621" s="5">
        <f>IFERROR(VLOOKUP(tbl_HRMaster[[#This Row],[EmployeeID]],tbl_ManagerSurvey[[EmployeeID]:[PerformanceRating]],3,FALSE),"Not Found")</f>
        <v>4</v>
      </c>
      <c r="AB2621" s="5" t="str">
        <f>IF(tbl_HRMaster[[#This Row],[Attrition]]="Yes","Left","Active")</f>
        <v>Active</v>
      </c>
      <c r="AC2621" s="5" t="str">
        <f>_xlfn.IFS(tbl_HRMaster[[#This Row],[Age]]&lt;25,"Under 25",tbl_HRMaster[[#This Row],[Age]]&lt;35,"25-34",tbl_HRMaster[[#This Row],[Age]]&lt;45,"35-44",tbl_HRMaster[[#This Row],[Age]]&lt;55,"45-54",TRUE,"Above 54")</f>
        <v>35-44</v>
      </c>
      <c r="AD2621" s="5" t="str">
        <f>_xlfn.IFS(
tbl_HRMaster[[#This Row],[YearsAtCompany]]&lt;2,"&lt; 2 Years",
tbl_HRMaster[[#This Row],[YearsAtCompany]]&lt;5,"2-4 Years",
tbl_HRMaster[[#This Row],[YearsAtCompany]]&lt;10,"5-9 Years",
TRUE,"10+ Years"
)</f>
        <v>5-9 Years</v>
      </c>
      <c r="AE2621" s="5">
        <f>IF(tbl_HRMaster[[#This Row],[Attrition]]="Yes",1,0)</f>
        <v>0</v>
      </c>
    </row>
    <row r="2622" spans="1:31" x14ac:dyDescent="0.25">
      <c r="A2622">
        <v>35</v>
      </c>
      <c r="B2622" t="s">
        <v>21</v>
      </c>
      <c r="C2622" t="s">
        <v>29</v>
      </c>
      <c r="D2622" t="s">
        <v>30</v>
      </c>
      <c r="E2622">
        <v>15</v>
      </c>
      <c r="F2622">
        <v>3</v>
      </c>
      <c r="G2622" t="s">
        <v>38</v>
      </c>
      <c r="H2622">
        <v>2739</v>
      </c>
      <c r="I2622" t="s">
        <v>34</v>
      </c>
      <c r="J2622">
        <v>3</v>
      </c>
      <c r="K2622" t="s">
        <v>42</v>
      </c>
      <c r="L2622" t="s">
        <v>27</v>
      </c>
      <c r="M2622">
        <v>65490</v>
      </c>
      <c r="N2622">
        <v>1</v>
      </c>
      <c r="O2622">
        <v>20</v>
      </c>
      <c r="P2622">
        <v>0</v>
      </c>
      <c r="Q2622">
        <v>9</v>
      </c>
      <c r="R2622">
        <v>3</v>
      </c>
      <c r="S2622">
        <v>9</v>
      </c>
      <c r="T2622">
        <v>1</v>
      </c>
      <c r="U2622">
        <v>8</v>
      </c>
      <c r="V2622">
        <f>COUNTIF(tbl_HRMaster[EmployeeID],tbl_HRMaster[[#This Row],[EmployeeID]])</f>
        <v>1</v>
      </c>
      <c r="W2622">
        <f>IFERROR(INDEX(tbl_EmployeeSurvey[EnvironmentSatisfaction],MATCH(tbl_HRMaster[[#This Row],[EmployeeID]],tbl_EmployeeSurvey[EmployeeID],0)),"Not Found")</f>
        <v>2</v>
      </c>
      <c r="X2622">
        <f>IFERROR(INDEX(tbl_EmployeeSurvey[JobSatisfaction],MATCH(tbl_HRMaster[[#This Row],[EmployeeID]],tbl_EmployeeSurvey[EmployeeID],0)),"Not Found")</f>
        <v>1</v>
      </c>
      <c r="Y2622" s="5">
        <f>IFERROR(INDEX(tbl_EmployeeSurvey[WorkLifeBalance],MATCH(tbl_HRMaster[[#This Row],[EmployeeID]],tbl_EmployeeSurvey[EmployeeID],0)),"Not Found")</f>
        <v>2</v>
      </c>
      <c r="Z2622" s="5">
        <f>IFERROR(VLOOKUP(tbl_HRMaster[[#This Row],[EmployeeID]],tbl_ManagerSurvey[[EmployeeID]:[PerformanceRating]],2,FALSE),"Not Found")</f>
        <v>3</v>
      </c>
      <c r="AA2622" s="5">
        <f>IFERROR(VLOOKUP(tbl_HRMaster[[#This Row],[EmployeeID]],tbl_ManagerSurvey[[EmployeeID]:[PerformanceRating]],3,FALSE),"Not Found")</f>
        <v>4</v>
      </c>
      <c r="AB2622" s="5" t="str">
        <f>IF(tbl_HRMaster[[#This Row],[Attrition]]="Yes","Left","Active")</f>
        <v>Active</v>
      </c>
      <c r="AC2622" s="5" t="str">
        <f>_xlfn.IFS(tbl_HRMaster[[#This Row],[Age]]&lt;25,"Under 25",tbl_HRMaster[[#This Row],[Age]]&lt;35,"25-34",tbl_HRMaster[[#This Row],[Age]]&lt;45,"35-44",tbl_HRMaster[[#This Row],[Age]]&lt;55,"45-54",TRUE,"Above 54")</f>
        <v>35-44</v>
      </c>
      <c r="AD2622" s="5" t="str">
        <f>_xlfn.IFS(
tbl_HRMaster[[#This Row],[YearsAtCompany]]&lt;2,"&lt; 2 Years",
tbl_HRMaster[[#This Row],[YearsAtCompany]]&lt;5,"2-4 Years",
tbl_HRMaster[[#This Row],[YearsAtCompany]]&lt;10,"5-9 Years",
TRUE,"10+ Years"
)</f>
        <v>5-9 Years</v>
      </c>
      <c r="AE2622" s="5">
        <f>IF(tbl_HRMaster[[#This Row],[Attrition]]="Yes",1,0)</f>
        <v>0</v>
      </c>
    </row>
    <row r="2623" spans="1:31" x14ac:dyDescent="0.25">
      <c r="A2623">
        <v>35</v>
      </c>
      <c r="B2623" t="s">
        <v>21</v>
      </c>
      <c r="C2623" t="s">
        <v>29</v>
      </c>
      <c r="D2623" t="s">
        <v>30</v>
      </c>
      <c r="E2623">
        <v>15</v>
      </c>
      <c r="F2623">
        <v>3</v>
      </c>
      <c r="G2623" t="s">
        <v>38</v>
      </c>
      <c r="H2623">
        <v>4209</v>
      </c>
      <c r="I2623" t="s">
        <v>34</v>
      </c>
      <c r="J2623">
        <v>3</v>
      </c>
      <c r="K2623" t="s">
        <v>42</v>
      </c>
      <c r="L2623" t="s">
        <v>27</v>
      </c>
      <c r="M2623">
        <v>65490</v>
      </c>
      <c r="N2623">
        <v>1</v>
      </c>
      <c r="O2623">
        <v>20</v>
      </c>
      <c r="P2623">
        <v>0</v>
      </c>
      <c r="Q2623">
        <v>9</v>
      </c>
      <c r="R2623">
        <v>3</v>
      </c>
      <c r="S2623">
        <v>9</v>
      </c>
      <c r="T2623">
        <v>1</v>
      </c>
      <c r="U2623">
        <v>8</v>
      </c>
      <c r="V2623">
        <f>COUNTIF(tbl_HRMaster[EmployeeID],tbl_HRMaster[[#This Row],[EmployeeID]])</f>
        <v>1</v>
      </c>
      <c r="W2623">
        <f>IFERROR(INDEX(tbl_EmployeeSurvey[EnvironmentSatisfaction],MATCH(tbl_HRMaster[[#This Row],[EmployeeID]],tbl_EmployeeSurvey[EmployeeID],0)),"Not Found")</f>
        <v>2</v>
      </c>
      <c r="X2623">
        <f>IFERROR(INDEX(tbl_EmployeeSurvey[JobSatisfaction],MATCH(tbl_HRMaster[[#This Row],[EmployeeID]],tbl_EmployeeSurvey[EmployeeID],0)),"Not Found")</f>
        <v>1</v>
      </c>
      <c r="Y2623" s="5">
        <f>IFERROR(INDEX(tbl_EmployeeSurvey[WorkLifeBalance],MATCH(tbl_HRMaster[[#This Row],[EmployeeID]],tbl_EmployeeSurvey[EmployeeID],0)),"Not Found")</f>
        <v>2</v>
      </c>
      <c r="Z2623" s="5">
        <f>IFERROR(VLOOKUP(tbl_HRMaster[[#This Row],[EmployeeID]],tbl_ManagerSurvey[[EmployeeID]:[PerformanceRating]],2,FALSE),"Not Found")</f>
        <v>3</v>
      </c>
      <c r="AA2623" s="5">
        <f>IFERROR(VLOOKUP(tbl_HRMaster[[#This Row],[EmployeeID]],tbl_ManagerSurvey[[EmployeeID]:[PerformanceRating]],3,FALSE),"Not Found")</f>
        <v>4</v>
      </c>
      <c r="AB2623" s="5" t="str">
        <f>IF(tbl_HRMaster[[#This Row],[Attrition]]="Yes","Left","Active")</f>
        <v>Active</v>
      </c>
      <c r="AC2623" s="5" t="str">
        <f>_xlfn.IFS(tbl_HRMaster[[#This Row],[Age]]&lt;25,"Under 25",tbl_HRMaster[[#This Row],[Age]]&lt;35,"25-34",tbl_HRMaster[[#This Row],[Age]]&lt;45,"35-44",tbl_HRMaster[[#This Row],[Age]]&lt;55,"45-54",TRUE,"Above 54")</f>
        <v>35-44</v>
      </c>
      <c r="AD2623" s="5" t="str">
        <f>_xlfn.IFS(
tbl_HRMaster[[#This Row],[YearsAtCompany]]&lt;2,"&lt; 2 Years",
tbl_HRMaster[[#This Row],[YearsAtCompany]]&lt;5,"2-4 Years",
tbl_HRMaster[[#This Row],[YearsAtCompany]]&lt;10,"5-9 Years",
TRUE,"10+ Years"
)</f>
        <v>5-9 Years</v>
      </c>
      <c r="AE2623" s="5">
        <f>IF(tbl_HRMaster[[#This Row],[Attrition]]="Yes",1,0)</f>
        <v>0</v>
      </c>
    </row>
    <row r="2624" spans="1:31" x14ac:dyDescent="0.25">
      <c r="A2624">
        <v>35</v>
      </c>
      <c r="B2624" t="s">
        <v>21</v>
      </c>
      <c r="C2624" t="s">
        <v>29</v>
      </c>
      <c r="D2624" t="s">
        <v>23</v>
      </c>
      <c r="E2624">
        <v>1</v>
      </c>
      <c r="F2624">
        <v>2</v>
      </c>
      <c r="G2624" t="s">
        <v>46</v>
      </c>
      <c r="H2624">
        <v>704</v>
      </c>
      <c r="I2624" t="s">
        <v>34</v>
      </c>
      <c r="J2624">
        <v>2</v>
      </c>
      <c r="K2624" t="s">
        <v>44</v>
      </c>
      <c r="L2624" t="s">
        <v>32</v>
      </c>
      <c r="M2624">
        <v>66460</v>
      </c>
      <c r="N2624">
        <v>1</v>
      </c>
      <c r="O2624">
        <v>13</v>
      </c>
      <c r="P2624">
        <v>1</v>
      </c>
      <c r="Q2624">
        <v>9</v>
      </c>
      <c r="R2624">
        <v>2</v>
      </c>
      <c r="S2624">
        <v>9</v>
      </c>
      <c r="T2624">
        <v>1</v>
      </c>
      <c r="U2624">
        <v>1</v>
      </c>
      <c r="V2624">
        <f>COUNTIF(tbl_HRMaster[EmployeeID],tbl_HRMaster[[#This Row],[EmployeeID]])</f>
        <v>1</v>
      </c>
      <c r="W2624">
        <f>IFERROR(INDEX(tbl_EmployeeSurvey[EnvironmentSatisfaction],MATCH(tbl_HRMaster[[#This Row],[EmployeeID]],tbl_EmployeeSurvey[EmployeeID],0)),"Not Found")</f>
        <v>3</v>
      </c>
      <c r="X2624">
        <f>IFERROR(INDEX(tbl_EmployeeSurvey[JobSatisfaction],MATCH(tbl_HRMaster[[#This Row],[EmployeeID]],tbl_EmployeeSurvey[EmployeeID],0)),"Not Found")</f>
        <v>3</v>
      </c>
      <c r="Y2624" s="5">
        <f>IFERROR(INDEX(tbl_EmployeeSurvey[WorkLifeBalance],MATCH(tbl_HRMaster[[#This Row],[EmployeeID]],tbl_EmployeeSurvey[EmployeeID],0)),"Not Found")</f>
        <v>3</v>
      </c>
      <c r="Z2624" s="5">
        <f>IFERROR(VLOOKUP(tbl_HRMaster[[#This Row],[EmployeeID]],tbl_ManagerSurvey[[EmployeeID]:[PerformanceRating]],2,FALSE),"Not Found")</f>
        <v>2</v>
      </c>
      <c r="AA2624" s="5">
        <f>IFERROR(VLOOKUP(tbl_HRMaster[[#This Row],[EmployeeID]],tbl_ManagerSurvey[[EmployeeID]:[PerformanceRating]],3,FALSE),"Not Found")</f>
        <v>3</v>
      </c>
      <c r="AB2624" s="5" t="str">
        <f>IF(tbl_HRMaster[[#This Row],[Attrition]]="Yes","Left","Active")</f>
        <v>Active</v>
      </c>
      <c r="AC2624" s="5" t="str">
        <f>_xlfn.IFS(tbl_HRMaster[[#This Row],[Age]]&lt;25,"Under 25",tbl_HRMaster[[#This Row],[Age]]&lt;35,"25-34",tbl_HRMaster[[#This Row],[Age]]&lt;45,"35-44",tbl_HRMaster[[#This Row],[Age]]&lt;55,"45-54",TRUE,"Above 54")</f>
        <v>35-44</v>
      </c>
      <c r="AD2624" s="5" t="str">
        <f>_xlfn.IFS(
tbl_HRMaster[[#This Row],[YearsAtCompany]]&lt;2,"&lt; 2 Years",
tbl_HRMaster[[#This Row],[YearsAtCompany]]&lt;5,"2-4 Years",
tbl_HRMaster[[#This Row],[YearsAtCompany]]&lt;10,"5-9 Years",
TRUE,"10+ Years"
)</f>
        <v>5-9 Years</v>
      </c>
      <c r="AE2624" s="5">
        <f>IF(tbl_HRMaster[[#This Row],[Attrition]]="Yes",1,0)</f>
        <v>0</v>
      </c>
    </row>
    <row r="2625" spans="1:31" x14ac:dyDescent="0.25">
      <c r="A2625">
        <v>35</v>
      </c>
      <c r="B2625" t="s">
        <v>21</v>
      </c>
      <c r="C2625" t="s">
        <v>29</v>
      </c>
      <c r="D2625" t="s">
        <v>23</v>
      </c>
      <c r="E2625">
        <v>1</v>
      </c>
      <c r="F2625">
        <v>2</v>
      </c>
      <c r="G2625" t="s">
        <v>46</v>
      </c>
      <c r="H2625">
        <v>2174</v>
      </c>
      <c r="I2625" t="s">
        <v>34</v>
      </c>
      <c r="J2625">
        <v>2</v>
      </c>
      <c r="K2625" t="s">
        <v>44</v>
      </c>
      <c r="L2625" t="s">
        <v>32</v>
      </c>
      <c r="M2625">
        <v>66460</v>
      </c>
      <c r="N2625">
        <v>1</v>
      </c>
      <c r="O2625">
        <v>13</v>
      </c>
      <c r="P2625">
        <v>1</v>
      </c>
      <c r="Q2625">
        <v>9</v>
      </c>
      <c r="R2625">
        <v>2</v>
      </c>
      <c r="S2625">
        <v>9</v>
      </c>
      <c r="T2625">
        <v>1</v>
      </c>
      <c r="U2625">
        <v>1</v>
      </c>
      <c r="V2625">
        <f>COUNTIF(tbl_HRMaster[EmployeeID],tbl_HRMaster[[#This Row],[EmployeeID]])</f>
        <v>1</v>
      </c>
      <c r="W2625">
        <f>IFERROR(INDEX(tbl_EmployeeSurvey[EnvironmentSatisfaction],MATCH(tbl_HRMaster[[#This Row],[EmployeeID]],tbl_EmployeeSurvey[EmployeeID],0)),"Not Found")</f>
        <v>3</v>
      </c>
      <c r="X2625">
        <f>IFERROR(INDEX(tbl_EmployeeSurvey[JobSatisfaction],MATCH(tbl_HRMaster[[#This Row],[EmployeeID]],tbl_EmployeeSurvey[EmployeeID],0)),"Not Found")</f>
        <v>3</v>
      </c>
      <c r="Y2625" s="5">
        <f>IFERROR(INDEX(tbl_EmployeeSurvey[WorkLifeBalance],MATCH(tbl_HRMaster[[#This Row],[EmployeeID]],tbl_EmployeeSurvey[EmployeeID],0)),"Not Found")</f>
        <v>3</v>
      </c>
      <c r="Z2625" s="5">
        <f>IFERROR(VLOOKUP(tbl_HRMaster[[#This Row],[EmployeeID]],tbl_ManagerSurvey[[EmployeeID]:[PerformanceRating]],2,FALSE),"Not Found")</f>
        <v>2</v>
      </c>
      <c r="AA2625" s="5">
        <f>IFERROR(VLOOKUP(tbl_HRMaster[[#This Row],[EmployeeID]],tbl_ManagerSurvey[[EmployeeID]:[PerformanceRating]],3,FALSE),"Not Found")</f>
        <v>3</v>
      </c>
      <c r="AB2625" s="5" t="str">
        <f>IF(tbl_HRMaster[[#This Row],[Attrition]]="Yes","Left","Active")</f>
        <v>Active</v>
      </c>
      <c r="AC2625" s="5" t="str">
        <f>_xlfn.IFS(tbl_HRMaster[[#This Row],[Age]]&lt;25,"Under 25",tbl_HRMaster[[#This Row],[Age]]&lt;35,"25-34",tbl_HRMaster[[#This Row],[Age]]&lt;45,"35-44",tbl_HRMaster[[#This Row],[Age]]&lt;55,"45-54",TRUE,"Above 54")</f>
        <v>35-44</v>
      </c>
      <c r="AD2625" s="5" t="str">
        <f>_xlfn.IFS(
tbl_HRMaster[[#This Row],[YearsAtCompany]]&lt;2,"&lt; 2 Years",
tbl_HRMaster[[#This Row],[YearsAtCompany]]&lt;5,"2-4 Years",
tbl_HRMaster[[#This Row],[YearsAtCompany]]&lt;10,"5-9 Years",
TRUE,"10+ Years"
)</f>
        <v>5-9 Years</v>
      </c>
      <c r="AE2625" s="5">
        <f>IF(tbl_HRMaster[[#This Row],[Attrition]]="Yes",1,0)</f>
        <v>0</v>
      </c>
    </row>
    <row r="2626" spans="1:31" x14ac:dyDescent="0.25">
      <c r="A2626">
        <v>35</v>
      </c>
      <c r="B2626" t="s">
        <v>21</v>
      </c>
      <c r="C2626" t="s">
        <v>29</v>
      </c>
      <c r="D2626" t="s">
        <v>23</v>
      </c>
      <c r="E2626">
        <v>1</v>
      </c>
      <c r="F2626">
        <v>2</v>
      </c>
      <c r="G2626" t="s">
        <v>46</v>
      </c>
      <c r="H2626">
        <v>3644</v>
      </c>
      <c r="I2626" t="s">
        <v>34</v>
      </c>
      <c r="J2626">
        <v>2</v>
      </c>
      <c r="K2626" t="s">
        <v>44</v>
      </c>
      <c r="L2626" t="s">
        <v>32</v>
      </c>
      <c r="M2626">
        <v>66460</v>
      </c>
      <c r="N2626">
        <v>1</v>
      </c>
      <c r="O2626">
        <v>13</v>
      </c>
      <c r="P2626">
        <v>1</v>
      </c>
      <c r="Q2626">
        <v>9</v>
      </c>
      <c r="R2626">
        <v>2</v>
      </c>
      <c r="S2626">
        <v>9</v>
      </c>
      <c r="T2626">
        <v>1</v>
      </c>
      <c r="U2626">
        <v>1</v>
      </c>
      <c r="V2626">
        <f>COUNTIF(tbl_HRMaster[EmployeeID],tbl_HRMaster[[#This Row],[EmployeeID]])</f>
        <v>1</v>
      </c>
      <c r="W2626">
        <f>IFERROR(INDEX(tbl_EmployeeSurvey[EnvironmentSatisfaction],MATCH(tbl_HRMaster[[#This Row],[EmployeeID]],tbl_EmployeeSurvey[EmployeeID],0)),"Not Found")</f>
        <v>3</v>
      </c>
      <c r="X2626">
        <f>IFERROR(INDEX(tbl_EmployeeSurvey[JobSatisfaction],MATCH(tbl_HRMaster[[#This Row],[EmployeeID]],tbl_EmployeeSurvey[EmployeeID],0)),"Not Found")</f>
        <v>3</v>
      </c>
      <c r="Y2626" s="5">
        <f>IFERROR(INDEX(tbl_EmployeeSurvey[WorkLifeBalance],MATCH(tbl_HRMaster[[#This Row],[EmployeeID]],tbl_EmployeeSurvey[EmployeeID],0)),"Not Found")</f>
        <v>3</v>
      </c>
      <c r="Z2626" s="5">
        <f>IFERROR(VLOOKUP(tbl_HRMaster[[#This Row],[EmployeeID]],tbl_ManagerSurvey[[EmployeeID]:[PerformanceRating]],2,FALSE),"Not Found")</f>
        <v>2</v>
      </c>
      <c r="AA2626" s="5">
        <f>IFERROR(VLOOKUP(tbl_HRMaster[[#This Row],[EmployeeID]],tbl_ManagerSurvey[[EmployeeID]:[PerformanceRating]],3,FALSE),"Not Found")</f>
        <v>3</v>
      </c>
      <c r="AB2626" s="5" t="str">
        <f>IF(tbl_HRMaster[[#This Row],[Attrition]]="Yes","Left","Active")</f>
        <v>Active</v>
      </c>
      <c r="AC2626" s="5" t="str">
        <f>_xlfn.IFS(tbl_HRMaster[[#This Row],[Age]]&lt;25,"Under 25",tbl_HRMaster[[#This Row],[Age]]&lt;35,"25-34",tbl_HRMaster[[#This Row],[Age]]&lt;45,"35-44",tbl_HRMaster[[#This Row],[Age]]&lt;55,"45-54",TRUE,"Above 54")</f>
        <v>35-44</v>
      </c>
      <c r="AD2626" s="5" t="str">
        <f>_xlfn.IFS(
tbl_HRMaster[[#This Row],[YearsAtCompany]]&lt;2,"&lt; 2 Years",
tbl_HRMaster[[#This Row],[YearsAtCompany]]&lt;5,"2-4 Years",
tbl_HRMaster[[#This Row],[YearsAtCompany]]&lt;10,"5-9 Years",
TRUE,"10+ Years"
)</f>
        <v>5-9 Years</v>
      </c>
      <c r="AE2626" s="5">
        <f>IF(tbl_HRMaster[[#This Row],[Attrition]]="Yes",1,0)</f>
        <v>0</v>
      </c>
    </row>
    <row r="2627" spans="1:31" x14ac:dyDescent="0.25">
      <c r="A2627">
        <v>34</v>
      </c>
      <c r="B2627" t="s">
        <v>21</v>
      </c>
      <c r="C2627" t="s">
        <v>22</v>
      </c>
      <c r="D2627" t="s">
        <v>30</v>
      </c>
      <c r="E2627">
        <v>3</v>
      </c>
      <c r="F2627">
        <v>2</v>
      </c>
      <c r="G2627" t="s">
        <v>46</v>
      </c>
      <c r="H2627">
        <v>701</v>
      </c>
      <c r="I2627" t="s">
        <v>34</v>
      </c>
      <c r="J2627">
        <v>2</v>
      </c>
      <c r="K2627" t="s">
        <v>39</v>
      </c>
      <c r="L2627" t="s">
        <v>41</v>
      </c>
      <c r="M2627">
        <v>26590</v>
      </c>
      <c r="N2627">
        <v>0</v>
      </c>
      <c r="O2627">
        <v>24</v>
      </c>
      <c r="P2627">
        <v>3</v>
      </c>
      <c r="Q2627">
        <v>10</v>
      </c>
      <c r="R2627">
        <v>2</v>
      </c>
      <c r="S2627">
        <v>9</v>
      </c>
      <c r="T2627">
        <v>1</v>
      </c>
      <c r="U2627">
        <v>6</v>
      </c>
      <c r="V2627">
        <f>COUNTIF(tbl_HRMaster[EmployeeID],tbl_HRMaster[[#This Row],[EmployeeID]])</f>
        <v>1</v>
      </c>
      <c r="W2627">
        <f>IFERROR(INDEX(tbl_EmployeeSurvey[EnvironmentSatisfaction],MATCH(tbl_HRMaster[[#This Row],[EmployeeID]],tbl_EmployeeSurvey[EmployeeID],0)),"Not Found")</f>
        <v>4</v>
      </c>
      <c r="X2627">
        <f>IFERROR(INDEX(tbl_EmployeeSurvey[JobSatisfaction],MATCH(tbl_HRMaster[[#This Row],[EmployeeID]],tbl_EmployeeSurvey[EmployeeID],0)),"Not Found")</f>
        <v>4</v>
      </c>
      <c r="Y2627" s="5">
        <f>IFERROR(INDEX(tbl_EmployeeSurvey[WorkLifeBalance],MATCH(tbl_HRMaster[[#This Row],[EmployeeID]],tbl_EmployeeSurvey[EmployeeID],0)),"Not Found")</f>
        <v>2</v>
      </c>
      <c r="Z2627" s="5">
        <f>IFERROR(VLOOKUP(tbl_HRMaster[[#This Row],[EmployeeID]],tbl_ManagerSurvey[[EmployeeID]:[PerformanceRating]],2,FALSE),"Not Found")</f>
        <v>3</v>
      </c>
      <c r="AA2627" s="5">
        <f>IFERROR(VLOOKUP(tbl_HRMaster[[#This Row],[EmployeeID]],tbl_ManagerSurvey[[EmployeeID]:[PerformanceRating]],3,FALSE),"Not Found")</f>
        <v>4</v>
      </c>
      <c r="AB2627" s="5" t="str">
        <f>IF(tbl_HRMaster[[#This Row],[Attrition]]="Yes","Left","Active")</f>
        <v>Active</v>
      </c>
      <c r="AC2627" s="5" t="str">
        <f>_xlfn.IFS(tbl_HRMaster[[#This Row],[Age]]&lt;25,"Under 25",tbl_HRMaster[[#This Row],[Age]]&lt;35,"25-34",tbl_HRMaster[[#This Row],[Age]]&lt;45,"35-44",tbl_HRMaster[[#This Row],[Age]]&lt;55,"45-54",TRUE,"Above 54")</f>
        <v>25-34</v>
      </c>
      <c r="AD2627" s="5" t="str">
        <f>_xlfn.IFS(
tbl_HRMaster[[#This Row],[YearsAtCompany]]&lt;2,"&lt; 2 Years",
tbl_HRMaster[[#This Row],[YearsAtCompany]]&lt;5,"2-4 Years",
tbl_HRMaster[[#This Row],[YearsAtCompany]]&lt;10,"5-9 Years",
TRUE,"10+ Years"
)</f>
        <v>5-9 Years</v>
      </c>
      <c r="AE2627" s="5">
        <f>IF(tbl_HRMaster[[#This Row],[Attrition]]="Yes",1,0)</f>
        <v>0</v>
      </c>
    </row>
    <row r="2628" spans="1:31" x14ac:dyDescent="0.25">
      <c r="A2628">
        <v>34</v>
      </c>
      <c r="B2628" t="s">
        <v>21</v>
      </c>
      <c r="C2628" t="s">
        <v>22</v>
      </c>
      <c r="D2628" t="s">
        <v>30</v>
      </c>
      <c r="E2628">
        <v>3</v>
      </c>
      <c r="F2628">
        <v>2</v>
      </c>
      <c r="G2628" t="s">
        <v>46</v>
      </c>
      <c r="H2628">
        <v>2171</v>
      </c>
      <c r="I2628" t="s">
        <v>34</v>
      </c>
      <c r="J2628">
        <v>2</v>
      </c>
      <c r="K2628" t="s">
        <v>39</v>
      </c>
      <c r="L2628" t="s">
        <v>41</v>
      </c>
      <c r="M2628">
        <v>26590</v>
      </c>
      <c r="N2628">
        <v>0</v>
      </c>
      <c r="O2628">
        <v>24</v>
      </c>
      <c r="P2628">
        <v>3</v>
      </c>
      <c r="Q2628">
        <v>10</v>
      </c>
      <c r="R2628">
        <v>2</v>
      </c>
      <c r="S2628">
        <v>9</v>
      </c>
      <c r="T2628">
        <v>1</v>
      </c>
      <c r="U2628">
        <v>6</v>
      </c>
      <c r="V2628">
        <f>COUNTIF(tbl_HRMaster[EmployeeID],tbl_HRMaster[[#This Row],[EmployeeID]])</f>
        <v>1</v>
      </c>
      <c r="W2628">
        <f>IFERROR(INDEX(tbl_EmployeeSurvey[EnvironmentSatisfaction],MATCH(tbl_HRMaster[[#This Row],[EmployeeID]],tbl_EmployeeSurvey[EmployeeID],0)),"Not Found")</f>
        <v>4</v>
      </c>
      <c r="X2628">
        <f>IFERROR(INDEX(tbl_EmployeeSurvey[JobSatisfaction],MATCH(tbl_HRMaster[[#This Row],[EmployeeID]],tbl_EmployeeSurvey[EmployeeID],0)),"Not Found")</f>
        <v>4</v>
      </c>
      <c r="Y2628" s="5">
        <f>IFERROR(INDEX(tbl_EmployeeSurvey[WorkLifeBalance],MATCH(tbl_HRMaster[[#This Row],[EmployeeID]],tbl_EmployeeSurvey[EmployeeID],0)),"Not Found")</f>
        <v>2</v>
      </c>
      <c r="Z2628" s="5">
        <f>IFERROR(VLOOKUP(tbl_HRMaster[[#This Row],[EmployeeID]],tbl_ManagerSurvey[[EmployeeID]:[PerformanceRating]],2,FALSE),"Not Found")</f>
        <v>3</v>
      </c>
      <c r="AA2628" s="5">
        <f>IFERROR(VLOOKUP(tbl_HRMaster[[#This Row],[EmployeeID]],tbl_ManagerSurvey[[EmployeeID]:[PerformanceRating]],3,FALSE),"Not Found")</f>
        <v>4</v>
      </c>
      <c r="AB2628" s="5" t="str">
        <f>IF(tbl_HRMaster[[#This Row],[Attrition]]="Yes","Left","Active")</f>
        <v>Active</v>
      </c>
      <c r="AC2628" s="5" t="str">
        <f>_xlfn.IFS(tbl_HRMaster[[#This Row],[Age]]&lt;25,"Under 25",tbl_HRMaster[[#This Row],[Age]]&lt;35,"25-34",tbl_HRMaster[[#This Row],[Age]]&lt;45,"35-44",tbl_HRMaster[[#This Row],[Age]]&lt;55,"45-54",TRUE,"Above 54")</f>
        <v>25-34</v>
      </c>
      <c r="AD2628" s="5" t="str">
        <f>_xlfn.IFS(
tbl_HRMaster[[#This Row],[YearsAtCompany]]&lt;2,"&lt; 2 Years",
tbl_HRMaster[[#This Row],[YearsAtCompany]]&lt;5,"2-4 Years",
tbl_HRMaster[[#This Row],[YearsAtCompany]]&lt;10,"5-9 Years",
TRUE,"10+ Years"
)</f>
        <v>5-9 Years</v>
      </c>
      <c r="AE2628" s="5">
        <f>IF(tbl_HRMaster[[#This Row],[Attrition]]="Yes",1,0)</f>
        <v>0</v>
      </c>
    </row>
    <row r="2629" spans="1:31" x14ac:dyDescent="0.25">
      <c r="A2629">
        <v>34</v>
      </c>
      <c r="B2629" t="s">
        <v>21</v>
      </c>
      <c r="C2629" t="s">
        <v>22</v>
      </c>
      <c r="D2629" t="s">
        <v>30</v>
      </c>
      <c r="E2629">
        <v>3</v>
      </c>
      <c r="F2629">
        <v>2</v>
      </c>
      <c r="G2629" t="s">
        <v>46</v>
      </c>
      <c r="H2629">
        <v>3641</v>
      </c>
      <c r="I2629" t="s">
        <v>34</v>
      </c>
      <c r="J2629">
        <v>2</v>
      </c>
      <c r="K2629" t="s">
        <v>39</v>
      </c>
      <c r="L2629" t="s">
        <v>41</v>
      </c>
      <c r="M2629">
        <v>26590</v>
      </c>
      <c r="N2629">
        <v>0</v>
      </c>
      <c r="O2629">
        <v>24</v>
      </c>
      <c r="P2629">
        <v>3</v>
      </c>
      <c r="Q2629">
        <v>10</v>
      </c>
      <c r="R2629">
        <v>2</v>
      </c>
      <c r="S2629">
        <v>9</v>
      </c>
      <c r="T2629">
        <v>1</v>
      </c>
      <c r="U2629">
        <v>6</v>
      </c>
      <c r="V2629">
        <f>COUNTIF(tbl_HRMaster[EmployeeID],tbl_HRMaster[[#This Row],[EmployeeID]])</f>
        <v>1</v>
      </c>
      <c r="W2629">
        <f>IFERROR(INDEX(tbl_EmployeeSurvey[EnvironmentSatisfaction],MATCH(tbl_HRMaster[[#This Row],[EmployeeID]],tbl_EmployeeSurvey[EmployeeID],0)),"Not Found")</f>
        <v>4</v>
      </c>
      <c r="X2629">
        <f>IFERROR(INDEX(tbl_EmployeeSurvey[JobSatisfaction],MATCH(tbl_HRMaster[[#This Row],[EmployeeID]],tbl_EmployeeSurvey[EmployeeID],0)),"Not Found")</f>
        <v>4</v>
      </c>
      <c r="Y2629" s="5">
        <f>IFERROR(INDEX(tbl_EmployeeSurvey[WorkLifeBalance],MATCH(tbl_HRMaster[[#This Row],[EmployeeID]],tbl_EmployeeSurvey[EmployeeID],0)),"Not Found")</f>
        <v>2</v>
      </c>
      <c r="Z2629" s="5">
        <f>IFERROR(VLOOKUP(tbl_HRMaster[[#This Row],[EmployeeID]],tbl_ManagerSurvey[[EmployeeID]:[PerformanceRating]],2,FALSE),"Not Found")</f>
        <v>3</v>
      </c>
      <c r="AA2629" s="5">
        <f>IFERROR(VLOOKUP(tbl_HRMaster[[#This Row],[EmployeeID]],tbl_ManagerSurvey[[EmployeeID]:[PerformanceRating]],3,FALSE),"Not Found")</f>
        <v>4</v>
      </c>
      <c r="AB2629" s="5" t="str">
        <f>IF(tbl_HRMaster[[#This Row],[Attrition]]="Yes","Left","Active")</f>
        <v>Active</v>
      </c>
      <c r="AC2629" s="5" t="str">
        <f>_xlfn.IFS(tbl_HRMaster[[#This Row],[Age]]&lt;25,"Under 25",tbl_HRMaster[[#This Row],[Age]]&lt;35,"25-34",tbl_HRMaster[[#This Row],[Age]]&lt;45,"35-44",tbl_HRMaster[[#This Row],[Age]]&lt;55,"45-54",TRUE,"Above 54")</f>
        <v>25-34</v>
      </c>
      <c r="AD2629" s="5" t="str">
        <f>_xlfn.IFS(
tbl_HRMaster[[#This Row],[YearsAtCompany]]&lt;2,"&lt; 2 Years",
tbl_HRMaster[[#This Row],[YearsAtCompany]]&lt;5,"2-4 Years",
tbl_HRMaster[[#This Row],[YearsAtCompany]]&lt;10,"5-9 Years",
TRUE,"10+ Years"
)</f>
        <v>5-9 Years</v>
      </c>
      <c r="AE2629" s="5">
        <f>IF(tbl_HRMaster[[#This Row],[Attrition]]="Yes",1,0)</f>
        <v>0</v>
      </c>
    </row>
    <row r="2630" spans="1:31" x14ac:dyDescent="0.25">
      <c r="A2630">
        <v>38</v>
      </c>
      <c r="B2630" t="s">
        <v>21</v>
      </c>
      <c r="C2630" t="s">
        <v>29</v>
      </c>
      <c r="D2630" t="s">
        <v>23</v>
      </c>
      <c r="E2630">
        <v>18</v>
      </c>
      <c r="F2630">
        <v>4</v>
      </c>
      <c r="G2630" t="s">
        <v>24</v>
      </c>
      <c r="H2630">
        <v>1221</v>
      </c>
      <c r="I2630" t="s">
        <v>34</v>
      </c>
      <c r="J2630">
        <v>2</v>
      </c>
      <c r="K2630" t="s">
        <v>26</v>
      </c>
      <c r="L2630" t="s">
        <v>32</v>
      </c>
      <c r="M2630">
        <v>41620</v>
      </c>
      <c r="N2630">
        <v>0</v>
      </c>
      <c r="O2630">
        <v>15</v>
      </c>
      <c r="P2630">
        <v>1</v>
      </c>
      <c r="Q2630">
        <v>10</v>
      </c>
      <c r="R2630">
        <v>1</v>
      </c>
      <c r="S2630">
        <v>9</v>
      </c>
      <c r="T2630">
        <v>1</v>
      </c>
      <c r="U2630">
        <v>8</v>
      </c>
      <c r="V2630">
        <f>COUNTIF(tbl_HRMaster[EmployeeID],tbl_HRMaster[[#This Row],[EmployeeID]])</f>
        <v>1</v>
      </c>
      <c r="W2630">
        <f>IFERROR(INDEX(tbl_EmployeeSurvey[EnvironmentSatisfaction],MATCH(tbl_HRMaster[[#This Row],[EmployeeID]],tbl_EmployeeSurvey[EmployeeID],0)),"Not Found")</f>
        <v>4</v>
      </c>
      <c r="X2630">
        <f>IFERROR(INDEX(tbl_EmployeeSurvey[JobSatisfaction],MATCH(tbl_HRMaster[[#This Row],[EmployeeID]],tbl_EmployeeSurvey[EmployeeID],0)),"Not Found")</f>
        <v>3</v>
      </c>
      <c r="Y2630" s="5">
        <f>IFERROR(INDEX(tbl_EmployeeSurvey[WorkLifeBalance],MATCH(tbl_HRMaster[[#This Row],[EmployeeID]],tbl_EmployeeSurvey[EmployeeID],0)),"Not Found")</f>
        <v>3</v>
      </c>
      <c r="Z2630" s="5">
        <f>IFERROR(VLOOKUP(tbl_HRMaster[[#This Row],[EmployeeID]],tbl_ManagerSurvey[[EmployeeID]:[PerformanceRating]],2,FALSE),"Not Found")</f>
        <v>3</v>
      </c>
      <c r="AA2630" s="5">
        <f>IFERROR(VLOOKUP(tbl_HRMaster[[#This Row],[EmployeeID]],tbl_ManagerSurvey[[EmployeeID]:[PerformanceRating]],3,FALSE),"Not Found")</f>
        <v>3</v>
      </c>
      <c r="AB2630" s="5" t="str">
        <f>IF(tbl_HRMaster[[#This Row],[Attrition]]="Yes","Left","Active")</f>
        <v>Active</v>
      </c>
      <c r="AC2630" s="5" t="str">
        <f>_xlfn.IFS(tbl_HRMaster[[#This Row],[Age]]&lt;25,"Under 25",tbl_HRMaster[[#This Row],[Age]]&lt;35,"25-34",tbl_HRMaster[[#This Row],[Age]]&lt;45,"35-44",tbl_HRMaster[[#This Row],[Age]]&lt;55,"45-54",TRUE,"Above 54")</f>
        <v>35-44</v>
      </c>
      <c r="AD2630" s="5" t="str">
        <f>_xlfn.IFS(
tbl_HRMaster[[#This Row],[YearsAtCompany]]&lt;2,"&lt; 2 Years",
tbl_HRMaster[[#This Row],[YearsAtCompany]]&lt;5,"2-4 Years",
tbl_HRMaster[[#This Row],[YearsAtCompany]]&lt;10,"5-9 Years",
TRUE,"10+ Years"
)</f>
        <v>5-9 Years</v>
      </c>
      <c r="AE2630" s="5">
        <f>IF(tbl_HRMaster[[#This Row],[Attrition]]="Yes",1,0)</f>
        <v>0</v>
      </c>
    </row>
    <row r="2631" spans="1:31" x14ac:dyDescent="0.25">
      <c r="A2631">
        <v>38</v>
      </c>
      <c r="B2631" t="s">
        <v>21</v>
      </c>
      <c r="C2631" t="s">
        <v>29</v>
      </c>
      <c r="D2631" t="s">
        <v>23</v>
      </c>
      <c r="E2631">
        <v>18</v>
      </c>
      <c r="F2631">
        <v>4</v>
      </c>
      <c r="G2631" t="s">
        <v>24</v>
      </c>
      <c r="H2631">
        <v>2691</v>
      </c>
      <c r="I2631" t="s">
        <v>34</v>
      </c>
      <c r="J2631">
        <v>2</v>
      </c>
      <c r="K2631" t="s">
        <v>26</v>
      </c>
      <c r="L2631" t="s">
        <v>32</v>
      </c>
      <c r="M2631">
        <v>41620</v>
      </c>
      <c r="N2631">
        <v>0</v>
      </c>
      <c r="O2631">
        <v>15</v>
      </c>
      <c r="P2631">
        <v>1</v>
      </c>
      <c r="Q2631">
        <v>10</v>
      </c>
      <c r="R2631">
        <v>1</v>
      </c>
      <c r="S2631">
        <v>9</v>
      </c>
      <c r="T2631">
        <v>1</v>
      </c>
      <c r="U2631">
        <v>8</v>
      </c>
      <c r="V2631">
        <f>COUNTIF(tbl_HRMaster[EmployeeID],tbl_HRMaster[[#This Row],[EmployeeID]])</f>
        <v>1</v>
      </c>
      <c r="W2631">
        <f>IFERROR(INDEX(tbl_EmployeeSurvey[EnvironmentSatisfaction],MATCH(tbl_HRMaster[[#This Row],[EmployeeID]],tbl_EmployeeSurvey[EmployeeID],0)),"Not Found")</f>
        <v>4</v>
      </c>
      <c r="X2631">
        <f>IFERROR(INDEX(tbl_EmployeeSurvey[JobSatisfaction],MATCH(tbl_HRMaster[[#This Row],[EmployeeID]],tbl_EmployeeSurvey[EmployeeID],0)),"Not Found")</f>
        <v>3</v>
      </c>
      <c r="Y2631" s="5">
        <f>IFERROR(INDEX(tbl_EmployeeSurvey[WorkLifeBalance],MATCH(tbl_HRMaster[[#This Row],[EmployeeID]],tbl_EmployeeSurvey[EmployeeID],0)),"Not Found")</f>
        <v>3</v>
      </c>
      <c r="Z2631" s="5">
        <f>IFERROR(VLOOKUP(tbl_HRMaster[[#This Row],[EmployeeID]],tbl_ManagerSurvey[[EmployeeID]:[PerformanceRating]],2,FALSE),"Not Found")</f>
        <v>3</v>
      </c>
      <c r="AA2631" s="5">
        <f>IFERROR(VLOOKUP(tbl_HRMaster[[#This Row],[EmployeeID]],tbl_ManagerSurvey[[EmployeeID]:[PerformanceRating]],3,FALSE),"Not Found")</f>
        <v>3</v>
      </c>
      <c r="AB2631" s="5" t="str">
        <f>IF(tbl_HRMaster[[#This Row],[Attrition]]="Yes","Left","Active")</f>
        <v>Active</v>
      </c>
      <c r="AC2631" s="5" t="str">
        <f>_xlfn.IFS(tbl_HRMaster[[#This Row],[Age]]&lt;25,"Under 25",tbl_HRMaster[[#This Row],[Age]]&lt;35,"25-34",tbl_HRMaster[[#This Row],[Age]]&lt;45,"35-44",tbl_HRMaster[[#This Row],[Age]]&lt;55,"45-54",TRUE,"Above 54")</f>
        <v>35-44</v>
      </c>
      <c r="AD2631" s="5" t="str">
        <f>_xlfn.IFS(
tbl_HRMaster[[#This Row],[YearsAtCompany]]&lt;2,"&lt; 2 Years",
tbl_HRMaster[[#This Row],[YearsAtCompany]]&lt;5,"2-4 Years",
tbl_HRMaster[[#This Row],[YearsAtCompany]]&lt;10,"5-9 Years",
TRUE,"10+ Years"
)</f>
        <v>5-9 Years</v>
      </c>
      <c r="AE2631" s="5">
        <f>IF(tbl_HRMaster[[#This Row],[Attrition]]="Yes",1,0)</f>
        <v>0</v>
      </c>
    </row>
    <row r="2632" spans="1:31" x14ac:dyDescent="0.25">
      <c r="A2632">
        <v>38</v>
      </c>
      <c r="B2632" t="s">
        <v>21</v>
      </c>
      <c r="C2632" t="s">
        <v>29</v>
      </c>
      <c r="D2632" t="s">
        <v>23</v>
      </c>
      <c r="E2632">
        <v>18</v>
      </c>
      <c r="F2632">
        <v>4</v>
      </c>
      <c r="G2632" t="s">
        <v>24</v>
      </c>
      <c r="H2632">
        <v>4161</v>
      </c>
      <c r="I2632" t="s">
        <v>34</v>
      </c>
      <c r="J2632">
        <v>2</v>
      </c>
      <c r="K2632" t="s">
        <v>26</v>
      </c>
      <c r="L2632" t="s">
        <v>32</v>
      </c>
      <c r="M2632">
        <v>41620</v>
      </c>
      <c r="N2632">
        <v>0</v>
      </c>
      <c r="O2632">
        <v>15</v>
      </c>
      <c r="P2632">
        <v>1</v>
      </c>
      <c r="Q2632">
        <v>10</v>
      </c>
      <c r="R2632">
        <v>1</v>
      </c>
      <c r="S2632">
        <v>9</v>
      </c>
      <c r="T2632">
        <v>1</v>
      </c>
      <c r="U2632">
        <v>8</v>
      </c>
      <c r="V2632">
        <f>COUNTIF(tbl_HRMaster[EmployeeID],tbl_HRMaster[[#This Row],[EmployeeID]])</f>
        <v>1</v>
      </c>
      <c r="W2632">
        <f>IFERROR(INDEX(tbl_EmployeeSurvey[EnvironmentSatisfaction],MATCH(tbl_HRMaster[[#This Row],[EmployeeID]],tbl_EmployeeSurvey[EmployeeID],0)),"Not Found")</f>
        <v>4</v>
      </c>
      <c r="X2632">
        <f>IFERROR(INDEX(tbl_EmployeeSurvey[JobSatisfaction],MATCH(tbl_HRMaster[[#This Row],[EmployeeID]],tbl_EmployeeSurvey[EmployeeID],0)),"Not Found")</f>
        <v>3</v>
      </c>
      <c r="Y2632" s="5">
        <f>IFERROR(INDEX(tbl_EmployeeSurvey[WorkLifeBalance],MATCH(tbl_HRMaster[[#This Row],[EmployeeID]],tbl_EmployeeSurvey[EmployeeID],0)),"Not Found")</f>
        <v>3</v>
      </c>
      <c r="Z2632" s="5">
        <f>IFERROR(VLOOKUP(tbl_HRMaster[[#This Row],[EmployeeID]],tbl_ManagerSurvey[[EmployeeID]:[PerformanceRating]],2,FALSE),"Not Found")</f>
        <v>3</v>
      </c>
      <c r="AA2632" s="5">
        <f>IFERROR(VLOOKUP(tbl_HRMaster[[#This Row],[EmployeeID]],tbl_ManagerSurvey[[EmployeeID]:[PerformanceRating]],3,FALSE),"Not Found")</f>
        <v>3</v>
      </c>
      <c r="AB2632" s="5" t="str">
        <f>IF(tbl_HRMaster[[#This Row],[Attrition]]="Yes","Left","Active")</f>
        <v>Active</v>
      </c>
      <c r="AC2632" s="5" t="str">
        <f>_xlfn.IFS(tbl_HRMaster[[#This Row],[Age]]&lt;25,"Under 25",tbl_HRMaster[[#This Row],[Age]]&lt;35,"25-34",tbl_HRMaster[[#This Row],[Age]]&lt;45,"35-44",tbl_HRMaster[[#This Row],[Age]]&lt;55,"45-54",TRUE,"Above 54")</f>
        <v>35-44</v>
      </c>
      <c r="AD2632" s="5" t="str">
        <f>_xlfn.IFS(
tbl_HRMaster[[#This Row],[YearsAtCompany]]&lt;2,"&lt; 2 Years",
tbl_HRMaster[[#This Row],[YearsAtCompany]]&lt;5,"2-4 Years",
tbl_HRMaster[[#This Row],[YearsAtCompany]]&lt;10,"5-9 Years",
TRUE,"10+ Years"
)</f>
        <v>5-9 Years</v>
      </c>
      <c r="AE2632" s="5">
        <f>IF(tbl_HRMaster[[#This Row],[Attrition]]="Yes",1,0)</f>
        <v>0</v>
      </c>
    </row>
    <row r="2633" spans="1:31" x14ac:dyDescent="0.25">
      <c r="A2633">
        <v>38</v>
      </c>
      <c r="B2633" t="s">
        <v>21</v>
      </c>
      <c r="C2633" t="s">
        <v>22</v>
      </c>
      <c r="D2633" t="s">
        <v>30</v>
      </c>
      <c r="E2633">
        <v>9</v>
      </c>
      <c r="F2633">
        <v>4</v>
      </c>
      <c r="G2633" t="s">
        <v>24</v>
      </c>
      <c r="H2633">
        <v>272</v>
      </c>
      <c r="I2633" t="s">
        <v>34</v>
      </c>
      <c r="J2633">
        <v>1</v>
      </c>
      <c r="K2633" t="s">
        <v>35</v>
      </c>
      <c r="L2633" t="s">
        <v>32</v>
      </c>
      <c r="M2633">
        <v>43120</v>
      </c>
      <c r="N2633">
        <v>0</v>
      </c>
      <c r="O2633">
        <v>12</v>
      </c>
      <c r="P2633">
        <v>1</v>
      </c>
      <c r="Q2633">
        <v>10</v>
      </c>
      <c r="R2633">
        <v>2</v>
      </c>
      <c r="S2633">
        <v>9</v>
      </c>
      <c r="T2633">
        <v>1</v>
      </c>
      <c r="U2633">
        <v>8</v>
      </c>
      <c r="V2633">
        <f>COUNTIF(tbl_HRMaster[EmployeeID],tbl_HRMaster[[#This Row],[EmployeeID]])</f>
        <v>1</v>
      </c>
      <c r="W2633">
        <f>IFERROR(INDEX(tbl_EmployeeSurvey[EnvironmentSatisfaction],MATCH(tbl_HRMaster[[#This Row],[EmployeeID]],tbl_EmployeeSurvey[EmployeeID],0)),"Not Found")</f>
        <v>2</v>
      </c>
      <c r="X2633">
        <f>IFERROR(INDEX(tbl_EmployeeSurvey[JobSatisfaction],MATCH(tbl_HRMaster[[#This Row],[EmployeeID]],tbl_EmployeeSurvey[EmployeeID],0)),"Not Found")</f>
        <v>4</v>
      </c>
      <c r="Y2633" s="5">
        <f>IFERROR(INDEX(tbl_EmployeeSurvey[WorkLifeBalance],MATCH(tbl_HRMaster[[#This Row],[EmployeeID]],tbl_EmployeeSurvey[EmployeeID],0)),"Not Found")</f>
        <v>2</v>
      </c>
      <c r="Z2633" s="5">
        <f>IFERROR(VLOOKUP(tbl_HRMaster[[#This Row],[EmployeeID]],tbl_ManagerSurvey[[EmployeeID]:[PerformanceRating]],2,FALSE),"Not Found")</f>
        <v>2</v>
      </c>
      <c r="AA2633" s="5">
        <f>IFERROR(VLOOKUP(tbl_HRMaster[[#This Row],[EmployeeID]],tbl_ManagerSurvey[[EmployeeID]:[PerformanceRating]],3,FALSE),"Not Found")</f>
        <v>3</v>
      </c>
      <c r="AB2633" s="5" t="str">
        <f>IF(tbl_HRMaster[[#This Row],[Attrition]]="Yes","Left","Active")</f>
        <v>Active</v>
      </c>
      <c r="AC2633" s="5" t="str">
        <f>_xlfn.IFS(tbl_HRMaster[[#This Row],[Age]]&lt;25,"Under 25",tbl_HRMaster[[#This Row],[Age]]&lt;35,"25-34",tbl_HRMaster[[#This Row],[Age]]&lt;45,"35-44",tbl_HRMaster[[#This Row],[Age]]&lt;55,"45-54",TRUE,"Above 54")</f>
        <v>35-44</v>
      </c>
      <c r="AD2633" s="5" t="str">
        <f>_xlfn.IFS(
tbl_HRMaster[[#This Row],[YearsAtCompany]]&lt;2,"&lt; 2 Years",
tbl_HRMaster[[#This Row],[YearsAtCompany]]&lt;5,"2-4 Years",
tbl_HRMaster[[#This Row],[YearsAtCompany]]&lt;10,"5-9 Years",
TRUE,"10+ Years"
)</f>
        <v>5-9 Years</v>
      </c>
      <c r="AE2633" s="5">
        <f>IF(tbl_HRMaster[[#This Row],[Attrition]]="Yes",1,0)</f>
        <v>0</v>
      </c>
    </row>
    <row r="2634" spans="1:31" x14ac:dyDescent="0.25">
      <c r="A2634">
        <v>38</v>
      </c>
      <c r="B2634" t="s">
        <v>21</v>
      </c>
      <c r="C2634" t="s">
        <v>22</v>
      </c>
      <c r="D2634" t="s">
        <v>30</v>
      </c>
      <c r="E2634">
        <v>9</v>
      </c>
      <c r="F2634">
        <v>4</v>
      </c>
      <c r="G2634" t="s">
        <v>24</v>
      </c>
      <c r="H2634">
        <v>1742</v>
      </c>
      <c r="I2634" t="s">
        <v>34</v>
      </c>
      <c r="J2634">
        <v>1</v>
      </c>
      <c r="K2634" t="s">
        <v>35</v>
      </c>
      <c r="L2634" t="s">
        <v>32</v>
      </c>
      <c r="M2634">
        <v>43120</v>
      </c>
      <c r="N2634">
        <v>0</v>
      </c>
      <c r="O2634">
        <v>12</v>
      </c>
      <c r="P2634">
        <v>1</v>
      </c>
      <c r="Q2634">
        <v>10</v>
      </c>
      <c r="R2634">
        <v>2</v>
      </c>
      <c r="S2634">
        <v>9</v>
      </c>
      <c r="T2634">
        <v>1</v>
      </c>
      <c r="U2634">
        <v>8</v>
      </c>
      <c r="V2634">
        <f>COUNTIF(tbl_HRMaster[EmployeeID],tbl_HRMaster[[#This Row],[EmployeeID]])</f>
        <v>1</v>
      </c>
      <c r="W2634">
        <f>IFERROR(INDEX(tbl_EmployeeSurvey[EnvironmentSatisfaction],MATCH(tbl_HRMaster[[#This Row],[EmployeeID]],tbl_EmployeeSurvey[EmployeeID],0)),"Not Found")</f>
        <v>2</v>
      </c>
      <c r="X2634">
        <f>IFERROR(INDEX(tbl_EmployeeSurvey[JobSatisfaction],MATCH(tbl_HRMaster[[#This Row],[EmployeeID]],tbl_EmployeeSurvey[EmployeeID],0)),"Not Found")</f>
        <v>4</v>
      </c>
      <c r="Y2634" s="5">
        <f>IFERROR(INDEX(tbl_EmployeeSurvey[WorkLifeBalance],MATCH(tbl_HRMaster[[#This Row],[EmployeeID]],tbl_EmployeeSurvey[EmployeeID],0)),"Not Found")</f>
        <v>2</v>
      </c>
      <c r="Z2634" s="5">
        <f>IFERROR(VLOOKUP(tbl_HRMaster[[#This Row],[EmployeeID]],tbl_ManagerSurvey[[EmployeeID]:[PerformanceRating]],2,FALSE),"Not Found")</f>
        <v>2</v>
      </c>
      <c r="AA2634" s="5">
        <f>IFERROR(VLOOKUP(tbl_HRMaster[[#This Row],[EmployeeID]],tbl_ManagerSurvey[[EmployeeID]:[PerformanceRating]],3,FALSE),"Not Found")</f>
        <v>3</v>
      </c>
      <c r="AB2634" s="5" t="str">
        <f>IF(tbl_HRMaster[[#This Row],[Attrition]]="Yes","Left","Active")</f>
        <v>Active</v>
      </c>
      <c r="AC2634" s="5" t="str">
        <f>_xlfn.IFS(tbl_HRMaster[[#This Row],[Age]]&lt;25,"Under 25",tbl_HRMaster[[#This Row],[Age]]&lt;35,"25-34",tbl_HRMaster[[#This Row],[Age]]&lt;45,"35-44",tbl_HRMaster[[#This Row],[Age]]&lt;55,"45-54",TRUE,"Above 54")</f>
        <v>35-44</v>
      </c>
      <c r="AD2634" s="5" t="str">
        <f>_xlfn.IFS(
tbl_HRMaster[[#This Row],[YearsAtCompany]]&lt;2,"&lt; 2 Years",
tbl_HRMaster[[#This Row],[YearsAtCompany]]&lt;5,"2-4 Years",
tbl_HRMaster[[#This Row],[YearsAtCompany]]&lt;10,"5-9 Years",
TRUE,"10+ Years"
)</f>
        <v>5-9 Years</v>
      </c>
      <c r="AE2634" s="5">
        <f>IF(tbl_HRMaster[[#This Row],[Attrition]]="Yes",1,0)</f>
        <v>0</v>
      </c>
    </row>
    <row r="2635" spans="1:31" x14ac:dyDescent="0.25">
      <c r="A2635">
        <v>38</v>
      </c>
      <c r="B2635" t="s">
        <v>21</v>
      </c>
      <c r="C2635" t="s">
        <v>22</v>
      </c>
      <c r="D2635" t="s">
        <v>30</v>
      </c>
      <c r="E2635">
        <v>9</v>
      </c>
      <c r="F2635">
        <v>4</v>
      </c>
      <c r="G2635" t="s">
        <v>24</v>
      </c>
      <c r="H2635">
        <v>3212</v>
      </c>
      <c r="I2635" t="s">
        <v>34</v>
      </c>
      <c r="J2635">
        <v>1</v>
      </c>
      <c r="K2635" t="s">
        <v>35</v>
      </c>
      <c r="L2635" t="s">
        <v>32</v>
      </c>
      <c r="M2635">
        <v>43120</v>
      </c>
      <c r="N2635">
        <v>0</v>
      </c>
      <c r="O2635">
        <v>12</v>
      </c>
      <c r="P2635">
        <v>1</v>
      </c>
      <c r="Q2635">
        <v>10</v>
      </c>
      <c r="R2635">
        <v>2</v>
      </c>
      <c r="S2635">
        <v>9</v>
      </c>
      <c r="T2635">
        <v>1</v>
      </c>
      <c r="U2635">
        <v>8</v>
      </c>
      <c r="V2635">
        <f>COUNTIF(tbl_HRMaster[EmployeeID],tbl_HRMaster[[#This Row],[EmployeeID]])</f>
        <v>1</v>
      </c>
      <c r="W2635">
        <f>IFERROR(INDEX(tbl_EmployeeSurvey[EnvironmentSatisfaction],MATCH(tbl_HRMaster[[#This Row],[EmployeeID]],tbl_EmployeeSurvey[EmployeeID],0)),"Not Found")</f>
        <v>2</v>
      </c>
      <c r="X2635">
        <f>IFERROR(INDEX(tbl_EmployeeSurvey[JobSatisfaction],MATCH(tbl_HRMaster[[#This Row],[EmployeeID]],tbl_EmployeeSurvey[EmployeeID],0)),"Not Found")</f>
        <v>4</v>
      </c>
      <c r="Y2635" s="5">
        <f>IFERROR(INDEX(tbl_EmployeeSurvey[WorkLifeBalance],MATCH(tbl_HRMaster[[#This Row],[EmployeeID]],tbl_EmployeeSurvey[EmployeeID],0)),"Not Found")</f>
        <v>2</v>
      </c>
      <c r="Z2635" s="5">
        <f>IFERROR(VLOOKUP(tbl_HRMaster[[#This Row],[EmployeeID]],tbl_ManagerSurvey[[EmployeeID]:[PerformanceRating]],2,FALSE),"Not Found")</f>
        <v>2</v>
      </c>
      <c r="AA2635" s="5">
        <f>IFERROR(VLOOKUP(tbl_HRMaster[[#This Row],[EmployeeID]],tbl_ManagerSurvey[[EmployeeID]:[PerformanceRating]],3,FALSE),"Not Found")</f>
        <v>3</v>
      </c>
      <c r="AB2635" s="5" t="str">
        <f>IF(tbl_HRMaster[[#This Row],[Attrition]]="Yes","Left","Active")</f>
        <v>Active</v>
      </c>
      <c r="AC2635" s="5" t="str">
        <f>_xlfn.IFS(tbl_HRMaster[[#This Row],[Age]]&lt;25,"Under 25",tbl_HRMaster[[#This Row],[Age]]&lt;35,"25-34",tbl_HRMaster[[#This Row],[Age]]&lt;45,"35-44",tbl_HRMaster[[#This Row],[Age]]&lt;55,"45-54",TRUE,"Above 54")</f>
        <v>35-44</v>
      </c>
      <c r="AD2635" s="5" t="str">
        <f>_xlfn.IFS(
tbl_HRMaster[[#This Row],[YearsAtCompany]]&lt;2,"&lt; 2 Years",
tbl_HRMaster[[#This Row],[YearsAtCompany]]&lt;5,"2-4 Years",
tbl_HRMaster[[#This Row],[YearsAtCompany]]&lt;10,"5-9 Years",
TRUE,"10+ Years"
)</f>
        <v>5-9 Years</v>
      </c>
      <c r="AE2635" s="5">
        <f>IF(tbl_HRMaster[[#This Row],[Attrition]]="Yes",1,0)</f>
        <v>0</v>
      </c>
    </row>
    <row r="2636" spans="1:31" x14ac:dyDescent="0.25">
      <c r="A2636">
        <v>32</v>
      </c>
      <c r="B2636" t="s">
        <v>21</v>
      </c>
      <c r="C2636" t="s">
        <v>22</v>
      </c>
      <c r="D2636" t="s">
        <v>30</v>
      </c>
      <c r="E2636">
        <v>5</v>
      </c>
      <c r="F2636">
        <v>4</v>
      </c>
      <c r="G2636" t="s">
        <v>46</v>
      </c>
      <c r="H2636">
        <v>933</v>
      </c>
      <c r="I2636" t="s">
        <v>34</v>
      </c>
      <c r="J2636">
        <v>5</v>
      </c>
      <c r="K2636" t="s">
        <v>31</v>
      </c>
      <c r="L2636" t="s">
        <v>41</v>
      </c>
      <c r="M2636">
        <v>50030</v>
      </c>
      <c r="N2636">
        <v>2</v>
      </c>
      <c r="O2636">
        <v>13</v>
      </c>
      <c r="P2636">
        <v>0</v>
      </c>
      <c r="Q2636">
        <v>10</v>
      </c>
      <c r="R2636">
        <v>5</v>
      </c>
      <c r="S2636">
        <v>9</v>
      </c>
      <c r="T2636">
        <v>1</v>
      </c>
      <c r="U2636">
        <v>6</v>
      </c>
      <c r="V2636">
        <f>COUNTIF(tbl_HRMaster[EmployeeID],tbl_HRMaster[[#This Row],[EmployeeID]])</f>
        <v>1</v>
      </c>
      <c r="W2636">
        <f>IFERROR(INDEX(tbl_EmployeeSurvey[EnvironmentSatisfaction],MATCH(tbl_HRMaster[[#This Row],[EmployeeID]],tbl_EmployeeSurvey[EmployeeID],0)),"Not Found")</f>
        <v>4</v>
      </c>
      <c r="X2636">
        <f>IFERROR(INDEX(tbl_EmployeeSurvey[JobSatisfaction],MATCH(tbl_HRMaster[[#This Row],[EmployeeID]],tbl_EmployeeSurvey[EmployeeID],0)),"Not Found")</f>
        <v>2</v>
      </c>
      <c r="Y2636" s="5">
        <f>IFERROR(INDEX(tbl_EmployeeSurvey[WorkLifeBalance],MATCH(tbl_HRMaster[[#This Row],[EmployeeID]],tbl_EmployeeSurvey[EmployeeID],0)),"Not Found")</f>
        <v>2</v>
      </c>
      <c r="Z2636" s="5">
        <f>IFERROR(VLOOKUP(tbl_HRMaster[[#This Row],[EmployeeID]],tbl_ManagerSurvey[[EmployeeID]:[PerformanceRating]],2,FALSE),"Not Found")</f>
        <v>3</v>
      </c>
      <c r="AA2636" s="5">
        <f>IFERROR(VLOOKUP(tbl_HRMaster[[#This Row],[EmployeeID]],tbl_ManagerSurvey[[EmployeeID]:[PerformanceRating]],3,FALSE),"Not Found")</f>
        <v>3</v>
      </c>
      <c r="AB2636" s="5" t="str">
        <f>IF(tbl_HRMaster[[#This Row],[Attrition]]="Yes","Left","Active")</f>
        <v>Active</v>
      </c>
      <c r="AC2636" s="5" t="str">
        <f>_xlfn.IFS(tbl_HRMaster[[#This Row],[Age]]&lt;25,"Under 25",tbl_HRMaster[[#This Row],[Age]]&lt;35,"25-34",tbl_HRMaster[[#This Row],[Age]]&lt;45,"35-44",tbl_HRMaster[[#This Row],[Age]]&lt;55,"45-54",TRUE,"Above 54")</f>
        <v>25-34</v>
      </c>
      <c r="AD2636" s="5" t="str">
        <f>_xlfn.IFS(
tbl_HRMaster[[#This Row],[YearsAtCompany]]&lt;2,"&lt; 2 Years",
tbl_HRMaster[[#This Row],[YearsAtCompany]]&lt;5,"2-4 Years",
tbl_HRMaster[[#This Row],[YearsAtCompany]]&lt;10,"5-9 Years",
TRUE,"10+ Years"
)</f>
        <v>5-9 Years</v>
      </c>
      <c r="AE2636" s="5">
        <f>IF(tbl_HRMaster[[#This Row],[Attrition]]="Yes",1,0)</f>
        <v>0</v>
      </c>
    </row>
    <row r="2637" spans="1:31" x14ac:dyDescent="0.25">
      <c r="A2637">
        <v>32</v>
      </c>
      <c r="B2637" t="s">
        <v>21</v>
      </c>
      <c r="C2637" t="s">
        <v>22</v>
      </c>
      <c r="D2637" t="s">
        <v>30</v>
      </c>
      <c r="E2637">
        <v>5</v>
      </c>
      <c r="F2637">
        <v>4</v>
      </c>
      <c r="G2637" t="s">
        <v>46</v>
      </c>
      <c r="H2637">
        <v>2403</v>
      </c>
      <c r="I2637" t="s">
        <v>34</v>
      </c>
      <c r="J2637">
        <v>5</v>
      </c>
      <c r="K2637" t="s">
        <v>31</v>
      </c>
      <c r="L2637" t="s">
        <v>41</v>
      </c>
      <c r="M2637">
        <v>50030</v>
      </c>
      <c r="N2637">
        <v>0</v>
      </c>
      <c r="O2637">
        <v>13</v>
      </c>
      <c r="P2637">
        <v>0</v>
      </c>
      <c r="Q2637">
        <v>10</v>
      </c>
      <c r="R2637">
        <v>5</v>
      </c>
      <c r="S2637">
        <v>9</v>
      </c>
      <c r="T2637">
        <v>1</v>
      </c>
      <c r="U2637">
        <v>6</v>
      </c>
      <c r="V2637">
        <f>COUNTIF(tbl_HRMaster[EmployeeID],tbl_HRMaster[[#This Row],[EmployeeID]])</f>
        <v>1</v>
      </c>
      <c r="W2637">
        <f>IFERROR(INDEX(tbl_EmployeeSurvey[EnvironmentSatisfaction],MATCH(tbl_HRMaster[[#This Row],[EmployeeID]],tbl_EmployeeSurvey[EmployeeID],0)),"Not Found")</f>
        <v>4</v>
      </c>
      <c r="X2637">
        <f>IFERROR(INDEX(tbl_EmployeeSurvey[JobSatisfaction],MATCH(tbl_HRMaster[[#This Row],[EmployeeID]],tbl_EmployeeSurvey[EmployeeID],0)),"Not Found")</f>
        <v>2</v>
      </c>
      <c r="Y2637" s="5">
        <f>IFERROR(INDEX(tbl_EmployeeSurvey[WorkLifeBalance],MATCH(tbl_HRMaster[[#This Row],[EmployeeID]],tbl_EmployeeSurvey[EmployeeID],0)),"Not Found")</f>
        <v>2</v>
      </c>
      <c r="Z2637" s="5">
        <f>IFERROR(VLOOKUP(tbl_HRMaster[[#This Row],[EmployeeID]],tbl_ManagerSurvey[[EmployeeID]:[PerformanceRating]],2,FALSE),"Not Found")</f>
        <v>3</v>
      </c>
      <c r="AA2637" s="5">
        <f>IFERROR(VLOOKUP(tbl_HRMaster[[#This Row],[EmployeeID]],tbl_ManagerSurvey[[EmployeeID]:[PerformanceRating]],3,FALSE),"Not Found")</f>
        <v>3</v>
      </c>
      <c r="AB2637" s="5" t="str">
        <f>IF(tbl_HRMaster[[#This Row],[Attrition]]="Yes","Left","Active")</f>
        <v>Active</v>
      </c>
      <c r="AC2637" s="5" t="str">
        <f>_xlfn.IFS(tbl_HRMaster[[#This Row],[Age]]&lt;25,"Under 25",tbl_HRMaster[[#This Row],[Age]]&lt;35,"25-34",tbl_HRMaster[[#This Row],[Age]]&lt;45,"35-44",tbl_HRMaster[[#This Row],[Age]]&lt;55,"45-54",TRUE,"Above 54")</f>
        <v>25-34</v>
      </c>
      <c r="AD2637" s="5" t="str">
        <f>_xlfn.IFS(
tbl_HRMaster[[#This Row],[YearsAtCompany]]&lt;2,"&lt; 2 Years",
tbl_HRMaster[[#This Row],[YearsAtCompany]]&lt;5,"2-4 Years",
tbl_HRMaster[[#This Row],[YearsAtCompany]]&lt;10,"5-9 Years",
TRUE,"10+ Years"
)</f>
        <v>5-9 Years</v>
      </c>
      <c r="AE2637" s="5">
        <f>IF(tbl_HRMaster[[#This Row],[Attrition]]="Yes",1,0)</f>
        <v>0</v>
      </c>
    </row>
    <row r="2638" spans="1:31" x14ac:dyDescent="0.25">
      <c r="A2638">
        <v>32</v>
      </c>
      <c r="B2638" t="s">
        <v>21</v>
      </c>
      <c r="C2638" t="s">
        <v>22</v>
      </c>
      <c r="D2638" t="s">
        <v>30</v>
      </c>
      <c r="E2638">
        <v>5</v>
      </c>
      <c r="F2638">
        <v>4</v>
      </c>
      <c r="G2638" t="s">
        <v>46</v>
      </c>
      <c r="H2638">
        <v>3873</v>
      </c>
      <c r="I2638" t="s">
        <v>34</v>
      </c>
      <c r="J2638">
        <v>5</v>
      </c>
      <c r="K2638" t="s">
        <v>31</v>
      </c>
      <c r="L2638" t="s">
        <v>41</v>
      </c>
      <c r="M2638">
        <v>50030</v>
      </c>
      <c r="N2638">
        <v>0</v>
      </c>
      <c r="O2638">
        <v>13</v>
      </c>
      <c r="P2638">
        <v>0</v>
      </c>
      <c r="Q2638">
        <v>10</v>
      </c>
      <c r="R2638">
        <v>5</v>
      </c>
      <c r="S2638">
        <v>9</v>
      </c>
      <c r="T2638">
        <v>1</v>
      </c>
      <c r="U2638">
        <v>6</v>
      </c>
      <c r="V2638">
        <f>COUNTIF(tbl_HRMaster[EmployeeID],tbl_HRMaster[[#This Row],[EmployeeID]])</f>
        <v>1</v>
      </c>
      <c r="W2638">
        <f>IFERROR(INDEX(tbl_EmployeeSurvey[EnvironmentSatisfaction],MATCH(tbl_HRMaster[[#This Row],[EmployeeID]],tbl_EmployeeSurvey[EmployeeID],0)),"Not Found")</f>
        <v>4</v>
      </c>
      <c r="X2638">
        <f>IFERROR(INDEX(tbl_EmployeeSurvey[JobSatisfaction],MATCH(tbl_HRMaster[[#This Row],[EmployeeID]],tbl_EmployeeSurvey[EmployeeID],0)),"Not Found")</f>
        <v>2</v>
      </c>
      <c r="Y2638" s="5">
        <f>IFERROR(INDEX(tbl_EmployeeSurvey[WorkLifeBalance],MATCH(tbl_HRMaster[[#This Row],[EmployeeID]],tbl_EmployeeSurvey[EmployeeID],0)),"Not Found")</f>
        <v>2</v>
      </c>
      <c r="Z2638" s="5">
        <f>IFERROR(VLOOKUP(tbl_HRMaster[[#This Row],[EmployeeID]],tbl_ManagerSurvey[[EmployeeID]:[PerformanceRating]],2,FALSE),"Not Found")</f>
        <v>3</v>
      </c>
      <c r="AA2638" s="5">
        <f>IFERROR(VLOOKUP(tbl_HRMaster[[#This Row],[EmployeeID]],tbl_ManagerSurvey[[EmployeeID]:[PerformanceRating]],3,FALSE),"Not Found")</f>
        <v>3</v>
      </c>
      <c r="AB2638" s="5" t="str">
        <f>IF(tbl_HRMaster[[#This Row],[Attrition]]="Yes","Left","Active")</f>
        <v>Active</v>
      </c>
      <c r="AC2638" s="5" t="str">
        <f>_xlfn.IFS(tbl_HRMaster[[#This Row],[Age]]&lt;25,"Under 25",tbl_HRMaster[[#This Row],[Age]]&lt;35,"25-34",tbl_HRMaster[[#This Row],[Age]]&lt;45,"35-44",tbl_HRMaster[[#This Row],[Age]]&lt;55,"45-54",TRUE,"Above 54")</f>
        <v>25-34</v>
      </c>
      <c r="AD2638" s="5" t="str">
        <f>_xlfn.IFS(
tbl_HRMaster[[#This Row],[YearsAtCompany]]&lt;2,"&lt; 2 Years",
tbl_HRMaster[[#This Row],[YearsAtCompany]]&lt;5,"2-4 Years",
tbl_HRMaster[[#This Row],[YearsAtCompany]]&lt;10,"5-9 Years",
TRUE,"10+ Years"
)</f>
        <v>5-9 Years</v>
      </c>
      <c r="AE2638" s="5">
        <f>IF(tbl_HRMaster[[#This Row],[Attrition]]="Yes",1,0)</f>
        <v>0</v>
      </c>
    </row>
    <row r="2639" spans="1:31" x14ac:dyDescent="0.25">
      <c r="A2639">
        <v>41</v>
      </c>
      <c r="B2639" t="s">
        <v>21</v>
      </c>
      <c r="C2639" t="s">
        <v>29</v>
      </c>
      <c r="D2639" t="s">
        <v>23</v>
      </c>
      <c r="E2639">
        <v>1</v>
      </c>
      <c r="F2639">
        <v>4</v>
      </c>
      <c r="G2639" t="s">
        <v>33</v>
      </c>
      <c r="H2639">
        <v>703</v>
      </c>
      <c r="I2639" t="s">
        <v>25</v>
      </c>
      <c r="J2639">
        <v>2</v>
      </c>
      <c r="K2639" t="s">
        <v>26</v>
      </c>
      <c r="L2639" t="s">
        <v>41</v>
      </c>
      <c r="M2639">
        <v>55610</v>
      </c>
      <c r="N2639">
        <v>0</v>
      </c>
      <c r="O2639">
        <v>11</v>
      </c>
      <c r="P2639">
        <v>0</v>
      </c>
      <c r="Q2639">
        <v>10</v>
      </c>
      <c r="R2639">
        <v>2</v>
      </c>
      <c r="S2639">
        <v>9</v>
      </c>
      <c r="T2639">
        <v>1</v>
      </c>
      <c r="U2639">
        <v>7</v>
      </c>
      <c r="V2639">
        <f>COUNTIF(tbl_HRMaster[EmployeeID],tbl_HRMaster[[#This Row],[EmployeeID]])</f>
        <v>1</v>
      </c>
      <c r="W2639">
        <f>IFERROR(INDEX(tbl_EmployeeSurvey[EnvironmentSatisfaction],MATCH(tbl_HRMaster[[#This Row],[EmployeeID]],tbl_EmployeeSurvey[EmployeeID],0)),"Not Found")</f>
        <v>3</v>
      </c>
      <c r="X2639">
        <f>IFERROR(INDEX(tbl_EmployeeSurvey[JobSatisfaction],MATCH(tbl_HRMaster[[#This Row],[EmployeeID]],tbl_EmployeeSurvey[EmployeeID],0)),"Not Found")</f>
        <v>1</v>
      </c>
      <c r="Y2639" s="5">
        <f>IFERROR(INDEX(tbl_EmployeeSurvey[WorkLifeBalance],MATCH(tbl_HRMaster[[#This Row],[EmployeeID]],tbl_EmployeeSurvey[EmployeeID],0)),"Not Found")</f>
        <v>3</v>
      </c>
      <c r="Z2639" s="5">
        <f>IFERROR(VLOOKUP(tbl_HRMaster[[#This Row],[EmployeeID]],tbl_ManagerSurvey[[EmployeeID]:[PerformanceRating]],2,FALSE),"Not Found")</f>
        <v>2</v>
      </c>
      <c r="AA2639" s="5">
        <f>IFERROR(VLOOKUP(tbl_HRMaster[[#This Row],[EmployeeID]],tbl_ManagerSurvey[[EmployeeID]:[PerformanceRating]],3,FALSE),"Not Found")</f>
        <v>3</v>
      </c>
      <c r="AB2639" s="5" t="str">
        <f>IF(tbl_HRMaster[[#This Row],[Attrition]]="Yes","Left","Active")</f>
        <v>Active</v>
      </c>
      <c r="AC2639" s="5" t="str">
        <f>_xlfn.IFS(tbl_HRMaster[[#This Row],[Age]]&lt;25,"Under 25",tbl_HRMaster[[#This Row],[Age]]&lt;35,"25-34",tbl_HRMaster[[#This Row],[Age]]&lt;45,"35-44",tbl_HRMaster[[#This Row],[Age]]&lt;55,"45-54",TRUE,"Above 54")</f>
        <v>35-44</v>
      </c>
      <c r="AD2639" s="5" t="str">
        <f>_xlfn.IFS(
tbl_HRMaster[[#This Row],[YearsAtCompany]]&lt;2,"&lt; 2 Years",
tbl_HRMaster[[#This Row],[YearsAtCompany]]&lt;5,"2-4 Years",
tbl_HRMaster[[#This Row],[YearsAtCompany]]&lt;10,"5-9 Years",
TRUE,"10+ Years"
)</f>
        <v>5-9 Years</v>
      </c>
      <c r="AE2639" s="5">
        <f>IF(tbl_HRMaster[[#This Row],[Attrition]]="Yes",1,0)</f>
        <v>0</v>
      </c>
    </row>
    <row r="2640" spans="1:31" x14ac:dyDescent="0.25">
      <c r="A2640">
        <v>41</v>
      </c>
      <c r="B2640" t="s">
        <v>21</v>
      </c>
      <c r="C2640" t="s">
        <v>29</v>
      </c>
      <c r="D2640" t="s">
        <v>23</v>
      </c>
      <c r="E2640">
        <v>1</v>
      </c>
      <c r="F2640">
        <v>4</v>
      </c>
      <c r="G2640" t="s">
        <v>33</v>
      </c>
      <c r="H2640">
        <v>2173</v>
      </c>
      <c r="I2640" t="s">
        <v>25</v>
      </c>
      <c r="J2640">
        <v>2</v>
      </c>
      <c r="K2640" t="s">
        <v>26</v>
      </c>
      <c r="L2640" t="s">
        <v>41</v>
      </c>
      <c r="M2640">
        <v>55610</v>
      </c>
      <c r="N2640">
        <v>0</v>
      </c>
      <c r="O2640">
        <v>11</v>
      </c>
      <c r="P2640">
        <v>0</v>
      </c>
      <c r="Q2640">
        <v>10</v>
      </c>
      <c r="R2640">
        <v>2</v>
      </c>
      <c r="S2640">
        <v>9</v>
      </c>
      <c r="T2640">
        <v>1</v>
      </c>
      <c r="U2640">
        <v>7</v>
      </c>
      <c r="V2640">
        <f>COUNTIF(tbl_HRMaster[EmployeeID],tbl_HRMaster[[#This Row],[EmployeeID]])</f>
        <v>1</v>
      </c>
      <c r="W2640">
        <f>IFERROR(INDEX(tbl_EmployeeSurvey[EnvironmentSatisfaction],MATCH(tbl_HRMaster[[#This Row],[EmployeeID]],tbl_EmployeeSurvey[EmployeeID],0)),"Not Found")</f>
        <v>3</v>
      </c>
      <c r="X2640">
        <f>IFERROR(INDEX(tbl_EmployeeSurvey[JobSatisfaction],MATCH(tbl_HRMaster[[#This Row],[EmployeeID]],tbl_EmployeeSurvey[EmployeeID],0)),"Not Found")</f>
        <v>1</v>
      </c>
      <c r="Y2640" s="5">
        <f>IFERROR(INDEX(tbl_EmployeeSurvey[WorkLifeBalance],MATCH(tbl_HRMaster[[#This Row],[EmployeeID]],tbl_EmployeeSurvey[EmployeeID],0)),"Not Found")</f>
        <v>3</v>
      </c>
      <c r="Z2640" s="5">
        <f>IFERROR(VLOOKUP(tbl_HRMaster[[#This Row],[EmployeeID]],tbl_ManagerSurvey[[EmployeeID]:[PerformanceRating]],2,FALSE),"Not Found")</f>
        <v>2</v>
      </c>
      <c r="AA2640" s="5">
        <f>IFERROR(VLOOKUP(tbl_HRMaster[[#This Row],[EmployeeID]],tbl_ManagerSurvey[[EmployeeID]:[PerformanceRating]],3,FALSE),"Not Found")</f>
        <v>3</v>
      </c>
      <c r="AB2640" s="5" t="str">
        <f>IF(tbl_HRMaster[[#This Row],[Attrition]]="Yes","Left","Active")</f>
        <v>Active</v>
      </c>
      <c r="AC2640" s="5" t="str">
        <f>_xlfn.IFS(tbl_HRMaster[[#This Row],[Age]]&lt;25,"Under 25",tbl_HRMaster[[#This Row],[Age]]&lt;35,"25-34",tbl_HRMaster[[#This Row],[Age]]&lt;45,"35-44",tbl_HRMaster[[#This Row],[Age]]&lt;55,"45-54",TRUE,"Above 54")</f>
        <v>35-44</v>
      </c>
      <c r="AD2640" s="5" t="str">
        <f>_xlfn.IFS(
tbl_HRMaster[[#This Row],[YearsAtCompany]]&lt;2,"&lt; 2 Years",
tbl_HRMaster[[#This Row],[YearsAtCompany]]&lt;5,"2-4 Years",
tbl_HRMaster[[#This Row],[YearsAtCompany]]&lt;10,"5-9 Years",
TRUE,"10+ Years"
)</f>
        <v>5-9 Years</v>
      </c>
      <c r="AE2640" s="5">
        <f>IF(tbl_HRMaster[[#This Row],[Attrition]]="Yes",1,0)</f>
        <v>0</v>
      </c>
    </row>
    <row r="2641" spans="1:31" x14ac:dyDescent="0.25">
      <c r="A2641">
        <v>41</v>
      </c>
      <c r="B2641" t="s">
        <v>21</v>
      </c>
      <c r="C2641" t="s">
        <v>29</v>
      </c>
      <c r="D2641" t="s">
        <v>23</v>
      </c>
      <c r="E2641">
        <v>1</v>
      </c>
      <c r="F2641">
        <v>4</v>
      </c>
      <c r="G2641" t="s">
        <v>33</v>
      </c>
      <c r="H2641">
        <v>3643</v>
      </c>
      <c r="I2641" t="s">
        <v>25</v>
      </c>
      <c r="J2641">
        <v>2</v>
      </c>
      <c r="K2641" t="s">
        <v>26</v>
      </c>
      <c r="L2641" t="s">
        <v>41</v>
      </c>
      <c r="M2641">
        <v>55610</v>
      </c>
      <c r="N2641">
        <v>0</v>
      </c>
      <c r="O2641">
        <v>11</v>
      </c>
      <c r="P2641">
        <v>0</v>
      </c>
      <c r="Q2641">
        <v>10</v>
      </c>
      <c r="R2641">
        <v>2</v>
      </c>
      <c r="S2641">
        <v>9</v>
      </c>
      <c r="T2641">
        <v>1</v>
      </c>
      <c r="U2641">
        <v>7</v>
      </c>
      <c r="V2641">
        <f>COUNTIF(tbl_HRMaster[EmployeeID],tbl_HRMaster[[#This Row],[EmployeeID]])</f>
        <v>1</v>
      </c>
      <c r="W2641">
        <f>IFERROR(INDEX(tbl_EmployeeSurvey[EnvironmentSatisfaction],MATCH(tbl_HRMaster[[#This Row],[EmployeeID]],tbl_EmployeeSurvey[EmployeeID],0)),"Not Found")</f>
        <v>3</v>
      </c>
      <c r="X2641">
        <f>IFERROR(INDEX(tbl_EmployeeSurvey[JobSatisfaction],MATCH(tbl_HRMaster[[#This Row],[EmployeeID]],tbl_EmployeeSurvey[EmployeeID],0)),"Not Found")</f>
        <v>1</v>
      </c>
      <c r="Y2641" s="5">
        <f>IFERROR(INDEX(tbl_EmployeeSurvey[WorkLifeBalance],MATCH(tbl_HRMaster[[#This Row],[EmployeeID]],tbl_EmployeeSurvey[EmployeeID],0)),"Not Found")</f>
        <v>3</v>
      </c>
      <c r="Z2641" s="5">
        <f>IFERROR(VLOOKUP(tbl_HRMaster[[#This Row],[EmployeeID]],tbl_ManagerSurvey[[EmployeeID]:[PerformanceRating]],2,FALSE),"Not Found")</f>
        <v>2</v>
      </c>
      <c r="AA2641" s="5">
        <f>IFERROR(VLOOKUP(tbl_HRMaster[[#This Row],[EmployeeID]],tbl_ManagerSurvey[[EmployeeID]:[PerformanceRating]],3,FALSE),"Not Found")</f>
        <v>3</v>
      </c>
      <c r="AB2641" s="5" t="str">
        <f>IF(tbl_HRMaster[[#This Row],[Attrition]]="Yes","Left","Active")</f>
        <v>Active</v>
      </c>
      <c r="AC2641" s="5" t="str">
        <f>_xlfn.IFS(tbl_HRMaster[[#This Row],[Age]]&lt;25,"Under 25",tbl_HRMaster[[#This Row],[Age]]&lt;35,"25-34",tbl_HRMaster[[#This Row],[Age]]&lt;45,"35-44",tbl_HRMaster[[#This Row],[Age]]&lt;55,"45-54",TRUE,"Above 54")</f>
        <v>35-44</v>
      </c>
      <c r="AD2641" s="5" t="str">
        <f>_xlfn.IFS(
tbl_HRMaster[[#This Row],[YearsAtCompany]]&lt;2,"&lt; 2 Years",
tbl_HRMaster[[#This Row],[YearsAtCompany]]&lt;5,"2-4 Years",
tbl_HRMaster[[#This Row],[YearsAtCompany]]&lt;10,"5-9 Years",
TRUE,"10+ Years"
)</f>
        <v>5-9 Years</v>
      </c>
      <c r="AE2641" s="5">
        <f>IF(tbl_HRMaster[[#This Row],[Attrition]]="Yes",1,0)</f>
        <v>0</v>
      </c>
    </row>
    <row r="2642" spans="1:31" x14ac:dyDescent="0.25">
      <c r="A2642">
        <v>28</v>
      </c>
      <c r="B2642" t="s">
        <v>21</v>
      </c>
      <c r="C2642" t="s">
        <v>22</v>
      </c>
      <c r="D2642" t="s">
        <v>37</v>
      </c>
      <c r="E2642">
        <v>1</v>
      </c>
      <c r="F2642">
        <v>3</v>
      </c>
      <c r="G2642" t="s">
        <v>37</v>
      </c>
      <c r="H2642">
        <v>552</v>
      </c>
      <c r="I2642" t="s">
        <v>25</v>
      </c>
      <c r="J2642">
        <v>4</v>
      </c>
      <c r="K2642" t="s">
        <v>40</v>
      </c>
      <c r="L2642" t="s">
        <v>41</v>
      </c>
      <c r="M2642">
        <v>67810</v>
      </c>
      <c r="N2642">
        <v>0</v>
      </c>
      <c r="O2642">
        <v>15</v>
      </c>
      <c r="P2642">
        <v>1</v>
      </c>
      <c r="Q2642">
        <v>10</v>
      </c>
      <c r="R2642">
        <v>2</v>
      </c>
      <c r="S2642">
        <v>9</v>
      </c>
      <c r="T2642">
        <v>1</v>
      </c>
      <c r="U2642">
        <v>7</v>
      </c>
      <c r="V2642">
        <f>COUNTIF(tbl_HRMaster[EmployeeID],tbl_HRMaster[[#This Row],[EmployeeID]])</f>
        <v>1</v>
      </c>
      <c r="W2642">
        <f>IFERROR(INDEX(tbl_EmployeeSurvey[EnvironmentSatisfaction],MATCH(tbl_HRMaster[[#This Row],[EmployeeID]],tbl_EmployeeSurvey[EmployeeID],0)),"Not Found")</f>
        <v>4</v>
      </c>
      <c r="X2642">
        <f>IFERROR(INDEX(tbl_EmployeeSurvey[JobSatisfaction],MATCH(tbl_HRMaster[[#This Row],[EmployeeID]],tbl_EmployeeSurvey[EmployeeID],0)),"Not Found")</f>
        <v>2</v>
      </c>
      <c r="Y2642" s="5">
        <f>IFERROR(INDEX(tbl_EmployeeSurvey[WorkLifeBalance],MATCH(tbl_HRMaster[[#This Row],[EmployeeID]],tbl_EmployeeSurvey[EmployeeID],0)),"Not Found")</f>
        <v>2</v>
      </c>
      <c r="Z2642" s="5">
        <f>IFERROR(VLOOKUP(tbl_HRMaster[[#This Row],[EmployeeID]],tbl_ManagerSurvey[[EmployeeID]:[PerformanceRating]],2,FALSE),"Not Found")</f>
        <v>3</v>
      </c>
      <c r="AA2642" s="5">
        <f>IFERROR(VLOOKUP(tbl_HRMaster[[#This Row],[EmployeeID]],tbl_ManagerSurvey[[EmployeeID]:[PerformanceRating]],3,FALSE),"Not Found")</f>
        <v>3</v>
      </c>
      <c r="AB2642" s="5" t="str">
        <f>IF(tbl_HRMaster[[#This Row],[Attrition]]="Yes","Left","Active")</f>
        <v>Active</v>
      </c>
      <c r="AC2642" s="5" t="str">
        <f>_xlfn.IFS(tbl_HRMaster[[#This Row],[Age]]&lt;25,"Under 25",tbl_HRMaster[[#This Row],[Age]]&lt;35,"25-34",tbl_HRMaster[[#This Row],[Age]]&lt;45,"35-44",tbl_HRMaster[[#This Row],[Age]]&lt;55,"45-54",TRUE,"Above 54")</f>
        <v>25-34</v>
      </c>
      <c r="AD2642" s="5" t="str">
        <f>_xlfn.IFS(
tbl_HRMaster[[#This Row],[YearsAtCompany]]&lt;2,"&lt; 2 Years",
tbl_HRMaster[[#This Row],[YearsAtCompany]]&lt;5,"2-4 Years",
tbl_HRMaster[[#This Row],[YearsAtCompany]]&lt;10,"5-9 Years",
TRUE,"10+ Years"
)</f>
        <v>5-9 Years</v>
      </c>
      <c r="AE2642" s="5">
        <f>IF(tbl_HRMaster[[#This Row],[Attrition]]="Yes",1,0)</f>
        <v>0</v>
      </c>
    </row>
    <row r="2643" spans="1:31" x14ac:dyDescent="0.25">
      <c r="A2643">
        <v>28</v>
      </c>
      <c r="B2643" t="s">
        <v>21</v>
      </c>
      <c r="C2643" t="s">
        <v>22</v>
      </c>
      <c r="D2643" t="s">
        <v>37</v>
      </c>
      <c r="E2643">
        <v>1</v>
      </c>
      <c r="F2643">
        <v>3</v>
      </c>
      <c r="G2643" t="s">
        <v>37</v>
      </c>
      <c r="H2643">
        <v>2022</v>
      </c>
      <c r="I2643" t="s">
        <v>25</v>
      </c>
      <c r="J2643">
        <v>4</v>
      </c>
      <c r="K2643" t="s">
        <v>40</v>
      </c>
      <c r="L2643" t="s">
        <v>41</v>
      </c>
      <c r="M2643">
        <v>67810</v>
      </c>
      <c r="N2643">
        <v>0</v>
      </c>
      <c r="O2643">
        <v>15</v>
      </c>
      <c r="P2643">
        <v>1</v>
      </c>
      <c r="Q2643">
        <v>10</v>
      </c>
      <c r="R2643">
        <v>2</v>
      </c>
      <c r="S2643">
        <v>9</v>
      </c>
      <c r="T2643">
        <v>1</v>
      </c>
      <c r="U2643">
        <v>7</v>
      </c>
      <c r="V2643">
        <f>COUNTIF(tbl_HRMaster[EmployeeID],tbl_HRMaster[[#This Row],[EmployeeID]])</f>
        <v>1</v>
      </c>
      <c r="W2643">
        <f>IFERROR(INDEX(tbl_EmployeeSurvey[EnvironmentSatisfaction],MATCH(tbl_HRMaster[[#This Row],[EmployeeID]],tbl_EmployeeSurvey[EmployeeID],0)),"Not Found")</f>
        <v>4</v>
      </c>
      <c r="X2643">
        <f>IFERROR(INDEX(tbl_EmployeeSurvey[JobSatisfaction],MATCH(tbl_HRMaster[[#This Row],[EmployeeID]],tbl_EmployeeSurvey[EmployeeID],0)),"Not Found")</f>
        <v>2</v>
      </c>
      <c r="Y2643" s="5">
        <f>IFERROR(INDEX(tbl_EmployeeSurvey[WorkLifeBalance],MATCH(tbl_HRMaster[[#This Row],[EmployeeID]],tbl_EmployeeSurvey[EmployeeID],0)),"Not Found")</f>
        <v>2</v>
      </c>
      <c r="Z2643" s="5">
        <f>IFERROR(VLOOKUP(tbl_HRMaster[[#This Row],[EmployeeID]],tbl_ManagerSurvey[[EmployeeID]:[PerformanceRating]],2,FALSE),"Not Found")</f>
        <v>3</v>
      </c>
      <c r="AA2643" s="5">
        <f>IFERROR(VLOOKUP(tbl_HRMaster[[#This Row],[EmployeeID]],tbl_ManagerSurvey[[EmployeeID]:[PerformanceRating]],3,FALSE),"Not Found")</f>
        <v>3</v>
      </c>
      <c r="AB2643" s="5" t="str">
        <f>IF(tbl_HRMaster[[#This Row],[Attrition]]="Yes","Left","Active")</f>
        <v>Active</v>
      </c>
      <c r="AC2643" s="5" t="str">
        <f>_xlfn.IFS(tbl_HRMaster[[#This Row],[Age]]&lt;25,"Under 25",tbl_HRMaster[[#This Row],[Age]]&lt;35,"25-34",tbl_HRMaster[[#This Row],[Age]]&lt;45,"35-44",tbl_HRMaster[[#This Row],[Age]]&lt;55,"45-54",TRUE,"Above 54")</f>
        <v>25-34</v>
      </c>
      <c r="AD2643" s="5" t="str">
        <f>_xlfn.IFS(
tbl_HRMaster[[#This Row],[YearsAtCompany]]&lt;2,"&lt; 2 Years",
tbl_HRMaster[[#This Row],[YearsAtCompany]]&lt;5,"2-4 Years",
tbl_HRMaster[[#This Row],[YearsAtCompany]]&lt;10,"5-9 Years",
TRUE,"10+ Years"
)</f>
        <v>5-9 Years</v>
      </c>
      <c r="AE2643" s="5">
        <f>IF(tbl_HRMaster[[#This Row],[Attrition]]="Yes",1,0)</f>
        <v>0</v>
      </c>
    </row>
    <row r="2644" spans="1:31" x14ac:dyDescent="0.25">
      <c r="A2644">
        <v>28</v>
      </c>
      <c r="B2644" t="s">
        <v>21</v>
      </c>
      <c r="C2644" t="s">
        <v>22</v>
      </c>
      <c r="D2644" t="s">
        <v>37</v>
      </c>
      <c r="E2644">
        <v>1</v>
      </c>
      <c r="F2644">
        <v>3</v>
      </c>
      <c r="G2644" t="s">
        <v>37</v>
      </c>
      <c r="H2644">
        <v>3492</v>
      </c>
      <c r="I2644" t="s">
        <v>25</v>
      </c>
      <c r="J2644">
        <v>4</v>
      </c>
      <c r="K2644" t="s">
        <v>40</v>
      </c>
      <c r="L2644" t="s">
        <v>41</v>
      </c>
      <c r="M2644">
        <v>67810</v>
      </c>
      <c r="N2644">
        <v>0</v>
      </c>
      <c r="O2644">
        <v>15</v>
      </c>
      <c r="P2644">
        <v>1</v>
      </c>
      <c r="Q2644">
        <v>10</v>
      </c>
      <c r="R2644">
        <v>2</v>
      </c>
      <c r="S2644">
        <v>9</v>
      </c>
      <c r="T2644">
        <v>1</v>
      </c>
      <c r="U2644">
        <v>7</v>
      </c>
      <c r="V2644">
        <f>COUNTIF(tbl_HRMaster[EmployeeID],tbl_HRMaster[[#This Row],[EmployeeID]])</f>
        <v>1</v>
      </c>
      <c r="W2644">
        <f>IFERROR(INDEX(tbl_EmployeeSurvey[EnvironmentSatisfaction],MATCH(tbl_HRMaster[[#This Row],[EmployeeID]],tbl_EmployeeSurvey[EmployeeID],0)),"Not Found")</f>
        <v>4</v>
      </c>
      <c r="X2644">
        <f>IFERROR(INDEX(tbl_EmployeeSurvey[JobSatisfaction],MATCH(tbl_HRMaster[[#This Row],[EmployeeID]],tbl_EmployeeSurvey[EmployeeID],0)),"Not Found")</f>
        <v>2</v>
      </c>
      <c r="Y2644" s="5">
        <f>IFERROR(INDEX(tbl_EmployeeSurvey[WorkLifeBalance],MATCH(tbl_HRMaster[[#This Row],[EmployeeID]],tbl_EmployeeSurvey[EmployeeID],0)),"Not Found")</f>
        <v>2</v>
      </c>
      <c r="Z2644" s="5">
        <f>IFERROR(VLOOKUP(tbl_HRMaster[[#This Row],[EmployeeID]],tbl_ManagerSurvey[[EmployeeID]:[PerformanceRating]],2,FALSE),"Not Found")</f>
        <v>3</v>
      </c>
      <c r="AA2644" s="5">
        <f>IFERROR(VLOOKUP(tbl_HRMaster[[#This Row],[EmployeeID]],tbl_ManagerSurvey[[EmployeeID]:[PerformanceRating]],3,FALSE),"Not Found")</f>
        <v>3</v>
      </c>
      <c r="AB2644" s="5" t="str">
        <f>IF(tbl_HRMaster[[#This Row],[Attrition]]="Yes","Left","Active")</f>
        <v>Active</v>
      </c>
      <c r="AC2644" s="5" t="str">
        <f>_xlfn.IFS(tbl_HRMaster[[#This Row],[Age]]&lt;25,"Under 25",tbl_HRMaster[[#This Row],[Age]]&lt;35,"25-34",tbl_HRMaster[[#This Row],[Age]]&lt;45,"35-44",tbl_HRMaster[[#This Row],[Age]]&lt;55,"45-54",TRUE,"Above 54")</f>
        <v>25-34</v>
      </c>
      <c r="AD2644" s="5" t="str">
        <f>_xlfn.IFS(
tbl_HRMaster[[#This Row],[YearsAtCompany]]&lt;2,"&lt; 2 Years",
tbl_HRMaster[[#This Row],[YearsAtCompany]]&lt;5,"2-4 Years",
tbl_HRMaster[[#This Row],[YearsAtCompany]]&lt;10,"5-9 Years",
TRUE,"10+ Years"
)</f>
        <v>5-9 Years</v>
      </c>
      <c r="AE2644" s="5">
        <f>IF(tbl_HRMaster[[#This Row],[Attrition]]="Yes",1,0)</f>
        <v>0</v>
      </c>
    </row>
    <row r="2645" spans="1:31" x14ac:dyDescent="0.25">
      <c r="A2645">
        <v>43</v>
      </c>
      <c r="B2645" t="s">
        <v>21</v>
      </c>
      <c r="C2645" t="s">
        <v>22</v>
      </c>
      <c r="D2645" t="s">
        <v>23</v>
      </c>
      <c r="E2645">
        <v>16</v>
      </c>
      <c r="F2645">
        <v>2</v>
      </c>
      <c r="G2645" t="s">
        <v>45</v>
      </c>
      <c r="H2645">
        <v>1012</v>
      </c>
      <c r="I2645" t="s">
        <v>25</v>
      </c>
      <c r="J2645">
        <v>1</v>
      </c>
      <c r="K2645" t="s">
        <v>40</v>
      </c>
      <c r="L2645" t="s">
        <v>32</v>
      </c>
      <c r="M2645">
        <v>67820</v>
      </c>
      <c r="N2645">
        <v>0</v>
      </c>
      <c r="O2645">
        <v>16</v>
      </c>
      <c r="P2645">
        <v>1</v>
      </c>
      <c r="Q2645">
        <v>10</v>
      </c>
      <c r="R2645">
        <v>2</v>
      </c>
      <c r="S2645">
        <v>9</v>
      </c>
      <c r="T2645">
        <v>1</v>
      </c>
      <c r="U2645">
        <v>8</v>
      </c>
      <c r="V2645">
        <f>COUNTIF(tbl_HRMaster[EmployeeID],tbl_HRMaster[[#This Row],[EmployeeID]])</f>
        <v>1</v>
      </c>
      <c r="W2645">
        <f>IFERROR(INDEX(tbl_EmployeeSurvey[EnvironmentSatisfaction],MATCH(tbl_HRMaster[[#This Row],[EmployeeID]],tbl_EmployeeSurvey[EmployeeID],0)),"Not Found")</f>
        <v>2</v>
      </c>
      <c r="X2645">
        <f>IFERROR(INDEX(tbl_EmployeeSurvey[JobSatisfaction],MATCH(tbl_HRMaster[[#This Row],[EmployeeID]],tbl_EmployeeSurvey[EmployeeID],0)),"Not Found")</f>
        <v>4</v>
      </c>
      <c r="Y2645" s="5">
        <f>IFERROR(INDEX(tbl_EmployeeSurvey[WorkLifeBalance],MATCH(tbl_HRMaster[[#This Row],[EmployeeID]],tbl_EmployeeSurvey[EmployeeID],0)),"Not Found")</f>
        <v>3</v>
      </c>
      <c r="Z2645" s="5">
        <f>IFERROR(VLOOKUP(tbl_HRMaster[[#This Row],[EmployeeID]],tbl_ManagerSurvey[[EmployeeID]:[PerformanceRating]],2,FALSE),"Not Found")</f>
        <v>3</v>
      </c>
      <c r="AA2645" s="5">
        <f>IFERROR(VLOOKUP(tbl_HRMaster[[#This Row],[EmployeeID]],tbl_ManagerSurvey[[EmployeeID]:[PerformanceRating]],3,FALSE),"Not Found")</f>
        <v>3</v>
      </c>
      <c r="AB2645" s="5" t="str">
        <f>IF(tbl_HRMaster[[#This Row],[Attrition]]="Yes","Left","Active")</f>
        <v>Active</v>
      </c>
      <c r="AC2645" s="5" t="str">
        <f>_xlfn.IFS(tbl_HRMaster[[#This Row],[Age]]&lt;25,"Under 25",tbl_HRMaster[[#This Row],[Age]]&lt;35,"25-34",tbl_HRMaster[[#This Row],[Age]]&lt;45,"35-44",tbl_HRMaster[[#This Row],[Age]]&lt;55,"45-54",TRUE,"Above 54")</f>
        <v>35-44</v>
      </c>
      <c r="AD2645" s="5" t="str">
        <f>_xlfn.IFS(
tbl_HRMaster[[#This Row],[YearsAtCompany]]&lt;2,"&lt; 2 Years",
tbl_HRMaster[[#This Row],[YearsAtCompany]]&lt;5,"2-4 Years",
tbl_HRMaster[[#This Row],[YearsAtCompany]]&lt;10,"5-9 Years",
TRUE,"10+ Years"
)</f>
        <v>5-9 Years</v>
      </c>
      <c r="AE2645" s="5">
        <f>IF(tbl_HRMaster[[#This Row],[Attrition]]="Yes",1,0)</f>
        <v>0</v>
      </c>
    </row>
    <row r="2646" spans="1:31" x14ac:dyDescent="0.25">
      <c r="A2646">
        <v>43</v>
      </c>
      <c r="B2646" t="s">
        <v>21</v>
      </c>
      <c r="C2646" t="s">
        <v>22</v>
      </c>
      <c r="D2646" t="s">
        <v>23</v>
      </c>
      <c r="E2646">
        <v>16</v>
      </c>
      <c r="F2646">
        <v>2</v>
      </c>
      <c r="G2646" t="s">
        <v>45</v>
      </c>
      <c r="H2646">
        <v>2482</v>
      </c>
      <c r="I2646" t="s">
        <v>25</v>
      </c>
      <c r="J2646">
        <v>1</v>
      </c>
      <c r="K2646" t="s">
        <v>40</v>
      </c>
      <c r="L2646" t="s">
        <v>32</v>
      </c>
      <c r="M2646">
        <v>67820</v>
      </c>
      <c r="N2646">
        <v>0</v>
      </c>
      <c r="O2646">
        <v>16</v>
      </c>
      <c r="P2646">
        <v>1</v>
      </c>
      <c r="Q2646">
        <v>10</v>
      </c>
      <c r="R2646">
        <v>2</v>
      </c>
      <c r="S2646">
        <v>9</v>
      </c>
      <c r="T2646">
        <v>1</v>
      </c>
      <c r="U2646">
        <v>8</v>
      </c>
      <c r="V2646">
        <f>COUNTIF(tbl_HRMaster[EmployeeID],tbl_HRMaster[[#This Row],[EmployeeID]])</f>
        <v>1</v>
      </c>
      <c r="W2646">
        <f>IFERROR(INDEX(tbl_EmployeeSurvey[EnvironmentSatisfaction],MATCH(tbl_HRMaster[[#This Row],[EmployeeID]],tbl_EmployeeSurvey[EmployeeID],0)),"Not Found")</f>
        <v>2</v>
      </c>
      <c r="X2646">
        <f>IFERROR(INDEX(tbl_EmployeeSurvey[JobSatisfaction],MATCH(tbl_HRMaster[[#This Row],[EmployeeID]],tbl_EmployeeSurvey[EmployeeID],0)),"Not Found")</f>
        <v>4</v>
      </c>
      <c r="Y2646" s="5">
        <f>IFERROR(INDEX(tbl_EmployeeSurvey[WorkLifeBalance],MATCH(tbl_HRMaster[[#This Row],[EmployeeID]],tbl_EmployeeSurvey[EmployeeID],0)),"Not Found")</f>
        <v>3</v>
      </c>
      <c r="Z2646" s="5">
        <f>IFERROR(VLOOKUP(tbl_HRMaster[[#This Row],[EmployeeID]],tbl_ManagerSurvey[[EmployeeID]:[PerformanceRating]],2,FALSE),"Not Found")</f>
        <v>3</v>
      </c>
      <c r="AA2646" s="5">
        <f>IFERROR(VLOOKUP(tbl_HRMaster[[#This Row],[EmployeeID]],tbl_ManagerSurvey[[EmployeeID]:[PerformanceRating]],3,FALSE),"Not Found")</f>
        <v>3</v>
      </c>
      <c r="AB2646" s="5" t="str">
        <f>IF(tbl_HRMaster[[#This Row],[Attrition]]="Yes","Left","Active")</f>
        <v>Active</v>
      </c>
      <c r="AC2646" s="5" t="str">
        <f>_xlfn.IFS(tbl_HRMaster[[#This Row],[Age]]&lt;25,"Under 25",tbl_HRMaster[[#This Row],[Age]]&lt;35,"25-34",tbl_HRMaster[[#This Row],[Age]]&lt;45,"35-44",tbl_HRMaster[[#This Row],[Age]]&lt;55,"45-54",TRUE,"Above 54")</f>
        <v>35-44</v>
      </c>
      <c r="AD2646" s="5" t="str">
        <f>_xlfn.IFS(
tbl_HRMaster[[#This Row],[YearsAtCompany]]&lt;2,"&lt; 2 Years",
tbl_HRMaster[[#This Row],[YearsAtCompany]]&lt;5,"2-4 Years",
tbl_HRMaster[[#This Row],[YearsAtCompany]]&lt;10,"5-9 Years",
TRUE,"10+ Years"
)</f>
        <v>5-9 Years</v>
      </c>
      <c r="AE2646" s="5">
        <f>IF(tbl_HRMaster[[#This Row],[Attrition]]="Yes",1,0)</f>
        <v>0</v>
      </c>
    </row>
    <row r="2647" spans="1:31" x14ac:dyDescent="0.25">
      <c r="A2647">
        <v>43</v>
      </c>
      <c r="B2647" t="s">
        <v>21</v>
      </c>
      <c r="C2647" t="s">
        <v>22</v>
      </c>
      <c r="D2647" t="s">
        <v>23</v>
      </c>
      <c r="E2647">
        <v>16</v>
      </c>
      <c r="F2647">
        <v>2</v>
      </c>
      <c r="G2647" t="s">
        <v>45</v>
      </c>
      <c r="H2647">
        <v>3952</v>
      </c>
      <c r="I2647" t="s">
        <v>25</v>
      </c>
      <c r="J2647">
        <v>1</v>
      </c>
      <c r="K2647" t="s">
        <v>40</v>
      </c>
      <c r="L2647" t="s">
        <v>32</v>
      </c>
      <c r="M2647">
        <v>67820</v>
      </c>
      <c r="N2647">
        <v>0</v>
      </c>
      <c r="O2647">
        <v>16</v>
      </c>
      <c r="P2647">
        <v>1</v>
      </c>
      <c r="Q2647">
        <v>10</v>
      </c>
      <c r="R2647">
        <v>2</v>
      </c>
      <c r="S2647">
        <v>9</v>
      </c>
      <c r="T2647">
        <v>1</v>
      </c>
      <c r="U2647">
        <v>8</v>
      </c>
      <c r="V2647">
        <f>COUNTIF(tbl_HRMaster[EmployeeID],tbl_HRMaster[[#This Row],[EmployeeID]])</f>
        <v>1</v>
      </c>
      <c r="W2647">
        <f>IFERROR(INDEX(tbl_EmployeeSurvey[EnvironmentSatisfaction],MATCH(tbl_HRMaster[[#This Row],[EmployeeID]],tbl_EmployeeSurvey[EmployeeID],0)),"Not Found")</f>
        <v>2</v>
      </c>
      <c r="X2647">
        <f>IFERROR(INDEX(tbl_EmployeeSurvey[JobSatisfaction],MATCH(tbl_HRMaster[[#This Row],[EmployeeID]],tbl_EmployeeSurvey[EmployeeID],0)),"Not Found")</f>
        <v>4</v>
      </c>
      <c r="Y2647" s="5">
        <f>IFERROR(INDEX(tbl_EmployeeSurvey[WorkLifeBalance],MATCH(tbl_HRMaster[[#This Row],[EmployeeID]],tbl_EmployeeSurvey[EmployeeID],0)),"Not Found")</f>
        <v>3</v>
      </c>
      <c r="Z2647" s="5">
        <f>IFERROR(VLOOKUP(tbl_HRMaster[[#This Row],[EmployeeID]],tbl_ManagerSurvey[[EmployeeID]:[PerformanceRating]],2,FALSE),"Not Found")</f>
        <v>3</v>
      </c>
      <c r="AA2647" s="5">
        <f>IFERROR(VLOOKUP(tbl_HRMaster[[#This Row],[EmployeeID]],tbl_ManagerSurvey[[EmployeeID]:[PerformanceRating]],3,FALSE),"Not Found")</f>
        <v>3</v>
      </c>
      <c r="AB2647" s="5" t="str">
        <f>IF(tbl_HRMaster[[#This Row],[Attrition]]="Yes","Left","Active")</f>
        <v>Active</v>
      </c>
      <c r="AC2647" s="5" t="str">
        <f>_xlfn.IFS(tbl_HRMaster[[#This Row],[Age]]&lt;25,"Under 25",tbl_HRMaster[[#This Row],[Age]]&lt;35,"25-34",tbl_HRMaster[[#This Row],[Age]]&lt;45,"35-44",tbl_HRMaster[[#This Row],[Age]]&lt;55,"45-54",TRUE,"Above 54")</f>
        <v>35-44</v>
      </c>
      <c r="AD2647" s="5" t="str">
        <f>_xlfn.IFS(
tbl_HRMaster[[#This Row],[YearsAtCompany]]&lt;2,"&lt; 2 Years",
tbl_HRMaster[[#This Row],[YearsAtCompany]]&lt;5,"2-4 Years",
tbl_HRMaster[[#This Row],[YearsAtCompany]]&lt;10,"5-9 Years",
TRUE,"10+ Years"
)</f>
        <v>5-9 Years</v>
      </c>
      <c r="AE2647" s="5">
        <f>IF(tbl_HRMaster[[#This Row],[Attrition]]="Yes",1,0)</f>
        <v>0</v>
      </c>
    </row>
    <row r="2648" spans="1:31" x14ac:dyDescent="0.25">
      <c r="A2648">
        <v>49</v>
      </c>
      <c r="B2648" t="s">
        <v>21</v>
      </c>
      <c r="C2648" t="s">
        <v>22</v>
      </c>
      <c r="D2648" t="s">
        <v>30</v>
      </c>
      <c r="E2648">
        <v>1</v>
      </c>
      <c r="F2648">
        <v>4</v>
      </c>
      <c r="G2648" t="s">
        <v>24</v>
      </c>
      <c r="H2648">
        <v>890</v>
      </c>
      <c r="I2648" t="s">
        <v>34</v>
      </c>
      <c r="J2648">
        <v>3</v>
      </c>
      <c r="K2648" t="s">
        <v>26</v>
      </c>
      <c r="L2648" t="s">
        <v>27</v>
      </c>
      <c r="M2648">
        <v>69490</v>
      </c>
      <c r="N2648">
        <v>1</v>
      </c>
      <c r="O2648">
        <v>14</v>
      </c>
      <c r="P2648">
        <v>1</v>
      </c>
      <c r="Q2648">
        <v>10</v>
      </c>
      <c r="R2648">
        <v>2</v>
      </c>
      <c r="S2648">
        <v>9</v>
      </c>
      <c r="T2648">
        <v>1</v>
      </c>
      <c r="U2648">
        <v>4</v>
      </c>
      <c r="V2648">
        <f>COUNTIF(tbl_HRMaster[EmployeeID],tbl_HRMaster[[#This Row],[EmployeeID]])</f>
        <v>1</v>
      </c>
      <c r="W2648">
        <f>IFERROR(INDEX(tbl_EmployeeSurvey[EnvironmentSatisfaction],MATCH(tbl_HRMaster[[#This Row],[EmployeeID]],tbl_EmployeeSurvey[EmployeeID],0)),"Not Found")</f>
        <v>3</v>
      </c>
      <c r="X2648">
        <f>IFERROR(INDEX(tbl_EmployeeSurvey[JobSatisfaction],MATCH(tbl_HRMaster[[#This Row],[EmployeeID]],tbl_EmployeeSurvey[EmployeeID],0)),"Not Found")</f>
        <v>1</v>
      </c>
      <c r="Y2648" s="5">
        <f>IFERROR(INDEX(tbl_EmployeeSurvey[WorkLifeBalance],MATCH(tbl_HRMaster[[#This Row],[EmployeeID]],tbl_EmployeeSurvey[EmployeeID],0)),"Not Found")</f>
        <v>2</v>
      </c>
      <c r="Z2648" s="5">
        <f>IFERROR(VLOOKUP(tbl_HRMaster[[#This Row],[EmployeeID]],tbl_ManagerSurvey[[EmployeeID]:[PerformanceRating]],2,FALSE),"Not Found")</f>
        <v>3</v>
      </c>
      <c r="AA2648" s="5">
        <f>IFERROR(VLOOKUP(tbl_HRMaster[[#This Row],[EmployeeID]],tbl_ManagerSurvey[[EmployeeID]:[PerformanceRating]],3,FALSE),"Not Found")</f>
        <v>3</v>
      </c>
      <c r="AB2648" s="5" t="str">
        <f>IF(tbl_HRMaster[[#This Row],[Attrition]]="Yes","Left","Active")</f>
        <v>Active</v>
      </c>
      <c r="AC2648" s="5" t="str">
        <f>_xlfn.IFS(tbl_HRMaster[[#This Row],[Age]]&lt;25,"Under 25",tbl_HRMaster[[#This Row],[Age]]&lt;35,"25-34",tbl_HRMaster[[#This Row],[Age]]&lt;45,"35-44",tbl_HRMaster[[#This Row],[Age]]&lt;55,"45-54",TRUE,"Above 54")</f>
        <v>45-54</v>
      </c>
      <c r="AD2648" s="5" t="str">
        <f>_xlfn.IFS(
tbl_HRMaster[[#This Row],[YearsAtCompany]]&lt;2,"&lt; 2 Years",
tbl_HRMaster[[#This Row],[YearsAtCompany]]&lt;5,"2-4 Years",
tbl_HRMaster[[#This Row],[YearsAtCompany]]&lt;10,"5-9 Years",
TRUE,"10+ Years"
)</f>
        <v>5-9 Years</v>
      </c>
      <c r="AE2648" s="5">
        <f>IF(tbl_HRMaster[[#This Row],[Attrition]]="Yes",1,0)</f>
        <v>0</v>
      </c>
    </row>
    <row r="2649" spans="1:31" x14ac:dyDescent="0.25">
      <c r="A2649">
        <v>49</v>
      </c>
      <c r="B2649" t="s">
        <v>21</v>
      </c>
      <c r="C2649" t="s">
        <v>22</v>
      </c>
      <c r="D2649" t="s">
        <v>30</v>
      </c>
      <c r="E2649">
        <v>1</v>
      </c>
      <c r="F2649">
        <v>4</v>
      </c>
      <c r="G2649" t="s">
        <v>24</v>
      </c>
      <c r="H2649">
        <v>2360</v>
      </c>
      <c r="I2649" t="s">
        <v>34</v>
      </c>
      <c r="J2649">
        <v>3</v>
      </c>
      <c r="K2649" t="s">
        <v>26</v>
      </c>
      <c r="L2649" t="s">
        <v>27</v>
      </c>
      <c r="M2649">
        <v>69490</v>
      </c>
      <c r="N2649">
        <v>1</v>
      </c>
      <c r="O2649">
        <v>14</v>
      </c>
      <c r="P2649">
        <v>1</v>
      </c>
      <c r="Q2649">
        <v>10</v>
      </c>
      <c r="R2649">
        <v>2</v>
      </c>
      <c r="S2649">
        <v>9</v>
      </c>
      <c r="T2649">
        <v>1</v>
      </c>
      <c r="U2649">
        <v>4</v>
      </c>
      <c r="V2649">
        <f>COUNTIF(tbl_HRMaster[EmployeeID],tbl_HRMaster[[#This Row],[EmployeeID]])</f>
        <v>1</v>
      </c>
      <c r="W2649">
        <f>IFERROR(INDEX(tbl_EmployeeSurvey[EnvironmentSatisfaction],MATCH(tbl_HRMaster[[#This Row],[EmployeeID]],tbl_EmployeeSurvey[EmployeeID],0)),"Not Found")</f>
        <v>3</v>
      </c>
      <c r="X2649">
        <f>IFERROR(INDEX(tbl_EmployeeSurvey[JobSatisfaction],MATCH(tbl_HRMaster[[#This Row],[EmployeeID]],tbl_EmployeeSurvey[EmployeeID],0)),"Not Found")</f>
        <v>1</v>
      </c>
      <c r="Y2649" s="5">
        <f>IFERROR(INDEX(tbl_EmployeeSurvey[WorkLifeBalance],MATCH(tbl_HRMaster[[#This Row],[EmployeeID]],tbl_EmployeeSurvey[EmployeeID],0)),"Not Found")</f>
        <v>2</v>
      </c>
      <c r="Z2649" s="5">
        <f>IFERROR(VLOOKUP(tbl_HRMaster[[#This Row],[EmployeeID]],tbl_ManagerSurvey[[EmployeeID]:[PerformanceRating]],2,FALSE),"Not Found")</f>
        <v>3</v>
      </c>
      <c r="AA2649" s="5">
        <f>IFERROR(VLOOKUP(tbl_HRMaster[[#This Row],[EmployeeID]],tbl_ManagerSurvey[[EmployeeID]:[PerformanceRating]],3,FALSE),"Not Found")</f>
        <v>3</v>
      </c>
      <c r="AB2649" s="5" t="str">
        <f>IF(tbl_HRMaster[[#This Row],[Attrition]]="Yes","Left","Active")</f>
        <v>Active</v>
      </c>
      <c r="AC2649" s="5" t="str">
        <f>_xlfn.IFS(tbl_HRMaster[[#This Row],[Age]]&lt;25,"Under 25",tbl_HRMaster[[#This Row],[Age]]&lt;35,"25-34",tbl_HRMaster[[#This Row],[Age]]&lt;45,"35-44",tbl_HRMaster[[#This Row],[Age]]&lt;55,"45-54",TRUE,"Above 54")</f>
        <v>45-54</v>
      </c>
      <c r="AD2649" s="5" t="str">
        <f>_xlfn.IFS(
tbl_HRMaster[[#This Row],[YearsAtCompany]]&lt;2,"&lt; 2 Years",
tbl_HRMaster[[#This Row],[YearsAtCompany]]&lt;5,"2-4 Years",
tbl_HRMaster[[#This Row],[YearsAtCompany]]&lt;10,"5-9 Years",
TRUE,"10+ Years"
)</f>
        <v>5-9 Years</v>
      </c>
      <c r="AE2649" s="5">
        <f>IF(tbl_HRMaster[[#This Row],[Attrition]]="Yes",1,0)</f>
        <v>0</v>
      </c>
    </row>
    <row r="2650" spans="1:31" x14ac:dyDescent="0.25">
      <c r="A2650">
        <v>49</v>
      </c>
      <c r="B2650" t="s">
        <v>21</v>
      </c>
      <c r="C2650" t="s">
        <v>22</v>
      </c>
      <c r="D2650" t="s">
        <v>30</v>
      </c>
      <c r="E2650">
        <v>1</v>
      </c>
      <c r="F2650">
        <v>4</v>
      </c>
      <c r="G2650" t="s">
        <v>24</v>
      </c>
      <c r="H2650">
        <v>3830</v>
      </c>
      <c r="I2650" t="s">
        <v>34</v>
      </c>
      <c r="J2650">
        <v>3</v>
      </c>
      <c r="K2650" t="s">
        <v>26</v>
      </c>
      <c r="L2650" t="s">
        <v>27</v>
      </c>
      <c r="M2650">
        <v>69490</v>
      </c>
      <c r="N2650">
        <v>1</v>
      </c>
      <c r="O2650">
        <v>14</v>
      </c>
      <c r="P2650">
        <v>1</v>
      </c>
      <c r="Q2650">
        <v>10</v>
      </c>
      <c r="R2650">
        <v>2</v>
      </c>
      <c r="S2650">
        <v>9</v>
      </c>
      <c r="T2650">
        <v>1</v>
      </c>
      <c r="U2650">
        <v>4</v>
      </c>
      <c r="V2650">
        <f>COUNTIF(tbl_HRMaster[EmployeeID],tbl_HRMaster[[#This Row],[EmployeeID]])</f>
        <v>1</v>
      </c>
      <c r="W2650">
        <f>IFERROR(INDEX(tbl_EmployeeSurvey[EnvironmentSatisfaction],MATCH(tbl_HRMaster[[#This Row],[EmployeeID]],tbl_EmployeeSurvey[EmployeeID],0)),"Not Found")</f>
        <v>3</v>
      </c>
      <c r="X2650">
        <f>IFERROR(INDEX(tbl_EmployeeSurvey[JobSatisfaction],MATCH(tbl_HRMaster[[#This Row],[EmployeeID]],tbl_EmployeeSurvey[EmployeeID],0)),"Not Found")</f>
        <v>1</v>
      </c>
      <c r="Y2650" s="5">
        <f>IFERROR(INDEX(tbl_EmployeeSurvey[WorkLifeBalance],MATCH(tbl_HRMaster[[#This Row],[EmployeeID]],tbl_EmployeeSurvey[EmployeeID],0)),"Not Found")</f>
        <v>2</v>
      </c>
      <c r="Z2650" s="5">
        <f>IFERROR(VLOOKUP(tbl_HRMaster[[#This Row],[EmployeeID]],tbl_ManagerSurvey[[EmployeeID]:[PerformanceRating]],2,FALSE),"Not Found")</f>
        <v>3</v>
      </c>
      <c r="AA2650" s="5">
        <f>IFERROR(VLOOKUP(tbl_HRMaster[[#This Row],[EmployeeID]],tbl_ManagerSurvey[[EmployeeID]:[PerformanceRating]],3,FALSE),"Not Found")</f>
        <v>3</v>
      </c>
      <c r="AB2650" s="5" t="str">
        <f>IF(tbl_HRMaster[[#This Row],[Attrition]]="Yes","Left","Active")</f>
        <v>Active</v>
      </c>
      <c r="AC2650" s="5" t="str">
        <f>_xlfn.IFS(tbl_HRMaster[[#This Row],[Age]]&lt;25,"Under 25",tbl_HRMaster[[#This Row],[Age]]&lt;35,"25-34",tbl_HRMaster[[#This Row],[Age]]&lt;45,"35-44",tbl_HRMaster[[#This Row],[Age]]&lt;55,"45-54",TRUE,"Above 54")</f>
        <v>45-54</v>
      </c>
      <c r="AD2650" s="5" t="str">
        <f>_xlfn.IFS(
tbl_HRMaster[[#This Row],[YearsAtCompany]]&lt;2,"&lt; 2 Years",
tbl_HRMaster[[#This Row],[YearsAtCompany]]&lt;5,"2-4 Years",
tbl_HRMaster[[#This Row],[YearsAtCompany]]&lt;10,"5-9 Years",
TRUE,"10+ Years"
)</f>
        <v>5-9 Years</v>
      </c>
      <c r="AE2650" s="5">
        <f>IF(tbl_HRMaster[[#This Row],[Attrition]]="Yes",1,0)</f>
        <v>0</v>
      </c>
    </row>
    <row r="2651" spans="1:31" x14ac:dyDescent="0.25">
      <c r="A2651">
        <v>31</v>
      </c>
      <c r="B2651" t="s">
        <v>21</v>
      </c>
      <c r="C2651" t="s">
        <v>36</v>
      </c>
      <c r="D2651" t="s">
        <v>30</v>
      </c>
      <c r="E2651">
        <v>8</v>
      </c>
      <c r="F2651">
        <v>4</v>
      </c>
      <c r="G2651" t="s">
        <v>24</v>
      </c>
      <c r="H2651">
        <v>1206</v>
      </c>
      <c r="I2651" t="s">
        <v>25</v>
      </c>
      <c r="J2651">
        <v>4</v>
      </c>
      <c r="K2651" t="s">
        <v>35</v>
      </c>
      <c r="L2651" t="s">
        <v>32</v>
      </c>
      <c r="M2651">
        <v>147320</v>
      </c>
      <c r="N2651">
        <v>0</v>
      </c>
      <c r="O2651">
        <v>12</v>
      </c>
      <c r="P2651">
        <v>0</v>
      </c>
      <c r="Q2651">
        <v>10</v>
      </c>
      <c r="R2651">
        <v>3</v>
      </c>
      <c r="S2651">
        <v>9</v>
      </c>
      <c r="T2651">
        <v>1</v>
      </c>
      <c r="U2651">
        <v>7</v>
      </c>
      <c r="V2651">
        <f>COUNTIF(tbl_HRMaster[EmployeeID],tbl_HRMaster[[#This Row],[EmployeeID]])</f>
        <v>1</v>
      </c>
      <c r="W2651">
        <f>IFERROR(INDEX(tbl_EmployeeSurvey[EnvironmentSatisfaction],MATCH(tbl_HRMaster[[#This Row],[EmployeeID]],tbl_EmployeeSurvey[EmployeeID],0)),"Not Found")</f>
        <v>2</v>
      </c>
      <c r="X2651">
        <f>IFERROR(INDEX(tbl_EmployeeSurvey[JobSatisfaction],MATCH(tbl_HRMaster[[#This Row],[EmployeeID]],tbl_EmployeeSurvey[EmployeeID],0)),"Not Found")</f>
        <v>1</v>
      </c>
      <c r="Y2651" s="5">
        <f>IFERROR(INDEX(tbl_EmployeeSurvey[WorkLifeBalance],MATCH(tbl_HRMaster[[#This Row],[EmployeeID]],tbl_EmployeeSurvey[EmployeeID],0)),"Not Found")</f>
        <v>3</v>
      </c>
      <c r="Z2651" s="5">
        <f>IFERROR(VLOOKUP(tbl_HRMaster[[#This Row],[EmployeeID]],tbl_ManagerSurvey[[EmployeeID]:[PerformanceRating]],2,FALSE),"Not Found")</f>
        <v>3</v>
      </c>
      <c r="AA2651" s="5">
        <f>IFERROR(VLOOKUP(tbl_HRMaster[[#This Row],[EmployeeID]],tbl_ManagerSurvey[[EmployeeID]:[PerformanceRating]],3,FALSE),"Not Found")</f>
        <v>3</v>
      </c>
      <c r="AB2651" s="5" t="str">
        <f>IF(tbl_HRMaster[[#This Row],[Attrition]]="Yes","Left","Active")</f>
        <v>Active</v>
      </c>
      <c r="AC2651" s="5" t="str">
        <f>_xlfn.IFS(tbl_HRMaster[[#This Row],[Age]]&lt;25,"Under 25",tbl_HRMaster[[#This Row],[Age]]&lt;35,"25-34",tbl_HRMaster[[#This Row],[Age]]&lt;45,"35-44",tbl_HRMaster[[#This Row],[Age]]&lt;55,"45-54",TRUE,"Above 54")</f>
        <v>25-34</v>
      </c>
      <c r="AD2651" s="5" t="str">
        <f>_xlfn.IFS(
tbl_HRMaster[[#This Row],[YearsAtCompany]]&lt;2,"&lt; 2 Years",
tbl_HRMaster[[#This Row],[YearsAtCompany]]&lt;5,"2-4 Years",
tbl_HRMaster[[#This Row],[YearsAtCompany]]&lt;10,"5-9 Years",
TRUE,"10+ Years"
)</f>
        <v>5-9 Years</v>
      </c>
      <c r="AE2651" s="5">
        <f>IF(tbl_HRMaster[[#This Row],[Attrition]]="Yes",1,0)</f>
        <v>0</v>
      </c>
    </row>
    <row r="2652" spans="1:31" x14ac:dyDescent="0.25">
      <c r="A2652">
        <v>31</v>
      </c>
      <c r="B2652" t="s">
        <v>21</v>
      </c>
      <c r="C2652" t="s">
        <v>36</v>
      </c>
      <c r="D2652" t="s">
        <v>30</v>
      </c>
      <c r="E2652">
        <v>8</v>
      </c>
      <c r="F2652">
        <v>4</v>
      </c>
      <c r="G2652" t="s">
        <v>24</v>
      </c>
      <c r="H2652">
        <v>2676</v>
      </c>
      <c r="I2652" t="s">
        <v>25</v>
      </c>
      <c r="J2652">
        <v>4</v>
      </c>
      <c r="K2652" t="s">
        <v>35</v>
      </c>
      <c r="L2652" t="s">
        <v>32</v>
      </c>
      <c r="M2652">
        <v>147320</v>
      </c>
      <c r="N2652">
        <v>0</v>
      </c>
      <c r="O2652">
        <v>12</v>
      </c>
      <c r="P2652">
        <v>0</v>
      </c>
      <c r="Q2652">
        <v>10</v>
      </c>
      <c r="R2652">
        <v>3</v>
      </c>
      <c r="S2652">
        <v>9</v>
      </c>
      <c r="T2652">
        <v>1</v>
      </c>
      <c r="U2652">
        <v>7</v>
      </c>
      <c r="V2652">
        <f>COUNTIF(tbl_HRMaster[EmployeeID],tbl_HRMaster[[#This Row],[EmployeeID]])</f>
        <v>1</v>
      </c>
      <c r="W2652">
        <f>IFERROR(INDEX(tbl_EmployeeSurvey[EnvironmentSatisfaction],MATCH(tbl_HRMaster[[#This Row],[EmployeeID]],tbl_EmployeeSurvey[EmployeeID],0)),"Not Found")</f>
        <v>2</v>
      </c>
      <c r="X2652">
        <f>IFERROR(INDEX(tbl_EmployeeSurvey[JobSatisfaction],MATCH(tbl_HRMaster[[#This Row],[EmployeeID]],tbl_EmployeeSurvey[EmployeeID],0)),"Not Found")</f>
        <v>1</v>
      </c>
      <c r="Y2652" s="5">
        <f>IFERROR(INDEX(tbl_EmployeeSurvey[WorkLifeBalance],MATCH(tbl_HRMaster[[#This Row],[EmployeeID]],tbl_EmployeeSurvey[EmployeeID],0)),"Not Found")</f>
        <v>3</v>
      </c>
      <c r="Z2652" s="5">
        <f>IFERROR(VLOOKUP(tbl_HRMaster[[#This Row],[EmployeeID]],tbl_ManagerSurvey[[EmployeeID]:[PerformanceRating]],2,FALSE),"Not Found")</f>
        <v>3</v>
      </c>
      <c r="AA2652" s="5">
        <f>IFERROR(VLOOKUP(tbl_HRMaster[[#This Row],[EmployeeID]],tbl_ManagerSurvey[[EmployeeID]:[PerformanceRating]],3,FALSE),"Not Found")</f>
        <v>3</v>
      </c>
      <c r="AB2652" s="5" t="str">
        <f>IF(tbl_HRMaster[[#This Row],[Attrition]]="Yes","Left","Active")</f>
        <v>Active</v>
      </c>
      <c r="AC2652" s="5" t="str">
        <f>_xlfn.IFS(tbl_HRMaster[[#This Row],[Age]]&lt;25,"Under 25",tbl_HRMaster[[#This Row],[Age]]&lt;35,"25-34",tbl_HRMaster[[#This Row],[Age]]&lt;45,"35-44",tbl_HRMaster[[#This Row],[Age]]&lt;55,"45-54",TRUE,"Above 54")</f>
        <v>25-34</v>
      </c>
      <c r="AD2652" s="5" t="str">
        <f>_xlfn.IFS(
tbl_HRMaster[[#This Row],[YearsAtCompany]]&lt;2,"&lt; 2 Years",
tbl_HRMaster[[#This Row],[YearsAtCompany]]&lt;5,"2-4 Years",
tbl_HRMaster[[#This Row],[YearsAtCompany]]&lt;10,"5-9 Years",
TRUE,"10+ Years"
)</f>
        <v>5-9 Years</v>
      </c>
      <c r="AE2652" s="5">
        <f>IF(tbl_HRMaster[[#This Row],[Attrition]]="Yes",1,0)</f>
        <v>0</v>
      </c>
    </row>
    <row r="2653" spans="1:31" x14ac:dyDescent="0.25">
      <c r="A2653">
        <v>31</v>
      </c>
      <c r="B2653" t="s">
        <v>21</v>
      </c>
      <c r="C2653" t="s">
        <v>36</v>
      </c>
      <c r="D2653" t="s">
        <v>30</v>
      </c>
      <c r="E2653">
        <v>8</v>
      </c>
      <c r="F2653">
        <v>4</v>
      </c>
      <c r="G2653" t="s">
        <v>24</v>
      </c>
      <c r="H2653">
        <v>4146</v>
      </c>
      <c r="I2653" t="s">
        <v>25</v>
      </c>
      <c r="J2653">
        <v>4</v>
      </c>
      <c r="K2653" t="s">
        <v>35</v>
      </c>
      <c r="L2653" t="s">
        <v>32</v>
      </c>
      <c r="M2653">
        <v>147320</v>
      </c>
      <c r="N2653">
        <v>0</v>
      </c>
      <c r="O2653">
        <v>12</v>
      </c>
      <c r="P2653">
        <v>0</v>
      </c>
      <c r="Q2653">
        <v>10</v>
      </c>
      <c r="R2653">
        <v>3</v>
      </c>
      <c r="S2653">
        <v>9</v>
      </c>
      <c r="T2653">
        <v>1</v>
      </c>
      <c r="U2653">
        <v>7</v>
      </c>
      <c r="V2653">
        <f>COUNTIF(tbl_HRMaster[EmployeeID],tbl_HRMaster[[#This Row],[EmployeeID]])</f>
        <v>1</v>
      </c>
      <c r="W2653">
        <f>IFERROR(INDEX(tbl_EmployeeSurvey[EnvironmentSatisfaction],MATCH(tbl_HRMaster[[#This Row],[EmployeeID]],tbl_EmployeeSurvey[EmployeeID],0)),"Not Found")</f>
        <v>2</v>
      </c>
      <c r="X2653">
        <f>IFERROR(INDEX(tbl_EmployeeSurvey[JobSatisfaction],MATCH(tbl_HRMaster[[#This Row],[EmployeeID]],tbl_EmployeeSurvey[EmployeeID],0)),"Not Found")</f>
        <v>1</v>
      </c>
      <c r="Y2653" s="5">
        <f>IFERROR(INDEX(tbl_EmployeeSurvey[WorkLifeBalance],MATCH(tbl_HRMaster[[#This Row],[EmployeeID]],tbl_EmployeeSurvey[EmployeeID],0)),"Not Found")</f>
        <v>3</v>
      </c>
      <c r="Z2653" s="5">
        <f>IFERROR(VLOOKUP(tbl_HRMaster[[#This Row],[EmployeeID]],tbl_ManagerSurvey[[EmployeeID]:[PerformanceRating]],2,FALSE),"Not Found")</f>
        <v>3</v>
      </c>
      <c r="AA2653" s="5">
        <f>IFERROR(VLOOKUP(tbl_HRMaster[[#This Row],[EmployeeID]],tbl_ManagerSurvey[[EmployeeID]:[PerformanceRating]],3,FALSE),"Not Found")</f>
        <v>3</v>
      </c>
      <c r="AB2653" s="5" t="str">
        <f>IF(tbl_HRMaster[[#This Row],[Attrition]]="Yes","Left","Active")</f>
        <v>Active</v>
      </c>
      <c r="AC2653" s="5" t="str">
        <f>_xlfn.IFS(tbl_HRMaster[[#This Row],[Age]]&lt;25,"Under 25",tbl_HRMaster[[#This Row],[Age]]&lt;35,"25-34",tbl_HRMaster[[#This Row],[Age]]&lt;45,"35-44",tbl_HRMaster[[#This Row],[Age]]&lt;55,"45-54",TRUE,"Above 54")</f>
        <v>25-34</v>
      </c>
      <c r="AD2653" s="5" t="str">
        <f>_xlfn.IFS(
tbl_HRMaster[[#This Row],[YearsAtCompany]]&lt;2,"&lt; 2 Years",
tbl_HRMaster[[#This Row],[YearsAtCompany]]&lt;5,"2-4 Years",
tbl_HRMaster[[#This Row],[YearsAtCompany]]&lt;10,"5-9 Years",
TRUE,"10+ Years"
)</f>
        <v>5-9 Years</v>
      </c>
      <c r="AE2653" s="5">
        <f>IF(tbl_HRMaster[[#This Row],[Attrition]]="Yes",1,0)</f>
        <v>0</v>
      </c>
    </row>
    <row r="2654" spans="1:31" x14ac:dyDescent="0.25">
      <c r="A2654">
        <v>33</v>
      </c>
      <c r="B2654" t="s">
        <v>21</v>
      </c>
      <c r="C2654" t="s">
        <v>36</v>
      </c>
      <c r="D2654" t="s">
        <v>30</v>
      </c>
      <c r="E2654">
        <v>14</v>
      </c>
      <c r="F2654">
        <v>3</v>
      </c>
      <c r="G2654" t="s">
        <v>33</v>
      </c>
      <c r="H2654">
        <v>1008</v>
      </c>
      <c r="I2654" t="s">
        <v>34</v>
      </c>
      <c r="J2654">
        <v>1</v>
      </c>
      <c r="K2654" t="s">
        <v>31</v>
      </c>
      <c r="L2654" t="s">
        <v>41</v>
      </c>
      <c r="M2654">
        <v>108200</v>
      </c>
      <c r="N2654">
        <v>5</v>
      </c>
      <c r="O2654">
        <v>12</v>
      </c>
      <c r="P2654">
        <v>0</v>
      </c>
      <c r="Q2654">
        <v>11</v>
      </c>
      <c r="R2654">
        <v>2</v>
      </c>
      <c r="S2654">
        <v>9</v>
      </c>
      <c r="T2654">
        <v>1</v>
      </c>
      <c r="U2654">
        <v>7</v>
      </c>
      <c r="V2654">
        <f>COUNTIF(tbl_HRMaster[EmployeeID],tbl_HRMaster[[#This Row],[EmployeeID]])</f>
        <v>1</v>
      </c>
      <c r="W2654">
        <f>IFERROR(INDEX(tbl_EmployeeSurvey[EnvironmentSatisfaction],MATCH(tbl_HRMaster[[#This Row],[EmployeeID]],tbl_EmployeeSurvey[EmployeeID],0)),"Not Found")</f>
        <v>4</v>
      </c>
      <c r="X2654">
        <f>IFERROR(INDEX(tbl_EmployeeSurvey[JobSatisfaction],MATCH(tbl_HRMaster[[#This Row],[EmployeeID]],tbl_EmployeeSurvey[EmployeeID],0)),"Not Found")</f>
        <v>2</v>
      </c>
      <c r="Y2654" s="5">
        <f>IFERROR(INDEX(tbl_EmployeeSurvey[WorkLifeBalance],MATCH(tbl_HRMaster[[#This Row],[EmployeeID]],tbl_EmployeeSurvey[EmployeeID],0)),"Not Found")</f>
        <v>2</v>
      </c>
      <c r="Z2654" s="5">
        <f>IFERROR(VLOOKUP(tbl_HRMaster[[#This Row],[EmployeeID]],tbl_ManagerSurvey[[EmployeeID]:[PerformanceRating]],2,FALSE),"Not Found")</f>
        <v>3</v>
      </c>
      <c r="AA2654" s="5">
        <f>IFERROR(VLOOKUP(tbl_HRMaster[[#This Row],[EmployeeID]],tbl_ManagerSurvey[[EmployeeID]:[PerformanceRating]],3,FALSE),"Not Found")</f>
        <v>3</v>
      </c>
      <c r="AB2654" s="5" t="str">
        <f>IF(tbl_HRMaster[[#This Row],[Attrition]]="Yes","Left","Active")</f>
        <v>Active</v>
      </c>
      <c r="AC2654" s="5" t="str">
        <f>_xlfn.IFS(tbl_HRMaster[[#This Row],[Age]]&lt;25,"Under 25",tbl_HRMaster[[#This Row],[Age]]&lt;35,"25-34",tbl_HRMaster[[#This Row],[Age]]&lt;45,"35-44",tbl_HRMaster[[#This Row],[Age]]&lt;55,"45-54",TRUE,"Above 54")</f>
        <v>25-34</v>
      </c>
      <c r="AD2654" s="5" t="str">
        <f>_xlfn.IFS(
tbl_HRMaster[[#This Row],[YearsAtCompany]]&lt;2,"&lt; 2 Years",
tbl_HRMaster[[#This Row],[YearsAtCompany]]&lt;5,"2-4 Years",
tbl_HRMaster[[#This Row],[YearsAtCompany]]&lt;10,"5-9 Years",
TRUE,"10+ Years"
)</f>
        <v>5-9 Years</v>
      </c>
      <c r="AE2654" s="5">
        <f>IF(tbl_HRMaster[[#This Row],[Attrition]]="Yes",1,0)</f>
        <v>0</v>
      </c>
    </row>
    <row r="2655" spans="1:31" x14ac:dyDescent="0.25">
      <c r="A2655">
        <v>33</v>
      </c>
      <c r="B2655" t="s">
        <v>21</v>
      </c>
      <c r="C2655" t="s">
        <v>36</v>
      </c>
      <c r="D2655" t="s">
        <v>30</v>
      </c>
      <c r="E2655">
        <v>14</v>
      </c>
      <c r="F2655">
        <v>3</v>
      </c>
      <c r="G2655" t="s">
        <v>33</v>
      </c>
      <c r="H2655">
        <v>2478</v>
      </c>
      <c r="I2655" t="s">
        <v>34</v>
      </c>
      <c r="J2655">
        <v>1</v>
      </c>
      <c r="K2655" t="s">
        <v>31</v>
      </c>
      <c r="L2655" t="s">
        <v>41</v>
      </c>
      <c r="M2655">
        <v>108200</v>
      </c>
      <c r="N2655">
        <v>5</v>
      </c>
      <c r="O2655">
        <v>12</v>
      </c>
      <c r="P2655">
        <v>0</v>
      </c>
      <c r="Q2655">
        <v>11</v>
      </c>
      <c r="R2655">
        <v>2</v>
      </c>
      <c r="S2655">
        <v>9</v>
      </c>
      <c r="T2655">
        <v>1</v>
      </c>
      <c r="U2655">
        <v>7</v>
      </c>
      <c r="V2655">
        <f>COUNTIF(tbl_HRMaster[EmployeeID],tbl_HRMaster[[#This Row],[EmployeeID]])</f>
        <v>1</v>
      </c>
      <c r="W2655">
        <f>IFERROR(INDEX(tbl_EmployeeSurvey[EnvironmentSatisfaction],MATCH(tbl_HRMaster[[#This Row],[EmployeeID]],tbl_EmployeeSurvey[EmployeeID],0)),"Not Found")</f>
        <v>4</v>
      </c>
      <c r="X2655">
        <f>IFERROR(INDEX(tbl_EmployeeSurvey[JobSatisfaction],MATCH(tbl_HRMaster[[#This Row],[EmployeeID]],tbl_EmployeeSurvey[EmployeeID],0)),"Not Found")</f>
        <v>2</v>
      </c>
      <c r="Y2655" s="5">
        <f>IFERROR(INDEX(tbl_EmployeeSurvey[WorkLifeBalance],MATCH(tbl_HRMaster[[#This Row],[EmployeeID]],tbl_EmployeeSurvey[EmployeeID],0)),"Not Found")</f>
        <v>2</v>
      </c>
      <c r="Z2655" s="5">
        <f>IFERROR(VLOOKUP(tbl_HRMaster[[#This Row],[EmployeeID]],tbl_ManagerSurvey[[EmployeeID]:[PerformanceRating]],2,FALSE),"Not Found")</f>
        <v>3</v>
      </c>
      <c r="AA2655" s="5">
        <f>IFERROR(VLOOKUP(tbl_HRMaster[[#This Row],[EmployeeID]],tbl_ManagerSurvey[[EmployeeID]:[PerformanceRating]],3,FALSE),"Not Found")</f>
        <v>3</v>
      </c>
      <c r="AB2655" s="5" t="str">
        <f>IF(tbl_HRMaster[[#This Row],[Attrition]]="Yes","Left","Active")</f>
        <v>Active</v>
      </c>
      <c r="AC2655" s="5" t="str">
        <f>_xlfn.IFS(tbl_HRMaster[[#This Row],[Age]]&lt;25,"Under 25",tbl_HRMaster[[#This Row],[Age]]&lt;35,"25-34",tbl_HRMaster[[#This Row],[Age]]&lt;45,"35-44",tbl_HRMaster[[#This Row],[Age]]&lt;55,"45-54",TRUE,"Above 54")</f>
        <v>25-34</v>
      </c>
      <c r="AD2655" s="5" t="str">
        <f>_xlfn.IFS(
tbl_HRMaster[[#This Row],[YearsAtCompany]]&lt;2,"&lt; 2 Years",
tbl_HRMaster[[#This Row],[YearsAtCompany]]&lt;5,"2-4 Years",
tbl_HRMaster[[#This Row],[YearsAtCompany]]&lt;10,"5-9 Years",
TRUE,"10+ Years"
)</f>
        <v>5-9 Years</v>
      </c>
      <c r="AE2655" s="5">
        <f>IF(tbl_HRMaster[[#This Row],[Attrition]]="Yes",1,0)</f>
        <v>0</v>
      </c>
    </row>
    <row r="2656" spans="1:31" x14ac:dyDescent="0.25">
      <c r="A2656">
        <v>33</v>
      </c>
      <c r="B2656" t="s">
        <v>21</v>
      </c>
      <c r="C2656" t="s">
        <v>36</v>
      </c>
      <c r="D2656" t="s">
        <v>30</v>
      </c>
      <c r="E2656">
        <v>14</v>
      </c>
      <c r="F2656">
        <v>3</v>
      </c>
      <c r="G2656" t="s">
        <v>33</v>
      </c>
      <c r="H2656">
        <v>3948</v>
      </c>
      <c r="I2656" t="s">
        <v>34</v>
      </c>
      <c r="J2656">
        <v>1</v>
      </c>
      <c r="K2656" t="s">
        <v>31</v>
      </c>
      <c r="L2656" t="s">
        <v>41</v>
      </c>
      <c r="M2656">
        <v>108200</v>
      </c>
      <c r="N2656">
        <v>5</v>
      </c>
      <c r="O2656">
        <v>12</v>
      </c>
      <c r="P2656">
        <v>0</v>
      </c>
      <c r="Q2656">
        <v>11</v>
      </c>
      <c r="R2656">
        <v>2</v>
      </c>
      <c r="S2656">
        <v>9</v>
      </c>
      <c r="T2656">
        <v>1</v>
      </c>
      <c r="U2656">
        <v>7</v>
      </c>
      <c r="V2656">
        <f>COUNTIF(tbl_HRMaster[EmployeeID],tbl_HRMaster[[#This Row],[EmployeeID]])</f>
        <v>1</v>
      </c>
      <c r="W2656">
        <f>IFERROR(INDEX(tbl_EmployeeSurvey[EnvironmentSatisfaction],MATCH(tbl_HRMaster[[#This Row],[EmployeeID]],tbl_EmployeeSurvey[EmployeeID],0)),"Not Found")</f>
        <v>4</v>
      </c>
      <c r="X2656">
        <f>IFERROR(INDEX(tbl_EmployeeSurvey[JobSatisfaction],MATCH(tbl_HRMaster[[#This Row],[EmployeeID]],tbl_EmployeeSurvey[EmployeeID],0)),"Not Found")</f>
        <v>2</v>
      </c>
      <c r="Y2656" s="5">
        <f>IFERROR(INDEX(tbl_EmployeeSurvey[WorkLifeBalance],MATCH(tbl_HRMaster[[#This Row],[EmployeeID]],tbl_EmployeeSurvey[EmployeeID],0)),"Not Found")</f>
        <v>2</v>
      </c>
      <c r="Z2656" s="5">
        <f>IFERROR(VLOOKUP(tbl_HRMaster[[#This Row],[EmployeeID]],tbl_ManagerSurvey[[EmployeeID]:[PerformanceRating]],2,FALSE),"Not Found")</f>
        <v>3</v>
      </c>
      <c r="AA2656" s="5">
        <f>IFERROR(VLOOKUP(tbl_HRMaster[[#This Row],[EmployeeID]],tbl_ManagerSurvey[[EmployeeID]:[PerformanceRating]],3,FALSE),"Not Found")</f>
        <v>3</v>
      </c>
      <c r="AB2656" s="5" t="str">
        <f>IF(tbl_HRMaster[[#This Row],[Attrition]]="Yes","Left","Active")</f>
        <v>Active</v>
      </c>
      <c r="AC2656" s="5" t="str">
        <f>_xlfn.IFS(tbl_HRMaster[[#This Row],[Age]]&lt;25,"Under 25",tbl_HRMaster[[#This Row],[Age]]&lt;35,"25-34",tbl_HRMaster[[#This Row],[Age]]&lt;45,"35-44",tbl_HRMaster[[#This Row],[Age]]&lt;55,"45-54",TRUE,"Above 54")</f>
        <v>25-34</v>
      </c>
      <c r="AD2656" s="5" t="str">
        <f>_xlfn.IFS(
tbl_HRMaster[[#This Row],[YearsAtCompany]]&lt;2,"&lt; 2 Years",
tbl_HRMaster[[#This Row],[YearsAtCompany]]&lt;5,"2-4 Years",
tbl_HRMaster[[#This Row],[YearsAtCompany]]&lt;10,"5-9 Years",
TRUE,"10+ Years"
)</f>
        <v>5-9 Years</v>
      </c>
      <c r="AE2656" s="5">
        <f>IF(tbl_HRMaster[[#This Row],[Attrition]]="Yes",1,0)</f>
        <v>0</v>
      </c>
    </row>
    <row r="2657" spans="1:31" x14ac:dyDescent="0.25">
      <c r="A2657">
        <v>33</v>
      </c>
      <c r="B2657" t="s">
        <v>28</v>
      </c>
      <c r="C2657" t="s">
        <v>22</v>
      </c>
      <c r="D2657" t="s">
        <v>23</v>
      </c>
      <c r="E2657">
        <v>1</v>
      </c>
      <c r="F2657">
        <v>3</v>
      </c>
      <c r="G2657" t="s">
        <v>24</v>
      </c>
      <c r="H2657">
        <v>1449</v>
      </c>
      <c r="I2657" t="s">
        <v>34</v>
      </c>
      <c r="J2657">
        <v>2</v>
      </c>
      <c r="K2657" t="s">
        <v>44</v>
      </c>
      <c r="L2657" t="s">
        <v>27</v>
      </c>
      <c r="M2657">
        <v>51470</v>
      </c>
      <c r="N2657">
        <v>7</v>
      </c>
      <c r="O2657">
        <v>11</v>
      </c>
      <c r="P2657">
        <v>0</v>
      </c>
      <c r="Q2657">
        <v>13</v>
      </c>
      <c r="R2657">
        <v>2</v>
      </c>
      <c r="S2657">
        <v>9</v>
      </c>
      <c r="T2657">
        <v>1</v>
      </c>
      <c r="U2657">
        <v>7</v>
      </c>
      <c r="V2657">
        <f>COUNTIF(tbl_HRMaster[EmployeeID],tbl_HRMaster[[#This Row],[EmployeeID]])</f>
        <v>1</v>
      </c>
      <c r="W2657">
        <f>IFERROR(INDEX(tbl_EmployeeSurvey[EnvironmentSatisfaction],MATCH(tbl_HRMaster[[#This Row],[EmployeeID]],tbl_EmployeeSurvey[EmployeeID],0)),"Not Found")</f>
        <v>1</v>
      </c>
      <c r="X2657">
        <f>IFERROR(INDEX(tbl_EmployeeSurvey[JobSatisfaction],MATCH(tbl_HRMaster[[#This Row],[EmployeeID]],tbl_EmployeeSurvey[EmployeeID],0)),"Not Found")</f>
        <v>1</v>
      </c>
      <c r="Y2657" s="5">
        <f>IFERROR(INDEX(tbl_EmployeeSurvey[WorkLifeBalance],MATCH(tbl_HRMaster[[#This Row],[EmployeeID]],tbl_EmployeeSurvey[EmployeeID],0)),"Not Found")</f>
        <v>4</v>
      </c>
      <c r="Z2657" s="5">
        <f>IFERROR(VLOOKUP(tbl_HRMaster[[#This Row],[EmployeeID]],tbl_ManagerSurvey[[EmployeeID]:[PerformanceRating]],2,FALSE),"Not Found")</f>
        <v>3</v>
      </c>
      <c r="AA2657" s="5">
        <f>IFERROR(VLOOKUP(tbl_HRMaster[[#This Row],[EmployeeID]],tbl_ManagerSurvey[[EmployeeID]:[PerformanceRating]],3,FALSE),"Not Found")</f>
        <v>3</v>
      </c>
      <c r="AB2657" s="5" t="str">
        <f>IF(tbl_HRMaster[[#This Row],[Attrition]]="Yes","Left","Active")</f>
        <v>Left</v>
      </c>
      <c r="AC2657" s="5" t="str">
        <f>_xlfn.IFS(tbl_HRMaster[[#This Row],[Age]]&lt;25,"Under 25",tbl_HRMaster[[#This Row],[Age]]&lt;35,"25-34",tbl_HRMaster[[#This Row],[Age]]&lt;45,"35-44",tbl_HRMaster[[#This Row],[Age]]&lt;55,"45-54",TRUE,"Above 54")</f>
        <v>25-34</v>
      </c>
      <c r="AD2657" s="5" t="str">
        <f>_xlfn.IFS(
tbl_HRMaster[[#This Row],[YearsAtCompany]]&lt;2,"&lt; 2 Years",
tbl_HRMaster[[#This Row],[YearsAtCompany]]&lt;5,"2-4 Years",
tbl_HRMaster[[#This Row],[YearsAtCompany]]&lt;10,"5-9 Years",
TRUE,"10+ Years"
)</f>
        <v>5-9 Years</v>
      </c>
      <c r="AE2657" s="5">
        <f>IF(tbl_HRMaster[[#This Row],[Attrition]]="Yes",1,0)</f>
        <v>1</v>
      </c>
    </row>
    <row r="2658" spans="1:31" x14ac:dyDescent="0.25">
      <c r="A2658">
        <v>33</v>
      </c>
      <c r="B2658" t="s">
        <v>28</v>
      </c>
      <c r="C2658" t="s">
        <v>22</v>
      </c>
      <c r="D2658" t="s">
        <v>23</v>
      </c>
      <c r="E2658">
        <v>1</v>
      </c>
      <c r="F2658">
        <v>3</v>
      </c>
      <c r="G2658" t="s">
        <v>24</v>
      </c>
      <c r="H2658">
        <v>2919</v>
      </c>
      <c r="I2658" t="s">
        <v>34</v>
      </c>
      <c r="J2658">
        <v>2</v>
      </c>
      <c r="K2658" t="s">
        <v>44</v>
      </c>
      <c r="L2658" t="s">
        <v>27</v>
      </c>
      <c r="M2658">
        <v>51470</v>
      </c>
      <c r="N2658">
        <v>7</v>
      </c>
      <c r="O2658">
        <v>11</v>
      </c>
      <c r="P2658">
        <v>0</v>
      </c>
      <c r="Q2658">
        <v>13</v>
      </c>
      <c r="R2658">
        <v>2</v>
      </c>
      <c r="S2658">
        <v>9</v>
      </c>
      <c r="T2658">
        <v>1</v>
      </c>
      <c r="U2658">
        <v>7</v>
      </c>
      <c r="V2658">
        <f>COUNTIF(tbl_HRMaster[EmployeeID],tbl_HRMaster[[#This Row],[EmployeeID]])</f>
        <v>1</v>
      </c>
      <c r="W2658">
        <f>IFERROR(INDEX(tbl_EmployeeSurvey[EnvironmentSatisfaction],MATCH(tbl_HRMaster[[#This Row],[EmployeeID]],tbl_EmployeeSurvey[EmployeeID],0)),"Not Found")</f>
        <v>1</v>
      </c>
      <c r="X2658">
        <f>IFERROR(INDEX(tbl_EmployeeSurvey[JobSatisfaction],MATCH(tbl_HRMaster[[#This Row],[EmployeeID]],tbl_EmployeeSurvey[EmployeeID],0)),"Not Found")</f>
        <v>1</v>
      </c>
      <c r="Y2658" s="5">
        <f>IFERROR(INDEX(tbl_EmployeeSurvey[WorkLifeBalance],MATCH(tbl_HRMaster[[#This Row],[EmployeeID]],tbl_EmployeeSurvey[EmployeeID],0)),"Not Found")</f>
        <v>4</v>
      </c>
      <c r="Z2658" s="5">
        <f>IFERROR(VLOOKUP(tbl_HRMaster[[#This Row],[EmployeeID]],tbl_ManagerSurvey[[EmployeeID]:[PerformanceRating]],2,FALSE),"Not Found")</f>
        <v>3</v>
      </c>
      <c r="AA2658" s="5">
        <f>IFERROR(VLOOKUP(tbl_HRMaster[[#This Row],[EmployeeID]],tbl_ManagerSurvey[[EmployeeID]:[PerformanceRating]],3,FALSE),"Not Found")</f>
        <v>3</v>
      </c>
      <c r="AB2658" s="5" t="str">
        <f>IF(tbl_HRMaster[[#This Row],[Attrition]]="Yes","Left","Active")</f>
        <v>Left</v>
      </c>
      <c r="AC2658" s="5" t="str">
        <f>_xlfn.IFS(tbl_HRMaster[[#This Row],[Age]]&lt;25,"Under 25",tbl_HRMaster[[#This Row],[Age]]&lt;35,"25-34",tbl_HRMaster[[#This Row],[Age]]&lt;45,"35-44",tbl_HRMaster[[#This Row],[Age]]&lt;55,"45-54",TRUE,"Above 54")</f>
        <v>25-34</v>
      </c>
      <c r="AD2658" s="5" t="str">
        <f>_xlfn.IFS(
tbl_HRMaster[[#This Row],[YearsAtCompany]]&lt;2,"&lt; 2 Years",
tbl_HRMaster[[#This Row],[YearsAtCompany]]&lt;5,"2-4 Years",
tbl_HRMaster[[#This Row],[YearsAtCompany]]&lt;10,"5-9 Years",
TRUE,"10+ Years"
)</f>
        <v>5-9 Years</v>
      </c>
      <c r="AE2658" s="5">
        <f>IF(tbl_HRMaster[[#This Row],[Attrition]]="Yes",1,0)</f>
        <v>1</v>
      </c>
    </row>
    <row r="2659" spans="1:31" x14ac:dyDescent="0.25">
      <c r="A2659">
        <v>33</v>
      </c>
      <c r="B2659" t="s">
        <v>28</v>
      </c>
      <c r="C2659" t="s">
        <v>22</v>
      </c>
      <c r="D2659" t="s">
        <v>23</v>
      </c>
      <c r="E2659">
        <v>1</v>
      </c>
      <c r="F2659">
        <v>3</v>
      </c>
      <c r="G2659" t="s">
        <v>24</v>
      </c>
      <c r="H2659">
        <v>4389</v>
      </c>
      <c r="I2659" t="s">
        <v>34</v>
      </c>
      <c r="J2659">
        <v>2</v>
      </c>
      <c r="K2659" t="s">
        <v>44</v>
      </c>
      <c r="L2659" t="s">
        <v>27</v>
      </c>
      <c r="M2659">
        <v>51470</v>
      </c>
      <c r="N2659">
        <v>7</v>
      </c>
      <c r="O2659">
        <v>11</v>
      </c>
      <c r="P2659">
        <v>0</v>
      </c>
      <c r="Q2659">
        <v>13</v>
      </c>
      <c r="R2659">
        <v>2</v>
      </c>
      <c r="S2659">
        <v>9</v>
      </c>
      <c r="T2659">
        <v>1</v>
      </c>
      <c r="U2659">
        <v>7</v>
      </c>
      <c r="V2659">
        <f>COUNTIF(tbl_HRMaster[EmployeeID],tbl_HRMaster[[#This Row],[EmployeeID]])</f>
        <v>1</v>
      </c>
      <c r="W2659">
        <f>IFERROR(INDEX(tbl_EmployeeSurvey[EnvironmentSatisfaction],MATCH(tbl_HRMaster[[#This Row],[EmployeeID]],tbl_EmployeeSurvey[EmployeeID],0)),"Not Found")</f>
        <v>1</v>
      </c>
      <c r="X2659">
        <f>IFERROR(INDEX(tbl_EmployeeSurvey[JobSatisfaction],MATCH(tbl_HRMaster[[#This Row],[EmployeeID]],tbl_EmployeeSurvey[EmployeeID],0)),"Not Found")</f>
        <v>1</v>
      </c>
      <c r="Y2659" s="5">
        <f>IFERROR(INDEX(tbl_EmployeeSurvey[WorkLifeBalance],MATCH(tbl_HRMaster[[#This Row],[EmployeeID]],tbl_EmployeeSurvey[EmployeeID],0)),"Not Found")</f>
        <v>4</v>
      </c>
      <c r="Z2659" s="5">
        <f>IFERROR(VLOOKUP(tbl_HRMaster[[#This Row],[EmployeeID]],tbl_ManagerSurvey[[EmployeeID]:[PerformanceRating]],2,FALSE),"Not Found")</f>
        <v>3</v>
      </c>
      <c r="AA2659" s="5">
        <f>IFERROR(VLOOKUP(tbl_HRMaster[[#This Row],[EmployeeID]],tbl_ManagerSurvey[[EmployeeID]:[PerformanceRating]],3,FALSE),"Not Found")</f>
        <v>3</v>
      </c>
      <c r="AB2659" s="5" t="str">
        <f>IF(tbl_HRMaster[[#This Row],[Attrition]]="Yes","Left","Active")</f>
        <v>Left</v>
      </c>
      <c r="AC2659" s="5" t="str">
        <f>_xlfn.IFS(tbl_HRMaster[[#This Row],[Age]]&lt;25,"Under 25",tbl_HRMaster[[#This Row],[Age]]&lt;35,"25-34",tbl_HRMaster[[#This Row],[Age]]&lt;45,"35-44",tbl_HRMaster[[#This Row],[Age]]&lt;55,"45-54",TRUE,"Above 54")</f>
        <v>25-34</v>
      </c>
      <c r="AD2659" s="5" t="str">
        <f>_xlfn.IFS(
tbl_HRMaster[[#This Row],[YearsAtCompany]]&lt;2,"&lt; 2 Years",
tbl_HRMaster[[#This Row],[YearsAtCompany]]&lt;5,"2-4 Years",
tbl_HRMaster[[#This Row],[YearsAtCompany]]&lt;10,"5-9 Years",
TRUE,"10+ Years"
)</f>
        <v>5-9 Years</v>
      </c>
      <c r="AE2659" s="5">
        <f>IF(tbl_HRMaster[[#This Row],[Attrition]]="Yes",1,0)</f>
        <v>1</v>
      </c>
    </row>
    <row r="2660" spans="1:31" x14ac:dyDescent="0.25">
      <c r="A2660">
        <v>41</v>
      </c>
      <c r="B2660" t="s">
        <v>21</v>
      </c>
      <c r="C2660" t="s">
        <v>22</v>
      </c>
      <c r="D2660" t="s">
        <v>23</v>
      </c>
      <c r="E2660">
        <v>7</v>
      </c>
      <c r="F2660">
        <v>4</v>
      </c>
      <c r="G2660" t="s">
        <v>45</v>
      </c>
      <c r="H2660">
        <v>1379</v>
      </c>
      <c r="I2660" t="s">
        <v>34</v>
      </c>
      <c r="J2660">
        <v>4</v>
      </c>
      <c r="K2660" t="s">
        <v>40</v>
      </c>
      <c r="L2660" t="s">
        <v>41</v>
      </c>
      <c r="M2660">
        <v>68420</v>
      </c>
      <c r="N2660">
        <v>4</v>
      </c>
      <c r="O2660">
        <v>12</v>
      </c>
      <c r="P2660">
        <v>1</v>
      </c>
      <c r="Q2660">
        <v>13</v>
      </c>
      <c r="R2660">
        <v>3</v>
      </c>
      <c r="S2660">
        <v>9</v>
      </c>
      <c r="T2660">
        <v>1</v>
      </c>
      <c r="U2660">
        <v>8</v>
      </c>
      <c r="V2660">
        <f>COUNTIF(tbl_HRMaster[EmployeeID],tbl_HRMaster[[#This Row],[EmployeeID]])</f>
        <v>1</v>
      </c>
      <c r="W2660">
        <f>IFERROR(INDEX(tbl_EmployeeSurvey[EnvironmentSatisfaction],MATCH(tbl_HRMaster[[#This Row],[EmployeeID]],tbl_EmployeeSurvey[EmployeeID],0)),"Not Found")</f>
        <v>1</v>
      </c>
      <c r="X2660">
        <f>IFERROR(INDEX(tbl_EmployeeSurvey[JobSatisfaction],MATCH(tbl_HRMaster[[#This Row],[EmployeeID]],tbl_EmployeeSurvey[EmployeeID],0)),"Not Found")</f>
        <v>3</v>
      </c>
      <c r="Y2660" s="5">
        <f>IFERROR(INDEX(tbl_EmployeeSurvey[WorkLifeBalance],MATCH(tbl_HRMaster[[#This Row],[EmployeeID]],tbl_EmployeeSurvey[EmployeeID],0)),"Not Found")</f>
        <v>3</v>
      </c>
      <c r="Z2660" s="5">
        <f>IFERROR(VLOOKUP(tbl_HRMaster[[#This Row],[EmployeeID]],tbl_ManagerSurvey[[EmployeeID]:[PerformanceRating]],2,FALSE),"Not Found")</f>
        <v>3</v>
      </c>
      <c r="AA2660" s="5">
        <f>IFERROR(VLOOKUP(tbl_HRMaster[[#This Row],[EmployeeID]],tbl_ManagerSurvey[[EmployeeID]:[PerformanceRating]],3,FALSE),"Not Found")</f>
        <v>3</v>
      </c>
      <c r="AB2660" s="5" t="str">
        <f>IF(tbl_HRMaster[[#This Row],[Attrition]]="Yes","Left","Active")</f>
        <v>Active</v>
      </c>
      <c r="AC2660" s="5" t="str">
        <f>_xlfn.IFS(tbl_HRMaster[[#This Row],[Age]]&lt;25,"Under 25",tbl_HRMaster[[#This Row],[Age]]&lt;35,"25-34",tbl_HRMaster[[#This Row],[Age]]&lt;45,"35-44",tbl_HRMaster[[#This Row],[Age]]&lt;55,"45-54",TRUE,"Above 54")</f>
        <v>35-44</v>
      </c>
      <c r="AD2660" s="5" t="str">
        <f>_xlfn.IFS(
tbl_HRMaster[[#This Row],[YearsAtCompany]]&lt;2,"&lt; 2 Years",
tbl_HRMaster[[#This Row],[YearsAtCompany]]&lt;5,"2-4 Years",
tbl_HRMaster[[#This Row],[YearsAtCompany]]&lt;10,"5-9 Years",
TRUE,"10+ Years"
)</f>
        <v>5-9 Years</v>
      </c>
      <c r="AE2660" s="5">
        <f>IF(tbl_HRMaster[[#This Row],[Attrition]]="Yes",1,0)</f>
        <v>0</v>
      </c>
    </row>
    <row r="2661" spans="1:31" x14ac:dyDescent="0.25">
      <c r="A2661">
        <v>41</v>
      </c>
      <c r="B2661" t="s">
        <v>21</v>
      </c>
      <c r="C2661" t="s">
        <v>22</v>
      </c>
      <c r="D2661" t="s">
        <v>23</v>
      </c>
      <c r="E2661">
        <v>7</v>
      </c>
      <c r="F2661">
        <v>4</v>
      </c>
      <c r="G2661" t="s">
        <v>45</v>
      </c>
      <c r="H2661">
        <v>2849</v>
      </c>
      <c r="I2661" t="s">
        <v>34</v>
      </c>
      <c r="J2661">
        <v>4</v>
      </c>
      <c r="K2661" t="s">
        <v>40</v>
      </c>
      <c r="L2661" t="s">
        <v>41</v>
      </c>
      <c r="M2661">
        <v>68420</v>
      </c>
      <c r="N2661">
        <v>4</v>
      </c>
      <c r="O2661">
        <v>12</v>
      </c>
      <c r="P2661">
        <v>1</v>
      </c>
      <c r="Q2661">
        <v>13</v>
      </c>
      <c r="R2661">
        <v>3</v>
      </c>
      <c r="S2661">
        <v>9</v>
      </c>
      <c r="T2661">
        <v>1</v>
      </c>
      <c r="U2661">
        <v>8</v>
      </c>
      <c r="V2661">
        <f>COUNTIF(tbl_HRMaster[EmployeeID],tbl_HRMaster[[#This Row],[EmployeeID]])</f>
        <v>1</v>
      </c>
      <c r="W2661">
        <f>IFERROR(INDEX(tbl_EmployeeSurvey[EnvironmentSatisfaction],MATCH(tbl_HRMaster[[#This Row],[EmployeeID]],tbl_EmployeeSurvey[EmployeeID],0)),"Not Found")</f>
        <v>1</v>
      </c>
      <c r="X2661">
        <f>IFERROR(INDEX(tbl_EmployeeSurvey[JobSatisfaction],MATCH(tbl_HRMaster[[#This Row],[EmployeeID]],tbl_EmployeeSurvey[EmployeeID],0)),"Not Found")</f>
        <v>3</v>
      </c>
      <c r="Y2661" s="5">
        <f>IFERROR(INDEX(tbl_EmployeeSurvey[WorkLifeBalance],MATCH(tbl_HRMaster[[#This Row],[EmployeeID]],tbl_EmployeeSurvey[EmployeeID],0)),"Not Found")</f>
        <v>3</v>
      </c>
      <c r="Z2661" s="5">
        <f>IFERROR(VLOOKUP(tbl_HRMaster[[#This Row],[EmployeeID]],tbl_ManagerSurvey[[EmployeeID]:[PerformanceRating]],2,FALSE),"Not Found")</f>
        <v>3</v>
      </c>
      <c r="AA2661" s="5">
        <f>IFERROR(VLOOKUP(tbl_HRMaster[[#This Row],[EmployeeID]],tbl_ManagerSurvey[[EmployeeID]:[PerformanceRating]],3,FALSE),"Not Found")</f>
        <v>3</v>
      </c>
      <c r="AB2661" s="5" t="str">
        <f>IF(tbl_HRMaster[[#This Row],[Attrition]]="Yes","Left","Active")</f>
        <v>Active</v>
      </c>
      <c r="AC2661" s="5" t="str">
        <f>_xlfn.IFS(tbl_HRMaster[[#This Row],[Age]]&lt;25,"Under 25",tbl_HRMaster[[#This Row],[Age]]&lt;35,"25-34",tbl_HRMaster[[#This Row],[Age]]&lt;45,"35-44",tbl_HRMaster[[#This Row],[Age]]&lt;55,"45-54",TRUE,"Above 54")</f>
        <v>35-44</v>
      </c>
      <c r="AD2661" s="5" t="str">
        <f>_xlfn.IFS(
tbl_HRMaster[[#This Row],[YearsAtCompany]]&lt;2,"&lt; 2 Years",
tbl_HRMaster[[#This Row],[YearsAtCompany]]&lt;5,"2-4 Years",
tbl_HRMaster[[#This Row],[YearsAtCompany]]&lt;10,"5-9 Years",
TRUE,"10+ Years"
)</f>
        <v>5-9 Years</v>
      </c>
      <c r="AE2661" s="5">
        <f>IF(tbl_HRMaster[[#This Row],[Attrition]]="Yes",1,0)</f>
        <v>0</v>
      </c>
    </row>
    <row r="2662" spans="1:31" x14ac:dyDescent="0.25">
      <c r="A2662">
        <v>41</v>
      </c>
      <c r="B2662" t="s">
        <v>21</v>
      </c>
      <c r="C2662" t="s">
        <v>22</v>
      </c>
      <c r="D2662" t="s">
        <v>23</v>
      </c>
      <c r="E2662">
        <v>7</v>
      </c>
      <c r="F2662">
        <v>4</v>
      </c>
      <c r="G2662" t="s">
        <v>45</v>
      </c>
      <c r="H2662">
        <v>4319</v>
      </c>
      <c r="I2662" t="s">
        <v>34</v>
      </c>
      <c r="J2662">
        <v>4</v>
      </c>
      <c r="K2662" t="s">
        <v>40</v>
      </c>
      <c r="L2662" t="s">
        <v>41</v>
      </c>
      <c r="M2662">
        <v>68420</v>
      </c>
      <c r="N2662">
        <v>4</v>
      </c>
      <c r="O2662">
        <v>12</v>
      </c>
      <c r="P2662">
        <v>1</v>
      </c>
      <c r="Q2662">
        <v>13</v>
      </c>
      <c r="R2662">
        <v>3</v>
      </c>
      <c r="S2662">
        <v>9</v>
      </c>
      <c r="T2662">
        <v>1</v>
      </c>
      <c r="U2662">
        <v>8</v>
      </c>
      <c r="V2662">
        <f>COUNTIF(tbl_HRMaster[EmployeeID],tbl_HRMaster[[#This Row],[EmployeeID]])</f>
        <v>1</v>
      </c>
      <c r="W2662">
        <f>IFERROR(INDEX(tbl_EmployeeSurvey[EnvironmentSatisfaction],MATCH(tbl_HRMaster[[#This Row],[EmployeeID]],tbl_EmployeeSurvey[EmployeeID],0)),"Not Found")</f>
        <v>1</v>
      </c>
      <c r="X2662">
        <f>IFERROR(INDEX(tbl_EmployeeSurvey[JobSatisfaction],MATCH(tbl_HRMaster[[#This Row],[EmployeeID]],tbl_EmployeeSurvey[EmployeeID],0)),"Not Found")</f>
        <v>3</v>
      </c>
      <c r="Y2662" s="5">
        <f>IFERROR(INDEX(tbl_EmployeeSurvey[WorkLifeBalance],MATCH(tbl_HRMaster[[#This Row],[EmployeeID]],tbl_EmployeeSurvey[EmployeeID],0)),"Not Found")</f>
        <v>3</v>
      </c>
      <c r="Z2662" s="5">
        <f>IFERROR(VLOOKUP(tbl_HRMaster[[#This Row],[EmployeeID]],tbl_ManagerSurvey[[EmployeeID]:[PerformanceRating]],2,FALSE),"Not Found")</f>
        <v>3</v>
      </c>
      <c r="AA2662" s="5">
        <f>IFERROR(VLOOKUP(tbl_HRMaster[[#This Row],[EmployeeID]],tbl_ManagerSurvey[[EmployeeID]:[PerformanceRating]],3,FALSE),"Not Found")</f>
        <v>3</v>
      </c>
      <c r="AB2662" s="5" t="str">
        <f>IF(tbl_HRMaster[[#This Row],[Attrition]]="Yes","Left","Active")</f>
        <v>Active</v>
      </c>
      <c r="AC2662" s="5" t="str">
        <f>_xlfn.IFS(tbl_HRMaster[[#This Row],[Age]]&lt;25,"Under 25",tbl_HRMaster[[#This Row],[Age]]&lt;35,"25-34",tbl_HRMaster[[#This Row],[Age]]&lt;45,"35-44",tbl_HRMaster[[#This Row],[Age]]&lt;55,"45-54",TRUE,"Above 54")</f>
        <v>35-44</v>
      </c>
      <c r="AD2662" s="5" t="str">
        <f>_xlfn.IFS(
tbl_HRMaster[[#This Row],[YearsAtCompany]]&lt;2,"&lt; 2 Years",
tbl_HRMaster[[#This Row],[YearsAtCompany]]&lt;5,"2-4 Years",
tbl_HRMaster[[#This Row],[YearsAtCompany]]&lt;10,"5-9 Years",
TRUE,"10+ Years"
)</f>
        <v>5-9 Years</v>
      </c>
      <c r="AE2662" s="5">
        <f>IF(tbl_HRMaster[[#This Row],[Attrition]]="Yes",1,0)</f>
        <v>0</v>
      </c>
    </row>
    <row r="2663" spans="1:31" x14ac:dyDescent="0.25">
      <c r="A2663">
        <v>45</v>
      </c>
      <c r="B2663" t="s">
        <v>21</v>
      </c>
      <c r="C2663" t="s">
        <v>22</v>
      </c>
      <c r="D2663" t="s">
        <v>30</v>
      </c>
      <c r="E2663">
        <v>7</v>
      </c>
      <c r="F2663">
        <v>2</v>
      </c>
      <c r="G2663" t="s">
        <v>33</v>
      </c>
      <c r="H2663">
        <v>498</v>
      </c>
      <c r="I2663" t="s">
        <v>34</v>
      </c>
      <c r="J2663">
        <v>1</v>
      </c>
      <c r="K2663" t="s">
        <v>37</v>
      </c>
      <c r="L2663" t="s">
        <v>27</v>
      </c>
      <c r="M2663">
        <v>56610</v>
      </c>
      <c r="N2663">
        <v>3</v>
      </c>
      <c r="O2663">
        <v>12</v>
      </c>
      <c r="P2663">
        <v>0</v>
      </c>
      <c r="Q2663">
        <v>26</v>
      </c>
      <c r="R2663">
        <v>2</v>
      </c>
      <c r="S2663">
        <v>9</v>
      </c>
      <c r="T2663">
        <v>1</v>
      </c>
      <c r="U2663">
        <v>1</v>
      </c>
      <c r="V2663">
        <f>COUNTIF(tbl_HRMaster[EmployeeID],tbl_HRMaster[[#This Row],[EmployeeID]])</f>
        <v>1</v>
      </c>
      <c r="W2663">
        <f>IFERROR(INDEX(tbl_EmployeeSurvey[EnvironmentSatisfaction],MATCH(tbl_HRMaster[[#This Row],[EmployeeID]],tbl_EmployeeSurvey[EmployeeID],0)),"Not Found")</f>
        <v>4</v>
      </c>
      <c r="X2663">
        <f>IFERROR(INDEX(tbl_EmployeeSurvey[JobSatisfaction],MATCH(tbl_HRMaster[[#This Row],[EmployeeID]],tbl_EmployeeSurvey[EmployeeID],0)),"Not Found")</f>
        <v>4</v>
      </c>
      <c r="Y2663" s="5">
        <f>IFERROR(INDEX(tbl_EmployeeSurvey[WorkLifeBalance],MATCH(tbl_HRMaster[[#This Row],[EmployeeID]],tbl_EmployeeSurvey[EmployeeID],0)),"Not Found")</f>
        <v>4</v>
      </c>
      <c r="Z2663" s="5">
        <f>IFERROR(VLOOKUP(tbl_HRMaster[[#This Row],[EmployeeID]],tbl_ManagerSurvey[[EmployeeID]:[PerformanceRating]],2,FALSE),"Not Found")</f>
        <v>2</v>
      </c>
      <c r="AA2663" s="5">
        <f>IFERROR(VLOOKUP(tbl_HRMaster[[#This Row],[EmployeeID]],tbl_ManagerSurvey[[EmployeeID]:[PerformanceRating]],3,FALSE),"Not Found")</f>
        <v>3</v>
      </c>
      <c r="AB2663" s="5" t="str">
        <f>IF(tbl_HRMaster[[#This Row],[Attrition]]="Yes","Left","Active")</f>
        <v>Active</v>
      </c>
      <c r="AC2663" s="5" t="str">
        <f>_xlfn.IFS(tbl_HRMaster[[#This Row],[Age]]&lt;25,"Under 25",tbl_HRMaster[[#This Row],[Age]]&lt;35,"25-34",tbl_HRMaster[[#This Row],[Age]]&lt;45,"35-44",tbl_HRMaster[[#This Row],[Age]]&lt;55,"45-54",TRUE,"Above 54")</f>
        <v>45-54</v>
      </c>
      <c r="AD2663" s="5" t="str">
        <f>_xlfn.IFS(
tbl_HRMaster[[#This Row],[YearsAtCompany]]&lt;2,"&lt; 2 Years",
tbl_HRMaster[[#This Row],[YearsAtCompany]]&lt;5,"2-4 Years",
tbl_HRMaster[[#This Row],[YearsAtCompany]]&lt;10,"5-9 Years",
TRUE,"10+ Years"
)</f>
        <v>5-9 Years</v>
      </c>
      <c r="AE2663" s="5">
        <f>IF(tbl_HRMaster[[#This Row],[Attrition]]="Yes",1,0)</f>
        <v>0</v>
      </c>
    </row>
    <row r="2664" spans="1:31" x14ac:dyDescent="0.25">
      <c r="A2664">
        <v>45</v>
      </c>
      <c r="B2664" t="s">
        <v>21</v>
      </c>
      <c r="C2664" t="s">
        <v>22</v>
      </c>
      <c r="D2664" t="s">
        <v>30</v>
      </c>
      <c r="E2664">
        <v>7</v>
      </c>
      <c r="F2664">
        <v>2</v>
      </c>
      <c r="G2664" t="s">
        <v>33</v>
      </c>
      <c r="H2664">
        <v>1968</v>
      </c>
      <c r="I2664" t="s">
        <v>34</v>
      </c>
      <c r="J2664">
        <v>1</v>
      </c>
      <c r="K2664" t="s">
        <v>37</v>
      </c>
      <c r="L2664" t="s">
        <v>27</v>
      </c>
      <c r="M2664">
        <v>56610</v>
      </c>
      <c r="N2664">
        <v>3</v>
      </c>
      <c r="O2664">
        <v>12</v>
      </c>
      <c r="P2664">
        <v>0</v>
      </c>
      <c r="Q2664">
        <v>26</v>
      </c>
      <c r="R2664">
        <v>2</v>
      </c>
      <c r="S2664">
        <v>9</v>
      </c>
      <c r="T2664">
        <v>1</v>
      </c>
      <c r="U2664">
        <v>1</v>
      </c>
      <c r="V2664">
        <f>COUNTIF(tbl_HRMaster[EmployeeID],tbl_HRMaster[[#This Row],[EmployeeID]])</f>
        <v>1</v>
      </c>
      <c r="W2664">
        <f>IFERROR(INDEX(tbl_EmployeeSurvey[EnvironmentSatisfaction],MATCH(tbl_HRMaster[[#This Row],[EmployeeID]],tbl_EmployeeSurvey[EmployeeID],0)),"Not Found")</f>
        <v>4</v>
      </c>
      <c r="X2664">
        <f>IFERROR(INDEX(tbl_EmployeeSurvey[JobSatisfaction],MATCH(tbl_HRMaster[[#This Row],[EmployeeID]],tbl_EmployeeSurvey[EmployeeID],0)),"Not Found")</f>
        <v>4</v>
      </c>
      <c r="Y2664" s="5">
        <f>IFERROR(INDEX(tbl_EmployeeSurvey[WorkLifeBalance],MATCH(tbl_HRMaster[[#This Row],[EmployeeID]],tbl_EmployeeSurvey[EmployeeID],0)),"Not Found")</f>
        <v>4</v>
      </c>
      <c r="Z2664" s="5">
        <f>IFERROR(VLOOKUP(tbl_HRMaster[[#This Row],[EmployeeID]],tbl_ManagerSurvey[[EmployeeID]:[PerformanceRating]],2,FALSE),"Not Found")</f>
        <v>2</v>
      </c>
      <c r="AA2664" s="5">
        <f>IFERROR(VLOOKUP(tbl_HRMaster[[#This Row],[EmployeeID]],tbl_ManagerSurvey[[EmployeeID]:[PerformanceRating]],3,FALSE),"Not Found")</f>
        <v>3</v>
      </c>
      <c r="AB2664" s="5" t="str">
        <f>IF(tbl_HRMaster[[#This Row],[Attrition]]="Yes","Left","Active")</f>
        <v>Active</v>
      </c>
      <c r="AC2664" s="5" t="str">
        <f>_xlfn.IFS(tbl_HRMaster[[#This Row],[Age]]&lt;25,"Under 25",tbl_HRMaster[[#This Row],[Age]]&lt;35,"25-34",tbl_HRMaster[[#This Row],[Age]]&lt;45,"35-44",tbl_HRMaster[[#This Row],[Age]]&lt;55,"45-54",TRUE,"Above 54")</f>
        <v>45-54</v>
      </c>
      <c r="AD2664" s="5" t="str">
        <f>_xlfn.IFS(
tbl_HRMaster[[#This Row],[YearsAtCompany]]&lt;2,"&lt; 2 Years",
tbl_HRMaster[[#This Row],[YearsAtCompany]]&lt;5,"2-4 Years",
tbl_HRMaster[[#This Row],[YearsAtCompany]]&lt;10,"5-9 Years",
TRUE,"10+ Years"
)</f>
        <v>5-9 Years</v>
      </c>
      <c r="AE2664" s="5">
        <f>IF(tbl_HRMaster[[#This Row],[Attrition]]="Yes",1,0)</f>
        <v>0</v>
      </c>
    </row>
    <row r="2665" spans="1:31" x14ac:dyDescent="0.25">
      <c r="A2665">
        <v>45</v>
      </c>
      <c r="B2665" t="s">
        <v>21</v>
      </c>
      <c r="C2665" t="s">
        <v>22</v>
      </c>
      <c r="D2665" t="s">
        <v>30</v>
      </c>
      <c r="E2665">
        <v>7</v>
      </c>
      <c r="F2665">
        <v>2</v>
      </c>
      <c r="G2665" t="s">
        <v>33</v>
      </c>
      <c r="H2665">
        <v>3438</v>
      </c>
      <c r="I2665" t="s">
        <v>34</v>
      </c>
      <c r="J2665">
        <v>1</v>
      </c>
      <c r="K2665" t="s">
        <v>37</v>
      </c>
      <c r="L2665" t="s">
        <v>27</v>
      </c>
      <c r="M2665">
        <v>56610</v>
      </c>
      <c r="N2665">
        <v>3</v>
      </c>
      <c r="O2665">
        <v>12</v>
      </c>
      <c r="P2665">
        <v>0</v>
      </c>
      <c r="Q2665">
        <v>26</v>
      </c>
      <c r="R2665">
        <v>2</v>
      </c>
      <c r="S2665">
        <v>9</v>
      </c>
      <c r="T2665">
        <v>1</v>
      </c>
      <c r="U2665">
        <v>1</v>
      </c>
      <c r="V2665">
        <f>COUNTIF(tbl_HRMaster[EmployeeID],tbl_HRMaster[[#This Row],[EmployeeID]])</f>
        <v>1</v>
      </c>
      <c r="W2665">
        <f>IFERROR(INDEX(tbl_EmployeeSurvey[EnvironmentSatisfaction],MATCH(tbl_HRMaster[[#This Row],[EmployeeID]],tbl_EmployeeSurvey[EmployeeID],0)),"Not Found")</f>
        <v>4</v>
      </c>
      <c r="X2665">
        <f>IFERROR(INDEX(tbl_EmployeeSurvey[JobSatisfaction],MATCH(tbl_HRMaster[[#This Row],[EmployeeID]],tbl_EmployeeSurvey[EmployeeID],0)),"Not Found")</f>
        <v>4</v>
      </c>
      <c r="Y2665" s="5">
        <f>IFERROR(INDEX(tbl_EmployeeSurvey[WorkLifeBalance],MATCH(tbl_HRMaster[[#This Row],[EmployeeID]],tbl_EmployeeSurvey[EmployeeID],0)),"Not Found")</f>
        <v>4</v>
      </c>
      <c r="Z2665" s="5">
        <f>IFERROR(VLOOKUP(tbl_HRMaster[[#This Row],[EmployeeID]],tbl_ManagerSurvey[[EmployeeID]:[PerformanceRating]],2,FALSE),"Not Found")</f>
        <v>2</v>
      </c>
      <c r="AA2665" s="5">
        <f>IFERROR(VLOOKUP(tbl_HRMaster[[#This Row],[EmployeeID]],tbl_ManagerSurvey[[EmployeeID]:[PerformanceRating]],3,FALSE),"Not Found")</f>
        <v>3</v>
      </c>
      <c r="AB2665" s="5" t="str">
        <f>IF(tbl_HRMaster[[#This Row],[Attrition]]="Yes","Left","Active")</f>
        <v>Active</v>
      </c>
      <c r="AC2665" s="5" t="str">
        <f>_xlfn.IFS(tbl_HRMaster[[#This Row],[Age]]&lt;25,"Under 25",tbl_HRMaster[[#This Row],[Age]]&lt;35,"25-34",tbl_HRMaster[[#This Row],[Age]]&lt;45,"35-44",tbl_HRMaster[[#This Row],[Age]]&lt;55,"45-54",TRUE,"Above 54")</f>
        <v>45-54</v>
      </c>
      <c r="AD2665" s="5" t="str">
        <f>_xlfn.IFS(
tbl_HRMaster[[#This Row],[YearsAtCompany]]&lt;2,"&lt; 2 Years",
tbl_HRMaster[[#This Row],[YearsAtCompany]]&lt;5,"2-4 Years",
tbl_HRMaster[[#This Row],[YearsAtCompany]]&lt;10,"5-9 Years",
TRUE,"10+ Years"
)</f>
        <v>5-9 Years</v>
      </c>
      <c r="AE2665" s="5">
        <f>IF(tbl_HRMaster[[#This Row],[Attrition]]="Yes",1,0)</f>
        <v>0</v>
      </c>
    </row>
    <row r="2666" spans="1:31" x14ac:dyDescent="0.25">
      <c r="A2666">
        <v>58</v>
      </c>
      <c r="B2666" t="s">
        <v>21</v>
      </c>
      <c r="C2666" t="s">
        <v>22</v>
      </c>
      <c r="D2666" t="s">
        <v>23</v>
      </c>
      <c r="E2666">
        <v>22</v>
      </c>
      <c r="F2666">
        <v>3</v>
      </c>
      <c r="G2666" t="s">
        <v>24</v>
      </c>
      <c r="H2666">
        <v>752</v>
      </c>
      <c r="I2666" t="s">
        <v>25</v>
      </c>
      <c r="J2666">
        <v>2</v>
      </c>
      <c r="K2666" t="s">
        <v>40</v>
      </c>
      <c r="L2666" t="s">
        <v>27</v>
      </c>
      <c r="M2666">
        <v>24500</v>
      </c>
      <c r="N2666">
        <v>3</v>
      </c>
      <c r="O2666">
        <v>12</v>
      </c>
      <c r="P2666">
        <v>1</v>
      </c>
      <c r="Q2666">
        <v>32</v>
      </c>
      <c r="R2666">
        <v>2</v>
      </c>
      <c r="S2666">
        <v>9</v>
      </c>
      <c r="T2666">
        <v>1</v>
      </c>
      <c r="U2666">
        <v>5</v>
      </c>
      <c r="V2666">
        <f>COUNTIF(tbl_HRMaster[EmployeeID],tbl_HRMaster[[#This Row],[EmployeeID]])</f>
        <v>1</v>
      </c>
      <c r="W2666">
        <f>IFERROR(INDEX(tbl_EmployeeSurvey[EnvironmentSatisfaction],MATCH(tbl_HRMaster[[#This Row],[EmployeeID]],tbl_EmployeeSurvey[EmployeeID],0)),"Not Found")</f>
        <v>4</v>
      </c>
      <c r="X2666">
        <f>IFERROR(INDEX(tbl_EmployeeSurvey[JobSatisfaction],MATCH(tbl_HRMaster[[#This Row],[EmployeeID]],tbl_EmployeeSurvey[EmployeeID],0)),"Not Found")</f>
        <v>1</v>
      </c>
      <c r="Y2666" s="5">
        <f>IFERROR(INDEX(tbl_EmployeeSurvey[WorkLifeBalance],MATCH(tbl_HRMaster[[#This Row],[EmployeeID]],tbl_EmployeeSurvey[EmployeeID],0)),"Not Found")</f>
        <v>3</v>
      </c>
      <c r="Z2666" s="5">
        <f>IFERROR(VLOOKUP(tbl_HRMaster[[#This Row],[EmployeeID]],tbl_ManagerSurvey[[EmployeeID]:[PerformanceRating]],2,FALSE),"Not Found")</f>
        <v>3</v>
      </c>
      <c r="AA2666" s="5">
        <f>IFERROR(VLOOKUP(tbl_HRMaster[[#This Row],[EmployeeID]],tbl_ManagerSurvey[[EmployeeID]:[PerformanceRating]],3,FALSE),"Not Found")</f>
        <v>3</v>
      </c>
      <c r="AB2666" s="5" t="str">
        <f>IF(tbl_HRMaster[[#This Row],[Attrition]]="Yes","Left","Active")</f>
        <v>Active</v>
      </c>
      <c r="AC2666" s="5" t="str">
        <f>_xlfn.IFS(tbl_HRMaster[[#This Row],[Age]]&lt;25,"Under 25",tbl_HRMaster[[#This Row],[Age]]&lt;35,"25-34",tbl_HRMaster[[#This Row],[Age]]&lt;45,"35-44",tbl_HRMaster[[#This Row],[Age]]&lt;55,"45-54",TRUE,"Above 54")</f>
        <v>Above 54</v>
      </c>
      <c r="AD2666" s="5" t="str">
        <f>_xlfn.IFS(
tbl_HRMaster[[#This Row],[YearsAtCompany]]&lt;2,"&lt; 2 Years",
tbl_HRMaster[[#This Row],[YearsAtCompany]]&lt;5,"2-4 Years",
tbl_HRMaster[[#This Row],[YearsAtCompany]]&lt;10,"5-9 Years",
TRUE,"10+ Years"
)</f>
        <v>5-9 Years</v>
      </c>
      <c r="AE2666" s="5">
        <f>IF(tbl_HRMaster[[#This Row],[Attrition]]="Yes",1,0)</f>
        <v>0</v>
      </c>
    </row>
    <row r="2667" spans="1:31" x14ac:dyDescent="0.25">
      <c r="A2667">
        <v>58</v>
      </c>
      <c r="B2667" t="s">
        <v>21</v>
      </c>
      <c r="C2667" t="s">
        <v>22</v>
      </c>
      <c r="D2667" t="s">
        <v>23</v>
      </c>
      <c r="E2667">
        <v>22</v>
      </c>
      <c r="F2667">
        <v>3</v>
      </c>
      <c r="G2667" t="s">
        <v>24</v>
      </c>
      <c r="H2667">
        <v>2222</v>
      </c>
      <c r="I2667" t="s">
        <v>25</v>
      </c>
      <c r="J2667">
        <v>2</v>
      </c>
      <c r="K2667" t="s">
        <v>40</v>
      </c>
      <c r="L2667" t="s">
        <v>27</v>
      </c>
      <c r="M2667">
        <v>24500</v>
      </c>
      <c r="N2667">
        <v>3</v>
      </c>
      <c r="O2667">
        <v>12</v>
      </c>
      <c r="P2667">
        <v>1</v>
      </c>
      <c r="Q2667">
        <v>32</v>
      </c>
      <c r="R2667">
        <v>2</v>
      </c>
      <c r="S2667">
        <v>9</v>
      </c>
      <c r="T2667">
        <v>1</v>
      </c>
      <c r="U2667">
        <v>5</v>
      </c>
      <c r="V2667">
        <f>COUNTIF(tbl_HRMaster[EmployeeID],tbl_HRMaster[[#This Row],[EmployeeID]])</f>
        <v>1</v>
      </c>
      <c r="W2667">
        <f>IFERROR(INDEX(tbl_EmployeeSurvey[EnvironmentSatisfaction],MATCH(tbl_HRMaster[[#This Row],[EmployeeID]],tbl_EmployeeSurvey[EmployeeID],0)),"Not Found")</f>
        <v>4</v>
      </c>
      <c r="X2667">
        <f>IFERROR(INDEX(tbl_EmployeeSurvey[JobSatisfaction],MATCH(tbl_HRMaster[[#This Row],[EmployeeID]],tbl_EmployeeSurvey[EmployeeID],0)),"Not Found")</f>
        <v>1</v>
      </c>
      <c r="Y2667" s="5">
        <f>IFERROR(INDEX(tbl_EmployeeSurvey[WorkLifeBalance],MATCH(tbl_HRMaster[[#This Row],[EmployeeID]],tbl_EmployeeSurvey[EmployeeID],0)),"Not Found")</f>
        <v>3</v>
      </c>
      <c r="Z2667" s="5">
        <f>IFERROR(VLOOKUP(tbl_HRMaster[[#This Row],[EmployeeID]],tbl_ManagerSurvey[[EmployeeID]:[PerformanceRating]],2,FALSE),"Not Found")</f>
        <v>3</v>
      </c>
      <c r="AA2667" s="5">
        <f>IFERROR(VLOOKUP(tbl_HRMaster[[#This Row],[EmployeeID]],tbl_ManagerSurvey[[EmployeeID]:[PerformanceRating]],3,FALSE),"Not Found")</f>
        <v>3</v>
      </c>
      <c r="AB2667" s="5" t="str">
        <f>IF(tbl_HRMaster[[#This Row],[Attrition]]="Yes","Left","Active")</f>
        <v>Active</v>
      </c>
      <c r="AC2667" s="5" t="str">
        <f>_xlfn.IFS(tbl_HRMaster[[#This Row],[Age]]&lt;25,"Under 25",tbl_HRMaster[[#This Row],[Age]]&lt;35,"25-34",tbl_HRMaster[[#This Row],[Age]]&lt;45,"35-44",tbl_HRMaster[[#This Row],[Age]]&lt;55,"45-54",TRUE,"Above 54")</f>
        <v>Above 54</v>
      </c>
      <c r="AD2667" s="5" t="str">
        <f>_xlfn.IFS(
tbl_HRMaster[[#This Row],[YearsAtCompany]]&lt;2,"&lt; 2 Years",
tbl_HRMaster[[#This Row],[YearsAtCompany]]&lt;5,"2-4 Years",
tbl_HRMaster[[#This Row],[YearsAtCompany]]&lt;10,"5-9 Years",
TRUE,"10+ Years"
)</f>
        <v>5-9 Years</v>
      </c>
      <c r="AE2667" s="5">
        <f>IF(tbl_HRMaster[[#This Row],[Attrition]]="Yes",1,0)</f>
        <v>0</v>
      </c>
    </row>
    <row r="2668" spans="1:31" x14ac:dyDescent="0.25">
      <c r="A2668">
        <v>58</v>
      </c>
      <c r="B2668" t="s">
        <v>21</v>
      </c>
      <c r="C2668" t="s">
        <v>22</v>
      </c>
      <c r="D2668" t="s">
        <v>23</v>
      </c>
      <c r="E2668">
        <v>22</v>
      </c>
      <c r="F2668">
        <v>3</v>
      </c>
      <c r="G2668" t="s">
        <v>24</v>
      </c>
      <c r="H2668">
        <v>3692</v>
      </c>
      <c r="I2668" t="s">
        <v>25</v>
      </c>
      <c r="J2668">
        <v>2</v>
      </c>
      <c r="K2668" t="s">
        <v>40</v>
      </c>
      <c r="L2668" t="s">
        <v>27</v>
      </c>
      <c r="M2668">
        <v>24500</v>
      </c>
      <c r="N2668">
        <v>3</v>
      </c>
      <c r="O2668">
        <v>12</v>
      </c>
      <c r="P2668">
        <v>1</v>
      </c>
      <c r="Q2668">
        <v>32</v>
      </c>
      <c r="R2668">
        <v>2</v>
      </c>
      <c r="S2668">
        <v>9</v>
      </c>
      <c r="T2668">
        <v>1</v>
      </c>
      <c r="U2668">
        <v>5</v>
      </c>
      <c r="V2668">
        <f>COUNTIF(tbl_HRMaster[EmployeeID],tbl_HRMaster[[#This Row],[EmployeeID]])</f>
        <v>1</v>
      </c>
      <c r="W2668">
        <f>IFERROR(INDEX(tbl_EmployeeSurvey[EnvironmentSatisfaction],MATCH(tbl_HRMaster[[#This Row],[EmployeeID]],tbl_EmployeeSurvey[EmployeeID],0)),"Not Found")</f>
        <v>4</v>
      </c>
      <c r="X2668">
        <f>IFERROR(INDEX(tbl_EmployeeSurvey[JobSatisfaction],MATCH(tbl_HRMaster[[#This Row],[EmployeeID]],tbl_EmployeeSurvey[EmployeeID],0)),"Not Found")</f>
        <v>1</v>
      </c>
      <c r="Y2668" s="5">
        <f>IFERROR(INDEX(tbl_EmployeeSurvey[WorkLifeBalance],MATCH(tbl_HRMaster[[#This Row],[EmployeeID]],tbl_EmployeeSurvey[EmployeeID],0)),"Not Found")</f>
        <v>3</v>
      </c>
      <c r="Z2668" s="5">
        <f>IFERROR(VLOOKUP(tbl_HRMaster[[#This Row],[EmployeeID]],tbl_ManagerSurvey[[EmployeeID]:[PerformanceRating]],2,FALSE),"Not Found")</f>
        <v>3</v>
      </c>
      <c r="AA2668" s="5">
        <f>IFERROR(VLOOKUP(tbl_HRMaster[[#This Row],[EmployeeID]],tbl_ManagerSurvey[[EmployeeID]:[PerformanceRating]],3,FALSE),"Not Found")</f>
        <v>3</v>
      </c>
      <c r="AB2668" s="5" t="str">
        <f>IF(tbl_HRMaster[[#This Row],[Attrition]]="Yes","Left","Active")</f>
        <v>Active</v>
      </c>
      <c r="AC2668" s="5" t="str">
        <f>_xlfn.IFS(tbl_HRMaster[[#This Row],[Age]]&lt;25,"Under 25",tbl_HRMaster[[#This Row],[Age]]&lt;35,"25-34",tbl_HRMaster[[#This Row],[Age]]&lt;45,"35-44",tbl_HRMaster[[#This Row],[Age]]&lt;55,"45-54",TRUE,"Above 54")</f>
        <v>Above 54</v>
      </c>
      <c r="AD2668" s="5" t="str">
        <f>_xlfn.IFS(
tbl_HRMaster[[#This Row],[YearsAtCompany]]&lt;2,"&lt; 2 Years",
tbl_HRMaster[[#This Row],[YearsAtCompany]]&lt;5,"2-4 Years",
tbl_HRMaster[[#This Row],[YearsAtCompany]]&lt;10,"5-9 Years",
TRUE,"10+ Years"
)</f>
        <v>5-9 Years</v>
      </c>
      <c r="AE2668" s="5">
        <f>IF(tbl_HRMaster[[#This Row],[Attrition]]="Yes",1,0)</f>
        <v>0</v>
      </c>
    </row>
    <row r="2669" spans="1:31" x14ac:dyDescent="0.25">
      <c r="A2669">
        <v>34</v>
      </c>
      <c r="B2669" t="s">
        <v>21</v>
      </c>
      <c r="C2669" t="s">
        <v>29</v>
      </c>
      <c r="D2669" t="s">
        <v>37</v>
      </c>
      <c r="E2669">
        <v>7</v>
      </c>
      <c r="F2669">
        <v>4</v>
      </c>
      <c r="G2669" t="s">
        <v>33</v>
      </c>
      <c r="H2669">
        <v>1401</v>
      </c>
      <c r="I2669" t="s">
        <v>25</v>
      </c>
      <c r="J2669">
        <v>1</v>
      </c>
      <c r="K2669" t="s">
        <v>31</v>
      </c>
      <c r="L2669" t="s">
        <v>27</v>
      </c>
      <c r="M2669">
        <v>13930</v>
      </c>
      <c r="N2669">
        <v>1</v>
      </c>
      <c r="O2669">
        <v>11</v>
      </c>
      <c r="P2669">
        <v>2</v>
      </c>
      <c r="Q2669">
        <v>10</v>
      </c>
      <c r="R2669">
        <v>4</v>
      </c>
      <c r="S2669">
        <v>10</v>
      </c>
      <c r="T2669">
        <v>1</v>
      </c>
      <c r="U2669">
        <v>9</v>
      </c>
      <c r="V2669">
        <f>COUNTIF(tbl_HRMaster[EmployeeID],tbl_HRMaster[[#This Row],[EmployeeID]])</f>
        <v>1</v>
      </c>
      <c r="W2669">
        <f>IFERROR(INDEX(tbl_EmployeeSurvey[EnvironmentSatisfaction],MATCH(tbl_HRMaster[[#This Row],[EmployeeID]],tbl_EmployeeSurvey[EmployeeID],0)),"Not Found")</f>
        <v>4</v>
      </c>
      <c r="X2669">
        <f>IFERROR(INDEX(tbl_EmployeeSurvey[JobSatisfaction],MATCH(tbl_HRMaster[[#This Row],[EmployeeID]],tbl_EmployeeSurvey[EmployeeID],0)),"Not Found")</f>
        <v>3</v>
      </c>
      <c r="Y2669" s="5">
        <f>IFERROR(INDEX(tbl_EmployeeSurvey[WorkLifeBalance],MATCH(tbl_HRMaster[[#This Row],[EmployeeID]],tbl_EmployeeSurvey[EmployeeID],0)),"Not Found")</f>
        <v>2</v>
      </c>
      <c r="Z2669" s="5">
        <f>IFERROR(VLOOKUP(tbl_HRMaster[[#This Row],[EmployeeID]],tbl_ManagerSurvey[[EmployeeID]:[PerformanceRating]],2,FALSE),"Not Found")</f>
        <v>4</v>
      </c>
      <c r="AA2669" s="5">
        <f>IFERROR(VLOOKUP(tbl_HRMaster[[#This Row],[EmployeeID]],tbl_ManagerSurvey[[EmployeeID]:[PerformanceRating]],3,FALSE),"Not Found")</f>
        <v>3</v>
      </c>
      <c r="AB2669" s="5" t="str">
        <f>IF(tbl_HRMaster[[#This Row],[Attrition]]="Yes","Left","Active")</f>
        <v>Active</v>
      </c>
      <c r="AC2669" s="5" t="str">
        <f>_xlfn.IFS(tbl_HRMaster[[#This Row],[Age]]&lt;25,"Under 25",tbl_HRMaster[[#This Row],[Age]]&lt;35,"25-34",tbl_HRMaster[[#This Row],[Age]]&lt;45,"35-44",tbl_HRMaster[[#This Row],[Age]]&lt;55,"45-54",TRUE,"Above 54")</f>
        <v>25-34</v>
      </c>
      <c r="AD2669" s="5" t="str">
        <f>_xlfn.IFS(
tbl_HRMaster[[#This Row],[YearsAtCompany]]&lt;2,"&lt; 2 Years",
tbl_HRMaster[[#This Row],[YearsAtCompany]]&lt;5,"2-4 Years",
tbl_HRMaster[[#This Row],[YearsAtCompany]]&lt;10,"5-9 Years",
TRUE,"10+ Years"
)</f>
        <v>10+ Years</v>
      </c>
      <c r="AE2669" s="5">
        <f>IF(tbl_HRMaster[[#This Row],[Attrition]]="Yes",1,0)</f>
        <v>0</v>
      </c>
    </row>
    <row r="2670" spans="1:31" x14ac:dyDescent="0.25">
      <c r="A2670">
        <v>34</v>
      </c>
      <c r="B2670" t="s">
        <v>21</v>
      </c>
      <c r="C2670" t="s">
        <v>29</v>
      </c>
      <c r="D2670" t="s">
        <v>37</v>
      </c>
      <c r="E2670">
        <v>7</v>
      </c>
      <c r="F2670">
        <v>4</v>
      </c>
      <c r="G2670" t="s">
        <v>33</v>
      </c>
      <c r="H2670">
        <v>2871</v>
      </c>
      <c r="I2670" t="s">
        <v>25</v>
      </c>
      <c r="J2670">
        <v>1</v>
      </c>
      <c r="K2670" t="s">
        <v>31</v>
      </c>
      <c r="L2670" t="s">
        <v>27</v>
      </c>
      <c r="M2670">
        <v>13930</v>
      </c>
      <c r="N2670">
        <v>1</v>
      </c>
      <c r="O2670">
        <v>11</v>
      </c>
      <c r="P2670">
        <v>2</v>
      </c>
      <c r="Q2670">
        <v>10</v>
      </c>
      <c r="R2670">
        <v>4</v>
      </c>
      <c r="S2670">
        <v>10</v>
      </c>
      <c r="T2670">
        <v>1</v>
      </c>
      <c r="U2670">
        <v>9</v>
      </c>
      <c r="V2670">
        <f>COUNTIF(tbl_HRMaster[EmployeeID],tbl_HRMaster[[#This Row],[EmployeeID]])</f>
        <v>1</v>
      </c>
      <c r="W2670">
        <f>IFERROR(INDEX(tbl_EmployeeSurvey[EnvironmentSatisfaction],MATCH(tbl_HRMaster[[#This Row],[EmployeeID]],tbl_EmployeeSurvey[EmployeeID],0)),"Not Found")</f>
        <v>4</v>
      </c>
      <c r="X2670">
        <f>IFERROR(INDEX(tbl_EmployeeSurvey[JobSatisfaction],MATCH(tbl_HRMaster[[#This Row],[EmployeeID]],tbl_EmployeeSurvey[EmployeeID],0)),"Not Found")</f>
        <v>3</v>
      </c>
      <c r="Y2670" s="5">
        <f>IFERROR(INDEX(tbl_EmployeeSurvey[WorkLifeBalance],MATCH(tbl_HRMaster[[#This Row],[EmployeeID]],tbl_EmployeeSurvey[EmployeeID],0)),"Not Found")</f>
        <v>2</v>
      </c>
      <c r="Z2670" s="5">
        <f>IFERROR(VLOOKUP(tbl_HRMaster[[#This Row],[EmployeeID]],tbl_ManagerSurvey[[EmployeeID]:[PerformanceRating]],2,FALSE),"Not Found")</f>
        <v>4</v>
      </c>
      <c r="AA2670" s="5">
        <f>IFERROR(VLOOKUP(tbl_HRMaster[[#This Row],[EmployeeID]],tbl_ManagerSurvey[[EmployeeID]:[PerformanceRating]],3,FALSE),"Not Found")</f>
        <v>3</v>
      </c>
      <c r="AB2670" s="5" t="str">
        <f>IF(tbl_HRMaster[[#This Row],[Attrition]]="Yes","Left","Active")</f>
        <v>Active</v>
      </c>
      <c r="AC2670" s="5" t="str">
        <f>_xlfn.IFS(tbl_HRMaster[[#This Row],[Age]]&lt;25,"Under 25",tbl_HRMaster[[#This Row],[Age]]&lt;35,"25-34",tbl_HRMaster[[#This Row],[Age]]&lt;45,"35-44",tbl_HRMaster[[#This Row],[Age]]&lt;55,"45-54",TRUE,"Above 54")</f>
        <v>25-34</v>
      </c>
      <c r="AD2670" s="5" t="str">
        <f>_xlfn.IFS(
tbl_HRMaster[[#This Row],[YearsAtCompany]]&lt;2,"&lt; 2 Years",
tbl_HRMaster[[#This Row],[YearsAtCompany]]&lt;5,"2-4 Years",
tbl_HRMaster[[#This Row],[YearsAtCompany]]&lt;10,"5-9 Years",
TRUE,"10+ Years"
)</f>
        <v>10+ Years</v>
      </c>
      <c r="AE2670" s="5">
        <f>IF(tbl_HRMaster[[#This Row],[Attrition]]="Yes",1,0)</f>
        <v>0</v>
      </c>
    </row>
    <row r="2671" spans="1:31" x14ac:dyDescent="0.25">
      <c r="A2671">
        <v>34</v>
      </c>
      <c r="B2671" t="s">
        <v>21</v>
      </c>
      <c r="C2671" t="s">
        <v>29</v>
      </c>
      <c r="D2671" t="s">
        <v>37</v>
      </c>
      <c r="E2671">
        <v>7</v>
      </c>
      <c r="F2671">
        <v>4</v>
      </c>
      <c r="G2671" t="s">
        <v>33</v>
      </c>
      <c r="H2671">
        <v>4341</v>
      </c>
      <c r="I2671" t="s">
        <v>25</v>
      </c>
      <c r="J2671">
        <v>1</v>
      </c>
      <c r="K2671" t="s">
        <v>31</v>
      </c>
      <c r="L2671" t="s">
        <v>27</v>
      </c>
      <c r="M2671">
        <v>13930</v>
      </c>
      <c r="N2671">
        <v>1</v>
      </c>
      <c r="O2671">
        <v>11</v>
      </c>
      <c r="P2671">
        <v>2</v>
      </c>
      <c r="Q2671">
        <v>10</v>
      </c>
      <c r="R2671">
        <v>4</v>
      </c>
      <c r="S2671">
        <v>10</v>
      </c>
      <c r="T2671">
        <v>1</v>
      </c>
      <c r="U2671">
        <v>9</v>
      </c>
      <c r="V2671">
        <f>COUNTIF(tbl_HRMaster[EmployeeID],tbl_HRMaster[[#This Row],[EmployeeID]])</f>
        <v>1</v>
      </c>
      <c r="W2671">
        <f>IFERROR(INDEX(tbl_EmployeeSurvey[EnvironmentSatisfaction],MATCH(tbl_HRMaster[[#This Row],[EmployeeID]],tbl_EmployeeSurvey[EmployeeID],0)),"Not Found")</f>
        <v>4</v>
      </c>
      <c r="X2671">
        <f>IFERROR(INDEX(tbl_EmployeeSurvey[JobSatisfaction],MATCH(tbl_HRMaster[[#This Row],[EmployeeID]],tbl_EmployeeSurvey[EmployeeID],0)),"Not Found")</f>
        <v>3</v>
      </c>
      <c r="Y2671" s="5">
        <f>IFERROR(INDEX(tbl_EmployeeSurvey[WorkLifeBalance],MATCH(tbl_HRMaster[[#This Row],[EmployeeID]],tbl_EmployeeSurvey[EmployeeID],0)),"Not Found")</f>
        <v>2</v>
      </c>
      <c r="Z2671" s="5">
        <f>IFERROR(VLOOKUP(tbl_HRMaster[[#This Row],[EmployeeID]],tbl_ManagerSurvey[[EmployeeID]:[PerformanceRating]],2,FALSE),"Not Found")</f>
        <v>4</v>
      </c>
      <c r="AA2671" s="5">
        <f>IFERROR(VLOOKUP(tbl_HRMaster[[#This Row],[EmployeeID]],tbl_ManagerSurvey[[EmployeeID]:[PerformanceRating]],3,FALSE),"Not Found")</f>
        <v>3</v>
      </c>
      <c r="AB2671" s="5" t="str">
        <f>IF(tbl_HRMaster[[#This Row],[Attrition]]="Yes","Left","Active")</f>
        <v>Active</v>
      </c>
      <c r="AC2671" s="5" t="str">
        <f>_xlfn.IFS(tbl_HRMaster[[#This Row],[Age]]&lt;25,"Under 25",tbl_HRMaster[[#This Row],[Age]]&lt;35,"25-34",tbl_HRMaster[[#This Row],[Age]]&lt;45,"35-44",tbl_HRMaster[[#This Row],[Age]]&lt;55,"45-54",TRUE,"Above 54")</f>
        <v>25-34</v>
      </c>
      <c r="AD2671" s="5" t="str">
        <f>_xlfn.IFS(
tbl_HRMaster[[#This Row],[YearsAtCompany]]&lt;2,"&lt; 2 Years",
tbl_HRMaster[[#This Row],[YearsAtCompany]]&lt;5,"2-4 Years",
tbl_HRMaster[[#This Row],[YearsAtCompany]]&lt;10,"5-9 Years",
TRUE,"10+ Years"
)</f>
        <v>10+ Years</v>
      </c>
      <c r="AE2671" s="5">
        <f>IF(tbl_HRMaster[[#This Row],[Attrition]]="Yes",1,0)</f>
        <v>0</v>
      </c>
    </row>
    <row r="2672" spans="1:31" x14ac:dyDescent="0.25">
      <c r="A2672">
        <v>29</v>
      </c>
      <c r="B2672" t="s">
        <v>28</v>
      </c>
      <c r="C2672" t="s">
        <v>22</v>
      </c>
      <c r="D2672" t="s">
        <v>23</v>
      </c>
      <c r="E2672">
        <v>10</v>
      </c>
      <c r="F2672">
        <v>2</v>
      </c>
      <c r="G2672" t="s">
        <v>24</v>
      </c>
      <c r="H2672">
        <v>1418</v>
      </c>
      <c r="I2672" t="s">
        <v>25</v>
      </c>
      <c r="J2672">
        <v>2</v>
      </c>
      <c r="K2672" t="s">
        <v>31</v>
      </c>
      <c r="L2672" t="s">
        <v>27</v>
      </c>
      <c r="M2672">
        <v>15550</v>
      </c>
      <c r="N2672">
        <v>1</v>
      </c>
      <c r="O2672">
        <v>19</v>
      </c>
      <c r="P2672">
        <v>2</v>
      </c>
      <c r="Q2672">
        <v>10</v>
      </c>
      <c r="R2672">
        <v>2</v>
      </c>
      <c r="S2672">
        <v>10</v>
      </c>
      <c r="T2672">
        <v>1</v>
      </c>
      <c r="U2672">
        <v>9</v>
      </c>
      <c r="V2672">
        <f>COUNTIF(tbl_HRMaster[EmployeeID],tbl_HRMaster[[#This Row],[EmployeeID]])</f>
        <v>1</v>
      </c>
      <c r="W2672">
        <f>IFERROR(INDEX(tbl_EmployeeSurvey[EnvironmentSatisfaction],MATCH(tbl_HRMaster[[#This Row],[EmployeeID]],tbl_EmployeeSurvey[EmployeeID],0)),"Not Found")</f>
        <v>2</v>
      </c>
      <c r="X2672">
        <f>IFERROR(INDEX(tbl_EmployeeSurvey[JobSatisfaction],MATCH(tbl_HRMaster[[#This Row],[EmployeeID]],tbl_EmployeeSurvey[EmployeeID],0)),"Not Found")</f>
        <v>4</v>
      </c>
      <c r="Y2672" s="5">
        <f>IFERROR(INDEX(tbl_EmployeeSurvey[WorkLifeBalance],MATCH(tbl_HRMaster[[#This Row],[EmployeeID]],tbl_EmployeeSurvey[EmployeeID],0)),"Not Found")</f>
        <v>2</v>
      </c>
      <c r="Z2672" s="5">
        <f>IFERROR(VLOOKUP(tbl_HRMaster[[#This Row],[EmployeeID]],tbl_ManagerSurvey[[EmployeeID]:[PerformanceRating]],2,FALSE),"Not Found")</f>
        <v>3</v>
      </c>
      <c r="AA2672" s="5">
        <f>IFERROR(VLOOKUP(tbl_HRMaster[[#This Row],[EmployeeID]],tbl_ManagerSurvey[[EmployeeID]:[PerformanceRating]],3,FALSE),"Not Found")</f>
        <v>3</v>
      </c>
      <c r="AB2672" s="5" t="str">
        <f>IF(tbl_HRMaster[[#This Row],[Attrition]]="Yes","Left","Active")</f>
        <v>Left</v>
      </c>
      <c r="AC2672" s="5" t="str">
        <f>_xlfn.IFS(tbl_HRMaster[[#This Row],[Age]]&lt;25,"Under 25",tbl_HRMaster[[#This Row],[Age]]&lt;35,"25-34",tbl_HRMaster[[#This Row],[Age]]&lt;45,"35-44",tbl_HRMaster[[#This Row],[Age]]&lt;55,"45-54",TRUE,"Above 54")</f>
        <v>25-34</v>
      </c>
      <c r="AD2672" s="5" t="str">
        <f>_xlfn.IFS(
tbl_HRMaster[[#This Row],[YearsAtCompany]]&lt;2,"&lt; 2 Years",
tbl_HRMaster[[#This Row],[YearsAtCompany]]&lt;5,"2-4 Years",
tbl_HRMaster[[#This Row],[YearsAtCompany]]&lt;10,"5-9 Years",
TRUE,"10+ Years"
)</f>
        <v>10+ Years</v>
      </c>
      <c r="AE2672" s="5">
        <f>IF(tbl_HRMaster[[#This Row],[Attrition]]="Yes",1,0)</f>
        <v>1</v>
      </c>
    </row>
    <row r="2673" spans="1:31" x14ac:dyDescent="0.25">
      <c r="A2673">
        <v>29</v>
      </c>
      <c r="B2673" t="s">
        <v>28</v>
      </c>
      <c r="C2673" t="s">
        <v>22</v>
      </c>
      <c r="D2673" t="s">
        <v>23</v>
      </c>
      <c r="E2673">
        <v>10</v>
      </c>
      <c r="F2673">
        <v>2</v>
      </c>
      <c r="G2673" t="s">
        <v>24</v>
      </c>
      <c r="H2673">
        <v>2888</v>
      </c>
      <c r="I2673" t="s">
        <v>25</v>
      </c>
      <c r="J2673">
        <v>2</v>
      </c>
      <c r="K2673" t="s">
        <v>31</v>
      </c>
      <c r="L2673" t="s">
        <v>27</v>
      </c>
      <c r="M2673">
        <v>15550</v>
      </c>
      <c r="N2673">
        <v>1</v>
      </c>
      <c r="O2673">
        <v>19</v>
      </c>
      <c r="P2673">
        <v>2</v>
      </c>
      <c r="Q2673">
        <v>10</v>
      </c>
      <c r="R2673">
        <v>2</v>
      </c>
      <c r="S2673">
        <v>10</v>
      </c>
      <c r="T2673">
        <v>1</v>
      </c>
      <c r="U2673">
        <v>9</v>
      </c>
      <c r="V2673">
        <f>COUNTIF(tbl_HRMaster[EmployeeID],tbl_HRMaster[[#This Row],[EmployeeID]])</f>
        <v>1</v>
      </c>
      <c r="W2673">
        <f>IFERROR(INDEX(tbl_EmployeeSurvey[EnvironmentSatisfaction],MATCH(tbl_HRMaster[[#This Row],[EmployeeID]],tbl_EmployeeSurvey[EmployeeID],0)),"Not Found")</f>
        <v>2</v>
      </c>
      <c r="X2673">
        <f>IFERROR(INDEX(tbl_EmployeeSurvey[JobSatisfaction],MATCH(tbl_HRMaster[[#This Row],[EmployeeID]],tbl_EmployeeSurvey[EmployeeID],0)),"Not Found")</f>
        <v>4</v>
      </c>
      <c r="Y2673" s="5">
        <f>IFERROR(INDEX(tbl_EmployeeSurvey[WorkLifeBalance],MATCH(tbl_HRMaster[[#This Row],[EmployeeID]],tbl_EmployeeSurvey[EmployeeID],0)),"Not Found")</f>
        <v>2</v>
      </c>
      <c r="Z2673" s="5">
        <f>IFERROR(VLOOKUP(tbl_HRMaster[[#This Row],[EmployeeID]],tbl_ManagerSurvey[[EmployeeID]:[PerformanceRating]],2,FALSE),"Not Found")</f>
        <v>3</v>
      </c>
      <c r="AA2673" s="5">
        <f>IFERROR(VLOOKUP(tbl_HRMaster[[#This Row],[EmployeeID]],tbl_ManagerSurvey[[EmployeeID]:[PerformanceRating]],3,FALSE),"Not Found")</f>
        <v>3</v>
      </c>
      <c r="AB2673" s="5" t="str">
        <f>IF(tbl_HRMaster[[#This Row],[Attrition]]="Yes","Left","Active")</f>
        <v>Left</v>
      </c>
      <c r="AC2673" s="5" t="str">
        <f>_xlfn.IFS(tbl_HRMaster[[#This Row],[Age]]&lt;25,"Under 25",tbl_HRMaster[[#This Row],[Age]]&lt;35,"25-34",tbl_HRMaster[[#This Row],[Age]]&lt;45,"35-44",tbl_HRMaster[[#This Row],[Age]]&lt;55,"45-54",TRUE,"Above 54")</f>
        <v>25-34</v>
      </c>
      <c r="AD2673" s="5" t="str">
        <f>_xlfn.IFS(
tbl_HRMaster[[#This Row],[YearsAtCompany]]&lt;2,"&lt; 2 Years",
tbl_HRMaster[[#This Row],[YearsAtCompany]]&lt;5,"2-4 Years",
tbl_HRMaster[[#This Row],[YearsAtCompany]]&lt;10,"5-9 Years",
TRUE,"10+ Years"
)</f>
        <v>10+ Years</v>
      </c>
      <c r="AE2673" s="5">
        <f>IF(tbl_HRMaster[[#This Row],[Attrition]]="Yes",1,0)</f>
        <v>1</v>
      </c>
    </row>
    <row r="2674" spans="1:31" x14ac:dyDescent="0.25">
      <c r="A2674">
        <v>29</v>
      </c>
      <c r="B2674" t="s">
        <v>28</v>
      </c>
      <c r="C2674" t="s">
        <v>22</v>
      </c>
      <c r="D2674" t="s">
        <v>23</v>
      </c>
      <c r="E2674">
        <v>10</v>
      </c>
      <c r="F2674">
        <v>2</v>
      </c>
      <c r="G2674" t="s">
        <v>24</v>
      </c>
      <c r="H2674">
        <v>4358</v>
      </c>
      <c r="I2674" t="s">
        <v>25</v>
      </c>
      <c r="J2674">
        <v>2</v>
      </c>
      <c r="K2674" t="s">
        <v>31</v>
      </c>
      <c r="L2674" t="s">
        <v>27</v>
      </c>
      <c r="M2674">
        <v>15550</v>
      </c>
      <c r="N2674">
        <v>1</v>
      </c>
      <c r="O2674">
        <v>19</v>
      </c>
      <c r="P2674">
        <v>2</v>
      </c>
      <c r="Q2674">
        <v>10</v>
      </c>
      <c r="R2674">
        <v>2</v>
      </c>
      <c r="S2674">
        <v>10</v>
      </c>
      <c r="T2674">
        <v>1</v>
      </c>
      <c r="U2674">
        <v>9</v>
      </c>
      <c r="V2674">
        <f>COUNTIF(tbl_HRMaster[EmployeeID],tbl_HRMaster[[#This Row],[EmployeeID]])</f>
        <v>1</v>
      </c>
      <c r="W2674">
        <f>IFERROR(INDEX(tbl_EmployeeSurvey[EnvironmentSatisfaction],MATCH(tbl_HRMaster[[#This Row],[EmployeeID]],tbl_EmployeeSurvey[EmployeeID],0)),"Not Found")</f>
        <v>2</v>
      </c>
      <c r="X2674">
        <f>IFERROR(INDEX(tbl_EmployeeSurvey[JobSatisfaction],MATCH(tbl_HRMaster[[#This Row],[EmployeeID]],tbl_EmployeeSurvey[EmployeeID],0)),"Not Found")</f>
        <v>4</v>
      </c>
      <c r="Y2674" s="5">
        <f>IFERROR(INDEX(tbl_EmployeeSurvey[WorkLifeBalance],MATCH(tbl_HRMaster[[#This Row],[EmployeeID]],tbl_EmployeeSurvey[EmployeeID],0)),"Not Found")</f>
        <v>2</v>
      </c>
      <c r="Z2674" s="5">
        <f>IFERROR(VLOOKUP(tbl_HRMaster[[#This Row],[EmployeeID]],tbl_ManagerSurvey[[EmployeeID]:[PerformanceRating]],2,FALSE),"Not Found")</f>
        <v>3</v>
      </c>
      <c r="AA2674" s="5">
        <f>IFERROR(VLOOKUP(tbl_HRMaster[[#This Row],[EmployeeID]],tbl_ManagerSurvey[[EmployeeID]:[PerformanceRating]],3,FALSE),"Not Found")</f>
        <v>3</v>
      </c>
      <c r="AB2674" s="5" t="str">
        <f>IF(tbl_HRMaster[[#This Row],[Attrition]]="Yes","Left","Active")</f>
        <v>Left</v>
      </c>
      <c r="AC2674" s="5" t="str">
        <f>_xlfn.IFS(tbl_HRMaster[[#This Row],[Age]]&lt;25,"Under 25",tbl_HRMaster[[#This Row],[Age]]&lt;35,"25-34",tbl_HRMaster[[#This Row],[Age]]&lt;45,"35-44",tbl_HRMaster[[#This Row],[Age]]&lt;55,"45-54",TRUE,"Above 54")</f>
        <v>25-34</v>
      </c>
      <c r="AD2674" s="5" t="str">
        <f>_xlfn.IFS(
tbl_HRMaster[[#This Row],[YearsAtCompany]]&lt;2,"&lt; 2 Years",
tbl_HRMaster[[#This Row],[YearsAtCompany]]&lt;5,"2-4 Years",
tbl_HRMaster[[#This Row],[YearsAtCompany]]&lt;10,"5-9 Years",
TRUE,"10+ Years"
)</f>
        <v>10+ Years</v>
      </c>
      <c r="AE2674" s="5">
        <f>IF(tbl_HRMaster[[#This Row],[Attrition]]="Yes",1,0)</f>
        <v>1</v>
      </c>
    </row>
    <row r="2675" spans="1:31" x14ac:dyDescent="0.25">
      <c r="A2675">
        <v>29</v>
      </c>
      <c r="B2675" t="s">
        <v>21</v>
      </c>
      <c r="C2675" t="s">
        <v>22</v>
      </c>
      <c r="D2675" t="s">
        <v>30</v>
      </c>
      <c r="E2675">
        <v>10</v>
      </c>
      <c r="F2675">
        <v>3</v>
      </c>
      <c r="G2675" t="s">
        <v>24</v>
      </c>
      <c r="H2675">
        <v>865</v>
      </c>
      <c r="I2675" t="s">
        <v>34</v>
      </c>
      <c r="J2675">
        <v>1</v>
      </c>
      <c r="K2675" t="s">
        <v>43</v>
      </c>
      <c r="L2675" t="s">
        <v>32</v>
      </c>
      <c r="M2675">
        <v>24040</v>
      </c>
      <c r="N2675">
        <v>1</v>
      </c>
      <c r="O2675">
        <v>17</v>
      </c>
      <c r="P2675">
        <v>0</v>
      </c>
      <c r="Q2675">
        <v>10</v>
      </c>
      <c r="R2675">
        <v>3</v>
      </c>
      <c r="S2675">
        <v>10</v>
      </c>
      <c r="T2675">
        <v>1</v>
      </c>
      <c r="U2675">
        <v>5</v>
      </c>
      <c r="V2675">
        <f>COUNTIF(tbl_HRMaster[EmployeeID],tbl_HRMaster[[#This Row],[EmployeeID]])</f>
        <v>1</v>
      </c>
      <c r="W2675">
        <f>IFERROR(INDEX(tbl_EmployeeSurvey[EnvironmentSatisfaction],MATCH(tbl_HRMaster[[#This Row],[EmployeeID]],tbl_EmployeeSurvey[EmployeeID],0)),"Not Found")</f>
        <v>2</v>
      </c>
      <c r="X2675">
        <f>IFERROR(INDEX(tbl_EmployeeSurvey[JobSatisfaction],MATCH(tbl_HRMaster[[#This Row],[EmployeeID]],tbl_EmployeeSurvey[EmployeeID],0)),"Not Found")</f>
        <v>1</v>
      </c>
      <c r="Y2675" s="5">
        <f>IFERROR(INDEX(tbl_EmployeeSurvey[WorkLifeBalance],MATCH(tbl_HRMaster[[#This Row],[EmployeeID]],tbl_EmployeeSurvey[EmployeeID],0)),"Not Found")</f>
        <v>3</v>
      </c>
      <c r="Z2675" s="5">
        <f>IFERROR(VLOOKUP(tbl_HRMaster[[#This Row],[EmployeeID]],tbl_ManagerSurvey[[EmployeeID]:[PerformanceRating]],2,FALSE),"Not Found")</f>
        <v>2</v>
      </c>
      <c r="AA2675" s="5">
        <f>IFERROR(VLOOKUP(tbl_HRMaster[[#This Row],[EmployeeID]],tbl_ManagerSurvey[[EmployeeID]:[PerformanceRating]],3,FALSE),"Not Found")</f>
        <v>3</v>
      </c>
      <c r="AB2675" s="5" t="str">
        <f>IF(tbl_HRMaster[[#This Row],[Attrition]]="Yes","Left","Active")</f>
        <v>Active</v>
      </c>
      <c r="AC2675" s="5" t="str">
        <f>_xlfn.IFS(tbl_HRMaster[[#This Row],[Age]]&lt;25,"Under 25",tbl_HRMaster[[#This Row],[Age]]&lt;35,"25-34",tbl_HRMaster[[#This Row],[Age]]&lt;45,"35-44",tbl_HRMaster[[#This Row],[Age]]&lt;55,"45-54",TRUE,"Above 54")</f>
        <v>25-34</v>
      </c>
      <c r="AD2675" s="5" t="str">
        <f>_xlfn.IFS(
tbl_HRMaster[[#This Row],[YearsAtCompany]]&lt;2,"&lt; 2 Years",
tbl_HRMaster[[#This Row],[YearsAtCompany]]&lt;5,"2-4 Years",
tbl_HRMaster[[#This Row],[YearsAtCompany]]&lt;10,"5-9 Years",
TRUE,"10+ Years"
)</f>
        <v>10+ Years</v>
      </c>
      <c r="AE2675" s="5">
        <f>IF(tbl_HRMaster[[#This Row],[Attrition]]="Yes",1,0)</f>
        <v>0</v>
      </c>
    </row>
    <row r="2676" spans="1:31" x14ac:dyDescent="0.25">
      <c r="A2676">
        <v>29</v>
      </c>
      <c r="B2676" t="s">
        <v>21</v>
      </c>
      <c r="C2676" t="s">
        <v>22</v>
      </c>
      <c r="D2676" t="s">
        <v>30</v>
      </c>
      <c r="E2676">
        <v>10</v>
      </c>
      <c r="F2676">
        <v>3</v>
      </c>
      <c r="G2676" t="s">
        <v>24</v>
      </c>
      <c r="H2676">
        <v>2335</v>
      </c>
      <c r="I2676" t="s">
        <v>34</v>
      </c>
      <c r="J2676">
        <v>1</v>
      </c>
      <c r="K2676" t="s">
        <v>43</v>
      </c>
      <c r="L2676" t="s">
        <v>32</v>
      </c>
      <c r="M2676">
        <v>24040</v>
      </c>
      <c r="N2676">
        <v>1</v>
      </c>
      <c r="O2676">
        <v>17</v>
      </c>
      <c r="P2676">
        <v>0</v>
      </c>
      <c r="Q2676">
        <v>10</v>
      </c>
      <c r="R2676">
        <v>3</v>
      </c>
      <c r="S2676">
        <v>10</v>
      </c>
      <c r="T2676">
        <v>1</v>
      </c>
      <c r="U2676">
        <v>5</v>
      </c>
      <c r="V2676">
        <f>COUNTIF(tbl_HRMaster[EmployeeID],tbl_HRMaster[[#This Row],[EmployeeID]])</f>
        <v>1</v>
      </c>
      <c r="W2676">
        <f>IFERROR(INDEX(tbl_EmployeeSurvey[EnvironmentSatisfaction],MATCH(tbl_HRMaster[[#This Row],[EmployeeID]],tbl_EmployeeSurvey[EmployeeID],0)),"Not Found")</f>
        <v>2</v>
      </c>
      <c r="X2676">
        <f>IFERROR(INDEX(tbl_EmployeeSurvey[JobSatisfaction],MATCH(tbl_HRMaster[[#This Row],[EmployeeID]],tbl_EmployeeSurvey[EmployeeID],0)),"Not Found")</f>
        <v>1</v>
      </c>
      <c r="Y2676" s="5">
        <f>IFERROR(INDEX(tbl_EmployeeSurvey[WorkLifeBalance],MATCH(tbl_HRMaster[[#This Row],[EmployeeID]],tbl_EmployeeSurvey[EmployeeID],0)),"Not Found")</f>
        <v>3</v>
      </c>
      <c r="Z2676" s="5">
        <f>IFERROR(VLOOKUP(tbl_HRMaster[[#This Row],[EmployeeID]],tbl_ManagerSurvey[[EmployeeID]:[PerformanceRating]],2,FALSE),"Not Found")</f>
        <v>2</v>
      </c>
      <c r="AA2676" s="5">
        <f>IFERROR(VLOOKUP(tbl_HRMaster[[#This Row],[EmployeeID]],tbl_ManagerSurvey[[EmployeeID]:[PerformanceRating]],3,FALSE),"Not Found")</f>
        <v>3</v>
      </c>
      <c r="AB2676" s="5" t="str">
        <f>IF(tbl_HRMaster[[#This Row],[Attrition]]="Yes","Left","Active")</f>
        <v>Active</v>
      </c>
      <c r="AC2676" s="5" t="str">
        <f>_xlfn.IFS(tbl_HRMaster[[#This Row],[Age]]&lt;25,"Under 25",tbl_HRMaster[[#This Row],[Age]]&lt;35,"25-34",tbl_HRMaster[[#This Row],[Age]]&lt;45,"35-44",tbl_HRMaster[[#This Row],[Age]]&lt;55,"45-54",TRUE,"Above 54")</f>
        <v>25-34</v>
      </c>
      <c r="AD2676" s="5" t="str">
        <f>_xlfn.IFS(
tbl_HRMaster[[#This Row],[YearsAtCompany]]&lt;2,"&lt; 2 Years",
tbl_HRMaster[[#This Row],[YearsAtCompany]]&lt;5,"2-4 Years",
tbl_HRMaster[[#This Row],[YearsAtCompany]]&lt;10,"5-9 Years",
TRUE,"10+ Years"
)</f>
        <v>10+ Years</v>
      </c>
      <c r="AE2676" s="5">
        <f>IF(tbl_HRMaster[[#This Row],[Attrition]]="Yes",1,0)</f>
        <v>0</v>
      </c>
    </row>
    <row r="2677" spans="1:31" x14ac:dyDescent="0.25">
      <c r="A2677">
        <v>29</v>
      </c>
      <c r="B2677" t="s">
        <v>21</v>
      </c>
      <c r="C2677" t="s">
        <v>22</v>
      </c>
      <c r="D2677" t="s">
        <v>30</v>
      </c>
      <c r="E2677">
        <v>10</v>
      </c>
      <c r="F2677">
        <v>3</v>
      </c>
      <c r="G2677" t="s">
        <v>24</v>
      </c>
      <c r="H2677">
        <v>3805</v>
      </c>
      <c r="I2677" t="s">
        <v>34</v>
      </c>
      <c r="J2677">
        <v>1</v>
      </c>
      <c r="K2677" t="s">
        <v>43</v>
      </c>
      <c r="L2677" t="s">
        <v>32</v>
      </c>
      <c r="M2677">
        <v>24040</v>
      </c>
      <c r="N2677">
        <v>1</v>
      </c>
      <c r="O2677">
        <v>17</v>
      </c>
      <c r="P2677">
        <v>0</v>
      </c>
      <c r="Q2677">
        <v>10</v>
      </c>
      <c r="R2677">
        <v>3</v>
      </c>
      <c r="S2677">
        <v>10</v>
      </c>
      <c r="T2677">
        <v>1</v>
      </c>
      <c r="U2677">
        <v>5</v>
      </c>
      <c r="V2677">
        <f>COUNTIF(tbl_HRMaster[EmployeeID],tbl_HRMaster[[#This Row],[EmployeeID]])</f>
        <v>1</v>
      </c>
      <c r="W2677">
        <f>IFERROR(INDEX(tbl_EmployeeSurvey[EnvironmentSatisfaction],MATCH(tbl_HRMaster[[#This Row],[EmployeeID]],tbl_EmployeeSurvey[EmployeeID],0)),"Not Found")</f>
        <v>2</v>
      </c>
      <c r="X2677">
        <f>IFERROR(INDEX(tbl_EmployeeSurvey[JobSatisfaction],MATCH(tbl_HRMaster[[#This Row],[EmployeeID]],tbl_EmployeeSurvey[EmployeeID],0)),"Not Found")</f>
        <v>1</v>
      </c>
      <c r="Y2677" s="5">
        <f>IFERROR(INDEX(tbl_EmployeeSurvey[WorkLifeBalance],MATCH(tbl_HRMaster[[#This Row],[EmployeeID]],tbl_EmployeeSurvey[EmployeeID],0)),"Not Found")</f>
        <v>3</v>
      </c>
      <c r="Z2677" s="5">
        <f>IFERROR(VLOOKUP(tbl_HRMaster[[#This Row],[EmployeeID]],tbl_ManagerSurvey[[EmployeeID]:[PerformanceRating]],2,FALSE),"Not Found")</f>
        <v>2</v>
      </c>
      <c r="AA2677" s="5">
        <f>IFERROR(VLOOKUP(tbl_HRMaster[[#This Row],[EmployeeID]],tbl_ManagerSurvey[[EmployeeID]:[PerformanceRating]],3,FALSE),"Not Found")</f>
        <v>3</v>
      </c>
      <c r="AB2677" s="5" t="str">
        <f>IF(tbl_HRMaster[[#This Row],[Attrition]]="Yes","Left","Active")</f>
        <v>Active</v>
      </c>
      <c r="AC2677" s="5" t="str">
        <f>_xlfn.IFS(tbl_HRMaster[[#This Row],[Age]]&lt;25,"Under 25",tbl_HRMaster[[#This Row],[Age]]&lt;35,"25-34",tbl_HRMaster[[#This Row],[Age]]&lt;45,"35-44",tbl_HRMaster[[#This Row],[Age]]&lt;55,"45-54",TRUE,"Above 54")</f>
        <v>25-34</v>
      </c>
      <c r="AD2677" s="5" t="str">
        <f>_xlfn.IFS(
tbl_HRMaster[[#This Row],[YearsAtCompany]]&lt;2,"&lt; 2 Years",
tbl_HRMaster[[#This Row],[YearsAtCompany]]&lt;5,"2-4 Years",
tbl_HRMaster[[#This Row],[YearsAtCompany]]&lt;10,"5-9 Years",
TRUE,"10+ Years"
)</f>
        <v>10+ Years</v>
      </c>
      <c r="AE2677" s="5">
        <f>IF(tbl_HRMaster[[#This Row],[Attrition]]="Yes",1,0)</f>
        <v>0</v>
      </c>
    </row>
    <row r="2678" spans="1:31" x14ac:dyDescent="0.25">
      <c r="A2678">
        <v>45</v>
      </c>
      <c r="B2678" t="s">
        <v>21</v>
      </c>
      <c r="C2678" t="s">
        <v>22</v>
      </c>
      <c r="D2678" t="s">
        <v>23</v>
      </c>
      <c r="E2678">
        <v>29</v>
      </c>
      <c r="F2678">
        <v>2</v>
      </c>
      <c r="G2678" t="s">
        <v>46</v>
      </c>
      <c r="H2678">
        <v>885</v>
      </c>
      <c r="I2678" t="s">
        <v>25</v>
      </c>
      <c r="J2678">
        <v>2</v>
      </c>
      <c r="K2678" t="s">
        <v>31</v>
      </c>
      <c r="L2678" t="s">
        <v>32</v>
      </c>
      <c r="M2678">
        <v>29730</v>
      </c>
      <c r="N2678">
        <v>1</v>
      </c>
      <c r="O2678">
        <v>12</v>
      </c>
      <c r="P2678">
        <v>0</v>
      </c>
      <c r="Q2678">
        <v>10</v>
      </c>
      <c r="R2678">
        <v>2</v>
      </c>
      <c r="S2678">
        <v>10</v>
      </c>
      <c r="T2678">
        <v>1</v>
      </c>
      <c r="U2678">
        <v>4</v>
      </c>
      <c r="V2678">
        <f>COUNTIF(tbl_HRMaster[EmployeeID],tbl_HRMaster[[#This Row],[EmployeeID]])</f>
        <v>1</v>
      </c>
      <c r="W2678">
        <f>IFERROR(INDEX(tbl_EmployeeSurvey[EnvironmentSatisfaction],MATCH(tbl_HRMaster[[#This Row],[EmployeeID]],tbl_EmployeeSurvey[EmployeeID],0)),"Not Found")</f>
        <v>3</v>
      </c>
      <c r="X2678">
        <f>IFERROR(INDEX(tbl_EmployeeSurvey[JobSatisfaction],MATCH(tbl_HRMaster[[#This Row],[EmployeeID]],tbl_EmployeeSurvey[EmployeeID],0)),"Not Found")</f>
        <v>1</v>
      </c>
      <c r="Y2678" s="5">
        <f>IFERROR(INDEX(tbl_EmployeeSurvey[WorkLifeBalance],MATCH(tbl_HRMaster[[#This Row],[EmployeeID]],tbl_EmployeeSurvey[EmployeeID],0)),"Not Found")</f>
        <v>3</v>
      </c>
      <c r="Z2678" s="5">
        <f>IFERROR(VLOOKUP(tbl_HRMaster[[#This Row],[EmployeeID]],tbl_ManagerSurvey[[EmployeeID]:[PerformanceRating]],2,FALSE),"Not Found")</f>
        <v>3</v>
      </c>
      <c r="AA2678" s="5">
        <f>IFERROR(VLOOKUP(tbl_HRMaster[[#This Row],[EmployeeID]],tbl_ManagerSurvey[[EmployeeID]:[PerformanceRating]],3,FALSE),"Not Found")</f>
        <v>3</v>
      </c>
      <c r="AB2678" s="5" t="str">
        <f>IF(tbl_HRMaster[[#This Row],[Attrition]]="Yes","Left","Active")</f>
        <v>Active</v>
      </c>
      <c r="AC2678" s="5" t="str">
        <f>_xlfn.IFS(tbl_HRMaster[[#This Row],[Age]]&lt;25,"Under 25",tbl_HRMaster[[#This Row],[Age]]&lt;35,"25-34",tbl_HRMaster[[#This Row],[Age]]&lt;45,"35-44",tbl_HRMaster[[#This Row],[Age]]&lt;55,"45-54",TRUE,"Above 54")</f>
        <v>45-54</v>
      </c>
      <c r="AD2678" s="5" t="str">
        <f>_xlfn.IFS(
tbl_HRMaster[[#This Row],[YearsAtCompany]]&lt;2,"&lt; 2 Years",
tbl_HRMaster[[#This Row],[YearsAtCompany]]&lt;5,"2-4 Years",
tbl_HRMaster[[#This Row],[YearsAtCompany]]&lt;10,"5-9 Years",
TRUE,"10+ Years"
)</f>
        <v>10+ Years</v>
      </c>
      <c r="AE2678" s="5">
        <f>IF(tbl_HRMaster[[#This Row],[Attrition]]="Yes",1,0)</f>
        <v>0</v>
      </c>
    </row>
    <row r="2679" spans="1:31" x14ac:dyDescent="0.25">
      <c r="A2679">
        <v>45</v>
      </c>
      <c r="B2679" t="s">
        <v>21</v>
      </c>
      <c r="C2679" t="s">
        <v>22</v>
      </c>
      <c r="D2679" t="s">
        <v>23</v>
      </c>
      <c r="E2679">
        <v>29</v>
      </c>
      <c r="F2679">
        <v>2</v>
      </c>
      <c r="G2679" t="s">
        <v>46</v>
      </c>
      <c r="H2679">
        <v>2355</v>
      </c>
      <c r="I2679" t="s">
        <v>25</v>
      </c>
      <c r="J2679">
        <v>2</v>
      </c>
      <c r="K2679" t="s">
        <v>31</v>
      </c>
      <c r="L2679" t="s">
        <v>32</v>
      </c>
      <c r="M2679">
        <v>29730</v>
      </c>
      <c r="N2679">
        <v>1</v>
      </c>
      <c r="O2679">
        <v>12</v>
      </c>
      <c r="P2679">
        <v>0</v>
      </c>
      <c r="Q2679">
        <v>10</v>
      </c>
      <c r="R2679">
        <v>2</v>
      </c>
      <c r="S2679">
        <v>10</v>
      </c>
      <c r="T2679">
        <v>1</v>
      </c>
      <c r="U2679">
        <v>4</v>
      </c>
      <c r="V2679">
        <f>COUNTIF(tbl_HRMaster[EmployeeID],tbl_HRMaster[[#This Row],[EmployeeID]])</f>
        <v>1</v>
      </c>
      <c r="W2679">
        <f>IFERROR(INDEX(tbl_EmployeeSurvey[EnvironmentSatisfaction],MATCH(tbl_HRMaster[[#This Row],[EmployeeID]],tbl_EmployeeSurvey[EmployeeID],0)),"Not Found")</f>
        <v>3</v>
      </c>
      <c r="X2679">
        <f>IFERROR(INDEX(tbl_EmployeeSurvey[JobSatisfaction],MATCH(tbl_HRMaster[[#This Row],[EmployeeID]],tbl_EmployeeSurvey[EmployeeID],0)),"Not Found")</f>
        <v>1</v>
      </c>
      <c r="Y2679" s="5">
        <f>IFERROR(INDEX(tbl_EmployeeSurvey[WorkLifeBalance],MATCH(tbl_HRMaster[[#This Row],[EmployeeID]],tbl_EmployeeSurvey[EmployeeID],0)),"Not Found")</f>
        <v>3</v>
      </c>
      <c r="Z2679" s="5">
        <f>IFERROR(VLOOKUP(tbl_HRMaster[[#This Row],[EmployeeID]],tbl_ManagerSurvey[[EmployeeID]:[PerformanceRating]],2,FALSE),"Not Found")</f>
        <v>3</v>
      </c>
      <c r="AA2679" s="5">
        <f>IFERROR(VLOOKUP(tbl_HRMaster[[#This Row],[EmployeeID]],tbl_ManagerSurvey[[EmployeeID]:[PerformanceRating]],3,FALSE),"Not Found")</f>
        <v>3</v>
      </c>
      <c r="AB2679" s="5" t="str">
        <f>IF(tbl_HRMaster[[#This Row],[Attrition]]="Yes","Left","Active")</f>
        <v>Active</v>
      </c>
      <c r="AC2679" s="5" t="str">
        <f>_xlfn.IFS(tbl_HRMaster[[#This Row],[Age]]&lt;25,"Under 25",tbl_HRMaster[[#This Row],[Age]]&lt;35,"25-34",tbl_HRMaster[[#This Row],[Age]]&lt;45,"35-44",tbl_HRMaster[[#This Row],[Age]]&lt;55,"45-54",TRUE,"Above 54")</f>
        <v>45-54</v>
      </c>
      <c r="AD2679" s="5" t="str">
        <f>_xlfn.IFS(
tbl_HRMaster[[#This Row],[YearsAtCompany]]&lt;2,"&lt; 2 Years",
tbl_HRMaster[[#This Row],[YearsAtCompany]]&lt;5,"2-4 Years",
tbl_HRMaster[[#This Row],[YearsAtCompany]]&lt;10,"5-9 Years",
TRUE,"10+ Years"
)</f>
        <v>10+ Years</v>
      </c>
      <c r="AE2679" s="5">
        <f>IF(tbl_HRMaster[[#This Row],[Attrition]]="Yes",1,0)</f>
        <v>0</v>
      </c>
    </row>
    <row r="2680" spans="1:31" x14ac:dyDescent="0.25">
      <c r="A2680">
        <v>45</v>
      </c>
      <c r="B2680" t="s">
        <v>21</v>
      </c>
      <c r="C2680" t="s">
        <v>22</v>
      </c>
      <c r="D2680" t="s">
        <v>23</v>
      </c>
      <c r="E2680">
        <v>29</v>
      </c>
      <c r="F2680">
        <v>2</v>
      </c>
      <c r="G2680" t="s">
        <v>46</v>
      </c>
      <c r="H2680">
        <v>3825</v>
      </c>
      <c r="I2680" t="s">
        <v>25</v>
      </c>
      <c r="J2680">
        <v>2</v>
      </c>
      <c r="K2680" t="s">
        <v>31</v>
      </c>
      <c r="L2680" t="s">
        <v>32</v>
      </c>
      <c r="M2680">
        <v>29730</v>
      </c>
      <c r="N2680">
        <v>1</v>
      </c>
      <c r="O2680">
        <v>12</v>
      </c>
      <c r="P2680">
        <v>0</v>
      </c>
      <c r="Q2680">
        <v>10</v>
      </c>
      <c r="R2680">
        <v>2</v>
      </c>
      <c r="S2680">
        <v>10</v>
      </c>
      <c r="T2680">
        <v>1</v>
      </c>
      <c r="U2680">
        <v>4</v>
      </c>
      <c r="V2680">
        <f>COUNTIF(tbl_HRMaster[EmployeeID],tbl_HRMaster[[#This Row],[EmployeeID]])</f>
        <v>1</v>
      </c>
      <c r="W2680">
        <f>IFERROR(INDEX(tbl_EmployeeSurvey[EnvironmentSatisfaction],MATCH(tbl_HRMaster[[#This Row],[EmployeeID]],tbl_EmployeeSurvey[EmployeeID],0)),"Not Found")</f>
        <v>3</v>
      </c>
      <c r="X2680">
        <f>IFERROR(INDEX(tbl_EmployeeSurvey[JobSatisfaction],MATCH(tbl_HRMaster[[#This Row],[EmployeeID]],tbl_EmployeeSurvey[EmployeeID],0)),"Not Found")</f>
        <v>1</v>
      </c>
      <c r="Y2680" s="5">
        <f>IFERROR(INDEX(tbl_EmployeeSurvey[WorkLifeBalance],MATCH(tbl_HRMaster[[#This Row],[EmployeeID]],tbl_EmployeeSurvey[EmployeeID],0)),"Not Found")</f>
        <v>3</v>
      </c>
      <c r="Z2680" s="5">
        <f>IFERROR(VLOOKUP(tbl_HRMaster[[#This Row],[EmployeeID]],tbl_ManagerSurvey[[EmployeeID]:[PerformanceRating]],2,FALSE),"Not Found")</f>
        <v>3</v>
      </c>
      <c r="AA2680" s="5">
        <f>IFERROR(VLOOKUP(tbl_HRMaster[[#This Row],[EmployeeID]],tbl_ManagerSurvey[[EmployeeID]:[PerformanceRating]],3,FALSE),"Not Found")</f>
        <v>3</v>
      </c>
      <c r="AB2680" s="5" t="str">
        <f>IF(tbl_HRMaster[[#This Row],[Attrition]]="Yes","Left","Active")</f>
        <v>Active</v>
      </c>
      <c r="AC2680" s="5" t="str">
        <f>_xlfn.IFS(tbl_HRMaster[[#This Row],[Age]]&lt;25,"Under 25",tbl_HRMaster[[#This Row],[Age]]&lt;35,"25-34",tbl_HRMaster[[#This Row],[Age]]&lt;45,"35-44",tbl_HRMaster[[#This Row],[Age]]&lt;55,"45-54",TRUE,"Above 54")</f>
        <v>45-54</v>
      </c>
      <c r="AD2680" s="5" t="str">
        <f>_xlfn.IFS(
tbl_HRMaster[[#This Row],[YearsAtCompany]]&lt;2,"&lt; 2 Years",
tbl_HRMaster[[#This Row],[YearsAtCompany]]&lt;5,"2-4 Years",
tbl_HRMaster[[#This Row],[YearsAtCompany]]&lt;10,"5-9 Years",
TRUE,"10+ Years"
)</f>
        <v>10+ Years</v>
      </c>
      <c r="AE2680" s="5">
        <f>IF(tbl_HRMaster[[#This Row],[Attrition]]="Yes",1,0)</f>
        <v>0</v>
      </c>
    </row>
    <row r="2681" spans="1:31" x14ac:dyDescent="0.25">
      <c r="A2681">
        <v>30</v>
      </c>
      <c r="B2681" t="s">
        <v>21</v>
      </c>
      <c r="C2681" t="s">
        <v>22</v>
      </c>
      <c r="D2681" t="s">
        <v>30</v>
      </c>
      <c r="E2681">
        <v>7</v>
      </c>
      <c r="F2681">
        <v>2</v>
      </c>
      <c r="G2681" t="s">
        <v>24</v>
      </c>
      <c r="H2681">
        <v>587</v>
      </c>
      <c r="I2681" t="s">
        <v>25</v>
      </c>
      <c r="J2681">
        <v>1</v>
      </c>
      <c r="K2681" t="s">
        <v>42</v>
      </c>
      <c r="L2681" t="s">
        <v>27</v>
      </c>
      <c r="M2681">
        <v>34480</v>
      </c>
      <c r="N2681">
        <v>1</v>
      </c>
      <c r="O2681">
        <v>11</v>
      </c>
      <c r="P2681">
        <v>0</v>
      </c>
      <c r="Q2681">
        <v>10</v>
      </c>
      <c r="R2681">
        <v>3</v>
      </c>
      <c r="S2681">
        <v>10</v>
      </c>
      <c r="T2681">
        <v>1</v>
      </c>
      <c r="U2681">
        <v>4</v>
      </c>
      <c r="V2681">
        <f>COUNTIF(tbl_HRMaster[EmployeeID],tbl_HRMaster[[#This Row],[EmployeeID]])</f>
        <v>1</v>
      </c>
      <c r="W2681">
        <f>IFERROR(INDEX(tbl_EmployeeSurvey[EnvironmentSatisfaction],MATCH(tbl_HRMaster[[#This Row],[EmployeeID]],tbl_EmployeeSurvey[EmployeeID],0)),"Not Found")</f>
        <v>3</v>
      </c>
      <c r="X2681">
        <f>IFERROR(INDEX(tbl_EmployeeSurvey[JobSatisfaction],MATCH(tbl_HRMaster[[#This Row],[EmployeeID]],tbl_EmployeeSurvey[EmployeeID],0)),"Not Found")</f>
        <v>3</v>
      </c>
      <c r="Y2681" s="5">
        <f>IFERROR(INDEX(tbl_EmployeeSurvey[WorkLifeBalance],MATCH(tbl_HRMaster[[#This Row],[EmployeeID]],tbl_EmployeeSurvey[EmployeeID],0)),"Not Found")</f>
        <v>3</v>
      </c>
      <c r="Z2681" s="5">
        <f>IFERROR(VLOOKUP(tbl_HRMaster[[#This Row],[EmployeeID]],tbl_ManagerSurvey[[EmployeeID]:[PerformanceRating]],2,FALSE),"Not Found")</f>
        <v>3</v>
      </c>
      <c r="AA2681" s="5">
        <f>IFERROR(VLOOKUP(tbl_HRMaster[[#This Row],[EmployeeID]],tbl_ManagerSurvey[[EmployeeID]:[PerformanceRating]],3,FALSE),"Not Found")</f>
        <v>3</v>
      </c>
      <c r="AB2681" s="5" t="str">
        <f>IF(tbl_HRMaster[[#This Row],[Attrition]]="Yes","Left","Active")</f>
        <v>Active</v>
      </c>
      <c r="AC2681" s="5" t="str">
        <f>_xlfn.IFS(tbl_HRMaster[[#This Row],[Age]]&lt;25,"Under 25",tbl_HRMaster[[#This Row],[Age]]&lt;35,"25-34",tbl_HRMaster[[#This Row],[Age]]&lt;45,"35-44",tbl_HRMaster[[#This Row],[Age]]&lt;55,"45-54",TRUE,"Above 54")</f>
        <v>25-34</v>
      </c>
      <c r="AD2681" s="5" t="str">
        <f>_xlfn.IFS(
tbl_HRMaster[[#This Row],[YearsAtCompany]]&lt;2,"&lt; 2 Years",
tbl_HRMaster[[#This Row],[YearsAtCompany]]&lt;5,"2-4 Years",
tbl_HRMaster[[#This Row],[YearsAtCompany]]&lt;10,"5-9 Years",
TRUE,"10+ Years"
)</f>
        <v>10+ Years</v>
      </c>
      <c r="AE2681" s="5">
        <f>IF(tbl_HRMaster[[#This Row],[Attrition]]="Yes",1,0)</f>
        <v>0</v>
      </c>
    </row>
    <row r="2682" spans="1:31" x14ac:dyDescent="0.25">
      <c r="A2682">
        <v>30</v>
      </c>
      <c r="B2682" t="s">
        <v>21</v>
      </c>
      <c r="C2682" t="s">
        <v>22</v>
      </c>
      <c r="D2682" t="s">
        <v>30</v>
      </c>
      <c r="E2682">
        <v>7</v>
      </c>
      <c r="F2682">
        <v>2</v>
      </c>
      <c r="G2682" t="s">
        <v>24</v>
      </c>
      <c r="H2682">
        <v>2057</v>
      </c>
      <c r="I2682" t="s">
        <v>25</v>
      </c>
      <c r="J2682">
        <v>1</v>
      </c>
      <c r="K2682" t="s">
        <v>42</v>
      </c>
      <c r="L2682" t="s">
        <v>27</v>
      </c>
      <c r="M2682">
        <v>34480</v>
      </c>
      <c r="N2682">
        <v>1</v>
      </c>
      <c r="O2682">
        <v>11</v>
      </c>
      <c r="P2682">
        <v>0</v>
      </c>
      <c r="Q2682">
        <v>10</v>
      </c>
      <c r="R2682">
        <v>3</v>
      </c>
      <c r="S2682">
        <v>10</v>
      </c>
      <c r="T2682">
        <v>1</v>
      </c>
      <c r="U2682">
        <v>4</v>
      </c>
      <c r="V2682">
        <f>COUNTIF(tbl_HRMaster[EmployeeID],tbl_HRMaster[[#This Row],[EmployeeID]])</f>
        <v>1</v>
      </c>
      <c r="W2682">
        <f>IFERROR(INDEX(tbl_EmployeeSurvey[EnvironmentSatisfaction],MATCH(tbl_HRMaster[[#This Row],[EmployeeID]],tbl_EmployeeSurvey[EmployeeID],0)),"Not Found")</f>
        <v>3</v>
      </c>
      <c r="X2682">
        <f>IFERROR(INDEX(tbl_EmployeeSurvey[JobSatisfaction],MATCH(tbl_HRMaster[[#This Row],[EmployeeID]],tbl_EmployeeSurvey[EmployeeID],0)),"Not Found")</f>
        <v>3</v>
      </c>
      <c r="Y2682" s="5">
        <f>IFERROR(INDEX(tbl_EmployeeSurvey[WorkLifeBalance],MATCH(tbl_HRMaster[[#This Row],[EmployeeID]],tbl_EmployeeSurvey[EmployeeID],0)),"Not Found")</f>
        <v>3</v>
      </c>
      <c r="Z2682" s="5">
        <f>IFERROR(VLOOKUP(tbl_HRMaster[[#This Row],[EmployeeID]],tbl_ManagerSurvey[[EmployeeID]:[PerformanceRating]],2,FALSE),"Not Found")</f>
        <v>3</v>
      </c>
      <c r="AA2682" s="5">
        <f>IFERROR(VLOOKUP(tbl_HRMaster[[#This Row],[EmployeeID]],tbl_ManagerSurvey[[EmployeeID]:[PerformanceRating]],3,FALSE),"Not Found")</f>
        <v>3</v>
      </c>
      <c r="AB2682" s="5" t="str">
        <f>IF(tbl_HRMaster[[#This Row],[Attrition]]="Yes","Left","Active")</f>
        <v>Active</v>
      </c>
      <c r="AC2682" s="5" t="str">
        <f>_xlfn.IFS(tbl_HRMaster[[#This Row],[Age]]&lt;25,"Under 25",tbl_HRMaster[[#This Row],[Age]]&lt;35,"25-34",tbl_HRMaster[[#This Row],[Age]]&lt;45,"35-44",tbl_HRMaster[[#This Row],[Age]]&lt;55,"45-54",TRUE,"Above 54")</f>
        <v>25-34</v>
      </c>
      <c r="AD2682" s="5" t="str">
        <f>_xlfn.IFS(
tbl_HRMaster[[#This Row],[YearsAtCompany]]&lt;2,"&lt; 2 Years",
tbl_HRMaster[[#This Row],[YearsAtCompany]]&lt;5,"2-4 Years",
tbl_HRMaster[[#This Row],[YearsAtCompany]]&lt;10,"5-9 Years",
TRUE,"10+ Years"
)</f>
        <v>10+ Years</v>
      </c>
      <c r="AE2682" s="5">
        <f>IF(tbl_HRMaster[[#This Row],[Attrition]]="Yes",1,0)</f>
        <v>0</v>
      </c>
    </row>
    <row r="2683" spans="1:31" x14ac:dyDescent="0.25">
      <c r="A2683">
        <v>30</v>
      </c>
      <c r="B2683" t="s">
        <v>21</v>
      </c>
      <c r="C2683" t="s">
        <v>22</v>
      </c>
      <c r="D2683" t="s">
        <v>30</v>
      </c>
      <c r="E2683">
        <v>7</v>
      </c>
      <c r="F2683">
        <v>2</v>
      </c>
      <c r="G2683" t="s">
        <v>24</v>
      </c>
      <c r="H2683">
        <v>3527</v>
      </c>
      <c r="I2683" t="s">
        <v>25</v>
      </c>
      <c r="J2683">
        <v>1</v>
      </c>
      <c r="K2683" t="s">
        <v>42</v>
      </c>
      <c r="L2683" t="s">
        <v>27</v>
      </c>
      <c r="M2683">
        <v>34480</v>
      </c>
      <c r="N2683">
        <v>1</v>
      </c>
      <c r="O2683">
        <v>11</v>
      </c>
      <c r="P2683">
        <v>0</v>
      </c>
      <c r="Q2683">
        <v>10</v>
      </c>
      <c r="R2683">
        <v>3</v>
      </c>
      <c r="S2683">
        <v>10</v>
      </c>
      <c r="T2683">
        <v>1</v>
      </c>
      <c r="U2683">
        <v>4</v>
      </c>
      <c r="V2683">
        <f>COUNTIF(tbl_HRMaster[EmployeeID],tbl_HRMaster[[#This Row],[EmployeeID]])</f>
        <v>1</v>
      </c>
      <c r="W2683">
        <f>IFERROR(INDEX(tbl_EmployeeSurvey[EnvironmentSatisfaction],MATCH(tbl_HRMaster[[#This Row],[EmployeeID]],tbl_EmployeeSurvey[EmployeeID],0)),"Not Found")</f>
        <v>3</v>
      </c>
      <c r="X2683">
        <f>IFERROR(INDEX(tbl_EmployeeSurvey[JobSatisfaction],MATCH(tbl_HRMaster[[#This Row],[EmployeeID]],tbl_EmployeeSurvey[EmployeeID],0)),"Not Found")</f>
        <v>3</v>
      </c>
      <c r="Y2683" s="5">
        <f>IFERROR(INDEX(tbl_EmployeeSurvey[WorkLifeBalance],MATCH(tbl_HRMaster[[#This Row],[EmployeeID]],tbl_EmployeeSurvey[EmployeeID],0)),"Not Found")</f>
        <v>3</v>
      </c>
      <c r="Z2683" s="5">
        <f>IFERROR(VLOOKUP(tbl_HRMaster[[#This Row],[EmployeeID]],tbl_ManagerSurvey[[EmployeeID]:[PerformanceRating]],2,FALSE),"Not Found")</f>
        <v>3</v>
      </c>
      <c r="AA2683" s="5">
        <f>IFERROR(VLOOKUP(tbl_HRMaster[[#This Row],[EmployeeID]],tbl_ManagerSurvey[[EmployeeID]:[PerformanceRating]],3,FALSE),"Not Found")</f>
        <v>3</v>
      </c>
      <c r="AB2683" s="5" t="str">
        <f>IF(tbl_HRMaster[[#This Row],[Attrition]]="Yes","Left","Active")</f>
        <v>Active</v>
      </c>
      <c r="AC2683" s="5" t="str">
        <f>_xlfn.IFS(tbl_HRMaster[[#This Row],[Age]]&lt;25,"Under 25",tbl_HRMaster[[#This Row],[Age]]&lt;35,"25-34",tbl_HRMaster[[#This Row],[Age]]&lt;45,"35-44",tbl_HRMaster[[#This Row],[Age]]&lt;55,"45-54",TRUE,"Above 54")</f>
        <v>25-34</v>
      </c>
      <c r="AD2683" s="5" t="str">
        <f>_xlfn.IFS(
tbl_HRMaster[[#This Row],[YearsAtCompany]]&lt;2,"&lt; 2 Years",
tbl_HRMaster[[#This Row],[YearsAtCompany]]&lt;5,"2-4 Years",
tbl_HRMaster[[#This Row],[YearsAtCompany]]&lt;10,"5-9 Years",
TRUE,"10+ Years"
)</f>
        <v>10+ Years</v>
      </c>
      <c r="AE2683" s="5">
        <f>IF(tbl_HRMaster[[#This Row],[Attrition]]="Yes",1,0)</f>
        <v>0</v>
      </c>
    </row>
    <row r="2684" spans="1:31" x14ac:dyDescent="0.25">
      <c r="A2684">
        <v>36</v>
      </c>
      <c r="B2684" t="s">
        <v>21</v>
      </c>
      <c r="C2684" t="s">
        <v>22</v>
      </c>
      <c r="D2684" t="s">
        <v>23</v>
      </c>
      <c r="E2684">
        <v>1</v>
      </c>
      <c r="F2684">
        <v>3</v>
      </c>
      <c r="G2684" t="s">
        <v>45</v>
      </c>
      <c r="H2684">
        <v>761</v>
      </c>
      <c r="I2684" t="s">
        <v>34</v>
      </c>
      <c r="J2684">
        <v>2</v>
      </c>
      <c r="K2684" t="s">
        <v>31</v>
      </c>
      <c r="L2684" t="s">
        <v>32</v>
      </c>
      <c r="M2684">
        <v>35050</v>
      </c>
      <c r="N2684">
        <v>1</v>
      </c>
      <c r="O2684">
        <v>12</v>
      </c>
      <c r="P2684">
        <v>2</v>
      </c>
      <c r="Q2684">
        <v>10</v>
      </c>
      <c r="R2684">
        <v>2</v>
      </c>
      <c r="S2684">
        <v>10</v>
      </c>
      <c r="T2684">
        <v>1</v>
      </c>
      <c r="U2684">
        <v>8</v>
      </c>
      <c r="V2684">
        <f>COUNTIF(tbl_HRMaster[EmployeeID],tbl_HRMaster[[#This Row],[EmployeeID]])</f>
        <v>1</v>
      </c>
      <c r="W2684">
        <f>IFERROR(INDEX(tbl_EmployeeSurvey[EnvironmentSatisfaction],MATCH(tbl_HRMaster[[#This Row],[EmployeeID]],tbl_EmployeeSurvey[EmployeeID],0)),"Not Found")</f>
        <v>1</v>
      </c>
      <c r="X2684">
        <f>IFERROR(INDEX(tbl_EmployeeSurvey[JobSatisfaction],MATCH(tbl_HRMaster[[#This Row],[EmployeeID]],tbl_EmployeeSurvey[EmployeeID],0)),"Not Found")</f>
        <v>4</v>
      </c>
      <c r="Y2684" s="5">
        <f>IFERROR(INDEX(tbl_EmployeeSurvey[WorkLifeBalance],MATCH(tbl_HRMaster[[#This Row],[EmployeeID]],tbl_EmployeeSurvey[EmployeeID],0)),"Not Found")</f>
        <v>2</v>
      </c>
      <c r="Z2684" s="5">
        <f>IFERROR(VLOOKUP(tbl_HRMaster[[#This Row],[EmployeeID]],tbl_ManagerSurvey[[EmployeeID]:[PerformanceRating]],2,FALSE),"Not Found")</f>
        <v>2</v>
      </c>
      <c r="AA2684" s="5">
        <f>IFERROR(VLOOKUP(tbl_HRMaster[[#This Row],[EmployeeID]],tbl_ManagerSurvey[[EmployeeID]:[PerformanceRating]],3,FALSE),"Not Found")</f>
        <v>3</v>
      </c>
      <c r="AB2684" s="5" t="str">
        <f>IF(tbl_HRMaster[[#This Row],[Attrition]]="Yes","Left","Active")</f>
        <v>Active</v>
      </c>
      <c r="AC2684" s="5" t="str">
        <f>_xlfn.IFS(tbl_HRMaster[[#This Row],[Age]]&lt;25,"Under 25",tbl_HRMaster[[#This Row],[Age]]&lt;35,"25-34",tbl_HRMaster[[#This Row],[Age]]&lt;45,"35-44",tbl_HRMaster[[#This Row],[Age]]&lt;55,"45-54",TRUE,"Above 54")</f>
        <v>35-44</v>
      </c>
      <c r="AD2684" s="5" t="str">
        <f>_xlfn.IFS(
tbl_HRMaster[[#This Row],[YearsAtCompany]]&lt;2,"&lt; 2 Years",
tbl_HRMaster[[#This Row],[YearsAtCompany]]&lt;5,"2-4 Years",
tbl_HRMaster[[#This Row],[YearsAtCompany]]&lt;10,"5-9 Years",
TRUE,"10+ Years"
)</f>
        <v>10+ Years</v>
      </c>
      <c r="AE2684" s="5">
        <f>IF(tbl_HRMaster[[#This Row],[Attrition]]="Yes",1,0)</f>
        <v>0</v>
      </c>
    </row>
    <row r="2685" spans="1:31" x14ac:dyDescent="0.25">
      <c r="A2685">
        <v>36</v>
      </c>
      <c r="B2685" t="s">
        <v>21</v>
      </c>
      <c r="C2685" t="s">
        <v>22</v>
      </c>
      <c r="D2685" t="s">
        <v>23</v>
      </c>
      <c r="E2685">
        <v>1</v>
      </c>
      <c r="F2685">
        <v>3</v>
      </c>
      <c r="G2685" t="s">
        <v>45</v>
      </c>
      <c r="H2685">
        <v>2231</v>
      </c>
      <c r="I2685" t="s">
        <v>34</v>
      </c>
      <c r="J2685">
        <v>2</v>
      </c>
      <c r="K2685" t="s">
        <v>31</v>
      </c>
      <c r="L2685" t="s">
        <v>32</v>
      </c>
      <c r="M2685">
        <v>35050</v>
      </c>
      <c r="N2685">
        <v>1</v>
      </c>
      <c r="O2685">
        <v>12</v>
      </c>
      <c r="P2685">
        <v>2</v>
      </c>
      <c r="Q2685">
        <v>10</v>
      </c>
      <c r="R2685">
        <v>2</v>
      </c>
      <c r="S2685">
        <v>10</v>
      </c>
      <c r="T2685">
        <v>1</v>
      </c>
      <c r="U2685">
        <v>8</v>
      </c>
      <c r="V2685">
        <f>COUNTIF(tbl_HRMaster[EmployeeID],tbl_HRMaster[[#This Row],[EmployeeID]])</f>
        <v>1</v>
      </c>
      <c r="W2685">
        <f>IFERROR(INDEX(tbl_EmployeeSurvey[EnvironmentSatisfaction],MATCH(tbl_HRMaster[[#This Row],[EmployeeID]],tbl_EmployeeSurvey[EmployeeID],0)),"Not Found")</f>
        <v>1</v>
      </c>
      <c r="X2685">
        <f>IFERROR(INDEX(tbl_EmployeeSurvey[JobSatisfaction],MATCH(tbl_HRMaster[[#This Row],[EmployeeID]],tbl_EmployeeSurvey[EmployeeID],0)),"Not Found")</f>
        <v>4</v>
      </c>
      <c r="Y2685" s="5">
        <f>IFERROR(INDEX(tbl_EmployeeSurvey[WorkLifeBalance],MATCH(tbl_HRMaster[[#This Row],[EmployeeID]],tbl_EmployeeSurvey[EmployeeID],0)),"Not Found")</f>
        <v>2</v>
      </c>
      <c r="Z2685" s="5">
        <f>IFERROR(VLOOKUP(tbl_HRMaster[[#This Row],[EmployeeID]],tbl_ManagerSurvey[[EmployeeID]:[PerformanceRating]],2,FALSE),"Not Found")</f>
        <v>2</v>
      </c>
      <c r="AA2685" s="5">
        <f>IFERROR(VLOOKUP(tbl_HRMaster[[#This Row],[EmployeeID]],tbl_ManagerSurvey[[EmployeeID]:[PerformanceRating]],3,FALSE),"Not Found")</f>
        <v>3</v>
      </c>
      <c r="AB2685" s="5" t="str">
        <f>IF(tbl_HRMaster[[#This Row],[Attrition]]="Yes","Left","Active")</f>
        <v>Active</v>
      </c>
      <c r="AC2685" s="5" t="str">
        <f>_xlfn.IFS(tbl_HRMaster[[#This Row],[Age]]&lt;25,"Under 25",tbl_HRMaster[[#This Row],[Age]]&lt;35,"25-34",tbl_HRMaster[[#This Row],[Age]]&lt;45,"35-44",tbl_HRMaster[[#This Row],[Age]]&lt;55,"45-54",TRUE,"Above 54")</f>
        <v>35-44</v>
      </c>
      <c r="AD2685" s="5" t="str">
        <f>_xlfn.IFS(
tbl_HRMaster[[#This Row],[YearsAtCompany]]&lt;2,"&lt; 2 Years",
tbl_HRMaster[[#This Row],[YearsAtCompany]]&lt;5,"2-4 Years",
tbl_HRMaster[[#This Row],[YearsAtCompany]]&lt;10,"5-9 Years",
TRUE,"10+ Years"
)</f>
        <v>10+ Years</v>
      </c>
      <c r="AE2685" s="5">
        <f>IF(tbl_HRMaster[[#This Row],[Attrition]]="Yes",1,0)</f>
        <v>0</v>
      </c>
    </row>
    <row r="2686" spans="1:31" x14ac:dyDescent="0.25">
      <c r="A2686">
        <v>36</v>
      </c>
      <c r="B2686" t="s">
        <v>21</v>
      </c>
      <c r="C2686" t="s">
        <v>22</v>
      </c>
      <c r="D2686" t="s">
        <v>23</v>
      </c>
      <c r="E2686">
        <v>1</v>
      </c>
      <c r="F2686">
        <v>3</v>
      </c>
      <c r="G2686" t="s">
        <v>45</v>
      </c>
      <c r="H2686">
        <v>3701</v>
      </c>
      <c r="I2686" t="s">
        <v>34</v>
      </c>
      <c r="J2686">
        <v>2</v>
      </c>
      <c r="K2686" t="s">
        <v>31</v>
      </c>
      <c r="L2686" t="s">
        <v>32</v>
      </c>
      <c r="M2686">
        <v>35050</v>
      </c>
      <c r="N2686">
        <v>1</v>
      </c>
      <c r="O2686">
        <v>12</v>
      </c>
      <c r="P2686">
        <v>2</v>
      </c>
      <c r="Q2686">
        <v>10</v>
      </c>
      <c r="R2686">
        <v>2</v>
      </c>
      <c r="S2686">
        <v>10</v>
      </c>
      <c r="T2686">
        <v>1</v>
      </c>
      <c r="U2686">
        <v>8</v>
      </c>
      <c r="V2686">
        <f>COUNTIF(tbl_HRMaster[EmployeeID],tbl_HRMaster[[#This Row],[EmployeeID]])</f>
        <v>1</v>
      </c>
      <c r="W2686">
        <f>IFERROR(INDEX(tbl_EmployeeSurvey[EnvironmentSatisfaction],MATCH(tbl_HRMaster[[#This Row],[EmployeeID]],tbl_EmployeeSurvey[EmployeeID],0)),"Not Found")</f>
        <v>1</v>
      </c>
      <c r="X2686">
        <f>IFERROR(INDEX(tbl_EmployeeSurvey[JobSatisfaction],MATCH(tbl_HRMaster[[#This Row],[EmployeeID]],tbl_EmployeeSurvey[EmployeeID],0)),"Not Found")</f>
        <v>4</v>
      </c>
      <c r="Y2686" s="5">
        <f>IFERROR(INDEX(tbl_EmployeeSurvey[WorkLifeBalance],MATCH(tbl_HRMaster[[#This Row],[EmployeeID]],tbl_EmployeeSurvey[EmployeeID],0)),"Not Found")</f>
        <v>2</v>
      </c>
      <c r="Z2686" s="5">
        <f>IFERROR(VLOOKUP(tbl_HRMaster[[#This Row],[EmployeeID]],tbl_ManagerSurvey[[EmployeeID]:[PerformanceRating]],2,FALSE),"Not Found")</f>
        <v>2</v>
      </c>
      <c r="AA2686" s="5">
        <f>IFERROR(VLOOKUP(tbl_HRMaster[[#This Row],[EmployeeID]],tbl_ManagerSurvey[[EmployeeID]:[PerformanceRating]],3,FALSE),"Not Found")</f>
        <v>3</v>
      </c>
      <c r="AB2686" s="5" t="str">
        <f>IF(tbl_HRMaster[[#This Row],[Attrition]]="Yes","Left","Active")</f>
        <v>Active</v>
      </c>
      <c r="AC2686" s="5" t="str">
        <f>_xlfn.IFS(tbl_HRMaster[[#This Row],[Age]]&lt;25,"Under 25",tbl_HRMaster[[#This Row],[Age]]&lt;35,"25-34",tbl_HRMaster[[#This Row],[Age]]&lt;45,"35-44",tbl_HRMaster[[#This Row],[Age]]&lt;55,"45-54",TRUE,"Above 54")</f>
        <v>35-44</v>
      </c>
      <c r="AD2686" s="5" t="str">
        <f>_xlfn.IFS(
tbl_HRMaster[[#This Row],[YearsAtCompany]]&lt;2,"&lt; 2 Years",
tbl_HRMaster[[#This Row],[YearsAtCompany]]&lt;5,"2-4 Years",
tbl_HRMaster[[#This Row],[YearsAtCompany]]&lt;10,"5-9 Years",
TRUE,"10+ Years"
)</f>
        <v>10+ Years</v>
      </c>
      <c r="AE2686" s="5">
        <f>IF(tbl_HRMaster[[#This Row],[Attrition]]="Yes",1,0)</f>
        <v>0</v>
      </c>
    </row>
    <row r="2687" spans="1:31" x14ac:dyDescent="0.25">
      <c r="A2687">
        <v>31</v>
      </c>
      <c r="B2687" t="s">
        <v>21</v>
      </c>
      <c r="C2687" t="s">
        <v>22</v>
      </c>
      <c r="D2687" t="s">
        <v>23</v>
      </c>
      <c r="E2687">
        <v>24</v>
      </c>
      <c r="F2687">
        <v>1</v>
      </c>
      <c r="G2687" t="s">
        <v>45</v>
      </c>
      <c r="H2687">
        <v>639</v>
      </c>
      <c r="I2687" t="s">
        <v>25</v>
      </c>
      <c r="J2687">
        <v>1</v>
      </c>
      <c r="K2687" t="s">
        <v>35</v>
      </c>
      <c r="L2687" t="s">
        <v>32</v>
      </c>
      <c r="M2687">
        <v>38940</v>
      </c>
      <c r="N2687">
        <v>1</v>
      </c>
      <c r="O2687">
        <v>12</v>
      </c>
      <c r="P2687">
        <v>0</v>
      </c>
      <c r="Q2687">
        <v>10</v>
      </c>
      <c r="R2687">
        <v>3</v>
      </c>
      <c r="S2687">
        <v>10</v>
      </c>
      <c r="T2687">
        <v>1</v>
      </c>
      <c r="U2687">
        <v>8</v>
      </c>
      <c r="V2687">
        <f>COUNTIF(tbl_HRMaster[EmployeeID],tbl_HRMaster[[#This Row],[EmployeeID]])</f>
        <v>1</v>
      </c>
      <c r="W2687">
        <f>IFERROR(INDEX(tbl_EmployeeSurvey[EnvironmentSatisfaction],MATCH(tbl_HRMaster[[#This Row],[EmployeeID]],tbl_EmployeeSurvey[EmployeeID],0)),"Not Found")</f>
        <v>3</v>
      </c>
      <c r="X2687">
        <f>IFERROR(INDEX(tbl_EmployeeSurvey[JobSatisfaction],MATCH(tbl_HRMaster[[#This Row],[EmployeeID]],tbl_EmployeeSurvey[EmployeeID],0)),"Not Found")</f>
        <v>1</v>
      </c>
      <c r="Y2687" s="5">
        <f>IFERROR(INDEX(tbl_EmployeeSurvey[WorkLifeBalance],MATCH(tbl_HRMaster[[#This Row],[EmployeeID]],tbl_EmployeeSurvey[EmployeeID],0)),"Not Found")</f>
        <v>3</v>
      </c>
      <c r="Z2687" s="5">
        <f>IFERROR(VLOOKUP(tbl_HRMaster[[#This Row],[EmployeeID]],tbl_ManagerSurvey[[EmployeeID]:[PerformanceRating]],2,FALSE),"Not Found")</f>
        <v>4</v>
      </c>
      <c r="AA2687" s="5">
        <f>IFERROR(VLOOKUP(tbl_HRMaster[[#This Row],[EmployeeID]],tbl_ManagerSurvey[[EmployeeID]:[PerformanceRating]],3,FALSE),"Not Found")</f>
        <v>3</v>
      </c>
      <c r="AB2687" s="5" t="str">
        <f>IF(tbl_HRMaster[[#This Row],[Attrition]]="Yes","Left","Active")</f>
        <v>Active</v>
      </c>
      <c r="AC2687" s="5" t="str">
        <f>_xlfn.IFS(tbl_HRMaster[[#This Row],[Age]]&lt;25,"Under 25",tbl_HRMaster[[#This Row],[Age]]&lt;35,"25-34",tbl_HRMaster[[#This Row],[Age]]&lt;45,"35-44",tbl_HRMaster[[#This Row],[Age]]&lt;55,"45-54",TRUE,"Above 54")</f>
        <v>25-34</v>
      </c>
      <c r="AD2687" s="5" t="str">
        <f>_xlfn.IFS(
tbl_HRMaster[[#This Row],[YearsAtCompany]]&lt;2,"&lt; 2 Years",
tbl_HRMaster[[#This Row],[YearsAtCompany]]&lt;5,"2-4 Years",
tbl_HRMaster[[#This Row],[YearsAtCompany]]&lt;10,"5-9 Years",
TRUE,"10+ Years"
)</f>
        <v>10+ Years</v>
      </c>
      <c r="AE2687" s="5">
        <f>IF(tbl_HRMaster[[#This Row],[Attrition]]="Yes",1,0)</f>
        <v>0</v>
      </c>
    </row>
    <row r="2688" spans="1:31" x14ac:dyDescent="0.25">
      <c r="A2688">
        <v>31</v>
      </c>
      <c r="B2688" t="s">
        <v>21</v>
      </c>
      <c r="C2688" t="s">
        <v>22</v>
      </c>
      <c r="D2688" t="s">
        <v>23</v>
      </c>
      <c r="E2688">
        <v>24</v>
      </c>
      <c r="F2688">
        <v>1</v>
      </c>
      <c r="G2688" t="s">
        <v>45</v>
      </c>
      <c r="H2688">
        <v>2109</v>
      </c>
      <c r="I2688" t="s">
        <v>25</v>
      </c>
      <c r="J2688">
        <v>1</v>
      </c>
      <c r="K2688" t="s">
        <v>35</v>
      </c>
      <c r="L2688" t="s">
        <v>32</v>
      </c>
      <c r="M2688">
        <v>38940</v>
      </c>
      <c r="N2688">
        <v>1</v>
      </c>
      <c r="O2688">
        <v>12</v>
      </c>
      <c r="P2688">
        <v>0</v>
      </c>
      <c r="Q2688">
        <v>10</v>
      </c>
      <c r="R2688">
        <v>3</v>
      </c>
      <c r="S2688">
        <v>10</v>
      </c>
      <c r="T2688">
        <v>1</v>
      </c>
      <c r="U2688">
        <v>8</v>
      </c>
      <c r="V2688">
        <f>COUNTIF(tbl_HRMaster[EmployeeID],tbl_HRMaster[[#This Row],[EmployeeID]])</f>
        <v>1</v>
      </c>
      <c r="W2688">
        <f>IFERROR(INDEX(tbl_EmployeeSurvey[EnvironmentSatisfaction],MATCH(tbl_HRMaster[[#This Row],[EmployeeID]],tbl_EmployeeSurvey[EmployeeID],0)),"Not Found")</f>
        <v>3</v>
      </c>
      <c r="X2688">
        <f>IFERROR(INDEX(tbl_EmployeeSurvey[JobSatisfaction],MATCH(tbl_HRMaster[[#This Row],[EmployeeID]],tbl_EmployeeSurvey[EmployeeID],0)),"Not Found")</f>
        <v>1</v>
      </c>
      <c r="Y2688" s="5">
        <f>IFERROR(INDEX(tbl_EmployeeSurvey[WorkLifeBalance],MATCH(tbl_HRMaster[[#This Row],[EmployeeID]],tbl_EmployeeSurvey[EmployeeID],0)),"Not Found")</f>
        <v>3</v>
      </c>
      <c r="Z2688" s="5">
        <f>IFERROR(VLOOKUP(tbl_HRMaster[[#This Row],[EmployeeID]],tbl_ManagerSurvey[[EmployeeID]:[PerformanceRating]],2,FALSE),"Not Found")</f>
        <v>4</v>
      </c>
      <c r="AA2688" s="5">
        <f>IFERROR(VLOOKUP(tbl_HRMaster[[#This Row],[EmployeeID]],tbl_ManagerSurvey[[EmployeeID]:[PerformanceRating]],3,FALSE),"Not Found")</f>
        <v>3</v>
      </c>
      <c r="AB2688" s="5" t="str">
        <f>IF(tbl_HRMaster[[#This Row],[Attrition]]="Yes","Left","Active")</f>
        <v>Active</v>
      </c>
      <c r="AC2688" s="5" t="str">
        <f>_xlfn.IFS(tbl_HRMaster[[#This Row],[Age]]&lt;25,"Under 25",tbl_HRMaster[[#This Row],[Age]]&lt;35,"25-34",tbl_HRMaster[[#This Row],[Age]]&lt;45,"35-44",tbl_HRMaster[[#This Row],[Age]]&lt;55,"45-54",TRUE,"Above 54")</f>
        <v>25-34</v>
      </c>
      <c r="AD2688" s="5" t="str">
        <f>_xlfn.IFS(
tbl_HRMaster[[#This Row],[YearsAtCompany]]&lt;2,"&lt; 2 Years",
tbl_HRMaster[[#This Row],[YearsAtCompany]]&lt;5,"2-4 Years",
tbl_HRMaster[[#This Row],[YearsAtCompany]]&lt;10,"5-9 Years",
TRUE,"10+ Years"
)</f>
        <v>10+ Years</v>
      </c>
      <c r="AE2688" s="5">
        <f>IF(tbl_HRMaster[[#This Row],[Attrition]]="Yes",1,0)</f>
        <v>0</v>
      </c>
    </row>
    <row r="2689" spans="1:31" x14ac:dyDescent="0.25">
      <c r="A2689">
        <v>31</v>
      </c>
      <c r="B2689" t="s">
        <v>21</v>
      </c>
      <c r="C2689" t="s">
        <v>22</v>
      </c>
      <c r="D2689" t="s">
        <v>23</v>
      </c>
      <c r="E2689">
        <v>24</v>
      </c>
      <c r="F2689">
        <v>1</v>
      </c>
      <c r="G2689" t="s">
        <v>45</v>
      </c>
      <c r="H2689">
        <v>3579</v>
      </c>
      <c r="I2689" t="s">
        <v>25</v>
      </c>
      <c r="J2689">
        <v>1</v>
      </c>
      <c r="K2689" t="s">
        <v>35</v>
      </c>
      <c r="L2689" t="s">
        <v>32</v>
      </c>
      <c r="M2689">
        <v>38940</v>
      </c>
      <c r="N2689">
        <v>1</v>
      </c>
      <c r="O2689">
        <v>12</v>
      </c>
      <c r="P2689">
        <v>0</v>
      </c>
      <c r="Q2689">
        <v>10</v>
      </c>
      <c r="R2689">
        <v>3</v>
      </c>
      <c r="S2689">
        <v>10</v>
      </c>
      <c r="T2689">
        <v>1</v>
      </c>
      <c r="U2689">
        <v>8</v>
      </c>
      <c r="V2689">
        <f>COUNTIF(tbl_HRMaster[EmployeeID],tbl_HRMaster[[#This Row],[EmployeeID]])</f>
        <v>1</v>
      </c>
      <c r="W2689">
        <f>IFERROR(INDEX(tbl_EmployeeSurvey[EnvironmentSatisfaction],MATCH(tbl_HRMaster[[#This Row],[EmployeeID]],tbl_EmployeeSurvey[EmployeeID],0)),"Not Found")</f>
        <v>3</v>
      </c>
      <c r="X2689">
        <f>IFERROR(INDEX(tbl_EmployeeSurvey[JobSatisfaction],MATCH(tbl_HRMaster[[#This Row],[EmployeeID]],tbl_EmployeeSurvey[EmployeeID],0)),"Not Found")</f>
        <v>1</v>
      </c>
      <c r="Y2689" s="5">
        <f>IFERROR(INDEX(tbl_EmployeeSurvey[WorkLifeBalance],MATCH(tbl_HRMaster[[#This Row],[EmployeeID]],tbl_EmployeeSurvey[EmployeeID],0)),"Not Found")</f>
        <v>3</v>
      </c>
      <c r="Z2689" s="5">
        <f>IFERROR(VLOOKUP(tbl_HRMaster[[#This Row],[EmployeeID]],tbl_ManagerSurvey[[EmployeeID]:[PerformanceRating]],2,FALSE),"Not Found")</f>
        <v>4</v>
      </c>
      <c r="AA2689" s="5">
        <f>IFERROR(VLOOKUP(tbl_HRMaster[[#This Row],[EmployeeID]],tbl_ManagerSurvey[[EmployeeID]:[PerformanceRating]],3,FALSE),"Not Found")</f>
        <v>3</v>
      </c>
      <c r="AB2689" s="5" t="str">
        <f>IF(tbl_HRMaster[[#This Row],[Attrition]]="Yes","Left","Active")</f>
        <v>Active</v>
      </c>
      <c r="AC2689" s="5" t="str">
        <f>_xlfn.IFS(tbl_HRMaster[[#This Row],[Age]]&lt;25,"Under 25",tbl_HRMaster[[#This Row],[Age]]&lt;35,"25-34",tbl_HRMaster[[#This Row],[Age]]&lt;45,"35-44",tbl_HRMaster[[#This Row],[Age]]&lt;55,"45-54",TRUE,"Above 54")</f>
        <v>25-34</v>
      </c>
      <c r="AD2689" s="5" t="str">
        <f>_xlfn.IFS(
tbl_HRMaster[[#This Row],[YearsAtCompany]]&lt;2,"&lt; 2 Years",
tbl_HRMaster[[#This Row],[YearsAtCompany]]&lt;5,"2-4 Years",
tbl_HRMaster[[#This Row],[YearsAtCompany]]&lt;10,"5-9 Years",
TRUE,"10+ Years"
)</f>
        <v>10+ Years</v>
      </c>
      <c r="AE2689" s="5">
        <f>IF(tbl_HRMaster[[#This Row],[Attrition]]="Yes",1,0)</f>
        <v>0</v>
      </c>
    </row>
    <row r="2690" spans="1:31" x14ac:dyDescent="0.25">
      <c r="A2690">
        <v>38</v>
      </c>
      <c r="B2690" t="s">
        <v>21</v>
      </c>
      <c r="C2690" t="s">
        <v>22</v>
      </c>
      <c r="D2690" t="s">
        <v>30</v>
      </c>
      <c r="E2690">
        <v>23</v>
      </c>
      <c r="F2690">
        <v>3</v>
      </c>
      <c r="G2690" t="s">
        <v>38</v>
      </c>
      <c r="H2690">
        <v>1194</v>
      </c>
      <c r="I2690" t="s">
        <v>34</v>
      </c>
      <c r="J2690">
        <v>3</v>
      </c>
      <c r="K2690" t="s">
        <v>43</v>
      </c>
      <c r="L2690" t="s">
        <v>27</v>
      </c>
      <c r="M2690">
        <v>39040</v>
      </c>
      <c r="N2690">
        <v>1</v>
      </c>
      <c r="O2690">
        <v>22</v>
      </c>
      <c r="P2690">
        <v>0</v>
      </c>
      <c r="Q2690">
        <v>10</v>
      </c>
      <c r="R2690">
        <v>3</v>
      </c>
      <c r="S2690">
        <v>10</v>
      </c>
      <c r="T2690">
        <v>1</v>
      </c>
      <c r="U2690">
        <v>9</v>
      </c>
      <c r="V2690">
        <f>COUNTIF(tbl_HRMaster[EmployeeID],tbl_HRMaster[[#This Row],[EmployeeID]])</f>
        <v>1</v>
      </c>
      <c r="W2690">
        <f>IFERROR(INDEX(tbl_EmployeeSurvey[EnvironmentSatisfaction],MATCH(tbl_HRMaster[[#This Row],[EmployeeID]],tbl_EmployeeSurvey[EmployeeID],0)),"Not Found")</f>
        <v>1</v>
      </c>
      <c r="X2690">
        <f>IFERROR(INDEX(tbl_EmployeeSurvey[JobSatisfaction],MATCH(tbl_HRMaster[[#This Row],[EmployeeID]],tbl_EmployeeSurvey[EmployeeID],0)),"Not Found")</f>
        <v>4</v>
      </c>
      <c r="Y2690" s="5">
        <f>IFERROR(INDEX(tbl_EmployeeSurvey[WorkLifeBalance],MATCH(tbl_HRMaster[[#This Row],[EmployeeID]],tbl_EmployeeSurvey[EmployeeID],0)),"Not Found")</f>
        <v>3</v>
      </c>
      <c r="Z2690" s="5">
        <f>IFERROR(VLOOKUP(tbl_HRMaster[[#This Row],[EmployeeID]],tbl_ManagerSurvey[[EmployeeID]:[PerformanceRating]],2,FALSE),"Not Found")</f>
        <v>2</v>
      </c>
      <c r="AA2690" s="5">
        <f>IFERROR(VLOOKUP(tbl_HRMaster[[#This Row],[EmployeeID]],tbl_ManagerSurvey[[EmployeeID]:[PerformanceRating]],3,FALSE),"Not Found")</f>
        <v>4</v>
      </c>
      <c r="AB2690" s="5" t="str">
        <f>IF(tbl_HRMaster[[#This Row],[Attrition]]="Yes","Left","Active")</f>
        <v>Active</v>
      </c>
      <c r="AC2690" s="5" t="str">
        <f>_xlfn.IFS(tbl_HRMaster[[#This Row],[Age]]&lt;25,"Under 25",tbl_HRMaster[[#This Row],[Age]]&lt;35,"25-34",tbl_HRMaster[[#This Row],[Age]]&lt;45,"35-44",tbl_HRMaster[[#This Row],[Age]]&lt;55,"45-54",TRUE,"Above 54")</f>
        <v>35-44</v>
      </c>
      <c r="AD2690" s="5" t="str">
        <f>_xlfn.IFS(
tbl_HRMaster[[#This Row],[YearsAtCompany]]&lt;2,"&lt; 2 Years",
tbl_HRMaster[[#This Row],[YearsAtCompany]]&lt;5,"2-4 Years",
tbl_HRMaster[[#This Row],[YearsAtCompany]]&lt;10,"5-9 Years",
TRUE,"10+ Years"
)</f>
        <v>10+ Years</v>
      </c>
      <c r="AE2690" s="5">
        <f>IF(tbl_HRMaster[[#This Row],[Attrition]]="Yes",1,0)</f>
        <v>0</v>
      </c>
    </row>
    <row r="2691" spans="1:31" x14ac:dyDescent="0.25">
      <c r="A2691">
        <v>38</v>
      </c>
      <c r="B2691" t="s">
        <v>21</v>
      </c>
      <c r="C2691" t="s">
        <v>22</v>
      </c>
      <c r="D2691" t="s">
        <v>30</v>
      </c>
      <c r="E2691">
        <v>23</v>
      </c>
      <c r="F2691">
        <v>3</v>
      </c>
      <c r="G2691" t="s">
        <v>38</v>
      </c>
      <c r="H2691">
        <v>2664</v>
      </c>
      <c r="I2691" t="s">
        <v>34</v>
      </c>
      <c r="J2691">
        <v>3</v>
      </c>
      <c r="K2691" t="s">
        <v>43</v>
      </c>
      <c r="L2691" t="s">
        <v>27</v>
      </c>
      <c r="M2691">
        <v>39040</v>
      </c>
      <c r="N2691">
        <v>1</v>
      </c>
      <c r="O2691">
        <v>22</v>
      </c>
      <c r="P2691">
        <v>0</v>
      </c>
      <c r="Q2691">
        <v>10</v>
      </c>
      <c r="R2691">
        <v>3</v>
      </c>
      <c r="S2691">
        <v>10</v>
      </c>
      <c r="T2691">
        <v>1</v>
      </c>
      <c r="U2691">
        <v>9</v>
      </c>
      <c r="V2691">
        <f>COUNTIF(tbl_HRMaster[EmployeeID],tbl_HRMaster[[#This Row],[EmployeeID]])</f>
        <v>1</v>
      </c>
      <c r="W2691">
        <f>IFERROR(INDEX(tbl_EmployeeSurvey[EnvironmentSatisfaction],MATCH(tbl_HRMaster[[#This Row],[EmployeeID]],tbl_EmployeeSurvey[EmployeeID],0)),"Not Found")</f>
        <v>1</v>
      </c>
      <c r="X2691">
        <f>IFERROR(INDEX(tbl_EmployeeSurvey[JobSatisfaction],MATCH(tbl_HRMaster[[#This Row],[EmployeeID]],tbl_EmployeeSurvey[EmployeeID],0)),"Not Found")</f>
        <v>4</v>
      </c>
      <c r="Y2691" s="5">
        <f>IFERROR(INDEX(tbl_EmployeeSurvey[WorkLifeBalance],MATCH(tbl_HRMaster[[#This Row],[EmployeeID]],tbl_EmployeeSurvey[EmployeeID],0)),"Not Found")</f>
        <v>3</v>
      </c>
      <c r="Z2691" s="5">
        <f>IFERROR(VLOOKUP(tbl_HRMaster[[#This Row],[EmployeeID]],tbl_ManagerSurvey[[EmployeeID]:[PerformanceRating]],2,FALSE),"Not Found")</f>
        <v>2</v>
      </c>
      <c r="AA2691" s="5">
        <f>IFERROR(VLOOKUP(tbl_HRMaster[[#This Row],[EmployeeID]],tbl_ManagerSurvey[[EmployeeID]:[PerformanceRating]],3,FALSE),"Not Found")</f>
        <v>4</v>
      </c>
      <c r="AB2691" s="5" t="str">
        <f>IF(tbl_HRMaster[[#This Row],[Attrition]]="Yes","Left","Active")</f>
        <v>Active</v>
      </c>
      <c r="AC2691" s="5" t="str">
        <f>_xlfn.IFS(tbl_HRMaster[[#This Row],[Age]]&lt;25,"Under 25",tbl_HRMaster[[#This Row],[Age]]&lt;35,"25-34",tbl_HRMaster[[#This Row],[Age]]&lt;45,"35-44",tbl_HRMaster[[#This Row],[Age]]&lt;55,"45-54",TRUE,"Above 54")</f>
        <v>35-44</v>
      </c>
      <c r="AD2691" s="5" t="str">
        <f>_xlfn.IFS(
tbl_HRMaster[[#This Row],[YearsAtCompany]]&lt;2,"&lt; 2 Years",
tbl_HRMaster[[#This Row],[YearsAtCompany]]&lt;5,"2-4 Years",
tbl_HRMaster[[#This Row],[YearsAtCompany]]&lt;10,"5-9 Years",
TRUE,"10+ Years"
)</f>
        <v>10+ Years</v>
      </c>
      <c r="AE2691" s="5">
        <f>IF(tbl_HRMaster[[#This Row],[Attrition]]="Yes",1,0)</f>
        <v>0</v>
      </c>
    </row>
    <row r="2692" spans="1:31" x14ac:dyDescent="0.25">
      <c r="A2692">
        <v>38</v>
      </c>
      <c r="B2692" t="s">
        <v>21</v>
      </c>
      <c r="C2692" t="s">
        <v>22</v>
      </c>
      <c r="D2692" t="s">
        <v>30</v>
      </c>
      <c r="E2692">
        <v>23</v>
      </c>
      <c r="F2692">
        <v>3</v>
      </c>
      <c r="G2692" t="s">
        <v>38</v>
      </c>
      <c r="H2692">
        <v>4134</v>
      </c>
      <c r="I2692" t="s">
        <v>34</v>
      </c>
      <c r="J2692">
        <v>3</v>
      </c>
      <c r="K2692" t="s">
        <v>43</v>
      </c>
      <c r="L2692" t="s">
        <v>27</v>
      </c>
      <c r="M2692">
        <v>39040</v>
      </c>
      <c r="N2692">
        <v>1</v>
      </c>
      <c r="O2692">
        <v>22</v>
      </c>
      <c r="P2692">
        <v>0</v>
      </c>
      <c r="Q2692">
        <v>10</v>
      </c>
      <c r="R2692">
        <v>3</v>
      </c>
      <c r="S2692">
        <v>10</v>
      </c>
      <c r="T2692">
        <v>1</v>
      </c>
      <c r="U2692">
        <v>9</v>
      </c>
      <c r="V2692">
        <f>COUNTIF(tbl_HRMaster[EmployeeID],tbl_HRMaster[[#This Row],[EmployeeID]])</f>
        <v>1</v>
      </c>
      <c r="W2692">
        <f>IFERROR(INDEX(tbl_EmployeeSurvey[EnvironmentSatisfaction],MATCH(tbl_HRMaster[[#This Row],[EmployeeID]],tbl_EmployeeSurvey[EmployeeID],0)),"Not Found")</f>
        <v>1</v>
      </c>
      <c r="X2692">
        <f>IFERROR(INDEX(tbl_EmployeeSurvey[JobSatisfaction],MATCH(tbl_HRMaster[[#This Row],[EmployeeID]],tbl_EmployeeSurvey[EmployeeID],0)),"Not Found")</f>
        <v>4</v>
      </c>
      <c r="Y2692" s="5">
        <f>IFERROR(INDEX(tbl_EmployeeSurvey[WorkLifeBalance],MATCH(tbl_HRMaster[[#This Row],[EmployeeID]],tbl_EmployeeSurvey[EmployeeID],0)),"Not Found")</f>
        <v>3</v>
      </c>
      <c r="Z2692" s="5">
        <f>IFERROR(VLOOKUP(tbl_HRMaster[[#This Row],[EmployeeID]],tbl_ManagerSurvey[[EmployeeID]:[PerformanceRating]],2,FALSE),"Not Found")</f>
        <v>2</v>
      </c>
      <c r="AA2692" s="5">
        <f>IFERROR(VLOOKUP(tbl_HRMaster[[#This Row],[EmployeeID]],tbl_ManagerSurvey[[EmployeeID]:[PerformanceRating]],3,FALSE),"Not Found")</f>
        <v>4</v>
      </c>
      <c r="AB2692" s="5" t="str">
        <f>IF(tbl_HRMaster[[#This Row],[Attrition]]="Yes","Left","Active")</f>
        <v>Active</v>
      </c>
      <c r="AC2692" s="5" t="str">
        <f>_xlfn.IFS(tbl_HRMaster[[#This Row],[Age]]&lt;25,"Under 25",tbl_HRMaster[[#This Row],[Age]]&lt;35,"25-34",tbl_HRMaster[[#This Row],[Age]]&lt;45,"35-44",tbl_HRMaster[[#This Row],[Age]]&lt;55,"45-54",TRUE,"Above 54")</f>
        <v>35-44</v>
      </c>
      <c r="AD2692" s="5" t="str">
        <f>_xlfn.IFS(
tbl_HRMaster[[#This Row],[YearsAtCompany]]&lt;2,"&lt; 2 Years",
tbl_HRMaster[[#This Row],[YearsAtCompany]]&lt;5,"2-4 Years",
tbl_HRMaster[[#This Row],[YearsAtCompany]]&lt;10,"5-9 Years",
TRUE,"10+ Years"
)</f>
        <v>10+ Years</v>
      </c>
      <c r="AE2692" s="5">
        <f>IF(tbl_HRMaster[[#This Row],[Attrition]]="Yes",1,0)</f>
        <v>0</v>
      </c>
    </row>
    <row r="2693" spans="1:31" x14ac:dyDescent="0.25">
      <c r="A2693">
        <v>28</v>
      </c>
      <c r="B2693" t="s">
        <v>28</v>
      </c>
      <c r="C2693" t="s">
        <v>36</v>
      </c>
      <c r="D2693" t="s">
        <v>30</v>
      </c>
      <c r="E2693">
        <v>19</v>
      </c>
      <c r="F2693">
        <v>4</v>
      </c>
      <c r="G2693" t="s">
        <v>24</v>
      </c>
      <c r="H2693">
        <v>523</v>
      </c>
      <c r="I2693" t="s">
        <v>25</v>
      </c>
      <c r="J2693">
        <v>4</v>
      </c>
      <c r="K2693" t="s">
        <v>40</v>
      </c>
      <c r="L2693" t="s">
        <v>32</v>
      </c>
      <c r="M2693">
        <v>52380</v>
      </c>
      <c r="N2693">
        <v>1</v>
      </c>
      <c r="O2693">
        <v>17</v>
      </c>
      <c r="P2693">
        <v>1</v>
      </c>
      <c r="Q2693">
        <v>10</v>
      </c>
      <c r="R2693">
        <v>4</v>
      </c>
      <c r="S2693">
        <v>10</v>
      </c>
      <c r="T2693">
        <v>1</v>
      </c>
      <c r="U2693">
        <v>9</v>
      </c>
      <c r="V2693">
        <f>COUNTIF(tbl_HRMaster[EmployeeID],tbl_HRMaster[[#This Row],[EmployeeID]])</f>
        <v>1</v>
      </c>
      <c r="W2693">
        <f>IFERROR(INDEX(tbl_EmployeeSurvey[EnvironmentSatisfaction],MATCH(tbl_HRMaster[[#This Row],[EmployeeID]],tbl_EmployeeSurvey[EmployeeID],0)),"Not Found")</f>
        <v>2</v>
      </c>
      <c r="X2693">
        <f>IFERROR(INDEX(tbl_EmployeeSurvey[JobSatisfaction],MATCH(tbl_HRMaster[[#This Row],[EmployeeID]],tbl_EmployeeSurvey[EmployeeID],0)),"Not Found")</f>
        <v>1</v>
      </c>
      <c r="Y2693" s="5">
        <f>IFERROR(INDEX(tbl_EmployeeSurvey[WorkLifeBalance],MATCH(tbl_HRMaster[[#This Row],[EmployeeID]],tbl_EmployeeSurvey[EmployeeID],0)),"Not Found")</f>
        <v>2</v>
      </c>
      <c r="Z2693" s="5">
        <f>IFERROR(VLOOKUP(tbl_HRMaster[[#This Row],[EmployeeID]],tbl_ManagerSurvey[[EmployeeID]:[PerformanceRating]],2,FALSE),"Not Found")</f>
        <v>2</v>
      </c>
      <c r="AA2693" s="5">
        <f>IFERROR(VLOOKUP(tbl_HRMaster[[#This Row],[EmployeeID]],tbl_ManagerSurvey[[EmployeeID]:[PerformanceRating]],3,FALSE),"Not Found")</f>
        <v>3</v>
      </c>
      <c r="AB2693" s="5" t="str">
        <f>IF(tbl_HRMaster[[#This Row],[Attrition]]="Yes","Left","Active")</f>
        <v>Left</v>
      </c>
      <c r="AC2693" s="5" t="str">
        <f>_xlfn.IFS(tbl_HRMaster[[#This Row],[Age]]&lt;25,"Under 25",tbl_HRMaster[[#This Row],[Age]]&lt;35,"25-34",tbl_HRMaster[[#This Row],[Age]]&lt;45,"35-44",tbl_HRMaster[[#This Row],[Age]]&lt;55,"45-54",TRUE,"Above 54")</f>
        <v>25-34</v>
      </c>
      <c r="AD2693" s="5" t="str">
        <f>_xlfn.IFS(
tbl_HRMaster[[#This Row],[YearsAtCompany]]&lt;2,"&lt; 2 Years",
tbl_HRMaster[[#This Row],[YearsAtCompany]]&lt;5,"2-4 Years",
tbl_HRMaster[[#This Row],[YearsAtCompany]]&lt;10,"5-9 Years",
TRUE,"10+ Years"
)</f>
        <v>10+ Years</v>
      </c>
      <c r="AE2693" s="5">
        <f>IF(tbl_HRMaster[[#This Row],[Attrition]]="Yes",1,0)</f>
        <v>1</v>
      </c>
    </row>
    <row r="2694" spans="1:31" x14ac:dyDescent="0.25">
      <c r="A2694">
        <v>28</v>
      </c>
      <c r="B2694" t="s">
        <v>28</v>
      </c>
      <c r="C2694" t="s">
        <v>36</v>
      </c>
      <c r="D2694" t="s">
        <v>30</v>
      </c>
      <c r="E2694">
        <v>19</v>
      </c>
      <c r="F2694">
        <v>4</v>
      </c>
      <c r="G2694" t="s">
        <v>24</v>
      </c>
      <c r="H2694">
        <v>1993</v>
      </c>
      <c r="I2694" t="s">
        <v>25</v>
      </c>
      <c r="J2694">
        <v>4</v>
      </c>
      <c r="K2694" t="s">
        <v>40</v>
      </c>
      <c r="L2694" t="s">
        <v>32</v>
      </c>
      <c r="M2694">
        <v>52380</v>
      </c>
      <c r="N2694">
        <v>1</v>
      </c>
      <c r="O2694">
        <v>17</v>
      </c>
      <c r="P2694">
        <v>1</v>
      </c>
      <c r="Q2694">
        <v>10</v>
      </c>
      <c r="R2694">
        <v>4</v>
      </c>
      <c r="S2694">
        <v>10</v>
      </c>
      <c r="T2694">
        <v>1</v>
      </c>
      <c r="U2694">
        <v>9</v>
      </c>
      <c r="V2694">
        <f>COUNTIF(tbl_HRMaster[EmployeeID],tbl_HRMaster[[#This Row],[EmployeeID]])</f>
        <v>1</v>
      </c>
      <c r="W2694">
        <f>IFERROR(INDEX(tbl_EmployeeSurvey[EnvironmentSatisfaction],MATCH(tbl_HRMaster[[#This Row],[EmployeeID]],tbl_EmployeeSurvey[EmployeeID],0)),"Not Found")</f>
        <v>2</v>
      </c>
      <c r="X2694">
        <f>IFERROR(INDEX(tbl_EmployeeSurvey[JobSatisfaction],MATCH(tbl_HRMaster[[#This Row],[EmployeeID]],tbl_EmployeeSurvey[EmployeeID],0)),"Not Found")</f>
        <v>1</v>
      </c>
      <c r="Y2694" s="5">
        <f>IFERROR(INDEX(tbl_EmployeeSurvey[WorkLifeBalance],MATCH(tbl_HRMaster[[#This Row],[EmployeeID]],tbl_EmployeeSurvey[EmployeeID],0)),"Not Found")</f>
        <v>2</v>
      </c>
      <c r="Z2694" s="5">
        <f>IFERROR(VLOOKUP(tbl_HRMaster[[#This Row],[EmployeeID]],tbl_ManagerSurvey[[EmployeeID]:[PerformanceRating]],2,FALSE),"Not Found")</f>
        <v>2</v>
      </c>
      <c r="AA2694" s="5">
        <f>IFERROR(VLOOKUP(tbl_HRMaster[[#This Row],[EmployeeID]],tbl_ManagerSurvey[[EmployeeID]:[PerformanceRating]],3,FALSE),"Not Found")</f>
        <v>3</v>
      </c>
      <c r="AB2694" s="5" t="str">
        <f>IF(tbl_HRMaster[[#This Row],[Attrition]]="Yes","Left","Active")</f>
        <v>Left</v>
      </c>
      <c r="AC2694" s="5" t="str">
        <f>_xlfn.IFS(tbl_HRMaster[[#This Row],[Age]]&lt;25,"Under 25",tbl_HRMaster[[#This Row],[Age]]&lt;35,"25-34",tbl_HRMaster[[#This Row],[Age]]&lt;45,"35-44",tbl_HRMaster[[#This Row],[Age]]&lt;55,"45-54",TRUE,"Above 54")</f>
        <v>25-34</v>
      </c>
      <c r="AD2694" s="5" t="str">
        <f>_xlfn.IFS(
tbl_HRMaster[[#This Row],[YearsAtCompany]]&lt;2,"&lt; 2 Years",
tbl_HRMaster[[#This Row],[YearsAtCompany]]&lt;5,"2-4 Years",
tbl_HRMaster[[#This Row],[YearsAtCompany]]&lt;10,"5-9 Years",
TRUE,"10+ Years"
)</f>
        <v>10+ Years</v>
      </c>
      <c r="AE2694" s="5">
        <f>IF(tbl_HRMaster[[#This Row],[Attrition]]="Yes",1,0)</f>
        <v>1</v>
      </c>
    </row>
    <row r="2695" spans="1:31" x14ac:dyDescent="0.25">
      <c r="A2695">
        <v>28</v>
      </c>
      <c r="B2695" t="s">
        <v>28</v>
      </c>
      <c r="C2695" t="s">
        <v>36</v>
      </c>
      <c r="D2695" t="s">
        <v>30</v>
      </c>
      <c r="E2695">
        <v>19</v>
      </c>
      <c r="F2695">
        <v>4</v>
      </c>
      <c r="G2695" t="s">
        <v>24</v>
      </c>
      <c r="H2695">
        <v>3463</v>
      </c>
      <c r="I2695" t="s">
        <v>25</v>
      </c>
      <c r="J2695">
        <v>4</v>
      </c>
      <c r="K2695" t="s">
        <v>40</v>
      </c>
      <c r="L2695" t="s">
        <v>32</v>
      </c>
      <c r="M2695">
        <v>52380</v>
      </c>
      <c r="N2695">
        <v>1</v>
      </c>
      <c r="O2695">
        <v>17</v>
      </c>
      <c r="P2695">
        <v>1</v>
      </c>
      <c r="Q2695">
        <v>10</v>
      </c>
      <c r="R2695">
        <v>4</v>
      </c>
      <c r="S2695">
        <v>10</v>
      </c>
      <c r="T2695">
        <v>1</v>
      </c>
      <c r="U2695">
        <v>9</v>
      </c>
      <c r="V2695">
        <f>COUNTIF(tbl_HRMaster[EmployeeID],tbl_HRMaster[[#This Row],[EmployeeID]])</f>
        <v>1</v>
      </c>
      <c r="W2695">
        <f>IFERROR(INDEX(tbl_EmployeeSurvey[EnvironmentSatisfaction],MATCH(tbl_HRMaster[[#This Row],[EmployeeID]],tbl_EmployeeSurvey[EmployeeID],0)),"Not Found")</f>
        <v>2</v>
      </c>
      <c r="X2695">
        <f>IFERROR(INDEX(tbl_EmployeeSurvey[JobSatisfaction],MATCH(tbl_HRMaster[[#This Row],[EmployeeID]],tbl_EmployeeSurvey[EmployeeID],0)),"Not Found")</f>
        <v>1</v>
      </c>
      <c r="Y2695" s="5">
        <f>IFERROR(INDEX(tbl_EmployeeSurvey[WorkLifeBalance],MATCH(tbl_HRMaster[[#This Row],[EmployeeID]],tbl_EmployeeSurvey[EmployeeID],0)),"Not Found")</f>
        <v>2</v>
      </c>
      <c r="Z2695" s="5">
        <f>IFERROR(VLOOKUP(tbl_HRMaster[[#This Row],[EmployeeID]],tbl_ManagerSurvey[[EmployeeID]:[PerformanceRating]],2,FALSE),"Not Found")</f>
        <v>2</v>
      </c>
      <c r="AA2695" s="5">
        <f>IFERROR(VLOOKUP(tbl_HRMaster[[#This Row],[EmployeeID]],tbl_ManagerSurvey[[EmployeeID]:[PerformanceRating]],3,FALSE),"Not Found")</f>
        <v>3</v>
      </c>
      <c r="AB2695" s="5" t="str">
        <f>IF(tbl_HRMaster[[#This Row],[Attrition]]="Yes","Left","Active")</f>
        <v>Left</v>
      </c>
      <c r="AC2695" s="5" t="str">
        <f>_xlfn.IFS(tbl_HRMaster[[#This Row],[Age]]&lt;25,"Under 25",tbl_HRMaster[[#This Row],[Age]]&lt;35,"25-34",tbl_HRMaster[[#This Row],[Age]]&lt;45,"35-44",tbl_HRMaster[[#This Row],[Age]]&lt;55,"45-54",TRUE,"Above 54")</f>
        <v>25-34</v>
      </c>
      <c r="AD2695" s="5" t="str">
        <f>_xlfn.IFS(
tbl_HRMaster[[#This Row],[YearsAtCompany]]&lt;2,"&lt; 2 Years",
tbl_HRMaster[[#This Row],[YearsAtCompany]]&lt;5,"2-4 Years",
tbl_HRMaster[[#This Row],[YearsAtCompany]]&lt;10,"5-9 Years",
TRUE,"10+ Years"
)</f>
        <v>10+ Years</v>
      </c>
      <c r="AE2695" s="5">
        <f>IF(tbl_HRMaster[[#This Row],[Attrition]]="Yes",1,0)</f>
        <v>1</v>
      </c>
    </row>
    <row r="2696" spans="1:31" x14ac:dyDescent="0.25">
      <c r="A2696">
        <v>30</v>
      </c>
      <c r="B2696" t="s">
        <v>21</v>
      </c>
      <c r="C2696" t="s">
        <v>22</v>
      </c>
      <c r="D2696" t="s">
        <v>30</v>
      </c>
      <c r="E2696">
        <v>1</v>
      </c>
      <c r="F2696">
        <v>4</v>
      </c>
      <c r="G2696" t="s">
        <v>46</v>
      </c>
      <c r="H2696">
        <v>1245</v>
      </c>
      <c r="I2696" t="s">
        <v>25</v>
      </c>
      <c r="J2696">
        <v>1</v>
      </c>
      <c r="K2696" t="s">
        <v>31</v>
      </c>
      <c r="L2696" t="s">
        <v>32</v>
      </c>
      <c r="M2696">
        <v>53010</v>
      </c>
      <c r="N2696">
        <v>1</v>
      </c>
      <c r="O2696">
        <v>16</v>
      </c>
      <c r="P2696">
        <v>1</v>
      </c>
      <c r="Q2696">
        <v>10</v>
      </c>
      <c r="R2696">
        <v>3</v>
      </c>
      <c r="S2696">
        <v>10</v>
      </c>
      <c r="T2696">
        <v>1</v>
      </c>
      <c r="U2696">
        <v>8</v>
      </c>
      <c r="V2696">
        <f>COUNTIF(tbl_HRMaster[EmployeeID],tbl_HRMaster[[#This Row],[EmployeeID]])</f>
        <v>1</v>
      </c>
      <c r="W2696">
        <f>IFERROR(INDEX(tbl_EmployeeSurvey[EnvironmentSatisfaction],MATCH(tbl_HRMaster[[#This Row],[EmployeeID]],tbl_EmployeeSurvey[EmployeeID],0)),"Not Found")</f>
        <v>4</v>
      </c>
      <c r="X2696">
        <f>IFERROR(INDEX(tbl_EmployeeSurvey[JobSatisfaction],MATCH(tbl_HRMaster[[#This Row],[EmployeeID]],tbl_EmployeeSurvey[EmployeeID],0)),"Not Found")</f>
        <v>3</v>
      </c>
      <c r="Y2696" s="5">
        <f>IFERROR(INDEX(tbl_EmployeeSurvey[WorkLifeBalance],MATCH(tbl_HRMaster[[#This Row],[EmployeeID]],tbl_EmployeeSurvey[EmployeeID],0)),"Not Found")</f>
        <v>3</v>
      </c>
      <c r="Z2696" s="5">
        <f>IFERROR(VLOOKUP(tbl_HRMaster[[#This Row],[EmployeeID]],tbl_ManagerSurvey[[EmployeeID]:[PerformanceRating]],2,FALSE),"Not Found")</f>
        <v>3</v>
      </c>
      <c r="AA2696" s="5">
        <f>IFERROR(VLOOKUP(tbl_HRMaster[[#This Row],[EmployeeID]],tbl_ManagerSurvey[[EmployeeID]:[PerformanceRating]],3,FALSE),"Not Found")</f>
        <v>3</v>
      </c>
      <c r="AB2696" s="5" t="str">
        <f>IF(tbl_HRMaster[[#This Row],[Attrition]]="Yes","Left","Active")</f>
        <v>Active</v>
      </c>
      <c r="AC2696" s="5" t="str">
        <f>_xlfn.IFS(tbl_HRMaster[[#This Row],[Age]]&lt;25,"Under 25",tbl_HRMaster[[#This Row],[Age]]&lt;35,"25-34",tbl_HRMaster[[#This Row],[Age]]&lt;45,"35-44",tbl_HRMaster[[#This Row],[Age]]&lt;55,"45-54",TRUE,"Above 54")</f>
        <v>25-34</v>
      </c>
      <c r="AD2696" s="5" t="str">
        <f>_xlfn.IFS(
tbl_HRMaster[[#This Row],[YearsAtCompany]]&lt;2,"&lt; 2 Years",
tbl_HRMaster[[#This Row],[YearsAtCompany]]&lt;5,"2-4 Years",
tbl_HRMaster[[#This Row],[YearsAtCompany]]&lt;10,"5-9 Years",
TRUE,"10+ Years"
)</f>
        <v>10+ Years</v>
      </c>
      <c r="AE2696" s="5">
        <f>IF(tbl_HRMaster[[#This Row],[Attrition]]="Yes",1,0)</f>
        <v>0</v>
      </c>
    </row>
    <row r="2697" spans="1:31" x14ac:dyDescent="0.25">
      <c r="A2697">
        <v>30</v>
      </c>
      <c r="B2697" t="s">
        <v>21</v>
      </c>
      <c r="C2697" t="s">
        <v>22</v>
      </c>
      <c r="D2697" t="s">
        <v>30</v>
      </c>
      <c r="E2697">
        <v>1</v>
      </c>
      <c r="F2697">
        <v>4</v>
      </c>
      <c r="G2697" t="s">
        <v>46</v>
      </c>
      <c r="H2697">
        <v>2715</v>
      </c>
      <c r="I2697" t="s">
        <v>25</v>
      </c>
      <c r="J2697">
        <v>1</v>
      </c>
      <c r="K2697" t="s">
        <v>31</v>
      </c>
      <c r="L2697" t="s">
        <v>32</v>
      </c>
      <c r="M2697">
        <v>53010</v>
      </c>
      <c r="N2697">
        <v>1</v>
      </c>
      <c r="O2697">
        <v>16</v>
      </c>
      <c r="P2697">
        <v>1</v>
      </c>
      <c r="Q2697">
        <v>10</v>
      </c>
      <c r="R2697">
        <v>3</v>
      </c>
      <c r="S2697">
        <v>10</v>
      </c>
      <c r="T2697">
        <v>1</v>
      </c>
      <c r="U2697">
        <v>8</v>
      </c>
      <c r="V2697">
        <f>COUNTIF(tbl_HRMaster[EmployeeID],tbl_HRMaster[[#This Row],[EmployeeID]])</f>
        <v>1</v>
      </c>
      <c r="W2697">
        <f>IFERROR(INDEX(tbl_EmployeeSurvey[EnvironmentSatisfaction],MATCH(tbl_HRMaster[[#This Row],[EmployeeID]],tbl_EmployeeSurvey[EmployeeID],0)),"Not Found")</f>
        <v>4</v>
      </c>
      <c r="X2697">
        <f>IFERROR(INDEX(tbl_EmployeeSurvey[JobSatisfaction],MATCH(tbl_HRMaster[[#This Row],[EmployeeID]],tbl_EmployeeSurvey[EmployeeID],0)),"Not Found")</f>
        <v>3</v>
      </c>
      <c r="Y2697" s="5">
        <f>IFERROR(INDEX(tbl_EmployeeSurvey[WorkLifeBalance],MATCH(tbl_HRMaster[[#This Row],[EmployeeID]],tbl_EmployeeSurvey[EmployeeID],0)),"Not Found")</f>
        <v>3</v>
      </c>
      <c r="Z2697" s="5">
        <f>IFERROR(VLOOKUP(tbl_HRMaster[[#This Row],[EmployeeID]],tbl_ManagerSurvey[[EmployeeID]:[PerformanceRating]],2,FALSE),"Not Found")</f>
        <v>3</v>
      </c>
      <c r="AA2697" s="5">
        <f>IFERROR(VLOOKUP(tbl_HRMaster[[#This Row],[EmployeeID]],tbl_ManagerSurvey[[EmployeeID]:[PerformanceRating]],3,FALSE),"Not Found")</f>
        <v>3</v>
      </c>
      <c r="AB2697" s="5" t="str">
        <f>IF(tbl_HRMaster[[#This Row],[Attrition]]="Yes","Left","Active")</f>
        <v>Active</v>
      </c>
      <c r="AC2697" s="5" t="str">
        <f>_xlfn.IFS(tbl_HRMaster[[#This Row],[Age]]&lt;25,"Under 25",tbl_HRMaster[[#This Row],[Age]]&lt;35,"25-34",tbl_HRMaster[[#This Row],[Age]]&lt;45,"35-44",tbl_HRMaster[[#This Row],[Age]]&lt;55,"45-54",TRUE,"Above 54")</f>
        <v>25-34</v>
      </c>
      <c r="AD2697" s="5" t="str">
        <f>_xlfn.IFS(
tbl_HRMaster[[#This Row],[YearsAtCompany]]&lt;2,"&lt; 2 Years",
tbl_HRMaster[[#This Row],[YearsAtCompany]]&lt;5,"2-4 Years",
tbl_HRMaster[[#This Row],[YearsAtCompany]]&lt;10,"5-9 Years",
TRUE,"10+ Years"
)</f>
        <v>10+ Years</v>
      </c>
      <c r="AE2697" s="5">
        <f>IF(tbl_HRMaster[[#This Row],[Attrition]]="Yes",1,0)</f>
        <v>0</v>
      </c>
    </row>
    <row r="2698" spans="1:31" x14ac:dyDescent="0.25">
      <c r="A2698">
        <v>30</v>
      </c>
      <c r="B2698" t="s">
        <v>21</v>
      </c>
      <c r="C2698" t="s">
        <v>22</v>
      </c>
      <c r="D2698" t="s">
        <v>30</v>
      </c>
      <c r="E2698">
        <v>1</v>
      </c>
      <c r="F2698">
        <v>4</v>
      </c>
      <c r="G2698" t="s">
        <v>46</v>
      </c>
      <c r="H2698">
        <v>4185</v>
      </c>
      <c r="I2698" t="s">
        <v>25</v>
      </c>
      <c r="J2698">
        <v>1</v>
      </c>
      <c r="K2698" t="s">
        <v>31</v>
      </c>
      <c r="L2698" t="s">
        <v>32</v>
      </c>
      <c r="M2698">
        <v>53010</v>
      </c>
      <c r="N2698">
        <v>1</v>
      </c>
      <c r="O2698">
        <v>16</v>
      </c>
      <c r="P2698">
        <v>1</v>
      </c>
      <c r="Q2698">
        <v>10</v>
      </c>
      <c r="R2698">
        <v>3</v>
      </c>
      <c r="S2698">
        <v>10</v>
      </c>
      <c r="T2698">
        <v>1</v>
      </c>
      <c r="U2698">
        <v>8</v>
      </c>
      <c r="V2698">
        <f>COUNTIF(tbl_HRMaster[EmployeeID],tbl_HRMaster[[#This Row],[EmployeeID]])</f>
        <v>1</v>
      </c>
      <c r="W2698">
        <f>IFERROR(INDEX(tbl_EmployeeSurvey[EnvironmentSatisfaction],MATCH(tbl_HRMaster[[#This Row],[EmployeeID]],tbl_EmployeeSurvey[EmployeeID],0)),"Not Found")</f>
        <v>4</v>
      </c>
      <c r="X2698">
        <f>IFERROR(INDEX(tbl_EmployeeSurvey[JobSatisfaction],MATCH(tbl_HRMaster[[#This Row],[EmployeeID]],tbl_EmployeeSurvey[EmployeeID],0)),"Not Found")</f>
        <v>3</v>
      </c>
      <c r="Y2698" s="5">
        <f>IFERROR(INDEX(tbl_EmployeeSurvey[WorkLifeBalance],MATCH(tbl_HRMaster[[#This Row],[EmployeeID]],tbl_EmployeeSurvey[EmployeeID],0)),"Not Found")</f>
        <v>3</v>
      </c>
      <c r="Z2698" s="5">
        <f>IFERROR(VLOOKUP(tbl_HRMaster[[#This Row],[EmployeeID]],tbl_ManagerSurvey[[EmployeeID]:[PerformanceRating]],2,FALSE),"Not Found")</f>
        <v>3</v>
      </c>
      <c r="AA2698" s="5">
        <f>IFERROR(VLOOKUP(tbl_HRMaster[[#This Row],[EmployeeID]],tbl_ManagerSurvey[[EmployeeID]:[PerformanceRating]],3,FALSE),"Not Found")</f>
        <v>3</v>
      </c>
      <c r="AB2698" s="5" t="str">
        <f>IF(tbl_HRMaster[[#This Row],[Attrition]]="Yes","Left","Active")</f>
        <v>Active</v>
      </c>
      <c r="AC2698" s="5" t="str">
        <f>_xlfn.IFS(tbl_HRMaster[[#This Row],[Age]]&lt;25,"Under 25",tbl_HRMaster[[#This Row],[Age]]&lt;35,"25-34",tbl_HRMaster[[#This Row],[Age]]&lt;45,"35-44",tbl_HRMaster[[#This Row],[Age]]&lt;55,"45-54",TRUE,"Above 54")</f>
        <v>25-34</v>
      </c>
      <c r="AD2698" s="5" t="str">
        <f>_xlfn.IFS(
tbl_HRMaster[[#This Row],[YearsAtCompany]]&lt;2,"&lt; 2 Years",
tbl_HRMaster[[#This Row],[YearsAtCompany]]&lt;5,"2-4 Years",
tbl_HRMaster[[#This Row],[YearsAtCompany]]&lt;10,"5-9 Years",
TRUE,"10+ Years"
)</f>
        <v>10+ Years</v>
      </c>
      <c r="AE2698" s="5">
        <f>IF(tbl_HRMaster[[#This Row],[Attrition]]="Yes",1,0)</f>
        <v>0</v>
      </c>
    </row>
    <row r="2699" spans="1:31" x14ac:dyDescent="0.25">
      <c r="A2699">
        <v>30</v>
      </c>
      <c r="B2699" t="s">
        <v>21</v>
      </c>
      <c r="C2699" t="s">
        <v>22</v>
      </c>
      <c r="D2699" t="s">
        <v>30</v>
      </c>
      <c r="E2699">
        <v>10</v>
      </c>
      <c r="F2699">
        <v>3</v>
      </c>
      <c r="G2699" t="s">
        <v>24</v>
      </c>
      <c r="H2699">
        <v>81</v>
      </c>
      <c r="I2699" t="s">
        <v>34</v>
      </c>
      <c r="J2699">
        <v>2</v>
      </c>
      <c r="K2699" t="s">
        <v>31</v>
      </c>
      <c r="L2699" t="s">
        <v>41</v>
      </c>
      <c r="M2699">
        <v>55070</v>
      </c>
      <c r="N2699">
        <v>1</v>
      </c>
      <c r="O2699">
        <v>12</v>
      </c>
      <c r="P2699">
        <v>2</v>
      </c>
      <c r="Q2699">
        <v>10</v>
      </c>
      <c r="R2699">
        <v>2</v>
      </c>
      <c r="S2699">
        <v>10</v>
      </c>
      <c r="T2699">
        <v>1</v>
      </c>
      <c r="U2699">
        <v>2</v>
      </c>
      <c r="V2699">
        <f>COUNTIF(tbl_HRMaster[EmployeeID],tbl_HRMaster[[#This Row],[EmployeeID]])</f>
        <v>1</v>
      </c>
      <c r="W2699">
        <f>IFERROR(INDEX(tbl_EmployeeSurvey[EnvironmentSatisfaction],MATCH(tbl_HRMaster[[#This Row],[EmployeeID]],tbl_EmployeeSurvey[EmployeeID],0)),"Not Found")</f>
        <v>4</v>
      </c>
      <c r="X2699">
        <f>IFERROR(INDEX(tbl_EmployeeSurvey[JobSatisfaction],MATCH(tbl_HRMaster[[#This Row],[EmployeeID]],tbl_EmployeeSurvey[EmployeeID],0)),"Not Found")</f>
        <v>3</v>
      </c>
      <c r="Y2699" s="5">
        <f>IFERROR(INDEX(tbl_EmployeeSurvey[WorkLifeBalance],MATCH(tbl_HRMaster[[#This Row],[EmployeeID]],tbl_EmployeeSurvey[EmployeeID],0)),"Not Found")</f>
        <v>3</v>
      </c>
      <c r="Z2699" s="5">
        <f>IFERROR(VLOOKUP(tbl_HRMaster[[#This Row],[EmployeeID]],tbl_ManagerSurvey[[EmployeeID]:[PerformanceRating]],2,FALSE),"Not Found")</f>
        <v>2</v>
      </c>
      <c r="AA2699" s="5">
        <f>IFERROR(VLOOKUP(tbl_HRMaster[[#This Row],[EmployeeID]],tbl_ManagerSurvey[[EmployeeID]:[PerformanceRating]],3,FALSE),"Not Found")</f>
        <v>3</v>
      </c>
      <c r="AB2699" s="5" t="str">
        <f>IF(tbl_HRMaster[[#This Row],[Attrition]]="Yes","Left","Active")</f>
        <v>Active</v>
      </c>
      <c r="AC2699" s="5" t="str">
        <f>_xlfn.IFS(tbl_HRMaster[[#This Row],[Age]]&lt;25,"Under 25",tbl_HRMaster[[#This Row],[Age]]&lt;35,"25-34",tbl_HRMaster[[#This Row],[Age]]&lt;45,"35-44",tbl_HRMaster[[#This Row],[Age]]&lt;55,"45-54",TRUE,"Above 54")</f>
        <v>25-34</v>
      </c>
      <c r="AD2699" s="5" t="str">
        <f>_xlfn.IFS(
tbl_HRMaster[[#This Row],[YearsAtCompany]]&lt;2,"&lt; 2 Years",
tbl_HRMaster[[#This Row],[YearsAtCompany]]&lt;5,"2-4 Years",
tbl_HRMaster[[#This Row],[YearsAtCompany]]&lt;10,"5-9 Years",
TRUE,"10+ Years"
)</f>
        <v>10+ Years</v>
      </c>
      <c r="AE2699" s="5">
        <f>IF(tbl_HRMaster[[#This Row],[Attrition]]="Yes",1,0)</f>
        <v>0</v>
      </c>
    </row>
    <row r="2700" spans="1:31" x14ac:dyDescent="0.25">
      <c r="A2700">
        <v>30</v>
      </c>
      <c r="B2700" t="s">
        <v>21</v>
      </c>
      <c r="C2700" t="s">
        <v>22</v>
      </c>
      <c r="D2700" t="s">
        <v>30</v>
      </c>
      <c r="E2700">
        <v>10</v>
      </c>
      <c r="F2700">
        <v>3</v>
      </c>
      <c r="G2700" t="s">
        <v>24</v>
      </c>
      <c r="H2700">
        <v>1551</v>
      </c>
      <c r="I2700" t="s">
        <v>34</v>
      </c>
      <c r="J2700">
        <v>2</v>
      </c>
      <c r="K2700" t="s">
        <v>31</v>
      </c>
      <c r="L2700" t="s">
        <v>41</v>
      </c>
      <c r="M2700">
        <v>55070</v>
      </c>
      <c r="N2700">
        <v>1</v>
      </c>
      <c r="O2700">
        <v>12</v>
      </c>
      <c r="P2700">
        <v>2</v>
      </c>
      <c r="Q2700">
        <v>10</v>
      </c>
      <c r="R2700">
        <v>2</v>
      </c>
      <c r="S2700">
        <v>10</v>
      </c>
      <c r="T2700">
        <v>1</v>
      </c>
      <c r="U2700">
        <v>2</v>
      </c>
      <c r="V2700">
        <f>COUNTIF(tbl_HRMaster[EmployeeID],tbl_HRMaster[[#This Row],[EmployeeID]])</f>
        <v>1</v>
      </c>
      <c r="W2700">
        <f>IFERROR(INDEX(tbl_EmployeeSurvey[EnvironmentSatisfaction],MATCH(tbl_HRMaster[[#This Row],[EmployeeID]],tbl_EmployeeSurvey[EmployeeID],0)),"Not Found")</f>
        <v>4</v>
      </c>
      <c r="X2700">
        <f>IFERROR(INDEX(tbl_EmployeeSurvey[JobSatisfaction],MATCH(tbl_HRMaster[[#This Row],[EmployeeID]],tbl_EmployeeSurvey[EmployeeID],0)),"Not Found")</f>
        <v>3</v>
      </c>
      <c r="Y2700" s="5">
        <f>IFERROR(INDEX(tbl_EmployeeSurvey[WorkLifeBalance],MATCH(tbl_HRMaster[[#This Row],[EmployeeID]],tbl_EmployeeSurvey[EmployeeID],0)),"Not Found")</f>
        <v>3</v>
      </c>
      <c r="Z2700" s="5">
        <f>IFERROR(VLOOKUP(tbl_HRMaster[[#This Row],[EmployeeID]],tbl_ManagerSurvey[[EmployeeID]:[PerformanceRating]],2,FALSE),"Not Found")</f>
        <v>2</v>
      </c>
      <c r="AA2700" s="5">
        <f>IFERROR(VLOOKUP(tbl_HRMaster[[#This Row],[EmployeeID]],tbl_ManagerSurvey[[EmployeeID]:[PerformanceRating]],3,FALSE),"Not Found")</f>
        <v>3</v>
      </c>
      <c r="AB2700" s="5" t="str">
        <f>IF(tbl_HRMaster[[#This Row],[Attrition]]="Yes","Left","Active")</f>
        <v>Active</v>
      </c>
      <c r="AC2700" s="5" t="str">
        <f>_xlfn.IFS(tbl_HRMaster[[#This Row],[Age]]&lt;25,"Under 25",tbl_HRMaster[[#This Row],[Age]]&lt;35,"25-34",tbl_HRMaster[[#This Row],[Age]]&lt;45,"35-44",tbl_HRMaster[[#This Row],[Age]]&lt;55,"45-54",TRUE,"Above 54")</f>
        <v>25-34</v>
      </c>
      <c r="AD2700" s="5" t="str">
        <f>_xlfn.IFS(
tbl_HRMaster[[#This Row],[YearsAtCompany]]&lt;2,"&lt; 2 Years",
tbl_HRMaster[[#This Row],[YearsAtCompany]]&lt;5,"2-4 Years",
tbl_HRMaster[[#This Row],[YearsAtCompany]]&lt;10,"5-9 Years",
TRUE,"10+ Years"
)</f>
        <v>10+ Years</v>
      </c>
      <c r="AE2700" s="5">
        <f>IF(tbl_HRMaster[[#This Row],[Attrition]]="Yes",1,0)</f>
        <v>0</v>
      </c>
    </row>
    <row r="2701" spans="1:31" x14ac:dyDescent="0.25">
      <c r="A2701">
        <v>30</v>
      </c>
      <c r="B2701" t="s">
        <v>21</v>
      </c>
      <c r="C2701" t="s">
        <v>22</v>
      </c>
      <c r="D2701" t="s">
        <v>30</v>
      </c>
      <c r="E2701">
        <v>10</v>
      </c>
      <c r="F2701">
        <v>3</v>
      </c>
      <c r="G2701" t="s">
        <v>24</v>
      </c>
      <c r="H2701">
        <v>3021</v>
      </c>
      <c r="I2701" t="s">
        <v>34</v>
      </c>
      <c r="J2701">
        <v>2</v>
      </c>
      <c r="K2701" t="s">
        <v>31</v>
      </c>
      <c r="L2701" t="s">
        <v>41</v>
      </c>
      <c r="M2701">
        <v>55070</v>
      </c>
      <c r="N2701">
        <v>1</v>
      </c>
      <c r="O2701">
        <v>12</v>
      </c>
      <c r="P2701">
        <v>2</v>
      </c>
      <c r="Q2701">
        <v>10</v>
      </c>
      <c r="R2701">
        <v>2</v>
      </c>
      <c r="S2701">
        <v>10</v>
      </c>
      <c r="T2701">
        <v>1</v>
      </c>
      <c r="U2701">
        <v>2</v>
      </c>
      <c r="V2701">
        <f>COUNTIF(tbl_HRMaster[EmployeeID],tbl_HRMaster[[#This Row],[EmployeeID]])</f>
        <v>1</v>
      </c>
      <c r="W2701">
        <f>IFERROR(INDEX(tbl_EmployeeSurvey[EnvironmentSatisfaction],MATCH(tbl_HRMaster[[#This Row],[EmployeeID]],tbl_EmployeeSurvey[EmployeeID],0)),"Not Found")</f>
        <v>4</v>
      </c>
      <c r="X2701">
        <f>IFERROR(INDEX(tbl_EmployeeSurvey[JobSatisfaction],MATCH(tbl_HRMaster[[#This Row],[EmployeeID]],tbl_EmployeeSurvey[EmployeeID],0)),"Not Found")</f>
        <v>3</v>
      </c>
      <c r="Y2701" s="5">
        <f>IFERROR(INDEX(tbl_EmployeeSurvey[WorkLifeBalance],MATCH(tbl_HRMaster[[#This Row],[EmployeeID]],tbl_EmployeeSurvey[EmployeeID],0)),"Not Found")</f>
        <v>3</v>
      </c>
      <c r="Z2701" s="5">
        <f>IFERROR(VLOOKUP(tbl_HRMaster[[#This Row],[EmployeeID]],tbl_ManagerSurvey[[EmployeeID]:[PerformanceRating]],2,FALSE),"Not Found")</f>
        <v>2</v>
      </c>
      <c r="AA2701" s="5">
        <f>IFERROR(VLOOKUP(tbl_HRMaster[[#This Row],[EmployeeID]],tbl_ManagerSurvey[[EmployeeID]:[PerformanceRating]],3,FALSE),"Not Found")</f>
        <v>3</v>
      </c>
      <c r="AB2701" s="5" t="str">
        <f>IF(tbl_HRMaster[[#This Row],[Attrition]]="Yes","Left","Active")</f>
        <v>Active</v>
      </c>
      <c r="AC2701" s="5" t="str">
        <f>_xlfn.IFS(tbl_HRMaster[[#This Row],[Age]]&lt;25,"Under 25",tbl_HRMaster[[#This Row],[Age]]&lt;35,"25-34",tbl_HRMaster[[#This Row],[Age]]&lt;45,"35-44",tbl_HRMaster[[#This Row],[Age]]&lt;55,"45-54",TRUE,"Above 54")</f>
        <v>25-34</v>
      </c>
      <c r="AD2701" s="5" t="str">
        <f>_xlfn.IFS(
tbl_HRMaster[[#This Row],[YearsAtCompany]]&lt;2,"&lt; 2 Years",
tbl_HRMaster[[#This Row],[YearsAtCompany]]&lt;5,"2-4 Years",
tbl_HRMaster[[#This Row],[YearsAtCompany]]&lt;10,"5-9 Years",
TRUE,"10+ Years"
)</f>
        <v>10+ Years</v>
      </c>
      <c r="AE2701" s="5">
        <f>IF(tbl_HRMaster[[#This Row],[Attrition]]="Yes",1,0)</f>
        <v>0</v>
      </c>
    </row>
    <row r="2702" spans="1:31" x14ac:dyDescent="0.25">
      <c r="A2702">
        <v>49</v>
      </c>
      <c r="B2702" t="s">
        <v>21</v>
      </c>
      <c r="C2702" t="s">
        <v>29</v>
      </c>
      <c r="D2702" t="s">
        <v>23</v>
      </c>
      <c r="E2702">
        <v>1</v>
      </c>
      <c r="F2702">
        <v>4</v>
      </c>
      <c r="G2702" t="s">
        <v>24</v>
      </c>
      <c r="H2702">
        <v>1214</v>
      </c>
      <c r="I2702" t="s">
        <v>25</v>
      </c>
      <c r="J2702">
        <v>2</v>
      </c>
      <c r="K2702" t="s">
        <v>42</v>
      </c>
      <c r="L2702" t="s">
        <v>27</v>
      </c>
      <c r="M2702">
        <v>58100</v>
      </c>
      <c r="N2702">
        <v>1</v>
      </c>
      <c r="O2702">
        <v>21</v>
      </c>
      <c r="P2702">
        <v>1</v>
      </c>
      <c r="Q2702">
        <v>10</v>
      </c>
      <c r="R2702">
        <v>2</v>
      </c>
      <c r="S2702">
        <v>10</v>
      </c>
      <c r="T2702">
        <v>1</v>
      </c>
      <c r="U2702">
        <v>7</v>
      </c>
      <c r="V2702">
        <f>COUNTIF(tbl_HRMaster[EmployeeID],tbl_HRMaster[[#This Row],[EmployeeID]])</f>
        <v>1</v>
      </c>
      <c r="W2702">
        <f>IFERROR(INDEX(tbl_EmployeeSurvey[EnvironmentSatisfaction],MATCH(tbl_HRMaster[[#This Row],[EmployeeID]],tbl_EmployeeSurvey[EmployeeID],0)),"Not Found")</f>
        <v>3</v>
      </c>
      <c r="X2702">
        <f>IFERROR(INDEX(tbl_EmployeeSurvey[JobSatisfaction],MATCH(tbl_HRMaster[[#This Row],[EmployeeID]],tbl_EmployeeSurvey[EmployeeID],0)),"Not Found")</f>
        <v>2</v>
      </c>
      <c r="Y2702" s="5">
        <f>IFERROR(INDEX(tbl_EmployeeSurvey[WorkLifeBalance],MATCH(tbl_HRMaster[[#This Row],[EmployeeID]],tbl_EmployeeSurvey[EmployeeID],0)),"Not Found")</f>
        <v>3</v>
      </c>
      <c r="Z2702" s="5">
        <f>IFERROR(VLOOKUP(tbl_HRMaster[[#This Row],[EmployeeID]],tbl_ManagerSurvey[[EmployeeID]:[PerformanceRating]],2,FALSE),"Not Found")</f>
        <v>3</v>
      </c>
      <c r="AA2702" s="5">
        <f>IFERROR(VLOOKUP(tbl_HRMaster[[#This Row],[EmployeeID]],tbl_ManagerSurvey[[EmployeeID]:[PerformanceRating]],3,FALSE),"Not Found")</f>
        <v>4</v>
      </c>
      <c r="AB2702" s="5" t="str">
        <f>IF(tbl_HRMaster[[#This Row],[Attrition]]="Yes","Left","Active")</f>
        <v>Active</v>
      </c>
      <c r="AC2702" s="5" t="str">
        <f>_xlfn.IFS(tbl_HRMaster[[#This Row],[Age]]&lt;25,"Under 25",tbl_HRMaster[[#This Row],[Age]]&lt;35,"25-34",tbl_HRMaster[[#This Row],[Age]]&lt;45,"35-44",tbl_HRMaster[[#This Row],[Age]]&lt;55,"45-54",TRUE,"Above 54")</f>
        <v>45-54</v>
      </c>
      <c r="AD2702" s="5" t="str">
        <f>_xlfn.IFS(
tbl_HRMaster[[#This Row],[YearsAtCompany]]&lt;2,"&lt; 2 Years",
tbl_HRMaster[[#This Row],[YearsAtCompany]]&lt;5,"2-4 Years",
tbl_HRMaster[[#This Row],[YearsAtCompany]]&lt;10,"5-9 Years",
TRUE,"10+ Years"
)</f>
        <v>10+ Years</v>
      </c>
      <c r="AE2702" s="5">
        <f>IF(tbl_HRMaster[[#This Row],[Attrition]]="Yes",1,0)</f>
        <v>0</v>
      </c>
    </row>
    <row r="2703" spans="1:31" x14ac:dyDescent="0.25">
      <c r="A2703">
        <v>49</v>
      </c>
      <c r="B2703" t="s">
        <v>21</v>
      </c>
      <c r="C2703" t="s">
        <v>29</v>
      </c>
      <c r="D2703" t="s">
        <v>23</v>
      </c>
      <c r="E2703">
        <v>1</v>
      </c>
      <c r="F2703">
        <v>4</v>
      </c>
      <c r="G2703" t="s">
        <v>24</v>
      </c>
      <c r="H2703">
        <v>2684</v>
      </c>
      <c r="I2703" t="s">
        <v>25</v>
      </c>
      <c r="J2703">
        <v>2</v>
      </c>
      <c r="K2703" t="s">
        <v>42</v>
      </c>
      <c r="L2703" t="s">
        <v>27</v>
      </c>
      <c r="M2703">
        <v>58100</v>
      </c>
      <c r="N2703">
        <v>1</v>
      </c>
      <c r="O2703">
        <v>21</v>
      </c>
      <c r="P2703">
        <v>1</v>
      </c>
      <c r="Q2703">
        <v>10</v>
      </c>
      <c r="R2703">
        <v>2</v>
      </c>
      <c r="S2703">
        <v>10</v>
      </c>
      <c r="T2703">
        <v>1</v>
      </c>
      <c r="U2703">
        <v>7</v>
      </c>
      <c r="V2703">
        <f>COUNTIF(tbl_HRMaster[EmployeeID],tbl_HRMaster[[#This Row],[EmployeeID]])</f>
        <v>1</v>
      </c>
      <c r="W2703">
        <f>IFERROR(INDEX(tbl_EmployeeSurvey[EnvironmentSatisfaction],MATCH(tbl_HRMaster[[#This Row],[EmployeeID]],tbl_EmployeeSurvey[EmployeeID],0)),"Not Found")</f>
        <v>3</v>
      </c>
      <c r="X2703">
        <f>IFERROR(INDEX(tbl_EmployeeSurvey[JobSatisfaction],MATCH(tbl_HRMaster[[#This Row],[EmployeeID]],tbl_EmployeeSurvey[EmployeeID],0)),"Not Found")</f>
        <v>2</v>
      </c>
      <c r="Y2703" s="5">
        <f>IFERROR(INDEX(tbl_EmployeeSurvey[WorkLifeBalance],MATCH(tbl_HRMaster[[#This Row],[EmployeeID]],tbl_EmployeeSurvey[EmployeeID],0)),"Not Found")</f>
        <v>3</v>
      </c>
      <c r="Z2703" s="5">
        <f>IFERROR(VLOOKUP(tbl_HRMaster[[#This Row],[EmployeeID]],tbl_ManagerSurvey[[EmployeeID]:[PerformanceRating]],2,FALSE),"Not Found")</f>
        <v>3</v>
      </c>
      <c r="AA2703" s="5">
        <f>IFERROR(VLOOKUP(tbl_HRMaster[[#This Row],[EmployeeID]],tbl_ManagerSurvey[[EmployeeID]:[PerformanceRating]],3,FALSE),"Not Found")</f>
        <v>4</v>
      </c>
      <c r="AB2703" s="5" t="str">
        <f>IF(tbl_HRMaster[[#This Row],[Attrition]]="Yes","Left","Active")</f>
        <v>Active</v>
      </c>
      <c r="AC2703" s="5" t="str">
        <f>_xlfn.IFS(tbl_HRMaster[[#This Row],[Age]]&lt;25,"Under 25",tbl_HRMaster[[#This Row],[Age]]&lt;35,"25-34",tbl_HRMaster[[#This Row],[Age]]&lt;45,"35-44",tbl_HRMaster[[#This Row],[Age]]&lt;55,"45-54",TRUE,"Above 54")</f>
        <v>45-54</v>
      </c>
      <c r="AD2703" s="5" t="str">
        <f>_xlfn.IFS(
tbl_HRMaster[[#This Row],[YearsAtCompany]]&lt;2,"&lt; 2 Years",
tbl_HRMaster[[#This Row],[YearsAtCompany]]&lt;5,"2-4 Years",
tbl_HRMaster[[#This Row],[YearsAtCompany]]&lt;10,"5-9 Years",
TRUE,"10+ Years"
)</f>
        <v>10+ Years</v>
      </c>
      <c r="AE2703" s="5">
        <f>IF(tbl_HRMaster[[#This Row],[Attrition]]="Yes",1,0)</f>
        <v>0</v>
      </c>
    </row>
    <row r="2704" spans="1:31" x14ac:dyDescent="0.25">
      <c r="A2704">
        <v>49</v>
      </c>
      <c r="B2704" t="s">
        <v>21</v>
      </c>
      <c r="C2704" t="s">
        <v>29</v>
      </c>
      <c r="D2704" t="s">
        <v>23</v>
      </c>
      <c r="E2704">
        <v>1</v>
      </c>
      <c r="F2704">
        <v>4</v>
      </c>
      <c r="G2704" t="s">
        <v>24</v>
      </c>
      <c r="H2704">
        <v>4154</v>
      </c>
      <c r="I2704" t="s">
        <v>25</v>
      </c>
      <c r="J2704">
        <v>2</v>
      </c>
      <c r="K2704" t="s">
        <v>42</v>
      </c>
      <c r="L2704" t="s">
        <v>27</v>
      </c>
      <c r="M2704">
        <v>58100</v>
      </c>
      <c r="N2704">
        <v>1</v>
      </c>
      <c r="O2704">
        <v>21</v>
      </c>
      <c r="P2704">
        <v>1</v>
      </c>
      <c r="Q2704">
        <v>10</v>
      </c>
      <c r="R2704">
        <v>2</v>
      </c>
      <c r="S2704">
        <v>10</v>
      </c>
      <c r="T2704">
        <v>1</v>
      </c>
      <c r="U2704">
        <v>7</v>
      </c>
      <c r="V2704">
        <f>COUNTIF(tbl_HRMaster[EmployeeID],tbl_HRMaster[[#This Row],[EmployeeID]])</f>
        <v>1</v>
      </c>
      <c r="W2704">
        <f>IFERROR(INDEX(tbl_EmployeeSurvey[EnvironmentSatisfaction],MATCH(tbl_HRMaster[[#This Row],[EmployeeID]],tbl_EmployeeSurvey[EmployeeID],0)),"Not Found")</f>
        <v>3</v>
      </c>
      <c r="X2704">
        <f>IFERROR(INDEX(tbl_EmployeeSurvey[JobSatisfaction],MATCH(tbl_HRMaster[[#This Row],[EmployeeID]],tbl_EmployeeSurvey[EmployeeID],0)),"Not Found")</f>
        <v>2</v>
      </c>
      <c r="Y2704" s="5">
        <f>IFERROR(INDEX(tbl_EmployeeSurvey[WorkLifeBalance],MATCH(tbl_HRMaster[[#This Row],[EmployeeID]],tbl_EmployeeSurvey[EmployeeID],0)),"Not Found")</f>
        <v>3</v>
      </c>
      <c r="Z2704" s="5">
        <f>IFERROR(VLOOKUP(tbl_HRMaster[[#This Row],[EmployeeID]],tbl_ManagerSurvey[[EmployeeID]:[PerformanceRating]],2,FALSE),"Not Found")</f>
        <v>3</v>
      </c>
      <c r="AA2704" s="5">
        <f>IFERROR(VLOOKUP(tbl_HRMaster[[#This Row],[EmployeeID]],tbl_ManagerSurvey[[EmployeeID]:[PerformanceRating]],3,FALSE),"Not Found")</f>
        <v>4</v>
      </c>
      <c r="AB2704" s="5" t="str">
        <f>IF(tbl_HRMaster[[#This Row],[Attrition]]="Yes","Left","Active")</f>
        <v>Active</v>
      </c>
      <c r="AC2704" s="5" t="str">
        <f>_xlfn.IFS(tbl_HRMaster[[#This Row],[Age]]&lt;25,"Under 25",tbl_HRMaster[[#This Row],[Age]]&lt;35,"25-34",tbl_HRMaster[[#This Row],[Age]]&lt;45,"35-44",tbl_HRMaster[[#This Row],[Age]]&lt;55,"45-54",TRUE,"Above 54")</f>
        <v>45-54</v>
      </c>
      <c r="AD2704" s="5" t="str">
        <f>_xlfn.IFS(
tbl_HRMaster[[#This Row],[YearsAtCompany]]&lt;2,"&lt; 2 Years",
tbl_HRMaster[[#This Row],[YearsAtCompany]]&lt;5,"2-4 Years",
tbl_HRMaster[[#This Row],[YearsAtCompany]]&lt;10,"5-9 Years",
TRUE,"10+ Years"
)</f>
        <v>10+ Years</v>
      </c>
      <c r="AE2704" s="5">
        <f>IF(tbl_HRMaster[[#This Row],[Attrition]]="Yes",1,0)</f>
        <v>0</v>
      </c>
    </row>
    <row r="2705" spans="1:31" x14ac:dyDescent="0.25">
      <c r="A2705">
        <v>29</v>
      </c>
      <c r="B2705" t="s">
        <v>21</v>
      </c>
      <c r="C2705" t="s">
        <v>22</v>
      </c>
      <c r="D2705" t="s">
        <v>23</v>
      </c>
      <c r="E2705">
        <v>4</v>
      </c>
      <c r="F2705">
        <v>2</v>
      </c>
      <c r="G2705" t="s">
        <v>33</v>
      </c>
      <c r="H2705">
        <v>568</v>
      </c>
      <c r="I2705" t="s">
        <v>25</v>
      </c>
      <c r="J2705">
        <v>2</v>
      </c>
      <c r="K2705" t="s">
        <v>26</v>
      </c>
      <c r="L2705" t="s">
        <v>27</v>
      </c>
      <c r="M2705">
        <v>65400</v>
      </c>
      <c r="N2705">
        <v>1</v>
      </c>
      <c r="O2705">
        <v>22</v>
      </c>
      <c r="P2705">
        <v>0</v>
      </c>
      <c r="Q2705">
        <v>10</v>
      </c>
      <c r="R2705">
        <v>2</v>
      </c>
      <c r="S2705">
        <v>10</v>
      </c>
      <c r="T2705">
        <v>1</v>
      </c>
      <c r="U2705">
        <v>2</v>
      </c>
      <c r="V2705">
        <f>COUNTIF(tbl_HRMaster[EmployeeID],tbl_HRMaster[[#This Row],[EmployeeID]])</f>
        <v>1</v>
      </c>
      <c r="W2705">
        <f>IFERROR(INDEX(tbl_EmployeeSurvey[EnvironmentSatisfaction],MATCH(tbl_HRMaster[[#This Row],[EmployeeID]],tbl_EmployeeSurvey[EmployeeID],0)),"Not Found")</f>
        <v>2</v>
      </c>
      <c r="X2705">
        <f>IFERROR(INDEX(tbl_EmployeeSurvey[JobSatisfaction],MATCH(tbl_HRMaster[[#This Row],[EmployeeID]],tbl_EmployeeSurvey[EmployeeID],0)),"Not Found")</f>
        <v>4</v>
      </c>
      <c r="Y2705" s="5">
        <f>IFERROR(INDEX(tbl_EmployeeSurvey[WorkLifeBalance],MATCH(tbl_HRMaster[[#This Row],[EmployeeID]],tbl_EmployeeSurvey[EmployeeID],0)),"Not Found")</f>
        <v>2</v>
      </c>
      <c r="Z2705" s="5">
        <f>IFERROR(VLOOKUP(tbl_HRMaster[[#This Row],[EmployeeID]],tbl_ManagerSurvey[[EmployeeID]:[PerformanceRating]],2,FALSE),"Not Found")</f>
        <v>1</v>
      </c>
      <c r="AA2705" s="5">
        <f>IFERROR(VLOOKUP(tbl_HRMaster[[#This Row],[EmployeeID]],tbl_ManagerSurvey[[EmployeeID]:[PerformanceRating]],3,FALSE),"Not Found")</f>
        <v>4</v>
      </c>
      <c r="AB2705" s="5" t="str">
        <f>IF(tbl_HRMaster[[#This Row],[Attrition]]="Yes","Left","Active")</f>
        <v>Active</v>
      </c>
      <c r="AC2705" s="5" t="str">
        <f>_xlfn.IFS(tbl_HRMaster[[#This Row],[Age]]&lt;25,"Under 25",tbl_HRMaster[[#This Row],[Age]]&lt;35,"25-34",tbl_HRMaster[[#This Row],[Age]]&lt;45,"35-44",tbl_HRMaster[[#This Row],[Age]]&lt;55,"45-54",TRUE,"Above 54")</f>
        <v>25-34</v>
      </c>
      <c r="AD2705" s="5" t="str">
        <f>_xlfn.IFS(
tbl_HRMaster[[#This Row],[YearsAtCompany]]&lt;2,"&lt; 2 Years",
tbl_HRMaster[[#This Row],[YearsAtCompany]]&lt;5,"2-4 Years",
tbl_HRMaster[[#This Row],[YearsAtCompany]]&lt;10,"5-9 Years",
TRUE,"10+ Years"
)</f>
        <v>10+ Years</v>
      </c>
      <c r="AE2705" s="5">
        <f>IF(tbl_HRMaster[[#This Row],[Attrition]]="Yes",1,0)</f>
        <v>0</v>
      </c>
    </row>
    <row r="2706" spans="1:31" x14ac:dyDescent="0.25">
      <c r="A2706">
        <v>29</v>
      </c>
      <c r="B2706" t="s">
        <v>21</v>
      </c>
      <c r="C2706" t="s">
        <v>22</v>
      </c>
      <c r="D2706" t="s">
        <v>23</v>
      </c>
      <c r="E2706">
        <v>4</v>
      </c>
      <c r="F2706">
        <v>2</v>
      </c>
      <c r="G2706" t="s">
        <v>33</v>
      </c>
      <c r="H2706">
        <v>2038</v>
      </c>
      <c r="I2706" t="s">
        <v>25</v>
      </c>
      <c r="J2706">
        <v>2</v>
      </c>
      <c r="K2706" t="s">
        <v>26</v>
      </c>
      <c r="L2706" t="s">
        <v>27</v>
      </c>
      <c r="M2706">
        <v>65400</v>
      </c>
      <c r="N2706">
        <v>1</v>
      </c>
      <c r="O2706">
        <v>22</v>
      </c>
      <c r="P2706">
        <v>0</v>
      </c>
      <c r="Q2706">
        <v>10</v>
      </c>
      <c r="R2706">
        <v>2</v>
      </c>
      <c r="S2706">
        <v>10</v>
      </c>
      <c r="T2706">
        <v>1</v>
      </c>
      <c r="U2706">
        <v>2</v>
      </c>
      <c r="V2706">
        <f>COUNTIF(tbl_HRMaster[EmployeeID],tbl_HRMaster[[#This Row],[EmployeeID]])</f>
        <v>1</v>
      </c>
      <c r="W2706">
        <f>IFERROR(INDEX(tbl_EmployeeSurvey[EnvironmentSatisfaction],MATCH(tbl_HRMaster[[#This Row],[EmployeeID]],tbl_EmployeeSurvey[EmployeeID],0)),"Not Found")</f>
        <v>2</v>
      </c>
      <c r="X2706">
        <f>IFERROR(INDEX(tbl_EmployeeSurvey[JobSatisfaction],MATCH(tbl_HRMaster[[#This Row],[EmployeeID]],tbl_EmployeeSurvey[EmployeeID],0)),"Not Found")</f>
        <v>4</v>
      </c>
      <c r="Y2706" s="5">
        <f>IFERROR(INDEX(tbl_EmployeeSurvey[WorkLifeBalance],MATCH(tbl_HRMaster[[#This Row],[EmployeeID]],tbl_EmployeeSurvey[EmployeeID],0)),"Not Found")</f>
        <v>2</v>
      </c>
      <c r="Z2706" s="5">
        <f>IFERROR(VLOOKUP(tbl_HRMaster[[#This Row],[EmployeeID]],tbl_ManagerSurvey[[EmployeeID]:[PerformanceRating]],2,FALSE),"Not Found")</f>
        <v>1</v>
      </c>
      <c r="AA2706" s="5">
        <f>IFERROR(VLOOKUP(tbl_HRMaster[[#This Row],[EmployeeID]],tbl_ManagerSurvey[[EmployeeID]:[PerformanceRating]],3,FALSE),"Not Found")</f>
        <v>4</v>
      </c>
      <c r="AB2706" s="5" t="str">
        <f>IF(tbl_HRMaster[[#This Row],[Attrition]]="Yes","Left","Active")</f>
        <v>Active</v>
      </c>
      <c r="AC2706" s="5" t="str">
        <f>_xlfn.IFS(tbl_HRMaster[[#This Row],[Age]]&lt;25,"Under 25",tbl_HRMaster[[#This Row],[Age]]&lt;35,"25-34",tbl_HRMaster[[#This Row],[Age]]&lt;45,"35-44",tbl_HRMaster[[#This Row],[Age]]&lt;55,"45-54",TRUE,"Above 54")</f>
        <v>25-34</v>
      </c>
      <c r="AD2706" s="5" t="str">
        <f>_xlfn.IFS(
tbl_HRMaster[[#This Row],[YearsAtCompany]]&lt;2,"&lt; 2 Years",
tbl_HRMaster[[#This Row],[YearsAtCompany]]&lt;5,"2-4 Years",
tbl_HRMaster[[#This Row],[YearsAtCompany]]&lt;10,"5-9 Years",
TRUE,"10+ Years"
)</f>
        <v>10+ Years</v>
      </c>
      <c r="AE2706" s="5">
        <f>IF(tbl_HRMaster[[#This Row],[Attrition]]="Yes",1,0)</f>
        <v>0</v>
      </c>
    </row>
    <row r="2707" spans="1:31" x14ac:dyDescent="0.25">
      <c r="A2707">
        <v>29</v>
      </c>
      <c r="B2707" t="s">
        <v>21</v>
      </c>
      <c r="C2707" t="s">
        <v>22</v>
      </c>
      <c r="D2707" t="s">
        <v>23</v>
      </c>
      <c r="E2707">
        <v>4</v>
      </c>
      <c r="F2707">
        <v>2</v>
      </c>
      <c r="G2707" t="s">
        <v>33</v>
      </c>
      <c r="H2707">
        <v>3508</v>
      </c>
      <c r="I2707" t="s">
        <v>25</v>
      </c>
      <c r="J2707">
        <v>2</v>
      </c>
      <c r="K2707" t="s">
        <v>26</v>
      </c>
      <c r="L2707" t="s">
        <v>27</v>
      </c>
      <c r="M2707">
        <v>65400</v>
      </c>
      <c r="N2707">
        <v>1</v>
      </c>
      <c r="O2707">
        <v>22</v>
      </c>
      <c r="P2707">
        <v>0</v>
      </c>
      <c r="Q2707">
        <v>10</v>
      </c>
      <c r="R2707">
        <v>2</v>
      </c>
      <c r="S2707">
        <v>10</v>
      </c>
      <c r="T2707">
        <v>1</v>
      </c>
      <c r="U2707">
        <v>2</v>
      </c>
      <c r="V2707">
        <f>COUNTIF(tbl_HRMaster[EmployeeID],tbl_HRMaster[[#This Row],[EmployeeID]])</f>
        <v>1</v>
      </c>
      <c r="W2707">
        <f>IFERROR(INDEX(tbl_EmployeeSurvey[EnvironmentSatisfaction],MATCH(tbl_HRMaster[[#This Row],[EmployeeID]],tbl_EmployeeSurvey[EmployeeID],0)),"Not Found")</f>
        <v>2</v>
      </c>
      <c r="X2707">
        <f>IFERROR(INDEX(tbl_EmployeeSurvey[JobSatisfaction],MATCH(tbl_HRMaster[[#This Row],[EmployeeID]],tbl_EmployeeSurvey[EmployeeID],0)),"Not Found")</f>
        <v>4</v>
      </c>
      <c r="Y2707" s="5">
        <f>IFERROR(INDEX(tbl_EmployeeSurvey[WorkLifeBalance],MATCH(tbl_HRMaster[[#This Row],[EmployeeID]],tbl_EmployeeSurvey[EmployeeID],0)),"Not Found")</f>
        <v>2</v>
      </c>
      <c r="Z2707" s="5">
        <f>IFERROR(VLOOKUP(tbl_HRMaster[[#This Row],[EmployeeID]],tbl_ManagerSurvey[[EmployeeID]:[PerformanceRating]],2,FALSE),"Not Found")</f>
        <v>1</v>
      </c>
      <c r="AA2707" s="5">
        <f>IFERROR(VLOOKUP(tbl_HRMaster[[#This Row],[EmployeeID]],tbl_ManagerSurvey[[EmployeeID]:[PerformanceRating]],3,FALSE),"Not Found")</f>
        <v>4</v>
      </c>
      <c r="AB2707" s="5" t="str">
        <f>IF(tbl_HRMaster[[#This Row],[Attrition]]="Yes","Left","Active")</f>
        <v>Active</v>
      </c>
      <c r="AC2707" s="5" t="str">
        <f>_xlfn.IFS(tbl_HRMaster[[#This Row],[Age]]&lt;25,"Under 25",tbl_HRMaster[[#This Row],[Age]]&lt;35,"25-34",tbl_HRMaster[[#This Row],[Age]]&lt;45,"35-44",tbl_HRMaster[[#This Row],[Age]]&lt;55,"45-54",TRUE,"Above 54")</f>
        <v>25-34</v>
      </c>
      <c r="AD2707" s="5" t="str">
        <f>_xlfn.IFS(
tbl_HRMaster[[#This Row],[YearsAtCompany]]&lt;2,"&lt; 2 Years",
tbl_HRMaster[[#This Row],[YearsAtCompany]]&lt;5,"2-4 Years",
tbl_HRMaster[[#This Row],[YearsAtCompany]]&lt;10,"5-9 Years",
TRUE,"10+ Years"
)</f>
        <v>10+ Years</v>
      </c>
      <c r="AE2707" s="5">
        <f>IF(tbl_HRMaster[[#This Row],[Attrition]]="Yes",1,0)</f>
        <v>0</v>
      </c>
    </row>
    <row r="2708" spans="1:31" x14ac:dyDescent="0.25">
      <c r="A2708">
        <v>32</v>
      </c>
      <c r="B2708" t="s">
        <v>28</v>
      </c>
      <c r="C2708" t="s">
        <v>22</v>
      </c>
      <c r="D2708" t="s">
        <v>30</v>
      </c>
      <c r="E2708">
        <v>5</v>
      </c>
      <c r="F2708">
        <v>3</v>
      </c>
      <c r="G2708" t="s">
        <v>46</v>
      </c>
      <c r="H2708">
        <v>682</v>
      </c>
      <c r="I2708" t="s">
        <v>25</v>
      </c>
      <c r="J2708">
        <v>1</v>
      </c>
      <c r="K2708" t="s">
        <v>35</v>
      </c>
      <c r="L2708" t="s">
        <v>27</v>
      </c>
      <c r="M2708">
        <v>96020</v>
      </c>
      <c r="N2708">
        <v>1</v>
      </c>
      <c r="O2708">
        <v>13</v>
      </c>
      <c r="P2708">
        <v>1</v>
      </c>
      <c r="Q2708">
        <v>10</v>
      </c>
      <c r="R2708">
        <v>3</v>
      </c>
      <c r="S2708">
        <v>10</v>
      </c>
      <c r="T2708">
        <v>1</v>
      </c>
      <c r="U2708">
        <v>1</v>
      </c>
      <c r="V2708">
        <f>COUNTIF(tbl_HRMaster[EmployeeID],tbl_HRMaster[[#This Row],[EmployeeID]])</f>
        <v>1</v>
      </c>
      <c r="W2708">
        <f>IFERROR(INDEX(tbl_EmployeeSurvey[EnvironmentSatisfaction],MATCH(tbl_HRMaster[[#This Row],[EmployeeID]],tbl_EmployeeSurvey[EmployeeID],0)),"Not Found")</f>
        <v>4</v>
      </c>
      <c r="X2708">
        <f>IFERROR(INDEX(tbl_EmployeeSurvey[JobSatisfaction],MATCH(tbl_HRMaster[[#This Row],[EmployeeID]],tbl_EmployeeSurvey[EmployeeID],0)),"Not Found")</f>
        <v>3</v>
      </c>
      <c r="Y2708" s="5">
        <f>IFERROR(INDEX(tbl_EmployeeSurvey[WorkLifeBalance],MATCH(tbl_HRMaster[[#This Row],[EmployeeID]],tbl_EmployeeSurvey[EmployeeID],0)),"Not Found")</f>
        <v>3</v>
      </c>
      <c r="Z2708" s="5">
        <f>IFERROR(VLOOKUP(tbl_HRMaster[[#This Row],[EmployeeID]],tbl_ManagerSurvey[[EmployeeID]:[PerformanceRating]],2,FALSE),"Not Found")</f>
        <v>3</v>
      </c>
      <c r="AA2708" s="5">
        <f>IFERROR(VLOOKUP(tbl_HRMaster[[#This Row],[EmployeeID]],tbl_ManagerSurvey[[EmployeeID]:[PerformanceRating]],3,FALSE),"Not Found")</f>
        <v>3</v>
      </c>
      <c r="AB2708" s="5" t="str">
        <f>IF(tbl_HRMaster[[#This Row],[Attrition]]="Yes","Left","Active")</f>
        <v>Left</v>
      </c>
      <c r="AC2708" s="5" t="str">
        <f>_xlfn.IFS(tbl_HRMaster[[#This Row],[Age]]&lt;25,"Under 25",tbl_HRMaster[[#This Row],[Age]]&lt;35,"25-34",tbl_HRMaster[[#This Row],[Age]]&lt;45,"35-44",tbl_HRMaster[[#This Row],[Age]]&lt;55,"45-54",TRUE,"Above 54")</f>
        <v>25-34</v>
      </c>
      <c r="AD2708" s="5" t="str">
        <f>_xlfn.IFS(
tbl_HRMaster[[#This Row],[YearsAtCompany]]&lt;2,"&lt; 2 Years",
tbl_HRMaster[[#This Row],[YearsAtCompany]]&lt;5,"2-4 Years",
tbl_HRMaster[[#This Row],[YearsAtCompany]]&lt;10,"5-9 Years",
TRUE,"10+ Years"
)</f>
        <v>10+ Years</v>
      </c>
      <c r="AE2708" s="5">
        <f>IF(tbl_HRMaster[[#This Row],[Attrition]]="Yes",1,0)</f>
        <v>1</v>
      </c>
    </row>
    <row r="2709" spans="1:31" x14ac:dyDescent="0.25">
      <c r="A2709">
        <v>32</v>
      </c>
      <c r="B2709" t="s">
        <v>28</v>
      </c>
      <c r="C2709" t="s">
        <v>22</v>
      </c>
      <c r="D2709" t="s">
        <v>30</v>
      </c>
      <c r="E2709">
        <v>5</v>
      </c>
      <c r="F2709">
        <v>3</v>
      </c>
      <c r="G2709" t="s">
        <v>46</v>
      </c>
      <c r="H2709">
        <v>2152</v>
      </c>
      <c r="I2709" t="s">
        <v>25</v>
      </c>
      <c r="J2709">
        <v>1</v>
      </c>
      <c r="K2709" t="s">
        <v>35</v>
      </c>
      <c r="L2709" t="s">
        <v>27</v>
      </c>
      <c r="M2709">
        <v>96020</v>
      </c>
      <c r="N2709">
        <v>1</v>
      </c>
      <c r="O2709">
        <v>13</v>
      </c>
      <c r="P2709">
        <v>1</v>
      </c>
      <c r="Q2709">
        <v>10</v>
      </c>
      <c r="R2709">
        <v>3</v>
      </c>
      <c r="S2709">
        <v>10</v>
      </c>
      <c r="T2709">
        <v>1</v>
      </c>
      <c r="U2709">
        <v>1</v>
      </c>
      <c r="V2709">
        <f>COUNTIF(tbl_HRMaster[EmployeeID],tbl_HRMaster[[#This Row],[EmployeeID]])</f>
        <v>1</v>
      </c>
      <c r="W2709">
        <f>IFERROR(INDEX(tbl_EmployeeSurvey[EnvironmentSatisfaction],MATCH(tbl_HRMaster[[#This Row],[EmployeeID]],tbl_EmployeeSurvey[EmployeeID],0)),"Not Found")</f>
        <v>4</v>
      </c>
      <c r="X2709">
        <f>IFERROR(INDEX(tbl_EmployeeSurvey[JobSatisfaction],MATCH(tbl_HRMaster[[#This Row],[EmployeeID]],tbl_EmployeeSurvey[EmployeeID],0)),"Not Found")</f>
        <v>3</v>
      </c>
      <c r="Y2709" s="5">
        <f>IFERROR(INDEX(tbl_EmployeeSurvey[WorkLifeBalance],MATCH(tbl_HRMaster[[#This Row],[EmployeeID]],tbl_EmployeeSurvey[EmployeeID],0)),"Not Found")</f>
        <v>3</v>
      </c>
      <c r="Z2709" s="5">
        <f>IFERROR(VLOOKUP(tbl_HRMaster[[#This Row],[EmployeeID]],tbl_ManagerSurvey[[EmployeeID]:[PerformanceRating]],2,FALSE),"Not Found")</f>
        <v>3</v>
      </c>
      <c r="AA2709" s="5">
        <f>IFERROR(VLOOKUP(tbl_HRMaster[[#This Row],[EmployeeID]],tbl_ManagerSurvey[[EmployeeID]:[PerformanceRating]],3,FALSE),"Not Found")</f>
        <v>3</v>
      </c>
      <c r="AB2709" s="5" t="str">
        <f>IF(tbl_HRMaster[[#This Row],[Attrition]]="Yes","Left","Active")</f>
        <v>Left</v>
      </c>
      <c r="AC2709" s="5" t="str">
        <f>_xlfn.IFS(tbl_HRMaster[[#This Row],[Age]]&lt;25,"Under 25",tbl_HRMaster[[#This Row],[Age]]&lt;35,"25-34",tbl_HRMaster[[#This Row],[Age]]&lt;45,"35-44",tbl_HRMaster[[#This Row],[Age]]&lt;55,"45-54",TRUE,"Above 54")</f>
        <v>25-34</v>
      </c>
      <c r="AD2709" s="5" t="str">
        <f>_xlfn.IFS(
tbl_HRMaster[[#This Row],[YearsAtCompany]]&lt;2,"&lt; 2 Years",
tbl_HRMaster[[#This Row],[YearsAtCompany]]&lt;5,"2-4 Years",
tbl_HRMaster[[#This Row],[YearsAtCompany]]&lt;10,"5-9 Years",
TRUE,"10+ Years"
)</f>
        <v>10+ Years</v>
      </c>
      <c r="AE2709" s="5">
        <f>IF(tbl_HRMaster[[#This Row],[Attrition]]="Yes",1,0)</f>
        <v>1</v>
      </c>
    </row>
    <row r="2710" spans="1:31" x14ac:dyDescent="0.25">
      <c r="A2710">
        <v>32</v>
      </c>
      <c r="B2710" t="s">
        <v>28</v>
      </c>
      <c r="C2710" t="s">
        <v>22</v>
      </c>
      <c r="D2710" t="s">
        <v>30</v>
      </c>
      <c r="E2710">
        <v>5</v>
      </c>
      <c r="F2710">
        <v>3</v>
      </c>
      <c r="G2710" t="s">
        <v>46</v>
      </c>
      <c r="H2710">
        <v>3622</v>
      </c>
      <c r="I2710" t="s">
        <v>25</v>
      </c>
      <c r="J2710">
        <v>1</v>
      </c>
      <c r="K2710" t="s">
        <v>35</v>
      </c>
      <c r="L2710" t="s">
        <v>27</v>
      </c>
      <c r="M2710">
        <v>96020</v>
      </c>
      <c r="N2710">
        <v>1</v>
      </c>
      <c r="O2710">
        <v>13</v>
      </c>
      <c r="P2710">
        <v>1</v>
      </c>
      <c r="Q2710">
        <v>10</v>
      </c>
      <c r="R2710">
        <v>3</v>
      </c>
      <c r="S2710">
        <v>10</v>
      </c>
      <c r="T2710">
        <v>1</v>
      </c>
      <c r="U2710">
        <v>1</v>
      </c>
      <c r="V2710">
        <f>COUNTIF(tbl_HRMaster[EmployeeID],tbl_HRMaster[[#This Row],[EmployeeID]])</f>
        <v>1</v>
      </c>
      <c r="W2710">
        <f>IFERROR(INDEX(tbl_EmployeeSurvey[EnvironmentSatisfaction],MATCH(tbl_HRMaster[[#This Row],[EmployeeID]],tbl_EmployeeSurvey[EmployeeID],0)),"Not Found")</f>
        <v>4</v>
      </c>
      <c r="X2710">
        <f>IFERROR(INDEX(tbl_EmployeeSurvey[JobSatisfaction],MATCH(tbl_HRMaster[[#This Row],[EmployeeID]],tbl_EmployeeSurvey[EmployeeID],0)),"Not Found")</f>
        <v>3</v>
      </c>
      <c r="Y2710" s="5">
        <f>IFERROR(INDEX(tbl_EmployeeSurvey[WorkLifeBalance],MATCH(tbl_HRMaster[[#This Row],[EmployeeID]],tbl_EmployeeSurvey[EmployeeID],0)),"Not Found")</f>
        <v>3</v>
      </c>
      <c r="Z2710" s="5">
        <f>IFERROR(VLOOKUP(tbl_HRMaster[[#This Row],[EmployeeID]],tbl_ManagerSurvey[[EmployeeID]:[PerformanceRating]],2,FALSE),"Not Found")</f>
        <v>3</v>
      </c>
      <c r="AA2710" s="5">
        <f>IFERROR(VLOOKUP(tbl_HRMaster[[#This Row],[EmployeeID]],tbl_ManagerSurvey[[EmployeeID]:[PerformanceRating]],3,FALSE),"Not Found")</f>
        <v>3</v>
      </c>
      <c r="AB2710" s="5" t="str">
        <f>IF(tbl_HRMaster[[#This Row],[Attrition]]="Yes","Left","Active")</f>
        <v>Left</v>
      </c>
      <c r="AC2710" s="5" t="str">
        <f>_xlfn.IFS(tbl_HRMaster[[#This Row],[Age]]&lt;25,"Under 25",tbl_HRMaster[[#This Row],[Age]]&lt;35,"25-34",tbl_HRMaster[[#This Row],[Age]]&lt;45,"35-44",tbl_HRMaster[[#This Row],[Age]]&lt;55,"45-54",TRUE,"Above 54")</f>
        <v>25-34</v>
      </c>
      <c r="AD2710" s="5" t="str">
        <f>_xlfn.IFS(
tbl_HRMaster[[#This Row],[YearsAtCompany]]&lt;2,"&lt; 2 Years",
tbl_HRMaster[[#This Row],[YearsAtCompany]]&lt;5,"2-4 Years",
tbl_HRMaster[[#This Row],[YearsAtCompany]]&lt;10,"5-9 Years",
TRUE,"10+ Years"
)</f>
        <v>10+ Years</v>
      </c>
      <c r="AE2710" s="5">
        <f>IF(tbl_HRMaster[[#This Row],[Attrition]]="Yes",1,0)</f>
        <v>1</v>
      </c>
    </row>
    <row r="2711" spans="1:31" x14ac:dyDescent="0.25">
      <c r="A2711">
        <v>28</v>
      </c>
      <c r="B2711" t="s">
        <v>21</v>
      </c>
      <c r="C2711" t="s">
        <v>22</v>
      </c>
      <c r="D2711" t="s">
        <v>30</v>
      </c>
      <c r="E2711">
        <v>7</v>
      </c>
      <c r="F2711">
        <v>3</v>
      </c>
      <c r="G2711" t="s">
        <v>38</v>
      </c>
      <c r="H2711">
        <v>147</v>
      </c>
      <c r="I2711" t="s">
        <v>34</v>
      </c>
      <c r="J2711">
        <v>3</v>
      </c>
      <c r="K2711" t="s">
        <v>26</v>
      </c>
      <c r="L2711" t="s">
        <v>41</v>
      </c>
      <c r="M2711">
        <v>119570</v>
      </c>
      <c r="N2711">
        <v>1</v>
      </c>
      <c r="O2711">
        <v>13</v>
      </c>
      <c r="P2711">
        <v>0</v>
      </c>
      <c r="Q2711">
        <v>10</v>
      </c>
      <c r="R2711">
        <v>2</v>
      </c>
      <c r="S2711">
        <v>10</v>
      </c>
      <c r="T2711">
        <v>1</v>
      </c>
      <c r="U2711">
        <v>8</v>
      </c>
      <c r="V2711">
        <f>COUNTIF(tbl_HRMaster[EmployeeID],tbl_HRMaster[[#This Row],[EmployeeID]])</f>
        <v>1</v>
      </c>
      <c r="W2711">
        <f>IFERROR(INDEX(tbl_EmployeeSurvey[EnvironmentSatisfaction],MATCH(tbl_HRMaster[[#This Row],[EmployeeID]],tbl_EmployeeSurvey[EmployeeID],0)),"Not Found")</f>
        <v>3</v>
      </c>
      <c r="X2711">
        <f>IFERROR(INDEX(tbl_EmployeeSurvey[JobSatisfaction],MATCH(tbl_HRMaster[[#This Row],[EmployeeID]],tbl_EmployeeSurvey[EmployeeID],0)),"Not Found")</f>
        <v>1</v>
      </c>
      <c r="Y2711" s="5">
        <f>IFERROR(INDEX(tbl_EmployeeSurvey[WorkLifeBalance],MATCH(tbl_HRMaster[[#This Row],[EmployeeID]],tbl_EmployeeSurvey[EmployeeID],0)),"Not Found")</f>
        <v>3</v>
      </c>
      <c r="Z2711" s="5">
        <f>IFERROR(VLOOKUP(tbl_HRMaster[[#This Row],[EmployeeID]],tbl_ManagerSurvey[[EmployeeID]:[PerformanceRating]],2,FALSE),"Not Found")</f>
        <v>2</v>
      </c>
      <c r="AA2711" s="5">
        <f>IFERROR(VLOOKUP(tbl_HRMaster[[#This Row],[EmployeeID]],tbl_ManagerSurvey[[EmployeeID]:[PerformanceRating]],3,FALSE),"Not Found")</f>
        <v>3</v>
      </c>
      <c r="AB2711" s="5" t="str">
        <f>IF(tbl_HRMaster[[#This Row],[Attrition]]="Yes","Left","Active")</f>
        <v>Active</v>
      </c>
      <c r="AC2711" s="5" t="str">
        <f>_xlfn.IFS(tbl_HRMaster[[#This Row],[Age]]&lt;25,"Under 25",tbl_HRMaster[[#This Row],[Age]]&lt;35,"25-34",tbl_HRMaster[[#This Row],[Age]]&lt;45,"35-44",tbl_HRMaster[[#This Row],[Age]]&lt;55,"45-54",TRUE,"Above 54")</f>
        <v>25-34</v>
      </c>
      <c r="AD2711" s="5" t="str">
        <f>_xlfn.IFS(
tbl_HRMaster[[#This Row],[YearsAtCompany]]&lt;2,"&lt; 2 Years",
tbl_HRMaster[[#This Row],[YearsAtCompany]]&lt;5,"2-4 Years",
tbl_HRMaster[[#This Row],[YearsAtCompany]]&lt;10,"5-9 Years",
TRUE,"10+ Years"
)</f>
        <v>10+ Years</v>
      </c>
      <c r="AE2711" s="5">
        <f>IF(tbl_HRMaster[[#This Row],[Attrition]]="Yes",1,0)</f>
        <v>0</v>
      </c>
    </row>
    <row r="2712" spans="1:31" x14ac:dyDescent="0.25">
      <c r="A2712">
        <v>28</v>
      </c>
      <c r="B2712" t="s">
        <v>21</v>
      </c>
      <c r="C2712" t="s">
        <v>22</v>
      </c>
      <c r="D2712" t="s">
        <v>30</v>
      </c>
      <c r="E2712">
        <v>7</v>
      </c>
      <c r="F2712">
        <v>3</v>
      </c>
      <c r="G2712" t="s">
        <v>38</v>
      </c>
      <c r="H2712">
        <v>1617</v>
      </c>
      <c r="I2712" t="s">
        <v>34</v>
      </c>
      <c r="J2712">
        <v>3</v>
      </c>
      <c r="K2712" t="s">
        <v>26</v>
      </c>
      <c r="L2712" t="s">
        <v>41</v>
      </c>
      <c r="M2712">
        <v>119570</v>
      </c>
      <c r="N2712">
        <v>1</v>
      </c>
      <c r="O2712">
        <v>13</v>
      </c>
      <c r="P2712">
        <v>0</v>
      </c>
      <c r="Q2712">
        <v>10</v>
      </c>
      <c r="R2712">
        <v>2</v>
      </c>
      <c r="S2712">
        <v>10</v>
      </c>
      <c r="T2712">
        <v>1</v>
      </c>
      <c r="U2712">
        <v>8</v>
      </c>
      <c r="V2712">
        <f>COUNTIF(tbl_HRMaster[EmployeeID],tbl_HRMaster[[#This Row],[EmployeeID]])</f>
        <v>1</v>
      </c>
      <c r="W2712">
        <f>IFERROR(INDEX(tbl_EmployeeSurvey[EnvironmentSatisfaction],MATCH(tbl_HRMaster[[#This Row],[EmployeeID]],tbl_EmployeeSurvey[EmployeeID],0)),"Not Found")</f>
        <v>3</v>
      </c>
      <c r="X2712">
        <f>IFERROR(INDEX(tbl_EmployeeSurvey[JobSatisfaction],MATCH(tbl_HRMaster[[#This Row],[EmployeeID]],tbl_EmployeeSurvey[EmployeeID],0)),"Not Found")</f>
        <v>1</v>
      </c>
      <c r="Y2712" s="5">
        <f>IFERROR(INDEX(tbl_EmployeeSurvey[WorkLifeBalance],MATCH(tbl_HRMaster[[#This Row],[EmployeeID]],tbl_EmployeeSurvey[EmployeeID],0)),"Not Found")</f>
        <v>3</v>
      </c>
      <c r="Z2712" s="5">
        <f>IFERROR(VLOOKUP(tbl_HRMaster[[#This Row],[EmployeeID]],tbl_ManagerSurvey[[EmployeeID]:[PerformanceRating]],2,FALSE),"Not Found")</f>
        <v>2</v>
      </c>
      <c r="AA2712" s="5">
        <f>IFERROR(VLOOKUP(tbl_HRMaster[[#This Row],[EmployeeID]],tbl_ManagerSurvey[[EmployeeID]:[PerformanceRating]],3,FALSE),"Not Found")</f>
        <v>3</v>
      </c>
      <c r="AB2712" s="5" t="str">
        <f>IF(tbl_HRMaster[[#This Row],[Attrition]]="Yes","Left","Active")</f>
        <v>Active</v>
      </c>
      <c r="AC2712" s="5" t="str">
        <f>_xlfn.IFS(tbl_HRMaster[[#This Row],[Age]]&lt;25,"Under 25",tbl_HRMaster[[#This Row],[Age]]&lt;35,"25-34",tbl_HRMaster[[#This Row],[Age]]&lt;45,"35-44",tbl_HRMaster[[#This Row],[Age]]&lt;55,"45-54",TRUE,"Above 54")</f>
        <v>25-34</v>
      </c>
      <c r="AD2712" s="5" t="str">
        <f>_xlfn.IFS(
tbl_HRMaster[[#This Row],[YearsAtCompany]]&lt;2,"&lt; 2 Years",
tbl_HRMaster[[#This Row],[YearsAtCompany]]&lt;5,"2-4 Years",
tbl_HRMaster[[#This Row],[YearsAtCompany]]&lt;10,"5-9 Years",
TRUE,"10+ Years"
)</f>
        <v>10+ Years</v>
      </c>
      <c r="AE2712" s="5">
        <f>IF(tbl_HRMaster[[#This Row],[Attrition]]="Yes",1,0)</f>
        <v>0</v>
      </c>
    </row>
    <row r="2713" spans="1:31" x14ac:dyDescent="0.25">
      <c r="A2713">
        <v>28</v>
      </c>
      <c r="B2713" t="s">
        <v>21</v>
      </c>
      <c r="C2713" t="s">
        <v>22</v>
      </c>
      <c r="D2713" t="s">
        <v>30</v>
      </c>
      <c r="E2713">
        <v>7</v>
      </c>
      <c r="F2713">
        <v>3</v>
      </c>
      <c r="G2713" t="s">
        <v>38</v>
      </c>
      <c r="H2713">
        <v>3087</v>
      </c>
      <c r="I2713" t="s">
        <v>34</v>
      </c>
      <c r="J2713">
        <v>3</v>
      </c>
      <c r="K2713" t="s">
        <v>26</v>
      </c>
      <c r="L2713" t="s">
        <v>41</v>
      </c>
      <c r="M2713">
        <v>119570</v>
      </c>
      <c r="N2713">
        <v>1</v>
      </c>
      <c r="O2713">
        <v>13</v>
      </c>
      <c r="P2713">
        <v>0</v>
      </c>
      <c r="Q2713">
        <v>10</v>
      </c>
      <c r="R2713">
        <v>2</v>
      </c>
      <c r="S2713">
        <v>10</v>
      </c>
      <c r="T2713">
        <v>1</v>
      </c>
      <c r="U2713">
        <v>8</v>
      </c>
      <c r="V2713">
        <f>COUNTIF(tbl_HRMaster[EmployeeID],tbl_HRMaster[[#This Row],[EmployeeID]])</f>
        <v>1</v>
      </c>
      <c r="W2713">
        <f>IFERROR(INDEX(tbl_EmployeeSurvey[EnvironmentSatisfaction],MATCH(tbl_HRMaster[[#This Row],[EmployeeID]],tbl_EmployeeSurvey[EmployeeID],0)),"Not Found")</f>
        <v>3</v>
      </c>
      <c r="X2713">
        <f>IFERROR(INDEX(tbl_EmployeeSurvey[JobSatisfaction],MATCH(tbl_HRMaster[[#This Row],[EmployeeID]],tbl_EmployeeSurvey[EmployeeID],0)),"Not Found")</f>
        <v>1</v>
      </c>
      <c r="Y2713" s="5">
        <f>IFERROR(INDEX(tbl_EmployeeSurvey[WorkLifeBalance],MATCH(tbl_HRMaster[[#This Row],[EmployeeID]],tbl_EmployeeSurvey[EmployeeID],0)),"Not Found")</f>
        <v>3</v>
      </c>
      <c r="Z2713" s="5">
        <f>IFERROR(VLOOKUP(tbl_HRMaster[[#This Row],[EmployeeID]],tbl_ManagerSurvey[[EmployeeID]:[PerformanceRating]],2,FALSE),"Not Found")</f>
        <v>2</v>
      </c>
      <c r="AA2713" s="5">
        <f>IFERROR(VLOOKUP(tbl_HRMaster[[#This Row],[EmployeeID]],tbl_ManagerSurvey[[EmployeeID]:[PerformanceRating]],3,FALSE),"Not Found")</f>
        <v>3</v>
      </c>
      <c r="AB2713" s="5" t="str">
        <f>IF(tbl_HRMaster[[#This Row],[Attrition]]="Yes","Left","Active")</f>
        <v>Active</v>
      </c>
      <c r="AC2713" s="5" t="str">
        <f>_xlfn.IFS(tbl_HRMaster[[#This Row],[Age]]&lt;25,"Under 25",tbl_HRMaster[[#This Row],[Age]]&lt;35,"25-34",tbl_HRMaster[[#This Row],[Age]]&lt;45,"35-44",tbl_HRMaster[[#This Row],[Age]]&lt;55,"45-54",TRUE,"Above 54")</f>
        <v>25-34</v>
      </c>
      <c r="AD2713" s="5" t="str">
        <f>_xlfn.IFS(
tbl_HRMaster[[#This Row],[YearsAtCompany]]&lt;2,"&lt; 2 Years",
tbl_HRMaster[[#This Row],[YearsAtCompany]]&lt;5,"2-4 Years",
tbl_HRMaster[[#This Row],[YearsAtCompany]]&lt;10,"5-9 Years",
TRUE,"10+ Years"
)</f>
        <v>10+ Years</v>
      </c>
      <c r="AE2713" s="5">
        <f>IF(tbl_HRMaster[[#This Row],[Attrition]]="Yes",1,0)</f>
        <v>0</v>
      </c>
    </row>
    <row r="2714" spans="1:31" x14ac:dyDescent="0.25">
      <c r="A2714">
        <v>36</v>
      </c>
      <c r="B2714" t="s">
        <v>21</v>
      </c>
      <c r="C2714" t="s">
        <v>22</v>
      </c>
      <c r="D2714" t="s">
        <v>30</v>
      </c>
      <c r="E2714">
        <v>11</v>
      </c>
      <c r="F2714">
        <v>3</v>
      </c>
      <c r="G2714" t="s">
        <v>24</v>
      </c>
      <c r="H2714">
        <v>1083</v>
      </c>
      <c r="I2714" t="s">
        <v>34</v>
      </c>
      <c r="J2714">
        <v>1</v>
      </c>
      <c r="K2714" t="s">
        <v>35</v>
      </c>
      <c r="L2714" t="s">
        <v>27</v>
      </c>
      <c r="M2714">
        <v>131910</v>
      </c>
      <c r="N2714">
        <v>1</v>
      </c>
      <c r="O2714">
        <v>14</v>
      </c>
      <c r="P2714">
        <v>1</v>
      </c>
      <c r="Q2714">
        <v>10</v>
      </c>
      <c r="R2714">
        <v>2</v>
      </c>
      <c r="S2714">
        <v>10</v>
      </c>
      <c r="T2714">
        <v>1</v>
      </c>
      <c r="U2714">
        <v>7</v>
      </c>
      <c r="V2714">
        <f>COUNTIF(tbl_HRMaster[EmployeeID],tbl_HRMaster[[#This Row],[EmployeeID]])</f>
        <v>1</v>
      </c>
      <c r="W2714">
        <f>IFERROR(INDEX(tbl_EmployeeSurvey[EnvironmentSatisfaction],MATCH(tbl_HRMaster[[#This Row],[EmployeeID]],tbl_EmployeeSurvey[EmployeeID],0)),"Not Found")</f>
        <v>2</v>
      </c>
      <c r="X2714">
        <f>IFERROR(INDEX(tbl_EmployeeSurvey[JobSatisfaction],MATCH(tbl_HRMaster[[#This Row],[EmployeeID]],tbl_EmployeeSurvey[EmployeeID],0)),"Not Found")</f>
        <v>3</v>
      </c>
      <c r="Y2714" s="5">
        <f>IFERROR(INDEX(tbl_EmployeeSurvey[WorkLifeBalance],MATCH(tbl_HRMaster[[#This Row],[EmployeeID]],tbl_EmployeeSurvey[EmployeeID],0)),"Not Found")</f>
        <v>3</v>
      </c>
      <c r="Z2714" s="5">
        <f>IFERROR(VLOOKUP(tbl_HRMaster[[#This Row],[EmployeeID]],tbl_ManagerSurvey[[EmployeeID]:[PerformanceRating]],2,FALSE),"Not Found")</f>
        <v>2</v>
      </c>
      <c r="AA2714" s="5">
        <f>IFERROR(VLOOKUP(tbl_HRMaster[[#This Row],[EmployeeID]],tbl_ManagerSurvey[[EmployeeID]:[PerformanceRating]],3,FALSE),"Not Found")</f>
        <v>3</v>
      </c>
      <c r="AB2714" s="5" t="str">
        <f>IF(tbl_HRMaster[[#This Row],[Attrition]]="Yes","Left","Active")</f>
        <v>Active</v>
      </c>
      <c r="AC2714" s="5" t="str">
        <f>_xlfn.IFS(tbl_HRMaster[[#This Row],[Age]]&lt;25,"Under 25",tbl_HRMaster[[#This Row],[Age]]&lt;35,"25-34",tbl_HRMaster[[#This Row],[Age]]&lt;45,"35-44",tbl_HRMaster[[#This Row],[Age]]&lt;55,"45-54",TRUE,"Above 54")</f>
        <v>35-44</v>
      </c>
      <c r="AD2714" s="5" t="str">
        <f>_xlfn.IFS(
tbl_HRMaster[[#This Row],[YearsAtCompany]]&lt;2,"&lt; 2 Years",
tbl_HRMaster[[#This Row],[YearsAtCompany]]&lt;5,"2-4 Years",
tbl_HRMaster[[#This Row],[YearsAtCompany]]&lt;10,"5-9 Years",
TRUE,"10+ Years"
)</f>
        <v>10+ Years</v>
      </c>
      <c r="AE2714" s="5">
        <f>IF(tbl_HRMaster[[#This Row],[Attrition]]="Yes",1,0)</f>
        <v>0</v>
      </c>
    </row>
    <row r="2715" spans="1:31" x14ac:dyDescent="0.25">
      <c r="A2715">
        <v>36</v>
      </c>
      <c r="B2715" t="s">
        <v>21</v>
      </c>
      <c r="C2715" t="s">
        <v>22</v>
      </c>
      <c r="D2715" t="s">
        <v>30</v>
      </c>
      <c r="E2715">
        <v>11</v>
      </c>
      <c r="F2715">
        <v>3</v>
      </c>
      <c r="G2715" t="s">
        <v>24</v>
      </c>
      <c r="H2715">
        <v>2553</v>
      </c>
      <c r="I2715" t="s">
        <v>34</v>
      </c>
      <c r="J2715">
        <v>1</v>
      </c>
      <c r="K2715" t="s">
        <v>35</v>
      </c>
      <c r="L2715" t="s">
        <v>27</v>
      </c>
      <c r="M2715">
        <v>131910</v>
      </c>
      <c r="N2715">
        <v>1</v>
      </c>
      <c r="O2715">
        <v>14</v>
      </c>
      <c r="P2715">
        <v>1</v>
      </c>
      <c r="Q2715">
        <v>10</v>
      </c>
      <c r="R2715">
        <v>2</v>
      </c>
      <c r="S2715">
        <v>10</v>
      </c>
      <c r="T2715">
        <v>1</v>
      </c>
      <c r="U2715">
        <v>7</v>
      </c>
      <c r="V2715">
        <f>COUNTIF(tbl_HRMaster[EmployeeID],tbl_HRMaster[[#This Row],[EmployeeID]])</f>
        <v>1</v>
      </c>
      <c r="W2715">
        <f>IFERROR(INDEX(tbl_EmployeeSurvey[EnvironmentSatisfaction],MATCH(tbl_HRMaster[[#This Row],[EmployeeID]],tbl_EmployeeSurvey[EmployeeID],0)),"Not Found")</f>
        <v>2</v>
      </c>
      <c r="X2715">
        <f>IFERROR(INDEX(tbl_EmployeeSurvey[JobSatisfaction],MATCH(tbl_HRMaster[[#This Row],[EmployeeID]],tbl_EmployeeSurvey[EmployeeID],0)),"Not Found")</f>
        <v>3</v>
      </c>
      <c r="Y2715" s="5">
        <f>IFERROR(INDEX(tbl_EmployeeSurvey[WorkLifeBalance],MATCH(tbl_HRMaster[[#This Row],[EmployeeID]],tbl_EmployeeSurvey[EmployeeID],0)),"Not Found")</f>
        <v>3</v>
      </c>
      <c r="Z2715" s="5">
        <f>IFERROR(VLOOKUP(tbl_HRMaster[[#This Row],[EmployeeID]],tbl_ManagerSurvey[[EmployeeID]:[PerformanceRating]],2,FALSE),"Not Found")</f>
        <v>2</v>
      </c>
      <c r="AA2715" s="5">
        <f>IFERROR(VLOOKUP(tbl_HRMaster[[#This Row],[EmployeeID]],tbl_ManagerSurvey[[EmployeeID]:[PerformanceRating]],3,FALSE),"Not Found")</f>
        <v>3</v>
      </c>
      <c r="AB2715" s="5" t="str">
        <f>IF(tbl_HRMaster[[#This Row],[Attrition]]="Yes","Left","Active")</f>
        <v>Active</v>
      </c>
      <c r="AC2715" s="5" t="str">
        <f>_xlfn.IFS(tbl_HRMaster[[#This Row],[Age]]&lt;25,"Under 25",tbl_HRMaster[[#This Row],[Age]]&lt;35,"25-34",tbl_HRMaster[[#This Row],[Age]]&lt;45,"35-44",tbl_HRMaster[[#This Row],[Age]]&lt;55,"45-54",TRUE,"Above 54")</f>
        <v>35-44</v>
      </c>
      <c r="AD2715" s="5" t="str">
        <f>_xlfn.IFS(
tbl_HRMaster[[#This Row],[YearsAtCompany]]&lt;2,"&lt; 2 Years",
tbl_HRMaster[[#This Row],[YearsAtCompany]]&lt;5,"2-4 Years",
tbl_HRMaster[[#This Row],[YearsAtCompany]]&lt;10,"5-9 Years",
TRUE,"10+ Years"
)</f>
        <v>10+ Years</v>
      </c>
      <c r="AE2715" s="5">
        <f>IF(tbl_HRMaster[[#This Row],[Attrition]]="Yes",1,0)</f>
        <v>0</v>
      </c>
    </row>
    <row r="2716" spans="1:31" x14ac:dyDescent="0.25">
      <c r="A2716">
        <v>36</v>
      </c>
      <c r="B2716" t="s">
        <v>21</v>
      </c>
      <c r="C2716" t="s">
        <v>22</v>
      </c>
      <c r="D2716" t="s">
        <v>30</v>
      </c>
      <c r="E2716">
        <v>11</v>
      </c>
      <c r="F2716">
        <v>3</v>
      </c>
      <c r="G2716" t="s">
        <v>24</v>
      </c>
      <c r="H2716">
        <v>4023</v>
      </c>
      <c r="I2716" t="s">
        <v>34</v>
      </c>
      <c r="J2716">
        <v>1</v>
      </c>
      <c r="K2716" t="s">
        <v>35</v>
      </c>
      <c r="L2716" t="s">
        <v>27</v>
      </c>
      <c r="M2716">
        <v>131910</v>
      </c>
      <c r="N2716">
        <v>1</v>
      </c>
      <c r="O2716">
        <v>14</v>
      </c>
      <c r="P2716">
        <v>1</v>
      </c>
      <c r="Q2716">
        <v>10</v>
      </c>
      <c r="R2716">
        <v>2</v>
      </c>
      <c r="S2716">
        <v>10</v>
      </c>
      <c r="T2716">
        <v>1</v>
      </c>
      <c r="U2716">
        <v>7</v>
      </c>
      <c r="V2716">
        <f>COUNTIF(tbl_HRMaster[EmployeeID],tbl_HRMaster[[#This Row],[EmployeeID]])</f>
        <v>1</v>
      </c>
      <c r="W2716">
        <f>IFERROR(INDEX(tbl_EmployeeSurvey[EnvironmentSatisfaction],MATCH(tbl_HRMaster[[#This Row],[EmployeeID]],tbl_EmployeeSurvey[EmployeeID],0)),"Not Found")</f>
        <v>2</v>
      </c>
      <c r="X2716">
        <f>IFERROR(INDEX(tbl_EmployeeSurvey[JobSatisfaction],MATCH(tbl_HRMaster[[#This Row],[EmployeeID]],tbl_EmployeeSurvey[EmployeeID],0)),"Not Found")</f>
        <v>3</v>
      </c>
      <c r="Y2716" s="5">
        <f>IFERROR(INDEX(tbl_EmployeeSurvey[WorkLifeBalance],MATCH(tbl_HRMaster[[#This Row],[EmployeeID]],tbl_EmployeeSurvey[EmployeeID],0)),"Not Found")</f>
        <v>3</v>
      </c>
      <c r="Z2716" s="5">
        <f>IFERROR(VLOOKUP(tbl_HRMaster[[#This Row],[EmployeeID]],tbl_ManagerSurvey[[EmployeeID]:[PerformanceRating]],2,FALSE),"Not Found")</f>
        <v>2</v>
      </c>
      <c r="AA2716" s="5">
        <f>IFERROR(VLOOKUP(tbl_HRMaster[[#This Row],[EmployeeID]],tbl_ManagerSurvey[[EmployeeID]:[PerformanceRating]],3,FALSE),"Not Found")</f>
        <v>3</v>
      </c>
      <c r="AB2716" s="5" t="str">
        <f>IF(tbl_HRMaster[[#This Row],[Attrition]]="Yes","Left","Active")</f>
        <v>Active</v>
      </c>
      <c r="AC2716" s="5" t="str">
        <f>_xlfn.IFS(tbl_HRMaster[[#This Row],[Age]]&lt;25,"Under 25",tbl_HRMaster[[#This Row],[Age]]&lt;35,"25-34",tbl_HRMaster[[#This Row],[Age]]&lt;45,"35-44",tbl_HRMaster[[#This Row],[Age]]&lt;55,"45-54",TRUE,"Above 54")</f>
        <v>35-44</v>
      </c>
      <c r="AD2716" s="5" t="str">
        <f>_xlfn.IFS(
tbl_HRMaster[[#This Row],[YearsAtCompany]]&lt;2,"&lt; 2 Years",
tbl_HRMaster[[#This Row],[YearsAtCompany]]&lt;5,"2-4 Years",
tbl_HRMaster[[#This Row],[YearsAtCompany]]&lt;10,"5-9 Years",
TRUE,"10+ Years"
)</f>
        <v>10+ Years</v>
      </c>
      <c r="AE2716" s="5">
        <f>IF(tbl_HRMaster[[#This Row],[Attrition]]="Yes",1,0)</f>
        <v>0</v>
      </c>
    </row>
    <row r="2717" spans="1:31" x14ac:dyDescent="0.25">
      <c r="A2717">
        <v>51</v>
      </c>
      <c r="B2717" t="s">
        <v>21</v>
      </c>
      <c r="C2717" t="s">
        <v>22</v>
      </c>
      <c r="D2717" t="s">
        <v>30</v>
      </c>
      <c r="E2717">
        <v>8</v>
      </c>
      <c r="F2717">
        <v>4</v>
      </c>
      <c r="G2717" t="s">
        <v>24</v>
      </c>
      <c r="H2717">
        <v>1304</v>
      </c>
      <c r="I2717" t="s">
        <v>25</v>
      </c>
      <c r="J2717">
        <v>5</v>
      </c>
      <c r="K2717" t="s">
        <v>43</v>
      </c>
      <c r="L2717" t="s">
        <v>32</v>
      </c>
      <c r="M2717">
        <v>24500</v>
      </c>
      <c r="N2717">
        <v>0</v>
      </c>
      <c r="O2717">
        <v>12</v>
      </c>
      <c r="P2717">
        <v>1</v>
      </c>
      <c r="Q2717">
        <v>11</v>
      </c>
      <c r="R2717">
        <v>2</v>
      </c>
      <c r="S2717">
        <v>10</v>
      </c>
      <c r="T2717">
        <v>1</v>
      </c>
      <c r="U2717">
        <v>0</v>
      </c>
      <c r="V2717">
        <f>COUNTIF(tbl_HRMaster[EmployeeID],tbl_HRMaster[[#This Row],[EmployeeID]])</f>
        <v>1</v>
      </c>
      <c r="W2717">
        <f>IFERROR(INDEX(tbl_EmployeeSurvey[EnvironmentSatisfaction],MATCH(tbl_HRMaster[[#This Row],[EmployeeID]],tbl_EmployeeSurvey[EmployeeID],0)),"Not Found")</f>
        <v>3</v>
      </c>
      <c r="X2717">
        <f>IFERROR(INDEX(tbl_EmployeeSurvey[JobSatisfaction],MATCH(tbl_HRMaster[[#This Row],[EmployeeID]],tbl_EmployeeSurvey[EmployeeID],0)),"Not Found")</f>
        <v>4</v>
      </c>
      <c r="Y2717" s="5">
        <f>IFERROR(INDEX(tbl_EmployeeSurvey[WorkLifeBalance],MATCH(tbl_HRMaster[[#This Row],[EmployeeID]],tbl_EmployeeSurvey[EmployeeID],0)),"Not Found")</f>
        <v>1</v>
      </c>
      <c r="Z2717" s="5">
        <f>IFERROR(VLOOKUP(tbl_HRMaster[[#This Row],[EmployeeID]],tbl_ManagerSurvey[[EmployeeID]:[PerformanceRating]],2,FALSE),"Not Found")</f>
        <v>3</v>
      </c>
      <c r="AA2717" s="5">
        <f>IFERROR(VLOOKUP(tbl_HRMaster[[#This Row],[EmployeeID]],tbl_ManagerSurvey[[EmployeeID]:[PerformanceRating]],3,FALSE),"Not Found")</f>
        <v>3</v>
      </c>
      <c r="AB2717" s="5" t="str">
        <f>IF(tbl_HRMaster[[#This Row],[Attrition]]="Yes","Left","Active")</f>
        <v>Active</v>
      </c>
      <c r="AC2717" s="5" t="str">
        <f>_xlfn.IFS(tbl_HRMaster[[#This Row],[Age]]&lt;25,"Under 25",tbl_HRMaster[[#This Row],[Age]]&lt;35,"25-34",tbl_HRMaster[[#This Row],[Age]]&lt;45,"35-44",tbl_HRMaster[[#This Row],[Age]]&lt;55,"45-54",TRUE,"Above 54")</f>
        <v>45-54</v>
      </c>
      <c r="AD2717" s="5" t="str">
        <f>_xlfn.IFS(
tbl_HRMaster[[#This Row],[YearsAtCompany]]&lt;2,"&lt; 2 Years",
tbl_HRMaster[[#This Row],[YearsAtCompany]]&lt;5,"2-4 Years",
tbl_HRMaster[[#This Row],[YearsAtCompany]]&lt;10,"5-9 Years",
TRUE,"10+ Years"
)</f>
        <v>10+ Years</v>
      </c>
      <c r="AE2717" s="5">
        <f>IF(tbl_HRMaster[[#This Row],[Attrition]]="Yes",1,0)</f>
        <v>0</v>
      </c>
    </row>
    <row r="2718" spans="1:31" x14ac:dyDescent="0.25">
      <c r="A2718">
        <v>51</v>
      </c>
      <c r="B2718" t="s">
        <v>21</v>
      </c>
      <c r="C2718" t="s">
        <v>22</v>
      </c>
      <c r="D2718" t="s">
        <v>30</v>
      </c>
      <c r="E2718">
        <v>8</v>
      </c>
      <c r="F2718">
        <v>4</v>
      </c>
      <c r="G2718" t="s">
        <v>24</v>
      </c>
      <c r="H2718">
        <v>2774</v>
      </c>
      <c r="I2718" t="s">
        <v>25</v>
      </c>
      <c r="J2718">
        <v>5</v>
      </c>
      <c r="K2718" t="s">
        <v>43</v>
      </c>
      <c r="L2718" t="s">
        <v>32</v>
      </c>
      <c r="M2718">
        <v>24500</v>
      </c>
      <c r="N2718">
        <v>0</v>
      </c>
      <c r="O2718">
        <v>12</v>
      </c>
      <c r="P2718">
        <v>1</v>
      </c>
      <c r="Q2718">
        <v>11</v>
      </c>
      <c r="R2718">
        <v>2</v>
      </c>
      <c r="S2718">
        <v>10</v>
      </c>
      <c r="T2718">
        <v>1</v>
      </c>
      <c r="U2718">
        <v>0</v>
      </c>
      <c r="V2718">
        <f>COUNTIF(tbl_HRMaster[EmployeeID],tbl_HRMaster[[#This Row],[EmployeeID]])</f>
        <v>1</v>
      </c>
      <c r="W2718">
        <f>IFERROR(INDEX(tbl_EmployeeSurvey[EnvironmentSatisfaction],MATCH(tbl_HRMaster[[#This Row],[EmployeeID]],tbl_EmployeeSurvey[EmployeeID],0)),"Not Found")</f>
        <v>3</v>
      </c>
      <c r="X2718">
        <f>IFERROR(INDEX(tbl_EmployeeSurvey[JobSatisfaction],MATCH(tbl_HRMaster[[#This Row],[EmployeeID]],tbl_EmployeeSurvey[EmployeeID],0)),"Not Found")</f>
        <v>4</v>
      </c>
      <c r="Y2718" s="5">
        <f>IFERROR(INDEX(tbl_EmployeeSurvey[WorkLifeBalance],MATCH(tbl_HRMaster[[#This Row],[EmployeeID]],tbl_EmployeeSurvey[EmployeeID],0)),"Not Found")</f>
        <v>1</v>
      </c>
      <c r="Z2718" s="5">
        <f>IFERROR(VLOOKUP(tbl_HRMaster[[#This Row],[EmployeeID]],tbl_ManagerSurvey[[EmployeeID]:[PerformanceRating]],2,FALSE),"Not Found")</f>
        <v>3</v>
      </c>
      <c r="AA2718" s="5">
        <f>IFERROR(VLOOKUP(tbl_HRMaster[[#This Row],[EmployeeID]],tbl_ManagerSurvey[[EmployeeID]:[PerformanceRating]],3,FALSE),"Not Found")</f>
        <v>3</v>
      </c>
      <c r="AB2718" s="5" t="str">
        <f>IF(tbl_HRMaster[[#This Row],[Attrition]]="Yes","Left","Active")</f>
        <v>Active</v>
      </c>
      <c r="AC2718" s="5" t="str">
        <f>_xlfn.IFS(tbl_HRMaster[[#This Row],[Age]]&lt;25,"Under 25",tbl_HRMaster[[#This Row],[Age]]&lt;35,"25-34",tbl_HRMaster[[#This Row],[Age]]&lt;45,"35-44",tbl_HRMaster[[#This Row],[Age]]&lt;55,"45-54",TRUE,"Above 54")</f>
        <v>45-54</v>
      </c>
      <c r="AD2718" s="5" t="str">
        <f>_xlfn.IFS(
tbl_HRMaster[[#This Row],[YearsAtCompany]]&lt;2,"&lt; 2 Years",
tbl_HRMaster[[#This Row],[YearsAtCompany]]&lt;5,"2-4 Years",
tbl_HRMaster[[#This Row],[YearsAtCompany]]&lt;10,"5-9 Years",
TRUE,"10+ Years"
)</f>
        <v>10+ Years</v>
      </c>
      <c r="AE2718" s="5">
        <f>IF(tbl_HRMaster[[#This Row],[Attrition]]="Yes",1,0)</f>
        <v>0</v>
      </c>
    </row>
    <row r="2719" spans="1:31" x14ac:dyDescent="0.25">
      <c r="A2719">
        <v>51</v>
      </c>
      <c r="B2719" t="s">
        <v>21</v>
      </c>
      <c r="C2719" t="s">
        <v>22</v>
      </c>
      <c r="D2719" t="s">
        <v>30</v>
      </c>
      <c r="E2719">
        <v>8</v>
      </c>
      <c r="F2719">
        <v>4</v>
      </c>
      <c r="G2719" t="s">
        <v>24</v>
      </c>
      <c r="H2719">
        <v>4244</v>
      </c>
      <c r="I2719" t="s">
        <v>25</v>
      </c>
      <c r="J2719">
        <v>5</v>
      </c>
      <c r="K2719" t="s">
        <v>43</v>
      </c>
      <c r="L2719" t="s">
        <v>32</v>
      </c>
      <c r="M2719">
        <v>24500</v>
      </c>
      <c r="N2719">
        <v>0</v>
      </c>
      <c r="O2719">
        <v>12</v>
      </c>
      <c r="P2719">
        <v>1</v>
      </c>
      <c r="Q2719">
        <v>11</v>
      </c>
      <c r="R2719">
        <v>2</v>
      </c>
      <c r="S2719">
        <v>10</v>
      </c>
      <c r="T2719">
        <v>1</v>
      </c>
      <c r="U2719">
        <v>0</v>
      </c>
      <c r="V2719">
        <f>COUNTIF(tbl_HRMaster[EmployeeID],tbl_HRMaster[[#This Row],[EmployeeID]])</f>
        <v>1</v>
      </c>
      <c r="W2719">
        <f>IFERROR(INDEX(tbl_EmployeeSurvey[EnvironmentSatisfaction],MATCH(tbl_HRMaster[[#This Row],[EmployeeID]],tbl_EmployeeSurvey[EmployeeID],0)),"Not Found")</f>
        <v>3</v>
      </c>
      <c r="X2719">
        <f>IFERROR(INDEX(tbl_EmployeeSurvey[JobSatisfaction],MATCH(tbl_HRMaster[[#This Row],[EmployeeID]],tbl_EmployeeSurvey[EmployeeID],0)),"Not Found")</f>
        <v>4</v>
      </c>
      <c r="Y2719" s="5">
        <f>IFERROR(INDEX(tbl_EmployeeSurvey[WorkLifeBalance],MATCH(tbl_HRMaster[[#This Row],[EmployeeID]],tbl_EmployeeSurvey[EmployeeID],0)),"Not Found")</f>
        <v>1</v>
      </c>
      <c r="Z2719" s="5">
        <f>IFERROR(VLOOKUP(tbl_HRMaster[[#This Row],[EmployeeID]],tbl_ManagerSurvey[[EmployeeID]:[PerformanceRating]],2,FALSE),"Not Found")</f>
        <v>3</v>
      </c>
      <c r="AA2719" s="5">
        <f>IFERROR(VLOOKUP(tbl_HRMaster[[#This Row],[EmployeeID]],tbl_ManagerSurvey[[EmployeeID]:[PerformanceRating]],3,FALSE),"Not Found")</f>
        <v>3</v>
      </c>
      <c r="AB2719" s="5" t="str">
        <f>IF(tbl_HRMaster[[#This Row],[Attrition]]="Yes","Left","Active")</f>
        <v>Active</v>
      </c>
      <c r="AC2719" s="5" t="str">
        <f>_xlfn.IFS(tbl_HRMaster[[#This Row],[Age]]&lt;25,"Under 25",tbl_HRMaster[[#This Row],[Age]]&lt;35,"25-34",tbl_HRMaster[[#This Row],[Age]]&lt;45,"35-44",tbl_HRMaster[[#This Row],[Age]]&lt;55,"45-54",TRUE,"Above 54")</f>
        <v>45-54</v>
      </c>
      <c r="AD2719" s="5" t="str">
        <f>_xlfn.IFS(
tbl_HRMaster[[#This Row],[YearsAtCompany]]&lt;2,"&lt; 2 Years",
tbl_HRMaster[[#This Row],[YearsAtCompany]]&lt;5,"2-4 Years",
tbl_HRMaster[[#This Row],[YearsAtCompany]]&lt;10,"5-9 Years",
TRUE,"10+ Years"
)</f>
        <v>10+ Years</v>
      </c>
      <c r="AE2719" s="5">
        <f>IF(tbl_HRMaster[[#This Row],[Attrition]]="Yes",1,0)</f>
        <v>0</v>
      </c>
    </row>
    <row r="2720" spans="1:31" x14ac:dyDescent="0.25">
      <c r="A2720">
        <v>30</v>
      </c>
      <c r="B2720" t="s">
        <v>21</v>
      </c>
      <c r="C2720" t="s">
        <v>22</v>
      </c>
      <c r="D2720" t="s">
        <v>30</v>
      </c>
      <c r="E2720">
        <v>13</v>
      </c>
      <c r="F2720">
        <v>3</v>
      </c>
      <c r="G2720" t="s">
        <v>24</v>
      </c>
      <c r="H2720">
        <v>67</v>
      </c>
      <c r="I2720" t="s">
        <v>25</v>
      </c>
      <c r="J2720">
        <v>4</v>
      </c>
      <c r="K2720" t="s">
        <v>39</v>
      </c>
      <c r="L2720" t="s">
        <v>27</v>
      </c>
      <c r="M2720">
        <v>41970</v>
      </c>
      <c r="N2720">
        <v>1</v>
      </c>
      <c r="O2720">
        <v>13</v>
      </c>
      <c r="P2720">
        <v>0</v>
      </c>
      <c r="Q2720">
        <v>11</v>
      </c>
      <c r="R2720">
        <v>3</v>
      </c>
      <c r="S2720">
        <v>10</v>
      </c>
      <c r="T2720">
        <v>1</v>
      </c>
      <c r="U2720">
        <v>9</v>
      </c>
      <c r="V2720">
        <f>COUNTIF(tbl_HRMaster[EmployeeID],tbl_HRMaster[[#This Row],[EmployeeID]])</f>
        <v>1</v>
      </c>
      <c r="W2720">
        <f>IFERROR(INDEX(tbl_EmployeeSurvey[EnvironmentSatisfaction],MATCH(tbl_HRMaster[[#This Row],[EmployeeID]],tbl_EmployeeSurvey[EmployeeID],0)),"Not Found")</f>
        <v>4</v>
      </c>
      <c r="X2720">
        <f>IFERROR(INDEX(tbl_EmployeeSurvey[JobSatisfaction],MATCH(tbl_HRMaster[[#This Row],[EmployeeID]],tbl_EmployeeSurvey[EmployeeID],0)),"Not Found")</f>
        <v>4</v>
      </c>
      <c r="Y2720" s="5">
        <f>IFERROR(INDEX(tbl_EmployeeSurvey[WorkLifeBalance],MATCH(tbl_HRMaster[[#This Row],[EmployeeID]],tbl_EmployeeSurvey[EmployeeID],0)),"Not Found")</f>
        <v>3</v>
      </c>
      <c r="Z2720" s="5">
        <f>IFERROR(VLOOKUP(tbl_HRMaster[[#This Row],[EmployeeID]],tbl_ManagerSurvey[[EmployeeID]:[PerformanceRating]],2,FALSE),"Not Found")</f>
        <v>3</v>
      </c>
      <c r="AA2720" s="5">
        <f>IFERROR(VLOOKUP(tbl_HRMaster[[#This Row],[EmployeeID]],tbl_ManagerSurvey[[EmployeeID]:[PerformanceRating]],3,FALSE),"Not Found")</f>
        <v>3</v>
      </c>
      <c r="AB2720" s="5" t="str">
        <f>IF(tbl_HRMaster[[#This Row],[Attrition]]="Yes","Left","Active")</f>
        <v>Active</v>
      </c>
      <c r="AC2720" s="5" t="str">
        <f>_xlfn.IFS(tbl_HRMaster[[#This Row],[Age]]&lt;25,"Under 25",tbl_HRMaster[[#This Row],[Age]]&lt;35,"25-34",tbl_HRMaster[[#This Row],[Age]]&lt;45,"35-44",tbl_HRMaster[[#This Row],[Age]]&lt;55,"45-54",TRUE,"Above 54")</f>
        <v>25-34</v>
      </c>
      <c r="AD2720" s="5" t="str">
        <f>_xlfn.IFS(
tbl_HRMaster[[#This Row],[YearsAtCompany]]&lt;2,"&lt; 2 Years",
tbl_HRMaster[[#This Row],[YearsAtCompany]]&lt;5,"2-4 Years",
tbl_HRMaster[[#This Row],[YearsAtCompany]]&lt;10,"5-9 Years",
TRUE,"10+ Years"
)</f>
        <v>10+ Years</v>
      </c>
      <c r="AE2720" s="5">
        <f>IF(tbl_HRMaster[[#This Row],[Attrition]]="Yes",1,0)</f>
        <v>0</v>
      </c>
    </row>
    <row r="2721" spans="1:31" x14ac:dyDescent="0.25">
      <c r="A2721">
        <v>30</v>
      </c>
      <c r="B2721" t="s">
        <v>21</v>
      </c>
      <c r="C2721" t="s">
        <v>22</v>
      </c>
      <c r="D2721" t="s">
        <v>30</v>
      </c>
      <c r="E2721">
        <v>13</v>
      </c>
      <c r="F2721">
        <v>3</v>
      </c>
      <c r="G2721" t="s">
        <v>24</v>
      </c>
      <c r="H2721">
        <v>1537</v>
      </c>
      <c r="I2721" t="s">
        <v>25</v>
      </c>
      <c r="J2721">
        <v>4</v>
      </c>
      <c r="K2721" t="s">
        <v>39</v>
      </c>
      <c r="L2721" t="s">
        <v>27</v>
      </c>
      <c r="M2721">
        <v>41970</v>
      </c>
      <c r="N2721">
        <v>1</v>
      </c>
      <c r="O2721">
        <v>13</v>
      </c>
      <c r="P2721">
        <v>0</v>
      </c>
      <c r="Q2721">
        <v>11</v>
      </c>
      <c r="R2721">
        <v>3</v>
      </c>
      <c r="S2721">
        <v>10</v>
      </c>
      <c r="T2721">
        <v>1</v>
      </c>
      <c r="U2721">
        <v>9</v>
      </c>
      <c r="V2721">
        <f>COUNTIF(tbl_HRMaster[EmployeeID],tbl_HRMaster[[#This Row],[EmployeeID]])</f>
        <v>1</v>
      </c>
      <c r="W2721">
        <f>IFERROR(INDEX(tbl_EmployeeSurvey[EnvironmentSatisfaction],MATCH(tbl_HRMaster[[#This Row],[EmployeeID]],tbl_EmployeeSurvey[EmployeeID],0)),"Not Found")</f>
        <v>4</v>
      </c>
      <c r="X2721">
        <f>IFERROR(INDEX(tbl_EmployeeSurvey[JobSatisfaction],MATCH(tbl_HRMaster[[#This Row],[EmployeeID]],tbl_EmployeeSurvey[EmployeeID],0)),"Not Found")</f>
        <v>4</v>
      </c>
      <c r="Y2721" s="5">
        <f>IFERROR(INDEX(tbl_EmployeeSurvey[WorkLifeBalance],MATCH(tbl_HRMaster[[#This Row],[EmployeeID]],tbl_EmployeeSurvey[EmployeeID],0)),"Not Found")</f>
        <v>3</v>
      </c>
      <c r="Z2721" s="5">
        <f>IFERROR(VLOOKUP(tbl_HRMaster[[#This Row],[EmployeeID]],tbl_ManagerSurvey[[EmployeeID]:[PerformanceRating]],2,FALSE),"Not Found")</f>
        <v>3</v>
      </c>
      <c r="AA2721" s="5">
        <f>IFERROR(VLOOKUP(tbl_HRMaster[[#This Row],[EmployeeID]],tbl_ManagerSurvey[[EmployeeID]:[PerformanceRating]],3,FALSE),"Not Found")</f>
        <v>3</v>
      </c>
      <c r="AB2721" s="5" t="str">
        <f>IF(tbl_HRMaster[[#This Row],[Attrition]]="Yes","Left","Active")</f>
        <v>Active</v>
      </c>
      <c r="AC2721" s="5" t="str">
        <f>_xlfn.IFS(tbl_HRMaster[[#This Row],[Age]]&lt;25,"Under 25",tbl_HRMaster[[#This Row],[Age]]&lt;35,"25-34",tbl_HRMaster[[#This Row],[Age]]&lt;45,"35-44",tbl_HRMaster[[#This Row],[Age]]&lt;55,"45-54",TRUE,"Above 54")</f>
        <v>25-34</v>
      </c>
      <c r="AD2721" s="5" t="str">
        <f>_xlfn.IFS(
tbl_HRMaster[[#This Row],[YearsAtCompany]]&lt;2,"&lt; 2 Years",
tbl_HRMaster[[#This Row],[YearsAtCompany]]&lt;5,"2-4 Years",
tbl_HRMaster[[#This Row],[YearsAtCompany]]&lt;10,"5-9 Years",
TRUE,"10+ Years"
)</f>
        <v>10+ Years</v>
      </c>
      <c r="AE2721" s="5">
        <f>IF(tbl_HRMaster[[#This Row],[Attrition]]="Yes",1,0)</f>
        <v>0</v>
      </c>
    </row>
    <row r="2722" spans="1:31" x14ac:dyDescent="0.25">
      <c r="A2722">
        <v>30</v>
      </c>
      <c r="B2722" t="s">
        <v>21</v>
      </c>
      <c r="C2722" t="s">
        <v>22</v>
      </c>
      <c r="D2722" t="s">
        <v>30</v>
      </c>
      <c r="E2722">
        <v>13</v>
      </c>
      <c r="F2722">
        <v>3</v>
      </c>
      <c r="G2722" t="s">
        <v>24</v>
      </c>
      <c r="H2722">
        <v>3007</v>
      </c>
      <c r="I2722" t="s">
        <v>25</v>
      </c>
      <c r="J2722">
        <v>4</v>
      </c>
      <c r="K2722" t="s">
        <v>39</v>
      </c>
      <c r="L2722" t="s">
        <v>27</v>
      </c>
      <c r="M2722">
        <v>41970</v>
      </c>
      <c r="N2722">
        <v>1</v>
      </c>
      <c r="O2722">
        <v>13</v>
      </c>
      <c r="P2722">
        <v>0</v>
      </c>
      <c r="Q2722">
        <v>11</v>
      </c>
      <c r="R2722">
        <v>3</v>
      </c>
      <c r="S2722">
        <v>10</v>
      </c>
      <c r="T2722">
        <v>1</v>
      </c>
      <c r="U2722">
        <v>9</v>
      </c>
      <c r="V2722">
        <f>COUNTIF(tbl_HRMaster[EmployeeID],tbl_HRMaster[[#This Row],[EmployeeID]])</f>
        <v>1</v>
      </c>
      <c r="W2722">
        <f>IFERROR(INDEX(tbl_EmployeeSurvey[EnvironmentSatisfaction],MATCH(tbl_HRMaster[[#This Row],[EmployeeID]],tbl_EmployeeSurvey[EmployeeID],0)),"Not Found")</f>
        <v>4</v>
      </c>
      <c r="X2722">
        <f>IFERROR(INDEX(tbl_EmployeeSurvey[JobSatisfaction],MATCH(tbl_HRMaster[[#This Row],[EmployeeID]],tbl_EmployeeSurvey[EmployeeID],0)),"Not Found")</f>
        <v>4</v>
      </c>
      <c r="Y2722" s="5">
        <f>IFERROR(INDEX(tbl_EmployeeSurvey[WorkLifeBalance],MATCH(tbl_HRMaster[[#This Row],[EmployeeID]],tbl_EmployeeSurvey[EmployeeID],0)),"Not Found")</f>
        <v>3</v>
      </c>
      <c r="Z2722" s="5">
        <f>IFERROR(VLOOKUP(tbl_HRMaster[[#This Row],[EmployeeID]],tbl_ManagerSurvey[[EmployeeID]:[PerformanceRating]],2,FALSE),"Not Found")</f>
        <v>3</v>
      </c>
      <c r="AA2722" s="5">
        <f>IFERROR(VLOOKUP(tbl_HRMaster[[#This Row],[EmployeeID]],tbl_ManagerSurvey[[EmployeeID]:[PerformanceRating]],3,FALSE),"Not Found")</f>
        <v>3</v>
      </c>
      <c r="AB2722" s="5" t="str">
        <f>IF(tbl_HRMaster[[#This Row],[Attrition]]="Yes","Left","Active")</f>
        <v>Active</v>
      </c>
      <c r="AC2722" s="5" t="str">
        <f>_xlfn.IFS(tbl_HRMaster[[#This Row],[Age]]&lt;25,"Under 25",tbl_HRMaster[[#This Row],[Age]]&lt;35,"25-34",tbl_HRMaster[[#This Row],[Age]]&lt;45,"35-44",tbl_HRMaster[[#This Row],[Age]]&lt;55,"45-54",TRUE,"Above 54")</f>
        <v>25-34</v>
      </c>
      <c r="AD2722" s="5" t="str">
        <f>_xlfn.IFS(
tbl_HRMaster[[#This Row],[YearsAtCompany]]&lt;2,"&lt; 2 Years",
tbl_HRMaster[[#This Row],[YearsAtCompany]]&lt;5,"2-4 Years",
tbl_HRMaster[[#This Row],[YearsAtCompany]]&lt;10,"5-9 Years",
TRUE,"10+ Years"
)</f>
        <v>10+ Years</v>
      </c>
      <c r="AE2722" s="5">
        <f>IF(tbl_HRMaster[[#This Row],[Attrition]]="Yes",1,0)</f>
        <v>0</v>
      </c>
    </row>
    <row r="2723" spans="1:31" x14ac:dyDescent="0.25">
      <c r="A2723">
        <v>34</v>
      </c>
      <c r="B2723" t="s">
        <v>21</v>
      </c>
      <c r="C2723" t="s">
        <v>29</v>
      </c>
      <c r="D2723" t="s">
        <v>23</v>
      </c>
      <c r="E2723">
        <v>1</v>
      </c>
      <c r="F2723">
        <v>3</v>
      </c>
      <c r="G2723" t="s">
        <v>24</v>
      </c>
      <c r="H2723">
        <v>666</v>
      </c>
      <c r="I2723" t="s">
        <v>34</v>
      </c>
      <c r="J2723">
        <v>2</v>
      </c>
      <c r="K2723" t="s">
        <v>35</v>
      </c>
      <c r="L2723" t="s">
        <v>27</v>
      </c>
      <c r="M2723">
        <v>24000</v>
      </c>
      <c r="N2723">
        <v>4</v>
      </c>
      <c r="O2723">
        <v>18</v>
      </c>
      <c r="P2723">
        <v>1</v>
      </c>
      <c r="Q2723">
        <v>14</v>
      </c>
      <c r="R2723">
        <v>3</v>
      </c>
      <c r="S2723">
        <v>10</v>
      </c>
      <c r="T2723">
        <v>1</v>
      </c>
      <c r="U2723">
        <v>8</v>
      </c>
      <c r="V2723">
        <f>COUNTIF(tbl_HRMaster[EmployeeID],tbl_HRMaster[[#This Row],[EmployeeID]])</f>
        <v>1</v>
      </c>
      <c r="W2723">
        <f>IFERROR(INDEX(tbl_EmployeeSurvey[EnvironmentSatisfaction],MATCH(tbl_HRMaster[[#This Row],[EmployeeID]],tbl_EmployeeSurvey[EmployeeID],0)),"Not Found")</f>
        <v>3</v>
      </c>
      <c r="X2723">
        <f>IFERROR(INDEX(tbl_EmployeeSurvey[JobSatisfaction],MATCH(tbl_HRMaster[[#This Row],[EmployeeID]],tbl_EmployeeSurvey[EmployeeID],0)),"Not Found")</f>
        <v>2</v>
      </c>
      <c r="Y2723" s="5">
        <f>IFERROR(INDEX(tbl_EmployeeSurvey[WorkLifeBalance],MATCH(tbl_HRMaster[[#This Row],[EmployeeID]],tbl_EmployeeSurvey[EmployeeID],0)),"Not Found")</f>
        <v>4</v>
      </c>
      <c r="Z2723" s="5">
        <f>IFERROR(VLOOKUP(tbl_HRMaster[[#This Row],[EmployeeID]],tbl_ManagerSurvey[[EmployeeID]:[PerformanceRating]],2,FALSE),"Not Found")</f>
        <v>3</v>
      </c>
      <c r="AA2723" s="5">
        <f>IFERROR(VLOOKUP(tbl_HRMaster[[#This Row],[EmployeeID]],tbl_ManagerSurvey[[EmployeeID]:[PerformanceRating]],3,FALSE),"Not Found")</f>
        <v>3</v>
      </c>
      <c r="AB2723" s="5" t="str">
        <f>IF(tbl_HRMaster[[#This Row],[Attrition]]="Yes","Left","Active")</f>
        <v>Active</v>
      </c>
      <c r="AC2723" s="5" t="str">
        <f>_xlfn.IFS(tbl_HRMaster[[#This Row],[Age]]&lt;25,"Under 25",tbl_HRMaster[[#This Row],[Age]]&lt;35,"25-34",tbl_HRMaster[[#This Row],[Age]]&lt;45,"35-44",tbl_HRMaster[[#This Row],[Age]]&lt;55,"45-54",TRUE,"Above 54")</f>
        <v>25-34</v>
      </c>
      <c r="AD2723" s="5" t="str">
        <f>_xlfn.IFS(
tbl_HRMaster[[#This Row],[YearsAtCompany]]&lt;2,"&lt; 2 Years",
tbl_HRMaster[[#This Row],[YearsAtCompany]]&lt;5,"2-4 Years",
tbl_HRMaster[[#This Row],[YearsAtCompany]]&lt;10,"5-9 Years",
TRUE,"10+ Years"
)</f>
        <v>10+ Years</v>
      </c>
      <c r="AE2723" s="5">
        <f>IF(tbl_HRMaster[[#This Row],[Attrition]]="Yes",1,0)</f>
        <v>0</v>
      </c>
    </row>
    <row r="2724" spans="1:31" x14ac:dyDescent="0.25">
      <c r="A2724">
        <v>34</v>
      </c>
      <c r="B2724" t="s">
        <v>21</v>
      </c>
      <c r="C2724" t="s">
        <v>29</v>
      </c>
      <c r="D2724" t="s">
        <v>23</v>
      </c>
      <c r="E2724">
        <v>1</v>
      </c>
      <c r="F2724">
        <v>3</v>
      </c>
      <c r="G2724" t="s">
        <v>24</v>
      </c>
      <c r="H2724">
        <v>2136</v>
      </c>
      <c r="I2724" t="s">
        <v>34</v>
      </c>
      <c r="J2724">
        <v>2</v>
      </c>
      <c r="K2724" t="s">
        <v>35</v>
      </c>
      <c r="L2724" t="s">
        <v>27</v>
      </c>
      <c r="M2724">
        <v>24000</v>
      </c>
      <c r="N2724">
        <v>4</v>
      </c>
      <c r="O2724">
        <v>18</v>
      </c>
      <c r="P2724">
        <v>1</v>
      </c>
      <c r="Q2724">
        <v>14</v>
      </c>
      <c r="R2724">
        <v>3</v>
      </c>
      <c r="S2724">
        <v>10</v>
      </c>
      <c r="T2724">
        <v>1</v>
      </c>
      <c r="U2724">
        <v>8</v>
      </c>
      <c r="V2724">
        <f>COUNTIF(tbl_HRMaster[EmployeeID],tbl_HRMaster[[#This Row],[EmployeeID]])</f>
        <v>1</v>
      </c>
      <c r="W2724">
        <f>IFERROR(INDEX(tbl_EmployeeSurvey[EnvironmentSatisfaction],MATCH(tbl_HRMaster[[#This Row],[EmployeeID]],tbl_EmployeeSurvey[EmployeeID],0)),"Not Found")</f>
        <v>3</v>
      </c>
      <c r="X2724">
        <f>IFERROR(INDEX(tbl_EmployeeSurvey[JobSatisfaction],MATCH(tbl_HRMaster[[#This Row],[EmployeeID]],tbl_EmployeeSurvey[EmployeeID],0)),"Not Found")</f>
        <v>2</v>
      </c>
      <c r="Y2724" s="5">
        <f>IFERROR(INDEX(tbl_EmployeeSurvey[WorkLifeBalance],MATCH(tbl_HRMaster[[#This Row],[EmployeeID]],tbl_EmployeeSurvey[EmployeeID],0)),"Not Found")</f>
        <v>4</v>
      </c>
      <c r="Z2724" s="5">
        <f>IFERROR(VLOOKUP(tbl_HRMaster[[#This Row],[EmployeeID]],tbl_ManagerSurvey[[EmployeeID]:[PerformanceRating]],2,FALSE),"Not Found")</f>
        <v>3</v>
      </c>
      <c r="AA2724" s="5">
        <f>IFERROR(VLOOKUP(tbl_HRMaster[[#This Row],[EmployeeID]],tbl_ManagerSurvey[[EmployeeID]:[PerformanceRating]],3,FALSE),"Not Found")</f>
        <v>3</v>
      </c>
      <c r="AB2724" s="5" t="str">
        <f>IF(tbl_HRMaster[[#This Row],[Attrition]]="Yes","Left","Active")</f>
        <v>Active</v>
      </c>
      <c r="AC2724" s="5" t="str">
        <f>_xlfn.IFS(tbl_HRMaster[[#This Row],[Age]]&lt;25,"Under 25",tbl_HRMaster[[#This Row],[Age]]&lt;35,"25-34",tbl_HRMaster[[#This Row],[Age]]&lt;45,"35-44",tbl_HRMaster[[#This Row],[Age]]&lt;55,"45-54",TRUE,"Above 54")</f>
        <v>25-34</v>
      </c>
      <c r="AD2724" s="5" t="str">
        <f>_xlfn.IFS(
tbl_HRMaster[[#This Row],[YearsAtCompany]]&lt;2,"&lt; 2 Years",
tbl_HRMaster[[#This Row],[YearsAtCompany]]&lt;5,"2-4 Years",
tbl_HRMaster[[#This Row],[YearsAtCompany]]&lt;10,"5-9 Years",
TRUE,"10+ Years"
)</f>
        <v>10+ Years</v>
      </c>
      <c r="AE2724" s="5">
        <f>IF(tbl_HRMaster[[#This Row],[Attrition]]="Yes",1,0)</f>
        <v>0</v>
      </c>
    </row>
    <row r="2725" spans="1:31" x14ac:dyDescent="0.25">
      <c r="A2725">
        <v>34</v>
      </c>
      <c r="B2725" t="s">
        <v>21</v>
      </c>
      <c r="C2725" t="s">
        <v>29</v>
      </c>
      <c r="D2725" t="s">
        <v>23</v>
      </c>
      <c r="E2725">
        <v>1</v>
      </c>
      <c r="F2725">
        <v>3</v>
      </c>
      <c r="G2725" t="s">
        <v>24</v>
      </c>
      <c r="H2725">
        <v>3606</v>
      </c>
      <c r="I2725" t="s">
        <v>34</v>
      </c>
      <c r="J2725">
        <v>2</v>
      </c>
      <c r="K2725" t="s">
        <v>35</v>
      </c>
      <c r="L2725" t="s">
        <v>27</v>
      </c>
      <c r="M2725">
        <v>24000</v>
      </c>
      <c r="N2725">
        <v>4</v>
      </c>
      <c r="O2725">
        <v>18</v>
      </c>
      <c r="P2725">
        <v>1</v>
      </c>
      <c r="Q2725">
        <v>14</v>
      </c>
      <c r="R2725">
        <v>3</v>
      </c>
      <c r="S2725">
        <v>10</v>
      </c>
      <c r="T2725">
        <v>1</v>
      </c>
      <c r="U2725">
        <v>8</v>
      </c>
      <c r="V2725">
        <f>COUNTIF(tbl_HRMaster[EmployeeID],tbl_HRMaster[[#This Row],[EmployeeID]])</f>
        <v>1</v>
      </c>
      <c r="W2725">
        <f>IFERROR(INDEX(tbl_EmployeeSurvey[EnvironmentSatisfaction],MATCH(tbl_HRMaster[[#This Row],[EmployeeID]],tbl_EmployeeSurvey[EmployeeID],0)),"Not Found")</f>
        <v>3</v>
      </c>
      <c r="X2725">
        <f>IFERROR(INDEX(tbl_EmployeeSurvey[JobSatisfaction],MATCH(tbl_HRMaster[[#This Row],[EmployeeID]],tbl_EmployeeSurvey[EmployeeID],0)),"Not Found")</f>
        <v>2</v>
      </c>
      <c r="Y2725" s="5">
        <f>IFERROR(INDEX(tbl_EmployeeSurvey[WorkLifeBalance],MATCH(tbl_HRMaster[[#This Row],[EmployeeID]],tbl_EmployeeSurvey[EmployeeID],0)),"Not Found")</f>
        <v>4</v>
      </c>
      <c r="Z2725" s="5">
        <f>IFERROR(VLOOKUP(tbl_HRMaster[[#This Row],[EmployeeID]],tbl_ManagerSurvey[[EmployeeID]:[PerformanceRating]],2,FALSE),"Not Found")</f>
        <v>3</v>
      </c>
      <c r="AA2725" s="5">
        <f>IFERROR(VLOOKUP(tbl_HRMaster[[#This Row],[EmployeeID]],tbl_ManagerSurvey[[EmployeeID]:[PerformanceRating]],3,FALSE),"Not Found")</f>
        <v>3</v>
      </c>
      <c r="AB2725" s="5" t="str">
        <f>IF(tbl_HRMaster[[#This Row],[Attrition]]="Yes","Left","Active")</f>
        <v>Active</v>
      </c>
      <c r="AC2725" s="5" t="str">
        <f>_xlfn.IFS(tbl_HRMaster[[#This Row],[Age]]&lt;25,"Under 25",tbl_HRMaster[[#This Row],[Age]]&lt;35,"25-34",tbl_HRMaster[[#This Row],[Age]]&lt;45,"35-44",tbl_HRMaster[[#This Row],[Age]]&lt;55,"45-54",TRUE,"Above 54")</f>
        <v>25-34</v>
      </c>
      <c r="AD2725" s="5" t="str">
        <f>_xlfn.IFS(
tbl_HRMaster[[#This Row],[YearsAtCompany]]&lt;2,"&lt; 2 Years",
tbl_HRMaster[[#This Row],[YearsAtCompany]]&lt;5,"2-4 Years",
tbl_HRMaster[[#This Row],[YearsAtCompany]]&lt;10,"5-9 Years",
TRUE,"10+ Years"
)</f>
        <v>10+ Years</v>
      </c>
      <c r="AE2725" s="5">
        <f>IF(tbl_HRMaster[[#This Row],[Attrition]]="Yes",1,0)</f>
        <v>0</v>
      </c>
    </row>
    <row r="2726" spans="1:31" x14ac:dyDescent="0.25">
      <c r="A2726">
        <v>50</v>
      </c>
      <c r="B2726" t="s">
        <v>21</v>
      </c>
      <c r="C2726" t="s">
        <v>22</v>
      </c>
      <c r="D2726" t="s">
        <v>23</v>
      </c>
      <c r="E2726">
        <v>8</v>
      </c>
      <c r="F2726">
        <v>4</v>
      </c>
      <c r="G2726" t="s">
        <v>24</v>
      </c>
      <c r="H2726">
        <v>22</v>
      </c>
      <c r="I2726" t="s">
        <v>34</v>
      </c>
      <c r="J2726">
        <v>1</v>
      </c>
      <c r="K2726" t="s">
        <v>31</v>
      </c>
      <c r="L2726" t="s">
        <v>41</v>
      </c>
      <c r="M2726">
        <v>96670</v>
      </c>
      <c r="N2726">
        <v>3</v>
      </c>
      <c r="O2726">
        <v>23</v>
      </c>
      <c r="P2726">
        <v>0</v>
      </c>
      <c r="Q2726">
        <v>28</v>
      </c>
      <c r="R2726">
        <v>2</v>
      </c>
      <c r="S2726">
        <v>10</v>
      </c>
      <c r="T2726">
        <v>1</v>
      </c>
      <c r="U2726">
        <v>6</v>
      </c>
      <c r="V2726">
        <f>COUNTIF(tbl_HRMaster[EmployeeID],tbl_HRMaster[[#This Row],[EmployeeID]])</f>
        <v>1</v>
      </c>
      <c r="W2726">
        <f>IFERROR(INDEX(tbl_EmployeeSurvey[EnvironmentSatisfaction],MATCH(tbl_HRMaster[[#This Row],[EmployeeID]],tbl_EmployeeSurvey[EmployeeID],0)),"Not Found")</f>
        <v>1</v>
      </c>
      <c r="X2726">
        <f>IFERROR(INDEX(tbl_EmployeeSurvey[JobSatisfaction],MATCH(tbl_HRMaster[[#This Row],[EmployeeID]],tbl_EmployeeSurvey[EmployeeID],0)),"Not Found")</f>
        <v>2</v>
      </c>
      <c r="Y2726" s="5">
        <f>IFERROR(INDEX(tbl_EmployeeSurvey[WorkLifeBalance],MATCH(tbl_HRMaster[[#This Row],[EmployeeID]],tbl_EmployeeSurvey[EmployeeID],0)),"Not Found")</f>
        <v>2</v>
      </c>
      <c r="Z2726" s="5">
        <f>IFERROR(VLOOKUP(tbl_HRMaster[[#This Row],[EmployeeID]],tbl_ManagerSurvey[[EmployeeID]:[PerformanceRating]],2,FALSE),"Not Found")</f>
        <v>2</v>
      </c>
      <c r="AA2726" s="5">
        <f>IFERROR(VLOOKUP(tbl_HRMaster[[#This Row],[EmployeeID]],tbl_ManagerSurvey[[EmployeeID]:[PerformanceRating]],3,FALSE),"Not Found")</f>
        <v>4</v>
      </c>
      <c r="AB2726" s="5" t="str">
        <f>IF(tbl_HRMaster[[#This Row],[Attrition]]="Yes","Left","Active")</f>
        <v>Active</v>
      </c>
      <c r="AC2726" s="5" t="str">
        <f>_xlfn.IFS(tbl_HRMaster[[#This Row],[Age]]&lt;25,"Under 25",tbl_HRMaster[[#This Row],[Age]]&lt;35,"25-34",tbl_HRMaster[[#This Row],[Age]]&lt;45,"35-44",tbl_HRMaster[[#This Row],[Age]]&lt;55,"45-54",TRUE,"Above 54")</f>
        <v>45-54</v>
      </c>
      <c r="AD2726" s="5" t="str">
        <f>_xlfn.IFS(
tbl_HRMaster[[#This Row],[YearsAtCompany]]&lt;2,"&lt; 2 Years",
tbl_HRMaster[[#This Row],[YearsAtCompany]]&lt;5,"2-4 Years",
tbl_HRMaster[[#This Row],[YearsAtCompany]]&lt;10,"5-9 Years",
TRUE,"10+ Years"
)</f>
        <v>10+ Years</v>
      </c>
      <c r="AE2726" s="5">
        <f>IF(tbl_HRMaster[[#This Row],[Attrition]]="Yes",1,0)</f>
        <v>0</v>
      </c>
    </row>
    <row r="2727" spans="1:31" x14ac:dyDescent="0.25">
      <c r="A2727">
        <v>50</v>
      </c>
      <c r="B2727" t="s">
        <v>21</v>
      </c>
      <c r="C2727" t="s">
        <v>22</v>
      </c>
      <c r="D2727" t="s">
        <v>23</v>
      </c>
      <c r="E2727">
        <v>8</v>
      </c>
      <c r="F2727">
        <v>4</v>
      </c>
      <c r="G2727" t="s">
        <v>24</v>
      </c>
      <c r="H2727">
        <v>1492</v>
      </c>
      <c r="I2727" t="s">
        <v>34</v>
      </c>
      <c r="J2727">
        <v>1</v>
      </c>
      <c r="K2727" t="s">
        <v>31</v>
      </c>
      <c r="L2727" t="s">
        <v>41</v>
      </c>
      <c r="M2727">
        <v>96670</v>
      </c>
      <c r="N2727">
        <v>3</v>
      </c>
      <c r="O2727">
        <v>23</v>
      </c>
      <c r="P2727">
        <v>0</v>
      </c>
      <c r="Q2727">
        <v>28</v>
      </c>
      <c r="R2727">
        <v>2</v>
      </c>
      <c r="S2727">
        <v>10</v>
      </c>
      <c r="T2727">
        <v>1</v>
      </c>
      <c r="U2727">
        <v>6</v>
      </c>
      <c r="V2727">
        <f>COUNTIF(tbl_HRMaster[EmployeeID],tbl_HRMaster[[#This Row],[EmployeeID]])</f>
        <v>1</v>
      </c>
      <c r="W2727">
        <f>IFERROR(INDEX(tbl_EmployeeSurvey[EnvironmentSatisfaction],MATCH(tbl_HRMaster[[#This Row],[EmployeeID]],tbl_EmployeeSurvey[EmployeeID],0)),"Not Found")</f>
        <v>1</v>
      </c>
      <c r="X2727">
        <f>IFERROR(INDEX(tbl_EmployeeSurvey[JobSatisfaction],MATCH(tbl_HRMaster[[#This Row],[EmployeeID]],tbl_EmployeeSurvey[EmployeeID],0)),"Not Found")</f>
        <v>2</v>
      </c>
      <c r="Y2727" s="5">
        <f>IFERROR(INDEX(tbl_EmployeeSurvey[WorkLifeBalance],MATCH(tbl_HRMaster[[#This Row],[EmployeeID]],tbl_EmployeeSurvey[EmployeeID],0)),"Not Found")</f>
        <v>2</v>
      </c>
      <c r="Z2727" s="5">
        <f>IFERROR(VLOOKUP(tbl_HRMaster[[#This Row],[EmployeeID]],tbl_ManagerSurvey[[EmployeeID]:[PerformanceRating]],2,FALSE),"Not Found")</f>
        <v>2</v>
      </c>
      <c r="AA2727" s="5">
        <f>IFERROR(VLOOKUP(tbl_HRMaster[[#This Row],[EmployeeID]],tbl_ManagerSurvey[[EmployeeID]:[PerformanceRating]],3,FALSE),"Not Found")</f>
        <v>4</v>
      </c>
      <c r="AB2727" s="5" t="str">
        <f>IF(tbl_HRMaster[[#This Row],[Attrition]]="Yes","Left","Active")</f>
        <v>Active</v>
      </c>
      <c r="AC2727" s="5" t="str">
        <f>_xlfn.IFS(tbl_HRMaster[[#This Row],[Age]]&lt;25,"Under 25",tbl_HRMaster[[#This Row],[Age]]&lt;35,"25-34",tbl_HRMaster[[#This Row],[Age]]&lt;45,"35-44",tbl_HRMaster[[#This Row],[Age]]&lt;55,"45-54",TRUE,"Above 54")</f>
        <v>45-54</v>
      </c>
      <c r="AD2727" s="5" t="str">
        <f>_xlfn.IFS(
tbl_HRMaster[[#This Row],[YearsAtCompany]]&lt;2,"&lt; 2 Years",
tbl_HRMaster[[#This Row],[YearsAtCompany]]&lt;5,"2-4 Years",
tbl_HRMaster[[#This Row],[YearsAtCompany]]&lt;10,"5-9 Years",
TRUE,"10+ Years"
)</f>
        <v>10+ Years</v>
      </c>
      <c r="AE2727" s="5">
        <f>IF(tbl_HRMaster[[#This Row],[Attrition]]="Yes",1,0)</f>
        <v>0</v>
      </c>
    </row>
    <row r="2728" spans="1:31" x14ac:dyDescent="0.25">
      <c r="A2728">
        <v>50</v>
      </c>
      <c r="B2728" t="s">
        <v>21</v>
      </c>
      <c r="C2728" t="s">
        <v>22</v>
      </c>
      <c r="D2728" t="s">
        <v>23</v>
      </c>
      <c r="E2728">
        <v>8</v>
      </c>
      <c r="F2728">
        <v>4</v>
      </c>
      <c r="G2728" t="s">
        <v>24</v>
      </c>
      <c r="H2728">
        <v>2962</v>
      </c>
      <c r="I2728" t="s">
        <v>34</v>
      </c>
      <c r="J2728">
        <v>1</v>
      </c>
      <c r="K2728" t="s">
        <v>31</v>
      </c>
      <c r="L2728" t="s">
        <v>41</v>
      </c>
      <c r="M2728">
        <v>96670</v>
      </c>
      <c r="N2728">
        <v>3</v>
      </c>
      <c r="O2728">
        <v>23</v>
      </c>
      <c r="P2728">
        <v>0</v>
      </c>
      <c r="Q2728">
        <v>28</v>
      </c>
      <c r="R2728">
        <v>2</v>
      </c>
      <c r="S2728">
        <v>10</v>
      </c>
      <c r="T2728">
        <v>1</v>
      </c>
      <c r="U2728">
        <v>6</v>
      </c>
      <c r="V2728">
        <f>COUNTIF(tbl_HRMaster[EmployeeID],tbl_HRMaster[[#This Row],[EmployeeID]])</f>
        <v>1</v>
      </c>
      <c r="W2728">
        <f>IFERROR(INDEX(tbl_EmployeeSurvey[EnvironmentSatisfaction],MATCH(tbl_HRMaster[[#This Row],[EmployeeID]],tbl_EmployeeSurvey[EmployeeID],0)),"Not Found")</f>
        <v>1</v>
      </c>
      <c r="X2728">
        <f>IFERROR(INDEX(tbl_EmployeeSurvey[JobSatisfaction],MATCH(tbl_HRMaster[[#This Row],[EmployeeID]],tbl_EmployeeSurvey[EmployeeID],0)),"Not Found")</f>
        <v>2</v>
      </c>
      <c r="Y2728" s="5">
        <f>IFERROR(INDEX(tbl_EmployeeSurvey[WorkLifeBalance],MATCH(tbl_HRMaster[[#This Row],[EmployeeID]],tbl_EmployeeSurvey[EmployeeID],0)),"Not Found")</f>
        <v>2</v>
      </c>
      <c r="Z2728" s="5">
        <f>IFERROR(VLOOKUP(tbl_HRMaster[[#This Row],[EmployeeID]],tbl_ManagerSurvey[[EmployeeID]:[PerformanceRating]],2,FALSE),"Not Found")</f>
        <v>2</v>
      </c>
      <c r="AA2728" s="5">
        <f>IFERROR(VLOOKUP(tbl_HRMaster[[#This Row],[EmployeeID]],tbl_ManagerSurvey[[EmployeeID]:[PerformanceRating]],3,FALSE),"Not Found")</f>
        <v>4</v>
      </c>
      <c r="AB2728" s="5" t="str">
        <f>IF(tbl_HRMaster[[#This Row],[Attrition]]="Yes","Left","Active")</f>
        <v>Active</v>
      </c>
      <c r="AC2728" s="5" t="str">
        <f>_xlfn.IFS(tbl_HRMaster[[#This Row],[Age]]&lt;25,"Under 25",tbl_HRMaster[[#This Row],[Age]]&lt;35,"25-34",tbl_HRMaster[[#This Row],[Age]]&lt;45,"35-44",tbl_HRMaster[[#This Row],[Age]]&lt;55,"45-54",TRUE,"Above 54")</f>
        <v>45-54</v>
      </c>
      <c r="AD2728" s="5" t="str">
        <f>_xlfn.IFS(
tbl_HRMaster[[#This Row],[YearsAtCompany]]&lt;2,"&lt; 2 Years",
tbl_HRMaster[[#This Row],[YearsAtCompany]]&lt;5,"2-4 Years",
tbl_HRMaster[[#This Row],[YearsAtCompany]]&lt;10,"5-9 Years",
TRUE,"10+ Years"
)</f>
        <v>10+ Years</v>
      </c>
      <c r="AE2728" s="5">
        <f>IF(tbl_HRMaster[[#This Row],[Attrition]]="Yes",1,0)</f>
        <v>0</v>
      </c>
    </row>
    <row r="2729" spans="1:31" x14ac:dyDescent="0.25">
      <c r="A2729">
        <v>56</v>
      </c>
      <c r="B2729" t="s">
        <v>21</v>
      </c>
      <c r="C2729" t="s">
        <v>22</v>
      </c>
      <c r="D2729" t="s">
        <v>30</v>
      </c>
      <c r="E2729">
        <v>2</v>
      </c>
      <c r="F2729">
        <v>4</v>
      </c>
      <c r="G2729" t="s">
        <v>38</v>
      </c>
      <c r="H2729">
        <v>295</v>
      </c>
      <c r="I2729" t="s">
        <v>34</v>
      </c>
      <c r="J2729">
        <v>1</v>
      </c>
      <c r="K2729" t="s">
        <v>44</v>
      </c>
      <c r="L2729" t="s">
        <v>27</v>
      </c>
      <c r="M2729">
        <v>20420</v>
      </c>
      <c r="N2729">
        <v>7</v>
      </c>
      <c r="O2729">
        <v>12</v>
      </c>
      <c r="P2729">
        <v>0</v>
      </c>
      <c r="Q2729">
        <v>30</v>
      </c>
      <c r="R2729">
        <v>6</v>
      </c>
      <c r="S2729">
        <v>10</v>
      </c>
      <c r="T2729">
        <v>1</v>
      </c>
      <c r="U2729">
        <v>1</v>
      </c>
      <c r="V2729">
        <f>COUNTIF(tbl_HRMaster[EmployeeID],tbl_HRMaster[[#This Row],[EmployeeID]])</f>
        <v>1</v>
      </c>
      <c r="W2729">
        <f>IFERROR(INDEX(tbl_EmployeeSurvey[EnvironmentSatisfaction],MATCH(tbl_HRMaster[[#This Row],[EmployeeID]],tbl_EmployeeSurvey[EmployeeID],0)),"Not Found")</f>
        <v>3</v>
      </c>
      <c r="X2729">
        <f>IFERROR(INDEX(tbl_EmployeeSurvey[JobSatisfaction],MATCH(tbl_HRMaster[[#This Row],[EmployeeID]],tbl_EmployeeSurvey[EmployeeID],0)),"Not Found")</f>
        <v>4</v>
      </c>
      <c r="Y2729" s="5">
        <f>IFERROR(INDEX(tbl_EmployeeSurvey[WorkLifeBalance],MATCH(tbl_HRMaster[[#This Row],[EmployeeID]],tbl_EmployeeSurvey[EmployeeID],0)),"Not Found")</f>
        <v>2</v>
      </c>
      <c r="Z2729" s="5">
        <f>IFERROR(VLOOKUP(tbl_HRMaster[[#This Row],[EmployeeID]],tbl_ManagerSurvey[[EmployeeID]:[PerformanceRating]],2,FALSE),"Not Found")</f>
        <v>3</v>
      </c>
      <c r="AA2729" s="5">
        <f>IFERROR(VLOOKUP(tbl_HRMaster[[#This Row],[EmployeeID]],tbl_ManagerSurvey[[EmployeeID]:[PerformanceRating]],3,FALSE),"Not Found")</f>
        <v>3</v>
      </c>
      <c r="AB2729" s="5" t="str">
        <f>IF(tbl_HRMaster[[#This Row],[Attrition]]="Yes","Left","Active")</f>
        <v>Active</v>
      </c>
      <c r="AC2729" s="5" t="str">
        <f>_xlfn.IFS(tbl_HRMaster[[#This Row],[Age]]&lt;25,"Under 25",tbl_HRMaster[[#This Row],[Age]]&lt;35,"25-34",tbl_HRMaster[[#This Row],[Age]]&lt;45,"35-44",tbl_HRMaster[[#This Row],[Age]]&lt;55,"45-54",TRUE,"Above 54")</f>
        <v>Above 54</v>
      </c>
      <c r="AD2729" s="5" t="str">
        <f>_xlfn.IFS(
tbl_HRMaster[[#This Row],[YearsAtCompany]]&lt;2,"&lt; 2 Years",
tbl_HRMaster[[#This Row],[YearsAtCompany]]&lt;5,"2-4 Years",
tbl_HRMaster[[#This Row],[YearsAtCompany]]&lt;10,"5-9 Years",
TRUE,"10+ Years"
)</f>
        <v>10+ Years</v>
      </c>
      <c r="AE2729" s="5">
        <f>IF(tbl_HRMaster[[#This Row],[Attrition]]="Yes",1,0)</f>
        <v>0</v>
      </c>
    </row>
    <row r="2730" spans="1:31" x14ac:dyDescent="0.25">
      <c r="A2730">
        <v>56</v>
      </c>
      <c r="B2730" t="s">
        <v>21</v>
      </c>
      <c r="C2730" t="s">
        <v>22</v>
      </c>
      <c r="D2730" t="s">
        <v>30</v>
      </c>
      <c r="E2730">
        <v>2</v>
      </c>
      <c r="F2730">
        <v>4</v>
      </c>
      <c r="G2730" t="s">
        <v>38</v>
      </c>
      <c r="H2730">
        <v>1765</v>
      </c>
      <c r="I2730" t="s">
        <v>34</v>
      </c>
      <c r="J2730">
        <v>1</v>
      </c>
      <c r="K2730" t="s">
        <v>44</v>
      </c>
      <c r="L2730" t="s">
        <v>27</v>
      </c>
      <c r="M2730">
        <v>20420</v>
      </c>
      <c r="N2730">
        <v>7</v>
      </c>
      <c r="O2730">
        <v>12</v>
      </c>
      <c r="P2730">
        <v>0</v>
      </c>
      <c r="Q2730">
        <v>30</v>
      </c>
      <c r="R2730">
        <v>6</v>
      </c>
      <c r="S2730">
        <v>10</v>
      </c>
      <c r="T2730">
        <v>1</v>
      </c>
      <c r="U2730">
        <v>1</v>
      </c>
      <c r="V2730">
        <f>COUNTIF(tbl_HRMaster[EmployeeID],tbl_HRMaster[[#This Row],[EmployeeID]])</f>
        <v>1</v>
      </c>
      <c r="W2730">
        <f>IFERROR(INDEX(tbl_EmployeeSurvey[EnvironmentSatisfaction],MATCH(tbl_HRMaster[[#This Row],[EmployeeID]],tbl_EmployeeSurvey[EmployeeID],0)),"Not Found")</f>
        <v>3</v>
      </c>
      <c r="X2730">
        <f>IFERROR(INDEX(tbl_EmployeeSurvey[JobSatisfaction],MATCH(tbl_HRMaster[[#This Row],[EmployeeID]],tbl_EmployeeSurvey[EmployeeID],0)),"Not Found")</f>
        <v>4</v>
      </c>
      <c r="Y2730" s="5">
        <f>IFERROR(INDEX(tbl_EmployeeSurvey[WorkLifeBalance],MATCH(tbl_HRMaster[[#This Row],[EmployeeID]],tbl_EmployeeSurvey[EmployeeID],0)),"Not Found")</f>
        <v>2</v>
      </c>
      <c r="Z2730" s="5">
        <f>IFERROR(VLOOKUP(tbl_HRMaster[[#This Row],[EmployeeID]],tbl_ManagerSurvey[[EmployeeID]:[PerformanceRating]],2,FALSE),"Not Found")</f>
        <v>3</v>
      </c>
      <c r="AA2730" s="5">
        <f>IFERROR(VLOOKUP(tbl_HRMaster[[#This Row],[EmployeeID]],tbl_ManagerSurvey[[EmployeeID]:[PerformanceRating]],3,FALSE),"Not Found")</f>
        <v>3</v>
      </c>
      <c r="AB2730" s="5" t="str">
        <f>IF(tbl_HRMaster[[#This Row],[Attrition]]="Yes","Left","Active")</f>
        <v>Active</v>
      </c>
      <c r="AC2730" s="5" t="str">
        <f>_xlfn.IFS(tbl_HRMaster[[#This Row],[Age]]&lt;25,"Under 25",tbl_HRMaster[[#This Row],[Age]]&lt;35,"25-34",tbl_HRMaster[[#This Row],[Age]]&lt;45,"35-44",tbl_HRMaster[[#This Row],[Age]]&lt;55,"45-54",TRUE,"Above 54")</f>
        <v>Above 54</v>
      </c>
      <c r="AD2730" s="5" t="str">
        <f>_xlfn.IFS(
tbl_HRMaster[[#This Row],[YearsAtCompany]]&lt;2,"&lt; 2 Years",
tbl_HRMaster[[#This Row],[YearsAtCompany]]&lt;5,"2-4 Years",
tbl_HRMaster[[#This Row],[YearsAtCompany]]&lt;10,"5-9 Years",
TRUE,"10+ Years"
)</f>
        <v>10+ Years</v>
      </c>
      <c r="AE2730" s="5">
        <f>IF(tbl_HRMaster[[#This Row],[Attrition]]="Yes",1,0)</f>
        <v>0</v>
      </c>
    </row>
    <row r="2731" spans="1:31" x14ac:dyDescent="0.25">
      <c r="A2731">
        <v>56</v>
      </c>
      <c r="B2731" t="s">
        <v>21</v>
      </c>
      <c r="C2731" t="s">
        <v>22</v>
      </c>
      <c r="D2731" t="s">
        <v>30</v>
      </c>
      <c r="E2731">
        <v>2</v>
      </c>
      <c r="F2731">
        <v>4</v>
      </c>
      <c r="G2731" t="s">
        <v>38</v>
      </c>
      <c r="H2731">
        <v>3235</v>
      </c>
      <c r="I2731" t="s">
        <v>34</v>
      </c>
      <c r="J2731">
        <v>1</v>
      </c>
      <c r="K2731" t="s">
        <v>44</v>
      </c>
      <c r="L2731" t="s">
        <v>27</v>
      </c>
      <c r="M2731">
        <v>20420</v>
      </c>
      <c r="N2731">
        <v>7</v>
      </c>
      <c r="O2731">
        <v>12</v>
      </c>
      <c r="P2731">
        <v>0</v>
      </c>
      <c r="Q2731">
        <v>30</v>
      </c>
      <c r="R2731">
        <v>6</v>
      </c>
      <c r="S2731">
        <v>10</v>
      </c>
      <c r="T2731">
        <v>1</v>
      </c>
      <c r="U2731">
        <v>1</v>
      </c>
      <c r="V2731">
        <f>COUNTIF(tbl_HRMaster[EmployeeID],tbl_HRMaster[[#This Row],[EmployeeID]])</f>
        <v>1</v>
      </c>
      <c r="W2731">
        <f>IFERROR(INDEX(tbl_EmployeeSurvey[EnvironmentSatisfaction],MATCH(tbl_HRMaster[[#This Row],[EmployeeID]],tbl_EmployeeSurvey[EmployeeID],0)),"Not Found")</f>
        <v>3</v>
      </c>
      <c r="X2731">
        <f>IFERROR(INDEX(tbl_EmployeeSurvey[JobSatisfaction],MATCH(tbl_HRMaster[[#This Row],[EmployeeID]],tbl_EmployeeSurvey[EmployeeID],0)),"Not Found")</f>
        <v>4</v>
      </c>
      <c r="Y2731" s="5">
        <f>IFERROR(INDEX(tbl_EmployeeSurvey[WorkLifeBalance],MATCH(tbl_HRMaster[[#This Row],[EmployeeID]],tbl_EmployeeSurvey[EmployeeID],0)),"Not Found")</f>
        <v>2</v>
      </c>
      <c r="Z2731" s="5">
        <f>IFERROR(VLOOKUP(tbl_HRMaster[[#This Row],[EmployeeID]],tbl_ManagerSurvey[[EmployeeID]:[PerformanceRating]],2,FALSE),"Not Found")</f>
        <v>3</v>
      </c>
      <c r="AA2731" s="5">
        <f>IFERROR(VLOOKUP(tbl_HRMaster[[#This Row],[EmployeeID]],tbl_ManagerSurvey[[EmployeeID]:[PerformanceRating]],3,FALSE),"Not Found")</f>
        <v>3</v>
      </c>
      <c r="AB2731" s="5" t="str">
        <f>IF(tbl_HRMaster[[#This Row],[Attrition]]="Yes","Left","Active")</f>
        <v>Active</v>
      </c>
      <c r="AC2731" s="5" t="str">
        <f>_xlfn.IFS(tbl_HRMaster[[#This Row],[Age]]&lt;25,"Under 25",tbl_HRMaster[[#This Row],[Age]]&lt;35,"25-34",tbl_HRMaster[[#This Row],[Age]]&lt;45,"35-44",tbl_HRMaster[[#This Row],[Age]]&lt;55,"45-54",TRUE,"Above 54")</f>
        <v>Above 54</v>
      </c>
      <c r="AD2731" s="5" t="str">
        <f>_xlfn.IFS(
tbl_HRMaster[[#This Row],[YearsAtCompany]]&lt;2,"&lt; 2 Years",
tbl_HRMaster[[#This Row],[YearsAtCompany]]&lt;5,"2-4 Years",
tbl_HRMaster[[#This Row],[YearsAtCompany]]&lt;10,"5-9 Years",
TRUE,"10+ Years"
)</f>
        <v>10+ Years</v>
      </c>
      <c r="AE2731" s="5">
        <f>IF(tbl_HRMaster[[#This Row],[Attrition]]="Yes",1,0)</f>
        <v>0</v>
      </c>
    </row>
    <row r="2732" spans="1:31" x14ac:dyDescent="0.25">
      <c r="A2732">
        <v>55</v>
      </c>
      <c r="B2732" t="s">
        <v>21</v>
      </c>
      <c r="C2732" t="s">
        <v>22</v>
      </c>
      <c r="D2732" t="s">
        <v>23</v>
      </c>
      <c r="E2732">
        <v>9</v>
      </c>
      <c r="F2732">
        <v>3</v>
      </c>
      <c r="G2732" t="s">
        <v>45</v>
      </c>
      <c r="H2732">
        <v>1144</v>
      </c>
      <c r="I2732" t="s">
        <v>34</v>
      </c>
      <c r="J2732">
        <v>2</v>
      </c>
      <c r="K2732" t="s">
        <v>40</v>
      </c>
      <c r="L2732" t="s">
        <v>27</v>
      </c>
      <c r="M2732">
        <v>119160</v>
      </c>
      <c r="N2732">
        <v>4</v>
      </c>
      <c r="O2732">
        <v>15</v>
      </c>
      <c r="P2732">
        <v>1</v>
      </c>
      <c r="Q2732">
        <v>35</v>
      </c>
      <c r="R2732">
        <v>3</v>
      </c>
      <c r="S2732">
        <v>10</v>
      </c>
      <c r="T2732">
        <v>1</v>
      </c>
      <c r="U2732">
        <v>4</v>
      </c>
      <c r="V2732">
        <f>COUNTIF(tbl_HRMaster[EmployeeID],tbl_HRMaster[[#This Row],[EmployeeID]])</f>
        <v>1</v>
      </c>
      <c r="W2732">
        <f>IFERROR(INDEX(tbl_EmployeeSurvey[EnvironmentSatisfaction],MATCH(tbl_HRMaster[[#This Row],[EmployeeID]],tbl_EmployeeSurvey[EmployeeID],0)),"Not Found")</f>
        <v>3</v>
      </c>
      <c r="X2732">
        <f>IFERROR(INDEX(tbl_EmployeeSurvey[JobSatisfaction],MATCH(tbl_HRMaster[[#This Row],[EmployeeID]],tbl_EmployeeSurvey[EmployeeID],0)),"Not Found")</f>
        <v>2</v>
      </c>
      <c r="Y2732" s="5">
        <f>IFERROR(INDEX(tbl_EmployeeSurvey[WorkLifeBalance],MATCH(tbl_HRMaster[[#This Row],[EmployeeID]],tbl_EmployeeSurvey[EmployeeID],0)),"Not Found")</f>
        <v>3</v>
      </c>
      <c r="Z2732" s="5">
        <f>IFERROR(VLOOKUP(tbl_HRMaster[[#This Row],[EmployeeID]],tbl_ManagerSurvey[[EmployeeID]:[PerformanceRating]],2,FALSE),"Not Found")</f>
        <v>2</v>
      </c>
      <c r="AA2732" s="5">
        <f>IFERROR(VLOOKUP(tbl_HRMaster[[#This Row],[EmployeeID]],tbl_ManagerSurvey[[EmployeeID]:[PerformanceRating]],3,FALSE),"Not Found")</f>
        <v>3</v>
      </c>
      <c r="AB2732" s="5" t="str">
        <f>IF(tbl_HRMaster[[#This Row],[Attrition]]="Yes","Left","Active")</f>
        <v>Active</v>
      </c>
      <c r="AC2732" s="5" t="str">
        <f>_xlfn.IFS(tbl_HRMaster[[#This Row],[Age]]&lt;25,"Under 25",tbl_HRMaster[[#This Row],[Age]]&lt;35,"25-34",tbl_HRMaster[[#This Row],[Age]]&lt;45,"35-44",tbl_HRMaster[[#This Row],[Age]]&lt;55,"45-54",TRUE,"Above 54")</f>
        <v>Above 54</v>
      </c>
      <c r="AD2732" s="5" t="str">
        <f>_xlfn.IFS(
tbl_HRMaster[[#This Row],[YearsAtCompany]]&lt;2,"&lt; 2 Years",
tbl_HRMaster[[#This Row],[YearsAtCompany]]&lt;5,"2-4 Years",
tbl_HRMaster[[#This Row],[YearsAtCompany]]&lt;10,"5-9 Years",
TRUE,"10+ Years"
)</f>
        <v>10+ Years</v>
      </c>
      <c r="AE2732" s="5">
        <f>IF(tbl_HRMaster[[#This Row],[Attrition]]="Yes",1,0)</f>
        <v>0</v>
      </c>
    </row>
    <row r="2733" spans="1:31" x14ac:dyDescent="0.25">
      <c r="A2733">
        <v>55</v>
      </c>
      <c r="B2733" t="s">
        <v>21</v>
      </c>
      <c r="C2733" t="s">
        <v>22</v>
      </c>
      <c r="D2733" t="s">
        <v>23</v>
      </c>
      <c r="E2733">
        <v>9</v>
      </c>
      <c r="F2733">
        <v>3</v>
      </c>
      <c r="G2733" t="s">
        <v>45</v>
      </c>
      <c r="H2733">
        <v>2614</v>
      </c>
      <c r="I2733" t="s">
        <v>34</v>
      </c>
      <c r="J2733">
        <v>2</v>
      </c>
      <c r="K2733" t="s">
        <v>40</v>
      </c>
      <c r="L2733" t="s">
        <v>27</v>
      </c>
      <c r="M2733">
        <v>119160</v>
      </c>
      <c r="N2733">
        <v>4</v>
      </c>
      <c r="O2733">
        <v>15</v>
      </c>
      <c r="P2733">
        <v>1</v>
      </c>
      <c r="Q2733">
        <v>35</v>
      </c>
      <c r="R2733">
        <v>3</v>
      </c>
      <c r="S2733">
        <v>10</v>
      </c>
      <c r="T2733">
        <v>1</v>
      </c>
      <c r="U2733">
        <v>4</v>
      </c>
      <c r="V2733">
        <f>COUNTIF(tbl_HRMaster[EmployeeID],tbl_HRMaster[[#This Row],[EmployeeID]])</f>
        <v>1</v>
      </c>
      <c r="W2733">
        <f>IFERROR(INDEX(tbl_EmployeeSurvey[EnvironmentSatisfaction],MATCH(tbl_HRMaster[[#This Row],[EmployeeID]],tbl_EmployeeSurvey[EmployeeID],0)),"Not Found")</f>
        <v>3</v>
      </c>
      <c r="X2733">
        <f>IFERROR(INDEX(tbl_EmployeeSurvey[JobSatisfaction],MATCH(tbl_HRMaster[[#This Row],[EmployeeID]],tbl_EmployeeSurvey[EmployeeID],0)),"Not Found")</f>
        <v>2</v>
      </c>
      <c r="Y2733" s="5">
        <f>IFERROR(INDEX(tbl_EmployeeSurvey[WorkLifeBalance],MATCH(tbl_HRMaster[[#This Row],[EmployeeID]],tbl_EmployeeSurvey[EmployeeID],0)),"Not Found")</f>
        <v>3</v>
      </c>
      <c r="Z2733" s="5">
        <f>IFERROR(VLOOKUP(tbl_HRMaster[[#This Row],[EmployeeID]],tbl_ManagerSurvey[[EmployeeID]:[PerformanceRating]],2,FALSE),"Not Found")</f>
        <v>2</v>
      </c>
      <c r="AA2733" s="5">
        <f>IFERROR(VLOOKUP(tbl_HRMaster[[#This Row],[EmployeeID]],tbl_ManagerSurvey[[EmployeeID]:[PerformanceRating]],3,FALSE),"Not Found")</f>
        <v>3</v>
      </c>
      <c r="AB2733" s="5" t="str">
        <f>IF(tbl_HRMaster[[#This Row],[Attrition]]="Yes","Left","Active")</f>
        <v>Active</v>
      </c>
      <c r="AC2733" s="5" t="str">
        <f>_xlfn.IFS(tbl_HRMaster[[#This Row],[Age]]&lt;25,"Under 25",tbl_HRMaster[[#This Row],[Age]]&lt;35,"25-34",tbl_HRMaster[[#This Row],[Age]]&lt;45,"35-44",tbl_HRMaster[[#This Row],[Age]]&lt;55,"45-54",TRUE,"Above 54")</f>
        <v>Above 54</v>
      </c>
      <c r="AD2733" s="5" t="str">
        <f>_xlfn.IFS(
tbl_HRMaster[[#This Row],[YearsAtCompany]]&lt;2,"&lt; 2 Years",
tbl_HRMaster[[#This Row],[YearsAtCompany]]&lt;5,"2-4 Years",
tbl_HRMaster[[#This Row],[YearsAtCompany]]&lt;10,"5-9 Years",
TRUE,"10+ Years"
)</f>
        <v>10+ Years</v>
      </c>
      <c r="AE2733" s="5">
        <f>IF(tbl_HRMaster[[#This Row],[Attrition]]="Yes",1,0)</f>
        <v>0</v>
      </c>
    </row>
    <row r="2734" spans="1:31" x14ac:dyDescent="0.25">
      <c r="A2734">
        <v>55</v>
      </c>
      <c r="B2734" t="s">
        <v>21</v>
      </c>
      <c r="C2734" t="s">
        <v>22</v>
      </c>
      <c r="D2734" t="s">
        <v>23</v>
      </c>
      <c r="E2734">
        <v>9</v>
      </c>
      <c r="F2734">
        <v>3</v>
      </c>
      <c r="G2734" t="s">
        <v>45</v>
      </c>
      <c r="H2734">
        <v>4084</v>
      </c>
      <c r="I2734" t="s">
        <v>34</v>
      </c>
      <c r="J2734">
        <v>2</v>
      </c>
      <c r="K2734" t="s">
        <v>40</v>
      </c>
      <c r="L2734" t="s">
        <v>27</v>
      </c>
      <c r="M2734">
        <v>119160</v>
      </c>
      <c r="N2734">
        <v>4</v>
      </c>
      <c r="O2734">
        <v>15</v>
      </c>
      <c r="P2734">
        <v>1</v>
      </c>
      <c r="Q2734">
        <v>35</v>
      </c>
      <c r="R2734">
        <v>3</v>
      </c>
      <c r="S2734">
        <v>10</v>
      </c>
      <c r="T2734">
        <v>1</v>
      </c>
      <c r="U2734">
        <v>4</v>
      </c>
      <c r="V2734">
        <f>COUNTIF(tbl_HRMaster[EmployeeID],tbl_HRMaster[[#This Row],[EmployeeID]])</f>
        <v>1</v>
      </c>
      <c r="W2734">
        <f>IFERROR(INDEX(tbl_EmployeeSurvey[EnvironmentSatisfaction],MATCH(tbl_HRMaster[[#This Row],[EmployeeID]],tbl_EmployeeSurvey[EmployeeID],0)),"Not Found")</f>
        <v>3</v>
      </c>
      <c r="X2734">
        <f>IFERROR(INDEX(tbl_EmployeeSurvey[JobSatisfaction],MATCH(tbl_HRMaster[[#This Row],[EmployeeID]],tbl_EmployeeSurvey[EmployeeID],0)),"Not Found")</f>
        <v>2</v>
      </c>
      <c r="Y2734" s="5">
        <f>IFERROR(INDEX(tbl_EmployeeSurvey[WorkLifeBalance],MATCH(tbl_HRMaster[[#This Row],[EmployeeID]],tbl_EmployeeSurvey[EmployeeID],0)),"Not Found")</f>
        <v>3</v>
      </c>
      <c r="Z2734" s="5">
        <f>IFERROR(VLOOKUP(tbl_HRMaster[[#This Row],[EmployeeID]],tbl_ManagerSurvey[[EmployeeID]:[PerformanceRating]],2,FALSE),"Not Found")</f>
        <v>2</v>
      </c>
      <c r="AA2734" s="5">
        <f>IFERROR(VLOOKUP(tbl_HRMaster[[#This Row],[EmployeeID]],tbl_ManagerSurvey[[EmployeeID]:[PerformanceRating]],3,FALSE),"Not Found")</f>
        <v>3</v>
      </c>
      <c r="AB2734" s="5" t="str">
        <f>IF(tbl_HRMaster[[#This Row],[Attrition]]="Yes","Left","Active")</f>
        <v>Active</v>
      </c>
      <c r="AC2734" s="5" t="str">
        <f>_xlfn.IFS(tbl_HRMaster[[#This Row],[Age]]&lt;25,"Under 25",tbl_HRMaster[[#This Row],[Age]]&lt;35,"25-34",tbl_HRMaster[[#This Row],[Age]]&lt;45,"35-44",tbl_HRMaster[[#This Row],[Age]]&lt;55,"45-54",TRUE,"Above 54")</f>
        <v>Above 54</v>
      </c>
      <c r="AD2734" s="5" t="str">
        <f>_xlfn.IFS(
tbl_HRMaster[[#This Row],[YearsAtCompany]]&lt;2,"&lt; 2 Years",
tbl_HRMaster[[#This Row],[YearsAtCompany]]&lt;5,"2-4 Years",
tbl_HRMaster[[#This Row],[YearsAtCompany]]&lt;10,"5-9 Years",
TRUE,"10+ Years"
)</f>
        <v>10+ Years</v>
      </c>
      <c r="AE2734" s="5">
        <f>IF(tbl_HRMaster[[#This Row],[Attrition]]="Yes",1,0)</f>
        <v>0</v>
      </c>
    </row>
    <row r="2735" spans="1:31" x14ac:dyDescent="0.25">
      <c r="A2735">
        <v>31</v>
      </c>
      <c r="B2735" t="s">
        <v>21</v>
      </c>
      <c r="C2735" t="s">
        <v>22</v>
      </c>
      <c r="D2735" t="s">
        <v>30</v>
      </c>
      <c r="E2735">
        <v>27</v>
      </c>
      <c r="F2735">
        <v>3</v>
      </c>
      <c r="G2735" t="s">
        <v>38</v>
      </c>
      <c r="H2735">
        <v>1288</v>
      </c>
      <c r="I2735" t="s">
        <v>25</v>
      </c>
      <c r="J2735">
        <v>2</v>
      </c>
      <c r="K2735" t="s">
        <v>39</v>
      </c>
      <c r="L2735" t="s">
        <v>32</v>
      </c>
      <c r="M2735">
        <v>21320</v>
      </c>
      <c r="N2735">
        <v>1</v>
      </c>
      <c r="O2735">
        <v>18</v>
      </c>
      <c r="P2735">
        <v>0</v>
      </c>
      <c r="Q2735">
        <v>11</v>
      </c>
      <c r="R2735">
        <v>3</v>
      </c>
      <c r="S2735">
        <v>11</v>
      </c>
      <c r="T2735">
        <v>1</v>
      </c>
      <c r="U2735">
        <v>8</v>
      </c>
      <c r="V2735">
        <f>COUNTIF(tbl_HRMaster[EmployeeID],tbl_HRMaster[[#This Row],[EmployeeID]])</f>
        <v>1</v>
      </c>
      <c r="W2735">
        <f>IFERROR(INDEX(tbl_EmployeeSurvey[EnvironmentSatisfaction],MATCH(tbl_HRMaster[[#This Row],[EmployeeID]],tbl_EmployeeSurvey[EmployeeID],0)),"Not Found")</f>
        <v>3</v>
      </c>
      <c r="X2735">
        <f>IFERROR(INDEX(tbl_EmployeeSurvey[JobSatisfaction],MATCH(tbl_HRMaster[[#This Row],[EmployeeID]],tbl_EmployeeSurvey[EmployeeID],0)),"Not Found")</f>
        <v>4</v>
      </c>
      <c r="Y2735" s="5">
        <f>IFERROR(INDEX(tbl_EmployeeSurvey[WorkLifeBalance],MATCH(tbl_HRMaster[[#This Row],[EmployeeID]],tbl_EmployeeSurvey[EmployeeID],0)),"Not Found")</f>
        <v>3</v>
      </c>
      <c r="Z2735" s="5">
        <f>IFERROR(VLOOKUP(tbl_HRMaster[[#This Row],[EmployeeID]],tbl_ManagerSurvey[[EmployeeID]:[PerformanceRating]],2,FALSE),"Not Found")</f>
        <v>3</v>
      </c>
      <c r="AA2735" s="5">
        <f>IFERROR(VLOOKUP(tbl_HRMaster[[#This Row],[EmployeeID]],tbl_ManagerSurvey[[EmployeeID]:[PerformanceRating]],3,FALSE),"Not Found")</f>
        <v>3</v>
      </c>
      <c r="AB2735" s="5" t="str">
        <f>IF(tbl_HRMaster[[#This Row],[Attrition]]="Yes","Left","Active")</f>
        <v>Active</v>
      </c>
      <c r="AC2735" s="5" t="str">
        <f>_xlfn.IFS(tbl_HRMaster[[#This Row],[Age]]&lt;25,"Under 25",tbl_HRMaster[[#This Row],[Age]]&lt;35,"25-34",tbl_HRMaster[[#This Row],[Age]]&lt;45,"35-44",tbl_HRMaster[[#This Row],[Age]]&lt;55,"45-54",TRUE,"Above 54")</f>
        <v>25-34</v>
      </c>
      <c r="AD2735" s="5" t="str">
        <f>_xlfn.IFS(
tbl_HRMaster[[#This Row],[YearsAtCompany]]&lt;2,"&lt; 2 Years",
tbl_HRMaster[[#This Row],[YearsAtCompany]]&lt;5,"2-4 Years",
tbl_HRMaster[[#This Row],[YearsAtCompany]]&lt;10,"5-9 Years",
TRUE,"10+ Years"
)</f>
        <v>10+ Years</v>
      </c>
      <c r="AE2735" s="5">
        <f>IF(tbl_HRMaster[[#This Row],[Attrition]]="Yes",1,0)</f>
        <v>0</v>
      </c>
    </row>
    <row r="2736" spans="1:31" x14ac:dyDescent="0.25">
      <c r="A2736">
        <v>31</v>
      </c>
      <c r="B2736" t="s">
        <v>21</v>
      </c>
      <c r="C2736" t="s">
        <v>22</v>
      </c>
      <c r="D2736" t="s">
        <v>30</v>
      </c>
      <c r="E2736">
        <v>27</v>
      </c>
      <c r="F2736">
        <v>3</v>
      </c>
      <c r="G2736" t="s">
        <v>38</v>
      </c>
      <c r="H2736">
        <v>2758</v>
      </c>
      <c r="I2736" t="s">
        <v>25</v>
      </c>
      <c r="J2736">
        <v>2</v>
      </c>
      <c r="K2736" t="s">
        <v>39</v>
      </c>
      <c r="L2736" t="s">
        <v>32</v>
      </c>
      <c r="M2736">
        <v>21320</v>
      </c>
      <c r="N2736">
        <v>1</v>
      </c>
      <c r="O2736">
        <v>18</v>
      </c>
      <c r="P2736">
        <v>0</v>
      </c>
      <c r="Q2736">
        <v>11</v>
      </c>
      <c r="R2736">
        <v>3</v>
      </c>
      <c r="S2736">
        <v>11</v>
      </c>
      <c r="T2736">
        <v>1</v>
      </c>
      <c r="U2736">
        <v>8</v>
      </c>
      <c r="V2736">
        <f>COUNTIF(tbl_HRMaster[EmployeeID],tbl_HRMaster[[#This Row],[EmployeeID]])</f>
        <v>1</v>
      </c>
      <c r="W2736">
        <f>IFERROR(INDEX(tbl_EmployeeSurvey[EnvironmentSatisfaction],MATCH(tbl_HRMaster[[#This Row],[EmployeeID]],tbl_EmployeeSurvey[EmployeeID],0)),"Not Found")</f>
        <v>3</v>
      </c>
      <c r="X2736">
        <f>IFERROR(INDEX(tbl_EmployeeSurvey[JobSatisfaction],MATCH(tbl_HRMaster[[#This Row],[EmployeeID]],tbl_EmployeeSurvey[EmployeeID],0)),"Not Found")</f>
        <v>4</v>
      </c>
      <c r="Y2736" s="5">
        <f>IFERROR(INDEX(tbl_EmployeeSurvey[WorkLifeBalance],MATCH(tbl_HRMaster[[#This Row],[EmployeeID]],tbl_EmployeeSurvey[EmployeeID],0)),"Not Found")</f>
        <v>3</v>
      </c>
      <c r="Z2736" s="5">
        <f>IFERROR(VLOOKUP(tbl_HRMaster[[#This Row],[EmployeeID]],tbl_ManagerSurvey[[EmployeeID]:[PerformanceRating]],2,FALSE),"Not Found")</f>
        <v>3</v>
      </c>
      <c r="AA2736" s="5">
        <f>IFERROR(VLOOKUP(tbl_HRMaster[[#This Row],[EmployeeID]],tbl_ManagerSurvey[[EmployeeID]:[PerformanceRating]],3,FALSE),"Not Found")</f>
        <v>3</v>
      </c>
      <c r="AB2736" s="5" t="str">
        <f>IF(tbl_HRMaster[[#This Row],[Attrition]]="Yes","Left","Active")</f>
        <v>Active</v>
      </c>
      <c r="AC2736" s="5" t="str">
        <f>_xlfn.IFS(tbl_HRMaster[[#This Row],[Age]]&lt;25,"Under 25",tbl_HRMaster[[#This Row],[Age]]&lt;35,"25-34",tbl_HRMaster[[#This Row],[Age]]&lt;45,"35-44",tbl_HRMaster[[#This Row],[Age]]&lt;55,"45-54",TRUE,"Above 54")</f>
        <v>25-34</v>
      </c>
      <c r="AD2736" s="5" t="str">
        <f>_xlfn.IFS(
tbl_HRMaster[[#This Row],[YearsAtCompany]]&lt;2,"&lt; 2 Years",
tbl_HRMaster[[#This Row],[YearsAtCompany]]&lt;5,"2-4 Years",
tbl_HRMaster[[#This Row],[YearsAtCompany]]&lt;10,"5-9 Years",
TRUE,"10+ Years"
)</f>
        <v>10+ Years</v>
      </c>
      <c r="AE2736" s="5">
        <f>IF(tbl_HRMaster[[#This Row],[Attrition]]="Yes",1,0)</f>
        <v>0</v>
      </c>
    </row>
    <row r="2737" spans="1:31" x14ac:dyDescent="0.25">
      <c r="A2737">
        <v>31</v>
      </c>
      <c r="B2737" t="s">
        <v>21</v>
      </c>
      <c r="C2737" t="s">
        <v>22</v>
      </c>
      <c r="D2737" t="s">
        <v>30</v>
      </c>
      <c r="E2737">
        <v>27</v>
      </c>
      <c r="F2737">
        <v>3</v>
      </c>
      <c r="G2737" t="s">
        <v>38</v>
      </c>
      <c r="H2737">
        <v>4228</v>
      </c>
      <c r="I2737" t="s">
        <v>25</v>
      </c>
      <c r="J2737">
        <v>2</v>
      </c>
      <c r="K2737" t="s">
        <v>39</v>
      </c>
      <c r="L2737" t="s">
        <v>32</v>
      </c>
      <c r="M2737">
        <v>21320</v>
      </c>
      <c r="N2737">
        <v>1</v>
      </c>
      <c r="O2737">
        <v>18</v>
      </c>
      <c r="P2737">
        <v>0</v>
      </c>
      <c r="Q2737">
        <v>11</v>
      </c>
      <c r="R2737">
        <v>3</v>
      </c>
      <c r="S2737">
        <v>11</v>
      </c>
      <c r="T2737">
        <v>1</v>
      </c>
      <c r="U2737">
        <v>8</v>
      </c>
      <c r="V2737">
        <f>COUNTIF(tbl_HRMaster[EmployeeID],tbl_HRMaster[[#This Row],[EmployeeID]])</f>
        <v>1</v>
      </c>
      <c r="W2737">
        <f>IFERROR(INDEX(tbl_EmployeeSurvey[EnvironmentSatisfaction],MATCH(tbl_HRMaster[[#This Row],[EmployeeID]],tbl_EmployeeSurvey[EmployeeID],0)),"Not Found")</f>
        <v>3</v>
      </c>
      <c r="X2737">
        <f>IFERROR(INDEX(tbl_EmployeeSurvey[JobSatisfaction],MATCH(tbl_HRMaster[[#This Row],[EmployeeID]],tbl_EmployeeSurvey[EmployeeID],0)),"Not Found")</f>
        <v>4</v>
      </c>
      <c r="Y2737" s="5">
        <f>IFERROR(INDEX(tbl_EmployeeSurvey[WorkLifeBalance],MATCH(tbl_HRMaster[[#This Row],[EmployeeID]],tbl_EmployeeSurvey[EmployeeID],0)),"Not Found")</f>
        <v>3</v>
      </c>
      <c r="Z2737" s="5">
        <f>IFERROR(VLOOKUP(tbl_HRMaster[[#This Row],[EmployeeID]],tbl_ManagerSurvey[[EmployeeID]:[PerformanceRating]],2,FALSE),"Not Found")</f>
        <v>3</v>
      </c>
      <c r="AA2737" s="5">
        <f>IFERROR(VLOOKUP(tbl_HRMaster[[#This Row],[EmployeeID]],tbl_ManagerSurvey[[EmployeeID]:[PerformanceRating]],3,FALSE),"Not Found")</f>
        <v>3</v>
      </c>
      <c r="AB2737" s="5" t="str">
        <f>IF(tbl_HRMaster[[#This Row],[Attrition]]="Yes","Left","Active")</f>
        <v>Active</v>
      </c>
      <c r="AC2737" s="5" t="str">
        <f>_xlfn.IFS(tbl_HRMaster[[#This Row],[Age]]&lt;25,"Under 25",tbl_HRMaster[[#This Row],[Age]]&lt;35,"25-34",tbl_HRMaster[[#This Row],[Age]]&lt;45,"35-44",tbl_HRMaster[[#This Row],[Age]]&lt;55,"45-54",TRUE,"Above 54")</f>
        <v>25-34</v>
      </c>
      <c r="AD2737" s="5" t="str">
        <f>_xlfn.IFS(
tbl_HRMaster[[#This Row],[YearsAtCompany]]&lt;2,"&lt; 2 Years",
tbl_HRMaster[[#This Row],[YearsAtCompany]]&lt;5,"2-4 Years",
tbl_HRMaster[[#This Row],[YearsAtCompany]]&lt;10,"5-9 Years",
TRUE,"10+ Years"
)</f>
        <v>10+ Years</v>
      </c>
      <c r="AE2737" s="5">
        <f>IF(tbl_HRMaster[[#This Row],[Attrition]]="Yes",1,0)</f>
        <v>0</v>
      </c>
    </row>
    <row r="2738" spans="1:31" x14ac:dyDescent="0.25">
      <c r="A2738">
        <v>60</v>
      </c>
      <c r="B2738" t="s">
        <v>21</v>
      </c>
      <c r="C2738" t="s">
        <v>22</v>
      </c>
      <c r="D2738" t="s">
        <v>23</v>
      </c>
      <c r="E2738">
        <v>2</v>
      </c>
      <c r="F2738">
        <v>2</v>
      </c>
      <c r="G2738" t="s">
        <v>24</v>
      </c>
      <c r="H2738">
        <v>622</v>
      </c>
      <c r="I2738" t="s">
        <v>34</v>
      </c>
      <c r="J2738">
        <v>2</v>
      </c>
      <c r="K2738" t="s">
        <v>35</v>
      </c>
      <c r="L2738" t="s">
        <v>41</v>
      </c>
      <c r="M2738">
        <v>25640</v>
      </c>
      <c r="N2738">
        <v>0</v>
      </c>
      <c r="O2738">
        <v>14</v>
      </c>
      <c r="P2738">
        <v>1</v>
      </c>
      <c r="Q2738">
        <v>12</v>
      </c>
      <c r="R2738">
        <v>3</v>
      </c>
      <c r="S2738">
        <v>11</v>
      </c>
      <c r="T2738">
        <v>1</v>
      </c>
      <c r="U2738">
        <v>9</v>
      </c>
      <c r="V2738">
        <f>COUNTIF(tbl_HRMaster[EmployeeID],tbl_HRMaster[[#This Row],[EmployeeID]])</f>
        <v>1</v>
      </c>
      <c r="W2738">
        <f>IFERROR(INDEX(tbl_EmployeeSurvey[EnvironmentSatisfaction],MATCH(tbl_HRMaster[[#This Row],[EmployeeID]],tbl_EmployeeSurvey[EmployeeID],0)),"Not Found")</f>
        <v>2</v>
      </c>
      <c r="X2738">
        <f>IFERROR(INDEX(tbl_EmployeeSurvey[JobSatisfaction],MATCH(tbl_HRMaster[[#This Row],[EmployeeID]],tbl_EmployeeSurvey[EmployeeID],0)),"Not Found")</f>
        <v>4</v>
      </c>
      <c r="Y2738" s="5">
        <f>IFERROR(INDEX(tbl_EmployeeSurvey[WorkLifeBalance],MATCH(tbl_HRMaster[[#This Row],[EmployeeID]],tbl_EmployeeSurvey[EmployeeID],0)),"Not Found")</f>
        <v>3</v>
      </c>
      <c r="Z2738" s="5">
        <f>IFERROR(VLOOKUP(tbl_HRMaster[[#This Row],[EmployeeID]],tbl_ManagerSurvey[[EmployeeID]:[PerformanceRating]],2,FALSE),"Not Found")</f>
        <v>3</v>
      </c>
      <c r="AA2738" s="5">
        <f>IFERROR(VLOOKUP(tbl_HRMaster[[#This Row],[EmployeeID]],tbl_ManagerSurvey[[EmployeeID]:[PerformanceRating]],3,FALSE),"Not Found")</f>
        <v>3</v>
      </c>
      <c r="AB2738" s="5" t="str">
        <f>IF(tbl_HRMaster[[#This Row],[Attrition]]="Yes","Left","Active")</f>
        <v>Active</v>
      </c>
      <c r="AC2738" s="5" t="str">
        <f>_xlfn.IFS(tbl_HRMaster[[#This Row],[Age]]&lt;25,"Under 25",tbl_HRMaster[[#This Row],[Age]]&lt;35,"25-34",tbl_HRMaster[[#This Row],[Age]]&lt;45,"35-44",tbl_HRMaster[[#This Row],[Age]]&lt;55,"45-54",TRUE,"Above 54")</f>
        <v>Above 54</v>
      </c>
      <c r="AD2738" s="5" t="str">
        <f>_xlfn.IFS(
tbl_HRMaster[[#This Row],[YearsAtCompany]]&lt;2,"&lt; 2 Years",
tbl_HRMaster[[#This Row],[YearsAtCompany]]&lt;5,"2-4 Years",
tbl_HRMaster[[#This Row],[YearsAtCompany]]&lt;10,"5-9 Years",
TRUE,"10+ Years"
)</f>
        <v>10+ Years</v>
      </c>
      <c r="AE2738" s="5">
        <f>IF(tbl_HRMaster[[#This Row],[Attrition]]="Yes",1,0)</f>
        <v>0</v>
      </c>
    </row>
    <row r="2739" spans="1:31" x14ac:dyDescent="0.25">
      <c r="A2739">
        <v>60</v>
      </c>
      <c r="B2739" t="s">
        <v>21</v>
      </c>
      <c r="C2739" t="s">
        <v>22</v>
      </c>
      <c r="D2739" t="s">
        <v>23</v>
      </c>
      <c r="E2739">
        <v>2</v>
      </c>
      <c r="F2739">
        <v>2</v>
      </c>
      <c r="G2739" t="s">
        <v>24</v>
      </c>
      <c r="H2739">
        <v>2092</v>
      </c>
      <c r="I2739" t="s">
        <v>34</v>
      </c>
      <c r="J2739">
        <v>2</v>
      </c>
      <c r="K2739" t="s">
        <v>35</v>
      </c>
      <c r="L2739" t="s">
        <v>41</v>
      </c>
      <c r="M2739">
        <v>25640</v>
      </c>
      <c r="N2739">
        <v>0</v>
      </c>
      <c r="O2739">
        <v>14</v>
      </c>
      <c r="P2739">
        <v>1</v>
      </c>
      <c r="Q2739">
        <v>12</v>
      </c>
      <c r="R2739">
        <v>3</v>
      </c>
      <c r="S2739">
        <v>11</v>
      </c>
      <c r="T2739">
        <v>1</v>
      </c>
      <c r="U2739">
        <v>9</v>
      </c>
      <c r="V2739">
        <f>COUNTIF(tbl_HRMaster[EmployeeID],tbl_HRMaster[[#This Row],[EmployeeID]])</f>
        <v>1</v>
      </c>
      <c r="W2739">
        <f>IFERROR(INDEX(tbl_EmployeeSurvey[EnvironmentSatisfaction],MATCH(tbl_HRMaster[[#This Row],[EmployeeID]],tbl_EmployeeSurvey[EmployeeID],0)),"Not Found")</f>
        <v>2</v>
      </c>
      <c r="X2739">
        <f>IFERROR(INDEX(tbl_EmployeeSurvey[JobSatisfaction],MATCH(tbl_HRMaster[[#This Row],[EmployeeID]],tbl_EmployeeSurvey[EmployeeID],0)),"Not Found")</f>
        <v>4</v>
      </c>
      <c r="Y2739" s="5">
        <f>IFERROR(INDEX(tbl_EmployeeSurvey[WorkLifeBalance],MATCH(tbl_HRMaster[[#This Row],[EmployeeID]],tbl_EmployeeSurvey[EmployeeID],0)),"Not Found")</f>
        <v>3</v>
      </c>
      <c r="Z2739" s="5">
        <f>IFERROR(VLOOKUP(tbl_HRMaster[[#This Row],[EmployeeID]],tbl_ManagerSurvey[[EmployeeID]:[PerformanceRating]],2,FALSE),"Not Found")</f>
        <v>3</v>
      </c>
      <c r="AA2739" s="5">
        <f>IFERROR(VLOOKUP(tbl_HRMaster[[#This Row],[EmployeeID]],tbl_ManagerSurvey[[EmployeeID]:[PerformanceRating]],3,FALSE),"Not Found")</f>
        <v>3</v>
      </c>
      <c r="AB2739" s="5" t="str">
        <f>IF(tbl_HRMaster[[#This Row],[Attrition]]="Yes","Left","Active")</f>
        <v>Active</v>
      </c>
      <c r="AC2739" s="5" t="str">
        <f>_xlfn.IFS(tbl_HRMaster[[#This Row],[Age]]&lt;25,"Under 25",tbl_HRMaster[[#This Row],[Age]]&lt;35,"25-34",tbl_HRMaster[[#This Row],[Age]]&lt;45,"35-44",tbl_HRMaster[[#This Row],[Age]]&lt;55,"45-54",TRUE,"Above 54")</f>
        <v>Above 54</v>
      </c>
      <c r="AD2739" s="5" t="str">
        <f>_xlfn.IFS(
tbl_HRMaster[[#This Row],[YearsAtCompany]]&lt;2,"&lt; 2 Years",
tbl_HRMaster[[#This Row],[YearsAtCompany]]&lt;5,"2-4 Years",
tbl_HRMaster[[#This Row],[YearsAtCompany]]&lt;10,"5-9 Years",
TRUE,"10+ Years"
)</f>
        <v>10+ Years</v>
      </c>
      <c r="AE2739" s="5">
        <f>IF(tbl_HRMaster[[#This Row],[Attrition]]="Yes",1,0)</f>
        <v>0</v>
      </c>
    </row>
    <row r="2740" spans="1:31" x14ac:dyDescent="0.25">
      <c r="A2740">
        <v>60</v>
      </c>
      <c r="B2740" t="s">
        <v>21</v>
      </c>
      <c r="C2740" t="s">
        <v>22</v>
      </c>
      <c r="D2740" t="s">
        <v>23</v>
      </c>
      <c r="E2740">
        <v>2</v>
      </c>
      <c r="F2740">
        <v>2</v>
      </c>
      <c r="G2740" t="s">
        <v>24</v>
      </c>
      <c r="H2740">
        <v>3562</v>
      </c>
      <c r="I2740" t="s">
        <v>34</v>
      </c>
      <c r="J2740">
        <v>2</v>
      </c>
      <c r="K2740" t="s">
        <v>35</v>
      </c>
      <c r="L2740" t="s">
        <v>41</v>
      </c>
      <c r="M2740">
        <v>25640</v>
      </c>
      <c r="N2740">
        <v>0</v>
      </c>
      <c r="O2740">
        <v>14</v>
      </c>
      <c r="P2740">
        <v>1</v>
      </c>
      <c r="Q2740">
        <v>12</v>
      </c>
      <c r="R2740">
        <v>3</v>
      </c>
      <c r="S2740">
        <v>11</v>
      </c>
      <c r="T2740">
        <v>1</v>
      </c>
      <c r="U2740">
        <v>9</v>
      </c>
      <c r="V2740">
        <f>COUNTIF(tbl_HRMaster[EmployeeID],tbl_HRMaster[[#This Row],[EmployeeID]])</f>
        <v>1</v>
      </c>
      <c r="W2740">
        <f>IFERROR(INDEX(tbl_EmployeeSurvey[EnvironmentSatisfaction],MATCH(tbl_HRMaster[[#This Row],[EmployeeID]],tbl_EmployeeSurvey[EmployeeID],0)),"Not Found")</f>
        <v>2</v>
      </c>
      <c r="X2740">
        <f>IFERROR(INDEX(tbl_EmployeeSurvey[JobSatisfaction],MATCH(tbl_HRMaster[[#This Row],[EmployeeID]],tbl_EmployeeSurvey[EmployeeID],0)),"Not Found")</f>
        <v>4</v>
      </c>
      <c r="Y2740" s="5">
        <f>IFERROR(INDEX(tbl_EmployeeSurvey[WorkLifeBalance],MATCH(tbl_HRMaster[[#This Row],[EmployeeID]],tbl_EmployeeSurvey[EmployeeID],0)),"Not Found")</f>
        <v>3</v>
      </c>
      <c r="Z2740" s="5">
        <f>IFERROR(VLOOKUP(tbl_HRMaster[[#This Row],[EmployeeID]],tbl_ManagerSurvey[[EmployeeID]:[PerformanceRating]],2,FALSE),"Not Found")</f>
        <v>3</v>
      </c>
      <c r="AA2740" s="5">
        <f>IFERROR(VLOOKUP(tbl_HRMaster[[#This Row],[EmployeeID]],tbl_ManagerSurvey[[EmployeeID]:[PerformanceRating]],3,FALSE),"Not Found")</f>
        <v>3</v>
      </c>
      <c r="AB2740" s="5" t="str">
        <f>IF(tbl_HRMaster[[#This Row],[Attrition]]="Yes","Left","Active")</f>
        <v>Active</v>
      </c>
      <c r="AC2740" s="5" t="str">
        <f>_xlfn.IFS(tbl_HRMaster[[#This Row],[Age]]&lt;25,"Under 25",tbl_HRMaster[[#This Row],[Age]]&lt;35,"25-34",tbl_HRMaster[[#This Row],[Age]]&lt;45,"35-44",tbl_HRMaster[[#This Row],[Age]]&lt;55,"45-54",TRUE,"Above 54")</f>
        <v>Above 54</v>
      </c>
      <c r="AD2740" s="5" t="str">
        <f>_xlfn.IFS(
tbl_HRMaster[[#This Row],[YearsAtCompany]]&lt;2,"&lt; 2 Years",
tbl_HRMaster[[#This Row],[YearsAtCompany]]&lt;5,"2-4 Years",
tbl_HRMaster[[#This Row],[YearsAtCompany]]&lt;10,"5-9 Years",
TRUE,"10+ Years"
)</f>
        <v>10+ Years</v>
      </c>
      <c r="AE2740" s="5">
        <f>IF(tbl_HRMaster[[#This Row],[Attrition]]="Yes",1,0)</f>
        <v>0</v>
      </c>
    </row>
    <row r="2741" spans="1:31" x14ac:dyDescent="0.25">
      <c r="A2741">
        <v>33</v>
      </c>
      <c r="B2741" t="s">
        <v>21</v>
      </c>
      <c r="C2741" t="s">
        <v>36</v>
      </c>
      <c r="D2741" t="s">
        <v>30</v>
      </c>
      <c r="E2741">
        <v>2</v>
      </c>
      <c r="F2741">
        <v>4</v>
      </c>
      <c r="G2741" t="s">
        <v>38</v>
      </c>
      <c r="H2741">
        <v>996</v>
      </c>
      <c r="I2741" t="s">
        <v>34</v>
      </c>
      <c r="J2741">
        <v>1</v>
      </c>
      <c r="K2741" t="s">
        <v>43</v>
      </c>
      <c r="L2741" t="s">
        <v>32</v>
      </c>
      <c r="M2741">
        <v>25960</v>
      </c>
      <c r="N2741">
        <v>8</v>
      </c>
      <c r="O2741">
        <v>14</v>
      </c>
      <c r="P2741">
        <v>1</v>
      </c>
      <c r="Q2741">
        <v>13</v>
      </c>
      <c r="R2741">
        <v>4</v>
      </c>
      <c r="S2741">
        <v>11</v>
      </c>
      <c r="T2741">
        <v>1</v>
      </c>
      <c r="U2741">
        <v>7</v>
      </c>
      <c r="V2741">
        <f>COUNTIF(tbl_HRMaster[EmployeeID],tbl_HRMaster[[#This Row],[EmployeeID]])</f>
        <v>1</v>
      </c>
      <c r="W2741">
        <f>IFERROR(INDEX(tbl_EmployeeSurvey[EnvironmentSatisfaction],MATCH(tbl_HRMaster[[#This Row],[EmployeeID]],tbl_EmployeeSurvey[EmployeeID],0)),"Not Found")</f>
        <v>4</v>
      </c>
      <c r="X2741">
        <f>IFERROR(INDEX(tbl_EmployeeSurvey[JobSatisfaction],MATCH(tbl_HRMaster[[#This Row],[EmployeeID]],tbl_EmployeeSurvey[EmployeeID],0)),"Not Found")</f>
        <v>2</v>
      </c>
      <c r="Y2741" s="5">
        <f>IFERROR(INDEX(tbl_EmployeeSurvey[WorkLifeBalance],MATCH(tbl_HRMaster[[#This Row],[EmployeeID]],tbl_EmployeeSurvey[EmployeeID],0)),"Not Found")</f>
        <v>2</v>
      </c>
      <c r="Z2741" s="5">
        <f>IFERROR(VLOOKUP(tbl_HRMaster[[#This Row],[EmployeeID]],tbl_ManagerSurvey[[EmployeeID]:[PerformanceRating]],2,FALSE),"Not Found")</f>
        <v>3</v>
      </c>
      <c r="AA2741" s="5">
        <f>IFERROR(VLOOKUP(tbl_HRMaster[[#This Row],[EmployeeID]],tbl_ManagerSurvey[[EmployeeID]:[PerformanceRating]],3,FALSE),"Not Found")</f>
        <v>3</v>
      </c>
      <c r="AB2741" s="5" t="str">
        <f>IF(tbl_HRMaster[[#This Row],[Attrition]]="Yes","Left","Active")</f>
        <v>Active</v>
      </c>
      <c r="AC2741" s="5" t="str">
        <f>_xlfn.IFS(tbl_HRMaster[[#This Row],[Age]]&lt;25,"Under 25",tbl_HRMaster[[#This Row],[Age]]&lt;35,"25-34",tbl_HRMaster[[#This Row],[Age]]&lt;45,"35-44",tbl_HRMaster[[#This Row],[Age]]&lt;55,"45-54",TRUE,"Above 54")</f>
        <v>25-34</v>
      </c>
      <c r="AD2741" s="5" t="str">
        <f>_xlfn.IFS(
tbl_HRMaster[[#This Row],[YearsAtCompany]]&lt;2,"&lt; 2 Years",
tbl_HRMaster[[#This Row],[YearsAtCompany]]&lt;5,"2-4 Years",
tbl_HRMaster[[#This Row],[YearsAtCompany]]&lt;10,"5-9 Years",
TRUE,"10+ Years"
)</f>
        <v>10+ Years</v>
      </c>
      <c r="AE2741" s="5">
        <f>IF(tbl_HRMaster[[#This Row],[Attrition]]="Yes",1,0)</f>
        <v>0</v>
      </c>
    </row>
    <row r="2742" spans="1:31" x14ac:dyDescent="0.25">
      <c r="A2742">
        <v>33</v>
      </c>
      <c r="B2742" t="s">
        <v>21</v>
      </c>
      <c r="C2742" t="s">
        <v>36</v>
      </c>
      <c r="D2742" t="s">
        <v>30</v>
      </c>
      <c r="E2742">
        <v>2</v>
      </c>
      <c r="F2742">
        <v>4</v>
      </c>
      <c r="G2742" t="s">
        <v>38</v>
      </c>
      <c r="H2742">
        <v>2466</v>
      </c>
      <c r="I2742" t="s">
        <v>34</v>
      </c>
      <c r="J2742">
        <v>1</v>
      </c>
      <c r="K2742" t="s">
        <v>43</v>
      </c>
      <c r="L2742" t="s">
        <v>32</v>
      </c>
      <c r="M2742">
        <v>25960</v>
      </c>
      <c r="N2742">
        <v>8</v>
      </c>
      <c r="O2742">
        <v>14</v>
      </c>
      <c r="P2742">
        <v>1</v>
      </c>
      <c r="Q2742">
        <v>13</v>
      </c>
      <c r="R2742">
        <v>4</v>
      </c>
      <c r="S2742">
        <v>11</v>
      </c>
      <c r="T2742">
        <v>1</v>
      </c>
      <c r="U2742">
        <v>7</v>
      </c>
      <c r="V2742">
        <f>COUNTIF(tbl_HRMaster[EmployeeID],tbl_HRMaster[[#This Row],[EmployeeID]])</f>
        <v>1</v>
      </c>
      <c r="W2742">
        <f>IFERROR(INDEX(tbl_EmployeeSurvey[EnvironmentSatisfaction],MATCH(tbl_HRMaster[[#This Row],[EmployeeID]],tbl_EmployeeSurvey[EmployeeID],0)),"Not Found")</f>
        <v>4</v>
      </c>
      <c r="X2742">
        <f>IFERROR(INDEX(tbl_EmployeeSurvey[JobSatisfaction],MATCH(tbl_HRMaster[[#This Row],[EmployeeID]],tbl_EmployeeSurvey[EmployeeID],0)),"Not Found")</f>
        <v>2</v>
      </c>
      <c r="Y2742" s="5">
        <f>IFERROR(INDEX(tbl_EmployeeSurvey[WorkLifeBalance],MATCH(tbl_HRMaster[[#This Row],[EmployeeID]],tbl_EmployeeSurvey[EmployeeID],0)),"Not Found")</f>
        <v>2</v>
      </c>
      <c r="Z2742" s="5">
        <f>IFERROR(VLOOKUP(tbl_HRMaster[[#This Row],[EmployeeID]],tbl_ManagerSurvey[[EmployeeID]:[PerformanceRating]],2,FALSE),"Not Found")</f>
        <v>3</v>
      </c>
      <c r="AA2742" s="5">
        <f>IFERROR(VLOOKUP(tbl_HRMaster[[#This Row],[EmployeeID]],tbl_ManagerSurvey[[EmployeeID]:[PerformanceRating]],3,FALSE),"Not Found")</f>
        <v>3</v>
      </c>
      <c r="AB2742" s="5" t="str">
        <f>IF(tbl_HRMaster[[#This Row],[Attrition]]="Yes","Left","Active")</f>
        <v>Active</v>
      </c>
      <c r="AC2742" s="5" t="str">
        <f>_xlfn.IFS(tbl_HRMaster[[#This Row],[Age]]&lt;25,"Under 25",tbl_HRMaster[[#This Row],[Age]]&lt;35,"25-34",tbl_HRMaster[[#This Row],[Age]]&lt;45,"35-44",tbl_HRMaster[[#This Row],[Age]]&lt;55,"45-54",TRUE,"Above 54")</f>
        <v>25-34</v>
      </c>
      <c r="AD2742" s="5" t="str">
        <f>_xlfn.IFS(
tbl_HRMaster[[#This Row],[YearsAtCompany]]&lt;2,"&lt; 2 Years",
tbl_HRMaster[[#This Row],[YearsAtCompany]]&lt;5,"2-4 Years",
tbl_HRMaster[[#This Row],[YearsAtCompany]]&lt;10,"5-9 Years",
TRUE,"10+ Years"
)</f>
        <v>10+ Years</v>
      </c>
      <c r="AE2742" s="5">
        <f>IF(tbl_HRMaster[[#This Row],[Attrition]]="Yes",1,0)</f>
        <v>0</v>
      </c>
    </row>
    <row r="2743" spans="1:31" x14ac:dyDescent="0.25">
      <c r="A2743">
        <v>33</v>
      </c>
      <c r="B2743" t="s">
        <v>21</v>
      </c>
      <c r="C2743" t="s">
        <v>36</v>
      </c>
      <c r="D2743" t="s">
        <v>30</v>
      </c>
      <c r="E2743">
        <v>2</v>
      </c>
      <c r="F2743">
        <v>4</v>
      </c>
      <c r="G2743" t="s">
        <v>38</v>
      </c>
      <c r="H2743">
        <v>3936</v>
      </c>
      <c r="I2743" t="s">
        <v>34</v>
      </c>
      <c r="J2743">
        <v>1</v>
      </c>
      <c r="K2743" t="s">
        <v>43</v>
      </c>
      <c r="L2743" t="s">
        <v>32</v>
      </c>
      <c r="M2743">
        <v>25960</v>
      </c>
      <c r="N2743">
        <v>8</v>
      </c>
      <c r="O2743">
        <v>14</v>
      </c>
      <c r="P2743">
        <v>1</v>
      </c>
      <c r="Q2743">
        <v>13</v>
      </c>
      <c r="R2743">
        <v>4</v>
      </c>
      <c r="S2743">
        <v>11</v>
      </c>
      <c r="T2743">
        <v>1</v>
      </c>
      <c r="U2743">
        <v>7</v>
      </c>
      <c r="V2743">
        <f>COUNTIF(tbl_HRMaster[EmployeeID],tbl_HRMaster[[#This Row],[EmployeeID]])</f>
        <v>1</v>
      </c>
      <c r="W2743">
        <f>IFERROR(INDEX(tbl_EmployeeSurvey[EnvironmentSatisfaction],MATCH(tbl_HRMaster[[#This Row],[EmployeeID]],tbl_EmployeeSurvey[EmployeeID],0)),"Not Found")</f>
        <v>4</v>
      </c>
      <c r="X2743">
        <f>IFERROR(INDEX(tbl_EmployeeSurvey[JobSatisfaction],MATCH(tbl_HRMaster[[#This Row],[EmployeeID]],tbl_EmployeeSurvey[EmployeeID],0)),"Not Found")</f>
        <v>2</v>
      </c>
      <c r="Y2743" s="5">
        <f>IFERROR(INDEX(tbl_EmployeeSurvey[WorkLifeBalance],MATCH(tbl_HRMaster[[#This Row],[EmployeeID]],tbl_EmployeeSurvey[EmployeeID],0)),"Not Found")</f>
        <v>2</v>
      </c>
      <c r="Z2743" s="5">
        <f>IFERROR(VLOOKUP(tbl_HRMaster[[#This Row],[EmployeeID]],tbl_ManagerSurvey[[EmployeeID]:[PerformanceRating]],2,FALSE),"Not Found")</f>
        <v>3</v>
      </c>
      <c r="AA2743" s="5">
        <f>IFERROR(VLOOKUP(tbl_HRMaster[[#This Row],[EmployeeID]],tbl_ManagerSurvey[[EmployeeID]:[PerformanceRating]],3,FALSE),"Not Found")</f>
        <v>3</v>
      </c>
      <c r="AB2743" s="5" t="str">
        <f>IF(tbl_HRMaster[[#This Row],[Attrition]]="Yes","Left","Active")</f>
        <v>Active</v>
      </c>
      <c r="AC2743" s="5" t="str">
        <f>_xlfn.IFS(tbl_HRMaster[[#This Row],[Age]]&lt;25,"Under 25",tbl_HRMaster[[#This Row],[Age]]&lt;35,"25-34",tbl_HRMaster[[#This Row],[Age]]&lt;45,"35-44",tbl_HRMaster[[#This Row],[Age]]&lt;55,"45-54",TRUE,"Above 54")</f>
        <v>25-34</v>
      </c>
      <c r="AD2743" s="5" t="str">
        <f>_xlfn.IFS(
tbl_HRMaster[[#This Row],[YearsAtCompany]]&lt;2,"&lt; 2 Years",
tbl_HRMaster[[#This Row],[YearsAtCompany]]&lt;5,"2-4 Years",
tbl_HRMaster[[#This Row],[YearsAtCompany]]&lt;10,"5-9 Years",
TRUE,"10+ Years"
)</f>
        <v>10+ Years</v>
      </c>
      <c r="AE2743" s="5">
        <f>IF(tbl_HRMaster[[#This Row],[Attrition]]="Yes",1,0)</f>
        <v>0</v>
      </c>
    </row>
    <row r="2744" spans="1:31" x14ac:dyDescent="0.25">
      <c r="A2744">
        <v>30</v>
      </c>
      <c r="B2744" t="s">
        <v>21</v>
      </c>
      <c r="C2744" t="s">
        <v>22</v>
      </c>
      <c r="D2744" t="s">
        <v>37</v>
      </c>
      <c r="E2744">
        <v>20</v>
      </c>
      <c r="F2744">
        <v>4</v>
      </c>
      <c r="G2744" t="s">
        <v>24</v>
      </c>
      <c r="H2744">
        <v>1155</v>
      </c>
      <c r="I2744" t="s">
        <v>34</v>
      </c>
      <c r="J2744">
        <v>2</v>
      </c>
      <c r="K2744" t="s">
        <v>31</v>
      </c>
      <c r="L2744" t="s">
        <v>27</v>
      </c>
      <c r="M2744">
        <v>46610</v>
      </c>
      <c r="N2744">
        <v>1</v>
      </c>
      <c r="O2744">
        <v>11</v>
      </c>
      <c r="P2744">
        <v>0</v>
      </c>
      <c r="Q2744">
        <v>12</v>
      </c>
      <c r="R2744">
        <v>3</v>
      </c>
      <c r="S2744">
        <v>12</v>
      </c>
      <c r="T2744">
        <v>1</v>
      </c>
      <c r="U2744">
        <v>7</v>
      </c>
      <c r="V2744">
        <f>COUNTIF(tbl_HRMaster[EmployeeID],tbl_HRMaster[[#This Row],[EmployeeID]])</f>
        <v>1</v>
      </c>
      <c r="W2744">
        <f>IFERROR(INDEX(tbl_EmployeeSurvey[EnvironmentSatisfaction],MATCH(tbl_HRMaster[[#This Row],[EmployeeID]],tbl_EmployeeSurvey[EmployeeID],0)),"Not Found")</f>
        <v>4</v>
      </c>
      <c r="X2744">
        <f>IFERROR(INDEX(tbl_EmployeeSurvey[JobSatisfaction],MATCH(tbl_HRMaster[[#This Row],[EmployeeID]],tbl_EmployeeSurvey[EmployeeID],0)),"Not Found")</f>
        <v>2</v>
      </c>
      <c r="Y2744" s="5">
        <f>IFERROR(INDEX(tbl_EmployeeSurvey[WorkLifeBalance],MATCH(tbl_HRMaster[[#This Row],[EmployeeID]],tbl_EmployeeSurvey[EmployeeID],0)),"Not Found")</f>
        <v>2</v>
      </c>
      <c r="Z2744" s="5">
        <f>IFERROR(VLOOKUP(tbl_HRMaster[[#This Row],[EmployeeID]],tbl_ManagerSurvey[[EmployeeID]:[PerformanceRating]],2,FALSE),"Not Found")</f>
        <v>2</v>
      </c>
      <c r="AA2744" s="5">
        <f>IFERROR(VLOOKUP(tbl_HRMaster[[#This Row],[EmployeeID]],tbl_ManagerSurvey[[EmployeeID]:[PerformanceRating]],3,FALSE),"Not Found")</f>
        <v>3</v>
      </c>
      <c r="AB2744" s="5" t="str">
        <f>IF(tbl_HRMaster[[#This Row],[Attrition]]="Yes","Left","Active")</f>
        <v>Active</v>
      </c>
      <c r="AC2744" s="5" t="str">
        <f>_xlfn.IFS(tbl_HRMaster[[#This Row],[Age]]&lt;25,"Under 25",tbl_HRMaster[[#This Row],[Age]]&lt;35,"25-34",tbl_HRMaster[[#This Row],[Age]]&lt;45,"35-44",tbl_HRMaster[[#This Row],[Age]]&lt;55,"45-54",TRUE,"Above 54")</f>
        <v>25-34</v>
      </c>
      <c r="AD2744" s="5" t="str">
        <f>_xlfn.IFS(
tbl_HRMaster[[#This Row],[YearsAtCompany]]&lt;2,"&lt; 2 Years",
tbl_HRMaster[[#This Row],[YearsAtCompany]]&lt;5,"2-4 Years",
tbl_HRMaster[[#This Row],[YearsAtCompany]]&lt;10,"5-9 Years",
TRUE,"10+ Years"
)</f>
        <v>10+ Years</v>
      </c>
      <c r="AE2744" s="5">
        <f>IF(tbl_HRMaster[[#This Row],[Attrition]]="Yes",1,0)</f>
        <v>0</v>
      </c>
    </row>
    <row r="2745" spans="1:31" x14ac:dyDescent="0.25">
      <c r="A2745">
        <v>30</v>
      </c>
      <c r="B2745" t="s">
        <v>21</v>
      </c>
      <c r="C2745" t="s">
        <v>22</v>
      </c>
      <c r="D2745" t="s">
        <v>37</v>
      </c>
      <c r="E2745">
        <v>20</v>
      </c>
      <c r="F2745">
        <v>4</v>
      </c>
      <c r="G2745" t="s">
        <v>24</v>
      </c>
      <c r="H2745">
        <v>2625</v>
      </c>
      <c r="I2745" t="s">
        <v>34</v>
      </c>
      <c r="J2745">
        <v>2</v>
      </c>
      <c r="K2745" t="s">
        <v>31</v>
      </c>
      <c r="L2745" t="s">
        <v>27</v>
      </c>
      <c r="M2745">
        <v>46610</v>
      </c>
      <c r="N2745">
        <v>1</v>
      </c>
      <c r="O2745">
        <v>11</v>
      </c>
      <c r="P2745">
        <v>0</v>
      </c>
      <c r="Q2745">
        <v>12</v>
      </c>
      <c r="R2745">
        <v>3</v>
      </c>
      <c r="S2745">
        <v>12</v>
      </c>
      <c r="T2745">
        <v>1</v>
      </c>
      <c r="U2745">
        <v>7</v>
      </c>
      <c r="V2745">
        <f>COUNTIF(tbl_HRMaster[EmployeeID],tbl_HRMaster[[#This Row],[EmployeeID]])</f>
        <v>1</v>
      </c>
      <c r="W2745">
        <f>IFERROR(INDEX(tbl_EmployeeSurvey[EnvironmentSatisfaction],MATCH(tbl_HRMaster[[#This Row],[EmployeeID]],tbl_EmployeeSurvey[EmployeeID],0)),"Not Found")</f>
        <v>4</v>
      </c>
      <c r="X2745">
        <f>IFERROR(INDEX(tbl_EmployeeSurvey[JobSatisfaction],MATCH(tbl_HRMaster[[#This Row],[EmployeeID]],tbl_EmployeeSurvey[EmployeeID],0)),"Not Found")</f>
        <v>2</v>
      </c>
      <c r="Y2745" s="5">
        <f>IFERROR(INDEX(tbl_EmployeeSurvey[WorkLifeBalance],MATCH(tbl_HRMaster[[#This Row],[EmployeeID]],tbl_EmployeeSurvey[EmployeeID],0)),"Not Found")</f>
        <v>2</v>
      </c>
      <c r="Z2745" s="5">
        <f>IFERROR(VLOOKUP(tbl_HRMaster[[#This Row],[EmployeeID]],tbl_ManagerSurvey[[EmployeeID]:[PerformanceRating]],2,FALSE),"Not Found")</f>
        <v>2</v>
      </c>
      <c r="AA2745" s="5">
        <f>IFERROR(VLOOKUP(tbl_HRMaster[[#This Row],[EmployeeID]],tbl_ManagerSurvey[[EmployeeID]:[PerformanceRating]],3,FALSE),"Not Found")</f>
        <v>3</v>
      </c>
      <c r="AB2745" s="5" t="str">
        <f>IF(tbl_HRMaster[[#This Row],[Attrition]]="Yes","Left","Active")</f>
        <v>Active</v>
      </c>
      <c r="AC2745" s="5" t="str">
        <f>_xlfn.IFS(tbl_HRMaster[[#This Row],[Age]]&lt;25,"Under 25",tbl_HRMaster[[#This Row],[Age]]&lt;35,"25-34",tbl_HRMaster[[#This Row],[Age]]&lt;45,"35-44",tbl_HRMaster[[#This Row],[Age]]&lt;55,"45-54",TRUE,"Above 54")</f>
        <v>25-34</v>
      </c>
      <c r="AD2745" s="5" t="str">
        <f>_xlfn.IFS(
tbl_HRMaster[[#This Row],[YearsAtCompany]]&lt;2,"&lt; 2 Years",
tbl_HRMaster[[#This Row],[YearsAtCompany]]&lt;5,"2-4 Years",
tbl_HRMaster[[#This Row],[YearsAtCompany]]&lt;10,"5-9 Years",
TRUE,"10+ Years"
)</f>
        <v>10+ Years</v>
      </c>
      <c r="AE2745" s="5">
        <f>IF(tbl_HRMaster[[#This Row],[Attrition]]="Yes",1,0)</f>
        <v>0</v>
      </c>
    </row>
    <row r="2746" spans="1:31" x14ac:dyDescent="0.25">
      <c r="A2746">
        <v>30</v>
      </c>
      <c r="B2746" t="s">
        <v>21</v>
      </c>
      <c r="C2746" t="s">
        <v>22</v>
      </c>
      <c r="D2746" t="s">
        <v>37</v>
      </c>
      <c r="E2746">
        <v>20</v>
      </c>
      <c r="F2746">
        <v>4</v>
      </c>
      <c r="G2746" t="s">
        <v>24</v>
      </c>
      <c r="H2746">
        <v>4095</v>
      </c>
      <c r="I2746" t="s">
        <v>34</v>
      </c>
      <c r="J2746">
        <v>2</v>
      </c>
      <c r="K2746" t="s">
        <v>31</v>
      </c>
      <c r="L2746" t="s">
        <v>27</v>
      </c>
      <c r="M2746">
        <v>46610</v>
      </c>
      <c r="N2746">
        <v>1</v>
      </c>
      <c r="O2746">
        <v>11</v>
      </c>
      <c r="P2746">
        <v>0</v>
      </c>
      <c r="Q2746">
        <v>12</v>
      </c>
      <c r="R2746">
        <v>3</v>
      </c>
      <c r="S2746">
        <v>12</v>
      </c>
      <c r="T2746">
        <v>1</v>
      </c>
      <c r="U2746">
        <v>7</v>
      </c>
      <c r="V2746">
        <f>COUNTIF(tbl_HRMaster[EmployeeID],tbl_HRMaster[[#This Row],[EmployeeID]])</f>
        <v>1</v>
      </c>
      <c r="W2746">
        <f>IFERROR(INDEX(tbl_EmployeeSurvey[EnvironmentSatisfaction],MATCH(tbl_HRMaster[[#This Row],[EmployeeID]],tbl_EmployeeSurvey[EmployeeID],0)),"Not Found")</f>
        <v>4</v>
      </c>
      <c r="X2746">
        <f>IFERROR(INDEX(tbl_EmployeeSurvey[JobSatisfaction],MATCH(tbl_HRMaster[[#This Row],[EmployeeID]],tbl_EmployeeSurvey[EmployeeID],0)),"Not Found")</f>
        <v>2</v>
      </c>
      <c r="Y2746" s="5">
        <f>IFERROR(INDEX(tbl_EmployeeSurvey[WorkLifeBalance],MATCH(tbl_HRMaster[[#This Row],[EmployeeID]],tbl_EmployeeSurvey[EmployeeID],0)),"Not Found")</f>
        <v>2</v>
      </c>
      <c r="Z2746" s="5">
        <f>IFERROR(VLOOKUP(tbl_HRMaster[[#This Row],[EmployeeID]],tbl_ManagerSurvey[[EmployeeID]:[PerformanceRating]],2,FALSE),"Not Found")</f>
        <v>2</v>
      </c>
      <c r="AA2746" s="5">
        <f>IFERROR(VLOOKUP(tbl_HRMaster[[#This Row],[EmployeeID]],tbl_ManagerSurvey[[EmployeeID]:[PerformanceRating]],3,FALSE),"Not Found")</f>
        <v>3</v>
      </c>
      <c r="AB2746" s="5" t="str">
        <f>IF(tbl_HRMaster[[#This Row],[Attrition]]="Yes","Left","Active")</f>
        <v>Active</v>
      </c>
      <c r="AC2746" s="5" t="str">
        <f>_xlfn.IFS(tbl_HRMaster[[#This Row],[Age]]&lt;25,"Under 25",tbl_HRMaster[[#This Row],[Age]]&lt;35,"25-34",tbl_HRMaster[[#This Row],[Age]]&lt;45,"35-44",tbl_HRMaster[[#This Row],[Age]]&lt;55,"45-54",TRUE,"Above 54")</f>
        <v>25-34</v>
      </c>
      <c r="AD2746" s="5" t="str">
        <f>_xlfn.IFS(
tbl_HRMaster[[#This Row],[YearsAtCompany]]&lt;2,"&lt; 2 Years",
tbl_HRMaster[[#This Row],[YearsAtCompany]]&lt;5,"2-4 Years",
tbl_HRMaster[[#This Row],[YearsAtCompany]]&lt;10,"5-9 Years",
TRUE,"10+ Years"
)</f>
        <v>10+ Years</v>
      </c>
      <c r="AE2746" s="5">
        <f>IF(tbl_HRMaster[[#This Row],[Attrition]]="Yes",1,0)</f>
        <v>0</v>
      </c>
    </row>
    <row r="2747" spans="1:31" x14ac:dyDescent="0.25">
      <c r="A2747">
        <v>50</v>
      </c>
      <c r="B2747" t="s">
        <v>21</v>
      </c>
      <c r="C2747" t="s">
        <v>22</v>
      </c>
      <c r="D2747" t="s">
        <v>30</v>
      </c>
      <c r="E2747">
        <v>1</v>
      </c>
      <c r="F2747">
        <v>3</v>
      </c>
      <c r="G2747" t="s">
        <v>46</v>
      </c>
      <c r="H2747">
        <v>464</v>
      </c>
      <c r="I2747" t="s">
        <v>25</v>
      </c>
      <c r="J2747">
        <v>2</v>
      </c>
      <c r="K2747" t="s">
        <v>35</v>
      </c>
      <c r="L2747" t="s">
        <v>27</v>
      </c>
      <c r="M2747">
        <v>134960</v>
      </c>
      <c r="N2747">
        <v>3</v>
      </c>
      <c r="O2747">
        <v>18</v>
      </c>
      <c r="P2747">
        <v>1</v>
      </c>
      <c r="Q2747">
        <v>22</v>
      </c>
      <c r="R2747">
        <v>3</v>
      </c>
      <c r="S2747">
        <v>12</v>
      </c>
      <c r="T2747">
        <v>1</v>
      </c>
      <c r="U2747">
        <v>5</v>
      </c>
      <c r="V2747">
        <f>COUNTIF(tbl_HRMaster[EmployeeID],tbl_HRMaster[[#This Row],[EmployeeID]])</f>
        <v>1</v>
      </c>
      <c r="W2747">
        <f>IFERROR(INDEX(tbl_EmployeeSurvey[EnvironmentSatisfaction],MATCH(tbl_HRMaster[[#This Row],[EmployeeID]],tbl_EmployeeSurvey[EmployeeID],0)),"Not Found")</f>
        <v>4</v>
      </c>
      <c r="X2747">
        <f>IFERROR(INDEX(tbl_EmployeeSurvey[JobSatisfaction],MATCH(tbl_HRMaster[[#This Row],[EmployeeID]],tbl_EmployeeSurvey[EmployeeID],0)),"Not Found")</f>
        <v>3</v>
      </c>
      <c r="Y2747" s="5">
        <f>IFERROR(INDEX(tbl_EmployeeSurvey[WorkLifeBalance],MATCH(tbl_HRMaster[[#This Row],[EmployeeID]],tbl_EmployeeSurvey[EmployeeID],0)),"Not Found")</f>
        <v>3</v>
      </c>
      <c r="Z2747" s="5">
        <f>IFERROR(VLOOKUP(tbl_HRMaster[[#This Row],[EmployeeID]],tbl_ManagerSurvey[[EmployeeID]:[PerformanceRating]],2,FALSE),"Not Found")</f>
        <v>3</v>
      </c>
      <c r="AA2747" s="5">
        <f>IFERROR(VLOOKUP(tbl_HRMaster[[#This Row],[EmployeeID]],tbl_ManagerSurvey[[EmployeeID]:[PerformanceRating]],3,FALSE),"Not Found")</f>
        <v>3</v>
      </c>
      <c r="AB2747" s="5" t="str">
        <f>IF(tbl_HRMaster[[#This Row],[Attrition]]="Yes","Left","Active")</f>
        <v>Active</v>
      </c>
      <c r="AC2747" s="5" t="str">
        <f>_xlfn.IFS(tbl_HRMaster[[#This Row],[Age]]&lt;25,"Under 25",tbl_HRMaster[[#This Row],[Age]]&lt;35,"25-34",tbl_HRMaster[[#This Row],[Age]]&lt;45,"35-44",tbl_HRMaster[[#This Row],[Age]]&lt;55,"45-54",TRUE,"Above 54")</f>
        <v>45-54</v>
      </c>
      <c r="AD2747" s="5" t="str">
        <f>_xlfn.IFS(
tbl_HRMaster[[#This Row],[YearsAtCompany]]&lt;2,"&lt; 2 Years",
tbl_HRMaster[[#This Row],[YearsAtCompany]]&lt;5,"2-4 Years",
tbl_HRMaster[[#This Row],[YearsAtCompany]]&lt;10,"5-9 Years",
TRUE,"10+ Years"
)</f>
        <v>10+ Years</v>
      </c>
      <c r="AE2747" s="5">
        <f>IF(tbl_HRMaster[[#This Row],[Attrition]]="Yes",1,0)</f>
        <v>0</v>
      </c>
    </row>
    <row r="2748" spans="1:31" x14ac:dyDescent="0.25">
      <c r="A2748">
        <v>50</v>
      </c>
      <c r="B2748" t="s">
        <v>21</v>
      </c>
      <c r="C2748" t="s">
        <v>22</v>
      </c>
      <c r="D2748" t="s">
        <v>30</v>
      </c>
      <c r="E2748">
        <v>1</v>
      </c>
      <c r="F2748">
        <v>3</v>
      </c>
      <c r="G2748" t="s">
        <v>46</v>
      </c>
      <c r="H2748">
        <v>1934</v>
      </c>
      <c r="I2748" t="s">
        <v>25</v>
      </c>
      <c r="J2748">
        <v>2</v>
      </c>
      <c r="K2748" t="s">
        <v>35</v>
      </c>
      <c r="L2748" t="s">
        <v>27</v>
      </c>
      <c r="M2748">
        <v>134960</v>
      </c>
      <c r="N2748">
        <v>3</v>
      </c>
      <c r="O2748">
        <v>18</v>
      </c>
      <c r="P2748">
        <v>1</v>
      </c>
      <c r="Q2748">
        <v>22</v>
      </c>
      <c r="R2748">
        <v>3</v>
      </c>
      <c r="S2748">
        <v>12</v>
      </c>
      <c r="T2748">
        <v>1</v>
      </c>
      <c r="U2748">
        <v>5</v>
      </c>
      <c r="V2748">
        <f>COUNTIF(tbl_HRMaster[EmployeeID],tbl_HRMaster[[#This Row],[EmployeeID]])</f>
        <v>1</v>
      </c>
      <c r="W2748">
        <f>IFERROR(INDEX(tbl_EmployeeSurvey[EnvironmentSatisfaction],MATCH(tbl_HRMaster[[#This Row],[EmployeeID]],tbl_EmployeeSurvey[EmployeeID],0)),"Not Found")</f>
        <v>4</v>
      </c>
      <c r="X2748">
        <f>IFERROR(INDEX(tbl_EmployeeSurvey[JobSatisfaction],MATCH(tbl_HRMaster[[#This Row],[EmployeeID]],tbl_EmployeeSurvey[EmployeeID],0)),"Not Found")</f>
        <v>3</v>
      </c>
      <c r="Y2748" s="5">
        <f>IFERROR(INDEX(tbl_EmployeeSurvey[WorkLifeBalance],MATCH(tbl_HRMaster[[#This Row],[EmployeeID]],tbl_EmployeeSurvey[EmployeeID],0)),"Not Found")</f>
        <v>3</v>
      </c>
      <c r="Z2748" s="5">
        <f>IFERROR(VLOOKUP(tbl_HRMaster[[#This Row],[EmployeeID]],tbl_ManagerSurvey[[EmployeeID]:[PerformanceRating]],2,FALSE),"Not Found")</f>
        <v>3</v>
      </c>
      <c r="AA2748" s="5">
        <f>IFERROR(VLOOKUP(tbl_HRMaster[[#This Row],[EmployeeID]],tbl_ManagerSurvey[[EmployeeID]:[PerformanceRating]],3,FALSE),"Not Found")</f>
        <v>3</v>
      </c>
      <c r="AB2748" s="5" t="str">
        <f>IF(tbl_HRMaster[[#This Row],[Attrition]]="Yes","Left","Active")</f>
        <v>Active</v>
      </c>
      <c r="AC2748" s="5" t="str">
        <f>_xlfn.IFS(tbl_HRMaster[[#This Row],[Age]]&lt;25,"Under 25",tbl_HRMaster[[#This Row],[Age]]&lt;35,"25-34",tbl_HRMaster[[#This Row],[Age]]&lt;45,"35-44",tbl_HRMaster[[#This Row],[Age]]&lt;55,"45-54",TRUE,"Above 54")</f>
        <v>45-54</v>
      </c>
      <c r="AD2748" s="5" t="str">
        <f>_xlfn.IFS(
tbl_HRMaster[[#This Row],[YearsAtCompany]]&lt;2,"&lt; 2 Years",
tbl_HRMaster[[#This Row],[YearsAtCompany]]&lt;5,"2-4 Years",
tbl_HRMaster[[#This Row],[YearsAtCompany]]&lt;10,"5-9 Years",
TRUE,"10+ Years"
)</f>
        <v>10+ Years</v>
      </c>
      <c r="AE2748" s="5">
        <f>IF(tbl_HRMaster[[#This Row],[Attrition]]="Yes",1,0)</f>
        <v>0</v>
      </c>
    </row>
    <row r="2749" spans="1:31" x14ac:dyDescent="0.25">
      <c r="A2749">
        <v>50</v>
      </c>
      <c r="B2749" t="s">
        <v>21</v>
      </c>
      <c r="C2749" t="s">
        <v>22</v>
      </c>
      <c r="D2749" t="s">
        <v>30</v>
      </c>
      <c r="E2749">
        <v>1</v>
      </c>
      <c r="F2749">
        <v>3</v>
      </c>
      <c r="G2749" t="s">
        <v>46</v>
      </c>
      <c r="H2749">
        <v>3404</v>
      </c>
      <c r="I2749" t="s">
        <v>25</v>
      </c>
      <c r="J2749">
        <v>2</v>
      </c>
      <c r="K2749" t="s">
        <v>35</v>
      </c>
      <c r="L2749" t="s">
        <v>27</v>
      </c>
      <c r="M2749">
        <v>134960</v>
      </c>
      <c r="N2749">
        <v>3</v>
      </c>
      <c r="O2749">
        <v>18</v>
      </c>
      <c r="P2749">
        <v>1</v>
      </c>
      <c r="Q2749">
        <v>22</v>
      </c>
      <c r="R2749">
        <v>3</v>
      </c>
      <c r="S2749">
        <v>12</v>
      </c>
      <c r="T2749">
        <v>1</v>
      </c>
      <c r="U2749">
        <v>5</v>
      </c>
      <c r="V2749">
        <f>COUNTIF(tbl_HRMaster[EmployeeID],tbl_HRMaster[[#This Row],[EmployeeID]])</f>
        <v>1</v>
      </c>
      <c r="W2749">
        <f>IFERROR(INDEX(tbl_EmployeeSurvey[EnvironmentSatisfaction],MATCH(tbl_HRMaster[[#This Row],[EmployeeID]],tbl_EmployeeSurvey[EmployeeID],0)),"Not Found")</f>
        <v>4</v>
      </c>
      <c r="X2749">
        <f>IFERROR(INDEX(tbl_EmployeeSurvey[JobSatisfaction],MATCH(tbl_HRMaster[[#This Row],[EmployeeID]],tbl_EmployeeSurvey[EmployeeID],0)),"Not Found")</f>
        <v>3</v>
      </c>
      <c r="Y2749" s="5">
        <f>IFERROR(INDEX(tbl_EmployeeSurvey[WorkLifeBalance],MATCH(tbl_HRMaster[[#This Row],[EmployeeID]],tbl_EmployeeSurvey[EmployeeID],0)),"Not Found")</f>
        <v>3</v>
      </c>
      <c r="Z2749" s="5">
        <f>IFERROR(VLOOKUP(tbl_HRMaster[[#This Row],[EmployeeID]],tbl_ManagerSurvey[[EmployeeID]:[PerformanceRating]],2,FALSE),"Not Found")</f>
        <v>3</v>
      </c>
      <c r="AA2749" s="5">
        <f>IFERROR(VLOOKUP(tbl_HRMaster[[#This Row],[EmployeeID]],tbl_ManagerSurvey[[EmployeeID]:[PerformanceRating]],3,FALSE),"Not Found")</f>
        <v>3</v>
      </c>
      <c r="AB2749" s="5" t="str">
        <f>IF(tbl_HRMaster[[#This Row],[Attrition]]="Yes","Left","Active")</f>
        <v>Active</v>
      </c>
      <c r="AC2749" s="5" t="str">
        <f>_xlfn.IFS(tbl_HRMaster[[#This Row],[Age]]&lt;25,"Under 25",tbl_HRMaster[[#This Row],[Age]]&lt;35,"25-34",tbl_HRMaster[[#This Row],[Age]]&lt;45,"35-44",tbl_HRMaster[[#This Row],[Age]]&lt;55,"45-54",TRUE,"Above 54")</f>
        <v>45-54</v>
      </c>
      <c r="AD2749" s="5" t="str">
        <f>_xlfn.IFS(
tbl_HRMaster[[#This Row],[YearsAtCompany]]&lt;2,"&lt; 2 Years",
tbl_HRMaster[[#This Row],[YearsAtCompany]]&lt;5,"2-4 Years",
tbl_HRMaster[[#This Row],[YearsAtCompany]]&lt;10,"5-9 Years",
TRUE,"10+ Years"
)</f>
        <v>10+ Years</v>
      </c>
      <c r="AE2749" s="5">
        <f>IF(tbl_HRMaster[[#This Row],[Attrition]]="Yes",1,0)</f>
        <v>0</v>
      </c>
    </row>
    <row r="2750" spans="1:31" x14ac:dyDescent="0.25">
      <c r="A2750">
        <v>56</v>
      </c>
      <c r="B2750" t="s">
        <v>21</v>
      </c>
      <c r="C2750" t="s">
        <v>36</v>
      </c>
      <c r="D2750" t="s">
        <v>30</v>
      </c>
      <c r="E2750">
        <v>8</v>
      </c>
      <c r="F2750">
        <v>1</v>
      </c>
      <c r="G2750" t="s">
        <v>24</v>
      </c>
      <c r="H2750">
        <v>1184</v>
      </c>
      <c r="I2750" t="s">
        <v>34</v>
      </c>
      <c r="J2750">
        <v>1</v>
      </c>
      <c r="K2750" t="s">
        <v>35</v>
      </c>
      <c r="L2750" t="s">
        <v>41</v>
      </c>
      <c r="M2750">
        <v>54670</v>
      </c>
      <c r="N2750">
        <v>1</v>
      </c>
      <c r="O2750">
        <v>20</v>
      </c>
      <c r="P2750">
        <v>0</v>
      </c>
      <c r="Q2750">
        <v>13</v>
      </c>
      <c r="R2750">
        <v>6</v>
      </c>
      <c r="S2750">
        <v>13</v>
      </c>
      <c r="T2750">
        <v>1</v>
      </c>
      <c r="U2750">
        <v>9</v>
      </c>
      <c r="V2750">
        <f>COUNTIF(tbl_HRMaster[EmployeeID],tbl_HRMaster[[#This Row],[EmployeeID]])</f>
        <v>1</v>
      </c>
      <c r="W2750">
        <f>IFERROR(INDEX(tbl_EmployeeSurvey[EnvironmentSatisfaction],MATCH(tbl_HRMaster[[#This Row],[EmployeeID]],tbl_EmployeeSurvey[EmployeeID],0)),"Not Found")</f>
        <v>3</v>
      </c>
      <c r="X2750">
        <f>IFERROR(INDEX(tbl_EmployeeSurvey[JobSatisfaction],MATCH(tbl_HRMaster[[#This Row],[EmployeeID]],tbl_EmployeeSurvey[EmployeeID],0)),"Not Found")</f>
        <v>3</v>
      </c>
      <c r="Y2750" s="5">
        <f>IFERROR(INDEX(tbl_EmployeeSurvey[WorkLifeBalance],MATCH(tbl_HRMaster[[#This Row],[EmployeeID]],tbl_EmployeeSurvey[EmployeeID],0)),"Not Found")</f>
        <v>2</v>
      </c>
      <c r="Z2750" s="5">
        <f>IFERROR(VLOOKUP(tbl_HRMaster[[#This Row],[EmployeeID]],tbl_ManagerSurvey[[EmployeeID]:[PerformanceRating]],2,FALSE),"Not Found")</f>
        <v>2</v>
      </c>
      <c r="AA2750" s="5">
        <f>IFERROR(VLOOKUP(tbl_HRMaster[[#This Row],[EmployeeID]],tbl_ManagerSurvey[[EmployeeID]:[PerformanceRating]],3,FALSE),"Not Found")</f>
        <v>4</v>
      </c>
      <c r="AB2750" s="5" t="str">
        <f>IF(tbl_HRMaster[[#This Row],[Attrition]]="Yes","Left","Active")</f>
        <v>Active</v>
      </c>
      <c r="AC2750" s="5" t="str">
        <f>_xlfn.IFS(tbl_HRMaster[[#This Row],[Age]]&lt;25,"Under 25",tbl_HRMaster[[#This Row],[Age]]&lt;35,"25-34",tbl_HRMaster[[#This Row],[Age]]&lt;45,"35-44",tbl_HRMaster[[#This Row],[Age]]&lt;55,"45-54",TRUE,"Above 54")</f>
        <v>Above 54</v>
      </c>
      <c r="AD2750" s="5" t="str">
        <f>_xlfn.IFS(
tbl_HRMaster[[#This Row],[YearsAtCompany]]&lt;2,"&lt; 2 Years",
tbl_HRMaster[[#This Row],[YearsAtCompany]]&lt;5,"2-4 Years",
tbl_HRMaster[[#This Row],[YearsAtCompany]]&lt;10,"5-9 Years",
TRUE,"10+ Years"
)</f>
        <v>10+ Years</v>
      </c>
      <c r="AE2750" s="5">
        <f>IF(tbl_HRMaster[[#This Row],[Attrition]]="Yes",1,0)</f>
        <v>0</v>
      </c>
    </row>
    <row r="2751" spans="1:31" x14ac:dyDescent="0.25">
      <c r="A2751">
        <v>56</v>
      </c>
      <c r="B2751" t="s">
        <v>21</v>
      </c>
      <c r="C2751" t="s">
        <v>36</v>
      </c>
      <c r="D2751" t="s">
        <v>30</v>
      </c>
      <c r="E2751">
        <v>8</v>
      </c>
      <c r="F2751">
        <v>1</v>
      </c>
      <c r="G2751" t="s">
        <v>24</v>
      </c>
      <c r="H2751">
        <v>2654</v>
      </c>
      <c r="I2751" t="s">
        <v>34</v>
      </c>
      <c r="J2751">
        <v>1</v>
      </c>
      <c r="K2751" t="s">
        <v>35</v>
      </c>
      <c r="L2751" t="s">
        <v>41</v>
      </c>
      <c r="M2751">
        <v>54670</v>
      </c>
      <c r="N2751">
        <v>1</v>
      </c>
      <c r="O2751">
        <v>20</v>
      </c>
      <c r="P2751">
        <v>0</v>
      </c>
      <c r="Q2751">
        <v>13</v>
      </c>
      <c r="R2751">
        <v>6</v>
      </c>
      <c r="S2751">
        <v>13</v>
      </c>
      <c r="T2751">
        <v>1</v>
      </c>
      <c r="U2751">
        <v>9</v>
      </c>
      <c r="V2751">
        <f>COUNTIF(tbl_HRMaster[EmployeeID],tbl_HRMaster[[#This Row],[EmployeeID]])</f>
        <v>1</v>
      </c>
      <c r="W2751">
        <f>IFERROR(INDEX(tbl_EmployeeSurvey[EnvironmentSatisfaction],MATCH(tbl_HRMaster[[#This Row],[EmployeeID]],tbl_EmployeeSurvey[EmployeeID],0)),"Not Found")</f>
        <v>3</v>
      </c>
      <c r="X2751">
        <f>IFERROR(INDEX(tbl_EmployeeSurvey[JobSatisfaction],MATCH(tbl_HRMaster[[#This Row],[EmployeeID]],tbl_EmployeeSurvey[EmployeeID],0)),"Not Found")</f>
        <v>3</v>
      </c>
      <c r="Y2751" s="5">
        <f>IFERROR(INDEX(tbl_EmployeeSurvey[WorkLifeBalance],MATCH(tbl_HRMaster[[#This Row],[EmployeeID]],tbl_EmployeeSurvey[EmployeeID],0)),"Not Found")</f>
        <v>2</v>
      </c>
      <c r="Z2751" s="5">
        <f>IFERROR(VLOOKUP(tbl_HRMaster[[#This Row],[EmployeeID]],tbl_ManagerSurvey[[EmployeeID]:[PerformanceRating]],2,FALSE),"Not Found")</f>
        <v>2</v>
      </c>
      <c r="AA2751" s="5">
        <f>IFERROR(VLOOKUP(tbl_HRMaster[[#This Row],[EmployeeID]],tbl_ManagerSurvey[[EmployeeID]:[PerformanceRating]],3,FALSE),"Not Found")</f>
        <v>4</v>
      </c>
      <c r="AB2751" s="5" t="str">
        <f>IF(tbl_HRMaster[[#This Row],[Attrition]]="Yes","Left","Active")</f>
        <v>Active</v>
      </c>
      <c r="AC2751" s="5" t="str">
        <f>_xlfn.IFS(tbl_HRMaster[[#This Row],[Age]]&lt;25,"Under 25",tbl_HRMaster[[#This Row],[Age]]&lt;35,"25-34",tbl_HRMaster[[#This Row],[Age]]&lt;45,"35-44",tbl_HRMaster[[#This Row],[Age]]&lt;55,"45-54",TRUE,"Above 54")</f>
        <v>Above 54</v>
      </c>
      <c r="AD2751" s="5" t="str">
        <f>_xlfn.IFS(
tbl_HRMaster[[#This Row],[YearsAtCompany]]&lt;2,"&lt; 2 Years",
tbl_HRMaster[[#This Row],[YearsAtCompany]]&lt;5,"2-4 Years",
tbl_HRMaster[[#This Row],[YearsAtCompany]]&lt;10,"5-9 Years",
TRUE,"10+ Years"
)</f>
        <v>10+ Years</v>
      </c>
      <c r="AE2751" s="5">
        <f>IF(tbl_HRMaster[[#This Row],[Attrition]]="Yes",1,0)</f>
        <v>0</v>
      </c>
    </row>
    <row r="2752" spans="1:31" x14ac:dyDescent="0.25">
      <c r="A2752">
        <v>56</v>
      </c>
      <c r="B2752" t="s">
        <v>21</v>
      </c>
      <c r="C2752" t="s">
        <v>36</v>
      </c>
      <c r="D2752" t="s">
        <v>30</v>
      </c>
      <c r="E2752">
        <v>8</v>
      </c>
      <c r="F2752">
        <v>1</v>
      </c>
      <c r="G2752" t="s">
        <v>24</v>
      </c>
      <c r="H2752">
        <v>4124</v>
      </c>
      <c r="I2752" t="s">
        <v>34</v>
      </c>
      <c r="J2752">
        <v>1</v>
      </c>
      <c r="K2752" t="s">
        <v>35</v>
      </c>
      <c r="L2752" t="s">
        <v>41</v>
      </c>
      <c r="M2752">
        <v>54670</v>
      </c>
      <c r="N2752">
        <v>1</v>
      </c>
      <c r="O2752">
        <v>20</v>
      </c>
      <c r="P2752">
        <v>0</v>
      </c>
      <c r="Q2752">
        <v>13</v>
      </c>
      <c r="R2752">
        <v>6</v>
      </c>
      <c r="S2752">
        <v>13</v>
      </c>
      <c r="T2752">
        <v>1</v>
      </c>
      <c r="U2752">
        <v>9</v>
      </c>
      <c r="V2752">
        <f>COUNTIF(tbl_HRMaster[EmployeeID],tbl_HRMaster[[#This Row],[EmployeeID]])</f>
        <v>1</v>
      </c>
      <c r="W2752">
        <f>IFERROR(INDEX(tbl_EmployeeSurvey[EnvironmentSatisfaction],MATCH(tbl_HRMaster[[#This Row],[EmployeeID]],tbl_EmployeeSurvey[EmployeeID],0)),"Not Found")</f>
        <v>3</v>
      </c>
      <c r="X2752">
        <f>IFERROR(INDEX(tbl_EmployeeSurvey[JobSatisfaction],MATCH(tbl_HRMaster[[#This Row],[EmployeeID]],tbl_EmployeeSurvey[EmployeeID],0)),"Not Found")</f>
        <v>3</v>
      </c>
      <c r="Y2752" s="5">
        <f>IFERROR(INDEX(tbl_EmployeeSurvey[WorkLifeBalance],MATCH(tbl_HRMaster[[#This Row],[EmployeeID]],tbl_EmployeeSurvey[EmployeeID],0)),"Not Found")</f>
        <v>2</v>
      </c>
      <c r="Z2752" s="5">
        <f>IFERROR(VLOOKUP(tbl_HRMaster[[#This Row],[EmployeeID]],tbl_ManagerSurvey[[EmployeeID]:[PerformanceRating]],2,FALSE),"Not Found")</f>
        <v>2</v>
      </c>
      <c r="AA2752" s="5">
        <f>IFERROR(VLOOKUP(tbl_HRMaster[[#This Row],[EmployeeID]],tbl_ManagerSurvey[[EmployeeID]:[PerformanceRating]],3,FALSE),"Not Found")</f>
        <v>4</v>
      </c>
      <c r="AB2752" s="5" t="str">
        <f>IF(tbl_HRMaster[[#This Row],[Attrition]]="Yes","Left","Active")</f>
        <v>Active</v>
      </c>
      <c r="AC2752" s="5" t="str">
        <f>_xlfn.IFS(tbl_HRMaster[[#This Row],[Age]]&lt;25,"Under 25",tbl_HRMaster[[#This Row],[Age]]&lt;35,"25-34",tbl_HRMaster[[#This Row],[Age]]&lt;45,"35-44",tbl_HRMaster[[#This Row],[Age]]&lt;55,"45-54",TRUE,"Above 54")</f>
        <v>Above 54</v>
      </c>
      <c r="AD2752" s="5" t="str">
        <f>_xlfn.IFS(
tbl_HRMaster[[#This Row],[YearsAtCompany]]&lt;2,"&lt; 2 Years",
tbl_HRMaster[[#This Row],[YearsAtCompany]]&lt;5,"2-4 Years",
tbl_HRMaster[[#This Row],[YearsAtCompany]]&lt;10,"5-9 Years",
TRUE,"10+ Years"
)</f>
        <v>10+ Years</v>
      </c>
      <c r="AE2752" s="5">
        <f>IF(tbl_HRMaster[[#This Row],[Attrition]]="Yes",1,0)</f>
        <v>0</v>
      </c>
    </row>
    <row r="2753" spans="1:31" x14ac:dyDescent="0.25">
      <c r="A2753">
        <v>36</v>
      </c>
      <c r="B2753" t="s">
        <v>21</v>
      </c>
      <c r="C2753" t="s">
        <v>29</v>
      </c>
      <c r="D2753" t="s">
        <v>30</v>
      </c>
      <c r="E2753">
        <v>6</v>
      </c>
      <c r="F2753">
        <v>3</v>
      </c>
      <c r="G2753" t="s">
        <v>24</v>
      </c>
      <c r="H2753">
        <v>102</v>
      </c>
      <c r="I2753" t="s">
        <v>25</v>
      </c>
      <c r="J2753">
        <v>2</v>
      </c>
      <c r="K2753" t="s">
        <v>31</v>
      </c>
      <c r="L2753" t="s">
        <v>27</v>
      </c>
      <c r="M2753">
        <v>47710</v>
      </c>
      <c r="N2753">
        <v>4</v>
      </c>
      <c r="O2753">
        <v>13</v>
      </c>
      <c r="P2753">
        <v>1</v>
      </c>
      <c r="Q2753">
        <v>16</v>
      </c>
      <c r="R2753">
        <v>2</v>
      </c>
      <c r="S2753">
        <v>13</v>
      </c>
      <c r="T2753">
        <v>1</v>
      </c>
      <c r="U2753">
        <v>12</v>
      </c>
      <c r="V2753">
        <f>COUNTIF(tbl_HRMaster[EmployeeID],tbl_HRMaster[[#This Row],[EmployeeID]])</f>
        <v>1</v>
      </c>
      <c r="W2753">
        <f>IFERROR(INDEX(tbl_EmployeeSurvey[EnvironmentSatisfaction],MATCH(tbl_HRMaster[[#This Row],[EmployeeID]],tbl_EmployeeSurvey[EmployeeID],0)),"Not Found")</f>
        <v>1</v>
      </c>
      <c r="X2753">
        <f>IFERROR(INDEX(tbl_EmployeeSurvey[JobSatisfaction],MATCH(tbl_HRMaster[[#This Row],[EmployeeID]],tbl_EmployeeSurvey[EmployeeID],0)),"Not Found")</f>
        <v>4</v>
      </c>
      <c r="Y2753" s="5">
        <f>IFERROR(INDEX(tbl_EmployeeSurvey[WorkLifeBalance],MATCH(tbl_HRMaster[[#This Row],[EmployeeID]],tbl_EmployeeSurvey[EmployeeID],0)),"Not Found")</f>
        <v>3</v>
      </c>
      <c r="Z2753" s="5">
        <f>IFERROR(VLOOKUP(tbl_HRMaster[[#This Row],[EmployeeID]],tbl_ManagerSurvey[[EmployeeID]:[PerformanceRating]],2,FALSE),"Not Found")</f>
        <v>3</v>
      </c>
      <c r="AA2753" s="5">
        <f>IFERROR(VLOOKUP(tbl_HRMaster[[#This Row],[EmployeeID]],tbl_ManagerSurvey[[EmployeeID]:[PerformanceRating]],3,FALSE),"Not Found")</f>
        <v>3</v>
      </c>
      <c r="AB2753" s="5" t="str">
        <f>IF(tbl_HRMaster[[#This Row],[Attrition]]="Yes","Left","Active")</f>
        <v>Active</v>
      </c>
      <c r="AC2753" s="5" t="str">
        <f>_xlfn.IFS(tbl_HRMaster[[#This Row],[Age]]&lt;25,"Under 25",tbl_HRMaster[[#This Row],[Age]]&lt;35,"25-34",tbl_HRMaster[[#This Row],[Age]]&lt;45,"35-44",tbl_HRMaster[[#This Row],[Age]]&lt;55,"45-54",TRUE,"Above 54")</f>
        <v>35-44</v>
      </c>
      <c r="AD2753" s="5" t="str">
        <f>_xlfn.IFS(
tbl_HRMaster[[#This Row],[YearsAtCompany]]&lt;2,"&lt; 2 Years",
tbl_HRMaster[[#This Row],[YearsAtCompany]]&lt;5,"2-4 Years",
tbl_HRMaster[[#This Row],[YearsAtCompany]]&lt;10,"5-9 Years",
TRUE,"10+ Years"
)</f>
        <v>10+ Years</v>
      </c>
      <c r="AE2753" s="5">
        <f>IF(tbl_HRMaster[[#This Row],[Attrition]]="Yes",1,0)</f>
        <v>0</v>
      </c>
    </row>
    <row r="2754" spans="1:31" x14ac:dyDescent="0.25">
      <c r="A2754">
        <v>36</v>
      </c>
      <c r="B2754" t="s">
        <v>21</v>
      </c>
      <c r="C2754" t="s">
        <v>29</v>
      </c>
      <c r="D2754" t="s">
        <v>30</v>
      </c>
      <c r="E2754">
        <v>6</v>
      </c>
      <c r="F2754">
        <v>3</v>
      </c>
      <c r="G2754" t="s">
        <v>24</v>
      </c>
      <c r="H2754">
        <v>1572</v>
      </c>
      <c r="I2754" t="s">
        <v>25</v>
      </c>
      <c r="J2754">
        <v>2</v>
      </c>
      <c r="K2754" t="s">
        <v>31</v>
      </c>
      <c r="L2754" t="s">
        <v>27</v>
      </c>
      <c r="M2754">
        <v>47710</v>
      </c>
      <c r="N2754">
        <v>4</v>
      </c>
      <c r="O2754">
        <v>13</v>
      </c>
      <c r="P2754">
        <v>1</v>
      </c>
      <c r="Q2754">
        <v>16</v>
      </c>
      <c r="R2754">
        <v>2</v>
      </c>
      <c r="S2754">
        <v>13</v>
      </c>
      <c r="T2754">
        <v>1</v>
      </c>
      <c r="U2754">
        <v>12</v>
      </c>
      <c r="V2754">
        <f>COUNTIF(tbl_HRMaster[EmployeeID],tbl_HRMaster[[#This Row],[EmployeeID]])</f>
        <v>1</v>
      </c>
      <c r="W2754">
        <f>IFERROR(INDEX(tbl_EmployeeSurvey[EnvironmentSatisfaction],MATCH(tbl_HRMaster[[#This Row],[EmployeeID]],tbl_EmployeeSurvey[EmployeeID],0)),"Not Found")</f>
        <v>1</v>
      </c>
      <c r="X2754">
        <f>IFERROR(INDEX(tbl_EmployeeSurvey[JobSatisfaction],MATCH(tbl_HRMaster[[#This Row],[EmployeeID]],tbl_EmployeeSurvey[EmployeeID],0)),"Not Found")</f>
        <v>4</v>
      </c>
      <c r="Y2754" s="5">
        <f>IFERROR(INDEX(tbl_EmployeeSurvey[WorkLifeBalance],MATCH(tbl_HRMaster[[#This Row],[EmployeeID]],tbl_EmployeeSurvey[EmployeeID],0)),"Not Found")</f>
        <v>3</v>
      </c>
      <c r="Z2754" s="5">
        <f>IFERROR(VLOOKUP(tbl_HRMaster[[#This Row],[EmployeeID]],tbl_ManagerSurvey[[EmployeeID]:[PerformanceRating]],2,FALSE),"Not Found")</f>
        <v>3</v>
      </c>
      <c r="AA2754" s="5">
        <f>IFERROR(VLOOKUP(tbl_HRMaster[[#This Row],[EmployeeID]],tbl_ManagerSurvey[[EmployeeID]:[PerformanceRating]],3,FALSE),"Not Found")</f>
        <v>3</v>
      </c>
      <c r="AB2754" s="5" t="str">
        <f>IF(tbl_HRMaster[[#This Row],[Attrition]]="Yes","Left","Active")</f>
        <v>Active</v>
      </c>
      <c r="AC2754" s="5" t="str">
        <f>_xlfn.IFS(tbl_HRMaster[[#This Row],[Age]]&lt;25,"Under 25",tbl_HRMaster[[#This Row],[Age]]&lt;35,"25-34",tbl_HRMaster[[#This Row],[Age]]&lt;45,"35-44",tbl_HRMaster[[#This Row],[Age]]&lt;55,"45-54",TRUE,"Above 54")</f>
        <v>35-44</v>
      </c>
      <c r="AD2754" s="5" t="str">
        <f>_xlfn.IFS(
tbl_HRMaster[[#This Row],[YearsAtCompany]]&lt;2,"&lt; 2 Years",
tbl_HRMaster[[#This Row],[YearsAtCompany]]&lt;5,"2-4 Years",
tbl_HRMaster[[#This Row],[YearsAtCompany]]&lt;10,"5-9 Years",
TRUE,"10+ Years"
)</f>
        <v>10+ Years</v>
      </c>
      <c r="AE2754" s="5">
        <f>IF(tbl_HRMaster[[#This Row],[Attrition]]="Yes",1,0)</f>
        <v>0</v>
      </c>
    </row>
    <row r="2755" spans="1:31" x14ac:dyDescent="0.25">
      <c r="A2755">
        <v>36</v>
      </c>
      <c r="B2755" t="s">
        <v>21</v>
      </c>
      <c r="C2755" t="s">
        <v>29</v>
      </c>
      <c r="D2755" t="s">
        <v>30</v>
      </c>
      <c r="E2755">
        <v>6</v>
      </c>
      <c r="F2755">
        <v>3</v>
      </c>
      <c r="G2755" t="s">
        <v>24</v>
      </c>
      <c r="H2755">
        <v>3042</v>
      </c>
      <c r="I2755" t="s">
        <v>25</v>
      </c>
      <c r="J2755">
        <v>2</v>
      </c>
      <c r="K2755" t="s">
        <v>31</v>
      </c>
      <c r="L2755" t="s">
        <v>27</v>
      </c>
      <c r="M2755">
        <v>47710</v>
      </c>
      <c r="N2755">
        <v>4</v>
      </c>
      <c r="O2755">
        <v>13</v>
      </c>
      <c r="P2755">
        <v>1</v>
      </c>
      <c r="Q2755">
        <v>16</v>
      </c>
      <c r="R2755">
        <v>2</v>
      </c>
      <c r="S2755">
        <v>13</v>
      </c>
      <c r="T2755">
        <v>1</v>
      </c>
      <c r="U2755">
        <v>12</v>
      </c>
      <c r="V2755">
        <f>COUNTIF(tbl_HRMaster[EmployeeID],tbl_HRMaster[[#This Row],[EmployeeID]])</f>
        <v>1</v>
      </c>
      <c r="W2755">
        <f>IFERROR(INDEX(tbl_EmployeeSurvey[EnvironmentSatisfaction],MATCH(tbl_HRMaster[[#This Row],[EmployeeID]],tbl_EmployeeSurvey[EmployeeID],0)),"Not Found")</f>
        <v>1</v>
      </c>
      <c r="X2755">
        <f>IFERROR(INDEX(tbl_EmployeeSurvey[JobSatisfaction],MATCH(tbl_HRMaster[[#This Row],[EmployeeID]],tbl_EmployeeSurvey[EmployeeID],0)),"Not Found")</f>
        <v>4</v>
      </c>
      <c r="Y2755" s="5">
        <f>IFERROR(INDEX(tbl_EmployeeSurvey[WorkLifeBalance],MATCH(tbl_HRMaster[[#This Row],[EmployeeID]],tbl_EmployeeSurvey[EmployeeID],0)),"Not Found")</f>
        <v>3</v>
      </c>
      <c r="Z2755" s="5">
        <f>IFERROR(VLOOKUP(tbl_HRMaster[[#This Row],[EmployeeID]],tbl_ManagerSurvey[[EmployeeID]:[PerformanceRating]],2,FALSE),"Not Found")</f>
        <v>3</v>
      </c>
      <c r="AA2755" s="5">
        <f>IFERROR(VLOOKUP(tbl_HRMaster[[#This Row],[EmployeeID]],tbl_ManagerSurvey[[EmployeeID]:[PerformanceRating]],3,FALSE),"Not Found")</f>
        <v>3</v>
      </c>
      <c r="AB2755" s="5" t="str">
        <f>IF(tbl_HRMaster[[#This Row],[Attrition]]="Yes","Left","Active")</f>
        <v>Active</v>
      </c>
      <c r="AC2755" s="5" t="str">
        <f>_xlfn.IFS(tbl_HRMaster[[#This Row],[Age]]&lt;25,"Under 25",tbl_HRMaster[[#This Row],[Age]]&lt;35,"25-34",tbl_HRMaster[[#This Row],[Age]]&lt;45,"35-44",tbl_HRMaster[[#This Row],[Age]]&lt;55,"45-54",TRUE,"Above 54")</f>
        <v>35-44</v>
      </c>
      <c r="AD2755" s="5" t="str">
        <f>_xlfn.IFS(
tbl_HRMaster[[#This Row],[YearsAtCompany]]&lt;2,"&lt; 2 Years",
tbl_HRMaster[[#This Row],[YearsAtCompany]]&lt;5,"2-4 Years",
tbl_HRMaster[[#This Row],[YearsAtCompany]]&lt;10,"5-9 Years",
TRUE,"10+ Years"
)</f>
        <v>10+ Years</v>
      </c>
      <c r="AE2755" s="5">
        <f>IF(tbl_HRMaster[[#This Row],[Attrition]]="Yes",1,0)</f>
        <v>0</v>
      </c>
    </row>
    <row r="2756" spans="1:31" x14ac:dyDescent="0.25">
      <c r="A2756">
        <v>38</v>
      </c>
      <c r="B2756" t="s">
        <v>21</v>
      </c>
      <c r="C2756" t="s">
        <v>36</v>
      </c>
      <c r="D2756" t="s">
        <v>23</v>
      </c>
      <c r="E2756">
        <v>11</v>
      </c>
      <c r="F2756">
        <v>1</v>
      </c>
      <c r="G2756" t="s">
        <v>45</v>
      </c>
      <c r="H2756">
        <v>1296</v>
      </c>
      <c r="I2756" t="s">
        <v>34</v>
      </c>
      <c r="J2756">
        <v>2</v>
      </c>
      <c r="K2756" t="s">
        <v>40</v>
      </c>
      <c r="L2756" t="s">
        <v>41</v>
      </c>
      <c r="M2756">
        <v>24300</v>
      </c>
      <c r="N2756">
        <v>7</v>
      </c>
      <c r="O2756">
        <v>13</v>
      </c>
      <c r="P2756">
        <v>2</v>
      </c>
      <c r="Q2756">
        <v>17</v>
      </c>
      <c r="R2756">
        <v>2</v>
      </c>
      <c r="S2756">
        <v>13</v>
      </c>
      <c r="T2756">
        <v>1</v>
      </c>
      <c r="U2756">
        <v>9</v>
      </c>
      <c r="V2756">
        <f>COUNTIF(tbl_HRMaster[EmployeeID],tbl_HRMaster[[#This Row],[EmployeeID]])</f>
        <v>1</v>
      </c>
      <c r="W2756">
        <f>IFERROR(INDEX(tbl_EmployeeSurvey[EnvironmentSatisfaction],MATCH(tbl_HRMaster[[#This Row],[EmployeeID]],tbl_EmployeeSurvey[EmployeeID],0)),"Not Found")</f>
        <v>2</v>
      </c>
      <c r="X2756">
        <f>IFERROR(INDEX(tbl_EmployeeSurvey[JobSatisfaction],MATCH(tbl_HRMaster[[#This Row],[EmployeeID]],tbl_EmployeeSurvey[EmployeeID],0)),"Not Found")</f>
        <v>4</v>
      </c>
      <c r="Y2756" s="5">
        <f>IFERROR(INDEX(tbl_EmployeeSurvey[WorkLifeBalance],MATCH(tbl_HRMaster[[#This Row],[EmployeeID]],tbl_EmployeeSurvey[EmployeeID],0)),"Not Found")</f>
        <v>3</v>
      </c>
      <c r="Z2756" s="5">
        <f>IFERROR(VLOOKUP(tbl_HRMaster[[#This Row],[EmployeeID]],tbl_ManagerSurvey[[EmployeeID]:[PerformanceRating]],2,FALSE),"Not Found")</f>
        <v>4</v>
      </c>
      <c r="AA2756" s="5">
        <f>IFERROR(VLOOKUP(tbl_HRMaster[[#This Row],[EmployeeID]],tbl_ManagerSurvey[[EmployeeID]:[PerformanceRating]],3,FALSE),"Not Found")</f>
        <v>3</v>
      </c>
      <c r="AB2756" s="5" t="str">
        <f>IF(tbl_HRMaster[[#This Row],[Attrition]]="Yes","Left","Active")</f>
        <v>Active</v>
      </c>
      <c r="AC2756" s="5" t="str">
        <f>_xlfn.IFS(tbl_HRMaster[[#This Row],[Age]]&lt;25,"Under 25",tbl_HRMaster[[#This Row],[Age]]&lt;35,"25-34",tbl_HRMaster[[#This Row],[Age]]&lt;45,"35-44",tbl_HRMaster[[#This Row],[Age]]&lt;55,"45-54",TRUE,"Above 54")</f>
        <v>35-44</v>
      </c>
      <c r="AD2756" s="5" t="str">
        <f>_xlfn.IFS(
tbl_HRMaster[[#This Row],[YearsAtCompany]]&lt;2,"&lt; 2 Years",
tbl_HRMaster[[#This Row],[YearsAtCompany]]&lt;5,"2-4 Years",
tbl_HRMaster[[#This Row],[YearsAtCompany]]&lt;10,"5-9 Years",
TRUE,"10+ Years"
)</f>
        <v>10+ Years</v>
      </c>
      <c r="AE2756" s="5">
        <f>IF(tbl_HRMaster[[#This Row],[Attrition]]="Yes",1,0)</f>
        <v>0</v>
      </c>
    </row>
    <row r="2757" spans="1:31" x14ac:dyDescent="0.25">
      <c r="A2757">
        <v>38</v>
      </c>
      <c r="B2757" t="s">
        <v>21</v>
      </c>
      <c r="C2757" t="s">
        <v>36</v>
      </c>
      <c r="D2757" t="s">
        <v>23</v>
      </c>
      <c r="E2757">
        <v>11</v>
      </c>
      <c r="F2757">
        <v>1</v>
      </c>
      <c r="G2757" t="s">
        <v>45</v>
      </c>
      <c r="H2757">
        <v>2766</v>
      </c>
      <c r="I2757" t="s">
        <v>34</v>
      </c>
      <c r="J2757">
        <v>2</v>
      </c>
      <c r="K2757" t="s">
        <v>40</v>
      </c>
      <c r="L2757" t="s">
        <v>41</v>
      </c>
      <c r="M2757">
        <v>24300</v>
      </c>
      <c r="N2757">
        <v>7</v>
      </c>
      <c r="O2757">
        <v>13</v>
      </c>
      <c r="P2757">
        <v>2</v>
      </c>
      <c r="Q2757">
        <v>17</v>
      </c>
      <c r="R2757">
        <v>2</v>
      </c>
      <c r="S2757">
        <v>13</v>
      </c>
      <c r="T2757">
        <v>1</v>
      </c>
      <c r="U2757">
        <v>9</v>
      </c>
      <c r="V2757">
        <f>COUNTIF(tbl_HRMaster[EmployeeID],tbl_HRMaster[[#This Row],[EmployeeID]])</f>
        <v>1</v>
      </c>
      <c r="W2757">
        <f>IFERROR(INDEX(tbl_EmployeeSurvey[EnvironmentSatisfaction],MATCH(tbl_HRMaster[[#This Row],[EmployeeID]],tbl_EmployeeSurvey[EmployeeID],0)),"Not Found")</f>
        <v>2</v>
      </c>
      <c r="X2757">
        <f>IFERROR(INDEX(tbl_EmployeeSurvey[JobSatisfaction],MATCH(tbl_HRMaster[[#This Row],[EmployeeID]],tbl_EmployeeSurvey[EmployeeID],0)),"Not Found")</f>
        <v>4</v>
      </c>
      <c r="Y2757" s="5">
        <f>IFERROR(INDEX(tbl_EmployeeSurvey[WorkLifeBalance],MATCH(tbl_HRMaster[[#This Row],[EmployeeID]],tbl_EmployeeSurvey[EmployeeID],0)),"Not Found")</f>
        <v>3</v>
      </c>
      <c r="Z2757" s="5">
        <f>IFERROR(VLOOKUP(tbl_HRMaster[[#This Row],[EmployeeID]],tbl_ManagerSurvey[[EmployeeID]:[PerformanceRating]],2,FALSE),"Not Found")</f>
        <v>4</v>
      </c>
      <c r="AA2757" s="5">
        <f>IFERROR(VLOOKUP(tbl_HRMaster[[#This Row],[EmployeeID]],tbl_ManagerSurvey[[EmployeeID]:[PerformanceRating]],3,FALSE),"Not Found")</f>
        <v>3</v>
      </c>
      <c r="AB2757" s="5" t="str">
        <f>IF(tbl_HRMaster[[#This Row],[Attrition]]="Yes","Left","Active")</f>
        <v>Active</v>
      </c>
      <c r="AC2757" s="5" t="str">
        <f>_xlfn.IFS(tbl_HRMaster[[#This Row],[Age]]&lt;25,"Under 25",tbl_HRMaster[[#This Row],[Age]]&lt;35,"25-34",tbl_HRMaster[[#This Row],[Age]]&lt;45,"35-44",tbl_HRMaster[[#This Row],[Age]]&lt;55,"45-54",TRUE,"Above 54")</f>
        <v>35-44</v>
      </c>
      <c r="AD2757" s="5" t="str">
        <f>_xlfn.IFS(
tbl_HRMaster[[#This Row],[YearsAtCompany]]&lt;2,"&lt; 2 Years",
tbl_HRMaster[[#This Row],[YearsAtCompany]]&lt;5,"2-4 Years",
tbl_HRMaster[[#This Row],[YearsAtCompany]]&lt;10,"5-9 Years",
TRUE,"10+ Years"
)</f>
        <v>10+ Years</v>
      </c>
      <c r="AE2757" s="5">
        <f>IF(tbl_HRMaster[[#This Row],[Attrition]]="Yes",1,0)</f>
        <v>0</v>
      </c>
    </row>
    <row r="2758" spans="1:31" x14ac:dyDescent="0.25">
      <c r="A2758">
        <v>38</v>
      </c>
      <c r="B2758" t="s">
        <v>21</v>
      </c>
      <c r="C2758" t="s">
        <v>36</v>
      </c>
      <c r="D2758" t="s">
        <v>23</v>
      </c>
      <c r="E2758">
        <v>11</v>
      </c>
      <c r="F2758">
        <v>1</v>
      </c>
      <c r="G2758" t="s">
        <v>45</v>
      </c>
      <c r="H2758">
        <v>4236</v>
      </c>
      <c r="I2758" t="s">
        <v>34</v>
      </c>
      <c r="J2758">
        <v>2</v>
      </c>
      <c r="K2758" t="s">
        <v>40</v>
      </c>
      <c r="L2758" t="s">
        <v>41</v>
      </c>
      <c r="M2758">
        <v>24300</v>
      </c>
      <c r="N2758">
        <v>7</v>
      </c>
      <c r="O2758">
        <v>13</v>
      </c>
      <c r="P2758">
        <v>2</v>
      </c>
      <c r="Q2758">
        <v>17</v>
      </c>
      <c r="R2758">
        <v>2</v>
      </c>
      <c r="S2758">
        <v>13</v>
      </c>
      <c r="T2758">
        <v>1</v>
      </c>
      <c r="U2758">
        <v>9</v>
      </c>
      <c r="V2758">
        <f>COUNTIF(tbl_HRMaster[EmployeeID],tbl_HRMaster[[#This Row],[EmployeeID]])</f>
        <v>1</v>
      </c>
      <c r="W2758">
        <f>IFERROR(INDEX(tbl_EmployeeSurvey[EnvironmentSatisfaction],MATCH(tbl_HRMaster[[#This Row],[EmployeeID]],tbl_EmployeeSurvey[EmployeeID],0)),"Not Found")</f>
        <v>2</v>
      </c>
      <c r="X2758">
        <f>IFERROR(INDEX(tbl_EmployeeSurvey[JobSatisfaction],MATCH(tbl_HRMaster[[#This Row],[EmployeeID]],tbl_EmployeeSurvey[EmployeeID],0)),"Not Found")</f>
        <v>4</v>
      </c>
      <c r="Y2758" s="5">
        <f>IFERROR(INDEX(tbl_EmployeeSurvey[WorkLifeBalance],MATCH(tbl_HRMaster[[#This Row],[EmployeeID]],tbl_EmployeeSurvey[EmployeeID],0)),"Not Found")</f>
        <v>3</v>
      </c>
      <c r="Z2758" s="5">
        <f>IFERROR(VLOOKUP(tbl_HRMaster[[#This Row],[EmployeeID]],tbl_ManagerSurvey[[EmployeeID]:[PerformanceRating]],2,FALSE),"Not Found")</f>
        <v>4</v>
      </c>
      <c r="AA2758" s="5">
        <f>IFERROR(VLOOKUP(tbl_HRMaster[[#This Row],[EmployeeID]],tbl_ManagerSurvey[[EmployeeID]:[PerformanceRating]],3,FALSE),"Not Found")</f>
        <v>3</v>
      </c>
      <c r="AB2758" s="5" t="str">
        <f>IF(tbl_HRMaster[[#This Row],[Attrition]]="Yes","Left","Active")</f>
        <v>Active</v>
      </c>
      <c r="AC2758" s="5" t="str">
        <f>_xlfn.IFS(tbl_HRMaster[[#This Row],[Age]]&lt;25,"Under 25",tbl_HRMaster[[#This Row],[Age]]&lt;35,"25-34",tbl_HRMaster[[#This Row],[Age]]&lt;45,"35-44",tbl_HRMaster[[#This Row],[Age]]&lt;55,"45-54",TRUE,"Above 54")</f>
        <v>35-44</v>
      </c>
      <c r="AD2758" s="5" t="str">
        <f>_xlfn.IFS(
tbl_HRMaster[[#This Row],[YearsAtCompany]]&lt;2,"&lt; 2 Years",
tbl_HRMaster[[#This Row],[YearsAtCompany]]&lt;5,"2-4 Years",
tbl_HRMaster[[#This Row],[YearsAtCompany]]&lt;10,"5-9 Years",
TRUE,"10+ Years"
)</f>
        <v>10+ Years</v>
      </c>
      <c r="AE2758" s="5">
        <f>IF(tbl_HRMaster[[#This Row],[Attrition]]="Yes",1,0)</f>
        <v>0</v>
      </c>
    </row>
    <row r="2759" spans="1:31" x14ac:dyDescent="0.25">
      <c r="A2759">
        <v>41</v>
      </c>
      <c r="B2759" t="s">
        <v>21</v>
      </c>
      <c r="C2759" t="s">
        <v>36</v>
      </c>
      <c r="D2759" t="s">
        <v>30</v>
      </c>
      <c r="E2759">
        <v>3</v>
      </c>
      <c r="F2759">
        <v>2</v>
      </c>
      <c r="G2759" t="s">
        <v>24</v>
      </c>
      <c r="H2759">
        <v>189</v>
      </c>
      <c r="I2759" t="s">
        <v>25</v>
      </c>
      <c r="J2759">
        <v>2</v>
      </c>
      <c r="K2759" t="s">
        <v>31</v>
      </c>
      <c r="L2759" t="s">
        <v>32</v>
      </c>
      <c r="M2759">
        <v>99360</v>
      </c>
      <c r="N2759">
        <v>7</v>
      </c>
      <c r="O2759">
        <v>17</v>
      </c>
      <c r="P2759">
        <v>1</v>
      </c>
      <c r="Q2759">
        <v>16</v>
      </c>
      <c r="R2759">
        <v>2</v>
      </c>
      <c r="S2759">
        <v>14</v>
      </c>
      <c r="T2759">
        <v>1</v>
      </c>
      <c r="U2759">
        <v>10</v>
      </c>
      <c r="V2759">
        <f>COUNTIF(tbl_HRMaster[EmployeeID],tbl_HRMaster[[#This Row],[EmployeeID]])</f>
        <v>1</v>
      </c>
      <c r="W2759">
        <f>IFERROR(INDEX(tbl_EmployeeSurvey[EnvironmentSatisfaction],MATCH(tbl_HRMaster[[#This Row],[EmployeeID]],tbl_EmployeeSurvey[EmployeeID],0)),"Not Found")</f>
        <v>4</v>
      </c>
      <c r="X2759">
        <f>IFERROR(INDEX(tbl_EmployeeSurvey[JobSatisfaction],MATCH(tbl_HRMaster[[#This Row],[EmployeeID]],tbl_EmployeeSurvey[EmployeeID],0)),"Not Found")</f>
        <v>4</v>
      </c>
      <c r="Y2759" s="5">
        <f>IFERROR(INDEX(tbl_EmployeeSurvey[WorkLifeBalance],MATCH(tbl_HRMaster[[#This Row],[EmployeeID]],tbl_EmployeeSurvey[EmployeeID],0)),"Not Found")</f>
        <v>3</v>
      </c>
      <c r="Z2759" s="5">
        <f>IFERROR(VLOOKUP(tbl_HRMaster[[#This Row],[EmployeeID]],tbl_ManagerSurvey[[EmployeeID]:[PerformanceRating]],2,FALSE),"Not Found")</f>
        <v>2</v>
      </c>
      <c r="AA2759" s="5">
        <f>IFERROR(VLOOKUP(tbl_HRMaster[[#This Row],[EmployeeID]],tbl_ManagerSurvey[[EmployeeID]:[PerformanceRating]],3,FALSE),"Not Found")</f>
        <v>3</v>
      </c>
      <c r="AB2759" s="5" t="str">
        <f>IF(tbl_HRMaster[[#This Row],[Attrition]]="Yes","Left","Active")</f>
        <v>Active</v>
      </c>
      <c r="AC2759" s="5" t="str">
        <f>_xlfn.IFS(tbl_HRMaster[[#This Row],[Age]]&lt;25,"Under 25",tbl_HRMaster[[#This Row],[Age]]&lt;35,"25-34",tbl_HRMaster[[#This Row],[Age]]&lt;45,"35-44",tbl_HRMaster[[#This Row],[Age]]&lt;55,"45-54",TRUE,"Above 54")</f>
        <v>35-44</v>
      </c>
      <c r="AD2759" s="5" t="str">
        <f>_xlfn.IFS(
tbl_HRMaster[[#This Row],[YearsAtCompany]]&lt;2,"&lt; 2 Years",
tbl_HRMaster[[#This Row],[YearsAtCompany]]&lt;5,"2-4 Years",
tbl_HRMaster[[#This Row],[YearsAtCompany]]&lt;10,"5-9 Years",
TRUE,"10+ Years"
)</f>
        <v>10+ Years</v>
      </c>
      <c r="AE2759" s="5">
        <f>IF(tbl_HRMaster[[#This Row],[Attrition]]="Yes",1,0)</f>
        <v>0</v>
      </c>
    </row>
    <row r="2760" spans="1:31" x14ac:dyDescent="0.25">
      <c r="A2760">
        <v>41</v>
      </c>
      <c r="B2760" t="s">
        <v>21</v>
      </c>
      <c r="C2760" t="s">
        <v>36</v>
      </c>
      <c r="D2760" t="s">
        <v>30</v>
      </c>
      <c r="E2760">
        <v>3</v>
      </c>
      <c r="F2760">
        <v>2</v>
      </c>
      <c r="G2760" t="s">
        <v>24</v>
      </c>
      <c r="H2760">
        <v>1659</v>
      </c>
      <c r="I2760" t="s">
        <v>25</v>
      </c>
      <c r="J2760">
        <v>2</v>
      </c>
      <c r="K2760" t="s">
        <v>31</v>
      </c>
      <c r="L2760" t="s">
        <v>32</v>
      </c>
      <c r="M2760">
        <v>99360</v>
      </c>
      <c r="N2760">
        <v>7</v>
      </c>
      <c r="O2760">
        <v>17</v>
      </c>
      <c r="P2760">
        <v>1</v>
      </c>
      <c r="Q2760">
        <v>16</v>
      </c>
      <c r="R2760">
        <v>2</v>
      </c>
      <c r="S2760">
        <v>14</v>
      </c>
      <c r="T2760">
        <v>1</v>
      </c>
      <c r="U2760">
        <v>10</v>
      </c>
      <c r="V2760">
        <f>COUNTIF(tbl_HRMaster[EmployeeID],tbl_HRMaster[[#This Row],[EmployeeID]])</f>
        <v>1</v>
      </c>
      <c r="W2760">
        <f>IFERROR(INDEX(tbl_EmployeeSurvey[EnvironmentSatisfaction],MATCH(tbl_HRMaster[[#This Row],[EmployeeID]],tbl_EmployeeSurvey[EmployeeID],0)),"Not Found")</f>
        <v>4</v>
      </c>
      <c r="X2760">
        <f>IFERROR(INDEX(tbl_EmployeeSurvey[JobSatisfaction],MATCH(tbl_HRMaster[[#This Row],[EmployeeID]],tbl_EmployeeSurvey[EmployeeID],0)),"Not Found")</f>
        <v>4</v>
      </c>
      <c r="Y2760" s="5">
        <f>IFERROR(INDEX(tbl_EmployeeSurvey[WorkLifeBalance],MATCH(tbl_HRMaster[[#This Row],[EmployeeID]],tbl_EmployeeSurvey[EmployeeID],0)),"Not Found")</f>
        <v>3</v>
      </c>
      <c r="Z2760" s="5">
        <f>IFERROR(VLOOKUP(tbl_HRMaster[[#This Row],[EmployeeID]],tbl_ManagerSurvey[[EmployeeID]:[PerformanceRating]],2,FALSE),"Not Found")</f>
        <v>2</v>
      </c>
      <c r="AA2760" s="5">
        <f>IFERROR(VLOOKUP(tbl_HRMaster[[#This Row],[EmployeeID]],tbl_ManagerSurvey[[EmployeeID]:[PerformanceRating]],3,FALSE),"Not Found")</f>
        <v>3</v>
      </c>
      <c r="AB2760" s="5" t="str">
        <f>IF(tbl_HRMaster[[#This Row],[Attrition]]="Yes","Left","Active")</f>
        <v>Active</v>
      </c>
      <c r="AC2760" s="5" t="str">
        <f>_xlfn.IFS(tbl_HRMaster[[#This Row],[Age]]&lt;25,"Under 25",tbl_HRMaster[[#This Row],[Age]]&lt;35,"25-34",tbl_HRMaster[[#This Row],[Age]]&lt;45,"35-44",tbl_HRMaster[[#This Row],[Age]]&lt;55,"45-54",TRUE,"Above 54")</f>
        <v>35-44</v>
      </c>
      <c r="AD2760" s="5" t="str">
        <f>_xlfn.IFS(
tbl_HRMaster[[#This Row],[YearsAtCompany]]&lt;2,"&lt; 2 Years",
tbl_HRMaster[[#This Row],[YearsAtCompany]]&lt;5,"2-4 Years",
tbl_HRMaster[[#This Row],[YearsAtCompany]]&lt;10,"5-9 Years",
TRUE,"10+ Years"
)</f>
        <v>10+ Years</v>
      </c>
      <c r="AE2760" s="5">
        <f>IF(tbl_HRMaster[[#This Row],[Attrition]]="Yes",1,0)</f>
        <v>0</v>
      </c>
    </row>
    <row r="2761" spans="1:31" x14ac:dyDescent="0.25">
      <c r="A2761">
        <v>41</v>
      </c>
      <c r="B2761" t="s">
        <v>21</v>
      </c>
      <c r="C2761" t="s">
        <v>36</v>
      </c>
      <c r="D2761" t="s">
        <v>30</v>
      </c>
      <c r="E2761">
        <v>3</v>
      </c>
      <c r="F2761">
        <v>2</v>
      </c>
      <c r="G2761" t="s">
        <v>24</v>
      </c>
      <c r="H2761">
        <v>3129</v>
      </c>
      <c r="I2761" t="s">
        <v>25</v>
      </c>
      <c r="J2761">
        <v>2</v>
      </c>
      <c r="K2761" t="s">
        <v>31</v>
      </c>
      <c r="L2761" t="s">
        <v>32</v>
      </c>
      <c r="M2761">
        <v>99360</v>
      </c>
      <c r="N2761">
        <v>7</v>
      </c>
      <c r="O2761">
        <v>17</v>
      </c>
      <c r="P2761">
        <v>1</v>
      </c>
      <c r="Q2761">
        <v>16</v>
      </c>
      <c r="R2761">
        <v>2</v>
      </c>
      <c r="S2761">
        <v>14</v>
      </c>
      <c r="T2761">
        <v>1</v>
      </c>
      <c r="U2761">
        <v>10</v>
      </c>
      <c r="V2761">
        <f>COUNTIF(tbl_HRMaster[EmployeeID],tbl_HRMaster[[#This Row],[EmployeeID]])</f>
        <v>1</v>
      </c>
      <c r="W2761">
        <f>IFERROR(INDEX(tbl_EmployeeSurvey[EnvironmentSatisfaction],MATCH(tbl_HRMaster[[#This Row],[EmployeeID]],tbl_EmployeeSurvey[EmployeeID],0)),"Not Found")</f>
        <v>4</v>
      </c>
      <c r="X2761">
        <f>IFERROR(INDEX(tbl_EmployeeSurvey[JobSatisfaction],MATCH(tbl_HRMaster[[#This Row],[EmployeeID]],tbl_EmployeeSurvey[EmployeeID],0)),"Not Found")</f>
        <v>4</v>
      </c>
      <c r="Y2761" s="5">
        <f>IFERROR(INDEX(tbl_EmployeeSurvey[WorkLifeBalance],MATCH(tbl_HRMaster[[#This Row],[EmployeeID]],tbl_EmployeeSurvey[EmployeeID],0)),"Not Found")</f>
        <v>3</v>
      </c>
      <c r="Z2761" s="5">
        <f>IFERROR(VLOOKUP(tbl_HRMaster[[#This Row],[EmployeeID]],tbl_ManagerSurvey[[EmployeeID]:[PerformanceRating]],2,FALSE),"Not Found")</f>
        <v>2</v>
      </c>
      <c r="AA2761" s="5">
        <f>IFERROR(VLOOKUP(tbl_HRMaster[[#This Row],[EmployeeID]],tbl_ManagerSurvey[[EmployeeID]:[PerformanceRating]],3,FALSE),"Not Found")</f>
        <v>3</v>
      </c>
      <c r="AB2761" s="5" t="str">
        <f>IF(tbl_HRMaster[[#This Row],[Attrition]]="Yes","Left","Active")</f>
        <v>Active</v>
      </c>
      <c r="AC2761" s="5" t="str">
        <f>_xlfn.IFS(tbl_HRMaster[[#This Row],[Age]]&lt;25,"Under 25",tbl_HRMaster[[#This Row],[Age]]&lt;35,"25-34",tbl_HRMaster[[#This Row],[Age]]&lt;45,"35-44",tbl_HRMaster[[#This Row],[Age]]&lt;55,"45-54",TRUE,"Above 54")</f>
        <v>35-44</v>
      </c>
      <c r="AD2761" s="5" t="str">
        <f>_xlfn.IFS(
tbl_HRMaster[[#This Row],[YearsAtCompany]]&lt;2,"&lt; 2 Years",
tbl_HRMaster[[#This Row],[YearsAtCompany]]&lt;5,"2-4 Years",
tbl_HRMaster[[#This Row],[YearsAtCompany]]&lt;10,"5-9 Years",
TRUE,"10+ Years"
)</f>
        <v>10+ Years</v>
      </c>
      <c r="AE2761" s="5">
        <f>IF(tbl_HRMaster[[#This Row],[Attrition]]="Yes",1,0)</f>
        <v>0</v>
      </c>
    </row>
    <row r="2762" spans="1:31" x14ac:dyDescent="0.25">
      <c r="A2762">
        <v>50</v>
      </c>
      <c r="B2762" t="s">
        <v>21</v>
      </c>
      <c r="C2762" t="s">
        <v>22</v>
      </c>
      <c r="D2762" t="s">
        <v>30</v>
      </c>
      <c r="E2762">
        <v>2</v>
      </c>
      <c r="F2762">
        <v>2</v>
      </c>
      <c r="G2762" t="s">
        <v>38</v>
      </c>
      <c r="H2762">
        <v>920</v>
      </c>
      <c r="I2762" t="s">
        <v>34</v>
      </c>
      <c r="J2762">
        <v>3</v>
      </c>
      <c r="K2762" t="s">
        <v>35</v>
      </c>
      <c r="L2762" t="s">
        <v>41</v>
      </c>
      <c r="M2762">
        <v>43770</v>
      </c>
      <c r="N2762">
        <v>5</v>
      </c>
      <c r="O2762">
        <v>12</v>
      </c>
      <c r="P2762">
        <v>1</v>
      </c>
      <c r="Q2762">
        <v>19</v>
      </c>
      <c r="R2762">
        <v>2</v>
      </c>
      <c r="S2762">
        <v>14</v>
      </c>
      <c r="T2762">
        <v>1</v>
      </c>
      <c r="U2762">
        <v>11</v>
      </c>
      <c r="V2762">
        <f>COUNTIF(tbl_HRMaster[EmployeeID],tbl_HRMaster[[#This Row],[EmployeeID]])</f>
        <v>1</v>
      </c>
      <c r="W2762">
        <f>IFERROR(INDEX(tbl_EmployeeSurvey[EnvironmentSatisfaction],MATCH(tbl_HRMaster[[#This Row],[EmployeeID]],tbl_EmployeeSurvey[EmployeeID],0)),"Not Found")</f>
        <v>4</v>
      </c>
      <c r="X2762">
        <f>IFERROR(INDEX(tbl_EmployeeSurvey[JobSatisfaction],MATCH(tbl_HRMaster[[#This Row],[EmployeeID]],tbl_EmployeeSurvey[EmployeeID],0)),"Not Found")</f>
        <v>1</v>
      </c>
      <c r="Y2762" s="5">
        <f>IFERROR(INDEX(tbl_EmployeeSurvey[WorkLifeBalance],MATCH(tbl_HRMaster[[#This Row],[EmployeeID]],tbl_EmployeeSurvey[EmployeeID],0)),"Not Found")</f>
        <v>3</v>
      </c>
      <c r="Z2762" s="5">
        <f>IFERROR(VLOOKUP(tbl_HRMaster[[#This Row],[EmployeeID]],tbl_ManagerSurvey[[EmployeeID]:[PerformanceRating]],2,FALSE),"Not Found")</f>
        <v>2</v>
      </c>
      <c r="AA2762" s="5">
        <f>IFERROR(VLOOKUP(tbl_HRMaster[[#This Row],[EmployeeID]],tbl_ManagerSurvey[[EmployeeID]:[PerformanceRating]],3,FALSE),"Not Found")</f>
        <v>3</v>
      </c>
      <c r="AB2762" s="5" t="str">
        <f>IF(tbl_HRMaster[[#This Row],[Attrition]]="Yes","Left","Active")</f>
        <v>Active</v>
      </c>
      <c r="AC2762" s="5" t="str">
        <f>_xlfn.IFS(tbl_HRMaster[[#This Row],[Age]]&lt;25,"Under 25",tbl_HRMaster[[#This Row],[Age]]&lt;35,"25-34",tbl_HRMaster[[#This Row],[Age]]&lt;45,"35-44",tbl_HRMaster[[#This Row],[Age]]&lt;55,"45-54",TRUE,"Above 54")</f>
        <v>45-54</v>
      </c>
      <c r="AD2762" s="5" t="str">
        <f>_xlfn.IFS(
tbl_HRMaster[[#This Row],[YearsAtCompany]]&lt;2,"&lt; 2 Years",
tbl_HRMaster[[#This Row],[YearsAtCompany]]&lt;5,"2-4 Years",
tbl_HRMaster[[#This Row],[YearsAtCompany]]&lt;10,"5-9 Years",
TRUE,"10+ Years"
)</f>
        <v>10+ Years</v>
      </c>
      <c r="AE2762" s="5">
        <f>IF(tbl_HRMaster[[#This Row],[Attrition]]="Yes",1,0)</f>
        <v>0</v>
      </c>
    </row>
    <row r="2763" spans="1:31" x14ac:dyDescent="0.25">
      <c r="A2763">
        <v>50</v>
      </c>
      <c r="B2763" t="s">
        <v>21</v>
      </c>
      <c r="C2763" t="s">
        <v>22</v>
      </c>
      <c r="D2763" t="s">
        <v>30</v>
      </c>
      <c r="E2763">
        <v>2</v>
      </c>
      <c r="F2763">
        <v>2</v>
      </c>
      <c r="G2763" t="s">
        <v>38</v>
      </c>
      <c r="H2763">
        <v>2390</v>
      </c>
      <c r="I2763" t="s">
        <v>34</v>
      </c>
      <c r="J2763">
        <v>3</v>
      </c>
      <c r="K2763" t="s">
        <v>35</v>
      </c>
      <c r="L2763" t="s">
        <v>41</v>
      </c>
      <c r="M2763">
        <v>43770</v>
      </c>
      <c r="N2763">
        <v>5</v>
      </c>
      <c r="O2763">
        <v>12</v>
      </c>
      <c r="P2763">
        <v>1</v>
      </c>
      <c r="Q2763">
        <v>19</v>
      </c>
      <c r="R2763">
        <v>2</v>
      </c>
      <c r="S2763">
        <v>14</v>
      </c>
      <c r="T2763">
        <v>1</v>
      </c>
      <c r="U2763">
        <v>11</v>
      </c>
      <c r="V2763">
        <f>COUNTIF(tbl_HRMaster[EmployeeID],tbl_HRMaster[[#This Row],[EmployeeID]])</f>
        <v>1</v>
      </c>
      <c r="W2763">
        <f>IFERROR(INDEX(tbl_EmployeeSurvey[EnvironmentSatisfaction],MATCH(tbl_HRMaster[[#This Row],[EmployeeID]],tbl_EmployeeSurvey[EmployeeID],0)),"Not Found")</f>
        <v>4</v>
      </c>
      <c r="X2763">
        <f>IFERROR(INDEX(tbl_EmployeeSurvey[JobSatisfaction],MATCH(tbl_HRMaster[[#This Row],[EmployeeID]],tbl_EmployeeSurvey[EmployeeID],0)),"Not Found")</f>
        <v>1</v>
      </c>
      <c r="Y2763" s="5">
        <f>IFERROR(INDEX(tbl_EmployeeSurvey[WorkLifeBalance],MATCH(tbl_HRMaster[[#This Row],[EmployeeID]],tbl_EmployeeSurvey[EmployeeID],0)),"Not Found")</f>
        <v>3</v>
      </c>
      <c r="Z2763" s="5">
        <f>IFERROR(VLOOKUP(tbl_HRMaster[[#This Row],[EmployeeID]],tbl_ManagerSurvey[[EmployeeID]:[PerformanceRating]],2,FALSE),"Not Found")</f>
        <v>2</v>
      </c>
      <c r="AA2763" s="5">
        <f>IFERROR(VLOOKUP(tbl_HRMaster[[#This Row],[EmployeeID]],tbl_ManagerSurvey[[EmployeeID]:[PerformanceRating]],3,FALSE),"Not Found")</f>
        <v>3</v>
      </c>
      <c r="AB2763" s="5" t="str">
        <f>IF(tbl_HRMaster[[#This Row],[Attrition]]="Yes","Left","Active")</f>
        <v>Active</v>
      </c>
      <c r="AC2763" s="5" t="str">
        <f>_xlfn.IFS(tbl_HRMaster[[#This Row],[Age]]&lt;25,"Under 25",tbl_HRMaster[[#This Row],[Age]]&lt;35,"25-34",tbl_HRMaster[[#This Row],[Age]]&lt;45,"35-44",tbl_HRMaster[[#This Row],[Age]]&lt;55,"45-54",TRUE,"Above 54")</f>
        <v>45-54</v>
      </c>
      <c r="AD2763" s="5" t="str">
        <f>_xlfn.IFS(
tbl_HRMaster[[#This Row],[YearsAtCompany]]&lt;2,"&lt; 2 Years",
tbl_HRMaster[[#This Row],[YearsAtCompany]]&lt;5,"2-4 Years",
tbl_HRMaster[[#This Row],[YearsAtCompany]]&lt;10,"5-9 Years",
TRUE,"10+ Years"
)</f>
        <v>10+ Years</v>
      </c>
      <c r="AE2763" s="5">
        <f>IF(tbl_HRMaster[[#This Row],[Attrition]]="Yes",1,0)</f>
        <v>0</v>
      </c>
    </row>
    <row r="2764" spans="1:31" x14ac:dyDescent="0.25">
      <c r="A2764">
        <v>50</v>
      </c>
      <c r="B2764" t="s">
        <v>21</v>
      </c>
      <c r="C2764" t="s">
        <v>22</v>
      </c>
      <c r="D2764" t="s">
        <v>30</v>
      </c>
      <c r="E2764">
        <v>2</v>
      </c>
      <c r="F2764">
        <v>2</v>
      </c>
      <c r="G2764" t="s">
        <v>38</v>
      </c>
      <c r="H2764">
        <v>3860</v>
      </c>
      <c r="I2764" t="s">
        <v>34</v>
      </c>
      <c r="J2764">
        <v>3</v>
      </c>
      <c r="K2764" t="s">
        <v>35</v>
      </c>
      <c r="L2764" t="s">
        <v>41</v>
      </c>
      <c r="M2764">
        <v>43770</v>
      </c>
      <c r="N2764">
        <v>5</v>
      </c>
      <c r="O2764">
        <v>12</v>
      </c>
      <c r="P2764">
        <v>1</v>
      </c>
      <c r="Q2764">
        <v>19</v>
      </c>
      <c r="R2764">
        <v>2</v>
      </c>
      <c r="S2764">
        <v>14</v>
      </c>
      <c r="T2764">
        <v>1</v>
      </c>
      <c r="U2764">
        <v>11</v>
      </c>
      <c r="V2764">
        <f>COUNTIF(tbl_HRMaster[EmployeeID],tbl_HRMaster[[#This Row],[EmployeeID]])</f>
        <v>1</v>
      </c>
      <c r="W2764">
        <f>IFERROR(INDEX(tbl_EmployeeSurvey[EnvironmentSatisfaction],MATCH(tbl_HRMaster[[#This Row],[EmployeeID]],tbl_EmployeeSurvey[EmployeeID],0)),"Not Found")</f>
        <v>4</v>
      </c>
      <c r="X2764">
        <f>IFERROR(INDEX(tbl_EmployeeSurvey[JobSatisfaction],MATCH(tbl_HRMaster[[#This Row],[EmployeeID]],tbl_EmployeeSurvey[EmployeeID],0)),"Not Found")</f>
        <v>1</v>
      </c>
      <c r="Y2764" s="5">
        <f>IFERROR(INDEX(tbl_EmployeeSurvey[WorkLifeBalance],MATCH(tbl_HRMaster[[#This Row],[EmployeeID]],tbl_EmployeeSurvey[EmployeeID],0)),"Not Found")</f>
        <v>3</v>
      </c>
      <c r="Z2764" s="5">
        <f>IFERROR(VLOOKUP(tbl_HRMaster[[#This Row],[EmployeeID]],tbl_ManagerSurvey[[EmployeeID]:[PerformanceRating]],2,FALSE),"Not Found")</f>
        <v>2</v>
      </c>
      <c r="AA2764" s="5">
        <f>IFERROR(VLOOKUP(tbl_HRMaster[[#This Row],[EmployeeID]],tbl_ManagerSurvey[[EmployeeID]:[PerformanceRating]],3,FALSE),"Not Found")</f>
        <v>3</v>
      </c>
      <c r="AB2764" s="5" t="str">
        <f>IF(tbl_HRMaster[[#This Row],[Attrition]]="Yes","Left","Active")</f>
        <v>Active</v>
      </c>
      <c r="AC2764" s="5" t="str">
        <f>_xlfn.IFS(tbl_HRMaster[[#This Row],[Age]]&lt;25,"Under 25",tbl_HRMaster[[#This Row],[Age]]&lt;35,"25-34",tbl_HRMaster[[#This Row],[Age]]&lt;45,"35-44",tbl_HRMaster[[#This Row],[Age]]&lt;55,"45-54",TRUE,"Above 54")</f>
        <v>45-54</v>
      </c>
      <c r="AD2764" s="5" t="str">
        <f>_xlfn.IFS(
tbl_HRMaster[[#This Row],[YearsAtCompany]]&lt;2,"&lt; 2 Years",
tbl_HRMaster[[#This Row],[YearsAtCompany]]&lt;5,"2-4 Years",
tbl_HRMaster[[#This Row],[YearsAtCompany]]&lt;10,"5-9 Years",
TRUE,"10+ Years"
)</f>
        <v>10+ Years</v>
      </c>
      <c r="AE2764" s="5">
        <f>IF(tbl_HRMaster[[#This Row],[Attrition]]="Yes",1,0)</f>
        <v>0</v>
      </c>
    </row>
    <row r="2765" spans="1:31" x14ac:dyDescent="0.25">
      <c r="A2765">
        <v>54</v>
      </c>
      <c r="B2765" t="s">
        <v>21</v>
      </c>
      <c r="C2765" t="s">
        <v>29</v>
      </c>
      <c r="D2765" t="s">
        <v>23</v>
      </c>
      <c r="E2765">
        <v>10</v>
      </c>
      <c r="F2765">
        <v>3</v>
      </c>
      <c r="G2765" t="s">
        <v>24</v>
      </c>
      <c r="H2765">
        <v>819</v>
      </c>
      <c r="I2765" t="s">
        <v>25</v>
      </c>
      <c r="J2765">
        <v>4</v>
      </c>
      <c r="K2765" t="s">
        <v>31</v>
      </c>
      <c r="L2765" t="s">
        <v>41</v>
      </c>
      <c r="M2765">
        <v>37610</v>
      </c>
      <c r="N2765">
        <v>3</v>
      </c>
      <c r="O2765">
        <v>12</v>
      </c>
      <c r="P2765">
        <v>0</v>
      </c>
      <c r="Q2765">
        <v>26</v>
      </c>
      <c r="R2765">
        <v>3</v>
      </c>
      <c r="S2765">
        <v>14</v>
      </c>
      <c r="T2765">
        <v>1</v>
      </c>
      <c r="U2765">
        <v>12</v>
      </c>
      <c r="V2765">
        <f>COUNTIF(tbl_HRMaster[EmployeeID],tbl_HRMaster[[#This Row],[EmployeeID]])</f>
        <v>1</v>
      </c>
      <c r="W2765">
        <f>IFERROR(INDEX(tbl_EmployeeSurvey[EnvironmentSatisfaction],MATCH(tbl_HRMaster[[#This Row],[EmployeeID]],tbl_EmployeeSurvey[EmployeeID],0)),"Not Found")</f>
        <v>2</v>
      </c>
      <c r="X2765">
        <f>IFERROR(INDEX(tbl_EmployeeSurvey[JobSatisfaction],MATCH(tbl_HRMaster[[#This Row],[EmployeeID]],tbl_EmployeeSurvey[EmployeeID],0)),"Not Found")</f>
        <v>4</v>
      </c>
      <c r="Y2765" s="5">
        <f>IFERROR(INDEX(tbl_EmployeeSurvey[WorkLifeBalance],MATCH(tbl_HRMaster[[#This Row],[EmployeeID]],tbl_EmployeeSurvey[EmployeeID],0)),"Not Found")</f>
        <v>3</v>
      </c>
      <c r="Z2765" s="5">
        <f>IFERROR(VLOOKUP(tbl_HRMaster[[#This Row],[EmployeeID]],tbl_ManagerSurvey[[EmployeeID]:[PerformanceRating]],2,FALSE),"Not Found")</f>
        <v>2</v>
      </c>
      <c r="AA2765" s="5">
        <f>IFERROR(VLOOKUP(tbl_HRMaster[[#This Row],[EmployeeID]],tbl_ManagerSurvey[[EmployeeID]:[PerformanceRating]],3,FALSE),"Not Found")</f>
        <v>3</v>
      </c>
      <c r="AB2765" s="5" t="str">
        <f>IF(tbl_HRMaster[[#This Row],[Attrition]]="Yes","Left","Active")</f>
        <v>Active</v>
      </c>
      <c r="AC2765" s="5" t="str">
        <f>_xlfn.IFS(tbl_HRMaster[[#This Row],[Age]]&lt;25,"Under 25",tbl_HRMaster[[#This Row],[Age]]&lt;35,"25-34",tbl_HRMaster[[#This Row],[Age]]&lt;45,"35-44",tbl_HRMaster[[#This Row],[Age]]&lt;55,"45-54",TRUE,"Above 54")</f>
        <v>45-54</v>
      </c>
      <c r="AD2765" s="5" t="str">
        <f>_xlfn.IFS(
tbl_HRMaster[[#This Row],[YearsAtCompany]]&lt;2,"&lt; 2 Years",
tbl_HRMaster[[#This Row],[YearsAtCompany]]&lt;5,"2-4 Years",
tbl_HRMaster[[#This Row],[YearsAtCompany]]&lt;10,"5-9 Years",
TRUE,"10+ Years"
)</f>
        <v>10+ Years</v>
      </c>
      <c r="AE2765" s="5">
        <f>IF(tbl_HRMaster[[#This Row],[Attrition]]="Yes",1,0)</f>
        <v>0</v>
      </c>
    </row>
    <row r="2766" spans="1:31" x14ac:dyDescent="0.25">
      <c r="A2766">
        <v>54</v>
      </c>
      <c r="B2766" t="s">
        <v>21</v>
      </c>
      <c r="C2766" t="s">
        <v>29</v>
      </c>
      <c r="D2766" t="s">
        <v>23</v>
      </c>
      <c r="E2766">
        <v>10</v>
      </c>
      <c r="F2766">
        <v>3</v>
      </c>
      <c r="G2766" t="s">
        <v>24</v>
      </c>
      <c r="H2766">
        <v>2289</v>
      </c>
      <c r="I2766" t="s">
        <v>25</v>
      </c>
      <c r="J2766">
        <v>4</v>
      </c>
      <c r="K2766" t="s">
        <v>31</v>
      </c>
      <c r="L2766" t="s">
        <v>41</v>
      </c>
      <c r="M2766">
        <v>37610</v>
      </c>
      <c r="N2766">
        <v>3</v>
      </c>
      <c r="O2766">
        <v>12</v>
      </c>
      <c r="P2766">
        <v>0</v>
      </c>
      <c r="Q2766">
        <v>26</v>
      </c>
      <c r="R2766">
        <v>3</v>
      </c>
      <c r="S2766">
        <v>14</v>
      </c>
      <c r="T2766">
        <v>1</v>
      </c>
      <c r="U2766">
        <v>12</v>
      </c>
      <c r="V2766">
        <f>COUNTIF(tbl_HRMaster[EmployeeID],tbl_HRMaster[[#This Row],[EmployeeID]])</f>
        <v>1</v>
      </c>
      <c r="W2766">
        <f>IFERROR(INDEX(tbl_EmployeeSurvey[EnvironmentSatisfaction],MATCH(tbl_HRMaster[[#This Row],[EmployeeID]],tbl_EmployeeSurvey[EmployeeID],0)),"Not Found")</f>
        <v>2</v>
      </c>
      <c r="X2766">
        <f>IFERROR(INDEX(tbl_EmployeeSurvey[JobSatisfaction],MATCH(tbl_HRMaster[[#This Row],[EmployeeID]],tbl_EmployeeSurvey[EmployeeID],0)),"Not Found")</f>
        <v>4</v>
      </c>
      <c r="Y2766" s="5">
        <f>IFERROR(INDEX(tbl_EmployeeSurvey[WorkLifeBalance],MATCH(tbl_HRMaster[[#This Row],[EmployeeID]],tbl_EmployeeSurvey[EmployeeID],0)),"Not Found")</f>
        <v>3</v>
      </c>
      <c r="Z2766" s="5">
        <f>IFERROR(VLOOKUP(tbl_HRMaster[[#This Row],[EmployeeID]],tbl_ManagerSurvey[[EmployeeID]:[PerformanceRating]],2,FALSE),"Not Found")</f>
        <v>2</v>
      </c>
      <c r="AA2766" s="5">
        <f>IFERROR(VLOOKUP(tbl_HRMaster[[#This Row],[EmployeeID]],tbl_ManagerSurvey[[EmployeeID]:[PerformanceRating]],3,FALSE),"Not Found")</f>
        <v>3</v>
      </c>
      <c r="AB2766" s="5" t="str">
        <f>IF(tbl_HRMaster[[#This Row],[Attrition]]="Yes","Left","Active")</f>
        <v>Active</v>
      </c>
      <c r="AC2766" s="5" t="str">
        <f>_xlfn.IFS(tbl_HRMaster[[#This Row],[Age]]&lt;25,"Under 25",tbl_HRMaster[[#This Row],[Age]]&lt;35,"25-34",tbl_HRMaster[[#This Row],[Age]]&lt;45,"35-44",tbl_HRMaster[[#This Row],[Age]]&lt;55,"45-54",TRUE,"Above 54")</f>
        <v>45-54</v>
      </c>
      <c r="AD2766" s="5" t="str">
        <f>_xlfn.IFS(
tbl_HRMaster[[#This Row],[YearsAtCompany]]&lt;2,"&lt; 2 Years",
tbl_HRMaster[[#This Row],[YearsAtCompany]]&lt;5,"2-4 Years",
tbl_HRMaster[[#This Row],[YearsAtCompany]]&lt;10,"5-9 Years",
TRUE,"10+ Years"
)</f>
        <v>10+ Years</v>
      </c>
      <c r="AE2766" s="5">
        <f>IF(tbl_HRMaster[[#This Row],[Attrition]]="Yes",1,0)</f>
        <v>0</v>
      </c>
    </row>
    <row r="2767" spans="1:31" x14ac:dyDescent="0.25">
      <c r="A2767">
        <v>54</v>
      </c>
      <c r="B2767" t="s">
        <v>21</v>
      </c>
      <c r="C2767" t="s">
        <v>29</v>
      </c>
      <c r="D2767" t="s">
        <v>23</v>
      </c>
      <c r="E2767">
        <v>10</v>
      </c>
      <c r="F2767">
        <v>3</v>
      </c>
      <c r="G2767" t="s">
        <v>24</v>
      </c>
      <c r="H2767">
        <v>3759</v>
      </c>
      <c r="I2767" t="s">
        <v>25</v>
      </c>
      <c r="J2767">
        <v>4</v>
      </c>
      <c r="K2767" t="s">
        <v>31</v>
      </c>
      <c r="L2767" t="s">
        <v>41</v>
      </c>
      <c r="M2767">
        <v>37610</v>
      </c>
      <c r="N2767">
        <v>3</v>
      </c>
      <c r="O2767">
        <v>12</v>
      </c>
      <c r="P2767">
        <v>0</v>
      </c>
      <c r="Q2767">
        <v>26</v>
      </c>
      <c r="R2767">
        <v>3</v>
      </c>
      <c r="S2767">
        <v>14</v>
      </c>
      <c r="T2767">
        <v>1</v>
      </c>
      <c r="U2767">
        <v>12</v>
      </c>
      <c r="V2767">
        <f>COUNTIF(tbl_HRMaster[EmployeeID],tbl_HRMaster[[#This Row],[EmployeeID]])</f>
        <v>1</v>
      </c>
      <c r="W2767">
        <f>IFERROR(INDEX(tbl_EmployeeSurvey[EnvironmentSatisfaction],MATCH(tbl_HRMaster[[#This Row],[EmployeeID]],tbl_EmployeeSurvey[EmployeeID],0)),"Not Found")</f>
        <v>2</v>
      </c>
      <c r="X2767">
        <f>IFERROR(INDEX(tbl_EmployeeSurvey[JobSatisfaction],MATCH(tbl_HRMaster[[#This Row],[EmployeeID]],tbl_EmployeeSurvey[EmployeeID],0)),"Not Found")</f>
        <v>4</v>
      </c>
      <c r="Y2767" s="5">
        <f>IFERROR(INDEX(tbl_EmployeeSurvey[WorkLifeBalance],MATCH(tbl_HRMaster[[#This Row],[EmployeeID]],tbl_EmployeeSurvey[EmployeeID],0)),"Not Found")</f>
        <v>3</v>
      </c>
      <c r="Z2767" s="5">
        <f>IFERROR(VLOOKUP(tbl_HRMaster[[#This Row],[EmployeeID]],tbl_ManagerSurvey[[EmployeeID]:[PerformanceRating]],2,FALSE),"Not Found")</f>
        <v>2</v>
      </c>
      <c r="AA2767" s="5">
        <f>IFERROR(VLOOKUP(tbl_HRMaster[[#This Row],[EmployeeID]],tbl_ManagerSurvey[[EmployeeID]:[PerformanceRating]],3,FALSE),"Not Found")</f>
        <v>3</v>
      </c>
      <c r="AB2767" s="5" t="str">
        <f>IF(tbl_HRMaster[[#This Row],[Attrition]]="Yes","Left","Active")</f>
        <v>Active</v>
      </c>
      <c r="AC2767" s="5" t="str">
        <f>_xlfn.IFS(tbl_HRMaster[[#This Row],[Age]]&lt;25,"Under 25",tbl_HRMaster[[#This Row],[Age]]&lt;35,"25-34",tbl_HRMaster[[#This Row],[Age]]&lt;45,"35-44",tbl_HRMaster[[#This Row],[Age]]&lt;55,"45-54",TRUE,"Above 54")</f>
        <v>45-54</v>
      </c>
      <c r="AD2767" s="5" t="str">
        <f>_xlfn.IFS(
tbl_HRMaster[[#This Row],[YearsAtCompany]]&lt;2,"&lt; 2 Years",
tbl_HRMaster[[#This Row],[YearsAtCompany]]&lt;5,"2-4 Years",
tbl_HRMaster[[#This Row],[YearsAtCompany]]&lt;10,"5-9 Years",
TRUE,"10+ Years"
)</f>
        <v>10+ Years</v>
      </c>
      <c r="AE2767" s="5">
        <f>IF(tbl_HRMaster[[#This Row],[Attrition]]="Yes",1,0)</f>
        <v>0</v>
      </c>
    </row>
    <row r="2768" spans="1:31" x14ac:dyDescent="0.25">
      <c r="A2768">
        <v>35</v>
      </c>
      <c r="B2768" t="s">
        <v>21</v>
      </c>
      <c r="C2768" t="s">
        <v>22</v>
      </c>
      <c r="D2768" t="s">
        <v>30</v>
      </c>
      <c r="E2768">
        <v>2</v>
      </c>
      <c r="F2768">
        <v>3</v>
      </c>
      <c r="G2768" t="s">
        <v>38</v>
      </c>
      <c r="H2768">
        <v>893</v>
      </c>
      <c r="I2768" t="s">
        <v>25</v>
      </c>
      <c r="J2768">
        <v>2</v>
      </c>
      <c r="K2768" t="s">
        <v>35</v>
      </c>
      <c r="L2768" t="s">
        <v>27</v>
      </c>
      <c r="M2768">
        <v>21570</v>
      </c>
      <c r="N2768">
        <v>1</v>
      </c>
      <c r="O2768">
        <v>25</v>
      </c>
      <c r="P2768">
        <v>0</v>
      </c>
      <c r="Q2768">
        <v>16</v>
      </c>
      <c r="R2768">
        <v>1</v>
      </c>
      <c r="S2768">
        <v>16</v>
      </c>
      <c r="T2768">
        <v>1</v>
      </c>
      <c r="U2768">
        <v>10</v>
      </c>
      <c r="V2768">
        <f>COUNTIF(tbl_HRMaster[EmployeeID],tbl_HRMaster[[#This Row],[EmployeeID]])</f>
        <v>1</v>
      </c>
      <c r="W2768">
        <f>IFERROR(INDEX(tbl_EmployeeSurvey[EnvironmentSatisfaction],MATCH(tbl_HRMaster[[#This Row],[EmployeeID]],tbl_EmployeeSurvey[EmployeeID],0)),"Not Found")</f>
        <v>2</v>
      </c>
      <c r="X2768">
        <f>IFERROR(INDEX(tbl_EmployeeSurvey[JobSatisfaction],MATCH(tbl_HRMaster[[#This Row],[EmployeeID]],tbl_EmployeeSurvey[EmployeeID],0)),"Not Found")</f>
        <v>1</v>
      </c>
      <c r="Y2768" s="5">
        <f>IFERROR(INDEX(tbl_EmployeeSurvey[WorkLifeBalance],MATCH(tbl_HRMaster[[#This Row],[EmployeeID]],tbl_EmployeeSurvey[EmployeeID],0)),"Not Found")</f>
        <v>3</v>
      </c>
      <c r="Z2768" s="5">
        <f>IFERROR(VLOOKUP(tbl_HRMaster[[#This Row],[EmployeeID]],tbl_ManagerSurvey[[EmployeeID]:[PerformanceRating]],2,FALSE),"Not Found")</f>
        <v>2</v>
      </c>
      <c r="AA2768" s="5">
        <f>IFERROR(VLOOKUP(tbl_HRMaster[[#This Row],[EmployeeID]],tbl_ManagerSurvey[[EmployeeID]:[PerformanceRating]],3,FALSE),"Not Found")</f>
        <v>4</v>
      </c>
      <c r="AB2768" s="5" t="str">
        <f>IF(tbl_HRMaster[[#This Row],[Attrition]]="Yes","Left","Active")</f>
        <v>Active</v>
      </c>
      <c r="AC2768" s="5" t="str">
        <f>_xlfn.IFS(tbl_HRMaster[[#This Row],[Age]]&lt;25,"Under 25",tbl_HRMaster[[#This Row],[Age]]&lt;35,"25-34",tbl_HRMaster[[#This Row],[Age]]&lt;45,"35-44",tbl_HRMaster[[#This Row],[Age]]&lt;55,"45-54",TRUE,"Above 54")</f>
        <v>35-44</v>
      </c>
      <c r="AD2768" s="5" t="str">
        <f>_xlfn.IFS(
tbl_HRMaster[[#This Row],[YearsAtCompany]]&lt;2,"&lt; 2 Years",
tbl_HRMaster[[#This Row],[YearsAtCompany]]&lt;5,"2-4 Years",
tbl_HRMaster[[#This Row],[YearsAtCompany]]&lt;10,"5-9 Years",
TRUE,"10+ Years"
)</f>
        <v>10+ Years</v>
      </c>
      <c r="AE2768" s="5">
        <f>IF(tbl_HRMaster[[#This Row],[Attrition]]="Yes",1,0)</f>
        <v>0</v>
      </c>
    </row>
    <row r="2769" spans="1:31" x14ac:dyDescent="0.25">
      <c r="A2769">
        <v>35</v>
      </c>
      <c r="B2769" t="s">
        <v>21</v>
      </c>
      <c r="C2769" t="s">
        <v>22</v>
      </c>
      <c r="D2769" t="s">
        <v>30</v>
      </c>
      <c r="E2769">
        <v>2</v>
      </c>
      <c r="F2769">
        <v>3</v>
      </c>
      <c r="G2769" t="s">
        <v>38</v>
      </c>
      <c r="H2769">
        <v>2363</v>
      </c>
      <c r="I2769" t="s">
        <v>25</v>
      </c>
      <c r="J2769">
        <v>2</v>
      </c>
      <c r="K2769" t="s">
        <v>35</v>
      </c>
      <c r="L2769" t="s">
        <v>27</v>
      </c>
      <c r="M2769">
        <v>21570</v>
      </c>
      <c r="N2769">
        <v>1</v>
      </c>
      <c r="O2769">
        <v>25</v>
      </c>
      <c r="P2769">
        <v>0</v>
      </c>
      <c r="Q2769">
        <v>16</v>
      </c>
      <c r="R2769">
        <v>1</v>
      </c>
      <c r="S2769">
        <v>16</v>
      </c>
      <c r="T2769">
        <v>1</v>
      </c>
      <c r="U2769">
        <v>10</v>
      </c>
      <c r="V2769">
        <f>COUNTIF(tbl_HRMaster[EmployeeID],tbl_HRMaster[[#This Row],[EmployeeID]])</f>
        <v>1</v>
      </c>
      <c r="W2769">
        <f>IFERROR(INDEX(tbl_EmployeeSurvey[EnvironmentSatisfaction],MATCH(tbl_HRMaster[[#This Row],[EmployeeID]],tbl_EmployeeSurvey[EmployeeID],0)),"Not Found")</f>
        <v>2</v>
      </c>
      <c r="X2769">
        <f>IFERROR(INDEX(tbl_EmployeeSurvey[JobSatisfaction],MATCH(tbl_HRMaster[[#This Row],[EmployeeID]],tbl_EmployeeSurvey[EmployeeID],0)),"Not Found")</f>
        <v>1</v>
      </c>
      <c r="Y2769" s="5">
        <f>IFERROR(INDEX(tbl_EmployeeSurvey[WorkLifeBalance],MATCH(tbl_HRMaster[[#This Row],[EmployeeID]],tbl_EmployeeSurvey[EmployeeID],0)),"Not Found")</f>
        <v>3</v>
      </c>
      <c r="Z2769" s="5">
        <f>IFERROR(VLOOKUP(tbl_HRMaster[[#This Row],[EmployeeID]],tbl_ManagerSurvey[[EmployeeID]:[PerformanceRating]],2,FALSE),"Not Found")</f>
        <v>2</v>
      </c>
      <c r="AA2769" s="5">
        <f>IFERROR(VLOOKUP(tbl_HRMaster[[#This Row],[EmployeeID]],tbl_ManagerSurvey[[EmployeeID]:[PerformanceRating]],3,FALSE),"Not Found")</f>
        <v>4</v>
      </c>
      <c r="AB2769" s="5" t="str">
        <f>IF(tbl_HRMaster[[#This Row],[Attrition]]="Yes","Left","Active")</f>
        <v>Active</v>
      </c>
      <c r="AC2769" s="5" t="str">
        <f>_xlfn.IFS(tbl_HRMaster[[#This Row],[Age]]&lt;25,"Under 25",tbl_HRMaster[[#This Row],[Age]]&lt;35,"25-34",tbl_HRMaster[[#This Row],[Age]]&lt;45,"35-44",tbl_HRMaster[[#This Row],[Age]]&lt;55,"45-54",TRUE,"Above 54")</f>
        <v>35-44</v>
      </c>
      <c r="AD2769" s="5" t="str">
        <f>_xlfn.IFS(
tbl_HRMaster[[#This Row],[YearsAtCompany]]&lt;2,"&lt; 2 Years",
tbl_HRMaster[[#This Row],[YearsAtCompany]]&lt;5,"2-4 Years",
tbl_HRMaster[[#This Row],[YearsAtCompany]]&lt;10,"5-9 Years",
TRUE,"10+ Years"
)</f>
        <v>10+ Years</v>
      </c>
      <c r="AE2769" s="5">
        <f>IF(tbl_HRMaster[[#This Row],[Attrition]]="Yes",1,0)</f>
        <v>0</v>
      </c>
    </row>
    <row r="2770" spans="1:31" x14ac:dyDescent="0.25">
      <c r="A2770">
        <v>35</v>
      </c>
      <c r="B2770" t="s">
        <v>21</v>
      </c>
      <c r="C2770" t="s">
        <v>22</v>
      </c>
      <c r="D2770" t="s">
        <v>30</v>
      </c>
      <c r="E2770">
        <v>2</v>
      </c>
      <c r="F2770">
        <v>3</v>
      </c>
      <c r="G2770" t="s">
        <v>38</v>
      </c>
      <c r="H2770">
        <v>3833</v>
      </c>
      <c r="I2770" t="s">
        <v>25</v>
      </c>
      <c r="J2770">
        <v>2</v>
      </c>
      <c r="K2770" t="s">
        <v>35</v>
      </c>
      <c r="L2770" t="s">
        <v>27</v>
      </c>
      <c r="M2770">
        <v>21570</v>
      </c>
      <c r="N2770">
        <v>1</v>
      </c>
      <c r="O2770">
        <v>25</v>
      </c>
      <c r="P2770">
        <v>0</v>
      </c>
      <c r="Q2770">
        <v>16</v>
      </c>
      <c r="R2770">
        <v>1</v>
      </c>
      <c r="S2770">
        <v>16</v>
      </c>
      <c r="T2770">
        <v>1</v>
      </c>
      <c r="U2770">
        <v>10</v>
      </c>
      <c r="V2770">
        <f>COUNTIF(tbl_HRMaster[EmployeeID],tbl_HRMaster[[#This Row],[EmployeeID]])</f>
        <v>1</v>
      </c>
      <c r="W2770">
        <f>IFERROR(INDEX(tbl_EmployeeSurvey[EnvironmentSatisfaction],MATCH(tbl_HRMaster[[#This Row],[EmployeeID]],tbl_EmployeeSurvey[EmployeeID],0)),"Not Found")</f>
        <v>2</v>
      </c>
      <c r="X2770">
        <f>IFERROR(INDEX(tbl_EmployeeSurvey[JobSatisfaction],MATCH(tbl_HRMaster[[#This Row],[EmployeeID]],tbl_EmployeeSurvey[EmployeeID],0)),"Not Found")</f>
        <v>1</v>
      </c>
      <c r="Y2770" s="5">
        <f>IFERROR(INDEX(tbl_EmployeeSurvey[WorkLifeBalance],MATCH(tbl_HRMaster[[#This Row],[EmployeeID]],tbl_EmployeeSurvey[EmployeeID],0)),"Not Found")</f>
        <v>3</v>
      </c>
      <c r="Z2770" s="5">
        <f>IFERROR(VLOOKUP(tbl_HRMaster[[#This Row],[EmployeeID]],tbl_ManagerSurvey[[EmployeeID]:[PerformanceRating]],2,FALSE),"Not Found")</f>
        <v>2</v>
      </c>
      <c r="AA2770" s="5">
        <f>IFERROR(VLOOKUP(tbl_HRMaster[[#This Row],[EmployeeID]],tbl_ManagerSurvey[[EmployeeID]:[PerformanceRating]],3,FALSE),"Not Found")</f>
        <v>4</v>
      </c>
      <c r="AB2770" s="5" t="str">
        <f>IF(tbl_HRMaster[[#This Row],[Attrition]]="Yes","Left","Active")</f>
        <v>Active</v>
      </c>
      <c r="AC2770" s="5" t="str">
        <f>_xlfn.IFS(tbl_HRMaster[[#This Row],[Age]]&lt;25,"Under 25",tbl_HRMaster[[#This Row],[Age]]&lt;35,"25-34",tbl_HRMaster[[#This Row],[Age]]&lt;45,"35-44",tbl_HRMaster[[#This Row],[Age]]&lt;55,"45-54",TRUE,"Above 54")</f>
        <v>35-44</v>
      </c>
      <c r="AD2770" s="5" t="str">
        <f>_xlfn.IFS(
tbl_HRMaster[[#This Row],[YearsAtCompany]]&lt;2,"&lt; 2 Years",
tbl_HRMaster[[#This Row],[YearsAtCompany]]&lt;5,"2-4 Years",
tbl_HRMaster[[#This Row],[YearsAtCompany]]&lt;10,"5-9 Years",
TRUE,"10+ Years"
)</f>
        <v>10+ Years</v>
      </c>
      <c r="AE2770" s="5">
        <f>IF(tbl_HRMaster[[#This Row],[Attrition]]="Yes",1,0)</f>
        <v>0</v>
      </c>
    </row>
    <row r="2771" spans="1:31" x14ac:dyDescent="0.25">
      <c r="A2771">
        <v>46</v>
      </c>
      <c r="B2771" t="s">
        <v>21</v>
      </c>
      <c r="C2771" t="s">
        <v>22</v>
      </c>
      <c r="D2771" t="s">
        <v>23</v>
      </c>
      <c r="E2771">
        <v>12</v>
      </c>
      <c r="F2771">
        <v>3</v>
      </c>
      <c r="G2771" t="s">
        <v>45</v>
      </c>
      <c r="H2771">
        <v>521</v>
      </c>
      <c r="I2771" t="s">
        <v>25</v>
      </c>
      <c r="J2771">
        <v>3</v>
      </c>
      <c r="K2771" t="s">
        <v>26</v>
      </c>
      <c r="L2771" t="s">
        <v>41</v>
      </c>
      <c r="M2771">
        <v>89430</v>
      </c>
      <c r="N2771">
        <v>8</v>
      </c>
      <c r="O2771">
        <v>12</v>
      </c>
      <c r="P2771">
        <v>1</v>
      </c>
      <c r="Q2771">
        <v>19</v>
      </c>
      <c r="R2771">
        <v>6</v>
      </c>
      <c r="S2771">
        <v>16</v>
      </c>
      <c r="T2771">
        <v>1</v>
      </c>
      <c r="U2771">
        <v>7</v>
      </c>
      <c r="V2771">
        <f>COUNTIF(tbl_HRMaster[EmployeeID],tbl_HRMaster[[#This Row],[EmployeeID]])</f>
        <v>1</v>
      </c>
      <c r="W2771">
        <f>IFERROR(INDEX(tbl_EmployeeSurvey[EnvironmentSatisfaction],MATCH(tbl_HRMaster[[#This Row],[EmployeeID]],tbl_EmployeeSurvey[EmployeeID],0)),"Not Found")</f>
        <v>4</v>
      </c>
      <c r="X2771">
        <f>IFERROR(INDEX(tbl_EmployeeSurvey[JobSatisfaction],MATCH(tbl_HRMaster[[#This Row],[EmployeeID]],tbl_EmployeeSurvey[EmployeeID],0)),"Not Found")</f>
        <v>1</v>
      </c>
      <c r="Y2771" s="5">
        <f>IFERROR(INDEX(tbl_EmployeeSurvey[WorkLifeBalance],MATCH(tbl_HRMaster[[#This Row],[EmployeeID]],tbl_EmployeeSurvey[EmployeeID],0)),"Not Found")</f>
        <v>3</v>
      </c>
      <c r="Z2771" s="5">
        <f>IFERROR(VLOOKUP(tbl_HRMaster[[#This Row],[EmployeeID]],tbl_ManagerSurvey[[EmployeeID]:[PerformanceRating]],2,FALSE),"Not Found")</f>
        <v>3</v>
      </c>
      <c r="AA2771" s="5">
        <f>IFERROR(VLOOKUP(tbl_HRMaster[[#This Row],[EmployeeID]],tbl_ManagerSurvey[[EmployeeID]:[PerformanceRating]],3,FALSE),"Not Found")</f>
        <v>3</v>
      </c>
      <c r="AB2771" s="5" t="str">
        <f>IF(tbl_HRMaster[[#This Row],[Attrition]]="Yes","Left","Active")</f>
        <v>Active</v>
      </c>
      <c r="AC2771" s="5" t="str">
        <f>_xlfn.IFS(tbl_HRMaster[[#This Row],[Age]]&lt;25,"Under 25",tbl_HRMaster[[#This Row],[Age]]&lt;35,"25-34",tbl_HRMaster[[#This Row],[Age]]&lt;45,"35-44",tbl_HRMaster[[#This Row],[Age]]&lt;55,"45-54",TRUE,"Above 54")</f>
        <v>45-54</v>
      </c>
      <c r="AD2771" s="5" t="str">
        <f>_xlfn.IFS(
tbl_HRMaster[[#This Row],[YearsAtCompany]]&lt;2,"&lt; 2 Years",
tbl_HRMaster[[#This Row],[YearsAtCompany]]&lt;5,"2-4 Years",
tbl_HRMaster[[#This Row],[YearsAtCompany]]&lt;10,"5-9 Years",
TRUE,"10+ Years"
)</f>
        <v>10+ Years</v>
      </c>
      <c r="AE2771" s="5">
        <f>IF(tbl_HRMaster[[#This Row],[Attrition]]="Yes",1,0)</f>
        <v>0</v>
      </c>
    </row>
    <row r="2772" spans="1:31" x14ac:dyDescent="0.25">
      <c r="A2772">
        <v>46</v>
      </c>
      <c r="B2772" t="s">
        <v>21</v>
      </c>
      <c r="C2772" t="s">
        <v>22</v>
      </c>
      <c r="D2772" t="s">
        <v>23</v>
      </c>
      <c r="E2772">
        <v>12</v>
      </c>
      <c r="F2772">
        <v>3</v>
      </c>
      <c r="G2772" t="s">
        <v>45</v>
      </c>
      <c r="H2772">
        <v>1991</v>
      </c>
      <c r="I2772" t="s">
        <v>25</v>
      </c>
      <c r="J2772">
        <v>3</v>
      </c>
      <c r="K2772" t="s">
        <v>26</v>
      </c>
      <c r="L2772" t="s">
        <v>41</v>
      </c>
      <c r="M2772">
        <v>89430</v>
      </c>
      <c r="N2772">
        <v>8</v>
      </c>
      <c r="O2772">
        <v>12</v>
      </c>
      <c r="P2772">
        <v>1</v>
      </c>
      <c r="Q2772">
        <v>19</v>
      </c>
      <c r="R2772">
        <v>6</v>
      </c>
      <c r="S2772">
        <v>16</v>
      </c>
      <c r="T2772">
        <v>1</v>
      </c>
      <c r="U2772">
        <v>7</v>
      </c>
      <c r="V2772">
        <f>COUNTIF(tbl_HRMaster[EmployeeID],tbl_HRMaster[[#This Row],[EmployeeID]])</f>
        <v>1</v>
      </c>
      <c r="W2772">
        <f>IFERROR(INDEX(tbl_EmployeeSurvey[EnvironmentSatisfaction],MATCH(tbl_HRMaster[[#This Row],[EmployeeID]],tbl_EmployeeSurvey[EmployeeID],0)),"Not Found")</f>
        <v>4</v>
      </c>
      <c r="X2772">
        <f>IFERROR(INDEX(tbl_EmployeeSurvey[JobSatisfaction],MATCH(tbl_HRMaster[[#This Row],[EmployeeID]],tbl_EmployeeSurvey[EmployeeID],0)),"Not Found")</f>
        <v>1</v>
      </c>
      <c r="Y2772" s="5">
        <f>IFERROR(INDEX(tbl_EmployeeSurvey[WorkLifeBalance],MATCH(tbl_HRMaster[[#This Row],[EmployeeID]],tbl_EmployeeSurvey[EmployeeID],0)),"Not Found")</f>
        <v>3</v>
      </c>
      <c r="Z2772" s="5">
        <f>IFERROR(VLOOKUP(tbl_HRMaster[[#This Row],[EmployeeID]],tbl_ManagerSurvey[[EmployeeID]:[PerformanceRating]],2,FALSE),"Not Found")</f>
        <v>3</v>
      </c>
      <c r="AA2772" s="5">
        <f>IFERROR(VLOOKUP(tbl_HRMaster[[#This Row],[EmployeeID]],tbl_ManagerSurvey[[EmployeeID]:[PerformanceRating]],3,FALSE),"Not Found")</f>
        <v>3</v>
      </c>
      <c r="AB2772" s="5" t="str">
        <f>IF(tbl_HRMaster[[#This Row],[Attrition]]="Yes","Left","Active")</f>
        <v>Active</v>
      </c>
      <c r="AC2772" s="5" t="str">
        <f>_xlfn.IFS(tbl_HRMaster[[#This Row],[Age]]&lt;25,"Under 25",tbl_HRMaster[[#This Row],[Age]]&lt;35,"25-34",tbl_HRMaster[[#This Row],[Age]]&lt;45,"35-44",tbl_HRMaster[[#This Row],[Age]]&lt;55,"45-54",TRUE,"Above 54")</f>
        <v>45-54</v>
      </c>
      <c r="AD2772" s="5" t="str">
        <f>_xlfn.IFS(
tbl_HRMaster[[#This Row],[YearsAtCompany]]&lt;2,"&lt; 2 Years",
tbl_HRMaster[[#This Row],[YearsAtCompany]]&lt;5,"2-4 Years",
tbl_HRMaster[[#This Row],[YearsAtCompany]]&lt;10,"5-9 Years",
TRUE,"10+ Years"
)</f>
        <v>10+ Years</v>
      </c>
      <c r="AE2772" s="5">
        <f>IF(tbl_HRMaster[[#This Row],[Attrition]]="Yes",1,0)</f>
        <v>0</v>
      </c>
    </row>
    <row r="2773" spans="1:31" x14ac:dyDescent="0.25">
      <c r="A2773">
        <v>46</v>
      </c>
      <c r="B2773" t="s">
        <v>21</v>
      </c>
      <c r="C2773" t="s">
        <v>22</v>
      </c>
      <c r="D2773" t="s">
        <v>23</v>
      </c>
      <c r="E2773">
        <v>12</v>
      </c>
      <c r="F2773">
        <v>3</v>
      </c>
      <c r="G2773" t="s">
        <v>45</v>
      </c>
      <c r="H2773">
        <v>3461</v>
      </c>
      <c r="I2773" t="s">
        <v>25</v>
      </c>
      <c r="J2773">
        <v>3</v>
      </c>
      <c r="K2773" t="s">
        <v>26</v>
      </c>
      <c r="L2773" t="s">
        <v>41</v>
      </c>
      <c r="M2773">
        <v>89430</v>
      </c>
      <c r="N2773">
        <v>8</v>
      </c>
      <c r="O2773">
        <v>12</v>
      </c>
      <c r="P2773">
        <v>1</v>
      </c>
      <c r="Q2773">
        <v>19</v>
      </c>
      <c r="R2773">
        <v>6</v>
      </c>
      <c r="S2773">
        <v>16</v>
      </c>
      <c r="T2773">
        <v>1</v>
      </c>
      <c r="U2773">
        <v>7</v>
      </c>
      <c r="V2773">
        <f>COUNTIF(tbl_HRMaster[EmployeeID],tbl_HRMaster[[#This Row],[EmployeeID]])</f>
        <v>1</v>
      </c>
      <c r="W2773">
        <f>IFERROR(INDEX(tbl_EmployeeSurvey[EnvironmentSatisfaction],MATCH(tbl_HRMaster[[#This Row],[EmployeeID]],tbl_EmployeeSurvey[EmployeeID],0)),"Not Found")</f>
        <v>4</v>
      </c>
      <c r="X2773">
        <f>IFERROR(INDEX(tbl_EmployeeSurvey[JobSatisfaction],MATCH(tbl_HRMaster[[#This Row],[EmployeeID]],tbl_EmployeeSurvey[EmployeeID],0)),"Not Found")</f>
        <v>1</v>
      </c>
      <c r="Y2773" s="5">
        <f>IFERROR(INDEX(tbl_EmployeeSurvey[WorkLifeBalance],MATCH(tbl_HRMaster[[#This Row],[EmployeeID]],tbl_EmployeeSurvey[EmployeeID],0)),"Not Found")</f>
        <v>3</v>
      </c>
      <c r="Z2773" s="5">
        <f>IFERROR(VLOOKUP(tbl_HRMaster[[#This Row],[EmployeeID]],tbl_ManagerSurvey[[EmployeeID]:[PerformanceRating]],2,FALSE),"Not Found")</f>
        <v>3</v>
      </c>
      <c r="AA2773" s="5">
        <f>IFERROR(VLOOKUP(tbl_HRMaster[[#This Row],[EmployeeID]],tbl_ManagerSurvey[[EmployeeID]:[PerformanceRating]],3,FALSE),"Not Found")</f>
        <v>3</v>
      </c>
      <c r="AB2773" s="5" t="str">
        <f>IF(tbl_HRMaster[[#This Row],[Attrition]]="Yes","Left","Active")</f>
        <v>Active</v>
      </c>
      <c r="AC2773" s="5" t="str">
        <f>_xlfn.IFS(tbl_HRMaster[[#This Row],[Age]]&lt;25,"Under 25",tbl_HRMaster[[#This Row],[Age]]&lt;35,"25-34",tbl_HRMaster[[#This Row],[Age]]&lt;45,"35-44",tbl_HRMaster[[#This Row],[Age]]&lt;55,"45-54",TRUE,"Above 54")</f>
        <v>45-54</v>
      </c>
      <c r="AD2773" s="5" t="str">
        <f>_xlfn.IFS(
tbl_HRMaster[[#This Row],[YearsAtCompany]]&lt;2,"&lt; 2 Years",
tbl_HRMaster[[#This Row],[YearsAtCompany]]&lt;5,"2-4 Years",
tbl_HRMaster[[#This Row],[YearsAtCompany]]&lt;10,"5-9 Years",
TRUE,"10+ Years"
)</f>
        <v>10+ Years</v>
      </c>
      <c r="AE2773" s="5">
        <f>IF(tbl_HRMaster[[#This Row],[Attrition]]="Yes",1,0)</f>
        <v>0</v>
      </c>
    </row>
    <row r="2774" spans="1:31" x14ac:dyDescent="0.25">
      <c r="A2774">
        <v>43</v>
      </c>
      <c r="B2774" t="s">
        <v>21</v>
      </c>
      <c r="C2774" t="s">
        <v>22</v>
      </c>
      <c r="D2774" t="s">
        <v>23</v>
      </c>
      <c r="E2774">
        <v>1</v>
      </c>
      <c r="F2774">
        <v>3</v>
      </c>
      <c r="G2774" t="s">
        <v>45</v>
      </c>
      <c r="H2774">
        <v>1448</v>
      </c>
      <c r="I2774" t="s">
        <v>25</v>
      </c>
      <c r="J2774">
        <v>2</v>
      </c>
      <c r="K2774" t="s">
        <v>42</v>
      </c>
      <c r="L2774" t="s">
        <v>27</v>
      </c>
      <c r="M2774">
        <v>29320</v>
      </c>
      <c r="N2774">
        <v>5</v>
      </c>
      <c r="O2774">
        <v>24</v>
      </c>
      <c r="P2774">
        <v>0</v>
      </c>
      <c r="Q2774">
        <v>22</v>
      </c>
      <c r="R2774">
        <v>3</v>
      </c>
      <c r="S2774">
        <v>17</v>
      </c>
      <c r="T2774">
        <v>1</v>
      </c>
      <c r="U2774">
        <v>9</v>
      </c>
      <c r="V2774">
        <f>COUNTIF(tbl_HRMaster[EmployeeID],tbl_HRMaster[[#This Row],[EmployeeID]])</f>
        <v>1</v>
      </c>
      <c r="W2774">
        <f>IFERROR(INDEX(tbl_EmployeeSurvey[EnvironmentSatisfaction],MATCH(tbl_HRMaster[[#This Row],[EmployeeID]],tbl_EmployeeSurvey[EmployeeID],0)),"Not Found")</f>
        <v>4</v>
      </c>
      <c r="X2774">
        <f>IFERROR(INDEX(tbl_EmployeeSurvey[JobSatisfaction],MATCH(tbl_HRMaster[[#This Row],[EmployeeID]],tbl_EmployeeSurvey[EmployeeID],0)),"Not Found")</f>
        <v>4</v>
      </c>
      <c r="Y2774" s="5">
        <f>IFERROR(INDEX(tbl_EmployeeSurvey[WorkLifeBalance],MATCH(tbl_HRMaster[[#This Row],[EmployeeID]],tbl_EmployeeSurvey[EmployeeID],0)),"Not Found")</f>
        <v>3</v>
      </c>
      <c r="Z2774" s="5">
        <f>IFERROR(VLOOKUP(tbl_HRMaster[[#This Row],[EmployeeID]],tbl_ManagerSurvey[[EmployeeID]:[PerformanceRating]],2,FALSE),"Not Found")</f>
        <v>3</v>
      </c>
      <c r="AA2774" s="5">
        <f>IFERROR(VLOOKUP(tbl_HRMaster[[#This Row],[EmployeeID]],tbl_ManagerSurvey[[EmployeeID]:[PerformanceRating]],3,FALSE),"Not Found")</f>
        <v>4</v>
      </c>
      <c r="AB2774" s="5" t="str">
        <f>IF(tbl_HRMaster[[#This Row],[Attrition]]="Yes","Left","Active")</f>
        <v>Active</v>
      </c>
      <c r="AC2774" s="5" t="str">
        <f>_xlfn.IFS(tbl_HRMaster[[#This Row],[Age]]&lt;25,"Under 25",tbl_HRMaster[[#This Row],[Age]]&lt;35,"25-34",tbl_HRMaster[[#This Row],[Age]]&lt;45,"35-44",tbl_HRMaster[[#This Row],[Age]]&lt;55,"45-54",TRUE,"Above 54")</f>
        <v>35-44</v>
      </c>
      <c r="AD2774" s="5" t="str">
        <f>_xlfn.IFS(
tbl_HRMaster[[#This Row],[YearsAtCompany]]&lt;2,"&lt; 2 Years",
tbl_HRMaster[[#This Row],[YearsAtCompany]]&lt;5,"2-4 Years",
tbl_HRMaster[[#This Row],[YearsAtCompany]]&lt;10,"5-9 Years",
TRUE,"10+ Years"
)</f>
        <v>10+ Years</v>
      </c>
      <c r="AE2774" s="5">
        <f>IF(tbl_HRMaster[[#This Row],[Attrition]]="Yes",1,0)</f>
        <v>0</v>
      </c>
    </row>
    <row r="2775" spans="1:31" x14ac:dyDescent="0.25">
      <c r="A2775">
        <v>43</v>
      </c>
      <c r="B2775" t="s">
        <v>21</v>
      </c>
      <c r="C2775" t="s">
        <v>22</v>
      </c>
      <c r="D2775" t="s">
        <v>23</v>
      </c>
      <c r="E2775">
        <v>1</v>
      </c>
      <c r="F2775">
        <v>3</v>
      </c>
      <c r="G2775" t="s">
        <v>45</v>
      </c>
      <c r="H2775">
        <v>2918</v>
      </c>
      <c r="I2775" t="s">
        <v>25</v>
      </c>
      <c r="J2775">
        <v>2</v>
      </c>
      <c r="K2775" t="s">
        <v>42</v>
      </c>
      <c r="L2775" t="s">
        <v>27</v>
      </c>
      <c r="M2775">
        <v>29320</v>
      </c>
      <c r="N2775">
        <v>5</v>
      </c>
      <c r="O2775">
        <v>24</v>
      </c>
      <c r="P2775">
        <v>0</v>
      </c>
      <c r="Q2775">
        <v>22</v>
      </c>
      <c r="R2775">
        <v>3</v>
      </c>
      <c r="S2775">
        <v>17</v>
      </c>
      <c r="T2775">
        <v>1</v>
      </c>
      <c r="U2775">
        <v>9</v>
      </c>
      <c r="V2775">
        <f>COUNTIF(tbl_HRMaster[EmployeeID],tbl_HRMaster[[#This Row],[EmployeeID]])</f>
        <v>1</v>
      </c>
      <c r="W2775">
        <f>IFERROR(INDEX(tbl_EmployeeSurvey[EnvironmentSatisfaction],MATCH(tbl_HRMaster[[#This Row],[EmployeeID]],tbl_EmployeeSurvey[EmployeeID],0)),"Not Found")</f>
        <v>4</v>
      </c>
      <c r="X2775">
        <f>IFERROR(INDEX(tbl_EmployeeSurvey[JobSatisfaction],MATCH(tbl_HRMaster[[#This Row],[EmployeeID]],tbl_EmployeeSurvey[EmployeeID],0)),"Not Found")</f>
        <v>4</v>
      </c>
      <c r="Y2775" s="5">
        <f>IFERROR(INDEX(tbl_EmployeeSurvey[WorkLifeBalance],MATCH(tbl_HRMaster[[#This Row],[EmployeeID]],tbl_EmployeeSurvey[EmployeeID],0)),"Not Found")</f>
        <v>3</v>
      </c>
      <c r="Z2775" s="5">
        <f>IFERROR(VLOOKUP(tbl_HRMaster[[#This Row],[EmployeeID]],tbl_ManagerSurvey[[EmployeeID]:[PerformanceRating]],2,FALSE),"Not Found")</f>
        <v>3</v>
      </c>
      <c r="AA2775" s="5">
        <f>IFERROR(VLOOKUP(tbl_HRMaster[[#This Row],[EmployeeID]],tbl_ManagerSurvey[[EmployeeID]:[PerformanceRating]],3,FALSE),"Not Found")</f>
        <v>4</v>
      </c>
      <c r="AB2775" s="5" t="str">
        <f>IF(tbl_HRMaster[[#This Row],[Attrition]]="Yes","Left","Active")</f>
        <v>Active</v>
      </c>
      <c r="AC2775" s="5" t="str">
        <f>_xlfn.IFS(tbl_HRMaster[[#This Row],[Age]]&lt;25,"Under 25",tbl_HRMaster[[#This Row],[Age]]&lt;35,"25-34",tbl_HRMaster[[#This Row],[Age]]&lt;45,"35-44",tbl_HRMaster[[#This Row],[Age]]&lt;55,"45-54",TRUE,"Above 54")</f>
        <v>35-44</v>
      </c>
      <c r="AD2775" s="5" t="str">
        <f>_xlfn.IFS(
tbl_HRMaster[[#This Row],[YearsAtCompany]]&lt;2,"&lt; 2 Years",
tbl_HRMaster[[#This Row],[YearsAtCompany]]&lt;5,"2-4 Years",
tbl_HRMaster[[#This Row],[YearsAtCompany]]&lt;10,"5-9 Years",
TRUE,"10+ Years"
)</f>
        <v>10+ Years</v>
      </c>
      <c r="AE2775" s="5">
        <f>IF(tbl_HRMaster[[#This Row],[Attrition]]="Yes",1,0)</f>
        <v>0</v>
      </c>
    </row>
    <row r="2776" spans="1:31" x14ac:dyDescent="0.25">
      <c r="A2776">
        <v>43</v>
      </c>
      <c r="B2776" t="s">
        <v>21</v>
      </c>
      <c r="C2776" t="s">
        <v>22</v>
      </c>
      <c r="D2776" t="s">
        <v>23</v>
      </c>
      <c r="E2776">
        <v>1</v>
      </c>
      <c r="F2776">
        <v>3</v>
      </c>
      <c r="G2776" t="s">
        <v>45</v>
      </c>
      <c r="H2776">
        <v>4388</v>
      </c>
      <c r="I2776" t="s">
        <v>25</v>
      </c>
      <c r="J2776">
        <v>2</v>
      </c>
      <c r="K2776" t="s">
        <v>42</v>
      </c>
      <c r="L2776" t="s">
        <v>27</v>
      </c>
      <c r="M2776">
        <v>29320</v>
      </c>
      <c r="N2776">
        <v>5</v>
      </c>
      <c r="O2776">
        <v>24</v>
      </c>
      <c r="P2776">
        <v>0</v>
      </c>
      <c r="Q2776">
        <v>22</v>
      </c>
      <c r="R2776">
        <v>3</v>
      </c>
      <c r="S2776">
        <v>17</v>
      </c>
      <c r="T2776">
        <v>1</v>
      </c>
      <c r="U2776">
        <v>9</v>
      </c>
      <c r="V2776">
        <f>COUNTIF(tbl_HRMaster[EmployeeID],tbl_HRMaster[[#This Row],[EmployeeID]])</f>
        <v>1</v>
      </c>
      <c r="W2776">
        <f>IFERROR(INDEX(tbl_EmployeeSurvey[EnvironmentSatisfaction],MATCH(tbl_HRMaster[[#This Row],[EmployeeID]],tbl_EmployeeSurvey[EmployeeID],0)),"Not Found")</f>
        <v>4</v>
      </c>
      <c r="X2776">
        <f>IFERROR(INDEX(tbl_EmployeeSurvey[JobSatisfaction],MATCH(tbl_HRMaster[[#This Row],[EmployeeID]],tbl_EmployeeSurvey[EmployeeID],0)),"Not Found")</f>
        <v>4</v>
      </c>
      <c r="Y2776" s="5">
        <f>IFERROR(INDEX(tbl_EmployeeSurvey[WorkLifeBalance],MATCH(tbl_HRMaster[[#This Row],[EmployeeID]],tbl_EmployeeSurvey[EmployeeID],0)),"Not Found")</f>
        <v>3</v>
      </c>
      <c r="Z2776" s="5">
        <f>IFERROR(VLOOKUP(tbl_HRMaster[[#This Row],[EmployeeID]],tbl_ManagerSurvey[[EmployeeID]:[PerformanceRating]],2,FALSE),"Not Found")</f>
        <v>3</v>
      </c>
      <c r="AA2776" s="5">
        <f>IFERROR(VLOOKUP(tbl_HRMaster[[#This Row],[EmployeeID]],tbl_ManagerSurvey[[EmployeeID]:[PerformanceRating]],3,FALSE),"Not Found")</f>
        <v>4</v>
      </c>
      <c r="AB2776" s="5" t="str">
        <f>IF(tbl_HRMaster[[#This Row],[Attrition]]="Yes","Left","Active")</f>
        <v>Active</v>
      </c>
      <c r="AC2776" s="5" t="str">
        <f>_xlfn.IFS(tbl_HRMaster[[#This Row],[Age]]&lt;25,"Under 25",tbl_HRMaster[[#This Row],[Age]]&lt;35,"25-34",tbl_HRMaster[[#This Row],[Age]]&lt;45,"35-44",tbl_HRMaster[[#This Row],[Age]]&lt;55,"45-54",TRUE,"Above 54")</f>
        <v>35-44</v>
      </c>
      <c r="AD2776" s="5" t="str">
        <f>_xlfn.IFS(
tbl_HRMaster[[#This Row],[YearsAtCompany]]&lt;2,"&lt; 2 Years",
tbl_HRMaster[[#This Row],[YearsAtCompany]]&lt;5,"2-4 Years",
tbl_HRMaster[[#This Row],[YearsAtCompany]]&lt;10,"5-9 Years",
TRUE,"10+ Years"
)</f>
        <v>10+ Years</v>
      </c>
      <c r="AE2776" s="5">
        <f>IF(tbl_HRMaster[[#This Row],[Attrition]]="Yes",1,0)</f>
        <v>0</v>
      </c>
    </row>
    <row r="2777" spans="1:31" x14ac:dyDescent="0.25">
      <c r="A2777">
        <v>38</v>
      </c>
      <c r="B2777" t="s">
        <v>21</v>
      </c>
      <c r="C2777" t="s">
        <v>22</v>
      </c>
      <c r="D2777" t="s">
        <v>23</v>
      </c>
      <c r="E2777">
        <v>20</v>
      </c>
      <c r="F2777">
        <v>4</v>
      </c>
      <c r="G2777" t="s">
        <v>38</v>
      </c>
      <c r="H2777">
        <v>1173</v>
      </c>
      <c r="I2777" t="s">
        <v>25</v>
      </c>
      <c r="J2777">
        <v>2</v>
      </c>
      <c r="K2777" t="s">
        <v>39</v>
      </c>
      <c r="L2777" t="s">
        <v>27</v>
      </c>
      <c r="M2777">
        <v>20290</v>
      </c>
      <c r="N2777">
        <v>3</v>
      </c>
      <c r="O2777">
        <v>11</v>
      </c>
      <c r="P2777">
        <v>1</v>
      </c>
      <c r="Q2777">
        <v>20</v>
      </c>
      <c r="R2777">
        <v>3</v>
      </c>
      <c r="S2777">
        <v>18</v>
      </c>
      <c r="T2777">
        <v>1</v>
      </c>
      <c r="U2777">
        <v>11</v>
      </c>
      <c r="V2777">
        <f>COUNTIF(tbl_HRMaster[EmployeeID],tbl_HRMaster[[#This Row],[EmployeeID]])</f>
        <v>1</v>
      </c>
      <c r="W2777">
        <f>IFERROR(INDEX(tbl_EmployeeSurvey[EnvironmentSatisfaction],MATCH(tbl_HRMaster[[#This Row],[EmployeeID]],tbl_EmployeeSurvey[EmployeeID],0)),"Not Found")</f>
        <v>2</v>
      </c>
      <c r="X2777">
        <f>IFERROR(INDEX(tbl_EmployeeSurvey[JobSatisfaction],MATCH(tbl_HRMaster[[#This Row],[EmployeeID]],tbl_EmployeeSurvey[EmployeeID],0)),"Not Found")</f>
        <v>3</v>
      </c>
      <c r="Y2777" s="5">
        <f>IFERROR(INDEX(tbl_EmployeeSurvey[WorkLifeBalance],MATCH(tbl_HRMaster[[#This Row],[EmployeeID]],tbl_EmployeeSurvey[EmployeeID],0)),"Not Found")</f>
        <v>3</v>
      </c>
      <c r="Z2777" s="5">
        <f>IFERROR(VLOOKUP(tbl_HRMaster[[#This Row],[EmployeeID]],tbl_ManagerSurvey[[EmployeeID]:[PerformanceRating]],2,FALSE),"Not Found")</f>
        <v>2</v>
      </c>
      <c r="AA2777" s="5">
        <f>IFERROR(VLOOKUP(tbl_HRMaster[[#This Row],[EmployeeID]],tbl_ManagerSurvey[[EmployeeID]:[PerformanceRating]],3,FALSE),"Not Found")</f>
        <v>3</v>
      </c>
      <c r="AB2777" s="5" t="str">
        <f>IF(tbl_HRMaster[[#This Row],[Attrition]]="Yes","Left","Active")</f>
        <v>Active</v>
      </c>
      <c r="AC2777" s="5" t="str">
        <f>_xlfn.IFS(tbl_HRMaster[[#This Row],[Age]]&lt;25,"Under 25",tbl_HRMaster[[#This Row],[Age]]&lt;35,"25-34",tbl_HRMaster[[#This Row],[Age]]&lt;45,"35-44",tbl_HRMaster[[#This Row],[Age]]&lt;55,"45-54",TRUE,"Above 54")</f>
        <v>35-44</v>
      </c>
      <c r="AD2777" s="5" t="str">
        <f>_xlfn.IFS(
tbl_HRMaster[[#This Row],[YearsAtCompany]]&lt;2,"&lt; 2 Years",
tbl_HRMaster[[#This Row],[YearsAtCompany]]&lt;5,"2-4 Years",
tbl_HRMaster[[#This Row],[YearsAtCompany]]&lt;10,"5-9 Years",
TRUE,"10+ Years"
)</f>
        <v>10+ Years</v>
      </c>
      <c r="AE2777" s="5">
        <f>IF(tbl_HRMaster[[#This Row],[Attrition]]="Yes",1,0)</f>
        <v>0</v>
      </c>
    </row>
    <row r="2778" spans="1:31" x14ac:dyDescent="0.25">
      <c r="A2778">
        <v>38</v>
      </c>
      <c r="B2778" t="s">
        <v>21</v>
      </c>
      <c r="C2778" t="s">
        <v>22</v>
      </c>
      <c r="D2778" t="s">
        <v>23</v>
      </c>
      <c r="E2778">
        <v>20</v>
      </c>
      <c r="F2778">
        <v>4</v>
      </c>
      <c r="G2778" t="s">
        <v>38</v>
      </c>
      <c r="H2778">
        <v>2643</v>
      </c>
      <c r="I2778" t="s">
        <v>25</v>
      </c>
      <c r="J2778">
        <v>2</v>
      </c>
      <c r="K2778" t="s">
        <v>39</v>
      </c>
      <c r="L2778" t="s">
        <v>27</v>
      </c>
      <c r="M2778">
        <v>20290</v>
      </c>
      <c r="N2778">
        <v>3</v>
      </c>
      <c r="O2778">
        <v>11</v>
      </c>
      <c r="P2778">
        <v>1</v>
      </c>
      <c r="Q2778">
        <v>20</v>
      </c>
      <c r="R2778">
        <v>3</v>
      </c>
      <c r="S2778">
        <v>18</v>
      </c>
      <c r="T2778">
        <v>1</v>
      </c>
      <c r="U2778">
        <v>11</v>
      </c>
      <c r="V2778">
        <f>COUNTIF(tbl_HRMaster[EmployeeID],tbl_HRMaster[[#This Row],[EmployeeID]])</f>
        <v>1</v>
      </c>
      <c r="W2778">
        <f>IFERROR(INDEX(tbl_EmployeeSurvey[EnvironmentSatisfaction],MATCH(tbl_HRMaster[[#This Row],[EmployeeID]],tbl_EmployeeSurvey[EmployeeID],0)),"Not Found")</f>
        <v>2</v>
      </c>
      <c r="X2778">
        <f>IFERROR(INDEX(tbl_EmployeeSurvey[JobSatisfaction],MATCH(tbl_HRMaster[[#This Row],[EmployeeID]],tbl_EmployeeSurvey[EmployeeID],0)),"Not Found")</f>
        <v>3</v>
      </c>
      <c r="Y2778" s="5">
        <f>IFERROR(INDEX(tbl_EmployeeSurvey[WorkLifeBalance],MATCH(tbl_HRMaster[[#This Row],[EmployeeID]],tbl_EmployeeSurvey[EmployeeID],0)),"Not Found")</f>
        <v>3</v>
      </c>
      <c r="Z2778" s="5">
        <f>IFERROR(VLOOKUP(tbl_HRMaster[[#This Row],[EmployeeID]],tbl_ManagerSurvey[[EmployeeID]:[PerformanceRating]],2,FALSE),"Not Found")</f>
        <v>2</v>
      </c>
      <c r="AA2778" s="5">
        <f>IFERROR(VLOOKUP(tbl_HRMaster[[#This Row],[EmployeeID]],tbl_ManagerSurvey[[EmployeeID]:[PerformanceRating]],3,FALSE),"Not Found")</f>
        <v>3</v>
      </c>
      <c r="AB2778" s="5" t="str">
        <f>IF(tbl_HRMaster[[#This Row],[Attrition]]="Yes","Left","Active")</f>
        <v>Active</v>
      </c>
      <c r="AC2778" s="5" t="str">
        <f>_xlfn.IFS(tbl_HRMaster[[#This Row],[Age]]&lt;25,"Under 25",tbl_HRMaster[[#This Row],[Age]]&lt;35,"25-34",tbl_HRMaster[[#This Row],[Age]]&lt;45,"35-44",tbl_HRMaster[[#This Row],[Age]]&lt;55,"45-54",TRUE,"Above 54")</f>
        <v>35-44</v>
      </c>
      <c r="AD2778" s="5" t="str">
        <f>_xlfn.IFS(
tbl_HRMaster[[#This Row],[YearsAtCompany]]&lt;2,"&lt; 2 Years",
tbl_HRMaster[[#This Row],[YearsAtCompany]]&lt;5,"2-4 Years",
tbl_HRMaster[[#This Row],[YearsAtCompany]]&lt;10,"5-9 Years",
TRUE,"10+ Years"
)</f>
        <v>10+ Years</v>
      </c>
      <c r="AE2778" s="5">
        <f>IF(tbl_HRMaster[[#This Row],[Attrition]]="Yes",1,0)</f>
        <v>0</v>
      </c>
    </row>
    <row r="2779" spans="1:31" x14ac:dyDescent="0.25">
      <c r="A2779">
        <v>38</v>
      </c>
      <c r="B2779" t="s">
        <v>21</v>
      </c>
      <c r="C2779" t="s">
        <v>22</v>
      </c>
      <c r="D2779" t="s">
        <v>23</v>
      </c>
      <c r="E2779">
        <v>20</v>
      </c>
      <c r="F2779">
        <v>4</v>
      </c>
      <c r="G2779" t="s">
        <v>38</v>
      </c>
      <c r="H2779">
        <v>4113</v>
      </c>
      <c r="I2779" t="s">
        <v>25</v>
      </c>
      <c r="J2779">
        <v>2</v>
      </c>
      <c r="K2779" t="s">
        <v>39</v>
      </c>
      <c r="L2779" t="s">
        <v>27</v>
      </c>
      <c r="M2779">
        <v>20290</v>
      </c>
      <c r="N2779">
        <v>3</v>
      </c>
      <c r="O2779">
        <v>11</v>
      </c>
      <c r="P2779">
        <v>1</v>
      </c>
      <c r="Q2779">
        <v>20</v>
      </c>
      <c r="R2779">
        <v>3</v>
      </c>
      <c r="S2779">
        <v>18</v>
      </c>
      <c r="T2779">
        <v>1</v>
      </c>
      <c r="U2779">
        <v>11</v>
      </c>
      <c r="V2779">
        <f>COUNTIF(tbl_HRMaster[EmployeeID],tbl_HRMaster[[#This Row],[EmployeeID]])</f>
        <v>1</v>
      </c>
      <c r="W2779">
        <f>IFERROR(INDEX(tbl_EmployeeSurvey[EnvironmentSatisfaction],MATCH(tbl_HRMaster[[#This Row],[EmployeeID]],tbl_EmployeeSurvey[EmployeeID],0)),"Not Found")</f>
        <v>2</v>
      </c>
      <c r="X2779">
        <f>IFERROR(INDEX(tbl_EmployeeSurvey[JobSatisfaction],MATCH(tbl_HRMaster[[#This Row],[EmployeeID]],tbl_EmployeeSurvey[EmployeeID],0)),"Not Found")</f>
        <v>3</v>
      </c>
      <c r="Y2779" s="5">
        <f>IFERROR(INDEX(tbl_EmployeeSurvey[WorkLifeBalance],MATCH(tbl_HRMaster[[#This Row],[EmployeeID]],tbl_EmployeeSurvey[EmployeeID],0)),"Not Found")</f>
        <v>3</v>
      </c>
      <c r="Z2779" s="5">
        <f>IFERROR(VLOOKUP(tbl_HRMaster[[#This Row],[EmployeeID]],tbl_ManagerSurvey[[EmployeeID]:[PerformanceRating]],2,FALSE),"Not Found")</f>
        <v>2</v>
      </c>
      <c r="AA2779" s="5">
        <f>IFERROR(VLOOKUP(tbl_HRMaster[[#This Row],[EmployeeID]],tbl_ManagerSurvey[[EmployeeID]:[PerformanceRating]],3,FALSE),"Not Found")</f>
        <v>3</v>
      </c>
      <c r="AB2779" s="5" t="str">
        <f>IF(tbl_HRMaster[[#This Row],[Attrition]]="Yes","Left","Active")</f>
        <v>Active</v>
      </c>
      <c r="AC2779" s="5" t="str">
        <f>_xlfn.IFS(tbl_HRMaster[[#This Row],[Age]]&lt;25,"Under 25",tbl_HRMaster[[#This Row],[Age]]&lt;35,"25-34",tbl_HRMaster[[#This Row],[Age]]&lt;45,"35-44",tbl_HRMaster[[#This Row],[Age]]&lt;55,"45-54",TRUE,"Above 54")</f>
        <v>35-44</v>
      </c>
      <c r="AD2779" s="5" t="str">
        <f>_xlfn.IFS(
tbl_HRMaster[[#This Row],[YearsAtCompany]]&lt;2,"&lt; 2 Years",
tbl_HRMaster[[#This Row],[YearsAtCompany]]&lt;5,"2-4 Years",
tbl_HRMaster[[#This Row],[YearsAtCompany]]&lt;10,"5-9 Years",
TRUE,"10+ Years"
)</f>
        <v>10+ Years</v>
      </c>
      <c r="AE2779" s="5">
        <f>IF(tbl_HRMaster[[#This Row],[Attrition]]="Yes",1,0)</f>
        <v>0</v>
      </c>
    </row>
    <row r="2780" spans="1:31" x14ac:dyDescent="0.25">
      <c r="A2780">
        <v>40</v>
      </c>
      <c r="B2780" t="s">
        <v>21</v>
      </c>
      <c r="C2780" t="s">
        <v>29</v>
      </c>
      <c r="D2780" t="s">
        <v>30</v>
      </c>
      <c r="E2780">
        <v>3</v>
      </c>
      <c r="F2780">
        <v>4</v>
      </c>
      <c r="G2780" t="s">
        <v>38</v>
      </c>
      <c r="H2780">
        <v>276</v>
      </c>
      <c r="I2780" t="s">
        <v>25</v>
      </c>
      <c r="J2780">
        <v>3</v>
      </c>
      <c r="K2780" t="s">
        <v>37</v>
      </c>
      <c r="L2780" t="s">
        <v>27</v>
      </c>
      <c r="M2780">
        <v>51260</v>
      </c>
      <c r="N2780">
        <v>5</v>
      </c>
      <c r="O2780">
        <v>18</v>
      </c>
      <c r="P2780">
        <v>0</v>
      </c>
      <c r="Q2780">
        <v>20</v>
      </c>
      <c r="R2780">
        <v>2</v>
      </c>
      <c r="S2780">
        <v>18</v>
      </c>
      <c r="T2780">
        <v>1</v>
      </c>
      <c r="U2780">
        <v>12</v>
      </c>
      <c r="V2780">
        <f>COUNTIF(tbl_HRMaster[EmployeeID],tbl_HRMaster[[#This Row],[EmployeeID]])</f>
        <v>1</v>
      </c>
      <c r="W2780">
        <f>IFERROR(INDEX(tbl_EmployeeSurvey[EnvironmentSatisfaction],MATCH(tbl_HRMaster[[#This Row],[EmployeeID]],tbl_EmployeeSurvey[EmployeeID],0)),"Not Found")</f>
        <v>4</v>
      </c>
      <c r="X2780">
        <f>IFERROR(INDEX(tbl_EmployeeSurvey[JobSatisfaction],MATCH(tbl_HRMaster[[#This Row],[EmployeeID]],tbl_EmployeeSurvey[EmployeeID],0)),"Not Found")</f>
        <v>1</v>
      </c>
      <c r="Y2780" s="5">
        <f>IFERROR(INDEX(tbl_EmployeeSurvey[WorkLifeBalance],MATCH(tbl_HRMaster[[#This Row],[EmployeeID]],tbl_EmployeeSurvey[EmployeeID],0)),"Not Found")</f>
        <v>3</v>
      </c>
      <c r="Z2780" s="5">
        <f>IFERROR(VLOOKUP(tbl_HRMaster[[#This Row],[EmployeeID]],tbl_ManagerSurvey[[EmployeeID]:[PerformanceRating]],2,FALSE),"Not Found")</f>
        <v>3</v>
      </c>
      <c r="AA2780" s="5">
        <f>IFERROR(VLOOKUP(tbl_HRMaster[[#This Row],[EmployeeID]],tbl_ManagerSurvey[[EmployeeID]:[PerformanceRating]],3,FALSE),"Not Found")</f>
        <v>3</v>
      </c>
      <c r="AB2780" s="5" t="str">
        <f>IF(tbl_HRMaster[[#This Row],[Attrition]]="Yes","Left","Active")</f>
        <v>Active</v>
      </c>
      <c r="AC2780" s="5" t="str">
        <f>_xlfn.IFS(tbl_HRMaster[[#This Row],[Age]]&lt;25,"Under 25",tbl_HRMaster[[#This Row],[Age]]&lt;35,"25-34",tbl_HRMaster[[#This Row],[Age]]&lt;45,"35-44",tbl_HRMaster[[#This Row],[Age]]&lt;55,"45-54",TRUE,"Above 54")</f>
        <v>35-44</v>
      </c>
      <c r="AD2780" s="5" t="str">
        <f>_xlfn.IFS(
tbl_HRMaster[[#This Row],[YearsAtCompany]]&lt;2,"&lt; 2 Years",
tbl_HRMaster[[#This Row],[YearsAtCompany]]&lt;5,"2-4 Years",
tbl_HRMaster[[#This Row],[YearsAtCompany]]&lt;10,"5-9 Years",
TRUE,"10+ Years"
)</f>
        <v>10+ Years</v>
      </c>
      <c r="AE2780" s="5">
        <f>IF(tbl_HRMaster[[#This Row],[Attrition]]="Yes",1,0)</f>
        <v>0</v>
      </c>
    </row>
    <row r="2781" spans="1:31" x14ac:dyDescent="0.25">
      <c r="A2781">
        <v>40</v>
      </c>
      <c r="B2781" t="s">
        <v>21</v>
      </c>
      <c r="C2781" t="s">
        <v>29</v>
      </c>
      <c r="D2781" t="s">
        <v>30</v>
      </c>
      <c r="E2781">
        <v>3</v>
      </c>
      <c r="F2781">
        <v>4</v>
      </c>
      <c r="G2781" t="s">
        <v>38</v>
      </c>
      <c r="H2781">
        <v>1746</v>
      </c>
      <c r="I2781" t="s">
        <v>25</v>
      </c>
      <c r="J2781">
        <v>3</v>
      </c>
      <c r="K2781" t="s">
        <v>37</v>
      </c>
      <c r="L2781" t="s">
        <v>27</v>
      </c>
      <c r="M2781">
        <v>51260</v>
      </c>
      <c r="N2781">
        <v>5</v>
      </c>
      <c r="O2781">
        <v>18</v>
      </c>
      <c r="P2781">
        <v>0</v>
      </c>
      <c r="Q2781">
        <v>20</v>
      </c>
      <c r="R2781">
        <v>2</v>
      </c>
      <c r="S2781">
        <v>18</v>
      </c>
      <c r="T2781">
        <v>1</v>
      </c>
      <c r="U2781">
        <v>12</v>
      </c>
      <c r="V2781">
        <f>COUNTIF(tbl_HRMaster[EmployeeID],tbl_HRMaster[[#This Row],[EmployeeID]])</f>
        <v>1</v>
      </c>
      <c r="W2781">
        <f>IFERROR(INDEX(tbl_EmployeeSurvey[EnvironmentSatisfaction],MATCH(tbl_HRMaster[[#This Row],[EmployeeID]],tbl_EmployeeSurvey[EmployeeID],0)),"Not Found")</f>
        <v>4</v>
      </c>
      <c r="X2781">
        <f>IFERROR(INDEX(tbl_EmployeeSurvey[JobSatisfaction],MATCH(tbl_HRMaster[[#This Row],[EmployeeID]],tbl_EmployeeSurvey[EmployeeID],0)),"Not Found")</f>
        <v>1</v>
      </c>
      <c r="Y2781" s="5">
        <f>IFERROR(INDEX(tbl_EmployeeSurvey[WorkLifeBalance],MATCH(tbl_HRMaster[[#This Row],[EmployeeID]],tbl_EmployeeSurvey[EmployeeID],0)),"Not Found")</f>
        <v>3</v>
      </c>
      <c r="Z2781" s="5">
        <f>IFERROR(VLOOKUP(tbl_HRMaster[[#This Row],[EmployeeID]],tbl_ManagerSurvey[[EmployeeID]:[PerformanceRating]],2,FALSE),"Not Found")</f>
        <v>3</v>
      </c>
      <c r="AA2781" s="5">
        <f>IFERROR(VLOOKUP(tbl_HRMaster[[#This Row],[EmployeeID]],tbl_ManagerSurvey[[EmployeeID]:[PerformanceRating]],3,FALSE),"Not Found")</f>
        <v>3</v>
      </c>
      <c r="AB2781" s="5" t="str">
        <f>IF(tbl_HRMaster[[#This Row],[Attrition]]="Yes","Left","Active")</f>
        <v>Active</v>
      </c>
      <c r="AC2781" s="5" t="str">
        <f>_xlfn.IFS(tbl_HRMaster[[#This Row],[Age]]&lt;25,"Under 25",tbl_HRMaster[[#This Row],[Age]]&lt;35,"25-34",tbl_HRMaster[[#This Row],[Age]]&lt;45,"35-44",tbl_HRMaster[[#This Row],[Age]]&lt;55,"45-54",TRUE,"Above 54")</f>
        <v>35-44</v>
      </c>
      <c r="AD2781" s="5" t="str">
        <f>_xlfn.IFS(
tbl_HRMaster[[#This Row],[YearsAtCompany]]&lt;2,"&lt; 2 Years",
tbl_HRMaster[[#This Row],[YearsAtCompany]]&lt;5,"2-4 Years",
tbl_HRMaster[[#This Row],[YearsAtCompany]]&lt;10,"5-9 Years",
TRUE,"10+ Years"
)</f>
        <v>10+ Years</v>
      </c>
      <c r="AE2781" s="5">
        <f>IF(tbl_HRMaster[[#This Row],[Attrition]]="Yes",1,0)</f>
        <v>0</v>
      </c>
    </row>
    <row r="2782" spans="1:31" x14ac:dyDescent="0.25">
      <c r="A2782">
        <v>40</v>
      </c>
      <c r="B2782" t="s">
        <v>21</v>
      </c>
      <c r="C2782" t="s">
        <v>29</v>
      </c>
      <c r="D2782" t="s">
        <v>30</v>
      </c>
      <c r="E2782">
        <v>3</v>
      </c>
      <c r="F2782">
        <v>4</v>
      </c>
      <c r="G2782" t="s">
        <v>38</v>
      </c>
      <c r="H2782">
        <v>3216</v>
      </c>
      <c r="I2782" t="s">
        <v>25</v>
      </c>
      <c r="J2782">
        <v>3</v>
      </c>
      <c r="K2782" t="s">
        <v>37</v>
      </c>
      <c r="L2782" t="s">
        <v>27</v>
      </c>
      <c r="M2782">
        <v>51260</v>
      </c>
      <c r="N2782">
        <v>5</v>
      </c>
      <c r="O2782">
        <v>18</v>
      </c>
      <c r="P2782">
        <v>0</v>
      </c>
      <c r="Q2782">
        <v>20</v>
      </c>
      <c r="R2782">
        <v>2</v>
      </c>
      <c r="S2782">
        <v>18</v>
      </c>
      <c r="T2782">
        <v>1</v>
      </c>
      <c r="U2782">
        <v>12</v>
      </c>
      <c r="V2782">
        <f>COUNTIF(tbl_HRMaster[EmployeeID],tbl_HRMaster[[#This Row],[EmployeeID]])</f>
        <v>1</v>
      </c>
      <c r="W2782">
        <f>IFERROR(INDEX(tbl_EmployeeSurvey[EnvironmentSatisfaction],MATCH(tbl_HRMaster[[#This Row],[EmployeeID]],tbl_EmployeeSurvey[EmployeeID],0)),"Not Found")</f>
        <v>4</v>
      </c>
      <c r="X2782">
        <f>IFERROR(INDEX(tbl_EmployeeSurvey[JobSatisfaction],MATCH(tbl_HRMaster[[#This Row],[EmployeeID]],tbl_EmployeeSurvey[EmployeeID],0)),"Not Found")</f>
        <v>1</v>
      </c>
      <c r="Y2782" s="5">
        <f>IFERROR(INDEX(tbl_EmployeeSurvey[WorkLifeBalance],MATCH(tbl_HRMaster[[#This Row],[EmployeeID]],tbl_EmployeeSurvey[EmployeeID],0)),"Not Found")</f>
        <v>3</v>
      </c>
      <c r="Z2782" s="5">
        <f>IFERROR(VLOOKUP(tbl_HRMaster[[#This Row],[EmployeeID]],tbl_ManagerSurvey[[EmployeeID]:[PerformanceRating]],2,FALSE),"Not Found")</f>
        <v>3</v>
      </c>
      <c r="AA2782" s="5">
        <f>IFERROR(VLOOKUP(tbl_HRMaster[[#This Row],[EmployeeID]],tbl_ManagerSurvey[[EmployeeID]:[PerformanceRating]],3,FALSE),"Not Found")</f>
        <v>3</v>
      </c>
      <c r="AB2782" s="5" t="str">
        <f>IF(tbl_HRMaster[[#This Row],[Attrition]]="Yes","Left","Active")</f>
        <v>Active</v>
      </c>
      <c r="AC2782" s="5" t="str">
        <f>_xlfn.IFS(tbl_HRMaster[[#This Row],[Age]]&lt;25,"Under 25",tbl_HRMaster[[#This Row],[Age]]&lt;35,"25-34",tbl_HRMaster[[#This Row],[Age]]&lt;45,"35-44",tbl_HRMaster[[#This Row],[Age]]&lt;55,"45-54",TRUE,"Above 54")</f>
        <v>35-44</v>
      </c>
      <c r="AD2782" s="5" t="str">
        <f>_xlfn.IFS(
tbl_HRMaster[[#This Row],[YearsAtCompany]]&lt;2,"&lt; 2 Years",
tbl_HRMaster[[#This Row],[YearsAtCompany]]&lt;5,"2-4 Years",
tbl_HRMaster[[#This Row],[YearsAtCompany]]&lt;10,"5-9 Years",
TRUE,"10+ Years"
)</f>
        <v>10+ Years</v>
      </c>
      <c r="AE2782" s="5">
        <f>IF(tbl_HRMaster[[#This Row],[Attrition]]="Yes",1,0)</f>
        <v>0</v>
      </c>
    </row>
    <row r="2783" spans="1:31" x14ac:dyDescent="0.25">
      <c r="A2783">
        <v>38</v>
      </c>
      <c r="B2783" t="s">
        <v>21</v>
      </c>
      <c r="C2783" t="s">
        <v>22</v>
      </c>
      <c r="D2783" t="s">
        <v>30</v>
      </c>
      <c r="E2783">
        <v>5</v>
      </c>
      <c r="F2783">
        <v>3</v>
      </c>
      <c r="G2783" t="s">
        <v>46</v>
      </c>
      <c r="H2783">
        <v>527</v>
      </c>
      <c r="I2783" t="s">
        <v>34</v>
      </c>
      <c r="J2783">
        <v>1</v>
      </c>
      <c r="K2783" t="s">
        <v>35</v>
      </c>
      <c r="L2783" t="s">
        <v>27</v>
      </c>
      <c r="M2783">
        <v>63490</v>
      </c>
      <c r="N2783">
        <v>0</v>
      </c>
      <c r="O2783">
        <v>11</v>
      </c>
      <c r="P2783">
        <v>0</v>
      </c>
      <c r="Q2783">
        <v>20</v>
      </c>
      <c r="R2783">
        <v>3</v>
      </c>
      <c r="S2783">
        <v>19</v>
      </c>
      <c r="T2783">
        <v>1</v>
      </c>
      <c r="U2783">
        <v>9</v>
      </c>
      <c r="V2783">
        <f>COUNTIF(tbl_HRMaster[EmployeeID],tbl_HRMaster[[#This Row],[EmployeeID]])</f>
        <v>1</v>
      </c>
      <c r="W2783">
        <f>IFERROR(INDEX(tbl_EmployeeSurvey[EnvironmentSatisfaction],MATCH(tbl_HRMaster[[#This Row],[EmployeeID]],tbl_EmployeeSurvey[EmployeeID],0)),"Not Found")</f>
        <v>3</v>
      </c>
      <c r="X2783">
        <f>IFERROR(INDEX(tbl_EmployeeSurvey[JobSatisfaction],MATCH(tbl_HRMaster[[#This Row],[EmployeeID]],tbl_EmployeeSurvey[EmployeeID],0)),"Not Found")</f>
        <v>3</v>
      </c>
      <c r="Y2783" s="5">
        <f>IFERROR(INDEX(tbl_EmployeeSurvey[WorkLifeBalance],MATCH(tbl_HRMaster[[#This Row],[EmployeeID]],tbl_EmployeeSurvey[EmployeeID],0)),"Not Found")</f>
        <v>2</v>
      </c>
      <c r="Z2783" s="5">
        <f>IFERROR(VLOOKUP(tbl_HRMaster[[#This Row],[EmployeeID]],tbl_ManagerSurvey[[EmployeeID]:[PerformanceRating]],2,FALSE),"Not Found")</f>
        <v>3</v>
      </c>
      <c r="AA2783" s="5">
        <f>IFERROR(VLOOKUP(tbl_HRMaster[[#This Row],[EmployeeID]],tbl_ManagerSurvey[[EmployeeID]:[PerformanceRating]],3,FALSE),"Not Found")</f>
        <v>3</v>
      </c>
      <c r="AB2783" s="5" t="str">
        <f>IF(tbl_HRMaster[[#This Row],[Attrition]]="Yes","Left","Active")</f>
        <v>Active</v>
      </c>
      <c r="AC2783" s="5" t="str">
        <f>_xlfn.IFS(tbl_HRMaster[[#This Row],[Age]]&lt;25,"Under 25",tbl_HRMaster[[#This Row],[Age]]&lt;35,"25-34",tbl_HRMaster[[#This Row],[Age]]&lt;45,"35-44",tbl_HRMaster[[#This Row],[Age]]&lt;55,"45-54",TRUE,"Above 54")</f>
        <v>35-44</v>
      </c>
      <c r="AD2783" s="5" t="str">
        <f>_xlfn.IFS(
tbl_HRMaster[[#This Row],[YearsAtCompany]]&lt;2,"&lt; 2 Years",
tbl_HRMaster[[#This Row],[YearsAtCompany]]&lt;5,"2-4 Years",
tbl_HRMaster[[#This Row],[YearsAtCompany]]&lt;10,"5-9 Years",
TRUE,"10+ Years"
)</f>
        <v>10+ Years</v>
      </c>
      <c r="AE2783" s="5">
        <f>IF(tbl_HRMaster[[#This Row],[Attrition]]="Yes",1,0)</f>
        <v>0</v>
      </c>
    </row>
    <row r="2784" spans="1:31" x14ac:dyDescent="0.25">
      <c r="A2784">
        <v>38</v>
      </c>
      <c r="B2784" t="s">
        <v>21</v>
      </c>
      <c r="C2784" t="s">
        <v>22</v>
      </c>
      <c r="D2784" t="s">
        <v>30</v>
      </c>
      <c r="E2784">
        <v>5</v>
      </c>
      <c r="F2784">
        <v>3</v>
      </c>
      <c r="G2784" t="s">
        <v>46</v>
      </c>
      <c r="H2784">
        <v>1997</v>
      </c>
      <c r="I2784" t="s">
        <v>34</v>
      </c>
      <c r="J2784">
        <v>1</v>
      </c>
      <c r="K2784" t="s">
        <v>35</v>
      </c>
      <c r="L2784" t="s">
        <v>27</v>
      </c>
      <c r="M2784">
        <v>63490</v>
      </c>
      <c r="N2784">
        <v>2</v>
      </c>
      <c r="O2784">
        <v>11</v>
      </c>
      <c r="P2784">
        <v>0</v>
      </c>
      <c r="Q2784">
        <v>20</v>
      </c>
      <c r="R2784">
        <v>3</v>
      </c>
      <c r="S2784">
        <v>19</v>
      </c>
      <c r="T2784">
        <v>1</v>
      </c>
      <c r="U2784">
        <v>9</v>
      </c>
      <c r="V2784">
        <f>COUNTIF(tbl_HRMaster[EmployeeID],tbl_HRMaster[[#This Row],[EmployeeID]])</f>
        <v>1</v>
      </c>
      <c r="W2784">
        <f>IFERROR(INDEX(tbl_EmployeeSurvey[EnvironmentSatisfaction],MATCH(tbl_HRMaster[[#This Row],[EmployeeID]],tbl_EmployeeSurvey[EmployeeID],0)),"Not Found")</f>
        <v>3</v>
      </c>
      <c r="X2784">
        <f>IFERROR(INDEX(tbl_EmployeeSurvey[JobSatisfaction],MATCH(tbl_HRMaster[[#This Row],[EmployeeID]],tbl_EmployeeSurvey[EmployeeID],0)),"Not Found")</f>
        <v>3</v>
      </c>
      <c r="Y2784" s="5">
        <f>IFERROR(INDEX(tbl_EmployeeSurvey[WorkLifeBalance],MATCH(tbl_HRMaster[[#This Row],[EmployeeID]],tbl_EmployeeSurvey[EmployeeID],0)),"Not Found")</f>
        <v>2</v>
      </c>
      <c r="Z2784" s="5">
        <f>IFERROR(VLOOKUP(tbl_HRMaster[[#This Row],[EmployeeID]],tbl_ManagerSurvey[[EmployeeID]:[PerformanceRating]],2,FALSE),"Not Found")</f>
        <v>3</v>
      </c>
      <c r="AA2784" s="5">
        <f>IFERROR(VLOOKUP(tbl_HRMaster[[#This Row],[EmployeeID]],tbl_ManagerSurvey[[EmployeeID]:[PerformanceRating]],3,FALSE),"Not Found")</f>
        <v>3</v>
      </c>
      <c r="AB2784" s="5" t="str">
        <f>IF(tbl_HRMaster[[#This Row],[Attrition]]="Yes","Left","Active")</f>
        <v>Active</v>
      </c>
      <c r="AC2784" s="5" t="str">
        <f>_xlfn.IFS(tbl_HRMaster[[#This Row],[Age]]&lt;25,"Under 25",tbl_HRMaster[[#This Row],[Age]]&lt;35,"25-34",tbl_HRMaster[[#This Row],[Age]]&lt;45,"35-44",tbl_HRMaster[[#This Row],[Age]]&lt;55,"45-54",TRUE,"Above 54")</f>
        <v>35-44</v>
      </c>
      <c r="AD2784" s="5" t="str">
        <f>_xlfn.IFS(
tbl_HRMaster[[#This Row],[YearsAtCompany]]&lt;2,"&lt; 2 Years",
tbl_HRMaster[[#This Row],[YearsAtCompany]]&lt;5,"2-4 Years",
tbl_HRMaster[[#This Row],[YearsAtCompany]]&lt;10,"5-9 Years",
TRUE,"10+ Years"
)</f>
        <v>10+ Years</v>
      </c>
      <c r="AE2784" s="5">
        <f>IF(tbl_HRMaster[[#This Row],[Attrition]]="Yes",1,0)</f>
        <v>0</v>
      </c>
    </row>
    <row r="2785" spans="1:31" x14ac:dyDescent="0.25">
      <c r="A2785">
        <v>38</v>
      </c>
      <c r="B2785" t="s">
        <v>21</v>
      </c>
      <c r="C2785" t="s">
        <v>22</v>
      </c>
      <c r="D2785" t="s">
        <v>30</v>
      </c>
      <c r="E2785">
        <v>5</v>
      </c>
      <c r="F2785">
        <v>3</v>
      </c>
      <c r="G2785" t="s">
        <v>46</v>
      </c>
      <c r="H2785">
        <v>3467</v>
      </c>
      <c r="I2785" t="s">
        <v>34</v>
      </c>
      <c r="J2785">
        <v>1</v>
      </c>
      <c r="K2785" t="s">
        <v>35</v>
      </c>
      <c r="L2785" t="s">
        <v>27</v>
      </c>
      <c r="M2785">
        <v>63490</v>
      </c>
      <c r="N2785">
        <v>0</v>
      </c>
      <c r="O2785">
        <v>11</v>
      </c>
      <c r="P2785">
        <v>0</v>
      </c>
      <c r="Q2785">
        <v>20</v>
      </c>
      <c r="R2785">
        <v>3</v>
      </c>
      <c r="S2785">
        <v>19</v>
      </c>
      <c r="T2785">
        <v>1</v>
      </c>
      <c r="U2785">
        <v>9</v>
      </c>
      <c r="V2785">
        <f>COUNTIF(tbl_HRMaster[EmployeeID],tbl_HRMaster[[#This Row],[EmployeeID]])</f>
        <v>1</v>
      </c>
      <c r="W2785">
        <f>IFERROR(INDEX(tbl_EmployeeSurvey[EnvironmentSatisfaction],MATCH(tbl_HRMaster[[#This Row],[EmployeeID]],tbl_EmployeeSurvey[EmployeeID],0)),"Not Found")</f>
        <v>3</v>
      </c>
      <c r="X2785">
        <f>IFERROR(INDEX(tbl_EmployeeSurvey[JobSatisfaction],MATCH(tbl_HRMaster[[#This Row],[EmployeeID]],tbl_EmployeeSurvey[EmployeeID],0)),"Not Found")</f>
        <v>3</v>
      </c>
      <c r="Y2785" s="5">
        <f>IFERROR(INDEX(tbl_EmployeeSurvey[WorkLifeBalance],MATCH(tbl_HRMaster[[#This Row],[EmployeeID]],tbl_EmployeeSurvey[EmployeeID],0)),"Not Found")</f>
        <v>2</v>
      </c>
      <c r="Z2785" s="5">
        <f>IFERROR(VLOOKUP(tbl_HRMaster[[#This Row],[EmployeeID]],tbl_ManagerSurvey[[EmployeeID]:[PerformanceRating]],2,FALSE),"Not Found")</f>
        <v>3</v>
      </c>
      <c r="AA2785" s="5">
        <f>IFERROR(VLOOKUP(tbl_HRMaster[[#This Row],[EmployeeID]],tbl_ManagerSurvey[[EmployeeID]:[PerformanceRating]],3,FALSE),"Not Found")</f>
        <v>3</v>
      </c>
      <c r="AB2785" s="5" t="str">
        <f>IF(tbl_HRMaster[[#This Row],[Attrition]]="Yes","Left","Active")</f>
        <v>Active</v>
      </c>
      <c r="AC2785" s="5" t="str">
        <f>_xlfn.IFS(tbl_HRMaster[[#This Row],[Age]]&lt;25,"Under 25",tbl_HRMaster[[#This Row],[Age]]&lt;35,"25-34",tbl_HRMaster[[#This Row],[Age]]&lt;45,"35-44",tbl_HRMaster[[#This Row],[Age]]&lt;55,"45-54",TRUE,"Above 54")</f>
        <v>35-44</v>
      </c>
      <c r="AD2785" s="5" t="str">
        <f>_xlfn.IFS(
tbl_HRMaster[[#This Row],[YearsAtCompany]]&lt;2,"&lt; 2 Years",
tbl_HRMaster[[#This Row],[YearsAtCompany]]&lt;5,"2-4 Years",
tbl_HRMaster[[#This Row],[YearsAtCompany]]&lt;10,"5-9 Years",
TRUE,"10+ Years"
)</f>
        <v>10+ Years</v>
      </c>
      <c r="AE2785" s="5">
        <f>IF(tbl_HRMaster[[#This Row],[Attrition]]="Yes",1,0)</f>
        <v>0</v>
      </c>
    </row>
    <row r="2786" spans="1:31" x14ac:dyDescent="0.25">
      <c r="A2786">
        <v>43</v>
      </c>
      <c r="B2786" t="s">
        <v>21</v>
      </c>
      <c r="C2786" t="s">
        <v>22</v>
      </c>
      <c r="D2786" t="s">
        <v>30</v>
      </c>
      <c r="E2786">
        <v>2</v>
      </c>
      <c r="F2786">
        <v>2</v>
      </c>
      <c r="G2786" t="s">
        <v>38</v>
      </c>
      <c r="H2786">
        <v>738</v>
      </c>
      <c r="I2786" t="s">
        <v>34</v>
      </c>
      <c r="J2786">
        <v>1</v>
      </c>
      <c r="K2786" t="s">
        <v>40</v>
      </c>
      <c r="L2786" t="s">
        <v>32</v>
      </c>
      <c r="M2786">
        <v>78610</v>
      </c>
      <c r="N2786">
        <v>1</v>
      </c>
      <c r="O2786">
        <v>14</v>
      </c>
      <c r="P2786">
        <v>2</v>
      </c>
      <c r="Q2786">
        <v>20</v>
      </c>
      <c r="R2786">
        <v>1</v>
      </c>
      <c r="S2786">
        <v>20</v>
      </c>
      <c r="T2786">
        <v>1</v>
      </c>
      <c r="U2786">
        <v>8</v>
      </c>
      <c r="V2786">
        <f>COUNTIF(tbl_HRMaster[EmployeeID],tbl_HRMaster[[#This Row],[EmployeeID]])</f>
        <v>1</v>
      </c>
      <c r="W2786">
        <f>IFERROR(INDEX(tbl_EmployeeSurvey[EnvironmentSatisfaction],MATCH(tbl_HRMaster[[#This Row],[EmployeeID]],tbl_EmployeeSurvey[EmployeeID],0)),"Not Found")</f>
        <v>1</v>
      </c>
      <c r="X2786">
        <f>IFERROR(INDEX(tbl_EmployeeSurvey[JobSatisfaction],MATCH(tbl_HRMaster[[#This Row],[EmployeeID]],tbl_EmployeeSurvey[EmployeeID],0)),"Not Found")</f>
        <v>3</v>
      </c>
      <c r="Y2786" s="5">
        <f>IFERROR(INDEX(tbl_EmployeeSurvey[WorkLifeBalance],MATCH(tbl_HRMaster[[#This Row],[EmployeeID]],tbl_EmployeeSurvey[EmployeeID],0)),"Not Found")</f>
        <v>1</v>
      </c>
      <c r="Z2786" s="5">
        <f>IFERROR(VLOOKUP(tbl_HRMaster[[#This Row],[EmployeeID]],tbl_ManagerSurvey[[EmployeeID]:[PerformanceRating]],2,FALSE),"Not Found")</f>
        <v>3</v>
      </c>
      <c r="AA2786" s="5">
        <f>IFERROR(VLOOKUP(tbl_HRMaster[[#This Row],[EmployeeID]],tbl_ManagerSurvey[[EmployeeID]:[PerformanceRating]],3,FALSE),"Not Found")</f>
        <v>3</v>
      </c>
      <c r="AB2786" s="5" t="str">
        <f>IF(tbl_HRMaster[[#This Row],[Attrition]]="Yes","Left","Active")</f>
        <v>Active</v>
      </c>
      <c r="AC2786" s="5" t="str">
        <f>_xlfn.IFS(tbl_HRMaster[[#This Row],[Age]]&lt;25,"Under 25",tbl_HRMaster[[#This Row],[Age]]&lt;35,"25-34",tbl_HRMaster[[#This Row],[Age]]&lt;45,"35-44",tbl_HRMaster[[#This Row],[Age]]&lt;55,"45-54",TRUE,"Above 54")</f>
        <v>35-44</v>
      </c>
      <c r="AD2786" s="5" t="str">
        <f>_xlfn.IFS(
tbl_HRMaster[[#This Row],[YearsAtCompany]]&lt;2,"&lt; 2 Years",
tbl_HRMaster[[#This Row],[YearsAtCompany]]&lt;5,"2-4 Years",
tbl_HRMaster[[#This Row],[YearsAtCompany]]&lt;10,"5-9 Years",
TRUE,"10+ Years"
)</f>
        <v>10+ Years</v>
      </c>
      <c r="AE2786" s="5">
        <f>IF(tbl_HRMaster[[#This Row],[Attrition]]="Yes",1,0)</f>
        <v>0</v>
      </c>
    </row>
    <row r="2787" spans="1:31" x14ac:dyDescent="0.25">
      <c r="A2787">
        <v>43</v>
      </c>
      <c r="B2787" t="s">
        <v>21</v>
      </c>
      <c r="C2787" t="s">
        <v>22</v>
      </c>
      <c r="D2787" t="s">
        <v>30</v>
      </c>
      <c r="E2787">
        <v>2</v>
      </c>
      <c r="F2787">
        <v>2</v>
      </c>
      <c r="G2787" t="s">
        <v>38</v>
      </c>
      <c r="H2787">
        <v>2208</v>
      </c>
      <c r="I2787" t="s">
        <v>34</v>
      </c>
      <c r="J2787">
        <v>1</v>
      </c>
      <c r="K2787" t="s">
        <v>40</v>
      </c>
      <c r="L2787" t="s">
        <v>32</v>
      </c>
      <c r="M2787">
        <v>78610</v>
      </c>
      <c r="N2787">
        <v>1</v>
      </c>
      <c r="O2787">
        <v>14</v>
      </c>
      <c r="P2787">
        <v>2</v>
      </c>
      <c r="Q2787">
        <v>20</v>
      </c>
      <c r="R2787">
        <v>1</v>
      </c>
      <c r="S2787">
        <v>20</v>
      </c>
      <c r="T2787">
        <v>1</v>
      </c>
      <c r="U2787">
        <v>8</v>
      </c>
      <c r="V2787">
        <f>COUNTIF(tbl_HRMaster[EmployeeID],tbl_HRMaster[[#This Row],[EmployeeID]])</f>
        <v>1</v>
      </c>
      <c r="W2787">
        <f>IFERROR(INDEX(tbl_EmployeeSurvey[EnvironmentSatisfaction],MATCH(tbl_HRMaster[[#This Row],[EmployeeID]],tbl_EmployeeSurvey[EmployeeID],0)),"Not Found")</f>
        <v>1</v>
      </c>
      <c r="X2787">
        <f>IFERROR(INDEX(tbl_EmployeeSurvey[JobSatisfaction],MATCH(tbl_HRMaster[[#This Row],[EmployeeID]],tbl_EmployeeSurvey[EmployeeID],0)),"Not Found")</f>
        <v>3</v>
      </c>
      <c r="Y2787" s="5">
        <f>IFERROR(INDEX(tbl_EmployeeSurvey[WorkLifeBalance],MATCH(tbl_HRMaster[[#This Row],[EmployeeID]],tbl_EmployeeSurvey[EmployeeID],0)),"Not Found")</f>
        <v>1</v>
      </c>
      <c r="Z2787" s="5">
        <f>IFERROR(VLOOKUP(tbl_HRMaster[[#This Row],[EmployeeID]],tbl_ManagerSurvey[[EmployeeID]:[PerformanceRating]],2,FALSE),"Not Found")</f>
        <v>3</v>
      </c>
      <c r="AA2787" s="5">
        <f>IFERROR(VLOOKUP(tbl_HRMaster[[#This Row],[EmployeeID]],tbl_ManagerSurvey[[EmployeeID]:[PerformanceRating]],3,FALSE),"Not Found")</f>
        <v>3</v>
      </c>
      <c r="AB2787" s="5" t="str">
        <f>IF(tbl_HRMaster[[#This Row],[Attrition]]="Yes","Left","Active")</f>
        <v>Active</v>
      </c>
      <c r="AC2787" s="5" t="str">
        <f>_xlfn.IFS(tbl_HRMaster[[#This Row],[Age]]&lt;25,"Under 25",tbl_HRMaster[[#This Row],[Age]]&lt;35,"25-34",tbl_HRMaster[[#This Row],[Age]]&lt;45,"35-44",tbl_HRMaster[[#This Row],[Age]]&lt;55,"45-54",TRUE,"Above 54")</f>
        <v>35-44</v>
      </c>
      <c r="AD2787" s="5" t="str">
        <f>_xlfn.IFS(
tbl_HRMaster[[#This Row],[YearsAtCompany]]&lt;2,"&lt; 2 Years",
tbl_HRMaster[[#This Row],[YearsAtCompany]]&lt;5,"2-4 Years",
tbl_HRMaster[[#This Row],[YearsAtCompany]]&lt;10,"5-9 Years",
TRUE,"10+ Years"
)</f>
        <v>10+ Years</v>
      </c>
      <c r="AE2787" s="5">
        <f>IF(tbl_HRMaster[[#This Row],[Attrition]]="Yes",1,0)</f>
        <v>0</v>
      </c>
    </row>
    <row r="2788" spans="1:31" x14ac:dyDescent="0.25">
      <c r="A2788">
        <v>43</v>
      </c>
      <c r="B2788" t="s">
        <v>21</v>
      </c>
      <c r="C2788" t="s">
        <v>22</v>
      </c>
      <c r="D2788" t="s">
        <v>30</v>
      </c>
      <c r="E2788">
        <v>2</v>
      </c>
      <c r="F2788">
        <v>2</v>
      </c>
      <c r="G2788" t="s">
        <v>38</v>
      </c>
      <c r="H2788">
        <v>3678</v>
      </c>
      <c r="I2788" t="s">
        <v>34</v>
      </c>
      <c r="J2788">
        <v>1</v>
      </c>
      <c r="K2788" t="s">
        <v>40</v>
      </c>
      <c r="L2788" t="s">
        <v>32</v>
      </c>
      <c r="M2788">
        <v>78610</v>
      </c>
      <c r="N2788">
        <v>1</v>
      </c>
      <c r="O2788">
        <v>14</v>
      </c>
      <c r="P2788">
        <v>2</v>
      </c>
      <c r="Q2788">
        <v>20</v>
      </c>
      <c r="R2788">
        <v>1</v>
      </c>
      <c r="S2788">
        <v>20</v>
      </c>
      <c r="T2788">
        <v>1</v>
      </c>
      <c r="U2788">
        <v>8</v>
      </c>
      <c r="V2788">
        <f>COUNTIF(tbl_HRMaster[EmployeeID],tbl_HRMaster[[#This Row],[EmployeeID]])</f>
        <v>1</v>
      </c>
      <c r="W2788">
        <f>IFERROR(INDEX(tbl_EmployeeSurvey[EnvironmentSatisfaction],MATCH(tbl_HRMaster[[#This Row],[EmployeeID]],tbl_EmployeeSurvey[EmployeeID],0)),"Not Found")</f>
        <v>1</v>
      </c>
      <c r="X2788">
        <f>IFERROR(INDEX(tbl_EmployeeSurvey[JobSatisfaction],MATCH(tbl_HRMaster[[#This Row],[EmployeeID]],tbl_EmployeeSurvey[EmployeeID],0)),"Not Found")</f>
        <v>3</v>
      </c>
      <c r="Y2788" s="5">
        <f>IFERROR(INDEX(tbl_EmployeeSurvey[WorkLifeBalance],MATCH(tbl_HRMaster[[#This Row],[EmployeeID]],tbl_EmployeeSurvey[EmployeeID],0)),"Not Found")</f>
        <v>1</v>
      </c>
      <c r="Z2788" s="5">
        <f>IFERROR(VLOOKUP(tbl_HRMaster[[#This Row],[EmployeeID]],tbl_ManagerSurvey[[EmployeeID]:[PerformanceRating]],2,FALSE),"Not Found")</f>
        <v>3</v>
      </c>
      <c r="AA2788" s="5">
        <f>IFERROR(VLOOKUP(tbl_HRMaster[[#This Row],[EmployeeID]],tbl_ManagerSurvey[[EmployeeID]:[PerformanceRating]],3,FALSE),"Not Found")</f>
        <v>3</v>
      </c>
      <c r="AB2788" s="5" t="str">
        <f>IF(tbl_HRMaster[[#This Row],[Attrition]]="Yes","Left","Active")</f>
        <v>Active</v>
      </c>
      <c r="AC2788" s="5" t="str">
        <f>_xlfn.IFS(tbl_HRMaster[[#This Row],[Age]]&lt;25,"Under 25",tbl_HRMaster[[#This Row],[Age]]&lt;35,"25-34",tbl_HRMaster[[#This Row],[Age]]&lt;45,"35-44",tbl_HRMaster[[#This Row],[Age]]&lt;55,"45-54",TRUE,"Above 54")</f>
        <v>35-44</v>
      </c>
      <c r="AD2788" s="5" t="str">
        <f>_xlfn.IFS(
tbl_HRMaster[[#This Row],[YearsAtCompany]]&lt;2,"&lt; 2 Years",
tbl_HRMaster[[#This Row],[YearsAtCompany]]&lt;5,"2-4 Years",
tbl_HRMaster[[#This Row],[YearsAtCompany]]&lt;10,"5-9 Years",
TRUE,"10+ Years"
)</f>
        <v>10+ Years</v>
      </c>
      <c r="AE2788" s="5">
        <f>IF(tbl_HRMaster[[#This Row],[Attrition]]="Yes",1,0)</f>
        <v>0</v>
      </c>
    </row>
    <row r="2789" spans="1:31" x14ac:dyDescent="0.25">
      <c r="A2789">
        <v>40</v>
      </c>
      <c r="B2789" t="s">
        <v>21</v>
      </c>
      <c r="C2789" t="s">
        <v>22</v>
      </c>
      <c r="D2789" t="s">
        <v>23</v>
      </c>
      <c r="E2789">
        <v>26</v>
      </c>
      <c r="F2789">
        <v>4</v>
      </c>
      <c r="G2789" t="s">
        <v>45</v>
      </c>
      <c r="H2789">
        <v>160</v>
      </c>
      <c r="I2789" t="s">
        <v>25</v>
      </c>
      <c r="J2789">
        <v>1</v>
      </c>
      <c r="K2789" t="s">
        <v>35</v>
      </c>
      <c r="L2789" t="s">
        <v>27</v>
      </c>
      <c r="M2789">
        <v>34820</v>
      </c>
      <c r="N2789">
        <v>0</v>
      </c>
      <c r="O2789">
        <v>18</v>
      </c>
      <c r="P2789">
        <v>1</v>
      </c>
      <c r="Q2789">
        <v>21</v>
      </c>
      <c r="R2789">
        <v>2</v>
      </c>
      <c r="S2789">
        <v>20</v>
      </c>
      <c r="T2789">
        <v>1</v>
      </c>
      <c r="U2789">
        <v>12</v>
      </c>
      <c r="V2789">
        <f>COUNTIF(tbl_HRMaster[EmployeeID],tbl_HRMaster[[#This Row],[EmployeeID]])</f>
        <v>1</v>
      </c>
      <c r="W2789">
        <f>IFERROR(INDEX(tbl_EmployeeSurvey[EnvironmentSatisfaction],MATCH(tbl_HRMaster[[#This Row],[EmployeeID]],tbl_EmployeeSurvey[EmployeeID],0)),"Not Found")</f>
        <v>3</v>
      </c>
      <c r="X2789">
        <f>IFERROR(INDEX(tbl_EmployeeSurvey[JobSatisfaction],MATCH(tbl_HRMaster[[#This Row],[EmployeeID]],tbl_EmployeeSurvey[EmployeeID],0)),"Not Found")</f>
        <v>3</v>
      </c>
      <c r="Y2789" s="5">
        <f>IFERROR(INDEX(tbl_EmployeeSurvey[WorkLifeBalance],MATCH(tbl_HRMaster[[#This Row],[EmployeeID]],tbl_EmployeeSurvey[EmployeeID],0)),"Not Found")</f>
        <v>3</v>
      </c>
      <c r="Z2789" s="5">
        <f>IFERROR(VLOOKUP(tbl_HRMaster[[#This Row],[EmployeeID]],tbl_ManagerSurvey[[EmployeeID]:[PerformanceRating]],2,FALSE),"Not Found")</f>
        <v>2</v>
      </c>
      <c r="AA2789" s="5">
        <f>IFERROR(VLOOKUP(tbl_HRMaster[[#This Row],[EmployeeID]],tbl_ManagerSurvey[[EmployeeID]:[PerformanceRating]],3,FALSE),"Not Found")</f>
        <v>3</v>
      </c>
      <c r="AB2789" s="5" t="str">
        <f>IF(tbl_HRMaster[[#This Row],[Attrition]]="Yes","Left","Active")</f>
        <v>Active</v>
      </c>
      <c r="AC2789" s="5" t="str">
        <f>_xlfn.IFS(tbl_HRMaster[[#This Row],[Age]]&lt;25,"Under 25",tbl_HRMaster[[#This Row],[Age]]&lt;35,"25-34",tbl_HRMaster[[#This Row],[Age]]&lt;45,"35-44",tbl_HRMaster[[#This Row],[Age]]&lt;55,"45-54",TRUE,"Above 54")</f>
        <v>35-44</v>
      </c>
      <c r="AD2789" s="5" t="str">
        <f>_xlfn.IFS(
tbl_HRMaster[[#This Row],[YearsAtCompany]]&lt;2,"&lt; 2 Years",
tbl_HRMaster[[#This Row],[YearsAtCompany]]&lt;5,"2-4 Years",
tbl_HRMaster[[#This Row],[YearsAtCompany]]&lt;10,"5-9 Years",
TRUE,"10+ Years"
)</f>
        <v>10+ Years</v>
      </c>
      <c r="AE2789" s="5">
        <f>IF(tbl_HRMaster[[#This Row],[Attrition]]="Yes",1,0)</f>
        <v>0</v>
      </c>
    </row>
    <row r="2790" spans="1:31" x14ac:dyDescent="0.25">
      <c r="A2790">
        <v>40</v>
      </c>
      <c r="B2790" t="s">
        <v>21</v>
      </c>
      <c r="C2790" t="s">
        <v>22</v>
      </c>
      <c r="D2790" t="s">
        <v>23</v>
      </c>
      <c r="E2790">
        <v>26</v>
      </c>
      <c r="F2790">
        <v>4</v>
      </c>
      <c r="G2790" t="s">
        <v>45</v>
      </c>
      <c r="H2790">
        <v>1630</v>
      </c>
      <c r="I2790" t="s">
        <v>25</v>
      </c>
      <c r="J2790">
        <v>1</v>
      </c>
      <c r="K2790" t="s">
        <v>35</v>
      </c>
      <c r="L2790" t="s">
        <v>27</v>
      </c>
      <c r="M2790">
        <v>34820</v>
      </c>
      <c r="N2790">
        <v>0</v>
      </c>
      <c r="O2790">
        <v>18</v>
      </c>
      <c r="P2790">
        <v>1</v>
      </c>
      <c r="Q2790">
        <v>21</v>
      </c>
      <c r="R2790">
        <v>2</v>
      </c>
      <c r="S2790">
        <v>20</v>
      </c>
      <c r="T2790">
        <v>1</v>
      </c>
      <c r="U2790">
        <v>12</v>
      </c>
      <c r="V2790">
        <f>COUNTIF(tbl_HRMaster[EmployeeID],tbl_HRMaster[[#This Row],[EmployeeID]])</f>
        <v>1</v>
      </c>
      <c r="W2790">
        <f>IFERROR(INDEX(tbl_EmployeeSurvey[EnvironmentSatisfaction],MATCH(tbl_HRMaster[[#This Row],[EmployeeID]],tbl_EmployeeSurvey[EmployeeID],0)),"Not Found")</f>
        <v>3</v>
      </c>
      <c r="X2790">
        <f>IFERROR(INDEX(tbl_EmployeeSurvey[JobSatisfaction],MATCH(tbl_HRMaster[[#This Row],[EmployeeID]],tbl_EmployeeSurvey[EmployeeID],0)),"Not Found")</f>
        <v>3</v>
      </c>
      <c r="Y2790" s="5">
        <f>IFERROR(INDEX(tbl_EmployeeSurvey[WorkLifeBalance],MATCH(tbl_HRMaster[[#This Row],[EmployeeID]],tbl_EmployeeSurvey[EmployeeID],0)),"Not Found")</f>
        <v>3</v>
      </c>
      <c r="Z2790" s="5">
        <f>IFERROR(VLOOKUP(tbl_HRMaster[[#This Row],[EmployeeID]],tbl_ManagerSurvey[[EmployeeID]:[PerformanceRating]],2,FALSE),"Not Found")</f>
        <v>2</v>
      </c>
      <c r="AA2790" s="5">
        <f>IFERROR(VLOOKUP(tbl_HRMaster[[#This Row],[EmployeeID]],tbl_ManagerSurvey[[EmployeeID]:[PerformanceRating]],3,FALSE),"Not Found")</f>
        <v>3</v>
      </c>
      <c r="AB2790" s="5" t="str">
        <f>IF(tbl_HRMaster[[#This Row],[Attrition]]="Yes","Left","Active")</f>
        <v>Active</v>
      </c>
      <c r="AC2790" s="5" t="str">
        <f>_xlfn.IFS(tbl_HRMaster[[#This Row],[Age]]&lt;25,"Under 25",tbl_HRMaster[[#This Row],[Age]]&lt;35,"25-34",tbl_HRMaster[[#This Row],[Age]]&lt;45,"35-44",tbl_HRMaster[[#This Row],[Age]]&lt;55,"45-54",TRUE,"Above 54")</f>
        <v>35-44</v>
      </c>
      <c r="AD2790" s="5" t="str">
        <f>_xlfn.IFS(
tbl_HRMaster[[#This Row],[YearsAtCompany]]&lt;2,"&lt; 2 Years",
tbl_HRMaster[[#This Row],[YearsAtCompany]]&lt;5,"2-4 Years",
tbl_HRMaster[[#This Row],[YearsAtCompany]]&lt;10,"5-9 Years",
TRUE,"10+ Years"
)</f>
        <v>10+ Years</v>
      </c>
      <c r="AE2790" s="5">
        <f>IF(tbl_HRMaster[[#This Row],[Attrition]]="Yes",1,0)</f>
        <v>0</v>
      </c>
    </row>
    <row r="2791" spans="1:31" x14ac:dyDescent="0.25">
      <c r="A2791">
        <v>40</v>
      </c>
      <c r="B2791" t="s">
        <v>21</v>
      </c>
      <c r="C2791" t="s">
        <v>22</v>
      </c>
      <c r="D2791" t="s">
        <v>23</v>
      </c>
      <c r="E2791">
        <v>26</v>
      </c>
      <c r="F2791">
        <v>4</v>
      </c>
      <c r="G2791" t="s">
        <v>45</v>
      </c>
      <c r="H2791">
        <v>3100</v>
      </c>
      <c r="I2791" t="s">
        <v>25</v>
      </c>
      <c r="J2791">
        <v>1</v>
      </c>
      <c r="K2791" t="s">
        <v>35</v>
      </c>
      <c r="L2791" t="s">
        <v>27</v>
      </c>
      <c r="M2791">
        <v>34820</v>
      </c>
      <c r="N2791">
        <v>0</v>
      </c>
      <c r="O2791">
        <v>18</v>
      </c>
      <c r="P2791">
        <v>1</v>
      </c>
      <c r="Q2791">
        <v>21</v>
      </c>
      <c r="R2791">
        <v>2</v>
      </c>
      <c r="S2791">
        <v>20</v>
      </c>
      <c r="T2791">
        <v>1</v>
      </c>
      <c r="U2791">
        <v>12</v>
      </c>
      <c r="V2791">
        <f>COUNTIF(tbl_HRMaster[EmployeeID],tbl_HRMaster[[#This Row],[EmployeeID]])</f>
        <v>1</v>
      </c>
      <c r="W2791">
        <f>IFERROR(INDEX(tbl_EmployeeSurvey[EnvironmentSatisfaction],MATCH(tbl_HRMaster[[#This Row],[EmployeeID]],tbl_EmployeeSurvey[EmployeeID],0)),"Not Found")</f>
        <v>3</v>
      </c>
      <c r="X2791">
        <f>IFERROR(INDEX(tbl_EmployeeSurvey[JobSatisfaction],MATCH(tbl_HRMaster[[#This Row],[EmployeeID]],tbl_EmployeeSurvey[EmployeeID],0)),"Not Found")</f>
        <v>3</v>
      </c>
      <c r="Y2791" s="5">
        <f>IFERROR(INDEX(tbl_EmployeeSurvey[WorkLifeBalance],MATCH(tbl_HRMaster[[#This Row],[EmployeeID]],tbl_EmployeeSurvey[EmployeeID],0)),"Not Found")</f>
        <v>3</v>
      </c>
      <c r="Z2791" s="5">
        <f>IFERROR(VLOOKUP(tbl_HRMaster[[#This Row],[EmployeeID]],tbl_ManagerSurvey[[EmployeeID]:[PerformanceRating]],2,FALSE),"Not Found")</f>
        <v>2</v>
      </c>
      <c r="AA2791" s="5">
        <f>IFERROR(VLOOKUP(tbl_HRMaster[[#This Row],[EmployeeID]],tbl_ManagerSurvey[[EmployeeID]:[PerformanceRating]],3,FALSE),"Not Found")</f>
        <v>3</v>
      </c>
      <c r="AB2791" s="5" t="str">
        <f>IF(tbl_HRMaster[[#This Row],[Attrition]]="Yes","Left","Active")</f>
        <v>Active</v>
      </c>
      <c r="AC2791" s="5" t="str">
        <f>_xlfn.IFS(tbl_HRMaster[[#This Row],[Age]]&lt;25,"Under 25",tbl_HRMaster[[#This Row],[Age]]&lt;35,"25-34",tbl_HRMaster[[#This Row],[Age]]&lt;45,"35-44",tbl_HRMaster[[#This Row],[Age]]&lt;55,"45-54",TRUE,"Above 54")</f>
        <v>35-44</v>
      </c>
      <c r="AD2791" s="5" t="str">
        <f>_xlfn.IFS(
tbl_HRMaster[[#This Row],[YearsAtCompany]]&lt;2,"&lt; 2 Years",
tbl_HRMaster[[#This Row],[YearsAtCompany]]&lt;5,"2-4 Years",
tbl_HRMaster[[#This Row],[YearsAtCompany]]&lt;10,"5-9 Years",
TRUE,"10+ Years"
)</f>
        <v>10+ Years</v>
      </c>
      <c r="AE2791" s="5">
        <f>IF(tbl_HRMaster[[#This Row],[Attrition]]="Yes",1,0)</f>
        <v>0</v>
      </c>
    </row>
    <row r="2792" spans="1:31" x14ac:dyDescent="0.25">
      <c r="A2792">
        <v>39</v>
      </c>
      <c r="B2792" t="s">
        <v>21</v>
      </c>
      <c r="C2792" t="s">
        <v>29</v>
      </c>
      <c r="D2792" t="s">
        <v>30</v>
      </c>
      <c r="E2792">
        <v>26</v>
      </c>
      <c r="F2792">
        <v>4</v>
      </c>
      <c r="G2792" t="s">
        <v>46</v>
      </c>
      <c r="H2792">
        <v>143</v>
      </c>
      <c r="I2792" t="s">
        <v>25</v>
      </c>
      <c r="J2792">
        <v>1</v>
      </c>
      <c r="K2792" t="s">
        <v>35</v>
      </c>
      <c r="L2792" t="s">
        <v>41</v>
      </c>
      <c r="M2792">
        <v>30670</v>
      </c>
      <c r="N2792">
        <v>1</v>
      </c>
      <c r="O2792">
        <v>20</v>
      </c>
      <c r="P2792">
        <v>1</v>
      </c>
      <c r="Q2792">
        <v>21</v>
      </c>
      <c r="R2792">
        <v>5</v>
      </c>
      <c r="S2792">
        <v>21</v>
      </c>
      <c r="T2792">
        <v>1</v>
      </c>
      <c r="U2792">
        <v>6</v>
      </c>
      <c r="V2792">
        <f>COUNTIF(tbl_HRMaster[EmployeeID],tbl_HRMaster[[#This Row],[EmployeeID]])</f>
        <v>1</v>
      </c>
      <c r="W2792">
        <f>IFERROR(INDEX(tbl_EmployeeSurvey[EnvironmentSatisfaction],MATCH(tbl_HRMaster[[#This Row],[EmployeeID]],tbl_EmployeeSurvey[EmployeeID],0)),"Not Found")</f>
        <v>2</v>
      </c>
      <c r="X2792">
        <f>IFERROR(INDEX(tbl_EmployeeSurvey[JobSatisfaction],MATCH(tbl_HRMaster[[#This Row],[EmployeeID]],tbl_EmployeeSurvey[EmployeeID],0)),"Not Found")</f>
        <v>3</v>
      </c>
      <c r="Y2792" s="5">
        <f>IFERROR(INDEX(tbl_EmployeeSurvey[WorkLifeBalance],MATCH(tbl_HRMaster[[#This Row],[EmployeeID]],tbl_EmployeeSurvey[EmployeeID],0)),"Not Found")</f>
        <v>3</v>
      </c>
      <c r="Z2792" s="5">
        <f>IFERROR(VLOOKUP(tbl_HRMaster[[#This Row],[EmployeeID]],tbl_ManagerSurvey[[EmployeeID]:[PerformanceRating]],2,FALSE),"Not Found")</f>
        <v>1</v>
      </c>
      <c r="AA2792" s="5">
        <f>IFERROR(VLOOKUP(tbl_HRMaster[[#This Row],[EmployeeID]],tbl_ManagerSurvey[[EmployeeID]:[PerformanceRating]],3,FALSE),"Not Found")</f>
        <v>4</v>
      </c>
      <c r="AB2792" s="5" t="str">
        <f>IF(tbl_HRMaster[[#This Row],[Attrition]]="Yes","Left","Active")</f>
        <v>Active</v>
      </c>
      <c r="AC2792" s="5" t="str">
        <f>_xlfn.IFS(tbl_HRMaster[[#This Row],[Age]]&lt;25,"Under 25",tbl_HRMaster[[#This Row],[Age]]&lt;35,"25-34",tbl_HRMaster[[#This Row],[Age]]&lt;45,"35-44",tbl_HRMaster[[#This Row],[Age]]&lt;55,"45-54",TRUE,"Above 54")</f>
        <v>35-44</v>
      </c>
      <c r="AD2792" s="5" t="str">
        <f>_xlfn.IFS(
tbl_HRMaster[[#This Row],[YearsAtCompany]]&lt;2,"&lt; 2 Years",
tbl_HRMaster[[#This Row],[YearsAtCompany]]&lt;5,"2-4 Years",
tbl_HRMaster[[#This Row],[YearsAtCompany]]&lt;10,"5-9 Years",
TRUE,"10+ Years"
)</f>
        <v>10+ Years</v>
      </c>
      <c r="AE2792" s="5">
        <f>IF(tbl_HRMaster[[#This Row],[Attrition]]="Yes",1,0)</f>
        <v>0</v>
      </c>
    </row>
    <row r="2793" spans="1:31" x14ac:dyDescent="0.25">
      <c r="A2793">
        <v>39</v>
      </c>
      <c r="B2793" t="s">
        <v>21</v>
      </c>
      <c r="C2793" t="s">
        <v>29</v>
      </c>
      <c r="D2793" t="s">
        <v>30</v>
      </c>
      <c r="E2793">
        <v>26</v>
      </c>
      <c r="F2793">
        <v>4</v>
      </c>
      <c r="G2793" t="s">
        <v>46</v>
      </c>
      <c r="H2793">
        <v>1613</v>
      </c>
      <c r="I2793" t="s">
        <v>25</v>
      </c>
      <c r="J2793">
        <v>1</v>
      </c>
      <c r="K2793" t="s">
        <v>35</v>
      </c>
      <c r="L2793" t="s">
        <v>41</v>
      </c>
      <c r="M2793">
        <v>30670</v>
      </c>
      <c r="N2793">
        <v>1</v>
      </c>
      <c r="O2793">
        <v>20</v>
      </c>
      <c r="P2793">
        <v>1</v>
      </c>
      <c r="Q2793">
        <v>21</v>
      </c>
      <c r="R2793">
        <v>5</v>
      </c>
      <c r="S2793">
        <v>21</v>
      </c>
      <c r="T2793">
        <v>1</v>
      </c>
      <c r="U2793">
        <v>6</v>
      </c>
      <c r="V2793">
        <f>COUNTIF(tbl_HRMaster[EmployeeID],tbl_HRMaster[[#This Row],[EmployeeID]])</f>
        <v>1</v>
      </c>
      <c r="W2793">
        <f>IFERROR(INDEX(tbl_EmployeeSurvey[EnvironmentSatisfaction],MATCH(tbl_HRMaster[[#This Row],[EmployeeID]],tbl_EmployeeSurvey[EmployeeID],0)),"Not Found")</f>
        <v>2</v>
      </c>
      <c r="X2793">
        <f>IFERROR(INDEX(tbl_EmployeeSurvey[JobSatisfaction],MATCH(tbl_HRMaster[[#This Row],[EmployeeID]],tbl_EmployeeSurvey[EmployeeID],0)),"Not Found")</f>
        <v>3</v>
      </c>
      <c r="Y2793" s="5">
        <f>IFERROR(INDEX(tbl_EmployeeSurvey[WorkLifeBalance],MATCH(tbl_HRMaster[[#This Row],[EmployeeID]],tbl_EmployeeSurvey[EmployeeID],0)),"Not Found")</f>
        <v>3</v>
      </c>
      <c r="Z2793" s="5">
        <f>IFERROR(VLOOKUP(tbl_HRMaster[[#This Row],[EmployeeID]],tbl_ManagerSurvey[[EmployeeID]:[PerformanceRating]],2,FALSE),"Not Found")</f>
        <v>1</v>
      </c>
      <c r="AA2793" s="5">
        <f>IFERROR(VLOOKUP(tbl_HRMaster[[#This Row],[EmployeeID]],tbl_ManagerSurvey[[EmployeeID]:[PerformanceRating]],3,FALSE),"Not Found")</f>
        <v>4</v>
      </c>
      <c r="AB2793" s="5" t="str">
        <f>IF(tbl_HRMaster[[#This Row],[Attrition]]="Yes","Left","Active")</f>
        <v>Active</v>
      </c>
      <c r="AC2793" s="5" t="str">
        <f>_xlfn.IFS(tbl_HRMaster[[#This Row],[Age]]&lt;25,"Under 25",tbl_HRMaster[[#This Row],[Age]]&lt;35,"25-34",tbl_HRMaster[[#This Row],[Age]]&lt;45,"35-44",tbl_HRMaster[[#This Row],[Age]]&lt;55,"45-54",TRUE,"Above 54")</f>
        <v>35-44</v>
      </c>
      <c r="AD2793" s="5" t="str">
        <f>_xlfn.IFS(
tbl_HRMaster[[#This Row],[YearsAtCompany]]&lt;2,"&lt; 2 Years",
tbl_HRMaster[[#This Row],[YearsAtCompany]]&lt;5,"2-4 Years",
tbl_HRMaster[[#This Row],[YearsAtCompany]]&lt;10,"5-9 Years",
TRUE,"10+ Years"
)</f>
        <v>10+ Years</v>
      </c>
      <c r="AE2793" s="5">
        <f>IF(tbl_HRMaster[[#This Row],[Attrition]]="Yes",1,0)</f>
        <v>0</v>
      </c>
    </row>
    <row r="2794" spans="1:31" x14ac:dyDescent="0.25">
      <c r="A2794">
        <v>39</v>
      </c>
      <c r="B2794" t="s">
        <v>21</v>
      </c>
      <c r="C2794" t="s">
        <v>29</v>
      </c>
      <c r="D2794" t="s">
        <v>30</v>
      </c>
      <c r="E2794">
        <v>26</v>
      </c>
      <c r="F2794">
        <v>4</v>
      </c>
      <c r="G2794" t="s">
        <v>46</v>
      </c>
      <c r="H2794">
        <v>3083</v>
      </c>
      <c r="I2794" t="s">
        <v>25</v>
      </c>
      <c r="J2794">
        <v>1</v>
      </c>
      <c r="K2794" t="s">
        <v>35</v>
      </c>
      <c r="L2794" t="s">
        <v>41</v>
      </c>
      <c r="M2794">
        <v>30670</v>
      </c>
      <c r="N2794">
        <v>1</v>
      </c>
      <c r="O2794">
        <v>20</v>
      </c>
      <c r="P2794">
        <v>1</v>
      </c>
      <c r="Q2794">
        <v>21</v>
      </c>
      <c r="R2794">
        <v>5</v>
      </c>
      <c r="S2794">
        <v>21</v>
      </c>
      <c r="T2794">
        <v>1</v>
      </c>
      <c r="U2794">
        <v>6</v>
      </c>
      <c r="V2794">
        <f>COUNTIF(tbl_HRMaster[EmployeeID],tbl_HRMaster[[#This Row],[EmployeeID]])</f>
        <v>1</v>
      </c>
      <c r="W2794">
        <f>IFERROR(INDEX(tbl_EmployeeSurvey[EnvironmentSatisfaction],MATCH(tbl_HRMaster[[#This Row],[EmployeeID]],tbl_EmployeeSurvey[EmployeeID],0)),"Not Found")</f>
        <v>2</v>
      </c>
      <c r="X2794">
        <f>IFERROR(INDEX(tbl_EmployeeSurvey[JobSatisfaction],MATCH(tbl_HRMaster[[#This Row],[EmployeeID]],tbl_EmployeeSurvey[EmployeeID],0)),"Not Found")</f>
        <v>3</v>
      </c>
      <c r="Y2794" s="5">
        <f>IFERROR(INDEX(tbl_EmployeeSurvey[WorkLifeBalance],MATCH(tbl_HRMaster[[#This Row],[EmployeeID]],tbl_EmployeeSurvey[EmployeeID],0)),"Not Found")</f>
        <v>3</v>
      </c>
      <c r="Z2794" s="5">
        <f>IFERROR(VLOOKUP(tbl_HRMaster[[#This Row],[EmployeeID]],tbl_ManagerSurvey[[EmployeeID]:[PerformanceRating]],2,FALSE),"Not Found")</f>
        <v>1</v>
      </c>
      <c r="AA2794" s="5">
        <f>IFERROR(VLOOKUP(tbl_HRMaster[[#This Row],[EmployeeID]],tbl_ManagerSurvey[[EmployeeID]:[PerformanceRating]],3,FALSE),"Not Found")</f>
        <v>4</v>
      </c>
      <c r="AB2794" s="5" t="str">
        <f>IF(tbl_HRMaster[[#This Row],[Attrition]]="Yes","Left","Active")</f>
        <v>Active</v>
      </c>
      <c r="AC2794" s="5" t="str">
        <f>_xlfn.IFS(tbl_HRMaster[[#This Row],[Age]]&lt;25,"Under 25",tbl_HRMaster[[#This Row],[Age]]&lt;35,"25-34",tbl_HRMaster[[#This Row],[Age]]&lt;45,"35-44",tbl_HRMaster[[#This Row],[Age]]&lt;55,"45-54",TRUE,"Above 54")</f>
        <v>35-44</v>
      </c>
      <c r="AD2794" s="5" t="str">
        <f>_xlfn.IFS(
tbl_HRMaster[[#This Row],[YearsAtCompany]]&lt;2,"&lt; 2 Years",
tbl_HRMaster[[#This Row],[YearsAtCompany]]&lt;5,"2-4 Years",
tbl_HRMaster[[#This Row],[YearsAtCompany]]&lt;10,"5-9 Years",
TRUE,"10+ Years"
)</f>
        <v>10+ Years</v>
      </c>
      <c r="AE2794" s="5">
        <f>IF(tbl_HRMaster[[#This Row],[Attrition]]="Yes",1,0)</f>
        <v>0</v>
      </c>
    </row>
    <row r="2795" spans="1:31" x14ac:dyDescent="0.25">
      <c r="A2795">
        <v>44</v>
      </c>
      <c r="B2795" t="s">
        <v>21</v>
      </c>
      <c r="C2795" t="s">
        <v>22</v>
      </c>
      <c r="D2795" t="s">
        <v>30</v>
      </c>
      <c r="E2795">
        <v>10</v>
      </c>
      <c r="F2795">
        <v>3</v>
      </c>
      <c r="G2795" t="s">
        <v>46</v>
      </c>
      <c r="H2795">
        <v>883</v>
      </c>
      <c r="I2795" t="s">
        <v>34</v>
      </c>
      <c r="J2795">
        <v>3</v>
      </c>
      <c r="K2795" t="s">
        <v>44</v>
      </c>
      <c r="L2795" t="s">
        <v>41</v>
      </c>
      <c r="M2795">
        <v>25190</v>
      </c>
      <c r="N2795">
        <v>0</v>
      </c>
      <c r="O2795">
        <v>21</v>
      </c>
      <c r="P2795">
        <v>2</v>
      </c>
      <c r="Q2795">
        <v>23</v>
      </c>
      <c r="R2795">
        <v>2</v>
      </c>
      <c r="S2795">
        <v>22</v>
      </c>
      <c r="T2795">
        <v>1</v>
      </c>
      <c r="U2795">
        <v>10</v>
      </c>
      <c r="V2795">
        <f>COUNTIF(tbl_HRMaster[EmployeeID],tbl_HRMaster[[#This Row],[EmployeeID]])</f>
        <v>1</v>
      </c>
      <c r="W2795">
        <f>IFERROR(INDEX(tbl_EmployeeSurvey[EnvironmentSatisfaction],MATCH(tbl_HRMaster[[#This Row],[EmployeeID]],tbl_EmployeeSurvey[EmployeeID],0)),"Not Found")</f>
        <v>2</v>
      </c>
      <c r="X2795">
        <f>IFERROR(INDEX(tbl_EmployeeSurvey[JobSatisfaction],MATCH(tbl_HRMaster[[#This Row],[EmployeeID]],tbl_EmployeeSurvey[EmployeeID],0)),"Not Found")</f>
        <v>4</v>
      </c>
      <c r="Y2795" s="5">
        <f>IFERROR(INDEX(tbl_EmployeeSurvey[WorkLifeBalance],MATCH(tbl_HRMaster[[#This Row],[EmployeeID]],tbl_EmployeeSurvey[EmployeeID],0)),"Not Found")</f>
        <v>2</v>
      </c>
      <c r="Z2795" s="5">
        <f>IFERROR(VLOOKUP(tbl_HRMaster[[#This Row],[EmployeeID]],tbl_ManagerSurvey[[EmployeeID]:[PerformanceRating]],2,FALSE),"Not Found")</f>
        <v>3</v>
      </c>
      <c r="AA2795" s="5">
        <f>IFERROR(VLOOKUP(tbl_HRMaster[[#This Row],[EmployeeID]],tbl_ManagerSurvey[[EmployeeID]:[PerformanceRating]],3,FALSE),"Not Found")</f>
        <v>4</v>
      </c>
      <c r="AB2795" s="5" t="str">
        <f>IF(tbl_HRMaster[[#This Row],[Attrition]]="Yes","Left","Active")</f>
        <v>Active</v>
      </c>
      <c r="AC2795" s="5" t="str">
        <f>_xlfn.IFS(tbl_HRMaster[[#This Row],[Age]]&lt;25,"Under 25",tbl_HRMaster[[#This Row],[Age]]&lt;35,"25-34",tbl_HRMaster[[#This Row],[Age]]&lt;45,"35-44",tbl_HRMaster[[#This Row],[Age]]&lt;55,"45-54",TRUE,"Above 54")</f>
        <v>35-44</v>
      </c>
      <c r="AD2795" s="5" t="str">
        <f>_xlfn.IFS(
tbl_HRMaster[[#This Row],[YearsAtCompany]]&lt;2,"&lt; 2 Years",
tbl_HRMaster[[#This Row],[YearsAtCompany]]&lt;5,"2-4 Years",
tbl_HRMaster[[#This Row],[YearsAtCompany]]&lt;10,"5-9 Years",
TRUE,"10+ Years"
)</f>
        <v>10+ Years</v>
      </c>
      <c r="AE2795" s="5">
        <f>IF(tbl_HRMaster[[#This Row],[Attrition]]="Yes",1,0)</f>
        <v>0</v>
      </c>
    </row>
    <row r="2796" spans="1:31" x14ac:dyDescent="0.25">
      <c r="A2796">
        <v>44</v>
      </c>
      <c r="B2796" t="s">
        <v>21</v>
      </c>
      <c r="C2796" t="s">
        <v>22</v>
      </c>
      <c r="D2796" t="s">
        <v>30</v>
      </c>
      <c r="E2796">
        <v>10</v>
      </c>
      <c r="F2796">
        <v>3</v>
      </c>
      <c r="G2796" t="s">
        <v>46</v>
      </c>
      <c r="H2796">
        <v>2353</v>
      </c>
      <c r="I2796" t="s">
        <v>34</v>
      </c>
      <c r="J2796">
        <v>3</v>
      </c>
      <c r="K2796" t="s">
        <v>44</v>
      </c>
      <c r="L2796" t="s">
        <v>41</v>
      </c>
      <c r="M2796">
        <v>25190</v>
      </c>
      <c r="N2796">
        <v>0</v>
      </c>
      <c r="O2796">
        <v>21</v>
      </c>
      <c r="P2796">
        <v>2</v>
      </c>
      <c r="Q2796">
        <v>23</v>
      </c>
      <c r="R2796">
        <v>2</v>
      </c>
      <c r="S2796">
        <v>22</v>
      </c>
      <c r="T2796">
        <v>1</v>
      </c>
      <c r="U2796">
        <v>10</v>
      </c>
      <c r="V2796">
        <f>COUNTIF(tbl_HRMaster[EmployeeID],tbl_HRMaster[[#This Row],[EmployeeID]])</f>
        <v>1</v>
      </c>
      <c r="W2796">
        <f>IFERROR(INDEX(tbl_EmployeeSurvey[EnvironmentSatisfaction],MATCH(tbl_HRMaster[[#This Row],[EmployeeID]],tbl_EmployeeSurvey[EmployeeID],0)),"Not Found")</f>
        <v>2</v>
      </c>
      <c r="X2796">
        <f>IFERROR(INDEX(tbl_EmployeeSurvey[JobSatisfaction],MATCH(tbl_HRMaster[[#This Row],[EmployeeID]],tbl_EmployeeSurvey[EmployeeID],0)),"Not Found")</f>
        <v>4</v>
      </c>
      <c r="Y2796" s="5">
        <f>IFERROR(INDEX(tbl_EmployeeSurvey[WorkLifeBalance],MATCH(tbl_HRMaster[[#This Row],[EmployeeID]],tbl_EmployeeSurvey[EmployeeID],0)),"Not Found")</f>
        <v>2</v>
      </c>
      <c r="Z2796" s="5">
        <f>IFERROR(VLOOKUP(tbl_HRMaster[[#This Row],[EmployeeID]],tbl_ManagerSurvey[[EmployeeID]:[PerformanceRating]],2,FALSE),"Not Found")</f>
        <v>3</v>
      </c>
      <c r="AA2796" s="5">
        <f>IFERROR(VLOOKUP(tbl_HRMaster[[#This Row],[EmployeeID]],tbl_ManagerSurvey[[EmployeeID]:[PerformanceRating]],3,FALSE),"Not Found")</f>
        <v>4</v>
      </c>
      <c r="AB2796" s="5" t="str">
        <f>IF(tbl_HRMaster[[#This Row],[Attrition]]="Yes","Left","Active")</f>
        <v>Active</v>
      </c>
      <c r="AC2796" s="5" t="str">
        <f>_xlfn.IFS(tbl_HRMaster[[#This Row],[Age]]&lt;25,"Under 25",tbl_HRMaster[[#This Row],[Age]]&lt;35,"25-34",tbl_HRMaster[[#This Row],[Age]]&lt;45,"35-44",tbl_HRMaster[[#This Row],[Age]]&lt;55,"45-54",TRUE,"Above 54")</f>
        <v>35-44</v>
      </c>
      <c r="AD2796" s="5" t="str">
        <f>_xlfn.IFS(
tbl_HRMaster[[#This Row],[YearsAtCompany]]&lt;2,"&lt; 2 Years",
tbl_HRMaster[[#This Row],[YearsAtCompany]]&lt;5,"2-4 Years",
tbl_HRMaster[[#This Row],[YearsAtCompany]]&lt;10,"5-9 Years",
TRUE,"10+ Years"
)</f>
        <v>10+ Years</v>
      </c>
      <c r="AE2796" s="5">
        <f>IF(tbl_HRMaster[[#This Row],[Attrition]]="Yes",1,0)</f>
        <v>0</v>
      </c>
    </row>
    <row r="2797" spans="1:31" x14ac:dyDescent="0.25">
      <c r="A2797">
        <v>44</v>
      </c>
      <c r="B2797" t="s">
        <v>21</v>
      </c>
      <c r="C2797" t="s">
        <v>22</v>
      </c>
      <c r="D2797" t="s">
        <v>30</v>
      </c>
      <c r="E2797">
        <v>10</v>
      </c>
      <c r="F2797">
        <v>3</v>
      </c>
      <c r="G2797" t="s">
        <v>46</v>
      </c>
      <c r="H2797">
        <v>3823</v>
      </c>
      <c r="I2797" t="s">
        <v>34</v>
      </c>
      <c r="J2797">
        <v>3</v>
      </c>
      <c r="K2797" t="s">
        <v>44</v>
      </c>
      <c r="L2797" t="s">
        <v>41</v>
      </c>
      <c r="M2797">
        <v>25190</v>
      </c>
      <c r="N2797">
        <v>0</v>
      </c>
      <c r="O2797">
        <v>21</v>
      </c>
      <c r="P2797">
        <v>2</v>
      </c>
      <c r="Q2797">
        <v>23</v>
      </c>
      <c r="R2797">
        <v>2</v>
      </c>
      <c r="S2797">
        <v>22</v>
      </c>
      <c r="T2797">
        <v>1</v>
      </c>
      <c r="U2797">
        <v>10</v>
      </c>
      <c r="V2797">
        <f>COUNTIF(tbl_HRMaster[EmployeeID],tbl_HRMaster[[#This Row],[EmployeeID]])</f>
        <v>1</v>
      </c>
      <c r="W2797">
        <f>IFERROR(INDEX(tbl_EmployeeSurvey[EnvironmentSatisfaction],MATCH(tbl_HRMaster[[#This Row],[EmployeeID]],tbl_EmployeeSurvey[EmployeeID],0)),"Not Found")</f>
        <v>2</v>
      </c>
      <c r="X2797">
        <f>IFERROR(INDEX(tbl_EmployeeSurvey[JobSatisfaction],MATCH(tbl_HRMaster[[#This Row],[EmployeeID]],tbl_EmployeeSurvey[EmployeeID],0)),"Not Found")</f>
        <v>4</v>
      </c>
      <c r="Y2797" s="5">
        <f>IFERROR(INDEX(tbl_EmployeeSurvey[WorkLifeBalance],MATCH(tbl_HRMaster[[#This Row],[EmployeeID]],tbl_EmployeeSurvey[EmployeeID],0)),"Not Found")</f>
        <v>2</v>
      </c>
      <c r="Z2797" s="5">
        <f>IFERROR(VLOOKUP(tbl_HRMaster[[#This Row],[EmployeeID]],tbl_ManagerSurvey[[EmployeeID]:[PerformanceRating]],2,FALSE),"Not Found")</f>
        <v>3</v>
      </c>
      <c r="AA2797" s="5">
        <f>IFERROR(VLOOKUP(tbl_HRMaster[[#This Row],[EmployeeID]],tbl_ManagerSurvey[[EmployeeID]:[PerformanceRating]],3,FALSE),"Not Found")</f>
        <v>4</v>
      </c>
      <c r="AB2797" s="5" t="str">
        <f>IF(tbl_HRMaster[[#This Row],[Attrition]]="Yes","Left","Active")</f>
        <v>Active</v>
      </c>
      <c r="AC2797" s="5" t="str">
        <f>_xlfn.IFS(tbl_HRMaster[[#This Row],[Age]]&lt;25,"Under 25",tbl_HRMaster[[#This Row],[Age]]&lt;35,"25-34",tbl_HRMaster[[#This Row],[Age]]&lt;45,"35-44",tbl_HRMaster[[#This Row],[Age]]&lt;55,"45-54",TRUE,"Above 54")</f>
        <v>35-44</v>
      </c>
      <c r="AD2797" s="5" t="str">
        <f>_xlfn.IFS(
tbl_HRMaster[[#This Row],[YearsAtCompany]]&lt;2,"&lt; 2 Years",
tbl_HRMaster[[#This Row],[YearsAtCompany]]&lt;5,"2-4 Years",
tbl_HRMaster[[#This Row],[YearsAtCompany]]&lt;10,"5-9 Years",
TRUE,"10+ Years"
)</f>
        <v>10+ Years</v>
      </c>
      <c r="AE2797" s="5">
        <f>IF(tbl_HRMaster[[#This Row],[Attrition]]="Yes",1,0)</f>
        <v>0</v>
      </c>
    </row>
    <row r="2798" spans="1:31" x14ac:dyDescent="0.25">
      <c r="A2798">
        <v>45</v>
      </c>
      <c r="B2798" t="s">
        <v>21</v>
      </c>
      <c r="C2798" t="s">
        <v>22</v>
      </c>
      <c r="D2798" t="s">
        <v>30</v>
      </c>
      <c r="E2798">
        <v>18</v>
      </c>
      <c r="F2798">
        <v>1</v>
      </c>
      <c r="G2798" t="s">
        <v>24</v>
      </c>
      <c r="H2798">
        <v>1457</v>
      </c>
      <c r="I2798" t="s">
        <v>25</v>
      </c>
      <c r="J2798">
        <v>2</v>
      </c>
      <c r="K2798" t="s">
        <v>43</v>
      </c>
      <c r="L2798" t="s">
        <v>27</v>
      </c>
      <c r="M2798">
        <v>58110</v>
      </c>
      <c r="N2798">
        <v>0</v>
      </c>
      <c r="O2798">
        <v>14</v>
      </c>
      <c r="P2798">
        <v>0</v>
      </c>
      <c r="Q2798">
        <v>25</v>
      </c>
      <c r="R2798">
        <v>4</v>
      </c>
      <c r="S2798">
        <v>24</v>
      </c>
      <c r="T2798">
        <v>1</v>
      </c>
      <c r="U2798">
        <v>7</v>
      </c>
      <c r="V2798">
        <f>COUNTIF(tbl_HRMaster[EmployeeID],tbl_HRMaster[[#This Row],[EmployeeID]])</f>
        <v>1</v>
      </c>
      <c r="W2798">
        <f>IFERROR(INDEX(tbl_EmployeeSurvey[EnvironmentSatisfaction],MATCH(tbl_HRMaster[[#This Row],[EmployeeID]],tbl_EmployeeSurvey[EmployeeID],0)),"Not Found")</f>
        <v>3</v>
      </c>
      <c r="X2798">
        <f>IFERROR(INDEX(tbl_EmployeeSurvey[JobSatisfaction],MATCH(tbl_HRMaster[[#This Row],[EmployeeID]],tbl_EmployeeSurvey[EmployeeID],0)),"Not Found")</f>
        <v>4</v>
      </c>
      <c r="Y2798" s="5">
        <f>IFERROR(INDEX(tbl_EmployeeSurvey[WorkLifeBalance],MATCH(tbl_HRMaster[[#This Row],[EmployeeID]],tbl_EmployeeSurvey[EmployeeID],0)),"Not Found")</f>
        <v>3</v>
      </c>
      <c r="Z2798" s="5">
        <f>IFERROR(VLOOKUP(tbl_HRMaster[[#This Row],[EmployeeID]],tbl_ManagerSurvey[[EmployeeID]:[PerformanceRating]],2,FALSE),"Not Found")</f>
        <v>2</v>
      </c>
      <c r="AA2798" s="5">
        <f>IFERROR(VLOOKUP(tbl_HRMaster[[#This Row],[EmployeeID]],tbl_ManagerSurvey[[EmployeeID]:[PerformanceRating]],3,FALSE),"Not Found")</f>
        <v>3</v>
      </c>
      <c r="AB2798" s="5" t="str">
        <f>IF(tbl_HRMaster[[#This Row],[Attrition]]="Yes","Left","Active")</f>
        <v>Active</v>
      </c>
      <c r="AC2798" s="5" t="str">
        <f>_xlfn.IFS(tbl_HRMaster[[#This Row],[Age]]&lt;25,"Under 25",tbl_HRMaster[[#This Row],[Age]]&lt;35,"25-34",tbl_HRMaster[[#This Row],[Age]]&lt;45,"35-44",tbl_HRMaster[[#This Row],[Age]]&lt;55,"45-54",TRUE,"Above 54")</f>
        <v>45-54</v>
      </c>
      <c r="AD2798" s="5" t="str">
        <f>_xlfn.IFS(
tbl_HRMaster[[#This Row],[YearsAtCompany]]&lt;2,"&lt; 2 Years",
tbl_HRMaster[[#This Row],[YearsAtCompany]]&lt;5,"2-4 Years",
tbl_HRMaster[[#This Row],[YearsAtCompany]]&lt;10,"5-9 Years",
TRUE,"10+ Years"
)</f>
        <v>10+ Years</v>
      </c>
      <c r="AE2798" s="5">
        <f>IF(tbl_HRMaster[[#This Row],[Attrition]]="Yes",1,0)</f>
        <v>0</v>
      </c>
    </row>
    <row r="2799" spans="1:31" x14ac:dyDescent="0.25">
      <c r="A2799">
        <v>45</v>
      </c>
      <c r="B2799" t="s">
        <v>21</v>
      </c>
      <c r="C2799" t="s">
        <v>22</v>
      </c>
      <c r="D2799" t="s">
        <v>30</v>
      </c>
      <c r="E2799">
        <v>18</v>
      </c>
      <c r="F2799">
        <v>1</v>
      </c>
      <c r="G2799" t="s">
        <v>24</v>
      </c>
      <c r="H2799">
        <v>2927</v>
      </c>
      <c r="I2799" t="s">
        <v>25</v>
      </c>
      <c r="J2799">
        <v>2</v>
      </c>
      <c r="K2799" t="s">
        <v>43</v>
      </c>
      <c r="L2799" t="s">
        <v>27</v>
      </c>
      <c r="M2799">
        <v>58110</v>
      </c>
      <c r="N2799">
        <v>0</v>
      </c>
      <c r="O2799">
        <v>14</v>
      </c>
      <c r="P2799">
        <v>0</v>
      </c>
      <c r="Q2799">
        <v>25</v>
      </c>
      <c r="R2799">
        <v>4</v>
      </c>
      <c r="S2799">
        <v>24</v>
      </c>
      <c r="T2799">
        <v>1</v>
      </c>
      <c r="U2799">
        <v>7</v>
      </c>
      <c r="V2799">
        <f>COUNTIF(tbl_HRMaster[EmployeeID],tbl_HRMaster[[#This Row],[EmployeeID]])</f>
        <v>1</v>
      </c>
      <c r="W2799">
        <f>IFERROR(INDEX(tbl_EmployeeSurvey[EnvironmentSatisfaction],MATCH(tbl_HRMaster[[#This Row],[EmployeeID]],tbl_EmployeeSurvey[EmployeeID],0)),"Not Found")</f>
        <v>3</v>
      </c>
      <c r="X2799">
        <f>IFERROR(INDEX(tbl_EmployeeSurvey[JobSatisfaction],MATCH(tbl_HRMaster[[#This Row],[EmployeeID]],tbl_EmployeeSurvey[EmployeeID],0)),"Not Found")</f>
        <v>4</v>
      </c>
      <c r="Y2799" s="5">
        <f>IFERROR(INDEX(tbl_EmployeeSurvey[WorkLifeBalance],MATCH(tbl_HRMaster[[#This Row],[EmployeeID]],tbl_EmployeeSurvey[EmployeeID],0)),"Not Found")</f>
        <v>3</v>
      </c>
      <c r="Z2799" s="5">
        <f>IFERROR(VLOOKUP(tbl_HRMaster[[#This Row],[EmployeeID]],tbl_ManagerSurvey[[EmployeeID]:[PerformanceRating]],2,FALSE),"Not Found")</f>
        <v>2</v>
      </c>
      <c r="AA2799" s="5">
        <f>IFERROR(VLOOKUP(tbl_HRMaster[[#This Row],[EmployeeID]],tbl_ManagerSurvey[[EmployeeID]:[PerformanceRating]],3,FALSE),"Not Found")</f>
        <v>3</v>
      </c>
      <c r="AB2799" s="5" t="str">
        <f>IF(tbl_HRMaster[[#This Row],[Attrition]]="Yes","Left","Active")</f>
        <v>Active</v>
      </c>
      <c r="AC2799" s="5" t="str">
        <f>_xlfn.IFS(tbl_HRMaster[[#This Row],[Age]]&lt;25,"Under 25",tbl_HRMaster[[#This Row],[Age]]&lt;35,"25-34",tbl_HRMaster[[#This Row],[Age]]&lt;45,"35-44",tbl_HRMaster[[#This Row],[Age]]&lt;55,"45-54",TRUE,"Above 54")</f>
        <v>45-54</v>
      </c>
      <c r="AD2799" s="5" t="str">
        <f>_xlfn.IFS(
tbl_HRMaster[[#This Row],[YearsAtCompany]]&lt;2,"&lt; 2 Years",
tbl_HRMaster[[#This Row],[YearsAtCompany]]&lt;5,"2-4 Years",
tbl_HRMaster[[#This Row],[YearsAtCompany]]&lt;10,"5-9 Years",
TRUE,"10+ Years"
)</f>
        <v>10+ Years</v>
      </c>
      <c r="AE2799" s="5">
        <f>IF(tbl_HRMaster[[#This Row],[Attrition]]="Yes",1,0)</f>
        <v>0</v>
      </c>
    </row>
    <row r="2800" spans="1:31" x14ac:dyDescent="0.25">
      <c r="A2800">
        <v>45</v>
      </c>
      <c r="B2800" t="s">
        <v>21</v>
      </c>
      <c r="C2800" t="s">
        <v>22</v>
      </c>
      <c r="D2800" t="s">
        <v>30</v>
      </c>
      <c r="E2800">
        <v>18</v>
      </c>
      <c r="F2800">
        <v>1</v>
      </c>
      <c r="G2800" t="s">
        <v>24</v>
      </c>
      <c r="H2800">
        <v>4397</v>
      </c>
      <c r="I2800" t="s">
        <v>25</v>
      </c>
      <c r="J2800">
        <v>2</v>
      </c>
      <c r="K2800" t="s">
        <v>43</v>
      </c>
      <c r="L2800" t="s">
        <v>27</v>
      </c>
      <c r="M2800">
        <v>58110</v>
      </c>
      <c r="N2800">
        <v>0</v>
      </c>
      <c r="O2800">
        <v>14</v>
      </c>
      <c r="P2800">
        <v>0</v>
      </c>
      <c r="Q2800">
        <v>25</v>
      </c>
      <c r="R2800">
        <v>4</v>
      </c>
      <c r="S2800">
        <v>24</v>
      </c>
      <c r="T2800">
        <v>1</v>
      </c>
      <c r="U2800">
        <v>7</v>
      </c>
      <c r="V2800">
        <f>COUNTIF(tbl_HRMaster[EmployeeID],tbl_HRMaster[[#This Row],[EmployeeID]])</f>
        <v>1</v>
      </c>
      <c r="W2800">
        <f>IFERROR(INDEX(tbl_EmployeeSurvey[EnvironmentSatisfaction],MATCH(tbl_HRMaster[[#This Row],[EmployeeID]],tbl_EmployeeSurvey[EmployeeID],0)),"Not Found")</f>
        <v>3</v>
      </c>
      <c r="X2800">
        <f>IFERROR(INDEX(tbl_EmployeeSurvey[JobSatisfaction],MATCH(tbl_HRMaster[[#This Row],[EmployeeID]],tbl_EmployeeSurvey[EmployeeID],0)),"Not Found")</f>
        <v>4</v>
      </c>
      <c r="Y2800" s="5">
        <f>IFERROR(INDEX(tbl_EmployeeSurvey[WorkLifeBalance],MATCH(tbl_HRMaster[[#This Row],[EmployeeID]],tbl_EmployeeSurvey[EmployeeID],0)),"Not Found")</f>
        <v>3</v>
      </c>
      <c r="Z2800" s="5">
        <f>IFERROR(VLOOKUP(tbl_HRMaster[[#This Row],[EmployeeID]],tbl_ManagerSurvey[[EmployeeID]:[PerformanceRating]],2,FALSE),"Not Found")</f>
        <v>2</v>
      </c>
      <c r="AA2800" s="5">
        <f>IFERROR(VLOOKUP(tbl_HRMaster[[#This Row],[EmployeeID]],tbl_ManagerSurvey[[EmployeeID]:[PerformanceRating]],3,FALSE),"Not Found")</f>
        <v>3</v>
      </c>
      <c r="AB2800" s="5" t="str">
        <f>IF(tbl_HRMaster[[#This Row],[Attrition]]="Yes","Left","Active")</f>
        <v>Active</v>
      </c>
      <c r="AC2800" s="5" t="str">
        <f>_xlfn.IFS(tbl_HRMaster[[#This Row],[Age]]&lt;25,"Under 25",tbl_HRMaster[[#This Row],[Age]]&lt;35,"25-34",tbl_HRMaster[[#This Row],[Age]]&lt;45,"35-44",tbl_HRMaster[[#This Row],[Age]]&lt;55,"45-54",TRUE,"Above 54")</f>
        <v>45-54</v>
      </c>
      <c r="AD2800" s="5" t="str">
        <f>_xlfn.IFS(
tbl_HRMaster[[#This Row],[YearsAtCompany]]&lt;2,"&lt; 2 Years",
tbl_HRMaster[[#This Row],[YearsAtCompany]]&lt;5,"2-4 Years",
tbl_HRMaster[[#This Row],[YearsAtCompany]]&lt;10,"5-9 Years",
TRUE,"10+ Years"
)</f>
        <v>10+ Years</v>
      </c>
      <c r="AE2800" s="5">
        <f>IF(tbl_HRMaster[[#This Row],[Attrition]]="Yes",1,0)</f>
        <v>0</v>
      </c>
    </row>
    <row r="2801" spans="1:31" x14ac:dyDescent="0.25">
      <c r="A2801">
        <v>45</v>
      </c>
      <c r="B2801" t="s">
        <v>28</v>
      </c>
      <c r="C2801" t="s">
        <v>22</v>
      </c>
      <c r="D2801" t="s">
        <v>37</v>
      </c>
      <c r="E2801">
        <v>12</v>
      </c>
      <c r="F2801">
        <v>3</v>
      </c>
      <c r="G2801" t="s">
        <v>37</v>
      </c>
      <c r="H2801">
        <v>656</v>
      </c>
      <c r="I2801" t="s">
        <v>34</v>
      </c>
      <c r="J2801">
        <v>2</v>
      </c>
      <c r="K2801" t="s">
        <v>40</v>
      </c>
      <c r="L2801" t="s">
        <v>32</v>
      </c>
      <c r="M2801">
        <v>43060</v>
      </c>
      <c r="N2801">
        <v>2</v>
      </c>
      <c r="O2801">
        <v>11</v>
      </c>
      <c r="P2801">
        <v>2</v>
      </c>
      <c r="Q2801">
        <v>26</v>
      </c>
      <c r="R2801">
        <v>3</v>
      </c>
      <c r="S2801">
        <v>24</v>
      </c>
      <c r="T2801">
        <v>1</v>
      </c>
      <c r="U2801">
        <v>11</v>
      </c>
      <c r="V2801">
        <f>COUNTIF(tbl_HRMaster[EmployeeID],tbl_HRMaster[[#This Row],[EmployeeID]])</f>
        <v>1</v>
      </c>
      <c r="W2801">
        <f>IFERROR(INDEX(tbl_EmployeeSurvey[EnvironmentSatisfaction],MATCH(tbl_HRMaster[[#This Row],[EmployeeID]],tbl_EmployeeSurvey[EmployeeID],0)),"Not Found")</f>
        <v>1</v>
      </c>
      <c r="X2801">
        <f>IFERROR(INDEX(tbl_EmployeeSurvey[JobSatisfaction],MATCH(tbl_HRMaster[[#This Row],[EmployeeID]],tbl_EmployeeSurvey[EmployeeID],0)),"Not Found")</f>
        <v>2</v>
      </c>
      <c r="Y2801" s="5">
        <f>IFERROR(INDEX(tbl_EmployeeSurvey[WorkLifeBalance],MATCH(tbl_HRMaster[[#This Row],[EmployeeID]],tbl_EmployeeSurvey[EmployeeID],0)),"Not Found")</f>
        <v>3</v>
      </c>
      <c r="Z2801" s="5">
        <f>IFERROR(VLOOKUP(tbl_HRMaster[[#This Row],[EmployeeID]],tbl_ManagerSurvey[[EmployeeID]:[PerformanceRating]],2,FALSE),"Not Found")</f>
        <v>3</v>
      </c>
      <c r="AA2801" s="5">
        <f>IFERROR(VLOOKUP(tbl_HRMaster[[#This Row],[EmployeeID]],tbl_ManagerSurvey[[EmployeeID]:[PerformanceRating]],3,FALSE),"Not Found")</f>
        <v>3</v>
      </c>
      <c r="AB2801" s="5" t="str">
        <f>IF(tbl_HRMaster[[#This Row],[Attrition]]="Yes","Left","Active")</f>
        <v>Left</v>
      </c>
      <c r="AC2801" s="5" t="str">
        <f>_xlfn.IFS(tbl_HRMaster[[#This Row],[Age]]&lt;25,"Under 25",tbl_HRMaster[[#This Row],[Age]]&lt;35,"25-34",tbl_HRMaster[[#This Row],[Age]]&lt;45,"35-44",tbl_HRMaster[[#This Row],[Age]]&lt;55,"45-54",TRUE,"Above 54")</f>
        <v>45-54</v>
      </c>
      <c r="AD2801" s="5" t="str">
        <f>_xlfn.IFS(
tbl_HRMaster[[#This Row],[YearsAtCompany]]&lt;2,"&lt; 2 Years",
tbl_HRMaster[[#This Row],[YearsAtCompany]]&lt;5,"2-4 Years",
tbl_HRMaster[[#This Row],[YearsAtCompany]]&lt;10,"5-9 Years",
TRUE,"10+ Years"
)</f>
        <v>10+ Years</v>
      </c>
      <c r="AE2801" s="5">
        <f>IF(tbl_HRMaster[[#This Row],[Attrition]]="Yes",1,0)</f>
        <v>1</v>
      </c>
    </row>
    <row r="2802" spans="1:31" x14ac:dyDescent="0.25">
      <c r="A2802">
        <v>45</v>
      </c>
      <c r="B2802" t="s">
        <v>28</v>
      </c>
      <c r="C2802" t="s">
        <v>22</v>
      </c>
      <c r="D2802" t="s">
        <v>37</v>
      </c>
      <c r="E2802">
        <v>12</v>
      </c>
      <c r="F2802">
        <v>3</v>
      </c>
      <c r="G2802" t="s">
        <v>37</v>
      </c>
      <c r="H2802">
        <v>2126</v>
      </c>
      <c r="I2802" t="s">
        <v>34</v>
      </c>
      <c r="J2802">
        <v>2</v>
      </c>
      <c r="K2802" t="s">
        <v>40</v>
      </c>
      <c r="L2802" t="s">
        <v>32</v>
      </c>
      <c r="M2802">
        <v>43060</v>
      </c>
      <c r="N2802">
        <v>2</v>
      </c>
      <c r="O2802">
        <v>11</v>
      </c>
      <c r="P2802">
        <v>2</v>
      </c>
      <c r="Q2802">
        <v>26</v>
      </c>
      <c r="R2802">
        <v>3</v>
      </c>
      <c r="S2802">
        <v>24</v>
      </c>
      <c r="T2802">
        <v>1</v>
      </c>
      <c r="U2802">
        <v>11</v>
      </c>
      <c r="V2802">
        <f>COUNTIF(tbl_HRMaster[EmployeeID],tbl_HRMaster[[#This Row],[EmployeeID]])</f>
        <v>1</v>
      </c>
      <c r="W2802">
        <f>IFERROR(INDEX(tbl_EmployeeSurvey[EnvironmentSatisfaction],MATCH(tbl_HRMaster[[#This Row],[EmployeeID]],tbl_EmployeeSurvey[EmployeeID],0)),"Not Found")</f>
        <v>1</v>
      </c>
      <c r="X2802">
        <f>IFERROR(INDEX(tbl_EmployeeSurvey[JobSatisfaction],MATCH(tbl_HRMaster[[#This Row],[EmployeeID]],tbl_EmployeeSurvey[EmployeeID],0)),"Not Found")</f>
        <v>2</v>
      </c>
      <c r="Y2802" s="5">
        <f>IFERROR(INDEX(tbl_EmployeeSurvey[WorkLifeBalance],MATCH(tbl_HRMaster[[#This Row],[EmployeeID]],tbl_EmployeeSurvey[EmployeeID],0)),"Not Found")</f>
        <v>3</v>
      </c>
      <c r="Z2802" s="5">
        <f>IFERROR(VLOOKUP(tbl_HRMaster[[#This Row],[EmployeeID]],tbl_ManagerSurvey[[EmployeeID]:[PerformanceRating]],2,FALSE),"Not Found")</f>
        <v>3</v>
      </c>
      <c r="AA2802" s="5">
        <f>IFERROR(VLOOKUP(tbl_HRMaster[[#This Row],[EmployeeID]],tbl_ManagerSurvey[[EmployeeID]:[PerformanceRating]],3,FALSE),"Not Found")</f>
        <v>3</v>
      </c>
      <c r="AB2802" s="5" t="str">
        <f>IF(tbl_HRMaster[[#This Row],[Attrition]]="Yes","Left","Active")</f>
        <v>Left</v>
      </c>
      <c r="AC2802" s="5" t="str">
        <f>_xlfn.IFS(tbl_HRMaster[[#This Row],[Age]]&lt;25,"Under 25",tbl_HRMaster[[#This Row],[Age]]&lt;35,"25-34",tbl_HRMaster[[#This Row],[Age]]&lt;45,"35-44",tbl_HRMaster[[#This Row],[Age]]&lt;55,"45-54",TRUE,"Above 54")</f>
        <v>45-54</v>
      </c>
      <c r="AD2802" s="5" t="str">
        <f>_xlfn.IFS(
tbl_HRMaster[[#This Row],[YearsAtCompany]]&lt;2,"&lt; 2 Years",
tbl_HRMaster[[#This Row],[YearsAtCompany]]&lt;5,"2-4 Years",
tbl_HRMaster[[#This Row],[YearsAtCompany]]&lt;10,"5-9 Years",
TRUE,"10+ Years"
)</f>
        <v>10+ Years</v>
      </c>
      <c r="AE2802" s="5">
        <f>IF(tbl_HRMaster[[#This Row],[Attrition]]="Yes",1,0)</f>
        <v>1</v>
      </c>
    </row>
    <row r="2803" spans="1:31" x14ac:dyDescent="0.25">
      <c r="A2803">
        <v>45</v>
      </c>
      <c r="B2803" t="s">
        <v>28</v>
      </c>
      <c r="C2803" t="s">
        <v>22</v>
      </c>
      <c r="D2803" t="s">
        <v>37</v>
      </c>
      <c r="E2803">
        <v>12</v>
      </c>
      <c r="F2803">
        <v>3</v>
      </c>
      <c r="G2803" t="s">
        <v>37</v>
      </c>
      <c r="H2803">
        <v>3596</v>
      </c>
      <c r="I2803" t="s">
        <v>34</v>
      </c>
      <c r="J2803">
        <v>2</v>
      </c>
      <c r="K2803" t="s">
        <v>40</v>
      </c>
      <c r="L2803" t="s">
        <v>32</v>
      </c>
      <c r="M2803">
        <v>43060</v>
      </c>
      <c r="N2803">
        <v>2</v>
      </c>
      <c r="O2803">
        <v>11</v>
      </c>
      <c r="P2803">
        <v>2</v>
      </c>
      <c r="Q2803">
        <v>26</v>
      </c>
      <c r="R2803">
        <v>3</v>
      </c>
      <c r="S2803">
        <v>24</v>
      </c>
      <c r="T2803">
        <v>1</v>
      </c>
      <c r="U2803">
        <v>11</v>
      </c>
      <c r="V2803">
        <f>COUNTIF(tbl_HRMaster[EmployeeID],tbl_HRMaster[[#This Row],[EmployeeID]])</f>
        <v>1</v>
      </c>
      <c r="W2803">
        <f>IFERROR(INDEX(tbl_EmployeeSurvey[EnvironmentSatisfaction],MATCH(tbl_HRMaster[[#This Row],[EmployeeID]],tbl_EmployeeSurvey[EmployeeID],0)),"Not Found")</f>
        <v>1</v>
      </c>
      <c r="X2803">
        <f>IFERROR(INDEX(tbl_EmployeeSurvey[JobSatisfaction],MATCH(tbl_HRMaster[[#This Row],[EmployeeID]],tbl_EmployeeSurvey[EmployeeID],0)),"Not Found")</f>
        <v>2</v>
      </c>
      <c r="Y2803" s="5">
        <f>IFERROR(INDEX(tbl_EmployeeSurvey[WorkLifeBalance],MATCH(tbl_HRMaster[[#This Row],[EmployeeID]],tbl_EmployeeSurvey[EmployeeID],0)),"Not Found")</f>
        <v>3</v>
      </c>
      <c r="Z2803" s="5">
        <f>IFERROR(VLOOKUP(tbl_HRMaster[[#This Row],[EmployeeID]],tbl_ManagerSurvey[[EmployeeID]:[PerformanceRating]],2,FALSE),"Not Found")</f>
        <v>3</v>
      </c>
      <c r="AA2803" s="5">
        <f>IFERROR(VLOOKUP(tbl_HRMaster[[#This Row],[EmployeeID]],tbl_ManagerSurvey[[EmployeeID]:[PerformanceRating]],3,FALSE),"Not Found")</f>
        <v>3</v>
      </c>
      <c r="AB2803" s="5" t="str">
        <f>IF(tbl_HRMaster[[#This Row],[Attrition]]="Yes","Left","Active")</f>
        <v>Left</v>
      </c>
      <c r="AC2803" s="5" t="str">
        <f>_xlfn.IFS(tbl_HRMaster[[#This Row],[Age]]&lt;25,"Under 25",tbl_HRMaster[[#This Row],[Age]]&lt;35,"25-34",tbl_HRMaster[[#This Row],[Age]]&lt;45,"35-44",tbl_HRMaster[[#This Row],[Age]]&lt;55,"45-54",TRUE,"Above 54")</f>
        <v>45-54</v>
      </c>
      <c r="AD2803" s="5" t="str">
        <f>_xlfn.IFS(
tbl_HRMaster[[#This Row],[YearsAtCompany]]&lt;2,"&lt; 2 Years",
tbl_HRMaster[[#This Row],[YearsAtCompany]]&lt;5,"2-4 Years",
tbl_HRMaster[[#This Row],[YearsAtCompany]]&lt;10,"5-9 Years",
TRUE,"10+ Years"
)</f>
        <v>10+ Years</v>
      </c>
      <c r="AE2803" s="5">
        <f>IF(tbl_HRMaster[[#This Row],[Attrition]]="Yes",1,0)</f>
        <v>1</v>
      </c>
    </row>
    <row r="2804" spans="1:31" x14ac:dyDescent="0.25">
      <c r="A2804">
        <v>49</v>
      </c>
      <c r="B2804" t="s">
        <v>21</v>
      </c>
      <c r="C2804" t="s">
        <v>22</v>
      </c>
      <c r="D2804" t="s">
        <v>30</v>
      </c>
      <c r="E2804">
        <v>25</v>
      </c>
      <c r="F2804">
        <v>2</v>
      </c>
      <c r="G2804" t="s">
        <v>24</v>
      </c>
      <c r="H2804">
        <v>420</v>
      </c>
      <c r="I2804" t="s">
        <v>25</v>
      </c>
      <c r="J2804">
        <v>2</v>
      </c>
      <c r="K2804" t="s">
        <v>35</v>
      </c>
      <c r="L2804" t="s">
        <v>27</v>
      </c>
      <c r="M2804">
        <v>43450</v>
      </c>
      <c r="N2804">
        <v>4</v>
      </c>
      <c r="O2804">
        <v>15</v>
      </c>
      <c r="P2804">
        <v>0</v>
      </c>
      <c r="Q2804">
        <v>29</v>
      </c>
      <c r="R2804">
        <v>3</v>
      </c>
      <c r="S2804">
        <v>26</v>
      </c>
      <c r="T2804">
        <v>1</v>
      </c>
      <c r="U2804">
        <v>7</v>
      </c>
      <c r="V2804">
        <f>COUNTIF(tbl_HRMaster[EmployeeID],tbl_HRMaster[[#This Row],[EmployeeID]])</f>
        <v>1</v>
      </c>
      <c r="W2804">
        <f>IFERROR(INDEX(tbl_EmployeeSurvey[EnvironmentSatisfaction],MATCH(tbl_HRMaster[[#This Row],[EmployeeID]],tbl_EmployeeSurvey[EmployeeID],0)),"Not Found")</f>
        <v>1</v>
      </c>
      <c r="X2804">
        <f>IFERROR(INDEX(tbl_EmployeeSurvey[JobSatisfaction],MATCH(tbl_HRMaster[[#This Row],[EmployeeID]],tbl_EmployeeSurvey[EmployeeID],0)),"Not Found")</f>
        <v>2</v>
      </c>
      <c r="Y2804" s="5">
        <f>IFERROR(INDEX(tbl_EmployeeSurvey[WorkLifeBalance],MATCH(tbl_HRMaster[[#This Row],[EmployeeID]],tbl_EmployeeSurvey[EmployeeID],0)),"Not Found")</f>
        <v>2</v>
      </c>
      <c r="Z2804" s="5">
        <f>IFERROR(VLOOKUP(tbl_HRMaster[[#This Row],[EmployeeID]],tbl_ManagerSurvey[[EmployeeID]:[PerformanceRating]],2,FALSE),"Not Found")</f>
        <v>2</v>
      </c>
      <c r="AA2804" s="5">
        <f>IFERROR(VLOOKUP(tbl_HRMaster[[#This Row],[EmployeeID]],tbl_ManagerSurvey[[EmployeeID]:[PerformanceRating]],3,FALSE),"Not Found")</f>
        <v>3</v>
      </c>
      <c r="AB2804" s="5" t="str">
        <f>IF(tbl_HRMaster[[#This Row],[Attrition]]="Yes","Left","Active")</f>
        <v>Active</v>
      </c>
      <c r="AC2804" s="5" t="str">
        <f>_xlfn.IFS(tbl_HRMaster[[#This Row],[Age]]&lt;25,"Under 25",tbl_HRMaster[[#This Row],[Age]]&lt;35,"25-34",tbl_HRMaster[[#This Row],[Age]]&lt;45,"35-44",tbl_HRMaster[[#This Row],[Age]]&lt;55,"45-54",TRUE,"Above 54")</f>
        <v>45-54</v>
      </c>
      <c r="AD2804" s="5" t="str">
        <f>_xlfn.IFS(
tbl_HRMaster[[#This Row],[YearsAtCompany]]&lt;2,"&lt; 2 Years",
tbl_HRMaster[[#This Row],[YearsAtCompany]]&lt;5,"2-4 Years",
tbl_HRMaster[[#This Row],[YearsAtCompany]]&lt;10,"5-9 Years",
TRUE,"10+ Years"
)</f>
        <v>10+ Years</v>
      </c>
      <c r="AE2804" s="5">
        <f>IF(tbl_HRMaster[[#This Row],[Attrition]]="Yes",1,0)</f>
        <v>0</v>
      </c>
    </row>
    <row r="2805" spans="1:31" x14ac:dyDescent="0.25">
      <c r="A2805">
        <v>49</v>
      </c>
      <c r="B2805" t="s">
        <v>21</v>
      </c>
      <c r="C2805" t="s">
        <v>22</v>
      </c>
      <c r="D2805" t="s">
        <v>30</v>
      </c>
      <c r="E2805">
        <v>25</v>
      </c>
      <c r="F2805">
        <v>2</v>
      </c>
      <c r="G2805" t="s">
        <v>24</v>
      </c>
      <c r="H2805">
        <v>1890</v>
      </c>
      <c r="I2805" t="s">
        <v>25</v>
      </c>
      <c r="J2805">
        <v>2</v>
      </c>
      <c r="K2805" t="s">
        <v>35</v>
      </c>
      <c r="L2805" t="s">
        <v>27</v>
      </c>
      <c r="M2805">
        <v>43450</v>
      </c>
      <c r="N2805">
        <v>4</v>
      </c>
      <c r="O2805">
        <v>15</v>
      </c>
      <c r="P2805">
        <v>0</v>
      </c>
      <c r="Q2805">
        <v>29</v>
      </c>
      <c r="R2805">
        <v>3</v>
      </c>
      <c r="S2805">
        <v>26</v>
      </c>
      <c r="T2805">
        <v>1</v>
      </c>
      <c r="U2805">
        <v>7</v>
      </c>
      <c r="V2805">
        <f>COUNTIF(tbl_HRMaster[EmployeeID],tbl_HRMaster[[#This Row],[EmployeeID]])</f>
        <v>1</v>
      </c>
      <c r="W2805">
        <f>IFERROR(INDEX(tbl_EmployeeSurvey[EnvironmentSatisfaction],MATCH(tbl_HRMaster[[#This Row],[EmployeeID]],tbl_EmployeeSurvey[EmployeeID],0)),"Not Found")</f>
        <v>1</v>
      </c>
      <c r="X2805">
        <f>IFERROR(INDEX(tbl_EmployeeSurvey[JobSatisfaction],MATCH(tbl_HRMaster[[#This Row],[EmployeeID]],tbl_EmployeeSurvey[EmployeeID],0)),"Not Found")</f>
        <v>2</v>
      </c>
      <c r="Y2805" s="5">
        <f>IFERROR(INDEX(tbl_EmployeeSurvey[WorkLifeBalance],MATCH(tbl_HRMaster[[#This Row],[EmployeeID]],tbl_EmployeeSurvey[EmployeeID],0)),"Not Found")</f>
        <v>2</v>
      </c>
      <c r="Z2805" s="5">
        <f>IFERROR(VLOOKUP(tbl_HRMaster[[#This Row],[EmployeeID]],tbl_ManagerSurvey[[EmployeeID]:[PerformanceRating]],2,FALSE),"Not Found")</f>
        <v>2</v>
      </c>
      <c r="AA2805" s="5">
        <f>IFERROR(VLOOKUP(tbl_HRMaster[[#This Row],[EmployeeID]],tbl_ManagerSurvey[[EmployeeID]:[PerformanceRating]],3,FALSE),"Not Found")</f>
        <v>3</v>
      </c>
      <c r="AB2805" s="5" t="str">
        <f>IF(tbl_HRMaster[[#This Row],[Attrition]]="Yes","Left","Active")</f>
        <v>Active</v>
      </c>
      <c r="AC2805" s="5" t="str">
        <f>_xlfn.IFS(tbl_HRMaster[[#This Row],[Age]]&lt;25,"Under 25",tbl_HRMaster[[#This Row],[Age]]&lt;35,"25-34",tbl_HRMaster[[#This Row],[Age]]&lt;45,"35-44",tbl_HRMaster[[#This Row],[Age]]&lt;55,"45-54",TRUE,"Above 54")</f>
        <v>45-54</v>
      </c>
      <c r="AD2805" s="5" t="str">
        <f>_xlfn.IFS(
tbl_HRMaster[[#This Row],[YearsAtCompany]]&lt;2,"&lt; 2 Years",
tbl_HRMaster[[#This Row],[YearsAtCompany]]&lt;5,"2-4 Years",
tbl_HRMaster[[#This Row],[YearsAtCompany]]&lt;10,"5-9 Years",
TRUE,"10+ Years"
)</f>
        <v>10+ Years</v>
      </c>
      <c r="AE2805" s="5">
        <f>IF(tbl_HRMaster[[#This Row],[Attrition]]="Yes",1,0)</f>
        <v>0</v>
      </c>
    </row>
    <row r="2806" spans="1:31" x14ac:dyDescent="0.25">
      <c r="A2806">
        <v>49</v>
      </c>
      <c r="B2806" t="s">
        <v>21</v>
      </c>
      <c r="C2806" t="s">
        <v>22</v>
      </c>
      <c r="D2806" t="s">
        <v>30</v>
      </c>
      <c r="E2806">
        <v>25</v>
      </c>
      <c r="F2806">
        <v>2</v>
      </c>
      <c r="G2806" t="s">
        <v>24</v>
      </c>
      <c r="H2806">
        <v>3360</v>
      </c>
      <c r="I2806" t="s">
        <v>25</v>
      </c>
      <c r="J2806">
        <v>2</v>
      </c>
      <c r="K2806" t="s">
        <v>35</v>
      </c>
      <c r="L2806" t="s">
        <v>27</v>
      </c>
      <c r="M2806">
        <v>43450</v>
      </c>
      <c r="N2806">
        <v>4</v>
      </c>
      <c r="O2806">
        <v>15</v>
      </c>
      <c r="P2806">
        <v>0</v>
      </c>
      <c r="Q2806">
        <v>29</v>
      </c>
      <c r="R2806">
        <v>3</v>
      </c>
      <c r="S2806">
        <v>26</v>
      </c>
      <c r="T2806">
        <v>1</v>
      </c>
      <c r="U2806">
        <v>7</v>
      </c>
      <c r="V2806">
        <f>COUNTIF(tbl_HRMaster[EmployeeID],tbl_HRMaster[[#This Row],[EmployeeID]])</f>
        <v>1</v>
      </c>
      <c r="W2806">
        <f>IFERROR(INDEX(tbl_EmployeeSurvey[EnvironmentSatisfaction],MATCH(tbl_HRMaster[[#This Row],[EmployeeID]],tbl_EmployeeSurvey[EmployeeID],0)),"Not Found")</f>
        <v>1</v>
      </c>
      <c r="X2806">
        <f>IFERROR(INDEX(tbl_EmployeeSurvey[JobSatisfaction],MATCH(tbl_HRMaster[[#This Row],[EmployeeID]],tbl_EmployeeSurvey[EmployeeID],0)),"Not Found")</f>
        <v>2</v>
      </c>
      <c r="Y2806" s="5">
        <f>IFERROR(INDEX(tbl_EmployeeSurvey[WorkLifeBalance],MATCH(tbl_HRMaster[[#This Row],[EmployeeID]],tbl_EmployeeSurvey[EmployeeID],0)),"Not Found")</f>
        <v>2</v>
      </c>
      <c r="Z2806" s="5">
        <f>IFERROR(VLOOKUP(tbl_HRMaster[[#This Row],[EmployeeID]],tbl_ManagerSurvey[[EmployeeID]:[PerformanceRating]],2,FALSE),"Not Found")</f>
        <v>2</v>
      </c>
      <c r="AA2806" s="5">
        <f>IFERROR(VLOOKUP(tbl_HRMaster[[#This Row],[EmployeeID]],tbl_ManagerSurvey[[EmployeeID]:[PerformanceRating]],3,FALSE),"Not Found")</f>
        <v>3</v>
      </c>
      <c r="AB2806" s="5" t="str">
        <f>IF(tbl_HRMaster[[#This Row],[Attrition]]="Yes","Left","Active")</f>
        <v>Active</v>
      </c>
      <c r="AC2806" s="5" t="str">
        <f>_xlfn.IFS(tbl_HRMaster[[#This Row],[Age]]&lt;25,"Under 25",tbl_HRMaster[[#This Row],[Age]]&lt;35,"25-34",tbl_HRMaster[[#This Row],[Age]]&lt;45,"35-44",tbl_HRMaster[[#This Row],[Age]]&lt;55,"45-54",TRUE,"Above 54")</f>
        <v>45-54</v>
      </c>
      <c r="AD2806" s="5" t="str">
        <f>_xlfn.IFS(
tbl_HRMaster[[#This Row],[YearsAtCompany]]&lt;2,"&lt; 2 Years",
tbl_HRMaster[[#This Row],[YearsAtCompany]]&lt;5,"2-4 Years",
tbl_HRMaster[[#This Row],[YearsAtCompany]]&lt;10,"5-9 Years",
TRUE,"10+ Years"
)</f>
        <v>10+ Years</v>
      </c>
      <c r="AE2806" s="5">
        <f>IF(tbl_HRMaster[[#This Row],[Attrition]]="Yes",1,0)</f>
        <v>0</v>
      </c>
    </row>
    <row r="2807" spans="1:31" x14ac:dyDescent="0.25">
      <c r="A2807">
        <v>53</v>
      </c>
      <c r="B2807" t="s">
        <v>28</v>
      </c>
      <c r="C2807" t="s">
        <v>22</v>
      </c>
      <c r="D2807" t="s">
        <v>30</v>
      </c>
      <c r="E2807">
        <v>19</v>
      </c>
      <c r="F2807">
        <v>3</v>
      </c>
      <c r="G2807" t="s">
        <v>24</v>
      </c>
      <c r="H2807">
        <v>854</v>
      </c>
      <c r="I2807" t="s">
        <v>34</v>
      </c>
      <c r="J2807">
        <v>2</v>
      </c>
      <c r="K2807" t="s">
        <v>44</v>
      </c>
      <c r="L2807" t="s">
        <v>27</v>
      </c>
      <c r="M2807">
        <v>25590</v>
      </c>
      <c r="N2807">
        <v>0</v>
      </c>
      <c r="O2807">
        <v>25</v>
      </c>
      <c r="P2807">
        <v>0</v>
      </c>
      <c r="Q2807">
        <v>34</v>
      </c>
      <c r="R2807">
        <v>2</v>
      </c>
      <c r="S2807">
        <v>33</v>
      </c>
      <c r="T2807">
        <v>1</v>
      </c>
      <c r="U2807">
        <v>9</v>
      </c>
      <c r="V2807">
        <f>COUNTIF(tbl_HRMaster[EmployeeID],tbl_HRMaster[[#This Row],[EmployeeID]])</f>
        <v>1</v>
      </c>
      <c r="W2807">
        <f>IFERROR(INDEX(tbl_EmployeeSurvey[EnvironmentSatisfaction],MATCH(tbl_HRMaster[[#This Row],[EmployeeID]],tbl_EmployeeSurvey[EmployeeID],0)),"Not Found")</f>
        <v>3</v>
      </c>
      <c r="X2807">
        <f>IFERROR(INDEX(tbl_EmployeeSurvey[JobSatisfaction],MATCH(tbl_HRMaster[[#This Row],[EmployeeID]],tbl_EmployeeSurvey[EmployeeID],0)),"Not Found")</f>
        <v>4</v>
      </c>
      <c r="Y2807" s="5">
        <f>IFERROR(INDEX(tbl_EmployeeSurvey[WorkLifeBalance],MATCH(tbl_HRMaster[[#This Row],[EmployeeID]],tbl_EmployeeSurvey[EmployeeID],0)),"Not Found")</f>
        <v>3</v>
      </c>
      <c r="Z2807" s="5">
        <f>IFERROR(VLOOKUP(tbl_HRMaster[[#This Row],[EmployeeID]],tbl_ManagerSurvey[[EmployeeID]:[PerformanceRating]],2,FALSE),"Not Found")</f>
        <v>3</v>
      </c>
      <c r="AA2807" s="5">
        <f>IFERROR(VLOOKUP(tbl_HRMaster[[#This Row],[EmployeeID]],tbl_ManagerSurvey[[EmployeeID]:[PerformanceRating]],3,FALSE),"Not Found")</f>
        <v>4</v>
      </c>
      <c r="AB2807" s="5" t="str">
        <f>IF(tbl_HRMaster[[#This Row],[Attrition]]="Yes","Left","Active")</f>
        <v>Left</v>
      </c>
      <c r="AC2807" s="5" t="str">
        <f>_xlfn.IFS(tbl_HRMaster[[#This Row],[Age]]&lt;25,"Under 25",tbl_HRMaster[[#This Row],[Age]]&lt;35,"25-34",tbl_HRMaster[[#This Row],[Age]]&lt;45,"35-44",tbl_HRMaster[[#This Row],[Age]]&lt;55,"45-54",TRUE,"Above 54")</f>
        <v>45-54</v>
      </c>
      <c r="AD2807" s="5" t="str">
        <f>_xlfn.IFS(
tbl_HRMaster[[#This Row],[YearsAtCompany]]&lt;2,"&lt; 2 Years",
tbl_HRMaster[[#This Row],[YearsAtCompany]]&lt;5,"2-4 Years",
tbl_HRMaster[[#This Row],[YearsAtCompany]]&lt;10,"5-9 Years",
TRUE,"10+ Years"
)</f>
        <v>10+ Years</v>
      </c>
      <c r="AE2807" s="5">
        <f>IF(tbl_HRMaster[[#This Row],[Attrition]]="Yes",1,0)</f>
        <v>1</v>
      </c>
    </row>
    <row r="2808" spans="1:31" x14ac:dyDescent="0.25">
      <c r="A2808">
        <v>53</v>
      </c>
      <c r="B2808" t="s">
        <v>28</v>
      </c>
      <c r="C2808" t="s">
        <v>22</v>
      </c>
      <c r="D2808" t="s">
        <v>30</v>
      </c>
      <c r="E2808">
        <v>19</v>
      </c>
      <c r="F2808">
        <v>3</v>
      </c>
      <c r="G2808" t="s">
        <v>24</v>
      </c>
      <c r="H2808">
        <v>2324</v>
      </c>
      <c r="I2808" t="s">
        <v>34</v>
      </c>
      <c r="J2808">
        <v>2</v>
      </c>
      <c r="K2808" t="s">
        <v>44</v>
      </c>
      <c r="L2808" t="s">
        <v>27</v>
      </c>
      <c r="M2808">
        <v>25590</v>
      </c>
      <c r="N2808">
        <v>0</v>
      </c>
      <c r="O2808">
        <v>25</v>
      </c>
      <c r="P2808">
        <v>0</v>
      </c>
      <c r="Q2808">
        <v>34</v>
      </c>
      <c r="R2808">
        <v>2</v>
      </c>
      <c r="S2808">
        <v>33</v>
      </c>
      <c r="T2808">
        <v>1</v>
      </c>
      <c r="U2808">
        <v>9</v>
      </c>
      <c r="V2808">
        <f>COUNTIF(tbl_HRMaster[EmployeeID],tbl_HRMaster[[#This Row],[EmployeeID]])</f>
        <v>1</v>
      </c>
      <c r="W2808">
        <f>IFERROR(INDEX(tbl_EmployeeSurvey[EnvironmentSatisfaction],MATCH(tbl_HRMaster[[#This Row],[EmployeeID]],tbl_EmployeeSurvey[EmployeeID],0)),"Not Found")</f>
        <v>3</v>
      </c>
      <c r="X2808">
        <f>IFERROR(INDEX(tbl_EmployeeSurvey[JobSatisfaction],MATCH(tbl_HRMaster[[#This Row],[EmployeeID]],tbl_EmployeeSurvey[EmployeeID],0)),"Not Found")</f>
        <v>4</v>
      </c>
      <c r="Y2808" s="5">
        <f>IFERROR(INDEX(tbl_EmployeeSurvey[WorkLifeBalance],MATCH(tbl_HRMaster[[#This Row],[EmployeeID]],tbl_EmployeeSurvey[EmployeeID],0)),"Not Found")</f>
        <v>3</v>
      </c>
      <c r="Z2808" s="5">
        <f>IFERROR(VLOOKUP(tbl_HRMaster[[#This Row],[EmployeeID]],tbl_ManagerSurvey[[EmployeeID]:[PerformanceRating]],2,FALSE),"Not Found")</f>
        <v>3</v>
      </c>
      <c r="AA2808" s="5">
        <f>IFERROR(VLOOKUP(tbl_HRMaster[[#This Row],[EmployeeID]],tbl_ManagerSurvey[[EmployeeID]:[PerformanceRating]],3,FALSE),"Not Found")</f>
        <v>4</v>
      </c>
      <c r="AB2808" s="5" t="str">
        <f>IF(tbl_HRMaster[[#This Row],[Attrition]]="Yes","Left","Active")</f>
        <v>Left</v>
      </c>
      <c r="AC2808" s="5" t="str">
        <f>_xlfn.IFS(tbl_HRMaster[[#This Row],[Age]]&lt;25,"Under 25",tbl_HRMaster[[#This Row],[Age]]&lt;35,"25-34",tbl_HRMaster[[#This Row],[Age]]&lt;45,"35-44",tbl_HRMaster[[#This Row],[Age]]&lt;55,"45-54",TRUE,"Above 54")</f>
        <v>45-54</v>
      </c>
      <c r="AD2808" s="5" t="str">
        <f>_xlfn.IFS(
tbl_HRMaster[[#This Row],[YearsAtCompany]]&lt;2,"&lt; 2 Years",
tbl_HRMaster[[#This Row],[YearsAtCompany]]&lt;5,"2-4 Years",
tbl_HRMaster[[#This Row],[YearsAtCompany]]&lt;10,"5-9 Years",
TRUE,"10+ Years"
)</f>
        <v>10+ Years</v>
      </c>
      <c r="AE2808" s="5">
        <f>IF(tbl_HRMaster[[#This Row],[Attrition]]="Yes",1,0)</f>
        <v>1</v>
      </c>
    </row>
    <row r="2809" spans="1:31" x14ac:dyDescent="0.25">
      <c r="A2809">
        <v>53</v>
      </c>
      <c r="B2809" t="s">
        <v>28</v>
      </c>
      <c r="C2809" t="s">
        <v>22</v>
      </c>
      <c r="D2809" t="s">
        <v>30</v>
      </c>
      <c r="E2809">
        <v>19</v>
      </c>
      <c r="F2809">
        <v>3</v>
      </c>
      <c r="G2809" t="s">
        <v>24</v>
      </c>
      <c r="H2809">
        <v>3794</v>
      </c>
      <c r="I2809" t="s">
        <v>34</v>
      </c>
      <c r="J2809">
        <v>2</v>
      </c>
      <c r="K2809" t="s">
        <v>44</v>
      </c>
      <c r="L2809" t="s">
        <v>27</v>
      </c>
      <c r="M2809">
        <v>25590</v>
      </c>
      <c r="N2809">
        <v>0</v>
      </c>
      <c r="O2809">
        <v>25</v>
      </c>
      <c r="P2809">
        <v>0</v>
      </c>
      <c r="Q2809">
        <v>34</v>
      </c>
      <c r="R2809">
        <v>2</v>
      </c>
      <c r="S2809">
        <v>33</v>
      </c>
      <c r="T2809">
        <v>1</v>
      </c>
      <c r="U2809">
        <v>9</v>
      </c>
      <c r="V2809">
        <f>COUNTIF(tbl_HRMaster[EmployeeID],tbl_HRMaster[[#This Row],[EmployeeID]])</f>
        <v>1</v>
      </c>
      <c r="W2809">
        <f>IFERROR(INDEX(tbl_EmployeeSurvey[EnvironmentSatisfaction],MATCH(tbl_HRMaster[[#This Row],[EmployeeID]],tbl_EmployeeSurvey[EmployeeID],0)),"Not Found")</f>
        <v>3</v>
      </c>
      <c r="X2809">
        <f>IFERROR(INDEX(tbl_EmployeeSurvey[JobSatisfaction],MATCH(tbl_HRMaster[[#This Row],[EmployeeID]],tbl_EmployeeSurvey[EmployeeID],0)),"Not Found")</f>
        <v>4</v>
      </c>
      <c r="Y2809" s="5">
        <f>IFERROR(INDEX(tbl_EmployeeSurvey[WorkLifeBalance],MATCH(tbl_HRMaster[[#This Row],[EmployeeID]],tbl_EmployeeSurvey[EmployeeID],0)),"Not Found")</f>
        <v>3</v>
      </c>
      <c r="Z2809" s="5">
        <f>IFERROR(VLOOKUP(tbl_HRMaster[[#This Row],[EmployeeID]],tbl_ManagerSurvey[[EmployeeID]:[PerformanceRating]],2,FALSE),"Not Found")</f>
        <v>3</v>
      </c>
      <c r="AA2809" s="5">
        <f>IFERROR(VLOOKUP(tbl_HRMaster[[#This Row],[EmployeeID]],tbl_ManagerSurvey[[EmployeeID]:[PerformanceRating]],3,FALSE),"Not Found")</f>
        <v>4</v>
      </c>
      <c r="AB2809" s="5" t="str">
        <f>IF(tbl_HRMaster[[#This Row],[Attrition]]="Yes","Left","Active")</f>
        <v>Left</v>
      </c>
      <c r="AC2809" s="5" t="str">
        <f>_xlfn.IFS(tbl_HRMaster[[#This Row],[Age]]&lt;25,"Under 25",tbl_HRMaster[[#This Row],[Age]]&lt;35,"25-34",tbl_HRMaster[[#This Row],[Age]]&lt;45,"35-44",tbl_HRMaster[[#This Row],[Age]]&lt;55,"45-54",TRUE,"Above 54")</f>
        <v>45-54</v>
      </c>
      <c r="AD2809" s="5" t="str">
        <f>_xlfn.IFS(
tbl_HRMaster[[#This Row],[YearsAtCompany]]&lt;2,"&lt; 2 Years",
tbl_HRMaster[[#This Row],[YearsAtCompany]]&lt;5,"2-4 Years",
tbl_HRMaster[[#This Row],[YearsAtCompany]]&lt;10,"5-9 Years",
TRUE,"10+ Years"
)</f>
        <v>10+ Years</v>
      </c>
      <c r="AE2809" s="5">
        <f>IF(tbl_HRMaster[[#This Row],[Attrition]]="Yes",1,0)</f>
        <v>1</v>
      </c>
    </row>
    <row r="2810" spans="1:31" x14ac:dyDescent="0.25">
      <c r="A2810">
        <v>52</v>
      </c>
      <c r="B2810" t="s">
        <v>21</v>
      </c>
      <c r="C2810" t="s">
        <v>22</v>
      </c>
      <c r="D2810" t="s">
        <v>23</v>
      </c>
      <c r="E2810">
        <v>21</v>
      </c>
      <c r="F2810">
        <v>5</v>
      </c>
      <c r="G2810" t="s">
        <v>46</v>
      </c>
      <c r="H2810">
        <v>304</v>
      </c>
      <c r="I2810" t="s">
        <v>34</v>
      </c>
      <c r="J2810">
        <v>3</v>
      </c>
      <c r="K2810" t="s">
        <v>44</v>
      </c>
      <c r="L2810" t="s">
        <v>27</v>
      </c>
      <c r="M2810">
        <v>28890</v>
      </c>
      <c r="N2810">
        <v>1</v>
      </c>
      <c r="O2810">
        <v>11</v>
      </c>
      <c r="P2810">
        <v>1</v>
      </c>
      <c r="Q2810">
        <v>34</v>
      </c>
      <c r="R2810">
        <v>2</v>
      </c>
      <c r="S2810">
        <v>34</v>
      </c>
      <c r="T2810">
        <v>1</v>
      </c>
      <c r="U2810">
        <v>16</v>
      </c>
      <c r="V2810">
        <f>COUNTIF(tbl_HRMaster[EmployeeID],tbl_HRMaster[[#This Row],[EmployeeID]])</f>
        <v>1</v>
      </c>
      <c r="W2810">
        <f>IFERROR(INDEX(tbl_EmployeeSurvey[EnvironmentSatisfaction],MATCH(tbl_HRMaster[[#This Row],[EmployeeID]],tbl_EmployeeSurvey[EmployeeID],0)),"Not Found")</f>
        <v>3</v>
      </c>
      <c r="X2810">
        <f>IFERROR(INDEX(tbl_EmployeeSurvey[JobSatisfaction],MATCH(tbl_HRMaster[[#This Row],[EmployeeID]],tbl_EmployeeSurvey[EmployeeID],0)),"Not Found")</f>
        <v>1</v>
      </c>
      <c r="Y2810" s="5">
        <f>IFERROR(INDEX(tbl_EmployeeSurvey[WorkLifeBalance],MATCH(tbl_HRMaster[[#This Row],[EmployeeID]],tbl_EmployeeSurvey[EmployeeID],0)),"Not Found")</f>
        <v>4</v>
      </c>
      <c r="Z2810" s="5">
        <f>IFERROR(VLOOKUP(tbl_HRMaster[[#This Row],[EmployeeID]],tbl_ManagerSurvey[[EmployeeID]:[PerformanceRating]],2,FALSE),"Not Found")</f>
        <v>3</v>
      </c>
      <c r="AA2810" s="5">
        <f>IFERROR(VLOOKUP(tbl_HRMaster[[#This Row],[EmployeeID]],tbl_ManagerSurvey[[EmployeeID]:[PerformanceRating]],3,FALSE),"Not Found")</f>
        <v>3</v>
      </c>
      <c r="AB2810" s="5" t="str">
        <f>IF(tbl_HRMaster[[#This Row],[Attrition]]="Yes","Left","Active")</f>
        <v>Active</v>
      </c>
      <c r="AC2810" s="5" t="str">
        <f>_xlfn.IFS(tbl_HRMaster[[#This Row],[Age]]&lt;25,"Under 25",tbl_HRMaster[[#This Row],[Age]]&lt;35,"25-34",tbl_HRMaster[[#This Row],[Age]]&lt;45,"35-44",tbl_HRMaster[[#This Row],[Age]]&lt;55,"45-54",TRUE,"Above 54")</f>
        <v>45-54</v>
      </c>
      <c r="AD2810" s="5" t="str">
        <f>_xlfn.IFS(
tbl_HRMaster[[#This Row],[YearsAtCompany]]&lt;2,"&lt; 2 Years",
tbl_HRMaster[[#This Row],[YearsAtCompany]]&lt;5,"2-4 Years",
tbl_HRMaster[[#This Row],[YearsAtCompany]]&lt;10,"5-9 Years",
TRUE,"10+ Years"
)</f>
        <v>10+ Years</v>
      </c>
      <c r="AE2810" s="5">
        <f>IF(tbl_HRMaster[[#This Row],[Attrition]]="Yes",1,0)</f>
        <v>0</v>
      </c>
    </row>
    <row r="2811" spans="1:31" x14ac:dyDescent="0.25">
      <c r="A2811">
        <v>52</v>
      </c>
      <c r="B2811" t="s">
        <v>21</v>
      </c>
      <c r="C2811" t="s">
        <v>22</v>
      </c>
      <c r="D2811" t="s">
        <v>23</v>
      </c>
      <c r="E2811">
        <v>21</v>
      </c>
      <c r="F2811">
        <v>5</v>
      </c>
      <c r="G2811" t="s">
        <v>46</v>
      </c>
      <c r="H2811">
        <v>1774</v>
      </c>
      <c r="I2811" t="s">
        <v>34</v>
      </c>
      <c r="J2811">
        <v>3</v>
      </c>
      <c r="K2811" t="s">
        <v>44</v>
      </c>
      <c r="L2811" t="s">
        <v>27</v>
      </c>
      <c r="M2811">
        <v>28890</v>
      </c>
      <c r="N2811">
        <v>1</v>
      </c>
      <c r="O2811">
        <v>11</v>
      </c>
      <c r="P2811">
        <v>1</v>
      </c>
      <c r="Q2811">
        <v>34</v>
      </c>
      <c r="R2811">
        <v>2</v>
      </c>
      <c r="S2811">
        <v>34</v>
      </c>
      <c r="T2811">
        <v>1</v>
      </c>
      <c r="U2811">
        <v>16</v>
      </c>
      <c r="V2811">
        <f>COUNTIF(tbl_HRMaster[EmployeeID],tbl_HRMaster[[#This Row],[EmployeeID]])</f>
        <v>1</v>
      </c>
      <c r="W2811">
        <f>IFERROR(INDEX(tbl_EmployeeSurvey[EnvironmentSatisfaction],MATCH(tbl_HRMaster[[#This Row],[EmployeeID]],tbl_EmployeeSurvey[EmployeeID],0)),"Not Found")</f>
        <v>3</v>
      </c>
      <c r="X2811">
        <f>IFERROR(INDEX(tbl_EmployeeSurvey[JobSatisfaction],MATCH(tbl_HRMaster[[#This Row],[EmployeeID]],tbl_EmployeeSurvey[EmployeeID],0)),"Not Found")</f>
        <v>1</v>
      </c>
      <c r="Y2811" s="5">
        <f>IFERROR(INDEX(tbl_EmployeeSurvey[WorkLifeBalance],MATCH(tbl_HRMaster[[#This Row],[EmployeeID]],tbl_EmployeeSurvey[EmployeeID],0)),"Not Found")</f>
        <v>4</v>
      </c>
      <c r="Z2811" s="5">
        <f>IFERROR(VLOOKUP(tbl_HRMaster[[#This Row],[EmployeeID]],tbl_ManagerSurvey[[EmployeeID]:[PerformanceRating]],2,FALSE),"Not Found")</f>
        <v>3</v>
      </c>
      <c r="AA2811" s="5">
        <f>IFERROR(VLOOKUP(tbl_HRMaster[[#This Row],[EmployeeID]],tbl_ManagerSurvey[[EmployeeID]:[PerformanceRating]],3,FALSE),"Not Found")</f>
        <v>3</v>
      </c>
      <c r="AB2811" s="5" t="str">
        <f>IF(tbl_HRMaster[[#This Row],[Attrition]]="Yes","Left","Active")</f>
        <v>Active</v>
      </c>
      <c r="AC2811" s="5" t="str">
        <f>_xlfn.IFS(tbl_HRMaster[[#This Row],[Age]]&lt;25,"Under 25",tbl_HRMaster[[#This Row],[Age]]&lt;35,"25-34",tbl_HRMaster[[#This Row],[Age]]&lt;45,"35-44",tbl_HRMaster[[#This Row],[Age]]&lt;55,"45-54",TRUE,"Above 54")</f>
        <v>45-54</v>
      </c>
      <c r="AD2811" s="5" t="str">
        <f>_xlfn.IFS(
tbl_HRMaster[[#This Row],[YearsAtCompany]]&lt;2,"&lt; 2 Years",
tbl_HRMaster[[#This Row],[YearsAtCompany]]&lt;5,"2-4 Years",
tbl_HRMaster[[#This Row],[YearsAtCompany]]&lt;10,"5-9 Years",
TRUE,"10+ Years"
)</f>
        <v>10+ Years</v>
      </c>
      <c r="AE2811" s="5">
        <f>IF(tbl_HRMaster[[#This Row],[Attrition]]="Yes",1,0)</f>
        <v>0</v>
      </c>
    </row>
    <row r="2812" spans="1:31" x14ac:dyDescent="0.25">
      <c r="A2812">
        <v>52</v>
      </c>
      <c r="B2812" t="s">
        <v>21</v>
      </c>
      <c r="C2812" t="s">
        <v>22</v>
      </c>
      <c r="D2812" t="s">
        <v>23</v>
      </c>
      <c r="E2812">
        <v>21</v>
      </c>
      <c r="F2812">
        <v>5</v>
      </c>
      <c r="G2812" t="s">
        <v>46</v>
      </c>
      <c r="H2812">
        <v>3244</v>
      </c>
      <c r="I2812" t="s">
        <v>34</v>
      </c>
      <c r="J2812">
        <v>3</v>
      </c>
      <c r="K2812" t="s">
        <v>44</v>
      </c>
      <c r="L2812" t="s">
        <v>27</v>
      </c>
      <c r="M2812">
        <v>28890</v>
      </c>
      <c r="N2812">
        <v>1</v>
      </c>
      <c r="O2812">
        <v>11</v>
      </c>
      <c r="P2812">
        <v>1</v>
      </c>
      <c r="Q2812">
        <v>34</v>
      </c>
      <c r="R2812">
        <v>2</v>
      </c>
      <c r="S2812">
        <v>34</v>
      </c>
      <c r="T2812">
        <v>1</v>
      </c>
      <c r="U2812">
        <v>16</v>
      </c>
      <c r="V2812">
        <f>COUNTIF(tbl_HRMaster[EmployeeID],tbl_HRMaster[[#This Row],[EmployeeID]])</f>
        <v>1</v>
      </c>
      <c r="W2812">
        <f>IFERROR(INDEX(tbl_EmployeeSurvey[EnvironmentSatisfaction],MATCH(tbl_HRMaster[[#This Row],[EmployeeID]],tbl_EmployeeSurvey[EmployeeID],0)),"Not Found")</f>
        <v>3</v>
      </c>
      <c r="X2812">
        <f>IFERROR(INDEX(tbl_EmployeeSurvey[JobSatisfaction],MATCH(tbl_HRMaster[[#This Row],[EmployeeID]],tbl_EmployeeSurvey[EmployeeID],0)),"Not Found")</f>
        <v>1</v>
      </c>
      <c r="Y2812" s="5">
        <f>IFERROR(INDEX(tbl_EmployeeSurvey[WorkLifeBalance],MATCH(tbl_HRMaster[[#This Row],[EmployeeID]],tbl_EmployeeSurvey[EmployeeID],0)),"Not Found")</f>
        <v>4</v>
      </c>
      <c r="Z2812" s="5">
        <f>IFERROR(VLOOKUP(tbl_HRMaster[[#This Row],[EmployeeID]],tbl_ManagerSurvey[[EmployeeID]:[PerformanceRating]],2,FALSE),"Not Found")</f>
        <v>3</v>
      </c>
      <c r="AA2812" s="5">
        <f>IFERROR(VLOOKUP(tbl_HRMaster[[#This Row],[EmployeeID]],tbl_ManagerSurvey[[EmployeeID]:[PerformanceRating]],3,FALSE),"Not Found")</f>
        <v>3</v>
      </c>
      <c r="AB2812" s="5" t="str">
        <f>IF(tbl_HRMaster[[#This Row],[Attrition]]="Yes","Left","Active")</f>
        <v>Active</v>
      </c>
      <c r="AC2812" s="5" t="str">
        <f>_xlfn.IFS(tbl_HRMaster[[#This Row],[Age]]&lt;25,"Under 25",tbl_HRMaster[[#This Row],[Age]]&lt;35,"25-34",tbl_HRMaster[[#This Row],[Age]]&lt;45,"35-44",tbl_HRMaster[[#This Row],[Age]]&lt;55,"45-54",TRUE,"Above 54")</f>
        <v>45-54</v>
      </c>
      <c r="AD2812" s="5" t="str">
        <f>_xlfn.IFS(
tbl_HRMaster[[#This Row],[YearsAtCompany]]&lt;2,"&lt; 2 Years",
tbl_HRMaster[[#This Row],[YearsAtCompany]]&lt;5,"2-4 Years",
tbl_HRMaster[[#This Row],[YearsAtCompany]]&lt;10,"5-9 Years",
TRUE,"10+ Years"
)</f>
        <v>10+ Years</v>
      </c>
      <c r="AE2812" s="5">
        <f>IF(tbl_HRMaster[[#This Row],[Attrition]]="Yes",1,0)</f>
        <v>0</v>
      </c>
    </row>
    <row r="2813" spans="1:31" x14ac:dyDescent="0.25">
      <c r="A2813">
        <v>58</v>
      </c>
      <c r="B2813" t="s">
        <v>21</v>
      </c>
      <c r="C2813" t="s">
        <v>22</v>
      </c>
      <c r="D2813" t="s">
        <v>30</v>
      </c>
      <c r="E2813">
        <v>8</v>
      </c>
      <c r="F2813">
        <v>4</v>
      </c>
      <c r="G2813" t="s">
        <v>24</v>
      </c>
      <c r="H2813">
        <v>1311</v>
      </c>
      <c r="I2813" t="s">
        <v>34</v>
      </c>
      <c r="J2813">
        <v>2</v>
      </c>
      <c r="K2813" t="s">
        <v>35</v>
      </c>
      <c r="L2813" t="s">
        <v>32</v>
      </c>
      <c r="M2813">
        <v>29720</v>
      </c>
      <c r="N2813">
        <v>0</v>
      </c>
      <c r="O2813">
        <v>14</v>
      </c>
      <c r="P2813">
        <v>0</v>
      </c>
      <c r="Q2813">
        <v>38</v>
      </c>
      <c r="R2813">
        <v>2</v>
      </c>
      <c r="S2813">
        <v>37</v>
      </c>
      <c r="T2813">
        <v>1</v>
      </c>
      <c r="U2813">
        <v>8</v>
      </c>
      <c r="V2813">
        <f>COUNTIF(tbl_HRMaster[EmployeeID],tbl_HRMaster[[#This Row],[EmployeeID]])</f>
        <v>1</v>
      </c>
      <c r="W2813">
        <f>IFERROR(INDEX(tbl_EmployeeSurvey[EnvironmentSatisfaction],MATCH(tbl_HRMaster[[#This Row],[EmployeeID]],tbl_EmployeeSurvey[EmployeeID],0)),"Not Found")</f>
        <v>4</v>
      </c>
      <c r="X2813">
        <f>IFERROR(INDEX(tbl_EmployeeSurvey[JobSatisfaction],MATCH(tbl_HRMaster[[#This Row],[EmployeeID]],tbl_EmployeeSurvey[EmployeeID],0)),"Not Found")</f>
        <v>3</v>
      </c>
      <c r="Y2813" s="5">
        <f>IFERROR(INDEX(tbl_EmployeeSurvey[WorkLifeBalance],MATCH(tbl_HRMaster[[#This Row],[EmployeeID]],tbl_EmployeeSurvey[EmployeeID],0)),"Not Found")</f>
        <v>2</v>
      </c>
      <c r="Z2813" s="5">
        <f>IFERROR(VLOOKUP(tbl_HRMaster[[#This Row],[EmployeeID]],tbl_ManagerSurvey[[EmployeeID]:[PerformanceRating]],2,FALSE),"Not Found")</f>
        <v>4</v>
      </c>
      <c r="AA2813" s="5">
        <f>IFERROR(VLOOKUP(tbl_HRMaster[[#This Row],[EmployeeID]],tbl_ManagerSurvey[[EmployeeID]:[PerformanceRating]],3,FALSE),"Not Found")</f>
        <v>3</v>
      </c>
      <c r="AB2813" s="5" t="str">
        <f>IF(tbl_HRMaster[[#This Row],[Attrition]]="Yes","Left","Active")</f>
        <v>Active</v>
      </c>
      <c r="AC2813" s="5" t="str">
        <f>_xlfn.IFS(tbl_HRMaster[[#This Row],[Age]]&lt;25,"Under 25",tbl_HRMaster[[#This Row],[Age]]&lt;35,"25-34",tbl_HRMaster[[#This Row],[Age]]&lt;45,"35-44",tbl_HRMaster[[#This Row],[Age]]&lt;55,"45-54",TRUE,"Above 54")</f>
        <v>Above 54</v>
      </c>
      <c r="AD2813" s="5" t="str">
        <f>_xlfn.IFS(
tbl_HRMaster[[#This Row],[YearsAtCompany]]&lt;2,"&lt; 2 Years",
tbl_HRMaster[[#This Row],[YearsAtCompany]]&lt;5,"2-4 Years",
tbl_HRMaster[[#This Row],[YearsAtCompany]]&lt;10,"5-9 Years",
TRUE,"10+ Years"
)</f>
        <v>10+ Years</v>
      </c>
      <c r="AE2813" s="5">
        <f>IF(tbl_HRMaster[[#This Row],[Attrition]]="Yes",1,0)</f>
        <v>0</v>
      </c>
    </row>
    <row r="2814" spans="1:31" x14ac:dyDescent="0.25">
      <c r="A2814">
        <v>58</v>
      </c>
      <c r="B2814" t="s">
        <v>21</v>
      </c>
      <c r="C2814" t="s">
        <v>22</v>
      </c>
      <c r="D2814" t="s">
        <v>30</v>
      </c>
      <c r="E2814">
        <v>8</v>
      </c>
      <c r="F2814">
        <v>4</v>
      </c>
      <c r="G2814" t="s">
        <v>24</v>
      </c>
      <c r="H2814">
        <v>2781</v>
      </c>
      <c r="I2814" t="s">
        <v>34</v>
      </c>
      <c r="J2814">
        <v>2</v>
      </c>
      <c r="K2814" t="s">
        <v>35</v>
      </c>
      <c r="L2814" t="s">
        <v>32</v>
      </c>
      <c r="M2814">
        <v>29720</v>
      </c>
      <c r="N2814">
        <v>0</v>
      </c>
      <c r="O2814">
        <v>14</v>
      </c>
      <c r="P2814">
        <v>0</v>
      </c>
      <c r="Q2814">
        <v>38</v>
      </c>
      <c r="R2814">
        <v>2</v>
      </c>
      <c r="S2814">
        <v>37</v>
      </c>
      <c r="T2814">
        <v>1</v>
      </c>
      <c r="U2814">
        <v>8</v>
      </c>
      <c r="V2814">
        <f>COUNTIF(tbl_HRMaster[EmployeeID],tbl_HRMaster[[#This Row],[EmployeeID]])</f>
        <v>1</v>
      </c>
      <c r="W2814">
        <f>IFERROR(INDEX(tbl_EmployeeSurvey[EnvironmentSatisfaction],MATCH(tbl_HRMaster[[#This Row],[EmployeeID]],tbl_EmployeeSurvey[EmployeeID],0)),"Not Found")</f>
        <v>4</v>
      </c>
      <c r="X2814">
        <f>IFERROR(INDEX(tbl_EmployeeSurvey[JobSatisfaction],MATCH(tbl_HRMaster[[#This Row],[EmployeeID]],tbl_EmployeeSurvey[EmployeeID],0)),"Not Found")</f>
        <v>3</v>
      </c>
      <c r="Y2814" s="5">
        <f>IFERROR(INDEX(tbl_EmployeeSurvey[WorkLifeBalance],MATCH(tbl_HRMaster[[#This Row],[EmployeeID]],tbl_EmployeeSurvey[EmployeeID],0)),"Not Found")</f>
        <v>2</v>
      </c>
      <c r="Z2814" s="5">
        <f>IFERROR(VLOOKUP(tbl_HRMaster[[#This Row],[EmployeeID]],tbl_ManagerSurvey[[EmployeeID]:[PerformanceRating]],2,FALSE),"Not Found")</f>
        <v>4</v>
      </c>
      <c r="AA2814" s="5">
        <f>IFERROR(VLOOKUP(tbl_HRMaster[[#This Row],[EmployeeID]],tbl_ManagerSurvey[[EmployeeID]:[PerformanceRating]],3,FALSE),"Not Found")</f>
        <v>3</v>
      </c>
      <c r="AB2814" s="5" t="str">
        <f>IF(tbl_HRMaster[[#This Row],[Attrition]]="Yes","Left","Active")</f>
        <v>Active</v>
      </c>
      <c r="AC2814" s="5" t="str">
        <f>_xlfn.IFS(tbl_HRMaster[[#This Row],[Age]]&lt;25,"Under 25",tbl_HRMaster[[#This Row],[Age]]&lt;35,"25-34",tbl_HRMaster[[#This Row],[Age]]&lt;45,"35-44",tbl_HRMaster[[#This Row],[Age]]&lt;55,"45-54",TRUE,"Above 54")</f>
        <v>Above 54</v>
      </c>
      <c r="AD2814" s="5" t="str">
        <f>_xlfn.IFS(
tbl_HRMaster[[#This Row],[YearsAtCompany]]&lt;2,"&lt; 2 Years",
tbl_HRMaster[[#This Row],[YearsAtCompany]]&lt;5,"2-4 Years",
tbl_HRMaster[[#This Row],[YearsAtCompany]]&lt;10,"5-9 Years",
TRUE,"10+ Years"
)</f>
        <v>10+ Years</v>
      </c>
      <c r="AE2814" s="5">
        <f>IF(tbl_HRMaster[[#This Row],[Attrition]]="Yes",1,0)</f>
        <v>0</v>
      </c>
    </row>
    <row r="2815" spans="1:31" x14ac:dyDescent="0.25">
      <c r="A2815">
        <v>58</v>
      </c>
      <c r="B2815" t="s">
        <v>21</v>
      </c>
      <c r="C2815" t="s">
        <v>22</v>
      </c>
      <c r="D2815" t="s">
        <v>30</v>
      </c>
      <c r="E2815">
        <v>8</v>
      </c>
      <c r="F2815">
        <v>4</v>
      </c>
      <c r="G2815" t="s">
        <v>24</v>
      </c>
      <c r="H2815">
        <v>4251</v>
      </c>
      <c r="I2815" t="s">
        <v>34</v>
      </c>
      <c r="J2815">
        <v>2</v>
      </c>
      <c r="K2815" t="s">
        <v>35</v>
      </c>
      <c r="L2815" t="s">
        <v>32</v>
      </c>
      <c r="M2815">
        <v>29720</v>
      </c>
      <c r="N2815">
        <v>0</v>
      </c>
      <c r="O2815">
        <v>14</v>
      </c>
      <c r="P2815">
        <v>0</v>
      </c>
      <c r="Q2815">
        <v>38</v>
      </c>
      <c r="R2815">
        <v>2</v>
      </c>
      <c r="S2815">
        <v>37</v>
      </c>
      <c r="T2815">
        <v>1</v>
      </c>
      <c r="U2815">
        <v>8</v>
      </c>
      <c r="V2815">
        <f>COUNTIF(tbl_HRMaster[EmployeeID],tbl_HRMaster[[#This Row],[EmployeeID]])</f>
        <v>1</v>
      </c>
      <c r="W2815">
        <f>IFERROR(INDEX(tbl_EmployeeSurvey[EnvironmentSatisfaction],MATCH(tbl_HRMaster[[#This Row],[EmployeeID]],tbl_EmployeeSurvey[EmployeeID],0)),"Not Found")</f>
        <v>4</v>
      </c>
      <c r="X2815">
        <f>IFERROR(INDEX(tbl_EmployeeSurvey[JobSatisfaction],MATCH(tbl_HRMaster[[#This Row],[EmployeeID]],tbl_EmployeeSurvey[EmployeeID],0)),"Not Found")</f>
        <v>3</v>
      </c>
      <c r="Y2815" s="5">
        <f>IFERROR(INDEX(tbl_EmployeeSurvey[WorkLifeBalance],MATCH(tbl_HRMaster[[#This Row],[EmployeeID]],tbl_EmployeeSurvey[EmployeeID],0)),"Not Found")</f>
        <v>2</v>
      </c>
      <c r="Z2815" s="5">
        <f>IFERROR(VLOOKUP(tbl_HRMaster[[#This Row],[EmployeeID]],tbl_ManagerSurvey[[EmployeeID]:[PerformanceRating]],2,FALSE),"Not Found")</f>
        <v>4</v>
      </c>
      <c r="AA2815" s="5">
        <f>IFERROR(VLOOKUP(tbl_HRMaster[[#This Row],[EmployeeID]],tbl_ManagerSurvey[[EmployeeID]:[PerformanceRating]],3,FALSE),"Not Found")</f>
        <v>3</v>
      </c>
      <c r="AB2815" s="5" t="str">
        <f>IF(tbl_HRMaster[[#This Row],[Attrition]]="Yes","Left","Active")</f>
        <v>Active</v>
      </c>
      <c r="AC2815" s="5" t="str">
        <f>_xlfn.IFS(tbl_HRMaster[[#This Row],[Age]]&lt;25,"Under 25",tbl_HRMaster[[#This Row],[Age]]&lt;35,"25-34",tbl_HRMaster[[#This Row],[Age]]&lt;45,"35-44",tbl_HRMaster[[#This Row],[Age]]&lt;55,"45-54",TRUE,"Above 54")</f>
        <v>Above 54</v>
      </c>
      <c r="AD2815" s="5" t="str">
        <f>_xlfn.IFS(
tbl_HRMaster[[#This Row],[YearsAtCompany]]&lt;2,"&lt; 2 Years",
tbl_HRMaster[[#This Row],[YearsAtCompany]]&lt;5,"2-4 Years",
tbl_HRMaster[[#This Row],[YearsAtCompany]]&lt;10,"5-9 Years",
TRUE,"10+ Years"
)</f>
        <v>10+ Years</v>
      </c>
      <c r="AE2815" s="5">
        <f>IF(tbl_HRMaster[[#This Row],[Attrition]]="Yes",1,0)</f>
        <v>0</v>
      </c>
    </row>
    <row r="2816" spans="1:31" x14ac:dyDescent="0.25">
      <c r="A2816">
        <v>28</v>
      </c>
      <c r="B2816" t="s">
        <v>21</v>
      </c>
      <c r="C2816" t="s">
        <v>29</v>
      </c>
      <c r="D2816" t="s">
        <v>30</v>
      </c>
      <c r="E2816">
        <v>2</v>
      </c>
      <c r="F2816">
        <v>3</v>
      </c>
      <c r="G2816" t="s">
        <v>24</v>
      </c>
      <c r="H2816">
        <v>672</v>
      </c>
      <c r="I2816" t="s">
        <v>25</v>
      </c>
      <c r="J2816">
        <v>2</v>
      </c>
      <c r="K2816" t="s">
        <v>43</v>
      </c>
      <c r="L2816" t="s">
        <v>27</v>
      </c>
      <c r="M2816">
        <v>21270</v>
      </c>
      <c r="N2816">
        <v>1</v>
      </c>
      <c r="O2816">
        <v>14</v>
      </c>
      <c r="P2816">
        <v>0</v>
      </c>
      <c r="Q2816">
        <v>2</v>
      </c>
      <c r="R2816">
        <v>3</v>
      </c>
      <c r="S2816">
        <v>2</v>
      </c>
      <c r="T2816">
        <v>2</v>
      </c>
      <c r="U2816">
        <v>2</v>
      </c>
      <c r="V2816">
        <f>COUNTIF(tbl_HRMaster[EmployeeID],tbl_HRMaster[[#This Row],[EmployeeID]])</f>
        <v>1</v>
      </c>
      <c r="W2816">
        <f>IFERROR(INDEX(tbl_EmployeeSurvey[EnvironmentSatisfaction],MATCH(tbl_HRMaster[[#This Row],[EmployeeID]],tbl_EmployeeSurvey[EmployeeID],0)),"Not Found")</f>
        <v>4</v>
      </c>
      <c r="X2816">
        <f>IFERROR(INDEX(tbl_EmployeeSurvey[JobSatisfaction],MATCH(tbl_HRMaster[[#This Row],[EmployeeID]],tbl_EmployeeSurvey[EmployeeID],0)),"Not Found")</f>
        <v>4</v>
      </c>
      <c r="Y2816" s="5">
        <f>IFERROR(INDEX(tbl_EmployeeSurvey[WorkLifeBalance],MATCH(tbl_HRMaster[[#This Row],[EmployeeID]],tbl_EmployeeSurvey[EmployeeID],0)),"Not Found")</f>
        <v>3</v>
      </c>
      <c r="Z2816" s="5">
        <f>IFERROR(VLOOKUP(tbl_HRMaster[[#This Row],[EmployeeID]],tbl_ManagerSurvey[[EmployeeID]:[PerformanceRating]],2,FALSE),"Not Found")</f>
        <v>3</v>
      </c>
      <c r="AA2816" s="5">
        <f>IFERROR(VLOOKUP(tbl_HRMaster[[#This Row],[EmployeeID]],tbl_ManagerSurvey[[EmployeeID]:[PerformanceRating]],3,FALSE),"Not Found")</f>
        <v>3</v>
      </c>
      <c r="AB2816" s="5" t="str">
        <f>IF(tbl_HRMaster[[#This Row],[Attrition]]="Yes","Left","Active")</f>
        <v>Active</v>
      </c>
      <c r="AC2816" s="5" t="str">
        <f>_xlfn.IFS(tbl_HRMaster[[#This Row],[Age]]&lt;25,"Under 25",tbl_HRMaster[[#This Row],[Age]]&lt;35,"25-34",tbl_HRMaster[[#This Row],[Age]]&lt;45,"35-44",tbl_HRMaster[[#This Row],[Age]]&lt;55,"45-54",TRUE,"Above 54")</f>
        <v>25-34</v>
      </c>
      <c r="AD2816" s="5" t="str">
        <f>_xlfn.IFS(
tbl_HRMaster[[#This Row],[YearsAtCompany]]&lt;2,"&lt; 2 Years",
tbl_HRMaster[[#This Row],[YearsAtCompany]]&lt;5,"2-4 Years",
tbl_HRMaster[[#This Row],[YearsAtCompany]]&lt;10,"5-9 Years",
TRUE,"10+ Years"
)</f>
        <v>2-4 Years</v>
      </c>
      <c r="AE2816" s="5">
        <f>IF(tbl_HRMaster[[#This Row],[Attrition]]="Yes",1,0)</f>
        <v>0</v>
      </c>
    </row>
    <row r="2817" spans="1:31" x14ac:dyDescent="0.25">
      <c r="A2817">
        <v>28</v>
      </c>
      <c r="B2817" t="s">
        <v>21</v>
      </c>
      <c r="C2817" t="s">
        <v>29</v>
      </c>
      <c r="D2817" t="s">
        <v>30</v>
      </c>
      <c r="E2817">
        <v>2</v>
      </c>
      <c r="F2817">
        <v>3</v>
      </c>
      <c r="G2817" t="s">
        <v>24</v>
      </c>
      <c r="H2817">
        <v>2142</v>
      </c>
      <c r="I2817" t="s">
        <v>25</v>
      </c>
      <c r="J2817">
        <v>2</v>
      </c>
      <c r="K2817" t="s">
        <v>43</v>
      </c>
      <c r="L2817" t="s">
        <v>27</v>
      </c>
      <c r="M2817">
        <v>21270</v>
      </c>
      <c r="N2817">
        <v>1</v>
      </c>
      <c r="O2817">
        <v>14</v>
      </c>
      <c r="P2817">
        <v>0</v>
      </c>
      <c r="Q2817">
        <v>2</v>
      </c>
      <c r="R2817">
        <v>3</v>
      </c>
      <c r="S2817">
        <v>2</v>
      </c>
      <c r="T2817">
        <v>2</v>
      </c>
      <c r="U2817">
        <v>2</v>
      </c>
      <c r="V2817">
        <f>COUNTIF(tbl_HRMaster[EmployeeID],tbl_HRMaster[[#This Row],[EmployeeID]])</f>
        <v>1</v>
      </c>
      <c r="W2817">
        <f>IFERROR(INDEX(tbl_EmployeeSurvey[EnvironmentSatisfaction],MATCH(tbl_HRMaster[[#This Row],[EmployeeID]],tbl_EmployeeSurvey[EmployeeID],0)),"Not Found")</f>
        <v>4</v>
      </c>
      <c r="X2817">
        <f>IFERROR(INDEX(tbl_EmployeeSurvey[JobSatisfaction],MATCH(tbl_HRMaster[[#This Row],[EmployeeID]],tbl_EmployeeSurvey[EmployeeID],0)),"Not Found")</f>
        <v>4</v>
      </c>
      <c r="Y2817" s="5">
        <f>IFERROR(INDEX(tbl_EmployeeSurvey[WorkLifeBalance],MATCH(tbl_HRMaster[[#This Row],[EmployeeID]],tbl_EmployeeSurvey[EmployeeID],0)),"Not Found")</f>
        <v>3</v>
      </c>
      <c r="Z2817" s="5">
        <f>IFERROR(VLOOKUP(tbl_HRMaster[[#This Row],[EmployeeID]],tbl_ManagerSurvey[[EmployeeID]:[PerformanceRating]],2,FALSE),"Not Found")</f>
        <v>3</v>
      </c>
      <c r="AA2817" s="5">
        <f>IFERROR(VLOOKUP(tbl_HRMaster[[#This Row],[EmployeeID]],tbl_ManagerSurvey[[EmployeeID]:[PerformanceRating]],3,FALSE),"Not Found")</f>
        <v>3</v>
      </c>
      <c r="AB2817" s="5" t="str">
        <f>IF(tbl_HRMaster[[#This Row],[Attrition]]="Yes","Left","Active")</f>
        <v>Active</v>
      </c>
      <c r="AC2817" s="5" t="str">
        <f>_xlfn.IFS(tbl_HRMaster[[#This Row],[Age]]&lt;25,"Under 25",tbl_HRMaster[[#This Row],[Age]]&lt;35,"25-34",tbl_HRMaster[[#This Row],[Age]]&lt;45,"35-44",tbl_HRMaster[[#This Row],[Age]]&lt;55,"45-54",TRUE,"Above 54")</f>
        <v>25-34</v>
      </c>
      <c r="AD2817" s="5" t="str">
        <f>_xlfn.IFS(
tbl_HRMaster[[#This Row],[YearsAtCompany]]&lt;2,"&lt; 2 Years",
tbl_HRMaster[[#This Row],[YearsAtCompany]]&lt;5,"2-4 Years",
tbl_HRMaster[[#This Row],[YearsAtCompany]]&lt;10,"5-9 Years",
TRUE,"10+ Years"
)</f>
        <v>2-4 Years</v>
      </c>
      <c r="AE2817" s="5">
        <f>IF(tbl_HRMaster[[#This Row],[Attrition]]="Yes",1,0)</f>
        <v>0</v>
      </c>
    </row>
    <row r="2818" spans="1:31" x14ac:dyDescent="0.25">
      <c r="A2818">
        <v>28</v>
      </c>
      <c r="B2818" t="s">
        <v>21</v>
      </c>
      <c r="C2818" t="s">
        <v>29</v>
      </c>
      <c r="D2818" t="s">
        <v>30</v>
      </c>
      <c r="E2818">
        <v>2</v>
      </c>
      <c r="F2818">
        <v>3</v>
      </c>
      <c r="G2818" t="s">
        <v>24</v>
      </c>
      <c r="H2818">
        <v>3612</v>
      </c>
      <c r="I2818" t="s">
        <v>25</v>
      </c>
      <c r="J2818">
        <v>2</v>
      </c>
      <c r="K2818" t="s">
        <v>43</v>
      </c>
      <c r="L2818" t="s">
        <v>27</v>
      </c>
      <c r="M2818">
        <v>21270</v>
      </c>
      <c r="N2818">
        <v>1</v>
      </c>
      <c r="O2818">
        <v>14</v>
      </c>
      <c r="P2818">
        <v>0</v>
      </c>
      <c r="Q2818">
        <v>2</v>
      </c>
      <c r="R2818">
        <v>3</v>
      </c>
      <c r="S2818">
        <v>2</v>
      </c>
      <c r="T2818">
        <v>2</v>
      </c>
      <c r="U2818">
        <v>2</v>
      </c>
      <c r="V2818">
        <f>COUNTIF(tbl_HRMaster[EmployeeID],tbl_HRMaster[[#This Row],[EmployeeID]])</f>
        <v>1</v>
      </c>
      <c r="W2818">
        <f>IFERROR(INDEX(tbl_EmployeeSurvey[EnvironmentSatisfaction],MATCH(tbl_HRMaster[[#This Row],[EmployeeID]],tbl_EmployeeSurvey[EmployeeID],0)),"Not Found")</f>
        <v>4</v>
      </c>
      <c r="X2818">
        <f>IFERROR(INDEX(tbl_EmployeeSurvey[JobSatisfaction],MATCH(tbl_HRMaster[[#This Row],[EmployeeID]],tbl_EmployeeSurvey[EmployeeID],0)),"Not Found")</f>
        <v>4</v>
      </c>
      <c r="Y2818" s="5">
        <f>IFERROR(INDEX(tbl_EmployeeSurvey[WorkLifeBalance],MATCH(tbl_HRMaster[[#This Row],[EmployeeID]],tbl_EmployeeSurvey[EmployeeID],0)),"Not Found")</f>
        <v>3</v>
      </c>
      <c r="Z2818" s="5">
        <f>IFERROR(VLOOKUP(tbl_HRMaster[[#This Row],[EmployeeID]],tbl_ManagerSurvey[[EmployeeID]:[PerformanceRating]],2,FALSE),"Not Found")</f>
        <v>3</v>
      </c>
      <c r="AA2818" s="5">
        <f>IFERROR(VLOOKUP(tbl_HRMaster[[#This Row],[EmployeeID]],tbl_ManagerSurvey[[EmployeeID]:[PerformanceRating]],3,FALSE),"Not Found")</f>
        <v>3</v>
      </c>
      <c r="AB2818" s="5" t="str">
        <f>IF(tbl_HRMaster[[#This Row],[Attrition]]="Yes","Left","Active")</f>
        <v>Active</v>
      </c>
      <c r="AC2818" s="5" t="str">
        <f>_xlfn.IFS(tbl_HRMaster[[#This Row],[Age]]&lt;25,"Under 25",tbl_HRMaster[[#This Row],[Age]]&lt;35,"25-34",tbl_HRMaster[[#This Row],[Age]]&lt;45,"35-44",tbl_HRMaster[[#This Row],[Age]]&lt;55,"45-54",TRUE,"Above 54")</f>
        <v>25-34</v>
      </c>
      <c r="AD2818" s="5" t="str">
        <f>_xlfn.IFS(
tbl_HRMaster[[#This Row],[YearsAtCompany]]&lt;2,"&lt; 2 Years",
tbl_HRMaster[[#This Row],[YearsAtCompany]]&lt;5,"2-4 Years",
tbl_HRMaster[[#This Row],[YearsAtCompany]]&lt;10,"5-9 Years",
TRUE,"10+ Years"
)</f>
        <v>2-4 Years</v>
      </c>
      <c r="AE2818" s="5">
        <f>IF(tbl_HRMaster[[#This Row],[Attrition]]="Yes",1,0)</f>
        <v>0</v>
      </c>
    </row>
    <row r="2819" spans="1:31" x14ac:dyDescent="0.25">
      <c r="A2819">
        <v>58</v>
      </c>
      <c r="B2819" t="s">
        <v>21</v>
      </c>
      <c r="C2819" t="s">
        <v>22</v>
      </c>
      <c r="D2819" t="s">
        <v>30</v>
      </c>
      <c r="E2819">
        <v>27</v>
      </c>
      <c r="F2819">
        <v>3</v>
      </c>
      <c r="G2819" t="s">
        <v>33</v>
      </c>
      <c r="H2819">
        <v>681</v>
      </c>
      <c r="I2819" t="s">
        <v>34</v>
      </c>
      <c r="J2819">
        <v>2</v>
      </c>
      <c r="K2819" t="s">
        <v>40</v>
      </c>
      <c r="L2819" t="s">
        <v>41</v>
      </c>
      <c r="M2819">
        <v>21870</v>
      </c>
      <c r="N2819">
        <v>1</v>
      </c>
      <c r="O2819">
        <v>18</v>
      </c>
      <c r="P2819">
        <v>1</v>
      </c>
      <c r="Q2819">
        <v>2</v>
      </c>
      <c r="R2819">
        <v>1</v>
      </c>
      <c r="S2819">
        <v>2</v>
      </c>
      <c r="T2819">
        <v>2</v>
      </c>
      <c r="U2819">
        <v>2</v>
      </c>
      <c r="V2819">
        <f>COUNTIF(tbl_HRMaster[EmployeeID],tbl_HRMaster[[#This Row],[EmployeeID]])</f>
        <v>1</v>
      </c>
      <c r="W2819">
        <f>IFERROR(INDEX(tbl_EmployeeSurvey[EnvironmentSatisfaction],MATCH(tbl_HRMaster[[#This Row],[EmployeeID]],tbl_EmployeeSurvey[EmployeeID],0)),"Not Found")</f>
        <v>1</v>
      </c>
      <c r="X2819">
        <f>IFERROR(INDEX(tbl_EmployeeSurvey[JobSatisfaction],MATCH(tbl_HRMaster[[#This Row],[EmployeeID]],tbl_EmployeeSurvey[EmployeeID],0)),"Not Found")</f>
        <v>3</v>
      </c>
      <c r="Y2819" s="5">
        <f>IFERROR(INDEX(tbl_EmployeeSurvey[WorkLifeBalance],MATCH(tbl_HRMaster[[#This Row],[EmployeeID]],tbl_EmployeeSurvey[EmployeeID],0)),"Not Found")</f>
        <v>3</v>
      </c>
      <c r="Z2819" s="5">
        <f>IFERROR(VLOOKUP(tbl_HRMaster[[#This Row],[EmployeeID]],tbl_ManagerSurvey[[EmployeeID]:[PerformanceRating]],2,FALSE),"Not Found")</f>
        <v>1</v>
      </c>
      <c r="AA2819" s="5">
        <f>IFERROR(VLOOKUP(tbl_HRMaster[[#This Row],[EmployeeID]],tbl_ManagerSurvey[[EmployeeID]:[PerformanceRating]],3,FALSE),"Not Found")</f>
        <v>3</v>
      </c>
      <c r="AB2819" s="5" t="str">
        <f>IF(tbl_HRMaster[[#This Row],[Attrition]]="Yes","Left","Active")</f>
        <v>Active</v>
      </c>
      <c r="AC2819" s="5" t="str">
        <f>_xlfn.IFS(tbl_HRMaster[[#This Row],[Age]]&lt;25,"Under 25",tbl_HRMaster[[#This Row],[Age]]&lt;35,"25-34",tbl_HRMaster[[#This Row],[Age]]&lt;45,"35-44",tbl_HRMaster[[#This Row],[Age]]&lt;55,"45-54",TRUE,"Above 54")</f>
        <v>Above 54</v>
      </c>
      <c r="AD2819" s="5" t="str">
        <f>_xlfn.IFS(
tbl_HRMaster[[#This Row],[YearsAtCompany]]&lt;2,"&lt; 2 Years",
tbl_HRMaster[[#This Row],[YearsAtCompany]]&lt;5,"2-4 Years",
tbl_HRMaster[[#This Row],[YearsAtCompany]]&lt;10,"5-9 Years",
TRUE,"10+ Years"
)</f>
        <v>2-4 Years</v>
      </c>
      <c r="AE2819" s="5">
        <f>IF(tbl_HRMaster[[#This Row],[Attrition]]="Yes",1,0)</f>
        <v>0</v>
      </c>
    </row>
    <row r="2820" spans="1:31" x14ac:dyDescent="0.25">
      <c r="A2820">
        <v>58</v>
      </c>
      <c r="B2820" t="s">
        <v>21</v>
      </c>
      <c r="C2820" t="s">
        <v>22</v>
      </c>
      <c r="D2820" t="s">
        <v>30</v>
      </c>
      <c r="E2820">
        <v>27</v>
      </c>
      <c r="F2820">
        <v>3</v>
      </c>
      <c r="G2820" t="s">
        <v>33</v>
      </c>
      <c r="H2820">
        <v>2151</v>
      </c>
      <c r="I2820" t="s">
        <v>34</v>
      </c>
      <c r="J2820">
        <v>2</v>
      </c>
      <c r="K2820" t="s">
        <v>40</v>
      </c>
      <c r="L2820" t="s">
        <v>41</v>
      </c>
      <c r="M2820">
        <v>21870</v>
      </c>
      <c r="N2820">
        <v>1</v>
      </c>
      <c r="O2820">
        <v>18</v>
      </c>
      <c r="P2820">
        <v>1</v>
      </c>
      <c r="Q2820">
        <v>2</v>
      </c>
      <c r="R2820">
        <v>1</v>
      </c>
      <c r="S2820">
        <v>2</v>
      </c>
      <c r="T2820">
        <v>2</v>
      </c>
      <c r="U2820">
        <v>2</v>
      </c>
      <c r="V2820">
        <f>COUNTIF(tbl_HRMaster[EmployeeID],tbl_HRMaster[[#This Row],[EmployeeID]])</f>
        <v>1</v>
      </c>
      <c r="W2820">
        <f>IFERROR(INDEX(tbl_EmployeeSurvey[EnvironmentSatisfaction],MATCH(tbl_HRMaster[[#This Row],[EmployeeID]],tbl_EmployeeSurvey[EmployeeID],0)),"Not Found")</f>
        <v>1</v>
      </c>
      <c r="X2820">
        <f>IFERROR(INDEX(tbl_EmployeeSurvey[JobSatisfaction],MATCH(tbl_HRMaster[[#This Row],[EmployeeID]],tbl_EmployeeSurvey[EmployeeID],0)),"Not Found")</f>
        <v>3</v>
      </c>
      <c r="Y2820" s="5">
        <f>IFERROR(INDEX(tbl_EmployeeSurvey[WorkLifeBalance],MATCH(tbl_HRMaster[[#This Row],[EmployeeID]],tbl_EmployeeSurvey[EmployeeID],0)),"Not Found")</f>
        <v>3</v>
      </c>
      <c r="Z2820" s="5">
        <f>IFERROR(VLOOKUP(tbl_HRMaster[[#This Row],[EmployeeID]],tbl_ManagerSurvey[[EmployeeID]:[PerformanceRating]],2,FALSE),"Not Found")</f>
        <v>1</v>
      </c>
      <c r="AA2820" s="5">
        <f>IFERROR(VLOOKUP(tbl_HRMaster[[#This Row],[EmployeeID]],tbl_ManagerSurvey[[EmployeeID]:[PerformanceRating]],3,FALSE),"Not Found")</f>
        <v>3</v>
      </c>
      <c r="AB2820" s="5" t="str">
        <f>IF(tbl_HRMaster[[#This Row],[Attrition]]="Yes","Left","Active")</f>
        <v>Active</v>
      </c>
      <c r="AC2820" s="5" t="str">
        <f>_xlfn.IFS(tbl_HRMaster[[#This Row],[Age]]&lt;25,"Under 25",tbl_HRMaster[[#This Row],[Age]]&lt;35,"25-34",tbl_HRMaster[[#This Row],[Age]]&lt;45,"35-44",tbl_HRMaster[[#This Row],[Age]]&lt;55,"45-54",TRUE,"Above 54")</f>
        <v>Above 54</v>
      </c>
      <c r="AD2820" s="5" t="str">
        <f>_xlfn.IFS(
tbl_HRMaster[[#This Row],[YearsAtCompany]]&lt;2,"&lt; 2 Years",
tbl_HRMaster[[#This Row],[YearsAtCompany]]&lt;5,"2-4 Years",
tbl_HRMaster[[#This Row],[YearsAtCompany]]&lt;10,"5-9 Years",
TRUE,"10+ Years"
)</f>
        <v>2-4 Years</v>
      </c>
      <c r="AE2820" s="5">
        <f>IF(tbl_HRMaster[[#This Row],[Attrition]]="Yes",1,0)</f>
        <v>0</v>
      </c>
    </row>
    <row r="2821" spans="1:31" x14ac:dyDescent="0.25">
      <c r="A2821">
        <v>58</v>
      </c>
      <c r="B2821" t="s">
        <v>21</v>
      </c>
      <c r="C2821" t="s">
        <v>22</v>
      </c>
      <c r="D2821" t="s">
        <v>30</v>
      </c>
      <c r="E2821">
        <v>27</v>
      </c>
      <c r="F2821">
        <v>3</v>
      </c>
      <c r="G2821" t="s">
        <v>33</v>
      </c>
      <c r="H2821">
        <v>3621</v>
      </c>
      <c r="I2821" t="s">
        <v>34</v>
      </c>
      <c r="J2821">
        <v>2</v>
      </c>
      <c r="K2821" t="s">
        <v>40</v>
      </c>
      <c r="L2821" t="s">
        <v>41</v>
      </c>
      <c r="M2821">
        <v>21870</v>
      </c>
      <c r="N2821">
        <v>1</v>
      </c>
      <c r="O2821">
        <v>18</v>
      </c>
      <c r="P2821">
        <v>1</v>
      </c>
      <c r="Q2821">
        <v>2</v>
      </c>
      <c r="R2821">
        <v>1</v>
      </c>
      <c r="S2821">
        <v>2</v>
      </c>
      <c r="T2821">
        <v>2</v>
      </c>
      <c r="U2821">
        <v>2</v>
      </c>
      <c r="V2821">
        <f>COUNTIF(tbl_HRMaster[EmployeeID],tbl_HRMaster[[#This Row],[EmployeeID]])</f>
        <v>1</v>
      </c>
      <c r="W2821">
        <f>IFERROR(INDEX(tbl_EmployeeSurvey[EnvironmentSatisfaction],MATCH(tbl_HRMaster[[#This Row],[EmployeeID]],tbl_EmployeeSurvey[EmployeeID],0)),"Not Found")</f>
        <v>1</v>
      </c>
      <c r="X2821">
        <f>IFERROR(INDEX(tbl_EmployeeSurvey[JobSatisfaction],MATCH(tbl_HRMaster[[#This Row],[EmployeeID]],tbl_EmployeeSurvey[EmployeeID],0)),"Not Found")</f>
        <v>3</v>
      </c>
      <c r="Y2821" s="5">
        <f>IFERROR(INDEX(tbl_EmployeeSurvey[WorkLifeBalance],MATCH(tbl_HRMaster[[#This Row],[EmployeeID]],tbl_EmployeeSurvey[EmployeeID],0)),"Not Found")</f>
        <v>3</v>
      </c>
      <c r="Z2821" s="5">
        <f>IFERROR(VLOOKUP(tbl_HRMaster[[#This Row],[EmployeeID]],tbl_ManagerSurvey[[EmployeeID]:[PerformanceRating]],2,FALSE),"Not Found")</f>
        <v>1</v>
      </c>
      <c r="AA2821" s="5">
        <f>IFERROR(VLOOKUP(tbl_HRMaster[[#This Row],[EmployeeID]],tbl_ManagerSurvey[[EmployeeID]:[PerformanceRating]],3,FALSE),"Not Found")</f>
        <v>3</v>
      </c>
      <c r="AB2821" s="5" t="str">
        <f>IF(tbl_HRMaster[[#This Row],[Attrition]]="Yes","Left","Active")</f>
        <v>Active</v>
      </c>
      <c r="AC2821" s="5" t="str">
        <f>_xlfn.IFS(tbl_HRMaster[[#This Row],[Age]]&lt;25,"Under 25",tbl_HRMaster[[#This Row],[Age]]&lt;35,"25-34",tbl_HRMaster[[#This Row],[Age]]&lt;45,"35-44",tbl_HRMaster[[#This Row],[Age]]&lt;55,"45-54",TRUE,"Above 54")</f>
        <v>Above 54</v>
      </c>
      <c r="AD2821" s="5" t="str">
        <f>_xlfn.IFS(
tbl_HRMaster[[#This Row],[YearsAtCompany]]&lt;2,"&lt; 2 Years",
tbl_HRMaster[[#This Row],[YearsAtCompany]]&lt;5,"2-4 Years",
tbl_HRMaster[[#This Row],[YearsAtCompany]]&lt;10,"5-9 Years",
TRUE,"10+ Years"
)</f>
        <v>2-4 Years</v>
      </c>
      <c r="AE2821" s="5">
        <f>IF(tbl_HRMaster[[#This Row],[Attrition]]="Yes",1,0)</f>
        <v>0</v>
      </c>
    </row>
    <row r="2822" spans="1:31" x14ac:dyDescent="0.25">
      <c r="A2822">
        <v>35</v>
      </c>
      <c r="B2822" t="s">
        <v>21</v>
      </c>
      <c r="C2822" t="s">
        <v>29</v>
      </c>
      <c r="D2822" t="s">
        <v>30</v>
      </c>
      <c r="E2822">
        <v>3</v>
      </c>
      <c r="F2822">
        <v>3</v>
      </c>
      <c r="G2822" t="s">
        <v>38</v>
      </c>
      <c r="H2822">
        <v>591</v>
      </c>
      <c r="I2822" t="s">
        <v>25</v>
      </c>
      <c r="J2822">
        <v>2</v>
      </c>
      <c r="K2822" t="s">
        <v>40</v>
      </c>
      <c r="L2822" t="s">
        <v>27</v>
      </c>
      <c r="M2822">
        <v>22580</v>
      </c>
      <c r="N2822">
        <v>1</v>
      </c>
      <c r="O2822">
        <v>11</v>
      </c>
      <c r="P2822">
        <v>1</v>
      </c>
      <c r="Q2822">
        <v>2</v>
      </c>
      <c r="R2822">
        <v>2</v>
      </c>
      <c r="S2822">
        <v>2</v>
      </c>
      <c r="T2822">
        <v>2</v>
      </c>
      <c r="U2822">
        <v>2</v>
      </c>
      <c r="V2822">
        <f>COUNTIF(tbl_HRMaster[EmployeeID],tbl_HRMaster[[#This Row],[EmployeeID]])</f>
        <v>1</v>
      </c>
      <c r="W2822">
        <f>IFERROR(INDEX(tbl_EmployeeSurvey[EnvironmentSatisfaction],MATCH(tbl_HRMaster[[#This Row],[EmployeeID]],tbl_EmployeeSurvey[EmployeeID],0)),"Not Found")</f>
        <v>4</v>
      </c>
      <c r="X2822">
        <f>IFERROR(INDEX(tbl_EmployeeSurvey[JobSatisfaction],MATCH(tbl_HRMaster[[#This Row],[EmployeeID]],tbl_EmployeeSurvey[EmployeeID],0)),"Not Found")</f>
        <v>4</v>
      </c>
      <c r="Y2822" s="5">
        <f>IFERROR(INDEX(tbl_EmployeeSurvey[WorkLifeBalance],MATCH(tbl_HRMaster[[#This Row],[EmployeeID]],tbl_EmployeeSurvey[EmployeeID],0)),"Not Found")</f>
        <v>4</v>
      </c>
      <c r="Z2822" s="5">
        <f>IFERROR(VLOOKUP(tbl_HRMaster[[#This Row],[EmployeeID]],tbl_ManagerSurvey[[EmployeeID]:[PerformanceRating]],2,FALSE),"Not Found")</f>
        <v>3</v>
      </c>
      <c r="AA2822" s="5">
        <f>IFERROR(VLOOKUP(tbl_HRMaster[[#This Row],[EmployeeID]],tbl_ManagerSurvey[[EmployeeID]:[PerformanceRating]],3,FALSE),"Not Found")</f>
        <v>3</v>
      </c>
      <c r="AB2822" s="5" t="str">
        <f>IF(tbl_HRMaster[[#This Row],[Attrition]]="Yes","Left","Active")</f>
        <v>Active</v>
      </c>
      <c r="AC2822" s="5" t="str">
        <f>_xlfn.IFS(tbl_HRMaster[[#This Row],[Age]]&lt;25,"Under 25",tbl_HRMaster[[#This Row],[Age]]&lt;35,"25-34",tbl_HRMaster[[#This Row],[Age]]&lt;45,"35-44",tbl_HRMaster[[#This Row],[Age]]&lt;55,"45-54",TRUE,"Above 54")</f>
        <v>35-44</v>
      </c>
      <c r="AD2822" s="5" t="str">
        <f>_xlfn.IFS(
tbl_HRMaster[[#This Row],[YearsAtCompany]]&lt;2,"&lt; 2 Years",
tbl_HRMaster[[#This Row],[YearsAtCompany]]&lt;5,"2-4 Years",
tbl_HRMaster[[#This Row],[YearsAtCompany]]&lt;10,"5-9 Years",
TRUE,"10+ Years"
)</f>
        <v>2-4 Years</v>
      </c>
      <c r="AE2822" s="5">
        <f>IF(tbl_HRMaster[[#This Row],[Attrition]]="Yes",1,0)</f>
        <v>0</v>
      </c>
    </row>
    <row r="2823" spans="1:31" x14ac:dyDescent="0.25">
      <c r="A2823">
        <v>35</v>
      </c>
      <c r="B2823" t="s">
        <v>21</v>
      </c>
      <c r="C2823" t="s">
        <v>29</v>
      </c>
      <c r="D2823" t="s">
        <v>30</v>
      </c>
      <c r="E2823">
        <v>3</v>
      </c>
      <c r="F2823">
        <v>3</v>
      </c>
      <c r="G2823" t="s">
        <v>38</v>
      </c>
      <c r="H2823">
        <v>2061</v>
      </c>
      <c r="I2823" t="s">
        <v>25</v>
      </c>
      <c r="J2823">
        <v>2</v>
      </c>
      <c r="K2823" t="s">
        <v>40</v>
      </c>
      <c r="L2823" t="s">
        <v>27</v>
      </c>
      <c r="M2823">
        <v>22580</v>
      </c>
      <c r="N2823">
        <v>1</v>
      </c>
      <c r="O2823">
        <v>11</v>
      </c>
      <c r="P2823">
        <v>1</v>
      </c>
      <c r="Q2823">
        <v>2</v>
      </c>
      <c r="R2823">
        <v>2</v>
      </c>
      <c r="S2823">
        <v>2</v>
      </c>
      <c r="T2823">
        <v>2</v>
      </c>
      <c r="U2823">
        <v>2</v>
      </c>
      <c r="V2823">
        <f>COUNTIF(tbl_HRMaster[EmployeeID],tbl_HRMaster[[#This Row],[EmployeeID]])</f>
        <v>1</v>
      </c>
      <c r="W2823">
        <f>IFERROR(INDEX(tbl_EmployeeSurvey[EnvironmentSatisfaction],MATCH(tbl_HRMaster[[#This Row],[EmployeeID]],tbl_EmployeeSurvey[EmployeeID],0)),"Not Found")</f>
        <v>4</v>
      </c>
      <c r="X2823">
        <f>IFERROR(INDEX(tbl_EmployeeSurvey[JobSatisfaction],MATCH(tbl_HRMaster[[#This Row],[EmployeeID]],tbl_EmployeeSurvey[EmployeeID],0)),"Not Found")</f>
        <v>4</v>
      </c>
      <c r="Y2823" s="5">
        <f>IFERROR(INDEX(tbl_EmployeeSurvey[WorkLifeBalance],MATCH(tbl_HRMaster[[#This Row],[EmployeeID]],tbl_EmployeeSurvey[EmployeeID],0)),"Not Found")</f>
        <v>4</v>
      </c>
      <c r="Z2823" s="5">
        <f>IFERROR(VLOOKUP(tbl_HRMaster[[#This Row],[EmployeeID]],tbl_ManagerSurvey[[EmployeeID]:[PerformanceRating]],2,FALSE),"Not Found")</f>
        <v>3</v>
      </c>
      <c r="AA2823" s="5">
        <f>IFERROR(VLOOKUP(tbl_HRMaster[[#This Row],[EmployeeID]],tbl_ManagerSurvey[[EmployeeID]:[PerformanceRating]],3,FALSE),"Not Found")</f>
        <v>3</v>
      </c>
      <c r="AB2823" s="5" t="str">
        <f>IF(tbl_HRMaster[[#This Row],[Attrition]]="Yes","Left","Active")</f>
        <v>Active</v>
      </c>
      <c r="AC2823" s="5" t="str">
        <f>_xlfn.IFS(tbl_HRMaster[[#This Row],[Age]]&lt;25,"Under 25",tbl_HRMaster[[#This Row],[Age]]&lt;35,"25-34",tbl_HRMaster[[#This Row],[Age]]&lt;45,"35-44",tbl_HRMaster[[#This Row],[Age]]&lt;55,"45-54",TRUE,"Above 54")</f>
        <v>35-44</v>
      </c>
      <c r="AD2823" s="5" t="str">
        <f>_xlfn.IFS(
tbl_HRMaster[[#This Row],[YearsAtCompany]]&lt;2,"&lt; 2 Years",
tbl_HRMaster[[#This Row],[YearsAtCompany]]&lt;5,"2-4 Years",
tbl_HRMaster[[#This Row],[YearsAtCompany]]&lt;10,"5-9 Years",
TRUE,"10+ Years"
)</f>
        <v>2-4 Years</v>
      </c>
      <c r="AE2823" s="5">
        <f>IF(tbl_HRMaster[[#This Row],[Attrition]]="Yes",1,0)</f>
        <v>0</v>
      </c>
    </row>
    <row r="2824" spans="1:31" x14ac:dyDescent="0.25">
      <c r="A2824">
        <v>35</v>
      </c>
      <c r="B2824" t="s">
        <v>21</v>
      </c>
      <c r="C2824" t="s">
        <v>29</v>
      </c>
      <c r="D2824" t="s">
        <v>30</v>
      </c>
      <c r="E2824">
        <v>3</v>
      </c>
      <c r="F2824">
        <v>3</v>
      </c>
      <c r="G2824" t="s">
        <v>38</v>
      </c>
      <c r="H2824">
        <v>3531</v>
      </c>
      <c r="I2824" t="s">
        <v>25</v>
      </c>
      <c r="J2824">
        <v>2</v>
      </c>
      <c r="K2824" t="s">
        <v>40</v>
      </c>
      <c r="L2824" t="s">
        <v>27</v>
      </c>
      <c r="M2824">
        <v>22580</v>
      </c>
      <c r="N2824">
        <v>1</v>
      </c>
      <c r="O2824">
        <v>11</v>
      </c>
      <c r="P2824">
        <v>1</v>
      </c>
      <c r="Q2824">
        <v>2</v>
      </c>
      <c r="R2824">
        <v>2</v>
      </c>
      <c r="S2824">
        <v>2</v>
      </c>
      <c r="T2824">
        <v>2</v>
      </c>
      <c r="U2824">
        <v>2</v>
      </c>
      <c r="V2824">
        <f>COUNTIF(tbl_HRMaster[EmployeeID],tbl_HRMaster[[#This Row],[EmployeeID]])</f>
        <v>1</v>
      </c>
      <c r="W2824">
        <f>IFERROR(INDEX(tbl_EmployeeSurvey[EnvironmentSatisfaction],MATCH(tbl_HRMaster[[#This Row],[EmployeeID]],tbl_EmployeeSurvey[EmployeeID],0)),"Not Found")</f>
        <v>4</v>
      </c>
      <c r="X2824">
        <f>IFERROR(INDEX(tbl_EmployeeSurvey[JobSatisfaction],MATCH(tbl_HRMaster[[#This Row],[EmployeeID]],tbl_EmployeeSurvey[EmployeeID],0)),"Not Found")</f>
        <v>4</v>
      </c>
      <c r="Y2824" s="5">
        <f>IFERROR(INDEX(tbl_EmployeeSurvey[WorkLifeBalance],MATCH(tbl_HRMaster[[#This Row],[EmployeeID]],tbl_EmployeeSurvey[EmployeeID],0)),"Not Found")</f>
        <v>4</v>
      </c>
      <c r="Z2824" s="5">
        <f>IFERROR(VLOOKUP(tbl_HRMaster[[#This Row],[EmployeeID]],tbl_ManagerSurvey[[EmployeeID]:[PerformanceRating]],2,FALSE),"Not Found")</f>
        <v>3</v>
      </c>
      <c r="AA2824" s="5">
        <f>IFERROR(VLOOKUP(tbl_HRMaster[[#This Row],[EmployeeID]],tbl_ManagerSurvey[[EmployeeID]:[PerformanceRating]],3,FALSE),"Not Found")</f>
        <v>3</v>
      </c>
      <c r="AB2824" s="5" t="str">
        <f>IF(tbl_HRMaster[[#This Row],[Attrition]]="Yes","Left","Active")</f>
        <v>Active</v>
      </c>
      <c r="AC2824" s="5" t="str">
        <f>_xlfn.IFS(tbl_HRMaster[[#This Row],[Age]]&lt;25,"Under 25",tbl_HRMaster[[#This Row],[Age]]&lt;35,"25-34",tbl_HRMaster[[#This Row],[Age]]&lt;45,"35-44",tbl_HRMaster[[#This Row],[Age]]&lt;55,"45-54",TRUE,"Above 54")</f>
        <v>35-44</v>
      </c>
      <c r="AD2824" s="5" t="str">
        <f>_xlfn.IFS(
tbl_HRMaster[[#This Row],[YearsAtCompany]]&lt;2,"&lt; 2 Years",
tbl_HRMaster[[#This Row],[YearsAtCompany]]&lt;5,"2-4 Years",
tbl_HRMaster[[#This Row],[YearsAtCompany]]&lt;10,"5-9 Years",
TRUE,"10+ Years"
)</f>
        <v>2-4 Years</v>
      </c>
      <c r="AE2824" s="5">
        <f>IF(tbl_HRMaster[[#This Row],[Attrition]]="Yes",1,0)</f>
        <v>0</v>
      </c>
    </row>
    <row r="2825" spans="1:31" x14ac:dyDescent="0.25">
      <c r="A2825">
        <v>28</v>
      </c>
      <c r="B2825" t="s">
        <v>28</v>
      </c>
      <c r="C2825" t="s">
        <v>22</v>
      </c>
      <c r="D2825" t="s">
        <v>30</v>
      </c>
      <c r="E2825">
        <v>10</v>
      </c>
      <c r="F2825">
        <v>1</v>
      </c>
      <c r="G2825" t="s">
        <v>38</v>
      </c>
      <c r="H2825">
        <v>1264</v>
      </c>
      <c r="I2825" t="s">
        <v>34</v>
      </c>
      <c r="J2825">
        <v>1</v>
      </c>
      <c r="K2825" t="s">
        <v>35</v>
      </c>
      <c r="L2825" t="s">
        <v>32</v>
      </c>
      <c r="M2825">
        <v>25610</v>
      </c>
      <c r="N2825">
        <v>1</v>
      </c>
      <c r="O2825">
        <v>22</v>
      </c>
      <c r="P2825">
        <v>1</v>
      </c>
      <c r="Q2825">
        <v>2</v>
      </c>
      <c r="R2825">
        <v>3</v>
      </c>
      <c r="S2825">
        <v>2</v>
      </c>
      <c r="T2825">
        <v>2</v>
      </c>
      <c r="U2825">
        <v>2</v>
      </c>
      <c r="V2825">
        <f>COUNTIF(tbl_HRMaster[EmployeeID],tbl_HRMaster[[#This Row],[EmployeeID]])</f>
        <v>1</v>
      </c>
      <c r="W2825">
        <f>IFERROR(INDEX(tbl_EmployeeSurvey[EnvironmentSatisfaction],MATCH(tbl_HRMaster[[#This Row],[EmployeeID]],tbl_EmployeeSurvey[EmployeeID],0)),"Not Found")</f>
        <v>3</v>
      </c>
      <c r="X2825">
        <f>IFERROR(INDEX(tbl_EmployeeSurvey[JobSatisfaction],MATCH(tbl_HRMaster[[#This Row],[EmployeeID]],tbl_EmployeeSurvey[EmployeeID],0)),"Not Found")</f>
        <v>3</v>
      </c>
      <c r="Y2825" s="5">
        <f>IFERROR(INDEX(tbl_EmployeeSurvey[WorkLifeBalance],MATCH(tbl_HRMaster[[#This Row],[EmployeeID]],tbl_EmployeeSurvey[EmployeeID],0)),"Not Found")</f>
        <v>2</v>
      </c>
      <c r="Z2825" s="5">
        <f>IFERROR(VLOOKUP(tbl_HRMaster[[#This Row],[EmployeeID]],tbl_ManagerSurvey[[EmployeeID]:[PerformanceRating]],2,FALSE),"Not Found")</f>
        <v>3</v>
      </c>
      <c r="AA2825" s="5">
        <f>IFERROR(VLOOKUP(tbl_HRMaster[[#This Row],[EmployeeID]],tbl_ManagerSurvey[[EmployeeID]:[PerformanceRating]],3,FALSE),"Not Found")</f>
        <v>4</v>
      </c>
      <c r="AB2825" s="5" t="str">
        <f>IF(tbl_HRMaster[[#This Row],[Attrition]]="Yes","Left","Active")</f>
        <v>Left</v>
      </c>
      <c r="AC2825" s="5" t="str">
        <f>_xlfn.IFS(tbl_HRMaster[[#This Row],[Age]]&lt;25,"Under 25",tbl_HRMaster[[#This Row],[Age]]&lt;35,"25-34",tbl_HRMaster[[#This Row],[Age]]&lt;45,"35-44",tbl_HRMaster[[#This Row],[Age]]&lt;55,"45-54",TRUE,"Above 54")</f>
        <v>25-34</v>
      </c>
      <c r="AD2825" s="5" t="str">
        <f>_xlfn.IFS(
tbl_HRMaster[[#This Row],[YearsAtCompany]]&lt;2,"&lt; 2 Years",
tbl_HRMaster[[#This Row],[YearsAtCompany]]&lt;5,"2-4 Years",
tbl_HRMaster[[#This Row],[YearsAtCompany]]&lt;10,"5-9 Years",
TRUE,"10+ Years"
)</f>
        <v>2-4 Years</v>
      </c>
      <c r="AE2825" s="5">
        <f>IF(tbl_HRMaster[[#This Row],[Attrition]]="Yes",1,0)</f>
        <v>1</v>
      </c>
    </row>
    <row r="2826" spans="1:31" x14ac:dyDescent="0.25">
      <c r="A2826">
        <v>28</v>
      </c>
      <c r="B2826" t="s">
        <v>28</v>
      </c>
      <c r="C2826" t="s">
        <v>22</v>
      </c>
      <c r="D2826" t="s">
        <v>30</v>
      </c>
      <c r="E2826">
        <v>10</v>
      </c>
      <c r="F2826">
        <v>1</v>
      </c>
      <c r="G2826" t="s">
        <v>38</v>
      </c>
      <c r="H2826">
        <v>2734</v>
      </c>
      <c r="I2826" t="s">
        <v>34</v>
      </c>
      <c r="J2826">
        <v>1</v>
      </c>
      <c r="K2826" t="s">
        <v>35</v>
      </c>
      <c r="L2826" t="s">
        <v>32</v>
      </c>
      <c r="M2826">
        <v>25610</v>
      </c>
      <c r="N2826">
        <v>1</v>
      </c>
      <c r="O2826">
        <v>22</v>
      </c>
      <c r="P2826">
        <v>1</v>
      </c>
      <c r="Q2826">
        <v>2</v>
      </c>
      <c r="R2826">
        <v>3</v>
      </c>
      <c r="S2826">
        <v>2</v>
      </c>
      <c r="T2826">
        <v>2</v>
      </c>
      <c r="U2826">
        <v>2</v>
      </c>
      <c r="V2826">
        <f>COUNTIF(tbl_HRMaster[EmployeeID],tbl_HRMaster[[#This Row],[EmployeeID]])</f>
        <v>1</v>
      </c>
      <c r="W2826">
        <f>IFERROR(INDEX(tbl_EmployeeSurvey[EnvironmentSatisfaction],MATCH(tbl_HRMaster[[#This Row],[EmployeeID]],tbl_EmployeeSurvey[EmployeeID],0)),"Not Found")</f>
        <v>3</v>
      </c>
      <c r="X2826">
        <f>IFERROR(INDEX(tbl_EmployeeSurvey[JobSatisfaction],MATCH(tbl_HRMaster[[#This Row],[EmployeeID]],tbl_EmployeeSurvey[EmployeeID],0)),"Not Found")</f>
        <v>3</v>
      </c>
      <c r="Y2826" s="5">
        <f>IFERROR(INDEX(tbl_EmployeeSurvey[WorkLifeBalance],MATCH(tbl_HRMaster[[#This Row],[EmployeeID]],tbl_EmployeeSurvey[EmployeeID],0)),"Not Found")</f>
        <v>2</v>
      </c>
      <c r="Z2826" s="5">
        <f>IFERROR(VLOOKUP(tbl_HRMaster[[#This Row],[EmployeeID]],tbl_ManagerSurvey[[EmployeeID]:[PerformanceRating]],2,FALSE),"Not Found")</f>
        <v>3</v>
      </c>
      <c r="AA2826" s="5">
        <f>IFERROR(VLOOKUP(tbl_HRMaster[[#This Row],[EmployeeID]],tbl_ManagerSurvey[[EmployeeID]:[PerformanceRating]],3,FALSE),"Not Found")</f>
        <v>4</v>
      </c>
      <c r="AB2826" s="5" t="str">
        <f>IF(tbl_HRMaster[[#This Row],[Attrition]]="Yes","Left","Active")</f>
        <v>Left</v>
      </c>
      <c r="AC2826" s="5" t="str">
        <f>_xlfn.IFS(tbl_HRMaster[[#This Row],[Age]]&lt;25,"Under 25",tbl_HRMaster[[#This Row],[Age]]&lt;35,"25-34",tbl_HRMaster[[#This Row],[Age]]&lt;45,"35-44",tbl_HRMaster[[#This Row],[Age]]&lt;55,"45-54",TRUE,"Above 54")</f>
        <v>25-34</v>
      </c>
      <c r="AD2826" s="5" t="str">
        <f>_xlfn.IFS(
tbl_HRMaster[[#This Row],[YearsAtCompany]]&lt;2,"&lt; 2 Years",
tbl_HRMaster[[#This Row],[YearsAtCompany]]&lt;5,"2-4 Years",
tbl_HRMaster[[#This Row],[YearsAtCompany]]&lt;10,"5-9 Years",
TRUE,"10+ Years"
)</f>
        <v>2-4 Years</v>
      </c>
      <c r="AE2826" s="5">
        <f>IF(tbl_HRMaster[[#This Row],[Attrition]]="Yes",1,0)</f>
        <v>1</v>
      </c>
    </row>
    <row r="2827" spans="1:31" x14ac:dyDescent="0.25">
      <c r="A2827">
        <v>28</v>
      </c>
      <c r="B2827" t="s">
        <v>28</v>
      </c>
      <c r="C2827" t="s">
        <v>22</v>
      </c>
      <c r="D2827" t="s">
        <v>30</v>
      </c>
      <c r="E2827">
        <v>10</v>
      </c>
      <c r="F2827">
        <v>1</v>
      </c>
      <c r="G2827" t="s">
        <v>38</v>
      </c>
      <c r="H2827">
        <v>4204</v>
      </c>
      <c r="I2827" t="s">
        <v>34</v>
      </c>
      <c r="J2827">
        <v>1</v>
      </c>
      <c r="K2827" t="s">
        <v>35</v>
      </c>
      <c r="L2827" t="s">
        <v>32</v>
      </c>
      <c r="M2827">
        <v>25610</v>
      </c>
      <c r="N2827">
        <v>1</v>
      </c>
      <c r="O2827">
        <v>22</v>
      </c>
      <c r="P2827">
        <v>1</v>
      </c>
      <c r="Q2827">
        <v>2</v>
      </c>
      <c r="R2827">
        <v>3</v>
      </c>
      <c r="S2827">
        <v>2</v>
      </c>
      <c r="T2827">
        <v>2</v>
      </c>
      <c r="U2827">
        <v>2</v>
      </c>
      <c r="V2827">
        <f>COUNTIF(tbl_HRMaster[EmployeeID],tbl_HRMaster[[#This Row],[EmployeeID]])</f>
        <v>1</v>
      </c>
      <c r="W2827">
        <f>IFERROR(INDEX(tbl_EmployeeSurvey[EnvironmentSatisfaction],MATCH(tbl_HRMaster[[#This Row],[EmployeeID]],tbl_EmployeeSurvey[EmployeeID],0)),"Not Found")</f>
        <v>3</v>
      </c>
      <c r="X2827">
        <f>IFERROR(INDEX(tbl_EmployeeSurvey[JobSatisfaction],MATCH(tbl_HRMaster[[#This Row],[EmployeeID]],tbl_EmployeeSurvey[EmployeeID],0)),"Not Found")</f>
        <v>3</v>
      </c>
      <c r="Y2827" s="5">
        <f>IFERROR(INDEX(tbl_EmployeeSurvey[WorkLifeBalance],MATCH(tbl_HRMaster[[#This Row],[EmployeeID]],tbl_EmployeeSurvey[EmployeeID],0)),"Not Found")</f>
        <v>2</v>
      </c>
      <c r="Z2827" s="5">
        <f>IFERROR(VLOOKUP(tbl_HRMaster[[#This Row],[EmployeeID]],tbl_ManagerSurvey[[EmployeeID]:[PerformanceRating]],2,FALSE),"Not Found")</f>
        <v>3</v>
      </c>
      <c r="AA2827" s="5">
        <f>IFERROR(VLOOKUP(tbl_HRMaster[[#This Row],[EmployeeID]],tbl_ManagerSurvey[[EmployeeID]:[PerformanceRating]],3,FALSE),"Not Found")</f>
        <v>4</v>
      </c>
      <c r="AB2827" s="5" t="str">
        <f>IF(tbl_HRMaster[[#This Row],[Attrition]]="Yes","Left","Active")</f>
        <v>Left</v>
      </c>
      <c r="AC2827" s="5" t="str">
        <f>_xlfn.IFS(tbl_HRMaster[[#This Row],[Age]]&lt;25,"Under 25",tbl_HRMaster[[#This Row],[Age]]&lt;35,"25-34",tbl_HRMaster[[#This Row],[Age]]&lt;45,"35-44",tbl_HRMaster[[#This Row],[Age]]&lt;55,"45-54",TRUE,"Above 54")</f>
        <v>25-34</v>
      </c>
      <c r="AD2827" s="5" t="str">
        <f>_xlfn.IFS(
tbl_HRMaster[[#This Row],[YearsAtCompany]]&lt;2,"&lt; 2 Years",
tbl_HRMaster[[#This Row],[YearsAtCompany]]&lt;5,"2-4 Years",
tbl_HRMaster[[#This Row],[YearsAtCompany]]&lt;10,"5-9 Years",
TRUE,"10+ Years"
)</f>
        <v>2-4 Years</v>
      </c>
      <c r="AE2827" s="5">
        <f>IF(tbl_HRMaster[[#This Row],[Attrition]]="Yes",1,0)</f>
        <v>1</v>
      </c>
    </row>
    <row r="2828" spans="1:31" x14ac:dyDescent="0.25">
      <c r="A2828">
        <v>21</v>
      </c>
      <c r="B2828" t="s">
        <v>21</v>
      </c>
      <c r="C2828" t="s">
        <v>22</v>
      </c>
      <c r="D2828" t="s">
        <v>30</v>
      </c>
      <c r="E2828">
        <v>1</v>
      </c>
      <c r="F2828">
        <v>4</v>
      </c>
      <c r="G2828" t="s">
        <v>24</v>
      </c>
      <c r="H2828">
        <v>558</v>
      </c>
      <c r="I2828" t="s">
        <v>25</v>
      </c>
      <c r="J2828">
        <v>1</v>
      </c>
      <c r="K2828" t="s">
        <v>31</v>
      </c>
      <c r="L2828" t="s">
        <v>32</v>
      </c>
      <c r="M2828">
        <v>26100</v>
      </c>
      <c r="N2828">
        <v>1</v>
      </c>
      <c r="O2828">
        <v>11</v>
      </c>
      <c r="P2828">
        <v>1</v>
      </c>
      <c r="Q2828">
        <v>2</v>
      </c>
      <c r="R2828">
        <v>3</v>
      </c>
      <c r="S2828">
        <v>2</v>
      </c>
      <c r="T2828">
        <v>2</v>
      </c>
      <c r="U2828">
        <v>2</v>
      </c>
      <c r="V2828">
        <f>COUNTIF(tbl_HRMaster[EmployeeID],tbl_HRMaster[[#This Row],[EmployeeID]])</f>
        <v>1</v>
      </c>
      <c r="W2828">
        <f>IFERROR(INDEX(tbl_EmployeeSurvey[EnvironmentSatisfaction],MATCH(tbl_HRMaster[[#This Row],[EmployeeID]],tbl_EmployeeSurvey[EmployeeID],0)),"Not Found")</f>
        <v>4</v>
      </c>
      <c r="X2828">
        <f>IFERROR(INDEX(tbl_EmployeeSurvey[JobSatisfaction],MATCH(tbl_HRMaster[[#This Row],[EmployeeID]],tbl_EmployeeSurvey[EmployeeID],0)),"Not Found")</f>
        <v>2</v>
      </c>
      <c r="Y2828" s="5">
        <f>IFERROR(INDEX(tbl_EmployeeSurvey[WorkLifeBalance],MATCH(tbl_HRMaster[[#This Row],[EmployeeID]],tbl_EmployeeSurvey[EmployeeID],0)),"Not Found")</f>
        <v>4</v>
      </c>
      <c r="Z2828" s="5">
        <f>IFERROR(VLOOKUP(tbl_HRMaster[[#This Row],[EmployeeID]],tbl_ManagerSurvey[[EmployeeID]:[PerformanceRating]],2,FALSE),"Not Found")</f>
        <v>2</v>
      </c>
      <c r="AA2828" s="5">
        <f>IFERROR(VLOOKUP(tbl_HRMaster[[#This Row],[EmployeeID]],tbl_ManagerSurvey[[EmployeeID]:[PerformanceRating]],3,FALSE),"Not Found")</f>
        <v>3</v>
      </c>
      <c r="AB2828" s="5" t="str">
        <f>IF(tbl_HRMaster[[#This Row],[Attrition]]="Yes","Left","Active")</f>
        <v>Active</v>
      </c>
      <c r="AC2828" s="5" t="str">
        <f>_xlfn.IFS(tbl_HRMaster[[#This Row],[Age]]&lt;25,"Under 25",tbl_HRMaster[[#This Row],[Age]]&lt;35,"25-34",tbl_HRMaster[[#This Row],[Age]]&lt;45,"35-44",tbl_HRMaster[[#This Row],[Age]]&lt;55,"45-54",TRUE,"Above 54")</f>
        <v>Under 25</v>
      </c>
      <c r="AD2828" s="5" t="str">
        <f>_xlfn.IFS(
tbl_HRMaster[[#This Row],[YearsAtCompany]]&lt;2,"&lt; 2 Years",
tbl_HRMaster[[#This Row],[YearsAtCompany]]&lt;5,"2-4 Years",
tbl_HRMaster[[#This Row],[YearsAtCompany]]&lt;10,"5-9 Years",
TRUE,"10+ Years"
)</f>
        <v>2-4 Years</v>
      </c>
      <c r="AE2828" s="5">
        <f>IF(tbl_HRMaster[[#This Row],[Attrition]]="Yes",1,0)</f>
        <v>0</v>
      </c>
    </row>
    <row r="2829" spans="1:31" x14ac:dyDescent="0.25">
      <c r="A2829">
        <v>21</v>
      </c>
      <c r="B2829" t="s">
        <v>21</v>
      </c>
      <c r="C2829" t="s">
        <v>22</v>
      </c>
      <c r="D2829" t="s">
        <v>30</v>
      </c>
      <c r="E2829">
        <v>1</v>
      </c>
      <c r="F2829">
        <v>4</v>
      </c>
      <c r="G2829" t="s">
        <v>24</v>
      </c>
      <c r="H2829">
        <v>2028</v>
      </c>
      <c r="I2829" t="s">
        <v>25</v>
      </c>
      <c r="J2829">
        <v>1</v>
      </c>
      <c r="K2829" t="s">
        <v>31</v>
      </c>
      <c r="L2829" t="s">
        <v>32</v>
      </c>
      <c r="M2829">
        <v>26100</v>
      </c>
      <c r="N2829">
        <v>1</v>
      </c>
      <c r="O2829">
        <v>11</v>
      </c>
      <c r="P2829">
        <v>1</v>
      </c>
      <c r="Q2829">
        <v>2</v>
      </c>
      <c r="R2829">
        <v>3</v>
      </c>
      <c r="S2829">
        <v>2</v>
      </c>
      <c r="T2829">
        <v>2</v>
      </c>
      <c r="U2829">
        <v>2</v>
      </c>
      <c r="V2829">
        <f>COUNTIF(tbl_HRMaster[EmployeeID],tbl_HRMaster[[#This Row],[EmployeeID]])</f>
        <v>1</v>
      </c>
      <c r="W2829">
        <f>IFERROR(INDEX(tbl_EmployeeSurvey[EnvironmentSatisfaction],MATCH(tbl_HRMaster[[#This Row],[EmployeeID]],tbl_EmployeeSurvey[EmployeeID],0)),"Not Found")</f>
        <v>4</v>
      </c>
      <c r="X2829">
        <f>IFERROR(INDEX(tbl_EmployeeSurvey[JobSatisfaction],MATCH(tbl_HRMaster[[#This Row],[EmployeeID]],tbl_EmployeeSurvey[EmployeeID],0)),"Not Found")</f>
        <v>2</v>
      </c>
      <c r="Y2829" s="5">
        <f>IFERROR(INDEX(tbl_EmployeeSurvey[WorkLifeBalance],MATCH(tbl_HRMaster[[#This Row],[EmployeeID]],tbl_EmployeeSurvey[EmployeeID],0)),"Not Found")</f>
        <v>4</v>
      </c>
      <c r="Z2829" s="5">
        <f>IFERROR(VLOOKUP(tbl_HRMaster[[#This Row],[EmployeeID]],tbl_ManagerSurvey[[EmployeeID]:[PerformanceRating]],2,FALSE),"Not Found")</f>
        <v>2</v>
      </c>
      <c r="AA2829" s="5">
        <f>IFERROR(VLOOKUP(tbl_HRMaster[[#This Row],[EmployeeID]],tbl_ManagerSurvey[[EmployeeID]:[PerformanceRating]],3,FALSE),"Not Found")</f>
        <v>3</v>
      </c>
      <c r="AB2829" s="5" t="str">
        <f>IF(tbl_HRMaster[[#This Row],[Attrition]]="Yes","Left","Active")</f>
        <v>Active</v>
      </c>
      <c r="AC2829" s="5" t="str">
        <f>_xlfn.IFS(tbl_HRMaster[[#This Row],[Age]]&lt;25,"Under 25",tbl_HRMaster[[#This Row],[Age]]&lt;35,"25-34",tbl_HRMaster[[#This Row],[Age]]&lt;45,"35-44",tbl_HRMaster[[#This Row],[Age]]&lt;55,"45-54",TRUE,"Above 54")</f>
        <v>Under 25</v>
      </c>
      <c r="AD2829" s="5" t="str">
        <f>_xlfn.IFS(
tbl_HRMaster[[#This Row],[YearsAtCompany]]&lt;2,"&lt; 2 Years",
tbl_HRMaster[[#This Row],[YearsAtCompany]]&lt;5,"2-4 Years",
tbl_HRMaster[[#This Row],[YearsAtCompany]]&lt;10,"5-9 Years",
TRUE,"10+ Years"
)</f>
        <v>2-4 Years</v>
      </c>
      <c r="AE2829" s="5">
        <f>IF(tbl_HRMaster[[#This Row],[Attrition]]="Yes",1,0)</f>
        <v>0</v>
      </c>
    </row>
    <row r="2830" spans="1:31" x14ac:dyDescent="0.25">
      <c r="A2830">
        <v>21</v>
      </c>
      <c r="B2830" t="s">
        <v>21</v>
      </c>
      <c r="C2830" t="s">
        <v>22</v>
      </c>
      <c r="D2830" t="s">
        <v>30</v>
      </c>
      <c r="E2830">
        <v>1</v>
      </c>
      <c r="F2830">
        <v>4</v>
      </c>
      <c r="G2830" t="s">
        <v>24</v>
      </c>
      <c r="H2830">
        <v>3498</v>
      </c>
      <c r="I2830" t="s">
        <v>25</v>
      </c>
      <c r="J2830">
        <v>1</v>
      </c>
      <c r="K2830" t="s">
        <v>31</v>
      </c>
      <c r="L2830" t="s">
        <v>32</v>
      </c>
      <c r="M2830">
        <v>26100</v>
      </c>
      <c r="N2830">
        <v>1</v>
      </c>
      <c r="O2830">
        <v>11</v>
      </c>
      <c r="P2830">
        <v>1</v>
      </c>
      <c r="Q2830">
        <v>2</v>
      </c>
      <c r="R2830">
        <v>3</v>
      </c>
      <c r="S2830">
        <v>2</v>
      </c>
      <c r="T2830">
        <v>2</v>
      </c>
      <c r="U2830">
        <v>2</v>
      </c>
      <c r="V2830">
        <f>COUNTIF(tbl_HRMaster[EmployeeID],tbl_HRMaster[[#This Row],[EmployeeID]])</f>
        <v>1</v>
      </c>
      <c r="W2830">
        <f>IFERROR(INDEX(tbl_EmployeeSurvey[EnvironmentSatisfaction],MATCH(tbl_HRMaster[[#This Row],[EmployeeID]],tbl_EmployeeSurvey[EmployeeID],0)),"Not Found")</f>
        <v>4</v>
      </c>
      <c r="X2830">
        <f>IFERROR(INDEX(tbl_EmployeeSurvey[JobSatisfaction],MATCH(tbl_HRMaster[[#This Row],[EmployeeID]],tbl_EmployeeSurvey[EmployeeID],0)),"Not Found")</f>
        <v>2</v>
      </c>
      <c r="Y2830" s="5">
        <f>IFERROR(INDEX(tbl_EmployeeSurvey[WorkLifeBalance],MATCH(tbl_HRMaster[[#This Row],[EmployeeID]],tbl_EmployeeSurvey[EmployeeID],0)),"Not Found")</f>
        <v>4</v>
      </c>
      <c r="Z2830" s="5">
        <f>IFERROR(VLOOKUP(tbl_HRMaster[[#This Row],[EmployeeID]],tbl_ManagerSurvey[[EmployeeID]:[PerformanceRating]],2,FALSE),"Not Found")</f>
        <v>2</v>
      </c>
      <c r="AA2830" s="5">
        <f>IFERROR(VLOOKUP(tbl_HRMaster[[#This Row],[EmployeeID]],tbl_ManagerSurvey[[EmployeeID]:[PerformanceRating]],3,FALSE),"Not Found")</f>
        <v>3</v>
      </c>
      <c r="AB2830" s="5" t="str">
        <f>IF(tbl_HRMaster[[#This Row],[Attrition]]="Yes","Left","Active")</f>
        <v>Active</v>
      </c>
      <c r="AC2830" s="5" t="str">
        <f>_xlfn.IFS(tbl_HRMaster[[#This Row],[Age]]&lt;25,"Under 25",tbl_HRMaster[[#This Row],[Age]]&lt;35,"25-34",tbl_HRMaster[[#This Row],[Age]]&lt;45,"35-44",tbl_HRMaster[[#This Row],[Age]]&lt;55,"45-54",TRUE,"Above 54")</f>
        <v>Under 25</v>
      </c>
      <c r="AD2830" s="5" t="str">
        <f>_xlfn.IFS(
tbl_HRMaster[[#This Row],[YearsAtCompany]]&lt;2,"&lt; 2 Years",
tbl_HRMaster[[#This Row],[YearsAtCompany]]&lt;5,"2-4 Years",
tbl_HRMaster[[#This Row],[YearsAtCompany]]&lt;10,"5-9 Years",
TRUE,"10+ Years"
)</f>
        <v>2-4 Years</v>
      </c>
      <c r="AE2830" s="5">
        <f>IF(tbl_HRMaster[[#This Row],[Attrition]]="Yes",1,0)</f>
        <v>0</v>
      </c>
    </row>
    <row r="2831" spans="1:31" x14ac:dyDescent="0.25">
      <c r="A2831">
        <v>34</v>
      </c>
      <c r="B2831" t="s">
        <v>28</v>
      </c>
      <c r="C2831" t="s">
        <v>22</v>
      </c>
      <c r="D2831" t="s">
        <v>30</v>
      </c>
      <c r="E2831">
        <v>7</v>
      </c>
      <c r="F2831">
        <v>4</v>
      </c>
      <c r="G2831" t="s">
        <v>38</v>
      </c>
      <c r="H2831">
        <v>782</v>
      </c>
      <c r="I2831" t="s">
        <v>34</v>
      </c>
      <c r="J2831">
        <v>2</v>
      </c>
      <c r="K2831" t="s">
        <v>31</v>
      </c>
      <c r="L2831" t="s">
        <v>27</v>
      </c>
      <c r="M2831">
        <v>26940</v>
      </c>
      <c r="N2831">
        <v>1</v>
      </c>
      <c r="O2831">
        <v>16</v>
      </c>
      <c r="P2831">
        <v>1</v>
      </c>
      <c r="Q2831">
        <v>2</v>
      </c>
      <c r="R2831">
        <v>3</v>
      </c>
      <c r="S2831">
        <v>2</v>
      </c>
      <c r="T2831">
        <v>2</v>
      </c>
      <c r="U2831">
        <v>2</v>
      </c>
      <c r="V2831">
        <f>COUNTIF(tbl_HRMaster[EmployeeID],tbl_HRMaster[[#This Row],[EmployeeID]])</f>
        <v>1</v>
      </c>
      <c r="W2831">
        <f>IFERROR(INDEX(tbl_EmployeeSurvey[EnvironmentSatisfaction],MATCH(tbl_HRMaster[[#This Row],[EmployeeID]],tbl_EmployeeSurvey[EmployeeID],0)),"Not Found")</f>
        <v>1</v>
      </c>
      <c r="X2831">
        <f>IFERROR(INDEX(tbl_EmployeeSurvey[JobSatisfaction],MATCH(tbl_HRMaster[[#This Row],[EmployeeID]],tbl_EmployeeSurvey[EmployeeID],0)),"Not Found")</f>
        <v>3</v>
      </c>
      <c r="Y2831" s="5">
        <f>IFERROR(INDEX(tbl_EmployeeSurvey[WorkLifeBalance],MATCH(tbl_HRMaster[[#This Row],[EmployeeID]],tbl_EmployeeSurvey[EmployeeID],0)),"Not Found")</f>
        <v>3</v>
      </c>
      <c r="Z2831" s="5">
        <f>IFERROR(VLOOKUP(tbl_HRMaster[[#This Row],[EmployeeID]],tbl_ManagerSurvey[[EmployeeID]:[PerformanceRating]],2,FALSE),"Not Found")</f>
        <v>3</v>
      </c>
      <c r="AA2831" s="5">
        <f>IFERROR(VLOOKUP(tbl_HRMaster[[#This Row],[EmployeeID]],tbl_ManagerSurvey[[EmployeeID]:[PerformanceRating]],3,FALSE),"Not Found")</f>
        <v>3</v>
      </c>
      <c r="AB2831" s="5" t="str">
        <f>IF(tbl_HRMaster[[#This Row],[Attrition]]="Yes","Left","Active")</f>
        <v>Left</v>
      </c>
      <c r="AC2831" s="5" t="str">
        <f>_xlfn.IFS(tbl_HRMaster[[#This Row],[Age]]&lt;25,"Under 25",tbl_HRMaster[[#This Row],[Age]]&lt;35,"25-34",tbl_HRMaster[[#This Row],[Age]]&lt;45,"35-44",tbl_HRMaster[[#This Row],[Age]]&lt;55,"45-54",TRUE,"Above 54")</f>
        <v>25-34</v>
      </c>
      <c r="AD2831" s="5" t="str">
        <f>_xlfn.IFS(
tbl_HRMaster[[#This Row],[YearsAtCompany]]&lt;2,"&lt; 2 Years",
tbl_HRMaster[[#This Row],[YearsAtCompany]]&lt;5,"2-4 Years",
tbl_HRMaster[[#This Row],[YearsAtCompany]]&lt;10,"5-9 Years",
TRUE,"10+ Years"
)</f>
        <v>2-4 Years</v>
      </c>
      <c r="AE2831" s="5">
        <f>IF(tbl_HRMaster[[#This Row],[Attrition]]="Yes",1,0)</f>
        <v>1</v>
      </c>
    </row>
    <row r="2832" spans="1:31" x14ac:dyDescent="0.25">
      <c r="A2832">
        <v>34</v>
      </c>
      <c r="B2832" t="s">
        <v>28</v>
      </c>
      <c r="C2832" t="s">
        <v>22</v>
      </c>
      <c r="D2832" t="s">
        <v>30</v>
      </c>
      <c r="E2832">
        <v>7</v>
      </c>
      <c r="F2832">
        <v>4</v>
      </c>
      <c r="G2832" t="s">
        <v>38</v>
      </c>
      <c r="H2832">
        <v>2252</v>
      </c>
      <c r="I2832" t="s">
        <v>34</v>
      </c>
      <c r="J2832">
        <v>2</v>
      </c>
      <c r="K2832" t="s">
        <v>31</v>
      </c>
      <c r="L2832" t="s">
        <v>27</v>
      </c>
      <c r="M2832">
        <v>26940</v>
      </c>
      <c r="N2832">
        <v>1</v>
      </c>
      <c r="O2832">
        <v>16</v>
      </c>
      <c r="P2832">
        <v>1</v>
      </c>
      <c r="Q2832">
        <v>2</v>
      </c>
      <c r="R2832">
        <v>3</v>
      </c>
      <c r="S2832">
        <v>2</v>
      </c>
      <c r="T2832">
        <v>2</v>
      </c>
      <c r="U2832">
        <v>2</v>
      </c>
      <c r="V2832">
        <f>COUNTIF(tbl_HRMaster[EmployeeID],tbl_HRMaster[[#This Row],[EmployeeID]])</f>
        <v>1</v>
      </c>
      <c r="W2832">
        <f>IFERROR(INDEX(tbl_EmployeeSurvey[EnvironmentSatisfaction],MATCH(tbl_HRMaster[[#This Row],[EmployeeID]],tbl_EmployeeSurvey[EmployeeID],0)),"Not Found")</f>
        <v>1</v>
      </c>
      <c r="X2832">
        <f>IFERROR(INDEX(tbl_EmployeeSurvey[JobSatisfaction],MATCH(tbl_HRMaster[[#This Row],[EmployeeID]],tbl_EmployeeSurvey[EmployeeID],0)),"Not Found")</f>
        <v>3</v>
      </c>
      <c r="Y2832" s="5">
        <f>IFERROR(INDEX(tbl_EmployeeSurvey[WorkLifeBalance],MATCH(tbl_HRMaster[[#This Row],[EmployeeID]],tbl_EmployeeSurvey[EmployeeID],0)),"Not Found")</f>
        <v>3</v>
      </c>
      <c r="Z2832" s="5">
        <f>IFERROR(VLOOKUP(tbl_HRMaster[[#This Row],[EmployeeID]],tbl_ManagerSurvey[[EmployeeID]:[PerformanceRating]],2,FALSE),"Not Found")</f>
        <v>3</v>
      </c>
      <c r="AA2832" s="5">
        <f>IFERROR(VLOOKUP(tbl_HRMaster[[#This Row],[EmployeeID]],tbl_ManagerSurvey[[EmployeeID]:[PerformanceRating]],3,FALSE),"Not Found")</f>
        <v>3</v>
      </c>
      <c r="AB2832" s="5" t="str">
        <f>IF(tbl_HRMaster[[#This Row],[Attrition]]="Yes","Left","Active")</f>
        <v>Left</v>
      </c>
      <c r="AC2832" s="5" t="str">
        <f>_xlfn.IFS(tbl_HRMaster[[#This Row],[Age]]&lt;25,"Under 25",tbl_HRMaster[[#This Row],[Age]]&lt;35,"25-34",tbl_HRMaster[[#This Row],[Age]]&lt;45,"35-44",tbl_HRMaster[[#This Row],[Age]]&lt;55,"45-54",TRUE,"Above 54")</f>
        <v>25-34</v>
      </c>
      <c r="AD2832" s="5" t="str">
        <f>_xlfn.IFS(
tbl_HRMaster[[#This Row],[YearsAtCompany]]&lt;2,"&lt; 2 Years",
tbl_HRMaster[[#This Row],[YearsAtCompany]]&lt;5,"2-4 Years",
tbl_HRMaster[[#This Row],[YearsAtCompany]]&lt;10,"5-9 Years",
TRUE,"10+ Years"
)</f>
        <v>2-4 Years</v>
      </c>
      <c r="AE2832" s="5">
        <f>IF(tbl_HRMaster[[#This Row],[Attrition]]="Yes",1,0)</f>
        <v>1</v>
      </c>
    </row>
    <row r="2833" spans="1:31" x14ac:dyDescent="0.25">
      <c r="A2833">
        <v>34</v>
      </c>
      <c r="B2833" t="s">
        <v>28</v>
      </c>
      <c r="C2833" t="s">
        <v>22</v>
      </c>
      <c r="D2833" t="s">
        <v>30</v>
      </c>
      <c r="E2833">
        <v>7</v>
      </c>
      <c r="F2833">
        <v>4</v>
      </c>
      <c r="G2833" t="s">
        <v>38</v>
      </c>
      <c r="H2833">
        <v>3722</v>
      </c>
      <c r="I2833" t="s">
        <v>34</v>
      </c>
      <c r="J2833">
        <v>2</v>
      </c>
      <c r="K2833" t="s">
        <v>31</v>
      </c>
      <c r="L2833" t="s">
        <v>27</v>
      </c>
      <c r="M2833">
        <v>26940</v>
      </c>
      <c r="N2833">
        <v>1</v>
      </c>
      <c r="O2833">
        <v>16</v>
      </c>
      <c r="P2833">
        <v>1</v>
      </c>
      <c r="Q2833">
        <v>2</v>
      </c>
      <c r="R2833">
        <v>3</v>
      </c>
      <c r="S2833">
        <v>2</v>
      </c>
      <c r="T2833">
        <v>2</v>
      </c>
      <c r="U2833">
        <v>2</v>
      </c>
      <c r="V2833">
        <f>COUNTIF(tbl_HRMaster[EmployeeID],tbl_HRMaster[[#This Row],[EmployeeID]])</f>
        <v>1</v>
      </c>
      <c r="W2833">
        <f>IFERROR(INDEX(tbl_EmployeeSurvey[EnvironmentSatisfaction],MATCH(tbl_HRMaster[[#This Row],[EmployeeID]],tbl_EmployeeSurvey[EmployeeID],0)),"Not Found")</f>
        <v>1</v>
      </c>
      <c r="X2833">
        <f>IFERROR(INDEX(tbl_EmployeeSurvey[JobSatisfaction],MATCH(tbl_HRMaster[[#This Row],[EmployeeID]],tbl_EmployeeSurvey[EmployeeID],0)),"Not Found")</f>
        <v>3</v>
      </c>
      <c r="Y2833" s="5">
        <f>IFERROR(INDEX(tbl_EmployeeSurvey[WorkLifeBalance],MATCH(tbl_HRMaster[[#This Row],[EmployeeID]],tbl_EmployeeSurvey[EmployeeID],0)),"Not Found")</f>
        <v>3</v>
      </c>
      <c r="Z2833" s="5">
        <f>IFERROR(VLOOKUP(tbl_HRMaster[[#This Row],[EmployeeID]],tbl_ManagerSurvey[[EmployeeID]:[PerformanceRating]],2,FALSE),"Not Found")</f>
        <v>3</v>
      </c>
      <c r="AA2833" s="5">
        <f>IFERROR(VLOOKUP(tbl_HRMaster[[#This Row],[EmployeeID]],tbl_ManagerSurvey[[EmployeeID]:[PerformanceRating]],3,FALSE),"Not Found")</f>
        <v>3</v>
      </c>
      <c r="AB2833" s="5" t="str">
        <f>IF(tbl_HRMaster[[#This Row],[Attrition]]="Yes","Left","Active")</f>
        <v>Left</v>
      </c>
      <c r="AC2833" s="5" t="str">
        <f>_xlfn.IFS(tbl_HRMaster[[#This Row],[Age]]&lt;25,"Under 25",tbl_HRMaster[[#This Row],[Age]]&lt;35,"25-34",tbl_HRMaster[[#This Row],[Age]]&lt;45,"35-44",tbl_HRMaster[[#This Row],[Age]]&lt;55,"45-54",TRUE,"Above 54")</f>
        <v>25-34</v>
      </c>
      <c r="AD2833" s="5" t="str">
        <f>_xlfn.IFS(
tbl_HRMaster[[#This Row],[YearsAtCompany]]&lt;2,"&lt; 2 Years",
tbl_HRMaster[[#This Row],[YearsAtCompany]]&lt;5,"2-4 Years",
tbl_HRMaster[[#This Row],[YearsAtCompany]]&lt;10,"5-9 Years",
TRUE,"10+ Years"
)</f>
        <v>2-4 Years</v>
      </c>
      <c r="AE2833" s="5">
        <f>IF(tbl_HRMaster[[#This Row],[Attrition]]="Yes",1,0)</f>
        <v>1</v>
      </c>
    </row>
    <row r="2834" spans="1:31" x14ac:dyDescent="0.25">
      <c r="A2834">
        <v>29</v>
      </c>
      <c r="B2834" t="s">
        <v>21</v>
      </c>
      <c r="C2834" t="s">
        <v>22</v>
      </c>
      <c r="D2834" t="s">
        <v>23</v>
      </c>
      <c r="E2834">
        <v>20</v>
      </c>
      <c r="F2834">
        <v>3</v>
      </c>
      <c r="G2834" t="s">
        <v>45</v>
      </c>
      <c r="H2834">
        <v>298</v>
      </c>
      <c r="I2834" t="s">
        <v>25</v>
      </c>
      <c r="J2834">
        <v>2</v>
      </c>
      <c r="K2834" t="s">
        <v>44</v>
      </c>
      <c r="L2834" t="s">
        <v>41</v>
      </c>
      <c r="M2834">
        <v>29260</v>
      </c>
      <c r="N2834">
        <v>1</v>
      </c>
      <c r="O2834">
        <v>15</v>
      </c>
      <c r="P2834">
        <v>1</v>
      </c>
      <c r="Q2834">
        <v>2</v>
      </c>
      <c r="R2834">
        <v>3</v>
      </c>
      <c r="S2834">
        <v>2</v>
      </c>
      <c r="T2834">
        <v>2</v>
      </c>
      <c r="U2834">
        <v>2</v>
      </c>
      <c r="V2834">
        <f>COUNTIF(tbl_HRMaster[EmployeeID],tbl_HRMaster[[#This Row],[EmployeeID]])</f>
        <v>1</v>
      </c>
      <c r="W2834">
        <f>IFERROR(INDEX(tbl_EmployeeSurvey[EnvironmentSatisfaction],MATCH(tbl_HRMaster[[#This Row],[EmployeeID]],tbl_EmployeeSurvey[EmployeeID],0)),"Not Found")</f>
        <v>4</v>
      </c>
      <c r="X2834">
        <f>IFERROR(INDEX(tbl_EmployeeSurvey[JobSatisfaction],MATCH(tbl_HRMaster[[#This Row],[EmployeeID]],tbl_EmployeeSurvey[EmployeeID],0)),"Not Found")</f>
        <v>2</v>
      </c>
      <c r="Y2834" s="5">
        <f>IFERROR(INDEX(tbl_EmployeeSurvey[WorkLifeBalance],MATCH(tbl_HRMaster[[#This Row],[EmployeeID]],tbl_EmployeeSurvey[EmployeeID],0)),"Not Found")</f>
        <v>3</v>
      </c>
      <c r="Z2834" s="5">
        <f>IFERROR(VLOOKUP(tbl_HRMaster[[#This Row],[EmployeeID]],tbl_ManagerSurvey[[EmployeeID]:[PerformanceRating]],2,FALSE),"Not Found")</f>
        <v>2</v>
      </c>
      <c r="AA2834" s="5">
        <f>IFERROR(VLOOKUP(tbl_HRMaster[[#This Row],[EmployeeID]],tbl_ManagerSurvey[[EmployeeID]:[PerformanceRating]],3,FALSE),"Not Found")</f>
        <v>3</v>
      </c>
      <c r="AB2834" s="5" t="str">
        <f>IF(tbl_HRMaster[[#This Row],[Attrition]]="Yes","Left","Active")</f>
        <v>Active</v>
      </c>
      <c r="AC2834" s="5" t="str">
        <f>_xlfn.IFS(tbl_HRMaster[[#This Row],[Age]]&lt;25,"Under 25",tbl_HRMaster[[#This Row],[Age]]&lt;35,"25-34",tbl_HRMaster[[#This Row],[Age]]&lt;45,"35-44",tbl_HRMaster[[#This Row],[Age]]&lt;55,"45-54",TRUE,"Above 54")</f>
        <v>25-34</v>
      </c>
      <c r="AD2834" s="5" t="str">
        <f>_xlfn.IFS(
tbl_HRMaster[[#This Row],[YearsAtCompany]]&lt;2,"&lt; 2 Years",
tbl_HRMaster[[#This Row],[YearsAtCompany]]&lt;5,"2-4 Years",
tbl_HRMaster[[#This Row],[YearsAtCompany]]&lt;10,"5-9 Years",
TRUE,"10+ Years"
)</f>
        <v>2-4 Years</v>
      </c>
      <c r="AE2834" s="5">
        <f>IF(tbl_HRMaster[[#This Row],[Attrition]]="Yes",1,0)</f>
        <v>0</v>
      </c>
    </row>
    <row r="2835" spans="1:31" x14ac:dyDescent="0.25">
      <c r="A2835">
        <v>29</v>
      </c>
      <c r="B2835" t="s">
        <v>21</v>
      </c>
      <c r="C2835" t="s">
        <v>22</v>
      </c>
      <c r="D2835" t="s">
        <v>23</v>
      </c>
      <c r="E2835">
        <v>20</v>
      </c>
      <c r="F2835">
        <v>3</v>
      </c>
      <c r="G2835" t="s">
        <v>45</v>
      </c>
      <c r="H2835">
        <v>1768</v>
      </c>
      <c r="I2835" t="s">
        <v>25</v>
      </c>
      <c r="J2835">
        <v>2</v>
      </c>
      <c r="K2835" t="s">
        <v>44</v>
      </c>
      <c r="L2835" t="s">
        <v>41</v>
      </c>
      <c r="M2835">
        <v>29260</v>
      </c>
      <c r="N2835">
        <v>1</v>
      </c>
      <c r="O2835">
        <v>15</v>
      </c>
      <c r="P2835">
        <v>1</v>
      </c>
      <c r="Q2835">
        <v>2</v>
      </c>
      <c r="R2835">
        <v>3</v>
      </c>
      <c r="S2835">
        <v>2</v>
      </c>
      <c r="T2835">
        <v>2</v>
      </c>
      <c r="U2835">
        <v>2</v>
      </c>
      <c r="V2835">
        <f>COUNTIF(tbl_HRMaster[EmployeeID],tbl_HRMaster[[#This Row],[EmployeeID]])</f>
        <v>1</v>
      </c>
      <c r="W2835">
        <f>IFERROR(INDEX(tbl_EmployeeSurvey[EnvironmentSatisfaction],MATCH(tbl_HRMaster[[#This Row],[EmployeeID]],tbl_EmployeeSurvey[EmployeeID],0)),"Not Found")</f>
        <v>4</v>
      </c>
      <c r="X2835">
        <f>IFERROR(INDEX(tbl_EmployeeSurvey[JobSatisfaction],MATCH(tbl_HRMaster[[#This Row],[EmployeeID]],tbl_EmployeeSurvey[EmployeeID],0)),"Not Found")</f>
        <v>2</v>
      </c>
      <c r="Y2835" s="5">
        <f>IFERROR(INDEX(tbl_EmployeeSurvey[WorkLifeBalance],MATCH(tbl_HRMaster[[#This Row],[EmployeeID]],tbl_EmployeeSurvey[EmployeeID],0)),"Not Found")</f>
        <v>3</v>
      </c>
      <c r="Z2835" s="5">
        <f>IFERROR(VLOOKUP(tbl_HRMaster[[#This Row],[EmployeeID]],tbl_ManagerSurvey[[EmployeeID]:[PerformanceRating]],2,FALSE),"Not Found")</f>
        <v>2</v>
      </c>
      <c r="AA2835" s="5">
        <f>IFERROR(VLOOKUP(tbl_HRMaster[[#This Row],[EmployeeID]],tbl_ManagerSurvey[[EmployeeID]:[PerformanceRating]],3,FALSE),"Not Found")</f>
        <v>3</v>
      </c>
      <c r="AB2835" s="5" t="str">
        <f>IF(tbl_HRMaster[[#This Row],[Attrition]]="Yes","Left","Active")</f>
        <v>Active</v>
      </c>
      <c r="AC2835" s="5" t="str">
        <f>_xlfn.IFS(tbl_HRMaster[[#This Row],[Age]]&lt;25,"Under 25",tbl_HRMaster[[#This Row],[Age]]&lt;35,"25-34",tbl_HRMaster[[#This Row],[Age]]&lt;45,"35-44",tbl_HRMaster[[#This Row],[Age]]&lt;55,"45-54",TRUE,"Above 54")</f>
        <v>25-34</v>
      </c>
      <c r="AD2835" s="5" t="str">
        <f>_xlfn.IFS(
tbl_HRMaster[[#This Row],[YearsAtCompany]]&lt;2,"&lt; 2 Years",
tbl_HRMaster[[#This Row],[YearsAtCompany]]&lt;5,"2-4 Years",
tbl_HRMaster[[#This Row],[YearsAtCompany]]&lt;10,"5-9 Years",
TRUE,"10+ Years"
)</f>
        <v>2-4 Years</v>
      </c>
      <c r="AE2835" s="5">
        <f>IF(tbl_HRMaster[[#This Row],[Attrition]]="Yes",1,0)</f>
        <v>0</v>
      </c>
    </row>
    <row r="2836" spans="1:31" x14ac:dyDescent="0.25">
      <c r="A2836">
        <v>29</v>
      </c>
      <c r="B2836" t="s">
        <v>21</v>
      </c>
      <c r="C2836" t="s">
        <v>22</v>
      </c>
      <c r="D2836" t="s">
        <v>23</v>
      </c>
      <c r="E2836">
        <v>20</v>
      </c>
      <c r="F2836">
        <v>3</v>
      </c>
      <c r="G2836" t="s">
        <v>45</v>
      </c>
      <c r="H2836">
        <v>3238</v>
      </c>
      <c r="I2836" t="s">
        <v>25</v>
      </c>
      <c r="J2836">
        <v>2</v>
      </c>
      <c r="K2836" t="s">
        <v>44</v>
      </c>
      <c r="L2836" t="s">
        <v>41</v>
      </c>
      <c r="M2836">
        <v>29260</v>
      </c>
      <c r="N2836">
        <v>1</v>
      </c>
      <c r="O2836">
        <v>15</v>
      </c>
      <c r="P2836">
        <v>1</v>
      </c>
      <c r="Q2836">
        <v>2</v>
      </c>
      <c r="R2836">
        <v>3</v>
      </c>
      <c r="S2836">
        <v>2</v>
      </c>
      <c r="T2836">
        <v>2</v>
      </c>
      <c r="U2836">
        <v>2</v>
      </c>
      <c r="V2836">
        <f>COUNTIF(tbl_HRMaster[EmployeeID],tbl_HRMaster[[#This Row],[EmployeeID]])</f>
        <v>1</v>
      </c>
      <c r="W2836">
        <f>IFERROR(INDEX(tbl_EmployeeSurvey[EnvironmentSatisfaction],MATCH(tbl_HRMaster[[#This Row],[EmployeeID]],tbl_EmployeeSurvey[EmployeeID],0)),"Not Found")</f>
        <v>4</v>
      </c>
      <c r="X2836">
        <f>IFERROR(INDEX(tbl_EmployeeSurvey[JobSatisfaction],MATCH(tbl_HRMaster[[#This Row],[EmployeeID]],tbl_EmployeeSurvey[EmployeeID],0)),"Not Found")</f>
        <v>2</v>
      </c>
      <c r="Y2836" s="5">
        <f>IFERROR(INDEX(tbl_EmployeeSurvey[WorkLifeBalance],MATCH(tbl_HRMaster[[#This Row],[EmployeeID]],tbl_EmployeeSurvey[EmployeeID],0)),"Not Found")</f>
        <v>3</v>
      </c>
      <c r="Z2836" s="5">
        <f>IFERROR(VLOOKUP(tbl_HRMaster[[#This Row],[EmployeeID]],tbl_ManagerSurvey[[EmployeeID]:[PerformanceRating]],2,FALSE),"Not Found")</f>
        <v>2</v>
      </c>
      <c r="AA2836" s="5">
        <f>IFERROR(VLOOKUP(tbl_HRMaster[[#This Row],[EmployeeID]],tbl_ManagerSurvey[[EmployeeID]:[PerformanceRating]],3,FALSE),"Not Found")</f>
        <v>3</v>
      </c>
      <c r="AB2836" s="5" t="str">
        <f>IF(tbl_HRMaster[[#This Row],[Attrition]]="Yes","Left","Active")</f>
        <v>Active</v>
      </c>
      <c r="AC2836" s="5" t="str">
        <f>_xlfn.IFS(tbl_HRMaster[[#This Row],[Age]]&lt;25,"Under 25",tbl_HRMaster[[#This Row],[Age]]&lt;35,"25-34",tbl_HRMaster[[#This Row],[Age]]&lt;45,"35-44",tbl_HRMaster[[#This Row],[Age]]&lt;55,"45-54",TRUE,"Above 54")</f>
        <v>25-34</v>
      </c>
      <c r="AD2836" s="5" t="str">
        <f>_xlfn.IFS(
tbl_HRMaster[[#This Row],[YearsAtCompany]]&lt;2,"&lt; 2 Years",
tbl_HRMaster[[#This Row],[YearsAtCompany]]&lt;5,"2-4 Years",
tbl_HRMaster[[#This Row],[YearsAtCompany]]&lt;10,"5-9 Years",
TRUE,"10+ Years"
)</f>
        <v>2-4 Years</v>
      </c>
      <c r="AE2836" s="5">
        <f>IF(tbl_HRMaster[[#This Row],[Attrition]]="Yes",1,0)</f>
        <v>0</v>
      </c>
    </row>
    <row r="2837" spans="1:31" x14ac:dyDescent="0.25">
      <c r="A2837">
        <v>25</v>
      </c>
      <c r="B2837" t="s">
        <v>21</v>
      </c>
      <c r="C2837" t="s">
        <v>22</v>
      </c>
      <c r="D2837" t="s">
        <v>30</v>
      </c>
      <c r="E2837">
        <v>18</v>
      </c>
      <c r="F2837">
        <v>2</v>
      </c>
      <c r="G2837" t="s">
        <v>24</v>
      </c>
      <c r="H2837">
        <v>677</v>
      </c>
      <c r="I2837" t="s">
        <v>34</v>
      </c>
      <c r="J2837">
        <v>1</v>
      </c>
      <c r="K2837" t="s">
        <v>31</v>
      </c>
      <c r="L2837" t="s">
        <v>32</v>
      </c>
      <c r="M2837">
        <v>36220</v>
      </c>
      <c r="N2837">
        <v>1</v>
      </c>
      <c r="O2837">
        <v>25</v>
      </c>
      <c r="P2837">
        <v>0</v>
      </c>
      <c r="Q2837">
        <v>2</v>
      </c>
      <c r="R2837">
        <v>0</v>
      </c>
      <c r="S2837">
        <v>2</v>
      </c>
      <c r="T2837">
        <v>2</v>
      </c>
      <c r="U2837">
        <v>1</v>
      </c>
      <c r="V2837">
        <f>COUNTIF(tbl_HRMaster[EmployeeID],tbl_HRMaster[[#This Row],[EmployeeID]])</f>
        <v>1</v>
      </c>
      <c r="W2837">
        <f>IFERROR(INDEX(tbl_EmployeeSurvey[EnvironmentSatisfaction],MATCH(tbl_HRMaster[[#This Row],[EmployeeID]],tbl_EmployeeSurvey[EmployeeID],0)),"Not Found")</f>
        <v>4</v>
      </c>
      <c r="X2837">
        <f>IFERROR(INDEX(tbl_EmployeeSurvey[JobSatisfaction],MATCH(tbl_HRMaster[[#This Row],[EmployeeID]],tbl_EmployeeSurvey[EmployeeID],0)),"Not Found")</f>
        <v>2</v>
      </c>
      <c r="Y2837" s="5">
        <f>IFERROR(INDEX(tbl_EmployeeSurvey[WorkLifeBalance],MATCH(tbl_HRMaster[[#This Row],[EmployeeID]],tbl_EmployeeSurvey[EmployeeID],0)),"Not Found")</f>
        <v>2</v>
      </c>
      <c r="Z2837" s="5">
        <f>IFERROR(VLOOKUP(tbl_HRMaster[[#This Row],[EmployeeID]],tbl_ManagerSurvey[[EmployeeID]:[PerformanceRating]],2,FALSE),"Not Found")</f>
        <v>3</v>
      </c>
      <c r="AA2837" s="5">
        <f>IFERROR(VLOOKUP(tbl_HRMaster[[#This Row],[EmployeeID]],tbl_ManagerSurvey[[EmployeeID]:[PerformanceRating]],3,FALSE),"Not Found")</f>
        <v>4</v>
      </c>
      <c r="AB2837" s="5" t="str">
        <f>IF(tbl_HRMaster[[#This Row],[Attrition]]="Yes","Left","Active")</f>
        <v>Active</v>
      </c>
      <c r="AC2837" s="5" t="str">
        <f>_xlfn.IFS(tbl_HRMaster[[#This Row],[Age]]&lt;25,"Under 25",tbl_HRMaster[[#This Row],[Age]]&lt;35,"25-34",tbl_HRMaster[[#This Row],[Age]]&lt;45,"35-44",tbl_HRMaster[[#This Row],[Age]]&lt;55,"45-54",TRUE,"Above 54")</f>
        <v>25-34</v>
      </c>
      <c r="AD2837" s="5" t="str">
        <f>_xlfn.IFS(
tbl_HRMaster[[#This Row],[YearsAtCompany]]&lt;2,"&lt; 2 Years",
tbl_HRMaster[[#This Row],[YearsAtCompany]]&lt;5,"2-4 Years",
tbl_HRMaster[[#This Row],[YearsAtCompany]]&lt;10,"5-9 Years",
TRUE,"10+ Years"
)</f>
        <v>2-4 Years</v>
      </c>
      <c r="AE2837" s="5">
        <f>IF(tbl_HRMaster[[#This Row],[Attrition]]="Yes",1,0)</f>
        <v>0</v>
      </c>
    </row>
    <row r="2838" spans="1:31" x14ac:dyDescent="0.25">
      <c r="A2838">
        <v>25</v>
      </c>
      <c r="B2838" t="s">
        <v>21</v>
      </c>
      <c r="C2838" t="s">
        <v>22</v>
      </c>
      <c r="D2838" t="s">
        <v>30</v>
      </c>
      <c r="E2838">
        <v>18</v>
      </c>
      <c r="F2838">
        <v>2</v>
      </c>
      <c r="G2838" t="s">
        <v>24</v>
      </c>
      <c r="H2838">
        <v>2147</v>
      </c>
      <c r="I2838" t="s">
        <v>34</v>
      </c>
      <c r="J2838">
        <v>1</v>
      </c>
      <c r="K2838" t="s">
        <v>31</v>
      </c>
      <c r="L2838" t="s">
        <v>32</v>
      </c>
      <c r="M2838">
        <v>36220</v>
      </c>
      <c r="N2838">
        <v>1</v>
      </c>
      <c r="O2838">
        <v>25</v>
      </c>
      <c r="P2838">
        <v>0</v>
      </c>
      <c r="Q2838">
        <v>2</v>
      </c>
      <c r="R2838">
        <v>0</v>
      </c>
      <c r="S2838">
        <v>2</v>
      </c>
      <c r="T2838">
        <v>2</v>
      </c>
      <c r="U2838">
        <v>1</v>
      </c>
      <c r="V2838">
        <f>COUNTIF(tbl_HRMaster[EmployeeID],tbl_HRMaster[[#This Row],[EmployeeID]])</f>
        <v>1</v>
      </c>
      <c r="W2838">
        <f>IFERROR(INDEX(tbl_EmployeeSurvey[EnvironmentSatisfaction],MATCH(tbl_HRMaster[[#This Row],[EmployeeID]],tbl_EmployeeSurvey[EmployeeID],0)),"Not Found")</f>
        <v>4</v>
      </c>
      <c r="X2838">
        <f>IFERROR(INDEX(tbl_EmployeeSurvey[JobSatisfaction],MATCH(tbl_HRMaster[[#This Row],[EmployeeID]],tbl_EmployeeSurvey[EmployeeID],0)),"Not Found")</f>
        <v>2</v>
      </c>
      <c r="Y2838" s="5">
        <f>IFERROR(INDEX(tbl_EmployeeSurvey[WorkLifeBalance],MATCH(tbl_HRMaster[[#This Row],[EmployeeID]],tbl_EmployeeSurvey[EmployeeID],0)),"Not Found")</f>
        <v>2</v>
      </c>
      <c r="Z2838" s="5">
        <f>IFERROR(VLOOKUP(tbl_HRMaster[[#This Row],[EmployeeID]],tbl_ManagerSurvey[[EmployeeID]:[PerformanceRating]],2,FALSE),"Not Found")</f>
        <v>3</v>
      </c>
      <c r="AA2838" s="5">
        <f>IFERROR(VLOOKUP(tbl_HRMaster[[#This Row],[EmployeeID]],tbl_ManagerSurvey[[EmployeeID]:[PerformanceRating]],3,FALSE),"Not Found")</f>
        <v>4</v>
      </c>
      <c r="AB2838" s="5" t="str">
        <f>IF(tbl_HRMaster[[#This Row],[Attrition]]="Yes","Left","Active")</f>
        <v>Active</v>
      </c>
      <c r="AC2838" s="5" t="str">
        <f>_xlfn.IFS(tbl_HRMaster[[#This Row],[Age]]&lt;25,"Under 25",tbl_HRMaster[[#This Row],[Age]]&lt;35,"25-34",tbl_HRMaster[[#This Row],[Age]]&lt;45,"35-44",tbl_HRMaster[[#This Row],[Age]]&lt;55,"45-54",TRUE,"Above 54")</f>
        <v>25-34</v>
      </c>
      <c r="AD2838" s="5" t="str">
        <f>_xlfn.IFS(
tbl_HRMaster[[#This Row],[YearsAtCompany]]&lt;2,"&lt; 2 Years",
tbl_HRMaster[[#This Row],[YearsAtCompany]]&lt;5,"2-4 Years",
tbl_HRMaster[[#This Row],[YearsAtCompany]]&lt;10,"5-9 Years",
TRUE,"10+ Years"
)</f>
        <v>2-4 Years</v>
      </c>
      <c r="AE2838" s="5">
        <f>IF(tbl_HRMaster[[#This Row],[Attrition]]="Yes",1,0)</f>
        <v>0</v>
      </c>
    </row>
    <row r="2839" spans="1:31" x14ac:dyDescent="0.25">
      <c r="A2839">
        <v>25</v>
      </c>
      <c r="B2839" t="s">
        <v>21</v>
      </c>
      <c r="C2839" t="s">
        <v>22</v>
      </c>
      <c r="D2839" t="s">
        <v>30</v>
      </c>
      <c r="E2839">
        <v>18</v>
      </c>
      <c r="F2839">
        <v>2</v>
      </c>
      <c r="G2839" t="s">
        <v>24</v>
      </c>
      <c r="H2839">
        <v>3617</v>
      </c>
      <c r="I2839" t="s">
        <v>34</v>
      </c>
      <c r="J2839">
        <v>1</v>
      </c>
      <c r="K2839" t="s">
        <v>31</v>
      </c>
      <c r="L2839" t="s">
        <v>32</v>
      </c>
      <c r="M2839">
        <v>36220</v>
      </c>
      <c r="N2839">
        <v>1</v>
      </c>
      <c r="O2839">
        <v>25</v>
      </c>
      <c r="P2839">
        <v>0</v>
      </c>
      <c r="Q2839">
        <v>2</v>
      </c>
      <c r="R2839">
        <v>0</v>
      </c>
      <c r="S2839">
        <v>2</v>
      </c>
      <c r="T2839">
        <v>2</v>
      </c>
      <c r="U2839">
        <v>1</v>
      </c>
      <c r="V2839">
        <f>COUNTIF(tbl_HRMaster[EmployeeID],tbl_HRMaster[[#This Row],[EmployeeID]])</f>
        <v>1</v>
      </c>
      <c r="W2839">
        <f>IFERROR(INDEX(tbl_EmployeeSurvey[EnvironmentSatisfaction],MATCH(tbl_HRMaster[[#This Row],[EmployeeID]],tbl_EmployeeSurvey[EmployeeID],0)),"Not Found")</f>
        <v>4</v>
      </c>
      <c r="X2839">
        <f>IFERROR(INDEX(tbl_EmployeeSurvey[JobSatisfaction],MATCH(tbl_HRMaster[[#This Row],[EmployeeID]],tbl_EmployeeSurvey[EmployeeID],0)),"Not Found")</f>
        <v>2</v>
      </c>
      <c r="Y2839" s="5">
        <f>IFERROR(INDEX(tbl_EmployeeSurvey[WorkLifeBalance],MATCH(tbl_HRMaster[[#This Row],[EmployeeID]],tbl_EmployeeSurvey[EmployeeID],0)),"Not Found")</f>
        <v>2</v>
      </c>
      <c r="Z2839" s="5">
        <f>IFERROR(VLOOKUP(tbl_HRMaster[[#This Row],[EmployeeID]],tbl_ManagerSurvey[[EmployeeID]:[PerformanceRating]],2,FALSE),"Not Found")</f>
        <v>3</v>
      </c>
      <c r="AA2839" s="5">
        <f>IFERROR(VLOOKUP(tbl_HRMaster[[#This Row],[EmployeeID]],tbl_ManagerSurvey[[EmployeeID]:[PerformanceRating]],3,FALSE),"Not Found")</f>
        <v>4</v>
      </c>
      <c r="AB2839" s="5" t="str">
        <f>IF(tbl_HRMaster[[#This Row],[Attrition]]="Yes","Left","Active")</f>
        <v>Active</v>
      </c>
      <c r="AC2839" s="5" t="str">
        <f>_xlfn.IFS(tbl_HRMaster[[#This Row],[Age]]&lt;25,"Under 25",tbl_HRMaster[[#This Row],[Age]]&lt;35,"25-34",tbl_HRMaster[[#This Row],[Age]]&lt;45,"35-44",tbl_HRMaster[[#This Row],[Age]]&lt;55,"45-54",TRUE,"Above 54")</f>
        <v>25-34</v>
      </c>
      <c r="AD2839" s="5" t="str">
        <f>_xlfn.IFS(
tbl_HRMaster[[#This Row],[YearsAtCompany]]&lt;2,"&lt; 2 Years",
tbl_HRMaster[[#This Row],[YearsAtCompany]]&lt;5,"2-4 Years",
tbl_HRMaster[[#This Row],[YearsAtCompany]]&lt;10,"5-9 Years",
TRUE,"10+ Years"
)</f>
        <v>2-4 Years</v>
      </c>
      <c r="AE2839" s="5">
        <f>IF(tbl_HRMaster[[#This Row],[Attrition]]="Yes",1,0)</f>
        <v>0</v>
      </c>
    </row>
    <row r="2840" spans="1:31" x14ac:dyDescent="0.25">
      <c r="A2840">
        <v>29</v>
      </c>
      <c r="B2840" t="s">
        <v>28</v>
      </c>
      <c r="C2840" t="s">
        <v>22</v>
      </c>
      <c r="D2840" t="s">
        <v>23</v>
      </c>
      <c r="E2840">
        <v>4</v>
      </c>
      <c r="F2840">
        <v>3</v>
      </c>
      <c r="G2840" t="s">
        <v>45</v>
      </c>
      <c r="H2840">
        <v>992</v>
      </c>
      <c r="I2840" t="s">
        <v>34</v>
      </c>
      <c r="J2840">
        <v>5</v>
      </c>
      <c r="K2840" t="s">
        <v>31</v>
      </c>
      <c r="L2840" t="s">
        <v>32</v>
      </c>
      <c r="M2840">
        <v>36910</v>
      </c>
      <c r="N2840">
        <v>1</v>
      </c>
      <c r="O2840">
        <v>13</v>
      </c>
      <c r="P2840">
        <v>0</v>
      </c>
      <c r="Q2840">
        <v>2</v>
      </c>
      <c r="R2840">
        <v>3</v>
      </c>
      <c r="S2840">
        <v>2</v>
      </c>
      <c r="T2840">
        <v>2</v>
      </c>
      <c r="U2840">
        <v>2</v>
      </c>
      <c r="V2840">
        <f>COUNTIF(tbl_HRMaster[EmployeeID],tbl_HRMaster[[#This Row],[EmployeeID]])</f>
        <v>1</v>
      </c>
      <c r="W2840">
        <f>IFERROR(INDEX(tbl_EmployeeSurvey[EnvironmentSatisfaction],MATCH(tbl_HRMaster[[#This Row],[EmployeeID]],tbl_EmployeeSurvey[EmployeeID],0)),"Not Found")</f>
        <v>2</v>
      </c>
      <c r="X2840">
        <f>IFERROR(INDEX(tbl_EmployeeSurvey[JobSatisfaction],MATCH(tbl_HRMaster[[#This Row],[EmployeeID]],tbl_EmployeeSurvey[EmployeeID],0)),"Not Found")</f>
        <v>2</v>
      </c>
      <c r="Y2840" s="5">
        <f>IFERROR(INDEX(tbl_EmployeeSurvey[WorkLifeBalance],MATCH(tbl_HRMaster[[#This Row],[EmployeeID]],tbl_EmployeeSurvey[EmployeeID],0)),"Not Found")</f>
        <v>3</v>
      </c>
      <c r="Z2840" s="5">
        <f>IFERROR(VLOOKUP(tbl_HRMaster[[#This Row],[EmployeeID]],tbl_ManagerSurvey[[EmployeeID]:[PerformanceRating]],2,FALSE),"Not Found")</f>
        <v>3</v>
      </c>
      <c r="AA2840" s="5">
        <f>IFERROR(VLOOKUP(tbl_HRMaster[[#This Row],[EmployeeID]],tbl_ManagerSurvey[[EmployeeID]:[PerformanceRating]],3,FALSE),"Not Found")</f>
        <v>3</v>
      </c>
      <c r="AB2840" s="5" t="str">
        <f>IF(tbl_HRMaster[[#This Row],[Attrition]]="Yes","Left","Active")</f>
        <v>Left</v>
      </c>
      <c r="AC2840" s="5" t="str">
        <f>_xlfn.IFS(tbl_HRMaster[[#This Row],[Age]]&lt;25,"Under 25",tbl_HRMaster[[#This Row],[Age]]&lt;35,"25-34",tbl_HRMaster[[#This Row],[Age]]&lt;45,"35-44",tbl_HRMaster[[#This Row],[Age]]&lt;55,"45-54",TRUE,"Above 54")</f>
        <v>25-34</v>
      </c>
      <c r="AD2840" s="5" t="str">
        <f>_xlfn.IFS(
tbl_HRMaster[[#This Row],[YearsAtCompany]]&lt;2,"&lt; 2 Years",
tbl_HRMaster[[#This Row],[YearsAtCompany]]&lt;5,"2-4 Years",
tbl_HRMaster[[#This Row],[YearsAtCompany]]&lt;10,"5-9 Years",
TRUE,"10+ Years"
)</f>
        <v>2-4 Years</v>
      </c>
      <c r="AE2840" s="5">
        <f>IF(tbl_HRMaster[[#This Row],[Attrition]]="Yes",1,0)</f>
        <v>1</v>
      </c>
    </row>
    <row r="2841" spans="1:31" x14ac:dyDescent="0.25">
      <c r="A2841">
        <v>29</v>
      </c>
      <c r="B2841" t="s">
        <v>28</v>
      </c>
      <c r="C2841" t="s">
        <v>22</v>
      </c>
      <c r="D2841" t="s">
        <v>23</v>
      </c>
      <c r="E2841">
        <v>4</v>
      </c>
      <c r="F2841">
        <v>3</v>
      </c>
      <c r="G2841" t="s">
        <v>45</v>
      </c>
      <c r="H2841">
        <v>2462</v>
      </c>
      <c r="I2841" t="s">
        <v>34</v>
      </c>
      <c r="J2841">
        <v>5</v>
      </c>
      <c r="K2841" t="s">
        <v>31</v>
      </c>
      <c r="L2841" t="s">
        <v>32</v>
      </c>
      <c r="M2841">
        <v>36910</v>
      </c>
      <c r="N2841">
        <v>1</v>
      </c>
      <c r="O2841">
        <v>13</v>
      </c>
      <c r="P2841">
        <v>0</v>
      </c>
      <c r="Q2841">
        <v>2</v>
      </c>
      <c r="R2841">
        <v>3</v>
      </c>
      <c r="S2841">
        <v>2</v>
      </c>
      <c r="T2841">
        <v>2</v>
      </c>
      <c r="U2841">
        <v>2</v>
      </c>
      <c r="V2841">
        <f>COUNTIF(tbl_HRMaster[EmployeeID],tbl_HRMaster[[#This Row],[EmployeeID]])</f>
        <v>1</v>
      </c>
      <c r="W2841">
        <f>IFERROR(INDEX(tbl_EmployeeSurvey[EnvironmentSatisfaction],MATCH(tbl_HRMaster[[#This Row],[EmployeeID]],tbl_EmployeeSurvey[EmployeeID],0)),"Not Found")</f>
        <v>2</v>
      </c>
      <c r="X2841">
        <f>IFERROR(INDEX(tbl_EmployeeSurvey[JobSatisfaction],MATCH(tbl_HRMaster[[#This Row],[EmployeeID]],tbl_EmployeeSurvey[EmployeeID],0)),"Not Found")</f>
        <v>2</v>
      </c>
      <c r="Y2841" s="5">
        <f>IFERROR(INDEX(tbl_EmployeeSurvey[WorkLifeBalance],MATCH(tbl_HRMaster[[#This Row],[EmployeeID]],tbl_EmployeeSurvey[EmployeeID],0)),"Not Found")</f>
        <v>3</v>
      </c>
      <c r="Z2841" s="5">
        <f>IFERROR(VLOOKUP(tbl_HRMaster[[#This Row],[EmployeeID]],tbl_ManagerSurvey[[EmployeeID]:[PerformanceRating]],2,FALSE),"Not Found")</f>
        <v>3</v>
      </c>
      <c r="AA2841" s="5">
        <f>IFERROR(VLOOKUP(tbl_HRMaster[[#This Row],[EmployeeID]],tbl_ManagerSurvey[[EmployeeID]:[PerformanceRating]],3,FALSE),"Not Found")</f>
        <v>3</v>
      </c>
      <c r="AB2841" s="5" t="str">
        <f>IF(tbl_HRMaster[[#This Row],[Attrition]]="Yes","Left","Active")</f>
        <v>Left</v>
      </c>
      <c r="AC2841" s="5" t="str">
        <f>_xlfn.IFS(tbl_HRMaster[[#This Row],[Age]]&lt;25,"Under 25",tbl_HRMaster[[#This Row],[Age]]&lt;35,"25-34",tbl_HRMaster[[#This Row],[Age]]&lt;45,"35-44",tbl_HRMaster[[#This Row],[Age]]&lt;55,"45-54",TRUE,"Above 54")</f>
        <v>25-34</v>
      </c>
      <c r="AD2841" s="5" t="str">
        <f>_xlfn.IFS(
tbl_HRMaster[[#This Row],[YearsAtCompany]]&lt;2,"&lt; 2 Years",
tbl_HRMaster[[#This Row],[YearsAtCompany]]&lt;5,"2-4 Years",
tbl_HRMaster[[#This Row],[YearsAtCompany]]&lt;10,"5-9 Years",
TRUE,"10+ Years"
)</f>
        <v>2-4 Years</v>
      </c>
      <c r="AE2841" s="5">
        <f>IF(tbl_HRMaster[[#This Row],[Attrition]]="Yes",1,0)</f>
        <v>1</v>
      </c>
    </row>
    <row r="2842" spans="1:31" x14ac:dyDescent="0.25">
      <c r="A2842">
        <v>29</v>
      </c>
      <c r="B2842" t="s">
        <v>28</v>
      </c>
      <c r="C2842" t="s">
        <v>22</v>
      </c>
      <c r="D2842" t="s">
        <v>23</v>
      </c>
      <c r="E2842">
        <v>4</v>
      </c>
      <c r="F2842">
        <v>3</v>
      </c>
      <c r="G2842" t="s">
        <v>45</v>
      </c>
      <c r="H2842">
        <v>3932</v>
      </c>
      <c r="I2842" t="s">
        <v>34</v>
      </c>
      <c r="J2842">
        <v>5</v>
      </c>
      <c r="K2842" t="s">
        <v>31</v>
      </c>
      <c r="L2842" t="s">
        <v>32</v>
      </c>
      <c r="M2842">
        <v>36910</v>
      </c>
      <c r="N2842">
        <v>1</v>
      </c>
      <c r="O2842">
        <v>13</v>
      </c>
      <c r="P2842">
        <v>0</v>
      </c>
      <c r="Q2842">
        <v>2</v>
      </c>
      <c r="R2842">
        <v>3</v>
      </c>
      <c r="S2842">
        <v>2</v>
      </c>
      <c r="T2842">
        <v>2</v>
      </c>
      <c r="U2842">
        <v>2</v>
      </c>
      <c r="V2842">
        <f>COUNTIF(tbl_HRMaster[EmployeeID],tbl_HRMaster[[#This Row],[EmployeeID]])</f>
        <v>1</v>
      </c>
      <c r="W2842">
        <f>IFERROR(INDEX(tbl_EmployeeSurvey[EnvironmentSatisfaction],MATCH(tbl_HRMaster[[#This Row],[EmployeeID]],tbl_EmployeeSurvey[EmployeeID],0)),"Not Found")</f>
        <v>2</v>
      </c>
      <c r="X2842">
        <f>IFERROR(INDEX(tbl_EmployeeSurvey[JobSatisfaction],MATCH(tbl_HRMaster[[#This Row],[EmployeeID]],tbl_EmployeeSurvey[EmployeeID],0)),"Not Found")</f>
        <v>2</v>
      </c>
      <c r="Y2842" s="5">
        <f>IFERROR(INDEX(tbl_EmployeeSurvey[WorkLifeBalance],MATCH(tbl_HRMaster[[#This Row],[EmployeeID]],tbl_EmployeeSurvey[EmployeeID],0)),"Not Found")</f>
        <v>3</v>
      </c>
      <c r="Z2842" s="5">
        <f>IFERROR(VLOOKUP(tbl_HRMaster[[#This Row],[EmployeeID]],tbl_ManagerSurvey[[EmployeeID]:[PerformanceRating]],2,FALSE),"Not Found")</f>
        <v>3</v>
      </c>
      <c r="AA2842" s="5">
        <f>IFERROR(VLOOKUP(tbl_HRMaster[[#This Row],[EmployeeID]],tbl_ManagerSurvey[[EmployeeID]:[PerformanceRating]],3,FALSE),"Not Found")</f>
        <v>3</v>
      </c>
      <c r="AB2842" s="5" t="str">
        <f>IF(tbl_HRMaster[[#This Row],[Attrition]]="Yes","Left","Active")</f>
        <v>Left</v>
      </c>
      <c r="AC2842" s="5" t="str">
        <f>_xlfn.IFS(tbl_HRMaster[[#This Row],[Age]]&lt;25,"Under 25",tbl_HRMaster[[#This Row],[Age]]&lt;35,"25-34",tbl_HRMaster[[#This Row],[Age]]&lt;45,"35-44",tbl_HRMaster[[#This Row],[Age]]&lt;55,"45-54",TRUE,"Above 54")</f>
        <v>25-34</v>
      </c>
      <c r="AD2842" s="5" t="str">
        <f>_xlfn.IFS(
tbl_HRMaster[[#This Row],[YearsAtCompany]]&lt;2,"&lt; 2 Years",
tbl_HRMaster[[#This Row],[YearsAtCompany]]&lt;5,"2-4 Years",
tbl_HRMaster[[#This Row],[YearsAtCompany]]&lt;10,"5-9 Years",
TRUE,"10+ Years"
)</f>
        <v>2-4 Years</v>
      </c>
      <c r="AE2842" s="5">
        <f>IF(tbl_HRMaster[[#This Row],[Attrition]]="Yes",1,0)</f>
        <v>1</v>
      </c>
    </row>
    <row r="2843" spans="1:31" x14ac:dyDescent="0.25">
      <c r="A2843">
        <v>20</v>
      </c>
      <c r="B2843" t="s">
        <v>21</v>
      </c>
      <c r="C2843" t="s">
        <v>22</v>
      </c>
      <c r="D2843" t="s">
        <v>30</v>
      </c>
      <c r="E2843">
        <v>18</v>
      </c>
      <c r="F2843">
        <v>4</v>
      </c>
      <c r="G2843" t="s">
        <v>38</v>
      </c>
      <c r="H2843">
        <v>921</v>
      </c>
      <c r="I2843" t="s">
        <v>25</v>
      </c>
      <c r="J2843">
        <v>2</v>
      </c>
      <c r="K2843" t="s">
        <v>35</v>
      </c>
      <c r="L2843" t="s">
        <v>32</v>
      </c>
      <c r="M2843">
        <v>37430</v>
      </c>
      <c r="N2843">
        <v>1</v>
      </c>
      <c r="O2843">
        <v>13</v>
      </c>
      <c r="P2843">
        <v>1</v>
      </c>
      <c r="Q2843">
        <v>2</v>
      </c>
      <c r="R2843">
        <v>2</v>
      </c>
      <c r="S2843">
        <v>2</v>
      </c>
      <c r="T2843">
        <v>2</v>
      </c>
      <c r="U2843">
        <v>2</v>
      </c>
      <c r="V2843">
        <f>COUNTIF(tbl_HRMaster[EmployeeID],tbl_HRMaster[[#This Row],[EmployeeID]])</f>
        <v>1</v>
      </c>
      <c r="W2843">
        <f>IFERROR(INDEX(tbl_EmployeeSurvey[EnvironmentSatisfaction],MATCH(tbl_HRMaster[[#This Row],[EmployeeID]],tbl_EmployeeSurvey[EmployeeID],0)),"Not Found")</f>
        <v>3</v>
      </c>
      <c r="X2843">
        <f>IFERROR(INDEX(tbl_EmployeeSurvey[JobSatisfaction],MATCH(tbl_HRMaster[[#This Row],[EmployeeID]],tbl_EmployeeSurvey[EmployeeID],0)),"Not Found")</f>
        <v>3</v>
      </c>
      <c r="Y2843" s="5">
        <f>IFERROR(INDEX(tbl_EmployeeSurvey[WorkLifeBalance],MATCH(tbl_HRMaster[[#This Row],[EmployeeID]],tbl_EmployeeSurvey[EmployeeID],0)),"Not Found")</f>
        <v>3</v>
      </c>
      <c r="Z2843" s="5">
        <f>IFERROR(VLOOKUP(tbl_HRMaster[[#This Row],[EmployeeID]],tbl_ManagerSurvey[[EmployeeID]:[PerformanceRating]],2,FALSE),"Not Found")</f>
        <v>3</v>
      </c>
      <c r="AA2843" s="5">
        <f>IFERROR(VLOOKUP(tbl_HRMaster[[#This Row],[EmployeeID]],tbl_ManagerSurvey[[EmployeeID]:[PerformanceRating]],3,FALSE),"Not Found")</f>
        <v>3</v>
      </c>
      <c r="AB2843" s="5" t="str">
        <f>IF(tbl_HRMaster[[#This Row],[Attrition]]="Yes","Left","Active")</f>
        <v>Active</v>
      </c>
      <c r="AC2843" s="5" t="str">
        <f>_xlfn.IFS(tbl_HRMaster[[#This Row],[Age]]&lt;25,"Under 25",tbl_HRMaster[[#This Row],[Age]]&lt;35,"25-34",tbl_HRMaster[[#This Row],[Age]]&lt;45,"35-44",tbl_HRMaster[[#This Row],[Age]]&lt;55,"45-54",TRUE,"Above 54")</f>
        <v>Under 25</v>
      </c>
      <c r="AD2843" s="5" t="str">
        <f>_xlfn.IFS(
tbl_HRMaster[[#This Row],[YearsAtCompany]]&lt;2,"&lt; 2 Years",
tbl_HRMaster[[#This Row],[YearsAtCompany]]&lt;5,"2-4 Years",
tbl_HRMaster[[#This Row],[YearsAtCompany]]&lt;10,"5-9 Years",
TRUE,"10+ Years"
)</f>
        <v>2-4 Years</v>
      </c>
      <c r="AE2843" s="5">
        <f>IF(tbl_HRMaster[[#This Row],[Attrition]]="Yes",1,0)</f>
        <v>0</v>
      </c>
    </row>
    <row r="2844" spans="1:31" x14ac:dyDescent="0.25">
      <c r="A2844">
        <v>20</v>
      </c>
      <c r="B2844" t="s">
        <v>21</v>
      </c>
      <c r="C2844" t="s">
        <v>22</v>
      </c>
      <c r="D2844" t="s">
        <v>30</v>
      </c>
      <c r="E2844">
        <v>18</v>
      </c>
      <c r="F2844">
        <v>4</v>
      </c>
      <c r="G2844" t="s">
        <v>38</v>
      </c>
      <c r="H2844">
        <v>2391</v>
      </c>
      <c r="I2844" t="s">
        <v>25</v>
      </c>
      <c r="J2844">
        <v>2</v>
      </c>
      <c r="K2844" t="s">
        <v>35</v>
      </c>
      <c r="L2844" t="s">
        <v>32</v>
      </c>
      <c r="M2844">
        <v>37430</v>
      </c>
      <c r="N2844">
        <v>1</v>
      </c>
      <c r="O2844">
        <v>13</v>
      </c>
      <c r="P2844">
        <v>1</v>
      </c>
      <c r="Q2844">
        <v>2</v>
      </c>
      <c r="R2844">
        <v>2</v>
      </c>
      <c r="S2844">
        <v>2</v>
      </c>
      <c r="T2844">
        <v>2</v>
      </c>
      <c r="U2844">
        <v>2</v>
      </c>
      <c r="V2844">
        <f>COUNTIF(tbl_HRMaster[EmployeeID],tbl_HRMaster[[#This Row],[EmployeeID]])</f>
        <v>1</v>
      </c>
      <c r="W2844">
        <f>IFERROR(INDEX(tbl_EmployeeSurvey[EnvironmentSatisfaction],MATCH(tbl_HRMaster[[#This Row],[EmployeeID]],tbl_EmployeeSurvey[EmployeeID],0)),"Not Found")</f>
        <v>3</v>
      </c>
      <c r="X2844">
        <f>IFERROR(INDEX(tbl_EmployeeSurvey[JobSatisfaction],MATCH(tbl_HRMaster[[#This Row],[EmployeeID]],tbl_EmployeeSurvey[EmployeeID],0)),"Not Found")</f>
        <v>3</v>
      </c>
      <c r="Y2844" s="5">
        <f>IFERROR(INDEX(tbl_EmployeeSurvey[WorkLifeBalance],MATCH(tbl_HRMaster[[#This Row],[EmployeeID]],tbl_EmployeeSurvey[EmployeeID],0)),"Not Found")</f>
        <v>3</v>
      </c>
      <c r="Z2844" s="5">
        <f>IFERROR(VLOOKUP(tbl_HRMaster[[#This Row],[EmployeeID]],tbl_ManagerSurvey[[EmployeeID]:[PerformanceRating]],2,FALSE),"Not Found")</f>
        <v>3</v>
      </c>
      <c r="AA2844" s="5">
        <f>IFERROR(VLOOKUP(tbl_HRMaster[[#This Row],[EmployeeID]],tbl_ManagerSurvey[[EmployeeID]:[PerformanceRating]],3,FALSE),"Not Found")</f>
        <v>3</v>
      </c>
      <c r="AB2844" s="5" t="str">
        <f>IF(tbl_HRMaster[[#This Row],[Attrition]]="Yes","Left","Active")</f>
        <v>Active</v>
      </c>
      <c r="AC2844" s="5" t="str">
        <f>_xlfn.IFS(tbl_HRMaster[[#This Row],[Age]]&lt;25,"Under 25",tbl_HRMaster[[#This Row],[Age]]&lt;35,"25-34",tbl_HRMaster[[#This Row],[Age]]&lt;45,"35-44",tbl_HRMaster[[#This Row],[Age]]&lt;55,"45-54",TRUE,"Above 54")</f>
        <v>Under 25</v>
      </c>
      <c r="AD2844" s="5" t="str">
        <f>_xlfn.IFS(
tbl_HRMaster[[#This Row],[YearsAtCompany]]&lt;2,"&lt; 2 Years",
tbl_HRMaster[[#This Row],[YearsAtCompany]]&lt;5,"2-4 Years",
tbl_HRMaster[[#This Row],[YearsAtCompany]]&lt;10,"5-9 Years",
TRUE,"10+ Years"
)</f>
        <v>2-4 Years</v>
      </c>
      <c r="AE2844" s="5">
        <f>IF(tbl_HRMaster[[#This Row],[Attrition]]="Yes",1,0)</f>
        <v>0</v>
      </c>
    </row>
    <row r="2845" spans="1:31" x14ac:dyDescent="0.25">
      <c r="A2845">
        <v>20</v>
      </c>
      <c r="B2845" t="s">
        <v>21</v>
      </c>
      <c r="C2845" t="s">
        <v>22</v>
      </c>
      <c r="D2845" t="s">
        <v>30</v>
      </c>
      <c r="E2845">
        <v>18</v>
      </c>
      <c r="F2845">
        <v>4</v>
      </c>
      <c r="G2845" t="s">
        <v>38</v>
      </c>
      <c r="H2845">
        <v>3861</v>
      </c>
      <c r="I2845" t="s">
        <v>25</v>
      </c>
      <c r="J2845">
        <v>2</v>
      </c>
      <c r="K2845" t="s">
        <v>35</v>
      </c>
      <c r="L2845" t="s">
        <v>32</v>
      </c>
      <c r="M2845">
        <v>37430</v>
      </c>
      <c r="N2845">
        <v>1</v>
      </c>
      <c r="O2845">
        <v>13</v>
      </c>
      <c r="P2845">
        <v>1</v>
      </c>
      <c r="Q2845">
        <v>2</v>
      </c>
      <c r="R2845">
        <v>2</v>
      </c>
      <c r="S2845">
        <v>2</v>
      </c>
      <c r="T2845">
        <v>2</v>
      </c>
      <c r="U2845">
        <v>2</v>
      </c>
      <c r="V2845">
        <f>COUNTIF(tbl_HRMaster[EmployeeID],tbl_HRMaster[[#This Row],[EmployeeID]])</f>
        <v>1</v>
      </c>
      <c r="W2845">
        <f>IFERROR(INDEX(tbl_EmployeeSurvey[EnvironmentSatisfaction],MATCH(tbl_HRMaster[[#This Row],[EmployeeID]],tbl_EmployeeSurvey[EmployeeID],0)),"Not Found")</f>
        <v>3</v>
      </c>
      <c r="X2845">
        <f>IFERROR(INDEX(tbl_EmployeeSurvey[JobSatisfaction],MATCH(tbl_HRMaster[[#This Row],[EmployeeID]],tbl_EmployeeSurvey[EmployeeID],0)),"Not Found")</f>
        <v>3</v>
      </c>
      <c r="Y2845" s="5">
        <f>IFERROR(INDEX(tbl_EmployeeSurvey[WorkLifeBalance],MATCH(tbl_HRMaster[[#This Row],[EmployeeID]],tbl_EmployeeSurvey[EmployeeID],0)),"Not Found")</f>
        <v>3</v>
      </c>
      <c r="Z2845" s="5">
        <f>IFERROR(VLOOKUP(tbl_HRMaster[[#This Row],[EmployeeID]],tbl_ManagerSurvey[[EmployeeID]:[PerformanceRating]],2,FALSE),"Not Found")</f>
        <v>3</v>
      </c>
      <c r="AA2845" s="5">
        <f>IFERROR(VLOOKUP(tbl_HRMaster[[#This Row],[EmployeeID]],tbl_ManagerSurvey[[EmployeeID]:[PerformanceRating]],3,FALSE),"Not Found")</f>
        <v>3</v>
      </c>
      <c r="AB2845" s="5" t="str">
        <f>IF(tbl_HRMaster[[#This Row],[Attrition]]="Yes","Left","Active")</f>
        <v>Active</v>
      </c>
      <c r="AC2845" s="5" t="str">
        <f>_xlfn.IFS(tbl_HRMaster[[#This Row],[Age]]&lt;25,"Under 25",tbl_HRMaster[[#This Row],[Age]]&lt;35,"25-34",tbl_HRMaster[[#This Row],[Age]]&lt;45,"35-44",tbl_HRMaster[[#This Row],[Age]]&lt;55,"45-54",TRUE,"Above 54")</f>
        <v>Under 25</v>
      </c>
      <c r="AD2845" s="5" t="str">
        <f>_xlfn.IFS(
tbl_HRMaster[[#This Row],[YearsAtCompany]]&lt;2,"&lt; 2 Years",
tbl_HRMaster[[#This Row],[YearsAtCompany]]&lt;5,"2-4 Years",
tbl_HRMaster[[#This Row],[YearsAtCompany]]&lt;10,"5-9 Years",
TRUE,"10+ Years"
)</f>
        <v>2-4 Years</v>
      </c>
      <c r="AE2845" s="5">
        <f>IF(tbl_HRMaster[[#This Row],[Attrition]]="Yes",1,0)</f>
        <v>0</v>
      </c>
    </row>
    <row r="2846" spans="1:31" x14ac:dyDescent="0.25">
      <c r="A2846">
        <v>31</v>
      </c>
      <c r="B2846" t="s">
        <v>21</v>
      </c>
      <c r="C2846" t="s">
        <v>29</v>
      </c>
      <c r="D2846" t="s">
        <v>30</v>
      </c>
      <c r="E2846">
        <v>9</v>
      </c>
      <c r="F2846">
        <v>4</v>
      </c>
      <c r="G2846" t="s">
        <v>38</v>
      </c>
      <c r="H2846">
        <v>35</v>
      </c>
      <c r="I2846" t="s">
        <v>34</v>
      </c>
      <c r="J2846">
        <v>1</v>
      </c>
      <c r="K2846" t="s">
        <v>35</v>
      </c>
      <c r="L2846" t="s">
        <v>41</v>
      </c>
      <c r="M2846">
        <v>46840</v>
      </c>
      <c r="N2846">
        <v>1</v>
      </c>
      <c r="O2846">
        <v>16</v>
      </c>
      <c r="P2846">
        <v>1</v>
      </c>
      <c r="Q2846">
        <v>2</v>
      </c>
      <c r="R2846">
        <v>4</v>
      </c>
      <c r="S2846">
        <v>2</v>
      </c>
      <c r="T2846">
        <v>2</v>
      </c>
      <c r="U2846">
        <v>2</v>
      </c>
      <c r="V2846">
        <f>COUNTIF(tbl_HRMaster[EmployeeID],tbl_HRMaster[[#This Row],[EmployeeID]])</f>
        <v>1</v>
      </c>
      <c r="W2846">
        <f>IFERROR(INDEX(tbl_EmployeeSurvey[EnvironmentSatisfaction],MATCH(tbl_HRMaster[[#This Row],[EmployeeID]],tbl_EmployeeSurvey[EmployeeID],0)),"Not Found")</f>
        <v>4</v>
      </c>
      <c r="X2846">
        <f>IFERROR(INDEX(tbl_EmployeeSurvey[JobSatisfaction],MATCH(tbl_HRMaster[[#This Row],[EmployeeID]],tbl_EmployeeSurvey[EmployeeID],0)),"Not Found")</f>
        <v>2</v>
      </c>
      <c r="Y2846" s="5">
        <f>IFERROR(INDEX(tbl_EmployeeSurvey[WorkLifeBalance],MATCH(tbl_HRMaster[[#This Row],[EmployeeID]],tbl_EmployeeSurvey[EmployeeID],0)),"Not Found")</f>
        <v>2</v>
      </c>
      <c r="Z2846" s="5">
        <f>IFERROR(VLOOKUP(tbl_HRMaster[[#This Row],[EmployeeID]],tbl_ManagerSurvey[[EmployeeID]:[PerformanceRating]],2,FALSE),"Not Found")</f>
        <v>3</v>
      </c>
      <c r="AA2846" s="5">
        <f>IFERROR(VLOOKUP(tbl_HRMaster[[#This Row],[EmployeeID]],tbl_ManagerSurvey[[EmployeeID]:[PerformanceRating]],3,FALSE),"Not Found")</f>
        <v>3</v>
      </c>
      <c r="AB2846" s="5" t="str">
        <f>IF(tbl_HRMaster[[#This Row],[Attrition]]="Yes","Left","Active")</f>
        <v>Active</v>
      </c>
      <c r="AC2846" s="5" t="str">
        <f>_xlfn.IFS(tbl_HRMaster[[#This Row],[Age]]&lt;25,"Under 25",tbl_HRMaster[[#This Row],[Age]]&lt;35,"25-34",tbl_HRMaster[[#This Row],[Age]]&lt;45,"35-44",tbl_HRMaster[[#This Row],[Age]]&lt;55,"45-54",TRUE,"Above 54")</f>
        <v>25-34</v>
      </c>
      <c r="AD2846" s="5" t="str">
        <f>_xlfn.IFS(
tbl_HRMaster[[#This Row],[YearsAtCompany]]&lt;2,"&lt; 2 Years",
tbl_HRMaster[[#This Row],[YearsAtCompany]]&lt;5,"2-4 Years",
tbl_HRMaster[[#This Row],[YearsAtCompany]]&lt;10,"5-9 Years",
TRUE,"10+ Years"
)</f>
        <v>2-4 Years</v>
      </c>
      <c r="AE2846" s="5">
        <f>IF(tbl_HRMaster[[#This Row],[Attrition]]="Yes",1,0)</f>
        <v>0</v>
      </c>
    </row>
    <row r="2847" spans="1:31" x14ac:dyDescent="0.25">
      <c r="A2847">
        <v>31</v>
      </c>
      <c r="B2847" t="s">
        <v>21</v>
      </c>
      <c r="C2847" t="s">
        <v>29</v>
      </c>
      <c r="D2847" t="s">
        <v>30</v>
      </c>
      <c r="E2847">
        <v>9</v>
      </c>
      <c r="F2847">
        <v>4</v>
      </c>
      <c r="G2847" t="s">
        <v>38</v>
      </c>
      <c r="H2847">
        <v>1505</v>
      </c>
      <c r="I2847" t="s">
        <v>34</v>
      </c>
      <c r="J2847">
        <v>1</v>
      </c>
      <c r="K2847" t="s">
        <v>35</v>
      </c>
      <c r="L2847" t="s">
        <v>41</v>
      </c>
      <c r="M2847">
        <v>46840</v>
      </c>
      <c r="N2847">
        <v>1</v>
      </c>
      <c r="O2847">
        <v>16</v>
      </c>
      <c r="P2847">
        <v>1</v>
      </c>
      <c r="Q2847">
        <v>2</v>
      </c>
      <c r="R2847">
        <v>4</v>
      </c>
      <c r="S2847">
        <v>2</v>
      </c>
      <c r="T2847">
        <v>2</v>
      </c>
      <c r="U2847">
        <v>2</v>
      </c>
      <c r="V2847">
        <f>COUNTIF(tbl_HRMaster[EmployeeID],tbl_HRMaster[[#This Row],[EmployeeID]])</f>
        <v>1</v>
      </c>
      <c r="W2847">
        <f>IFERROR(INDEX(tbl_EmployeeSurvey[EnvironmentSatisfaction],MATCH(tbl_HRMaster[[#This Row],[EmployeeID]],tbl_EmployeeSurvey[EmployeeID],0)),"Not Found")</f>
        <v>4</v>
      </c>
      <c r="X2847">
        <f>IFERROR(INDEX(tbl_EmployeeSurvey[JobSatisfaction],MATCH(tbl_HRMaster[[#This Row],[EmployeeID]],tbl_EmployeeSurvey[EmployeeID],0)),"Not Found")</f>
        <v>2</v>
      </c>
      <c r="Y2847" s="5">
        <f>IFERROR(INDEX(tbl_EmployeeSurvey[WorkLifeBalance],MATCH(tbl_HRMaster[[#This Row],[EmployeeID]],tbl_EmployeeSurvey[EmployeeID],0)),"Not Found")</f>
        <v>2</v>
      </c>
      <c r="Z2847" s="5">
        <f>IFERROR(VLOOKUP(tbl_HRMaster[[#This Row],[EmployeeID]],tbl_ManagerSurvey[[EmployeeID]:[PerformanceRating]],2,FALSE),"Not Found")</f>
        <v>3</v>
      </c>
      <c r="AA2847" s="5">
        <f>IFERROR(VLOOKUP(tbl_HRMaster[[#This Row],[EmployeeID]],tbl_ManagerSurvey[[EmployeeID]:[PerformanceRating]],3,FALSE),"Not Found")</f>
        <v>3</v>
      </c>
      <c r="AB2847" s="5" t="str">
        <f>IF(tbl_HRMaster[[#This Row],[Attrition]]="Yes","Left","Active")</f>
        <v>Active</v>
      </c>
      <c r="AC2847" s="5" t="str">
        <f>_xlfn.IFS(tbl_HRMaster[[#This Row],[Age]]&lt;25,"Under 25",tbl_HRMaster[[#This Row],[Age]]&lt;35,"25-34",tbl_HRMaster[[#This Row],[Age]]&lt;45,"35-44",tbl_HRMaster[[#This Row],[Age]]&lt;55,"45-54",TRUE,"Above 54")</f>
        <v>25-34</v>
      </c>
      <c r="AD2847" s="5" t="str">
        <f>_xlfn.IFS(
tbl_HRMaster[[#This Row],[YearsAtCompany]]&lt;2,"&lt; 2 Years",
tbl_HRMaster[[#This Row],[YearsAtCompany]]&lt;5,"2-4 Years",
tbl_HRMaster[[#This Row],[YearsAtCompany]]&lt;10,"5-9 Years",
TRUE,"10+ Years"
)</f>
        <v>2-4 Years</v>
      </c>
      <c r="AE2847" s="5">
        <f>IF(tbl_HRMaster[[#This Row],[Attrition]]="Yes",1,0)</f>
        <v>0</v>
      </c>
    </row>
    <row r="2848" spans="1:31" x14ac:dyDescent="0.25">
      <c r="A2848">
        <v>31</v>
      </c>
      <c r="B2848" t="s">
        <v>21</v>
      </c>
      <c r="C2848" t="s">
        <v>29</v>
      </c>
      <c r="D2848" t="s">
        <v>30</v>
      </c>
      <c r="E2848">
        <v>9</v>
      </c>
      <c r="F2848">
        <v>4</v>
      </c>
      <c r="G2848" t="s">
        <v>38</v>
      </c>
      <c r="H2848">
        <v>2975</v>
      </c>
      <c r="I2848" t="s">
        <v>34</v>
      </c>
      <c r="J2848">
        <v>1</v>
      </c>
      <c r="K2848" t="s">
        <v>35</v>
      </c>
      <c r="L2848" t="s">
        <v>41</v>
      </c>
      <c r="M2848">
        <v>46840</v>
      </c>
      <c r="N2848">
        <v>1</v>
      </c>
      <c r="O2848">
        <v>16</v>
      </c>
      <c r="P2848">
        <v>1</v>
      </c>
      <c r="Q2848">
        <v>2</v>
      </c>
      <c r="R2848">
        <v>4</v>
      </c>
      <c r="S2848">
        <v>2</v>
      </c>
      <c r="T2848">
        <v>2</v>
      </c>
      <c r="U2848">
        <v>2</v>
      </c>
      <c r="V2848">
        <f>COUNTIF(tbl_HRMaster[EmployeeID],tbl_HRMaster[[#This Row],[EmployeeID]])</f>
        <v>1</v>
      </c>
      <c r="W2848">
        <f>IFERROR(INDEX(tbl_EmployeeSurvey[EnvironmentSatisfaction],MATCH(tbl_HRMaster[[#This Row],[EmployeeID]],tbl_EmployeeSurvey[EmployeeID],0)),"Not Found")</f>
        <v>4</v>
      </c>
      <c r="X2848">
        <f>IFERROR(INDEX(tbl_EmployeeSurvey[JobSatisfaction],MATCH(tbl_HRMaster[[#This Row],[EmployeeID]],tbl_EmployeeSurvey[EmployeeID],0)),"Not Found")</f>
        <v>2</v>
      </c>
      <c r="Y2848" s="5">
        <f>IFERROR(INDEX(tbl_EmployeeSurvey[WorkLifeBalance],MATCH(tbl_HRMaster[[#This Row],[EmployeeID]],tbl_EmployeeSurvey[EmployeeID],0)),"Not Found")</f>
        <v>2</v>
      </c>
      <c r="Z2848" s="5">
        <f>IFERROR(VLOOKUP(tbl_HRMaster[[#This Row],[EmployeeID]],tbl_ManagerSurvey[[EmployeeID]:[PerformanceRating]],2,FALSE),"Not Found")</f>
        <v>3</v>
      </c>
      <c r="AA2848" s="5">
        <f>IFERROR(VLOOKUP(tbl_HRMaster[[#This Row],[EmployeeID]],tbl_ManagerSurvey[[EmployeeID]:[PerformanceRating]],3,FALSE),"Not Found")</f>
        <v>3</v>
      </c>
      <c r="AB2848" s="5" t="str">
        <f>IF(tbl_HRMaster[[#This Row],[Attrition]]="Yes","Left","Active")</f>
        <v>Active</v>
      </c>
      <c r="AC2848" s="5" t="str">
        <f>_xlfn.IFS(tbl_HRMaster[[#This Row],[Age]]&lt;25,"Under 25",tbl_HRMaster[[#This Row],[Age]]&lt;35,"25-34",tbl_HRMaster[[#This Row],[Age]]&lt;45,"35-44",tbl_HRMaster[[#This Row],[Age]]&lt;55,"45-54",TRUE,"Above 54")</f>
        <v>25-34</v>
      </c>
      <c r="AD2848" s="5" t="str">
        <f>_xlfn.IFS(
tbl_HRMaster[[#This Row],[YearsAtCompany]]&lt;2,"&lt; 2 Years",
tbl_HRMaster[[#This Row],[YearsAtCompany]]&lt;5,"2-4 Years",
tbl_HRMaster[[#This Row],[YearsAtCompany]]&lt;10,"5-9 Years",
TRUE,"10+ Years"
)</f>
        <v>2-4 Years</v>
      </c>
      <c r="AE2848" s="5">
        <f>IF(tbl_HRMaster[[#This Row],[Attrition]]="Yes",1,0)</f>
        <v>0</v>
      </c>
    </row>
    <row r="2849" spans="1:31" x14ac:dyDescent="0.25">
      <c r="A2849">
        <v>31</v>
      </c>
      <c r="B2849" t="s">
        <v>28</v>
      </c>
      <c r="C2849" t="s">
        <v>29</v>
      </c>
      <c r="D2849" t="s">
        <v>23</v>
      </c>
      <c r="E2849">
        <v>10</v>
      </c>
      <c r="F2849">
        <v>3</v>
      </c>
      <c r="G2849" t="s">
        <v>46</v>
      </c>
      <c r="H2849">
        <v>574</v>
      </c>
      <c r="I2849" t="s">
        <v>25</v>
      </c>
      <c r="J2849">
        <v>1</v>
      </c>
      <c r="K2849" t="s">
        <v>39</v>
      </c>
      <c r="L2849" t="s">
        <v>27</v>
      </c>
      <c r="M2849">
        <v>53040</v>
      </c>
      <c r="N2849">
        <v>1</v>
      </c>
      <c r="O2849">
        <v>17</v>
      </c>
      <c r="P2849">
        <v>0</v>
      </c>
      <c r="Q2849">
        <v>2</v>
      </c>
      <c r="R2849">
        <v>3</v>
      </c>
      <c r="S2849">
        <v>2</v>
      </c>
      <c r="T2849">
        <v>2</v>
      </c>
      <c r="U2849">
        <v>2</v>
      </c>
      <c r="V2849">
        <f>COUNTIF(tbl_HRMaster[EmployeeID],tbl_HRMaster[[#This Row],[EmployeeID]])</f>
        <v>1</v>
      </c>
      <c r="W2849">
        <f>IFERROR(INDEX(tbl_EmployeeSurvey[EnvironmentSatisfaction],MATCH(tbl_HRMaster[[#This Row],[EmployeeID]],tbl_EmployeeSurvey[EmployeeID],0)),"Not Found")</f>
        <v>3</v>
      </c>
      <c r="X2849">
        <f>IFERROR(INDEX(tbl_EmployeeSurvey[JobSatisfaction],MATCH(tbl_HRMaster[[#This Row],[EmployeeID]],tbl_EmployeeSurvey[EmployeeID],0)),"Not Found")</f>
        <v>3</v>
      </c>
      <c r="Y2849" s="5">
        <f>IFERROR(INDEX(tbl_EmployeeSurvey[WorkLifeBalance],MATCH(tbl_HRMaster[[#This Row],[EmployeeID]],tbl_EmployeeSurvey[EmployeeID],0)),"Not Found")</f>
        <v>2</v>
      </c>
      <c r="Z2849" s="5">
        <f>IFERROR(VLOOKUP(tbl_HRMaster[[#This Row],[EmployeeID]],tbl_ManagerSurvey[[EmployeeID]:[PerformanceRating]],2,FALSE),"Not Found")</f>
        <v>4</v>
      </c>
      <c r="AA2849" s="5">
        <f>IFERROR(VLOOKUP(tbl_HRMaster[[#This Row],[EmployeeID]],tbl_ManagerSurvey[[EmployeeID]:[PerformanceRating]],3,FALSE),"Not Found")</f>
        <v>3</v>
      </c>
      <c r="AB2849" s="5" t="str">
        <f>IF(tbl_HRMaster[[#This Row],[Attrition]]="Yes","Left","Active")</f>
        <v>Left</v>
      </c>
      <c r="AC2849" s="5" t="str">
        <f>_xlfn.IFS(tbl_HRMaster[[#This Row],[Age]]&lt;25,"Under 25",tbl_HRMaster[[#This Row],[Age]]&lt;35,"25-34",tbl_HRMaster[[#This Row],[Age]]&lt;45,"35-44",tbl_HRMaster[[#This Row],[Age]]&lt;55,"45-54",TRUE,"Above 54")</f>
        <v>25-34</v>
      </c>
      <c r="AD2849" s="5" t="str">
        <f>_xlfn.IFS(
tbl_HRMaster[[#This Row],[YearsAtCompany]]&lt;2,"&lt; 2 Years",
tbl_HRMaster[[#This Row],[YearsAtCompany]]&lt;5,"2-4 Years",
tbl_HRMaster[[#This Row],[YearsAtCompany]]&lt;10,"5-9 Years",
TRUE,"10+ Years"
)</f>
        <v>2-4 Years</v>
      </c>
      <c r="AE2849" s="5">
        <f>IF(tbl_HRMaster[[#This Row],[Attrition]]="Yes",1,0)</f>
        <v>1</v>
      </c>
    </row>
    <row r="2850" spans="1:31" x14ac:dyDescent="0.25">
      <c r="A2850">
        <v>31</v>
      </c>
      <c r="B2850" t="s">
        <v>28</v>
      </c>
      <c r="C2850" t="s">
        <v>29</v>
      </c>
      <c r="D2850" t="s">
        <v>23</v>
      </c>
      <c r="E2850">
        <v>10</v>
      </c>
      <c r="F2850">
        <v>3</v>
      </c>
      <c r="G2850" t="s">
        <v>46</v>
      </c>
      <c r="H2850">
        <v>2044</v>
      </c>
      <c r="I2850" t="s">
        <v>25</v>
      </c>
      <c r="J2850">
        <v>1</v>
      </c>
      <c r="K2850" t="s">
        <v>39</v>
      </c>
      <c r="L2850" t="s">
        <v>27</v>
      </c>
      <c r="M2850">
        <v>53040</v>
      </c>
      <c r="N2850">
        <v>1</v>
      </c>
      <c r="O2850">
        <v>17</v>
      </c>
      <c r="P2850">
        <v>0</v>
      </c>
      <c r="Q2850">
        <v>2</v>
      </c>
      <c r="R2850">
        <v>3</v>
      </c>
      <c r="S2850">
        <v>2</v>
      </c>
      <c r="T2850">
        <v>2</v>
      </c>
      <c r="U2850">
        <v>2</v>
      </c>
      <c r="V2850">
        <f>COUNTIF(tbl_HRMaster[EmployeeID],tbl_HRMaster[[#This Row],[EmployeeID]])</f>
        <v>1</v>
      </c>
      <c r="W2850">
        <f>IFERROR(INDEX(tbl_EmployeeSurvey[EnvironmentSatisfaction],MATCH(tbl_HRMaster[[#This Row],[EmployeeID]],tbl_EmployeeSurvey[EmployeeID],0)),"Not Found")</f>
        <v>3</v>
      </c>
      <c r="X2850">
        <f>IFERROR(INDEX(tbl_EmployeeSurvey[JobSatisfaction],MATCH(tbl_HRMaster[[#This Row],[EmployeeID]],tbl_EmployeeSurvey[EmployeeID],0)),"Not Found")</f>
        <v>3</v>
      </c>
      <c r="Y2850" s="5">
        <f>IFERROR(INDEX(tbl_EmployeeSurvey[WorkLifeBalance],MATCH(tbl_HRMaster[[#This Row],[EmployeeID]],tbl_EmployeeSurvey[EmployeeID],0)),"Not Found")</f>
        <v>2</v>
      </c>
      <c r="Z2850" s="5">
        <f>IFERROR(VLOOKUP(tbl_HRMaster[[#This Row],[EmployeeID]],tbl_ManagerSurvey[[EmployeeID]:[PerformanceRating]],2,FALSE),"Not Found")</f>
        <v>4</v>
      </c>
      <c r="AA2850" s="5">
        <f>IFERROR(VLOOKUP(tbl_HRMaster[[#This Row],[EmployeeID]],tbl_ManagerSurvey[[EmployeeID]:[PerformanceRating]],3,FALSE),"Not Found")</f>
        <v>3</v>
      </c>
      <c r="AB2850" s="5" t="str">
        <f>IF(tbl_HRMaster[[#This Row],[Attrition]]="Yes","Left","Active")</f>
        <v>Left</v>
      </c>
      <c r="AC2850" s="5" t="str">
        <f>_xlfn.IFS(tbl_HRMaster[[#This Row],[Age]]&lt;25,"Under 25",tbl_HRMaster[[#This Row],[Age]]&lt;35,"25-34",tbl_HRMaster[[#This Row],[Age]]&lt;45,"35-44",tbl_HRMaster[[#This Row],[Age]]&lt;55,"45-54",TRUE,"Above 54")</f>
        <v>25-34</v>
      </c>
      <c r="AD2850" s="5" t="str">
        <f>_xlfn.IFS(
tbl_HRMaster[[#This Row],[YearsAtCompany]]&lt;2,"&lt; 2 Years",
tbl_HRMaster[[#This Row],[YearsAtCompany]]&lt;5,"2-4 Years",
tbl_HRMaster[[#This Row],[YearsAtCompany]]&lt;10,"5-9 Years",
TRUE,"10+ Years"
)</f>
        <v>2-4 Years</v>
      </c>
      <c r="AE2850" s="5">
        <f>IF(tbl_HRMaster[[#This Row],[Attrition]]="Yes",1,0)</f>
        <v>1</v>
      </c>
    </row>
    <row r="2851" spans="1:31" x14ac:dyDescent="0.25">
      <c r="A2851">
        <v>31</v>
      </c>
      <c r="B2851" t="s">
        <v>28</v>
      </c>
      <c r="C2851" t="s">
        <v>29</v>
      </c>
      <c r="D2851" t="s">
        <v>23</v>
      </c>
      <c r="E2851">
        <v>10</v>
      </c>
      <c r="F2851">
        <v>3</v>
      </c>
      <c r="G2851" t="s">
        <v>46</v>
      </c>
      <c r="H2851">
        <v>3514</v>
      </c>
      <c r="I2851" t="s">
        <v>25</v>
      </c>
      <c r="J2851">
        <v>1</v>
      </c>
      <c r="K2851" t="s">
        <v>39</v>
      </c>
      <c r="L2851" t="s">
        <v>27</v>
      </c>
      <c r="M2851">
        <v>53040</v>
      </c>
      <c r="N2851">
        <v>1</v>
      </c>
      <c r="O2851">
        <v>17</v>
      </c>
      <c r="P2851">
        <v>0</v>
      </c>
      <c r="Q2851">
        <v>2</v>
      </c>
      <c r="R2851">
        <v>3</v>
      </c>
      <c r="S2851">
        <v>2</v>
      </c>
      <c r="T2851">
        <v>2</v>
      </c>
      <c r="U2851">
        <v>2</v>
      </c>
      <c r="V2851">
        <f>COUNTIF(tbl_HRMaster[EmployeeID],tbl_HRMaster[[#This Row],[EmployeeID]])</f>
        <v>1</v>
      </c>
      <c r="W2851">
        <f>IFERROR(INDEX(tbl_EmployeeSurvey[EnvironmentSatisfaction],MATCH(tbl_HRMaster[[#This Row],[EmployeeID]],tbl_EmployeeSurvey[EmployeeID],0)),"Not Found")</f>
        <v>3</v>
      </c>
      <c r="X2851">
        <f>IFERROR(INDEX(tbl_EmployeeSurvey[JobSatisfaction],MATCH(tbl_HRMaster[[#This Row],[EmployeeID]],tbl_EmployeeSurvey[EmployeeID],0)),"Not Found")</f>
        <v>3</v>
      </c>
      <c r="Y2851" s="5">
        <f>IFERROR(INDEX(tbl_EmployeeSurvey[WorkLifeBalance],MATCH(tbl_HRMaster[[#This Row],[EmployeeID]],tbl_EmployeeSurvey[EmployeeID],0)),"Not Found")</f>
        <v>2</v>
      </c>
      <c r="Z2851" s="5">
        <f>IFERROR(VLOOKUP(tbl_HRMaster[[#This Row],[EmployeeID]],tbl_ManagerSurvey[[EmployeeID]:[PerformanceRating]],2,FALSE),"Not Found")</f>
        <v>4</v>
      </c>
      <c r="AA2851" s="5">
        <f>IFERROR(VLOOKUP(tbl_HRMaster[[#This Row],[EmployeeID]],tbl_ManagerSurvey[[EmployeeID]:[PerformanceRating]],3,FALSE),"Not Found")</f>
        <v>3</v>
      </c>
      <c r="AB2851" s="5" t="str">
        <f>IF(tbl_HRMaster[[#This Row],[Attrition]]="Yes","Left","Active")</f>
        <v>Left</v>
      </c>
      <c r="AC2851" s="5" t="str">
        <f>_xlfn.IFS(tbl_HRMaster[[#This Row],[Age]]&lt;25,"Under 25",tbl_HRMaster[[#This Row],[Age]]&lt;35,"25-34",tbl_HRMaster[[#This Row],[Age]]&lt;45,"35-44",tbl_HRMaster[[#This Row],[Age]]&lt;55,"45-54",TRUE,"Above 54")</f>
        <v>25-34</v>
      </c>
      <c r="AD2851" s="5" t="str">
        <f>_xlfn.IFS(
tbl_HRMaster[[#This Row],[YearsAtCompany]]&lt;2,"&lt; 2 Years",
tbl_HRMaster[[#This Row],[YearsAtCompany]]&lt;5,"2-4 Years",
tbl_HRMaster[[#This Row],[YearsAtCompany]]&lt;10,"5-9 Years",
TRUE,"10+ Years"
)</f>
        <v>2-4 Years</v>
      </c>
      <c r="AE2851" s="5">
        <f>IF(tbl_HRMaster[[#This Row],[Attrition]]="Yes",1,0)</f>
        <v>1</v>
      </c>
    </row>
    <row r="2852" spans="1:31" x14ac:dyDescent="0.25">
      <c r="A2852">
        <v>21</v>
      </c>
      <c r="B2852" t="s">
        <v>28</v>
      </c>
      <c r="C2852" t="s">
        <v>29</v>
      </c>
      <c r="D2852" t="s">
        <v>30</v>
      </c>
      <c r="E2852">
        <v>20</v>
      </c>
      <c r="F2852">
        <v>2</v>
      </c>
      <c r="G2852" t="s">
        <v>38</v>
      </c>
      <c r="H2852">
        <v>658</v>
      </c>
      <c r="I2852" t="s">
        <v>25</v>
      </c>
      <c r="J2852">
        <v>4</v>
      </c>
      <c r="K2852" t="s">
        <v>31</v>
      </c>
      <c r="L2852" t="s">
        <v>32</v>
      </c>
      <c r="M2852">
        <v>53370</v>
      </c>
      <c r="N2852">
        <v>1</v>
      </c>
      <c r="O2852">
        <v>14</v>
      </c>
      <c r="P2852">
        <v>1</v>
      </c>
      <c r="Q2852">
        <v>2</v>
      </c>
      <c r="R2852">
        <v>2</v>
      </c>
      <c r="S2852">
        <v>2</v>
      </c>
      <c r="T2852">
        <v>2</v>
      </c>
      <c r="U2852">
        <v>2</v>
      </c>
      <c r="V2852">
        <f>COUNTIF(tbl_HRMaster[EmployeeID],tbl_HRMaster[[#This Row],[EmployeeID]])</f>
        <v>1</v>
      </c>
      <c r="W2852">
        <f>IFERROR(INDEX(tbl_EmployeeSurvey[EnvironmentSatisfaction],MATCH(tbl_HRMaster[[#This Row],[EmployeeID]],tbl_EmployeeSurvey[EmployeeID],0)),"Not Found")</f>
        <v>1</v>
      </c>
      <c r="X2852">
        <f>IFERROR(INDEX(tbl_EmployeeSurvey[JobSatisfaction],MATCH(tbl_HRMaster[[#This Row],[EmployeeID]],tbl_EmployeeSurvey[EmployeeID],0)),"Not Found")</f>
        <v>3</v>
      </c>
      <c r="Y2852" s="5">
        <f>IFERROR(INDEX(tbl_EmployeeSurvey[WorkLifeBalance],MATCH(tbl_HRMaster[[#This Row],[EmployeeID]],tbl_EmployeeSurvey[EmployeeID],0)),"Not Found")</f>
        <v>1</v>
      </c>
      <c r="Z2852" s="5">
        <f>IFERROR(VLOOKUP(tbl_HRMaster[[#This Row],[EmployeeID]],tbl_ManagerSurvey[[EmployeeID]:[PerformanceRating]],2,FALSE),"Not Found")</f>
        <v>3</v>
      </c>
      <c r="AA2852" s="5">
        <f>IFERROR(VLOOKUP(tbl_HRMaster[[#This Row],[EmployeeID]],tbl_ManagerSurvey[[EmployeeID]:[PerformanceRating]],3,FALSE),"Not Found")</f>
        <v>3</v>
      </c>
      <c r="AB2852" s="5" t="str">
        <f>IF(tbl_HRMaster[[#This Row],[Attrition]]="Yes","Left","Active")</f>
        <v>Left</v>
      </c>
      <c r="AC2852" s="5" t="str">
        <f>_xlfn.IFS(tbl_HRMaster[[#This Row],[Age]]&lt;25,"Under 25",tbl_HRMaster[[#This Row],[Age]]&lt;35,"25-34",tbl_HRMaster[[#This Row],[Age]]&lt;45,"35-44",tbl_HRMaster[[#This Row],[Age]]&lt;55,"45-54",TRUE,"Above 54")</f>
        <v>Under 25</v>
      </c>
      <c r="AD2852" s="5" t="str">
        <f>_xlfn.IFS(
tbl_HRMaster[[#This Row],[YearsAtCompany]]&lt;2,"&lt; 2 Years",
tbl_HRMaster[[#This Row],[YearsAtCompany]]&lt;5,"2-4 Years",
tbl_HRMaster[[#This Row],[YearsAtCompany]]&lt;10,"5-9 Years",
TRUE,"10+ Years"
)</f>
        <v>2-4 Years</v>
      </c>
      <c r="AE2852" s="5">
        <f>IF(tbl_HRMaster[[#This Row],[Attrition]]="Yes",1,0)</f>
        <v>1</v>
      </c>
    </row>
    <row r="2853" spans="1:31" x14ac:dyDescent="0.25">
      <c r="A2853">
        <v>21</v>
      </c>
      <c r="B2853" t="s">
        <v>28</v>
      </c>
      <c r="C2853" t="s">
        <v>29</v>
      </c>
      <c r="D2853" t="s">
        <v>30</v>
      </c>
      <c r="E2853">
        <v>20</v>
      </c>
      <c r="F2853">
        <v>2</v>
      </c>
      <c r="G2853" t="s">
        <v>38</v>
      </c>
      <c r="H2853">
        <v>2128</v>
      </c>
      <c r="I2853" t="s">
        <v>25</v>
      </c>
      <c r="J2853">
        <v>4</v>
      </c>
      <c r="K2853" t="s">
        <v>31</v>
      </c>
      <c r="L2853" t="s">
        <v>32</v>
      </c>
      <c r="M2853">
        <v>53370</v>
      </c>
      <c r="N2853">
        <v>1</v>
      </c>
      <c r="O2853">
        <v>14</v>
      </c>
      <c r="P2853">
        <v>1</v>
      </c>
      <c r="Q2853">
        <v>2</v>
      </c>
      <c r="R2853">
        <v>2</v>
      </c>
      <c r="S2853">
        <v>2</v>
      </c>
      <c r="T2853">
        <v>2</v>
      </c>
      <c r="U2853">
        <v>2</v>
      </c>
      <c r="V2853">
        <f>COUNTIF(tbl_HRMaster[EmployeeID],tbl_HRMaster[[#This Row],[EmployeeID]])</f>
        <v>1</v>
      </c>
      <c r="W2853">
        <f>IFERROR(INDEX(tbl_EmployeeSurvey[EnvironmentSatisfaction],MATCH(tbl_HRMaster[[#This Row],[EmployeeID]],tbl_EmployeeSurvey[EmployeeID],0)),"Not Found")</f>
        <v>1</v>
      </c>
      <c r="X2853">
        <f>IFERROR(INDEX(tbl_EmployeeSurvey[JobSatisfaction],MATCH(tbl_HRMaster[[#This Row],[EmployeeID]],tbl_EmployeeSurvey[EmployeeID],0)),"Not Found")</f>
        <v>3</v>
      </c>
      <c r="Y2853" s="5">
        <f>IFERROR(INDEX(tbl_EmployeeSurvey[WorkLifeBalance],MATCH(tbl_HRMaster[[#This Row],[EmployeeID]],tbl_EmployeeSurvey[EmployeeID],0)),"Not Found")</f>
        <v>1</v>
      </c>
      <c r="Z2853" s="5">
        <f>IFERROR(VLOOKUP(tbl_HRMaster[[#This Row],[EmployeeID]],tbl_ManagerSurvey[[EmployeeID]:[PerformanceRating]],2,FALSE),"Not Found")</f>
        <v>3</v>
      </c>
      <c r="AA2853" s="5">
        <f>IFERROR(VLOOKUP(tbl_HRMaster[[#This Row],[EmployeeID]],tbl_ManagerSurvey[[EmployeeID]:[PerformanceRating]],3,FALSE),"Not Found")</f>
        <v>3</v>
      </c>
      <c r="AB2853" s="5" t="str">
        <f>IF(tbl_HRMaster[[#This Row],[Attrition]]="Yes","Left","Active")</f>
        <v>Left</v>
      </c>
      <c r="AC2853" s="5" t="str">
        <f>_xlfn.IFS(tbl_HRMaster[[#This Row],[Age]]&lt;25,"Under 25",tbl_HRMaster[[#This Row],[Age]]&lt;35,"25-34",tbl_HRMaster[[#This Row],[Age]]&lt;45,"35-44",tbl_HRMaster[[#This Row],[Age]]&lt;55,"45-54",TRUE,"Above 54")</f>
        <v>Under 25</v>
      </c>
      <c r="AD2853" s="5" t="str">
        <f>_xlfn.IFS(
tbl_HRMaster[[#This Row],[YearsAtCompany]]&lt;2,"&lt; 2 Years",
tbl_HRMaster[[#This Row],[YearsAtCompany]]&lt;5,"2-4 Years",
tbl_HRMaster[[#This Row],[YearsAtCompany]]&lt;10,"5-9 Years",
TRUE,"10+ Years"
)</f>
        <v>2-4 Years</v>
      </c>
      <c r="AE2853" s="5">
        <f>IF(tbl_HRMaster[[#This Row],[Attrition]]="Yes",1,0)</f>
        <v>1</v>
      </c>
    </row>
    <row r="2854" spans="1:31" x14ac:dyDescent="0.25">
      <c r="A2854">
        <v>21</v>
      </c>
      <c r="B2854" t="s">
        <v>28</v>
      </c>
      <c r="C2854" t="s">
        <v>29</v>
      </c>
      <c r="D2854" t="s">
        <v>30</v>
      </c>
      <c r="E2854">
        <v>20</v>
      </c>
      <c r="F2854">
        <v>2</v>
      </c>
      <c r="G2854" t="s">
        <v>38</v>
      </c>
      <c r="H2854">
        <v>3598</v>
      </c>
      <c r="I2854" t="s">
        <v>25</v>
      </c>
      <c r="J2854">
        <v>4</v>
      </c>
      <c r="K2854" t="s">
        <v>31</v>
      </c>
      <c r="L2854" t="s">
        <v>32</v>
      </c>
      <c r="M2854">
        <v>53370</v>
      </c>
      <c r="N2854">
        <v>1</v>
      </c>
      <c r="O2854">
        <v>14</v>
      </c>
      <c r="P2854">
        <v>1</v>
      </c>
      <c r="Q2854">
        <v>2</v>
      </c>
      <c r="R2854">
        <v>2</v>
      </c>
      <c r="S2854">
        <v>2</v>
      </c>
      <c r="T2854">
        <v>2</v>
      </c>
      <c r="U2854">
        <v>2</v>
      </c>
      <c r="V2854">
        <f>COUNTIF(tbl_HRMaster[EmployeeID],tbl_HRMaster[[#This Row],[EmployeeID]])</f>
        <v>1</v>
      </c>
      <c r="W2854">
        <f>IFERROR(INDEX(tbl_EmployeeSurvey[EnvironmentSatisfaction],MATCH(tbl_HRMaster[[#This Row],[EmployeeID]],tbl_EmployeeSurvey[EmployeeID],0)),"Not Found")</f>
        <v>1</v>
      </c>
      <c r="X2854">
        <f>IFERROR(INDEX(tbl_EmployeeSurvey[JobSatisfaction],MATCH(tbl_HRMaster[[#This Row],[EmployeeID]],tbl_EmployeeSurvey[EmployeeID],0)),"Not Found")</f>
        <v>3</v>
      </c>
      <c r="Y2854" s="5">
        <f>IFERROR(INDEX(tbl_EmployeeSurvey[WorkLifeBalance],MATCH(tbl_HRMaster[[#This Row],[EmployeeID]],tbl_EmployeeSurvey[EmployeeID],0)),"Not Found")</f>
        <v>1</v>
      </c>
      <c r="Z2854" s="5">
        <f>IFERROR(VLOOKUP(tbl_HRMaster[[#This Row],[EmployeeID]],tbl_ManagerSurvey[[EmployeeID]:[PerformanceRating]],2,FALSE),"Not Found")</f>
        <v>3</v>
      </c>
      <c r="AA2854" s="5">
        <f>IFERROR(VLOOKUP(tbl_HRMaster[[#This Row],[EmployeeID]],tbl_ManagerSurvey[[EmployeeID]:[PerformanceRating]],3,FALSE),"Not Found")</f>
        <v>3</v>
      </c>
      <c r="AB2854" s="5" t="str">
        <f>IF(tbl_HRMaster[[#This Row],[Attrition]]="Yes","Left","Active")</f>
        <v>Left</v>
      </c>
      <c r="AC2854" s="5" t="str">
        <f>_xlfn.IFS(tbl_HRMaster[[#This Row],[Age]]&lt;25,"Under 25",tbl_HRMaster[[#This Row],[Age]]&lt;35,"25-34",tbl_HRMaster[[#This Row],[Age]]&lt;45,"35-44",tbl_HRMaster[[#This Row],[Age]]&lt;55,"45-54",TRUE,"Above 54")</f>
        <v>Under 25</v>
      </c>
      <c r="AD2854" s="5" t="str">
        <f>_xlfn.IFS(
tbl_HRMaster[[#This Row],[YearsAtCompany]]&lt;2,"&lt; 2 Years",
tbl_HRMaster[[#This Row],[YearsAtCompany]]&lt;5,"2-4 Years",
tbl_HRMaster[[#This Row],[YearsAtCompany]]&lt;10,"5-9 Years",
TRUE,"10+ Years"
)</f>
        <v>2-4 Years</v>
      </c>
      <c r="AE2854" s="5">
        <f>IF(tbl_HRMaster[[#This Row],[Attrition]]="Yes",1,0)</f>
        <v>1</v>
      </c>
    </row>
    <row r="2855" spans="1:31" x14ac:dyDescent="0.25">
      <c r="A2855">
        <v>38</v>
      </c>
      <c r="B2855" t="s">
        <v>21</v>
      </c>
      <c r="C2855" t="s">
        <v>22</v>
      </c>
      <c r="D2855" t="s">
        <v>23</v>
      </c>
      <c r="E2855">
        <v>4</v>
      </c>
      <c r="F2855">
        <v>4</v>
      </c>
      <c r="G2855" t="s">
        <v>24</v>
      </c>
      <c r="H2855">
        <v>1392</v>
      </c>
      <c r="I2855" t="s">
        <v>34</v>
      </c>
      <c r="J2855">
        <v>1</v>
      </c>
      <c r="K2855" t="s">
        <v>42</v>
      </c>
      <c r="L2855" t="s">
        <v>32</v>
      </c>
      <c r="M2855">
        <v>70820</v>
      </c>
      <c r="N2855">
        <v>1</v>
      </c>
      <c r="O2855">
        <v>14</v>
      </c>
      <c r="P2855">
        <v>0</v>
      </c>
      <c r="Q2855">
        <v>2</v>
      </c>
      <c r="R2855">
        <v>3</v>
      </c>
      <c r="S2855">
        <v>2</v>
      </c>
      <c r="T2855">
        <v>2</v>
      </c>
      <c r="U2855">
        <v>1</v>
      </c>
      <c r="V2855">
        <f>COUNTIF(tbl_HRMaster[EmployeeID],tbl_HRMaster[[#This Row],[EmployeeID]])</f>
        <v>1</v>
      </c>
      <c r="W2855">
        <f>IFERROR(INDEX(tbl_EmployeeSurvey[EnvironmentSatisfaction],MATCH(tbl_HRMaster[[#This Row],[EmployeeID]],tbl_EmployeeSurvey[EmployeeID],0)),"Not Found")</f>
        <v>3</v>
      </c>
      <c r="X2855">
        <f>IFERROR(INDEX(tbl_EmployeeSurvey[JobSatisfaction],MATCH(tbl_HRMaster[[#This Row],[EmployeeID]],tbl_EmployeeSurvey[EmployeeID],0)),"Not Found")</f>
        <v>4</v>
      </c>
      <c r="Y2855" s="5">
        <f>IFERROR(INDEX(tbl_EmployeeSurvey[WorkLifeBalance],MATCH(tbl_HRMaster[[#This Row],[EmployeeID]],tbl_EmployeeSurvey[EmployeeID],0)),"Not Found")</f>
        <v>3</v>
      </c>
      <c r="Z2855" s="5">
        <f>IFERROR(VLOOKUP(tbl_HRMaster[[#This Row],[EmployeeID]],tbl_ManagerSurvey[[EmployeeID]:[PerformanceRating]],2,FALSE),"Not Found")</f>
        <v>4</v>
      </c>
      <c r="AA2855" s="5">
        <f>IFERROR(VLOOKUP(tbl_HRMaster[[#This Row],[EmployeeID]],tbl_ManagerSurvey[[EmployeeID]:[PerformanceRating]],3,FALSE),"Not Found")</f>
        <v>3</v>
      </c>
      <c r="AB2855" s="5" t="str">
        <f>IF(tbl_HRMaster[[#This Row],[Attrition]]="Yes","Left","Active")</f>
        <v>Active</v>
      </c>
      <c r="AC2855" s="5" t="str">
        <f>_xlfn.IFS(tbl_HRMaster[[#This Row],[Age]]&lt;25,"Under 25",tbl_HRMaster[[#This Row],[Age]]&lt;35,"25-34",tbl_HRMaster[[#This Row],[Age]]&lt;45,"35-44",tbl_HRMaster[[#This Row],[Age]]&lt;55,"45-54",TRUE,"Above 54")</f>
        <v>35-44</v>
      </c>
      <c r="AD2855" s="5" t="str">
        <f>_xlfn.IFS(
tbl_HRMaster[[#This Row],[YearsAtCompany]]&lt;2,"&lt; 2 Years",
tbl_HRMaster[[#This Row],[YearsAtCompany]]&lt;5,"2-4 Years",
tbl_HRMaster[[#This Row],[YearsAtCompany]]&lt;10,"5-9 Years",
TRUE,"10+ Years"
)</f>
        <v>2-4 Years</v>
      </c>
      <c r="AE2855" s="5">
        <f>IF(tbl_HRMaster[[#This Row],[Attrition]]="Yes",1,0)</f>
        <v>0</v>
      </c>
    </row>
    <row r="2856" spans="1:31" x14ac:dyDescent="0.25">
      <c r="A2856">
        <v>38</v>
      </c>
      <c r="B2856" t="s">
        <v>21</v>
      </c>
      <c r="C2856" t="s">
        <v>22</v>
      </c>
      <c r="D2856" t="s">
        <v>23</v>
      </c>
      <c r="E2856">
        <v>4</v>
      </c>
      <c r="F2856">
        <v>4</v>
      </c>
      <c r="G2856" t="s">
        <v>24</v>
      </c>
      <c r="H2856">
        <v>2862</v>
      </c>
      <c r="I2856" t="s">
        <v>34</v>
      </c>
      <c r="J2856">
        <v>1</v>
      </c>
      <c r="K2856" t="s">
        <v>42</v>
      </c>
      <c r="L2856" t="s">
        <v>32</v>
      </c>
      <c r="M2856">
        <v>70820</v>
      </c>
      <c r="N2856">
        <v>1</v>
      </c>
      <c r="O2856">
        <v>14</v>
      </c>
      <c r="P2856">
        <v>0</v>
      </c>
      <c r="Q2856">
        <v>2</v>
      </c>
      <c r="R2856">
        <v>3</v>
      </c>
      <c r="S2856">
        <v>2</v>
      </c>
      <c r="T2856">
        <v>2</v>
      </c>
      <c r="U2856">
        <v>1</v>
      </c>
      <c r="V2856">
        <f>COUNTIF(tbl_HRMaster[EmployeeID],tbl_HRMaster[[#This Row],[EmployeeID]])</f>
        <v>1</v>
      </c>
      <c r="W2856">
        <f>IFERROR(INDEX(tbl_EmployeeSurvey[EnvironmentSatisfaction],MATCH(tbl_HRMaster[[#This Row],[EmployeeID]],tbl_EmployeeSurvey[EmployeeID],0)),"Not Found")</f>
        <v>3</v>
      </c>
      <c r="X2856">
        <f>IFERROR(INDEX(tbl_EmployeeSurvey[JobSatisfaction],MATCH(tbl_HRMaster[[#This Row],[EmployeeID]],tbl_EmployeeSurvey[EmployeeID],0)),"Not Found")</f>
        <v>4</v>
      </c>
      <c r="Y2856" s="5">
        <f>IFERROR(INDEX(tbl_EmployeeSurvey[WorkLifeBalance],MATCH(tbl_HRMaster[[#This Row],[EmployeeID]],tbl_EmployeeSurvey[EmployeeID],0)),"Not Found")</f>
        <v>3</v>
      </c>
      <c r="Z2856" s="5">
        <f>IFERROR(VLOOKUP(tbl_HRMaster[[#This Row],[EmployeeID]],tbl_ManagerSurvey[[EmployeeID]:[PerformanceRating]],2,FALSE),"Not Found")</f>
        <v>4</v>
      </c>
      <c r="AA2856" s="5">
        <f>IFERROR(VLOOKUP(tbl_HRMaster[[#This Row],[EmployeeID]],tbl_ManagerSurvey[[EmployeeID]:[PerformanceRating]],3,FALSE),"Not Found")</f>
        <v>3</v>
      </c>
      <c r="AB2856" s="5" t="str">
        <f>IF(tbl_HRMaster[[#This Row],[Attrition]]="Yes","Left","Active")</f>
        <v>Active</v>
      </c>
      <c r="AC2856" s="5" t="str">
        <f>_xlfn.IFS(tbl_HRMaster[[#This Row],[Age]]&lt;25,"Under 25",tbl_HRMaster[[#This Row],[Age]]&lt;35,"25-34",tbl_HRMaster[[#This Row],[Age]]&lt;45,"35-44",tbl_HRMaster[[#This Row],[Age]]&lt;55,"45-54",TRUE,"Above 54")</f>
        <v>35-44</v>
      </c>
      <c r="AD2856" s="5" t="str">
        <f>_xlfn.IFS(
tbl_HRMaster[[#This Row],[YearsAtCompany]]&lt;2,"&lt; 2 Years",
tbl_HRMaster[[#This Row],[YearsAtCompany]]&lt;5,"2-4 Years",
tbl_HRMaster[[#This Row],[YearsAtCompany]]&lt;10,"5-9 Years",
TRUE,"10+ Years"
)</f>
        <v>2-4 Years</v>
      </c>
      <c r="AE2856" s="5">
        <f>IF(tbl_HRMaster[[#This Row],[Attrition]]="Yes",1,0)</f>
        <v>0</v>
      </c>
    </row>
    <row r="2857" spans="1:31" x14ac:dyDescent="0.25">
      <c r="A2857">
        <v>38</v>
      </c>
      <c r="B2857" t="s">
        <v>21</v>
      </c>
      <c r="C2857" t="s">
        <v>22</v>
      </c>
      <c r="D2857" t="s">
        <v>23</v>
      </c>
      <c r="E2857">
        <v>4</v>
      </c>
      <c r="F2857">
        <v>4</v>
      </c>
      <c r="G2857" t="s">
        <v>24</v>
      </c>
      <c r="H2857">
        <v>4332</v>
      </c>
      <c r="I2857" t="s">
        <v>34</v>
      </c>
      <c r="J2857">
        <v>1</v>
      </c>
      <c r="K2857" t="s">
        <v>42</v>
      </c>
      <c r="L2857" t="s">
        <v>32</v>
      </c>
      <c r="M2857">
        <v>70820</v>
      </c>
      <c r="N2857">
        <v>1</v>
      </c>
      <c r="O2857">
        <v>14</v>
      </c>
      <c r="P2857">
        <v>0</v>
      </c>
      <c r="Q2857">
        <v>2</v>
      </c>
      <c r="R2857">
        <v>3</v>
      </c>
      <c r="S2857">
        <v>2</v>
      </c>
      <c r="T2857">
        <v>2</v>
      </c>
      <c r="U2857">
        <v>1</v>
      </c>
      <c r="V2857">
        <f>COUNTIF(tbl_HRMaster[EmployeeID],tbl_HRMaster[[#This Row],[EmployeeID]])</f>
        <v>1</v>
      </c>
      <c r="W2857">
        <f>IFERROR(INDEX(tbl_EmployeeSurvey[EnvironmentSatisfaction],MATCH(tbl_HRMaster[[#This Row],[EmployeeID]],tbl_EmployeeSurvey[EmployeeID],0)),"Not Found")</f>
        <v>3</v>
      </c>
      <c r="X2857">
        <f>IFERROR(INDEX(tbl_EmployeeSurvey[JobSatisfaction],MATCH(tbl_HRMaster[[#This Row],[EmployeeID]],tbl_EmployeeSurvey[EmployeeID],0)),"Not Found")</f>
        <v>4</v>
      </c>
      <c r="Y2857" s="5">
        <f>IFERROR(INDEX(tbl_EmployeeSurvey[WorkLifeBalance],MATCH(tbl_HRMaster[[#This Row],[EmployeeID]],tbl_EmployeeSurvey[EmployeeID],0)),"Not Found")</f>
        <v>3</v>
      </c>
      <c r="Z2857" s="5">
        <f>IFERROR(VLOOKUP(tbl_HRMaster[[#This Row],[EmployeeID]],tbl_ManagerSurvey[[EmployeeID]:[PerformanceRating]],2,FALSE),"Not Found")</f>
        <v>4</v>
      </c>
      <c r="AA2857" s="5">
        <f>IFERROR(VLOOKUP(tbl_HRMaster[[#This Row],[EmployeeID]],tbl_ManagerSurvey[[EmployeeID]:[PerformanceRating]],3,FALSE),"Not Found")</f>
        <v>3</v>
      </c>
      <c r="AB2857" s="5" t="str">
        <f>IF(tbl_HRMaster[[#This Row],[Attrition]]="Yes","Left","Active")</f>
        <v>Active</v>
      </c>
      <c r="AC2857" s="5" t="str">
        <f>_xlfn.IFS(tbl_HRMaster[[#This Row],[Age]]&lt;25,"Under 25",tbl_HRMaster[[#This Row],[Age]]&lt;35,"25-34",tbl_HRMaster[[#This Row],[Age]]&lt;45,"35-44",tbl_HRMaster[[#This Row],[Age]]&lt;55,"45-54",TRUE,"Above 54")</f>
        <v>35-44</v>
      </c>
      <c r="AD2857" s="5" t="str">
        <f>_xlfn.IFS(
tbl_HRMaster[[#This Row],[YearsAtCompany]]&lt;2,"&lt; 2 Years",
tbl_HRMaster[[#This Row],[YearsAtCompany]]&lt;5,"2-4 Years",
tbl_HRMaster[[#This Row],[YearsAtCompany]]&lt;10,"5-9 Years",
TRUE,"10+ Years"
)</f>
        <v>2-4 Years</v>
      </c>
      <c r="AE2857" s="5">
        <f>IF(tbl_HRMaster[[#This Row],[Attrition]]="Yes",1,0)</f>
        <v>0</v>
      </c>
    </row>
    <row r="2858" spans="1:31" x14ac:dyDescent="0.25">
      <c r="A2858">
        <v>20</v>
      </c>
      <c r="B2858" t="s">
        <v>21</v>
      </c>
      <c r="C2858" t="s">
        <v>22</v>
      </c>
      <c r="D2858" t="s">
        <v>30</v>
      </c>
      <c r="E2858">
        <v>18</v>
      </c>
      <c r="F2858">
        <v>4</v>
      </c>
      <c r="G2858" t="s">
        <v>38</v>
      </c>
      <c r="H2858">
        <v>619</v>
      </c>
      <c r="I2858" t="s">
        <v>34</v>
      </c>
      <c r="J2858">
        <v>1</v>
      </c>
      <c r="K2858" t="s">
        <v>37</v>
      </c>
      <c r="L2858" t="s">
        <v>32</v>
      </c>
      <c r="M2858">
        <v>84120</v>
      </c>
      <c r="N2858">
        <v>1</v>
      </c>
      <c r="O2858">
        <v>13</v>
      </c>
      <c r="P2858">
        <v>0</v>
      </c>
      <c r="Q2858">
        <v>2</v>
      </c>
      <c r="R2858">
        <v>2</v>
      </c>
      <c r="S2858">
        <v>2</v>
      </c>
      <c r="T2858">
        <v>2</v>
      </c>
      <c r="U2858">
        <v>2</v>
      </c>
      <c r="V2858">
        <f>COUNTIF(tbl_HRMaster[EmployeeID],tbl_HRMaster[[#This Row],[EmployeeID]])</f>
        <v>1</v>
      </c>
      <c r="W2858">
        <f>IFERROR(INDEX(tbl_EmployeeSurvey[EnvironmentSatisfaction],MATCH(tbl_HRMaster[[#This Row],[EmployeeID]],tbl_EmployeeSurvey[EmployeeID],0)),"Not Found")</f>
        <v>3</v>
      </c>
      <c r="X2858">
        <f>IFERROR(INDEX(tbl_EmployeeSurvey[JobSatisfaction],MATCH(tbl_HRMaster[[#This Row],[EmployeeID]],tbl_EmployeeSurvey[EmployeeID],0)),"Not Found")</f>
        <v>4</v>
      </c>
      <c r="Y2858" s="5">
        <f>IFERROR(INDEX(tbl_EmployeeSurvey[WorkLifeBalance],MATCH(tbl_HRMaster[[#This Row],[EmployeeID]],tbl_EmployeeSurvey[EmployeeID],0)),"Not Found")</f>
        <v>3</v>
      </c>
      <c r="Z2858" s="5">
        <f>IFERROR(VLOOKUP(tbl_HRMaster[[#This Row],[EmployeeID]],tbl_ManagerSurvey[[EmployeeID]:[PerformanceRating]],2,FALSE),"Not Found")</f>
        <v>2</v>
      </c>
      <c r="AA2858" s="5">
        <f>IFERROR(VLOOKUP(tbl_HRMaster[[#This Row],[EmployeeID]],tbl_ManagerSurvey[[EmployeeID]:[PerformanceRating]],3,FALSE),"Not Found")</f>
        <v>3</v>
      </c>
      <c r="AB2858" s="5" t="str">
        <f>IF(tbl_HRMaster[[#This Row],[Attrition]]="Yes","Left","Active")</f>
        <v>Active</v>
      </c>
      <c r="AC2858" s="5" t="str">
        <f>_xlfn.IFS(tbl_HRMaster[[#This Row],[Age]]&lt;25,"Under 25",tbl_HRMaster[[#This Row],[Age]]&lt;35,"25-34",tbl_HRMaster[[#This Row],[Age]]&lt;45,"35-44",tbl_HRMaster[[#This Row],[Age]]&lt;55,"45-54",TRUE,"Above 54")</f>
        <v>Under 25</v>
      </c>
      <c r="AD2858" s="5" t="str">
        <f>_xlfn.IFS(
tbl_HRMaster[[#This Row],[YearsAtCompany]]&lt;2,"&lt; 2 Years",
tbl_HRMaster[[#This Row],[YearsAtCompany]]&lt;5,"2-4 Years",
tbl_HRMaster[[#This Row],[YearsAtCompany]]&lt;10,"5-9 Years",
TRUE,"10+ Years"
)</f>
        <v>2-4 Years</v>
      </c>
      <c r="AE2858" s="5">
        <f>IF(tbl_HRMaster[[#This Row],[Attrition]]="Yes",1,0)</f>
        <v>0</v>
      </c>
    </row>
    <row r="2859" spans="1:31" x14ac:dyDescent="0.25">
      <c r="A2859">
        <v>20</v>
      </c>
      <c r="B2859" t="s">
        <v>21</v>
      </c>
      <c r="C2859" t="s">
        <v>22</v>
      </c>
      <c r="D2859" t="s">
        <v>30</v>
      </c>
      <c r="E2859">
        <v>18</v>
      </c>
      <c r="F2859">
        <v>4</v>
      </c>
      <c r="G2859" t="s">
        <v>38</v>
      </c>
      <c r="H2859">
        <v>2089</v>
      </c>
      <c r="I2859" t="s">
        <v>34</v>
      </c>
      <c r="J2859">
        <v>1</v>
      </c>
      <c r="K2859" t="s">
        <v>37</v>
      </c>
      <c r="L2859" t="s">
        <v>32</v>
      </c>
      <c r="M2859">
        <v>84120</v>
      </c>
      <c r="N2859">
        <v>1</v>
      </c>
      <c r="O2859">
        <v>13</v>
      </c>
      <c r="P2859">
        <v>0</v>
      </c>
      <c r="Q2859">
        <v>2</v>
      </c>
      <c r="R2859">
        <v>2</v>
      </c>
      <c r="S2859">
        <v>2</v>
      </c>
      <c r="T2859">
        <v>2</v>
      </c>
      <c r="U2859">
        <v>2</v>
      </c>
      <c r="V2859">
        <f>COUNTIF(tbl_HRMaster[EmployeeID],tbl_HRMaster[[#This Row],[EmployeeID]])</f>
        <v>1</v>
      </c>
      <c r="W2859">
        <f>IFERROR(INDEX(tbl_EmployeeSurvey[EnvironmentSatisfaction],MATCH(tbl_HRMaster[[#This Row],[EmployeeID]],tbl_EmployeeSurvey[EmployeeID],0)),"Not Found")</f>
        <v>3</v>
      </c>
      <c r="X2859">
        <f>IFERROR(INDEX(tbl_EmployeeSurvey[JobSatisfaction],MATCH(tbl_HRMaster[[#This Row],[EmployeeID]],tbl_EmployeeSurvey[EmployeeID],0)),"Not Found")</f>
        <v>4</v>
      </c>
      <c r="Y2859" s="5">
        <f>IFERROR(INDEX(tbl_EmployeeSurvey[WorkLifeBalance],MATCH(tbl_HRMaster[[#This Row],[EmployeeID]],tbl_EmployeeSurvey[EmployeeID],0)),"Not Found")</f>
        <v>3</v>
      </c>
      <c r="Z2859" s="5">
        <f>IFERROR(VLOOKUP(tbl_HRMaster[[#This Row],[EmployeeID]],tbl_ManagerSurvey[[EmployeeID]:[PerformanceRating]],2,FALSE),"Not Found")</f>
        <v>2</v>
      </c>
      <c r="AA2859" s="5">
        <f>IFERROR(VLOOKUP(tbl_HRMaster[[#This Row],[EmployeeID]],tbl_ManagerSurvey[[EmployeeID]:[PerformanceRating]],3,FALSE),"Not Found")</f>
        <v>3</v>
      </c>
      <c r="AB2859" s="5" t="str">
        <f>IF(tbl_HRMaster[[#This Row],[Attrition]]="Yes","Left","Active")</f>
        <v>Active</v>
      </c>
      <c r="AC2859" s="5" t="str">
        <f>_xlfn.IFS(tbl_HRMaster[[#This Row],[Age]]&lt;25,"Under 25",tbl_HRMaster[[#This Row],[Age]]&lt;35,"25-34",tbl_HRMaster[[#This Row],[Age]]&lt;45,"35-44",tbl_HRMaster[[#This Row],[Age]]&lt;55,"45-54",TRUE,"Above 54")</f>
        <v>Under 25</v>
      </c>
      <c r="AD2859" s="5" t="str">
        <f>_xlfn.IFS(
tbl_HRMaster[[#This Row],[YearsAtCompany]]&lt;2,"&lt; 2 Years",
tbl_HRMaster[[#This Row],[YearsAtCompany]]&lt;5,"2-4 Years",
tbl_HRMaster[[#This Row],[YearsAtCompany]]&lt;10,"5-9 Years",
TRUE,"10+ Years"
)</f>
        <v>2-4 Years</v>
      </c>
      <c r="AE2859" s="5">
        <f>IF(tbl_HRMaster[[#This Row],[Attrition]]="Yes",1,0)</f>
        <v>0</v>
      </c>
    </row>
    <row r="2860" spans="1:31" x14ac:dyDescent="0.25">
      <c r="A2860">
        <v>20</v>
      </c>
      <c r="B2860" t="s">
        <v>21</v>
      </c>
      <c r="C2860" t="s">
        <v>22</v>
      </c>
      <c r="D2860" t="s">
        <v>30</v>
      </c>
      <c r="E2860">
        <v>18</v>
      </c>
      <c r="F2860">
        <v>4</v>
      </c>
      <c r="G2860" t="s">
        <v>38</v>
      </c>
      <c r="H2860">
        <v>3559</v>
      </c>
      <c r="I2860" t="s">
        <v>34</v>
      </c>
      <c r="J2860">
        <v>1</v>
      </c>
      <c r="K2860" t="s">
        <v>37</v>
      </c>
      <c r="L2860" t="s">
        <v>32</v>
      </c>
      <c r="M2860">
        <v>84120</v>
      </c>
      <c r="N2860">
        <v>1</v>
      </c>
      <c r="O2860">
        <v>13</v>
      </c>
      <c r="P2860">
        <v>0</v>
      </c>
      <c r="Q2860">
        <v>2</v>
      </c>
      <c r="R2860">
        <v>2</v>
      </c>
      <c r="S2860">
        <v>2</v>
      </c>
      <c r="T2860">
        <v>2</v>
      </c>
      <c r="U2860">
        <v>2</v>
      </c>
      <c r="V2860">
        <f>COUNTIF(tbl_HRMaster[EmployeeID],tbl_HRMaster[[#This Row],[EmployeeID]])</f>
        <v>1</v>
      </c>
      <c r="W2860">
        <f>IFERROR(INDEX(tbl_EmployeeSurvey[EnvironmentSatisfaction],MATCH(tbl_HRMaster[[#This Row],[EmployeeID]],tbl_EmployeeSurvey[EmployeeID],0)),"Not Found")</f>
        <v>3</v>
      </c>
      <c r="X2860">
        <f>IFERROR(INDEX(tbl_EmployeeSurvey[JobSatisfaction],MATCH(tbl_HRMaster[[#This Row],[EmployeeID]],tbl_EmployeeSurvey[EmployeeID],0)),"Not Found")</f>
        <v>4</v>
      </c>
      <c r="Y2860" s="5">
        <f>IFERROR(INDEX(tbl_EmployeeSurvey[WorkLifeBalance],MATCH(tbl_HRMaster[[#This Row],[EmployeeID]],tbl_EmployeeSurvey[EmployeeID],0)),"Not Found")</f>
        <v>3</v>
      </c>
      <c r="Z2860" s="5">
        <f>IFERROR(VLOOKUP(tbl_HRMaster[[#This Row],[EmployeeID]],tbl_ManagerSurvey[[EmployeeID]:[PerformanceRating]],2,FALSE),"Not Found")</f>
        <v>2</v>
      </c>
      <c r="AA2860" s="5">
        <f>IFERROR(VLOOKUP(tbl_HRMaster[[#This Row],[EmployeeID]],tbl_ManagerSurvey[[EmployeeID]:[PerformanceRating]],3,FALSE),"Not Found")</f>
        <v>3</v>
      </c>
      <c r="AB2860" s="5" t="str">
        <f>IF(tbl_HRMaster[[#This Row],[Attrition]]="Yes","Left","Active")</f>
        <v>Active</v>
      </c>
      <c r="AC2860" s="5" t="str">
        <f>_xlfn.IFS(tbl_HRMaster[[#This Row],[Age]]&lt;25,"Under 25",tbl_HRMaster[[#This Row],[Age]]&lt;35,"25-34",tbl_HRMaster[[#This Row],[Age]]&lt;45,"35-44",tbl_HRMaster[[#This Row],[Age]]&lt;55,"45-54",TRUE,"Above 54")</f>
        <v>Under 25</v>
      </c>
      <c r="AD2860" s="5" t="str">
        <f>_xlfn.IFS(
tbl_HRMaster[[#This Row],[YearsAtCompany]]&lt;2,"&lt; 2 Years",
tbl_HRMaster[[#This Row],[YearsAtCompany]]&lt;5,"2-4 Years",
tbl_HRMaster[[#This Row],[YearsAtCompany]]&lt;10,"5-9 Years",
TRUE,"10+ Years"
)</f>
        <v>2-4 Years</v>
      </c>
      <c r="AE2860" s="5">
        <f>IF(tbl_HRMaster[[#This Row],[Attrition]]="Yes",1,0)</f>
        <v>0</v>
      </c>
    </row>
    <row r="2861" spans="1:31" x14ac:dyDescent="0.25">
      <c r="A2861">
        <v>25</v>
      </c>
      <c r="B2861" t="s">
        <v>21</v>
      </c>
      <c r="C2861" t="s">
        <v>22</v>
      </c>
      <c r="D2861" t="s">
        <v>30</v>
      </c>
      <c r="E2861">
        <v>26</v>
      </c>
      <c r="F2861">
        <v>3</v>
      </c>
      <c r="G2861" t="s">
        <v>46</v>
      </c>
      <c r="H2861">
        <v>1321</v>
      </c>
      <c r="I2861" t="s">
        <v>34</v>
      </c>
      <c r="J2861">
        <v>1</v>
      </c>
      <c r="K2861" t="s">
        <v>40</v>
      </c>
      <c r="L2861" t="s">
        <v>27</v>
      </c>
      <c r="M2861">
        <v>88530</v>
      </c>
      <c r="N2861">
        <v>1</v>
      </c>
      <c r="O2861">
        <v>22</v>
      </c>
      <c r="P2861">
        <v>1</v>
      </c>
      <c r="Q2861">
        <v>2</v>
      </c>
      <c r="R2861">
        <v>3</v>
      </c>
      <c r="S2861">
        <v>2</v>
      </c>
      <c r="T2861">
        <v>2</v>
      </c>
      <c r="U2861">
        <v>1</v>
      </c>
      <c r="V2861">
        <f>COUNTIF(tbl_HRMaster[EmployeeID],tbl_HRMaster[[#This Row],[EmployeeID]])</f>
        <v>1</v>
      </c>
      <c r="W2861">
        <f>IFERROR(INDEX(tbl_EmployeeSurvey[EnvironmentSatisfaction],MATCH(tbl_HRMaster[[#This Row],[EmployeeID]],tbl_EmployeeSurvey[EmployeeID],0)),"Not Found")</f>
        <v>4</v>
      </c>
      <c r="X2861">
        <f>IFERROR(INDEX(tbl_EmployeeSurvey[JobSatisfaction],MATCH(tbl_HRMaster[[#This Row],[EmployeeID]],tbl_EmployeeSurvey[EmployeeID],0)),"Not Found")</f>
        <v>4</v>
      </c>
      <c r="Y2861" s="5">
        <f>IFERROR(INDEX(tbl_EmployeeSurvey[WorkLifeBalance],MATCH(tbl_HRMaster[[#This Row],[EmployeeID]],tbl_EmployeeSurvey[EmployeeID],0)),"Not Found")</f>
        <v>3</v>
      </c>
      <c r="Z2861" s="5">
        <f>IFERROR(VLOOKUP(tbl_HRMaster[[#This Row],[EmployeeID]],tbl_ManagerSurvey[[EmployeeID]:[PerformanceRating]],2,FALSE),"Not Found")</f>
        <v>3</v>
      </c>
      <c r="AA2861" s="5">
        <f>IFERROR(VLOOKUP(tbl_HRMaster[[#This Row],[EmployeeID]],tbl_ManagerSurvey[[EmployeeID]:[PerformanceRating]],3,FALSE),"Not Found")</f>
        <v>4</v>
      </c>
      <c r="AB2861" s="5" t="str">
        <f>IF(tbl_HRMaster[[#This Row],[Attrition]]="Yes","Left","Active")</f>
        <v>Active</v>
      </c>
      <c r="AC2861" s="5" t="str">
        <f>_xlfn.IFS(tbl_HRMaster[[#This Row],[Age]]&lt;25,"Under 25",tbl_HRMaster[[#This Row],[Age]]&lt;35,"25-34",tbl_HRMaster[[#This Row],[Age]]&lt;45,"35-44",tbl_HRMaster[[#This Row],[Age]]&lt;55,"45-54",TRUE,"Above 54")</f>
        <v>25-34</v>
      </c>
      <c r="AD2861" s="5" t="str">
        <f>_xlfn.IFS(
tbl_HRMaster[[#This Row],[YearsAtCompany]]&lt;2,"&lt; 2 Years",
tbl_HRMaster[[#This Row],[YearsAtCompany]]&lt;5,"2-4 Years",
tbl_HRMaster[[#This Row],[YearsAtCompany]]&lt;10,"5-9 Years",
TRUE,"10+ Years"
)</f>
        <v>2-4 Years</v>
      </c>
      <c r="AE2861" s="5">
        <f>IF(tbl_HRMaster[[#This Row],[Attrition]]="Yes",1,0)</f>
        <v>0</v>
      </c>
    </row>
    <row r="2862" spans="1:31" x14ac:dyDescent="0.25">
      <c r="A2862">
        <v>25</v>
      </c>
      <c r="B2862" t="s">
        <v>21</v>
      </c>
      <c r="C2862" t="s">
        <v>22</v>
      </c>
      <c r="D2862" t="s">
        <v>30</v>
      </c>
      <c r="E2862">
        <v>26</v>
      </c>
      <c r="F2862">
        <v>3</v>
      </c>
      <c r="G2862" t="s">
        <v>46</v>
      </c>
      <c r="H2862">
        <v>2791</v>
      </c>
      <c r="I2862" t="s">
        <v>34</v>
      </c>
      <c r="J2862">
        <v>1</v>
      </c>
      <c r="K2862" t="s">
        <v>40</v>
      </c>
      <c r="L2862" t="s">
        <v>27</v>
      </c>
      <c r="M2862">
        <v>88530</v>
      </c>
      <c r="N2862">
        <v>1</v>
      </c>
      <c r="O2862">
        <v>22</v>
      </c>
      <c r="P2862">
        <v>1</v>
      </c>
      <c r="Q2862">
        <v>2</v>
      </c>
      <c r="R2862">
        <v>3</v>
      </c>
      <c r="S2862">
        <v>2</v>
      </c>
      <c r="T2862">
        <v>2</v>
      </c>
      <c r="U2862">
        <v>1</v>
      </c>
      <c r="V2862">
        <f>COUNTIF(tbl_HRMaster[EmployeeID],tbl_HRMaster[[#This Row],[EmployeeID]])</f>
        <v>1</v>
      </c>
      <c r="W2862">
        <f>IFERROR(INDEX(tbl_EmployeeSurvey[EnvironmentSatisfaction],MATCH(tbl_HRMaster[[#This Row],[EmployeeID]],tbl_EmployeeSurvey[EmployeeID],0)),"Not Found")</f>
        <v>4</v>
      </c>
      <c r="X2862">
        <f>IFERROR(INDEX(tbl_EmployeeSurvey[JobSatisfaction],MATCH(tbl_HRMaster[[#This Row],[EmployeeID]],tbl_EmployeeSurvey[EmployeeID],0)),"Not Found")</f>
        <v>4</v>
      </c>
      <c r="Y2862" s="5">
        <f>IFERROR(INDEX(tbl_EmployeeSurvey[WorkLifeBalance],MATCH(tbl_HRMaster[[#This Row],[EmployeeID]],tbl_EmployeeSurvey[EmployeeID],0)),"Not Found")</f>
        <v>3</v>
      </c>
      <c r="Z2862" s="5">
        <f>IFERROR(VLOOKUP(tbl_HRMaster[[#This Row],[EmployeeID]],tbl_ManagerSurvey[[EmployeeID]:[PerformanceRating]],2,FALSE),"Not Found")</f>
        <v>3</v>
      </c>
      <c r="AA2862" s="5">
        <f>IFERROR(VLOOKUP(tbl_HRMaster[[#This Row],[EmployeeID]],tbl_ManagerSurvey[[EmployeeID]:[PerformanceRating]],3,FALSE),"Not Found")</f>
        <v>4</v>
      </c>
      <c r="AB2862" s="5" t="str">
        <f>IF(tbl_HRMaster[[#This Row],[Attrition]]="Yes","Left","Active")</f>
        <v>Active</v>
      </c>
      <c r="AC2862" s="5" t="str">
        <f>_xlfn.IFS(tbl_HRMaster[[#This Row],[Age]]&lt;25,"Under 25",tbl_HRMaster[[#This Row],[Age]]&lt;35,"25-34",tbl_HRMaster[[#This Row],[Age]]&lt;45,"35-44",tbl_HRMaster[[#This Row],[Age]]&lt;55,"45-54",TRUE,"Above 54")</f>
        <v>25-34</v>
      </c>
      <c r="AD2862" s="5" t="str">
        <f>_xlfn.IFS(
tbl_HRMaster[[#This Row],[YearsAtCompany]]&lt;2,"&lt; 2 Years",
tbl_HRMaster[[#This Row],[YearsAtCompany]]&lt;5,"2-4 Years",
tbl_HRMaster[[#This Row],[YearsAtCompany]]&lt;10,"5-9 Years",
TRUE,"10+ Years"
)</f>
        <v>2-4 Years</v>
      </c>
      <c r="AE2862" s="5">
        <f>IF(tbl_HRMaster[[#This Row],[Attrition]]="Yes",1,0)</f>
        <v>0</v>
      </c>
    </row>
    <row r="2863" spans="1:31" x14ac:dyDescent="0.25">
      <c r="A2863">
        <v>25</v>
      </c>
      <c r="B2863" t="s">
        <v>21</v>
      </c>
      <c r="C2863" t="s">
        <v>22</v>
      </c>
      <c r="D2863" t="s">
        <v>30</v>
      </c>
      <c r="E2863">
        <v>26</v>
      </c>
      <c r="F2863">
        <v>3</v>
      </c>
      <c r="G2863" t="s">
        <v>46</v>
      </c>
      <c r="H2863">
        <v>4261</v>
      </c>
      <c r="I2863" t="s">
        <v>34</v>
      </c>
      <c r="J2863">
        <v>1</v>
      </c>
      <c r="K2863" t="s">
        <v>40</v>
      </c>
      <c r="L2863" t="s">
        <v>27</v>
      </c>
      <c r="M2863">
        <v>88530</v>
      </c>
      <c r="N2863">
        <v>1</v>
      </c>
      <c r="O2863">
        <v>22</v>
      </c>
      <c r="P2863">
        <v>1</v>
      </c>
      <c r="Q2863">
        <v>2</v>
      </c>
      <c r="R2863">
        <v>3</v>
      </c>
      <c r="S2863">
        <v>2</v>
      </c>
      <c r="T2863">
        <v>2</v>
      </c>
      <c r="U2863">
        <v>1</v>
      </c>
      <c r="V2863">
        <f>COUNTIF(tbl_HRMaster[EmployeeID],tbl_HRMaster[[#This Row],[EmployeeID]])</f>
        <v>1</v>
      </c>
      <c r="W2863">
        <f>IFERROR(INDEX(tbl_EmployeeSurvey[EnvironmentSatisfaction],MATCH(tbl_HRMaster[[#This Row],[EmployeeID]],tbl_EmployeeSurvey[EmployeeID],0)),"Not Found")</f>
        <v>4</v>
      </c>
      <c r="X2863">
        <f>IFERROR(INDEX(tbl_EmployeeSurvey[JobSatisfaction],MATCH(tbl_HRMaster[[#This Row],[EmployeeID]],tbl_EmployeeSurvey[EmployeeID],0)),"Not Found")</f>
        <v>4</v>
      </c>
      <c r="Y2863" s="5">
        <f>IFERROR(INDEX(tbl_EmployeeSurvey[WorkLifeBalance],MATCH(tbl_HRMaster[[#This Row],[EmployeeID]],tbl_EmployeeSurvey[EmployeeID],0)),"Not Found")</f>
        <v>3</v>
      </c>
      <c r="Z2863" s="5">
        <f>IFERROR(VLOOKUP(tbl_HRMaster[[#This Row],[EmployeeID]],tbl_ManagerSurvey[[EmployeeID]:[PerformanceRating]],2,FALSE),"Not Found")</f>
        <v>3</v>
      </c>
      <c r="AA2863" s="5">
        <f>IFERROR(VLOOKUP(tbl_HRMaster[[#This Row],[EmployeeID]],tbl_ManagerSurvey[[EmployeeID]:[PerformanceRating]],3,FALSE),"Not Found")</f>
        <v>4</v>
      </c>
      <c r="AB2863" s="5" t="str">
        <f>IF(tbl_HRMaster[[#This Row],[Attrition]]="Yes","Left","Active")</f>
        <v>Active</v>
      </c>
      <c r="AC2863" s="5" t="str">
        <f>_xlfn.IFS(tbl_HRMaster[[#This Row],[Age]]&lt;25,"Under 25",tbl_HRMaster[[#This Row],[Age]]&lt;35,"25-34",tbl_HRMaster[[#This Row],[Age]]&lt;45,"35-44",tbl_HRMaster[[#This Row],[Age]]&lt;55,"45-54",TRUE,"Above 54")</f>
        <v>25-34</v>
      </c>
      <c r="AD2863" s="5" t="str">
        <f>_xlfn.IFS(
tbl_HRMaster[[#This Row],[YearsAtCompany]]&lt;2,"&lt; 2 Years",
tbl_HRMaster[[#This Row],[YearsAtCompany]]&lt;5,"2-4 Years",
tbl_HRMaster[[#This Row],[YearsAtCompany]]&lt;10,"5-9 Years",
TRUE,"10+ Years"
)</f>
        <v>2-4 Years</v>
      </c>
      <c r="AE2863" s="5">
        <f>IF(tbl_HRMaster[[#This Row],[Attrition]]="Yes",1,0)</f>
        <v>0</v>
      </c>
    </row>
    <row r="2864" spans="1:31" x14ac:dyDescent="0.25">
      <c r="A2864">
        <v>32</v>
      </c>
      <c r="B2864" t="s">
        <v>21</v>
      </c>
      <c r="C2864" t="s">
        <v>29</v>
      </c>
      <c r="D2864" t="s">
        <v>23</v>
      </c>
      <c r="E2864">
        <v>10</v>
      </c>
      <c r="F2864">
        <v>3</v>
      </c>
      <c r="G2864" t="s">
        <v>24</v>
      </c>
      <c r="H2864">
        <v>623</v>
      </c>
      <c r="I2864" t="s">
        <v>25</v>
      </c>
      <c r="J2864">
        <v>1</v>
      </c>
      <c r="K2864" t="s">
        <v>35</v>
      </c>
      <c r="L2864" t="s">
        <v>27</v>
      </c>
      <c r="M2864">
        <v>102660</v>
      </c>
      <c r="N2864">
        <v>1</v>
      </c>
      <c r="O2864">
        <v>11</v>
      </c>
      <c r="P2864">
        <v>0</v>
      </c>
      <c r="Q2864">
        <v>2</v>
      </c>
      <c r="R2864">
        <v>3</v>
      </c>
      <c r="S2864">
        <v>2</v>
      </c>
      <c r="T2864">
        <v>2</v>
      </c>
      <c r="U2864">
        <v>2</v>
      </c>
      <c r="V2864">
        <f>COUNTIF(tbl_HRMaster[EmployeeID],tbl_HRMaster[[#This Row],[EmployeeID]])</f>
        <v>1</v>
      </c>
      <c r="W2864">
        <f>IFERROR(INDEX(tbl_EmployeeSurvey[EnvironmentSatisfaction],MATCH(tbl_HRMaster[[#This Row],[EmployeeID]],tbl_EmployeeSurvey[EmployeeID],0)),"Not Found")</f>
        <v>3</v>
      </c>
      <c r="X2864">
        <f>IFERROR(INDEX(tbl_EmployeeSurvey[JobSatisfaction],MATCH(tbl_HRMaster[[#This Row],[EmployeeID]],tbl_EmployeeSurvey[EmployeeID],0)),"Not Found")</f>
        <v>2</v>
      </c>
      <c r="Y2864" s="5">
        <f>IFERROR(INDEX(tbl_EmployeeSurvey[WorkLifeBalance],MATCH(tbl_HRMaster[[#This Row],[EmployeeID]],tbl_EmployeeSurvey[EmployeeID],0)),"Not Found")</f>
        <v>3</v>
      </c>
      <c r="Z2864" s="5">
        <f>IFERROR(VLOOKUP(tbl_HRMaster[[#This Row],[EmployeeID]],tbl_ManagerSurvey[[EmployeeID]:[PerformanceRating]],2,FALSE),"Not Found")</f>
        <v>3</v>
      </c>
      <c r="AA2864" s="5">
        <f>IFERROR(VLOOKUP(tbl_HRMaster[[#This Row],[EmployeeID]],tbl_ManagerSurvey[[EmployeeID]:[PerformanceRating]],3,FALSE),"Not Found")</f>
        <v>3</v>
      </c>
      <c r="AB2864" s="5" t="str">
        <f>IF(tbl_HRMaster[[#This Row],[Attrition]]="Yes","Left","Active")</f>
        <v>Active</v>
      </c>
      <c r="AC2864" s="5" t="str">
        <f>_xlfn.IFS(tbl_HRMaster[[#This Row],[Age]]&lt;25,"Under 25",tbl_HRMaster[[#This Row],[Age]]&lt;35,"25-34",tbl_HRMaster[[#This Row],[Age]]&lt;45,"35-44",tbl_HRMaster[[#This Row],[Age]]&lt;55,"45-54",TRUE,"Above 54")</f>
        <v>25-34</v>
      </c>
      <c r="AD2864" s="5" t="str">
        <f>_xlfn.IFS(
tbl_HRMaster[[#This Row],[YearsAtCompany]]&lt;2,"&lt; 2 Years",
tbl_HRMaster[[#This Row],[YearsAtCompany]]&lt;5,"2-4 Years",
tbl_HRMaster[[#This Row],[YearsAtCompany]]&lt;10,"5-9 Years",
TRUE,"10+ Years"
)</f>
        <v>2-4 Years</v>
      </c>
      <c r="AE2864" s="5">
        <f>IF(tbl_HRMaster[[#This Row],[Attrition]]="Yes",1,0)</f>
        <v>0</v>
      </c>
    </row>
    <row r="2865" spans="1:31" x14ac:dyDescent="0.25">
      <c r="A2865">
        <v>32</v>
      </c>
      <c r="B2865" t="s">
        <v>21</v>
      </c>
      <c r="C2865" t="s">
        <v>29</v>
      </c>
      <c r="D2865" t="s">
        <v>23</v>
      </c>
      <c r="E2865">
        <v>10</v>
      </c>
      <c r="F2865">
        <v>3</v>
      </c>
      <c r="G2865" t="s">
        <v>24</v>
      </c>
      <c r="H2865">
        <v>2093</v>
      </c>
      <c r="I2865" t="s">
        <v>25</v>
      </c>
      <c r="J2865">
        <v>1</v>
      </c>
      <c r="K2865" t="s">
        <v>35</v>
      </c>
      <c r="L2865" t="s">
        <v>27</v>
      </c>
      <c r="M2865">
        <v>102660</v>
      </c>
      <c r="N2865">
        <v>1</v>
      </c>
      <c r="O2865">
        <v>11</v>
      </c>
      <c r="P2865">
        <v>0</v>
      </c>
      <c r="Q2865">
        <v>2</v>
      </c>
      <c r="R2865">
        <v>3</v>
      </c>
      <c r="S2865">
        <v>2</v>
      </c>
      <c r="T2865">
        <v>2</v>
      </c>
      <c r="U2865">
        <v>2</v>
      </c>
      <c r="V2865">
        <f>COUNTIF(tbl_HRMaster[EmployeeID],tbl_HRMaster[[#This Row],[EmployeeID]])</f>
        <v>1</v>
      </c>
      <c r="W2865">
        <f>IFERROR(INDEX(tbl_EmployeeSurvey[EnvironmentSatisfaction],MATCH(tbl_HRMaster[[#This Row],[EmployeeID]],tbl_EmployeeSurvey[EmployeeID],0)),"Not Found")</f>
        <v>3</v>
      </c>
      <c r="X2865">
        <f>IFERROR(INDEX(tbl_EmployeeSurvey[JobSatisfaction],MATCH(tbl_HRMaster[[#This Row],[EmployeeID]],tbl_EmployeeSurvey[EmployeeID],0)),"Not Found")</f>
        <v>2</v>
      </c>
      <c r="Y2865" s="5">
        <f>IFERROR(INDEX(tbl_EmployeeSurvey[WorkLifeBalance],MATCH(tbl_HRMaster[[#This Row],[EmployeeID]],tbl_EmployeeSurvey[EmployeeID],0)),"Not Found")</f>
        <v>3</v>
      </c>
      <c r="Z2865" s="5">
        <f>IFERROR(VLOOKUP(tbl_HRMaster[[#This Row],[EmployeeID]],tbl_ManagerSurvey[[EmployeeID]:[PerformanceRating]],2,FALSE),"Not Found")</f>
        <v>3</v>
      </c>
      <c r="AA2865" s="5">
        <f>IFERROR(VLOOKUP(tbl_HRMaster[[#This Row],[EmployeeID]],tbl_ManagerSurvey[[EmployeeID]:[PerformanceRating]],3,FALSE),"Not Found")</f>
        <v>3</v>
      </c>
      <c r="AB2865" s="5" t="str">
        <f>IF(tbl_HRMaster[[#This Row],[Attrition]]="Yes","Left","Active")</f>
        <v>Active</v>
      </c>
      <c r="AC2865" s="5" t="str">
        <f>_xlfn.IFS(tbl_HRMaster[[#This Row],[Age]]&lt;25,"Under 25",tbl_HRMaster[[#This Row],[Age]]&lt;35,"25-34",tbl_HRMaster[[#This Row],[Age]]&lt;45,"35-44",tbl_HRMaster[[#This Row],[Age]]&lt;55,"45-54",TRUE,"Above 54")</f>
        <v>25-34</v>
      </c>
      <c r="AD2865" s="5" t="str">
        <f>_xlfn.IFS(
tbl_HRMaster[[#This Row],[YearsAtCompany]]&lt;2,"&lt; 2 Years",
tbl_HRMaster[[#This Row],[YearsAtCompany]]&lt;5,"2-4 Years",
tbl_HRMaster[[#This Row],[YearsAtCompany]]&lt;10,"5-9 Years",
TRUE,"10+ Years"
)</f>
        <v>2-4 Years</v>
      </c>
      <c r="AE2865" s="5">
        <f>IF(tbl_HRMaster[[#This Row],[Attrition]]="Yes",1,0)</f>
        <v>0</v>
      </c>
    </row>
    <row r="2866" spans="1:31" x14ac:dyDescent="0.25">
      <c r="A2866">
        <v>32</v>
      </c>
      <c r="B2866" t="s">
        <v>21</v>
      </c>
      <c r="C2866" t="s">
        <v>29</v>
      </c>
      <c r="D2866" t="s">
        <v>23</v>
      </c>
      <c r="E2866">
        <v>10</v>
      </c>
      <c r="F2866">
        <v>3</v>
      </c>
      <c r="G2866" t="s">
        <v>24</v>
      </c>
      <c r="H2866">
        <v>3563</v>
      </c>
      <c r="I2866" t="s">
        <v>25</v>
      </c>
      <c r="J2866">
        <v>1</v>
      </c>
      <c r="K2866" t="s">
        <v>35</v>
      </c>
      <c r="L2866" t="s">
        <v>27</v>
      </c>
      <c r="M2866">
        <v>102660</v>
      </c>
      <c r="N2866">
        <v>1</v>
      </c>
      <c r="O2866">
        <v>11</v>
      </c>
      <c r="P2866">
        <v>0</v>
      </c>
      <c r="Q2866">
        <v>2</v>
      </c>
      <c r="R2866">
        <v>3</v>
      </c>
      <c r="S2866">
        <v>2</v>
      </c>
      <c r="T2866">
        <v>2</v>
      </c>
      <c r="U2866">
        <v>2</v>
      </c>
      <c r="V2866">
        <f>COUNTIF(tbl_HRMaster[EmployeeID],tbl_HRMaster[[#This Row],[EmployeeID]])</f>
        <v>1</v>
      </c>
      <c r="W2866">
        <f>IFERROR(INDEX(tbl_EmployeeSurvey[EnvironmentSatisfaction],MATCH(tbl_HRMaster[[#This Row],[EmployeeID]],tbl_EmployeeSurvey[EmployeeID],0)),"Not Found")</f>
        <v>3</v>
      </c>
      <c r="X2866">
        <f>IFERROR(INDEX(tbl_EmployeeSurvey[JobSatisfaction],MATCH(tbl_HRMaster[[#This Row],[EmployeeID]],tbl_EmployeeSurvey[EmployeeID],0)),"Not Found")</f>
        <v>2</v>
      </c>
      <c r="Y2866" s="5">
        <f>IFERROR(INDEX(tbl_EmployeeSurvey[WorkLifeBalance],MATCH(tbl_HRMaster[[#This Row],[EmployeeID]],tbl_EmployeeSurvey[EmployeeID],0)),"Not Found")</f>
        <v>3</v>
      </c>
      <c r="Z2866" s="5">
        <f>IFERROR(VLOOKUP(tbl_HRMaster[[#This Row],[EmployeeID]],tbl_ManagerSurvey[[EmployeeID]:[PerformanceRating]],2,FALSE),"Not Found")</f>
        <v>3</v>
      </c>
      <c r="AA2866" s="5">
        <f>IFERROR(VLOOKUP(tbl_HRMaster[[#This Row],[EmployeeID]],tbl_ManagerSurvey[[EmployeeID]:[PerformanceRating]],3,FALSE),"Not Found")</f>
        <v>3</v>
      </c>
      <c r="AB2866" s="5" t="str">
        <f>IF(tbl_HRMaster[[#This Row],[Attrition]]="Yes","Left","Active")</f>
        <v>Active</v>
      </c>
      <c r="AC2866" s="5" t="str">
        <f>_xlfn.IFS(tbl_HRMaster[[#This Row],[Age]]&lt;25,"Under 25",tbl_HRMaster[[#This Row],[Age]]&lt;35,"25-34",tbl_HRMaster[[#This Row],[Age]]&lt;45,"35-44",tbl_HRMaster[[#This Row],[Age]]&lt;55,"45-54",TRUE,"Above 54")</f>
        <v>25-34</v>
      </c>
      <c r="AD2866" s="5" t="str">
        <f>_xlfn.IFS(
tbl_HRMaster[[#This Row],[YearsAtCompany]]&lt;2,"&lt; 2 Years",
tbl_HRMaster[[#This Row],[YearsAtCompany]]&lt;5,"2-4 Years",
tbl_HRMaster[[#This Row],[YearsAtCompany]]&lt;10,"5-9 Years",
TRUE,"10+ Years"
)</f>
        <v>2-4 Years</v>
      </c>
      <c r="AE2866" s="5">
        <f>IF(tbl_HRMaster[[#This Row],[Attrition]]="Yes",1,0)</f>
        <v>0</v>
      </c>
    </row>
    <row r="2867" spans="1:31" x14ac:dyDescent="0.25">
      <c r="A2867">
        <v>35</v>
      </c>
      <c r="B2867" t="s">
        <v>21</v>
      </c>
      <c r="C2867" t="s">
        <v>22</v>
      </c>
      <c r="D2867" t="s">
        <v>23</v>
      </c>
      <c r="E2867">
        <v>2</v>
      </c>
      <c r="F2867">
        <v>4</v>
      </c>
      <c r="G2867" t="s">
        <v>45</v>
      </c>
      <c r="H2867">
        <v>1250</v>
      </c>
      <c r="I2867" t="s">
        <v>34</v>
      </c>
      <c r="J2867">
        <v>3</v>
      </c>
      <c r="K2867" t="s">
        <v>42</v>
      </c>
      <c r="L2867" t="s">
        <v>27</v>
      </c>
      <c r="M2867">
        <v>104660</v>
      </c>
      <c r="N2867">
        <v>1</v>
      </c>
      <c r="O2867">
        <v>13</v>
      </c>
      <c r="P2867">
        <v>0</v>
      </c>
      <c r="Q2867">
        <v>2</v>
      </c>
      <c r="R2867">
        <v>1</v>
      </c>
      <c r="S2867">
        <v>2</v>
      </c>
      <c r="T2867">
        <v>2</v>
      </c>
      <c r="U2867">
        <v>2</v>
      </c>
      <c r="V2867">
        <f>COUNTIF(tbl_HRMaster[EmployeeID],tbl_HRMaster[[#This Row],[EmployeeID]])</f>
        <v>1</v>
      </c>
      <c r="W2867">
        <f>IFERROR(INDEX(tbl_EmployeeSurvey[EnvironmentSatisfaction],MATCH(tbl_HRMaster[[#This Row],[EmployeeID]],tbl_EmployeeSurvey[EmployeeID],0)),"Not Found")</f>
        <v>4</v>
      </c>
      <c r="X2867">
        <f>IFERROR(INDEX(tbl_EmployeeSurvey[JobSatisfaction],MATCH(tbl_HRMaster[[#This Row],[EmployeeID]],tbl_EmployeeSurvey[EmployeeID],0)),"Not Found")</f>
        <v>4</v>
      </c>
      <c r="Y2867" s="5">
        <f>IFERROR(INDEX(tbl_EmployeeSurvey[WorkLifeBalance],MATCH(tbl_HRMaster[[#This Row],[EmployeeID]],tbl_EmployeeSurvey[EmployeeID],0)),"Not Found")</f>
        <v>3</v>
      </c>
      <c r="Z2867" s="5">
        <f>IFERROR(VLOOKUP(tbl_HRMaster[[#This Row],[EmployeeID]],tbl_ManagerSurvey[[EmployeeID]:[PerformanceRating]],2,FALSE),"Not Found")</f>
        <v>3</v>
      </c>
      <c r="AA2867" s="5">
        <f>IFERROR(VLOOKUP(tbl_HRMaster[[#This Row],[EmployeeID]],tbl_ManagerSurvey[[EmployeeID]:[PerformanceRating]],3,FALSE),"Not Found")</f>
        <v>3</v>
      </c>
      <c r="AB2867" s="5" t="str">
        <f>IF(tbl_HRMaster[[#This Row],[Attrition]]="Yes","Left","Active")</f>
        <v>Active</v>
      </c>
      <c r="AC2867" s="5" t="str">
        <f>_xlfn.IFS(tbl_HRMaster[[#This Row],[Age]]&lt;25,"Under 25",tbl_HRMaster[[#This Row],[Age]]&lt;35,"25-34",tbl_HRMaster[[#This Row],[Age]]&lt;45,"35-44",tbl_HRMaster[[#This Row],[Age]]&lt;55,"45-54",TRUE,"Above 54")</f>
        <v>35-44</v>
      </c>
      <c r="AD2867" s="5" t="str">
        <f>_xlfn.IFS(
tbl_HRMaster[[#This Row],[YearsAtCompany]]&lt;2,"&lt; 2 Years",
tbl_HRMaster[[#This Row],[YearsAtCompany]]&lt;5,"2-4 Years",
tbl_HRMaster[[#This Row],[YearsAtCompany]]&lt;10,"5-9 Years",
TRUE,"10+ Years"
)</f>
        <v>2-4 Years</v>
      </c>
      <c r="AE2867" s="5">
        <f>IF(tbl_HRMaster[[#This Row],[Attrition]]="Yes",1,0)</f>
        <v>0</v>
      </c>
    </row>
    <row r="2868" spans="1:31" x14ac:dyDescent="0.25">
      <c r="A2868">
        <v>35</v>
      </c>
      <c r="B2868" t="s">
        <v>21</v>
      </c>
      <c r="C2868" t="s">
        <v>22</v>
      </c>
      <c r="D2868" t="s">
        <v>23</v>
      </c>
      <c r="E2868">
        <v>2</v>
      </c>
      <c r="F2868">
        <v>4</v>
      </c>
      <c r="G2868" t="s">
        <v>45</v>
      </c>
      <c r="H2868">
        <v>2720</v>
      </c>
      <c r="I2868" t="s">
        <v>34</v>
      </c>
      <c r="J2868">
        <v>3</v>
      </c>
      <c r="K2868" t="s">
        <v>42</v>
      </c>
      <c r="L2868" t="s">
        <v>27</v>
      </c>
      <c r="M2868">
        <v>104660</v>
      </c>
      <c r="N2868">
        <v>1</v>
      </c>
      <c r="O2868">
        <v>13</v>
      </c>
      <c r="P2868">
        <v>0</v>
      </c>
      <c r="Q2868">
        <v>2</v>
      </c>
      <c r="R2868">
        <v>1</v>
      </c>
      <c r="S2868">
        <v>2</v>
      </c>
      <c r="T2868">
        <v>2</v>
      </c>
      <c r="U2868">
        <v>2</v>
      </c>
      <c r="V2868">
        <f>COUNTIF(tbl_HRMaster[EmployeeID],tbl_HRMaster[[#This Row],[EmployeeID]])</f>
        <v>1</v>
      </c>
      <c r="W2868">
        <f>IFERROR(INDEX(tbl_EmployeeSurvey[EnvironmentSatisfaction],MATCH(tbl_HRMaster[[#This Row],[EmployeeID]],tbl_EmployeeSurvey[EmployeeID],0)),"Not Found")</f>
        <v>4</v>
      </c>
      <c r="X2868">
        <f>IFERROR(INDEX(tbl_EmployeeSurvey[JobSatisfaction],MATCH(tbl_HRMaster[[#This Row],[EmployeeID]],tbl_EmployeeSurvey[EmployeeID],0)),"Not Found")</f>
        <v>4</v>
      </c>
      <c r="Y2868" s="5">
        <f>IFERROR(INDEX(tbl_EmployeeSurvey[WorkLifeBalance],MATCH(tbl_HRMaster[[#This Row],[EmployeeID]],tbl_EmployeeSurvey[EmployeeID],0)),"Not Found")</f>
        <v>3</v>
      </c>
      <c r="Z2868" s="5">
        <f>IFERROR(VLOOKUP(tbl_HRMaster[[#This Row],[EmployeeID]],tbl_ManagerSurvey[[EmployeeID]:[PerformanceRating]],2,FALSE),"Not Found")</f>
        <v>3</v>
      </c>
      <c r="AA2868" s="5">
        <f>IFERROR(VLOOKUP(tbl_HRMaster[[#This Row],[EmployeeID]],tbl_ManagerSurvey[[EmployeeID]:[PerformanceRating]],3,FALSE),"Not Found")</f>
        <v>3</v>
      </c>
      <c r="AB2868" s="5" t="str">
        <f>IF(tbl_HRMaster[[#This Row],[Attrition]]="Yes","Left","Active")</f>
        <v>Active</v>
      </c>
      <c r="AC2868" s="5" t="str">
        <f>_xlfn.IFS(tbl_HRMaster[[#This Row],[Age]]&lt;25,"Under 25",tbl_HRMaster[[#This Row],[Age]]&lt;35,"25-34",tbl_HRMaster[[#This Row],[Age]]&lt;45,"35-44",tbl_HRMaster[[#This Row],[Age]]&lt;55,"45-54",TRUE,"Above 54")</f>
        <v>35-44</v>
      </c>
      <c r="AD2868" s="5" t="str">
        <f>_xlfn.IFS(
tbl_HRMaster[[#This Row],[YearsAtCompany]]&lt;2,"&lt; 2 Years",
tbl_HRMaster[[#This Row],[YearsAtCompany]]&lt;5,"2-4 Years",
tbl_HRMaster[[#This Row],[YearsAtCompany]]&lt;10,"5-9 Years",
TRUE,"10+ Years"
)</f>
        <v>2-4 Years</v>
      </c>
      <c r="AE2868" s="5">
        <f>IF(tbl_HRMaster[[#This Row],[Attrition]]="Yes",1,0)</f>
        <v>0</v>
      </c>
    </row>
    <row r="2869" spans="1:31" x14ac:dyDescent="0.25">
      <c r="A2869">
        <v>35</v>
      </c>
      <c r="B2869" t="s">
        <v>21</v>
      </c>
      <c r="C2869" t="s">
        <v>22</v>
      </c>
      <c r="D2869" t="s">
        <v>23</v>
      </c>
      <c r="E2869">
        <v>2</v>
      </c>
      <c r="F2869">
        <v>4</v>
      </c>
      <c r="G2869" t="s">
        <v>45</v>
      </c>
      <c r="H2869">
        <v>4190</v>
      </c>
      <c r="I2869" t="s">
        <v>34</v>
      </c>
      <c r="J2869">
        <v>3</v>
      </c>
      <c r="K2869" t="s">
        <v>42</v>
      </c>
      <c r="L2869" t="s">
        <v>27</v>
      </c>
      <c r="M2869">
        <v>104660</v>
      </c>
      <c r="N2869">
        <v>1</v>
      </c>
      <c r="O2869">
        <v>13</v>
      </c>
      <c r="P2869">
        <v>0</v>
      </c>
      <c r="Q2869">
        <v>2</v>
      </c>
      <c r="R2869">
        <v>1</v>
      </c>
      <c r="S2869">
        <v>2</v>
      </c>
      <c r="T2869">
        <v>2</v>
      </c>
      <c r="U2869">
        <v>2</v>
      </c>
      <c r="V2869">
        <f>COUNTIF(tbl_HRMaster[EmployeeID],tbl_HRMaster[[#This Row],[EmployeeID]])</f>
        <v>1</v>
      </c>
      <c r="W2869">
        <f>IFERROR(INDEX(tbl_EmployeeSurvey[EnvironmentSatisfaction],MATCH(tbl_HRMaster[[#This Row],[EmployeeID]],tbl_EmployeeSurvey[EmployeeID],0)),"Not Found")</f>
        <v>4</v>
      </c>
      <c r="X2869">
        <f>IFERROR(INDEX(tbl_EmployeeSurvey[JobSatisfaction],MATCH(tbl_HRMaster[[#This Row],[EmployeeID]],tbl_EmployeeSurvey[EmployeeID],0)),"Not Found")</f>
        <v>4</v>
      </c>
      <c r="Y2869" s="5">
        <f>IFERROR(INDEX(tbl_EmployeeSurvey[WorkLifeBalance],MATCH(tbl_HRMaster[[#This Row],[EmployeeID]],tbl_EmployeeSurvey[EmployeeID],0)),"Not Found")</f>
        <v>3</v>
      </c>
      <c r="Z2869" s="5">
        <f>IFERROR(VLOOKUP(tbl_HRMaster[[#This Row],[EmployeeID]],tbl_ManagerSurvey[[EmployeeID]:[PerformanceRating]],2,FALSE),"Not Found")</f>
        <v>3</v>
      </c>
      <c r="AA2869" s="5">
        <f>IFERROR(VLOOKUP(tbl_HRMaster[[#This Row],[EmployeeID]],tbl_ManagerSurvey[[EmployeeID]:[PerformanceRating]],3,FALSE),"Not Found")</f>
        <v>3</v>
      </c>
      <c r="AB2869" s="5" t="str">
        <f>IF(tbl_HRMaster[[#This Row],[Attrition]]="Yes","Left","Active")</f>
        <v>Active</v>
      </c>
      <c r="AC2869" s="5" t="str">
        <f>_xlfn.IFS(tbl_HRMaster[[#This Row],[Age]]&lt;25,"Under 25",tbl_HRMaster[[#This Row],[Age]]&lt;35,"25-34",tbl_HRMaster[[#This Row],[Age]]&lt;45,"35-44",tbl_HRMaster[[#This Row],[Age]]&lt;55,"45-54",TRUE,"Above 54")</f>
        <v>35-44</v>
      </c>
      <c r="AD2869" s="5" t="str">
        <f>_xlfn.IFS(
tbl_HRMaster[[#This Row],[YearsAtCompany]]&lt;2,"&lt; 2 Years",
tbl_HRMaster[[#This Row],[YearsAtCompany]]&lt;5,"2-4 Years",
tbl_HRMaster[[#This Row],[YearsAtCompany]]&lt;10,"5-9 Years",
TRUE,"10+ Years"
)</f>
        <v>2-4 Years</v>
      </c>
      <c r="AE2869" s="5">
        <f>IF(tbl_HRMaster[[#This Row],[Attrition]]="Yes",1,0)</f>
        <v>0</v>
      </c>
    </row>
    <row r="2870" spans="1:31" x14ac:dyDescent="0.25">
      <c r="A2870">
        <v>22</v>
      </c>
      <c r="B2870" t="s">
        <v>21</v>
      </c>
      <c r="C2870" t="s">
        <v>22</v>
      </c>
      <c r="D2870" t="s">
        <v>30</v>
      </c>
      <c r="E2870">
        <v>3</v>
      </c>
      <c r="F2870">
        <v>3</v>
      </c>
      <c r="G2870" t="s">
        <v>38</v>
      </c>
      <c r="H2870">
        <v>1373</v>
      </c>
      <c r="I2870" t="s">
        <v>34</v>
      </c>
      <c r="J2870">
        <v>1</v>
      </c>
      <c r="K2870" t="s">
        <v>40</v>
      </c>
      <c r="L2870" t="s">
        <v>27</v>
      </c>
      <c r="M2870">
        <v>132690</v>
      </c>
      <c r="N2870">
        <v>1</v>
      </c>
      <c r="O2870">
        <v>25</v>
      </c>
      <c r="P2870">
        <v>1</v>
      </c>
      <c r="Q2870">
        <v>2</v>
      </c>
      <c r="R2870">
        <v>2</v>
      </c>
      <c r="S2870">
        <v>2</v>
      </c>
      <c r="T2870">
        <v>2</v>
      </c>
      <c r="U2870">
        <v>2</v>
      </c>
      <c r="V2870">
        <f>COUNTIF(tbl_HRMaster[EmployeeID],tbl_HRMaster[[#This Row],[EmployeeID]])</f>
        <v>1</v>
      </c>
      <c r="W2870">
        <f>IFERROR(INDEX(tbl_EmployeeSurvey[EnvironmentSatisfaction],MATCH(tbl_HRMaster[[#This Row],[EmployeeID]],tbl_EmployeeSurvey[EmployeeID],0)),"Not Found")</f>
        <v>3</v>
      </c>
      <c r="X2870">
        <f>IFERROR(INDEX(tbl_EmployeeSurvey[JobSatisfaction],MATCH(tbl_HRMaster[[#This Row],[EmployeeID]],tbl_EmployeeSurvey[EmployeeID],0)),"Not Found")</f>
        <v>4</v>
      </c>
      <c r="Y2870" s="5">
        <f>IFERROR(INDEX(tbl_EmployeeSurvey[WorkLifeBalance],MATCH(tbl_HRMaster[[#This Row],[EmployeeID]],tbl_EmployeeSurvey[EmployeeID],0)),"Not Found")</f>
        <v>3</v>
      </c>
      <c r="Z2870" s="5">
        <f>IFERROR(VLOOKUP(tbl_HRMaster[[#This Row],[EmployeeID]],tbl_ManagerSurvey[[EmployeeID]:[PerformanceRating]],2,FALSE),"Not Found")</f>
        <v>3</v>
      </c>
      <c r="AA2870" s="5">
        <f>IFERROR(VLOOKUP(tbl_HRMaster[[#This Row],[EmployeeID]],tbl_ManagerSurvey[[EmployeeID]:[PerformanceRating]],3,FALSE),"Not Found")</f>
        <v>4</v>
      </c>
      <c r="AB2870" s="5" t="str">
        <f>IF(tbl_HRMaster[[#This Row],[Attrition]]="Yes","Left","Active")</f>
        <v>Active</v>
      </c>
      <c r="AC2870" s="5" t="str">
        <f>_xlfn.IFS(tbl_HRMaster[[#This Row],[Age]]&lt;25,"Under 25",tbl_HRMaster[[#This Row],[Age]]&lt;35,"25-34",tbl_HRMaster[[#This Row],[Age]]&lt;45,"35-44",tbl_HRMaster[[#This Row],[Age]]&lt;55,"45-54",TRUE,"Above 54")</f>
        <v>Under 25</v>
      </c>
      <c r="AD2870" s="5" t="str">
        <f>_xlfn.IFS(
tbl_HRMaster[[#This Row],[YearsAtCompany]]&lt;2,"&lt; 2 Years",
tbl_HRMaster[[#This Row],[YearsAtCompany]]&lt;5,"2-4 Years",
tbl_HRMaster[[#This Row],[YearsAtCompany]]&lt;10,"5-9 Years",
TRUE,"10+ Years"
)</f>
        <v>2-4 Years</v>
      </c>
      <c r="AE2870" s="5">
        <f>IF(tbl_HRMaster[[#This Row],[Attrition]]="Yes",1,0)</f>
        <v>0</v>
      </c>
    </row>
    <row r="2871" spans="1:31" x14ac:dyDescent="0.25">
      <c r="A2871">
        <v>22</v>
      </c>
      <c r="B2871" t="s">
        <v>21</v>
      </c>
      <c r="C2871" t="s">
        <v>22</v>
      </c>
      <c r="D2871" t="s">
        <v>30</v>
      </c>
      <c r="E2871">
        <v>3</v>
      </c>
      <c r="F2871">
        <v>3</v>
      </c>
      <c r="G2871" t="s">
        <v>38</v>
      </c>
      <c r="H2871">
        <v>2843</v>
      </c>
      <c r="I2871" t="s">
        <v>34</v>
      </c>
      <c r="J2871">
        <v>1</v>
      </c>
      <c r="K2871" t="s">
        <v>40</v>
      </c>
      <c r="L2871" t="s">
        <v>27</v>
      </c>
      <c r="M2871">
        <v>132690</v>
      </c>
      <c r="N2871">
        <v>1</v>
      </c>
      <c r="O2871">
        <v>25</v>
      </c>
      <c r="P2871">
        <v>1</v>
      </c>
      <c r="Q2871">
        <v>2</v>
      </c>
      <c r="R2871">
        <v>2</v>
      </c>
      <c r="S2871">
        <v>2</v>
      </c>
      <c r="T2871">
        <v>2</v>
      </c>
      <c r="U2871">
        <v>2</v>
      </c>
      <c r="V2871">
        <f>COUNTIF(tbl_HRMaster[EmployeeID],tbl_HRMaster[[#This Row],[EmployeeID]])</f>
        <v>1</v>
      </c>
      <c r="W2871">
        <f>IFERROR(INDEX(tbl_EmployeeSurvey[EnvironmentSatisfaction],MATCH(tbl_HRMaster[[#This Row],[EmployeeID]],tbl_EmployeeSurvey[EmployeeID],0)),"Not Found")</f>
        <v>3</v>
      </c>
      <c r="X2871">
        <f>IFERROR(INDEX(tbl_EmployeeSurvey[JobSatisfaction],MATCH(tbl_HRMaster[[#This Row],[EmployeeID]],tbl_EmployeeSurvey[EmployeeID],0)),"Not Found")</f>
        <v>4</v>
      </c>
      <c r="Y2871" s="5">
        <f>IFERROR(INDEX(tbl_EmployeeSurvey[WorkLifeBalance],MATCH(tbl_HRMaster[[#This Row],[EmployeeID]],tbl_EmployeeSurvey[EmployeeID],0)),"Not Found")</f>
        <v>3</v>
      </c>
      <c r="Z2871" s="5">
        <f>IFERROR(VLOOKUP(tbl_HRMaster[[#This Row],[EmployeeID]],tbl_ManagerSurvey[[EmployeeID]:[PerformanceRating]],2,FALSE),"Not Found")</f>
        <v>3</v>
      </c>
      <c r="AA2871" s="5">
        <f>IFERROR(VLOOKUP(tbl_HRMaster[[#This Row],[EmployeeID]],tbl_ManagerSurvey[[EmployeeID]:[PerformanceRating]],3,FALSE),"Not Found")</f>
        <v>4</v>
      </c>
      <c r="AB2871" s="5" t="str">
        <f>IF(tbl_HRMaster[[#This Row],[Attrition]]="Yes","Left","Active")</f>
        <v>Active</v>
      </c>
      <c r="AC2871" s="5" t="str">
        <f>_xlfn.IFS(tbl_HRMaster[[#This Row],[Age]]&lt;25,"Under 25",tbl_HRMaster[[#This Row],[Age]]&lt;35,"25-34",tbl_HRMaster[[#This Row],[Age]]&lt;45,"35-44",tbl_HRMaster[[#This Row],[Age]]&lt;55,"45-54",TRUE,"Above 54")</f>
        <v>Under 25</v>
      </c>
      <c r="AD2871" s="5" t="str">
        <f>_xlfn.IFS(
tbl_HRMaster[[#This Row],[YearsAtCompany]]&lt;2,"&lt; 2 Years",
tbl_HRMaster[[#This Row],[YearsAtCompany]]&lt;5,"2-4 Years",
tbl_HRMaster[[#This Row],[YearsAtCompany]]&lt;10,"5-9 Years",
TRUE,"10+ Years"
)</f>
        <v>2-4 Years</v>
      </c>
      <c r="AE2871" s="5">
        <f>IF(tbl_HRMaster[[#This Row],[Attrition]]="Yes",1,0)</f>
        <v>0</v>
      </c>
    </row>
    <row r="2872" spans="1:31" x14ac:dyDescent="0.25">
      <c r="A2872">
        <v>22</v>
      </c>
      <c r="B2872" t="s">
        <v>21</v>
      </c>
      <c r="C2872" t="s">
        <v>22</v>
      </c>
      <c r="D2872" t="s">
        <v>30</v>
      </c>
      <c r="E2872">
        <v>3</v>
      </c>
      <c r="F2872">
        <v>3</v>
      </c>
      <c r="G2872" t="s">
        <v>38</v>
      </c>
      <c r="H2872">
        <v>4313</v>
      </c>
      <c r="I2872" t="s">
        <v>34</v>
      </c>
      <c r="J2872">
        <v>1</v>
      </c>
      <c r="K2872" t="s">
        <v>40</v>
      </c>
      <c r="L2872" t="s">
        <v>27</v>
      </c>
      <c r="M2872">
        <v>132690</v>
      </c>
      <c r="N2872">
        <v>1</v>
      </c>
      <c r="O2872">
        <v>25</v>
      </c>
      <c r="P2872">
        <v>1</v>
      </c>
      <c r="Q2872">
        <v>2</v>
      </c>
      <c r="R2872">
        <v>2</v>
      </c>
      <c r="S2872">
        <v>2</v>
      </c>
      <c r="T2872">
        <v>2</v>
      </c>
      <c r="U2872">
        <v>2</v>
      </c>
      <c r="V2872">
        <f>COUNTIF(tbl_HRMaster[EmployeeID],tbl_HRMaster[[#This Row],[EmployeeID]])</f>
        <v>1</v>
      </c>
      <c r="W2872">
        <f>IFERROR(INDEX(tbl_EmployeeSurvey[EnvironmentSatisfaction],MATCH(tbl_HRMaster[[#This Row],[EmployeeID]],tbl_EmployeeSurvey[EmployeeID],0)),"Not Found")</f>
        <v>3</v>
      </c>
      <c r="X2872">
        <f>IFERROR(INDEX(tbl_EmployeeSurvey[JobSatisfaction],MATCH(tbl_HRMaster[[#This Row],[EmployeeID]],tbl_EmployeeSurvey[EmployeeID],0)),"Not Found")</f>
        <v>4</v>
      </c>
      <c r="Y2872" s="5">
        <f>IFERROR(INDEX(tbl_EmployeeSurvey[WorkLifeBalance],MATCH(tbl_HRMaster[[#This Row],[EmployeeID]],tbl_EmployeeSurvey[EmployeeID],0)),"Not Found")</f>
        <v>3</v>
      </c>
      <c r="Z2872" s="5">
        <f>IFERROR(VLOOKUP(tbl_HRMaster[[#This Row],[EmployeeID]],tbl_ManagerSurvey[[EmployeeID]:[PerformanceRating]],2,FALSE),"Not Found")</f>
        <v>3</v>
      </c>
      <c r="AA2872" s="5">
        <f>IFERROR(VLOOKUP(tbl_HRMaster[[#This Row],[EmployeeID]],tbl_ManagerSurvey[[EmployeeID]:[PerformanceRating]],3,FALSE),"Not Found")</f>
        <v>4</v>
      </c>
      <c r="AB2872" s="5" t="str">
        <f>IF(tbl_HRMaster[[#This Row],[Attrition]]="Yes","Left","Active")</f>
        <v>Active</v>
      </c>
      <c r="AC2872" s="5" t="str">
        <f>_xlfn.IFS(tbl_HRMaster[[#This Row],[Age]]&lt;25,"Under 25",tbl_HRMaster[[#This Row],[Age]]&lt;35,"25-34",tbl_HRMaster[[#This Row],[Age]]&lt;45,"35-44",tbl_HRMaster[[#This Row],[Age]]&lt;55,"45-54",TRUE,"Above 54")</f>
        <v>Under 25</v>
      </c>
      <c r="AD2872" s="5" t="str">
        <f>_xlfn.IFS(
tbl_HRMaster[[#This Row],[YearsAtCompany]]&lt;2,"&lt; 2 Years",
tbl_HRMaster[[#This Row],[YearsAtCompany]]&lt;5,"2-4 Years",
tbl_HRMaster[[#This Row],[YearsAtCompany]]&lt;10,"5-9 Years",
TRUE,"10+ Years"
)</f>
        <v>2-4 Years</v>
      </c>
      <c r="AE2872" s="5">
        <f>IF(tbl_HRMaster[[#This Row],[Attrition]]="Yes",1,0)</f>
        <v>0</v>
      </c>
    </row>
    <row r="2873" spans="1:31" x14ac:dyDescent="0.25">
      <c r="A2873">
        <v>33</v>
      </c>
      <c r="B2873" t="s">
        <v>21</v>
      </c>
      <c r="C2873" t="s">
        <v>36</v>
      </c>
      <c r="D2873" t="s">
        <v>23</v>
      </c>
      <c r="E2873">
        <v>9</v>
      </c>
      <c r="F2873">
        <v>2</v>
      </c>
      <c r="G2873" t="s">
        <v>46</v>
      </c>
      <c r="H2873">
        <v>497</v>
      </c>
      <c r="I2873" t="s">
        <v>34</v>
      </c>
      <c r="J2873">
        <v>5</v>
      </c>
      <c r="K2873" t="s">
        <v>43</v>
      </c>
      <c r="L2873" t="s">
        <v>32</v>
      </c>
      <c r="M2873">
        <v>12000</v>
      </c>
      <c r="N2873">
        <v>0</v>
      </c>
      <c r="O2873">
        <v>11</v>
      </c>
      <c r="P2873">
        <v>1</v>
      </c>
      <c r="Q2873">
        <v>3</v>
      </c>
      <c r="R2873">
        <v>3</v>
      </c>
      <c r="S2873">
        <v>2</v>
      </c>
      <c r="T2873">
        <v>2</v>
      </c>
      <c r="U2873">
        <v>2</v>
      </c>
      <c r="V2873">
        <f>COUNTIF(tbl_HRMaster[EmployeeID],tbl_HRMaster[[#This Row],[EmployeeID]])</f>
        <v>1</v>
      </c>
      <c r="W2873">
        <f>IFERROR(INDEX(tbl_EmployeeSurvey[EnvironmentSatisfaction],MATCH(tbl_HRMaster[[#This Row],[EmployeeID]],tbl_EmployeeSurvey[EmployeeID],0)),"Not Found")</f>
        <v>2</v>
      </c>
      <c r="X2873">
        <f>IFERROR(INDEX(tbl_EmployeeSurvey[JobSatisfaction],MATCH(tbl_HRMaster[[#This Row],[EmployeeID]],tbl_EmployeeSurvey[EmployeeID],0)),"Not Found")</f>
        <v>4</v>
      </c>
      <c r="Y2873" s="5">
        <f>IFERROR(INDEX(tbl_EmployeeSurvey[WorkLifeBalance],MATCH(tbl_HRMaster[[#This Row],[EmployeeID]],tbl_EmployeeSurvey[EmployeeID],0)),"Not Found")</f>
        <v>2</v>
      </c>
      <c r="Z2873" s="5">
        <f>IFERROR(VLOOKUP(tbl_HRMaster[[#This Row],[EmployeeID]],tbl_ManagerSurvey[[EmployeeID]:[PerformanceRating]],2,FALSE),"Not Found")</f>
        <v>3</v>
      </c>
      <c r="AA2873" s="5">
        <f>IFERROR(VLOOKUP(tbl_HRMaster[[#This Row],[EmployeeID]],tbl_ManagerSurvey[[EmployeeID]:[PerformanceRating]],3,FALSE),"Not Found")</f>
        <v>3</v>
      </c>
      <c r="AB2873" s="5" t="str">
        <f>IF(tbl_HRMaster[[#This Row],[Attrition]]="Yes","Left","Active")</f>
        <v>Active</v>
      </c>
      <c r="AC2873" s="5" t="str">
        <f>_xlfn.IFS(tbl_HRMaster[[#This Row],[Age]]&lt;25,"Under 25",tbl_HRMaster[[#This Row],[Age]]&lt;35,"25-34",tbl_HRMaster[[#This Row],[Age]]&lt;45,"35-44",tbl_HRMaster[[#This Row],[Age]]&lt;55,"45-54",TRUE,"Above 54")</f>
        <v>25-34</v>
      </c>
      <c r="AD2873" s="5" t="str">
        <f>_xlfn.IFS(
tbl_HRMaster[[#This Row],[YearsAtCompany]]&lt;2,"&lt; 2 Years",
tbl_HRMaster[[#This Row],[YearsAtCompany]]&lt;5,"2-4 Years",
tbl_HRMaster[[#This Row],[YearsAtCompany]]&lt;10,"5-9 Years",
TRUE,"10+ Years"
)</f>
        <v>2-4 Years</v>
      </c>
      <c r="AE2873" s="5">
        <f>IF(tbl_HRMaster[[#This Row],[Attrition]]="Yes",1,0)</f>
        <v>0</v>
      </c>
    </row>
    <row r="2874" spans="1:31" x14ac:dyDescent="0.25">
      <c r="A2874">
        <v>33</v>
      </c>
      <c r="B2874" t="s">
        <v>21</v>
      </c>
      <c r="C2874" t="s">
        <v>36</v>
      </c>
      <c r="D2874" t="s">
        <v>23</v>
      </c>
      <c r="E2874">
        <v>9</v>
      </c>
      <c r="F2874">
        <v>2</v>
      </c>
      <c r="G2874" t="s">
        <v>46</v>
      </c>
      <c r="H2874">
        <v>1967</v>
      </c>
      <c r="I2874" t="s">
        <v>34</v>
      </c>
      <c r="J2874">
        <v>5</v>
      </c>
      <c r="K2874" t="s">
        <v>43</v>
      </c>
      <c r="L2874" t="s">
        <v>32</v>
      </c>
      <c r="M2874">
        <v>12000</v>
      </c>
      <c r="N2874">
        <v>0</v>
      </c>
      <c r="O2874">
        <v>11</v>
      </c>
      <c r="P2874">
        <v>1</v>
      </c>
      <c r="Q2874">
        <v>3</v>
      </c>
      <c r="R2874">
        <v>3</v>
      </c>
      <c r="S2874">
        <v>2</v>
      </c>
      <c r="T2874">
        <v>2</v>
      </c>
      <c r="U2874">
        <v>2</v>
      </c>
      <c r="V2874">
        <f>COUNTIF(tbl_HRMaster[EmployeeID],tbl_HRMaster[[#This Row],[EmployeeID]])</f>
        <v>1</v>
      </c>
      <c r="W2874">
        <f>IFERROR(INDEX(tbl_EmployeeSurvey[EnvironmentSatisfaction],MATCH(tbl_HRMaster[[#This Row],[EmployeeID]],tbl_EmployeeSurvey[EmployeeID],0)),"Not Found")</f>
        <v>2</v>
      </c>
      <c r="X2874">
        <f>IFERROR(INDEX(tbl_EmployeeSurvey[JobSatisfaction],MATCH(tbl_HRMaster[[#This Row],[EmployeeID]],tbl_EmployeeSurvey[EmployeeID],0)),"Not Found")</f>
        <v>4</v>
      </c>
      <c r="Y2874" s="5">
        <f>IFERROR(INDEX(tbl_EmployeeSurvey[WorkLifeBalance],MATCH(tbl_HRMaster[[#This Row],[EmployeeID]],tbl_EmployeeSurvey[EmployeeID],0)),"Not Found")</f>
        <v>2</v>
      </c>
      <c r="Z2874" s="5">
        <f>IFERROR(VLOOKUP(tbl_HRMaster[[#This Row],[EmployeeID]],tbl_ManagerSurvey[[EmployeeID]:[PerformanceRating]],2,FALSE),"Not Found")</f>
        <v>3</v>
      </c>
      <c r="AA2874" s="5">
        <f>IFERROR(VLOOKUP(tbl_HRMaster[[#This Row],[EmployeeID]],tbl_ManagerSurvey[[EmployeeID]:[PerformanceRating]],3,FALSE),"Not Found")</f>
        <v>3</v>
      </c>
      <c r="AB2874" s="5" t="str">
        <f>IF(tbl_HRMaster[[#This Row],[Attrition]]="Yes","Left","Active")</f>
        <v>Active</v>
      </c>
      <c r="AC2874" s="5" t="str">
        <f>_xlfn.IFS(tbl_HRMaster[[#This Row],[Age]]&lt;25,"Under 25",tbl_HRMaster[[#This Row],[Age]]&lt;35,"25-34",tbl_HRMaster[[#This Row],[Age]]&lt;45,"35-44",tbl_HRMaster[[#This Row],[Age]]&lt;55,"45-54",TRUE,"Above 54")</f>
        <v>25-34</v>
      </c>
      <c r="AD2874" s="5" t="str">
        <f>_xlfn.IFS(
tbl_HRMaster[[#This Row],[YearsAtCompany]]&lt;2,"&lt; 2 Years",
tbl_HRMaster[[#This Row],[YearsAtCompany]]&lt;5,"2-4 Years",
tbl_HRMaster[[#This Row],[YearsAtCompany]]&lt;10,"5-9 Years",
TRUE,"10+ Years"
)</f>
        <v>2-4 Years</v>
      </c>
      <c r="AE2874" s="5">
        <f>IF(tbl_HRMaster[[#This Row],[Attrition]]="Yes",1,0)</f>
        <v>0</v>
      </c>
    </row>
    <row r="2875" spans="1:31" x14ac:dyDescent="0.25">
      <c r="A2875">
        <v>33</v>
      </c>
      <c r="B2875" t="s">
        <v>21</v>
      </c>
      <c r="C2875" t="s">
        <v>36</v>
      </c>
      <c r="D2875" t="s">
        <v>23</v>
      </c>
      <c r="E2875">
        <v>9</v>
      </c>
      <c r="F2875">
        <v>2</v>
      </c>
      <c r="G2875" t="s">
        <v>46</v>
      </c>
      <c r="H2875">
        <v>3437</v>
      </c>
      <c r="I2875" t="s">
        <v>34</v>
      </c>
      <c r="J2875">
        <v>5</v>
      </c>
      <c r="K2875" t="s">
        <v>43</v>
      </c>
      <c r="L2875" t="s">
        <v>32</v>
      </c>
      <c r="M2875">
        <v>12000</v>
      </c>
      <c r="N2875">
        <v>0</v>
      </c>
      <c r="O2875">
        <v>11</v>
      </c>
      <c r="P2875">
        <v>1</v>
      </c>
      <c r="Q2875">
        <v>3</v>
      </c>
      <c r="R2875">
        <v>3</v>
      </c>
      <c r="S2875">
        <v>2</v>
      </c>
      <c r="T2875">
        <v>2</v>
      </c>
      <c r="U2875">
        <v>2</v>
      </c>
      <c r="V2875">
        <f>COUNTIF(tbl_HRMaster[EmployeeID],tbl_HRMaster[[#This Row],[EmployeeID]])</f>
        <v>1</v>
      </c>
      <c r="W2875">
        <f>IFERROR(INDEX(tbl_EmployeeSurvey[EnvironmentSatisfaction],MATCH(tbl_HRMaster[[#This Row],[EmployeeID]],tbl_EmployeeSurvey[EmployeeID],0)),"Not Found")</f>
        <v>2</v>
      </c>
      <c r="X2875">
        <f>IFERROR(INDEX(tbl_EmployeeSurvey[JobSatisfaction],MATCH(tbl_HRMaster[[#This Row],[EmployeeID]],tbl_EmployeeSurvey[EmployeeID],0)),"Not Found")</f>
        <v>4</v>
      </c>
      <c r="Y2875" s="5">
        <f>IFERROR(INDEX(tbl_EmployeeSurvey[WorkLifeBalance],MATCH(tbl_HRMaster[[#This Row],[EmployeeID]],tbl_EmployeeSurvey[EmployeeID],0)),"Not Found")</f>
        <v>2</v>
      </c>
      <c r="Z2875" s="5">
        <f>IFERROR(VLOOKUP(tbl_HRMaster[[#This Row],[EmployeeID]],tbl_ManagerSurvey[[EmployeeID]:[PerformanceRating]],2,FALSE),"Not Found")</f>
        <v>3</v>
      </c>
      <c r="AA2875" s="5">
        <f>IFERROR(VLOOKUP(tbl_HRMaster[[#This Row],[EmployeeID]],tbl_ManagerSurvey[[EmployeeID]:[PerformanceRating]],3,FALSE),"Not Found")</f>
        <v>3</v>
      </c>
      <c r="AB2875" s="5" t="str">
        <f>IF(tbl_HRMaster[[#This Row],[Attrition]]="Yes","Left","Active")</f>
        <v>Active</v>
      </c>
      <c r="AC2875" s="5" t="str">
        <f>_xlfn.IFS(tbl_HRMaster[[#This Row],[Age]]&lt;25,"Under 25",tbl_HRMaster[[#This Row],[Age]]&lt;35,"25-34",tbl_HRMaster[[#This Row],[Age]]&lt;45,"35-44",tbl_HRMaster[[#This Row],[Age]]&lt;55,"45-54",TRUE,"Above 54")</f>
        <v>25-34</v>
      </c>
      <c r="AD2875" s="5" t="str">
        <f>_xlfn.IFS(
tbl_HRMaster[[#This Row],[YearsAtCompany]]&lt;2,"&lt; 2 Years",
tbl_HRMaster[[#This Row],[YearsAtCompany]]&lt;5,"2-4 Years",
tbl_HRMaster[[#This Row],[YearsAtCompany]]&lt;10,"5-9 Years",
TRUE,"10+ Years"
)</f>
        <v>2-4 Years</v>
      </c>
      <c r="AE2875" s="5">
        <f>IF(tbl_HRMaster[[#This Row],[Attrition]]="Yes",1,0)</f>
        <v>0</v>
      </c>
    </row>
    <row r="2876" spans="1:31" x14ac:dyDescent="0.25">
      <c r="A2876">
        <v>31</v>
      </c>
      <c r="B2876" t="s">
        <v>21</v>
      </c>
      <c r="C2876" t="s">
        <v>22</v>
      </c>
      <c r="D2876" t="s">
        <v>23</v>
      </c>
      <c r="E2876">
        <v>16</v>
      </c>
      <c r="F2876">
        <v>4</v>
      </c>
      <c r="G2876" t="s">
        <v>45</v>
      </c>
      <c r="H2876">
        <v>55</v>
      </c>
      <c r="I2876" t="s">
        <v>25</v>
      </c>
      <c r="J2876">
        <v>2</v>
      </c>
      <c r="K2876" t="s">
        <v>31</v>
      </c>
      <c r="L2876" t="s">
        <v>41</v>
      </c>
      <c r="M2876">
        <v>28040</v>
      </c>
      <c r="N2876">
        <v>0</v>
      </c>
      <c r="O2876">
        <v>19</v>
      </c>
      <c r="P2876">
        <v>2</v>
      </c>
      <c r="Q2876">
        <v>3</v>
      </c>
      <c r="R2876">
        <v>0</v>
      </c>
      <c r="S2876">
        <v>2</v>
      </c>
      <c r="T2876">
        <v>2</v>
      </c>
      <c r="U2876">
        <v>2</v>
      </c>
      <c r="V2876">
        <f>COUNTIF(tbl_HRMaster[EmployeeID],tbl_HRMaster[[#This Row],[EmployeeID]])</f>
        <v>1</v>
      </c>
      <c r="W2876">
        <f>IFERROR(INDEX(tbl_EmployeeSurvey[EnvironmentSatisfaction],MATCH(tbl_HRMaster[[#This Row],[EmployeeID]],tbl_EmployeeSurvey[EmployeeID],0)),"Not Found")</f>
        <v>3</v>
      </c>
      <c r="X2876">
        <f>IFERROR(INDEX(tbl_EmployeeSurvey[JobSatisfaction],MATCH(tbl_HRMaster[[#This Row],[EmployeeID]],tbl_EmployeeSurvey[EmployeeID],0)),"Not Found")</f>
        <v>4</v>
      </c>
      <c r="Y2876" s="5">
        <f>IFERROR(INDEX(tbl_EmployeeSurvey[WorkLifeBalance],MATCH(tbl_HRMaster[[#This Row],[EmployeeID]],tbl_EmployeeSurvey[EmployeeID],0)),"Not Found")</f>
        <v>1</v>
      </c>
      <c r="Z2876" s="5">
        <f>IFERROR(VLOOKUP(tbl_HRMaster[[#This Row],[EmployeeID]],tbl_ManagerSurvey[[EmployeeID]:[PerformanceRating]],2,FALSE),"Not Found")</f>
        <v>3</v>
      </c>
      <c r="AA2876" s="5">
        <f>IFERROR(VLOOKUP(tbl_HRMaster[[#This Row],[EmployeeID]],tbl_ManagerSurvey[[EmployeeID]:[PerformanceRating]],3,FALSE),"Not Found")</f>
        <v>3</v>
      </c>
      <c r="AB2876" s="5" t="str">
        <f>IF(tbl_HRMaster[[#This Row],[Attrition]]="Yes","Left","Active")</f>
        <v>Active</v>
      </c>
      <c r="AC2876" s="5" t="str">
        <f>_xlfn.IFS(tbl_HRMaster[[#This Row],[Age]]&lt;25,"Under 25",tbl_HRMaster[[#This Row],[Age]]&lt;35,"25-34",tbl_HRMaster[[#This Row],[Age]]&lt;45,"35-44",tbl_HRMaster[[#This Row],[Age]]&lt;55,"45-54",TRUE,"Above 54")</f>
        <v>25-34</v>
      </c>
      <c r="AD2876" s="5" t="str">
        <f>_xlfn.IFS(
tbl_HRMaster[[#This Row],[YearsAtCompany]]&lt;2,"&lt; 2 Years",
tbl_HRMaster[[#This Row],[YearsAtCompany]]&lt;5,"2-4 Years",
tbl_HRMaster[[#This Row],[YearsAtCompany]]&lt;10,"5-9 Years",
TRUE,"10+ Years"
)</f>
        <v>2-4 Years</v>
      </c>
      <c r="AE2876" s="5">
        <f>IF(tbl_HRMaster[[#This Row],[Attrition]]="Yes",1,0)</f>
        <v>0</v>
      </c>
    </row>
    <row r="2877" spans="1:31" x14ac:dyDescent="0.25">
      <c r="A2877">
        <v>31</v>
      </c>
      <c r="B2877" t="s">
        <v>21</v>
      </c>
      <c r="C2877" t="s">
        <v>22</v>
      </c>
      <c r="D2877" t="s">
        <v>23</v>
      </c>
      <c r="E2877">
        <v>16</v>
      </c>
      <c r="F2877">
        <v>4</v>
      </c>
      <c r="G2877" t="s">
        <v>45</v>
      </c>
      <c r="H2877">
        <v>1525</v>
      </c>
      <c r="I2877" t="s">
        <v>25</v>
      </c>
      <c r="J2877">
        <v>2</v>
      </c>
      <c r="K2877" t="s">
        <v>31</v>
      </c>
      <c r="L2877" t="s">
        <v>41</v>
      </c>
      <c r="M2877">
        <v>28040</v>
      </c>
      <c r="N2877">
        <v>0</v>
      </c>
      <c r="O2877">
        <v>19</v>
      </c>
      <c r="P2877">
        <v>2</v>
      </c>
      <c r="Q2877">
        <v>3</v>
      </c>
      <c r="R2877">
        <v>0</v>
      </c>
      <c r="S2877">
        <v>2</v>
      </c>
      <c r="T2877">
        <v>2</v>
      </c>
      <c r="U2877">
        <v>2</v>
      </c>
      <c r="V2877">
        <f>COUNTIF(tbl_HRMaster[EmployeeID],tbl_HRMaster[[#This Row],[EmployeeID]])</f>
        <v>1</v>
      </c>
      <c r="W2877">
        <f>IFERROR(INDEX(tbl_EmployeeSurvey[EnvironmentSatisfaction],MATCH(tbl_HRMaster[[#This Row],[EmployeeID]],tbl_EmployeeSurvey[EmployeeID],0)),"Not Found")</f>
        <v>3</v>
      </c>
      <c r="X2877">
        <f>IFERROR(INDEX(tbl_EmployeeSurvey[JobSatisfaction],MATCH(tbl_HRMaster[[#This Row],[EmployeeID]],tbl_EmployeeSurvey[EmployeeID],0)),"Not Found")</f>
        <v>4</v>
      </c>
      <c r="Y2877" s="5">
        <f>IFERROR(INDEX(tbl_EmployeeSurvey[WorkLifeBalance],MATCH(tbl_HRMaster[[#This Row],[EmployeeID]],tbl_EmployeeSurvey[EmployeeID],0)),"Not Found")</f>
        <v>1</v>
      </c>
      <c r="Z2877" s="5">
        <f>IFERROR(VLOOKUP(tbl_HRMaster[[#This Row],[EmployeeID]],tbl_ManagerSurvey[[EmployeeID]:[PerformanceRating]],2,FALSE),"Not Found")</f>
        <v>3</v>
      </c>
      <c r="AA2877" s="5">
        <f>IFERROR(VLOOKUP(tbl_HRMaster[[#This Row],[EmployeeID]],tbl_ManagerSurvey[[EmployeeID]:[PerformanceRating]],3,FALSE),"Not Found")</f>
        <v>3</v>
      </c>
      <c r="AB2877" s="5" t="str">
        <f>IF(tbl_HRMaster[[#This Row],[Attrition]]="Yes","Left","Active")</f>
        <v>Active</v>
      </c>
      <c r="AC2877" s="5" t="str">
        <f>_xlfn.IFS(tbl_HRMaster[[#This Row],[Age]]&lt;25,"Under 25",tbl_HRMaster[[#This Row],[Age]]&lt;35,"25-34",tbl_HRMaster[[#This Row],[Age]]&lt;45,"35-44",tbl_HRMaster[[#This Row],[Age]]&lt;55,"45-54",TRUE,"Above 54")</f>
        <v>25-34</v>
      </c>
      <c r="AD2877" s="5" t="str">
        <f>_xlfn.IFS(
tbl_HRMaster[[#This Row],[YearsAtCompany]]&lt;2,"&lt; 2 Years",
tbl_HRMaster[[#This Row],[YearsAtCompany]]&lt;5,"2-4 Years",
tbl_HRMaster[[#This Row],[YearsAtCompany]]&lt;10,"5-9 Years",
TRUE,"10+ Years"
)</f>
        <v>2-4 Years</v>
      </c>
      <c r="AE2877" s="5">
        <f>IF(tbl_HRMaster[[#This Row],[Attrition]]="Yes",1,0)</f>
        <v>0</v>
      </c>
    </row>
    <row r="2878" spans="1:31" x14ac:dyDescent="0.25">
      <c r="A2878">
        <v>31</v>
      </c>
      <c r="B2878" t="s">
        <v>21</v>
      </c>
      <c r="C2878" t="s">
        <v>22</v>
      </c>
      <c r="D2878" t="s">
        <v>23</v>
      </c>
      <c r="E2878">
        <v>16</v>
      </c>
      <c r="F2878">
        <v>4</v>
      </c>
      <c r="G2878" t="s">
        <v>45</v>
      </c>
      <c r="H2878">
        <v>2995</v>
      </c>
      <c r="I2878" t="s">
        <v>25</v>
      </c>
      <c r="J2878">
        <v>2</v>
      </c>
      <c r="K2878" t="s">
        <v>31</v>
      </c>
      <c r="L2878" t="s">
        <v>41</v>
      </c>
      <c r="M2878">
        <v>28040</v>
      </c>
      <c r="N2878">
        <v>0</v>
      </c>
      <c r="O2878">
        <v>19</v>
      </c>
      <c r="P2878">
        <v>2</v>
      </c>
      <c r="Q2878">
        <v>3</v>
      </c>
      <c r="R2878">
        <v>0</v>
      </c>
      <c r="S2878">
        <v>2</v>
      </c>
      <c r="T2878">
        <v>2</v>
      </c>
      <c r="U2878">
        <v>2</v>
      </c>
      <c r="V2878">
        <f>COUNTIF(tbl_HRMaster[EmployeeID],tbl_HRMaster[[#This Row],[EmployeeID]])</f>
        <v>1</v>
      </c>
      <c r="W2878">
        <f>IFERROR(INDEX(tbl_EmployeeSurvey[EnvironmentSatisfaction],MATCH(tbl_HRMaster[[#This Row],[EmployeeID]],tbl_EmployeeSurvey[EmployeeID],0)),"Not Found")</f>
        <v>3</v>
      </c>
      <c r="X2878">
        <f>IFERROR(INDEX(tbl_EmployeeSurvey[JobSatisfaction],MATCH(tbl_HRMaster[[#This Row],[EmployeeID]],tbl_EmployeeSurvey[EmployeeID],0)),"Not Found")</f>
        <v>4</v>
      </c>
      <c r="Y2878" s="5">
        <f>IFERROR(INDEX(tbl_EmployeeSurvey[WorkLifeBalance],MATCH(tbl_HRMaster[[#This Row],[EmployeeID]],tbl_EmployeeSurvey[EmployeeID],0)),"Not Found")</f>
        <v>1</v>
      </c>
      <c r="Z2878" s="5">
        <f>IFERROR(VLOOKUP(tbl_HRMaster[[#This Row],[EmployeeID]],tbl_ManagerSurvey[[EmployeeID]:[PerformanceRating]],2,FALSE),"Not Found")</f>
        <v>3</v>
      </c>
      <c r="AA2878" s="5">
        <f>IFERROR(VLOOKUP(tbl_HRMaster[[#This Row],[EmployeeID]],tbl_ManagerSurvey[[EmployeeID]:[PerformanceRating]],3,FALSE),"Not Found")</f>
        <v>3</v>
      </c>
      <c r="AB2878" s="5" t="str">
        <f>IF(tbl_HRMaster[[#This Row],[Attrition]]="Yes","Left","Active")</f>
        <v>Active</v>
      </c>
      <c r="AC2878" s="5" t="str">
        <f>_xlfn.IFS(tbl_HRMaster[[#This Row],[Age]]&lt;25,"Under 25",tbl_HRMaster[[#This Row],[Age]]&lt;35,"25-34",tbl_HRMaster[[#This Row],[Age]]&lt;45,"35-44",tbl_HRMaster[[#This Row],[Age]]&lt;55,"45-54",TRUE,"Above 54")</f>
        <v>25-34</v>
      </c>
      <c r="AD2878" s="5" t="str">
        <f>_xlfn.IFS(
tbl_HRMaster[[#This Row],[YearsAtCompany]]&lt;2,"&lt; 2 Years",
tbl_HRMaster[[#This Row],[YearsAtCompany]]&lt;5,"2-4 Years",
tbl_HRMaster[[#This Row],[YearsAtCompany]]&lt;10,"5-9 Years",
TRUE,"10+ Years"
)</f>
        <v>2-4 Years</v>
      </c>
      <c r="AE2878" s="5">
        <f>IF(tbl_HRMaster[[#This Row],[Attrition]]="Yes",1,0)</f>
        <v>0</v>
      </c>
    </row>
    <row r="2879" spans="1:31" x14ac:dyDescent="0.25">
      <c r="A2879">
        <v>31</v>
      </c>
      <c r="B2879" t="s">
        <v>21</v>
      </c>
      <c r="C2879" t="s">
        <v>22</v>
      </c>
      <c r="D2879" t="s">
        <v>30</v>
      </c>
      <c r="E2879">
        <v>1</v>
      </c>
      <c r="F2879">
        <v>3</v>
      </c>
      <c r="G2879" t="s">
        <v>24</v>
      </c>
      <c r="H2879">
        <v>112</v>
      </c>
      <c r="I2879" t="s">
        <v>34</v>
      </c>
      <c r="J2879">
        <v>4</v>
      </c>
      <c r="K2879" t="s">
        <v>37</v>
      </c>
      <c r="L2879" t="s">
        <v>32</v>
      </c>
      <c r="M2879">
        <v>28670</v>
      </c>
      <c r="N2879">
        <v>0</v>
      </c>
      <c r="O2879">
        <v>24</v>
      </c>
      <c r="P2879">
        <v>0</v>
      </c>
      <c r="Q2879">
        <v>3</v>
      </c>
      <c r="R2879">
        <v>5</v>
      </c>
      <c r="S2879">
        <v>2</v>
      </c>
      <c r="T2879">
        <v>2</v>
      </c>
      <c r="U2879">
        <v>2</v>
      </c>
      <c r="V2879">
        <f>COUNTIF(tbl_HRMaster[EmployeeID],tbl_HRMaster[[#This Row],[EmployeeID]])</f>
        <v>1</v>
      </c>
      <c r="W2879">
        <f>IFERROR(INDEX(tbl_EmployeeSurvey[EnvironmentSatisfaction],MATCH(tbl_HRMaster[[#This Row],[EmployeeID]],tbl_EmployeeSurvey[EmployeeID],0)),"Not Found")</f>
        <v>3</v>
      </c>
      <c r="X2879">
        <f>IFERROR(INDEX(tbl_EmployeeSurvey[JobSatisfaction],MATCH(tbl_HRMaster[[#This Row],[EmployeeID]],tbl_EmployeeSurvey[EmployeeID],0)),"Not Found")</f>
        <v>2</v>
      </c>
      <c r="Y2879" s="5">
        <f>IFERROR(INDEX(tbl_EmployeeSurvey[WorkLifeBalance],MATCH(tbl_HRMaster[[#This Row],[EmployeeID]],tbl_EmployeeSurvey[EmployeeID],0)),"Not Found")</f>
        <v>3</v>
      </c>
      <c r="Z2879" s="5">
        <f>IFERROR(VLOOKUP(tbl_HRMaster[[#This Row],[EmployeeID]],tbl_ManagerSurvey[[EmployeeID]:[PerformanceRating]],2,FALSE),"Not Found")</f>
        <v>3</v>
      </c>
      <c r="AA2879" s="5">
        <f>IFERROR(VLOOKUP(tbl_HRMaster[[#This Row],[EmployeeID]],tbl_ManagerSurvey[[EmployeeID]:[PerformanceRating]],3,FALSE),"Not Found")</f>
        <v>4</v>
      </c>
      <c r="AB2879" s="5" t="str">
        <f>IF(tbl_HRMaster[[#This Row],[Attrition]]="Yes","Left","Active")</f>
        <v>Active</v>
      </c>
      <c r="AC2879" s="5" t="str">
        <f>_xlfn.IFS(tbl_HRMaster[[#This Row],[Age]]&lt;25,"Under 25",tbl_HRMaster[[#This Row],[Age]]&lt;35,"25-34",tbl_HRMaster[[#This Row],[Age]]&lt;45,"35-44",tbl_HRMaster[[#This Row],[Age]]&lt;55,"45-54",TRUE,"Above 54")</f>
        <v>25-34</v>
      </c>
      <c r="AD2879" s="5" t="str">
        <f>_xlfn.IFS(
tbl_HRMaster[[#This Row],[YearsAtCompany]]&lt;2,"&lt; 2 Years",
tbl_HRMaster[[#This Row],[YearsAtCompany]]&lt;5,"2-4 Years",
tbl_HRMaster[[#This Row],[YearsAtCompany]]&lt;10,"5-9 Years",
TRUE,"10+ Years"
)</f>
        <v>2-4 Years</v>
      </c>
      <c r="AE2879" s="5">
        <f>IF(tbl_HRMaster[[#This Row],[Attrition]]="Yes",1,0)</f>
        <v>0</v>
      </c>
    </row>
    <row r="2880" spans="1:31" x14ac:dyDescent="0.25">
      <c r="A2880">
        <v>31</v>
      </c>
      <c r="B2880" t="s">
        <v>21</v>
      </c>
      <c r="C2880" t="s">
        <v>22</v>
      </c>
      <c r="D2880" t="s">
        <v>30</v>
      </c>
      <c r="E2880">
        <v>1</v>
      </c>
      <c r="F2880">
        <v>3</v>
      </c>
      <c r="G2880" t="s">
        <v>24</v>
      </c>
      <c r="H2880">
        <v>1582</v>
      </c>
      <c r="I2880" t="s">
        <v>34</v>
      </c>
      <c r="J2880">
        <v>4</v>
      </c>
      <c r="K2880" t="s">
        <v>37</v>
      </c>
      <c r="L2880" t="s">
        <v>32</v>
      </c>
      <c r="M2880">
        <v>28670</v>
      </c>
      <c r="N2880">
        <v>0</v>
      </c>
      <c r="O2880">
        <v>24</v>
      </c>
      <c r="P2880">
        <v>0</v>
      </c>
      <c r="Q2880">
        <v>3</v>
      </c>
      <c r="R2880">
        <v>5</v>
      </c>
      <c r="S2880">
        <v>2</v>
      </c>
      <c r="T2880">
        <v>2</v>
      </c>
      <c r="U2880">
        <v>2</v>
      </c>
      <c r="V2880">
        <f>COUNTIF(tbl_HRMaster[EmployeeID],tbl_HRMaster[[#This Row],[EmployeeID]])</f>
        <v>1</v>
      </c>
      <c r="W2880">
        <f>IFERROR(INDEX(tbl_EmployeeSurvey[EnvironmentSatisfaction],MATCH(tbl_HRMaster[[#This Row],[EmployeeID]],tbl_EmployeeSurvey[EmployeeID],0)),"Not Found")</f>
        <v>3</v>
      </c>
      <c r="X2880">
        <f>IFERROR(INDEX(tbl_EmployeeSurvey[JobSatisfaction],MATCH(tbl_HRMaster[[#This Row],[EmployeeID]],tbl_EmployeeSurvey[EmployeeID],0)),"Not Found")</f>
        <v>2</v>
      </c>
      <c r="Y2880" s="5">
        <f>IFERROR(INDEX(tbl_EmployeeSurvey[WorkLifeBalance],MATCH(tbl_HRMaster[[#This Row],[EmployeeID]],tbl_EmployeeSurvey[EmployeeID],0)),"Not Found")</f>
        <v>3</v>
      </c>
      <c r="Z2880" s="5">
        <f>IFERROR(VLOOKUP(tbl_HRMaster[[#This Row],[EmployeeID]],tbl_ManagerSurvey[[EmployeeID]:[PerformanceRating]],2,FALSE),"Not Found")</f>
        <v>3</v>
      </c>
      <c r="AA2880" s="5">
        <f>IFERROR(VLOOKUP(tbl_HRMaster[[#This Row],[EmployeeID]],tbl_ManagerSurvey[[EmployeeID]:[PerformanceRating]],3,FALSE),"Not Found")</f>
        <v>4</v>
      </c>
      <c r="AB2880" s="5" t="str">
        <f>IF(tbl_HRMaster[[#This Row],[Attrition]]="Yes","Left","Active")</f>
        <v>Active</v>
      </c>
      <c r="AC2880" s="5" t="str">
        <f>_xlfn.IFS(tbl_HRMaster[[#This Row],[Age]]&lt;25,"Under 25",tbl_HRMaster[[#This Row],[Age]]&lt;35,"25-34",tbl_HRMaster[[#This Row],[Age]]&lt;45,"35-44",tbl_HRMaster[[#This Row],[Age]]&lt;55,"45-54",TRUE,"Above 54")</f>
        <v>25-34</v>
      </c>
      <c r="AD2880" s="5" t="str">
        <f>_xlfn.IFS(
tbl_HRMaster[[#This Row],[YearsAtCompany]]&lt;2,"&lt; 2 Years",
tbl_HRMaster[[#This Row],[YearsAtCompany]]&lt;5,"2-4 Years",
tbl_HRMaster[[#This Row],[YearsAtCompany]]&lt;10,"5-9 Years",
TRUE,"10+ Years"
)</f>
        <v>2-4 Years</v>
      </c>
      <c r="AE2880" s="5">
        <f>IF(tbl_HRMaster[[#This Row],[Attrition]]="Yes",1,0)</f>
        <v>0</v>
      </c>
    </row>
    <row r="2881" spans="1:31" x14ac:dyDescent="0.25">
      <c r="A2881">
        <v>31</v>
      </c>
      <c r="B2881" t="s">
        <v>21</v>
      </c>
      <c r="C2881" t="s">
        <v>22</v>
      </c>
      <c r="D2881" t="s">
        <v>30</v>
      </c>
      <c r="E2881">
        <v>1</v>
      </c>
      <c r="F2881">
        <v>3</v>
      </c>
      <c r="G2881" t="s">
        <v>24</v>
      </c>
      <c r="H2881">
        <v>3052</v>
      </c>
      <c r="I2881" t="s">
        <v>34</v>
      </c>
      <c r="J2881">
        <v>4</v>
      </c>
      <c r="K2881" t="s">
        <v>37</v>
      </c>
      <c r="L2881" t="s">
        <v>32</v>
      </c>
      <c r="M2881">
        <v>28670</v>
      </c>
      <c r="N2881">
        <v>0</v>
      </c>
      <c r="O2881">
        <v>24</v>
      </c>
      <c r="P2881">
        <v>0</v>
      </c>
      <c r="Q2881">
        <v>3</v>
      </c>
      <c r="R2881">
        <v>5</v>
      </c>
      <c r="S2881">
        <v>2</v>
      </c>
      <c r="T2881">
        <v>2</v>
      </c>
      <c r="U2881">
        <v>2</v>
      </c>
      <c r="V2881">
        <f>COUNTIF(tbl_HRMaster[EmployeeID],tbl_HRMaster[[#This Row],[EmployeeID]])</f>
        <v>1</v>
      </c>
      <c r="W2881">
        <f>IFERROR(INDEX(tbl_EmployeeSurvey[EnvironmentSatisfaction],MATCH(tbl_HRMaster[[#This Row],[EmployeeID]],tbl_EmployeeSurvey[EmployeeID],0)),"Not Found")</f>
        <v>3</v>
      </c>
      <c r="X2881">
        <f>IFERROR(INDEX(tbl_EmployeeSurvey[JobSatisfaction],MATCH(tbl_HRMaster[[#This Row],[EmployeeID]],tbl_EmployeeSurvey[EmployeeID],0)),"Not Found")</f>
        <v>2</v>
      </c>
      <c r="Y2881" s="5">
        <f>IFERROR(INDEX(tbl_EmployeeSurvey[WorkLifeBalance],MATCH(tbl_HRMaster[[#This Row],[EmployeeID]],tbl_EmployeeSurvey[EmployeeID],0)),"Not Found")</f>
        <v>3</v>
      </c>
      <c r="Z2881" s="5">
        <f>IFERROR(VLOOKUP(tbl_HRMaster[[#This Row],[EmployeeID]],tbl_ManagerSurvey[[EmployeeID]:[PerformanceRating]],2,FALSE),"Not Found")</f>
        <v>3</v>
      </c>
      <c r="AA2881" s="5">
        <f>IFERROR(VLOOKUP(tbl_HRMaster[[#This Row],[EmployeeID]],tbl_ManagerSurvey[[EmployeeID]:[PerformanceRating]],3,FALSE),"Not Found")</f>
        <v>4</v>
      </c>
      <c r="AB2881" s="5" t="str">
        <f>IF(tbl_HRMaster[[#This Row],[Attrition]]="Yes","Left","Active")</f>
        <v>Active</v>
      </c>
      <c r="AC2881" s="5" t="str">
        <f>_xlfn.IFS(tbl_HRMaster[[#This Row],[Age]]&lt;25,"Under 25",tbl_HRMaster[[#This Row],[Age]]&lt;35,"25-34",tbl_HRMaster[[#This Row],[Age]]&lt;45,"35-44",tbl_HRMaster[[#This Row],[Age]]&lt;55,"45-54",TRUE,"Above 54")</f>
        <v>25-34</v>
      </c>
      <c r="AD2881" s="5" t="str">
        <f>_xlfn.IFS(
tbl_HRMaster[[#This Row],[YearsAtCompany]]&lt;2,"&lt; 2 Years",
tbl_HRMaster[[#This Row],[YearsAtCompany]]&lt;5,"2-4 Years",
tbl_HRMaster[[#This Row],[YearsAtCompany]]&lt;10,"5-9 Years",
TRUE,"10+ Years"
)</f>
        <v>2-4 Years</v>
      </c>
      <c r="AE2881" s="5">
        <f>IF(tbl_HRMaster[[#This Row],[Attrition]]="Yes",1,0)</f>
        <v>0</v>
      </c>
    </row>
    <row r="2882" spans="1:31" x14ac:dyDescent="0.25">
      <c r="A2882">
        <v>24</v>
      </c>
      <c r="B2882" t="s">
        <v>21</v>
      </c>
      <c r="C2882" t="s">
        <v>29</v>
      </c>
      <c r="D2882" t="s">
        <v>23</v>
      </c>
      <c r="E2882">
        <v>22</v>
      </c>
      <c r="F2882">
        <v>3</v>
      </c>
      <c r="G2882" t="s">
        <v>24</v>
      </c>
      <c r="H2882">
        <v>213</v>
      </c>
      <c r="I2882" t="s">
        <v>25</v>
      </c>
      <c r="J2882">
        <v>1</v>
      </c>
      <c r="K2882" t="s">
        <v>26</v>
      </c>
      <c r="L2882" t="s">
        <v>27</v>
      </c>
      <c r="M2882">
        <v>29350</v>
      </c>
      <c r="N2882">
        <v>0</v>
      </c>
      <c r="O2882">
        <v>14</v>
      </c>
      <c r="P2882">
        <v>2</v>
      </c>
      <c r="Q2882">
        <v>3</v>
      </c>
      <c r="R2882">
        <v>5</v>
      </c>
      <c r="S2882">
        <v>2</v>
      </c>
      <c r="T2882">
        <v>2</v>
      </c>
      <c r="U2882">
        <v>1</v>
      </c>
      <c r="V2882">
        <f>COUNTIF(tbl_HRMaster[EmployeeID],tbl_HRMaster[[#This Row],[EmployeeID]])</f>
        <v>1</v>
      </c>
      <c r="W2882">
        <f>IFERROR(INDEX(tbl_EmployeeSurvey[EnvironmentSatisfaction],MATCH(tbl_HRMaster[[#This Row],[EmployeeID]],tbl_EmployeeSurvey[EmployeeID],0)),"Not Found")</f>
        <v>4</v>
      </c>
      <c r="X2882">
        <f>IFERROR(INDEX(tbl_EmployeeSurvey[JobSatisfaction],MATCH(tbl_HRMaster[[#This Row],[EmployeeID]],tbl_EmployeeSurvey[EmployeeID],0)),"Not Found")</f>
        <v>4</v>
      </c>
      <c r="Y2882" s="5">
        <f>IFERROR(INDEX(tbl_EmployeeSurvey[WorkLifeBalance],MATCH(tbl_HRMaster[[#This Row],[EmployeeID]],tbl_EmployeeSurvey[EmployeeID],0)),"Not Found")</f>
        <v>3</v>
      </c>
      <c r="Z2882" s="5">
        <f>IFERROR(VLOOKUP(tbl_HRMaster[[#This Row],[EmployeeID]],tbl_ManagerSurvey[[EmployeeID]:[PerformanceRating]],2,FALSE),"Not Found")</f>
        <v>2</v>
      </c>
      <c r="AA2882" s="5">
        <f>IFERROR(VLOOKUP(tbl_HRMaster[[#This Row],[EmployeeID]],tbl_ManagerSurvey[[EmployeeID]:[PerformanceRating]],3,FALSE),"Not Found")</f>
        <v>3</v>
      </c>
      <c r="AB2882" s="5" t="str">
        <f>IF(tbl_HRMaster[[#This Row],[Attrition]]="Yes","Left","Active")</f>
        <v>Active</v>
      </c>
      <c r="AC2882" s="5" t="str">
        <f>_xlfn.IFS(tbl_HRMaster[[#This Row],[Age]]&lt;25,"Under 25",tbl_HRMaster[[#This Row],[Age]]&lt;35,"25-34",tbl_HRMaster[[#This Row],[Age]]&lt;45,"35-44",tbl_HRMaster[[#This Row],[Age]]&lt;55,"45-54",TRUE,"Above 54")</f>
        <v>Under 25</v>
      </c>
      <c r="AD2882" s="5" t="str">
        <f>_xlfn.IFS(
tbl_HRMaster[[#This Row],[YearsAtCompany]]&lt;2,"&lt; 2 Years",
tbl_HRMaster[[#This Row],[YearsAtCompany]]&lt;5,"2-4 Years",
tbl_HRMaster[[#This Row],[YearsAtCompany]]&lt;10,"5-9 Years",
TRUE,"10+ Years"
)</f>
        <v>2-4 Years</v>
      </c>
      <c r="AE2882" s="5">
        <f>IF(tbl_HRMaster[[#This Row],[Attrition]]="Yes",1,0)</f>
        <v>0</v>
      </c>
    </row>
    <row r="2883" spans="1:31" x14ac:dyDescent="0.25">
      <c r="A2883">
        <v>24</v>
      </c>
      <c r="B2883" t="s">
        <v>21</v>
      </c>
      <c r="C2883" t="s">
        <v>29</v>
      </c>
      <c r="D2883" t="s">
        <v>23</v>
      </c>
      <c r="E2883">
        <v>22</v>
      </c>
      <c r="F2883">
        <v>3</v>
      </c>
      <c r="G2883" t="s">
        <v>24</v>
      </c>
      <c r="H2883">
        <v>1683</v>
      </c>
      <c r="I2883" t="s">
        <v>25</v>
      </c>
      <c r="J2883">
        <v>1</v>
      </c>
      <c r="K2883" t="s">
        <v>26</v>
      </c>
      <c r="L2883" t="s">
        <v>27</v>
      </c>
      <c r="M2883">
        <v>29350</v>
      </c>
      <c r="N2883">
        <v>0</v>
      </c>
      <c r="O2883">
        <v>14</v>
      </c>
      <c r="P2883">
        <v>2</v>
      </c>
      <c r="Q2883">
        <v>3</v>
      </c>
      <c r="R2883">
        <v>5</v>
      </c>
      <c r="S2883">
        <v>2</v>
      </c>
      <c r="T2883">
        <v>2</v>
      </c>
      <c r="U2883">
        <v>1</v>
      </c>
      <c r="V2883">
        <f>COUNTIF(tbl_HRMaster[EmployeeID],tbl_HRMaster[[#This Row],[EmployeeID]])</f>
        <v>1</v>
      </c>
      <c r="W2883">
        <f>IFERROR(INDEX(tbl_EmployeeSurvey[EnvironmentSatisfaction],MATCH(tbl_HRMaster[[#This Row],[EmployeeID]],tbl_EmployeeSurvey[EmployeeID],0)),"Not Found")</f>
        <v>4</v>
      </c>
      <c r="X2883">
        <f>IFERROR(INDEX(tbl_EmployeeSurvey[JobSatisfaction],MATCH(tbl_HRMaster[[#This Row],[EmployeeID]],tbl_EmployeeSurvey[EmployeeID],0)),"Not Found")</f>
        <v>4</v>
      </c>
      <c r="Y2883" s="5">
        <f>IFERROR(INDEX(tbl_EmployeeSurvey[WorkLifeBalance],MATCH(tbl_HRMaster[[#This Row],[EmployeeID]],tbl_EmployeeSurvey[EmployeeID],0)),"Not Found")</f>
        <v>3</v>
      </c>
      <c r="Z2883" s="5">
        <f>IFERROR(VLOOKUP(tbl_HRMaster[[#This Row],[EmployeeID]],tbl_ManagerSurvey[[EmployeeID]:[PerformanceRating]],2,FALSE),"Not Found")</f>
        <v>2</v>
      </c>
      <c r="AA2883" s="5">
        <f>IFERROR(VLOOKUP(tbl_HRMaster[[#This Row],[EmployeeID]],tbl_ManagerSurvey[[EmployeeID]:[PerformanceRating]],3,FALSE),"Not Found")</f>
        <v>3</v>
      </c>
      <c r="AB2883" s="5" t="str">
        <f>IF(tbl_HRMaster[[#This Row],[Attrition]]="Yes","Left","Active")</f>
        <v>Active</v>
      </c>
      <c r="AC2883" s="5" t="str">
        <f>_xlfn.IFS(tbl_HRMaster[[#This Row],[Age]]&lt;25,"Under 25",tbl_HRMaster[[#This Row],[Age]]&lt;35,"25-34",tbl_HRMaster[[#This Row],[Age]]&lt;45,"35-44",tbl_HRMaster[[#This Row],[Age]]&lt;55,"45-54",TRUE,"Above 54")</f>
        <v>Under 25</v>
      </c>
      <c r="AD2883" s="5" t="str">
        <f>_xlfn.IFS(
tbl_HRMaster[[#This Row],[YearsAtCompany]]&lt;2,"&lt; 2 Years",
tbl_HRMaster[[#This Row],[YearsAtCompany]]&lt;5,"2-4 Years",
tbl_HRMaster[[#This Row],[YearsAtCompany]]&lt;10,"5-9 Years",
TRUE,"10+ Years"
)</f>
        <v>2-4 Years</v>
      </c>
      <c r="AE2883" s="5">
        <f>IF(tbl_HRMaster[[#This Row],[Attrition]]="Yes",1,0)</f>
        <v>0</v>
      </c>
    </row>
    <row r="2884" spans="1:31" x14ac:dyDescent="0.25">
      <c r="A2884">
        <v>24</v>
      </c>
      <c r="B2884" t="s">
        <v>21</v>
      </c>
      <c r="C2884" t="s">
        <v>29</v>
      </c>
      <c r="D2884" t="s">
        <v>23</v>
      </c>
      <c r="E2884">
        <v>22</v>
      </c>
      <c r="F2884">
        <v>3</v>
      </c>
      <c r="G2884" t="s">
        <v>24</v>
      </c>
      <c r="H2884">
        <v>3153</v>
      </c>
      <c r="I2884" t="s">
        <v>25</v>
      </c>
      <c r="J2884">
        <v>1</v>
      </c>
      <c r="K2884" t="s">
        <v>26</v>
      </c>
      <c r="L2884" t="s">
        <v>27</v>
      </c>
      <c r="M2884">
        <v>29350</v>
      </c>
      <c r="N2884">
        <v>0</v>
      </c>
      <c r="O2884">
        <v>14</v>
      </c>
      <c r="P2884">
        <v>2</v>
      </c>
      <c r="Q2884">
        <v>3</v>
      </c>
      <c r="R2884">
        <v>5</v>
      </c>
      <c r="S2884">
        <v>2</v>
      </c>
      <c r="T2884">
        <v>2</v>
      </c>
      <c r="U2884">
        <v>1</v>
      </c>
      <c r="V2884">
        <f>COUNTIF(tbl_HRMaster[EmployeeID],tbl_HRMaster[[#This Row],[EmployeeID]])</f>
        <v>1</v>
      </c>
      <c r="W2884">
        <f>IFERROR(INDEX(tbl_EmployeeSurvey[EnvironmentSatisfaction],MATCH(tbl_HRMaster[[#This Row],[EmployeeID]],tbl_EmployeeSurvey[EmployeeID],0)),"Not Found")</f>
        <v>4</v>
      </c>
      <c r="X2884">
        <f>IFERROR(INDEX(tbl_EmployeeSurvey[JobSatisfaction],MATCH(tbl_HRMaster[[#This Row],[EmployeeID]],tbl_EmployeeSurvey[EmployeeID],0)),"Not Found")</f>
        <v>4</v>
      </c>
      <c r="Y2884" s="5">
        <f>IFERROR(INDEX(tbl_EmployeeSurvey[WorkLifeBalance],MATCH(tbl_HRMaster[[#This Row],[EmployeeID]],tbl_EmployeeSurvey[EmployeeID],0)),"Not Found")</f>
        <v>3</v>
      </c>
      <c r="Z2884" s="5">
        <f>IFERROR(VLOOKUP(tbl_HRMaster[[#This Row],[EmployeeID]],tbl_ManagerSurvey[[EmployeeID]:[PerformanceRating]],2,FALSE),"Not Found")</f>
        <v>2</v>
      </c>
      <c r="AA2884" s="5">
        <f>IFERROR(VLOOKUP(tbl_HRMaster[[#This Row],[EmployeeID]],tbl_ManagerSurvey[[EmployeeID]:[PerformanceRating]],3,FALSE),"Not Found")</f>
        <v>3</v>
      </c>
      <c r="AB2884" s="5" t="str">
        <f>IF(tbl_HRMaster[[#This Row],[Attrition]]="Yes","Left","Active")</f>
        <v>Active</v>
      </c>
      <c r="AC2884" s="5" t="str">
        <f>_xlfn.IFS(tbl_HRMaster[[#This Row],[Age]]&lt;25,"Under 25",tbl_HRMaster[[#This Row],[Age]]&lt;35,"25-34",tbl_HRMaster[[#This Row],[Age]]&lt;45,"35-44",tbl_HRMaster[[#This Row],[Age]]&lt;55,"45-54",TRUE,"Above 54")</f>
        <v>Under 25</v>
      </c>
      <c r="AD2884" s="5" t="str">
        <f>_xlfn.IFS(
tbl_HRMaster[[#This Row],[YearsAtCompany]]&lt;2,"&lt; 2 Years",
tbl_HRMaster[[#This Row],[YearsAtCompany]]&lt;5,"2-4 Years",
tbl_HRMaster[[#This Row],[YearsAtCompany]]&lt;10,"5-9 Years",
TRUE,"10+ Years"
)</f>
        <v>2-4 Years</v>
      </c>
      <c r="AE2884" s="5">
        <f>IF(tbl_HRMaster[[#This Row],[Attrition]]="Yes",1,0)</f>
        <v>0</v>
      </c>
    </row>
    <row r="2885" spans="1:31" x14ac:dyDescent="0.25">
      <c r="A2885">
        <v>24</v>
      </c>
      <c r="B2885" t="s">
        <v>21</v>
      </c>
      <c r="C2885" t="s">
        <v>29</v>
      </c>
      <c r="D2885" t="s">
        <v>23</v>
      </c>
      <c r="E2885">
        <v>3</v>
      </c>
      <c r="F2885">
        <v>4</v>
      </c>
      <c r="G2885" t="s">
        <v>45</v>
      </c>
      <c r="H2885">
        <v>988</v>
      </c>
      <c r="I2885" t="s">
        <v>34</v>
      </c>
      <c r="J2885">
        <v>1</v>
      </c>
      <c r="K2885" t="s">
        <v>35</v>
      </c>
      <c r="L2885" t="s">
        <v>27</v>
      </c>
      <c r="M2885">
        <v>45080</v>
      </c>
      <c r="N2885">
        <v>0</v>
      </c>
      <c r="O2885">
        <v>11</v>
      </c>
      <c r="P2885">
        <v>1</v>
      </c>
      <c r="Q2885">
        <v>3</v>
      </c>
      <c r="R2885">
        <v>5</v>
      </c>
      <c r="S2885">
        <v>2</v>
      </c>
      <c r="T2885">
        <v>2</v>
      </c>
      <c r="U2885">
        <v>1</v>
      </c>
      <c r="V2885">
        <f>COUNTIF(tbl_HRMaster[EmployeeID],tbl_HRMaster[[#This Row],[EmployeeID]])</f>
        <v>1</v>
      </c>
      <c r="W2885">
        <f>IFERROR(INDEX(tbl_EmployeeSurvey[EnvironmentSatisfaction],MATCH(tbl_HRMaster[[#This Row],[EmployeeID]],tbl_EmployeeSurvey[EmployeeID],0)),"Not Found")</f>
        <v>1</v>
      </c>
      <c r="X2885">
        <f>IFERROR(INDEX(tbl_EmployeeSurvey[JobSatisfaction],MATCH(tbl_HRMaster[[#This Row],[EmployeeID]],tbl_EmployeeSurvey[EmployeeID],0)),"Not Found")</f>
        <v>4</v>
      </c>
      <c r="Y2885" s="5">
        <f>IFERROR(INDEX(tbl_EmployeeSurvey[WorkLifeBalance],MATCH(tbl_HRMaster[[#This Row],[EmployeeID]],tbl_EmployeeSurvey[EmployeeID],0)),"Not Found")</f>
        <v>3</v>
      </c>
      <c r="Z2885" s="5">
        <f>IFERROR(VLOOKUP(tbl_HRMaster[[#This Row],[EmployeeID]],tbl_ManagerSurvey[[EmployeeID]:[PerformanceRating]],2,FALSE),"Not Found")</f>
        <v>3</v>
      </c>
      <c r="AA2885" s="5">
        <f>IFERROR(VLOOKUP(tbl_HRMaster[[#This Row],[EmployeeID]],tbl_ManagerSurvey[[EmployeeID]:[PerformanceRating]],3,FALSE),"Not Found")</f>
        <v>3</v>
      </c>
      <c r="AB2885" s="5" t="str">
        <f>IF(tbl_HRMaster[[#This Row],[Attrition]]="Yes","Left","Active")</f>
        <v>Active</v>
      </c>
      <c r="AC2885" s="5" t="str">
        <f>_xlfn.IFS(tbl_HRMaster[[#This Row],[Age]]&lt;25,"Under 25",tbl_HRMaster[[#This Row],[Age]]&lt;35,"25-34",tbl_HRMaster[[#This Row],[Age]]&lt;45,"35-44",tbl_HRMaster[[#This Row],[Age]]&lt;55,"45-54",TRUE,"Above 54")</f>
        <v>Under 25</v>
      </c>
      <c r="AD2885" s="5" t="str">
        <f>_xlfn.IFS(
tbl_HRMaster[[#This Row],[YearsAtCompany]]&lt;2,"&lt; 2 Years",
tbl_HRMaster[[#This Row],[YearsAtCompany]]&lt;5,"2-4 Years",
tbl_HRMaster[[#This Row],[YearsAtCompany]]&lt;10,"5-9 Years",
TRUE,"10+ Years"
)</f>
        <v>2-4 Years</v>
      </c>
      <c r="AE2885" s="5">
        <f>IF(tbl_HRMaster[[#This Row],[Attrition]]="Yes",1,0)</f>
        <v>0</v>
      </c>
    </row>
    <row r="2886" spans="1:31" x14ac:dyDescent="0.25">
      <c r="A2886">
        <v>24</v>
      </c>
      <c r="B2886" t="s">
        <v>21</v>
      </c>
      <c r="C2886" t="s">
        <v>29</v>
      </c>
      <c r="D2886" t="s">
        <v>23</v>
      </c>
      <c r="E2886">
        <v>3</v>
      </c>
      <c r="F2886">
        <v>4</v>
      </c>
      <c r="G2886" t="s">
        <v>45</v>
      </c>
      <c r="H2886">
        <v>2458</v>
      </c>
      <c r="I2886" t="s">
        <v>34</v>
      </c>
      <c r="J2886">
        <v>1</v>
      </c>
      <c r="K2886" t="s">
        <v>35</v>
      </c>
      <c r="L2886" t="s">
        <v>27</v>
      </c>
      <c r="M2886">
        <v>45080</v>
      </c>
      <c r="N2886">
        <v>0</v>
      </c>
      <c r="O2886">
        <v>11</v>
      </c>
      <c r="P2886">
        <v>1</v>
      </c>
      <c r="Q2886">
        <v>3</v>
      </c>
      <c r="R2886">
        <v>5</v>
      </c>
      <c r="S2886">
        <v>2</v>
      </c>
      <c r="T2886">
        <v>2</v>
      </c>
      <c r="U2886">
        <v>1</v>
      </c>
      <c r="V2886">
        <f>COUNTIF(tbl_HRMaster[EmployeeID],tbl_HRMaster[[#This Row],[EmployeeID]])</f>
        <v>1</v>
      </c>
      <c r="W2886">
        <f>IFERROR(INDEX(tbl_EmployeeSurvey[EnvironmentSatisfaction],MATCH(tbl_HRMaster[[#This Row],[EmployeeID]],tbl_EmployeeSurvey[EmployeeID],0)),"Not Found")</f>
        <v>1</v>
      </c>
      <c r="X2886">
        <f>IFERROR(INDEX(tbl_EmployeeSurvey[JobSatisfaction],MATCH(tbl_HRMaster[[#This Row],[EmployeeID]],tbl_EmployeeSurvey[EmployeeID],0)),"Not Found")</f>
        <v>4</v>
      </c>
      <c r="Y2886" s="5">
        <f>IFERROR(INDEX(tbl_EmployeeSurvey[WorkLifeBalance],MATCH(tbl_HRMaster[[#This Row],[EmployeeID]],tbl_EmployeeSurvey[EmployeeID],0)),"Not Found")</f>
        <v>3</v>
      </c>
      <c r="Z2886" s="5">
        <f>IFERROR(VLOOKUP(tbl_HRMaster[[#This Row],[EmployeeID]],tbl_ManagerSurvey[[EmployeeID]:[PerformanceRating]],2,FALSE),"Not Found")</f>
        <v>3</v>
      </c>
      <c r="AA2886" s="5">
        <f>IFERROR(VLOOKUP(tbl_HRMaster[[#This Row],[EmployeeID]],tbl_ManagerSurvey[[EmployeeID]:[PerformanceRating]],3,FALSE),"Not Found")</f>
        <v>3</v>
      </c>
      <c r="AB2886" s="5" t="str">
        <f>IF(tbl_HRMaster[[#This Row],[Attrition]]="Yes","Left","Active")</f>
        <v>Active</v>
      </c>
      <c r="AC2886" s="5" t="str">
        <f>_xlfn.IFS(tbl_HRMaster[[#This Row],[Age]]&lt;25,"Under 25",tbl_HRMaster[[#This Row],[Age]]&lt;35,"25-34",tbl_HRMaster[[#This Row],[Age]]&lt;45,"35-44",tbl_HRMaster[[#This Row],[Age]]&lt;55,"45-54",TRUE,"Above 54")</f>
        <v>Under 25</v>
      </c>
      <c r="AD2886" s="5" t="str">
        <f>_xlfn.IFS(
tbl_HRMaster[[#This Row],[YearsAtCompany]]&lt;2,"&lt; 2 Years",
tbl_HRMaster[[#This Row],[YearsAtCompany]]&lt;5,"2-4 Years",
tbl_HRMaster[[#This Row],[YearsAtCompany]]&lt;10,"5-9 Years",
TRUE,"10+ Years"
)</f>
        <v>2-4 Years</v>
      </c>
      <c r="AE2886" s="5">
        <f>IF(tbl_HRMaster[[#This Row],[Attrition]]="Yes",1,0)</f>
        <v>0</v>
      </c>
    </row>
    <row r="2887" spans="1:31" x14ac:dyDescent="0.25">
      <c r="A2887">
        <v>24</v>
      </c>
      <c r="B2887" t="s">
        <v>21</v>
      </c>
      <c r="C2887" t="s">
        <v>29</v>
      </c>
      <c r="D2887" t="s">
        <v>23</v>
      </c>
      <c r="E2887">
        <v>3</v>
      </c>
      <c r="F2887">
        <v>4</v>
      </c>
      <c r="G2887" t="s">
        <v>45</v>
      </c>
      <c r="H2887">
        <v>3928</v>
      </c>
      <c r="I2887" t="s">
        <v>34</v>
      </c>
      <c r="J2887">
        <v>1</v>
      </c>
      <c r="K2887" t="s">
        <v>35</v>
      </c>
      <c r="L2887" t="s">
        <v>27</v>
      </c>
      <c r="M2887">
        <v>45080</v>
      </c>
      <c r="N2887">
        <v>0</v>
      </c>
      <c r="O2887">
        <v>11</v>
      </c>
      <c r="P2887">
        <v>1</v>
      </c>
      <c r="Q2887">
        <v>3</v>
      </c>
      <c r="R2887">
        <v>5</v>
      </c>
      <c r="S2887">
        <v>2</v>
      </c>
      <c r="T2887">
        <v>2</v>
      </c>
      <c r="U2887">
        <v>1</v>
      </c>
      <c r="V2887">
        <f>COUNTIF(tbl_HRMaster[EmployeeID],tbl_HRMaster[[#This Row],[EmployeeID]])</f>
        <v>1</v>
      </c>
      <c r="W2887">
        <f>IFERROR(INDEX(tbl_EmployeeSurvey[EnvironmentSatisfaction],MATCH(tbl_HRMaster[[#This Row],[EmployeeID]],tbl_EmployeeSurvey[EmployeeID],0)),"Not Found")</f>
        <v>1</v>
      </c>
      <c r="X2887">
        <f>IFERROR(INDEX(tbl_EmployeeSurvey[JobSatisfaction],MATCH(tbl_HRMaster[[#This Row],[EmployeeID]],tbl_EmployeeSurvey[EmployeeID],0)),"Not Found")</f>
        <v>4</v>
      </c>
      <c r="Y2887" s="5">
        <f>IFERROR(INDEX(tbl_EmployeeSurvey[WorkLifeBalance],MATCH(tbl_HRMaster[[#This Row],[EmployeeID]],tbl_EmployeeSurvey[EmployeeID],0)),"Not Found")</f>
        <v>3</v>
      </c>
      <c r="Z2887" s="5">
        <f>IFERROR(VLOOKUP(tbl_HRMaster[[#This Row],[EmployeeID]],tbl_ManagerSurvey[[EmployeeID]:[PerformanceRating]],2,FALSE),"Not Found")</f>
        <v>3</v>
      </c>
      <c r="AA2887" s="5">
        <f>IFERROR(VLOOKUP(tbl_HRMaster[[#This Row],[EmployeeID]],tbl_ManagerSurvey[[EmployeeID]:[PerformanceRating]],3,FALSE),"Not Found")</f>
        <v>3</v>
      </c>
      <c r="AB2887" s="5" t="str">
        <f>IF(tbl_HRMaster[[#This Row],[Attrition]]="Yes","Left","Active")</f>
        <v>Active</v>
      </c>
      <c r="AC2887" s="5" t="str">
        <f>_xlfn.IFS(tbl_HRMaster[[#This Row],[Age]]&lt;25,"Under 25",tbl_HRMaster[[#This Row],[Age]]&lt;35,"25-34",tbl_HRMaster[[#This Row],[Age]]&lt;45,"35-44",tbl_HRMaster[[#This Row],[Age]]&lt;55,"45-54",TRUE,"Above 54")</f>
        <v>Under 25</v>
      </c>
      <c r="AD2887" s="5" t="str">
        <f>_xlfn.IFS(
tbl_HRMaster[[#This Row],[YearsAtCompany]]&lt;2,"&lt; 2 Years",
tbl_HRMaster[[#This Row],[YearsAtCompany]]&lt;5,"2-4 Years",
tbl_HRMaster[[#This Row],[YearsAtCompany]]&lt;10,"5-9 Years",
TRUE,"10+ Years"
)</f>
        <v>2-4 Years</v>
      </c>
      <c r="AE2887" s="5">
        <f>IF(tbl_HRMaster[[#This Row],[Attrition]]="Yes",1,0)</f>
        <v>0</v>
      </c>
    </row>
    <row r="2888" spans="1:31" x14ac:dyDescent="0.25">
      <c r="A2888">
        <v>22</v>
      </c>
      <c r="B2888" t="s">
        <v>21</v>
      </c>
      <c r="C2888" t="s">
        <v>22</v>
      </c>
      <c r="D2888" t="s">
        <v>23</v>
      </c>
      <c r="E2888">
        <v>29</v>
      </c>
      <c r="F2888">
        <v>4</v>
      </c>
      <c r="G2888" t="s">
        <v>46</v>
      </c>
      <c r="H2888">
        <v>1341</v>
      </c>
      <c r="I2888" t="s">
        <v>34</v>
      </c>
      <c r="J2888">
        <v>1</v>
      </c>
      <c r="K2888" t="s">
        <v>35</v>
      </c>
      <c r="L2888" t="s">
        <v>27</v>
      </c>
      <c r="M2888">
        <v>46630</v>
      </c>
      <c r="N2888">
        <v>0</v>
      </c>
      <c r="O2888">
        <v>13</v>
      </c>
      <c r="P2888">
        <v>1</v>
      </c>
      <c r="Q2888">
        <v>3</v>
      </c>
      <c r="R2888">
        <v>1</v>
      </c>
      <c r="S2888">
        <v>2</v>
      </c>
      <c r="T2888">
        <v>2</v>
      </c>
      <c r="U2888">
        <v>1</v>
      </c>
      <c r="V2888">
        <f>COUNTIF(tbl_HRMaster[EmployeeID],tbl_HRMaster[[#This Row],[EmployeeID]])</f>
        <v>1</v>
      </c>
      <c r="W2888">
        <f>IFERROR(INDEX(tbl_EmployeeSurvey[EnvironmentSatisfaction],MATCH(tbl_HRMaster[[#This Row],[EmployeeID]],tbl_EmployeeSurvey[EmployeeID],0)),"Not Found")</f>
        <v>3</v>
      </c>
      <c r="X2888">
        <f>IFERROR(INDEX(tbl_EmployeeSurvey[JobSatisfaction],MATCH(tbl_HRMaster[[#This Row],[EmployeeID]],tbl_EmployeeSurvey[EmployeeID],0)),"Not Found")</f>
        <v>4</v>
      </c>
      <c r="Y2888" s="5">
        <f>IFERROR(INDEX(tbl_EmployeeSurvey[WorkLifeBalance],MATCH(tbl_HRMaster[[#This Row],[EmployeeID]],tbl_EmployeeSurvey[EmployeeID],0)),"Not Found")</f>
        <v>3</v>
      </c>
      <c r="Z2888" s="5">
        <f>IFERROR(VLOOKUP(tbl_HRMaster[[#This Row],[EmployeeID]],tbl_ManagerSurvey[[EmployeeID]:[PerformanceRating]],2,FALSE),"Not Found")</f>
        <v>3</v>
      </c>
      <c r="AA2888" s="5">
        <f>IFERROR(VLOOKUP(tbl_HRMaster[[#This Row],[EmployeeID]],tbl_ManagerSurvey[[EmployeeID]:[PerformanceRating]],3,FALSE),"Not Found")</f>
        <v>3</v>
      </c>
      <c r="AB2888" s="5" t="str">
        <f>IF(tbl_HRMaster[[#This Row],[Attrition]]="Yes","Left","Active")</f>
        <v>Active</v>
      </c>
      <c r="AC2888" s="5" t="str">
        <f>_xlfn.IFS(tbl_HRMaster[[#This Row],[Age]]&lt;25,"Under 25",tbl_HRMaster[[#This Row],[Age]]&lt;35,"25-34",tbl_HRMaster[[#This Row],[Age]]&lt;45,"35-44",tbl_HRMaster[[#This Row],[Age]]&lt;55,"45-54",TRUE,"Above 54")</f>
        <v>Under 25</v>
      </c>
      <c r="AD2888" s="5" t="str">
        <f>_xlfn.IFS(
tbl_HRMaster[[#This Row],[YearsAtCompany]]&lt;2,"&lt; 2 Years",
tbl_HRMaster[[#This Row],[YearsAtCompany]]&lt;5,"2-4 Years",
tbl_HRMaster[[#This Row],[YearsAtCompany]]&lt;10,"5-9 Years",
TRUE,"10+ Years"
)</f>
        <v>2-4 Years</v>
      </c>
      <c r="AE2888" s="5">
        <f>IF(tbl_HRMaster[[#This Row],[Attrition]]="Yes",1,0)</f>
        <v>0</v>
      </c>
    </row>
    <row r="2889" spans="1:31" x14ac:dyDescent="0.25">
      <c r="A2889">
        <v>22</v>
      </c>
      <c r="B2889" t="s">
        <v>21</v>
      </c>
      <c r="C2889" t="s">
        <v>22</v>
      </c>
      <c r="D2889" t="s">
        <v>23</v>
      </c>
      <c r="E2889">
        <v>29</v>
      </c>
      <c r="F2889">
        <v>4</v>
      </c>
      <c r="G2889" t="s">
        <v>46</v>
      </c>
      <c r="H2889">
        <v>2811</v>
      </c>
      <c r="I2889" t="s">
        <v>34</v>
      </c>
      <c r="J2889">
        <v>1</v>
      </c>
      <c r="K2889" t="s">
        <v>35</v>
      </c>
      <c r="L2889" t="s">
        <v>27</v>
      </c>
      <c r="M2889">
        <v>46630</v>
      </c>
      <c r="N2889">
        <v>0</v>
      </c>
      <c r="O2889">
        <v>13</v>
      </c>
      <c r="P2889">
        <v>1</v>
      </c>
      <c r="Q2889">
        <v>3</v>
      </c>
      <c r="R2889">
        <v>1</v>
      </c>
      <c r="S2889">
        <v>2</v>
      </c>
      <c r="T2889">
        <v>2</v>
      </c>
      <c r="U2889">
        <v>1</v>
      </c>
      <c r="V2889">
        <f>COUNTIF(tbl_HRMaster[EmployeeID],tbl_HRMaster[[#This Row],[EmployeeID]])</f>
        <v>1</v>
      </c>
      <c r="W2889">
        <f>IFERROR(INDEX(tbl_EmployeeSurvey[EnvironmentSatisfaction],MATCH(tbl_HRMaster[[#This Row],[EmployeeID]],tbl_EmployeeSurvey[EmployeeID],0)),"Not Found")</f>
        <v>3</v>
      </c>
      <c r="X2889">
        <f>IFERROR(INDEX(tbl_EmployeeSurvey[JobSatisfaction],MATCH(tbl_HRMaster[[#This Row],[EmployeeID]],tbl_EmployeeSurvey[EmployeeID],0)),"Not Found")</f>
        <v>4</v>
      </c>
      <c r="Y2889" s="5">
        <f>IFERROR(INDEX(tbl_EmployeeSurvey[WorkLifeBalance],MATCH(tbl_HRMaster[[#This Row],[EmployeeID]],tbl_EmployeeSurvey[EmployeeID],0)),"Not Found")</f>
        <v>3</v>
      </c>
      <c r="Z2889" s="5">
        <f>IFERROR(VLOOKUP(tbl_HRMaster[[#This Row],[EmployeeID]],tbl_ManagerSurvey[[EmployeeID]:[PerformanceRating]],2,FALSE),"Not Found")</f>
        <v>3</v>
      </c>
      <c r="AA2889" s="5">
        <f>IFERROR(VLOOKUP(tbl_HRMaster[[#This Row],[EmployeeID]],tbl_ManagerSurvey[[EmployeeID]:[PerformanceRating]],3,FALSE),"Not Found")</f>
        <v>3</v>
      </c>
      <c r="AB2889" s="5" t="str">
        <f>IF(tbl_HRMaster[[#This Row],[Attrition]]="Yes","Left","Active")</f>
        <v>Active</v>
      </c>
      <c r="AC2889" s="5" t="str">
        <f>_xlfn.IFS(tbl_HRMaster[[#This Row],[Age]]&lt;25,"Under 25",tbl_HRMaster[[#This Row],[Age]]&lt;35,"25-34",tbl_HRMaster[[#This Row],[Age]]&lt;45,"35-44",tbl_HRMaster[[#This Row],[Age]]&lt;55,"45-54",TRUE,"Above 54")</f>
        <v>Under 25</v>
      </c>
      <c r="AD2889" s="5" t="str">
        <f>_xlfn.IFS(
tbl_HRMaster[[#This Row],[YearsAtCompany]]&lt;2,"&lt; 2 Years",
tbl_HRMaster[[#This Row],[YearsAtCompany]]&lt;5,"2-4 Years",
tbl_HRMaster[[#This Row],[YearsAtCompany]]&lt;10,"5-9 Years",
TRUE,"10+ Years"
)</f>
        <v>2-4 Years</v>
      </c>
      <c r="AE2889" s="5">
        <f>IF(tbl_HRMaster[[#This Row],[Attrition]]="Yes",1,0)</f>
        <v>0</v>
      </c>
    </row>
    <row r="2890" spans="1:31" x14ac:dyDescent="0.25">
      <c r="A2890">
        <v>22</v>
      </c>
      <c r="B2890" t="s">
        <v>21</v>
      </c>
      <c r="C2890" t="s">
        <v>22</v>
      </c>
      <c r="D2890" t="s">
        <v>23</v>
      </c>
      <c r="E2890">
        <v>29</v>
      </c>
      <c r="F2890">
        <v>4</v>
      </c>
      <c r="G2890" t="s">
        <v>46</v>
      </c>
      <c r="H2890">
        <v>4281</v>
      </c>
      <c r="I2890" t="s">
        <v>34</v>
      </c>
      <c r="J2890">
        <v>1</v>
      </c>
      <c r="K2890" t="s">
        <v>35</v>
      </c>
      <c r="L2890" t="s">
        <v>27</v>
      </c>
      <c r="M2890">
        <v>46630</v>
      </c>
      <c r="N2890">
        <v>0</v>
      </c>
      <c r="O2890">
        <v>13</v>
      </c>
      <c r="P2890">
        <v>1</v>
      </c>
      <c r="Q2890">
        <v>3</v>
      </c>
      <c r="R2890">
        <v>1</v>
      </c>
      <c r="S2890">
        <v>2</v>
      </c>
      <c r="T2890">
        <v>2</v>
      </c>
      <c r="U2890">
        <v>1</v>
      </c>
      <c r="V2890">
        <f>COUNTIF(tbl_HRMaster[EmployeeID],tbl_HRMaster[[#This Row],[EmployeeID]])</f>
        <v>1</v>
      </c>
      <c r="W2890">
        <f>IFERROR(INDEX(tbl_EmployeeSurvey[EnvironmentSatisfaction],MATCH(tbl_HRMaster[[#This Row],[EmployeeID]],tbl_EmployeeSurvey[EmployeeID],0)),"Not Found")</f>
        <v>3</v>
      </c>
      <c r="X2890">
        <f>IFERROR(INDEX(tbl_EmployeeSurvey[JobSatisfaction],MATCH(tbl_HRMaster[[#This Row],[EmployeeID]],tbl_EmployeeSurvey[EmployeeID],0)),"Not Found")</f>
        <v>4</v>
      </c>
      <c r="Y2890" s="5">
        <f>IFERROR(INDEX(tbl_EmployeeSurvey[WorkLifeBalance],MATCH(tbl_HRMaster[[#This Row],[EmployeeID]],tbl_EmployeeSurvey[EmployeeID],0)),"Not Found")</f>
        <v>3</v>
      </c>
      <c r="Z2890" s="5">
        <f>IFERROR(VLOOKUP(tbl_HRMaster[[#This Row],[EmployeeID]],tbl_ManagerSurvey[[EmployeeID]:[PerformanceRating]],2,FALSE),"Not Found")</f>
        <v>3</v>
      </c>
      <c r="AA2890" s="5">
        <f>IFERROR(VLOOKUP(tbl_HRMaster[[#This Row],[EmployeeID]],tbl_ManagerSurvey[[EmployeeID]:[PerformanceRating]],3,FALSE),"Not Found")</f>
        <v>3</v>
      </c>
      <c r="AB2890" s="5" t="str">
        <f>IF(tbl_HRMaster[[#This Row],[Attrition]]="Yes","Left","Active")</f>
        <v>Active</v>
      </c>
      <c r="AC2890" s="5" t="str">
        <f>_xlfn.IFS(tbl_HRMaster[[#This Row],[Age]]&lt;25,"Under 25",tbl_HRMaster[[#This Row],[Age]]&lt;35,"25-34",tbl_HRMaster[[#This Row],[Age]]&lt;45,"35-44",tbl_HRMaster[[#This Row],[Age]]&lt;55,"45-54",TRUE,"Above 54")</f>
        <v>Under 25</v>
      </c>
      <c r="AD2890" s="5" t="str">
        <f>_xlfn.IFS(
tbl_HRMaster[[#This Row],[YearsAtCompany]]&lt;2,"&lt; 2 Years",
tbl_HRMaster[[#This Row],[YearsAtCompany]]&lt;5,"2-4 Years",
tbl_HRMaster[[#This Row],[YearsAtCompany]]&lt;10,"5-9 Years",
TRUE,"10+ Years"
)</f>
        <v>2-4 Years</v>
      </c>
      <c r="AE2890" s="5">
        <f>IF(tbl_HRMaster[[#This Row],[Attrition]]="Yes",1,0)</f>
        <v>0</v>
      </c>
    </row>
    <row r="2891" spans="1:31" x14ac:dyDescent="0.25">
      <c r="A2891">
        <v>31</v>
      </c>
      <c r="B2891" t="s">
        <v>21</v>
      </c>
      <c r="C2891" t="s">
        <v>29</v>
      </c>
      <c r="D2891" t="s">
        <v>30</v>
      </c>
      <c r="E2891">
        <v>7</v>
      </c>
      <c r="F2891">
        <v>3</v>
      </c>
      <c r="G2891" t="s">
        <v>24</v>
      </c>
      <c r="H2891">
        <v>561</v>
      </c>
      <c r="I2891" t="s">
        <v>34</v>
      </c>
      <c r="J2891">
        <v>1</v>
      </c>
      <c r="K2891" t="s">
        <v>35</v>
      </c>
      <c r="L2891" t="s">
        <v>27</v>
      </c>
      <c r="M2891">
        <v>52580</v>
      </c>
      <c r="N2891">
        <v>0</v>
      </c>
      <c r="O2891">
        <v>14</v>
      </c>
      <c r="P2891">
        <v>3</v>
      </c>
      <c r="Q2891">
        <v>3</v>
      </c>
      <c r="R2891">
        <v>5</v>
      </c>
      <c r="S2891">
        <v>2</v>
      </c>
      <c r="T2891">
        <v>2</v>
      </c>
      <c r="U2891">
        <v>2</v>
      </c>
      <c r="V2891">
        <f>COUNTIF(tbl_HRMaster[EmployeeID],tbl_HRMaster[[#This Row],[EmployeeID]])</f>
        <v>1</v>
      </c>
      <c r="W2891">
        <f>IFERROR(INDEX(tbl_EmployeeSurvey[EnvironmentSatisfaction],MATCH(tbl_HRMaster[[#This Row],[EmployeeID]],tbl_EmployeeSurvey[EmployeeID],0)),"Not Found")</f>
        <v>3</v>
      </c>
      <c r="X2891">
        <f>IFERROR(INDEX(tbl_EmployeeSurvey[JobSatisfaction],MATCH(tbl_HRMaster[[#This Row],[EmployeeID]],tbl_EmployeeSurvey[EmployeeID],0)),"Not Found")</f>
        <v>4</v>
      </c>
      <c r="Y2891" s="5">
        <f>IFERROR(INDEX(tbl_EmployeeSurvey[WorkLifeBalance],MATCH(tbl_HRMaster[[#This Row],[EmployeeID]],tbl_EmployeeSurvey[EmployeeID],0)),"Not Found")</f>
        <v>3</v>
      </c>
      <c r="Z2891" s="5">
        <f>IFERROR(VLOOKUP(tbl_HRMaster[[#This Row],[EmployeeID]],tbl_ManagerSurvey[[EmployeeID]:[PerformanceRating]],2,FALSE),"Not Found")</f>
        <v>3</v>
      </c>
      <c r="AA2891" s="5">
        <f>IFERROR(VLOOKUP(tbl_HRMaster[[#This Row],[EmployeeID]],tbl_ManagerSurvey[[EmployeeID]:[PerformanceRating]],3,FALSE),"Not Found")</f>
        <v>3</v>
      </c>
      <c r="AB2891" s="5" t="str">
        <f>IF(tbl_HRMaster[[#This Row],[Attrition]]="Yes","Left","Active")</f>
        <v>Active</v>
      </c>
      <c r="AC2891" s="5" t="str">
        <f>_xlfn.IFS(tbl_HRMaster[[#This Row],[Age]]&lt;25,"Under 25",tbl_HRMaster[[#This Row],[Age]]&lt;35,"25-34",tbl_HRMaster[[#This Row],[Age]]&lt;45,"35-44",tbl_HRMaster[[#This Row],[Age]]&lt;55,"45-54",TRUE,"Above 54")</f>
        <v>25-34</v>
      </c>
      <c r="AD2891" s="5" t="str">
        <f>_xlfn.IFS(
tbl_HRMaster[[#This Row],[YearsAtCompany]]&lt;2,"&lt; 2 Years",
tbl_HRMaster[[#This Row],[YearsAtCompany]]&lt;5,"2-4 Years",
tbl_HRMaster[[#This Row],[YearsAtCompany]]&lt;10,"5-9 Years",
TRUE,"10+ Years"
)</f>
        <v>2-4 Years</v>
      </c>
      <c r="AE2891" s="5">
        <f>IF(tbl_HRMaster[[#This Row],[Attrition]]="Yes",1,0)</f>
        <v>0</v>
      </c>
    </row>
    <row r="2892" spans="1:31" x14ac:dyDescent="0.25">
      <c r="A2892">
        <v>31</v>
      </c>
      <c r="B2892" t="s">
        <v>21</v>
      </c>
      <c r="C2892" t="s">
        <v>29</v>
      </c>
      <c r="D2892" t="s">
        <v>30</v>
      </c>
      <c r="E2892">
        <v>7</v>
      </c>
      <c r="F2892">
        <v>3</v>
      </c>
      <c r="G2892" t="s">
        <v>24</v>
      </c>
      <c r="H2892">
        <v>2031</v>
      </c>
      <c r="I2892" t="s">
        <v>34</v>
      </c>
      <c r="J2892">
        <v>1</v>
      </c>
      <c r="K2892" t="s">
        <v>35</v>
      </c>
      <c r="L2892" t="s">
        <v>27</v>
      </c>
      <c r="M2892">
        <v>52580</v>
      </c>
      <c r="N2892">
        <v>0</v>
      </c>
      <c r="O2892">
        <v>14</v>
      </c>
      <c r="P2892">
        <v>3</v>
      </c>
      <c r="Q2892">
        <v>3</v>
      </c>
      <c r="R2892">
        <v>5</v>
      </c>
      <c r="S2892">
        <v>2</v>
      </c>
      <c r="T2892">
        <v>2</v>
      </c>
      <c r="U2892">
        <v>2</v>
      </c>
      <c r="V2892">
        <f>COUNTIF(tbl_HRMaster[EmployeeID],tbl_HRMaster[[#This Row],[EmployeeID]])</f>
        <v>1</v>
      </c>
      <c r="W2892">
        <f>IFERROR(INDEX(tbl_EmployeeSurvey[EnvironmentSatisfaction],MATCH(tbl_HRMaster[[#This Row],[EmployeeID]],tbl_EmployeeSurvey[EmployeeID],0)),"Not Found")</f>
        <v>3</v>
      </c>
      <c r="X2892">
        <f>IFERROR(INDEX(tbl_EmployeeSurvey[JobSatisfaction],MATCH(tbl_HRMaster[[#This Row],[EmployeeID]],tbl_EmployeeSurvey[EmployeeID],0)),"Not Found")</f>
        <v>4</v>
      </c>
      <c r="Y2892" s="5">
        <f>IFERROR(INDEX(tbl_EmployeeSurvey[WorkLifeBalance],MATCH(tbl_HRMaster[[#This Row],[EmployeeID]],tbl_EmployeeSurvey[EmployeeID],0)),"Not Found")</f>
        <v>3</v>
      </c>
      <c r="Z2892" s="5">
        <f>IFERROR(VLOOKUP(tbl_HRMaster[[#This Row],[EmployeeID]],tbl_ManagerSurvey[[EmployeeID]:[PerformanceRating]],2,FALSE),"Not Found")</f>
        <v>3</v>
      </c>
      <c r="AA2892" s="5">
        <f>IFERROR(VLOOKUP(tbl_HRMaster[[#This Row],[EmployeeID]],tbl_ManagerSurvey[[EmployeeID]:[PerformanceRating]],3,FALSE),"Not Found")</f>
        <v>3</v>
      </c>
      <c r="AB2892" s="5" t="str">
        <f>IF(tbl_HRMaster[[#This Row],[Attrition]]="Yes","Left","Active")</f>
        <v>Active</v>
      </c>
      <c r="AC2892" s="5" t="str">
        <f>_xlfn.IFS(tbl_HRMaster[[#This Row],[Age]]&lt;25,"Under 25",tbl_HRMaster[[#This Row],[Age]]&lt;35,"25-34",tbl_HRMaster[[#This Row],[Age]]&lt;45,"35-44",tbl_HRMaster[[#This Row],[Age]]&lt;55,"45-54",TRUE,"Above 54")</f>
        <v>25-34</v>
      </c>
      <c r="AD2892" s="5" t="str">
        <f>_xlfn.IFS(
tbl_HRMaster[[#This Row],[YearsAtCompany]]&lt;2,"&lt; 2 Years",
tbl_HRMaster[[#This Row],[YearsAtCompany]]&lt;5,"2-4 Years",
tbl_HRMaster[[#This Row],[YearsAtCompany]]&lt;10,"5-9 Years",
TRUE,"10+ Years"
)</f>
        <v>2-4 Years</v>
      </c>
      <c r="AE2892" s="5">
        <f>IF(tbl_HRMaster[[#This Row],[Attrition]]="Yes",1,0)</f>
        <v>0</v>
      </c>
    </row>
    <row r="2893" spans="1:31" x14ac:dyDescent="0.25">
      <c r="A2893">
        <v>31</v>
      </c>
      <c r="B2893" t="s">
        <v>21</v>
      </c>
      <c r="C2893" t="s">
        <v>29</v>
      </c>
      <c r="D2893" t="s">
        <v>30</v>
      </c>
      <c r="E2893">
        <v>7</v>
      </c>
      <c r="F2893">
        <v>3</v>
      </c>
      <c r="G2893" t="s">
        <v>24</v>
      </c>
      <c r="H2893">
        <v>3501</v>
      </c>
      <c r="I2893" t="s">
        <v>34</v>
      </c>
      <c r="J2893">
        <v>1</v>
      </c>
      <c r="K2893" t="s">
        <v>35</v>
      </c>
      <c r="L2893" t="s">
        <v>27</v>
      </c>
      <c r="M2893">
        <v>52580</v>
      </c>
      <c r="N2893">
        <v>0</v>
      </c>
      <c r="O2893">
        <v>14</v>
      </c>
      <c r="P2893">
        <v>3</v>
      </c>
      <c r="Q2893">
        <v>3</v>
      </c>
      <c r="R2893">
        <v>5</v>
      </c>
      <c r="S2893">
        <v>2</v>
      </c>
      <c r="T2893">
        <v>2</v>
      </c>
      <c r="U2893">
        <v>2</v>
      </c>
      <c r="V2893">
        <f>COUNTIF(tbl_HRMaster[EmployeeID],tbl_HRMaster[[#This Row],[EmployeeID]])</f>
        <v>1</v>
      </c>
      <c r="W2893">
        <f>IFERROR(INDEX(tbl_EmployeeSurvey[EnvironmentSatisfaction],MATCH(tbl_HRMaster[[#This Row],[EmployeeID]],tbl_EmployeeSurvey[EmployeeID],0)),"Not Found")</f>
        <v>3</v>
      </c>
      <c r="X2893">
        <f>IFERROR(INDEX(tbl_EmployeeSurvey[JobSatisfaction],MATCH(tbl_HRMaster[[#This Row],[EmployeeID]],tbl_EmployeeSurvey[EmployeeID],0)),"Not Found")</f>
        <v>4</v>
      </c>
      <c r="Y2893" s="5">
        <f>IFERROR(INDEX(tbl_EmployeeSurvey[WorkLifeBalance],MATCH(tbl_HRMaster[[#This Row],[EmployeeID]],tbl_EmployeeSurvey[EmployeeID],0)),"Not Found")</f>
        <v>3</v>
      </c>
      <c r="Z2893" s="5">
        <f>IFERROR(VLOOKUP(tbl_HRMaster[[#This Row],[EmployeeID]],tbl_ManagerSurvey[[EmployeeID]:[PerformanceRating]],2,FALSE),"Not Found")</f>
        <v>3</v>
      </c>
      <c r="AA2893" s="5">
        <f>IFERROR(VLOOKUP(tbl_HRMaster[[#This Row],[EmployeeID]],tbl_ManagerSurvey[[EmployeeID]:[PerformanceRating]],3,FALSE),"Not Found")</f>
        <v>3</v>
      </c>
      <c r="AB2893" s="5" t="str">
        <f>IF(tbl_HRMaster[[#This Row],[Attrition]]="Yes","Left","Active")</f>
        <v>Active</v>
      </c>
      <c r="AC2893" s="5" t="str">
        <f>_xlfn.IFS(tbl_HRMaster[[#This Row],[Age]]&lt;25,"Under 25",tbl_HRMaster[[#This Row],[Age]]&lt;35,"25-34",tbl_HRMaster[[#This Row],[Age]]&lt;45,"35-44",tbl_HRMaster[[#This Row],[Age]]&lt;55,"45-54",TRUE,"Above 54")</f>
        <v>25-34</v>
      </c>
      <c r="AD2893" s="5" t="str">
        <f>_xlfn.IFS(
tbl_HRMaster[[#This Row],[YearsAtCompany]]&lt;2,"&lt; 2 Years",
tbl_HRMaster[[#This Row],[YearsAtCompany]]&lt;5,"2-4 Years",
tbl_HRMaster[[#This Row],[YearsAtCompany]]&lt;10,"5-9 Years",
TRUE,"10+ Years"
)</f>
        <v>2-4 Years</v>
      </c>
      <c r="AE2893" s="5">
        <f>IF(tbl_HRMaster[[#This Row],[Attrition]]="Yes",1,0)</f>
        <v>0</v>
      </c>
    </row>
    <row r="2894" spans="1:31" x14ac:dyDescent="0.25">
      <c r="A2894">
        <v>32</v>
      </c>
      <c r="B2894" t="s">
        <v>21</v>
      </c>
      <c r="C2894" t="s">
        <v>22</v>
      </c>
      <c r="D2894" t="s">
        <v>30</v>
      </c>
      <c r="E2894">
        <v>1</v>
      </c>
      <c r="F2894">
        <v>2</v>
      </c>
      <c r="G2894" t="s">
        <v>38</v>
      </c>
      <c r="H2894">
        <v>1171</v>
      </c>
      <c r="I2894" t="s">
        <v>34</v>
      </c>
      <c r="J2894">
        <v>3</v>
      </c>
      <c r="K2894" t="s">
        <v>35</v>
      </c>
      <c r="L2894" t="s">
        <v>27</v>
      </c>
      <c r="M2894">
        <v>136950</v>
      </c>
      <c r="N2894">
        <v>0</v>
      </c>
      <c r="O2894">
        <v>13</v>
      </c>
      <c r="P2894">
        <v>0</v>
      </c>
      <c r="Q2894">
        <v>3</v>
      </c>
      <c r="R2894">
        <v>3</v>
      </c>
      <c r="S2894">
        <v>2</v>
      </c>
      <c r="T2894">
        <v>2</v>
      </c>
      <c r="U2894">
        <v>2</v>
      </c>
      <c r="V2894">
        <f>COUNTIF(tbl_HRMaster[EmployeeID],tbl_HRMaster[[#This Row],[EmployeeID]])</f>
        <v>1</v>
      </c>
      <c r="W2894">
        <f>IFERROR(INDEX(tbl_EmployeeSurvey[EnvironmentSatisfaction],MATCH(tbl_HRMaster[[#This Row],[EmployeeID]],tbl_EmployeeSurvey[EmployeeID],0)),"Not Found")</f>
        <v>2</v>
      </c>
      <c r="X2894">
        <f>IFERROR(INDEX(tbl_EmployeeSurvey[JobSatisfaction],MATCH(tbl_HRMaster[[#This Row],[EmployeeID]],tbl_EmployeeSurvey[EmployeeID],0)),"Not Found")</f>
        <v>2</v>
      </c>
      <c r="Y2894" s="5">
        <f>IFERROR(INDEX(tbl_EmployeeSurvey[WorkLifeBalance],MATCH(tbl_HRMaster[[#This Row],[EmployeeID]],tbl_EmployeeSurvey[EmployeeID],0)),"Not Found")</f>
        <v>3</v>
      </c>
      <c r="Z2894" s="5">
        <f>IFERROR(VLOOKUP(tbl_HRMaster[[#This Row],[EmployeeID]],tbl_ManagerSurvey[[EmployeeID]:[PerformanceRating]],2,FALSE),"Not Found")</f>
        <v>3</v>
      </c>
      <c r="AA2894" s="5">
        <f>IFERROR(VLOOKUP(tbl_HRMaster[[#This Row],[EmployeeID]],tbl_ManagerSurvey[[EmployeeID]:[PerformanceRating]],3,FALSE),"Not Found")</f>
        <v>3</v>
      </c>
      <c r="AB2894" s="5" t="str">
        <f>IF(tbl_HRMaster[[#This Row],[Attrition]]="Yes","Left","Active")</f>
        <v>Active</v>
      </c>
      <c r="AC2894" s="5" t="str">
        <f>_xlfn.IFS(tbl_HRMaster[[#This Row],[Age]]&lt;25,"Under 25",tbl_HRMaster[[#This Row],[Age]]&lt;35,"25-34",tbl_HRMaster[[#This Row],[Age]]&lt;45,"35-44",tbl_HRMaster[[#This Row],[Age]]&lt;55,"45-54",TRUE,"Above 54")</f>
        <v>25-34</v>
      </c>
      <c r="AD2894" s="5" t="str">
        <f>_xlfn.IFS(
tbl_HRMaster[[#This Row],[YearsAtCompany]]&lt;2,"&lt; 2 Years",
tbl_HRMaster[[#This Row],[YearsAtCompany]]&lt;5,"2-4 Years",
tbl_HRMaster[[#This Row],[YearsAtCompany]]&lt;10,"5-9 Years",
TRUE,"10+ Years"
)</f>
        <v>2-4 Years</v>
      </c>
      <c r="AE2894" s="5">
        <f>IF(tbl_HRMaster[[#This Row],[Attrition]]="Yes",1,0)</f>
        <v>0</v>
      </c>
    </row>
    <row r="2895" spans="1:31" x14ac:dyDescent="0.25">
      <c r="A2895">
        <v>32</v>
      </c>
      <c r="B2895" t="s">
        <v>21</v>
      </c>
      <c r="C2895" t="s">
        <v>22</v>
      </c>
      <c r="D2895" t="s">
        <v>30</v>
      </c>
      <c r="E2895">
        <v>1</v>
      </c>
      <c r="F2895">
        <v>2</v>
      </c>
      <c r="G2895" t="s">
        <v>38</v>
      </c>
      <c r="H2895">
        <v>2641</v>
      </c>
      <c r="I2895" t="s">
        <v>34</v>
      </c>
      <c r="J2895">
        <v>3</v>
      </c>
      <c r="K2895" t="s">
        <v>35</v>
      </c>
      <c r="L2895" t="s">
        <v>27</v>
      </c>
      <c r="M2895">
        <v>136950</v>
      </c>
      <c r="N2895">
        <v>0</v>
      </c>
      <c r="O2895">
        <v>13</v>
      </c>
      <c r="P2895">
        <v>0</v>
      </c>
      <c r="Q2895">
        <v>3</v>
      </c>
      <c r="R2895">
        <v>3</v>
      </c>
      <c r="S2895">
        <v>2</v>
      </c>
      <c r="T2895">
        <v>2</v>
      </c>
      <c r="U2895">
        <v>2</v>
      </c>
      <c r="V2895">
        <f>COUNTIF(tbl_HRMaster[EmployeeID],tbl_HRMaster[[#This Row],[EmployeeID]])</f>
        <v>1</v>
      </c>
      <c r="W2895">
        <f>IFERROR(INDEX(tbl_EmployeeSurvey[EnvironmentSatisfaction],MATCH(tbl_HRMaster[[#This Row],[EmployeeID]],tbl_EmployeeSurvey[EmployeeID],0)),"Not Found")</f>
        <v>2</v>
      </c>
      <c r="X2895">
        <f>IFERROR(INDEX(tbl_EmployeeSurvey[JobSatisfaction],MATCH(tbl_HRMaster[[#This Row],[EmployeeID]],tbl_EmployeeSurvey[EmployeeID],0)),"Not Found")</f>
        <v>2</v>
      </c>
      <c r="Y2895" s="5">
        <f>IFERROR(INDEX(tbl_EmployeeSurvey[WorkLifeBalance],MATCH(tbl_HRMaster[[#This Row],[EmployeeID]],tbl_EmployeeSurvey[EmployeeID],0)),"Not Found")</f>
        <v>3</v>
      </c>
      <c r="Z2895" s="5">
        <f>IFERROR(VLOOKUP(tbl_HRMaster[[#This Row],[EmployeeID]],tbl_ManagerSurvey[[EmployeeID]:[PerformanceRating]],2,FALSE),"Not Found")</f>
        <v>3</v>
      </c>
      <c r="AA2895" s="5">
        <f>IFERROR(VLOOKUP(tbl_HRMaster[[#This Row],[EmployeeID]],tbl_ManagerSurvey[[EmployeeID]:[PerformanceRating]],3,FALSE),"Not Found")</f>
        <v>3</v>
      </c>
      <c r="AB2895" s="5" t="str">
        <f>IF(tbl_HRMaster[[#This Row],[Attrition]]="Yes","Left","Active")</f>
        <v>Active</v>
      </c>
      <c r="AC2895" s="5" t="str">
        <f>_xlfn.IFS(tbl_HRMaster[[#This Row],[Age]]&lt;25,"Under 25",tbl_HRMaster[[#This Row],[Age]]&lt;35,"25-34",tbl_HRMaster[[#This Row],[Age]]&lt;45,"35-44",tbl_HRMaster[[#This Row],[Age]]&lt;55,"45-54",TRUE,"Above 54")</f>
        <v>25-34</v>
      </c>
      <c r="AD2895" s="5" t="str">
        <f>_xlfn.IFS(
tbl_HRMaster[[#This Row],[YearsAtCompany]]&lt;2,"&lt; 2 Years",
tbl_HRMaster[[#This Row],[YearsAtCompany]]&lt;5,"2-4 Years",
tbl_HRMaster[[#This Row],[YearsAtCompany]]&lt;10,"5-9 Years",
TRUE,"10+ Years"
)</f>
        <v>2-4 Years</v>
      </c>
      <c r="AE2895" s="5">
        <f>IF(tbl_HRMaster[[#This Row],[Attrition]]="Yes",1,0)</f>
        <v>0</v>
      </c>
    </row>
    <row r="2896" spans="1:31" x14ac:dyDescent="0.25">
      <c r="A2896">
        <v>32</v>
      </c>
      <c r="B2896" t="s">
        <v>21</v>
      </c>
      <c r="C2896" t="s">
        <v>22</v>
      </c>
      <c r="D2896" t="s">
        <v>30</v>
      </c>
      <c r="E2896">
        <v>1</v>
      </c>
      <c r="F2896">
        <v>2</v>
      </c>
      <c r="G2896" t="s">
        <v>38</v>
      </c>
      <c r="H2896">
        <v>4111</v>
      </c>
      <c r="I2896" t="s">
        <v>34</v>
      </c>
      <c r="J2896">
        <v>3</v>
      </c>
      <c r="K2896" t="s">
        <v>35</v>
      </c>
      <c r="L2896" t="s">
        <v>27</v>
      </c>
      <c r="M2896">
        <v>136950</v>
      </c>
      <c r="N2896">
        <v>0</v>
      </c>
      <c r="O2896">
        <v>13</v>
      </c>
      <c r="P2896">
        <v>0</v>
      </c>
      <c r="Q2896">
        <v>3</v>
      </c>
      <c r="R2896">
        <v>3</v>
      </c>
      <c r="S2896">
        <v>2</v>
      </c>
      <c r="T2896">
        <v>2</v>
      </c>
      <c r="U2896">
        <v>2</v>
      </c>
      <c r="V2896">
        <f>COUNTIF(tbl_HRMaster[EmployeeID],tbl_HRMaster[[#This Row],[EmployeeID]])</f>
        <v>1</v>
      </c>
      <c r="W2896">
        <f>IFERROR(INDEX(tbl_EmployeeSurvey[EnvironmentSatisfaction],MATCH(tbl_HRMaster[[#This Row],[EmployeeID]],tbl_EmployeeSurvey[EmployeeID],0)),"Not Found")</f>
        <v>2</v>
      </c>
      <c r="X2896">
        <f>IFERROR(INDEX(tbl_EmployeeSurvey[JobSatisfaction],MATCH(tbl_HRMaster[[#This Row],[EmployeeID]],tbl_EmployeeSurvey[EmployeeID],0)),"Not Found")</f>
        <v>2</v>
      </c>
      <c r="Y2896" s="5">
        <f>IFERROR(INDEX(tbl_EmployeeSurvey[WorkLifeBalance],MATCH(tbl_HRMaster[[#This Row],[EmployeeID]],tbl_EmployeeSurvey[EmployeeID],0)),"Not Found")</f>
        <v>3</v>
      </c>
      <c r="Z2896" s="5">
        <f>IFERROR(VLOOKUP(tbl_HRMaster[[#This Row],[EmployeeID]],tbl_ManagerSurvey[[EmployeeID]:[PerformanceRating]],2,FALSE),"Not Found")</f>
        <v>3</v>
      </c>
      <c r="AA2896" s="5">
        <f>IFERROR(VLOOKUP(tbl_HRMaster[[#This Row],[EmployeeID]],tbl_ManagerSurvey[[EmployeeID]:[PerformanceRating]],3,FALSE),"Not Found")</f>
        <v>3</v>
      </c>
      <c r="AB2896" s="5" t="str">
        <f>IF(tbl_HRMaster[[#This Row],[Attrition]]="Yes","Left","Active")</f>
        <v>Active</v>
      </c>
      <c r="AC2896" s="5" t="str">
        <f>_xlfn.IFS(tbl_HRMaster[[#This Row],[Age]]&lt;25,"Under 25",tbl_HRMaster[[#This Row],[Age]]&lt;35,"25-34",tbl_HRMaster[[#This Row],[Age]]&lt;45,"35-44",tbl_HRMaster[[#This Row],[Age]]&lt;55,"45-54",TRUE,"Above 54")</f>
        <v>25-34</v>
      </c>
      <c r="AD2896" s="5" t="str">
        <f>_xlfn.IFS(
tbl_HRMaster[[#This Row],[YearsAtCompany]]&lt;2,"&lt; 2 Years",
tbl_HRMaster[[#This Row],[YearsAtCompany]]&lt;5,"2-4 Years",
tbl_HRMaster[[#This Row],[YearsAtCompany]]&lt;10,"5-9 Years",
TRUE,"10+ Years"
)</f>
        <v>2-4 Years</v>
      </c>
      <c r="AE2896" s="5">
        <f>IF(tbl_HRMaster[[#This Row],[Attrition]]="Yes",1,0)</f>
        <v>0</v>
      </c>
    </row>
    <row r="2897" spans="1:31" x14ac:dyDescent="0.25">
      <c r="A2897">
        <v>21</v>
      </c>
      <c r="B2897" t="s">
        <v>21</v>
      </c>
      <c r="C2897" t="s">
        <v>22</v>
      </c>
      <c r="D2897" t="s">
        <v>30</v>
      </c>
      <c r="E2897">
        <v>3</v>
      </c>
      <c r="F2897">
        <v>1</v>
      </c>
      <c r="G2897" t="s">
        <v>24</v>
      </c>
      <c r="H2897">
        <v>895</v>
      </c>
      <c r="I2897" t="s">
        <v>25</v>
      </c>
      <c r="J2897">
        <v>1</v>
      </c>
      <c r="K2897" t="s">
        <v>40</v>
      </c>
      <c r="L2897" t="s">
        <v>32</v>
      </c>
      <c r="M2897">
        <v>170990</v>
      </c>
      <c r="N2897">
        <v>1</v>
      </c>
      <c r="O2897">
        <v>14</v>
      </c>
      <c r="P2897">
        <v>1</v>
      </c>
      <c r="Q2897">
        <v>3</v>
      </c>
      <c r="R2897">
        <v>2</v>
      </c>
      <c r="S2897">
        <v>2</v>
      </c>
      <c r="T2897">
        <v>2</v>
      </c>
      <c r="U2897">
        <v>2</v>
      </c>
      <c r="V2897">
        <f>COUNTIF(tbl_HRMaster[EmployeeID],tbl_HRMaster[[#This Row],[EmployeeID]])</f>
        <v>1</v>
      </c>
      <c r="W2897">
        <f>IFERROR(INDEX(tbl_EmployeeSurvey[EnvironmentSatisfaction],MATCH(tbl_HRMaster[[#This Row],[EmployeeID]],tbl_EmployeeSurvey[EmployeeID],0)),"Not Found")</f>
        <v>3</v>
      </c>
      <c r="X2897">
        <f>IFERROR(INDEX(tbl_EmployeeSurvey[JobSatisfaction],MATCH(tbl_HRMaster[[#This Row],[EmployeeID]],tbl_EmployeeSurvey[EmployeeID],0)),"Not Found")</f>
        <v>4</v>
      </c>
      <c r="Y2897" s="5">
        <f>IFERROR(INDEX(tbl_EmployeeSurvey[WorkLifeBalance],MATCH(tbl_HRMaster[[#This Row],[EmployeeID]],tbl_EmployeeSurvey[EmployeeID],0)),"Not Found")</f>
        <v>3</v>
      </c>
      <c r="Z2897" s="5">
        <f>IFERROR(VLOOKUP(tbl_HRMaster[[#This Row],[EmployeeID]],tbl_ManagerSurvey[[EmployeeID]:[PerformanceRating]],2,FALSE),"Not Found")</f>
        <v>3</v>
      </c>
      <c r="AA2897" s="5">
        <f>IFERROR(VLOOKUP(tbl_HRMaster[[#This Row],[EmployeeID]],tbl_ManagerSurvey[[EmployeeID]:[PerformanceRating]],3,FALSE),"Not Found")</f>
        <v>3</v>
      </c>
      <c r="AB2897" s="5" t="str">
        <f>IF(tbl_HRMaster[[#This Row],[Attrition]]="Yes","Left","Active")</f>
        <v>Active</v>
      </c>
      <c r="AC2897" s="5" t="str">
        <f>_xlfn.IFS(tbl_HRMaster[[#This Row],[Age]]&lt;25,"Under 25",tbl_HRMaster[[#This Row],[Age]]&lt;35,"25-34",tbl_HRMaster[[#This Row],[Age]]&lt;45,"35-44",tbl_HRMaster[[#This Row],[Age]]&lt;55,"45-54",TRUE,"Above 54")</f>
        <v>Under 25</v>
      </c>
      <c r="AD2897" s="5" t="str">
        <f>_xlfn.IFS(
tbl_HRMaster[[#This Row],[YearsAtCompany]]&lt;2,"&lt; 2 Years",
tbl_HRMaster[[#This Row],[YearsAtCompany]]&lt;5,"2-4 Years",
tbl_HRMaster[[#This Row],[YearsAtCompany]]&lt;10,"5-9 Years",
TRUE,"10+ Years"
)</f>
        <v>2-4 Years</v>
      </c>
      <c r="AE2897" s="5">
        <f>IF(tbl_HRMaster[[#This Row],[Attrition]]="Yes",1,0)</f>
        <v>0</v>
      </c>
    </row>
    <row r="2898" spans="1:31" x14ac:dyDescent="0.25">
      <c r="A2898">
        <v>21</v>
      </c>
      <c r="B2898" t="s">
        <v>21</v>
      </c>
      <c r="C2898" t="s">
        <v>22</v>
      </c>
      <c r="D2898" t="s">
        <v>30</v>
      </c>
      <c r="E2898">
        <v>3</v>
      </c>
      <c r="F2898">
        <v>1</v>
      </c>
      <c r="G2898" t="s">
        <v>24</v>
      </c>
      <c r="H2898">
        <v>2365</v>
      </c>
      <c r="I2898" t="s">
        <v>25</v>
      </c>
      <c r="J2898">
        <v>1</v>
      </c>
      <c r="K2898" t="s">
        <v>40</v>
      </c>
      <c r="L2898" t="s">
        <v>32</v>
      </c>
      <c r="M2898">
        <v>170990</v>
      </c>
      <c r="N2898">
        <v>1</v>
      </c>
      <c r="O2898">
        <v>14</v>
      </c>
      <c r="P2898">
        <v>1</v>
      </c>
      <c r="Q2898">
        <v>3</v>
      </c>
      <c r="R2898">
        <v>2</v>
      </c>
      <c r="S2898">
        <v>2</v>
      </c>
      <c r="T2898">
        <v>2</v>
      </c>
      <c r="U2898">
        <v>2</v>
      </c>
      <c r="V2898">
        <f>COUNTIF(tbl_HRMaster[EmployeeID],tbl_HRMaster[[#This Row],[EmployeeID]])</f>
        <v>1</v>
      </c>
      <c r="W2898">
        <f>IFERROR(INDEX(tbl_EmployeeSurvey[EnvironmentSatisfaction],MATCH(tbl_HRMaster[[#This Row],[EmployeeID]],tbl_EmployeeSurvey[EmployeeID],0)),"Not Found")</f>
        <v>3</v>
      </c>
      <c r="X2898">
        <f>IFERROR(INDEX(tbl_EmployeeSurvey[JobSatisfaction],MATCH(tbl_HRMaster[[#This Row],[EmployeeID]],tbl_EmployeeSurvey[EmployeeID],0)),"Not Found")</f>
        <v>4</v>
      </c>
      <c r="Y2898" s="5">
        <f>IFERROR(INDEX(tbl_EmployeeSurvey[WorkLifeBalance],MATCH(tbl_HRMaster[[#This Row],[EmployeeID]],tbl_EmployeeSurvey[EmployeeID],0)),"Not Found")</f>
        <v>3</v>
      </c>
      <c r="Z2898" s="5">
        <f>IFERROR(VLOOKUP(tbl_HRMaster[[#This Row],[EmployeeID]],tbl_ManagerSurvey[[EmployeeID]:[PerformanceRating]],2,FALSE),"Not Found")</f>
        <v>3</v>
      </c>
      <c r="AA2898" s="5">
        <f>IFERROR(VLOOKUP(tbl_HRMaster[[#This Row],[EmployeeID]],tbl_ManagerSurvey[[EmployeeID]:[PerformanceRating]],3,FALSE),"Not Found")</f>
        <v>3</v>
      </c>
      <c r="AB2898" s="5" t="str">
        <f>IF(tbl_HRMaster[[#This Row],[Attrition]]="Yes","Left","Active")</f>
        <v>Active</v>
      </c>
      <c r="AC2898" s="5" t="str">
        <f>_xlfn.IFS(tbl_HRMaster[[#This Row],[Age]]&lt;25,"Under 25",tbl_HRMaster[[#This Row],[Age]]&lt;35,"25-34",tbl_HRMaster[[#This Row],[Age]]&lt;45,"35-44",tbl_HRMaster[[#This Row],[Age]]&lt;55,"45-54",TRUE,"Above 54")</f>
        <v>Under 25</v>
      </c>
      <c r="AD2898" s="5" t="str">
        <f>_xlfn.IFS(
tbl_HRMaster[[#This Row],[YearsAtCompany]]&lt;2,"&lt; 2 Years",
tbl_HRMaster[[#This Row],[YearsAtCompany]]&lt;5,"2-4 Years",
tbl_HRMaster[[#This Row],[YearsAtCompany]]&lt;10,"5-9 Years",
TRUE,"10+ Years"
)</f>
        <v>2-4 Years</v>
      </c>
      <c r="AE2898" s="5">
        <f>IF(tbl_HRMaster[[#This Row],[Attrition]]="Yes",1,0)</f>
        <v>0</v>
      </c>
    </row>
    <row r="2899" spans="1:31" x14ac:dyDescent="0.25">
      <c r="A2899">
        <v>21</v>
      </c>
      <c r="B2899" t="s">
        <v>21</v>
      </c>
      <c r="C2899" t="s">
        <v>22</v>
      </c>
      <c r="D2899" t="s">
        <v>30</v>
      </c>
      <c r="E2899">
        <v>3</v>
      </c>
      <c r="F2899">
        <v>1</v>
      </c>
      <c r="G2899" t="s">
        <v>24</v>
      </c>
      <c r="H2899">
        <v>3835</v>
      </c>
      <c r="I2899" t="s">
        <v>25</v>
      </c>
      <c r="J2899">
        <v>1</v>
      </c>
      <c r="K2899" t="s">
        <v>40</v>
      </c>
      <c r="L2899" t="s">
        <v>32</v>
      </c>
      <c r="M2899">
        <v>170990</v>
      </c>
      <c r="N2899">
        <v>1</v>
      </c>
      <c r="O2899">
        <v>14</v>
      </c>
      <c r="P2899">
        <v>1</v>
      </c>
      <c r="Q2899">
        <v>3</v>
      </c>
      <c r="R2899">
        <v>2</v>
      </c>
      <c r="S2899">
        <v>2</v>
      </c>
      <c r="T2899">
        <v>2</v>
      </c>
      <c r="U2899">
        <v>2</v>
      </c>
      <c r="V2899">
        <f>COUNTIF(tbl_HRMaster[EmployeeID],tbl_HRMaster[[#This Row],[EmployeeID]])</f>
        <v>1</v>
      </c>
      <c r="W2899">
        <f>IFERROR(INDEX(tbl_EmployeeSurvey[EnvironmentSatisfaction],MATCH(tbl_HRMaster[[#This Row],[EmployeeID]],tbl_EmployeeSurvey[EmployeeID],0)),"Not Found")</f>
        <v>3</v>
      </c>
      <c r="X2899">
        <f>IFERROR(INDEX(tbl_EmployeeSurvey[JobSatisfaction],MATCH(tbl_HRMaster[[#This Row],[EmployeeID]],tbl_EmployeeSurvey[EmployeeID],0)),"Not Found")</f>
        <v>4</v>
      </c>
      <c r="Y2899" s="5">
        <f>IFERROR(INDEX(tbl_EmployeeSurvey[WorkLifeBalance],MATCH(tbl_HRMaster[[#This Row],[EmployeeID]],tbl_EmployeeSurvey[EmployeeID],0)),"Not Found")</f>
        <v>3</v>
      </c>
      <c r="Z2899" s="5">
        <f>IFERROR(VLOOKUP(tbl_HRMaster[[#This Row],[EmployeeID]],tbl_ManagerSurvey[[EmployeeID]:[PerformanceRating]],2,FALSE),"Not Found")</f>
        <v>3</v>
      </c>
      <c r="AA2899" s="5">
        <f>IFERROR(VLOOKUP(tbl_HRMaster[[#This Row],[EmployeeID]],tbl_ManagerSurvey[[EmployeeID]:[PerformanceRating]],3,FALSE),"Not Found")</f>
        <v>3</v>
      </c>
      <c r="AB2899" s="5" t="str">
        <f>IF(tbl_HRMaster[[#This Row],[Attrition]]="Yes","Left","Active")</f>
        <v>Active</v>
      </c>
      <c r="AC2899" s="5" t="str">
        <f>_xlfn.IFS(tbl_HRMaster[[#This Row],[Age]]&lt;25,"Under 25",tbl_HRMaster[[#This Row],[Age]]&lt;35,"25-34",tbl_HRMaster[[#This Row],[Age]]&lt;45,"35-44",tbl_HRMaster[[#This Row],[Age]]&lt;55,"45-54",TRUE,"Above 54")</f>
        <v>Under 25</v>
      </c>
      <c r="AD2899" s="5" t="str">
        <f>_xlfn.IFS(
tbl_HRMaster[[#This Row],[YearsAtCompany]]&lt;2,"&lt; 2 Years",
tbl_HRMaster[[#This Row],[YearsAtCompany]]&lt;5,"2-4 Years",
tbl_HRMaster[[#This Row],[YearsAtCompany]]&lt;10,"5-9 Years",
TRUE,"10+ Years"
)</f>
        <v>2-4 Years</v>
      </c>
      <c r="AE2899" s="5">
        <f>IF(tbl_HRMaster[[#This Row],[Attrition]]="Yes",1,0)</f>
        <v>0</v>
      </c>
    </row>
    <row r="2900" spans="1:31" x14ac:dyDescent="0.25">
      <c r="A2900">
        <v>22</v>
      </c>
      <c r="B2900" t="s">
        <v>21</v>
      </c>
      <c r="C2900" t="s">
        <v>22</v>
      </c>
      <c r="D2900" t="s">
        <v>30</v>
      </c>
      <c r="E2900">
        <v>2</v>
      </c>
      <c r="F2900">
        <v>2</v>
      </c>
      <c r="G2900" t="s">
        <v>38</v>
      </c>
      <c r="H2900">
        <v>241</v>
      </c>
      <c r="I2900" t="s">
        <v>25</v>
      </c>
      <c r="J2900">
        <v>2</v>
      </c>
      <c r="K2900" t="s">
        <v>40</v>
      </c>
      <c r="L2900" t="s">
        <v>27</v>
      </c>
      <c r="M2900">
        <v>195450</v>
      </c>
      <c r="N2900">
        <v>0</v>
      </c>
      <c r="O2900">
        <v>14</v>
      </c>
      <c r="P2900">
        <v>0</v>
      </c>
      <c r="Q2900">
        <v>3</v>
      </c>
      <c r="R2900">
        <v>3</v>
      </c>
      <c r="S2900">
        <v>2</v>
      </c>
      <c r="T2900">
        <v>2</v>
      </c>
      <c r="U2900">
        <v>2</v>
      </c>
      <c r="V2900">
        <f>COUNTIF(tbl_HRMaster[EmployeeID],tbl_HRMaster[[#This Row],[EmployeeID]])</f>
        <v>1</v>
      </c>
      <c r="W2900">
        <f>IFERROR(INDEX(tbl_EmployeeSurvey[EnvironmentSatisfaction],MATCH(tbl_HRMaster[[#This Row],[EmployeeID]],tbl_EmployeeSurvey[EmployeeID],0)),"Not Found")</f>
        <v>1</v>
      </c>
      <c r="X2900">
        <f>IFERROR(INDEX(tbl_EmployeeSurvey[JobSatisfaction],MATCH(tbl_HRMaster[[#This Row],[EmployeeID]],tbl_EmployeeSurvey[EmployeeID],0)),"Not Found")</f>
        <v>3</v>
      </c>
      <c r="Y2900" s="5">
        <f>IFERROR(INDEX(tbl_EmployeeSurvey[WorkLifeBalance],MATCH(tbl_HRMaster[[#This Row],[EmployeeID]],tbl_EmployeeSurvey[EmployeeID],0)),"Not Found")</f>
        <v>3</v>
      </c>
      <c r="Z2900" s="5">
        <f>IFERROR(VLOOKUP(tbl_HRMaster[[#This Row],[EmployeeID]],tbl_ManagerSurvey[[EmployeeID]:[PerformanceRating]],2,FALSE),"Not Found")</f>
        <v>2</v>
      </c>
      <c r="AA2900" s="5">
        <f>IFERROR(VLOOKUP(tbl_HRMaster[[#This Row],[EmployeeID]],tbl_ManagerSurvey[[EmployeeID]:[PerformanceRating]],3,FALSE),"Not Found")</f>
        <v>3</v>
      </c>
      <c r="AB2900" s="5" t="str">
        <f>IF(tbl_HRMaster[[#This Row],[Attrition]]="Yes","Left","Active")</f>
        <v>Active</v>
      </c>
      <c r="AC2900" s="5" t="str">
        <f>_xlfn.IFS(tbl_HRMaster[[#This Row],[Age]]&lt;25,"Under 25",tbl_HRMaster[[#This Row],[Age]]&lt;35,"25-34",tbl_HRMaster[[#This Row],[Age]]&lt;45,"35-44",tbl_HRMaster[[#This Row],[Age]]&lt;55,"45-54",TRUE,"Above 54")</f>
        <v>Under 25</v>
      </c>
      <c r="AD2900" s="5" t="str">
        <f>_xlfn.IFS(
tbl_HRMaster[[#This Row],[YearsAtCompany]]&lt;2,"&lt; 2 Years",
tbl_HRMaster[[#This Row],[YearsAtCompany]]&lt;5,"2-4 Years",
tbl_HRMaster[[#This Row],[YearsAtCompany]]&lt;10,"5-9 Years",
TRUE,"10+ Years"
)</f>
        <v>2-4 Years</v>
      </c>
      <c r="AE2900" s="5">
        <f>IF(tbl_HRMaster[[#This Row],[Attrition]]="Yes",1,0)</f>
        <v>0</v>
      </c>
    </row>
    <row r="2901" spans="1:31" x14ac:dyDescent="0.25">
      <c r="A2901">
        <v>22</v>
      </c>
      <c r="B2901" t="s">
        <v>21</v>
      </c>
      <c r="C2901" t="s">
        <v>22</v>
      </c>
      <c r="D2901" t="s">
        <v>30</v>
      </c>
      <c r="E2901">
        <v>2</v>
      </c>
      <c r="F2901">
        <v>2</v>
      </c>
      <c r="G2901" t="s">
        <v>38</v>
      </c>
      <c r="H2901">
        <v>1711</v>
      </c>
      <c r="I2901" t="s">
        <v>25</v>
      </c>
      <c r="J2901">
        <v>2</v>
      </c>
      <c r="K2901" t="s">
        <v>40</v>
      </c>
      <c r="L2901" t="s">
        <v>27</v>
      </c>
      <c r="M2901">
        <v>195450</v>
      </c>
      <c r="N2901">
        <v>0</v>
      </c>
      <c r="O2901">
        <v>14</v>
      </c>
      <c r="P2901">
        <v>0</v>
      </c>
      <c r="Q2901">
        <v>3</v>
      </c>
      <c r="R2901">
        <v>3</v>
      </c>
      <c r="S2901">
        <v>2</v>
      </c>
      <c r="T2901">
        <v>2</v>
      </c>
      <c r="U2901">
        <v>2</v>
      </c>
      <c r="V2901">
        <f>COUNTIF(tbl_HRMaster[EmployeeID],tbl_HRMaster[[#This Row],[EmployeeID]])</f>
        <v>1</v>
      </c>
      <c r="W2901">
        <f>IFERROR(INDEX(tbl_EmployeeSurvey[EnvironmentSatisfaction],MATCH(tbl_HRMaster[[#This Row],[EmployeeID]],tbl_EmployeeSurvey[EmployeeID],0)),"Not Found")</f>
        <v>1</v>
      </c>
      <c r="X2901">
        <f>IFERROR(INDEX(tbl_EmployeeSurvey[JobSatisfaction],MATCH(tbl_HRMaster[[#This Row],[EmployeeID]],tbl_EmployeeSurvey[EmployeeID],0)),"Not Found")</f>
        <v>3</v>
      </c>
      <c r="Y2901" s="5">
        <f>IFERROR(INDEX(tbl_EmployeeSurvey[WorkLifeBalance],MATCH(tbl_HRMaster[[#This Row],[EmployeeID]],tbl_EmployeeSurvey[EmployeeID],0)),"Not Found")</f>
        <v>3</v>
      </c>
      <c r="Z2901" s="5">
        <f>IFERROR(VLOOKUP(tbl_HRMaster[[#This Row],[EmployeeID]],tbl_ManagerSurvey[[EmployeeID]:[PerformanceRating]],2,FALSE),"Not Found")</f>
        <v>2</v>
      </c>
      <c r="AA2901" s="5">
        <f>IFERROR(VLOOKUP(tbl_HRMaster[[#This Row],[EmployeeID]],tbl_ManagerSurvey[[EmployeeID]:[PerformanceRating]],3,FALSE),"Not Found")</f>
        <v>3</v>
      </c>
      <c r="AB2901" s="5" t="str">
        <f>IF(tbl_HRMaster[[#This Row],[Attrition]]="Yes","Left","Active")</f>
        <v>Active</v>
      </c>
      <c r="AC2901" s="5" t="str">
        <f>_xlfn.IFS(tbl_HRMaster[[#This Row],[Age]]&lt;25,"Under 25",tbl_HRMaster[[#This Row],[Age]]&lt;35,"25-34",tbl_HRMaster[[#This Row],[Age]]&lt;45,"35-44",tbl_HRMaster[[#This Row],[Age]]&lt;55,"45-54",TRUE,"Above 54")</f>
        <v>Under 25</v>
      </c>
      <c r="AD2901" s="5" t="str">
        <f>_xlfn.IFS(
tbl_HRMaster[[#This Row],[YearsAtCompany]]&lt;2,"&lt; 2 Years",
tbl_HRMaster[[#This Row],[YearsAtCompany]]&lt;5,"2-4 Years",
tbl_HRMaster[[#This Row],[YearsAtCompany]]&lt;10,"5-9 Years",
TRUE,"10+ Years"
)</f>
        <v>2-4 Years</v>
      </c>
      <c r="AE2901" s="5">
        <f>IF(tbl_HRMaster[[#This Row],[Attrition]]="Yes",1,0)</f>
        <v>0</v>
      </c>
    </row>
    <row r="2902" spans="1:31" x14ac:dyDescent="0.25">
      <c r="A2902">
        <v>22</v>
      </c>
      <c r="B2902" t="s">
        <v>21</v>
      </c>
      <c r="C2902" t="s">
        <v>22</v>
      </c>
      <c r="D2902" t="s">
        <v>30</v>
      </c>
      <c r="E2902">
        <v>2</v>
      </c>
      <c r="F2902">
        <v>2</v>
      </c>
      <c r="G2902" t="s">
        <v>38</v>
      </c>
      <c r="H2902">
        <v>3181</v>
      </c>
      <c r="I2902" t="s">
        <v>25</v>
      </c>
      <c r="J2902">
        <v>2</v>
      </c>
      <c r="K2902" t="s">
        <v>40</v>
      </c>
      <c r="L2902" t="s">
        <v>27</v>
      </c>
      <c r="M2902">
        <v>195450</v>
      </c>
      <c r="N2902">
        <v>0</v>
      </c>
      <c r="O2902">
        <v>14</v>
      </c>
      <c r="P2902">
        <v>0</v>
      </c>
      <c r="Q2902">
        <v>3</v>
      </c>
      <c r="R2902">
        <v>3</v>
      </c>
      <c r="S2902">
        <v>2</v>
      </c>
      <c r="T2902">
        <v>2</v>
      </c>
      <c r="U2902">
        <v>2</v>
      </c>
      <c r="V2902">
        <f>COUNTIF(tbl_HRMaster[EmployeeID],tbl_HRMaster[[#This Row],[EmployeeID]])</f>
        <v>1</v>
      </c>
      <c r="W2902">
        <f>IFERROR(INDEX(tbl_EmployeeSurvey[EnvironmentSatisfaction],MATCH(tbl_HRMaster[[#This Row],[EmployeeID]],tbl_EmployeeSurvey[EmployeeID],0)),"Not Found")</f>
        <v>1</v>
      </c>
      <c r="X2902">
        <f>IFERROR(INDEX(tbl_EmployeeSurvey[JobSatisfaction],MATCH(tbl_HRMaster[[#This Row],[EmployeeID]],tbl_EmployeeSurvey[EmployeeID],0)),"Not Found")</f>
        <v>3</v>
      </c>
      <c r="Y2902" s="5">
        <f>IFERROR(INDEX(tbl_EmployeeSurvey[WorkLifeBalance],MATCH(tbl_HRMaster[[#This Row],[EmployeeID]],tbl_EmployeeSurvey[EmployeeID],0)),"Not Found")</f>
        <v>3</v>
      </c>
      <c r="Z2902" s="5">
        <f>IFERROR(VLOOKUP(tbl_HRMaster[[#This Row],[EmployeeID]],tbl_ManagerSurvey[[EmployeeID]:[PerformanceRating]],2,FALSE),"Not Found")</f>
        <v>2</v>
      </c>
      <c r="AA2902" s="5">
        <f>IFERROR(VLOOKUP(tbl_HRMaster[[#This Row],[EmployeeID]],tbl_ManagerSurvey[[EmployeeID]:[PerformanceRating]],3,FALSE),"Not Found")</f>
        <v>3</v>
      </c>
      <c r="AB2902" s="5" t="str">
        <f>IF(tbl_HRMaster[[#This Row],[Attrition]]="Yes","Left","Active")</f>
        <v>Active</v>
      </c>
      <c r="AC2902" s="5" t="str">
        <f>_xlfn.IFS(tbl_HRMaster[[#This Row],[Age]]&lt;25,"Under 25",tbl_HRMaster[[#This Row],[Age]]&lt;35,"25-34",tbl_HRMaster[[#This Row],[Age]]&lt;45,"35-44",tbl_HRMaster[[#This Row],[Age]]&lt;55,"45-54",TRUE,"Above 54")</f>
        <v>Under 25</v>
      </c>
      <c r="AD2902" s="5" t="str">
        <f>_xlfn.IFS(
tbl_HRMaster[[#This Row],[YearsAtCompany]]&lt;2,"&lt; 2 Years",
tbl_HRMaster[[#This Row],[YearsAtCompany]]&lt;5,"2-4 Years",
tbl_HRMaster[[#This Row],[YearsAtCompany]]&lt;10,"5-9 Years",
TRUE,"10+ Years"
)</f>
        <v>2-4 Years</v>
      </c>
      <c r="AE2902" s="5">
        <f>IF(tbl_HRMaster[[#This Row],[Attrition]]="Yes",1,0)</f>
        <v>0</v>
      </c>
    </row>
    <row r="2903" spans="1:31" x14ac:dyDescent="0.25">
      <c r="A2903">
        <v>22</v>
      </c>
      <c r="B2903" t="s">
        <v>21</v>
      </c>
      <c r="C2903" t="s">
        <v>22</v>
      </c>
      <c r="D2903" t="s">
        <v>30</v>
      </c>
      <c r="E2903">
        <v>2</v>
      </c>
      <c r="F2903">
        <v>2</v>
      </c>
      <c r="G2903" t="s">
        <v>24</v>
      </c>
      <c r="H2903">
        <v>373</v>
      </c>
      <c r="I2903" t="s">
        <v>34</v>
      </c>
      <c r="J2903">
        <v>1</v>
      </c>
      <c r="K2903" t="s">
        <v>43</v>
      </c>
      <c r="L2903" t="s">
        <v>27</v>
      </c>
      <c r="M2903">
        <v>11020</v>
      </c>
      <c r="N2903">
        <v>6</v>
      </c>
      <c r="O2903">
        <v>19</v>
      </c>
      <c r="P2903">
        <v>0</v>
      </c>
      <c r="Q2903">
        <v>4</v>
      </c>
      <c r="R2903">
        <v>3</v>
      </c>
      <c r="S2903">
        <v>2</v>
      </c>
      <c r="T2903">
        <v>2</v>
      </c>
      <c r="U2903">
        <v>2</v>
      </c>
      <c r="V2903">
        <f>COUNTIF(tbl_HRMaster[EmployeeID],tbl_HRMaster[[#This Row],[EmployeeID]])</f>
        <v>1</v>
      </c>
      <c r="W2903">
        <f>IFERROR(INDEX(tbl_EmployeeSurvey[EnvironmentSatisfaction],MATCH(tbl_HRMaster[[#This Row],[EmployeeID]],tbl_EmployeeSurvey[EmployeeID],0)),"Not Found")</f>
        <v>4</v>
      </c>
      <c r="X2903">
        <f>IFERROR(INDEX(tbl_EmployeeSurvey[JobSatisfaction],MATCH(tbl_HRMaster[[#This Row],[EmployeeID]],tbl_EmployeeSurvey[EmployeeID],0)),"Not Found")</f>
        <v>4</v>
      </c>
      <c r="Y2903" s="5">
        <f>IFERROR(INDEX(tbl_EmployeeSurvey[WorkLifeBalance],MATCH(tbl_HRMaster[[#This Row],[EmployeeID]],tbl_EmployeeSurvey[EmployeeID],0)),"Not Found")</f>
        <v>1</v>
      </c>
      <c r="Z2903" s="5">
        <f>IFERROR(VLOOKUP(tbl_HRMaster[[#This Row],[EmployeeID]],tbl_ManagerSurvey[[EmployeeID]:[PerformanceRating]],2,FALSE),"Not Found")</f>
        <v>2</v>
      </c>
      <c r="AA2903" s="5">
        <f>IFERROR(VLOOKUP(tbl_HRMaster[[#This Row],[EmployeeID]],tbl_ManagerSurvey[[EmployeeID]:[PerformanceRating]],3,FALSE),"Not Found")</f>
        <v>3</v>
      </c>
      <c r="AB2903" s="5" t="str">
        <f>IF(tbl_HRMaster[[#This Row],[Attrition]]="Yes","Left","Active")</f>
        <v>Active</v>
      </c>
      <c r="AC2903" s="5" t="str">
        <f>_xlfn.IFS(tbl_HRMaster[[#This Row],[Age]]&lt;25,"Under 25",tbl_HRMaster[[#This Row],[Age]]&lt;35,"25-34",tbl_HRMaster[[#This Row],[Age]]&lt;45,"35-44",tbl_HRMaster[[#This Row],[Age]]&lt;55,"45-54",TRUE,"Above 54")</f>
        <v>Under 25</v>
      </c>
      <c r="AD2903" s="5" t="str">
        <f>_xlfn.IFS(
tbl_HRMaster[[#This Row],[YearsAtCompany]]&lt;2,"&lt; 2 Years",
tbl_HRMaster[[#This Row],[YearsAtCompany]]&lt;5,"2-4 Years",
tbl_HRMaster[[#This Row],[YearsAtCompany]]&lt;10,"5-9 Years",
TRUE,"10+ Years"
)</f>
        <v>2-4 Years</v>
      </c>
      <c r="AE2903" s="5">
        <f>IF(tbl_HRMaster[[#This Row],[Attrition]]="Yes",1,0)</f>
        <v>0</v>
      </c>
    </row>
    <row r="2904" spans="1:31" x14ac:dyDescent="0.25">
      <c r="A2904">
        <v>22</v>
      </c>
      <c r="B2904" t="s">
        <v>21</v>
      </c>
      <c r="C2904" t="s">
        <v>22</v>
      </c>
      <c r="D2904" t="s">
        <v>30</v>
      </c>
      <c r="E2904">
        <v>2</v>
      </c>
      <c r="F2904">
        <v>2</v>
      </c>
      <c r="G2904" t="s">
        <v>24</v>
      </c>
      <c r="H2904">
        <v>1843</v>
      </c>
      <c r="I2904" t="s">
        <v>34</v>
      </c>
      <c r="J2904">
        <v>1</v>
      </c>
      <c r="K2904" t="s">
        <v>43</v>
      </c>
      <c r="L2904" t="s">
        <v>27</v>
      </c>
      <c r="M2904">
        <v>11020</v>
      </c>
      <c r="N2904">
        <v>6</v>
      </c>
      <c r="O2904">
        <v>19</v>
      </c>
      <c r="P2904">
        <v>0</v>
      </c>
      <c r="Q2904">
        <v>4</v>
      </c>
      <c r="R2904">
        <v>3</v>
      </c>
      <c r="S2904">
        <v>2</v>
      </c>
      <c r="T2904">
        <v>2</v>
      </c>
      <c r="U2904">
        <v>2</v>
      </c>
      <c r="V2904">
        <f>COUNTIF(tbl_HRMaster[EmployeeID],tbl_HRMaster[[#This Row],[EmployeeID]])</f>
        <v>1</v>
      </c>
      <c r="W2904">
        <f>IFERROR(INDEX(tbl_EmployeeSurvey[EnvironmentSatisfaction],MATCH(tbl_HRMaster[[#This Row],[EmployeeID]],tbl_EmployeeSurvey[EmployeeID],0)),"Not Found")</f>
        <v>4</v>
      </c>
      <c r="X2904">
        <f>IFERROR(INDEX(tbl_EmployeeSurvey[JobSatisfaction],MATCH(tbl_HRMaster[[#This Row],[EmployeeID]],tbl_EmployeeSurvey[EmployeeID],0)),"Not Found")</f>
        <v>4</v>
      </c>
      <c r="Y2904" s="5">
        <f>IFERROR(INDEX(tbl_EmployeeSurvey[WorkLifeBalance],MATCH(tbl_HRMaster[[#This Row],[EmployeeID]],tbl_EmployeeSurvey[EmployeeID],0)),"Not Found")</f>
        <v>1</v>
      </c>
      <c r="Z2904" s="5">
        <f>IFERROR(VLOOKUP(tbl_HRMaster[[#This Row],[EmployeeID]],tbl_ManagerSurvey[[EmployeeID]:[PerformanceRating]],2,FALSE),"Not Found")</f>
        <v>2</v>
      </c>
      <c r="AA2904" s="5">
        <f>IFERROR(VLOOKUP(tbl_HRMaster[[#This Row],[EmployeeID]],tbl_ManagerSurvey[[EmployeeID]:[PerformanceRating]],3,FALSE),"Not Found")</f>
        <v>3</v>
      </c>
      <c r="AB2904" s="5" t="str">
        <f>IF(tbl_HRMaster[[#This Row],[Attrition]]="Yes","Left","Active")</f>
        <v>Active</v>
      </c>
      <c r="AC2904" s="5" t="str">
        <f>_xlfn.IFS(tbl_HRMaster[[#This Row],[Age]]&lt;25,"Under 25",tbl_HRMaster[[#This Row],[Age]]&lt;35,"25-34",tbl_HRMaster[[#This Row],[Age]]&lt;45,"35-44",tbl_HRMaster[[#This Row],[Age]]&lt;55,"45-54",TRUE,"Above 54")</f>
        <v>Under 25</v>
      </c>
      <c r="AD2904" s="5" t="str">
        <f>_xlfn.IFS(
tbl_HRMaster[[#This Row],[YearsAtCompany]]&lt;2,"&lt; 2 Years",
tbl_HRMaster[[#This Row],[YearsAtCompany]]&lt;5,"2-4 Years",
tbl_HRMaster[[#This Row],[YearsAtCompany]]&lt;10,"5-9 Years",
TRUE,"10+ Years"
)</f>
        <v>2-4 Years</v>
      </c>
      <c r="AE2904" s="5">
        <f>IF(tbl_HRMaster[[#This Row],[Attrition]]="Yes",1,0)</f>
        <v>0</v>
      </c>
    </row>
    <row r="2905" spans="1:31" x14ac:dyDescent="0.25">
      <c r="A2905">
        <v>22</v>
      </c>
      <c r="B2905" t="s">
        <v>21</v>
      </c>
      <c r="C2905" t="s">
        <v>22</v>
      </c>
      <c r="D2905" t="s">
        <v>30</v>
      </c>
      <c r="E2905">
        <v>2</v>
      </c>
      <c r="F2905">
        <v>2</v>
      </c>
      <c r="G2905" t="s">
        <v>24</v>
      </c>
      <c r="H2905">
        <v>3313</v>
      </c>
      <c r="I2905" t="s">
        <v>34</v>
      </c>
      <c r="J2905">
        <v>1</v>
      </c>
      <c r="K2905" t="s">
        <v>43</v>
      </c>
      <c r="L2905" t="s">
        <v>27</v>
      </c>
      <c r="M2905">
        <v>11020</v>
      </c>
      <c r="N2905">
        <v>6</v>
      </c>
      <c r="O2905">
        <v>19</v>
      </c>
      <c r="P2905">
        <v>0</v>
      </c>
      <c r="Q2905">
        <v>4</v>
      </c>
      <c r="R2905">
        <v>3</v>
      </c>
      <c r="S2905">
        <v>2</v>
      </c>
      <c r="T2905">
        <v>2</v>
      </c>
      <c r="U2905">
        <v>2</v>
      </c>
      <c r="V2905">
        <f>COUNTIF(tbl_HRMaster[EmployeeID],tbl_HRMaster[[#This Row],[EmployeeID]])</f>
        <v>1</v>
      </c>
      <c r="W2905">
        <f>IFERROR(INDEX(tbl_EmployeeSurvey[EnvironmentSatisfaction],MATCH(tbl_HRMaster[[#This Row],[EmployeeID]],tbl_EmployeeSurvey[EmployeeID],0)),"Not Found")</f>
        <v>4</v>
      </c>
      <c r="X2905">
        <f>IFERROR(INDEX(tbl_EmployeeSurvey[JobSatisfaction],MATCH(tbl_HRMaster[[#This Row],[EmployeeID]],tbl_EmployeeSurvey[EmployeeID],0)),"Not Found")</f>
        <v>4</v>
      </c>
      <c r="Y2905" s="5">
        <f>IFERROR(INDEX(tbl_EmployeeSurvey[WorkLifeBalance],MATCH(tbl_HRMaster[[#This Row],[EmployeeID]],tbl_EmployeeSurvey[EmployeeID],0)),"Not Found")</f>
        <v>1</v>
      </c>
      <c r="Z2905" s="5">
        <f>IFERROR(VLOOKUP(tbl_HRMaster[[#This Row],[EmployeeID]],tbl_ManagerSurvey[[EmployeeID]:[PerformanceRating]],2,FALSE),"Not Found")</f>
        <v>2</v>
      </c>
      <c r="AA2905" s="5">
        <f>IFERROR(VLOOKUP(tbl_HRMaster[[#This Row],[EmployeeID]],tbl_ManagerSurvey[[EmployeeID]:[PerformanceRating]],3,FALSE),"Not Found")</f>
        <v>3</v>
      </c>
      <c r="AB2905" s="5" t="str">
        <f>IF(tbl_HRMaster[[#This Row],[Attrition]]="Yes","Left","Active")</f>
        <v>Active</v>
      </c>
      <c r="AC2905" s="5" t="str">
        <f>_xlfn.IFS(tbl_HRMaster[[#This Row],[Age]]&lt;25,"Under 25",tbl_HRMaster[[#This Row],[Age]]&lt;35,"25-34",tbl_HRMaster[[#This Row],[Age]]&lt;45,"35-44",tbl_HRMaster[[#This Row],[Age]]&lt;55,"45-54",TRUE,"Above 54")</f>
        <v>Under 25</v>
      </c>
      <c r="AD2905" s="5" t="str">
        <f>_xlfn.IFS(
tbl_HRMaster[[#This Row],[YearsAtCompany]]&lt;2,"&lt; 2 Years",
tbl_HRMaster[[#This Row],[YearsAtCompany]]&lt;5,"2-4 Years",
tbl_HRMaster[[#This Row],[YearsAtCompany]]&lt;10,"5-9 Years",
TRUE,"10+ Years"
)</f>
        <v>2-4 Years</v>
      </c>
      <c r="AE2905" s="5">
        <f>IF(tbl_HRMaster[[#This Row],[Attrition]]="Yes",1,0)</f>
        <v>0</v>
      </c>
    </row>
    <row r="2906" spans="1:31" x14ac:dyDescent="0.25">
      <c r="A2906">
        <v>50</v>
      </c>
      <c r="B2906" t="s">
        <v>21</v>
      </c>
      <c r="C2906" t="s">
        <v>22</v>
      </c>
      <c r="D2906" t="s">
        <v>23</v>
      </c>
      <c r="E2906">
        <v>9</v>
      </c>
      <c r="F2906">
        <v>3</v>
      </c>
      <c r="G2906" t="s">
        <v>24</v>
      </c>
      <c r="H2906">
        <v>282</v>
      </c>
      <c r="I2906" t="s">
        <v>34</v>
      </c>
      <c r="J2906">
        <v>2</v>
      </c>
      <c r="K2906" t="s">
        <v>31</v>
      </c>
      <c r="L2906" t="s">
        <v>27</v>
      </c>
      <c r="M2906">
        <v>23220</v>
      </c>
      <c r="N2906">
        <v>7</v>
      </c>
      <c r="O2906">
        <v>25</v>
      </c>
      <c r="P2906">
        <v>1</v>
      </c>
      <c r="Q2906">
        <v>4</v>
      </c>
      <c r="R2906">
        <v>0</v>
      </c>
      <c r="S2906">
        <v>2</v>
      </c>
      <c r="T2906">
        <v>2</v>
      </c>
      <c r="U2906">
        <v>2</v>
      </c>
      <c r="V2906">
        <f>COUNTIF(tbl_HRMaster[EmployeeID],tbl_HRMaster[[#This Row],[EmployeeID]])</f>
        <v>1</v>
      </c>
      <c r="W2906">
        <f>IFERROR(INDEX(tbl_EmployeeSurvey[EnvironmentSatisfaction],MATCH(tbl_HRMaster[[#This Row],[EmployeeID]],tbl_EmployeeSurvey[EmployeeID],0)),"Not Found")</f>
        <v>4</v>
      </c>
      <c r="X2906">
        <f>IFERROR(INDEX(tbl_EmployeeSurvey[JobSatisfaction],MATCH(tbl_HRMaster[[#This Row],[EmployeeID]],tbl_EmployeeSurvey[EmployeeID],0)),"Not Found")</f>
        <v>2</v>
      </c>
      <c r="Y2906" s="5">
        <f>IFERROR(INDEX(tbl_EmployeeSurvey[WorkLifeBalance],MATCH(tbl_HRMaster[[#This Row],[EmployeeID]],tbl_EmployeeSurvey[EmployeeID],0)),"Not Found")</f>
        <v>3</v>
      </c>
      <c r="Z2906" s="5">
        <f>IFERROR(VLOOKUP(tbl_HRMaster[[#This Row],[EmployeeID]],tbl_ManagerSurvey[[EmployeeID]:[PerformanceRating]],2,FALSE),"Not Found")</f>
        <v>4</v>
      </c>
      <c r="AA2906" s="5">
        <f>IFERROR(VLOOKUP(tbl_HRMaster[[#This Row],[EmployeeID]],tbl_ManagerSurvey[[EmployeeID]:[PerformanceRating]],3,FALSE),"Not Found")</f>
        <v>4</v>
      </c>
      <c r="AB2906" s="5" t="str">
        <f>IF(tbl_HRMaster[[#This Row],[Attrition]]="Yes","Left","Active")</f>
        <v>Active</v>
      </c>
      <c r="AC2906" s="5" t="str">
        <f>_xlfn.IFS(tbl_HRMaster[[#This Row],[Age]]&lt;25,"Under 25",tbl_HRMaster[[#This Row],[Age]]&lt;35,"25-34",tbl_HRMaster[[#This Row],[Age]]&lt;45,"35-44",tbl_HRMaster[[#This Row],[Age]]&lt;55,"45-54",TRUE,"Above 54")</f>
        <v>45-54</v>
      </c>
      <c r="AD2906" s="5" t="str">
        <f>_xlfn.IFS(
tbl_HRMaster[[#This Row],[YearsAtCompany]]&lt;2,"&lt; 2 Years",
tbl_HRMaster[[#This Row],[YearsAtCompany]]&lt;5,"2-4 Years",
tbl_HRMaster[[#This Row],[YearsAtCompany]]&lt;10,"5-9 Years",
TRUE,"10+ Years"
)</f>
        <v>2-4 Years</v>
      </c>
      <c r="AE2906" s="5">
        <f>IF(tbl_HRMaster[[#This Row],[Attrition]]="Yes",1,0)</f>
        <v>0</v>
      </c>
    </row>
    <row r="2907" spans="1:31" x14ac:dyDescent="0.25">
      <c r="A2907">
        <v>50</v>
      </c>
      <c r="B2907" t="s">
        <v>21</v>
      </c>
      <c r="C2907" t="s">
        <v>22</v>
      </c>
      <c r="D2907" t="s">
        <v>23</v>
      </c>
      <c r="E2907">
        <v>9</v>
      </c>
      <c r="F2907">
        <v>3</v>
      </c>
      <c r="G2907" t="s">
        <v>24</v>
      </c>
      <c r="H2907">
        <v>1752</v>
      </c>
      <c r="I2907" t="s">
        <v>34</v>
      </c>
      <c r="J2907">
        <v>2</v>
      </c>
      <c r="K2907" t="s">
        <v>31</v>
      </c>
      <c r="L2907" t="s">
        <v>27</v>
      </c>
      <c r="M2907">
        <v>23220</v>
      </c>
      <c r="N2907">
        <v>7</v>
      </c>
      <c r="O2907">
        <v>25</v>
      </c>
      <c r="P2907">
        <v>1</v>
      </c>
      <c r="Q2907">
        <v>4</v>
      </c>
      <c r="R2907">
        <v>0</v>
      </c>
      <c r="S2907">
        <v>2</v>
      </c>
      <c r="T2907">
        <v>2</v>
      </c>
      <c r="U2907">
        <v>2</v>
      </c>
      <c r="V2907">
        <f>COUNTIF(tbl_HRMaster[EmployeeID],tbl_HRMaster[[#This Row],[EmployeeID]])</f>
        <v>1</v>
      </c>
      <c r="W2907">
        <f>IFERROR(INDEX(tbl_EmployeeSurvey[EnvironmentSatisfaction],MATCH(tbl_HRMaster[[#This Row],[EmployeeID]],tbl_EmployeeSurvey[EmployeeID],0)),"Not Found")</f>
        <v>4</v>
      </c>
      <c r="X2907">
        <f>IFERROR(INDEX(tbl_EmployeeSurvey[JobSatisfaction],MATCH(tbl_HRMaster[[#This Row],[EmployeeID]],tbl_EmployeeSurvey[EmployeeID],0)),"Not Found")</f>
        <v>2</v>
      </c>
      <c r="Y2907" s="5">
        <f>IFERROR(INDEX(tbl_EmployeeSurvey[WorkLifeBalance],MATCH(tbl_HRMaster[[#This Row],[EmployeeID]],tbl_EmployeeSurvey[EmployeeID],0)),"Not Found")</f>
        <v>3</v>
      </c>
      <c r="Z2907" s="5">
        <f>IFERROR(VLOOKUP(tbl_HRMaster[[#This Row],[EmployeeID]],tbl_ManagerSurvey[[EmployeeID]:[PerformanceRating]],2,FALSE),"Not Found")</f>
        <v>4</v>
      </c>
      <c r="AA2907" s="5">
        <f>IFERROR(VLOOKUP(tbl_HRMaster[[#This Row],[EmployeeID]],tbl_ManagerSurvey[[EmployeeID]:[PerformanceRating]],3,FALSE),"Not Found")</f>
        <v>4</v>
      </c>
      <c r="AB2907" s="5" t="str">
        <f>IF(tbl_HRMaster[[#This Row],[Attrition]]="Yes","Left","Active")</f>
        <v>Active</v>
      </c>
      <c r="AC2907" s="5" t="str">
        <f>_xlfn.IFS(tbl_HRMaster[[#This Row],[Age]]&lt;25,"Under 25",tbl_HRMaster[[#This Row],[Age]]&lt;35,"25-34",tbl_HRMaster[[#This Row],[Age]]&lt;45,"35-44",tbl_HRMaster[[#This Row],[Age]]&lt;55,"45-54",TRUE,"Above 54")</f>
        <v>45-54</v>
      </c>
      <c r="AD2907" s="5" t="str">
        <f>_xlfn.IFS(
tbl_HRMaster[[#This Row],[YearsAtCompany]]&lt;2,"&lt; 2 Years",
tbl_HRMaster[[#This Row],[YearsAtCompany]]&lt;5,"2-4 Years",
tbl_HRMaster[[#This Row],[YearsAtCompany]]&lt;10,"5-9 Years",
TRUE,"10+ Years"
)</f>
        <v>2-4 Years</v>
      </c>
      <c r="AE2907" s="5">
        <f>IF(tbl_HRMaster[[#This Row],[Attrition]]="Yes",1,0)</f>
        <v>0</v>
      </c>
    </row>
    <row r="2908" spans="1:31" x14ac:dyDescent="0.25">
      <c r="A2908">
        <v>50</v>
      </c>
      <c r="B2908" t="s">
        <v>21</v>
      </c>
      <c r="C2908" t="s">
        <v>22</v>
      </c>
      <c r="D2908" t="s">
        <v>23</v>
      </c>
      <c r="E2908">
        <v>9</v>
      </c>
      <c r="F2908">
        <v>3</v>
      </c>
      <c r="G2908" t="s">
        <v>24</v>
      </c>
      <c r="H2908">
        <v>3222</v>
      </c>
      <c r="I2908" t="s">
        <v>34</v>
      </c>
      <c r="J2908">
        <v>2</v>
      </c>
      <c r="K2908" t="s">
        <v>31</v>
      </c>
      <c r="L2908" t="s">
        <v>27</v>
      </c>
      <c r="M2908">
        <v>23220</v>
      </c>
      <c r="N2908">
        <v>7</v>
      </c>
      <c r="O2908">
        <v>25</v>
      </c>
      <c r="P2908">
        <v>1</v>
      </c>
      <c r="Q2908">
        <v>4</v>
      </c>
      <c r="R2908">
        <v>0</v>
      </c>
      <c r="S2908">
        <v>2</v>
      </c>
      <c r="T2908">
        <v>2</v>
      </c>
      <c r="U2908">
        <v>2</v>
      </c>
      <c r="V2908">
        <f>COUNTIF(tbl_HRMaster[EmployeeID],tbl_HRMaster[[#This Row],[EmployeeID]])</f>
        <v>1</v>
      </c>
      <c r="W2908">
        <f>IFERROR(INDEX(tbl_EmployeeSurvey[EnvironmentSatisfaction],MATCH(tbl_HRMaster[[#This Row],[EmployeeID]],tbl_EmployeeSurvey[EmployeeID],0)),"Not Found")</f>
        <v>4</v>
      </c>
      <c r="X2908">
        <f>IFERROR(INDEX(tbl_EmployeeSurvey[JobSatisfaction],MATCH(tbl_HRMaster[[#This Row],[EmployeeID]],tbl_EmployeeSurvey[EmployeeID],0)),"Not Found")</f>
        <v>2</v>
      </c>
      <c r="Y2908" s="5">
        <f>IFERROR(INDEX(tbl_EmployeeSurvey[WorkLifeBalance],MATCH(tbl_HRMaster[[#This Row],[EmployeeID]],tbl_EmployeeSurvey[EmployeeID],0)),"Not Found")</f>
        <v>3</v>
      </c>
      <c r="Z2908" s="5">
        <f>IFERROR(VLOOKUP(tbl_HRMaster[[#This Row],[EmployeeID]],tbl_ManagerSurvey[[EmployeeID]:[PerformanceRating]],2,FALSE),"Not Found")</f>
        <v>4</v>
      </c>
      <c r="AA2908" s="5">
        <f>IFERROR(VLOOKUP(tbl_HRMaster[[#This Row],[EmployeeID]],tbl_ManagerSurvey[[EmployeeID]:[PerformanceRating]],3,FALSE),"Not Found")</f>
        <v>4</v>
      </c>
      <c r="AB2908" s="5" t="str">
        <f>IF(tbl_HRMaster[[#This Row],[Attrition]]="Yes","Left","Active")</f>
        <v>Active</v>
      </c>
      <c r="AC2908" s="5" t="str">
        <f>_xlfn.IFS(tbl_HRMaster[[#This Row],[Age]]&lt;25,"Under 25",tbl_HRMaster[[#This Row],[Age]]&lt;35,"25-34",tbl_HRMaster[[#This Row],[Age]]&lt;45,"35-44",tbl_HRMaster[[#This Row],[Age]]&lt;55,"45-54",TRUE,"Above 54")</f>
        <v>45-54</v>
      </c>
      <c r="AD2908" s="5" t="str">
        <f>_xlfn.IFS(
tbl_HRMaster[[#This Row],[YearsAtCompany]]&lt;2,"&lt; 2 Years",
tbl_HRMaster[[#This Row],[YearsAtCompany]]&lt;5,"2-4 Years",
tbl_HRMaster[[#This Row],[YearsAtCompany]]&lt;10,"5-9 Years",
TRUE,"10+ Years"
)</f>
        <v>2-4 Years</v>
      </c>
      <c r="AE2908" s="5">
        <f>IF(tbl_HRMaster[[#This Row],[Attrition]]="Yes",1,0)</f>
        <v>0</v>
      </c>
    </row>
    <row r="2909" spans="1:31" x14ac:dyDescent="0.25">
      <c r="A2909">
        <v>24</v>
      </c>
      <c r="B2909" t="s">
        <v>28</v>
      </c>
      <c r="C2909" t="s">
        <v>22</v>
      </c>
      <c r="D2909" t="s">
        <v>30</v>
      </c>
      <c r="E2909">
        <v>17</v>
      </c>
      <c r="F2909">
        <v>2</v>
      </c>
      <c r="G2909" t="s">
        <v>24</v>
      </c>
      <c r="H2909">
        <v>268</v>
      </c>
      <c r="I2909" t="s">
        <v>25</v>
      </c>
      <c r="J2909">
        <v>1</v>
      </c>
      <c r="K2909" t="s">
        <v>26</v>
      </c>
      <c r="L2909" t="s">
        <v>32</v>
      </c>
      <c r="M2909">
        <v>25010</v>
      </c>
      <c r="N2909">
        <v>9</v>
      </c>
      <c r="O2909">
        <v>12</v>
      </c>
      <c r="P2909">
        <v>0</v>
      </c>
      <c r="Q2909">
        <v>4</v>
      </c>
      <c r="R2909">
        <v>3</v>
      </c>
      <c r="S2909">
        <v>2</v>
      </c>
      <c r="T2909">
        <v>2</v>
      </c>
      <c r="U2909">
        <v>0</v>
      </c>
      <c r="V2909">
        <f>COUNTIF(tbl_HRMaster[EmployeeID],tbl_HRMaster[[#This Row],[EmployeeID]])</f>
        <v>1</v>
      </c>
      <c r="W2909">
        <f>IFERROR(INDEX(tbl_EmployeeSurvey[EnvironmentSatisfaction],MATCH(tbl_HRMaster[[#This Row],[EmployeeID]],tbl_EmployeeSurvey[EmployeeID],0)),"Not Found")</f>
        <v>1</v>
      </c>
      <c r="X2909">
        <f>IFERROR(INDEX(tbl_EmployeeSurvey[JobSatisfaction],MATCH(tbl_HRMaster[[#This Row],[EmployeeID]],tbl_EmployeeSurvey[EmployeeID],0)),"Not Found")</f>
        <v>3</v>
      </c>
      <c r="Y2909" s="5">
        <f>IFERROR(INDEX(tbl_EmployeeSurvey[WorkLifeBalance],MATCH(tbl_HRMaster[[#This Row],[EmployeeID]],tbl_EmployeeSurvey[EmployeeID],0)),"Not Found")</f>
        <v>3</v>
      </c>
      <c r="Z2909" s="5">
        <f>IFERROR(VLOOKUP(tbl_HRMaster[[#This Row],[EmployeeID]],tbl_ManagerSurvey[[EmployeeID]:[PerformanceRating]],2,FALSE),"Not Found")</f>
        <v>1</v>
      </c>
      <c r="AA2909" s="5">
        <f>IFERROR(VLOOKUP(tbl_HRMaster[[#This Row],[EmployeeID]],tbl_ManagerSurvey[[EmployeeID]:[PerformanceRating]],3,FALSE),"Not Found")</f>
        <v>3</v>
      </c>
      <c r="AB2909" s="5" t="str">
        <f>IF(tbl_HRMaster[[#This Row],[Attrition]]="Yes","Left","Active")</f>
        <v>Left</v>
      </c>
      <c r="AC2909" s="5" t="str">
        <f>_xlfn.IFS(tbl_HRMaster[[#This Row],[Age]]&lt;25,"Under 25",tbl_HRMaster[[#This Row],[Age]]&lt;35,"25-34",tbl_HRMaster[[#This Row],[Age]]&lt;45,"35-44",tbl_HRMaster[[#This Row],[Age]]&lt;55,"45-54",TRUE,"Above 54")</f>
        <v>Under 25</v>
      </c>
      <c r="AD2909" s="5" t="str">
        <f>_xlfn.IFS(
tbl_HRMaster[[#This Row],[YearsAtCompany]]&lt;2,"&lt; 2 Years",
tbl_HRMaster[[#This Row],[YearsAtCompany]]&lt;5,"2-4 Years",
tbl_HRMaster[[#This Row],[YearsAtCompany]]&lt;10,"5-9 Years",
TRUE,"10+ Years"
)</f>
        <v>2-4 Years</v>
      </c>
      <c r="AE2909" s="5">
        <f>IF(tbl_HRMaster[[#This Row],[Attrition]]="Yes",1,0)</f>
        <v>1</v>
      </c>
    </row>
    <row r="2910" spans="1:31" x14ac:dyDescent="0.25">
      <c r="A2910">
        <v>24</v>
      </c>
      <c r="B2910" t="s">
        <v>28</v>
      </c>
      <c r="C2910" t="s">
        <v>22</v>
      </c>
      <c r="D2910" t="s">
        <v>30</v>
      </c>
      <c r="E2910">
        <v>17</v>
      </c>
      <c r="F2910">
        <v>2</v>
      </c>
      <c r="G2910" t="s">
        <v>24</v>
      </c>
      <c r="H2910">
        <v>1738</v>
      </c>
      <c r="I2910" t="s">
        <v>25</v>
      </c>
      <c r="J2910">
        <v>1</v>
      </c>
      <c r="K2910" t="s">
        <v>26</v>
      </c>
      <c r="L2910" t="s">
        <v>32</v>
      </c>
      <c r="M2910">
        <v>25010</v>
      </c>
      <c r="N2910">
        <v>9</v>
      </c>
      <c r="O2910">
        <v>12</v>
      </c>
      <c r="P2910">
        <v>0</v>
      </c>
      <c r="Q2910">
        <v>4</v>
      </c>
      <c r="R2910">
        <v>3</v>
      </c>
      <c r="S2910">
        <v>2</v>
      </c>
      <c r="T2910">
        <v>2</v>
      </c>
      <c r="U2910">
        <v>0</v>
      </c>
      <c r="V2910">
        <f>COUNTIF(tbl_HRMaster[EmployeeID],tbl_HRMaster[[#This Row],[EmployeeID]])</f>
        <v>1</v>
      </c>
      <c r="W2910">
        <f>IFERROR(INDEX(tbl_EmployeeSurvey[EnvironmentSatisfaction],MATCH(tbl_HRMaster[[#This Row],[EmployeeID]],tbl_EmployeeSurvey[EmployeeID],0)),"Not Found")</f>
        <v>1</v>
      </c>
      <c r="X2910">
        <f>IFERROR(INDEX(tbl_EmployeeSurvey[JobSatisfaction],MATCH(tbl_HRMaster[[#This Row],[EmployeeID]],tbl_EmployeeSurvey[EmployeeID],0)),"Not Found")</f>
        <v>3</v>
      </c>
      <c r="Y2910" s="5">
        <f>IFERROR(INDEX(tbl_EmployeeSurvey[WorkLifeBalance],MATCH(tbl_HRMaster[[#This Row],[EmployeeID]],tbl_EmployeeSurvey[EmployeeID],0)),"Not Found")</f>
        <v>3</v>
      </c>
      <c r="Z2910" s="5">
        <f>IFERROR(VLOOKUP(tbl_HRMaster[[#This Row],[EmployeeID]],tbl_ManagerSurvey[[EmployeeID]:[PerformanceRating]],2,FALSE),"Not Found")</f>
        <v>1</v>
      </c>
      <c r="AA2910" s="5">
        <f>IFERROR(VLOOKUP(tbl_HRMaster[[#This Row],[EmployeeID]],tbl_ManagerSurvey[[EmployeeID]:[PerformanceRating]],3,FALSE),"Not Found")</f>
        <v>3</v>
      </c>
      <c r="AB2910" s="5" t="str">
        <f>IF(tbl_HRMaster[[#This Row],[Attrition]]="Yes","Left","Active")</f>
        <v>Left</v>
      </c>
      <c r="AC2910" s="5" t="str">
        <f>_xlfn.IFS(tbl_HRMaster[[#This Row],[Age]]&lt;25,"Under 25",tbl_HRMaster[[#This Row],[Age]]&lt;35,"25-34",tbl_HRMaster[[#This Row],[Age]]&lt;45,"35-44",tbl_HRMaster[[#This Row],[Age]]&lt;55,"45-54",TRUE,"Above 54")</f>
        <v>Under 25</v>
      </c>
      <c r="AD2910" s="5" t="str">
        <f>_xlfn.IFS(
tbl_HRMaster[[#This Row],[YearsAtCompany]]&lt;2,"&lt; 2 Years",
tbl_HRMaster[[#This Row],[YearsAtCompany]]&lt;5,"2-4 Years",
tbl_HRMaster[[#This Row],[YearsAtCompany]]&lt;10,"5-9 Years",
TRUE,"10+ Years"
)</f>
        <v>2-4 Years</v>
      </c>
      <c r="AE2910" s="5">
        <f>IF(tbl_HRMaster[[#This Row],[Attrition]]="Yes",1,0)</f>
        <v>1</v>
      </c>
    </row>
    <row r="2911" spans="1:31" x14ac:dyDescent="0.25">
      <c r="A2911">
        <v>24</v>
      </c>
      <c r="B2911" t="s">
        <v>28</v>
      </c>
      <c r="C2911" t="s">
        <v>22</v>
      </c>
      <c r="D2911" t="s">
        <v>30</v>
      </c>
      <c r="E2911">
        <v>17</v>
      </c>
      <c r="F2911">
        <v>2</v>
      </c>
      <c r="G2911" t="s">
        <v>24</v>
      </c>
      <c r="H2911">
        <v>3208</v>
      </c>
      <c r="I2911" t="s">
        <v>25</v>
      </c>
      <c r="J2911">
        <v>1</v>
      </c>
      <c r="K2911" t="s">
        <v>26</v>
      </c>
      <c r="L2911" t="s">
        <v>32</v>
      </c>
      <c r="M2911">
        <v>25010</v>
      </c>
      <c r="N2911">
        <v>9</v>
      </c>
      <c r="O2911">
        <v>12</v>
      </c>
      <c r="P2911">
        <v>0</v>
      </c>
      <c r="Q2911">
        <v>4</v>
      </c>
      <c r="R2911">
        <v>3</v>
      </c>
      <c r="S2911">
        <v>2</v>
      </c>
      <c r="T2911">
        <v>2</v>
      </c>
      <c r="U2911">
        <v>0</v>
      </c>
      <c r="V2911">
        <f>COUNTIF(tbl_HRMaster[EmployeeID],tbl_HRMaster[[#This Row],[EmployeeID]])</f>
        <v>1</v>
      </c>
      <c r="W2911">
        <f>IFERROR(INDEX(tbl_EmployeeSurvey[EnvironmentSatisfaction],MATCH(tbl_HRMaster[[#This Row],[EmployeeID]],tbl_EmployeeSurvey[EmployeeID],0)),"Not Found")</f>
        <v>1</v>
      </c>
      <c r="X2911">
        <f>IFERROR(INDEX(tbl_EmployeeSurvey[JobSatisfaction],MATCH(tbl_HRMaster[[#This Row],[EmployeeID]],tbl_EmployeeSurvey[EmployeeID],0)),"Not Found")</f>
        <v>3</v>
      </c>
      <c r="Y2911" s="5">
        <f>IFERROR(INDEX(tbl_EmployeeSurvey[WorkLifeBalance],MATCH(tbl_HRMaster[[#This Row],[EmployeeID]],tbl_EmployeeSurvey[EmployeeID],0)),"Not Found")</f>
        <v>3</v>
      </c>
      <c r="Z2911" s="5">
        <f>IFERROR(VLOOKUP(tbl_HRMaster[[#This Row],[EmployeeID]],tbl_ManagerSurvey[[EmployeeID]:[PerformanceRating]],2,FALSE),"Not Found")</f>
        <v>1</v>
      </c>
      <c r="AA2911" s="5">
        <f>IFERROR(VLOOKUP(tbl_HRMaster[[#This Row],[EmployeeID]],tbl_ManagerSurvey[[EmployeeID]:[PerformanceRating]],3,FALSE),"Not Found")</f>
        <v>3</v>
      </c>
      <c r="AB2911" s="5" t="str">
        <f>IF(tbl_HRMaster[[#This Row],[Attrition]]="Yes","Left","Active")</f>
        <v>Left</v>
      </c>
      <c r="AC2911" s="5" t="str">
        <f>_xlfn.IFS(tbl_HRMaster[[#This Row],[Age]]&lt;25,"Under 25",tbl_HRMaster[[#This Row],[Age]]&lt;35,"25-34",tbl_HRMaster[[#This Row],[Age]]&lt;45,"35-44",tbl_HRMaster[[#This Row],[Age]]&lt;55,"45-54",TRUE,"Above 54")</f>
        <v>Under 25</v>
      </c>
      <c r="AD2911" s="5" t="str">
        <f>_xlfn.IFS(
tbl_HRMaster[[#This Row],[YearsAtCompany]]&lt;2,"&lt; 2 Years",
tbl_HRMaster[[#This Row],[YearsAtCompany]]&lt;5,"2-4 Years",
tbl_HRMaster[[#This Row],[YearsAtCompany]]&lt;10,"5-9 Years",
TRUE,"10+ Years"
)</f>
        <v>2-4 Years</v>
      </c>
      <c r="AE2911" s="5">
        <f>IF(tbl_HRMaster[[#This Row],[Attrition]]="Yes",1,0)</f>
        <v>1</v>
      </c>
    </row>
    <row r="2912" spans="1:31" x14ac:dyDescent="0.25">
      <c r="A2912">
        <v>30</v>
      </c>
      <c r="B2912" t="s">
        <v>21</v>
      </c>
      <c r="C2912" t="s">
        <v>22</v>
      </c>
      <c r="D2912" t="s">
        <v>23</v>
      </c>
      <c r="E2912">
        <v>1</v>
      </c>
      <c r="F2912">
        <v>2</v>
      </c>
      <c r="G2912" t="s">
        <v>46</v>
      </c>
      <c r="H2912">
        <v>792</v>
      </c>
      <c r="I2912" t="s">
        <v>34</v>
      </c>
      <c r="J2912">
        <v>1</v>
      </c>
      <c r="K2912" t="s">
        <v>40</v>
      </c>
      <c r="L2912" t="s">
        <v>27</v>
      </c>
      <c r="M2912">
        <v>25060</v>
      </c>
      <c r="N2912">
        <v>8</v>
      </c>
      <c r="O2912">
        <v>22</v>
      </c>
      <c r="P2912">
        <v>0</v>
      </c>
      <c r="Q2912">
        <v>4</v>
      </c>
      <c r="R2912">
        <v>3</v>
      </c>
      <c r="S2912">
        <v>2</v>
      </c>
      <c r="T2912">
        <v>2</v>
      </c>
      <c r="U2912">
        <v>2</v>
      </c>
      <c r="V2912">
        <f>COUNTIF(tbl_HRMaster[EmployeeID],tbl_HRMaster[[#This Row],[EmployeeID]])</f>
        <v>1</v>
      </c>
      <c r="W2912">
        <f>IFERROR(INDEX(tbl_EmployeeSurvey[EnvironmentSatisfaction],MATCH(tbl_HRMaster[[#This Row],[EmployeeID]],tbl_EmployeeSurvey[EmployeeID],0)),"Not Found")</f>
        <v>4</v>
      </c>
      <c r="X2912">
        <f>IFERROR(INDEX(tbl_EmployeeSurvey[JobSatisfaction],MATCH(tbl_HRMaster[[#This Row],[EmployeeID]],tbl_EmployeeSurvey[EmployeeID],0)),"Not Found")</f>
        <v>3</v>
      </c>
      <c r="Y2912" s="5">
        <f>IFERROR(INDEX(tbl_EmployeeSurvey[WorkLifeBalance],MATCH(tbl_HRMaster[[#This Row],[EmployeeID]],tbl_EmployeeSurvey[EmployeeID],0)),"Not Found")</f>
        <v>2</v>
      </c>
      <c r="Z2912" s="5">
        <f>IFERROR(VLOOKUP(tbl_HRMaster[[#This Row],[EmployeeID]],tbl_ManagerSurvey[[EmployeeID]:[PerformanceRating]],2,FALSE),"Not Found")</f>
        <v>3</v>
      </c>
      <c r="AA2912" s="5">
        <f>IFERROR(VLOOKUP(tbl_HRMaster[[#This Row],[EmployeeID]],tbl_ManagerSurvey[[EmployeeID]:[PerformanceRating]],3,FALSE),"Not Found")</f>
        <v>4</v>
      </c>
      <c r="AB2912" s="5" t="str">
        <f>IF(tbl_HRMaster[[#This Row],[Attrition]]="Yes","Left","Active")</f>
        <v>Active</v>
      </c>
      <c r="AC2912" s="5" t="str">
        <f>_xlfn.IFS(tbl_HRMaster[[#This Row],[Age]]&lt;25,"Under 25",tbl_HRMaster[[#This Row],[Age]]&lt;35,"25-34",tbl_HRMaster[[#This Row],[Age]]&lt;45,"35-44",tbl_HRMaster[[#This Row],[Age]]&lt;55,"45-54",TRUE,"Above 54")</f>
        <v>25-34</v>
      </c>
      <c r="AD2912" s="5" t="str">
        <f>_xlfn.IFS(
tbl_HRMaster[[#This Row],[YearsAtCompany]]&lt;2,"&lt; 2 Years",
tbl_HRMaster[[#This Row],[YearsAtCompany]]&lt;5,"2-4 Years",
tbl_HRMaster[[#This Row],[YearsAtCompany]]&lt;10,"5-9 Years",
TRUE,"10+ Years"
)</f>
        <v>2-4 Years</v>
      </c>
      <c r="AE2912" s="5">
        <f>IF(tbl_HRMaster[[#This Row],[Attrition]]="Yes",1,0)</f>
        <v>0</v>
      </c>
    </row>
    <row r="2913" spans="1:31" x14ac:dyDescent="0.25">
      <c r="A2913">
        <v>30</v>
      </c>
      <c r="B2913" t="s">
        <v>21</v>
      </c>
      <c r="C2913" t="s">
        <v>22</v>
      </c>
      <c r="D2913" t="s">
        <v>23</v>
      </c>
      <c r="E2913">
        <v>1</v>
      </c>
      <c r="F2913">
        <v>2</v>
      </c>
      <c r="G2913" t="s">
        <v>46</v>
      </c>
      <c r="H2913">
        <v>2262</v>
      </c>
      <c r="I2913" t="s">
        <v>34</v>
      </c>
      <c r="J2913">
        <v>1</v>
      </c>
      <c r="K2913" t="s">
        <v>40</v>
      </c>
      <c r="L2913" t="s">
        <v>27</v>
      </c>
      <c r="M2913">
        <v>25060</v>
      </c>
      <c r="N2913">
        <v>8</v>
      </c>
      <c r="O2913">
        <v>22</v>
      </c>
      <c r="P2913">
        <v>0</v>
      </c>
      <c r="Q2913">
        <v>4</v>
      </c>
      <c r="R2913">
        <v>3</v>
      </c>
      <c r="S2913">
        <v>2</v>
      </c>
      <c r="T2913">
        <v>2</v>
      </c>
      <c r="U2913">
        <v>2</v>
      </c>
      <c r="V2913">
        <f>COUNTIF(tbl_HRMaster[EmployeeID],tbl_HRMaster[[#This Row],[EmployeeID]])</f>
        <v>1</v>
      </c>
      <c r="W2913">
        <f>IFERROR(INDEX(tbl_EmployeeSurvey[EnvironmentSatisfaction],MATCH(tbl_HRMaster[[#This Row],[EmployeeID]],tbl_EmployeeSurvey[EmployeeID],0)),"Not Found")</f>
        <v>4</v>
      </c>
      <c r="X2913">
        <f>IFERROR(INDEX(tbl_EmployeeSurvey[JobSatisfaction],MATCH(tbl_HRMaster[[#This Row],[EmployeeID]],tbl_EmployeeSurvey[EmployeeID],0)),"Not Found")</f>
        <v>3</v>
      </c>
      <c r="Y2913" s="5">
        <f>IFERROR(INDEX(tbl_EmployeeSurvey[WorkLifeBalance],MATCH(tbl_HRMaster[[#This Row],[EmployeeID]],tbl_EmployeeSurvey[EmployeeID],0)),"Not Found")</f>
        <v>2</v>
      </c>
      <c r="Z2913" s="5">
        <f>IFERROR(VLOOKUP(tbl_HRMaster[[#This Row],[EmployeeID]],tbl_ManagerSurvey[[EmployeeID]:[PerformanceRating]],2,FALSE),"Not Found")</f>
        <v>3</v>
      </c>
      <c r="AA2913" s="5">
        <f>IFERROR(VLOOKUP(tbl_HRMaster[[#This Row],[EmployeeID]],tbl_ManagerSurvey[[EmployeeID]:[PerformanceRating]],3,FALSE),"Not Found")</f>
        <v>4</v>
      </c>
      <c r="AB2913" s="5" t="str">
        <f>IF(tbl_HRMaster[[#This Row],[Attrition]]="Yes","Left","Active")</f>
        <v>Active</v>
      </c>
      <c r="AC2913" s="5" t="str">
        <f>_xlfn.IFS(tbl_HRMaster[[#This Row],[Age]]&lt;25,"Under 25",tbl_HRMaster[[#This Row],[Age]]&lt;35,"25-34",tbl_HRMaster[[#This Row],[Age]]&lt;45,"35-44",tbl_HRMaster[[#This Row],[Age]]&lt;55,"45-54",TRUE,"Above 54")</f>
        <v>25-34</v>
      </c>
      <c r="AD2913" s="5" t="str">
        <f>_xlfn.IFS(
tbl_HRMaster[[#This Row],[YearsAtCompany]]&lt;2,"&lt; 2 Years",
tbl_HRMaster[[#This Row],[YearsAtCompany]]&lt;5,"2-4 Years",
tbl_HRMaster[[#This Row],[YearsAtCompany]]&lt;10,"5-9 Years",
TRUE,"10+ Years"
)</f>
        <v>2-4 Years</v>
      </c>
      <c r="AE2913" s="5">
        <f>IF(tbl_HRMaster[[#This Row],[Attrition]]="Yes",1,0)</f>
        <v>0</v>
      </c>
    </row>
    <row r="2914" spans="1:31" x14ac:dyDescent="0.25">
      <c r="A2914">
        <v>30</v>
      </c>
      <c r="B2914" t="s">
        <v>21</v>
      </c>
      <c r="C2914" t="s">
        <v>22</v>
      </c>
      <c r="D2914" t="s">
        <v>23</v>
      </c>
      <c r="E2914">
        <v>1</v>
      </c>
      <c r="F2914">
        <v>2</v>
      </c>
      <c r="G2914" t="s">
        <v>46</v>
      </c>
      <c r="H2914">
        <v>3732</v>
      </c>
      <c r="I2914" t="s">
        <v>34</v>
      </c>
      <c r="J2914">
        <v>1</v>
      </c>
      <c r="K2914" t="s">
        <v>40</v>
      </c>
      <c r="L2914" t="s">
        <v>27</v>
      </c>
      <c r="M2914">
        <v>25060</v>
      </c>
      <c r="N2914">
        <v>8</v>
      </c>
      <c r="O2914">
        <v>22</v>
      </c>
      <c r="P2914">
        <v>0</v>
      </c>
      <c r="Q2914">
        <v>4</v>
      </c>
      <c r="R2914">
        <v>3</v>
      </c>
      <c r="S2914">
        <v>2</v>
      </c>
      <c r="T2914">
        <v>2</v>
      </c>
      <c r="U2914">
        <v>2</v>
      </c>
      <c r="V2914">
        <f>COUNTIF(tbl_HRMaster[EmployeeID],tbl_HRMaster[[#This Row],[EmployeeID]])</f>
        <v>1</v>
      </c>
      <c r="W2914">
        <f>IFERROR(INDEX(tbl_EmployeeSurvey[EnvironmentSatisfaction],MATCH(tbl_HRMaster[[#This Row],[EmployeeID]],tbl_EmployeeSurvey[EmployeeID],0)),"Not Found")</f>
        <v>4</v>
      </c>
      <c r="X2914">
        <f>IFERROR(INDEX(tbl_EmployeeSurvey[JobSatisfaction],MATCH(tbl_HRMaster[[#This Row],[EmployeeID]],tbl_EmployeeSurvey[EmployeeID],0)),"Not Found")</f>
        <v>3</v>
      </c>
      <c r="Y2914" s="5">
        <f>IFERROR(INDEX(tbl_EmployeeSurvey[WorkLifeBalance],MATCH(tbl_HRMaster[[#This Row],[EmployeeID]],tbl_EmployeeSurvey[EmployeeID],0)),"Not Found")</f>
        <v>2</v>
      </c>
      <c r="Z2914" s="5">
        <f>IFERROR(VLOOKUP(tbl_HRMaster[[#This Row],[EmployeeID]],tbl_ManagerSurvey[[EmployeeID]:[PerformanceRating]],2,FALSE),"Not Found")</f>
        <v>3</v>
      </c>
      <c r="AA2914" s="5">
        <f>IFERROR(VLOOKUP(tbl_HRMaster[[#This Row],[EmployeeID]],tbl_ManagerSurvey[[EmployeeID]:[PerformanceRating]],3,FALSE),"Not Found")</f>
        <v>4</v>
      </c>
      <c r="AB2914" s="5" t="str">
        <f>IF(tbl_HRMaster[[#This Row],[Attrition]]="Yes","Left","Active")</f>
        <v>Active</v>
      </c>
      <c r="AC2914" s="5" t="str">
        <f>_xlfn.IFS(tbl_HRMaster[[#This Row],[Age]]&lt;25,"Under 25",tbl_HRMaster[[#This Row],[Age]]&lt;35,"25-34",tbl_HRMaster[[#This Row],[Age]]&lt;45,"35-44",tbl_HRMaster[[#This Row],[Age]]&lt;55,"45-54",TRUE,"Above 54")</f>
        <v>25-34</v>
      </c>
      <c r="AD2914" s="5" t="str">
        <f>_xlfn.IFS(
tbl_HRMaster[[#This Row],[YearsAtCompany]]&lt;2,"&lt; 2 Years",
tbl_HRMaster[[#This Row],[YearsAtCompany]]&lt;5,"2-4 Years",
tbl_HRMaster[[#This Row],[YearsAtCompany]]&lt;10,"5-9 Years",
TRUE,"10+ Years"
)</f>
        <v>2-4 Years</v>
      </c>
      <c r="AE2914" s="5">
        <f>IF(tbl_HRMaster[[#This Row],[Attrition]]="Yes",1,0)</f>
        <v>0</v>
      </c>
    </row>
    <row r="2915" spans="1:31" x14ac:dyDescent="0.25">
      <c r="A2915">
        <v>29</v>
      </c>
      <c r="B2915" t="s">
        <v>28</v>
      </c>
      <c r="C2915" t="s">
        <v>22</v>
      </c>
      <c r="D2915" t="s">
        <v>30</v>
      </c>
      <c r="E2915">
        <v>8</v>
      </c>
      <c r="F2915">
        <v>2</v>
      </c>
      <c r="G2915" t="s">
        <v>38</v>
      </c>
      <c r="H2915">
        <v>1056</v>
      </c>
      <c r="I2915" t="s">
        <v>34</v>
      </c>
      <c r="J2915">
        <v>1</v>
      </c>
      <c r="K2915" t="s">
        <v>44</v>
      </c>
      <c r="L2915" t="s">
        <v>41</v>
      </c>
      <c r="M2915">
        <v>28530</v>
      </c>
      <c r="N2915">
        <v>4</v>
      </c>
      <c r="O2915">
        <v>14</v>
      </c>
      <c r="P2915">
        <v>1</v>
      </c>
      <c r="Q2915">
        <v>4</v>
      </c>
      <c r="R2915">
        <v>5</v>
      </c>
      <c r="S2915">
        <v>2</v>
      </c>
      <c r="T2915">
        <v>2</v>
      </c>
      <c r="U2915">
        <v>0</v>
      </c>
      <c r="V2915">
        <f>COUNTIF(tbl_HRMaster[EmployeeID],tbl_HRMaster[[#This Row],[EmployeeID]])</f>
        <v>1</v>
      </c>
      <c r="W2915">
        <f>IFERROR(INDEX(tbl_EmployeeSurvey[EnvironmentSatisfaction],MATCH(tbl_HRMaster[[#This Row],[EmployeeID]],tbl_EmployeeSurvey[EmployeeID],0)),"Not Found")</f>
        <v>1</v>
      </c>
      <c r="X2915">
        <f>IFERROR(INDEX(tbl_EmployeeSurvey[JobSatisfaction],MATCH(tbl_HRMaster[[#This Row],[EmployeeID]],tbl_EmployeeSurvey[EmployeeID],0)),"Not Found")</f>
        <v>1</v>
      </c>
      <c r="Y2915" s="5">
        <f>IFERROR(INDEX(tbl_EmployeeSurvey[WorkLifeBalance],MATCH(tbl_HRMaster[[#This Row],[EmployeeID]],tbl_EmployeeSurvey[EmployeeID],0)),"Not Found")</f>
        <v>3</v>
      </c>
      <c r="Z2915" s="5">
        <f>IFERROR(VLOOKUP(tbl_HRMaster[[#This Row],[EmployeeID]],tbl_ManagerSurvey[[EmployeeID]:[PerformanceRating]],2,FALSE),"Not Found")</f>
        <v>2</v>
      </c>
      <c r="AA2915" s="5">
        <f>IFERROR(VLOOKUP(tbl_HRMaster[[#This Row],[EmployeeID]],tbl_ManagerSurvey[[EmployeeID]:[PerformanceRating]],3,FALSE),"Not Found")</f>
        <v>3</v>
      </c>
      <c r="AB2915" s="5" t="str">
        <f>IF(tbl_HRMaster[[#This Row],[Attrition]]="Yes","Left","Active")</f>
        <v>Left</v>
      </c>
      <c r="AC2915" s="5" t="str">
        <f>_xlfn.IFS(tbl_HRMaster[[#This Row],[Age]]&lt;25,"Under 25",tbl_HRMaster[[#This Row],[Age]]&lt;35,"25-34",tbl_HRMaster[[#This Row],[Age]]&lt;45,"35-44",tbl_HRMaster[[#This Row],[Age]]&lt;55,"45-54",TRUE,"Above 54")</f>
        <v>25-34</v>
      </c>
      <c r="AD2915" s="5" t="str">
        <f>_xlfn.IFS(
tbl_HRMaster[[#This Row],[YearsAtCompany]]&lt;2,"&lt; 2 Years",
tbl_HRMaster[[#This Row],[YearsAtCompany]]&lt;5,"2-4 Years",
tbl_HRMaster[[#This Row],[YearsAtCompany]]&lt;10,"5-9 Years",
TRUE,"10+ Years"
)</f>
        <v>2-4 Years</v>
      </c>
      <c r="AE2915" s="5">
        <f>IF(tbl_HRMaster[[#This Row],[Attrition]]="Yes",1,0)</f>
        <v>1</v>
      </c>
    </row>
    <row r="2916" spans="1:31" x14ac:dyDescent="0.25">
      <c r="A2916">
        <v>29</v>
      </c>
      <c r="B2916" t="s">
        <v>28</v>
      </c>
      <c r="C2916" t="s">
        <v>22</v>
      </c>
      <c r="D2916" t="s">
        <v>30</v>
      </c>
      <c r="E2916">
        <v>8</v>
      </c>
      <c r="F2916">
        <v>2</v>
      </c>
      <c r="G2916" t="s">
        <v>38</v>
      </c>
      <c r="H2916">
        <v>2526</v>
      </c>
      <c r="I2916" t="s">
        <v>34</v>
      </c>
      <c r="J2916">
        <v>1</v>
      </c>
      <c r="K2916" t="s">
        <v>44</v>
      </c>
      <c r="L2916" t="s">
        <v>41</v>
      </c>
      <c r="M2916">
        <v>28530</v>
      </c>
      <c r="N2916">
        <v>4</v>
      </c>
      <c r="O2916">
        <v>14</v>
      </c>
      <c r="P2916">
        <v>1</v>
      </c>
      <c r="Q2916">
        <v>4</v>
      </c>
      <c r="R2916">
        <v>5</v>
      </c>
      <c r="S2916">
        <v>2</v>
      </c>
      <c r="T2916">
        <v>2</v>
      </c>
      <c r="U2916">
        <v>0</v>
      </c>
      <c r="V2916">
        <f>COUNTIF(tbl_HRMaster[EmployeeID],tbl_HRMaster[[#This Row],[EmployeeID]])</f>
        <v>1</v>
      </c>
      <c r="W2916">
        <f>IFERROR(INDEX(tbl_EmployeeSurvey[EnvironmentSatisfaction],MATCH(tbl_HRMaster[[#This Row],[EmployeeID]],tbl_EmployeeSurvey[EmployeeID],0)),"Not Found")</f>
        <v>1</v>
      </c>
      <c r="X2916">
        <f>IFERROR(INDEX(tbl_EmployeeSurvey[JobSatisfaction],MATCH(tbl_HRMaster[[#This Row],[EmployeeID]],tbl_EmployeeSurvey[EmployeeID],0)),"Not Found")</f>
        <v>1</v>
      </c>
      <c r="Y2916" s="5">
        <f>IFERROR(INDEX(tbl_EmployeeSurvey[WorkLifeBalance],MATCH(tbl_HRMaster[[#This Row],[EmployeeID]],tbl_EmployeeSurvey[EmployeeID],0)),"Not Found")</f>
        <v>3</v>
      </c>
      <c r="Z2916" s="5">
        <f>IFERROR(VLOOKUP(tbl_HRMaster[[#This Row],[EmployeeID]],tbl_ManagerSurvey[[EmployeeID]:[PerformanceRating]],2,FALSE),"Not Found")</f>
        <v>2</v>
      </c>
      <c r="AA2916" s="5">
        <f>IFERROR(VLOOKUP(tbl_HRMaster[[#This Row],[EmployeeID]],tbl_ManagerSurvey[[EmployeeID]:[PerformanceRating]],3,FALSE),"Not Found")</f>
        <v>3</v>
      </c>
      <c r="AB2916" s="5" t="str">
        <f>IF(tbl_HRMaster[[#This Row],[Attrition]]="Yes","Left","Active")</f>
        <v>Left</v>
      </c>
      <c r="AC2916" s="5" t="str">
        <f>_xlfn.IFS(tbl_HRMaster[[#This Row],[Age]]&lt;25,"Under 25",tbl_HRMaster[[#This Row],[Age]]&lt;35,"25-34",tbl_HRMaster[[#This Row],[Age]]&lt;45,"35-44",tbl_HRMaster[[#This Row],[Age]]&lt;55,"45-54",TRUE,"Above 54")</f>
        <v>25-34</v>
      </c>
      <c r="AD2916" s="5" t="str">
        <f>_xlfn.IFS(
tbl_HRMaster[[#This Row],[YearsAtCompany]]&lt;2,"&lt; 2 Years",
tbl_HRMaster[[#This Row],[YearsAtCompany]]&lt;5,"2-4 Years",
tbl_HRMaster[[#This Row],[YearsAtCompany]]&lt;10,"5-9 Years",
TRUE,"10+ Years"
)</f>
        <v>2-4 Years</v>
      </c>
      <c r="AE2916" s="5">
        <f>IF(tbl_HRMaster[[#This Row],[Attrition]]="Yes",1,0)</f>
        <v>1</v>
      </c>
    </row>
    <row r="2917" spans="1:31" x14ac:dyDescent="0.25">
      <c r="A2917">
        <v>29</v>
      </c>
      <c r="B2917" t="s">
        <v>28</v>
      </c>
      <c r="C2917" t="s">
        <v>22</v>
      </c>
      <c r="D2917" t="s">
        <v>30</v>
      </c>
      <c r="E2917">
        <v>8</v>
      </c>
      <c r="F2917">
        <v>2</v>
      </c>
      <c r="G2917" t="s">
        <v>38</v>
      </c>
      <c r="H2917">
        <v>3996</v>
      </c>
      <c r="I2917" t="s">
        <v>34</v>
      </c>
      <c r="J2917">
        <v>1</v>
      </c>
      <c r="K2917" t="s">
        <v>44</v>
      </c>
      <c r="L2917" t="s">
        <v>41</v>
      </c>
      <c r="M2917">
        <v>28530</v>
      </c>
      <c r="N2917">
        <v>4</v>
      </c>
      <c r="O2917">
        <v>14</v>
      </c>
      <c r="P2917">
        <v>1</v>
      </c>
      <c r="Q2917">
        <v>4</v>
      </c>
      <c r="R2917">
        <v>5</v>
      </c>
      <c r="S2917">
        <v>2</v>
      </c>
      <c r="T2917">
        <v>2</v>
      </c>
      <c r="U2917">
        <v>0</v>
      </c>
      <c r="V2917">
        <f>COUNTIF(tbl_HRMaster[EmployeeID],tbl_HRMaster[[#This Row],[EmployeeID]])</f>
        <v>1</v>
      </c>
      <c r="W2917">
        <f>IFERROR(INDEX(tbl_EmployeeSurvey[EnvironmentSatisfaction],MATCH(tbl_HRMaster[[#This Row],[EmployeeID]],tbl_EmployeeSurvey[EmployeeID],0)),"Not Found")</f>
        <v>1</v>
      </c>
      <c r="X2917">
        <f>IFERROR(INDEX(tbl_EmployeeSurvey[JobSatisfaction],MATCH(tbl_HRMaster[[#This Row],[EmployeeID]],tbl_EmployeeSurvey[EmployeeID],0)),"Not Found")</f>
        <v>1</v>
      </c>
      <c r="Y2917" s="5">
        <f>IFERROR(INDEX(tbl_EmployeeSurvey[WorkLifeBalance],MATCH(tbl_HRMaster[[#This Row],[EmployeeID]],tbl_EmployeeSurvey[EmployeeID],0)),"Not Found")</f>
        <v>3</v>
      </c>
      <c r="Z2917" s="5">
        <f>IFERROR(VLOOKUP(tbl_HRMaster[[#This Row],[EmployeeID]],tbl_ManagerSurvey[[EmployeeID]:[PerformanceRating]],2,FALSE),"Not Found")</f>
        <v>2</v>
      </c>
      <c r="AA2917" s="5">
        <f>IFERROR(VLOOKUP(tbl_HRMaster[[#This Row],[EmployeeID]],tbl_ManagerSurvey[[EmployeeID]:[PerformanceRating]],3,FALSE),"Not Found")</f>
        <v>3</v>
      </c>
      <c r="AB2917" s="5" t="str">
        <f>IF(tbl_HRMaster[[#This Row],[Attrition]]="Yes","Left","Active")</f>
        <v>Left</v>
      </c>
      <c r="AC2917" s="5" t="str">
        <f>_xlfn.IFS(tbl_HRMaster[[#This Row],[Age]]&lt;25,"Under 25",tbl_HRMaster[[#This Row],[Age]]&lt;35,"25-34",tbl_HRMaster[[#This Row],[Age]]&lt;45,"35-44",tbl_HRMaster[[#This Row],[Age]]&lt;55,"45-54",TRUE,"Above 54")</f>
        <v>25-34</v>
      </c>
      <c r="AD2917" s="5" t="str">
        <f>_xlfn.IFS(
tbl_HRMaster[[#This Row],[YearsAtCompany]]&lt;2,"&lt; 2 Years",
tbl_HRMaster[[#This Row],[YearsAtCompany]]&lt;5,"2-4 Years",
tbl_HRMaster[[#This Row],[YearsAtCompany]]&lt;10,"5-9 Years",
TRUE,"10+ Years"
)</f>
        <v>2-4 Years</v>
      </c>
      <c r="AE2917" s="5">
        <f>IF(tbl_HRMaster[[#This Row],[Attrition]]="Yes",1,0)</f>
        <v>1</v>
      </c>
    </row>
    <row r="2918" spans="1:31" x14ac:dyDescent="0.25">
      <c r="A2918">
        <v>29</v>
      </c>
      <c r="B2918" t="s">
        <v>28</v>
      </c>
      <c r="C2918" t="s">
        <v>22</v>
      </c>
      <c r="D2918" t="s">
        <v>30</v>
      </c>
      <c r="E2918">
        <v>9</v>
      </c>
      <c r="F2918">
        <v>4</v>
      </c>
      <c r="G2918" t="s">
        <v>38</v>
      </c>
      <c r="H2918">
        <v>1185</v>
      </c>
      <c r="I2918" t="s">
        <v>34</v>
      </c>
      <c r="J2918">
        <v>2</v>
      </c>
      <c r="K2918" t="s">
        <v>43</v>
      </c>
      <c r="L2918" t="s">
        <v>27</v>
      </c>
      <c r="M2918">
        <v>29960</v>
      </c>
      <c r="N2918">
        <v>9</v>
      </c>
      <c r="O2918">
        <v>25</v>
      </c>
      <c r="P2918">
        <v>0</v>
      </c>
      <c r="Q2918">
        <v>4</v>
      </c>
      <c r="R2918">
        <v>4</v>
      </c>
      <c r="S2918">
        <v>2</v>
      </c>
      <c r="T2918">
        <v>2</v>
      </c>
      <c r="U2918">
        <v>2</v>
      </c>
      <c r="V2918">
        <f>COUNTIF(tbl_HRMaster[EmployeeID],tbl_HRMaster[[#This Row],[EmployeeID]])</f>
        <v>1</v>
      </c>
      <c r="W2918">
        <f>IFERROR(INDEX(tbl_EmployeeSurvey[EnvironmentSatisfaction],MATCH(tbl_HRMaster[[#This Row],[EmployeeID]],tbl_EmployeeSurvey[EmployeeID],0)),"Not Found")</f>
        <v>1</v>
      </c>
      <c r="X2918">
        <f>IFERROR(INDEX(tbl_EmployeeSurvey[JobSatisfaction],MATCH(tbl_HRMaster[[#This Row],[EmployeeID]],tbl_EmployeeSurvey[EmployeeID],0)),"Not Found")</f>
        <v>4</v>
      </c>
      <c r="Y2918" s="5">
        <f>IFERROR(INDEX(tbl_EmployeeSurvey[WorkLifeBalance],MATCH(tbl_HRMaster[[#This Row],[EmployeeID]],tbl_EmployeeSurvey[EmployeeID],0)),"Not Found")</f>
        <v>4</v>
      </c>
      <c r="Z2918" s="5">
        <f>IFERROR(VLOOKUP(tbl_HRMaster[[#This Row],[EmployeeID]],tbl_ManagerSurvey[[EmployeeID]:[PerformanceRating]],2,FALSE),"Not Found")</f>
        <v>3</v>
      </c>
      <c r="AA2918" s="5">
        <f>IFERROR(VLOOKUP(tbl_HRMaster[[#This Row],[EmployeeID]],tbl_ManagerSurvey[[EmployeeID]:[PerformanceRating]],3,FALSE),"Not Found")</f>
        <v>4</v>
      </c>
      <c r="AB2918" s="5" t="str">
        <f>IF(tbl_HRMaster[[#This Row],[Attrition]]="Yes","Left","Active")</f>
        <v>Left</v>
      </c>
      <c r="AC2918" s="5" t="str">
        <f>_xlfn.IFS(tbl_HRMaster[[#This Row],[Age]]&lt;25,"Under 25",tbl_HRMaster[[#This Row],[Age]]&lt;35,"25-34",tbl_HRMaster[[#This Row],[Age]]&lt;45,"35-44",tbl_HRMaster[[#This Row],[Age]]&lt;55,"45-54",TRUE,"Above 54")</f>
        <v>25-34</v>
      </c>
      <c r="AD2918" s="5" t="str">
        <f>_xlfn.IFS(
tbl_HRMaster[[#This Row],[YearsAtCompany]]&lt;2,"&lt; 2 Years",
tbl_HRMaster[[#This Row],[YearsAtCompany]]&lt;5,"2-4 Years",
tbl_HRMaster[[#This Row],[YearsAtCompany]]&lt;10,"5-9 Years",
TRUE,"10+ Years"
)</f>
        <v>2-4 Years</v>
      </c>
      <c r="AE2918" s="5">
        <f>IF(tbl_HRMaster[[#This Row],[Attrition]]="Yes",1,0)</f>
        <v>1</v>
      </c>
    </row>
    <row r="2919" spans="1:31" x14ac:dyDescent="0.25">
      <c r="A2919">
        <v>29</v>
      </c>
      <c r="B2919" t="s">
        <v>28</v>
      </c>
      <c r="C2919" t="s">
        <v>22</v>
      </c>
      <c r="D2919" t="s">
        <v>30</v>
      </c>
      <c r="E2919">
        <v>9</v>
      </c>
      <c r="F2919">
        <v>4</v>
      </c>
      <c r="G2919" t="s">
        <v>38</v>
      </c>
      <c r="H2919">
        <v>2655</v>
      </c>
      <c r="I2919" t="s">
        <v>34</v>
      </c>
      <c r="J2919">
        <v>2</v>
      </c>
      <c r="K2919" t="s">
        <v>43</v>
      </c>
      <c r="L2919" t="s">
        <v>27</v>
      </c>
      <c r="M2919">
        <v>29960</v>
      </c>
      <c r="N2919">
        <v>9</v>
      </c>
      <c r="O2919">
        <v>25</v>
      </c>
      <c r="P2919">
        <v>0</v>
      </c>
      <c r="Q2919">
        <v>4</v>
      </c>
      <c r="R2919">
        <v>4</v>
      </c>
      <c r="S2919">
        <v>2</v>
      </c>
      <c r="T2919">
        <v>2</v>
      </c>
      <c r="U2919">
        <v>2</v>
      </c>
      <c r="V2919">
        <f>COUNTIF(tbl_HRMaster[EmployeeID],tbl_HRMaster[[#This Row],[EmployeeID]])</f>
        <v>1</v>
      </c>
      <c r="W2919">
        <f>IFERROR(INDEX(tbl_EmployeeSurvey[EnvironmentSatisfaction],MATCH(tbl_HRMaster[[#This Row],[EmployeeID]],tbl_EmployeeSurvey[EmployeeID],0)),"Not Found")</f>
        <v>1</v>
      </c>
      <c r="X2919">
        <f>IFERROR(INDEX(tbl_EmployeeSurvey[JobSatisfaction],MATCH(tbl_HRMaster[[#This Row],[EmployeeID]],tbl_EmployeeSurvey[EmployeeID],0)),"Not Found")</f>
        <v>4</v>
      </c>
      <c r="Y2919" s="5">
        <f>IFERROR(INDEX(tbl_EmployeeSurvey[WorkLifeBalance],MATCH(tbl_HRMaster[[#This Row],[EmployeeID]],tbl_EmployeeSurvey[EmployeeID],0)),"Not Found")</f>
        <v>4</v>
      </c>
      <c r="Z2919" s="5">
        <f>IFERROR(VLOOKUP(tbl_HRMaster[[#This Row],[EmployeeID]],tbl_ManagerSurvey[[EmployeeID]:[PerformanceRating]],2,FALSE),"Not Found")</f>
        <v>3</v>
      </c>
      <c r="AA2919" s="5">
        <f>IFERROR(VLOOKUP(tbl_HRMaster[[#This Row],[EmployeeID]],tbl_ManagerSurvey[[EmployeeID]:[PerformanceRating]],3,FALSE),"Not Found")</f>
        <v>4</v>
      </c>
      <c r="AB2919" s="5" t="str">
        <f>IF(tbl_HRMaster[[#This Row],[Attrition]]="Yes","Left","Active")</f>
        <v>Left</v>
      </c>
      <c r="AC2919" s="5" t="str">
        <f>_xlfn.IFS(tbl_HRMaster[[#This Row],[Age]]&lt;25,"Under 25",tbl_HRMaster[[#This Row],[Age]]&lt;35,"25-34",tbl_HRMaster[[#This Row],[Age]]&lt;45,"35-44",tbl_HRMaster[[#This Row],[Age]]&lt;55,"45-54",TRUE,"Above 54")</f>
        <v>25-34</v>
      </c>
      <c r="AD2919" s="5" t="str">
        <f>_xlfn.IFS(
tbl_HRMaster[[#This Row],[YearsAtCompany]]&lt;2,"&lt; 2 Years",
tbl_HRMaster[[#This Row],[YearsAtCompany]]&lt;5,"2-4 Years",
tbl_HRMaster[[#This Row],[YearsAtCompany]]&lt;10,"5-9 Years",
TRUE,"10+ Years"
)</f>
        <v>2-4 Years</v>
      </c>
      <c r="AE2919" s="5">
        <f>IF(tbl_HRMaster[[#This Row],[Attrition]]="Yes",1,0)</f>
        <v>1</v>
      </c>
    </row>
    <row r="2920" spans="1:31" x14ac:dyDescent="0.25">
      <c r="A2920">
        <v>29</v>
      </c>
      <c r="B2920" t="s">
        <v>28</v>
      </c>
      <c r="C2920" t="s">
        <v>22</v>
      </c>
      <c r="D2920" t="s">
        <v>30</v>
      </c>
      <c r="E2920">
        <v>9</v>
      </c>
      <c r="F2920">
        <v>4</v>
      </c>
      <c r="G2920" t="s">
        <v>38</v>
      </c>
      <c r="H2920">
        <v>4125</v>
      </c>
      <c r="I2920" t="s">
        <v>34</v>
      </c>
      <c r="J2920">
        <v>2</v>
      </c>
      <c r="K2920" t="s">
        <v>43</v>
      </c>
      <c r="L2920" t="s">
        <v>27</v>
      </c>
      <c r="M2920">
        <v>29960</v>
      </c>
      <c r="N2920">
        <v>9</v>
      </c>
      <c r="O2920">
        <v>25</v>
      </c>
      <c r="P2920">
        <v>0</v>
      </c>
      <c r="Q2920">
        <v>4</v>
      </c>
      <c r="R2920">
        <v>4</v>
      </c>
      <c r="S2920">
        <v>2</v>
      </c>
      <c r="T2920">
        <v>2</v>
      </c>
      <c r="U2920">
        <v>2</v>
      </c>
      <c r="V2920">
        <f>COUNTIF(tbl_HRMaster[EmployeeID],tbl_HRMaster[[#This Row],[EmployeeID]])</f>
        <v>1</v>
      </c>
      <c r="W2920">
        <f>IFERROR(INDEX(tbl_EmployeeSurvey[EnvironmentSatisfaction],MATCH(tbl_HRMaster[[#This Row],[EmployeeID]],tbl_EmployeeSurvey[EmployeeID],0)),"Not Found")</f>
        <v>1</v>
      </c>
      <c r="X2920">
        <f>IFERROR(INDEX(tbl_EmployeeSurvey[JobSatisfaction],MATCH(tbl_HRMaster[[#This Row],[EmployeeID]],tbl_EmployeeSurvey[EmployeeID],0)),"Not Found")</f>
        <v>4</v>
      </c>
      <c r="Y2920" s="5">
        <f>IFERROR(INDEX(tbl_EmployeeSurvey[WorkLifeBalance],MATCH(tbl_HRMaster[[#This Row],[EmployeeID]],tbl_EmployeeSurvey[EmployeeID],0)),"Not Found")</f>
        <v>4</v>
      </c>
      <c r="Z2920" s="5">
        <f>IFERROR(VLOOKUP(tbl_HRMaster[[#This Row],[EmployeeID]],tbl_ManagerSurvey[[EmployeeID]:[PerformanceRating]],2,FALSE),"Not Found")</f>
        <v>3</v>
      </c>
      <c r="AA2920" s="5">
        <f>IFERROR(VLOOKUP(tbl_HRMaster[[#This Row],[EmployeeID]],tbl_ManagerSurvey[[EmployeeID]:[PerformanceRating]],3,FALSE),"Not Found")</f>
        <v>4</v>
      </c>
      <c r="AB2920" s="5" t="str">
        <f>IF(tbl_HRMaster[[#This Row],[Attrition]]="Yes","Left","Active")</f>
        <v>Left</v>
      </c>
      <c r="AC2920" s="5" t="str">
        <f>_xlfn.IFS(tbl_HRMaster[[#This Row],[Age]]&lt;25,"Under 25",tbl_HRMaster[[#This Row],[Age]]&lt;35,"25-34",tbl_HRMaster[[#This Row],[Age]]&lt;45,"35-44",tbl_HRMaster[[#This Row],[Age]]&lt;55,"45-54",TRUE,"Above 54")</f>
        <v>25-34</v>
      </c>
      <c r="AD2920" s="5" t="str">
        <f>_xlfn.IFS(
tbl_HRMaster[[#This Row],[YearsAtCompany]]&lt;2,"&lt; 2 Years",
tbl_HRMaster[[#This Row],[YearsAtCompany]]&lt;5,"2-4 Years",
tbl_HRMaster[[#This Row],[YearsAtCompany]]&lt;10,"5-9 Years",
TRUE,"10+ Years"
)</f>
        <v>2-4 Years</v>
      </c>
      <c r="AE2920" s="5">
        <f>IF(tbl_HRMaster[[#This Row],[Attrition]]="Yes",1,0)</f>
        <v>1</v>
      </c>
    </row>
    <row r="2921" spans="1:31" x14ac:dyDescent="0.25">
      <c r="A2921">
        <v>27</v>
      </c>
      <c r="B2921" t="s">
        <v>21</v>
      </c>
      <c r="C2921" t="s">
        <v>22</v>
      </c>
      <c r="D2921" t="s">
        <v>30</v>
      </c>
      <c r="E2921">
        <v>20</v>
      </c>
      <c r="F2921">
        <v>4</v>
      </c>
      <c r="G2921" t="s">
        <v>33</v>
      </c>
      <c r="H2921">
        <v>460</v>
      </c>
      <c r="I2921" t="s">
        <v>34</v>
      </c>
      <c r="J2921">
        <v>2</v>
      </c>
      <c r="K2921" t="s">
        <v>42</v>
      </c>
      <c r="L2921" t="s">
        <v>27</v>
      </c>
      <c r="M2921">
        <v>34850</v>
      </c>
      <c r="N2921">
        <v>9</v>
      </c>
      <c r="O2921">
        <v>17</v>
      </c>
      <c r="P2921">
        <v>2</v>
      </c>
      <c r="Q2921">
        <v>4</v>
      </c>
      <c r="R2921">
        <v>2</v>
      </c>
      <c r="S2921">
        <v>2</v>
      </c>
      <c r="T2921">
        <v>2</v>
      </c>
      <c r="U2921">
        <v>2</v>
      </c>
      <c r="V2921">
        <f>COUNTIF(tbl_HRMaster[EmployeeID],tbl_HRMaster[[#This Row],[EmployeeID]])</f>
        <v>1</v>
      </c>
      <c r="W2921">
        <f>IFERROR(INDEX(tbl_EmployeeSurvey[EnvironmentSatisfaction],MATCH(tbl_HRMaster[[#This Row],[EmployeeID]],tbl_EmployeeSurvey[EmployeeID],0)),"Not Found")</f>
        <v>3</v>
      </c>
      <c r="X2921">
        <f>IFERROR(INDEX(tbl_EmployeeSurvey[JobSatisfaction],MATCH(tbl_HRMaster[[#This Row],[EmployeeID]],tbl_EmployeeSurvey[EmployeeID],0)),"Not Found")</f>
        <v>2</v>
      </c>
      <c r="Y2921" s="5">
        <f>IFERROR(INDEX(tbl_EmployeeSurvey[WorkLifeBalance],MATCH(tbl_HRMaster[[#This Row],[EmployeeID]],tbl_EmployeeSurvey[EmployeeID],0)),"Not Found")</f>
        <v>3</v>
      </c>
      <c r="Z2921" s="5">
        <f>IFERROR(VLOOKUP(tbl_HRMaster[[#This Row],[EmployeeID]],tbl_ManagerSurvey[[EmployeeID]:[PerformanceRating]],2,FALSE),"Not Found")</f>
        <v>3</v>
      </c>
      <c r="AA2921" s="5">
        <f>IFERROR(VLOOKUP(tbl_HRMaster[[#This Row],[EmployeeID]],tbl_ManagerSurvey[[EmployeeID]:[PerformanceRating]],3,FALSE),"Not Found")</f>
        <v>3</v>
      </c>
      <c r="AB2921" s="5" t="str">
        <f>IF(tbl_HRMaster[[#This Row],[Attrition]]="Yes","Left","Active")</f>
        <v>Active</v>
      </c>
      <c r="AC2921" s="5" t="str">
        <f>_xlfn.IFS(tbl_HRMaster[[#This Row],[Age]]&lt;25,"Under 25",tbl_HRMaster[[#This Row],[Age]]&lt;35,"25-34",tbl_HRMaster[[#This Row],[Age]]&lt;45,"35-44",tbl_HRMaster[[#This Row],[Age]]&lt;55,"45-54",TRUE,"Above 54")</f>
        <v>25-34</v>
      </c>
      <c r="AD2921" s="5" t="str">
        <f>_xlfn.IFS(
tbl_HRMaster[[#This Row],[YearsAtCompany]]&lt;2,"&lt; 2 Years",
tbl_HRMaster[[#This Row],[YearsAtCompany]]&lt;5,"2-4 Years",
tbl_HRMaster[[#This Row],[YearsAtCompany]]&lt;10,"5-9 Years",
TRUE,"10+ Years"
)</f>
        <v>2-4 Years</v>
      </c>
      <c r="AE2921" s="5">
        <f>IF(tbl_HRMaster[[#This Row],[Attrition]]="Yes",1,0)</f>
        <v>0</v>
      </c>
    </row>
    <row r="2922" spans="1:31" x14ac:dyDescent="0.25">
      <c r="A2922">
        <v>27</v>
      </c>
      <c r="B2922" t="s">
        <v>21</v>
      </c>
      <c r="C2922" t="s">
        <v>22</v>
      </c>
      <c r="D2922" t="s">
        <v>30</v>
      </c>
      <c r="E2922">
        <v>20</v>
      </c>
      <c r="F2922">
        <v>4</v>
      </c>
      <c r="G2922" t="s">
        <v>33</v>
      </c>
      <c r="H2922">
        <v>1930</v>
      </c>
      <c r="I2922" t="s">
        <v>34</v>
      </c>
      <c r="J2922">
        <v>2</v>
      </c>
      <c r="K2922" t="s">
        <v>42</v>
      </c>
      <c r="L2922" t="s">
        <v>27</v>
      </c>
      <c r="M2922">
        <v>34850</v>
      </c>
      <c r="N2922">
        <v>9</v>
      </c>
      <c r="O2922">
        <v>17</v>
      </c>
      <c r="P2922">
        <v>2</v>
      </c>
      <c r="Q2922">
        <v>4</v>
      </c>
      <c r="R2922">
        <v>2</v>
      </c>
      <c r="S2922">
        <v>2</v>
      </c>
      <c r="T2922">
        <v>2</v>
      </c>
      <c r="U2922">
        <v>2</v>
      </c>
      <c r="V2922">
        <f>COUNTIF(tbl_HRMaster[EmployeeID],tbl_HRMaster[[#This Row],[EmployeeID]])</f>
        <v>1</v>
      </c>
      <c r="W2922">
        <f>IFERROR(INDEX(tbl_EmployeeSurvey[EnvironmentSatisfaction],MATCH(tbl_HRMaster[[#This Row],[EmployeeID]],tbl_EmployeeSurvey[EmployeeID],0)),"Not Found")</f>
        <v>3</v>
      </c>
      <c r="X2922">
        <f>IFERROR(INDEX(tbl_EmployeeSurvey[JobSatisfaction],MATCH(tbl_HRMaster[[#This Row],[EmployeeID]],tbl_EmployeeSurvey[EmployeeID],0)),"Not Found")</f>
        <v>2</v>
      </c>
      <c r="Y2922" s="5">
        <f>IFERROR(INDEX(tbl_EmployeeSurvey[WorkLifeBalance],MATCH(tbl_HRMaster[[#This Row],[EmployeeID]],tbl_EmployeeSurvey[EmployeeID],0)),"Not Found")</f>
        <v>3</v>
      </c>
      <c r="Z2922" s="5">
        <f>IFERROR(VLOOKUP(tbl_HRMaster[[#This Row],[EmployeeID]],tbl_ManagerSurvey[[EmployeeID]:[PerformanceRating]],2,FALSE),"Not Found")</f>
        <v>3</v>
      </c>
      <c r="AA2922" s="5">
        <f>IFERROR(VLOOKUP(tbl_HRMaster[[#This Row],[EmployeeID]],tbl_ManagerSurvey[[EmployeeID]:[PerformanceRating]],3,FALSE),"Not Found")</f>
        <v>3</v>
      </c>
      <c r="AB2922" s="5" t="str">
        <f>IF(tbl_HRMaster[[#This Row],[Attrition]]="Yes","Left","Active")</f>
        <v>Active</v>
      </c>
      <c r="AC2922" s="5" t="str">
        <f>_xlfn.IFS(tbl_HRMaster[[#This Row],[Age]]&lt;25,"Under 25",tbl_HRMaster[[#This Row],[Age]]&lt;35,"25-34",tbl_HRMaster[[#This Row],[Age]]&lt;45,"35-44",tbl_HRMaster[[#This Row],[Age]]&lt;55,"45-54",TRUE,"Above 54")</f>
        <v>25-34</v>
      </c>
      <c r="AD2922" s="5" t="str">
        <f>_xlfn.IFS(
tbl_HRMaster[[#This Row],[YearsAtCompany]]&lt;2,"&lt; 2 Years",
tbl_HRMaster[[#This Row],[YearsAtCompany]]&lt;5,"2-4 Years",
tbl_HRMaster[[#This Row],[YearsAtCompany]]&lt;10,"5-9 Years",
TRUE,"10+ Years"
)</f>
        <v>2-4 Years</v>
      </c>
      <c r="AE2922" s="5">
        <f>IF(tbl_HRMaster[[#This Row],[Attrition]]="Yes",1,0)</f>
        <v>0</v>
      </c>
    </row>
    <row r="2923" spans="1:31" x14ac:dyDescent="0.25">
      <c r="A2923">
        <v>27</v>
      </c>
      <c r="B2923" t="s">
        <v>21</v>
      </c>
      <c r="C2923" t="s">
        <v>22</v>
      </c>
      <c r="D2923" t="s">
        <v>30</v>
      </c>
      <c r="E2923">
        <v>20</v>
      </c>
      <c r="F2923">
        <v>4</v>
      </c>
      <c r="G2923" t="s">
        <v>33</v>
      </c>
      <c r="H2923">
        <v>3400</v>
      </c>
      <c r="I2923" t="s">
        <v>34</v>
      </c>
      <c r="J2923">
        <v>2</v>
      </c>
      <c r="K2923" t="s">
        <v>42</v>
      </c>
      <c r="L2923" t="s">
        <v>27</v>
      </c>
      <c r="M2923">
        <v>34850</v>
      </c>
      <c r="N2923">
        <v>9</v>
      </c>
      <c r="O2923">
        <v>17</v>
      </c>
      <c r="P2923">
        <v>2</v>
      </c>
      <c r="Q2923">
        <v>4</v>
      </c>
      <c r="R2923">
        <v>2</v>
      </c>
      <c r="S2923">
        <v>2</v>
      </c>
      <c r="T2923">
        <v>2</v>
      </c>
      <c r="U2923">
        <v>2</v>
      </c>
      <c r="V2923">
        <f>COUNTIF(tbl_HRMaster[EmployeeID],tbl_HRMaster[[#This Row],[EmployeeID]])</f>
        <v>1</v>
      </c>
      <c r="W2923">
        <f>IFERROR(INDEX(tbl_EmployeeSurvey[EnvironmentSatisfaction],MATCH(tbl_HRMaster[[#This Row],[EmployeeID]],tbl_EmployeeSurvey[EmployeeID],0)),"Not Found")</f>
        <v>3</v>
      </c>
      <c r="X2923">
        <f>IFERROR(INDEX(tbl_EmployeeSurvey[JobSatisfaction],MATCH(tbl_HRMaster[[#This Row],[EmployeeID]],tbl_EmployeeSurvey[EmployeeID],0)),"Not Found")</f>
        <v>2</v>
      </c>
      <c r="Y2923" s="5">
        <f>IFERROR(INDEX(tbl_EmployeeSurvey[WorkLifeBalance],MATCH(tbl_HRMaster[[#This Row],[EmployeeID]],tbl_EmployeeSurvey[EmployeeID],0)),"Not Found")</f>
        <v>3</v>
      </c>
      <c r="Z2923" s="5">
        <f>IFERROR(VLOOKUP(tbl_HRMaster[[#This Row],[EmployeeID]],tbl_ManagerSurvey[[EmployeeID]:[PerformanceRating]],2,FALSE),"Not Found")</f>
        <v>3</v>
      </c>
      <c r="AA2923" s="5">
        <f>IFERROR(VLOOKUP(tbl_HRMaster[[#This Row],[EmployeeID]],tbl_ManagerSurvey[[EmployeeID]:[PerformanceRating]],3,FALSE),"Not Found")</f>
        <v>3</v>
      </c>
      <c r="AB2923" s="5" t="str">
        <f>IF(tbl_HRMaster[[#This Row],[Attrition]]="Yes","Left","Active")</f>
        <v>Active</v>
      </c>
      <c r="AC2923" s="5" t="str">
        <f>_xlfn.IFS(tbl_HRMaster[[#This Row],[Age]]&lt;25,"Under 25",tbl_HRMaster[[#This Row],[Age]]&lt;35,"25-34",tbl_HRMaster[[#This Row],[Age]]&lt;45,"35-44",tbl_HRMaster[[#This Row],[Age]]&lt;55,"45-54",TRUE,"Above 54")</f>
        <v>25-34</v>
      </c>
      <c r="AD2923" s="5" t="str">
        <f>_xlfn.IFS(
tbl_HRMaster[[#This Row],[YearsAtCompany]]&lt;2,"&lt; 2 Years",
tbl_HRMaster[[#This Row],[YearsAtCompany]]&lt;5,"2-4 Years",
tbl_HRMaster[[#This Row],[YearsAtCompany]]&lt;10,"5-9 Years",
TRUE,"10+ Years"
)</f>
        <v>2-4 Years</v>
      </c>
      <c r="AE2923" s="5">
        <f>IF(tbl_HRMaster[[#This Row],[Attrition]]="Yes",1,0)</f>
        <v>0</v>
      </c>
    </row>
    <row r="2924" spans="1:31" x14ac:dyDescent="0.25">
      <c r="A2924">
        <v>31</v>
      </c>
      <c r="B2924" t="s">
        <v>28</v>
      </c>
      <c r="C2924" t="s">
        <v>22</v>
      </c>
      <c r="D2924" t="s">
        <v>30</v>
      </c>
      <c r="E2924">
        <v>15</v>
      </c>
      <c r="F2924">
        <v>1</v>
      </c>
      <c r="G2924" t="s">
        <v>38</v>
      </c>
      <c r="H2924">
        <v>1345</v>
      </c>
      <c r="I2924" t="s">
        <v>25</v>
      </c>
      <c r="J2924">
        <v>2</v>
      </c>
      <c r="K2924" t="s">
        <v>35</v>
      </c>
      <c r="L2924" t="s">
        <v>27</v>
      </c>
      <c r="M2924">
        <v>40660</v>
      </c>
      <c r="N2924">
        <v>3</v>
      </c>
      <c r="O2924">
        <v>22</v>
      </c>
      <c r="P2924">
        <v>0</v>
      </c>
      <c r="Q2924">
        <v>4</v>
      </c>
      <c r="R2924">
        <v>2</v>
      </c>
      <c r="S2924">
        <v>2</v>
      </c>
      <c r="T2924">
        <v>2</v>
      </c>
      <c r="U2924">
        <v>2</v>
      </c>
      <c r="V2924">
        <f>COUNTIF(tbl_HRMaster[EmployeeID],tbl_HRMaster[[#This Row],[EmployeeID]])</f>
        <v>1</v>
      </c>
      <c r="W2924">
        <f>IFERROR(INDEX(tbl_EmployeeSurvey[EnvironmentSatisfaction],MATCH(tbl_HRMaster[[#This Row],[EmployeeID]],tbl_EmployeeSurvey[EmployeeID],0)),"Not Found")</f>
        <v>2</v>
      </c>
      <c r="X2924">
        <f>IFERROR(INDEX(tbl_EmployeeSurvey[JobSatisfaction],MATCH(tbl_HRMaster[[#This Row],[EmployeeID]],tbl_EmployeeSurvey[EmployeeID],0)),"Not Found")</f>
        <v>3</v>
      </c>
      <c r="Y2924" s="5">
        <f>IFERROR(INDEX(tbl_EmployeeSurvey[WorkLifeBalance],MATCH(tbl_HRMaster[[#This Row],[EmployeeID]],tbl_EmployeeSurvey[EmployeeID],0)),"Not Found")</f>
        <v>3</v>
      </c>
      <c r="Z2924" s="5">
        <f>IFERROR(VLOOKUP(tbl_HRMaster[[#This Row],[EmployeeID]],tbl_ManagerSurvey[[EmployeeID]:[PerformanceRating]],2,FALSE),"Not Found")</f>
        <v>2</v>
      </c>
      <c r="AA2924" s="5">
        <f>IFERROR(VLOOKUP(tbl_HRMaster[[#This Row],[EmployeeID]],tbl_ManagerSurvey[[EmployeeID]:[PerformanceRating]],3,FALSE),"Not Found")</f>
        <v>4</v>
      </c>
      <c r="AB2924" s="5" t="str">
        <f>IF(tbl_HRMaster[[#This Row],[Attrition]]="Yes","Left","Active")</f>
        <v>Left</v>
      </c>
      <c r="AC2924" s="5" t="str">
        <f>_xlfn.IFS(tbl_HRMaster[[#This Row],[Age]]&lt;25,"Under 25",tbl_HRMaster[[#This Row],[Age]]&lt;35,"25-34",tbl_HRMaster[[#This Row],[Age]]&lt;45,"35-44",tbl_HRMaster[[#This Row],[Age]]&lt;55,"45-54",TRUE,"Above 54")</f>
        <v>25-34</v>
      </c>
      <c r="AD2924" s="5" t="str">
        <f>_xlfn.IFS(
tbl_HRMaster[[#This Row],[YearsAtCompany]]&lt;2,"&lt; 2 Years",
tbl_HRMaster[[#This Row],[YearsAtCompany]]&lt;5,"2-4 Years",
tbl_HRMaster[[#This Row],[YearsAtCompany]]&lt;10,"5-9 Years",
TRUE,"10+ Years"
)</f>
        <v>2-4 Years</v>
      </c>
      <c r="AE2924" s="5">
        <f>IF(tbl_HRMaster[[#This Row],[Attrition]]="Yes",1,0)</f>
        <v>1</v>
      </c>
    </row>
    <row r="2925" spans="1:31" x14ac:dyDescent="0.25">
      <c r="A2925">
        <v>31</v>
      </c>
      <c r="B2925" t="s">
        <v>28</v>
      </c>
      <c r="C2925" t="s">
        <v>22</v>
      </c>
      <c r="D2925" t="s">
        <v>30</v>
      </c>
      <c r="E2925">
        <v>15</v>
      </c>
      <c r="F2925">
        <v>1</v>
      </c>
      <c r="G2925" t="s">
        <v>38</v>
      </c>
      <c r="H2925">
        <v>2815</v>
      </c>
      <c r="I2925" t="s">
        <v>25</v>
      </c>
      <c r="J2925">
        <v>2</v>
      </c>
      <c r="K2925" t="s">
        <v>35</v>
      </c>
      <c r="L2925" t="s">
        <v>27</v>
      </c>
      <c r="M2925">
        <v>40660</v>
      </c>
      <c r="N2925">
        <v>3</v>
      </c>
      <c r="O2925">
        <v>22</v>
      </c>
      <c r="P2925">
        <v>0</v>
      </c>
      <c r="Q2925">
        <v>4</v>
      </c>
      <c r="R2925">
        <v>2</v>
      </c>
      <c r="S2925">
        <v>2</v>
      </c>
      <c r="T2925">
        <v>2</v>
      </c>
      <c r="U2925">
        <v>2</v>
      </c>
      <c r="V2925">
        <f>COUNTIF(tbl_HRMaster[EmployeeID],tbl_HRMaster[[#This Row],[EmployeeID]])</f>
        <v>1</v>
      </c>
      <c r="W2925">
        <f>IFERROR(INDEX(tbl_EmployeeSurvey[EnvironmentSatisfaction],MATCH(tbl_HRMaster[[#This Row],[EmployeeID]],tbl_EmployeeSurvey[EmployeeID],0)),"Not Found")</f>
        <v>2</v>
      </c>
      <c r="X2925">
        <f>IFERROR(INDEX(tbl_EmployeeSurvey[JobSatisfaction],MATCH(tbl_HRMaster[[#This Row],[EmployeeID]],tbl_EmployeeSurvey[EmployeeID],0)),"Not Found")</f>
        <v>3</v>
      </c>
      <c r="Y2925" s="5">
        <f>IFERROR(INDEX(tbl_EmployeeSurvey[WorkLifeBalance],MATCH(tbl_HRMaster[[#This Row],[EmployeeID]],tbl_EmployeeSurvey[EmployeeID],0)),"Not Found")</f>
        <v>3</v>
      </c>
      <c r="Z2925" s="5">
        <f>IFERROR(VLOOKUP(tbl_HRMaster[[#This Row],[EmployeeID]],tbl_ManagerSurvey[[EmployeeID]:[PerformanceRating]],2,FALSE),"Not Found")</f>
        <v>2</v>
      </c>
      <c r="AA2925" s="5">
        <f>IFERROR(VLOOKUP(tbl_HRMaster[[#This Row],[EmployeeID]],tbl_ManagerSurvey[[EmployeeID]:[PerformanceRating]],3,FALSE),"Not Found")</f>
        <v>4</v>
      </c>
      <c r="AB2925" s="5" t="str">
        <f>IF(tbl_HRMaster[[#This Row],[Attrition]]="Yes","Left","Active")</f>
        <v>Left</v>
      </c>
      <c r="AC2925" s="5" t="str">
        <f>_xlfn.IFS(tbl_HRMaster[[#This Row],[Age]]&lt;25,"Under 25",tbl_HRMaster[[#This Row],[Age]]&lt;35,"25-34",tbl_HRMaster[[#This Row],[Age]]&lt;45,"35-44",tbl_HRMaster[[#This Row],[Age]]&lt;55,"45-54",TRUE,"Above 54")</f>
        <v>25-34</v>
      </c>
      <c r="AD2925" s="5" t="str">
        <f>_xlfn.IFS(
tbl_HRMaster[[#This Row],[YearsAtCompany]]&lt;2,"&lt; 2 Years",
tbl_HRMaster[[#This Row],[YearsAtCompany]]&lt;5,"2-4 Years",
tbl_HRMaster[[#This Row],[YearsAtCompany]]&lt;10,"5-9 Years",
TRUE,"10+ Years"
)</f>
        <v>2-4 Years</v>
      </c>
      <c r="AE2925" s="5">
        <f>IF(tbl_HRMaster[[#This Row],[Attrition]]="Yes",1,0)</f>
        <v>1</v>
      </c>
    </row>
    <row r="2926" spans="1:31" x14ac:dyDescent="0.25">
      <c r="A2926">
        <v>31</v>
      </c>
      <c r="B2926" t="s">
        <v>28</v>
      </c>
      <c r="C2926" t="s">
        <v>22</v>
      </c>
      <c r="D2926" t="s">
        <v>30</v>
      </c>
      <c r="E2926">
        <v>15</v>
      </c>
      <c r="F2926">
        <v>1</v>
      </c>
      <c r="G2926" t="s">
        <v>38</v>
      </c>
      <c r="H2926">
        <v>4285</v>
      </c>
      <c r="I2926" t="s">
        <v>25</v>
      </c>
      <c r="J2926">
        <v>2</v>
      </c>
      <c r="K2926" t="s">
        <v>35</v>
      </c>
      <c r="L2926" t="s">
        <v>27</v>
      </c>
      <c r="M2926">
        <v>40660</v>
      </c>
      <c r="N2926">
        <v>3</v>
      </c>
      <c r="O2926">
        <v>22</v>
      </c>
      <c r="P2926">
        <v>0</v>
      </c>
      <c r="Q2926">
        <v>4</v>
      </c>
      <c r="R2926">
        <v>2</v>
      </c>
      <c r="S2926">
        <v>2</v>
      </c>
      <c r="T2926">
        <v>2</v>
      </c>
      <c r="U2926">
        <v>2</v>
      </c>
      <c r="V2926">
        <f>COUNTIF(tbl_HRMaster[EmployeeID],tbl_HRMaster[[#This Row],[EmployeeID]])</f>
        <v>1</v>
      </c>
      <c r="W2926">
        <f>IFERROR(INDEX(tbl_EmployeeSurvey[EnvironmentSatisfaction],MATCH(tbl_HRMaster[[#This Row],[EmployeeID]],tbl_EmployeeSurvey[EmployeeID],0)),"Not Found")</f>
        <v>2</v>
      </c>
      <c r="X2926">
        <f>IFERROR(INDEX(tbl_EmployeeSurvey[JobSatisfaction],MATCH(tbl_HRMaster[[#This Row],[EmployeeID]],tbl_EmployeeSurvey[EmployeeID],0)),"Not Found")</f>
        <v>3</v>
      </c>
      <c r="Y2926" s="5">
        <f>IFERROR(INDEX(tbl_EmployeeSurvey[WorkLifeBalance],MATCH(tbl_HRMaster[[#This Row],[EmployeeID]],tbl_EmployeeSurvey[EmployeeID],0)),"Not Found")</f>
        <v>3</v>
      </c>
      <c r="Z2926" s="5">
        <f>IFERROR(VLOOKUP(tbl_HRMaster[[#This Row],[EmployeeID]],tbl_ManagerSurvey[[EmployeeID]:[PerformanceRating]],2,FALSE),"Not Found")</f>
        <v>2</v>
      </c>
      <c r="AA2926" s="5">
        <f>IFERROR(VLOOKUP(tbl_HRMaster[[#This Row],[EmployeeID]],tbl_ManagerSurvey[[EmployeeID]:[PerformanceRating]],3,FALSE),"Not Found")</f>
        <v>4</v>
      </c>
      <c r="AB2926" s="5" t="str">
        <f>IF(tbl_HRMaster[[#This Row],[Attrition]]="Yes","Left","Active")</f>
        <v>Left</v>
      </c>
      <c r="AC2926" s="5" t="str">
        <f>_xlfn.IFS(tbl_HRMaster[[#This Row],[Age]]&lt;25,"Under 25",tbl_HRMaster[[#This Row],[Age]]&lt;35,"25-34",tbl_HRMaster[[#This Row],[Age]]&lt;45,"35-44",tbl_HRMaster[[#This Row],[Age]]&lt;55,"45-54",TRUE,"Above 54")</f>
        <v>25-34</v>
      </c>
      <c r="AD2926" s="5" t="str">
        <f>_xlfn.IFS(
tbl_HRMaster[[#This Row],[YearsAtCompany]]&lt;2,"&lt; 2 Years",
tbl_HRMaster[[#This Row],[YearsAtCompany]]&lt;5,"2-4 Years",
tbl_HRMaster[[#This Row],[YearsAtCompany]]&lt;10,"5-9 Years",
TRUE,"10+ Years"
)</f>
        <v>2-4 Years</v>
      </c>
      <c r="AE2926" s="5">
        <f>IF(tbl_HRMaster[[#This Row],[Attrition]]="Yes",1,0)</f>
        <v>1</v>
      </c>
    </row>
    <row r="2927" spans="1:31" x14ac:dyDescent="0.25">
      <c r="A2927">
        <v>30</v>
      </c>
      <c r="B2927" t="s">
        <v>21</v>
      </c>
      <c r="C2927" t="s">
        <v>36</v>
      </c>
      <c r="D2927" t="s">
        <v>23</v>
      </c>
      <c r="E2927">
        <v>25</v>
      </c>
      <c r="F2927">
        <v>4</v>
      </c>
      <c r="G2927" t="s">
        <v>33</v>
      </c>
      <c r="H2927">
        <v>97</v>
      </c>
      <c r="I2927" t="s">
        <v>34</v>
      </c>
      <c r="J2927">
        <v>1</v>
      </c>
      <c r="K2927" t="s">
        <v>26</v>
      </c>
      <c r="L2927" t="s">
        <v>27</v>
      </c>
      <c r="M2927">
        <v>53800</v>
      </c>
      <c r="N2927">
        <v>7</v>
      </c>
      <c r="O2927">
        <v>21</v>
      </c>
      <c r="P2927">
        <v>1</v>
      </c>
      <c r="Q2927">
        <v>4</v>
      </c>
      <c r="R2927">
        <v>0</v>
      </c>
      <c r="S2927">
        <v>2</v>
      </c>
      <c r="T2927">
        <v>2</v>
      </c>
      <c r="U2927">
        <v>2</v>
      </c>
      <c r="V2927">
        <f>COUNTIF(tbl_HRMaster[EmployeeID],tbl_HRMaster[[#This Row],[EmployeeID]])</f>
        <v>1</v>
      </c>
      <c r="W2927">
        <f>IFERROR(INDEX(tbl_EmployeeSurvey[EnvironmentSatisfaction],MATCH(tbl_HRMaster[[#This Row],[EmployeeID]],tbl_EmployeeSurvey[EmployeeID],0)),"Not Found")</f>
        <v>4</v>
      </c>
      <c r="X2927">
        <f>IFERROR(INDEX(tbl_EmployeeSurvey[JobSatisfaction],MATCH(tbl_HRMaster[[#This Row],[EmployeeID]],tbl_EmployeeSurvey[EmployeeID],0)),"Not Found")</f>
        <v>3</v>
      </c>
      <c r="Y2927" s="5">
        <f>IFERROR(INDEX(tbl_EmployeeSurvey[WorkLifeBalance],MATCH(tbl_HRMaster[[#This Row],[EmployeeID]],tbl_EmployeeSurvey[EmployeeID],0)),"Not Found")</f>
        <v>4</v>
      </c>
      <c r="Z2927" s="5">
        <f>IFERROR(VLOOKUP(tbl_HRMaster[[#This Row],[EmployeeID]],tbl_ManagerSurvey[[EmployeeID]:[PerformanceRating]],2,FALSE),"Not Found")</f>
        <v>3</v>
      </c>
      <c r="AA2927" s="5">
        <f>IFERROR(VLOOKUP(tbl_HRMaster[[#This Row],[EmployeeID]],tbl_ManagerSurvey[[EmployeeID]:[PerformanceRating]],3,FALSE),"Not Found")</f>
        <v>4</v>
      </c>
      <c r="AB2927" s="5" t="str">
        <f>IF(tbl_HRMaster[[#This Row],[Attrition]]="Yes","Left","Active")</f>
        <v>Active</v>
      </c>
      <c r="AC2927" s="5" t="str">
        <f>_xlfn.IFS(tbl_HRMaster[[#This Row],[Age]]&lt;25,"Under 25",tbl_HRMaster[[#This Row],[Age]]&lt;35,"25-34",tbl_HRMaster[[#This Row],[Age]]&lt;45,"35-44",tbl_HRMaster[[#This Row],[Age]]&lt;55,"45-54",TRUE,"Above 54")</f>
        <v>25-34</v>
      </c>
      <c r="AD2927" s="5" t="str">
        <f>_xlfn.IFS(
tbl_HRMaster[[#This Row],[YearsAtCompany]]&lt;2,"&lt; 2 Years",
tbl_HRMaster[[#This Row],[YearsAtCompany]]&lt;5,"2-4 Years",
tbl_HRMaster[[#This Row],[YearsAtCompany]]&lt;10,"5-9 Years",
TRUE,"10+ Years"
)</f>
        <v>2-4 Years</v>
      </c>
      <c r="AE2927" s="5">
        <f>IF(tbl_HRMaster[[#This Row],[Attrition]]="Yes",1,0)</f>
        <v>0</v>
      </c>
    </row>
    <row r="2928" spans="1:31" x14ac:dyDescent="0.25">
      <c r="A2928">
        <v>30</v>
      </c>
      <c r="B2928" t="s">
        <v>21</v>
      </c>
      <c r="C2928" t="s">
        <v>36</v>
      </c>
      <c r="D2928" t="s">
        <v>23</v>
      </c>
      <c r="E2928">
        <v>25</v>
      </c>
      <c r="F2928">
        <v>4</v>
      </c>
      <c r="G2928" t="s">
        <v>33</v>
      </c>
      <c r="H2928">
        <v>1567</v>
      </c>
      <c r="I2928" t="s">
        <v>34</v>
      </c>
      <c r="J2928">
        <v>1</v>
      </c>
      <c r="K2928" t="s">
        <v>26</v>
      </c>
      <c r="L2928" t="s">
        <v>27</v>
      </c>
      <c r="M2928">
        <v>53800</v>
      </c>
      <c r="N2928">
        <v>7</v>
      </c>
      <c r="O2928">
        <v>21</v>
      </c>
      <c r="P2928">
        <v>1</v>
      </c>
      <c r="Q2928">
        <v>4</v>
      </c>
      <c r="R2928">
        <v>0</v>
      </c>
      <c r="S2928">
        <v>2</v>
      </c>
      <c r="T2928">
        <v>2</v>
      </c>
      <c r="U2928">
        <v>2</v>
      </c>
      <c r="V2928">
        <f>COUNTIF(tbl_HRMaster[EmployeeID],tbl_HRMaster[[#This Row],[EmployeeID]])</f>
        <v>1</v>
      </c>
      <c r="W2928">
        <f>IFERROR(INDEX(tbl_EmployeeSurvey[EnvironmentSatisfaction],MATCH(tbl_HRMaster[[#This Row],[EmployeeID]],tbl_EmployeeSurvey[EmployeeID],0)),"Not Found")</f>
        <v>4</v>
      </c>
      <c r="X2928">
        <f>IFERROR(INDEX(tbl_EmployeeSurvey[JobSatisfaction],MATCH(tbl_HRMaster[[#This Row],[EmployeeID]],tbl_EmployeeSurvey[EmployeeID],0)),"Not Found")</f>
        <v>3</v>
      </c>
      <c r="Y2928" s="5">
        <f>IFERROR(INDEX(tbl_EmployeeSurvey[WorkLifeBalance],MATCH(tbl_HRMaster[[#This Row],[EmployeeID]],tbl_EmployeeSurvey[EmployeeID],0)),"Not Found")</f>
        <v>4</v>
      </c>
      <c r="Z2928" s="5">
        <f>IFERROR(VLOOKUP(tbl_HRMaster[[#This Row],[EmployeeID]],tbl_ManagerSurvey[[EmployeeID]:[PerformanceRating]],2,FALSE),"Not Found")</f>
        <v>3</v>
      </c>
      <c r="AA2928" s="5">
        <f>IFERROR(VLOOKUP(tbl_HRMaster[[#This Row],[EmployeeID]],tbl_ManagerSurvey[[EmployeeID]:[PerformanceRating]],3,FALSE),"Not Found")</f>
        <v>4</v>
      </c>
      <c r="AB2928" s="5" t="str">
        <f>IF(tbl_HRMaster[[#This Row],[Attrition]]="Yes","Left","Active")</f>
        <v>Active</v>
      </c>
      <c r="AC2928" s="5" t="str">
        <f>_xlfn.IFS(tbl_HRMaster[[#This Row],[Age]]&lt;25,"Under 25",tbl_HRMaster[[#This Row],[Age]]&lt;35,"25-34",tbl_HRMaster[[#This Row],[Age]]&lt;45,"35-44",tbl_HRMaster[[#This Row],[Age]]&lt;55,"45-54",TRUE,"Above 54")</f>
        <v>25-34</v>
      </c>
      <c r="AD2928" s="5" t="str">
        <f>_xlfn.IFS(
tbl_HRMaster[[#This Row],[YearsAtCompany]]&lt;2,"&lt; 2 Years",
tbl_HRMaster[[#This Row],[YearsAtCompany]]&lt;5,"2-4 Years",
tbl_HRMaster[[#This Row],[YearsAtCompany]]&lt;10,"5-9 Years",
TRUE,"10+ Years"
)</f>
        <v>2-4 Years</v>
      </c>
      <c r="AE2928" s="5">
        <f>IF(tbl_HRMaster[[#This Row],[Attrition]]="Yes",1,0)</f>
        <v>0</v>
      </c>
    </row>
    <row r="2929" spans="1:31" x14ac:dyDescent="0.25">
      <c r="A2929">
        <v>30</v>
      </c>
      <c r="B2929" t="s">
        <v>21</v>
      </c>
      <c r="C2929" t="s">
        <v>36</v>
      </c>
      <c r="D2929" t="s">
        <v>23</v>
      </c>
      <c r="E2929">
        <v>25</v>
      </c>
      <c r="F2929">
        <v>4</v>
      </c>
      <c r="G2929" t="s">
        <v>33</v>
      </c>
      <c r="H2929">
        <v>3037</v>
      </c>
      <c r="I2929" t="s">
        <v>34</v>
      </c>
      <c r="J2929">
        <v>1</v>
      </c>
      <c r="K2929" t="s">
        <v>26</v>
      </c>
      <c r="L2929" t="s">
        <v>27</v>
      </c>
      <c r="M2929">
        <v>53800</v>
      </c>
      <c r="N2929">
        <v>7</v>
      </c>
      <c r="O2929">
        <v>21</v>
      </c>
      <c r="P2929">
        <v>1</v>
      </c>
      <c r="Q2929">
        <v>4</v>
      </c>
      <c r="R2929">
        <v>0</v>
      </c>
      <c r="S2929">
        <v>2</v>
      </c>
      <c r="T2929">
        <v>2</v>
      </c>
      <c r="U2929">
        <v>2</v>
      </c>
      <c r="V2929">
        <f>COUNTIF(tbl_HRMaster[EmployeeID],tbl_HRMaster[[#This Row],[EmployeeID]])</f>
        <v>1</v>
      </c>
      <c r="W2929">
        <f>IFERROR(INDEX(tbl_EmployeeSurvey[EnvironmentSatisfaction],MATCH(tbl_HRMaster[[#This Row],[EmployeeID]],tbl_EmployeeSurvey[EmployeeID],0)),"Not Found")</f>
        <v>4</v>
      </c>
      <c r="X2929">
        <f>IFERROR(INDEX(tbl_EmployeeSurvey[JobSatisfaction],MATCH(tbl_HRMaster[[#This Row],[EmployeeID]],tbl_EmployeeSurvey[EmployeeID],0)),"Not Found")</f>
        <v>3</v>
      </c>
      <c r="Y2929" s="5">
        <f>IFERROR(INDEX(tbl_EmployeeSurvey[WorkLifeBalance],MATCH(tbl_HRMaster[[#This Row],[EmployeeID]],tbl_EmployeeSurvey[EmployeeID],0)),"Not Found")</f>
        <v>4</v>
      </c>
      <c r="Z2929" s="5">
        <f>IFERROR(VLOOKUP(tbl_HRMaster[[#This Row],[EmployeeID]],tbl_ManagerSurvey[[EmployeeID]:[PerformanceRating]],2,FALSE),"Not Found")</f>
        <v>3</v>
      </c>
      <c r="AA2929" s="5">
        <f>IFERROR(VLOOKUP(tbl_HRMaster[[#This Row],[EmployeeID]],tbl_ManagerSurvey[[EmployeeID]:[PerformanceRating]],3,FALSE),"Not Found")</f>
        <v>4</v>
      </c>
      <c r="AB2929" s="5" t="str">
        <f>IF(tbl_HRMaster[[#This Row],[Attrition]]="Yes","Left","Active")</f>
        <v>Active</v>
      </c>
      <c r="AC2929" s="5" t="str">
        <f>_xlfn.IFS(tbl_HRMaster[[#This Row],[Age]]&lt;25,"Under 25",tbl_HRMaster[[#This Row],[Age]]&lt;35,"25-34",tbl_HRMaster[[#This Row],[Age]]&lt;45,"35-44",tbl_HRMaster[[#This Row],[Age]]&lt;55,"45-54",TRUE,"Above 54")</f>
        <v>25-34</v>
      </c>
      <c r="AD2929" s="5" t="str">
        <f>_xlfn.IFS(
tbl_HRMaster[[#This Row],[YearsAtCompany]]&lt;2,"&lt; 2 Years",
tbl_HRMaster[[#This Row],[YearsAtCompany]]&lt;5,"2-4 Years",
tbl_HRMaster[[#This Row],[YearsAtCompany]]&lt;10,"5-9 Years",
TRUE,"10+ Years"
)</f>
        <v>2-4 Years</v>
      </c>
      <c r="AE2929" s="5">
        <f>IF(tbl_HRMaster[[#This Row],[Attrition]]="Yes",1,0)</f>
        <v>0</v>
      </c>
    </row>
    <row r="2930" spans="1:31" x14ac:dyDescent="0.25">
      <c r="A2930">
        <v>35</v>
      </c>
      <c r="B2930" t="s">
        <v>21</v>
      </c>
      <c r="C2930" t="s">
        <v>22</v>
      </c>
      <c r="D2930" t="s">
        <v>37</v>
      </c>
      <c r="E2930">
        <v>3</v>
      </c>
      <c r="F2930">
        <v>2</v>
      </c>
      <c r="G2930" t="s">
        <v>24</v>
      </c>
      <c r="H2930">
        <v>1270</v>
      </c>
      <c r="I2930" t="s">
        <v>25</v>
      </c>
      <c r="J2930">
        <v>1</v>
      </c>
      <c r="K2930" t="s">
        <v>40</v>
      </c>
      <c r="L2930" t="s">
        <v>27</v>
      </c>
      <c r="M2930">
        <v>63880</v>
      </c>
      <c r="N2930">
        <v>3</v>
      </c>
      <c r="O2930">
        <v>13</v>
      </c>
      <c r="P2930">
        <v>0</v>
      </c>
      <c r="Q2930">
        <v>4</v>
      </c>
      <c r="R2930">
        <v>6</v>
      </c>
      <c r="S2930">
        <v>2</v>
      </c>
      <c r="T2930">
        <v>2</v>
      </c>
      <c r="U2930">
        <v>2</v>
      </c>
      <c r="V2930">
        <f>COUNTIF(tbl_HRMaster[EmployeeID],tbl_HRMaster[[#This Row],[EmployeeID]])</f>
        <v>1</v>
      </c>
      <c r="W2930">
        <f>IFERROR(INDEX(tbl_EmployeeSurvey[EnvironmentSatisfaction],MATCH(tbl_HRMaster[[#This Row],[EmployeeID]],tbl_EmployeeSurvey[EmployeeID],0)),"Not Found")</f>
        <v>3</v>
      </c>
      <c r="X2930">
        <f>IFERROR(INDEX(tbl_EmployeeSurvey[JobSatisfaction],MATCH(tbl_HRMaster[[#This Row],[EmployeeID]],tbl_EmployeeSurvey[EmployeeID],0)),"Not Found")</f>
        <v>1</v>
      </c>
      <c r="Y2930" s="5">
        <f>IFERROR(INDEX(tbl_EmployeeSurvey[WorkLifeBalance],MATCH(tbl_HRMaster[[#This Row],[EmployeeID]],tbl_EmployeeSurvey[EmployeeID],0)),"Not Found")</f>
        <v>3</v>
      </c>
      <c r="Z2930" s="5">
        <f>IFERROR(VLOOKUP(tbl_HRMaster[[#This Row],[EmployeeID]],tbl_ManagerSurvey[[EmployeeID]:[PerformanceRating]],2,FALSE),"Not Found")</f>
        <v>2</v>
      </c>
      <c r="AA2930" s="5">
        <f>IFERROR(VLOOKUP(tbl_HRMaster[[#This Row],[EmployeeID]],tbl_ManagerSurvey[[EmployeeID]:[PerformanceRating]],3,FALSE),"Not Found")</f>
        <v>3</v>
      </c>
      <c r="AB2930" s="5" t="str">
        <f>IF(tbl_HRMaster[[#This Row],[Attrition]]="Yes","Left","Active")</f>
        <v>Active</v>
      </c>
      <c r="AC2930" s="5" t="str">
        <f>_xlfn.IFS(tbl_HRMaster[[#This Row],[Age]]&lt;25,"Under 25",tbl_HRMaster[[#This Row],[Age]]&lt;35,"25-34",tbl_HRMaster[[#This Row],[Age]]&lt;45,"35-44",tbl_HRMaster[[#This Row],[Age]]&lt;55,"45-54",TRUE,"Above 54")</f>
        <v>35-44</v>
      </c>
      <c r="AD2930" s="5" t="str">
        <f>_xlfn.IFS(
tbl_HRMaster[[#This Row],[YearsAtCompany]]&lt;2,"&lt; 2 Years",
tbl_HRMaster[[#This Row],[YearsAtCompany]]&lt;5,"2-4 Years",
tbl_HRMaster[[#This Row],[YearsAtCompany]]&lt;10,"5-9 Years",
TRUE,"10+ Years"
)</f>
        <v>2-4 Years</v>
      </c>
      <c r="AE2930" s="5">
        <f>IF(tbl_HRMaster[[#This Row],[Attrition]]="Yes",1,0)</f>
        <v>0</v>
      </c>
    </row>
    <row r="2931" spans="1:31" x14ac:dyDescent="0.25">
      <c r="A2931">
        <v>35</v>
      </c>
      <c r="B2931" t="s">
        <v>21</v>
      </c>
      <c r="C2931" t="s">
        <v>22</v>
      </c>
      <c r="D2931" t="s">
        <v>37</v>
      </c>
      <c r="E2931">
        <v>3</v>
      </c>
      <c r="F2931">
        <v>2</v>
      </c>
      <c r="G2931" t="s">
        <v>24</v>
      </c>
      <c r="H2931">
        <v>2740</v>
      </c>
      <c r="I2931" t="s">
        <v>25</v>
      </c>
      <c r="J2931">
        <v>1</v>
      </c>
      <c r="K2931" t="s">
        <v>40</v>
      </c>
      <c r="L2931" t="s">
        <v>27</v>
      </c>
      <c r="M2931">
        <v>63880</v>
      </c>
      <c r="N2931">
        <v>3</v>
      </c>
      <c r="O2931">
        <v>13</v>
      </c>
      <c r="P2931">
        <v>0</v>
      </c>
      <c r="Q2931">
        <v>4</v>
      </c>
      <c r="R2931">
        <v>6</v>
      </c>
      <c r="S2931">
        <v>2</v>
      </c>
      <c r="T2931">
        <v>2</v>
      </c>
      <c r="U2931">
        <v>2</v>
      </c>
      <c r="V2931">
        <f>COUNTIF(tbl_HRMaster[EmployeeID],tbl_HRMaster[[#This Row],[EmployeeID]])</f>
        <v>1</v>
      </c>
      <c r="W2931">
        <f>IFERROR(INDEX(tbl_EmployeeSurvey[EnvironmentSatisfaction],MATCH(tbl_HRMaster[[#This Row],[EmployeeID]],tbl_EmployeeSurvey[EmployeeID],0)),"Not Found")</f>
        <v>3</v>
      </c>
      <c r="X2931">
        <f>IFERROR(INDEX(tbl_EmployeeSurvey[JobSatisfaction],MATCH(tbl_HRMaster[[#This Row],[EmployeeID]],tbl_EmployeeSurvey[EmployeeID],0)),"Not Found")</f>
        <v>1</v>
      </c>
      <c r="Y2931" s="5">
        <f>IFERROR(INDEX(tbl_EmployeeSurvey[WorkLifeBalance],MATCH(tbl_HRMaster[[#This Row],[EmployeeID]],tbl_EmployeeSurvey[EmployeeID],0)),"Not Found")</f>
        <v>3</v>
      </c>
      <c r="Z2931" s="5">
        <f>IFERROR(VLOOKUP(tbl_HRMaster[[#This Row],[EmployeeID]],tbl_ManagerSurvey[[EmployeeID]:[PerformanceRating]],2,FALSE),"Not Found")</f>
        <v>2</v>
      </c>
      <c r="AA2931" s="5">
        <f>IFERROR(VLOOKUP(tbl_HRMaster[[#This Row],[EmployeeID]],tbl_ManagerSurvey[[EmployeeID]:[PerformanceRating]],3,FALSE),"Not Found")</f>
        <v>3</v>
      </c>
      <c r="AB2931" s="5" t="str">
        <f>IF(tbl_HRMaster[[#This Row],[Attrition]]="Yes","Left","Active")</f>
        <v>Active</v>
      </c>
      <c r="AC2931" s="5" t="str">
        <f>_xlfn.IFS(tbl_HRMaster[[#This Row],[Age]]&lt;25,"Under 25",tbl_HRMaster[[#This Row],[Age]]&lt;35,"25-34",tbl_HRMaster[[#This Row],[Age]]&lt;45,"35-44",tbl_HRMaster[[#This Row],[Age]]&lt;55,"45-54",TRUE,"Above 54")</f>
        <v>35-44</v>
      </c>
      <c r="AD2931" s="5" t="str">
        <f>_xlfn.IFS(
tbl_HRMaster[[#This Row],[YearsAtCompany]]&lt;2,"&lt; 2 Years",
tbl_HRMaster[[#This Row],[YearsAtCompany]]&lt;5,"2-4 Years",
tbl_HRMaster[[#This Row],[YearsAtCompany]]&lt;10,"5-9 Years",
TRUE,"10+ Years"
)</f>
        <v>2-4 Years</v>
      </c>
      <c r="AE2931" s="5">
        <f>IF(tbl_HRMaster[[#This Row],[Attrition]]="Yes",1,0)</f>
        <v>0</v>
      </c>
    </row>
    <row r="2932" spans="1:31" x14ac:dyDescent="0.25">
      <c r="A2932">
        <v>35</v>
      </c>
      <c r="B2932" t="s">
        <v>21</v>
      </c>
      <c r="C2932" t="s">
        <v>22</v>
      </c>
      <c r="D2932" t="s">
        <v>37</v>
      </c>
      <c r="E2932">
        <v>3</v>
      </c>
      <c r="F2932">
        <v>2</v>
      </c>
      <c r="G2932" t="s">
        <v>24</v>
      </c>
      <c r="H2932">
        <v>4210</v>
      </c>
      <c r="I2932" t="s">
        <v>25</v>
      </c>
      <c r="J2932">
        <v>1</v>
      </c>
      <c r="K2932" t="s">
        <v>40</v>
      </c>
      <c r="L2932" t="s">
        <v>27</v>
      </c>
      <c r="M2932">
        <v>63880</v>
      </c>
      <c r="N2932">
        <v>3</v>
      </c>
      <c r="O2932">
        <v>13</v>
      </c>
      <c r="P2932">
        <v>0</v>
      </c>
      <c r="Q2932">
        <v>4</v>
      </c>
      <c r="R2932">
        <v>6</v>
      </c>
      <c r="S2932">
        <v>2</v>
      </c>
      <c r="T2932">
        <v>2</v>
      </c>
      <c r="U2932">
        <v>2</v>
      </c>
      <c r="V2932">
        <f>COUNTIF(tbl_HRMaster[EmployeeID],tbl_HRMaster[[#This Row],[EmployeeID]])</f>
        <v>1</v>
      </c>
      <c r="W2932">
        <f>IFERROR(INDEX(tbl_EmployeeSurvey[EnvironmentSatisfaction],MATCH(tbl_HRMaster[[#This Row],[EmployeeID]],tbl_EmployeeSurvey[EmployeeID],0)),"Not Found")</f>
        <v>3</v>
      </c>
      <c r="X2932">
        <f>IFERROR(INDEX(tbl_EmployeeSurvey[JobSatisfaction],MATCH(tbl_HRMaster[[#This Row],[EmployeeID]],tbl_EmployeeSurvey[EmployeeID],0)),"Not Found")</f>
        <v>1</v>
      </c>
      <c r="Y2932" s="5">
        <f>IFERROR(INDEX(tbl_EmployeeSurvey[WorkLifeBalance],MATCH(tbl_HRMaster[[#This Row],[EmployeeID]],tbl_EmployeeSurvey[EmployeeID],0)),"Not Found")</f>
        <v>3</v>
      </c>
      <c r="Z2932" s="5">
        <f>IFERROR(VLOOKUP(tbl_HRMaster[[#This Row],[EmployeeID]],tbl_ManagerSurvey[[EmployeeID]:[PerformanceRating]],2,FALSE),"Not Found")</f>
        <v>2</v>
      </c>
      <c r="AA2932" s="5">
        <f>IFERROR(VLOOKUP(tbl_HRMaster[[#This Row],[EmployeeID]],tbl_ManagerSurvey[[EmployeeID]:[PerformanceRating]],3,FALSE),"Not Found")</f>
        <v>3</v>
      </c>
      <c r="AB2932" s="5" t="str">
        <f>IF(tbl_HRMaster[[#This Row],[Attrition]]="Yes","Left","Active")</f>
        <v>Active</v>
      </c>
      <c r="AC2932" s="5" t="str">
        <f>_xlfn.IFS(tbl_HRMaster[[#This Row],[Age]]&lt;25,"Under 25",tbl_HRMaster[[#This Row],[Age]]&lt;35,"25-34",tbl_HRMaster[[#This Row],[Age]]&lt;45,"35-44",tbl_HRMaster[[#This Row],[Age]]&lt;55,"45-54",TRUE,"Above 54")</f>
        <v>35-44</v>
      </c>
      <c r="AD2932" s="5" t="str">
        <f>_xlfn.IFS(
tbl_HRMaster[[#This Row],[YearsAtCompany]]&lt;2,"&lt; 2 Years",
tbl_HRMaster[[#This Row],[YearsAtCompany]]&lt;5,"2-4 Years",
tbl_HRMaster[[#This Row],[YearsAtCompany]]&lt;10,"5-9 Years",
TRUE,"10+ Years"
)</f>
        <v>2-4 Years</v>
      </c>
      <c r="AE2932" s="5">
        <f>IF(tbl_HRMaster[[#This Row],[Attrition]]="Yes",1,0)</f>
        <v>0</v>
      </c>
    </row>
    <row r="2933" spans="1:31" x14ac:dyDescent="0.25">
      <c r="A2933">
        <v>23</v>
      </c>
      <c r="B2933" t="s">
        <v>21</v>
      </c>
      <c r="C2933" t="s">
        <v>22</v>
      </c>
      <c r="D2933" t="s">
        <v>30</v>
      </c>
      <c r="E2933">
        <v>7</v>
      </c>
      <c r="F2933">
        <v>2</v>
      </c>
      <c r="G2933" t="s">
        <v>24</v>
      </c>
      <c r="H2933">
        <v>870</v>
      </c>
      <c r="I2933" t="s">
        <v>25</v>
      </c>
      <c r="J2933">
        <v>3</v>
      </c>
      <c r="K2933" t="s">
        <v>44</v>
      </c>
      <c r="L2933" t="s">
        <v>27</v>
      </c>
      <c r="M2933">
        <v>105520</v>
      </c>
      <c r="N2933">
        <v>2</v>
      </c>
      <c r="O2933">
        <v>11</v>
      </c>
      <c r="P2933">
        <v>0</v>
      </c>
      <c r="Q2933">
        <v>4</v>
      </c>
      <c r="R2933">
        <v>2</v>
      </c>
      <c r="S2933">
        <v>2</v>
      </c>
      <c r="T2933">
        <v>2</v>
      </c>
      <c r="U2933">
        <v>2</v>
      </c>
      <c r="V2933">
        <f>COUNTIF(tbl_HRMaster[EmployeeID],tbl_HRMaster[[#This Row],[EmployeeID]])</f>
        <v>1</v>
      </c>
      <c r="W2933">
        <f>IFERROR(INDEX(tbl_EmployeeSurvey[EnvironmentSatisfaction],MATCH(tbl_HRMaster[[#This Row],[EmployeeID]],tbl_EmployeeSurvey[EmployeeID],0)),"Not Found")</f>
        <v>4</v>
      </c>
      <c r="X2933">
        <f>IFERROR(INDEX(tbl_EmployeeSurvey[JobSatisfaction],MATCH(tbl_HRMaster[[#This Row],[EmployeeID]],tbl_EmployeeSurvey[EmployeeID],0)),"Not Found")</f>
        <v>3</v>
      </c>
      <c r="Y2933" s="5">
        <f>IFERROR(INDEX(tbl_EmployeeSurvey[WorkLifeBalance],MATCH(tbl_HRMaster[[#This Row],[EmployeeID]],tbl_EmployeeSurvey[EmployeeID],0)),"Not Found")</f>
        <v>3</v>
      </c>
      <c r="Z2933" s="5">
        <f>IFERROR(VLOOKUP(tbl_HRMaster[[#This Row],[EmployeeID]],tbl_ManagerSurvey[[EmployeeID]:[PerformanceRating]],2,FALSE),"Not Found")</f>
        <v>3</v>
      </c>
      <c r="AA2933" s="5">
        <f>IFERROR(VLOOKUP(tbl_HRMaster[[#This Row],[EmployeeID]],tbl_ManagerSurvey[[EmployeeID]:[PerformanceRating]],3,FALSE),"Not Found")</f>
        <v>3</v>
      </c>
      <c r="AB2933" s="5" t="str">
        <f>IF(tbl_HRMaster[[#This Row],[Attrition]]="Yes","Left","Active")</f>
        <v>Active</v>
      </c>
      <c r="AC2933" s="5" t="str">
        <f>_xlfn.IFS(tbl_HRMaster[[#This Row],[Age]]&lt;25,"Under 25",tbl_HRMaster[[#This Row],[Age]]&lt;35,"25-34",tbl_HRMaster[[#This Row],[Age]]&lt;45,"35-44",tbl_HRMaster[[#This Row],[Age]]&lt;55,"45-54",TRUE,"Above 54")</f>
        <v>Under 25</v>
      </c>
      <c r="AD2933" s="5" t="str">
        <f>_xlfn.IFS(
tbl_HRMaster[[#This Row],[YearsAtCompany]]&lt;2,"&lt; 2 Years",
tbl_HRMaster[[#This Row],[YearsAtCompany]]&lt;5,"2-4 Years",
tbl_HRMaster[[#This Row],[YearsAtCompany]]&lt;10,"5-9 Years",
TRUE,"10+ Years"
)</f>
        <v>2-4 Years</v>
      </c>
      <c r="AE2933" s="5">
        <f>IF(tbl_HRMaster[[#This Row],[Attrition]]="Yes",1,0)</f>
        <v>0</v>
      </c>
    </row>
    <row r="2934" spans="1:31" x14ac:dyDescent="0.25">
      <c r="A2934">
        <v>23</v>
      </c>
      <c r="B2934" t="s">
        <v>21</v>
      </c>
      <c r="C2934" t="s">
        <v>22</v>
      </c>
      <c r="D2934" t="s">
        <v>30</v>
      </c>
      <c r="E2934">
        <v>7</v>
      </c>
      <c r="F2934">
        <v>2</v>
      </c>
      <c r="G2934" t="s">
        <v>24</v>
      </c>
      <c r="H2934">
        <v>2340</v>
      </c>
      <c r="I2934" t="s">
        <v>25</v>
      </c>
      <c r="J2934">
        <v>3</v>
      </c>
      <c r="K2934" t="s">
        <v>44</v>
      </c>
      <c r="L2934" t="s">
        <v>27</v>
      </c>
      <c r="M2934">
        <v>105520</v>
      </c>
      <c r="N2934">
        <v>2</v>
      </c>
      <c r="O2934">
        <v>11</v>
      </c>
      <c r="P2934">
        <v>0</v>
      </c>
      <c r="Q2934">
        <v>4</v>
      </c>
      <c r="R2934">
        <v>2</v>
      </c>
      <c r="S2934">
        <v>2</v>
      </c>
      <c r="T2934">
        <v>2</v>
      </c>
      <c r="U2934">
        <v>2</v>
      </c>
      <c r="V2934">
        <f>COUNTIF(tbl_HRMaster[EmployeeID],tbl_HRMaster[[#This Row],[EmployeeID]])</f>
        <v>1</v>
      </c>
      <c r="W2934">
        <f>IFERROR(INDEX(tbl_EmployeeSurvey[EnvironmentSatisfaction],MATCH(tbl_HRMaster[[#This Row],[EmployeeID]],tbl_EmployeeSurvey[EmployeeID],0)),"Not Found")</f>
        <v>4</v>
      </c>
      <c r="X2934">
        <f>IFERROR(INDEX(tbl_EmployeeSurvey[JobSatisfaction],MATCH(tbl_HRMaster[[#This Row],[EmployeeID]],tbl_EmployeeSurvey[EmployeeID],0)),"Not Found")</f>
        <v>3</v>
      </c>
      <c r="Y2934" s="5">
        <f>IFERROR(INDEX(tbl_EmployeeSurvey[WorkLifeBalance],MATCH(tbl_HRMaster[[#This Row],[EmployeeID]],tbl_EmployeeSurvey[EmployeeID],0)),"Not Found")</f>
        <v>3</v>
      </c>
      <c r="Z2934" s="5">
        <f>IFERROR(VLOOKUP(tbl_HRMaster[[#This Row],[EmployeeID]],tbl_ManagerSurvey[[EmployeeID]:[PerformanceRating]],2,FALSE),"Not Found")</f>
        <v>3</v>
      </c>
      <c r="AA2934" s="5">
        <f>IFERROR(VLOOKUP(tbl_HRMaster[[#This Row],[EmployeeID]],tbl_ManagerSurvey[[EmployeeID]:[PerformanceRating]],3,FALSE),"Not Found")</f>
        <v>3</v>
      </c>
      <c r="AB2934" s="5" t="str">
        <f>IF(tbl_HRMaster[[#This Row],[Attrition]]="Yes","Left","Active")</f>
        <v>Active</v>
      </c>
      <c r="AC2934" s="5" t="str">
        <f>_xlfn.IFS(tbl_HRMaster[[#This Row],[Age]]&lt;25,"Under 25",tbl_HRMaster[[#This Row],[Age]]&lt;35,"25-34",tbl_HRMaster[[#This Row],[Age]]&lt;45,"35-44",tbl_HRMaster[[#This Row],[Age]]&lt;55,"45-54",TRUE,"Above 54")</f>
        <v>Under 25</v>
      </c>
      <c r="AD2934" s="5" t="str">
        <f>_xlfn.IFS(
tbl_HRMaster[[#This Row],[YearsAtCompany]]&lt;2,"&lt; 2 Years",
tbl_HRMaster[[#This Row],[YearsAtCompany]]&lt;5,"2-4 Years",
tbl_HRMaster[[#This Row],[YearsAtCompany]]&lt;10,"5-9 Years",
TRUE,"10+ Years"
)</f>
        <v>2-4 Years</v>
      </c>
      <c r="AE2934" s="5">
        <f>IF(tbl_HRMaster[[#This Row],[Attrition]]="Yes",1,0)</f>
        <v>0</v>
      </c>
    </row>
    <row r="2935" spans="1:31" x14ac:dyDescent="0.25">
      <c r="A2935">
        <v>23</v>
      </c>
      <c r="B2935" t="s">
        <v>21</v>
      </c>
      <c r="C2935" t="s">
        <v>22</v>
      </c>
      <c r="D2935" t="s">
        <v>30</v>
      </c>
      <c r="E2935">
        <v>7</v>
      </c>
      <c r="F2935">
        <v>2</v>
      </c>
      <c r="G2935" t="s">
        <v>24</v>
      </c>
      <c r="H2935">
        <v>3810</v>
      </c>
      <c r="I2935" t="s">
        <v>25</v>
      </c>
      <c r="J2935">
        <v>3</v>
      </c>
      <c r="K2935" t="s">
        <v>44</v>
      </c>
      <c r="L2935" t="s">
        <v>27</v>
      </c>
      <c r="M2935">
        <v>105520</v>
      </c>
      <c r="N2935">
        <v>2</v>
      </c>
      <c r="O2935">
        <v>11</v>
      </c>
      <c r="P2935">
        <v>0</v>
      </c>
      <c r="Q2935">
        <v>4</v>
      </c>
      <c r="R2935">
        <v>2</v>
      </c>
      <c r="S2935">
        <v>2</v>
      </c>
      <c r="T2935">
        <v>2</v>
      </c>
      <c r="U2935">
        <v>2</v>
      </c>
      <c r="V2935">
        <f>COUNTIF(tbl_HRMaster[EmployeeID],tbl_HRMaster[[#This Row],[EmployeeID]])</f>
        <v>1</v>
      </c>
      <c r="W2935">
        <f>IFERROR(INDEX(tbl_EmployeeSurvey[EnvironmentSatisfaction],MATCH(tbl_HRMaster[[#This Row],[EmployeeID]],tbl_EmployeeSurvey[EmployeeID],0)),"Not Found")</f>
        <v>4</v>
      </c>
      <c r="X2935">
        <f>IFERROR(INDEX(tbl_EmployeeSurvey[JobSatisfaction],MATCH(tbl_HRMaster[[#This Row],[EmployeeID]],tbl_EmployeeSurvey[EmployeeID],0)),"Not Found")</f>
        <v>3</v>
      </c>
      <c r="Y2935" s="5">
        <f>IFERROR(INDEX(tbl_EmployeeSurvey[WorkLifeBalance],MATCH(tbl_HRMaster[[#This Row],[EmployeeID]],tbl_EmployeeSurvey[EmployeeID],0)),"Not Found")</f>
        <v>3</v>
      </c>
      <c r="Z2935" s="5">
        <f>IFERROR(VLOOKUP(tbl_HRMaster[[#This Row],[EmployeeID]],tbl_ManagerSurvey[[EmployeeID]:[PerformanceRating]],2,FALSE),"Not Found")</f>
        <v>3</v>
      </c>
      <c r="AA2935" s="5">
        <f>IFERROR(VLOOKUP(tbl_HRMaster[[#This Row],[EmployeeID]],tbl_ManagerSurvey[[EmployeeID]:[PerformanceRating]],3,FALSE),"Not Found")</f>
        <v>3</v>
      </c>
      <c r="AB2935" s="5" t="str">
        <f>IF(tbl_HRMaster[[#This Row],[Attrition]]="Yes","Left","Active")</f>
        <v>Active</v>
      </c>
      <c r="AC2935" s="5" t="str">
        <f>_xlfn.IFS(tbl_HRMaster[[#This Row],[Age]]&lt;25,"Under 25",tbl_HRMaster[[#This Row],[Age]]&lt;35,"25-34",tbl_HRMaster[[#This Row],[Age]]&lt;45,"35-44",tbl_HRMaster[[#This Row],[Age]]&lt;55,"45-54",TRUE,"Above 54")</f>
        <v>Under 25</v>
      </c>
      <c r="AD2935" s="5" t="str">
        <f>_xlfn.IFS(
tbl_HRMaster[[#This Row],[YearsAtCompany]]&lt;2,"&lt; 2 Years",
tbl_HRMaster[[#This Row],[YearsAtCompany]]&lt;5,"2-4 Years",
tbl_HRMaster[[#This Row],[YearsAtCompany]]&lt;10,"5-9 Years",
TRUE,"10+ Years"
)</f>
        <v>2-4 Years</v>
      </c>
      <c r="AE2935" s="5">
        <f>IF(tbl_HRMaster[[#This Row],[Attrition]]="Yes",1,0)</f>
        <v>0</v>
      </c>
    </row>
    <row r="2936" spans="1:31" x14ac:dyDescent="0.25">
      <c r="A2936">
        <v>31</v>
      </c>
      <c r="B2936" t="s">
        <v>21</v>
      </c>
      <c r="C2936" t="s">
        <v>22</v>
      </c>
      <c r="D2936" t="s">
        <v>23</v>
      </c>
      <c r="E2936">
        <v>25</v>
      </c>
      <c r="F2936">
        <v>2</v>
      </c>
      <c r="G2936" t="s">
        <v>24</v>
      </c>
      <c r="H2936">
        <v>1103</v>
      </c>
      <c r="I2936" t="s">
        <v>25</v>
      </c>
      <c r="J2936">
        <v>3</v>
      </c>
      <c r="K2936" t="s">
        <v>42</v>
      </c>
      <c r="L2936" t="s">
        <v>41</v>
      </c>
      <c r="M2936">
        <v>182130</v>
      </c>
      <c r="N2936">
        <v>8</v>
      </c>
      <c r="O2936">
        <v>21</v>
      </c>
      <c r="P2936">
        <v>2</v>
      </c>
      <c r="Q2936">
        <v>4</v>
      </c>
      <c r="R2936">
        <v>3</v>
      </c>
      <c r="S2936">
        <v>2</v>
      </c>
      <c r="T2936">
        <v>2</v>
      </c>
      <c r="U2936">
        <v>2</v>
      </c>
      <c r="V2936">
        <f>COUNTIF(tbl_HRMaster[EmployeeID],tbl_HRMaster[[#This Row],[EmployeeID]])</f>
        <v>1</v>
      </c>
      <c r="W2936">
        <f>IFERROR(INDEX(tbl_EmployeeSurvey[EnvironmentSatisfaction],MATCH(tbl_HRMaster[[#This Row],[EmployeeID]],tbl_EmployeeSurvey[EmployeeID],0)),"Not Found")</f>
        <v>1</v>
      </c>
      <c r="X2936">
        <f>IFERROR(INDEX(tbl_EmployeeSurvey[JobSatisfaction],MATCH(tbl_HRMaster[[#This Row],[EmployeeID]],tbl_EmployeeSurvey[EmployeeID],0)),"Not Found")</f>
        <v>3</v>
      </c>
      <c r="Y2936" s="5">
        <f>IFERROR(INDEX(tbl_EmployeeSurvey[WorkLifeBalance],MATCH(tbl_HRMaster[[#This Row],[EmployeeID]],tbl_EmployeeSurvey[EmployeeID],0)),"Not Found")</f>
        <v>2</v>
      </c>
      <c r="Z2936" s="5">
        <f>IFERROR(VLOOKUP(tbl_HRMaster[[#This Row],[EmployeeID]],tbl_ManagerSurvey[[EmployeeID]:[PerformanceRating]],2,FALSE),"Not Found")</f>
        <v>4</v>
      </c>
      <c r="AA2936" s="5">
        <f>IFERROR(VLOOKUP(tbl_HRMaster[[#This Row],[EmployeeID]],tbl_ManagerSurvey[[EmployeeID]:[PerformanceRating]],3,FALSE),"Not Found")</f>
        <v>4</v>
      </c>
      <c r="AB2936" s="5" t="str">
        <f>IF(tbl_HRMaster[[#This Row],[Attrition]]="Yes","Left","Active")</f>
        <v>Active</v>
      </c>
      <c r="AC2936" s="5" t="str">
        <f>_xlfn.IFS(tbl_HRMaster[[#This Row],[Age]]&lt;25,"Under 25",tbl_HRMaster[[#This Row],[Age]]&lt;35,"25-34",tbl_HRMaster[[#This Row],[Age]]&lt;45,"35-44",tbl_HRMaster[[#This Row],[Age]]&lt;55,"45-54",TRUE,"Above 54")</f>
        <v>25-34</v>
      </c>
      <c r="AD2936" s="5" t="str">
        <f>_xlfn.IFS(
tbl_HRMaster[[#This Row],[YearsAtCompany]]&lt;2,"&lt; 2 Years",
tbl_HRMaster[[#This Row],[YearsAtCompany]]&lt;5,"2-4 Years",
tbl_HRMaster[[#This Row],[YearsAtCompany]]&lt;10,"5-9 Years",
TRUE,"10+ Years"
)</f>
        <v>2-4 Years</v>
      </c>
      <c r="AE2936" s="5">
        <f>IF(tbl_HRMaster[[#This Row],[Attrition]]="Yes",1,0)</f>
        <v>0</v>
      </c>
    </row>
    <row r="2937" spans="1:31" x14ac:dyDescent="0.25">
      <c r="A2937">
        <v>31</v>
      </c>
      <c r="B2937" t="s">
        <v>21</v>
      </c>
      <c r="C2937" t="s">
        <v>22</v>
      </c>
      <c r="D2937" t="s">
        <v>23</v>
      </c>
      <c r="E2937">
        <v>25</v>
      </c>
      <c r="F2937">
        <v>2</v>
      </c>
      <c r="G2937" t="s">
        <v>24</v>
      </c>
      <c r="H2937">
        <v>2573</v>
      </c>
      <c r="I2937" t="s">
        <v>25</v>
      </c>
      <c r="J2937">
        <v>3</v>
      </c>
      <c r="K2937" t="s">
        <v>42</v>
      </c>
      <c r="L2937" t="s">
        <v>41</v>
      </c>
      <c r="M2937">
        <v>182130</v>
      </c>
      <c r="N2937">
        <v>8</v>
      </c>
      <c r="O2937">
        <v>21</v>
      </c>
      <c r="P2937">
        <v>2</v>
      </c>
      <c r="Q2937">
        <v>4</v>
      </c>
      <c r="R2937">
        <v>3</v>
      </c>
      <c r="S2937">
        <v>2</v>
      </c>
      <c r="T2937">
        <v>2</v>
      </c>
      <c r="U2937">
        <v>2</v>
      </c>
      <c r="V2937">
        <f>COUNTIF(tbl_HRMaster[EmployeeID],tbl_HRMaster[[#This Row],[EmployeeID]])</f>
        <v>1</v>
      </c>
      <c r="W2937">
        <f>IFERROR(INDEX(tbl_EmployeeSurvey[EnvironmentSatisfaction],MATCH(tbl_HRMaster[[#This Row],[EmployeeID]],tbl_EmployeeSurvey[EmployeeID],0)),"Not Found")</f>
        <v>1</v>
      </c>
      <c r="X2937">
        <f>IFERROR(INDEX(tbl_EmployeeSurvey[JobSatisfaction],MATCH(tbl_HRMaster[[#This Row],[EmployeeID]],tbl_EmployeeSurvey[EmployeeID],0)),"Not Found")</f>
        <v>3</v>
      </c>
      <c r="Y2937" s="5">
        <f>IFERROR(INDEX(tbl_EmployeeSurvey[WorkLifeBalance],MATCH(tbl_HRMaster[[#This Row],[EmployeeID]],tbl_EmployeeSurvey[EmployeeID],0)),"Not Found")</f>
        <v>2</v>
      </c>
      <c r="Z2937" s="5">
        <f>IFERROR(VLOOKUP(tbl_HRMaster[[#This Row],[EmployeeID]],tbl_ManagerSurvey[[EmployeeID]:[PerformanceRating]],2,FALSE),"Not Found")</f>
        <v>4</v>
      </c>
      <c r="AA2937" s="5">
        <f>IFERROR(VLOOKUP(tbl_HRMaster[[#This Row],[EmployeeID]],tbl_ManagerSurvey[[EmployeeID]:[PerformanceRating]],3,FALSE),"Not Found")</f>
        <v>4</v>
      </c>
      <c r="AB2937" s="5" t="str">
        <f>IF(tbl_HRMaster[[#This Row],[Attrition]]="Yes","Left","Active")</f>
        <v>Active</v>
      </c>
      <c r="AC2937" s="5" t="str">
        <f>_xlfn.IFS(tbl_HRMaster[[#This Row],[Age]]&lt;25,"Under 25",tbl_HRMaster[[#This Row],[Age]]&lt;35,"25-34",tbl_HRMaster[[#This Row],[Age]]&lt;45,"35-44",tbl_HRMaster[[#This Row],[Age]]&lt;55,"45-54",TRUE,"Above 54")</f>
        <v>25-34</v>
      </c>
      <c r="AD2937" s="5" t="str">
        <f>_xlfn.IFS(
tbl_HRMaster[[#This Row],[YearsAtCompany]]&lt;2,"&lt; 2 Years",
tbl_HRMaster[[#This Row],[YearsAtCompany]]&lt;5,"2-4 Years",
tbl_HRMaster[[#This Row],[YearsAtCompany]]&lt;10,"5-9 Years",
TRUE,"10+ Years"
)</f>
        <v>2-4 Years</v>
      </c>
      <c r="AE2937" s="5">
        <f>IF(tbl_HRMaster[[#This Row],[Attrition]]="Yes",1,0)</f>
        <v>0</v>
      </c>
    </row>
    <row r="2938" spans="1:31" x14ac:dyDescent="0.25">
      <c r="A2938">
        <v>31</v>
      </c>
      <c r="B2938" t="s">
        <v>21</v>
      </c>
      <c r="C2938" t="s">
        <v>22</v>
      </c>
      <c r="D2938" t="s">
        <v>23</v>
      </c>
      <c r="E2938">
        <v>25</v>
      </c>
      <c r="F2938">
        <v>2</v>
      </c>
      <c r="G2938" t="s">
        <v>24</v>
      </c>
      <c r="H2938">
        <v>4043</v>
      </c>
      <c r="I2938" t="s">
        <v>25</v>
      </c>
      <c r="J2938">
        <v>3</v>
      </c>
      <c r="K2938" t="s">
        <v>42</v>
      </c>
      <c r="L2938" t="s">
        <v>41</v>
      </c>
      <c r="M2938">
        <v>182130</v>
      </c>
      <c r="N2938">
        <v>8</v>
      </c>
      <c r="O2938">
        <v>21</v>
      </c>
      <c r="P2938">
        <v>2</v>
      </c>
      <c r="Q2938">
        <v>4</v>
      </c>
      <c r="R2938">
        <v>3</v>
      </c>
      <c r="S2938">
        <v>2</v>
      </c>
      <c r="T2938">
        <v>2</v>
      </c>
      <c r="U2938">
        <v>2</v>
      </c>
      <c r="V2938">
        <f>COUNTIF(tbl_HRMaster[EmployeeID],tbl_HRMaster[[#This Row],[EmployeeID]])</f>
        <v>1</v>
      </c>
      <c r="W2938">
        <f>IFERROR(INDEX(tbl_EmployeeSurvey[EnvironmentSatisfaction],MATCH(tbl_HRMaster[[#This Row],[EmployeeID]],tbl_EmployeeSurvey[EmployeeID],0)),"Not Found")</f>
        <v>1</v>
      </c>
      <c r="X2938">
        <f>IFERROR(INDEX(tbl_EmployeeSurvey[JobSatisfaction],MATCH(tbl_HRMaster[[#This Row],[EmployeeID]],tbl_EmployeeSurvey[EmployeeID],0)),"Not Found")</f>
        <v>3</v>
      </c>
      <c r="Y2938" s="5">
        <f>IFERROR(INDEX(tbl_EmployeeSurvey[WorkLifeBalance],MATCH(tbl_HRMaster[[#This Row],[EmployeeID]],tbl_EmployeeSurvey[EmployeeID],0)),"Not Found")</f>
        <v>2</v>
      </c>
      <c r="Z2938" s="5">
        <f>IFERROR(VLOOKUP(tbl_HRMaster[[#This Row],[EmployeeID]],tbl_ManagerSurvey[[EmployeeID]:[PerformanceRating]],2,FALSE),"Not Found")</f>
        <v>4</v>
      </c>
      <c r="AA2938" s="5">
        <f>IFERROR(VLOOKUP(tbl_HRMaster[[#This Row],[EmployeeID]],tbl_ManagerSurvey[[EmployeeID]:[PerformanceRating]],3,FALSE),"Not Found")</f>
        <v>4</v>
      </c>
      <c r="AB2938" s="5" t="str">
        <f>IF(tbl_HRMaster[[#This Row],[Attrition]]="Yes","Left","Active")</f>
        <v>Active</v>
      </c>
      <c r="AC2938" s="5" t="str">
        <f>_xlfn.IFS(tbl_HRMaster[[#This Row],[Age]]&lt;25,"Under 25",tbl_HRMaster[[#This Row],[Age]]&lt;35,"25-34",tbl_HRMaster[[#This Row],[Age]]&lt;45,"35-44",tbl_HRMaster[[#This Row],[Age]]&lt;55,"45-54",TRUE,"Above 54")</f>
        <v>25-34</v>
      </c>
      <c r="AD2938" s="5" t="str">
        <f>_xlfn.IFS(
tbl_HRMaster[[#This Row],[YearsAtCompany]]&lt;2,"&lt; 2 Years",
tbl_HRMaster[[#This Row],[YearsAtCompany]]&lt;5,"2-4 Years",
tbl_HRMaster[[#This Row],[YearsAtCompany]]&lt;10,"5-9 Years",
TRUE,"10+ Years"
)</f>
        <v>2-4 Years</v>
      </c>
      <c r="AE2938" s="5">
        <f>IF(tbl_HRMaster[[#This Row],[Attrition]]="Yes",1,0)</f>
        <v>0</v>
      </c>
    </row>
    <row r="2939" spans="1:31" x14ac:dyDescent="0.25">
      <c r="A2939">
        <v>26</v>
      </c>
      <c r="B2939" t="s">
        <v>21</v>
      </c>
      <c r="C2939" t="s">
        <v>29</v>
      </c>
      <c r="D2939" t="s">
        <v>30</v>
      </c>
      <c r="E2939">
        <v>2</v>
      </c>
      <c r="F2939">
        <v>2</v>
      </c>
      <c r="G2939" t="s">
        <v>24</v>
      </c>
      <c r="H2939">
        <v>314</v>
      </c>
      <c r="I2939" t="s">
        <v>34</v>
      </c>
      <c r="J2939">
        <v>1</v>
      </c>
      <c r="K2939" t="s">
        <v>42</v>
      </c>
      <c r="L2939" t="s">
        <v>41</v>
      </c>
      <c r="M2939">
        <v>28350</v>
      </c>
      <c r="N2939">
        <v>3</v>
      </c>
      <c r="O2939">
        <v>11</v>
      </c>
      <c r="P2939">
        <v>1</v>
      </c>
      <c r="Q2939">
        <v>5</v>
      </c>
      <c r="R2939">
        <v>2</v>
      </c>
      <c r="S2939">
        <v>2</v>
      </c>
      <c r="T2939">
        <v>2</v>
      </c>
      <c r="U2939">
        <v>0</v>
      </c>
      <c r="V2939">
        <f>COUNTIF(tbl_HRMaster[EmployeeID],tbl_HRMaster[[#This Row],[EmployeeID]])</f>
        <v>1</v>
      </c>
      <c r="W2939">
        <f>IFERROR(INDEX(tbl_EmployeeSurvey[EnvironmentSatisfaction],MATCH(tbl_HRMaster[[#This Row],[EmployeeID]],tbl_EmployeeSurvey[EmployeeID],0)),"Not Found")</f>
        <v>1</v>
      </c>
      <c r="X2939">
        <f>IFERROR(INDEX(tbl_EmployeeSurvey[JobSatisfaction],MATCH(tbl_HRMaster[[#This Row],[EmployeeID]],tbl_EmployeeSurvey[EmployeeID],0)),"Not Found")</f>
        <v>3</v>
      </c>
      <c r="Y2939" s="5">
        <f>IFERROR(INDEX(tbl_EmployeeSurvey[WorkLifeBalance],MATCH(tbl_HRMaster[[#This Row],[EmployeeID]],tbl_EmployeeSurvey[EmployeeID],0)),"Not Found")</f>
        <v>3</v>
      </c>
      <c r="Z2939" s="5">
        <f>IFERROR(VLOOKUP(tbl_HRMaster[[#This Row],[EmployeeID]],tbl_ManagerSurvey[[EmployeeID]:[PerformanceRating]],2,FALSE),"Not Found")</f>
        <v>3</v>
      </c>
      <c r="AA2939" s="5">
        <f>IFERROR(VLOOKUP(tbl_HRMaster[[#This Row],[EmployeeID]],tbl_ManagerSurvey[[EmployeeID]:[PerformanceRating]],3,FALSE),"Not Found")</f>
        <v>3</v>
      </c>
      <c r="AB2939" s="5" t="str">
        <f>IF(tbl_HRMaster[[#This Row],[Attrition]]="Yes","Left","Active")</f>
        <v>Active</v>
      </c>
      <c r="AC2939" s="5" t="str">
        <f>_xlfn.IFS(tbl_HRMaster[[#This Row],[Age]]&lt;25,"Under 25",tbl_HRMaster[[#This Row],[Age]]&lt;35,"25-34",tbl_HRMaster[[#This Row],[Age]]&lt;45,"35-44",tbl_HRMaster[[#This Row],[Age]]&lt;55,"45-54",TRUE,"Above 54")</f>
        <v>25-34</v>
      </c>
      <c r="AD2939" s="5" t="str">
        <f>_xlfn.IFS(
tbl_HRMaster[[#This Row],[YearsAtCompany]]&lt;2,"&lt; 2 Years",
tbl_HRMaster[[#This Row],[YearsAtCompany]]&lt;5,"2-4 Years",
tbl_HRMaster[[#This Row],[YearsAtCompany]]&lt;10,"5-9 Years",
TRUE,"10+ Years"
)</f>
        <v>2-4 Years</v>
      </c>
      <c r="AE2939" s="5">
        <f>IF(tbl_HRMaster[[#This Row],[Attrition]]="Yes",1,0)</f>
        <v>0</v>
      </c>
    </row>
    <row r="2940" spans="1:31" x14ac:dyDescent="0.25">
      <c r="A2940">
        <v>26</v>
      </c>
      <c r="B2940" t="s">
        <v>21</v>
      </c>
      <c r="C2940" t="s">
        <v>29</v>
      </c>
      <c r="D2940" t="s">
        <v>30</v>
      </c>
      <c r="E2940">
        <v>2</v>
      </c>
      <c r="F2940">
        <v>2</v>
      </c>
      <c r="G2940" t="s">
        <v>24</v>
      </c>
      <c r="H2940">
        <v>1784</v>
      </c>
      <c r="I2940" t="s">
        <v>34</v>
      </c>
      <c r="J2940">
        <v>1</v>
      </c>
      <c r="K2940" t="s">
        <v>42</v>
      </c>
      <c r="L2940" t="s">
        <v>41</v>
      </c>
      <c r="M2940">
        <v>28350</v>
      </c>
      <c r="N2940">
        <v>3</v>
      </c>
      <c r="O2940">
        <v>11</v>
      </c>
      <c r="P2940">
        <v>1</v>
      </c>
      <c r="Q2940">
        <v>5</v>
      </c>
      <c r="R2940">
        <v>2</v>
      </c>
      <c r="S2940">
        <v>2</v>
      </c>
      <c r="T2940">
        <v>2</v>
      </c>
      <c r="U2940">
        <v>0</v>
      </c>
      <c r="V2940">
        <f>COUNTIF(tbl_HRMaster[EmployeeID],tbl_HRMaster[[#This Row],[EmployeeID]])</f>
        <v>1</v>
      </c>
      <c r="W2940">
        <f>IFERROR(INDEX(tbl_EmployeeSurvey[EnvironmentSatisfaction],MATCH(tbl_HRMaster[[#This Row],[EmployeeID]],tbl_EmployeeSurvey[EmployeeID],0)),"Not Found")</f>
        <v>1</v>
      </c>
      <c r="X2940">
        <f>IFERROR(INDEX(tbl_EmployeeSurvey[JobSatisfaction],MATCH(tbl_HRMaster[[#This Row],[EmployeeID]],tbl_EmployeeSurvey[EmployeeID],0)),"Not Found")</f>
        <v>4</v>
      </c>
      <c r="Y2940" s="5">
        <f>IFERROR(INDEX(tbl_EmployeeSurvey[WorkLifeBalance],MATCH(tbl_HRMaster[[#This Row],[EmployeeID]],tbl_EmployeeSurvey[EmployeeID],0)),"Not Found")</f>
        <v>3</v>
      </c>
      <c r="Z2940" s="5">
        <f>IFERROR(VLOOKUP(tbl_HRMaster[[#This Row],[EmployeeID]],tbl_ManagerSurvey[[EmployeeID]:[PerformanceRating]],2,FALSE),"Not Found")</f>
        <v>3</v>
      </c>
      <c r="AA2940" s="5">
        <f>IFERROR(VLOOKUP(tbl_HRMaster[[#This Row],[EmployeeID]],tbl_ManagerSurvey[[EmployeeID]:[PerformanceRating]],3,FALSE),"Not Found")</f>
        <v>3</v>
      </c>
      <c r="AB2940" s="5" t="str">
        <f>IF(tbl_HRMaster[[#This Row],[Attrition]]="Yes","Left","Active")</f>
        <v>Active</v>
      </c>
      <c r="AC2940" s="5" t="str">
        <f>_xlfn.IFS(tbl_HRMaster[[#This Row],[Age]]&lt;25,"Under 25",tbl_HRMaster[[#This Row],[Age]]&lt;35,"25-34",tbl_HRMaster[[#This Row],[Age]]&lt;45,"35-44",tbl_HRMaster[[#This Row],[Age]]&lt;55,"45-54",TRUE,"Above 54")</f>
        <v>25-34</v>
      </c>
      <c r="AD2940" s="5" t="str">
        <f>_xlfn.IFS(
tbl_HRMaster[[#This Row],[YearsAtCompany]]&lt;2,"&lt; 2 Years",
tbl_HRMaster[[#This Row],[YearsAtCompany]]&lt;5,"2-4 Years",
tbl_HRMaster[[#This Row],[YearsAtCompany]]&lt;10,"5-9 Years",
TRUE,"10+ Years"
)</f>
        <v>2-4 Years</v>
      </c>
      <c r="AE2940" s="5">
        <f>IF(tbl_HRMaster[[#This Row],[Attrition]]="Yes",1,0)</f>
        <v>0</v>
      </c>
    </row>
    <row r="2941" spans="1:31" x14ac:dyDescent="0.25">
      <c r="A2941">
        <v>26</v>
      </c>
      <c r="B2941" t="s">
        <v>21</v>
      </c>
      <c r="C2941" t="s">
        <v>29</v>
      </c>
      <c r="D2941" t="s">
        <v>30</v>
      </c>
      <c r="E2941">
        <v>2</v>
      </c>
      <c r="F2941">
        <v>2</v>
      </c>
      <c r="G2941" t="s">
        <v>24</v>
      </c>
      <c r="H2941">
        <v>3254</v>
      </c>
      <c r="I2941" t="s">
        <v>34</v>
      </c>
      <c r="J2941">
        <v>1</v>
      </c>
      <c r="K2941" t="s">
        <v>42</v>
      </c>
      <c r="L2941" t="s">
        <v>41</v>
      </c>
      <c r="M2941">
        <v>28350</v>
      </c>
      <c r="N2941">
        <v>3</v>
      </c>
      <c r="O2941">
        <v>11</v>
      </c>
      <c r="P2941">
        <v>1</v>
      </c>
      <c r="Q2941">
        <v>5</v>
      </c>
      <c r="R2941">
        <v>2</v>
      </c>
      <c r="S2941">
        <v>2</v>
      </c>
      <c r="T2941">
        <v>2</v>
      </c>
      <c r="U2941">
        <v>0</v>
      </c>
      <c r="V2941">
        <f>COUNTIF(tbl_HRMaster[EmployeeID],tbl_HRMaster[[#This Row],[EmployeeID]])</f>
        <v>1</v>
      </c>
      <c r="W2941">
        <f>IFERROR(INDEX(tbl_EmployeeSurvey[EnvironmentSatisfaction],MATCH(tbl_HRMaster[[#This Row],[EmployeeID]],tbl_EmployeeSurvey[EmployeeID],0)),"Not Found")</f>
        <v>1</v>
      </c>
      <c r="X2941">
        <f>IFERROR(INDEX(tbl_EmployeeSurvey[JobSatisfaction],MATCH(tbl_HRMaster[[#This Row],[EmployeeID]],tbl_EmployeeSurvey[EmployeeID],0)),"Not Found")</f>
        <v>4</v>
      </c>
      <c r="Y2941" s="5">
        <f>IFERROR(INDEX(tbl_EmployeeSurvey[WorkLifeBalance],MATCH(tbl_HRMaster[[#This Row],[EmployeeID]],tbl_EmployeeSurvey[EmployeeID],0)),"Not Found")</f>
        <v>3</v>
      </c>
      <c r="Z2941" s="5">
        <f>IFERROR(VLOOKUP(tbl_HRMaster[[#This Row],[EmployeeID]],tbl_ManagerSurvey[[EmployeeID]:[PerformanceRating]],2,FALSE),"Not Found")</f>
        <v>3</v>
      </c>
      <c r="AA2941" s="5">
        <f>IFERROR(VLOOKUP(tbl_HRMaster[[#This Row],[EmployeeID]],tbl_ManagerSurvey[[EmployeeID]:[PerformanceRating]],3,FALSE),"Not Found")</f>
        <v>3</v>
      </c>
      <c r="AB2941" s="5" t="str">
        <f>IF(tbl_HRMaster[[#This Row],[Attrition]]="Yes","Left","Active")</f>
        <v>Active</v>
      </c>
      <c r="AC2941" s="5" t="str">
        <f>_xlfn.IFS(tbl_HRMaster[[#This Row],[Age]]&lt;25,"Under 25",tbl_HRMaster[[#This Row],[Age]]&lt;35,"25-34",tbl_HRMaster[[#This Row],[Age]]&lt;45,"35-44",tbl_HRMaster[[#This Row],[Age]]&lt;55,"45-54",TRUE,"Above 54")</f>
        <v>25-34</v>
      </c>
      <c r="AD2941" s="5" t="str">
        <f>_xlfn.IFS(
tbl_HRMaster[[#This Row],[YearsAtCompany]]&lt;2,"&lt; 2 Years",
tbl_HRMaster[[#This Row],[YearsAtCompany]]&lt;5,"2-4 Years",
tbl_HRMaster[[#This Row],[YearsAtCompany]]&lt;10,"5-9 Years",
TRUE,"10+ Years"
)</f>
        <v>2-4 Years</v>
      </c>
      <c r="AE2941" s="5">
        <f>IF(tbl_HRMaster[[#This Row],[Attrition]]="Yes",1,0)</f>
        <v>0</v>
      </c>
    </row>
    <row r="2942" spans="1:31" x14ac:dyDescent="0.25">
      <c r="A2942">
        <v>33</v>
      </c>
      <c r="B2942" t="s">
        <v>28</v>
      </c>
      <c r="C2942" t="s">
        <v>22</v>
      </c>
      <c r="D2942" t="s">
        <v>30</v>
      </c>
      <c r="E2942">
        <v>8</v>
      </c>
      <c r="F2942">
        <v>2</v>
      </c>
      <c r="G2942" t="s">
        <v>24</v>
      </c>
      <c r="H2942">
        <v>541</v>
      </c>
      <c r="I2942" t="s">
        <v>34</v>
      </c>
      <c r="J2942">
        <v>4</v>
      </c>
      <c r="K2942" t="s">
        <v>42</v>
      </c>
      <c r="L2942" t="s">
        <v>32</v>
      </c>
      <c r="M2942">
        <v>29040</v>
      </c>
      <c r="N2942">
        <v>4</v>
      </c>
      <c r="O2942">
        <v>13</v>
      </c>
      <c r="P2942">
        <v>0</v>
      </c>
      <c r="Q2942">
        <v>5</v>
      </c>
      <c r="R2942">
        <v>2</v>
      </c>
      <c r="S2942">
        <v>2</v>
      </c>
      <c r="T2942">
        <v>2</v>
      </c>
      <c r="U2942">
        <v>2</v>
      </c>
      <c r="V2942">
        <f>COUNTIF(tbl_HRMaster[EmployeeID],tbl_HRMaster[[#This Row],[EmployeeID]])</f>
        <v>1</v>
      </c>
      <c r="W2942">
        <f>IFERROR(INDEX(tbl_EmployeeSurvey[EnvironmentSatisfaction],MATCH(tbl_HRMaster[[#This Row],[EmployeeID]],tbl_EmployeeSurvey[EmployeeID],0)),"Not Found")</f>
        <v>1</v>
      </c>
      <c r="X2942">
        <f>IFERROR(INDEX(tbl_EmployeeSurvey[JobSatisfaction],MATCH(tbl_HRMaster[[#This Row],[EmployeeID]],tbl_EmployeeSurvey[EmployeeID],0)),"Not Found")</f>
        <v>2</v>
      </c>
      <c r="Y2942" s="5">
        <f>IFERROR(INDEX(tbl_EmployeeSurvey[WorkLifeBalance],MATCH(tbl_HRMaster[[#This Row],[EmployeeID]],tbl_EmployeeSurvey[EmployeeID],0)),"Not Found")</f>
        <v>3</v>
      </c>
      <c r="Z2942" s="5">
        <f>IFERROR(VLOOKUP(tbl_HRMaster[[#This Row],[EmployeeID]],tbl_ManagerSurvey[[EmployeeID]:[PerformanceRating]],2,FALSE),"Not Found")</f>
        <v>3</v>
      </c>
      <c r="AA2942" s="5">
        <f>IFERROR(VLOOKUP(tbl_HRMaster[[#This Row],[EmployeeID]],tbl_ManagerSurvey[[EmployeeID]:[PerformanceRating]],3,FALSE),"Not Found")</f>
        <v>3</v>
      </c>
      <c r="AB2942" s="5" t="str">
        <f>IF(tbl_HRMaster[[#This Row],[Attrition]]="Yes","Left","Active")</f>
        <v>Left</v>
      </c>
      <c r="AC2942" s="5" t="str">
        <f>_xlfn.IFS(tbl_HRMaster[[#This Row],[Age]]&lt;25,"Under 25",tbl_HRMaster[[#This Row],[Age]]&lt;35,"25-34",tbl_HRMaster[[#This Row],[Age]]&lt;45,"35-44",tbl_HRMaster[[#This Row],[Age]]&lt;55,"45-54",TRUE,"Above 54")</f>
        <v>25-34</v>
      </c>
      <c r="AD2942" s="5" t="str">
        <f>_xlfn.IFS(
tbl_HRMaster[[#This Row],[YearsAtCompany]]&lt;2,"&lt; 2 Years",
tbl_HRMaster[[#This Row],[YearsAtCompany]]&lt;5,"2-4 Years",
tbl_HRMaster[[#This Row],[YearsAtCompany]]&lt;10,"5-9 Years",
TRUE,"10+ Years"
)</f>
        <v>2-4 Years</v>
      </c>
      <c r="AE2942" s="5">
        <f>IF(tbl_HRMaster[[#This Row],[Attrition]]="Yes",1,0)</f>
        <v>1</v>
      </c>
    </row>
    <row r="2943" spans="1:31" x14ac:dyDescent="0.25">
      <c r="A2943">
        <v>33</v>
      </c>
      <c r="B2943" t="s">
        <v>28</v>
      </c>
      <c r="C2943" t="s">
        <v>22</v>
      </c>
      <c r="D2943" t="s">
        <v>30</v>
      </c>
      <c r="E2943">
        <v>8</v>
      </c>
      <c r="F2943">
        <v>2</v>
      </c>
      <c r="G2943" t="s">
        <v>24</v>
      </c>
      <c r="H2943">
        <v>2011</v>
      </c>
      <c r="I2943" t="s">
        <v>34</v>
      </c>
      <c r="J2943">
        <v>4</v>
      </c>
      <c r="K2943" t="s">
        <v>42</v>
      </c>
      <c r="L2943" t="s">
        <v>32</v>
      </c>
      <c r="M2943">
        <v>29040</v>
      </c>
      <c r="N2943">
        <v>4</v>
      </c>
      <c r="O2943">
        <v>13</v>
      </c>
      <c r="P2943">
        <v>0</v>
      </c>
      <c r="Q2943">
        <v>5</v>
      </c>
      <c r="R2943">
        <v>2</v>
      </c>
      <c r="S2943">
        <v>2</v>
      </c>
      <c r="T2943">
        <v>2</v>
      </c>
      <c r="U2943">
        <v>2</v>
      </c>
      <c r="V2943">
        <f>COUNTIF(tbl_HRMaster[EmployeeID],tbl_HRMaster[[#This Row],[EmployeeID]])</f>
        <v>1</v>
      </c>
      <c r="W2943">
        <f>IFERROR(INDEX(tbl_EmployeeSurvey[EnvironmentSatisfaction],MATCH(tbl_HRMaster[[#This Row],[EmployeeID]],tbl_EmployeeSurvey[EmployeeID],0)),"Not Found")</f>
        <v>1</v>
      </c>
      <c r="X2943">
        <f>IFERROR(INDEX(tbl_EmployeeSurvey[JobSatisfaction],MATCH(tbl_HRMaster[[#This Row],[EmployeeID]],tbl_EmployeeSurvey[EmployeeID],0)),"Not Found")</f>
        <v>2</v>
      </c>
      <c r="Y2943" s="5">
        <f>IFERROR(INDEX(tbl_EmployeeSurvey[WorkLifeBalance],MATCH(tbl_HRMaster[[#This Row],[EmployeeID]],tbl_EmployeeSurvey[EmployeeID],0)),"Not Found")</f>
        <v>3</v>
      </c>
      <c r="Z2943" s="5">
        <f>IFERROR(VLOOKUP(tbl_HRMaster[[#This Row],[EmployeeID]],tbl_ManagerSurvey[[EmployeeID]:[PerformanceRating]],2,FALSE),"Not Found")</f>
        <v>3</v>
      </c>
      <c r="AA2943" s="5">
        <f>IFERROR(VLOOKUP(tbl_HRMaster[[#This Row],[EmployeeID]],tbl_ManagerSurvey[[EmployeeID]:[PerformanceRating]],3,FALSE),"Not Found")</f>
        <v>3</v>
      </c>
      <c r="AB2943" s="5" t="str">
        <f>IF(tbl_HRMaster[[#This Row],[Attrition]]="Yes","Left","Active")</f>
        <v>Left</v>
      </c>
      <c r="AC2943" s="5" t="str">
        <f>_xlfn.IFS(tbl_HRMaster[[#This Row],[Age]]&lt;25,"Under 25",tbl_HRMaster[[#This Row],[Age]]&lt;35,"25-34",tbl_HRMaster[[#This Row],[Age]]&lt;45,"35-44",tbl_HRMaster[[#This Row],[Age]]&lt;55,"45-54",TRUE,"Above 54")</f>
        <v>25-34</v>
      </c>
      <c r="AD2943" s="5" t="str">
        <f>_xlfn.IFS(
tbl_HRMaster[[#This Row],[YearsAtCompany]]&lt;2,"&lt; 2 Years",
tbl_HRMaster[[#This Row],[YearsAtCompany]]&lt;5,"2-4 Years",
tbl_HRMaster[[#This Row],[YearsAtCompany]]&lt;10,"5-9 Years",
TRUE,"10+ Years"
)</f>
        <v>2-4 Years</v>
      </c>
      <c r="AE2943" s="5">
        <f>IF(tbl_HRMaster[[#This Row],[Attrition]]="Yes",1,0)</f>
        <v>1</v>
      </c>
    </row>
    <row r="2944" spans="1:31" x14ac:dyDescent="0.25">
      <c r="A2944">
        <v>33</v>
      </c>
      <c r="B2944" t="s">
        <v>28</v>
      </c>
      <c r="C2944" t="s">
        <v>22</v>
      </c>
      <c r="D2944" t="s">
        <v>30</v>
      </c>
      <c r="E2944">
        <v>8</v>
      </c>
      <c r="F2944">
        <v>2</v>
      </c>
      <c r="G2944" t="s">
        <v>24</v>
      </c>
      <c r="H2944">
        <v>3481</v>
      </c>
      <c r="I2944" t="s">
        <v>34</v>
      </c>
      <c r="J2944">
        <v>4</v>
      </c>
      <c r="K2944" t="s">
        <v>42</v>
      </c>
      <c r="L2944" t="s">
        <v>32</v>
      </c>
      <c r="M2944">
        <v>29040</v>
      </c>
      <c r="N2944">
        <v>4</v>
      </c>
      <c r="O2944">
        <v>13</v>
      </c>
      <c r="P2944">
        <v>0</v>
      </c>
      <c r="Q2944">
        <v>5</v>
      </c>
      <c r="R2944">
        <v>2</v>
      </c>
      <c r="S2944">
        <v>2</v>
      </c>
      <c r="T2944">
        <v>2</v>
      </c>
      <c r="U2944">
        <v>2</v>
      </c>
      <c r="V2944">
        <f>COUNTIF(tbl_HRMaster[EmployeeID],tbl_HRMaster[[#This Row],[EmployeeID]])</f>
        <v>1</v>
      </c>
      <c r="W2944">
        <f>IFERROR(INDEX(tbl_EmployeeSurvey[EnvironmentSatisfaction],MATCH(tbl_HRMaster[[#This Row],[EmployeeID]],tbl_EmployeeSurvey[EmployeeID],0)),"Not Found")</f>
        <v>1</v>
      </c>
      <c r="X2944">
        <f>IFERROR(INDEX(tbl_EmployeeSurvey[JobSatisfaction],MATCH(tbl_HRMaster[[#This Row],[EmployeeID]],tbl_EmployeeSurvey[EmployeeID],0)),"Not Found")</f>
        <v>2</v>
      </c>
      <c r="Y2944" s="5">
        <f>IFERROR(INDEX(tbl_EmployeeSurvey[WorkLifeBalance],MATCH(tbl_HRMaster[[#This Row],[EmployeeID]],tbl_EmployeeSurvey[EmployeeID],0)),"Not Found")</f>
        <v>3</v>
      </c>
      <c r="Z2944" s="5">
        <f>IFERROR(VLOOKUP(tbl_HRMaster[[#This Row],[EmployeeID]],tbl_ManagerSurvey[[EmployeeID]:[PerformanceRating]],2,FALSE),"Not Found")</f>
        <v>3</v>
      </c>
      <c r="AA2944" s="5">
        <f>IFERROR(VLOOKUP(tbl_HRMaster[[#This Row],[EmployeeID]],tbl_ManagerSurvey[[EmployeeID]:[PerformanceRating]],3,FALSE),"Not Found")</f>
        <v>3</v>
      </c>
      <c r="AB2944" s="5" t="str">
        <f>IF(tbl_HRMaster[[#This Row],[Attrition]]="Yes","Left","Active")</f>
        <v>Left</v>
      </c>
      <c r="AC2944" s="5" t="str">
        <f>_xlfn.IFS(tbl_HRMaster[[#This Row],[Age]]&lt;25,"Under 25",tbl_HRMaster[[#This Row],[Age]]&lt;35,"25-34",tbl_HRMaster[[#This Row],[Age]]&lt;45,"35-44",tbl_HRMaster[[#This Row],[Age]]&lt;55,"45-54",TRUE,"Above 54")</f>
        <v>25-34</v>
      </c>
      <c r="AD2944" s="5" t="str">
        <f>_xlfn.IFS(
tbl_HRMaster[[#This Row],[YearsAtCompany]]&lt;2,"&lt; 2 Years",
tbl_HRMaster[[#This Row],[YearsAtCompany]]&lt;5,"2-4 Years",
tbl_HRMaster[[#This Row],[YearsAtCompany]]&lt;10,"5-9 Years",
TRUE,"10+ Years"
)</f>
        <v>2-4 Years</v>
      </c>
      <c r="AE2944" s="5">
        <f>IF(tbl_HRMaster[[#This Row],[Attrition]]="Yes",1,0)</f>
        <v>1</v>
      </c>
    </row>
    <row r="2945" spans="1:31" x14ac:dyDescent="0.25">
      <c r="A2945">
        <v>28</v>
      </c>
      <c r="B2945" t="s">
        <v>28</v>
      </c>
      <c r="C2945" t="s">
        <v>22</v>
      </c>
      <c r="D2945" t="s">
        <v>30</v>
      </c>
      <c r="E2945">
        <v>19</v>
      </c>
      <c r="F2945">
        <v>4</v>
      </c>
      <c r="G2945" t="s">
        <v>38</v>
      </c>
      <c r="H2945">
        <v>341</v>
      </c>
      <c r="I2945" t="s">
        <v>25</v>
      </c>
      <c r="J2945">
        <v>2</v>
      </c>
      <c r="K2945" t="s">
        <v>35</v>
      </c>
      <c r="L2945" t="s">
        <v>32</v>
      </c>
      <c r="M2945">
        <v>32040</v>
      </c>
      <c r="N2945">
        <v>6</v>
      </c>
      <c r="O2945">
        <v>16</v>
      </c>
      <c r="P2945">
        <v>1</v>
      </c>
      <c r="Q2945">
        <v>5</v>
      </c>
      <c r="R2945">
        <v>4</v>
      </c>
      <c r="S2945">
        <v>2</v>
      </c>
      <c r="T2945">
        <v>2</v>
      </c>
      <c r="U2945">
        <v>1</v>
      </c>
      <c r="V2945">
        <f>COUNTIF(tbl_HRMaster[EmployeeID],tbl_HRMaster[[#This Row],[EmployeeID]])</f>
        <v>1</v>
      </c>
      <c r="W2945">
        <f>IFERROR(INDEX(tbl_EmployeeSurvey[EnvironmentSatisfaction],MATCH(tbl_HRMaster[[#This Row],[EmployeeID]],tbl_EmployeeSurvey[EmployeeID],0)),"Not Found")</f>
        <v>3</v>
      </c>
      <c r="X2945">
        <f>IFERROR(INDEX(tbl_EmployeeSurvey[JobSatisfaction],MATCH(tbl_HRMaster[[#This Row],[EmployeeID]],tbl_EmployeeSurvey[EmployeeID],0)),"Not Found")</f>
        <v>3</v>
      </c>
      <c r="Y2945" s="5">
        <f>IFERROR(INDEX(tbl_EmployeeSurvey[WorkLifeBalance],MATCH(tbl_HRMaster[[#This Row],[EmployeeID]],tbl_EmployeeSurvey[EmployeeID],0)),"Not Found")</f>
        <v>2</v>
      </c>
      <c r="Z2945" s="5">
        <f>IFERROR(VLOOKUP(tbl_HRMaster[[#This Row],[EmployeeID]],tbl_ManagerSurvey[[EmployeeID]:[PerformanceRating]],2,FALSE),"Not Found")</f>
        <v>2</v>
      </c>
      <c r="AA2945" s="5">
        <f>IFERROR(VLOOKUP(tbl_HRMaster[[#This Row],[EmployeeID]],tbl_ManagerSurvey[[EmployeeID]:[PerformanceRating]],3,FALSE),"Not Found")</f>
        <v>3</v>
      </c>
      <c r="AB2945" s="5" t="str">
        <f>IF(tbl_HRMaster[[#This Row],[Attrition]]="Yes","Left","Active")</f>
        <v>Left</v>
      </c>
      <c r="AC2945" s="5" t="str">
        <f>_xlfn.IFS(tbl_HRMaster[[#This Row],[Age]]&lt;25,"Under 25",tbl_HRMaster[[#This Row],[Age]]&lt;35,"25-34",tbl_HRMaster[[#This Row],[Age]]&lt;45,"35-44",tbl_HRMaster[[#This Row],[Age]]&lt;55,"45-54",TRUE,"Above 54")</f>
        <v>25-34</v>
      </c>
      <c r="AD2945" s="5" t="str">
        <f>_xlfn.IFS(
tbl_HRMaster[[#This Row],[YearsAtCompany]]&lt;2,"&lt; 2 Years",
tbl_HRMaster[[#This Row],[YearsAtCompany]]&lt;5,"2-4 Years",
tbl_HRMaster[[#This Row],[YearsAtCompany]]&lt;10,"5-9 Years",
TRUE,"10+ Years"
)</f>
        <v>2-4 Years</v>
      </c>
      <c r="AE2945" s="5">
        <f>IF(tbl_HRMaster[[#This Row],[Attrition]]="Yes",1,0)</f>
        <v>1</v>
      </c>
    </row>
    <row r="2946" spans="1:31" x14ac:dyDescent="0.25">
      <c r="A2946">
        <v>28</v>
      </c>
      <c r="B2946" t="s">
        <v>28</v>
      </c>
      <c r="C2946" t="s">
        <v>22</v>
      </c>
      <c r="D2946" t="s">
        <v>30</v>
      </c>
      <c r="E2946">
        <v>19</v>
      </c>
      <c r="F2946">
        <v>4</v>
      </c>
      <c r="G2946" t="s">
        <v>38</v>
      </c>
      <c r="H2946">
        <v>1811</v>
      </c>
      <c r="I2946" t="s">
        <v>25</v>
      </c>
      <c r="J2946">
        <v>2</v>
      </c>
      <c r="K2946" t="s">
        <v>35</v>
      </c>
      <c r="L2946" t="s">
        <v>32</v>
      </c>
      <c r="M2946">
        <v>32040</v>
      </c>
      <c r="N2946">
        <v>6</v>
      </c>
      <c r="O2946">
        <v>16</v>
      </c>
      <c r="P2946">
        <v>1</v>
      </c>
      <c r="Q2946">
        <v>5</v>
      </c>
      <c r="R2946">
        <v>4</v>
      </c>
      <c r="S2946">
        <v>2</v>
      </c>
      <c r="T2946">
        <v>2</v>
      </c>
      <c r="U2946">
        <v>1</v>
      </c>
      <c r="V2946">
        <f>COUNTIF(tbl_HRMaster[EmployeeID],tbl_HRMaster[[#This Row],[EmployeeID]])</f>
        <v>1</v>
      </c>
      <c r="W2946">
        <f>IFERROR(INDEX(tbl_EmployeeSurvey[EnvironmentSatisfaction],MATCH(tbl_HRMaster[[#This Row],[EmployeeID]],tbl_EmployeeSurvey[EmployeeID],0)),"Not Found")</f>
        <v>3</v>
      </c>
      <c r="X2946">
        <f>IFERROR(INDEX(tbl_EmployeeSurvey[JobSatisfaction],MATCH(tbl_HRMaster[[#This Row],[EmployeeID]],tbl_EmployeeSurvey[EmployeeID],0)),"Not Found")</f>
        <v>3</v>
      </c>
      <c r="Y2946" s="5">
        <f>IFERROR(INDEX(tbl_EmployeeSurvey[WorkLifeBalance],MATCH(tbl_HRMaster[[#This Row],[EmployeeID]],tbl_EmployeeSurvey[EmployeeID],0)),"Not Found")</f>
        <v>2</v>
      </c>
      <c r="Z2946" s="5">
        <f>IFERROR(VLOOKUP(tbl_HRMaster[[#This Row],[EmployeeID]],tbl_ManagerSurvey[[EmployeeID]:[PerformanceRating]],2,FALSE),"Not Found")</f>
        <v>2</v>
      </c>
      <c r="AA2946" s="5">
        <f>IFERROR(VLOOKUP(tbl_HRMaster[[#This Row],[EmployeeID]],tbl_ManagerSurvey[[EmployeeID]:[PerformanceRating]],3,FALSE),"Not Found")</f>
        <v>3</v>
      </c>
      <c r="AB2946" s="5" t="str">
        <f>IF(tbl_HRMaster[[#This Row],[Attrition]]="Yes","Left","Active")</f>
        <v>Left</v>
      </c>
      <c r="AC2946" s="5" t="str">
        <f>_xlfn.IFS(tbl_HRMaster[[#This Row],[Age]]&lt;25,"Under 25",tbl_HRMaster[[#This Row],[Age]]&lt;35,"25-34",tbl_HRMaster[[#This Row],[Age]]&lt;45,"35-44",tbl_HRMaster[[#This Row],[Age]]&lt;55,"45-54",TRUE,"Above 54")</f>
        <v>25-34</v>
      </c>
      <c r="AD2946" s="5" t="str">
        <f>_xlfn.IFS(
tbl_HRMaster[[#This Row],[YearsAtCompany]]&lt;2,"&lt; 2 Years",
tbl_HRMaster[[#This Row],[YearsAtCompany]]&lt;5,"2-4 Years",
tbl_HRMaster[[#This Row],[YearsAtCompany]]&lt;10,"5-9 Years",
TRUE,"10+ Years"
)</f>
        <v>2-4 Years</v>
      </c>
      <c r="AE2946" s="5">
        <f>IF(tbl_HRMaster[[#This Row],[Attrition]]="Yes",1,0)</f>
        <v>1</v>
      </c>
    </row>
    <row r="2947" spans="1:31" x14ac:dyDescent="0.25">
      <c r="A2947">
        <v>28</v>
      </c>
      <c r="B2947" t="s">
        <v>28</v>
      </c>
      <c r="C2947" t="s">
        <v>22</v>
      </c>
      <c r="D2947" t="s">
        <v>30</v>
      </c>
      <c r="E2947">
        <v>19</v>
      </c>
      <c r="F2947">
        <v>4</v>
      </c>
      <c r="G2947" t="s">
        <v>38</v>
      </c>
      <c r="H2947">
        <v>3281</v>
      </c>
      <c r="I2947" t="s">
        <v>25</v>
      </c>
      <c r="J2947">
        <v>2</v>
      </c>
      <c r="K2947" t="s">
        <v>35</v>
      </c>
      <c r="L2947" t="s">
        <v>32</v>
      </c>
      <c r="M2947">
        <v>32040</v>
      </c>
      <c r="N2947">
        <v>6</v>
      </c>
      <c r="O2947">
        <v>16</v>
      </c>
      <c r="P2947">
        <v>1</v>
      </c>
      <c r="Q2947">
        <v>5</v>
      </c>
      <c r="R2947">
        <v>4</v>
      </c>
      <c r="S2947">
        <v>2</v>
      </c>
      <c r="T2947">
        <v>2</v>
      </c>
      <c r="U2947">
        <v>1</v>
      </c>
      <c r="V2947">
        <f>COUNTIF(tbl_HRMaster[EmployeeID],tbl_HRMaster[[#This Row],[EmployeeID]])</f>
        <v>1</v>
      </c>
      <c r="W2947">
        <f>IFERROR(INDEX(tbl_EmployeeSurvey[EnvironmentSatisfaction],MATCH(tbl_HRMaster[[#This Row],[EmployeeID]],tbl_EmployeeSurvey[EmployeeID],0)),"Not Found")</f>
        <v>3</v>
      </c>
      <c r="X2947">
        <f>IFERROR(INDEX(tbl_EmployeeSurvey[JobSatisfaction],MATCH(tbl_HRMaster[[#This Row],[EmployeeID]],tbl_EmployeeSurvey[EmployeeID],0)),"Not Found")</f>
        <v>3</v>
      </c>
      <c r="Y2947" s="5">
        <f>IFERROR(INDEX(tbl_EmployeeSurvey[WorkLifeBalance],MATCH(tbl_HRMaster[[#This Row],[EmployeeID]],tbl_EmployeeSurvey[EmployeeID],0)),"Not Found")</f>
        <v>2</v>
      </c>
      <c r="Z2947" s="5">
        <f>IFERROR(VLOOKUP(tbl_HRMaster[[#This Row],[EmployeeID]],tbl_ManagerSurvey[[EmployeeID]:[PerformanceRating]],2,FALSE),"Not Found")</f>
        <v>2</v>
      </c>
      <c r="AA2947" s="5">
        <f>IFERROR(VLOOKUP(tbl_HRMaster[[#This Row],[EmployeeID]],tbl_ManagerSurvey[[EmployeeID]:[PerformanceRating]],3,FALSE),"Not Found")</f>
        <v>3</v>
      </c>
      <c r="AB2947" s="5" t="str">
        <f>IF(tbl_HRMaster[[#This Row],[Attrition]]="Yes","Left","Active")</f>
        <v>Left</v>
      </c>
      <c r="AC2947" s="5" t="str">
        <f>_xlfn.IFS(tbl_HRMaster[[#This Row],[Age]]&lt;25,"Under 25",tbl_HRMaster[[#This Row],[Age]]&lt;35,"25-34",tbl_HRMaster[[#This Row],[Age]]&lt;45,"35-44",tbl_HRMaster[[#This Row],[Age]]&lt;55,"45-54",TRUE,"Above 54")</f>
        <v>25-34</v>
      </c>
      <c r="AD2947" s="5" t="str">
        <f>_xlfn.IFS(
tbl_HRMaster[[#This Row],[YearsAtCompany]]&lt;2,"&lt; 2 Years",
tbl_HRMaster[[#This Row],[YearsAtCompany]]&lt;5,"2-4 Years",
tbl_HRMaster[[#This Row],[YearsAtCompany]]&lt;10,"5-9 Years",
TRUE,"10+ Years"
)</f>
        <v>2-4 Years</v>
      </c>
      <c r="AE2947" s="5">
        <f>IF(tbl_HRMaster[[#This Row],[Attrition]]="Yes",1,0)</f>
        <v>1</v>
      </c>
    </row>
    <row r="2948" spans="1:31" x14ac:dyDescent="0.25">
      <c r="A2948">
        <v>35</v>
      </c>
      <c r="B2948" t="s">
        <v>21</v>
      </c>
      <c r="C2948" t="s">
        <v>22</v>
      </c>
      <c r="D2948" t="s">
        <v>30</v>
      </c>
      <c r="E2948">
        <v>4</v>
      </c>
      <c r="F2948">
        <v>3</v>
      </c>
      <c r="G2948" t="s">
        <v>24</v>
      </c>
      <c r="H2948">
        <v>1165</v>
      </c>
      <c r="I2948" t="s">
        <v>34</v>
      </c>
      <c r="J2948">
        <v>2</v>
      </c>
      <c r="K2948" t="s">
        <v>26</v>
      </c>
      <c r="L2948" t="s">
        <v>27</v>
      </c>
      <c r="M2948">
        <v>78980</v>
      </c>
      <c r="N2948">
        <v>7</v>
      </c>
      <c r="O2948">
        <v>15</v>
      </c>
      <c r="P2948">
        <v>0</v>
      </c>
      <c r="Q2948">
        <v>5</v>
      </c>
      <c r="R2948">
        <v>2</v>
      </c>
      <c r="S2948">
        <v>2</v>
      </c>
      <c r="T2948">
        <v>2</v>
      </c>
      <c r="U2948">
        <v>2</v>
      </c>
      <c r="V2948">
        <f>COUNTIF(tbl_HRMaster[EmployeeID],tbl_HRMaster[[#This Row],[EmployeeID]])</f>
        <v>1</v>
      </c>
      <c r="W2948">
        <f>IFERROR(INDEX(tbl_EmployeeSurvey[EnvironmentSatisfaction],MATCH(tbl_HRMaster[[#This Row],[EmployeeID]],tbl_EmployeeSurvey[EmployeeID],0)),"Not Found")</f>
        <v>4</v>
      </c>
      <c r="X2948">
        <f>IFERROR(INDEX(tbl_EmployeeSurvey[JobSatisfaction],MATCH(tbl_HRMaster[[#This Row],[EmployeeID]],tbl_EmployeeSurvey[EmployeeID],0)),"Not Found")</f>
        <v>3</v>
      </c>
      <c r="Y2948" s="5">
        <f>IFERROR(INDEX(tbl_EmployeeSurvey[WorkLifeBalance],MATCH(tbl_HRMaster[[#This Row],[EmployeeID]],tbl_EmployeeSurvey[EmployeeID],0)),"Not Found")</f>
        <v>3</v>
      </c>
      <c r="Z2948" s="5">
        <f>IFERROR(VLOOKUP(tbl_HRMaster[[#This Row],[EmployeeID]],tbl_ManagerSurvey[[EmployeeID]:[PerformanceRating]],2,FALSE),"Not Found")</f>
        <v>2</v>
      </c>
      <c r="AA2948" s="5">
        <f>IFERROR(VLOOKUP(tbl_HRMaster[[#This Row],[EmployeeID]],tbl_ManagerSurvey[[EmployeeID]:[PerformanceRating]],3,FALSE),"Not Found")</f>
        <v>3</v>
      </c>
      <c r="AB2948" s="5" t="str">
        <f>IF(tbl_HRMaster[[#This Row],[Attrition]]="Yes","Left","Active")</f>
        <v>Active</v>
      </c>
      <c r="AC2948" s="5" t="str">
        <f>_xlfn.IFS(tbl_HRMaster[[#This Row],[Age]]&lt;25,"Under 25",tbl_HRMaster[[#This Row],[Age]]&lt;35,"25-34",tbl_HRMaster[[#This Row],[Age]]&lt;45,"35-44",tbl_HRMaster[[#This Row],[Age]]&lt;55,"45-54",TRUE,"Above 54")</f>
        <v>35-44</v>
      </c>
      <c r="AD2948" s="5" t="str">
        <f>_xlfn.IFS(
tbl_HRMaster[[#This Row],[YearsAtCompany]]&lt;2,"&lt; 2 Years",
tbl_HRMaster[[#This Row],[YearsAtCompany]]&lt;5,"2-4 Years",
tbl_HRMaster[[#This Row],[YearsAtCompany]]&lt;10,"5-9 Years",
TRUE,"10+ Years"
)</f>
        <v>2-4 Years</v>
      </c>
      <c r="AE2948" s="5">
        <f>IF(tbl_HRMaster[[#This Row],[Attrition]]="Yes",1,0)</f>
        <v>0</v>
      </c>
    </row>
    <row r="2949" spans="1:31" x14ac:dyDescent="0.25">
      <c r="A2949">
        <v>35</v>
      </c>
      <c r="B2949" t="s">
        <v>21</v>
      </c>
      <c r="C2949" t="s">
        <v>22</v>
      </c>
      <c r="D2949" t="s">
        <v>30</v>
      </c>
      <c r="E2949">
        <v>4</v>
      </c>
      <c r="F2949">
        <v>3</v>
      </c>
      <c r="G2949" t="s">
        <v>24</v>
      </c>
      <c r="H2949">
        <v>2635</v>
      </c>
      <c r="I2949" t="s">
        <v>34</v>
      </c>
      <c r="J2949">
        <v>2</v>
      </c>
      <c r="K2949" t="s">
        <v>26</v>
      </c>
      <c r="L2949" t="s">
        <v>27</v>
      </c>
      <c r="M2949">
        <v>78980</v>
      </c>
      <c r="N2949">
        <v>7</v>
      </c>
      <c r="O2949">
        <v>15</v>
      </c>
      <c r="P2949">
        <v>0</v>
      </c>
      <c r="Q2949">
        <v>5</v>
      </c>
      <c r="R2949">
        <v>2</v>
      </c>
      <c r="S2949">
        <v>2</v>
      </c>
      <c r="T2949">
        <v>2</v>
      </c>
      <c r="U2949">
        <v>2</v>
      </c>
      <c r="V2949">
        <f>COUNTIF(tbl_HRMaster[EmployeeID],tbl_HRMaster[[#This Row],[EmployeeID]])</f>
        <v>1</v>
      </c>
      <c r="W2949">
        <f>IFERROR(INDEX(tbl_EmployeeSurvey[EnvironmentSatisfaction],MATCH(tbl_HRMaster[[#This Row],[EmployeeID]],tbl_EmployeeSurvey[EmployeeID],0)),"Not Found")</f>
        <v>4</v>
      </c>
      <c r="X2949">
        <f>IFERROR(INDEX(tbl_EmployeeSurvey[JobSatisfaction],MATCH(tbl_HRMaster[[#This Row],[EmployeeID]],tbl_EmployeeSurvey[EmployeeID],0)),"Not Found")</f>
        <v>3</v>
      </c>
      <c r="Y2949" s="5">
        <f>IFERROR(INDEX(tbl_EmployeeSurvey[WorkLifeBalance],MATCH(tbl_HRMaster[[#This Row],[EmployeeID]],tbl_EmployeeSurvey[EmployeeID],0)),"Not Found")</f>
        <v>3</v>
      </c>
      <c r="Z2949" s="5">
        <f>IFERROR(VLOOKUP(tbl_HRMaster[[#This Row],[EmployeeID]],tbl_ManagerSurvey[[EmployeeID]:[PerformanceRating]],2,FALSE),"Not Found")</f>
        <v>2</v>
      </c>
      <c r="AA2949" s="5">
        <f>IFERROR(VLOOKUP(tbl_HRMaster[[#This Row],[EmployeeID]],tbl_ManagerSurvey[[EmployeeID]:[PerformanceRating]],3,FALSE),"Not Found")</f>
        <v>3</v>
      </c>
      <c r="AB2949" s="5" t="str">
        <f>IF(tbl_HRMaster[[#This Row],[Attrition]]="Yes","Left","Active")</f>
        <v>Active</v>
      </c>
      <c r="AC2949" s="5" t="str">
        <f>_xlfn.IFS(tbl_HRMaster[[#This Row],[Age]]&lt;25,"Under 25",tbl_HRMaster[[#This Row],[Age]]&lt;35,"25-34",tbl_HRMaster[[#This Row],[Age]]&lt;45,"35-44",tbl_HRMaster[[#This Row],[Age]]&lt;55,"45-54",TRUE,"Above 54")</f>
        <v>35-44</v>
      </c>
      <c r="AD2949" s="5" t="str">
        <f>_xlfn.IFS(
tbl_HRMaster[[#This Row],[YearsAtCompany]]&lt;2,"&lt; 2 Years",
tbl_HRMaster[[#This Row],[YearsAtCompany]]&lt;5,"2-4 Years",
tbl_HRMaster[[#This Row],[YearsAtCompany]]&lt;10,"5-9 Years",
TRUE,"10+ Years"
)</f>
        <v>2-4 Years</v>
      </c>
      <c r="AE2949" s="5">
        <f>IF(tbl_HRMaster[[#This Row],[Attrition]]="Yes",1,0)</f>
        <v>0</v>
      </c>
    </row>
    <row r="2950" spans="1:31" x14ac:dyDescent="0.25">
      <c r="A2950">
        <v>35</v>
      </c>
      <c r="B2950" t="s">
        <v>21</v>
      </c>
      <c r="C2950" t="s">
        <v>22</v>
      </c>
      <c r="D2950" t="s">
        <v>30</v>
      </c>
      <c r="E2950">
        <v>4</v>
      </c>
      <c r="F2950">
        <v>3</v>
      </c>
      <c r="G2950" t="s">
        <v>24</v>
      </c>
      <c r="H2950">
        <v>4105</v>
      </c>
      <c r="I2950" t="s">
        <v>34</v>
      </c>
      <c r="J2950">
        <v>2</v>
      </c>
      <c r="K2950" t="s">
        <v>26</v>
      </c>
      <c r="L2950" t="s">
        <v>27</v>
      </c>
      <c r="M2950">
        <v>78980</v>
      </c>
      <c r="N2950">
        <v>7</v>
      </c>
      <c r="O2950">
        <v>15</v>
      </c>
      <c r="P2950">
        <v>0</v>
      </c>
      <c r="Q2950">
        <v>5</v>
      </c>
      <c r="R2950">
        <v>2</v>
      </c>
      <c r="S2950">
        <v>2</v>
      </c>
      <c r="T2950">
        <v>2</v>
      </c>
      <c r="U2950">
        <v>2</v>
      </c>
      <c r="V2950">
        <f>COUNTIF(tbl_HRMaster[EmployeeID],tbl_HRMaster[[#This Row],[EmployeeID]])</f>
        <v>1</v>
      </c>
      <c r="W2950">
        <f>IFERROR(INDEX(tbl_EmployeeSurvey[EnvironmentSatisfaction],MATCH(tbl_HRMaster[[#This Row],[EmployeeID]],tbl_EmployeeSurvey[EmployeeID],0)),"Not Found")</f>
        <v>4</v>
      </c>
      <c r="X2950">
        <f>IFERROR(INDEX(tbl_EmployeeSurvey[JobSatisfaction],MATCH(tbl_HRMaster[[#This Row],[EmployeeID]],tbl_EmployeeSurvey[EmployeeID],0)),"Not Found")</f>
        <v>3</v>
      </c>
      <c r="Y2950" s="5">
        <f>IFERROR(INDEX(tbl_EmployeeSurvey[WorkLifeBalance],MATCH(tbl_HRMaster[[#This Row],[EmployeeID]],tbl_EmployeeSurvey[EmployeeID],0)),"Not Found")</f>
        <v>3</v>
      </c>
      <c r="Z2950" s="5">
        <f>IFERROR(VLOOKUP(tbl_HRMaster[[#This Row],[EmployeeID]],tbl_ManagerSurvey[[EmployeeID]:[PerformanceRating]],2,FALSE),"Not Found")</f>
        <v>2</v>
      </c>
      <c r="AA2950" s="5">
        <f>IFERROR(VLOOKUP(tbl_HRMaster[[#This Row],[EmployeeID]],tbl_ManagerSurvey[[EmployeeID]:[PerformanceRating]],3,FALSE),"Not Found")</f>
        <v>3</v>
      </c>
      <c r="AB2950" s="5" t="str">
        <f>IF(tbl_HRMaster[[#This Row],[Attrition]]="Yes","Left","Active")</f>
        <v>Active</v>
      </c>
      <c r="AC2950" s="5" t="str">
        <f>_xlfn.IFS(tbl_HRMaster[[#This Row],[Age]]&lt;25,"Under 25",tbl_HRMaster[[#This Row],[Age]]&lt;35,"25-34",tbl_HRMaster[[#This Row],[Age]]&lt;45,"35-44",tbl_HRMaster[[#This Row],[Age]]&lt;55,"45-54",TRUE,"Above 54")</f>
        <v>35-44</v>
      </c>
      <c r="AD2950" s="5" t="str">
        <f>_xlfn.IFS(
tbl_HRMaster[[#This Row],[YearsAtCompany]]&lt;2,"&lt; 2 Years",
tbl_HRMaster[[#This Row],[YearsAtCompany]]&lt;5,"2-4 Years",
tbl_HRMaster[[#This Row],[YearsAtCompany]]&lt;10,"5-9 Years",
TRUE,"10+ Years"
)</f>
        <v>2-4 Years</v>
      </c>
      <c r="AE2950" s="5">
        <f>IF(tbl_HRMaster[[#This Row],[Attrition]]="Yes",1,0)</f>
        <v>0</v>
      </c>
    </row>
    <row r="2951" spans="1:31" x14ac:dyDescent="0.25">
      <c r="A2951">
        <v>27</v>
      </c>
      <c r="B2951" t="s">
        <v>21</v>
      </c>
      <c r="C2951" t="s">
        <v>36</v>
      </c>
      <c r="D2951" t="s">
        <v>30</v>
      </c>
      <c r="E2951">
        <v>3</v>
      </c>
      <c r="F2951">
        <v>3</v>
      </c>
      <c r="G2951" t="s">
        <v>38</v>
      </c>
      <c r="H2951">
        <v>1374</v>
      </c>
      <c r="I2951" t="s">
        <v>34</v>
      </c>
      <c r="J2951">
        <v>1</v>
      </c>
      <c r="K2951" t="s">
        <v>26</v>
      </c>
      <c r="L2951" t="s">
        <v>41</v>
      </c>
      <c r="M2951">
        <v>27830</v>
      </c>
      <c r="N2951">
        <v>6</v>
      </c>
      <c r="O2951">
        <v>16</v>
      </c>
      <c r="P2951">
        <v>1</v>
      </c>
      <c r="Q2951">
        <v>6</v>
      </c>
      <c r="R2951">
        <v>2</v>
      </c>
      <c r="S2951">
        <v>2</v>
      </c>
      <c r="T2951">
        <v>2</v>
      </c>
      <c r="U2951">
        <v>2</v>
      </c>
      <c r="V2951">
        <f>COUNTIF(tbl_HRMaster[EmployeeID],tbl_HRMaster[[#This Row],[EmployeeID]])</f>
        <v>1</v>
      </c>
      <c r="W2951">
        <f>IFERROR(INDEX(tbl_EmployeeSurvey[EnvironmentSatisfaction],MATCH(tbl_HRMaster[[#This Row],[EmployeeID]],tbl_EmployeeSurvey[EmployeeID],0)),"Not Found")</f>
        <v>4</v>
      </c>
      <c r="X2951">
        <f>IFERROR(INDEX(tbl_EmployeeSurvey[JobSatisfaction],MATCH(tbl_HRMaster[[#This Row],[EmployeeID]],tbl_EmployeeSurvey[EmployeeID],0)),"Not Found")</f>
        <v>2</v>
      </c>
      <c r="Y2951" s="5">
        <f>IFERROR(INDEX(tbl_EmployeeSurvey[WorkLifeBalance],MATCH(tbl_HRMaster[[#This Row],[EmployeeID]],tbl_EmployeeSurvey[EmployeeID],0)),"Not Found")</f>
        <v>1</v>
      </c>
      <c r="Z2951" s="5">
        <f>IFERROR(VLOOKUP(tbl_HRMaster[[#This Row],[EmployeeID]],tbl_ManagerSurvey[[EmployeeID]:[PerformanceRating]],2,FALSE),"Not Found")</f>
        <v>4</v>
      </c>
      <c r="AA2951" s="5">
        <f>IFERROR(VLOOKUP(tbl_HRMaster[[#This Row],[EmployeeID]],tbl_ManagerSurvey[[EmployeeID]:[PerformanceRating]],3,FALSE),"Not Found")</f>
        <v>3</v>
      </c>
      <c r="AB2951" s="5" t="str">
        <f>IF(tbl_HRMaster[[#This Row],[Attrition]]="Yes","Left","Active")</f>
        <v>Active</v>
      </c>
      <c r="AC2951" s="5" t="str">
        <f>_xlfn.IFS(tbl_HRMaster[[#This Row],[Age]]&lt;25,"Under 25",tbl_HRMaster[[#This Row],[Age]]&lt;35,"25-34",tbl_HRMaster[[#This Row],[Age]]&lt;45,"35-44",tbl_HRMaster[[#This Row],[Age]]&lt;55,"45-54",TRUE,"Above 54")</f>
        <v>25-34</v>
      </c>
      <c r="AD2951" s="5" t="str">
        <f>_xlfn.IFS(
tbl_HRMaster[[#This Row],[YearsAtCompany]]&lt;2,"&lt; 2 Years",
tbl_HRMaster[[#This Row],[YearsAtCompany]]&lt;5,"2-4 Years",
tbl_HRMaster[[#This Row],[YearsAtCompany]]&lt;10,"5-9 Years",
TRUE,"10+ Years"
)</f>
        <v>2-4 Years</v>
      </c>
      <c r="AE2951" s="5">
        <f>IF(tbl_HRMaster[[#This Row],[Attrition]]="Yes",1,0)</f>
        <v>0</v>
      </c>
    </row>
    <row r="2952" spans="1:31" x14ac:dyDescent="0.25">
      <c r="A2952">
        <v>27</v>
      </c>
      <c r="B2952" t="s">
        <v>21</v>
      </c>
      <c r="C2952" t="s">
        <v>36</v>
      </c>
      <c r="D2952" t="s">
        <v>30</v>
      </c>
      <c r="E2952">
        <v>3</v>
      </c>
      <c r="F2952">
        <v>3</v>
      </c>
      <c r="G2952" t="s">
        <v>38</v>
      </c>
      <c r="H2952">
        <v>2844</v>
      </c>
      <c r="I2952" t="s">
        <v>34</v>
      </c>
      <c r="J2952">
        <v>1</v>
      </c>
      <c r="K2952" t="s">
        <v>26</v>
      </c>
      <c r="L2952" t="s">
        <v>41</v>
      </c>
      <c r="M2952">
        <v>27830</v>
      </c>
      <c r="N2952">
        <v>6</v>
      </c>
      <c r="O2952">
        <v>16</v>
      </c>
      <c r="P2952">
        <v>1</v>
      </c>
      <c r="Q2952">
        <v>6</v>
      </c>
      <c r="R2952">
        <v>2</v>
      </c>
      <c r="S2952">
        <v>2</v>
      </c>
      <c r="T2952">
        <v>2</v>
      </c>
      <c r="U2952">
        <v>2</v>
      </c>
      <c r="V2952">
        <f>COUNTIF(tbl_HRMaster[EmployeeID],tbl_HRMaster[[#This Row],[EmployeeID]])</f>
        <v>1</v>
      </c>
      <c r="W2952">
        <f>IFERROR(INDEX(tbl_EmployeeSurvey[EnvironmentSatisfaction],MATCH(tbl_HRMaster[[#This Row],[EmployeeID]],tbl_EmployeeSurvey[EmployeeID],0)),"Not Found")</f>
        <v>4</v>
      </c>
      <c r="X2952">
        <f>IFERROR(INDEX(tbl_EmployeeSurvey[JobSatisfaction],MATCH(tbl_HRMaster[[#This Row],[EmployeeID]],tbl_EmployeeSurvey[EmployeeID],0)),"Not Found")</f>
        <v>2</v>
      </c>
      <c r="Y2952" s="5">
        <f>IFERROR(INDEX(tbl_EmployeeSurvey[WorkLifeBalance],MATCH(tbl_HRMaster[[#This Row],[EmployeeID]],tbl_EmployeeSurvey[EmployeeID],0)),"Not Found")</f>
        <v>1</v>
      </c>
      <c r="Z2952" s="5">
        <f>IFERROR(VLOOKUP(tbl_HRMaster[[#This Row],[EmployeeID]],tbl_ManagerSurvey[[EmployeeID]:[PerformanceRating]],2,FALSE),"Not Found")</f>
        <v>4</v>
      </c>
      <c r="AA2952" s="5">
        <f>IFERROR(VLOOKUP(tbl_HRMaster[[#This Row],[EmployeeID]],tbl_ManagerSurvey[[EmployeeID]:[PerformanceRating]],3,FALSE),"Not Found")</f>
        <v>3</v>
      </c>
      <c r="AB2952" s="5" t="str">
        <f>IF(tbl_HRMaster[[#This Row],[Attrition]]="Yes","Left","Active")</f>
        <v>Active</v>
      </c>
      <c r="AC2952" s="5" t="str">
        <f>_xlfn.IFS(tbl_HRMaster[[#This Row],[Age]]&lt;25,"Under 25",tbl_HRMaster[[#This Row],[Age]]&lt;35,"25-34",tbl_HRMaster[[#This Row],[Age]]&lt;45,"35-44",tbl_HRMaster[[#This Row],[Age]]&lt;55,"45-54",TRUE,"Above 54")</f>
        <v>25-34</v>
      </c>
      <c r="AD2952" s="5" t="str">
        <f>_xlfn.IFS(
tbl_HRMaster[[#This Row],[YearsAtCompany]]&lt;2,"&lt; 2 Years",
tbl_HRMaster[[#This Row],[YearsAtCompany]]&lt;5,"2-4 Years",
tbl_HRMaster[[#This Row],[YearsAtCompany]]&lt;10,"5-9 Years",
TRUE,"10+ Years"
)</f>
        <v>2-4 Years</v>
      </c>
      <c r="AE2952" s="5">
        <f>IF(tbl_HRMaster[[#This Row],[Attrition]]="Yes",1,0)</f>
        <v>0</v>
      </c>
    </row>
    <row r="2953" spans="1:31" x14ac:dyDescent="0.25">
      <c r="A2953">
        <v>27</v>
      </c>
      <c r="B2953" t="s">
        <v>21</v>
      </c>
      <c r="C2953" t="s">
        <v>36</v>
      </c>
      <c r="D2953" t="s">
        <v>30</v>
      </c>
      <c r="E2953">
        <v>3</v>
      </c>
      <c r="F2953">
        <v>3</v>
      </c>
      <c r="G2953" t="s">
        <v>38</v>
      </c>
      <c r="H2953">
        <v>4314</v>
      </c>
      <c r="I2953" t="s">
        <v>34</v>
      </c>
      <c r="J2953">
        <v>1</v>
      </c>
      <c r="K2953" t="s">
        <v>26</v>
      </c>
      <c r="L2953" t="s">
        <v>41</v>
      </c>
      <c r="M2953">
        <v>27830</v>
      </c>
      <c r="N2953">
        <v>6</v>
      </c>
      <c r="O2953">
        <v>16</v>
      </c>
      <c r="P2953">
        <v>1</v>
      </c>
      <c r="Q2953">
        <v>6</v>
      </c>
      <c r="R2953">
        <v>2</v>
      </c>
      <c r="S2953">
        <v>2</v>
      </c>
      <c r="T2953">
        <v>2</v>
      </c>
      <c r="U2953">
        <v>2</v>
      </c>
      <c r="V2953">
        <f>COUNTIF(tbl_HRMaster[EmployeeID],tbl_HRMaster[[#This Row],[EmployeeID]])</f>
        <v>1</v>
      </c>
      <c r="W2953">
        <f>IFERROR(INDEX(tbl_EmployeeSurvey[EnvironmentSatisfaction],MATCH(tbl_HRMaster[[#This Row],[EmployeeID]],tbl_EmployeeSurvey[EmployeeID],0)),"Not Found")</f>
        <v>4</v>
      </c>
      <c r="X2953">
        <f>IFERROR(INDEX(tbl_EmployeeSurvey[JobSatisfaction],MATCH(tbl_HRMaster[[#This Row],[EmployeeID]],tbl_EmployeeSurvey[EmployeeID],0)),"Not Found")</f>
        <v>2</v>
      </c>
      <c r="Y2953" s="5">
        <f>IFERROR(INDEX(tbl_EmployeeSurvey[WorkLifeBalance],MATCH(tbl_HRMaster[[#This Row],[EmployeeID]],tbl_EmployeeSurvey[EmployeeID],0)),"Not Found")</f>
        <v>1</v>
      </c>
      <c r="Z2953" s="5">
        <f>IFERROR(VLOOKUP(tbl_HRMaster[[#This Row],[EmployeeID]],tbl_ManagerSurvey[[EmployeeID]:[PerformanceRating]],2,FALSE),"Not Found")</f>
        <v>4</v>
      </c>
      <c r="AA2953" s="5">
        <f>IFERROR(VLOOKUP(tbl_HRMaster[[#This Row],[EmployeeID]],tbl_ManagerSurvey[[EmployeeID]:[PerformanceRating]],3,FALSE),"Not Found")</f>
        <v>3</v>
      </c>
      <c r="AB2953" s="5" t="str">
        <f>IF(tbl_HRMaster[[#This Row],[Attrition]]="Yes","Left","Active")</f>
        <v>Active</v>
      </c>
      <c r="AC2953" s="5" t="str">
        <f>_xlfn.IFS(tbl_HRMaster[[#This Row],[Age]]&lt;25,"Under 25",tbl_HRMaster[[#This Row],[Age]]&lt;35,"25-34",tbl_HRMaster[[#This Row],[Age]]&lt;45,"35-44",tbl_HRMaster[[#This Row],[Age]]&lt;55,"45-54",TRUE,"Above 54")</f>
        <v>25-34</v>
      </c>
      <c r="AD2953" s="5" t="str">
        <f>_xlfn.IFS(
tbl_HRMaster[[#This Row],[YearsAtCompany]]&lt;2,"&lt; 2 Years",
tbl_HRMaster[[#This Row],[YearsAtCompany]]&lt;5,"2-4 Years",
tbl_HRMaster[[#This Row],[YearsAtCompany]]&lt;10,"5-9 Years",
TRUE,"10+ Years"
)</f>
        <v>2-4 Years</v>
      </c>
      <c r="AE2953" s="5">
        <f>IF(tbl_HRMaster[[#This Row],[Attrition]]="Yes",1,0)</f>
        <v>0</v>
      </c>
    </row>
    <row r="2954" spans="1:31" x14ac:dyDescent="0.25">
      <c r="A2954">
        <v>25</v>
      </c>
      <c r="B2954" t="s">
        <v>21</v>
      </c>
      <c r="C2954" t="s">
        <v>22</v>
      </c>
      <c r="D2954" t="s">
        <v>23</v>
      </c>
      <c r="E2954">
        <v>29</v>
      </c>
      <c r="F2954">
        <v>1</v>
      </c>
      <c r="G2954" t="s">
        <v>38</v>
      </c>
      <c r="H2954">
        <v>1351</v>
      </c>
      <c r="I2954" t="s">
        <v>25</v>
      </c>
      <c r="J2954">
        <v>3</v>
      </c>
      <c r="K2954" t="s">
        <v>31</v>
      </c>
      <c r="L2954" t="s">
        <v>27</v>
      </c>
      <c r="M2954">
        <v>30690</v>
      </c>
      <c r="N2954">
        <v>2</v>
      </c>
      <c r="O2954">
        <v>14</v>
      </c>
      <c r="P2954">
        <v>1</v>
      </c>
      <c r="Q2954">
        <v>6</v>
      </c>
      <c r="R2954">
        <v>3</v>
      </c>
      <c r="S2954">
        <v>2</v>
      </c>
      <c r="T2954">
        <v>2</v>
      </c>
      <c r="U2954">
        <v>2</v>
      </c>
      <c r="V2954">
        <f>COUNTIF(tbl_HRMaster[EmployeeID],tbl_HRMaster[[#This Row],[EmployeeID]])</f>
        <v>1</v>
      </c>
      <c r="W2954">
        <f>IFERROR(INDEX(tbl_EmployeeSurvey[EnvironmentSatisfaction],MATCH(tbl_HRMaster[[#This Row],[EmployeeID]],tbl_EmployeeSurvey[EmployeeID],0)),"Not Found")</f>
        <v>1</v>
      </c>
      <c r="X2954">
        <f>IFERROR(INDEX(tbl_EmployeeSurvey[JobSatisfaction],MATCH(tbl_HRMaster[[#This Row],[EmployeeID]],tbl_EmployeeSurvey[EmployeeID],0)),"Not Found")</f>
        <v>3</v>
      </c>
      <c r="Y2954" s="5">
        <f>IFERROR(INDEX(tbl_EmployeeSurvey[WorkLifeBalance],MATCH(tbl_HRMaster[[#This Row],[EmployeeID]],tbl_EmployeeSurvey[EmployeeID],0)),"Not Found")</f>
        <v>3</v>
      </c>
      <c r="Z2954" s="5">
        <f>IFERROR(VLOOKUP(tbl_HRMaster[[#This Row],[EmployeeID]],tbl_ManagerSurvey[[EmployeeID]:[PerformanceRating]],2,FALSE),"Not Found")</f>
        <v>2</v>
      </c>
      <c r="AA2954" s="5">
        <f>IFERROR(VLOOKUP(tbl_HRMaster[[#This Row],[EmployeeID]],tbl_ManagerSurvey[[EmployeeID]:[PerformanceRating]],3,FALSE),"Not Found")</f>
        <v>3</v>
      </c>
      <c r="AB2954" s="5" t="str">
        <f>IF(tbl_HRMaster[[#This Row],[Attrition]]="Yes","Left","Active")</f>
        <v>Active</v>
      </c>
      <c r="AC2954" s="5" t="str">
        <f>_xlfn.IFS(tbl_HRMaster[[#This Row],[Age]]&lt;25,"Under 25",tbl_HRMaster[[#This Row],[Age]]&lt;35,"25-34",tbl_HRMaster[[#This Row],[Age]]&lt;45,"35-44",tbl_HRMaster[[#This Row],[Age]]&lt;55,"45-54",TRUE,"Above 54")</f>
        <v>25-34</v>
      </c>
      <c r="AD2954" s="5" t="str">
        <f>_xlfn.IFS(
tbl_HRMaster[[#This Row],[YearsAtCompany]]&lt;2,"&lt; 2 Years",
tbl_HRMaster[[#This Row],[YearsAtCompany]]&lt;5,"2-4 Years",
tbl_HRMaster[[#This Row],[YearsAtCompany]]&lt;10,"5-9 Years",
TRUE,"10+ Years"
)</f>
        <v>2-4 Years</v>
      </c>
      <c r="AE2954" s="5">
        <f>IF(tbl_HRMaster[[#This Row],[Attrition]]="Yes",1,0)</f>
        <v>0</v>
      </c>
    </row>
    <row r="2955" spans="1:31" x14ac:dyDescent="0.25">
      <c r="A2955">
        <v>25</v>
      </c>
      <c r="B2955" t="s">
        <v>21</v>
      </c>
      <c r="C2955" t="s">
        <v>22</v>
      </c>
      <c r="D2955" t="s">
        <v>23</v>
      </c>
      <c r="E2955">
        <v>29</v>
      </c>
      <c r="F2955">
        <v>1</v>
      </c>
      <c r="G2955" t="s">
        <v>38</v>
      </c>
      <c r="H2955">
        <v>2821</v>
      </c>
      <c r="I2955" t="s">
        <v>25</v>
      </c>
      <c r="J2955">
        <v>3</v>
      </c>
      <c r="K2955" t="s">
        <v>31</v>
      </c>
      <c r="L2955" t="s">
        <v>27</v>
      </c>
      <c r="M2955">
        <v>30690</v>
      </c>
      <c r="N2955">
        <v>2</v>
      </c>
      <c r="O2955">
        <v>14</v>
      </c>
      <c r="P2955">
        <v>1</v>
      </c>
      <c r="Q2955">
        <v>6</v>
      </c>
      <c r="R2955">
        <v>3</v>
      </c>
      <c r="S2955">
        <v>2</v>
      </c>
      <c r="T2955">
        <v>2</v>
      </c>
      <c r="U2955">
        <v>2</v>
      </c>
      <c r="V2955">
        <f>COUNTIF(tbl_HRMaster[EmployeeID],tbl_HRMaster[[#This Row],[EmployeeID]])</f>
        <v>1</v>
      </c>
      <c r="W2955">
        <f>IFERROR(INDEX(tbl_EmployeeSurvey[EnvironmentSatisfaction],MATCH(tbl_HRMaster[[#This Row],[EmployeeID]],tbl_EmployeeSurvey[EmployeeID],0)),"Not Found")</f>
        <v>1</v>
      </c>
      <c r="X2955">
        <f>IFERROR(INDEX(tbl_EmployeeSurvey[JobSatisfaction],MATCH(tbl_HRMaster[[#This Row],[EmployeeID]],tbl_EmployeeSurvey[EmployeeID],0)),"Not Found")</f>
        <v>3</v>
      </c>
      <c r="Y2955" s="5">
        <f>IFERROR(INDEX(tbl_EmployeeSurvey[WorkLifeBalance],MATCH(tbl_HRMaster[[#This Row],[EmployeeID]],tbl_EmployeeSurvey[EmployeeID],0)),"Not Found")</f>
        <v>3</v>
      </c>
      <c r="Z2955" s="5">
        <f>IFERROR(VLOOKUP(tbl_HRMaster[[#This Row],[EmployeeID]],tbl_ManagerSurvey[[EmployeeID]:[PerformanceRating]],2,FALSE),"Not Found")</f>
        <v>2</v>
      </c>
      <c r="AA2955" s="5">
        <f>IFERROR(VLOOKUP(tbl_HRMaster[[#This Row],[EmployeeID]],tbl_ManagerSurvey[[EmployeeID]:[PerformanceRating]],3,FALSE),"Not Found")</f>
        <v>3</v>
      </c>
      <c r="AB2955" s="5" t="str">
        <f>IF(tbl_HRMaster[[#This Row],[Attrition]]="Yes","Left","Active")</f>
        <v>Active</v>
      </c>
      <c r="AC2955" s="5" t="str">
        <f>_xlfn.IFS(tbl_HRMaster[[#This Row],[Age]]&lt;25,"Under 25",tbl_HRMaster[[#This Row],[Age]]&lt;35,"25-34",tbl_HRMaster[[#This Row],[Age]]&lt;45,"35-44",tbl_HRMaster[[#This Row],[Age]]&lt;55,"45-54",TRUE,"Above 54")</f>
        <v>25-34</v>
      </c>
      <c r="AD2955" s="5" t="str">
        <f>_xlfn.IFS(
tbl_HRMaster[[#This Row],[YearsAtCompany]]&lt;2,"&lt; 2 Years",
tbl_HRMaster[[#This Row],[YearsAtCompany]]&lt;5,"2-4 Years",
tbl_HRMaster[[#This Row],[YearsAtCompany]]&lt;10,"5-9 Years",
TRUE,"10+ Years"
)</f>
        <v>2-4 Years</v>
      </c>
      <c r="AE2955" s="5">
        <f>IF(tbl_HRMaster[[#This Row],[Attrition]]="Yes",1,0)</f>
        <v>0</v>
      </c>
    </row>
    <row r="2956" spans="1:31" x14ac:dyDescent="0.25">
      <c r="A2956">
        <v>25</v>
      </c>
      <c r="B2956" t="s">
        <v>21</v>
      </c>
      <c r="C2956" t="s">
        <v>22</v>
      </c>
      <c r="D2956" t="s">
        <v>23</v>
      </c>
      <c r="E2956">
        <v>29</v>
      </c>
      <c r="F2956">
        <v>1</v>
      </c>
      <c r="G2956" t="s">
        <v>38</v>
      </c>
      <c r="H2956">
        <v>4291</v>
      </c>
      <c r="I2956" t="s">
        <v>25</v>
      </c>
      <c r="J2956">
        <v>3</v>
      </c>
      <c r="K2956" t="s">
        <v>31</v>
      </c>
      <c r="L2956" t="s">
        <v>27</v>
      </c>
      <c r="M2956">
        <v>30690</v>
      </c>
      <c r="N2956">
        <v>2</v>
      </c>
      <c r="O2956">
        <v>14</v>
      </c>
      <c r="P2956">
        <v>1</v>
      </c>
      <c r="Q2956">
        <v>6</v>
      </c>
      <c r="R2956">
        <v>3</v>
      </c>
      <c r="S2956">
        <v>2</v>
      </c>
      <c r="T2956">
        <v>2</v>
      </c>
      <c r="U2956">
        <v>2</v>
      </c>
      <c r="V2956">
        <f>COUNTIF(tbl_HRMaster[EmployeeID],tbl_HRMaster[[#This Row],[EmployeeID]])</f>
        <v>1</v>
      </c>
      <c r="W2956">
        <f>IFERROR(INDEX(tbl_EmployeeSurvey[EnvironmentSatisfaction],MATCH(tbl_HRMaster[[#This Row],[EmployeeID]],tbl_EmployeeSurvey[EmployeeID],0)),"Not Found")</f>
        <v>1</v>
      </c>
      <c r="X2956">
        <f>IFERROR(INDEX(tbl_EmployeeSurvey[JobSatisfaction],MATCH(tbl_HRMaster[[#This Row],[EmployeeID]],tbl_EmployeeSurvey[EmployeeID],0)),"Not Found")</f>
        <v>3</v>
      </c>
      <c r="Y2956" s="5">
        <f>IFERROR(INDEX(tbl_EmployeeSurvey[WorkLifeBalance],MATCH(tbl_HRMaster[[#This Row],[EmployeeID]],tbl_EmployeeSurvey[EmployeeID],0)),"Not Found")</f>
        <v>3</v>
      </c>
      <c r="Z2956" s="5">
        <f>IFERROR(VLOOKUP(tbl_HRMaster[[#This Row],[EmployeeID]],tbl_ManagerSurvey[[EmployeeID]:[PerformanceRating]],2,FALSE),"Not Found")</f>
        <v>2</v>
      </c>
      <c r="AA2956" s="5">
        <f>IFERROR(VLOOKUP(tbl_HRMaster[[#This Row],[EmployeeID]],tbl_ManagerSurvey[[EmployeeID]:[PerformanceRating]],3,FALSE),"Not Found")</f>
        <v>3</v>
      </c>
      <c r="AB2956" s="5" t="str">
        <f>IF(tbl_HRMaster[[#This Row],[Attrition]]="Yes","Left","Active")</f>
        <v>Active</v>
      </c>
      <c r="AC2956" s="5" t="str">
        <f>_xlfn.IFS(tbl_HRMaster[[#This Row],[Age]]&lt;25,"Under 25",tbl_HRMaster[[#This Row],[Age]]&lt;35,"25-34",tbl_HRMaster[[#This Row],[Age]]&lt;45,"35-44",tbl_HRMaster[[#This Row],[Age]]&lt;55,"45-54",TRUE,"Above 54")</f>
        <v>25-34</v>
      </c>
      <c r="AD2956" s="5" t="str">
        <f>_xlfn.IFS(
tbl_HRMaster[[#This Row],[YearsAtCompany]]&lt;2,"&lt; 2 Years",
tbl_HRMaster[[#This Row],[YearsAtCompany]]&lt;5,"2-4 Years",
tbl_HRMaster[[#This Row],[YearsAtCompany]]&lt;10,"5-9 Years",
TRUE,"10+ Years"
)</f>
        <v>2-4 Years</v>
      </c>
      <c r="AE2956" s="5">
        <f>IF(tbl_HRMaster[[#This Row],[Attrition]]="Yes",1,0)</f>
        <v>0</v>
      </c>
    </row>
    <row r="2957" spans="1:31" x14ac:dyDescent="0.25">
      <c r="A2957">
        <v>27</v>
      </c>
      <c r="B2957" t="s">
        <v>21</v>
      </c>
      <c r="C2957" t="s">
        <v>22</v>
      </c>
      <c r="D2957" t="s">
        <v>23</v>
      </c>
      <c r="E2957">
        <v>5</v>
      </c>
      <c r="F2957">
        <v>4</v>
      </c>
      <c r="G2957" t="s">
        <v>38</v>
      </c>
      <c r="H2957">
        <v>1217</v>
      </c>
      <c r="I2957" t="s">
        <v>25</v>
      </c>
      <c r="J2957">
        <v>4</v>
      </c>
      <c r="K2957" t="s">
        <v>42</v>
      </c>
      <c r="L2957" t="s">
        <v>27</v>
      </c>
      <c r="M2957">
        <v>44000</v>
      </c>
      <c r="N2957">
        <v>9</v>
      </c>
      <c r="O2957">
        <v>17</v>
      </c>
      <c r="P2957">
        <v>1</v>
      </c>
      <c r="Q2957">
        <v>6</v>
      </c>
      <c r="R2957">
        <v>3</v>
      </c>
      <c r="S2957">
        <v>2</v>
      </c>
      <c r="T2957">
        <v>2</v>
      </c>
      <c r="U2957">
        <v>2</v>
      </c>
      <c r="V2957">
        <f>COUNTIF(tbl_HRMaster[EmployeeID],tbl_HRMaster[[#This Row],[EmployeeID]])</f>
        <v>1</v>
      </c>
      <c r="W2957">
        <f>IFERROR(INDEX(tbl_EmployeeSurvey[EnvironmentSatisfaction],MATCH(tbl_HRMaster[[#This Row],[EmployeeID]],tbl_EmployeeSurvey[EmployeeID],0)),"Not Found")</f>
        <v>1</v>
      </c>
      <c r="X2957">
        <f>IFERROR(INDEX(tbl_EmployeeSurvey[JobSatisfaction],MATCH(tbl_HRMaster[[#This Row],[EmployeeID]],tbl_EmployeeSurvey[EmployeeID],0)),"Not Found")</f>
        <v>2</v>
      </c>
      <c r="Y2957" s="5">
        <f>IFERROR(INDEX(tbl_EmployeeSurvey[WorkLifeBalance],MATCH(tbl_HRMaster[[#This Row],[EmployeeID]],tbl_EmployeeSurvey[EmployeeID],0)),"Not Found")</f>
        <v>3</v>
      </c>
      <c r="Z2957" s="5">
        <f>IFERROR(VLOOKUP(tbl_HRMaster[[#This Row],[EmployeeID]],tbl_ManagerSurvey[[EmployeeID]:[PerformanceRating]],2,FALSE),"Not Found")</f>
        <v>2</v>
      </c>
      <c r="AA2957" s="5">
        <f>IFERROR(VLOOKUP(tbl_HRMaster[[#This Row],[EmployeeID]],tbl_ManagerSurvey[[EmployeeID]:[PerformanceRating]],3,FALSE),"Not Found")</f>
        <v>3</v>
      </c>
      <c r="AB2957" s="5" t="str">
        <f>IF(tbl_HRMaster[[#This Row],[Attrition]]="Yes","Left","Active")</f>
        <v>Active</v>
      </c>
      <c r="AC2957" s="5" t="str">
        <f>_xlfn.IFS(tbl_HRMaster[[#This Row],[Age]]&lt;25,"Under 25",tbl_HRMaster[[#This Row],[Age]]&lt;35,"25-34",tbl_HRMaster[[#This Row],[Age]]&lt;45,"35-44",tbl_HRMaster[[#This Row],[Age]]&lt;55,"45-54",TRUE,"Above 54")</f>
        <v>25-34</v>
      </c>
      <c r="AD2957" s="5" t="str">
        <f>_xlfn.IFS(
tbl_HRMaster[[#This Row],[YearsAtCompany]]&lt;2,"&lt; 2 Years",
tbl_HRMaster[[#This Row],[YearsAtCompany]]&lt;5,"2-4 Years",
tbl_HRMaster[[#This Row],[YearsAtCompany]]&lt;10,"5-9 Years",
TRUE,"10+ Years"
)</f>
        <v>2-4 Years</v>
      </c>
      <c r="AE2957" s="5">
        <f>IF(tbl_HRMaster[[#This Row],[Attrition]]="Yes",1,0)</f>
        <v>0</v>
      </c>
    </row>
    <row r="2958" spans="1:31" x14ac:dyDescent="0.25">
      <c r="A2958">
        <v>27</v>
      </c>
      <c r="B2958" t="s">
        <v>21</v>
      </c>
      <c r="C2958" t="s">
        <v>22</v>
      </c>
      <c r="D2958" t="s">
        <v>23</v>
      </c>
      <c r="E2958">
        <v>5</v>
      </c>
      <c r="F2958">
        <v>4</v>
      </c>
      <c r="G2958" t="s">
        <v>38</v>
      </c>
      <c r="H2958">
        <v>2687</v>
      </c>
      <c r="I2958" t="s">
        <v>25</v>
      </c>
      <c r="J2958">
        <v>4</v>
      </c>
      <c r="K2958" t="s">
        <v>42</v>
      </c>
      <c r="L2958" t="s">
        <v>27</v>
      </c>
      <c r="M2958">
        <v>44000</v>
      </c>
      <c r="N2958">
        <v>9</v>
      </c>
      <c r="O2958">
        <v>17</v>
      </c>
      <c r="P2958">
        <v>1</v>
      </c>
      <c r="Q2958">
        <v>6</v>
      </c>
      <c r="R2958">
        <v>3</v>
      </c>
      <c r="S2958">
        <v>2</v>
      </c>
      <c r="T2958">
        <v>2</v>
      </c>
      <c r="U2958">
        <v>2</v>
      </c>
      <c r="V2958">
        <f>COUNTIF(tbl_HRMaster[EmployeeID],tbl_HRMaster[[#This Row],[EmployeeID]])</f>
        <v>1</v>
      </c>
      <c r="W2958">
        <f>IFERROR(INDEX(tbl_EmployeeSurvey[EnvironmentSatisfaction],MATCH(tbl_HRMaster[[#This Row],[EmployeeID]],tbl_EmployeeSurvey[EmployeeID],0)),"Not Found")</f>
        <v>1</v>
      </c>
      <c r="X2958">
        <f>IFERROR(INDEX(tbl_EmployeeSurvey[JobSatisfaction],MATCH(tbl_HRMaster[[#This Row],[EmployeeID]],tbl_EmployeeSurvey[EmployeeID],0)),"Not Found")</f>
        <v>2</v>
      </c>
      <c r="Y2958" s="5">
        <f>IFERROR(INDEX(tbl_EmployeeSurvey[WorkLifeBalance],MATCH(tbl_HRMaster[[#This Row],[EmployeeID]],tbl_EmployeeSurvey[EmployeeID],0)),"Not Found")</f>
        <v>3</v>
      </c>
      <c r="Z2958" s="5">
        <f>IFERROR(VLOOKUP(tbl_HRMaster[[#This Row],[EmployeeID]],tbl_ManagerSurvey[[EmployeeID]:[PerformanceRating]],2,FALSE),"Not Found")</f>
        <v>2</v>
      </c>
      <c r="AA2958" s="5">
        <f>IFERROR(VLOOKUP(tbl_HRMaster[[#This Row],[EmployeeID]],tbl_ManagerSurvey[[EmployeeID]:[PerformanceRating]],3,FALSE),"Not Found")</f>
        <v>3</v>
      </c>
      <c r="AB2958" s="5" t="str">
        <f>IF(tbl_HRMaster[[#This Row],[Attrition]]="Yes","Left","Active")</f>
        <v>Active</v>
      </c>
      <c r="AC2958" s="5" t="str">
        <f>_xlfn.IFS(tbl_HRMaster[[#This Row],[Age]]&lt;25,"Under 25",tbl_HRMaster[[#This Row],[Age]]&lt;35,"25-34",tbl_HRMaster[[#This Row],[Age]]&lt;45,"35-44",tbl_HRMaster[[#This Row],[Age]]&lt;55,"45-54",TRUE,"Above 54")</f>
        <v>25-34</v>
      </c>
      <c r="AD2958" s="5" t="str">
        <f>_xlfn.IFS(
tbl_HRMaster[[#This Row],[YearsAtCompany]]&lt;2,"&lt; 2 Years",
tbl_HRMaster[[#This Row],[YearsAtCompany]]&lt;5,"2-4 Years",
tbl_HRMaster[[#This Row],[YearsAtCompany]]&lt;10,"5-9 Years",
TRUE,"10+ Years"
)</f>
        <v>2-4 Years</v>
      </c>
      <c r="AE2958" s="5">
        <f>IF(tbl_HRMaster[[#This Row],[Attrition]]="Yes",1,0)</f>
        <v>0</v>
      </c>
    </row>
    <row r="2959" spans="1:31" x14ac:dyDescent="0.25">
      <c r="A2959">
        <v>27</v>
      </c>
      <c r="B2959" t="s">
        <v>21</v>
      </c>
      <c r="C2959" t="s">
        <v>22</v>
      </c>
      <c r="D2959" t="s">
        <v>23</v>
      </c>
      <c r="E2959">
        <v>5</v>
      </c>
      <c r="F2959">
        <v>4</v>
      </c>
      <c r="G2959" t="s">
        <v>38</v>
      </c>
      <c r="H2959">
        <v>4157</v>
      </c>
      <c r="I2959" t="s">
        <v>25</v>
      </c>
      <c r="J2959">
        <v>4</v>
      </c>
      <c r="K2959" t="s">
        <v>42</v>
      </c>
      <c r="L2959" t="s">
        <v>27</v>
      </c>
      <c r="M2959">
        <v>44000</v>
      </c>
      <c r="N2959">
        <v>9</v>
      </c>
      <c r="O2959">
        <v>17</v>
      </c>
      <c r="P2959">
        <v>1</v>
      </c>
      <c r="Q2959">
        <v>6</v>
      </c>
      <c r="R2959">
        <v>3</v>
      </c>
      <c r="S2959">
        <v>2</v>
      </c>
      <c r="T2959">
        <v>2</v>
      </c>
      <c r="U2959">
        <v>2</v>
      </c>
      <c r="V2959">
        <f>COUNTIF(tbl_HRMaster[EmployeeID],tbl_HRMaster[[#This Row],[EmployeeID]])</f>
        <v>1</v>
      </c>
      <c r="W2959">
        <f>IFERROR(INDEX(tbl_EmployeeSurvey[EnvironmentSatisfaction],MATCH(tbl_HRMaster[[#This Row],[EmployeeID]],tbl_EmployeeSurvey[EmployeeID],0)),"Not Found")</f>
        <v>1</v>
      </c>
      <c r="X2959">
        <f>IFERROR(INDEX(tbl_EmployeeSurvey[JobSatisfaction],MATCH(tbl_HRMaster[[#This Row],[EmployeeID]],tbl_EmployeeSurvey[EmployeeID],0)),"Not Found")</f>
        <v>2</v>
      </c>
      <c r="Y2959" s="5">
        <f>IFERROR(INDEX(tbl_EmployeeSurvey[WorkLifeBalance],MATCH(tbl_HRMaster[[#This Row],[EmployeeID]],tbl_EmployeeSurvey[EmployeeID],0)),"Not Found")</f>
        <v>3</v>
      </c>
      <c r="Z2959" s="5">
        <f>IFERROR(VLOOKUP(tbl_HRMaster[[#This Row],[EmployeeID]],tbl_ManagerSurvey[[EmployeeID]:[PerformanceRating]],2,FALSE),"Not Found")</f>
        <v>2</v>
      </c>
      <c r="AA2959" s="5">
        <f>IFERROR(VLOOKUP(tbl_HRMaster[[#This Row],[EmployeeID]],tbl_ManagerSurvey[[EmployeeID]:[PerformanceRating]],3,FALSE),"Not Found")</f>
        <v>3</v>
      </c>
      <c r="AB2959" s="5" t="str">
        <f>IF(tbl_HRMaster[[#This Row],[Attrition]]="Yes","Left","Active")</f>
        <v>Active</v>
      </c>
      <c r="AC2959" s="5" t="str">
        <f>_xlfn.IFS(tbl_HRMaster[[#This Row],[Age]]&lt;25,"Under 25",tbl_HRMaster[[#This Row],[Age]]&lt;35,"25-34",tbl_HRMaster[[#This Row],[Age]]&lt;45,"35-44",tbl_HRMaster[[#This Row],[Age]]&lt;55,"45-54",TRUE,"Above 54")</f>
        <v>25-34</v>
      </c>
      <c r="AD2959" s="5" t="str">
        <f>_xlfn.IFS(
tbl_HRMaster[[#This Row],[YearsAtCompany]]&lt;2,"&lt; 2 Years",
tbl_HRMaster[[#This Row],[YearsAtCompany]]&lt;5,"2-4 Years",
tbl_HRMaster[[#This Row],[YearsAtCompany]]&lt;10,"5-9 Years",
TRUE,"10+ Years"
)</f>
        <v>2-4 Years</v>
      </c>
      <c r="AE2959" s="5">
        <f>IF(tbl_HRMaster[[#This Row],[Attrition]]="Yes",1,0)</f>
        <v>0</v>
      </c>
    </row>
    <row r="2960" spans="1:31" x14ac:dyDescent="0.25">
      <c r="A2960">
        <v>27</v>
      </c>
      <c r="B2960" t="s">
        <v>21</v>
      </c>
      <c r="C2960" t="s">
        <v>29</v>
      </c>
      <c r="D2960" t="s">
        <v>30</v>
      </c>
      <c r="E2960">
        <v>13</v>
      </c>
      <c r="F2960">
        <v>4</v>
      </c>
      <c r="G2960" t="s">
        <v>38</v>
      </c>
      <c r="H2960">
        <v>1413</v>
      </c>
      <c r="I2960" t="s">
        <v>34</v>
      </c>
      <c r="J2960">
        <v>1</v>
      </c>
      <c r="K2960" t="s">
        <v>44</v>
      </c>
      <c r="L2960" t="s">
        <v>27</v>
      </c>
      <c r="M2960">
        <v>44010</v>
      </c>
      <c r="N2960">
        <v>5</v>
      </c>
      <c r="O2960">
        <v>13</v>
      </c>
      <c r="P2960">
        <v>0</v>
      </c>
      <c r="Q2960">
        <v>6</v>
      </c>
      <c r="R2960">
        <v>4</v>
      </c>
      <c r="S2960">
        <v>2</v>
      </c>
      <c r="T2960">
        <v>2</v>
      </c>
      <c r="U2960">
        <v>0</v>
      </c>
      <c r="V2960">
        <f>COUNTIF(tbl_HRMaster[EmployeeID],tbl_HRMaster[[#This Row],[EmployeeID]])</f>
        <v>1</v>
      </c>
      <c r="W2960">
        <f>IFERROR(INDEX(tbl_EmployeeSurvey[EnvironmentSatisfaction],MATCH(tbl_HRMaster[[#This Row],[EmployeeID]],tbl_EmployeeSurvey[EmployeeID],0)),"Not Found")</f>
        <v>3</v>
      </c>
      <c r="X2960">
        <f>IFERROR(INDEX(tbl_EmployeeSurvey[JobSatisfaction],MATCH(tbl_HRMaster[[#This Row],[EmployeeID]],tbl_EmployeeSurvey[EmployeeID],0)),"Not Found")</f>
        <v>1</v>
      </c>
      <c r="Y2960" s="5">
        <f>IFERROR(INDEX(tbl_EmployeeSurvey[WorkLifeBalance],MATCH(tbl_HRMaster[[#This Row],[EmployeeID]],tbl_EmployeeSurvey[EmployeeID],0)),"Not Found")</f>
        <v>3</v>
      </c>
      <c r="Z2960" s="5">
        <f>IFERROR(VLOOKUP(tbl_HRMaster[[#This Row],[EmployeeID]],tbl_ManagerSurvey[[EmployeeID]:[PerformanceRating]],2,FALSE),"Not Found")</f>
        <v>2</v>
      </c>
      <c r="AA2960" s="5">
        <f>IFERROR(VLOOKUP(tbl_HRMaster[[#This Row],[EmployeeID]],tbl_ManagerSurvey[[EmployeeID]:[PerformanceRating]],3,FALSE),"Not Found")</f>
        <v>3</v>
      </c>
      <c r="AB2960" s="5" t="str">
        <f>IF(tbl_HRMaster[[#This Row],[Attrition]]="Yes","Left","Active")</f>
        <v>Active</v>
      </c>
      <c r="AC2960" s="5" t="str">
        <f>_xlfn.IFS(tbl_HRMaster[[#This Row],[Age]]&lt;25,"Under 25",tbl_HRMaster[[#This Row],[Age]]&lt;35,"25-34",tbl_HRMaster[[#This Row],[Age]]&lt;45,"35-44",tbl_HRMaster[[#This Row],[Age]]&lt;55,"45-54",TRUE,"Above 54")</f>
        <v>25-34</v>
      </c>
      <c r="AD2960" s="5" t="str">
        <f>_xlfn.IFS(
tbl_HRMaster[[#This Row],[YearsAtCompany]]&lt;2,"&lt; 2 Years",
tbl_HRMaster[[#This Row],[YearsAtCompany]]&lt;5,"2-4 Years",
tbl_HRMaster[[#This Row],[YearsAtCompany]]&lt;10,"5-9 Years",
TRUE,"10+ Years"
)</f>
        <v>2-4 Years</v>
      </c>
      <c r="AE2960" s="5">
        <f>IF(tbl_HRMaster[[#This Row],[Attrition]]="Yes",1,0)</f>
        <v>0</v>
      </c>
    </row>
    <row r="2961" spans="1:31" x14ac:dyDescent="0.25">
      <c r="A2961">
        <v>27</v>
      </c>
      <c r="B2961" t="s">
        <v>21</v>
      </c>
      <c r="C2961" t="s">
        <v>29</v>
      </c>
      <c r="D2961" t="s">
        <v>30</v>
      </c>
      <c r="E2961">
        <v>13</v>
      </c>
      <c r="F2961">
        <v>4</v>
      </c>
      <c r="G2961" t="s">
        <v>38</v>
      </c>
      <c r="H2961">
        <v>2883</v>
      </c>
      <c r="I2961" t="s">
        <v>34</v>
      </c>
      <c r="J2961">
        <v>1</v>
      </c>
      <c r="K2961" t="s">
        <v>44</v>
      </c>
      <c r="L2961" t="s">
        <v>27</v>
      </c>
      <c r="M2961">
        <v>44010</v>
      </c>
      <c r="N2961">
        <v>5</v>
      </c>
      <c r="O2961">
        <v>13</v>
      </c>
      <c r="P2961">
        <v>0</v>
      </c>
      <c r="Q2961">
        <v>6</v>
      </c>
      <c r="R2961">
        <v>4</v>
      </c>
      <c r="S2961">
        <v>2</v>
      </c>
      <c r="T2961">
        <v>2</v>
      </c>
      <c r="U2961">
        <v>0</v>
      </c>
      <c r="V2961">
        <f>COUNTIF(tbl_HRMaster[EmployeeID],tbl_HRMaster[[#This Row],[EmployeeID]])</f>
        <v>1</v>
      </c>
      <c r="W2961">
        <f>IFERROR(INDEX(tbl_EmployeeSurvey[EnvironmentSatisfaction],MATCH(tbl_HRMaster[[#This Row],[EmployeeID]],tbl_EmployeeSurvey[EmployeeID],0)),"Not Found")</f>
        <v>3</v>
      </c>
      <c r="X2961">
        <f>IFERROR(INDEX(tbl_EmployeeSurvey[JobSatisfaction],MATCH(tbl_HRMaster[[#This Row],[EmployeeID]],tbl_EmployeeSurvey[EmployeeID],0)),"Not Found")</f>
        <v>1</v>
      </c>
      <c r="Y2961" s="5">
        <f>IFERROR(INDEX(tbl_EmployeeSurvey[WorkLifeBalance],MATCH(tbl_HRMaster[[#This Row],[EmployeeID]],tbl_EmployeeSurvey[EmployeeID],0)),"Not Found")</f>
        <v>3</v>
      </c>
      <c r="Z2961" s="5">
        <f>IFERROR(VLOOKUP(tbl_HRMaster[[#This Row],[EmployeeID]],tbl_ManagerSurvey[[EmployeeID]:[PerformanceRating]],2,FALSE),"Not Found")</f>
        <v>2</v>
      </c>
      <c r="AA2961" s="5">
        <f>IFERROR(VLOOKUP(tbl_HRMaster[[#This Row],[EmployeeID]],tbl_ManagerSurvey[[EmployeeID]:[PerformanceRating]],3,FALSE),"Not Found")</f>
        <v>3</v>
      </c>
      <c r="AB2961" s="5" t="str">
        <f>IF(tbl_HRMaster[[#This Row],[Attrition]]="Yes","Left","Active")</f>
        <v>Active</v>
      </c>
      <c r="AC2961" s="5" t="str">
        <f>_xlfn.IFS(tbl_HRMaster[[#This Row],[Age]]&lt;25,"Under 25",tbl_HRMaster[[#This Row],[Age]]&lt;35,"25-34",tbl_HRMaster[[#This Row],[Age]]&lt;45,"35-44",tbl_HRMaster[[#This Row],[Age]]&lt;55,"45-54",TRUE,"Above 54")</f>
        <v>25-34</v>
      </c>
      <c r="AD2961" s="5" t="str">
        <f>_xlfn.IFS(
tbl_HRMaster[[#This Row],[YearsAtCompany]]&lt;2,"&lt; 2 Years",
tbl_HRMaster[[#This Row],[YearsAtCompany]]&lt;5,"2-4 Years",
tbl_HRMaster[[#This Row],[YearsAtCompany]]&lt;10,"5-9 Years",
TRUE,"10+ Years"
)</f>
        <v>2-4 Years</v>
      </c>
      <c r="AE2961" s="5">
        <f>IF(tbl_HRMaster[[#This Row],[Attrition]]="Yes",1,0)</f>
        <v>0</v>
      </c>
    </row>
    <row r="2962" spans="1:31" x14ac:dyDescent="0.25">
      <c r="A2962">
        <v>27</v>
      </c>
      <c r="B2962" t="s">
        <v>21</v>
      </c>
      <c r="C2962" t="s">
        <v>29</v>
      </c>
      <c r="D2962" t="s">
        <v>30</v>
      </c>
      <c r="E2962">
        <v>13</v>
      </c>
      <c r="F2962">
        <v>4</v>
      </c>
      <c r="G2962" t="s">
        <v>38</v>
      </c>
      <c r="H2962">
        <v>4353</v>
      </c>
      <c r="I2962" t="s">
        <v>34</v>
      </c>
      <c r="J2962">
        <v>1</v>
      </c>
      <c r="K2962" t="s">
        <v>44</v>
      </c>
      <c r="L2962" t="s">
        <v>27</v>
      </c>
      <c r="M2962">
        <v>44010</v>
      </c>
      <c r="N2962">
        <v>5</v>
      </c>
      <c r="O2962">
        <v>13</v>
      </c>
      <c r="P2962">
        <v>0</v>
      </c>
      <c r="Q2962">
        <v>6</v>
      </c>
      <c r="R2962">
        <v>4</v>
      </c>
      <c r="S2962">
        <v>2</v>
      </c>
      <c r="T2962">
        <v>2</v>
      </c>
      <c r="U2962">
        <v>0</v>
      </c>
      <c r="V2962">
        <f>COUNTIF(tbl_HRMaster[EmployeeID],tbl_HRMaster[[#This Row],[EmployeeID]])</f>
        <v>1</v>
      </c>
      <c r="W2962">
        <f>IFERROR(INDEX(tbl_EmployeeSurvey[EnvironmentSatisfaction],MATCH(tbl_HRMaster[[#This Row],[EmployeeID]],tbl_EmployeeSurvey[EmployeeID],0)),"Not Found")</f>
        <v>3</v>
      </c>
      <c r="X2962">
        <f>IFERROR(INDEX(tbl_EmployeeSurvey[JobSatisfaction],MATCH(tbl_HRMaster[[#This Row],[EmployeeID]],tbl_EmployeeSurvey[EmployeeID],0)),"Not Found")</f>
        <v>1</v>
      </c>
      <c r="Y2962" s="5">
        <f>IFERROR(INDEX(tbl_EmployeeSurvey[WorkLifeBalance],MATCH(tbl_HRMaster[[#This Row],[EmployeeID]],tbl_EmployeeSurvey[EmployeeID],0)),"Not Found")</f>
        <v>3</v>
      </c>
      <c r="Z2962" s="5">
        <f>IFERROR(VLOOKUP(tbl_HRMaster[[#This Row],[EmployeeID]],tbl_ManagerSurvey[[EmployeeID]:[PerformanceRating]],2,FALSE),"Not Found")</f>
        <v>2</v>
      </c>
      <c r="AA2962" s="5">
        <f>IFERROR(VLOOKUP(tbl_HRMaster[[#This Row],[EmployeeID]],tbl_ManagerSurvey[[EmployeeID]:[PerformanceRating]],3,FALSE),"Not Found")</f>
        <v>3</v>
      </c>
      <c r="AB2962" s="5" t="str">
        <f>IF(tbl_HRMaster[[#This Row],[Attrition]]="Yes","Left","Active")</f>
        <v>Active</v>
      </c>
      <c r="AC2962" s="5" t="str">
        <f>_xlfn.IFS(tbl_HRMaster[[#This Row],[Age]]&lt;25,"Under 25",tbl_HRMaster[[#This Row],[Age]]&lt;35,"25-34",tbl_HRMaster[[#This Row],[Age]]&lt;45,"35-44",tbl_HRMaster[[#This Row],[Age]]&lt;55,"45-54",TRUE,"Above 54")</f>
        <v>25-34</v>
      </c>
      <c r="AD2962" s="5" t="str">
        <f>_xlfn.IFS(
tbl_HRMaster[[#This Row],[YearsAtCompany]]&lt;2,"&lt; 2 Years",
tbl_HRMaster[[#This Row],[YearsAtCompany]]&lt;5,"2-4 Years",
tbl_HRMaster[[#This Row],[YearsAtCompany]]&lt;10,"5-9 Years",
TRUE,"10+ Years"
)</f>
        <v>2-4 Years</v>
      </c>
      <c r="AE2962" s="5">
        <f>IF(tbl_HRMaster[[#This Row],[Attrition]]="Yes",1,0)</f>
        <v>0</v>
      </c>
    </row>
    <row r="2963" spans="1:31" x14ac:dyDescent="0.25">
      <c r="A2963">
        <v>24</v>
      </c>
      <c r="B2963" t="s">
        <v>28</v>
      </c>
      <c r="C2963" t="s">
        <v>22</v>
      </c>
      <c r="D2963" t="s">
        <v>37</v>
      </c>
      <c r="E2963">
        <v>2</v>
      </c>
      <c r="F2963">
        <v>5</v>
      </c>
      <c r="G2963" t="s">
        <v>37</v>
      </c>
      <c r="H2963">
        <v>1247</v>
      </c>
      <c r="I2963" t="s">
        <v>34</v>
      </c>
      <c r="J2963">
        <v>3</v>
      </c>
      <c r="K2963" t="s">
        <v>35</v>
      </c>
      <c r="L2963" t="s">
        <v>27</v>
      </c>
      <c r="M2963">
        <v>47680</v>
      </c>
      <c r="N2963">
        <v>2</v>
      </c>
      <c r="O2963">
        <v>11</v>
      </c>
      <c r="P2963">
        <v>1</v>
      </c>
      <c r="Q2963">
        <v>6</v>
      </c>
      <c r="R2963">
        <v>2</v>
      </c>
      <c r="S2963">
        <v>2</v>
      </c>
      <c r="T2963">
        <v>2</v>
      </c>
      <c r="U2963">
        <v>0</v>
      </c>
      <c r="V2963">
        <f>COUNTIF(tbl_HRMaster[EmployeeID],tbl_HRMaster[[#This Row],[EmployeeID]])</f>
        <v>1</v>
      </c>
      <c r="W2963">
        <f>IFERROR(INDEX(tbl_EmployeeSurvey[EnvironmentSatisfaction],MATCH(tbl_HRMaster[[#This Row],[EmployeeID]],tbl_EmployeeSurvey[EmployeeID],0)),"Not Found")</f>
        <v>2</v>
      </c>
      <c r="X2963">
        <f>IFERROR(INDEX(tbl_EmployeeSurvey[JobSatisfaction],MATCH(tbl_HRMaster[[#This Row],[EmployeeID]],tbl_EmployeeSurvey[EmployeeID],0)),"Not Found")</f>
        <v>4</v>
      </c>
      <c r="Y2963" s="5">
        <f>IFERROR(INDEX(tbl_EmployeeSurvey[WorkLifeBalance],MATCH(tbl_HRMaster[[#This Row],[EmployeeID]],tbl_EmployeeSurvey[EmployeeID],0)),"Not Found")</f>
        <v>2</v>
      </c>
      <c r="Z2963" s="5">
        <f>IFERROR(VLOOKUP(tbl_HRMaster[[#This Row],[EmployeeID]],tbl_ManagerSurvey[[EmployeeID]:[PerformanceRating]],2,FALSE),"Not Found")</f>
        <v>2</v>
      </c>
      <c r="AA2963" s="5">
        <f>IFERROR(VLOOKUP(tbl_HRMaster[[#This Row],[EmployeeID]],tbl_ManagerSurvey[[EmployeeID]:[PerformanceRating]],3,FALSE),"Not Found")</f>
        <v>3</v>
      </c>
      <c r="AB2963" s="5" t="str">
        <f>IF(tbl_HRMaster[[#This Row],[Attrition]]="Yes","Left","Active")</f>
        <v>Left</v>
      </c>
      <c r="AC2963" s="5" t="str">
        <f>_xlfn.IFS(tbl_HRMaster[[#This Row],[Age]]&lt;25,"Under 25",tbl_HRMaster[[#This Row],[Age]]&lt;35,"25-34",tbl_HRMaster[[#This Row],[Age]]&lt;45,"35-44",tbl_HRMaster[[#This Row],[Age]]&lt;55,"45-54",TRUE,"Above 54")</f>
        <v>Under 25</v>
      </c>
      <c r="AD2963" s="5" t="str">
        <f>_xlfn.IFS(
tbl_HRMaster[[#This Row],[YearsAtCompany]]&lt;2,"&lt; 2 Years",
tbl_HRMaster[[#This Row],[YearsAtCompany]]&lt;5,"2-4 Years",
tbl_HRMaster[[#This Row],[YearsAtCompany]]&lt;10,"5-9 Years",
TRUE,"10+ Years"
)</f>
        <v>2-4 Years</v>
      </c>
      <c r="AE2963" s="5">
        <f>IF(tbl_HRMaster[[#This Row],[Attrition]]="Yes",1,0)</f>
        <v>1</v>
      </c>
    </row>
    <row r="2964" spans="1:31" x14ac:dyDescent="0.25">
      <c r="A2964">
        <v>24</v>
      </c>
      <c r="B2964" t="s">
        <v>28</v>
      </c>
      <c r="C2964" t="s">
        <v>22</v>
      </c>
      <c r="D2964" t="s">
        <v>37</v>
      </c>
      <c r="E2964">
        <v>2</v>
      </c>
      <c r="F2964">
        <v>5</v>
      </c>
      <c r="G2964" t="s">
        <v>37</v>
      </c>
      <c r="H2964">
        <v>2717</v>
      </c>
      <c r="I2964" t="s">
        <v>34</v>
      </c>
      <c r="J2964">
        <v>3</v>
      </c>
      <c r="K2964" t="s">
        <v>35</v>
      </c>
      <c r="L2964" t="s">
        <v>27</v>
      </c>
      <c r="M2964">
        <v>47680</v>
      </c>
      <c r="N2964">
        <v>2</v>
      </c>
      <c r="O2964">
        <v>11</v>
      </c>
      <c r="P2964">
        <v>1</v>
      </c>
      <c r="Q2964">
        <v>6</v>
      </c>
      <c r="R2964">
        <v>2</v>
      </c>
      <c r="S2964">
        <v>2</v>
      </c>
      <c r="T2964">
        <v>2</v>
      </c>
      <c r="U2964">
        <v>0</v>
      </c>
      <c r="V2964">
        <f>COUNTIF(tbl_HRMaster[EmployeeID],tbl_HRMaster[[#This Row],[EmployeeID]])</f>
        <v>1</v>
      </c>
      <c r="W2964">
        <f>IFERROR(INDEX(tbl_EmployeeSurvey[EnvironmentSatisfaction],MATCH(tbl_HRMaster[[#This Row],[EmployeeID]],tbl_EmployeeSurvey[EmployeeID],0)),"Not Found")</f>
        <v>2</v>
      </c>
      <c r="X2964">
        <f>IFERROR(INDEX(tbl_EmployeeSurvey[JobSatisfaction],MATCH(tbl_HRMaster[[#This Row],[EmployeeID]],tbl_EmployeeSurvey[EmployeeID],0)),"Not Found")</f>
        <v>4</v>
      </c>
      <c r="Y2964" s="5">
        <f>IFERROR(INDEX(tbl_EmployeeSurvey[WorkLifeBalance],MATCH(tbl_HRMaster[[#This Row],[EmployeeID]],tbl_EmployeeSurvey[EmployeeID],0)),"Not Found")</f>
        <v>2</v>
      </c>
      <c r="Z2964" s="5">
        <f>IFERROR(VLOOKUP(tbl_HRMaster[[#This Row],[EmployeeID]],tbl_ManagerSurvey[[EmployeeID]:[PerformanceRating]],2,FALSE),"Not Found")</f>
        <v>2</v>
      </c>
      <c r="AA2964" s="5">
        <f>IFERROR(VLOOKUP(tbl_HRMaster[[#This Row],[EmployeeID]],tbl_ManagerSurvey[[EmployeeID]:[PerformanceRating]],3,FALSE),"Not Found")</f>
        <v>3</v>
      </c>
      <c r="AB2964" s="5" t="str">
        <f>IF(tbl_HRMaster[[#This Row],[Attrition]]="Yes","Left","Active")</f>
        <v>Left</v>
      </c>
      <c r="AC2964" s="5" t="str">
        <f>_xlfn.IFS(tbl_HRMaster[[#This Row],[Age]]&lt;25,"Under 25",tbl_HRMaster[[#This Row],[Age]]&lt;35,"25-34",tbl_HRMaster[[#This Row],[Age]]&lt;45,"35-44",tbl_HRMaster[[#This Row],[Age]]&lt;55,"45-54",TRUE,"Above 54")</f>
        <v>Under 25</v>
      </c>
      <c r="AD2964" s="5" t="str">
        <f>_xlfn.IFS(
tbl_HRMaster[[#This Row],[YearsAtCompany]]&lt;2,"&lt; 2 Years",
tbl_HRMaster[[#This Row],[YearsAtCompany]]&lt;5,"2-4 Years",
tbl_HRMaster[[#This Row],[YearsAtCompany]]&lt;10,"5-9 Years",
TRUE,"10+ Years"
)</f>
        <v>2-4 Years</v>
      </c>
      <c r="AE2964" s="5">
        <f>IF(tbl_HRMaster[[#This Row],[Attrition]]="Yes",1,0)</f>
        <v>1</v>
      </c>
    </row>
    <row r="2965" spans="1:31" x14ac:dyDescent="0.25">
      <c r="A2965">
        <v>24</v>
      </c>
      <c r="B2965" t="s">
        <v>28</v>
      </c>
      <c r="C2965" t="s">
        <v>22</v>
      </c>
      <c r="D2965" t="s">
        <v>37</v>
      </c>
      <c r="E2965">
        <v>2</v>
      </c>
      <c r="F2965">
        <v>5</v>
      </c>
      <c r="G2965" t="s">
        <v>37</v>
      </c>
      <c r="H2965">
        <v>4187</v>
      </c>
      <c r="I2965" t="s">
        <v>34</v>
      </c>
      <c r="J2965">
        <v>3</v>
      </c>
      <c r="K2965" t="s">
        <v>35</v>
      </c>
      <c r="L2965" t="s">
        <v>27</v>
      </c>
      <c r="M2965">
        <v>47680</v>
      </c>
      <c r="N2965">
        <v>2</v>
      </c>
      <c r="O2965">
        <v>11</v>
      </c>
      <c r="P2965">
        <v>1</v>
      </c>
      <c r="Q2965">
        <v>6</v>
      </c>
      <c r="R2965">
        <v>2</v>
      </c>
      <c r="S2965">
        <v>2</v>
      </c>
      <c r="T2965">
        <v>2</v>
      </c>
      <c r="U2965">
        <v>0</v>
      </c>
      <c r="V2965">
        <f>COUNTIF(tbl_HRMaster[EmployeeID],tbl_HRMaster[[#This Row],[EmployeeID]])</f>
        <v>1</v>
      </c>
      <c r="W2965">
        <f>IFERROR(INDEX(tbl_EmployeeSurvey[EnvironmentSatisfaction],MATCH(tbl_HRMaster[[#This Row],[EmployeeID]],tbl_EmployeeSurvey[EmployeeID],0)),"Not Found")</f>
        <v>2</v>
      </c>
      <c r="X2965">
        <f>IFERROR(INDEX(tbl_EmployeeSurvey[JobSatisfaction],MATCH(tbl_HRMaster[[#This Row],[EmployeeID]],tbl_EmployeeSurvey[EmployeeID],0)),"Not Found")</f>
        <v>4</v>
      </c>
      <c r="Y2965" s="5">
        <f>IFERROR(INDEX(tbl_EmployeeSurvey[WorkLifeBalance],MATCH(tbl_HRMaster[[#This Row],[EmployeeID]],tbl_EmployeeSurvey[EmployeeID],0)),"Not Found")</f>
        <v>2</v>
      </c>
      <c r="Z2965" s="5">
        <f>IFERROR(VLOOKUP(tbl_HRMaster[[#This Row],[EmployeeID]],tbl_ManagerSurvey[[EmployeeID]:[PerformanceRating]],2,FALSE),"Not Found")</f>
        <v>2</v>
      </c>
      <c r="AA2965" s="5">
        <f>IFERROR(VLOOKUP(tbl_HRMaster[[#This Row],[EmployeeID]],tbl_ManagerSurvey[[EmployeeID]:[PerformanceRating]],3,FALSE),"Not Found")</f>
        <v>3</v>
      </c>
      <c r="AB2965" s="5" t="str">
        <f>IF(tbl_HRMaster[[#This Row],[Attrition]]="Yes","Left","Active")</f>
        <v>Left</v>
      </c>
      <c r="AC2965" s="5" t="str">
        <f>_xlfn.IFS(tbl_HRMaster[[#This Row],[Age]]&lt;25,"Under 25",tbl_HRMaster[[#This Row],[Age]]&lt;35,"25-34",tbl_HRMaster[[#This Row],[Age]]&lt;45,"35-44",tbl_HRMaster[[#This Row],[Age]]&lt;55,"45-54",TRUE,"Above 54")</f>
        <v>Under 25</v>
      </c>
      <c r="AD2965" s="5" t="str">
        <f>_xlfn.IFS(
tbl_HRMaster[[#This Row],[YearsAtCompany]]&lt;2,"&lt; 2 Years",
tbl_HRMaster[[#This Row],[YearsAtCompany]]&lt;5,"2-4 Years",
tbl_HRMaster[[#This Row],[YearsAtCompany]]&lt;10,"5-9 Years",
TRUE,"10+ Years"
)</f>
        <v>2-4 Years</v>
      </c>
      <c r="AE2965" s="5">
        <f>IF(tbl_HRMaster[[#This Row],[Attrition]]="Yes",1,0)</f>
        <v>1</v>
      </c>
    </row>
    <row r="2966" spans="1:31" x14ac:dyDescent="0.25">
      <c r="A2966">
        <v>46</v>
      </c>
      <c r="B2966" t="s">
        <v>21</v>
      </c>
      <c r="C2966" t="s">
        <v>36</v>
      </c>
      <c r="D2966" t="s">
        <v>30</v>
      </c>
      <c r="E2966">
        <v>9</v>
      </c>
      <c r="F2966">
        <v>2</v>
      </c>
      <c r="G2966" t="s">
        <v>24</v>
      </c>
      <c r="H2966">
        <v>1028</v>
      </c>
      <c r="I2966" t="s">
        <v>34</v>
      </c>
      <c r="J2966">
        <v>2</v>
      </c>
      <c r="K2966" t="s">
        <v>42</v>
      </c>
      <c r="L2966" t="s">
        <v>32</v>
      </c>
      <c r="M2966">
        <v>57310</v>
      </c>
      <c r="N2966">
        <v>8</v>
      </c>
      <c r="O2966">
        <v>17</v>
      </c>
      <c r="P2966">
        <v>0</v>
      </c>
      <c r="Q2966">
        <v>6</v>
      </c>
      <c r="R2966">
        <v>2</v>
      </c>
      <c r="S2966">
        <v>2</v>
      </c>
      <c r="T2966">
        <v>2</v>
      </c>
      <c r="U2966">
        <v>2</v>
      </c>
      <c r="V2966">
        <f>COUNTIF(tbl_HRMaster[EmployeeID],tbl_HRMaster[[#This Row],[EmployeeID]])</f>
        <v>1</v>
      </c>
      <c r="W2966">
        <f>IFERROR(INDEX(tbl_EmployeeSurvey[EnvironmentSatisfaction],MATCH(tbl_HRMaster[[#This Row],[EmployeeID]],tbl_EmployeeSurvey[EmployeeID],0)),"Not Found")</f>
        <v>2</v>
      </c>
      <c r="X2966">
        <f>IFERROR(INDEX(tbl_EmployeeSurvey[JobSatisfaction],MATCH(tbl_HRMaster[[#This Row],[EmployeeID]],tbl_EmployeeSurvey[EmployeeID],0)),"Not Found")</f>
        <v>2</v>
      </c>
      <c r="Y2966" s="5">
        <f>IFERROR(INDEX(tbl_EmployeeSurvey[WorkLifeBalance],MATCH(tbl_HRMaster[[#This Row],[EmployeeID]],tbl_EmployeeSurvey[EmployeeID],0)),"Not Found")</f>
        <v>3</v>
      </c>
      <c r="Z2966" s="5">
        <f>IFERROR(VLOOKUP(tbl_HRMaster[[#This Row],[EmployeeID]],tbl_ManagerSurvey[[EmployeeID]:[PerformanceRating]],2,FALSE),"Not Found")</f>
        <v>3</v>
      </c>
      <c r="AA2966" s="5">
        <f>IFERROR(VLOOKUP(tbl_HRMaster[[#This Row],[EmployeeID]],tbl_ManagerSurvey[[EmployeeID]:[PerformanceRating]],3,FALSE),"Not Found")</f>
        <v>3</v>
      </c>
      <c r="AB2966" s="5" t="str">
        <f>IF(tbl_HRMaster[[#This Row],[Attrition]]="Yes","Left","Active")</f>
        <v>Active</v>
      </c>
      <c r="AC2966" s="5" t="str">
        <f>_xlfn.IFS(tbl_HRMaster[[#This Row],[Age]]&lt;25,"Under 25",tbl_HRMaster[[#This Row],[Age]]&lt;35,"25-34",tbl_HRMaster[[#This Row],[Age]]&lt;45,"35-44",tbl_HRMaster[[#This Row],[Age]]&lt;55,"45-54",TRUE,"Above 54")</f>
        <v>45-54</v>
      </c>
      <c r="AD2966" s="5" t="str">
        <f>_xlfn.IFS(
tbl_HRMaster[[#This Row],[YearsAtCompany]]&lt;2,"&lt; 2 Years",
tbl_HRMaster[[#This Row],[YearsAtCompany]]&lt;5,"2-4 Years",
tbl_HRMaster[[#This Row],[YearsAtCompany]]&lt;10,"5-9 Years",
TRUE,"10+ Years"
)</f>
        <v>2-4 Years</v>
      </c>
      <c r="AE2966" s="5">
        <f>IF(tbl_HRMaster[[#This Row],[Attrition]]="Yes",1,0)</f>
        <v>0</v>
      </c>
    </row>
    <row r="2967" spans="1:31" x14ac:dyDescent="0.25">
      <c r="A2967">
        <v>46</v>
      </c>
      <c r="B2967" t="s">
        <v>21</v>
      </c>
      <c r="C2967" t="s">
        <v>36</v>
      </c>
      <c r="D2967" t="s">
        <v>30</v>
      </c>
      <c r="E2967">
        <v>9</v>
      </c>
      <c r="F2967">
        <v>2</v>
      </c>
      <c r="G2967" t="s">
        <v>24</v>
      </c>
      <c r="H2967">
        <v>2498</v>
      </c>
      <c r="I2967" t="s">
        <v>34</v>
      </c>
      <c r="J2967">
        <v>2</v>
      </c>
      <c r="K2967" t="s">
        <v>42</v>
      </c>
      <c r="L2967" t="s">
        <v>32</v>
      </c>
      <c r="M2967">
        <v>57310</v>
      </c>
      <c r="N2967">
        <v>8</v>
      </c>
      <c r="O2967">
        <v>17</v>
      </c>
      <c r="P2967">
        <v>0</v>
      </c>
      <c r="Q2967">
        <v>6</v>
      </c>
      <c r="R2967">
        <v>2</v>
      </c>
      <c r="S2967">
        <v>2</v>
      </c>
      <c r="T2967">
        <v>2</v>
      </c>
      <c r="U2967">
        <v>2</v>
      </c>
      <c r="V2967">
        <f>COUNTIF(tbl_HRMaster[EmployeeID],tbl_HRMaster[[#This Row],[EmployeeID]])</f>
        <v>1</v>
      </c>
      <c r="W2967">
        <f>IFERROR(INDEX(tbl_EmployeeSurvey[EnvironmentSatisfaction],MATCH(tbl_HRMaster[[#This Row],[EmployeeID]],tbl_EmployeeSurvey[EmployeeID],0)),"Not Found")</f>
        <v>2</v>
      </c>
      <c r="X2967">
        <f>IFERROR(INDEX(tbl_EmployeeSurvey[JobSatisfaction],MATCH(tbl_HRMaster[[#This Row],[EmployeeID]],tbl_EmployeeSurvey[EmployeeID],0)),"Not Found")</f>
        <v>2</v>
      </c>
      <c r="Y2967" s="5">
        <f>IFERROR(INDEX(tbl_EmployeeSurvey[WorkLifeBalance],MATCH(tbl_HRMaster[[#This Row],[EmployeeID]],tbl_EmployeeSurvey[EmployeeID],0)),"Not Found")</f>
        <v>3</v>
      </c>
      <c r="Z2967" s="5">
        <f>IFERROR(VLOOKUP(tbl_HRMaster[[#This Row],[EmployeeID]],tbl_ManagerSurvey[[EmployeeID]:[PerformanceRating]],2,FALSE),"Not Found")</f>
        <v>3</v>
      </c>
      <c r="AA2967" s="5">
        <f>IFERROR(VLOOKUP(tbl_HRMaster[[#This Row],[EmployeeID]],tbl_ManagerSurvey[[EmployeeID]:[PerformanceRating]],3,FALSE),"Not Found")</f>
        <v>3</v>
      </c>
      <c r="AB2967" s="5" t="str">
        <f>IF(tbl_HRMaster[[#This Row],[Attrition]]="Yes","Left","Active")</f>
        <v>Active</v>
      </c>
      <c r="AC2967" s="5" t="str">
        <f>_xlfn.IFS(tbl_HRMaster[[#This Row],[Age]]&lt;25,"Under 25",tbl_HRMaster[[#This Row],[Age]]&lt;35,"25-34",tbl_HRMaster[[#This Row],[Age]]&lt;45,"35-44",tbl_HRMaster[[#This Row],[Age]]&lt;55,"45-54",TRUE,"Above 54")</f>
        <v>45-54</v>
      </c>
      <c r="AD2967" s="5" t="str">
        <f>_xlfn.IFS(
tbl_HRMaster[[#This Row],[YearsAtCompany]]&lt;2,"&lt; 2 Years",
tbl_HRMaster[[#This Row],[YearsAtCompany]]&lt;5,"2-4 Years",
tbl_HRMaster[[#This Row],[YearsAtCompany]]&lt;10,"5-9 Years",
TRUE,"10+ Years"
)</f>
        <v>2-4 Years</v>
      </c>
      <c r="AE2967" s="5">
        <f>IF(tbl_HRMaster[[#This Row],[Attrition]]="Yes",1,0)</f>
        <v>0</v>
      </c>
    </row>
    <row r="2968" spans="1:31" x14ac:dyDescent="0.25">
      <c r="A2968">
        <v>46</v>
      </c>
      <c r="B2968" t="s">
        <v>21</v>
      </c>
      <c r="C2968" t="s">
        <v>36</v>
      </c>
      <c r="D2968" t="s">
        <v>30</v>
      </c>
      <c r="E2968">
        <v>9</v>
      </c>
      <c r="F2968">
        <v>2</v>
      </c>
      <c r="G2968" t="s">
        <v>24</v>
      </c>
      <c r="H2968">
        <v>3968</v>
      </c>
      <c r="I2968" t="s">
        <v>34</v>
      </c>
      <c r="J2968">
        <v>2</v>
      </c>
      <c r="K2968" t="s">
        <v>42</v>
      </c>
      <c r="L2968" t="s">
        <v>32</v>
      </c>
      <c r="M2968">
        <v>57310</v>
      </c>
      <c r="N2968">
        <v>8</v>
      </c>
      <c r="O2968">
        <v>17</v>
      </c>
      <c r="P2968">
        <v>0</v>
      </c>
      <c r="Q2968">
        <v>6</v>
      </c>
      <c r="R2968">
        <v>2</v>
      </c>
      <c r="S2968">
        <v>2</v>
      </c>
      <c r="T2968">
        <v>2</v>
      </c>
      <c r="U2968">
        <v>2</v>
      </c>
      <c r="V2968">
        <f>COUNTIF(tbl_HRMaster[EmployeeID],tbl_HRMaster[[#This Row],[EmployeeID]])</f>
        <v>1</v>
      </c>
      <c r="W2968">
        <f>IFERROR(INDEX(tbl_EmployeeSurvey[EnvironmentSatisfaction],MATCH(tbl_HRMaster[[#This Row],[EmployeeID]],tbl_EmployeeSurvey[EmployeeID],0)),"Not Found")</f>
        <v>2</v>
      </c>
      <c r="X2968">
        <f>IFERROR(INDEX(tbl_EmployeeSurvey[JobSatisfaction],MATCH(tbl_HRMaster[[#This Row],[EmployeeID]],tbl_EmployeeSurvey[EmployeeID],0)),"Not Found")</f>
        <v>2</v>
      </c>
      <c r="Y2968" s="5">
        <f>IFERROR(INDEX(tbl_EmployeeSurvey[WorkLifeBalance],MATCH(tbl_HRMaster[[#This Row],[EmployeeID]],tbl_EmployeeSurvey[EmployeeID],0)),"Not Found")</f>
        <v>3</v>
      </c>
      <c r="Z2968" s="5">
        <f>IFERROR(VLOOKUP(tbl_HRMaster[[#This Row],[EmployeeID]],tbl_ManagerSurvey[[EmployeeID]:[PerformanceRating]],2,FALSE),"Not Found")</f>
        <v>3</v>
      </c>
      <c r="AA2968" s="5">
        <f>IFERROR(VLOOKUP(tbl_HRMaster[[#This Row],[EmployeeID]],tbl_ManagerSurvey[[EmployeeID]:[PerformanceRating]],3,FALSE),"Not Found")</f>
        <v>3</v>
      </c>
      <c r="AB2968" s="5" t="str">
        <f>IF(tbl_HRMaster[[#This Row],[Attrition]]="Yes","Left","Active")</f>
        <v>Active</v>
      </c>
      <c r="AC2968" s="5" t="str">
        <f>_xlfn.IFS(tbl_HRMaster[[#This Row],[Age]]&lt;25,"Under 25",tbl_HRMaster[[#This Row],[Age]]&lt;35,"25-34",tbl_HRMaster[[#This Row],[Age]]&lt;45,"35-44",tbl_HRMaster[[#This Row],[Age]]&lt;55,"45-54",TRUE,"Above 54")</f>
        <v>45-54</v>
      </c>
      <c r="AD2968" s="5" t="str">
        <f>_xlfn.IFS(
tbl_HRMaster[[#This Row],[YearsAtCompany]]&lt;2,"&lt; 2 Years",
tbl_HRMaster[[#This Row],[YearsAtCompany]]&lt;5,"2-4 Years",
tbl_HRMaster[[#This Row],[YearsAtCompany]]&lt;10,"5-9 Years",
TRUE,"10+ Years"
)</f>
        <v>2-4 Years</v>
      </c>
      <c r="AE2968" s="5">
        <f>IF(tbl_HRMaster[[#This Row],[Attrition]]="Yes",1,0)</f>
        <v>0</v>
      </c>
    </row>
    <row r="2969" spans="1:31" x14ac:dyDescent="0.25">
      <c r="A2969">
        <v>34</v>
      </c>
      <c r="B2969" t="s">
        <v>21</v>
      </c>
      <c r="C2969" t="s">
        <v>22</v>
      </c>
      <c r="D2969" t="s">
        <v>23</v>
      </c>
      <c r="E2969">
        <v>10</v>
      </c>
      <c r="F2969">
        <v>2</v>
      </c>
      <c r="G2969" t="s">
        <v>24</v>
      </c>
      <c r="H2969">
        <v>1013</v>
      </c>
      <c r="I2969" t="s">
        <v>25</v>
      </c>
      <c r="J2969">
        <v>5</v>
      </c>
      <c r="K2969" t="s">
        <v>35</v>
      </c>
      <c r="L2969" t="s">
        <v>32</v>
      </c>
      <c r="M2969">
        <v>77790</v>
      </c>
      <c r="N2969">
        <v>5</v>
      </c>
      <c r="O2969">
        <v>12</v>
      </c>
      <c r="P2969">
        <v>1</v>
      </c>
      <c r="Q2969">
        <v>6</v>
      </c>
      <c r="R2969">
        <v>2</v>
      </c>
      <c r="S2969">
        <v>2</v>
      </c>
      <c r="T2969">
        <v>2</v>
      </c>
      <c r="U2969">
        <v>2</v>
      </c>
      <c r="V2969">
        <f>COUNTIF(tbl_HRMaster[EmployeeID],tbl_HRMaster[[#This Row],[EmployeeID]])</f>
        <v>1</v>
      </c>
      <c r="W2969">
        <f>IFERROR(INDEX(tbl_EmployeeSurvey[EnvironmentSatisfaction],MATCH(tbl_HRMaster[[#This Row],[EmployeeID]],tbl_EmployeeSurvey[EmployeeID],0)),"Not Found")</f>
        <v>4</v>
      </c>
      <c r="X2969">
        <f>IFERROR(INDEX(tbl_EmployeeSurvey[JobSatisfaction],MATCH(tbl_HRMaster[[#This Row],[EmployeeID]],tbl_EmployeeSurvey[EmployeeID],0)),"Not Found")</f>
        <v>4</v>
      </c>
      <c r="Y2969" s="5">
        <f>IFERROR(INDEX(tbl_EmployeeSurvey[WorkLifeBalance],MATCH(tbl_HRMaster[[#This Row],[EmployeeID]],tbl_EmployeeSurvey[EmployeeID],0)),"Not Found")</f>
        <v>3</v>
      </c>
      <c r="Z2969" s="5">
        <f>IFERROR(VLOOKUP(tbl_HRMaster[[#This Row],[EmployeeID]],tbl_ManagerSurvey[[EmployeeID]:[PerformanceRating]],2,FALSE),"Not Found")</f>
        <v>3</v>
      </c>
      <c r="AA2969" s="5">
        <f>IFERROR(VLOOKUP(tbl_HRMaster[[#This Row],[EmployeeID]],tbl_ManagerSurvey[[EmployeeID]:[PerformanceRating]],3,FALSE),"Not Found")</f>
        <v>3</v>
      </c>
      <c r="AB2969" s="5" t="str">
        <f>IF(tbl_HRMaster[[#This Row],[Attrition]]="Yes","Left","Active")</f>
        <v>Active</v>
      </c>
      <c r="AC2969" s="5" t="str">
        <f>_xlfn.IFS(tbl_HRMaster[[#This Row],[Age]]&lt;25,"Under 25",tbl_HRMaster[[#This Row],[Age]]&lt;35,"25-34",tbl_HRMaster[[#This Row],[Age]]&lt;45,"35-44",tbl_HRMaster[[#This Row],[Age]]&lt;55,"45-54",TRUE,"Above 54")</f>
        <v>25-34</v>
      </c>
      <c r="AD2969" s="5" t="str">
        <f>_xlfn.IFS(
tbl_HRMaster[[#This Row],[YearsAtCompany]]&lt;2,"&lt; 2 Years",
tbl_HRMaster[[#This Row],[YearsAtCompany]]&lt;5,"2-4 Years",
tbl_HRMaster[[#This Row],[YearsAtCompany]]&lt;10,"5-9 Years",
TRUE,"10+ Years"
)</f>
        <v>2-4 Years</v>
      </c>
      <c r="AE2969" s="5">
        <f>IF(tbl_HRMaster[[#This Row],[Attrition]]="Yes",1,0)</f>
        <v>0</v>
      </c>
    </row>
    <row r="2970" spans="1:31" x14ac:dyDescent="0.25">
      <c r="A2970">
        <v>34</v>
      </c>
      <c r="B2970" t="s">
        <v>21</v>
      </c>
      <c r="C2970" t="s">
        <v>22</v>
      </c>
      <c r="D2970" t="s">
        <v>23</v>
      </c>
      <c r="E2970">
        <v>10</v>
      </c>
      <c r="F2970">
        <v>2</v>
      </c>
      <c r="G2970" t="s">
        <v>24</v>
      </c>
      <c r="H2970">
        <v>2483</v>
      </c>
      <c r="I2970" t="s">
        <v>25</v>
      </c>
      <c r="J2970">
        <v>5</v>
      </c>
      <c r="K2970" t="s">
        <v>35</v>
      </c>
      <c r="L2970" t="s">
        <v>32</v>
      </c>
      <c r="M2970">
        <v>77790</v>
      </c>
      <c r="N2970">
        <v>5</v>
      </c>
      <c r="O2970">
        <v>12</v>
      </c>
      <c r="P2970">
        <v>1</v>
      </c>
      <c r="Q2970">
        <v>6</v>
      </c>
      <c r="R2970">
        <v>2</v>
      </c>
      <c r="S2970">
        <v>2</v>
      </c>
      <c r="T2970">
        <v>2</v>
      </c>
      <c r="U2970">
        <v>2</v>
      </c>
      <c r="V2970">
        <f>COUNTIF(tbl_HRMaster[EmployeeID],tbl_HRMaster[[#This Row],[EmployeeID]])</f>
        <v>1</v>
      </c>
      <c r="W2970">
        <f>IFERROR(INDEX(tbl_EmployeeSurvey[EnvironmentSatisfaction],MATCH(tbl_HRMaster[[#This Row],[EmployeeID]],tbl_EmployeeSurvey[EmployeeID],0)),"Not Found")</f>
        <v>4</v>
      </c>
      <c r="X2970">
        <f>IFERROR(INDEX(tbl_EmployeeSurvey[JobSatisfaction],MATCH(tbl_HRMaster[[#This Row],[EmployeeID]],tbl_EmployeeSurvey[EmployeeID],0)),"Not Found")</f>
        <v>4</v>
      </c>
      <c r="Y2970" s="5">
        <f>IFERROR(INDEX(tbl_EmployeeSurvey[WorkLifeBalance],MATCH(tbl_HRMaster[[#This Row],[EmployeeID]],tbl_EmployeeSurvey[EmployeeID],0)),"Not Found")</f>
        <v>3</v>
      </c>
      <c r="Z2970" s="5">
        <f>IFERROR(VLOOKUP(tbl_HRMaster[[#This Row],[EmployeeID]],tbl_ManagerSurvey[[EmployeeID]:[PerformanceRating]],2,FALSE),"Not Found")</f>
        <v>3</v>
      </c>
      <c r="AA2970" s="5">
        <f>IFERROR(VLOOKUP(tbl_HRMaster[[#This Row],[EmployeeID]],tbl_ManagerSurvey[[EmployeeID]:[PerformanceRating]],3,FALSE),"Not Found")</f>
        <v>3</v>
      </c>
      <c r="AB2970" s="5" t="str">
        <f>IF(tbl_HRMaster[[#This Row],[Attrition]]="Yes","Left","Active")</f>
        <v>Active</v>
      </c>
      <c r="AC2970" s="5" t="str">
        <f>_xlfn.IFS(tbl_HRMaster[[#This Row],[Age]]&lt;25,"Under 25",tbl_HRMaster[[#This Row],[Age]]&lt;35,"25-34",tbl_HRMaster[[#This Row],[Age]]&lt;45,"35-44",tbl_HRMaster[[#This Row],[Age]]&lt;55,"45-54",TRUE,"Above 54")</f>
        <v>25-34</v>
      </c>
      <c r="AD2970" s="5" t="str">
        <f>_xlfn.IFS(
tbl_HRMaster[[#This Row],[YearsAtCompany]]&lt;2,"&lt; 2 Years",
tbl_HRMaster[[#This Row],[YearsAtCompany]]&lt;5,"2-4 Years",
tbl_HRMaster[[#This Row],[YearsAtCompany]]&lt;10,"5-9 Years",
TRUE,"10+ Years"
)</f>
        <v>2-4 Years</v>
      </c>
      <c r="AE2970" s="5">
        <f>IF(tbl_HRMaster[[#This Row],[Attrition]]="Yes",1,0)</f>
        <v>0</v>
      </c>
    </row>
    <row r="2971" spans="1:31" x14ac:dyDescent="0.25">
      <c r="A2971">
        <v>34</v>
      </c>
      <c r="B2971" t="s">
        <v>21</v>
      </c>
      <c r="C2971" t="s">
        <v>22</v>
      </c>
      <c r="D2971" t="s">
        <v>23</v>
      </c>
      <c r="E2971">
        <v>10</v>
      </c>
      <c r="F2971">
        <v>2</v>
      </c>
      <c r="G2971" t="s">
        <v>24</v>
      </c>
      <c r="H2971">
        <v>3953</v>
      </c>
      <c r="I2971" t="s">
        <v>25</v>
      </c>
      <c r="J2971">
        <v>5</v>
      </c>
      <c r="K2971" t="s">
        <v>35</v>
      </c>
      <c r="L2971" t="s">
        <v>32</v>
      </c>
      <c r="M2971">
        <v>77790</v>
      </c>
      <c r="N2971">
        <v>5</v>
      </c>
      <c r="O2971">
        <v>12</v>
      </c>
      <c r="P2971">
        <v>1</v>
      </c>
      <c r="Q2971">
        <v>6</v>
      </c>
      <c r="R2971">
        <v>2</v>
      </c>
      <c r="S2971">
        <v>2</v>
      </c>
      <c r="T2971">
        <v>2</v>
      </c>
      <c r="U2971">
        <v>2</v>
      </c>
      <c r="V2971">
        <f>COUNTIF(tbl_HRMaster[EmployeeID],tbl_HRMaster[[#This Row],[EmployeeID]])</f>
        <v>1</v>
      </c>
      <c r="W2971">
        <f>IFERROR(INDEX(tbl_EmployeeSurvey[EnvironmentSatisfaction],MATCH(tbl_HRMaster[[#This Row],[EmployeeID]],tbl_EmployeeSurvey[EmployeeID],0)),"Not Found")</f>
        <v>4</v>
      </c>
      <c r="X2971">
        <f>IFERROR(INDEX(tbl_EmployeeSurvey[JobSatisfaction],MATCH(tbl_HRMaster[[#This Row],[EmployeeID]],tbl_EmployeeSurvey[EmployeeID],0)),"Not Found")</f>
        <v>4</v>
      </c>
      <c r="Y2971" s="5">
        <f>IFERROR(INDEX(tbl_EmployeeSurvey[WorkLifeBalance],MATCH(tbl_HRMaster[[#This Row],[EmployeeID]],tbl_EmployeeSurvey[EmployeeID],0)),"Not Found")</f>
        <v>3</v>
      </c>
      <c r="Z2971" s="5">
        <f>IFERROR(VLOOKUP(tbl_HRMaster[[#This Row],[EmployeeID]],tbl_ManagerSurvey[[EmployeeID]:[PerformanceRating]],2,FALSE),"Not Found")</f>
        <v>3</v>
      </c>
      <c r="AA2971" s="5">
        <f>IFERROR(VLOOKUP(tbl_HRMaster[[#This Row],[EmployeeID]],tbl_ManagerSurvey[[EmployeeID]:[PerformanceRating]],3,FALSE),"Not Found")</f>
        <v>3</v>
      </c>
      <c r="AB2971" s="5" t="str">
        <f>IF(tbl_HRMaster[[#This Row],[Attrition]]="Yes","Left","Active")</f>
        <v>Active</v>
      </c>
      <c r="AC2971" s="5" t="str">
        <f>_xlfn.IFS(tbl_HRMaster[[#This Row],[Age]]&lt;25,"Under 25",tbl_HRMaster[[#This Row],[Age]]&lt;35,"25-34",tbl_HRMaster[[#This Row],[Age]]&lt;45,"35-44",tbl_HRMaster[[#This Row],[Age]]&lt;55,"45-54",TRUE,"Above 54")</f>
        <v>25-34</v>
      </c>
      <c r="AD2971" s="5" t="str">
        <f>_xlfn.IFS(
tbl_HRMaster[[#This Row],[YearsAtCompany]]&lt;2,"&lt; 2 Years",
tbl_HRMaster[[#This Row],[YearsAtCompany]]&lt;5,"2-4 Years",
tbl_HRMaster[[#This Row],[YearsAtCompany]]&lt;10,"5-9 Years",
TRUE,"10+ Years"
)</f>
        <v>2-4 Years</v>
      </c>
      <c r="AE2971" s="5">
        <f>IF(tbl_HRMaster[[#This Row],[Attrition]]="Yes",1,0)</f>
        <v>0</v>
      </c>
    </row>
    <row r="2972" spans="1:31" x14ac:dyDescent="0.25">
      <c r="A2972">
        <v>52</v>
      </c>
      <c r="B2972" t="s">
        <v>21</v>
      </c>
      <c r="C2972" t="s">
        <v>22</v>
      </c>
      <c r="D2972" t="s">
        <v>30</v>
      </c>
      <c r="E2972">
        <v>1</v>
      </c>
      <c r="F2972">
        <v>2</v>
      </c>
      <c r="G2972" t="s">
        <v>38</v>
      </c>
      <c r="H2972">
        <v>1443</v>
      </c>
      <c r="I2972" t="s">
        <v>25</v>
      </c>
      <c r="J2972">
        <v>4</v>
      </c>
      <c r="K2972" t="s">
        <v>44</v>
      </c>
      <c r="L2972" t="s">
        <v>32</v>
      </c>
      <c r="M2972">
        <v>83460</v>
      </c>
      <c r="N2972">
        <v>7</v>
      </c>
      <c r="O2972">
        <v>14</v>
      </c>
      <c r="P2972">
        <v>0</v>
      </c>
      <c r="Q2972">
        <v>6</v>
      </c>
      <c r="R2972">
        <v>5</v>
      </c>
      <c r="S2972">
        <v>2</v>
      </c>
      <c r="T2972">
        <v>2</v>
      </c>
      <c r="U2972">
        <v>2</v>
      </c>
      <c r="V2972">
        <f>COUNTIF(tbl_HRMaster[EmployeeID],tbl_HRMaster[[#This Row],[EmployeeID]])</f>
        <v>1</v>
      </c>
      <c r="W2972">
        <f>IFERROR(INDEX(tbl_EmployeeSurvey[EnvironmentSatisfaction],MATCH(tbl_HRMaster[[#This Row],[EmployeeID]],tbl_EmployeeSurvey[EmployeeID],0)),"Not Found")</f>
        <v>3</v>
      </c>
      <c r="X2972">
        <f>IFERROR(INDEX(tbl_EmployeeSurvey[JobSatisfaction],MATCH(tbl_HRMaster[[#This Row],[EmployeeID]],tbl_EmployeeSurvey[EmployeeID],0)),"Not Found")</f>
        <v>4</v>
      </c>
      <c r="Y2972" s="5">
        <f>IFERROR(INDEX(tbl_EmployeeSurvey[WorkLifeBalance],MATCH(tbl_HRMaster[[#This Row],[EmployeeID]],tbl_EmployeeSurvey[EmployeeID],0)),"Not Found")</f>
        <v>2</v>
      </c>
      <c r="Z2972" s="5">
        <f>IFERROR(VLOOKUP(tbl_HRMaster[[#This Row],[EmployeeID]],tbl_ManagerSurvey[[EmployeeID]:[PerformanceRating]],2,FALSE),"Not Found")</f>
        <v>3</v>
      </c>
      <c r="AA2972" s="5">
        <f>IFERROR(VLOOKUP(tbl_HRMaster[[#This Row],[EmployeeID]],tbl_ManagerSurvey[[EmployeeID]:[PerformanceRating]],3,FALSE),"Not Found")</f>
        <v>3</v>
      </c>
      <c r="AB2972" s="5" t="str">
        <f>IF(tbl_HRMaster[[#This Row],[Attrition]]="Yes","Left","Active")</f>
        <v>Active</v>
      </c>
      <c r="AC2972" s="5" t="str">
        <f>_xlfn.IFS(tbl_HRMaster[[#This Row],[Age]]&lt;25,"Under 25",tbl_HRMaster[[#This Row],[Age]]&lt;35,"25-34",tbl_HRMaster[[#This Row],[Age]]&lt;45,"35-44",tbl_HRMaster[[#This Row],[Age]]&lt;55,"45-54",TRUE,"Above 54")</f>
        <v>45-54</v>
      </c>
      <c r="AD2972" s="5" t="str">
        <f>_xlfn.IFS(
tbl_HRMaster[[#This Row],[YearsAtCompany]]&lt;2,"&lt; 2 Years",
tbl_HRMaster[[#This Row],[YearsAtCompany]]&lt;5,"2-4 Years",
tbl_HRMaster[[#This Row],[YearsAtCompany]]&lt;10,"5-9 Years",
TRUE,"10+ Years"
)</f>
        <v>2-4 Years</v>
      </c>
      <c r="AE2972" s="5">
        <f>IF(tbl_HRMaster[[#This Row],[Attrition]]="Yes",1,0)</f>
        <v>0</v>
      </c>
    </row>
    <row r="2973" spans="1:31" x14ac:dyDescent="0.25">
      <c r="A2973">
        <v>52</v>
      </c>
      <c r="B2973" t="s">
        <v>21</v>
      </c>
      <c r="C2973" t="s">
        <v>22</v>
      </c>
      <c r="D2973" t="s">
        <v>30</v>
      </c>
      <c r="E2973">
        <v>1</v>
      </c>
      <c r="F2973">
        <v>2</v>
      </c>
      <c r="G2973" t="s">
        <v>38</v>
      </c>
      <c r="H2973">
        <v>2913</v>
      </c>
      <c r="I2973" t="s">
        <v>25</v>
      </c>
      <c r="J2973">
        <v>4</v>
      </c>
      <c r="K2973" t="s">
        <v>44</v>
      </c>
      <c r="L2973" t="s">
        <v>32</v>
      </c>
      <c r="M2973">
        <v>83460</v>
      </c>
      <c r="N2973">
        <v>7</v>
      </c>
      <c r="O2973">
        <v>14</v>
      </c>
      <c r="P2973">
        <v>0</v>
      </c>
      <c r="Q2973">
        <v>6</v>
      </c>
      <c r="R2973">
        <v>5</v>
      </c>
      <c r="S2973">
        <v>2</v>
      </c>
      <c r="T2973">
        <v>2</v>
      </c>
      <c r="U2973">
        <v>2</v>
      </c>
      <c r="V2973">
        <f>COUNTIF(tbl_HRMaster[EmployeeID],tbl_HRMaster[[#This Row],[EmployeeID]])</f>
        <v>1</v>
      </c>
      <c r="W2973">
        <f>IFERROR(INDEX(tbl_EmployeeSurvey[EnvironmentSatisfaction],MATCH(tbl_HRMaster[[#This Row],[EmployeeID]],tbl_EmployeeSurvey[EmployeeID],0)),"Not Found")</f>
        <v>3</v>
      </c>
      <c r="X2973">
        <f>IFERROR(INDEX(tbl_EmployeeSurvey[JobSatisfaction],MATCH(tbl_HRMaster[[#This Row],[EmployeeID]],tbl_EmployeeSurvey[EmployeeID],0)),"Not Found")</f>
        <v>4</v>
      </c>
      <c r="Y2973" s="5">
        <f>IFERROR(INDEX(tbl_EmployeeSurvey[WorkLifeBalance],MATCH(tbl_HRMaster[[#This Row],[EmployeeID]],tbl_EmployeeSurvey[EmployeeID],0)),"Not Found")</f>
        <v>2</v>
      </c>
      <c r="Z2973" s="5">
        <f>IFERROR(VLOOKUP(tbl_HRMaster[[#This Row],[EmployeeID]],tbl_ManagerSurvey[[EmployeeID]:[PerformanceRating]],2,FALSE),"Not Found")</f>
        <v>3</v>
      </c>
      <c r="AA2973" s="5">
        <f>IFERROR(VLOOKUP(tbl_HRMaster[[#This Row],[EmployeeID]],tbl_ManagerSurvey[[EmployeeID]:[PerformanceRating]],3,FALSE),"Not Found")</f>
        <v>3</v>
      </c>
      <c r="AB2973" s="5" t="str">
        <f>IF(tbl_HRMaster[[#This Row],[Attrition]]="Yes","Left","Active")</f>
        <v>Active</v>
      </c>
      <c r="AC2973" s="5" t="str">
        <f>_xlfn.IFS(tbl_HRMaster[[#This Row],[Age]]&lt;25,"Under 25",tbl_HRMaster[[#This Row],[Age]]&lt;35,"25-34",tbl_HRMaster[[#This Row],[Age]]&lt;45,"35-44",tbl_HRMaster[[#This Row],[Age]]&lt;55,"45-54",TRUE,"Above 54")</f>
        <v>45-54</v>
      </c>
      <c r="AD2973" s="5" t="str">
        <f>_xlfn.IFS(
tbl_HRMaster[[#This Row],[YearsAtCompany]]&lt;2,"&lt; 2 Years",
tbl_HRMaster[[#This Row],[YearsAtCompany]]&lt;5,"2-4 Years",
tbl_HRMaster[[#This Row],[YearsAtCompany]]&lt;10,"5-9 Years",
TRUE,"10+ Years"
)</f>
        <v>2-4 Years</v>
      </c>
      <c r="AE2973" s="5">
        <f>IF(tbl_HRMaster[[#This Row],[Attrition]]="Yes",1,0)</f>
        <v>0</v>
      </c>
    </row>
    <row r="2974" spans="1:31" x14ac:dyDescent="0.25">
      <c r="A2974">
        <v>52</v>
      </c>
      <c r="B2974" t="s">
        <v>21</v>
      </c>
      <c r="C2974" t="s">
        <v>22</v>
      </c>
      <c r="D2974" t="s">
        <v>30</v>
      </c>
      <c r="E2974">
        <v>1</v>
      </c>
      <c r="F2974">
        <v>2</v>
      </c>
      <c r="G2974" t="s">
        <v>38</v>
      </c>
      <c r="H2974">
        <v>4383</v>
      </c>
      <c r="I2974" t="s">
        <v>25</v>
      </c>
      <c r="J2974">
        <v>4</v>
      </c>
      <c r="K2974" t="s">
        <v>44</v>
      </c>
      <c r="L2974" t="s">
        <v>32</v>
      </c>
      <c r="M2974">
        <v>83460</v>
      </c>
      <c r="N2974">
        <v>7</v>
      </c>
      <c r="O2974">
        <v>14</v>
      </c>
      <c r="P2974">
        <v>0</v>
      </c>
      <c r="Q2974">
        <v>6</v>
      </c>
      <c r="R2974">
        <v>5</v>
      </c>
      <c r="S2974">
        <v>2</v>
      </c>
      <c r="T2974">
        <v>2</v>
      </c>
      <c r="U2974">
        <v>2</v>
      </c>
      <c r="V2974">
        <f>COUNTIF(tbl_HRMaster[EmployeeID],tbl_HRMaster[[#This Row],[EmployeeID]])</f>
        <v>1</v>
      </c>
      <c r="W2974">
        <f>IFERROR(INDEX(tbl_EmployeeSurvey[EnvironmentSatisfaction],MATCH(tbl_HRMaster[[#This Row],[EmployeeID]],tbl_EmployeeSurvey[EmployeeID],0)),"Not Found")</f>
        <v>3</v>
      </c>
      <c r="X2974">
        <f>IFERROR(INDEX(tbl_EmployeeSurvey[JobSatisfaction],MATCH(tbl_HRMaster[[#This Row],[EmployeeID]],tbl_EmployeeSurvey[EmployeeID],0)),"Not Found")</f>
        <v>4</v>
      </c>
      <c r="Y2974" s="5">
        <f>IFERROR(INDEX(tbl_EmployeeSurvey[WorkLifeBalance],MATCH(tbl_HRMaster[[#This Row],[EmployeeID]],tbl_EmployeeSurvey[EmployeeID],0)),"Not Found")</f>
        <v>2</v>
      </c>
      <c r="Z2974" s="5">
        <f>IFERROR(VLOOKUP(tbl_HRMaster[[#This Row],[EmployeeID]],tbl_ManagerSurvey[[EmployeeID]:[PerformanceRating]],2,FALSE),"Not Found")</f>
        <v>3</v>
      </c>
      <c r="AA2974" s="5">
        <f>IFERROR(VLOOKUP(tbl_HRMaster[[#This Row],[EmployeeID]],tbl_ManagerSurvey[[EmployeeID]:[PerformanceRating]],3,FALSE),"Not Found")</f>
        <v>3</v>
      </c>
      <c r="AB2974" s="5" t="str">
        <f>IF(tbl_HRMaster[[#This Row],[Attrition]]="Yes","Left","Active")</f>
        <v>Active</v>
      </c>
      <c r="AC2974" s="5" t="str">
        <f>_xlfn.IFS(tbl_HRMaster[[#This Row],[Age]]&lt;25,"Under 25",tbl_HRMaster[[#This Row],[Age]]&lt;35,"25-34",tbl_HRMaster[[#This Row],[Age]]&lt;45,"35-44",tbl_HRMaster[[#This Row],[Age]]&lt;55,"45-54",TRUE,"Above 54")</f>
        <v>45-54</v>
      </c>
      <c r="AD2974" s="5" t="str">
        <f>_xlfn.IFS(
tbl_HRMaster[[#This Row],[YearsAtCompany]]&lt;2,"&lt; 2 Years",
tbl_HRMaster[[#This Row],[YearsAtCompany]]&lt;5,"2-4 Years",
tbl_HRMaster[[#This Row],[YearsAtCompany]]&lt;10,"5-9 Years",
TRUE,"10+ Years"
)</f>
        <v>2-4 Years</v>
      </c>
      <c r="AE2974" s="5">
        <f>IF(tbl_HRMaster[[#This Row],[Attrition]]="Yes",1,0)</f>
        <v>0</v>
      </c>
    </row>
    <row r="2975" spans="1:31" x14ac:dyDescent="0.25">
      <c r="A2975">
        <v>36</v>
      </c>
      <c r="B2975" t="s">
        <v>21</v>
      </c>
      <c r="C2975" t="s">
        <v>22</v>
      </c>
      <c r="D2975" t="s">
        <v>23</v>
      </c>
      <c r="E2975">
        <v>15</v>
      </c>
      <c r="F2975">
        <v>2</v>
      </c>
      <c r="G2975" t="s">
        <v>24</v>
      </c>
      <c r="H2975">
        <v>120</v>
      </c>
      <c r="I2975" t="s">
        <v>34</v>
      </c>
      <c r="J2975">
        <v>1</v>
      </c>
      <c r="K2975" t="s">
        <v>35</v>
      </c>
      <c r="L2975" t="s">
        <v>27</v>
      </c>
      <c r="M2975">
        <v>96790</v>
      </c>
      <c r="N2975">
        <v>4</v>
      </c>
      <c r="O2975">
        <v>12</v>
      </c>
      <c r="P2975">
        <v>0</v>
      </c>
      <c r="Q2975">
        <v>6</v>
      </c>
      <c r="R2975">
        <v>1</v>
      </c>
      <c r="S2975">
        <v>2</v>
      </c>
      <c r="T2975">
        <v>2</v>
      </c>
      <c r="U2975">
        <v>2</v>
      </c>
      <c r="V2975">
        <f>COUNTIF(tbl_HRMaster[EmployeeID],tbl_HRMaster[[#This Row],[EmployeeID]])</f>
        <v>1</v>
      </c>
      <c r="W2975">
        <f>IFERROR(INDEX(tbl_EmployeeSurvey[EnvironmentSatisfaction],MATCH(tbl_HRMaster[[#This Row],[EmployeeID]],tbl_EmployeeSurvey[EmployeeID],0)),"Not Found")</f>
        <v>4</v>
      </c>
      <c r="X2975">
        <f>IFERROR(INDEX(tbl_EmployeeSurvey[JobSatisfaction],MATCH(tbl_HRMaster[[#This Row],[EmployeeID]],tbl_EmployeeSurvey[EmployeeID],0)),"Not Found")</f>
        <v>3</v>
      </c>
      <c r="Y2975" s="5">
        <f>IFERROR(INDEX(tbl_EmployeeSurvey[WorkLifeBalance],MATCH(tbl_HRMaster[[#This Row],[EmployeeID]],tbl_EmployeeSurvey[EmployeeID],0)),"Not Found")</f>
        <v>3</v>
      </c>
      <c r="Z2975" s="5">
        <f>IFERROR(VLOOKUP(tbl_HRMaster[[#This Row],[EmployeeID]],tbl_ManagerSurvey[[EmployeeID]:[PerformanceRating]],2,FALSE),"Not Found")</f>
        <v>3</v>
      </c>
      <c r="AA2975" s="5">
        <f>IFERROR(VLOOKUP(tbl_HRMaster[[#This Row],[EmployeeID]],tbl_ManagerSurvey[[EmployeeID]:[PerformanceRating]],3,FALSE),"Not Found")</f>
        <v>3</v>
      </c>
      <c r="AB2975" s="5" t="str">
        <f>IF(tbl_HRMaster[[#This Row],[Attrition]]="Yes","Left","Active")</f>
        <v>Active</v>
      </c>
      <c r="AC2975" s="5" t="str">
        <f>_xlfn.IFS(tbl_HRMaster[[#This Row],[Age]]&lt;25,"Under 25",tbl_HRMaster[[#This Row],[Age]]&lt;35,"25-34",tbl_HRMaster[[#This Row],[Age]]&lt;45,"35-44",tbl_HRMaster[[#This Row],[Age]]&lt;55,"45-54",TRUE,"Above 54")</f>
        <v>35-44</v>
      </c>
      <c r="AD2975" s="5" t="str">
        <f>_xlfn.IFS(
tbl_HRMaster[[#This Row],[YearsAtCompany]]&lt;2,"&lt; 2 Years",
tbl_HRMaster[[#This Row],[YearsAtCompany]]&lt;5,"2-4 Years",
tbl_HRMaster[[#This Row],[YearsAtCompany]]&lt;10,"5-9 Years",
TRUE,"10+ Years"
)</f>
        <v>2-4 Years</v>
      </c>
      <c r="AE2975" s="5">
        <f>IF(tbl_HRMaster[[#This Row],[Attrition]]="Yes",1,0)</f>
        <v>0</v>
      </c>
    </row>
    <row r="2976" spans="1:31" x14ac:dyDescent="0.25">
      <c r="A2976">
        <v>36</v>
      </c>
      <c r="B2976" t="s">
        <v>21</v>
      </c>
      <c r="C2976" t="s">
        <v>22</v>
      </c>
      <c r="D2976" t="s">
        <v>23</v>
      </c>
      <c r="E2976">
        <v>15</v>
      </c>
      <c r="F2976">
        <v>2</v>
      </c>
      <c r="G2976" t="s">
        <v>24</v>
      </c>
      <c r="H2976">
        <v>1590</v>
      </c>
      <c r="I2976" t="s">
        <v>34</v>
      </c>
      <c r="J2976">
        <v>1</v>
      </c>
      <c r="K2976" t="s">
        <v>35</v>
      </c>
      <c r="L2976" t="s">
        <v>27</v>
      </c>
      <c r="M2976">
        <v>96790</v>
      </c>
      <c r="N2976">
        <v>4</v>
      </c>
      <c r="O2976">
        <v>12</v>
      </c>
      <c r="P2976">
        <v>0</v>
      </c>
      <c r="Q2976">
        <v>6</v>
      </c>
      <c r="R2976">
        <v>1</v>
      </c>
      <c r="S2976">
        <v>2</v>
      </c>
      <c r="T2976">
        <v>2</v>
      </c>
      <c r="U2976">
        <v>2</v>
      </c>
      <c r="V2976">
        <f>COUNTIF(tbl_HRMaster[EmployeeID],tbl_HRMaster[[#This Row],[EmployeeID]])</f>
        <v>1</v>
      </c>
      <c r="W2976">
        <f>IFERROR(INDEX(tbl_EmployeeSurvey[EnvironmentSatisfaction],MATCH(tbl_HRMaster[[#This Row],[EmployeeID]],tbl_EmployeeSurvey[EmployeeID],0)),"Not Found")</f>
        <v>4</v>
      </c>
      <c r="X2976">
        <f>IFERROR(INDEX(tbl_EmployeeSurvey[JobSatisfaction],MATCH(tbl_HRMaster[[#This Row],[EmployeeID]],tbl_EmployeeSurvey[EmployeeID],0)),"Not Found")</f>
        <v>3</v>
      </c>
      <c r="Y2976" s="5">
        <f>IFERROR(INDEX(tbl_EmployeeSurvey[WorkLifeBalance],MATCH(tbl_HRMaster[[#This Row],[EmployeeID]],tbl_EmployeeSurvey[EmployeeID],0)),"Not Found")</f>
        <v>3</v>
      </c>
      <c r="Z2976" s="5">
        <f>IFERROR(VLOOKUP(tbl_HRMaster[[#This Row],[EmployeeID]],tbl_ManagerSurvey[[EmployeeID]:[PerformanceRating]],2,FALSE),"Not Found")</f>
        <v>3</v>
      </c>
      <c r="AA2976" s="5">
        <f>IFERROR(VLOOKUP(tbl_HRMaster[[#This Row],[EmployeeID]],tbl_ManagerSurvey[[EmployeeID]:[PerformanceRating]],3,FALSE),"Not Found")</f>
        <v>3</v>
      </c>
      <c r="AB2976" s="5" t="str">
        <f>IF(tbl_HRMaster[[#This Row],[Attrition]]="Yes","Left","Active")</f>
        <v>Active</v>
      </c>
      <c r="AC2976" s="5" t="str">
        <f>_xlfn.IFS(tbl_HRMaster[[#This Row],[Age]]&lt;25,"Under 25",tbl_HRMaster[[#This Row],[Age]]&lt;35,"25-34",tbl_HRMaster[[#This Row],[Age]]&lt;45,"35-44",tbl_HRMaster[[#This Row],[Age]]&lt;55,"45-54",TRUE,"Above 54")</f>
        <v>35-44</v>
      </c>
      <c r="AD2976" s="5" t="str">
        <f>_xlfn.IFS(
tbl_HRMaster[[#This Row],[YearsAtCompany]]&lt;2,"&lt; 2 Years",
tbl_HRMaster[[#This Row],[YearsAtCompany]]&lt;5,"2-4 Years",
tbl_HRMaster[[#This Row],[YearsAtCompany]]&lt;10,"5-9 Years",
TRUE,"10+ Years"
)</f>
        <v>2-4 Years</v>
      </c>
      <c r="AE2976" s="5">
        <f>IF(tbl_HRMaster[[#This Row],[Attrition]]="Yes",1,0)</f>
        <v>0</v>
      </c>
    </row>
    <row r="2977" spans="1:31" x14ac:dyDescent="0.25">
      <c r="A2977">
        <v>36</v>
      </c>
      <c r="B2977" t="s">
        <v>21</v>
      </c>
      <c r="C2977" t="s">
        <v>22</v>
      </c>
      <c r="D2977" t="s">
        <v>23</v>
      </c>
      <c r="E2977">
        <v>15</v>
      </c>
      <c r="F2977">
        <v>2</v>
      </c>
      <c r="G2977" t="s">
        <v>24</v>
      </c>
      <c r="H2977">
        <v>3060</v>
      </c>
      <c r="I2977" t="s">
        <v>34</v>
      </c>
      <c r="J2977">
        <v>1</v>
      </c>
      <c r="K2977" t="s">
        <v>35</v>
      </c>
      <c r="L2977" t="s">
        <v>27</v>
      </c>
      <c r="M2977">
        <v>96790</v>
      </c>
      <c r="N2977">
        <v>4</v>
      </c>
      <c r="O2977">
        <v>12</v>
      </c>
      <c r="P2977">
        <v>0</v>
      </c>
      <c r="Q2977">
        <v>6</v>
      </c>
      <c r="R2977">
        <v>1</v>
      </c>
      <c r="S2977">
        <v>2</v>
      </c>
      <c r="T2977">
        <v>2</v>
      </c>
      <c r="U2977">
        <v>2</v>
      </c>
      <c r="V2977">
        <f>COUNTIF(tbl_HRMaster[EmployeeID],tbl_HRMaster[[#This Row],[EmployeeID]])</f>
        <v>1</v>
      </c>
      <c r="W2977">
        <f>IFERROR(INDEX(tbl_EmployeeSurvey[EnvironmentSatisfaction],MATCH(tbl_HRMaster[[#This Row],[EmployeeID]],tbl_EmployeeSurvey[EmployeeID],0)),"Not Found")</f>
        <v>4</v>
      </c>
      <c r="X2977">
        <f>IFERROR(INDEX(tbl_EmployeeSurvey[JobSatisfaction],MATCH(tbl_HRMaster[[#This Row],[EmployeeID]],tbl_EmployeeSurvey[EmployeeID],0)),"Not Found")</f>
        <v>3</v>
      </c>
      <c r="Y2977" s="5">
        <f>IFERROR(INDEX(tbl_EmployeeSurvey[WorkLifeBalance],MATCH(tbl_HRMaster[[#This Row],[EmployeeID]],tbl_EmployeeSurvey[EmployeeID],0)),"Not Found")</f>
        <v>3</v>
      </c>
      <c r="Z2977" s="5">
        <f>IFERROR(VLOOKUP(tbl_HRMaster[[#This Row],[EmployeeID]],tbl_ManagerSurvey[[EmployeeID]:[PerformanceRating]],2,FALSE),"Not Found")</f>
        <v>3</v>
      </c>
      <c r="AA2977" s="5">
        <f>IFERROR(VLOOKUP(tbl_HRMaster[[#This Row],[EmployeeID]],tbl_ManagerSurvey[[EmployeeID]:[PerformanceRating]],3,FALSE),"Not Found")</f>
        <v>3</v>
      </c>
      <c r="AB2977" s="5" t="str">
        <f>IF(tbl_HRMaster[[#This Row],[Attrition]]="Yes","Left","Active")</f>
        <v>Active</v>
      </c>
      <c r="AC2977" s="5" t="str">
        <f>_xlfn.IFS(tbl_HRMaster[[#This Row],[Age]]&lt;25,"Under 25",tbl_HRMaster[[#This Row],[Age]]&lt;35,"25-34",tbl_HRMaster[[#This Row],[Age]]&lt;45,"35-44",tbl_HRMaster[[#This Row],[Age]]&lt;55,"45-54",TRUE,"Above 54")</f>
        <v>35-44</v>
      </c>
      <c r="AD2977" s="5" t="str">
        <f>_xlfn.IFS(
tbl_HRMaster[[#This Row],[YearsAtCompany]]&lt;2,"&lt; 2 Years",
tbl_HRMaster[[#This Row],[YearsAtCompany]]&lt;5,"2-4 Years",
tbl_HRMaster[[#This Row],[YearsAtCompany]]&lt;10,"5-9 Years",
TRUE,"10+ Years"
)</f>
        <v>2-4 Years</v>
      </c>
      <c r="AE2977" s="5">
        <f>IF(tbl_HRMaster[[#This Row],[Attrition]]="Yes",1,0)</f>
        <v>0</v>
      </c>
    </row>
    <row r="2978" spans="1:31" x14ac:dyDescent="0.25">
      <c r="A2978">
        <v>28</v>
      </c>
      <c r="B2978" t="s">
        <v>21</v>
      </c>
      <c r="C2978" t="s">
        <v>22</v>
      </c>
      <c r="D2978" t="s">
        <v>30</v>
      </c>
      <c r="E2978">
        <v>10</v>
      </c>
      <c r="F2978">
        <v>3</v>
      </c>
      <c r="G2978" t="s">
        <v>24</v>
      </c>
      <c r="H2978">
        <v>411</v>
      </c>
      <c r="I2978" t="s">
        <v>25</v>
      </c>
      <c r="J2978">
        <v>3</v>
      </c>
      <c r="K2978" t="s">
        <v>44</v>
      </c>
      <c r="L2978" t="s">
        <v>41</v>
      </c>
      <c r="M2978">
        <v>135910</v>
      </c>
      <c r="N2978">
        <v>5</v>
      </c>
      <c r="O2978">
        <v>20</v>
      </c>
      <c r="P2978">
        <v>1</v>
      </c>
      <c r="Q2978">
        <v>6</v>
      </c>
      <c r="R2978">
        <v>2</v>
      </c>
      <c r="S2978">
        <v>2</v>
      </c>
      <c r="T2978">
        <v>2</v>
      </c>
      <c r="U2978">
        <v>2</v>
      </c>
      <c r="V2978">
        <f>COUNTIF(tbl_HRMaster[EmployeeID],tbl_HRMaster[[#This Row],[EmployeeID]])</f>
        <v>1</v>
      </c>
      <c r="W2978">
        <f>IFERROR(INDEX(tbl_EmployeeSurvey[EnvironmentSatisfaction],MATCH(tbl_HRMaster[[#This Row],[EmployeeID]],tbl_EmployeeSurvey[EmployeeID],0)),"Not Found")</f>
        <v>3</v>
      </c>
      <c r="X2978">
        <f>IFERROR(INDEX(tbl_EmployeeSurvey[JobSatisfaction],MATCH(tbl_HRMaster[[#This Row],[EmployeeID]],tbl_EmployeeSurvey[EmployeeID],0)),"Not Found")</f>
        <v>3</v>
      </c>
      <c r="Y2978" s="5">
        <f>IFERROR(INDEX(tbl_EmployeeSurvey[WorkLifeBalance],MATCH(tbl_HRMaster[[#This Row],[EmployeeID]],tbl_EmployeeSurvey[EmployeeID],0)),"Not Found")</f>
        <v>3</v>
      </c>
      <c r="Z2978" s="5">
        <f>IFERROR(VLOOKUP(tbl_HRMaster[[#This Row],[EmployeeID]],tbl_ManagerSurvey[[EmployeeID]:[PerformanceRating]],2,FALSE),"Not Found")</f>
        <v>3</v>
      </c>
      <c r="AA2978" s="5">
        <f>IFERROR(VLOOKUP(tbl_HRMaster[[#This Row],[EmployeeID]],tbl_ManagerSurvey[[EmployeeID]:[PerformanceRating]],3,FALSE),"Not Found")</f>
        <v>4</v>
      </c>
      <c r="AB2978" s="5" t="str">
        <f>IF(tbl_HRMaster[[#This Row],[Attrition]]="Yes","Left","Active")</f>
        <v>Active</v>
      </c>
      <c r="AC2978" s="5" t="str">
        <f>_xlfn.IFS(tbl_HRMaster[[#This Row],[Age]]&lt;25,"Under 25",tbl_HRMaster[[#This Row],[Age]]&lt;35,"25-34",tbl_HRMaster[[#This Row],[Age]]&lt;45,"35-44",tbl_HRMaster[[#This Row],[Age]]&lt;55,"45-54",TRUE,"Above 54")</f>
        <v>25-34</v>
      </c>
      <c r="AD2978" s="5" t="str">
        <f>_xlfn.IFS(
tbl_HRMaster[[#This Row],[YearsAtCompany]]&lt;2,"&lt; 2 Years",
tbl_HRMaster[[#This Row],[YearsAtCompany]]&lt;5,"2-4 Years",
tbl_HRMaster[[#This Row],[YearsAtCompany]]&lt;10,"5-9 Years",
TRUE,"10+ Years"
)</f>
        <v>2-4 Years</v>
      </c>
      <c r="AE2978" s="5">
        <f>IF(tbl_HRMaster[[#This Row],[Attrition]]="Yes",1,0)</f>
        <v>0</v>
      </c>
    </row>
    <row r="2979" spans="1:31" x14ac:dyDescent="0.25">
      <c r="A2979">
        <v>28</v>
      </c>
      <c r="B2979" t="s">
        <v>21</v>
      </c>
      <c r="C2979" t="s">
        <v>22</v>
      </c>
      <c r="D2979" t="s">
        <v>30</v>
      </c>
      <c r="E2979">
        <v>10</v>
      </c>
      <c r="F2979">
        <v>3</v>
      </c>
      <c r="G2979" t="s">
        <v>24</v>
      </c>
      <c r="H2979">
        <v>1881</v>
      </c>
      <c r="I2979" t="s">
        <v>25</v>
      </c>
      <c r="J2979">
        <v>3</v>
      </c>
      <c r="K2979" t="s">
        <v>44</v>
      </c>
      <c r="L2979" t="s">
        <v>41</v>
      </c>
      <c r="M2979">
        <v>135910</v>
      </c>
      <c r="N2979">
        <v>5</v>
      </c>
      <c r="O2979">
        <v>20</v>
      </c>
      <c r="P2979">
        <v>1</v>
      </c>
      <c r="Q2979">
        <v>6</v>
      </c>
      <c r="R2979">
        <v>2</v>
      </c>
      <c r="S2979">
        <v>2</v>
      </c>
      <c r="T2979">
        <v>2</v>
      </c>
      <c r="U2979">
        <v>2</v>
      </c>
      <c r="V2979">
        <f>COUNTIF(tbl_HRMaster[EmployeeID],tbl_HRMaster[[#This Row],[EmployeeID]])</f>
        <v>1</v>
      </c>
      <c r="W2979">
        <f>IFERROR(INDEX(tbl_EmployeeSurvey[EnvironmentSatisfaction],MATCH(tbl_HRMaster[[#This Row],[EmployeeID]],tbl_EmployeeSurvey[EmployeeID],0)),"Not Found")</f>
        <v>3</v>
      </c>
      <c r="X2979">
        <f>IFERROR(INDEX(tbl_EmployeeSurvey[JobSatisfaction],MATCH(tbl_HRMaster[[#This Row],[EmployeeID]],tbl_EmployeeSurvey[EmployeeID],0)),"Not Found")</f>
        <v>3</v>
      </c>
      <c r="Y2979" s="5">
        <f>IFERROR(INDEX(tbl_EmployeeSurvey[WorkLifeBalance],MATCH(tbl_HRMaster[[#This Row],[EmployeeID]],tbl_EmployeeSurvey[EmployeeID],0)),"Not Found")</f>
        <v>3</v>
      </c>
      <c r="Z2979" s="5">
        <f>IFERROR(VLOOKUP(tbl_HRMaster[[#This Row],[EmployeeID]],tbl_ManagerSurvey[[EmployeeID]:[PerformanceRating]],2,FALSE),"Not Found")</f>
        <v>3</v>
      </c>
      <c r="AA2979" s="5">
        <f>IFERROR(VLOOKUP(tbl_HRMaster[[#This Row],[EmployeeID]],tbl_ManagerSurvey[[EmployeeID]:[PerformanceRating]],3,FALSE),"Not Found")</f>
        <v>4</v>
      </c>
      <c r="AB2979" s="5" t="str">
        <f>IF(tbl_HRMaster[[#This Row],[Attrition]]="Yes","Left","Active")</f>
        <v>Active</v>
      </c>
      <c r="AC2979" s="5" t="str">
        <f>_xlfn.IFS(tbl_HRMaster[[#This Row],[Age]]&lt;25,"Under 25",tbl_HRMaster[[#This Row],[Age]]&lt;35,"25-34",tbl_HRMaster[[#This Row],[Age]]&lt;45,"35-44",tbl_HRMaster[[#This Row],[Age]]&lt;55,"45-54",TRUE,"Above 54")</f>
        <v>25-34</v>
      </c>
      <c r="AD2979" s="5" t="str">
        <f>_xlfn.IFS(
tbl_HRMaster[[#This Row],[YearsAtCompany]]&lt;2,"&lt; 2 Years",
tbl_HRMaster[[#This Row],[YearsAtCompany]]&lt;5,"2-4 Years",
tbl_HRMaster[[#This Row],[YearsAtCompany]]&lt;10,"5-9 Years",
TRUE,"10+ Years"
)</f>
        <v>2-4 Years</v>
      </c>
      <c r="AE2979" s="5">
        <f>IF(tbl_HRMaster[[#This Row],[Attrition]]="Yes",1,0)</f>
        <v>0</v>
      </c>
    </row>
    <row r="2980" spans="1:31" x14ac:dyDescent="0.25">
      <c r="A2980">
        <v>28</v>
      </c>
      <c r="B2980" t="s">
        <v>21</v>
      </c>
      <c r="C2980" t="s">
        <v>22</v>
      </c>
      <c r="D2980" t="s">
        <v>30</v>
      </c>
      <c r="E2980">
        <v>10</v>
      </c>
      <c r="F2980">
        <v>3</v>
      </c>
      <c r="G2980" t="s">
        <v>24</v>
      </c>
      <c r="H2980">
        <v>3351</v>
      </c>
      <c r="I2980" t="s">
        <v>25</v>
      </c>
      <c r="J2980">
        <v>3</v>
      </c>
      <c r="K2980" t="s">
        <v>44</v>
      </c>
      <c r="L2980" t="s">
        <v>41</v>
      </c>
      <c r="M2980">
        <v>135910</v>
      </c>
      <c r="N2980">
        <v>5</v>
      </c>
      <c r="O2980">
        <v>20</v>
      </c>
      <c r="P2980">
        <v>1</v>
      </c>
      <c r="Q2980">
        <v>6</v>
      </c>
      <c r="R2980">
        <v>2</v>
      </c>
      <c r="S2980">
        <v>2</v>
      </c>
      <c r="T2980">
        <v>2</v>
      </c>
      <c r="U2980">
        <v>2</v>
      </c>
      <c r="V2980">
        <f>COUNTIF(tbl_HRMaster[EmployeeID],tbl_HRMaster[[#This Row],[EmployeeID]])</f>
        <v>1</v>
      </c>
      <c r="W2980">
        <f>IFERROR(INDEX(tbl_EmployeeSurvey[EnvironmentSatisfaction],MATCH(tbl_HRMaster[[#This Row],[EmployeeID]],tbl_EmployeeSurvey[EmployeeID],0)),"Not Found")</f>
        <v>3</v>
      </c>
      <c r="X2980">
        <f>IFERROR(INDEX(tbl_EmployeeSurvey[JobSatisfaction],MATCH(tbl_HRMaster[[#This Row],[EmployeeID]],tbl_EmployeeSurvey[EmployeeID],0)),"Not Found")</f>
        <v>3</v>
      </c>
      <c r="Y2980" s="5">
        <f>IFERROR(INDEX(tbl_EmployeeSurvey[WorkLifeBalance],MATCH(tbl_HRMaster[[#This Row],[EmployeeID]],tbl_EmployeeSurvey[EmployeeID],0)),"Not Found")</f>
        <v>3</v>
      </c>
      <c r="Z2980" s="5">
        <f>IFERROR(VLOOKUP(tbl_HRMaster[[#This Row],[EmployeeID]],tbl_ManagerSurvey[[EmployeeID]:[PerformanceRating]],2,FALSE),"Not Found")</f>
        <v>3</v>
      </c>
      <c r="AA2980" s="5">
        <f>IFERROR(VLOOKUP(tbl_HRMaster[[#This Row],[EmployeeID]],tbl_ManagerSurvey[[EmployeeID]:[PerformanceRating]],3,FALSE),"Not Found")</f>
        <v>4</v>
      </c>
      <c r="AB2980" s="5" t="str">
        <f>IF(tbl_HRMaster[[#This Row],[Attrition]]="Yes","Left","Active")</f>
        <v>Active</v>
      </c>
      <c r="AC2980" s="5" t="str">
        <f>_xlfn.IFS(tbl_HRMaster[[#This Row],[Age]]&lt;25,"Under 25",tbl_HRMaster[[#This Row],[Age]]&lt;35,"25-34",tbl_HRMaster[[#This Row],[Age]]&lt;45,"35-44",tbl_HRMaster[[#This Row],[Age]]&lt;55,"45-54",TRUE,"Above 54")</f>
        <v>25-34</v>
      </c>
      <c r="AD2980" s="5" t="str">
        <f>_xlfn.IFS(
tbl_HRMaster[[#This Row],[YearsAtCompany]]&lt;2,"&lt; 2 Years",
tbl_HRMaster[[#This Row],[YearsAtCompany]]&lt;5,"2-4 Years",
tbl_HRMaster[[#This Row],[YearsAtCompany]]&lt;10,"5-9 Years",
TRUE,"10+ Years"
)</f>
        <v>2-4 Years</v>
      </c>
      <c r="AE2980" s="5">
        <f>IF(tbl_HRMaster[[#This Row],[Attrition]]="Yes",1,0)</f>
        <v>0</v>
      </c>
    </row>
    <row r="2981" spans="1:31" x14ac:dyDescent="0.25">
      <c r="A2981">
        <v>28</v>
      </c>
      <c r="B2981" t="s">
        <v>28</v>
      </c>
      <c r="C2981" t="s">
        <v>22</v>
      </c>
      <c r="D2981" t="s">
        <v>30</v>
      </c>
      <c r="E2981">
        <v>25</v>
      </c>
      <c r="F2981">
        <v>3</v>
      </c>
      <c r="G2981" t="s">
        <v>46</v>
      </c>
      <c r="H2981">
        <v>1112</v>
      </c>
      <c r="I2981" t="s">
        <v>34</v>
      </c>
      <c r="J2981">
        <v>1</v>
      </c>
      <c r="K2981" t="s">
        <v>39</v>
      </c>
      <c r="L2981" t="s">
        <v>32</v>
      </c>
      <c r="M2981">
        <v>187890</v>
      </c>
      <c r="N2981">
        <v>3</v>
      </c>
      <c r="O2981">
        <v>16</v>
      </c>
      <c r="P2981">
        <v>1</v>
      </c>
      <c r="Q2981">
        <v>6</v>
      </c>
      <c r="R2981">
        <v>4</v>
      </c>
      <c r="S2981">
        <v>2</v>
      </c>
      <c r="T2981">
        <v>2</v>
      </c>
      <c r="U2981">
        <v>2</v>
      </c>
      <c r="V2981">
        <f>COUNTIF(tbl_HRMaster[EmployeeID],tbl_HRMaster[[#This Row],[EmployeeID]])</f>
        <v>1</v>
      </c>
      <c r="W2981">
        <f>IFERROR(INDEX(tbl_EmployeeSurvey[EnvironmentSatisfaction],MATCH(tbl_HRMaster[[#This Row],[EmployeeID]],tbl_EmployeeSurvey[EmployeeID],0)),"Not Found")</f>
        <v>4</v>
      </c>
      <c r="X2981">
        <f>IFERROR(INDEX(tbl_EmployeeSurvey[JobSatisfaction],MATCH(tbl_HRMaster[[#This Row],[EmployeeID]],tbl_EmployeeSurvey[EmployeeID],0)),"Not Found")</f>
        <v>3</v>
      </c>
      <c r="Y2981" s="5">
        <f>IFERROR(INDEX(tbl_EmployeeSurvey[WorkLifeBalance],MATCH(tbl_HRMaster[[#This Row],[EmployeeID]],tbl_EmployeeSurvey[EmployeeID],0)),"Not Found")</f>
        <v>3</v>
      </c>
      <c r="Z2981" s="5">
        <f>IFERROR(VLOOKUP(tbl_HRMaster[[#This Row],[EmployeeID]],tbl_ManagerSurvey[[EmployeeID]:[PerformanceRating]],2,FALSE),"Not Found")</f>
        <v>3</v>
      </c>
      <c r="AA2981" s="5">
        <f>IFERROR(VLOOKUP(tbl_HRMaster[[#This Row],[EmployeeID]],tbl_ManagerSurvey[[EmployeeID]:[PerformanceRating]],3,FALSE),"Not Found")</f>
        <v>3</v>
      </c>
      <c r="AB2981" s="5" t="str">
        <f>IF(tbl_HRMaster[[#This Row],[Attrition]]="Yes","Left","Active")</f>
        <v>Left</v>
      </c>
      <c r="AC2981" s="5" t="str">
        <f>_xlfn.IFS(tbl_HRMaster[[#This Row],[Age]]&lt;25,"Under 25",tbl_HRMaster[[#This Row],[Age]]&lt;35,"25-34",tbl_HRMaster[[#This Row],[Age]]&lt;45,"35-44",tbl_HRMaster[[#This Row],[Age]]&lt;55,"45-54",TRUE,"Above 54")</f>
        <v>25-34</v>
      </c>
      <c r="AD2981" s="5" t="str">
        <f>_xlfn.IFS(
tbl_HRMaster[[#This Row],[YearsAtCompany]]&lt;2,"&lt; 2 Years",
tbl_HRMaster[[#This Row],[YearsAtCompany]]&lt;5,"2-4 Years",
tbl_HRMaster[[#This Row],[YearsAtCompany]]&lt;10,"5-9 Years",
TRUE,"10+ Years"
)</f>
        <v>2-4 Years</v>
      </c>
      <c r="AE2981" s="5">
        <f>IF(tbl_HRMaster[[#This Row],[Attrition]]="Yes",1,0)</f>
        <v>1</v>
      </c>
    </row>
    <row r="2982" spans="1:31" x14ac:dyDescent="0.25">
      <c r="A2982">
        <v>28</v>
      </c>
      <c r="B2982" t="s">
        <v>28</v>
      </c>
      <c r="C2982" t="s">
        <v>22</v>
      </c>
      <c r="D2982" t="s">
        <v>30</v>
      </c>
      <c r="E2982">
        <v>25</v>
      </c>
      <c r="F2982">
        <v>3</v>
      </c>
      <c r="G2982" t="s">
        <v>46</v>
      </c>
      <c r="H2982">
        <v>2582</v>
      </c>
      <c r="I2982" t="s">
        <v>34</v>
      </c>
      <c r="J2982">
        <v>1</v>
      </c>
      <c r="K2982" t="s">
        <v>39</v>
      </c>
      <c r="L2982" t="s">
        <v>32</v>
      </c>
      <c r="M2982">
        <v>187890</v>
      </c>
      <c r="N2982">
        <v>3</v>
      </c>
      <c r="O2982">
        <v>16</v>
      </c>
      <c r="P2982">
        <v>1</v>
      </c>
      <c r="Q2982">
        <v>6</v>
      </c>
      <c r="R2982">
        <v>4</v>
      </c>
      <c r="S2982">
        <v>2</v>
      </c>
      <c r="T2982">
        <v>2</v>
      </c>
      <c r="U2982">
        <v>2</v>
      </c>
      <c r="V2982">
        <f>COUNTIF(tbl_HRMaster[EmployeeID],tbl_HRMaster[[#This Row],[EmployeeID]])</f>
        <v>1</v>
      </c>
      <c r="W2982">
        <f>IFERROR(INDEX(tbl_EmployeeSurvey[EnvironmentSatisfaction],MATCH(tbl_HRMaster[[#This Row],[EmployeeID]],tbl_EmployeeSurvey[EmployeeID],0)),"Not Found")</f>
        <v>4</v>
      </c>
      <c r="X2982">
        <f>IFERROR(INDEX(tbl_EmployeeSurvey[JobSatisfaction],MATCH(tbl_HRMaster[[#This Row],[EmployeeID]],tbl_EmployeeSurvey[EmployeeID],0)),"Not Found")</f>
        <v>3</v>
      </c>
      <c r="Y2982" s="5">
        <f>IFERROR(INDEX(tbl_EmployeeSurvey[WorkLifeBalance],MATCH(tbl_HRMaster[[#This Row],[EmployeeID]],tbl_EmployeeSurvey[EmployeeID],0)),"Not Found")</f>
        <v>3</v>
      </c>
      <c r="Z2982" s="5">
        <f>IFERROR(VLOOKUP(tbl_HRMaster[[#This Row],[EmployeeID]],tbl_ManagerSurvey[[EmployeeID]:[PerformanceRating]],2,FALSE),"Not Found")</f>
        <v>3</v>
      </c>
      <c r="AA2982" s="5">
        <f>IFERROR(VLOOKUP(tbl_HRMaster[[#This Row],[EmployeeID]],tbl_ManagerSurvey[[EmployeeID]:[PerformanceRating]],3,FALSE),"Not Found")</f>
        <v>3</v>
      </c>
      <c r="AB2982" s="5" t="str">
        <f>IF(tbl_HRMaster[[#This Row],[Attrition]]="Yes","Left","Active")</f>
        <v>Left</v>
      </c>
      <c r="AC2982" s="5" t="str">
        <f>_xlfn.IFS(tbl_HRMaster[[#This Row],[Age]]&lt;25,"Under 25",tbl_HRMaster[[#This Row],[Age]]&lt;35,"25-34",tbl_HRMaster[[#This Row],[Age]]&lt;45,"35-44",tbl_HRMaster[[#This Row],[Age]]&lt;55,"45-54",TRUE,"Above 54")</f>
        <v>25-34</v>
      </c>
      <c r="AD2982" s="5" t="str">
        <f>_xlfn.IFS(
tbl_HRMaster[[#This Row],[YearsAtCompany]]&lt;2,"&lt; 2 Years",
tbl_HRMaster[[#This Row],[YearsAtCompany]]&lt;5,"2-4 Years",
tbl_HRMaster[[#This Row],[YearsAtCompany]]&lt;10,"5-9 Years",
TRUE,"10+ Years"
)</f>
        <v>2-4 Years</v>
      </c>
      <c r="AE2982" s="5">
        <f>IF(tbl_HRMaster[[#This Row],[Attrition]]="Yes",1,0)</f>
        <v>1</v>
      </c>
    </row>
    <row r="2983" spans="1:31" x14ac:dyDescent="0.25">
      <c r="A2983">
        <v>28</v>
      </c>
      <c r="B2983" t="s">
        <v>28</v>
      </c>
      <c r="C2983" t="s">
        <v>22</v>
      </c>
      <c r="D2983" t="s">
        <v>30</v>
      </c>
      <c r="E2983">
        <v>25</v>
      </c>
      <c r="F2983">
        <v>3</v>
      </c>
      <c r="G2983" t="s">
        <v>46</v>
      </c>
      <c r="H2983">
        <v>4052</v>
      </c>
      <c r="I2983" t="s">
        <v>34</v>
      </c>
      <c r="J2983">
        <v>1</v>
      </c>
      <c r="K2983" t="s">
        <v>39</v>
      </c>
      <c r="L2983" t="s">
        <v>32</v>
      </c>
      <c r="M2983">
        <v>187890</v>
      </c>
      <c r="N2983">
        <v>3</v>
      </c>
      <c r="O2983">
        <v>16</v>
      </c>
      <c r="P2983">
        <v>1</v>
      </c>
      <c r="Q2983">
        <v>6</v>
      </c>
      <c r="R2983">
        <v>4</v>
      </c>
      <c r="S2983">
        <v>2</v>
      </c>
      <c r="T2983">
        <v>2</v>
      </c>
      <c r="U2983">
        <v>2</v>
      </c>
      <c r="V2983">
        <f>COUNTIF(tbl_HRMaster[EmployeeID],tbl_HRMaster[[#This Row],[EmployeeID]])</f>
        <v>1</v>
      </c>
      <c r="W2983">
        <f>IFERROR(INDEX(tbl_EmployeeSurvey[EnvironmentSatisfaction],MATCH(tbl_HRMaster[[#This Row],[EmployeeID]],tbl_EmployeeSurvey[EmployeeID],0)),"Not Found")</f>
        <v>4</v>
      </c>
      <c r="X2983">
        <f>IFERROR(INDEX(tbl_EmployeeSurvey[JobSatisfaction],MATCH(tbl_HRMaster[[#This Row],[EmployeeID]],tbl_EmployeeSurvey[EmployeeID],0)),"Not Found")</f>
        <v>3</v>
      </c>
      <c r="Y2983" s="5">
        <f>IFERROR(INDEX(tbl_EmployeeSurvey[WorkLifeBalance],MATCH(tbl_HRMaster[[#This Row],[EmployeeID]],tbl_EmployeeSurvey[EmployeeID],0)),"Not Found")</f>
        <v>3</v>
      </c>
      <c r="Z2983" s="5">
        <f>IFERROR(VLOOKUP(tbl_HRMaster[[#This Row],[EmployeeID]],tbl_ManagerSurvey[[EmployeeID]:[PerformanceRating]],2,FALSE),"Not Found")</f>
        <v>3</v>
      </c>
      <c r="AA2983" s="5">
        <f>IFERROR(VLOOKUP(tbl_HRMaster[[#This Row],[EmployeeID]],tbl_ManagerSurvey[[EmployeeID]:[PerformanceRating]],3,FALSE),"Not Found")</f>
        <v>3</v>
      </c>
      <c r="AB2983" s="5" t="str">
        <f>IF(tbl_HRMaster[[#This Row],[Attrition]]="Yes","Left","Active")</f>
        <v>Left</v>
      </c>
      <c r="AC2983" s="5" t="str">
        <f>_xlfn.IFS(tbl_HRMaster[[#This Row],[Age]]&lt;25,"Under 25",tbl_HRMaster[[#This Row],[Age]]&lt;35,"25-34",tbl_HRMaster[[#This Row],[Age]]&lt;45,"35-44",tbl_HRMaster[[#This Row],[Age]]&lt;55,"45-54",TRUE,"Above 54")</f>
        <v>25-34</v>
      </c>
      <c r="AD2983" s="5" t="str">
        <f>_xlfn.IFS(
tbl_HRMaster[[#This Row],[YearsAtCompany]]&lt;2,"&lt; 2 Years",
tbl_HRMaster[[#This Row],[YearsAtCompany]]&lt;5,"2-4 Years",
tbl_HRMaster[[#This Row],[YearsAtCompany]]&lt;10,"5-9 Years",
TRUE,"10+ Years"
)</f>
        <v>2-4 Years</v>
      </c>
      <c r="AE2983" s="5">
        <f>IF(tbl_HRMaster[[#This Row],[Attrition]]="Yes",1,0)</f>
        <v>1</v>
      </c>
    </row>
    <row r="2984" spans="1:31" x14ac:dyDescent="0.25">
      <c r="A2984">
        <v>35</v>
      </c>
      <c r="B2984" t="s">
        <v>21</v>
      </c>
      <c r="C2984" t="s">
        <v>22</v>
      </c>
      <c r="D2984" t="s">
        <v>23</v>
      </c>
      <c r="E2984">
        <v>10</v>
      </c>
      <c r="F2984">
        <v>4</v>
      </c>
      <c r="G2984" t="s">
        <v>45</v>
      </c>
      <c r="H2984">
        <v>339</v>
      </c>
      <c r="I2984" t="s">
        <v>25</v>
      </c>
      <c r="J2984">
        <v>1</v>
      </c>
      <c r="K2984" t="s">
        <v>31</v>
      </c>
      <c r="L2984" t="s">
        <v>32</v>
      </c>
      <c r="M2984">
        <v>26320</v>
      </c>
      <c r="N2984">
        <v>3</v>
      </c>
      <c r="O2984">
        <v>13</v>
      </c>
      <c r="P2984">
        <v>3</v>
      </c>
      <c r="Q2984">
        <v>7</v>
      </c>
      <c r="R2984">
        <v>3</v>
      </c>
      <c r="S2984">
        <v>2</v>
      </c>
      <c r="T2984">
        <v>2</v>
      </c>
      <c r="U2984">
        <v>2</v>
      </c>
      <c r="V2984">
        <f>COUNTIF(tbl_HRMaster[EmployeeID],tbl_HRMaster[[#This Row],[EmployeeID]])</f>
        <v>1</v>
      </c>
      <c r="W2984">
        <f>IFERROR(INDEX(tbl_EmployeeSurvey[EnvironmentSatisfaction],MATCH(tbl_HRMaster[[#This Row],[EmployeeID]],tbl_EmployeeSurvey[EmployeeID],0)),"Not Found")</f>
        <v>4</v>
      </c>
      <c r="X2984">
        <f>IFERROR(INDEX(tbl_EmployeeSurvey[JobSatisfaction],MATCH(tbl_HRMaster[[#This Row],[EmployeeID]],tbl_EmployeeSurvey[EmployeeID],0)),"Not Found")</f>
        <v>3</v>
      </c>
      <c r="Y2984" s="5">
        <f>IFERROR(INDEX(tbl_EmployeeSurvey[WorkLifeBalance],MATCH(tbl_HRMaster[[#This Row],[EmployeeID]],tbl_EmployeeSurvey[EmployeeID],0)),"Not Found")</f>
        <v>3</v>
      </c>
      <c r="Z2984" s="5">
        <f>IFERROR(VLOOKUP(tbl_HRMaster[[#This Row],[EmployeeID]],tbl_ManagerSurvey[[EmployeeID]:[PerformanceRating]],2,FALSE),"Not Found")</f>
        <v>4</v>
      </c>
      <c r="AA2984" s="5">
        <f>IFERROR(VLOOKUP(tbl_HRMaster[[#This Row],[EmployeeID]],tbl_ManagerSurvey[[EmployeeID]:[PerformanceRating]],3,FALSE),"Not Found")</f>
        <v>3</v>
      </c>
      <c r="AB2984" s="5" t="str">
        <f>IF(tbl_HRMaster[[#This Row],[Attrition]]="Yes","Left","Active")</f>
        <v>Active</v>
      </c>
      <c r="AC2984" s="5" t="str">
        <f>_xlfn.IFS(tbl_HRMaster[[#This Row],[Age]]&lt;25,"Under 25",tbl_HRMaster[[#This Row],[Age]]&lt;35,"25-34",tbl_HRMaster[[#This Row],[Age]]&lt;45,"35-44",tbl_HRMaster[[#This Row],[Age]]&lt;55,"45-54",TRUE,"Above 54")</f>
        <v>35-44</v>
      </c>
      <c r="AD2984" s="5" t="str">
        <f>_xlfn.IFS(
tbl_HRMaster[[#This Row],[YearsAtCompany]]&lt;2,"&lt; 2 Years",
tbl_HRMaster[[#This Row],[YearsAtCompany]]&lt;5,"2-4 Years",
tbl_HRMaster[[#This Row],[YearsAtCompany]]&lt;10,"5-9 Years",
TRUE,"10+ Years"
)</f>
        <v>2-4 Years</v>
      </c>
      <c r="AE2984" s="5">
        <f>IF(tbl_HRMaster[[#This Row],[Attrition]]="Yes",1,0)</f>
        <v>0</v>
      </c>
    </row>
    <row r="2985" spans="1:31" x14ac:dyDescent="0.25">
      <c r="A2985">
        <v>35</v>
      </c>
      <c r="B2985" t="s">
        <v>21</v>
      </c>
      <c r="C2985" t="s">
        <v>22</v>
      </c>
      <c r="D2985" t="s">
        <v>23</v>
      </c>
      <c r="E2985">
        <v>10</v>
      </c>
      <c r="F2985">
        <v>4</v>
      </c>
      <c r="G2985" t="s">
        <v>45</v>
      </c>
      <c r="H2985">
        <v>1809</v>
      </c>
      <c r="I2985" t="s">
        <v>25</v>
      </c>
      <c r="J2985">
        <v>1</v>
      </c>
      <c r="K2985" t="s">
        <v>31</v>
      </c>
      <c r="L2985" t="s">
        <v>32</v>
      </c>
      <c r="M2985">
        <v>26320</v>
      </c>
      <c r="N2985">
        <v>3</v>
      </c>
      <c r="O2985">
        <v>13</v>
      </c>
      <c r="P2985">
        <v>3</v>
      </c>
      <c r="Q2985">
        <v>7</v>
      </c>
      <c r="R2985">
        <v>3</v>
      </c>
      <c r="S2985">
        <v>2</v>
      </c>
      <c r="T2985">
        <v>2</v>
      </c>
      <c r="U2985">
        <v>2</v>
      </c>
      <c r="V2985">
        <f>COUNTIF(tbl_HRMaster[EmployeeID],tbl_HRMaster[[#This Row],[EmployeeID]])</f>
        <v>1</v>
      </c>
      <c r="W2985">
        <f>IFERROR(INDEX(tbl_EmployeeSurvey[EnvironmentSatisfaction],MATCH(tbl_HRMaster[[#This Row],[EmployeeID]],tbl_EmployeeSurvey[EmployeeID],0)),"Not Found")</f>
        <v>4</v>
      </c>
      <c r="X2985">
        <f>IFERROR(INDEX(tbl_EmployeeSurvey[JobSatisfaction],MATCH(tbl_HRMaster[[#This Row],[EmployeeID]],tbl_EmployeeSurvey[EmployeeID],0)),"Not Found")</f>
        <v>3</v>
      </c>
      <c r="Y2985" s="5">
        <f>IFERROR(INDEX(tbl_EmployeeSurvey[WorkLifeBalance],MATCH(tbl_HRMaster[[#This Row],[EmployeeID]],tbl_EmployeeSurvey[EmployeeID],0)),"Not Found")</f>
        <v>3</v>
      </c>
      <c r="Z2985" s="5">
        <f>IFERROR(VLOOKUP(tbl_HRMaster[[#This Row],[EmployeeID]],tbl_ManagerSurvey[[EmployeeID]:[PerformanceRating]],2,FALSE),"Not Found")</f>
        <v>4</v>
      </c>
      <c r="AA2985" s="5">
        <f>IFERROR(VLOOKUP(tbl_HRMaster[[#This Row],[EmployeeID]],tbl_ManagerSurvey[[EmployeeID]:[PerformanceRating]],3,FALSE),"Not Found")</f>
        <v>3</v>
      </c>
      <c r="AB2985" s="5" t="str">
        <f>IF(tbl_HRMaster[[#This Row],[Attrition]]="Yes","Left","Active")</f>
        <v>Active</v>
      </c>
      <c r="AC2985" s="5" t="str">
        <f>_xlfn.IFS(tbl_HRMaster[[#This Row],[Age]]&lt;25,"Under 25",tbl_HRMaster[[#This Row],[Age]]&lt;35,"25-34",tbl_HRMaster[[#This Row],[Age]]&lt;45,"35-44",tbl_HRMaster[[#This Row],[Age]]&lt;55,"45-54",TRUE,"Above 54")</f>
        <v>35-44</v>
      </c>
      <c r="AD2985" s="5" t="str">
        <f>_xlfn.IFS(
tbl_HRMaster[[#This Row],[YearsAtCompany]]&lt;2,"&lt; 2 Years",
tbl_HRMaster[[#This Row],[YearsAtCompany]]&lt;5,"2-4 Years",
tbl_HRMaster[[#This Row],[YearsAtCompany]]&lt;10,"5-9 Years",
TRUE,"10+ Years"
)</f>
        <v>2-4 Years</v>
      </c>
      <c r="AE2985" s="5">
        <f>IF(tbl_HRMaster[[#This Row],[Attrition]]="Yes",1,0)</f>
        <v>0</v>
      </c>
    </row>
    <row r="2986" spans="1:31" x14ac:dyDescent="0.25">
      <c r="A2986">
        <v>35</v>
      </c>
      <c r="B2986" t="s">
        <v>21</v>
      </c>
      <c r="C2986" t="s">
        <v>22</v>
      </c>
      <c r="D2986" t="s">
        <v>23</v>
      </c>
      <c r="E2986">
        <v>10</v>
      </c>
      <c r="F2986">
        <v>4</v>
      </c>
      <c r="G2986" t="s">
        <v>45</v>
      </c>
      <c r="H2986">
        <v>3279</v>
      </c>
      <c r="I2986" t="s">
        <v>25</v>
      </c>
      <c r="J2986">
        <v>1</v>
      </c>
      <c r="K2986" t="s">
        <v>31</v>
      </c>
      <c r="L2986" t="s">
        <v>32</v>
      </c>
      <c r="M2986">
        <v>26320</v>
      </c>
      <c r="N2986">
        <v>3</v>
      </c>
      <c r="O2986">
        <v>13</v>
      </c>
      <c r="P2986">
        <v>3</v>
      </c>
      <c r="Q2986">
        <v>7</v>
      </c>
      <c r="R2986">
        <v>3</v>
      </c>
      <c r="S2986">
        <v>2</v>
      </c>
      <c r="T2986">
        <v>2</v>
      </c>
      <c r="U2986">
        <v>2</v>
      </c>
      <c r="V2986">
        <f>COUNTIF(tbl_HRMaster[EmployeeID],tbl_HRMaster[[#This Row],[EmployeeID]])</f>
        <v>1</v>
      </c>
      <c r="W2986">
        <f>IFERROR(INDEX(tbl_EmployeeSurvey[EnvironmentSatisfaction],MATCH(tbl_HRMaster[[#This Row],[EmployeeID]],tbl_EmployeeSurvey[EmployeeID],0)),"Not Found")</f>
        <v>4</v>
      </c>
      <c r="X2986">
        <f>IFERROR(INDEX(tbl_EmployeeSurvey[JobSatisfaction],MATCH(tbl_HRMaster[[#This Row],[EmployeeID]],tbl_EmployeeSurvey[EmployeeID],0)),"Not Found")</f>
        <v>3</v>
      </c>
      <c r="Y2986" s="5">
        <f>IFERROR(INDEX(tbl_EmployeeSurvey[WorkLifeBalance],MATCH(tbl_HRMaster[[#This Row],[EmployeeID]],tbl_EmployeeSurvey[EmployeeID],0)),"Not Found")</f>
        <v>3</v>
      </c>
      <c r="Z2986" s="5">
        <f>IFERROR(VLOOKUP(tbl_HRMaster[[#This Row],[EmployeeID]],tbl_ManagerSurvey[[EmployeeID]:[PerformanceRating]],2,FALSE),"Not Found")</f>
        <v>4</v>
      </c>
      <c r="AA2986" s="5">
        <f>IFERROR(VLOOKUP(tbl_HRMaster[[#This Row],[EmployeeID]],tbl_ManagerSurvey[[EmployeeID]:[PerformanceRating]],3,FALSE),"Not Found")</f>
        <v>3</v>
      </c>
      <c r="AB2986" s="5" t="str">
        <f>IF(tbl_HRMaster[[#This Row],[Attrition]]="Yes","Left","Active")</f>
        <v>Active</v>
      </c>
      <c r="AC2986" s="5" t="str">
        <f>_xlfn.IFS(tbl_HRMaster[[#This Row],[Age]]&lt;25,"Under 25",tbl_HRMaster[[#This Row],[Age]]&lt;35,"25-34",tbl_HRMaster[[#This Row],[Age]]&lt;45,"35-44",tbl_HRMaster[[#This Row],[Age]]&lt;55,"45-54",TRUE,"Above 54")</f>
        <v>35-44</v>
      </c>
      <c r="AD2986" s="5" t="str">
        <f>_xlfn.IFS(
tbl_HRMaster[[#This Row],[YearsAtCompany]]&lt;2,"&lt; 2 Years",
tbl_HRMaster[[#This Row],[YearsAtCompany]]&lt;5,"2-4 Years",
tbl_HRMaster[[#This Row],[YearsAtCompany]]&lt;10,"5-9 Years",
TRUE,"10+ Years"
)</f>
        <v>2-4 Years</v>
      </c>
      <c r="AE2986" s="5">
        <f>IF(tbl_HRMaster[[#This Row],[Attrition]]="Yes",1,0)</f>
        <v>0</v>
      </c>
    </row>
    <row r="2987" spans="1:31" x14ac:dyDescent="0.25">
      <c r="A2987">
        <v>32</v>
      </c>
      <c r="B2987" t="s">
        <v>28</v>
      </c>
      <c r="C2987" t="s">
        <v>22</v>
      </c>
      <c r="D2987" t="s">
        <v>30</v>
      </c>
      <c r="E2987">
        <v>1</v>
      </c>
      <c r="F2987">
        <v>1</v>
      </c>
      <c r="G2987" t="s">
        <v>38</v>
      </c>
      <c r="H2987">
        <v>1069</v>
      </c>
      <c r="I2987" t="s">
        <v>34</v>
      </c>
      <c r="J2987">
        <v>2</v>
      </c>
      <c r="K2987" t="s">
        <v>40</v>
      </c>
      <c r="L2987" t="s">
        <v>32</v>
      </c>
      <c r="M2987">
        <v>27410</v>
      </c>
      <c r="N2987">
        <v>7</v>
      </c>
      <c r="O2987">
        <v>11</v>
      </c>
      <c r="P2987">
        <v>0</v>
      </c>
      <c r="Q2987">
        <v>7</v>
      </c>
      <c r="R2987">
        <v>3</v>
      </c>
      <c r="S2987">
        <v>2</v>
      </c>
      <c r="T2987">
        <v>2</v>
      </c>
      <c r="U2987">
        <v>2</v>
      </c>
      <c r="V2987">
        <f>COUNTIF(tbl_HRMaster[EmployeeID],tbl_HRMaster[[#This Row],[EmployeeID]])</f>
        <v>1</v>
      </c>
      <c r="W2987">
        <f>IFERROR(INDEX(tbl_EmployeeSurvey[EnvironmentSatisfaction],MATCH(tbl_HRMaster[[#This Row],[EmployeeID]],tbl_EmployeeSurvey[EmployeeID],0)),"Not Found")</f>
        <v>3</v>
      </c>
      <c r="X2987">
        <f>IFERROR(INDEX(tbl_EmployeeSurvey[JobSatisfaction],MATCH(tbl_HRMaster[[#This Row],[EmployeeID]],tbl_EmployeeSurvey[EmployeeID],0)),"Not Found")</f>
        <v>2</v>
      </c>
      <c r="Y2987" s="5">
        <f>IFERROR(INDEX(tbl_EmployeeSurvey[WorkLifeBalance],MATCH(tbl_HRMaster[[#This Row],[EmployeeID]],tbl_EmployeeSurvey[EmployeeID],0)),"Not Found")</f>
        <v>2</v>
      </c>
      <c r="Z2987" s="5">
        <f>IFERROR(VLOOKUP(tbl_HRMaster[[#This Row],[EmployeeID]],tbl_ManagerSurvey[[EmployeeID]:[PerformanceRating]],2,FALSE),"Not Found")</f>
        <v>3</v>
      </c>
      <c r="AA2987" s="5">
        <f>IFERROR(VLOOKUP(tbl_HRMaster[[#This Row],[EmployeeID]],tbl_ManagerSurvey[[EmployeeID]:[PerformanceRating]],3,FALSE),"Not Found")</f>
        <v>3</v>
      </c>
      <c r="AB2987" s="5" t="str">
        <f>IF(tbl_HRMaster[[#This Row],[Attrition]]="Yes","Left","Active")</f>
        <v>Left</v>
      </c>
      <c r="AC2987" s="5" t="str">
        <f>_xlfn.IFS(tbl_HRMaster[[#This Row],[Age]]&lt;25,"Under 25",tbl_HRMaster[[#This Row],[Age]]&lt;35,"25-34",tbl_HRMaster[[#This Row],[Age]]&lt;45,"35-44",tbl_HRMaster[[#This Row],[Age]]&lt;55,"45-54",TRUE,"Above 54")</f>
        <v>25-34</v>
      </c>
      <c r="AD2987" s="5" t="str">
        <f>_xlfn.IFS(
tbl_HRMaster[[#This Row],[YearsAtCompany]]&lt;2,"&lt; 2 Years",
tbl_HRMaster[[#This Row],[YearsAtCompany]]&lt;5,"2-4 Years",
tbl_HRMaster[[#This Row],[YearsAtCompany]]&lt;10,"5-9 Years",
TRUE,"10+ Years"
)</f>
        <v>2-4 Years</v>
      </c>
      <c r="AE2987" s="5">
        <f>IF(tbl_HRMaster[[#This Row],[Attrition]]="Yes",1,0)</f>
        <v>1</v>
      </c>
    </row>
    <row r="2988" spans="1:31" x14ac:dyDescent="0.25">
      <c r="A2988">
        <v>32</v>
      </c>
      <c r="B2988" t="s">
        <v>28</v>
      </c>
      <c r="C2988" t="s">
        <v>22</v>
      </c>
      <c r="D2988" t="s">
        <v>30</v>
      </c>
      <c r="E2988">
        <v>1</v>
      </c>
      <c r="F2988">
        <v>1</v>
      </c>
      <c r="G2988" t="s">
        <v>38</v>
      </c>
      <c r="H2988">
        <v>2539</v>
      </c>
      <c r="I2988" t="s">
        <v>34</v>
      </c>
      <c r="J2988">
        <v>2</v>
      </c>
      <c r="K2988" t="s">
        <v>40</v>
      </c>
      <c r="L2988" t="s">
        <v>32</v>
      </c>
      <c r="M2988">
        <v>27410</v>
      </c>
      <c r="N2988">
        <v>7</v>
      </c>
      <c r="O2988">
        <v>11</v>
      </c>
      <c r="P2988">
        <v>0</v>
      </c>
      <c r="Q2988">
        <v>7</v>
      </c>
      <c r="R2988">
        <v>3</v>
      </c>
      <c r="S2988">
        <v>2</v>
      </c>
      <c r="T2988">
        <v>2</v>
      </c>
      <c r="U2988">
        <v>2</v>
      </c>
      <c r="V2988">
        <f>COUNTIF(tbl_HRMaster[EmployeeID],tbl_HRMaster[[#This Row],[EmployeeID]])</f>
        <v>1</v>
      </c>
      <c r="W2988">
        <f>IFERROR(INDEX(tbl_EmployeeSurvey[EnvironmentSatisfaction],MATCH(tbl_HRMaster[[#This Row],[EmployeeID]],tbl_EmployeeSurvey[EmployeeID],0)),"Not Found")</f>
        <v>3</v>
      </c>
      <c r="X2988">
        <f>IFERROR(INDEX(tbl_EmployeeSurvey[JobSatisfaction],MATCH(tbl_HRMaster[[#This Row],[EmployeeID]],tbl_EmployeeSurvey[EmployeeID],0)),"Not Found")</f>
        <v>2</v>
      </c>
      <c r="Y2988" s="5">
        <f>IFERROR(INDEX(tbl_EmployeeSurvey[WorkLifeBalance],MATCH(tbl_HRMaster[[#This Row],[EmployeeID]],tbl_EmployeeSurvey[EmployeeID],0)),"Not Found")</f>
        <v>2</v>
      </c>
      <c r="Z2988" s="5">
        <f>IFERROR(VLOOKUP(tbl_HRMaster[[#This Row],[EmployeeID]],tbl_ManagerSurvey[[EmployeeID]:[PerformanceRating]],2,FALSE),"Not Found")</f>
        <v>3</v>
      </c>
      <c r="AA2988" s="5">
        <f>IFERROR(VLOOKUP(tbl_HRMaster[[#This Row],[EmployeeID]],tbl_ManagerSurvey[[EmployeeID]:[PerformanceRating]],3,FALSE),"Not Found")</f>
        <v>3</v>
      </c>
      <c r="AB2988" s="5" t="str">
        <f>IF(tbl_HRMaster[[#This Row],[Attrition]]="Yes","Left","Active")</f>
        <v>Left</v>
      </c>
      <c r="AC2988" s="5" t="str">
        <f>_xlfn.IFS(tbl_HRMaster[[#This Row],[Age]]&lt;25,"Under 25",tbl_HRMaster[[#This Row],[Age]]&lt;35,"25-34",tbl_HRMaster[[#This Row],[Age]]&lt;45,"35-44",tbl_HRMaster[[#This Row],[Age]]&lt;55,"45-54",TRUE,"Above 54")</f>
        <v>25-34</v>
      </c>
      <c r="AD2988" s="5" t="str">
        <f>_xlfn.IFS(
tbl_HRMaster[[#This Row],[YearsAtCompany]]&lt;2,"&lt; 2 Years",
tbl_HRMaster[[#This Row],[YearsAtCompany]]&lt;5,"2-4 Years",
tbl_HRMaster[[#This Row],[YearsAtCompany]]&lt;10,"5-9 Years",
TRUE,"10+ Years"
)</f>
        <v>2-4 Years</v>
      </c>
      <c r="AE2988" s="5">
        <f>IF(tbl_HRMaster[[#This Row],[Attrition]]="Yes",1,0)</f>
        <v>1</v>
      </c>
    </row>
    <row r="2989" spans="1:31" x14ac:dyDescent="0.25">
      <c r="A2989">
        <v>32</v>
      </c>
      <c r="B2989" t="s">
        <v>28</v>
      </c>
      <c r="C2989" t="s">
        <v>22</v>
      </c>
      <c r="D2989" t="s">
        <v>30</v>
      </c>
      <c r="E2989">
        <v>1</v>
      </c>
      <c r="F2989">
        <v>1</v>
      </c>
      <c r="G2989" t="s">
        <v>38</v>
      </c>
      <c r="H2989">
        <v>4009</v>
      </c>
      <c r="I2989" t="s">
        <v>34</v>
      </c>
      <c r="J2989">
        <v>2</v>
      </c>
      <c r="K2989" t="s">
        <v>40</v>
      </c>
      <c r="L2989" t="s">
        <v>32</v>
      </c>
      <c r="M2989">
        <v>27410</v>
      </c>
      <c r="N2989">
        <v>7</v>
      </c>
      <c r="O2989">
        <v>11</v>
      </c>
      <c r="P2989">
        <v>0</v>
      </c>
      <c r="Q2989">
        <v>7</v>
      </c>
      <c r="R2989">
        <v>3</v>
      </c>
      <c r="S2989">
        <v>2</v>
      </c>
      <c r="T2989">
        <v>2</v>
      </c>
      <c r="U2989">
        <v>2</v>
      </c>
      <c r="V2989">
        <f>COUNTIF(tbl_HRMaster[EmployeeID],tbl_HRMaster[[#This Row],[EmployeeID]])</f>
        <v>1</v>
      </c>
      <c r="W2989">
        <f>IFERROR(INDEX(tbl_EmployeeSurvey[EnvironmentSatisfaction],MATCH(tbl_HRMaster[[#This Row],[EmployeeID]],tbl_EmployeeSurvey[EmployeeID],0)),"Not Found")</f>
        <v>3</v>
      </c>
      <c r="X2989">
        <f>IFERROR(INDEX(tbl_EmployeeSurvey[JobSatisfaction],MATCH(tbl_HRMaster[[#This Row],[EmployeeID]],tbl_EmployeeSurvey[EmployeeID],0)),"Not Found")</f>
        <v>2</v>
      </c>
      <c r="Y2989" s="5">
        <f>IFERROR(INDEX(tbl_EmployeeSurvey[WorkLifeBalance],MATCH(tbl_HRMaster[[#This Row],[EmployeeID]],tbl_EmployeeSurvey[EmployeeID],0)),"Not Found")</f>
        <v>2</v>
      </c>
      <c r="Z2989" s="5">
        <f>IFERROR(VLOOKUP(tbl_HRMaster[[#This Row],[EmployeeID]],tbl_ManagerSurvey[[EmployeeID]:[PerformanceRating]],2,FALSE),"Not Found")</f>
        <v>3</v>
      </c>
      <c r="AA2989" s="5">
        <f>IFERROR(VLOOKUP(tbl_HRMaster[[#This Row],[EmployeeID]],tbl_ManagerSurvey[[EmployeeID]:[PerformanceRating]],3,FALSE),"Not Found")</f>
        <v>3</v>
      </c>
      <c r="AB2989" s="5" t="str">
        <f>IF(tbl_HRMaster[[#This Row],[Attrition]]="Yes","Left","Active")</f>
        <v>Left</v>
      </c>
      <c r="AC2989" s="5" t="str">
        <f>_xlfn.IFS(tbl_HRMaster[[#This Row],[Age]]&lt;25,"Under 25",tbl_HRMaster[[#This Row],[Age]]&lt;35,"25-34",tbl_HRMaster[[#This Row],[Age]]&lt;45,"35-44",tbl_HRMaster[[#This Row],[Age]]&lt;55,"45-54",TRUE,"Above 54")</f>
        <v>25-34</v>
      </c>
      <c r="AD2989" s="5" t="str">
        <f>_xlfn.IFS(
tbl_HRMaster[[#This Row],[YearsAtCompany]]&lt;2,"&lt; 2 Years",
tbl_HRMaster[[#This Row],[YearsAtCompany]]&lt;5,"2-4 Years",
tbl_HRMaster[[#This Row],[YearsAtCompany]]&lt;10,"5-9 Years",
TRUE,"10+ Years"
)</f>
        <v>2-4 Years</v>
      </c>
      <c r="AE2989" s="5">
        <f>IF(tbl_HRMaster[[#This Row],[Attrition]]="Yes",1,0)</f>
        <v>1</v>
      </c>
    </row>
    <row r="2990" spans="1:31" x14ac:dyDescent="0.25">
      <c r="A2990">
        <v>59</v>
      </c>
      <c r="B2990" t="s">
        <v>21</v>
      </c>
      <c r="C2990" t="s">
        <v>22</v>
      </c>
      <c r="D2990" t="s">
        <v>30</v>
      </c>
      <c r="E2990">
        <v>4</v>
      </c>
      <c r="F2990">
        <v>4</v>
      </c>
      <c r="G2990" t="s">
        <v>46</v>
      </c>
      <c r="H2990">
        <v>1445</v>
      </c>
      <c r="I2990" t="s">
        <v>34</v>
      </c>
      <c r="J2990">
        <v>1</v>
      </c>
      <c r="K2990" t="s">
        <v>26</v>
      </c>
      <c r="L2990" t="s">
        <v>27</v>
      </c>
      <c r="M2990">
        <v>27600</v>
      </c>
      <c r="N2990">
        <v>8</v>
      </c>
      <c r="O2990">
        <v>11</v>
      </c>
      <c r="P2990">
        <v>0</v>
      </c>
      <c r="Q2990">
        <v>7</v>
      </c>
      <c r="R2990">
        <v>3</v>
      </c>
      <c r="S2990">
        <v>2</v>
      </c>
      <c r="T2990">
        <v>2</v>
      </c>
      <c r="U2990">
        <v>2</v>
      </c>
      <c r="V2990">
        <f>COUNTIF(tbl_HRMaster[EmployeeID],tbl_HRMaster[[#This Row],[EmployeeID]])</f>
        <v>1</v>
      </c>
      <c r="W2990">
        <f>IFERROR(INDEX(tbl_EmployeeSurvey[EnvironmentSatisfaction],MATCH(tbl_HRMaster[[#This Row],[EmployeeID]],tbl_EmployeeSurvey[EmployeeID],0)),"Not Found")</f>
        <v>2</v>
      </c>
      <c r="X2990">
        <f>IFERROR(INDEX(tbl_EmployeeSurvey[JobSatisfaction],MATCH(tbl_HRMaster[[#This Row],[EmployeeID]],tbl_EmployeeSurvey[EmployeeID],0)),"Not Found")</f>
        <v>3</v>
      </c>
      <c r="Y2990" s="5">
        <f>IFERROR(INDEX(tbl_EmployeeSurvey[WorkLifeBalance],MATCH(tbl_HRMaster[[#This Row],[EmployeeID]],tbl_EmployeeSurvey[EmployeeID],0)),"Not Found")</f>
        <v>2</v>
      </c>
      <c r="Z2990" s="5">
        <f>IFERROR(VLOOKUP(tbl_HRMaster[[#This Row],[EmployeeID]],tbl_ManagerSurvey[[EmployeeID]:[PerformanceRating]],2,FALSE),"Not Found")</f>
        <v>4</v>
      </c>
      <c r="AA2990" s="5">
        <f>IFERROR(VLOOKUP(tbl_HRMaster[[#This Row],[EmployeeID]],tbl_ManagerSurvey[[EmployeeID]:[PerformanceRating]],3,FALSE),"Not Found")</f>
        <v>3</v>
      </c>
      <c r="AB2990" s="5" t="str">
        <f>IF(tbl_HRMaster[[#This Row],[Attrition]]="Yes","Left","Active")</f>
        <v>Active</v>
      </c>
      <c r="AC2990" s="5" t="str">
        <f>_xlfn.IFS(tbl_HRMaster[[#This Row],[Age]]&lt;25,"Under 25",tbl_HRMaster[[#This Row],[Age]]&lt;35,"25-34",tbl_HRMaster[[#This Row],[Age]]&lt;45,"35-44",tbl_HRMaster[[#This Row],[Age]]&lt;55,"45-54",TRUE,"Above 54")</f>
        <v>Above 54</v>
      </c>
      <c r="AD2990" s="5" t="str">
        <f>_xlfn.IFS(
tbl_HRMaster[[#This Row],[YearsAtCompany]]&lt;2,"&lt; 2 Years",
tbl_HRMaster[[#This Row],[YearsAtCompany]]&lt;5,"2-4 Years",
tbl_HRMaster[[#This Row],[YearsAtCompany]]&lt;10,"5-9 Years",
TRUE,"10+ Years"
)</f>
        <v>2-4 Years</v>
      </c>
      <c r="AE2990" s="5">
        <f>IF(tbl_HRMaster[[#This Row],[Attrition]]="Yes",1,0)</f>
        <v>0</v>
      </c>
    </row>
    <row r="2991" spans="1:31" x14ac:dyDescent="0.25">
      <c r="A2991">
        <v>59</v>
      </c>
      <c r="B2991" t="s">
        <v>21</v>
      </c>
      <c r="C2991" t="s">
        <v>22</v>
      </c>
      <c r="D2991" t="s">
        <v>30</v>
      </c>
      <c r="E2991">
        <v>4</v>
      </c>
      <c r="F2991">
        <v>4</v>
      </c>
      <c r="G2991" t="s">
        <v>46</v>
      </c>
      <c r="H2991">
        <v>2915</v>
      </c>
      <c r="I2991" t="s">
        <v>34</v>
      </c>
      <c r="J2991">
        <v>1</v>
      </c>
      <c r="K2991" t="s">
        <v>26</v>
      </c>
      <c r="L2991" t="s">
        <v>27</v>
      </c>
      <c r="M2991">
        <v>27600</v>
      </c>
      <c r="N2991">
        <v>8</v>
      </c>
      <c r="O2991">
        <v>11</v>
      </c>
      <c r="P2991">
        <v>0</v>
      </c>
      <c r="Q2991">
        <v>7</v>
      </c>
      <c r="R2991">
        <v>3</v>
      </c>
      <c r="S2991">
        <v>2</v>
      </c>
      <c r="T2991">
        <v>2</v>
      </c>
      <c r="U2991">
        <v>2</v>
      </c>
      <c r="V2991">
        <f>COUNTIF(tbl_HRMaster[EmployeeID],tbl_HRMaster[[#This Row],[EmployeeID]])</f>
        <v>1</v>
      </c>
      <c r="W2991">
        <f>IFERROR(INDEX(tbl_EmployeeSurvey[EnvironmentSatisfaction],MATCH(tbl_HRMaster[[#This Row],[EmployeeID]],tbl_EmployeeSurvey[EmployeeID],0)),"Not Found")</f>
        <v>2</v>
      </c>
      <c r="X2991">
        <f>IFERROR(INDEX(tbl_EmployeeSurvey[JobSatisfaction],MATCH(tbl_HRMaster[[#This Row],[EmployeeID]],tbl_EmployeeSurvey[EmployeeID],0)),"Not Found")</f>
        <v>3</v>
      </c>
      <c r="Y2991" s="5">
        <f>IFERROR(INDEX(tbl_EmployeeSurvey[WorkLifeBalance],MATCH(tbl_HRMaster[[#This Row],[EmployeeID]],tbl_EmployeeSurvey[EmployeeID],0)),"Not Found")</f>
        <v>2</v>
      </c>
      <c r="Z2991" s="5">
        <f>IFERROR(VLOOKUP(tbl_HRMaster[[#This Row],[EmployeeID]],tbl_ManagerSurvey[[EmployeeID]:[PerformanceRating]],2,FALSE),"Not Found")</f>
        <v>4</v>
      </c>
      <c r="AA2991" s="5">
        <f>IFERROR(VLOOKUP(tbl_HRMaster[[#This Row],[EmployeeID]],tbl_ManagerSurvey[[EmployeeID]:[PerformanceRating]],3,FALSE),"Not Found")</f>
        <v>3</v>
      </c>
      <c r="AB2991" s="5" t="str">
        <f>IF(tbl_HRMaster[[#This Row],[Attrition]]="Yes","Left","Active")</f>
        <v>Active</v>
      </c>
      <c r="AC2991" s="5" t="str">
        <f>_xlfn.IFS(tbl_HRMaster[[#This Row],[Age]]&lt;25,"Under 25",tbl_HRMaster[[#This Row],[Age]]&lt;35,"25-34",tbl_HRMaster[[#This Row],[Age]]&lt;45,"35-44",tbl_HRMaster[[#This Row],[Age]]&lt;55,"45-54",TRUE,"Above 54")</f>
        <v>Above 54</v>
      </c>
      <c r="AD2991" s="5" t="str">
        <f>_xlfn.IFS(
tbl_HRMaster[[#This Row],[YearsAtCompany]]&lt;2,"&lt; 2 Years",
tbl_HRMaster[[#This Row],[YearsAtCompany]]&lt;5,"2-4 Years",
tbl_HRMaster[[#This Row],[YearsAtCompany]]&lt;10,"5-9 Years",
TRUE,"10+ Years"
)</f>
        <v>2-4 Years</v>
      </c>
      <c r="AE2991" s="5">
        <f>IF(tbl_HRMaster[[#This Row],[Attrition]]="Yes",1,0)</f>
        <v>0</v>
      </c>
    </row>
    <row r="2992" spans="1:31" x14ac:dyDescent="0.25">
      <c r="A2992">
        <v>59</v>
      </c>
      <c r="B2992" t="s">
        <v>21</v>
      </c>
      <c r="C2992" t="s">
        <v>22</v>
      </c>
      <c r="D2992" t="s">
        <v>30</v>
      </c>
      <c r="E2992">
        <v>4</v>
      </c>
      <c r="F2992">
        <v>4</v>
      </c>
      <c r="G2992" t="s">
        <v>46</v>
      </c>
      <c r="H2992">
        <v>4385</v>
      </c>
      <c r="I2992" t="s">
        <v>34</v>
      </c>
      <c r="J2992">
        <v>1</v>
      </c>
      <c r="K2992" t="s">
        <v>26</v>
      </c>
      <c r="L2992" t="s">
        <v>27</v>
      </c>
      <c r="M2992">
        <v>27600</v>
      </c>
      <c r="N2992">
        <v>8</v>
      </c>
      <c r="O2992">
        <v>11</v>
      </c>
      <c r="P2992">
        <v>0</v>
      </c>
      <c r="Q2992">
        <v>7</v>
      </c>
      <c r="R2992">
        <v>3</v>
      </c>
      <c r="S2992">
        <v>2</v>
      </c>
      <c r="T2992">
        <v>2</v>
      </c>
      <c r="U2992">
        <v>2</v>
      </c>
      <c r="V2992">
        <f>COUNTIF(tbl_HRMaster[EmployeeID],tbl_HRMaster[[#This Row],[EmployeeID]])</f>
        <v>1</v>
      </c>
      <c r="W2992">
        <f>IFERROR(INDEX(tbl_EmployeeSurvey[EnvironmentSatisfaction],MATCH(tbl_HRMaster[[#This Row],[EmployeeID]],tbl_EmployeeSurvey[EmployeeID],0)),"Not Found")</f>
        <v>2</v>
      </c>
      <c r="X2992">
        <f>IFERROR(INDEX(tbl_EmployeeSurvey[JobSatisfaction],MATCH(tbl_HRMaster[[#This Row],[EmployeeID]],tbl_EmployeeSurvey[EmployeeID],0)),"Not Found")</f>
        <v>3</v>
      </c>
      <c r="Y2992" s="5">
        <f>IFERROR(INDEX(tbl_EmployeeSurvey[WorkLifeBalance],MATCH(tbl_HRMaster[[#This Row],[EmployeeID]],tbl_EmployeeSurvey[EmployeeID],0)),"Not Found")</f>
        <v>2</v>
      </c>
      <c r="Z2992" s="5">
        <f>IFERROR(VLOOKUP(tbl_HRMaster[[#This Row],[EmployeeID]],tbl_ManagerSurvey[[EmployeeID]:[PerformanceRating]],2,FALSE),"Not Found")</f>
        <v>4</v>
      </c>
      <c r="AA2992" s="5">
        <f>IFERROR(VLOOKUP(tbl_HRMaster[[#This Row],[EmployeeID]],tbl_ManagerSurvey[[EmployeeID]:[PerformanceRating]],3,FALSE),"Not Found")</f>
        <v>3</v>
      </c>
      <c r="AB2992" s="5" t="str">
        <f>IF(tbl_HRMaster[[#This Row],[Attrition]]="Yes","Left","Active")</f>
        <v>Active</v>
      </c>
      <c r="AC2992" s="5" t="str">
        <f>_xlfn.IFS(tbl_HRMaster[[#This Row],[Age]]&lt;25,"Under 25",tbl_HRMaster[[#This Row],[Age]]&lt;35,"25-34",tbl_HRMaster[[#This Row],[Age]]&lt;45,"35-44",tbl_HRMaster[[#This Row],[Age]]&lt;55,"45-54",TRUE,"Above 54")</f>
        <v>Above 54</v>
      </c>
      <c r="AD2992" s="5" t="str">
        <f>_xlfn.IFS(
tbl_HRMaster[[#This Row],[YearsAtCompany]]&lt;2,"&lt; 2 Years",
tbl_HRMaster[[#This Row],[YearsAtCompany]]&lt;5,"2-4 Years",
tbl_HRMaster[[#This Row],[YearsAtCompany]]&lt;10,"5-9 Years",
TRUE,"10+ Years"
)</f>
        <v>2-4 Years</v>
      </c>
      <c r="AE2992" s="5">
        <f>IF(tbl_HRMaster[[#This Row],[Attrition]]="Yes",1,0)</f>
        <v>0</v>
      </c>
    </row>
    <row r="2993" spans="1:31" x14ac:dyDescent="0.25">
      <c r="A2993">
        <v>47</v>
      </c>
      <c r="B2993" t="s">
        <v>21</v>
      </c>
      <c r="C2993" t="s">
        <v>22</v>
      </c>
      <c r="D2993" t="s">
        <v>23</v>
      </c>
      <c r="E2993">
        <v>2</v>
      </c>
      <c r="F2993">
        <v>2</v>
      </c>
      <c r="G2993" t="s">
        <v>24</v>
      </c>
      <c r="H2993">
        <v>1064</v>
      </c>
      <c r="I2993" t="s">
        <v>25</v>
      </c>
      <c r="J2993">
        <v>5</v>
      </c>
      <c r="K2993" t="s">
        <v>44</v>
      </c>
      <c r="L2993" t="s">
        <v>32</v>
      </c>
      <c r="M2993">
        <v>31960</v>
      </c>
      <c r="N2993">
        <v>4</v>
      </c>
      <c r="O2993">
        <v>14</v>
      </c>
      <c r="P2993">
        <v>1</v>
      </c>
      <c r="Q2993">
        <v>7</v>
      </c>
      <c r="R2993">
        <v>3</v>
      </c>
      <c r="S2993">
        <v>2</v>
      </c>
      <c r="T2993">
        <v>2</v>
      </c>
      <c r="U2993">
        <v>0</v>
      </c>
      <c r="V2993">
        <f>COUNTIF(tbl_HRMaster[EmployeeID],tbl_HRMaster[[#This Row],[EmployeeID]])</f>
        <v>1</v>
      </c>
      <c r="W2993">
        <f>IFERROR(INDEX(tbl_EmployeeSurvey[EnvironmentSatisfaction],MATCH(tbl_HRMaster[[#This Row],[EmployeeID]],tbl_EmployeeSurvey[EmployeeID],0)),"Not Found")</f>
        <v>2</v>
      </c>
      <c r="X2993">
        <f>IFERROR(INDEX(tbl_EmployeeSurvey[JobSatisfaction],MATCH(tbl_HRMaster[[#This Row],[EmployeeID]],tbl_EmployeeSurvey[EmployeeID],0)),"Not Found")</f>
        <v>3</v>
      </c>
      <c r="Y2993" s="5">
        <f>IFERROR(INDEX(tbl_EmployeeSurvey[WorkLifeBalance],MATCH(tbl_HRMaster[[#This Row],[EmployeeID]],tbl_EmployeeSurvey[EmployeeID],0)),"Not Found")</f>
        <v>3</v>
      </c>
      <c r="Z2993" s="5">
        <f>IFERROR(VLOOKUP(tbl_HRMaster[[#This Row],[EmployeeID]],tbl_ManagerSurvey[[EmployeeID]:[PerformanceRating]],2,FALSE),"Not Found")</f>
        <v>2</v>
      </c>
      <c r="AA2993" s="5">
        <f>IFERROR(VLOOKUP(tbl_HRMaster[[#This Row],[EmployeeID]],tbl_ManagerSurvey[[EmployeeID]:[PerformanceRating]],3,FALSE),"Not Found")</f>
        <v>3</v>
      </c>
      <c r="AB2993" s="5" t="str">
        <f>IF(tbl_HRMaster[[#This Row],[Attrition]]="Yes","Left","Active")</f>
        <v>Active</v>
      </c>
      <c r="AC2993" s="5" t="str">
        <f>_xlfn.IFS(tbl_HRMaster[[#This Row],[Age]]&lt;25,"Under 25",tbl_HRMaster[[#This Row],[Age]]&lt;35,"25-34",tbl_HRMaster[[#This Row],[Age]]&lt;45,"35-44",tbl_HRMaster[[#This Row],[Age]]&lt;55,"45-54",TRUE,"Above 54")</f>
        <v>45-54</v>
      </c>
      <c r="AD2993" s="5" t="str">
        <f>_xlfn.IFS(
tbl_HRMaster[[#This Row],[YearsAtCompany]]&lt;2,"&lt; 2 Years",
tbl_HRMaster[[#This Row],[YearsAtCompany]]&lt;5,"2-4 Years",
tbl_HRMaster[[#This Row],[YearsAtCompany]]&lt;10,"5-9 Years",
TRUE,"10+ Years"
)</f>
        <v>2-4 Years</v>
      </c>
      <c r="AE2993" s="5">
        <f>IF(tbl_HRMaster[[#This Row],[Attrition]]="Yes",1,0)</f>
        <v>0</v>
      </c>
    </row>
    <row r="2994" spans="1:31" x14ac:dyDescent="0.25">
      <c r="A2994">
        <v>47</v>
      </c>
      <c r="B2994" t="s">
        <v>21</v>
      </c>
      <c r="C2994" t="s">
        <v>22</v>
      </c>
      <c r="D2994" t="s">
        <v>23</v>
      </c>
      <c r="E2994">
        <v>2</v>
      </c>
      <c r="F2994">
        <v>2</v>
      </c>
      <c r="G2994" t="s">
        <v>24</v>
      </c>
      <c r="H2994">
        <v>2534</v>
      </c>
      <c r="I2994" t="s">
        <v>25</v>
      </c>
      <c r="J2994">
        <v>5</v>
      </c>
      <c r="K2994" t="s">
        <v>44</v>
      </c>
      <c r="L2994" t="s">
        <v>32</v>
      </c>
      <c r="M2994">
        <v>31960</v>
      </c>
      <c r="N2994">
        <v>4</v>
      </c>
      <c r="O2994">
        <v>14</v>
      </c>
      <c r="P2994">
        <v>1</v>
      </c>
      <c r="Q2994">
        <v>7</v>
      </c>
      <c r="R2994">
        <v>3</v>
      </c>
      <c r="S2994">
        <v>2</v>
      </c>
      <c r="T2994">
        <v>2</v>
      </c>
      <c r="U2994">
        <v>0</v>
      </c>
      <c r="V2994">
        <f>COUNTIF(tbl_HRMaster[EmployeeID],tbl_HRMaster[[#This Row],[EmployeeID]])</f>
        <v>1</v>
      </c>
      <c r="W2994">
        <f>IFERROR(INDEX(tbl_EmployeeSurvey[EnvironmentSatisfaction],MATCH(tbl_HRMaster[[#This Row],[EmployeeID]],tbl_EmployeeSurvey[EmployeeID],0)),"Not Found")</f>
        <v>2</v>
      </c>
      <c r="X2994">
        <f>IFERROR(INDEX(tbl_EmployeeSurvey[JobSatisfaction],MATCH(tbl_HRMaster[[#This Row],[EmployeeID]],tbl_EmployeeSurvey[EmployeeID],0)),"Not Found")</f>
        <v>3</v>
      </c>
      <c r="Y2994" s="5">
        <f>IFERROR(INDEX(tbl_EmployeeSurvey[WorkLifeBalance],MATCH(tbl_HRMaster[[#This Row],[EmployeeID]],tbl_EmployeeSurvey[EmployeeID],0)),"Not Found")</f>
        <v>3</v>
      </c>
      <c r="Z2994" s="5">
        <f>IFERROR(VLOOKUP(tbl_HRMaster[[#This Row],[EmployeeID]],tbl_ManagerSurvey[[EmployeeID]:[PerformanceRating]],2,FALSE),"Not Found")</f>
        <v>2</v>
      </c>
      <c r="AA2994" s="5">
        <f>IFERROR(VLOOKUP(tbl_HRMaster[[#This Row],[EmployeeID]],tbl_ManagerSurvey[[EmployeeID]:[PerformanceRating]],3,FALSE),"Not Found")</f>
        <v>3</v>
      </c>
      <c r="AB2994" s="5" t="str">
        <f>IF(tbl_HRMaster[[#This Row],[Attrition]]="Yes","Left","Active")</f>
        <v>Active</v>
      </c>
      <c r="AC2994" s="5" t="str">
        <f>_xlfn.IFS(tbl_HRMaster[[#This Row],[Age]]&lt;25,"Under 25",tbl_HRMaster[[#This Row],[Age]]&lt;35,"25-34",tbl_HRMaster[[#This Row],[Age]]&lt;45,"35-44",tbl_HRMaster[[#This Row],[Age]]&lt;55,"45-54",TRUE,"Above 54")</f>
        <v>45-54</v>
      </c>
      <c r="AD2994" s="5" t="str">
        <f>_xlfn.IFS(
tbl_HRMaster[[#This Row],[YearsAtCompany]]&lt;2,"&lt; 2 Years",
tbl_HRMaster[[#This Row],[YearsAtCompany]]&lt;5,"2-4 Years",
tbl_HRMaster[[#This Row],[YearsAtCompany]]&lt;10,"5-9 Years",
TRUE,"10+ Years"
)</f>
        <v>2-4 Years</v>
      </c>
      <c r="AE2994" s="5">
        <f>IF(tbl_HRMaster[[#This Row],[Attrition]]="Yes",1,0)</f>
        <v>0</v>
      </c>
    </row>
    <row r="2995" spans="1:31" x14ac:dyDescent="0.25">
      <c r="A2995">
        <v>47</v>
      </c>
      <c r="B2995" t="s">
        <v>21</v>
      </c>
      <c r="C2995" t="s">
        <v>22</v>
      </c>
      <c r="D2995" t="s">
        <v>23</v>
      </c>
      <c r="E2995">
        <v>2</v>
      </c>
      <c r="F2995">
        <v>2</v>
      </c>
      <c r="G2995" t="s">
        <v>24</v>
      </c>
      <c r="H2995">
        <v>4004</v>
      </c>
      <c r="I2995" t="s">
        <v>25</v>
      </c>
      <c r="J2995">
        <v>5</v>
      </c>
      <c r="K2995" t="s">
        <v>44</v>
      </c>
      <c r="L2995" t="s">
        <v>32</v>
      </c>
      <c r="M2995">
        <v>31960</v>
      </c>
      <c r="N2995">
        <v>4</v>
      </c>
      <c r="O2995">
        <v>14</v>
      </c>
      <c r="P2995">
        <v>1</v>
      </c>
      <c r="Q2995">
        <v>7</v>
      </c>
      <c r="R2995">
        <v>3</v>
      </c>
      <c r="S2995">
        <v>2</v>
      </c>
      <c r="T2995">
        <v>2</v>
      </c>
      <c r="U2995">
        <v>0</v>
      </c>
      <c r="V2995">
        <f>COUNTIF(tbl_HRMaster[EmployeeID],tbl_HRMaster[[#This Row],[EmployeeID]])</f>
        <v>1</v>
      </c>
      <c r="W2995">
        <f>IFERROR(INDEX(tbl_EmployeeSurvey[EnvironmentSatisfaction],MATCH(tbl_HRMaster[[#This Row],[EmployeeID]],tbl_EmployeeSurvey[EmployeeID],0)),"Not Found")</f>
        <v>2</v>
      </c>
      <c r="X2995">
        <f>IFERROR(INDEX(tbl_EmployeeSurvey[JobSatisfaction],MATCH(tbl_HRMaster[[#This Row],[EmployeeID]],tbl_EmployeeSurvey[EmployeeID],0)),"Not Found")</f>
        <v>3</v>
      </c>
      <c r="Y2995" s="5">
        <f>IFERROR(INDEX(tbl_EmployeeSurvey[WorkLifeBalance],MATCH(tbl_HRMaster[[#This Row],[EmployeeID]],tbl_EmployeeSurvey[EmployeeID],0)),"Not Found")</f>
        <v>3</v>
      </c>
      <c r="Z2995" s="5">
        <f>IFERROR(VLOOKUP(tbl_HRMaster[[#This Row],[EmployeeID]],tbl_ManagerSurvey[[EmployeeID]:[PerformanceRating]],2,FALSE),"Not Found")</f>
        <v>2</v>
      </c>
      <c r="AA2995" s="5">
        <f>IFERROR(VLOOKUP(tbl_HRMaster[[#This Row],[EmployeeID]],tbl_ManagerSurvey[[EmployeeID]:[PerformanceRating]],3,FALSE),"Not Found")</f>
        <v>3</v>
      </c>
      <c r="AB2995" s="5" t="str">
        <f>IF(tbl_HRMaster[[#This Row],[Attrition]]="Yes","Left","Active")</f>
        <v>Active</v>
      </c>
      <c r="AC2995" s="5" t="str">
        <f>_xlfn.IFS(tbl_HRMaster[[#This Row],[Age]]&lt;25,"Under 25",tbl_HRMaster[[#This Row],[Age]]&lt;35,"25-34",tbl_HRMaster[[#This Row],[Age]]&lt;45,"35-44",tbl_HRMaster[[#This Row],[Age]]&lt;55,"45-54",TRUE,"Above 54")</f>
        <v>45-54</v>
      </c>
      <c r="AD2995" s="5" t="str">
        <f>_xlfn.IFS(
tbl_HRMaster[[#This Row],[YearsAtCompany]]&lt;2,"&lt; 2 Years",
tbl_HRMaster[[#This Row],[YearsAtCompany]]&lt;5,"2-4 Years",
tbl_HRMaster[[#This Row],[YearsAtCompany]]&lt;10,"5-9 Years",
TRUE,"10+ Years"
)</f>
        <v>2-4 Years</v>
      </c>
      <c r="AE2995" s="5">
        <f>IF(tbl_HRMaster[[#This Row],[Attrition]]="Yes",1,0)</f>
        <v>0</v>
      </c>
    </row>
    <row r="2996" spans="1:31" x14ac:dyDescent="0.25">
      <c r="A2996">
        <v>42</v>
      </c>
      <c r="B2996" t="s">
        <v>28</v>
      </c>
      <c r="C2996" t="s">
        <v>29</v>
      </c>
      <c r="D2996" t="s">
        <v>30</v>
      </c>
      <c r="E2996">
        <v>10</v>
      </c>
      <c r="F2996">
        <v>1</v>
      </c>
      <c r="G2996" t="s">
        <v>24</v>
      </c>
      <c r="H2996">
        <v>290</v>
      </c>
      <c r="I2996" t="s">
        <v>25</v>
      </c>
      <c r="J2996">
        <v>1</v>
      </c>
      <c r="K2996" t="s">
        <v>35</v>
      </c>
      <c r="L2996" t="s">
        <v>41</v>
      </c>
      <c r="M2996">
        <v>50100</v>
      </c>
      <c r="N2996">
        <v>6</v>
      </c>
      <c r="O2996">
        <v>21</v>
      </c>
      <c r="P2996">
        <v>3</v>
      </c>
      <c r="Q2996">
        <v>7</v>
      </c>
      <c r="R2996">
        <v>3</v>
      </c>
      <c r="S2996">
        <v>2</v>
      </c>
      <c r="T2996">
        <v>2</v>
      </c>
      <c r="U2996">
        <v>2</v>
      </c>
      <c r="V2996">
        <f>COUNTIF(tbl_HRMaster[EmployeeID],tbl_HRMaster[[#This Row],[EmployeeID]])</f>
        <v>1</v>
      </c>
      <c r="W2996">
        <f>IFERROR(INDEX(tbl_EmployeeSurvey[EnvironmentSatisfaction],MATCH(tbl_HRMaster[[#This Row],[EmployeeID]],tbl_EmployeeSurvey[EmployeeID],0)),"Not Found")</f>
        <v>3</v>
      </c>
      <c r="X2996">
        <f>IFERROR(INDEX(tbl_EmployeeSurvey[JobSatisfaction],MATCH(tbl_HRMaster[[#This Row],[EmployeeID]],tbl_EmployeeSurvey[EmployeeID],0)),"Not Found")</f>
        <v>3</v>
      </c>
      <c r="Y2996" s="5">
        <f>IFERROR(INDEX(tbl_EmployeeSurvey[WorkLifeBalance],MATCH(tbl_HRMaster[[#This Row],[EmployeeID]],tbl_EmployeeSurvey[EmployeeID],0)),"Not Found")</f>
        <v>3</v>
      </c>
      <c r="Z2996" s="5">
        <f>IFERROR(VLOOKUP(tbl_HRMaster[[#This Row],[EmployeeID]],tbl_ManagerSurvey[[EmployeeID]:[PerformanceRating]],2,FALSE),"Not Found")</f>
        <v>3</v>
      </c>
      <c r="AA2996" s="5">
        <f>IFERROR(VLOOKUP(tbl_HRMaster[[#This Row],[EmployeeID]],tbl_ManagerSurvey[[EmployeeID]:[PerformanceRating]],3,FALSE),"Not Found")</f>
        <v>4</v>
      </c>
      <c r="AB2996" s="5" t="str">
        <f>IF(tbl_HRMaster[[#This Row],[Attrition]]="Yes","Left","Active")</f>
        <v>Left</v>
      </c>
      <c r="AC2996" s="5" t="str">
        <f>_xlfn.IFS(tbl_HRMaster[[#This Row],[Age]]&lt;25,"Under 25",tbl_HRMaster[[#This Row],[Age]]&lt;35,"25-34",tbl_HRMaster[[#This Row],[Age]]&lt;45,"35-44",tbl_HRMaster[[#This Row],[Age]]&lt;55,"45-54",TRUE,"Above 54")</f>
        <v>35-44</v>
      </c>
      <c r="AD2996" s="5" t="str">
        <f>_xlfn.IFS(
tbl_HRMaster[[#This Row],[YearsAtCompany]]&lt;2,"&lt; 2 Years",
tbl_HRMaster[[#This Row],[YearsAtCompany]]&lt;5,"2-4 Years",
tbl_HRMaster[[#This Row],[YearsAtCompany]]&lt;10,"5-9 Years",
TRUE,"10+ Years"
)</f>
        <v>2-4 Years</v>
      </c>
      <c r="AE2996" s="5">
        <f>IF(tbl_HRMaster[[#This Row],[Attrition]]="Yes",1,0)</f>
        <v>1</v>
      </c>
    </row>
    <row r="2997" spans="1:31" x14ac:dyDescent="0.25">
      <c r="A2997">
        <v>42</v>
      </c>
      <c r="B2997" t="s">
        <v>28</v>
      </c>
      <c r="C2997" t="s">
        <v>29</v>
      </c>
      <c r="D2997" t="s">
        <v>30</v>
      </c>
      <c r="E2997">
        <v>10</v>
      </c>
      <c r="F2997">
        <v>1</v>
      </c>
      <c r="G2997" t="s">
        <v>24</v>
      </c>
      <c r="H2997">
        <v>1760</v>
      </c>
      <c r="I2997" t="s">
        <v>25</v>
      </c>
      <c r="J2997">
        <v>1</v>
      </c>
      <c r="K2997" t="s">
        <v>35</v>
      </c>
      <c r="L2997" t="s">
        <v>41</v>
      </c>
      <c r="M2997">
        <v>50100</v>
      </c>
      <c r="N2997">
        <v>6</v>
      </c>
      <c r="O2997">
        <v>21</v>
      </c>
      <c r="P2997">
        <v>3</v>
      </c>
      <c r="Q2997">
        <v>7</v>
      </c>
      <c r="R2997">
        <v>3</v>
      </c>
      <c r="S2997">
        <v>2</v>
      </c>
      <c r="T2997">
        <v>2</v>
      </c>
      <c r="U2997">
        <v>2</v>
      </c>
      <c r="V2997">
        <f>COUNTIF(tbl_HRMaster[EmployeeID],tbl_HRMaster[[#This Row],[EmployeeID]])</f>
        <v>1</v>
      </c>
      <c r="W2997">
        <f>IFERROR(INDEX(tbl_EmployeeSurvey[EnvironmentSatisfaction],MATCH(tbl_HRMaster[[#This Row],[EmployeeID]],tbl_EmployeeSurvey[EmployeeID],0)),"Not Found")</f>
        <v>3</v>
      </c>
      <c r="X2997">
        <f>IFERROR(INDEX(tbl_EmployeeSurvey[JobSatisfaction],MATCH(tbl_HRMaster[[#This Row],[EmployeeID]],tbl_EmployeeSurvey[EmployeeID],0)),"Not Found")</f>
        <v>3</v>
      </c>
      <c r="Y2997" s="5">
        <f>IFERROR(INDEX(tbl_EmployeeSurvey[WorkLifeBalance],MATCH(tbl_HRMaster[[#This Row],[EmployeeID]],tbl_EmployeeSurvey[EmployeeID],0)),"Not Found")</f>
        <v>3</v>
      </c>
      <c r="Z2997" s="5">
        <f>IFERROR(VLOOKUP(tbl_HRMaster[[#This Row],[EmployeeID]],tbl_ManagerSurvey[[EmployeeID]:[PerformanceRating]],2,FALSE),"Not Found")</f>
        <v>3</v>
      </c>
      <c r="AA2997" s="5">
        <f>IFERROR(VLOOKUP(tbl_HRMaster[[#This Row],[EmployeeID]],tbl_ManagerSurvey[[EmployeeID]:[PerformanceRating]],3,FALSE),"Not Found")</f>
        <v>4</v>
      </c>
      <c r="AB2997" s="5" t="str">
        <f>IF(tbl_HRMaster[[#This Row],[Attrition]]="Yes","Left","Active")</f>
        <v>Left</v>
      </c>
      <c r="AC2997" s="5" t="str">
        <f>_xlfn.IFS(tbl_HRMaster[[#This Row],[Age]]&lt;25,"Under 25",tbl_HRMaster[[#This Row],[Age]]&lt;35,"25-34",tbl_HRMaster[[#This Row],[Age]]&lt;45,"35-44",tbl_HRMaster[[#This Row],[Age]]&lt;55,"45-54",TRUE,"Above 54")</f>
        <v>35-44</v>
      </c>
      <c r="AD2997" s="5" t="str">
        <f>_xlfn.IFS(
tbl_HRMaster[[#This Row],[YearsAtCompany]]&lt;2,"&lt; 2 Years",
tbl_HRMaster[[#This Row],[YearsAtCompany]]&lt;5,"2-4 Years",
tbl_HRMaster[[#This Row],[YearsAtCompany]]&lt;10,"5-9 Years",
TRUE,"10+ Years"
)</f>
        <v>2-4 Years</v>
      </c>
      <c r="AE2997" s="5">
        <f>IF(tbl_HRMaster[[#This Row],[Attrition]]="Yes",1,0)</f>
        <v>1</v>
      </c>
    </row>
    <row r="2998" spans="1:31" x14ac:dyDescent="0.25">
      <c r="A2998">
        <v>42</v>
      </c>
      <c r="B2998" t="s">
        <v>28</v>
      </c>
      <c r="C2998" t="s">
        <v>29</v>
      </c>
      <c r="D2998" t="s">
        <v>30</v>
      </c>
      <c r="E2998">
        <v>10</v>
      </c>
      <c r="F2998">
        <v>1</v>
      </c>
      <c r="G2998" t="s">
        <v>24</v>
      </c>
      <c r="H2998">
        <v>3230</v>
      </c>
      <c r="I2998" t="s">
        <v>25</v>
      </c>
      <c r="J2998">
        <v>1</v>
      </c>
      <c r="K2998" t="s">
        <v>35</v>
      </c>
      <c r="L2998" t="s">
        <v>41</v>
      </c>
      <c r="M2998">
        <v>50100</v>
      </c>
      <c r="N2998">
        <v>6</v>
      </c>
      <c r="O2998">
        <v>21</v>
      </c>
      <c r="P2998">
        <v>3</v>
      </c>
      <c r="Q2998">
        <v>7</v>
      </c>
      <c r="R2998">
        <v>3</v>
      </c>
      <c r="S2998">
        <v>2</v>
      </c>
      <c r="T2998">
        <v>2</v>
      </c>
      <c r="U2998">
        <v>2</v>
      </c>
      <c r="V2998">
        <f>COUNTIF(tbl_HRMaster[EmployeeID],tbl_HRMaster[[#This Row],[EmployeeID]])</f>
        <v>1</v>
      </c>
      <c r="W2998">
        <f>IFERROR(INDEX(tbl_EmployeeSurvey[EnvironmentSatisfaction],MATCH(tbl_HRMaster[[#This Row],[EmployeeID]],tbl_EmployeeSurvey[EmployeeID],0)),"Not Found")</f>
        <v>3</v>
      </c>
      <c r="X2998">
        <f>IFERROR(INDEX(tbl_EmployeeSurvey[JobSatisfaction],MATCH(tbl_HRMaster[[#This Row],[EmployeeID]],tbl_EmployeeSurvey[EmployeeID],0)),"Not Found")</f>
        <v>3</v>
      </c>
      <c r="Y2998" s="5">
        <f>IFERROR(INDEX(tbl_EmployeeSurvey[WorkLifeBalance],MATCH(tbl_HRMaster[[#This Row],[EmployeeID]],tbl_EmployeeSurvey[EmployeeID],0)),"Not Found")</f>
        <v>3</v>
      </c>
      <c r="Z2998" s="5">
        <f>IFERROR(VLOOKUP(tbl_HRMaster[[#This Row],[EmployeeID]],tbl_ManagerSurvey[[EmployeeID]:[PerformanceRating]],2,FALSE),"Not Found")</f>
        <v>3</v>
      </c>
      <c r="AA2998" s="5">
        <f>IFERROR(VLOOKUP(tbl_HRMaster[[#This Row],[EmployeeID]],tbl_ManagerSurvey[[EmployeeID]:[PerformanceRating]],3,FALSE),"Not Found")</f>
        <v>4</v>
      </c>
      <c r="AB2998" s="5" t="str">
        <f>IF(tbl_HRMaster[[#This Row],[Attrition]]="Yes","Left","Active")</f>
        <v>Left</v>
      </c>
      <c r="AC2998" s="5" t="str">
        <f>_xlfn.IFS(tbl_HRMaster[[#This Row],[Age]]&lt;25,"Under 25",tbl_HRMaster[[#This Row],[Age]]&lt;35,"25-34",tbl_HRMaster[[#This Row],[Age]]&lt;45,"35-44",tbl_HRMaster[[#This Row],[Age]]&lt;55,"45-54",TRUE,"Above 54")</f>
        <v>35-44</v>
      </c>
      <c r="AD2998" s="5" t="str">
        <f>_xlfn.IFS(
tbl_HRMaster[[#This Row],[YearsAtCompany]]&lt;2,"&lt; 2 Years",
tbl_HRMaster[[#This Row],[YearsAtCompany]]&lt;5,"2-4 Years",
tbl_HRMaster[[#This Row],[YearsAtCompany]]&lt;10,"5-9 Years",
TRUE,"10+ Years"
)</f>
        <v>2-4 Years</v>
      </c>
      <c r="AE2998" s="5">
        <f>IF(tbl_HRMaster[[#This Row],[Attrition]]="Yes",1,0)</f>
        <v>1</v>
      </c>
    </row>
    <row r="2999" spans="1:31" x14ac:dyDescent="0.25">
      <c r="A2999">
        <v>39</v>
      </c>
      <c r="B2999" t="s">
        <v>21</v>
      </c>
      <c r="C2999" t="s">
        <v>29</v>
      </c>
      <c r="D2999" t="s">
        <v>30</v>
      </c>
      <c r="E2999">
        <v>2</v>
      </c>
      <c r="F2999">
        <v>1</v>
      </c>
      <c r="G2999" t="s">
        <v>38</v>
      </c>
      <c r="H2999">
        <v>1035</v>
      </c>
      <c r="I2999" t="s">
        <v>34</v>
      </c>
      <c r="J2999">
        <v>2</v>
      </c>
      <c r="K2999" t="s">
        <v>26</v>
      </c>
      <c r="L2999" t="s">
        <v>41</v>
      </c>
      <c r="M2999">
        <v>51550</v>
      </c>
      <c r="N2999">
        <v>2</v>
      </c>
      <c r="O2999">
        <v>18</v>
      </c>
      <c r="P2999">
        <v>1</v>
      </c>
      <c r="Q2999">
        <v>7</v>
      </c>
      <c r="R2999">
        <v>3</v>
      </c>
      <c r="S2999">
        <v>2</v>
      </c>
      <c r="T2999">
        <v>2</v>
      </c>
      <c r="U2999">
        <v>2</v>
      </c>
      <c r="V2999">
        <f>COUNTIF(tbl_HRMaster[EmployeeID],tbl_HRMaster[[#This Row],[EmployeeID]])</f>
        <v>1</v>
      </c>
      <c r="W2999">
        <f>IFERROR(INDEX(tbl_EmployeeSurvey[EnvironmentSatisfaction],MATCH(tbl_HRMaster[[#This Row],[EmployeeID]],tbl_EmployeeSurvey[EmployeeID],0)),"Not Found")</f>
        <v>3</v>
      </c>
      <c r="X2999">
        <f>IFERROR(INDEX(tbl_EmployeeSurvey[JobSatisfaction],MATCH(tbl_HRMaster[[#This Row],[EmployeeID]],tbl_EmployeeSurvey[EmployeeID],0)),"Not Found")</f>
        <v>4</v>
      </c>
      <c r="Y2999" s="5">
        <f>IFERROR(INDEX(tbl_EmployeeSurvey[WorkLifeBalance],MATCH(tbl_HRMaster[[#This Row],[EmployeeID]],tbl_EmployeeSurvey[EmployeeID],0)),"Not Found")</f>
        <v>3</v>
      </c>
      <c r="Z2999" s="5">
        <f>IFERROR(VLOOKUP(tbl_HRMaster[[#This Row],[EmployeeID]],tbl_ManagerSurvey[[EmployeeID]:[PerformanceRating]],2,FALSE),"Not Found")</f>
        <v>2</v>
      </c>
      <c r="AA2999" s="5">
        <f>IFERROR(VLOOKUP(tbl_HRMaster[[#This Row],[EmployeeID]],tbl_ManagerSurvey[[EmployeeID]:[PerformanceRating]],3,FALSE),"Not Found")</f>
        <v>3</v>
      </c>
      <c r="AB2999" s="5" t="str">
        <f>IF(tbl_HRMaster[[#This Row],[Attrition]]="Yes","Left","Active")</f>
        <v>Active</v>
      </c>
      <c r="AC2999" s="5" t="str">
        <f>_xlfn.IFS(tbl_HRMaster[[#This Row],[Age]]&lt;25,"Under 25",tbl_HRMaster[[#This Row],[Age]]&lt;35,"25-34",tbl_HRMaster[[#This Row],[Age]]&lt;45,"35-44",tbl_HRMaster[[#This Row],[Age]]&lt;55,"45-54",TRUE,"Above 54")</f>
        <v>35-44</v>
      </c>
      <c r="AD2999" s="5" t="str">
        <f>_xlfn.IFS(
tbl_HRMaster[[#This Row],[YearsAtCompany]]&lt;2,"&lt; 2 Years",
tbl_HRMaster[[#This Row],[YearsAtCompany]]&lt;5,"2-4 Years",
tbl_HRMaster[[#This Row],[YearsAtCompany]]&lt;10,"5-9 Years",
TRUE,"10+ Years"
)</f>
        <v>2-4 Years</v>
      </c>
      <c r="AE2999" s="5">
        <f>IF(tbl_HRMaster[[#This Row],[Attrition]]="Yes",1,0)</f>
        <v>0</v>
      </c>
    </row>
    <row r="3000" spans="1:31" x14ac:dyDescent="0.25">
      <c r="A3000">
        <v>39</v>
      </c>
      <c r="B3000" t="s">
        <v>21</v>
      </c>
      <c r="C3000" t="s">
        <v>29</v>
      </c>
      <c r="D3000" t="s">
        <v>30</v>
      </c>
      <c r="E3000">
        <v>2</v>
      </c>
      <c r="F3000">
        <v>1</v>
      </c>
      <c r="G3000" t="s">
        <v>38</v>
      </c>
      <c r="H3000">
        <v>2505</v>
      </c>
      <c r="I3000" t="s">
        <v>34</v>
      </c>
      <c r="J3000">
        <v>2</v>
      </c>
      <c r="K3000" t="s">
        <v>26</v>
      </c>
      <c r="L3000" t="s">
        <v>41</v>
      </c>
      <c r="M3000">
        <v>51550</v>
      </c>
      <c r="N3000">
        <v>2</v>
      </c>
      <c r="O3000">
        <v>18</v>
      </c>
      <c r="P3000">
        <v>1</v>
      </c>
      <c r="Q3000">
        <v>7</v>
      </c>
      <c r="R3000">
        <v>3</v>
      </c>
      <c r="S3000">
        <v>2</v>
      </c>
      <c r="T3000">
        <v>2</v>
      </c>
      <c r="U3000">
        <v>2</v>
      </c>
      <c r="V3000">
        <f>COUNTIF(tbl_HRMaster[EmployeeID],tbl_HRMaster[[#This Row],[EmployeeID]])</f>
        <v>1</v>
      </c>
      <c r="W3000">
        <f>IFERROR(INDEX(tbl_EmployeeSurvey[EnvironmentSatisfaction],MATCH(tbl_HRMaster[[#This Row],[EmployeeID]],tbl_EmployeeSurvey[EmployeeID],0)),"Not Found")</f>
        <v>3</v>
      </c>
      <c r="X3000">
        <f>IFERROR(INDEX(tbl_EmployeeSurvey[JobSatisfaction],MATCH(tbl_HRMaster[[#This Row],[EmployeeID]],tbl_EmployeeSurvey[EmployeeID],0)),"Not Found")</f>
        <v>4</v>
      </c>
      <c r="Y3000" s="5">
        <f>IFERROR(INDEX(tbl_EmployeeSurvey[WorkLifeBalance],MATCH(tbl_HRMaster[[#This Row],[EmployeeID]],tbl_EmployeeSurvey[EmployeeID],0)),"Not Found")</f>
        <v>3</v>
      </c>
      <c r="Z3000" s="5">
        <f>IFERROR(VLOOKUP(tbl_HRMaster[[#This Row],[EmployeeID]],tbl_ManagerSurvey[[EmployeeID]:[PerformanceRating]],2,FALSE),"Not Found")</f>
        <v>2</v>
      </c>
      <c r="AA3000" s="5">
        <f>IFERROR(VLOOKUP(tbl_HRMaster[[#This Row],[EmployeeID]],tbl_ManagerSurvey[[EmployeeID]:[PerformanceRating]],3,FALSE),"Not Found")</f>
        <v>3</v>
      </c>
      <c r="AB3000" s="5" t="str">
        <f>IF(tbl_HRMaster[[#This Row],[Attrition]]="Yes","Left","Active")</f>
        <v>Active</v>
      </c>
      <c r="AC3000" s="5" t="str">
        <f>_xlfn.IFS(tbl_HRMaster[[#This Row],[Age]]&lt;25,"Under 25",tbl_HRMaster[[#This Row],[Age]]&lt;35,"25-34",tbl_HRMaster[[#This Row],[Age]]&lt;45,"35-44",tbl_HRMaster[[#This Row],[Age]]&lt;55,"45-54",TRUE,"Above 54")</f>
        <v>35-44</v>
      </c>
      <c r="AD3000" s="5" t="str">
        <f>_xlfn.IFS(
tbl_HRMaster[[#This Row],[YearsAtCompany]]&lt;2,"&lt; 2 Years",
tbl_HRMaster[[#This Row],[YearsAtCompany]]&lt;5,"2-4 Years",
tbl_HRMaster[[#This Row],[YearsAtCompany]]&lt;10,"5-9 Years",
TRUE,"10+ Years"
)</f>
        <v>2-4 Years</v>
      </c>
      <c r="AE3000" s="5">
        <f>IF(tbl_HRMaster[[#This Row],[Attrition]]="Yes",1,0)</f>
        <v>0</v>
      </c>
    </row>
    <row r="3001" spans="1:31" x14ac:dyDescent="0.25">
      <c r="A3001">
        <v>39</v>
      </c>
      <c r="B3001" t="s">
        <v>21</v>
      </c>
      <c r="C3001" t="s">
        <v>29</v>
      </c>
      <c r="D3001" t="s">
        <v>30</v>
      </c>
      <c r="E3001">
        <v>2</v>
      </c>
      <c r="F3001">
        <v>1</v>
      </c>
      <c r="G3001" t="s">
        <v>38</v>
      </c>
      <c r="H3001">
        <v>3975</v>
      </c>
      <c r="I3001" t="s">
        <v>34</v>
      </c>
      <c r="J3001">
        <v>2</v>
      </c>
      <c r="K3001" t="s">
        <v>26</v>
      </c>
      <c r="L3001" t="s">
        <v>41</v>
      </c>
      <c r="M3001">
        <v>51550</v>
      </c>
      <c r="N3001">
        <v>2</v>
      </c>
      <c r="O3001">
        <v>18</v>
      </c>
      <c r="P3001">
        <v>1</v>
      </c>
      <c r="Q3001">
        <v>7</v>
      </c>
      <c r="R3001">
        <v>3</v>
      </c>
      <c r="S3001">
        <v>2</v>
      </c>
      <c r="T3001">
        <v>2</v>
      </c>
      <c r="U3001">
        <v>2</v>
      </c>
      <c r="V3001">
        <f>COUNTIF(tbl_HRMaster[EmployeeID],tbl_HRMaster[[#This Row],[EmployeeID]])</f>
        <v>1</v>
      </c>
      <c r="W3001">
        <f>IFERROR(INDEX(tbl_EmployeeSurvey[EnvironmentSatisfaction],MATCH(tbl_HRMaster[[#This Row],[EmployeeID]],tbl_EmployeeSurvey[EmployeeID],0)),"Not Found")</f>
        <v>3</v>
      </c>
      <c r="X3001">
        <f>IFERROR(INDEX(tbl_EmployeeSurvey[JobSatisfaction],MATCH(tbl_HRMaster[[#This Row],[EmployeeID]],tbl_EmployeeSurvey[EmployeeID],0)),"Not Found")</f>
        <v>4</v>
      </c>
      <c r="Y3001" s="5">
        <f>IFERROR(INDEX(tbl_EmployeeSurvey[WorkLifeBalance],MATCH(tbl_HRMaster[[#This Row],[EmployeeID]],tbl_EmployeeSurvey[EmployeeID],0)),"Not Found")</f>
        <v>3</v>
      </c>
      <c r="Z3001" s="5">
        <f>IFERROR(VLOOKUP(tbl_HRMaster[[#This Row],[EmployeeID]],tbl_ManagerSurvey[[EmployeeID]:[PerformanceRating]],2,FALSE),"Not Found")</f>
        <v>2</v>
      </c>
      <c r="AA3001" s="5">
        <f>IFERROR(VLOOKUP(tbl_HRMaster[[#This Row],[EmployeeID]],tbl_ManagerSurvey[[EmployeeID]:[PerformanceRating]],3,FALSE),"Not Found")</f>
        <v>3</v>
      </c>
      <c r="AB3001" s="5" t="str">
        <f>IF(tbl_HRMaster[[#This Row],[Attrition]]="Yes","Left","Active")</f>
        <v>Active</v>
      </c>
      <c r="AC3001" s="5" t="str">
        <f>_xlfn.IFS(tbl_HRMaster[[#This Row],[Age]]&lt;25,"Under 25",tbl_HRMaster[[#This Row],[Age]]&lt;35,"25-34",tbl_HRMaster[[#This Row],[Age]]&lt;45,"35-44",tbl_HRMaster[[#This Row],[Age]]&lt;55,"45-54",TRUE,"Above 54")</f>
        <v>35-44</v>
      </c>
      <c r="AD3001" s="5" t="str">
        <f>_xlfn.IFS(
tbl_HRMaster[[#This Row],[YearsAtCompany]]&lt;2,"&lt; 2 Years",
tbl_HRMaster[[#This Row],[YearsAtCompany]]&lt;5,"2-4 Years",
tbl_HRMaster[[#This Row],[YearsAtCompany]]&lt;10,"5-9 Years",
TRUE,"10+ Years"
)</f>
        <v>2-4 Years</v>
      </c>
      <c r="AE3001" s="5">
        <f>IF(tbl_HRMaster[[#This Row],[Attrition]]="Yes",1,0)</f>
        <v>0</v>
      </c>
    </row>
    <row r="3002" spans="1:31" x14ac:dyDescent="0.25">
      <c r="A3002">
        <v>31</v>
      </c>
      <c r="B3002" t="s">
        <v>28</v>
      </c>
      <c r="C3002" t="s">
        <v>29</v>
      </c>
      <c r="D3002" t="s">
        <v>30</v>
      </c>
      <c r="E3002">
        <v>7</v>
      </c>
      <c r="F3002">
        <v>4</v>
      </c>
      <c r="G3002" t="s">
        <v>24</v>
      </c>
      <c r="H3002">
        <v>779</v>
      </c>
      <c r="I3002" t="s">
        <v>34</v>
      </c>
      <c r="J3002">
        <v>1</v>
      </c>
      <c r="K3002" t="s">
        <v>40</v>
      </c>
      <c r="L3002" t="s">
        <v>27</v>
      </c>
      <c r="M3002">
        <v>65000</v>
      </c>
      <c r="N3002">
        <v>6</v>
      </c>
      <c r="O3002">
        <v>23</v>
      </c>
      <c r="P3002">
        <v>1</v>
      </c>
      <c r="Q3002">
        <v>7</v>
      </c>
      <c r="R3002">
        <v>5</v>
      </c>
      <c r="S3002">
        <v>2</v>
      </c>
      <c r="T3002">
        <v>2</v>
      </c>
      <c r="U3002">
        <v>2</v>
      </c>
      <c r="V3002">
        <f>COUNTIF(tbl_HRMaster[EmployeeID],tbl_HRMaster[[#This Row],[EmployeeID]])</f>
        <v>1</v>
      </c>
      <c r="W3002">
        <f>IFERROR(INDEX(tbl_EmployeeSurvey[EnvironmentSatisfaction],MATCH(tbl_HRMaster[[#This Row],[EmployeeID]],tbl_EmployeeSurvey[EmployeeID],0)),"Not Found")</f>
        <v>2</v>
      </c>
      <c r="X3002">
        <f>IFERROR(INDEX(tbl_EmployeeSurvey[JobSatisfaction],MATCH(tbl_HRMaster[[#This Row],[EmployeeID]],tbl_EmployeeSurvey[EmployeeID],0)),"Not Found")</f>
        <v>4</v>
      </c>
      <c r="Y3002" s="5">
        <f>IFERROR(INDEX(tbl_EmployeeSurvey[WorkLifeBalance],MATCH(tbl_HRMaster[[#This Row],[EmployeeID]],tbl_EmployeeSurvey[EmployeeID],0)),"Not Found")</f>
        <v>1</v>
      </c>
      <c r="Z3002" s="5">
        <f>IFERROR(VLOOKUP(tbl_HRMaster[[#This Row],[EmployeeID]],tbl_ManagerSurvey[[EmployeeID]:[PerformanceRating]],2,FALSE),"Not Found")</f>
        <v>3</v>
      </c>
      <c r="AA3002" s="5">
        <f>IFERROR(VLOOKUP(tbl_HRMaster[[#This Row],[EmployeeID]],tbl_ManagerSurvey[[EmployeeID]:[PerformanceRating]],3,FALSE),"Not Found")</f>
        <v>4</v>
      </c>
      <c r="AB3002" s="5" t="str">
        <f>IF(tbl_HRMaster[[#This Row],[Attrition]]="Yes","Left","Active")</f>
        <v>Left</v>
      </c>
      <c r="AC3002" s="5" t="str">
        <f>_xlfn.IFS(tbl_HRMaster[[#This Row],[Age]]&lt;25,"Under 25",tbl_HRMaster[[#This Row],[Age]]&lt;35,"25-34",tbl_HRMaster[[#This Row],[Age]]&lt;45,"35-44",tbl_HRMaster[[#This Row],[Age]]&lt;55,"45-54",TRUE,"Above 54")</f>
        <v>25-34</v>
      </c>
      <c r="AD3002" s="5" t="str">
        <f>_xlfn.IFS(
tbl_HRMaster[[#This Row],[YearsAtCompany]]&lt;2,"&lt; 2 Years",
tbl_HRMaster[[#This Row],[YearsAtCompany]]&lt;5,"2-4 Years",
tbl_HRMaster[[#This Row],[YearsAtCompany]]&lt;10,"5-9 Years",
TRUE,"10+ Years"
)</f>
        <v>2-4 Years</v>
      </c>
      <c r="AE3002" s="5">
        <f>IF(tbl_HRMaster[[#This Row],[Attrition]]="Yes",1,0)</f>
        <v>1</v>
      </c>
    </row>
    <row r="3003" spans="1:31" x14ac:dyDescent="0.25">
      <c r="A3003">
        <v>31</v>
      </c>
      <c r="B3003" t="s">
        <v>28</v>
      </c>
      <c r="C3003" t="s">
        <v>29</v>
      </c>
      <c r="D3003" t="s">
        <v>30</v>
      </c>
      <c r="E3003">
        <v>7</v>
      </c>
      <c r="F3003">
        <v>4</v>
      </c>
      <c r="G3003" t="s">
        <v>24</v>
      </c>
      <c r="H3003">
        <v>2249</v>
      </c>
      <c r="I3003" t="s">
        <v>34</v>
      </c>
      <c r="J3003">
        <v>1</v>
      </c>
      <c r="K3003" t="s">
        <v>40</v>
      </c>
      <c r="L3003" t="s">
        <v>27</v>
      </c>
      <c r="M3003">
        <v>65000</v>
      </c>
      <c r="N3003">
        <v>6</v>
      </c>
      <c r="O3003">
        <v>23</v>
      </c>
      <c r="P3003">
        <v>1</v>
      </c>
      <c r="Q3003">
        <v>7</v>
      </c>
      <c r="R3003">
        <v>5</v>
      </c>
      <c r="S3003">
        <v>2</v>
      </c>
      <c r="T3003">
        <v>2</v>
      </c>
      <c r="U3003">
        <v>2</v>
      </c>
      <c r="V3003">
        <f>COUNTIF(tbl_HRMaster[EmployeeID],tbl_HRMaster[[#This Row],[EmployeeID]])</f>
        <v>1</v>
      </c>
      <c r="W3003">
        <f>IFERROR(INDEX(tbl_EmployeeSurvey[EnvironmentSatisfaction],MATCH(tbl_HRMaster[[#This Row],[EmployeeID]],tbl_EmployeeSurvey[EmployeeID],0)),"Not Found")</f>
        <v>2</v>
      </c>
      <c r="X3003">
        <f>IFERROR(INDEX(tbl_EmployeeSurvey[JobSatisfaction],MATCH(tbl_HRMaster[[#This Row],[EmployeeID]],tbl_EmployeeSurvey[EmployeeID],0)),"Not Found")</f>
        <v>4</v>
      </c>
      <c r="Y3003" s="5">
        <f>IFERROR(INDEX(tbl_EmployeeSurvey[WorkLifeBalance],MATCH(tbl_HRMaster[[#This Row],[EmployeeID]],tbl_EmployeeSurvey[EmployeeID],0)),"Not Found")</f>
        <v>1</v>
      </c>
      <c r="Z3003" s="5">
        <f>IFERROR(VLOOKUP(tbl_HRMaster[[#This Row],[EmployeeID]],tbl_ManagerSurvey[[EmployeeID]:[PerformanceRating]],2,FALSE),"Not Found")</f>
        <v>3</v>
      </c>
      <c r="AA3003" s="5">
        <f>IFERROR(VLOOKUP(tbl_HRMaster[[#This Row],[EmployeeID]],tbl_ManagerSurvey[[EmployeeID]:[PerformanceRating]],3,FALSE),"Not Found")</f>
        <v>4</v>
      </c>
      <c r="AB3003" s="5" t="str">
        <f>IF(tbl_HRMaster[[#This Row],[Attrition]]="Yes","Left","Active")</f>
        <v>Left</v>
      </c>
      <c r="AC3003" s="5" t="str">
        <f>_xlfn.IFS(tbl_HRMaster[[#This Row],[Age]]&lt;25,"Under 25",tbl_HRMaster[[#This Row],[Age]]&lt;35,"25-34",tbl_HRMaster[[#This Row],[Age]]&lt;45,"35-44",tbl_HRMaster[[#This Row],[Age]]&lt;55,"45-54",TRUE,"Above 54")</f>
        <v>25-34</v>
      </c>
      <c r="AD3003" s="5" t="str">
        <f>_xlfn.IFS(
tbl_HRMaster[[#This Row],[YearsAtCompany]]&lt;2,"&lt; 2 Years",
tbl_HRMaster[[#This Row],[YearsAtCompany]]&lt;5,"2-4 Years",
tbl_HRMaster[[#This Row],[YearsAtCompany]]&lt;10,"5-9 Years",
TRUE,"10+ Years"
)</f>
        <v>2-4 Years</v>
      </c>
      <c r="AE3003" s="5">
        <f>IF(tbl_HRMaster[[#This Row],[Attrition]]="Yes",1,0)</f>
        <v>1</v>
      </c>
    </row>
    <row r="3004" spans="1:31" x14ac:dyDescent="0.25">
      <c r="A3004">
        <v>31</v>
      </c>
      <c r="B3004" t="s">
        <v>28</v>
      </c>
      <c r="C3004" t="s">
        <v>29</v>
      </c>
      <c r="D3004" t="s">
        <v>30</v>
      </c>
      <c r="E3004">
        <v>7</v>
      </c>
      <c r="F3004">
        <v>4</v>
      </c>
      <c r="G3004" t="s">
        <v>24</v>
      </c>
      <c r="H3004">
        <v>3719</v>
      </c>
      <c r="I3004" t="s">
        <v>34</v>
      </c>
      <c r="J3004">
        <v>1</v>
      </c>
      <c r="K3004" t="s">
        <v>40</v>
      </c>
      <c r="L3004" t="s">
        <v>27</v>
      </c>
      <c r="M3004">
        <v>65000</v>
      </c>
      <c r="N3004">
        <v>6</v>
      </c>
      <c r="O3004">
        <v>23</v>
      </c>
      <c r="P3004">
        <v>1</v>
      </c>
      <c r="Q3004">
        <v>7</v>
      </c>
      <c r="R3004">
        <v>5</v>
      </c>
      <c r="S3004">
        <v>2</v>
      </c>
      <c r="T3004">
        <v>2</v>
      </c>
      <c r="U3004">
        <v>2</v>
      </c>
      <c r="V3004">
        <f>COUNTIF(tbl_HRMaster[EmployeeID],tbl_HRMaster[[#This Row],[EmployeeID]])</f>
        <v>1</v>
      </c>
      <c r="W3004">
        <f>IFERROR(INDEX(tbl_EmployeeSurvey[EnvironmentSatisfaction],MATCH(tbl_HRMaster[[#This Row],[EmployeeID]],tbl_EmployeeSurvey[EmployeeID],0)),"Not Found")</f>
        <v>2</v>
      </c>
      <c r="X3004">
        <f>IFERROR(INDEX(tbl_EmployeeSurvey[JobSatisfaction],MATCH(tbl_HRMaster[[#This Row],[EmployeeID]],tbl_EmployeeSurvey[EmployeeID],0)),"Not Found")</f>
        <v>4</v>
      </c>
      <c r="Y3004" s="5">
        <f>IFERROR(INDEX(tbl_EmployeeSurvey[WorkLifeBalance],MATCH(tbl_HRMaster[[#This Row],[EmployeeID]],tbl_EmployeeSurvey[EmployeeID],0)),"Not Found")</f>
        <v>1</v>
      </c>
      <c r="Z3004" s="5">
        <f>IFERROR(VLOOKUP(tbl_HRMaster[[#This Row],[EmployeeID]],tbl_ManagerSurvey[[EmployeeID]:[PerformanceRating]],2,FALSE),"Not Found")</f>
        <v>3</v>
      </c>
      <c r="AA3004" s="5">
        <f>IFERROR(VLOOKUP(tbl_HRMaster[[#This Row],[EmployeeID]],tbl_ManagerSurvey[[EmployeeID]:[PerformanceRating]],3,FALSE),"Not Found")</f>
        <v>4</v>
      </c>
      <c r="AB3004" s="5" t="str">
        <f>IF(tbl_HRMaster[[#This Row],[Attrition]]="Yes","Left","Active")</f>
        <v>Left</v>
      </c>
      <c r="AC3004" s="5" t="str">
        <f>_xlfn.IFS(tbl_HRMaster[[#This Row],[Age]]&lt;25,"Under 25",tbl_HRMaster[[#This Row],[Age]]&lt;35,"25-34",tbl_HRMaster[[#This Row],[Age]]&lt;45,"35-44",tbl_HRMaster[[#This Row],[Age]]&lt;55,"45-54",TRUE,"Above 54")</f>
        <v>25-34</v>
      </c>
      <c r="AD3004" s="5" t="str">
        <f>_xlfn.IFS(
tbl_HRMaster[[#This Row],[YearsAtCompany]]&lt;2,"&lt; 2 Years",
tbl_HRMaster[[#This Row],[YearsAtCompany]]&lt;5,"2-4 Years",
tbl_HRMaster[[#This Row],[YearsAtCompany]]&lt;10,"5-9 Years",
TRUE,"10+ Years"
)</f>
        <v>2-4 Years</v>
      </c>
      <c r="AE3004" s="5">
        <f>IF(tbl_HRMaster[[#This Row],[Attrition]]="Yes",1,0)</f>
        <v>1</v>
      </c>
    </row>
    <row r="3005" spans="1:31" x14ac:dyDescent="0.25">
      <c r="A3005">
        <v>39</v>
      </c>
      <c r="B3005" t="s">
        <v>21</v>
      </c>
      <c r="C3005" t="s">
        <v>22</v>
      </c>
      <c r="D3005" t="s">
        <v>30</v>
      </c>
      <c r="E3005">
        <v>2</v>
      </c>
      <c r="F3005">
        <v>3</v>
      </c>
      <c r="G3005" t="s">
        <v>46</v>
      </c>
      <c r="H3005">
        <v>1078</v>
      </c>
      <c r="I3005" t="s">
        <v>34</v>
      </c>
      <c r="J3005">
        <v>3</v>
      </c>
      <c r="K3005" t="s">
        <v>26</v>
      </c>
      <c r="L3005" t="s">
        <v>41</v>
      </c>
      <c r="M3005">
        <v>102520</v>
      </c>
      <c r="N3005">
        <v>8</v>
      </c>
      <c r="O3005">
        <v>13</v>
      </c>
      <c r="P3005">
        <v>1</v>
      </c>
      <c r="Q3005">
        <v>7</v>
      </c>
      <c r="R3005">
        <v>3</v>
      </c>
      <c r="S3005">
        <v>2</v>
      </c>
      <c r="T3005">
        <v>2</v>
      </c>
      <c r="U3005">
        <v>2</v>
      </c>
      <c r="V3005">
        <f>COUNTIF(tbl_HRMaster[EmployeeID],tbl_HRMaster[[#This Row],[EmployeeID]])</f>
        <v>1</v>
      </c>
      <c r="W3005">
        <f>IFERROR(INDEX(tbl_EmployeeSurvey[EnvironmentSatisfaction],MATCH(tbl_HRMaster[[#This Row],[EmployeeID]],tbl_EmployeeSurvey[EmployeeID],0)),"Not Found")</f>
        <v>3</v>
      </c>
      <c r="X3005">
        <f>IFERROR(INDEX(tbl_EmployeeSurvey[JobSatisfaction],MATCH(tbl_HRMaster[[#This Row],[EmployeeID]],tbl_EmployeeSurvey[EmployeeID],0)),"Not Found")</f>
        <v>4</v>
      </c>
      <c r="Y3005" s="5">
        <f>IFERROR(INDEX(tbl_EmployeeSurvey[WorkLifeBalance],MATCH(tbl_HRMaster[[#This Row],[EmployeeID]],tbl_EmployeeSurvey[EmployeeID],0)),"Not Found")</f>
        <v>3</v>
      </c>
      <c r="Z3005" s="5">
        <f>IFERROR(VLOOKUP(tbl_HRMaster[[#This Row],[EmployeeID]],tbl_ManagerSurvey[[EmployeeID]:[PerformanceRating]],2,FALSE),"Not Found")</f>
        <v>3</v>
      </c>
      <c r="AA3005" s="5">
        <f>IFERROR(VLOOKUP(tbl_HRMaster[[#This Row],[EmployeeID]],tbl_ManagerSurvey[[EmployeeID]:[PerformanceRating]],3,FALSE),"Not Found")</f>
        <v>3</v>
      </c>
      <c r="AB3005" s="5" t="str">
        <f>IF(tbl_HRMaster[[#This Row],[Attrition]]="Yes","Left","Active")</f>
        <v>Active</v>
      </c>
      <c r="AC3005" s="5" t="str">
        <f>_xlfn.IFS(tbl_HRMaster[[#This Row],[Age]]&lt;25,"Under 25",tbl_HRMaster[[#This Row],[Age]]&lt;35,"25-34",tbl_HRMaster[[#This Row],[Age]]&lt;45,"35-44",tbl_HRMaster[[#This Row],[Age]]&lt;55,"45-54",TRUE,"Above 54")</f>
        <v>35-44</v>
      </c>
      <c r="AD3005" s="5" t="str">
        <f>_xlfn.IFS(
tbl_HRMaster[[#This Row],[YearsAtCompany]]&lt;2,"&lt; 2 Years",
tbl_HRMaster[[#This Row],[YearsAtCompany]]&lt;5,"2-4 Years",
tbl_HRMaster[[#This Row],[YearsAtCompany]]&lt;10,"5-9 Years",
TRUE,"10+ Years"
)</f>
        <v>2-4 Years</v>
      </c>
      <c r="AE3005" s="5">
        <f>IF(tbl_HRMaster[[#This Row],[Attrition]]="Yes",1,0)</f>
        <v>0</v>
      </c>
    </row>
    <row r="3006" spans="1:31" x14ac:dyDescent="0.25">
      <c r="A3006">
        <v>39</v>
      </c>
      <c r="B3006" t="s">
        <v>21</v>
      </c>
      <c r="C3006" t="s">
        <v>22</v>
      </c>
      <c r="D3006" t="s">
        <v>30</v>
      </c>
      <c r="E3006">
        <v>2</v>
      </c>
      <c r="F3006">
        <v>3</v>
      </c>
      <c r="G3006" t="s">
        <v>46</v>
      </c>
      <c r="H3006">
        <v>2548</v>
      </c>
      <c r="I3006" t="s">
        <v>34</v>
      </c>
      <c r="J3006">
        <v>3</v>
      </c>
      <c r="K3006" t="s">
        <v>26</v>
      </c>
      <c r="L3006" t="s">
        <v>41</v>
      </c>
      <c r="M3006">
        <v>102520</v>
      </c>
      <c r="N3006">
        <v>8</v>
      </c>
      <c r="O3006">
        <v>13</v>
      </c>
      <c r="P3006">
        <v>1</v>
      </c>
      <c r="Q3006">
        <v>7</v>
      </c>
      <c r="R3006">
        <v>3</v>
      </c>
      <c r="S3006">
        <v>2</v>
      </c>
      <c r="T3006">
        <v>2</v>
      </c>
      <c r="U3006">
        <v>2</v>
      </c>
      <c r="V3006">
        <f>COUNTIF(tbl_HRMaster[EmployeeID],tbl_HRMaster[[#This Row],[EmployeeID]])</f>
        <v>1</v>
      </c>
      <c r="W3006">
        <f>IFERROR(INDEX(tbl_EmployeeSurvey[EnvironmentSatisfaction],MATCH(tbl_HRMaster[[#This Row],[EmployeeID]],tbl_EmployeeSurvey[EmployeeID],0)),"Not Found")</f>
        <v>4</v>
      </c>
      <c r="X3006">
        <f>IFERROR(INDEX(tbl_EmployeeSurvey[JobSatisfaction],MATCH(tbl_HRMaster[[#This Row],[EmployeeID]],tbl_EmployeeSurvey[EmployeeID],0)),"Not Found")</f>
        <v>4</v>
      </c>
      <c r="Y3006" s="5">
        <f>IFERROR(INDEX(tbl_EmployeeSurvey[WorkLifeBalance],MATCH(tbl_HRMaster[[#This Row],[EmployeeID]],tbl_EmployeeSurvey[EmployeeID],0)),"Not Found")</f>
        <v>3</v>
      </c>
      <c r="Z3006" s="5">
        <f>IFERROR(VLOOKUP(tbl_HRMaster[[#This Row],[EmployeeID]],tbl_ManagerSurvey[[EmployeeID]:[PerformanceRating]],2,FALSE),"Not Found")</f>
        <v>3</v>
      </c>
      <c r="AA3006" s="5">
        <f>IFERROR(VLOOKUP(tbl_HRMaster[[#This Row],[EmployeeID]],tbl_ManagerSurvey[[EmployeeID]:[PerformanceRating]],3,FALSE),"Not Found")</f>
        <v>3</v>
      </c>
      <c r="AB3006" s="5" t="str">
        <f>IF(tbl_HRMaster[[#This Row],[Attrition]]="Yes","Left","Active")</f>
        <v>Active</v>
      </c>
      <c r="AC3006" s="5" t="str">
        <f>_xlfn.IFS(tbl_HRMaster[[#This Row],[Age]]&lt;25,"Under 25",tbl_HRMaster[[#This Row],[Age]]&lt;35,"25-34",tbl_HRMaster[[#This Row],[Age]]&lt;45,"35-44",tbl_HRMaster[[#This Row],[Age]]&lt;55,"45-54",TRUE,"Above 54")</f>
        <v>35-44</v>
      </c>
      <c r="AD3006" s="5" t="str">
        <f>_xlfn.IFS(
tbl_HRMaster[[#This Row],[YearsAtCompany]]&lt;2,"&lt; 2 Years",
tbl_HRMaster[[#This Row],[YearsAtCompany]]&lt;5,"2-4 Years",
tbl_HRMaster[[#This Row],[YearsAtCompany]]&lt;10,"5-9 Years",
TRUE,"10+ Years"
)</f>
        <v>2-4 Years</v>
      </c>
      <c r="AE3006" s="5">
        <f>IF(tbl_HRMaster[[#This Row],[Attrition]]="Yes",1,0)</f>
        <v>0</v>
      </c>
    </row>
    <row r="3007" spans="1:31" x14ac:dyDescent="0.25">
      <c r="A3007">
        <v>39</v>
      </c>
      <c r="B3007" t="s">
        <v>21</v>
      </c>
      <c r="C3007" t="s">
        <v>22</v>
      </c>
      <c r="D3007" t="s">
        <v>30</v>
      </c>
      <c r="E3007">
        <v>2</v>
      </c>
      <c r="F3007">
        <v>3</v>
      </c>
      <c r="G3007" t="s">
        <v>46</v>
      </c>
      <c r="H3007">
        <v>4018</v>
      </c>
      <c r="I3007" t="s">
        <v>34</v>
      </c>
      <c r="J3007">
        <v>3</v>
      </c>
      <c r="K3007" t="s">
        <v>26</v>
      </c>
      <c r="L3007" t="s">
        <v>41</v>
      </c>
      <c r="M3007">
        <v>102520</v>
      </c>
      <c r="N3007">
        <v>8</v>
      </c>
      <c r="O3007">
        <v>13</v>
      </c>
      <c r="P3007">
        <v>1</v>
      </c>
      <c r="Q3007">
        <v>7</v>
      </c>
      <c r="R3007">
        <v>3</v>
      </c>
      <c r="S3007">
        <v>2</v>
      </c>
      <c r="T3007">
        <v>2</v>
      </c>
      <c r="U3007">
        <v>2</v>
      </c>
      <c r="V3007">
        <f>COUNTIF(tbl_HRMaster[EmployeeID],tbl_HRMaster[[#This Row],[EmployeeID]])</f>
        <v>1</v>
      </c>
      <c r="W3007">
        <f>IFERROR(INDEX(tbl_EmployeeSurvey[EnvironmentSatisfaction],MATCH(tbl_HRMaster[[#This Row],[EmployeeID]],tbl_EmployeeSurvey[EmployeeID],0)),"Not Found")</f>
        <v>4</v>
      </c>
      <c r="X3007">
        <f>IFERROR(INDEX(tbl_EmployeeSurvey[JobSatisfaction],MATCH(tbl_HRMaster[[#This Row],[EmployeeID]],tbl_EmployeeSurvey[EmployeeID],0)),"Not Found")</f>
        <v>4</v>
      </c>
      <c r="Y3007" s="5">
        <f>IFERROR(INDEX(tbl_EmployeeSurvey[WorkLifeBalance],MATCH(tbl_HRMaster[[#This Row],[EmployeeID]],tbl_EmployeeSurvey[EmployeeID],0)),"Not Found")</f>
        <v>3</v>
      </c>
      <c r="Z3007" s="5">
        <f>IFERROR(VLOOKUP(tbl_HRMaster[[#This Row],[EmployeeID]],tbl_ManagerSurvey[[EmployeeID]:[PerformanceRating]],2,FALSE),"Not Found")</f>
        <v>3</v>
      </c>
      <c r="AA3007" s="5">
        <f>IFERROR(VLOOKUP(tbl_HRMaster[[#This Row],[EmployeeID]],tbl_ManagerSurvey[[EmployeeID]:[PerformanceRating]],3,FALSE),"Not Found")</f>
        <v>3</v>
      </c>
      <c r="AB3007" s="5" t="str">
        <f>IF(tbl_HRMaster[[#This Row],[Attrition]]="Yes","Left","Active")</f>
        <v>Active</v>
      </c>
      <c r="AC3007" s="5" t="str">
        <f>_xlfn.IFS(tbl_HRMaster[[#This Row],[Age]]&lt;25,"Under 25",tbl_HRMaster[[#This Row],[Age]]&lt;35,"25-34",tbl_HRMaster[[#This Row],[Age]]&lt;45,"35-44",tbl_HRMaster[[#This Row],[Age]]&lt;55,"45-54",TRUE,"Above 54")</f>
        <v>35-44</v>
      </c>
      <c r="AD3007" s="5" t="str">
        <f>_xlfn.IFS(
tbl_HRMaster[[#This Row],[YearsAtCompany]]&lt;2,"&lt; 2 Years",
tbl_HRMaster[[#This Row],[YearsAtCompany]]&lt;5,"2-4 Years",
tbl_HRMaster[[#This Row],[YearsAtCompany]]&lt;10,"5-9 Years",
TRUE,"10+ Years"
)</f>
        <v>2-4 Years</v>
      </c>
      <c r="AE3007" s="5">
        <f>IF(tbl_HRMaster[[#This Row],[Attrition]]="Yes",1,0)</f>
        <v>0</v>
      </c>
    </row>
    <row r="3008" spans="1:31" x14ac:dyDescent="0.25">
      <c r="A3008">
        <v>26</v>
      </c>
      <c r="B3008" t="s">
        <v>28</v>
      </c>
      <c r="C3008" t="s">
        <v>36</v>
      </c>
      <c r="D3008" t="s">
        <v>30</v>
      </c>
      <c r="E3008">
        <v>21</v>
      </c>
      <c r="F3008">
        <v>1</v>
      </c>
      <c r="G3008" t="s">
        <v>24</v>
      </c>
      <c r="H3008">
        <v>491</v>
      </c>
      <c r="I3008" t="s">
        <v>25</v>
      </c>
      <c r="J3008">
        <v>1</v>
      </c>
      <c r="K3008" t="s">
        <v>42</v>
      </c>
      <c r="L3008" t="s">
        <v>32</v>
      </c>
      <c r="M3008">
        <v>135250</v>
      </c>
      <c r="N3008">
        <v>8</v>
      </c>
      <c r="O3008">
        <v>17</v>
      </c>
      <c r="P3008">
        <v>1</v>
      </c>
      <c r="Q3008">
        <v>7</v>
      </c>
      <c r="R3008">
        <v>4</v>
      </c>
      <c r="S3008">
        <v>2</v>
      </c>
      <c r="T3008">
        <v>2</v>
      </c>
      <c r="U3008">
        <v>2</v>
      </c>
      <c r="V3008">
        <f>COUNTIF(tbl_HRMaster[EmployeeID],tbl_HRMaster[[#This Row],[EmployeeID]])</f>
        <v>1</v>
      </c>
      <c r="W3008">
        <f>IFERROR(INDEX(tbl_EmployeeSurvey[EnvironmentSatisfaction],MATCH(tbl_HRMaster[[#This Row],[EmployeeID]],tbl_EmployeeSurvey[EmployeeID],0)),"Not Found")</f>
        <v>2</v>
      </c>
      <c r="X3008">
        <f>IFERROR(INDEX(tbl_EmployeeSurvey[JobSatisfaction],MATCH(tbl_HRMaster[[#This Row],[EmployeeID]],tbl_EmployeeSurvey[EmployeeID],0)),"Not Found")</f>
        <v>1</v>
      </c>
      <c r="Y3008" s="5">
        <f>IFERROR(INDEX(tbl_EmployeeSurvey[WorkLifeBalance],MATCH(tbl_HRMaster[[#This Row],[EmployeeID]],tbl_EmployeeSurvey[EmployeeID],0)),"Not Found")</f>
        <v>3</v>
      </c>
      <c r="Z3008" s="5">
        <f>IFERROR(VLOOKUP(tbl_HRMaster[[#This Row],[EmployeeID]],tbl_ManagerSurvey[[EmployeeID]:[PerformanceRating]],2,FALSE),"Not Found")</f>
        <v>2</v>
      </c>
      <c r="AA3008" s="5">
        <f>IFERROR(VLOOKUP(tbl_HRMaster[[#This Row],[EmployeeID]],tbl_ManagerSurvey[[EmployeeID]:[PerformanceRating]],3,FALSE),"Not Found")</f>
        <v>3</v>
      </c>
      <c r="AB3008" s="5" t="str">
        <f>IF(tbl_HRMaster[[#This Row],[Attrition]]="Yes","Left","Active")</f>
        <v>Left</v>
      </c>
      <c r="AC3008" s="5" t="str">
        <f>_xlfn.IFS(tbl_HRMaster[[#This Row],[Age]]&lt;25,"Under 25",tbl_HRMaster[[#This Row],[Age]]&lt;35,"25-34",tbl_HRMaster[[#This Row],[Age]]&lt;45,"35-44",tbl_HRMaster[[#This Row],[Age]]&lt;55,"45-54",TRUE,"Above 54")</f>
        <v>25-34</v>
      </c>
      <c r="AD3008" s="5" t="str">
        <f>_xlfn.IFS(
tbl_HRMaster[[#This Row],[YearsAtCompany]]&lt;2,"&lt; 2 Years",
tbl_HRMaster[[#This Row],[YearsAtCompany]]&lt;5,"2-4 Years",
tbl_HRMaster[[#This Row],[YearsAtCompany]]&lt;10,"5-9 Years",
TRUE,"10+ Years"
)</f>
        <v>2-4 Years</v>
      </c>
      <c r="AE3008" s="5">
        <f>IF(tbl_HRMaster[[#This Row],[Attrition]]="Yes",1,0)</f>
        <v>1</v>
      </c>
    </row>
    <row r="3009" spans="1:31" x14ac:dyDescent="0.25">
      <c r="A3009">
        <v>26</v>
      </c>
      <c r="B3009" t="s">
        <v>28</v>
      </c>
      <c r="C3009" t="s">
        <v>36</v>
      </c>
      <c r="D3009" t="s">
        <v>30</v>
      </c>
      <c r="E3009">
        <v>21</v>
      </c>
      <c r="F3009">
        <v>1</v>
      </c>
      <c r="G3009" t="s">
        <v>24</v>
      </c>
      <c r="H3009">
        <v>1961</v>
      </c>
      <c r="I3009" t="s">
        <v>25</v>
      </c>
      <c r="J3009">
        <v>1</v>
      </c>
      <c r="K3009" t="s">
        <v>42</v>
      </c>
      <c r="L3009" t="s">
        <v>32</v>
      </c>
      <c r="M3009">
        <v>135250</v>
      </c>
      <c r="N3009">
        <v>8</v>
      </c>
      <c r="O3009">
        <v>17</v>
      </c>
      <c r="P3009">
        <v>1</v>
      </c>
      <c r="Q3009">
        <v>7</v>
      </c>
      <c r="R3009">
        <v>4</v>
      </c>
      <c r="S3009">
        <v>2</v>
      </c>
      <c r="T3009">
        <v>2</v>
      </c>
      <c r="U3009">
        <v>2</v>
      </c>
      <c r="V3009">
        <f>COUNTIF(tbl_HRMaster[EmployeeID],tbl_HRMaster[[#This Row],[EmployeeID]])</f>
        <v>1</v>
      </c>
      <c r="W3009">
        <f>IFERROR(INDEX(tbl_EmployeeSurvey[EnvironmentSatisfaction],MATCH(tbl_HRMaster[[#This Row],[EmployeeID]],tbl_EmployeeSurvey[EmployeeID],0)),"Not Found")</f>
        <v>2</v>
      </c>
      <c r="X3009">
        <f>IFERROR(INDEX(tbl_EmployeeSurvey[JobSatisfaction],MATCH(tbl_HRMaster[[#This Row],[EmployeeID]],tbl_EmployeeSurvey[EmployeeID],0)),"Not Found")</f>
        <v>1</v>
      </c>
      <c r="Y3009" s="5">
        <f>IFERROR(INDEX(tbl_EmployeeSurvey[WorkLifeBalance],MATCH(tbl_HRMaster[[#This Row],[EmployeeID]],tbl_EmployeeSurvey[EmployeeID],0)),"Not Found")</f>
        <v>3</v>
      </c>
      <c r="Z3009" s="5">
        <f>IFERROR(VLOOKUP(tbl_HRMaster[[#This Row],[EmployeeID]],tbl_ManagerSurvey[[EmployeeID]:[PerformanceRating]],2,FALSE),"Not Found")</f>
        <v>2</v>
      </c>
      <c r="AA3009" s="5">
        <f>IFERROR(VLOOKUP(tbl_HRMaster[[#This Row],[EmployeeID]],tbl_ManagerSurvey[[EmployeeID]:[PerformanceRating]],3,FALSE),"Not Found")</f>
        <v>3</v>
      </c>
      <c r="AB3009" s="5" t="str">
        <f>IF(tbl_HRMaster[[#This Row],[Attrition]]="Yes","Left","Active")</f>
        <v>Left</v>
      </c>
      <c r="AC3009" s="5" t="str">
        <f>_xlfn.IFS(tbl_HRMaster[[#This Row],[Age]]&lt;25,"Under 25",tbl_HRMaster[[#This Row],[Age]]&lt;35,"25-34",tbl_HRMaster[[#This Row],[Age]]&lt;45,"35-44",tbl_HRMaster[[#This Row],[Age]]&lt;55,"45-54",TRUE,"Above 54")</f>
        <v>25-34</v>
      </c>
      <c r="AD3009" s="5" t="str">
        <f>_xlfn.IFS(
tbl_HRMaster[[#This Row],[YearsAtCompany]]&lt;2,"&lt; 2 Years",
tbl_HRMaster[[#This Row],[YearsAtCompany]]&lt;5,"2-4 Years",
tbl_HRMaster[[#This Row],[YearsAtCompany]]&lt;10,"5-9 Years",
TRUE,"10+ Years"
)</f>
        <v>2-4 Years</v>
      </c>
      <c r="AE3009" s="5">
        <f>IF(tbl_HRMaster[[#This Row],[Attrition]]="Yes",1,0)</f>
        <v>1</v>
      </c>
    </row>
    <row r="3010" spans="1:31" x14ac:dyDescent="0.25">
      <c r="A3010">
        <v>26</v>
      </c>
      <c r="B3010" t="s">
        <v>28</v>
      </c>
      <c r="C3010" t="s">
        <v>36</v>
      </c>
      <c r="D3010" t="s">
        <v>30</v>
      </c>
      <c r="E3010">
        <v>21</v>
      </c>
      <c r="F3010">
        <v>1</v>
      </c>
      <c r="G3010" t="s">
        <v>24</v>
      </c>
      <c r="H3010">
        <v>3431</v>
      </c>
      <c r="I3010" t="s">
        <v>25</v>
      </c>
      <c r="J3010">
        <v>1</v>
      </c>
      <c r="K3010" t="s">
        <v>42</v>
      </c>
      <c r="L3010" t="s">
        <v>32</v>
      </c>
      <c r="M3010">
        <v>135250</v>
      </c>
      <c r="N3010">
        <v>8</v>
      </c>
      <c r="O3010">
        <v>17</v>
      </c>
      <c r="P3010">
        <v>1</v>
      </c>
      <c r="Q3010">
        <v>7</v>
      </c>
      <c r="R3010">
        <v>4</v>
      </c>
      <c r="S3010">
        <v>2</v>
      </c>
      <c r="T3010">
        <v>2</v>
      </c>
      <c r="U3010">
        <v>2</v>
      </c>
      <c r="V3010">
        <f>COUNTIF(tbl_HRMaster[EmployeeID],tbl_HRMaster[[#This Row],[EmployeeID]])</f>
        <v>1</v>
      </c>
      <c r="W3010">
        <f>IFERROR(INDEX(tbl_EmployeeSurvey[EnvironmentSatisfaction],MATCH(tbl_HRMaster[[#This Row],[EmployeeID]],tbl_EmployeeSurvey[EmployeeID],0)),"Not Found")</f>
        <v>2</v>
      </c>
      <c r="X3010">
        <f>IFERROR(INDEX(tbl_EmployeeSurvey[JobSatisfaction],MATCH(tbl_HRMaster[[#This Row],[EmployeeID]],tbl_EmployeeSurvey[EmployeeID],0)),"Not Found")</f>
        <v>1</v>
      </c>
      <c r="Y3010" s="5">
        <f>IFERROR(INDEX(tbl_EmployeeSurvey[WorkLifeBalance],MATCH(tbl_HRMaster[[#This Row],[EmployeeID]],tbl_EmployeeSurvey[EmployeeID],0)),"Not Found")</f>
        <v>3</v>
      </c>
      <c r="Z3010" s="5">
        <f>IFERROR(VLOOKUP(tbl_HRMaster[[#This Row],[EmployeeID]],tbl_ManagerSurvey[[EmployeeID]:[PerformanceRating]],2,FALSE),"Not Found")</f>
        <v>2</v>
      </c>
      <c r="AA3010" s="5">
        <f>IFERROR(VLOOKUP(tbl_HRMaster[[#This Row],[EmployeeID]],tbl_ManagerSurvey[[EmployeeID]:[PerformanceRating]],3,FALSE),"Not Found")</f>
        <v>3</v>
      </c>
      <c r="AB3010" s="5" t="str">
        <f>IF(tbl_HRMaster[[#This Row],[Attrition]]="Yes","Left","Active")</f>
        <v>Left</v>
      </c>
      <c r="AC3010" s="5" t="str">
        <f>_xlfn.IFS(tbl_HRMaster[[#This Row],[Age]]&lt;25,"Under 25",tbl_HRMaster[[#This Row],[Age]]&lt;35,"25-34",tbl_HRMaster[[#This Row],[Age]]&lt;45,"35-44",tbl_HRMaster[[#This Row],[Age]]&lt;55,"45-54",TRUE,"Above 54")</f>
        <v>25-34</v>
      </c>
      <c r="AD3010" s="5" t="str">
        <f>_xlfn.IFS(
tbl_HRMaster[[#This Row],[YearsAtCompany]]&lt;2,"&lt; 2 Years",
tbl_HRMaster[[#This Row],[YearsAtCompany]]&lt;5,"2-4 Years",
tbl_HRMaster[[#This Row],[YearsAtCompany]]&lt;10,"5-9 Years",
TRUE,"10+ Years"
)</f>
        <v>2-4 Years</v>
      </c>
      <c r="AE3010" s="5">
        <f>IF(tbl_HRMaster[[#This Row],[Attrition]]="Yes",1,0)</f>
        <v>1</v>
      </c>
    </row>
    <row r="3011" spans="1:31" x14ac:dyDescent="0.25">
      <c r="A3011">
        <v>43</v>
      </c>
      <c r="B3011" t="s">
        <v>21</v>
      </c>
      <c r="C3011" t="s">
        <v>29</v>
      </c>
      <c r="D3011" t="s">
        <v>30</v>
      </c>
      <c r="E3011">
        <v>26</v>
      </c>
      <c r="F3011">
        <v>1</v>
      </c>
      <c r="G3011" t="s">
        <v>24</v>
      </c>
      <c r="H3011">
        <v>291</v>
      </c>
      <c r="I3011" t="s">
        <v>34</v>
      </c>
      <c r="J3011">
        <v>1</v>
      </c>
      <c r="K3011" t="s">
        <v>40</v>
      </c>
      <c r="L3011" t="s">
        <v>27</v>
      </c>
      <c r="M3011">
        <v>135490</v>
      </c>
      <c r="N3011">
        <v>3</v>
      </c>
      <c r="O3011">
        <v>11</v>
      </c>
      <c r="P3011">
        <v>2</v>
      </c>
      <c r="Q3011">
        <v>7</v>
      </c>
      <c r="R3011">
        <v>3</v>
      </c>
      <c r="S3011">
        <v>2</v>
      </c>
      <c r="T3011">
        <v>2</v>
      </c>
      <c r="U3011">
        <v>2</v>
      </c>
      <c r="V3011">
        <f>COUNTIF(tbl_HRMaster[EmployeeID],tbl_HRMaster[[#This Row],[EmployeeID]])</f>
        <v>1</v>
      </c>
      <c r="W3011">
        <f>IFERROR(INDEX(tbl_EmployeeSurvey[EnvironmentSatisfaction],MATCH(tbl_HRMaster[[#This Row],[EmployeeID]],tbl_EmployeeSurvey[EmployeeID],0)),"Not Found")</f>
        <v>4</v>
      </c>
      <c r="X3011">
        <f>IFERROR(INDEX(tbl_EmployeeSurvey[JobSatisfaction],MATCH(tbl_HRMaster[[#This Row],[EmployeeID]],tbl_EmployeeSurvey[EmployeeID],0)),"Not Found")</f>
        <v>4</v>
      </c>
      <c r="Y3011" s="5">
        <f>IFERROR(INDEX(tbl_EmployeeSurvey[WorkLifeBalance],MATCH(tbl_HRMaster[[#This Row],[EmployeeID]],tbl_EmployeeSurvey[EmployeeID],0)),"Not Found")</f>
        <v>3</v>
      </c>
      <c r="Z3011" s="5">
        <f>IFERROR(VLOOKUP(tbl_HRMaster[[#This Row],[EmployeeID]],tbl_ManagerSurvey[[EmployeeID]:[PerformanceRating]],2,FALSE),"Not Found")</f>
        <v>3</v>
      </c>
      <c r="AA3011" s="5">
        <f>IFERROR(VLOOKUP(tbl_HRMaster[[#This Row],[EmployeeID]],tbl_ManagerSurvey[[EmployeeID]:[PerformanceRating]],3,FALSE),"Not Found")</f>
        <v>3</v>
      </c>
      <c r="AB3011" s="5" t="str">
        <f>IF(tbl_HRMaster[[#This Row],[Attrition]]="Yes","Left","Active")</f>
        <v>Active</v>
      </c>
      <c r="AC3011" s="5" t="str">
        <f>_xlfn.IFS(tbl_HRMaster[[#This Row],[Age]]&lt;25,"Under 25",tbl_HRMaster[[#This Row],[Age]]&lt;35,"25-34",tbl_HRMaster[[#This Row],[Age]]&lt;45,"35-44",tbl_HRMaster[[#This Row],[Age]]&lt;55,"45-54",TRUE,"Above 54")</f>
        <v>35-44</v>
      </c>
      <c r="AD3011" s="5" t="str">
        <f>_xlfn.IFS(
tbl_HRMaster[[#This Row],[YearsAtCompany]]&lt;2,"&lt; 2 Years",
tbl_HRMaster[[#This Row],[YearsAtCompany]]&lt;5,"2-4 Years",
tbl_HRMaster[[#This Row],[YearsAtCompany]]&lt;10,"5-9 Years",
TRUE,"10+ Years"
)</f>
        <v>2-4 Years</v>
      </c>
      <c r="AE3011" s="5">
        <f>IF(tbl_HRMaster[[#This Row],[Attrition]]="Yes",1,0)</f>
        <v>0</v>
      </c>
    </row>
    <row r="3012" spans="1:31" x14ac:dyDescent="0.25">
      <c r="A3012">
        <v>43</v>
      </c>
      <c r="B3012" t="s">
        <v>21</v>
      </c>
      <c r="C3012" t="s">
        <v>29</v>
      </c>
      <c r="D3012" t="s">
        <v>30</v>
      </c>
      <c r="E3012">
        <v>26</v>
      </c>
      <c r="F3012">
        <v>1</v>
      </c>
      <c r="G3012" t="s">
        <v>24</v>
      </c>
      <c r="H3012">
        <v>1761</v>
      </c>
      <c r="I3012" t="s">
        <v>34</v>
      </c>
      <c r="J3012">
        <v>1</v>
      </c>
      <c r="K3012" t="s">
        <v>40</v>
      </c>
      <c r="L3012" t="s">
        <v>27</v>
      </c>
      <c r="M3012">
        <v>135490</v>
      </c>
      <c r="N3012">
        <v>3</v>
      </c>
      <c r="O3012">
        <v>11</v>
      </c>
      <c r="P3012">
        <v>2</v>
      </c>
      <c r="Q3012">
        <v>7</v>
      </c>
      <c r="R3012">
        <v>3</v>
      </c>
      <c r="S3012">
        <v>2</v>
      </c>
      <c r="T3012">
        <v>2</v>
      </c>
      <c r="U3012">
        <v>2</v>
      </c>
      <c r="V3012">
        <f>COUNTIF(tbl_HRMaster[EmployeeID],tbl_HRMaster[[#This Row],[EmployeeID]])</f>
        <v>1</v>
      </c>
      <c r="W3012">
        <f>IFERROR(INDEX(tbl_EmployeeSurvey[EnvironmentSatisfaction],MATCH(tbl_HRMaster[[#This Row],[EmployeeID]],tbl_EmployeeSurvey[EmployeeID],0)),"Not Found")</f>
        <v>4</v>
      </c>
      <c r="X3012">
        <f>IFERROR(INDEX(tbl_EmployeeSurvey[JobSatisfaction],MATCH(tbl_HRMaster[[#This Row],[EmployeeID]],tbl_EmployeeSurvey[EmployeeID],0)),"Not Found")</f>
        <v>4</v>
      </c>
      <c r="Y3012" s="5">
        <f>IFERROR(INDEX(tbl_EmployeeSurvey[WorkLifeBalance],MATCH(tbl_HRMaster[[#This Row],[EmployeeID]],tbl_EmployeeSurvey[EmployeeID],0)),"Not Found")</f>
        <v>3</v>
      </c>
      <c r="Z3012" s="5">
        <f>IFERROR(VLOOKUP(tbl_HRMaster[[#This Row],[EmployeeID]],tbl_ManagerSurvey[[EmployeeID]:[PerformanceRating]],2,FALSE),"Not Found")</f>
        <v>3</v>
      </c>
      <c r="AA3012" s="5">
        <f>IFERROR(VLOOKUP(tbl_HRMaster[[#This Row],[EmployeeID]],tbl_ManagerSurvey[[EmployeeID]:[PerformanceRating]],3,FALSE),"Not Found")</f>
        <v>3</v>
      </c>
      <c r="AB3012" s="5" t="str">
        <f>IF(tbl_HRMaster[[#This Row],[Attrition]]="Yes","Left","Active")</f>
        <v>Active</v>
      </c>
      <c r="AC3012" s="5" t="str">
        <f>_xlfn.IFS(tbl_HRMaster[[#This Row],[Age]]&lt;25,"Under 25",tbl_HRMaster[[#This Row],[Age]]&lt;35,"25-34",tbl_HRMaster[[#This Row],[Age]]&lt;45,"35-44",tbl_HRMaster[[#This Row],[Age]]&lt;55,"45-54",TRUE,"Above 54")</f>
        <v>35-44</v>
      </c>
      <c r="AD3012" s="5" t="str">
        <f>_xlfn.IFS(
tbl_HRMaster[[#This Row],[YearsAtCompany]]&lt;2,"&lt; 2 Years",
tbl_HRMaster[[#This Row],[YearsAtCompany]]&lt;5,"2-4 Years",
tbl_HRMaster[[#This Row],[YearsAtCompany]]&lt;10,"5-9 Years",
TRUE,"10+ Years"
)</f>
        <v>2-4 Years</v>
      </c>
      <c r="AE3012" s="5">
        <f>IF(tbl_HRMaster[[#This Row],[Attrition]]="Yes",1,0)</f>
        <v>0</v>
      </c>
    </row>
    <row r="3013" spans="1:31" x14ac:dyDescent="0.25">
      <c r="A3013">
        <v>43</v>
      </c>
      <c r="B3013" t="s">
        <v>21</v>
      </c>
      <c r="C3013" t="s">
        <v>29</v>
      </c>
      <c r="D3013" t="s">
        <v>30</v>
      </c>
      <c r="E3013">
        <v>26</v>
      </c>
      <c r="F3013">
        <v>1</v>
      </c>
      <c r="G3013" t="s">
        <v>24</v>
      </c>
      <c r="H3013">
        <v>3231</v>
      </c>
      <c r="I3013" t="s">
        <v>34</v>
      </c>
      <c r="J3013">
        <v>1</v>
      </c>
      <c r="K3013" t="s">
        <v>40</v>
      </c>
      <c r="L3013" t="s">
        <v>27</v>
      </c>
      <c r="M3013">
        <v>135490</v>
      </c>
      <c r="N3013">
        <v>3</v>
      </c>
      <c r="O3013">
        <v>11</v>
      </c>
      <c r="P3013">
        <v>2</v>
      </c>
      <c r="Q3013">
        <v>7</v>
      </c>
      <c r="R3013">
        <v>3</v>
      </c>
      <c r="S3013">
        <v>2</v>
      </c>
      <c r="T3013">
        <v>2</v>
      </c>
      <c r="U3013">
        <v>2</v>
      </c>
      <c r="V3013">
        <f>COUNTIF(tbl_HRMaster[EmployeeID],tbl_HRMaster[[#This Row],[EmployeeID]])</f>
        <v>1</v>
      </c>
      <c r="W3013">
        <f>IFERROR(INDEX(tbl_EmployeeSurvey[EnvironmentSatisfaction],MATCH(tbl_HRMaster[[#This Row],[EmployeeID]],tbl_EmployeeSurvey[EmployeeID],0)),"Not Found")</f>
        <v>4</v>
      </c>
      <c r="X3013">
        <f>IFERROR(INDEX(tbl_EmployeeSurvey[JobSatisfaction],MATCH(tbl_HRMaster[[#This Row],[EmployeeID]],tbl_EmployeeSurvey[EmployeeID],0)),"Not Found")</f>
        <v>4</v>
      </c>
      <c r="Y3013" s="5">
        <f>IFERROR(INDEX(tbl_EmployeeSurvey[WorkLifeBalance],MATCH(tbl_HRMaster[[#This Row],[EmployeeID]],tbl_EmployeeSurvey[EmployeeID],0)),"Not Found")</f>
        <v>3</v>
      </c>
      <c r="Z3013" s="5">
        <f>IFERROR(VLOOKUP(tbl_HRMaster[[#This Row],[EmployeeID]],tbl_ManagerSurvey[[EmployeeID]:[PerformanceRating]],2,FALSE),"Not Found")</f>
        <v>3</v>
      </c>
      <c r="AA3013" s="5">
        <f>IFERROR(VLOOKUP(tbl_HRMaster[[#This Row],[EmployeeID]],tbl_ManagerSurvey[[EmployeeID]:[PerformanceRating]],3,FALSE),"Not Found")</f>
        <v>3</v>
      </c>
      <c r="AB3013" s="5" t="str">
        <f>IF(tbl_HRMaster[[#This Row],[Attrition]]="Yes","Left","Active")</f>
        <v>Active</v>
      </c>
      <c r="AC3013" s="5" t="str">
        <f>_xlfn.IFS(tbl_HRMaster[[#This Row],[Age]]&lt;25,"Under 25",tbl_HRMaster[[#This Row],[Age]]&lt;35,"25-34",tbl_HRMaster[[#This Row],[Age]]&lt;45,"35-44",tbl_HRMaster[[#This Row],[Age]]&lt;55,"45-54",TRUE,"Above 54")</f>
        <v>35-44</v>
      </c>
      <c r="AD3013" s="5" t="str">
        <f>_xlfn.IFS(
tbl_HRMaster[[#This Row],[YearsAtCompany]]&lt;2,"&lt; 2 Years",
tbl_HRMaster[[#This Row],[YearsAtCompany]]&lt;5,"2-4 Years",
tbl_HRMaster[[#This Row],[YearsAtCompany]]&lt;10,"5-9 Years",
TRUE,"10+ Years"
)</f>
        <v>2-4 Years</v>
      </c>
      <c r="AE3013" s="5">
        <f>IF(tbl_HRMaster[[#This Row],[Attrition]]="Yes",1,0)</f>
        <v>0</v>
      </c>
    </row>
    <row r="3014" spans="1:31" x14ac:dyDescent="0.25">
      <c r="A3014">
        <v>35</v>
      </c>
      <c r="B3014" t="s">
        <v>28</v>
      </c>
      <c r="C3014" t="s">
        <v>22</v>
      </c>
      <c r="D3014" t="s">
        <v>30</v>
      </c>
      <c r="E3014">
        <v>9</v>
      </c>
      <c r="F3014">
        <v>3</v>
      </c>
      <c r="G3014" t="s">
        <v>24</v>
      </c>
      <c r="H3014">
        <v>910</v>
      </c>
      <c r="I3014" t="s">
        <v>34</v>
      </c>
      <c r="J3014">
        <v>2</v>
      </c>
      <c r="K3014" t="s">
        <v>44</v>
      </c>
      <c r="L3014" t="s">
        <v>41</v>
      </c>
      <c r="M3014">
        <v>173990</v>
      </c>
      <c r="N3014">
        <v>6</v>
      </c>
      <c r="O3014">
        <v>12</v>
      </c>
      <c r="P3014">
        <v>0</v>
      </c>
      <c r="Q3014">
        <v>7</v>
      </c>
      <c r="R3014">
        <v>3</v>
      </c>
      <c r="S3014">
        <v>2</v>
      </c>
      <c r="T3014">
        <v>2</v>
      </c>
      <c r="U3014">
        <v>2</v>
      </c>
      <c r="V3014">
        <f>COUNTIF(tbl_HRMaster[EmployeeID],tbl_HRMaster[[#This Row],[EmployeeID]])</f>
        <v>1</v>
      </c>
      <c r="W3014">
        <f>IFERROR(INDEX(tbl_EmployeeSurvey[EnvironmentSatisfaction],MATCH(tbl_HRMaster[[#This Row],[EmployeeID]],tbl_EmployeeSurvey[EmployeeID],0)),"Not Found")</f>
        <v>3</v>
      </c>
      <c r="X3014">
        <f>IFERROR(INDEX(tbl_EmployeeSurvey[JobSatisfaction],MATCH(tbl_HRMaster[[#This Row],[EmployeeID]],tbl_EmployeeSurvey[EmployeeID],0)),"Not Found")</f>
        <v>4</v>
      </c>
      <c r="Y3014" s="5">
        <f>IFERROR(INDEX(tbl_EmployeeSurvey[WorkLifeBalance],MATCH(tbl_HRMaster[[#This Row],[EmployeeID]],tbl_EmployeeSurvey[EmployeeID],0)),"Not Found")</f>
        <v>2</v>
      </c>
      <c r="Z3014" s="5">
        <f>IFERROR(VLOOKUP(tbl_HRMaster[[#This Row],[EmployeeID]],tbl_ManagerSurvey[[EmployeeID]:[PerformanceRating]],2,FALSE),"Not Found")</f>
        <v>1</v>
      </c>
      <c r="AA3014" s="5">
        <f>IFERROR(VLOOKUP(tbl_HRMaster[[#This Row],[EmployeeID]],tbl_ManagerSurvey[[EmployeeID]:[PerformanceRating]],3,FALSE),"Not Found")</f>
        <v>3</v>
      </c>
      <c r="AB3014" s="5" t="str">
        <f>IF(tbl_HRMaster[[#This Row],[Attrition]]="Yes","Left","Active")</f>
        <v>Left</v>
      </c>
      <c r="AC3014" s="5" t="str">
        <f>_xlfn.IFS(tbl_HRMaster[[#This Row],[Age]]&lt;25,"Under 25",tbl_HRMaster[[#This Row],[Age]]&lt;35,"25-34",tbl_HRMaster[[#This Row],[Age]]&lt;45,"35-44",tbl_HRMaster[[#This Row],[Age]]&lt;55,"45-54",TRUE,"Above 54")</f>
        <v>35-44</v>
      </c>
      <c r="AD3014" s="5" t="str">
        <f>_xlfn.IFS(
tbl_HRMaster[[#This Row],[YearsAtCompany]]&lt;2,"&lt; 2 Years",
tbl_HRMaster[[#This Row],[YearsAtCompany]]&lt;5,"2-4 Years",
tbl_HRMaster[[#This Row],[YearsAtCompany]]&lt;10,"5-9 Years",
TRUE,"10+ Years"
)</f>
        <v>2-4 Years</v>
      </c>
      <c r="AE3014" s="5">
        <f>IF(tbl_HRMaster[[#This Row],[Attrition]]="Yes",1,0)</f>
        <v>1</v>
      </c>
    </row>
    <row r="3015" spans="1:31" x14ac:dyDescent="0.25">
      <c r="A3015">
        <v>35</v>
      </c>
      <c r="B3015" t="s">
        <v>28</v>
      </c>
      <c r="C3015" t="s">
        <v>22</v>
      </c>
      <c r="D3015" t="s">
        <v>30</v>
      </c>
      <c r="E3015">
        <v>9</v>
      </c>
      <c r="F3015">
        <v>3</v>
      </c>
      <c r="G3015" t="s">
        <v>24</v>
      </c>
      <c r="H3015">
        <v>2380</v>
      </c>
      <c r="I3015" t="s">
        <v>34</v>
      </c>
      <c r="J3015">
        <v>2</v>
      </c>
      <c r="K3015" t="s">
        <v>44</v>
      </c>
      <c r="L3015" t="s">
        <v>41</v>
      </c>
      <c r="M3015">
        <v>173990</v>
      </c>
      <c r="N3015">
        <v>6</v>
      </c>
      <c r="O3015">
        <v>12</v>
      </c>
      <c r="P3015">
        <v>0</v>
      </c>
      <c r="Q3015">
        <v>7</v>
      </c>
      <c r="R3015">
        <v>3</v>
      </c>
      <c r="S3015">
        <v>2</v>
      </c>
      <c r="T3015">
        <v>2</v>
      </c>
      <c r="U3015">
        <v>2</v>
      </c>
      <c r="V3015">
        <f>COUNTIF(tbl_HRMaster[EmployeeID],tbl_HRMaster[[#This Row],[EmployeeID]])</f>
        <v>1</v>
      </c>
      <c r="W3015">
        <f>IFERROR(INDEX(tbl_EmployeeSurvey[EnvironmentSatisfaction],MATCH(tbl_HRMaster[[#This Row],[EmployeeID]],tbl_EmployeeSurvey[EmployeeID],0)),"Not Found")</f>
        <v>3</v>
      </c>
      <c r="X3015">
        <f>IFERROR(INDEX(tbl_EmployeeSurvey[JobSatisfaction],MATCH(tbl_HRMaster[[#This Row],[EmployeeID]],tbl_EmployeeSurvey[EmployeeID],0)),"Not Found")</f>
        <v>4</v>
      </c>
      <c r="Y3015" s="5">
        <f>IFERROR(INDEX(tbl_EmployeeSurvey[WorkLifeBalance],MATCH(tbl_HRMaster[[#This Row],[EmployeeID]],tbl_EmployeeSurvey[EmployeeID],0)),"Not Found")</f>
        <v>2</v>
      </c>
      <c r="Z3015" s="5">
        <f>IFERROR(VLOOKUP(tbl_HRMaster[[#This Row],[EmployeeID]],tbl_ManagerSurvey[[EmployeeID]:[PerformanceRating]],2,FALSE),"Not Found")</f>
        <v>1</v>
      </c>
      <c r="AA3015" s="5">
        <f>IFERROR(VLOOKUP(tbl_HRMaster[[#This Row],[EmployeeID]],tbl_ManagerSurvey[[EmployeeID]:[PerformanceRating]],3,FALSE),"Not Found")</f>
        <v>3</v>
      </c>
      <c r="AB3015" s="5" t="str">
        <f>IF(tbl_HRMaster[[#This Row],[Attrition]]="Yes","Left","Active")</f>
        <v>Left</v>
      </c>
      <c r="AC3015" s="5" t="str">
        <f>_xlfn.IFS(tbl_HRMaster[[#This Row],[Age]]&lt;25,"Under 25",tbl_HRMaster[[#This Row],[Age]]&lt;35,"25-34",tbl_HRMaster[[#This Row],[Age]]&lt;45,"35-44",tbl_HRMaster[[#This Row],[Age]]&lt;55,"45-54",TRUE,"Above 54")</f>
        <v>35-44</v>
      </c>
      <c r="AD3015" s="5" t="str">
        <f>_xlfn.IFS(
tbl_HRMaster[[#This Row],[YearsAtCompany]]&lt;2,"&lt; 2 Years",
tbl_HRMaster[[#This Row],[YearsAtCompany]]&lt;5,"2-4 Years",
tbl_HRMaster[[#This Row],[YearsAtCompany]]&lt;10,"5-9 Years",
TRUE,"10+ Years"
)</f>
        <v>2-4 Years</v>
      </c>
      <c r="AE3015" s="5">
        <f>IF(tbl_HRMaster[[#This Row],[Attrition]]="Yes",1,0)</f>
        <v>1</v>
      </c>
    </row>
    <row r="3016" spans="1:31" x14ac:dyDescent="0.25">
      <c r="A3016">
        <v>35</v>
      </c>
      <c r="B3016" t="s">
        <v>28</v>
      </c>
      <c r="C3016" t="s">
        <v>22</v>
      </c>
      <c r="D3016" t="s">
        <v>30</v>
      </c>
      <c r="E3016">
        <v>9</v>
      </c>
      <c r="F3016">
        <v>3</v>
      </c>
      <c r="G3016" t="s">
        <v>24</v>
      </c>
      <c r="H3016">
        <v>3850</v>
      </c>
      <c r="I3016" t="s">
        <v>34</v>
      </c>
      <c r="J3016">
        <v>2</v>
      </c>
      <c r="K3016" t="s">
        <v>44</v>
      </c>
      <c r="L3016" t="s">
        <v>41</v>
      </c>
      <c r="M3016">
        <v>173990</v>
      </c>
      <c r="N3016">
        <v>6</v>
      </c>
      <c r="O3016">
        <v>12</v>
      </c>
      <c r="P3016">
        <v>0</v>
      </c>
      <c r="Q3016">
        <v>7</v>
      </c>
      <c r="R3016">
        <v>3</v>
      </c>
      <c r="S3016">
        <v>2</v>
      </c>
      <c r="T3016">
        <v>2</v>
      </c>
      <c r="U3016">
        <v>2</v>
      </c>
      <c r="V3016">
        <f>COUNTIF(tbl_HRMaster[EmployeeID],tbl_HRMaster[[#This Row],[EmployeeID]])</f>
        <v>1</v>
      </c>
      <c r="W3016">
        <f>IFERROR(INDEX(tbl_EmployeeSurvey[EnvironmentSatisfaction],MATCH(tbl_HRMaster[[#This Row],[EmployeeID]],tbl_EmployeeSurvey[EmployeeID],0)),"Not Found")</f>
        <v>1</v>
      </c>
      <c r="X3016">
        <f>IFERROR(INDEX(tbl_EmployeeSurvey[JobSatisfaction],MATCH(tbl_HRMaster[[#This Row],[EmployeeID]],tbl_EmployeeSurvey[EmployeeID],0)),"Not Found")</f>
        <v>4</v>
      </c>
      <c r="Y3016" s="5">
        <f>IFERROR(INDEX(tbl_EmployeeSurvey[WorkLifeBalance],MATCH(tbl_HRMaster[[#This Row],[EmployeeID]],tbl_EmployeeSurvey[EmployeeID],0)),"Not Found")</f>
        <v>2</v>
      </c>
      <c r="Z3016" s="5">
        <f>IFERROR(VLOOKUP(tbl_HRMaster[[#This Row],[EmployeeID]],tbl_ManagerSurvey[[EmployeeID]:[PerformanceRating]],2,FALSE),"Not Found")</f>
        <v>1</v>
      </c>
      <c r="AA3016" s="5">
        <f>IFERROR(VLOOKUP(tbl_HRMaster[[#This Row],[EmployeeID]],tbl_ManagerSurvey[[EmployeeID]:[PerformanceRating]],3,FALSE),"Not Found")</f>
        <v>3</v>
      </c>
      <c r="AB3016" s="5" t="str">
        <f>IF(tbl_HRMaster[[#This Row],[Attrition]]="Yes","Left","Active")</f>
        <v>Left</v>
      </c>
      <c r="AC3016" s="5" t="str">
        <f>_xlfn.IFS(tbl_HRMaster[[#This Row],[Age]]&lt;25,"Under 25",tbl_HRMaster[[#This Row],[Age]]&lt;35,"25-34",tbl_HRMaster[[#This Row],[Age]]&lt;45,"35-44",tbl_HRMaster[[#This Row],[Age]]&lt;55,"45-54",TRUE,"Above 54")</f>
        <v>35-44</v>
      </c>
      <c r="AD3016" s="5" t="str">
        <f>_xlfn.IFS(
tbl_HRMaster[[#This Row],[YearsAtCompany]]&lt;2,"&lt; 2 Years",
tbl_HRMaster[[#This Row],[YearsAtCompany]]&lt;5,"2-4 Years",
tbl_HRMaster[[#This Row],[YearsAtCompany]]&lt;10,"5-9 Years",
TRUE,"10+ Years"
)</f>
        <v>2-4 Years</v>
      </c>
      <c r="AE3016" s="5">
        <f>IF(tbl_HRMaster[[#This Row],[Attrition]]="Yes",1,0)</f>
        <v>1</v>
      </c>
    </row>
    <row r="3017" spans="1:31" x14ac:dyDescent="0.25">
      <c r="A3017">
        <v>42</v>
      </c>
      <c r="B3017" t="s">
        <v>21</v>
      </c>
      <c r="C3017" t="s">
        <v>29</v>
      </c>
      <c r="D3017" t="s">
        <v>23</v>
      </c>
      <c r="E3017">
        <v>13</v>
      </c>
      <c r="F3017">
        <v>4</v>
      </c>
      <c r="G3017" t="s">
        <v>24</v>
      </c>
      <c r="H3017">
        <v>375</v>
      </c>
      <c r="I3017" t="s">
        <v>25</v>
      </c>
      <c r="J3017">
        <v>2</v>
      </c>
      <c r="K3017" t="s">
        <v>40</v>
      </c>
      <c r="L3017" t="s">
        <v>32</v>
      </c>
      <c r="M3017">
        <v>22880</v>
      </c>
      <c r="N3017">
        <v>5</v>
      </c>
      <c r="O3017">
        <v>16</v>
      </c>
      <c r="P3017">
        <v>1</v>
      </c>
      <c r="Q3017">
        <v>8</v>
      </c>
      <c r="R3017">
        <v>4</v>
      </c>
      <c r="S3017">
        <v>2</v>
      </c>
      <c r="T3017">
        <v>2</v>
      </c>
      <c r="U3017">
        <v>2</v>
      </c>
      <c r="V3017">
        <f>COUNTIF(tbl_HRMaster[EmployeeID],tbl_HRMaster[[#This Row],[EmployeeID]])</f>
        <v>1</v>
      </c>
      <c r="W3017">
        <f>IFERROR(INDEX(tbl_EmployeeSurvey[EnvironmentSatisfaction],MATCH(tbl_HRMaster[[#This Row],[EmployeeID]],tbl_EmployeeSurvey[EmployeeID],0)),"Not Found")</f>
        <v>2</v>
      </c>
      <c r="X3017">
        <f>IFERROR(INDEX(tbl_EmployeeSurvey[JobSatisfaction],MATCH(tbl_HRMaster[[#This Row],[EmployeeID]],tbl_EmployeeSurvey[EmployeeID],0)),"Not Found")</f>
        <v>4</v>
      </c>
      <c r="Y3017" s="5">
        <f>IFERROR(INDEX(tbl_EmployeeSurvey[WorkLifeBalance],MATCH(tbl_HRMaster[[#This Row],[EmployeeID]],tbl_EmployeeSurvey[EmployeeID],0)),"Not Found")</f>
        <v>3</v>
      </c>
      <c r="Z3017" s="5">
        <f>IFERROR(VLOOKUP(tbl_HRMaster[[#This Row],[EmployeeID]],tbl_ManagerSurvey[[EmployeeID]:[PerformanceRating]],2,FALSE),"Not Found")</f>
        <v>2</v>
      </c>
      <c r="AA3017" s="5">
        <f>IFERROR(VLOOKUP(tbl_HRMaster[[#This Row],[EmployeeID]],tbl_ManagerSurvey[[EmployeeID]:[PerformanceRating]],3,FALSE),"Not Found")</f>
        <v>3</v>
      </c>
      <c r="AB3017" s="5" t="str">
        <f>IF(tbl_HRMaster[[#This Row],[Attrition]]="Yes","Left","Active")</f>
        <v>Active</v>
      </c>
      <c r="AC3017" s="5" t="str">
        <f>_xlfn.IFS(tbl_HRMaster[[#This Row],[Age]]&lt;25,"Under 25",tbl_HRMaster[[#This Row],[Age]]&lt;35,"25-34",tbl_HRMaster[[#This Row],[Age]]&lt;45,"35-44",tbl_HRMaster[[#This Row],[Age]]&lt;55,"45-54",TRUE,"Above 54")</f>
        <v>35-44</v>
      </c>
      <c r="AD3017" s="5" t="str">
        <f>_xlfn.IFS(
tbl_HRMaster[[#This Row],[YearsAtCompany]]&lt;2,"&lt; 2 Years",
tbl_HRMaster[[#This Row],[YearsAtCompany]]&lt;5,"2-4 Years",
tbl_HRMaster[[#This Row],[YearsAtCompany]]&lt;10,"5-9 Years",
TRUE,"10+ Years"
)</f>
        <v>2-4 Years</v>
      </c>
      <c r="AE3017" s="5">
        <f>IF(tbl_HRMaster[[#This Row],[Attrition]]="Yes",1,0)</f>
        <v>0</v>
      </c>
    </row>
    <row r="3018" spans="1:31" x14ac:dyDescent="0.25">
      <c r="A3018">
        <v>42</v>
      </c>
      <c r="B3018" t="s">
        <v>21</v>
      </c>
      <c r="C3018" t="s">
        <v>29</v>
      </c>
      <c r="D3018" t="s">
        <v>23</v>
      </c>
      <c r="E3018">
        <v>13</v>
      </c>
      <c r="F3018">
        <v>4</v>
      </c>
      <c r="G3018" t="s">
        <v>24</v>
      </c>
      <c r="H3018">
        <v>1845</v>
      </c>
      <c r="I3018" t="s">
        <v>25</v>
      </c>
      <c r="J3018">
        <v>2</v>
      </c>
      <c r="K3018" t="s">
        <v>40</v>
      </c>
      <c r="L3018" t="s">
        <v>32</v>
      </c>
      <c r="M3018">
        <v>22880</v>
      </c>
      <c r="N3018">
        <v>5</v>
      </c>
      <c r="O3018">
        <v>16</v>
      </c>
      <c r="P3018">
        <v>1</v>
      </c>
      <c r="Q3018">
        <v>8</v>
      </c>
      <c r="R3018">
        <v>4</v>
      </c>
      <c r="S3018">
        <v>2</v>
      </c>
      <c r="T3018">
        <v>2</v>
      </c>
      <c r="U3018">
        <v>2</v>
      </c>
      <c r="V3018">
        <f>COUNTIF(tbl_HRMaster[EmployeeID],tbl_HRMaster[[#This Row],[EmployeeID]])</f>
        <v>1</v>
      </c>
      <c r="W3018">
        <f>IFERROR(INDEX(tbl_EmployeeSurvey[EnvironmentSatisfaction],MATCH(tbl_HRMaster[[#This Row],[EmployeeID]],tbl_EmployeeSurvey[EmployeeID],0)),"Not Found")</f>
        <v>2</v>
      </c>
      <c r="X3018">
        <f>IFERROR(INDEX(tbl_EmployeeSurvey[JobSatisfaction],MATCH(tbl_HRMaster[[#This Row],[EmployeeID]],tbl_EmployeeSurvey[EmployeeID],0)),"Not Found")</f>
        <v>4</v>
      </c>
      <c r="Y3018" s="5">
        <f>IFERROR(INDEX(tbl_EmployeeSurvey[WorkLifeBalance],MATCH(tbl_HRMaster[[#This Row],[EmployeeID]],tbl_EmployeeSurvey[EmployeeID],0)),"Not Found")</f>
        <v>3</v>
      </c>
      <c r="Z3018" s="5">
        <f>IFERROR(VLOOKUP(tbl_HRMaster[[#This Row],[EmployeeID]],tbl_ManagerSurvey[[EmployeeID]:[PerformanceRating]],2,FALSE),"Not Found")</f>
        <v>2</v>
      </c>
      <c r="AA3018" s="5">
        <f>IFERROR(VLOOKUP(tbl_HRMaster[[#This Row],[EmployeeID]],tbl_ManagerSurvey[[EmployeeID]:[PerformanceRating]],3,FALSE),"Not Found")</f>
        <v>3</v>
      </c>
      <c r="AB3018" s="5" t="str">
        <f>IF(tbl_HRMaster[[#This Row],[Attrition]]="Yes","Left","Active")</f>
        <v>Active</v>
      </c>
      <c r="AC3018" s="5" t="str">
        <f>_xlfn.IFS(tbl_HRMaster[[#This Row],[Age]]&lt;25,"Under 25",tbl_HRMaster[[#This Row],[Age]]&lt;35,"25-34",tbl_HRMaster[[#This Row],[Age]]&lt;45,"35-44",tbl_HRMaster[[#This Row],[Age]]&lt;55,"45-54",TRUE,"Above 54")</f>
        <v>35-44</v>
      </c>
      <c r="AD3018" s="5" t="str">
        <f>_xlfn.IFS(
tbl_HRMaster[[#This Row],[YearsAtCompany]]&lt;2,"&lt; 2 Years",
tbl_HRMaster[[#This Row],[YearsAtCompany]]&lt;5,"2-4 Years",
tbl_HRMaster[[#This Row],[YearsAtCompany]]&lt;10,"5-9 Years",
TRUE,"10+ Years"
)</f>
        <v>2-4 Years</v>
      </c>
      <c r="AE3018" s="5">
        <f>IF(tbl_HRMaster[[#This Row],[Attrition]]="Yes",1,0)</f>
        <v>0</v>
      </c>
    </row>
    <row r="3019" spans="1:31" x14ac:dyDescent="0.25">
      <c r="A3019">
        <v>42</v>
      </c>
      <c r="B3019" t="s">
        <v>21</v>
      </c>
      <c r="C3019" t="s">
        <v>29</v>
      </c>
      <c r="D3019" t="s">
        <v>23</v>
      </c>
      <c r="E3019">
        <v>13</v>
      </c>
      <c r="F3019">
        <v>4</v>
      </c>
      <c r="G3019" t="s">
        <v>24</v>
      </c>
      <c r="H3019">
        <v>3315</v>
      </c>
      <c r="I3019" t="s">
        <v>25</v>
      </c>
      <c r="J3019">
        <v>2</v>
      </c>
      <c r="K3019" t="s">
        <v>40</v>
      </c>
      <c r="L3019" t="s">
        <v>32</v>
      </c>
      <c r="M3019">
        <v>22880</v>
      </c>
      <c r="N3019">
        <v>5</v>
      </c>
      <c r="O3019">
        <v>16</v>
      </c>
      <c r="P3019">
        <v>1</v>
      </c>
      <c r="Q3019">
        <v>8</v>
      </c>
      <c r="R3019">
        <v>4</v>
      </c>
      <c r="S3019">
        <v>2</v>
      </c>
      <c r="T3019">
        <v>2</v>
      </c>
      <c r="U3019">
        <v>2</v>
      </c>
      <c r="V3019">
        <f>COUNTIF(tbl_HRMaster[EmployeeID],tbl_HRMaster[[#This Row],[EmployeeID]])</f>
        <v>1</v>
      </c>
      <c r="W3019">
        <f>IFERROR(INDEX(tbl_EmployeeSurvey[EnvironmentSatisfaction],MATCH(tbl_HRMaster[[#This Row],[EmployeeID]],tbl_EmployeeSurvey[EmployeeID],0)),"Not Found")</f>
        <v>2</v>
      </c>
      <c r="X3019">
        <f>IFERROR(INDEX(tbl_EmployeeSurvey[JobSatisfaction],MATCH(tbl_HRMaster[[#This Row],[EmployeeID]],tbl_EmployeeSurvey[EmployeeID],0)),"Not Found")</f>
        <v>4</v>
      </c>
      <c r="Y3019" s="5">
        <f>IFERROR(INDEX(tbl_EmployeeSurvey[WorkLifeBalance],MATCH(tbl_HRMaster[[#This Row],[EmployeeID]],tbl_EmployeeSurvey[EmployeeID],0)),"Not Found")</f>
        <v>3</v>
      </c>
      <c r="Z3019" s="5">
        <f>IFERROR(VLOOKUP(tbl_HRMaster[[#This Row],[EmployeeID]],tbl_ManagerSurvey[[EmployeeID]:[PerformanceRating]],2,FALSE),"Not Found")</f>
        <v>2</v>
      </c>
      <c r="AA3019" s="5">
        <f>IFERROR(VLOOKUP(tbl_HRMaster[[#This Row],[EmployeeID]],tbl_ManagerSurvey[[EmployeeID]:[PerformanceRating]],3,FALSE),"Not Found")</f>
        <v>3</v>
      </c>
      <c r="AB3019" s="5" t="str">
        <f>IF(tbl_HRMaster[[#This Row],[Attrition]]="Yes","Left","Active")</f>
        <v>Active</v>
      </c>
      <c r="AC3019" s="5" t="str">
        <f>_xlfn.IFS(tbl_HRMaster[[#This Row],[Age]]&lt;25,"Under 25",tbl_HRMaster[[#This Row],[Age]]&lt;35,"25-34",tbl_HRMaster[[#This Row],[Age]]&lt;45,"35-44",tbl_HRMaster[[#This Row],[Age]]&lt;55,"45-54",TRUE,"Above 54")</f>
        <v>35-44</v>
      </c>
      <c r="AD3019" s="5" t="str">
        <f>_xlfn.IFS(
tbl_HRMaster[[#This Row],[YearsAtCompany]]&lt;2,"&lt; 2 Years",
tbl_HRMaster[[#This Row],[YearsAtCompany]]&lt;5,"2-4 Years",
tbl_HRMaster[[#This Row],[YearsAtCompany]]&lt;10,"5-9 Years",
TRUE,"10+ Years"
)</f>
        <v>2-4 Years</v>
      </c>
      <c r="AE3019" s="5">
        <f>IF(tbl_HRMaster[[#This Row],[Attrition]]="Yes",1,0)</f>
        <v>0</v>
      </c>
    </row>
    <row r="3020" spans="1:31" x14ac:dyDescent="0.25">
      <c r="A3020">
        <v>38</v>
      </c>
      <c r="B3020" t="s">
        <v>21</v>
      </c>
      <c r="C3020" t="s">
        <v>29</v>
      </c>
      <c r="D3020" t="s">
        <v>23</v>
      </c>
      <c r="E3020">
        <v>9</v>
      </c>
      <c r="F3020">
        <v>4</v>
      </c>
      <c r="G3020" t="s">
        <v>38</v>
      </c>
      <c r="H3020">
        <v>508</v>
      </c>
      <c r="I3020" t="s">
        <v>34</v>
      </c>
      <c r="J3020">
        <v>2</v>
      </c>
      <c r="K3020" t="s">
        <v>31</v>
      </c>
      <c r="L3020" t="s">
        <v>27</v>
      </c>
      <c r="M3020">
        <v>26950</v>
      </c>
      <c r="N3020">
        <v>3</v>
      </c>
      <c r="O3020">
        <v>14</v>
      </c>
      <c r="P3020">
        <v>1</v>
      </c>
      <c r="Q3020">
        <v>8</v>
      </c>
      <c r="R3020">
        <v>4</v>
      </c>
      <c r="S3020">
        <v>2</v>
      </c>
      <c r="T3020">
        <v>2</v>
      </c>
      <c r="U3020">
        <v>2</v>
      </c>
      <c r="V3020">
        <f>COUNTIF(tbl_HRMaster[EmployeeID],tbl_HRMaster[[#This Row],[EmployeeID]])</f>
        <v>1</v>
      </c>
      <c r="W3020">
        <f>IFERROR(INDEX(tbl_EmployeeSurvey[EnvironmentSatisfaction],MATCH(tbl_HRMaster[[#This Row],[EmployeeID]],tbl_EmployeeSurvey[EmployeeID],0)),"Not Found")</f>
        <v>3</v>
      </c>
      <c r="X3020">
        <f>IFERROR(INDEX(tbl_EmployeeSurvey[JobSatisfaction],MATCH(tbl_HRMaster[[#This Row],[EmployeeID]],tbl_EmployeeSurvey[EmployeeID],0)),"Not Found")</f>
        <v>3</v>
      </c>
      <c r="Y3020" s="5">
        <f>IFERROR(INDEX(tbl_EmployeeSurvey[WorkLifeBalance],MATCH(tbl_HRMaster[[#This Row],[EmployeeID]],tbl_EmployeeSurvey[EmployeeID],0)),"Not Found")</f>
        <v>3</v>
      </c>
      <c r="Z3020" s="5">
        <f>IFERROR(VLOOKUP(tbl_HRMaster[[#This Row],[EmployeeID]],tbl_ManagerSurvey[[EmployeeID]:[PerformanceRating]],2,FALSE),"Not Found")</f>
        <v>1</v>
      </c>
      <c r="AA3020" s="5">
        <f>IFERROR(VLOOKUP(tbl_HRMaster[[#This Row],[EmployeeID]],tbl_ManagerSurvey[[EmployeeID]:[PerformanceRating]],3,FALSE),"Not Found")</f>
        <v>3</v>
      </c>
      <c r="AB3020" s="5" t="str">
        <f>IF(tbl_HRMaster[[#This Row],[Attrition]]="Yes","Left","Active")</f>
        <v>Active</v>
      </c>
      <c r="AC3020" s="5" t="str">
        <f>_xlfn.IFS(tbl_HRMaster[[#This Row],[Age]]&lt;25,"Under 25",tbl_HRMaster[[#This Row],[Age]]&lt;35,"25-34",tbl_HRMaster[[#This Row],[Age]]&lt;45,"35-44",tbl_HRMaster[[#This Row],[Age]]&lt;55,"45-54",TRUE,"Above 54")</f>
        <v>35-44</v>
      </c>
      <c r="AD3020" s="5" t="str">
        <f>_xlfn.IFS(
tbl_HRMaster[[#This Row],[YearsAtCompany]]&lt;2,"&lt; 2 Years",
tbl_HRMaster[[#This Row],[YearsAtCompany]]&lt;5,"2-4 Years",
tbl_HRMaster[[#This Row],[YearsAtCompany]]&lt;10,"5-9 Years",
TRUE,"10+ Years"
)</f>
        <v>2-4 Years</v>
      </c>
      <c r="AE3020" s="5">
        <f>IF(tbl_HRMaster[[#This Row],[Attrition]]="Yes",1,0)</f>
        <v>0</v>
      </c>
    </row>
    <row r="3021" spans="1:31" x14ac:dyDescent="0.25">
      <c r="A3021">
        <v>38</v>
      </c>
      <c r="B3021" t="s">
        <v>21</v>
      </c>
      <c r="C3021" t="s">
        <v>29</v>
      </c>
      <c r="D3021" t="s">
        <v>23</v>
      </c>
      <c r="E3021">
        <v>9</v>
      </c>
      <c r="F3021">
        <v>4</v>
      </c>
      <c r="G3021" t="s">
        <v>38</v>
      </c>
      <c r="H3021">
        <v>1978</v>
      </c>
      <c r="I3021" t="s">
        <v>34</v>
      </c>
      <c r="J3021">
        <v>2</v>
      </c>
      <c r="K3021" t="s">
        <v>31</v>
      </c>
      <c r="L3021" t="s">
        <v>27</v>
      </c>
      <c r="M3021">
        <v>26950</v>
      </c>
      <c r="N3021">
        <v>3</v>
      </c>
      <c r="O3021">
        <v>14</v>
      </c>
      <c r="P3021">
        <v>1</v>
      </c>
      <c r="Q3021">
        <v>8</v>
      </c>
      <c r="R3021">
        <v>4</v>
      </c>
      <c r="S3021">
        <v>2</v>
      </c>
      <c r="T3021">
        <v>2</v>
      </c>
      <c r="U3021">
        <v>2</v>
      </c>
      <c r="V3021">
        <f>COUNTIF(tbl_HRMaster[EmployeeID],tbl_HRMaster[[#This Row],[EmployeeID]])</f>
        <v>1</v>
      </c>
      <c r="W3021">
        <f>IFERROR(INDEX(tbl_EmployeeSurvey[EnvironmentSatisfaction],MATCH(tbl_HRMaster[[#This Row],[EmployeeID]],tbl_EmployeeSurvey[EmployeeID],0)),"Not Found")</f>
        <v>3</v>
      </c>
      <c r="X3021">
        <f>IFERROR(INDEX(tbl_EmployeeSurvey[JobSatisfaction],MATCH(tbl_HRMaster[[#This Row],[EmployeeID]],tbl_EmployeeSurvey[EmployeeID],0)),"Not Found")</f>
        <v>3</v>
      </c>
      <c r="Y3021" s="5">
        <f>IFERROR(INDEX(tbl_EmployeeSurvey[WorkLifeBalance],MATCH(tbl_HRMaster[[#This Row],[EmployeeID]],tbl_EmployeeSurvey[EmployeeID],0)),"Not Found")</f>
        <v>3</v>
      </c>
      <c r="Z3021" s="5">
        <f>IFERROR(VLOOKUP(tbl_HRMaster[[#This Row],[EmployeeID]],tbl_ManagerSurvey[[EmployeeID]:[PerformanceRating]],2,FALSE),"Not Found")</f>
        <v>1</v>
      </c>
      <c r="AA3021" s="5">
        <f>IFERROR(VLOOKUP(tbl_HRMaster[[#This Row],[EmployeeID]],tbl_ManagerSurvey[[EmployeeID]:[PerformanceRating]],3,FALSE),"Not Found")</f>
        <v>3</v>
      </c>
      <c r="AB3021" s="5" t="str">
        <f>IF(tbl_HRMaster[[#This Row],[Attrition]]="Yes","Left","Active")</f>
        <v>Active</v>
      </c>
      <c r="AC3021" s="5" t="str">
        <f>_xlfn.IFS(tbl_HRMaster[[#This Row],[Age]]&lt;25,"Under 25",tbl_HRMaster[[#This Row],[Age]]&lt;35,"25-34",tbl_HRMaster[[#This Row],[Age]]&lt;45,"35-44",tbl_HRMaster[[#This Row],[Age]]&lt;55,"45-54",TRUE,"Above 54")</f>
        <v>35-44</v>
      </c>
      <c r="AD3021" s="5" t="str">
        <f>_xlfn.IFS(
tbl_HRMaster[[#This Row],[YearsAtCompany]]&lt;2,"&lt; 2 Years",
tbl_HRMaster[[#This Row],[YearsAtCompany]]&lt;5,"2-4 Years",
tbl_HRMaster[[#This Row],[YearsAtCompany]]&lt;10,"5-9 Years",
TRUE,"10+ Years"
)</f>
        <v>2-4 Years</v>
      </c>
      <c r="AE3021" s="5">
        <f>IF(tbl_HRMaster[[#This Row],[Attrition]]="Yes",1,0)</f>
        <v>0</v>
      </c>
    </row>
    <row r="3022" spans="1:31" x14ac:dyDescent="0.25">
      <c r="A3022">
        <v>38</v>
      </c>
      <c r="B3022" t="s">
        <v>21</v>
      </c>
      <c r="C3022" t="s">
        <v>29</v>
      </c>
      <c r="D3022" t="s">
        <v>23</v>
      </c>
      <c r="E3022">
        <v>9</v>
      </c>
      <c r="F3022">
        <v>4</v>
      </c>
      <c r="G3022" t="s">
        <v>38</v>
      </c>
      <c r="H3022">
        <v>3448</v>
      </c>
      <c r="I3022" t="s">
        <v>34</v>
      </c>
      <c r="J3022">
        <v>2</v>
      </c>
      <c r="K3022" t="s">
        <v>31</v>
      </c>
      <c r="L3022" t="s">
        <v>27</v>
      </c>
      <c r="M3022">
        <v>26950</v>
      </c>
      <c r="N3022">
        <v>3</v>
      </c>
      <c r="O3022">
        <v>14</v>
      </c>
      <c r="P3022">
        <v>1</v>
      </c>
      <c r="Q3022">
        <v>8</v>
      </c>
      <c r="R3022">
        <v>4</v>
      </c>
      <c r="S3022">
        <v>2</v>
      </c>
      <c r="T3022">
        <v>2</v>
      </c>
      <c r="U3022">
        <v>2</v>
      </c>
      <c r="V3022">
        <f>COUNTIF(tbl_HRMaster[EmployeeID],tbl_HRMaster[[#This Row],[EmployeeID]])</f>
        <v>1</v>
      </c>
      <c r="W3022">
        <f>IFERROR(INDEX(tbl_EmployeeSurvey[EnvironmentSatisfaction],MATCH(tbl_HRMaster[[#This Row],[EmployeeID]],tbl_EmployeeSurvey[EmployeeID],0)),"Not Found")</f>
        <v>3</v>
      </c>
      <c r="X3022">
        <f>IFERROR(INDEX(tbl_EmployeeSurvey[JobSatisfaction],MATCH(tbl_HRMaster[[#This Row],[EmployeeID]],tbl_EmployeeSurvey[EmployeeID],0)),"Not Found")</f>
        <v>3</v>
      </c>
      <c r="Y3022" s="5">
        <f>IFERROR(INDEX(tbl_EmployeeSurvey[WorkLifeBalance],MATCH(tbl_HRMaster[[#This Row],[EmployeeID]],tbl_EmployeeSurvey[EmployeeID],0)),"Not Found")</f>
        <v>3</v>
      </c>
      <c r="Z3022" s="5">
        <f>IFERROR(VLOOKUP(tbl_HRMaster[[#This Row],[EmployeeID]],tbl_ManagerSurvey[[EmployeeID]:[PerformanceRating]],2,FALSE),"Not Found")</f>
        <v>1</v>
      </c>
      <c r="AA3022" s="5">
        <f>IFERROR(VLOOKUP(tbl_HRMaster[[#This Row],[EmployeeID]],tbl_ManagerSurvey[[EmployeeID]:[PerformanceRating]],3,FALSE),"Not Found")</f>
        <v>3</v>
      </c>
      <c r="AB3022" s="5" t="str">
        <f>IF(tbl_HRMaster[[#This Row],[Attrition]]="Yes","Left","Active")</f>
        <v>Active</v>
      </c>
      <c r="AC3022" s="5" t="str">
        <f>_xlfn.IFS(tbl_HRMaster[[#This Row],[Age]]&lt;25,"Under 25",tbl_HRMaster[[#This Row],[Age]]&lt;35,"25-34",tbl_HRMaster[[#This Row],[Age]]&lt;45,"35-44",tbl_HRMaster[[#This Row],[Age]]&lt;55,"45-54",TRUE,"Above 54")</f>
        <v>35-44</v>
      </c>
      <c r="AD3022" s="5" t="str">
        <f>_xlfn.IFS(
tbl_HRMaster[[#This Row],[YearsAtCompany]]&lt;2,"&lt; 2 Years",
tbl_HRMaster[[#This Row],[YearsAtCompany]]&lt;5,"2-4 Years",
tbl_HRMaster[[#This Row],[YearsAtCompany]]&lt;10,"5-9 Years",
TRUE,"10+ Years"
)</f>
        <v>2-4 Years</v>
      </c>
      <c r="AE3022" s="5">
        <f>IF(tbl_HRMaster[[#This Row],[Attrition]]="Yes",1,0)</f>
        <v>0</v>
      </c>
    </row>
    <row r="3023" spans="1:31" x14ac:dyDescent="0.25">
      <c r="A3023">
        <v>40</v>
      </c>
      <c r="B3023" t="s">
        <v>21</v>
      </c>
      <c r="C3023" t="s">
        <v>36</v>
      </c>
      <c r="D3023" t="s">
        <v>30</v>
      </c>
      <c r="E3023">
        <v>7</v>
      </c>
      <c r="F3023">
        <v>3</v>
      </c>
      <c r="G3023" t="s">
        <v>38</v>
      </c>
      <c r="H3023">
        <v>841</v>
      </c>
      <c r="I3023" t="s">
        <v>34</v>
      </c>
      <c r="J3023">
        <v>1</v>
      </c>
      <c r="K3023" t="s">
        <v>31</v>
      </c>
      <c r="L3023" t="s">
        <v>41</v>
      </c>
      <c r="M3023">
        <v>28000</v>
      </c>
      <c r="N3023">
        <v>3</v>
      </c>
      <c r="O3023">
        <v>12</v>
      </c>
      <c r="P3023">
        <v>2</v>
      </c>
      <c r="Q3023">
        <v>8</v>
      </c>
      <c r="R3023">
        <v>0</v>
      </c>
      <c r="S3023">
        <v>2</v>
      </c>
      <c r="T3023">
        <v>2</v>
      </c>
      <c r="U3023">
        <v>2</v>
      </c>
      <c r="V3023">
        <f>COUNTIF(tbl_HRMaster[EmployeeID],tbl_HRMaster[[#This Row],[EmployeeID]])</f>
        <v>1</v>
      </c>
      <c r="W3023">
        <f>IFERROR(INDEX(tbl_EmployeeSurvey[EnvironmentSatisfaction],MATCH(tbl_HRMaster[[#This Row],[EmployeeID]],tbl_EmployeeSurvey[EmployeeID],0)),"Not Found")</f>
        <v>4</v>
      </c>
      <c r="X3023">
        <f>IFERROR(INDEX(tbl_EmployeeSurvey[JobSatisfaction],MATCH(tbl_HRMaster[[#This Row],[EmployeeID]],tbl_EmployeeSurvey[EmployeeID],0)),"Not Found")</f>
        <v>4</v>
      </c>
      <c r="Y3023" s="5">
        <f>IFERROR(INDEX(tbl_EmployeeSurvey[WorkLifeBalance],MATCH(tbl_HRMaster[[#This Row],[EmployeeID]],tbl_EmployeeSurvey[EmployeeID],0)),"Not Found")</f>
        <v>3</v>
      </c>
      <c r="Z3023" s="5">
        <f>IFERROR(VLOOKUP(tbl_HRMaster[[#This Row],[EmployeeID]],tbl_ManagerSurvey[[EmployeeID]:[PerformanceRating]],2,FALSE),"Not Found")</f>
        <v>2</v>
      </c>
      <c r="AA3023" s="5">
        <f>IFERROR(VLOOKUP(tbl_HRMaster[[#This Row],[EmployeeID]],tbl_ManagerSurvey[[EmployeeID]:[PerformanceRating]],3,FALSE),"Not Found")</f>
        <v>3</v>
      </c>
      <c r="AB3023" s="5" t="str">
        <f>IF(tbl_HRMaster[[#This Row],[Attrition]]="Yes","Left","Active")</f>
        <v>Active</v>
      </c>
      <c r="AC3023" s="5" t="str">
        <f>_xlfn.IFS(tbl_HRMaster[[#This Row],[Age]]&lt;25,"Under 25",tbl_HRMaster[[#This Row],[Age]]&lt;35,"25-34",tbl_HRMaster[[#This Row],[Age]]&lt;45,"35-44",tbl_HRMaster[[#This Row],[Age]]&lt;55,"45-54",TRUE,"Above 54")</f>
        <v>35-44</v>
      </c>
      <c r="AD3023" s="5" t="str">
        <f>_xlfn.IFS(
tbl_HRMaster[[#This Row],[YearsAtCompany]]&lt;2,"&lt; 2 Years",
tbl_HRMaster[[#This Row],[YearsAtCompany]]&lt;5,"2-4 Years",
tbl_HRMaster[[#This Row],[YearsAtCompany]]&lt;10,"5-9 Years",
TRUE,"10+ Years"
)</f>
        <v>2-4 Years</v>
      </c>
      <c r="AE3023" s="5">
        <f>IF(tbl_HRMaster[[#This Row],[Attrition]]="Yes",1,0)</f>
        <v>0</v>
      </c>
    </row>
    <row r="3024" spans="1:31" x14ac:dyDescent="0.25">
      <c r="A3024">
        <v>40</v>
      </c>
      <c r="B3024" t="s">
        <v>21</v>
      </c>
      <c r="C3024" t="s">
        <v>36</v>
      </c>
      <c r="D3024" t="s">
        <v>30</v>
      </c>
      <c r="E3024">
        <v>7</v>
      </c>
      <c r="F3024">
        <v>3</v>
      </c>
      <c r="G3024" t="s">
        <v>38</v>
      </c>
      <c r="H3024">
        <v>2311</v>
      </c>
      <c r="I3024" t="s">
        <v>34</v>
      </c>
      <c r="J3024">
        <v>1</v>
      </c>
      <c r="K3024" t="s">
        <v>31</v>
      </c>
      <c r="L3024" t="s">
        <v>41</v>
      </c>
      <c r="M3024">
        <v>28000</v>
      </c>
      <c r="N3024">
        <v>3</v>
      </c>
      <c r="O3024">
        <v>12</v>
      </c>
      <c r="P3024">
        <v>2</v>
      </c>
      <c r="Q3024">
        <v>8</v>
      </c>
      <c r="R3024">
        <v>0</v>
      </c>
      <c r="S3024">
        <v>2</v>
      </c>
      <c r="T3024">
        <v>2</v>
      </c>
      <c r="U3024">
        <v>2</v>
      </c>
      <c r="V3024">
        <f>COUNTIF(tbl_HRMaster[EmployeeID],tbl_HRMaster[[#This Row],[EmployeeID]])</f>
        <v>1</v>
      </c>
      <c r="W3024">
        <f>IFERROR(INDEX(tbl_EmployeeSurvey[EnvironmentSatisfaction],MATCH(tbl_HRMaster[[#This Row],[EmployeeID]],tbl_EmployeeSurvey[EmployeeID],0)),"Not Found")</f>
        <v>4</v>
      </c>
      <c r="X3024">
        <f>IFERROR(INDEX(tbl_EmployeeSurvey[JobSatisfaction],MATCH(tbl_HRMaster[[#This Row],[EmployeeID]],tbl_EmployeeSurvey[EmployeeID],0)),"Not Found")</f>
        <v>4</v>
      </c>
      <c r="Y3024" s="5">
        <f>IFERROR(INDEX(tbl_EmployeeSurvey[WorkLifeBalance],MATCH(tbl_HRMaster[[#This Row],[EmployeeID]],tbl_EmployeeSurvey[EmployeeID],0)),"Not Found")</f>
        <v>3</v>
      </c>
      <c r="Z3024" s="5">
        <f>IFERROR(VLOOKUP(tbl_HRMaster[[#This Row],[EmployeeID]],tbl_ManagerSurvey[[EmployeeID]:[PerformanceRating]],2,FALSE),"Not Found")</f>
        <v>2</v>
      </c>
      <c r="AA3024" s="5">
        <f>IFERROR(VLOOKUP(tbl_HRMaster[[#This Row],[EmployeeID]],tbl_ManagerSurvey[[EmployeeID]:[PerformanceRating]],3,FALSE),"Not Found")</f>
        <v>3</v>
      </c>
      <c r="AB3024" s="5" t="str">
        <f>IF(tbl_HRMaster[[#This Row],[Attrition]]="Yes","Left","Active")</f>
        <v>Active</v>
      </c>
      <c r="AC3024" s="5" t="str">
        <f>_xlfn.IFS(tbl_HRMaster[[#This Row],[Age]]&lt;25,"Under 25",tbl_HRMaster[[#This Row],[Age]]&lt;35,"25-34",tbl_HRMaster[[#This Row],[Age]]&lt;45,"35-44",tbl_HRMaster[[#This Row],[Age]]&lt;55,"45-54",TRUE,"Above 54")</f>
        <v>35-44</v>
      </c>
      <c r="AD3024" s="5" t="str">
        <f>_xlfn.IFS(
tbl_HRMaster[[#This Row],[YearsAtCompany]]&lt;2,"&lt; 2 Years",
tbl_HRMaster[[#This Row],[YearsAtCompany]]&lt;5,"2-4 Years",
tbl_HRMaster[[#This Row],[YearsAtCompany]]&lt;10,"5-9 Years",
TRUE,"10+ Years"
)</f>
        <v>2-4 Years</v>
      </c>
      <c r="AE3024" s="5">
        <f>IF(tbl_HRMaster[[#This Row],[Attrition]]="Yes",1,0)</f>
        <v>0</v>
      </c>
    </row>
    <row r="3025" spans="1:31" x14ac:dyDescent="0.25">
      <c r="A3025">
        <v>40</v>
      </c>
      <c r="B3025" t="s">
        <v>21</v>
      </c>
      <c r="C3025" t="s">
        <v>36</v>
      </c>
      <c r="D3025" t="s">
        <v>30</v>
      </c>
      <c r="E3025">
        <v>7</v>
      </c>
      <c r="F3025">
        <v>3</v>
      </c>
      <c r="G3025" t="s">
        <v>38</v>
      </c>
      <c r="H3025">
        <v>3781</v>
      </c>
      <c r="I3025" t="s">
        <v>34</v>
      </c>
      <c r="J3025">
        <v>1</v>
      </c>
      <c r="K3025" t="s">
        <v>31</v>
      </c>
      <c r="L3025" t="s">
        <v>41</v>
      </c>
      <c r="M3025">
        <v>28000</v>
      </c>
      <c r="N3025">
        <v>3</v>
      </c>
      <c r="O3025">
        <v>12</v>
      </c>
      <c r="P3025">
        <v>2</v>
      </c>
      <c r="Q3025">
        <v>8</v>
      </c>
      <c r="R3025">
        <v>0</v>
      </c>
      <c r="S3025">
        <v>2</v>
      </c>
      <c r="T3025">
        <v>2</v>
      </c>
      <c r="U3025">
        <v>2</v>
      </c>
      <c r="V3025">
        <f>COUNTIF(tbl_HRMaster[EmployeeID],tbl_HRMaster[[#This Row],[EmployeeID]])</f>
        <v>1</v>
      </c>
      <c r="W3025">
        <f>IFERROR(INDEX(tbl_EmployeeSurvey[EnvironmentSatisfaction],MATCH(tbl_HRMaster[[#This Row],[EmployeeID]],tbl_EmployeeSurvey[EmployeeID],0)),"Not Found")</f>
        <v>4</v>
      </c>
      <c r="X3025">
        <f>IFERROR(INDEX(tbl_EmployeeSurvey[JobSatisfaction],MATCH(tbl_HRMaster[[#This Row],[EmployeeID]],tbl_EmployeeSurvey[EmployeeID],0)),"Not Found")</f>
        <v>4</v>
      </c>
      <c r="Y3025" s="5">
        <f>IFERROR(INDEX(tbl_EmployeeSurvey[WorkLifeBalance],MATCH(tbl_HRMaster[[#This Row],[EmployeeID]],tbl_EmployeeSurvey[EmployeeID],0)),"Not Found")</f>
        <v>3</v>
      </c>
      <c r="Z3025" s="5">
        <f>IFERROR(VLOOKUP(tbl_HRMaster[[#This Row],[EmployeeID]],tbl_ManagerSurvey[[EmployeeID]:[PerformanceRating]],2,FALSE),"Not Found")</f>
        <v>2</v>
      </c>
      <c r="AA3025" s="5">
        <f>IFERROR(VLOOKUP(tbl_HRMaster[[#This Row],[EmployeeID]],tbl_ManagerSurvey[[EmployeeID]:[PerformanceRating]],3,FALSE),"Not Found")</f>
        <v>3</v>
      </c>
      <c r="AB3025" s="5" t="str">
        <f>IF(tbl_HRMaster[[#This Row],[Attrition]]="Yes","Left","Active")</f>
        <v>Active</v>
      </c>
      <c r="AC3025" s="5" t="str">
        <f>_xlfn.IFS(tbl_HRMaster[[#This Row],[Age]]&lt;25,"Under 25",tbl_HRMaster[[#This Row],[Age]]&lt;35,"25-34",tbl_HRMaster[[#This Row],[Age]]&lt;45,"35-44",tbl_HRMaster[[#This Row],[Age]]&lt;55,"45-54",TRUE,"Above 54")</f>
        <v>35-44</v>
      </c>
      <c r="AD3025" s="5" t="str">
        <f>_xlfn.IFS(
tbl_HRMaster[[#This Row],[YearsAtCompany]]&lt;2,"&lt; 2 Years",
tbl_HRMaster[[#This Row],[YearsAtCompany]]&lt;5,"2-4 Years",
tbl_HRMaster[[#This Row],[YearsAtCompany]]&lt;10,"5-9 Years",
TRUE,"10+ Years"
)</f>
        <v>2-4 Years</v>
      </c>
      <c r="AE3025" s="5">
        <f>IF(tbl_HRMaster[[#This Row],[Attrition]]="Yes",1,0)</f>
        <v>0</v>
      </c>
    </row>
    <row r="3026" spans="1:31" x14ac:dyDescent="0.25">
      <c r="A3026">
        <v>42</v>
      </c>
      <c r="B3026" t="s">
        <v>21</v>
      </c>
      <c r="C3026" t="s">
        <v>29</v>
      </c>
      <c r="D3026" t="s">
        <v>30</v>
      </c>
      <c r="E3026">
        <v>2</v>
      </c>
      <c r="F3026">
        <v>4</v>
      </c>
      <c r="G3026" t="s">
        <v>38</v>
      </c>
      <c r="H3026">
        <v>184</v>
      </c>
      <c r="I3026" t="s">
        <v>25</v>
      </c>
      <c r="J3026">
        <v>1</v>
      </c>
      <c r="K3026" t="s">
        <v>31</v>
      </c>
      <c r="L3026" t="s">
        <v>27</v>
      </c>
      <c r="M3026">
        <v>29770</v>
      </c>
      <c r="N3026">
        <v>4</v>
      </c>
      <c r="O3026">
        <v>15</v>
      </c>
      <c r="P3026">
        <v>3</v>
      </c>
      <c r="Q3026">
        <v>8</v>
      </c>
      <c r="R3026">
        <v>3</v>
      </c>
      <c r="S3026">
        <v>2</v>
      </c>
      <c r="T3026">
        <v>2</v>
      </c>
      <c r="U3026">
        <v>0</v>
      </c>
      <c r="V3026">
        <f>COUNTIF(tbl_HRMaster[EmployeeID],tbl_HRMaster[[#This Row],[EmployeeID]])</f>
        <v>1</v>
      </c>
      <c r="W3026">
        <f>IFERROR(INDEX(tbl_EmployeeSurvey[EnvironmentSatisfaction],MATCH(tbl_HRMaster[[#This Row],[EmployeeID]],tbl_EmployeeSurvey[EmployeeID],0)),"Not Found")</f>
        <v>2</v>
      </c>
      <c r="X3026">
        <f>IFERROR(INDEX(tbl_EmployeeSurvey[JobSatisfaction],MATCH(tbl_HRMaster[[#This Row],[EmployeeID]],tbl_EmployeeSurvey[EmployeeID],0)),"Not Found")</f>
        <v>3</v>
      </c>
      <c r="Y3026" s="5">
        <f>IFERROR(INDEX(tbl_EmployeeSurvey[WorkLifeBalance],MATCH(tbl_HRMaster[[#This Row],[EmployeeID]],tbl_EmployeeSurvey[EmployeeID],0)),"Not Found")</f>
        <v>3</v>
      </c>
      <c r="Z3026" s="5">
        <f>IFERROR(VLOOKUP(tbl_HRMaster[[#This Row],[EmployeeID]],tbl_ManagerSurvey[[EmployeeID]:[PerformanceRating]],2,FALSE),"Not Found")</f>
        <v>2</v>
      </c>
      <c r="AA3026" s="5">
        <f>IFERROR(VLOOKUP(tbl_HRMaster[[#This Row],[EmployeeID]],tbl_ManagerSurvey[[EmployeeID]:[PerformanceRating]],3,FALSE),"Not Found")</f>
        <v>3</v>
      </c>
      <c r="AB3026" s="5" t="str">
        <f>IF(tbl_HRMaster[[#This Row],[Attrition]]="Yes","Left","Active")</f>
        <v>Active</v>
      </c>
      <c r="AC3026" s="5" t="str">
        <f>_xlfn.IFS(tbl_HRMaster[[#This Row],[Age]]&lt;25,"Under 25",tbl_HRMaster[[#This Row],[Age]]&lt;35,"25-34",tbl_HRMaster[[#This Row],[Age]]&lt;45,"35-44",tbl_HRMaster[[#This Row],[Age]]&lt;55,"45-54",TRUE,"Above 54")</f>
        <v>35-44</v>
      </c>
      <c r="AD3026" s="5" t="str">
        <f>_xlfn.IFS(
tbl_HRMaster[[#This Row],[YearsAtCompany]]&lt;2,"&lt; 2 Years",
tbl_HRMaster[[#This Row],[YearsAtCompany]]&lt;5,"2-4 Years",
tbl_HRMaster[[#This Row],[YearsAtCompany]]&lt;10,"5-9 Years",
TRUE,"10+ Years"
)</f>
        <v>2-4 Years</v>
      </c>
      <c r="AE3026" s="5">
        <f>IF(tbl_HRMaster[[#This Row],[Attrition]]="Yes",1,0)</f>
        <v>0</v>
      </c>
    </row>
    <row r="3027" spans="1:31" x14ac:dyDescent="0.25">
      <c r="A3027">
        <v>42</v>
      </c>
      <c r="B3027" t="s">
        <v>21</v>
      </c>
      <c r="C3027" t="s">
        <v>29</v>
      </c>
      <c r="D3027" t="s">
        <v>30</v>
      </c>
      <c r="E3027">
        <v>2</v>
      </c>
      <c r="F3027">
        <v>4</v>
      </c>
      <c r="G3027" t="s">
        <v>38</v>
      </c>
      <c r="H3027">
        <v>1654</v>
      </c>
      <c r="I3027" t="s">
        <v>25</v>
      </c>
      <c r="J3027">
        <v>1</v>
      </c>
      <c r="K3027" t="s">
        <v>31</v>
      </c>
      <c r="L3027" t="s">
        <v>27</v>
      </c>
      <c r="M3027">
        <v>29770</v>
      </c>
      <c r="N3027">
        <v>4</v>
      </c>
      <c r="O3027">
        <v>15</v>
      </c>
      <c r="P3027">
        <v>3</v>
      </c>
      <c r="Q3027">
        <v>8</v>
      </c>
      <c r="R3027">
        <v>3</v>
      </c>
      <c r="S3027">
        <v>2</v>
      </c>
      <c r="T3027">
        <v>2</v>
      </c>
      <c r="U3027">
        <v>0</v>
      </c>
      <c r="V3027">
        <f>COUNTIF(tbl_HRMaster[EmployeeID],tbl_HRMaster[[#This Row],[EmployeeID]])</f>
        <v>1</v>
      </c>
      <c r="W3027">
        <f>IFERROR(INDEX(tbl_EmployeeSurvey[EnvironmentSatisfaction],MATCH(tbl_HRMaster[[#This Row],[EmployeeID]],tbl_EmployeeSurvey[EmployeeID],0)),"Not Found")</f>
        <v>2</v>
      </c>
      <c r="X3027">
        <f>IFERROR(INDEX(tbl_EmployeeSurvey[JobSatisfaction],MATCH(tbl_HRMaster[[#This Row],[EmployeeID]],tbl_EmployeeSurvey[EmployeeID],0)),"Not Found")</f>
        <v>3</v>
      </c>
      <c r="Y3027" s="5">
        <f>IFERROR(INDEX(tbl_EmployeeSurvey[WorkLifeBalance],MATCH(tbl_HRMaster[[#This Row],[EmployeeID]],tbl_EmployeeSurvey[EmployeeID],0)),"Not Found")</f>
        <v>3</v>
      </c>
      <c r="Z3027" s="5">
        <f>IFERROR(VLOOKUP(tbl_HRMaster[[#This Row],[EmployeeID]],tbl_ManagerSurvey[[EmployeeID]:[PerformanceRating]],2,FALSE),"Not Found")</f>
        <v>2</v>
      </c>
      <c r="AA3027" s="5">
        <f>IFERROR(VLOOKUP(tbl_HRMaster[[#This Row],[EmployeeID]],tbl_ManagerSurvey[[EmployeeID]:[PerformanceRating]],3,FALSE),"Not Found")</f>
        <v>3</v>
      </c>
      <c r="AB3027" s="5" t="str">
        <f>IF(tbl_HRMaster[[#This Row],[Attrition]]="Yes","Left","Active")</f>
        <v>Active</v>
      </c>
      <c r="AC3027" s="5" t="str">
        <f>_xlfn.IFS(tbl_HRMaster[[#This Row],[Age]]&lt;25,"Under 25",tbl_HRMaster[[#This Row],[Age]]&lt;35,"25-34",tbl_HRMaster[[#This Row],[Age]]&lt;45,"35-44",tbl_HRMaster[[#This Row],[Age]]&lt;55,"45-54",TRUE,"Above 54")</f>
        <v>35-44</v>
      </c>
      <c r="AD3027" s="5" t="str">
        <f>_xlfn.IFS(
tbl_HRMaster[[#This Row],[YearsAtCompany]]&lt;2,"&lt; 2 Years",
tbl_HRMaster[[#This Row],[YearsAtCompany]]&lt;5,"2-4 Years",
tbl_HRMaster[[#This Row],[YearsAtCompany]]&lt;10,"5-9 Years",
TRUE,"10+ Years"
)</f>
        <v>2-4 Years</v>
      </c>
      <c r="AE3027" s="5">
        <f>IF(tbl_HRMaster[[#This Row],[Attrition]]="Yes",1,0)</f>
        <v>0</v>
      </c>
    </row>
    <row r="3028" spans="1:31" x14ac:dyDescent="0.25">
      <c r="A3028">
        <v>42</v>
      </c>
      <c r="B3028" t="s">
        <v>21</v>
      </c>
      <c r="C3028" t="s">
        <v>29</v>
      </c>
      <c r="D3028" t="s">
        <v>30</v>
      </c>
      <c r="E3028">
        <v>2</v>
      </c>
      <c r="F3028">
        <v>4</v>
      </c>
      <c r="G3028" t="s">
        <v>38</v>
      </c>
      <c r="H3028">
        <v>3124</v>
      </c>
      <c r="I3028" t="s">
        <v>25</v>
      </c>
      <c r="J3028">
        <v>1</v>
      </c>
      <c r="K3028" t="s">
        <v>31</v>
      </c>
      <c r="L3028" t="s">
        <v>27</v>
      </c>
      <c r="M3028">
        <v>29770</v>
      </c>
      <c r="N3028">
        <v>4</v>
      </c>
      <c r="O3028">
        <v>15</v>
      </c>
      <c r="P3028">
        <v>3</v>
      </c>
      <c r="Q3028">
        <v>8</v>
      </c>
      <c r="R3028">
        <v>3</v>
      </c>
      <c r="S3028">
        <v>2</v>
      </c>
      <c r="T3028">
        <v>2</v>
      </c>
      <c r="U3028">
        <v>0</v>
      </c>
      <c r="V3028">
        <f>COUNTIF(tbl_HRMaster[EmployeeID],tbl_HRMaster[[#This Row],[EmployeeID]])</f>
        <v>1</v>
      </c>
      <c r="W3028">
        <f>IFERROR(INDEX(tbl_EmployeeSurvey[EnvironmentSatisfaction],MATCH(tbl_HRMaster[[#This Row],[EmployeeID]],tbl_EmployeeSurvey[EmployeeID],0)),"Not Found")</f>
        <v>2</v>
      </c>
      <c r="X3028">
        <f>IFERROR(INDEX(tbl_EmployeeSurvey[JobSatisfaction],MATCH(tbl_HRMaster[[#This Row],[EmployeeID]],tbl_EmployeeSurvey[EmployeeID],0)),"Not Found")</f>
        <v>3</v>
      </c>
      <c r="Y3028" s="5">
        <f>IFERROR(INDEX(tbl_EmployeeSurvey[WorkLifeBalance],MATCH(tbl_HRMaster[[#This Row],[EmployeeID]],tbl_EmployeeSurvey[EmployeeID],0)),"Not Found")</f>
        <v>3</v>
      </c>
      <c r="Z3028" s="5">
        <f>IFERROR(VLOOKUP(tbl_HRMaster[[#This Row],[EmployeeID]],tbl_ManagerSurvey[[EmployeeID]:[PerformanceRating]],2,FALSE),"Not Found")</f>
        <v>2</v>
      </c>
      <c r="AA3028" s="5">
        <f>IFERROR(VLOOKUP(tbl_HRMaster[[#This Row],[EmployeeID]],tbl_ManagerSurvey[[EmployeeID]:[PerformanceRating]],3,FALSE),"Not Found")</f>
        <v>3</v>
      </c>
      <c r="AB3028" s="5" t="str">
        <f>IF(tbl_HRMaster[[#This Row],[Attrition]]="Yes","Left","Active")</f>
        <v>Active</v>
      </c>
      <c r="AC3028" s="5" t="str">
        <f>_xlfn.IFS(tbl_HRMaster[[#This Row],[Age]]&lt;25,"Under 25",tbl_HRMaster[[#This Row],[Age]]&lt;35,"25-34",tbl_HRMaster[[#This Row],[Age]]&lt;45,"35-44",tbl_HRMaster[[#This Row],[Age]]&lt;55,"45-54",TRUE,"Above 54")</f>
        <v>35-44</v>
      </c>
      <c r="AD3028" s="5" t="str">
        <f>_xlfn.IFS(
tbl_HRMaster[[#This Row],[YearsAtCompany]]&lt;2,"&lt; 2 Years",
tbl_HRMaster[[#This Row],[YearsAtCompany]]&lt;5,"2-4 Years",
tbl_HRMaster[[#This Row],[YearsAtCompany]]&lt;10,"5-9 Years",
TRUE,"10+ Years"
)</f>
        <v>2-4 Years</v>
      </c>
      <c r="AE3028" s="5">
        <f>IF(tbl_HRMaster[[#This Row],[Attrition]]="Yes",1,0)</f>
        <v>0</v>
      </c>
    </row>
    <row r="3029" spans="1:31" x14ac:dyDescent="0.25">
      <c r="A3029">
        <v>41</v>
      </c>
      <c r="B3029" t="s">
        <v>21</v>
      </c>
      <c r="C3029" t="s">
        <v>22</v>
      </c>
      <c r="D3029" t="s">
        <v>30</v>
      </c>
      <c r="E3029">
        <v>2</v>
      </c>
      <c r="F3029">
        <v>3</v>
      </c>
      <c r="G3029" t="s">
        <v>24</v>
      </c>
      <c r="H3029">
        <v>480</v>
      </c>
      <c r="I3029" t="s">
        <v>34</v>
      </c>
      <c r="J3029">
        <v>2</v>
      </c>
      <c r="K3029" t="s">
        <v>31</v>
      </c>
      <c r="L3029" t="s">
        <v>32</v>
      </c>
      <c r="M3029">
        <v>47410</v>
      </c>
      <c r="N3029">
        <v>6</v>
      </c>
      <c r="O3029">
        <v>16</v>
      </c>
      <c r="P3029">
        <v>0</v>
      </c>
      <c r="Q3029">
        <v>8</v>
      </c>
      <c r="R3029">
        <v>3</v>
      </c>
      <c r="S3029">
        <v>2</v>
      </c>
      <c r="T3029">
        <v>2</v>
      </c>
      <c r="U3029">
        <v>1</v>
      </c>
      <c r="V3029">
        <f>COUNTIF(tbl_HRMaster[EmployeeID],tbl_HRMaster[[#This Row],[EmployeeID]])</f>
        <v>1</v>
      </c>
      <c r="W3029">
        <f>IFERROR(INDEX(tbl_EmployeeSurvey[EnvironmentSatisfaction],MATCH(tbl_HRMaster[[#This Row],[EmployeeID]],tbl_EmployeeSurvey[EmployeeID],0)),"Not Found")</f>
        <v>4</v>
      </c>
      <c r="X3029">
        <f>IFERROR(INDEX(tbl_EmployeeSurvey[JobSatisfaction],MATCH(tbl_HRMaster[[#This Row],[EmployeeID]],tbl_EmployeeSurvey[EmployeeID],0)),"Not Found")</f>
        <v>3</v>
      </c>
      <c r="Y3029" s="5">
        <f>IFERROR(INDEX(tbl_EmployeeSurvey[WorkLifeBalance],MATCH(tbl_HRMaster[[#This Row],[EmployeeID]],tbl_EmployeeSurvey[EmployeeID],0)),"Not Found")</f>
        <v>3</v>
      </c>
      <c r="Z3029" s="5">
        <f>IFERROR(VLOOKUP(tbl_HRMaster[[#This Row],[EmployeeID]],tbl_ManagerSurvey[[EmployeeID]:[PerformanceRating]],2,FALSE),"Not Found")</f>
        <v>3</v>
      </c>
      <c r="AA3029" s="5">
        <f>IFERROR(VLOOKUP(tbl_HRMaster[[#This Row],[EmployeeID]],tbl_ManagerSurvey[[EmployeeID]:[PerformanceRating]],3,FALSE),"Not Found")</f>
        <v>3</v>
      </c>
      <c r="AB3029" s="5" t="str">
        <f>IF(tbl_HRMaster[[#This Row],[Attrition]]="Yes","Left","Active")</f>
        <v>Active</v>
      </c>
      <c r="AC3029" s="5" t="str">
        <f>_xlfn.IFS(tbl_HRMaster[[#This Row],[Age]]&lt;25,"Under 25",tbl_HRMaster[[#This Row],[Age]]&lt;35,"25-34",tbl_HRMaster[[#This Row],[Age]]&lt;45,"35-44",tbl_HRMaster[[#This Row],[Age]]&lt;55,"45-54",TRUE,"Above 54")</f>
        <v>35-44</v>
      </c>
      <c r="AD3029" s="5" t="str">
        <f>_xlfn.IFS(
tbl_HRMaster[[#This Row],[YearsAtCompany]]&lt;2,"&lt; 2 Years",
tbl_HRMaster[[#This Row],[YearsAtCompany]]&lt;5,"2-4 Years",
tbl_HRMaster[[#This Row],[YearsAtCompany]]&lt;10,"5-9 Years",
TRUE,"10+ Years"
)</f>
        <v>2-4 Years</v>
      </c>
      <c r="AE3029" s="5">
        <f>IF(tbl_HRMaster[[#This Row],[Attrition]]="Yes",1,0)</f>
        <v>0</v>
      </c>
    </row>
    <row r="3030" spans="1:31" x14ac:dyDescent="0.25">
      <c r="A3030">
        <v>41</v>
      </c>
      <c r="B3030" t="s">
        <v>21</v>
      </c>
      <c r="C3030" t="s">
        <v>22</v>
      </c>
      <c r="D3030" t="s">
        <v>30</v>
      </c>
      <c r="E3030">
        <v>2</v>
      </c>
      <c r="F3030">
        <v>3</v>
      </c>
      <c r="G3030" t="s">
        <v>24</v>
      </c>
      <c r="H3030">
        <v>1950</v>
      </c>
      <c r="I3030" t="s">
        <v>34</v>
      </c>
      <c r="J3030">
        <v>2</v>
      </c>
      <c r="K3030" t="s">
        <v>31</v>
      </c>
      <c r="L3030" t="s">
        <v>32</v>
      </c>
      <c r="M3030">
        <v>47410</v>
      </c>
      <c r="N3030">
        <v>6</v>
      </c>
      <c r="O3030">
        <v>16</v>
      </c>
      <c r="P3030">
        <v>0</v>
      </c>
      <c r="Q3030">
        <v>8</v>
      </c>
      <c r="R3030">
        <v>3</v>
      </c>
      <c r="S3030">
        <v>2</v>
      </c>
      <c r="T3030">
        <v>2</v>
      </c>
      <c r="U3030">
        <v>1</v>
      </c>
      <c r="V3030">
        <f>COUNTIF(tbl_HRMaster[EmployeeID],tbl_HRMaster[[#This Row],[EmployeeID]])</f>
        <v>1</v>
      </c>
      <c r="W3030">
        <f>IFERROR(INDEX(tbl_EmployeeSurvey[EnvironmentSatisfaction],MATCH(tbl_HRMaster[[#This Row],[EmployeeID]],tbl_EmployeeSurvey[EmployeeID],0)),"Not Found")</f>
        <v>4</v>
      </c>
      <c r="X3030">
        <f>IFERROR(INDEX(tbl_EmployeeSurvey[JobSatisfaction],MATCH(tbl_HRMaster[[#This Row],[EmployeeID]],tbl_EmployeeSurvey[EmployeeID],0)),"Not Found")</f>
        <v>3</v>
      </c>
      <c r="Y3030" s="5">
        <f>IFERROR(INDEX(tbl_EmployeeSurvey[WorkLifeBalance],MATCH(tbl_HRMaster[[#This Row],[EmployeeID]],tbl_EmployeeSurvey[EmployeeID],0)),"Not Found")</f>
        <v>3</v>
      </c>
      <c r="Z3030" s="5">
        <f>IFERROR(VLOOKUP(tbl_HRMaster[[#This Row],[EmployeeID]],tbl_ManagerSurvey[[EmployeeID]:[PerformanceRating]],2,FALSE),"Not Found")</f>
        <v>3</v>
      </c>
      <c r="AA3030" s="5">
        <f>IFERROR(VLOOKUP(tbl_HRMaster[[#This Row],[EmployeeID]],tbl_ManagerSurvey[[EmployeeID]:[PerformanceRating]],3,FALSE),"Not Found")</f>
        <v>3</v>
      </c>
      <c r="AB3030" s="5" t="str">
        <f>IF(tbl_HRMaster[[#This Row],[Attrition]]="Yes","Left","Active")</f>
        <v>Active</v>
      </c>
      <c r="AC3030" s="5" t="str">
        <f>_xlfn.IFS(tbl_HRMaster[[#This Row],[Age]]&lt;25,"Under 25",tbl_HRMaster[[#This Row],[Age]]&lt;35,"25-34",tbl_HRMaster[[#This Row],[Age]]&lt;45,"35-44",tbl_HRMaster[[#This Row],[Age]]&lt;55,"45-54",TRUE,"Above 54")</f>
        <v>35-44</v>
      </c>
      <c r="AD3030" s="5" t="str">
        <f>_xlfn.IFS(
tbl_HRMaster[[#This Row],[YearsAtCompany]]&lt;2,"&lt; 2 Years",
tbl_HRMaster[[#This Row],[YearsAtCompany]]&lt;5,"2-4 Years",
tbl_HRMaster[[#This Row],[YearsAtCompany]]&lt;10,"5-9 Years",
TRUE,"10+ Years"
)</f>
        <v>2-4 Years</v>
      </c>
      <c r="AE3030" s="5">
        <f>IF(tbl_HRMaster[[#This Row],[Attrition]]="Yes",1,0)</f>
        <v>0</v>
      </c>
    </row>
    <row r="3031" spans="1:31" x14ac:dyDescent="0.25">
      <c r="A3031">
        <v>41</v>
      </c>
      <c r="B3031" t="s">
        <v>21</v>
      </c>
      <c r="C3031" t="s">
        <v>22</v>
      </c>
      <c r="D3031" t="s">
        <v>30</v>
      </c>
      <c r="E3031">
        <v>2</v>
      </c>
      <c r="F3031">
        <v>3</v>
      </c>
      <c r="G3031" t="s">
        <v>24</v>
      </c>
      <c r="H3031">
        <v>3420</v>
      </c>
      <c r="I3031" t="s">
        <v>34</v>
      </c>
      <c r="J3031">
        <v>2</v>
      </c>
      <c r="K3031" t="s">
        <v>31</v>
      </c>
      <c r="L3031" t="s">
        <v>32</v>
      </c>
      <c r="M3031">
        <v>47410</v>
      </c>
      <c r="N3031">
        <v>6</v>
      </c>
      <c r="O3031">
        <v>16</v>
      </c>
      <c r="P3031">
        <v>0</v>
      </c>
      <c r="Q3031">
        <v>8</v>
      </c>
      <c r="R3031">
        <v>3</v>
      </c>
      <c r="S3031">
        <v>2</v>
      </c>
      <c r="T3031">
        <v>2</v>
      </c>
      <c r="U3031">
        <v>1</v>
      </c>
      <c r="V3031">
        <f>COUNTIF(tbl_HRMaster[EmployeeID],tbl_HRMaster[[#This Row],[EmployeeID]])</f>
        <v>1</v>
      </c>
      <c r="W3031">
        <f>IFERROR(INDEX(tbl_EmployeeSurvey[EnvironmentSatisfaction],MATCH(tbl_HRMaster[[#This Row],[EmployeeID]],tbl_EmployeeSurvey[EmployeeID],0)),"Not Found")</f>
        <v>4</v>
      </c>
      <c r="X3031">
        <f>IFERROR(INDEX(tbl_EmployeeSurvey[JobSatisfaction],MATCH(tbl_HRMaster[[#This Row],[EmployeeID]],tbl_EmployeeSurvey[EmployeeID],0)),"Not Found")</f>
        <v>3</v>
      </c>
      <c r="Y3031" s="5">
        <f>IFERROR(INDEX(tbl_EmployeeSurvey[WorkLifeBalance],MATCH(tbl_HRMaster[[#This Row],[EmployeeID]],tbl_EmployeeSurvey[EmployeeID],0)),"Not Found")</f>
        <v>3</v>
      </c>
      <c r="Z3031" s="5">
        <f>IFERROR(VLOOKUP(tbl_HRMaster[[#This Row],[EmployeeID]],tbl_ManagerSurvey[[EmployeeID]:[PerformanceRating]],2,FALSE),"Not Found")</f>
        <v>3</v>
      </c>
      <c r="AA3031" s="5">
        <f>IFERROR(VLOOKUP(tbl_HRMaster[[#This Row],[EmployeeID]],tbl_ManagerSurvey[[EmployeeID]:[PerformanceRating]],3,FALSE),"Not Found")</f>
        <v>3</v>
      </c>
      <c r="AB3031" s="5" t="str">
        <f>IF(tbl_HRMaster[[#This Row],[Attrition]]="Yes","Left","Active")</f>
        <v>Active</v>
      </c>
      <c r="AC3031" s="5" t="str">
        <f>_xlfn.IFS(tbl_HRMaster[[#This Row],[Age]]&lt;25,"Under 25",tbl_HRMaster[[#This Row],[Age]]&lt;35,"25-34",tbl_HRMaster[[#This Row],[Age]]&lt;45,"35-44",tbl_HRMaster[[#This Row],[Age]]&lt;55,"45-54",TRUE,"Above 54")</f>
        <v>35-44</v>
      </c>
      <c r="AD3031" s="5" t="str">
        <f>_xlfn.IFS(
tbl_HRMaster[[#This Row],[YearsAtCompany]]&lt;2,"&lt; 2 Years",
tbl_HRMaster[[#This Row],[YearsAtCompany]]&lt;5,"2-4 Years",
tbl_HRMaster[[#This Row],[YearsAtCompany]]&lt;10,"5-9 Years",
TRUE,"10+ Years"
)</f>
        <v>2-4 Years</v>
      </c>
      <c r="AE3031" s="5">
        <f>IF(tbl_HRMaster[[#This Row],[Attrition]]="Yes",1,0)</f>
        <v>0</v>
      </c>
    </row>
    <row r="3032" spans="1:31" x14ac:dyDescent="0.25">
      <c r="A3032">
        <v>39</v>
      </c>
      <c r="B3032" t="s">
        <v>28</v>
      </c>
      <c r="C3032" t="s">
        <v>22</v>
      </c>
      <c r="D3032" t="s">
        <v>30</v>
      </c>
      <c r="E3032">
        <v>10</v>
      </c>
      <c r="F3032">
        <v>4</v>
      </c>
      <c r="G3032" t="s">
        <v>24</v>
      </c>
      <c r="H3032">
        <v>412</v>
      </c>
      <c r="I3032" t="s">
        <v>25</v>
      </c>
      <c r="J3032">
        <v>4</v>
      </c>
      <c r="K3032" t="s">
        <v>37</v>
      </c>
      <c r="L3032" t="s">
        <v>27</v>
      </c>
      <c r="M3032">
        <v>66960</v>
      </c>
      <c r="N3032">
        <v>7</v>
      </c>
      <c r="O3032">
        <v>11</v>
      </c>
      <c r="P3032">
        <v>0</v>
      </c>
      <c r="Q3032">
        <v>8</v>
      </c>
      <c r="R3032">
        <v>3</v>
      </c>
      <c r="S3032">
        <v>2</v>
      </c>
      <c r="T3032">
        <v>2</v>
      </c>
      <c r="U3032">
        <v>2</v>
      </c>
      <c r="V3032">
        <f>COUNTIF(tbl_HRMaster[EmployeeID],tbl_HRMaster[[#This Row],[EmployeeID]])</f>
        <v>1</v>
      </c>
      <c r="W3032">
        <f>IFERROR(INDEX(tbl_EmployeeSurvey[EnvironmentSatisfaction],MATCH(tbl_HRMaster[[#This Row],[EmployeeID]],tbl_EmployeeSurvey[EmployeeID],0)),"Not Found")</f>
        <v>4</v>
      </c>
      <c r="X3032">
        <f>IFERROR(INDEX(tbl_EmployeeSurvey[JobSatisfaction],MATCH(tbl_HRMaster[[#This Row],[EmployeeID]],tbl_EmployeeSurvey[EmployeeID],0)),"Not Found")</f>
        <v>1</v>
      </c>
      <c r="Y3032" s="5">
        <f>IFERROR(INDEX(tbl_EmployeeSurvey[WorkLifeBalance],MATCH(tbl_HRMaster[[#This Row],[EmployeeID]],tbl_EmployeeSurvey[EmployeeID],0)),"Not Found")</f>
        <v>1</v>
      </c>
      <c r="Z3032" s="5">
        <f>IFERROR(VLOOKUP(tbl_HRMaster[[#This Row],[EmployeeID]],tbl_ManagerSurvey[[EmployeeID]:[PerformanceRating]],2,FALSE),"Not Found")</f>
        <v>3</v>
      </c>
      <c r="AA3032" s="5">
        <f>IFERROR(VLOOKUP(tbl_HRMaster[[#This Row],[EmployeeID]],tbl_ManagerSurvey[[EmployeeID]:[PerformanceRating]],3,FALSE),"Not Found")</f>
        <v>3</v>
      </c>
      <c r="AB3032" s="5" t="str">
        <f>IF(tbl_HRMaster[[#This Row],[Attrition]]="Yes","Left","Active")</f>
        <v>Left</v>
      </c>
      <c r="AC3032" s="5" t="str">
        <f>_xlfn.IFS(tbl_HRMaster[[#This Row],[Age]]&lt;25,"Under 25",tbl_HRMaster[[#This Row],[Age]]&lt;35,"25-34",tbl_HRMaster[[#This Row],[Age]]&lt;45,"35-44",tbl_HRMaster[[#This Row],[Age]]&lt;55,"45-54",TRUE,"Above 54")</f>
        <v>35-44</v>
      </c>
      <c r="AD3032" s="5" t="str">
        <f>_xlfn.IFS(
tbl_HRMaster[[#This Row],[YearsAtCompany]]&lt;2,"&lt; 2 Years",
tbl_HRMaster[[#This Row],[YearsAtCompany]]&lt;5,"2-4 Years",
tbl_HRMaster[[#This Row],[YearsAtCompany]]&lt;10,"5-9 Years",
TRUE,"10+ Years"
)</f>
        <v>2-4 Years</v>
      </c>
      <c r="AE3032" s="5">
        <f>IF(tbl_HRMaster[[#This Row],[Attrition]]="Yes",1,0)</f>
        <v>1</v>
      </c>
    </row>
    <row r="3033" spans="1:31" x14ac:dyDescent="0.25">
      <c r="A3033">
        <v>39</v>
      </c>
      <c r="B3033" t="s">
        <v>28</v>
      </c>
      <c r="C3033" t="s">
        <v>22</v>
      </c>
      <c r="D3033" t="s">
        <v>30</v>
      </c>
      <c r="E3033">
        <v>10</v>
      </c>
      <c r="F3033">
        <v>4</v>
      </c>
      <c r="G3033" t="s">
        <v>24</v>
      </c>
      <c r="H3033">
        <v>1882</v>
      </c>
      <c r="I3033" t="s">
        <v>25</v>
      </c>
      <c r="J3033">
        <v>4</v>
      </c>
      <c r="K3033" t="s">
        <v>37</v>
      </c>
      <c r="L3033" t="s">
        <v>27</v>
      </c>
      <c r="M3033">
        <v>66960</v>
      </c>
      <c r="N3033">
        <v>7</v>
      </c>
      <c r="O3033">
        <v>11</v>
      </c>
      <c r="P3033">
        <v>0</v>
      </c>
      <c r="Q3033">
        <v>8</v>
      </c>
      <c r="R3033">
        <v>3</v>
      </c>
      <c r="S3033">
        <v>2</v>
      </c>
      <c r="T3033">
        <v>2</v>
      </c>
      <c r="U3033">
        <v>2</v>
      </c>
      <c r="V3033">
        <f>COUNTIF(tbl_HRMaster[EmployeeID],tbl_HRMaster[[#This Row],[EmployeeID]])</f>
        <v>1</v>
      </c>
      <c r="W3033">
        <f>IFERROR(INDEX(tbl_EmployeeSurvey[EnvironmentSatisfaction],MATCH(tbl_HRMaster[[#This Row],[EmployeeID]],tbl_EmployeeSurvey[EmployeeID],0)),"Not Found")</f>
        <v>4</v>
      </c>
      <c r="X3033">
        <f>IFERROR(INDEX(tbl_EmployeeSurvey[JobSatisfaction],MATCH(tbl_HRMaster[[#This Row],[EmployeeID]],tbl_EmployeeSurvey[EmployeeID],0)),"Not Found")</f>
        <v>1</v>
      </c>
      <c r="Y3033" s="5">
        <f>IFERROR(INDEX(tbl_EmployeeSurvey[WorkLifeBalance],MATCH(tbl_HRMaster[[#This Row],[EmployeeID]],tbl_EmployeeSurvey[EmployeeID],0)),"Not Found")</f>
        <v>1</v>
      </c>
      <c r="Z3033" s="5">
        <f>IFERROR(VLOOKUP(tbl_HRMaster[[#This Row],[EmployeeID]],tbl_ManagerSurvey[[EmployeeID]:[PerformanceRating]],2,FALSE),"Not Found")</f>
        <v>3</v>
      </c>
      <c r="AA3033" s="5">
        <f>IFERROR(VLOOKUP(tbl_HRMaster[[#This Row],[EmployeeID]],tbl_ManagerSurvey[[EmployeeID]:[PerformanceRating]],3,FALSE),"Not Found")</f>
        <v>3</v>
      </c>
      <c r="AB3033" s="5" t="str">
        <f>IF(tbl_HRMaster[[#This Row],[Attrition]]="Yes","Left","Active")</f>
        <v>Left</v>
      </c>
      <c r="AC3033" s="5" t="str">
        <f>_xlfn.IFS(tbl_HRMaster[[#This Row],[Age]]&lt;25,"Under 25",tbl_HRMaster[[#This Row],[Age]]&lt;35,"25-34",tbl_HRMaster[[#This Row],[Age]]&lt;45,"35-44",tbl_HRMaster[[#This Row],[Age]]&lt;55,"45-54",TRUE,"Above 54")</f>
        <v>35-44</v>
      </c>
      <c r="AD3033" s="5" t="str">
        <f>_xlfn.IFS(
tbl_HRMaster[[#This Row],[YearsAtCompany]]&lt;2,"&lt; 2 Years",
tbl_HRMaster[[#This Row],[YearsAtCompany]]&lt;5,"2-4 Years",
tbl_HRMaster[[#This Row],[YearsAtCompany]]&lt;10,"5-9 Years",
TRUE,"10+ Years"
)</f>
        <v>2-4 Years</v>
      </c>
      <c r="AE3033" s="5">
        <f>IF(tbl_HRMaster[[#This Row],[Attrition]]="Yes",1,0)</f>
        <v>1</v>
      </c>
    </row>
    <row r="3034" spans="1:31" x14ac:dyDescent="0.25">
      <c r="A3034">
        <v>39</v>
      </c>
      <c r="B3034" t="s">
        <v>28</v>
      </c>
      <c r="C3034" t="s">
        <v>22</v>
      </c>
      <c r="D3034" t="s">
        <v>30</v>
      </c>
      <c r="E3034">
        <v>10</v>
      </c>
      <c r="F3034">
        <v>4</v>
      </c>
      <c r="G3034" t="s">
        <v>24</v>
      </c>
      <c r="H3034">
        <v>3352</v>
      </c>
      <c r="I3034" t="s">
        <v>25</v>
      </c>
      <c r="J3034">
        <v>4</v>
      </c>
      <c r="K3034" t="s">
        <v>37</v>
      </c>
      <c r="L3034" t="s">
        <v>27</v>
      </c>
      <c r="M3034">
        <v>66960</v>
      </c>
      <c r="N3034">
        <v>7</v>
      </c>
      <c r="O3034">
        <v>11</v>
      </c>
      <c r="P3034">
        <v>0</v>
      </c>
      <c r="Q3034">
        <v>8</v>
      </c>
      <c r="R3034">
        <v>3</v>
      </c>
      <c r="S3034">
        <v>2</v>
      </c>
      <c r="T3034">
        <v>2</v>
      </c>
      <c r="U3034">
        <v>2</v>
      </c>
      <c r="V3034">
        <f>COUNTIF(tbl_HRMaster[EmployeeID],tbl_HRMaster[[#This Row],[EmployeeID]])</f>
        <v>1</v>
      </c>
      <c r="W3034">
        <f>IFERROR(INDEX(tbl_EmployeeSurvey[EnvironmentSatisfaction],MATCH(tbl_HRMaster[[#This Row],[EmployeeID]],tbl_EmployeeSurvey[EmployeeID],0)),"Not Found")</f>
        <v>4</v>
      </c>
      <c r="X3034">
        <f>IFERROR(INDEX(tbl_EmployeeSurvey[JobSatisfaction],MATCH(tbl_HRMaster[[#This Row],[EmployeeID]],tbl_EmployeeSurvey[EmployeeID],0)),"Not Found")</f>
        <v>1</v>
      </c>
      <c r="Y3034" s="5">
        <f>IFERROR(INDEX(tbl_EmployeeSurvey[WorkLifeBalance],MATCH(tbl_HRMaster[[#This Row],[EmployeeID]],tbl_EmployeeSurvey[EmployeeID],0)),"Not Found")</f>
        <v>1</v>
      </c>
      <c r="Z3034" s="5">
        <f>IFERROR(VLOOKUP(tbl_HRMaster[[#This Row],[EmployeeID]],tbl_ManagerSurvey[[EmployeeID]:[PerformanceRating]],2,FALSE),"Not Found")</f>
        <v>3</v>
      </c>
      <c r="AA3034" s="5">
        <f>IFERROR(VLOOKUP(tbl_HRMaster[[#This Row],[EmployeeID]],tbl_ManagerSurvey[[EmployeeID]:[PerformanceRating]],3,FALSE),"Not Found")</f>
        <v>3</v>
      </c>
      <c r="AB3034" s="5" t="str">
        <f>IF(tbl_HRMaster[[#This Row],[Attrition]]="Yes","Left","Active")</f>
        <v>Left</v>
      </c>
      <c r="AC3034" s="5" t="str">
        <f>_xlfn.IFS(tbl_HRMaster[[#This Row],[Age]]&lt;25,"Under 25",tbl_HRMaster[[#This Row],[Age]]&lt;35,"25-34",tbl_HRMaster[[#This Row],[Age]]&lt;45,"35-44",tbl_HRMaster[[#This Row],[Age]]&lt;55,"45-54",TRUE,"Above 54")</f>
        <v>35-44</v>
      </c>
      <c r="AD3034" s="5" t="str">
        <f>_xlfn.IFS(
tbl_HRMaster[[#This Row],[YearsAtCompany]]&lt;2,"&lt; 2 Years",
tbl_HRMaster[[#This Row],[YearsAtCompany]]&lt;5,"2-4 Years",
tbl_HRMaster[[#This Row],[YearsAtCompany]]&lt;10,"5-9 Years",
TRUE,"10+ Years"
)</f>
        <v>2-4 Years</v>
      </c>
      <c r="AE3034" s="5">
        <f>IF(tbl_HRMaster[[#This Row],[Attrition]]="Yes",1,0)</f>
        <v>1</v>
      </c>
    </row>
    <row r="3035" spans="1:31" x14ac:dyDescent="0.25">
      <c r="A3035">
        <v>44</v>
      </c>
      <c r="B3035" t="s">
        <v>21</v>
      </c>
      <c r="C3035" t="s">
        <v>22</v>
      </c>
      <c r="D3035" t="s">
        <v>30</v>
      </c>
      <c r="E3035">
        <v>9</v>
      </c>
      <c r="F3035">
        <v>3</v>
      </c>
      <c r="G3035" t="s">
        <v>46</v>
      </c>
      <c r="H3035">
        <v>943</v>
      </c>
      <c r="I3035" t="s">
        <v>25</v>
      </c>
      <c r="J3035">
        <v>3</v>
      </c>
      <c r="K3035" t="s">
        <v>26</v>
      </c>
      <c r="L3035" t="s">
        <v>41</v>
      </c>
      <c r="M3035">
        <v>68610</v>
      </c>
      <c r="N3035">
        <v>4</v>
      </c>
      <c r="O3035">
        <v>12</v>
      </c>
      <c r="P3035">
        <v>0</v>
      </c>
      <c r="Q3035">
        <v>8</v>
      </c>
      <c r="R3035">
        <v>2</v>
      </c>
      <c r="S3035">
        <v>2</v>
      </c>
      <c r="T3035">
        <v>2</v>
      </c>
      <c r="U3035">
        <v>2</v>
      </c>
      <c r="V3035">
        <f>COUNTIF(tbl_HRMaster[EmployeeID],tbl_HRMaster[[#This Row],[EmployeeID]])</f>
        <v>1</v>
      </c>
      <c r="W3035">
        <f>IFERROR(INDEX(tbl_EmployeeSurvey[EnvironmentSatisfaction],MATCH(tbl_HRMaster[[#This Row],[EmployeeID]],tbl_EmployeeSurvey[EmployeeID],0)),"Not Found")</f>
        <v>3</v>
      </c>
      <c r="X3035">
        <f>IFERROR(INDEX(tbl_EmployeeSurvey[JobSatisfaction],MATCH(tbl_HRMaster[[#This Row],[EmployeeID]],tbl_EmployeeSurvey[EmployeeID],0)),"Not Found")</f>
        <v>4</v>
      </c>
      <c r="Y3035" s="5">
        <f>IFERROR(INDEX(tbl_EmployeeSurvey[WorkLifeBalance],MATCH(tbl_HRMaster[[#This Row],[EmployeeID]],tbl_EmployeeSurvey[EmployeeID],0)),"Not Found")</f>
        <v>3</v>
      </c>
      <c r="Z3035" s="5">
        <f>IFERROR(VLOOKUP(tbl_HRMaster[[#This Row],[EmployeeID]],tbl_ManagerSurvey[[EmployeeID]:[PerformanceRating]],2,FALSE),"Not Found")</f>
        <v>2</v>
      </c>
      <c r="AA3035" s="5">
        <f>IFERROR(VLOOKUP(tbl_HRMaster[[#This Row],[EmployeeID]],tbl_ManagerSurvey[[EmployeeID]:[PerformanceRating]],3,FALSE),"Not Found")</f>
        <v>3</v>
      </c>
      <c r="AB3035" s="5" t="str">
        <f>IF(tbl_HRMaster[[#This Row],[Attrition]]="Yes","Left","Active")</f>
        <v>Active</v>
      </c>
      <c r="AC3035" s="5" t="str">
        <f>_xlfn.IFS(tbl_HRMaster[[#This Row],[Age]]&lt;25,"Under 25",tbl_HRMaster[[#This Row],[Age]]&lt;35,"25-34",tbl_HRMaster[[#This Row],[Age]]&lt;45,"35-44",tbl_HRMaster[[#This Row],[Age]]&lt;55,"45-54",TRUE,"Above 54")</f>
        <v>35-44</v>
      </c>
      <c r="AD3035" s="5" t="str">
        <f>_xlfn.IFS(
tbl_HRMaster[[#This Row],[YearsAtCompany]]&lt;2,"&lt; 2 Years",
tbl_HRMaster[[#This Row],[YearsAtCompany]]&lt;5,"2-4 Years",
tbl_HRMaster[[#This Row],[YearsAtCompany]]&lt;10,"5-9 Years",
TRUE,"10+ Years"
)</f>
        <v>2-4 Years</v>
      </c>
      <c r="AE3035" s="5">
        <f>IF(tbl_HRMaster[[#This Row],[Attrition]]="Yes",1,0)</f>
        <v>0</v>
      </c>
    </row>
    <row r="3036" spans="1:31" x14ac:dyDescent="0.25">
      <c r="A3036">
        <v>44</v>
      </c>
      <c r="B3036" t="s">
        <v>21</v>
      </c>
      <c r="C3036" t="s">
        <v>22</v>
      </c>
      <c r="D3036" t="s">
        <v>30</v>
      </c>
      <c r="E3036">
        <v>9</v>
      </c>
      <c r="F3036">
        <v>3</v>
      </c>
      <c r="G3036" t="s">
        <v>46</v>
      </c>
      <c r="H3036">
        <v>2413</v>
      </c>
      <c r="I3036" t="s">
        <v>25</v>
      </c>
      <c r="J3036">
        <v>3</v>
      </c>
      <c r="K3036" t="s">
        <v>26</v>
      </c>
      <c r="L3036" t="s">
        <v>41</v>
      </c>
      <c r="M3036">
        <v>68610</v>
      </c>
      <c r="N3036">
        <v>4</v>
      </c>
      <c r="O3036">
        <v>12</v>
      </c>
      <c r="P3036">
        <v>0</v>
      </c>
      <c r="Q3036">
        <v>8</v>
      </c>
      <c r="R3036">
        <v>2</v>
      </c>
      <c r="S3036">
        <v>2</v>
      </c>
      <c r="T3036">
        <v>2</v>
      </c>
      <c r="U3036">
        <v>2</v>
      </c>
      <c r="V3036">
        <f>COUNTIF(tbl_HRMaster[EmployeeID],tbl_HRMaster[[#This Row],[EmployeeID]])</f>
        <v>1</v>
      </c>
      <c r="W3036">
        <f>IFERROR(INDEX(tbl_EmployeeSurvey[EnvironmentSatisfaction],MATCH(tbl_HRMaster[[#This Row],[EmployeeID]],tbl_EmployeeSurvey[EmployeeID],0)),"Not Found")</f>
        <v>3</v>
      </c>
      <c r="X3036">
        <f>IFERROR(INDEX(tbl_EmployeeSurvey[JobSatisfaction],MATCH(tbl_HRMaster[[#This Row],[EmployeeID]],tbl_EmployeeSurvey[EmployeeID],0)),"Not Found")</f>
        <v>4</v>
      </c>
      <c r="Y3036" s="5">
        <f>IFERROR(INDEX(tbl_EmployeeSurvey[WorkLifeBalance],MATCH(tbl_HRMaster[[#This Row],[EmployeeID]],tbl_EmployeeSurvey[EmployeeID],0)),"Not Found")</f>
        <v>3</v>
      </c>
      <c r="Z3036" s="5">
        <f>IFERROR(VLOOKUP(tbl_HRMaster[[#This Row],[EmployeeID]],tbl_ManagerSurvey[[EmployeeID]:[PerformanceRating]],2,FALSE),"Not Found")</f>
        <v>2</v>
      </c>
      <c r="AA3036" s="5">
        <f>IFERROR(VLOOKUP(tbl_HRMaster[[#This Row],[EmployeeID]],tbl_ManagerSurvey[[EmployeeID]:[PerformanceRating]],3,FALSE),"Not Found")</f>
        <v>3</v>
      </c>
      <c r="AB3036" s="5" t="str">
        <f>IF(tbl_HRMaster[[#This Row],[Attrition]]="Yes","Left","Active")</f>
        <v>Active</v>
      </c>
      <c r="AC3036" s="5" t="str">
        <f>_xlfn.IFS(tbl_HRMaster[[#This Row],[Age]]&lt;25,"Under 25",tbl_HRMaster[[#This Row],[Age]]&lt;35,"25-34",tbl_HRMaster[[#This Row],[Age]]&lt;45,"35-44",tbl_HRMaster[[#This Row],[Age]]&lt;55,"45-54",TRUE,"Above 54")</f>
        <v>35-44</v>
      </c>
      <c r="AD3036" s="5" t="str">
        <f>_xlfn.IFS(
tbl_HRMaster[[#This Row],[YearsAtCompany]]&lt;2,"&lt; 2 Years",
tbl_HRMaster[[#This Row],[YearsAtCompany]]&lt;5,"2-4 Years",
tbl_HRMaster[[#This Row],[YearsAtCompany]]&lt;10,"5-9 Years",
TRUE,"10+ Years"
)</f>
        <v>2-4 Years</v>
      </c>
      <c r="AE3036" s="5">
        <f>IF(tbl_HRMaster[[#This Row],[Attrition]]="Yes",1,0)</f>
        <v>0</v>
      </c>
    </row>
    <row r="3037" spans="1:31" x14ac:dyDescent="0.25">
      <c r="A3037">
        <v>44</v>
      </c>
      <c r="B3037" t="s">
        <v>21</v>
      </c>
      <c r="C3037" t="s">
        <v>22</v>
      </c>
      <c r="D3037" t="s">
        <v>30</v>
      </c>
      <c r="E3037">
        <v>9</v>
      </c>
      <c r="F3037">
        <v>3</v>
      </c>
      <c r="G3037" t="s">
        <v>46</v>
      </c>
      <c r="H3037">
        <v>3883</v>
      </c>
      <c r="I3037" t="s">
        <v>25</v>
      </c>
      <c r="J3037">
        <v>3</v>
      </c>
      <c r="K3037" t="s">
        <v>26</v>
      </c>
      <c r="L3037" t="s">
        <v>41</v>
      </c>
      <c r="M3037">
        <v>68610</v>
      </c>
      <c r="N3037">
        <v>4</v>
      </c>
      <c r="O3037">
        <v>12</v>
      </c>
      <c r="P3037">
        <v>0</v>
      </c>
      <c r="Q3037">
        <v>8</v>
      </c>
      <c r="R3037">
        <v>2</v>
      </c>
      <c r="S3037">
        <v>2</v>
      </c>
      <c r="T3037">
        <v>2</v>
      </c>
      <c r="U3037">
        <v>2</v>
      </c>
      <c r="V3037">
        <f>COUNTIF(tbl_HRMaster[EmployeeID],tbl_HRMaster[[#This Row],[EmployeeID]])</f>
        <v>1</v>
      </c>
      <c r="W3037">
        <f>IFERROR(INDEX(tbl_EmployeeSurvey[EnvironmentSatisfaction],MATCH(tbl_HRMaster[[#This Row],[EmployeeID]],tbl_EmployeeSurvey[EmployeeID],0)),"Not Found")</f>
        <v>3</v>
      </c>
      <c r="X3037">
        <f>IFERROR(INDEX(tbl_EmployeeSurvey[JobSatisfaction],MATCH(tbl_HRMaster[[#This Row],[EmployeeID]],tbl_EmployeeSurvey[EmployeeID],0)),"Not Found")</f>
        <v>4</v>
      </c>
      <c r="Y3037" s="5">
        <f>IFERROR(INDEX(tbl_EmployeeSurvey[WorkLifeBalance],MATCH(tbl_HRMaster[[#This Row],[EmployeeID]],tbl_EmployeeSurvey[EmployeeID],0)),"Not Found")</f>
        <v>3</v>
      </c>
      <c r="Z3037" s="5">
        <f>IFERROR(VLOOKUP(tbl_HRMaster[[#This Row],[EmployeeID]],tbl_ManagerSurvey[[EmployeeID]:[PerformanceRating]],2,FALSE),"Not Found")</f>
        <v>2</v>
      </c>
      <c r="AA3037" s="5">
        <f>IFERROR(VLOOKUP(tbl_HRMaster[[#This Row],[EmployeeID]],tbl_ManagerSurvey[[EmployeeID]:[PerformanceRating]],3,FALSE),"Not Found")</f>
        <v>3</v>
      </c>
      <c r="AB3037" s="5" t="str">
        <f>IF(tbl_HRMaster[[#This Row],[Attrition]]="Yes","Left","Active")</f>
        <v>Active</v>
      </c>
      <c r="AC3037" s="5" t="str">
        <f>_xlfn.IFS(tbl_HRMaster[[#This Row],[Age]]&lt;25,"Under 25",tbl_HRMaster[[#This Row],[Age]]&lt;35,"25-34",tbl_HRMaster[[#This Row],[Age]]&lt;45,"35-44",tbl_HRMaster[[#This Row],[Age]]&lt;55,"45-54",TRUE,"Above 54")</f>
        <v>35-44</v>
      </c>
      <c r="AD3037" s="5" t="str">
        <f>_xlfn.IFS(
tbl_HRMaster[[#This Row],[YearsAtCompany]]&lt;2,"&lt; 2 Years",
tbl_HRMaster[[#This Row],[YearsAtCompany]]&lt;5,"2-4 Years",
tbl_HRMaster[[#This Row],[YearsAtCompany]]&lt;10,"5-9 Years",
TRUE,"10+ Years"
)</f>
        <v>2-4 Years</v>
      </c>
      <c r="AE3037" s="5">
        <f>IF(tbl_HRMaster[[#This Row],[Attrition]]="Yes",1,0)</f>
        <v>0</v>
      </c>
    </row>
    <row r="3038" spans="1:31" x14ac:dyDescent="0.25">
      <c r="A3038">
        <v>33</v>
      </c>
      <c r="B3038" t="s">
        <v>21</v>
      </c>
      <c r="C3038" t="s">
        <v>22</v>
      </c>
      <c r="D3038" t="s">
        <v>30</v>
      </c>
      <c r="E3038">
        <v>9</v>
      </c>
      <c r="F3038">
        <v>1</v>
      </c>
      <c r="G3038" t="s">
        <v>38</v>
      </c>
      <c r="H3038">
        <v>848</v>
      </c>
      <c r="I3038" t="s">
        <v>34</v>
      </c>
      <c r="J3038">
        <v>1</v>
      </c>
      <c r="K3038" t="s">
        <v>26</v>
      </c>
      <c r="L3038" t="s">
        <v>27</v>
      </c>
      <c r="M3038">
        <v>76420</v>
      </c>
      <c r="N3038">
        <v>2</v>
      </c>
      <c r="O3038">
        <v>20</v>
      </c>
      <c r="P3038">
        <v>1</v>
      </c>
      <c r="Q3038">
        <v>8</v>
      </c>
      <c r="R3038">
        <v>2</v>
      </c>
      <c r="S3038">
        <v>2</v>
      </c>
      <c r="T3038">
        <v>2</v>
      </c>
      <c r="U3038">
        <v>2</v>
      </c>
      <c r="V3038">
        <f>COUNTIF(tbl_HRMaster[EmployeeID],tbl_HRMaster[[#This Row],[EmployeeID]])</f>
        <v>1</v>
      </c>
      <c r="W3038">
        <f>IFERROR(INDEX(tbl_EmployeeSurvey[EnvironmentSatisfaction],MATCH(tbl_HRMaster[[#This Row],[EmployeeID]],tbl_EmployeeSurvey[EmployeeID],0)),"Not Found")</f>
        <v>1</v>
      </c>
      <c r="X3038">
        <f>IFERROR(INDEX(tbl_EmployeeSurvey[JobSatisfaction],MATCH(tbl_HRMaster[[#This Row],[EmployeeID]],tbl_EmployeeSurvey[EmployeeID],0)),"Not Found")</f>
        <v>1</v>
      </c>
      <c r="Y3038" s="5">
        <f>IFERROR(INDEX(tbl_EmployeeSurvey[WorkLifeBalance],MATCH(tbl_HRMaster[[#This Row],[EmployeeID]],tbl_EmployeeSurvey[EmployeeID],0)),"Not Found")</f>
        <v>1</v>
      </c>
      <c r="Z3038" s="5">
        <f>IFERROR(VLOOKUP(tbl_HRMaster[[#This Row],[EmployeeID]],tbl_ManagerSurvey[[EmployeeID]:[PerformanceRating]],2,FALSE),"Not Found")</f>
        <v>2</v>
      </c>
      <c r="AA3038" s="5">
        <f>IFERROR(VLOOKUP(tbl_HRMaster[[#This Row],[EmployeeID]],tbl_ManagerSurvey[[EmployeeID]:[PerformanceRating]],3,FALSE),"Not Found")</f>
        <v>4</v>
      </c>
      <c r="AB3038" s="5" t="str">
        <f>IF(tbl_HRMaster[[#This Row],[Attrition]]="Yes","Left","Active")</f>
        <v>Active</v>
      </c>
      <c r="AC3038" s="5" t="str">
        <f>_xlfn.IFS(tbl_HRMaster[[#This Row],[Age]]&lt;25,"Under 25",tbl_HRMaster[[#This Row],[Age]]&lt;35,"25-34",tbl_HRMaster[[#This Row],[Age]]&lt;45,"35-44",tbl_HRMaster[[#This Row],[Age]]&lt;55,"45-54",TRUE,"Above 54")</f>
        <v>25-34</v>
      </c>
      <c r="AD3038" s="5" t="str">
        <f>_xlfn.IFS(
tbl_HRMaster[[#This Row],[YearsAtCompany]]&lt;2,"&lt; 2 Years",
tbl_HRMaster[[#This Row],[YearsAtCompany]]&lt;5,"2-4 Years",
tbl_HRMaster[[#This Row],[YearsAtCompany]]&lt;10,"5-9 Years",
TRUE,"10+ Years"
)</f>
        <v>2-4 Years</v>
      </c>
      <c r="AE3038" s="5">
        <f>IF(tbl_HRMaster[[#This Row],[Attrition]]="Yes",1,0)</f>
        <v>0</v>
      </c>
    </row>
    <row r="3039" spans="1:31" x14ac:dyDescent="0.25">
      <c r="A3039">
        <v>33</v>
      </c>
      <c r="B3039" t="s">
        <v>21</v>
      </c>
      <c r="C3039" t="s">
        <v>22</v>
      </c>
      <c r="D3039" t="s">
        <v>30</v>
      </c>
      <c r="E3039">
        <v>9</v>
      </c>
      <c r="F3039">
        <v>1</v>
      </c>
      <c r="G3039" t="s">
        <v>38</v>
      </c>
      <c r="H3039">
        <v>2318</v>
      </c>
      <c r="I3039" t="s">
        <v>34</v>
      </c>
      <c r="J3039">
        <v>1</v>
      </c>
      <c r="K3039" t="s">
        <v>26</v>
      </c>
      <c r="L3039" t="s">
        <v>27</v>
      </c>
      <c r="M3039">
        <v>76420</v>
      </c>
      <c r="N3039">
        <v>2</v>
      </c>
      <c r="O3039">
        <v>20</v>
      </c>
      <c r="P3039">
        <v>1</v>
      </c>
      <c r="Q3039">
        <v>8</v>
      </c>
      <c r="R3039">
        <v>2</v>
      </c>
      <c r="S3039">
        <v>2</v>
      </c>
      <c r="T3039">
        <v>2</v>
      </c>
      <c r="U3039">
        <v>2</v>
      </c>
      <c r="V3039">
        <f>COUNTIF(tbl_HRMaster[EmployeeID],tbl_HRMaster[[#This Row],[EmployeeID]])</f>
        <v>1</v>
      </c>
      <c r="W3039">
        <f>IFERROR(INDEX(tbl_EmployeeSurvey[EnvironmentSatisfaction],MATCH(tbl_HRMaster[[#This Row],[EmployeeID]],tbl_EmployeeSurvey[EmployeeID],0)),"Not Found")</f>
        <v>1</v>
      </c>
      <c r="X3039">
        <f>IFERROR(INDEX(tbl_EmployeeSurvey[JobSatisfaction],MATCH(tbl_HRMaster[[#This Row],[EmployeeID]],tbl_EmployeeSurvey[EmployeeID],0)),"Not Found")</f>
        <v>1</v>
      </c>
      <c r="Y3039" s="5">
        <f>IFERROR(INDEX(tbl_EmployeeSurvey[WorkLifeBalance],MATCH(tbl_HRMaster[[#This Row],[EmployeeID]],tbl_EmployeeSurvey[EmployeeID],0)),"Not Found")</f>
        <v>1</v>
      </c>
      <c r="Z3039" s="5">
        <f>IFERROR(VLOOKUP(tbl_HRMaster[[#This Row],[EmployeeID]],tbl_ManagerSurvey[[EmployeeID]:[PerformanceRating]],2,FALSE),"Not Found")</f>
        <v>2</v>
      </c>
      <c r="AA3039" s="5">
        <f>IFERROR(VLOOKUP(tbl_HRMaster[[#This Row],[EmployeeID]],tbl_ManagerSurvey[[EmployeeID]:[PerformanceRating]],3,FALSE),"Not Found")</f>
        <v>4</v>
      </c>
      <c r="AB3039" s="5" t="str">
        <f>IF(tbl_HRMaster[[#This Row],[Attrition]]="Yes","Left","Active")</f>
        <v>Active</v>
      </c>
      <c r="AC3039" s="5" t="str">
        <f>_xlfn.IFS(tbl_HRMaster[[#This Row],[Age]]&lt;25,"Under 25",tbl_HRMaster[[#This Row],[Age]]&lt;35,"25-34",tbl_HRMaster[[#This Row],[Age]]&lt;45,"35-44",tbl_HRMaster[[#This Row],[Age]]&lt;55,"45-54",TRUE,"Above 54")</f>
        <v>25-34</v>
      </c>
      <c r="AD3039" s="5" t="str">
        <f>_xlfn.IFS(
tbl_HRMaster[[#This Row],[YearsAtCompany]]&lt;2,"&lt; 2 Years",
tbl_HRMaster[[#This Row],[YearsAtCompany]]&lt;5,"2-4 Years",
tbl_HRMaster[[#This Row],[YearsAtCompany]]&lt;10,"5-9 Years",
TRUE,"10+ Years"
)</f>
        <v>2-4 Years</v>
      </c>
      <c r="AE3039" s="5">
        <f>IF(tbl_HRMaster[[#This Row],[Attrition]]="Yes",1,0)</f>
        <v>0</v>
      </c>
    </row>
    <row r="3040" spans="1:31" x14ac:dyDescent="0.25">
      <c r="A3040">
        <v>33</v>
      </c>
      <c r="B3040" t="s">
        <v>21</v>
      </c>
      <c r="C3040" t="s">
        <v>22</v>
      </c>
      <c r="D3040" t="s">
        <v>30</v>
      </c>
      <c r="E3040">
        <v>9</v>
      </c>
      <c r="F3040">
        <v>1</v>
      </c>
      <c r="G3040" t="s">
        <v>38</v>
      </c>
      <c r="H3040">
        <v>3788</v>
      </c>
      <c r="I3040" t="s">
        <v>34</v>
      </c>
      <c r="J3040">
        <v>1</v>
      </c>
      <c r="K3040" t="s">
        <v>26</v>
      </c>
      <c r="L3040" t="s">
        <v>27</v>
      </c>
      <c r="M3040">
        <v>76420</v>
      </c>
      <c r="N3040">
        <v>2</v>
      </c>
      <c r="O3040">
        <v>20</v>
      </c>
      <c r="P3040">
        <v>1</v>
      </c>
      <c r="Q3040">
        <v>8</v>
      </c>
      <c r="R3040">
        <v>2</v>
      </c>
      <c r="S3040">
        <v>2</v>
      </c>
      <c r="T3040">
        <v>2</v>
      </c>
      <c r="U3040">
        <v>2</v>
      </c>
      <c r="V3040">
        <f>COUNTIF(tbl_HRMaster[EmployeeID],tbl_HRMaster[[#This Row],[EmployeeID]])</f>
        <v>1</v>
      </c>
      <c r="W3040">
        <f>IFERROR(INDEX(tbl_EmployeeSurvey[EnvironmentSatisfaction],MATCH(tbl_HRMaster[[#This Row],[EmployeeID]],tbl_EmployeeSurvey[EmployeeID],0)),"Not Found")</f>
        <v>1</v>
      </c>
      <c r="X3040">
        <f>IFERROR(INDEX(tbl_EmployeeSurvey[JobSatisfaction],MATCH(tbl_HRMaster[[#This Row],[EmployeeID]],tbl_EmployeeSurvey[EmployeeID],0)),"Not Found")</f>
        <v>1</v>
      </c>
      <c r="Y3040" s="5">
        <f>IFERROR(INDEX(tbl_EmployeeSurvey[WorkLifeBalance],MATCH(tbl_HRMaster[[#This Row],[EmployeeID]],tbl_EmployeeSurvey[EmployeeID],0)),"Not Found")</f>
        <v>1</v>
      </c>
      <c r="Z3040" s="5">
        <f>IFERROR(VLOOKUP(tbl_HRMaster[[#This Row],[EmployeeID]],tbl_ManagerSurvey[[EmployeeID]:[PerformanceRating]],2,FALSE),"Not Found")</f>
        <v>2</v>
      </c>
      <c r="AA3040" s="5">
        <f>IFERROR(VLOOKUP(tbl_HRMaster[[#This Row],[EmployeeID]],tbl_ManagerSurvey[[EmployeeID]:[PerformanceRating]],3,FALSE),"Not Found")</f>
        <v>4</v>
      </c>
      <c r="AB3040" s="5" t="str">
        <f>IF(tbl_HRMaster[[#This Row],[Attrition]]="Yes","Left","Active")</f>
        <v>Active</v>
      </c>
      <c r="AC3040" s="5" t="str">
        <f>_xlfn.IFS(tbl_HRMaster[[#This Row],[Age]]&lt;25,"Under 25",tbl_HRMaster[[#This Row],[Age]]&lt;35,"25-34",tbl_HRMaster[[#This Row],[Age]]&lt;45,"35-44",tbl_HRMaster[[#This Row],[Age]]&lt;55,"45-54",TRUE,"Above 54")</f>
        <v>25-34</v>
      </c>
      <c r="AD3040" s="5" t="str">
        <f>_xlfn.IFS(
tbl_HRMaster[[#This Row],[YearsAtCompany]]&lt;2,"&lt; 2 Years",
tbl_HRMaster[[#This Row],[YearsAtCompany]]&lt;5,"2-4 Years",
tbl_HRMaster[[#This Row],[YearsAtCompany]]&lt;10,"5-9 Years",
TRUE,"10+ Years"
)</f>
        <v>2-4 Years</v>
      </c>
      <c r="AE3040" s="5">
        <f>IF(tbl_HRMaster[[#This Row],[Attrition]]="Yes",1,0)</f>
        <v>0</v>
      </c>
    </row>
    <row r="3041" spans="1:31" x14ac:dyDescent="0.25">
      <c r="A3041">
        <v>40</v>
      </c>
      <c r="B3041" t="s">
        <v>21</v>
      </c>
      <c r="C3041" t="s">
        <v>22</v>
      </c>
      <c r="D3041" t="s">
        <v>23</v>
      </c>
      <c r="E3041">
        <v>10</v>
      </c>
      <c r="F3041">
        <v>4</v>
      </c>
      <c r="G3041" t="s">
        <v>24</v>
      </c>
      <c r="H3041">
        <v>1198</v>
      </c>
      <c r="I3041" t="s">
        <v>34</v>
      </c>
      <c r="J3041">
        <v>1</v>
      </c>
      <c r="K3041" t="s">
        <v>31</v>
      </c>
      <c r="L3041" t="s">
        <v>32</v>
      </c>
      <c r="M3041">
        <v>93620</v>
      </c>
      <c r="N3041">
        <v>2</v>
      </c>
      <c r="O3041">
        <v>11</v>
      </c>
      <c r="P3041">
        <v>1</v>
      </c>
      <c r="Q3041">
        <v>8</v>
      </c>
      <c r="R3041">
        <v>6</v>
      </c>
      <c r="S3041">
        <v>2</v>
      </c>
      <c r="T3041">
        <v>2</v>
      </c>
      <c r="U3041">
        <v>2</v>
      </c>
      <c r="V3041">
        <f>COUNTIF(tbl_HRMaster[EmployeeID],tbl_HRMaster[[#This Row],[EmployeeID]])</f>
        <v>1</v>
      </c>
      <c r="W3041">
        <f>IFERROR(INDEX(tbl_EmployeeSurvey[EnvironmentSatisfaction],MATCH(tbl_HRMaster[[#This Row],[EmployeeID]],tbl_EmployeeSurvey[EmployeeID],0)),"Not Found")</f>
        <v>3</v>
      </c>
      <c r="X3041">
        <f>IFERROR(INDEX(tbl_EmployeeSurvey[JobSatisfaction],MATCH(tbl_HRMaster[[#This Row],[EmployeeID]],tbl_EmployeeSurvey[EmployeeID],0)),"Not Found")</f>
        <v>3</v>
      </c>
      <c r="Y3041" s="5">
        <f>IFERROR(INDEX(tbl_EmployeeSurvey[WorkLifeBalance],MATCH(tbl_HRMaster[[#This Row],[EmployeeID]],tbl_EmployeeSurvey[EmployeeID],0)),"Not Found")</f>
        <v>3</v>
      </c>
      <c r="Z3041" s="5">
        <f>IFERROR(VLOOKUP(tbl_HRMaster[[#This Row],[EmployeeID]],tbl_ManagerSurvey[[EmployeeID]:[PerformanceRating]],2,FALSE),"Not Found")</f>
        <v>3</v>
      </c>
      <c r="AA3041" s="5">
        <f>IFERROR(VLOOKUP(tbl_HRMaster[[#This Row],[EmployeeID]],tbl_ManagerSurvey[[EmployeeID]:[PerformanceRating]],3,FALSE),"Not Found")</f>
        <v>3</v>
      </c>
      <c r="AB3041" s="5" t="str">
        <f>IF(tbl_HRMaster[[#This Row],[Attrition]]="Yes","Left","Active")</f>
        <v>Active</v>
      </c>
      <c r="AC3041" s="5" t="str">
        <f>_xlfn.IFS(tbl_HRMaster[[#This Row],[Age]]&lt;25,"Under 25",tbl_HRMaster[[#This Row],[Age]]&lt;35,"25-34",tbl_HRMaster[[#This Row],[Age]]&lt;45,"35-44",tbl_HRMaster[[#This Row],[Age]]&lt;55,"45-54",TRUE,"Above 54")</f>
        <v>35-44</v>
      </c>
      <c r="AD3041" s="5" t="str">
        <f>_xlfn.IFS(
tbl_HRMaster[[#This Row],[YearsAtCompany]]&lt;2,"&lt; 2 Years",
tbl_HRMaster[[#This Row],[YearsAtCompany]]&lt;5,"2-4 Years",
tbl_HRMaster[[#This Row],[YearsAtCompany]]&lt;10,"5-9 Years",
TRUE,"10+ Years"
)</f>
        <v>2-4 Years</v>
      </c>
      <c r="AE3041" s="5">
        <f>IF(tbl_HRMaster[[#This Row],[Attrition]]="Yes",1,0)</f>
        <v>0</v>
      </c>
    </row>
    <row r="3042" spans="1:31" x14ac:dyDescent="0.25">
      <c r="A3042">
        <v>40</v>
      </c>
      <c r="B3042" t="s">
        <v>21</v>
      </c>
      <c r="C3042" t="s">
        <v>22</v>
      </c>
      <c r="D3042" t="s">
        <v>23</v>
      </c>
      <c r="E3042">
        <v>10</v>
      </c>
      <c r="F3042">
        <v>4</v>
      </c>
      <c r="G3042" t="s">
        <v>24</v>
      </c>
      <c r="H3042">
        <v>2668</v>
      </c>
      <c r="I3042" t="s">
        <v>34</v>
      </c>
      <c r="J3042">
        <v>1</v>
      </c>
      <c r="K3042" t="s">
        <v>31</v>
      </c>
      <c r="L3042" t="s">
        <v>32</v>
      </c>
      <c r="M3042">
        <v>93620</v>
      </c>
      <c r="N3042">
        <v>2</v>
      </c>
      <c r="O3042">
        <v>11</v>
      </c>
      <c r="P3042">
        <v>1</v>
      </c>
      <c r="Q3042">
        <v>8</v>
      </c>
      <c r="R3042">
        <v>6</v>
      </c>
      <c r="S3042">
        <v>2</v>
      </c>
      <c r="T3042">
        <v>2</v>
      </c>
      <c r="U3042">
        <v>2</v>
      </c>
      <c r="V3042">
        <f>COUNTIF(tbl_HRMaster[EmployeeID],tbl_HRMaster[[#This Row],[EmployeeID]])</f>
        <v>1</v>
      </c>
      <c r="W3042">
        <f>IFERROR(INDEX(tbl_EmployeeSurvey[EnvironmentSatisfaction],MATCH(tbl_HRMaster[[#This Row],[EmployeeID]],tbl_EmployeeSurvey[EmployeeID],0)),"Not Found")</f>
        <v>3</v>
      </c>
      <c r="X3042">
        <f>IFERROR(INDEX(tbl_EmployeeSurvey[JobSatisfaction],MATCH(tbl_HRMaster[[#This Row],[EmployeeID]],tbl_EmployeeSurvey[EmployeeID],0)),"Not Found")</f>
        <v>3</v>
      </c>
      <c r="Y3042" s="5">
        <f>IFERROR(INDEX(tbl_EmployeeSurvey[WorkLifeBalance],MATCH(tbl_HRMaster[[#This Row],[EmployeeID]],tbl_EmployeeSurvey[EmployeeID],0)),"Not Found")</f>
        <v>3</v>
      </c>
      <c r="Z3042" s="5">
        <f>IFERROR(VLOOKUP(tbl_HRMaster[[#This Row],[EmployeeID]],tbl_ManagerSurvey[[EmployeeID]:[PerformanceRating]],2,FALSE),"Not Found")</f>
        <v>3</v>
      </c>
      <c r="AA3042" s="5">
        <f>IFERROR(VLOOKUP(tbl_HRMaster[[#This Row],[EmployeeID]],tbl_ManagerSurvey[[EmployeeID]:[PerformanceRating]],3,FALSE),"Not Found")</f>
        <v>3</v>
      </c>
      <c r="AB3042" s="5" t="str">
        <f>IF(tbl_HRMaster[[#This Row],[Attrition]]="Yes","Left","Active")</f>
        <v>Active</v>
      </c>
      <c r="AC3042" s="5" t="str">
        <f>_xlfn.IFS(tbl_HRMaster[[#This Row],[Age]]&lt;25,"Under 25",tbl_HRMaster[[#This Row],[Age]]&lt;35,"25-34",tbl_HRMaster[[#This Row],[Age]]&lt;45,"35-44",tbl_HRMaster[[#This Row],[Age]]&lt;55,"45-54",TRUE,"Above 54")</f>
        <v>35-44</v>
      </c>
      <c r="AD3042" s="5" t="str">
        <f>_xlfn.IFS(
tbl_HRMaster[[#This Row],[YearsAtCompany]]&lt;2,"&lt; 2 Years",
tbl_HRMaster[[#This Row],[YearsAtCompany]]&lt;5,"2-4 Years",
tbl_HRMaster[[#This Row],[YearsAtCompany]]&lt;10,"5-9 Years",
TRUE,"10+ Years"
)</f>
        <v>2-4 Years</v>
      </c>
      <c r="AE3042" s="5">
        <f>IF(tbl_HRMaster[[#This Row],[Attrition]]="Yes",1,0)</f>
        <v>0</v>
      </c>
    </row>
    <row r="3043" spans="1:31" x14ac:dyDescent="0.25">
      <c r="A3043">
        <v>40</v>
      </c>
      <c r="B3043" t="s">
        <v>21</v>
      </c>
      <c r="C3043" t="s">
        <v>22</v>
      </c>
      <c r="D3043" t="s">
        <v>23</v>
      </c>
      <c r="E3043">
        <v>10</v>
      </c>
      <c r="F3043">
        <v>4</v>
      </c>
      <c r="G3043" t="s">
        <v>24</v>
      </c>
      <c r="H3043">
        <v>4138</v>
      </c>
      <c r="I3043" t="s">
        <v>34</v>
      </c>
      <c r="J3043">
        <v>1</v>
      </c>
      <c r="K3043" t="s">
        <v>31</v>
      </c>
      <c r="L3043" t="s">
        <v>32</v>
      </c>
      <c r="M3043">
        <v>93620</v>
      </c>
      <c r="N3043">
        <v>2</v>
      </c>
      <c r="O3043">
        <v>11</v>
      </c>
      <c r="P3043">
        <v>1</v>
      </c>
      <c r="Q3043">
        <v>8</v>
      </c>
      <c r="R3043">
        <v>6</v>
      </c>
      <c r="S3043">
        <v>2</v>
      </c>
      <c r="T3043">
        <v>2</v>
      </c>
      <c r="U3043">
        <v>2</v>
      </c>
      <c r="V3043">
        <f>COUNTIF(tbl_HRMaster[EmployeeID],tbl_HRMaster[[#This Row],[EmployeeID]])</f>
        <v>1</v>
      </c>
      <c r="W3043">
        <f>IFERROR(INDEX(tbl_EmployeeSurvey[EnvironmentSatisfaction],MATCH(tbl_HRMaster[[#This Row],[EmployeeID]],tbl_EmployeeSurvey[EmployeeID],0)),"Not Found")</f>
        <v>3</v>
      </c>
      <c r="X3043">
        <f>IFERROR(INDEX(tbl_EmployeeSurvey[JobSatisfaction],MATCH(tbl_HRMaster[[#This Row],[EmployeeID]],tbl_EmployeeSurvey[EmployeeID],0)),"Not Found")</f>
        <v>3</v>
      </c>
      <c r="Y3043" s="5">
        <f>IFERROR(INDEX(tbl_EmployeeSurvey[WorkLifeBalance],MATCH(tbl_HRMaster[[#This Row],[EmployeeID]],tbl_EmployeeSurvey[EmployeeID],0)),"Not Found")</f>
        <v>3</v>
      </c>
      <c r="Z3043" s="5">
        <f>IFERROR(VLOOKUP(tbl_HRMaster[[#This Row],[EmployeeID]],tbl_ManagerSurvey[[EmployeeID]:[PerformanceRating]],2,FALSE),"Not Found")</f>
        <v>3</v>
      </c>
      <c r="AA3043" s="5">
        <f>IFERROR(VLOOKUP(tbl_HRMaster[[#This Row],[EmployeeID]],tbl_ManagerSurvey[[EmployeeID]:[PerformanceRating]],3,FALSE),"Not Found")</f>
        <v>3</v>
      </c>
      <c r="AB3043" s="5" t="str">
        <f>IF(tbl_HRMaster[[#This Row],[Attrition]]="Yes","Left","Active")</f>
        <v>Active</v>
      </c>
      <c r="AC3043" s="5" t="str">
        <f>_xlfn.IFS(tbl_HRMaster[[#This Row],[Age]]&lt;25,"Under 25",tbl_HRMaster[[#This Row],[Age]]&lt;35,"25-34",tbl_HRMaster[[#This Row],[Age]]&lt;45,"35-44",tbl_HRMaster[[#This Row],[Age]]&lt;55,"45-54",TRUE,"Above 54")</f>
        <v>35-44</v>
      </c>
      <c r="AD3043" s="5" t="str">
        <f>_xlfn.IFS(
tbl_HRMaster[[#This Row],[YearsAtCompany]]&lt;2,"&lt; 2 Years",
tbl_HRMaster[[#This Row],[YearsAtCompany]]&lt;5,"2-4 Years",
tbl_HRMaster[[#This Row],[YearsAtCompany]]&lt;10,"5-9 Years",
TRUE,"10+ Years"
)</f>
        <v>2-4 Years</v>
      </c>
      <c r="AE3043" s="5">
        <f>IF(tbl_HRMaster[[#This Row],[Attrition]]="Yes",1,0)</f>
        <v>0</v>
      </c>
    </row>
    <row r="3044" spans="1:31" x14ac:dyDescent="0.25">
      <c r="A3044">
        <v>31</v>
      </c>
      <c r="B3044" t="s">
        <v>21</v>
      </c>
      <c r="C3044" t="s">
        <v>29</v>
      </c>
      <c r="D3044" t="s">
        <v>30</v>
      </c>
      <c r="E3044">
        <v>7</v>
      </c>
      <c r="F3044">
        <v>4</v>
      </c>
      <c r="G3044" t="s">
        <v>38</v>
      </c>
      <c r="H3044">
        <v>1458</v>
      </c>
      <c r="I3044" t="s">
        <v>34</v>
      </c>
      <c r="J3044">
        <v>1</v>
      </c>
      <c r="K3044" t="s">
        <v>31</v>
      </c>
      <c r="L3044" t="s">
        <v>41</v>
      </c>
      <c r="M3044">
        <v>24370</v>
      </c>
      <c r="N3044">
        <v>9</v>
      </c>
      <c r="O3044">
        <v>14</v>
      </c>
      <c r="P3044">
        <v>1</v>
      </c>
      <c r="Q3044">
        <v>9</v>
      </c>
      <c r="R3044">
        <v>3</v>
      </c>
      <c r="S3044">
        <v>2</v>
      </c>
      <c r="T3044">
        <v>2</v>
      </c>
      <c r="U3044">
        <v>2</v>
      </c>
      <c r="V3044">
        <f>COUNTIF(tbl_HRMaster[EmployeeID],tbl_HRMaster[[#This Row],[EmployeeID]])</f>
        <v>1</v>
      </c>
      <c r="W3044">
        <f>IFERROR(INDEX(tbl_EmployeeSurvey[EnvironmentSatisfaction],MATCH(tbl_HRMaster[[#This Row],[EmployeeID]],tbl_EmployeeSurvey[EmployeeID],0)),"Not Found")</f>
        <v>2</v>
      </c>
      <c r="X3044">
        <f>IFERROR(INDEX(tbl_EmployeeSurvey[JobSatisfaction],MATCH(tbl_HRMaster[[#This Row],[EmployeeID]],tbl_EmployeeSurvey[EmployeeID],0)),"Not Found")</f>
        <v>3</v>
      </c>
      <c r="Y3044" s="5">
        <f>IFERROR(INDEX(tbl_EmployeeSurvey[WorkLifeBalance],MATCH(tbl_HRMaster[[#This Row],[EmployeeID]],tbl_EmployeeSurvey[EmployeeID],0)),"Not Found")</f>
        <v>3</v>
      </c>
      <c r="Z3044" s="5">
        <f>IFERROR(VLOOKUP(tbl_HRMaster[[#This Row],[EmployeeID]],tbl_ManagerSurvey[[EmployeeID]:[PerformanceRating]],2,FALSE),"Not Found")</f>
        <v>4</v>
      </c>
      <c r="AA3044" s="5">
        <f>IFERROR(VLOOKUP(tbl_HRMaster[[#This Row],[EmployeeID]],tbl_ManagerSurvey[[EmployeeID]:[PerformanceRating]],3,FALSE),"Not Found")</f>
        <v>3</v>
      </c>
      <c r="AB3044" s="5" t="str">
        <f>IF(tbl_HRMaster[[#This Row],[Attrition]]="Yes","Left","Active")</f>
        <v>Active</v>
      </c>
      <c r="AC3044" s="5" t="str">
        <f>_xlfn.IFS(tbl_HRMaster[[#This Row],[Age]]&lt;25,"Under 25",tbl_HRMaster[[#This Row],[Age]]&lt;35,"25-34",tbl_HRMaster[[#This Row],[Age]]&lt;45,"35-44",tbl_HRMaster[[#This Row],[Age]]&lt;55,"45-54",TRUE,"Above 54")</f>
        <v>25-34</v>
      </c>
      <c r="AD3044" s="5" t="str">
        <f>_xlfn.IFS(
tbl_HRMaster[[#This Row],[YearsAtCompany]]&lt;2,"&lt; 2 Years",
tbl_HRMaster[[#This Row],[YearsAtCompany]]&lt;5,"2-4 Years",
tbl_HRMaster[[#This Row],[YearsAtCompany]]&lt;10,"5-9 Years",
TRUE,"10+ Years"
)</f>
        <v>2-4 Years</v>
      </c>
      <c r="AE3044" s="5">
        <f>IF(tbl_HRMaster[[#This Row],[Attrition]]="Yes",1,0)</f>
        <v>0</v>
      </c>
    </row>
    <row r="3045" spans="1:31" x14ac:dyDescent="0.25">
      <c r="A3045">
        <v>31</v>
      </c>
      <c r="B3045" t="s">
        <v>21</v>
      </c>
      <c r="C3045" t="s">
        <v>29</v>
      </c>
      <c r="D3045" t="s">
        <v>30</v>
      </c>
      <c r="E3045">
        <v>7</v>
      </c>
      <c r="F3045">
        <v>4</v>
      </c>
      <c r="G3045" t="s">
        <v>38</v>
      </c>
      <c r="H3045">
        <v>2928</v>
      </c>
      <c r="I3045" t="s">
        <v>34</v>
      </c>
      <c r="J3045">
        <v>1</v>
      </c>
      <c r="K3045" t="s">
        <v>31</v>
      </c>
      <c r="L3045" t="s">
        <v>41</v>
      </c>
      <c r="M3045">
        <v>24370</v>
      </c>
      <c r="N3045">
        <v>9</v>
      </c>
      <c r="O3045">
        <v>14</v>
      </c>
      <c r="P3045">
        <v>1</v>
      </c>
      <c r="Q3045">
        <v>9</v>
      </c>
      <c r="R3045">
        <v>3</v>
      </c>
      <c r="S3045">
        <v>2</v>
      </c>
      <c r="T3045">
        <v>2</v>
      </c>
      <c r="U3045">
        <v>2</v>
      </c>
      <c r="V3045">
        <f>COUNTIF(tbl_HRMaster[EmployeeID],tbl_HRMaster[[#This Row],[EmployeeID]])</f>
        <v>1</v>
      </c>
      <c r="W3045">
        <f>IFERROR(INDEX(tbl_EmployeeSurvey[EnvironmentSatisfaction],MATCH(tbl_HRMaster[[#This Row],[EmployeeID]],tbl_EmployeeSurvey[EmployeeID],0)),"Not Found")</f>
        <v>2</v>
      </c>
      <c r="X3045">
        <f>IFERROR(INDEX(tbl_EmployeeSurvey[JobSatisfaction],MATCH(tbl_HRMaster[[#This Row],[EmployeeID]],tbl_EmployeeSurvey[EmployeeID],0)),"Not Found")</f>
        <v>3</v>
      </c>
      <c r="Y3045" s="5">
        <f>IFERROR(INDEX(tbl_EmployeeSurvey[WorkLifeBalance],MATCH(tbl_HRMaster[[#This Row],[EmployeeID]],tbl_EmployeeSurvey[EmployeeID],0)),"Not Found")</f>
        <v>3</v>
      </c>
      <c r="Z3045" s="5">
        <f>IFERROR(VLOOKUP(tbl_HRMaster[[#This Row],[EmployeeID]],tbl_ManagerSurvey[[EmployeeID]:[PerformanceRating]],2,FALSE),"Not Found")</f>
        <v>4</v>
      </c>
      <c r="AA3045" s="5">
        <f>IFERROR(VLOOKUP(tbl_HRMaster[[#This Row],[EmployeeID]],tbl_ManagerSurvey[[EmployeeID]:[PerformanceRating]],3,FALSE),"Not Found")</f>
        <v>3</v>
      </c>
      <c r="AB3045" s="5" t="str">
        <f>IF(tbl_HRMaster[[#This Row],[Attrition]]="Yes","Left","Active")</f>
        <v>Active</v>
      </c>
      <c r="AC3045" s="5" t="str">
        <f>_xlfn.IFS(tbl_HRMaster[[#This Row],[Age]]&lt;25,"Under 25",tbl_HRMaster[[#This Row],[Age]]&lt;35,"25-34",tbl_HRMaster[[#This Row],[Age]]&lt;45,"35-44",tbl_HRMaster[[#This Row],[Age]]&lt;55,"45-54",TRUE,"Above 54")</f>
        <v>25-34</v>
      </c>
      <c r="AD3045" s="5" t="str">
        <f>_xlfn.IFS(
tbl_HRMaster[[#This Row],[YearsAtCompany]]&lt;2,"&lt; 2 Years",
tbl_HRMaster[[#This Row],[YearsAtCompany]]&lt;5,"2-4 Years",
tbl_HRMaster[[#This Row],[YearsAtCompany]]&lt;10,"5-9 Years",
TRUE,"10+ Years"
)</f>
        <v>2-4 Years</v>
      </c>
      <c r="AE3045" s="5">
        <f>IF(tbl_HRMaster[[#This Row],[Attrition]]="Yes",1,0)</f>
        <v>0</v>
      </c>
    </row>
    <row r="3046" spans="1:31" x14ac:dyDescent="0.25">
      <c r="A3046">
        <v>31</v>
      </c>
      <c r="B3046" t="s">
        <v>21</v>
      </c>
      <c r="C3046" t="s">
        <v>29</v>
      </c>
      <c r="D3046" t="s">
        <v>30</v>
      </c>
      <c r="E3046">
        <v>7</v>
      </c>
      <c r="F3046">
        <v>4</v>
      </c>
      <c r="G3046" t="s">
        <v>38</v>
      </c>
      <c r="H3046">
        <v>4398</v>
      </c>
      <c r="I3046" t="s">
        <v>34</v>
      </c>
      <c r="J3046">
        <v>1</v>
      </c>
      <c r="K3046" t="s">
        <v>31</v>
      </c>
      <c r="L3046" t="s">
        <v>41</v>
      </c>
      <c r="M3046">
        <v>24370</v>
      </c>
      <c r="N3046">
        <v>9</v>
      </c>
      <c r="O3046">
        <v>14</v>
      </c>
      <c r="P3046">
        <v>1</v>
      </c>
      <c r="Q3046">
        <v>9</v>
      </c>
      <c r="R3046">
        <v>3</v>
      </c>
      <c r="S3046">
        <v>2</v>
      </c>
      <c r="T3046">
        <v>2</v>
      </c>
      <c r="U3046">
        <v>2</v>
      </c>
      <c r="V3046">
        <f>COUNTIF(tbl_HRMaster[EmployeeID],tbl_HRMaster[[#This Row],[EmployeeID]])</f>
        <v>1</v>
      </c>
      <c r="W3046">
        <f>IFERROR(INDEX(tbl_EmployeeSurvey[EnvironmentSatisfaction],MATCH(tbl_HRMaster[[#This Row],[EmployeeID]],tbl_EmployeeSurvey[EmployeeID],0)),"Not Found")</f>
        <v>2</v>
      </c>
      <c r="X3046">
        <f>IFERROR(INDEX(tbl_EmployeeSurvey[JobSatisfaction],MATCH(tbl_HRMaster[[#This Row],[EmployeeID]],tbl_EmployeeSurvey[EmployeeID],0)),"Not Found")</f>
        <v>3</v>
      </c>
      <c r="Y3046" s="5">
        <f>IFERROR(INDEX(tbl_EmployeeSurvey[WorkLifeBalance],MATCH(tbl_HRMaster[[#This Row],[EmployeeID]],tbl_EmployeeSurvey[EmployeeID],0)),"Not Found")</f>
        <v>3</v>
      </c>
      <c r="Z3046" s="5">
        <f>IFERROR(VLOOKUP(tbl_HRMaster[[#This Row],[EmployeeID]],tbl_ManagerSurvey[[EmployeeID]:[PerformanceRating]],2,FALSE),"Not Found")</f>
        <v>4</v>
      </c>
      <c r="AA3046" s="5">
        <f>IFERROR(VLOOKUP(tbl_HRMaster[[#This Row],[EmployeeID]],tbl_ManagerSurvey[[EmployeeID]:[PerformanceRating]],3,FALSE),"Not Found")</f>
        <v>3</v>
      </c>
      <c r="AB3046" s="5" t="str">
        <f>IF(tbl_HRMaster[[#This Row],[Attrition]]="Yes","Left","Active")</f>
        <v>Active</v>
      </c>
      <c r="AC3046" s="5" t="str">
        <f>_xlfn.IFS(tbl_HRMaster[[#This Row],[Age]]&lt;25,"Under 25",tbl_HRMaster[[#This Row],[Age]]&lt;35,"25-34",tbl_HRMaster[[#This Row],[Age]]&lt;45,"35-44",tbl_HRMaster[[#This Row],[Age]]&lt;55,"45-54",TRUE,"Above 54")</f>
        <v>25-34</v>
      </c>
      <c r="AD3046" s="5" t="str">
        <f>_xlfn.IFS(
tbl_HRMaster[[#This Row],[YearsAtCompany]]&lt;2,"&lt; 2 Years",
tbl_HRMaster[[#This Row],[YearsAtCompany]]&lt;5,"2-4 Years",
tbl_HRMaster[[#This Row],[YearsAtCompany]]&lt;10,"5-9 Years",
TRUE,"10+ Years"
)</f>
        <v>2-4 Years</v>
      </c>
      <c r="AE3046" s="5">
        <f>IF(tbl_HRMaster[[#This Row],[Attrition]]="Yes",1,0)</f>
        <v>0</v>
      </c>
    </row>
    <row r="3047" spans="1:31" x14ac:dyDescent="0.25">
      <c r="A3047">
        <v>39</v>
      </c>
      <c r="B3047" t="s">
        <v>21</v>
      </c>
      <c r="C3047" t="s">
        <v>22</v>
      </c>
      <c r="D3047" t="s">
        <v>23</v>
      </c>
      <c r="E3047">
        <v>6</v>
      </c>
      <c r="F3047">
        <v>1</v>
      </c>
      <c r="G3047" t="s">
        <v>46</v>
      </c>
      <c r="H3047">
        <v>822</v>
      </c>
      <c r="I3047" t="s">
        <v>25</v>
      </c>
      <c r="J3047">
        <v>2</v>
      </c>
      <c r="K3047" t="s">
        <v>40</v>
      </c>
      <c r="L3047" t="s">
        <v>32</v>
      </c>
      <c r="M3047">
        <v>51750</v>
      </c>
      <c r="N3047">
        <v>4</v>
      </c>
      <c r="O3047">
        <v>17</v>
      </c>
      <c r="P3047">
        <v>1</v>
      </c>
      <c r="Q3047">
        <v>9</v>
      </c>
      <c r="R3047">
        <v>2</v>
      </c>
      <c r="S3047">
        <v>2</v>
      </c>
      <c r="T3047">
        <v>2</v>
      </c>
      <c r="U3047">
        <v>2</v>
      </c>
      <c r="V3047">
        <f>COUNTIF(tbl_HRMaster[EmployeeID],tbl_HRMaster[[#This Row],[EmployeeID]])</f>
        <v>1</v>
      </c>
      <c r="W3047">
        <f>IFERROR(INDEX(tbl_EmployeeSurvey[EnvironmentSatisfaction],MATCH(tbl_HRMaster[[#This Row],[EmployeeID]],tbl_EmployeeSurvey[EmployeeID],0)),"Not Found")</f>
        <v>2</v>
      </c>
      <c r="X3047">
        <f>IFERROR(INDEX(tbl_EmployeeSurvey[JobSatisfaction],MATCH(tbl_HRMaster[[#This Row],[EmployeeID]],tbl_EmployeeSurvey[EmployeeID],0)),"Not Found")</f>
        <v>2</v>
      </c>
      <c r="Y3047" s="5">
        <f>IFERROR(INDEX(tbl_EmployeeSurvey[WorkLifeBalance],MATCH(tbl_HRMaster[[#This Row],[EmployeeID]],tbl_EmployeeSurvey[EmployeeID],0)),"Not Found")</f>
        <v>3</v>
      </c>
      <c r="Z3047" s="5">
        <f>IFERROR(VLOOKUP(tbl_HRMaster[[#This Row],[EmployeeID]],tbl_ManagerSurvey[[EmployeeID]:[PerformanceRating]],2,FALSE),"Not Found")</f>
        <v>4</v>
      </c>
      <c r="AA3047" s="5">
        <f>IFERROR(VLOOKUP(tbl_HRMaster[[#This Row],[EmployeeID]],tbl_ManagerSurvey[[EmployeeID]:[PerformanceRating]],3,FALSE),"Not Found")</f>
        <v>3</v>
      </c>
      <c r="AB3047" s="5" t="str">
        <f>IF(tbl_HRMaster[[#This Row],[Attrition]]="Yes","Left","Active")</f>
        <v>Active</v>
      </c>
      <c r="AC3047" s="5" t="str">
        <f>_xlfn.IFS(tbl_HRMaster[[#This Row],[Age]]&lt;25,"Under 25",tbl_HRMaster[[#This Row],[Age]]&lt;35,"25-34",tbl_HRMaster[[#This Row],[Age]]&lt;45,"35-44",tbl_HRMaster[[#This Row],[Age]]&lt;55,"45-54",TRUE,"Above 54")</f>
        <v>35-44</v>
      </c>
      <c r="AD3047" s="5" t="str">
        <f>_xlfn.IFS(
tbl_HRMaster[[#This Row],[YearsAtCompany]]&lt;2,"&lt; 2 Years",
tbl_HRMaster[[#This Row],[YearsAtCompany]]&lt;5,"2-4 Years",
tbl_HRMaster[[#This Row],[YearsAtCompany]]&lt;10,"5-9 Years",
TRUE,"10+ Years"
)</f>
        <v>2-4 Years</v>
      </c>
      <c r="AE3047" s="5">
        <f>IF(tbl_HRMaster[[#This Row],[Attrition]]="Yes",1,0)</f>
        <v>0</v>
      </c>
    </row>
    <row r="3048" spans="1:31" x14ac:dyDescent="0.25">
      <c r="A3048">
        <v>39</v>
      </c>
      <c r="B3048" t="s">
        <v>21</v>
      </c>
      <c r="C3048" t="s">
        <v>22</v>
      </c>
      <c r="D3048" t="s">
        <v>23</v>
      </c>
      <c r="E3048">
        <v>6</v>
      </c>
      <c r="F3048">
        <v>1</v>
      </c>
      <c r="G3048" t="s">
        <v>46</v>
      </c>
      <c r="H3048">
        <v>2292</v>
      </c>
      <c r="I3048" t="s">
        <v>25</v>
      </c>
      <c r="J3048">
        <v>2</v>
      </c>
      <c r="K3048" t="s">
        <v>40</v>
      </c>
      <c r="L3048" t="s">
        <v>32</v>
      </c>
      <c r="M3048">
        <v>51750</v>
      </c>
      <c r="N3048">
        <v>4</v>
      </c>
      <c r="O3048">
        <v>17</v>
      </c>
      <c r="P3048">
        <v>1</v>
      </c>
      <c r="Q3048">
        <v>9</v>
      </c>
      <c r="R3048">
        <v>2</v>
      </c>
      <c r="S3048">
        <v>2</v>
      </c>
      <c r="T3048">
        <v>2</v>
      </c>
      <c r="U3048">
        <v>2</v>
      </c>
      <c r="V3048">
        <f>COUNTIF(tbl_HRMaster[EmployeeID],tbl_HRMaster[[#This Row],[EmployeeID]])</f>
        <v>1</v>
      </c>
      <c r="W3048">
        <f>IFERROR(INDEX(tbl_EmployeeSurvey[EnvironmentSatisfaction],MATCH(tbl_HRMaster[[#This Row],[EmployeeID]],tbl_EmployeeSurvey[EmployeeID],0)),"Not Found")</f>
        <v>2</v>
      </c>
      <c r="X3048">
        <f>IFERROR(INDEX(tbl_EmployeeSurvey[JobSatisfaction],MATCH(tbl_HRMaster[[#This Row],[EmployeeID]],tbl_EmployeeSurvey[EmployeeID],0)),"Not Found")</f>
        <v>2</v>
      </c>
      <c r="Y3048" s="5">
        <f>IFERROR(INDEX(tbl_EmployeeSurvey[WorkLifeBalance],MATCH(tbl_HRMaster[[#This Row],[EmployeeID]],tbl_EmployeeSurvey[EmployeeID],0)),"Not Found")</f>
        <v>3</v>
      </c>
      <c r="Z3048" s="5">
        <f>IFERROR(VLOOKUP(tbl_HRMaster[[#This Row],[EmployeeID]],tbl_ManagerSurvey[[EmployeeID]:[PerformanceRating]],2,FALSE),"Not Found")</f>
        <v>4</v>
      </c>
      <c r="AA3048" s="5">
        <f>IFERROR(VLOOKUP(tbl_HRMaster[[#This Row],[EmployeeID]],tbl_ManagerSurvey[[EmployeeID]:[PerformanceRating]],3,FALSE),"Not Found")</f>
        <v>3</v>
      </c>
      <c r="AB3048" s="5" t="str">
        <f>IF(tbl_HRMaster[[#This Row],[Attrition]]="Yes","Left","Active")</f>
        <v>Active</v>
      </c>
      <c r="AC3048" s="5" t="str">
        <f>_xlfn.IFS(tbl_HRMaster[[#This Row],[Age]]&lt;25,"Under 25",tbl_HRMaster[[#This Row],[Age]]&lt;35,"25-34",tbl_HRMaster[[#This Row],[Age]]&lt;45,"35-44",tbl_HRMaster[[#This Row],[Age]]&lt;55,"45-54",TRUE,"Above 54")</f>
        <v>35-44</v>
      </c>
      <c r="AD3048" s="5" t="str">
        <f>_xlfn.IFS(
tbl_HRMaster[[#This Row],[YearsAtCompany]]&lt;2,"&lt; 2 Years",
tbl_HRMaster[[#This Row],[YearsAtCompany]]&lt;5,"2-4 Years",
tbl_HRMaster[[#This Row],[YearsAtCompany]]&lt;10,"5-9 Years",
TRUE,"10+ Years"
)</f>
        <v>2-4 Years</v>
      </c>
      <c r="AE3048" s="5">
        <f>IF(tbl_HRMaster[[#This Row],[Attrition]]="Yes",1,0)</f>
        <v>0</v>
      </c>
    </row>
    <row r="3049" spans="1:31" x14ac:dyDescent="0.25">
      <c r="A3049">
        <v>39</v>
      </c>
      <c r="B3049" t="s">
        <v>21</v>
      </c>
      <c r="C3049" t="s">
        <v>22</v>
      </c>
      <c r="D3049" t="s">
        <v>23</v>
      </c>
      <c r="E3049">
        <v>6</v>
      </c>
      <c r="F3049">
        <v>1</v>
      </c>
      <c r="G3049" t="s">
        <v>46</v>
      </c>
      <c r="H3049">
        <v>3762</v>
      </c>
      <c r="I3049" t="s">
        <v>25</v>
      </c>
      <c r="J3049">
        <v>2</v>
      </c>
      <c r="K3049" t="s">
        <v>40</v>
      </c>
      <c r="L3049" t="s">
        <v>32</v>
      </c>
      <c r="M3049">
        <v>51750</v>
      </c>
      <c r="N3049">
        <v>4</v>
      </c>
      <c r="O3049">
        <v>17</v>
      </c>
      <c r="P3049">
        <v>1</v>
      </c>
      <c r="Q3049">
        <v>9</v>
      </c>
      <c r="R3049">
        <v>2</v>
      </c>
      <c r="S3049">
        <v>2</v>
      </c>
      <c r="T3049">
        <v>2</v>
      </c>
      <c r="U3049">
        <v>2</v>
      </c>
      <c r="V3049">
        <f>COUNTIF(tbl_HRMaster[EmployeeID],tbl_HRMaster[[#This Row],[EmployeeID]])</f>
        <v>1</v>
      </c>
      <c r="W3049">
        <f>IFERROR(INDEX(tbl_EmployeeSurvey[EnvironmentSatisfaction],MATCH(tbl_HRMaster[[#This Row],[EmployeeID]],tbl_EmployeeSurvey[EmployeeID],0)),"Not Found")</f>
        <v>2</v>
      </c>
      <c r="X3049">
        <f>IFERROR(INDEX(tbl_EmployeeSurvey[JobSatisfaction],MATCH(tbl_HRMaster[[#This Row],[EmployeeID]],tbl_EmployeeSurvey[EmployeeID],0)),"Not Found")</f>
        <v>2</v>
      </c>
      <c r="Y3049" s="5">
        <f>IFERROR(INDEX(tbl_EmployeeSurvey[WorkLifeBalance],MATCH(tbl_HRMaster[[#This Row],[EmployeeID]],tbl_EmployeeSurvey[EmployeeID],0)),"Not Found")</f>
        <v>3</v>
      </c>
      <c r="Z3049" s="5">
        <f>IFERROR(VLOOKUP(tbl_HRMaster[[#This Row],[EmployeeID]],tbl_ManagerSurvey[[EmployeeID]:[PerformanceRating]],2,FALSE),"Not Found")</f>
        <v>4</v>
      </c>
      <c r="AA3049" s="5">
        <f>IFERROR(VLOOKUP(tbl_HRMaster[[#This Row],[EmployeeID]],tbl_ManagerSurvey[[EmployeeID]:[PerformanceRating]],3,FALSE),"Not Found")</f>
        <v>3</v>
      </c>
      <c r="AB3049" s="5" t="str">
        <f>IF(tbl_HRMaster[[#This Row],[Attrition]]="Yes","Left","Active")</f>
        <v>Active</v>
      </c>
      <c r="AC3049" s="5" t="str">
        <f>_xlfn.IFS(tbl_HRMaster[[#This Row],[Age]]&lt;25,"Under 25",tbl_HRMaster[[#This Row],[Age]]&lt;35,"25-34",tbl_HRMaster[[#This Row],[Age]]&lt;45,"35-44",tbl_HRMaster[[#This Row],[Age]]&lt;55,"45-54",TRUE,"Above 54")</f>
        <v>35-44</v>
      </c>
      <c r="AD3049" s="5" t="str">
        <f>_xlfn.IFS(
tbl_HRMaster[[#This Row],[YearsAtCompany]]&lt;2,"&lt; 2 Years",
tbl_HRMaster[[#This Row],[YearsAtCompany]]&lt;5,"2-4 Years",
tbl_HRMaster[[#This Row],[YearsAtCompany]]&lt;10,"5-9 Years",
TRUE,"10+ Years"
)</f>
        <v>2-4 Years</v>
      </c>
      <c r="AE3049" s="5">
        <f>IF(tbl_HRMaster[[#This Row],[Attrition]]="Yes",1,0)</f>
        <v>0</v>
      </c>
    </row>
    <row r="3050" spans="1:31" x14ac:dyDescent="0.25">
      <c r="A3050">
        <v>34</v>
      </c>
      <c r="B3050" t="s">
        <v>21</v>
      </c>
      <c r="C3050" t="s">
        <v>22</v>
      </c>
      <c r="D3050" t="s">
        <v>30</v>
      </c>
      <c r="E3050">
        <v>2</v>
      </c>
      <c r="F3050">
        <v>2</v>
      </c>
      <c r="G3050" t="s">
        <v>24</v>
      </c>
      <c r="H3050">
        <v>860</v>
      </c>
      <c r="I3050" t="s">
        <v>34</v>
      </c>
      <c r="J3050">
        <v>2</v>
      </c>
      <c r="K3050" t="s">
        <v>31</v>
      </c>
      <c r="L3050" t="s">
        <v>27</v>
      </c>
      <c r="M3050">
        <v>65860</v>
      </c>
      <c r="N3050">
        <v>9</v>
      </c>
      <c r="O3050">
        <v>18</v>
      </c>
      <c r="P3050">
        <v>1</v>
      </c>
      <c r="Q3050">
        <v>9</v>
      </c>
      <c r="R3050">
        <v>3</v>
      </c>
      <c r="S3050">
        <v>2</v>
      </c>
      <c r="T3050">
        <v>2</v>
      </c>
      <c r="U3050">
        <v>1</v>
      </c>
      <c r="V3050">
        <f>COUNTIF(tbl_HRMaster[EmployeeID],tbl_HRMaster[[#This Row],[EmployeeID]])</f>
        <v>1</v>
      </c>
      <c r="W3050">
        <f>IFERROR(INDEX(tbl_EmployeeSurvey[EnvironmentSatisfaction],MATCH(tbl_HRMaster[[#This Row],[EmployeeID]],tbl_EmployeeSurvey[EmployeeID],0)),"Not Found")</f>
        <v>2</v>
      </c>
      <c r="X3050">
        <f>IFERROR(INDEX(tbl_EmployeeSurvey[JobSatisfaction],MATCH(tbl_HRMaster[[#This Row],[EmployeeID]],tbl_EmployeeSurvey[EmployeeID],0)),"Not Found")</f>
        <v>3</v>
      </c>
      <c r="Y3050" s="5">
        <f>IFERROR(INDEX(tbl_EmployeeSurvey[WorkLifeBalance],MATCH(tbl_HRMaster[[#This Row],[EmployeeID]],tbl_EmployeeSurvey[EmployeeID],0)),"Not Found")</f>
        <v>2</v>
      </c>
      <c r="Z3050" s="5">
        <f>IFERROR(VLOOKUP(tbl_HRMaster[[#This Row],[EmployeeID]],tbl_ManagerSurvey[[EmployeeID]:[PerformanceRating]],2,FALSE),"Not Found")</f>
        <v>3</v>
      </c>
      <c r="AA3050" s="5">
        <f>IFERROR(VLOOKUP(tbl_HRMaster[[#This Row],[EmployeeID]],tbl_ManagerSurvey[[EmployeeID]:[PerformanceRating]],3,FALSE),"Not Found")</f>
        <v>3</v>
      </c>
      <c r="AB3050" s="5" t="str">
        <f>IF(tbl_HRMaster[[#This Row],[Attrition]]="Yes","Left","Active")</f>
        <v>Active</v>
      </c>
      <c r="AC3050" s="5" t="str">
        <f>_xlfn.IFS(tbl_HRMaster[[#This Row],[Age]]&lt;25,"Under 25",tbl_HRMaster[[#This Row],[Age]]&lt;35,"25-34",tbl_HRMaster[[#This Row],[Age]]&lt;45,"35-44",tbl_HRMaster[[#This Row],[Age]]&lt;55,"45-54",TRUE,"Above 54")</f>
        <v>25-34</v>
      </c>
      <c r="AD3050" s="5" t="str">
        <f>_xlfn.IFS(
tbl_HRMaster[[#This Row],[YearsAtCompany]]&lt;2,"&lt; 2 Years",
tbl_HRMaster[[#This Row],[YearsAtCompany]]&lt;5,"2-4 Years",
tbl_HRMaster[[#This Row],[YearsAtCompany]]&lt;10,"5-9 Years",
TRUE,"10+ Years"
)</f>
        <v>2-4 Years</v>
      </c>
      <c r="AE3050" s="5">
        <f>IF(tbl_HRMaster[[#This Row],[Attrition]]="Yes",1,0)</f>
        <v>0</v>
      </c>
    </row>
    <row r="3051" spans="1:31" x14ac:dyDescent="0.25">
      <c r="A3051">
        <v>34</v>
      </c>
      <c r="B3051" t="s">
        <v>21</v>
      </c>
      <c r="C3051" t="s">
        <v>22</v>
      </c>
      <c r="D3051" t="s">
        <v>30</v>
      </c>
      <c r="E3051">
        <v>2</v>
      </c>
      <c r="F3051">
        <v>2</v>
      </c>
      <c r="G3051" t="s">
        <v>24</v>
      </c>
      <c r="H3051">
        <v>2330</v>
      </c>
      <c r="I3051" t="s">
        <v>34</v>
      </c>
      <c r="J3051">
        <v>2</v>
      </c>
      <c r="K3051" t="s">
        <v>31</v>
      </c>
      <c r="L3051" t="s">
        <v>27</v>
      </c>
      <c r="M3051">
        <v>65860</v>
      </c>
      <c r="N3051">
        <v>9</v>
      </c>
      <c r="O3051">
        <v>18</v>
      </c>
      <c r="P3051">
        <v>1</v>
      </c>
      <c r="Q3051">
        <v>9</v>
      </c>
      <c r="R3051">
        <v>3</v>
      </c>
      <c r="S3051">
        <v>2</v>
      </c>
      <c r="T3051">
        <v>2</v>
      </c>
      <c r="U3051">
        <v>1</v>
      </c>
      <c r="V3051">
        <f>COUNTIF(tbl_HRMaster[EmployeeID],tbl_HRMaster[[#This Row],[EmployeeID]])</f>
        <v>1</v>
      </c>
      <c r="W3051">
        <f>IFERROR(INDEX(tbl_EmployeeSurvey[EnvironmentSatisfaction],MATCH(tbl_HRMaster[[#This Row],[EmployeeID]],tbl_EmployeeSurvey[EmployeeID],0)),"Not Found")</f>
        <v>2</v>
      </c>
      <c r="X3051">
        <f>IFERROR(INDEX(tbl_EmployeeSurvey[JobSatisfaction],MATCH(tbl_HRMaster[[#This Row],[EmployeeID]],tbl_EmployeeSurvey[EmployeeID],0)),"Not Found")</f>
        <v>4</v>
      </c>
      <c r="Y3051" s="5">
        <f>IFERROR(INDEX(tbl_EmployeeSurvey[WorkLifeBalance],MATCH(tbl_HRMaster[[#This Row],[EmployeeID]],tbl_EmployeeSurvey[EmployeeID],0)),"Not Found")</f>
        <v>2</v>
      </c>
      <c r="Z3051" s="5">
        <f>IFERROR(VLOOKUP(tbl_HRMaster[[#This Row],[EmployeeID]],tbl_ManagerSurvey[[EmployeeID]:[PerformanceRating]],2,FALSE),"Not Found")</f>
        <v>3</v>
      </c>
      <c r="AA3051" s="5">
        <f>IFERROR(VLOOKUP(tbl_HRMaster[[#This Row],[EmployeeID]],tbl_ManagerSurvey[[EmployeeID]:[PerformanceRating]],3,FALSE),"Not Found")</f>
        <v>3</v>
      </c>
      <c r="AB3051" s="5" t="str">
        <f>IF(tbl_HRMaster[[#This Row],[Attrition]]="Yes","Left","Active")</f>
        <v>Active</v>
      </c>
      <c r="AC3051" s="5" t="str">
        <f>_xlfn.IFS(tbl_HRMaster[[#This Row],[Age]]&lt;25,"Under 25",tbl_HRMaster[[#This Row],[Age]]&lt;35,"25-34",tbl_HRMaster[[#This Row],[Age]]&lt;45,"35-44",tbl_HRMaster[[#This Row],[Age]]&lt;55,"45-54",TRUE,"Above 54")</f>
        <v>25-34</v>
      </c>
      <c r="AD3051" s="5" t="str">
        <f>_xlfn.IFS(
tbl_HRMaster[[#This Row],[YearsAtCompany]]&lt;2,"&lt; 2 Years",
tbl_HRMaster[[#This Row],[YearsAtCompany]]&lt;5,"2-4 Years",
tbl_HRMaster[[#This Row],[YearsAtCompany]]&lt;10,"5-9 Years",
TRUE,"10+ Years"
)</f>
        <v>2-4 Years</v>
      </c>
      <c r="AE3051" s="5">
        <f>IF(tbl_HRMaster[[#This Row],[Attrition]]="Yes",1,0)</f>
        <v>0</v>
      </c>
    </row>
    <row r="3052" spans="1:31" x14ac:dyDescent="0.25">
      <c r="A3052">
        <v>34</v>
      </c>
      <c r="B3052" t="s">
        <v>21</v>
      </c>
      <c r="C3052" t="s">
        <v>22</v>
      </c>
      <c r="D3052" t="s">
        <v>30</v>
      </c>
      <c r="E3052">
        <v>2</v>
      </c>
      <c r="F3052">
        <v>2</v>
      </c>
      <c r="G3052" t="s">
        <v>24</v>
      </c>
      <c r="H3052">
        <v>3800</v>
      </c>
      <c r="I3052" t="s">
        <v>34</v>
      </c>
      <c r="J3052">
        <v>2</v>
      </c>
      <c r="K3052" t="s">
        <v>31</v>
      </c>
      <c r="L3052" t="s">
        <v>27</v>
      </c>
      <c r="M3052">
        <v>65860</v>
      </c>
      <c r="N3052">
        <v>9</v>
      </c>
      <c r="O3052">
        <v>18</v>
      </c>
      <c r="P3052">
        <v>1</v>
      </c>
      <c r="Q3052">
        <v>9</v>
      </c>
      <c r="R3052">
        <v>3</v>
      </c>
      <c r="S3052">
        <v>2</v>
      </c>
      <c r="T3052">
        <v>2</v>
      </c>
      <c r="U3052">
        <v>1</v>
      </c>
      <c r="V3052">
        <f>COUNTIF(tbl_HRMaster[EmployeeID],tbl_HRMaster[[#This Row],[EmployeeID]])</f>
        <v>1</v>
      </c>
      <c r="W3052">
        <f>IFERROR(INDEX(tbl_EmployeeSurvey[EnvironmentSatisfaction],MATCH(tbl_HRMaster[[#This Row],[EmployeeID]],tbl_EmployeeSurvey[EmployeeID],0)),"Not Found")</f>
        <v>2</v>
      </c>
      <c r="X3052">
        <f>IFERROR(INDEX(tbl_EmployeeSurvey[JobSatisfaction],MATCH(tbl_HRMaster[[#This Row],[EmployeeID]],tbl_EmployeeSurvey[EmployeeID],0)),"Not Found")</f>
        <v>4</v>
      </c>
      <c r="Y3052" s="5">
        <f>IFERROR(INDEX(tbl_EmployeeSurvey[WorkLifeBalance],MATCH(tbl_HRMaster[[#This Row],[EmployeeID]],tbl_EmployeeSurvey[EmployeeID],0)),"Not Found")</f>
        <v>2</v>
      </c>
      <c r="Z3052" s="5">
        <f>IFERROR(VLOOKUP(tbl_HRMaster[[#This Row],[EmployeeID]],tbl_ManagerSurvey[[EmployeeID]:[PerformanceRating]],2,FALSE),"Not Found")</f>
        <v>3</v>
      </c>
      <c r="AA3052" s="5">
        <f>IFERROR(VLOOKUP(tbl_HRMaster[[#This Row],[EmployeeID]],tbl_ManagerSurvey[[EmployeeID]:[PerformanceRating]],3,FALSE),"Not Found")</f>
        <v>3</v>
      </c>
      <c r="AB3052" s="5" t="str">
        <f>IF(tbl_HRMaster[[#This Row],[Attrition]]="Yes","Left","Active")</f>
        <v>Active</v>
      </c>
      <c r="AC3052" s="5" t="str">
        <f>_xlfn.IFS(tbl_HRMaster[[#This Row],[Age]]&lt;25,"Under 25",tbl_HRMaster[[#This Row],[Age]]&lt;35,"25-34",tbl_HRMaster[[#This Row],[Age]]&lt;45,"35-44",tbl_HRMaster[[#This Row],[Age]]&lt;55,"45-54",TRUE,"Above 54")</f>
        <v>25-34</v>
      </c>
      <c r="AD3052" s="5" t="str">
        <f>_xlfn.IFS(
tbl_HRMaster[[#This Row],[YearsAtCompany]]&lt;2,"&lt; 2 Years",
tbl_HRMaster[[#This Row],[YearsAtCompany]]&lt;5,"2-4 Years",
tbl_HRMaster[[#This Row],[YearsAtCompany]]&lt;10,"5-9 Years",
TRUE,"10+ Years"
)</f>
        <v>2-4 Years</v>
      </c>
      <c r="AE3052" s="5">
        <f>IF(tbl_HRMaster[[#This Row],[Attrition]]="Yes",1,0)</f>
        <v>0</v>
      </c>
    </row>
    <row r="3053" spans="1:31" x14ac:dyDescent="0.25">
      <c r="A3053">
        <v>60</v>
      </c>
      <c r="B3053" t="s">
        <v>21</v>
      </c>
      <c r="C3053" t="s">
        <v>22</v>
      </c>
      <c r="D3053" t="s">
        <v>30</v>
      </c>
      <c r="E3053">
        <v>8</v>
      </c>
      <c r="F3053">
        <v>2</v>
      </c>
      <c r="G3053" t="s">
        <v>24</v>
      </c>
      <c r="H3053">
        <v>279</v>
      </c>
      <c r="I3053" t="s">
        <v>25</v>
      </c>
      <c r="J3053">
        <v>5</v>
      </c>
      <c r="K3053" t="s">
        <v>40</v>
      </c>
      <c r="L3053" t="s">
        <v>32</v>
      </c>
      <c r="M3053">
        <v>53290</v>
      </c>
      <c r="N3053">
        <v>8</v>
      </c>
      <c r="O3053">
        <v>20</v>
      </c>
      <c r="P3053">
        <v>0</v>
      </c>
      <c r="Q3053">
        <v>10</v>
      </c>
      <c r="R3053">
        <v>3</v>
      </c>
      <c r="S3053">
        <v>2</v>
      </c>
      <c r="T3053">
        <v>2</v>
      </c>
      <c r="U3053">
        <v>2</v>
      </c>
      <c r="V3053">
        <f>COUNTIF(tbl_HRMaster[EmployeeID],tbl_HRMaster[[#This Row],[EmployeeID]])</f>
        <v>1</v>
      </c>
      <c r="W3053">
        <f>IFERROR(INDEX(tbl_EmployeeSurvey[EnvironmentSatisfaction],MATCH(tbl_HRMaster[[#This Row],[EmployeeID]],tbl_EmployeeSurvey[EmployeeID],0)),"Not Found")</f>
        <v>1</v>
      </c>
      <c r="X3053">
        <f>IFERROR(INDEX(tbl_EmployeeSurvey[JobSatisfaction],MATCH(tbl_HRMaster[[#This Row],[EmployeeID]],tbl_EmployeeSurvey[EmployeeID],0)),"Not Found")</f>
        <v>1</v>
      </c>
      <c r="Y3053" s="5">
        <f>IFERROR(INDEX(tbl_EmployeeSurvey[WorkLifeBalance],MATCH(tbl_HRMaster[[#This Row],[EmployeeID]],tbl_EmployeeSurvey[EmployeeID],0)),"Not Found")</f>
        <v>3</v>
      </c>
      <c r="Z3053" s="5">
        <f>IFERROR(VLOOKUP(tbl_HRMaster[[#This Row],[EmployeeID]],tbl_ManagerSurvey[[EmployeeID]:[PerformanceRating]],2,FALSE),"Not Found")</f>
        <v>4</v>
      </c>
      <c r="AA3053" s="5">
        <f>IFERROR(VLOOKUP(tbl_HRMaster[[#This Row],[EmployeeID]],tbl_ManagerSurvey[[EmployeeID]:[PerformanceRating]],3,FALSE),"Not Found")</f>
        <v>4</v>
      </c>
      <c r="AB3053" s="5" t="str">
        <f>IF(tbl_HRMaster[[#This Row],[Attrition]]="Yes","Left","Active")</f>
        <v>Active</v>
      </c>
      <c r="AC3053" s="5" t="str">
        <f>_xlfn.IFS(tbl_HRMaster[[#This Row],[Age]]&lt;25,"Under 25",tbl_HRMaster[[#This Row],[Age]]&lt;35,"25-34",tbl_HRMaster[[#This Row],[Age]]&lt;45,"35-44",tbl_HRMaster[[#This Row],[Age]]&lt;55,"45-54",TRUE,"Above 54")</f>
        <v>Above 54</v>
      </c>
      <c r="AD3053" s="5" t="str">
        <f>_xlfn.IFS(
tbl_HRMaster[[#This Row],[YearsAtCompany]]&lt;2,"&lt; 2 Years",
tbl_HRMaster[[#This Row],[YearsAtCompany]]&lt;5,"2-4 Years",
tbl_HRMaster[[#This Row],[YearsAtCompany]]&lt;10,"5-9 Years",
TRUE,"10+ Years"
)</f>
        <v>2-4 Years</v>
      </c>
      <c r="AE3053" s="5">
        <f>IF(tbl_HRMaster[[#This Row],[Attrition]]="Yes",1,0)</f>
        <v>0</v>
      </c>
    </row>
    <row r="3054" spans="1:31" x14ac:dyDescent="0.25">
      <c r="A3054">
        <v>60</v>
      </c>
      <c r="B3054" t="s">
        <v>21</v>
      </c>
      <c r="C3054" t="s">
        <v>22</v>
      </c>
      <c r="D3054" t="s">
        <v>30</v>
      </c>
      <c r="E3054">
        <v>8</v>
      </c>
      <c r="F3054">
        <v>2</v>
      </c>
      <c r="G3054" t="s">
        <v>24</v>
      </c>
      <c r="H3054">
        <v>1749</v>
      </c>
      <c r="I3054" t="s">
        <v>25</v>
      </c>
      <c r="J3054">
        <v>5</v>
      </c>
      <c r="K3054" t="s">
        <v>40</v>
      </c>
      <c r="L3054" t="s">
        <v>32</v>
      </c>
      <c r="M3054">
        <v>53290</v>
      </c>
      <c r="N3054">
        <v>8</v>
      </c>
      <c r="O3054">
        <v>20</v>
      </c>
      <c r="P3054">
        <v>0</v>
      </c>
      <c r="Q3054">
        <v>10</v>
      </c>
      <c r="R3054">
        <v>3</v>
      </c>
      <c r="S3054">
        <v>2</v>
      </c>
      <c r="T3054">
        <v>2</v>
      </c>
      <c r="U3054">
        <v>2</v>
      </c>
      <c r="V3054">
        <f>COUNTIF(tbl_HRMaster[EmployeeID],tbl_HRMaster[[#This Row],[EmployeeID]])</f>
        <v>1</v>
      </c>
      <c r="W3054">
        <f>IFERROR(INDEX(tbl_EmployeeSurvey[EnvironmentSatisfaction],MATCH(tbl_HRMaster[[#This Row],[EmployeeID]],tbl_EmployeeSurvey[EmployeeID],0)),"Not Found")</f>
        <v>1</v>
      </c>
      <c r="X3054">
        <f>IFERROR(INDEX(tbl_EmployeeSurvey[JobSatisfaction],MATCH(tbl_HRMaster[[#This Row],[EmployeeID]],tbl_EmployeeSurvey[EmployeeID],0)),"Not Found")</f>
        <v>1</v>
      </c>
      <c r="Y3054" s="5">
        <f>IFERROR(INDEX(tbl_EmployeeSurvey[WorkLifeBalance],MATCH(tbl_HRMaster[[#This Row],[EmployeeID]],tbl_EmployeeSurvey[EmployeeID],0)),"Not Found")</f>
        <v>3</v>
      </c>
      <c r="Z3054" s="5">
        <f>IFERROR(VLOOKUP(tbl_HRMaster[[#This Row],[EmployeeID]],tbl_ManagerSurvey[[EmployeeID]:[PerformanceRating]],2,FALSE),"Not Found")</f>
        <v>4</v>
      </c>
      <c r="AA3054" s="5">
        <f>IFERROR(VLOOKUP(tbl_HRMaster[[#This Row],[EmployeeID]],tbl_ManagerSurvey[[EmployeeID]:[PerformanceRating]],3,FALSE),"Not Found")</f>
        <v>4</v>
      </c>
      <c r="AB3054" s="5" t="str">
        <f>IF(tbl_HRMaster[[#This Row],[Attrition]]="Yes","Left","Active")</f>
        <v>Active</v>
      </c>
      <c r="AC3054" s="5" t="str">
        <f>_xlfn.IFS(tbl_HRMaster[[#This Row],[Age]]&lt;25,"Under 25",tbl_HRMaster[[#This Row],[Age]]&lt;35,"25-34",tbl_HRMaster[[#This Row],[Age]]&lt;45,"35-44",tbl_HRMaster[[#This Row],[Age]]&lt;55,"45-54",TRUE,"Above 54")</f>
        <v>Above 54</v>
      </c>
      <c r="AD3054" s="5" t="str">
        <f>_xlfn.IFS(
tbl_HRMaster[[#This Row],[YearsAtCompany]]&lt;2,"&lt; 2 Years",
tbl_HRMaster[[#This Row],[YearsAtCompany]]&lt;5,"2-4 Years",
tbl_HRMaster[[#This Row],[YearsAtCompany]]&lt;10,"5-9 Years",
TRUE,"10+ Years"
)</f>
        <v>2-4 Years</v>
      </c>
      <c r="AE3054" s="5">
        <f>IF(tbl_HRMaster[[#This Row],[Attrition]]="Yes",1,0)</f>
        <v>0</v>
      </c>
    </row>
    <row r="3055" spans="1:31" x14ac:dyDescent="0.25">
      <c r="A3055">
        <v>60</v>
      </c>
      <c r="B3055" t="s">
        <v>21</v>
      </c>
      <c r="C3055" t="s">
        <v>22</v>
      </c>
      <c r="D3055" t="s">
        <v>30</v>
      </c>
      <c r="E3055">
        <v>8</v>
      </c>
      <c r="F3055">
        <v>2</v>
      </c>
      <c r="G3055" t="s">
        <v>24</v>
      </c>
      <c r="H3055">
        <v>3219</v>
      </c>
      <c r="I3055" t="s">
        <v>25</v>
      </c>
      <c r="J3055">
        <v>5</v>
      </c>
      <c r="K3055" t="s">
        <v>40</v>
      </c>
      <c r="L3055" t="s">
        <v>32</v>
      </c>
      <c r="M3055">
        <v>53290</v>
      </c>
      <c r="N3055">
        <v>8</v>
      </c>
      <c r="O3055">
        <v>20</v>
      </c>
      <c r="P3055">
        <v>0</v>
      </c>
      <c r="Q3055">
        <v>10</v>
      </c>
      <c r="R3055">
        <v>3</v>
      </c>
      <c r="S3055">
        <v>2</v>
      </c>
      <c r="T3055">
        <v>2</v>
      </c>
      <c r="U3055">
        <v>2</v>
      </c>
      <c r="V3055">
        <f>COUNTIF(tbl_HRMaster[EmployeeID],tbl_HRMaster[[#This Row],[EmployeeID]])</f>
        <v>1</v>
      </c>
      <c r="W3055">
        <f>IFERROR(INDEX(tbl_EmployeeSurvey[EnvironmentSatisfaction],MATCH(tbl_HRMaster[[#This Row],[EmployeeID]],tbl_EmployeeSurvey[EmployeeID],0)),"Not Found")</f>
        <v>1</v>
      </c>
      <c r="X3055">
        <f>IFERROR(INDEX(tbl_EmployeeSurvey[JobSatisfaction],MATCH(tbl_HRMaster[[#This Row],[EmployeeID]],tbl_EmployeeSurvey[EmployeeID],0)),"Not Found")</f>
        <v>1</v>
      </c>
      <c r="Y3055" s="5">
        <f>IFERROR(INDEX(tbl_EmployeeSurvey[WorkLifeBalance],MATCH(tbl_HRMaster[[#This Row],[EmployeeID]],tbl_EmployeeSurvey[EmployeeID],0)),"Not Found")</f>
        <v>3</v>
      </c>
      <c r="Z3055" s="5">
        <f>IFERROR(VLOOKUP(tbl_HRMaster[[#This Row],[EmployeeID]],tbl_ManagerSurvey[[EmployeeID]:[PerformanceRating]],2,FALSE),"Not Found")</f>
        <v>4</v>
      </c>
      <c r="AA3055" s="5">
        <f>IFERROR(VLOOKUP(tbl_HRMaster[[#This Row],[EmployeeID]],tbl_ManagerSurvey[[EmployeeID]:[PerformanceRating]],3,FALSE),"Not Found")</f>
        <v>4</v>
      </c>
      <c r="AB3055" s="5" t="str">
        <f>IF(tbl_HRMaster[[#This Row],[Attrition]]="Yes","Left","Active")</f>
        <v>Active</v>
      </c>
      <c r="AC3055" s="5" t="str">
        <f>_xlfn.IFS(tbl_HRMaster[[#This Row],[Age]]&lt;25,"Under 25",tbl_HRMaster[[#This Row],[Age]]&lt;35,"25-34",tbl_HRMaster[[#This Row],[Age]]&lt;45,"35-44",tbl_HRMaster[[#This Row],[Age]]&lt;55,"45-54",TRUE,"Above 54")</f>
        <v>Above 54</v>
      </c>
      <c r="AD3055" s="5" t="str">
        <f>_xlfn.IFS(
tbl_HRMaster[[#This Row],[YearsAtCompany]]&lt;2,"&lt; 2 Years",
tbl_HRMaster[[#This Row],[YearsAtCompany]]&lt;5,"2-4 Years",
tbl_HRMaster[[#This Row],[YearsAtCompany]]&lt;10,"5-9 Years",
TRUE,"10+ Years"
)</f>
        <v>2-4 Years</v>
      </c>
      <c r="AE3055" s="5">
        <f>IF(tbl_HRMaster[[#This Row],[Attrition]]="Yes",1,0)</f>
        <v>0</v>
      </c>
    </row>
    <row r="3056" spans="1:31" x14ac:dyDescent="0.25">
      <c r="A3056">
        <v>35</v>
      </c>
      <c r="B3056" t="s">
        <v>21</v>
      </c>
      <c r="C3056" t="s">
        <v>29</v>
      </c>
      <c r="D3056" t="s">
        <v>30</v>
      </c>
      <c r="E3056">
        <v>6</v>
      </c>
      <c r="F3056">
        <v>4</v>
      </c>
      <c r="G3056" t="s">
        <v>38</v>
      </c>
      <c r="H3056">
        <v>745</v>
      </c>
      <c r="I3056" t="s">
        <v>25</v>
      </c>
      <c r="J3056">
        <v>2</v>
      </c>
      <c r="K3056" t="s">
        <v>39</v>
      </c>
      <c r="L3056" t="s">
        <v>32</v>
      </c>
      <c r="M3056">
        <v>61420</v>
      </c>
      <c r="N3056">
        <v>2</v>
      </c>
      <c r="O3056">
        <v>15</v>
      </c>
      <c r="P3056">
        <v>1</v>
      </c>
      <c r="Q3056">
        <v>10</v>
      </c>
      <c r="R3056">
        <v>2</v>
      </c>
      <c r="S3056">
        <v>2</v>
      </c>
      <c r="T3056">
        <v>2</v>
      </c>
      <c r="U3056">
        <v>2</v>
      </c>
      <c r="V3056">
        <f>COUNTIF(tbl_HRMaster[EmployeeID],tbl_HRMaster[[#This Row],[EmployeeID]])</f>
        <v>1</v>
      </c>
      <c r="W3056">
        <f>IFERROR(INDEX(tbl_EmployeeSurvey[EnvironmentSatisfaction],MATCH(tbl_HRMaster[[#This Row],[EmployeeID]],tbl_EmployeeSurvey[EmployeeID],0)),"Not Found")</f>
        <v>3</v>
      </c>
      <c r="X3056">
        <f>IFERROR(INDEX(tbl_EmployeeSurvey[JobSatisfaction],MATCH(tbl_HRMaster[[#This Row],[EmployeeID]],tbl_EmployeeSurvey[EmployeeID],0)),"Not Found")</f>
        <v>4</v>
      </c>
      <c r="Y3056" s="5">
        <f>IFERROR(INDEX(tbl_EmployeeSurvey[WorkLifeBalance],MATCH(tbl_HRMaster[[#This Row],[EmployeeID]],tbl_EmployeeSurvey[EmployeeID],0)),"Not Found")</f>
        <v>3</v>
      </c>
      <c r="Z3056" s="5">
        <f>IFERROR(VLOOKUP(tbl_HRMaster[[#This Row],[EmployeeID]],tbl_ManagerSurvey[[EmployeeID]:[PerformanceRating]],2,FALSE),"Not Found")</f>
        <v>3</v>
      </c>
      <c r="AA3056" s="5">
        <f>IFERROR(VLOOKUP(tbl_HRMaster[[#This Row],[EmployeeID]],tbl_ManagerSurvey[[EmployeeID]:[PerformanceRating]],3,FALSE),"Not Found")</f>
        <v>3</v>
      </c>
      <c r="AB3056" s="5" t="str">
        <f>IF(tbl_HRMaster[[#This Row],[Attrition]]="Yes","Left","Active")</f>
        <v>Active</v>
      </c>
      <c r="AC3056" s="5" t="str">
        <f>_xlfn.IFS(tbl_HRMaster[[#This Row],[Age]]&lt;25,"Under 25",tbl_HRMaster[[#This Row],[Age]]&lt;35,"25-34",tbl_HRMaster[[#This Row],[Age]]&lt;45,"35-44",tbl_HRMaster[[#This Row],[Age]]&lt;55,"45-54",TRUE,"Above 54")</f>
        <v>35-44</v>
      </c>
      <c r="AD3056" s="5" t="str">
        <f>_xlfn.IFS(
tbl_HRMaster[[#This Row],[YearsAtCompany]]&lt;2,"&lt; 2 Years",
tbl_HRMaster[[#This Row],[YearsAtCompany]]&lt;5,"2-4 Years",
tbl_HRMaster[[#This Row],[YearsAtCompany]]&lt;10,"5-9 Years",
TRUE,"10+ Years"
)</f>
        <v>2-4 Years</v>
      </c>
      <c r="AE3056" s="5">
        <f>IF(tbl_HRMaster[[#This Row],[Attrition]]="Yes",1,0)</f>
        <v>0</v>
      </c>
    </row>
    <row r="3057" spans="1:31" x14ac:dyDescent="0.25">
      <c r="A3057">
        <v>35</v>
      </c>
      <c r="B3057" t="s">
        <v>21</v>
      </c>
      <c r="C3057" t="s">
        <v>29</v>
      </c>
      <c r="D3057" t="s">
        <v>30</v>
      </c>
      <c r="E3057">
        <v>6</v>
      </c>
      <c r="F3057">
        <v>4</v>
      </c>
      <c r="G3057" t="s">
        <v>38</v>
      </c>
      <c r="H3057">
        <v>2215</v>
      </c>
      <c r="I3057" t="s">
        <v>25</v>
      </c>
      <c r="J3057">
        <v>2</v>
      </c>
      <c r="K3057" t="s">
        <v>39</v>
      </c>
      <c r="L3057" t="s">
        <v>32</v>
      </c>
      <c r="M3057">
        <v>61420</v>
      </c>
      <c r="N3057">
        <v>2</v>
      </c>
      <c r="O3057">
        <v>15</v>
      </c>
      <c r="P3057">
        <v>1</v>
      </c>
      <c r="Q3057">
        <v>10</v>
      </c>
      <c r="R3057">
        <v>2</v>
      </c>
      <c r="S3057">
        <v>2</v>
      </c>
      <c r="T3057">
        <v>2</v>
      </c>
      <c r="U3057">
        <v>2</v>
      </c>
      <c r="V3057">
        <f>COUNTIF(tbl_HRMaster[EmployeeID],tbl_HRMaster[[#This Row],[EmployeeID]])</f>
        <v>1</v>
      </c>
      <c r="W3057">
        <f>IFERROR(INDEX(tbl_EmployeeSurvey[EnvironmentSatisfaction],MATCH(tbl_HRMaster[[#This Row],[EmployeeID]],tbl_EmployeeSurvey[EmployeeID],0)),"Not Found")</f>
        <v>3</v>
      </c>
      <c r="X3057">
        <f>IFERROR(INDEX(tbl_EmployeeSurvey[JobSatisfaction],MATCH(tbl_HRMaster[[#This Row],[EmployeeID]],tbl_EmployeeSurvey[EmployeeID],0)),"Not Found")</f>
        <v>4</v>
      </c>
      <c r="Y3057" s="5">
        <f>IFERROR(INDEX(tbl_EmployeeSurvey[WorkLifeBalance],MATCH(tbl_HRMaster[[#This Row],[EmployeeID]],tbl_EmployeeSurvey[EmployeeID],0)),"Not Found")</f>
        <v>3</v>
      </c>
      <c r="Z3057" s="5">
        <f>IFERROR(VLOOKUP(tbl_HRMaster[[#This Row],[EmployeeID]],tbl_ManagerSurvey[[EmployeeID]:[PerformanceRating]],2,FALSE),"Not Found")</f>
        <v>3</v>
      </c>
      <c r="AA3057" s="5">
        <f>IFERROR(VLOOKUP(tbl_HRMaster[[#This Row],[EmployeeID]],tbl_ManagerSurvey[[EmployeeID]:[PerformanceRating]],3,FALSE),"Not Found")</f>
        <v>3</v>
      </c>
      <c r="AB3057" s="5" t="str">
        <f>IF(tbl_HRMaster[[#This Row],[Attrition]]="Yes","Left","Active")</f>
        <v>Active</v>
      </c>
      <c r="AC3057" s="5" t="str">
        <f>_xlfn.IFS(tbl_HRMaster[[#This Row],[Age]]&lt;25,"Under 25",tbl_HRMaster[[#This Row],[Age]]&lt;35,"25-34",tbl_HRMaster[[#This Row],[Age]]&lt;45,"35-44",tbl_HRMaster[[#This Row],[Age]]&lt;55,"45-54",TRUE,"Above 54")</f>
        <v>35-44</v>
      </c>
      <c r="AD3057" s="5" t="str">
        <f>_xlfn.IFS(
tbl_HRMaster[[#This Row],[YearsAtCompany]]&lt;2,"&lt; 2 Years",
tbl_HRMaster[[#This Row],[YearsAtCompany]]&lt;5,"2-4 Years",
tbl_HRMaster[[#This Row],[YearsAtCompany]]&lt;10,"5-9 Years",
TRUE,"10+ Years"
)</f>
        <v>2-4 Years</v>
      </c>
      <c r="AE3057" s="5">
        <f>IF(tbl_HRMaster[[#This Row],[Attrition]]="Yes",1,0)</f>
        <v>0</v>
      </c>
    </row>
    <row r="3058" spans="1:31" x14ac:dyDescent="0.25">
      <c r="A3058">
        <v>35</v>
      </c>
      <c r="B3058" t="s">
        <v>21</v>
      </c>
      <c r="C3058" t="s">
        <v>29</v>
      </c>
      <c r="D3058" t="s">
        <v>30</v>
      </c>
      <c r="E3058">
        <v>6</v>
      </c>
      <c r="F3058">
        <v>4</v>
      </c>
      <c r="G3058" t="s">
        <v>38</v>
      </c>
      <c r="H3058">
        <v>3685</v>
      </c>
      <c r="I3058" t="s">
        <v>25</v>
      </c>
      <c r="J3058">
        <v>2</v>
      </c>
      <c r="K3058" t="s">
        <v>39</v>
      </c>
      <c r="L3058" t="s">
        <v>32</v>
      </c>
      <c r="M3058">
        <v>61420</v>
      </c>
      <c r="N3058">
        <v>2</v>
      </c>
      <c r="O3058">
        <v>15</v>
      </c>
      <c r="P3058">
        <v>1</v>
      </c>
      <c r="Q3058">
        <v>10</v>
      </c>
      <c r="R3058">
        <v>2</v>
      </c>
      <c r="S3058">
        <v>2</v>
      </c>
      <c r="T3058">
        <v>2</v>
      </c>
      <c r="U3058">
        <v>2</v>
      </c>
      <c r="V3058">
        <f>COUNTIF(tbl_HRMaster[EmployeeID],tbl_HRMaster[[#This Row],[EmployeeID]])</f>
        <v>1</v>
      </c>
      <c r="W3058">
        <f>IFERROR(INDEX(tbl_EmployeeSurvey[EnvironmentSatisfaction],MATCH(tbl_HRMaster[[#This Row],[EmployeeID]],tbl_EmployeeSurvey[EmployeeID],0)),"Not Found")</f>
        <v>3</v>
      </c>
      <c r="X3058">
        <f>IFERROR(INDEX(tbl_EmployeeSurvey[JobSatisfaction],MATCH(tbl_HRMaster[[#This Row],[EmployeeID]],tbl_EmployeeSurvey[EmployeeID],0)),"Not Found")</f>
        <v>4</v>
      </c>
      <c r="Y3058" s="5">
        <f>IFERROR(INDEX(tbl_EmployeeSurvey[WorkLifeBalance],MATCH(tbl_HRMaster[[#This Row],[EmployeeID]],tbl_EmployeeSurvey[EmployeeID],0)),"Not Found")</f>
        <v>3</v>
      </c>
      <c r="Z3058" s="5">
        <f>IFERROR(VLOOKUP(tbl_HRMaster[[#This Row],[EmployeeID]],tbl_ManagerSurvey[[EmployeeID]:[PerformanceRating]],2,FALSE),"Not Found")</f>
        <v>3</v>
      </c>
      <c r="AA3058" s="5">
        <f>IFERROR(VLOOKUP(tbl_HRMaster[[#This Row],[EmployeeID]],tbl_ManagerSurvey[[EmployeeID]:[PerformanceRating]],3,FALSE),"Not Found")</f>
        <v>3</v>
      </c>
      <c r="AB3058" s="5" t="str">
        <f>IF(tbl_HRMaster[[#This Row],[Attrition]]="Yes","Left","Active")</f>
        <v>Active</v>
      </c>
      <c r="AC3058" s="5" t="str">
        <f>_xlfn.IFS(tbl_HRMaster[[#This Row],[Age]]&lt;25,"Under 25",tbl_HRMaster[[#This Row],[Age]]&lt;35,"25-34",tbl_HRMaster[[#This Row],[Age]]&lt;45,"35-44",tbl_HRMaster[[#This Row],[Age]]&lt;55,"45-54",TRUE,"Above 54")</f>
        <v>35-44</v>
      </c>
      <c r="AD3058" s="5" t="str">
        <f>_xlfn.IFS(
tbl_HRMaster[[#This Row],[YearsAtCompany]]&lt;2,"&lt; 2 Years",
tbl_HRMaster[[#This Row],[YearsAtCompany]]&lt;5,"2-4 Years",
tbl_HRMaster[[#This Row],[YearsAtCompany]]&lt;10,"5-9 Years",
TRUE,"10+ Years"
)</f>
        <v>2-4 Years</v>
      </c>
      <c r="AE3058" s="5">
        <f>IF(tbl_HRMaster[[#This Row],[Attrition]]="Yes",1,0)</f>
        <v>0</v>
      </c>
    </row>
    <row r="3059" spans="1:31" x14ac:dyDescent="0.25">
      <c r="A3059">
        <v>44</v>
      </c>
      <c r="B3059" t="s">
        <v>21</v>
      </c>
      <c r="C3059" t="s">
        <v>22</v>
      </c>
      <c r="D3059" t="s">
        <v>23</v>
      </c>
      <c r="E3059">
        <v>1</v>
      </c>
      <c r="F3059">
        <v>2</v>
      </c>
      <c r="G3059" t="s">
        <v>38</v>
      </c>
      <c r="H3059">
        <v>1095</v>
      </c>
      <c r="I3059" t="s">
        <v>34</v>
      </c>
      <c r="J3059">
        <v>4</v>
      </c>
      <c r="K3059" t="s">
        <v>44</v>
      </c>
      <c r="L3059" t="s">
        <v>27</v>
      </c>
      <c r="M3059">
        <v>187110</v>
      </c>
      <c r="N3059">
        <v>2</v>
      </c>
      <c r="O3059">
        <v>12</v>
      </c>
      <c r="P3059">
        <v>1</v>
      </c>
      <c r="Q3059">
        <v>10</v>
      </c>
      <c r="R3059">
        <v>0</v>
      </c>
      <c r="S3059">
        <v>2</v>
      </c>
      <c r="T3059">
        <v>2</v>
      </c>
      <c r="U3059">
        <v>2</v>
      </c>
      <c r="V3059">
        <f>COUNTIF(tbl_HRMaster[EmployeeID],tbl_HRMaster[[#This Row],[EmployeeID]])</f>
        <v>1</v>
      </c>
      <c r="W3059">
        <f>IFERROR(INDEX(tbl_EmployeeSurvey[EnvironmentSatisfaction],MATCH(tbl_HRMaster[[#This Row],[EmployeeID]],tbl_EmployeeSurvey[EmployeeID],0)),"Not Found")</f>
        <v>2</v>
      </c>
      <c r="X3059">
        <f>IFERROR(INDEX(tbl_EmployeeSurvey[JobSatisfaction],MATCH(tbl_HRMaster[[#This Row],[EmployeeID]],tbl_EmployeeSurvey[EmployeeID],0)),"Not Found")</f>
        <v>1</v>
      </c>
      <c r="Y3059" s="5">
        <f>IFERROR(INDEX(tbl_EmployeeSurvey[WorkLifeBalance],MATCH(tbl_HRMaster[[#This Row],[EmployeeID]],tbl_EmployeeSurvey[EmployeeID],0)),"Not Found")</f>
        <v>3</v>
      </c>
      <c r="Z3059" s="5">
        <f>IFERROR(VLOOKUP(tbl_HRMaster[[#This Row],[EmployeeID]],tbl_ManagerSurvey[[EmployeeID]:[PerformanceRating]],2,FALSE),"Not Found")</f>
        <v>3</v>
      </c>
      <c r="AA3059" s="5">
        <f>IFERROR(VLOOKUP(tbl_HRMaster[[#This Row],[EmployeeID]],tbl_ManagerSurvey[[EmployeeID]:[PerformanceRating]],3,FALSE),"Not Found")</f>
        <v>3</v>
      </c>
      <c r="AB3059" s="5" t="str">
        <f>IF(tbl_HRMaster[[#This Row],[Attrition]]="Yes","Left","Active")</f>
        <v>Active</v>
      </c>
      <c r="AC3059" s="5" t="str">
        <f>_xlfn.IFS(tbl_HRMaster[[#This Row],[Age]]&lt;25,"Under 25",tbl_HRMaster[[#This Row],[Age]]&lt;35,"25-34",tbl_HRMaster[[#This Row],[Age]]&lt;45,"35-44",tbl_HRMaster[[#This Row],[Age]]&lt;55,"45-54",TRUE,"Above 54")</f>
        <v>35-44</v>
      </c>
      <c r="AD3059" s="5" t="str">
        <f>_xlfn.IFS(
tbl_HRMaster[[#This Row],[YearsAtCompany]]&lt;2,"&lt; 2 Years",
tbl_HRMaster[[#This Row],[YearsAtCompany]]&lt;5,"2-4 Years",
tbl_HRMaster[[#This Row],[YearsAtCompany]]&lt;10,"5-9 Years",
TRUE,"10+ Years"
)</f>
        <v>2-4 Years</v>
      </c>
      <c r="AE3059" s="5">
        <f>IF(tbl_HRMaster[[#This Row],[Attrition]]="Yes",1,0)</f>
        <v>0</v>
      </c>
    </row>
    <row r="3060" spans="1:31" x14ac:dyDescent="0.25">
      <c r="A3060">
        <v>44</v>
      </c>
      <c r="B3060" t="s">
        <v>21</v>
      </c>
      <c r="C3060" t="s">
        <v>22</v>
      </c>
      <c r="D3060" t="s">
        <v>23</v>
      </c>
      <c r="E3060">
        <v>1</v>
      </c>
      <c r="F3060">
        <v>2</v>
      </c>
      <c r="G3060" t="s">
        <v>38</v>
      </c>
      <c r="H3060">
        <v>2565</v>
      </c>
      <c r="I3060" t="s">
        <v>34</v>
      </c>
      <c r="J3060">
        <v>4</v>
      </c>
      <c r="K3060" t="s">
        <v>44</v>
      </c>
      <c r="L3060" t="s">
        <v>27</v>
      </c>
      <c r="M3060">
        <v>187110</v>
      </c>
      <c r="N3060">
        <v>2</v>
      </c>
      <c r="O3060">
        <v>12</v>
      </c>
      <c r="P3060">
        <v>1</v>
      </c>
      <c r="Q3060">
        <v>10</v>
      </c>
      <c r="R3060">
        <v>0</v>
      </c>
      <c r="S3060">
        <v>2</v>
      </c>
      <c r="T3060">
        <v>2</v>
      </c>
      <c r="U3060">
        <v>2</v>
      </c>
      <c r="V3060">
        <f>COUNTIF(tbl_HRMaster[EmployeeID],tbl_HRMaster[[#This Row],[EmployeeID]])</f>
        <v>1</v>
      </c>
      <c r="W3060">
        <f>IFERROR(INDEX(tbl_EmployeeSurvey[EnvironmentSatisfaction],MATCH(tbl_HRMaster[[#This Row],[EmployeeID]],tbl_EmployeeSurvey[EmployeeID],0)),"Not Found")</f>
        <v>2</v>
      </c>
      <c r="X3060">
        <f>IFERROR(INDEX(tbl_EmployeeSurvey[JobSatisfaction],MATCH(tbl_HRMaster[[#This Row],[EmployeeID]],tbl_EmployeeSurvey[EmployeeID],0)),"Not Found")</f>
        <v>1</v>
      </c>
      <c r="Y3060" s="5">
        <f>IFERROR(INDEX(tbl_EmployeeSurvey[WorkLifeBalance],MATCH(tbl_HRMaster[[#This Row],[EmployeeID]],tbl_EmployeeSurvey[EmployeeID],0)),"Not Found")</f>
        <v>3</v>
      </c>
      <c r="Z3060" s="5">
        <f>IFERROR(VLOOKUP(tbl_HRMaster[[#This Row],[EmployeeID]],tbl_ManagerSurvey[[EmployeeID]:[PerformanceRating]],2,FALSE),"Not Found")</f>
        <v>3</v>
      </c>
      <c r="AA3060" s="5">
        <f>IFERROR(VLOOKUP(tbl_HRMaster[[#This Row],[EmployeeID]],tbl_ManagerSurvey[[EmployeeID]:[PerformanceRating]],3,FALSE),"Not Found")</f>
        <v>3</v>
      </c>
      <c r="AB3060" s="5" t="str">
        <f>IF(tbl_HRMaster[[#This Row],[Attrition]]="Yes","Left","Active")</f>
        <v>Active</v>
      </c>
      <c r="AC3060" s="5" t="str">
        <f>_xlfn.IFS(tbl_HRMaster[[#This Row],[Age]]&lt;25,"Under 25",tbl_HRMaster[[#This Row],[Age]]&lt;35,"25-34",tbl_HRMaster[[#This Row],[Age]]&lt;45,"35-44",tbl_HRMaster[[#This Row],[Age]]&lt;55,"45-54",TRUE,"Above 54")</f>
        <v>35-44</v>
      </c>
      <c r="AD3060" s="5" t="str">
        <f>_xlfn.IFS(
tbl_HRMaster[[#This Row],[YearsAtCompany]]&lt;2,"&lt; 2 Years",
tbl_HRMaster[[#This Row],[YearsAtCompany]]&lt;5,"2-4 Years",
tbl_HRMaster[[#This Row],[YearsAtCompany]]&lt;10,"5-9 Years",
TRUE,"10+ Years"
)</f>
        <v>2-4 Years</v>
      </c>
      <c r="AE3060" s="5">
        <f>IF(tbl_HRMaster[[#This Row],[Attrition]]="Yes",1,0)</f>
        <v>0</v>
      </c>
    </row>
    <row r="3061" spans="1:31" x14ac:dyDescent="0.25">
      <c r="A3061">
        <v>44</v>
      </c>
      <c r="B3061" t="s">
        <v>21</v>
      </c>
      <c r="C3061" t="s">
        <v>22</v>
      </c>
      <c r="D3061" t="s">
        <v>23</v>
      </c>
      <c r="E3061">
        <v>1</v>
      </c>
      <c r="F3061">
        <v>2</v>
      </c>
      <c r="G3061" t="s">
        <v>38</v>
      </c>
      <c r="H3061">
        <v>4035</v>
      </c>
      <c r="I3061" t="s">
        <v>34</v>
      </c>
      <c r="J3061">
        <v>4</v>
      </c>
      <c r="K3061" t="s">
        <v>44</v>
      </c>
      <c r="L3061" t="s">
        <v>27</v>
      </c>
      <c r="M3061">
        <v>187110</v>
      </c>
      <c r="N3061">
        <v>2</v>
      </c>
      <c r="O3061">
        <v>12</v>
      </c>
      <c r="P3061">
        <v>1</v>
      </c>
      <c r="Q3061">
        <v>10</v>
      </c>
      <c r="R3061">
        <v>0</v>
      </c>
      <c r="S3061">
        <v>2</v>
      </c>
      <c r="T3061">
        <v>2</v>
      </c>
      <c r="U3061">
        <v>2</v>
      </c>
      <c r="V3061">
        <f>COUNTIF(tbl_HRMaster[EmployeeID],tbl_HRMaster[[#This Row],[EmployeeID]])</f>
        <v>1</v>
      </c>
      <c r="W3061">
        <f>IFERROR(INDEX(tbl_EmployeeSurvey[EnvironmentSatisfaction],MATCH(tbl_HRMaster[[#This Row],[EmployeeID]],tbl_EmployeeSurvey[EmployeeID],0)),"Not Found")</f>
        <v>2</v>
      </c>
      <c r="X3061">
        <f>IFERROR(INDEX(tbl_EmployeeSurvey[JobSatisfaction],MATCH(tbl_HRMaster[[#This Row],[EmployeeID]],tbl_EmployeeSurvey[EmployeeID],0)),"Not Found")</f>
        <v>1</v>
      </c>
      <c r="Y3061" s="5">
        <f>IFERROR(INDEX(tbl_EmployeeSurvey[WorkLifeBalance],MATCH(tbl_HRMaster[[#This Row],[EmployeeID]],tbl_EmployeeSurvey[EmployeeID],0)),"Not Found")</f>
        <v>3</v>
      </c>
      <c r="Z3061" s="5">
        <f>IFERROR(VLOOKUP(tbl_HRMaster[[#This Row],[EmployeeID]],tbl_ManagerSurvey[[EmployeeID]:[PerformanceRating]],2,FALSE),"Not Found")</f>
        <v>3</v>
      </c>
      <c r="AA3061" s="5">
        <f>IFERROR(VLOOKUP(tbl_HRMaster[[#This Row],[EmployeeID]],tbl_ManagerSurvey[[EmployeeID]:[PerformanceRating]],3,FALSE),"Not Found")</f>
        <v>3</v>
      </c>
      <c r="AB3061" s="5" t="str">
        <f>IF(tbl_HRMaster[[#This Row],[Attrition]]="Yes","Left","Active")</f>
        <v>Active</v>
      </c>
      <c r="AC3061" s="5" t="str">
        <f>_xlfn.IFS(tbl_HRMaster[[#This Row],[Age]]&lt;25,"Under 25",tbl_HRMaster[[#This Row],[Age]]&lt;35,"25-34",tbl_HRMaster[[#This Row],[Age]]&lt;45,"35-44",tbl_HRMaster[[#This Row],[Age]]&lt;55,"45-54",TRUE,"Above 54")</f>
        <v>35-44</v>
      </c>
      <c r="AD3061" s="5" t="str">
        <f>_xlfn.IFS(
tbl_HRMaster[[#This Row],[YearsAtCompany]]&lt;2,"&lt; 2 Years",
tbl_HRMaster[[#This Row],[YearsAtCompany]]&lt;5,"2-4 Years",
tbl_HRMaster[[#This Row],[YearsAtCompany]]&lt;10,"5-9 Years",
TRUE,"10+ Years"
)</f>
        <v>2-4 Years</v>
      </c>
      <c r="AE3061" s="5">
        <f>IF(tbl_HRMaster[[#This Row],[Attrition]]="Yes",1,0)</f>
        <v>0</v>
      </c>
    </row>
    <row r="3062" spans="1:31" x14ac:dyDescent="0.25">
      <c r="A3062">
        <v>48</v>
      </c>
      <c r="B3062" t="s">
        <v>21</v>
      </c>
      <c r="C3062" t="s">
        <v>22</v>
      </c>
      <c r="D3062" t="s">
        <v>30</v>
      </c>
      <c r="E3062">
        <v>16</v>
      </c>
      <c r="F3062">
        <v>3</v>
      </c>
      <c r="G3062" t="s">
        <v>46</v>
      </c>
      <c r="H3062">
        <v>263</v>
      </c>
      <c r="I3062" t="s">
        <v>34</v>
      </c>
      <c r="J3062">
        <v>1</v>
      </c>
      <c r="K3062" t="s">
        <v>35</v>
      </c>
      <c r="L3062" t="s">
        <v>27</v>
      </c>
      <c r="M3062">
        <v>97240</v>
      </c>
      <c r="N3062">
        <v>3</v>
      </c>
      <c r="O3062">
        <v>13</v>
      </c>
      <c r="P3062">
        <v>0</v>
      </c>
      <c r="Q3062">
        <v>12</v>
      </c>
      <c r="R3062">
        <v>2</v>
      </c>
      <c r="S3062">
        <v>2</v>
      </c>
      <c r="T3062">
        <v>2</v>
      </c>
      <c r="U3062">
        <v>2</v>
      </c>
      <c r="V3062">
        <f>COUNTIF(tbl_HRMaster[EmployeeID],tbl_HRMaster[[#This Row],[EmployeeID]])</f>
        <v>1</v>
      </c>
      <c r="W3062">
        <f>IFERROR(INDEX(tbl_EmployeeSurvey[EnvironmentSatisfaction],MATCH(tbl_HRMaster[[#This Row],[EmployeeID]],tbl_EmployeeSurvey[EmployeeID],0)),"Not Found")</f>
        <v>2</v>
      </c>
      <c r="X3062">
        <f>IFERROR(INDEX(tbl_EmployeeSurvey[JobSatisfaction],MATCH(tbl_HRMaster[[#This Row],[EmployeeID]],tbl_EmployeeSurvey[EmployeeID],0)),"Not Found")</f>
        <v>2</v>
      </c>
      <c r="Y3062" s="5">
        <f>IFERROR(INDEX(tbl_EmployeeSurvey[WorkLifeBalance],MATCH(tbl_HRMaster[[#This Row],[EmployeeID]],tbl_EmployeeSurvey[EmployeeID],0)),"Not Found")</f>
        <v>3</v>
      </c>
      <c r="Z3062" s="5">
        <f>IFERROR(VLOOKUP(tbl_HRMaster[[#This Row],[EmployeeID]],tbl_ManagerSurvey[[EmployeeID]:[PerformanceRating]],2,FALSE),"Not Found")</f>
        <v>4</v>
      </c>
      <c r="AA3062" s="5">
        <f>IFERROR(VLOOKUP(tbl_HRMaster[[#This Row],[EmployeeID]],tbl_ManagerSurvey[[EmployeeID]:[PerformanceRating]],3,FALSE),"Not Found")</f>
        <v>3</v>
      </c>
      <c r="AB3062" s="5" t="str">
        <f>IF(tbl_HRMaster[[#This Row],[Attrition]]="Yes","Left","Active")</f>
        <v>Active</v>
      </c>
      <c r="AC3062" s="5" t="str">
        <f>_xlfn.IFS(tbl_HRMaster[[#This Row],[Age]]&lt;25,"Under 25",tbl_HRMaster[[#This Row],[Age]]&lt;35,"25-34",tbl_HRMaster[[#This Row],[Age]]&lt;45,"35-44",tbl_HRMaster[[#This Row],[Age]]&lt;55,"45-54",TRUE,"Above 54")</f>
        <v>45-54</v>
      </c>
      <c r="AD3062" s="5" t="str">
        <f>_xlfn.IFS(
tbl_HRMaster[[#This Row],[YearsAtCompany]]&lt;2,"&lt; 2 Years",
tbl_HRMaster[[#This Row],[YearsAtCompany]]&lt;5,"2-4 Years",
tbl_HRMaster[[#This Row],[YearsAtCompany]]&lt;10,"5-9 Years",
TRUE,"10+ Years"
)</f>
        <v>2-4 Years</v>
      </c>
      <c r="AE3062" s="5">
        <f>IF(tbl_HRMaster[[#This Row],[Attrition]]="Yes",1,0)</f>
        <v>0</v>
      </c>
    </row>
    <row r="3063" spans="1:31" x14ac:dyDescent="0.25">
      <c r="A3063">
        <v>48</v>
      </c>
      <c r="B3063" t="s">
        <v>21</v>
      </c>
      <c r="C3063" t="s">
        <v>22</v>
      </c>
      <c r="D3063" t="s">
        <v>30</v>
      </c>
      <c r="E3063">
        <v>16</v>
      </c>
      <c r="F3063">
        <v>3</v>
      </c>
      <c r="G3063" t="s">
        <v>46</v>
      </c>
      <c r="H3063">
        <v>1733</v>
      </c>
      <c r="I3063" t="s">
        <v>34</v>
      </c>
      <c r="J3063">
        <v>1</v>
      </c>
      <c r="K3063" t="s">
        <v>35</v>
      </c>
      <c r="L3063" t="s">
        <v>27</v>
      </c>
      <c r="M3063">
        <v>97240</v>
      </c>
      <c r="N3063">
        <v>3</v>
      </c>
      <c r="O3063">
        <v>13</v>
      </c>
      <c r="P3063">
        <v>0</v>
      </c>
      <c r="Q3063">
        <v>12</v>
      </c>
      <c r="R3063">
        <v>2</v>
      </c>
      <c r="S3063">
        <v>2</v>
      </c>
      <c r="T3063">
        <v>2</v>
      </c>
      <c r="U3063">
        <v>2</v>
      </c>
      <c r="V3063">
        <f>COUNTIF(tbl_HRMaster[EmployeeID],tbl_HRMaster[[#This Row],[EmployeeID]])</f>
        <v>1</v>
      </c>
      <c r="W3063">
        <f>IFERROR(INDEX(tbl_EmployeeSurvey[EnvironmentSatisfaction],MATCH(tbl_HRMaster[[#This Row],[EmployeeID]],tbl_EmployeeSurvey[EmployeeID],0)),"Not Found")</f>
        <v>2</v>
      </c>
      <c r="X3063">
        <f>IFERROR(INDEX(tbl_EmployeeSurvey[JobSatisfaction],MATCH(tbl_HRMaster[[#This Row],[EmployeeID]],tbl_EmployeeSurvey[EmployeeID],0)),"Not Found")</f>
        <v>2</v>
      </c>
      <c r="Y3063" s="5">
        <f>IFERROR(INDEX(tbl_EmployeeSurvey[WorkLifeBalance],MATCH(tbl_HRMaster[[#This Row],[EmployeeID]],tbl_EmployeeSurvey[EmployeeID],0)),"Not Found")</f>
        <v>3</v>
      </c>
      <c r="Z3063" s="5">
        <f>IFERROR(VLOOKUP(tbl_HRMaster[[#This Row],[EmployeeID]],tbl_ManagerSurvey[[EmployeeID]:[PerformanceRating]],2,FALSE),"Not Found")</f>
        <v>4</v>
      </c>
      <c r="AA3063" s="5">
        <f>IFERROR(VLOOKUP(tbl_HRMaster[[#This Row],[EmployeeID]],tbl_ManagerSurvey[[EmployeeID]:[PerformanceRating]],3,FALSE),"Not Found")</f>
        <v>3</v>
      </c>
      <c r="AB3063" s="5" t="str">
        <f>IF(tbl_HRMaster[[#This Row],[Attrition]]="Yes","Left","Active")</f>
        <v>Active</v>
      </c>
      <c r="AC3063" s="5" t="str">
        <f>_xlfn.IFS(tbl_HRMaster[[#This Row],[Age]]&lt;25,"Under 25",tbl_HRMaster[[#This Row],[Age]]&lt;35,"25-34",tbl_HRMaster[[#This Row],[Age]]&lt;45,"35-44",tbl_HRMaster[[#This Row],[Age]]&lt;55,"45-54",TRUE,"Above 54")</f>
        <v>45-54</v>
      </c>
      <c r="AD3063" s="5" t="str">
        <f>_xlfn.IFS(
tbl_HRMaster[[#This Row],[YearsAtCompany]]&lt;2,"&lt; 2 Years",
tbl_HRMaster[[#This Row],[YearsAtCompany]]&lt;5,"2-4 Years",
tbl_HRMaster[[#This Row],[YearsAtCompany]]&lt;10,"5-9 Years",
TRUE,"10+ Years"
)</f>
        <v>2-4 Years</v>
      </c>
      <c r="AE3063" s="5">
        <f>IF(tbl_HRMaster[[#This Row],[Attrition]]="Yes",1,0)</f>
        <v>0</v>
      </c>
    </row>
    <row r="3064" spans="1:31" x14ac:dyDescent="0.25">
      <c r="A3064">
        <v>48</v>
      </c>
      <c r="B3064" t="s">
        <v>21</v>
      </c>
      <c r="C3064" t="s">
        <v>22</v>
      </c>
      <c r="D3064" t="s">
        <v>30</v>
      </c>
      <c r="E3064">
        <v>16</v>
      </c>
      <c r="F3064">
        <v>3</v>
      </c>
      <c r="G3064" t="s">
        <v>46</v>
      </c>
      <c r="H3064">
        <v>3203</v>
      </c>
      <c r="I3064" t="s">
        <v>34</v>
      </c>
      <c r="J3064">
        <v>1</v>
      </c>
      <c r="K3064" t="s">
        <v>35</v>
      </c>
      <c r="L3064" t="s">
        <v>27</v>
      </c>
      <c r="M3064">
        <v>97240</v>
      </c>
      <c r="N3064">
        <v>3</v>
      </c>
      <c r="O3064">
        <v>13</v>
      </c>
      <c r="P3064">
        <v>0</v>
      </c>
      <c r="Q3064">
        <v>12</v>
      </c>
      <c r="R3064">
        <v>2</v>
      </c>
      <c r="S3064">
        <v>2</v>
      </c>
      <c r="T3064">
        <v>2</v>
      </c>
      <c r="U3064">
        <v>2</v>
      </c>
      <c r="V3064">
        <f>COUNTIF(tbl_HRMaster[EmployeeID],tbl_HRMaster[[#This Row],[EmployeeID]])</f>
        <v>1</v>
      </c>
      <c r="W3064">
        <f>IFERROR(INDEX(tbl_EmployeeSurvey[EnvironmentSatisfaction],MATCH(tbl_HRMaster[[#This Row],[EmployeeID]],tbl_EmployeeSurvey[EmployeeID],0)),"Not Found")</f>
        <v>2</v>
      </c>
      <c r="X3064">
        <f>IFERROR(INDEX(tbl_EmployeeSurvey[JobSatisfaction],MATCH(tbl_HRMaster[[#This Row],[EmployeeID]],tbl_EmployeeSurvey[EmployeeID],0)),"Not Found")</f>
        <v>2</v>
      </c>
      <c r="Y3064" s="5">
        <f>IFERROR(INDEX(tbl_EmployeeSurvey[WorkLifeBalance],MATCH(tbl_HRMaster[[#This Row],[EmployeeID]],tbl_EmployeeSurvey[EmployeeID],0)),"Not Found")</f>
        <v>3</v>
      </c>
      <c r="Z3064" s="5">
        <f>IFERROR(VLOOKUP(tbl_HRMaster[[#This Row],[EmployeeID]],tbl_ManagerSurvey[[EmployeeID]:[PerformanceRating]],2,FALSE),"Not Found")</f>
        <v>4</v>
      </c>
      <c r="AA3064" s="5">
        <f>IFERROR(VLOOKUP(tbl_HRMaster[[#This Row],[EmployeeID]],tbl_ManagerSurvey[[EmployeeID]:[PerformanceRating]],3,FALSE),"Not Found")</f>
        <v>3</v>
      </c>
      <c r="AB3064" s="5" t="str">
        <f>IF(tbl_HRMaster[[#This Row],[Attrition]]="Yes","Left","Active")</f>
        <v>Active</v>
      </c>
      <c r="AC3064" s="5" t="str">
        <f>_xlfn.IFS(tbl_HRMaster[[#This Row],[Age]]&lt;25,"Under 25",tbl_HRMaster[[#This Row],[Age]]&lt;35,"25-34",tbl_HRMaster[[#This Row],[Age]]&lt;45,"35-44",tbl_HRMaster[[#This Row],[Age]]&lt;55,"45-54",TRUE,"Above 54")</f>
        <v>45-54</v>
      </c>
      <c r="AD3064" s="5" t="str">
        <f>_xlfn.IFS(
tbl_HRMaster[[#This Row],[YearsAtCompany]]&lt;2,"&lt; 2 Years",
tbl_HRMaster[[#This Row],[YearsAtCompany]]&lt;5,"2-4 Years",
tbl_HRMaster[[#This Row],[YearsAtCompany]]&lt;10,"5-9 Years",
TRUE,"10+ Years"
)</f>
        <v>2-4 Years</v>
      </c>
      <c r="AE3064" s="5">
        <f>IF(tbl_HRMaster[[#This Row],[Attrition]]="Yes",1,0)</f>
        <v>0</v>
      </c>
    </row>
    <row r="3065" spans="1:31" x14ac:dyDescent="0.25">
      <c r="A3065">
        <v>48</v>
      </c>
      <c r="B3065" t="s">
        <v>21</v>
      </c>
      <c r="C3065" t="s">
        <v>22</v>
      </c>
      <c r="D3065" t="s">
        <v>30</v>
      </c>
      <c r="E3065">
        <v>24</v>
      </c>
      <c r="F3065">
        <v>3</v>
      </c>
      <c r="G3065" t="s">
        <v>46</v>
      </c>
      <c r="H3065">
        <v>781</v>
      </c>
      <c r="I3065" t="s">
        <v>34</v>
      </c>
      <c r="J3065">
        <v>2</v>
      </c>
      <c r="K3065" t="s">
        <v>31</v>
      </c>
      <c r="L3065" t="s">
        <v>41</v>
      </c>
      <c r="M3065">
        <v>16010</v>
      </c>
      <c r="N3065">
        <v>4</v>
      </c>
      <c r="O3065">
        <v>12</v>
      </c>
      <c r="P3065">
        <v>0</v>
      </c>
      <c r="Q3065">
        <v>15</v>
      </c>
      <c r="R3065">
        <v>3</v>
      </c>
      <c r="S3065">
        <v>2</v>
      </c>
      <c r="T3065">
        <v>2</v>
      </c>
      <c r="U3065">
        <v>2</v>
      </c>
      <c r="V3065">
        <f>COUNTIF(tbl_HRMaster[EmployeeID],tbl_HRMaster[[#This Row],[EmployeeID]])</f>
        <v>1</v>
      </c>
      <c r="W3065">
        <f>IFERROR(INDEX(tbl_EmployeeSurvey[EnvironmentSatisfaction],MATCH(tbl_HRMaster[[#This Row],[EmployeeID]],tbl_EmployeeSurvey[EmployeeID],0)),"Not Found")</f>
        <v>3</v>
      </c>
      <c r="X3065">
        <f>IFERROR(INDEX(tbl_EmployeeSurvey[JobSatisfaction],MATCH(tbl_HRMaster[[#This Row],[EmployeeID]],tbl_EmployeeSurvey[EmployeeID],0)),"Not Found")</f>
        <v>1</v>
      </c>
      <c r="Y3065" s="5">
        <f>IFERROR(INDEX(tbl_EmployeeSurvey[WorkLifeBalance],MATCH(tbl_HRMaster[[#This Row],[EmployeeID]],tbl_EmployeeSurvey[EmployeeID],0)),"Not Found")</f>
        <v>3</v>
      </c>
      <c r="Z3065" s="5">
        <f>IFERROR(VLOOKUP(tbl_HRMaster[[#This Row],[EmployeeID]],tbl_ManagerSurvey[[EmployeeID]:[PerformanceRating]],2,FALSE),"Not Found")</f>
        <v>3</v>
      </c>
      <c r="AA3065" s="5">
        <f>IFERROR(VLOOKUP(tbl_HRMaster[[#This Row],[EmployeeID]],tbl_ManagerSurvey[[EmployeeID]:[PerformanceRating]],3,FALSE),"Not Found")</f>
        <v>3</v>
      </c>
      <c r="AB3065" s="5" t="str">
        <f>IF(tbl_HRMaster[[#This Row],[Attrition]]="Yes","Left","Active")</f>
        <v>Active</v>
      </c>
      <c r="AC3065" s="5" t="str">
        <f>_xlfn.IFS(tbl_HRMaster[[#This Row],[Age]]&lt;25,"Under 25",tbl_HRMaster[[#This Row],[Age]]&lt;35,"25-34",tbl_HRMaster[[#This Row],[Age]]&lt;45,"35-44",tbl_HRMaster[[#This Row],[Age]]&lt;55,"45-54",TRUE,"Above 54")</f>
        <v>45-54</v>
      </c>
      <c r="AD3065" s="5" t="str">
        <f>_xlfn.IFS(
tbl_HRMaster[[#This Row],[YearsAtCompany]]&lt;2,"&lt; 2 Years",
tbl_HRMaster[[#This Row],[YearsAtCompany]]&lt;5,"2-4 Years",
tbl_HRMaster[[#This Row],[YearsAtCompany]]&lt;10,"5-9 Years",
TRUE,"10+ Years"
)</f>
        <v>2-4 Years</v>
      </c>
      <c r="AE3065" s="5">
        <f>IF(tbl_HRMaster[[#This Row],[Attrition]]="Yes",1,0)</f>
        <v>0</v>
      </c>
    </row>
    <row r="3066" spans="1:31" x14ac:dyDescent="0.25">
      <c r="A3066">
        <v>48</v>
      </c>
      <c r="B3066" t="s">
        <v>21</v>
      </c>
      <c r="C3066" t="s">
        <v>22</v>
      </c>
      <c r="D3066" t="s">
        <v>30</v>
      </c>
      <c r="E3066">
        <v>24</v>
      </c>
      <c r="F3066">
        <v>3</v>
      </c>
      <c r="G3066" t="s">
        <v>46</v>
      </c>
      <c r="H3066">
        <v>2251</v>
      </c>
      <c r="I3066" t="s">
        <v>34</v>
      </c>
      <c r="J3066">
        <v>2</v>
      </c>
      <c r="K3066" t="s">
        <v>31</v>
      </c>
      <c r="L3066" t="s">
        <v>41</v>
      </c>
      <c r="M3066">
        <v>16010</v>
      </c>
      <c r="N3066">
        <v>4</v>
      </c>
      <c r="O3066">
        <v>12</v>
      </c>
      <c r="P3066">
        <v>0</v>
      </c>
      <c r="Q3066">
        <v>15</v>
      </c>
      <c r="R3066">
        <v>3</v>
      </c>
      <c r="S3066">
        <v>2</v>
      </c>
      <c r="T3066">
        <v>2</v>
      </c>
      <c r="U3066">
        <v>2</v>
      </c>
      <c r="V3066">
        <f>COUNTIF(tbl_HRMaster[EmployeeID],tbl_HRMaster[[#This Row],[EmployeeID]])</f>
        <v>1</v>
      </c>
      <c r="W3066">
        <f>IFERROR(INDEX(tbl_EmployeeSurvey[EnvironmentSatisfaction],MATCH(tbl_HRMaster[[#This Row],[EmployeeID]],tbl_EmployeeSurvey[EmployeeID],0)),"Not Found")</f>
        <v>3</v>
      </c>
      <c r="X3066">
        <f>IFERROR(INDEX(tbl_EmployeeSurvey[JobSatisfaction],MATCH(tbl_HRMaster[[#This Row],[EmployeeID]],tbl_EmployeeSurvey[EmployeeID],0)),"Not Found")</f>
        <v>1</v>
      </c>
      <c r="Y3066" s="5">
        <f>IFERROR(INDEX(tbl_EmployeeSurvey[WorkLifeBalance],MATCH(tbl_HRMaster[[#This Row],[EmployeeID]],tbl_EmployeeSurvey[EmployeeID],0)),"Not Found")</f>
        <v>3</v>
      </c>
      <c r="Z3066" s="5">
        <f>IFERROR(VLOOKUP(tbl_HRMaster[[#This Row],[EmployeeID]],tbl_ManagerSurvey[[EmployeeID]:[PerformanceRating]],2,FALSE),"Not Found")</f>
        <v>3</v>
      </c>
      <c r="AA3066" s="5">
        <f>IFERROR(VLOOKUP(tbl_HRMaster[[#This Row],[EmployeeID]],tbl_ManagerSurvey[[EmployeeID]:[PerformanceRating]],3,FALSE),"Not Found")</f>
        <v>3</v>
      </c>
      <c r="AB3066" s="5" t="str">
        <f>IF(tbl_HRMaster[[#This Row],[Attrition]]="Yes","Left","Active")</f>
        <v>Active</v>
      </c>
      <c r="AC3066" s="5" t="str">
        <f>_xlfn.IFS(tbl_HRMaster[[#This Row],[Age]]&lt;25,"Under 25",tbl_HRMaster[[#This Row],[Age]]&lt;35,"25-34",tbl_HRMaster[[#This Row],[Age]]&lt;45,"35-44",tbl_HRMaster[[#This Row],[Age]]&lt;55,"45-54",TRUE,"Above 54")</f>
        <v>45-54</v>
      </c>
      <c r="AD3066" s="5" t="str">
        <f>_xlfn.IFS(
tbl_HRMaster[[#This Row],[YearsAtCompany]]&lt;2,"&lt; 2 Years",
tbl_HRMaster[[#This Row],[YearsAtCompany]]&lt;5,"2-4 Years",
tbl_HRMaster[[#This Row],[YearsAtCompany]]&lt;10,"5-9 Years",
TRUE,"10+ Years"
)</f>
        <v>2-4 Years</v>
      </c>
      <c r="AE3066" s="5">
        <f>IF(tbl_HRMaster[[#This Row],[Attrition]]="Yes",1,0)</f>
        <v>0</v>
      </c>
    </row>
    <row r="3067" spans="1:31" x14ac:dyDescent="0.25">
      <c r="A3067">
        <v>48</v>
      </c>
      <c r="B3067" t="s">
        <v>21</v>
      </c>
      <c r="C3067" t="s">
        <v>22</v>
      </c>
      <c r="D3067" t="s">
        <v>30</v>
      </c>
      <c r="E3067">
        <v>24</v>
      </c>
      <c r="F3067">
        <v>3</v>
      </c>
      <c r="G3067" t="s">
        <v>46</v>
      </c>
      <c r="H3067">
        <v>3721</v>
      </c>
      <c r="I3067" t="s">
        <v>34</v>
      </c>
      <c r="J3067">
        <v>2</v>
      </c>
      <c r="K3067" t="s">
        <v>31</v>
      </c>
      <c r="L3067" t="s">
        <v>41</v>
      </c>
      <c r="M3067">
        <v>16010</v>
      </c>
      <c r="N3067">
        <v>4</v>
      </c>
      <c r="O3067">
        <v>12</v>
      </c>
      <c r="P3067">
        <v>0</v>
      </c>
      <c r="Q3067">
        <v>15</v>
      </c>
      <c r="R3067">
        <v>3</v>
      </c>
      <c r="S3067">
        <v>2</v>
      </c>
      <c r="T3067">
        <v>2</v>
      </c>
      <c r="U3067">
        <v>2</v>
      </c>
      <c r="V3067">
        <f>COUNTIF(tbl_HRMaster[EmployeeID],tbl_HRMaster[[#This Row],[EmployeeID]])</f>
        <v>1</v>
      </c>
      <c r="W3067">
        <f>IFERROR(INDEX(tbl_EmployeeSurvey[EnvironmentSatisfaction],MATCH(tbl_HRMaster[[#This Row],[EmployeeID]],tbl_EmployeeSurvey[EmployeeID],0)),"Not Found")</f>
        <v>3</v>
      </c>
      <c r="X3067">
        <f>IFERROR(INDEX(tbl_EmployeeSurvey[JobSatisfaction],MATCH(tbl_HRMaster[[#This Row],[EmployeeID]],tbl_EmployeeSurvey[EmployeeID],0)),"Not Found")</f>
        <v>1</v>
      </c>
      <c r="Y3067" s="5">
        <f>IFERROR(INDEX(tbl_EmployeeSurvey[WorkLifeBalance],MATCH(tbl_HRMaster[[#This Row],[EmployeeID]],tbl_EmployeeSurvey[EmployeeID],0)),"Not Found")</f>
        <v>3</v>
      </c>
      <c r="Z3067" s="5">
        <f>IFERROR(VLOOKUP(tbl_HRMaster[[#This Row],[EmployeeID]],tbl_ManagerSurvey[[EmployeeID]:[PerformanceRating]],2,FALSE),"Not Found")</f>
        <v>3</v>
      </c>
      <c r="AA3067" s="5">
        <f>IFERROR(VLOOKUP(tbl_HRMaster[[#This Row],[EmployeeID]],tbl_ManagerSurvey[[EmployeeID]:[PerformanceRating]],3,FALSE),"Not Found")</f>
        <v>3</v>
      </c>
      <c r="AB3067" s="5" t="str">
        <f>IF(tbl_HRMaster[[#This Row],[Attrition]]="Yes","Left","Active")</f>
        <v>Active</v>
      </c>
      <c r="AC3067" s="5" t="str">
        <f>_xlfn.IFS(tbl_HRMaster[[#This Row],[Age]]&lt;25,"Under 25",tbl_HRMaster[[#This Row],[Age]]&lt;35,"25-34",tbl_HRMaster[[#This Row],[Age]]&lt;45,"35-44",tbl_HRMaster[[#This Row],[Age]]&lt;55,"45-54",TRUE,"Above 54")</f>
        <v>45-54</v>
      </c>
      <c r="AD3067" s="5" t="str">
        <f>_xlfn.IFS(
tbl_HRMaster[[#This Row],[YearsAtCompany]]&lt;2,"&lt; 2 Years",
tbl_HRMaster[[#This Row],[YearsAtCompany]]&lt;5,"2-4 Years",
tbl_HRMaster[[#This Row],[YearsAtCompany]]&lt;10,"5-9 Years",
TRUE,"10+ Years"
)</f>
        <v>2-4 Years</v>
      </c>
      <c r="AE3067" s="5">
        <f>IF(tbl_HRMaster[[#This Row],[Attrition]]="Yes",1,0)</f>
        <v>0</v>
      </c>
    </row>
    <row r="3068" spans="1:31" x14ac:dyDescent="0.25">
      <c r="A3068">
        <v>53</v>
      </c>
      <c r="B3068" t="s">
        <v>28</v>
      </c>
      <c r="C3068" t="s">
        <v>22</v>
      </c>
      <c r="D3068" t="s">
        <v>30</v>
      </c>
      <c r="E3068">
        <v>18</v>
      </c>
      <c r="F3068">
        <v>3</v>
      </c>
      <c r="G3068" t="s">
        <v>38</v>
      </c>
      <c r="H3068">
        <v>1139</v>
      </c>
      <c r="I3068" t="s">
        <v>34</v>
      </c>
      <c r="J3068">
        <v>1</v>
      </c>
      <c r="K3068" t="s">
        <v>31</v>
      </c>
      <c r="L3068" t="s">
        <v>32</v>
      </c>
      <c r="M3068">
        <v>34230</v>
      </c>
      <c r="N3068">
        <v>6</v>
      </c>
      <c r="O3068">
        <v>15</v>
      </c>
      <c r="P3068">
        <v>1</v>
      </c>
      <c r="Q3068">
        <v>15</v>
      </c>
      <c r="R3068">
        <v>4</v>
      </c>
      <c r="S3068">
        <v>2</v>
      </c>
      <c r="T3068">
        <v>2</v>
      </c>
      <c r="U3068">
        <v>2</v>
      </c>
      <c r="V3068">
        <f>COUNTIF(tbl_HRMaster[EmployeeID],tbl_HRMaster[[#This Row],[EmployeeID]])</f>
        <v>1</v>
      </c>
      <c r="W3068">
        <f>IFERROR(INDEX(tbl_EmployeeSurvey[EnvironmentSatisfaction],MATCH(tbl_HRMaster[[#This Row],[EmployeeID]],tbl_EmployeeSurvey[EmployeeID],0)),"Not Found")</f>
        <v>1</v>
      </c>
      <c r="X3068">
        <f>IFERROR(INDEX(tbl_EmployeeSurvey[JobSatisfaction],MATCH(tbl_HRMaster[[#This Row],[EmployeeID]],tbl_EmployeeSurvey[EmployeeID],0)),"Not Found")</f>
        <v>1</v>
      </c>
      <c r="Y3068" s="5">
        <f>IFERROR(INDEX(tbl_EmployeeSurvey[WorkLifeBalance],MATCH(tbl_HRMaster[[#This Row],[EmployeeID]],tbl_EmployeeSurvey[EmployeeID],0)),"Not Found")</f>
        <v>2</v>
      </c>
      <c r="Z3068" s="5">
        <f>IFERROR(VLOOKUP(tbl_HRMaster[[#This Row],[EmployeeID]],tbl_ManagerSurvey[[EmployeeID]:[PerformanceRating]],2,FALSE),"Not Found")</f>
        <v>3</v>
      </c>
      <c r="AA3068" s="5">
        <f>IFERROR(VLOOKUP(tbl_HRMaster[[#This Row],[EmployeeID]],tbl_ManagerSurvey[[EmployeeID]:[PerformanceRating]],3,FALSE),"Not Found")</f>
        <v>3</v>
      </c>
      <c r="AB3068" s="5" t="str">
        <f>IF(tbl_HRMaster[[#This Row],[Attrition]]="Yes","Left","Active")</f>
        <v>Left</v>
      </c>
      <c r="AC3068" s="5" t="str">
        <f>_xlfn.IFS(tbl_HRMaster[[#This Row],[Age]]&lt;25,"Under 25",tbl_HRMaster[[#This Row],[Age]]&lt;35,"25-34",tbl_HRMaster[[#This Row],[Age]]&lt;45,"35-44",tbl_HRMaster[[#This Row],[Age]]&lt;55,"45-54",TRUE,"Above 54")</f>
        <v>45-54</v>
      </c>
      <c r="AD3068" s="5" t="str">
        <f>_xlfn.IFS(
tbl_HRMaster[[#This Row],[YearsAtCompany]]&lt;2,"&lt; 2 Years",
tbl_HRMaster[[#This Row],[YearsAtCompany]]&lt;5,"2-4 Years",
tbl_HRMaster[[#This Row],[YearsAtCompany]]&lt;10,"5-9 Years",
TRUE,"10+ Years"
)</f>
        <v>2-4 Years</v>
      </c>
      <c r="AE3068" s="5">
        <f>IF(tbl_HRMaster[[#This Row],[Attrition]]="Yes",1,0)</f>
        <v>1</v>
      </c>
    </row>
    <row r="3069" spans="1:31" x14ac:dyDescent="0.25">
      <c r="A3069">
        <v>53</v>
      </c>
      <c r="B3069" t="s">
        <v>28</v>
      </c>
      <c r="C3069" t="s">
        <v>22</v>
      </c>
      <c r="D3069" t="s">
        <v>30</v>
      </c>
      <c r="E3069">
        <v>18</v>
      </c>
      <c r="F3069">
        <v>3</v>
      </c>
      <c r="G3069" t="s">
        <v>38</v>
      </c>
      <c r="H3069">
        <v>2609</v>
      </c>
      <c r="I3069" t="s">
        <v>34</v>
      </c>
      <c r="J3069">
        <v>1</v>
      </c>
      <c r="K3069" t="s">
        <v>31</v>
      </c>
      <c r="L3069" t="s">
        <v>32</v>
      </c>
      <c r="M3069">
        <v>34230</v>
      </c>
      <c r="N3069">
        <v>6</v>
      </c>
      <c r="O3069">
        <v>15</v>
      </c>
      <c r="P3069">
        <v>1</v>
      </c>
      <c r="Q3069">
        <v>15</v>
      </c>
      <c r="R3069">
        <v>4</v>
      </c>
      <c r="S3069">
        <v>2</v>
      </c>
      <c r="T3069">
        <v>2</v>
      </c>
      <c r="U3069">
        <v>2</v>
      </c>
      <c r="V3069">
        <f>COUNTIF(tbl_HRMaster[EmployeeID],tbl_HRMaster[[#This Row],[EmployeeID]])</f>
        <v>1</v>
      </c>
      <c r="W3069">
        <f>IFERROR(INDEX(tbl_EmployeeSurvey[EnvironmentSatisfaction],MATCH(tbl_HRMaster[[#This Row],[EmployeeID]],tbl_EmployeeSurvey[EmployeeID],0)),"Not Found")</f>
        <v>1</v>
      </c>
      <c r="X3069">
        <f>IFERROR(INDEX(tbl_EmployeeSurvey[JobSatisfaction],MATCH(tbl_HRMaster[[#This Row],[EmployeeID]],tbl_EmployeeSurvey[EmployeeID],0)),"Not Found")</f>
        <v>1</v>
      </c>
      <c r="Y3069" s="5">
        <f>IFERROR(INDEX(tbl_EmployeeSurvey[WorkLifeBalance],MATCH(tbl_HRMaster[[#This Row],[EmployeeID]],tbl_EmployeeSurvey[EmployeeID],0)),"Not Found")</f>
        <v>2</v>
      </c>
      <c r="Z3069" s="5">
        <f>IFERROR(VLOOKUP(tbl_HRMaster[[#This Row],[EmployeeID]],tbl_ManagerSurvey[[EmployeeID]:[PerformanceRating]],2,FALSE),"Not Found")</f>
        <v>3</v>
      </c>
      <c r="AA3069" s="5">
        <f>IFERROR(VLOOKUP(tbl_HRMaster[[#This Row],[EmployeeID]],tbl_ManagerSurvey[[EmployeeID]:[PerformanceRating]],3,FALSE),"Not Found")</f>
        <v>3</v>
      </c>
      <c r="AB3069" s="5" t="str">
        <f>IF(tbl_HRMaster[[#This Row],[Attrition]]="Yes","Left","Active")</f>
        <v>Left</v>
      </c>
      <c r="AC3069" s="5" t="str">
        <f>_xlfn.IFS(tbl_HRMaster[[#This Row],[Age]]&lt;25,"Under 25",tbl_HRMaster[[#This Row],[Age]]&lt;35,"25-34",tbl_HRMaster[[#This Row],[Age]]&lt;45,"35-44",tbl_HRMaster[[#This Row],[Age]]&lt;55,"45-54",TRUE,"Above 54")</f>
        <v>45-54</v>
      </c>
      <c r="AD3069" s="5" t="str">
        <f>_xlfn.IFS(
tbl_HRMaster[[#This Row],[YearsAtCompany]]&lt;2,"&lt; 2 Years",
tbl_HRMaster[[#This Row],[YearsAtCompany]]&lt;5,"2-4 Years",
tbl_HRMaster[[#This Row],[YearsAtCompany]]&lt;10,"5-9 Years",
TRUE,"10+ Years"
)</f>
        <v>2-4 Years</v>
      </c>
      <c r="AE3069" s="5">
        <f>IF(tbl_HRMaster[[#This Row],[Attrition]]="Yes",1,0)</f>
        <v>1</v>
      </c>
    </row>
    <row r="3070" spans="1:31" x14ac:dyDescent="0.25">
      <c r="A3070">
        <v>53</v>
      </c>
      <c r="B3070" t="s">
        <v>28</v>
      </c>
      <c r="C3070" t="s">
        <v>22</v>
      </c>
      <c r="D3070" t="s">
        <v>30</v>
      </c>
      <c r="E3070">
        <v>18</v>
      </c>
      <c r="F3070">
        <v>3</v>
      </c>
      <c r="G3070" t="s">
        <v>38</v>
      </c>
      <c r="H3070">
        <v>4079</v>
      </c>
      <c r="I3070" t="s">
        <v>34</v>
      </c>
      <c r="J3070">
        <v>1</v>
      </c>
      <c r="K3070" t="s">
        <v>31</v>
      </c>
      <c r="L3070" t="s">
        <v>32</v>
      </c>
      <c r="M3070">
        <v>34230</v>
      </c>
      <c r="N3070">
        <v>6</v>
      </c>
      <c r="O3070">
        <v>15</v>
      </c>
      <c r="P3070">
        <v>1</v>
      </c>
      <c r="Q3070">
        <v>15</v>
      </c>
      <c r="R3070">
        <v>4</v>
      </c>
      <c r="S3070">
        <v>2</v>
      </c>
      <c r="T3070">
        <v>2</v>
      </c>
      <c r="U3070">
        <v>2</v>
      </c>
      <c r="V3070">
        <f>COUNTIF(tbl_HRMaster[EmployeeID],tbl_HRMaster[[#This Row],[EmployeeID]])</f>
        <v>1</v>
      </c>
      <c r="W3070">
        <f>IFERROR(INDEX(tbl_EmployeeSurvey[EnvironmentSatisfaction],MATCH(tbl_HRMaster[[#This Row],[EmployeeID]],tbl_EmployeeSurvey[EmployeeID],0)),"Not Found")</f>
        <v>1</v>
      </c>
      <c r="X3070">
        <f>IFERROR(INDEX(tbl_EmployeeSurvey[JobSatisfaction],MATCH(tbl_HRMaster[[#This Row],[EmployeeID]],tbl_EmployeeSurvey[EmployeeID],0)),"Not Found")</f>
        <v>1</v>
      </c>
      <c r="Y3070" s="5">
        <f>IFERROR(INDEX(tbl_EmployeeSurvey[WorkLifeBalance],MATCH(tbl_HRMaster[[#This Row],[EmployeeID]],tbl_EmployeeSurvey[EmployeeID],0)),"Not Found")</f>
        <v>2</v>
      </c>
      <c r="Z3070" s="5">
        <f>IFERROR(VLOOKUP(tbl_HRMaster[[#This Row],[EmployeeID]],tbl_ManagerSurvey[[EmployeeID]:[PerformanceRating]],2,FALSE),"Not Found")</f>
        <v>3</v>
      </c>
      <c r="AA3070" s="5">
        <f>IFERROR(VLOOKUP(tbl_HRMaster[[#This Row],[EmployeeID]],tbl_ManagerSurvey[[EmployeeID]:[PerformanceRating]],3,FALSE),"Not Found")</f>
        <v>3</v>
      </c>
      <c r="AB3070" s="5" t="str">
        <f>IF(tbl_HRMaster[[#This Row],[Attrition]]="Yes","Left","Active")</f>
        <v>Left</v>
      </c>
      <c r="AC3070" s="5" t="str">
        <f>_xlfn.IFS(tbl_HRMaster[[#This Row],[Age]]&lt;25,"Under 25",tbl_HRMaster[[#This Row],[Age]]&lt;35,"25-34",tbl_HRMaster[[#This Row],[Age]]&lt;45,"35-44",tbl_HRMaster[[#This Row],[Age]]&lt;55,"45-54",TRUE,"Above 54")</f>
        <v>45-54</v>
      </c>
      <c r="AD3070" s="5" t="str">
        <f>_xlfn.IFS(
tbl_HRMaster[[#This Row],[YearsAtCompany]]&lt;2,"&lt; 2 Years",
tbl_HRMaster[[#This Row],[YearsAtCompany]]&lt;5,"2-4 Years",
tbl_HRMaster[[#This Row],[YearsAtCompany]]&lt;10,"5-9 Years",
TRUE,"10+ Years"
)</f>
        <v>2-4 Years</v>
      </c>
      <c r="AE3070" s="5">
        <f>IF(tbl_HRMaster[[#This Row],[Attrition]]="Yes",1,0)</f>
        <v>1</v>
      </c>
    </row>
    <row r="3071" spans="1:31" x14ac:dyDescent="0.25">
      <c r="A3071">
        <v>51</v>
      </c>
      <c r="B3071" t="s">
        <v>21</v>
      </c>
      <c r="C3071" t="s">
        <v>22</v>
      </c>
      <c r="D3071" t="s">
        <v>30</v>
      </c>
      <c r="E3071">
        <v>1</v>
      </c>
      <c r="F3071">
        <v>4</v>
      </c>
      <c r="G3071" t="s">
        <v>24</v>
      </c>
      <c r="H3071">
        <v>1018</v>
      </c>
      <c r="I3071" t="s">
        <v>25</v>
      </c>
      <c r="J3071">
        <v>1</v>
      </c>
      <c r="K3071" t="s">
        <v>44</v>
      </c>
      <c r="L3071" t="s">
        <v>27</v>
      </c>
      <c r="M3071">
        <v>40330</v>
      </c>
      <c r="N3071">
        <v>2</v>
      </c>
      <c r="O3071">
        <v>14</v>
      </c>
      <c r="P3071">
        <v>0</v>
      </c>
      <c r="Q3071">
        <v>15</v>
      </c>
      <c r="R3071">
        <v>2</v>
      </c>
      <c r="S3071">
        <v>2</v>
      </c>
      <c r="T3071">
        <v>2</v>
      </c>
      <c r="U3071">
        <v>2</v>
      </c>
      <c r="V3071">
        <f>COUNTIF(tbl_HRMaster[EmployeeID],tbl_HRMaster[[#This Row],[EmployeeID]])</f>
        <v>1</v>
      </c>
      <c r="W3071">
        <f>IFERROR(INDEX(tbl_EmployeeSurvey[EnvironmentSatisfaction],MATCH(tbl_HRMaster[[#This Row],[EmployeeID]],tbl_EmployeeSurvey[EmployeeID],0)),"Not Found")</f>
        <v>1</v>
      </c>
      <c r="X3071">
        <f>IFERROR(INDEX(tbl_EmployeeSurvey[JobSatisfaction],MATCH(tbl_HRMaster[[#This Row],[EmployeeID]],tbl_EmployeeSurvey[EmployeeID],0)),"Not Found")</f>
        <v>3</v>
      </c>
      <c r="Y3071" s="5">
        <f>IFERROR(INDEX(tbl_EmployeeSurvey[WorkLifeBalance],MATCH(tbl_HRMaster[[#This Row],[EmployeeID]],tbl_EmployeeSurvey[EmployeeID],0)),"Not Found")</f>
        <v>3</v>
      </c>
      <c r="Z3071" s="5">
        <f>IFERROR(VLOOKUP(tbl_HRMaster[[#This Row],[EmployeeID]],tbl_ManagerSurvey[[EmployeeID]:[PerformanceRating]],2,FALSE),"Not Found")</f>
        <v>3</v>
      </c>
      <c r="AA3071" s="5">
        <f>IFERROR(VLOOKUP(tbl_HRMaster[[#This Row],[EmployeeID]],tbl_ManagerSurvey[[EmployeeID]:[PerformanceRating]],3,FALSE),"Not Found")</f>
        <v>3</v>
      </c>
      <c r="AB3071" s="5" t="str">
        <f>IF(tbl_HRMaster[[#This Row],[Attrition]]="Yes","Left","Active")</f>
        <v>Active</v>
      </c>
      <c r="AC3071" s="5" t="str">
        <f>_xlfn.IFS(tbl_HRMaster[[#This Row],[Age]]&lt;25,"Under 25",tbl_HRMaster[[#This Row],[Age]]&lt;35,"25-34",tbl_HRMaster[[#This Row],[Age]]&lt;45,"35-44",tbl_HRMaster[[#This Row],[Age]]&lt;55,"45-54",TRUE,"Above 54")</f>
        <v>45-54</v>
      </c>
      <c r="AD3071" s="5" t="str">
        <f>_xlfn.IFS(
tbl_HRMaster[[#This Row],[YearsAtCompany]]&lt;2,"&lt; 2 Years",
tbl_HRMaster[[#This Row],[YearsAtCompany]]&lt;5,"2-4 Years",
tbl_HRMaster[[#This Row],[YearsAtCompany]]&lt;10,"5-9 Years",
TRUE,"10+ Years"
)</f>
        <v>2-4 Years</v>
      </c>
      <c r="AE3071" s="5">
        <f>IF(tbl_HRMaster[[#This Row],[Attrition]]="Yes",1,0)</f>
        <v>0</v>
      </c>
    </row>
    <row r="3072" spans="1:31" x14ac:dyDescent="0.25">
      <c r="A3072">
        <v>51</v>
      </c>
      <c r="B3072" t="s">
        <v>21</v>
      </c>
      <c r="C3072" t="s">
        <v>22</v>
      </c>
      <c r="D3072" t="s">
        <v>30</v>
      </c>
      <c r="E3072">
        <v>1</v>
      </c>
      <c r="F3072">
        <v>4</v>
      </c>
      <c r="G3072" t="s">
        <v>24</v>
      </c>
      <c r="H3072">
        <v>2488</v>
      </c>
      <c r="I3072" t="s">
        <v>25</v>
      </c>
      <c r="J3072">
        <v>1</v>
      </c>
      <c r="K3072" t="s">
        <v>44</v>
      </c>
      <c r="L3072" t="s">
        <v>27</v>
      </c>
      <c r="M3072">
        <v>40330</v>
      </c>
      <c r="N3072">
        <v>2</v>
      </c>
      <c r="O3072">
        <v>14</v>
      </c>
      <c r="P3072">
        <v>0</v>
      </c>
      <c r="Q3072">
        <v>15</v>
      </c>
      <c r="R3072">
        <v>2</v>
      </c>
      <c r="S3072">
        <v>2</v>
      </c>
      <c r="T3072">
        <v>2</v>
      </c>
      <c r="U3072">
        <v>2</v>
      </c>
      <c r="V3072">
        <f>COUNTIF(tbl_HRMaster[EmployeeID],tbl_HRMaster[[#This Row],[EmployeeID]])</f>
        <v>1</v>
      </c>
      <c r="W3072">
        <f>IFERROR(INDEX(tbl_EmployeeSurvey[EnvironmentSatisfaction],MATCH(tbl_HRMaster[[#This Row],[EmployeeID]],tbl_EmployeeSurvey[EmployeeID],0)),"Not Found")</f>
        <v>1</v>
      </c>
      <c r="X3072">
        <f>IFERROR(INDEX(tbl_EmployeeSurvey[JobSatisfaction],MATCH(tbl_HRMaster[[#This Row],[EmployeeID]],tbl_EmployeeSurvey[EmployeeID],0)),"Not Found")</f>
        <v>3</v>
      </c>
      <c r="Y3072" s="5">
        <f>IFERROR(INDEX(tbl_EmployeeSurvey[WorkLifeBalance],MATCH(tbl_HRMaster[[#This Row],[EmployeeID]],tbl_EmployeeSurvey[EmployeeID],0)),"Not Found")</f>
        <v>3</v>
      </c>
      <c r="Z3072" s="5">
        <f>IFERROR(VLOOKUP(tbl_HRMaster[[#This Row],[EmployeeID]],tbl_ManagerSurvey[[EmployeeID]:[PerformanceRating]],2,FALSE),"Not Found")</f>
        <v>3</v>
      </c>
      <c r="AA3072" s="5">
        <f>IFERROR(VLOOKUP(tbl_HRMaster[[#This Row],[EmployeeID]],tbl_ManagerSurvey[[EmployeeID]:[PerformanceRating]],3,FALSE),"Not Found")</f>
        <v>3</v>
      </c>
      <c r="AB3072" s="5" t="str">
        <f>IF(tbl_HRMaster[[#This Row],[Attrition]]="Yes","Left","Active")</f>
        <v>Active</v>
      </c>
      <c r="AC3072" s="5" t="str">
        <f>_xlfn.IFS(tbl_HRMaster[[#This Row],[Age]]&lt;25,"Under 25",tbl_HRMaster[[#This Row],[Age]]&lt;35,"25-34",tbl_HRMaster[[#This Row],[Age]]&lt;45,"35-44",tbl_HRMaster[[#This Row],[Age]]&lt;55,"45-54",TRUE,"Above 54")</f>
        <v>45-54</v>
      </c>
      <c r="AD3072" s="5" t="str">
        <f>_xlfn.IFS(
tbl_HRMaster[[#This Row],[YearsAtCompany]]&lt;2,"&lt; 2 Years",
tbl_HRMaster[[#This Row],[YearsAtCompany]]&lt;5,"2-4 Years",
tbl_HRMaster[[#This Row],[YearsAtCompany]]&lt;10,"5-9 Years",
TRUE,"10+ Years"
)</f>
        <v>2-4 Years</v>
      </c>
      <c r="AE3072" s="5">
        <f>IF(tbl_HRMaster[[#This Row],[Attrition]]="Yes",1,0)</f>
        <v>0</v>
      </c>
    </row>
    <row r="3073" spans="1:31" x14ac:dyDescent="0.25">
      <c r="A3073">
        <v>51</v>
      </c>
      <c r="B3073" t="s">
        <v>21</v>
      </c>
      <c r="C3073" t="s">
        <v>22</v>
      </c>
      <c r="D3073" t="s">
        <v>30</v>
      </c>
      <c r="E3073">
        <v>1</v>
      </c>
      <c r="F3073">
        <v>4</v>
      </c>
      <c r="G3073" t="s">
        <v>24</v>
      </c>
      <c r="H3073">
        <v>3958</v>
      </c>
      <c r="I3073" t="s">
        <v>25</v>
      </c>
      <c r="J3073">
        <v>1</v>
      </c>
      <c r="K3073" t="s">
        <v>44</v>
      </c>
      <c r="L3073" t="s">
        <v>27</v>
      </c>
      <c r="M3073">
        <v>40330</v>
      </c>
      <c r="N3073">
        <v>2</v>
      </c>
      <c r="O3073">
        <v>14</v>
      </c>
      <c r="P3073">
        <v>0</v>
      </c>
      <c r="Q3073">
        <v>15</v>
      </c>
      <c r="R3073">
        <v>2</v>
      </c>
      <c r="S3073">
        <v>2</v>
      </c>
      <c r="T3073">
        <v>2</v>
      </c>
      <c r="U3073">
        <v>2</v>
      </c>
      <c r="V3073">
        <f>COUNTIF(tbl_HRMaster[EmployeeID],tbl_HRMaster[[#This Row],[EmployeeID]])</f>
        <v>1</v>
      </c>
      <c r="W3073">
        <f>IFERROR(INDEX(tbl_EmployeeSurvey[EnvironmentSatisfaction],MATCH(tbl_HRMaster[[#This Row],[EmployeeID]],tbl_EmployeeSurvey[EmployeeID],0)),"Not Found")</f>
        <v>1</v>
      </c>
      <c r="X3073">
        <f>IFERROR(INDEX(tbl_EmployeeSurvey[JobSatisfaction],MATCH(tbl_HRMaster[[#This Row],[EmployeeID]],tbl_EmployeeSurvey[EmployeeID],0)),"Not Found")</f>
        <v>3</v>
      </c>
      <c r="Y3073" s="5">
        <f>IFERROR(INDEX(tbl_EmployeeSurvey[WorkLifeBalance],MATCH(tbl_HRMaster[[#This Row],[EmployeeID]],tbl_EmployeeSurvey[EmployeeID],0)),"Not Found")</f>
        <v>3</v>
      </c>
      <c r="Z3073" s="5">
        <f>IFERROR(VLOOKUP(tbl_HRMaster[[#This Row],[EmployeeID]],tbl_ManagerSurvey[[EmployeeID]:[PerformanceRating]],2,FALSE),"Not Found")</f>
        <v>3</v>
      </c>
      <c r="AA3073" s="5">
        <f>IFERROR(VLOOKUP(tbl_HRMaster[[#This Row],[EmployeeID]],tbl_ManagerSurvey[[EmployeeID]:[PerformanceRating]],3,FALSE),"Not Found")</f>
        <v>3</v>
      </c>
      <c r="AB3073" s="5" t="str">
        <f>IF(tbl_HRMaster[[#This Row],[Attrition]]="Yes","Left","Active")</f>
        <v>Active</v>
      </c>
      <c r="AC3073" s="5" t="str">
        <f>_xlfn.IFS(tbl_HRMaster[[#This Row],[Age]]&lt;25,"Under 25",tbl_HRMaster[[#This Row],[Age]]&lt;35,"25-34",tbl_HRMaster[[#This Row],[Age]]&lt;45,"35-44",tbl_HRMaster[[#This Row],[Age]]&lt;55,"45-54",TRUE,"Above 54")</f>
        <v>45-54</v>
      </c>
      <c r="AD3073" s="5" t="str">
        <f>_xlfn.IFS(
tbl_HRMaster[[#This Row],[YearsAtCompany]]&lt;2,"&lt; 2 Years",
tbl_HRMaster[[#This Row],[YearsAtCompany]]&lt;5,"2-4 Years",
tbl_HRMaster[[#This Row],[YearsAtCompany]]&lt;10,"5-9 Years",
TRUE,"10+ Years"
)</f>
        <v>2-4 Years</v>
      </c>
      <c r="AE3073" s="5">
        <f>IF(tbl_HRMaster[[#This Row],[Attrition]]="Yes",1,0)</f>
        <v>0</v>
      </c>
    </row>
    <row r="3074" spans="1:31" x14ac:dyDescent="0.25">
      <c r="A3074">
        <v>36</v>
      </c>
      <c r="B3074" t="s">
        <v>28</v>
      </c>
      <c r="C3074" t="s">
        <v>22</v>
      </c>
      <c r="D3074" t="s">
        <v>30</v>
      </c>
      <c r="E3074">
        <v>1</v>
      </c>
      <c r="F3074">
        <v>3</v>
      </c>
      <c r="G3074" t="s">
        <v>38</v>
      </c>
      <c r="H3074">
        <v>979</v>
      </c>
      <c r="I3074" t="s">
        <v>34</v>
      </c>
      <c r="J3074">
        <v>2</v>
      </c>
      <c r="K3074" t="s">
        <v>42</v>
      </c>
      <c r="L3074" t="s">
        <v>41</v>
      </c>
      <c r="M3074">
        <v>33760</v>
      </c>
      <c r="N3074">
        <v>5</v>
      </c>
      <c r="O3074">
        <v>20</v>
      </c>
      <c r="P3074">
        <v>0</v>
      </c>
      <c r="Q3074">
        <v>16</v>
      </c>
      <c r="R3074">
        <v>3</v>
      </c>
      <c r="S3074">
        <v>2</v>
      </c>
      <c r="T3074">
        <v>2</v>
      </c>
      <c r="U3074">
        <v>2</v>
      </c>
      <c r="V3074">
        <f>COUNTIF(tbl_HRMaster[EmployeeID],tbl_HRMaster[[#This Row],[EmployeeID]])</f>
        <v>1</v>
      </c>
      <c r="W3074">
        <f>IFERROR(INDEX(tbl_EmployeeSurvey[EnvironmentSatisfaction],MATCH(tbl_HRMaster[[#This Row],[EmployeeID]],tbl_EmployeeSurvey[EmployeeID],0)),"Not Found")</f>
        <v>2</v>
      </c>
      <c r="X3074">
        <f>IFERROR(INDEX(tbl_EmployeeSurvey[JobSatisfaction],MATCH(tbl_HRMaster[[#This Row],[EmployeeID]],tbl_EmployeeSurvey[EmployeeID],0)),"Not Found")</f>
        <v>1</v>
      </c>
      <c r="Y3074" s="5">
        <f>IFERROR(INDEX(tbl_EmployeeSurvey[WorkLifeBalance],MATCH(tbl_HRMaster[[#This Row],[EmployeeID]],tbl_EmployeeSurvey[EmployeeID],0)),"Not Found")</f>
        <v>3</v>
      </c>
      <c r="Z3074" s="5">
        <f>IFERROR(VLOOKUP(tbl_HRMaster[[#This Row],[EmployeeID]],tbl_ManagerSurvey[[EmployeeID]:[PerformanceRating]],2,FALSE),"Not Found")</f>
        <v>3</v>
      </c>
      <c r="AA3074" s="5">
        <f>IFERROR(VLOOKUP(tbl_HRMaster[[#This Row],[EmployeeID]],tbl_ManagerSurvey[[EmployeeID]:[PerformanceRating]],3,FALSE),"Not Found")</f>
        <v>4</v>
      </c>
      <c r="AB3074" s="5" t="str">
        <f>IF(tbl_HRMaster[[#This Row],[Attrition]]="Yes","Left","Active")</f>
        <v>Left</v>
      </c>
      <c r="AC3074" s="5" t="str">
        <f>_xlfn.IFS(tbl_HRMaster[[#This Row],[Age]]&lt;25,"Under 25",tbl_HRMaster[[#This Row],[Age]]&lt;35,"25-34",tbl_HRMaster[[#This Row],[Age]]&lt;45,"35-44",tbl_HRMaster[[#This Row],[Age]]&lt;55,"45-54",TRUE,"Above 54")</f>
        <v>35-44</v>
      </c>
      <c r="AD3074" s="5" t="str">
        <f>_xlfn.IFS(
tbl_HRMaster[[#This Row],[YearsAtCompany]]&lt;2,"&lt; 2 Years",
tbl_HRMaster[[#This Row],[YearsAtCompany]]&lt;5,"2-4 Years",
tbl_HRMaster[[#This Row],[YearsAtCompany]]&lt;10,"5-9 Years",
TRUE,"10+ Years"
)</f>
        <v>2-4 Years</v>
      </c>
      <c r="AE3074" s="5">
        <f>IF(tbl_HRMaster[[#This Row],[Attrition]]="Yes",1,0)</f>
        <v>1</v>
      </c>
    </row>
    <row r="3075" spans="1:31" x14ac:dyDescent="0.25">
      <c r="A3075">
        <v>36</v>
      </c>
      <c r="B3075" t="s">
        <v>28</v>
      </c>
      <c r="C3075" t="s">
        <v>22</v>
      </c>
      <c r="D3075" t="s">
        <v>30</v>
      </c>
      <c r="E3075">
        <v>1</v>
      </c>
      <c r="F3075">
        <v>3</v>
      </c>
      <c r="G3075" t="s">
        <v>38</v>
      </c>
      <c r="H3075">
        <v>2449</v>
      </c>
      <c r="I3075" t="s">
        <v>34</v>
      </c>
      <c r="J3075">
        <v>2</v>
      </c>
      <c r="K3075" t="s">
        <v>42</v>
      </c>
      <c r="L3075" t="s">
        <v>41</v>
      </c>
      <c r="M3075">
        <v>33760</v>
      </c>
      <c r="N3075">
        <v>5</v>
      </c>
      <c r="O3075">
        <v>20</v>
      </c>
      <c r="P3075">
        <v>0</v>
      </c>
      <c r="Q3075">
        <v>16</v>
      </c>
      <c r="R3075">
        <v>3</v>
      </c>
      <c r="S3075">
        <v>2</v>
      </c>
      <c r="T3075">
        <v>2</v>
      </c>
      <c r="U3075">
        <v>2</v>
      </c>
      <c r="V3075">
        <f>COUNTIF(tbl_HRMaster[EmployeeID],tbl_HRMaster[[#This Row],[EmployeeID]])</f>
        <v>1</v>
      </c>
      <c r="W3075">
        <f>IFERROR(INDEX(tbl_EmployeeSurvey[EnvironmentSatisfaction],MATCH(tbl_HRMaster[[#This Row],[EmployeeID]],tbl_EmployeeSurvey[EmployeeID],0)),"Not Found")</f>
        <v>2</v>
      </c>
      <c r="X3075">
        <f>IFERROR(INDEX(tbl_EmployeeSurvey[JobSatisfaction],MATCH(tbl_HRMaster[[#This Row],[EmployeeID]],tbl_EmployeeSurvey[EmployeeID],0)),"Not Found")</f>
        <v>1</v>
      </c>
      <c r="Y3075" s="5">
        <f>IFERROR(INDEX(tbl_EmployeeSurvey[WorkLifeBalance],MATCH(tbl_HRMaster[[#This Row],[EmployeeID]],tbl_EmployeeSurvey[EmployeeID],0)),"Not Found")</f>
        <v>3</v>
      </c>
      <c r="Z3075" s="5">
        <f>IFERROR(VLOOKUP(tbl_HRMaster[[#This Row],[EmployeeID]],tbl_ManagerSurvey[[EmployeeID]:[PerformanceRating]],2,FALSE),"Not Found")</f>
        <v>3</v>
      </c>
      <c r="AA3075" s="5">
        <f>IFERROR(VLOOKUP(tbl_HRMaster[[#This Row],[EmployeeID]],tbl_ManagerSurvey[[EmployeeID]:[PerformanceRating]],3,FALSE),"Not Found")</f>
        <v>4</v>
      </c>
      <c r="AB3075" s="5" t="str">
        <f>IF(tbl_HRMaster[[#This Row],[Attrition]]="Yes","Left","Active")</f>
        <v>Left</v>
      </c>
      <c r="AC3075" s="5" t="str">
        <f>_xlfn.IFS(tbl_HRMaster[[#This Row],[Age]]&lt;25,"Under 25",tbl_HRMaster[[#This Row],[Age]]&lt;35,"25-34",tbl_HRMaster[[#This Row],[Age]]&lt;45,"35-44",tbl_HRMaster[[#This Row],[Age]]&lt;55,"45-54",TRUE,"Above 54")</f>
        <v>35-44</v>
      </c>
      <c r="AD3075" s="5" t="str">
        <f>_xlfn.IFS(
tbl_HRMaster[[#This Row],[YearsAtCompany]]&lt;2,"&lt; 2 Years",
tbl_HRMaster[[#This Row],[YearsAtCompany]]&lt;5,"2-4 Years",
tbl_HRMaster[[#This Row],[YearsAtCompany]]&lt;10,"5-9 Years",
TRUE,"10+ Years"
)</f>
        <v>2-4 Years</v>
      </c>
      <c r="AE3075" s="5">
        <f>IF(tbl_HRMaster[[#This Row],[Attrition]]="Yes",1,0)</f>
        <v>1</v>
      </c>
    </row>
    <row r="3076" spans="1:31" x14ac:dyDescent="0.25">
      <c r="A3076">
        <v>36</v>
      </c>
      <c r="B3076" t="s">
        <v>28</v>
      </c>
      <c r="C3076" t="s">
        <v>22</v>
      </c>
      <c r="D3076" t="s">
        <v>30</v>
      </c>
      <c r="E3076">
        <v>1</v>
      </c>
      <c r="F3076">
        <v>3</v>
      </c>
      <c r="G3076" t="s">
        <v>38</v>
      </c>
      <c r="H3076">
        <v>3919</v>
      </c>
      <c r="I3076" t="s">
        <v>34</v>
      </c>
      <c r="J3076">
        <v>2</v>
      </c>
      <c r="K3076" t="s">
        <v>42</v>
      </c>
      <c r="L3076" t="s">
        <v>41</v>
      </c>
      <c r="M3076">
        <v>33760</v>
      </c>
      <c r="N3076">
        <v>5</v>
      </c>
      <c r="O3076">
        <v>20</v>
      </c>
      <c r="P3076">
        <v>0</v>
      </c>
      <c r="Q3076">
        <v>16</v>
      </c>
      <c r="R3076">
        <v>3</v>
      </c>
      <c r="S3076">
        <v>2</v>
      </c>
      <c r="T3076">
        <v>2</v>
      </c>
      <c r="U3076">
        <v>2</v>
      </c>
      <c r="V3076">
        <f>COUNTIF(tbl_HRMaster[EmployeeID],tbl_HRMaster[[#This Row],[EmployeeID]])</f>
        <v>1</v>
      </c>
      <c r="W3076">
        <f>IFERROR(INDEX(tbl_EmployeeSurvey[EnvironmentSatisfaction],MATCH(tbl_HRMaster[[#This Row],[EmployeeID]],tbl_EmployeeSurvey[EmployeeID],0)),"Not Found")</f>
        <v>2</v>
      </c>
      <c r="X3076">
        <f>IFERROR(INDEX(tbl_EmployeeSurvey[JobSatisfaction],MATCH(tbl_HRMaster[[#This Row],[EmployeeID]],tbl_EmployeeSurvey[EmployeeID],0)),"Not Found")</f>
        <v>1</v>
      </c>
      <c r="Y3076" s="5">
        <f>IFERROR(INDEX(tbl_EmployeeSurvey[WorkLifeBalance],MATCH(tbl_HRMaster[[#This Row],[EmployeeID]],tbl_EmployeeSurvey[EmployeeID],0)),"Not Found")</f>
        <v>3</v>
      </c>
      <c r="Z3076" s="5">
        <f>IFERROR(VLOOKUP(tbl_HRMaster[[#This Row],[EmployeeID]],tbl_ManagerSurvey[[EmployeeID]:[PerformanceRating]],2,FALSE),"Not Found")</f>
        <v>3</v>
      </c>
      <c r="AA3076" s="5">
        <f>IFERROR(VLOOKUP(tbl_HRMaster[[#This Row],[EmployeeID]],tbl_ManagerSurvey[[EmployeeID]:[PerformanceRating]],3,FALSE),"Not Found")</f>
        <v>4</v>
      </c>
      <c r="AB3076" s="5" t="str">
        <f>IF(tbl_HRMaster[[#This Row],[Attrition]]="Yes","Left","Active")</f>
        <v>Left</v>
      </c>
      <c r="AC3076" s="5" t="str">
        <f>_xlfn.IFS(tbl_HRMaster[[#This Row],[Age]]&lt;25,"Under 25",tbl_HRMaster[[#This Row],[Age]]&lt;35,"25-34",tbl_HRMaster[[#This Row],[Age]]&lt;45,"35-44",tbl_HRMaster[[#This Row],[Age]]&lt;55,"45-54",TRUE,"Above 54")</f>
        <v>35-44</v>
      </c>
      <c r="AD3076" s="5" t="str">
        <f>_xlfn.IFS(
tbl_HRMaster[[#This Row],[YearsAtCompany]]&lt;2,"&lt; 2 Years",
tbl_HRMaster[[#This Row],[YearsAtCompany]]&lt;5,"2-4 Years",
tbl_HRMaster[[#This Row],[YearsAtCompany]]&lt;10,"5-9 Years",
TRUE,"10+ Years"
)</f>
        <v>2-4 Years</v>
      </c>
      <c r="AE3076" s="5">
        <f>IF(tbl_HRMaster[[#This Row],[Attrition]]="Yes",1,0)</f>
        <v>1</v>
      </c>
    </row>
    <row r="3077" spans="1:31" x14ac:dyDescent="0.25">
      <c r="A3077">
        <v>50</v>
      </c>
      <c r="B3077" t="s">
        <v>21</v>
      </c>
      <c r="C3077" t="s">
        <v>29</v>
      </c>
      <c r="D3077" t="s">
        <v>30</v>
      </c>
      <c r="E3077">
        <v>19</v>
      </c>
      <c r="F3077">
        <v>4</v>
      </c>
      <c r="G3077" t="s">
        <v>24</v>
      </c>
      <c r="H3077">
        <v>1344</v>
      </c>
      <c r="I3077" t="s">
        <v>34</v>
      </c>
      <c r="J3077">
        <v>2</v>
      </c>
      <c r="K3077" t="s">
        <v>35</v>
      </c>
      <c r="L3077" t="s">
        <v>32</v>
      </c>
      <c r="M3077">
        <v>53770</v>
      </c>
      <c r="N3077">
        <v>4</v>
      </c>
      <c r="O3077">
        <v>14</v>
      </c>
      <c r="P3077">
        <v>1</v>
      </c>
      <c r="Q3077">
        <v>16</v>
      </c>
      <c r="R3077">
        <v>3</v>
      </c>
      <c r="S3077">
        <v>2</v>
      </c>
      <c r="T3077">
        <v>2</v>
      </c>
      <c r="U3077">
        <v>1</v>
      </c>
      <c r="V3077">
        <f>COUNTIF(tbl_HRMaster[EmployeeID],tbl_HRMaster[[#This Row],[EmployeeID]])</f>
        <v>1</v>
      </c>
      <c r="W3077">
        <f>IFERROR(INDEX(tbl_EmployeeSurvey[EnvironmentSatisfaction],MATCH(tbl_HRMaster[[#This Row],[EmployeeID]],tbl_EmployeeSurvey[EmployeeID],0)),"Not Found")</f>
        <v>3</v>
      </c>
      <c r="X3077">
        <f>IFERROR(INDEX(tbl_EmployeeSurvey[JobSatisfaction],MATCH(tbl_HRMaster[[#This Row],[EmployeeID]],tbl_EmployeeSurvey[EmployeeID],0)),"Not Found")</f>
        <v>4</v>
      </c>
      <c r="Y3077" s="5">
        <f>IFERROR(INDEX(tbl_EmployeeSurvey[WorkLifeBalance],MATCH(tbl_HRMaster[[#This Row],[EmployeeID]],tbl_EmployeeSurvey[EmployeeID],0)),"Not Found")</f>
        <v>3</v>
      </c>
      <c r="Z3077" s="5">
        <f>IFERROR(VLOOKUP(tbl_HRMaster[[#This Row],[EmployeeID]],tbl_ManagerSurvey[[EmployeeID]:[PerformanceRating]],2,FALSE),"Not Found")</f>
        <v>4</v>
      </c>
      <c r="AA3077" s="5">
        <f>IFERROR(VLOOKUP(tbl_HRMaster[[#This Row],[EmployeeID]],tbl_ManagerSurvey[[EmployeeID]:[PerformanceRating]],3,FALSE),"Not Found")</f>
        <v>3</v>
      </c>
      <c r="AB3077" s="5" t="str">
        <f>IF(tbl_HRMaster[[#This Row],[Attrition]]="Yes","Left","Active")</f>
        <v>Active</v>
      </c>
      <c r="AC3077" s="5" t="str">
        <f>_xlfn.IFS(tbl_HRMaster[[#This Row],[Age]]&lt;25,"Under 25",tbl_HRMaster[[#This Row],[Age]]&lt;35,"25-34",tbl_HRMaster[[#This Row],[Age]]&lt;45,"35-44",tbl_HRMaster[[#This Row],[Age]]&lt;55,"45-54",TRUE,"Above 54")</f>
        <v>45-54</v>
      </c>
      <c r="AD3077" s="5" t="str">
        <f>_xlfn.IFS(
tbl_HRMaster[[#This Row],[YearsAtCompany]]&lt;2,"&lt; 2 Years",
tbl_HRMaster[[#This Row],[YearsAtCompany]]&lt;5,"2-4 Years",
tbl_HRMaster[[#This Row],[YearsAtCompany]]&lt;10,"5-9 Years",
TRUE,"10+ Years"
)</f>
        <v>2-4 Years</v>
      </c>
      <c r="AE3077" s="5">
        <f>IF(tbl_HRMaster[[#This Row],[Attrition]]="Yes",1,0)</f>
        <v>0</v>
      </c>
    </row>
    <row r="3078" spans="1:31" x14ac:dyDescent="0.25">
      <c r="A3078">
        <v>50</v>
      </c>
      <c r="B3078" t="s">
        <v>21</v>
      </c>
      <c r="C3078" t="s">
        <v>29</v>
      </c>
      <c r="D3078" t="s">
        <v>30</v>
      </c>
      <c r="E3078">
        <v>19</v>
      </c>
      <c r="F3078">
        <v>4</v>
      </c>
      <c r="G3078" t="s">
        <v>24</v>
      </c>
      <c r="H3078">
        <v>2814</v>
      </c>
      <c r="I3078" t="s">
        <v>34</v>
      </c>
      <c r="J3078">
        <v>2</v>
      </c>
      <c r="K3078" t="s">
        <v>35</v>
      </c>
      <c r="L3078" t="s">
        <v>32</v>
      </c>
      <c r="M3078">
        <v>53770</v>
      </c>
      <c r="N3078">
        <v>4</v>
      </c>
      <c r="O3078">
        <v>14</v>
      </c>
      <c r="P3078">
        <v>1</v>
      </c>
      <c r="Q3078">
        <v>16</v>
      </c>
      <c r="R3078">
        <v>3</v>
      </c>
      <c r="S3078">
        <v>2</v>
      </c>
      <c r="T3078">
        <v>2</v>
      </c>
      <c r="U3078">
        <v>1</v>
      </c>
      <c r="V3078">
        <f>COUNTIF(tbl_HRMaster[EmployeeID],tbl_HRMaster[[#This Row],[EmployeeID]])</f>
        <v>1</v>
      </c>
      <c r="W3078">
        <f>IFERROR(INDEX(tbl_EmployeeSurvey[EnvironmentSatisfaction],MATCH(tbl_HRMaster[[#This Row],[EmployeeID]],tbl_EmployeeSurvey[EmployeeID],0)),"Not Found")</f>
        <v>3</v>
      </c>
      <c r="X3078">
        <f>IFERROR(INDEX(tbl_EmployeeSurvey[JobSatisfaction],MATCH(tbl_HRMaster[[#This Row],[EmployeeID]],tbl_EmployeeSurvey[EmployeeID],0)),"Not Found")</f>
        <v>4</v>
      </c>
      <c r="Y3078" s="5">
        <f>IFERROR(INDEX(tbl_EmployeeSurvey[WorkLifeBalance],MATCH(tbl_HRMaster[[#This Row],[EmployeeID]],tbl_EmployeeSurvey[EmployeeID],0)),"Not Found")</f>
        <v>3</v>
      </c>
      <c r="Z3078" s="5">
        <f>IFERROR(VLOOKUP(tbl_HRMaster[[#This Row],[EmployeeID]],tbl_ManagerSurvey[[EmployeeID]:[PerformanceRating]],2,FALSE),"Not Found")</f>
        <v>4</v>
      </c>
      <c r="AA3078" s="5">
        <f>IFERROR(VLOOKUP(tbl_HRMaster[[#This Row],[EmployeeID]],tbl_ManagerSurvey[[EmployeeID]:[PerformanceRating]],3,FALSE),"Not Found")</f>
        <v>3</v>
      </c>
      <c r="AB3078" s="5" t="str">
        <f>IF(tbl_HRMaster[[#This Row],[Attrition]]="Yes","Left","Active")</f>
        <v>Active</v>
      </c>
      <c r="AC3078" s="5" t="str">
        <f>_xlfn.IFS(tbl_HRMaster[[#This Row],[Age]]&lt;25,"Under 25",tbl_HRMaster[[#This Row],[Age]]&lt;35,"25-34",tbl_HRMaster[[#This Row],[Age]]&lt;45,"35-44",tbl_HRMaster[[#This Row],[Age]]&lt;55,"45-54",TRUE,"Above 54")</f>
        <v>45-54</v>
      </c>
      <c r="AD3078" s="5" t="str">
        <f>_xlfn.IFS(
tbl_HRMaster[[#This Row],[YearsAtCompany]]&lt;2,"&lt; 2 Years",
tbl_HRMaster[[#This Row],[YearsAtCompany]]&lt;5,"2-4 Years",
tbl_HRMaster[[#This Row],[YearsAtCompany]]&lt;10,"5-9 Years",
TRUE,"10+ Years"
)</f>
        <v>2-4 Years</v>
      </c>
      <c r="AE3078" s="5">
        <f>IF(tbl_HRMaster[[#This Row],[Attrition]]="Yes",1,0)</f>
        <v>0</v>
      </c>
    </row>
    <row r="3079" spans="1:31" x14ac:dyDescent="0.25">
      <c r="A3079">
        <v>50</v>
      </c>
      <c r="B3079" t="s">
        <v>21</v>
      </c>
      <c r="C3079" t="s">
        <v>29</v>
      </c>
      <c r="D3079" t="s">
        <v>30</v>
      </c>
      <c r="E3079">
        <v>19</v>
      </c>
      <c r="F3079">
        <v>4</v>
      </c>
      <c r="G3079" t="s">
        <v>24</v>
      </c>
      <c r="H3079">
        <v>4284</v>
      </c>
      <c r="I3079" t="s">
        <v>34</v>
      </c>
      <c r="J3079">
        <v>2</v>
      </c>
      <c r="K3079" t="s">
        <v>35</v>
      </c>
      <c r="L3079" t="s">
        <v>32</v>
      </c>
      <c r="M3079">
        <v>53770</v>
      </c>
      <c r="N3079">
        <v>4</v>
      </c>
      <c r="O3079">
        <v>14</v>
      </c>
      <c r="P3079">
        <v>1</v>
      </c>
      <c r="Q3079">
        <v>16</v>
      </c>
      <c r="R3079">
        <v>3</v>
      </c>
      <c r="S3079">
        <v>2</v>
      </c>
      <c r="T3079">
        <v>2</v>
      </c>
      <c r="U3079">
        <v>1</v>
      </c>
      <c r="V3079">
        <f>COUNTIF(tbl_HRMaster[EmployeeID],tbl_HRMaster[[#This Row],[EmployeeID]])</f>
        <v>1</v>
      </c>
      <c r="W3079">
        <f>IFERROR(INDEX(tbl_EmployeeSurvey[EnvironmentSatisfaction],MATCH(tbl_HRMaster[[#This Row],[EmployeeID]],tbl_EmployeeSurvey[EmployeeID],0)),"Not Found")</f>
        <v>3</v>
      </c>
      <c r="X3079">
        <f>IFERROR(INDEX(tbl_EmployeeSurvey[JobSatisfaction],MATCH(tbl_HRMaster[[#This Row],[EmployeeID]],tbl_EmployeeSurvey[EmployeeID],0)),"Not Found")</f>
        <v>4</v>
      </c>
      <c r="Y3079" s="5">
        <f>IFERROR(INDEX(tbl_EmployeeSurvey[WorkLifeBalance],MATCH(tbl_HRMaster[[#This Row],[EmployeeID]],tbl_EmployeeSurvey[EmployeeID],0)),"Not Found")</f>
        <v>3</v>
      </c>
      <c r="Z3079" s="5">
        <f>IFERROR(VLOOKUP(tbl_HRMaster[[#This Row],[EmployeeID]],tbl_ManagerSurvey[[EmployeeID]:[PerformanceRating]],2,FALSE),"Not Found")</f>
        <v>4</v>
      </c>
      <c r="AA3079" s="5">
        <f>IFERROR(VLOOKUP(tbl_HRMaster[[#This Row],[EmployeeID]],tbl_ManagerSurvey[[EmployeeID]:[PerformanceRating]],3,FALSE),"Not Found")</f>
        <v>3</v>
      </c>
      <c r="AB3079" s="5" t="str">
        <f>IF(tbl_HRMaster[[#This Row],[Attrition]]="Yes","Left","Active")</f>
        <v>Active</v>
      </c>
      <c r="AC3079" s="5" t="str">
        <f>_xlfn.IFS(tbl_HRMaster[[#This Row],[Age]]&lt;25,"Under 25",tbl_HRMaster[[#This Row],[Age]]&lt;35,"25-34",tbl_HRMaster[[#This Row],[Age]]&lt;45,"35-44",tbl_HRMaster[[#This Row],[Age]]&lt;55,"45-54",TRUE,"Above 54")</f>
        <v>45-54</v>
      </c>
      <c r="AD3079" s="5" t="str">
        <f>_xlfn.IFS(
tbl_HRMaster[[#This Row],[YearsAtCompany]]&lt;2,"&lt; 2 Years",
tbl_HRMaster[[#This Row],[YearsAtCompany]]&lt;5,"2-4 Years",
tbl_HRMaster[[#This Row],[YearsAtCompany]]&lt;10,"5-9 Years",
TRUE,"10+ Years"
)</f>
        <v>2-4 Years</v>
      </c>
      <c r="AE3079" s="5">
        <f>IF(tbl_HRMaster[[#This Row],[Attrition]]="Yes",1,0)</f>
        <v>0</v>
      </c>
    </row>
    <row r="3080" spans="1:31" x14ac:dyDescent="0.25">
      <c r="A3080">
        <v>44</v>
      </c>
      <c r="B3080" t="s">
        <v>21</v>
      </c>
      <c r="C3080" t="s">
        <v>29</v>
      </c>
      <c r="D3080" t="s">
        <v>30</v>
      </c>
      <c r="E3080">
        <v>5</v>
      </c>
      <c r="F3080">
        <v>2</v>
      </c>
      <c r="G3080" t="s">
        <v>38</v>
      </c>
      <c r="H3080">
        <v>805</v>
      </c>
      <c r="I3080" t="s">
        <v>25</v>
      </c>
      <c r="J3080">
        <v>2</v>
      </c>
      <c r="K3080" t="s">
        <v>31</v>
      </c>
      <c r="L3080" t="s">
        <v>32</v>
      </c>
      <c r="M3080">
        <v>171590</v>
      </c>
      <c r="N3080">
        <v>5</v>
      </c>
      <c r="O3080">
        <v>22</v>
      </c>
      <c r="P3080">
        <v>1</v>
      </c>
      <c r="Q3080">
        <v>16</v>
      </c>
      <c r="R3080">
        <v>1</v>
      </c>
      <c r="S3080">
        <v>2</v>
      </c>
      <c r="T3080">
        <v>2</v>
      </c>
      <c r="U3080">
        <v>2</v>
      </c>
      <c r="V3080">
        <f>COUNTIF(tbl_HRMaster[EmployeeID],tbl_HRMaster[[#This Row],[EmployeeID]])</f>
        <v>1</v>
      </c>
      <c r="W3080">
        <f>IFERROR(INDEX(tbl_EmployeeSurvey[EnvironmentSatisfaction],MATCH(tbl_HRMaster[[#This Row],[EmployeeID]],tbl_EmployeeSurvey[EmployeeID],0)),"Not Found")</f>
        <v>2</v>
      </c>
      <c r="X3080">
        <f>IFERROR(INDEX(tbl_EmployeeSurvey[JobSatisfaction],MATCH(tbl_HRMaster[[#This Row],[EmployeeID]],tbl_EmployeeSurvey[EmployeeID],0)),"Not Found")</f>
        <v>3</v>
      </c>
      <c r="Y3080" s="5">
        <f>IFERROR(INDEX(tbl_EmployeeSurvey[WorkLifeBalance],MATCH(tbl_HRMaster[[#This Row],[EmployeeID]],tbl_EmployeeSurvey[EmployeeID],0)),"Not Found")</f>
        <v>2</v>
      </c>
      <c r="Z3080" s="5">
        <f>IFERROR(VLOOKUP(tbl_HRMaster[[#This Row],[EmployeeID]],tbl_ManagerSurvey[[EmployeeID]:[PerformanceRating]],2,FALSE),"Not Found")</f>
        <v>2</v>
      </c>
      <c r="AA3080" s="5">
        <f>IFERROR(VLOOKUP(tbl_HRMaster[[#This Row],[EmployeeID]],tbl_ManagerSurvey[[EmployeeID]:[PerformanceRating]],3,FALSE),"Not Found")</f>
        <v>4</v>
      </c>
      <c r="AB3080" s="5" t="str">
        <f>IF(tbl_HRMaster[[#This Row],[Attrition]]="Yes","Left","Active")</f>
        <v>Active</v>
      </c>
      <c r="AC3080" s="5" t="str">
        <f>_xlfn.IFS(tbl_HRMaster[[#This Row],[Age]]&lt;25,"Under 25",tbl_HRMaster[[#This Row],[Age]]&lt;35,"25-34",tbl_HRMaster[[#This Row],[Age]]&lt;45,"35-44",tbl_HRMaster[[#This Row],[Age]]&lt;55,"45-54",TRUE,"Above 54")</f>
        <v>35-44</v>
      </c>
      <c r="AD3080" s="5" t="str">
        <f>_xlfn.IFS(
tbl_HRMaster[[#This Row],[YearsAtCompany]]&lt;2,"&lt; 2 Years",
tbl_HRMaster[[#This Row],[YearsAtCompany]]&lt;5,"2-4 Years",
tbl_HRMaster[[#This Row],[YearsAtCompany]]&lt;10,"5-9 Years",
TRUE,"10+ Years"
)</f>
        <v>2-4 Years</v>
      </c>
      <c r="AE3080" s="5">
        <f>IF(tbl_HRMaster[[#This Row],[Attrition]]="Yes",1,0)</f>
        <v>0</v>
      </c>
    </row>
    <row r="3081" spans="1:31" x14ac:dyDescent="0.25">
      <c r="A3081">
        <v>44</v>
      </c>
      <c r="B3081" t="s">
        <v>21</v>
      </c>
      <c r="C3081" t="s">
        <v>29</v>
      </c>
      <c r="D3081" t="s">
        <v>30</v>
      </c>
      <c r="E3081">
        <v>5</v>
      </c>
      <c r="F3081">
        <v>2</v>
      </c>
      <c r="G3081" t="s">
        <v>38</v>
      </c>
      <c r="H3081">
        <v>2275</v>
      </c>
      <c r="I3081" t="s">
        <v>25</v>
      </c>
      <c r="J3081">
        <v>2</v>
      </c>
      <c r="K3081" t="s">
        <v>31</v>
      </c>
      <c r="L3081" t="s">
        <v>32</v>
      </c>
      <c r="M3081">
        <v>171590</v>
      </c>
      <c r="N3081">
        <v>5</v>
      </c>
      <c r="O3081">
        <v>22</v>
      </c>
      <c r="P3081">
        <v>1</v>
      </c>
      <c r="Q3081">
        <v>16</v>
      </c>
      <c r="R3081">
        <v>1</v>
      </c>
      <c r="S3081">
        <v>2</v>
      </c>
      <c r="T3081">
        <v>2</v>
      </c>
      <c r="U3081">
        <v>2</v>
      </c>
      <c r="V3081">
        <f>COUNTIF(tbl_HRMaster[EmployeeID],tbl_HRMaster[[#This Row],[EmployeeID]])</f>
        <v>1</v>
      </c>
      <c r="W3081">
        <f>IFERROR(INDEX(tbl_EmployeeSurvey[EnvironmentSatisfaction],MATCH(tbl_HRMaster[[#This Row],[EmployeeID]],tbl_EmployeeSurvey[EmployeeID],0)),"Not Found")</f>
        <v>2</v>
      </c>
      <c r="X3081">
        <f>IFERROR(INDEX(tbl_EmployeeSurvey[JobSatisfaction],MATCH(tbl_HRMaster[[#This Row],[EmployeeID]],tbl_EmployeeSurvey[EmployeeID],0)),"Not Found")</f>
        <v>3</v>
      </c>
      <c r="Y3081" s="5">
        <f>IFERROR(INDEX(tbl_EmployeeSurvey[WorkLifeBalance],MATCH(tbl_HRMaster[[#This Row],[EmployeeID]],tbl_EmployeeSurvey[EmployeeID],0)),"Not Found")</f>
        <v>2</v>
      </c>
      <c r="Z3081" s="5">
        <f>IFERROR(VLOOKUP(tbl_HRMaster[[#This Row],[EmployeeID]],tbl_ManagerSurvey[[EmployeeID]:[PerformanceRating]],2,FALSE),"Not Found")</f>
        <v>2</v>
      </c>
      <c r="AA3081" s="5">
        <f>IFERROR(VLOOKUP(tbl_HRMaster[[#This Row],[EmployeeID]],tbl_ManagerSurvey[[EmployeeID]:[PerformanceRating]],3,FALSE),"Not Found")</f>
        <v>4</v>
      </c>
      <c r="AB3081" s="5" t="str">
        <f>IF(tbl_HRMaster[[#This Row],[Attrition]]="Yes","Left","Active")</f>
        <v>Active</v>
      </c>
      <c r="AC3081" s="5" t="str">
        <f>_xlfn.IFS(tbl_HRMaster[[#This Row],[Age]]&lt;25,"Under 25",tbl_HRMaster[[#This Row],[Age]]&lt;35,"25-34",tbl_HRMaster[[#This Row],[Age]]&lt;45,"35-44",tbl_HRMaster[[#This Row],[Age]]&lt;55,"45-54",TRUE,"Above 54")</f>
        <v>35-44</v>
      </c>
      <c r="AD3081" s="5" t="str">
        <f>_xlfn.IFS(
tbl_HRMaster[[#This Row],[YearsAtCompany]]&lt;2,"&lt; 2 Years",
tbl_HRMaster[[#This Row],[YearsAtCompany]]&lt;5,"2-4 Years",
tbl_HRMaster[[#This Row],[YearsAtCompany]]&lt;10,"5-9 Years",
TRUE,"10+ Years"
)</f>
        <v>2-4 Years</v>
      </c>
      <c r="AE3081" s="5">
        <f>IF(tbl_HRMaster[[#This Row],[Attrition]]="Yes",1,0)</f>
        <v>0</v>
      </c>
    </row>
    <row r="3082" spans="1:31" x14ac:dyDescent="0.25">
      <c r="A3082">
        <v>44</v>
      </c>
      <c r="B3082" t="s">
        <v>21</v>
      </c>
      <c r="C3082" t="s">
        <v>29</v>
      </c>
      <c r="D3082" t="s">
        <v>30</v>
      </c>
      <c r="E3082">
        <v>5</v>
      </c>
      <c r="F3082">
        <v>2</v>
      </c>
      <c r="G3082" t="s">
        <v>38</v>
      </c>
      <c r="H3082">
        <v>3745</v>
      </c>
      <c r="I3082" t="s">
        <v>25</v>
      </c>
      <c r="J3082">
        <v>2</v>
      </c>
      <c r="K3082" t="s">
        <v>31</v>
      </c>
      <c r="L3082" t="s">
        <v>32</v>
      </c>
      <c r="M3082">
        <v>171590</v>
      </c>
      <c r="N3082">
        <v>5</v>
      </c>
      <c r="O3082">
        <v>22</v>
      </c>
      <c r="P3082">
        <v>1</v>
      </c>
      <c r="Q3082">
        <v>16</v>
      </c>
      <c r="R3082">
        <v>1</v>
      </c>
      <c r="S3082">
        <v>2</v>
      </c>
      <c r="T3082">
        <v>2</v>
      </c>
      <c r="U3082">
        <v>2</v>
      </c>
      <c r="V3082">
        <f>COUNTIF(tbl_HRMaster[EmployeeID],tbl_HRMaster[[#This Row],[EmployeeID]])</f>
        <v>1</v>
      </c>
      <c r="W3082">
        <f>IFERROR(INDEX(tbl_EmployeeSurvey[EnvironmentSatisfaction],MATCH(tbl_HRMaster[[#This Row],[EmployeeID]],tbl_EmployeeSurvey[EmployeeID],0)),"Not Found")</f>
        <v>2</v>
      </c>
      <c r="X3082">
        <f>IFERROR(INDEX(tbl_EmployeeSurvey[JobSatisfaction],MATCH(tbl_HRMaster[[#This Row],[EmployeeID]],tbl_EmployeeSurvey[EmployeeID],0)),"Not Found")</f>
        <v>3</v>
      </c>
      <c r="Y3082" s="5">
        <f>IFERROR(INDEX(tbl_EmployeeSurvey[WorkLifeBalance],MATCH(tbl_HRMaster[[#This Row],[EmployeeID]],tbl_EmployeeSurvey[EmployeeID],0)),"Not Found")</f>
        <v>2</v>
      </c>
      <c r="Z3082" s="5">
        <f>IFERROR(VLOOKUP(tbl_HRMaster[[#This Row],[EmployeeID]],tbl_ManagerSurvey[[EmployeeID]:[PerformanceRating]],2,FALSE),"Not Found")</f>
        <v>2</v>
      </c>
      <c r="AA3082" s="5">
        <f>IFERROR(VLOOKUP(tbl_HRMaster[[#This Row],[EmployeeID]],tbl_ManagerSurvey[[EmployeeID]:[PerformanceRating]],3,FALSE),"Not Found")</f>
        <v>4</v>
      </c>
      <c r="AB3082" s="5" t="str">
        <f>IF(tbl_HRMaster[[#This Row],[Attrition]]="Yes","Left","Active")</f>
        <v>Active</v>
      </c>
      <c r="AC3082" s="5" t="str">
        <f>_xlfn.IFS(tbl_HRMaster[[#This Row],[Age]]&lt;25,"Under 25",tbl_HRMaster[[#This Row],[Age]]&lt;35,"25-34",tbl_HRMaster[[#This Row],[Age]]&lt;45,"35-44",tbl_HRMaster[[#This Row],[Age]]&lt;55,"45-54",TRUE,"Above 54")</f>
        <v>35-44</v>
      </c>
      <c r="AD3082" s="5" t="str">
        <f>_xlfn.IFS(
tbl_HRMaster[[#This Row],[YearsAtCompany]]&lt;2,"&lt; 2 Years",
tbl_HRMaster[[#This Row],[YearsAtCompany]]&lt;5,"2-4 Years",
tbl_HRMaster[[#This Row],[YearsAtCompany]]&lt;10,"5-9 Years",
TRUE,"10+ Years"
)</f>
        <v>2-4 Years</v>
      </c>
      <c r="AE3082" s="5">
        <f>IF(tbl_HRMaster[[#This Row],[Attrition]]="Yes",1,0)</f>
        <v>0</v>
      </c>
    </row>
    <row r="3083" spans="1:31" x14ac:dyDescent="0.25">
      <c r="A3083">
        <v>49</v>
      </c>
      <c r="B3083" t="s">
        <v>21</v>
      </c>
      <c r="C3083" t="s">
        <v>22</v>
      </c>
      <c r="D3083" t="s">
        <v>30</v>
      </c>
      <c r="E3083">
        <v>2</v>
      </c>
      <c r="F3083">
        <v>4</v>
      </c>
      <c r="G3083" t="s">
        <v>38</v>
      </c>
      <c r="H3083">
        <v>935</v>
      </c>
      <c r="I3083" t="s">
        <v>34</v>
      </c>
      <c r="J3083">
        <v>1</v>
      </c>
      <c r="K3083" t="s">
        <v>40</v>
      </c>
      <c r="L3083" t="s">
        <v>41</v>
      </c>
      <c r="M3083">
        <v>42270</v>
      </c>
      <c r="N3083">
        <v>4</v>
      </c>
      <c r="O3083">
        <v>18</v>
      </c>
      <c r="P3083">
        <v>0</v>
      </c>
      <c r="Q3083">
        <v>17</v>
      </c>
      <c r="R3083">
        <v>3</v>
      </c>
      <c r="S3083">
        <v>2</v>
      </c>
      <c r="T3083">
        <v>2</v>
      </c>
      <c r="U3083">
        <v>2</v>
      </c>
      <c r="V3083">
        <f>COUNTIF(tbl_HRMaster[EmployeeID],tbl_HRMaster[[#This Row],[EmployeeID]])</f>
        <v>1</v>
      </c>
      <c r="W3083">
        <f>IFERROR(INDEX(tbl_EmployeeSurvey[EnvironmentSatisfaction],MATCH(tbl_HRMaster[[#This Row],[EmployeeID]],tbl_EmployeeSurvey[EmployeeID],0)),"Not Found")</f>
        <v>4</v>
      </c>
      <c r="X3083">
        <f>IFERROR(INDEX(tbl_EmployeeSurvey[JobSatisfaction],MATCH(tbl_HRMaster[[#This Row],[EmployeeID]],tbl_EmployeeSurvey[EmployeeID],0)),"Not Found")</f>
        <v>1</v>
      </c>
      <c r="Y3083" s="5">
        <f>IFERROR(INDEX(tbl_EmployeeSurvey[WorkLifeBalance],MATCH(tbl_HRMaster[[#This Row],[EmployeeID]],tbl_EmployeeSurvey[EmployeeID],0)),"Not Found")</f>
        <v>2</v>
      </c>
      <c r="Z3083" s="5">
        <f>IFERROR(VLOOKUP(tbl_HRMaster[[#This Row],[EmployeeID]],tbl_ManagerSurvey[[EmployeeID]:[PerformanceRating]],2,FALSE),"Not Found")</f>
        <v>2</v>
      </c>
      <c r="AA3083" s="5">
        <f>IFERROR(VLOOKUP(tbl_HRMaster[[#This Row],[EmployeeID]],tbl_ManagerSurvey[[EmployeeID]:[PerformanceRating]],3,FALSE),"Not Found")</f>
        <v>3</v>
      </c>
      <c r="AB3083" s="5" t="str">
        <f>IF(tbl_HRMaster[[#This Row],[Attrition]]="Yes","Left","Active")</f>
        <v>Active</v>
      </c>
      <c r="AC3083" s="5" t="str">
        <f>_xlfn.IFS(tbl_HRMaster[[#This Row],[Age]]&lt;25,"Under 25",tbl_HRMaster[[#This Row],[Age]]&lt;35,"25-34",tbl_HRMaster[[#This Row],[Age]]&lt;45,"35-44",tbl_HRMaster[[#This Row],[Age]]&lt;55,"45-54",TRUE,"Above 54")</f>
        <v>45-54</v>
      </c>
      <c r="AD3083" s="5" t="str">
        <f>_xlfn.IFS(
tbl_HRMaster[[#This Row],[YearsAtCompany]]&lt;2,"&lt; 2 Years",
tbl_HRMaster[[#This Row],[YearsAtCompany]]&lt;5,"2-4 Years",
tbl_HRMaster[[#This Row],[YearsAtCompany]]&lt;10,"5-9 Years",
TRUE,"10+ Years"
)</f>
        <v>2-4 Years</v>
      </c>
      <c r="AE3083" s="5">
        <f>IF(tbl_HRMaster[[#This Row],[Attrition]]="Yes",1,0)</f>
        <v>0</v>
      </c>
    </row>
    <row r="3084" spans="1:31" x14ac:dyDescent="0.25">
      <c r="A3084">
        <v>49</v>
      </c>
      <c r="B3084" t="s">
        <v>21</v>
      </c>
      <c r="C3084" t="s">
        <v>22</v>
      </c>
      <c r="D3084" t="s">
        <v>30</v>
      </c>
      <c r="E3084">
        <v>2</v>
      </c>
      <c r="F3084">
        <v>4</v>
      </c>
      <c r="G3084" t="s">
        <v>38</v>
      </c>
      <c r="H3084">
        <v>2405</v>
      </c>
      <c r="I3084" t="s">
        <v>34</v>
      </c>
      <c r="J3084">
        <v>1</v>
      </c>
      <c r="K3084" t="s">
        <v>40</v>
      </c>
      <c r="L3084" t="s">
        <v>41</v>
      </c>
      <c r="M3084">
        <v>42270</v>
      </c>
      <c r="N3084">
        <v>4</v>
      </c>
      <c r="O3084">
        <v>18</v>
      </c>
      <c r="P3084">
        <v>0</v>
      </c>
      <c r="Q3084">
        <v>17</v>
      </c>
      <c r="R3084">
        <v>3</v>
      </c>
      <c r="S3084">
        <v>2</v>
      </c>
      <c r="T3084">
        <v>2</v>
      </c>
      <c r="U3084">
        <v>2</v>
      </c>
      <c r="V3084">
        <f>COUNTIF(tbl_HRMaster[EmployeeID],tbl_HRMaster[[#This Row],[EmployeeID]])</f>
        <v>1</v>
      </c>
      <c r="W3084">
        <f>IFERROR(INDEX(tbl_EmployeeSurvey[EnvironmentSatisfaction],MATCH(tbl_HRMaster[[#This Row],[EmployeeID]],tbl_EmployeeSurvey[EmployeeID],0)),"Not Found")</f>
        <v>4</v>
      </c>
      <c r="X3084">
        <f>IFERROR(INDEX(tbl_EmployeeSurvey[JobSatisfaction],MATCH(tbl_HRMaster[[#This Row],[EmployeeID]],tbl_EmployeeSurvey[EmployeeID],0)),"Not Found")</f>
        <v>1</v>
      </c>
      <c r="Y3084" s="5">
        <f>IFERROR(INDEX(tbl_EmployeeSurvey[WorkLifeBalance],MATCH(tbl_HRMaster[[#This Row],[EmployeeID]],tbl_EmployeeSurvey[EmployeeID],0)),"Not Found")</f>
        <v>2</v>
      </c>
      <c r="Z3084" s="5">
        <f>IFERROR(VLOOKUP(tbl_HRMaster[[#This Row],[EmployeeID]],tbl_ManagerSurvey[[EmployeeID]:[PerformanceRating]],2,FALSE),"Not Found")</f>
        <v>2</v>
      </c>
      <c r="AA3084" s="5">
        <f>IFERROR(VLOOKUP(tbl_HRMaster[[#This Row],[EmployeeID]],tbl_ManagerSurvey[[EmployeeID]:[PerformanceRating]],3,FALSE),"Not Found")</f>
        <v>3</v>
      </c>
      <c r="AB3084" s="5" t="str">
        <f>IF(tbl_HRMaster[[#This Row],[Attrition]]="Yes","Left","Active")</f>
        <v>Active</v>
      </c>
      <c r="AC3084" s="5" t="str">
        <f>_xlfn.IFS(tbl_HRMaster[[#This Row],[Age]]&lt;25,"Under 25",tbl_HRMaster[[#This Row],[Age]]&lt;35,"25-34",tbl_HRMaster[[#This Row],[Age]]&lt;45,"35-44",tbl_HRMaster[[#This Row],[Age]]&lt;55,"45-54",TRUE,"Above 54")</f>
        <v>45-54</v>
      </c>
      <c r="AD3084" s="5" t="str">
        <f>_xlfn.IFS(
tbl_HRMaster[[#This Row],[YearsAtCompany]]&lt;2,"&lt; 2 Years",
tbl_HRMaster[[#This Row],[YearsAtCompany]]&lt;5,"2-4 Years",
tbl_HRMaster[[#This Row],[YearsAtCompany]]&lt;10,"5-9 Years",
TRUE,"10+ Years"
)</f>
        <v>2-4 Years</v>
      </c>
      <c r="AE3084" s="5">
        <f>IF(tbl_HRMaster[[#This Row],[Attrition]]="Yes",1,0)</f>
        <v>0</v>
      </c>
    </row>
    <row r="3085" spans="1:31" x14ac:dyDescent="0.25">
      <c r="A3085">
        <v>49</v>
      </c>
      <c r="B3085" t="s">
        <v>21</v>
      </c>
      <c r="C3085" t="s">
        <v>22</v>
      </c>
      <c r="D3085" t="s">
        <v>30</v>
      </c>
      <c r="E3085">
        <v>2</v>
      </c>
      <c r="F3085">
        <v>4</v>
      </c>
      <c r="G3085" t="s">
        <v>38</v>
      </c>
      <c r="H3085">
        <v>3875</v>
      </c>
      <c r="I3085" t="s">
        <v>34</v>
      </c>
      <c r="J3085">
        <v>1</v>
      </c>
      <c r="K3085" t="s">
        <v>40</v>
      </c>
      <c r="L3085" t="s">
        <v>41</v>
      </c>
      <c r="M3085">
        <v>42270</v>
      </c>
      <c r="N3085">
        <v>4</v>
      </c>
      <c r="O3085">
        <v>18</v>
      </c>
      <c r="P3085">
        <v>0</v>
      </c>
      <c r="Q3085">
        <v>17</v>
      </c>
      <c r="R3085">
        <v>3</v>
      </c>
      <c r="S3085">
        <v>2</v>
      </c>
      <c r="T3085">
        <v>2</v>
      </c>
      <c r="U3085">
        <v>2</v>
      </c>
      <c r="V3085">
        <f>COUNTIF(tbl_HRMaster[EmployeeID],tbl_HRMaster[[#This Row],[EmployeeID]])</f>
        <v>1</v>
      </c>
      <c r="W3085">
        <f>IFERROR(INDEX(tbl_EmployeeSurvey[EnvironmentSatisfaction],MATCH(tbl_HRMaster[[#This Row],[EmployeeID]],tbl_EmployeeSurvey[EmployeeID],0)),"Not Found")</f>
        <v>4</v>
      </c>
      <c r="X3085">
        <f>IFERROR(INDEX(tbl_EmployeeSurvey[JobSatisfaction],MATCH(tbl_HRMaster[[#This Row],[EmployeeID]],tbl_EmployeeSurvey[EmployeeID],0)),"Not Found")</f>
        <v>1</v>
      </c>
      <c r="Y3085" s="5">
        <f>IFERROR(INDEX(tbl_EmployeeSurvey[WorkLifeBalance],MATCH(tbl_HRMaster[[#This Row],[EmployeeID]],tbl_EmployeeSurvey[EmployeeID],0)),"Not Found")</f>
        <v>2</v>
      </c>
      <c r="Z3085" s="5">
        <f>IFERROR(VLOOKUP(tbl_HRMaster[[#This Row],[EmployeeID]],tbl_ManagerSurvey[[EmployeeID]:[PerformanceRating]],2,FALSE),"Not Found")</f>
        <v>2</v>
      </c>
      <c r="AA3085" s="5">
        <f>IFERROR(VLOOKUP(tbl_HRMaster[[#This Row],[EmployeeID]],tbl_ManagerSurvey[[EmployeeID]:[PerformanceRating]],3,FALSE),"Not Found")</f>
        <v>3</v>
      </c>
      <c r="AB3085" s="5" t="str">
        <f>IF(tbl_HRMaster[[#This Row],[Attrition]]="Yes","Left","Active")</f>
        <v>Active</v>
      </c>
      <c r="AC3085" s="5" t="str">
        <f>_xlfn.IFS(tbl_HRMaster[[#This Row],[Age]]&lt;25,"Under 25",tbl_HRMaster[[#This Row],[Age]]&lt;35,"25-34",tbl_HRMaster[[#This Row],[Age]]&lt;45,"35-44",tbl_HRMaster[[#This Row],[Age]]&lt;55,"45-54",TRUE,"Above 54")</f>
        <v>45-54</v>
      </c>
      <c r="AD3085" s="5" t="str">
        <f>_xlfn.IFS(
tbl_HRMaster[[#This Row],[YearsAtCompany]]&lt;2,"&lt; 2 Years",
tbl_HRMaster[[#This Row],[YearsAtCompany]]&lt;5,"2-4 Years",
tbl_HRMaster[[#This Row],[YearsAtCompany]]&lt;10,"5-9 Years",
TRUE,"10+ Years"
)</f>
        <v>2-4 Years</v>
      </c>
      <c r="AE3085" s="5">
        <f>IF(tbl_HRMaster[[#This Row],[Attrition]]="Yes",1,0)</f>
        <v>0</v>
      </c>
    </row>
    <row r="3086" spans="1:31" x14ac:dyDescent="0.25">
      <c r="A3086">
        <v>56</v>
      </c>
      <c r="B3086" t="s">
        <v>21</v>
      </c>
      <c r="C3086" t="s">
        <v>22</v>
      </c>
      <c r="D3086" t="s">
        <v>30</v>
      </c>
      <c r="E3086">
        <v>4</v>
      </c>
      <c r="F3086">
        <v>3</v>
      </c>
      <c r="G3086" t="s">
        <v>24</v>
      </c>
      <c r="H3086">
        <v>1388</v>
      </c>
      <c r="I3086" t="s">
        <v>34</v>
      </c>
      <c r="J3086">
        <v>4</v>
      </c>
      <c r="K3086" t="s">
        <v>44</v>
      </c>
      <c r="L3086" t="s">
        <v>41</v>
      </c>
      <c r="M3086">
        <v>25870</v>
      </c>
      <c r="N3086">
        <v>4</v>
      </c>
      <c r="O3086">
        <v>12</v>
      </c>
      <c r="P3086">
        <v>0</v>
      </c>
      <c r="Q3086">
        <v>19</v>
      </c>
      <c r="R3086">
        <v>2</v>
      </c>
      <c r="S3086">
        <v>2</v>
      </c>
      <c r="T3086">
        <v>2</v>
      </c>
      <c r="U3086">
        <v>2</v>
      </c>
      <c r="V3086">
        <f>COUNTIF(tbl_HRMaster[EmployeeID],tbl_HRMaster[[#This Row],[EmployeeID]])</f>
        <v>1</v>
      </c>
      <c r="W3086">
        <f>IFERROR(INDEX(tbl_EmployeeSurvey[EnvironmentSatisfaction],MATCH(tbl_HRMaster[[#This Row],[EmployeeID]],tbl_EmployeeSurvey[EmployeeID],0)),"Not Found")</f>
        <v>3</v>
      </c>
      <c r="X3086">
        <f>IFERROR(INDEX(tbl_EmployeeSurvey[JobSatisfaction],MATCH(tbl_HRMaster[[#This Row],[EmployeeID]],tbl_EmployeeSurvey[EmployeeID],0)),"Not Found")</f>
        <v>1</v>
      </c>
      <c r="Y3086" s="5">
        <f>IFERROR(INDEX(tbl_EmployeeSurvey[WorkLifeBalance],MATCH(tbl_HRMaster[[#This Row],[EmployeeID]],tbl_EmployeeSurvey[EmployeeID],0)),"Not Found")</f>
        <v>3</v>
      </c>
      <c r="Z3086" s="5">
        <f>IFERROR(VLOOKUP(tbl_HRMaster[[#This Row],[EmployeeID]],tbl_ManagerSurvey[[EmployeeID]:[PerformanceRating]],2,FALSE),"Not Found")</f>
        <v>2</v>
      </c>
      <c r="AA3086" s="5">
        <f>IFERROR(VLOOKUP(tbl_HRMaster[[#This Row],[EmployeeID]],tbl_ManagerSurvey[[EmployeeID]:[PerformanceRating]],3,FALSE),"Not Found")</f>
        <v>3</v>
      </c>
      <c r="AB3086" s="5" t="str">
        <f>IF(tbl_HRMaster[[#This Row],[Attrition]]="Yes","Left","Active")</f>
        <v>Active</v>
      </c>
      <c r="AC3086" s="5" t="str">
        <f>_xlfn.IFS(tbl_HRMaster[[#This Row],[Age]]&lt;25,"Under 25",tbl_HRMaster[[#This Row],[Age]]&lt;35,"25-34",tbl_HRMaster[[#This Row],[Age]]&lt;45,"35-44",tbl_HRMaster[[#This Row],[Age]]&lt;55,"45-54",TRUE,"Above 54")</f>
        <v>Above 54</v>
      </c>
      <c r="AD3086" s="5" t="str">
        <f>_xlfn.IFS(
tbl_HRMaster[[#This Row],[YearsAtCompany]]&lt;2,"&lt; 2 Years",
tbl_HRMaster[[#This Row],[YearsAtCompany]]&lt;5,"2-4 Years",
tbl_HRMaster[[#This Row],[YearsAtCompany]]&lt;10,"5-9 Years",
TRUE,"10+ Years"
)</f>
        <v>2-4 Years</v>
      </c>
      <c r="AE3086" s="5">
        <f>IF(tbl_HRMaster[[#This Row],[Attrition]]="Yes",1,0)</f>
        <v>0</v>
      </c>
    </row>
    <row r="3087" spans="1:31" x14ac:dyDescent="0.25">
      <c r="A3087">
        <v>56</v>
      </c>
      <c r="B3087" t="s">
        <v>21</v>
      </c>
      <c r="C3087" t="s">
        <v>22</v>
      </c>
      <c r="D3087" t="s">
        <v>30</v>
      </c>
      <c r="E3087">
        <v>4</v>
      </c>
      <c r="F3087">
        <v>3</v>
      </c>
      <c r="G3087" t="s">
        <v>24</v>
      </c>
      <c r="H3087">
        <v>2858</v>
      </c>
      <c r="I3087" t="s">
        <v>34</v>
      </c>
      <c r="J3087">
        <v>4</v>
      </c>
      <c r="K3087" t="s">
        <v>44</v>
      </c>
      <c r="L3087" t="s">
        <v>41</v>
      </c>
      <c r="M3087">
        <v>25870</v>
      </c>
      <c r="N3087">
        <v>4</v>
      </c>
      <c r="O3087">
        <v>12</v>
      </c>
      <c r="P3087">
        <v>0</v>
      </c>
      <c r="Q3087">
        <v>19</v>
      </c>
      <c r="R3087">
        <v>2</v>
      </c>
      <c r="S3087">
        <v>2</v>
      </c>
      <c r="T3087">
        <v>2</v>
      </c>
      <c r="U3087">
        <v>2</v>
      </c>
      <c r="V3087">
        <f>COUNTIF(tbl_HRMaster[EmployeeID],tbl_HRMaster[[#This Row],[EmployeeID]])</f>
        <v>1</v>
      </c>
      <c r="W3087">
        <f>IFERROR(INDEX(tbl_EmployeeSurvey[EnvironmentSatisfaction],MATCH(tbl_HRMaster[[#This Row],[EmployeeID]],tbl_EmployeeSurvey[EmployeeID],0)),"Not Found")</f>
        <v>3</v>
      </c>
      <c r="X3087">
        <f>IFERROR(INDEX(tbl_EmployeeSurvey[JobSatisfaction],MATCH(tbl_HRMaster[[#This Row],[EmployeeID]],tbl_EmployeeSurvey[EmployeeID],0)),"Not Found")</f>
        <v>1</v>
      </c>
      <c r="Y3087" s="5">
        <f>IFERROR(INDEX(tbl_EmployeeSurvey[WorkLifeBalance],MATCH(tbl_HRMaster[[#This Row],[EmployeeID]],tbl_EmployeeSurvey[EmployeeID],0)),"Not Found")</f>
        <v>3</v>
      </c>
      <c r="Z3087" s="5">
        <f>IFERROR(VLOOKUP(tbl_HRMaster[[#This Row],[EmployeeID]],tbl_ManagerSurvey[[EmployeeID]:[PerformanceRating]],2,FALSE),"Not Found")</f>
        <v>2</v>
      </c>
      <c r="AA3087" s="5">
        <f>IFERROR(VLOOKUP(tbl_HRMaster[[#This Row],[EmployeeID]],tbl_ManagerSurvey[[EmployeeID]:[PerformanceRating]],3,FALSE),"Not Found")</f>
        <v>3</v>
      </c>
      <c r="AB3087" s="5" t="str">
        <f>IF(tbl_HRMaster[[#This Row],[Attrition]]="Yes","Left","Active")</f>
        <v>Active</v>
      </c>
      <c r="AC3087" s="5" t="str">
        <f>_xlfn.IFS(tbl_HRMaster[[#This Row],[Age]]&lt;25,"Under 25",tbl_HRMaster[[#This Row],[Age]]&lt;35,"25-34",tbl_HRMaster[[#This Row],[Age]]&lt;45,"35-44",tbl_HRMaster[[#This Row],[Age]]&lt;55,"45-54",TRUE,"Above 54")</f>
        <v>Above 54</v>
      </c>
      <c r="AD3087" s="5" t="str">
        <f>_xlfn.IFS(
tbl_HRMaster[[#This Row],[YearsAtCompany]]&lt;2,"&lt; 2 Years",
tbl_HRMaster[[#This Row],[YearsAtCompany]]&lt;5,"2-4 Years",
tbl_HRMaster[[#This Row],[YearsAtCompany]]&lt;10,"5-9 Years",
TRUE,"10+ Years"
)</f>
        <v>2-4 Years</v>
      </c>
      <c r="AE3087" s="5">
        <f>IF(tbl_HRMaster[[#This Row],[Attrition]]="Yes",1,0)</f>
        <v>0</v>
      </c>
    </row>
    <row r="3088" spans="1:31" x14ac:dyDescent="0.25">
      <c r="A3088">
        <v>56</v>
      </c>
      <c r="B3088" t="s">
        <v>21</v>
      </c>
      <c r="C3088" t="s">
        <v>22</v>
      </c>
      <c r="D3088" t="s">
        <v>30</v>
      </c>
      <c r="E3088">
        <v>4</v>
      </c>
      <c r="F3088">
        <v>3</v>
      </c>
      <c r="G3088" t="s">
        <v>24</v>
      </c>
      <c r="H3088">
        <v>4328</v>
      </c>
      <c r="I3088" t="s">
        <v>34</v>
      </c>
      <c r="J3088">
        <v>4</v>
      </c>
      <c r="K3088" t="s">
        <v>44</v>
      </c>
      <c r="L3088" t="s">
        <v>41</v>
      </c>
      <c r="M3088">
        <v>25870</v>
      </c>
      <c r="N3088">
        <v>4</v>
      </c>
      <c r="O3088">
        <v>12</v>
      </c>
      <c r="P3088">
        <v>0</v>
      </c>
      <c r="Q3088">
        <v>19</v>
      </c>
      <c r="R3088">
        <v>2</v>
      </c>
      <c r="S3088">
        <v>2</v>
      </c>
      <c r="T3088">
        <v>2</v>
      </c>
      <c r="U3088">
        <v>2</v>
      </c>
      <c r="V3088">
        <f>COUNTIF(tbl_HRMaster[EmployeeID],tbl_HRMaster[[#This Row],[EmployeeID]])</f>
        <v>1</v>
      </c>
      <c r="W3088">
        <f>IFERROR(INDEX(tbl_EmployeeSurvey[EnvironmentSatisfaction],MATCH(tbl_HRMaster[[#This Row],[EmployeeID]],tbl_EmployeeSurvey[EmployeeID],0)),"Not Found")</f>
        <v>3</v>
      </c>
      <c r="X3088">
        <f>IFERROR(INDEX(tbl_EmployeeSurvey[JobSatisfaction],MATCH(tbl_HRMaster[[#This Row],[EmployeeID]],tbl_EmployeeSurvey[EmployeeID],0)),"Not Found")</f>
        <v>1</v>
      </c>
      <c r="Y3088" s="5">
        <f>IFERROR(INDEX(tbl_EmployeeSurvey[WorkLifeBalance],MATCH(tbl_HRMaster[[#This Row],[EmployeeID]],tbl_EmployeeSurvey[EmployeeID],0)),"Not Found")</f>
        <v>3</v>
      </c>
      <c r="Z3088" s="5">
        <f>IFERROR(VLOOKUP(tbl_HRMaster[[#This Row],[EmployeeID]],tbl_ManagerSurvey[[EmployeeID]:[PerformanceRating]],2,FALSE),"Not Found")</f>
        <v>2</v>
      </c>
      <c r="AA3088" s="5">
        <f>IFERROR(VLOOKUP(tbl_HRMaster[[#This Row],[EmployeeID]],tbl_ManagerSurvey[[EmployeeID]:[PerformanceRating]],3,FALSE),"Not Found")</f>
        <v>3</v>
      </c>
      <c r="AB3088" s="5" t="str">
        <f>IF(tbl_HRMaster[[#This Row],[Attrition]]="Yes","Left","Active")</f>
        <v>Active</v>
      </c>
      <c r="AC3088" s="5" t="str">
        <f>_xlfn.IFS(tbl_HRMaster[[#This Row],[Age]]&lt;25,"Under 25",tbl_HRMaster[[#This Row],[Age]]&lt;35,"25-34",tbl_HRMaster[[#This Row],[Age]]&lt;45,"35-44",tbl_HRMaster[[#This Row],[Age]]&lt;55,"45-54",TRUE,"Above 54")</f>
        <v>Above 54</v>
      </c>
      <c r="AD3088" s="5" t="str">
        <f>_xlfn.IFS(
tbl_HRMaster[[#This Row],[YearsAtCompany]]&lt;2,"&lt; 2 Years",
tbl_HRMaster[[#This Row],[YearsAtCompany]]&lt;5,"2-4 Years",
tbl_HRMaster[[#This Row],[YearsAtCompany]]&lt;10,"5-9 Years",
TRUE,"10+ Years"
)</f>
        <v>2-4 Years</v>
      </c>
      <c r="AE3088" s="5">
        <f>IF(tbl_HRMaster[[#This Row],[Attrition]]="Yes",1,0)</f>
        <v>0</v>
      </c>
    </row>
    <row r="3089" spans="1:31" x14ac:dyDescent="0.25">
      <c r="A3089">
        <v>48</v>
      </c>
      <c r="B3089" t="s">
        <v>21</v>
      </c>
      <c r="C3089" t="s">
        <v>22</v>
      </c>
      <c r="D3089" t="s">
        <v>37</v>
      </c>
      <c r="E3089">
        <v>2</v>
      </c>
      <c r="F3089">
        <v>4</v>
      </c>
      <c r="G3089" t="s">
        <v>38</v>
      </c>
      <c r="H3089">
        <v>478</v>
      </c>
      <c r="I3089" t="s">
        <v>34</v>
      </c>
      <c r="J3089">
        <v>2</v>
      </c>
      <c r="K3089" t="s">
        <v>35</v>
      </c>
      <c r="L3089" t="s">
        <v>32</v>
      </c>
      <c r="M3089">
        <v>45540</v>
      </c>
      <c r="N3089">
        <v>2</v>
      </c>
      <c r="O3089">
        <v>11</v>
      </c>
      <c r="P3089">
        <v>2</v>
      </c>
      <c r="Q3089">
        <v>19</v>
      </c>
      <c r="R3089">
        <v>3</v>
      </c>
      <c r="S3089">
        <v>2</v>
      </c>
      <c r="T3089">
        <v>2</v>
      </c>
      <c r="U3089">
        <v>2</v>
      </c>
      <c r="V3089">
        <f>COUNTIF(tbl_HRMaster[EmployeeID],tbl_HRMaster[[#This Row],[EmployeeID]])</f>
        <v>1</v>
      </c>
      <c r="W3089">
        <f>IFERROR(INDEX(tbl_EmployeeSurvey[EnvironmentSatisfaction],MATCH(tbl_HRMaster[[#This Row],[EmployeeID]],tbl_EmployeeSurvey[EmployeeID],0)),"Not Found")</f>
        <v>1</v>
      </c>
      <c r="X3089">
        <f>IFERROR(INDEX(tbl_EmployeeSurvey[JobSatisfaction],MATCH(tbl_HRMaster[[#This Row],[EmployeeID]],tbl_EmployeeSurvey[EmployeeID],0)),"Not Found")</f>
        <v>3</v>
      </c>
      <c r="Y3089" s="5">
        <f>IFERROR(INDEX(tbl_EmployeeSurvey[WorkLifeBalance],MATCH(tbl_HRMaster[[#This Row],[EmployeeID]],tbl_EmployeeSurvey[EmployeeID],0)),"Not Found")</f>
        <v>3</v>
      </c>
      <c r="Z3089" s="5">
        <f>IFERROR(VLOOKUP(tbl_HRMaster[[#This Row],[EmployeeID]],tbl_ManagerSurvey[[EmployeeID]:[PerformanceRating]],2,FALSE),"Not Found")</f>
        <v>3</v>
      </c>
      <c r="AA3089" s="5">
        <f>IFERROR(VLOOKUP(tbl_HRMaster[[#This Row],[EmployeeID]],tbl_ManagerSurvey[[EmployeeID]:[PerformanceRating]],3,FALSE),"Not Found")</f>
        <v>3</v>
      </c>
      <c r="AB3089" s="5" t="str">
        <f>IF(tbl_HRMaster[[#This Row],[Attrition]]="Yes","Left","Active")</f>
        <v>Active</v>
      </c>
      <c r="AC3089" s="5" t="str">
        <f>_xlfn.IFS(tbl_HRMaster[[#This Row],[Age]]&lt;25,"Under 25",tbl_HRMaster[[#This Row],[Age]]&lt;35,"25-34",tbl_HRMaster[[#This Row],[Age]]&lt;45,"35-44",tbl_HRMaster[[#This Row],[Age]]&lt;55,"45-54",TRUE,"Above 54")</f>
        <v>45-54</v>
      </c>
      <c r="AD3089" s="5" t="str">
        <f>_xlfn.IFS(
tbl_HRMaster[[#This Row],[YearsAtCompany]]&lt;2,"&lt; 2 Years",
tbl_HRMaster[[#This Row],[YearsAtCompany]]&lt;5,"2-4 Years",
tbl_HRMaster[[#This Row],[YearsAtCompany]]&lt;10,"5-9 Years",
TRUE,"10+ Years"
)</f>
        <v>2-4 Years</v>
      </c>
      <c r="AE3089" s="5">
        <f>IF(tbl_HRMaster[[#This Row],[Attrition]]="Yes",1,0)</f>
        <v>0</v>
      </c>
    </row>
    <row r="3090" spans="1:31" x14ac:dyDescent="0.25">
      <c r="A3090">
        <v>48</v>
      </c>
      <c r="B3090" t="s">
        <v>21</v>
      </c>
      <c r="C3090" t="s">
        <v>22</v>
      </c>
      <c r="D3090" t="s">
        <v>37</v>
      </c>
      <c r="E3090">
        <v>2</v>
      </c>
      <c r="F3090">
        <v>4</v>
      </c>
      <c r="G3090" t="s">
        <v>38</v>
      </c>
      <c r="H3090">
        <v>1948</v>
      </c>
      <c r="I3090" t="s">
        <v>34</v>
      </c>
      <c r="J3090">
        <v>2</v>
      </c>
      <c r="K3090" t="s">
        <v>35</v>
      </c>
      <c r="L3090" t="s">
        <v>32</v>
      </c>
      <c r="M3090">
        <v>45540</v>
      </c>
      <c r="N3090">
        <v>2</v>
      </c>
      <c r="O3090">
        <v>11</v>
      </c>
      <c r="P3090">
        <v>2</v>
      </c>
      <c r="Q3090">
        <v>19</v>
      </c>
      <c r="R3090">
        <v>3</v>
      </c>
      <c r="S3090">
        <v>2</v>
      </c>
      <c r="T3090">
        <v>2</v>
      </c>
      <c r="U3090">
        <v>2</v>
      </c>
      <c r="V3090">
        <f>COUNTIF(tbl_HRMaster[EmployeeID],tbl_HRMaster[[#This Row],[EmployeeID]])</f>
        <v>1</v>
      </c>
      <c r="W3090">
        <f>IFERROR(INDEX(tbl_EmployeeSurvey[EnvironmentSatisfaction],MATCH(tbl_HRMaster[[#This Row],[EmployeeID]],tbl_EmployeeSurvey[EmployeeID],0)),"Not Found")</f>
        <v>1</v>
      </c>
      <c r="X3090">
        <f>IFERROR(INDEX(tbl_EmployeeSurvey[JobSatisfaction],MATCH(tbl_HRMaster[[#This Row],[EmployeeID]],tbl_EmployeeSurvey[EmployeeID],0)),"Not Found")</f>
        <v>3</v>
      </c>
      <c r="Y3090" s="5">
        <f>IFERROR(INDEX(tbl_EmployeeSurvey[WorkLifeBalance],MATCH(tbl_HRMaster[[#This Row],[EmployeeID]],tbl_EmployeeSurvey[EmployeeID],0)),"Not Found")</f>
        <v>3</v>
      </c>
      <c r="Z3090" s="5">
        <f>IFERROR(VLOOKUP(tbl_HRMaster[[#This Row],[EmployeeID]],tbl_ManagerSurvey[[EmployeeID]:[PerformanceRating]],2,FALSE),"Not Found")</f>
        <v>3</v>
      </c>
      <c r="AA3090" s="5">
        <f>IFERROR(VLOOKUP(tbl_HRMaster[[#This Row],[EmployeeID]],tbl_ManagerSurvey[[EmployeeID]:[PerformanceRating]],3,FALSE),"Not Found")</f>
        <v>3</v>
      </c>
      <c r="AB3090" s="5" t="str">
        <f>IF(tbl_HRMaster[[#This Row],[Attrition]]="Yes","Left","Active")</f>
        <v>Active</v>
      </c>
      <c r="AC3090" s="5" t="str">
        <f>_xlfn.IFS(tbl_HRMaster[[#This Row],[Age]]&lt;25,"Under 25",tbl_HRMaster[[#This Row],[Age]]&lt;35,"25-34",tbl_HRMaster[[#This Row],[Age]]&lt;45,"35-44",tbl_HRMaster[[#This Row],[Age]]&lt;55,"45-54",TRUE,"Above 54")</f>
        <v>45-54</v>
      </c>
      <c r="AD3090" s="5" t="str">
        <f>_xlfn.IFS(
tbl_HRMaster[[#This Row],[YearsAtCompany]]&lt;2,"&lt; 2 Years",
tbl_HRMaster[[#This Row],[YearsAtCompany]]&lt;5,"2-4 Years",
tbl_HRMaster[[#This Row],[YearsAtCompany]]&lt;10,"5-9 Years",
TRUE,"10+ Years"
)</f>
        <v>2-4 Years</v>
      </c>
      <c r="AE3090" s="5">
        <f>IF(tbl_HRMaster[[#This Row],[Attrition]]="Yes",1,0)</f>
        <v>0</v>
      </c>
    </row>
    <row r="3091" spans="1:31" x14ac:dyDescent="0.25">
      <c r="A3091">
        <v>48</v>
      </c>
      <c r="B3091" t="s">
        <v>21</v>
      </c>
      <c r="C3091" t="s">
        <v>22</v>
      </c>
      <c r="D3091" t="s">
        <v>37</v>
      </c>
      <c r="E3091">
        <v>2</v>
      </c>
      <c r="F3091">
        <v>4</v>
      </c>
      <c r="G3091" t="s">
        <v>38</v>
      </c>
      <c r="H3091">
        <v>3418</v>
      </c>
      <c r="I3091" t="s">
        <v>34</v>
      </c>
      <c r="J3091">
        <v>2</v>
      </c>
      <c r="K3091" t="s">
        <v>35</v>
      </c>
      <c r="L3091" t="s">
        <v>32</v>
      </c>
      <c r="M3091">
        <v>45540</v>
      </c>
      <c r="N3091">
        <v>2</v>
      </c>
      <c r="O3091">
        <v>11</v>
      </c>
      <c r="P3091">
        <v>2</v>
      </c>
      <c r="Q3091">
        <v>19</v>
      </c>
      <c r="R3091">
        <v>3</v>
      </c>
      <c r="S3091">
        <v>2</v>
      </c>
      <c r="T3091">
        <v>2</v>
      </c>
      <c r="U3091">
        <v>2</v>
      </c>
      <c r="V3091">
        <f>COUNTIF(tbl_HRMaster[EmployeeID],tbl_HRMaster[[#This Row],[EmployeeID]])</f>
        <v>1</v>
      </c>
      <c r="W3091">
        <f>IFERROR(INDEX(tbl_EmployeeSurvey[EnvironmentSatisfaction],MATCH(tbl_HRMaster[[#This Row],[EmployeeID]],tbl_EmployeeSurvey[EmployeeID],0)),"Not Found")</f>
        <v>1</v>
      </c>
      <c r="X3091">
        <f>IFERROR(INDEX(tbl_EmployeeSurvey[JobSatisfaction],MATCH(tbl_HRMaster[[#This Row],[EmployeeID]],tbl_EmployeeSurvey[EmployeeID],0)),"Not Found")</f>
        <v>3</v>
      </c>
      <c r="Y3091" s="5">
        <f>IFERROR(INDEX(tbl_EmployeeSurvey[WorkLifeBalance],MATCH(tbl_HRMaster[[#This Row],[EmployeeID]],tbl_EmployeeSurvey[EmployeeID],0)),"Not Found")</f>
        <v>3</v>
      </c>
      <c r="Z3091" s="5">
        <f>IFERROR(VLOOKUP(tbl_HRMaster[[#This Row],[EmployeeID]],tbl_ManagerSurvey[[EmployeeID]:[PerformanceRating]],2,FALSE),"Not Found")</f>
        <v>3</v>
      </c>
      <c r="AA3091" s="5">
        <f>IFERROR(VLOOKUP(tbl_HRMaster[[#This Row],[EmployeeID]],tbl_ManagerSurvey[[EmployeeID]:[PerformanceRating]],3,FALSE),"Not Found")</f>
        <v>3</v>
      </c>
      <c r="AB3091" s="5" t="str">
        <f>IF(tbl_HRMaster[[#This Row],[Attrition]]="Yes","Left","Active")</f>
        <v>Active</v>
      </c>
      <c r="AC3091" s="5" t="str">
        <f>_xlfn.IFS(tbl_HRMaster[[#This Row],[Age]]&lt;25,"Under 25",tbl_HRMaster[[#This Row],[Age]]&lt;35,"25-34",tbl_HRMaster[[#This Row],[Age]]&lt;45,"35-44",tbl_HRMaster[[#This Row],[Age]]&lt;55,"45-54",TRUE,"Above 54")</f>
        <v>45-54</v>
      </c>
      <c r="AD3091" s="5" t="str">
        <f>_xlfn.IFS(
tbl_HRMaster[[#This Row],[YearsAtCompany]]&lt;2,"&lt; 2 Years",
tbl_HRMaster[[#This Row],[YearsAtCompany]]&lt;5,"2-4 Years",
tbl_HRMaster[[#This Row],[YearsAtCompany]]&lt;10,"5-9 Years",
TRUE,"10+ Years"
)</f>
        <v>2-4 Years</v>
      </c>
      <c r="AE3091" s="5">
        <f>IF(tbl_HRMaster[[#This Row],[Attrition]]="Yes",1,0)</f>
        <v>0</v>
      </c>
    </row>
    <row r="3092" spans="1:31" x14ac:dyDescent="0.25">
      <c r="A3092">
        <v>53</v>
      </c>
      <c r="B3092" t="s">
        <v>21</v>
      </c>
      <c r="C3092" t="s">
        <v>22</v>
      </c>
      <c r="D3092" t="s">
        <v>30</v>
      </c>
      <c r="E3092">
        <v>9</v>
      </c>
      <c r="F3092">
        <v>3</v>
      </c>
      <c r="G3092" t="s">
        <v>24</v>
      </c>
      <c r="H3092">
        <v>299</v>
      </c>
      <c r="I3092" t="s">
        <v>25</v>
      </c>
      <c r="J3092">
        <v>3</v>
      </c>
      <c r="K3092" t="s">
        <v>40</v>
      </c>
      <c r="L3092" t="s">
        <v>32</v>
      </c>
      <c r="M3092">
        <v>48090</v>
      </c>
      <c r="N3092">
        <v>2</v>
      </c>
      <c r="O3092">
        <v>18</v>
      </c>
      <c r="P3092">
        <v>0</v>
      </c>
      <c r="Q3092">
        <v>19</v>
      </c>
      <c r="R3092">
        <v>2</v>
      </c>
      <c r="S3092">
        <v>2</v>
      </c>
      <c r="T3092">
        <v>2</v>
      </c>
      <c r="U3092">
        <v>2</v>
      </c>
      <c r="V3092">
        <f>COUNTIF(tbl_HRMaster[EmployeeID],tbl_HRMaster[[#This Row],[EmployeeID]])</f>
        <v>1</v>
      </c>
      <c r="W3092">
        <f>IFERROR(INDEX(tbl_EmployeeSurvey[EnvironmentSatisfaction],MATCH(tbl_HRMaster[[#This Row],[EmployeeID]],tbl_EmployeeSurvey[EmployeeID],0)),"Not Found")</f>
        <v>4</v>
      </c>
      <c r="X3092">
        <f>IFERROR(INDEX(tbl_EmployeeSurvey[JobSatisfaction],MATCH(tbl_HRMaster[[#This Row],[EmployeeID]],tbl_EmployeeSurvey[EmployeeID],0)),"Not Found")</f>
        <v>4</v>
      </c>
      <c r="Y3092" s="5">
        <f>IFERROR(INDEX(tbl_EmployeeSurvey[WorkLifeBalance],MATCH(tbl_HRMaster[[#This Row],[EmployeeID]],tbl_EmployeeSurvey[EmployeeID],0)),"Not Found")</f>
        <v>3</v>
      </c>
      <c r="Z3092" s="5">
        <f>IFERROR(VLOOKUP(tbl_HRMaster[[#This Row],[EmployeeID]],tbl_ManagerSurvey[[EmployeeID]:[PerformanceRating]],2,FALSE),"Not Found")</f>
        <v>3</v>
      </c>
      <c r="AA3092" s="5">
        <f>IFERROR(VLOOKUP(tbl_HRMaster[[#This Row],[EmployeeID]],tbl_ManagerSurvey[[EmployeeID]:[PerformanceRating]],3,FALSE),"Not Found")</f>
        <v>3</v>
      </c>
      <c r="AB3092" s="5" t="str">
        <f>IF(tbl_HRMaster[[#This Row],[Attrition]]="Yes","Left","Active")</f>
        <v>Active</v>
      </c>
      <c r="AC3092" s="5" t="str">
        <f>_xlfn.IFS(tbl_HRMaster[[#This Row],[Age]]&lt;25,"Under 25",tbl_HRMaster[[#This Row],[Age]]&lt;35,"25-34",tbl_HRMaster[[#This Row],[Age]]&lt;45,"35-44",tbl_HRMaster[[#This Row],[Age]]&lt;55,"45-54",TRUE,"Above 54")</f>
        <v>45-54</v>
      </c>
      <c r="AD3092" s="5" t="str">
        <f>_xlfn.IFS(
tbl_HRMaster[[#This Row],[YearsAtCompany]]&lt;2,"&lt; 2 Years",
tbl_HRMaster[[#This Row],[YearsAtCompany]]&lt;5,"2-4 Years",
tbl_HRMaster[[#This Row],[YearsAtCompany]]&lt;10,"5-9 Years",
TRUE,"10+ Years"
)</f>
        <v>2-4 Years</v>
      </c>
      <c r="AE3092" s="5">
        <f>IF(tbl_HRMaster[[#This Row],[Attrition]]="Yes",1,0)</f>
        <v>0</v>
      </c>
    </row>
    <row r="3093" spans="1:31" x14ac:dyDescent="0.25">
      <c r="A3093">
        <v>53</v>
      </c>
      <c r="B3093" t="s">
        <v>21</v>
      </c>
      <c r="C3093" t="s">
        <v>22</v>
      </c>
      <c r="D3093" t="s">
        <v>30</v>
      </c>
      <c r="E3093">
        <v>9</v>
      </c>
      <c r="F3093">
        <v>3</v>
      </c>
      <c r="G3093" t="s">
        <v>24</v>
      </c>
      <c r="H3093">
        <v>1769</v>
      </c>
      <c r="I3093" t="s">
        <v>25</v>
      </c>
      <c r="J3093">
        <v>3</v>
      </c>
      <c r="K3093" t="s">
        <v>40</v>
      </c>
      <c r="L3093" t="s">
        <v>32</v>
      </c>
      <c r="M3093">
        <v>48090</v>
      </c>
      <c r="N3093">
        <v>2</v>
      </c>
      <c r="O3093">
        <v>18</v>
      </c>
      <c r="P3093">
        <v>0</v>
      </c>
      <c r="Q3093">
        <v>19</v>
      </c>
      <c r="R3093">
        <v>2</v>
      </c>
      <c r="S3093">
        <v>2</v>
      </c>
      <c r="T3093">
        <v>2</v>
      </c>
      <c r="U3093">
        <v>2</v>
      </c>
      <c r="V3093">
        <f>COUNTIF(tbl_HRMaster[EmployeeID],tbl_HRMaster[[#This Row],[EmployeeID]])</f>
        <v>1</v>
      </c>
      <c r="W3093">
        <f>IFERROR(INDEX(tbl_EmployeeSurvey[EnvironmentSatisfaction],MATCH(tbl_HRMaster[[#This Row],[EmployeeID]],tbl_EmployeeSurvey[EmployeeID],0)),"Not Found")</f>
        <v>4</v>
      </c>
      <c r="X3093">
        <f>IFERROR(INDEX(tbl_EmployeeSurvey[JobSatisfaction],MATCH(tbl_HRMaster[[#This Row],[EmployeeID]],tbl_EmployeeSurvey[EmployeeID],0)),"Not Found")</f>
        <v>4</v>
      </c>
      <c r="Y3093" s="5">
        <f>IFERROR(INDEX(tbl_EmployeeSurvey[WorkLifeBalance],MATCH(tbl_HRMaster[[#This Row],[EmployeeID]],tbl_EmployeeSurvey[EmployeeID],0)),"Not Found")</f>
        <v>3</v>
      </c>
      <c r="Z3093" s="5">
        <f>IFERROR(VLOOKUP(tbl_HRMaster[[#This Row],[EmployeeID]],tbl_ManagerSurvey[[EmployeeID]:[PerformanceRating]],2,FALSE),"Not Found")</f>
        <v>3</v>
      </c>
      <c r="AA3093" s="5">
        <f>IFERROR(VLOOKUP(tbl_HRMaster[[#This Row],[EmployeeID]],tbl_ManagerSurvey[[EmployeeID]:[PerformanceRating]],3,FALSE),"Not Found")</f>
        <v>3</v>
      </c>
      <c r="AB3093" s="5" t="str">
        <f>IF(tbl_HRMaster[[#This Row],[Attrition]]="Yes","Left","Active")</f>
        <v>Active</v>
      </c>
      <c r="AC3093" s="5" t="str">
        <f>_xlfn.IFS(tbl_HRMaster[[#This Row],[Age]]&lt;25,"Under 25",tbl_HRMaster[[#This Row],[Age]]&lt;35,"25-34",tbl_HRMaster[[#This Row],[Age]]&lt;45,"35-44",tbl_HRMaster[[#This Row],[Age]]&lt;55,"45-54",TRUE,"Above 54")</f>
        <v>45-54</v>
      </c>
      <c r="AD3093" s="5" t="str">
        <f>_xlfn.IFS(
tbl_HRMaster[[#This Row],[YearsAtCompany]]&lt;2,"&lt; 2 Years",
tbl_HRMaster[[#This Row],[YearsAtCompany]]&lt;5,"2-4 Years",
tbl_HRMaster[[#This Row],[YearsAtCompany]]&lt;10,"5-9 Years",
TRUE,"10+ Years"
)</f>
        <v>2-4 Years</v>
      </c>
      <c r="AE3093" s="5">
        <f>IF(tbl_HRMaster[[#This Row],[Attrition]]="Yes",1,0)</f>
        <v>0</v>
      </c>
    </row>
    <row r="3094" spans="1:31" x14ac:dyDescent="0.25">
      <c r="A3094">
        <v>53</v>
      </c>
      <c r="B3094" t="s">
        <v>21</v>
      </c>
      <c r="C3094" t="s">
        <v>22</v>
      </c>
      <c r="D3094" t="s">
        <v>30</v>
      </c>
      <c r="E3094">
        <v>9</v>
      </c>
      <c r="F3094">
        <v>3</v>
      </c>
      <c r="G3094" t="s">
        <v>24</v>
      </c>
      <c r="H3094">
        <v>3239</v>
      </c>
      <c r="I3094" t="s">
        <v>25</v>
      </c>
      <c r="J3094">
        <v>3</v>
      </c>
      <c r="K3094" t="s">
        <v>40</v>
      </c>
      <c r="L3094" t="s">
        <v>32</v>
      </c>
      <c r="M3094">
        <v>48090</v>
      </c>
      <c r="N3094">
        <v>2</v>
      </c>
      <c r="O3094">
        <v>18</v>
      </c>
      <c r="P3094">
        <v>0</v>
      </c>
      <c r="Q3094">
        <v>19</v>
      </c>
      <c r="R3094">
        <v>2</v>
      </c>
      <c r="S3094">
        <v>2</v>
      </c>
      <c r="T3094">
        <v>2</v>
      </c>
      <c r="U3094">
        <v>2</v>
      </c>
      <c r="V3094">
        <f>COUNTIF(tbl_HRMaster[EmployeeID],tbl_HRMaster[[#This Row],[EmployeeID]])</f>
        <v>1</v>
      </c>
      <c r="W3094">
        <f>IFERROR(INDEX(tbl_EmployeeSurvey[EnvironmentSatisfaction],MATCH(tbl_HRMaster[[#This Row],[EmployeeID]],tbl_EmployeeSurvey[EmployeeID],0)),"Not Found")</f>
        <v>4</v>
      </c>
      <c r="X3094">
        <f>IFERROR(INDEX(tbl_EmployeeSurvey[JobSatisfaction],MATCH(tbl_HRMaster[[#This Row],[EmployeeID]],tbl_EmployeeSurvey[EmployeeID],0)),"Not Found")</f>
        <v>4</v>
      </c>
      <c r="Y3094" s="5">
        <f>IFERROR(INDEX(tbl_EmployeeSurvey[WorkLifeBalance],MATCH(tbl_HRMaster[[#This Row],[EmployeeID]],tbl_EmployeeSurvey[EmployeeID],0)),"Not Found")</f>
        <v>3</v>
      </c>
      <c r="Z3094" s="5">
        <f>IFERROR(VLOOKUP(tbl_HRMaster[[#This Row],[EmployeeID]],tbl_ManagerSurvey[[EmployeeID]:[PerformanceRating]],2,FALSE),"Not Found")</f>
        <v>3</v>
      </c>
      <c r="AA3094" s="5">
        <f>IFERROR(VLOOKUP(tbl_HRMaster[[#This Row],[EmployeeID]],tbl_ManagerSurvey[[EmployeeID]:[PerformanceRating]],3,FALSE),"Not Found")</f>
        <v>3</v>
      </c>
      <c r="AB3094" s="5" t="str">
        <f>IF(tbl_HRMaster[[#This Row],[Attrition]]="Yes","Left","Active")</f>
        <v>Active</v>
      </c>
      <c r="AC3094" s="5" t="str">
        <f>_xlfn.IFS(tbl_HRMaster[[#This Row],[Age]]&lt;25,"Under 25",tbl_HRMaster[[#This Row],[Age]]&lt;35,"25-34",tbl_HRMaster[[#This Row],[Age]]&lt;45,"35-44",tbl_HRMaster[[#This Row],[Age]]&lt;55,"45-54",TRUE,"Above 54")</f>
        <v>45-54</v>
      </c>
      <c r="AD3094" s="5" t="str">
        <f>_xlfn.IFS(
tbl_HRMaster[[#This Row],[YearsAtCompany]]&lt;2,"&lt; 2 Years",
tbl_HRMaster[[#This Row],[YearsAtCompany]]&lt;5,"2-4 Years",
tbl_HRMaster[[#This Row],[YearsAtCompany]]&lt;10,"5-9 Years",
TRUE,"10+ Years"
)</f>
        <v>2-4 Years</v>
      </c>
      <c r="AE3094" s="5">
        <f>IF(tbl_HRMaster[[#This Row],[Attrition]]="Yes",1,0)</f>
        <v>0</v>
      </c>
    </row>
    <row r="3095" spans="1:31" x14ac:dyDescent="0.25">
      <c r="A3095">
        <v>46</v>
      </c>
      <c r="B3095" t="s">
        <v>21</v>
      </c>
      <c r="C3095" t="s">
        <v>22</v>
      </c>
      <c r="D3095" t="s">
        <v>23</v>
      </c>
      <c r="E3095">
        <v>2</v>
      </c>
      <c r="F3095">
        <v>3</v>
      </c>
      <c r="G3095" t="s">
        <v>24</v>
      </c>
      <c r="H3095">
        <v>1242</v>
      </c>
      <c r="I3095" t="s">
        <v>25</v>
      </c>
      <c r="J3095">
        <v>1</v>
      </c>
      <c r="K3095" t="s">
        <v>31</v>
      </c>
      <c r="L3095" t="s">
        <v>32</v>
      </c>
      <c r="M3095">
        <v>34200</v>
      </c>
      <c r="N3095">
        <v>3</v>
      </c>
      <c r="O3095">
        <v>13</v>
      </c>
      <c r="P3095">
        <v>2</v>
      </c>
      <c r="Q3095">
        <v>22</v>
      </c>
      <c r="R3095">
        <v>3</v>
      </c>
      <c r="S3095">
        <v>2</v>
      </c>
      <c r="T3095">
        <v>2</v>
      </c>
      <c r="U3095">
        <v>1</v>
      </c>
      <c r="V3095">
        <f>COUNTIF(tbl_HRMaster[EmployeeID],tbl_HRMaster[[#This Row],[EmployeeID]])</f>
        <v>1</v>
      </c>
      <c r="W3095">
        <f>IFERROR(INDEX(tbl_EmployeeSurvey[EnvironmentSatisfaction],MATCH(tbl_HRMaster[[#This Row],[EmployeeID]],tbl_EmployeeSurvey[EmployeeID],0)),"Not Found")</f>
        <v>2</v>
      </c>
      <c r="X3095">
        <f>IFERROR(INDEX(tbl_EmployeeSurvey[JobSatisfaction],MATCH(tbl_HRMaster[[#This Row],[EmployeeID]],tbl_EmployeeSurvey[EmployeeID],0)),"Not Found")</f>
        <v>1</v>
      </c>
      <c r="Y3095" s="5">
        <f>IFERROR(INDEX(tbl_EmployeeSurvey[WorkLifeBalance],MATCH(tbl_HRMaster[[#This Row],[EmployeeID]],tbl_EmployeeSurvey[EmployeeID],0)),"Not Found")</f>
        <v>2</v>
      </c>
      <c r="Z3095" s="5">
        <f>IFERROR(VLOOKUP(tbl_HRMaster[[#This Row],[EmployeeID]],tbl_ManagerSurvey[[EmployeeID]:[PerformanceRating]],2,FALSE),"Not Found")</f>
        <v>1</v>
      </c>
      <c r="AA3095" s="5">
        <f>IFERROR(VLOOKUP(tbl_HRMaster[[#This Row],[EmployeeID]],tbl_ManagerSurvey[[EmployeeID]:[PerformanceRating]],3,FALSE),"Not Found")</f>
        <v>3</v>
      </c>
      <c r="AB3095" s="5" t="str">
        <f>IF(tbl_HRMaster[[#This Row],[Attrition]]="Yes","Left","Active")</f>
        <v>Active</v>
      </c>
      <c r="AC3095" s="5" t="str">
        <f>_xlfn.IFS(tbl_HRMaster[[#This Row],[Age]]&lt;25,"Under 25",tbl_HRMaster[[#This Row],[Age]]&lt;35,"25-34",tbl_HRMaster[[#This Row],[Age]]&lt;45,"35-44",tbl_HRMaster[[#This Row],[Age]]&lt;55,"45-54",TRUE,"Above 54")</f>
        <v>45-54</v>
      </c>
      <c r="AD3095" s="5" t="str">
        <f>_xlfn.IFS(
tbl_HRMaster[[#This Row],[YearsAtCompany]]&lt;2,"&lt; 2 Years",
tbl_HRMaster[[#This Row],[YearsAtCompany]]&lt;5,"2-4 Years",
tbl_HRMaster[[#This Row],[YearsAtCompany]]&lt;10,"5-9 Years",
TRUE,"10+ Years"
)</f>
        <v>2-4 Years</v>
      </c>
      <c r="AE3095" s="5">
        <f>IF(tbl_HRMaster[[#This Row],[Attrition]]="Yes",1,0)</f>
        <v>0</v>
      </c>
    </row>
    <row r="3096" spans="1:31" x14ac:dyDescent="0.25">
      <c r="A3096">
        <v>46</v>
      </c>
      <c r="B3096" t="s">
        <v>21</v>
      </c>
      <c r="C3096" t="s">
        <v>22</v>
      </c>
      <c r="D3096" t="s">
        <v>23</v>
      </c>
      <c r="E3096">
        <v>2</v>
      </c>
      <c r="F3096">
        <v>3</v>
      </c>
      <c r="G3096" t="s">
        <v>24</v>
      </c>
      <c r="H3096">
        <v>2712</v>
      </c>
      <c r="I3096" t="s">
        <v>25</v>
      </c>
      <c r="J3096">
        <v>1</v>
      </c>
      <c r="K3096" t="s">
        <v>31</v>
      </c>
      <c r="L3096" t="s">
        <v>32</v>
      </c>
      <c r="M3096">
        <v>34200</v>
      </c>
      <c r="N3096">
        <v>3</v>
      </c>
      <c r="O3096">
        <v>13</v>
      </c>
      <c r="P3096">
        <v>2</v>
      </c>
      <c r="Q3096">
        <v>22</v>
      </c>
      <c r="R3096">
        <v>3</v>
      </c>
      <c r="S3096">
        <v>2</v>
      </c>
      <c r="T3096">
        <v>2</v>
      </c>
      <c r="U3096">
        <v>1</v>
      </c>
      <c r="V3096">
        <f>COUNTIF(tbl_HRMaster[EmployeeID],tbl_HRMaster[[#This Row],[EmployeeID]])</f>
        <v>1</v>
      </c>
      <c r="W3096">
        <f>IFERROR(INDEX(tbl_EmployeeSurvey[EnvironmentSatisfaction],MATCH(tbl_HRMaster[[#This Row],[EmployeeID]],tbl_EmployeeSurvey[EmployeeID],0)),"Not Found")</f>
        <v>2</v>
      </c>
      <c r="X3096">
        <f>IFERROR(INDEX(tbl_EmployeeSurvey[JobSatisfaction],MATCH(tbl_HRMaster[[#This Row],[EmployeeID]],tbl_EmployeeSurvey[EmployeeID],0)),"Not Found")</f>
        <v>1</v>
      </c>
      <c r="Y3096" s="5">
        <f>IFERROR(INDEX(tbl_EmployeeSurvey[WorkLifeBalance],MATCH(tbl_HRMaster[[#This Row],[EmployeeID]],tbl_EmployeeSurvey[EmployeeID],0)),"Not Found")</f>
        <v>2</v>
      </c>
      <c r="Z3096" s="5">
        <f>IFERROR(VLOOKUP(tbl_HRMaster[[#This Row],[EmployeeID]],tbl_ManagerSurvey[[EmployeeID]:[PerformanceRating]],2,FALSE),"Not Found")</f>
        <v>1</v>
      </c>
      <c r="AA3096" s="5">
        <f>IFERROR(VLOOKUP(tbl_HRMaster[[#This Row],[EmployeeID]],tbl_ManagerSurvey[[EmployeeID]:[PerformanceRating]],3,FALSE),"Not Found")</f>
        <v>3</v>
      </c>
      <c r="AB3096" s="5" t="str">
        <f>IF(tbl_HRMaster[[#This Row],[Attrition]]="Yes","Left","Active")</f>
        <v>Active</v>
      </c>
      <c r="AC3096" s="5" t="str">
        <f>_xlfn.IFS(tbl_HRMaster[[#This Row],[Age]]&lt;25,"Under 25",tbl_HRMaster[[#This Row],[Age]]&lt;35,"25-34",tbl_HRMaster[[#This Row],[Age]]&lt;45,"35-44",tbl_HRMaster[[#This Row],[Age]]&lt;55,"45-54",TRUE,"Above 54")</f>
        <v>45-54</v>
      </c>
      <c r="AD3096" s="5" t="str">
        <f>_xlfn.IFS(
tbl_HRMaster[[#This Row],[YearsAtCompany]]&lt;2,"&lt; 2 Years",
tbl_HRMaster[[#This Row],[YearsAtCompany]]&lt;5,"2-4 Years",
tbl_HRMaster[[#This Row],[YearsAtCompany]]&lt;10,"5-9 Years",
TRUE,"10+ Years"
)</f>
        <v>2-4 Years</v>
      </c>
      <c r="AE3096" s="5">
        <f>IF(tbl_HRMaster[[#This Row],[Attrition]]="Yes",1,0)</f>
        <v>0</v>
      </c>
    </row>
    <row r="3097" spans="1:31" x14ac:dyDescent="0.25">
      <c r="A3097">
        <v>46</v>
      </c>
      <c r="B3097" t="s">
        <v>21</v>
      </c>
      <c r="C3097" t="s">
        <v>22</v>
      </c>
      <c r="D3097" t="s">
        <v>23</v>
      </c>
      <c r="E3097">
        <v>2</v>
      </c>
      <c r="F3097">
        <v>3</v>
      </c>
      <c r="G3097" t="s">
        <v>24</v>
      </c>
      <c r="H3097">
        <v>4182</v>
      </c>
      <c r="I3097" t="s">
        <v>25</v>
      </c>
      <c r="J3097">
        <v>1</v>
      </c>
      <c r="K3097" t="s">
        <v>31</v>
      </c>
      <c r="L3097" t="s">
        <v>32</v>
      </c>
      <c r="M3097">
        <v>34200</v>
      </c>
      <c r="N3097">
        <v>3</v>
      </c>
      <c r="O3097">
        <v>13</v>
      </c>
      <c r="P3097">
        <v>2</v>
      </c>
      <c r="Q3097">
        <v>22</v>
      </c>
      <c r="R3097">
        <v>3</v>
      </c>
      <c r="S3097">
        <v>2</v>
      </c>
      <c r="T3097">
        <v>2</v>
      </c>
      <c r="U3097">
        <v>1</v>
      </c>
      <c r="V3097">
        <f>COUNTIF(tbl_HRMaster[EmployeeID],tbl_HRMaster[[#This Row],[EmployeeID]])</f>
        <v>1</v>
      </c>
      <c r="W3097">
        <f>IFERROR(INDEX(tbl_EmployeeSurvey[EnvironmentSatisfaction],MATCH(tbl_HRMaster[[#This Row],[EmployeeID]],tbl_EmployeeSurvey[EmployeeID],0)),"Not Found")</f>
        <v>2</v>
      </c>
      <c r="X3097">
        <f>IFERROR(INDEX(tbl_EmployeeSurvey[JobSatisfaction],MATCH(tbl_HRMaster[[#This Row],[EmployeeID]],tbl_EmployeeSurvey[EmployeeID],0)),"Not Found")</f>
        <v>1</v>
      </c>
      <c r="Y3097" s="5">
        <f>IFERROR(INDEX(tbl_EmployeeSurvey[WorkLifeBalance],MATCH(tbl_HRMaster[[#This Row],[EmployeeID]],tbl_EmployeeSurvey[EmployeeID],0)),"Not Found")</f>
        <v>2</v>
      </c>
      <c r="Z3097" s="5">
        <f>IFERROR(VLOOKUP(tbl_HRMaster[[#This Row],[EmployeeID]],tbl_ManagerSurvey[[EmployeeID]:[PerformanceRating]],2,FALSE),"Not Found")</f>
        <v>1</v>
      </c>
      <c r="AA3097" s="5">
        <f>IFERROR(VLOOKUP(tbl_HRMaster[[#This Row],[EmployeeID]],tbl_ManagerSurvey[[EmployeeID]:[PerformanceRating]],3,FALSE),"Not Found")</f>
        <v>3</v>
      </c>
      <c r="AB3097" s="5" t="str">
        <f>IF(tbl_HRMaster[[#This Row],[Attrition]]="Yes","Left","Active")</f>
        <v>Active</v>
      </c>
      <c r="AC3097" s="5" t="str">
        <f>_xlfn.IFS(tbl_HRMaster[[#This Row],[Age]]&lt;25,"Under 25",tbl_HRMaster[[#This Row],[Age]]&lt;35,"25-34",tbl_HRMaster[[#This Row],[Age]]&lt;45,"35-44",tbl_HRMaster[[#This Row],[Age]]&lt;55,"45-54",TRUE,"Above 54")</f>
        <v>45-54</v>
      </c>
      <c r="AD3097" s="5" t="str">
        <f>_xlfn.IFS(
tbl_HRMaster[[#This Row],[YearsAtCompany]]&lt;2,"&lt; 2 Years",
tbl_HRMaster[[#This Row],[YearsAtCompany]]&lt;5,"2-4 Years",
tbl_HRMaster[[#This Row],[YearsAtCompany]]&lt;10,"5-9 Years",
TRUE,"10+ Years"
)</f>
        <v>2-4 Years</v>
      </c>
      <c r="AE3097" s="5">
        <f>IF(tbl_HRMaster[[#This Row],[Attrition]]="Yes",1,0)</f>
        <v>0</v>
      </c>
    </row>
    <row r="3098" spans="1:31" x14ac:dyDescent="0.25">
      <c r="A3098">
        <v>48</v>
      </c>
      <c r="B3098" t="s">
        <v>21</v>
      </c>
      <c r="C3098" t="s">
        <v>29</v>
      </c>
      <c r="D3098" t="s">
        <v>23</v>
      </c>
      <c r="E3098">
        <v>10</v>
      </c>
      <c r="F3098">
        <v>4</v>
      </c>
      <c r="G3098" t="s">
        <v>45</v>
      </c>
      <c r="H3098">
        <v>909</v>
      </c>
      <c r="I3098" t="s">
        <v>25</v>
      </c>
      <c r="J3098">
        <v>3</v>
      </c>
      <c r="K3098" t="s">
        <v>44</v>
      </c>
      <c r="L3098" t="s">
        <v>27</v>
      </c>
      <c r="M3098">
        <v>22700</v>
      </c>
      <c r="N3098">
        <v>2</v>
      </c>
      <c r="O3098">
        <v>14</v>
      </c>
      <c r="P3098">
        <v>3</v>
      </c>
      <c r="Q3098">
        <v>23</v>
      </c>
      <c r="R3098">
        <v>2</v>
      </c>
      <c r="S3098">
        <v>2</v>
      </c>
      <c r="T3098">
        <v>2</v>
      </c>
      <c r="U3098">
        <v>2</v>
      </c>
      <c r="V3098">
        <f>COUNTIF(tbl_HRMaster[EmployeeID],tbl_HRMaster[[#This Row],[EmployeeID]])</f>
        <v>1</v>
      </c>
      <c r="W3098">
        <f>IFERROR(INDEX(tbl_EmployeeSurvey[EnvironmentSatisfaction],MATCH(tbl_HRMaster[[#This Row],[EmployeeID]],tbl_EmployeeSurvey[EmployeeID],0)),"Not Found")</f>
        <v>3</v>
      </c>
      <c r="X3098">
        <f>IFERROR(INDEX(tbl_EmployeeSurvey[JobSatisfaction],MATCH(tbl_HRMaster[[#This Row],[EmployeeID]],tbl_EmployeeSurvey[EmployeeID],0)),"Not Found")</f>
        <v>4</v>
      </c>
      <c r="Y3098" s="5">
        <f>IFERROR(INDEX(tbl_EmployeeSurvey[WorkLifeBalance],MATCH(tbl_HRMaster[[#This Row],[EmployeeID]],tbl_EmployeeSurvey[EmployeeID],0)),"Not Found")</f>
        <v>3</v>
      </c>
      <c r="Z3098" s="5">
        <f>IFERROR(VLOOKUP(tbl_HRMaster[[#This Row],[EmployeeID]],tbl_ManagerSurvey[[EmployeeID]:[PerformanceRating]],2,FALSE),"Not Found")</f>
        <v>3</v>
      </c>
      <c r="AA3098" s="5">
        <f>IFERROR(VLOOKUP(tbl_HRMaster[[#This Row],[EmployeeID]],tbl_ManagerSurvey[[EmployeeID]:[PerformanceRating]],3,FALSE),"Not Found")</f>
        <v>3</v>
      </c>
      <c r="AB3098" s="5" t="str">
        <f>IF(tbl_HRMaster[[#This Row],[Attrition]]="Yes","Left","Active")</f>
        <v>Active</v>
      </c>
      <c r="AC3098" s="5" t="str">
        <f>_xlfn.IFS(tbl_HRMaster[[#This Row],[Age]]&lt;25,"Under 25",tbl_HRMaster[[#This Row],[Age]]&lt;35,"25-34",tbl_HRMaster[[#This Row],[Age]]&lt;45,"35-44",tbl_HRMaster[[#This Row],[Age]]&lt;55,"45-54",TRUE,"Above 54")</f>
        <v>45-54</v>
      </c>
      <c r="AD3098" s="5" t="str">
        <f>_xlfn.IFS(
tbl_HRMaster[[#This Row],[YearsAtCompany]]&lt;2,"&lt; 2 Years",
tbl_HRMaster[[#This Row],[YearsAtCompany]]&lt;5,"2-4 Years",
tbl_HRMaster[[#This Row],[YearsAtCompany]]&lt;10,"5-9 Years",
TRUE,"10+ Years"
)</f>
        <v>2-4 Years</v>
      </c>
      <c r="AE3098" s="5">
        <f>IF(tbl_HRMaster[[#This Row],[Attrition]]="Yes",1,0)</f>
        <v>0</v>
      </c>
    </row>
    <row r="3099" spans="1:31" x14ac:dyDescent="0.25">
      <c r="A3099">
        <v>48</v>
      </c>
      <c r="B3099" t="s">
        <v>21</v>
      </c>
      <c r="C3099" t="s">
        <v>29</v>
      </c>
      <c r="D3099" t="s">
        <v>23</v>
      </c>
      <c r="E3099">
        <v>10</v>
      </c>
      <c r="F3099">
        <v>4</v>
      </c>
      <c r="G3099" t="s">
        <v>45</v>
      </c>
      <c r="H3099">
        <v>2379</v>
      </c>
      <c r="I3099" t="s">
        <v>25</v>
      </c>
      <c r="J3099">
        <v>3</v>
      </c>
      <c r="K3099" t="s">
        <v>44</v>
      </c>
      <c r="L3099" t="s">
        <v>27</v>
      </c>
      <c r="M3099">
        <v>22700</v>
      </c>
      <c r="N3099">
        <v>2</v>
      </c>
      <c r="O3099">
        <v>14</v>
      </c>
      <c r="P3099">
        <v>3</v>
      </c>
      <c r="Q3099">
        <v>23</v>
      </c>
      <c r="R3099">
        <v>2</v>
      </c>
      <c r="S3099">
        <v>2</v>
      </c>
      <c r="T3099">
        <v>2</v>
      </c>
      <c r="U3099">
        <v>2</v>
      </c>
      <c r="V3099">
        <f>COUNTIF(tbl_HRMaster[EmployeeID],tbl_HRMaster[[#This Row],[EmployeeID]])</f>
        <v>1</v>
      </c>
      <c r="W3099">
        <f>IFERROR(INDEX(tbl_EmployeeSurvey[EnvironmentSatisfaction],MATCH(tbl_HRMaster[[#This Row],[EmployeeID]],tbl_EmployeeSurvey[EmployeeID],0)),"Not Found")</f>
        <v>3</v>
      </c>
      <c r="X3099">
        <f>IFERROR(INDEX(tbl_EmployeeSurvey[JobSatisfaction],MATCH(tbl_HRMaster[[#This Row],[EmployeeID]],tbl_EmployeeSurvey[EmployeeID],0)),"Not Found")</f>
        <v>4</v>
      </c>
      <c r="Y3099" s="5">
        <f>IFERROR(INDEX(tbl_EmployeeSurvey[WorkLifeBalance],MATCH(tbl_HRMaster[[#This Row],[EmployeeID]],tbl_EmployeeSurvey[EmployeeID],0)),"Not Found")</f>
        <v>3</v>
      </c>
      <c r="Z3099" s="5">
        <f>IFERROR(VLOOKUP(tbl_HRMaster[[#This Row],[EmployeeID]],tbl_ManagerSurvey[[EmployeeID]:[PerformanceRating]],2,FALSE),"Not Found")</f>
        <v>3</v>
      </c>
      <c r="AA3099" s="5">
        <f>IFERROR(VLOOKUP(tbl_HRMaster[[#This Row],[EmployeeID]],tbl_ManagerSurvey[[EmployeeID]:[PerformanceRating]],3,FALSE),"Not Found")</f>
        <v>3</v>
      </c>
      <c r="AB3099" s="5" t="str">
        <f>IF(tbl_HRMaster[[#This Row],[Attrition]]="Yes","Left","Active")</f>
        <v>Active</v>
      </c>
      <c r="AC3099" s="5" t="str">
        <f>_xlfn.IFS(tbl_HRMaster[[#This Row],[Age]]&lt;25,"Under 25",tbl_HRMaster[[#This Row],[Age]]&lt;35,"25-34",tbl_HRMaster[[#This Row],[Age]]&lt;45,"35-44",tbl_HRMaster[[#This Row],[Age]]&lt;55,"45-54",TRUE,"Above 54")</f>
        <v>45-54</v>
      </c>
      <c r="AD3099" s="5" t="str">
        <f>_xlfn.IFS(
tbl_HRMaster[[#This Row],[YearsAtCompany]]&lt;2,"&lt; 2 Years",
tbl_HRMaster[[#This Row],[YearsAtCompany]]&lt;5,"2-4 Years",
tbl_HRMaster[[#This Row],[YearsAtCompany]]&lt;10,"5-9 Years",
TRUE,"10+ Years"
)</f>
        <v>2-4 Years</v>
      </c>
      <c r="AE3099" s="5">
        <f>IF(tbl_HRMaster[[#This Row],[Attrition]]="Yes",1,0)</f>
        <v>0</v>
      </c>
    </row>
    <row r="3100" spans="1:31" x14ac:dyDescent="0.25">
      <c r="A3100">
        <v>48</v>
      </c>
      <c r="B3100" t="s">
        <v>21</v>
      </c>
      <c r="C3100" t="s">
        <v>29</v>
      </c>
      <c r="D3100" t="s">
        <v>23</v>
      </c>
      <c r="E3100">
        <v>10</v>
      </c>
      <c r="F3100">
        <v>4</v>
      </c>
      <c r="G3100" t="s">
        <v>45</v>
      </c>
      <c r="H3100">
        <v>3849</v>
      </c>
      <c r="I3100" t="s">
        <v>25</v>
      </c>
      <c r="J3100">
        <v>3</v>
      </c>
      <c r="K3100" t="s">
        <v>44</v>
      </c>
      <c r="L3100" t="s">
        <v>27</v>
      </c>
      <c r="M3100">
        <v>22700</v>
      </c>
      <c r="N3100">
        <v>2</v>
      </c>
      <c r="O3100">
        <v>14</v>
      </c>
      <c r="P3100">
        <v>3</v>
      </c>
      <c r="Q3100">
        <v>23</v>
      </c>
      <c r="R3100">
        <v>2</v>
      </c>
      <c r="S3100">
        <v>2</v>
      </c>
      <c r="T3100">
        <v>2</v>
      </c>
      <c r="U3100">
        <v>2</v>
      </c>
      <c r="V3100">
        <f>COUNTIF(tbl_HRMaster[EmployeeID],tbl_HRMaster[[#This Row],[EmployeeID]])</f>
        <v>1</v>
      </c>
      <c r="W3100">
        <f>IFERROR(INDEX(tbl_EmployeeSurvey[EnvironmentSatisfaction],MATCH(tbl_HRMaster[[#This Row],[EmployeeID]],tbl_EmployeeSurvey[EmployeeID],0)),"Not Found")</f>
        <v>3</v>
      </c>
      <c r="X3100">
        <f>IFERROR(INDEX(tbl_EmployeeSurvey[JobSatisfaction],MATCH(tbl_HRMaster[[#This Row],[EmployeeID]],tbl_EmployeeSurvey[EmployeeID],0)),"Not Found")</f>
        <v>4</v>
      </c>
      <c r="Y3100" s="5">
        <f>IFERROR(INDEX(tbl_EmployeeSurvey[WorkLifeBalance],MATCH(tbl_HRMaster[[#This Row],[EmployeeID]],tbl_EmployeeSurvey[EmployeeID],0)),"Not Found")</f>
        <v>3</v>
      </c>
      <c r="Z3100" s="5">
        <f>IFERROR(VLOOKUP(tbl_HRMaster[[#This Row],[EmployeeID]],tbl_ManagerSurvey[[EmployeeID]:[PerformanceRating]],2,FALSE),"Not Found")</f>
        <v>3</v>
      </c>
      <c r="AA3100" s="5">
        <f>IFERROR(VLOOKUP(tbl_HRMaster[[#This Row],[EmployeeID]],tbl_ManagerSurvey[[EmployeeID]:[PerformanceRating]],3,FALSE),"Not Found")</f>
        <v>3</v>
      </c>
      <c r="AB3100" s="5" t="str">
        <f>IF(tbl_HRMaster[[#This Row],[Attrition]]="Yes","Left","Active")</f>
        <v>Active</v>
      </c>
      <c r="AC3100" s="5" t="str">
        <f>_xlfn.IFS(tbl_HRMaster[[#This Row],[Age]]&lt;25,"Under 25",tbl_HRMaster[[#This Row],[Age]]&lt;35,"25-34",tbl_HRMaster[[#This Row],[Age]]&lt;45,"35-44",tbl_HRMaster[[#This Row],[Age]]&lt;55,"45-54",TRUE,"Above 54")</f>
        <v>45-54</v>
      </c>
      <c r="AD3100" s="5" t="str">
        <f>_xlfn.IFS(
tbl_HRMaster[[#This Row],[YearsAtCompany]]&lt;2,"&lt; 2 Years",
tbl_HRMaster[[#This Row],[YearsAtCompany]]&lt;5,"2-4 Years",
tbl_HRMaster[[#This Row],[YearsAtCompany]]&lt;10,"5-9 Years",
TRUE,"10+ Years"
)</f>
        <v>2-4 Years</v>
      </c>
      <c r="AE3100" s="5">
        <f>IF(tbl_HRMaster[[#This Row],[Attrition]]="Yes",1,0)</f>
        <v>0</v>
      </c>
    </row>
    <row r="3101" spans="1:31" x14ac:dyDescent="0.25">
      <c r="A3101">
        <v>58</v>
      </c>
      <c r="B3101" t="s">
        <v>21</v>
      </c>
      <c r="C3101" t="s">
        <v>29</v>
      </c>
      <c r="D3101" t="s">
        <v>30</v>
      </c>
      <c r="E3101">
        <v>10</v>
      </c>
      <c r="F3101">
        <v>4</v>
      </c>
      <c r="G3101" t="s">
        <v>46</v>
      </c>
      <c r="H3101">
        <v>1053</v>
      </c>
      <c r="I3101" t="s">
        <v>25</v>
      </c>
      <c r="J3101">
        <v>1</v>
      </c>
      <c r="K3101" t="s">
        <v>43</v>
      </c>
      <c r="L3101" t="s">
        <v>27</v>
      </c>
      <c r="M3101">
        <v>29360</v>
      </c>
      <c r="N3101">
        <v>2</v>
      </c>
      <c r="O3101">
        <v>13</v>
      </c>
      <c r="P3101">
        <v>1</v>
      </c>
      <c r="Q3101">
        <v>23</v>
      </c>
      <c r="R3101">
        <v>3</v>
      </c>
      <c r="S3101">
        <v>2</v>
      </c>
      <c r="T3101">
        <v>2</v>
      </c>
      <c r="U3101">
        <v>2</v>
      </c>
      <c r="V3101">
        <f>COUNTIF(tbl_HRMaster[EmployeeID],tbl_HRMaster[[#This Row],[EmployeeID]])</f>
        <v>1</v>
      </c>
      <c r="W3101">
        <f>IFERROR(INDEX(tbl_EmployeeSurvey[EnvironmentSatisfaction],MATCH(tbl_HRMaster[[#This Row],[EmployeeID]],tbl_EmployeeSurvey[EmployeeID],0)),"Not Found")</f>
        <v>1</v>
      </c>
      <c r="X3101">
        <f>IFERROR(INDEX(tbl_EmployeeSurvey[JobSatisfaction],MATCH(tbl_HRMaster[[#This Row],[EmployeeID]],tbl_EmployeeSurvey[EmployeeID],0)),"Not Found")</f>
        <v>3</v>
      </c>
      <c r="Y3101" s="5">
        <f>IFERROR(INDEX(tbl_EmployeeSurvey[WorkLifeBalance],MATCH(tbl_HRMaster[[#This Row],[EmployeeID]],tbl_EmployeeSurvey[EmployeeID],0)),"Not Found")</f>
        <v>3</v>
      </c>
      <c r="Z3101" s="5">
        <f>IFERROR(VLOOKUP(tbl_HRMaster[[#This Row],[EmployeeID]],tbl_ManagerSurvey[[EmployeeID]:[PerformanceRating]],2,FALSE),"Not Found")</f>
        <v>3</v>
      </c>
      <c r="AA3101" s="5">
        <f>IFERROR(VLOOKUP(tbl_HRMaster[[#This Row],[EmployeeID]],tbl_ManagerSurvey[[EmployeeID]:[PerformanceRating]],3,FALSE),"Not Found")</f>
        <v>3</v>
      </c>
      <c r="AB3101" s="5" t="str">
        <f>IF(tbl_HRMaster[[#This Row],[Attrition]]="Yes","Left","Active")</f>
        <v>Active</v>
      </c>
      <c r="AC3101" s="5" t="str">
        <f>_xlfn.IFS(tbl_HRMaster[[#This Row],[Age]]&lt;25,"Under 25",tbl_HRMaster[[#This Row],[Age]]&lt;35,"25-34",tbl_HRMaster[[#This Row],[Age]]&lt;45,"35-44",tbl_HRMaster[[#This Row],[Age]]&lt;55,"45-54",TRUE,"Above 54")</f>
        <v>Above 54</v>
      </c>
      <c r="AD3101" s="5" t="str">
        <f>_xlfn.IFS(
tbl_HRMaster[[#This Row],[YearsAtCompany]]&lt;2,"&lt; 2 Years",
tbl_HRMaster[[#This Row],[YearsAtCompany]]&lt;5,"2-4 Years",
tbl_HRMaster[[#This Row],[YearsAtCompany]]&lt;10,"5-9 Years",
TRUE,"10+ Years"
)</f>
        <v>2-4 Years</v>
      </c>
      <c r="AE3101" s="5">
        <f>IF(tbl_HRMaster[[#This Row],[Attrition]]="Yes",1,0)</f>
        <v>0</v>
      </c>
    </row>
    <row r="3102" spans="1:31" x14ac:dyDescent="0.25">
      <c r="A3102">
        <v>58</v>
      </c>
      <c r="B3102" t="s">
        <v>21</v>
      </c>
      <c r="C3102" t="s">
        <v>29</v>
      </c>
      <c r="D3102" t="s">
        <v>30</v>
      </c>
      <c r="E3102">
        <v>10</v>
      </c>
      <c r="F3102">
        <v>4</v>
      </c>
      <c r="G3102" t="s">
        <v>46</v>
      </c>
      <c r="H3102">
        <v>2523</v>
      </c>
      <c r="I3102" t="s">
        <v>25</v>
      </c>
      <c r="J3102">
        <v>1</v>
      </c>
      <c r="K3102" t="s">
        <v>43</v>
      </c>
      <c r="L3102" t="s">
        <v>27</v>
      </c>
      <c r="M3102">
        <v>29360</v>
      </c>
      <c r="N3102">
        <v>2</v>
      </c>
      <c r="O3102">
        <v>13</v>
      </c>
      <c r="P3102">
        <v>1</v>
      </c>
      <c r="Q3102">
        <v>23</v>
      </c>
      <c r="R3102">
        <v>3</v>
      </c>
      <c r="S3102">
        <v>2</v>
      </c>
      <c r="T3102">
        <v>2</v>
      </c>
      <c r="U3102">
        <v>2</v>
      </c>
      <c r="V3102">
        <f>COUNTIF(tbl_HRMaster[EmployeeID],tbl_HRMaster[[#This Row],[EmployeeID]])</f>
        <v>1</v>
      </c>
      <c r="W3102">
        <f>IFERROR(INDEX(tbl_EmployeeSurvey[EnvironmentSatisfaction],MATCH(tbl_HRMaster[[#This Row],[EmployeeID]],tbl_EmployeeSurvey[EmployeeID],0)),"Not Found")</f>
        <v>1</v>
      </c>
      <c r="X3102">
        <f>IFERROR(INDEX(tbl_EmployeeSurvey[JobSatisfaction],MATCH(tbl_HRMaster[[#This Row],[EmployeeID]],tbl_EmployeeSurvey[EmployeeID],0)),"Not Found")</f>
        <v>3</v>
      </c>
      <c r="Y3102" s="5">
        <f>IFERROR(INDEX(tbl_EmployeeSurvey[WorkLifeBalance],MATCH(tbl_HRMaster[[#This Row],[EmployeeID]],tbl_EmployeeSurvey[EmployeeID],0)),"Not Found")</f>
        <v>3</v>
      </c>
      <c r="Z3102" s="5">
        <f>IFERROR(VLOOKUP(tbl_HRMaster[[#This Row],[EmployeeID]],tbl_ManagerSurvey[[EmployeeID]:[PerformanceRating]],2,FALSE),"Not Found")</f>
        <v>3</v>
      </c>
      <c r="AA3102" s="5">
        <f>IFERROR(VLOOKUP(tbl_HRMaster[[#This Row],[EmployeeID]],tbl_ManagerSurvey[[EmployeeID]:[PerformanceRating]],3,FALSE),"Not Found")</f>
        <v>3</v>
      </c>
      <c r="AB3102" s="5" t="str">
        <f>IF(tbl_HRMaster[[#This Row],[Attrition]]="Yes","Left","Active")</f>
        <v>Active</v>
      </c>
      <c r="AC3102" s="5" t="str">
        <f>_xlfn.IFS(tbl_HRMaster[[#This Row],[Age]]&lt;25,"Under 25",tbl_HRMaster[[#This Row],[Age]]&lt;35,"25-34",tbl_HRMaster[[#This Row],[Age]]&lt;45,"35-44",tbl_HRMaster[[#This Row],[Age]]&lt;55,"45-54",TRUE,"Above 54")</f>
        <v>Above 54</v>
      </c>
      <c r="AD3102" s="5" t="str">
        <f>_xlfn.IFS(
tbl_HRMaster[[#This Row],[YearsAtCompany]]&lt;2,"&lt; 2 Years",
tbl_HRMaster[[#This Row],[YearsAtCompany]]&lt;5,"2-4 Years",
tbl_HRMaster[[#This Row],[YearsAtCompany]]&lt;10,"5-9 Years",
TRUE,"10+ Years"
)</f>
        <v>2-4 Years</v>
      </c>
      <c r="AE3102" s="5">
        <f>IF(tbl_HRMaster[[#This Row],[Attrition]]="Yes",1,0)</f>
        <v>0</v>
      </c>
    </row>
    <row r="3103" spans="1:31" x14ac:dyDescent="0.25">
      <c r="A3103">
        <v>58</v>
      </c>
      <c r="B3103" t="s">
        <v>21</v>
      </c>
      <c r="C3103" t="s">
        <v>29</v>
      </c>
      <c r="D3103" t="s">
        <v>30</v>
      </c>
      <c r="E3103">
        <v>10</v>
      </c>
      <c r="F3103">
        <v>4</v>
      </c>
      <c r="G3103" t="s">
        <v>46</v>
      </c>
      <c r="H3103">
        <v>3993</v>
      </c>
      <c r="I3103" t="s">
        <v>25</v>
      </c>
      <c r="J3103">
        <v>1</v>
      </c>
      <c r="K3103" t="s">
        <v>43</v>
      </c>
      <c r="L3103" t="s">
        <v>27</v>
      </c>
      <c r="M3103">
        <v>29360</v>
      </c>
      <c r="N3103">
        <v>2</v>
      </c>
      <c r="O3103">
        <v>13</v>
      </c>
      <c r="P3103">
        <v>1</v>
      </c>
      <c r="Q3103">
        <v>23</v>
      </c>
      <c r="R3103">
        <v>3</v>
      </c>
      <c r="S3103">
        <v>2</v>
      </c>
      <c r="T3103">
        <v>2</v>
      </c>
      <c r="U3103">
        <v>2</v>
      </c>
      <c r="V3103">
        <f>COUNTIF(tbl_HRMaster[EmployeeID],tbl_HRMaster[[#This Row],[EmployeeID]])</f>
        <v>1</v>
      </c>
      <c r="W3103">
        <f>IFERROR(INDEX(tbl_EmployeeSurvey[EnvironmentSatisfaction],MATCH(tbl_HRMaster[[#This Row],[EmployeeID]],tbl_EmployeeSurvey[EmployeeID],0)),"Not Found")</f>
        <v>1</v>
      </c>
      <c r="X3103">
        <f>IFERROR(INDEX(tbl_EmployeeSurvey[JobSatisfaction],MATCH(tbl_HRMaster[[#This Row],[EmployeeID]],tbl_EmployeeSurvey[EmployeeID],0)),"Not Found")</f>
        <v>3</v>
      </c>
      <c r="Y3103" s="5">
        <f>IFERROR(INDEX(tbl_EmployeeSurvey[WorkLifeBalance],MATCH(tbl_HRMaster[[#This Row],[EmployeeID]],tbl_EmployeeSurvey[EmployeeID],0)),"Not Found")</f>
        <v>3</v>
      </c>
      <c r="Z3103" s="5">
        <f>IFERROR(VLOOKUP(tbl_HRMaster[[#This Row],[EmployeeID]],tbl_ManagerSurvey[[EmployeeID]:[PerformanceRating]],2,FALSE),"Not Found")</f>
        <v>3</v>
      </c>
      <c r="AA3103" s="5">
        <f>IFERROR(VLOOKUP(tbl_HRMaster[[#This Row],[EmployeeID]],tbl_ManagerSurvey[[EmployeeID]:[PerformanceRating]],3,FALSE),"Not Found")</f>
        <v>3</v>
      </c>
      <c r="AB3103" s="5" t="str">
        <f>IF(tbl_HRMaster[[#This Row],[Attrition]]="Yes","Left","Active")</f>
        <v>Active</v>
      </c>
      <c r="AC3103" s="5" t="str">
        <f>_xlfn.IFS(tbl_HRMaster[[#This Row],[Age]]&lt;25,"Under 25",tbl_HRMaster[[#This Row],[Age]]&lt;35,"25-34",tbl_HRMaster[[#This Row],[Age]]&lt;45,"35-44",tbl_HRMaster[[#This Row],[Age]]&lt;55,"45-54",TRUE,"Above 54")</f>
        <v>Above 54</v>
      </c>
      <c r="AD3103" s="5" t="str">
        <f>_xlfn.IFS(
tbl_HRMaster[[#This Row],[YearsAtCompany]]&lt;2,"&lt; 2 Years",
tbl_HRMaster[[#This Row],[YearsAtCompany]]&lt;5,"2-4 Years",
tbl_HRMaster[[#This Row],[YearsAtCompany]]&lt;10,"5-9 Years",
TRUE,"10+ Years"
)</f>
        <v>2-4 Years</v>
      </c>
      <c r="AE3103" s="5">
        <f>IF(tbl_HRMaster[[#This Row],[Attrition]]="Yes",1,0)</f>
        <v>0</v>
      </c>
    </row>
    <row r="3104" spans="1:31" x14ac:dyDescent="0.25">
      <c r="A3104">
        <v>46</v>
      </c>
      <c r="B3104" t="s">
        <v>21</v>
      </c>
      <c r="C3104" t="s">
        <v>22</v>
      </c>
      <c r="D3104" t="s">
        <v>30</v>
      </c>
      <c r="E3104">
        <v>2</v>
      </c>
      <c r="F3104">
        <v>1</v>
      </c>
      <c r="G3104" t="s">
        <v>38</v>
      </c>
      <c r="H3104">
        <v>513</v>
      </c>
      <c r="I3104" t="s">
        <v>25</v>
      </c>
      <c r="J3104">
        <v>3</v>
      </c>
      <c r="K3104" t="s">
        <v>31</v>
      </c>
      <c r="L3104" t="s">
        <v>41</v>
      </c>
      <c r="M3104">
        <v>49410</v>
      </c>
      <c r="N3104">
        <v>9</v>
      </c>
      <c r="O3104">
        <v>13</v>
      </c>
      <c r="P3104">
        <v>2</v>
      </c>
      <c r="Q3104">
        <v>23</v>
      </c>
      <c r="R3104">
        <v>2</v>
      </c>
      <c r="S3104">
        <v>2</v>
      </c>
      <c r="T3104">
        <v>2</v>
      </c>
      <c r="U3104">
        <v>2</v>
      </c>
      <c r="V3104">
        <f>COUNTIF(tbl_HRMaster[EmployeeID],tbl_HRMaster[[#This Row],[EmployeeID]])</f>
        <v>1</v>
      </c>
      <c r="W3104">
        <f>IFERROR(INDEX(tbl_EmployeeSurvey[EnvironmentSatisfaction],MATCH(tbl_HRMaster[[#This Row],[EmployeeID]],tbl_EmployeeSurvey[EmployeeID],0)),"Not Found")</f>
        <v>4</v>
      </c>
      <c r="X3104">
        <f>IFERROR(INDEX(tbl_EmployeeSurvey[JobSatisfaction],MATCH(tbl_HRMaster[[#This Row],[EmployeeID]],tbl_EmployeeSurvey[EmployeeID],0)),"Not Found")</f>
        <v>4</v>
      </c>
      <c r="Y3104" s="5">
        <f>IFERROR(INDEX(tbl_EmployeeSurvey[WorkLifeBalance],MATCH(tbl_HRMaster[[#This Row],[EmployeeID]],tbl_EmployeeSurvey[EmployeeID],0)),"Not Found")</f>
        <v>3</v>
      </c>
      <c r="Z3104" s="5">
        <f>IFERROR(VLOOKUP(tbl_HRMaster[[#This Row],[EmployeeID]],tbl_ManagerSurvey[[EmployeeID]:[PerformanceRating]],2,FALSE),"Not Found")</f>
        <v>2</v>
      </c>
      <c r="AA3104" s="5">
        <f>IFERROR(VLOOKUP(tbl_HRMaster[[#This Row],[EmployeeID]],tbl_ManagerSurvey[[EmployeeID]:[PerformanceRating]],3,FALSE),"Not Found")</f>
        <v>3</v>
      </c>
      <c r="AB3104" s="5" t="str">
        <f>IF(tbl_HRMaster[[#This Row],[Attrition]]="Yes","Left","Active")</f>
        <v>Active</v>
      </c>
      <c r="AC3104" s="5" t="str">
        <f>_xlfn.IFS(tbl_HRMaster[[#This Row],[Age]]&lt;25,"Under 25",tbl_HRMaster[[#This Row],[Age]]&lt;35,"25-34",tbl_HRMaster[[#This Row],[Age]]&lt;45,"35-44",tbl_HRMaster[[#This Row],[Age]]&lt;55,"45-54",TRUE,"Above 54")</f>
        <v>45-54</v>
      </c>
      <c r="AD3104" s="5" t="str">
        <f>_xlfn.IFS(
tbl_HRMaster[[#This Row],[YearsAtCompany]]&lt;2,"&lt; 2 Years",
tbl_HRMaster[[#This Row],[YearsAtCompany]]&lt;5,"2-4 Years",
tbl_HRMaster[[#This Row],[YearsAtCompany]]&lt;10,"5-9 Years",
TRUE,"10+ Years"
)</f>
        <v>2-4 Years</v>
      </c>
      <c r="AE3104" s="5">
        <f>IF(tbl_HRMaster[[#This Row],[Attrition]]="Yes",1,0)</f>
        <v>0</v>
      </c>
    </row>
    <row r="3105" spans="1:31" x14ac:dyDescent="0.25">
      <c r="A3105">
        <v>46</v>
      </c>
      <c r="B3105" t="s">
        <v>21</v>
      </c>
      <c r="C3105" t="s">
        <v>22</v>
      </c>
      <c r="D3105" t="s">
        <v>30</v>
      </c>
      <c r="E3105">
        <v>2</v>
      </c>
      <c r="F3105">
        <v>1</v>
      </c>
      <c r="G3105" t="s">
        <v>38</v>
      </c>
      <c r="H3105">
        <v>1983</v>
      </c>
      <c r="I3105" t="s">
        <v>25</v>
      </c>
      <c r="J3105">
        <v>3</v>
      </c>
      <c r="K3105" t="s">
        <v>31</v>
      </c>
      <c r="L3105" t="s">
        <v>41</v>
      </c>
      <c r="M3105">
        <v>49410</v>
      </c>
      <c r="N3105">
        <v>9</v>
      </c>
      <c r="O3105">
        <v>13</v>
      </c>
      <c r="P3105">
        <v>2</v>
      </c>
      <c r="Q3105">
        <v>23</v>
      </c>
      <c r="R3105">
        <v>2</v>
      </c>
      <c r="S3105">
        <v>2</v>
      </c>
      <c r="T3105">
        <v>2</v>
      </c>
      <c r="U3105">
        <v>2</v>
      </c>
      <c r="V3105">
        <f>COUNTIF(tbl_HRMaster[EmployeeID],tbl_HRMaster[[#This Row],[EmployeeID]])</f>
        <v>1</v>
      </c>
      <c r="W3105">
        <f>IFERROR(INDEX(tbl_EmployeeSurvey[EnvironmentSatisfaction],MATCH(tbl_HRMaster[[#This Row],[EmployeeID]],tbl_EmployeeSurvey[EmployeeID],0)),"Not Found")</f>
        <v>4</v>
      </c>
      <c r="X3105">
        <f>IFERROR(INDEX(tbl_EmployeeSurvey[JobSatisfaction],MATCH(tbl_HRMaster[[#This Row],[EmployeeID]],tbl_EmployeeSurvey[EmployeeID],0)),"Not Found")</f>
        <v>4</v>
      </c>
      <c r="Y3105" s="5">
        <f>IFERROR(INDEX(tbl_EmployeeSurvey[WorkLifeBalance],MATCH(tbl_HRMaster[[#This Row],[EmployeeID]],tbl_EmployeeSurvey[EmployeeID],0)),"Not Found")</f>
        <v>3</v>
      </c>
      <c r="Z3105" s="5">
        <f>IFERROR(VLOOKUP(tbl_HRMaster[[#This Row],[EmployeeID]],tbl_ManagerSurvey[[EmployeeID]:[PerformanceRating]],2,FALSE),"Not Found")</f>
        <v>2</v>
      </c>
      <c r="AA3105" s="5">
        <f>IFERROR(VLOOKUP(tbl_HRMaster[[#This Row],[EmployeeID]],tbl_ManagerSurvey[[EmployeeID]:[PerformanceRating]],3,FALSE),"Not Found")</f>
        <v>3</v>
      </c>
      <c r="AB3105" s="5" t="str">
        <f>IF(tbl_HRMaster[[#This Row],[Attrition]]="Yes","Left","Active")</f>
        <v>Active</v>
      </c>
      <c r="AC3105" s="5" t="str">
        <f>_xlfn.IFS(tbl_HRMaster[[#This Row],[Age]]&lt;25,"Under 25",tbl_HRMaster[[#This Row],[Age]]&lt;35,"25-34",tbl_HRMaster[[#This Row],[Age]]&lt;45,"35-44",tbl_HRMaster[[#This Row],[Age]]&lt;55,"45-54",TRUE,"Above 54")</f>
        <v>45-54</v>
      </c>
      <c r="AD3105" s="5" t="str">
        <f>_xlfn.IFS(
tbl_HRMaster[[#This Row],[YearsAtCompany]]&lt;2,"&lt; 2 Years",
tbl_HRMaster[[#This Row],[YearsAtCompany]]&lt;5,"2-4 Years",
tbl_HRMaster[[#This Row],[YearsAtCompany]]&lt;10,"5-9 Years",
TRUE,"10+ Years"
)</f>
        <v>2-4 Years</v>
      </c>
      <c r="AE3105" s="5">
        <f>IF(tbl_HRMaster[[#This Row],[Attrition]]="Yes",1,0)</f>
        <v>0</v>
      </c>
    </row>
    <row r="3106" spans="1:31" x14ac:dyDescent="0.25">
      <c r="A3106">
        <v>46</v>
      </c>
      <c r="B3106" t="s">
        <v>21</v>
      </c>
      <c r="C3106" t="s">
        <v>22</v>
      </c>
      <c r="D3106" t="s">
        <v>30</v>
      </c>
      <c r="E3106">
        <v>2</v>
      </c>
      <c r="F3106">
        <v>1</v>
      </c>
      <c r="G3106" t="s">
        <v>38</v>
      </c>
      <c r="H3106">
        <v>3453</v>
      </c>
      <c r="I3106" t="s">
        <v>25</v>
      </c>
      <c r="J3106">
        <v>3</v>
      </c>
      <c r="K3106" t="s">
        <v>31</v>
      </c>
      <c r="L3106" t="s">
        <v>41</v>
      </c>
      <c r="M3106">
        <v>49410</v>
      </c>
      <c r="N3106">
        <v>9</v>
      </c>
      <c r="O3106">
        <v>13</v>
      </c>
      <c r="P3106">
        <v>2</v>
      </c>
      <c r="Q3106">
        <v>23</v>
      </c>
      <c r="R3106">
        <v>2</v>
      </c>
      <c r="S3106">
        <v>2</v>
      </c>
      <c r="T3106">
        <v>2</v>
      </c>
      <c r="U3106">
        <v>2</v>
      </c>
      <c r="V3106">
        <f>COUNTIF(tbl_HRMaster[EmployeeID],tbl_HRMaster[[#This Row],[EmployeeID]])</f>
        <v>1</v>
      </c>
      <c r="W3106">
        <f>IFERROR(INDEX(tbl_EmployeeSurvey[EnvironmentSatisfaction],MATCH(tbl_HRMaster[[#This Row],[EmployeeID]],tbl_EmployeeSurvey[EmployeeID],0)),"Not Found")</f>
        <v>4</v>
      </c>
      <c r="X3106">
        <f>IFERROR(INDEX(tbl_EmployeeSurvey[JobSatisfaction],MATCH(tbl_HRMaster[[#This Row],[EmployeeID]],tbl_EmployeeSurvey[EmployeeID],0)),"Not Found")</f>
        <v>4</v>
      </c>
      <c r="Y3106" s="5">
        <f>IFERROR(INDEX(tbl_EmployeeSurvey[WorkLifeBalance],MATCH(tbl_HRMaster[[#This Row],[EmployeeID]],tbl_EmployeeSurvey[EmployeeID],0)),"Not Found")</f>
        <v>3</v>
      </c>
      <c r="Z3106" s="5">
        <f>IFERROR(VLOOKUP(tbl_HRMaster[[#This Row],[EmployeeID]],tbl_ManagerSurvey[[EmployeeID]:[PerformanceRating]],2,FALSE),"Not Found")</f>
        <v>2</v>
      </c>
      <c r="AA3106" s="5">
        <f>IFERROR(VLOOKUP(tbl_HRMaster[[#This Row],[EmployeeID]],tbl_ManagerSurvey[[EmployeeID]:[PerformanceRating]],3,FALSE),"Not Found")</f>
        <v>3</v>
      </c>
      <c r="AB3106" s="5" t="str">
        <f>IF(tbl_HRMaster[[#This Row],[Attrition]]="Yes","Left","Active")</f>
        <v>Active</v>
      </c>
      <c r="AC3106" s="5" t="str">
        <f>_xlfn.IFS(tbl_HRMaster[[#This Row],[Age]]&lt;25,"Under 25",tbl_HRMaster[[#This Row],[Age]]&lt;35,"25-34",tbl_HRMaster[[#This Row],[Age]]&lt;45,"35-44",tbl_HRMaster[[#This Row],[Age]]&lt;55,"45-54",TRUE,"Above 54")</f>
        <v>45-54</v>
      </c>
      <c r="AD3106" s="5" t="str">
        <f>_xlfn.IFS(
tbl_HRMaster[[#This Row],[YearsAtCompany]]&lt;2,"&lt; 2 Years",
tbl_HRMaster[[#This Row],[YearsAtCompany]]&lt;5,"2-4 Years",
tbl_HRMaster[[#This Row],[YearsAtCompany]]&lt;10,"5-9 Years",
TRUE,"10+ Years"
)</f>
        <v>2-4 Years</v>
      </c>
      <c r="AE3106" s="5">
        <f>IF(tbl_HRMaster[[#This Row],[Attrition]]="Yes",1,0)</f>
        <v>0</v>
      </c>
    </row>
    <row r="3107" spans="1:31" x14ac:dyDescent="0.25">
      <c r="A3107">
        <v>46</v>
      </c>
      <c r="B3107" t="s">
        <v>21</v>
      </c>
      <c r="C3107" t="s">
        <v>22</v>
      </c>
      <c r="D3107" t="s">
        <v>23</v>
      </c>
      <c r="E3107">
        <v>3</v>
      </c>
      <c r="F3107">
        <v>4</v>
      </c>
      <c r="G3107" t="s">
        <v>45</v>
      </c>
      <c r="H3107">
        <v>1020</v>
      </c>
      <c r="I3107" t="s">
        <v>25</v>
      </c>
      <c r="J3107">
        <v>1</v>
      </c>
      <c r="K3107" t="s">
        <v>43</v>
      </c>
      <c r="L3107" t="s">
        <v>41</v>
      </c>
      <c r="M3107">
        <v>42720</v>
      </c>
      <c r="N3107">
        <v>7</v>
      </c>
      <c r="O3107">
        <v>13</v>
      </c>
      <c r="P3107">
        <v>0</v>
      </c>
      <c r="Q3107">
        <v>24</v>
      </c>
      <c r="R3107">
        <v>3</v>
      </c>
      <c r="S3107">
        <v>2</v>
      </c>
      <c r="T3107">
        <v>2</v>
      </c>
      <c r="U3107">
        <v>2</v>
      </c>
      <c r="V3107">
        <f>COUNTIF(tbl_HRMaster[EmployeeID],tbl_HRMaster[[#This Row],[EmployeeID]])</f>
        <v>1</v>
      </c>
      <c r="W3107">
        <f>IFERROR(INDEX(tbl_EmployeeSurvey[EnvironmentSatisfaction],MATCH(tbl_HRMaster[[#This Row],[EmployeeID]],tbl_EmployeeSurvey[EmployeeID],0)),"Not Found")</f>
        <v>3</v>
      </c>
      <c r="X3107">
        <f>IFERROR(INDEX(tbl_EmployeeSurvey[JobSatisfaction],MATCH(tbl_HRMaster[[#This Row],[EmployeeID]],tbl_EmployeeSurvey[EmployeeID],0)),"Not Found")</f>
        <v>4</v>
      </c>
      <c r="Y3107" s="5">
        <f>IFERROR(INDEX(tbl_EmployeeSurvey[WorkLifeBalance],MATCH(tbl_HRMaster[[#This Row],[EmployeeID]],tbl_EmployeeSurvey[EmployeeID],0)),"Not Found")</f>
        <v>3</v>
      </c>
      <c r="Z3107" s="5">
        <f>IFERROR(VLOOKUP(tbl_HRMaster[[#This Row],[EmployeeID]],tbl_ManagerSurvey[[EmployeeID]:[PerformanceRating]],2,FALSE),"Not Found")</f>
        <v>4</v>
      </c>
      <c r="AA3107" s="5">
        <f>IFERROR(VLOOKUP(tbl_HRMaster[[#This Row],[EmployeeID]],tbl_ManagerSurvey[[EmployeeID]:[PerformanceRating]],3,FALSE),"Not Found")</f>
        <v>3</v>
      </c>
      <c r="AB3107" s="5" t="str">
        <f>IF(tbl_HRMaster[[#This Row],[Attrition]]="Yes","Left","Active")</f>
        <v>Active</v>
      </c>
      <c r="AC3107" s="5" t="str">
        <f>_xlfn.IFS(tbl_HRMaster[[#This Row],[Age]]&lt;25,"Under 25",tbl_HRMaster[[#This Row],[Age]]&lt;35,"25-34",tbl_HRMaster[[#This Row],[Age]]&lt;45,"35-44",tbl_HRMaster[[#This Row],[Age]]&lt;55,"45-54",TRUE,"Above 54")</f>
        <v>45-54</v>
      </c>
      <c r="AD3107" s="5" t="str">
        <f>_xlfn.IFS(
tbl_HRMaster[[#This Row],[YearsAtCompany]]&lt;2,"&lt; 2 Years",
tbl_HRMaster[[#This Row],[YearsAtCompany]]&lt;5,"2-4 Years",
tbl_HRMaster[[#This Row],[YearsAtCompany]]&lt;10,"5-9 Years",
TRUE,"10+ Years"
)</f>
        <v>2-4 Years</v>
      </c>
      <c r="AE3107" s="5">
        <f>IF(tbl_HRMaster[[#This Row],[Attrition]]="Yes",1,0)</f>
        <v>0</v>
      </c>
    </row>
    <row r="3108" spans="1:31" x14ac:dyDescent="0.25">
      <c r="A3108">
        <v>46</v>
      </c>
      <c r="B3108" t="s">
        <v>21</v>
      </c>
      <c r="C3108" t="s">
        <v>22</v>
      </c>
      <c r="D3108" t="s">
        <v>23</v>
      </c>
      <c r="E3108">
        <v>3</v>
      </c>
      <c r="F3108">
        <v>4</v>
      </c>
      <c r="G3108" t="s">
        <v>45</v>
      </c>
      <c r="H3108">
        <v>2490</v>
      </c>
      <c r="I3108" t="s">
        <v>25</v>
      </c>
      <c r="J3108">
        <v>1</v>
      </c>
      <c r="K3108" t="s">
        <v>43</v>
      </c>
      <c r="L3108" t="s">
        <v>41</v>
      </c>
      <c r="M3108">
        <v>42720</v>
      </c>
      <c r="N3108">
        <v>7</v>
      </c>
      <c r="O3108">
        <v>13</v>
      </c>
      <c r="P3108">
        <v>0</v>
      </c>
      <c r="Q3108">
        <v>24</v>
      </c>
      <c r="R3108">
        <v>3</v>
      </c>
      <c r="S3108">
        <v>2</v>
      </c>
      <c r="T3108">
        <v>2</v>
      </c>
      <c r="U3108">
        <v>2</v>
      </c>
      <c r="V3108">
        <f>COUNTIF(tbl_HRMaster[EmployeeID],tbl_HRMaster[[#This Row],[EmployeeID]])</f>
        <v>1</v>
      </c>
      <c r="W3108">
        <f>IFERROR(INDEX(tbl_EmployeeSurvey[EnvironmentSatisfaction],MATCH(tbl_HRMaster[[#This Row],[EmployeeID]],tbl_EmployeeSurvey[EmployeeID],0)),"Not Found")</f>
        <v>3</v>
      </c>
      <c r="X3108">
        <f>IFERROR(INDEX(tbl_EmployeeSurvey[JobSatisfaction],MATCH(tbl_HRMaster[[#This Row],[EmployeeID]],tbl_EmployeeSurvey[EmployeeID],0)),"Not Found")</f>
        <v>4</v>
      </c>
      <c r="Y3108" s="5">
        <f>IFERROR(INDEX(tbl_EmployeeSurvey[WorkLifeBalance],MATCH(tbl_HRMaster[[#This Row],[EmployeeID]],tbl_EmployeeSurvey[EmployeeID],0)),"Not Found")</f>
        <v>3</v>
      </c>
      <c r="Z3108" s="5">
        <f>IFERROR(VLOOKUP(tbl_HRMaster[[#This Row],[EmployeeID]],tbl_ManagerSurvey[[EmployeeID]:[PerformanceRating]],2,FALSE),"Not Found")</f>
        <v>4</v>
      </c>
      <c r="AA3108" s="5">
        <f>IFERROR(VLOOKUP(tbl_HRMaster[[#This Row],[EmployeeID]],tbl_ManagerSurvey[[EmployeeID]:[PerformanceRating]],3,FALSE),"Not Found")</f>
        <v>3</v>
      </c>
      <c r="AB3108" s="5" t="str">
        <f>IF(tbl_HRMaster[[#This Row],[Attrition]]="Yes","Left","Active")</f>
        <v>Active</v>
      </c>
      <c r="AC3108" s="5" t="str">
        <f>_xlfn.IFS(tbl_HRMaster[[#This Row],[Age]]&lt;25,"Under 25",tbl_HRMaster[[#This Row],[Age]]&lt;35,"25-34",tbl_HRMaster[[#This Row],[Age]]&lt;45,"35-44",tbl_HRMaster[[#This Row],[Age]]&lt;55,"45-54",TRUE,"Above 54")</f>
        <v>45-54</v>
      </c>
      <c r="AD3108" s="5" t="str">
        <f>_xlfn.IFS(
tbl_HRMaster[[#This Row],[YearsAtCompany]]&lt;2,"&lt; 2 Years",
tbl_HRMaster[[#This Row],[YearsAtCompany]]&lt;5,"2-4 Years",
tbl_HRMaster[[#This Row],[YearsAtCompany]]&lt;10,"5-9 Years",
TRUE,"10+ Years"
)</f>
        <v>2-4 Years</v>
      </c>
      <c r="AE3108" s="5">
        <f>IF(tbl_HRMaster[[#This Row],[Attrition]]="Yes",1,0)</f>
        <v>0</v>
      </c>
    </row>
    <row r="3109" spans="1:31" x14ac:dyDescent="0.25">
      <c r="A3109">
        <v>46</v>
      </c>
      <c r="B3109" t="s">
        <v>21</v>
      </c>
      <c r="C3109" t="s">
        <v>22</v>
      </c>
      <c r="D3109" t="s">
        <v>23</v>
      </c>
      <c r="E3109">
        <v>3</v>
      </c>
      <c r="F3109">
        <v>4</v>
      </c>
      <c r="G3109" t="s">
        <v>45</v>
      </c>
      <c r="H3109">
        <v>3960</v>
      </c>
      <c r="I3109" t="s">
        <v>25</v>
      </c>
      <c r="J3109">
        <v>1</v>
      </c>
      <c r="K3109" t="s">
        <v>43</v>
      </c>
      <c r="L3109" t="s">
        <v>41</v>
      </c>
      <c r="M3109">
        <v>42720</v>
      </c>
      <c r="N3109">
        <v>7</v>
      </c>
      <c r="O3109">
        <v>13</v>
      </c>
      <c r="P3109">
        <v>0</v>
      </c>
      <c r="Q3109">
        <v>24</v>
      </c>
      <c r="R3109">
        <v>3</v>
      </c>
      <c r="S3109">
        <v>2</v>
      </c>
      <c r="T3109">
        <v>2</v>
      </c>
      <c r="U3109">
        <v>2</v>
      </c>
      <c r="V3109">
        <f>COUNTIF(tbl_HRMaster[EmployeeID],tbl_HRMaster[[#This Row],[EmployeeID]])</f>
        <v>1</v>
      </c>
      <c r="W3109">
        <f>IFERROR(INDEX(tbl_EmployeeSurvey[EnvironmentSatisfaction],MATCH(tbl_HRMaster[[#This Row],[EmployeeID]],tbl_EmployeeSurvey[EmployeeID],0)),"Not Found")</f>
        <v>3</v>
      </c>
      <c r="X3109">
        <f>IFERROR(INDEX(tbl_EmployeeSurvey[JobSatisfaction],MATCH(tbl_HRMaster[[#This Row],[EmployeeID]],tbl_EmployeeSurvey[EmployeeID],0)),"Not Found")</f>
        <v>4</v>
      </c>
      <c r="Y3109" s="5">
        <f>IFERROR(INDEX(tbl_EmployeeSurvey[WorkLifeBalance],MATCH(tbl_HRMaster[[#This Row],[EmployeeID]],tbl_EmployeeSurvey[EmployeeID],0)),"Not Found")</f>
        <v>3</v>
      </c>
      <c r="Z3109" s="5">
        <f>IFERROR(VLOOKUP(tbl_HRMaster[[#This Row],[EmployeeID]],tbl_ManagerSurvey[[EmployeeID]:[PerformanceRating]],2,FALSE),"Not Found")</f>
        <v>4</v>
      </c>
      <c r="AA3109" s="5">
        <f>IFERROR(VLOOKUP(tbl_HRMaster[[#This Row],[EmployeeID]],tbl_ManagerSurvey[[EmployeeID]:[PerformanceRating]],3,FALSE),"Not Found")</f>
        <v>3</v>
      </c>
      <c r="AB3109" s="5" t="str">
        <f>IF(tbl_HRMaster[[#This Row],[Attrition]]="Yes","Left","Active")</f>
        <v>Active</v>
      </c>
      <c r="AC3109" s="5" t="str">
        <f>_xlfn.IFS(tbl_HRMaster[[#This Row],[Age]]&lt;25,"Under 25",tbl_HRMaster[[#This Row],[Age]]&lt;35,"25-34",tbl_HRMaster[[#This Row],[Age]]&lt;45,"35-44",tbl_HRMaster[[#This Row],[Age]]&lt;55,"45-54",TRUE,"Above 54")</f>
        <v>45-54</v>
      </c>
      <c r="AD3109" s="5" t="str">
        <f>_xlfn.IFS(
tbl_HRMaster[[#This Row],[YearsAtCompany]]&lt;2,"&lt; 2 Years",
tbl_HRMaster[[#This Row],[YearsAtCompany]]&lt;5,"2-4 Years",
tbl_HRMaster[[#This Row],[YearsAtCompany]]&lt;10,"5-9 Years",
TRUE,"10+ Years"
)</f>
        <v>2-4 Years</v>
      </c>
      <c r="AE3109" s="5">
        <f>IF(tbl_HRMaster[[#This Row],[Attrition]]="Yes",1,0)</f>
        <v>0</v>
      </c>
    </row>
    <row r="3110" spans="1:31" x14ac:dyDescent="0.25">
      <c r="A3110">
        <v>53</v>
      </c>
      <c r="B3110" t="s">
        <v>21</v>
      </c>
      <c r="C3110" t="s">
        <v>22</v>
      </c>
      <c r="D3110" t="s">
        <v>30</v>
      </c>
      <c r="E3110">
        <v>9</v>
      </c>
      <c r="F3110">
        <v>3</v>
      </c>
      <c r="G3110" t="s">
        <v>24</v>
      </c>
      <c r="H3110">
        <v>389</v>
      </c>
      <c r="I3110" t="s">
        <v>34</v>
      </c>
      <c r="J3110">
        <v>1</v>
      </c>
      <c r="K3110" t="s">
        <v>43</v>
      </c>
      <c r="L3110" t="s">
        <v>27</v>
      </c>
      <c r="M3110">
        <v>20890</v>
      </c>
      <c r="N3110">
        <v>5</v>
      </c>
      <c r="O3110">
        <v>16</v>
      </c>
      <c r="P3110">
        <v>0</v>
      </c>
      <c r="Q3110">
        <v>28</v>
      </c>
      <c r="R3110">
        <v>2</v>
      </c>
      <c r="S3110">
        <v>2</v>
      </c>
      <c r="T3110">
        <v>2</v>
      </c>
      <c r="U3110">
        <v>2</v>
      </c>
      <c r="V3110">
        <f>COUNTIF(tbl_HRMaster[EmployeeID],tbl_HRMaster[[#This Row],[EmployeeID]])</f>
        <v>1</v>
      </c>
      <c r="W3110">
        <f>IFERROR(INDEX(tbl_EmployeeSurvey[EnvironmentSatisfaction],MATCH(tbl_HRMaster[[#This Row],[EmployeeID]],tbl_EmployeeSurvey[EmployeeID],0)),"Not Found")</f>
        <v>1</v>
      </c>
      <c r="X3110">
        <f>IFERROR(INDEX(tbl_EmployeeSurvey[JobSatisfaction],MATCH(tbl_HRMaster[[#This Row],[EmployeeID]],tbl_EmployeeSurvey[EmployeeID],0)),"Not Found")</f>
        <v>4</v>
      </c>
      <c r="Y3110" s="5">
        <f>IFERROR(INDEX(tbl_EmployeeSurvey[WorkLifeBalance],MATCH(tbl_HRMaster[[#This Row],[EmployeeID]],tbl_EmployeeSurvey[EmployeeID],0)),"Not Found")</f>
        <v>3</v>
      </c>
      <c r="Z3110" s="5">
        <f>IFERROR(VLOOKUP(tbl_HRMaster[[#This Row],[EmployeeID]],tbl_ManagerSurvey[[EmployeeID]:[PerformanceRating]],2,FALSE),"Not Found")</f>
        <v>2</v>
      </c>
      <c r="AA3110" s="5">
        <f>IFERROR(VLOOKUP(tbl_HRMaster[[#This Row],[EmployeeID]],tbl_ManagerSurvey[[EmployeeID]:[PerformanceRating]],3,FALSE),"Not Found")</f>
        <v>3</v>
      </c>
      <c r="AB3110" s="5" t="str">
        <f>IF(tbl_HRMaster[[#This Row],[Attrition]]="Yes","Left","Active")</f>
        <v>Active</v>
      </c>
      <c r="AC3110" s="5" t="str">
        <f>_xlfn.IFS(tbl_HRMaster[[#This Row],[Age]]&lt;25,"Under 25",tbl_HRMaster[[#This Row],[Age]]&lt;35,"25-34",tbl_HRMaster[[#This Row],[Age]]&lt;45,"35-44",tbl_HRMaster[[#This Row],[Age]]&lt;55,"45-54",TRUE,"Above 54")</f>
        <v>45-54</v>
      </c>
      <c r="AD3110" s="5" t="str">
        <f>_xlfn.IFS(
tbl_HRMaster[[#This Row],[YearsAtCompany]]&lt;2,"&lt; 2 Years",
tbl_HRMaster[[#This Row],[YearsAtCompany]]&lt;5,"2-4 Years",
tbl_HRMaster[[#This Row],[YearsAtCompany]]&lt;10,"5-9 Years",
TRUE,"10+ Years"
)</f>
        <v>2-4 Years</v>
      </c>
      <c r="AE3110" s="5">
        <f>IF(tbl_HRMaster[[#This Row],[Attrition]]="Yes",1,0)</f>
        <v>0</v>
      </c>
    </row>
    <row r="3111" spans="1:31" x14ac:dyDescent="0.25">
      <c r="A3111">
        <v>53</v>
      </c>
      <c r="B3111" t="s">
        <v>21</v>
      </c>
      <c r="C3111" t="s">
        <v>22</v>
      </c>
      <c r="D3111" t="s">
        <v>30</v>
      </c>
      <c r="E3111">
        <v>9</v>
      </c>
      <c r="F3111">
        <v>3</v>
      </c>
      <c r="G3111" t="s">
        <v>24</v>
      </c>
      <c r="H3111">
        <v>1859</v>
      </c>
      <c r="I3111" t="s">
        <v>34</v>
      </c>
      <c r="J3111">
        <v>1</v>
      </c>
      <c r="K3111" t="s">
        <v>43</v>
      </c>
      <c r="L3111" t="s">
        <v>27</v>
      </c>
      <c r="M3111">
        <v>20890</v>
      </c>
      <c r="N3111">
        <v>5</v>
      </c>
      <c r="O3111">
        <v>16</v>
      </c>
      <c r="P3111">
        <v>0</v>
      </c>
      <c r="Q3111">
        <v>28</v>
      </c>
      <c r="R3111">
        <v>2</v>
      </c>
      <c r="S3111">
        <v>2</v>
      </c>
      <c r="T3111">
        <v>2</v>
      </c>
      <c r="U3111">
        <v>2</v>
      </c>
      <c r="V3111">
        <f>COUNTIF(tbl_HRMaster[EmployeeID],tbl_HRMaster[[#This Row],[EmployeeID]])</f>
        <v>1</v>
      </c>
      <c r="W3111">
        <f>IFERROR(INDEX(tbl_EmployeeSurvey[EnvironmentSatisfaction],MATCH(tbl_HRMaster[[#This Row],[EmployeeID]],tbl_EmployeeSurvey[EmployeeID],0)),"Not Found")</f>
        <v>1</v>
      </c>
      <c r="X3111">
        <f>IFERROR(INDEX(tbl_EmployeeSurvey[JobSatisfaction],MATCH(tbl_HRMaster[[#This Row],[EmployeeID]],tbl_EmployeeSurvey[EmployeeID],0)),"Not Found")</f>
        <v>4</v>
      </c>
      <c r="Y3111" s="5">
        <f>IFERROR(INDEX(tbl_EmployeeSurvey[WorkLifeBalance],MATCH(tbl_HRMaster[[#This Row],[EmployeeID]],tbl_EmployeeSurvey[EmployeeID],0)),"Not Found")</f>
        <v>3</v>
      </c>
      <c r="Z3111" s="5">
        <f>IFERROR(VLOOKUP(tbl_HRMaster[[#This Row],[EmployeeID]],tbl_ManagerSurvey[[EmployeeID]:[PerformanceRating]],2,FALSE),"Not Found")</f>
        <v>2</v>
      </c>
      <c r="AA3111" s="5">
        <f>IFERROR(VLOOKUP(tbl_HRMaster[[#This Row],[EmployeeID]],tbl_ManagerSurvey[[EmployeeID]:[PerformanceRating]],3,FALSE),"Not Found")</f>
        <v>3</v>
      </c>
      <c r="AB3111" s="5" t="str">
        <f>IF(tbl_HRMaster[[#This Row],[Attrition]]="Yes","Left","Active")</f>
        <v>Active</v>
      </c>
      <c r="AC3111" s="5" t="str">
        <f>_xlfn.IFS(tbl_HRMaster[[#This Row],[Age]]&lt;25,"Under 25",tbl_HRMaster[[#This Row],[Age]]&lt;35,"25-34",tbl_HRMaster[[#This Row],[Age]]&lt;45,"35-44",tbl_HRMaster[[#This Row],[Age]]&lt;55,"45-54",TRUE,"Above 54")</f>
        <v>45-54</v>
      </c>
      <c r="AD3111" s="5" t="str">
        <f>_xlfn.IFS(
tbl_HRMaster[[#This Row],[YearsAtCompany]]&lt;2,"&lt; 2 Years",
tbl_HRMaster[[#This Row],[YearsAtCompany]]&lt;5,"2-4 Years",
tbl_HRMaster[[#This Row],[YearsAtCompany]]&lt;10,"5-9 Years",
TRUE,"10+ Years"
)</f>
        <v>2-4 Years</v>
      </c>
      <c r="AE3111" s="5">
        <f>IF(tbl_HRMaster[[#This Row],[Attrition]]="Yes",1,0)</f>
        <v>0</v>
      </c>
    </row>
    <row r="3112" spans="1:31" x14ac:dyDescent="0.25">
      <c r="A3112">
        <v>53</v>
      </c>
      <c r="B3112" t="s">
        <v>21</v>
      </c>
      <c r="C3112" t="s">
        <v>22</v>
      </c>
      <c r="D3112" t="s">
        <v>30</v>
      </c>
      <c r="E3112">
        <v>9</v>
      </c>
      <c r="F3112">
        <v>3</v>
      </c>
      <c r="G3112" t="s">
        <v>24</v>
      </c>
      <c r="H3112">
        <v>3329</v>
      </c>
      <c r="I3112" t="s">
        <v>34</v>
      </c>
      <c r="J3112">
        <v>1</v>
      </c>
      <c r="K3112" t="s">
        <v>43</v>
      </c>
      <c r="L3112" t="s">
        <v>27</v>
      </c>
      <c r="M3112">
        <v>20890</v>
      </c>
      <c r="N3112">
        <v>5</v>
      </c>
      <c r="O3112">
        <v>16</v>
      </c>
      <c r="P3112">
        <v>0</v>
      </c>
      <c r="Q3112">
        <v>28</v>
      </c>
      <c r="R3112">
        <v>2</v>
      </c>
      <c r="S3112">
        <v>2</v>
      </c>
      <c r="T3112">
        <v>2</v>
      </c>
      <c r="U3112">
        <v>2</v>
      </c>
      <c r="V3112">
        <f>COUNTIF(tbl_HRMaster[EmployeeID],tbl_HRMaster[[#This Row],[EmployeeID]])</f>
        <v>1</v>
      </c>
      <c r="W3112">
        <f>IFERROR(INDEX(tbl_EmployeeSurvey[EnvironmentSatisfaction],MATCH(tbl_HRMaster[[#This Row],[EmployeeID]],tbl_EmployeeSurvey[EmployeeID],0)),"Not Found")</f>
        <v>1</v>
      </c>
      <c r="X3112">
        <f>IFERROR(INDEX(tbl_EmployeeSurvey[JobSatisfaction],MATCH(tbl_HRMaster[[#This Row],[EmployeeID]],tbl_EmployeeSurvey[EmployeeID],0)),"Not Found")</f>
        <v>4</v>
      </c>
      <c r="Y3112" s="5">
        <f>IFERROR(INDEX(tbl_EmployeeSurvey[WorkLifeBalance],MATCH(tbl_HRMaster[[#This Row],[EmployeeID]],tbl_EmployeeSurvey[EmployeeID],0)),"Not Found")</f>
        <v>3</v>
      </c>
      <c r="Z3112" s="5">
        <f>IFERROR(VLOOKUP(tbl_HRMaster[[#This Row],[EmployeeID]],tbl_ManagerSurvey[[EmployeeID]:[PerformanceRating]],2,FALSE),"Not Found")</f>
        <v>2</v>
      </c>
      <c r="AA3112" s="5">
        <f>IFERROR(VLOOKUP(tbl_HRMaster[[#This Row],[EmployeeID]],tbl_ManagerSurvey[[EmployeeID]:[PerformanceRating]],3,FALSE),"Not Found")</f>
        <v>3</v>
      </c>
      <c r="AB3112" s="5" t="str">
        <f>IF(tbl_HRMaster[[#This Row],[Attrition]]="Yes","Left","Active")</f>
        <v>Active</v>
      </c>
      <c r="AC3112" s="5" t="str">
        <f>_xlfn.IFS(tbl_HRMaster[[#This Row],[Age]]&lt;25,"Under 25",tbl_HRMaster[[#This Row],[Age]]&lt;35,"25-34",tbl_HRMaster[[#This Row],[Age]]&lt;45,"35-44",tbl_HRMaster[[#This Row],[Age]]&lt;55,"45-54",TRUE,"Above 54")</f>
        <v>45-54</v>
      </c>
      <c r="AD3112" s="5" t="str">
        <f>_xlfn.IFS(
tbl_HRMaster[[#This Row],[YearsAtCompany]]&lt;2,"&lt; 2 Years",
tbl_HRMaster[[#This Row],[YearsAtCompany]]&lt;5,"2-4 Years",
tbl_HRMaster[[#This Row],[YearsAtCompany]]&lt;10,"5-9 Years",
TRUE,"10+ Years"
)</f>
        <v>2-4 Years</v>
      </c>
      <c r="AE3112" s="5">
        <f>IF(tbl_HRMaster[[#This Row],[Attrition]]="Yes",1,0)</f>
        <v>0</v>
      </c>
    </row>
    <row r="3113" spans="1:31" x14ac:dyDescent="0.25">
      <c r="A3113">
        <v>50</v>
      </c>
      <c r="B3113" t="s">
        <v>21</v>
      </c>
      <c r="C3113" t="s">
        <v>29</v>
      </c>
      <c r="D3113" t="s">
        <v>30</v>
      </c>
      <c r="E3113">
        <v>25</v>
      </c>
      <c r="F3113">
        <v>4</v>
      </c>
      <c r="G3113" t="s">
        <v>24</v>
      </c>
      <c r="H3113">
        <v>610</v>
      </c>
      <c r="I3113" t="s">
        <v>25</v>
      </c>
      <c r="J3113">
        <v>2</v>
      </c>
      <c r="K3113" t="s">
        <v>26</v>
      </c>
      <c r="L3113" t="s">
        <v>27</v>
      </c>
      <c r="M3113">
        <v>32020</v>
      </c>
      <c r="N3113">
        <v>2</v>
      </c>
      <c r="O3113">
        <v>24</v>
      </c>
      <c r="P3113">
        <v>1</v>
      </c>
      <c r="Q3113">
        <v>32</v>
      </c>
      <c r="R3113">
        <v>2</v>
      </c>
      <c r="S3113">
        <v>2</v>
      </c>
      <c r="T3113">
        <v>2</v>
      </c>
      <c r="U3113">
        <v>2</v>
      </c>
      <c r="V3113">
        <f>COUNTIF(tbl_HRMaster[EmployeeID],tbl_HRMaster[[#This Row],[EmployeeID]])</f>
        <v>1</v>
      </c>
      <c r="W3113">
        <f>IFERROR(INDEX(tbl_EmployeeSurvey[EnvironmentSatisfaction],MATCH(tbl_HRMaster[[#This Row],[EmployeeID]],tbl_EmployeeSurvey[EmployeeID],0)),"Not Found")</f>
        <v>4</v>
      </c>
      <c r="X3113">
        <f>IFERROR(INDEX(tbl_EmployeeSurvey[JobSatisfaction],MATCH(tbl_HRMaster[[#This Row],[EmployeeID]],tbl_EmployeeSurvey[EmployeeID],0)),"Not Found")</f>
        <v>1</v>
      </c>
      <c r="Y3113" s="5">
        <f>IFERROR(INDEX(tbl_EmployeeSurvey[WorkLifeBalance],MATCH(tbl_HRMaster[[#This Row],[EmployeeID]],tbl_EmployeeSurvey[EmployeeID],0)),"Not Found")</f>
        <v>3</v>
      </c>
      <c r="Z3113" s="5">
        <f>IFERROR(VLOOKUP(tbl_HRMaster[[#This Row],[EmployeeID]],tbl_ManagerSurvey[[EmployeeID]:[PerformanceRating]],2,FALSE),"Not Found")</f>
        <v>3</v>
      </c>
      <c r="AA3113" s="5">
        <f>IFERROR(VLOOKUP(tbl_HRMaster[[#This Row],[EmployeeID]],tbl_ManagerSurvey[[EmployeeID]:[PerformanceRating]],3,FALSE),"Not Found")</f>
        <v>4</v>
      </c>
      <c r="AB3113" s="5" t="str">
        <f>IF(tbl_HRMaster[[#This Row],[Attrition]]="Yes","Left","Active")</f>
        <v>Active</v>
      </c>
      <c r="AC3113" s="5" t="str">
        <f>_xlfn.IFS(tbl_HRMaster[[#This Row],[Age]]&lt;25,"Under 25",tbl_HRMaster[[#This Row],[Age]]&lt;35,"25-34",tbl_HRMaster[[#This Row],[Age]]&lt;45,"35-44",tbl_HRMaster[[#This Row],[Age]]&lt;55,"45-54",TRUE,"Above 54")</f>
        <v>45-54</v>
      </c>
      <c r="AD3113" s="5" t="str">
        <f>_xlfn.IFS(
tbl_HRMaster[[#This Row],[YearsAtCompany]]&lt;2,"&lt; 2 Years",
tbl_HRMaster[[#This Row],[YearsAtCompany]]&lt;5,"2-4 Years",
tbl_HRMaster[[#This Row],[YearsAtCompany]]&lt;10,"5-9 Years",
TRUE,"10+ Years"
)</f>
        <v>2-4 Years</v>
      </c>
      <c r="AE3113" s="5">
        <f>IF(tbl_HRMaster[[#This Row],[Attrition]]="Yes",1,0)</f>
        <v>0</v>
      </c>
    </row>
    <row r="3114" spans="1:31" x14ac:dyDescent="0.25">
      <c r="A3114">
        <v>50</v>
      </c>
      <c r="B3114" t="s">
        <v>21</v>
      </c>
      <c r="C3114" t="s">
        <v>29</v>
      </c>
      <c r="D3114" t="s">
        <v>30</v>
      </c>
      <c r="E3114">
        <v>25</v>
      </c>
      <c r="F3114">
        <v>4</v>
      </c>
      <c r="G3114" t="s">
        <v>24</v>
      </c>
      <c r="H3114">
        <v>2080</v>
      </c>
      <c r="I3114" t="s">
        <v>25</v>
      </c>
      <c r="J3114">
        <v>2</v>
      </c>
      <c r="K3114" t="s">
        <v>26</v>
      </c>
      <c r="L3114" t="s">
        <v>27</v>
      </c>
      <c r="M3114">
        <v>32020</v>
      </c>
      <c r="N3114">
        <v>2</v>
      </c>
      <c r="O3114">
        <v>24</v>
      </c>
      <c r="P3114">
        <v>1</v>
      </c>
      <c r="Q3114">
        <v>32</v>
      </c>
      <c r="R3114">
        <v>2</v>
      </c>
      <c r="S3114">
        <v>2</v>
      </c>
      <c r="T3114">
        <v>2</v>
      </c>
      <c r="U3114">
        <v>2</v>
      </c>
      <c r="V3114">
        <f>COUNTIF(tbl_HRMaster[EmployeeID],tbl_HRMaster[[#This Row],[EmployeeID]])</f>
        <v>1</v>
      </c>
      <c r="W3114">
        <f>IFERROR(INDEX(tbl_EmployeeSurvey[EnvironmentSatisfaction],MATCH(tbl_HRMaster[[#This Row],[EmployeeID]],tbl_EmployeeSurvey[EmployeeID],0)),"Not Found")</f>
        <v>4</v>
      </c>
      <c r="X3114">
        <f>IFERROR(INDEX(tbl_EmployeeSurvey[JobSatisfaction],MATCH(tbl_HRMaster[[#This Row],[EmployeeID]],tbl_EmployeeSurvey[EmployeeID],0)),"Not Found")</f>
        <v>1</v>
      </c>
      <c r="Y3114" s="5">
        <f>IFERROR(INDEX(tbl_EmployeeSurvey[WorkLifeBalance],MATCH(tbl_HRMaster[[#This Row],[EmployeeID]],tbl_EmployeeSurvey[EmployeeID],0)),"Not Found")</f>
        <v>3</v>
      </c>
      <c r="Z3114" s="5">
        <f>IFERROR(VLOOKUP(tbl_HRMaster[[#This Row],[EmployeeID]],tbl_ManagerSurvey[[EmployeeID]:[PerformanceRating]],2,FALSE),"Not Found")</f>
        <v>3</v>
      </c>
      <c r="AA3114" s="5">
        <f>IFERROR(VLOOKUP(tbl_HRMaster[[#This Row],[EmployeeID]],tbl_ManagerSurvey[[EmployeeID]:[PerformanceRating]],3,FALSE),"Not Found")</f>
        <v>4</v>
      </c>
      <c r="AB3114" s="5" t="str">
        <f>IF(tbl_HRMaster[[#This Row],[Attrition]]="Yes","Left","Active")</f>
        <v>Active</v>
      </c>
      <c r="AC3114" s="5" t="str">
        <f>_xlfn.IFS(tbl_HRMaster[[#This Row],[Age]]&lt;25,"Under 25",tbl_HRMaster[[#This Row],[Age]]&lt;35,"25-34",tbl_HRMaster[[#This Row],[Age]]&lt;45,"35-44",tbl_HRMaster[[#This Row],[Age]]&lt;55,"45-54",TRUE,"Above 54")</f>
        <v>45-54</v>
      </c>
      <c r="AD3114" s="5" t="str">
        <f>_xlfn.IFS(
tbl_HRMaster[[#This Row],[YearsAtCompany]]&lt;2,"&lt; 2 Years",
tbl_HRMaster[[#This Row],[YearsAtCompany]]&lt;5,"2-4 Years",
tbl_HRMaster[[#This Row],[YearsAtCompany]]&lt;10,"5-9 Years",
TRUE,"10+ Years"
)</f>
        <v>2-4 Years</v>
      </c>
      <c r="AE3114" s="5">
        <f>IF(tbl_HRMaster[[#This Row],[Attrition]]="Yes",1,0)</f>
        <v>0</v>
      </c>
    </row>
    <row r="3115" spans="1:31" x14ac:dyDescent="0.25">
      <c r="A3115">
        <v>50</v>
      </c>
      <c r="B3115" t="s">
        <v>21</v>
      </c>
      <c r="C3115" t="s">
        <v>29</v>
      </c>
      <c r="D3115" t="s">
        <v>30</v>
      </c>
      <c r="E3115">
        <v>25</v>
      </c>
      <c r="F3115">
        <v>4</v>
      </c>
      <c r="G3115" t="s">
        <v>24</v>
      </c>
      <c r="H3115">
        <v>3550</v>
      </c>
      <c r="I3115" t="s">
        <v>25</v>
      </c>
      <c r="J3115">
        <v>2</v>
      </c>
      <c r="K3115" t="s">
        <v>26</v>
      </c>
      <c r="L3115" t="s">
        <v>27</v>
      </c>
      <c r="M3115">
        <v>32020</v>
      </c>
      <c r="N3115">
        <v>2</v>
      </c>
      <c r="O3115">
        <v>24</v>
      </c>
      <c r="P3115">
        <v>1</v>
      </c>
      <c r="Q3115">
        <v>32</v>
      </c>
      <c r="R3115">
        <v>2</v>
      </c>
      <c r="S3115">
        <v>2</v>
      </c>
      <c r="T3115">
        <v>2</v>
      </c>
      <c r="U3115">
        <v>2</v>
      </c>
      <c r="V3115">
        <f>COUNTIF(tbl_HRMaster[EmployeeID],tbl_HRMaster[[#This Row],[EmployeeID]])</f>
        <v>1</v>
      </c>
      <c r="W3115">
        <f>IFERROR(INDEX(tbl_EmployeeSurvey[EnvironmentSatisfaction],MATCH(tbl_HRMaster[[#This Row],[EmployeeID]],tbl_EmployeeSurvey[EmployeeID],0)),"Not Found")</f>
        <v>4</v>
      </c>
      <c r="X3115">
        <f>IFERROR(INDEX(tbl_EmployeeSurvey[JobSatisfaction],MATCH(tbl_HRMaster[[#This Row],[EmployeeID]],tbl_EmployeeSurvey[EmployeeID],0)),"Not Found")</f>
        <v>1</v>
      </c>
      <c r="Y3115" s="5">
        <f>IFERROR(INDEX(tbl_EmployeeSurvey[WorkLifeBalance],MATCH(tbl_HRMaster[[#This Row],[EmployeeID]],tbl_EmployeeSurvey[EmployeeID],0)),"Not Found")</f>
        <v>3</v>
      </c>
      <c r="Z3115" s="5">
        <f>IFERROR(VLOOKUP(tbl_HRMaster[[#This Row],[EmployeeID]],tbl_ManagerSurvey[[EmployeeID]:[PerformanceRating]],2,FALSE),"Not Found")</f>
        <v>3</v>
      </c>
      <c r="AA3115" s="5">
        <f>IFERROR(VLOOKUP(tbl_HRMaster[[#This Row],[EmployeeID]],tbl_ManagerSurvey[[EmployeeID]:[PerformanceRating]],3,FALSE),"Not Found")</f>
        <v>4</v>
      </c>
      <c r="AB3115" s="5" t="str">
        <f>IF(tbl_HRMaster[[#This Row],[Attrition]]="Yes","Left","Active")</f>
        <v>Active</v>
      </c>
      <c r="AC3115" s="5" t="str">
        <f>_xlfn.IFS(tbl_HRMaster[[#This Row],[Age]]&lt;25,"Under 25",tbl_HRMaster[[#This Row],[Age]]&lt;35,"25-34",tbl_HRMaster[[#This Row],[Age]]&lt;45,"35-44",tbl_HRMaster[[#This Row],[Age]]&lt;55,"45-54",TRUE,"Above 54")</f>
        <v>45-54</v>
      </c>
      <c r="AD3115" s="5" t="str">
        <f>_xlfn.IFS(
tbl_HRMaster[[#This Row],[YearsAtCompany]]&lt;2,"&lt; 2 Years",
tbl_HRMaster[[#This Row],[YearsAtCompany]]&lt;5,"2-4 Years",
tbl_HRMaster[[#This Row],[YearsAtCompany]]&lt;10,"5-9 Years",
TRUE,"10+ Years"
)</f>
        <v>2-4 Years</v>
      </c>
      <c r="AE3115" s="5">
        <f>IF(tbl_HRMaster[[#This Row],[Attrition]]="Yes",1,0)</f>
        <v>0</v>
      </c>
    </row>
    <row r="3116" spans="1:31" x14ac:dyDescent="0.25">
      <c r="A3116">
        <v>21</v>
      </c>
      <c r="B3116" t="s">
        <v>21</v>
      </c>
      <c r="C3116" t="s">
        <v>36</v>
      </c>
      <c r="D3116" t="s">
        <v>30</v>
      </c>
      <c r="E3116">
        <v>1</v>
      </c>
      <c r="F3116">
        <v>5</v>
      </c>
      <c r="G3116" t="s">
        <v>24</v>
      </c>
      <c r="H3116">
        <v>105</v>
      </c>
      <c r="I3116" t="s">
        <v>25</v>
      </c>
      <c r="J3116">
        <v>2</v>
      </c>
      <c r="K3116" t="s">
        <v>44</v>
      </c>
      <c r="L3116" t="s">
        <v>32</v>
      </c>
      <c r="M3116">
        <v>28630</v>
      </c>
      <c r="N3116">
        <v>1</v>
      </c>
      <c r="O3116">
        <v>14</v>
      </c>
      <c r="P3116">
        <v>0</v>
      </c>
      <c r="Q3116">
        <v>3</v>
      </c>
      <c r="R3116">
        <v>2</v>
      </c>
      <c r="S3116">
        <v>3</v>
      </c>
      <c r="T3116">
        <v>2</v>
      </c>
      <c r="U3116">
        <v>2</v>
      </c>
      <c r="V3116">
        <f>COUNTIF(tbl_HRMaster[EmployeeID],tbl_HRMaster[[#This Row],[EmployeeID]])</f>
        <v>1</v>
      </c>
      <c r="W3116">
        <f>IFERROR(INDEX(tbl_EmployeeSurvey[EnvironmentSatisfaction],MATCH(tbl_HRMaster[[#This Row],[EmployeeID]],tbl_EmployeeSurvey[EmployeeID],0)),"Not Found")</f>
        <v>1</v>
      </c>
      <c r="X3116">
        <f>IFERROR(INDEX(tbl_EmployeeSurvey[JobSatisfaction],MATCH(tbl_HRMaster[[#This Row],[EmployeeID]],tbl_EmployeeSurvey[EmployeeID],0)),"Not Found")</f>
        <v>4</v>
      </c>
      <c r="Y3116" s="5">
        <f>IFERROR(INDEX(tbl_EmployeeSurvey[WorkLifeBalance],MATCH(tbl_HRMaster[[#This Row],[EmployeeID]],tbl_EmployeeSurvey[EmployeeID],0)),"Not Found")</f>
        <v>2</v>
      </c>
      <c r="Z3116" s="5">
        <f>IFERROR(VLOOKUP(tbl_HRMaster[[#This Row],[EmployeeID]],tbl_ManagerSurvey[[EmployeeID]:[PerformanceRating]],2,FALSE),"Not Found")</f>
        <v>1</v>
      </c>
      <c r="AA3116" s="5">
        <f>IFERROR(VLOOKUP(tbl_HRMaster[[#This Row],[EmployeeID]],tbl_ManagerSurvey[[EmployeeID]:[PerformanceRating]],3,FALSE),"Not Found")</f>
        <v>3</v>
      </c>
      <c r="AB3116" s="5" t="str">
        <f>IF(tbl_HRMaster[[#This Row],[Attrition]]="Yes","Left","Active")</f>
        <v>Active</v>
      </c>
      <c r="AC3116" s="5" t="str">
        <f>_xlfn.IFS(tbl_HRMaster[[#This Row],[Age]]&lt;25,"Under 25",tbl_HRMaster[[#This Row],[Age]]&lt;35,"25-34",tbl_HRMaster[[#This Row],[Age]]&lt;45,"35-44",tbl_HRMaster[[#This Row],[Age]]&lt;55,"45-54",TRUE,"Above 54")</f>
        <v>Under 25</v>
      </c>
      <c r="AD3116" s="5" t="str">
        <f>_xlfn.IFS(
tbl_HRMaster[[#This Row],[YearsAtCompany]]&lt;2,"&lt; 2 Years",
tbl_HRMaster[[#This Row],[YearsAtCompany]]&lt;5,"2-4 Years",
tbl_HRMaster[[#This Row],[YearsAtCompany]]&lt;10,"5-9 Years",
TRUE,"10+ Years"
)</f>
        <v>2-4 Years</v>
      </c>
      <c r="AE3116" s="5">
        <f>IF(tbl_HRMaster[[#This Row],[Attrition]]="Yes",1,0)</f>
        <v>0</v>
      </c>
    </row>
    <row r="3117" spans="1:31" x14ac:dyDescent="0.25">
      <c r="A3117">
        <v>21</v>
      </c>
      <c r="B3117" t="s">
        <v>21</v>
      </c>
      <c r="C3117" t="s">
        <v>36</v>
      </c>
      <c r="D3117" t="s">
        <v>30</v>
      </c>
      <c r="E3117">
        <v>1</v>
      </c>
      <c r="F3117">
        <v>5</v>
      </c>
      <c r="G3117" t="s">
        <v>24</v>
      </c>
      <c r="H3117">
        <v>1575</v>
      </c>
      <c r="I3117" t="s">
        <v>25</v>
      </c>
      <c r="J3117">
        <v>2</v>
      </c>
      <c r="K3117" t="s">
        <v>44</v>
      </c>
      <c r="L3117" t="s">
        <v>32</v>
      </c>
      <c r="M3117">
        <v>28630</v>
      </c>
      <c r="N3117">
        <v>1</v>
      </c>
      <c r="O3117">
        <v>14</v>
      </c>
      <c r="P3117">
        <v>0</v>
      </c>
      <c r="Q3117">
        <v>3</v>
      </c>
      <c r="R3117">
        <v>2</v>
      </c>
      <c r="S3117">
        <v>3</v>
      </c>
      <c r="T3117">
        <v>2</v>
      </c>
      <c r="U3117">
        <v>2</v>
      </c>
      <c r="V3117">
        <f>COUNTIF(tbl_HRMaster[EmployeeID],tbl_HRMaster[[#This Row],[EmployeeID]])</f>
        <v>1</v>
      </c>
      <c r="W3117">
        <f>IFERROR(INDEX(tbl_EmployeeSurvey[EnvironmentSatisfaction],MATCH(tbl_HRMaster[[#This Row],[EmployeeID]],tbl_EmployeeSurvey[EmployeeID],0)),"Not Found")</f>
        <v>1</v>
      </c>
      <c r="X3117">
        <f>IFERROR(INDEX(tbl_EmployeeSurvey[JobSatisfaction],MATCH(tbl_HRMaster[[#This Row],[EmployeeID]],tbl_EmployeeSurvey[EmployeeID],0)),"Not Found")</f>
        <v>4</v>
      </c>
      <c r="Y3117" s="5">
        <f>IFERROR(INDEX(tbl_EmployeeSurvey[WorkLifeBalance],MATCH(tbl_HRMaster[[#This Row],[EmployeeID]],tbl_EmployeeSurvey[EmployeeID],0)),"Not Found")</f>
        <v>2</v>
      </c>
      <c r="Z3117" s="5">
        <f>IFERROR(VLOOKUP(tbl_HRMaster[[#This Row],[EmployeeID]],tbl_ManagerSurvey[[EmployeeID]:[PerformanceRating]],2,FALSE),"Not Found")</f>
        <v>1</v>
      </c>
      <c r="AA3117" s="5">
        <f>IFERROR(VLOOKUP(tbl_HRMaster[[#This Row],[EmployeeID]],tbl_ManagerSurvey[[EmployeeID]:[PerformanceRating]],3,FALSE),"Not Found")</f>
        <v>3</v>
      </c>
      <c r="AB3117" s="5" t="str">
        <f>IF(tbl_HRMaster[[#This Row],[Attrition]]="Yes","Left","Active")</f>
        <v>Active</v>
      </c>
      <c r="AC3117" s="5" t="str">
        <f>_xlfn.IFS(tbl_HRMaster[[#This Row],[Age]]&lt;25,"Under 25",tbl_HRMaster[[#This Row],[Age]]&lt;35,"25-34",tbl_HRMaster[[#This Row],[Age]]&lt;45,"35-44",tbl_HRMaster[[#This Row],[Age]]&lt;55,"45-54",TRUE,"Above 54")</f>
        <v>Under 25</v>
      </c>
      <c r="AD3117" s="5" t="str">
        <f>_xlfn.IFS(
tbl_HRMaster[[#This Row],[YearsAtCompany]]&lt;2,"&lt; 2 Years",
tbl_HRMaster[[#This Row],[YearsAtCompany]]&lt;5,"2-4 Years",
tbl_HRMaster[[#This Row],[YearsAtCompany]]&lt;10,"5-9 Years",
TRUE,"10+ Years"
)</f>
        <v>2-4 Years</v>
      </c>
      <c r="AE3117" s="5">
        <f>IF(tbl_HRMaster[[#This Row],[Attrition]]="Yes",1,0)</f>
        <v>0</v>
      </c>
    </row>
    <row r="3118" spans="1:31" x14ac:dyDescent="0.25">
      <c r="A3118">
        <v>21</v>
      </c>
      <c r="B3118" t="s">
        <v>21</v>
      </c>
      <c r="C3118" t="s">
        <v>36</v>
      </c>
      <c r="D3118" t="s">
        <v>30</v>
      </c>
      <c r="E3118">
        <v>1</v>
      </c>
      <c r="F3118">
        <v>5</v>
      </c>
      <c r="G3118" t="s">
        <v>24</v>
      </c>
      <c r="H3118">
        <v>3045</v>
      </c>
      <c r="I3118" t="s">
        <v>25</v>
      </c>
      <c r="J3118">
        <v>2</v>
      </c>
      <c r="K3118" t="s">
        <v>44</v>
      </c>
      <c r="L3118" t="s">
        <v>32</v>
      </c>
      <c r="M3118">
        <v>28630</v>
      </c>
      <c r="N3118">
        <v>1</v>
      </c>
      <c r="O3118">
        <v>14</v>
      </c>
      <c r="P3118">
        <v>0</v>
      </c>
      <c r="Q3118">
        <v>3</v>
      </c>
      <c r="R3118">
        <v>2</v>
      </c>
      <c r="S3118">
        <v>3</v>
      </c>
      <c r="T3118">
        <v>2</v>
      </c>
      <c r="U3118">
        <v>2</v>
      </c>
      <c r="V3118">
        <f>COUNTIF(tbl_HRMaster[EmployeeID],tbl_HRMaster[[#This Row],[EmployeeID]])</f>
        <v>1</v>
      </c>
      <c r="W3118">
        <f>IFERROR(INDEX(tbl_EmployeeSurvey[EnvironmentSatisfaction],MATCH(tbl_HRMaster[[#This Row],[EmployeeID]],tbl_EmployeeSurvey[EmployeeID],0)),"Not Found")</f>
        <v>1</v>
      </c>
      <c r="X3118">
        <f>IFERROR(INDEX(tbl_EmployeeSurvey[JobSatisfaction],MATCH(tbl_HRMaster[[#This Row],[EmployeeID]],tbl_EmployeeSurvey[EmployeeID],0)),"Not Found")</f>
        <v>4</v>
      </c>
      <c r="Y3118" s="5">
        <f>IFERROR(INDEX(tbl_EmployeeSurvey[WorkLifeBalance],MATCH(tbl_HRMaster[[#This Row],[EmployeeID]],tbl_EmployeeSurvey[EmployeeID],0)),"Not Found")</f>
        <v>2</v>
      </c>
      <c r="Z3118" s="5">
        <f>IFERROR(VLOOKUP(tbl_HRMaster[[#This Row],[EmployeeID]],tbl_ManagerSurvey[[EmployeeID]:[PerformanceRating]],2,FALSE),"Not Found")</f>
        <v>1</v>
      </c>
      <c r="AA3118" s="5">
        <f>IFERROR(VLOOKUP(tbl_HRMaster[[#This Row],[EmployeeID]],tbl_ManagerSurvey[[EmployeeID]:[PerformanceRating]],3,FALSE),"Not Found")</f>
        <v>3</v>
      </c>
      <c r="AB3118" s="5" t="str">
        <f>IF(tbl_HRMaster[[#This Row],[Attrition]]="Yes","Left","Active")</f>
        <v>Active</v>
      </c>
      <c r="AC3118" s="5" t="str">
        <f>_xlfn.IFS(tbl_HRMaster[[#This Row],[Age]]&lt;25,"Under 25",tbl_HRMaster[[#This Row],[Age]]&lt;35,"25-34",tbl_HRMaster[[#This Row],[Age]]&lt;45,"35-44",tbl_HRMaster[[#This Row],[Age]]&lt;55,"45-54",TRUE,"Above 54")</f>
        <v>Under 25</v>
      </c>
      <c r="AD3118" s="5" t="str">
        <f>_xlfn.IFS(
tbl_HRMaster[[#This Row],[YearsAtCompany]]&lt;2,"&lt; 2 Years",
tbl_HRMaster[[#This Row],[YearsAtCompany]]&lt;5,"2-4 Years",
tbl_HRMaster[[#This Row],[YearsAtCompany]]&lt;10,"5-9 Years",
TRUE,"10+ Years"
)</f>
        <v>2-4 Years</v>
      </c>
      <c r="AE3118" s="5">
        <f>IF(tbl_HRMaster[[#This Row],[Attrition]]="Yes",1,0)</f>
        <v>0</v>
      </c>
    </row>
    <row r="3119" spans="1:31" x14ac:dyDescent="0.25">
      <c r="A3119">
        <v>31</v>
      </c>
      <c r="B3119" t="s">
        <v>28</v>
      </c>
      <c r="C3119" t="s">
        <v>29</v>
      </c>
      <c r="D3119" t="s">
        <v>30</v>
      </c>
      <c r="E3119">
        <v>3</v>
      </c>
      <c r="F3119">
        <v>1</v>
      </c>
      <c r="G3119" t="s">
        <v>24</v>
      </c>
      <c r="H3119">
        <v>695</v>
      </c>
      <c r="I3119" t="s">
        <v>34</v>
      </c>
      <c r="J3119">
        <v>1</v>
      </c>
      <c r="K3119" t="s">
        <v>35</v>
      </c>
      <c r="L3119" t="s">
        <v>32</v>
      </c>
      <c r="M3119">
        <v>71040</v>
      </c>
      <c r="N3119">
        <v>1</v>
      </c>
      <c r="O3119">
        <v>14</v>
      </c>
      <c r="P3119">
        <v>1</v>
      </c>
      <c r="Q3119">
        <v>3</v>
      </c>
      <c r="R3119">
        <v>3</v>
      </c>
      <c r="S3119">
        <v>3</v>
      </c>
      <c r="T3119">
        <v>2</v>
      </c>
      <c r="U3119">
        <v>2</v>
      </c>
      <c r="V3119">
        <f>COUNTIF(tbl_HRMaster[EmployeeID],tbl_HRMaster[[#This Row],[EmployeeID]])</f>
        <v>1</v>
      </c>
      <c r="W3119">
        <f>IFERROR(INDEX(tbl_EmployeeSurvey[EnvironmentSatisfaction],MATCH(tbl_HRMaster[[#This Row],[EmployeeID]],tbl_EmployeeSurvey[EmployeeID],0)),"Not Found")</f>
        <v>4</v>
      </c>
      <c r="X3119">
        <f>IFERROR(INDEX(tbl_EmployeeSurvey[JobSatisfaction],MATCH(tbl_HRMaster[[#This Row],[EmployeeID]],tbl_EmployeeSurvey[EmployeeID],0)),"Not Found")</f>
        <v>2</v>
      </c>
      <c r="Y3119" s="5">
        <f>IFERROR(INDEX(tbl_EmployeeSurvey[WorkLifeBalance],MATCH(tbl_HRMaster[[#This Row],[EmployeeID]],tbl_EmployeeSurvey[EmployeeID],0)),"Not Found")</f>
        <v>4</v>
      </c>
      <c r="Z3119" s="5">
        <f>IFERROR(VLOOKUP(tbl_HRMaster[[#This Row],[EmployeeID]],tbl_ManagerSurvey[[EmployeeID]:[PerformanceRating]],2,FALSE),"Not Found")</f>
        <v>3</v>
      </c>
      <c r="AA3119" s="5">
        <f>IFERROR(VLOOKUP(tbl_HRMaster[[#This Row],[EmployeeID]],tbl_ManagerSurvey[[EmployeeID]:[PerformanceRating]],3,FALSE),"Not Found")</f>
        <v>3</v>
      </c>
      <c r="AB3119" s="5" t="str">
        <f>IF(tbl_HRMaster[[#This Row],[Attrition]]="Yes","Left","Active")</f>
        <v>Left</v>
      </c>
      <c r="AC3119" s="5" t="str">
        <f>_xlfn.IFS(tbl_HRMaster[[#This Row],[Age]]&lt;25,"Under 25",tbl_HRMaster[[#This Row],[Age]]&lt;35,"25-34",tbl_HRMaster[[#This Row],[Age]]&lt;45,"35-44",tbl_HRMaster[[#This Row],[Age]]&lt;55,"45-54",TRUE,"Above 54")</f>
        <v>25-34</v>
      </c>
      <c r="AD3119" s="5" t="str">
        <f>_xlfn.IFS(
tbl_HRMaster[[#This Row],[YearsAtCompany]]&lt;2,"&lt; 2 Years",
tbl_HRMaster[[#This Row],[YearsAtCompany]]&lt;5,"2-4 Years",
tbl_HRMaster[[#This Row],[YearsAtCompany]]&lt;10,"5-9 Years",
TRUE,"10+ Years"
)</f>
        <v>2-4 Years</v>
      </c>
      <c r="AE3119" s="5">
        <f>IF(tbl_HRMaster[[#This Row],[Attrition]]="Yes",1,0)</f>
        <v>1</v>
      </c>
    </row>
    <row r="3120" spans="1:31" x14ac:dyDescent="0.25">
      <c r="A3120">
        <v>31</v>
      </c>
      <c r="B3120" t="s">
        <v>28</v>
      </c>
      <c r="C3120" t="s">
        <v>29</v>
      </c>
      <c r="D3120" t="s">
        <v>30</v>
      </c>
      <c r="E3120">
        <v>3</v>
      </c>
      <c r="F3120">
        <v>1</v>
      </c>
      <c r="G3120" t="s">
        <v>24</v>
      </c>
      <c r="H3120">
        <v>2165</v>
      </c>
      <c r="I3120" t="s">
        <v>34</v>
      </c>
      <c r="J3120">
        <v>1</v>
      </c>
      <c r="K3120" t="s">
        <v>35</v>
      </c>
      <c r="L3120" t="s">
        <v>32</v>
      </c>
      <c r="M3120">
        <v>71040</v>
      </c>
      <c r="N3120">
        <v>1</v>
      </c>
      <c r="O3120">
        <v>14</v>
      </c>
      <c r="P3120">
        <v>1</v>
      </c>
      <c r="Q3120">
        <v>3</v>
      </c>
      <c r="R3120">
        <v>3</v>
      </c>
      <c r="S3120">
        <v>3</v>
      </c>
      <c r="T3120">
        <v>2</v>
      </c>
      <c r="U3120">
        <v>2</v>
      </c>
      <c r="V3120">
        <f>COUNTIF(tbl_HRMaster[EmployeeID],tbl_HRMaster[[#This Row],[EmployeeID]])</f>
        <v>1</v>
      </c>
      <c r="W3120">
        <f>IFERROR(INDEX(tbl_EmployeeSurvey[EnvironmentSatisfaction],MATCH(tbl_HRMaster[[#This Row],[EmployeeID]],tbl_EmployeeSurvey[EmployeeID],0)),"Not Found")</f>
        <v>4</v>
      </c>
      <c r="X3120">
        <f>IFERROR(INDEX(tbl_EmployeeSurvey[JobSatisfaction],MATCH(tbl_HRMaster[[#This Row],[EmployeeID]],tbl_EmployeeSurvey[EmployeeID],0)),"Not Found")</f>
        <v>2</v>
      </c>
      <c r="Y3120" s="5">
        <f>IFERROR(INDEX(tbl_EmployeeSurvey[WorkLifeBalance],MATCH(tbl_HRMaster[[#This Row],[EmployeeID]],tbl_EmployeeSurvey[EmployeeID],0)),"Not Found")</f>
        <v>4</v>
      </c>
      <c r="Z3120" s="5">
        <f>IFERROR(VLOOKUP(tbl_HRMaster[[#This Row],[EmployeeID]],tbl_ManagerSurvey[[EmployeeID]:[PerformanceRating]],2,FALSE),"Not Found")</f>
        <v>3</v>
      </c>
      <c r="AA3120" s="5">
        <f>IFERROR(VLOOKUP(tbl_HRMaster[[#This Row],[EmployeeID]],tbl_ManagerSurvey[[EmployeeID]:[PerformanceRating]],3,FALSE),"Not Found")</f>
        <v>3</v>
      </c>
      <c r="AB3120" s="5" t="str">
        <f>IF(tbl_HRMaster[[#This Row],[Attrition]]="Yes","Left","Active")</f>
        <v>Left</v>
      </c>
      <c r="AC3120" s="5" t="str">
        <f>_xlfn.IFS(tbl_HRMaster[[#This Row],[Age]]&lt;25,"Under 25",tbl_HRMaster[[#This Row],[Age]]&lt;35,"25-34",tbl_HRMaster[[#This Row],[Age]]&lt;45,"35-44",tbl_HRMaster[[#This Row],[Age]]&lt;55,"45-54",TRUE,"Above 54")</f>
        <v>25-34</v>
      </c>
      <c r="AD3120" s="5" t="str">
        <f>_xlfn.IFS(
tbl_HRMaster[[#This Row],[YearsAtCompany]]&lt;2,"&lt; 2 Years",
tbl_HRMaster[[#This Row],[YearsAtCompany]]&lt;5,"2-4 Years",
tbl_HRMaster[[#This Row],[YearsAtCompany]]&lt;10,"5-9 Years",
TRUE,"10+ Years"
)</f>
        <v>2-4 Years</v>
      </c>
      <c r="AE3120" s="5">
        <f>IF(tbl_HRMaster[[#This Row],[Attrition]]="Yes",1,0)</f>
        <v>1</v>
      </c>
    </row>
    <row r="3121" spans="1:31" x14ac:dyDescent="0.25">
      <c r="A3121">
        <v>31</v>
      </c>
      <c r="B3121" t="s">
        <v>28</v>
      </c>
      <c r="C3121" t="s">
        <v>29</v>
      </c>
      <c r="D3121" t="s">
        <v>30</v>
      </c>
      <c r="E3121">
        <v>3</v>
      </c>
      <c r="F3121">
        <v>1</v>
      </c>
      <c r="G3121" t="s">
        <v>24</v>
      </c>
      <c r="H3121">
        <v>3635</v>
      </c>
      <c r="I3121" t="s">
        <v>34</v>
      </c>
      <c r="J3121">
        <v>1</v>
      </c>
      <c r="K3121" t="s">
        <v>35</v>
      </c>
      <c r="L3121" t="s">
        <v>32</v>
      </c>
      <c r="M3121">
        <v>71040</v>
      </c>
      <c r="N3121">
        <v>1</v>
      </c>
      <c r="O3121">
        <v>14</v>
      </c>
      <c r="P3121">
        <v>1</v>
      </c>
      <c r="Q3121">
        <v>3</v>
      </c>
      <c r="R3121">
        <v>3</v>
      </c>
      <c r="S3121">
        <v>3</v>
      </c>
      <c r="T3121">
        <v>2</v>
      </c>
      <c r="U3121">
        <v>2</v>
      </c>
      <c r="V3121">
        <f>COUNTIF(tbl_HRMaster[EmployeeID],tbl_HRMaster[[#This Row],[EmployeeID]])</f>
        <v>1</v>
      </c>
      <c r="W3121">
        <f>IFERROR(INDEX(tbl_EmployeeSurvey[EnvironmentSatisfaction],MATCH(tbl_HRMaster[[#This Row],[EmployeeID]],tbl_EmployeeSurvey[EmployeeID],0)),"Not Found")</f>
        <v>4</v>
      </c>
      <c r="X3121">
        <f>IFERROR(INDEX(tbl_EmployeeSurvey[JobSatisfaction],MATCH(tbl_HRMaster[[#This Row],[EmployeeID]],tbl_EmployeeSurvey[EmployeeID],0)),"Not Found")</f>
        <v>2</v>
      </c>
      <c r="Y3121" s="5">
        <f>IFERROR(INDEX(tbl_EmployeeSurvey[WorkLifeBalance],MATCH(tbl_HRMaster[[#This Row],[EmployeeID]],tbl_EmployeeSurvey[EmployeeID],0)),"Not Found")</f>
        <v>4</v>
      </c>
      <c r="Z3121" s="5">
        <f>IFERROR(VLOOKUP(tbl_HRMaster[[#This Row],[EmployeeID]],tbl_ManagerSurvey[[EmployeeID]:[PerformanceRating]],2,FALSE),"Not Found")</f>
        <v>3</v>
      </c>
      <c r="AA3121" s="5">
        <f>IFERROR(VLOOKUP(tbl_HRMaster[[#This Row],[EmployeeID]],tbl_ManagerSurvey[[EmployeeID]:[PerformanceRating]],3,FALSE),"Not Found")</f>
        <v>3</v>
      </c>
      <c r="AB3121" s="5" t="str">
        <f>IF(tbl_HRMaster[[#This Row],[Attrition]]="Yes","Left","Active")</f>
        <v>Left</v>
      </c>
      <c r="AC3121" s="5" t="str">
        <f>_xlfn.IFS(tbl_HRMaster[[#This Row],[Age]]&lt;25,"Under 25",tbl_HRMaster[[#This Row],[Age]]&lt;35,"25-34",tbl_HRMaster[[#This Row],[Age]]&lt;45,"35-44",tbl_HRMaster[[#This Row],[Age]]&lt;55,"45-54",TRUE,"Above 54")</f>
        <v>25-34</v>
      </c>
      <c r="AD3121" s="5" t="str">
        <f>_xlfn.IFS(
tbl_HRMaster[[#This Row],[YearsAtCompany]]&lt;2,"&lt; 2 Years",
tbl_HRMaster[[#This Row],[YearsAtCompany]]&lt;5,"2-4 Years",
tbl_HRMaster[[#This Row],[YearsAtCompany]]&lt;10,"5-9 Years",
TRUE,"10+ Years"
)</f>
        <v>2-4 Years</v>
      </c>
      <c r="AE3121" s="5">
        <f>IF(tbl_HRMaster[[#This Row],[Attrition]]="Yes",1,0)</f>
        <v>1</v>
      </c>
    </row>
    <row r="3122" spans="1:31" x14ac:dyDescent="0.25">
      <c r="A3122">
        <v>28</v>
      </c>
      <c r="B3122" t="s">
        <v>21</v>
      </c>
      <c r="C3122" t="s">
        <v>36</v>
      </c>
      <c r="D3122" t="s">
        <v>30</v>
      </c>
      <c r="E3122">
        <v>7</v>
      </c>
      <c r="F3122">
        <v>3</v>
      </c>
      <c r="G3122" t="s">
        <v>24</v>
      </c>
      <c r="H3122">
        <v>1066</v>
      </c>
      <c r="I3122" t="s">
        <v>34</v>
      </c>
      <c r="J3122">
        <v>1</v>
      </c>
      <c r="K3122" t="s">
        <v>35</v>
      </c>
      <c r="L3122" t="s">
        <v>41</v>
      </c>
      <c r="M3122">
        <v>89660</v>
      </c>
      <c r="N3122">
        <v>1</v>
      </c>
      <c r="O3122">
        <v>16</v>
      </c>
      <c r="P3122">
        <v>1</v>
      </c>
      <c r="Q3122">
        <v>3</v>
      </c>
      <c r="R3122">
        <v>3</v>
      </c>
      <c r="S3122">
        <v>3</v>
      </c>
      <c r="T3122">
        <v>2</v>
      </c>
      <c r="U3122">
        <v>2</v>
      </c>
      <c r="V3122">
        <f>COUNTIF(tbl_HRMaster[EmployeeID],tbl_HRMaster[[#This Row],[EmployeeID]])</f>
        <v>1</v>
      </c>
      <c r="W3122">
        <f>IFERROR(INDEX(tbl_EmployeeSurvey[EnvironmentSatisfaction],MATCH(tbl_HRMaster[[#This Row],[EmployeeID]],tbl_EmployeeSurvey[EmployeeID],0)),"Not Found")</f>
        <v>3</v>
      </c>
      <c r="X3122">
        <f>IFERROR(INDEX(tbl_EmployeeSurvey[JobSatisfaction],MATCH(tbl_HRMaster[[#This Row],[EmployeeID]],tbl_EmployeeSurvey[EmployeeID],0)),"Not Found")</f>
        <v>4</v>
      </c>
      <c r="Y3122" s="5">
        <f>IFERROR(INDEX(tbl_EmployeeSurvey[WorkLifeBalance],MATCH(tbl_HRMaster[[#This Row],[EmployeeID]],tbl_EmployeeSurvey[EmployeeID],0)),"Not Found")</f>
        <v>3</v>
      </c>
      <c r="Z3122" s="5">
        <f>IFERROR(VLOOKUP(tbl_HRMaster[[#This Row],[EmployeeID]],tbl_ManagerSurvey[[EmployeeID]:[PerformanceRating]],2,FALSE),"Not Found")</f>
        <v>2</v>
      </c>
      <c r="AA3122" s="5">
        <f>IFERROR(VLOOKUP(tbl_HRMaster[[#This Row],[EmployeeID]],tbl_ManagerSurvey[[EmployeeID]:[PerformanceRating]],3,FALSE),"Not Found")</f>
        <v>3</v>
      </c>
      <c r="AB3122" s="5" t="str">
        <f>IF(tbl_HRMaster[[#This Row],[Attrition]]="Yes","Left","Active")</f>
        <v>Active</v>
      </c>
      <c r="AC3122" s="5" t="str">
        <f>_xlfn.IFS(tbl_HRMaster[[#This Row],[Age]]&lt;25,"Under 25",tbl_HRMaster[[#This Row],[Age]]&lt;35,"25-34",tbl_HRMaster[[#This Row],[Age]]&lt;45,"35-44",tbl_HRMaster[[#This Row],[Age]]&lt;55,"45-54",TRUE,"Above 54")</f>
        <v>25-34</v>
      </c>
      <c r="AD3122" s="5" t="str">
        <f>_xlfn.IFS(
tbl_HRMaster[[#This Row],[YearsAtCompany]]&lt;2,"&lt; 2 Years",
tbl_HRMaster[[#This Row],[YearsAtCompany]]&lt;5,"2-4 Years",
tbl_HRMaster[[#This Row],[YearsAtCompany]]&lt;10,"5-9 Years",
TRUE,"10+ Years"
)</f>
        <v>2-4 Years</v>
      </c>
      <c r="AE3122" s="5">
        <f>IF(tbl_HRMaster[[#This Row],[Attrition]]="Yes",1,0)</f>
        <v>0</v>
      </c>
    </row>
    <row r="3123" spans="1:31" x14ac:dyDescent="0.25">
      <c r="A3123">
        <v>28</v>
      </c>
      <c r="B3123" t="s">
        <v>21</v>
      </c>
      <c r="C3123" t="s">
        <v>36</v>
      </c>
      <c r="D3123" t="s">
        <v>30</v>
      </c>
      <c r="E3123">
        <v>7</v>
      </c>
      <c r="F3123">
        <v>3</v>
      </c>
      <c r="G3123" t="s">
        <v>24</v>
      </c>
      <c r="H3123">
        <v>2536</v>
      </c>
      <c r="I3123" t="s">
        <v>34</v>
      </c>
      <c r="J3123">
        <v>1</v>
      </c>
      <c r="K3123" t="s">
        <v>35</v>
      </c>
      <c r="L3123" t="s">
        <v>41</v>
      </c>
      <c r="M3123">
        <v>89660</v>
      </c>
      <c r="N3123">
        <v>1</v>
      </c>
      <c r="O3123">
        <v>16</v>
      </c>
      <c r="P3123">
        <v>1</v>
      </c>
      <c r="Q3123">
        <v>3</v>
      </c>
      <c r="R3123">
        <v>3</v>
      </c>
      <c r="S3123">
        <v>3</v>
      </c>
      <c r="T3123">
        <v>2</v>
      </c>
      <c r="U3123">
        <v>2</v>
      </c>
      <c r="V3123">
        <f>COUNTIF(tbl_HRMaster[EmployeeID],tbl_HRMaster[[#This Row],[EmployeeID]])</f>
        <v>1</v>
      </c>
      <c r="W3123">
        <f>IFERROR(INDEX(tbl_EmployeeSurvey[EnvironmentSatisfaction],MATCH(tbl_HRMaster[[#This Row],[EmployeeID]],tbl_EmployeeSurvey[EmployeeID],0)),"Not Found")</f>
        <v>3</v>
      </c>
      <c r="X3123">
        <f>IFERROR(INDEX(tbl_EmployeeSurvey[JobSatisfaction],MATCH(tbl_HRMaster[[#This Row],[EmployeeID]],tbl_EmployeeSurvey[EmployeeID],0)),"Not Found")</f>
        <v>4</v>
      </c>
      <c r="Y3123" s="5">
        <f>IFERROR(INDEX(tbl_EmployeeSurvey[WorkLifeBalance],MATCH(tbl_HRMaster[[#This Row],[EmployeeID]],tbl_EmployeeSurvey[EmployeeID],0)),"Not Found")</f>
        <v>3</v>
      </c>
      <c r="Z3123" s="5">
        <f>IFERROR(VLOOKUP(tbl_HRMaster[[#This Row],[EmployeeID]],tbl_ManagerSurvey[[EmployeeID]:[PerformanceRating]],2,FALSE),"Not Found")</f>
        <v>2</v>
      </c>
      <c r="AA3123" s="5">
        <f>IFERROR(VLOOKUP(tbl_HRMaster[[#This Row],[EmployeeID]],tbl_ManagerSurvey[[EmployeeID]:[PerformanceRating]],3,FALSE),"Not Found")</f>
        <v>3</v>
      </c>
      <c r="AB3123" s="5" t="str">
        <f>IF(tbl_HRMaster[[#This Row],[Attrition]]="Yes","Left","Active")</f>
        <v>Active</v>
      </c>
      <c r="AC3123" s="5" t="str">
        <f>_xlfn.IFS(tbl_HRMaster[[#This Row],[Age]]&lt;25,"Under 25",tbl_HRMaster[[#This Row],[Age]]&lt;35,"25-34",tbl_HRMaster[[#This Row],[Age]]&lt;45,"35-44",tbl_HRMaster[[#This Row],[Age]]&lt;55,"45-54",TRUE,"Above 54")</f>
        <v>25-34</v>
      </c>
      <c r="AD3123" s="5" t="str">
        <f>_xlfn.IFS(
tbl_HRMaster[[#This Row],[YearsAtCompany]]&lt;2,"&lt; 2 Years",
tbl_HRMaster[[#This Row],[YearsAtCompany]]&lt;5,"2-4 Years",
tbl_HRMaster[[#This Row],[YearsAtCompany]]&lt;10,"5-9 Years",
TRUE,"10+ Years"
)</f>
        <v>2-4 Years</v>
      </c>
      <c r="AE3123" s="5">
        <f>IF(tbl_HRMaster[[#This Row],[Attrition]]="Yes",1,0)</f>
        <v>0</v>
      </c>
    </row>
    <row r="3124" spans="1:31" x14ac:dyDescent="0.25">
      <c r="A3124">
        <v>28</v>
      </c>
      <c r="B3124" t="s">
        <v>21</v>
      </c>
      <c r="C3124" t="s">
        <v>36</v>
      </c>
      <c r="D3124" t="s">
        <v>30</v>
      </c>
      <c r="E3124">
        <v>7</v>
      </c>
      <c r="F3124">
        <v>3</v>
      </c>
      <c r="G3124" t="s">
        <v>24</v>
      </c>
      <c r="H3124">
        <v>4006</v>
      </c>
      <c r="I3124" t="s">
        <v>34</v>
      </c>
      <c r="J3124">
        <v>1</v>
      </c>
      <c r="K3124" t="s">
        <v>35</v>
      </c>
      <c r="L3124" t="s">
        <v>41</v>
      </c>
      <c r="M3124">
        <v>89660</v>
      </c>
      <c r="N3124">
        <v>1</v>
      </c>
      <c r="O3124">
        <v>16</v>
      </c>
      <c r="P3124">
        <v>1</v>
      </c>
      <c r="Q3124">
        <v>3</v>
      </c>
      <c r="R3124">
        <v>3</v>
      </c>
      <c r="S3124">
        <v>3</v>
      </c>
      <c r="T3124">
        <v>2</v>
      </c>
      <c r="U3124">
        <v>2</v>
      </c>
      <c r="V3124">
        <f>COUNTIF(tbl_HRMaster[EmployeeID],tbl_HRMaster[[#This Row],[EmployeeID]])</f>
        <v>1</v>
      </c>
      <c r="W3124">
        <f>IFERROR(INDEX(tbl_EmployeeSurvey[EnvironmentSatisfaction],MATCH(tbl_HRMaster[[#This Row],[EmployeeID]],tbl_EmployeeSurvey[EmployeeID],0)),"Not Found")</f>
        <v>3</v>
      </c>
      <c r="X3124">
        <f>IFERROR(INDEX(tbl_EmployeeSurvey[JobSatisfaction],MATCH(tbl_HRMaster[[#This Row],[EmployeeID]],tbl_EmployeeSurvey[EmployeeID],0)),"Not Found")</f>
        <v>4</v>
      </c>
      <c r="Y3124" s="5">
        <f>IFERROR(INDEX(tbl_EmployeeSurvey[WorkLifeBalance],MATCH(tbl_HRMaster[[#This Row],[EmployeeID]],tbl_EmployeeSurvey[EmployeeID],0)),"Not Found")</f>
        <v>3</v>
      </c>
      <c r="Z3124" s="5">
        <f>IFERROR(VLOOKUP(tbl_HRMaster[[#This Row],[EmployeeID]],tbl_ManagerSurvey[[EmployeeID]:[PerformanceRating]],2,FALSE),"Not Found")</f>
        <v>2</v>
      </c>
      <c r="AA3124" s="5">
        <f>IFERROR(VLOOKUP(tbl_HRMaster[[#This Row],[EmployeeID]],tbl_ManagerSurvey[[EmployeeID]:[PerformanceRating]],3,FALSE),"Not Found")</f>
        <v>3</v>
      </c>
      <c r="AB3124" s="5" t="str">
        <f>IF(tbl_HRMaster[[#This Row],[Attrition]]="Yes","Left","Active")</f>
        <v>Active</v>
      </c>
      <c r="AC3124" s="5" t="str">
        <f>_xlfn.IFS(tbl_HRMaster[[#This Row],[Age]]&lt;25,"Under 25",tbl_HRMaster[[#This Row],[Age]]&lt;35,"25-34",tbl_HRMaster[[#This Row],[Age]]&lt;45,"35-44",tbl_HRMaster[[#This Row],[Age]]&lt;55,"45-54",TRUE,"Above 54")</f>
        <v>25-34</v>
      </c>
      <c r="AD3124" s="5" t="str">
        <f>_xlfn.IFS(
tbl_HRMaster[[#This Row],[YearsAtCompany]]&lt;2,"&lt; 2 Years",
tbl_HRMaster[[#This Row],[YearsAtCompany]]&lt;5,"2-4 Years",
tbl_HRMaster[[#This Row],[YearsAtCompany]]&lt;10,"5-9 Years",
TRUE,"10+ Years"
)</f>
        <v>2-4 Years</v>
      </c>
      <c r="AE3124" s="5">
        <f>IF(tbl_HRMaster[[#This Row],[Attrition]]="Yes",1,0)</f>
        <v>0</v>
      </c>
    </row>
    <row r="3125" spans="1:31" x14ac:dyDescent="0.25">
      <c r="A3125">
        <v>32</v>
      </c>
      <c r="B3125" t="s">
        <v>21</v>
      </c>
      <c r="C3125" t="s">
        <v>36</v>
      </c>
      <c r="D3125" t="s">
        <v>23</v>
      </c>
      <c r="E3125">
        <v>2</v>
      </c>
      <c r="F3125">
        <v>4</v>
      </c>
      <c r="G3125" t="s">
        <v>45</v>
      </c>
      <c r="H3125">
        <v>1454</v>
      </c>
      <c r="I3125" t="s">
        <v>34</v>
      </c>
      <c r="J3125">
        <v>4</v>
      </c>
      <c r="K3125" t="s">
        <v>31</v>
      </c>
      <c r="L3125" t="s">
        <v>27</v>
      </c>
      <c r="M3125">
        <v>21090</v>
      </c>
      <c r="N3125">
        <v>0</v>
      </c>
      <c r="O3125">
        <v>13</v>
      </c>
      <c r="P3125">
        <v>1</v>
      </c>
      <c r="Q3125">
        <v>4</v>
      </c>
      <c r="R3125">
        <v>3</v>
      </c>
      <c r="S3125">
        <v>3</v>
      </c>
      <c r="T3125">
        <v>2</v>
      </c>
      <c r="U3125">
        <v>2</v>
      </c>
      <c r="V3125">
        <f>COUNTIF(tbl_HRMaster[EmployeeID],tbl_HRMaster[[#This Row],[EmployeeID]])</f>
        <v>1</v>
      </c>
      <c r="W3125">
        <f>IFERROR(INDEX(tbl_EmployeeSurvey[EnvironmentSatisfaction],MATCH(tbl_HRMaster[[#This Row],[EmployeeID]],tbl_EmployeeSurvey[EmployeeID],0)),"Not Found")</f>
        <v>3</v>
      </c>
      <c r="X3125">
        <f>IFERROR(INDEX(tbl_EmployeeSurvey[JobSatisfaction],MATCH(tbl_HRMaster[[#This Row],[EmployeeID]],tbl_EmployeeSurvey[EmployeeID],0)),"Not Found")</f>
        <v>4</v>
      </c>
      <c r="Y3125" s="5">
        <f>IFERROR(INDEX(tbl_EmployeeSurvey[WorkLifeBalance],MATCH(tbl_HRMaster[[#This Row],[EmployeeID]],tbl_EmployeeSurvey[EmployeeID],0)),"Not Found")</f>
        <v>3</v>
      </c>
      <c r="Z3125" s="5">
        <f>IFERROR(VLOOKUP(tbl_HRMaster[[#This Row],[EmployeeID]],tbl_ManagerSurvey[[EmployeeID]:[PerformanceRating]],2,FALSE),"Not Found")</f>
        <v>2</v>
      </c>
      <c r="AA3125" s="5">
        <f>IFERROR(VLOOKUP(tbl_HRMaster[[#This Row],[EmployeeID]],tbl_ManagerSurvey[[EmployeeID]:[PerformanceRating]],3,FALSE),"Not Found")</f>
        <v>3</v>
      </c>
      <c r="AB3125" s="5" t="str">
        <f>IF(tbl_HRMaster[[#This Row],[Attrition]]="Yes","Left","Active")</f>
        <v>Active</v>
      </c>
      <c r="AC3125" s="5" t="str">
        <f>_xlfn.IFS(tbl_HRMaster[[#This Row],[Age]]&lt;25,"Under 25",tbl_HRMaster[[#This Row],[Age]]&lt;35,"25-34",tbl_HRMaster[[#This Row],[Age]]&lt;45,"35-44",tbl_HRMaster[[#This Row],[Age]]&lt;55,"45-54",TRUE,"Above 54")</f>
        <v>25-34</v>
      </c>
      <c r="AD3125" s="5" t="str">
        <f>_xlfn.IFS(
tbl_HRMaster[[#This Row],[YearsAtCompany]]&lt;2,"&lt; 2 Years",
tbl_HRMaster[[#This Row],[YearsAtCompany]]&lt;5,"2-4 Years",
tbl_HRMaster[[#This Row],[YearsAtCompany]]&lt;10,"5-9 Years",
TRUE,"10+ Years"
)</f>
        <v>2-4 Years</v>
      </c>
      <c r="AE3125" s="5">
        <f>IF(tbl_HRMaster[[#This Row],[Attrition]]="Yes",1,0)</f>
        <v>0</v>
      </c>
    </row>
    <row r="3126" spans="1:31" x14ac:dyDescent="0.25">
      <c r="A3126">
        <v>32</v>
      </c>
      <c r="B3126" t="s">
        <v>21</v>
      </c>
      <c r="C3126" t="s">
        <v>36</v>
      </c>
      <c r="D3126" t="s">
        <v>23</v>
      </c>
      <c r="E3126">
        <v>2</v>
      </c>
      <c r="F3126">
        <v>4</v>
      </c>
      <c r="G3126" t="s">
        <v>45</v>
      </c>
      <c r="H3126">
        <v>2924</v>
      </c>
      <c r="I3126" t="s">
        <v>34</v>
      </c>
      <c r="J3126">
        <v>4</v>
      </c>
      <c r="K3126" t="s">
        <v>31</v>
      </c>
      <c r="L3126" t="s">
        <v>27</v>
      </c>
      <c r="M3126">
        <v>21090</v>
      </c>
      <c r="N3126">
        <v>0</v>
      </c>
      <c r="O3126">
        <v>13</v>
      </c>
      <c r="P3126">
        <v>1</v>
      </c>
      <c r="Q3126">
        <v>4</v>
      </c>
      <c r="R3126">
        <v>3</v>
      </c>
      <c r="S3126">
        <v>3</v>
      </c>
      <c r="T3126">
        <v>2</v>
      </c>
      <c r="U3126">
        <v>2</v>
      </c>
      <c r="V3126">
        <f>COUNTIF(tbl_HRMaster[EmployeeID],tbl_HRMaster[[#This Row],[EmployeeID]])</f>
        <v>1</v>
      </c>
      <c r="W3126">
        <f>IFERROR(INDEX(tbl_EmployeeSurvey[EnvironmentSatisfaction],MATCH(tbl_HRMaster[[#This Row],[EmployeeID]],tbl_EmployeeSurvey[EmployeeID],0)),"Not Found")</f>
        <v>3</v>
      </c>
      <c r="X3126">
        <f>IFERROR(INDEX(tbl_EmployeeSurvey[JobSatisfaction],MATCH(tbl_HRMaster[[#This Row],[EmployeeID]],tbl_EmployeeSurvey[EmployeeID],0)),"Not Found")</f>
        <v>4</v>
      </c>
      <c r="Y3126" s="5">
        <f>IFERROR(INDEX(tbl_EmployeeSurvey[WorkLifeBalance],MATCH(tbl_HRMaster[[#This Row],[EmployeeID]],tbl_EmployeeSurvey[EmployeeID],0)),"Not Found")</f>
        <v>3</v>
      </c>
      <c r="Z3126" s="5">
        <f>IFERROR(VLOOKUP(tbl_HRMaster[[#This Row],[EmployeeID]],tbl_ManagerSurvey[[EmployeeID]:[PerformanceRating]],2,FALSE),"Not Found")</f>
        <v>2</v>
      </c>
      <c r="AA3126" s="5">
        <f>IFERROR(VLOOKUP(tbl_HRMaster[[#This Row],[EmployeeID]],tbl_ManagerSurvey[[EmployeeID]:[PerformanceRating]],3,FALSE),"Not Found")</f>
        <v>3</v>
      </c>
      <c r="AB3126" s="5" t="str">
        <f>IF(tbl_HRMaster[[#This Row],[Attrition]]="Yes","Left","Active")</f>
        <v>Active</v>
      </c>
      <c r="AC3126" s="5" t="str">
        <f>_xlfn.IFS(tbl_HRMaster[[#This Row],[Age]]&lt;25,"Under 25",tbl_HRMaster[[#This Row],[Age]]&lt;35,"25-34",tbl_HRMaster[[#This Row],[Age]]&lt;45,"35-44",tbl_HRMaster[[#This Row],[Age]]&lt;55,"45-54",TRUE,"Above 54")</f>
        <v>25-34</v>
      </c>
      <c r="AD3126" s="5" t="str">
        <f>_xlfn.IFS(
tbl_HRMaster[[#This Row],[YearsAtCompany]]&lt;2,"&lt; 2 Years",
tbl_HRMaster[[#This Row],[YearsAtCompany]]&lt;5,"2-4 Years",
tbl_HRMaster[[#This Row],[YearsAtCompany]]&lt;10,"5-9 Years",
TRUE,"10+ Years"
)</f>
        <v>2-4 Years</v>
      </c>
      <c r="AE3126" s="5">
        <f>IF(tbl_HRMaster[[#This Row],[Attrition]]="Yes",1,0)</f>
        <v>0</v>
      </c>
    </row>
    <row r="3127" spans="1:31" x14ac:dyDescent="0.25">
      <c r="A3127">
        <v>32</v>
      </c>
      <c r="B3127" t="s">
        <v>21</v>
      </c>
      <c r="C3127" t="s">
        <v>36</v>
      </c>
      <c r="D3127" t="s">
        <v>23</v>
      </c>
      <c r="E3127">
        <v>2</v>
      </c>
      <c r="F3127">
        <v>4</v>
      </c>
      <c r="G3127" t="s">
        <v>45</v>
      </c>
      <c r="H3127">
        <v>4394</v>
      </c>
      <c r="I3127" t="s">
        <v>34</v>
      </c>
      <c r="J3127">
        <v>4</v>
      </c>
      <c r="K3127" t="s">
        <v>31</v>
      </c>
      <c r="L3127" t="s">
        <v>27</v>
      </c>
      <c r="M3127">
        <v>21090</v>
      </c>
      <c r="N3127">
        <v>0</v>
      </c>
      <c r="O3127">
        <v>13</v>
      </c>
      <c r="P3127">
        <v>1</v>
      </c>
      <c r="Q3127">
        <v>4</v>
      </c>
      <c r="R3127">
        <v>3</v>
      </c>
      <c r="S3127">
        <v>3</v>
      </c>
      <c r="T3127">
        <v>2</v>
      </c>
      <c r="U3127">
        <v>2</v>
      </c>
      <c r="V3127">
        <f>COUNTIF(tbl_HRMaster[EmployeeID],tbl_HRMaster[[#This Row],[EmployeeID]])</f>
        <v>1</v>
      </c>
      <c r="W3127">
        <f>IFERROR(INDEX(tbl_EmployeeSurvey[EnvironmentSatisfaction],MATCH(tbl_HRMaster[[#This Row],[EmployeeID]],tbl_EmployeeSurvey[EmployeeID],0)),"Not Found")</f>
        <v>3</v>
      </c>
      <c r="X3127">
        <f>IFERROR(INDEX(tbl_EmployeeSurvey[JobSatisfaction],MATCH(tbl_HRMaster[[#This Row],[EmployeeID]],tbl_EmployeeSurvey[EmployeeID],0)),"Not Found")</f>
        <v>4</v>
      </c>
      <c r="Y3127" s="5">
        <f>IFERROR(INDEX(tbl_EmployeeSurvey[WorkLifeBalance],MATCH(tbl_HRMaster[[#This Row],[EmployeeID]],tbl_EmployeeSurvey[EmployeeID],0)),"Not Found")</f>
        <v>3</v>
      </c>
      <c r="Z3127" s="5">
        <f>IFERROR(VLOOKUP(tbl_HRMaster[[#This Row],[EmployeeID]],tbl_ManagerSurvey[[EmployeeID]:[PerformanceRating]],2,FALSE),"Not Found")</f>
        <v>2</v>
      </c>
      <c r="AA3127" s="5">
        <f>IFERROR(VLOOKUP(tbl_HRMaster[[#This Row],[EmployeeID]],tbl_ManagerSurvey[[EmployeeID]:[PerformanceRating]],3,FALSE),"Not Found")</f>
        <v>3</v>
      </c>
      <c r="AB3127" s="5" t="str">
        <f>IF(tbl_HRMaster[[#This Row],[Attrition]]="Yes","Left","Active")</f>
        <v>Active</v>
      </c>
      <c r="AC3127" s="5" t="str">
        <f>_xlfn.IFS(tbl_HRMaster[[#This Row],[Age]]&lt;25,"Under 25",tbl_HRMaster[[#This Row],[Age]]&lt;35,"25-34",tbl_HRMaster[[#This Row],[Age]]&lt;45,"35-44",tbl_HRMaster[[#This Row],[Age]]&lt;55,"45-54",TRUE,"Above 54")</f>
        <v>25-34</v>
      </c>
      <c r="AD3127" s="5" t="str">
        <f>_xlfn.IFS(
tbl_HRMaster[[#This Row],[YearsAtCompany]]&lt;2,"&lt; 2 Years",
tbl_HRMaster[[#This Row],[YearsAtCompany]]&lt;5,"2-4 Years",
tbl_HRMaster[[#This Row],[YearsAtCompany]]&lt;10,"5-9 Years",
TRUE,"10+ Years"
)</f>
        <v>2-4 Years</v>
      </c>
      <c r="AE3127" s="5">
        <f>IF(tbl_HRMaster[[#This Row],[Attrition]]="Yes",1,0)</f>
        <v>0</v>
      </c>
    </row>
    <row r="3128" spans="1:31" x14ac:dyDescent="0.25">
      <c r="A3128">
        <v>29</v>
      </c>
      <c r="B3128" t="s">
        <v>21</v>
      </c>
      <c r="C3128" t="s">
        <v>22</v>
      </c>
      <c r="D3128" t="s">
        <v>37</v>
      </c>
      <c r="E3128">
        <v>8</v>
      </c>
      <c r="F3128">
        <v>3</v>
      </c>
      <c r="G3128" t="s">
        <v>38</v>
      </c>
      <c r="H3128">
        <v>80</v>
      </c>
      <c r="I3128" t="s">
        <v>34</v>
      </c>
      <c r="J3128">
        <v>3</v>
      </c>
      <c r="K3128" t="s">
        <v>43</v>
      </c>
      <c r="L3128" t="s">
        <v>32</v>
      </c>
      <c r="M3128">
        <v>25870</v>
      </c>
      <c r="N3128">
        <v>0</v>
      </c>
      <c r="O3128">
        <v>22</v>
      </c>
      <c r="P3128">
        <v>2</v>
      </c>
      <c r="Q3128">
        <v>4</v>
      </c>
      <c r="R3128">
        <v>3</v>
      </c>
      <c r="S3128">
        <v>3</v>
      </c>
      <c r="T3128">
        <v>2</v>
      </c>
      <c r="U3128">
        <v>2</v>
      </c>
      <c r="V3128">
        <f>COUNTIF(tbl_HRMaster[EmployeeID],tbl_HRMaster[[#This Row],[EmployeeID]])</f>
        <v>1</v>
      </c>
      <c r="W3128">
        <f>IFERROR(INDEX(tbl_EmployeeSurvey[EnvironmentSatisfaction],MATCH(tbl_HRMaster[[#This Row],[EmployeeID]],tbl_EmployeeSurvey[EmployeeID],0)),"Not Found")</f>
        <v>2</v>
      </c>
      <c r="X3128">
        <f>IFERROR(INDEX(tbl_EmployeeSurvey[JobSatisfaction],MATCH(tbl_HRMaster[[#This Row],[EmployeeID]],tbl_EmployeeSurvey[EmployeeID],0)),"Not Found")</f>
        <v>4</v>
      </c>
      <c r="Y3128" s="5">
        <f>IFERROR(INDEX(tbl_EmployeeSurvey[WorkLifeBalance],MATCH(tbl_HRMaster[[#This Row],[EmployeeID]],tbl_EmployeeSurvey[EmployeeID],0)),"Not Found")</f>
        <v>3</v>
      </c>
      <c r="Z3128" s="5">
        <f>IFERROR(VLOOKUP(tbl_HRMaster[[#This Row],[EmployeeID]],tbl_ManagerSurvey[[EmployeeID]:[PerformanceRating]],2,FALSE),"Not Found")</f>
        <v>3</v>
      </c>
      <c r="AA3128" s="5">
        <f>IFERROR(VLOOKUP(tbl_HRMaster[[#This Row],[EmployeeID]],tbl_ManagerSurvey[[EmployeeID]:[PerformanceRating]],3,FALSE),"Not Found")</f>
        <v>4</v>
      </c>
      <c r="AB3128" s="5" t="str">
        <f>IF(tbl_HRMaster[[#This Row],[Attrition]]="Yes","Left","Active")</f>
        <v>Active</v>
      </c>
      <c r="AC3128" s="5" t="str">
        <f>_xlfn.IFS(tbl_HRMaster[[#This Row],[Age]]&lt;25,"Under 25",tbl_HRMaster[[#This Row],[Age]]&lt;35,"25-34",tbl_HRMaster[[#This Row],[Age]]&lt;45,"35-44",tbl_HRMaster[[#This Row],[Age]]&lt;55,"45-54",TRUE,"Above 54")</f>
        <v>25-34</v>
      </c>
      <c r="AD3128" s="5" t="str">
        <f>_xlfn.IFS(
tbl_HRMaster[[#This Row],[YearsAtCompany]]&lt;2,"&lt; 2 Years",
tbl_HRMaster[[#This Row],[YearsAtCompany]]&lt;5,"2-4 Years",
tbl_HRMaster[[#This Row],[YearsAtCompany]]&lt;10,"5-9 Years",
TRUE,"10+ Years"
)</f>
        <v>2-4 Years</v>
      </c>
      <c r="AE3128" s="5">
        <f>IF(tbl_HRMaster[[#This Row],[Attrition]]="Yes",1,0)</f>
        <v>0</v>
      </c>
    </row>
    <row r="3129" spans="1:31" x14ac:dyDescent="0.25">
      <c r="A3129">
        <v>29</v>
      </c>
      <c r="B3129" t="s">
        <v>21</v>
      </c>
      <c r="C3129" t="s">
        <v>22</v>
      </c>
      <c r="D3129" t="s">
        <v>37</v>
      </c>
      <c r="E3129">
        <v>8</v>
      </c>
      <c r="F3129">
        <v>3</v>
      </c>
      <c r="G3129" t="s">
        <v>38</v>
      </c>
      <c r="H3129">
        <v>1550</v>
      </c>
      <c r="I3129" t="s">
        <v>34</v>
      </c>
      <c r="J3129">
        <v>3</v>
      </c>
      <c r="K3129" t="s">
        <v>43</v>
      </c>
      <c r="L3129" t="s">
        <v>32</v>
      </c>
      <c r="M3129">
        <v>25870</v>
      </c>
      <c r="N3129">
        <v>0</v>
      </c>
      <c r="O3129">
        <v>22</v>
      </c>
      <c r="P3129">
        <v>2</v>
      </c>
      <c r="Q3129">
        <v>4</v>
      </c>
      <c r="R3129">
        <v>3</v>
      </c>
      <c r="S3129">
        <v>3</v>
      </c>
      <c r="T3129">
        <v>2</v>
      </c>
      <c r="U3129">
        <v>2</v>
      </c>
      <c r="V3129">
        <f>COUNTIF(tbl_HRMaster[EmployeeID],tbl_HRMaster[[#This Row],[EmployeeID]])</f>
        <v>1</v>
      </c>
      <c r="W3129">
        <f>IFERROR(INDEX(tbl_EmployeeSurvey[EnvironmentSatisfaction],MATCH(tbl_HRMaster[[#This Row],[EmployeeID]],tbl_EmployeeSurvey[EmployeeID],0)),"Not Found")</f>
        <v>2</v>
      </c>
      <c r="X3129">
        <f>IFERROR(INDEX(tbl_EmployeeSurvey[JobSatisfaction],MATCH(tbl_HRMaster[[#This Row],[EmployeeID]],tbl_EmployeeSurvey[EmployeeID],0)),"Not Found")</f>
        <v>4</v>
      </c>
      <c r="Y3129" s="5">
        <f>IFERROR(INDEX(tbl_EmployeeSurvey[WorkLifeBalance],MATCH(tbl_HRMaster[[#This Row],[EmployeeID]],tbl_EmployeeSurvey[EmployeeID],0)),"Not Found")</f>
        <v>3</v>
      </c>
      <c r="Z3129" s="5">
        <f>IFERROR(VLOOKUP(tbl_HRMaster[[#This Row],[EmployeeID]],tbl_ManagerSurvey[[EmployeeID]:[PerformanceRating]],2,FALSE),"Not Found")</f>
        <v>3</v>
      </c>
      <c r="AA3129" s="5">
        <f>IFERROR(VLOOKUP(tbl_HRMaster[[#This Row],[EmployeeID]],tbl_ManagerSurvey[[EmployeeID]:[PerformanceRating]],3,FALSE),"Not Found")</f>
        <v>4</v>
      </c>
      <c r="AB3129" s="5" t="str">
        <f>IF(tbl_HRMaster[[#This Row],[Attrition]]="Yes","Left","Active")</f>
        <v>Active</v>
      </c>
      <c r="AC3129" s="5" t="str">
        <f>_xlfn.IFS(tbl_HRMaster[[#This Row],[Age]]&lt;25,"Under 25",tbl_HRMaster[[#This Row],[Age]]&lt;35,"25-34",tbl_HRMaster[[#This Row],[Age]]&lt;45,"35-44",tbl_HRMaster[[#This Row],[Age]]&lt;55,"45-54",TRUE,"Above 54")</f>
        <v>25-34</v>
      </c>
      <c r="AD3129" s="5" t="str">
        <f>_xlfn.IFS(
tbl_HRMaster[[#This Row],[YearsAtCompany]]&lt;2,"&lt; 2 Years",
tbl_HRMaster[[#This Row],[YearsAtCompany]]&lt;5,"2-4 Years",
tbl_HRMaster[[#This Row],[YearsAtCompany]]&lt;10,"5-9 Years",
TRUE,"10+ Years"
)</f>
        <v>2-4 Years</v>
      </c>
      <c r="AE3129" s="5">
        <f>IF(tbl_HRMaster[[#This Row],[Attrition]]="Yes",1,0)</f>
        <v>0</v>
      </c>
    </row>
    <row r="3130" spans="1:31" x14ac:dyDescent="0.25">
      <c r="A3130">
        <v>29</v>
      </c>
      <c r="B3130" t="s">
        <v>21</v>
      </c>
      <c r="C3130" t="s">
        <v>22</v>
      </c>
      <c r="D3130" t="s">
        <v>37</v>
      </c>
      <c r="E3130">
        <v>8</v>
      </c>
      <c r="F3130">
        <v>3</v>
      </c>
      <c r="G3130" t="s">
        <v>38</v>
      </c>
      <c r="H3130">
        <v>3020</v>
      </c>
      <c r="I3130" t="s">
        <v>34</v>
      </c>
      <c r="J3130">
        <v>3</v>
      </c>
      <c r="K3130" t="s">
        <v>43</v>
      </c>
      <c r="L3130" t="s">
        <v>32</v>
      </c>
      <c r="M3130">
        <v>25870</v>
      </c>
      <c r="N3130">
        <v>0</v>
      </c>
      <c r="O3130">
        <v>22</v>
      </c>
      <c r="P3130">
        <v>2</v>
      </c>
      <c r="Q3130">
        <v>4</v>
      </c>
      <c r="R3130">
        <v>3</v>
      </c>
      <c r="S3130">
        <v>3</v>
      </c>
      <c r="T3130">
        <v>2</v>
      </c>
      <c r="U3130">
        <v>2</v>
      </c>
      <c r="V3130">
        <f>COUNTIF(tbl_HRMaster[EmployeeID],tbl_HRMaster[[#This Row],[EmployeeID]])</f>
        <v>1</v>
      </c>
      <c r="W3130">
        <f>IFERROR(INDEX(tbl_EmployeeSurvey[EnvironmentSatisfaction],MATCH(tbl_HRMaster[[#This Row],[EmployeeID]],tbl_EmployeeSurvey[EmployeeID],0)),"Not Found")</f>
        <v>2</v>
      </c>
      <c r="X3130">
        <f>IFERROR(INDEX(tbl_EmployeeSurvey[JobSatisfaction],MATCH(tbl_HRMaster[[#This Row],[EmployeeID]],tbl_EmployeeSurvey[EmployeeID],0)),"Not Found")</f>
        <v>4</v>
      </c>
      <c r="Y3130" s="5">
        <f>IFERROR(INDEX(tbl_EmployeeSurvey[WorkLifeBalance],MATCH(tbl_HRMaster[[#This Row],[EmployeeID]],tbl_EmployeeSurvey[EmployeeID],0)),"Not Found")</f>
        <v>3</v>
      </c>
      <c r="Z3130" s="5">
        <f>IFERROR(VLOOKUP(tbl_HRMaster[[#This Row],[EmployeeID]],tbl_ManagerSurvey[[EmployeeID]:[PerformanceRating]],2,FALSE),"Not Found")</f>
        <v>3</v>
      </c>
      <c r="AA3130" s="5">
        <f>IFERROR(VLOOKUP(tbl_HRMaster[[#This Row],[EmployeeID]],tbl_ManagerSurvey[[EmployeeID]:[PerformanceRating]],3,FALSE),"Not Found")</f>
        <v>4</v>
      </c>
      <c r="AB3130" s="5" t="str">
        <f>IF(tbl_HRMaster[[#This Row],[Attrition]]="Yes","Left","Active")</f>
        <v>Active</v>
      </c>
      <c r="AC3130" s="5" t="str">
        <f>_xlfn.IFS(tbl_HRMaster[[#This Row],[Age]]&lt;25,"Under 25",tbl_HRMaster[[#This Row],[Age]]&lt;35,"25-34",tbl_HRMaster[[#This Row],[Age]]&lt;45,"35-44",tbl_HRMaster[[#This Row],[Age]]&lt;55,"45-54",TRUE,"Above 54")</f>
        <v>25-34</v>
      </c>
      <c r="AD3130" s="5" t="str">
        <f>_xlfn.IFS(
tbl_HRMaster[[#This Row],[YearsAtCompany]]&lt;2,"&lt; 2 Years",
tbl_HRMaster[[#This Row],[YearsAtCompany]]&lt;5,"2-4 Years",
tbl_HRMaster[[#This Row],[YearsAtCompany]]&lt;10,"5-9 Years",
TRUE,"10+ Years"
)</f>
        <v>2-4 Years</v>
      </c>
      <c r="AE3130" s="5">
        <f>IF(tbl_HRMaster[[#This Row],[Attrition]]="Yes",1,0)</f>
        <v>0</v>
      </c>
    </row>
    <row r="3131" spans="1:31" x14ac:dyDescent="0.25">
      <c r="A3131">
        <v>27</v>
      </c>
      <c r="B3131" t="s">
        <v>21</v>
      </c>
      <c r="C3131" t="s">
        <v>22</v>
      </c>
      <c r="D3131" t="s">
        <v>30</v>
      </c>
      <c r="E3131">
        <v>3</v>
      </c>
      <c r="F3131">
        <v>3</v>
      </c>
      <c r="G3131" t="s">
        <v>24</v>
      </c>
      <c r="H3131">
        <v>482</v>
      </c>
      <c r="I3131" t="s">
        <v>34</v>
      </c>
      <c r="J3131">
        <v>2</v>
      </c>
      <c r="K3131" t="s">
        <v>37</v>
      </c>
      <c r="L3131" t="s">
        <v>27</v>
      </c>
      <c r="M3131">
        <v>31610</v>
      </c>
      <c r="N3131">
        <v>0</v>
      </c>
      <c r="O3131">
        <v>13</v>
      </c>
      <c r="P3131">
        <v>2</v>
      </c>
      <c r="Q3131">
        <v>4</v>
      </c>
      <c r="R3131">
        <v>0</v>
      </c>
      <c r="S3131">
        <v>3</v>
      </c>
      <c r="T3131">
        <v>2</v>
      </c>
      <c r="U3131">
        <v>2</v>
      </c>
      <c r="V3131">
        <f>COUNTIF(tbl_HRMaster[EmployeeID],tbl_HRMaster[[#This Row],[EmployeeID]])</f>
        <v>1</v>
      </c>
      <c r="W3131">
        <f>IFERROR(INDEX(tbl_EmployeeSurvey[EnvironmentSatisfaction],MATCH(tbl_HRMaster[[#This Row],[EmployeeID]],tbl_EmployeeSurvey[EmployeeID],0)),"Not Found")</f>
        <v>1</v>
      </c>
      <c r="X3131">
        <f>IFERROR(INDEX(tbl_EmployeeSurvey[JobSatisfaction],MATCH(tbl_HRMaster[[#This Row],[EmployeeID]],tbl_EmployeeSurvey[EmployeeID],0)),"Not Found")</f>
        <v>4</v>
      </c>
      <c r="Y3131" s="5">
        <f>IFERROR(INDEX(tbl_EmployeeSurvey[WorkLifeBalance],MATCH(tbl_HRMaster[[#This Row],[EmployeeID]],tbl_EmployeeSurvey[EmployeeID],0)),"Not Found")</f>
        <v>3</v>
      </c>
      <c r="Z3131" s="5">
        <f>IFERROR(VLOOKUP(tbl_HRMaster[[#This Row],[EmployeeID]],tbl_ManagerSurvey[[EmployeeID]:[PerformanceRating]],2,FALSE),"Not Found")</f>
        <v>3</v>
      </c>
      <c r="AA3131" s="5">
        <f>IFERROR(VLOOKUP(tbl_HRMaster[[#This Row],[EmployeeID]],tbl_ManagerSurvey[[EmployeeID]:[PerformanceRating]],3,FALSE),"Not Found")</f>
        <v>3</v>
      </c>
      <c r="AB3131" s="5" t="str">
        <f>IF(tbl_HRMaster[[#This Row],[Attrition]]="Yes","Left","Active")</f>
        <v>Active</v>
      </c>
      <c r="AC3131" s="5" t="str">
        <f>_xlfn.IFS(tbl_HRMaster[[#This Row],[Age]]&lt;25,"Under 25",tbl_HRMaster[[#This Row],[Age]]&lt;35,"25-34",tbl_HRMaster[[#This Row],[Age]]&lt;45,"35-44",tbl_HRMaster[[#This Row],[Age]]&lt;55,"45-54",TRUE,"Above 54")</f>
        <v>25-34</v>
      </c>
      <c r="AD3131" s="5" t="str">
        <f>_xlfn.IFS(
tbl_HRMaster[[#This Row],[YearsAtCompany]]&lt;2,"&lt; 2 Years",
tbl_HRMaster[[#This Row],[YearsAtCompany]]&lt;5,"2-4 Years",
tbl_HRMaster[[#This Row],[YearsAtCompany]]&lt;10,"5-9 Years",
TRUE,"10+ Years"
)</f>
        <v>2-4 Years</v>
      </c>
      <c r="AE3131" s="5">
        <f>IF(tbl_HRMaster[[#This Row],[Attrition]]="Yes",1,0)</f>
        <v>0</v>
      </c>
    </row>
    <row r="3132" spans="1:31" x14ac:dyDescent="0.25">
      <c r="A3132">
        <v>27</v>
      </c>
      <c r="B3132" t="s">
        <v>21</v>
      </c>
      <c r="C3132" t="s">
        <v>22</v>
      </c>
      <c r="D3132" t="s">
        <v>30</v>
      </c>
      <c r="E3132">
        <v>3</v>
      </c>
      <c r="F3132">
        <v>3</v>
      </c>
      <c r="G3132" t="s">
        <v>24</v>
      </c>
      <c r="H3132">
        <v>1952</v>
      </c>
      <c r="I3132" t="s">
        <v>34</v>
      </c>
      <c r="J3132">
        <v>2</v>
      </c>
      <c r="K3132" t="s">
        <v>37</v>
      </c>
      <c r="L3132" t="s">
        <v>27</v>
      </c>
      <c r="M3132">
        <v>31610</v>
      </c>
      <c r="N3132">
        <v>0</v>
      </c>
      <c r="O3132">
        <v>13</v>
      </c>
      <c r="P3132">
        <v>2</v>
      </c>
      <c r="Q3132">
        <v>4</v>
      </c>
      <c r="R3132">
        <v>0</v>
      </c>
      <c r="S3132">
        <v>3</v>
      </c>
      <c r="T3132">
        <v>2</v>
      </c>
      <c r="U3132">
        <v>2</v>
      </c>
      <c r="V3132">
        <f>COUNTIF(tbl_HRMaster[EmployeeID],tbl_HRMaster[[#This Row],[EmployeeID]])</f>
        <v>1</v>
      </c>
      <c r="W3132">
        <f>IFERROR(INDEX(tbl_EmployeeSurvey[EnvironmentSatisfaction],MATCH(tbl_HRMaster[[#This Row],[EmployeeID]],tbl_EmployeeSurvey[EmployeeID],0)),"Not Found")</f>
        <v>1</v>
      </c>
      <c r="X3132">
        <f>IFERROR(INDEX(tbl_EmployeeSurvey[JobSatisfaction],MATCH(tbl_HRMaster[[#This Row],[EmployeeID]],tbl_EmployeeSurvey[EmployeeID],0)),"Not Found")</f>
        <v>4</v>
      </c>
      <c r="Y3132" s="5">
        <f>IFERROR(INDEX(tbl_EmployeeSurvey[WorkLifeBalance],MATCH(tbl_HRMaster[[#This Row],[EmployeeID]],tbl_EmployeeSurvey[EmployeeID],0)),"Not Found")</f>
        <v>3</v>
      </c>
      <c r="Z3132" s="5">
        <f>IFERROR(VLOOKUP(tbl_HRMaster[[#This Row],[EmployeeID]],tbl_ManagerSurvey[[EmployeeID]:[PerformanceRating]],2,FALSE),"Not Found")</f>
        <v>3</v>
      </c>
      <c r="AA3132" s="5">
        <f>IFERROR(VLOOKUP(tbl_HRMaster[[#This Row],[EmployeeID]],tbl_ManagerSurvey[[EmployeeID]:[PerformanceRating]],3,FALSE),"Not Found")</f>
        <v>3</v>
      </c>
      <c r="AB3132" s="5" t="str">
        <f>IF(tbl_HRMaster[[#This Row],[Attrition]]="Yes","Left","Active")</f>
        <v>Active</v>
      </c>
      <c r="AC3132" s="5" t="str">
        <f>_xlfn.IFS(tbl_HRMaster[[#This Row],[Age]]&lt;25,"Under 25",tbl_HRMaster[[#This Row],[Age]]&lt;35,"25-34",tbl_HRMaster[[#This Row],[Age]]&lt;45,"35-44",tbl_HRMaster[[#This Row],[Age]]&lt;55,"45-54",TRUE,"Above 54")</f>
        <v>25-34</v>
      </c>
      <c r="AD3132" s="5" t="str">
        <f>_xlfn.IFS(
tbl_HRMaster[[#This Row],[YearsAtCompany]]&lt;2,"&lt; 2 Years",
tbl_HRMaster[[#This Row],[YearsAtCompany]]&lt;5,"2-4 Years",
tbl_HRMaster[[#This Row],[YearsAtCompany]]&lt;10,"5-9 Years",
TRUE,"10+ Years"
)</f>
        <v>2-4 Years</v>
      </c>
      <c r="AE3132" s="5">
        <f>IF(tbl_HRMaster[[#This Row],[Attrition]]="Yes",1,0)</f>
        <v>0</v>
      </c>
    </row>
    <row r="3133" spans="1:31" x14ac:dyDescent="0.25">
      <c r="A3133">
        <v>27</v>
      </c>
      <c r="B3133" t="s">
        <v>21</v>
      </c>
      <c r="C3133" t="s">
        <v>22</v>
      </c>
      <c r="D3133" t="s">
        <v>30</v>
      </c>
      <c r="E3133">
        <v>3</v>
      </c>
      <c r="F3133">
        <v>3</v>
      </c>
      <c r="G3133" t="s">
        <v>24</v>
      </c>
      <c r="H3133">
        <v>3422</v>
      </c>
      <c r="I3133" t="s">
        <v>34</v>
      </c>
      <c r="J3133">
        <v>2</v>
      </c>
      <c r="K3133" t="s">
        <v>37</v>
      </c>
      <c r="L3133" t="s">
        <v>27</v>
      </c>
      <c r="M3133">
        <v>31610</v>
      </c>
      <c r="N3133">
        <v>0</v>
      </c>
      <c r="O3133">
        <v>13</v>
      </c>
      <c r="P3133">
        <v>2</v>
      </c>
      <c r="Q3133">
        <v>4</v>
      </c>
      <c r="R3133">
        <v>0</v>
      </c>
      <c r="S3133">
        <v>3</v>
      </c>
      <c r="T3133">
        <v>2</v>
      </c>
      <c r="U3133">
        <v>2</v>
      </c>
      <c r="V3133">
        <f>COUNTIF(tbl_HRMaster[EmployeeID],tbl_HRMaster[[#This Row],[EmployeeID]])</f>
        <v>1</v>
      </c>
      <c r="W3133">
        <f>IFERROR(INDEX(tbl_EmployeeSurvey[EnvironmentSatisfaction],MATCH(tbl_HRMaster[[#This Row],[EmployeeID]],tbl_EmployeeSurvey[EmployeeID],0)),"Not Found")</f>
        <v>1</v>
      </c>
      <c r="X3133">
        <f>IFERROR(INDEX(tbl_EmployeeSurvey[JobSatisfaction],MATCH(tbl_HRMaster[[#This Row],[EmployeeID]],tbl_EmployeeSurvey[EmployeeID],0)),"Not Found")</f>
        <v>4</v>
      </c>
      <c r="Y3133" s="5">
        <f>IFERROR(INDEX(tbl_EmployeeSurvey[WorkLifeBalance],MATCH(tbl_HRMaster[[#This Row],[EmployeeID]],tbl_EmployeeSurvey[EmployeeID],0)),"Not Found")</f>
        <v>3</v>
      </c>
      <c r="Z3133" s="5">
        <f>IFERROR(VLOOKUP(tbl_HRMaster[[#This Row],[EmployeeID]],tbl_ManagerSurvey[[EmployeeID]:[PerformanceRating]],2,FALSE),"Not Found")</f>
        <v>3</v>
      </c>
      <c r="AA3133" s="5">
        <f>IFERROR(VLOOKUP(tbl_HRMaster[[#This Row],[EmployeeID]],tbl_ManagerSurvey[[EmployeeID]:[PerformanceRating]],3,FALSE),"Not Found")</f>
        <v>3</v>
      </c>
      <c r="AB3133" s="5" t="str">
        <f>IF(tbl_HRMaster[[#This Row],[Attrition]]="Yes","Left","Active")</f>
        <v>Active</v>
      </c>
      <c r="AC3133" s="5" t="str">
        <f>_xlfn.IFS(tbl_HRMaster[[#This Row],[Age]]&lt;25,"Under 25",tbl_HRMaster[[#This Row],[Age]]&lt;35,"25-34",tbl_HRMaster[[#This Row],[Age]]&lt;45,"35-44",tbl_HRMaster[[#This Row],[Age]]&lt;55,"45-54",TRUE,"Above 54")</f>
        <v>25-34</v>
      </c>
      <c r="AD3133" s="5" t="str">
        <f>_xlfn.IFS(
tbl_HRMaster[[#This Row],[YearsAtCompany]]&lt;2,"&lt; 2 Years",
tbl_HRMaster[[#This Row],[YearsAtCompany]]&lt;5,"2-4 Years",
tbl_HRMaster[[#This Row],[YearsAtCompany]]&lt;10,"5-9 Years",
TRUE,"10+ Years"
)</f>
        <v>2-4 Years</v>
      </c>
      <c r="AE3133" s="5">
        <f>IF(tbl_HRMaster[[#This Row],[Attrition]]="Yes",1,0)</f>
        <v>0</v>
      </c>
    </row>
    <row r="3134" spans="1:31" x14ac:dyDescent="0.25">
      <c r="A3134">
        <v>35</v>
      </c>
      <c r="B3134" t="s">
        <v>21</v>
      </c>
      <c r="C3134" t="s">
        <v>22</v>
      </c>
      <c r="D3134" t="s">
        <v>30</v>
      </c>
      <c r="E3134">
        <v>9</v>
      </c>
      <c r="F3134">
        <v>3</v>
      </c>
      <c r="G3134" t="s">
        <v>24</v>
      </c>
      <c r="H3134">
        <v>667</v>
      </c>
      <c r="I3134" t="s">
        <v>34</v>
      </c>
      <c r="J3134">
        <v>4</v>
      </c>
      <c r="K3134" t="s">
        <v>26</v>
      </c>
      <c r="L3134" t="s">
        <v>27</v>
      </c>
      <c r="M3134">
        <v>98240</v>
      </c>
      <c r="N3134">
        <v>0</v>
      </c>
      <c r="O3134">
        <v>19</v>
      </c>
      <c r="P3134">
        <v>0</v>
      </c>
      <c r="Q3134">
        <v>4</v>
      </c>
      <c r="R3134">
        <v>2</v>
      </c>
      <c r="S3134">
        <v>3</v>
      </c>
      <c r="T3134">
        <v>2</v>
      </c>
      <c r="U3134">
        <v>2</v>
      </c>
      <c r="V3134">
        <f>COUNTIF(tbl_HRMaster[EmployeeID],tbl_HRMaster[[#This Row],[EmployeeID]])</f>
        <v>1</v>
      </c>
      <c r="W3134">
        <f>IFERROR(INDEX(tbl_EmployeeSurvey[EnvironmentSatisfaction],MATCH(tbl_HRMaster[[#This Row],[EmployeeID]],tbl_EmployeeSurvey[EmployeeID],0)),"Not Found")</f>
        <v>3</v>
      </c>
      <c r="X3134">
        <f>IFERROR(INDEX(tbl_EmployeeSurvey[JobSatisfaction],MATCH(tbl_HRMaster[[#This Row],[EmployeeID]],tbl_EmployeeSurvey[EmployeeID],0)),"Not Found")</f>
        <v>3</v>
      </c>
      <c r="Y3134" s="5">
        <f>IFERROR(INDEX(tbl_EmployeeSurvey[WorkLifeBalance],MATCH(tbl_HRMaster[[#This Row],[EmployeeID]],tbl_EmployeeSurvey[EmployeeID],0)),"Not Found")</f>
        <v>3</v>
      </c>
      <c r="Z3134" s="5">
        <f>IFERROR(VLOOKUP(tbl_HRMaster[[#This Row],[EmployeeID]],tbl_ManagerSurvey[[EmployeeID]:[PerformanceRating]],2,FALSE),"Not Found")</f>
        <v>3</v>
      </c>
      <c r="AA3134" s="5">
        <f>IFERROR(VLOOKUP(tbl_HRMaster[[#This Row],[EmployeeID]],tbl_ManagerSurvey[[EmployeeID]:[PerformanceRating]],3,FALSE),"Not Found")</f>
        <v>3</v>
      </c>
      <c r="AB3134" s="5" t="str">
        <f>IF(tbl_HRMaster[[#This Row],[Attrition]]="Yes","Left","Active")</f>
        <v>Active</v>
      </c>
      <c r="AC3134" s="5" t="str">
        <f>_xlfn.IFS(tbl_HRMaster[[#This Row],[Age]]&lt;25,"Under 25",tbl_HRMaster[[#This Row],[Age]]&lt;35,"25-34",tbl_HRMaster[[#This Row],[Age]]&lt;45,"35-44",tbl_HRMaster[[#This Row],[Age]]&lt;55,"45-54",TRUE,"Above 54")</f>
        <v>35-44</v>
      </c>
      <c r="AD3134" s="5" t="str">
        <f>_xlfn.IFS(
tbl_HRMaster[[#This Row],[YearsAtCompany]]&lt;2,"&lt; 2 Years",
tbl_HRMaster[[#This Row],[YearsAtCompany]]&lt;5,"2-4 Years",
tbl_HRMaster[[#This Row],[YearsAtCompany]]&lt;10,"5-9 Years",
TRUE,"10+ Years"
)</f>
        <v>2-4 Years</v>
      </c>
      <c r="AE3134" s="5">
        <f>IF(tbl_HRMaster[[#This Row],[Attrition]]="Yes",1,0)</f>
        <v>0</v>
      </c>
    </row>
    <row r="3135" spans="1:31" x14ac:dyDescent="0.25">
      <c r="A3135">
        <v>35</v>
      </c>
      <c r="B3135" t="s">
        <v>21</v>
      </c>
      <c r="C3135" t="s">
        <v>22</v>
      </c>
      <c r="D3135" t="s">
        <v>30</v>
      </c>
      <c r="E3135">
        <v>9</v>
      </c>
      <c r="F3135">
        <v>3</v>
      </c>
      <c r="G3135" t="s">
        <v>24</v>
      </c>
      <c r="H3135">
        <v>2137</v>
      </c>
      <c r="I3135" t="s">
        <v>34</v>
      </c>
      <c r="J3135">
        <v>4</v>
      </c>
      <c r="K3135" t="s">
        <v>26</v>
      </c>
      <c r="L3135" t="s">
        <v>27</v>
      </c>
      <c r="M3135">
        <v>98240</v>
      </c>
      <c r="N3135">
        <v>0</v>
      </c>
      <c r="O3135">
        <v>19</v>
      </c>
      <c r="P3135">
        <v>0</v>
      </c>
      <c r="Q3135">
        <v>4</v>
      </c>
      <c r="R3135">
        <v>2</v>
      </c>
      <c r="S3135">
        <v>3</v>
      </c>
      <c r="T3135">
        <v>2</v>
      </c>
      <c r="U3135">
        <v>2</v>
      </c>
      <c r="V3135">
        <f>COUNTIF(tbl_HRMaster[EmployeeID],tbl_HRMaster[[#This Row],[EmployeeID]])</f>
        <v>1</v>
      </c>
      <c r="W3135">
        <f>IFERROR(INDEX(tbl_EmployeeSurvey[EnvironmentSatisfaction],MATCH(tbl_HRMaster[[#This Row],[EmployeeID]],tbl_EmployeeSurvey[EmployeeID],0)),"Not Found")</f>
        <v>3</v>
      </c>
      <c r="X3135">
        <f>IFERROR(INDEX(tbl_EmployeeSurvey[JobSatisfaction],MATCH(tbl_HRMaster[[#This Row],[EmployeeID]],tbl_EmployeeSurvey[EmployeeID],0)),"Not Found")</f>
        <v>3</v>
      </c>
      <c r="Y3135" s="5">
        <f>IFERROR(INDEX(tbl_EmployeeSurvey[WorkLifeBalance],MATCH(tbl_HRMaster[[#This Row],[EmployeeID]],tbl_EmployeeSurvey[EmployeeID],0)),"Not Found")</f>
        <v>3</v>
      </c>
      <c r="Z3135" s="5">
        <f>IFERROR(VLOOKUP(tbl_HRMaster[[#This Row],[EmployeeID]],tbl_ManagerSurvey[[EmployeeID]:[PerformanceRating]],2,FALSE),"Not Found")</f>
        <v>3</v>
      </c>
      <c r="AA3135" s="5">
        <f>IFERROR(VLOOKUP(tbl_HRMaster[[#This Row],[EmployeeID]],tbl_ManagerSurvey[[EmployeeID]:[PerformanceRating]],3,FALSE),"Not Found")</f>
        <v>3</v>
      </c>
      <c r="AB3135" s="5" t="str">
        <f>IF(tbl_HRMaster[[#This Row],[Attrition]]="Yes","Left","Active")</f>
        <v>Active</v>
      </c>
      <c r="AC3135" s="5" t="str">
        <f>_xlfn.IFS(tbl_HRMaster[[#This Row],[Age]]&lt;25,"Under 25",tbl_HRMaster[[#This Row],[Age]]&lt;35,"25-34",tbl_HRMaster[[#This Row],[Age]]&lt;45,"35-44",tbl_HRMaster[[#This Row],[Age]]&lt;55,"45-54",TRUE,"Above 54")</f>
        <v>35-44</v>
      </c>
      <c r="AD3135" s="5" t="str">
        <f>_xlfn.IFS(
tbl_HRMaster[[#This Row],[YearsAtCompany]]&lt;2,"&lt; 2 Years",
tbl_HRMaster[[#This Row],[YearsAtCompany]]&lt;5,"2-4 Years",
tbl_HRMaster[[#This Row],[YearsAtCompany]]&lt;10,"5-9 Years",
TRUE,"10+ Years"
)</f>
        <v>2-4 Years</v>
      </c>
      <c r="AE3135" s="5">
        <f>IF(tbl_HRMaster[[#This Row],[Attrition]]="Yes",1,0)</f>
        <v>0</v>
      </c>
    </row>
    <row r="3136" spans="1:31" x14ac:dyDescent="0.25">
      <c r="A3136">
        <v>35</v>
      </c>
      <c r="B3136" t="s">
        <v>21</v>
      </c>
      <c r="C3136" t="s">
        <v>22</v>
      </c>
      <c r="D3136" t="s">
        <v>30</v>
      </c>
      <c r="E3136">
        <v>9</v>
      </c>
      <c r="F3136">
        <v>3</v>
      </c>
      <c r="G3136" t="s">
        <v>24</v>
      </c>
      <c r="H3136">
        <v>3607</v>
      </c>
      <c r="I3136" t="s">
        <v>34</v>
      </c>
      <c r="J3136">
        <v>4</v>
      </c>
      <c r="K3136" t="s">
        <v>26</v>
      </c>
      <c r="L3136" t="s">
        <v>27</v>
      </c>
      <c r="M3136">
        <v>98240</v>
      </c>
      <c r="N3136">
        <v>0</v>
      </c>
      <c r="O3136">
        <v>19</v>
      </c>
      <c r="P3136">
        <v>0</v>
      </c>
      <c r="Q3136">
        <v>4</v>
      </c>
      <c r="R3136">
        <v>2</v>
      </c>
      <c r="S3136">
        <v>3</v>
      </c>
      <c r="T3136">
        <v>2</v>
      </c>
      <c r="U3136">
        <v>2</v>
      </c>
      <c r="V3136">
        <f>COUNTIF(tbl_HRMaster[EmployeeID],tbl_HRMaster[[#This Row],[EmployeeID]])</f>
        <v>1</v>
      </c>
      <c r="W3136">
        <f>IFERROR(INDEX(tbl_EmployeeSurvey[EnvironmentSatisfaction],MATCH(tbl_HRMaster[[#This Row],[EmployeeID]],tbl_EmployeeSurvey[EmployeeID],0)),"Not Found")</f>
        <v>3</v>
      </c>
      <c r="X3136">
        <f>IFERROR(INDEX(tbl_EmployeeSurvey[JobSatisfaction],MATCH(tbl_HRMaster[[#This Row],[EmployeeID]],tbl_EmployeeSurvey[EmployeeID],0)),"Not Found")</f>
        <v>3</v>
      </c>
      <c r="Y3136" s="5">
        <f>IFERROR(INDEX(tbl_EmployeeSurvey[WorkLifeBalance],MATCH(tbl_HRMaster[[#This Row],[EmployeeID]],tbl_EmployeeSurvey[EmployeeID],0)),"Not Found")</f>
        <v>3</v>
      </c>
      <c r="Z3136" s="5">
        <f>IFERROR(VLOOKUP(tbl_HRMaster[[#This Row],[EmployeeID]],tbl_ManagerSurvey[[EmployeeID]:[PerformanceRating]],2,FALSE),"Not Found")</f>
        <v>3</v>
      </c>
      <c r="AA3136" s="5">
        <f>IFERROR(VLOOKUP(tbl_HRMaster[[#This Row],[EmployeeID]],tbl_ManagerSurvey[[EmployeeID]:[PerformanceRating]],3,FALSE),"Not Found")</f>
        <v>3</v>
      </c>
      <c r="AB3136" s="5" t="str">
        <f>IF(tbl_HRMaster[[#This Row],[Attrition]]="Yes","Left","Active")</f>
        <v>Active</v>
      </c>
      <c r="AC3136" s="5" t="str">
        <f>_xlfn.IFS(tbl_HRMaster[[#This Row],[Age]]&lt;25,"Under 25",tbl_HRMaster[[#This Row],[Age]]&lt;35,"25-34",tbl_HRMaster[[#This Row],[Age]]&lt;45,"35-44",tbl_HRMaster[[#This Row],[Age]]&lt;55,"45-54",TRUE,"Above 54")</f>
        <v>35-44</v>
      </c>
      <c r="AD3136" s="5" t="str">
        <f>_xlfn.IFS(
tbl_HRMaster[[#This Row],[YearsAtCompany]]&lt;2,"&lt; 2 Years",
tbl_HRMaster[[#This Row],[YearsAtCompany]]&lt;5,"2-4 Years",
tbl_HRMaster[[#This Row],[YearsAtCompany]]&lt;10,"5-9 Years",
TRUE,"10+ Years"
)</f>
        <v>2-4 Years</v>
      </c>
      <c r="AE3136" s="5">
        <f>IF(tbl_HRMaster[[#This Row],[Attrition]]="Yes",1,0)</f>
        <v>0</v>
      </c>
    </row>
    <row r="3137" spans="1:31" x14ac:dyDescent="0.25">
      <c r="A3137">
        <v>28</v>
      </c>
      <c r="B3137" t="s">
        <v>28</v>
      </c>
      <c r="C3137" t="s">
        <v>22</v>
      </c>
      <c r="D3137" t="s">
        <v>30</v>
      </c>
      <c r="E3137">
        <v>9</v>
      </c>
      <c r="F3137">
        <v>4</v>
      </c>
      <c r="G3137" t="s">
        <v>38</v>
      </c>
      <c r="H3137">
        <v>66</v>
      </c>
      <c r="I3137" t="s">
        <v>34</v>
      </c>
      <c r="J3137">
        <v>1</v>
      </c>
      <c r="K3137" t="s">
        <v>35</v>
      </c>
      <c r="L3137" t="s">
        <v>27</v>
      </c>
      <c r="M3137">
        <v>56730</v>
      </c>
      <c r="N3137">
        <v>5</v>
      </c>
      <c r="O3137">
        <v>14</v>
      </c>
      <c r="P3137">
        <v>1</v>
      </c>
      <c r="Q3137">
        <v>5</v>
      </c>
      <c r="R3137">
        <v>4</v>
      </c>
      <c r="S3137">
        <v>3</v>
      </c>
      <c r="T3137">
        <v>2</v>
      </c>
      <c r="U3137">
        <v>2</v>
      </c>
      <c r="V3137">
        <f>COUNTIF(tbl_HRMaster[EmployeeID],tbl_HRMaster[[#This Row],[EmployeeID]])</f>
        <v>1</v>
      </c>
      <c r="W3137">
        <f>IFERROR(INDEX(tbl_EmployeeSurvey[EnvironmentSatisfaction],MATCH(tbl_HRMaster[[#This Row],[EmployeeID]],tbl_EmployeeSurvey[EmployeeID],0)),"Not Found")</f>
        <v>1</v>
      </c>
      <c r="X3137">
        <f>IFERROR(INDEX(tbl_EmployeeSurvey[JobSatisfaction],MATCH(tbl_HRMaster[[#This Row],[EmployeeID]],tbl_EmployeeSurvey[EmployeeID],0)),"Not Found")</f>
        <v>4</v>
      </c>
      <c r="Y3137" s="5">
        <f>IFERROR(INDEX(tbl_EmployeeSurvey[WorkLifeBalance],MATCH(tbl_HRMaster[[#This Row],[EmployeeID]],tbl_EmployeeSurvey[EmployeeID],0)),"Not Found")</f>
        <v>2</v>
      </c>
      <c r="Z3137" s="5">
        <f>IFERROR(VLOOKUP(tbl_HRMaster[[#This Row],[EmployeeID]],tbl_ManagerSurvey[[EmployeeID]:[PerformanceRating]],2,FALSE),"Not Found")</f>
        <v>2</v>
      </c>
      <c r="AA3137" s="5">
        <f>IFERROR(VLOOKUP(tbl_HRMaster[[#This Row],[EmployeeID]],tbl_ManagerSurvey[[EmployeeID]:[PerformanceRating]],3,FALSE),"Not Found")</f>
        <v>3</v>
      </c>
      <c r="AB3137" s="5" t="str">
        <f>IF(tbl_HRMaster[[#This Row],[Attrition]]="Yes","Left","Active")</f>
        <v>Left</v>
      </c>
      <c r="AC3137" s="5" t="str">
        <f>_xlfn.IFS(tbl_HRMaster[[#This Row],[Age]]&lt;25,"Under 25",tbl_HRMaster[[#This Row],[Age]]&lt;35,"25-34",tbl_HRMaster[[#This Row],[Age]]&lt;45,"35-44",tbl_HRMaster[[#This Row],[Age]]&lt;55,"45-54",TRUE,"Above 54")</f>
        <v>25-34</v>
      </c>
      <c r="AD3137" s="5" t="str">
        <f>_xlfn.IFS(
tbl_HRMaster[[#This Row],[YearsAtCompany]]&lt;2,"&lt; 2 Years",
tbl_HRMaster[[#This Row],[YearsAtCompany]]&lt;5,"2-4 Years",
tbl_HRMaster[[#This Row],[YearsAtCompany]]&lt;10,"5-9 Years",
TRUE,"10+ Years"
)</f>
        <v>2-4 Years</v>
      </c>
      <c r="AE3137" s="5">
        <f>IF(tbl_HRMaster[[#This Row],[Attrition]]="Yes",1,0)</f>
        <v>1</v>
      </c>
    </row>
    <row r="3138" spans="1:31" x14ac:dyDescent="0.25">
      <c r="A3138">
        <v>28</v>
      </c>
      <c r="B3138" t="s">
        <v>28</v>
      </c>
      <c r="C3138" t="s">
        <v>22</v>
      </c>
      <c r="D3138" t="s">
        <v>30</v>
      </c>
      <c r="E3138">
        <v>9</v>
      </c>
      <c r="F3138">
        <v>4</v>
      </c>
      <c r="G3138" t="s">
        <v>38</v>
      </c>
      <c r="H3138">
        <v>1536</v>
      </c>
      <c r="I3138" t="s">
        <v>34</v>
      </c>
      <c r="J3138">
        <v>1</v>
      </c>
      <c r="K3138" t="s">
        <v>35</v>
      </c>
      <c r="L3138" t="s">
        <v>27</v>
      </c>
      <c r="M3138">
        <v>56730</v>
      </c>
      <c r="N3138">
        <v>5</v>
      </c>
      <c r="O3138">
        <v>14</v>
      </c>
      <c r="P3138">
        <v>1</v>
      </c>
      <c r="Q3138">
        <v>5</v>
      </c>
      <c r="R3138">
        <v>4</v>
      </c>
      <c r="S3138">
        <v>3</v>
      </c>
      <c r="T3138">
        <v>2</v>
      </c>
      <c r="U3138">
        <v>2</v>
      </c>
      <c r="V3138">
        <f>COUNTIF(tbl_HRMaster[EmployeeID],tbl_HRMaster[[#This Row],[EmployeeID]])</f>
        <v>1</v>
      </c>
      <c r="W3138">
        <f>IFERROR(INDEX(tbl_EmployeeSurvey[EnvironmentSatisfaction],MATCH(tbl_HRMaster[[#This Row],[EmployeeID]],tbl_EmployeeSurvey[EmployeeID],0)),"Not Found")</f>
        <v>1</v>
      </c>
      <c r="X3138">
        <f>IFERROR(INDEX(tbl_EmployeeSurvey[JobSatisfaction],MATCH(tbl_HRMaster[[#This Row],[EmployeeID]],tbl_EmployeeSurvey[EmployeeID],0)),"Not Found")</f>
        <v>4</v>
      </c>
      <c r="Y3138" s="5">
        <f>IFERROR(INDEX(tbl_EmployeeSurvey[WorkLifeBalance],MATCH(tbl_HRMaster[[#This Row],[EmployeeID]],tbl_EmployeeSurvey[EmployeeID],0)),"Not Found")</f>
        <v>2</v>
      </c>
      <c r="Z3138" s="5">
        <f>IFERROR(VLOOKUP(tbl_HRMaster[[#This Row],[EmployeeID]],tbl_ManagerSurvey[[EmployeeID]:[PerformanceRating]],2,FALSE),"Not Found")</f>
        <v>2</v>
      </c>
      <c r="AA3138" s="5">
        <f>IFERROR(VLOOKUP(tbl_HRMaster[[#This Row],[EmployeeID]],tbl_ManagerSurvey[[EmployeeID]:[PerformanceRating]],3,FALSE),"Not Found")</f>
        <v>3</v>
      </c>
      <c r="AB3138" s="5" t="str">
        <f>IF(tbl_HRMaster[[#This Row],[Attrition]]="Yes","Left","Active")</f>
        <v>Left</v>
      </c>
      <c r="AC3138" s="5" t="str">
        <f>_xlfn.IFS(tbl_HRMaster[[#This Row],[Age]]&lt;25,"Under 25",tbl_HRMaster[[#This Row],[Age]]&lt;35,"25-34",tbl_HRMaster[[#This Row],[Age]]&lt;45,"35-44",tbl_HRMaster[[#This Row],[Age]]&lt;55,"45-54",TRUE,"Above 54")</f>
        <v>25-34</v>
      </c>
      <c r="AD3138" s="5" t="str">
        <f>_xlfn.IFS(
tbl_HRMaster[[#This Row],[YearsAtCompany]]&lt;2,"&lt; 2 Years",
tbl_HRMaster[[#This Row],[YearsAtCompany]]&lt;5,"2-4 Years",
tbl_HRMaster[[#This Row],[YearsAtCompany]]&lt;10,"5-9 Years",
TRUE,"10+ Years"
)</f>
        <v>2-4 Years</v>
      </c>
      <c r="AE3138" s="5">
        <f>IF(tbl_HRMaster[[#This Row],[Attrition]]="Yes",1,0)</f>
        <v>1</v>
      </c>
    </row>
    <row r="3139" spans="1:31" x14ac:dyDescent="0.25">
      <c r="A3139">
        <v>28</v>
      </c>
      <c r="B3139" t="s">
        <v>28</v>
      </c>
      <c r="C3139" t="s">
        <v>22</v>
      </c>
      <c r="D3139" t="s">
        <v>30</v>
      </c>
      <c r="E3139">
        <v>9</v>
      </c>
      <c r="F3139">
        <v>4</v>
      </c>
      <c r="G3139" t="s">
        <v>38</v>
      </c>
      <c r="H3139">
        <v>3006</v>
      </c>
      <c r="I3139" t="s">
        <v>34</v>
      </c>
      <c r="J3139">
        <v>1</v>
      </c>
      <c r="K3139" t="s">
        <v>35</v>
      </c>
      <c r="L3139" t="s">
        <v>27</v>
      </c>
      <c r="M3139">
        <v>56730</v>
      </c>
      <c r="N3139">
        <v>5</v>
      </c>
      <c r="O3139">
        <v>14</v>
      </c>
      <c r="P3139">
        <v>1</v>
      </c>
      <c r="Q3139">
        <v>5</v>
      </c>
      <c r="R3139">
        <v>4</v>
      </c>
      <c r="S3139">
        <v>3</v>
      </c>
      <c r="T3139">
        <v>2</v>
      </c>
      <c r="U3139">
        <v>2</v>
      </c>
      <c r="V3139">
        <f>COUNTIF(tbl_HRMaster[EmployeeID],tbl_HRMaster[[#This Row],[EmployeeID]])</f>
        <v>1</v>
      </c>
      <c r="W3139">
        <f>IFERROR(INDEX(tbl_EmployeeSurvey[EnvironmentSatisfaction],MATCH(tbl_HRMaster[[#This Row],[EmployeeID]],tbl_EmployeeSurvey[EmployeeID],0)),"Not Found")</f>
        <v>1</v>
      </c>
      <c r="X3139">
        <f>IFERROR(INDEX(tbl_EmployeeSurvey[JobSatisfaction],MATCH(tbl_HRMaster[[#This Row],[EmployeeID]],tbl_EmployeeSurvey[EmployeeID],0)),"Not Found")</f>
        <v>4</v>
      </c>
      <c r="Y3139" s="5">
        <f>IFERROR(INDEX(tbl_EmployeeSurvey[WorkLifeBalance],MATCH(tbl_HRMaster[[#This Row],[EmployeeID]],tbl_EmployeeSurvey[EmployeeID],0)),"Not Found")</f>
        <v>2</v>
      </c>
      <c r="Z3139" s="5">
        <f>IFERROR(VLOOKUP(tbl_HRMaster[[#This Row],[EmployeeID]],tbl_ManagerSurvey[[EmployeeID]:[PerformanceRating]],2,FALSE),"Not Found")</f>
        <v>2</v>
      </c>
      <c r="AA3139" s="5">
        <f>IFERROR(VLOOKUP(tbl_HRMaster[[#This Row],[EmployeeID]],tbl_ManagerSurvey[[EmployeeID]:[PerformanceRating]],3,FALSE),"Not Found")</f>
        <v>3</v>
      </c>
      <c r="AB3139" s="5" t="str">
        <f>IF(tbl_HRMaster[[#This Row],[Attrition]]="Yes","Left","Active")</f>
        <v>Left</v>
      </c>
      <c r="AC3139" s="5" t="str">
        <f>_xlfn.IFS(tbl_HRMaster[[#This Row],[Age]]&lt;25,"Under 25",tbl_HRMaster[[#This Row],[Age]]&lt;35,"25-34",tbl_HRMaster[[#This Row],[Age]]&lt;45,"35-44",tbl_HRMaster[[#This Row],[Age]]&lt;55,"45-54",TRUE,"Above 54")</f>
        <v>25-34</v>
      </c>
      <c r="AD3139" s="5" t="str">
        <f>_xlfn.IFS(
tbl_HRMaster[[#This Row],[YearsAtCompany]]&lt;2,"&lt; 2 Years",
tbl_HRMaster[[#This Row],[YearsAtCompany]]&lt;5,"2-4 Years",
tbl_HRMaster[[#This Row],[YearsAtCompany]]&lt;10,"5-9 Years",
TRUE,"10+ Years"
)</f>
        <v>2-4 Years</v>
      </c>
      <c r="AE3139" s="5">
        <f>IF(tbl_HRMaster[[#This Row],[Attrition]]="Yes",1,0)</f>
        <v>1</v>
      </c>
    </row>
    <row r="3140" spans="1:31" x14ac:dyDescent="0.25">
      <c r="A3140">
        <v>25</v>
      </c>
      <c r="B3140" t="s">
        <v>28</v>
      </c>
      <c r="C3140" t="s">
        <v>22</v>
      </c>
      <c r="D3140" t="s">
        <v>23</v>
      </c>
      <c r="E3140">
        <v>16</v>
      </c>
      <c r="F3140">
        <v>4</v>
      </c>
      <c r="G3140" t="s">
        <v>24</v>
      </c>
      <c r="H3140">
        <v>764</v>
      </c>
      <c r="I3140" t="s">
        <v>34</v>
      </c>
      <c r="J3140">
        <v>2</v>
      </c>
      <c r="K3140" t="s">
        <v>31</v>
      </c>
      <c r="L3140" t="s">
        <v>27</v>
      </c>
      <c r="M3140">
        <v>198590</v>
      </c>
      <c r="N3140">
        <v>3</v>
      </c>
      <c r="O3140">
        <v>19</v>
      </c>
      <c r="P3140">
        <v>0</v>
      </c>
      <c r="Q3140">
        <v>6</v>
      </c>
      <c r="R3140">
        <v>3</v>
      </c>
      <c r="S3140">
        <v>3</v>
      </c>
      <c r="T3140">
        <v>2</v>
      </c>
      <c r="U3140">
        <v>2</v>
      </c>
      <c r="V3140">
        <f>COUNTIF(tbl_HRMaster[EmployeeID],tbl_HRMaster[[#This Row],[EmployeeID]])</f>
        <v>1</v>
      </c>
      <c r="W3140">
        <f>IFERROR(INDEX(tbl_EmployeeSurvey[EnvironmentSatisfaction],MATCH(tbl_HRMaster[[#This Row],[EmployeeID]],tbl_EmployeeSurvey[EmployeeID],0)),"Not Found")</f>
        <v>1</v>
      </c>
      <c r="X3140">
        <f>IFERROR(INDEX(tbl_EmployeeSurvey[JobSatisfaction],MATCH(tbl_HRMaster[[#This Row],[EmployeeID]],tbl_EmployeeSurvey[EmployeeID],0)),"Not Found")</f>
        <v>1</v>
      </c>
      <c r="Y3140" s="5">
        <f>IFERROR(INDEX(tbl_EmployeeSurvey[WorkLifeBalance],MATCH(tbl_HRMaster[[#This Row],[EmployeeID]],tbl_EmployeeSurvey[EmployeeID],0)),"Not Found")</f>
        <v>3</v>
      </c>
      <c r="Z3140" s="5">
        <f>IFERROR(VLOOKUP(tbl_HRMaster[[#This Row],[EmployeeID]],tbl_ManagerSurvey[[EmployeeID]:[PerformanceRating]],2,FALSE),"Not Found")</f>
        <v>2</v>
      </c>
      <c r="AA3140" s="5">
        <f>IFERROR(VLOOKUP(tbl_HRMaster[[#This Row],[EmployeeID]],tbl_ManagerSurvey[[EmployeeID]:[PerformanceRating]],3,FALSE),"Not Found")</f>
        <v>3</v>
      </c>
      <c r="AB3140" s="5" t="str">
        <f>IF(tbl_HRMaster[[#This Row],[Attrition]]="Yes","Left","Active")</f>
        <v>Left</v>
      </c>
      <c r="AC3140" s="5" t="str">
        <f>_xlfn.IFS(tbl_HRMaster[[#This Row],[Age]]&lt;25,"Under 25",tbl_HRMaster[[#This Row],[Age]]&lt;35,"25-34",tbl_HRMaster[[#This Row],[Age]]&lt;45,"35-44",tbl_HRMaster[[#This Row],[Age]]&lt;55,"45-54",TRUE,"Above 54")</f>
        <v>25-34</v>
      </c>
      <c r="AD3140" s="5" t="str">
        <f>_xlfn.IFS(
tbl_HRMaster[[#This Row],[YearsAtCompany]]&lt;2,"&lt; 2 Years",
tbl_HRMaster[[#This Row],[YearsAtCompany]]&lt;5,"2-4 Years",
tbl_HRMaster[[#This Row],[YearsAtCompany]]&lt;10,"5-9 Years",
TRUE,"10+ Years"
)</f>
        <v>2-4 Years</v>
      </c>
      <c r="AE3140" s="5">
        <f>IF(tbl_HRMaster[[#This Row],[Attrition]]="Yes",1,0)</f>
        <v>1</v>
      </c>
    </row>
    <row r="3141" spans="1:31" x14ac:dyDescent="0.25">
      <c r="A3141">
        <v>25</v>
      </c>
      <c r="B3141" t="s">
        <v>28</v>
      </c>
      <c r="C3141" t="s">
        <v>22</v>
      </c>
      <c r="D3141" t="s">
        <v>23</v>
      </c>
      <c r="E3141">
        <v>16</v>
      </c>
      <c r="F3141">
        <v>4</v>
      </c>
      <c r="G3141" t="s">
        <v>24</v>
      </c>
      <c r="H3141">
        <v>2234</v>
      </c>
      <c r="I3141" t="s">
        <v>34</v>
      </c>
      <c r="J3141">
        <v>2</v>
      </c>
      <c r="K3141" t="s">
        <v>31</v>
      </c>
      <c r="L3141" t="s">
        <v>27</v>
      </c>
      <c r="M3141">
        <v>198590</v>
      </c>
      <c r="N3141">
        <v>3</v>
      </c>
      <c r="O3141">
        <v>19</v>
      </c>
      <c r="P3141">
        <v>0</v>
      </c>
      <c r="Q3141">
        <v>6</v>
      </c>
      <c r="R3141">
        <v>3</v>
      </c>
      <c r="S3141">
        <v>3</v>
      </c>
      <c r="T3141">
        <v>2</v>
      </c>
      <c r="U3141">
        <v>2</v>
      </c>
      <c r="V3141">
        <f>COUNTIF(tbl_HRMaster[EmployeeID],tbl_HRMaster[[#This Row],[EmployeeID]])</f>
        <v>1</v>
      </c>
      <c r="W3141">
        <f>IFERROR(INDEX(tbl_EmployeeSurvey[EnvironmentSatisfaction],MATCH(tbl_HRMaster[[#This Row],[EmployeeID]],tbl_EmployeeSurvey[EmployeeID],0)),"Not Found")</f>
        <v>1</v>
      </c>
      <c r="X3141">
        <f>IFERROR(INDEX(tbl_EmployeeSurvey[JobSatisfaction],MATCH(tbl_HRMaster[[#This Row],[EmployeeID]],tbl_EmployeeSurvey[EmployeeID],0)),"Not Found")</f>
        <v>1</v>
      </c>
      <c r="Y3141" s="5">
        <f>IFERROR(INDEX(tbl_EmployeeSurvey[WorkLifeBalance],MATCH(tbl_HRMaster[[#This Row],[EmployeeID]],tbl_EmployeeSurvey[EmployeeID],0)),"Not Found")</f>
        <v>3</v>
      </c>
      <c r="Z3141" s="5">
        <f>IFERROR(VLOOKUP(tbl_HRMaster[[#This Row],[EmployeeID]],tbl_ManagerSurvey[[EmployeeID]:[PerformanceRating]],2,FALSE),"Not Found")</f>
        <v>2</v>
      </c>
      <c r="AA3141" s="5">
        <f>IFERROR(VLOOKUP(tbl_HRMaster[[#This Row],[EmployeeID]],tbl_ManagerSurvey[[EmployeeID]:[PerformanceRating]],3,FALSE),"Not Found")</f>
        <v>3</v>
      </c>
      <c r="AB3141" s="5" t="str">
        <f>IF(tbl_HRMaster[[#This Row],[Attrition]]="Yes","Left","Active")</f>
        <v>Left</v>
      </c>
      <c r="AC3141" s="5" t="str">
        <f>_xlfn.IFS(tbl_HRMaster[[#This Row],[Age]]&lt;25,"Under 25",tbl_HRMaster[[#This Row],[Age]]&lt;35,"25-34",tbl_HRMaster[[#This Row],[Age]]&lt;45,"35-44",tbl_HRMaster[[#This Row],[Age]]&lt;55,"45-54",TRUE,"Above 54")</f>
        <v>25-34</v>
      </c>
      <c r="AD3141" s="5" t="str">
        <f>_xlfn.IFS(
tbl_HRMaster[[#This Row],[YearsAtCompany]]&lt;2,"&lt; 2 Years",
tbl_HRMaster[[#This Row],[YearsAtCompany]]&lt;5,"2-4 Years",
tbl_HRMaster[[#This Row],[YearsAtCompany]]&lt;10,"5-9 Years",
TRUE,"10+ Years"
)</f>
        <v>2-4 Years</v>
      </c>
      <c r="AE3141" s="5">
        <f>IF(tbl_HRMaster[[#This Row],[Attrition]]="Yes",1,0)</f>
        <v>1</v>
      </c>
    </row>
    <row r="3142" spans="1:31" x14ac:dyDescent="0.25">
      <c r="A3142">
        <v>25</v>
      </c>
      <c r="B3142" t="s">
        <v>28</v>
      </c>
      <c r="C3142" t="s">
        <v>22</v>
      </c>
      <c r="D3142" t="s">
        <v>23</v>
      </c>
      <c r="E3142">
        <v>16</v>
      </c>
      <c r="F3142">
        <v>4</v>
      </c>
      <c r="G3142" t="s">
        <v>24</v>
      </c>
      <c r="H3142">
        <v>3704</v>
      </c>
      <c r="I3142" t="s">
        <v>34</v>
      </c>
      <c r="J3142">
        <v>2</v>
      </c>
      <c r="K3142" t="s">
        <v>31</v>
      </c>
      <c r="L3142" t="s">
        <v>27</v>
      </c>
      <c r="M3142">
        <v>198590</v>
      </c>
      <c r="N3142">
        <v>3</v>
      </c>
      <c r="O3142">
        <v>19</v>
      </c>
      <c r="P3142">
        <v>0</v>
      </c>
      <c r="Q3142">
        <v>6</v>
      </c>
      <c r="R3142">
        <v>3</v>
      </c>
      <c r="S3142">
        <v>3</v>
      </c>
      <c r="T3142">
        <v>2</v>
      </c>
      <c r="U3142">
        <v>2</v>
      </c>
      <c r="V3142">
        <f>COUNTIF(tbl_HRMaster[EmployeeID],tbl_HRMaster[[#This Row],[EmployeeID]])</f>
        <v>1</v>
      </c>
      <c r="W3142">
        <f>IFERROR(INDEX(tbl_EmployeeSurvey[EnvironmentSatisfaction],MATCH(tbl_HRMaster[[#This Row],[EmployeeID]],tbl_EmployeeSurvey[EmployeeID],0)),"Not Found")</f>
        <v>1</v>
      </c>
      <c r="X3142">
        <f>IFERROR(INDEX(tbl_EmployeeSurvey[JobSatisfaction],MATCH(tbl_HRMaster[[#This Row],[EmployeeID]],tbl_EmployeeSurvey[EmployeeID],0)),"Not Found")</f>
        <v>1</v>
      </c>
      <c r="Y3142" s="5">
        <f>IFERROR(INDEX(tbl_EmployeeSurvey[WorkLifeBalance],MATCH(tbl_HRMaster[[#This Row],[EmployeeID]],tbl_EmployeeSurvey[EmployeeID],0)),"Not Found")</f>
        <v>3</v>
      </c>
      <c r="Z3142" s="5">
        <f>IFERROR(VLOOKUP(tbl_HRMaster[[#This Row],[EmployeeID]],tbl_ManagerSurvey[[EmployeeID]:[PerformanceRating]],2,FALSE),"Not Found")</f>
        <v>2</v>
      </c>
      <c r="AA3142" s="5">
        <f>IFERROR(VLOOKUP(tbl_HRMaster[[#This Row],[EmployeeID]],tbl_ManagerSurvey[[EmployeeID]:[PerformanceRating]],3,FALSE),"Not Found")</f>
        <v>3</v>
      </c>
      <c r="AB3142" s="5" t="str">
        <f>IF(tbl_HRMaster[[#This Row],[Attrition]]="Yes","Left","Active")</f>
        <v>Left</v>
      </c>
      <c r="AC3142" s="5" t="str">
        <f>_xlfn.IFS(tbl_HRMaster[[#This Row],[Age]]&lt;25,"Under 25",tbl_HRMaster[[#This Row],[Age]]&lt;35,"25-34",tbl_HRMaster[[#This Row],[Age]]&lt;45,"35-44",tbl_HRMaster[[#This Row],[Age]]&lt;55,"45-54",TRUE,"Above 54")</f>
        <v>25-34</v>
      </c>
      <c r="AD3142" s="5" t="str">
        <f>_xlfn.IFS(
tbl_HRMaster[[#This Row],[YearsAtCompany]]&lt;2,"&lt; 2 Years",
tbl_HRMaster[[#This Row],[YearsAtCompany]]&lt;5,"2-4 Years",
tbl_HRMaster[[#This Row],[YearsAtCompany]]&lt;10,"5-9 Years",
TRUE,"10+ Years"
)</f>
        <v>2-4 Years</v>
      </c>
      <c r="AE3142" s="5">
        <f>IF(tbl_HRMaster[[#This Row],[Attrition]]="Yes",1,0)</f>
        <v>1</v>
      </c>
    </row>
    <row r="3143" spans="1:31" x14ac:dyDescent="0.25">
      <c r="A3143">
        <v>30</v>
      </c>
      <c r="B3143" t="s">
        <v>21</v>
      </c>
      <c r="C3143" t="s">
        <v>22</v>
      </c>
      <c r="D3143" t="s">
        <v>30</v>
      </c>
      <c r="E3143">
        <v>1</v>
      </c>
      <c r="F3143">
        <v>3</v>
      </c>
      <c r="G3143" t="s">
        <v>38</v>
      </c>
      <c r="H3143">
        <v>1358</v>
      </c>
      <c r="I3143" t="s">
        <v>25</v>
      </c>
      <c r="J3143">
        <v>3</v>
      </c>
      <c r="K3143" t="s">
        <v>35</v>
      </c>
      <c r="L3143" t="s">
        <v>41</v>
      </c>
      <c r="M3143">
        <v>103060</v>
      </c>
      <c r="N3143">
        <v>5</v>
      </c>
      <c r="O3143">
        <v>13</v>
      </c>
      <c r="P3143">
        <v>0</v>
      </c>
      <c r="Q3143">
        <v>8</v>
      </c>
      <c r="R3143">
        <v>5</v>
      </c>
      <c r="S3143">
        <v>3</v>
      </c>
      <c r="T3143">
        <v>2</v>
      </c>
      <c r="U3143">
        <v>2</v>
      </c>
      <c r="V3143">
        <f>COUNTIF(tbl_HRMaster[EmployeeID],tbl_HRMaster[[#This Row],[EmployeeID]])</f>
        <v>1</v>
      </c>
      <c r="W3143">
        <f>IFERROR(INDEX(tbl_EmployeeSurvey[EnvironmentSatisfaction],MATCH(tbl_HRMaster[[#This Row],[EmployeeID]],tbl_EmployeeSurvey[EmployeeID],0)),"Not Found")</f>
        <v>4</v>
      </c>
      <c r="X3143">
        <f>IFERROR(INDEX(tbl_EmployeeSurvey[JobSatisfaction],MATCH(tbl_HRMaster[[#This Row],[EmployeeID]],tbl_EmployeeSurvey[EmployeeID],0)),"Not Found")</f>
        <v>1</v>
      </c>
      <c r="Y3143" s="5">
        <f>IFERROR(INDEX(tbl_EmployeeSurvey[WorkLifeBalance],MATCH(tbl_HRMaster[[#This Row],[EmployeeID]],tbl_EmployeeSurvey[EmployeeID],0)),"Not Found")</f>
        <v>3</v>
      </c>
      <c r="Z3143" s="5">
        <f>IFERROR(VLOOKUP(tbl_HRMaster[[#This Row],[EmployeeID]],tbl_ManagerSurvey[[EmployeeID]:[PerformanceRating]],2,FALSE),"Not Found")</f>
        <v>3</v>
      </c>
      <c r="AA3143" s="5">
        <f>IFERROR(VLOOKUP(tbl_HRMaster[[#This Row],[EmployeeID]],tbl_ManagerSurvey[[EmployeeID]:[PerformanceRating]],3,FALSE),"Not Found")</f>
        <v>3</v>
      </c>
      <c r="AB3143" s="5" t="str">
        <f>IF(tbl_HRMaster[[#This Row],[Attrition]]="Yes","Left","Active")</f>
        <v>Active</v>
      </c>
      <c r="AC3143" s="5" t="str">
        <f>_xlfn.IFS(tbl_HRMaster[[#This Row],[Age]]&lt;25,"Under 25",tbl_HRMaster[[#This Row],[Age]]&lt;35,"25-34",tbl_HRMaster[[#This Row],[Age]]&lt;45,"35-44",tbl_HRMaster[[#This Row],[Age]]&lt;55,"45-54",TRUE,"Above 54")</f>
        <v>25-34</v>
      </c>
      <c r="AD3143" s="5" t="str">
        <f>_xlfn.IFS(
tbl_HRMaster[[#This Row],[YearsAtCompany]]&lt;2,"&lt; 2 Years",
tbl_HRMaster[[#This Row],[YearsAtCompany]]&lt;5,"2-4 Years",
tbl_HRMaster[[#This Row],[YearsAtCompany]]&lt;10,"5-9 Years",
TRUE,"10+ Years"
)</f>
        <v>2-4 Years</v>
      </c>
      <c r="AE3143" s="5">
        <f>IF(tbl_HRMaster[[#This Row],[Attrition]]="Yes",1,0)</f>
        <v>0</v>
      </c>
    </row>
    <row r="3144" spans="1:31" x14ac:dyDescent="0.25">
      <c r="A3144">
        <v>30</v>
      </c>
      <c r="B3144" t="s">
        <v>21</v>
      </c>
      <c r="C3144" t="s">
        <v>22</v>
      </c>
      <c r="D3144" t="s">
        <v>30</v>
      </c>
      <c r="E3144">
        <v>1</v>
      </c>
      <c r="F3144">
        <v>3</v>
      </c>
      <c r="G3144" t="s">
        <v>38</v>
      </c>
      <c r="H3144">
        <v>2828</v>
      </c>
      <c r="I3144" t="s">
        <v>25</v>
      </c>
      <c r="J3144">
        <v>3</v>
      </c>
      <c r="K3144" t="s">
        <v>35</v>
      </c>
      <c r="L3144" t="s">
        <v>41</v>
      </c>
      <c r="M3144">
        <v>103060</v>
      </c>
      <c r="N3144">
        <v>5</v>
      </c>
      <c r="O3144">
        <v>13</v>
      </c>
      <c r="P3144">
        <v>0</v>
      </c>
      <c r="Q3144">
        <v>8</v>
      </c>
      <c r="R3144">
        <v>5</v>
      </c>
      <c r="S3144">
        <v>3</v>
      </c>
      <c r="T3144">
        <v>2</v>
      </c>
      <c r="U3144">
        <v>2</v>
      </c>
      <c r="V3144">
        <f>COUNTIF(tbl_HRMaster[EmployeeID],tbl_HRMaster[[#This Row],[EmployeeID]])</f>
        <v>1</v>
      </c>
      <c r="W3144">
        <f>IFERROR(INDEX(tbl_EmployeeSurvey[EnvironmentSatisfaction],MATCH(tbl_HRMaster[[#This Row],[EmployeeID]],tbl_EmployeeSurvey[EmployeeID],0)),"Not Found")</f>
        <v>4</v>
      </c>
      <c r="X3144">
        <f>IFERROR(INDEX(tbl_EmployeeSurvey[JobSatisfaction],MATCH(tbl_HRMaster[[#This Row],[EmployeeID]],tbl_EmployeeSurvey[EmployeeID],0)),"Not Found")</f>
        <v>1</v>
      </c>
      <c r="Y3144" s="5">
        <f>IFERROR(INDEX(tbl_EmployeeSurvey[WorkLifeBalance],MATCH(tbl_HRMaster[[#This Row],[EmployeeID]],tbl_EmployeeSurvey[EmployeeID],0)),"Not Found")</f>
        <v>3</v>
      </c>
      <c r="Z3144" s="5">
        <f>IFERROR(VLOOKUP(tbl_HRMaster[[#This Row],[EmployeeID]],tbl_ManagerSurvey[[EmployeeID]:[PerformanceRating]],2,FALSE),"Not Found")</f>
        <v>3</v>
      </c>
      <c r="AA3144" s="5">
        <f>IFERROR(VLOOKUP(tbl_HRMaster[[#This Row],[EmployeeID]],tbl_ManagerSurvey[[EmployeeID]:[PerformanceRating]],3,FALSE),"Not Found")</f>
        <v>3</v>
      </c>
      <c r="AB3144" s="5" t="str">
        <f>IF(tbl_HRMaster[[#This Row],[Attrition]]="Yes","Left","Active")</f>
        <v>Active</v>
      </c>
      <c r="AC3144" s="5" t="str">
        <f>_xlfn.IFS(tbl_HRMaster[[#This Row],[Age]]&lt;25,"Under 25",tbl_HRMaster[[#This Row],[Age]]&lt;35,"25-34",tbl_HRMaster[[#This Row],[Age]]&lt;45,"35-44",tbl_HRMaster[[#This Row],[Age]]&lt;55,"45-54",TRUE,"Above 54")</f>
        <v>25-34</v>
      </c>
      <c r="AD3144" s="5" t="str">
        <f>_xlfn.IFS(
tbl_HRMaster[[#This Row],[YearsAtCompany]]&lt;2,"&lt; 2 Years",
tbl_HRMaster[[#This Row],[YearsAtCompany]]&lt;5,"2-4 Years",
tbl_HRMaster[[#This Row],[YearsAtCompany]]&lt;10,"5-9 Years",
TRUE,"10+ Years"
)</f>
        <v>2-4 Years</v>
      </c>
      <c r="AE3144" s="5">
        <f>IF(tbl_HRMaster[[#This Row],[Attrition]]="Yes",1,0)</f>
        <v>0</v>
      </c>
    </row>
    <row r="3145" spans="1:31" x14ac:dyDescent="0.25">
      <c r="A3145">
        <v>30</v>
      </c>
      <c r="B3145" t="s">
        <v>21</v>
      </c>
      <c r="C3145" t="s">
        <v>22</v>
      </c>
      <c r="D3145" t="s">
        <v>30</v>
      </c>
      <c r="E3145">
        <v>1</v>
      </c>
      <c r="F3145">
        <v>3</v>
      </c>
      <c r="G3145" t="s">
        <v>38</v>
      </c>
      <c r="H3145">
        <v>4298</v>
      </c>
      <c r="I3145" t="s">
        <v>25</v>
      </c>
      <c r="J3145">
        <v>3</v>
      </c>
      <c r="K3145" t="s">
        <v>35</v>
      </c>
      <c r="L3145" t="s">
        <v>41</v>
      </c>
      <c r="M3145">
        <v>103060</v>
      </c>
      <c r="N3145">
        <v>5</v>
      </c>
      <c r="O3145">
        <v>13</v>
      </c>
      <c r="P3145">
        <v>0</v>
      </c>
      <c r="Q3145">
        <v>8</v>
      </c>
      <c r="R3145">
        <v>5</v>
      </c>
      <c r="S3145">
        <v>3</v>
      </c>
      <c r="T3145">
        <v>2</v>
      </c>
      <c r="U3145">
        <v>2</v>
      </c>
      <c r="V3145">
        <f>COUNTIF(tbl_HRMaster[EmployeeID],tbl_HRMaster[[#This Row],[EmployeeID]])</f>
        <v>1</v>
      </c>
      <c r="W3145">
        <f>IFERROR(INDEX(tbl_EmployeeSurvey[EnvironmentSatisfaction],MATCH(tbl_HRMaster[[#This Row],[EmployeeID]],tbl_EmployeeSurvey[EmployeeID],0)),"Not Found")</f>
        <v>4</v>
      </c>
      <c r="X3145">
        <f>IFERROR(INDEX(tbl_EmployeeSurvey[JobSatisfaction],MATCH(tbl_HRMaster[[#This Row],[EmployeeID]],tbl_EmployeeSurvey[EmployeeID],0)),"Not Found")</f>
        <v>1</v>
      </c>
      <c r="Y3145" s="5">
        <f>IFERROR(INDEX(tbl_EmployeeSurvey[WorkLifeBalance],MATCH(tbl_HRMaster[[#This Row],[EmployeeID]],tbl_EmployeeSurvey[EmployeeID],0)),"Not Found")</f>
        <v>3</v>
      </c>
      <c r="Z3145" s="5">
        <f>IFERROR(VLOOKUP(tbl_HRMaster[[#This Row],[EmployeeID]],tbl_ManagerSurvey[[EmployeeID]:[PerformanceRating]],2,FALSE),"Not Found")</f>
        <v>3</v>
      </c>
      <c r="AA3145" s="5">
        <f>IFERROR(VLOOKUP(tbl_HRMaster[[#This Row],[EmployeeID]],tbl_ManagerSurvey[[EmployeeID]:[PerformanceRating]],3,FALSE),"Not Found")</f>
        <v>3</v>
      </c>
      <c r="AB3145" s="5" t="str">
        <f>IF(tbl_HRMaster[[#This Row],[Attrition]]="Yes","Left","Active")</f>
        <v>Active</v>
      </c>
      <c r="AC3145" s="5" t="str">
        <f>_xlfn.IFS(tbl_HRMaster[[#This Row],[Age]]&lt;25,"Under 25",tbl_HRMaster[[#This Row],[Age]]&lt;35,"25-34",tbl_HRMaster[[#This Row],[Age]]&lt;45,"35-44",tbl_HRMaster[[#This Row],[Age]]&lt;55,"45-54",TRUE,"Above 54")</f>
        <v>25-34</v>
      </c>
      <c r="AD3145" s="5" t="str">
        <f>_xlfn.IFS(
tbl_HRMaster[[#This Row],[YearsAtCompany]]&lt;2,"&lt; 2 Years",
tbl_HRMaster[[#This Row],[YearsAtCompany]]&lt;5,"2-4 Years",
tbl_HRMaster[[#This Row],[YearsAtCompany]]&lt;10,"5-9 Years",
TRUE,"10+ Years"
)</f>
        <v>2-4 Years</v>
      </c>
      <c r="AE3145" s="5">
        <f>IF(tbl_HRMaster[[#This Row],[Attrition]]="Yes",1,0)</f>
        <v>0</v>
      </c>
    </row>
    <row r="3146" spans="1:31" x14ac:dyDescent="0.25">
      <c r="A3146">
        <v>31</v>
      </c>
      <c r="B3146" t="s">
        <v>21</v>
      </c>
      <c r="C3146" t="s">
        <v>29</v>
      </c>
      <c r="D3146" t="s">
        <v>23</v>
      </c>
      <c r="E3146">
        <v>8</v>
      </c>
      <c r="F3146">
        <v>4</v>
      </c>
      <c r="G3146" t="s">
        <v>33</v>
      </c>
      <c r="H3146">
        <v>1049</v>
      </c>
      <c r="I3146" t="s">
        <v>25</v>
      </c>
      <c r="J3146">
        <v>3</v>
      </c>
      <c r="K3146" t="s">
        <v>42</v>
      </c>
      <c r="L3146" t="s">
        <v>27</v>
      </c>
      <c r="M3146">
        <v>25520</v>
      </c>
      <c r="N3146">
        <v>2</v>
      </c>
      <c r="O3146">
        <v>18</v>
      </c>
      <c r="P3146">
        <v>0</v>
      </c>
      <c r="Q3146">
        <v>9</v>
      </c>
      <c r="R3146">
        <v>2</v>
      </c>
      <c r="S3146">
        <v>3</v>
      </c>
      <c r="T3146">
        <v>2</v>
      </c>
      <c r="U3146">
        <v>2</v>
      </c>
      <c r="V3146">
        <f>COUNTIF(tbl_HRMaster[EmployeeID],tbl_HRMaster[[#This Row],[EmployeeID]])</f>
        <v>1</v>
      </c>
      <c r="W3146">
        <f>IFERROR(INDEX(tbl_EmployeeSurvey[EnvironmentSatisfaction],MATCH(tbl_HRMaster[[#This Row],[EmployeeID]],tbl_EmployeeSurvey[EmployeeID],0)),"Not Found")</f>
        <v>1</v>
      </c>
      <c r="X3146">
        <f>IFERROR(INDEX(tbl_EmployeeSurvey[JobSatisfaction],MATCH(tbl_HRMaster[[#This Row],[EmployeeID]],tbl_EmployeeSurvey[EmployeeID],0)),"Not Found")</f>
        <v>1</v>
      </c>
      <c r="Y3146" s="5">
        <f>IFERROR(INDEX(tbl_EmployeeSurvey[WorkLifeBalance],MATCH(tbl_HRMaster[[#This Row],[EmployeeID]],tbl_EmployeeSurvey[EmployeeID],0)),"Not Found")</f>
        <v>3</v>
      </c>
      <c r="Z3146" s="5">
        <f>IFERROR(VLOOKUP(tbl_HRMaster[[#This Row],[EmployeeID]],tbl_ManagerSurvey[[EmployeeID]:[PerformanceRating]],2,FALSE),"Not Found")</f>
        <v>3</v>
      </c>
      <c r="AA3146" s="5">
        <f>IFERROR(VLOOKUP(tbl_HRMaster[[#This Row],[EmployeeID]],tbl_ManagerSurvey[[EmployeeID]:[PerformanceRating]],3,FALSE),"Not Found")</f>
        <v>3</v>
      </c>
      <c r="AB3146" s="5" t="str">
        <f>IF(tbl_HRMaster[[#This Row],[Attrition]]="Yes","Left","Active")</f>
        <v>Active</v>
      </c>
      <c r="AC3146" s="5" t="str">
        <f>_xlfn.IFS(tbl_HRMaster[[#This Row],[Age]]&lt;25,"Under 25",tbl_HRMaster[[#This Row],[Age]]&lt;35,"25-34",tbl_HRMaster[[#This Row],[Age]]&lt;45,"35-44",tbl_HRMaster[[#This Row],[Age]]&lt;55,"45-54",TRUE,"Above 54")</f>
        <v>25-34</v>
      </c>
      <c r="AD3146" s="5" t="str">
        <f>_xlfn.IFS(
tbl_HRMaster[[#This Row],[YearsAtCompany]]&lt;2,"&lt; 2 Years",
tbl_HRMaster[[#This Row],[YearsAtCompany]]&lt;5,"2-4 Years",
tbl_HRMaster[[#This Row],[YearsAtCompany]]&lt;10,"5-9 Years",
TRUE,"10+ Years"
)</f>
        <v>2-4 Years</v>
      </c>
      <c r="AE3146" s="5">
        <f>IF(tbl_HRMaster[[#This Row],[Attrition]]="Yes",1,0)</f>
        <v>0</v>
      </c>
    </row>
    <row r="3147" spans="1:31" x14ac:dyDescent="0.25">
      <c r="A3147">
        <v>31</v>
      </c>
      <c r="B3147" t="s">
        <v>21</v>
      </c>
      <c r="C3147" t="s">
        <v>29</v>
      </c>
      <c r="D3147" t="s">
        <v>23</v>
      </c>
      <c r="E3147">
        <v>8</v>
      </c>
      <c r="F3147">
        <v>4</v>
      </c>
      <c r="G3147" t="s">
        <v>33</v>
      </c>
      <c r="H3147">
        <v>2519</v>
      </c>
      <c r="I3147" t="s">
        <v>25</v>
      </c>
      <c r="J3147">
        <v>3</v>
      </c>
      <c r="K3147" t="s">
        <v>42</v>
      </c>
      <c r="L3147" t="s">
        <v>27</v>
      </c>
      <c r="M3147">
        <v>25520</v>
      </c>
      <c r="N3147">
        <v>2</v>
      </c>
      <c r="O3147">
        <v>18</v>
      </c>
      <c r="P3147">
        <v>0</v>
      </c>
      <c r="Q3147">
        <v>9</v>
      </c>
      <c r="R3147">
        <v>2</v>
      </c>
      <c r="S3147">
        <v>3</v>
      </c>
      <c r="T3147">
        <v>2</v>
      </c>
      <c r="U3147">
        <v>2</v>
      </c>
      <c r="V3147">
        <f>COUNTIF(tbl_HRMaster[EmployeeID],tbl_HRMaster[[#This Row],[EmployeeID]])</f>
        <v>1</v>
      </c>
      <c r="W3147">
        <f>IFERROR(INDEX(tbl_EmployeeSurvey[EnvironmentSatisfaction],MATCH(tbl_HRMaster[[#This Row],[EmployeeID]],tbl_EmployeeSurvey[EmployeeID],0)),"Not Found")</f>
        <v>1</v>
      </c>
      <c r="X3147">
        <f>IFERROR(INDEX(tbl_EmployeeSurvey[JobSatisfaction],MATCH(tbl_HRMaster[[#This Row],[EmployeeID]],tbl_EmployeeSurvey[EmployeeID],0)),"Not Found")</f>
        <v>1</v>
      </c>
      <c r="Y3147" s="5">
        <f>IFERROR(INDEX(tbl_EmployeeSurvey[WorkLifeBalance],MATCH(tbl_HRMaster[[#This Row],[EmployeeID]],tbl_EmployeeSurvey[EmployeeID],0)),"Not Found")</f>
        <v>3</v>
      </c>
      <c r="Z3147" s="5">
        <f>IFERROR(VLOOKUP(tbl_HRMaster[[#This Row],[EmployeeID]],tbl_ManagerSurvey[[EmployeeID]:[PerformanceRating]],2,FALSE),"Not Found")</f>
        <v>3</v>
      </c>
      <c r="AA3147" s="5">
        <f>IFERROR(VLOOKUP(tbl_HRMaster[[#This Row],[EmployeeID]],tbl_ManagerSurvey[[EmployeeID]:[PerformanceRating]],3,FALSE),"Not Found")</f>
        <v>3</v>
      </c>
      <c r="AB3147" s="5" t="str">
        <f>IF(tbl_HRMaster[[#This Row],[Attrition]]="Yes","Left","Active")</f>
        <v>Active</v>
      </c>
      <c r="AC3147" s="5" t="str">
        <f>_xlfn.IFS(tbl_HRMaster[[#This Row],[Age]]&lt;25,"Under 25",tbl_HRMaster[[#This Row],[Age]]&lt;35,"25-34",tbl_HRMaster[[#This Row],[Age]]&lt;45,"35-44",tbl_HRMaster[[#This Row],[Age]]&lt;55,"45-54",TRUE,"Above 54")</f>
        <v>25-34</v>
      </c>
      <c r="AD3147" s="5" t="str">
        <f>_xlfn.IFS(
tbl_HRMaster[[#This Row],[YearsAtCompany]]&lt;2,"&lt; 2 Years",
tbl_HRMaster[[#This Row],[YearsAtCompany]]&lt;5,"2-4 Years",
tbl_HRMaster[[#This Row],[YearsAtCompany]]&lt;10,"5-9 Years",
TRUE,"10+ Years"
)</f>
        <v>2-4 Years</v>
      </c>
      <c r="AE3147" s="5">
        <f>IF(tbl_HRMaster[[#This Row],[Attrition]]="Yes",1,0)</f>
        <v>0</v>
      </c>
    </row>
    <row r="3148" spans="1:31" x14ac:dyDescent="0.25">
      <c r="A3148">
        <v>31</v>
      </c>
      <c r="B3148" t="s">
        <v>21</v>
      </c>
      <c r="C3148" t="s">
        <v>29</v>
      </c>
      <c r="D3148" t="s">
        <v>23</v>
      </c>
      <c r="E3148">
        <v>8</v>
      </c>
      <c r="F3148">
        <v>4</v>
      </c>
      <c r="G3148" t="s">
        <v>33</v>
      </c>
      <c r="H3148">
        <v>3989</v>
      </c>
      <c r="I3148" t="s">
        <v>25</v>
      </c>
      <c r="J3148">
        <v>3</v>
      </c>
      <c r="K3148" t="s">
        <v>42</v>
      </c>
      <c r="L3148" t="s">
        <v>27</v>
      </c>
      <c r="M3148">
        <v>25520</v>
      </c>
      <c r="N3148">
        <v>2</v>
      </c>
      <c r="O3148">
        <v>18</v>
      </c>
      <c r="P3148">
        <v>0</v>
      </c>
      <c r="Q3148">
        <v>9</v>
      </c>
      <c r="R3148">
        <v>2</v>
      </c>
      <c r="S3148">
        <v>3</v>
      </c>
      <c r="T3148">
        <v>2</v>
      </c>
      <c r="U3148">
        <v>2</v>
      </c>
      <c r="V3148">
        <f>COUNTIF(tbl_HRMaster[EmployeeID],tbl_HRMaster[[#This Row],[EmployeeID]])</f>
        <v>1</v>
      </c>
      <c r="W3148">
        <f>IFERROR(INDEX(tbl_EmployeeSurvey[EnvironmentSatisfaction],MATCH(tbl_HRMaster[[#This Row],[EmployeeID]],tbl_EmployeeSurvey[EmployeeID],0)),"Not Found")</f>
        <v>1</v>
      </c>
      <c r="X3148">
        <f>IFERROR(INDEX(tbl_EmployeeSurvey[JobSatisfaction],MATCH(tbl_HRMaster[[#This Row],[EmployeeID]],tbl_EmployeeSurvey[EmployeeID],0)),"Not Found")</f>
        <v>1</v>
      </c>
      <c r="Y3148" s="5">
        <f>IFERROR(INDEX(tbl_EmployeeSurvey[WorkLifeBalance],MATCH(tbl_HRMaster[[#This Row],[EmployeeID]],tbl_EmployeeSurvey[EmployeeID],0)),"Not Found")</f>
        <v>3</v>
      </c>
      <c r="Z3148" s="5">
        <f>IFERROR(VLOOKUP(tbl_HRMaster[[#This Row],[EmployeeID]],tbl_ManagerSurvey[[EmployeeID]:[PerformanceRating]],2,FALSE),"Not Found")</f>
        <v>3</v>
      </c>
      <c r="AA3148" s="5">
        <f>IFERROR(VLOOKUP(tbl_HRMaster[[#This Row],[EmployeeID]],tbl_ManagerSurvey[[EmployeeID]:[PerformanceRating]],3,FALSE),"Not Found")</f>
        <v>3</v>
      </c>
      <c r="AB3148" s="5" t="str">
        <f>IF(tbl_HRMaster[[#This Row],[Attrition]]="Yes","Left","Active")</f>
        <v>Active</v>
      </c>
      <c r="AC3148" s="5" t="str">
        <f>_xlfn.IFS(tbl_HRMaster[[#This Row],[Age]]&lt;25,"Under 25",tbl_HRMaster[[#This Row],[Age]]&lt;35,"25-34",tbl_HRMaster[[#This Row],[Age]]&lt;45,"35-44",tbl_HRMaster[[#This Row],[Age]]&lt;55,"45-54",TRUE,"Above 54")</f>
        <v>25-34</v>
      </c>
      <c r="AD3148" s="5" t="str">
        <f>_xlfn.IFS(
tbl_HRMaster[[#This Row],[YearsAtCompany]]&lt;2,"&lt; 2 Years",
tbl_HRMaster[[#This Row],[YearsAtCompany]]&lt;5,"2-4 Years",
tbl_HRMaster[[#This Row],[YearsAtCompany]]&lt;10,"5-9 Years",
TRUE,"10+ Years"
)</f>
        <v>2-4 Years</v>
      </c>
      <c r="AE3148" s="5">
        <f>IF(tbl_HRMaster[[#This Row],[Attrition]]="Yes",1,0)</f>
        <v>0</v>
      </c>
    </row>
    <row r="3149" spans="1:31" x14ac:dyDescent="0.25">
      <c r="A3149">
        <v>38</v>
      </c>
      <c r="B3149" t="s">
        <v>21</v>
      </c>
      <c r="C3149" t="s">
        <v>22</v>
      </c>
      <c r="D3149" t="s">
        <v>30</v>
      </c>
      <c r="E3149">
        <v>7</v>
      </c>
      <c r="F3149">
        <v>4</v>
      </c>
      <c r="G3149" t="s">
        <v>24</v>
      </c>
      <c r="H3149">
        <v>1355</v>
      </c>
      <c r="I3149" t="s">
        <v>25</v>
      </c>
      <c r="J3149">
        <v>2</v>
      </c>
      <c r="K3149" t="s">
        <v>39</v>
      </c>
      <c r="L3149" t="s">
        <v>32</v>
      </c>
      <c r="M3149">
        <v>50420</v>
      </c>
      <c r="N3149">
        <v>3</v>
      </c>
      <c r="O3149">
        <v>16</v>
      </c>
      <c r="P3149">
        <v>1</v>
      </c>
      <c r="Q3149">
        <v>19</v>
      </c>
      <c r="R3149">
        <v>4</v>
      </c>
      <c r="S3149">
        <v>3</v>
      </c>
      <c r="T3149">
        <v>2</v>
      </c>
      <c r="U3149">
        <v>2</v>
      </c>
      <c r="V3149">
        <f>COUNTIF(tbl_HRMaster[EmployeeID],tbl_HRMaster[[#This Row],[EmployeeID]])</f>
        <v>1</v>
      </c>
      <c r="W3149">
        <f>IFERROR(INDEX(tbl_EmployeeSurvey[EnvironmentSatisfaction],MATCH(tbl_HRMaster[[#This Row],[EmployeeID]],tbl_EmployeeSurvey[EmployeeID],0)),"Not Found")</f>
        <v>4</v>
      </c>
      <c r="X3149">
        <f>IFERROR(INDEX(tbl_EmployeeSurvey[JobSatisfaction],MATCH(tbl_HRMaster[[#This Row],[EmployeeID]],tbl_EmployeeSurvey[EmployeeID],0)),"Not Found")</f>
        <v>3</v>
      </c>
      <c r="Y3149" s="5">
        <f>IFERROR(INDEX(tbl_EmployeeSurvey[WorkLifeBalance],MATCH(tbl_HRMaster[[#This Row],[EmployeeID]],tbl_EmployeeSurvey[EmployeeID],0)),"Not Found")</f>
        <v>3</v>
      </c>
      <c r="Z3149" s="5">
        <f>IFERROR(VLOOKUP(tbl_HRMaster[[#This Row],[EmployeeID]],tbl_ManagerSurvey[[EmployeeID]:[PerformanceRating]],2,FALSE),"Not Found")</f>
        <v>3</v>
      </c>
      <c r="AA3149" s="5">
        <f>IFERROR(VLOOKUP(tbl_HRMaster[[#This Row],[EmployeeID]],tbl_ManagerSurvey[[EmployeeID]:[PerformanceRating]],3,FALSE),"Not Found")</f>
        <v>3</v>
      </c>
      <c r="AB3149" s="5" t="str">
        <f>IF(tbl_HRMaster[[#This Row],[Attrition]]="Yes","Left","Active")</f>
        <v>Active</v>
      </c>
      <c r="AC3149" s="5" t="str">
        <f>_xlfn.IFS(tbl_HRMaster[[#This Row],[Age]]&lt;25,"Under 25",tbl_HRMaster[[#This Row],[Age]]&lt;35,"25-34",tbl_HRMaster[[#This Row],[Age]]&lt;45,"35-44",tbl_HRMaster[[#This Row],[Age]]&lt;55,"45-54",TRUE,"Above 54")</f>
        <v>35-44</v>
      </c>
      <c r="AD3149" s="5" t="str">
        <f>_xlfn.IFS(
tbl_HRMaster[[#This Row],[YearsAtCompany]]&lt;2,"&lt; 2 Years",
tbl_HRMaster[[#This Row],[YearsAtCompany]]&lt;5,"2-4 Years",
tbl_HRMaster[[#This Row],[YearsAtCompany]]&lt;10,"5-9 Years",
TRUE,"10+ Years"
)</f>
        <v>2-4 Years</v>
      </c>
      <c r="AE3149" s="5">
        <f>IF(tbl_HRMaster[[#This Row],[Attrition]]="Yes",1,0)</f>
        <v>0</v>
      </c>
    </row>
    <row r="3150" spans="1:31" x14ac:dyDescent="0.25">
      <c r="A3150">
        <v>38</v>
      </c>
      <c r="B3150" t="s">
        <v>21</v>
      </c>
      <c r="C3150" t="s">
        <v>22</v>
      </c>
      <c r="D3150" t="s">
        <v>30</v>
      </c>
      <c r="E3150">
        <v>7</v>
      </c>
      <c r="F3150">
        <v>4</v>
      </c>
      <c r="G3150" t="s">
        <v>24</v>
      </c>
      <c r="H3150">
        <v>2825</v>
      </c>
      <c r="I3150" t="s">
        <v>25</v>
      </c>
      <c r="J3150">
        <v>2</v>
      </c>
      <c r="K3150" t="s">
        <v>39</v>
      </c>
      <c r="L3150" t="s">
        <v>32</v>
      </c>
      <c r="M3150">
        <v>50420</v>
      </c>
      <c r="N3150">
        <v>3</v>
      </c>
      <c r="O3150">
        <v>16</v>
      </c>
      <c r="P3150">
        <v>1</v>
      </c>
      <c r="Q3150">
        <v>19</v>
      </c>
      <c r="R3150">
        <v>4</v>
      </c>
      <c r="S3150">
        <v>3</v>
      </c>
      <c r="T3150">
        <v>2</v>
      </c>
      <c r="U3150">
        <v>2</v>
      </c>
      <c r="V3150">
        <f>COUNTIF(tbl_HRMaster[EmployeeID],tbl_HRMaster[[#This Row],[EmployeeID]])</f>
        <v>1</v>
      </c>
      <c r="W3150">
        <f>IFERROR(INDEX(tbl_EmployeeSurvey[EnvironmentSatisfaction],MATCH(tbl_HRMaster[[#This Row],[EmployeeID]],tbl_EmployeeSurvey[EmployeeID],0)),"Not Found")</f>
        <v>4</v>
      </c>
      <c r="X3150">
        <f>IFERROR(INDEX(tbl_EmployeeSurvey[JobSatisfaction],MATCH(tbl_HRMaster[[#This Row],[EmployeeID]],tbl_EmployeeSurvey[EmployeeID],0)),"Not Found")</f>
        <v>3</v>
      </c>
      <c r="Y3150" s="5">
        <f>IFERROR(INDEX(tbl_EmployeeSurvey[WorkLifeBalance],MATCH(tbl_HRMaster[[#This Row],[EmployeeID]],tbl_EmployeeSurvey[EmployeeID],0)),"Not Found")</f>
        <v>3</v>
      </c>
      <c r="Z3150" s="5">
        <f>IFERROR(VLOOKUP(tbl_HRMaster[[#This Row],[EmployeeID]],tbl_ManagerSurvey[[EmployeeID]:[PerformanceRating]],2,FALSE),"Not Found")</f>
        <v>3</v>
      </c>
      <c r="AA3150" s="5">
        <f>IFERROR(VLOOKUP(tbl_HRMaster[[#This Row],[EmployeeID]],tbl_ManagerSurvey[[EmployeeID]:[PerformanceRating]],3,FALSE),"Not Found")</f>
        <v>3</v>
      </c>
      <c r="AB3150" s="5" t="str">
        <f>IF(tbl_HRMaster[[#This Row],[Attrition]]="Yes","Left","Active")</f>
        <v>Active</v>
      </c>
      <c r="AC3150" s="5" t="str">
        <f>_xlfn.IFS(tbl_HRMaster[[#This Row],[Age]]&lt;25,"Under 25",tbl_HRMaster[[#This Row],[Age]]&lt;35,"25-34",tbl_HRMaster[[#This Row],[Age]]&lt;45,"35-44",tbl_HRMaster[[#This Row],[Age]]&lt;55,"45-54",TRUE,"Above 54")</f>
        <v>35-44</v>
      </c>
      <c r="AD3150" s="5" t="str">
        <f>_xlfn.IFS(
tbl_HRMaster[[#This Row],[YearsAtCompany]]&lt;2,"&lt; 2 Years",
tbl_HRMaster[[#This Row],[YearsAtCompany]]&lt;5,"2-4 Years",
tbl_HRMaster[[#This Row],[YearsAtCompany]]&lt;10,"5-9 Years",
TRUE,"10+ Years"
)</f>
        <v>2-4 Years</v>
      </c>
      <c r="AE3150" s="5">
        <f>IF(tbl_HRMaster[[#This Row],[Attrition]]="Yes",1,0)</f>
        <v>0</v>
      </c>
    </row>
    <row r="3151" spans="1:31" x14ac:dyDescent="0.25">
      <c r="A3151">
        <v>38</v>
      </c>
      <c r="B3151" t="s">
        <v>21</v>
      </c>
      <c r="C3151" t="s">
        <v>22</v>
      </c>
      <c r="D3151" t="s">
        <v>30</v>
      </c>
      <c r="E3151">
        <v>7</v>
      </c>
      <c r="F3151">
        <v>4</v>
      </c>
      <c r="G3151" t="s">
        <v>24</v>
      </c>
      <c r="H3151">
        <v>4295</v>
      </c>
      <c r="I3151" t="s">
        <v>25</v>
      </c>
      <c r="J3151">
        <v>2</v>
      </c>
      <c r="K3151" t="s">
        <v>39</v>
      </c>
      <c r="L3151" t="s">
        <v>32</v>
      </c>
      <c r="M3151">
        <v>50420</v>
      </c>
      <c r="N3151">
        <v>3</v>
      </c>
      <c r="O3151">
        <v>16</v>
      </c>
      <c r="P3151">
        <v>1</v>
      </c>
      <c r="Q3151">
        <v>19</v>
      </c>
      <c r="R3151">
        <v>4</v>
      </c>
      <c r="S3151">
        <v>3</v>
      </c>
      <c r="T3151">
        <v>2</v>
      </c>
      <c r="U3151">
        <v>2</v>
      </c>
      <c r="V3151">
        <f>COUNTIF(tbl_HRMaster[EmployeeID],tbl_HRMaster[[#This Row],[EmployeeID]])</f>
        <v>1</v>
      </c>
      <c r="W3151">
        <f>IFERROR(INDEX(tbl_EmployeeSurvey[EnvironmentSatisfaction],MATCH(tbl_HRMaster[[#This Row],[EmployeeID]],tbl_EmployeeSurvey[EmployeeID],0)),"Not Found")</f>
        <v>4</v>
      </c>
      <c r="X3151">
        <f>IFERROR(INDEX(tbl_EmployeeSurvey[JobSatisfaction],MATCH(tbl_HRMaster[[#This Row],[EmployeeID]],tbl_EmployeeSurvey[EmployeeID],0)),"Not Found")</f>
        <v>3</v>
      </c>
      <c r="Y3151" s="5">
        <f>IFERROR(INDEX(tbl_EmployeeSurvey[WorkLifeBalance],MATCH(tbl_HRMaster[[#This Row],[EmployeeID]],tbl_EmployeeSurvey[EmployeeID],0)),"Not Found")</f>
        <v>3</v>
      </c>
      <c r="Z3151" s="5">
        <f>IFERROR(VLOOKUP(tbl_HRMaster[[#This Row],[EmployeeID]],tbl_ManagerSurvey[[EmployeeID]:[PerformanceRating]],2,FALSE),"Not Found")</f>
        <v>3</v>
      </c>
      <c r="AA3151" s="5">
        <f>IFERROR(VLOOKUP(tbl_HRMaster[[#This Row],[EmployeeID]],tbl_ManagerSurvey[[EmployeeID]:[PerformanceRating]],3,FALSE),"Not Found")</f>
        <v>3</v>
      </c>
      <c r="AB3151" s="5" t="str">
        <f>IF(tbl_HRMaster[[#This Row],[Attrition]]="Yes","Left","Active")</f>
        <v>Active</v>
      </c>
      <c r="AC3151" s="5" t="str">
        <f>_xlfn.IFS(tbl_HRMaster[[#This Row],[Age]]&lt;25,"Under 25",tbl_HRMaster[[#This Row],[Age]]&lt;35,"25-34",tbl_HRMaster[[#This Row],[Age]]&lt;45,"35-44",tbl_HRMaster[[#This Row],[Age]]&lt;55,"45-54",TRUE,"Above 54")</f>
        <v>35-44</v>
      </c>
      <c r="AD3151" s="5" t="str">
        <f>_xlfn.IFS(
tbl_HRMaster[[#This Row],[YearsAtCompany]]&lt;2,"&lt; 2 Years",
tbl_HRMaster[[#This Row],[YearsAtCompany]]&lt;5,"2-4 Years",
tbl_HRMaster[[#This Row],[YearsAtCompany]]&lt;10,"5-9 Years",
TRUE,"10+ Years"
)</f>
        <v>2-4 Years</v>
      </c>
      <c r="AE3151" s="5">
        <f>IF(tbl_HRMaster[[#This Row],[Attrition]]="Yes",1,0)</f>
        <v>0</v>
      </c>
    </row>
    <row r="3152" spans="1:31" x14ac:dyDescent="0.25">
      <c r="A3152">
        <v>50</v>
      </c>
      <c r="B3152" t="s">
        <v>28</v>
      </c>
      <c r="C3152" t="s">
        <v>22</v>
      </c>
      <c r="D3152" t="s">
        <v>30</v>
      </c>
      <c r="E3152">
        <v>17</v>
      </c>
      <c r="F3152">
        <v>3</v>
      </c>
      <c r="G3152" t="s">
        <v>38</v>
      </c>
      <c r="H3152">
        <v>1204</v>
      </c>
      <c r="I3152" t="s">
        <v>34</v>
      </c>
      <c r="J3152">
        <v>1</v>
      </c>
      <c r="K3152" t="s">
        <v>31</v>
      </c>
      <c r="L3152" t="s">
        <v>41</v>
      </c>
      <c r="M3152">
        <v>173280</v>
      </c>
      <c r="N3152">
        <v>4</v>
      </c>
      <c r="O3152">
        <v>15</v>
      </c>
      <c r="P3152">
        <v>2</v>
      </c>
      <c r="Q3152">
        <v>20</v>
      </c>
      <c r="R3152">
        <v>1</v>
      </c>
      <c r="S3152">
        <v>3</v>
      </c>
      <c r="T3152">
        <v>2</v>
      </c>
      <c r="U3152">
        <v>0</v>
      </c>
      <c r="V3152">
        <f>COUNTIF(tbl_HRMaster[EmployeeID],tbl_HRMaster[[#This Row],[EmployeeID]])</f>
        <v>1</v>
      </c>
      <c r="W3152">
        <f>IFERROR(INDEX(tbl_EmployeeSurvey[EnvironmentSatisfaction],MATCH(tbl_HRMaster[[#This Row],[EmployeeID]],tbl_EmployeeSurvey[EmployeeID],0)),"Not Found")</f>
        <v>4</v>
      </c>
      <c r="X3152">
        <f>IFERROR(INDEX(tbl_EmployeeSurvey[JobSatisfaction],MATCH(tbl_HRMaster[[#This Row],[EmployeeID]],tbl_EmployeeSurvey[EmployeeID],0)),"Not Found")</f>
        <v>1</v>
      </c>
      <c r="Y3152" s="5">
        <f>IFERROR(INDEX(tbl_EmployeeSurvey[WorkLifeBalance],MATCH(tbl_HRMaster[[#This Row],[EmployeeID]],tbl_EmployeeSurvey[EmployeeID],0)),"Not Found")</f>
        <v>3</v>
      </c>
      <c r="Z3152" s="5">
        <f>IFERROR(VLOOKUP(tbl_HRMaster[[#This Row],[EmployeeID]],tbl_ManagerSurvey[[EmployeeID]:[PerformanceRating]],2,FALSE),"Not Found")</f>
        <v>3</v>
      </c>
      <c r="AA3152" s="5">
        <f>IFERROR(VLOOKUP(tbl_HRMaster[[#This Row],[EmployeeID]],tbl_ManagerSurvey[[EmployeeID]:[PerformanceRating]],3,FALSE),"Not Found")</f>
        <v>3</v>
      </c>
      <c r="AB3152" s="5" t="str">
        <f>IF(tbl_HRMaster[[#This Row],[Attrition]]="Yes","Left","Active")</f>
        <v>Left</v>
      </c>
      <c r="AC3152" s="5" t="str">
        <f>_xlfn.IFS(tbl_HRMaster[[#This Row],[Age]]&lt;25,"Under 25",tbl_HRMaster[[#This Row],[Age]]&lt;35,"25-34",tbl_HRMaster[[#This Row],[Age]]&lt;45,"35-44",tbl_HRMaster[[#This Row],[Age]]&lt;55,"45-54",TRUE,"Above 54")</f>
        <v>45-54</v>
      </c>
      <c r="AD3152" s="5" t="str">
        <f>_xlfn.IFS(
tbl_HRMaster[[#This Row],[YearsAtCompany]]&lt;2,"&lt; 2 Years",
tbl_HRMaster[[#This Row],[YearsAtCompany]]&lt;5,"2-4 Years",
tbl_HRMaster[[#This Row],[YearsAtCompany]]&lt;10,"5-9 Years",
TRUE,"10+ Years"
)</f>
        <v>2-4 Years</v>
      </c>
      <c r="AE3152" s="5">
        <f>IF(tbl_HRMaster[[#This Row],[Attrition]]="Yes",1,0)</f>
        <v>1</v>
      </c>
    </row>
    <row r="3153" spans="1:31" x14ac:dyDescent="0.25">
      <c r="A3153">
        <v>50</v>
      </c>
      <c r="B3153" t="s">
        <v>28</v>
      </c>
      <c r="C3153" t="s">
        <v>22</v>
      </c>
      <c r="D3153" t="s">
        <v>30</v>
      </c>
      <c r="E3153">
        <v>17</v>
      </c>
      <c r="F3153">
        <v>3</v>
      </c>
      <c r="G3153" t="s">
        <v>38</v>
      </c>
      <c r="H3153">
        <v>2674</v>
      </c>
      <c r="I3153" t="s">
        <v>34</v>
      </c>
      <c r="J3153">
        <v>1</v>
      </c>
      <c r="K3153" t="s">
        <v>31</v>
      </c>
      <c r="L3153" t="s">
        <v>41</v>
      </c>
      <c r="M3153">
        <v>173280</v>
      </c>
      <c r="N3153">
        <v>4</v>
      </c>
      <c r="O3153">
        <v>15</v>
      </c>
      <c r="P3153">
        <v>2</v>
      </c>
      <c r="Q3153">
        <v>20</v>
      </c>
      <c r="R3153">
        <v>1</v>
      </c>
      <c r="S3153">
        <v>3</v>
      </c>
      <c r="T3153">
        <v>2</v>
      </c>
      <c r="U3153">
        <v>0</v>
      </c>
      <c r="V3153">
        <f>COUNTIF(tbl_HRMaster[EmployeeID],tbl_HRMaster[[#This Row],[EmployeeID]])</f>
        <v>1</v>
      </c>
      <c r="W3153">
        <f>IFERROR(INDEX(tbl_EmployeeSurvey[EnvironmentSatisfaction],MATCH(tbl_HRMaster[[#This Row],[EmployeeID]],tbl_EmployeeSurvey[EmployeeID],0)),"Not Found")</f>
        <v>4</v>
      </c>
      <c r="X3153">
        <f>IFERROR(INDEX(tbl_EmployeeSurvey[JobSatisfaction],MATCH(tbl_HRMaster[[#This Row],[EmployeeID]],tbl_EmployeeSurvey[EmployeeID],0)),"Not Found")</f>
        <v>1</v>
      </c>
      <c r="Y3153" s="5">
        <f>IFERROR(INDEX(tbl_EmployeeSurvey[WorkLifeBalance],MATCH(tbl_HRMaster[[#This Row],[EmployeeID]],tbl_EmployeeSurvey[EmployeeID],0)),"Not Found")</f>
        <v>3</v>
      </c>
      <c r="Z3153" s="5">
        <f>IFERROR(VLOOKUP(tbl_HRMaster[[#This Row],[EmployeeID]],tbl_ManagerSurvey[[EmployeeID]:[PerformanceRating]],2,FALSE),"Not Found")</f>
        <v>3</v>
      </c>
      <c r="AA3153" s="5">
        <f>IFERROR(VLOOKUP(tbl_HRMaster[[#This Row],[EmployeeID]],tbl_ManagerSurvey[[EmployeeID]:[PerformanceRating]],3,FALSE),"Not Found")</f>
        <v>3</v>
      </c>
      <c r="AB3153" s="5" t="str">
        <f>IF(tbl_HRMaster[[#This Row],[Attrition]]="Yes","Left","Active")</f>
        <v>Left</v>
      </c>
      <c r="AC3153" s="5" t="str">
        <f>_xlfn.IFS(tbl_HRMaster[[#This Row],[Age]]&lt;25,"Under 25",tbl_HRMaster[[#This Row],[Age]]&lt;35,"25-34",tbl_HRMaster[[#This Row],[Age]]&lt;45,"35-44",tbl_HRMaster[[#This Row],[Age]]&lt;55,"45-54",TRUE,"Above 54")</f>
        <v>45-54</v>
      </c>
      <c r="AD3153" s="5" t="str">
        <f>_xlfn.IFS(
tbl_HRMaster[[#This Row],[YearsAtCompany]]&lt;2,"&lt; 2 Years",
tbl_HRMaster[[#This Row],[YearsAtCompany]]&lt;5,"2-4 Years",
tbl_HRMaster[[#This Row],[YearsAtCompany]]&lt;10,"5-9 Years",
TRUE,"10+ Years"
)</f>
        <v>2-4 Years</v>
      </c>
      <c r="AE3153" s="5">
        <f>IF(tbl_HRMaster[[#This Row],[Attrition]]="Yes",1,0)</f>
        <v>1</v>
      </c>
    </row>
    <row r="3154" spans="1:31" x14ac:dyDescent="0.25">
      <c r="A3154">
        <v>50</v>
      </c>
      <c r="B3154" t="s">
        <v>28</v>
      </c>
      <c r="C3154" t="s">
        <v>22</v>
      </c>
      <c r="D3154" t="s">
        <v>30</v>
      </c>
      <c r="E3154">
        <v>17</v>
      </c>
      <c r="F3154">
        <v>3</v>
      </c>
      <c r="G3154" t="s">
        <v>38</v>
      </c>
      <c r="H3154">
        <v>4144</v>
      </c>
      <c r="I3154" t="s">
        <v>34</v>
      </c>
      <c r="J3154">
        <v>1</v>
      </c>
      <c r="K3154" t="s">
        <v>31</v>
      </c>
      <c r="L3154" t="s">
        <v>41</v>
      </c>
      <c r="M3154">
        <v>173280</v>
      </c>
      <c r="N3154">
        <v>4</v>
      </c>
      <c r="O3154">
        <v>15</v>
      </c>
      <c r="P3154">
        <v>2</v>
      </c>
      <c r="Q3154">
        <v>20</v>
      </c>
      <c r="R3154">
        <v>1</v>
      </c>
      <c r="S3154">
        <v>3</v>
      </c>
      <c r="T3154">
        <v>2</v>
      </c>
      <c r="U3154">
        <v>0</v>
      </c>
      <c r="V3154">
        <f>COUNTIF(tbl_HRMaster[EmployeeID],tbl_HRMaster[[#This Row],[EmployeeID]])</f>
        <v>1</v>
      </c>
      <c r="W3154">
        <f>IFERROR(INDEX(tbl_EmployeeSurvey[EnvironmentSatisfaction],MATCH(tbl_HRMaster[[#This Row],[EmployeeID]],tbl_EmployeeSurvey[EmployeeID],0)),"Not Found")</f>
        <v>4</v>
      </c>
      <c r="X3154">
        <f>IFERROR(INDEX(tbl_EmployeeSurvey[JobSatisfaction],MATCH(tbl_HRMaster[[#This Row],[EmployeeID]],tbl_EmployeeSurvey[EmployeeID],0)),"Not Found")</f>
        <v>1</v>
      </c>
      <c r="Y3154" s="5">
        <f>IFERROR(INDEX(tbl_EmployeeSurvey[WorkLifeBalance],MATCH(tbl_HRMaster[[#This Row],[EmployeeID]],tbl_EmployeeSurvey[EmployeeID],0)),"Not Found")</f>
        <v>3</v>
      </c>
      <c r="Z3154" s="5">
        <f>IFERROR(VLOOKUP(tbl_HRMaster[[#This Row],[EmployeeID]],tbl_ManagerSurvey[[EmployeeID]:[PerformanceRating]],2,FALSE),"Not Found")</f>
        <v>3</v>
      </c>
      <c r="AA3154" s="5">
        <f>IFERROR(VLOOKUP(tbl_HRMaster[[#This Row],[EmployeeID]],tbl_ManagerSurvey[[EmployeeID]:[PerformanceRating]],3,FALSE),"Not Found")</f>
        <v>3</v>
      </c>
      <c r="AB3154" s="5" t="str">
        <f>IF(tbl_HRMaster[[#This Row],[Attrition]]="Yes","Left","Active")</f>
        <v>Left</v>
      </c>
      <c r="AC3154" s="5" t="str">
        <f>_xlfn.IFS(tbl_HRMaster[[#This Row],[Age]]&lt;25,"Under 25",tbl_HRMaster[[#This Row],[Age]]&lt;35,"25-34",tbl_HRMaster[[#This Row],[Age]]&lt;45,"35-44",tbl_HRMaster[[#This Row],[Age]]&lt;55,"45-54",TRUE,"Above 54")</f>
        <v>45-54</v>
      </c>
      <c r="AD3154" s="5" t="str">
        <f>_xlfn.IFS(
tbl_HRMaster[[#This Row],[YearsAtCompany]]&lt;2,"&lt; 2 Years",
tbl_HRMaster[[#This Row],[YearsAtCompany]]&lt;5,"2-4 Years",
tbl_HRMaster[[#This Row],[YearsAtCompany]]&lt;10,"5-9 Years",
TRUE,"10+ Years"
)</f>
        <v>2-4 Years</v>
      </c>
      <c r="AE3154" s="5">
        <f>IF(tbl_HRMaster[[#This Row],[Attrition]]="Yes",1,0)</f>
        <v>1</v>
      </c>
    </row>
    <row r="3155" spans="1:31" x14ac:dyDescent="0.25">
      <c r="A3155">
        <v>59</v>
      </c>
      <c r="B3155" t="s">
        <v>21</v>
      </c>
      <c r="C3155" t="s">
        <v>36</v>
      </c>
      <c r="D3155" t="s">
        <v>30</v>
      </c>
      <c r="E3155">
        <v>12</v>
      </c>
      <c r="F3155">
        <v>2</v>
      </c>
      <c r="G3155" t="s">
        <v>24</v>
      </c>
      <c r="H3155">
        <v>1318</v>
      </c>
      <c r="I3155" t="s">
        <v>34</v>
      </c>
      <c r="J3155">
        <v>2</v>
      </c>
      <c r="K3155" t="s">
        <v>35</v>
      </c>
      <c r="L3155" t="s">
        <v>27</v>
      </c>
      <c r="M3155">
        <v>47230</v>
      </c>
      <c r="N3155">
        <v>9</v>
      </c>
      <c r="O3155">
        <v>14</v>
      </c>
      <c r="P3155">
        <v>0</v>
      </c>
      <c r="Q3155">
        <v>30</v>
      </c>
      <c r="R3155">
        <v>0</v>
      </c>
      <c r="S3155">
        <v>3</v>
      </c>
      <c r="T3155">
        <v>2</v>
      </c>
      <c r="U3155">
        <v>2</v>
      </c>
      <c r="V3155">
        <f>COUNTIF(tbl_HRMaster[EmployeeID],tbl_HRMaster[[#This Row],[EmployeeID]])</f>
        <v>1</v>
      </c>
      <c r="W3155">
        <f>IFERROR(INDEX(tbl_EmployeeSurvey[EnvironmentSatisfaction],MATCH(tbl_HRMaster[[#This Row],[EmployeeID]],tbl_EmployeeSurvey[EmployeeID],0)),"Not Found")</f>
        <v>3</v>
      </c>
      <c r="X3155">
        <f>IFERROR(INDEX(tbl_EmployeeSurvey[JobSatisfaction],MATCH(tbl_HRMaster[[#This Row],[EmployeeID]],tbl_EmployeeSurvey[EmployeeID],0)),"Not Found")</f>
        <v>4</v>
      </c>
      <c r="Y3155" s="5">
        <f>IFERROR(INDEX(tbl_EmployeeSurvey[WorkLifeBalance],MATCH(tbl_HRMaster[[#This Row],[EmployeeID]],tbl_EmployeeSurvey[EmployeeID],0)),"Not Found")</f>
        <v>3</v>
      </c>
      <c r="Z3155" s="5">
        <f>IFERROR(VLOOKUP(tbl_HRMaster[[#This Row],[EmployeeID]],tbl_ManagerSurvey[[EmployeeID]:[PerformanceRating]],2,FALSE),"Not Found")</f>
        <v>3</v>
      </c>
      <c r="AA3155" s="5">
        <f>IFERROR(VLOOKUP(tbl_HRMaster[[#This Row],[EmployeeID]],tbl_ManagerSurvey[[EmployeeID]:[PerformanceRating]],3,FALSE),"Not Found")</f>
        <v>3</v>
      </c>
      <c r="AB3155" s="5" t="str">
        <f>IF(tbl_HRMaster[[#This Row],[Attrition]]="Yes","Left","Active")</f>
        <v>Active</v>
      </c>
      <c r="AC3155" s="5" t="str">
        <f>_xlfn.IFS(tbl_HRMaster[[#This Row],[Age]]&lt;25,"Under 25",tbl_HRMaster[[#This Row],[Age]]&lt;35,"25-34",tbl_HRMaster[[#This Row],[Age]]&lt;45,"35-44",tbl_HRMaster[[#This Row],[Age]]&lt;55,"45-54",TRUE,"Above 54")</f>
        <v>Above 54</v>
      </c>
      <c r="AD3155" s="5" t="str">
        <f>_xlfn.IFS(
tbl_HRMaster[[#This Row],[YearsAtCompany]]&lt;2,"&lt; 2 Years",
tbl_HRMaster[[#This Row],[YearsAtCompany]]&lt;5,"2-4 Years",
tbl_HRMaster[[#This Row],[YearsAtCompany]]&lt;10,"5-9 Years",
TRUE,"10+ Years"
)</f>
        <v>2-4 Years</v>
      </c>
      <c r="AE3155" s="5">
        <f>IF(tbl_HRMaster[[#This Row],[Attrition]]="Yes",1,0)</f>
        <v>0</v>
      </c>
    </row>
    <row r="3156" spans="1:31" x14ac:dyDescent="0.25">
      <c r="A3156">
        <v>59</v>
      </c>
      <c r="B3156" t="s">
        <v>21</v>
      </c>
      <c r="C3156" t="s">
        <v>36</v>
      </c>
      <c r="D3156" t="s">
        <v>30</v>
      </c>
      <c r="E3156">
        <v>12</v>
      </c>
      <c r="F3156">
        <v>2</v>
      </c>
      <c r="G3156" t="s">
        <v>24</v>
      </c>
      <c r="H3156">
        <v>2788</v>
      </c>
      <c r="I3156" t="s">
        <v>34</v>
      </c>
      <c r="J3156">
        <v>2</v>
      </c>
      <c r="K3156" t="s">
        <v>35</v>
      </c>
      <c r="L3156" t="s">
        <v>27</v>
      </c>
      <c r="M3156">
        <v>47230</v>
      </c>
      <c r="N3156">
        <v>9</v>
      </c>
      <c r="O3156">
        <v>14</v>
      </c>
      <c r="P3156">
        <v>0</v>
      </c>
      <c r="Q3156">
        <v>30</v>
      </c>
      <c r="R3156">
        <v>0</v>
      </c>
      <c r="S3156">
        <v>3</v>
      </c>
      <c r="T3156">
        <v>2</v>
      </c>
      <c r="U3156">
        <v>2</v>
      </c>
      <c r="V3156">
        <f>COUNTIF(tbl_HRMaster[EmployeeID],tbl_HRMaster[[#This Row],[EmployeeID]])</f>
        <v>1</v>
      </c>
      <c r="W3156">
        <f>IFERROR(INDEX(tbl_EmployeeSurvey[EnvironmentSatisfaction],MATCH(tbl_HRMaster[[#This Row],[EmployeeID]],tbl_EmployeeSurvey[EmployeeID],0)),"Not Found")</f>
        <v>3</v>
      </c>
      <c r="X3156">
        <f>IFERROR(INDEX(tbl_EmployeeSurvey[JobSatisfaction],MATCH(tbl_HRMaster[[#This Row],[EmployeeID]],tbl_EmployeeSurvey[EmployeeID],0)),"Not Found")</f>
        <v>4</v>
      </c>
      <c r="Y3156" s="5">
        <f>IFERROR(INDEX(tbl_EmployeeSurvey[WorkLifeBalance],MATCH(tbl_HRMaster[[#This Row],[EmployeeID]],tbl_EmployeeSurvey[EmployeeID],0)),"Not Found")</f>
        <v>3</v>
      </c>
      <c r="Z3156" s="5">
        <f>IFERROR(VLOOKUP(tbl_HRMaster[[#This Row],[EmployeeID]],tbl_ManagerSurvey[[EmployeeID]:[PerformanceRating]],2,FALSE),"Not Found")</f>
        <v>3</v>
      </c>
      <c r="AA3156" s="5">
        <f>IFERROR(VLOOKUP(tbl_HRMaster[[#This Row],[EmployeeID]],tbl_ManagerSurvey[[EmployeeID]:[PerformanceRating]],3,FALSE),"Not Found")</f>
        <v>3</v>
      </c>
      <c r="AB3156" s="5" t="str">
        <f>IF(tbl_HRMaster[[#This Row],[Attrition]]="Yes","Left","Active")</f>
        <v>Active</v>
      </c>
      <c r="AC3156" s="5" t="str">
        <f>_xlfn.IFS(tbl_HRMaster[[#This Row],[Age]]&lt;25,"Under 25",tbl_HRMaster[[#This Row],[Age]]&lt;35,"25-34",tbl_HRMaster[[#This Row],[Age]]&lt;45,"35-44",tbl_HRMaster[[#This Row],[Age]]&lt;55,"45-54",TRUE,"Above 54")</f>
        <v>Above 54</v>
      </c>
      <c r="AD3156" s="5" t="str">
        <f>_xlfn.IFS(
tbl_HRMaster[[#This Row],[YearsAtCompany]]&lt;2,"&lt; 2 Years",
tbl_HRMaster[[#This Row],[YearsAtCompany]]&lt;5,"2-4 Years",
tbl_HRMaster[[#This Row],[YearsAtCompany]]&lt;10,"5-9 Years",
TRUE,"10+ Years"
)</f>
        <v>2-4 Years</v>
      </c>
      <c r="AE3156" s="5">
        <f>IF(tbl_HRMaster[[#This Row],[Attrition]]="Yes",1,0)</f>
        <v>0</v>
      </c>
    </row>
    <row r="3157" spans="1:31" x14ac:dyDescent="0.25">
      <c r="A3157">
        <v>59</v>
      </c>
      <c r="B3157" t="s">
        <v>21</v>
      </c>
      <c r="C3157" t="s">
        <v>36</v>
      </c>
      <c r="D3157" t="s">
        <v>30</v>
      </c>
      <c r="E3157">
        <v>12</v>
      </c>
      <c r="F3157">
        <v>2</v>
      </c>
      <c r="G3157" t="s">
        <v>24</v>
      </c>
      <c r="H3157">
        <v>4258</v>
      </c>
      <c r="I3157" t="s">
        <v>34</v>
      </c>
      <c r="J3157">
        <v>2</v>
      </c>
      <c r="K3157" t="s">
        <v>35</v>
      </c>
      <c r="L3157" t="s">
        <v>27</v>
      </c>
      <c r="M3157">
        <v>47230</v>
      </c>
      <c r="N3157">
        <v>9</v>
      </c>
      <c r="O3157">
        <v>14</v>
      </c>
      <c r="P3157">
        <v>0</v>
      </c>
      <c r="Q3157">
        <v>30</v>
      </c>
      <c r="R3157">
        <v>0</v>
      </c>
      <c r="S3157">
        <v>3</v>
      </c>
      <c r="T3157">
        <v>2</v>
      </c>
      <c r="U3157">
        <v>2</v>
      </c>
      <c r="V3157">
        <f>COUNTIF(tbl_HRMaster[EmployeeID],tbl_HRMaster[[#This Row],[EmployeeID]])</f>
        <v>1</v>
      </c>
      <c r="W3157">
        <f>IFERROR(INDEX(tbl_EmployeeSurvey[EnvironmentSatisfaction],MATCH(tbl_HRMaster[[#This Row],[EmployeeID]],tbl_EmployeeSurvey[EmployeeID],0)),"Not Found")</f>
        <v>3</v>
      </c>
      <c r="X3157">
        <f>IFERROR(INDEX(tbl_EmployeeSurvey[JobSatisfaction],MATCH(tbl_HRMaster[[#This Row],[EmployeeID]],tbl_EmployeeSurvey[EmployeeID],0)),"Not Found")</f>
        <v>4</v>
      </c>
      <c r="Y3157" s="5">
        <f>IFERROR(INDEX(tbl_EmployeeSurvey[WorkLifeBalance],MATCH(tbl_HRMaster[[#This Row],[EmployeeID]],tbl_EmployeeSurvey[EmployeeID],0)),"Not Found")</f>
        <v>3</v>
      </c>
      <c r="Z3157" s="5">
        <f>IFERROR(VLOOKUP(tbl_HRMaster[[#This Row],[EmployeeID]],tbl_ManagerSurvey[[EmployeeID]:[PerformanceRating]],2,FALSE),"Not Found")</f>
        <v>3</v>
      </c>
      <c r="AA3157" s="5">
        <f>IFERROR(VLOOKUP(tbl_HRMaster[[#This Row],[EmployeeID]],tbl_ManagerSurvey[[EmployeeID]:[PerformanceRating]],3,FALSE),"Not Found")</f>
        <v>3</v>
      </c>
      <c r="AB3157" s="5" t="str">
        <f>IF(tbl_HRMaster[[#This Row],[Attrition]]="Yes","Left","Active")</f>
        <v>Active</v>
      </c>
      <c r="AC3157" s="5" t="str">
        <f>_xlfn.IFS(tbl_HRMaster[[#This Row],[Age]]&lt;25,"Under 25",tbl_HRMaster[[#This Row],[Age]]&lt;35,"25-34",tbl_HRMaster[[#This Row],[Age]]&lt;45,"35-44",tbl_HRMaster[[#This Row],[Age]]&lt;55,"45-54",TRUE,"Above 54")</f>
        <v>Above 54</v>
      </c>
      <c r="AD3157" s="5" t="str">
        <f>_xlfn.IFS(
tbl_HRMaster[[#This Row],[YearsAtCompany]]&lt;2,"&lt; 2 Years",
tbl_HRMaster[[#This Row],[YearsAtCompany]]&lt;5,"2-4 Years",
tbl_HRMaster[[#This Row],[YearsAtCompany]]&lt;10,"5-9 Years",
TRUE,"10+ Years"
)</f>
        <v>2-4 Years</v>
      </c>
      <c r="AE3157" s="5">
        <f>IF(tbl_HRMaster[[#This Row],[Attrition]]="Yes",1,0)</f>
        <v>0</v>
      </c>
    </row>
    <row r="3158" spans="1:31" x14ac:dyDescent="0.25">
      <c r="A3158">
        <v>31</v>
      </c>
      <c r="B3158" t="s">
        <v>21</v>
      </c>
      <c r="C3158" t="s">
        <v>36</v>
      </c>
      <c r="D3158" t="s">
        <v>23</v>
      </c>
      <c r="E3158">
        <v>23</v>
      </c>
      <c r="F3158">
        <v>1</v>
      </c>
      <c r="G3158" t="s">
        <v>38</v>
      </c>
      <c r="H3158">
        <v>1125</v>
      </c>
      <c r="I3158" t="s">
        <v>34</v>
      </c>
      <c r="J3158">
        <v>1</v>
      </c>
      <c r="K3158" t="s">
        <v>35</v>
      </c>
      <c r="L3158" t="s">
        <v>41</v>
      </c>
      <c r="M3158">
        <v>38670</v>
      </c>
      <c r="N3158">
        <v>1</v>
      </c>
      <c r="O3158">
        <v>11</v>
      </c>
      <c r="P3158">
        <v>1</v>
      </c>
      <c r="Q3158">
        <v>4</v>
      </c>
      <c r="R3158">
        <v>4</v>
      </c>
      <c r="S3158">
        <v>4</v>
      </c>
      <c r="T3158">
        <v>2</v>
      </c>
      <c r="U3158">
        <v>3</v>
      </c>
      <c r="V3158">
        <f>COUNTIF(tbl_HRMaster[EmployeeID],tbl_HRMaster[[#This Row],[EmployeeID]])</f>
        <v>1</v>
      </c>
      <c r="W3158">
        <f>IFERROR(INDEX(tbl_EmployeeSurvey[EnvironmentSatisfaction],MATCH(tbl_HRMaster[[#This Row],[EmployeeID]],tbl_EmployeeSurvey[EmployeeID],0)),"Not Found")</f>
        <v>3</v>
      </c>
      <c r="X3158">
        <f>IFERROR(INDEX(tbl_EmployeeSurvey[JobSatisfaction],MATCH(tbl_HRMaster[[#This Row],[EmployeeID]],tbl_EmployeeSurvey[EmployeeID],0)),"Not Found")</f>
        <v>1</v>
      </c>
      <c r="Y3158" s="5">
        <f>IFERROR(INDEX(tbl_EmployeeSurvey[WorkLifeBalance],MATCH(tbl_HRMaster[[#This Row],[EmployeeID]],tbl_EmployeeSurvey[EmployeeID],0)),"Not Found")</f>
        <v>4</v>
      </c>
      <c r="Z3158" s="5">
        <f>IFERROR(VLOOKUP(tbl_HRMaster[[#This Row],[EmployeeID]],tbl_ManagerSurvey[[EmployeeID]:[PerformanceRating]],2,FALSE),"Not Found")</f>
        <v>4</v>
      </c>
      <c r="AA3158" s="5">
        <f>IFERROR(VLOOKUP(tbl_HRMaster[[#This Row],[EmployeeID]],tbl_ManagerSurvey[[EmployeeID]:[PerformanceRating]],3,FALSE),"Not Found")</f>
        <v>3</v>
      </c>
      <c r="AB3158" s="5" t="str">
        <f>IF(tbl_HRMaster[[#This Row],[Attrition]]="Yes","Left","Active")</f>
        <v>Active</v>
      </c>
      <c r="AC3158" s="5" t="str">
        <f>_xlfn.IFS(tbl_HRMaster[[#This Row],[Age]]&lt;25,"Under 25",tbl_HRMaster[[#This Row],[Age]]&lt;35,"25-34",tbl_HRMaster[[#This Row],[Age]]&lt;45,"35-44",tbl_HRMaster[[#This Row],[Age]]&lt;55,"45-54",TRUE,"Above 54")</f>
        <v>25-34</v>
      </c>
      <c r="AD3158" s="5" t="str">
        <f>_xlfn.IFS(
tbl_HRMaster[[#This Row],[YearsAtCompany]]&lt;2,"&lt; 2 Years",
tbl_HRMaster[[#This Row],[YearsAtCompany]]&lt;5,"2-4 Years",
tbl_HRMaster[[#This Row],[YearsAtCompany]]&lt;10,"5-9 Years",
TRUE,"10+ Years"
)</f>
        <v>2-4 Years</v>
      </c>
      <c r="AE3158" s="5">
        <f>IF(tbl_HRMaster[[#This Row],[Attrition]]="Yes",1,0)</f>
        <v>0</v>
      </c>
    </row>
    <row r="3159" spans="1:31" x14ac:dyDescent="0.25">
      <c r="A3159">
        <v>31</v>
      </c>
      <c r="B3159" t="s">
        <v>21</v>
      </c>
      <c r="C3159" t="s">
        <v>36</v>
      </c>
      <c r="D3159" t="s">
        <v>23</v>
      </c>
      <c r="E3159">
        <v>23</v>
      </c>
      <c r="F3159">
        <v>1</v>
      </c>
      <c r="G3159" t="s">
        <v>38</v>
      </c>
      <c r="H3159">
        <v>2595</v>
      </c>
      <c r="I3159" t="s">
        <v>34</v>
      </c>
      <c r="J3159">
        <v>1</v>
      </c>
      <c r="K3159" t="s">
        <v>35</v>
      </c>
      <c r="L3159" t="s">
        <v>41</v>
      </c>
      <c r="M3159">
        <v>38670</v>
      </c>
      <c r="N3159">
        <v>1</v>
      </c>
      <c r="O3159">
        <v>11</v>
      </c>
      <c r="P3159">
        <v>1</v>
      </c>
      <c r="Q3159">
        <v>4</v>
      </c>
      <c r="R3159">
        <v>4</v>
      </c>
      <c r="S3159">
        <v>4</v>
      </c>
      <c r="T3159">
        <v>2</v>
      </c>
      <c r="U3159">
        <v>3</v>
      </c>
      <c r="V3159">
        <f>COUNTIF(tbl_HRMaster[EmployeeID],tbl_HRMaster[[#This Row],[EmployeeID]])</f>
        <v>1</v>
      </c>
      <c r="W3159">
        <f>IFERROR(INDEX(tbl_EmployeeSurvey[EnvironmentSatisfaction],MATCH(tbl_HRMaster[[#This Row],[EmployeeID]],tbl_EmployeeSurvey[EmployeeID],0)),"Not Found")</f>
        <v>3</v>
      </c>
      <c r="X3159">
        <f>IFERROR(INDEX(tbl_EmployeeSurvey[JobSatisfaction],MATCH(tbl_HRMaster[[#This Row],[EmployeeID]],tbl_EmployeeSurvey[EmployeeID],0)),"Not Found")</f>
        <v>1</v>
      </c>
      <c r="Y3159" s="5">
        <f>IFERROR(INDEX(tbl_EmployeeSurvey[WorkLifeBalance],MATCH(tbl_HRMaster[[#This Row],[EmployeeID]],tbl_EmployeeSurvey[EmployeeID],0)),"Not Found")</f>
        <v>4</v>
      </c>
      <c r="Z3159" s="5">
        <f>IFERROR(VLOOKUP(tbl_HRMaster[[#This Row],[EmployeeID]],tbl_ManagerSurvey[[EmployeeID]:[PerformanceRating]],2,FALSE),"Not Found")</f>
        <v>4</v>
      </c>
      <c r="AA3159" s="5">
        <f>IFERROR(VLOOKUP(tbl_HRMaster[[#This Row],[EmployeeID]],tbl_ManagerSurvey[[EmployeeID]:[PerformanceRating]],3,FALSE),"Not Found")</f>
        <v>3</v>
      </c>
      <c r="AB3159" s="5" t="str">
        <f>IF(tbl_HRMaster[[#This Row],[Attrition]]="Yes","Left","Active")</f>
        <v>Active</v>
      </c>
      <c r="AC3159" s="5" t="str">
        <f>_xlfn.IFS(tbl_HRMaster[[#This Row],[Age]]&lt;25,"Under 25",tbl_HRMaster[[#This Row],[Age]]&lt;35,"25-34",tbl_HRMaster[[#This Row],[Age]]&lt;45,"35-44",tbl_HRMaster[[#This Row],[Age]]&lt;55,"45-54",TRUE,"Above 54")</f>
        <v>25-34</v>
      </c>
      <c r="AD3159" s="5" t="str">
        <f>_xlfn.IFS(
tbl_HRMaster[[#This Row],[YearsAtCompany]]&lt;2,"&lt; 2 Years",
tbl_HRMaster[[#This Row],[YearsAtCompany]]&lt;5,"2-4 Years",
tbl_HRMaster[[#This Row],[YearsAtCompany]]&lt;10,"5-9 Years",
TRUE,"10+ Years"
)</f>
        <v>2-4 Years</v>
      </c>
      <c r="AE3159" s="5">
        <f>IF(tbl_HRMaster[[#This Row],[Attrition]]="Yes",1,0)</f>
        <v>0</v>
      </c>
    </row>
    <row r="3160" spans="1:31" x14ac:dyDescent="0.25">
      <c r="A3160">
        <v>31</v>
      </c>
      <c r="B3160" t="s">
        <v>21</v>
      </c>
      <c r="C3160" t="s">
        <v>36</v>
      </c>
      <c r="D3160" t="s">
        <v>23</v>
      </c>
      <c r="E3160">
        <v>23</v>
      </c>
      <c r="F3160">
        <v>1</v>
      </c>
      <c r="G3160" t="s">
        <v>38</v>
      </c>
      <c r="H3160">
        <v>4065</v>
      </c>
      <c r="I3160" t="s">
        <v>34</v>
      </c>
      <c r="J3160">
        <v>1</v>
      </c>
      <c r="K3160" t="s">
        <v>35</v>
      </c>
      <c r="L3160" t="s">
        <v>41</v>
      </c>
      <c r="M3160">
        <v>38670</v>
      </c>
      <c r="N3160">
        <v>1</v>
      </c>
      <c r="O3160">
        <v>11</v>
      </c>
      <c r="P3160">
        <v>1</v>
      </c>
      <c r="Q3160">
        <v>4</v>
      </c>
      <c r="R3160">
        <v>4</v>
      </c>
      <c r="S3160">
        <v>4</v>
      </c>
      <c r="T3160">
        <v>2</v>
      </c>
      <c r="U3160">
        <v>3</v>
      </c>
      <c r="V3160">
        <f>COUNTIF(tbl_HRMaster[EmployeeID],tbl_HRMaster[[#This Row],[EmployeeID]])</f>
        <v>1</v>
      </c>
      <c r="W3160">
        <f>IFERROR(INDEX(tbl_EmployeeSurvey[EnvironmentSatisfaction],MATCH(tbl_HRMaster[[#This Row],[EmployeeID]],tbl_EmployeeSurvey[EmployeeID],0)),"Not Found")</f>
        <v>3</v>
      </c>
      <c r="X3160">
        <f>IFERROR(INDEX(tbl_EmployeeSurvey[JobSatisfaction],MATCH(tbl_HRMaster[[#This Row],[EmployeeID]],tbl_EmployeeSurvey[EmployeeID],0)),"Not Found")</f>
        <v>1</v>
      </c>
      <c r="Y3160" s="5">
        <f>IFERROR(INDEX(tbl_EmployeeSurvey[WorkLifeBalance],MATCH(tbl_HRMaster[[#This Row],[EmployeeID]],tbl_EmployeeSurvey[EmployeeID],0)),"Not Found")</f>
        <v>4</v>
      </c>
      <c r="Z3160" s="5">
        <f>IFERROR(VLOOKUP(tbl_HRMaster[[#This Row],[EmployeeID]],tbl_ManagerSurvey[[EmployeeID]:[PerformanceRating]],2,FALSE),"Not Found")</f>
        <v>4</v>
      </c>
      <c r="AA3160" s="5">
        <f>IFERROR(VLOOKUP(tbl_HRMaster[[#This Row],[EmployeeID]],tbl_ManagerSurvey[[EmployeeID]:[PerformanceRating]],3,FALSE),"Not Found")</f>
        <v>3</v>
      </c>
      <c r="AB3160" s="5" t="str">
        <f>IF(tbl_HRMaster[[#This Row],[Attrition]]="Yes","Left","Active")</f>
        <v>Active</v>
      </c>
      <c r="AC3160" s="5" t="str">
        <f>_xlfn.IFS(tbl_HRMaster[[#This Row],[Age]]&lt;25,"Under 25",tbl_HRMaster[[#This Row],[Age]]&lt;35,"25-34",tbl_HRMaster[[#This Row],[Age]]&lt;45,"35-44",tbl_HRMaster[[#This Row],[Age]]&lt;55,"45-54",TRUE,"Above 54")</f>
        <v>25-34</v>
      </c>
      <c r="AD3160" s="5" t="str">
        <f>_xlfn.IFS(
tbl_HRMaster[[#This Row],[YearsAtCompany]]&lt;2,"&lt; 2 Years",
tbl_HRMaster[[#This Row],[YearsAtCompany]]&lt;5,"2-4 Years",
tbl_HRMaster[[#This Row],[YearsAtCompany]]&lt;10,"5-9 Years",
TRUE,"10+ Years"
)</f>
        <v>2-4 Years</v>
      </c>
      <c r="AE3160" s="5">
        <f>IF(tbl_HRMaster[[#This Row],[Attrition]]="Yes",1,0)</f>
        <v>0</v>
      </c>
    </row>
    <row r="3161" spans="1:31" x14ac:dyDescent="0.25">
      <c r="A3161">
        <v>27</v>
      </c>
      <c r="B3161" t="s">
        <v>21</v>
      </c>
      <c r="C3161" t="s">
        <v>22</v>
      </c>
      <c r="D3161" t="s">
        <v>30</v>
      </c>
      <c r="E3161">
        <v>6</v>
      </c>
      <c r="F3161">
        <v>2</v>
      </c>
      <c r="G3161" t="s">
        <v>38</v>
      </c>
      <c r="H3161">
        <v>576</v>
      </c>
      <c r="I3161" t="s">
        <v>25</v>
      </c>
      <c r="J3161">
        <v>1</v>
      </c>
      <c r="K3161" t="s">
        <v>26</v>
      </c>
      <c r="L3161" t="s">
        <v>27</v>
      </c>
      <c r="M3161">
        <v>42600</v>
      </c>
      <c r="N3161">
        <v>1</v>
      </c>
      <c r="O3161">
        <v>11</v>
      </c>
      <c r="P3161">
        <v>2</v>
      </c>
      <c r="Q3161">
        <v>4</v>
      </c>
      <c r="R3161">
        <v>2</v>
      </c>
      <c r="S3161">
        <v>4</v>
      </c>
      <c r="T3161">
        <v>2</v>
      </c>
      <c r="U3161">
        <v>2</v>
      </c>
      <c r="V3161">
        <f>COUNTIF(tbl_HRMaster[EmployeeID],tbl_HRMaster[[#This Row],[EmployeeID]])</f>
        <v>1</v>
      </c>
      <c r="W3161">
        <f>IFERROR(INDEX(tbl_EmployeeSurvey[EnvironmentSatisfaction],MATCH(tbl_HRMaster[[#This Row],[EmployeeID]],tbl_EmployeeSurvey[EmployeeID],0)),"Not Found")</f>
        <v>4</v>
      </c>
      <c r="X3161">
        <f>IFERROR(INDEX(tbl_EmployeeSurvey[JobSatisfaction],MATCH(tbl_HRMaster[[#This Row],[EmployeeID]],tbl_EmployeeSurvey[EmployeeID],0)),"Not Found")</f>
        <v>3</v>
      </c>
      <c r="Y3161" s="5">
        <f>IFERROR(INDEX(tbl_EmployeeSurvey[WorkLifeBalance],MATCH(tbl_HRMaster[[#This Row],[EmployeeID]],tbl_EmployeeSurvey[EmployeeID],0)),"Not Found")</f>
        <v>3</v>
      </c>
      <c r="Z3161" s="5">
        <f>IFERROR(VLOOKUP(tbl_HRMaster[[#This Row],[EmployeeID]],tbl_ManagerSurvey[[EmployeeID]:[PerformanceRating]],2,FALSE),"Not Found")</f>
        <v>3</v>
      </c>
      <c r="AA3161" s="5">
        <f>IFERROR(VLOOKUP(tbl_HRMaster[[#This Row],[EmployeeID]],tbl_ManagerSurvey[[EmployeeID]:[PerformanceRating]],3,FALSE),"Not Found")</f>
        <v>3</v>
      </c>
      <c r="AB3161" s="5" t="str">
        <f>IF(tbl_HRMaster[[#This Row],[Attrition]]="Yes","Left","Active")</f>
        <v>Active</v>
      </c>
      <c r="AC3161" s="5" t="str">
        <f>_xlfn.IFS(tbl_HRMaster[[#This Row],[Age]]&lt;25,"Under 25",tbl_HRMaster[[#This Row],[Age]]&lt;35,"25-34",tbl_HRMaster[[#This Row],[Age]]&lt;45,"35-44",tbl_HRMaster[[#This Row],[Age]]&lt;55,"45-54",TRUE,"Above 54")</f>
        <v>25-34</v>
      </c>
      <c r="AD3161" s="5" t="str">
        <f>_xlfn.IFS(
tbl_HRMaster[[#This Row],[YearsAtCompany]]&lt;2,"&lt; 2 Years",
tbl_HRMaster[[#This Row],[YearsAtCompany]]&lt;5,"2-4 Years",
tbl_HRMaster[[#This Row],[YearsAtCompany]]&lt;10,"5-9 Years",
TRUE,"10+ Years"
)</f>
        <v>2-4 Years</v>
      </c>
      <c r="AE3161" s="5">
        <f>IF(tbl_HRMaster[[#This Row],[Attrition]]="Yes",1,0)</f>
        <v>0</v>
      </c>
    </row>
    <row r="3162" spans="1:31" x14ac:dyDescent="0.25">
      <c r="A3162">
        <v>27</v>
      </c>
      <c r="B3162" t="s">
        <v>21</v>
      </c>
      <c r="C3162" t="s">
        <v>22</v>
      </c>
      <c r="D3162" t="s">
        <v>30</v>
      </c>
      <c r="E3162">
        <v>6</v>
      </c>
      <c r="F3162">
        <v>2</v>
      </c>
      <c r="G3162" t="s">
        <v>38</v>
      </c>
      <c r="H3162">
        <v>2046</v>
      </c>
      <c r="I3162" t="s">
        <v>25</v>
      </c>
      <c r="J3162">
        <v>1</v>
      </c>
      <c r="K3162" t="s">
        <v>26</v>
      </c>
      <c r="L3162" t="s">
        <v>27</v>
      </c>
      <c r="M3162">
        <v>42600</v>
      </c>
      <c r="N3162">
        <v>1</v>
      </c>
      <c r="O3162">
        <v>11</v>
      </c>
      <c r="P3162">
        <v>2</v>
      </c>
      <c r="Q3162">
        <v>4</v>
      </c>
      <c r="R3162">
        <v>2</v>
      </c>
      <c r="S3162">
        <v>4</v>
      </c>
      <c r="T3162">
        <v>2</v>
      </c>
      <c r="U3162">
        <v>2</v>
      </c>
      <c r="V3162">
        <f>COUNTIF(tbl_HRMaster[EmployeeID],tbl_HRMaster[[#This Row],[EmployeeID]])</f>
        <v>1</v>
      </c>
      <c r="W3162">
        <f>IFERROR(INDEX(tbl_EmployeeSurvey[EnvironmentSatisfaction],MATCH(tbl_HRMaster[[#This Row],[EmployeeID]],tbl_EmployeeSurvey[EmployeeID],0)),"Not Found")</f>
        <v>4</v>
      </c>
      <c r="X3162">
        <f>IFERROR(INDEX(tbl_EmployeeSurvey[JobSatisfaction],MATCH(tbl_HRMaster[[#This Row],[EmployeeID]],tbl_EmployeeSurvey[EmployeeID],0)),"Not Found")</f>
        <v>3</v>
      </c>
      <c r="Y3162" s="5">
        <f>IFERROR(INDEX(tbl_EmployeeSurvey[WorkLifeBalance],MATCH(tbl_HRMaster[[#This Row],[EmployeeID]],tbl_EmployeeSurvey[EmployeeID],0)),"Not Found")</f>
        <v>3</v>
      </c>
      <c r="Z3162" s="5">
        <f>IFERROR(VLOOKUP(tbl_HRMaster[[#This Row],[EmployeeID]],tbl_ManagerSurvey[[EmployeeID]:[PerformanceRating]],2,FALSE),"Not Found")</f>
        <v>3</v>
      </c>
      <c r="AA3162" s="5">
        <f>IFERROR(VLOOKUP(tbl_HRMaster[[#This Row],[EmployeeID]],tbl_ManagerSurvey[[EmployeeID]:[PerformanceRating]],3,FALSE),"Not Found")</f>
        <v>3</v>
      </c>
      <c r="AB3162" s="5" t="str">
        <f>IF(tbl_HRMaster[[#This Row],[Attrition]]="Yes","Left","Active")</f>
        <v>Active</v>
      </c>
      <c r="AC3162" s="5" t="str">
        <f>_xlfn.IFS(tbl_HRMaster[[#This Row],[Age]]&lt;25,"Under 25",tbl_HRMaster[[#This Row],[Age]]&lt;35,"25-34",tbl_HRMaster[[#This Row],[Age]]&lt;45,"35-44",tbl_HRMaster[[#This Row],[Age]]&lt;55,"45-54",TRUE,"Above 54")</f>
        <v>25-34</v>
      </c>
      <c r="AD3162" s="5" t="str">
        <f>_xlfn.IFS(
tbl_HRMaster[[#This Row],[YearsAtCompany]]&lt;2,"&lt; 2 Years",
tbl_HRMaster[[#This Row],[YearsAtCompany]]&lt;5,"2-4 Years",
tbl_HRMaster[[#This Row],[YearsAtCompany]]&lt;10,"5-9 Years",
TRUE,"10+ Years"
)</f>
        <v>2-4 Years</v>
      </c>
      <c r="AE3162" s="5">
        <f>IF(tbl_HRMaster[[#This Row],[Attrition]]="Yes",1,0)</f>
        <v>0</v>
      </c>
    </row>
    <row r="3163" spans="1:31" x14ac:dyDescent="0.25">
      <c r="A3163">
        <v>27</v>
      </c>
      <c r="B3163" t="s">
        <v>21</v>
      </c>
      <c r="C3163" t="s">
        <v>22</v>
      </c>
      <c r="D3163" t="s">
        <v>30</v>
      </c>
      <c r="E3163">
        <v>6</v>
      </c>
      <c r="F3163">
        <v>2</v>
      </c>
      <c r="G3163" t="s">
        <v>38</v>
      </c>
      <c r="H3163">
        <v>3516</v>
      </c>
      <c r="I3163" t="s">
        <v>25</v>
      </c>
      <c r="J3163">
        <v>1</v>
      </c>
      <c r="K3163" t="s">
        <v>26</v>
      </c>
      <c r="L3163" t="s">
        <v>27</v>
      </c>
      <c r="M3163">
        <v>42600</v>
      </c>
      <c r="N3163">
        <v>1</v>
      </c>
      <c r="O3163">
        <v>11</v>
      </c>
      <c r="P3163">
        <v>2</v>
      </c>
      <c r="Q3163">
        <v>4</v>
      </c>
      <c r="R3163">
        <v>2</v>
      </c>
      <c r="S3163">
        <v>4</v>
      </c>
      <c r="T3163">
        <v>2</v>
      </c>
      <c r="U3163">
        <v>2</v>
      </c>
      <c r="V3163">
        <f>COUNTIF(tbl_HRMaster[EmployeeID],tbl_HRMaster[[#This Row],[EmployeeID]])</f>
        <v>1</v>
      </c>
      <c r="W3163">
        <f>IFERROR(INDEX(tbl_EmployeeSurvey[EnvironmentSatisfaction],MATCH(tbl_HRMaster[[#This Row],[EmployeeID]],tbl_EmployeeSurvey[EmployeeID],0)),"Not Found")</f>
        <v>4</v>
      </c>
      <c r="X3163">
        <f>IFERROR(INDEX(tbl_EmployeeSurvey[JobSatisfaction],MATCH(tbl_HRMaster[[#This Row],[EmployeeID]],tbl_EmployeeSurvey[EmployeeID],0)),"Not Found")</f>
        <v>3</v>
      </c>
      <c r="Y3163" s="5">
        <f>IFERROR(INDEX(tbl_EmployeeSurvey[WorkLifeBalance],MATCH(tbl_HRMaster[[#This Row],[EmployeeID]],tbl_EmployeeSurvey[EmployeeID],0)),"Not Found")</f>
        <v>3</v>
      </c>
      <c r="Z3163" s="5">
        <f>IFERROR(VLOOKUP(tbl_HRMaster[[#This Row],[EmployeeID]],tbl_ManagerSurvey[[EmployeeID]:[PerformanceRating]],2,FALSE),"Not Found")</f>
        <v>3</v>
      </c>
      <c r="AA3163" s="5">
        <f>IFERROR(VLOOKUP(tbl_HRMaster[[#This Row],[EmployeeID]],tbl_ManagerSurvey[[EmployeeID]:[PerformanceRating]],3,FALSE),"Not Found")</f>
        <v>3</v>
      </c>
      <c r="AB3163" s="5" t="str">
        <f>IF(tbl_HRMaster[[#This Row],[Attrition]]="Yes","Left","Active")</f>
        <v>Active</v>
      </c>
      <c r="AC3163" s="5" t="str">
        <f>_xlfn.IFS(tbl_HRMaster[[#This Row],[Age]]&lt;25,"Under 25",tbl_HRMaster[[#This Row],[Age]]&lt;35,"25-34",tbl_HRMaster[[#This Row],[Age]]&lt;45,"35-44",tbl_HRMaster[[#This Row],[Age]]&lt;55,"45-54",TRUE,"Above 54")</f>
        <v>25-34</v>
      </c>
      <c r="AD3163" s="5" t="str">
        <f>_xlfn.IFS(
tbl_HRMaster[[#This Row],[YearsAtCompany]]&lt;2,"&lt; 2 Years",
tbl_HRMaster[[#This Row],[YearsAtCompany]]&lt;5,"2-4 Years",
tbl_HRMaster[[#This Row],[YearsAtCompany]]&lt;10,"5-9 Years",
TRUE,"10+ Years"
)</f>
        <v>2-4 Years</v>
      </c>
      <c r="AE3163" s="5">
        <f>IF(tbl_HRMaster[[#This Row],[Attrition]]="Yes",1,0)</f>
        <v>0</v>
      </c>
    </row>
    <row r="3164" spans="1:31" x14ac:dyDescent="0.25">
      <c r="A3164">
        <v>28</v>
      </c>
      <c r="B3164" t="s">
        <v>21</v>
      </c>
      <c r="C3164" t="s">
        <v>22</v>
      </c>
      <c r="D3164" t="s">
        <v>37</v>
      </c>
      <c r="E3164">
        <v>1</v>
      </c>
      <c r="F3164">
        <v>1</v>
      </c>
      <c r="G3164" t="s">
        <v>37</v>
      </c>
      <c r="H3164">
        <v>536</v>
      </c>
      <c r="I3164" t="s">
        <v>34</v>
      </c>
      <c r="J3164">
        <v>2</v>
      </c>
      <c r="K3164" t="s">
        <v>31</v>
      </c>
      <c r="L3164" t="s">
        <v>41</v>
      </c>
      <c r="M3164">
        <v>63470</v>
      </c>
      <c r="N3164">
        <v>1</v>
      </c>
      <c r="O3164">
        <v>15</v>
      </c>
      <c r="P3164">
        <v>1</v>
      </c>
      <c r="Q3164">
        <v>4</v>
      </c>
      <c r="R3164">
        <v>2</v>
      </c>
      <c r="S3164">
        <v>4</v>
      </c>
      <c r="T3164">
        <v>2</v>
      </c>
      <c r="U3164">
        <v>2</v>
      </c>
      <c r="V3164">
        <f>COUNTIF(tbl_HRMaster[EmployeeID],tbl_HRMaster[[#This Row],[EmployeeID]])</f>
        <v>1</v>
      </c>
      <c r="W3164">
        <f>IFERROR(INDEX(tbl_EmployeeSurvey[EnvironmentSatisfaction],MATCH(tbl_HRMaster[[#This Row],[EmployeeID]],tbl_EmployeeSurvey[EmployeeID],0)),"Not Found")</f>
        <v>1</v>
      </c>
      <c r="X3164">
        <f>IFERROR(INDEX(tbl_EmployeeSurvey[JobSatisfaction],MATCH(tbl_HRMaster[[#This Row],[EmployeeID]],tbl_EmployeeSurvey[EmployeeID],0)),"Not Found")</f>
        <v>3</v>
      </c>
      <c r="Y3164" s="5">
        <f>IFERROR(INDEX(tbl_EmployeeSurvey[WorkLifeBalance],MATCH(tbl_HRMaster[[#This Row],[EmployeeID]],tbl_EmployeeSurvey[EmployeeID],0)),"Not Found")</f>
        <v>2</v>
      </c>
      <c r="Z3164" s="5">
        <f>IFERROR(VLOOKUP(tbl_HRMaster[[#This Row],[EmployeeID]],tbl_ManagerSurvey[[EmployeeID]:[PerformanceRating]],2,FALSE),"Not Found")</f>
        <v>3</v>
      </c>
      <c r="AA3164" s="5">
        <f>IFERROR(VLOOKUP(tbl_HRMaster[[#This Row],[EmployeeID]],tbl_ManagerSurvey[[EmployeeID]:[PerformanceRating]],3,FALSE),"Not Found")</f>
        <v>3</v>
      </c>
      <c r="AB3164" s="5" t="str">
        <f>IF(tbl_HRMaster[[#This Row],[Attrition]]="Yes","Left","Active")</f>
        <v>Active</v>
      </c>
      <c r="AC3164" s="5" t="str">
        <f>_xlfn.IFS(tbl_HRMaster[[#This Row],[Age]]&lt;25,"Under 25",tbl_HRMaster[[#This Row],[Age]]&lt;35,"25-34",tbl_HRMaster[[#This Row],[Age]]&lt;45,"35-44",tbl_HRMaster[[#This Row],[Age]]&lt;55,"45-54",TRUE,"Above 54")</f>
        <v>25-34</v>
      </c>
      <c r="AD3164" s="5" t="str">
        <f>_xlfn.IFS(
tbl_HRMaster[[#This Row],[YearsAtCompany]]&lt;2,"&lt; 2 Years",
tbl_HRMaster[[#This Row],[YearsAtCompany]]&lt;5,"2-4 Years",
tbl_HRMaster[[#This Row],[YearsAtCompany]]&lt;10,"5-9 Years",
TRUE,"10+ Years"
)</f>
        <v>2-4 Years</v>
      </c>
      <c r="AE3164" s="5">
        <f>IF(tbl_HRMaster[[#This Row],[Attrition]]="Yes",1,0)</f>
        <v>0</v>
      </c>
    </row>
    <row r="3165" spans="1:31" x14ac:dyDescent="0.25">
      <c r="A3165">
        <v>28</v>
      </c>
      <c r="B3165" t="s">
        <v>21</v>
      </c>
      <c r="C3165" t="s">
        <v>22</v>
      </c>
      <c r="D3165" t="s">
        <v>37</v>
      </c>
      <c r="E3165">
        <v>1</v>
      </c>
      <c r="F3165">
        <v>1</v>
      </c>
      <c r="G3165" t="s">
        <v>37</v>
      </c>
      <c r="H3165">
        <v>2006</v>
      </c>
      <c r="I3165" t="s">
        <v>34</v>
      </c>
      <c r="J3165">
        <v>2</v>
      </c>
      <c r="K3165" t="s">
        <v>31</v>
      </c>
      <c r="L3165" t="s">
        <v>41</v>
      </c>
      <c r="M3165">
        <v>63470</v>
      </c>
      <c r="N3165">
        <v>1</v>
      </c>
      <c r="O3165">
        <v>15</v>
      </c>
      <c r="P3165">
        <v>1</v>
      </c>
      <c r="Q3165">
        <v>4</v>
      </c>
      <c r="R3165">
        <v>2</v>
      </c>
      <c r="S3165">
        <v>4</v>
      </c>
      <c r="T3165">
        <v>2</v>
      </c>
      <c r="U3165">
        <v>2</v>
      </c>
      <c r="V3165">
        <f>COUNTIF(tbl_HRMaster[EmployeeID],tbl_HRMaster[[#This Row],[EmployeeID]])</f>
        <v>1</v>
      </c>
      <c r="W3165">
        <f>IFERROR(INDEX(tbl_EmployeeSurvey[EnvironmentSatisfaction],MATCH(tbl_HRMaster[[#This Row],[EmployeeID]],tbl_EmployeeSurvey[EmployeeID],0)),"Not Found")</f>
        <v>1</v>
      </c>
      <c r="X3165">
        <f>IFERROR(INDEX(tbl_EmployeeSurvey[JobSatisfaction],MATCH(tbl_HRMaster[[#This Row],[EmployeeID]],tbl_EmployeeSurvey[EmployeeID],0)),"Not Found")</f>
        <v>3</v>
      </c>
      <c r="Y3165" s="5">
        <f>IFERROR(INDEX(tbl_EmployeeSurvey[WorkLifeBalance],MATCH(tbl_HRMaster[[#This Row],[EmployeeID]],tbl_EmployeeSurvey[EmployeeID],0)),"Not Found")</f>
        <v>2</v>
      </c>
      <c r="Z3165" s="5">
        <f>IFERROR(VLOOKUP(tbl_HRMaster[[#This Row],[EmployeeID]],tbl_ManagerSurvey[[EmployeeID]:[PerformanceRating]],2,FALSE),"Not Found")</f>
        <v>3</v>
      </c>
      <c r="AA3165" s="5">
        <f>IFERROR(VLOOKUP(tbl_HRMaster[[#This Row],[EmployeeID]],tbl_ManagerSurvey[[EmployeeID]:[PerformanceRating]],3,FALSE),"Not Found")</f>
        <v>3</v>
      </c>
      <c r="AB3165" s="5" t="str">
        <f>IF(tbl_HRMaster[[#This Row],[Attrition]]="Yes","Left","Active")</f>
        <v>Active</v>
      </c>
      <c r="AC3165" s="5" t="str">
        <f>_xlfn.IFS(tbl_HRMaster[[#This Row],[Age]]&lt;25,"Under 25",tbl_HRMaster[[#This Row],[Age]]&lt;35,"25-34",tbl_HRMaster[[#This Row],[Age]]&lt;45,"35-44",tbl_HRMaster[[#This Row],[Age]]&lt;55,"45-54",TRUE,"Above 54")</f>
        <v>25-34</v>
      </c>
      <c r="AD3165" s="5" t="str">
        <f>_xlfn.IFS(
tbl_HRMaster[[#This Row],[YearsAtCompany]]&lt;2,"&lt; 2 Years",
tbl_HRMaster[[#This Row],[YearsAtCompany]]&lt;5,"2-4 Years",
tbl_HRMaster[[#This Row],[YearsAtCompany]]&lt;10,"5-9 Years",
TRUE,"10+ Years"
)</f>
        <v>2-4 Years</v>
      </c>
      <c r="AE3165" s="5">
        <f>IF(tbl_HRMaster[[#This Row],[Attrition]]="Yes",1,0)</f>
        <v>0</v>
      </c>
    </row>
    <row r="3166" spans="1:31" x14ac:dyDescent="0.25">
      <c r="A3166">
        <v>28</v>
      </c>
      <c r="B3166" t="s">
        <v>21</v>
      </c>
      <c r="C3166" t="s">
        <v>22</v>
      </c>
      <c r="D3166" t="s">
        <v>37</v>
      </c>
      <c r="E3166">
        <v>1</v>
      </c>
      <c r="F3166">
        <v>1</v>
      </c>
      <c r="G3166" t="s">
        <v>37</v>
      </c>
      <c r="H3166">
        <v>3476</v>
      </c>
      <c r="I3166" t="s">
        <v>34</v>
      </c>
      <c r="J3166">
        <v>2</v>
      </c>
      <c r="K3166" t="s">
        <v>31</v>
      </c>
      <c r="L3166" t="s">
        <v>41</v>
      </c>
      <c r="M3166">
        <v>63470</v>
      </c>
      <c r="N3166">
        <v>1</v>
      </c>
      <c r="O3166">
        <v>15</v>
      </c>
      <c r="P3166">
        <v>1</v>
      </c>
      <c r="Q3166">
        <v>4</v>
      </c>
      <c r="R3166">
        <v>2</v>
      </c>
      <c r="S3166">
        <v>4</v>
      </c>
      <c r="T3166">
        <v>2</v>
      </c>
      <c r="U3166">
        <v>2</v>
      </c>
      <c r="V3166">
        <f>COUNTIF(tbl_HRMaster[EmployeeID],tbl_HRMaster[[#This Row],[EmployeeID]])</f>
        <v>1</v>
      </c>
      <c r="W3166">
        <f>IFERROR(INDEX(tbl_EmployeeSurvey[EnvironmentSatisfaction],MATCH(tbl_HRMaster[[#This Row],[EmployeeID]],tbl_EmployeeSurvey[EmployeeID],0)),"Not Found")</f>
        <v>1</v>
      </c>
      <c r="X3166">
        <f>IFERROR(INDEX(tbl_EmployeeSurvey[JobSatisfaction],MATCH(tbl_HRMaster[[#This Row],[EmployeeID]],tbl_EmployeeSurvey[EmployeeID],0)),"Not Found")</f>
        <v>3</v>
      </c>
      <c r="Y3166" s="5">
        <f>IFERROR(INDEX(tbl_EmployeeSurvey[WorkLifeBalance],MATCH(tbl_HRMaster[[#This Row],[EmployeeID]],tbl_EmployeeSurvey[EmployeeID],0)),"Not Found")</f>
        <v>2</v>
      </c>
      <c r="Z3166" s="5">
        <f>IFERROR(VLOOKUP(tbl_HRMaster[[#This Row],[EmployeeID]],tbl_ManagerSurvey[[EmployeeID]:[PerformanceRating]],2,FALSE),"Not Found")</f>
        <v>3</v>
      </c>
      <c r="AA3166" s="5">
        <f>IFERROR(VLOOKUP(tbl_HRMaster[[#This Row],[EmployeeID]],tbl_ManagerSurvey[[EmployeeID]:[PerformanceRating]],3,FALSE),"Not Found")</f>
        <v>3</v>
      </c>
      <c r="AB3166" s="5" t="str">
        <f>IF(tbl_HRMaster[[#This Row],[Attrition]]="Yes","Left","Active")</f>
        <v>Active</v>
      </c>
      <c r="AC3166" s="5" t="str">
        <f>_xlfn.IFS(tbl_HRMaster[[#This Row],[Age]]&lt;25,"Under 25",tbl_HRMaster[[#This Row],[Age]]&lt;35,"25-34",tbl_HRMaster[[#This Row],[Age]]&lt;45,"35-44",tbl_HRMaster[[#This Row],[Age]]&lt;55,"45-54",TRUE,"Above 54")</f>
        <v>25-34</v>
      </c>
      <c r="AD3166" s="5" t="str">
        <f>_xlfn.IFS(
tbl_HRMaster[[#This Row],[YearsAtCompany]]&lt;2,"&lt; 2 Years",
tbl_HRMaster[[#This Row],[YearsAtCompany]]&lt;5,"2-4 Years",
tbl_HRMaster[[#This Row],[YearsAtCompany]]&lt;10,"5-9 Years",
TRUE,"10+ Years"
)</f>
        <v>2-4 Years</v>
      </c>
      <c r="AE3166" s="5">
        <f>IF(tbl_HRMaster[[#This Row],[Attrition]]="Yes",1,0)</f>
        <v>0</v>
      </c>
    </row>
    <row r="3167" spans="1:31" x14ac:dyDescent="0.25">
      <c r="A3167">
        <v>22</v>
      </c>
      <c r="B3167" t="s">
        <v>21</v>
      </c>
      <c r="C3167" t="s">
        <v>22</v>
      </c>
      <c r="D3167" t="s">
        <v>30</v>
      </c>
      <c r="E3167">
        <v>1</v>
      </c>
      <c r="F3167">
        <v>3</v>
      </c>
      <c r="G3167" t="s">
        <v>24</v>
      </c>
      <c r="H3167">
        <v>1419</v>
      </c>
      <c r="I3167" t="s">
        <v>25</v>
      </c>
      <c r="J3167">
        <v>4</v>
      </c>
      <c r="K3167" t="s">
        <v>26</v>
      </c>
      <c r="L3167" t="s">
        <v>41</v>
      </c>
      <c r="M3167">
        <v>129360</v>
      </c>
      <c r="N3167">
        <v>1</v>
      </c>
      <c r="O3167">
        <v>11</v>
      </c>
      <c r="P3167">
        <v>2</v>
      </c>
      <c r="Q3167">
        <v>4</v>
      </c>
      <c r="R3167">
        <v>3</v>
      </c>
      <c r="S3167">
        <v>4</v>
      </c>
      <c r="T3167">
        <v>2</v>
      </c>
      <c r="U3167">
        <v>2</v>
      </c>
      <c r="V3167">
        <f>COUNTIF(tbl_HRMaster[EmployeeID],tbl_HRMaster[[#This Row],[EmployeeID]])</f>
        <v>1</v>
      </c>
      <c r="W3167">
        <f>IFERROR(INDEX(tbl_EmployeeSurvey[EnvironmentSatisfaction],MATCH(tbl_HRMaster[[#This Row],[EmployeeID]],tbl_EmployeeSurvey[EmployeeID],0)),"Not Found")</f>
        <v>4</v>
      </c>
      <c r="X3167">
        <f>IFERROR(INDEX(tbl_EmployeeSurvey[JobSatisfaction],MATCH(tbl_HRMaster[[#This Row],[EmployeeID]],tbl_EmployeeSurvey[EmployeeID],0)),"Not Found")</f>
        <v>2</v>
      </c>
      <c r="Y3167" s="5">
        <f>IFERROR(INDEX(tbl_EmployeeSurvey[WorkLifeBalance],MATCH(tbl_HRMaster[[#This Row],[EmployeeID]],tbl_EmployeeSurvey[EmployeeID],0)),"Not Found")</f>
        <v>2</v>
      </c>
      <c r="Z3167" s="5">
        <f>IFERROR(VLOOKUP(tbl_HRMaster[[#This Row],[EmployeeID]],tbl_ManagerSurvey[[EmployeeID]:[PerformanceRating]],2,FALSE),"Not Found")</f>
        <v>3</v>
      </c>
      <c r="AA3167" s="5">
        <f>IFERROR(VLOOKUP(tbl_HRMaster[[#This Row],[EmployeeID]],tbl_ManagerSurvey[[EmployeeID]:[PerformanceRating]],3,FALSE),"Not Found")</f>
        <v>3</v>
      </c>
      <c r="AB3167" s="5" t="str">
        <f>IF(tbl_HRMaster[[#This Row],[Attrition]]="Yes","Left","Active")</f>
        <v>Active</v>
      </c>
      <c r="AC3167" s="5" t="str">
        <f>_xlfn.IFS(tbl_HRMaster[[#This Row],[Age]]&lt;25,"Under 25",tbl_HRMaster[[#This Row],[Age]]&lt;35,"25-34",tbl_HRMaster[[#This Row],[Age]]&lt;45,"35-44",tbl_HRMaster[[#This Row],[Age]]&lt;55,"45-54",TRUE,"Above 54")</f>
        <v>Under 25</v>
      </c>
      <c r="AD3167" s="5" t="str">
        <f>_xlfn.IFS(
tbl_HRMaster[[#This Row],[YearsAtCompany]]&lt;2,"&lt; 2 Years",
tbl_HRMaster[[#This Row],[YearsAtCompany]]&lt;5,"2-4 Years",
tbl_HRMaster[[#This Row],[YearsAtCompany]]&lt;10,"5-9 Years",
TRUE,"10+ Years"
)</f>
        <v>2-4 Years</v>
      </c>
      <c r="AE3167" s="5">
        <f>IF(tbl_HRMaster[[#This Row],[Attrition]]="Yes",1,0)</f>
        <v>0</v>
      </c>
    </row>
    <row r="3168" spans="1:31" x14ac:dyDescent="0.25">
      <c r="A3168">
        <v>22</v>
      </c>
      <c r="B3168" t="s">
        <v>21</v>
      </c>
      <c r="C3168" t="s">
        <v>22</v>
      </c>
      <c r="D3168" t="s">
        <v>30</v>
      </c>
      <c r="E3168">
        <v>1</v>
      </c>
      <c r="F3168">
        <v>3</v>
      </c>
      <c r="G3168" t="s">
        <v>24</v>
      </c>
      <c r="H3168">
        <v>2889</v>
      </c>
      <c r="I3168" t="s">
        <v>25</v>
      </c>
      <c r="J3168">
        <v>4</v>
      </c>
      <c r="K3168" t="s">
        <v>26</v>
      </c>
      <c r="L3168" t="s">
        <v>41</v>
      </c>
      <c r="M3168">
        <v>129360</v>
      </c>
      <c r="N3168">
        <v>1</v>
      </c>
      <c r="O3168">
        <v>11</v>
      </c>
      <c r="P3168">
        <v>2</v>
      </c>
      <c r="Q3168">
        <v>4</v>
      </c>
      <c r="R3168">
        <v>3</v>
      </c>
      <c r="S3168">
        <v>4</v>
      </c>
      <c r="T3168">
        <v>2</v>
      </c>
      <c r="U3168">
        <v>2</v>
      </c>
      <c r="V3168">
        <f>COUNTIF(tbl_HRMaster[EmployeeID],tbl_HRMaster[[#This Row],[EmployeeID]])</f>
        <v>1</v>
      </c>
      <c r="W3168">
        <f>IFERROR(INDEX(tbl_EmployeeSurvey[EnvironmentSatisfaction],MATCH(tbl_HRMaster[[#This Row],[EmployeeID]],tbl_EmployeeSurvey[EmployeeID],0)),"Not Found")</f>
        <v>4</v>
      </c>
      <c r="X3168">
        <f>IFERROR(INDEX(tbl_EmployeeSurvey[JobSatisfaction],MATCH(tbl_HRMaster[[#This Row],[EmployeeID]],tbl_EmployeeSurvey[EmployeeID],0)),"Not Found")</f>
        <v>2</v>
      </c>
      <c r="Y3168" s="5">
        <f>IFERROR(INDEX(tbl_EmployeeSurvey[WorkLifeBalance],MATCH(tbl_HRMaster[[#This Row],[EmployeeID]],tbl_EmployeeSurvey[EmployeeID],0)),"Not Found")</f>
        <v>2</v>
      </c>
      <c r="Z3168" s="5">
        <f>IFERROR(VLOOKUP(tbl_HRMaster[[#This Row],[EmployeeID]],tbl_ManagerSurvey[[EmployeeID]:[PerformanceRating]],2,FALSE),"Not Found")</f>
        <v>3</v>
      </c>
      <c r="AA3168" s="5">
        <f>IFERROR(VLOOKUP(tbl_HRMaster[[#This Row],[EmployeeID]],tbl_ManagerSurvey[[EmployeeID]:[PerformanceRating]],3,FALSE),"Not Found")</f>
        <v>3</v>
      </c>
      <c r="AB3168" s="5" t="str">
        <f>IF(tbl_HRMaster[[#This Row],[Attrition]]="Yes","Left","Active")</f>
        <v>Active</v>
      </c>
      <c r="AC3168" s="5" t="str">
        <f>_xlfn.IFS(tbl_HRMaster[[#This Row],[Age]]&lt;25,"Under 25",tbl_HRMaster[[#This Row],[Age]]&lt;35,"25-34",tbl_HRMaster[[#This Row],[Age]]&lt;45,"35-44",tbl_HRMaster[[#This Row],[Age]]&lt;55,"45-54",TRUE,"Above 54")</f>
        <v>Under 25</v>
      </c>
      <c r="AD3168" s="5" t="str">
        <f>_xlfn.IFS(
tbl_HRMaster[[#This Row],[YearsAtCompany]]&lt;2,"&lt; 2 Years",
tbl_HRMaster[[#This Row],[YearsAtCompany]]&lt;5,"2-4 Years",
tbl_HRMaster[[#This Row],[YearsAtCompany]]&lt;10,"5-9 Years",
TRUE,"10+ Years"
)</f>
        <v>2-4 Years</v>
      </c>
      <c r="AE3168" s="5">
        <f>IF(tbl_HRMaster[[#This Row],[Attrition]]="Yes",1,0)</f>
        <v>0</v>
      </c>
    </row>
    <row r="3169" spans="1:31" x14ac:dyDescent="0.25">
      <c r="A3169">
        <v>22</v>
      </c>
      <c r="B3169" t="s">
        <v>21</v>
      </c>
      <c r="C3169" t="s">
        <v>22</v>
      </c>
      <c r="D3169" t="s">
        <v>30</v>
      </c>
      <c r="E3169">
        <v>1</v>
      </c>
      <c r="F3169">
        <v>3</v>
      </c>
      <c r="G3169" t="s">
        <v>24</v>
      </c>
      <c r="H3169">
        <v>4359</v>
      </c>
      <c r="I3169" t="s">
        <v>25</v>
      </c>
      <c r="J3169">
        <v>4</v>
      </c>
      <c r="K3169" t="s">
        <v>26</v>
      </c>
      <c r="L3169" t="s">
        <v>41</v>
      </c>
      <c r="M3169">
        <v>129360</v>
      </c>
      <c r="N3169">
        <v>1</v>
      </c>
      <c r="O3169">
        <v>11</v>
      </c>
      <c r="P3169">
        <v>2</v>
      </c>
      <c r="Q3169">
        <v>4</v>
      </c>
      <c r="R3169">
        <v>3</v>
      </c>
      <c r="S3169">
        <v>4</v>
      </c>
      <c r="T3169">
        <v>2</v>
      </c>
      <c r="U3169">
        <v>2</v>
      </c>
      <c r="V3169">
        <f>COUNTIF(tbl_HRMaster[EmployeeID],tbl_HRMaster[[#This Row],[EmployeeID]])</f>
        <v>1</v>
      </c>
      <c r="W3169">
        <f>IFERROR(INDEX(tbl_EmployeeSurvey[EnvironmentSatisfaction],MATCH(tbl_HRMaster[[#This Row],[EmployeeID]],tbl_EmployeeSurvey[EmployeeID],0)),"Not Found")</f>
        <v>4</v>
      </c>
      <c r="X3169">
        <f>IFERROR(INDEX(tbl_EmployeeSurvey[JobSatisfaction],MATCH(tbl_HRMaster[[#This Row],[EmployeeID]],tbl_EmployeeSurvey[EmployeeID],0)),"Not Found")</f>
        <v>2</v>
      </c>
      <c r="Y3169" s="5">
        <f>IFERROR(INDEX(tbl_EmployeeSurvey[WorkLifeBalance],MATCH(tbl_HRMaster[[#This Row],[EmployeeID]],tbl_EmployeeSurvey[EmployeeID],0)),"Not Found")</f>
        <v>2</v>
      </c>
      <c r="Z3169" s="5">
        <f>IFERROR(VLOOKUP(tbl_HRMaster[[#This Row],[EmployeeID]],tbl_ManagerSurvey[[EmployeeID]:[PerformanceRating]],2,FALSE),"Not Found")</f>
        <v>3</v>
      </c>
      <c r="AA3169" s="5">
        <f>IFERROR(VLOOKUP(tbl_HRMaster[[#This Row],[EmployeeID]],tbl_ManagerSurvey[[EmployeeID]:[PerformanceRating]],3,FALSE),"Not Found")</f>
        <v>3</v>
      </c>
      <c r="AB3169" s="5" t="str">
        <f>IF(tbl_HRMaster[[#This Row],[Attrition]]="Yes","Left","Active")</f>
        <v>Active</v>
      </c>
      <c r="AC3169" s="5" t="str">
        <f>_xlfn.IFS(tbl_HRMaster[[#This Row],[Age]]&lt;25,"Under 25",tbl_HRMaster[[#This Row],[Age]]&lt;35,"25-34",tbl_HRMaster[[#This Row],[Age]]&lt;45,"35-44",tbl_HRMaster[[#This Row],[Age]]&lt;55,"45-54",TRUE,"Above 54")</f>
        <v>Under 25</v>
      </c>
      <c r="AD3169" s="5" t="str">
        <f>_xlfn.IFS(
tbl_HRMaster[[#This Row],[YearsAtCompany]]&lt;2,"&lt; 2 Years",
tbl_HRMaster[[#This Row],[YearsAtCompany]]&lt;5,"2-4 Years",
tbl_HRMaster[[#This Row],[YearsAtCompany]]&lt;10,"5-9 Years",
TRUE,"10+ Years"
)</f>
        <v>2-4 Years</v>
      </c>
      <c r="AE3169" s="5">
        <f>IF(tbl_HRMaster[[#This Row],[Attrition]]="Yes",1,0)</f>
        <v>0</v>
      </c>
    </row>
    <row r="3170" spans="1:31" x14ac:dyDescent="0.25">
      <c r="A3170">
        <v>40</v>
      </c>
      <c r="B3170" t="s">
        <v>21</v>
      </c>
      <c r="C3170" t="s">
        <v>22</v>
      </c>
      <c r="D3170" t="s">
        <v>23</v>
      </c>
      <c r="E3170">
        <v>9</v>
      </c>
      <c r="F3170">
        <v>3</v>
      </c>
      <c r="G3170" t="s">
        <v>45</v>
      </c>
      <c r="H3170">
        <v>296</v>
      </c>
      <c r="I3170" t="s">
        <v>34</v>
      </c>
      <c r="J3170">
        <v>2</v>
      </c>
      <c r="K3170" t="s">
        <v>31</v>
      </c>
      <c r="L3170" t="s">
        <v>32</v>
      </c>
      <c r="M3170">
        <v>20730</v>
      </c>
      <c r="N3170">
        <v>0</v>
      </c>
      <c r="O3170">
        <v>14</v>
      </c>
      <c r="P3170">
        <v>0</v>
      </c>
      <c r="Q3170">
        <v>5</v>
      </c>
      <c r="R3170">
        <v>3</v>
      </c>
      <c r="S3170">
        <v>4</v>
      </c>
      <c r="T3170">
        <v>2</v>
      </c>
      <c r="U3170">
        <v>3</v>
      </c>
      <c r="V3170">
        <f>COUNTIF(tbl_HRMaster[EmployeeID],tbl_HRMaster[[#This Row],[EmployeeID]])</f>
        <v>1</v>
      </c>
      <c r="W3170">
        <f>IFERROR(INDEX(tbl_EmployeeSurvey[EnvironmentSatisfaction],MATCH(tbl_HRMaster[[#This Row],[EmployeeID]],tbl_EmployeeSurvey[EmployeeID],0)),"Not Found")</f>
        <v>4</v>
      </c>
      <c r="X3170">
        <f>IFERROR(INDEX(tbl_EmployeeSurvey[JobSatisfaction],MATCH(tbl_HRMaster[[#This Row],[EmployeeID]],tbl_EmployeeSurvey[EmployeeID],0)),"Not Found")</f>
        <v>4</v>
      </c>
      <c r="Y3170" s="5">
        <f>IFERROR(INDEX(tbl_EmployeeSurvey[WorkLifeBalance],MATCH(tbl_HRMaster[[#This Row],[EmployeeID]],tbl_EmployeeSurvey[EmployeeID],0)),"Not Found")</f>
        <v>2</v>
      </c>
      <c r="Z3170" s="5">
        <f>IFERROR(VLOOKUP(tbl_HRMaster[[#This Row],[EmployeeID]],tbl_ManagerSurvey[[EmployeeID]:[PerformanceRating]],2,FALSE),"Not Found")</f>
        <v>3</v>
      </c>
      <c r="AA3170" s="5">
        <f>IFERROR(VLOOKUP(tbl_HRMaster[[#This Row],[EmployeeID]],tbl_ManagerSurvey[[EmployeeID]:[PerformanceRating]],3,FALSE),"Not Found")</f>
        <v>3</v>
      </c>
      <c r="AB3170" s="5" t="str">
        <f>IF(tbl_HRMaster[[#This Row],[Attrition]]="Yes","Left","Active")</f>
        <v>Active</v>
      </c>
      <c r="AC3170" s="5" t="str">
        <f>_xlfn.IFS(tbl_HRMaster[[#This Row],[Age]]&lt;25,"Under 25",tbl_HRMaster[[#This Row],[Age]]&lt;35,"25-34",tbl_HRMaster[[#This Row],[Age]]&lt;45,"35-44",tbl_HRMaster[[#This Row],[Age]]&lt;55,"45-54",TRUE,"Above 54")</f>
        <v>35-44</v>
      </c>
      <c r="AD3170" s="5" t="str">
        <f>_xlfn.IFS(
tbl_HRMaster[[#This Row],[YearsAtCompany]]&lt;2,"&lt; 2 Years",
tbl_HRMaster[[#This Row],[YearsAtCompany]]&lt;5,"2-4 Years",
tbl_HRMaster[[#This Row],[YearsAtCompany]]&lt;10,"5-9 Years",
TRUE,"10+ Years"
)</f>
        <v>2-4 Years</v>
      </c>
      <c r="AE3170" s="5">
        <f>IF(tbl_HRMaster[[#This Row],[Attrition]]="Yes",1,0)</f>
        <v>0</v>
      </c>
    </row>
    <row r="3171" spans="1:31" x14ac:dyDescent="0.25">
      <c r="A3171">
        <v>40</v>
      </c>
      <c r="B3171" t="s">
        <v>21</v>
      </c>
      <c r="C3171" t="s">
        <v>22</v>
      </c>
      <c r="D3171" t="s">
        <v>23</v>
      </c>
      <c r="E3171">
        <v>9</v>
      </c>
      <c r="F3171">
        <v>3</v>
      </c>
      <c r="G3171" t="s">
        <v>45</v>
      </c>
      <c r="H3171">
        <v>1766</v>
      </c>
      <c r="I3171" t="s">
        <v>34</v>
      </c>
      <c r="J3171">
        <v>2</v>
      </c>
      <c r="K3171" t="s">
        <v>31</v>
      </c>
      <c r="L3171" t="s">
        <v>32</v>
      </c>
      <c r="M3171">
        <v>20730</v>
      </c>
      <c r="N3171">
        <v>0</v>
      </c>
      <c r="O3171">
        <v>14</v>
      </c>
      <c r="P3171">
        <v>0</v>
      </c>
      <c r="Q3171">
        <v>5</v>
      </c>
      <c r="R3171">
        <v>3</v>
      </c>
      <c r="S3171">
        <v>4</v>
      </c>
      <c r="T3171">
        <v>2</v>
      </c>
      <c r="U3171">
        <v>3</v>
      </c>
      <c r="V3171">
        <f>COUNTIF(tbl_HRMaster[EmployeeID],tbl_HRMaster[[#This Row],[EmployeeID]])</f>
        <v>1</v>
      </c>
      <c r="W3171">
        <f>IFERROR(INDEX(tbl_EmployeeSurvey[EnvironmentSatisfaction],MATCH(tbl_HRMaster[[#This Row],[EmployeeID]],tbl_EmployeeSurvey[EmployeeID],0)),"Not Found")</f>
        <v>4</v>
      </c>
      <c r="X3171">
        <f>IFERROR(INDEX(tbl_EmployeeSurvey[JobSatisfaction],MATCH(tbl_HRMaster[[#This Row],[EmployeeID]],tbl_EmployeeSurvey[EmployeeID],0)),"Not Found")</f>
        <v>4</v>
      </c>
      <c r="Y3171" s="5">
        <f>IFERROR(INDEX(tbl_EmployeeSurvey[WorkLifeBalance],MATCH(tbl_HRMaster[[#This Row],[EmployeeID]],tbl_EmployeeSurvey[EmployeeID],0)),"Not Found")</f>
        <v>2</v>
      </c>
      <c r="Z3171" s="5">
        <f>IFERROR(VLOOKUP(tbl_HRMaster[[#This Row],[EmployeeID]],tbl_ManagerSurvey[[EmployeeID]:[PerformanceRating]],2,FALSE),"Not Found")</f>
        <v>3</v>
      </c>
      <c r="AA3171" s="5">
        <f>IFERROR(VLOOKUP(tbl_HRMaster[[#This Row],[EmployeeID]],tbl_ManagerSurvey[[EmployeeID]:[PerformanceRating]],3,FALSE),"Not Found")</f>
        <v>3</v>
      </c>
      <c r="AB3171" s="5" t="str">
        <f>IF(tbl_HRMaster[[#This Row],[Attrition]]="Yes","Left","Active")</f>
        <v>Active</v>
      </c>
      <c r="AC3171" s="5" t="str">
        <f>_xlfn.IFS(tbl_HRMaster[[#This Row],[Age]]&lt;25,"Under 25",tbl_HRMaster[[#This Row],[Age]]&lt;35,"25-34",tbl_HRMaster[[#This Row],[Age]]&lt;45,"35-44",tbl_HRMaster[[#This Row],[Age]]&lt;55,"45-54",TRUE,"Above 54")</f>
        <v>35-44</v>
      </c>
      <c r="AD3171" s="5" t="str">
        <f>_xlfn.IFS(
tbl_HRMaster[[#This Row],[YearsAtCompany]]&lt;2,"&lt; 2 Years",
tbl_HRMaster[[#This Row],[YearsAtCompany]]&lt;5,"2-4 Years",
tbl_HRMaster[[#This Row],[YearsAtCompany]]&lt;10,"5-9 Years",
TRUE,"10+ Years"
)</f>
        <v>2-4 Years</v>
      </c>
      <c r="AE3171" s="5">
        <f>IF(tbl_HRMaster[[#This Row],[Attrition]]="Yes",1,0)</f>
        <v>0</v>
      </c>
    </row>
    <row r="3172" spans="1:31" x14ac:dyDescent="0.25">
      <c r="A3172">
        <v>40</v>
      </c>
      <c r="B3172" t="s">
        <v>21</v>
      </c>
      <c r="C3172" t="s">
        <v>22</v>
      </c>
      <c r="D3172" t="s">
        <v>23</v>
      </c>
      <c r="E3172">
        <v>9</v>
      </c>
      <c r="F3172">
        <v>3</v>
      </c>
      <c r="G3172" t="s">
        <v>45</v>
      </c>
      <c r="H3172">
        <v>3236</v>
      </c>
      <c r="I3172" t="s">
        <v>34</v>
      </c>
      <c r="J3172">
        <v>2</v>
      </c>
      <c r="K3172" t="s">
        <v>31</v>
      </c>
      <c r="L3172" t="s">
        <v>32</v>
      </c>
      <c r="M3172">
        <v>20730</v>
      </c>
      <c r="N3172">
        <v>0</v>
      </c>
      <c r="O3172">
        <v>14</v>
      </c>
      <c r="P3172">
        <v>0</v>
      </c>
      <c r="Q3172">
        <v>5</v>
      </c>
      <c r="R3172">
        <v>3</v>
      </c>
      <c r="S3172">
        <v>4</v>
      </c>
      <c r="T3172">
        <v>2</v>
      </c>
      <c r="U3172">
        <v>3</v>
      </c>
      <c r="V3172">
        <f>COUNTIF(tbl_HRMaster[EmployeeID],tbl_HRMaster[[#This Row],[EmployeeID]])</f>
        <v>1</v>
      </c>
      <c r="W3172">
        <f>IFERROR(INDEX(tbl_EmployeeSurvey[EnvironmentSatisfaction],MATCH(tbl_HRMaster[[#This Row],[EmployeeID]],tbl_EmployeeSurvey[EmployeeID],0)),"Not Found")</f>
        <v>4</v>
      </c>
      <c r="X3172">
        <f>IFERROR(INDEX(tbl_EmployeeSurvey[JobSatisfaction],MATCH(tbl_HRMaster[[#This Row],[EmployeeID]],tbl_EmployeeSurvey[EmployeeID],0)),"Not Found")</f>
        <v>4</v>
      </c>
      <c r="Y3172" s="5">
        <f>IFERROR(INDEX(tbl_EmployeeSurvey[WorkLifeBalance],MATCH(tbl_HRMaster[[#This Row],[EmployeeID]],tbl_EmployeeSurvey[EmployeeID],0)),"Not Found")</f>
        <v>2</v>
      </c>
      <c r="Z3172" s="5">
        <f>IFERROR(VLOOKUP(tbl_HRMaster[[#This Row],[EmployeeID]],tbl_ManagerSurvey[[EmployeeID]:[PerformanceRating]],2,FALSE),"Not Found")</f>
        <v>3</v>
      </c>
      <c r="AA3172" s="5">
        <f>IFERROR(VLOOKUP(tbl_HRMaster[[#This Row],[EmployeeID]],tbl_ManagerSurvey[[EmployeeID]:[PerformanceRating]],3,FALSE),"Not Found")</f>
        <v>3</v>
      </c>
      <c r="AB3172" s="5" t="str">
        <f>IF(tbl_HRMaster[[#This Row],[Attrition]]="Yes","Left","Active")</f>
        <v>Active</v>
      </c>
      <c r="AC3172" s="5" t="str">
        <f>_xlfn.IFS(tbl_HRMaster[[#This Row],[Age]]&lt;25,"Under 25",tbl_HRMaster[[#This Row],[Age]]&lt;35,"25-34",tbl_HRMaster[[#This Row],[Age]]&lt;45,"35-44",tbl_HRMaster[[#This Row],[Age]]&lt;55,"45-54",TRUE,"Above 54")</f>
        <v>35-44</v>
      </c>
      <c r="AD3172" s="5" t="str">
        <f>_xlfn.IFS(
tbl_HRMaster[[#This Row],[YearsAtCompany]]&lt;2,"&lt; 2 Years",
tbl_HRMaster[[#This Row],[YearsAtCompany]]&lt;5,"2-4 Years",
tbl_HRMaster[[#This Row],[YearsAtCompany]]&lt;10,"5-9 Years",
TRUE,"10+ Years"
)</f>
        <v>2-4 Years</v>
      </c>
      <c r="AE3172" s="5">
        <f>IF(tbl_HRMaster[[#This Row],[Attrition]]="Yes",1,0)</f>
        <v>0</v>
      </c>
    </row>
    <row r="3173" spans="1:31" x14ac:dyDescent="0.25">
      <c r="A3173">
        <v>39</v>
      </c>
      <c r="B3173" t="s">
        <v>21</v>
      </c>
      <c r="C3173" t="s">
        <v>22</v>
      </c>
      <c r="D3173" t="s">
        <v>23</v>
      </c>
      <c r="E3173">
        <v>3</v>
      </c>
      <c r="F3173">
        <v>4</v>
      </c>
      <c r="G3173" t="s">
        <v>45</v>
      </c>
      <c r="H3173">
        <v>1027</v>
      </c>
      <c r="I3173" t="s">
        <v>25</v>
      </c>
      <c r="J3173">
        <v>2</v>
      </c>
      <c r="K3173" t="s">
        <v>40</v>
      </c>
      <c r="L3173" t="s">
        <v>32</v>
      </c>
      <c r="M3173">
        <v>26100</v>
      </c>
      <c r="N3173">
        <v>7</v>
      </c>
      <c r="O3173">
        <v>12</v>
      </c>
      <c r="P3173">
        <v>0</v>
      </c>
      <c r="Q3173">
        <v>9</v>
      </c>
      <c r="R3173">
        <v>2</v>
      </c>
      <c r="S3173">
        <v>4</v>
      </c>
      <c r="T3173">
        <v>2</v>
      </c>
      <c r="U3173">
        <v>2</v>
      </c>
      <c r="V3173">
        <f>COUNTIF(tbl_HRMaster[EmployeeID],tbl_HRMaster[[#This Row],[EmployeeID]])</f>
        <v>1</v>
      </c>
      <c r="W3173">
        <f>IFERROR(INDEX(tbl_EmployeeSurvey[EnvironmentSatisfaction],MATCH(tbl_HRMaster[[#This Row],[EmployeeID]],tbl_EmployeeSurvey[EmployeeID],0)),"Not Found")</f>
        <v>3</v>
      </c>
      <c r="X3173">
        <f>IFERROR(INDEX(tbl_EmployeeSurvey[JobSatisfaction],MATCH(tbl_HRMaster[[#This Row],[EmployeeID]],tbl_EmployeeSurvey[EmployeeID],0)),"Not Found")</f>
        <v>3</v>
      </c>
      <c r="Y3173" s="5">
        <f>IFERROR(INDEX(tbl_EmployeeSurvey[WorkLifeBalance],MATCH(tbl_HRMaster[[#This Row],[EmployeeID]],tbl_EmployeeSurvey[EmployeeID],0)),"Not Found")</f>
        <v>3</v>
      </c>
      <c r="Z3173" s="5">
        <f>IFERROR(VLOOKUP(tbl_HRMaster[[#This Row],[EmployeeID]],tbl_ManagerSurvey[[EmployeeID]:[PerformanceRating]],2,FALSE),"Not Found")</f>
        <v>2</v>
      </c>
      <c r="AA3173" s="5">
        <f>IFERROR(VLOOKUP(tbl_HRMaster[[#This Row],[EmployeeID]],tbl_ManagerSurvey[[EmployeeID]:[PerformanceRating]],3,FALSE),"Not Found")</f>
        <v>3</v>
      </c>
      <c r="AB3173" s="5" t="str">
        <f>IF(tbl_HRMaster[[#This Row],[Attrition]]="Yes","Left","Active")</f>
        <v>Active</v>
      </c>
      <c r="AC3173" s="5" t="str">
        <f>_xlfn.IFS(tbl_HRMaster[[#This Row],[Age]]&lt;25,"Under 25",tbl_HRMaster[[#This Row],[Age]]&lt;35,"25-34",tbl_HRMaster[[#This Row],[Age]]&lt;45,"35-44",tbl_HRMaster[[#This Row],[Age]]&lt;55,"45-54",TRUE,"Above 54")</f>
        <v>35-44</v>
      </c>
      <c r="AD3173" s="5" t="str">
        <f>_xlfn.IFS(
tbl_HRMaster[[#This Row],[YearsAtCompany]]&lt;2,"&lt; 2 Years",
tbl_HRMaster[[#This Row],[YearsAtCompany]]&lt;5,"2-4 Years",
tbl_HRMaster[[#This Row],[YearsAtCompany]]&lt;10,"5-9 Years",
TRUE,"10+ Years"
)</f>
        <v>2-4 Years</v>
      </c>
      <c r="AE3173" s="5">
        <f>IF(tbl_HRMaster[[#This Row],[Attrition]]="Yes",1,0)</f>
        <v>0</v>
      </c>
    </row>
    <row r="3174" spans="1:31" x14ac:dyDescent="0.25">
      <c r="A3174">
        <v>39</v>
      </c>
      <c r="B3174" t="s">
        <v>21</v>
      </c>
      <c r="C3174" t="s">
        <v>22</v>
      </c>
      <c r="D3174" t="s">
        <v>23</v>
      </c>
      <c r="E3174">
        <v>3</v>
      </c>
      <c r="F3174">
        <v>4</v>
      </c>
      <c r="G3174" t="s">
        <v>45</v>
      </c>
      <c r="H3174">
        <v>2497</v>
      </c>
      <c r="I3174" t="s">
        <v>25</v>
      </c>
      <c r="J3174">
        <v>2</v>
      </c>
      <c r="K3174" t="s">
        <v>40</v>
      </c>
      <c r="L3174" t="s">
        <v>32</v>
      </c>
      <c r="M3174">
        <v>26100</v>
      </c>
      <c r="N3174">
        <v>7</v>
      </c>
      <c r="O3174">
        <v>12</v>
      </c>
      <c r="P3174">
        <v>0</v>
      </c>
      <c r="Q3174">
        <v>9</v>
      </c>
      <c r="R3174">
        <v>2</v>
      </c>
      <c r="S3174">
        <v>4</v>
      </c>
      <c r="T3174">
        <v>2</v>
      </c>
      <c r="U3174">
        <v>2</v>
      </c>
      <c r="V3174">
        <f>COUNTIF(tbl_HRMaster[EmployeeID],tbl_HRMaster[[#This Row],[EmployeeID]])</f>
        <v>1</v>
      </c>
      <c r="W3174">
        <f>IFERROR(INDEX(tbl_EmployeeSurvey[EnvironmentSatisfaction],MATCH(tbl_HRMaster[[#This Row],[EmployeeID]],tbl_EmployeeSurvey[EmployeeID],0)),"Not Found")</f>
        <v>3</v>
      </c>
      <c r="X3174">
        <f>IFERROR(INDEX(tbl_EmployeeSurvey[JobSatisfaction],MATCH(tbl_HRMaster[[#This Row],[EmployeeID]],tbl_EmployeeSurvey[EmployeeID],0)),"Not Found")</f>
        <v>3</v>
      </c>
      <c r="Y3174" s="5">
        <f>IFERROR(INDEX(tbl_EmployeeSurvey[WorkLifeBalance],MATCH(tbl_HRMaster[[#This Row],[EmployeeID]],tbl_EmployeeSurvey[EmployeeID],0)),"Not Found")</f>
        <v>3</v>
      </c>
      <c r="Z3174" s="5">
        <f>IFERROR(VLOOKUP(tbl_HRMaster[[#This Row],[EmployeeID]],tbl_ManagerSurvey[[EmployeeID]:[PerformanceRating]],2,FALSE),"Not Found")</f>
        <v>2</v>
      </c>
      <c r="AA3174" s="5">
        <f>IFERROR(VLOOKUP(tbl_HRMaster[[#This Row],[EmployeeID]],tbl_ManagerSurvey[[EmployeeID]:[PerformanceRating]],3,FALSE),"Not Found")</f>
        <v>3</v>
      </c>
      <c r="AB3174" s="5" t="str">
        <f>IF(tbl_HRMaster[[#This Row],[Attrition]]="Yes","Left","Active")</f>
        <v>Active</v>
      </c>
      <c r="AC3174" s="5" t="str">
        <f>_xlfn.IFS(tbl_HRMaster[[#This Row],[Age]]&lt;25,"Under 25",tbl_HRMaster[[#This Row],[Age]]&lt;35,"25-34",tbl_HRMaster[[#This Row],[Age]]&lt;45,"35-44",tbl_HRMaster[[#This Row],[Age]]&lt;55,"45-54",TRUE,"Above 54")</f>
        <v>35-44</v>
      </c>
      <c r="AD3174" s="5" t="str">
        <f>_xlfn.IFS(
tbl_HRMaster[[#This Row],[YearsAtCompany]]&lt;2,"&lt; 2 Years",
tbl_HRMaster[[#This Row],[YearsAtCompany]]&lt;5,"2-4 Years",
tbl_HRMaster[[#This Row],[YearsAtCompany]]&lt;10,"5-9 Years",
TRUE,"10+ Years"
)</f>
        <v>2-4 Years</v>
      </c>
      <c r="AE3174" s="5">
        <f>IF(tbl_HRMaster[[#This Row],[Attrition]]="Yes",1,0)</f>
        <v>0</v>
      </c>
    </row>
    <row r="3175" spans="1:31" x14ac:dyDescent="0.25">
      <c r="A3175">
        <v>39</v>
      </c>
      <c r="B3175" t="s">
        <v>21</v>
      </c>
      <c r="C3175" t="s">
        <v>22</v>
      </c>
      <c r="D3175" t="s">
        <v>23</v>
      </c>
      <c r="E3175">
        <v>3</v>
      </c>
      <c r="F3175">
        <v>4</v>
      </c>
      <c r="G3175" t="s">
        <v>45</v>
      </c>
      <c r="H3175">
        <v>3967</v>
      </c>
      <c r="I3175" t="s">
        <v>25</v>
      </c>
      <c r="J3175">
        <v>2</v>
      </c>
      <c r="K3175" t="s">
        <v>40</v>
      </c>
      <c r="L3175" t="s">
        <v>32</v>
      </c>
      <c r="M3175">
        <v>26100</v>
      </c>
      <c r="N3175">
        <v>7</v>
      </c>
      <c r="O3175">
        <v>12</v>
      </c>
      <c r="P3175">
        <v>0</v>
      </c>
      <c r="Q3175">
        <v>9</v>
      </c>
      <c r="R3175">
        <v>2</v>
      </c>
      <c r="S3175">
        <v>4</v>
      </c>
      <c r="T3175">
        <v>2</v>
      </c>
      <c r="U3175">
        <v>2</v>
      </c>
      <c r="V3175">
        <f>COUNTIF(tbl_HRMaster[EmployeeID],tbl_HRMaster[[#This Row],[EmployeeID]])</f>
        <v>1</v>
      </c>
      <c r="W3175">
        <f>IFERROR(INDEX(tbl_EmployeeSurvey[EnvironmentSatisfaction],MATCH(tbl_HRMaster[[#This Row],[EmployeeID]],tbl_EmployeeSurvey[EmployeeID],0)),"Not Found")</f>
        <v>3</v>
      </c>
      <c r="X3175">
        <f>IFERROR(INDEX(tbl_EmployeeSurvey[JobSatisfaction],MATCH(tbl_HRMaster[[#This Row],[EmployeeID]],tbl_EmployeeSurvey[EmployeeID],0)),"Not Found")</f>
        <v>3</v>
      </c>
      <c r="Y3175" s="5">
        <f>IFERROR(INDEX(tbl_EmployeeSurvey[WorkLifeBalance],MATCH(tbl_HRMaster[[#This Row],[EmployeeID]],tbl_EmployeeSurvey[EmployeeID],0)),"Not Found")</f>
        <v>3</v>
      </c>
      <c r="Z3175" s="5">
        <f>IFERROR(VLOOKUP(tbl_HRMaster[[#This Row],[EmployeeID]],tbl_ManagerSurvey[[EmployeeID]:[PerformanceRating]],2,FALSE),"Not Found")</f>
        <v>2</v>
      </c>
      <c r="AA3175" s="5">
        <f>IFERROR(VLOOKUP(tbl_HRMaster[[#This Row],[EmployeeID]],tbl_ManagerSurvey[[EmployeeID]:[PerformanceRating]],3,FALSE),"Not Found")</f>
        <v>3</v>
      </c>
      <c r="AB3175" s="5" t="str">
        <f>IF(tbl_HRMaster[[#This Row],[Attrition]]="Yes","Left","Active")</f>
        <v>Active</v>
      </c>
      <c r="AC3175" s="5" t="str">
        <f>_xlfn.IFS(tbl_HRMaster[[#This Row],[Age]]&lt;25,"Under 25",tbl_HRMaster[[#This Row],[Age]]&lt;35,"25-34",tbl_HRMaster[[#This Row],[Age]]&lt;45,"35-44",tbl_HRMaster[[#This Row],[Age]]&lt;55,"45-54",TRUE,"Above 54")</f>
        <v>35-44</v>
      </c>
      <c r="AD3175" s="5" t="str">
        <f>_xlfn.IFS(
tbl_HRMaster[[#This Row],[YearsAtCompany]]&lt;2,"&lt; 2 Years",
tbl_HRMaster[[#This Row],[YearsAtCompany]]&lt;5,"2-4 Years",
tbl_HRMaster[[#This Row],[YearsAtCompany]]&lt;10,"5-9 Years",
TRUE,"10+ Years"
)</f>
        <v>2-4 Years</v>
      </c>
      <c r="AE3175" s="5">
        <f>IF(tbl_HRMaster[[#This Row],[Attrition]]="Yes",1,0)</f>
        <v>0</v>
      </c>
    </row>
    <row r="3176" spans="1:31" x14ac:dyDescent="0.25">
      <c r="A3176">
        <v>54</v>
      </c>
      <c r="B3176" t="s">
        <v>21</v>
      </c>
      <c r="C3176" t="s">
        <v>22</v>
      </c>
      <c r="D3176" t="s">
        <v>30</v>
      </c>
      <c r="E3176">
        <v>14</v>
      </c>
      <c r="F3176">
        <v>3</v>
      </c>
      <c r="G3176" t="s">
        <v>33</v>
      </c>
      <c r="H3176">
        <v>1140</v>
      </c>
      <c r="I3176" t="s">
        <v>34</v>
      </c>
      <c r="J3176">
        <v>3</v>
      </c>
      <c r="K3176" t="s">
        <v>31</v>
      </c>
      <c r="L3176" t="s">
        <v>27</v>
      </c>
      <c r="M3176">
        <v>66740</v>
      </c>
      <c r="N3176">
        <v>3</v>
      </c>
      <c r="O3176">
        <v>17</v>
      </c>
      <c r="P3176">
        <v>1</v>
      </c>
      <c r="Q3176">
        <v>9</v>
      </c>
      <c r="R3176">
        <v>2</v>
      </c>
      <c r="S3176">
        <v>4</v>
      </c>
      <c r="T3176">
        <v>2</v>
      </c>
      <c r="U3176">
        <v>3</v>
      </c>
      <c r="V3176">
        <f>COUNTIF(tbl_HRMaster[EmployeeID],tbl_HRMaster[[#This Row],[EmployeeID]])</f>
        <v>1</v>
      </c>
      <c r="W3176">
        <f>IFERROR(INDEX(tbl_EmployeeSurvey[EnvironmentSatisfaction],MATCH(tbl_HRMaster[[#This Row],[EmployeeID]],tbl_EmployeeSurvey[EmployeeID],0)),"Not Found")</f>
        <v>1</v>
      </c>
      <c r="X3176">
        <f>IFERROR(INDEX(tbl_EmployeeSurvey[JobSatisfaction],MATCH(tbl_HRMaster[[#This Row],[EmployeeID]],tbl_EmployeeSurvey[EmployeeID],0)),"Not Found")</f>
        <v>3</v>
      </c>
      <c r="Y3176" s="5">
        <f>IFERROR(INDEX(tbl_EmployeeSurvey[WorkLifeBalance],MATCH(tbl_HRMaster[[#This Row],[EmployeeID]],tbl_EmployeeSurvey[EmployeeID],0)),"Not Found")</f>
        <v>2</v>
      </c>
      <c r="Z3176" s="5">
        <f>IFERROR(VLOOKUP(tbl_HRMaster[[#This Row],[EmployeeID]],tbl_ManagerSurvey[[EmployeeID]:[PerformanceRating]],2,FALSE),"Not Found")</f>
        <v>3</v>
      </c>
      <c r="AA3176" s="5">
        <f>IFERROR(VLOOKUP(tbl_HRMaster[[#This Row],[EmployeeID]],tbl_ManagerSurvey[[EmployeeID]:[PerformanceRating]],3,FALSE),"Not Found")</f>
        <v>3</v>
      </c>
      <c r="AB3176" s="5" t="str">
        <f>IF(tbl_HRMaster[[#This Row],[Attrition]]="Yes","Left","Active")</f>
        <v>Active</v>
      </c>
      <c r="AC3176" s="5" t="str">
        <f>_xlfn.IFS(tbl_HRMaster[[#This Row],[Age]]&lt;25,"Under 25",tbl_HRMaster[[#This Row],[Age]]&lt;35,"25-34",tbl_HRMaster[[#This Row],[Age]]&lt;45,"35-44",tbl_HRMaster[[#This Row],[Age]]&lt;55,"45-54",TRUE,"Above 54")</f>
        <v>45-54</v>
      </c>
      <c r="AD3176" s="5" t="str">
        <f>_xlfn.IFS(
tbl_HRMaster[[#This Row],[YearsAtCompany]]&lt;2,"&lt; 2 Years",
tbl_HRMaster[[#This Row],[YearsAtCompany]]&lt;5,"2-4 Years",
tbl_HRMaster[[#This Row],[YearsAtCompany]]&lt;10,"5-9 Years",
TRUE,"10+ Years"
)</f>
        <v>2-4 Years</v>
      </c>
      <c r="AE3176" s="5">
        <f>IF(tbl_HRMaster[[#This Row],[Attrition]]="Yes",1,0)</f>
        <v>0</v>
      </c>
    </row>
    <row r="3177" spans="1:31" x14ac:dyDescent="0.25">
      <c r="A3177">
        <v>54</v>
      </c>
      <c r="B3177" t="s">
        <v>21</v>
      </c>
      <c r="C3177" t="s">
        <v>22</v>
      </c>
      <c r="D3177" t="s">
        <v>30</v>
      </c>
      <c r="E3177">
        <v>14</v>
      </c>
      <c r="F3177">
        <v>3</v>
      </c>
      <c r="G3177" t="s">
        <v>33</v>
      </c>
      <c r="H3177">
        <v>2610</v>
      </c>
      <c r="I3177" t="s">
        <v>34</v>
      </c>
      <c r="J3177">
        <v>3</v>
      </c>
      <c r="K3177" t="s">
        <v>31</v>
      </c>
      <c r="L3177" t="s">
        <v>27</v>
      </c>
      <c r="M3177">
        <v>66740</v>
      </c>
      <c r="N3177">
        <v>3</v>
      </c>
      <c r="O3177">
        <v>17</v>
      </c>
      <c r="P3177">
        <v>1</v>
      </c>
      <c r="Q3177">
        <v>9</v>
      </c>
      <c r="R3177">
        <v>2</v>
      </c>
      <c r="S3177">
        <v>4</v>
      </c>
      <c r="T3177">
        <v>2</v>
      </c>
      <c r="U3177">
        <v>3</v>
      </c>
      <c r="V3177">
        <f>COUNTIF(tbl_HRMaster[EmployeeID],tbl_HRMaster[[#This Row],[EmployeeID]])</f>
        <v>1</v>
      </c>
      <c r="W3177">
        <f>IFERROR(INDEX(tbl_EmployeeSurvey[EnvironmentSatisfaction],MATCH(tbl_HRMaster[[#This Row],[EmployeeID]],tbl_EmployeeSurvey[EmployeeID],0)),"Not Found")</f>
        <v>1</v>
      </c>
      <c r="X3177">
        <f>IFERROR(INDEX(tbl_EmployeeSurvey[JobSatisfaction],MATCH(tbl_HRMaster[[#This Row],[EmployeeID]],tbl_EmployeeSurvey[EmployeeID],0)),"Not Found")</f>
        <v>3</v>
      </c>
      <c r="Y3177" s="5">
        <f>IFERROR(INDEX(tbl_EmployeeSurvey[WorkLifeBalance],MATCH(tbl_HRMaster[[#This Row],[EmployeeID]],tbl_EmployeeSurvey[EmployeeID],0)),"Not Found")</f>
        <v>2</v>
      </c>
      <c r="Z3177" s="5">
        <f>IFERROR(VLOOKUP(tbl_HRMaster[[#This Row],[EmployeeID]],tbl_ManagerSurvey[[EmployeeID]:[PerformanceRating]],2,FALSE),"Not Found")</f>
        <v>3</v>
      </c>
      <c r="AA3177" s="5">
        <f>IFERROR(VLOOKUP(tbl_HRMaster[[#This Row],[EmployeeID]],tbl_ManagerSurvey[[EmployeeID]:[PerformanceRating]],3,FALSE),"Not Found")</f>
        <v>3</v>
      </c>
      <c r="AB3177" s="5" t="str">
        <f>IF(tbl_HRMaster[[#This Row],[Attrition]]="Yes","Left","Active")</f>
        <v>Active</v>
      </c>
      <c r="AC3177" s="5" t="str">
        <f>_xlfn.IFS(tbl_HRMaster[[#This Row],[Age]]&lt;25,"Under 25",tbl_HRMaster[[#This Row],[Age]]&lt;35,"25-34",tbl_HRMaster[[#This Row],[Age]]&lt;45,"35-44",tbl_HRMaster[[#This Row],[Age]]&lt;55,"45-54",TRUE,"Above 54")</f>
        <v>45-54</v>
      </c>
      <c r="AD3177" s="5" t="str">
        <f>_xlfn.IFS(
tbl_HRMaster[[#This Row],[YearsAtCompany]]&lt;2,"&lt; 2 Years",
tbl_HRMaster[[#This Row],[YearsAtCompany]]&lt;5,"2-4 Years",
tbl_HRMaster[[#This Row],[YearsAtCompany]]&lt;10,"5-9 Years",
TRUE,"10+ Years"
)</f>
        <v>2-4 Years</v>
      </c>
      <c r="AE3177" s="5">
        <f>IF(tbl_HRMaster[[#This Row],[Attrition]]="Yes",1,0)</f>
        <v>0</v>
      </c>
    </row>
    <row r="3178" spans="1:31" x14ac:dyDescent="0.25">
      <c r="A3178">
        <v>54</v>
      </c>
      <c r="B3178" t="s">
        <v>21</v>
      </c>
      <c r="C3178" t="s">
        <v>22</v>
      </c>
      <c r="D3178" t="s">
        <v>30</v>
      </c>
      <c r="E3178">
        <v>14</v>
      </c>
      <c r="F3178">
        <v>3</v>
      </c>
      <c r="G3178" t="s">
        <v>33</v>
      </c>
      <c r="H3178">
        <v>4080</v>
      </c>
      <c r="I3178" t="s">
        <v>34</v>
      </c>
      <c r="J3178">
        <v>3</v>
      </c>
      <c r="K3178" t="s">
        <v>31</v>
      </c>
      <c r="L3178" t="s">
        <v>27</v>
      </c>
      <c r="M3178">
        <v>66740</v>
      </c>
      <c r="N3178">
        <v>3</v>
      </c>
      <c r="O3178">
        <v>17</v>
      </c>
      <c r="P3178">
        <v>1</v>
      </c>
      <c r="Q3178">
        <v>9</v>
      </c>
      <c r="R3178">
        <v>2</v>
      </c>
      <c r="S3178">
        <v>4</v>
      </c>
      <c r="T3178">
        <v>2</v>
      </c>
      <c r="U3178">
        <v>3</v>
      </c>
      <c r="V3178">
        <f>COUNTIF(tbl_HRMaster[EmployeeID],tbl_HRMaster[[#This Row],[EmployeeID]])</f>
        <v>1</v>
      </c>
      <c r="W3178">
        <f>IFERROR(INDEX(tbl_EmployeeSurvey[EnvironmentSatisfaction],MATCH(tbl_HRMaster[[#This Row],[EmployeeID]],tbl_EmployeeSurvey[EmployeeID],0)),"Not Found")</f>
        <v>1</v>
      </c>
      <c r="X3178">
        <f>IFERROR(INDEX(tbl_EmployeeSurvey[JobSatisfaction],MATCH(tbl_HRMaster[[#This Row],[EmployeeID]],tbl_EmployeeSurvey[EmployeeID],0)),"Not Found")</f>
        <v>3</v>
      </c>
      <c r="Y3178" s="5">
        <f>IFERROR(INDEX(tbl_EmployeeSurvey[WorkLifeBalance],MATCH(tbl_HRMaster[[#This Row],[EmployeeID]],tbl_EmployeeSurvey[EmployeeID],0)),"Not Found")</f>
        <v>2</v>
      </c>
      <c r="Z3178" s="5">
        <f>IFERROR(VLOOKUP(tbl_HRMaster[[#This Row],[EmployeeID]],tbl_ManagerSurvey[[EmployeeID]:[PerformanceRating]],2,FALSE),"Not Found")</f>
        <v>3</v>
      </c>
      <c r="AA3178" s="5">
        <f>IFERROR(VLOOKUP(tbl_HRMaster[[#This Row],[EmployeeID]],tbl_ManagerSurvey[[EmployeeID]:[PerformanceRating]],3,FALSE),"Not Found")</f>
        <v>3</v>
      </c>
      <c r="AB3178" s="5" t="str">
        <f>IF(tbl_HRMaster[[#This Row],[Attrition]]="Yes","Left","Active")</f>
        <v>Active</v>
      </c>
      <c r="AC3178" s="5" t="str">
        <f>_xlfn.IFS(tbl_HRMaster[[#This Row],[Age]]&lt;25,"Under 25",tbl_HRMaster[[#This Row],[Age]]&lt;35,"25-34",tbl_HRMaster[[#This Row],[Age]]&lt;45,"35-44",tbl_HRMaster[[#This Row],[Age]]&lt;55,"45-54",TRUE,"Above 54")</f>
        <v>45-54</v>
      </c>
      <c r="AD3178" s="5" t="str">
        <f>_xlfn.IFS(
tbl_HRMaster[[#This Row],[YearsAtCompany]]&lt;2,"&lt; 2 Years",
tbl_HRMaster[[#This Row],[YearsAtCompany]]&lt;5,"2-4 Years",
tbl_HRMaster[[#This Row],[YearsAtCompany]]&lt;10,"5-9 Years",
TRUE,"10+ Years"
)</f>
        <v>2-4 Years</v>
      </c>
      <c r="AE3178" s="5">
        <f>IF(tbl_HRMaster[[#This Row],[Attrition]]="Yes",1,0)</f>
        <v>0</v>
      </c>
    </row>
    <row r="3179" spans="1:31" x14ac:dyDescent="0.25">
      <c r="A3179">
        <v>35</v>
      </c>
      <c r="B3179" t="s">
        <v>21</v>
      </c>
      <c r="C3179" t="s">
        <v>36</v>
      </c>
      <c r="D3179" t="s">
        <v>30</v>
      </c>
      <c r="E3179">
        <v>5</v>
      </c>
      <c r="F3179">
        <v>4</v>
      </c>
      <c r="G3179" t="s">
        <v>46</v>
      </c>
      <c r="H3179">
        <v>1266</v>
      </c>
      <c r="I3179" t="s">
        <v>25</v>
      </c>
      <c r="J3179">
        <v>3</v>
      </c>
      <c r="K3179" t="s">
        <v>42</v>
      </c>
      <c r="L3179" t="s">
        <v>27</v>
      </c>
      <c r="M3179">
        <v>48980</v>
      </c>
      <c r="N3179">
        <v>2</v>
      </c>
      <c r="O3179">
        <v>15</v>
      </c>
      <c r="P3179">
        <v>2</v>
      </c>
      <c r="Q3179">
        <v>10</v>
      </c>
      <c r="R3179">
        <v>2</v>
      </c>
      <c r="S3179">
        <v>4</v>
      </c>
      <c r="T3179">
        <v>2</v>
      </c>
      <c r="U3179">
        <v>3</v>
      </c>
      <c r="V3179">
        <f>COUNTIF(tbl_HRMaster[EmployeeID],tbl_HRMaster[[#This Row],[EmployeeID]])</f>
        <v>1</v>
      </c>
      <c r="W3179">
        <f>IFERROR(INDEX(tbl_EmployeeSurvey[EnvironmentSatisfaction],MATCH(tbl_HRMaster[[#This Row],[EmployeeID]],tbl_EmployeeSurvey[EmployeeID],0)),"Not Found")</f>
        <v>3</v>
      </c>
      <c r="X3179">
        <f>IFERROR(INDEX(tbl_EmployeeSurvey[JobSatisfaction],MATCH(tbl_HRMaster[[#This Row],[EmployeeID]],tbl_EmployeeSurvey[EmployeeID],0)),"Not Found")</f>
        <v>1</v>
      </c>
      <c r="Y3179" s="5">
        <f>IFERROR(INDEX(tbl_EmployeeSurvey[WorkLifeBalance],MATCH(tbl_HRMaster[[#This Row],[EmployeeID]],tbl_EmployeeSurvey[EmployeeID],0)),"Not Found")</f>
        <v>3</v>
      </c>
      <c r="Z3179" s="5">
        <f>IFERROR(VLOOKUP(tbl_HRMaster[[#This Row],[EmployeeID]],tbl_ManagerSurvey[[EmployeeID]:[PerformanceRating]],2,FALSE),"Not Found")</f>
        <v>3</v>
      </c>
      <c r="AA3179" s="5">
        <f>IFERROR(VLOOKUP(tbl_HRMaster[[#This Row],[EmployeeID]],tbl_ManagerSurvey[[EmployeeID]:[PerformanceRating]],3,FALSE),"Not Found")</f>
        <v>3</v>
      </c>
      <c r="AB3179" s="5" t="str">
        <f>IF(tbl_HRMaster[[#This Row],[Attrition]]="Yes","Left","Active")</f>
        <v>Active</v>
      </c>
      <c r="AC3179" s="5" t="str">
        <f>_xlfn.IFS(tbl_HRMaster[[#This Row],[Age]]&lt;25,"Under 25",tbl_HRMaster[[#This Row],[Age]]&lt;35,"25-34",tbl_HRMaster[[#This Row],[Age]]&lt;45,"35-44",tbl_HRMaster[[#This Row],[Age]]&lt;55,"45-54",TRUE,"Above 54")</f>
        <v>35-44</v>
      </c>
      <c r="AD3179" s="5" t="str">
        <f>_xlfn.IFS(
tbl_HRMaster[[#This Row],[YearsAtCompany]]&lt;2,"&lt; 2 Years",
tbl_HRMaster[[#This Row],[YearsAtCompany]]&lt;5,"2-4 Years",
tbl_HRMaster[[#This Row],[YearsAtCompany]]&lt;10,"5-9 Years",
TRUE,"10+ Years"
)</f>
        <v>2-4 Years</v>
      </c>
      <c r="AE3179" s="5">
        <f>IF(tbl_HRMaster[[#This Row],[Attrition]]="Yes",1,0)</f>
        <v>0</v>
      </c>
    </row>
    <row r="3180" spans="1:31" x14ac:dyDescent="0.25">
      <c r="A3180">
        <v>35</v>
      </c>
      <c r="B3180" t="s">
        <v>21</v>
      </c>
      <c r="C3180" t="s">
        <v>36</v>
      </c>
      <c r="D3180" t="s">
        <v>30</v>
      </c>
      <c r="E3180">
        <v>5</v>
      </c>
      <c r="F3180">
        <v>4</v>
      </c>
      <c r="G3180" t="s">
        <v>46</v>
      </c>
      <c r="H3180">
        <v>2736</v>
      </c>
      <c r="I3180" t="s">
        <v>25</v>
      </c>
      <c r="J3180">
        <v>3</v>
      </c>
      <c r="K3180" t="s">
        <v>42</v>
      </c>
      <c r="L3180" t="s">
        <v>27</v>
      </c>
      <c r="M3180">
        <v>48980</v>
      </c>
      <c r="N3180">
        <v>2</v>
      </c>
      <c r="O3180">
        <v>15</v>
      </c>
      <c r="P3180">
        <v>2</v>
      </c>
      <c r="Q3180">
        <v>10</v>
      </c>
      <c r="R3180">
        <v>2</v>
      </c>
      <c r="S3180">
        <v>4</v>
      </c>
      <c r="T3180">
        <v>2</v>
      </c>
      <c r="U3180">
        <v>3</v>
      </c>
      <c r="V3180">
        <f>COUNTIF(tbl_HRMaster[EmployeeID],tbl_HRMaster[[#This Row],[EmployeeID]])</f>
        <v>1</v>
      </c>
      <c r="W3180">
        <f>IFERROR(INDEX(tbl_EmployeeSurvey[EnvironmentSatisfaction],MATCH(tbl_HRMaster[[#This Row],[EmployeeID]],tbl_EmployeeSurvey[EmployeeID],0)),"Not Found")</f>
        <v>3</v>
      </c>
      <c r="X3180">
        <f>IFERROR(INDEX(tbl_EmployeeSurvey[JobSatisfaction],MATCH(tbl_HRMaster[[#This Row],[EmployeeID]],tbl_EmployeeSurvey[EmployeeID],0)),"Not Found")</f>
        <v>1</v>
      </c>
      <c r="Y3180" s="5">
        <f>IFERROR(INDEX(tbl_EmployeeSurvey[WorkLifeBalance],MATCH(tbl_HRMaster[[#This Row],[EmployeeID]],tbl_EmployeeSurvey[EmployeeID],0)),"Not Found")</f>
        <v>3</v>
      </c>
      <c r="Z3180" s="5">
        <f>IFERROR(VLOOKUP(tbl_HRMaster[[#This Row],[EmployeeID]],tbl_ManagerSurvey[[EmployeeID]:[PerformanceRating]],2,FALSE),"Not Found")</f>
        <v>3</v>
      </c>
      <c r="AA3180" s="5">
        <f>IFERROR(VLOOKUP(tbl_HRMaster[[#This Row],[EmployeeID]],tbl_ManagerSurvey[[EmployeeID]:[PerformanceRating]],3,FALSE),"Not Found")</f>
        <v>3</v>
      </c>
      <c r="AB3180" s="5" t="str">
        <f>IF(tbl_HRMaster[[#This Row],[Attrition]]="Yes","Left","Active")</f>
        <v>Active</v>
      </c>
      <c r="AC3180" s="5" t="str">
        <f>_xlfn.IFS(tbl_HRMaster[[#This Row],[Age]]&lt;25,"Under 25",tbl_HRMaster[[#This Row],[Age]]&lt;35,"25-34",tbl_HRMaster[[#This Row],[Age]]&lt;45,"35-44",tbl_HRMaster[[#This Row],[Age]]&lt;55,"45-54",TRUE,"Above 54")</f>
        <v>35-44</v>
      </c>
      <c r="AD3180" s="5" t="str">
        <f>_xlfn.IFS(
tbl_HRMaster[[#This Row],[YearsAtCompany]]&lt;2,"&lt; 2 Years",
tbl_HRMaster[[#This Row],[YearsAtCompany]]&lt;5,"2-4 Years",
tbl_HRMaster[[#This Row],[YearsAtCompany]]&lt;10,"5-9 Years",
TRUE,"10+ Years"
)</f>
        <v>2-4 Years</v>
      </c>
      <c r="AE3180" s="5">
        <f>IF(tbl_HRMaster[[#This Row],[Attrition]]="Yes",1,0)</f>
        <v>0</v>
      </c>
    </row>
    <row r="3181" spans="1:31" x14ac:dyDescent="0.25">
      <c r="A3181">
        <v>35</v>
      </c>
      <c r="B3181" t="s">
        <v>21</v>
      </c>
      <c r="C3181" t="s">
        <v>36</v>
      </c>
      <c r="D3181" t="s">
        <v>30</v>
      </c>
      <c r="E3181">
        <v>5</v>
      </c>
      <c r="F3181">
        <v>4</v>
      </c>
      <c r="G3181" t="s">
        <v>46</v>
      </c>
      <c r="H3181">
        <v>4206</v>
      </c>
      <c r="I3181" t="s">
        <v>25</v>
      </c>
      <c r="J3181">
        <v>3</v>
      </c>
      <c r="K3181" t="s">
        <v>42</v>
      </c>
      <c r="L3181" t="s">
        <v>27</v>
      </c>
      <c r="M3181">
        <v>48980</v>
      </c>
      <c r="N3181">
        <v>2</v>
      </c>
      <c r="O3181">
        <v>15</v>
      </c>
      <c r="P3181">
        <v>2</v>
      </c>
      <c r="Q3181">
        <v>10</v>
      </c>
      <c r="R3181">
        <v>2</v>
      </c>
      <c r="S3181">
        <v>4</v>
      </c>
      <c r="T3181">
        <v>2</v>
      </c>
      <c r="U3181">
        <v>3</v>
      </c>
      <c r="V3181">
        <f>COUNTIF(tbl_HRMaster[EmployeeID],tbl_HRMaster[[#This Row],[EmployeeID]])</f>
        <v>1</v>
      </c>
      <c r="W3181">
        <f>IFERROR(INDEX(tbl_EmployeeSurvey[EnvironmentSatisfaction],MATCH(tbl_HRMaster[[#This Row],[EmployeeID]],tbl_EmployeeSurvey[EmployeeID],0)),"Not Found")</f>
        <v>3</v>
      </c>
      <c r="X3181">
        <f>IFERROR(INDEX(tbl_EmployeeSurvey[JobSatisfaction],MATCH(tbl_HRMaster[[#This Row],[EmployeeID]],tbl_EmployeeSurvey[EmployeeID],0)),"Not Found")</f>
        <v>1</v>
      </c>
      <c r="Y3181" s="5">
        <f>IFERROR(INDEX(tbl_EmployeeSurvey[WorkLifeBalance],MATCH(tbl_HRMaster[[#This Row],[EmployeeID]],tbl_EmployeeSurvey[EmployeeID],0)),"Not Found")</f>
        <v>3</v>
      </c>
      <c r="Z3181" s="5">
        <f>IFERROR(VLOOKUP(tbl_HRMaster[[#This Row],[EmployeeID]],tbl_ManagerSurvey[[EmployeeID]:[PerformanceRating]],2,FALSE),"Not Found")</f>
        <v>3</v>
      </c>
      <c r="AA3181" s="5">
        <f>IFERROR(VLOOKUP(tbl_HRMaster[[#This Row],[EmployeeID]],tbl_ManagerSurvey[[EmployeeID]:[PerformanceRating]],3,FALSE),"Not Found")</f>
        <v>3</v>
      </c>
      <c r="AB3181" s="5" t="str">
        <f>IF(tbl_HRMaster[[#This Row],[Attrition]]="Yes","Left","Active")</f>
        <v>Active</v>
      </c>
      <c r="AC3181" s="5" t="str">
        <f>_xlfn.IFS(tbl_HRMaster[[#This Row],[Age]]&lt;25,"Under 25",tbl_HRMaster[[#This Row],[Age]]&lt;35,"25-34",tbl_HRMaster[[#This Row],[Age]]&lt;45,"35-44",tbl_HRMaster[[#This Row],[Age]]&lt;55,"45-54",TRUE,"Above 54")</f>
        <v>35-44</v>
      </c>
      <c r="AD3181" s="5" t="str">
        <f>_xlfn.IFS(
tbl_HRMaster[[#This Row],[YearsAtCompany]]&lt;2,"&lt; 2 Years",
tbl_HRMaster[[#This Row],[YearsAtCompany]]&lt;5,"2-4 Years",
tbl_HRMaster[[#This Row],[YearsAtCompany]]&lt;10,"5-9 Years",
TRUE,"10+ Years"
)</f>
        <v>2-4 Years</v>
      </c>
      <c r="AE3181" s="5">
        <f>IF(tbl_HRMaster[[#This Row],[Attrition]]="Yes",1,0)</f>
        <v>0</v>
      </c>
    </row>
    <row r="3182" spans="1:31" x14ac:dyDescent="0.25">
      <c r="A3182">
        <v>34</v>
      </c>
      <c r="B3182" t="s">
        <v>21</v>
      </c>
      <c r="C3182" t="s">
        <v>29</v>
      </c>
      <c r="D3182" t="s">
        <v>30</v>
      </c>
      <c r="E3182">
        <v>7</v>
      </c>
      <c r="F3182">
        <v>2</v>
      </c>
      <c r="G3182" t="s">
        <v>38</v>
      </c>
      <c r="H3182">
        <v>1415</v>
      </c>
      <c r="I3182" t="s">
        <v>34</v>
      </c>
      <c r="J3182">
        <v>4</v>
      </c>
      <c r="K3182" t="s">
        <v>43</v>
      </c>
      <c r="L3182" t="s">
        <v>41</v>
      </c>
      <c r="M3182">
        <v>29740</v>
      </c>
      <c r="N3182">
        <v>1</v>
      </c>
      <c r="O3182">
        <v>23</v>
      </c>
      <c r="P3182">
        <v>0</v>
      </c>
      <c r="Q3182">
        <v>5</v>
      </c>
      <c r="R3182">
        <v>2</v>
      </c>
      <c r="S3182">
        <v>5</v>
      </c>
      <c r="T3182">
        <v>2</v>
      </c>
      <c r="U3182">
        <v>0</v>
      </c>
      <c r="V3182">
        <f>COUNTIF(tbl_HRMaster[EmployeeID],tbl_HRMaster[[#This Row],[EmployeeID]])</f>
        <v>1</v>
      </c>
      <c r="W3182">
        <f>IFERROR(INDEX(tbl_EmployeeSurvey[EnvironmentSatisfaction],MATCH(tbl_HRMaster[[#This Row],[EmployeeID]],tbl_EmployeeSurvey[EmployeeID],0)),"Not Found")</f>
        <v>4</v>
      </c>
      <c r="X3182">
        <f>IFERROR(INDEX(tbl_EmployeeSurvey[JobSatisfaction],MATCH(tbl_HRMaster[[#This Row],[EmployeeID]],tbl_EmployeeSurvey[EmployeeID],0)),"Not Found")</f>
        <v>3</v>
      </c>
      <c r="Y3182" s="5">
        <f>IFERROR(INDEX(tbl_EmployeeSurvey[WorkLifeBalance],MATCH(tbl_HRMaster[[#This Row],[EmployeeID]],tbl_EmployeeSurvey[EmployeeID],0)),"Not Found")</f>
        <v>4</v>
      </c>
      <c r="Z3182" s="5">
        <f>IFERROR(VLOOKUP(tbl_HRMaster[[#This Row],[EmployeeID]],tbl_ManagerSurvey[[EmployeeID]:[PerformanceRating]],2,FALSE),"Not Found")</f>
        <v>3</v>
      </c>
      <c r="AA3182" s="5">
        <f>IFERROR(VLOOKUP(tbl_HRMaster[[#This Row],[EmployeeID]],tbl_ManagerSurvey[[EmployeeID]:[PerformanceRating]],3,FALSE),"Not Found")</f>
        <v>4</v>
      </c>
      <c r="AB3182" s="5" t="str">
        <f>IF(tbl_HRMaster[[#This Row],[Attrition]]="Yes","Left","Active")</f>
        <v>Active</v>
      </c>
      <c r="AC3182" s="5" t="str">
        <f>_xlfn.IFS(tbl_HRMaster[[#This Row],[Age]]&lt;25,"Under 25",tbl_HRMaster[[#This Row],[Age]]&lt;35,"25-34",tbl_HRMaster[[#This Row],[Age]]&lt;45,"35-44",tbl_HRMaster[[#This Row],[Age]]&lt;55,"45-54",TRUE,"Above 54")</f>
        <v>25-34</v>
      </c>
      <c r="AD3182" s="5" t="str">
        <f>_xlfn.IFS(
tbl_HRMaster[[#This Row],[YearsAtCompany]]&lt;2,"&lt; 2 Years",
tbl_HRMaster[[#This Row],[YearsAtCompany]]&lt;5,"2-4 Years",
tbl_HRMaster[[#This Row],[YearsAtCompany]]&lt;10,"5-9 Years",
TRUE,"10+ Years"
)</f>
        <v>5-9 Years</v>
      </c>
      <c r="AE3182" s="5">
        <f>IF(tbl_HRMaster[[#This Row],[Attrition]]="Yes",1,0)</f>
        <v>0</v>
      </c>
    </row>
    <row r="3183" spans="1:31" x14ac:dyDescent="0.25">
      <c r="A3183">
        <v>34</v>
      </c>
      <c r="B3183" t="s">
        <v>21</v>
      </c>
      <c r="C3183" t="s">
        <v>29</v>
      </c>
      <c r="D3183" t="s">
        <v>30</v>
      </c>
      <c r="E3183">
        <v>7</v>
      </c>
      <c r="F3183">
        <v>2</v>
      </c>
      <c r="G3183" t="s">
        <v>38</v>
      </c>
      <c r="H3183">
        <v>2885</v>
      </c>
      <c r="I3183" t="s">
        <v>34</v>
      </c>
      <c r="J3183">
        <v>4</v>
      </c>
      <c r="K3183" t="s">
        <v>43</v>
      </c>
      <c r="L3183" t="s">
        <v>41</v>
      </c>
      <c r="M3183">
        <v>29740</v>
      </c>
      <c r="N3183">
        <v>1</v>
      </c>
      <c r="O3183">
        <v>23</v>
      </c>
      <c r="P3183">
        <v>0</v>
      </c>
      <c r="Q3183">
        <v>5</v>
      </c>
      <c r="R3183">
        <v>2</v>
      </c>
      <c r="S3183">
        <v>5</v>
      </c>
      <c r="T3183">
        <v>2</v>
      </c>
      <c r="U3183">
        <v>0</v>
      </c>
      <c r="V3183">
        <f>COUNTIF(tbl_HRMaster[EmployeeID],tbl_HRMaster[[#This Row],[EmployeeID]])</f>
        <v>1</v>
      </c>
      <c r="W3183">
        <f>IFERROR(INDEX(tbl_EmployeeSurvey[EnvironmentSatisfaction],MATCH(tbl_HRMaster[[#This Row],[EmployeeID]],tbl_EmployeeSurvey[EmployeeID],0)),"Not Found")</f>
        <v>4</v>
      </c>
      <c r="X3183">
        <f>IFERROR(INDEX(tbl_EmployeeSurvey[JobSatisfaction],MATCH(tbl_HRMaster[[#This Row],[EmployeeID]],tbl_EmployeeSurvey[EmployeeID],0)),"Not Found")</f>
        <v>3</v>
      </c>
      <c r="Y3183" s="5">
        <f>IFERROR(INDEX(tbl_EmployeeSurvey[WorkLifeBalance],MATCH(tbl_HRMaster[[#This Row],[EmployeeID]],tbl_EmployeeSurvey[EmployeeID],0)),"Not Found")</f>
        <v>4</v>
      </c>
      <c r="Z3183" s="5">
        <f>IFERROR(VLOOKUP(tbl_HRMaster[[#This Row],[EmployeeID]],tbl_ManagerSurvey[[EmployeeID]:[PerformanceRating]],2,FALSE),"Not Found")</f>
        <v>3</v>
      </c>
      <c r="AA3183" s="5">
        <f>IFERROR(VLOOKUP(tbl_HRMaster[[#This Row],[EmployeeID]],tbl_ManagerSurvey[[EmployeeID]:[PerformanceRating]],3,FALSE),"Not Found")</f>
        <v>4</v>
      </c>
      <c r="AB3183" s="5" t="str">
        <f>IF(tbl_HRMaster[[#This Row],[Attrition]]="Yes","Left","Active")</f>
        <v>Active</v>
      </c>
      <c r="AC3183" s="5" t="str">
        <f>_xlfn.IFS(tbl_HRMaster[[#This Row],[Age]]&lt;25,"Under 25",tbl_HRMaster[[#This Row],[Age]]&lt;35,"25-34",tbl_HRMaster[[#This Row],[Age]]&lt;45,"35-44",tbl_HRMaster[[#This Row],[Age]]&lt;55,"45-54",TRUE,"Above 54")</f>
        <v>25-34</v>
      </c>
      <c r="AD3183" s="5" t="str">
        <f>_xlfn.IFS(
tbl_HRMaster[[#This Row],[YearsAtCompany]]&lt;2,"&lt; 2 Years",
tbl_HRMaster[[#This Row],[YearsAtCompany]]&lt;5,"2-4 Years",
tbl_HRMaster[[#This Row],[YearsAtCompany]]&lt;10,"5-9 Years",
TRUE,"10+ Years"
)</f>
        <v>5-9 Years</v>
      </c>
      <c r="AE3183" s="5">
        <f>IF(tbl_HRMaster[[#This Row],[Attrition]]="Yes",1,0)</f>
        <v>0</v>
      </c>
    </row>
    <row r="3184" spans="1:31" x14ac:dyDescent="0.25">
      <c r="A3184">
        <v>34</v>
      </c>
      <c r="B3184" t="s">
        <v>21</v>
      </c>
      <c r="C3184" t="s">
        <v>29</v>
      </c>
      <c r="D3184" t="s">
        <v>30</v>
      </c>
      <c r="E3184">
        <v>7</v>
      </c>
      <c r="F3184">
        <v>2</v>
      </c>
      <c r="G3184" t="s">
        <v>38</v>
      </c>
      <c r="H3184">
        <v>4355</v>
      </c>
      <c r="I3184" t="s">
        <v>34</v>
      </c>
      <c r="J3184">
        <v>4</v>
      </c>
      <c r="K3184" t="s">
        <v>43</v>
      </c>
      <c r="L3184" t="s">
        <v>41</v>
      </c>
      <c r="M3184">
        <v>29740</v>
      </c>
      <c r="N3184">
        <v>1</v>
      </c>
      <c r="O3184">
        <v>23</v>
      </c>
      <c r="P3184">
        <v>0</v>
      </c>
      <c r="Q3184">
        <v>5</v>
      </c>
      <c r="R3184">
        <v>2</v>
      </c>
      <c r="S3184">
        <v>5</v>
      </c>
      <c r="T3184">
        <v>2</v>
      </c>
      <c r="U3184">
        <v>0</v>
      </c>
      <c r="V3184">
        <f>COUNTIF(tbl_HRMaster[EmployeeID],tbl_HRMaster[[#This Row],[EmployeeID]])</f>
        <v>1</v>
      </c>
      <c r="W3184">
        <f>IFERROR(INDEX(tbl_EmployeeSurvey[EnvironmentSatisfaction],MATCH(tbl_HRMaster[[#This Row],[EmployeeID]],tbl_EmployeeSurvey[EmployeeID],0)),"Not Found")</f>
        <v>4</v>
      </c>
      <c r="X3184">
        <f>IFERROR(INDEX(tbl_EmployeeSurvey[JobSatisfaction],MATCH(tbl_HRMaster[[#This Row],[EmployeeID]],tbl_EmployeeSurvey[EmployeeID],0)),"Not Found")</f>
        <v>3</v>
      </c>
      <c r="Y3184" s="5">
        <f>IFERROR(INDEX(tbl_EmployeeSurvey[WorkLifeBalance],MATCH(tbl_HRMaster[[#This Row],[EmployeeID]],tbl_EmployeeSurvey[EmployeeID],0)),"Not Found")</f>
        <v>4</v>
      </c>
      <c r="Z3184" s="5">
        <f>IFERROR(VLOOKUP(tbl_HRMaster[[#This Row],[EmployeeID]],tbl_ManagerSurvey[[EmployeeID]:[PerformanceRating]],2,FALSE),"Not Found")</f>
        <v>3</v>
      </c>
      <c r="AA3184" s="5">
        <f>IFERROR(VLOOKUP(tbl_HRMaster[[#This Row],[EmployeeID]],tbl_ManagerSurvey[[EmployeeID]:[PerformanceRating]],3,FALSE),"Not Found")</f>
        <v>4</v>
      </c>
      <c r="AB3184" s="5" t="str">
        <f>IF(tbl_HRMaster[[#This Row],[Attrition]]="Yes","Left","Active")</f>
        <v>Active</v>
      </c>
      <c r="AC3184" s="5" t="str">
        <f>_xlfn.IFS(tbl_HRMaster[[#This Row],[Age]]&lt;25,"Under 25",tbl_HRMaster[[#This Row],[Age]]&lt;35,"25-34",tbl_HRMaster[[#This Row],[Age]]&lt;45,"35-44",tbl_HRMaster[[#This Row],[Age]]&lt;55,"45-54",TRUE,"Above 54")</f>
        <v>25-34</v>
      </c>
      <c r="AD3184" s="5" t="str">
        <f>_xlfn.IFS(
tbl_HRMaster[[#This Row],[YearsAtCompany]]&lt;2,"&lt; 2 Years",
tbl_HRMaster[[#This Row],[YearsAtCompany]]&lt;5,"2-4 Years",
tbl_HRMaster[[#This Row],[YearsAtCompany]]&lt;10,"5-9 Years",
TRUE,"10+ Years"
)</f>
        <v>5-9 Years</v>
      </c>
      <c r="AE3184" s="5">
        <f>IF(tbl_HRMaster[[#This Row],[Attrition]]="Yes",1,0)</f>
        <v>0</v>
      </c>
    </row>
    <row r="3185" spans="1:31" x14ac:dyDescent="0.25">
      <c r="A3185">
        <v>44</v>
      </c>
      <c r="B3185" t="s">
        <v>28</v>
      </c>
      <c r="C3185" t="s">
        <v>29</v>
      </c>
      <c r="D3185" t="s">
        <v>23</v>
      </c>
      <c r="E3185">
        <v>10</v>
      </c>
      <c r="F3185">
        <v>4</v>
      </c>
      <c r="G3185" t="s">
        <v>24</v>
      </c>
      <c r="H3185">
        <v>1022</v>
      </c>
      <c r="I3185" t="s">
        <v>34</v>
      </c>
      <c r="J3185">
        <v>1</v>
      </c>
      <c r="K3185" t="s">
        <v>31</v>
      </c>
      <c r="L3185" t="s">
        <v>41</v>
      </c>
      <c r="M3185">
        <v>28440</v>
      </c>
      <c r="N3185">
        <v>1</v>
      </c>
      <c r="O3185">
        <v>12</v>
      </c>
      <c r="P3185">
        <v>0</v>
      </c>
      <c r="Q3185">
        <v>6</v>
      </c>
      <c r="R3185">
        <v>2</v>
      </c>
      <c r="S3185">
        <v>5</v>
      </c>
      <c r="T3185">
        <v>2</v>
      </c>
      <c r="U3185">
        <v>3</v>
      </c>
      <c r="V3185">
        <f>COUNTIF(tbl_HRMaster[EmployeeID],tbl_HRMaster[[#This Row],[EmployeeID]])</f>
        <v>1</v>
      </c>
      <c r="W3185">
        <f>IFERROR(INDEX(tbl_EmployeeSurvey[EnvironmentSatisfaction],MATCH(tbl_HRMaster[[#This Row],[EmployeeID]],tbl_EmployeeSurvey[EmployeeID],0)),"Not Found")</f>
        <v>3</v>
      </c>
      <c r="X3185">
        <f>IFERROR(INDEX(tbl_EmployeeSurvey[JobSatisfaction],MATCH(tbl_HRMaster[[#This Row],[EmployeeID]],tbl_EmployeeSurvey[EmployeeID],0)),"Not Found")</f>
        <v>2</v>
      </c>
      <c r="Y3185" s="5">
        <f>IFERROR(INDEX(tbl_EmployeeSurvey[WorkLifeBalance],MATCH(tbl_HRMaster[[#This Row],[EmployeeID]],tbl_EmployeeSurvey[EmployeeID],0)),"Not Found")</f>
        <v>2</v>
      </c>
      <c r="Z3185" s="5">
        <f>IFERROR(VLOOKUP(tbl_HRMaster[[#This Row],[EmployeeID]],tbl_ManagerSurvey[[EmployeeID]:[PerformanceRating]],2,FALSE),"Not Found")</f>
        <v>4</v>
      </c>
      <c r="AA3185" s="5">
        <f>IFERROR(VLOOKUP(tbl_HRMaster[[#This Row],[EmployeeID]],tbl_ManagerSurvey[[EmployeeID]:[PerformanceRating]],3,FALSE),"Not Found")</f>
        <v>3</v>
      </c>
      <c r="AB3185" s="5" t="str">
        <f>IF(tbl_HRMaster[[#This Row],[Attrition]]="Yes","Left","Active")</f>
        <v>Left</v>
      </c>
      <c r="AC3185" s="5" t="str">
        <f>_xlfn.IFS(tbl_HRMaster[[#This Row],[Age]]&lt;25,"Under 25",tbl_HRMaster[[#This Row],[Age]]&lt;35,"25-34",tbl_HRMaster[[#This Row],[Age]]&lt;45,"35-44",tbl_HRMaster[[#This Row],[Age]]&lt;55,"45-54",TRUE,"Above 54")</f>
        <v>35-44</v>
      </c>
      <c r="AD3185" s="5" t="str">
        <f>_xlfn.IFS(
tbl_HRMaster[[#This Row],[YearsAtCompany]]&lt;2,"&lt; 2 Years",
tbl_HRMaster[[#This Row],[YearsAtCompany]]&lt;5,"2-4 Years",
tbl_HRMaster[[#This Row],[YearsAtCompany]]&lt;10,"5-9 Years",
TRUE,"10+ Years"
)</f>
        <v>5-9 Years</v>
      </c>
      <c r="AE3185" s="5">
        <f>IF(tbl_HRMaster[[#This Row],[Attrition]]="Yes",1,0)</f>
        <v>1</v>
      </c>
    </row>
    <row r="3186" spans="1:31" x14ac:dyDescent="0.25">
      <c r="A3186">
        <v>44</v>
      </c>
      <c r="B3186" t="s">
        <v>28</v>
      </c>
      <c r="C3186" t="s">
        <v>29</v>
      </c>
      <c r="D3186" t="s">
        <v>23</v>
      </c>
      <c r="E3186">
        <v>10</v>
      </c>
      <c r="F3186">
        <v>4</v>
      </c>
      <c r="G3186" t="s">
        <v>24</v>
      </c>
      <c r="H3186">
        <v>2492</v>
      </c>
      <c r="I3186" t="s">
        <v>34</v>
      </c>
      <c r="J3186">
        <v>1</v>
      </c>
      <c r="K3186" t="s">
        <v>31</v>
      </c>
      <c r="L3186" t="s">
        <v>41</v>
      </c>
      <c r="M3186">
        <v>28440</v>
      </c>
      <c r="N3186">
        <v>1</v>
      </c>
      <c r="O3186">
        <v>12</v>
      </c>
      <c r="P3186">
        <v>0</v>
      </c>
      <c r="Q3186">
        <v>6</v>
      </c>
      <c r="R3186">
        <v>2</v>
      </c>
      <c r="S3186">
        <v>5</v>
      </c>
      <c r="T3186">
        <v>2</v>
      </c>
      <c r="U3186">
        <v>3</v>
      </c>
      <c r="V3186">
        <f>COUNTIF(tbl_HRMaster[EmployeeID],tbl_HRMaster[[#This Row],[EmployeeID]])</f>
        <v>1</v>
      </c>
      <c r="W3186">
        <f>IFERROR(INDEX(tbl_EmployeeSurvey[EnvironmentSatisfaction],MATCH(tbl_HRMaster[[#This Row],[EmployeeID]],tbl_EmployeeSurvey[EmployeeID],0)),"Not Found")</f>
        <v>3</v>
      </c>
      <c r="X3186">
        <f>IFERROR(INDEX(tbl_EmployeeSurvey[JobSatisfaction],MATCH(tbl_HRMaster[[#This Row],[EmployeeID]],tbl_EmployeeSurvey[EmployeeID],0)),"Not Found")</f>
        <v>2</v>
      </c>
      <c r="Y3186" s="5">
        <f>IFERROR(INDEX(tbl_EmployeeSurvey[WorkLifeBalance],MATCH(tbl_HRMaster[[#This Row],[EmployeeID]],tbl_EmployeeSurvey[EmployeeID],0)),"Not Found")</f>
        <v>2</v>
      </c>
      <c r="Z3186" s="5">
        <f>IFERROR(VLOOKUP(tbl_HRMaster[[#This Row],[EmployeeID]],tbl_ManagerSurvey[[EmployeeID]:[PerformanceRating]],2,FALSE),"Not Found")</f>
        <v>4</v>
      </c>
      <c r="AA3186" s="5">
        <f>IFERROR(VLOOKUP(tbl_HRMaster[[#This Row],[EmployeeID]],tbl_ManagerSurvey[[EmployeeID]:[PerformanceRating]],3,FALSE),"Not Found")</f>
        <v>3</v>
      </c>
      <c r="AB3186" s="5" t="str">
        <f>IF(tbl_HRMaster[[#This Row],[Attrition]]="Yes","Left","Active")</f>
        <v>Left</v>
      </c>
      <c r="AC3186" s="5" t="str">
        <f>_xlfn.IFS(tbl_HRMaster[[#This Row],[Age]]&lt;25,"Under 25",tbl_HRMaster[[#This Row],[Age]]&lt;35,"25-34",tbl_HRMaster[[#This Row],[Age]]&lt;45,"35-44",tbl_HRMaster[[#This Row],[Age]]&lt;55,"45-54",TRUE,"Above 54")</f>
        <v>35-44</v>
      </c>
      <c r="AD3186" s="5" t="str">
        <f>_xlfn.IFS(
tbl_HRMaster[[#This Row],[YearsAtCompany]]&lt;2,"&lt; 2 Years",
tbl_HRMaster[[#This Row],[YearsAtCompany]]&lt;5,"2-4 Years",
tbl_HRMaster[[#This Row],[YearsAtCompany]]&lt;10,"5-9 Years",
TRUE,"10+ Years"
)</f>
        <v>5-9 Years</v>
      </c>
      <c r="AE3186" s="5">
        <f>IF(tbl_HRMaster[[#This Row],[Attrition]]="Yes",1,0)</f>
        <v>1</v>
      </c>
    </row>
    <row r="3187" spans="1:31" x14ac:dyDescent="0.25">
      <c r="A3187">
        <v>44</v>
      </c>
      <c r="B3187" t="s">
        <v>28</v>
      </c>
      <c r="C3187" t="s">
        <v>29</v>
      </c>
      <c r="D3187" t="s">
        <v>23</v>
      </c>
      <c r="E3187">
        <v>10</v>
      </c>
      <c r="F3187">
        <v>4</v>
      </c>
      <c r="G3187" t="s">
        <v>24</v>
      </c>
      <c r="H3187">
        <v>3962</v>
      </c>
      <c r="I3187" t="s">
        <v>34</v>
      </c>
      <c r="J3187">
        <v>1</v>
      </c>
      <c r="K3187" t="s">
        <v>31</v>
      </c>
      <c r="L3187" t="s">
        <v>41</v>
      </c>
      <c r="M3187">
        <v>28440</v>
      </c>
      <c r="N3187">
        <v>1</v>
      </c>
      <c r="O3187">
        <v>12</v>
      </c>
      <c r="P3187">
        <v>0</v>
      </c>
      <c r="Q3187">
        <v>6</v>
      </c>
      <c r="R3187">
        <v>2</v>
      </c>
      <c r="S3187">
        <v>5</v>
      </c>
      <c r="T3187">
        <v>2</v>
      </c>
      <c r="U3187">
        <v>3</v>
      </c>
      <c r="V3187">
        <f>COUNTIF(tbl_HRMaster[EmployeeID],tbl_HRMaster[[#This Row],[EmployeeID]])</f>
        <v>1</v>
      </c>
      <c r="W3187">
        <f>IFERROR(INDEX(tbl_EmployeeSurvey[EnvironmentSatisfaction],MATCH(tbl_HRMaster[[#This Row],[EmployeeID]],tbl_EmployeeSurvey[EmployeeID],0)),"Not Found")</f>
        <v>3</v>
      </c>
      <c r="X3187">
        <f>IFERROR(INDEX(tbl_EmployeeSurvey[JobSatisfaction],MATCH(tbl_HRMaster[[#This Row],[EmployeeID]],tbl_EmployeeSurvey[EmployeeID],0)),"Not Found")</f>
        <v>2</v>
      </c>
      <c r="Y3187" s="5">
        <f>IFERROR(INDEX(tbl_EmployeeSurvey[WorkLifeBalance],MATCH(tbl_HRMaster[[#This Row],[EmployeeID]],tbl_EmployeeSurvey[EmployeeID],0)),"Not Found")</f>
        <v>2</v>
      </c>
      <c r="Z3187" s="5">
        <f>IFERROR(VLOOKUP(tbl_HRMaster[[#This Row],[EmployeeID]],tbl_ManagerSurvey[[EmployeeID]:[PerformanceRating]],2,FALSE),"Not Found")</f>
        <v>4</v>
      </c>
      <c r="AA3187" s="5">
        <f>IFERROR(VLOOKUP(tbl_HRMaster[[#This Row],[EmployeeID]],tbl_ManagerSurvey[[EmployeeID]:[PerformanceRating]],3,FALSE),"Not Found")</f>
        <v>3</v>
      </c>
      <c r="AB3187" s="5" t="str">
        <f>IF(tbl_HRMaster[[#This Row],[Attrition]]="Yes","Left","Active")</f>
        <v>Left</v>
      </c>
      <c r="AC3187" s="5" t="str">
        <f>_xlfn.IFS(tbl_HRMaster[[#This Row],[Age]]&lt;25,"Under 25",tbl_HRMaster[[#This Row],[Age]]&lt;35,"25-34",tbl_HRMaster[[#This Row],[Age]]&lt;45,"35-44",tbl_HRMaster[[#This Row],[Age]]&lt;55,"45-54",TRUE,"Above 54")</f>
        <v>35-44</v>
      </c>
      <c r="AD3187" s="5" t="str">
        <f>_xlfn.IFS(
tbl_HRMaster[[#This Row],[YearsAtCompany]]&lt;2,"&lt; 2 Years",
tbl_HRMaster[[#This Row],[YearsAtCompany]]&lt;5,"2-4 Years",
tbl_HRMaster[[#This Row],[YearsAtCompany]]&lt;10,"5-9 Years",
TRUE,"10+ Years"
)</f>
        <v>5-9 Years</v>
      </c>
      <c r="AE3187" s="5">
        <f>IF(tbl_HRMaster[[#This Row],[Attrition]]="Yes",1,0)</f>
        <v>1</v>
      </c>
    </row>
    <row r="3188" spans="1:31" x14ac:dyDescent="0.25">
      <c r="A3188">
        <v>43</v>
      </c>
      <c r="B3188" t="s">
        <v>21</v>
      </c>
      <c r="C3188" t="s">
        <v>36</v>
      </c>
      <c r="D3188" t="s">
        <v>30</v>
      </c>
      <c r="E3188">
        <v>6</v>
      </c>
      <c r="F3188">
        <v>2</v>
      </c>
      <c r="G3188" t="s">
        <v>38</v>
      </c>
      <c r="H3188">
        <v>1406</v>
      </c>
      <c r="I3188" t="s">
        <v>34</v>
      </c>
      <c r="J3188">
        <v>1</v>
      </c>
      <c r="K3188" t="s">
        <v>26</v>
      </c>
      <c r="L3188" t="s">
        <v>41</v>
      </c>
      <c r="M3188">
        <v>20280</v>
      </c>
      <c r="N3188">
        <v>4</v>
      </c>
      <c r="O3188">
        <v>20</v>
      </c>
      <c r="P3188">
        <v>1</v>
      </c>
      <c r="Q3188">
        <v>7</v>
      </c>
      <c r="R3188">
        <v>2</v>
      </c>
      <c r="S3188">
        <v>5</v>
      </c>
      <c r="T3188">
        <v>2</v>
      </c>
      <c r="U3188">
        <v>2</v>
      </c>
      <c r="V3188">
        <f>COUNTIF(tbl_HRMaster[EmployeeID],tbl_HRMaster[[#This Row],[EmployeeID]])</f>
        <v>1</v>
      </c>
      <c r="W3188">
        <f>IFERROR(INDEX(tbl_EmployeeSurvey[EnvironmentSatisfaction],MATCH(tbl_HRMaster[[#This Row],[EmployeeID]],tbl_EmployeeSurvey[EmployeeID],0)),"Not Found")</f>
        <v>4</v>
      </c>
      <c r="X3188">
        <f>IFERROR(INDEX(tbl_EmployeeSurvey[JobSatisfaction],MATCH(tbl_HRMaster[[#This Row],[EmployeeID]],tbl_EmployeeSurvey[EmployeeID],0)),"Not Found")</f>
        <v>4</v>
      </c>
      <c r="Y3188" s="5">
        <f>IFERROR(INDEX(tbl_EmployeeSurvey[WorkLifeBalance],MATCH(tbl_HRMaster[[#This Row],[EmployeeID]],tbl_EmployeeSurvey[EmployeeID],0)),"Not Found")</f>
        <v>4</v>
      </c>
      <c r="Z3188" s="5">
        <f>IFERROR(VLOOKUP(tbl_HRMaster[[#This Row],[EmployeeID]],tbl_ManagerSurvey[[EmployeeID]:[PerformanceRating]],2,FALSE),"Not Found")</f>
        <v>2</v>
      </c>
      <c r="AA3188" s="5">
        <f>IFERROR(VLOOKUP(tbl_HRMaster[[#This Row],[EmployeeID]],tbl_ManagerSurvey[[EmployeeID]:[PerformanceRating]],3,FALSE),"Not Found")</f>
        <v>4</v>
      </c>
      <c r="AB3188" s="5" t="str">
        <f>IF(tbl_HRMaster[[#This Row],[Attrition]]="Yes","Left","Active")</f>
        <v>Active</v>
      </c>
      <c r="AC3188" s="5" t="str">
        <f>_xlfn.IFS(tbl_HRMaster[[#This Row],[Age]]&lt;25,"Under 25",tbl_HRMaster[[#This Row],[Age]]&lt;35,"25-34",tbl_HRMaster[[#This Row],[Age]]&lt;45,"35-44",tbl_HRMaster[[#This Row],[Age]]&lt;55,"45-54",TRUE,"Above 54")</f>
        <v>35-44</v>
      </c>
      <c r="AD3188" s="5" t="str">
        <f>_xlfn.IFS(
tbl_HRMaster[[#This Row],[YearsAtCompany]]&lt;2,"&lt; 2 Years",
tbl_HRMaster[[#This Row],[YearsAtCompany]]&lt;5,"2-4 Years",
tbl_HRMaster[[#This Row],[YearsAtCompany]]&lt;10,"5-9 Years",
TRUE,"10+ Years"
)</f>
        <v>5-9 Years</v>
      </c>
      <c r="AE3188" s="5">
        <f>IF(tbl_HRMaster[[#This Row],[Attrition]]="Yes",1,0)</f>
        <v>0</v>
      </c>
    </row>
    <row r="3189" spans="1:31" x14ac:dyDescent="0.25">
      <c r="A3189">
        <v>43</v>
      </c>
      <c r="B3189" t="s">
        <v>21</v>
      </c>
      <c r="C3189" t="s">
        <v>36</v>
      </c>
      <c r="D3189" t="s">
        <v>30</v>
      </c>
      <c r="E3189">
        <v>6</v>
      </c>
      <c r="F3189">
        <v>2</v>
      </c>
      <c r="G3189" t="s">
        <v>38</v>
      </c>
      <c r="H3189">
        <v>2876</v>
      </c>
      <c r="I3189" t="s">
        <v>34</v>
      </c>
      <c r="J3189">
        <v>1</v>
      </c>
      <c r="K3189" t="s">
        <v>26</v>
      </c>
      <c r="L3189" t="s">
        <v>41</v>
      </c>
      <c r="M3189">
        <v>20280</v>
      </c>
      <c r="N3189">
        <v>4</v>
      </c>
      <c r="O3189">
        <v>20</v>
      </c>
      <c r="P3189">
        <v>1</v>
      </c>
      <c r="Q3189">
        <v>7</v>
      </c>
      <c r="R3189">
        <v>2</v>
      </c>
      <c r="S3189">
        <v>5</v>
      </c>
      <c r="T3189">
        <v>2</v>
      </c>
      <c r="U3189">
        <v>2</v>
      </c>
      <c r="V3189">
        <f>COUNTIF(tbl_HRMaster[EmployeeID],tbl_HRMaster[[#This Row],[EmployeeID]])</f>
        <v>1</v>
      </c>
      <c r="W3189">
        <f>IFERROR(INDEX(tbl_EmployeeSurvey[EnvironmentSatisfaction],MATCH(tbl_HRMaster[[#This Row],[EmployeeID]],tbl_EmployeeSurvey[EmployeeID],0)),"Not Found")</f>
        <v>4</v>
      </c>
      <c r="X3189">
        <f>IFERROR(INDEX(tbl_EmployeeSurvey[JobSatisfaction],MATCH(tbl_HRMaster[[#This Row],[EmployeeID]],tbl_EmployeeSurvey[EmployeeID],0)),"Not Found")</f>
        <v>3</v>
      </c>
      <c r="Y3189" s="5">
        <f>IFERROR(INDEX(tbl_EmployeeSurvey[WorkLifeBalance],MATCH(tbl_HRMaster[[#This Row],[EmployeeID]],tbl_EmployeeSurvey[EmployeeID],0)),"Not Found")</f>
        <v>4</v>
      </c>
      <c r="Z3189" s="5">
        <f>IFERROR(VLOOKUP(tbl_HRMaster[[#This Row],[EmployeeID]],tbl_ManagerSurvey[[EmployeeID]:[PerformanceRating]],2,FALSE),"Not Found")</f>
        <v>2</v>
      </c>
      <c r="AA3189" s="5">
        <f>IFERROR(VLOOKUP(tbl_HRMaster[[#This Row],[EmployeeID]],tbl_ManagerSurvey[[EmployeeID]:[PerformanceRating]],3,FALSE),"Not Found")</f>
        <v>4</v>
      </c>
      <c r="AB3189" s="5" t="str">
        <f>IF(tbl_HRMaster[[#This Row],[Attrition]]="Yes","Left","Active")</f>
        <v>Active</v>
      </c>
      <c r="AC3189" s="5" t="str">
        <f>_xlfn.IFS(tbl_HRMaster[[#This Row],[Age]]&lt;25,"Under 25",tbl_HRMaster[[#This Row],[Age]]&lt;35,"25-34",tbl_HRMaster[[#This Row],[Age]]&lt;45,"35-44",tbl_HRMaster[[#This Row],[Age]]&lt;55,"45-54",TRUE,"Above 54")</f>
        <v>35-44</v>
      </c>
      <c r="AD3189" s="5" t="str">
        <f>_xlfn.IFS(
tbl_HRMaster[[#This Row],[YearsAtCompany]]&lt;2,"&lt; 2 Years",
tbl_HRMaster[[#This Row],[YearsAtCompany]]&lt;5,"2-4 Years",
tbl_HRMaster[[#This Row],[YearsAtCompany]]&lt;10,"5-9 Years",
TRUE,"10+ Years"
)</f>
        <v>5-9 Years</v>
      </c>
      <c r="AE3189" s="5">
        <f>IF(tbl_HRMaster[[#This Row],[Attrition]]="Yes",1,0)</f>
        <v>0</v>
      </c>
    </row>
    <row r="3190" spans="1:31" x14ac:dyDescent="0.25">
      <c r="A3190">
        <v>43</v>
      </c>
      <c r="B3190" t="s">
        <v>21</v>
      </c>
      <c r="C3190" t="s">
        <v>36</v>
      </c>
      <c r="D3190" t="s">
        <v>30</v>
      </c>
      <c r="E3190">
        <v>6</v>
      </c>
      <c r="F3190">
        <v>2</v>
      </c>
      <c r="G3190" t="s">
        <v>38</v>
      </c>
      <c r="H3190">
        <v>4346</v>
      </c>
      <c r="I3190" t="s">
        <v>34</v>
      </c>
      <c r="J3190">
        <v>1</v>
      </c>
      <c r="K3190" t="s">
        <v>26</v>
      </c>
      <c r="L3190" t="s">
        <v>41</v>
      </c>
      <c r="M3190">
        <v>20280</v>
      </c>
      <c r="N3190">
        <v>4</v>
      </c>
      <c r="O3190">
        <v>20</v>
      </c>
      <c r="P3190">
        <v>1</v>
      </c>
      <c r="Q3190">
        <v>7</v>
      </c>
      <c r="R3190">
        <v>2</v>
      </c>
      <c r="S3190">
        <v>5</v>
      </c>
      <c r="T3190">
        <v>2</v>
      </c>
      <c r="U3190">
        <v>2</v>
      </c>
      <c r="V3190">
        <f>COUNTIF(tbl_HRMaster[EmployeeID],tbl_HRMaster[[#This Row],[EmployeeID]])</f>
        <v>1</v>
      </c>
      <c r="W3190">
        <f>IFERROR(INDEX(tbl_EmployeeSurvey[EnvironmentSatisfaction],MATCH(tbl_HRMaster[[#This Row],[EmployeeID]],tbl_EmployeeSurvey[EmployeeID],0)),"Not Found")</f>
        <v>4</v>
      </c>
      <c r="X3190">
        <f>IFERROR(INDEX(tbl_EmployeeSurvey[JobSatisfaction],MATCH(tbl_HRMaster[[#This Row],[EmployeeID]],tbl_EmployeeSurvey[EmployeeID],0)),"Not Found")</f>
        <v>3</v>
      </c>
      <c r="Y3190" s="5">
        <f>IFERROR(INDEX(tbl_EmployeeSurvey[WorkLifeBalance],MATCH(tbl_HRMaster[[#This Row],[EmployeeID]],tbl_EmployeeSurvey[EmployeeID],0)),"Not Found")</f>
        <v>4</v>
      </c>
      <c r="Z3190" s="5">
        <f>IFERROR(VLOOKUP(tbl_HRMaster[[#This Row],[EmployeeID]],tbl_ManagerSurvey[[EmployeeID]:[PerformanceRating]],2,FALSE),"Not Found")</f>
        <v>2</v>
      </c>
      <c r="AA3190" s="5">
        <f>IFERROR(VLOOKUP(tbl_HRMaster[[#This Row],[EmployeeID]],tbl_ManagerSurvey[[EmployeeID]:[PerformanceRating]],3,FALSE),"Not Found")</f>
        <v>4</v>
      </c>
      <c r="AB3190" s="5" t="str">
        <f>IF(tbl_HRMaster[[#This Row],[Attrition]]="Yes","Left","Active")</f>
        <v>Active</v>
      </c>
      <c r="AC3190" s="5" t="str">
        <f>_xlfn.IFS(tbl_HRMaster[[#This Row],[Age]]&lt;25,"Under 25",tbl_HRMaster[[#This Row],[Age]]&lt;35,"25-34",tbl_HRMaster[[#This Row],[Age]]&lt;45,"35-44",tbl_HRMaster[[#This Row],[Age]]&lt;55,"45-54",TRUE,"Above 54")</f>
        <v>35-44</v>
      </c>
      <c r="AD3190" s="5" t="str">
        <f>_xlfn.IFS(
tbl_HRMaster[[#This Row],[YearsAtCompany]]&lt;2,"&lt; 2 Years",
tbl_HRMaster[[#This Row],[YearsAtCompany]]&lt;5,"2-4 Years",
tbl_HRMaster[[#This Row],[YearsAtCompany]]&lt;10,"5-9 Years",
TRUE,"10+ Years"
)</f>
        <v>5-9 Years</v>
      </c>
      <c r="AE3190" s="5">
        <f>IF(tbl_HRMaster[[#This Row],[Attrition]]="Yes",1,0)</f>
        <v>0</v>
      </c>
    </row>
    <row r="3191" spans="1:31" x14ac:dyDescent="0.25">
      <c r="A3191">
        <v>44</v>
      </c>
      <c r="B3191" t="s">
        <v>21</v>
      </c>
      <c r="C3191" t="s">
        <v>22</v>
      </c>
      <c r="D3191" t="s">
        <v>23</v>
      </c>
      <c r="E3191">
        <v>24</v>
      </c>
      <c r="F3191">
        <v>5</v>
      </c>
      <c r="G3191" t="s">
        <v>38</v>
      </c>
      <c r="H3191">
        <v>360</v>
      </c>
      <c r="I3191" t="s">
        <v>25</v>
      </c>
      <c r="J3191">
        <v>1</v>
      </c>
      <c r="K3191" t="s">
        <v>35</v>
      </c>
      <c r="L3191" t="s">
        <v>32</v>
      </c>
      <c r="M3191">
        <v>25660</v>
      </c>
      <c r="N3191">
        <v>9</v>
      </c>
      <c r="O3191">
        <v>11</v>
      </c>
      <c r="P3191">
        <v>1</v>
      </c>
      <c r="Q3191">
        <v>10</v>
      </c>
      <c r="R3191">
        <v>3</v>
      </c>
      <c r="S3191">
        <v>5</v>
      </c>
      <c r="T3191">
        <v>2</v>
      </c>
      <c r="U3191">
        <v>3</v>
      </c>
      <c r="V3191">
        <f>COUNTIF(tbl_HRMaster[EmployeeID],tbl_HRMaster[[#This Row],[EmployeeID]])</f>
        <v>1</v>
      </c>
      <c r="W3191">
        <f>IFERROR(INDEX(tbl_EmployeeSurvey[EnvironmentSatisfaction],MATCH(tbl_HRMaster[[#This Row],[EmployeeID]],tbl_EmployeeSurvey[EmployeeID],0)),"Not Found")</f>
        <v>4</v>
      </c>
      <c r="X3191">
        <f>IFERROR(INDEX(tbl_EmployeeSurvey[JobSatisfaction],MATCH(tbl_HRMaster[[#This Row],[EmployeeID]],tbl_EmployeeSurvey[EmployeeID],0)),"Not Found")</f>
        <v>2</v>
      </c>
      <c r="Y3191" s="5">
        <f>IFERROR(INDEX(tbl_EmployeeSurvey[WorkLifeBalance],MATCH(tbl_HRMaster[[#This Row],[EmployeeID]],tbl_EmployeeSurvey[EmployeeID],0)),"Not Found")</f>
        <v>2</v>
      </c>
      <c r="Z3191" s="5">
        <f>IFERROR(VLOOKUP(tbl_HRMaster[[#This Row],[EmployeeID]],tbl_ManagerSurvey[[EmployeeID]:[PerformanceRating]],2,FALSE),"Not Found")</f>
        <v>3</v>
      </c>
      <c r="AA3191" s="5">
        <f>IFERROR(VLOOKUP(tbl_HRMaster[[#This Row],[EmployeeID]],tbl_ManagerSurvey[[EmployeeID]:[PerformanceRating]],3,FALSE),"Not Found")</f>
        <v>3</v>
      </c>
      <c r="AB3191" s="5" t="str">
        <f>IF(tbl_HRMaster[[#This Row],[Attrition]]="Yes","Left","Active")</f>
        <v>Active</v>
      </c>
      <c r="AC3191" s="5" t="str">
        <f>_xlfn.IFS(tbl_HRMaster[[#This Row],[Age]]&lt;25,"Under 25",tbl_HRMaster[[#This Row],[Age]]&lt;35,"25-34",tbl_HRMaster[[#This Row],[Age]]&lt;45,"35-44",tbl_HRMaster[[#This Row],[Age]]&lt;55,"45-54",TRUE,"Above 54")</f>
        <v>35-44</v>
      </c>
      <c r="AD3191" s="5" t="str">
        <f>_xlfn.IFS(
tbl_HRMaster[[#This Row],[YearsAtCompany]]&lt;2,"&lt; 2 Years",
tbl_HRMaster[[#This Row],[YearsAtCompany]]&lt;5,"2-4 Years",
tbl_HRMaster[[#This Row],[YearsAtCompany]]&lt;10,"5-9 Years",
TRUE,"10+ Years"
)</f>
        <v>5-9 Years</v>
      </c>
      <c r="AE3191" s="5">
        <f>IF(tbl_HRMaster[[#This Row],[Attrition]]="Yes",1,0)</f>
        <v>0</v>
      </c>
    </row>
    <row r="3192" spans="1:31" x14ac:dyDescent="0.25">
      <c r="A3192">
        <v>44</v>
      </c>
      <c r="B3192" t="s">
        <v>21</v>
      </c>
      <c r="C3192" t="s">
        <v>22</v>
      </c>
      <c r="D3192" t="s">
        <v>23</v>
      </c>
      <c r="E3192">
        <v>24</v>
      </c>
      <c r="F3192">
        <v>5</v>
      </c>
      <c r="G3192" t="s">
        <v>38</v>
      </c>
      <c r="H3192">
        <v>1830</v>
      </c>
      <c r="I3192" t="s">
        <v>25</v>
      </c>
      <c r="J3192">
        <v>1</v>
      </c>
      <c r="K3192" t="s">
        <v>35</v>
      </c>
      <c r="L3192" t="s">
        <v>32</v>
      </c>
      <c r="M3192">
        <v>25660</v>
      </c>
      <c r="N3192">
        <v>9</v>
      </c>
      <c r="O3192">
        <v>11</v>
      </c>
      <c r="P3192">
        <v>1</v>
      </c>
      <c r="Q3192">
        <v>10</v>
      </c>
      <c r="R3192">
        <v>3</v>
      </c>
      <c r="S3192">
        <v>5</v>
      </c>
      <c r="T3192">
        <v>2</v>
      </c>
      <c r="U3192">
        <v>3</v>
      </c>
      <c r="V3192">
        <f>COUNTIF(tbl_HRMaster[EmployeeID],tbl_HRMaster[[#This Row],[EmployeeID]])</f>
        <v>1</v>
      </c>
      <c r="W3192">
        <f>IFERROR(INDEX(tbl_EmployeeSurvey[EnvironmentSatisfaction],MATCH(tbl_HRMaster[[#This Row],[EmployeeID]],tbl_EmployeeSurvey[EmployeeID],0)),"Not Found")</f>
        <v>4</v>
      </c>
      <c r="X3192">
        <f>IFERROR(INDEX(tbl_EmployeeSurvey[JobSatisfaction],MATCH(tbl_HRMaster[[#This Row],[EmployeeID]],tbl_EmployeeSurvey[EmployeeID],0)),"Not Found")</f>
        <v>2</v>
      </c>
      <c r="Y3192" s="5">
        <f>IFERROR(INDEX(tbl_EmployeeSurvey[WorkLifeBalance],MATCH(tbl_HRMaster[[#This Row],[EmployeeID]],tbl_EmployeeSurvey[EmployeeID],0)),"Not Found")</f>
        <v>2</v>
      </c>
      <c r="Z3192" s="5">
        <f>IFERROR(VLOOKUP(tbl_HRMaster[[#This Row],[EmployeeID]],tbl_ManagerSurvey[[EmployeeID]:[PerformanceRating]],2,FALSE),"Not Found")</f>
        <v>3</v>
      </c>
      <c r="AA3192" s="5">
        <f>IFERROR(VLOOKUP(tbl_HRMaster[[#This Row],[EmployeeID]],tbl_ManagerSurvey[[EmployeeID]:[PerformanceRating]],3,FALSE),"Not Found")</f>
        <v>3</v>
      </c>
      <c r="AB3192" s="5" t="str">
        <f>IF(tbl_HRMaster[[#This Row],[Attrition]]="Yes","Left","Active")</f>
        <v>Active</v>
      </c>
      <c r="AC3192" s="5" t="str">
        <f>_xlfn.IFS(tbl_HRMaster[[#This Row],[Age]]&lt;25,"Under 25",tbl_HRMaster[[#This Row],[Age]]&lt;35,"25-34",tbl_HRMaster[[#This Row],[Age]]&lt;45,"35-44",tbl_HRMaster[[#This Row],[Age]]&lt;55,"45-54",TRUE,"Above 54")</f>
        <v>35-44</v>
      </c>
      <c r="AD3192" s="5" t="str">
        <f>_xlfn.IFS(
tbl_HRMaster[[#This Row],[YearsAtCompany]]&lt;2,"&lt; 2 Years",
tbl_HRMaster[[#This Row],[YearsAtCompany]]&lt;5,"2-4 Years",
tbl_HRMaster[[#This Row],[YearsAtCompany]]&lt;10,"5-9 Years",
TRUE,"10+ Years"
)</f>
        <v>5-9 Years</v>
      </c>
      <c r="AE3192" s="5">
        <f>IF(tbl_HRMaster[[#This Row],[Attrition]]="Yes",1,0)</f>
        <v>0</v>
      </c>
    </row>
    <row r="3193" spans="1:31" x14ac:dyDescent="0.25">
      <c r="A3193">
        <v>44</v>
      </c>
      <c r="B3193" t="s">
        <v>21</v>
      </c>
      <c r="C3193" t="s">
        <v>22</v>
      </c>
      <c r="D3193" t="s">
        <v>23</v>
      </c>
      <c r="E3193">
        <v>24</v>
      </c>
      <c r="F3193">
        <v>5</v>
      </c>
      <c r="G3193" t="s">
        <v>38</v>
      </c>
      <c r="H3193">
        <v>3300</v>
      </c>
      <c r="I3193" t="s">
        <v>25</v>
      </c>
      <c r="J3193">
        <v>1</v>
      </c>
      <c r="K3193" t="s">
        <v>35</v>
      </c>
      <c r="L3193" t="s">
        <v>32</v>
      </c>
      <c r="M3193">
        <v>25660</v>
      </c>
      <c r="N3193">
        <v>9</v>
      </c>
      <c r="O3193">
        <v>11</v>
      </c>
      <c r="P3193">
        <v>1</v>
      </c>
      <c r="Q3193">
        <v>10</v>
      </c>
      <c r="R3193">
        <v>3</v>
      </c>
      <c r="S3193">
        <v>5</v>
      </c>
      <c r="T3193">
        <v>2</v>
      </c>
      <c r="U3193">
        <v>3</v>
      </c>
      <c r="V3193">
        <f>COUNTIF(tbl_HRMaster[EmployeeID],tbl_HRMaster[[#This Row],[EmployeeID]])</f>
        <v>1</v>
      </c>
      <c r="W3193">
        <f>IFERROR(INDEX(tbl_EmployeeSurvey[EnvironmentSatisfaction],MATCH(tbl_HRMaster[[#This Row],[EmployeeID]],tbl_EmployeeSurvey[EmployeeID],0)),"Not Found")</f>
        <v>4</v>
      </c>
      <c r="X3193">
        <f>IFERROR(INDEX(tbl_EmployeeSurvey[JobSatisfaction],MATCH(tbl_HRMaster[[#This Row],[EmployeeID]],tbl_EmployeeSurvey[EmployeeID],0)),"Not Found")</f>
        <v>2</v>
      </c>
      <c r="Y3193" s="5">
        <f>IFERROR(INDEX(tbl_EmployeeSurvey[WorkLifeBalance],MATCH(tbl_HRMaster[[#This Row],[EmployeeID]],tbl_EmployeeSurvey[EmployeeID],0)),"Not Found")</f>
        <v>2</v>
      </c>
      <c r="Z3193" s="5">
        <f>IFERROR(VLOOKUP(tbl_HRMaster[[#This Row],[EmployeeID]],tbl_ManagerSurvey[[EmployeeID]:[PerformanceRating]],2,FALSE),"Not Found")</f>
        <v>3</v>
      </c>
      <c r="AA3193" s="5">
        <f>IFERROR(VLOOKUP(tbl_HRMaster[[#This Row],[EmployeeID]],tbl_ManagerSurvey[[EmployeeID]:[PerformanceRating]],3,FALSE),"Not Found")</f>
        <v>3</v>
      </c>
      <c r="AB3193" s="5" t="str">
        <f>IF(tbl_HRMaster[[#This Row],[Attrition]]="Yes","Left","Active")</f>
        <v>Active</v>
      </c>
      <c r="AC3193" s="5" t="str">
        <f>_xlfn.IFS(tbl_HRMaster[[#This Row],[Age]]&lt;25,"Under 25",tbl_HRMaster[[#This Row],[Age]]&lt;35,"25-34",tbl_HRMaster[[#This Row],[Age]]&lt;45,"35-44",tbl_HRMaster[[#This Row],[Age]]&lt;55,"45-54",TRUE,"Above 54")</f>
        <v>35-44</v>
      </c>
      <c r="AD3193" s="5" t="str">
        <f>_xlfn.IFS(
tbl_HRMaster[[#This Row],[YearsAtCompany]]&lt;2,"&lt; 2 Years",
tbl_HRMaster[[#This Row],[YearsAtCompany]]&lt;5,"2-4 Years",
tbl_HRMaster[[#This Row],[YearsAtCompany]]&lt;10,"5-9 Years",
TRUE,"10+ Years"
)</f>
        <v>5-9 Years</v>
      </c>
      <c r="AE3193" s="5">
        <f>IF(tbl_HRMaster[[#This Row],[Attrition]]="Yes",1,0)</f>
        <v>0</v>
      </c>
    </row>
    <row r="3194" spans="1:31" x14ac:dyDescent="0.25">
      <c r="A3194">
        <v>43</v>
      </c>
      <c r="B3194" t="s">
        <v>21</v>
      </c>
      <c r="C3194" t="s">
        <v>29</v>
      </c>
      <c r="D3194" t="s">
        <v>30</v>
      </c>
      <c r="E3194">
        <v>1</v>
      </c>
      <c r="F3194">
        <v>3</v>
      </c>
      <c r="G3194" t="s">
        <v>38</v>
      </c>
      <c r="H3194">
        <v>393</v>
      </c>
      <c r="I3194" t="s">
        <v>34</v>
      </c>
      <c r="J3194">
        <v>1</v>
      </c>
      <c r="K3194" t="s">
        <v>40</v>
      </c>
      <c r="L3194" t="s">
        <v>27</v>
      </c>
      <c r="M3194">
        <v>52650</v>
      </c>
      <c r="N3194">
        <v>4</v>
      </c>
      <c r="O3194">
        <v>11</v>
      </c>
      <c r="P3194">
        <v>1</v>
      </c>
      <c r="Q3194">
        <v>12</v>
      </c>
      <c r="R3194">
        <v>4</v>
      </c>
      <c r="S3194">
        <v>5</v>
      </c>
      <c r="T3194">
        <v>2</v>
      </c>
      <c r="U3194">
        <v>2</v>
      </c>
      <c r="V3194">
        <f>COUNTIF(tbl_HRMaster[EmployeeID],tbl_HRMaster[[#This Row],[EmployeeID]])</f>
        <v>1</v>
      </c>
      <c r="W3194">
        <f>IFERROR(INDEX(tbl_EmployeeSurvey[EnvironmentSatisfaction],MATCH(tbl_HRMaster[[#This Row],[EmployeeID]],tbl_EmployeeSurvey[EmployeeID],0)),"Not Found")</f>
        <v>4</v>
      </c>
      <c r="X3194">
        <f>IFERROR(INDEX(tbl_EmployeeSurvey[JobSatisfaction],MATCH(tbl_HRMaster[[#This Row],[EmployeeID]],tbl_EmployeeSurvey[EmployeeID],0)),"Not Found")</f>
        <v>4</v>
      </c>
      <c r="Y3194" s="5">
        <f>IFERROR(INDEX(tbl_EmployeeSurvey[WorkLifeBalance],MATCH(tbl_HRMaster[[#This Row],[EmployeeID]],tbl_EmployeeSurvey[EmployeeID],0)),"Not Found")</f>
        <v>2</v>
      </c>
      <c r="Z3194" s="5">
        <f>IFERROR(VLOOKUP(tbl_HRMaster[[#This Row],[EmployeeID]],tbl_ManagerSurvey[[EmployeeID]:[PerformanceRating]],2,FALSE),"Not Found")</f>
        <v>3</v>
      </c>
      <c r="AA3194" s="5">
        <f>IFERROR(VLOOKUP(tbl_HRMaster[[#This Row],[EmployeeID]],tbl_ManagerSurvey[[EmployeeID]:[PerformanceRating]],3,FALSE),"Not Found")</f>
        <v>3</v>
      </c>
      <c r="AB3194" s="5" t="str">
        <f>IF(tbl_HRMaster[[#This Row],[Attrition]]="Yes","Left","Active")</f>
        <v>Active</v>
      </c>
      <c r="AC3194" s="5" t="str">
        <f>_xlfn.IFS(tbl_HRMaster[[#This Row],[Age]]&lt;25,"Under 25",tbl_HRMaster[[#This Row],[Age]]&lt;35,"25-34",tbl_HRMaster[[#This Row],[Age]]&lt;45,"35-44",tbl_HRMaster[[#This Row],[Age]]&lt;55,"45-54",TRUE,"Above 54")</f>
        <v>35-44</v>
      </c>
      <c r="AD3194" s="5" t="str">
        <f>_xlfn.IFS(
tbl_HRMaster[[#This Row],[YearsAtCompany]]&lt;2,"&lt; 2 Years",
tbl_HRMaster[[#This Row],[YearsAtCompany]]&lt;5,"2-4 Years",
tbl_HRMaster[[#This Row],[YearsAtCompany]]&lt;10,"5-9 Years",
TRUE,"10+ Years"
)</f>
        <v>5-9 Years</v>
      </c>
      <c r="AE3194" s="5">
        <f>IF(tbl_HRMaster[[#This Row],[Attrition]]="Yes",1,0)</f>
        <v>0</v>
      </c>
    </row>
    <row r="3195" spans="1:31" x14ac:dyDescent="0.25">
      <c r="A3195">
        <v>43</v>
      </c>
      <c r="B3195" t="s">
        <v>21</v>
      </c>
      <c r="C3195" t="s">
        <v>29</v>
      </c>
      <c r="D3195" t="s">
        <v>30</v>
      </c>
      <c r="E3195">
        <v>1</v>
      </c>
      <c r="F3195">
        <v>3</v>
      </c>
      <c r="G3195" t="s">
        <v>38</v>
      </c>
      <c r="H3195">
        <v>1863</v>
      </c>
      <c r="I3195" t="s">
        <v>34</v>
      </c>
      <c r="J3195">
        <v>1</v>
      </c>
      <c r="K3195" t="s">
        <v>40</v>
      </c>
      <c r="L3195" t="s">
        <v>27</v>
      </c>
      <c r="M3195">
        <v>52650</v>
      </c>
      <c r="N3195">
        <v>4</v>
      </c>
      <c r="O3195">
        <v>11</v>
      </c>
      <c r="P3195">
        <v>1</v>
      </c>
      <c r="Q3195">
        <v>12</v>
      </c>
      <c r="R3195">
        <v>4</v>
      </c>
      <c r="S3195">
        <v>5</v>
      </c>
      <c r="T3195">
        <v>2</v>
      </c>
      <c r="U3195">
        <v>2</v>
      </c>
      <c r="V3195">
        <f>COUNTIF(tbl_HRMaster[EmployeeID],tbl_HRMaster[[#This Row],[EmployeeID]])</f>
        <v>1</v>
      </c>
      <c r="W3195">
        <f>IFERROR(INDEX(tbl_EmployeeSurvey[EnvironmentSatisfaction],MATCH(tbl_HRMaster[[#This Row],[EmployeeID]],tbl_EmployeeSurvey[EmployeeID],0)),"Not Found")</f>
        <v>4</v>
      </c>
      <c r="X3195">
        <f>IFERROR(INDEX(tbl_EmployeeSurvey[JobSatisfaction],MATCH(tbl_HRMaster[[#This Row],[EmployeeID]],tbl_EmployeeSurvey[EmployeeID],0)),"Not Found")</f>
        <v>4</v>
      </c>
      <c r="Y3195" s="5">
        <f>IFERROR(INDEX(tbl_EmployeeSurvey[WorkLifeBalance],MATCH(tbl_HRMaster[[#This Row],[EmployeeID]],tbl_EmployeeSurvey[EmployeeID],0)),"Not Found")</f>
        <v>2</v>
      </c>
      <c r="Z3195" s="5">
        <f>IFERROR(VLOOKUP(tbl_HRMaster[[#This Row],[EmployeeID]],tbl_ManagerSurvey[[EmployeeID]:[PerformanceRating]],2,FALSE),"Not Found")</f>
        <v>3</v>
      </c>
      <c r="AA3195" s="5">
        <f>IFERROR(VLOOKUP(tbl_HRMaster[[#This Row],[EmployeeID]],tbl_ManagerSurvey[[EmployeeID]:[PerformanceRating]],3,FALSE),"Not Found")</f>
        <v>3</v>
      </c>
      <c r="AB3195" s="5" t="str">
        <f>IF(tbl_HRMaster[[#This Row],[Attrition]]="Yes","Left","Active")</f>
        <v>Active</v>
      </c>
      <c r="AC3195" s="5" t="str">
        <f>_xlfn.IFS(tbl_HRMaster[[#This Row],[Age]]&lt;25,"Under 25",tbl_HRMaster[[#This Row],[Age]]&lt;35,"25-34",tbl_HRMaster[[#This Row],[Age]]&lt;45,"35-44",tbl_HRMaster[[#This Row],[Age]]&lt;55,"45-54",TRUE,"Above 54")</f>
        <v>35-44</v>
      </c>
      <c r="AD3195" s="5" t="str">
        <f>_xlfn.IFS(
tbl_HRMaster[[#This Row],[YearsAtCompany]]&lt;2,"&lt; 2 Years",
tbl_HRMaster[[#This Row],[YearsAtCompany]]&lt;5,"2-4 Years",
tbl_HRMaster[[#This Row],[YearsAtCompany]]&lt;10,"5-9 Years",
TRUE,"10+ Years"
)</f>
        <v>5-9 Years</v>
      </c>
      <c r="AE3195" s="5">
        <f>IF(tbl_HRMaster[[#This Row],[Attrition]]="Yes",1,0)</f>
        <v>0</v>
      </c>
    </row>
    <row r="3196" spans="1:31" x14ac:dyDescent="0.25">
      <c r="A3196">
        <v>43</v>
      </c>
      <c r="B3196" t="s">
        <v>21</v>
      </c>
      <c r="C3196" t="s">
        <v>29</v>
      </c>
      <c r="D3196" t="s">
        <v>30</v>
      </c>
      <c r="E3196">
        <v>1</v>
      </c>
      <c r="F3196">
        <v>3</v>
      </c>
      <c r="G3196" t="s">
        <v>38</v>
      </c>
      <c r="H3196">
        <v>3333</v>
      </c>
      <c r="I3196" t="s">
        <v>34</v>
      </c>
      <c r="J3196">
        <v>1</v>
      </c>
      <c r="K3196" t="s">
        <v>40</v>
      </c>
      <c r="L3196" t="s">
        <v>27</v>
      </c>
      <c r="M3196">
        <v>52650</v>
      </c>
      <c r="N3196">
        <v>4</v>
      </c>
      <c r="O3196">
        <v>11</v>
      </c>
      <c r="P3196">
        <v>1</v>
      </c>
      <c r="Q3196">
        <v>12</v>
      </c>
      <c r="R3196">
        <v>4</v>
      </c>
      <c r="S3196">
        <v>5</v>
      </c>
      <c r="T3196">
        <v>2</v>
      </c>
      <c r="U3196">
        <v>2</v>
      </c>
      <c r="V3196">
        <f>COUNTIF(tbl_HRMaster[EmployeeID],tbl_HRMaster[[#This Row],[EmployeeID]])</f>
        <v>1</v>
      </c>
      <c r="W3196">
        <f>IFERROR(INDEX(tbl_EmployeeSurvey[EnvironmentSatisfaction],MATCH(tbl_HRMaster[[#This Row],[EmployeeID]],tbl_EmployeeSurvey[EmployeeID],0)),"Not Found")</f>
        <v>4</v>
      </c>
      <c r="X3196">
        <f>IFERROR(INDEX(tbl_EmployeeSurvey[JobSatisfaction],MATCH(tbl_HRMaster[[#This Row],[EmployeeID]],tbl_EmployeeSurvey[EmployeeID],0)),"Not Found")</f>
        <v>4</v>
      </c>
      <c r="Y3196" s="5">
        <f>IFERROR(INDEX(tbl_EmployeeSurvey[WorkLifeBalance],MATCH(tbl_HRMaster[[#This Row],[EmployeeID]],tbl_EmployeeSurvey[EmployeeID],0)),"Not Found")</f>
        <v>2</v>
      </c>
      <c r="Z3196" s="5">
        <f>IFERROR(VLOOKUP(tbl_HRMaster[[#This Row],[EmployeeID]],tbl_ManagerSurvey[[EmployeeID]:[PerformanceRating]],2,FALSE),"Not Found")</f>
        <v>3</v>
      </c>
      <c r="AA3196" s="5">
        <f>IFERROR(VLOOKUP(tbl_HRMaster[[#This Row],[EmployeeID]],tbl_ManagerSurvey[[EmployeeID]:[PerformanceRating]],3,FALSE),"Not Found")</f>
        <v>3</v>
      </c>
      <c r="AB3196" s="5" t="str">
        <f>IF(tbl_HRMaster[[#This Row],[Attrition]]="Yes","Left","Active")</f>
        <v>Active</v>
      </c>
      <c r="AC3196" s="5" t="str">
        <f>_xlfn.IFS(tbl_HRMaster[[#This Row],[Age]]&lt;25,"Under 25",tbl_HRMaster[[#This Row],[Age]]&lt;35,"25-34",tbl_HRMaster[[#This Row],[Age]]&lt;45,"35-44",tbl_HRMaster[[#This Row],[Age]]&lt;55,"45-54",TRUE,"Above 54")</f>
        <v>35-44</v>
      </c>
      <c r="AD3196" s="5" t="str">
        <f>_xlfn.IFS(
tbl_HRMaster[[#This Row],[YearsAtCompany]]&lt;2,"&lt; 2 Years",
tbl_HRMaster[[#This Row],[YearsAtCompany]]&lt;5,"2-4 Years",
tbl_HRMaster[[#This Row],[YearsAtCompany]]&lt;10,"5-9 Years",
TRUE,"10+ Years"
)</f>
        <v>5-9 Years</v>
      </c>
      <c r="AE3196" s="5">
        <f>IF(tbl_HRMaster[[#This Row],[Attrition]]="Yes",1,0)</f>
        <v>0</v>
      </c>
    </row>
    <row r="3197" spans="1:31" x14ac:dyDescent="0.25">
      <c r="A3197">
        <v>48</v>
      </c>
      <c r="B3197" t="s">
        <v>21</v>
      </c>
      <c r="C3197" t="s">
        <v>36</v>
      </c>
      <c r="D3197" t="s">
        <v>23</v>
      </c>
      <c r="E3197">
        <v>2</v>
      </c>
      <c r="F3197">
        <v>1</v>
      </c>
      <c r="G3197" t="s">
        <v>24</v>
      </c>
      <c r="H3197">
        <v>547</v>
      </c>
      <c r="I3197" t="s">
        <v>34</v>
      </c>
      <c r="J3197">
        <v>2</v>
      </c>
      <c r="K3197" t="s">
        <v>35</v>
      </c>
      <c r="L3197" t="s">
        <v>32</v>
      </c>
      <c r="M3197">
        <v>23700</v>
      </c>
      <c r="N3197">
        <v>2</v>
      </c>
      <c r="O3197">
        <v>11</v>
      </c>
      <c r="P3197">
        <v>0</v>
      </c>
      <c r="Q3197">
        <v>27</v>
      </c>
      <c r="R3197">
        <v>3</v>
      </c>
      <c r="S3197">
        <v>5</v>
      </c>
      <c r="T3197">
        <v>2</v>
      </c>
      <c r="U3197">
        <v>1</v>
      </c>
      <c r="V3197">
        <f>COUNTIF(tbl_HRMaster[EmployeeID],tbl_HRMaster[[#This Row],[EmployeeID]])</f>
        <v>1</v>
      </c>
      <c r="W3197">
        <f>IFERROR(INDEX(tbl_EmployeeSurvey[EnvironmentSatisfaction],MATCH(tbl_HRMaster[[#This Row],[EmployeeID]],tbl_EmployeeSurvey[EmployeeID],0)),"Not Found")</f>
        <v>1</v>
      </c>
      <c r="X3197">
        <f>IFERROR(INDEX(tbl_EmployeeSurvey[JobSatisfaction],MATCH(tbl_HRMaster[[#This Row],[EmployeeID]],tbl_EmployeeSurvey[EmployeeID],0)),"Not Found")</f>
        <v>4</v>
      </c>
      <c r="Y3197" s="5">
        <f>IFERROR(INDEX(tbl_EmployeeSurvey[WorkLifeBalance],MATCH(tbl_HRMaster[[#This Row],[EmployeeID]],tbl_EmployeeSurvey[EmployeeID],0)),"Not Found")</f>
        <v>2</v>
      </c>
      <c r="Z3197" s="5">
        <f>IFERROR(VLOOKUP(tbl_HRMaster[[#This Row],[EmployeeID]],tbl_ManagerSurvey[[EmployeeID]:[PerformanceRating]],2,FALSE),"Not Found")</f>
        <v>3</v>
      </c>
      <c r="AA3197" s="5">
        <f>IFERROR(VLOOKUP(tbl_HRMaster[[#This Row],[EmployeeID]],tbl_ManagerSurvey[[EmployeeID]:[PerformanceRating]],3,FALSE),"Not Found")</f>
        <v>3</v>
      </c>
      <c r="AB3197" s="5" t="str">
        <f>IF(tbl_HRMaster[[#This Row],[Attrition]]="Yes","Left","Active")</f>
        <v>Active</v>
      </c>
      <c r="AC3197" s="5" t="str">
        <f>_xlfn.IFS(tbl_HRMaster[[#This Row],[Age]]&lt;25,"Under 25",tbl_HRMaster[[#This Row],[Age]]&lt;35,"25-34",tbl_HRMaster[[#This Row],[Age]]&lt;45,"35-44",tbl_HRMaster[[#This Row],[Age]]&lt;55,"45-54",TRUE,"Above 54")</f>
        <v>45-54</v>
      </c>
      <c r="AD3197" s="5" t="str">
        <f>_xlfn.IFS(
tbl_HRMaster[[#This Row],[YearsAtCompany]]&lt;2,"&lt; 2 Years",
tbl_HRMaster[[#This Row],[YearsAtCompany]]&lt;5,"2-4 Years",
tbl_HRMaster[[#This Row],[YearsAtCompany]]&lt;10,"5-9 Years",
TRUE,"10+ Years"
)</f>
        <v>5-9 Years</v>
      </c>
      <c r="AE3197" s="5">
        <f>IF(tbl_HRMaster[[#This Row],[Attrition]]="Yes",1,0)</f>
        <v>0</v>
      </c>
    </row>
    <row r="3198" spans="1:31" x14ac:dyDescent="0.25">
      <c r="A3198">
        <v>48</v>
      </c>
      <c r="B3198" t="s">
        <v>21</v>
      </c>
      <c r="C3198" t="s">
        <v>36</v>
      </c>
      <c r="D3198" t="s">
        <v>23</v>
      </c>
      <c r="E3198">
        <v>2</v>
      </c>
      <c r="F3198">
        <v>1</v>
      </c>
      <c r="G3198" t="s">
        <v>24</v>
      </c>
      <c r="H3198">
        <v>2017</v>
      </c>
      <c r="I3198" t="s">
        <v>34</v>
      </c>
      <c r="J3198">
        <v>2</v>
      </c>
      <c r="K3198" t="s">
        <v>35</v>
      </c>
      <c r="L3198" t="s">
        <v>32</v>
      </c>
      <c r="M3198">
        <v>23700</v>
      </c>
      <c r="N3198">
        <v>2</v>
      </c>
      <c r="O3198">
        <v>11</v>
      </c>
      <c r="P3198">
        <v>0</v>
      </c>
      <c r="Q3198">
        <v>27</v>
      </c>
      <c r="R3198">
        <v>3</v>
      </c>
      <c r="S3198">
        <v>5</v>
      </c>
      <c r="T3198">
        <v>2</v>
      </c>
      <c r="U3198">
        <v>1</v>
      </c>
      <c r="V3198">
        <f>COUNTIF(tbl_HRMaster[EmployeeID],tbl_HRMaster[[#This Row],[EmployeeID]])</f>
        <v>1</v>
      </c>
      <c r="W3198">
        <f>IFERROR(INDEX(tbl_EmployeeSurvey[EnvironmentSatisfaction],MATCH(tbl_HRMaster[[#This Row],[EmployeeID]],tbl_EmployeeSurvey[EmployeeID],0)),"Not Found")</f>
        <v>1</v>
      </c>
      <c r="X3198">
        <f>IFERROR(INDEX(tbl_EmployeeSurvey[JobSatisfaction],MATCH(tbl_HRMaster[[#This Row],[EmployeeID]],tbl_EmployeeSurvey[EmployeeID],0)),"Not Found")</f>
        <v>4</v>
      </c>
      <c r="Y3198" s="5">
        <f>IFERROR(INDEX(tbl_EmployeeSurvey[WorkLifeBalance],MATCH(tbl_HRMaster[[#This Row],[EmployeeID]],tbl_EmployeeSurvey[EmployeeID],0)),"Not Found")</f>
        <v>3</v>
      </c>
      <c r="Z3198" s="5">
        <f>IFERROR(VLOOKUP(tbl_HRMaster[[#This Row],[EmployeeID]],tbl_ManagerSurvey[[EmployeeID]:[PerformanceRating]],2,FALSE),"Not Found")</f>
        <v>3</v>
      </c>
      <c r="AA3198" s="5">
        <f>IFERROR(VLOOKUP(tbl_HRMaster[[#This Row],[EmployeeID]],tbl_ManagerSurvey[[EmployeeID]:[PerformanceRating]],3,FALSE),"Not Found")</f>
        <v>3</v>
      </c>
      <c r="AB3198" s="5" t="str">
        <f>IF(tbl_HRMaster[[#This Row],[Attrition]]="Yes","Left","Active")</f>
        <v>Active</v>
      </c>
      <c r="AC3198" s="5" t="str">
        <f>_xlfn.IFS(tbl_HRMaster[[#This Row],[Age]]&lt;25,"Under 25",tbl_HRMaster[[#This Row],[Age]]&lt;35,"25-34",tbl_HRMaster[[#This Row],[Age]]&lt;45,"35-44",tbl_HRMaster[[#This Row],[Age]]&lt;55,"45-54",TRUE,"Above 54")</f>
        <v>45-54</v>
      </c>
      <c r="AD3198" s="5" t="str">
        <f>_xlfn.IFS(
tbl_HRMaster[[#This Row],[YearsAtCompany]]&lt;2,"&lt; 2 Years",
tbl_HRMaster[[#This Row],[YearsAtCompany]]&lt;5,"2-4 Years",
tbl_HRMaster[[#This Row],[YearsAtCompany]]&lt;10,"5-9 Years",
TRUE,"10+ Years"
)</f>
        <v>5-9 Years</v>
      </c>
      <c r="AE3198" s="5">
        <f>IF(tbl_HRMaster[[#This Row],[Attrition]]="Yes",1,0)</f>
        <v>0</v>
      </c>
    </row>
    <row r="3199" spans="1:31" x14ac:dyDescent="0.25">
      <c r="A3199">
        <v>48</v>
      </c>
      <c r="B3199" t="s">
        <v>21</v>
      </c>
      <c r="C3199" t="s">
        <v>36</v>
      </c>
      <c r="D3199" t="s">
        <v>23</v>
      </c>
      <c r="E3199">
        <v>2</v>
      </c>
      <c r="F3199">
        <v>1</v>
      </c>
      <c r="G3199" t="s">
        <v>24</v>
      </c>
      <c r="H3199">
        <v>3487</v>
      </c>
      <c r="I3199" t="s">
        <v>34</v>
      </c>
      <c r="J3199">
        <v>2</v>
      </c>
      <c r="K3199" t="s">
        <v>35</v>
      </c>
      <c r="L3199" t="s">
        <v>32</v>
      </c>
      <c r="M3199">
        <v>23700</v>
      </c>
      <c r="N3199">
        <v>2</v>
      </c>
      <c r="O3199">
        <v>11</v>
      </c>
      <c r="P3199">
        <v>0</v>
      </c>
      <c r="Q3199">
        <v>27</v>
      </c>
      <c r="R3199">
        <v>3</v>
      </c>
      <c r="S3199">
        <v>5</v>
      </c>
      <c r="T3199">
        <v>2</v>
      </c>
      <c r="U3199">
        <v>1</v>
      </c>
      <c r="V3199">
        <f>COUNTIF(tbl_HRMaster[EmployeeID],tbl_HRMaster[[#This Row],[EmployeeID]])</f>
        <v>1</v>
      </c>
      <c r="W3199">
        <f>IFERROR(INDEX(tbl_EmployeeSurvey[EnvironmentSatisfaction],MATCH(tbl_HRMaster[[#This Row],[EmployeeID]],tbl_EmployeeSurvey[EmployeeID],0)),"Not Found")</f>
        <v>1</v>
      </c>
      <c r="X3199">
        <f>IFERROR(INDEX(tbl_EmployeeSurvey[JobSatisfaction],MATCH(tbl_HRMaster[[#This Row],[EmployeeID]],tbl_EmployeeSurvey[EmployeeID],0)),"Not Found")</f>
        <v>4</v>
      </c>
      <c r="Y3199" s="5">
        <f>IFERROR(INDEX(tbl_EmployeeSurvey[WorkLifeBalance],MATCH(tbl_HRMaster[[#This Row],[EmployeeID]],tbl_EmployeeSurvey[EmployeeID],0)),"Not Found")</f>
        <v>2</v>
      </c>
      <c r="Z3199" s="5">
        <f>IFERROR(VLOOKUP(tbl_HRMaster[[#This Row],[EmployeeID]],tbl_ManagerSurvey[[EmployeeID]:[PerformanceRating]],2,FALSE),"Not Found")</f>
        <v>3</v>
      </c>
      <c r="AA3199" s="5">
        <f>IFERROR(VLOOKUP(tbl_HRMaster[[#This Row],[EmployeeID]],tbl_ManagerSurvey[[EmployeeID]:[PerformanceRating]],3,FALSE),"Not Found")</f>
        <v>3</v>
      </c>
      <c r="AB3199" s="5" t="str">
        <f>IF(tbl_HRMaster[[#This Row],[Attrition]]="Yes","Left","Active")</f>
        <v>Active</v>
      </c>
      <c r="AC3199" s="5" t="str">
        <f>_xlfn.IFS(tbl_HRMaster[[#This Row],[Age]]&lt;25,"Under 25",tbl_HRMaster[[#This Row],[Age]]&lt;35,"25-34",tbl_HRMaster[[#This Row],[Age]]&lt;45,"35-44",tbl_HRMaster[[#This Row],[Age]]&lt;55,"45-54",TRUE,"Above 54")</f>
        <v>45-54</v>
      </c>
      <c r="AD3199" s="5" t="str">
        <f>_xlfn.IFS(
tbl_HRMaster[[#This Row],[YearsAtCompany]]&lt;2,"&lt; 2 Years",
tbl_HRMaster[[#This Row],[YearsAtCompany]]&lt;5,"2-4 Years",
tbl_HRMaster[[#This Row],[YearsAtCompany]]&lt;10,"5-9 Years",
TRUE,"10+ Years"
)</f>
        <v>5-9 Years</v>
      </c>
      <c r="AE3199" s="5">
        <f>IF(tbl_HRMaster[[#This Row],[Attrition]]="Yes",1,0)</f>
        <v>0</v>
      </c>
    </row>
    <row r="3200" spans="1:31" x14ac:dyDescent="0.25">
      <c r="A3200">
        <v>32</v>
      </c>
      <c r="B3200" t="s">
        <v>21</v>
      </c>
      <c r="C3200" t="s">
        <v>22</v>
      </c>
      <c r="D3200" t="s">
        <v>30</v>
      </c>
      <c r="E3200">
        <v>22</v>
      </c>
      <c r="F3200">
        <v>4</v>
      </c>
      <c r="G3200" t="s">
        <v>38</v>
      </c>
      <c r="H3200">
        <v>844</v>
      </c>
      <c r="I3200" t="s">
        <v>34</v>
      </c>
      <c r="J3200">
        <v>1</v>
      </c>
      <c r="K3200" t="s">
        <v>35</v>
      </c>
      <c r="L3200" t="s">
        <v>27</v>
      </c>
      <c r="M3200">
        <v>29730</v>
      </c>
      <c r="N3200">
        <v>3</v>
      </c>
      <c r="O3200">
        <v>22</v>
      </c>
      <c r="P3200">
        <v>0</v>
      </c>
      <c r="Q3200">
        <v>12</v>
      </c>
      <c r="R3200">
        <v>0</v>
      </c>
      <c r="S3200">
        <v>7</v>
      </c>
      <c r="T3200">
        <v>2</v>
      </c>
      <c r="U3200">
        <v>5</v>
      </c>
      <c r="V3200">
        <f>COUNTIF(tbl_HRMaster[EmployeeID],tbl_HRMaster[[#This Row],[EmployeeID]])</f>
        <v>1</v>
      </c>
      <c r="W3200">
        <f>IFERROR(INDEX(tbl_EmployeeSurvey[EnvironmentSatisfaction],MATCH(tbl_HRMaster[[#This Row],[EmployeeID]],tbl_EmployeeSurvey[EmployeeID],0)),"Not Found")</f>
        <v>4</v>
      </c>
      <c r="X3200">
        <f>IFERROR(INDEX(tbl_EmployeeSurvey[JobSatisfaction],MATCH(tbl_HRMaster[[#This Row],[EmployeeID]],tbl_EmployeeSurvey[EmployeeID],0)),"Not Found")</f>
        <v>2</v>
      </c>
      <c r="Y3200" s="5">
        <f>IFERROR(INDEX(tbl_EmployeeSurvey[WorkLifeBalance],MATCH(tbl_HRMaster[[#This Row],[EmployeeID]],tbl_EmployeeSurvey[EmployeeID],0)),"Not Found")</f>
        <v>3</v>
      </c>
      <c r="Z3200" s="5">
        <f>IFERROR(VLOOKUP(tbl_HRMaster[[#This Row],[EmployeeID]],tbl_ManagerSurvey[[EmployeeID]:[PerformanceRating]],2,FALSE),"Not Found")</f>
        <v>4</v>
      </c>
      <c r="AA3200" s="5">
        <f>IFERROR(VLOOKUP(tbl_HRMaster[[#This Row],[EmployeeID]],tbl_ManagerSurvey[[EmployeeID]:[PerformanceRating]],3,FALSE),"Not Found")</f>
        <v>4</v>
      </c>
      <c r="AB3200" s="5" t="str">
        <f>IF(tbl_HRMaster[[#This Row],[Attrition]]="Yes","Left","Active")</f>
        <v>Active</v>
      </c>
      <c r="AC3200" s="5" t="str">
        <f>_xlfn.IFS(tbl_HRMaster[[#This Row],[Age]]&lt;25,"Under 25",tbl_HRMaster[[#This Row],[Age]]&lt;35,"25-34",tbl_HRMaster[[#This Row],[Age]]&lt;45,"35-44",tbl_HRMaster[[#This Row],[Age]]&lt;55,"45-54",TRUE,"Above 54")</f>
        <v>25-34</v>
      </c>
      <c r="AD3200" s="5" t="str">
        <f>_xlfn.IFS(
tbl_HRMaster[[#This Row],[YearsAtCompany]]&lt;2,"&lt; 2 Years",
tbl_HRMaster[[#This Row],[YearsAtCompany]]&lt;5,"2-4 Years",
tbl_HRMaster[[#This Row],[YearsAtCompany]]&lt;10,"5-9 Years",
TRUE,"10+ Years"
)</f>
        <v>5-9 Years</v>
      </c>
      <c r="AE3200" s="5">
        <f>IF(tbl_HRMaster[[#This Row],[Attrition]]="Yes",1,0)</f>
        <v>0</v>
      </c>
    </row>
    <row r="3201" spans="1:31" x14ac:dyDescent="0.25">
      <c r="A3201">
        <v>32</v>
      </c>
      <c r="B3201" t="s">
        <v>21</v>
      </c>
      <c r="C3201" t="s">
        <v>22</v>
      </c>
      <c r="D3201" t="s">
        <v>30</v>
      </c>
      <c r="E3201">
        <v>22</v>
      </c>
      <c r="F3201">
        <v>4</v>
      </c>
      <c r="G3201" t="s">
        <v>38</v>
      </c>
      <c r="H3201">
        <v>2314</v>
      </c>
      <c r="I3201" t="s">
        <v>34</v>
      </c>
      <c r="J3201">
        <v>1</v>
      </c>
      <c r="K3201" t="s">
        <v>35</v>
      </c>
      <c r="L3201" t="s">
        <v>27</v>
      </c>
      <c r="M3201">
        <v>29730</v>
      </c>
      <c r="N3201">
        <v>3</v>
      </c>
      <c r="O3201">
        <v>22</v>
      </c>
      <c r="P3201">
        <v>0</v>
      </c>
      <c r="Q3201">
        <v>12</v>
      </c>
      <c r="R3201">
        <v>0</v>
      </c>
      <c r="S3201">
        <v>7</v>
      </c>
      <c r="T3201">
        <v>2</v>
      </c>
      <c r="U3201">
        <v>5</v>
      </c>
      <c r="V3201">
        <f>COUNTIF(tbl_HRMaster[EmployeeID],tbl_HRMaster[[#This Row],[EmployeeID]])</f>
        <v>1</v>
      </c>
      <c r="W3201">
        <f>IFERROR(INDEX(tbl_EmployeeSurvey[EnvironmentSatisfaction],MATCH(tbl_HRMaster[[#This Row],[EmployeeID]],tbl_EmployeeSurvey[EmployeeID],0)),"Not Found")</f>
        <v>4</v>
      </c>
      <c r="X3201">
        <f>IFERROR(INDEX(tbl_EmployeeSurvey[JobSatisfaction],MATCH(tbl_HRMaster[[#This Row],[EmployeeID]],tbl_EmployeeSurvey[EmployeeID],0)),"Not Found")</f>
        <v>2</v>
      </c>
      <c r="Y3201" s="5">
        <f>IFERROR(INDEX(tbl_EmployeeSurvey[WorkLifeBalance],MATCH(tbl_HRMaster[[#This Row],[EmployeeID]],tbl_EmployeeSurvey[EmployeeID],0)),"Not Found")</f>
        <v>3</v>
      </c>
      <c r="Z3201" s="5">
        <f>IFERROR(VLOOKUP(tbl_HRMaster[[#This Row],[EmployeeID]],tbl_ManagerSurvey[[EmployeeID]:[PerformanceRating]],2,FALSE),"Not Found")</f>
        <v>4</v>
      </c>
      <c r="AA3201" s="5">
        <f>IFERROR(VLOOKUP(tbl_HRMaster[[#This Row],[EmployeeID]],tbl_ManagerSurvey[[EmployeeID]:[PerformanceRating]],3,FALSE),"Not Found")</f>
        <v>4</v>
      </c>
      <c r="AB3201" s="5" t="str">
        <f>IF(tbl_HRMaster[[#This Row],[Attrition]]="Yes","Left","Active")</f>
        <v>Active</v>
      </c>
      <c r="AC3201" s="5" t="str">
        <f>_xlfn.IFS(tbl_HRMaster[[#This Row],[Age]]&lt;25,"Under 25",tbl_HRMaster[[#This Row],[Age]]&lt;35,"25-34",tbl_HRMaster[[#This Row],[Age]]&lt;45,"35-44",tbl_HRMaster[[#This Row],[Age]]&lt;55,"45-54",TRUE,"Above 54")</f>
        <v>25-34</v>
      </c>
      <c r="AD3201" s="5" t="str">
        <f>_xlfn.IFS(
tbl_HRMaster[[#This Row],[YearsAtCompany]]&lt;2,"&lt; 2 Years",
tbl_HRMaster[[#This Row],[YearsAtCompany]]&lt;5,"2-4 Years",
tbl_HRMaster[[#This Row],[YearsAtCompany]]&lt;10,"5-9 Years",
TRUE,"10+ Years"
)</f>
        <v>5-9 Years</v>
      </c>
      <c r="AE3201" s="5">
        <f>IF(tbl_HRMaster[[#This Row],[Attrition]]="Yes",1,0)</f>
        <v>0</v>
      </c>
    </row>
    <row r="3202" spans="1:31" x14ac:dyDescent="0.25">
      <c r="A3202">
        <v>32</v>
      </c>
      <c r="B3202" t="s">
        <v>21</v>
      </c>
      <c r="C3202" t="s">
        <v>22</v>
      </c>
      <c r="D3202" t="s">
        <v>30</v>
      </c>
      <c r="E3202">
        <v>22</v>
      </c>
      <c r="F3202">
        <v>4</v>
      </c>
      <c r="G3202" t="s">
        <v>38</v>
      </c>
      <c r="H3202">
        <v>3784</v>
      </c>
      <c r="I3202" t="s">
        <v>34</v>
      </c>
      <c r="J3202">
        <v>1</v>
      </c>
      <c r="K3202" t="s">
        <v>35</v>
      </c>
      <c r="L3202" t="s">
        <v>27</v>
      </c>
      <c r="M3202">
        <v>29730</v>
      </c>
      <c r="N3202">
        <v>3</v>
      </c>
      <c r="O3202">
        <v>22</v>
      </c>
      <c r="P3202">
        <v>0</v>
      </c>
      <c r="Q3202">
        <v>12</v>
      </c>
      <c r="R3202">
        <v>0</v>
      </c>
      <c r="S3202">
        <v>7</v>
      </c>
      <c r="T3202">
        <v>2</v>
      </c>
      <c r="U3202">
        <v>5</v>
      </c>
      <c r="V3202">
        <f>COUNTIF(tbl_HRMaster[EmployeeID],tbl_HRMaster[[#This Row],[EmployeeID]])</f>
        <v>1</v>
      </c>
      <c r="W3202">
        <f>IFERROR(INDEX(tbl_EmployeeSurvey[EnvironmentSatisfaction],MATCH(tbl_HRMaster[[#This Row],[EmployeeID]],tbl_EmployeeSurvey[EmployeeID],0)),"Not Found")</f>
        <v>4</v>
      </c>
      <c r="X3202">
        <f>IFERROR(INDEX(tbl_EmployeeSurvey[JobSatisfaction],MATCH(tbl_HRMaster[[#This Row],[EmployeeID]],tbl_EmployeeSurvey[EmployeeID],0)),"Not Found")</f>
        <v>2</v>
      </c>
      <c r="Y3202" s="5">
        <f>IFERROR(INDEX(tbl_EmployeeSurvey[WorkLifeBalance],MATCH(tbl_HRMaster[[#This Row],[EmployeeID]],tbl_EmployeeSurvey[EmployeeID],0)),"Not Found")</f>
        <v>3</v>
      </c>
      <c r="Z3202" s="5">
        <f>IFERROR(VLOOKUP(tbl_HRMaster[[#This Row],[EmployeeID]],tbl_ManagerSurvey[[EmployeeID]:[PerformanceRating]],2,FALSE),"Not Found")</f>
        <v>4</v>
      </c>
      <c r="AA3202" s="5">
        <f>IFERROR(VLOOKUP(tbl_HRMaster[[#This Row],[EmployeeID]],tbl_ManagerSurvey[[EmployeeID]:[PerformanceRating]],3,FALSE),"Not Found")</f>
        <v>4</v>
      </c>
      <c r="AB3202" s="5" t="str">
        <f>IF(tbl_HRMaster[[#This Row],[Attrition]]="Yes","Left","Active")</f>
        <v>Active</v>
      </c>
      <c r="AC3202" s="5" t="str">
        <f>_xlfn.IFS(tbl_HRMaster[[#This Row],[Age]]&lt;25,"Under 25",tbl_HRMaster[[#This Row],[Age]]&lt;35,"25-34",tbl_HRMaster[[#This Row],[Age]]&lt;45,"35-44",tbl_HRMaster[[#This Row],[Age]]&lt;55,"45-54",TRUE,"Above 54")</f>
        <v>25-34</v>
      </c>
      <c r="AD3202" s="5" t="str">
        <f>_xlfn.IFS(
tbl_HRMaster[[#This Row],[YearsAtCompany]]&lt;2,"&lt; 2 Years",
tbl_HRMaster[[#This Row],[YearsAtCompany]]&lt;5,"2-4 Years",
tbl_HRMaster[[#This Row],[YearsAtCompany]]&lt;10,"5-9 Years",
TRUE,"10+ Years"
)</f>
        <v>5-9 Years</v>
      </c>
      <c r="AE3202" s="5">
        <f>IF(tbl_HRMaster[[#This Row],[Attrition]]="Yes",1,0)</f>
        <v>0</v>
      </c>
    </row>
    <row r="3203" spans="1:31" x14ac:dyDescent="0.25">
      <c r="A3203">
        <v>26</v>
      </c>
      <c r="B3203" t="s">
        <v>21</v>
      </c>
      <c r="C3203" t="s">
        <v>22</v>
      </c>
      <c r="D3203" t="s">
        <v>37</v>
      </c>
      <c r="E3203">
        <v>9</v>
      </c>
      <c r="F3203">
        <v>3</v>
      </c>
      <c r="G3203" t="s">
        <v>24</v>
      </c>
      <c r="H3203">
        <v>655</v>
      </c>
      <c r="I3203" t="s">
        <v>34</v>
      </c>
      <c r="J3203">
        <v>2</v>
      </c>
      <c r="K3203" t="s">
        <v>31</v>
      </c>
      <c r="L3203" t="s">
        <v>32</v>
      </c>
      <c r="M3203">
        <v>68110</v>
      </c>
      <c r="N3203">
        <v>1</v>
      </c>
      <c r="O3203">
        <v>11</v>
      </c>
      <c r="P3203">
        <v>1</v>
      </c>
      <c r="Q3203">
        <v>8</v>
      </c>
      <c r="R3203">
        <v>4</v>
      </c>
      <c r="S3203">
        <v>8</v>
      </c>
      <c r="T3203">
        <v>2</v>
      </c>
      <c r="U3203">
        <v>2</v>
      </c>
      <c r="V3203">
        <f>COUNTIF(tbl_HRMaster[EmployeeID],tbl_HRMaster[[#This Row],[EmployeeID]])</f>
        <v>1</v>
      </c>
      <c r="W3203">
        <f>IFERROR(INDEX(tbl_EmployeeSurvey[EnvironmentSatisfaction],MATCH(tbl_HRMaster[[#This Row],[EmployeeID]],tbl_EmployeeSurvey[EmployeeID],0)),"Not Found")</f>
        <v>3</v>
      </c>
      <c r="X3203">
        <f>IFERROR(INDEX(tbl_EmployeeSurvey[JobSatisfaction],MATCH(tbl_HRMaster[[#This Row],[EmployeeID]],tbl_EmployeeSurvey[EmployeeID],0)),"Not Found")</f>
        <v>4</v>
      </c>
      <c r="Y3203" s="5">
        <f>IFERROR(INDEX(tbl_EmployeeSurvey[WorkLifeBalance],MATCH(tbl_HRMaster[[#This Row],[EmployeeID]],tbl_EmployeeSurvey[EmployeeID],0)),"Not Found")</f>
        <v>2</v>
      </c>
      <c r="Z3203" s="5">
        <f>IFERROR(VLOOKUP(tbl_HRMaster[[#This Row],[EmployeeID]],tbl_ManagerSurvey[[EmployeeID]:[PerformanceRating]],2,FALSE),"Not Found")</f>
        <v>3</v>
      </c>
      <c r="AA3203" s="5">
        <f>IFERROR(VLOOKUP(tbl_HRMaster[[#This Row],[EmployeeID]],tbl_ManagerSurvey[[EmployeeID]:[PerformanceRating]],3,FALSE),"Not Found")</f>
        <v>3</v>
      </c>
      <c r="AB3203" s="5" t="str">
        <f>IF(tbl_HRMaster[[#This Row],[Attrition]]="Yes","Left","Active")</f>
        <v>Active</v>
      </c>
      <c r="AC3203" s="5" t="str">
        <f>_xlfn.IFS(tbl_HRMaster[[#This Row],[Age]]&lt;25,"Under 25",tbl_HRMaster[[#This Row],[Age]]&lt;35,"25-34",tbl_HRMaster[[#This Row],[Age]]&lt;45,"35-44",tbl_HRMaster[[#This Row],[Age]]&lt;55,"45-54",TRUE,"Above 54")</f>
        <v>25-34</v>
      </c>
      <c r="AD3203" s="5" t="str">
        <f>_xlfn.IFS(
tbl_HRMaster[[#This Row],[YearsAtCompany]]&lt;2,"&lt; 2 Years",
tbl_HRMaster[[#This Row],[YearsAtCompany]]&lt;5,"2-4 Years",
tbl_HRMaster[[#This Row],[YearsAtCompany]]&lt;10,"5-9 Years",
TRUE,"10+ Years"
)</f>
        <v>5-9 Years</v>
      </c>
      <c r="AE3203" s="5">
        <f>IF(tbl_HRMaster[[#This Row],[Attrition]]="Yes",1,0)</f>
        <v>0</v>
      </c>
    </row>
    <row r="3204" spans="1:31" x14ac:dyDescent="0.25">
      <c r="A3204">
        <v>26</v>
      </c>
      <c r="B3204" t="s">
        <v>21</v>
      </c>
      <c r="C3204" t="s">
        <v>22</v>
      </c>
      <c r="D3204" t="s">
        <v>37</v>
      </c>
      <c r="E3204">
        <v>9</v>
      </c>
      <c r="F3204">
        <v>3</v>
      </c>
      <c r="G3204" t="s">
        <v>24</v>
      </c>
      <c r="H3204">
        <v>2125</v>
      </c>
      <c r="I3204" t="s">
        <v>34</v>
      </c>
      <c r="J3204">
        <v>2</v>
      </c>
      <c r="K3204" t="s">
        <v>31</v>
      </c>
      <c r="L3204" t="s">
        <v>32</v>
      </c>
      <c r="M3204">
        <v>68110</v>
      </c>
      <c r="N3204">
        <v>1</v>
      </c>
      <c r="O3204">
        <v>11</v>
      </c>
      <c r="P3204">
        <v>1</v>
      </c>
      <c r="Q3204">
        <v>8</v>
      </c>
      <c r="R3204">
        <v>4</v>
      </c>
      <c r="S3204">
        <v>8</v>
      </c>
      <c r="T3204">
        <v>2</v>
      </c>
      <c r="U3204">
        <v>2</v>
      </c>
      <c r="V3204">
        <f>COUNTIF(tbl_HRMaster[EmployeeID],tbl_HRMaster[[#This Row],[EmployeeID]])</f>
        <v>1</v>
      </c>
      <c r="W3204">
        <f>IFERROR(INDEX(tbl_EmployeeSurvey[EnvironmentSatisfaction],MATCH(tbl_HRMaster[[#This Row],[EmployeeID]],tbl_EmployeeSurvey[EmployeeID],0)),"Not Found")</f>
        <v>3</v>
      </c>
      <c r="X3204">
        <f>IFERROR(INDEX(tbl_EmployeeSurvey[JobSatisfaction],MATCH(tbl_HRMaster[[#This Row],[EmployeeID]],tbl_EmployeeSurvey[EmployeeID],0)),"Not Found")</f>
        <v>4</v>
      </c>
      <c r="Y3204" s="5">
        <f>IFERROR(INDEX(tbl_EmployeeSurvey[WorkLifeBalance],MATCH(tbl_HRMaster[[#This Row],[EmployeeID]],tbl_EmployeeSurvey[EmployeeID],0)),"Not Found")</f>
        <v>2</v>
      </c>
      <c r="Z3204" s="5">
        <f>IFERROR(VLOOKUP(tbl_HRMaster[[#This Row],[EmployeeID]],tbl_ManagerSurvey[[EmployeeID]:[PerformanceRating]],2,FALSE),"Not Found")</f>
        <v>3</v>
      </c>
      <c r="AA3204" s="5">
        <f>IFERROR(VLOOKUP(tbl_HRMaster[[#This Row],[EmployeeID]],tbl_ManagerSurvey[[EmployeeID]:[PerformanceRating]],3,FALSE),"Not Found")</f>
        <v>3</v>
      </c>
      <c r="AB3204" s="5" t="str">
        <f>IF(tbl_HRMaster[[#This Row],[Attrition]]="Yes","Left","Active")</f>
        <v>Active</v>
      </c>
      <c r="AC3204" s="5" t="str">
        <f>_xlfn.IFS(tbl_HRMaster[[#This Row],[Age]]&lt;25,"Under 25",tbl_HRMaster[[#This Row],[Age]]&lt;35,"25-34",tbl_HRMaster[[#This Row],[Age]]&lt;45,"35-44",tbl_HRMaster[[#This Row],[Age]]&lt;55,"45-54",TRUE,"Above 54")</f>
        <v>25-34</v>
      </c>
      <c r="AD3204" s="5" t="str">
        <f>_xlfn.IFS(
tbl_HRMaster[[#This Row],[YearsAtCompany]]&lt;2,"&lt; 2 Years",
tbl_HRMaster[[#This Row],[YearsAtCompany]]&lt;5,"2-4 Years",
tbl_HRMaster[[#This Row],[YearsAtCompany]]&lt;10,"5-9 Years",
TRUE,"10+ Years"
)</f>
        <v>5-9 Years</v>
      </c>
      <c r="AE3204" s="5">
        <f>IF(tbl_HRMaster[[#This Row],[Attrition]]="Yes",1,0)</f>
        <v>0</v>
      </c>
    </row>
    <row r="3205" spans="1:31" x14ac:dyDescent="0.25">
      <c r="A3205">
        <v>26</v>
      </c>
      <c r="B3205" t="s">
        <v>21</v>
      </c>
      <c r="C3205" t="s">
        <v>22</v>
      </c>
      <c r="D3205" t="s">
        <v>37</v>
      </c>
      <c r="E3205">
        <v>9</v>
      </c>
      <c r="F3205">
        <v>3</v>
      </c>
      <c r="G3205" t="s">
        <v>24</v>
      </c>
      <c r="H3205">
        <v>3595</v>
      </c>
      <c r="I3205" t="s">
        <v>34</v>
      </c>
      <c r="J3205">
        <v>2</v>
      </c>
      <c r="K3205" t="s">
        <v>31</v>
      </c>
      <c r="L3205" t="s">
        <v>32</v>
      </c>
      <c r="M3205">
        <v>68110</v>
      </c>
      <c r="N3205">
        <v>1</v>
      </c>
      <c r="O3205">
        <v>11</v>
      </c>
      <c r="P3205">
        <v>1</v>
      </c>
      <c r="Q3205">
        <v>8</v>
      </c>
      <c r="R3205">
        <v>4</v>
      </c>
      <c r="S3205">
        <v>8</v>
      </c>
      <c r="T3205">
        <v>2</v>
      </c>
      <c r="U3205">
        <v>2</v>
      </c>
      <c r="V3205">
        <f>COUNTIF(tbl_HRMaster[EmployeeID],tbl_HRMaster[[#This Row],[EmployeeID]])</f>
        <v>1</v>
      </c>
      <c r="W3205">
        <f>IFERROR(INDEX(tbl_EmployeeSurvey[EnvironmentSatisfaction],MATCH(tbl_HRMaster[[#This Row],[EmployeeID]],tbl_EmployeeSurvey[EmployeeID],0)),"Not Found")</f>
        <v>3</v>
      </c>
      <c r="X3205">
        <f>IFERROR(INDEX(tbl_EmployeeSurvey[JobSatisfaction],MATCH(tbl_HRMaster[[#This Row],[EmployeeID]],tbl_EmployeeSurvey[EmployeeID],0)),"Not Found")</f>
        <v>4</v>
      </c>
      <c r="Y3205" s="5">
        <f>IFERROR(INDEX(tbl_EmployeeSurvey[WorkLifeBalance],MATCH(tbl_HRMaster[[#This Row],[EmployeeID]],tbl_EmployeeSurvey[EmployeeID],0)),"Not Found")</f>
        <v>2</v>
      </c>
      <c r="Z3205" s="5">
        <f>IFERROR(VLOOKUP(tbl_HRMaster[[#This Row],[EmployeeID]],tbl_ManagerSurvey[[EmployeeID]:[PerformanceRating]],2,FALSE),"Not Found")</f>
        <v>3</v>
      </c>
      <c r="AA3205" s="5">
        <f>IFERROR(VLOOKUP(tbl_HRMaster[[#This Row],[EmployeeID]],tbl_ManagerSurvey[[EmployeeID]:[PerformanceRating]],3,FALSE),"Not Found")</f>
        <v>3</v>
      </c>
      <c r="AB3205" s="5" t="str">
        <f>IF(tbl_HRMaster[[#This Row],[Attrition]]="Yes","Left","Active")</f>
        <v>Active</v>
      </c>
      <c r="AC3205" s="5" t="str">
        <f>_xlfn.IFS(tbl_HRMaster[[#This Row],[Age]]&lt;25,"Under 25",tbl_HRMaster[[#This Row],[Age]]&lt;35,"25-34",tbl_HRMaster[[#This Row],[Age]]&lt;45,"35-44",tbl_HRMaster[[#This Row],[Age]]&lt;55,"45-54",TRUE,"Above 54")</f>
        <v>25-34</v>
      </c>
      <c r="AD3205" s="5" t="str">
        <f>_xlfn.IFS(
tbl_HRMaster[[#This Row],[YearsAtCompany]]&lt;2,"&lt; 2 Years",
tbl_HRMaster[[#This Row],[YearsAtCompany]]&lt;5,"2-4 Years",
tbl_HRMaster[[#This Row],[YearsAtCompany]]&lt;10,"5-9 Years",
TRUE,"10+ Years"
)</f>
        <v>5-9 Years</v>
      </c>
      <c r="AE3205" s="5">
        <f>IF(tbl_HRMaster[[#This Row],[Attrition]]="Yes",1,0)</f>
        <v>0</v>
      </c>
    </row>
    <row r="3206" spans="1:31" x14ac:dyDescent="0.25">
      <c r="A3206">
        <v>38</v>
      </c>
      <c r="B3206" t="s">
        <v>21</v>
      </c>
      <c r="C3206" t="s">
        <v>22</v>
      </c>
      <c r="D3206" t="s">
        <v>30</v>
      </c>
      <c r="E3206">
        <v>6</v>
      </c>
      <c r="F3206">
        <v>2</v>
      </c>
      <c r="G3206" t="s">
        <v>38</v>
      </c>
      <c r="H3206">
        <v>550</v>
      </c>
      <c r="I3206" t="s">
        <v>34</v>
      </c>
      <c r="J3206">
        <v>1</v>
      </c>
      <c r="K3206" t="s">
        <v>31</v>
      </c>
      <c r="L3206" t="s">
        <v>41</v>
      </c>
      <c r="M3206">
        <v>47360</v>
      </c>
      <c r="N3206">
        <v>0</v>
      </c>
      <c r="O3206">
        <v>11</v>
      </c>
      <c r="P3206">
        <v>1</v>
      </c>
      <c r="Q3206">
        <v>9</v>
      </c>
      <c r="R3206">
        <v>3</v>
      </c>
      <c r="S3206">
        <v>8</v>
      </c>
      <c r="T3206">
        <v>2</v>
      </c>
      <c r="U3206">
        <v>7</v>
      </c>
      <c r="V3206">
        <f>COUNTIF(tbl_HRMaster[EmployeeID],tbl_HRMaster[[#This Row],[EmployeeID]])</f>
        <v>1</v>
      </c>
      <c r="W3206">
        <f>IFERROR(INDEX(tbl_EmployeeSurvey[EnvironmentSatisfaction],MATCH(tbl_HRMaster[[#This Row],[EmployeeID]],tbl_EmployeeSurvey[EmployeeID],0)),"Not Found")</f>
        <v>3</v>
      </c>
      <c r="X3206">
        <f>IFERROR(INDEX(tbl_EmployeeSurvey[JobSatisfaction],MATCH(tbl_HRMaster[[#This Row],[EmployeeID]],tbl_EmployeeSurvey[EmployeeID],0)),"Not Found")</f>
        <v>3</v>
      </c>
      <c r="Y3206" s="5">
        <f>IFERROR(INDEX(tbl_EmployeeSurvey[WorkLifeBalance],MATCH(tbl_HRMaster[[#This Row],[EmployeeID]],tbl_EmployeeSurvey[EmployeeID],0)),"Not Found")</f>
        <v>3</v>
      </c>
      <c r="Z3206" s="5">
        <f>IFERROR(VLOOKUP(tbl_HRMaster[[#This Row],[EmployeeID]],tbl_ManagerSurvey[[EmployeeID]:[PerformanceRating]],2,FALSE),"Not Found")</f>
        <v>2</v>
      </c>
      <c r="AA3206" s="5">
        <f>IFERROR(VLOOKUP(tbl_HRMaster[[#This Row],[EmployeeID]],tbl_ManagerSurvey[[EmployeeID]:[PerformanceRating]],3,FALSE),"Not Found")</f>
        <v>3</v>
      </c>
      <c r="AB3206" s="5" t="str">
        <f>IF(tbl_HRMaster[[#This Row],[Attrition]]="Yes","Left","Active")</f>
        <v>Active</v>
      </c>
      <c r="AC3206" s="5" t="str">
        <f>_xlfn.IFS(tbl_HRMaster[[#This Row],[Age]]&lt;25,"Under 25",tbl_HRMaster[[#This Row],[Age]]&lt;35,"25-34",tbl_HRMaster[[#This Row],[Age]]&lt;45,"35-44",tbl_HRMaster[[#This Row],[Age]]&lt;55,"45-54",TRUE,"Above 54")</f>
        <v>35-44</v>
      </c>
      <c r="AD3206" s="5" t="str">
        <f>_xlfn.IFS(
tbl_HRMaster[[#This Row],[YearsAtCompany]]&lt;2,"&lt; 2 Years",
tbl_HRMaster[[#This Row],[YearsAtCompany]]&lt;5,"2-4 Years",
tbl_HRMaster[[#This Row],[YearsAtCompany]]&lt;10,"5-9 Years",
TRUE,"10+ Years"
)</f>
        <v>5-9 Years</v>
      </c>
      <c r="AE3206" s="5">
        <f>IF(tbl_HRMaster[[#This Row],[Attrition]]="Yes",1,0)</f>
        <v>0</v>
      </c>
    </row>
    <row r="3207" spans="1:31" x14ac:dyDescent="0.25">
      <c r="A3207">
        <v>38</v>
      </c>
      <c r="B3207" t="s">
        <v>21</v>
      </c>
      <c r="C3207" t="s">
        <v>22</v>
      </c>
      <c r="D3207" t="s">
        <v>30</v>
      </c>
      <c r="E3207">
        <v>6</v>
      </c>
      <c r="F3207">
        <v>2</v>
      </c>
      <c r="G3207" t="s">
        <v>38</v>
      </c>
      <c r="H3207">
        <v>2020</v>
      </c>
      <c r="I3207" t="s">
        <v>34</v>
      </c>
      <c r="J3207">
        <v>1</v>
      </c>
      <c r="K3207" t="s">
        <v>31</v>
      </c>
      <c r="L3207" t="s">
        <v>41</v>
      </c>
      <c r="M3207">
        <v>47360</v>
      </c>
      <c r="N3207">
        <v>0</v>
      </c>
      <c r="O3207">
        <v>11</v>
      </c>
      <c r="P3207">
        <v>1</v>
      </c>
      <c r="Q3207">
        <v>9</v>
      </c>
      <c r="R3207">
        <v>3</v>
      </c>
      <c r="S3207">
        <v>8</v>
      </c>
      <c r="T3207">
        <v>2</v>
      </c>
      <c r="U3207">
        <v>7</v>
      </c>
      <c r="V3207">
        <f>COUNTIF(tbl_HRMaster[EmployeeID],tbl_HRMaster[[#This Row],[EmployeeID]])</f>
        <v>1</v>
      </c>
      <c r="W3207">
        <f>IFERROR(INDEX(tbl_EmployeeSurvey[EnvironmentSatisfaction],MATCH(tbl_HRMaster[[#This Row],[EmployeeID]],tbl_EmployeeSurvey[EmployeeID],0)),"Not Found")</f>
        <v>3</v>
      </c>
      <c r="X3207">
        <f>IFERROR(INDEX(tbl_EmployeeSurvey[JobSatisfaction],MATCH(tbl_HRMaster[[#This Row],[EmployeeID]],tbl_EmployeeSurvey[EmployeeID],0)),"Not Found")</f>
        <v>3</v>
      </c>
      <c r="Y3207" s="5">
        <f>IFERROR(INDEX(tbl_EmployeeSurvey[WorkLifeBalance],MATCH(tbl_HRMaster[[#This Row],[EmployeeID]],tbl_EmployeeSurvey[EmployeeID],0)),"Not Found")</f>
        <v>3</v>
      </c>
      <c r="Z3207" s="5">
        <f>IFERROR(VLOOKUP(tbl_HRMaster[[#This Row],[EmployeeID]],tbl_ManagerSurvey[[EmployeeID]:[PerformanceRating]],2,FALSE),"Not Found")</f>
        <v>2</v>
      </c>
      <c r="AA3207" s="5">
        <f>IFERROR(VLOOKUP(tbl_HRMaster[[#This Row],[EmployeeID]],tbl_ManagerSurvey[[EmployeeID]:[PerformanceRating]],3,FALSE),"Not Found")</f>
        <v>3</v>
      </c>
      <c r="AB3207" s="5" t="str">
        <f>IF(tbl_HRMaster[[#This Row],[Attrition]]="Yes","Left","Active")</f>
        <v>Active</v>
      </c>
      <c r="AC3207" s="5" t="str">
        <f>_xlfn.IFS(tbl_HRMaster[[#This Row],[Age]]&lt;25,"Under 25",tbl_HRMaster[[#This Row],[Age]]&lt;35,"25-34",tbl_HRMaster[[#This Row],[Age]]&lt;45,"35-44",tbl_HRMaster[[#This Row],[Age]]&lt;55,"45-54",TRUE,"Above 54")</f>
        <v>35-44</v>
      </c>
      <c r="AD3207" s="5" t="str">
        <f>_xlfn.IFS(
tbl_HRMaster[[#This Row],[YearsAtCompany]]&lt;2,"&lt; 2 Years",
tbl_HRMaster[[#This Row],[YearsAtCompany]]&lt;5,"2-4 Years",
tbl_HRMaster[[#This Row],[YearsAtCompany]]&lt;10,"5-9 Years",
TRUE,"10+ Years"
)</f>
        <v>5-9 Years</v>
      </c>
      <c r="AE3207" s="5">
        <f>IF(tbl_HRMaster[[#This Row],[Attrition]]="Yes",1,0)</f>
        <v>0</v>
      </c>
    </row>
    <row r="3208" spans="1:31" x14ac:dyDescent="0.25">
      <c r="A3208">
        <v>38</v>
      </c>
      <c r="B3208" t="s">
        <v>21</v>
      </c>
      <c r="C3208" t="s">
        <v>22</v>
      </c>
      <c r="D3208" t="s">
        <v>30</v>
      </c>
      <c r="E3208">
        <v>6</v>
      </c>
      <c r="F3208">
        <v>2</v>
      </c>
      <c r="G3208" t="s">
        <v>38</v>
      </c>
      <c r="H3208">
        <v>3490</v>
      </c>
      <c r="I3208" t="s">
        <v>34</v>
      </c>
      <c r="J3208">
        <v>1</v>
      </c>
      <c r="K3208" t="s">
        <v>31</v>
      </c>
      <c r="L3208" t="s">
        <v>41</v>
      </c>
      <c r="M3208">
        <v>47360</v>
      </c>
      <c r="N3208">
        <v>0</v>
      </c>
      <c r="O3208">
        <v>11</v>
      </c>
      <c r="P3208">
        <v>1</v>
      </c>
      <c r="Q3208">
        <v>9</v>
      </c>
      <c r="R3208">
        <v>3</v>
      </c>
      <c r="S3208">
        <v>8</v>
      </c>
      <c r="T3208">
        <v>2</v>
      </c>
      <c r="U3208">
        <v>7</v>
      </c>
      <c r="V3208">
        <f>COUNTIF(tbl_HRMaster[EmployeeID],tbl_HRMaster[[#This Row],[EmployeeID]])</f>
        <v>1</v>
      </c>
      <c r="W3208">
        <f>IFERROR(INDEX(tbl_EmployeeSurvey[EnvironmentSatisfaction],MATCH(tbl_HRMaster[[#This Row],[EmployeeID]],tbl_EmployeeSurvey[EmployeeID],0)),"Not Found")</f>
        <v>3</v>
      </c>
      <c r="X3208">
        <f>IFERROR(INDEX(tbl_EmployeeSurvey[JobSatisfaction],MATCH(tbl_HRMaster[[#This Row],[EmployeeID]],tbl_EmployeeSurvey[EmployeeID],0)),"Not Found")</f>
        <v>3</v>
      </c>
      <c r="Y3208" s="5">
        <f>IFERROR(INDEX(tbl_EmployeeSurvey[WorkLifeBalance],MATCH(tbl_HRMaster[[#This Row],[EmployeeID]],tbl_EmployeeSurvey[EmployeeID],0)),"Not Found")</f>
        <v>3</v>
      </c>
      <c r="Z3208" s="5">
        <f>IFERROR(VLOOKUP(tbl_HRMaster[[#This Row],[EmployeeID]],tbl_ManagerSurvey[[EmployeeID]:[PerformanceRating]],2,FALSE),"Not Found")</f>
        <v>2</v>
      </c>
      <c r="AA3208" s="5">
        <f>IFERROR(VLOOKUP(tbl_HRMaster[[#This Row],[EmployeeID]],tbl_ManagerSurvey[[EmployeeID]:[PerformanceRating]],3,FALSE),"Not Found")</f>
        <v>3</v>
      </c>
      <c r="AB3208" s="5" t="str">
        <f>IF(tbl_HRMaster[[#This Row],[Attrition]]="Yes","Left","Active")</f>
        <v>Active</v>
      </c>
      <c r="AC3208" s="5" t="str">
        <f>_xlfn.IFS(tbl_HRMaster[[#This Row],[Age]]&lt;25,"Under 25",tbl_HRMaster[[#This Row],[Age]]&lt;35,"25-34",tbl_HRMaster[[#This Row],[Age]]&lt;45,"35-44",tbl_HRMaster[[#This Row],[Age]]&lt;55,"45-54",TRUE,"Above 54")</f>
        <v>35-44</v>
      </c>
      <c r="AD3208" s="5" t="str">
        <f>_xlfn.IFS(
tbl_HRMaster[[#This Row],[YearsAtCompany]]&lt;2,"&lt; 2 Years",
tbl_HRMaster[[#This Row],[YearsAtCompany]]&lt;5,"2-4 Years",
tbl_HRMaster[[#This Row],[YearsAtCompany]]&lt;10,"5-9 Years",
TRUE,"10+ Years"
)</f>
        <v>5-9 Years</v>
      </c>
      <c r="AE3208" s="5">
        <f>IF(tbl_HRMaster[[#This Row],[Attrition]]="Yes",1,0)</f>
        <v>0</v>
      </c>
    </row>
    <row r="3209" spans="1:31" x14ac:dyDescent="0.25">
      <c r="A3209">
        <v>33</v>
      </c>
      <c r="B3209" t="s">
        <v>21</v>
      </c>
      <c r="C3209" t="s">
        <v>29</v>
      </c>
      <c r="D3209" t="s">
        <v>30</v>
      </c>
      <c r="E3209">
        <v>2</v>
      </c>
      <c r="F3209">
        <v>4</v>
      </c>
      <c r="G3209" t="s">
        <v>38</v>
      </c>
      <c r="H3209">
        <v>1141</v>
      </c>
      <c r="I3209" t="s">
        <v>25</v>
      </c>
      <c r="J3209">
        <v>4</v>
      </c>
      <c r="K3209" t="s">
        <v>35</v>
      </c>
      <c r="L3209" t="s">
        <v>41</v>
      </c>
      <c r="M3209">
        <v>168800</v>
      </c>
      <c r="N3209">
        <v>1</v>
      </c>
      <c r="O3209">
        <v>14</v>
      </c>
      <c r="P3209">
        <v>3</v>
      </c>
      <c r="Q3209">
        <v>9</v>
      </c>
      <c r="R3209">
        <v>2</v>
      </c>
      <c r="S3209">
        <v>9</v>
      </c>
      <c r="T3209">
        <v>2</v>
      </c>
      <c r="U3209">
        <v>8</v>
      </c>
      <c r="V3209">
        <f>COUNTIF(tbl_HRMaster[EmployeeID],tbl_HRMaster[[#This Row],[EmployeeID]])</f>
        <v>1</v>
      </c>
      <c r="W3209">
        <f>IFERROR(INDEX(tbl_EmployeeSurvey[EnvironmentSatisfaction],MATCH(tbl_HRMaster[[#This Row],[EmployeeID]],tbl_EmployeeSurvey[EmployeeID],0)),"Not Found")</f>
        <v>4</v>
      </c>
      <c r="X3209">
        <f>IFERROR(INDEX(tbl_EmployeeSurvey[JobSatisfaction],MATCH(tbl_HRMaster[[#This Row],[EmployeeID]],tbl_EmployeeSurvey[EmployeeID],0)),"Not Found")</f>
        <v>3</v>
      </c>
      <c r="Y3209" s="5">
        <f>IFERROR(INDEX(tbl_EmployeeSurvey[WorkLifeBalance],MATCH(tbl_HRMaster[[#This Row],[EmployeeID]],tbl_EmployeeSurvey[EmployeeID],0)),"Not Found")</f>
        <v>3</v>
      </c>
      <c r="Z3209" s="5">
        <f>IFERROR(VLOOKUP(tbl_HRMaster[[#This Row],[EmployeeID]],tbl_ManagerSurvey[[EmployeeID]:[PerformanceRating]],2,FALSE),"Not Found")</f>
        <v>3</v>
      </c>
      <c r="AA3209" s="5">
        <f>IFERROR(VLOOKUP(tbl_HRMaster[[#This Row],[EmployeeID]],tbl_ManagerSurvey[[EmployeeID]:[PerformanceRating]],3,FALSE),"Not Found")</f>
        <v>3</v>
      </c>
      <c r="AB3209" s="5" t="str">
        <f>IF(tbl_HRMaster[[#This Row],[Attrition]]="Yes","Left","Active")</f>
        <v>Active</v>
      </c>
      <c r="AC3209" s="5" t="str">
        <f>_xlfn.IFS(tbl_HRMaster[[#This Row],[Age]]&lt;25,"Under 25",tbl_HRMaster[[#This Row],[Age]]&lt;35,"25-34",tbl_HRMaster[[#This Row],[Age]]&lt;45,"35-44",tbl_HRMaster[[#This Row],[Age]]&lt;55,"45-54",TRUE,"Above 54")</f>
        <v>25-34</v>
      </c>
      <c r="AD3209" s="5" t="str">
        <f>_xlfn.IFS(
tbl_HRMaster[[#This Row],[YearsAtCompany]]&lt;2,"&lt; 2 Years",
tbl_HRMaster[[#This Row],[YearsAtCompany]]&lt;5,"2-4 Years",
tbl_HRMaster[[#This Row],[YearsAtCompany]]&lt;10,"5-9 Years",
TRUE,"10+ Years"
)</f>
        <v>5-9 Years</v>
      </c>
      <c r="AE3209" s="5">
        <f>IF(tbl_HRMaster[[#This Row],[Attrition]]="Yes",1,0)</f>
        <v>0</v>
      </c>
    </row>
    <row r="3210" spans="1:31" x14ac:dyDescent="0.25">
      <c r="A3210">
        <v>33</v>
      </c>
      <c r="B3210" t="s">
        <v>21</v>
      </c>
      <c r="C3210" t="s">
        <v>29</v>
      </c>
      <c r="D3210" t="s">
        <v>30</v>
      </c>
      <c r="E3210">
        <v>2</v>
      </c>
      <c r="F3210">
        <v>4</v>
      </c>
      <c r="G3210" t="s">
        <v>38</v>
      </c>
      <c r="H3210">
        <v>2611</v>
      </c>
      <c r="I3210" t="s">
        <v>25</v>
      </c>
      <c r="J3210">
        <v>4</v>
      </c>
      <c r="K3210" t="s">
        <v>35</v>
      </c>
      <c r="L3210" t="s">
        <v>41</v>
      </c>
      <c r="M3210">
        <v>168800</v>
      </c>
      <c r="N3210">
        <v>1</v>
      </c>
      <c r="O3210">
        <v>14</v>
      </c>
      <c r="P3210">
        <v>3</v>
      </c>
      <c r="Q3210">
        <v>9</v>
      </c>
      <c r="R3210">
        <v>2</v>
      </c>
      <c r="S3210">
        <v>9</v>
      </c>
      <c r="T3210">
        <v>2</v>
      </c>
      <c r="U3210">
        <v>8</v>
      </c>
      <c r="V3210">
        <f>COUNTIF(tbl_HRMaster[EmployeeID],tbl_HRMaster[[#This Row],[EmployeeID]])</f>
        <v>1</v>
      </c>
      <c r="W3210">
        <f>IFERROR(INDEX(tbl_EmployeeSurvey[EnvironmentSatisfaction],MATCH(tbl_HRMaster[[#This Row],[EmployeeID]],tbl_EmployeeSurvey[EmployeeID],0)),"Not Found")</f>
        <v>4</v>
      </c>
      <c r="X3210">
        <f>IFERROR(INDEX(tbl_EmployeeSurvey[JobSatisfaction],MATCH(tbl_HRMaster[[#This Row],[EmployeeID]],tbl_EmployeeSurvey[EmployeeID],0)),"Not Found")</f>
        <v>3</v>
      </c>
      <c r="Y3210" s="5">
        <f>IFERROR(INDEX(tbl_EmployeeSurvey[WorkLifeBalance],MATCH(tbl_HRMaster[[#This Row],[EmployeeID]],tbl_EmployeeSurvey[EmployeeID],0)),"Not Found")</f>
        <v>3</v>
      </c>
      <c r="Z3210" s="5">
        <f>IFERROR(VLOOKUP(tbl_HRMaster[[#This Row],[EmployeeID]],tbl_ManagerSurvey[[EmployeeID]:[PerformanceRating]],2,FALSE),"Not Found")</f>
        <v>3</v>
      </c>
      <c r="AA3210" s="5">
        <f>IFERROR(VLOOKUP(tbl_HRMaster[[#This Row],[EmployeeID]],tbl_ManagerSurvey[[EmployeeID]:[PerformanceRating]],3,FALSE),"Not Found")</f>
        <v>3</v>
      </c>
      <c r="AB3210" s="5" t="str">
        <f>IF(tbl_HRMaster[[#This Row],[Attrition]]="Yes","Left","Active")</f>
        <v>Active</v>
      </c>
      <c r="AC3210" s="5" t="str">
        <f>_xlfn.IFS(tbl_HRMaster[[#This Row],[Age]]&lt;25,"Under 25",tbl_HRMaster[[#This Row],[Age]]&lt;35,"25-34",tbl_HRMaster[[#This Row],[Age]]&lt;45,"35-44",tbl_HRMaster[[#This Row],[Age]]&lt;55,"45-54",TRUE,"Above 54")</f>
        <v>25-34</v>
      </c>
      <c r="AD3210" s="5" t="str">
        <f>_xlfn.IFS(
tbl_HRMaster[[#This Row],[YearsAtCompany]]&lt;2,"&lt; 2 Years",
tbl_HRMaster[[#This Row],[YearsAtCompany]]&lt;5,"2-4 Years",
tbl_HRMaster[[#This Row],[YearsAtCompany]]&lt;10,"5-9 Years",
TRUE,"10+ Years"
)</f>
        <v>5-9 Years</v>
      </c>
      <c r="AE3210" s="5">
        <f>IF(tbl_HRMaster[[#This Row],[Attrition]]="Yes",1,0)</f>
        <v>0</v>
      </c>
    </row>
    <row r="3211" spans="1:31" x14ac:dyDescent="0.25">
      <c r="A3211">
        <v>33</v>
      </c>
      <c r="B3211" t="s">
        <v>21</v>
      </c>
      <c r="C3211" t="s">
        <v>29</v>
      </c>
      <c r="D3211" t="s">
        <v>30</v>
      </c>
      <c r="E3211">
        <v>2</v>
      </c>
      <c r="F3211">
        <v>4</v>
      </c>
      <c r="G3211" t="s">
        <v>38</v>
      </c>
      <c r="H3211">
        <v>4081</v>
      </c>
      <c r="I3211" t="s">
        <v>25</v>
      </c>
      <c r="J3211">
        <v>4</v>
      </c>
      <c r="K3211" t="s">
        <v>35</v>
      </c>
      <c r="L3211" t="s">
        <v>41</v>
      </c>
      <c r="M3211">
        <v>168800</v>
      </c>
      <c r="N3211">
        <v>1</v>
      </c>
      <c r="O3211">
        <v>14</v>
      </c>
      <c r="P3211">
        <v>3</v>
      </c>
      <c r="Q3211">
        <v>9</v>
      </c>
      <c r="R3211">
        <v>2</v>
      </c>
      <c r="S3211">
        <v>9</v>
      </c>
      <c r="T3211">
        <v>2</v>
      </c>
      <c r="U3211">
        <v>8</v>
      </c>
      <c r="V3211">
        <f>COUNTIF(tbl_HRMaster[EmployeeID],tbl_HRMaster[[#This Row],[EmployeeID]])</f>
        <v>1</v>
      </c>
      <c r="W3211">
        <f>IFERROR(INDEX(tbl_EmployeeSurvey[EnvironmentSatisfaction],MATCH(tbl_HRMaster[[#This Row],[EmployeeID]],tbl_EmployeeSurvey[EmployeeID],0)),"Not Found")</f>
        <v>4</v>
      </c>
      <c r="X3211">
        <f>IFERROR(INDEX(tbl_EmployeeSurvey[JobSatisfaction],MATCH(tbl_HRMaster[[#This Row],[EmployeeID]],tbl_EmployeeSurvey[EmployeeID],0)),"Not Found")</f>
        <v>3</v>
      </c>
      <c r="Y3211" s="5">
        <f>IFERROR(INDEX(tbl_EmployeeSurvey[WorkLifeBalance],MATCH(tbl_HRMaster[[#This Row],[EmployeeID]],tbl_EmployeeSurvey[EmployeeID],0)),"Not Found")</f>
        <v>3</v>
      </c>
      <c r="Z3211" s="5">
        <f>IFERROR(VLOOKUP(tbl_HRMaster[[#This Row],[EmployeeID]],tbl_ManagerSurvey[[EmployeeID]:[PerformanceRating]],2,FALSE),"Not Found")</f>
        <v>3</v>
      </c>
      <c r="AA3211" s="5">
        <f>IFERROR(VLOOKUP(tbl_HRMaster[[#This Row],[EmployeeID]],tbl_ManagerSurvey[[EmployeeID]:[PerformanceRating]],3,FALSE),"Not Found")</f>
        <v>3</v>
      </c>
      <c r="AB3211" s="5" t="str">
        <f>IF(tbl_HRMaster[[#This Row],[Attrition]]="Yes","Left","Active")</f>
        <v>Active</v>
      </c>
      <c r="AC3211" s="5" t="str">
        <f>_xlfn.IFS(tbl_HRMaster[[#This Row],[Age]]&lt;25,"Under 25",tbl_HRMaster[[#This Row],[Age]]&lt;35,"25-34",tbl_HRMaster[[#This Row],[Age]]&lt;45,"35-44",tbl_HRMaster[[#This Row],[Age]]&lt;55,"45-54",TRUE,"Above 54")</f>
        <v>25-34</v>
      </c>
      <c r="AD3211" s="5" t="str">
        <f>_xlfn.IFS(
tbl_HRMaster[[#This Row],[YearsAtCompany]]&lt;2,"&lt; 2 Years",
tbl_HRMaster[[#This Row],[YearsAtCompany]]&lt;5,"2-4 Years",
tbl_HRMaster[[#This Row],[YearsAtCompany]]&lt;10,"5-9 Years",
TRUE,"10+ Years"
)</f>
        <v>5-9 Years</v>
      </c>
      <c r="AE3211" s="5">
        <f>IF(tbl_HRMaster[[#This Row],[Attrition]]="Yes",1,0)</f>
        <v>0</v>
      </c>
    </row>
    <row r="3212" spans="1:31" x14ac:dyDescent="0.25">
      <c r="A3212">
        <v>36</v>
      </c>
      <c r="B3212" t="s">
        <v>21</v>
      </c>
      <c r="C3212" t="s">
        <v>29</v>
      </c>
      <c r="D3212" t="s">
        <v>37</v>
      </c>
      <c r="E3212">
        <v>7</v>
      </c>
      <c r="F3212">
        <v>3</v>
      </c>
      <c r="G3212" t="s">
        <v>38</v>
      </c>
      <c r="H3212">
        <v>1330</v>
      </c>
      <c r="I3212" t="s">
        <v>34</v>
      </c>
      <c r="J3212">
        <v>1</v>
      </c>
      <c r="K3212" t="s">
        <v>31</v>
      </c>
      <c r="L3212" t="s">
        <v>27</v>
      </c>
      <c r="M3212">
        <v>26900</v>
      </c>
      <c r="N3212">
        <v>0</v>
      </c>
      <c r="O3212">
        <v>11</v>
      </c>
      <c r="P3212">
        <v>0</v>
      </c>
      <c r="Q3212">
        <v>10</v>
      </c>
      <c r="R3212">
        <v>1</v>
      </c>
      <c r="S3212">
        <v>9</v>
      </c>
      <c r="T3212">
        <v>2</v>
      </c>
      <c r="U3212">
        <v>8</v>
      </c>
      <c r="V3212">
        <f>COUNTIF(tbl_HRMaster[EmployeeID],tbl_HRMaster[[#This Row],[EmployeeID]])</f>
        <v>1</v>
      </c>
      <c r="W3212">
        <f>IFERROR(INDEX(tbl_EmployeeSurvey[EnvironmentSatisfaction],MATCH(tbl_HRMaster[[#This Row],[EmployeeID]],tbl_EmployeeSurvey[EmployeeID],0)),"Not Found")</f>
        <v>2</v>
      </c>
      <c r="X3212">
        <f>IFERROR(INDEX(tbl_EmployeeSurvey[JobSatisfaction],MATCH(tbl_HRMaster[[#This Row],[EmployeeID]],tbl_EmployeeSurvey[EmployeeID],0)),"Not Found")</f>
        <v>4</v>
      </c>
      <c r="Y3212" s="5">
        <f>IFERROR(INDEX(tbl_EmployeeSurvey[WorkLifeBalance],MATCH(tbl_HRMaster[[#This Row],[EmployeeID]],tbl_EmployeeSurvey[EmployeeID],0)),"Not Found")</f>
        <v>3</v>
      </c>
      <c r="Z3212" s="5">
        <f>IFERROR(VLOOKUP(tbl_HRMaster[[#This Row],[EmployeeID]],tbl_ManagerSurvey[[EmployeeID]:[PerformanceRating]],2,FALSE),"Not Found")</f>
        <v>3</v>
      </c>
      <c r="AA3212" s="5">
        <f>IFERROR(VLOOKUP(tbl_HRMaster[[#This Row],[EmployeeID]],tbl_ManagerSurvey[[EmployeeID]:[PerformanceRating]],3,FALSE),"Not Found")</f>
        <v>3</v>
      </c>
      <c r="AB3212" s="5" t="str">
        <f>IF(tbl_HRMaster[[#This Row],[Attrition]]="Yes","Left","Active")</f>
        <v>Active</v>
      </c>
      <c r="AC3212" s="5" t="str">
        <f>_xlfn.IFS(tbl_HRMaster[[#This Row],[Age]]&lt;25,"Under 25",tbl_HRMaster[[#This Row],[Age]]&lt;35,"25-34",tbl_HRMaster[[#This Row],[Age]]&lt;45,"35-44",tbl_HRMaster[[#This Row],[Age]]&lt;55,"45-54",TRUE,"Above 54")</f>
        <v>35-44</v>
      </c>
      <c r="AD3212" s="5" t="str">
        <f>_xlfn.IFS(
tbl_HRMaster[[#This Row],[YearsAtCompany]]&lt;2,"&lt; 2 Years",
tbl_HRMaster[[#This Row],[YearsAtCompany]]&lt;5,"2-4 Years",
tbl_HRMaster[[#This Row],[YearsAtCompany]]&lt;10,"5-9 Years",
TRUE,"10+ Years"
)</f>
        <v>5-9 Years</v>
      </c>
      <c r="AE3212" s="5">
        <f>IF(tbl_HRMaster[[#This Row],[Attrition]]="Yes",1,0)</f>
        <v>0</v>
      </c>
    </row>
    <row r="3213" spans="1:31" x14ac:dyDescent="0.25">
      <c r="A3213">
        <v>36</v>
      </c>
      <c r="B3213" t="s">
        <v>21</v>
      </c>
      <c r="C3213" t="s">
        <v>29</v>
      </c>
      <c r="D3213" t="s">
        <v>37</v>
      </c>
      <c r="E3213">
        <v>7</v>
      </c>
      <c r="F3213">
        <v>3</v>
      </c>
      <c r="G3213" t="s">
        <v>38</v>
      </c>
      <c r="H3213">
        <v>2800</v>
      </c>
      <c r="I3213" t="s">
        <v>34</v>
      </c>
      <c r="J3213">
        <v>1</v>
      </c>
      <c r="K3213" t="s">
        <v>31</v>
      </c>
      <c r="L3213" t="s">
        <v>27</v>
      </c>
      <c r="M3213">
        <v>26900</v>
      </c>
      <c r="N3213">
        <v>0</v>
      </c>
      <c r="O3213">
        <v>11</v>
      </c>
      <c r="P3213">
        <v>0</v>
      </c>
      <c r="Q3213">
        <v>10</v>
      </c>
      <c r="R3213">
        <v>1</v>
      </c>
      <c r="S3213">
        <v>9</v>
      </c>
      <c r="T3213">
        <v>2</v>
      </c>
      <c r="U3213">
        <v>8</v>
      </c>
      <c r="V3213">
        <f>COUNTIF(tbl_HRMaster[EmployeeID],tbl_HRMaster[[#This Row],[EmployeeID]])</f>
        <v>1</v>
      </c>
      <c r="W3213">
        <f>IFERROR(INDEX(tbl_EmployeeSurvey[EnvironmentSatisfaction],MATCH(tbl_HRMaster[[#This Row],[EmployeeID]],tbl_EmployeeSurvey[EmployeeID],0)),"Not Found")</f>
        <v>2</v>
      </c>
      <c r="X3213">
        <f>IFERROR(INDEX(tbl_EmployeeSurvey[JobSatisfaction],MATCH(tbl_HRMaster[[#This Row],[EmployeeID]],tbl_EmployeeSurvey[EmployeeID],0)),"Not Found")</f>
        <v>4</v>
      </c>
      <c r="Y3213" s="5">
        <f>IFERROR(INDEX(tbl_EmployeeSurvey[WorkLifeBalance],MATCH(tbl_HRMaster[[#This Row],[EmployeeID]],tbl_EmployeeSurvey[EmployeeID],0)),"Not Found")</f>
        <v>3</v>
      </c>
      <c r="Z3213" s="5">
        <f>IFERROR(VLOOKUP(tbl_HRMaster[[#This Row],[EmployeeID]],tbl_ManagerSurvey[[EmployeeID]:[PerformanceRating]],2,FALSE),"Not Found")</f>
        <v>3</v>
      </c>
      <c r="AA3213" s="5">
        <f>IFERROR(VLOOKUP(tbl_HRMaster[[#This Row],[EmployeeID]],tbl_ManagerSurvey[[EmployeeID]:[PerformanceRating]],3,FALSE),"Not Found")</f>
        <v>3</v>
      </c>
      <c r="AB3213" s="5" t="str">
        <f>IF(tbl_HRMaster[[#This Row],[Attrition]]="Yes","Left","Active")</f>
        <v>Active</v>
      </c>
      <c r="AC3213" s="5" t="str">
        <f>_xlfn.IFS(tbl_HRMaster[[#This Row],[Age]]&lt;25,"Under 25",tbl_HRMaster[[#This Row],[Age]]&lt;35,"25-34",tbl_HRMaster[[#This Row],[Age]]&lt;45,"35-44",tbl_HRMaster[[#This Row],[Age]]&lt;55,"45-54",TRUE,"Above 54")</f>
        <v>35-44</v>
      </c>
      <c r="AD3213" s="5" t="str">
        <f>_xlfn.IFS(
tbl_HRMaster[[#This Row],[YearsAtCompany]]&lt;2,"&lt; 2 Years",
tbl_HRMaster[[#This Row],[YearsAtCompany]]&lt;5,"2-4 Years",
tbl_HRMaster[[#This Row],[YearsAtCompany]]&lt;10,"5-9 Years",
TRUE,"10+ Years"
)</f>
        <v>5-9 Years</v>
      </c>
      <c r="AE3213" s="5">
        <f>IF(tbl_HRMaster[[#This Row],[Attrition]]="Yes",1,0)</f>
        <v>0</v>
      </c>
    </row>
    <row r="3214" spans="1:31" x14ac:dyDescent="0.25">
      <c r="A3214">
        <v>36</v>
      </c>
      <c r="B3214" t="s">
        <v>21</v>
      </c>
      <c r="C3214" t="s">
        <v>29</v>
      </c>
      <c r="D3214" t="s">
        <v>37</v>
      </c>
      <c r="E3214">
        <v>7</v>
      </c>
      <c r="F3214">
        <v>3</v>
      </c>
      <c r="G3214" t="s">
        <v>38</v>
      </c>
      <c r="H3214">
        <v>4270</v>
      </c>
      <c r="I3214" t="s">
        <v>34</v>
      </c>
      <c r="J3214">
        <v>1</v>
      </c>
      <c r="K3214" t="s">
        <v>31</v>
      </c>
      <c r="L3214" t="s">
        <v>27</v>
      </c>
      <c r="M3214">
        <v>26900</v>
      </c>
      <c r="N3214">
        <v>0</v>
      </c>
      <c r="O3214">
        <v>11</v>
      </c>
      <c r="P3214">
        <v>0</v>
      </c>
      <c r="Q3214">
        <v>10</v>
      </c>
      <c r="R3214">
        <v>1</v>
      </c>
      <c r="S3214">
        <v>9</v>
      </c>
      <c r="T3214">
        <v>2</v>
      </c>
      <c r="U3214">
        <v>8</v>
      </c>
      <c r="V3214">
        <f>COUNTIF(tbl_HRMaster[EmployeeID],tbl_HRMaster[[#This Row],[EmployeeID]])</f>
        <v>1</v>
      </c>
      <c r="W3214">
        <f>IFERROR(INDEX(tbl_EmployeeSurvey[EnvironmentSatisfaction],MATCH(tbl_HRMaster[[#This Row],[EmployeeID]],tbl_EmployeeSurvey[EmployeeID],0)),"Not Found")</f>
        <v>2</v>
      </c>
      <c r="X3214">
        <f>IFERROR(INDEX(tbl_EmployeeSurvey[JobSatisfaction],MATCH(tbl_HRMaster[[#This Row],[EmployeeID]],tbl_EmployeeSurvey[EmployeeID],0)),"Not Found")</f>
        <v>4</v>
      </c>
      <c r="Y3214" s="5">
        <f>IFERROR(INDEX(tbl_EmployeeSurvey[WorkLifeBalance],MATCH(tbl_HRMaster[[#This Row],[EmployeeID]],tbl_EmployeeSurvey[EmployeeID],0)),"Not Found")</f>
        <v>3</v>
      </c>
      <c r="Z3214" s="5">
        <f>IFERROR(VLOOKUP(tbl_HRMaster[[#This Row],[EmployeeID]],tbl_ManagerSurvey[[EmployeeID]:[PerformanceRating]],2,FALSE),"Not Found")</f>
        <v>3</v>
      </c>
      <c r="AA3214" s="5">
        <f>IFERROR(VLOOKUP(tbl_HRMaster[[#This Row],[EmployeeID]],tbl_ManagerSurvey[[EmployeeID]:[PerformanceRating]],3,FALSE),"Not Found")</f>
        <v>3</v>
      </c>
      <c r="AB3214" s="5" t="str">
        <f>IF(tbl_HRMaster[[#This Row],[Attrition]]="Yes","Left","Active")</f>
        <v>Active</v>
      </c>
      <c r="AC3214" s="5" t="str">
        <f>_xlfn.IFS(tbl_HRMaster[[#This Row],[Age]]&lt;25,"Under 25",tbl_HRMaster[[#This Row],[Age]]&lt;35,"25-34",tbl_HRMaster[[#This Row],[Age]]&lt;45,"35-44",tbl_HRMaster[[#This Row],[Age]]&lt;55,"45-54",TRUE,"Above 54")</f>
        <v>35-44</v>
      </c>
      <c r="AD3214" s="5" t="str">
        <f>_xlfn.IFS(
tbl_HRMaster[[#This Row],[YearsAtCompany]]&lt;2,"&lt; 2 Years",
tbl_HRMaster[[#This Row],[YearsAtCompany]]&lt;5,"2-4 Years",
tbl_HRMaster[[#This Row],[YearsAtCompany]]&lt;10,"5-9 Years",
TRUE,"10+ Years"
)</f>
        <v>5-9 Years</v>
      </c>
      <c r="AE3214" s="5">
        <f>IF(tbl_HRMaster[[#This Row],[Attrition]]="Yes",1,0)</f>
        <v>0</v>
      </c>
    </row>
    <row r="3215" spans="1:31" x14ac:dyDescent="0.25">
      <c r="A3215">
        <v>49</v>
      </c>
      <c r="B3215" t="s">
        <v>21</v>
      </c>
      <c r="C3215" t="s">
        <v>22</v>
      </c>
      <c r="D3215" t="s">
        <v>23</v>
      </c>
      <c r="E3215">
        <v>2</v>
      </c>
      <c r="F3215">
        <v>2</v>
      </c>
      <c r="G3215" t="s">
        <v>38</v>
      </c>
      <c r="H3215">
        <v>564</v>
      </c>
      <c r="I3215" t="s">
        <v>25</v>
      </c>
      <c r="J3215">
        <v>1</v>
      </c>
      <c r="K3215" t="s">
        <v>35</v>
      </c>
      <c r="L3215" t="s">
        <v>27</v>
      </c>
      <c r="M3215">
        <v>63800</v>
      </c>
      <c r="N3215">
        <v>6</v>
      </c>
      <c r="O3215">
        <v>23</v>
      </c>
      <c r="P3215">
        <v>1</v>
      </c>
      <c r="Q3215">
        <v>22</v>
      </c>
      <c r="R3215">
        <v>1</v>
      </c>
      <c r="S3215">
        <v>9</v>
      </c>
      <c r="T3215">
        <v>2</v>
      </c>
      <c r="U3215">
        <v>3</v>
      </c>
      <c r="V3215">
        <f>COUNTIF(tbl_HRMaster[EmployeeID],tbl_HRMaster[[#This Row],[EmployeeID]])</f>
        <v>1</v>
      </c>
      <c r="W3215">
        <f>IFERROR(INDEX(tbl_EmployeeSurvey[EnvironmentSatisfaction],MATCH(tbl_HRMaster[[#This Row],[EmployeeID]],tbl_EmployeeSurvey[EmployeeID],0)),"Not Found")</f>
        <v>4</v>
      </c>
      <c r="X3215">
        <f>IFERROR(INDEX(tbl_EmployeeSurvey[JobSatisfaction],MATCH(tbl_HRMaster[[#This Row],[EmployeeID]],tbl_EmployeeSurvey[EmployeeID],0)),"Not Found")</f>
        <v>2</v>
      </c>
      <c r="Y3215" s="5">
        <f>IFERROR(INDEX(tbl_EmployeeSurvey[WorkLifeBalance],MATCH(tbl_HRMaster[[#This Row],[EmployeeID]],tbl_EmployeeSurvey[EmployeeID],0)),"Not Found")</f>
        <v>3</v>
      </c>
      <c r="Z3215" s="5">
        <f>IFERROR(VLOOKUP(tbl_HRMaster[[#This Row],[EmployeeID]],tbl_ManagerSurvey[[EmployeeID]:[PerformanceRating]],2,FALSE),"Not Found")</f>
        <v>2</v>
      </c>
      <c r="AA3215" s="5">
        <f>IFERROR(VLOOKUP(tbl_HRMaster[[#This Row],[EmployeeID]],tbl_ManagerSurvey[[EmployeeID]:[PerformanceRating]],3,FALSE),"Not Found")</f>
        <v>4</v>
      </c>
      <c r="AB3215" s="5" t="str">
        <f>IF(tbl_HRMaster[[#This Row],[Attrition]]="Yes","Left","Active")</f>
        <v>Active</v>
      </c>
      <c r="AC3215" s="5" t="str">
        <f>_xlfn.IFS(tbl_HRMaster[[#This Row],[Age]]&lt;25,"Under 25",tbl_HRMaster[[#This Row],[Age]]&lt;35,"25-34",tbl_HRMaster[[#This Row],[Age]]&lt;45,"35-44",tbl_HRMaster[[#This Row],[Age]]&lt;55,"45-54",TRUE,"Above 54")</f>
        <v>45-54</v>
      </c>
      <c r="AD3215" s="5" t="str">
        <f>_xlfn.IFS(
tbl_HRMaster[[#This Row],[YearsAtCompany]]&lt;2,"&lt; 2 Years",
tbl_HRMaster[[#This Row],[YearsAtCompany]]&lt;5,"2-4 Years",
tbl_HRMaster[[#This Row],[YearsAtCompany]]&lt;10,"5-9 Years",
TRUE,"10+ Years"
)</f>
        <v>5-9 Years</v>
      </c>
      <c r="AE3215" s="5">
        <f>IF(tbl_HRMaster[[#This Row],[Attrition]]="Yes",1,0)</f>
        <v>0</v>
      </c>
    </row>
    <row r="3216" spans="1:31" x14ac:dyDescent="0.25">
      <c r="A3216">
        <v>49</v>
      </c>
      <c r="B3216" t="s">
        <v>21</v>
      </c>
      <c r="C3216" t="s">
        <v>22</v>
      </c>
      <c r="D3216" t="s">
        <v>23</v>
      </c>
      <c r="E3216">
        <v>2</v>
      </c>
      <c r="F3216">
        <v>2</v>
      </c>
      <c r="G3216" t="s">
        <v>38</v>
      </c>
      <c r="H3216">
        <v>2034</v>
      </c>
      <c r="I3216" t="s">
        <v>25</v>
      </c>
      <c r="J3216">
        <v>1</v>
      </c>
      <c r="K3216" t="s">
        <v>35</v>
      </c>
      <c r="L3216" t="s">
        <v>27</v>
      </c>
      <c r="M3216">
        <v>63800</v>
      </c>
      <c r="N3216">
        <v>6</v>
      </c>
      <c r="O3216">
        <v>23</v>
      </c>
      <c r="P3216">
        <v>1</v>
      </c>
      <c r="Q3216">
        <v>22</v>
      </c>
      <c r="R3216">
        <v>1</v>
      </c>
      <c r="S3216">
        <v>9</v>
      </c>
      <c r="T3216">
        <v>2</v>
      </c>
      <c r="U3216">
        <v>3</v>
      </c>
      <c r="V3216">
        <f>COUNTIF(tbl_HRMaster[EmployeeID],tbl_HRMaster[[#This Row],[EmployeeID]])</f>
        <v>1</v>
      </c>
      <c r="W3216">
        <f>IFERROR(INDEX(tbl_EmployeeSurvey[EnvironmentSatisfaction],MATCH(tbl_HRMaster[[#This Row],[EmployeeID]],tbl_EmployeeSurvey[EmployeeID],0)),"Not Found")</f>
        <v>4</v>
      </c>
      <c r="X3216">
        <f>IFERROR(INDEX(tbl_EmployeeSurvey[JobSatisfaction],MATCH(tbl_HRMaster[[#This Row],[EmployeeID]],tbl_EmployeeSurvey[EmployeeID],0)),"Not Found")</f>
        <v>2</v>
      </c>
      <c r="Y3216" s="5">
        <f>IFERROR(INDEX(tbl_EmployeeSurvey[WorkLifeBalance],MATCH(tbl_HRMaster[[#This Row],[EmployeeID]],tbl_EmployeeSurvey[EmployeeID],0)),"Not Found")</f>
        <v>3</v>
      </c>
      <c r="Z3216" s="5">
        <f>IFERROR(VLOOKUP(tbl_HRMaster[[#This Row],[EmployeeID]],tbl_ManagerSurvey[[EmployeeID]:[PerformanceRating]],2,FALSE),"Not Found")</f>
        <v>2</v>
      </c>
      <c r="AA3216" s="5">
        <f>IFERROR(VLOOKUP(tbl_HRMaster[[#This Row],[EmployeeID]],tbl_ManagerSurvey[[EmployeeID]:[PerformanceRating]],3,FALSE),"Not Found")</f>
        <v>4</v>
      </c>
      <c r="AB3216" s="5" t="str">
        <f>IF(tbl_HRMaster[[#This Row],[Attrition]]="Yes","Left","Active")</f>
        <v>Active</v>
      </c>
      <c r="AC3216" s="5" t="str">
        <f>_xlfn.IFS(tbl_HRMaster[[#This Row],[Age]]&lt;25,"Under 25",tbl_HRMaster[[#This Row],[Age]]&lt;35,"25-34",tbl_HRMaster[[#This Row],[Age]]&lt;45,"35-44",tbl_HRMaster[[#This Row],[Age]]&lt;55,"45-54",TRUE,"Above 54")</f>
        <v>45-54</v>
      </c>
      <c r="AD3216" s="5" t="str">
        <f>_xlfn.IFS(
tbl_HRMaster[[#This Row],[YearsAtCompany]]&lt;2,"&lt; 2 Years",
tbl_HRMaster[[#This Row],[YearsAtCompany]]&lt;5,"2-4 Years",
tbl_HRMaster[[#This Row],[YearsAtCompany]]&lt;10,"5-9 Years",
TRUE,"10+ Years"
)</f>
        <v>5-9 Years</v>
      </c>
      <c r="AE3216" s="5">
        <f>IF(tbl_HRMaster[[#This Row],[Attrition]]="Yes",1,0)</f>
        <v>0</v>
      </c>
    </row>
    <row r="3217" spans="1:31" x14ac:dyDescent="0.25">
      <c r="A3217">
        <v>49</v>
      </c>
      <c r="B3217" t="s">
        <v>21</v>
      </c>
      <c r="C3217" t="s">
        <v>22</v>
      </c>
      <c r="D3217" t="s">
        <v>23</v>
      </c>
      <c r="E3217">
        <v>2</v>
      </c>
      <c r="F3217">
        <v>2</v>
      </c>
      <c r="G3217" t="s">
        <v>38</v>
      </c>
      <c r="H3217">
        <v>3504</v>
      </c>
      <c r="I3217" t="s">
        <v>25</v>
      </c>
      <c r="J3217">
        <v>1</v>
      </c>
      <c r="K3217" t="s">
        <v>35</v>
      </c>
      <c r="L3217" t="s">
        <v>27</v>
      </c>
      <c r="M3217">
        <v>63800</v>
      </c>
      <c r="N3217">
        <v>6</v>
      </c>
      <c r="O3217">
        <v>23</v>
      </c>
      <c r="P3217">
        <v>1</v>
      </c>
      <c r="Q3217">
        <v>22</v>
      </c>
      <c r="R3217">
        <v>1</v>
      </c>
      <c r="S3217">
        <v>9</v>
      </c>
      <c r="T3217">
        <v>2</v>
      </c>
      <c r="U3217">
        <v>3</v>
      </c>
      <c r="V3217">
        <f>COUNTIF(tbl_HRMaster[EmployeeID],tbl_HRMaster[[#This Row],[EmployeeID]])</f>
        <v>1</v>
      </c>
      <c r="W3217">
        <f>IFERROR(INDEX(tbl_EmployeeSurvey[EnvironmentSatisfaction],MATCH(tbl_HRMaster[[#This Row],[EmployeeID]],tbl_EmployeeSurvey[EmployeeID],0)),"Not Found")</f>
        <v>4</v>
      </c>
      <c r="X3217">
        <f>IFERROR(INDEX(tbl_EmployeeSurvey[JobSatisfaction],MATCH(tbl_HRMaster[[#This Row],[EmployeeID]],tbl_EmployeeSurvey[EmployeeID],0)),"Not Found")</f>
        <v>2</v>
      </c>
      <c r="Y3217" s="5">
        <f>IFERROR(INDEX(tbl_EmployeeSurvey[WorkLifeBalance],MATCH(tbl_HRMaster[[#This Row],[EmployeeID]],tbl_EmployeeSurvey[EmployeeID],0)),"Not Found")</f>
        <v>3</v>
      </c>
      <c r="Z3217" s="5">
        <f>IFERROR(VLOOKUP(tbl_HRMaster[[#This Row],[EmployeeID]],tbl_ManagerSurvey[[EmployeeID]:[PerformanceRating]],2,FALSE),"Not Found")</f>
        <v>2</v>
      </c>
      <c r="AA3217" s="5">
        <f>IFERROR(VLOOKUP(tbl_HRMaster[[#This Row],[EmployeeID]],tbl_ManagerSurvey[[EmployeeID]:[PerformanceRating]],3,FALSE),"Not Found")</f>
        <v>4</v>
      </c>
      <c r="AB3217" s="5" t="str">
        <f>IF(tbl_HRMaster[[#This Row],[Attrition]]="Yes","Left","Active")</f>
        <v>Active</v>
      </c>
      <c r="AC3217" s="5" t="str">
        <f>_xlfn.IFS(tbl_HRMaster[[#This Row],[Age]]&lt;25,"Under 25",tbl_HRMaster[[#This Row],[Age]]&lt;35,"25-34",tbl_HRMaster[[#This Row],[Age]]&lt;45,"35-44",tbl_HRMaster[[#This Row],[Age]]&lt;55,"45-54",TRUE,"Above 54")</f>
        <v>45-54</v>
      </c>
      <c r="AD3217" s="5" t="str">
        <f>_xlfn.IFS(
tbl_HRMaster[[#This Row],[YearsAtCompany]]&lt;2,"&lt; 2 Years",
tbl_HRMaster[[#This Row],[YearsAtCompany]]&lt;5,"2-4 Years",
tbl_HRMaster[[#This Row],[YearsAtCompany]]&lt;10,"5-9 Years",
TRUE,"10+ Years"
)</f>
        <v>5-9 Years</v>
      </c>
      <c r="AE3217" s="5">
        <f>IF(tbl_HRMaster[[#This Row],[Attrition]]="Yes",1,0)</f>
        <v>0</v>
      </c>
    </row>
    <row r="3218" spans="1:31" x14ac:dyDescent="0.25">
      <c r="A3218">
        <v>42</v>
      </c>
      <c r="B3218" t="s">
        <v>21</v>
      </c>
      <c r="C3218" t="s">
        <v>22</v>
      </c>
      <c r="D3218" t="s">
        <v>30</v>
      </c>
      <c r="E3218">
        <v>28</v>
      </c>
      <c r="F3218">
        <v>4</v>
      </c>
      <c r="G3218" t="s">
        <v>24</v>
      </c>
      <c r="H3218">
        <v>231</v>
      </c>
      <c r="I3218" t="s">
        <v>25</v>
      </c>
      <c r="J3218">
        <v>2</v>
      </c>
      <c r="K3218" t="s">
        <v>42</v>
      </c>
      <c r="L3218" t="s">
        <v>27</v>
      </c>
      <c r="M3218">
        <v>26450</v>
      </c>
      <c r="N3218">
        <v>1</v>
      </c>
      <c r="O3218">
        <v>15</v>
      </c>
      <c r="P3218">
        <v>0</v>
      </c>
      <c r="Q3218">
        <v>10</v>
      </c>
      <c r="R3218">
        <v>5</v>
      </c>
      <c r="S3218">
        <v>10</v>
      </c>
      <c r="T3218">
        <v>2</v>
      </c>
      <c r="U3218">
        <v>2</v>
      </c>
      <c r="V3218">
        <f>COUNTIF(tbl_HRMaster[EmployeeID],tbl_HRMaster[[#This Row],[EmployeeID]])</f>
        <v>1</v>
      </c>
      <c r="W3218">
        <f>IFERROR(INDEX(tbl_EmployeeSurvey[EnvironmentSatisfaction],MATCH(tbl_HRMaster[[#This Row],[EmployeeID]],tbl_EmployeeSurvey[EmployeeID],0)),"Not Found")</f>
        <v>3</v>
      </c>
      <c r="X3218">
        <f>IFERROR(INDEX(tbl_EmployeeSurvey[JobSatisfaction],MATCH(tbl_HRMaster[[#This Row],[EmployeeID]],tbl_EmployeeSurvey[EmployeeID],0)),"Not Found")</f>
        <v>4</v>
      </c>
      <c r="Y3218" s="5">
        <f>IFERROR(INDEX(tbl_EmployeeSurvey[WorkLifeBalance],MATCH(tbl_HRMaster[[#This Row],[EmployeeID]],tbl_EmployeeSurvey[EmployeeID],0)),"Not Found")</f>
        <v>3</v>
      </c>
      <c r="Z3218" s="5">
        <f>IFERROR(VLOOKUP(tbl_HRMaster[[#This Row],[EmployeeID]],tbl_ManagerSurvey[[EmployeeID]:[PerformanceRating]],2,FALSE),"Not Found")</f>
        <v>3</v>
      </c>
      <c r="AA3218" s="5">
        <f>IFERROR(VLOOKUP(tbl_HRMaster[[#This Row],[EmployeeID]],tbl_ManagerSurvey[[EmployeeID]:[PerformanceRating]],3,FALSE),"Not Found")</f>
        <v>3</v>
      </c>
      <c r="AB3218" s="5" t="str">
        <f>IF(tbl_HRMaster[[#This Row],[Attrition]]="Yes","Left","Active")</f>
        <v>Active</v>
      </c>
      <c r="AC3218" s="5" t="str">
        <f>_xlfn.IFS(tbl_HRMaster[[#This Row],[Age]]&lt;25,"Under 25",tbl_HRMaster[[#This Row],[Age]]&lt;35,"25-34",tbl_HRMaster[[#This Row],[Age]]&lt;45,"35-44",tbl_HRMaster[[#This Row],[Age]]&lt;55,"45-54",TRUE,"Above 54")</f>
        <v>35-44</v>
      </c>
      <c r="AD3218" s="5" t="str">
        <f>_xlfn.IFS(
tbl_HRMaster[[#This Row],[YearsAtCompany]]&lt;2,"&lt; 2 Years",
tbl_HRMaster[[#This Row],[YearsAtCompany]]&lt;5,"2-4 Years",
tbl_HRMaster[[#This Row],[YearsAtCompany]]&lt;10,"5-9 Years",
TRUE,"10+ Years"
)</f>
        <v>10+ Years</v>
      </c>
      <c r="AE3218" s="5">
        <f>IF(tbl_HRMaster[[#This Row],[Attrition]]="Yes",1,0)</f>
        <v>0</v>
      </c>
    </row>
    <row r="3219" spans="1:31" x14ac:dyDescent="0.25">
      <c r="A3219">
        <v>42</v>
      </c>
      <c r="B3219" t="s">
        <v>21</v>
      </c>
      <c r="C3219" t="s">
        <v>22</v>
      </c>
      <c r="D3219" t="s">
        <v>30</v>
      </c>
      <c r="E3219">
        <v>28</v>
      </c>
      <c r="F3219">
        <v>4</v>
      </c>
      <c r="G3219" t="s">
        <v>24</v>
      </c>
      <c r="H3219">
        <v>1701</v>
      </c>
      <c r="I3219" t="s">
        <v>25</v>
      </c>
      <c r="J3219">
        <v>2</v>
      </c>
      <c r="K3219" t="s">
        <v>42</v>
      </c>
      <c r="L3219" t="s">
        <v>27</v>
      </c>
      <c r="M3219">
        <v>26450</v>
      </c>
      <c r="N3219">
        <v>1</v>
      </c>
      <c r="O3219">
        <v>15</v>
      </c>
      <c r="P3219">
        <v>0</v>
      </c>
      <c r="Q3219">
        <v>10</v>
      </c>
      <c r="R3219">
        <v>5</v>
      </c>
      <c r="S3219">
        <v>10</v>
      </c>
      <c r="T3219">
        <v>2</v>
      </c>
      <c r="U3219">
        <v>2</v>
      </c>
      <c r="V3219">
        <f>COUNTIF(tbl_HRMaster[EmployeeID],tbl_HRMaster[[#This Row],[EmployeeID]])</f>
        <v>1</v>
      </c>
      <c r="W3219">
        <f>IFERROR(INDEX(tbl_EmployeeSurvey[EnvironmentSatisfaction],MATCH(tbl_HRMaster[[#This Row],[EmployeeID]],tbl_EmployeeSurvey[EmployeeID],0)),"Not Found")</f>
        <v>3</v>
      </c>
      <c r="X3219">
        <f>IFERROR(INDEX(tbl_EmployeeSurvey[JobSatisfaction],MATCH(tbl_HRMaster[[#This Row],[EmployeeID]],tbl_EmployeeSurvey[EmployeeID],0)),"Not Found")</f>
        <v>4</v>
      </c>
      <c r="Y3219" s="5">
        <f>IFERROR(INDEX(tbl_EmployeeSurvey[WorkLifeBalance],MATCH(tbl_HRMaster[[#This Row],[EmployeeID]],tbl_EmployeeSurvey[EmployeeID],0)),"Not Found")</f>
        <v>3</v>
      </c>
      <c r="Z3219" s="5">
        <f>IFERROR(VLOOKUP(tbl_HRMaster[[#This Row],[EmployeeID]],tbl_ManagerSurvey[[EmployeeID]:[PerformanceRating]],2,FALSE),"Not Found")</f>
        <v>3</v>
      </c>
      <c r="AA3219" s="5">
        <f>IFERROR(VLOOKUP(tbl_HRMaster[[#This Row],[EmployeeID]],tbl_ManagerSurvey[[EmployeeID]:[PerformanceRating]],3,FALSE),"Not Found")</f>
        <v>3</v>
      </c>
      <c r="AB3219" s="5" t="str">
        <f>IF(tbl_HRMaster[[#This Row],[Attrition]]="Yes","Left","Active")</f>
        <v>Active</v>
      </c>
      <c r="AC3219" s="5" t="str">
        <f>_xlfn.IFS(tbl_HRMaster[[#This Row],[Age]]&lt;25,"Under 25",tbl_HRMaster[[#This Row],[Age]]&lt;35,"25-34",tbl_HRMaster[[#This Row],[Age]]&lt;45,"35-44",tbl_HRMaster[[#This Row],[Age]]&lt;55,"45-54",TRUE,"Above 54")</f>
        <v>35-44</v>
      </c>
      <c r="AD3219" s="5" t="str">
        <f>_xlfn.IFS(
tbl_HRMaster[[#This Row],[YearsAtCompany]]&lt;2,"&lt; 2 Years",
tbl_HRMaster[[#This Row],[YearsAtCompany]]&lt;5,"2-4 Years",
tbl_HRMaster[[#This Row],[YearsAtCompany]]&lt;10,"5-9 Years",
TRUE,"10+ Years"
)</f>
        <v>10+ Years</v>
      </c>
      <c r="AE3219" s="5">
        <f>IF(tbl_HRMaster[[#This Row],[Attrition]]="Yes",1,0)</f>
        <v>0</v>
      </c>
    </row>
    <row r="3220" spans="1:31" x14ac:dyDescent="0.25">
      <c r="A3220">
        <v>42</v>
      </c>
      <c r="B3220" t="s">
        <v>21</v>
      </c>
      <c r="C3220" t="s">
        <v>22</v>
      </c>
      <c r="D3220" t="s">
        <v>30</v>
      </c>
      <c r="E3220">
        <v>28</v>
      </c>
      <c r="F3220">
        <v>4</v>
      </c>
      <c r="G3220" t="s">
        <v>24</v>
      </c>
      <c r="H3220">
        <v>3171</v>
      </c>
      <c r="I3220" t="s">
        <v>25</v>
      </c>
      <c r="J3220">
        <v>2</v>
      </c>
      <c r="K3220" t="s">
        <v>42</v>
      </c>
      <c r="L3220" t="s">
        <v>27</v>
      </c>
      <c r="M3220">
        <v>26450</v>
      </c>
      <c r="N3220">
        <v>1</v>
      </c>
      <c r="O3220">
        <v>15</v>
      </c>
      <c r="P3220">
        <v>0</v>
      </c>
      <c r="Q3220">
        <v>10</v>
      </c>
      <c r="R3220">
        <v>5</v>
      </c>
      <c r="S3220">
        <v>10</v>
      </c>
      <c r="T3220">
        <v>2</v>
      </c>
      <c r="U3220">
        <v>2</v>
      </c>
      <c r="V3220">
        <f>COUNTIF(tbl_HRMaster[EmployeeID],tbl_HRMaster[[#This Row],[EmployeeID]])</f>
        <v>1</v>
      </c>
      <c r="W3220">
        <f>IFERROR(INDEX(tbl_EmployeeSurvey[EnvironmentSatisfaction],MATCH(tbl_HRMaster[[#This Row],[EmployeeID]],tbl_EmployeeSurvey[EmployeeID],0)),"Not Found")</f>
        <v>3</v>
      </c>
      <c r="X3220">
        <f>IFERROR(INDEX(tbl_EmployeeSurvey[JobSatisfaction],MATCH(tbl_HRMaster[[#This Row],[EmployeeID]],tbl_EmployeeSurvey[EmployeeID],0)),"Not Found")</f>
        <v>4</v>
      </c>
      <c r="Y3220" s="5">
        <f>IFERROR(INDEX(tbl_EmployeeSurvey[WorkLifeBalance],MATCH(tbl_HRMaster[[#This Row],[EmployeeID]],tbl_EmployeeSurvey[EmployeeID],0)),"Not Found")</f>
        <v>3</v>
      </c>
      <c r="Z3220" s="5">
        <f>IFERROR(VLOOKUP(tbl_HRMaster[[#This Row],[EmployeeID]],tbl_ManagerSurvey[[EmployeeID]:[PerformanceRating]],2,FALSE),"Not Found")</f>
        <v>3</v>
      </c>
      <c r="AA3220" s="5">
        <f>IFERROR(VLOOKUP(tbl_HRMaster[[#This Row],[EmployeeID]],tbl_ManagerSurvey[[EmployeeID]:[PerformanceRating]],3,FALSE),"Not Found")</f>
        <v>3</v>
      </c>
      <c r="AB3220" s="5" t="str">
        <f>IF(tbl_HRMaster[[#This Row],[Attrition]]="Yes","Left","Active")</f>
        <v>Active</v>
      </c>
      <c r="AC3220" s="5" t="str">
        <f>_xlfn.IFS(tbl_HRMaster[[#This Row],[Age]]&lt;25,"Under 25",tbl_HRMaster[[#This Row],[Age]]&lt;35,"25-34",tbl_HRMaster[[#This Row],[Age]]&lt;45,"35-44",tbl_HRMaster[[#This Row],[Age]]&lt;55,"45-54",TRUE,"Above 54")</f>
        <v>35-44</v>
      </c>
      <c r="AD3220" s="5" t="str">
        <f>_xlfn.IFS(
tbl_HRMaster[[#This Row],[YearsAtCompany]]&lt;2,"&lt; 2 Years",
tbl_HRMaster[[#This Row],[YearsAtCompany]]&lt;5,"2-4 Years",
tbl_HRMaster[[#This Row],[YearsAtCompany]]&lt;10,"5-9 Years",
TRUE,"10+ Years"
)</f>
        <v>10+ Years</v>
      </c>
      <c r="AE3220" s="5">
        <f>IF(tbl_HRMaster[[#This Row],[Attrition]]="Yes",1,0)</f>
        <v>0</v>
      </c>
    </row>
    <row r="3221" spans="1:31" x14ac:dyDescent="0.25">
      <c r="A3221">
        <v>29</v>
      </c>
      <c r="B3221" t="s">
        <v>21</v>
      </c>
      <c r="C3221" t="s">
        <v>29</v>
      </c>
      <c r="D3221" t="s">
        <v>23</v>
      </c>
      <c r="E3221">
        <v>2</v>
      </c>
      <c r="F3221">
        <v>4</v>
      </c>
      <c r="G3221" t="s">
        <v>24</v>
      </c>
      <c r="H3221">
        <v>262</v>
      </c>
      <c r="I3221" t="s">
        <v>34</v>
      </c>
      <c r="J3221">
        <v>4</v>
      </c>
      <c r="K3221" t="s">
        <v>26</v>
      </c>
      <c r="L3221" t="s">
        <v>41</v>
      </c>
      <c r="M3221">
        <v>64990</v>
      </c>
      <c r="N3221">
        <v>1</v>
      </c>
      <c r="O3221">
        <v>18</v>
      </c>
      <c r="P3221">
        <v>3</v>
      </c>
      <c r="Q3221">
        <v>10</v>
      </c>
      <c r="R3221">
        <v>3</v>
      </c>
      <c r="S3221">
        <v>10</v>
      </c>
      <c r="T3221">
        <v>2</v>
      </c>
      <c r="U3221">
        <v>8</v>
      </c>
      <c r="V3221">
        <f>COUNTIF(tbl_HRMaster[EmployeeID],tbl_HRMaster[[#This Row],[EmployeeID]])</f>
        <v>1</v>
      </c>
      <c r="W3221">
        <f>IFERROR(INDEX(tbl_EmployeeSurvey[EnvironmentSatisfaction],MATCH(tbl_HRMaster[[#This Row],[EmployeeID]],tbl_EmployeeSurvey[EmployeeID],0)),"Not Found")</f>
        <v>2</v>
      </c>
      <c r="X3221">
        <f>IFERROR(INDEX(tbl_EmployeeSurvey[JobSatisfaction],MATCH(tbl_HRMaster[[#This Row],[EmployeeID]],tbl_EmployeeSurvey[EmployeeID],0)),"Not Found")</f>
        <v>4</v>
      </c>
      <c r="Y3221" s="5">
        <f>IFERROR(INDEX(tbl_EmployeeSurvey[WorkLifeBalance],MATCH(tbl_HRMaster[[#This Row],[EmployeeID]],tbl_EmployeeSurvey[EmployeeID],0)),"Not Found")</f>
        <v>3</v>
      </c>
      <c r="Z3221" s="5">
        <f>IFERROR(VLOOKUP(tbl_HRMaster[[#This Row],[EmployeeID]],tbl_ManagerSurvey[[EmployeeID]:[PerformanceRating]],2,FALSE),"Not Found")</f>
        <v>2</v>
      </c>
      <c r="AA3221" s="5">
        <f>IFERROR(VLOOKUP(tbl_HRMaster[[#This Row],[EmployeeID]],tbl_ManagerSurvey[[EmployeeID]:[PerformanceRating]],3,FALSE),"Not Found")</f>
        <v>3</v>
      </c>
      <c r="AB3221" s="5" t="str">
        <f>IF(tbl_HRMaster[[#This Row],[Attrition]]="Yes","Left","Active")</f>
        <v>Active</v>
      </c>
      <c r="AC3221" s="5" t="str">
        <f>_xlfn.IFS(tbl_HRMaster[[#This Row],[Age]]&lt;25,"Under 25",tbl_HRMaster[[#This Row],[Age]]&lt;35,"25-34",tbl_HRMaster[[#This Row],[Age]]&lt;45,"35-44",tbl_HRMaster[[#This Row],[Age]]&lt;55,"45-54",TRUE,"Above 54")</f>
        <v>25-34</v>
      </c>
      <c r="AD3221" s="5" t="str">
        <f>_xlfn.IFS(
tbl_HRMaster[[#This Row],[YearsAtCompany]]&lt;2,"&lt; 2 Years",
tbl_HRMaster[[#This Row],[YearsAtCompany]]&lt;5,"2-4 Years",
tbl_HRMaster[[#This Row],[YearsAtCompany]]&lt;10,"5-9 Years",
TRUE,"10+ Years"
)</f>
        <v>10+ Years</v>
      </c>
      <c r="AE3221" s="5">
        <f>IF(tbl_HRMaster[[#This Row],[Attrition]]="Yes",1,0)</f>
        <v>0</v>
      </c>
    </row>
    <row r="3222" spans="1:31" x14ac:dyDescent="0.25">
      <c r="A3222">
        <v>29</v>
      </c>
      <c r="B3222" t="s">
        <v>21</v>
      </c>
      <c r="C3222" t="s">
        <v>29</v>
      </c>
      <c r="D3222" t="s">
        <v>23</v>
      </c>
      <c r="E3222">
        <v>2</v>
      </c>
      <c r="F3222">
        <v>4</v>
      </c>
      <c r="G3222" t="s">
        <v>24</v>
      </c>
      <c r="H3222">
        <v>1732</v>
      </c>
      <c r="I3222" t="s">
        <v>34</v>
      </c>
      <c r="J3222">
        <v>4</v>
      </c>
      <c r="K3222" t="s">
        <v>26</v>
      </c>
      <c r="L3222" t="s">
        <v>41</v>
      </c>
      <c r="M3222">
        <v>64990</v>
      </c>
      <c r="N3222">
        <v>1</v>
      </c>
      <c r="O3222">
        <v>18</v>
      </c>
      <c r="P3222">
        <v>3</v>
      </c>
      <c r="Q3222">
        <v>10</v>
      </c>
      <c r="R3222">
        <v>3</v>
      </c>
      <c r="S3222">
        <v>10</v>
      </c>
      <c r="T3222">
        <v>2</v>
      </c>
      <c r="U3222">
        <v>8</v>
      </c>
      <c r="V3222">
        <f>COUNTIF(tbl_HRMaster[EmployeeID],tbl_HRMaster[[#This Row],[EmployeeID]])</f>
        <v>1</v>
      </c>
      <c r="W3222">
        <f>IFERROR(INDEX(tbl_EmployeeSurvey[EnvironmentSatisfaction],MATCH(tbl_HRMaster[[#This Row],[EmployeeID]],tbl_EmployeeSurvey[EmployeeID],0)),"Not Found")</f>
        <v>2</v>
      </c>
      <c r="X3222">
        <f>IFERROR(INDEX(tbl_EmployeeSurvey[JobSatisfaction],MATCH(tbl_HRMaster[[#This Row],[EmployeeID]],tbl_EmployeeSurvey[EmployeeID],0)),"Not Found")</f>
        <v>4</v>
      </c>
      <c r="Y3222" s="5">
        <f>IFERROR(INDEX(tbl_EmployeeSurvey[WorkLifeBalance],MATCH(tbl_HRMaster[[#This Row],[EmployeeID]],tbl_EmployeeSurvey[EmployeeID],0)),"Not Found")</f>
        <v>3</v>
      </c>
      <c r="Z3222" s="5">
        <f>IFERROR(VLOOKUP(tbl_HRMaster[[#This Row],[EmployeeID]],tbl_ManagerSurvey[[EmployeeID]:[PerformanceRating]],2,FALSE),"Not Found")</f>
        <v>2</v>
      </c>
      <c r="AA3222" s="5">
        <f>IFERROR(VLOOKUP(tbl_HRMaster[[#This Row],[EmployeeID]],tbl_ManagerSurvey[[EmployeeID]:[PerformanceRating]],3,FALSE),"Not Found")</f>
        <v>3</v>
      </c>
      <c r="AB3222" s="5" t="str">
        <f>IF(tbl_HRMaster[[#This Row],[Attrition]]="Yes","Left","Active")</f>
        <v>Active</v>
      </c>
      <c r="AC3222" s="5" t="str">
        <f>_xlfn.IFS(tbl_HRMaster[[#This Row],[Age]]&lt;25,"Under 25",tbl_HRMaster[[#This Row],[Age]]&lt;35,"25-34",tbl_HRMaster[[#This Row],[Age]]&lt;45,"35-44",tbl_HRMaster[[#This Row],[Age]]&lt;55,"45-54",TRUE,"Above 54")</f>
        <v>25-34</v>
      </c>
      <c r="AD3222" s="5" t="str">
        <f>_xlfn.IFS(
tbl_HRMaster[[#This Row],[YearsAtCompany]]&lt;2,"&lt; 2 Years",
tbl_HRMaster[[#This Row],[YearsAtCompany]]&lt;5,"2-4 Years",
tbl_HRMaster[[#This Row],[YearsAtCompany]]&lt;10,"5-9 Years",
TRUE,"10+ Years"
)</f>
        <v>10+ Years</v>
      </c>
      <c r="AE3222" s="5">
        <f>IF(tbl_HRMaster[[#This Row],[Attrition]]="Yes",1,0)</f>
        <v>0</v>
      </c>
    </row>
    <row r="3223" spans="1:31" x14ac:dyDescent="0.25">
      <c r="A3223">
        <v>29</v>
      </c>
      <c r="B3223" t="s">
        <v>21</v>
      </c>
      <c r="C3223" t="s">
        <v>29</v>
      </c>
      <c r="D3223" t="s">
        <v>23</v>
      </c>
      <c r="E3223">
        <v>2</v>
      </c>
      <c r="F3223">
        <v>4</v>
      </c>
      <c r="G3223" t="s">
        <v>24</v>
      </c>
      <c r="H3223">
        <v>3202</v>
      </c>
      <c r="I3223" t="s">
        <v>34</v>
      </c>
      <c r="J3223">
        <v>4</v>
      </c>
      <c r="K3223" t="s">
        <v>26</v>
      </c>
      <c r="L3223" t="s">
        <v>41</v>
      </c>
      <c r="M3223">
        <v>64990</v>
      </c>
      <c r="N3223">
        <v>1</v>
      </c>
      <c r="O3223">
        <v>18</v>
      </c>
      <c r="P3223">
        <v>3</v>
      </c>
      <c r="Q3223">
        <v>10</v>
      </c>
      <c r="R3223">
        <v>3</v>
      </c>
      <c r="S3223">
        <v>10</v>
      </c>
      <c r="T3223">
        <v>2</v>
      </c>
      <c r="U3223">
        <v>8</v>
      </c>
      <c r="V3223">
        <f>COUNTIF(tbl_HRMaster[EmployeeID],tbl_HRMaster[[#This Row],[EmployeeID]])</f>
        <v>1</v>
      </c>
      <c r="W3223">
        <f>IFERROR(INDEX(tbl_EmployeeSurvey[EnvironmentSatisfaction],MATCH(tbl_HRMaster[[#This Row],[EmployeeID]],tbl_EmployeeSurvey[EmployeeID],0)),"Not Found")</f>
        <v>2</v>
      </c>
      <c r="X3223">
        <f>IFERROR(INDEX(tbl_EmployeeSurvey[JobSatisfaction],MATCH(tbl_HRMaster[[#This Row],[EmployeeID]],tbl_EmployeeSurvey[EmployeeID],0)),"Not Found")</f>
        <v>4</v>
      </c>
      <c r="Y3223" s="5">
        <f>IFERROR(INDEX(tbl_EmployeeSurvey[WorkLifeBalance],MATCH(tbl_HRMaster[[#This Row],[EmployeeID]],tbl_EmployeeSurvey[EmployeeID],0)),"Not Found")</f>
        <v>3</v>
      </c>
      <c r="Z3223" s="5">
        <f>IFERROR(VLOOKUP(tbl_HRMaster[[#This Row],[EmployeeID]],tbl_ManagerSurvey[[EmployeeID]:[PerformanceRating]],2,FALSE),"Not Found")</f>
        <v>2</v>
      </c>
      <c r="AA3223" s="5">
        <f>IFERROR(VLOOKUP(tbl_HRMaster[[#This Row],[EmployeeID]],tbl_ManagerSurvey[[EmployeeID]:[PerformanceRating]],3,FALSE),"Not Found")</f>
        <v>3</v>
      </c>
      <c r="AB3223" s="5" t="str">
        <f>IF(tbl_HRMaster[[#This Row],[Attrition]]="Yes","Left","Active")</f>
        <v>Active</v>
      </c>
      <c r="AC3223" s="5" t="str">
        <f>_xlfn.IFS(tbl_HRMaster[[#This Row],[Age]]&lt;25,"Under 25",tbl_HRMaster[[#This Row],[Age]]&lt;35,"25-34",tbl_HRMaster[[#This Row],[Age]]&lt;45,"35-44",tbl_HRMaster[[#This Row],[Age]]&lt;55,"45-54",TRUE,"Above 54")</f>
        <v>25-34</v>
      </c>
      <c r="AD3223" s="5" t="str">
        <f>_xlfn.IFS(
tbl_HRMaster[[#This Row],[YearsAtCompany]]&lt;2,"&lt; 2 Years",
tbl_HRMaster[[#This Row],[YearsAtCompany]]&lt;5,"2-4 Years",
tbl_HRMaster[[#This Row],[YearsAtCompany]]&lt;10,"5-9 Years",
TRUE,"10+ Years"
)</f>
        <v>10+ Years</v>
      </c>
      <c r="AE3223" s="5">
        <f>IF(tbl_HRMaster[[#This Row],[Attrition]]="Yes",1,0)</f>
        <v>0</v>
      </c>
    </row>
    <row r="3224" spans="1:31" x14ac:dyDescent="0.25">
      <c r="A3224">
        <v>51</v>
      </c>
      <c r="B3224" t="s">
        <v>28</v>
      </c>
      <c r="C3224" t="s">
        <v>22</v>
      </c>
      <c r="D3224" t="s">
        <v>23</v>
      </c>
      <c r="E3224">
        <v>23</v>
      </c>
      <c r="F3224">
        <v>3</v>
      </c>
      <c r="G3224" t="s">
        <v>38</v>
      </c>
      <c r="H3224">
        <v>522</v>
      </c>
      <c r="I3224" t="s">
        <v>25</v>
      </c>
      <c r="J3224">
        <v>2</v>
      </c>
      <c r="K3224" t="s">
        <v>31</v>
      </c>
      <c r="L3224" t="s">
        <v>27</v>
      </c>
      <c r="M3224">
        <v>192720</v>
      </c>
      <c r="N3224">
        <v>9</v>
      </c>
      <c r="O3224">
        <v>20</v>
      </c>
      <c r="P3224">
        <v>0</v>
      </c>
      <c r="Q3224">
        <v>18</v>
      </c>
      <c r="R3224">
        <v>2</v>
      </c>
      <c r="S3224">
        <v>10</v>
      </c>
      <c r="T3224">
        <v>2</v>
      </c>
      <c r="U3224">
        <v>7</v>
      </c>
      <c r="V3224">
        <f>COUNTIF(tbl_HRMaster[EmployeeID],tbl_HRMaster[[#This Row],[EmployeeID]])</f>
        <v>1</v>
      </c>
      <c r="W3224">
        <f>IFERROR(INDEX(tbl_EmployeeSurvey[EnvironmentSatisfaction],MATCH(tbl_HRMaster[[#This Row],[EmployeeID]],tbl_EmployeeSurvey[EmployeeID],0)),"Not Found")</f>
        <v>1</v>
      </c>
      <c r="X3224">
        <f>IFERROR(INDEX(tbl_EmployeeSurvey[JobSatisfaction],MATCH(tbl_HRMaster[[#This Row],[EmployeeID]],tbl_EmployeeSurvey[EmployeeID],0)),"Not Found")</f>
        <v>3</v>
      </c>
      <c r="Y3224" s="5">
        <f>IFERROR(INDEX(tbl_EmployeeSurvey[WorkLifeBalance],MATCH(tbl_HRMaster[[#This Row],[EmployeeID]],tbl_EmployeeSurvey[EmployeeID],0)),"Not Found")</f>
        <v>4</v>
      </c>
      <c r="Z3224" s="5">
        <f>IFERROR(VLOOKUP(tbl_HRMaster[[#This Row],[EmployeeID]],tbl_ManagerSurvey[[EmployeeID]:[PerformanceRating]],2,FALSE),"Not Found")</f>
        <v>3</v>
      </c>
      <c r="AA3224" s="5">
        <f>IFERROR(VLOOKUP(tbl_HRMaster[[#This Row],[EmployeeID]],tbl_ManagerSurvey[[EmployeeID]:[PerformanceRating]],3,FALSE),"Not Found")</f>
        <v>4</v>
      </c>
      <c r="AB3224" s="5" t="str">
        <f>IF(tbl_HRMaster[[#This Row],[Attrition]]="Yes","Left","Active")</f>
        <v>Left</v>
      </c>
      <c r="AC3224" s="5" t="str">
        <f>_xlfn.IFS(tbl_HRMaster[[#This Row],[Age]]&lt;25,"Under 25",tbl_HRMaster[[#This Row],[Age]]&lt;35,"25-34",tbl_HRMaster[[#This Row],[Age]]&lt;45,"35-44",tbl_HRMaster[[#This Row],[Age]]&lt;55,"45-54",TRUE,"Above 54")</f>
        <v>45-54</v>
      </c>
      <c r="AD3224" s="5" t="str">
        <f>_xlfn.IFS(
tbl_HRMaster[[#This Row],[YearsAtCompany]]&lt;2,"&lt; 2 Years",
tbl_HRMaster[[#This Row],[YearsAtCompany]]&lt;5,"2-4 Years",
tbl_HRMaster[[#This Row],[YearsAtCompany]]&lt;10,"5-9 Years",
TRUE,"10+ Years"
)</f>
        <v>10+ Years</v>
      </c>
      <c r="AE3224" s="5">
        <f>IF(tbl_HRMaster[[#This Row],[Attrition]]="Yes",1,0)</f>
        <v>1</v>
      </c>
    </row>
    <row r="3225" spans="1:31" x14ac:dyDescent="0.25">
      <c r="A3225">
        <v>51</v>
      </c>
      <c r="B3225" t="s">
        <v>28</v>
      </c>
      <c r="C3225" t="s">
        <v>22</v>
      </c>
      <c r="D3225" t="s">
        <v>23</v>
      </c>
      <c r="E3225">
        <v>23</v>
      </c>
      <c r="F3225">
        <v>3</v>
      </c>
      <c r="G3225" t="s">
        <v>38</v>
      </c>
      <c r="H3225">
        <v>1992</v>
      </c>
      <c r="I3225" t="s">
        <v>25</v>
      </c>
      <c r="J3225">
        <v>2</v>
      </c>
      <c r="K3225" t="s">
        <v>31</v>
      </c>
      <c r="L3225" t="s">
        <v>27</v>
      </c>
      <c r="M3225">
        <v>192720</v>
      </c>
      <c r="N3225">
        <v>9</v>
      </c>
      <c r="O3225">
        <v>20</v>
      </c>
      <c r="P3225">
        <v>0</v>
      </c>
      <c r="Q3225">
        <v>18</v>
      </c>
      <c r="R3225">
        <v>2</v>
      </c>
      <c r="S3225">
        <v>10</v>
      </c>
      <c r="T3225">
        <v>2</v>
      </c>
      <c r="U3225">
        <v>7</v>
      </c>
      <c r="V3225">
        <f>COUNTIF(tbl_HRMaster[EmployeeID],tbl_HRMaster[[#This Row],[EmployeeID]])</f>
        <v>1</v>
      </c>
      <c r="W3225">
        <f>IFERROR(INDEX(tbl_EmployeeSurvey[EnvironmentSatisfaction],MATCH(tbl_HRMaster[[#This Row],[EmployeeID]],tbl_EmployeeSurvey[EmployeeID],0)),"Not Found")</f>
        <v>1</v>
      </c>
      <c r="X3225">
        <f>IFERROR(INDEX(tbl_EmployeeSurvey[JobSatisfaction],MATCH(tbl_HRMaster[[#This Row],[EmployeeID]],tbl_EmployeeSurvey[EmployeeID],0)),"Not Found")</f>
        <v>3</v>
      </c>
      <c r="Y3225" s="5">
        <f>IFERROR(INDEX(tbl_EmployeeSurvey[WorkLifeBalance],MATCH(tbl_HRMaster[[#This Row],[EmployeeID]],tbl_EmployeeSurvey[EmployeeID],0)),"Not Found")</f>
        <v>4</v>
      </c>
      <c r="Z3225" s="5">
        <f>IFERROR(VLOOKUP(tbl_HRMaster[[#This Row],[EmployeeID]],tbl_ManagerSurvey[[EmployeeID]:[PerformanceRating]],2,FALSE),"Not Found")</f>
        <v>3</v>
      </c>
      <c r="AA3225" s="5">
        <f>IFERROR(VLOOKUP(tbl_HRMaster[[#This Row],[EmployeeID]],tbl_ManagerSurvey[[EmployeeID]:[PerformanceRating]],3,FALSE),"Not Found")</f>
        <v>4</v>
      </c>
      <c r="AB3225" s="5" t="str">
        <f>IF(tbl_HRMaster[[#This Row],[Attrition]]="Yes","Left","Active")</f>
        <v>Left</v>
      </c>
      <c r="AC3225" s="5" t="str">
        <f>_xlfn.IFS(tbl_HRMaster[[#This Row],[Age]]&lt;25,"Under 25",tbl_HRMaster[[#This Row],[Age]]&lt;35,"25-34",tbl_HRMaster[[#This Row],[Age]]&lt;45,"35-44",tbl_HRMaster[[#This Row],[Age]]&lt;55,"45-54",TRUE,"Above 54")</f>
        <v>45-54</v>
      </c>
      <c r="AD3225" s="5" t="str">
        <f>_xlfn.IFS(
tbl_HRMaster[[#This Row],[YearsAtCompany]]&lt;2,"&lt; 2 Years",
tbl_HRMaster[[#This Row],[YearsAtCompany]]&lt;5,"2-4 Years",
tbl_HRMaster[[#This Row],[YearsAtCompany]]&lt;10,"5-9 Years",
TRUE,"10+ Years"
)</f>
        <v>10+ Years</v>
      </c>
      <c r="AE3225" s="5">
        <f>IF(tbl_HRMaster[[#This Row],[Attrition]]="Yes",1,0)</f>
        <v>1</v>
      </c>
    </row>
    <row r="3226" spans="1:31" x14ac:dyDescent="0.25">
      <c r="A3226">
        <v>51</v>
      </c>
      <c r="B3226" t="s">
        <v>28</v>
      </c>
      <c r="C3226" t="s">
        <v>22</v>
      </c>
      <c r="D3226" t="s">
        <v>23</v>
      </c>
      <c r="E3226">
        <v>23</v>
      </c>
      <c r="F3226">
        <v>3</v>
      </c>
      <c r="G3226" t="s">
        <v>38</v>
      </c>
      <c r="H3226">
        <v>3462</v>
      </c>
      <c r="I3226" t="s">
        <v>25</v>
      </c>
      <c r="J3226">
        <v>2</v>
      </c>
      <c r="K3226" t="s">
        <v>31</v>
      </c>
      <c r="L3226" t="s">
        <v>27</v>
      </c>
      <c r="M3226">
        <v>192720</v>
      </c>
      <c r="N3226">
        <v>9</v>
      </c>
      <c r="O3226">
        <v>20</v>
      </c>
      <c r="P3226">
        <v>0</v>
      </c>
      <c r="Q3226">
        <v>18</v>
      </c>
      <c r="R3226">
        <v>2</v>
      </c>
      <c r="S3226">
        <v>10</v>
      </c>
      <c r="T3226">
        <v>2</v>
      </c>
      <c r="U3226">
        <v>7</v>
      </c>
      <c r="V3226">
        <f>COUNTIF(tbl_HRMaster[EmployeeID],tbl_HRMaster[[#This Row],[EmployeeID]])</f>
        <v>1</v>
      </c>
      <c r="W3226">
        <f>IFERROR(INDEX(tbl_EmployeeSurvey[EnvironmentSatisfaction],MATCH(tbl_HRMaster[[#This Row],[EmployeeID]],tbl_EmployeeSurvey[EmployeeID],0)),"Not Found")</f>
        <v>1</v>
      </c>
      <c r="X3226">
        <f>IFERROR(INDEX(tbl_EmployeeSurvey[JobSatisfaction],MATCH(tbl_HRMaster[[#This Row],[EmployeeID]],tbl_EmployeeSurvey[EmployeeID],0)),"Not Found")</f>
        <v>3</v>
      </c>
      <c r="Y3226" s="5">
        <f>IFERROR(INDEX(tbl_EmployeeSurvey[WorkLifeBalance],MATCH(tbl_HRMaster[[#This Row],[EmployeeID]],tbl_EmployeeSurvey[EmployeeID],0)),"Not Found")</f>
        <v>4</v>
      </c>
      <c r="Z3226" s="5">
        <f>IFERROR(VLOOKUP(tbl_HRMaster[[#This Row],[EmployeeID]],tbl_ManagerSurvey[[EmployeeID]:[PerformanceRating]],2,FALSE),"Not Found")</f>
        <v>3</v>
      </c>
      <c r="AA3226" s="5">
        <f>IFERROR(VLOOKUP(tbl_HRMaster[[#This Row],[EmployeeID]],tbl_ManagerSurvey[[EmployeeID]:[PerformanceRating]],3,FALSE),"Not Found")</f>
        <v>4</v>
      </c>
      <c r="AB3226" s="5" t="str">
        <f>IF(tbl_HRMaster[[#This Row],[Attrition]]="Yes","Left","Active")</f>
        <v>Left</v>
      </c>
      <c r="AC3226" s="5" t="str">
        <f>_xlfn.IFS(tbl_HRMaster[[#This Row],[Age]]&lt;25,"Under 25",tbl_HRMaster[[#This Row],[Age]]&lt;35,"25-34",tbl_HRMaster[[#This Row],[Age]]&lt;45,"35-44",tbl_HRMaster[[#This Row],[Age]]&lt;55,"45-54",TRUE,"Above 54")</f>
        <v>45-54</v>
      </c>
      <c r="AD3226" s="5" t="str">
        <f>_xlfn.IFS(
tbl_HRMaster[[#This Row],[YearsAtCompany]]&lt;2,"&lt; 2 Years",
tbl_HRMaster[[#This Row],[YearsAtCompany]]&lt;5,"2-4 Years",
tbl_HRMaster[[#This Row],[YearsAtCompany]]&lt;10,"5-9 Years",
TRUE,"10+ Years"
)</f>
        <v>10+ Years</v>
      </c>
      <c r="AE3226" s="5">
        <f>IF(tbl_HRMaster[[#This Row],[Attrition]]="Yes",1,0)</f>
        <v>1</v>
      </c>
    </row>
    <row r="3227" spans="1:31" x14ac:dyDescent="0.25">
      <c r="A3227">
        <v>30</v>
      </c>
      <c r="B3227" t="s">
        <v>21</v>
      </c>
      <c r="C3227" t="s">
        <v>22</v>
      </c>
      <c r="D3227" t="s">
        <v>30</v>
      </c>
      <c r="E3227">
        <v>9</v>
      </c>
      <c r="F3227">
        <v>3</v>
      </c>
      <c r="G3227" t="s">
        <v>24</v>
      </c>
      <c r="H3227">
        <v>1305</v>
      </c>
      <c r="I3227" t="s">
        <v>34</v>
      </c>
      <c r="J3227">
        <v>1</v>
      </c>
      <c r="K3227" t="s">
        <v>42</v>
      </c>
      <c r="L3227" t="s">
        <v>41</v>
      </c>
      <c r="M3227">
        <v>92500</v>
      </c>
      <c r="N3227">
        <v>1</v>
      </c>
      <c r="O3227">
        <v>12</v>
      </c>
      <c r="P3227">
        <v>3</v>
      </c>
      <c r="Q3227">
        <v>11</v>
      </c>
      <c r="R3227">
        <v>0</v>
      </c>
      <c r="S3227">
        <v>11</v>
      </c>
      <c r="T3227">
        <v>2</v>
      </c>
      <c r="U3227">
        <v>7</v>
      </c>
      <c r="V3227">
        <f>COUNTIF(tbl_HRMaster[EmployeeID],tbl_HRMaster[[#This Row],[EmployeeID]])</f>
        <v>1</v>
      </c>
      <c r="W3227">
        <f>IFERROR(INDEX(tbl_EmployeeSurvey[EnvironmentSatisfaction],MATCH(tbl_HRMaster[[#This Row],[EmployeeID]],tbl_EmployeeSurvey[EmployeeID],0)),"Not Found")</f>
        <v>3</v>
      </c>
      <c r="X3227">
        <f>IFERROR(INDEX(tbl_EmployeeSurvey[JobSatisfaction],MATCH(tbl_HRMaster[[#This Row],[EmployeeID]],tbl_EmployeeSurvey[EmployeeID],0)),"Not Found")</f>
        <v>2</v>
      </c>
      <c r="Y3227" s="5">
        <f>IFERROR(INDEX(tbl_EmployeeSurvey[WorkLifeBalance],MATCH(tbl_HRMaster[[#This Row],[EmployeeID]],tbl_EmployeeSurvey[EmployeeID],0)),"Not Found")</f>
        <v>2</v>
      </c>
      <c r="Z3227" s="5">
        <f>IFERROR(VLOOKUP(tbl_HRMaster[[#This Row],[EmployeeID]],tbl_ManagerSurvey[[EmployeeID]:[PerformanceRating]],2,FALSE),"Not Found")</f>
        <v>3</v>
      </c>
      <c r="AA3227" s="5">
        <f>IFERROR(VLOOKUP(tbl_HRMaster[[#This Row],[EmployeeID]],tbl_ManagerSurvey[[EmployeeID]:[PerformanceRating]],3,FALSE),"Not Found")</f>
        <v>3</v>
      </c>
      <c r="AB3227" s="5" t="str">
        <f>IF(tbl_HRMaster[[#This Row],[Attrition]]="Yes","Left","Active")</f>
        <v>Active</v>
      </c>
      <c r="AC3227" s="5" t="str">
        <f>_xlfn.IFS(tbl_HRMaster[[#This Row],[Age]]&lt;25,"Under 25",tbl_HRMaster[[#This Row],[Age]]&lt;35,"25-34",tbl_HRMaster[[#This Row],[Age]]&lt;45,"35-44",tbl_HRMaster[[#This Row],[Age]]&lt;55,"45-54",TRUE,"Above 54")</f>
        <v>25-34</v>
      </c>
      <c r="AD3227" s="5" t="str">
        <f>_xlfn.IFS(
tbl_HRMaster[[#This Row],[YearsAtCompany]]&lt;2,"&lt; 2 Years",
tbl_HRMaster[[#This Row],[YearsAtCompany]]&lt;5,"2-4 Years",
tbl_HRMaster[[#This Row],[YearsAtCompany]]&lt;10,"5-9 Years",
TRUE,"10+ Years"
)</f>
        <v>10+ Years</v>
      </c>
      <c r="AE3227" s="5">
        <f>IF(tbl_HRMaster[[#This Row],[Attrition]]="Yes",1,0)</f>
        <v>0</v>
      </c>
    </row>
    <row r="3228" spans="1:31" x14ac:dyDescent="0.25">
      <c r="A3228">
        <v>30</v>
      </c>
      <c r="B3228" t="s">
        <v>21</v>
      </c>
      <c r="C3228" t="s">
        <v>22</v>
      </c>
      <c r="D3228" t="s">
        <v>30</v>
      </c>
      <c r="E3228">
        <v>9</v>
      </c>
      <c r="F3228">
        <v>3</v>
      </c>
      <c r="G3228" t="s">
        <v>24</v>
      </c>
      <c r="H3228">
        <v>2775</v>
      </c>
      <c r="I3228" t="s">
        <v>34</v>
      </c>
      <c r="J3228">
        <v>1</v>
      </c>
      <c r="K3228" t="s">
        <v>42</v>
      </c>
      <c r="L3228" t="s">
        <v>41</v>
      </c>
      <c r="M3228">
        <v>92500</v>
      </c>
      <c r="N3228">
        <v>1</v>
      </c>
      <c r="O3228">
        <v>12</v>
      </c>
      <c r="P3228">
        <v>3</v>
      </c>
      <c r="Q3228">
        <v>11</v>
      </c>
      <c r="R3228">
        <v>0</v>
      </c>
      <c r="S3228">
        <v>11</v>
      </c>
      <c r="T3228">
        <v>2</v>
      </c>
      <c r="U3228">
        <v>7</v>
      </c>
      <c r="V3228">
        <f>COUNTIF(tbl_HRMaster[EmployeeID],tbl_HRMaster[[#This Row],[EmployeeID]])</f>
        <v>1</v>
      </c>
      <c r="W3228">
        <f>IFERROR(INDEX(tbl_EmployeeSurvey[EnvironmentSatisfaction],MATCH(tbl_HRMaster[[#This Row],[EmployeeID]],tbl_EmployeeSurvey[EmployeeID],0)),"Not Found")</f>
        <v>3</v>
      </c>
      <c r="X3228">
        <f>IFERROR(INDEX(tbl_EmployeeSurvey[JobSatisfaction],MATCH(tbl_HRMaster[[#This Row],[EmployeeID]],tbl_EmployeeSurvey[EmployeeID],0)),"Not Found")</f>
        <v>2</v>
      </c>
      <c r="Y3228" s="5">
        <f>IFERROR(INDEX(tbl_EmployeeSurvey[WorkLifeBalance],MATCH(tbl_HRMaster[[#This Row],[EmployeeID]],tbl_EmployeeSurvey[EmployeeID],0)),"Not Found")</f>
        <v>2</v>
      </c>
      <c r="Z3228" s="5">
        <f>IFERROR(VLOOKUP(tbl_HRMaster[[#This Row],[EmployeeID]],tbl_ManagerSurvey[[EmployeeID]:[PerformanceRating]],2,FALSE),"Not Found")</f>
        <v>3</v>
      </c>
      <c r="AA3228" s="5">
        <f>IFERROR(VLOOKUP(tbl_HRMaster[[#This Row],[EmployeeID]],tbl_ManagerSurvey[[EmployeeID]:[PerformanceRating]],3,FALSE),"Not Found")</f>
        <v>3</v>
      </c>
      <c r="AB3228" s="5" t="str">
        <f>IF(tbl_HRMaster[[#This Row],[Attrition]]="Yes","Left","Active")</f>
        <v>Active</v>
      </c>
      <c r="AC3228" s="5" t="str">
        <f>_xlfn.IFS(tbl_HRMaster[[#This Row],[Age]]&lt;25,"Under 25",tbl_HRMaster[[#This Row],[Age]]&lt;35,"25-34",tbl_HRMaster[[#This Row],[Age]]&lt;45,"35-44",tbl_HRMaster[[#This Row],[Age]]&lt;55,"45-54",TRUE,"Above 54")</f>
        <v>25-34</v>
      </c>
      <c r="AD3228" s="5" t="str">
        <f>_xlfn.IFS(
tbl_HRMaster[[#This Row],[YearsAtCompany]]&lt;2,"&lt; 2 Years",
tbl_HRMaster[[#This Row],[YearsAtCompany]]&lt;5,"2-4 Years",
tbl_HRMaster[[#This Row],[YearsAtCompany]]&lt;10,"5-9 Years",
TRUE,"10+ Years"
)</f>
        <v>10+ Years</v>
      </c>
      <c r="AE3228" s="5">
        <f>IF(tbl_HRMaster[[#This Row],[Attrition]]="Yes",1,0)</f>
        <v>0</v>
      </c>
    </row>
    <row r="3229" spans="1:31" x14ac:dyDescent="0.25">
      <c r="A3229">
        <v>30</v>
      </c>
      <c r="B3229" t="s">
        <v>21</v>
      </c>
      <c r="C3229" t="s">
        <v>22</v>
      </c>
      <c r="D3229" t="s">
        <v>30</v>
      </c>
      <c r="E3229">
        <v>9</v>
      </c>
      <c r="F3229">
        <v>3</v>
      </c>
      <c r="G3229" t="s">
        <v>24</v>
      </c>
      <c r="H3229">
        <v>4245</v>
      </c>
      <c r="I3229" t="s">
        <v>34</v>
      </c>
      <c r="J3229">
        <v>1</v>
      </c>
      <c r="K3229" t="s">
        <v>42</v>
      </c>
      <c r="L3229" t="s">
        <v>41</v>
      </c>
      <c r="M3229">
        <v>92500</v>
      </c>
      <c r="N3229">
        <v>1</v>
      </c>
      <c r="O3229">
        <v>12</v>
      </c>
      <c r="P3229">
        <v>3</v>
      </c>
      <c r="Q3229">
        <v>11</v>
      </c>
      <c r="R3229">
        <v>0</v>
      </c>
      <c r="S3229">
        <v>11</v>
      </c>
      <c r="T3229">
        <v>2</v>
      </c>
      <c r="U3229">
        <v>7</v>
      </c>
      <c r="V3229">
        <f>COUNTIF(tbl_HRMaster[EmployeeID],tbl_HRMaster[[#This Row],[EmployeeID]])</f>
        <v>1</v>
      </c>
      <c r="W3229">
        <f>IFERROR(INDEX(tbl_EmployeeSurvey[EnvironmentSatisfaction],MATCH(tbl_HRMaster[[#This Row],[EmployeeID]],tbl_EmployeeSurvey[EmployeeID],0)),"Not Found")</f>
        <v>3</v>
      </c>
      <c r="X3229">
        <f>IFERROR(INDEX(tbl_EmployeeSurvey[JobSatisfaction],MATCH(tbl_HRMaster[[#This Row],[EmployeeID]],tbl_EmployeeSurvey[EmployeeID],0)),"Not Found")</f>
        <v>2</v>
      </c>
      <c r="Y3229" s="5">
        <f>IFERROR(INDEX(tbl_EmployeeSurvey[WorkLifeBalance],MATCH(tbl_HRMaster[[#This Row],[EmployeeID]],tbl_EmployeeSurvey[EmployeeID],0)),"Not Found")</f>
        <v>2</v>
      </c>
      <c r="Z3229" s="5">
        <f>IFERROR(VLOOKUP(tbl_HRMaster[[#This Row],[EmployeeID]],tbl_ManagerSurvey[[EmployeeID]:[PerformanceRating]],2,FALSE),"Not Found")</f>
        <v>3</v>
      </c>
      <c r="AA3229" s="5">
        <f>IFERROR(VLOOKUP(tbl_HRMaster[[#This Row],[EmployeeID]],tbl_ManagerSurvey[[EmployeeID]:[PerformanceRating]],3,FALSE),"Not Found")</f>
        <v>3</v>
      </c>
      <c r="AB3229" s="5" t="str">
        <f>IF(tbl_HRMaster[[#This Row],[Attrition]]="Yes","Left","Active")</f>
        <v>Active</v>
      </c>
      <c r="AC3229" s="5" t="str">
        <f>_xlfn.IFS(tbl_HRMaster[[#This Row],[Age]]&lt;25,"Under 25",tbl_HRMaster[[#This Row],[Age]]&lt;35,"25-34",tbl_HRMaster[[#This Row],[Age]]&lt;45,"35-44",tbl_HRMaster[[#This Row],[Age]]&lt;55,"45-54",TRUE,"Above 54")</f>
        <v>25-34</v>
      </c>
      <c r="AD3229" s="5" t="str">
        <f>_xlfn.IFS(
tbl_HRMaster[[#This Row],[YearsAtCompany]]&lt;2,"&lt; 2 Years",
tbl_HRMaster[[#This Row],[YearsAtCompany]]&lt;5,"2-4 Years",
tbl_HRMaster[[#This Row],[YearsAtCompany]]&lt;10,"5-9 Years",
TRUE,"10+ Years"
)</f>
        <v>10+ Years</v>
      </c>
      <c r="AE3229" s="5">
        <f>IF(tbl_HRMaster[[#This Row],[Attrition]]="Yes",1,0)</f>
        <v>0</v>
      </c>
    </row>
    <row r="3230" spans="1:31" x14ac:dyDescent="0.25">
      <c r="A3230">
        <v>38</v>
      </c>
      <c r="B3230" t="s">
        <v>21</v>
      </c>
      <c r="C3230" t="s">
        <v>22</v>
      </c>
      <c r="D3230" t="s">
        <v>30</v>
      </c>
      <c r="E3230">
        <v>28</v>
      </c>
      <c r="F3230">
        <v>4</v>
      </c>
      <c r="G3230" t="s">
        <v>38</v>
      </c>
      <c r="H3230">
        <v>84</v>
      </c>
      <c r="I3230" t="s">
        <v>34</v>
      </c>
      <c r="J3230">
        <v>1</v>
      </c>
      <c r="K3230" t="s">
        <v>40</v>
      </c>
      <c r="L3230" t="s">
        <v>41</v>
      </c>
      <c r="M3230">
        <v>65830</v>
      </c>
      <c r="N3230">
        <v>0</v>
      </c>
      <c r="O3230">
        <v>12</v>
      </c>
      <c r="P3230">
        <v>0</v>
      </c>
      <c r="Q3230">
        <v>12</v>
      </c>
      <c r="R3230">
        <v>1</v>
      </c>
      <c r="S3230">
        <v>11</v>
      </c>
      <c r="T3230">
        <v>2</v>
      </c>
      <c r="U3230">
        <v>9</v>
      </c>
      <c r="V3230">
        <f>COUNTIF(tbl_HRMaster[EmployeeID],tbl_HRMaster[[#This Row],[EmployeeID]])</f>
        <v>1</v>
      </c>
      <c r="W3230">
        <f>IFERROR(INDEX(tbl_EmployeeSurvey[EnvironmentSatisfaction],MATCH(tbl_HRMaster[[#This Row],[EmployeeID]],tbl_EmployeeSurvey[EmployeeID],0)),"Not Found")</f>
        <v>3</v>
      </c>
      <c r="X3230">
        <f>IFERROR(INDEX(tbl_EmployeeSurvey[JobSatisfaction],MATCH(tbl_HRMaster[[#This Row],[EmployeeID]],tbl_EmployeeSurvey[EmployeeID],0)),"Not Found")</f>
        <v>4</v>
      </c>
      <c r="Y3230" s="5">
        <f>IFERROR(INDEX(tbl_EmployeeSurvey[WorkLifeBalance],MATCH(tbl_HRMaster[[#This Row],[EmployeeID]],tbl_EmployeeSurvey[EmployeeID],0)),"Not Found")</f>
        <v>3</v>
      </c>
      <c r="Z3230" s="5">
        <f>IFERROR(VLOOKUP(tbl_HRMaster[[#This Row],[EmployeeID]],tbl_ManagerSurvey[[EmployeeID]:[PerformanceRating]],2,FALSE),"Not Found")</f>
        <v>3</v>
      </c>
      <c r="AA3230" s="5">
        <f>IFERROR(VLOOKUP(tbl_HRMaster[[#This Row],[EmployeeID]],tbl_ManagerSurvey[[EmployeeID]:[PerformanceRating]],3,FALSE),"Not Found")</f>
        <v>3</v>
      </c>
      <c r="AB3230" s="5" t="str">
        <f>IF(tbl_HRMaster[[#This Row],[Attrition]]="Yes","Left","Active")</f>
        <v>Active</v>
      </c>
      <c r="AC3230" s="5" t="str">
        <f>_xlfn.IFS(tbl_HRMaster[[#This Row],[Age]]&lt;25,"Under 25",tbl_HRMaster[[#This Row],[Age]]&lt;35,"25-34",tbl_HRMaster[[#This Row],[Age]]&lt;45,"35-44",tbl_HRMaster[[#This Row],[Age]]&lt;55,"45-54",TRUE,"Above 54")</f>
        <v>35-44</v>
      </c>
      <c r="AD3230" s="5" t="str">
        <f>_xlfn.IFS(
tbl_HRMaster[[#This Row],[YearsAtCompany]]&lt;2,"&lt; 2 Years",
tbl_HRMaster[[#This Row],[YearsAtCompany]]&lt;5,"2-4 Years",
tbl_HRMaster[[#This Row],[YearsAtCompany]]&lt;10,"5-9 Years",
TRUE,"10+ Years"
)</f>
        <v>10+ Years</v>
      </c>
      <c r="AE3230" s="5">
        <f>IF(tbl_HRMaster[[#This Row],[Attrition]]="Yes",1,0)</f>
        <v>0</v>
      </c>
    </row>
    <row r="3231" spans="1:31" x14ac:dyDescent="0.25">
      <c r="A3231">
        <v>38</v>
      </c>
      <c r="B3231" t="s">
        <v>21</v>
      </c>
      <c r="C3231" t="s">
        <v>22</v>
      </c>
      <c r="D3231" t="s">
        <v>30</v>
      </c>
      <c r="E3231">
        <v>28</v>
      </c>
      <c r="F3231">
        <v>4</v>
      </c>
      <c r="G3231" t="s">
        <v>38</v>
      </c>
      <c r="H3231">
        <v>1554</v>
      </c>
      <c r="I3231" t="s">
        <v>34</v>
      </c>
      <c r="J3231">
        <v>1</v>
      </c>
      <c r="K3231" t="s">
        <v>40</v>
      </c>
      <c r="L3231" t="s">
        <v>41</v>
      </c>
      <c r="M3231">
        <v>65830</v>
      </c>
      <c r="N3231">
        <v>0</v>
      </c>
      <c r="O3231">
        <v>12</v>
      </c>
      <c r="P3231">
        <v>0</v>
      </c>
      <c r="Q3231">
        <v>12</v>
      </c>
      <c r="R3231">
        <v>1</v>
      </c>
      <c r="S3231">
        <v>11</v>
      </c>
      <c r="T3231">
        <v>2</v>
      </c>
      <c r="U3231">
        <v>9</v>
      </c>
      <c r="V3231">
        <f>COUNTIF(tbl_HRMaster[EmployeeID],tbl_HRMaster[[#This Row],[EmployeeID]])</f>
        <v>1</v>
      </c>
      <c r="W3231">
        <f>IFERROR(INDEX(tbl_EmployeeSurvey[EnvironmentSatisfaction],MATCH(tbl_HRMaster[[#This Row],[EmployeeID]],tbl_EmployeeSurvey[EmployeeID],0)),"Not Found")</f>
        <v>3</v>
      </c>
      <c r="X3231">
        <f>IFERROR(INDEX(tbl_EmployeeSurvey[JobSatisfaction],MATCH(tbl_HRMaster[[#This Row],[EmployeeID]],tbl_EmployeeSurvey[EmployeeID],0)),"Not Found")</f>
        <v>4</v>
      </c>
      <c r="Y3231" s="5">
        <f>IFERROR(INDEX(tbl_EmployeeSurvey[WorkLifeBalance],MATCH(tbl_HRMaster[[#This Row],[EmployeeID]],tbl_EmployeeSurvey[EmployeeID],0)),"Not Found")</f>
        <v>3</v>
      </c>
      <c r="Z3231" s="5">
        <f>IFERROR(VLOOKUP(tbl_HRMaster[[#This Row],[EmployeeID]],tbl_ManagerSurvey[[EmployeeID]:[PerformanceRating]],2,FALSE),"Not Found")</f>
        <v>3</v>
      </c>
      <c r="AA3231" s="5">
        <f>IFERROR(VLOOKUP(tbl_HRMaster[[#This Row],[EmployeeID]],tbl_ManagerSurvey[[EmployeeID]:[PerformanceRating]],3,FALSE),"Not Found")</f>
        <v>3</v>
      </c>
      <c r="AB3231" s="5" t="str">
        <f>IF(tbl_HRMaster[[#This Row],[Attrition]]="Yes","Left","Active")</f>
        <v>Active</v>
      </c>
      <c r="AC3231" s="5" t="str">
        <f>_xlfn.IFS(tbl_HRMaster[[#This Row],[Age]]&lt;25,"Under 25",tbl_HRMaster[[#This Row],[Age]]&lt;35,"25-34",tbl_HRMaster[[#This Row],[Age]]&lt;45,"35-44",tbl_HRMaster[[#This Row],[Age]]&lt;55,"45-54",TRUE,"Above 54")</f>
        <v>35-44</v>
      </c>
      <c r="AD3231" s="5" t="str">
        <f>_xlfn.IFS(
tbl_HRMaster[[#This Row],[YearsAtCompany]]&lt;2,"&lt; 2 Years",
tbl_HRMaster[[#This Row],[YearsAtCompany]]&lt;5,"2-4 Years",
tbl_HRMaster[[#This Row],[YearsAtCompany]]&lt;10,"5-9 Years",
TRUE,"10+ Years"
)</f>
        <v>10+ Years</v>
      </c>
      <c r="AE3231" s="5">
        <f>IF(tbl_HRMaster[[#This Row],[Attrition]]="Yes",1,0)</f>
        <v>0</v>
      </c>
    </row>
    <row r="3232" spans="1:31" x14ac:dyDescent="0.25">
      <c r="A3232">
        <v>38</v>
      </c>
      <c r="B3232" t="s">
        <v>21</v>
      </c>
      <c r="C3232" t="s">
        <v>22</v>
      </c>
      <c r="D3232" t="s">
        <v>30</v>
      </c>
      <c r="E3232">
        <v>28</v>
      </c>
      <c r="F3232">
        <v>4</v>
      </c>
      <c r="G3232" t="s">
        <v>38</v>
      </c>
      <c r="H3232">
        <v>3024</v>
      </c>
      <c r="I3232" t="s">
        <v>34</v>
      </c>
      <c r="J3232">
        <v>1</v>
      </c>
      <c r="K3232" t="s">
        <v>40</v>
      </c>
      <c r="L3232" t="s">
        <v>41</v>
      </c>
      <c r="M3232">
        <v>65830</v>
      </c>
      <c r="N3232">
        <v>0</v>
      </c>
      <c r="O3232">
        <v>12</v>
      </c>
      <c r="P3232">
        <v>0</v>
      </c>
      <c r="Q3232">
        <v>12</v>
      </c>
      <c r="R3232">
        <v>1</v>
      </c>
      <c r="S3232">
        <v>11</v>
      </c>
      <c r="T3232">
        <v>2</v>
      </c>
      <c r="U3232">
        <v>9</v>
      </c>
      <c r="V3232">
        <f>COUNTIF(tbl_HRMaster[EmployeeID],tbl_HRMaster[[#This Row],[EmployeeID]])</f>
        <v>1</v>
      </c>
      <c r="W3232">
        <f>IFERROR(INDEX(tbl_EmployeeSurvey[EnvironmentSatisfaction],MATCH(tbl_HRMaster[[#This Row],[EmployeeID]],tbl_EmployeeSurvey[EmployeeID],0)),"Not Found")</f>
        <v>3</v>
      </c>
      <c r="X3232">
        <f>IFERROR(INDEX(tbl_EmployeeSurvey[JobSatisfaction],MATCH(tbl_HRMaster[[#This Row],[EmployeeID]],tbl_EmployeeSurvey[EmployeeID],0)),"Not Found")</f>
        <v>4</v>
      </c>
      <c r="Y3232" s="5">
        <f>IFERROR(INDEX(tbl_EmployeeSurvey[WorkLifeBalance],MATCH(tbl_HRMaster[[#This Row],[EmployeeID]],tbl_EmployeeSurvey[EmployeeID],0)),"Not Found")</f>
        <v>3</v>
      </c>
      <c r="Z3232" s="5">
        <f>IFERROR(VLOOKUP(tbl_HRMaster[[#This Row],[EmployeeID]],tbl_ManagerSurvey[[EmployeeID]:[PerformanceRating]],2,FALSE),"Not Found")</f>
        <v>3</v>
      </c>
      <c r="AA3232" s="5">
        <f>IFERROR(VLOOKUP(tbl_HRMaster[[#This Row],[EmployeeID]],tbl_ManagerSurvey[[EmployeeID]:[PerformanceRating]],3,FALSE),"Not Found")</f>
        <v>3</v>
      </c>
      <c r="AB3232" s="5" t="str">
        <f>IF(tbl_HRMaster[[#This Row],[Attrition]]="Yes","Left","Active")</f>
        <v>Active</v>
      </c>
      <c r="AC3232" s="5" t="str">
        <f>_xlfn.IFS(tbl_HRMaster[[#This Row],[Age]]&lt;25,"Under 25",tbl_HRMaster[[#This Row],[Age]]&lt;35,"25-34",tbl_HRMaster[[#This Row],[Age]]&lt;45,"35-44",tbl_HRMaster[[#This Row],[Age]]&lt;55,"45-54",TRUE,"Above 54")</f>
        <v>35-44</v>
      </c>
      <c r="AD3232" s="5" t="str">
        <f>_xlfn.IFS(
tbl_HRMaster[[#This Row],[YearsAtCompany]]&lt;2,"&lt; 2 Years",
tbl_HRMaster[[#This Row],[YearsAtCompany]]&lt;5,"2-4 Years",
tbl_HRMaster[[#This Row],[YearsAtCompany]]&lt;10,"5-9 Years",
TRUE,"10+ Years"
)</f>
        <v>10+ Years</v>
      </c>
      <c r="AE3232" s="5">
        <f>IF(tbl_HRMaster[[#This Row],[Attrition]]="Yes",1,0)</f>
        <v>0</v>
      </c>
    </row>
    <row r="3233" spans="1:31" x14ac:dyDescent="0.25">
      <c r="A3233">
        <v>34</v>
      </c>
      <c r="B3233" t="s">
        <v>21</v>
      </c>
      <c r="C3233" t="s">
        <v>22</v>
      </c>
      <c r="D3233" t="s">
        <v>23</v>
      </c>
      <c r="E3233">
        <v>24</v>
      </c>
      <c r="F3233">
        <v>3</v>
      </c>
      <c r="G3233" t="s">
        <v>45</v>
      </c>
      <c r="H3233">
        <v>1235</v>
      </c>
      <c r="I3233" t="s">
        <v>34</v>
      </c>
      <c r="J3233">
        <v>4</v>
      </c>
      <c r="K3233" t="s">
        <v>31</v>
      </c>
      <c r="L3233" t="s">
        <v>32</v>
      </c>
      <c r="M3233">
        <v>27420</v>
      </c>
      <c r="N3233">
        <v>0</v>
      </c>
      <c r="O3233">
        <v>11</v>
      </c>
      <c r="P3233">
        <v>1</v>
      </c>
      <c r="Q3233">
        <v>13</v>
      </c>
      <c r="R3233">
        <v>2</v>
      </c>
      <c r="S3233">
        <v>12</v>
      </c>
      <c r="T3233">
        <v>2</v>
      </c>
      <c r="U3233">
        <v>11</v>
      </c>
      <c r="V3233">
        <f>COUNTIF(tbl_HRMaster[EmployeeID],tbl_HRMaster[[#This Row],[EmployeeID]])</f>
        <v>1</v>
      </c>
      <c r="W3233">
        <f>IFERROR(INDEX(tbl_EmployeeSurvey[EnvironmentSatisfaction],MATCH(tbl_HRMaster[[#This Row],[EmployeeID]],tbl_EmployeeSurvey[EmployeeID],0)),"Not Found")</f>
        <v>1</v>
      </c>
      <c r="X3233">
        <f>IFERROR(INDEX(tbl_EmployeeSurvey[JobSatisfaction],MATCH(tbl_HRMaster[[#This Row],[EmployeeID]],tbl_EmployeeSurvey[EmployeeID],0)),"Not Found")</f>
        <v>2</v>
      </c>
      <c r="Y3233" s="5">
        <f>IFERROR(INDEX(tbl_EmployeeSurvey[WorkLifeBalance],MATCH(tbl_HRMaster[[#This Row],[EmployeeID]],tbl_EmployeeSurvey[EmployeeID],0)),"Not Found")</f>
        <v>3</v>
      </c>
      <c r="Z3233" s="5">
        <f>IFERROR(VLOOKUP(tbl_HRMaster[[#This Row],[EmployeeID]],tbl_ManagerSurvey[[EmployeeID]:[PerformanceRating]],2,FALSE),"Not Found")</f>
        <v>3</v>
      </c>
      <c r="AA3233" s="5">
        <f>IFERROR(VLOOKUP(tbl_HRMaster[[#This Row],[EmployeeID]],tbl_ManagerSurvey[[EmployeeID]:[PerformanceRating]],3,FALSE),"Not Found")</f>
        <v>3</v>
      </c>
      <c r="AB3233" s="5" t="str">
        <f>IF(tbl_HRMaster[[#This Row],[Attrition]]="Yes","Left","Active")</f>
        <v>Active</v>
      </c>
      <c r="AC3233" s="5" t="str">
        <f>_xlfn.IFS(tbl_HRMaster[[#This Row],[Age]]&lt;25,"Under 25",tbl_HRMaster[[#This Row],[Age]]&lt;35,"25-34",tbl_HRMaster[[#This Row],[Age]]&lt;45,"35-44",tbl_HRMaster[[#This Row],[Age]]&lt;55,"45-54",TRUE,"Above 54")</f>
        <v>25-34</v>
      </c>
      <c r="AD3233" s="5" t="str">
        <f>_xlfn.IFS(
tbl_HRMaster[[#This Row],[YearsAtCompany]]&lt;2,"&lt; 2 Years",
tbl_HRMaster[[#This Row],[YearsAtCompany]]&lt;5,"2-4 Years",
tbl_HRMaster[[#This Row],[YearsAtCompany]]&lt;10,"5-9 Years",
TRUE,"10+ Years"
)</f>
        <v>10+ Years</v>
      </c>
      <c r="AE3233" s="5">
        <f>IF(tbl_HRMaster[[#This Row],[Attrition]]="Yes",1,0)</f>
        <v>0</v>
      </c>
    </row>
    <row r="3234" spans="1:31" x14ac:dyDescent="0.25">
      <c r="A3234">
        <v>34</v>
      </c>
      <c r="B3234" t="s">
        <v>21</v>
      </c>
      <c r="C3234" t="s">
        <v>22</v>
      </c>
      <c r="D3234" t="s">
        <v>23</v>
      </c>
      <c r="E3234">
        <v>24</v>
      </c>
      <c r="F3234">
        <v>3</v>
      </c>
      <c r="G3234" t="s">
        <v>45</v>
      </c>
      <c r="H3234">
        <v>2705</v>
      </c>
      <c r="I3234" t="s">
        <v>34</v>
      </c>
      <c r="J3234">
        <v>4</v>
      </c>
      <c r="K3234" t="s">
        <v>31</v>
      </c>
      <c r="L3234" t="s">
        <v>32</v>
      </c>
      <c r="M3234">
        <v>27420</v>
      </c>
      <c r="N3234">
        <v>0</v>
      </c>
      <c r="O3234">
        <v>11</v>
      </c>
      <c r="P3234">
        <v>1</v>
      </c>
      <c r="Q3234">
        <v>13</v>
      </c>
      <c r="R3234">
        <v>2</v>
      </c>
      <c r="S3234">
        <v>12</v>
      </c>
      <c r="T3234">
        <v>2</v>
      </c>
      <c r="U3234">
        <v>11</v>
      </c>
      <c r="V3234">
        <f>COUNTIF(tbl_HRMaster[EmployeeID],tbl_HRMaster[[#This Row],[EmployeeID]])</f>
        <v>1</v>
      </c>
      <c r="W3234">
        <f>IFERROR(INDEX(tbl_EmployeeSurvey[EnvironmentSatisfaction],MATCH(tbl_HRMaster[[#This Row],[EmployeeID]],tbl_EmployeeSurvey[EmployeeID],0)),"Not Found")</f>
        <v>1</v>
      </c>
      <c r="X3234">
        <f>IFERROR(INDEX(tbl_EmployeeSurvey[JobSatisfaction],MATCH(tbl_HRMaster[[#This Row],[EmployeeID]],tbl_EmployeeSurvey[EmployeeID],0)),"Not Found")</f>
        <v>2</v>
      </c>
      <c r="Y3234" s="5">
        <f>IFERROR(INDEX(tbl_EmployeeSurvey[WorkLifeBalance],MATCH(tbl_HRMaster[[#This Row],[EmployeeID]],tbl_EmployeeSurvey[EmployeeID],0)),"Not Found")</f>
        <v>3</v>
      </c>
      <c r="Z3234" s="5">
        <f>IFERROR(VLOOKUP(tbl_HRMaster[[#This Row],[EmployeeID]],tbl_ManagerSurvey[[EmployeeID]:[PerformanceRating]],2,FALSE),"Not Found")</f>
        <v>3</v>
      </c>
      <c r="AA3234" s="5">
        <f>IFERROR(VLOOKUP(tbl_HRMaster[[#This Row],[EmployeeID]],tbl_ManagerSurvey[[EmployeeID]:[PerformanceRating]],3,FALSE),"Not Found")</f>
        <v>3</v>
      </c>
      <c r="AB3234" s="5" t="str">
        <f>IF(tbl_HRMaster[[#This Row],[Attrition]]="Yes","Left","Active")</f>
        <v>Active</v>
      </c>
      <c r="AC3234" s="5" t="str">
        <f>_xlfn.IFS(tbl_HRMaster[[#This Row],[Age]]&lt;25,"Under 25",tbl_HRMaster[[#This Row],[Age]]&lt;35,"25-34",tbl_HRMaster[[#This Row],[Age]]&lt;45,"35-44",tbl_HRMaster[[#This Row],[Age]]&lt;55,"45-54",TRUE,"Above 54")</f>
        <v>25-34</v>
      </c>
      <c r="AD3234" s="5" t="str">
        <f>_xlfn.IFS(
tbl_HRMaster[[#This Row],[YearsAtCompany]]&lt;2,"&lt; 2 Years",
tbl_HRMaster[[#This Row],[YearsAtCompany]]&lt;5,"2-4 Years",
tbl_HRMaster[[#This Row],[YearsAtCompany]]&lt;10,"5-9 Years",
TRUE,"10+ Years"
)</f>
        <v>10+ Years</v>
      </c>
      <c r="AE3234" s="5">
        <f>IF(tbl_HRMaster[[#This Row],[Attrition]]="Yes",1,0)</f>
        <v>0</v>
      </c>
    </row>
    <row r="3235" spans="1:31" x14ac:dyDescent="0.25">
      <c r="A3235">
        <v>34</v>
      </c>
      <c r="B3235" t="s">
        <v>21</v>
      </c>
      <c r="C3235" t="s">
        <v>22</v>
      </c>
      <c r="D3235" t="s">
        <v>23</v>
      </c>
      <c r="E3235">
        <v>24</v>
      </c>
      <c r="F3235">
        <v>3</v>
      </c>
      <c r="G3235" t="s">
        <v>45</v>
      </c>
      <c r="H3235">
        <v>4175</v>
      </c>
      <c r="I3235" t="s">
        <v>34</v>
      </c>
      <c r="J3235">
        <v>4</v>
      </c>
      <c r="K3235" t="s">
        <v>31</v>
      </c>
      <c r="L3235" t="s">
        <v>32</v>
      </c>
      <c r="M3235">
        <v>27420</v>
      </c>
      <c r="N3235">
        <v>0</v>
      </c>
      <c r="O3235">
        <v>11</v>
      </c>
      <c r="P3235">
        <v>1</v>
      </c>
      <c r="Q3235">
        <v>13</v>
      </c>
      <c r="R3235">
        <v>2</v>
      </c>
      <c r="S3235">
        <v>12</v>
      </c>
      <c r="T3235">
        <v>2</v>
      </c>
      <c r="U3235">
        <v>11</v>
      </c>
      <c r="V3235">
        <f>COUNTIF(tbl_HRMaster[EmployeeID],tbl_HRMaster[[#This Row],[EmployeeID]])</f>
        <v>1</v>
      </c>
      <c r="W3235">
        <f>IFERROR(INDEX(tbl_EmployeeSurvey[EnvironmentSatisfaction],MATCH(tbl_HRMaster[[#This Row],[EmployeeID]],tbl_EmployeeSurvey[EmployeeID],0)),"Not Found")</f>
        <v>1</v>
      </c>
      <c r="X3235">
        <f>IFERROR(INDEX(tbl_EmployeeSurvey[JobSatisfaction],MATCH(tbl_HRMaster[[#This Row],[EmployeeID]],tbl_EmployeeSurvey[EmployeeID],0)),"Not Found")</f>
        <v>2</v>
      </c>
      <c r="Y3235" s="5">
        <f>IFERROR(INDEX(tbl_EmployeeSurvey[WorkLifeBalance],MATCH(tbl_HRMaster[[#This Row],[EmployeeID]],tbl_EmployeeSurvey[EmployeeID],0)),"Not Found")</f>
        <v>3</v>
      </c>
      <c r="Z3235" s="5">
        <f>IFERROR(VLOOKUP(tbl_HRMaster[[#This Row],[EmployeeID]],tbl_ManagerSurvey[[EmployeeID]:[PerformanceRating]],2,FALSE),"Not Found")</f>
        <v>3</v>
      </c>
      <c r="AA3235" s="5">
        <f>IFERROR(VLOOKUP(tbl_HRMaster[[#This Row],[EmployeeID]],tbl_ManagerSurvey[[EmployeeID]:[PerformanceRating]],3,FALSE),"Not Found")</f>
        <v>3</v>
      </c>
      <c r="AB3235" s="5" t="str">
        <f>IF(tbl_HRMaster[[#This Row],[Attrition]]="Yes","Left","Active")</f>
        <v>Active</v>
      </c>
      <c r="AC3235" s="5" t="str">
        <f>_xlfn.IFS(tbl_HRMaster[[#This Row],[Age]]&lt;25,"Under 25",tbl_HRMaster[[#This Row],[Age]]&lt;35,"25-34",tbl_HRMaster[[#This Row],[Age]]&lt;45,"35-44",tbl_HRMaster[[#This Row],[Age]]&lt;55,"45-54",TRUE,"Above 54")</f>
        <v>25-34</v>
      </c>
      <c r="AD3235" s="5" t="str">
        <f>_xlfn.IFS(
tbl_HRMaster[[#This Row],[YearsAtCompany]]&lt;2,"&lt; 2 Years",
tbl_HRMaster[[#This Row],[YearsAtCompany]]&lt;5,"2-4 Years",
tbl_HRMaster[[#This Row],[YearsAtCompany]]&lt;10,"5-9 Years",
TRUE,"10+ Years"
)</f>
        <v>10+ Years</v>
      </c>
      <c r="AE3235" s="5">
        <f>IF(tbl_HRMaster[[#This Row],[Attrition]]="Yes",1,0)</f>
        <v>0</v>
      </c>
    </row>
    <row r="3236" spans="1:31" x14ac:dyDescent="0.25">
      <c r="A3236">
        <v>57</v>
      </c>
      <c r="B3236" t="s">
        <v>21</v>
      </c>
      <c r="C3236" t="s">
        <v>22</v>
      </c>
      <c r="D3236" t="s">
        <v>23</v>
      </c>
      <c r="E3236">
        <v>2</v>
      </c>
      <c r="F3236">
        <v>1</v>
      </c>
      <c r="G3236" t="s">
        <v>24</v>
      </c>
      <c r="H3236">
        <v>796</v>
      </c>
      <c r="I3236" t="s">
        <v>34</v>
      </c>
      <c r="J3236">
        <v>3</v>
      </c>
      <c r="K3236" t="s">
        <v>31</v>
      </c>
      <c r="L3236" t="s">
        <v>27</v>
      </c>
      <c r="M3236">
        <v>61620</v>
      </c>
      <c r="N3236">
        <v>0</v>
      </c>
      <c r="O3236">
        <v>14</v>
      </c>
      <c r="P3236">
        <v>0</v>
      </c>
      <c r="Q3236">
        <v>13</v>
      </c>
      <c r="R3236">
        <v>5</v>
      </c>
      <c r="S3236">
        <v>12</v>
      </c>
      <c r="T3236">
        <v>2</v>
      </c>
      <c r="U3236">
        <v>8</v>
      </c>
      <c r="V3236">
        <f>COUNTIF(tbl_HRMaster[EmployeeID],tbl_HRMaster[[#This Row],[EmployeeID]])</f>
        <v>1</v>
      </c>
      <c r="W3236">
        <f>IFERROR(INDEX(tbl_EmployeeSurvey[EnvironmentSatisfaction],MATCH(tbl_HRMaster[[#This Row],[EmployeeID]],tbl_EmployeeSurvey[EmployeeID],0)),"Not Found")</f>
        <v>2</v>
      </c>
      <c r="X3236">
        <f>IFERROR(INDEX(tbl_EmployeeSurvey[JobSatisfaction],MATCH(tbl_HRMaster[[#This Row],[EmployeeID]],tbl_EmployeeSurvey[EmployeeID],0)),"Not Found")</f>
        <v>3</v>
      </c>
      <c r="Y3236" s="5">
        <f>IFERROR(INDEX(tbl_EmployeeSurvey[WorkLifeBalance],MATCH(tbl_HRMaster[[#This Row],[EmployeeID]],tbl_EmployeeSurvey[EmployeeID],0)),"Not Found")</f>
        <v>2</v>
      </c>
      <c r="Z3236" s="5">
        <f>IFERROR(VLOOKUP(tbl_HRMaster[[#This Row],[EmployeeID]],tbl_ManagerSurvey[[EmployeeID]:[PerformanceRating]],2,FALSE),"Not Found")</f>
        <v>2</v>
      </c>
      <c r="AA3236" s="5">
        <f>IFERROR(VLOOKUP(tbl_HRMaster[[#This Row],[EmployeeID]],tbl_ManagerSurvey[[EmployeeID]:[PerformanceRating]],3,FALSE),"Not Found")</f>
        <v>3</v>
      </c>
      <c r="AB3236" s="5" t="str">
        <f>IF(tbl_HRMaster[[#This Row],[Attrition]]="Yes","Left","Active")</f>
        <v>Active</v>
      </c>
      <c r="AC3236" s="5" t="str">
        <f>_xlfn.IFS(tbl_HRMaster[[#This Row],[Age]]&lt;25,"Under 25",tbl_HRMaster[[#This Row],[Age]]&lt;35,"25-34",tbl_HRMaster[[#This Row],[Age]]&lt;45,"35-44",tbl_HRMaster[[#This Row],[Age]]&lt;55,"45-54",TRUE,"Above 54")</f>
        <v>Above 54</v>
      </c>
      <c r="AD3236" s="5" t="str">
        <f>_xlfn.IFS(
tbl_HRMaster[[#This Row],[YearsAtCompany]]&lt;2,"&lt; 2 Years",
tbl_HRMaster[[#This Row],[YearsAtCompany]]&lt;5,"2-4 Years",
tbl_HRMaster[[#This Row],[YearsAtCompany]]&lt;10,"5-9 Years",
TRUE,"10+ Years"
)</f>
        <v>10+ Years</v>
      </c>
      <c r="AE3236" s="5">
        <f>IF(tbl_HRMaster[[#This Row],[Attrition]]="Yes",1,0)</f>
        <v>0</v>
      </c>
    </row>
    <row r="3237" spans="1:31" x14ac:dyDescent="0.25">
      <c r="A3237">
        <v>57</v>
      </c>
      <c r="B3237" t="s">
        <v>21</v>
      </c>
      <c r="C3237" t="s">
        <v>22</v>
      </c>
      <c r="D3237" t="s">
        <v>23</v>
      </c>
      <c r="E3237">
        <v>2</v>
      </c>
      <c r="F3237">
        <v>1</v>
      </c>
      <c r="G3237" t="s">
        <v>24</v>
      </c>
      <c r="H3237">
        <v>2266</v>
      </c>
      <c r="I3237" t="s">
        <v>34</v>
      </c>
      <c r="J3237">
        <v>3</v>
      </c>
      <c r="K3237" t="s">
        <v>31</v>
      </c>
      <c r="L3237" t="s">
        <v>27</v>
      </c>
      <c r="M3237">
        <v>61620</v>
      </c>
      <c r="N3237">
        <v>0</v>
      </c>
      <c r="O3237">
        <v>14</v>
      </c>
      <c r="P3237">
        <v>0</v>
      </c>
      <c r="Q3237">
        <v>13</v>
      </c>
      <c r="R3237">
        <v>5</v>
      </c>
      <c r="S3237">
        <v>12</v>
      </c>
      <c r="T3237">
        <v>2</v>
      </c>
      <c r="U3237">
        <v>8</v>
      </c>
      <c r="V3237">
        <f>COUNTIF(tbl_HRMaster[EmployeeID],tbl_HRMaster[[#This Row],[EmployeeID]])</f>
        <v>1</v>
      </c>
      <c r="W3237">
        <f>IFERROR(INDEX(tbl_EmployeeSurvey[EnvironmentSatisfaction],MATCH(tbl_HRMaster[[#This Row],[EmployeeID]],tbl_EmployeeSurvey[EmployeeID],0)),"Not Found")</f>
        <v>2</v>
      </c>
      <c r="X3237">
        <f>IFERROR(INDEX(tbl_EmployeeSurvey[JobSatisfaction],MATCH(tbl_HRMaster[[#This Row],[EmployeeID]],tbl_EmployeeSurvey[EmployeeID],0)),"Not Found")</f>
        <v>3</v>
      </c>
      <c r="Y3237" s="5">
        <f>IFERROR(INDEX(tbl_EmployeeSurvey[WorkLifeBalance],MATCH(tbl_HRMaster[[#This Row],[EmployeeID]],tbl_EmployeeSurvey[EmployeeID],0)),"Not Found")</f>
        <v>2</v>
      </c>
      <c r="Z3237" s="5">
        <f>IFERROR(VLOOKUP(tbl_HRMaster[[#This Row],[EmployeeID]],tbl_ManagerSurvey[[EmployeeID]:[PerformanceRating]],2,FALSE),"Not Found")</f>
        <v>2</v>
      </c>
      <c r="AA3237" s="5">
        <f>IFERROR(VLOOKUP(tbl_HRMaster[[#This Row],[EmployeeID]],tbl_ManagerSurvey[[EmployeeID]:[PerformanceRating]],3,FALSE),"Not Found")</f>
        <v>3</v>
      </c>
      <c r="AB3237" s="5" t="str">
        <f>IF(tbl_HRMaster[[#This Row],[Attrition]]="Yes","Left","Active")</f>
        <v>Active</v>
      </c>
      <c r="AC3237" s="5" t="str">
        <f>_xlfn.IFS(tbl_HRMaster[[#This Row],[Age]]&lt;25,"Under 25",tbl_HRMaster[[#This Row],[Age]]&lt;35,"25-34",tbl_HRMaster[[#This Row],[Age]]&lt;45,"35-44",tbl_HRMaster[[#This Row],[Age]]&lt;55,"45-54",TRUE,"Above 54")</f>
        <v>Above 54</v>
      </c>
      <c r="AD3237" s="5" t="str">
        <f>_xlfn.IFS(
tbl_HRMaster[[#This Row],[YearsAtCompany]]&lt;2,"&lt; 2 Years",
tbl_HRMaster[[#This Row],[YearsAtCompany]]&lt;5,"2-4 Years",
tbl_HRMaster[[#This Row],[YearsAtCompany]]&lt;10,"5-9 Years",
TRUE,"10+ Years"
)</f>
        <v>10+ Years</v>
      </c>
      <c r="AE3237" s="5">
        <f>IF(tbl_HRMaster[[#This Row],[Attrition]]="Yes",1,0)</f>
        <v>0</v>
      </c>
    </row>
    <row r="3238" spans="1:31" x14ac:dyDescent="0.25">
      <c r="A3238">
        <v>57</v>
      </c>
      <c r="B3238" t="s">
        <v>21</v>
      </c>
      <c r="C3238" t="s">
        <v>22</v>
      </c>
      <c r="D3238" t="s">
        <v>23</v>
      </c>
      <c r="E3238">
        <v>2</v>
      </c>
      <c r="F3238">
        <v>1</v>
      </c>
      <c r="G3238" t="s">
        <v>24</v>
      </c>
      <c r="H3238">
        <v>3736</v>
      </c>
      <c r="I3238" t="s">
        <v>34</v>
      </c>
      <c r="J3238">
        <v>3</v>
      </c>
      <c r="K3238" t="s">
        <v>31</v>
      </c>
      <c r="L3238" t="s">
        <v>27</v>
      </c>
      <c r="M3238">
        <v>61620</v>
      </c>
      <c r="N3238">
        <v>0</v>
      </c>
      <c r="O3238">
        <v>14</v>
      </c>
      <c r="P3238">
        <v>0</v>
      </c>
      <c r="Q3238">
        <v>13</v>
      </c>
      <c r="R3238">
        <v>5</v>
      </c>
      <c r="S3238">
        <v>12</v>
      </c>
      <c r="T3238">
        <v>2</v>
      </c>
      <c r="U3238">
        <v>8</v>
      </c>
      <c r="V3238">
        <f>COUNTIF(tbl_HRMaster[EmployeeID],tbl_HRMaster[[#This Row],[EmployeeID]])</f>
        <v>1</v>
      </c>
      <c r="W3238">
        <f>IFERROR(INDEX(tbl_EmployeeSurvey[EnvironmentSatisfaction],MATCH(tbl_HRMaster[[#This Row],[EmployeeID]],tbl_EmployeeSurvey[EmployeeID],0)),"Not Found")</f>
        <v>2</v>
      </c>
      <c r="X3238">
        <f>IFERROR(INDEX(tbl_EmployeeSurvey[JobSatisfaction],MATCH(tbl_HRMaster[[#This Row],[EmployeeID]],tbl_EmployeeSurvey[EmployeeID],0)),"Not Found")</f>
        <v>3</v>
      </c>
      <c r="Y3238" s="5">
        <f>IFERROR(INDEX(tbl_EmployeeSurvey[WorkLifeBalance],MATCH(tbl_HRMaster[[#This Row],[EmployeeID]],tbl_EmployeeSurvey[EmployeeID],0)),"Not Found")</f>
        <v>2</v>
      </c>
      <c r="Z3238" s="5">
        <f>IFERROR(VLOOKUP(tbl_HRMaster[[#This Row],[EmployeeID]],tbl_ManagerSurvey[[EmployeeID]:[PerformanceRating]],2,FALSE),"Not Found")</f>
        <v>2</v>
      </c>
      <c r="AA3238" s="5">
        <f>IFERROR(VLOOKUP(tbl_HRMaster[[#This Row],[EmployeeID]],tbl_ManagerSurvey[[EmployeeID]:[PerformanceRating]],3,FALSE),"Not Found")</f>
        <v>3</v>
      </c>
      <c r="AB3238" s="5" t="str">
        <f>IF(tbl_HRMaster[[#This Row],[Attrition]]="Yes","Left","Active")</f>
        <v>Active</v>
      </c>
      <c r="AC3238" s="5" t="str">
        <f>_xlfn.IFS(tbl_HRMaster[[#This Row],[Age]]&lt;25,"Under 25",tbl_HRMaster[[#This Row],[Age]]&lt;35,"25-34",tbl_HRMaster[[#This Row],[Age]]&lt;45,"35-44",tbl_HRMaster[[#This Row],[Age]]&lt;55,"45-54",TRUE,"Above 54")</f>
        <v>Above 54</v>
      </c>
      <c r="AD3238" s="5" t="str">
        <f>_xlfn.IFS(
tbl_HRMaster[[#This Row],[YearsAtCompany]]&lt;2,"&lt; 2 Years",
tbl_HRMaster[[#This Row],[YearsAtCompany]]&lt;5,"2-4 Years",
tbl_HRMaster[[#This Row],[YearsAtCompany]]&lt;10,"5-9 Years",
TRUE,"10+ Years"
)</f>
        <v>10+ Years</v>
      </c>
      <c r="AE3238" s="5">
        <f>IF(tbl_HRMaster[[#This Row],[Attrition]]="Yes",1,0)</f>
        <v>0</v>
      </c>
    </row>
    <row r="3239" spans="1:31" x14ac:dyDescent="0.25">
      <c r="A3239">
        <v>40</v>
      </c>
      <c r="B3239" t="s">
        <v>21</v>
      </c>
      <c r="C3239" t="s">
        <v>22</v>
      </c>
      <c r="D3239" t="s">
        <v>30</v>
      </c>
      <c r="E3239">
        <v>11</v>
      </c>
      <c r="F3239">
        <v>2</v>
      </c>
      <c r="G3239" t="s">
        <v>46</v>
      </c>
      <c r="H3239">
        <v>1371</v>
      </c>
      <c r="I3239" t="s">
        <v>34</v>
      </c>
      <c r="J3239">
        <v>4</v>
      </c>
      <c r="K3239" t="s">
        <v>40</v>
      </c>
      <c r="L3239" t="s">
        <v>27</v>
      </c>
      <c r="M3239">
        <v>52950</v>
      </c>
      <c r="N3239">
        <v>7</v>
      </c>
      <c r="O3239">
        <v>18</v>
      </c>
      <c r="P3239">
        <v>0</v>
      </c>
      <c r="Q3239">
        <v>15</v>
      </c>
      <c r="R3239">
        <v>4</v>
      </c>
      <c r="S3239">
        <v>12</v>
      </c>
      <c r="T3239">
        <v>2</v>
      </c>
      <c r="U3239">
        <v>11</v>
      </c>
      <c r="V3239">
        <f>COUNTIF(tbl_HRMaster[EmployeeID],tbl_HRMaster[[#This Row],[EmployeeID]])</f>
        <v>1</v>
      </c>
      <c r="W3239">
        <f>IFERROR(INDEX(tbl_EmployeeSurvey[EnvironmentSatisfaction],MATCH(tbl_HRMaster[[#This Row],[EmployeeID]],tbl_EmployeeSurvey[EmployeeID],0)),"Not Found")</f>
        <v>3</v>
      </c>
      <c r="X3239">
        <f>IFERROR(INDEX(tbl_EmployeeSurvey[JobSatisfaction],MATCH(tbl_HRMaster[[#This Row],[EmployeeID]],tbl_EmployeeSurvey[EmployeeID],0)),"Not Found")</f>
        <v>4</v>
      </c>
      <c r="Y3239" s="5">
        <f>IFERROR(INDEX(tbl_EmployeeSurvey[WorkLifeBalance],MATCH(tbl_HRMaster[[#This Row],[EmployeeID]],tbl_EmployeeSurvey[EmployeeID],0)),"Not Found")</f>
        <v>2</v>
      </c>
      <c r="Z3239" s="5">
        <f>IFERROR(VLOOKUP(tbl_HRMaster[[#This Row],[EmployeeID]],tbl_ManagerSurvey[[EmployeeID]:[PerformanceRating]],2,FALSE),"Not Found")</f>
        <v>3</v>
      </c>
      <c r="AA3239" s="5">
        <f>IFERROR(VLOOKUP(tbl_HRMaster[[#This Row],[EmployeeID]],tbl_ManagerSurvey[[EmployeeID]:[PerformanceRating]],3,FALSE),"Not Found")</f>
        <v>3</v>
      </c>
      <c r="AB3239" s="5" t="str">
        <f>IF(tbl_HRMaster[[#This Row],[Attrition]]="Yes","Left","Active")</f>
        <v>Active</v>
      </c>
      <c r="AC3239" s="5" t="str">
        <f>_xlfn.IFS(tbl_HRMaster[[#This Row],[Age]]&lt;25,"Under 25",tbl_HRMaster[[#This Row],[Age]]&lt;35,"25-34",tbl_HRMaster[[#This Row],[Age]]&lt;45,"35-44",tbl_HRMaster[[#This Row],[Age]]&lt;55,"45-54",TRUE,"Above 54")</f>
        <v>35-44</v>
      </c>
      <c r="AD3239" s="5" t="str">
        <f>_xlfn.IFS(
tbl_HRMaster[[#This Row],[YearsAtCompany]]&lt;2,"&lt; 2 Years",
tbl_HRMaster[[#This Row],[YearsAtCompany]]&lt;5,"2-4 Years",
tbl_HRMaster[[#This Row],[YearsAtCompany]]&lt;10,"5-9 Years",
TRUE,"10+ Years"
)</f>
        <v>10+ Years</v>
      </c>
      <c r="AE3239" s="5">
        <f>IF(tbl_HRMaster[[#This Row],[Attrition]]="Yes",1,0)</f>
        <v>0</v>
      </c>
    </row>
    <row r="3240" spans="1:31" x14ac:dyDescent="0.25">
      <c r="A3240">
        <v>40</v>
      </c>
      <c r="B3240" t="s">
        <v>21</v>
      </c>
      <c r="C3240" t="s">
        <v>22</v>
      </c>
      <c r="D3240" t="s">
        <v>30</v>
      </c>
      <c r="E3240">
        <v>11</v>
      </c>
      <c r="F3240">
        <v>2</v>
      </c>
      <c r="G3240" t="s">
        <v>46</v>
      </c>
      <c r="H3240">
        <v>2841</v>
      </c>
      <c r="I3240" t="s">
        <v>34</v>
      </c>
      <c r="J3240">
        <v>4</v>
      </c>
      <c r="K3240" t="s">
        <v>40</v>
      </c>
      <c r="L3240" t="s">
        <v>27</v>
      </c>
      <c r="M3240">
        <v>52950</v>
      </c>
      <c r="N3240">
        <v>7</v>
      </c>
      <c r="O3240">
        <v>18</v>
      </c>
      <c r="P3240">
        <v>0</v>
      </c>
      <c r="Q3240">
        <v>15</v>
      </c>
      <c r="R3240">
        <v>4</v>
      </c>
      <c r="S3240">
        <v>12</v>
      </c>
      <c r="T3240">
        <v>2</v>
      </c>
      <c r="U3240">
        <v>11</v>
      </c>
      <c r="V3240">
        <f>COUNTIF(tbl_HRMaster[EmployeeID],tbl_HRMaster[[#This Row],[EmployeeID]])</f>
        <v>1</v>
      </c>
      <c r="W3240">
        <f>IFERROR(INDEX(tbl_EmployeeSurvey[EnvironmentSatisfaction],MATCH(tbl_HRMaster[[#This Row],[EmployeeID]],tbl_EmployeeSurvey[EmployeeID],0)),"Not Found")</f>
        <v>3</v>
      </c>
      <c r="X3240">
        <f>IFERROR(INDEX(tbl_EmployeeSurvey[JobSatisfaction],MATCH(tbl_HRMaster[[#This Row],[EmployeeID]],tbl_EmployeeSurvey[EmployeeID],0)),"Not Found")</f>
        <v>4</v>
      </c>
      <c r="Y3240" s="5">
        <f>IFERROR(INDEX(tbl_EmployeeSurvey[WorkLifeBalance],MATCH(tbl_HRMaster[[#This Row],[EmployeeID]],tbl_EmployeeSurvey[EmployeeID],0)),"Not Found")</f>
        <v>2</v>
      </c>
      <c r="Z3240" s="5">
        <f>IFERROR(VLOOKUP(tbl_HRMaster[[#This Row],[EmployeeID]],tbl_ManagerSurvey[[EmployeeID]:[PerformanceRating]],2,FALSE),"Not Found")</f>
        <v>3</v>
      </c>
      <c r="AA3240" s="5">
        <f>IFERROR(VLOOKUP(tbl_HRMaster[[#This Row],[EmployeeID]],tbl_ManagerSurvey[[EmployeeID]:[PerformanceRating]],3,FALSE),"Not Found")</f>
        <v>3</v>
      </c>
      <c r="AB3240" s="5" t="str">
        <f>IF(tbl_HRMaster[[#This Row],[Attrition]]="Yes","Left","Active")</f>
        <v>Active</v>
      </c>
      <c r="AC3240" s="5" t="str">
        <f>_xlfn.IFS(tbl_HRMaster[[#This Row],[Age]]&lt;25,"Under 25",tbl_HRMaster[[#This Row],[Age]]&lt;35,"25-34",tbl_HRMaster[[#This Row],[Age]]&lt;45,"35-44",tbl_HRMaster[[#This Row],[Age]]&lt;55,"45-54",TRUE,"Above 54")</f>
        <v>35-44</v>
      </c>
      <c r="AD3240" s="5" t="str">
        <f>_xlfn.IFS(
tbl_HRMaster[[#This Row],[YearsAtCompany]]&lt;2,"&lt; 2 Years",
tbl_HRMaster[[#This Row],[YearsAtCompany]]&lt;5,"2-4 Years",
tbl_HRMaster[[#This Row],[YearsAtCompany]]&lt;10,"5-9 Years",
TRUE,"10+ Years"
)</f>
        <v>10+ Years</v>
      </c>
      <c r="AE3240" s="5">
        <f>IF(tbl_HRMaster[[#This Row],[Attrition]]="Yes",1,0)</f>
        <v>0</v>
      </c>
    </row>
    <row r="3241" spans="1:31" x14ac:dyDescent="0.25">
      <c r="A3241">
        <v>40</v>
      </c>
      <c r="B3241" t="s">
        <v>21</v>
      </c>
      <c r="C3241" t="s">
        <v>22</v>
      </c>
      <c r="D3241" t="s">
        <v>30</v>
      </c>
      <c r="E3241">
        <v>11</v>
      </c>
      <c r="F3241">
        <v>2</v>
      </c>
      <c r="G3241" t="s">
        <v>46</v>
      </c>
      <c r="H3241">
        <v>4311</v>
      </c>
      <c r="I3241" t="s">
        <v>34</v>
      </c>
      <c r="J3241">
        <v>4</v>
      </c>
      <c r="K3241" t="s">
        <v>40</v>
      </c>
      <c r="L3241" t="s">
        <v>27</v>
      </c>
      <c r="M3241">
        <v>52950</v>
      </c>
      <c r="N3241">
        <v>7</v>
      </c>
      <c r="O3241">
        <v>18</v>
      </c>
      <c r="P3241">
        <v>0</v>
      </c>
      <c r="Q3241">
        <v>15</v>
      </c>
      <c r="R3241">
        <v>4</v>
      </c>
      <c r="S3241">
        <v>12</v>
      </c>
      <c r="T3241">
        <v>2</v>
      </c>
      <c r="U3241">
        <v>11</v>
      </c>
      <c r="V3241">
        <f>COUNTIF(tbl_HRMaster[EmployeeID],tbl_HRMaster[[#This Row],[EmployeeID]])</f>
        <v>1</v>
      </c>
      <c r="W3241">
        <f>IFERROR(INDEX(tbl_EmployeeSurvey[EnvironmentSatisfaction],MATCH(tbl_HRMaster[[#This Row],[EmployeeID]],tbl_EmployeeSurvey[EmployeeID],0)),"Not Found")</f>
        <v>3</v>
      </c>
      <c r="X3241">
        <f>IFERROR(INDEX(tbl_EmployeeSurvey[JobSatisfaction],MATCH(tbl_HRMaster[[#This Row],[EmployeeID]],tbl_EmployeeSurvey[EmployeeID],0)),"Not Found")</f>
        <v>4</v>
      </c>
      <c r="Y3241" s="5">
        <f>IFERROR(INDEX(tbl_EmployeeSurvey[WorkLifeBalance],MATCH(tbl_HRMaster[[#This Row],[EmployeeID]],tbl_EmployeeSurvey[EmployeeID],0)),"Not Found")</f>
        <v>2</v>
      </c>
      <c r="Z3241" s="5">
        <f>IFERROR(VLOOKUP(tbl_HRMaster[[#This Row],[EmployeeID]],tbl_ManagerSurvey[[EmployeeID]:[PerformanceRating]],2,FALSE),"Not Found")</f>
        <v>3</v>
      </c>
      <c r="AA3241" s="5">
        <f>IFERROR(VLOOKUP(tbl_HRMaster[[#This Row],[EmployeeID]],tbl_ManagerSurvey[[EmployeeID]:[PerformanceRating]],3,FALSE),"Not Found")</f>
        <v>3</v>
      </c>
      <c r="AB3241" s="5" t="str">
        <f>IF(tbl_HRMaster[[#This Row],[Attrition]]="Yes","Left","Active")</f>
        <v>Active</v>
      </c>
      <c r="AC3241" s="5" t="str">
        <f>_xlfn.IFS(tbl_HRMaster[[#This Row],[Age]]&lt;25,"Under 25",tbl_HRMaster[[#This Row],[Age]]&lt;35,"25-34",tbl_HRMaster[[#This Row],[Age]]&lt;45,"35-44",tbl_HRMaster[[#This Row],[Age]]&lt;55,"45-54",TRUE,"Above 54")</f>
        <v>35-44</v>
      </c>
      <c r="AD3241" s="5" t="str">
        <f>_xlfn.IFS(
tbl_HRMaster[[#This Row],[YearsAtCompany]]&lt;2,"&lt; 2 Years",
tbl_HRMaster[[#This Row],[YearsAtCompany]]&lt;5,"2-4 Years",
tbl_HRMaster[[#This Row],[YearsAtCompany]]&lt;10,"5-9 Years",
TRUE,"10+ Years"
)</f>
        <v>10+ Years</v>
      </c>
      <c r="AE3241" s="5">
        <f>IF(tbl_HRMaster[[#This Row],[Attrition]]="Yes",1,0)</f>
        <v>0</v>
      </c>
    </row>
    <row r="3242" spans="1:31" x14ac:dyDescent="0.25">
      <c r="A3242">
        <v>38</v>
      </c>
      <c r="B3242" t="s">
        <v>21</v>
      </c>
      <c r="C3242" t="s">
        <v>29</v>
      </c>
      <c r="D3242" t="s">
        <v>30</v>
      </c>
      <c r="E3242">
        <v>19</v>
      </c>
      <c r="F3242">
        <v>2</v>
      </c>
      <c r="G3242" t="s">
        <v>24</v>
      </c>
      <c r="H3242">
        <v>930</v>
      </c>
      <c r="I3242" t="s">
        <v>34</v>
      </c>
      <c r="J3242">
        <v>2</v>
      </c>
      <c r="K3242" t="s">
        <v>31</v>
      </c>
      <c r="L3242" t="s">
        <v>27</v>
      </c>
      <c r="M3242">
        <v>24510</v>
      </c>
      <c r="N3242">
        <v>7</v>
      </c>
      <c r="O3242">
        <v>12</v>
      </c>
      <c r="P3242">
        <v>1</v>
      </c>
      <c r="Q3242">
        <v>19</v>
      </c>
      <c r="R3242">
        <v>3</v>
      </c>
      <c r="S3242">
        <v>13</v>
      </c>
      <c r="T3242">
        <v>2</v>
      </c>
      <c r="U3242">
        <v>9</v>
      </c>
      <c r="V3242">
        <f>COUNTIF(tbl_HRMaster[EmployeeID],tbl_HRMaster[[#This Row],[EmployeeID]])</f>
        <v>1</v>
      </c>
      <c r="W3242">
        <f>IFERROR(INDEX(tbl_EmployeeSurvey[EnvironmentSatisfaction],MATCH(tbl_HRMaster[[#This Row],[EmployeeID]],tbl_EmployeeSurvey[EmployeeID],0)),"Not Found")</f>
        <v>4</v>
      </c>
      <c r="X3242">
        <f>IFERROR(INDEX(tbl_EmployeeSurvey[JobSatisfaction],MATCH(tbl_HRMaster[[#This Row],[EmployeeID]],tbl_EmployeeSurvey[EmployeeID],0)),"Not Found")</f>
        <v>4</v>
      </c>
      <c r="Y3242" s="5">
        <f>IFERROR(INDEX(tbl_EmployeeSurvey[WorkLifeBalance],MATCH(tbl_HRMaster[[#This Row],[EmployeeID]],tbl_EmployeeSurvey[EmployeeID],0)),"Not Found")</f>
        <v>4</v>
      </c>
      <c r="Z3242" s="5">
        <f>IFERROR(VLOOKUP(tbl_HRMaster[[#This Row],[EmployeeID]],tbl_ManagerSurvey[[EmployeeID]:[PerformanceRating]],2,FALSE),"Not Found")</f>
        <v>3</v>
      </c>
      <c r="AA3242" s="5">
        <f>IFERROR(VLOOKUP(tbl_HRMaster[[#This Row],[EmployeeID]],tbl_ManagerSurvey[[EmployeeID]:[PerformanceRating]],3,FALSE),"Not Found")</f>
        <v>3</v>
      </c>
      <c r="AB3242" s="5" t="str">
        <f>IF(tbl_HRMaster[[#This Row],[Attrition]]="Yes","Left","Active")</f>
        <v>Active</v>
      </c>
      <c r="AC3242" s="5" t="str">
        <f>_xlfn.IFS(tbl_HRMaster[[#This Row],[Age]]&lt;25,"Under 25",tbl_HRMaster[[#This Row],[Age]]&lt;35,"25-34",tbl_HRMaster[[#This Row],[Age]]&lt;45,"35-44",tbl_HRMaster[[#This Row],[Age]]&lt;55,"45-54",TRUE,"Above 54")</f>
        <v>35-44</v>
      </c>
      <c r="AD3242" s="5" t="str">
        <f>_xlfn.IFS(
tbl_HRMaster[[#This Row],[YearsAtCompany]]&lt;2,"&lt; 2 Years",
tbl_HRMaster[[#This Row],[YearsAtCompany]]&lt;5,"2-4 Years",
tbl_HRMaster[[#This Row],[YearsAtCompany]]&lt;10,"5-9 Years",
TRUE,"10+ Years"
)</f>
        <v>10+ Years</v>
      </c>
      <c r="AE3242" s="5">
        <f>IF(tbl_HRMaster[[#This Row],[Attrition]]="Yes",1,0)</f>
        <v>0</v>
      </c>
    </row>
    <row r="3243" spans="1:31" x14ac:dyDescent="0.25">
      <c r="A3243">
        <v>38</v>
      </c>
      <c r="B3243" t="s">
        <v>21</v>
      </c>
      <c r="C3243" t="s">
        <v>29</v>
      </c>
      <c r="D3243" t="s">
        <v>30</v>
      </c>
      <c r="E3243">
        <v>19</v>
      </c>
      <c r="F3243">
        <v>2</v>
      </c>
      <c r="G3243" t="s">
        <v>24</v>
      </c>
      <c r="H3243">
        <v>2400</v>
      </c>
      <c r="I3243" t="s">
        <v>34</v>
      </c>
      <c r="J3243">
        <v>2</v>
      </c>
      <c r="K3243" t="s">
        <v>31</v>
      </c>
      <c r="L3243" t="s">
        <v>27</v>
      </c>
      <c r="M3243">
        <v>24510</v>
      </c>
      <c r="N3243">
        <v>7</v>
      </c>
      <c r="O3243">
        <v>12</v>
      </c>
      <c r="P3243">
        <v>1</v>
      </c>
      <c r="Q3243">
        <v>19</v>
      </c>
      <c r="R3243">
        <v>3</v>
      </c>
      <c r="S3243">
        <v>13</v>
      </c>
      <c r="T3243">
        <v>2</v>
      </c>
      <c r="U3243">
        <v>9</v>
      </c>
      <c r="V3243">
        <f>COUNTIF(tbl_HRMaster[EmployeeID],tbl_HRMaster[[#This Row],[EmployeeID]])</f>
        <v>1</v>
      </c>
      <c r="W3243">
        <f>IFERROR(INDEX(tbl_EmployeeSurvey[EnvironmentSatisfaction],MATCH(tbl_HRMaster[[#This Row],[EmployeeID]],tbl_EmployeeSurvey[EmployeeID],0)),"Not Found")</f>
        <v>4</v>
      </c>
      <c r="X3243">
        <f>IFERROR(INDEX(tbl_EmployeeSurvey[JobSatisfaction],MATCH(tbl_HRMaster[[#This Row],[EmployeeID]],tbl_EmployeeSurvey[EmployeeID],0)),"Not Found")</f>
        <v>4</v>
      </c>
      <c r="Y3243" s="5">
        <f>IFERROR(INDEX(tbl_EmployeeSurvey[WorkLifeBalance],MATCH(tbl_HRMaster[[#This Row],[EmployeeID]],tbl_EmployeeSurvey[EmployeeID],0)),"Not Found")</f>
        <v>4</v>
      </c>
      <c r="Z3243" s="5">
        <f>IFERROR(VLOOKUP(tbl_HRMaster[[#This Row],[EmployeeID]],tbl_ManagerSurvey[[EmployeeID]:[PerformanceRating]],2,FALSE),"Not Found")</f>
        <v>3</v>
      </c>
      <c r="AA3243" s="5">
        <f>IFERROR(VLOOKUP(tbl_HRMaster[[#This Row],[EmployeeID]],tbl_ManagerSurvey[[EmployeeID]:[PerformanceRating]],3,FALSE),"Not Found")</f>
        <v>3</v>
      </c>
      <c r="AB3243" s="5" t="str">
        <f>IF(tbl_HRMaster[[#This Row],[Attrition]]="Yes","Left","Active")</f>
        <v>Active</v>
      </c>
      <c r="AC3243" s="5" t="str">
        <f>_xlfn.IFS(tbl_HRMaster[[#This Row],[Age]]&lt;25,"Under 25",tbl_HRMaster[[#This Row],[Age]]&lt;35,"25-34",tbl_HRMaster[[#This Row],[Age]]&lt;45,"35-44",tbl_HRMaster[[#This Row],[Age]]&lt;55,"45-54",TRUE,"Above 54")</f>
        <v>35-44</v>
      </c>
      <c r="AD3243" s="5" t="str">
        <f>_xlfn.IFS(
tbl_HRMaster[[#This Row],[YearsAtCompany]]&lt;2,"&lt; 2 Years",
tbl_HRMaster[[#This Row],[YearsAtCompany]]&lt;5,"2-4 Years",
tbl_HRMaster[[#This Row],[YearsAtCompany]]&lt;10,"5-9 Years",
TRUE,"10+ Years"
)</f>
        <v>10+ Years</v>
      </c>
      <c r="AE3243" s="5">
        <f>IF(tbl_HRMaster[[#This Row],[Attrition]]="Yes",1,0)</f>
        <v>0</v>
      </c>
    </row>
    <row r="3244" spans="1:31" x14ac:dyDescent="0.25">
      <c r="A3244">
        <v>38</v>
      </c>
      <c r="B3244" t="s">
        <v>21</v>
      </c>
      <c r="C3244" t="s">
        <v>29</v>
      </c>
      <c r="D3244" t="s">
        <v>30</v>
      </c>
      <c r="E3244">
        <v>19</v>
      </c>
      <c r="F3244">
        <v>2</v>
      </c>
      <c r="G3244" t="s">
        <v>24</v>
      </c>
      <c r="H3244">
        <v>3870</v>
      </c>
      <c r="I3244" t="s">
        <v>34</v>
      </c>
      <c r="J3244">
        <v>2</v>
      </c>
      <c r="K3244" t="s">
        <v>31</v>
      </c>
      <c r="L3244" t="s">
        <v>27</v>
      </c>
      <c r="M3244">
        <v>24510</v>
      </c>
      <c r="N3244">
        <v>7</v>
      </c>
      <c r="O3244">
        <v>12</v>
      </c>
      <c r="P3244">
        <v>1</v>
      </c>
      <c r="Q3244">
        <v>19</v>
      </c>
      <c r="R3244">
        <v>3</v>
      </c>
      <c r="S3244">
        <v>13</v>
      </c>
      <c r="T3244">
        <v>2</v>
      </c>
      <c r="U3244">
        <v>9</v>
      </c>
      <c r="V3244">
        <f>COUNTIF(tbl_HRMaster[EmployeeID],tbl_HRMaster[[#This Row],[EmployeeID]])</f>
        <v>1</v>
      </c>
      <c r="W3244">
        <f>IFERROR(INDEX(tbl_EmployeeSurvey[EnvironmentSatisfaction],MATCH(tbl_HRMaster[[#This Row],[EmployeeID]],tbl_EmployeeSurvey[EmployeeID],0)),"Not Found")</f>
        <v>4</v>
      </c>
      <c r="X3244">
        <f>IFERROR(INDEX(tbl_EmployeeSurvey[JobSatisfaction],MATCH(tbl_HRMaster[[#This Row],[EmployeeID]],tbl_EmployeeSurvey[EmployeeID],0)),"Not Found")</f>
        <v>4</v>
      </c>
      <c r="Y3244" s="5">
        <f>IFERROR(INDEX(tbl_EmployeeSurvey[WorkLifeBalance],MATCH(tbl_HRMaster[[#This Row],[EmployeeID]],tbl_EmployeeSurvey[EmployeeID],0)),"Not Found")</f>
        <v>4</v>
      </c>
      <c r="Z3244" s="5">
        <f>IFERROR(VLOOKUP(tbl_HRMaster[[#This Row],[EmployeeID]],tbl_ManagerSurvey[[EmployeeID]:[PerformanceRating]],2,FALSE),"Not Found")</f>
        <v>3</v>
      </c>
      <c r="AA3244" s="5">
        <f>IFERROR(VLOOKUP(tbl_HRMaster[[#This Row],[EmployeeID]],tbl_ManagerSurvey[[EmployeeID]:[PerformanceRating]],3,FALSE),"Not Found")</f>
        <v>3</v>
      </c>
      <c r="AB3244" s="5" t="str">
        <f>IF(tbl_HRMaster[[#This Row],[Attrition]]="Yes","Left","Active")</f>
        <v>Active</v>
      </c>
      <c r="AC3244" s="5" t="str">
        <f>_xlfn.IFS(tbl_HRMaster[[#This Row],[Age]]&lt;25,"Under 25",tbl_HRMaster[[#This Row],[Age]]&lt;35,"25-34",tbl_HRMaster[[#This Row],[Age]]&lt;45,"35-44",tbl_HRMaster[[#This Row],[Age]]&lt;55,"45-54",TRUE,"Above 54")</f>
        <v>35-44</v>
      </c>
      <c r="AD3244" s="5" t="str">
        <f>_xlfn.IFS(
tbl_HRMaster[[#This Row],[YearsAtCompany]]&lt;2,"&lt; 2 Years",
tbl_HRMaster[[#This Row],[YearsAtCompany]]&lt;5,"2-4 Years",
tbl_HRMaster[[#This Row],[YearsAtCompany]]&lt;10,"5-9 Years",
TRUE,"10+ Years"
)</f>
        <v>10+ Years</v>
      </c>
      <c r="AE3244" s="5">
        <f>IF(tbl_HRMaster[[#This Row],[Attrition]]="Yes",1,0)</f>
        <v>0</v>
      </c>
    </row>
    <row r="3245" spans="1:31" x14ac:dyDescent="0.25">
      <c r="A3245">
        <v>34</v>
      </c>
      <c r="B3245" t="s">
        <v>21</v>
      </c>
      <c r="C3245" t="s">
        <v>22</v>
      </c>
      <c r="D3245" t="s">
        <v>23</v>
      </c>
      <c r="E3245">
        <v>2</v>
      </c>
      <c r="F3245">
        <v>3</v>
      </c>
      <c r="G3245" t="s">
        <v>45</v>
      </c>
      <c r="H3245">
        <v>1127</v>
      </c>
      <c r="I3245" t="s">
        <v>34</v>
      </c>
      <c r="J3245">
        <v>4</v>
      </c>
      <c r="K3245" t="s">
        <v>26</v>
      </c>
      <c r="L3245" t="s">
        <v>32</v>
      </c>
      <c r="M3245">
        <v>46950</v>
      </c>
      <c r="N3245">
        <v>1</v>
      </c>
      <c r="O3245">
        <v>16</v>
      </c>
      <c r="P3245">
        <v>1</v>
      </c>
      <c r="Q3245">
        <v>14</v>
      </c>
      <c r="R3245">
        <v>2</v>
      </c>
      <c r="S3245">
        <v>14</v>
      </c>
      <c r="T3245">
        <v>2</v>
      </c>
      <c r="U3245">
        <v>1</v>
      </c>
      <c r="V3245">
        <f>COUNTIF(tbl_HRMaster[EmployeeID],tbl_HRMaster[[#This Row],[EmployeeID]])</f>
        <v>1</v>
      </c>
      <c r="W3245">
        <f>IFERROR(INDEX(tbl_EmployeeSurvey[EnvironmentSatisfaction],MATCH(tbl_HRMaster[[#This Row],[EmployeeID]],tbl_EmployeeSurvey[EmployeeID],0)),"Not Found")</f>
        <v>1</v>
      </c>
      <c r="X3245">
        <f>IFERROR(INDEX(tbl_EmployeeSurvey[JobSatisfaction],MATCH(tbl_HRMaster[[#This Row],[EmployeeID]],tbl_EmployeeSurvey[EmployeeID],0)),"Not Found")</f>
        <v>4</v>
      </c>
      <c r="Y3245" s="5">
        <f>IFERROR(INDEX(tbl_EmployeeSurvey[WorkLifeBalance],MATCH(tbl_HRMaster[[#This Row],[EmployeeID]],tbl_EmployeeSurvey[EmployeeID],0)),"Not Found")</f>
        <v>2</v>
      </c>
      <c r="Z3245" s="5">
        <f>IFERROR(VLOOKUP(tbl_HRMaster[[#This Row],[EmployeeID]],tbl_ManagerSurvey[[EmployeeID]:[PerformanceRating]],2,FALSE),"Not Found")</f>
        <v>3</v>
      </c>
      <c r="AA3245" s="5">
        <f>IFERROR(VLOOKUP(tbl_HRMaster[[#This Row],[EmployeeID]],tbl_ManagerSurvey[[EmployeeID]:[PerformanceRating]],3,FALSE),"Not Found")</f>
        <v>3</v>
      </c>
      <c r="AB3245" s="5" t="str">
        <f>IF(tbl_HRMaster[[#This Row],[Attrition]]="Yes","Left","Active")</f>
        <v>Active</v>
      </c>
      <c r="AC3245" s="5" t="str">
        <f>_xlfn.IFS(tbl_HRMaster[[#This Row],[Age]]&lt;25,"Under 25",tbl_HRMaster[[#This Row],[Age]]&lt;35,"25-34",tbl_HRMaster[[#This Row],[Age]]&lt;45,"35-44",tbl_HRMaster[[#This Row],[Age]]&lt;55,"45-54",TRUE,"Above 54")</f>
        <v>25-34</v>
      </c>
      <c r="AD3245" s="5" t="str">
        <f>_xlfn.IFS(
tbl_HRMaster[[#This Row],[YearsAtCompany]]&lt;2,"&lt; 2 Years",
tbl_HRMaster[[#This Row],[YearsAtCompany]]&lt;5,"2-4 Years",
tbl_HRMaster[[#This Row],[YearsAtCompany]]&lt;10,"5-9 Years",
TRUE,"10+ Years"
)</f>
        <v>10+ Years</v>
      </c>
      <c r="AE3245" s="5">
        <f>IF(tbl_HRMaster[[#This Row],[Attrition]]="Yes",1,0)</f>
        <v>0</v>
      </c>
    </row>
    <row r="3246" spans="1:31" x14ac:dyDescent="0.25">
      <c r="A3246">
        <v>34</v>
      </c>
      <c r="B3246" t="s">
        <v>21</v>
      </c>
      <c r="C3246" t="s">
        <v>22</v>
      </c>
      <c r="D3246" t="s">
        <v>23</v>
      </c>
      <c r="E3246">
        <v>2</v>
      </c>
      <c r="F3246">
        <v>3</v>
      </c>
      <c r="G3246" t="s">
        <v>45</v>
      </c>
      <c r="H3246">
        <v>2597</v>
      </c>
      <c r="I3246" t="s">
        <v>34</v>
      </c>
      <c r="J3246">
        <v>4</v>
      </c>
      <c r="K3246" t="s">
        <v>26</v>
      </c>
      <c r="L3246" t="s">
        <v>32</v>
      </c>
      <c r="M3246">
        <v>46950</v>
      </c>
      <c r="N3246">
        <v>1</v>
      </c>
      <c r="O3246">
        <v>16</v>
      </c>
      <c r="P3246">
        <v>1</v>
      </c>
      <c r="Q3246">
        <v>14</v>
      </c>
      <c r="R3246">
        <v>2</v>
      </c>
      <c r="S3246">
        <v>14</v>
      </c>
      <c r="T3246">
        <v>2</v>
      </c>
      <c r="U3246">
        <v>1</v>
      </c>
      <c r="V3246">
        <f>COUNTIF(tbl_HRMaster[EmployeeID],tbl_HRMaster[[#This Row],[EmployeeID]])</f>
        <v>1</v>
      </c>
      <c r="W3246">
        <f>IFERROR(INDEX(tbl_EmployeeSurvey[EnvironmentSatisfaction],MATCH(tbl_HRMaster[[#This Row],[EmployeeID]],tbl_EmployeeSurvey[EmployeeID],0)),"Not Found")</f>
        <v>1</v>
      </c>
      <c r="X3246">
        <f>IFERROR(INDEX(tbl_EmployeeSurvey[JobSatisfaction],MATCH(tbl_HRMaster[[#This Row],[EmployeeID]],tbl_EmployeeSurvey[EmployeeID],0)),"Not Found")</f>
        <v>4</v>
      </c>
      <c r="Y3246" s="5">
        <f>IFERROR(INDEX(tbl_EmployeeSurvey[WorkLifeBalance],MATCH(tbl_HRMaster[[#This Row],[EmployeeID]],tbl_EmployeeSurvey[EmployeeID],0)),"Not Found")</f>
        <v>2</v>
      </c>
      <c r="Z3246" s="5">
        <f>IFERROR(VLOOKUP(tbl_HRMaster[[#This Row],[EmployeeID]],tbl_ManagerSurvey[[EmployeeID]:[PerformanceRating]],2,FALSE),"Not Found")</f>
        <v>3</v>
      </c>
      <c r="AA3246" s="5">
        <f>IFERROR(VLOOKUP(tbl_HRMaster[[#This Row],[EmployeeID]],tbl_ManagerSurvey[[EmployeeID]:[PerformanceRating]],3,FALSE),"Not Found")</f>
        <v>3</v>
      </c>
      <c r="AB3246" s="5" t="str">
        <f>IF(tbl_HRMaster[[#This Row],[Attrition]]="Yes","Left","Active")</f>
        <v>Active</v>
      </c>
      <c r="AC3246" s="5" t="str">
        <f>_xlfn.IFS(tbl_HRMaster[[#This Row],[Age]]&lt;25,"Under 25",tbl_HRMaster[[#This Row],[Age]]&lt;35,"25-34",tbl_HRMaster[[#This Row],[Age]]&lt;45,"35-44",tbl_HRMaster[[#This Row],[Age]]&lt;55,"45-54",TRUE,"Above 54")</f>
        <v>25-34</v>
      </c>
      <c r="AD3246" s="5" t="str">
        <f>_xlfn.IFS(
tbl_HRMaster[[#This Row],[YearsAtCompany]]&lt;2,"&lt; 2 Years",
tbl_HRMaster[[#This Row],[YearsAtCompany]]&lt;5,"2-4 Years",
tbl_HRMaster[[#This Row],[YearsAtCompany]]&lt;10,"5-9 Years",
TRUE,"10+ Years"
)</f>
        <v>10+ Years</v>
      </c>
      <c r="AE3246" s="5">
        <f>IF(tbl_HRMaster[[#This Row],[Attrition]]="Yes",1,0)</f>
        <v>0</v>
      </c>
    </row>
    <row r="3247" spans="1:31" x14ac:dyDescent="0.25">
      <c r="A3247">
        <v>34</v>
      </c>
      <c r="B3247" t="s">
        <v>21</v>
      </c>
      <c r="C3247" t="s">
        <v>22</v>
      </c>
      <c r="D3247" t="s">
        <v>23</v>
      </c>
      <c r="E3247">
        <v>2</v>
      </c>
      <c r="F3247">
        <v>3</v>
      </c>
      <c r="G3247" t="s">
        <v>45</v>
      </c>
      <c r="H3247">
        <v>4067</v>
      </c>
      <c r="I3247" t="s">
        <v>34</v>
      </c>
      <c r="J3247">
        <v>4</v>
      </c>
      <c r="K3247" t="s">
        <v>26</v>
      </c>
      <c r="L3247" t="s">
        <v>32</v>
      </c>
      <c r="M3247">
        <v>46950</v>
      </c>
      <c r="N3247">
        <v>1</v>
      </c>
      <c r="O3247">
        <v>16</v>
      </c>
      <c r="P3247">
        <v>1</v>
      </c>
      <c r="Q3247">
        <v>14</v>
      </c>
      <c r="R3247">
        <v>2</v>
      </c>
      <c r="S3247">
        <v>14</v>
      </c>
      <c r="T3247">
        <v>2</v>
      </c>
      <c r="U3247">
        <v>1</v>
      </c>
      <c r="V3247">
        <f>COUNTIF(tbl_HRMaster[EmployeeID],tbl_HRMaster[[#This Row],[EmployeeID]])</f>
        <v>1</v>
      </c>
      <c r="W3247">
        <f>IFERROR(INDEX(tbl_EmployeeSurvey[EnvironmentSatisfaction],MATCH(tbl_HRMaster[[#This Row],[EmployeeID]],tbl_EmployeeSurvey[EmployeeID],0)),"Not Found")</f>
        <v>1</v>
      </c>
      <c r="X3247">
        <f>IFERROR(INDEX(tbl_EmployeeSurvey[JobSatisfaction],MATCH(tbl_HRMaster[[#This Row],[EmployeeID]],tbl_EmployeeSurvey[EmployeeID],0)),"Not Found")</f>
        <v>4</v>
      </c>
      <c r="Y3247" s="5">
        <f>IFERROR(INDEX(tbl_EmployeeSurvey[WorkLifeBalance],MATCH(tbl_HRMaster[[#This Row],[EmployeeID]],tbl_EmployeeSurvey[EmployeeID],0)),"Not Found")</f>
        <v>2</v>
      </c>
      <c r="Z3247" s="5">
        <f>IFERROR(VLOOKUP(tbl_HRMaster[[#This Row],[EmployeeID]],tbl_ManagerSurvey[[EmployeeID]:[PerformanceRating]],2,FALSE),"Not Found")</f>
        <v>3</v>
      </c>
      <c r="AA3247" s="5">
        <f>IFERROR(VLOOKUP(tbl_HRMaster[[#This Row],[EmployeeID]],tbl_ManagerSurvey[[EmployeeID]:[PerformanceRating]],3,FALSE),"Not Found")</f>
        <v>3</v>
      </c>
      <c r="AB3247" s="5" t="str">
        <f>IF(tbl_HRMaster[[#This Row],[Attrition]]="Yes","Left","Active")</f>
        <v>Active</v>
      </c>
      <c r="AC3247" s="5" t="str">
        <f>_xlfn.IFS(tbl_HRMaster[[#This Row],[Age]]&lt;25,"Under 25",tbl_HRMaster[[#This Row],[Age]]&lt;35,"25-34",tbl_HRMaster[[#This Row],[Age]]&lt;45,"35-44",tbl_HRMaster[[#This Row],[Age]]&lt;55,"45-54",TRUE,"Above 54")</f>
        <v>25-34</v>
      </c>
      <c r="AD3247" s="5" t="str">
        <f>_xlfn.IFS(
tbl_HRMaster[[#This Row],[YearsAtCompany]]&lt;2,"&lt; 2 Years",
tbl_HRMaster[[#This Row],[YearsAtCompany]]&lt;5,"2-4 Years",
tbl_HRMaster[[#This Row],[YearsAtCompany]]&lt;10,"5-9 Years",
TRUE,"10+ Years"
)</f>
        <v>10+ Years</v>
      </c>
      <c r="AE3247" s="5">
        <f>IF(tbl_HRMaster[[#This Row],[Attrition]]="Yes",1,0)</f>
        <v>0</v>
      </c>
    </row>
    <row r="3248" spans="1:31" x14ac:dyDescent="0.25">
      <c r="A3248">
        <v>33</v>
      </c>
      <c r="B3248" t="s">
        <v>21</v>
      </c>
      <c r="C3248" t="s">
        <v>22</v>
      </c>
      <c r="D3248" t="s">
        <v>23</v>
      </c>
      <c r="E3248">
        <v>3</v>
      </c>
      <c r="F3248">
        <v>3</v>
      </c>
      <c r="G3248" t="s">
        <v>24</v>
      </c>
      <c r="H3248">
        <v>953</v>
      </c>
      <c r="I3248" t="s">
        <v>34</v>
      </c>
      <c r="J3248">
        <v>3</v>
      </c>
      <c r="K3248" t="s">
        <v>44</v>
      </c>
      <c r="L3248" t="s">
        <v>27</v>
      </c>
      <c r="M3248">
        <v>97250</v>
      </c>
      <c r="N3248">
        <v>1</v>
      </c>
      <c r="O3248">
        <v>11</v>
      </c>
      <c r="P3248">
        <v>0</v>
      </c>
      <c r="Q3248">
        <v>14</v>
      </c>
      <c r="R3248">
        <v>0</v>
      </c>
      <c r="S3248">
        <v>14</v>
      </c>
      <c r="T3248">
        <v>2</v>
      </c>
      <c r="U3248">
        <v>13</v>
      </c>
      <c r="V3248">
        <f>COUNTIF(tbl_HRMaster[EmployeeID],tbl_HRMaster[[#This Row],[EmployeeID]])</f>
        <v>1</v>
      </c>
      <c r="W3248">
        <f>IFERROR(INDEX(tbl_EmployeeSurvey[EnvironmentSatisfaction],MATCH(tbl_HRMaster[[#This Row],[EmployeeID]],tbl_EmployeeSurvey[EmployeeID],0)),"Not Found")</f>
        <v>2</v>
      </c>
      <c r="X3248">
        <f>IFERROR(INDEX(tbl_EmployeeSurvey[JobSatisfaction],MATCH(tbl_HRMaster[[#This Row],[EmployeeID]],tbl_EmployeeSurvey[EmployeeID],0)),"Not Found")</f>
        <v>2</v>
      </c>
      <c r="Y3248" s="5">
        <f>IFERROR(INDEX(tbl_EmployeeSurvey[WorkLifeBalance],MATCH(tbl_HRMaster[[#This Row],[EmployeeID]],tbl_EmployeeSurvey[EmployeeID],0)),"Not Found")</f>
        <v>3</v>
      </c>
      <c r="Z3248" s="5">
        <f>IFERROR(VLOOKUP(tbl_HRMaster[[#This Row],[EmployeeID]],tbl_ManagerSurvey[[EmployeeID]:[PerformanceRating]],2,FALSE),"Not Found")</f>
        <v>3</v>
      </c>
      <c r="AA3248" s="5">
        <f>IFERROR(VLOOKUP(tbl_HRMaster[[#This Row],[EmployeeID]],tbl_ManagerSurvey[[EmployeeID]:[PerformanceRating]],3,FALSE),"Not Found")</f>
        <v>3</v>
      </c>
      <c r="AB3248" s="5" t="str">
        <f>IF(tbl_HRMaster[[#This Row],[Attrition]]="Yes","Left","Active")</f>
        <v>Active</v>
      </c>
      <c r="AC3248" s="5" t="str">
        <f>_xlfn.IFS(tbl_HRMaster[[#This Row],[Age]]&lt;25,"Under 25",tbl_HRMaster[[#This Row],[Age]]&lt;35,"25-34",tbl_HRMaster[[#This Row],[Age]]&lt;45,"35-44",tbl_HRMaster[[#This Row],[Age]]&lt;55,"45-54",TRUE,"Above 54")</f>
        <v>25-34</v>
      </c>
      <c r="AD3248" s="5" t="str">
        <f>_xlfn.IFS(
tbl_HRMaster[[#This Row],[YearsAtCompany]]&lt;2,"&lt; 2 Years",
tbl_HRMaster[[#This Row],[YearsAtCompany]]&lt;5,"2-4 Years",
tbl_HRMaster[[#This Row],[YearsAtCompany]]&lt;10,"5-9 Years",
TRUE,"10+ Years"
)</f>
        <v>10+ Years</v>
      </c>
      <c r="AE3248" s="5">
        <f>IF(tbl_HRMaster[[#This Row],[Attrition]]="Yes",1,0)</f>
        <v>0</v>
      </c>
    </row>
    <row r="3249" spans="1:31" x14ac:dyDescent="0.25">
      <c r="A3249">
        <v>33</v>
      </c>
      <c r="B3249" t="s">
        <v>21</v>
      </c>
      <c r="C3249" t="s">
        <v>22</v>
      </c>
      <c r="D3249" t="s">
        <v>23</v>
      </c>
      <c r="E3249">
        <v>3</v>
      </c>
      <c r="F3249">
        <v>3</v>
      </c>
      <c r="G3249" t="s">
        <v>24</v>
      </c>
      <c r="H3249">
        <v>2423</v>
      </c>
      <c r="I3249" t="s">
        <v>34</v>
      </c>
      <c r="J3249">
        <v>3</v>
      </c>
      <c r="K3249" t="s">
        <v>44</v>
      </c>
      <c r="L3249" t="s">
        <v>27</v>
      </c>
      <c r="M3249">
        <v>97250</v>
      </c>
      <c r="N3249">
        <v>1</v>
      </c>
      <c r="O3249">
        <v>11</v>
      </c>
      <c r="P3249">
        <v>0</v>
      </c>
      <c r="Q3249">
        <v>14</v>
      </c>
      <c r="R3249">
        <v>0</v>
      </c>
      <c r="S3249">
        <v>14</v>
      </c>
      <c r="T3249">
        <v>2</v>
      </c>
      <c r="U3249">
        <v>13</v>
      </c>
      <c r="V3249">
        <f>COUNTIF(tbl_HRMaster[EmployeeID],tbl_HRMaster[[#This Row],[EmployeeID]])</f>
        <v>1</v>
      </c>
      <c r="W3249">
        <f>IFERROR(INDEX(tbl_EmployeeSurvey[EnvironmentSatisfaction],MATCH(tbl_HRMaster[[#This Row],[EmployeeID]],tbl_EmployeeSurvey[EmployeeID],0)),"Not Found")</f>
        <v>2</v>
      </c>
      <c r="X3249">
        <f>IFERROR(INDEX(tbl_EmployeeSurvey[JobSatisfaction],MATCH(tbl_HRMaster[[#This Row],[EmployeeID]],tbl_EmployeeSurvey[EmployeeID],0)),"Not Found")</f>
        <v>2</v>
      </c>
      <c r="Y3249" s="5">
        <f>IFERROR(INDEX(tbl_EmployeeSurvey[WorkLifeBalance],MATCH(tbl_HRMaster[[#This Row],[EmployeeID]],tbl_EmployeeSurvey[EmployeeID],0)),"Not Found")</f>
        <v>3</v>
      </c>
      <c r="Z3249" s="5">
        <f>IFERROR(VLOOKUP(tbl_HRMaster[[#This Row],[EmployeeID]],tbl_ManagerSurvey[[EmployeeID]:[PerformanceRating]],2,FALSE),"Not Found")</f>
        <v>3</v>
      </c>
      <c r="AA3249" s="5">
        <f>IFERROR(VLOOKUP(tbl_HRMaster[[#This Row],[EmployeeID]],tbl_ManagerSurvey[[EmployeeID]:[PerformanceRating]],3,FALSE),"Not Found")</f>
        <v>3</v>
      </c>
      <c r="AB3249" s="5" t="str">
        <f>IF(tbl_HRMaster[[#This Row],[Attrition]]="Yes","Left","Active")</f>
        <v>Active</v>
      </c>
      <c r="AC3249" s="5" t="str">
        <f>_xlfn.IFS(tbl_HRMaster[[#This Row],[Age]]&lt;25,"Under 25",tbl_HRMaster[[#This Row],[Age]]&lt;35,"25-34",tbl_HRMaster[[#This Row],[Age]]&lt;45,"35-44",tbl_HRMaster[[#This Row],[Age]]&lt;55,"45-54",TRUE,"Above 54")</f>
        <v>25-34</v>
      </c>
      <c r="AD3249" s="5" t="str">
        <f>_xlfn.IFS(
tbl_HRMaster[[#This Row],[YearsAtCompany]]&lt;2,"&lt; 2 Years",
tbl_HRMaster[[#This Row],[YearsAtCompany]]&lt;5,"2-4 Years",
tbl_HRMaster[[#This Row],[YearsAtCompany]]&lt;10,"5-9 Years",
TRUE,"10+ Years"
)</f>
        <v>10+ Years</v>
      </c>
      <c r="AE3249" s="5">
        <f>IF(tbl_HRMaster[[#This Row],[Attrition]]="Yes",1,0)</f>
        <v>0</v>
      </c>
    </row>
    <row r="3250" spans="1:31" x14ac:dyDescent="0.25">
      <c r="A3250">
        <v>33</v>
      </c>
      <c r="B3250" t="s">
        <v>21</v>
      </c>
      <c r="C3250" t="s">
        <v>22</v>
      </c>
      <c r="D3250" t="s">
        <v>23</v>
      </c>
      <c r="E3250">
        <v>3</v>
      </c>
      <c r="F3250">
        <v>3</v>
      </c>
      <c r="G3250" t="s">
        <v>24</v>
      </c>
      <c r="H3250">
        <v>3893</v>
      </c>
      <c r="I3250" t="s">
        <v>34</v>
      </c>
      <c r="J3250">
        <v>3</v>
      </c>
      <c r="K3250" t="s">
        <v>44</v>
      </c>
      <c r="L3250" t="s">
        <v>27</v>
      </c>
      <c r="M3250">
        <v>97250</v>
      </c>
      <c r="N3250">
        <v>1</v>
      </c>
      <c r="O3250">
        <v>11</v>
      </c>
      <c r="P3250">
        <v>0</v>
      </c>
      <c r="Q3250">
        <v>14</v>
      </c>
      <c r="R3250">
        <v>0</v>
      </c>
      <c r="S3250">
        <v>14</v>
      </c>
      <c r="T3250">
        <v>2</v>
      </c>
      <c r="U3250">
        <v>13</v>
      </c>
      <c r="V3250">
        <f>COUNTIF(tbl_HRMaster[EmployeeID],tbl_HRMaster[[#This Row],[EmployeeID]])</f>
        <v>1</v>
      </c>
      <c r="W3250">
        <f>IFERROR(INDEX(tbl_EmployeeSurvey[EnvironmentSatisfaction],MATCH(tbl_HRMaster[[#This Row],[EmployeeID]],tbl_EmployeeSurvey[EmployeeID],0)),"Not Found")</f>
        <v>2</v>
      </c>
      <c r="X3250">
        <f>IFERROR(INDEX(tbl_EmployeeSurvey[JobSatisfaction],MATCH(tbl_HRMaster[[#This Row],[EmployeeID]],tbl_EmployeeSurvey[EmployeeID],0)),"Not Found")</f>
        <v>2</v>
      </c>
      <c r="Y3250" s="5">
        <f>IFERROR(INDEX(tbl_EmployeeSurvey[WorkLifeBalance],MATCH(tbl_HRMaster[[#This Row],[EmployeeID]],tbl_EmployeeSurvey[EmployeeID],0)),"Not Found")</f>
        <v>3</v>
      </c>
      <c r="Z3250" s="5">
        <f>IFERROR(VLOOKUP(tbl_HRMaster[[#This Row],[EmployeeID]],tbl_ManagerSurvey[[EmployeeID]:[PerformanceRating]],2,FALSE),"Not Found")</f>
        <v>3</v>
      </c>
      <c r="AA3250" s="5">
        <f>IFERROR(VLOOKUP(tbl_HRMaster[[#This Row],[EmployeeID]],tbl_ManagerSurvey[[EmployeeID]:[PerformanceRating]],3,FALSE),"Not Found")</f>
        <v>3</v>
      </c>
      <c r="AB3250" s="5" t="str">
        <f>IF(tbl_HRMaster[[#This Row],[Attrition]]="Yes","Left","Active")</f>
        <v>Active</v>
      </c>
      <c r="AC3250" s="5" t="str">
        <f>_xlfn.IFS(tbl_HRMaster[[#This Row],[Age]]&lt;25,"Under 25",tbl_HRMaster[[#This Row],[Age]]&lt;35,"25-34",tbl_HRMaster[[#This Row],[Age]]&lt;45,"35-44",tbl_HRMaster[[#This Row],[Age]]&lt;55,"45-54",TRUE,"Above 54")</f>
        <v>25-34</v>
      </c>
      <c r="AD3250" s="5" t="str">
        <f>_xlfn.IFS(
tbl_HRMaster[[#This Row],[YearsAtCompany]]&lt;2,"&lt; 2 Years",
tbl_HRMaster[[#This Row],[YearsAtCompany]]&lt;5,"2-4 Years",
tbl_HRMaster[[#This Row],[YearsAtCompany]]&lt;10,"5-9 Years",
TRUE,"10+ Years"
)</f>
        <v>10+ Years</v>
      </c>
      <c r="AE3250" s="5">
        <f>IF(tbl_HRMaster[[#This Row],[Attrition]]="Yes",1,0)</f>
        <v>0</v>
      </c>
    </row>
    <row r="3251" spans="1:31" x14ac:dyDescent="0.25">
      <c r="A3251">
        <v>35</v>
      </c>
      <c r="B3251" t="s">
        <v>21</v>
      </c>
      <c r="C3251" t="s">
        <v>36</v>
      </c>
      <c r="D3251" t="s">
        <v>30</v>
      </c>
      <c r="E3251">
        <v>29</v>
      </c>
      <c r="F3251">
        <v>3</v>
      </c>
      <c r="G3251" t="s">
        <v>38</v>
      </c>
      <c r="H3251">
        <v>900</v>
      </c>
      <c r="I3251" t="s">
        <v>25</v>
      </c>
      <c r="J3251">
        <v>2</v>
      </c>
      <c r="K3251" t="s">
        <v>35</v>
      </c>
      <c r="L3251" t="s">
        <v>27</v>
      </c>
      <c r="M3251">
        <v>78230</v>
      </c>
      <c r="N3251">
        <v>1</v>
      </c>
      <c r="O3251">
        <v>13</v>
      </c>
      <c r="P3251">
        <v>1</v>
      </c>
      <c r="Q3251">
        <v>15</v>
      </c>
      <c r="R3251">
        <v>3</v>
      </c>
      <c r="S3251">
        <v>14</v>
      </c>
      <c r="T3251">
        <v>2</v>
      </c>
      <c r="U3251">
        <v>9</v>
      </c>
      <c r="V3251">
        <f>COUNTIF(tbl_HRMaster[EmployeeID],tbl_HRMaster[[#This Row],[EmployeeID]])</f>
        <v>1</v>
      </c>
      <c r="W3251">
        <f>IFERROR(INDEX(tbl_EmployeeSurvey[EnvironmentSatisfaction],MATCH(tbl_HRMaster[[#This Row],[EmployeeID]],tbl_EmployeeSurvey[EmployeeID],0)),"Not Found")</f>
        <v>3</v>
      </c>
      <c r="X3251">
        <f>IFERROR(INDEX(tbl_EmployeeSurvey[JobSatisfaction],MATCH(tbl_HRMaster[[#This Row],[EmployeeID]],tbl_EmployeeSurvey[EmployeeID],0)),"Not Found")</f>
        <v>3</v>
      </c>
      <c r="Y3251" s="5">
        <f>IFERROR(INDEX(tbl_EmployeeSurvey[WorkLifeBalance],MATCH(tbl_HRMaster[[#This Row],[EmployeeID]],tbl_EmployeeSurvey[EmployeeID],0)),"Not Found")</f>
        <v>3</v>
      </c>
      <c r="Z3251" s="5">
        <f>IFERROR(VLOOKUP(tbl_HRMaster[[#This Row],[EmployeeID]],tbl_ManagerSurvey[[EmployeeID]:[PerformanceRating]],2,FALSE),"Not Found")</f>
        <v>3</v>
      </c>
      <c r="AA3251" s="5">
        <f>IFERROR(VLOOKUP(tbl_HRMaster[[#This Row],[EmployeeID]],tbl_ManagerSurvey[[EmployeeID]:[PerformanceRating]],3,FALSE),"Not Found")</f>
        <v>3</v>
      </c>
      <c r="AB3251" s="5" t="str">
        <f>IF(tbl_HRMaster[[#This Row],[Attrition]]="Yes","Left","Active")</f>
        <v>Active</v>
      </c>
      <c r="AC3251" s="5" t="str">
        <f>_xlfn.IFS(tbl_HRMaster[[#This Row],[Age]]&lt;25,"Under 25",tbl_HRMaster[[#This Row],[Age]]&lt;35,"25-34",tbl_HRMaster[[#This Row],[Age]]&lt;45,"35-44",tbl_HRMaster[[#This Row],[Age]]&lt;55,"45-54",TRUE,"Above 54")</f>
        <v>35-44</v>
      </c>
      <c r="AD3251" s="5" t="str">
        <f>_xlfn.IFS(
tbl_HRMaster[[#This Row],[YearsAtCompany]]&lt;2,"&lt; 2 Years",
tbl_HRMaster[[#This Row],[YearsAtCompany]]&lt;5,"2-4 Years",
tbl_HRMaster[[#This Row],[YearsAtCompany]]&lt;10,"5-9 Years",
TRUE,"10+ Years"
)</f>
        <v>10+ Years</v>
      </c>
      <c r="AE3251" s="5">
        <f>IF(tbl_HRMaster[[#This Row],[Attrition]]="Yes",1,0)</f>
        <v>0</v>
      </c>
    </row>
    <row r="3252" spans="1:31" x14ac:dyDescent="0.25">
      <c r="A3252">
        <v>35</v>
      </c>
      <c r="B3252" t="s">
        <v>21</v>
      </c>
      <c r="C3252" t="s">
        <v>36</v>
      </c>
      <c r="D3252" t="s">
        <v>30</v>
      </c>
      <c r="E3252">
        <v>29</v>
      </c>
      <c r="F3252">
        <v>3</v>
      </c>
      <c r="G3252" t="s">
        <v>38</v>
      </c>
      <c r="H3252">
        <v>2370</v>
      </c>
      <c r="I3252" t="s">
        <v>25</v>
      </c>
      <c r="J3252">
        <v>2</v>
      </c>
      <c r="K3252" t="s">
        <v>35</v>
      </c>
      <c r="L3252" t="s">
        <v>27</v>
      </c>
      <c r="M3252">
        <v>78230</v>
      </c>
      <c r="N3252">
        <v>1</v>
      </c>
      <c r="O3252">
        <v>13</v>
      </c>
      <c r="P3252">
        <v>1</v>
      </c>
      <c r="Q3252">
        <v>15</v>
      </c>
      <c r="R3252">
        <v>3</v>
      </c>
      <c r="S3252">
        <v>14</v>
      </c>
      <c r="T3252">
        <v>2</v>
      </c>
      <c r="U3252">
        <v>9</v>
      </c>
      <c r="V3252">
        <f>COUNTIF(tbl_HRMaster[EmployeeID],tbl_HRMaster[[#This Row],[EmployeeID]])</f>
        <v>1</v>
      </c>
      <c r="W3252">
        <f>IFERROR(INDEX(tbl_EmployeeSurvey[EnvironmentSatisfaction],MATCH(tbl_HRMaster[[#This Row],[EmployeeID]],tbl_EmployeeSurvey[EmployeeID],0)),"Not Found")</f>
        <v>3</v>
      </c>
      <c r="X3252">
        <f>IFERROR(INDEX(tbl_EmployeeSurvey[JobSatisfaction],MATCH(tbl_HRMaster[[#This Row],[EmployeeID]],tbl_EmployeeSurvey[EmployeeID],0)),"Not Found")</f>
        <v>3</v>
      </c>
      <c r="Y3252" s="5">
        <f>IFERROR(INDEX(tbl_EmployeeSurvey[WorkLifeBalance],MATCH(tbl_HRMaster[[#This Row],[EmployeeID]],tbl_EmployeeSurvey[EmployeeID],0)),"Not Found")</f>
        <v>3</v>
      </c>
      <c r="Z3252" s="5">
        <f>IFERROR(VLOOKUP(tbl_HRMaster[[#This Row],[EmployeeID]],tbl_ManagerSurvey[[EmployeeID]:[PerformanceRating]],2,FALSE),"Not Found")</f>
        <v>3</v>
      </c>
      <c r="AA3252" s="5">
        <f>IFERROR(VLOOKUP(tbl_HRMaster[[#This Row],[EmployeeID]],tbl_ManagerSurvey[[EmployeeID]:[PerformanceRating]],3,FALSE),"Not Found")</f>
        <v>3</v>
      </c>
      <c r="AB3252" s="5" t="str">
        <f>IF(tbl_HRMaster[[#This Row],[Attrition]]="Yes","Left","Active")</f>
        <v>Active</v>
      </c>
      <c r="AC3252" s="5" t="str">
        <f>_xlfn.IFS(tbl_HRMaster[[#This Row],[Age]]&lt;25,"Under 25",tbl_HRMaster[[#This Row],[Age]]&lt;35,"25-34",tbl_HRMaster[[#This Row],[Age]]&lt;45,"35-44",tbl_HRMaster[[#This Row],[Age]]&lt;55,"45-54",TRUE,"Above 54")</f>
        <v>35-44</v>
      </c>
      <c r="AD3252" s="5" t="str">
        <f>_xlfn.IFS(
tbl_HRMaster[[#This Row],[YearsAtCompany]]&lt;2,"&lt; 2 Years",
tbl_HRMaster[[#This Row],[YearsAtCompany]]&lt;5,"2-4 Years",
tbl_HRMaster[[#This Row],[YearsAtCompany]]&lt;10,"5-9 Years",
TRUE,"10+ Years"
)</f>
        <v>10+ Years</v>
      </c>
      <c r="AE3252" s="5">
        <f>IF(tbl_HRMaster[[#This Row],[Attrition]]="Yes",1,0)</f>
        <v>0</v>
      </c>
    </row>
    <row r="3253" spans="1:31" x14ac:dyDescent="0.25">
      <c r="A3253">
        <v>35</v>
      </c>
      <c r="B3253" t="s">
        <v>21</v>
      </c>
      <c r="C3253" t="s">
        <v>36</v>
      </c>
      <c r="D3253" t="s">
        <v>30</v>
      </c>
      <c r="E3253">
        <v>29</v>
      </c>
      <c r="F3253">
        <v>3</v>
      </c>
      <c r="G3253" t="s">
        <v>38</v>
      </c>
      <c r="H3253">
        <v>3840</v>
      </c>
      <c r="I3253" t="s">
        <v>25</v>
      </c>
      <c r="J3253">
        <v>2</v>
      </c>
      <c r="K3253" t="s">
        <v>35</v>
      </c>
      <c r="L3253" t="s">
        <v>27</v>
      </c>
      <c r="M3253">
        <v>78230</v>
      </c>
      <c r="N3253">
        <v>1</v>
      </c>
      <c r="O3253">
        <v>13</v>
      </c>
      <c r="P3253">
        <v>1</v>
      </c>
      <c r="Q3253">
        <v>15</v>
      </c>
      <c r="R3253">
        <v>3</v>
      </c>
      <c r="S3253">
        <v>14</v>
      </c>
      <c r="T3253">
        <v>2</v>
      </c>
      <c r="U3253">
        <v>9</v>
      </c>
      <c r="V3253">
        <f>COUNTIF(tbl_HRMaster[EmployeeID],tbl_HRMaster[[#This Row],[EmployeeID]])</f>
        <v>1</v>
      </c>
      <c r="W3253">
        <f>IFERROR(INDEX(tbl_EmployeeSurvey[EnvironmentSatisfaction],MATCH(tbl_HRMaster[[#This Row],[EmployeeID]],tbl_EmployeeSurvey[EmployeeID],0)),"Not Found")</f>
        <v>3</v>
      </c>
      <c r="X3253">
        <f>IFERROR(INDEX(tbl_EmployeeSurvey[JobSatisfaction],MATCH(tbl_HRMaster[[#This Row],[EmployeeID]],tbl_EmployeeSurvey[EmployeeID],0)),"Not Found")</f>
        <v>3</v>
      </c>
      <c r="Y3253" s="5">
        <f>IFERROR(INDEX(tbl_EmployeeSurvey[WorkLifeBalance],MATCH(tbl_HRMaster[[#This Row],[EmployeeID]],tbl_EmployeeSurvey[EmployeeID],0)),"Not Found")</f>
        <v>3</v>
      </c>
      <c r="Z3253" s="5">
        <f>IFERROR(VLOOKUP(tbl_HRMaster[[#This Row],[EmployeeID]],tbl_ManagerSurvey[[EmployeeID]:[PerformanceRating]],2,FALSE),"Not Found")</f>
        <v>3</v>
      </c>
      <c r="AA3253" s="5">
        <f>IFERROR(VLOOKUP(tbl_HRMaster[[#This Row],[EmployeeID]],tbl_ManagerSurvey[[EmployeeID]:[PerformanceRating]],3,FALSE),"Not Found")</f>
        <v>3</v>
      </c>
      <c r="AB3253" s="5" t="str">
        <f>IF(tbl_HRMaster[[#This Row],[Attrition]]="Yes","Left","Active")</f>
        <v>Active</v>
      </c>
      <c r="AC3253" s="5" t="str">
        <f>_xlfn.IFS(tbl_HRMaster[[#This Row],[Age]]&lt;25,"Under 25",tbl_HRMaster[[#This Row],[Age]]&lt;35,"25-34",tbl_HRMaster[[#This Row],[Age]]&lt;45,"35-44",tbl_HRMaster[[#This Row],[Age]]&lt;55,"45-54",TRUE,"Above 54")</f>
        <v>35-44</v>
      </c>
      <c r="AD3253" s="5" t="str">
        <f>_xlfn.IFS(
tbl_HRMaster[[#This Row],[YearsAtCompany]]&lt;2,"&lt; 2 Years",
tbl_HRMaster[[#This Row],[YearsAtCompany]]&lt;5,"2-4 Years",
tbl_HRMaster[[#This Row],[YearsAtCompany]]&lt;10,"5-9 Years",
TRUE,"10+ Years"
)</f>
        <v>10+ Years</v>
      </c>
      <c r="AE3253" s="5">
        <f>IF(tbl_HRMaster[[#This Row],[Attrition]]="Yes",1,0)</f>
        <v>0</v>
      </c>
    </row>
    <row r="3254" spans="1:31" x14ac:dyDescent="0.25">
      <c r="A3254">
        <v>35</v>
      </c>
      <c r="B3254" t="s">
        <v>21</v>
      </c>
      <c r="C3254" t="s">
        <v>22</v>
      </c>
      <c r="D3254" t="s">
        <v>30</v>
      </c>
      <c r="E3254">
        <v>2</v>
      </c>
      <c r="F3254">
        <v>4</v>
      </c>
      <c r="G3254" t="s">
        <v>38</v>
      </c>
      <c r="H3254">
        <v>1289</v>
      </c>
      <c r="I3254" t="s">
        <v>34</v>
      </c>
      <c r="J3254">
        <v>2</v>
      </c>
      <c r="K3254" t="s">
        <v>26</v>
      </c>
      <c r="L3254" t="s">
        <v>32</v>
      </c>
      <c r="M3254">
        <v>101240</v>
      </c>
      <c r="N3254">
        <v>0</v>
      </c>
      <c r="O3254">
        <v>14</v>
      </c>
      <c r="P3254">
        <v>1</v>
      </c>
      <c r="Q3254">
        <v>16</v>
      </c>
      <c r="R3254">
        <v>2</v>
      </c>
      <c r="S3254">
        <v>15</v>
      </c>
      <c r="T3254">
        <v>2</v>
      </c>
      <c r="U3254">
        <v>8</v>
      </c>
      <c r="V3254">
        <f>COUNTIF(tbl_HRMaster[EmployeeID],tbl_HRMaster[[#This Row],[EmployeeID]])</f>
        <v>1</v>
      </c>
      <c r="W3254">
        <f>IFERROR(INDEX(tbl_EmployeeSurvey[EnvironmentSatisfaction],MATCH(tbl_HRMaster[[#This Row],[EmployeeID]],tbl_EmployeeSurvey[EmployeeID],0)),"Not Found")</f>
        <v>3</v>
      </c>
      <c r="X3254">
        <f>IFERROR(INDEX(tbl_EmployeeSurvey[JobSatisfaction],MATCH(tbl_HRMaster[[#This Row],[EmployeeID]],tbl_EmployeeSurvey[EmployeeID],0)),"Not Found")</f>
        <v>1</v>
      </c>
      <c r="Y3254" s="5">
        <f>IFERROR(INDEX(tbl_EmployeeSurvey[WorkLifeBalance],MATCH(tbl_HRMaster[[#This Row],[EmployeeID]],tbl_EmployeeSurvey[EmployeeID],0)),"Not Found")</f>
        <v>3</v>
      </c>
      <c r="Z3254" s="5">
        <f>IFERROR(VLOOKUP(tbl_HRMaster[[#This Row],[EmployeeID]],tbl_ManagerSurvey[[EmployeeID]:[PerformanceRating]],2,FALSE),"Not Found")</f>
        <v>4</v>
      </c>
      <c r="AA3254" s="5">
        <f>IFERROR(VLOOKUP(tbl_HRMaster[[#This Row],[EmployeeID]],tbl_ManagerSurvey[[EmployeeID]:[PerformanceRating]],3,FALSE),"Not Found")</f>
        <v>3</v>
      </c>
      <c r="AB3254" s="5" t="str">
        <f>IF(tbl_HRMaster[[#This Row],[Attrition]]="Yes","Left","Active")</f>
        <v>Active</v>
      </c>
      <c r="AC3254" s="5" t="str">
        <f>_xlfn.IFS(tbl_HRMaster[[#This Row],[Age]]&lt;25,"Under 25",tbl_HRMaster[[#This Row],[Age]]&lt;35,"25-34",tbl_HRMaster[[#This Row],[Age]]&lt;45,"35-44",tbl_HRMaster[[#This Row],[Age]]&lt;55,"45-54",TRUE,"Above 54")</f>
        <v>35-44</v>
      </c>
      <c r="AD3254" s="5" t="str">
        <f>_xlfn.IFS(
tbl_HRMaster[[#This Row],[YearsAtCompany]]&lt;2,"&lt; 2 Years",
tbl_HRMaster[[#This Row],[YearsAtCompany]]&lt;5,"2-4 Years",
tbl_HRMaster[[#This Row],[YearsAtCompany]]&lt;10,"5-9 Years",
TRUE,"10+ Years"
)</f>
        <v>10+ Years</v>
      </c>
      <c r="AE3254" s="5">
        <f>IF(tbl_HRMaster[[#This Row],[Attrition]]="Yes",1,0)</f>
        <v>0</v>
      </c>
    </row>
    <row r="3255" spans="1:31" x14ac:dyDescent="0.25">
      <c r="A3255">
        <v>35</v>
      </c>
      <c r="B3255" t="s">
        <v>21</v>
      </c>
      <c r="C3255" t="s">
        <v>22</v>
      </c>
      <c r="D3255" t="s">
        <v>30</v>
      </c>
      <c r="E3255">
        <v>2</v>
      </c>
      <c r="F3255">
        <v>4</v>
      </c>
      <c r="G3255" t="s">
        <v>38</v>
      </c>
      <c r="H3255">
        <v>2759</v>
      </c>
      <c r="I3255" t="s">
        <v>34</v>
      </c>
      <c r="J3255">
        <v>2</v>
      </c>
      <c r="K3255" t="s">
        <v>26</v>
      </c>
      <c r="L3255" t="s">
        <v>32</v>
      </c>
      <c r="M3255">
        <v>101240</v>
      </c>
      <c r="N3255">
        <v>0</v>
      </c>
      <c r="O3255">
        <v>14</v>
      </c>
      <c r="P3255">
        <v>1</v>
      </c>
      <c r="Q3255">
        <v>16</v>
      </c>
      <c r="R3255">
        <v>2</v>
      </c>
      <c r="S3255">
        <v>15</v>
      </c>
      <c r="T3255">
        <v>2</v>
      </c>
      <c r="U3255">
        <v>8</v>
      </c>
      <c r="V3255">
        <f>COUNTIF(tbl_HRMaster[EmployeeID],tbl_HRMaster[[#This Row],[EmployeeID]])</f>
        <v>1</v>
      </c>
      <c r="W3255">
        <f>IFERROR(INDEX(tbl_EmployeeSurvey[EnvironmentSatisfaction],MATCH(tbl_HRMaster[[#This Row],[EmployeeID]],tbl_EmployeeSurvey[EmployeeID],0)),"Not Found")</f>
        <v>3</v>
      </c>
      <c r="X3255">
        <f>IFERROR(INDEX(tbl_EmployeeSurvey[JobSatisfaction],MATCH(tbl_HRMaster[[#This Row],[EmployeeID]],tbl_EmployeeSurvey[EmployeeID],0)),"Not Found")</f>
        <v>1</v>
      </c>
      <c r="Y3255" s="5">
        <f>IFERROR(INDEX(tbl_EmployeeSurvey[WorkLifeBalance],MATCH(tbl_HRMaster[[#This Row],[EmployeeID]],tbl_EmployeeSurvey[EmployeeID],0)),"Not Found")</f>
        <v>3</v>
      </c>
      <c r="Z3255" s="5">
        <f>IFERROR(VLOOKUP(tbl_HRMaster[[#This Row],[EmployeeID]],tbl_ManagerSurvey[[EmployeeID]:[PerformanceRating]],2,FALSE),"Not Found")</f>
        <v>4</v>
      </c>
      <c r="AA3255" s="5">
        <f>IFERROR(VLOOKUP(tbl_HRMaster[[#This Row],[EmployeeID]],tbl_ManagerSurvey[[EmployeeID]:[PerformanceRating]],3,FALSE),"Not Found")</f>
        <v>3</v>
      </c>
      <c r="AB3255" s="5" t="str">
        <f>IF(tbl_HRMaster[[#This Row],[Attrition]]="Yes","Left","Active")</f>
        <v>Active</v>
      </c>
      <c r="AC3255" s="5" t="str">
        <f>_xlfn.IFS(tbl_HRMaster[[#This Row],[Age]]&lt;25,"Under 25",tbl_HRMaster[[#This Row],[Age]]&lt;35,"25-34",tbl_HRMaster[[#This Row],[Age]]&lt;45,"35-44",tbl_HRMaster[[#This Row],[Age]]&lt;55,"45-54",TRUE,"Above 54")</f>
        <v>35-44</v>
      </c>
      <c r="AD3255" s="5" t="str">
        <f>_xlfn.IFS(
tbl_HRMaster[[#This Row],[YearsAtCompany]]&lt;2,"&lt; 2 Years",
tbl_HRMaster[[#This Row],[YearsAtCompany]]&lt;5,"2-4 Years",
tbl_HRMaster[[#This Row],[YearsAtCompany]]&lt;10,"5-9 Years",
TRUE,"10+ Years"
)</f>
        <v>10+ Years</v>
      </c>
      <c r="AE3255" s="5">
        <f>IF(tbl_HRMaster[[#This Row],[Attrition]]="Yes",1,0)</f>
        <v>0</v>
      </c>
    </row>
    <row r="3256" spans="1:31" x14ac:dyDescent="0.25">
      <c r="A3256">
        <v>35</v>
      </c>
      <c r="B3256" t="s">
        <v>21</v>
      </c>
      <c r="C3256" t="s">
        <v>22</v>
      </c>
      <c r="D3256" t="s">
        <v>30</v>
      </c>
      <c r="E3256">
        <v>2</v>
      </c>
      <c r="F3256">
        <v>4</v>
      </c>
      <c r="G3256" t="s">
        <v>38</v>
      </c>
      <c r="H3256">
        <v>4229</v>
      </c>
      <c r="I3256" t="s">
        <v>34</v>
      </c>
      <c r="J3256">
        <v>2</v>
      </c>
      <c r="K3256" t="s">
        <v>26</v>
      </c>
      <c r="L3256" t="s">
        <v>32</v>
      </c>
      <c r="M3256">
        <v>101240</v>
      </c>
      <c r="N3256">
        <v>0</v>
      </c>
      <c r="O3256">
        <v>14</v>
      </c>
      <c r="P3256">
        <v>1</v>
      </c>
      <c r="Q3256">
        <v>16</v>
      </c>
      <c r="R3256">
        <v>2</v>
      </c>
      <c r="S3256">
        <v>15</v>
      </c>
      <c r="T3256">
        <v>2</v>
      </c>
      <c r="U3256">
        <v>8</v>
      </c>
      <c r="V3256">
        <f>COUNTIF(tbl_HRMaster[EmployeeID],tbl_HRMaster[[#This Row],[EmployeeID]])</f>
        <v>1</v>
      </c>
      <c r="W3256">
        <f>IFERROR(INDEX(tbl_EmployeeSurvey[EnvironmentSatisfaction],MATCH(tbl_HRMaster[[#This Row],[EmployeeID]],tbl_EmployeeSurvey[EmployeeID],0)),"Not Found")</f>
        <v>3</v>
      </c>
      <c r="X3256">
        <f>IFERROR(INDEX(tbl_EmployeeSurvey[JobSatisfaction],MATCH(tbl_HRMaster[[#This Row],[EmployeeID]],tbl_EmployeeSurvey[EmployeeID],0)),"Not Found")</f>
        <v>1</v>
      </c>
      <c r="Y3256" s="5">
        <f>IFERROR(INDEX(tbl_EmployeeSurvey[WorkLifeBalance],MATCH(tbl_HRMaster[[#This Row],[EmployeeID]],tbl_EmployeeSurvey[EmployeeID],0)),"Not Found")</f>
        <v>3</v>
      </c>
      <c r="Z3256" s="5">
        <f>IFERROR(VLOOKUP(tbl_HRMaster[[#This Row],[EmployeeID]],tbl_ManagerSurvey[[EmployeeID]:[PerformanceRating]],2,FALSE),"Not Found")</f>
        <v>4</v>
      </c>
      <c r="AA3256" s="5">
        <f>IFERROR(VLOOKUP(tbl_HRMaster[[#This Row],[EmployeeID]],tbl_ManagerSurvey[[EmployeeID]:[PerformanceRating]],3,FALSE),"Not Found")</f>
        <v>3</v>
      </c>
      <c r="AB3256" s="5" t="str">
        <f>IF(tbl_HRMaster[[#This Row],[Attrition]]="Yes","Left","Active")</f>
        <v>Active</v>
      </c>
      <c r="AC3256" s="5" t="str">
        <f>_xlfn.IFS(tbl_HRMaster[[#This Row],[Age]]&lt;25,"Under 25",tbl_HRMaster[[#This Row],[Age]]&lt;35,"25-34",tbl_HRMaster[[#This Row],[Age]]&lt;45,"35-44",tbl_HRMaster[[#This Row],[Age]]&lt;55,"45-54",TRUE,"Above 54")</f>
        <v>35-44</v>
      </c>
      <c r="AD3256" s="5" t="str">
        <f>_xlfn.IFS(
tbl_HRMaster[[#This Row],[YearsAtCompany]]&lt;2,"&lt; 2 Years",
tbl_HRMaster[[#This Row],[YearsAtCompany]]&lt;5,"2-4 Years",
tbl_HRMaster[[#This Row],[YearsAtCompany]]&lt;10,"5-9 Years",
TRUE,"10+ Years"
)</f>
        <v>10+ Years</v>
      </c>
      <c r="AE3256" s="5">
        <f>IF(tbl_HRMaster[[#This Row],[Attrition]]="Yes",1,0)</f>
        <v>0</v>
      </c>
    </row>
    <row r="3257" spans="1:31" x14ac:dyDescent="0.25">
      <c r="A3257">
        <v>49</v>
      </c>
      <c r="B3257" t="s">
        <v>21</v>
      </c>
      <c r="C3257" t="s">
        <v>22</v>
      </c>
      <c r="D3257" t="s">
        <v>37</v>
      </c>
      <c r="E3257">
        <v>6</v>
      </c>
      <c r="F3257">
        <v>2</v>
      </c>
      <c r="G3257" t="s">
        <v>24</v>
      </c>
      <c r="H3257">
        <v>924</v>
      </c>
      <c r="I3257" t="s">
        <v>25</v>
      </c>
      <c r="J3257">
        <v>2</v>
      </c>
      <c r="K3257" t="s">
        <v>31</v>
      </c>
      <c r="L3257" t="s">
        <v>27</v>
      </c>
      <c r="M3257">
        <v>107390</v>
      </c>
      <c r="N3257">
        <v>2</v>
      </c>
      <c r="O3257">
        <v>11</v>
      </c>
      <c r="P3257">
        <v>3</v>
      </c>
      <c r="Q3257">
        <v>30</v>
      </c>
      <c r="R3257">
        <v>3</v>
      </c>
      <c r="S3257">
        <v>15</v>
      </c>
      <c r="T3257">
        <v>2</v>
      </c>
      <c r="U3257">
        <v>12</v>
      </c>
      <c r="V3257">
        <f>COUNTIF(tbl_HRMaster[EmployeeID],tbl_HRMaster[[#This Row],[EmployeeID]])</f>
        <v>1</v>
      </c>
      <c r="W3257">
        <f>IFERROR(INDEX(tbl_EmployeeSurvey[EnvironmentSatisfaction],MATCH(tbl_HRMaster[[#This Row],[EmployeeID]],tbl_EmployeeSurvey[EmployeeID],0)),"Not Found")</f>
        <v>3</v>
      </c>
      <c r="X3257">
        <f>IFERROR(INDEX(tbl_EmployeeSurvey[JobSatisfaction],MATCH(tbl_HRMaster[[#This Row],[EmployeeID]],tbl_EmployeeSurvey[EmployeeID],0)),"Not Found")</f>
        <v>3</v>
      </c>
      <c r="Y3257" s="5">
        <f>IFERROR(INDEX(tbl_EmployeeSurvey[WorkLifeBalance],MATCH(tbl_HRMaster[[#This Row],[EmployeeID]],tbl_EmployeeSurvey[EmployeeID],0)),"Not Found")</f>
        <v>3</v>
      </c>
      <c r="Z3257" s="5">
        <f>IFERROR(VLOOKUP(tbl_HRMaster[[#This Row],[EmployeeID]],tbl_ManagerSurvey[[EmployeeID]:[PerformanceRating]],2,FALSE),"Not Found")</f>
        <v>3</v>
      </c>
      <c r="AA3257" s="5">
        <f>IFERROR(VLOOKUP(tbl_HRMaster[[#This Row],[EmployeeID]],tbl_ManagerSurvey[[EmployeeID]:[PerformanceRating]],3,FALSE),"Not Found")</f>
        <v>3</v>
      </c>
      <c r="AB3257" s="5" t="str">
        <f>IF(tbl_HRMaster[[#This Row],[Attrition]]="Yes","Left","Active")</f>
        <v>Active</v>
      </c>
      <c r="AC3257" s="5" t="str">
        <f>_xlfn.IFS(tbl_HRMaster[[#This Row],[Age]]&lt;25,"Under 25",tbl_HRMaster[[#This Row],[Age]]&lt;35,"25-34",tbl_HRMaster[[#This Row],[Age]]&lt;45,"35-44",tbl_HRMaster[[#This Row],[Age]]&lt;55,"45-54",TRUE,"Above 54")</f>
        <v>45-54</v>
      </c>
      <c r="AD3257" s="5" t="str">
        <f>_xlfn.IFS(
tbl_HRMaster[[#This Row],[YearsAtCompany]]&lt;2,"&lt; 2 Years",
tbl_HRMaster[[#This Row],[YearsAtCompany]]&lt;5,"2-4 Years",
tbl_HRMaster[[#This Row],[YearsAtCompany]]&lt;10,"5-9 Years",
TRUE,"10+ Years"
)</f>
        <v>10+ Years</v>
      </c>
      <c r="AE3257" s="5">
        <f>IF(tbl_HRMaster[[#This Row],[Attrition]]="Yes",1,0)</f>
        <v>0</v>
      </c>
    </row>
    <row r="3258" spans="1:31" x14ac:dyDescent="0.25">
      <c r="A3258">
        <v>49</v>
      </c>
      <c r="B3258" t="s">
        <v>21</v>
      </c>
      <c r="C3258" t="s">
        <v>22</v>
      </c>
      <c r="D3258" t="s">
        <v>37</v>
      </c>
      <c r="E3258">
        <v>6</v>
      </c>
      <c r="F3258">
        <v>2</v>
      </c>
      <c r="G3258" t="s">
        <v>24</v>
      </c>
      <c r="H3258">
        <v>2394</v>
      </c>
      <c r="I3258" t="s">
        <v>25</v>
      </c>
      <c r="J3258">
        <v>2</v>
      </c>
      <c r="K3258" t="s">
        <v>31</v>
      </c>
      <c r="L3258" t="s">
        <v>27</v>
      </c>
      <c r="M3258">
        <v>107390</v>
      </c>
      <c r="N3258">
        <v>2</v>
      </c>
      <c r="O3258">
        <v>11</v>
      </c>
      <c r="P3258">
        <v>3</v>
      </c>
      <c r="Q3258">
        <v>30</v>
      </c>
      <c r="R3258">
        <v>3</v>
      </c>
      <c r="S3258">
        <v>15</v>
      </c>
      <c r="T3258">
        <v>2</v>
      </c>
      <c r="U3258">
        <v>12</v>
      </c>
      <c r="V3258">
        <f>COUNTIF(tbl_HRMaster[EmployeeID],tbl_HRMaster[[#This Row],[EmployeeID]])</f>
        <v>1</v>
      </c>
      <c r="W3258">
        <f>IFERROR(INDEX(tbl_EmployeeSurvey[EnvironmentSatisfaction],MATCH(tbl_HRMaster[[#This Row],[EmployeeID]],tbl_EmployeeSurvey[EmployeeID],0)),"Not Found")</f>
        <v>3</v>
      </c>
      <c r="X3258">
        <f>IFERROR(INDEX(tbl_EmployeeSurvey[JobSatisfaction],MATCH(tbl_HRMaster[[#This Row],[EmployeeID]],tbl_EmployeeSurvey[EmployeeID],0)),"Not Found")</f>
        <v>3</v>
      </c>
      <c r="Y3258" s="5">
        <f>IFERROR(INDEX(tbl_EmployeeSurvey[WorkLifeBalance],MATCH(tbl_HRMaster[[#This Row],[EmployeeID]],tbl_EmployeeSurvey[EmployeeID],0)),"Not Found")</f>
        <v>3</v>
      </c>
      <c r="Z3258" s="5">
        <f>IFERROR(VLOOKUP(tbl_HRMaster[[#This Row],[EmployeeID]],tbl_ManagerSurvey[[EmployeeID]:[PerformanceRating]],2,FALSE),"Not Found")</f>
        <v>3</v>
      </c>
      <c r="AA3258" s="5">
        <f>IFERROR(VLOOKUP(tbl_HRMaster[[#This Row],[EmployeeID]],tbl_ManagerSurvey[[EmployeeID]:[PerformanceRating]],3,FALSE),"Not Found")</f>
        <v>3</v>
      </c>
      <c r="AB3258" s="5" t="str">
        <f>IF(tbl_HRMaster[[#This Row],[Attrition]]="Yes","Left","Active")</f>
        <v>Active</v>
      </c>
      <c r="AC3258" s="5" t="str">
        <f>_xlfn.IFS(tbl_HRMaster[[#This Row],[Age]]&lt;25,"Under 25",tbl_HRMaster[[#This Row],[Age]]&lt;35,"25-34",tbl_HRMaster[[#This Row],[Age]]&lt;45,"35-44",tbl_HRMaster[[#This Row],[Age]]&lt;55,"45-54",TRUE,"Above 54")</f>
        <v>45-54</v>
      </c>
      <c r="AD3258" s="5" t="str">
        <f>_xlfn.IFS(
tbl_HRMaster[[#This Row],[YearsAtCompany]]&lt;2,"&lt; 2 Years",
tbl_HRMaster[[#This Row],[YearsAtCompany]]&lt;5,"2-4 Years",
tbl_HRMaster[[#This Row],[YearsAtCompany]]&lt;10,"5-9 Years",
TRUE,"10+ Years"
)</f>
        <v>10+ Years</v>
      </c>
      <c r="AE3258" s="5">
        <f>IF(tbl_HRMaster[[#This Row],[Attrition]]="Yes",1,0)</f>
        <v>0</v>
      </c>
    </row>
    <row r="3259" spans="1:31" x14ac:dyDescent="0.25">
      <c r="A3259">
        <v>49</v>
      </c>
      <c r="B3259" t="s">
        <v>21</v>
      </c>
      <c r="C3259" t="s">
        <v>22</v>
      </c>
      <c r="D3259" t="s">
        <v>37</v>
      </c>
      <c r="E3259">
        <v>6</v>
      </c>
      <c r="F3259">
        <v>2</v>
      </c>
      <c r="G3259" t="s">
        <v>24</v>
      </c>
      <c r="H3259">
        <v>3864</v>
      </c>
      <c r="I3259" t="s">
        <v>25</v>
      </c>
      <c r="J3259">
        <v>2</v>
      </c>
      <c r="K3259" t="s">
        <v>31</v>
      </c>
      <c r="L3259" t="s">
        <v>27</v>
      </c>
      <c r="M3259">
        <v>107390</v>
      </c>
      <c r="N3259">
        <v>2</v>
      </c>
      <c r="O3259">
        <v>11</v>
      </c>
      <c r="P3259">
        <v>3</v>
      </c>
      <c r="Q3259">
        <v>30</v>
      </c>
      <c r="R3259">
        <v>3</v>
      </c>
      <c r="S3259">
        <v>15</v>
      </c>
      <c r="T3259">
        <v>2</v>
      </c>
      <c r="U3259">
        <v>12</v>
      </c>
      <c r="V3259">
        <f>COUNTIF(tbl_HRMaster[EmployeeID],tbl_HRMaster[[#This Row],[EmployeeID]])</f>
        <v>1</v>
      </c>
      <c r="W3259">
        <f>IFERROR(INDEX(tbl_EmployeeSurvey[EnvironmentSatisfaction],MATCH(tbl_HRMaster[[#This Row],[EmployeeID]],tbl_EmployeeSurvey[EmployeeID],0)),"Not Found")</f>
        <v>3</v>
      </c>
      <c r="X3259">
        <f>IFERROR(INDEX(tbl_EmployeeSurvey[JobSatisfaction],MATCH(tbl_HRMaster[[#This Row],[EmployeeID]],tbl_EmployeeSurvey[EmployeeID],0)),"Not Found")</f>
        <v>3</v>
      </c>
      <c r="Y3259" s="5">
        <f>IFERROR(INDEX(tbl_EmployeeSurvey[WorkLifeBalance],MATCH(tbl_HRMaster[[#This Row],[EmployeeID]],tbl_EmployeeSurvey[EmployeeID],0)),"Not Found")</f>
        <v>3</v>
      </c>
      <c r="Z3259" s="5">
        <f>IFERROR(VLOOKUP(tbl_HRMaster[[#This Row],[EmployeeID]],tbl_ManagerSurvey[[EmployeeID]:[PerformanceRating]],2,FALSE),"Not Found")</f>
        <v>3</v>
      </c>
      <c r="AA3259" s="5">
        <f>IFERROR(VLOOKUP(tbl_HRMaster[[#This Row],[EmployeeID]],tbl_ManagerSurvey[[EmployeeID]:[PerformanceRating]],3,FALSE),"Not Found")</f>
        <v>3</v>
      </c>
      <c r="AB3259" s="5" t="str">
        <f>IF(tbl_HRMaster[[#This Row],[Attrition]]="Yes","Left","Active")</f>
        <v>Active</v>
      </c>
      <c r="AC3259" s="5" t="str">
        <f>_xlfn.IFS(tbl_HRMaster[[#This Row],[Age]]&lt;25,"Under 25",tbl_HRMaster[[#This Row],[Age]]&lt;35,"25-34",tbl_HRMaster[[#This Row],[Age]]&lt;45,"35-44",tbl_HRMaster[[#This Row],[Age]]&lt;55,"45-54",TRUE,"Above 54")</f>
        <v>45-54</v>
      </c>
      <c r="AD3259" s="5" t="str">
        <f>_xlfn.IFS(
tbl_HRMaster[[#This Row],[YearsAtCompany]]&lt;2,"&lt; 2 Years",
tbl_HRMaster[[#This Row],[YearsAtCompany]]&lt;5,"2-4 Years",
tbl_HRMaster[[#This Row],[YearsAtCompany]]&lt;10,"5-9 Years",
TRUE,"10+ Years"
)</f>
        <v>10+ Years</v>
      </c>
      <c r="AE3259" s="5">
        <f>IF(tbl_HRMaster[[#This Row],[Attrition]]="Yes",1,0)</f>
        <v>0</v>
      </c>
    </row>
    <row r="3260" spans="1:31" x14ac:dyDescent="0.25">
      <c r="A3260">
        <v>34</v>
      </c>
      <c r="B3260" t="s">
        <v>21</v>
      </c>
      <c r="C3260" t="s">
        <v>22</v>
      </c>
      <c r="D3260" t="s">
        <v>30</v>
      </c>
      <c r="E3260">
        <v>1</v>
      </c>
      <c r="F3260">
        <v>4</v>
      </c>
      <c r="G3260" t="s">
        <v>33</v>
      </c>
      <c r="H3260">
        <v>1316</v>
      </c>
      <c r="I3260" t="s">
        <v>34</v>
      </c>
      <c r="J3260">
        <v>4</v>
      </c>
      <c r="K3260" t="s">
        <v>40</v>
      </c>
      <c r="L3260" t="s">
        <v>32</v>
      </c>
      <c r="M3260">
        <v>41980</v>
      </c>
      <c r="N3260">
        <v>1</v>
      </c>
      <c r="O3260">
        <v>22</v>
      </c>
      <c r="P3260">
        <v>1</v>
      </c>
      <c r="Q3260">
        <v>16</v>
      </c>
      <c r="R3260">
        <v>2</v>
      </c>
      <c r="S3260">
        <v>16</v>
      </c>
      <c r="T3260">
        <v>2</v>
      </c>
      <c r="U3260">
        <v>10</v>
      </c>
      <c r="V3260">
        <f>COUNTIF(tbl_HRMaster[EmployeeID],tbl_HRMaster[[#This Row],[EmployeeID]])</f>
        <v>1</v>
      </c>
      <c r="W3260">
        <f>IFERROR(INDEX(tbl_EmployeeSurvey[EnvironmentSatisfaction],MATCH(tbl_HRMaster[[#This Row],[EmployeeID]],tbl_EmployeeSurvey[EmployeeID],0)),"Not Found")</f>
        <v>1</v>
      </c>
      <c r="X3260">
        <f>IFERROR(INDEX(tbl_EmployeeSurvey[JobSatisfaction],MATCH(tbl_HRMaster[[#This Row],[EmployeeID]],tbl_EmployeeSurvey[EmployeeID],0)),"Not Found")</f>
        <v>3</v>
      </c>
      <c r="Y3260" s="5">
        <f>IFERROR(INDEX(tbl_EmployeeSurvey[WorkLifeBalance],MATCH(tbl_HRMaster[[#This Row],[EmployeeID]],tbl_EmployeeSurvey[EmployeeID],0)),"Not Found")</f>
        <v>3</v>
      </c>
      <c r="Z3260" s="5">
        <f>IFERROR(VLOOKUP(tbl_HRMaster[[#This Row],[EmployeeID]],tbl_ManagerSurvey[[EmployeeID]:[PerformanceRating]],2,FALSE),"Not Found")</f>
        <v>2</v>
      </c>
      <c r="AA3260" s="5">
        <f>IFERROR(VLOOKUP(tbl_HRMaster[[#This Row],[EmployeeID]],tbl_ManagerSurvey[[EmployeeID]:[PerformanceRating]],3,FALSE),"Not Found")</f>
        <v>4</v>
      </c>
      <c r="AB3260" s="5" t="str">
        <f>IF(tbl_HRMaster[[#This Row],[Attrition]]="Yes","Left","Active")</f>
        <v>Active</v>
      </c>
      <c r="AC3260" s="5" t="str">
        <f>_xlfn.IFS(tbl_HRMaster[[#This Row],[Age]]&lt;25,"Under 25",tbl_HRMaster[[#This Row],[Age]]&lt;35,"25-34",tbl_HRMaster[[#This Row],[Age]]&lt;45,"35-44",tbl_HRMaster[[#This Row],[Age]]&lt;55,"45-54",TRUE,"Above 54")</f>
        <v>25-34</v>
      </c>
      <c r="AD3260" s="5" t="str">
        <f>_xlfn.IFS(
tbl_HRMaster[[#This Row],[YearsAtCompany]]&lt;2,"&lt; 2 Years",
tbl_HRMaster[[#This Row],[YearsAtCompany]]&lt;5,"2-4 Years",
tbl_HRMaster[[#This Row],[YearsAtCompany]]&lt;10,"5-9 Years",
TRUE,"10+ Years"
)</f>
        <v>10+ Years</v>
      </c>
      <c r="AE3260" s="5">
        <f>IF(tbl_HRMaster[[#This Row],[Attrition]]="Yes",1,0)</f>
        <v>0</v>
      </c>
    </row>
    <row r="3261" spans="1:31" x14ac:dyDescent="0.25">
      <c r="A3261">
        <v>34</v>
      </c>
      <c r="B3261" t="s">
        <v>21</v>
      </c>
      <c r="C3261" t="s">
        <v>22</v>
      </c>
      <c r="D3261" t="s">
        <v>30</v>
      </c>
      <c r="E3261">
        <v>1</v>
      </c>
      <c r="F3261">
        <v>4</v>
      </c>
      <c r="G3261" t="s">
        <v>33</v>
      </c>
      <c r="H3261">
        <v>2786</v>
      </c>
      <c r="I3261" t="s">
        <v>34</v>
      </c>
      <c r="J3261">
        <v>4</v>
      </c>
      <c r="K3261" t="s">
        <v>40</v>
      </c>
      <c r="L3261" t="s">
        <v>32</v>
      </c>
      <c r="M3261">
        <v>41980</v>
      </c>
      <c r="N3261">
        <v>1</v>
      </c>
      <c r="O3261">
        <v>22</v>
      </c>
      <c r="P3261">
        <v>1</v>
      </c>
      <c r="Q3261">
        <v>16</v>
      </c>
      <c r="R3261">
        <v>2</v>
      </c>
      <c r="S3261">
        <v>16</v>
      </c>
      <c r="T3261">
        <v>2</v>
      </c>
      <c r="U3261">
        <v>10</v>
      </c>
      <c r="V3261">
        <f>COUNTIF(tbl_HRMaster[EmployeeID],tbl_HRMaster[[#This Row],[EmployeeID]])</f>
        <v>1</v>
      </c>
      <c r="W3261">
        <f>IFERROR(INDEX(tbl_EmployeeSurvey[EnvironmentSatisfaction],MATCH(tbl_HRMaster[[#This Row],[EmployeeID]],tbl_EmployeeSurvey[EmployeeID],0)),"Not Found")</f>
        <v>1</v>
      </c>
      <c r="X3261">
        <f>IFERROR(INDEX(tbl_EmployeeSurvey[JobSatisfaction],MATCH(tbl_HRMaster[[#This Row],[EmployeeID]],tbl_EmployeeSurvey[EmployeeID],0)),"Not Found")</f>
        <v>3</v>
      </c>
      <c r="Y3261" s="5">
        <f>IFERROR(INDEX(tbl_EmployeeSurvey[WorkLifeBalance],MATCH(tbl_HRMaster[[#This Row],[EmployeeID]],tbl_EmployeeSurvey[EmployeeID],0)),"Not Found")</f>
        <v>3</v>
      </c>
      <c r="Z3261" s="5">
        <f>IFERROR(VLOOKUP(tbl_HRMaster[[#This Row],[EmployeeID]],tbl_ManagerSurvey[[EmployeeID]:[PerformanceRating]],2,FALSE),"Not Found")</f>
        <v>2</v>
      </c>
      <c r="AA3261" s="5">
        <f>IFERROR(VLOOKUP(tbl_HRMaster[[#This Row],[EmployeeID]],tbl_ManagerSurvey[[EmployeeID]:[PerformanceRating]],3,FALSE),"Not Found")</f>
        <v>4</v>
      </c>
      <c r="AB3261" s="5" t="str">
        <f>IF(tbl_HRMaster[[#This Row],[Attrition]]="Yes","Left","Active")</f>
        <v>Active</v>
      </c>
      <c r="AC3261" s="5" t="str">
        <f>_xlfn.IFS(tbl_HRMaster[[#This Row],[Age]]&lt;25,"Under 25",tbl_HRMaster[[#This Row],[Age]]&lt;35,"25-34",tbl_HRMaster[[#This Row],[Age]]&lt;45,"35-44",tbl_HRMaster[[#This Row],[Age]]&lt;55,"45-54",TRUE,"Above 54")</f>
        <v>25-34</v>
      </c>
      <c r="AD3261" s="5" t="str">
        <f>_xlfn.IFS(
tbl_HRMaster[[#This Row],[YearsAtCompany]]&lt;2,"&lt; 2 Years",
tbl_HRMaster[[#This Row],[YearsAtCompany]]&lt;5,"2-4 Years",
tbl_HRMaster[[#This Row],[YearsAtCompany]]&lt;10,"5-9 Years",
TRUE,"10+ Years"
)</f>
        <v>10+ Years</v>
      </c>
      <c r="AE3261" s="5">
        <f>IF(tbl_HRMaster[[#This Row],[Attrition]]="Yes",1,0)</f>
        <v>0</v>
      </c>
    </row>
    <row r="3262" spans="1:31" x14ac:dyDescent="0.25">
      <c r="A3262">
        <v>34</v>
      </c>
      <c r="B3262" t="s">
        <v>21</v>
      </c>
      <c r="C3262" t="s">
        <v>22</v>
      </c>
      <c r="D3262" t="s">
        <v>30</v>
      </c>
      <c r="E3262">
        <v>1</v>
      </c>
      <c r="F3262">
        <v>4</v>
      </c>
      <c r="G3262" t="s">
        <v>33</v>
      </c>
      <c r="H3262">
        <v>4256</v>
      </c>
      <c r="I3262" t="s">
        <v>34</v>
      </c>
      <c r="J3262">
        <v>4</v>
      </c>
      <c r="K3262" t="s">
        <v>40</v>
      </c>
      <c r="L3262" t="s">
        <v>32</v>
      </c>
      <c r="M3262">
        <v>41980</v>
      </c>
      <c r="N3262">
        <v>1</v>
      </c>
      <c r="O3262">
        <v>22</v>
      </c>
      <c r="P3262">
        <v>1</v>
      </c>
      <c r="Q3262">
        <v>16</v>
      </c>
      <c r="R3262">
        <v>2</v>
      </c>
      <c r="S3262">
        <v>16</v>
      </c>
      <c r="T3262">
        <v>2</v>
      </c>
      <c r="U3262">
        <v>10</v>
      </c>
      <c r="V3262">
        <f>COUNTIF(tbl_HRMaster[EmployeeID],tbl_HRMaster[[#This Row],[EmployeeID]])</f>
        <v>1</v>
      </c>
      <c r="W3262">
        <f>IFERROR(INDEX(tbl_EmployeeSurvey[EnvironmentSatisfaction],MATCH(tbl_HRMaster[[#This Row],[EmployeeID]],tbl_EmployeeSurvey[EmployeeID],0)),"Not Found")</f>
        <v>1</v>
      </c>
      <c r="X3262">
        <f>IFERROR(INDEX(tbl_EmployeeSurvey[JobSatisfaction],MATCH(tbl_HRMaster[[#This Row],[EmployeeID]],tbl_EmployeeSurvey[EmployeeID],0)),"Not Found")</f>
        <v>3</v>
      </c>
      <c r="Y3262" s="5">
        <f>IFERROR(INDEX(tbl_EmployeeSurvey[WorkLifeBalance],MATCH(tbl_HRMaster[[#This Row],[EmployeeID]],tbl_EmployeeSurvey[EmployeeID],0)),"Not Found")</f>
        <v>3</v>
      </c>
      <c r="Z3262" s="5">
        <f>IFERROR(VLOOKUP(tbl_HRMaster[[#This Row],[EmployeeID]],tbl_ManagerSurvey[[EmployeeID]:[PerformanceRating]],2,FALSE),"Not Found")</f>
        <v>2</v>
      </c>
      <c r="AA3262" s="5">
        <f>IFERROR(VLOOKUP(tbl_HRMaster[[#This Row],[EmployeeID]],tbl_ManagerSurvey[[EmployeeID]:[PerformanceRating]],3,FALSE),"Not Found")</f>
        <v>4</v>
      </c>
      <c r="AB3262" s="5" t="str">
        <f>IF(tbl_HRMaster[[#This Row],[Attrition]]="Yes","Left","Active")</f>
        <v>Active</v>
      </c>
      <c r="AC3262" s="5" t="str">
        <f>_xlfn.IFS(tbl_HRMaster[[#This Row],[Age]]&lt;25,"Under 25",tbl_HRMaster[[#This Row],[Age]]&lt;35,"25-34",tbl_HRMaster[[#This Row],[Age]]&lt;45,"35-44",tbl_HRMaster[[#This Row],[Age]]&lt;55,"45-54",TRUE,"Above 54")</f>
        <v>25-34</v>
      </c>
      <c r="AD3262" s="5" t="str">
        <f>_xlfn.IFS(
tbl_HRMaster[[#This Row],[YearsAtCompany]]&lt;2,"&lt; 2 Years",
tbl_HRMaster[[#This Row],[YearsAtCompany]]&lt;5,"2-4 Years",
tbl_HRMaster[[#This Row],[YearsAtCompany]]&lt;10,"5-9 Years",
TRUE,"10+ Years"
)</f>
        <v>10+ Years</v>
      </c>
      <c r="AE3262" s="5">
        <f>IF(tbl_HRMaster[[#This Row],[Attrition]]="Yes",1,0)</f>
        <v>0</v>
      </c>
    </row>
    <row r="3263" spans="1:31" x14ac:dyDescent="0.25">
      <c r="A3263">
        <v>40</v>
      </c>
      <c r="B3263" t="s">
        <v>21</v>
      </c>
      <c r="C3263" t="s">
        <v>29</v>
      </c>
      <c r="D3263" t="s">
        <v>30</v>
      </c>
      <c r="E3263">
        <v>2</v>
      </c>
      <c r="F3263">
        <v>4</v>
      </c>
      <c r="G3263" t="s">
        <v>38</v>
      </c>
      <c r="H3263">
        <v>580</v>
      </c>
      <c r="I3263" t="s">
        <v>34</v>
      </c>
      <c r="J3263">
        <v>4</v>
      </c>
      <c r="K3263" t="s">
        <v>37</v>
      </c>
      <c r="L3263" t="s">
        <v>32</v>
      </c>
      <c r="M3263">
        <v>75960</v>
      </c>
      <c r="N3263">
        <v>9</v>
      </c>
      <c r="O3263">
        <v>11</v>
      </c>
      <c r="P3263">
        <v>0</v>
      </c>
      <c r="Q3263">
        <v>20</v>
      </c>
      <c r="R3263">
        <v>0</v>
      </c>
      <c r="S3263">
        <v>18</v>
      </c>
      <c r="T3263">
        <v>2</v>
      </c>
      <c r="U3263">
        <v>13</v>
      </c>
      <c r="V3263">
        <f>COUNTIF(tbl_HRMaster[EmployeeID],tbl_HRMaster[[#This Row],[EmployeeID]])</f>
        <v>1</v>
      </c>
      <c r="W3263">
        <f>IFERROR(INDEX(tbl_EmployeeSurvey[EnvironmentSatisfaction],MATCH(tbl_HRMaster[[#This Row],[EmployeeID]],tbl_EmployeeSurvey[EmployeeID],0)),"Not Found")</f>
        <v>2</v>
      </c>
      <c r="X3263">
        <f>IFERROR(INDEX(tbl_EmployeeSurvey[JobSatisfaction],MATCH(tbl_HRMaster[[#This Row],[EmployeeID]],tbl_EmployeeSurvey[EmployeeID],0)),"Not Found")</f>
        <v>3</v>
      </c>
      <c r="Y3263" s="5">
        <f>IFERROR(INDEX(tbl_EmployeeSurvey[WorkLifeBalance],MATCH(tbl_HRMaster[[#This Row],[EmployeeID]],tbl_EmployeeSurvey[EmployeeID],0)),"Not Found")</f>
        <v>2</v>
      </c>
      <c r="Z3263" s="5">
        <f>IFERROR(VLOOKUP(tbl_HRMaster[[#This Row],[EmployeeID]],tbl_ManagerSurvey[[EmployeeID]:[PerformanceRating]],2,FALSE),"Not Found")</f>
        <v>1</v>
      </c>
      <c r="AA3263" s="5">
        <f>IFERROR(VLOOKUP(tbl_HRMaster[[#This Row],[EmployeeID]],tbl_ManagerSurvey[[EmployeeID]:[PerformanceRating]],3,FALSE),"Not Found")</f>
        <v>3</v>
      </c>
      <c r="AB3263" s="5" t="str">
        <f>IF(tbl_HRMaster[[#This Row],[Attrition]]="Yes","Left","Active")</f>
        <v>Active</v>
      </c>
      <c r="AC3263" s="5" t="str">
        <f>_xlfn.IFS(tbl_HRMaster[[#This Row],[Age]]&lt;25,"Under 25",tbl_HRMaster[[#This Row],[Age]]&lt;35,"25-34",tbl_HRMaster[[#This Row],[Age]]&lt;45,"35-44",tbl_HRMaster[[#This Row],[Age]]&lt;55,"45-54",TRUE,"Above 54")</f>
        <v>35-44</v>
      </c>
      <c r="AD3263" s="5" t="str">
        <f>_xlfn.IFS(
tbl_HRMaster[[#This Row],[YearsAtCompany]]&lt;2,"&lt; 2 Years",
tbl_HRMaster[[#This Row],[YearsAtCompany]]&lt;5,"2-4 Years",
tbl_HRMaster[[#This Row],[YearsAtCompany]]&lt;10,"5-9 Years",
TRUE,"10+ Years"
)</f>
        <v>10+ Years</v>
      </c>
      <c r="AE3263" s="5">
        <f>IF(tbl_HRMaster[[#This Row],[Attrition]]="Yes",1,0)</f>
        <v>0</v>
      </c>
    </row>
    <row r="3264" spans="1:31" x14ac:dyDescent="0.25">
      <c r="A3264">
        <v>40</v>
      </c>
      <c r="B3264" t="s">
        <v>21</v>
      </c>
      <c r="C3264" t="s">
        <v>29</v>
      </c>
      <c r="D3264" t="s">
        <v>30</v>
      </c>
      <c r="E3264">
        <v>2</v>
      </c>
      <c r="F3264">
        <v>4</v>
      </c>
      <c r="G3264" t="s">
        <v>38</v>
      </c>
      <c r="H3264">
        <v>2050</v>
      </c>
      <c r="I3264" t="s">
        <v>34</v>
      </c>
      <c r="J3264">
        <v>4</v>
      </c>
      <c r="K3264" t="s">
        <v>37</v>
      </c>
      <c r="L3264" t="s">
        <v>32</v>
      </c>
      <c r="M3264">
        <v>75960</v>
      </c>
      <c r="N3264">
        <v>9</v>
      </c>
      <c r="O3264">
        <v>11</v>
      </c>
      <c r="P3264">
        <v>0</v>
      </c>
      <c r="Q3264">
        <v>20</v>
      </c>
      <c r="R3264">
        <v>0</v>
      </c>
      <c r="S3264">
        <v>18</v>
      </c>
      <c r="T3264">
        <v>2</v>
      </c>
      <c r="U3264">
        <v>13</v>
      </c>
      <c r="V3264">
        <f>COUNTIF(tbl_HRMaster[EmployeeID],tbl_HRMaster[[#This Row],[EmployeeID]])</f>
        <v>1</v>
      </c>
      <c r="W3264">
        <f>IFERROR(INDEX(tbl_EmployeeSurvey[EnvironmentSatisfaction],MATCH(tbl_HRMaster[[#This Row],[EmployeeID]],tbl_EmployeeSurvey[EmployeeID],0)),"Not Found")</f>
        <v>2</v>
      </c>
      <c r="X3264">
        <f>IFERROR(INDEX(tbl_EmployeeSurvey[JobSatisfaction],MATCH(tbl_HRMaster[[#This Row],[EmployeeID]],tbl_EmployeeSurvey[EmployeeID],0)),"Not Found")</f>
        <v>3</v>
      </c>
      <c r="Y3264" s="5">
        <f>IFERROR(INDEX(tbl_EmployeeSurvey[WorkLifeBalance],MATCH(tbl_HRMaster[[#This Row],[EmployeeID]],tbl_EmployeeSurvey[EmployeeID],0)),"Not Found")</f>
        <v>2</v>
      </c>
      <c r="Z3264" s="5">
        <f>IFERROR(VLOOKUP(tbl_HRMaster[[#This Row],[EmployeeID]],tbl_ManagerSurvey[[EmployeeID]:[PerformanceRating]],2,FALSE),"Not Found")</f>
        <v>1</v>
      </c>
      <c r="AA3264" s="5">
        <f>IFERROR(VLOOKUP(tbl_HRMaster[[#This Row],[EmployeeID]],tbl_ManagerSurvey[[EmployeeID]:[PerformanceRating]],3,FALSE),"Not Found")</f>
        <v>3</v>
      </c>
      <c r="AB3264" s="5" t="str">
        <f>IF(tbl_HRMaster[[#This Row],[Attrition]]="Yes","Left","Active")</f>
        <v>Active</v>
      </c>
      <c r="AC3264" s="5" t="str">
        <f>_xlfn.IFS(tbl_HRMaster[[#This Row],[Age]]&lt;25,"Under 25",tbl_HRMaster[[#This Row],[Age]]&lt;35,"25-34",tbl_HRMaster[[#This Row],[Age]]&lt;45,"35-44",tbl_HRMaster[[#This Row],[Age]]&lt;55,"45-54",TRUE,"Above 54")</f>
        <v>35-44</v>
      </c>
      <c r="AD3264" s="5" t="str">
        <f>_xlfn.IFS(
tbl_HRMaster[[#This Row],[YearsAtCompany]]&lt;2,"&lt; 2 Years",
tbl_HRMaster[[#This Row],[YearsAtCompany]]&lt;5,"2-4 Years",
tbl_HRMaster[[#This Row],[YearsAtCompany]]&lt;10,"5-9 Years",
TRUE,"10+ Years"
)</f>
        <v>10+ Years</v>
      </c>
      <c r="AE3264" s="5">
        <f>IF(tbl_HRMaster[[#This Row],[Attrition]]="Yes",1,0)</f>
        <v>0</v>
      </c>
    </row>
    <row r="3265" spans="1:31" x14ac:dyDescent="0.25">
      <c r="A3265">
        <v>40</v>
      </c>
      <c r="B3265" t="s">
        <v>21</v>
      </c>
      <c r="C3265" t="s">
        <v>29</v>
      </c>
      <c r="D3265" t="s">
        <v>30</v>
      </c>
      <c r="E3265">
        <v>2</v>
      </c>
      <c r="F3265">
        <v>4</v>
      </c>
      <c r="G3265" t="s">
        <v>38</v>
      </c>
      <c r="H3265">
        <v>3520</v>
      </c>
      <c r="I3265" t="s">
        <v>34</v>
      </c>
      <c r="J3265">
        <v>4</v>
      </c>
      <c r="K3265" t="s">
        <v>37</v>
      </c>
      <c r="L3265" t="s">
        <v>32</v>
      </c>
      <c r="M3265">
        <v>75960</v>
      </c>
      <c r="N3265">
        <v>9</v>
      </c>
      <c r="O3265">
        <v>11</v>
      </c>
      <c r="P3265">
        <v>0</v>
      </c>
      <c r="Q3265">
        <v>20</v>
      </c>
      <c r="R3265">
        <v>0</v>
      </c>
      <c r="S3265">
        <v>18</v>
      </c>
      <c r="T3265">
        <v>2</v>
      </c>
      <c r="U3265">
        <v>13</v>
      </c>
      <c r="V3265">
        <f>COUNTIF(tbl_HRMaster[EmployeeID],tbl_HRMaster[[#This Row],[EmployeeID]])</f>
        <v>1</v>
      </c>
      <c r="W3265">
        <f>IFERROR(INDEX(tbl_EmployeeSurvey[EnvironmentSatisfaction],MATCH(tbl_HRMaster[[#This Row],[EmployeeID]],tbl_EmployeeSurvey[EmployeeID],0)),"Not Found")</f>
        <v>2</v>
      </c>
      <c r="X3265">
        <f>IFERROR(INDEX(tbl_EmployeeSurvey[JobSatisfaction],MATCH(tbl_HRMaster[[#This Row],[EmployeeID]],tbl_EmployeeSurvey[EmployeeID],0)),"Not Found")</f>
        <v>3</v>
      </c>
      <c r="Y3265" s="5">
        <f>IFERROR(INDEX(tbl_EmployeeSurvey[WorkLifeBalance],MATCH(tbl_HRMaster[[#This Row],[EmployeeID]],tbl_EmployeeSurvey[EmployeeID],0)),"Not Found")</f>
        <v>2</v>
      </c>
      <c r="Z3265" s="5">
        <f>IFERROR(VLOOKUP(tbl_HRMaster[[#This Row],[EmployeeID]],tbl_ManagerSurvey[[EmployeeID]:[PerformanceRating]],2,FALSE),"Not Found")</f>
        <v>1</v>
      </c>
      <c r="AA3265" s="5">
        <f>IFERROR(VLOOKUP(tbl_HRMaster[[#This Row],[EmployeeID]],tbl_ManagerSurvey[[EmployeeID]:[PerformanceRating]],3,FALSE),"Not Found")</f>
        <v>3</v>
      </c>
      <c r="AB3265" s="5" t="str">
        <f>IF(tbl_HRMaster[[#This Row],[Attrition]]="Yes","Left","Active")</f>
        <v>Active</v>
      </c>
      <c r="AC3265" s="5" t="str">
        <f>_xlfn.IFS(tbl_HRMaster[[#This Row],[Age]]&lt;25,"Under 25",tbl_HRMaster[[#This Row],[Age]]&lt;35,"25-34",tbl_HRMaster[[#This Row],[Age]]&lt;45,"35-44",tbl_HRMaster[[#This Row],[Age]]&lt;55,"45-54",TRUE,"Above 54")</f>
        <v>35-44</v>
      </c>
      <c r="AD3265" s="5" t="str">
        <f>_xlfn.IFS(
tbl_HRMaster[[#This Row],[YearsAtCompany]]&lt;2,"&lt; 2 Years",
tbl_HRMaster[[#This Row],[YearsAtCompany]]&lt;5,"2-4 Years",
tbl_HRMaster[[#This Row],[YearsAtCompany]]&lt;10,"5-9 Years",
TRUE,"10+ Years"
)</f>
        <v>10+ Years</v>
      </c>
      <c r="AE3265" s="5">
        <f>IF(tbl_HRMaster[[#This Row],[Attrition]]="Yes",1,0)</f>
        <v>0</v>
      </c>
    </row>
    <row r="3266" spans="1:31" x14ac:dyDescent="0.25">
      <c r="A3266">
        <v>41</v>
      </c>
      <c r="B3266" t="s">
        <v>21</v>
      </c>
      <c r="C3266" t="s">
        <v>22</v>
      </c>
      <c r="D3266" t="s">
        <v>30</v>
      </c>
      <c r="E3266">
        <v>1</v>
      </c>
      <c r="F3266">
        <v>4</v>
      </c>
      <c r="G3266" t="s">
        <v>38</v>
      </c>
      <c r="H3266">
        <v>429</v>
      </c>
      <c r="I3266" t="s">
        <v>34</v>
      </c>
      <c r="J3266">
        <v>1</v>
      </c>
      <c r="K3266" t="s">
        <v>31</v>
      </c>
      <c r="L3266" t="s">
        <v>32</v>
      </c>
      <c r="M3266">
        <v>195170</v>
      </c>
      <c r="N3266">
        <v>2</v>
      </c>
      <c r="O3266">
        <v>13</v>
      </c>
      <c r="P3266">
        <v>0</v>
      </c>
      <c r="Q3266">
        <v>20</v>
      </c>
      <c r="R3266">
        <v>5</v>
      </c>
      <c r="S3266">
        <v>18</v>
      </c>
      <c r="T3266">
        <v>2</v>
      </c>
      <c r="U3266">
        <v>17</v>
      </c>
      <c r="V3266">
        <f>COUNTIF(tbl_HRMaster[EmployeeID],tbl_HRMaster[[#This Row],[EmployeeID]])</f>
        <v>1</v>
      </c>
      <c r="W3266">
        <f>IFERROR(INDEX(tbl_EmployeeSurvey[EnvironmentSatisfaction],MATCH(tbl_HRMaster[[#This Row],[EmployeeID]],tbl_EmployeeSurvey[EmployeeID],0)),"Not Found")</f>
        <v>4</v>
      </c>
      <c r="X3266">
        <f>IFERROR(INDEX(tbl_EmployeeSurvey[JobSatisfaction],MATCH(tbl_HRMaster[[#This Row],[EmployeeID]],tbl_EmployeeSurvey[EmployeeID],0)),"Not Found")</f>
        <v>1</v>
      </c>
      <c r="Y3266" s="5">
        <f>IFERROR(INDEX(tbl_EmployeeSurvey[WorkLifeBalance],MATCH(tbl_HRMaster[[#This Row],[EmployeeID]],tbl_EmployeeSurvey[EmployeeID],0)),"Not Found")</f>
        <v>3</v>
      </c>
      <c r="Z3266" s="5">
        <f>IFERROR(VLOOKUP(tbl_HRMaster[[#This Row],[EmployeeID]],tbl_ManagerSurvey[[EmployeeID]:[PerformanceRating]],2,FALSE),"Not Found")</f>
        <v>3</v>
      </c>
      <c r="AA3266" s="5">
        <f>IFERROR(VLOOKUP(tbl_HRMaster[[#This Row],[EmployeeID]],tbl_ManagerSurvey[[EmployeeID]:[PerformanceRating]],3,FALSE),"Not Found")</f>
        <v>3</v>
      </c>
      <c r="AB3266" s="5" t="str">
        <f>IF(tbl_HRMaster[[#This Row],[Attrition]]="Yes","Left","Active")</f>
        <v>Active</v>
      </c>
      <c r="AC3266" s="5" t="str">
        <f>_xlfn.IFS(tbl_HRMaster[[#This Row],[Age]]&lt;25,"Under 25",tbl_HRMaster[[#This Row],[Age]]&lt;35,"25-34",tbl_HRMaster[[#This Row],[Age]]&lt;45,"35-44",tbl_HRMaster[[#This Row],[Age]]&lt;55,"45-54",TRUE,"Above 54")</f>
        <v>35-44</v>
      </c>
      <c r="AD3266" s="5" t="str">
        <f>_xlfn.IFS(
tbl_HRMaster[[#This Row],[YearsAtCompany]]&lt;2,"&lt; 2 Years",
tbl_HRMaster[[#This Row],[YearsAtCompany]]&lt;5,"2-4 Years",
tbl_HRMaster[[#This Row],[YearsAtCompany]]&lt;10,"5-9 Years",
TRUE,"10+ Years"
)</f>
        <v>10+ Years</v>
      </c>
      <c r="AE3266" s="5">
        <f>IF(tbl_HRMaster[[#This Row],[Attrition]]="Yes",1,0)</f>
        <v>0</v>
      </c>
    </row>
    <row r="3267" spans="1:31" x14ac:dyDescent="0.25">
      <c r="A3267">
        <v>41</v>
      </c>
      <c r="B3267" t="s">
        <v>21</v>
      </c>
      <c r="C3267" t="s">
        <v>22</v>
      </c>
      <c r="D3267" t="s">
        <v>30</v>
      </c>
      <c r="E3267">
        <v>1</v>
      </c>
      <c r="F3267">
        <v>4</v>
      </c>
      <c r="G3267" t="s">
        <v>38</v>
      </c>
      <c r="H3267">
        <v>1899</v>
      </c>
      <c r="I3267" t="s">
        <v>34</v>
      </c>
      <c r="J3267">
        <v>1</v>
      </c>
      <c r="K3267" t="s">
        <v>31</v>
      </c>
      <c r="L3267" t="s">
        <v>32</v>
      </c>
      <c r="M3267">
        <v>195170</v>
      </c>
      <c r="N3267">
        <v>2</v>
      </c>
      <c r="O3267">
        <v>13</v>
      </c>
      <c r="P3267">
        <v>0</v>
      </c>
      <c r="Q3267">
        <v>20</v>
      </c>
      <c r="R3267">
        <v>5</v>
      </c>
      <c r="S3267">
        <v>18</v>
      </c>
      <c r="T3267">
        <v>2</v>
      </c>
      <c r="U3267">
        <v>17</v>
      </c>
      <c r="V3267">
        <f>COUNTIF(tbl_HRMaster[EmployeeID],tbl_HRMaster[[#This Row],[EmployeeID]])</f>
        <v>1</v>
      </c>
      <c r="W3267">
        <f>IFERROR(INDEX(tbl_EmployeeSurvey[EnvironmentSatisfaction],MATCH(tbl_HRMaster[[#This Row],[EmployeeID]],tbl_EmployeeSurvey[EmployeeID],0)),"Not Found")</f>
        <v>4</v>
      </c>
      <c r="X3267">
        <f>IFERROR(INDEX(tbl_EmployeeSurvey[JobSatisfaction],MATCH(tbl_HRMaster[[#This Row],[EmployeeID]],tbl_EmployeeSurvey[EmployeeID],0)),"Not Found")</f>
        <v>1</v>
      </c>
      <c r="Y3267" s="5">
        <f>IFERROR(INDEX(tbl_EmployeeSurvey[WorkLifeBalance],MATCH(tbl_HRMaster[[#This Row],[EmployeeID]],tbl_EmployeeSurvey[EmployeeID],0)),"Not Found")</f>
        <v>3</v>
      </c>
      <c r="Z3267" s="5">
        <f>IFERROR(VLOOKUP(tbl_HRMaster[[#This Row],[EmployeeID]],tbl_ManagerSurvey[[EmployeeID]:[PerformanceRating]],2,FALSE),"Not Found")</f>
        <v>3</v>
      </c>
      <c r="AA3267" s="5">
        <f>IFERROR(VLOOKUP(tbl_HRMaster[[#This Row],[EmployeeID]],tbl_ManagerSurvey[[EmployeeID]:[PerformanceRating]],3,FALSE),"Not Found")</f>
        <v>3</v>
      </c>
      <c r="AB3267" s="5" t="str">
        <f>IF(tbl_HRMaster[[#This Row],[Attrition]]="Yes","Left","Active")</f>
        <v>Active</v>
      </c>
      <c r="AC3267" s="5" t="str">
        <f>_xlfn.IFS(tbl_HRMaster[[#This Row],[Age]]&lt;25,"Under 25",tbl_HRMaster[[#This Row],[Age]]&lt;35,"25-34",tbl_HRMaster[[#This Row],[Age]]&lt;45,"35-44",tbl_HRMaster[[#This Row],[Age]]&lt;55,"45-54",TRUE,"Above 54")</f>
        <v>35-44</v>
      </c>
      <c r="AD3267" s="5" t="str">
        <f>_xlfn.IFS(
tbl_HRMaster[[#This Row],[YearsAtCompany]]&lt;2,"&lt; 2 Years",
tbl_HRMaster[[#This Row],[YearsAtCompany]]&lt;5,"2-4 Years",
tbl_HRMaster[[#This Row],[YearsAtCompany]]&lt;10,"5-9 Years",
TRUE,"10+ Years"
)</f>
        <v>10+ Years</v>
      </c>
      <c r="AE3267" s="5">
        <f>IF(tbl_HRMaster[[#This Row],[Attrition]]="Yes",1,0)</f>
        <v>0</v>
      </c>
    </row>
    <row r="3268" spans="1:31" x14ac:dyDescent="0.25">
      <c r="A3268">
        <v>41</v>
      </c>
      <c r="B3268" t="s">
        <v>21</v>
      </c>
      <c r="C3268" t="s">
        <v>22</v>
      </c>
      <c r="D3268" t="s">
        <v>30</v>
      </c>
      <c r="E3268">
        <v>1</v>
      </c>
      <c r="F3268">
        <v>4</v>
      </c>
      <c r="G3268" t="s">
        <v>38</v>
      </c>
      <c r="H3268">
        <v>3369</v>
      </c>
      <c r="I3268" t="s">
        <v>34</v>
      </c>
      <c r="J3268">
        <v>1</v>
      </c>
      <c r="K3268" t="s">
        <v>31</v>
      </c>
      <c r="L3268" t="s">
        <v>32</v>
      </c>
      <c r="M3268">
        <v>195170</v>
      </c>
      <c r="N3268">
        <v>2</v>
      </c>
      <c r="O3268">
        <v>13</v>
      </c>
      <c r="P3268">
        <v>0</v>
      </c>
      <c r="Q3268">
        <v>20</v>
      </c>
      <c r="R3268">
        <v>5</v>
      </c>
      <c r="S3268">
        <v>18</v>
      </c>
      <c r="T3268">
        <v>2</v>
      </c>
      <c r="U3268">
        <v>17</v>
      </c>
      <c r="V3268">
        <f>COUNTIF(tbl_HRMaster[EmployeeID],tbl_HRMaster[[#This Row],[EmployeeID]])</f>
        <v>1</v>
      </c>
      <c r="W3268">
        <f>IFERROR(INDEX(tbl_EmployeeSurvey[EnvironmentSatisfaction],MATCH(tbl_HRMaster[[#This Row],[EmployeeID]],tbl_EmployeeSurvey[EmployeeID],0)),"Not Found")</f>
        <v>4</v>
      </c>
      <c r="X3268">
        <f>IFERROR(INDEX(tbl_EmployeeSurvey[JobSatisfaction],MATCH(tbl_HRMaster[[#This Row],[EmployeeID]],tbl_EmployeeSurvey[EmployeeID],0)),"Not Found")</f>
        <v>1</v>
      </c>
      <c r="Y3268" s="5">
        <f>IFERROR(INDEX(tbl_EmployeeSurvey[WorkLifeBalance],MATCH(tbl_HRMaster[[#This Row],[EmployeeID]],tbl_EmployeeSurvey[EmployeeID],0)),"Not Found")</f>
        <v>3</v>
      </c>
      <c r="Z3268" s="5">
        <f>IFERROR(VLOOKUP(tbl_HRMaster[[#This Row],[EmployeeID]],tbl_ManagerSurvey[[EmployeeID]:[PerformanceRating]],2,FALSE),"Not Found")</f>
        <v>3</v>
      </c>
      <c r="AA3268" s="5">
        <f>IFERROR(VLOOKUP(tbl_HRMaster[[#This Row],[EmployeeID]],tbl_ManagerSurvey[[EmployeeID]:[PerformanceRating]],3,FALSE),"Not Found")</f>
        <v>3</v>
      </c>
      <c r="AB3268" s="5" t="str">
        <f>IF(tbl_HRMaster[[#This Row],[Attrition]]="Yes","Left","Active")</f>
        <v>Active</v>
      </c>
      <c r="AC3268" s="5" t="str">
        <f>_xlfn.IFS(tbl_HRMaster[[#This Row],[Age]]&lt;25,"Under 25",tbl_HRMaster[[#This Row],[Age]]&lt;35,"25-34",tbl_HRMaster[[#This Row],[Age]]&lt;45,"35-44",tbl_HRMaster[[#This Row],[Age]]&lt;55,"45-54",TRUE,"Above 54")</f>
        <v>35-44</v>
      </c>
      <c r="AD3268" s="5" t="str">
        <f>_xlfn.IFS(
tbl_HRMaster[[#This Row],[YearsAtCompany]]&lt;2,"&lt; 2 Years",
tbl_HRMaster[[#This Row],[YearsAtCompany]]&lt;5,"2-4 Years",
tbl_HRMaster[[#This Row],[YearsAtCompany]]&lt;10,"5-9 Years",
TRUE,"10+ Years"
)</f>
        <v>10+ Years</v>
      </c>
      <c r="AE3268" s="5">
        <f>IF(tbl_HRMaster[[#This Row],[Attrition]]="Yes",1,0)</f>
        <v>0</v>
      </c>
    </row>
    <row r="3269" spans="1:31" x14ac:dyDescent="0.25">
      <c r="A3269">
        <v>47</v>
      </c>
      <c r="B3269" t="s">
        <v>21</v>
      </c>
      <c r="C3269" t="s">
        <v>29</v>
      </c>
      <c r="D3269" t="s">
        <v>30</v>
      </c>
      <c r="E3269">
        <v>7</v>
      </c>
      <c r="F3269">
        <v>4</v>
      </c>
      <c r="G3269" t="s">
        <v>24</v>
      </c>
      <c r="H3269">
        <v>450</v>
      </c>
      <c r="I3269" t="s">
        <v>34</v>
      </c>
      <c r="J3269">
        <v>3</v>
      </c>
      <c r="K3269" t="s">
        <v>35</v>
      </c>
      <c r="L3269" t="s">
        <v>41</v>
      </c>
      <c r="M3269">
        <v>69310</v>
      </c>
      <c r="N3269">
        <v>1</v>
      </c>
      <c r="O3269">
        <v>11</v>
      </c>
      <c r="P3269">
        <v>0</v>
      </c>
      <c r="Q3269">
        <v>20</v>
      </c>
      <c r="R3269">
        <v>3</v>
      </c>
      <c r="S3269">
        <v>19</v>
      </c>
      <c r="T3269">
        <v>2</v>
      </c>
      <c r="U3269">
        <v>7</v>
      </c>
      <c r="V3269">
        <f>COUNTIF(tbl_HRMaster[EmployeeID],tbl_HRMaster[[#This Row],[EmployeeID]])</f>
        <v>1</v>
      </c>
      <c r="W3269">
        <f>IFERROR(INDEX(tbl_EmployeeSurvey[EnvironmentSatisfaction],MATCH(tbl_HRMaster[[#This Row],[EmployeeID]],tbl_EmployeeSurvey[EmployeeID],0)),"Not Found")</f>
        <v>3</v>
      </c>
      <c r="X3269">
        <f>IFERROR(INDEX(tbl_EmployeeSurvey[JobSatisfaction],MATCH(tbl_HRMaster[[#This Row],[EmployeeID]],tbl_EmployeeSurvey[EmployeeID],0)),"Not Found")</f>
        <v>3</v>
      </c>
      <c r="Y3269" s="5">
        <f>IFERROR(INDEX(tbl_EmployeeSurvey[WorkLifeBalance],MATCH(tbl_HRMaster[[#This Row],[EmployeeID]],tbl_EmployeeSurvey[EmployeeID],0)),"Not Found")</f>
        <v>4</v>
      </c>
      <c r="Z3269" s="5">
        <f>IFERROR(VLOOKUP(tbl_HRMaster[[#This Row],[EmployeeID]],tbl_ManagerSurvey[[EmployeeID]:[PerformanceRating]],2,FALSE),"Not Found")</f>
        <v>3</v>
      </c>
      <c r="AA3269" s="5">
        <f>IFERROR(VLOOKUP(tbl_HRMaster[[#This Row],[EmployeeID]],tbl_ManagerSurvey[[EmployeeID]:[PerformanceRating]],3,FALSE),"Not Found")</f>
        <v>3</v>
      </c>
      <c r="AB3269" s="5" t="str">
        <f>IF(tbl_HRMaster[[#This Row],[Attrition]]="Yes","Left","Active")</f>
        <v>Active</v>
      </c>
      <c r="AC3269" s="5" t="str">
        <f>_xlfn.IFS(tbl_HRMaster[[#This Row],[Age]]&lt;25,"Under 25",tbl_HRMaster[[#This Row],[Age]]&lt;35,"25-34",tbl_HRMaster[[#This Row],[Age]]&lt;45,"35-44",tbl_HRMaster[[#This Row],[Age]]&lt;55,"45-54",TRUE,"Above 54")</f>
        <v>45-54</v>
      </c>
      <c r="AD3269" s="5" t="str">
        <f>_xlfn.IFS(
tbl_HRMaster[[#This Row],[YearsAtCompany]]&lt;2,"&lt; 2 Years",
tbl_HRMaster[[#This Row],[YearsAtCompany]]&lt;5,"2-4 Years",
tbl_HRMaster[[#This Row],[YearsAtCompany]]&lt;10,"5-9 Years",
TRUE,"10+ Years"
)</f>
        <v>10+ Years</v>
      </c>
      <c r="AE3269" s="5">
        <f>IF(tbl_HRMaster[[#This Row],[Attrition]]="Yes",1,0)</f>
        <v>0</v>
      </c>
    </row>
    <row r="3270" spans="1:31" x14ac:dyDescent="0.25">
      <c r="A3270">
        <v>47</v>
      </c>
      <c r="B3270" t="s">
        <v>21</v>
      </c>
      <c r="C3270" t="s">
        <v>29</v>
      </c>
      <c r="D3270" t="s">
        <v>30</v>
      </c>
      <c r="E3270">
        <v>7</v>
      </c>
      <c r="F3270">
        <v>4</v>
      </c>
      <c r="G3270" t="s">
        <v>24</v>
      </c>
      <c r="H3270">
        <v>1920</v>
      </c>
      <c r="I3270" t="s">
        <v>34</v>
      </c>
      <c r="J3270">
        <v>3</v>
      </c>
      <c r="K3270" t="s">
        <v>35</v>
      </c>
      <c r="L3270" t="s">
        <v>41</v>
      </c>
      <c r="M3270">
        <v>69310</v>
      </c>
      <c r="N3270">
        <v>1</v>
      </c>
      <c r="O3270">
        <v>11</v>
      </c>
      <c r="P3270">
        <v>0</v>
      </c>
      <c r="Q3270">
        <v>20</v>
      </c>
      <c r="R3270">
        <v>3</v>
      </c>
      <c r="S3270">
        <v>19</v>
      </c>
      <c r="T3270">
        <v>2</v>
      </c>
      <c r="U3270">
        <v>7</v>
      </c>
      <c r="V3270">
        <f>COUNTIF(tbl_HRMaster[EmployeeID],tbl_HRMaster[[#This Row],[EmployeeID]])</f>
        <v>1</v>
      </c>
      <c r="W3270">
        <f>IFERROR(INDEX(tbl_EmployeeSurvey[EnvironmentSatisfaction],MATCH(tbl_HRMaster[[#This Row],[EmployeeID]],tbl_EmployeeSurvey[EmployeeID],0)),"Not Found")</f>
        <v>3</v>
      </c>
      <c r="X3270">
        <f>IFERROR(INDEX(tbl_EmployeeSurvey[JobSatisfaction],MATCH(tbl_HRMaster[[#This Row],[EmployeeID]],tbl_EmployeeSurvey[EmployeeID],0)),"Not Found")</f>
        <v>3</v>
      </c>
      <c r="Y3270" s="5">
        <f>IFERROR(INDEX(tbl_EmployeeSurvey[WorkLifeBalance],MATCH(tbl_HRMaster[[#This Row],[EmployeeID]],tbl_EmployeeSurvey[EmployeeID],0)),"Not Found")</f>
        <v>4</v>
      </c>
      <c r="Z3270" s="5">
        <f>IFERROR(VLOOKUP(tbl_HRMaster[[#This Row],[EmployeeID]],tbl_ManagerSurvey[[EmployeeID]:[PerformanceRating]],2,FALSE),"Not Found")</f>
        <v>3</v>
      </c>
      <c r="AA3270" s="5">
        <f>IFERROR(VLOOKUP(tbl_HRMaster[[#This Row],[EmployeeID]],tbl_ManagerSurvey[[EmployeeID]:[PerformanceRating]],3,FALSE),"Not Found")</f>
        <v>3</v>
      </c>
      <c r="AB3270" s="5" t="str">
        <f>IF(tbl_HRMaster[[#This Row],[Attrition]]="Yes","Left","Active")</f>
        <v>Active</v>
      </c>
      <c r="AC3270" s="5" t="str">
        <f>_xlfn.IFS(tbl_HRMaster[[#This Row],[Age]]&lt;25,"Under 25",tbl_HRMaster[[#This Row],[Age]]&lt;35,"25-34",tbl_HRMaster[[#This Row],[Age]]&lt;45,"35-44",tbl_HRMaster[[#This Row],[Age]]&lt;55,"45-54",TRUE,"Above 54")</f>
        <v>45-54</v>
      </c>
      <c r="AD3270" s="5" t="str">
        <f>_xlfn.IFS(
tbl_HRMaster[[#This Row],[YearsAtCompany]]&lt;2,"&lt; 2 Years",
tbl_HRMaster[[#This Row],[YearsAtCompany]]&lt;5,"2-4 Years",
tbl_HRMaster[[#This Row],[YearsAtCompany]]&lt;10,"5-9 Years",
TRUE,"10+ Years"
)</f>
        <v>10+ Years</v>
      </c>
      <c r="AE3270" s="5">
        <f>IF(tbl_HRMaster[[#This Row],[Attrition]]="Yes",1,0)</f>
        <v>0</v>
      </c>
    </row>
    <row r="3271" spans="1:31" x14ac:dyDescent="0.25">
      <c r="A3271">
        <v>47</v>
      </c>
      <c r="B3271" t="s">
        <v>21</v>
      </c>
      <c r="C3271" t="s">
        <v>29</v>
      </c>
      <c r="D3271" t="s">
        <v>30</v>
      </c>
      <c r="E3271">
        <v>7</v>
      </c>
      <c r="F3271">
        <v>4</v>
      </c>
      <c r="G3271" t="s">
        <v>24</v>
      </c>
      <c r="H3271">
        <v>3390</v>
      </c>
      <c r="I3271" t="s">
        <v>34</v>
      </c>
      <c r="J3271">
        <v>3</v>
      </c>
      <c r="K3271" t="s">
        <v>35</v>
      </c>
      <c r="L3271" t="s">
        <v>41</v>
      </c>
      <c r="M3271">
        <v>69310</v>
      </c>
      <c r="N3271">
        <v>1</v>
      </c>
      <c r="O3271">
        <v>11</v>
      </c>
      <c r="P3271">
        <v>0</v>
      </c>
      <c r="Q3271">
        <v>20</v>
      </c>
      <c r="R3271">
        <v>3</v>
      </c>
      <c r="S3271">
        <v>19</v>
      </c>
      <c r="T3271">
        <v>2</v>
      </c>
      <c r="U3271">
        <v>7</v>
      </c>
      <c r="V3271">
        <f>COUNTIF(tbl_HRMaster[EmployeeID],tbl_HRMaster[[#This Row],[EmployeeID]])</f>
        <v>1</v>
      </c>
      <c r="W3271">
        <f>IFERROR(INDEX(tbl_EmployeeSurvey[EnvironmentSatisfaction],MATCH(tbl_HRMaster[[#This Row],[EmployeeID]],tbl_EmployeeSurvey[EmployeeID],0)),"Not Found")</f>
        <v>3</v>
      </c>
      <c r="X3271">
        <f>IFERROR(INDEX(tbl_EmployeeSurvey[JobSatisfaction],MATCH(tbl_HRMaster[[#This Row],[EmployeeID]],tbl_EmployeeSurvey[EmployeeID],0)),"Not Found")</f>
        <v>3</v>
      </c>
      <c r="Y3271" s="5">
        <f>IFERROR(INDEX(tbl_EmployeeSurvey[WorkLifeBalance],MATCH(tbl_HRMaster[[#This Row],[EmployeeID]],tbl_EmployeeSurvey[EmployeeID],0)),"Not Found")</f>
        <v>4</v>
      </c>
      <c r="Z3271" s="5">
        <f>IFERROR(VLOOKUP(tbl_HRMaster[[#This Row],[EmployeeID]],tbl_ManagerSurvey[[EmployeeID]:[PerformanceRating]],2,FALSE),"Not Found")</f>
        <v>3</v>
      </c>
      <c r="AA3271" s="5">
        <f>IFERROR(VLOOKUP(tbl_HRMaster[[#This Row],[EmployeeID]],tbl_ManagerSurvey[[EmployeeID]:[PerformanceRating]],3,FALSE),"Not Found")</f>
        <v>3</v>
      </c>
      <c r="AB3271" s="5" t="str">
        <f>IF(tbl_HRMaster[[#This Row],[Attrition]]="Yes","Left","Active")</f>
        <v>Active</v>
      </c>
      <c r="AC3271" s="5" t="str">
        <f>_xlfn.IFS(tbl_HRMaster[[#This Row],[Age]]&lt;25,"Under 25",tbl_HRMaster[[#This Row],[Age]]&lt;35,"25-34",tbl_HRMaster[[#This Row],[Age]]&lt;45,"35-44",tbl_HRMaster[[#This Row],[Age]]&lt;55,"45-54",TRUE,"Above 54")</f>
        <v>45-54</v>
      </c>
      <c r="AD3271" s="5" t="str">
        <f>_xlfn.IFS(
tbl_HRMaster[[#This Row],[YearsAtCompany]]&lt;2,"&lt; 2 Years",
tbl_HRMaster[[#This Row],[YearsAtCompany]]&lt;5,"2-4 Years",
tbl_HRMaster[[#This Row],[YearsAtCompany]]&lt;10,"5-9 Years",
TRUE,"10+ Years"
)</f>
        <v>10+ Years</v>
      </c>
      <c r="AE3271" s="5">
        <f>IF(tbl_HRMaster[[#This Row],[Attrition]]="Yes",1,0)</f>
        <v>0</v>
      </c>
    </row>
    <row r="3272" spans="1:31" x14ac:dyDescent="0.25">
      <c r="A3272">
        <v>46</v>
      </c>
      <c r="B3272" t="s">
        <v>21</v>
      </c>
      <c r="C3272" t="s">
        <v>22</v>
      </c>
      <c r="D3272" t="s">
        <v>30</v>
      </c>
      <c r="E3272">
        <v>23</v>
      </c>
      <c r="F3272">
        <v>1</v>
      </c>
      <c r="G3272" t="s">
        <v>24</v>
      </c>
      <c r="H3272">
        <v>1070</v>
      </c>
      <c r="I3272" t="s">
        <v>34</v>
      </c>
      <c r="J3272">
        <v>2</v>
      </c>
      <c r="K3272" t="s">
        <v>40</v>
      </c>
      <c r="L3272" t="s">
        <v>41</v>
      </c>
      <c r="M3272">
        <v>34910</v>
      </c>
      <c r="N3272">
        <v>2</v>
      </c>
      <c r="O3272">
        <v>14</v>
      </c>
      <c r="P3272">
        <v>0</v>
      </c>
      <c r="Q3272">
        <v>25</v>
      </c>
      <c r="R3272">
        <v>0</v>
      </c>
      <c r="S3272">
        <v>19</v>
      </c>
      <c r="T3272">
        <v>2</v>
      </c>
      <c r="U3272">
        <v>8</v>
      </c>
      <c r="V3272">
        <f>COUNTIF(tbl_HRMaster[EmployeeID],tbl_HRMaster[[#This Row],[EmployeeID]])</f>
        <v>1</v>
      </c>
      <c r="W3272">
        <f>IFERROR(INDEX(tbl_EmployeeSurvey[EnvironmentSatisfaction],MATCH(tbl_HRMaster[[#This Row],[EmployeeID]],tbl_EmployeeSurvey[EmployeeID],0)),"Not Found")</f>
        <v>1</v>
      </c>
      <c r="X3272">
        <f>IFERROR(INDEX(tbl_EmployeeSurvey[JobSatisfaction],MATCH(tbl_HRMaster[[#This Row],[EmployeeID]],tbl_EmployeeSurvey[EmployeeID],0)),"Not Found")</f>
        <v>1</v>
      </c>
      <c r="Y3272" s="5">
        <f>IFERROR(INDEX(tbl_EmployeeSurvey[WorkLifeBalance],MATCH(tbl_HRMaster[[#This Row],[EmployeeID]],tbl_EmployeeSurvey[EmployeeID],0)),"Not Found")</f>
        <v>3</v>
      </c>
      <c r="Z3272" s="5">
        <f>IFERROR(VLOOKUP(tbl_HRMaster[[#This Row],[EmployeeID]],tbl_ManagerSurvey[[EmployeeID]:[PerformanceRating]],2,FALSE),"Not Found")</f>
        <v>3</v>
      </c>
      <c r="AA3272" s="5">
        <f>IFERROR(VLOOKUP(tbl_HRMaster[[#This Row],[EmployeeID]],tbl_ManagerSurvey[[EmployeeID]:[PerformanceRating]],3,FALSE),"Not Found")</f>
        <v>3</v>
      </c>
      <c r="AB3272" s="5" t="str">
        <f>IF(tbl_HRMaster[[#This Row],[Attrition]]="Yes","Left","Active")</f>
        <v>Active</v>
      </c>
      <c r="AC3272" s="5" t="str">
        <f>_xlfn.IFS(tbl_HRMaster[[#This Row],[Age]]&lt;25,"Under 25",tbl_HRMaster[[#This Row],[Age]]&lt;35,"25-34",tbl_HRMaster[[#This Row],[Age]]&lt;45,"35-44",tbl_HRMaster[[#This Row],[Age]]&lt;55,"45-54",TRUE,"Above 54")</f>
        <v>45-54</v>
      </c>
      <c r="AD3272" s="5" t="str">
        <f>_xlfn.IFS(
tbl_HRMaster[[#This Row],[YearsAtCompany]]&lt;2,"&lt; 2 Years",
tbl_HRMaster[[#This Row],[YearsAtCompany]]&lt;5,"2-4 Years",
tbl_HRMaster[[#This Row],[YearsAtCompany]]&lt;10,"5-9 Years",
TRUE,"10+ Years"
)</f>
        <v>10+ Years</v>
      </c>
      <c r="AE3272" s="5">
        <f>IF(tbl_HRMaster[[#This Row],[Attrition]]="Yes",1,0)</f>
        <v>0</v>
      </c>
    </row>
    <row r="3273" spans="1:31" x14ac:dyDescent="0.25">
      <c r="A3273">
        <v>46</v>
      </c>
      <c r="B3273" t="s">
        <v>21</v>
      </c>
      <c r="C3273" t="s">
        <v>22</v>
      </c>
      <c r="D3273" t="s">
        <v>30</v>
      </c>
      <c r="E3273">
        <v>23</v>
      </c>
      <c r="F3273">
        <v>1</v>
      </c>
      <c r="G3273" t="s">
        <v>24</v>
      </c>
      <c r="H3273">
        <v>2540</v>
      </c>
      <c r="I3273" t="s">
        <v>34</v>
      </c>
      <c r="J3273">
        <v>2</v>
      </c>
      <c r="K3273" t="s">
        <v>40</v>
      </c>
      <c r="L3273" t="s">
        <v>41</v>
      </c>
      <c r="M3273">
        <v>34910</v>
      </c>
      <c r="N3273">
        <v>2</v>
      </c>
      <c r="O3273">
        <v>14</v>
      </c>
      <c r="P3273">
        <v>0</v>
      </c>
      <c r="Q3273">
        <v>25</v>
      </c>
      <c r="R3273">
        <v>0</v>
      </c>
      <c r="S3273">
        <v>19</v>
      </c>
      <c r="T3273">
        <v>2</v>
      </c>
      <c r="U3273">
        <v>8</v>
      </c>
      <c r="V3273">
        <f>COUNTIF(tbl_HRMaster[EmployeeID],tbl_HRMaster[[#This Row],[EmployeeID]])</f>
        <v>1</v>
      </c>
      <c r="W3273">
        <f>IFERROR(INDEX(tbl_EmployeeSurvey[EnvironmentSatisfaction],MATCH(tbl_HRMaster[[#This Row],[EmployeeID]],tbl_EmployeeSurvey[EmployeeID],0)),"Not Found")</f>
        <v>1</v>
      </c>
      <c r="X3273">
        <f>IFERROR(INDEX(tbl_EmployeeSurvey[JobSatisfaction],MATCH(tbl_HRMaster[[#This Row],[EmployeeID]],tbl_EmployeeSurvey[EmployeeID],0)),"Not Found")</f>
        <v>1</v>
      </c>
      <c r="Y3273" s="5">
        <f>IFERROR(INDEX(tbl_EmployeeSurvey[WorkLifeBalance],MATCH(tbl_HRMaster[[#This Row],[EmployeeID]],tbl_EmployeeSurvey[EmployeeID],0)),"Not Found")</f>
        <v>3</v>
      </c>
      <c r="Z3273" s="5">
        <f>IFERROR(VLOOKUP(tbl_HRMaster[[#This Row],[EmployeeID]],tbl_ManagerSurvey[[EmployeeID]:[PerformanceRating]],2,FALSE),"Not Found")</f>
        <v>3</v>
      </c>
      <c r="AA3273" s="5">
        <f>IFERROR(VLOOKUP(tbl_HRMaster[[#This Row],[EmployeeID]],tbl_ManagerSurvey[[EmployeeID]:[PerformanceRating]],3,FALSE),"Not Found")</f>
        <v>3</v>
      </c>
      <c r="AB3273" s="5" t="str">
        <f>IF(tbl_HRMaster[[#This Row],[Attrition]]="Yes","Left","Active")</f>
        <v>Active</v>
      </c>
      <c r="AC3273" s="5" t="str">
        <f>_xlfn.IFS(tbl_HRMaster[[#This Row],[Age]]&lt;25,"Under 25",tbl_HRMaster[[#This Row],[Age]]&lt;35,"25-34",tbl_HRMaster[[#This Row],[Age]]&lt;45,"35-44",tbl_HRMaster[[#This Row],[Age]]&lt;55,"45-54",TRUE,"Above 54")</f>
        <v>45-54</v>
      </c>
      <c r="AD3273" s="5" t="str">
        <f>_xlfn.IFS(
tbl_HRMaster[[#This Row],[YearsAtCompany]]&lt;2,"&lt; 2 Years",
tbl_HRMaster[[#This Row],[YearsAtCompany]]&lt;5,"2-4 Years",
tbl_HRMaster[[#This Row],[YearsAtCompany]]&lt;10,"5-9 Years",
TRUE,"10+ Years"
)</f>
        <v>10+ Years</v>
      </c>
      <c r="AE3273" s="5">
        <f>IF(tbl_HRMaster[[#This Row],[Attrition]]="Yes",1,0)</f>
        <v>0</v>
      </c>
    </row>
    <row r="3274" spans="1:31" x14ac:dyDescent="0.25">
      <c r="A3274">
        <v>46</v>
      </c>
      <c r="B3274" t="s">
        <v>21</v>
      </c>
      <c r="C3274" t="s">
        <v>22</v>
      </c>
      <c r="D3274" t="s">
        <v>30</v>
      </c>
      <c r="E3274">
        <v>23</v>
      </c>
      <c r="F3274">
        <v>1</v>
      </c>
      <c r="G3274" t="s">
        <v>24</v>
      </c>
      <c r="H3274">
        <v>4010</v>
      </c>
      <c r="I3274" t="s">
        <v>34</v>
      </c>
      <c r="J3274">
        <v>2</v>
      </c>
      <c r="K3274" t="s">
        <v>40</v>
      </c>
      <c r="L3274" t="s">
        <v>41</v>
      </c>
      <c r="M3274">
        <v>34910</v>
      </c>
      <c r="N3274">
        <v>2</v>
      </c>
      <c r="O3274">
        <v>14</v>
      </c>
      <c r="P3274">
        <v>0</v>
      </c>
      <c r="Q3274">
        <v>25</v>
      </c>
      <c r="R3274">
        <v>0</v>
      </c>
      <c r="S3274">
        <v>19</v>
      </c>
      <c r="T3274">
        <v>2</v>
      </c>
      <c r="U3274">
        <v>8</v>
      </c>
      <c r="V3274">
        <f>COUNTIF(tbl_HRMaster[EmployeeID],tbl_HRMaster[[#This Row],[EmployeeID]])</f>
        <v>1</v>
      </c>
      <c r="W3274">
        <f>IFERROR(INDEX(tbl_EmployeeSurvey[EnvironmentSatisfaction],MATCH(tbl_HRMaster[[#This Row],[EmployeeID]],tbl_EmployeeSurvey[EmployeeID],0)),"Not Found")</f>
        <v>1</v>
      </c>
      <c r="X3274">
        <f>IFERROR(INDEX(tbl_EmployeeSurvey[JobSatisfaction],MATCH(tbl_HRMaster[[#This Row],[EmployeeID]],tbl_EmployeeSurvey[EmployeeID],0)),"Not Found")</f>
        <v>1</v>
      </c>
      <c r="Y3274" s="5">
        <f>IFERROR(INDEX(tbl_EmployeeSurvey[WorkLifeBalance],MATCH(tbl_HRMaster[[#This Row],[EmployeeID]],tbl_EmployeeSurvey[EmployeeID],0)),"Not Found")</f>
        <v>3</v>
      </c>
      <c r="Z3274" s="5">
        <f>IFERROR(VLOOKUP(tbl_HRMaster[[#This Row],[EmployeeID]],tbl_ManagerSurvey[[EmployeeID]:[PerformanceRating]],2,FALSE),"Not Found")</f>
        <v>3</v>
      </c>
      <c r="AA3274" s="5">
        <f>IFERROR(VLOOKUP(tbl_HRMaster[[#This Row],[EmployeeID]],tbl_ManagerSurvey[[EmployeeID]:[PerformanceRating]],3,FALSE),"Not Found")</f>
        <v>3</v>
      </c>
      <c r="AB3274" s="5" t="str">
        <f>IF(tbl_HRMaster[[#This Row],[Attrition]]="Yes","Left","Active")</f>
        <v>Active</v>
      </c>
      <c r="AC3274" s="5" t="str">
        <f>_xlfn.IFS(tbl_HRMaster[[#This Row],[Age]]&lt;25,"Under 25",tbl_HRMaster[[#This Row],[Age]]&lt;35,"25-34",tbl_HRMaster[[#This Row],[Age]]&lt;45,"35-44",tbl_HRMaster[[#This Row],[Age]]&lt;55,"45-54",TRUE,"Above 54")</f>
        <v>45-54</v>
      </c>
      <c r="AD3274" s="5" t="str">
        <f>_xlfn.IFS(
tbl_HRMaster[[#This Row],[YearsAtCompany]]&lt;2,"&lt; 2 Years",
tbl_HRMaster[[#This Row],[YearsAtCompany]]&lt;5,"2-4 Years",
tbl_HRMaster[[#This Row],[YearsAtCompany]]&lt;10,"5-9 Years",
TRUE,"10+ Years"
)</f>
        <v>10+ Years</v>
      </c>
      <c r="AE3274" s="5">
        <f>IF(tbl_HRMaster[[#This Row],[Attrition]]="Yes",1,0)</f>
        <v>0</v>
      </c>
    </row>
    <row r="3275" spans="1:31" x14ac:dyDescent="0.25">
      <c r="A3275">
        <v>40</v>
      </c>
      <c r="B3275" t="s">
        <v>21</v>
      </c>
      <c r="C3275" t="s">
        <v>29</v>
      </c>
      <c r="D3275" t="s">
        <v>30</v>
      </c>
      <c r="E3275">
        <v>26</v>
      </c>
      <c r="F3275">
        <v>4</v>
      </c>
      <c r="G3275" t="s">
        <v>38</v>
      </c>
      <c r="H3275">
        <v>1363</v>
      </c>
      <c r="I3275" t="s">
        <v>34</v>
      </c>
      <c r="J3275">
        <v>2</v>
      </c>
      <c r="K3275" t="s">
        <v>42</v>
      </c>
      <c r="L3275" t="s">
        <v>41</v>
      </c>
      <c r="M3275">
        <v>54400</v>
      </c>
      <c r="N3275">
        <v>1</v>
      </c>
      <c r="O3275">
        <v>12</v>
      </c>
      <c r="P3275">
        <v>1</v>
      </c>
      <c r="Q3275">
        <v>20</v>
      </c>
      <c r="R3275">
        <v>2</v>
      </c>
      <c r="S3275">
        <v>20</v>
      </c>
      <c r="T3275">
        <v>2</v>
      </c>
      <c r="U3275">
        <v>13</v>
      </c>
      <c r="V3275">
        <f>COUNTIF(tbl_HRMaster[EmployeeID],tbl_HRMaster[[#This Row],[EmployeeID]])</f>
        <v>1</v>
      </c>
      <c r="W3275">
        <f>IFERROR(INDEX(tbl_EmployeeSurvey[EnvironmentSatisfaction],MATCH(tbl_HRMaster[[#This Row],[EmployeeID]],tbl_EmployeeSurvey[EmployeeID],0)),"Not Found")</f>
        <v>2</v>
      </c>
      <c r="X3275">
        <f>IFERROR(INDEX(tbl_EmployeeSurvey[JobSatisfaction],MATCH(tbl_HRMaster[[#This Row],[EmployeeID]],tbl_EmployeeSurvey[EmployeeID],0)),"Not Found")</f>
        <v>2</v>
      </c>
      <c r="Y3275" s="5">
        <f>IFERROR(INDEX(tbl_EmployeeSurvey[WorkLifeBalance],MATCH(tbl_HRMaster[[#This Row],[EmployeeID]],tbl_EmployeeSurvey[EmployeeID],0)),"Not Found")</f>
        <v>3</v>
      </c>
      <c r="Z3275" s="5">
        <f>IFERROR(VLOOKUP(tbl_HRMaster[[#This Row],[EmployeeID]],tbl_ManagerSurvey[[EmployeeID]:[PerformanceRating]],2,FALSE),"Not Found")</f>
        <v>3</v>
      </c>
      <c r="AA3275" s="5">
        <f>IFERROR(VLOOKUP(tbl_HRMaster[[#This Row],[EmployeeID]],tbl_ManagerSurvey[[EmployeeID]:[PerformanceRating]],3,FALSE),"Not Found")</f>
        <v>3</v>
      </c>
      <c r="AB3275" s="5" t="str">
        <f>IF(tbl_HRMaster[[#This Row],[Attrition]]="Yes","Left","Active")</f>
        <v>Active</v>
      </c>
      <c r="AC3275" s="5" t="str">
        <f>_xlfn.IFS(tbl_HRMaster[[#This Row],[Age]]&lt;25,"Under 25",tbl_HRMaster[[#This Row],[Age]]&lt;35,"25-34",tbl_HRMaster[[#This Row],[Age]]&lt;45,"35-44",tbl_HRMaster[[#This Row],[Age]]&lt;55,"45-54",TRUE,"Above 54")</f>
        <v>35-44</v>
      </c>
      <c r="AD3275" s="5" t="str">
        <f>_xlfn.IFS(
tbl_HRMaster[[#This Row],[YearsAtCompany]]&lt;2,"&lt; 2 Years",
tbl_HRMaster[[#This Row],[YearsAtCompany]]&lt;5,"2-4 Years",
tbl_HRMaster[[#This Row],[YearsAtCompany]]&lt;10,"5-9 Years",
TRUE,"10+ Years"
)</f>
        <v>10+ Years</v>
      </c>
      <c r="AE3275" s="5">
        <f>IF(tbl_HRMaster[[#This Row],[Attrition]]="Yes",1,0)</f>
        <v>0</v>
      </c>
    </row>
    <row r="3276" spans="1:31" x14ac:dyDescent="0.25">
      <c r="A3276">
        <v>40</v>
      </c>
      <c r="B3276" t="s">
        <v>21</v>
      </c>
      <c r="C3276" t="s">
        <v>29</v>
      </c>
      <c r="D3276" t="s">
        <v>30</v>
      </c>
      <c r="E3276">
        <v>26</v>
      </c>
      <c r="F3276">
        <v>4</v>
      </c>
      <c r="G3276" t="s">
        <v>38</v>
      </c>
      <c r="H3276">
        <v>2833</v>
      </c>
      <c r="I3276" t="s">
        <v>34</v>
      </c>
      <c r="J3276">
        <v>2</v>
      </c>
      <c r="K3276" t="s">
        <v>42</v>
      </c>
      <c r="L3276" t="s">
        <v>41</v>
      </c>
      <c r="M3276">
        <v>54400</v>
      </c>
      <c r="N3276">
        <v>1</v>
      </c>
      <c r="O3276">
        <v>12</v>
      </c>
      <c r="P3276">
        <v>1</v>
      </c>
      <c r="Q3276">
        <v>20</v>
      </c>
      <c r="R3276">
        <v>2</v>
      </c>
      <c r="S3276">
        <v>20</v>
      </c>
      <c r="T3276">
        <v>2</v>
      </c>
      <c r="U3276">
        <v>13</v>
      </c>
      <c r="V3276">
        <f>COUNTIF(tbl_HRMaster[EmployeeID],tbl_HRMaster[[#This Row],[EmployeeID]])</f>
        <v>1</v>
      </c>
      <c r="W3276">
        <f>IFERROR(INDEX(tbl_EmployeeSurvey[EnvironmentSatisfaction],MATCH(tbl_HRMaster[[#This Row],[EmployeeID]],tbl_EmployeeSurvey[EmployeeID],0)),"Not Found")</f>
        <v>2</v>
      </c>
      <c r="X3276">
        <f>IFERROR(INDEX(tbl_EmployeeSurvey[JobSatisfaction],MATCH(tbl_HRMaster[[#This Row],[EmployeeID]],tbl_EmployeeSurvey[EmployeeID],0)),"Not Found")</f>
        <v>2</v>
      </c>
      <c r="Y3276" s="5">
        <f>IFERROR(INDEX(tbl_EmployeeSurvey[WorkLifeBalance],MATCH(tbl_HRMaster[[#This Row],[EmployeeID]],tbl_EmployeeSurvey[EmployeeID],0)),"Not Found")</f>
        <v>3</v>
      </c>
      <c r="Z3276" s="5">
        <f>IFERROR(VLOOKUP(tbl_HRMaster[[#This Row],[EmployeeID]],tbl_ManagerSurvey[[EmployeeID]:[PerformanceRating]],2,FALSE),"Not Found")</f>
        <v>3</v>
      </c>
      <c r="AA3276" s="5">
        <f>IFERROR(VLOOKUP(tbl_HRMaster[[#This Row],[EmployeeID]],tbl_ManagerSurvey[[EmployeeID]:[PerformanceRating]],3,FALSE),"Not Found")</f>
        <v>3</v>
      </c>
      <c r="AB3276" s="5" t="str">
        <f>IF(tbl_HRMaster[[#This Row],[Attrition]]="Yes","Left","Active")</f>
        <v>Active</v>
      </c>
      <c r="AC3276" s="5" t="str">
        <f>_xlfn.IFS(tbl_HRMaster[[#This Row],[Age]]&lt;25,"Under 25",tbl_HRMaster[[#This Row],[Age]]&lt;35,"25-34",tbl_HRMaster[[#This Row],[Age]]&lt;45,"35-44",tbl_HRMaster[[#This Row],[Age]]&lt;55,"45-54",TRUE,"Above 54")</f>
        <v>35-44</v>
      </c>
      <c r="AD3276" s="5" t="str">
        <f>_xlfn.IFS(
tbl_HRMaster[[#This Row],[YearsAtCompany]]&lt;2,"&lt; 2 Years",
tbl_HRMaster[[#This Row],[YearsAtCompany]]&lt;5,"2-4 Years",
tbl_HRMaster[[#This Row],[YearsAtCompany]]&lt;10,"5-9 Years",
TRUE,"10+ Years"
)</f>
        <v>10+ Years</v>
      </c>
      <c r="AE3276" s="5">
        <f>IF(tbl_HRMaster[[#This Row],[Attrition]]="Yes",1,0)</f>
        <v>0</v>
      </c>
    </row>
    <row r="3277" spans="1:31" x14ac:dyDescent="0.25">
      <c r="A3277">
        <v>40</v>
      </c>
      <c r="B3277" t="s">
        <v>21</v>
      </c>
      <c r="C3277" t="s">
        <v>29</v>
      </c>
      <c r="D3277" t="s">
        <v>30</v>
      </c>
      <c r="E3277">
        <v>26</v>
      </c>
      <c r="F3277">
        <v>4</v>
      </c>
      <c r="G3277" t="s">
        <v>38</v>
      </c>
      <c r="H3277">
        <v>4303</v>
      </c>
      <c r="I3277" t="s">
        <v>34</v>
      </c>
      <c r="J3277">
        <v>2</v>
      </c>
      <c r="K3277" t="s">
        <v>42</v>
      </c>
      <c r="L3277" t="s">
        <v>41</v>
      </c>
      <c r="M3277">
        <v>54400</v>
      </c>
      <c r="N3277">
        <v>1</v>
      </c>
      <c r="O3277">
        <v>12</v>
      </c>
      <c r="P3277">
        <v>1</v>
      </c>
      <c r="Q3277">
        <v>20</v>
      </c>
      <c r="R3277">
        <v>2</v>
      </c>
      <c r="S3277">
        <v>20</v>
      </c>
      <c r="T3277">
        <v>2</v>
      </c>
      <c r="U3277">
        <v>13</v>
      </c>
      <c r="V3277">
        <f>COUNTIF(tbl_HRMaster[EmployeeID],tbl_HRMaster[[#This Row],[EmployeeID]])</f>
        <v>1</v>
      </c>
      <c r="W3277">
        <f>IFERROR(INDEX(tbl_EmployeeSurvey[EnvironmentSatisfaction],MATCH(tbl_HRMaster[[#This Row],[EmployeeID]],tbl_EmployeeSurvey[EmployeeID],0)),"Not Found")</f>
        <v>2</v>
      </c>
      <c r="X3277">
        <f>IFERROR(INDEX(tbl_EmployeeSurvey[JobSatisfaction],MATCH(tbl_HRMaster[[#This Row],[EmployeeID]],tbl_EmployeeSurvey[EmployeeID],0)),"Not Found")</f>
        <v>2</v>
      </c>
      <c r="Y3277" s="5">
        <f>IFERROR(INDEX(tbl_EmployeeSurvey[WorkLifeBalance],MATCH(tbl_HRMaster[[#This Row],[EmployeeID]],tbl_EmployeeSurvey[EmployeeID],0)),"Not Found")</f>
        <v>3</v>
      </c>
      <c r="Z3277" s="5">
        <f>IFERROR(VLOOKUP(tbl_HRMaster[[#This Row],[EmployeeID]],tbl_ManagerSurvey[[EmployeeID]:[PerformanceRating]],2,FALSE),"Not Found")</f>
        <v>3</v>
      </c>
      <c r="AA3277" s="5">
        <f>IFERROR(VLOOKUP(tbl_HRMaster[[#This Row],[EmployeeID]],tbl_ManagerSurvey[[EmployeeID]:[PerformanceRating]],3,FALSE),"Not Found")</f>
        <v>3</v>
      </c>
      <c r="AB3277" s="5" t="str">
        <f>IF(tbl_HRMaster[[#This Row],[Attrition]]="Yes","Left","Active")</f>
        <v>Active</v>
      </c>
      <c r="AC3277" s="5" t="str">
        <f>_xlfn.IFS(tbl_HRMaster[[#This Row],[Age]]&lt;25,"Under 25",tbl_HRMaster[[#This Row],[Age]]&lt;35,"25-34",tbl_HRMaster[[#This Row],[Age]]&lt;45,"35-44",tbl_HRMaster[[#This Row],[Age]]&lt;55,"45-54",TRUE,"Above 54")</f>
        <v>35-44</v>
      </c>
      <c r="AD3277" s="5" t="str">
        <f>_xlfn.IFS(
tbl_HRMaster[[#This Row],[YearsAtCompany]]&lt;2,"&lt; 2 Years",
tbl_HRMaster[[#This Row],[YearsAtCompany]]&lt;5,"2-4 Years",
tbl_HRMaster[[#This Row],[YearsAtCompany]]&lt;10,"5-9 Years",
TRUE,"10+ Years"
)</f>
        <v>10+ Years</v>
      </c>
      <c r="AE3277" s="5">
        <f>IF(tbl_HRMaster[[#This Row],[Attrition]]="Yes",1,0)</f>
        <v>0</v>
      </c>
    </row>
    <row r="3278" spans="1:31" x14ac:dyDescent="0.25">
      <c r="A3278">
        <v>42</v>
      </c>
      <c r="B3278" t="s">
        <v>21</v>
      </c>
      <c r="C3278" t="s">
        <v>36</v>
      </c>
      <c r="D3278" t="s">
        <v>30</v>
      </c>
      <c r="E3278">
        <v>4</v>
      </c>
      <c r="F3278">
        <v>3</v>
      </c>
      <c r="G3278" t="s">
        <v>24</v>
      </c>
      <c r="H3278">
        <v>697</v>
      </c>
      <c r="I3278" t="s">
        <v>34</v>
      </c>
      <c r="J3278">
        <v>2</v>
      </c>
      <c r="K3278" t="s">
        <v>40</v>
      </c>
      <c r="L3278" t="s">
        <v>27</v>
      </c>
      <c r="M3278">
        <v>20830</v>
      </c>
      <c r="N3278">
        <v>0</v>
      </c>
      <c r="O3278">
        <v>12</v>
      </c>
      <c r="P3278">
        <v>2</v>
      </c>
      <c r="Q3278">
        <v>21</v>
      </c>
      <c r="R3278">
        <v>3</v>
      </c>
      <c r="S3278">
        <v>20</v>
      </c>
      <c r="T3278">
        <v>2</v>
      </c>
      <c r="U3278">
        <v>10</v>
      </c>
      <c r="V3278">
        <f>COUNTIF(tbl_HRMaster[EmployeeID],tbl_HRMaster[[#This Row],[EmployeeID]])</f>
        <v>1</v>
      </c>
      <c r="W3278">
        <f>IFERROR(INDEX(tbl_EmployeeSurvey[EnvironmentSatisfaction],MATCH(tbl_HRMaster[[#This Row],[EmployeeID]],tbl_EmployeeSurvey[EmployeeID],0)),"Not Found")</f>
        <v>3</v>
      </c>
      <c r="X3278">
        <f>IFERROR(INDEX(tbl_EmployeeSurvey[JobSatisfaction],MATCH(tbl_HRMaster[[#This Row],[EmployeeID]],tbl_EmployeeSurvey[EmployeeID],0)),"Not Found")</f>
        <v>3</v>
      </c>
      <c r="Y3278" s="5">
        <f>IFERROR(INDEX(tbl_EmployeeSurvey[WorkLifeBalance],MATCH(tbl_HRMaster[[#This Row],[EmployeeID]],tbl_EmployeeSurvey[EmployeeID],0)),"Not Found")</f>
        <v>2</v>
      </c>
      <c r="Z3278" s="5">
        <f>IFERROR(VLOOKUP(tbl_HRMaster[[#This Row],[EmployeeID]],tbl_ManagerSurvey[[EmployeeID]:[PerformanceRating]],2,FALSE),"Not Found")</f>
        <v>2</v>
      </c>
      <c r="AA3278" s="5">
        <f>IFERROR(VLOOKUP(tbl_HRMaster[[#This Row],[EmployeeID]],tbl_ManagerSurvey[[EmployeeID]:[PerformanceRating]],3,FALSE),"Not Found")</f>
        <v>3</v>
      </c>
      <c r="AB3278" s="5" t="str">
        <f>IF(tbl_HRMaster[[#This Row],[Attrition]]="Yes","Left","Active")</f>
        <v>Active</v>
      </c>
      <c r="AC3278" s="5" t="str">
        <f>_xlfn.IFS(tbl_HRMaster[[#This Row],[Age]]&lt;25,"Under 25",tbl_HRMaster[[#This Row],[Age]]&lt;35,"25-34",tbl_HRMaster[[#This Row],[Age]]&lt;45,"35-44",tbl_HRMaster[[#This Row],[Age]]&lt;55,"45-54",TRUE,"Above 54")</f>
        <v>35-44</v>
      </c>
      <c r="AD3278" s="5" t="str">
        <f>_xlfn.IFS(
tbl_HRMaster[[#This Row],[YearsAtCompany]]&lt;2,"&lt; 2 Years",
tbl_HRMaster[[#This Row],[YearsAtCompany]]&lt;5,"2-4 Years",
tbl_HRMaster[[#This Row],[YearsAtCompany]]&lt;10,"5-9 Years",
TRUE,"10+ Years"
)</f>
        <v>10+ Years</v>
      </c>
      <c r="AE3278" s="5">
        <f>IF(tbl_HRMaster[[#This Row],[Attrition]]="Yes",1,0)</f>
        <v>0</v>
      </c>
    </row>
    <row r="3279" spans="1:31" x14ac:dyDescent="0.25">
      <c r="A3279">
        <v>42</v>
      </c>
      <c r="B3279" t="s">
        <v>21</v>
      </c>
      <c r="C3279" t="s">
        <v>36</v>
      </c>
      <c r="D3279" t="s">
        <v>30</v>
      </c>
      <c r="E3279">
        <v>4</v>
      </c>
      <c r="F3279">
        <v>3</v>
      </c>
      <c r="G3279" t="s">
        <v>24</v>
      </c>
      <c r="H3279">
        <v>2167</v>
      </c>
      <c r="I3279" t="s">
        <v>34</v>
      </c>
      <c r="J3279">
        <v>2</v>
      </c>
      <c r="K3279" t="s">
        <v>40</v>
      </c>
      <c r="L3279" t="s">
        <v>27</v>
      </c>
      <c r="M3279">
        <v>20830</v>
      </c>
      <c r="N3279">
        <v>0</v>
      </c>
      <c r="O3279">
        <v>12</v>
      </c>
      <c r="P3279">
        <v>2</v>
      </c>
      <c r="Q3279">
        <v>21</v>
      </c>
      <c r="R3279">
        <v>3</v>
      </c>
      <c r="S3279">
        <v>20</v>
      </c>
      <c r="T3279">
        <v>2</v>
      </c>
      <c r="U3279">
        <v>10</v>
      </c>
      <c r="V3279">
        <f>COUNTIF(tbl_HRMaster[EmployeeID],tbl_HRMaster[[#This Row],[EmployeeID]])</f>
        <v>1</v>
      </c>
      <c r="W3279">
        <f>IFERROR(INDEX(tbl_EmployeeSurvey[EnvironmentSatisfaction],MATCH(tbl_HRMaster[[#This Row],[EmployeeID]],tbl_EmployeeSurvey[EmployeeID],0)),"Not Found")</f>
        <v>3</v>
      </c>
      <c r="X3279">
        <f>IFERROR(INDEX(tbl_EmployeeSurvey[JobSatisfaction],MATCH(tbl_HRMaster[[#This Row],[EmployeeID]],tbl_EmployeeSurvey[EmployeeID],0)),"Not Found")</f>
        <v>3</v>
      </c>
      <c r="Y3279" s="5">
        <f>IFERROR(INDEX(tbl_EmployeeSurvey[WorkLifeBalance],MATCH(tbl_HRMaster[[#This Row],[EmployeeID]],tbl_EmployeeSurvey[EmployeeID],0)),"Not Found")</f>
        <v>2</v>
      </c>
      <c r="Z3279" s="5">
        <f>IFERROR(VLOOKUP(tbl_HRMaster[[#This Row],[EmployeeID]],tbl_ManagerSurvey[[EmployeeID]:[PerformanceRating]],2,FALSE),"Not Found")</f>
        <v>2</v>
      </c>
      <c r="AA3279" s="5">
        <f>IFERROR(VLOOKUP(tbl_HRMaster[[#This Row],[EmployeeID]],tbl_ManagerSurvey[[EmployeeID]:[PerformanceRating]],3,FALSE),"Not Found")</f>
        <v>3</v>
      </c>
      <c r="AB3279" s="5" t="str">
        <f>IF(tbl_HRMaster[[#This Row],[Attrition]]="Yes","Left","Active")</f>
        <v>Active</v>
      </c>
      <c r="AC3279" s="5" t="str">
        <f>_xlfn.IFS(tbl_HRMaster[[#This Row],[Age]]&lt;25,"Under 25",tbl_HRMaster[[#This Row],[Age]]&lt;35,"25-34",tbl_HRMaster[[#This Row],[Age]]&lt;45,"35-44",tbl_HRMaster[[#This Row],[Age]]&lt;55,"45-54",TRUE,"Above 54")</f>
        <v>35-44</v>
      </c>
      <c r="AD3279" s="5" t="str">
        <f>_xlfn.IFS(
tbl_HRMaster[[#This Row],[YearsAtCompany]]&lt;2,"&lt; 2 Years",
tbl_HRMaster[[#This Row],[YearsAtCompany]]&lt;5,"2-4 Years",
tbl_HRMaster[[#This Row],[YearsAtCompany]]&lt;10,"5-9 Years",
TRUE,"10+ Years"
)</f>
        <v>10+ Years</v>
      </c>
      <c r="AE3279" s="5">
        <f>IF(tbl_HRMaster[[#This Row],[Attrition]]="Yes",1,0)</f>
        <v>0</v>
      </c>
    </row>
    <row r="3280" spans="1:31" x14ac:dyDescent="0.25">
      <c r="A3280">
        <v>42</v>
      </c>
      <c r="B3280" t="s">
        <v>21</v>
      </c>
      <c r="C3280" t="s">
        <v>36</v>
      </c>
      <c r="D3280" t="s">
        <v>30</v>
      </c>
      <c r="E3280">
        <v>4</v>
      </c>
      <c r="F3280">
        <v>3</v>
      </c>
      <c r="G3280" t="s">
        <v>24</v>
      </c>
      <c r="H3280">
        <v>3637</v>
      </c>
      <c r="I3280" t="s">
        <v>34</v>
      </c>
      <c r="J3280">
        <v>2</v>
      </c>
      <c r="K3280" t="s">
        <v>40</v>
      </c>
      <c r="L3280" t="s">
        <v>27</v>
      </c>
      <c r="M3280">
        <v>20830</v>
      </c>
      <c r="N3280">
        <v>0</v>
      </c>
      <c r="O3280">
        <v>12</v>
      </c>
      <c r="P3280">
        <v>2</v>
      </c>
      <c r="Q3280">
        <v>21</v>
      </c>
      <c r="R3280">
        <v>3</v>
      </c>
      <c r="S3280">
        <v>20</v>
      </c>
      <c r="T3280">
        <v>2</v>
      </c>
      <c r="U3280">
        <v>10</v>
      </c>
      <c r="V3280">
        <f>COUNTIF(tbl_HRMaster[EmployeeID],tbl_HRMaster[[#This Row],[EmployeeID]])</f>
        <v>1</v>
      </c>
      <c r="W3280">
        <f>IFERROR(INDEX(tbl_EmployeeSurvey[EnvironmentSatisfaction],MATCH(tbl_HRMaster[[#This Row],[EmployeeID]],tbl_EmployeeSurvey[EmployeeID],0)),"Not Found")</f>
        <v>3</v>
      </c>
      <c r="X3280">
        <f>IFERROR(INDEX(tbl_EmployeeSurvey[JobSatisfaction],MATCH(tbl_HRMaster[[#This Row],[EmployeeID]],tbl_EmployeeSurvey[EmployeeID],0)),"Not Found")</f>
        <v>3</v>
      </c>
      <c r="Y3280" s="5">
        <f>IFERROR(INDEX(tbl_EmployeeSurvey[WorkLifeBalance],MATCH(tbl_HRMaster[[#This Row],[EmployeeID]],tbl_EmployeeSurvey[EmployeeID],0)),"Not Found")</f>
        <v>2</v>
      </c>
      <c r="Z3280" s="5">
        <f>IFERROR(VLOOKUP(tbl_HRMaster[[#This Row],[EmployeeID]],tbl_ManagerSurvey[[EmployeeID]:[PerformanceRating]],2,FALSE),"Not Found")</f>
        <v>2</v>
      </c>
      <c r="AA3280" s="5">
        <f>IFERROR(VLOOKUP(tbl_HRMaster[[#This Row],[EmployeeID]],tbl_ManagerSurvey[[EmployeeID]:[PerformanceRating]],3,FALSE),"Not Found")</f>
        <v>3</v>
      </c>
      <c r="AB3280" s="5" t="str">
        <f>IF(tbl_HRMaster[[#This Row],[Attrition]]="Yes","Left","Active")</f>
        <v>Active</v>
      </c>
      <c r="AC3280" s="5" t="str">
        <f>_xlfn.IFS(tbl_HRMaster[[#This Row],[Age]]&lt;25,"Under 25",tbl_HRMaster[[#This Row],[Age]]&lt;35,"25-34",tbl_HRMaster[[#This Row],[Age]]&lt;45,"35-44",tbl_HRMaster[[#This Row],[Age]]&lt;55,"45-54",TRUE,"Above 54")</f>
        <v>35-44</v>
      </c>
      <c r="AD3280" s="5" t="str">
        <f>_xlfn.IFS(
tbl_HRMaster[[#This Row],[YearsAtCompany]]&lt;2,"&lt; 2 Years",
tbl_HRMaster[[#This Row],[YearsAtCompany]]&lt;5,"2-4 Years",
tbl_HRMaster[[#This Row],[YearsAtCompany]]&lt;10,"5-9 Years",
TRUE,"10+ Years"
)</f>
        <v>10+ Years</v>
      </c>
      <c r="AE3280" s="5">
        <f>IF(tbl_HRMaster[[#This Row],[Attrition]]="Yes",1,0)</f>
        <v>0</v>
      </c>
    </row>
    <row r="3281" spans="1:31" x14ac:dyDescent="0.25">
      <c r="A3281">
        <v>39</v>
      </c>
      <c r="B3281" t="s">
        <v>21</v>
      </c>
      <c r="C3281" t="s">
        <v>29</v>
      </c>
      <c r="D3281" t="s">
        <v>23</v>
      </c>
      <c r="E3281">
        <v>11</v>
      </c>
      <c r="F3281">
        <v>3</v>
      </c>
      <c r="G3281" t="s">
        <v>45</v>
      </c>
      <c r="H3281">
        <v>496</v>
      </c>
      <c r="I3281" t="s">
        <v>34</v>
      </c>
      <c r="J3281">
        <v>1</v>
      </c>
      <c r="K3281" t="s">
        <v>35</v>
      </c>
      <c r="L3281" t="s">
        <v>32</v>
      </c>
      <c r="M3281">
        <v>160150</v>
      </c>
      <c r="N3281">
        <v>1</v>
      </c>
      <c r="O3281">
        <v>11</v>
      </c>
      <c r="P3281">
        <v>0</v>
      </c>
      <c r="Q3281">
        <v>21</v>
      </c>
      <c r="R3281">
        <v>3</v>
      </c>
      <c r="S3281">
        <v>21</v>
      </c>
      <c r="T3281">
        <v>2</v>
      </c>
      <c r="U3281">
        <v>8</v>
      </c>
      <c r="V3281">
        <f>COUNTIF(tbl_HRMaster[EmployeeID],tbl_HRMaster[[#This Row],[EmployeeID]])</f>
        <v>1</v>
      </c>
      <c r="W3281">
        <f>IFERROR(INDEX(tbl_EmployeeSurvey[EnvironmentSatisfaction],MATCH(tbl_HRMaster[[#This Row],[EmployeeID]],tbl_EmployeeSurvey[EmployeeID],0)),"Not Found")</f>
        <v>4</v>
      </c>
      <c r="X3281">
        <f>IFERROR(INDEX(tbl_EmployeeSurvey[JobSatisfaction],MATCH(tbl_HRMaster[[#This Row],[EmployeeID]],tbl_EmployeeSurvey[EmployeeID],0)),"Not Found")</f>
        <v>1</v>
      </c>
      <c r="Y3281" s="5">
        <f>IFERROR(INDEX(tbl_EmployeeSurvey[WorkLifeBalance],MATCH(tbl_HRMaster[[#This Row],[EmployeeID]],tbl_EmployeeSurvey[EmployeeID],0)),"Not Found")</f>
        <v>3</v>
      </c>
      <c r="Z3281" s="5">
        <f>IFERROR(VLOOKUP(tbl_HRMaster[[#This Row],[EmployeeID]],tbl_ManagerSurvey[[EmployeeID]:[PerformanceRating]],2,FALSE),"Not Found")</f>
        <v>4</v>
      </c>
      <c r="AA3281" s="5">
        <f>IFERROR(VLOOKUP(tbl_HRMaster[[#This Row],[EmployeeID]],tbl_ManagerSurvey[[EmployeeID]:[PerformanceRating]],3,FALSE),"Not Found")</f>
        <v>3</v>
      </c>
      <c r="AB3281" s="5" t="str">
        <f>IF(tbl_HRMaster[[#This Row],[Attrition]]="Yes","Left","Active")</f>
        <v>Active</v>
      </c>
      <c r="AC3281" s="5" t="str">
        <f>_xlfn.IFS(tbl_HRMaster[[#This Row],[Age]]&lt;25,"Under 25",tbl_HRMaster[[#This Row],[Age]]&lt;35,"25-34",tbl_HRMaster[[#This Row],[Age]]&lt;45,"35-44",tbl_HRMaster[[#This Row],[Age]]&lt;55,"45-54",TRUE,"Above 54")</f>
        <v>35-44</v>
      </c>
      <c r="AD3281" s="5" t="str">
        <f>_xlfn.IFS(
tbl_HRMaster[[#This Row],[YearsAtCompany]]&lt;2,"&lt; 2 Years",
tbl_HRMaster[[#This Row],[YearsAtCompany]]&lt;5,"2-4 Years",
tbl_HRMaster[[#This Row],[YearsAtCompany]]&lt;10,"5-9 Years",
TRUE,"10+ Years"
)</f>
        <v>10+ Years</v>
      </c>
      <c r="AE3281" s="5">
        <f>IF(tbl_HRMaster[[#This Row],[Attrition]]="Yes",1,0)</f>
        <v>0</v>
      </c>
    </row>
    <row r="3282" spans="1:31" x14ac:dyDescent="0.25">
      <c r="A3282">
        <v>39</v>
      </c>
      <c r="B3282" t="s">
        <v>21</v>
      </c>
      <c r="C3282" t="s">
        <v>29</v>
      </c>
      <c r="D3282" t="s">
        <v>23</v>
      </c>
      <c r="E3282">
        <v>11</v>
      </c>
      <c r="F3282">
        <v>3</v>
      </c>
      <c r="G3282" t="s">
        <v>45</v>
      </c>
      <c r="H3282">
        <v>1966</v>
      </c>
      <c r="I3282" t="s">
        <v>34</v>
      </c>
      <c r="J3282">
        <v>1</v>
      </c>
      <c r="K3282" t="s">
        <v>35</v>
      </c>
      <c r="L3282" t="s">
        <v>32</v>
      </c>
      <c r="M3282">
        <v>160150</v>
      </c>
      <c r="N3282">
        <v>1</v>
      </c>
      <c r="O3282">
        <v>11</v>
      </c>
      <c r="P3282">
        <v>0</v>
      </c>
      <c r="Q3282">
        <v>21</v>
      </c>
      <c r="R3282">
        <v>3</v>
      </c>
      <c r="S3282">
        <v>21</v>
      </c>
      <c r="T3282">
        <v>2</v>
      </c>
      <c r="U3282">
        <v>8</v>
      </c>
      <c r="V3282">
        <f>COUNTIF(tbl_HRMaster[EmployeeID],tbl_HRMaster[[#This Row],[EmployeeID]])</f>
        <v>1</v>
      </c>
      <c r="W3282">
        <f>IFERROR(INDEX(tbl_EmployeeSurvey[EnvironmentSatisfaction],MATCH(tbl_HRMaster[[#This Row],[EmployeeID]],tbl_EmployeeSurvey[EmployeeID],0)),"Not Found")</f>
        <v>4</v>
      </c>
      <c r="X3282">
        <f>IFERROR(INDEX(tbl_EmployeeSurvey[JobSatisfaction],MATCH(tbl_HRMaster[[#This Row],[EmployeeID]],tbl_EmployeeSurvey[EmployeeID],0)),"Not Found")</f>
        <v>1</v>
      </c>
      <c r="Y3282" s="5">
        <f>IFERROR(INDEX(tbl_EmployeeSurvey[WorkLifeBalance],MATCH(tbl_HRMaster[[#This Row],[EmployeeID]],tbl_EmployeeSurvey[EmployeeID],0)),"Not Found")</f>
        <v>3</v>
      </c>
      <c r="Z3282" s="5">
        <f>IFERROR(VLOOKUP(tbl_HRMaster[[#This Row],[EmployeeID]],tbl_ManagerSurvey[[EmployeeID]:[PerformanceRating]],2,FALSE),"Not Found")</f>
        <v>4</v>
      </c>
      <c r="AA3282" s="5">
        <f>IFERROR(VLOOKUP(tbl_HRMaster[[#This Row],[EmployeeID]],tbl_ManagerSurvey[[EmployeeID]:[PerformanceRating]],3,FALSE),"Not Found")</f>
        <v>3</v>
      </c>
      <c r="AB3282" s="5" t="str">
        <f>IF(tbl_HRMaster[[#This Row],[Attrition]]="Yes","Left","Active")</f>
        <v>Active</v>
      </c>
      <c r="AC3282" s="5" t="str">
        <f>_xlfn.IFS(tbl_HRMaster[[#This Row],[Age]]&lt;25,"Under 25",tbl_HRMaster[[#This Row],[Age]]&lt;35,"25-34",tbl_HRMaster[[#This Row],[Age]]&lt;45,"35-44",tbl_HRMaster[[#This Row],[Age]]&lt;55,"45-54",TRUE,"Above 54")</f>
        <v>35-44</v>
      </c>
      <c r="AD3282" s="5" t="str">
        <f>_xlfn.IFS(
tbl_HRMaster[[#This Row],[YearsAtCompany]]&lt;2,"&lt; 2 Years",
tbl_HRMaster[[#This Row],[YearsAtCompany]]&lt;5,"2-4 Years",
tbl_HRMaster[[#This Row],[YearsAtCompany]]&lt;10,"5-9 Years",
TRUE,"10+ Years"
)</f>
        <v>10+ Years</v>
      </c>
      <c r="AE3282" s="5">
        <f>IF(tbl_HRMaster[[#This Row],[Attrition]]="Yes",1,0)</f>
        <v>0</v>
      </c>
    </row>
    <row r="3283" spans="1:31" x14ac:dyDescent="0.25">
      <c r="A3283">
        <v>39</v>
      </c>
      <c r="B3283" t="s">
        <v>21</v>
      </c>
      <c r="C3283" t="s">
        <v>29</v>
      </c>
      <c r="D3283" t="s">
        <v>23</v>
      </c>
      <c r="E3283">
        <v>11</v>
      </c>
      <c r="F3283">
        <v>3</v>
      </c>
      <c r="G3283" t="s">
        <v>45</v>
      </c>
      <c r="H3283">
        <v>3436</v>
      </c>
      <c r="I3283" t="s">
        <v>34</v>
      </c>
      <c r="J3283">
        <v>1</v>
      </c>
      <c r="K3283" t="s">
        <v>35</v>
      </c>
      <c r="L3283" t="s">
        <v>32</v>
      </c>
      <c r="M3283">
        <v>160150</v>
      </c>
      <c r="N3283">
        <v>1</v>
      </c>
      <c r="O3283">
        <v>11</v>
      </c>
      <c r="P3283">
        <v>0</v>
      </c>
      <c r="Q3283">
        <v>21</v>
      </c>
      <c r="R3283">
        <v>3</v>
      </c>
      <c r="S3283">
        <v>21</v>
      </c>
      <c r="T3283">
        <v>2</v>
      </c>
      <c r="U3283">
        <v>8</v>
      </c>
      <c r="V3283">
        <f>COUNTIF(tbl_HRMaster[EmployeeID],tbl_HRMaster[[#This Row],[EmployeeID]])</f>
        <v>1</v>
      </c>
      <c r="W3283">
        <f>IFERROR(INDEX(tbl_EmployeeSurvey[EnvironmentSatisfaction],MATCH(tbl_HRMaster[[#This Row],[EmployeeID]],tbl_EmployeeSurvey[EmployeeID],0)),"Not Found")</f>
        <v>4</v>
      </c>
      <c r="X3283">
        <f>IFERROR(INDEX(tbl_EmployeeSurvey[JobSatisfaction],MATCH(tbl_HRMaster[[#This Row],[EmployeeID]],tbl_EmployeeSurvey[EmployeeID],0)),"Not Found")</f>
        <v>1</v>
      </c>
      <c r="Y3283" s="5">
        <f>IFERROR(INDEX(tbl_EmployeeSurvey[WorkLifeBalance],MATCH(tbl_HRMaster[[#This Row],[EmployeeID]],tbl_EmployeeSurvey[EmployeeID],0)),"Not Found")</f>
        <v>3</v>
      </c>
      <c r="Z3283" s="5">
        <f>IFERROR(VLOOKUP(tbl_HRMaster[[#This Row],[EmployeeID]],tbl_ManagerSurvey[[EmployeeID]:[PerformanceRating]],2,FALSE),"Not Found")</f>
        <v>4</v>
      </c>
      <c r="AA3283" s="5">
        <f>IFERROR(VLOOKUP(tbl_HRMaster[[#This Row],[EmployeeID]],tbl_ManagerSurvey[[EmployeeID]:[PerformanceRating]],3,FALSE),"Not Found")</f>
        <v>3</v>
      </c>
      <c r="AB3283" s="5" t="str">
        <f>IF(tbl_HRMaster[[#This Row],[Attrition]]="Yes","Left","Active")</f>
        <v>Active</v>
      </c>
      <c r="AC3283" s="5" t="str">
        <f>_xlfn.IFS(tbl_HRMaster[[#This Row],[Age]]&lt;25,"Under 25",tbl_HRMaster[[#This Row],[Age]]&lt;35,"25-34",tbl_HRMaster[[#This Row],[Age]]&lt;45,"35-44",tbl_HRMaster[[#This Row],[Age]]&lt;55,"45-54",TRUE,"Above 54")</f>
        <v>35-44</v>
      </c>
      <c r="AD3283" s="5" t="str">
        <f>_xlfn.IFS(
tbl_HRMaster[[#This Row],[YearsAtCompany]]&lt;2,"&lt; 2 Years",
tbl_HRMaster[[#This Row],[YearsAtCompany]]&lt;5,"2-4 Years",
tbl_HRMaster[[#This Row],[YearsAtCompany]]&lt;10,"5-9 Years",
TRUE,"10+ Years"
)</f>
        <v>10+ Years</v>
      </c>
      <c r="AE3283" s="5">
        <f>IF(tbl_HRMaster[[#This Row],[Attrition]]="Yes",1,0)</f>
        <v>0</v>
      </c>
    </row>
    <row r="3284" spans="1:31" x14ac:dyDescent="0.25">
      <c r="A3284">
        <v>41</v>
      </c>
      <c r="B3284" t="s">
        <v>21</v>
      </c>
      <c r="C3284" t="s">
        <v>22</v>
      </c>
      <c r="D3284" t="s">
        <v>30</v>
      </c>
      <c r="E3284">
        <v>3</v>
      </c>
      <c r="F3284">
        <v>3</v>
      </c>
      <c r="G3284" t="s">
        <v>38</v>
      </c>
      <c r="H3284">
        <v>281</v>
      </c>
      <c r="I3284" t="s">
        <v>34</v>
      </c>
      <c r="J3284">
        <v>1</v>
      </c>
      <c r="K3284" t="s">
        <v>42</v>
      </c>
      <c r="L3284" t="s">
        <v>27</v>
      </c>
      <c r="M3284">
        <v>72600</v>
      </c>
      <c r="N3284">
        <v>1</v>
      </c>
      <c r="O3284">
        <v>16</v>
      </c>
      <c r="P3284">
        <v>0</v>
      </c>
      <c r="Q3284">
        <v>22</v>
      </c>
      <c r="R3284">
        <v>2</v>
      </c>
      <c r="S3284">
        <v>22</v>
      </c>
      <c r="T3284">
        <v>2</v>
      </c>
      <c r="U3284">
        <v>10</v>
      </c>
      <c r="V3284">
        <f>COUNTIF(tbl_HRMaster[EmployeeID],tbl_HRMaster[[#This Row],[EmployeeID]])</f>
        <v>1</v>
      </c>
      <c r="W3284">
        <f>IFERROR(INDEX(tbl_EmployeeSurvey[EnvironmentSatisfaction],MATCH(tbl_HRMaster[[#This Row],[EmployeeID]],tbl_EmployeeSurvey[EmployeeID],0)),"Not Found")</f>
        <v>4</v>
      </c>
      <c r="X3284">
        <f>IFERROR(INDEX(tbl_EmployeeSurvey[JobSatisfaction],MATCH(tbl_HRMaster[[#This Row],[EmployeeID]],tbl_EmployeeSurvey[EmployeeID],0)),"Not Found")</f>
        <v>3</v>
      </c>
      <c r="Y3284" s="5">
        <f>IFERROR(INDEX(tbl_EmployeeSurvey[WorkLifeBalance],MATCH(tbl_HRMaster[[#This Row],[EmployeeID]],tbl_EmployeeSurvey[EmployeeID],0)),"Not Found")</f>
        <v>3</v>
      </c>
      <c r="Z3284" s="5">
        <f>IFERROR(VLOOKUP(tbl_HRMaster[[#This Row],[EmployeeID]],tbl_ManagerSurvey[[EmployeeID]:[PerformanceRating]],2,FALSE),"Not Found")</f>
        <v>3</v>
      </c>
      <c r="AA3284" s="5">
        <f>IFERROR(VLOOKUP(tbl_HRMaster[[#This Row],[EmployeeID]],tbl_ManagerSurvey[[EmployeeID]:[PerformanceRating]],3,FALSE),"Not Found")</f>
        <v>3</v>
      </c>
      <c r="AB3284" s="5" t="str">
        <f>IF(tbl_HRMaster[[#This Row],[Attrition]]="Yes","Left","Active")</f>
        <v>Active</v>
      </c>
      <c r="AC3284" s="5" t="str">
        <f>_xlfn.IFS(tbl_HRMaster[[#This Row],[Age]]&lt;25,"Under 25",tbl_HRMaster[[#This Row],[Age]]&lt;35,"25-34",tbl_HRMaster[[#This Row],[Age]]&lt;45,"35-44",tbl_HRMaster[[#This Row],[Age]]&lt;55,"45-54",TRUE,"Above 54")</f>
        <v>35-44</v>
      </c>
      <c r="AD3284" s="5" t="str">
        <f>_xlfn.IFS(
tbl_HRMaster[[#This Row],[YearsAtCompany]]&lt;2,"&lt; 2 Years",
tbl_HRMaster[[#This Row],[YearsAtCompany]]&lt;5,"2-4 Years",
tbl_HRMaster[[#This Row],[YearsAtCompany]]&lt;10,"5-9 Years",
TRUE,"10+ Years"
)</f>
        <v>10+ Years</v>
      </c>
      <c r="AE3284" s="5">
        <f>IF(tbl_HRMaster[[#This Row],[Attrition]]="Yes",1,0)</f>
        <v>0</v>
      </c>
    </row>
    <row r="3285" spans="1:31" x14ac:dyDescent="0.25">
      <c r="A3285">
        <v>41</v>
      </c>
      <c r="B3285" t="s">
        <v>21</v>
      </c>
      <c r="C3285" t="s">
        <v>22</v>
      </c>
      <c r="D3285" t="s">
        <v>30</v>
      </c>
      <c r="E3285">
        <v>3</v>
      </c>
      <c r="F3285">
        <v>3</v>
      </c>
      <c r="G3285" t="s">
        <v>38</v>
      </c>
      <c r="H3285">
        <v>1751</v>
      </c>
      <c r="I3285" t="s">
        <v>34</v>
      </c>
      <c r="J3285">
        <v>1</v>
      </c>
      <c r="K3285" t="s">
        <v>42</v>
      </c>
      <c r="L3285" t="s">
        <v>27</v>
      </c>
      <c r="M3285">
        <v>72600</v>
      </c>
      <c r="N3285">
        <v>1</v>
      </c>
      <c r="O3285">
        <v>16</v>
      </c>
      <c r="P3285">
        <v>0</v>
      </c>
      <c r="Q3285">
        <v>22</v>
      </c>
      <c r="R3285">
        <v>2</v>
      </c>
      <c r="S3285">
        <v>22</v>
      </c>
      <c r="T3285">
        <v>2</v>
      </c>
      <c r="U3285">
        <v>10</v>
      </c>
      <c r="V3285">
        <f>COUNTIF(tbl_HRMaster[EmployeeID],tbl_HRMaster[[#This Row],[EmployeeID]])</f>
        <v>1</v>
      </c>
      <c r="W3285">
        <f>IFERROR(INDEX(tbl_EmployeeSurvey[EnvironmentSatisfaction],MATCH(tbl_HRMaster[[#This Row],[EmployeeID]],tbl_EmployeeSurvey[EmployeeID],0)),"Not Found")</f>
        <v>4</v>
      </c>
      <c r="X3285">
        <f>IFERROR(INDEX(tbl_EmployeeSurvey[JobSatisfaction],MATCH(tbl_HRMaster[[#This Row],[EmployeeID]],tbl_EmployeeSurvey[EmployeeID],0)),"Not Found")</f>
        <v>3</v>
      </c>
      <c r="Y3285" s="5">
        <f>IFERROR(INDEX(tbl_EmployeeSurvey[WorkLifeBalance],MATCH(tbl_HRMaster[[#This Row],[EmployeeID]],tbl_EmployeeSurvey[EmployeeID],0)),"Not Found")</f>
        <v>3</v>
      </c>
      <c r="Z3285" s="5">
        <f>IFERROR(VLOOKUP(tbl_HRMaster[[#This Row],[EmployeeID]],tbl_ManagerSurvey[[EmployeeID]:[PerformanceRating]],2,FALSE),"Not Found")</f>
        <v>3</v>
      </c>
      <c r="AA3285" s="5">
        <f>IFERROR(VLOOKUP(tbl_HRMaster[[#This Row],[EmployeeID]],tbl_ManagerSurvey[[EmployeeID]:[PerformanceRating]],3,FALSE),"Not Found")</f>
        <v>3</v>
      </c>
      <c r="AB3285" s="5" t="str">
        <f>IF(tbl_HRMaster[[#This Row],[Attrition]]="Yes","Left","Active")</f>
        <v>Active</v>
      </c>
      <c r="AC3285" s="5" t="str">
        <f>_xlfn.IFS(tbl_HRMaster[[#This Row],[Age]]&lt;25,"Under 25",tbl_HRMaster[[#This Row],[Age]]&lt;35,"25-34",tbl_HRMaster[[#This Row],[Age]]&lt;45,"35-44",tbl_HRMaster[[#This Row],[Age]]&lt;55,"45-54",TRUE,"Above 54")</f>
        <v>35-44</v>
      </c>
      <c r="AD3285" s="5" t="str">
        <f>_xlfn.IFS(
tbl_HRMaster[[#This Row],[YearsAtCompany]]&lt;2,"&lt; 2 Years",
tbl_HRMaster[[#This Row],[YearsAtCompany]]&lt;5,"2-4 Years",
tbl_HRMaster[[#This Row],[YearsAtCompany]]&lt;10,"5-9 Years",
TRUE,"10+ Years"
)</f>
        <v>10+ Years</v>
      </c>
      <c r="AE3285" s="5">
        <f>IF(tbl_HRMaster[[#This Row],[Attrition]]="Yes",1,0)</f>
        <v>0</v>
      </c>
    </row>
    <row r="3286" spans="1:31" x14ac:dyDescent="0.25">
      <c r="A3286">
        <v>41</v>
      </c>
      <c r="B3286" t="s">
        <v>21</v>
      </c>
      <c r="C3286" t="s">
        <v>22</v>
      </c>
      <c r="D3286" t="s">
        <v>30</v>
      </c>
      <c r="E3286">
        <v>3</v>
      </c>
      <c r="F3286">
        <v>3</v>
      </c>
      <c r="G3286" t="s">
        <v>38</v>
      </c>
      <c r="H3286">
        <v>3221</v>
      </c>
      <c r="I3286" t="s">
        <v>34</v>
      </c>
      <c r="J3286">
        <v>1</v>
      </c>
      <c r="K3286" t="s">
        <v>42</v>
      </c>
      <c r="L3286" t="s">
        <v>27</v>
      </c>
      <c r="M3286">
        <v>72600</v>
      </c>
      <c r="N3286">
        <v>1</v>
      </c>
      <c r="O3286">
        <v>16</v>
      </c>
      <c r="P3286">
        <v>0</v>
      </c>
      <c r="Q3286">
        <v>22</v>
      </c>
      <c r="R3286">
        <v>2</v>
      </c>
      <c r="S3286">
        <v>22</v>
      </c>
      <c r="T3286">
        <v>2</v>
      </c>
      <c r="U3286">
        <v>10</v>
      </c>
      <c r="V3286">
        <f>COUNTIF(tbl_HRMaster[EmployeeID],tbl_HRMaster[[#This Row],[EmployeeID]])</f>
        <v>1</v>
      </c>
      <c r="W3286">
        <f>IFERROR(INDEX(tbl_EmployeeSurvey[EnvironmentSatisfaction],MATCH(tbl_HRMaster[[#This Row],[EmployeeID]],tbl_EmployeeSurvey[EmployeeID],0)),"Not Found")</f>
        <v>4</v>
      </c>
      <c r="X3286">
        <f>IFERROR(INDEX(tbl_EmployeeSurvey[JobSatisfaction],MATCH(tbl_HRMaster[[#This Row],[EmployeeID]],tbl_EmployeeSurvey[EmployeeID],0)),"Not Found")</f>
        <v>3</v>
      </c>
      <c r="Y3286" s="5">
        <f>IFERROR(INDEX(tbl_EmployeeSurvey[WorkLifeBalance],MATCH(tbl_HRMaster[[#This Row],[EmployeeID]],tbl_EmployeeSurvey[EmployeeID],0)),"Not Found")</f>
        <v>3</v>
      </c>
      <c r="Z3286" s="5">
        <f>IFERROR(VLOOKUP(tbl_HRMaster[[#This Row],[EmployeeID]],tbl_ManagerSurvey[[EmployeeID]:[PerformanceRating]],2,FALSE),"Not Found")</f>
        <v>3</v>
      </c>
      <c r="AA3286" s="5">
        <f>IFERROR(VLOOKUP(tbl_HRMaster[[#This Row],[EmployeeID]],tbl_ManagerSurvey[[EmployeeID]:[PerformanceRating]],3,FALSE),"Not Found")</f>
        <v>3</v>
      </c>
      <c r="AB3286" s="5" t="str">
        <f>IF(tbl_HRMaster[[#This Row],[Attrition]]="Yes","Left","Active")</f>
        <v>Active</v>
      </c>
      <c r="AC3286" s="5" t="str">
        <f>_xlfn.IFS(tbl_HRMaster[[#This Row],[Age]]&lt;25,"Under 25",tbl_HRMaster[[#This Row],[Age]]&lt;35,"25-34",tbl_HRMaster[[#This Row],[Age]]&lt;45,"35-44",tbl_HRMaster[[#This Row],[Age]]&lt;55,"45-54",TRUE,"Above 54")</f>
        <v>35-44</v>
      </c>
      <c r="AD3286" s="5" t="str">
        <f>_xlfn.IFS(
tbl_HRMaster[[#This Row],[YearsAtCompany]]&lt;2,"&lt; 2 Years",
tbl_HRMaster[[#This Row],[YearsAtCompany]]&lt;5,"2-4 Years",
tbl_HRMaster[[#This Row],[YearsAtCompany]]&lt;10,"5-9 Years",
TRUE,"10+ Years"
)</f>
        <v>10+ Years</v>
      </c>
      <c r="AE3286" s="5">
        <f>IF(tbl_HRMaster[[#This Row],[Attrition]]="Yes",1,0)</f>
        <v>0</v>
      </c>
    </row>
    <row r="3287" spans="1:31" x14ac:dyDescent="0.25">
      <c r="A3287">
        <v>55</v>
      </c>
      <c r="B3287" t="s">
        <v>21</v>
      </c>
      <c r="C3287" t="s">
        <v>22</v>
      </c>
      <c r="D3287" t="s">
        <v>30</v>
      </c>
      <c r="E3287">
        <v>6</v>
      </c>
      <c r="F3287">
        <v>1</v>
      </c>
      <c r="G3287" t="s">
        <v>24</v>
      </c>
      <c r="H3287">
        <v>1400</v>
      </c>
      <c r="I3287" t="s">
        <v>25</v>
      </c>
      <c r="J3287">
        <v>2</v>
      </c>
      <c r="K3287" t="s">
        <v>40</v>
      </c>
      <c r="L3287" t="s">
        <v>32</v>
      </c>
      <c r="M3287">
        <v>26550</v>
      </c>
      <c r="N3287">
        <v>8</v>
      </c>
      <c r="O3287">
        <v>17</v>
      </c>
      <c r="P3287">
        <v>0</v>
      </c>
      <c r="Q3287">
        <v>36</v>
      </c>
      <c r="R3287">
        <v>0</v>
      </c>
      <c r="S3287">
        <v>24</v>
      </c>
      <c r="T3287">
        <v>2</v>
      </c>
      <c r="U3287">
        <v>15</v>
      </c>
      <c r="V3287">
        <f>COUNTIF(tbl_HRMaster[EmployeeID],tbl_HRMaster[[#This Row],[EmployeeID]])</f>
        <v>1</v>
      </c>
      <c r="W3287">
        <f>IFERROR(INDEX(tbl_EmployeeSurvey[EnvironmentSatisfaction],MATCH(tbl_HRMaster[[#This Row],[EmployeeID]],tbl_EmployeeSurvey[EmployeeID],0)),"Not Found")</f>
        <v>3</v>
      </c>
      <c r="X3287">
        <f>IFERROR(INDEX(tbl_EmployeeSurvey[JobSatisfaction],MATCH(tbl_HRMaster[[#This Row],[EmployeeID]],tbl_EmployeeSurvey[EmployeeID],0)),"Not Found")</f>
        <v>2</v>
      </c>
      <c r="Y3287" s="5">
        <f>IFERROR(INDEX(tbl_EmployeeSurvey[WorkLifeBalance],MATCH(tbl_HRMaster[[#This Row],[EmployeeID]],tbl_EmployeeSurvey[EmployeeID],0)),"Not Found")</f>
        <v>3</v>
      </c>
      <c r="Z3287" s="5">
        <f>IFERROR(VLOOKUP(tbl_HRMaster[[#This Row],[EmployeeID]],tbl_ManagerSurvey[[EmployeeID]:[PerformanceRating]],2,FALSE),"Not Found")</f>
        <v>2</v>
      </c>
      <c r="AA3287" s="5">
        <f>IFERROR(VLOOKUP(tbl_HRMaster[[#This Row],[EmployeeID]],tbl_ManagerSurvey[[EmployeeID]:[PerformanceRating]],3,FALSE),"Not Found")</f>
        <v>3</v>
      </c>
      <c r="AB3287" s="5" t="str">
        <f>IF(tbl_HRMaster[[#This Row],[Attrition]]="Yes","Left","Active")</f>
        <v>Active</v>
      </c>
      <c r="AC3287" s="5" t="str">
        <f>_xlfn.IFS(tbl_HRMaster[[#This Row],[Age]]&lt;25,"Under 25",tbl_HRMaster[[#This Row],[Age]]&lt;35,"25-34",tbl_HRMaster[[#This Row],[Age]]&lt;45,"35-44",tbl_HRMaster[[#This Row],[Age]]&lt;55,"45-54",TRUE,"Above 54")</f>
        <v>Above 54</v>
      </c>
      <c r="AD3287" s="5" t="str">
        <f>_xlfn.IFS(
tbl_HRMaster[[#This Row],[YearsAtCompany]]&lt;2,"&lt; 2 Years",
tbl_HRMaster[[#This Row],[YearsAtCompany]]&lt;5,"2-4 Years",
tbl_HRMaster[[#This Row],[YearsAtCompany]]&lt;10,"5-9 Years",
TRUE,"10+ Years"
)</f>
        <v>10+ Years</v>
      </c>
      <c r="AE3287" s="5">
        <f>IF(tbl_HRMaster[[#This Row],[Attrition]]="Yes",1,0)</f>
        <v>0</v>
      </c>
    </row>
    <row r="3288" spans="1:31" x14ac:dyDescent="0.25">
      <c r="A3288">
        <v>55</v>
      </c>
      <c r="B3288" t="s">
        <v>21</v>
      </c>
      <c r="C3288" t="s">
        <v>22</v>
      </c>
      <c r="D3288" t="s">
        <v>30</v>
      </c>
      <c r="E3288">
        <v>6</v>
      </c>
      <c r="F3288">
        <v>1</v>
      </c>
      <c r="G3288" t="s">
        <v>24</v>
      </c>
      <c r="H3288">
        <v>2870</v>
      </c>
      <c r="I3288" t="s">
        <v>25</v>
      </c>
      <c r="J3288">
        <v>2</v>
      </c>
      <c r="K3288" t="s">
        <v>40</v>
      </c>
      <c r="L3288" t="s">
        <v>32</v>
      </c>
      <c r="M3288">
        <v>26550</v>
      </c>
      <c r="N3288">
        <v>8</v>
      </c>
      <c r="O3288">
        <v>17</v>
      </c>
      <c r="P3288">
        <v>0</v>
      </c>
      <c r="Q3288">
        <v>36</v>
      </c>
      <c r="R3288">
        <v>0</v>
      </c>
      <c r="S3288">
        <v>24</v>
      </c>
      <c r="T3288">
        <v>2</v>
      </c>
      <c r="U3288">
        <v>15</v>
      </c>
      <c r="V3288">
        <f>COUNTIF(tbl_HRMaster[EmployeeID],tbl_HRMaster[[#This Row],[EmployeeID]])</f>
        <v>1</v>
      </c>
      <c r="W3288">
        <f>IFERROR(INDEX(tbl_EmployeeSurvey[EnvironmentSatisfaction],MATCH(tbl_HRMaster[[#This Row],[EmployeeID]],tbl_EmployeeSurvey[EmployeeID],0)),"Not Found")</f>
        <v>3</v>
      </c>
      <c r="X3288">
        <f>IFERROR(INDEX(tbl_EmployeeSurvey[JobSatisfaction],MATCH(tbl_HRMaster[[#This Row],[EmployeeID]],tbl_EmployeeSurvey[EmployeeID],0)),"Not Found")</f>
        <v>2</v>
      </c>
      <c r="Y3288" s="5">
        <f>IFERROR(INDEX(tbl_EmployeeSurvey[WorkLifeBalance],MATCH(tbl_HRMaster[[#This Row],[EmployeeID]],tbl_EmployeeSurvey[EmployeeID],0)),"Not Found")</f>
        <v>3</v>
      </c>
      <c r="Z3288" s="5">
        <f>IFERROR(VLOOKUP(tbl_HRMaster[[#This Row],[EmployeeID]],tbl_ManagerSurvey[[EmployeeID]:[PerformanceRating]],2,FALSE),"Not Found")</f>
        <v>2</v>
      </c>
      <c r="AA3288" s="5">
        <f>IFERROR(VLOOKUP(tbl_HRMaster[[#This Row],[EmployeeID]],tbl_ManagerSurvey[[EmployeeID]:[PerformanceRating]],3,FALSE),"Not Found")</f>
        <v>3</v>
      </c>
      <c r="AB3288" s="5" t="str">
        <f>IF(tbl_HRMaster[[#This Row],[Attrition]]="Yes","Left","Active")</f>
        <v>Active</v>
      </c>
      <c r="AC3288" s="5" t="str">
        <f>_xlfn.IFS(tbl_HRMaster[[#This Row],[Age]]&lt;25,"Under 25",tbl_HRMaster[[#This Row],[Age]]&lt;35,"25-34",tbl_HRMaster[[#This Row],[Age]]&lt;45,"35-44",tbl_HRMaster[[#This Row],[Age]]&lt;55,"45-54",TRUE,"Above 54")</f>
        <v>Above 54</v>
      </c>
      <c r="AD3288" s="5" t="str">
        <f>_xlfn.IFS(
tbl_HRMaster[[#This Row],[YearsAtCompany]]&lt;2,"&lt; 2 Years",
tbl_HRMaster[[#This Row],[YearsAtCompany]]&lt;5,"2-4 Years",
tbl_HRMaster[[#This Row],[YearsAtCompany]]&lt;10,"5-9 Years",
TRUE,"10+ Years"
)</f>
        <v>10+ Years</v>
      </c>
      <c r="AE3288" s="5">
        <f>IF(tbl_HRMaster[[#This Row],[Attrition]]="Yes",1,0)</f>
        <v>0</v>
      </c>
    </row>
    <row r="3289" spans="1:31" x14ac:dyDescent="0.25">
      <c r="A3289">
        <v>55</v>
      </c>
      <c r="B3289" t="s">
        <v>21</v>
      </c>
      <c r="C3289" t="s">
        <v>22</v>
      </c>
      <c r="D3289" t="s">
        <v>30</v>
      </c>
      <c r="E3289">
        <v>6</v>
      </c>
      <c r="F3289">
        <v>1</v>
      </c>
      <c r="G3289" t="s">
        <v>24</v>
      </c>
      <c r="H3289">
        <v>4340</v>
      </c>
      <c r="I3289" t="s">
        <v>25</v>
      </c>
      <c r="J3289">
        <v>2</v>
      </c>
      <c r="K3289" t="s">
        <v>40</v>
      </c>
      <c r="L3289" t="s">
        <v>32</v>
      </c>
      <c r="M3289">
        <v>26550</v>
      </c>
      <c r="N3289">
        <v>8</v>
      </c>
      <c r="O3289">
        <v>17</v>
      </c>
      <c r="P3289">
        <v>0</v>
      </c>
      <c r="Q3289">
        <v>36</v>
      </c>
      <c r="R3289">
        <v>0</v>
      </c>
      <c r="S3289">
        <v>24</v>
      </c>
      <c r="T3289">
        <v>2</v>
      </c>
      <c r="U3289">
        <v>15</v>
      </c>
      <c r="V3289">
        <f>COUNTIF(tbl_HRMaster[EmployeeID],tbl_HRMaster[[#This Row],[EmployeeID]])</f>
        <v>1</v>
      </c>
      <c r="W3289">
        <f>IFERROR(INDEX(tbl_EmployeeSurvey[EnvironmentSatisfaction],MATCH(tbl_HRMaster[[#This Row],[EmployeeID]],tbl_EmployeeSurvey[EmployeeID],0)),"Not Found")</f>
        <v>3</v>
      </c>
      <c r="X3289">
        <f>IFERROR(INDEX(tbl_EmployeeSurvey[JobSatisfaction],MATCH(tbl_HRMaster[[#This Row],[EmployeeID]],tbl_EmployeeSurvey[EmployeeID],0)),"Not Found")</f>
        <v>2</v>
      </c>
      <c r="Y3289" s="5">
        <f>IFERROR(INDEX(tbl_EmployeeSurvey[WorkLifeBalance],MATCH(tbl_HRMaster[[#This Row],[EmployeeID]],tbl_EmployeeSurvey[EmployeeID],0)),"Not Found")</f>
        <v>3</v>
      </c>
      <c r="Z3289" s="5">
        <f>IFERROR(VLOOKUP(tbl_HRMaster[[#This Row],[EmployeeID]],tbl_ManagerSurvey[[EmployeeID]:[PerformanceRating]],2,FALSE),"Not Found")</f>
        <v>2</v>
      </c>
      <c r="AA3289" s="5">
        <f>IFERROR(VLOOKUP(tbl_HRMaster[[#This Row],[EmployeeID]],tbl_ManagerSurvey[[EmployeeID]:[PerformanceRating]],3,FALSE),"Not Found")</f>
        <v>3</v>
      </c>
      <c r="AB3289" s="5" t="str">
        <f>IF(tbl_HRMaster[[#This Row],[Attrition]]="Yes","Left","Active")</f>
        <v>Active</v>
      </c>
      <c r="AC3289" s="5" t="str">
        <f>_xlfn.IFS(tbl_HRMaster[[#This Row],[Age]]&lt;25,"Under 25",tbl_HRMaster[[#This Row],[Age]]&lt;35,"25-34",tbl_HRMaster[[#This Row],[Age]]&lt;45,"35-44",tbl_HRMaster[[#This Row],[Age]]&lt;55,"45-54",TRUE,"Above 54")</f>
        <v>Above 54</v>
      </c>
      <c r="AD3289" s="5" t="str">
        <f>_xlfn.IFS(
tbl_HRMaster[[#This Row],[YearsAtCompany]]&lt;2,"&lt; 2 Years",
tbl_HRMaster[[#This Row],[YearsAtCompany]]&lt;5,"2-4 Years",
tbl_HRMaster[[#This Row],[YearsAtCompany]]&lt;10,"5-9 Years",
TRUE,"10+ Years"
)</f>
        <v>10+ Years</v>
      </c>
      <c r="AE3289" s="5">
        <f>IF(tbl_HRMaster[[#This Row],[Attrition]]="Yes",1,0)</f>
        <v>0</v>
      </c>
    </row>
    <row r="3290" spans="1:31" x14ac:dyDescent="0.25">
      <c r="A3290">
        <v>55</v>
      </c>
      <c r="B3290" t="s">
        <v>21</v>
      </c>
      <c r="C3290" t="s">
        <v>22</v>
      </c>
      <c r="D3290" t="s">
        <v>30</v>
      </c>
      <c r="E3290">
        <v>11</v>
      </c>
      <c r="F3290">
        <v>1</v>
      </c>
      <c r="G3290" t="s">
        <v>38</v>
      </c>
      <c r="H3290">
        <v>859</v>
      </c>
      <c r="I3290" t="s">
        <v>25</v>
      </c>
      <c r="J3290">
        <v>1</v>
      </c>
      <c r="K3290" t="s">
        <v>40</v>
      </c>
      <c r="L3290" t="s">
        <v>27</v>
      </c>
      <c r="M3290">
        <v>26930</v>
      </c>
      <c r="N3290">
        <v>1</v>
      </c>
      <c r="O3290">
        <v>18</v>
      </c>
      <c r="P3290">
        <v>0</v>
      </c>
      <c r="Q3290">
        <v>36</v>
      </c>
      <c r="R3290">
        <v>6</v>
      </c>
      <c r="S3290">
        <v>36</v>
      </c>
      <c r="T3290">
        <v>2</v>
      </c>
      <c r="U3290">
        <v>13</v>
      </c>
      <c r="V3290">
        <f>COUNTIF(tbl_HRMaster[EmployeeID],tbl_HRMaster[[#This Row],[EmployeeID]])</f>
        <v>1</v>
      </c>
      <c r="W3290">
        <f>IFERROR(INDEX(tbl_EmployeeSurvey[EnvironmentSatisfaction],MATCH(tbl_HRMaster[[#This Row],[EmployeeID]],tbl_EmployeeSurvey[EmployeeID],0)),"Not Found")</f>
        <v>3</v>
      </c>
      <c r="X3290">
        <f>IFERROR(INDEX(tbl_EmployeeSurvey[JobSatisfaction],MATCH(tbl_HRMaster[[#This Row],[EmployeeID]],tbl_EmployeeSurvey[EmployeeID],0)),"Not Found")</f>
        <v>4</v>
      </c>
      <c r="Y3290" s="5">
        <f>IFERROR(INDEX(tbl_EmployeeSurvey[WorkLifeBalance],MATCH(tbl_HRMaster[[#This Row],[EmployeeID]],tbl_EmployeeSurvey[EmployeeID],0)),"Not Found")</f>
        <v>3</v>
      </c>
      <c r="Z3290" s="5">
        <f>IFERROR(VLOOKUP(tbl_HRMaster[[#This Row],[EmployeeID]],tbl_ManagerSurvey[[EmployeeID]:[PerformanceRating]],2,FALSE),"Not Found")</f>
        <v>2</v>
      </c>
      <c r="AA3290" s="5">
        <f>IFERROR(VLOOKUP(tbl_HRMaster[[#This Row],[EmployeeID]],tbl_ManagerSurvey[[EmployeeID]:[PerformanceRating]],3,FALSE),"Not Found")</f>
        <v>3</v>
      </c>
      <c r="AB3290" s="5" t="str">
        <f>IF(tbl_HRMaster[[#This Row],[Attrition]]="Yes","Left","Active")</f>
        <v>Active</v>
      </c>
      <c r="AC3290" s="5" t="str">
        <f>_xlfn.IFS(tbl_HRMaster[[#This Row],[Age]]&lt;25,"Under 25",tbl_HRMaster[[#This Row],[Age]]&lt;35,"25-34",tbl_HRMaster[[#This Row],[Age]]&lt;45,"35-44",tbl_HRMaster[[#This Row],[Age]]&lt;55,"45-54",TRUE,"Above 54")</f>
        <v>Above 54</v>
      </c>
      <c r="AD3290" s="5" t="str">
        <f>_xlfn.IFS(
tbl_HRMaster[[#This Row],[YearsAtCompany]]&lt;2,"&lt; 2 Years",
tbl_HRMaster[[#This Row],[YearsAtCompany]]&lt;5,"2-4 Years",
tbl_HRMaster[[#This Row],[YearsAtCompany]]&lt;10,"5-9 Years",
TRUE,"10+ Years"
)</f>
        <v>10+ Years</v>
      </c>
      <c r="AE3290" s="5">
        <f>IF(tbl_HRMaster[[#This Row],[Attrition]]="Yes",1,0)</f>
        <v>0</v>
      </c>
    </row>
    <row r="3291" spans="1:31" x14ac:dyDescent="0.25">
      <c r="A3291">
        <v>55</v>
      </c>
      <c r="B3291" t="s">
        <v>21</v>
      </c>
      <c r="C3291" t="s">
        <v>22</v>
      </c>
      <c r="D3291" t="s">
        <v>30</v>
      </c>
      <c r="E3291">
        <v>11</v>
      </c>
      <c r="F3291">
        <v>1</v>
      </c>
      <c r="G3291" t="s">
        <v>38</v>
      </c>
      <c r="H3291">
        <v>2329</v>
      </c>
      <c r="I3291" t="s">
        <v>25</v>
      </c>
      <c r="J3291">
        <v>1</v>
      </c>
      <c r="K3291" t="s">
        <v>40</v>
      </c>
      <c r="L3291" t="s">
        <v>27</v>
      </c>
      <c r="M3291">
        <v>26930</v>
      </c>
      <c r="N3291">
        <v>1</v>
      </c>
      <c r="O3291">
        <v>18</v>
      </c>
      <c r="P3291">
        <v>0</v>
      </c>
      <c r="Q3291">
        <v>36</v>
      </c>
      <c r="R3291">
        <v>6</v>
      </c>
      <c r="S3291">
        <v>36</v>
      </c>
      <c r="T3291">
        <v>2</v>
      </c>
      <c r="U3291">
        <v>13</v>
      </c>
      <c r="V3291">
        <f>COUNTIF(tbl_HRMaster[EmployeeID],tbl_HRMaster[[#This Row],[EmployeeID]])</f>
        <v>1</v>
      </c>
      <c r="W3291">
        <f>IFERROR(INDEX(tbl_EmployeeSurvey[EnvironmentSatisfaction],MATCH(tbl_HRMaster[[#This Row],[EmployeeID]],tbl_EmployeeSurvey[EmployeeID],0)),"Not Found")</f>
        <v>3</v>
      </c>
      <c r="X3291">
        <f>IFERROR(INDEX(tbl_EmployeeSurvey[JobSatisfaction],MATCH(tbl_HRMaster[[#This Row],[EmployeeID]],tbl_EmployeeSurvey[EmployeeID],0)),"Not Found")</f>
        <v>4</v>
      </c>
      <c r="Y3291" s="5">
        <f>IFERROR(INDEX(tbl_EmployeeSurvey[WorkLifeBalance],MATCH(tbl_HRMaster[[#This Row],[EmployeeID]],tbl_EmployeeSurvey[EmployeeID],0)),"Not Found")</f>
        <v>3</v>
      </c>
      <c r="Z3291" s="5">
        <f>IFERROR(VLOOKUP(tbl_HRMaster[[#This Row],[EmployeeID]],tbl_ManagerSurvey[[EmployeeID]:[PerformanceRating]],2,FALSE),"Not Found")</f>
        <v>2</v>
      </c>
      <c r="AA3291" s="5">
        <f>IFERROR(VLOOKUP(tbl_HRMaster[[#This Row],[EmployeeID]],tbl_ManagerSurvey[[EmployeeID]:[PerformanceRating]],3,FALSE),"Not Found")</f>
        <v>3</v>
      </c>
      <c r="AB3291" s="5" t="str">
        <f>IF(tbl_HRMaster[[#This Row],[Attrition]]="Yes","Left","Active")</f>
        <v>Active</v>
      </c>
      <c r="AC3291" s="5" t="str">
        <f>_xlfn.IFS(tbl_HRMaster[[#This Row],[Age]]&lt;25,"Under 25",tbl_HRMaster[[#This Row],[Age]]&lt;35,"25-34",tbl_HRMaster[[#This Row],[Age]]&lt;45,"35-44",tbl_HRMaster[[#This Row],[Age]]&lt;55,"45-54",TRUE,"Above 54")</f>
        <v>Above 54</v>
      </c>
      <c r="AD3291" s="5" t="str">
        <f>_xlfn.IFS(
tbl_HRMaster[[#This Row],[YearsAtCompany]]&lt;2,"&lt; 2 Years",
tbl_HRMaster[[#This Row],[YearsAtCompany]]&lt;5,"2-4 Years",
tbl_HRMaster[[#This Row],[YearsAtCompany]]&lt;10,"5-9 Years",
TRUE,"10+ Years"
)</f>
        <v>10+ Years</v>
      </c>
      <c r="AE3291" s="5">
        <f>IF(tbl_HRMaster[[#This Row],[Attrition]]="Yes",1,0)</f>
        <v>0</v>
      </c>
    </row>
    <row r="3292" spans="1:31" x14ac:dyDescent="0.25">
      <c r="A3292">
        <v>55</v>
      </c>
      <c r="B3292" t="s">
        <v>21</v>
      </c>
      <c r="C3292" t="s">
        <v>22</v>
      </c>
      <c r="D3292" t="s">
        <v>30</v>
      </c>
      <c r="E3292">
        <v>11</v>
      </c>
      <c r="F3292">
        <v>1</v>
      </c>
      <c r="G3292" t="s">
        <v>38</v>
      </c>
      <c r="H3292">
        <v>3799</v>
      </c>
      <c r="I3292" t="s">
        <v>25</v>
      </c>
      <c r="J3292">
        <v>1</v>
      </c>
      <c r="K3292" t="s">
        <v>40</v>
      </c>
      <c r="L3292" t="s">
        <v>27</v>
      </c>
      <c r="M3292">
        <v>26930</v>
      </c>
      <c r="N3292">
        <v>1</v>
      </c>
      <c r="O3292">
        <v>18</v>
      </c>
      <c r="P3292">
        <v>0</v>
      </c>
      <c r="Q3292">
        <v>36</v>
      </c>
      <c r="R3292">
        <v>6</v>
      </c>
      <c r="S3292">
        <v>36</v>
      </c>
      <c r="T3292">
        <v>2</v>
      </c>
      <c r="U3292">
        <v>13</v>
      </c>
      <c r="V3292">
        <f>COUNTIF(tbl_HRMaster[EmployeeID],tbl_HRMaster[[#This Row],[EmployeeID]])</f>
        <v>1</v>
      </c>
      <c r="W3292">
        <f>IFERROR(INDEX(tbl_EmployeeSurvey[EnvironmentSatisfaction],MATCH(tbl_HRMaster[[#This Row],[EmployeeID]],tbl_EmployeeSurvey[EmployeeID],0)),"Not Found")</f>
        <v>3</v>
      </c>
      <c r="X3292">
        <f>IFERROR(INDEX(tbl_EmployeeSurvey[JobSatisfaction],MATCH(tbl_HRMaster[[#This Row],[EmployeeID]],tbl_EmployeeSurvey[EmployeeID],0)),"Not Found")</f>
        <v>4</v>
      </c>
      <c r="Y3292" s="5">
        <f>IFERROR(INDEX(tbl_EmployeeSurvey[WorkLifeBalance],MATCH(tbl_HRMaster[[#This Row],[EmployeeID]],tbl_EmployeeSurvey[EmployeeID],0)),"Not Found")</f>
        <v>3</v>
      </c>
      <c r="Z3292" s="5">
        <f>IFERROR(VLOOKUP(tbl_HRMaster[[#This Row],[EmployeeID]],tbl_ManagerSurvey[[EmployeeID]:[PerformanceRating]],2,FALSE),"Not Found")</f>
        <v>2</v>
      </c>
      <c r="AA3292" s="5">
        <f>IFERROR(VLOOKUP(tbl_HRMaster[[#This Row],[EmployeeID]],tbl_ManagerSurvey[[EmployeeID]:[PerformanceRating]],3,FALSE),"Not Found")</f>
        <v>3</v>
      </c>
      <c r="AB3292" s="5" t="str">
        <f>IF(tbl_HRMaster[[#This Row],[Attrition]]="Yes","Left","Active")</f>
        <v>Active</v>
      </c>
      <c r="AC3292" s="5" t="str">
        <f>_xlfn.IFS(tbl_HRMaster[[#This Row],[Age]]&lt;25,"Under 25",tbl_HRMaster[[#This Row],[Age]]&lt;35,"25-34",tbl_HRMaster[[#This Row],[Age]]&lt;45,"35-44",tbl_HRMaster[[#This Row],[Age]]&lt;55,"45-54",TRUE,"Above 54")</f>
        <v>Above 54</v>
      </c>
      <c r="AD3292" s="5" t="str">
        <f>_xlfn.IFS(
tbl_HRMaster[[#This Row],[YearsAtCompany]]&lt;2,"&lt; 2 Years",
tbl_HRMaster[[#This Row],[YearsAtCompany]]&lt;5,"2-4 Years",
tbl_HRMaster[[#This Row],[YearsAtCompany]]&lt;10,"5-9 Years",
TRUE,"10+ Years"
)</f>
        <v>10+ Years</v>
      </c>
      <c r="AE3292" s="5">
        <f>IF(tbl_HRMaster[[#This Row],[Attrition]]="Yes",1,0)</f>
        <v>0</v>
      </c>
    </row>
    <row r="3293" spans="1:31" x14ac:dyDescent="0.25">
      <c r="A3293">
        <v>38</v>
      </c>
      <c r="B3293" t="s">
        <v>21</v>
      </c>
      <c r="C3293" t="s">
        <v>29</v>
      </c>
      <c r="D3293" t="s">
        <v>23</v>
      </c>
      <c r="E3293">
        <v>29</v>
      </c>
      <c r="F3293">
        <v>2</v>
      </c>
      <c r="G3293" t="s">
        <v>38</v>
      </c>
      <c r="H3293">
        <v>936</v>
      </c>
      <c r="I3293" t="s">
        <v>25</v>
      </c>
      <c r="J3293">
        <v>1</v>
      </c>
      <c r="K3293" t="s">
        <v>35</v>
      </c>
      <c r="L3293" t="s">
        <v>32</v>
      </c>
      <c r="M3293">
        <v>39170</v>
      </c>
      <c r="N3293">
        <v>1</v>
      </c>
      <c r="O3293">
        <v>15</v>
      </c>
      <c r="P3293">
        <v>3</v>
      </c>
      <c r="Q3293">
        <v>4</v>
      </c>
      <c r="R3293">
        <v>2</v>
      </c>
      <c r="S3293">
        <v>4</v>
      </c>
      <c r="T3293">
        <v>3</v>
      </c>
      <c r="U3293">
        <v>3</v>
      </c>
      <c r="V3293">
        <f>COUNTIF(tbl_HRMaster[EmployeeID],tbl_HRMaster[[#This Row],[EmployeeID]])</f>
        <v>1</v>
      </c>
      <c r="W3293">
        <f>IFERROR(INDEX(tbl_EmployeeSurvey[EnvironmentSatisfaction],MATCH(tbl_HRMaster[[#This Row],[EmployeeID]],tbl_EmployeeSurvey[EmployeeID],0)),"Not Found")</f>
        <v>4</v>
      </c>
      <c r="X3293">
        <f>IFERROR(INDEX(tbl_EmployeeSurvey[JobSatisfaction],MATCH(tbl_HRMaster[[#This Row],[EmployeeID]],tbl_EmployeeSurvey[EmployeeID],0)),"Not Found")</f>
        <v>2</v>
      </c>
      <c r="Y3293" s="5">
        <f>IFERROR(INDEX(tbl_EmployeeSurvey[WorkLifeBalance],MATCH(tbl_HRMaster[[#This Row],[EmployeeID]],tbl_EmployeeSurvey[EmployeeID],0)),"Not Found")</f>
        <v>3</v>
      </c>
      <c r="Z3293" s="5">
        <f>IFERROR(VLOOKUP(tbl_HRMaster[[#This Row],[EmployeeID]],tbl_ManagerSurvey[[EmployeeID]:[PerformanceRating]],2,FALSE),"Not Found")</f>
        <v>3</v>
      </c>
      <c r="AA3293" s="5">
        <f>IFERROR(VLOOKUP(tbl_HRMaster[[#This Row],[EmployeeID]],tbl_ManagerSurvey[[EmployeeID]:[PerformanceRating]],3,FALSE),"Not Found")</f>
        <v>3</v>
      </c>
      <c r="AB3293" s="5" t="str">
        <f>IF(tbl_HRMaster[[#This Row],[Attrition]]="Yes","Left","Active")</f>
        <v>Active</v>
      </c>
      <c r="AC3293" s="5" t="str">
        <f>_xlfn.IFS(tbl_HRMaster[[#This Row],[Age]]&lt;25,"Under 25",tbl_HRMaster[[#This Row],[Age]]&lt;35,"25-34",tbl_HRMaster[[#This Row],[Age]]&lt;45,"35-44",tbl_HRMaster[[#This Row],[Age]]&lt;55,"45-54",TRUE,"Above 54")</f>
        <v>35-44</v>
      </c>
      <c r="AD3293" s="5" t="str">
        <f>_xlfn.IFS(
tbl_HRMaster[[#This Row],[YearsAtCompany]]&lt;2,"&lt; 2 Years",
tbl_HRMaster[[#This Row],[YearsAtCompany]]&lt;5,"2-4 Years",
tbl_HRMaster[[#This Row],[YearsAtCompany]]&lt;10,"5-9 Years",
TRUE,"10+ Years"
)</f>
        <v>2-4 Years</v>
      </c>
      <c r="AE3293" s="5">
        <f>IF(tbl_HRMaster[[#This Row],[Attrition]]="Yes",1,0)</f>
        <v>0</v>
      </c>
    </row>
    <row r="3294" spans="1:31" x14ac:dyDescent="0.25">
      <c r="A3294">
        <v>38</v>
      </c>
      <c r="B3294" t="s">
        <v>21</v>
      </c>
      <c r="C3294" t="s">
        <v>29</v>
      </c>
      <c r="D3294" t="s">
        <v>23</v>
      </c>
      <c r="E3294">
        <v>29</v>
      </c>
      <c r="F3294">
        <v>2</v>
      </c>
      <c r="G3294" t="s">
        <v>38</v>
      </c>
      <c r="H3294">
        <v>2406</v>
      </c>
      <c r="I3294" t="s">
        <v>25</v>
      </c>
      <c r="J3294">
        <v>1</v>
      </c>
      <c r="K3294" t="s">
        <v>35</v>
      </c>
      <c r="L3294" t="s">
        <v>32</v>
      </c>
      <c r="M3294">
        <v>39170</v>
      </c>
      <c r="N3294">
        <v>1</v>
      </c>
      <c r="O3294">
        <v>15</v>
      </c>
      <c r="P3294">
        <v>3</v>
      </c>
      <c r="Q3294">
        <v>4</v>
      </c>
      <c r="R3294">
        <v>2</v>
      </c>
      <c r="S3294">
        <v>4</v>
      </c>
      <c r="T3294">
        <v>3</v>
      </c>
      <c r="U3294">
        <v>3</v>
      </c>
      <c r="V3294">
        <f>COUNTIF(tbl_HRMaster[EmployeeID],tbl_HRMaster[[#This Row],[EmployeeID]])</f>
        <v>1</v>
      </c>
      <c r="W3294">
        <f>IFERROR(INDEX(tbl_EmployeeSurvey[EnvironmentSatisfaction],MATCH(tbl_HRMaster[[#This Row],[EmployeeID]],tbl_EmployeeSurvey[EmployeeID],0)),"Not Found")</f>
        <v>4</v>
      </c>
      <c r="X3294">
        <f>IFERROR(INDEX(tbl_EmployeeSurvey[JobSatisfaction],MATCH(tbl_HRMaster[[#This Row],[EmployeeID]],tbl_EmployeeSurvey[EmployeeID],0)),"Not Found")</f>
        <v>2</v>
      </c>
      <c r="Y3294" s="5">
        <f>IFERROR(INDEX(tbl_EmployeeSurvey[WorkLifeBalance],MATCH(tbl_HRMaster[[#This Row],[EmployeeID]],tbl_EmployeeSurvey[EmployeeID],0)),"Not Found")</f>
        <v>3</v>
      </c>
      <c r="Z3294" s="5">
        <f>IFERROR(VLOOKUP(tbl_HRMaster[[#This Row],[EmployeeID]],tbl_ManagerSurvey[[EmployeeID]:[PerformanceRating]],2,FALSE),"Not Found")</f>
        <v>3</v>
      </c>
      <c r="AA3294" s="5">
        <f>IFERROR(VLOOKUP(tbl_HRMaster[[#This Row],[EmployeeID]],tbl_ManagerSurvey[[EmployeeID]:[PerformanceRating]],3,FALSE),"Not Found")</f>
        <v>3</v>
      </c>
      <c r="AB3294" s="5" t="str">
        <f>IF(tbl_HRMaster[[#This Row],[Attrition]]="Yes","Left","Active")</f>
        <v>Active</v>
      </c>
      <c r="AC3294" s="5" t="str">
        <f>_xlfn.IFS(tbl_HRMaster[[#This Row],[Age]]&lt;25,"Under 25",tbl_HRMaster[[#This Row],[Age]]&lt;35,"25-34",tbl_HRMaster[[#This Row],[Age]]&lt;45,"35-44",tbl_HRMaster[[#This Row],[Age]]&lt;55,"45-54",TRUE,"Above 54")</f>
        <v>35-44</v>
      </c>
      <c r="AD3294" s="5" t="str">
        <f>_xlfn.IFS(
tbl_HRMaster[[#This Row],[YearsAtCompany]]&lt;2,"&lt; 2 Years",
tbl_HRMaster[[#This Row],[YearsAtCompany]]&lt;5,"2-4 Years",
tbl_HRMaster[[#This Row],[YearsAtCompany]]&lt;10,"5-9 Years",
TRUE,"10+ Years"
)</f>
        <v>2-4 Years</v>
      </c>
      <c r="AE3294" s="5">
        <f>IF(tbl_HRMaster[[#This Row],[Attrition]]="Yes",1,0)</f>
        <v>0</v>
      </c>
    </row>
    <row r="3295" spans="1:31" x14ac:dyDescent="0.25">
      <c r="A3295">
        <v>38</v>
      </c>
      <c r="B3295" t="s">
        <v>21</v>
      </c>
      <c r="C3295" t="s">
        <v>29</v>
      </c>
      <c r="D3295" t="s">
        <v>23</v>
      </c>
      <c r="E3295">
        <v>29</v>
      </c>
      <c r="F3295">
        <v>2</v>
      </c>
      <c r="G3295" t="s">
        <v>38</v>
      </c>
      <c r="H3295">
        <v>3876</v>
      </c>
      <c r="I3295" t="s">
        <v>25</v>
      </c>
      <c r="J3295">
        <v>1</v>
      </c>
      <c r="K3295" t="s">
        <v>35</v>
      </c>
      <c r="L3295" t="s">
        <v>32</v>
      </c>
      <c r="M3295">
        <v>39170</v>
      </c>
      <c r="N3295">
        <v>1</v>
      </c>
      <c r="O3295">
        <v>15</v>
      </c>
      <c r="P3295">
        <v>3</v>
      </c>
      <c r="Q3295">
        <v>4</v>
      </c>
      <c r="R3295">
        <v>2</v>
      </c>
      <c r="S3295">
        <v>4</v>
      </c>
      <c r="T3295">
        <v>3</v>
      </c>
      <c r="U3295">
        <v>3</v>
      </c>
      <c r="V3295">
        <f>COUNTIF(tbl_HRMaster[EmployeeID],tbl_HRMaster[[#This Row],[EmployeeID]])</f>
        <v>1</v>
      </c>
      <c r="W3295">
        <f>IFERROR(INDEX(tbl_EmployeeSurvey[EnvironmentSatisfaction],MATCH(tbl_HRMaster[[#This Row],[EmployeeID]],tbl_EmployeeSurvey[EmployeeID],0)),"Not Found")</f>
        <v>4</v>
      </c>
      <c r="X3295">
        <f>IFERROR(INDEX(tbl_EmployeeSurvey[JobSatisfaction],MATCH(tbl_HRMaster[[#This Row],[EmployeeID]],tbl_EmployeeSurvey[EmployeeID],0)),"Not Found")</f>
        <v>2</v>
      </c>
      <c r="Y3295" s="5">
        <f>IFERROR(INDEX(tbl_EmployeeSurvey[WorkLifeBalance],MATCH(tbl_HRMaster[[#This Row],[EmployeeID]],tbl_EmployeeSurvey[EmployeeID],0)),"Not Found")</f>
        <v>3</v>
      </c>
      <c r="Z3295" s="5">
        <f>IFERROR(VLOOKUP(tbl_HRMaster[[#This Row],[EmployeeID]],tbl_ManagerSurvey[[EmployeeID]:[PerformanceRating]],2,FALSE),"Not Found")</f>
        <v>3</v>
      </c>
      <c r="AA3295" s="5">
        <f>IFERROR(VLOOKUP(tbl_HRMaster[[#This Row],[EmployeeID]],tbl_ManagerSurvey[[EmployeeID]:[PerformanceRating]],3,FALSE),"Not Found")</f>
        <v>3</v>
      </c>
      <c r="AB3295" s="5" t="str">
        <f>IF(tbl_HRMaster[[#This Row],[Attrition]]="Yes","Left","Active")</f>
        <v>Active</v>
      </c>
      <c r="AC3295" s="5" t="str">
        <f>_xlfn.IFS(tbl_HRMaster[[#This Row],[Age]]&lt;25,"Under 25",tbl_HRMaster[[#This Row],[Age]]&lt;35,"25-34",tbl_HRMaster[[#This Row],[Age]]&lt;45,"35-44",tbl_HRMaster[[#This Row],[Age]]&lt;55,"45-54",TRUE,"Above 54")</f>
        <v>35-44</v>
      </c>
      <c r="AD3295" s="5" t="str">
        <f>_xlfn.IFS(
tbl_HRMaster[[#This Row],[YearsAtCompany]]&lt;2,"&lt; 2 Years",
tbl_HRMaster[[#This Row],[YearsAtCompany]]&lt;5,"2-4 Years",
tbl_HRMaster[[#This Row],[YearsAtCompany]]&lt;10,"5-9 Years",
TRUE,"10+ Years"
)</f>
        <v>2-4 Years</v>
      </c>
      <c r="AE3295" s="5">
        <f>IF(tbl_HRMaster[[#This Row],[Attrition]]="Yes",1,0)</f>
        <v>0</v>
      </c>
    </row>
    <row r="3296" spans="1:31" x14ac:dyDescent="0.25">
      <c r="A3296">
        <v>31</v>
      </c>
      <c r="B3296" t="s">
        <v>21</v>
      </c>
      <c r="C3296" t="s">
        <v>22</v>
      </c>
      <c r="D3296" t="s">
        <v>30</v>
      </c>
      <c r="E3296">
        <v>24</v>
      </c>
      <c r="F3296">
        <v>1</v>
      </c>
      <c r="G3296" t="s">
        <v>38</v>
      </c>
      <c r="H3296">
        <v>142</v>
      </c>
      <c r="I3296" t="s">
        <v>34</v>
      </c>
      <c r="J3296">
        <v>3</v>
      </c>
      <c r="K3296" t="s">
        <v>40</v>
      </c>
      <c r="L3296" t="s">
        <v>27</v>
      </c>
      <c r="M3296">
        <v>44400</v>
      </c>
      <c r="N3296">
        <v>1</v>
      </c>
      <c r="O3296">
        <v>13</v>
      </c>
      <c r="P3296">
        <v>1</v>
      </c>
      <c r="Q3296">
        <v>4</v>
      </c>
      <c r="R3296">
        <v>2</v>
      </c>
      <c r="S3296">
        <v>4</v>
      </c>
      <c r="T3296">
        <v>3</v>
      </c>
      <c r="U3296">
        <v>2</v>
      </c>
      <c r="V3296">
        <f>COUNTIF(tbl_HRMaster[EmployeeID],tbl_HRMaster[[#This Row],[EmployeeID]])</f>
        <v>1</v>
      </c>
      <c r="W3296">
        <f>IFERROR(INDEX(tbl_EmployeeSurvey[EnvironmentSatisfaction],MATCH(tbl_HRMaster[[#This Row],[EmployeeID]],tbl_EmployeeSurvey[EmployeeID],0)),"Not Found")</f>
        <v>4</v>
      </c>
      <c r="X3296">
        <f>IFERROR(INDEX(tbl_EmployeeSurvey[JobSatisfaction],MATCH(tbl_HRMaster[[#This Row],[EmployeeID]],tbl_EmployeeSurvey[EmployeeID],0)),"Not Found")</f>
        <v>1</v>
      </c>
      <c r="Y3296" s="5">
        <f>IFERROR(INDEX(tbl_EmployeeSurvey[WorkLifeBalance],MATCH(tbl_HRMaster[[#This Row],[EmployeeID]],tbl_EmployeeSurvey[EmployeeID],0)),"Not Found")</f>
        <v>3</v>
      </c>
      <c r="Z3296" s="5">
        <f>IFERROR(VLOOKUP(tbl_HRMaster[[#This Row],[EmployeeID]],tbl_ManagerSurvey[[EmployeeID]:[PerformanceRating]],2,FALSE),"Not Found")</f>
        <v>3</v>
      </c>
      <c r="AA3296" s="5">
        <f>IFERROR(VLOOKUP(tbl_HRMaster[[#This Row],[EmployeeID]],tbl_ManagerSurvey[[EmployeeID]:[PerformanceRating]],3,FALSE),"Not Found")</f>
        <v>3</v>
      </c>
      <c r="AB3296" s="5" t="str">
        <f>IF(tbl_HRMaster[[#This Row],[Attrition]]="Yes","Left","Active")</f>
        <v>Active</v>
      </c>
      <c r="AC3296" s="5" t="str">
        <f>_xlfn.IFS(tbl_HRMaster[[#This Row],[Age]]&lt;25,"Under 25",tbl_HRMaster[[#This Row],[Age]]&lt;35,"25-34",tbl_HRMaster[[#This Row],[Age]]&lt;45,"35-44",tbl_HRMaster[[#This Row],[Age]]&lt;55,"45-54",TRUE,"Above 54")</f>
        <v>25-34</v>
      </c>
      <c r="AD3296" s="5" t="str">
        <f>_xlfn.IFS(
tbl_HRMaster[[#This Row],[YearsAtCompany]]&lt;2,"&lt; 2 Years",
tbl_HRMaster[[#This Row],[YearsAtCompany]]&lt;5,"2-4 Years",
tbl_HRMaster[[#This Row],[YearsAtCompany]]&lt;10,"5-9 Years",
TRUE,"10+ Years"
)</f>
        <v>2-4 Years</v>
      </c>
      <c r="AE3296" s="5">
        <f>IF(tbl_HRMaster[[#This Row],[Attrition]]="Yes",1,0)</f>
        <v>0</v>
      </c>
    </row>
    <row r="3297" spans="1:31" x14ac:dyDescent="0.25">
      <c r="A3297">
        <v>31</v>
      </c>
      <c r="B3297" t="s">
        <v>21</v>
      </c>
      <c r="C3297" t="s">
        <v>22</v>
      </c>
      <c r="D3297" t="s">
        <v>30</v>
      </c>
      <c r="E3297">
        <v>24</v>
      </c>
      <c r="F3297">
        <v>1</v>
      </c>
      <c r="G3297" t="s">
        <v>38</v>
      </c>
      <c r="H3297">
        <v>1612</v>
      </c>
      <c r="I3297" t="s">
        <v>34</v>
      </c>
      <c r="J3297">
        <v>3</v>
      </c>
      <c r="K3297" t="s">
        <v>40</v>
      </c>
      <c r="L3297" t="s">
        <v>27</v>
      </c>
      <c r="M3297">
        <v>44400</v>
      </c>
      <c r="N3297">
        <v>1</v>
      </c>
      <c r="O3297">
        <v>13</v>
      </c>
      <c r="P3297">
        <v>1</v>
      </c>
      <c r="Q3297">
        <v>4</v>
      </c>
      <c r="R3297">
        <v>2</v>
      </c>
      <c r="S3297">
        <v>4</v>
      </c>
      <c r="T3297">
        <v>3</v>
      </c>
      <c r="U3297">
        <v>2</v>
      </c>
      <c r="V3297">
        <f>COUNTIF(tbl_HRMaster[EmployeeID],tbl_HRMaster[[#This Row],[EmployeeID]])</f>
        <v>1</v>
      </c>
      <c r="W3297">
        <f>IFERROR(INDEX(tbl_EmployeeSurvey[EnvironmentSatisfaction],MATCH(tbl_HRMaster[[#This Row],[EmployeeID]],tbl_EmployeeSurvey[EmployeeID],0)),"Not Found")</f>
        <v>4</v>
      </c>
      <c r="X3297">
        <f>IFERROR(INDEX(tbl_EmployeeSurvey[JobSatisfaction],MATCH(tbl_HRMaster[[#This Row],[EmployeeID]],tbl_EmployeeSurvey[EmployeeID],0)),"Not Found")</f>
        <v>1</v>
      </c>
      <c r="Y3297" s="5">
        <f>IFERROR(INDEX(tbl_EmployeeSurvey[WorkLifeBalance],MATCH(tbl_HRMaster[[#This Row],[EmployeeID]],tbl_EmployeeSurvey[EmployeeID],0)),"Not Found")</f>
        <v>3</v>
      </c>
      <c r="Z3297" s="5">
        <f>IFERROR(VLOOKUP(tbl_HRMaster[[#This Row],[EmployeeID]],tbl_ManagerSurvey[[EmployeeID]:[PerformanceRating]],2,FALSE),"Not Found")</f>
        <v>3</v>
      </c>
      <c r="AA3297" s="5">
        <f>IFERROR(VLOOKUP(tbl_HRMaster[[#This Row],[EmployeeID]],tbl_ManagerSurvey[[EmployeeID]:[PerformanceRating]],3,FALSE),"Not Found")</f>
        <v>3</v>
      </c>
      <c r="AB3297" s="5" t="str">
        <f>IF(tbl_HRMaster[[#This Row],[Attrition]]="Yes","Left","Active")</f>
        <v>Active</v>
      </c>
      <c r="AC3297" s="5" t="str">
        <f>_xlfn.IFS(tbl_HRMaster[[#This Row],[Age]]&lt;25,"Under 25",tbl_HRMaster[[#This Row],[Age]]&lt;35,"25-34",tbl_HRMaster[[#This Row],[Age]]&lt;45,"35-44",tbl_HRMaster[[#This Row],[Age]]&lt;55,"45-54",TRUE,"Above 54")</f>
        <v>25-34</v>
      </c>
      <c r="AD3297" s="5" t="str">
        <f>_xlfn.IFS(
tbl_HRMaster[[#This Row],[YearsAtCompany]]&lt;2,"&lt; 2 Years",
tbl_HRMaster[[#This Row],[YearsAtCompany]]&lt;5,"2-4 Years",
tbl_HRMaster[[#This Row],[YearsAtCompany]]&lt;10,"5-9 Years",
TRUE,"10+ Years"
)</f>
        <v>2-4 Years</v>
      </c>
      <c r="AE3297" s="5">
        <f>IF(tbl_HRMaster[[#This Row],[Attrition]]="Yes",1,0)</f>
        <v>0</v>
      </c>
    </row>
    <row r="3298" spans="1:31" x14ac:dyDescent="0.25">
      <c r="A3298">
        <v>31</v>
      </c>
      <c r="B3298" t="s">
        <v>21</v>
      </c>
      <c r="C3298" t="s">
        <v>22</v>
      </c>
      <c r="D3298" t="s">
        <v>30</v>
      </c>
      <c r="E3298">
        <v>24</v>
      </c>
      <c r="F3298">
        <v>1</v>
      </c>
      <c r="G3298" t="s">
        <v>38</v>
      </c>
      <c r="H3298">
        <v>3082</v>
      </c>
      <c r="I3298" t="s">
        <v>34</v>
      </c>
      <c r="J3298">
        <v>3</v>
      </c>
      <c r="K3298" t="s">
        <v>40</v>
      </c>
      <c r="L3298" t="s">
        <v>27</v>
      </c>
      <c r="M3298">
        <v>44400</v>
      </c>
      <c r="N3298">
        <v>1</v>
      </c>
      <c r="O3298">
        <v>13</v>
      </c>
      <c r="P3298">
        <v>1</v>
      </c>
      <c r="Q3298">
        <v>4</v>
      </c>
      <c r="R3298">
        <v>2</v>
      </c>
      <c r="S3298">
        <v>4</v>
      </c>
      <c r="T3298">
        <v>3</v>
      </c>
      <c r="U3298">
        <v>2</v>
      </c>
      <c r="V3298">
        <f>COUNTIF(tbl_HRMaster[EmployeeID],tbl_HRMaster[[#This Row],[EmployeeID]])</f>
        <v>1</v>
      </c>
      <c r="W3298">
        <f>IFERROR(INDEX(tbl_EmployeeSurvey[EnvironmentSatisfaction],MATCH(tbl_HRMaster[[#This Row],[EmployeeID]],tbl_EmployeeSurvey[EmployeeID],0)),"Not Found")</f>
        <v>4</v>
      </c>
      <c r="X3298">
        <f>IFERROR(INDEX(tbl_EmployeeSurvey[JobSatisfaction],MATCH(tbl_HRMaster[[#This Row],[EmployeeID]],tbl_EmployeeSurvey[EmployeeID],0)),"Not Found")</f>
        <v>1</v>
      </c>
      <c r="Y3298" s="5">
        <f>IFERROR(INDEX(tbl_EmployeeSurvey[WorkLifeBalance],MATCH(tbl_HRMaster[[#This Row],[EmployeeID]],tbl_EmployeeSurvey[EmployeeID],0)),"Not Found")</f>
        <v>3</v>
      </c>
      <c r="Z3298" s="5">
        <f>IFERROR(VLOOKUP(tbl_HRMaster[[#This Row],[EmployeeID]],tbl_ManagerSurvey[[EmployeeID]:[PerformanceRating]],2,FALSE),"Not Found")</f>
        <v>3</v>
      </c>
      <c r="AA3298" s="5">
        <f>IFERROR(VLOOKUP(tbl_HRMaster[[#This Row],[EmployeeID]],tbl_ManagerSurvey[[EmployeeID]:[PerformanceRating]],3,FALSE),"Not Found")</f>
        <v>3</v>
      </c>
      <c r="AB3298" s="5" t="str">
        <f>IF(tbl_HRMaster[[#This Row],[Attrition]]="Yes","Left","Active")</f>
        <v>Active</v>
      </c>
      <c r="AC3298" s="5" t="str">
        <f>_xlfn.IFS(tbl_HRMaster[[#This Row],[Age]]&lt;25,"Under 25",tbl_HRMaster[[#This Row],[Age]]&lt;35,"25-34",tbl_HRMaster[[#This Row],[Age]]&lt;45,"35-44",tbl_HRMaster[[#This Row],[Age]]&lt;55,"45-54",TRUE,"Above 54")</f>
        <v>25-34</v>
      </c>
      <c r="AD3298" s="5" t="str">
        <f>_xlfn.IFS(
tbl_HRMaster[[#This Row],[YearsAtCompany]]&lt;2,"&lt; 2 Years",
tbl_HRMaster[[#This Row],[YearsAtCompany]]&lt;5,"2-4 Years",
tbl_HRMaster[[#This Row],[YearsAtCompany]]&lt;10,"5-9 Years",
TRUE,"10+ Years"
)</f>
        <v>2-4 Years</v>
      </c>
      <c r="AE3298" s="5">
        <f>IF(tbl_HRMaster[[#This Row],[Attrition]]="Yes",1,0)</f>
        <v>0</v>
      </c>
    </row>
    <row r="3299" spans="1:31" x14ac:dyDescent="0.25">
      <c r="A3299">
        <v>35</v>
      </c>
      <c r="B3299" t="s">
        <v>28</v>
      </c>
      <c r="C3299" t="s">
        <v>29</v>
      </c>
      <c r="D3299" t="s">
        <v>30</v>
      </c>
      <c r="E3299">
        <v>1</v>
      </c>
      <c r="F3299">
        <v>2</v>
      </c>
      <c r="G3299" t="s">
        <v>38</v>
      </c>
      <c r="H3299">
        <v>724</v>
      </c>
      <c r="I3299" t="s">
        <v>34</v>
      </c>
      <c r="J3299">
        <v>1</v>
      </c>
      <c r="K3299" t="s">
        <v>42</v>
      </c>
      <c r="L3299" t="s">
        <v>27</v>
      </c>
      <c r="M3299">
        <v>67960</v>
      </c>
      <c r="N3299">
        <v>0</v>
      </c>
      <c r="O3299">
        <v>13</v>
      </c>
      <c r="P3299">
        <v>0</v>
      </c>
      <c r="Q3299">
        <v>5</v>
      </c>
      <c r="R3299">
        <v>2</v>
      </c>
      <c r="S3299">
        <v>4</v>
      </c>
      <c r="T3299">
        <v>3</v>
      </c>
      <c r="U3299">
        <v>2</v>
      </c>
      <c r="V3299">
        <f>COUNTIF(tbl_HRMaster[EmployeeID],tbl_HRMaster[[#This Row],[EmployeeID]])</f>
        <v>1</v>
      </c>
      <c r="W3299">
        <f>IFERROR(INDEX(tbl_EmployeeSurvey[EnvironmentSatisfaction],MATCH(tbl_HRMaster[[#This Row],[EmployeeID]],tbl_EmployeeSurvey[EmployeeID],0)),"Not Found")</f>
        <v>4</v>
      </c>
      <c r="X3299">
        <f>IFERROR(INDEX(tbl_EmployeeSurvey[JobSatisfaction],MATCH(tbl_HRMaster[[#This Row],[EmployeeID]],tbl_EmployeeSurvey[EmployeeID],0)),"Not Found")</f>
        <v>3</v>
      </c>
      <c r="Y3299" s="5">
        <f>IFERROR(INDEX(tbl_EmployeeSurvey[WorkLifeBalance],MATCH(tbl_HRMaster[[#This Row],[EmployeeID]],tbl_EmployeeSurvey[EmployeeID],0)),"Not Found")</f>
        <v>2</v>
      </c>
      <c r="Z3299" s="5">
        <f>IFERROR(VLOOKUP(tbl_HRMaster[[#This Row],[EmployeeID]],tbl_ManagerSurvey[[EmployeeID]:[PerformanceRating]],2,FALSE),"Not Found")</f>
        <v>3</v>
      </c>
      <c r="AA3299" s="5">
        <f>IFERROR(VLOOKUP(tbl_HRMaster[[#This Row],[EmployeeID]],tbl_ManagerSurvey[[EmployeeID]:[PerformanceRating]],3,FALSE),"Not Found")</f>
        <v>3</v>
      </c>
      <c r="AB3299" s="5" t="str">
        <f>IF(tbl_HRMaster[[#This Row],[Attrition]]="Yes","Left","Active")</f>
        <v>Left</v>
      </c>
      <c r="AC3299" s="5" t="str">
        <f>_xlfn.IFS(tbl_HRMaster[[#This Row],[Age]]&lt;25,"Under 25",tbl_HRMaster[[#This Row],[Age]]&lt;35,"25-34",tbl_HRMaster[[#This Row],[Age]]&lt;45,"35-44",tbl_HRMaster[[#This Row],[Age]]&lt;55,"45-54",TRUE,"Above 54")</f>
        <v>35-44</v>
      </c>
      <c r="AD3299" s="5" t="str">
        <f>_xlfn.IFS(
tbl_HRMaster[[#This Row],[YearsAtCompany]]&lt;2,"&lt; 2 Years",
tbl_HRMaster[[#This Row],[YearsAtCompany]]&lt;5,"2-4 Years",
tbl_HRMaster[[#This Row],[YearsAtCompany]]&lt;10,"5-9 Years",
TRUE,"10+ Years"
)</f>
        <v>2-4 Years</v>
      </c>
      <c r="AE3299" s="5">
        <f>IF(tbl_HRMaster[[#This Row],[Attrition]]="Yes",1,0)</f>
        <v>1</v>
      </c>
    </row>
    <row r="3300" spans="1:31" x14ac:dyDescent="0.25">
      <c r="A3300">
        <v>35</v>
      </c>
      <c r="B3300" t="s">
        <v>28</v>
      </c>
      <c r="C3300" t="s">
        <v>29</v>
      </c>
      <c r="D3300" t="s">
        <v>30</v>
      </c>
      <c r="E3300">
        <v>1</v>
      </c>
      <c r="F3300">
        <v>2</v>
      </c>
      <c r="G3300" t="s">
        <v>38</v>
      </c>
      <c r="H3300">
        <v>2194</v>
      </c>
      <c r="I3300" t="s">
        <v>34</v>
      </c>
      <c r="J3300">
        <v>1</v>
      </c>
      <c r="K3300" t="s">
        <v>42</v>
      </c>
      <c r="L3300" t="s">
        <v>27</v>
      </c>
      <c r="M3300">
        <v>67960</v>
      </c>
      <c r="N3300">
        <v>0</v>
      </c>
      <c r="O3300">
        <v>13</v>
      </c>
      <c r="P3300">
        <v>0</v>
      </c>
      <c r="Q3300">
        <v>5</v>
      </c>
      <c r="R3300">
        <v>2</v>
      </c>
      <c r="S3300">
        <v>4</v>
      </c>
      <c r="T3300">
        <v>3</v>
      </c>
      <c r="U3300">
        <v>2</v>
      </c>
      <c r="V3300">
        <f>COUNTIF(tbl_HRMaster[EmployeeID],tbl_HRMaster[[#This Row],[EmployeeID]])</f>
        <v>1</v>
      </c>
      <c r="W3300">
        <f>IFERROR(INDEX(tbl_EmployeeSurvey[EnvironmentSatisfaction],MATCH(tbl_HRMaster[[#This Row],[EmployeeID]],tbl_EmployeeSurvey[EmployeeID],0)),"Not Found")</f>
        <v>4</v>
      </c>
      <c r="X3300">
        <f>IFERROR(INDEX(tbl_EmployeeSurvey[JobSatisfaction],MATCH(tbl_HRMaster[[#This Row],[EmployeeID]],tbl_EmployeeSurvey[EmployeeID],0)),"Not Found")</f>
        <v>3</v>
      </c>
      <c r="Y3300" s="5">
        <f>IFERROR(INDEX(tbl_EmployeeSurvey[WorkLifeBalance],MATCH(tbl_HRMaster[[#This Row],[EmployeeID]],tbl_EmployeeSurvey[EmployeeID],0)),"Not Found")</f>
        <v>2</v>
      </c>
      <c r="Z3300" s="5">
        <f>IFERROR(VLOOKUP(tbl_HRMaster[[#This Row],[EmployeeID]],tbl_ManagerSurvey[[EmployeeID]:[PerformanceRating]],2,FALSE),"Not Found")</f>
        <v>3</v>
      </c>
      <c r="AA3300" s="5">
        <f>IFERROR(VLOOKUP(tbl_HRMaster[[#This Row],[EmployeeID]],tbl_ManagerSurvey[[EmployeeID]:[PerformanceRating]],3,FALSE),"Not Found")</f>
        <v>3</v>
      </c>
      <c r="AB3300" s="5" t="str">
        <f>IF(tbl_HRMaster[[#This Row],[Attrition]]="Yes","Left","Active")</f>
        <v>Left</v>
      </c>
      <c r="AC3300" s="5" t="str">
        <f>_xlfn.IFS(tbl_HRMaster[[#This Row],[Age]]&lt;25,"Under 25",tbl_HRMaster[[#This Row],[Age]]&lt;35,"25-34",tbl_HRMaster[[#This Row],[Age]]&lt;45,"35-44",tbl_HRMaster[[#This Row],[Age]]&lt;55,"45-54",TRUE,"Above 54")</f>
        <v>35-44</v>
      </c>
      <c r="AD3300" s="5" t="str">
        <f>_xlfn.IFS(
tbl_HRMaster[[#This Row],[YearsAtCompany]]&lt;2,"&lt; 2 Years",
tbl_HRMaster[[#This Row],[YearsAtCompany]]&lt;5,"2-4 Years",
tbl_HRMaster[[#This Row],[YearsAtCompany]]&lt;10,"5-9 Years",
TRUE,"10+ Years"
)</f>
        <v>2-4 Years</v>
      </c>
      <c r="AE3300" s="5">
        <f>IF(tbl_HRMaster[[#This Row],[Attrition]]="Yes",1,0)</f>
        <v>1</v>
      </c>
    </row>
    <row r="3301" spans="1:31" x14ac:dyDescent="0.25">
      <c r="A3301">
        <v>35</v>
      </c>
      <c r="B3301" t="s">
        <v>28</v>
      </c>
      <c r="C3301" t="s">
        <v>29</v>
      </c>
      <c r="D3301" t="s">
        <v>30</v>
      </c>
      <c r="E3301">
        <v>1</v>
      </c>
      <c r="F3301">
        <v>2</v>
      </c>
      <c r="G3301" t="s">
        <v>38</v>
      </c>
      <c r="H3301">
        <v>3664</v>
      </c>
      <c r="I3301" t="s">
        <v>34</v>
      </c>
      <c r="J3301">
        <v>1</v>
      </c>
      <c r="K3301" t="s">
        <v>42</v>
      </c>
      <c r="L3301" t="s">
        <v>27</v>
      </c>
      <c r="M3301">
        <v>67960</v>
      </c>
      <c r="N3301">
        <v>0</v>
      </c>
      <c r="O3301">
        <v>13</v>
      </c>
      <c r="P3301">
        <v>0</v>
      </c>
      <c r="Q3301">
        <v>5</v>
      </c>
      <c r="R3301">
        <v>2</v>
      </c>
      <c r="S3301">
        <v>4</v>
      </c>
      <c r="T3301">
        <v>3</v>
      </c>
      <c r="U3301">
        <v>2</v>
      </c>
      <c r="V3301">
        <f>COUNTIF(tbl_HRMaster[EmployeeID],tbl_HRMaster[[#This Row],[EmployeeID]])</f>
        <v>1</v>
      </c>
      <c r="W3301">
        <f>IFERROR(INDEX(tbl_EmployeeSurvey[EnvironmentSatisfaction],MATCH(tbl_HRMaster[[#This Row],[EmployeeID]],tbl_EmployeeSurvey[EmployeeID],0)),"Not Found")</f>
        <v>4</v>
      </c>
      <c r="X3301">
        <f>IFERROR(INDEX(tbl_EmployeeSurvey[JobSatisfaction],MATCH(tbl_HRMaster[[#This Row],[EmployeeID]],tbl_EmployeeSurvey[EmployeeID],0)),"Not Found")</f>
        <v>3</v>
      </c>
      <c r="Y3301" s="5">
        <f>IFERROR(INDEX(tbl_EmployeeSurvey[WorkLifeBalance],MATCH(tbl_HRMaster[[#This Row],[EmployeeID]],tbl_EmployeeSurvey[EmployeeID],0)),"Not Found")</f>
        <v>2</v>
      </c>
      <c r="Z3301" s="5">
        <f>IFERROR(VLOOKUP(tbl_HRMaster[[#This Row],[EmployeeID]],tbl_ManagerSurvey[[EmployeeID]:[PerformanceRating]],2,FALSE),"Not Found")</f>
        <v>3</v>
      </c>
      <c r="AA3301" s="5">
        <f>IFERROR(VLOOKUP(tbl_HRMaster[[#This Row],[EmployeeID]],tbl_ManagerSurvey[[EmployeeID]:[PerformanceRating]],3,FALSE),"Not Found")</f>
        <v>3</v>
      </c>
      <c r="AB3301" s="5" t="str">
        <f>IF(tbl_HRMaster[[#This Row],[Attrition]]="Yes","Left","Active")</f>
        <v>Left</v>
      </c>
      <c r="AC3301" s="5" t="str">
        <f>_xlfn.IFS(tbl_HRMaster[[#This Row],[Age]]&lt;25,"Under 25",tbl_HRMaster[[#This Row],[Age]]&lt;35,"25-34",tbl_HRMaster[[#This Row],[Age]]&lt;45,"35-44",tbl_HRMaster[[#This Row],[Age]]&lt;55,"45-54",TRUE,"Above 54")</f>
        <v>35-44</v>
      </c>
      <c r="AD3301" s="5" t="str">
        <f>_xlfn.IFS(
tbl_HRMaster[[#This Row],[YearsAtCompany]]&lt;2,"&lt; 2 Years",
tbl_HRMaster[[#This Row],[YearsAtCompany]]&lt;5,"2-4 Years",
tbl_HRMaster[[#This Row],[YearsAtCompany]]&lt;10,"5-9 Years",
TRUE,"10+ Years"
)</f>
        <v>2-4 Years</v>
      </c>
      <c r="AE3301" s="5">
        <f>IF(tbl_HRMaster[[#This Row],[Attrition]]="Yes",1,0)</f>
        <v>1</v>
      </c>
    </row>
    <row r="3302" spans="1:31" x14ac:dyDescent="0.25">
      <c r="A3302">
        <v>24</v>
      </c>
      <c r="B3302" t="s">
        <v>21</v>
      </c>
      <c r="C3302" t="s">
        <v>22</v>
      </c>
      <c r="D3302" t="s">
        <v>23</v>
      </c>
      <c r="E3302">
        <v>28</v>
      </c>
      <c r="F3302">
        <v>3</v>
      </c>
      <c r="G3302" t="s">
        <v>24</v>
      </c>
      <c r="H3302">
        <v>467</v>
      </c>
      <c r="I3302" t="s">
        <v>25</v>
      </c>
      <c r="J3302">
        <v>1</v>
      </c>
      <c r="K3302" t="s">
        <v>26</v>
      </c>
      <c r="L3302" t="s">
        <v>41</v>
      </c>
      <c r="M3302">
        <v>118490</v>
      </c>
      <c r="N3302">
        <v>1</v>
      </c>
      <c r="O3302">
        <v>16</v>
      </c>
      <c r="P3302">
        <v>1</v>
      </c>
      <c r="Q3302">
        <v>5</v>
      </c>
      <c r="R3302">
        <v>3</v>
      </c>
      <c r="S3302">
        <v>4</v>
      </c>
      <c r="T3302">
        <v>3</v>
      </c>
      <c r="U3302">
        <v>2</v>
      </c>
      <c r="V3302">
        <f>COUNTIF(tbl_HRMaster[EmployeeID],tbl_HRMaster[[#This Row],[EmployeeID]])</f>
        <v>1</v>
      </c>
      <c r="W3302">
        <f>IFERROR(INDEX(tbl_EmployeeSurvey[EnvironmentSatisfaction],MATCH(tbl_HRMaster[[#This Row],[EmployeeID]],tbl_EmployeeSurvey[EmployeeID],0)),"Not Found")</f>
        <v>4</v>
      </c>
      <c r="X3302">
        <f>IFERROR(INDEX(tbl_EmployeeSurvey[JobSatisfaction],MATCH(tbl_HRMaster[[#This Row],[EmployeeID]],tbl_EmployeeSurvey[EmployeeID],0)),"Not Found")</f>
        <v>3</v>
      </c>
      <c r="Y3302" s="5">
        <f>IFERROR(INDEX(tbl_EmployeeSurvey[WorkLifeBalance],MATCH(tbl_HRMaster[[#This Row],[EmployeeID]],tbl_EmployeeSurvey[EmployeeID],0)),"Not Found")</f>
        <v>3</v>
      </c>
      <c r="Z3302" s="5">
        <f>IFERROR(VLOOKUP(tbl_HRMaster[[#This Row],[EmployeeID]],tbl_ManagerSurvey[[EmployeeID]:[PerformanceRating]],2,FALSE),"Not Found")</f>
        <v>3</v>
      </c>
      <c r="AA3302" s="5">
        <f>IFERROR(VLOOKUP(tbl_HRMaster[[#This Row],[EmployeeID]],tbl_ManagerSurvey[[EmployeeID]:[PerformanceRating]],3,FALSE),"Not Found")</f>
        <v>3</v>
      </c>
      <c r="AB3302" s="5" t="str">
        <f>IF(tbl_HRMaster[[#This Row],[Attrition]]="Yes","Left","Active")</f>
        <v>Active</v>
      </c>
      <c r="AC3302" s="5" t="str">
        <f>_xlfn.IFS(tbl_HRMaster[[#This Row],[Age]]&lt;25,"Under 25",tbl_HRMaster[[#This Row],[Age]]&lt;35,"25-34",tbl_HRMaster[[#This Row],[Age]]&lt;45,"35-44",tbl_HRMaster[[#This Row],[Age]]&lt;55,"45-54",TRUE,"Above 54")</f>
        <v>Under 25</v>
      </c>
      <c r="AD3302" s="5" t="str">
        <f>_xlfn.IFS(
tbl_HRMaster[[#This Row],[YearsAtCompany]]&lt;2,"&lt; 2 Years",
tbl_HRMaster[[#This Row],[YearsAtCompany]]&lt;5,"2-4 Years",
tbl_HRMaster[[#This Row],[YearsAtCompany]]&lt;10,"5-9 Years",
TRUE,"10+ Years"
)</f>
        <v>2-4 Years</v>
      </c>
      <c r="AE3302" s="5">
        <f>IF(tbl_HRMaster[[#This Row],[Attrition]]="Yes",1,0)</f>
        <v>0</v>
      </c>
    </row>
    <row r="3303" spans="1:31" x14ac:dyDescent="0.25">
      <c r="A3303">
        <v>24</v>
      </c>
      <c r="B3303" t="s">
        <v>21</v>
      </c>
      <c r="C3303" t="s">
        <v>22</v>
      </c>
      <c r="D3303" t="s">
        <v>23</v>
      </c>
      <c r="E3303">
        <v>28</v>
      </c>
      <c r="F3303">
        <v>3</v>
      </c>
      <c r="G3303" t="s">
        <v>24</v>
      </c>
      <c r="H3303">
        <v>1937</v>
      </c>
      <c r="I3303" t="s">
        <v>25</v>
      </c>
      <c r="J3303">
        <v>1</v>
      </c>
      <c r="K3303" t="s">
        <v>26</v>
      </c>
      <c r="L3303" t="s">
        <v>41</v>
      </c>
      <c r="M3303">
        <v>118490</v>
      </c>
      <c r="N3303">
        <v>1</v>
      </c>
      <c r="O3303">
        <v>16</v>
      </c>
      <c r="P3303">
        <v>1</v>
      </c>
      <c r="Q3303">
        <v>5</v>
      </c>
      <c r="R3303">
        <v>3</v>
      </c>
      <c r="S3303">
        <v>4</v>
      </c>
      <c r="T3303">
        <v>3</v>
      </c>
      <c r="U3303">
        <v>2</v>
      </c>
      <c r="V3303">
        <f>COUNTIF(tbl_HRMaster[EmployeeID],tbl_HRMaster[[#This Row],[EmployeeID]])</f>
        <v>1</v>
      </c>
      <c r="W3303">
        <f>IFERROR(INDEX(tbl_EmployeeSurvey[EnvironmentSatisfaction],MATCH(tbl_HRMaster[[#This Row],[EmployeeID]],tbl_EmployeeSurvey[EmployeeID],0)),"Not Found")</f>
        <v>4</v>
      </c>
      <c r="X3303">
        <f>IFERROR(INDEX(tbl_EmployeeSurvey[JobSatisfaction],MATCH(tbl_HRMaster[[#This Row],[EmployeeID]],tbl_EmployeeSurvey[EmployeeID],0)),"Not Found")</f>
        <v>3</v>
      </c>
      <c r="Y3303" s="5">
        <f>IFERROR(INDEX(tbl_EmployeeSurvey[WorkLifeBalance],MATCH(tbl_HRMaster[[#This Row],[EmployeeID]],tbl_EmployeeSurvey[EmployeeID],0)),"Not Found")</f>
        <v>3</v>
      </c>
      <c r="Z3303" s="5">
        <f>IFERROR(VLOOKUP(tbl_HRMaster[[#This Row],[EmployeeID]],tbl_ManagerSurvey[[EmployeeID]:[PerformanceRating]],2,FALSE),"Not Found")</f>
        <v>3</v>
      </c>
      <c r="AA3303" s="5">
        <f>IFERROR(VLOOKUP(tbl_HRMaster[[#This Row],[EmployeeID]],tbl_ManagerSurvey[[EmployeeID]:[PerformanceRating]],3,FALSE),"Not Found")</f>
        <v>3</v>
      </c>
      <c r="AB3303" s="5" t="str">
        <f>IF(tbl_HRMaster[[#This Row],[Attrition]]="Yes","Left","Active")</f>
        <v>Active</v>
      </c>
      <c r="AC3303" s="5" t="str">
        <f>_xlfn.IFS(tbl_HRMaster[[#This Row],[Age]]&lt;25,"Under 25",tbl_HRMaster[[#This Row],[Age]]&lt;35,"25-34",tbl_HRMaster[[#This Row],[Age]]&lt;45,"35-44",tbl_HRMaster[[#This Row],[Age]]&lt;55,"45-54",TRUE,"Above 54")</f>
        <v>Under 25</v>
      </c>
      <c r="AD3303" s="5" t="str">
        <f>_xlfn.IFS(
tbl_HRMaster[[#This Row],[YearsAtCompany]]&lt;2,"&lt; 2 Years",
tbl_HRMaster[[#This Row],[YearsAtCompany]]&lt;5,"2-4 Years",
tbl_HRMaster[[#This Row],[YearsAtCompany]]&lt;10,"5-9 Years",
TRUE,"10+ Years"
)</f>
        <v>2-4 Years</v>
      </c>
      <c r="AE3303" s="5">
        <f>IF(tbl_HRMaster[[#This Row],[Attrition]]="Yes",1,0)</f>
        <v>0</v>
      </c>
    </row>
    <row r="3304" spans="1:31" x14ac:dyDescent="0.25">
      <c r="A3304">
        <v>24</v>
      </c>
      <c r="B3304" t="s">
        <v>21</v>
      </c>
      <c r="C3304" t="s">
        <v>22</v>
      </c>
      <c r="D3304" t="s">
        <v>23</v>
      </c>
      <c r="E3304">
        <v>28</v>
      </c>
      <c r="F3304">
        <v>3</v>
      </c>
      <c r="G3304" t="s">
        <v>24</v>
      </c>
      <c r="H3304">
        <v>3407</v>
      </c>
      <c r="I3304" t="s">
        <v>25</v>
      </c>
      <c r="J3304">
        <v>1</v>
      </c>
      <c r="K3304" t="s">
        <v>26</v>
      </c>
      <c r="L3304" t="s">
        <v>41</v>
      </c>
      <c r="M3304">
        <v>118490</v>
      </c>
      <c r="N3304">
        <v>1</v>
      </c>
      <c r="O3304">
        <v>16</v>
      </c>
      <c r="P3304">
        <v>1</v>
      </c>
      <c r="Q3304">
        <v>5</v>
      </c>
      <c r="R3304">
        <v>3</v>
      </c>
      <c r="S3304">
        <v>4</v>
      </c>
      <c r="T3304">
        <v>3</v>
      </c>
      <c r="U3304">
        <v>2</v>
      </c>
      <c r="V3304">
        <f>COUNTIF(tbl_HRMaster[EmployeeID],tbl_HRMaster[[#This Row],[EmployeeID]])</f>
        <v>1</v>
      </c>
      <c r="W3304">
        <f>IFERROR(INDEX(tbl_EmployeeSurvey[EnvironmentSatisfaction],MATCH(tbl_HRMaster[[#This Row],[EmployeeID]],tbl_EmployeeSurvey[EmployeeID],0)),"Not Found")</f>
        <v>4</v>
      </c>
      <c r="X3304">
        <f>IFERROR(INDEX(tbl_EmployeeSurvey[JobSatisfaction],MATCH(tbl_HRMaster[[#This Row],[EmployeeID]],tbl_EmployeeSurvey[EmployeeID],0)),"Not Found")</f>
        <v>3</v>
      </c>
      <c r="Y3304" s="5">
        <f>IFERROR(INDEX(tbl_EmployeeSurvey[WorkLifeBalance],MATCH(tbl_HRMaster[[#This Row],[EmployeeID]],tbl_EmployeeSurvey[EmployeeID],0)),"Not Found")</f>
        <v>3</v>
      </c>
      <c r="Z3304" s="5">
        <f>IFERROR(VLOOKUP(tbl_HRMaster[[#This Row],[EmployeeID]],tbl_ManagerSurvey[[EmployeeID]:[PerformanceRating]],2,FALSE),"Not Found")</f>
        <v>3</v>
      </c>
      <c r="AA3304" s="5">
        <f>IFERROR(VLOOKUP(tbl_HRMaster[[#This Row],[EmployeeID]],tbl_ManagerSurvey[[EmployeeID]:[PerformanceRating]],3,FALSE),"Not Found")</f>
        <v>3</v>
      </c>
      <c r="AB3304" s="5" t="str">
        <f>IF(tbl_HRMaster[[#This Row],[Attrition]]="Yes","Left","Active")</f>
        <v>Active</v>
      </c>
      <c r="AC3304" s="5" t="str">
        <f>_xlfn.IFS(tbl_HRMaster[[#This Row],[Age]]&lt;25,"Under 25",tbl_HRMaster[[#This Row],[Age]]&lt;35,"25-34",tbl_HRMaster[[#This Row],[Age]]&lt;45,"35-44",tbl_HRMaster[[#This Row],[Age]]&lt;55,"45-54",TRUE,"Above 54")</f>
        <v>Under 25</v>
      </c>
      <c r="AD3304" s="5" t="str">
        <f>_xlfn.IFS(
tbl_HRMaster[[#This Row],[YearsAtCompany]]&lt;2,"&lt; 2 Years",
tbl_HRMaster[[#This Row],[YearsAtCompany]]&lt;5,"2-4 Years",
tbl_HRMaster[[#This Row],[YearsAtCompany]]&lt;10,"5-9 Years",
TRUE,"10+ Years"
)</f>
        <v>2-4 Years</v>
      </c>
      <c r="AE3304" s="5">
        <f>IF(tbl_HRMaster[[#This Row],[Attrition]]="Yes",1,0)</f>
        <v>0</v>
      </c>
    </row>
    <row r="3305" spans="1:31" x14ac:dyDescent="0.25">
      <c r="A3305">
        <v>51</v>
      </c>
      <c r="B3305" t="s">
        <v>21</v>
      </c>
      <c r="C3305" t="s">
        <v>29</v>
      </c>
      <c r="D3305" t="s">
        <v>30</v>
      </c>
      <c r="E3305">
        <v>20</v>
      </c>
      <c r="F3305">
        <v>3</v>
      </c>
      <c r="G3305" t="s">
        <v>38</v>
      </c>
      <c r="H3305">
        <v>730</v>
      </c>
      <c r="I3305" t="s">
        <v>34</v>
      </c>
      <c r="J3305">
        <v>2</v>
      </c>
      <c r="K3305" t="s">
        <v>35</v>
      </c>
      <c r="L3305" t="s">
        <v>27</v>
      </c>
      <c r="M3305">
        <v>148140</v>
      </c>
      <c r="N3305">
        <v>2</v>
      </c>
      <c r="O3305">
        <v>11</v>
      </c>
      <c r="P3305">
        <v>1</v>
      </c>
      <c r="Q3305">
        <v>14</v>
      </c>
      <c r="R3305">
        <v>2</v>
      </c>
      <c r="S3305">
        <v>4</v>
      </c>
      <c r="T3305">
        <v>3</v>
      </c>
      <c r="U3305">
        <v>2</v>
      </c>
      <c r="V3305">
        <f>COUNTIF(tbl_HRMaster[EmployeeID],tbl_HRMaster[[#This Row],[EmployeeID]])</f>
        <v>1</v>
      </c>
      <c r="W3305">
        <f>IFERROR(INDEX(tbl_EmployeeSurvey[EnvironmentSatisfaction],MATCH(tbl_HRMaster[[#This Row],[EmployeeID]],tbl_EmployeeSurvey[EmployeeID],0)),"Not Found")</f>
        <v>2</v>
      </c>
      <c r="X3305">
        <f>IFERROR(INDEX(tbl_EmployeeSurvey[JobSatisfaction],MATCH(tbl_HRMaster[[#This Row],[EmployeeID]],tbl_EmployeeSurvey[EmployeeID],0)),"Not Found")</f>
        <v>2</v>
      </c>
      <c r="Y3305" s="5">
        <f>IFERROR(INDEX(tbl_EmployeeSurvey[WorkLifeBalance],MATCH(tbl_HRMaster[[#This Row],[EmployeeID]],tbl_EmployeeSurvey[EmployeeID],0)),"Not Found")</f>
        <v>3</v>
      </c>
      <c r="Z3305" s="5">
        <f>IFERROR(VLOOKUP(tbl_HRMaster[[#This Row],[EmployeeID]],tbl_ManagerSurvey[[EmployeeID]:[PerformanceRating]],2,FALSE),"Not Found")</f>
        <v>2</v>
      </c>
      <c r="AA3305" s="5">
        <f>IFERROR(VLOOKUP(tbl_HRMaster[[#This Row],[EmployeeID]],tbl_ManagerSurvey[[EmployeeID]:[PerformanceRating]],3,FALSE),"Not Found")</f>
        <v>3</v>
      </c>
      <c r="AB3305" s="5" t="str">
        <f>IF(tbl_HRMaster[[#This Row],[Attrition]]="Yes","Left","Active")</f>
        <v>Active</v>
      </c>
      <c r="AC3305" s="5" t="str">
        <f>_xlfn.IFS(tbl_HRMaster[[#This Row],[Age]]&lt;25,"Under 25",tbl_HRMaster[[#This Row],[Age]]&lt;35,"25-34",tbl_HRMaster[[#This Row],[Age]]&lt;45,"35-44",tbl_HRMaster[[#This Row],[Age]]&lt;55,"45-54",TRUE,"Above 54")</f>
        <v>45-54</v>
      </c>
      <c r="AD3305" s="5" t="str">
        <f>_xlfn.IFS(
tbl_HRMaster[[#This Row],[YearsAtCompany]]&lt;2,"&lt; 2 Years",
tbl_HRMaster[[#This Row],[YearsAtCompany]]&lt;5,"2-4 Years",
tbl_HRMaster[[#This Row],[YearsAtCompany]]&lt;10,"5-9 Years",
TRUE,"10+ Years"
)</f>
        <v>2-4 Years</v>
      </c>
      <c r="AE3305" s="5">
        <f>IF(tbl_HRMaster[[#This Row],[Attrition]]="Yes",1,0)</f>
        <v>0</v>
      </c>
    </row>
    <row r="3306" spans="1:31" x14ac:dyDescent="0.25">
      <c r="A3306">
        <v>51</v>
      </c>
      <c r="B3306" t="s">
        <v>21</v>
      </c>
      <c r="C3306" t="s">
        <v>29</v>
      </c>
      <c r="D3306" t="s">
        <v>30</v>
      </c>
      <c r="E3306">
        <v>20</v>
      </c>
      <c r="F3306">
        <v>3</v>
      </c>
      <c r="G3306" t="s">
        <v>38</v>
      </c>
      <c r="H3306">
        <v>2200</v>
      </c>
      <c r="I3306" t="s">
        <v>34</v>
      </c>
      <c r="J3306">
        <v>2</v>
      </c>
      <c r="K3306" t="s">
        <v>35</v>
      </c>
      <c r="L3306" t="s">
        <v>27</v>
      </c>
      <c r="M3306">
        <v>148140</v>
      </c>
      <c r="N3306">
        <v>2</v>
      </c>
      <c r="O3306">
        <v>11</v>
      </c>
      <c r="P3306">
        <v>1</v>
      </c>
      <c r="Q3306">
        <v>14</v>
      </c>
      <c r="R3306">
        <v>2</v>
      </c>
      <c r="S3306">
        <v>4</v>
      </c>
      <c r="T3306">
        <v>3</v>
      </c>
      <c r="U3306">
        <v>2</v>
      </c>
      <c r="V3306">
        <f>COUNTIF(tbl_HRMaster[EmployeeID],tbl_HRMaster[[#This Row],[EmployeeID]])</f>
        <v>1</v>
      </c>
      <c r="W3306">
        <f>IFERROR(INDEX(tbl_EmployeeSurvey[EnvironmentSatisfaction],MATCH(tbl_HRMaster[[#This Row],[EmployeeID]],tbl_EmployeeSurvey[EmployeeID],0)),"Not Found")</f>
        <v>2</v>
      </c>
      <c r="X3306">
        <f>IFERROR(INDEX(tbl_EmployeeSurvey[JobSatisfaction],MATCH(tbl_HRMaster[[#This Row],[EmployeeID]],tbl_EmployeeSurvey[EmployeeID],0)),"Not Found")</f>
        <v>2</v>
      </c>
      <c r="Y3306" s="5">
        <f>IFERROR(INDEX(tbl_EmployeeSurvey[WorkLifeBalance],MATCH(tbl_HRMaster[[#This Row],[EmployeeID]],tbl_EmployeeSurvey[EmployeeID],0)),"Not Found")</f>
        <v>3</v>
      </c>
      <c r="Z3306" s="5">
        <f>IFERROR(VLOOKUP(tbl_HRMaster[[#This Row],[EmployeeID]],tbl_ManagerSurvey[[EmployeeID]:[PerformanceRating]],2,FALSE),"Not Found")</f>
        <v>2</v>
      </c>
      <c r="AA3306" s="5">
        <f>IFERROR(VLOOKUP(tbl_HRMaster[[#This Row],[EmployeeID]],tbl_ManagerSurvey[[EmployeeID]:[PerformanceRating]],3,FALSE),"Not Found")</f>
        <v>3</v>
      </c>
      <c r="AB3306" s="5" t="str">
        <f>IF(tbl_HRMaster[[#This Row],[Attrition]]="Yes","Left","Active")</f>
        <v>Active</v>
      </c>
      <c r="AC3306" s="5" t="str">
        <f>_xlfn.IFS(tbl_HRMaster[[#This Row],[Age]]&lt;25,"Under 25",tbl_HRMaster[[#This Row],[Age]]&lt;35,"25-34",tbl_HRMaster[[#This Row],[Age]]&lt;45,"35-44",tbl_HRMaster[[#This Row],[Age]]&lt;55,"45-54",TRUE,"Above 54")</f>
        <v>45-54</v>
      </c>
      <c r="AD3306" s="5" t="str">
        <f>_xlfn.IFS(
tbl_HRMaster[[#This Row],[YearsAtCompany]]&lt;2,"&lt; 2 Years",
tbl_HRMaster[[#This Row],[YearsAtCompany]]&lt;5,"2-4 Years",
tbl_HRMaster[[#This Row],[YearsAtCompany]]&lt;10,"5-9 Years",
TRUE,"10+ Years"
)</f>
        <v>2-4 Years</v>
      </c>
      <c r="AE3306" s="5">
        <f>IF(tbl_HRMaster[[#This Row],[Attrition]]="Yes",1,0)</f>
        <v>0</v>
      </c>
    </row>
    <row r="3307" spans="1:31" x14ac:dyDescent="0.25">
      <c r="A3307">
        <v>51</v>
      </c>
      <c r="B3307" t="s">
        <v>21</v>
      </c>
      <c r="C3307" t="s">
        <v>29</v>
      </c>
      <c r="D3307" t="s">
        <v>30</v>
      </c>
      <c r="E3307">
        <v>20</v>
      </c>
      <c r="F3307">
        <v>3</v>
      </c>
      <c r="G3307" t="s">
        <v>38</v>
      </c>
      <c r="H3307">
        <v>3670</v>
      </c>
      <c r="I3307" t="s">
        <v>34</v>
      </c>
      <c r="J3307">
        <v>2</v>
      </c>
      <c r="K3307" t="s">
        <v>35</v>
      </c>
      <c r="L3307" t="s">
        <v>27</v>
      </c>
      <c r="M3307">
        <v>148140</v>
      </c>
      <c r="N3307">
        <v>2</v>
      </c>
      <c r="O3307">
        <v>11</v>
      </c>
      <c r="P3307">
        <v>1</v>
      </c>
      <c r="Q3307">
        <v>14</v>
      </c>
      <c r="R3307">
        <v>2</v>
      </c>
      <c r="S3307">
        <v>4</v>
      </c>
      <c r="T3307">
        <v>3</v>
      </c>
      <c r="U3307">
        <v>2</v>
      </c>
      <c r="V3307">
        <f>COUNTIF(tbl_HRMaster[EmployeeID],tbl_HRMaster[[#This Row],[EmployeeID]])</f>
        <v>1</v>
      </c>
      <c r="W3307">
        <f>IFERROR(INDEX(tbl_EmployeeSurvey[EnvironmentSatisfaction],MATCH(tbl_HRMaster[[#This Row],[EmployeeID]],tbl_EmployeeSurvey[EmployeeID],0)),"Not Found")</f>
        <v>2</v>
      </c>
      <c r="X3307">
        <f>IFERROR(INDEX(tbl_EmployeeSurvey[JobSatisfaction],MATCH(tbl_HRMaster[[#This Row],[EmployeeID]],tbl_EmployeeSurvey[EmployeeID],0)),"Not Found")</f>
        <v>2</v>
      </c>
      <c r="Y3307" s="5">
        <f>IFERROR(INDEX(tbl_EmployeeSurvey[WorkLifeBalance],MATCH(tbl_HRMaster[[#This Row],[EmployeeID]],tbl_EmployeeSurvey[EmployeeID],0)),"Not Found")</f>
        <v>3</v>
      </c>
      <c r="Z3307" s="5">
        <f>IFERROR(VLOOKUP(tbl_HRMaster[[#This Row],[EmployeeID]],tbl_ManagerSurvey[[EmployeeID]:[PerformanceRating]],2,FALSE),"Not Found")</f>
        <v>2</v>
      </c>
      <c r="AA3307" s="5">
        <f>IFERROR(VLOOKUP(tbl_HRMaster[[#This Row],[EmployeeID]],tbl_ManagerSurvey[[EmployeeID]:[PerformanceRating]],3,FALSE),"Not Found")</f>
        <v>3</v>
      </c>
      <c r="AB3307" s="5" t="str">
        <f>IF(tbl_HRMaster[[#This Row],[Attrition]]="Yes","Left","Active")</f>
        <v>Active</v>
      </c>
      <c r="AC3307" s="5" t="str">
        <f>_xlfn.IFS(tbl_HRMaster[[#This Row],[Age]]&lt;25,"Under 25",tbl_HRMaster[[#This Row],[Age]]&lt;35,"25-34",tbl_HRMaster[[#This Row],[Age]]&lt;45,"35-44",tbl_HRMaster[[#This Row],[Age]]&lt;55,"45-54",TRUE,"Above 54")</f>
        <v>45-54</v>
      </c>
      <c r="AD3307" s="5" t="str">
        <f>_xlfn.IFS(
tbl_HRMaster[[#This Row],[YearsAtCompany]]&lt;2,"&lt; 2 Years",
tbl_HRMaster[[#This Row],[YearsAtCompany]]&lt;5,"2-4 Years",
tbl_HRMaster[[#This Row],[YearsAtCompany]]&lt;10,"5-9 Years",
TRUE,"10+ Years"
)</f>
        <v>2-4 Years</v>
      </c>
      <c r="AE3307" s="5">
        <f>IF(tbl_HRMaster[[#This Row],[Attrition]]="Yes",1,0)</f>
        <v>0</v>
      </c>
    </row>
    <row r="3308" spans="1:31" x14ac:dyDescent="0.25">
      <c r="A3308">
        <v>40</v>
      </c>
      <c r="B3308" t="s">
        <v>21</v>
      </c>
      <c r="C3308" t="s">
        <v>22</v>
      </c>
      <c r="D3308" t="s">
        <v>30</v>
      </c>
      <c r="E3308">
        <v>8</v>
      </c>
      <c r="F3308">
        <v>3</v>
      </c>
      <c r="G3308" t="s">
        <v>46</v>
      </c>
      <c r="H3308">
        <v>907</v>
      </c>
      <c r="I3308" t="s">
        <v>25</v>
      </c>
      <c r="J3308">
        <v>2</v>
      </c>
      <c r="K3308" t="s">
        <v>26</v>
      </c>
      <c r="L3308" t="s">
        <v>32</v>
      </c>
      <c r="M3308">
        <v>24040</v>
      </c>
      <c r="N3308">
        <v>6</v>
      </c>
      <c r="O3308">
        <v>17</v>
      </c>
      <c r="P3308">
        <v>0</v>
      </c>
      <c r="Q3308">
        <v>18</v>
      </c>
      <c r="R3308">
        <v>2</v>
      </c>
      <c r="S3308">
        <v>4</v>
      </c>
      <c r="T3308">
        <v>3</v>
      </c>
      <c r="U3308">
        <v>3</v>
      </c>
      <c r="V3308">
        <f>COUNTIF(tbl_HRMaster[EmployeeID],tbl_HRMaster[[#This Row],[EmployeeID]])</f>
        <v>1</v>
      </c>
      <c r="W3308">
        <f>IFERROR(INDEX(tbl_EmployeeSurvey[EnvironmentSatisfaction],MATCH(tbl_HRMaster[[#This Row],[EmployeeID]],tbl_EmployeeSurvey[EmployeeID],0)),"Not Found")</f>
        <v>3</v>
      </c>
      <c r="X3308">
        <f>IFERROR(INDEX(tbl_EmployeeSurvey[JobSatisfaction],MATCH(tbl_HRMaster[[#This Row],[EmployeeID]],tbl_EmployeeSurvey[EmployeeID],0)),"Not Found")</f>
        <v>4</v>
      </c>
      <c r="Y3308" s="5">
        <f>IFERROR(INDEX(tbl_EmployeeSurvey[WorkLifeBalance],MATCH(tbl_HRMaster[[#This Row],[EmployeeID]],tbl_EmployeeSurvey[EmployeeID],0)),"Not Found")</f>
        <v>2</v>
      </c>
      <c r="Z3308" s="5">
        <f>IFERROR(VLOOKUP(tbl_HRMaster[[#This Row],[EmployeeID]],tbl_ManagerSurvey[[EmployeeID]:[PerformanceRating]],2,FALSE),"Not Found")</f>
        <v>2</v>
      </c>
      <c r="AA3308" s="5">
        <f>IFERROR(VLOOKUP(tbl_HRMaster[[#This Row],[EmployeeID]],tbl_ManagerSurvey[[EmployeeID]:[PerformanceRating]],3,FALSE),"Not Found")</f>
        <v>3</v>
      </c>
      <c r="AB3308" s="5" t="str">
        <f>IF(tbl_HRMaster[[#This Row],[Attrition]]="Yes","Left","Active")</f>
        <v>Active</v>
      </c>
      <c r="AC3308" s="5" t="str">
        <f>_xlfn.IFS(tbl_HRMaster[[#This Row],[Age]]&lt;25,"Under 25",tbl_HRMaster[[#This Row],[Age]]&lt;35,"25-34",tbl_HRMaster[[#This Row],[Age]]&lt;45,"35-44",tbl_HRMaster[[#This Row],[Age]]&lt;55,"45-54",TRUE,"Above 54")</f>
        <v>35-44</v>
      </c>
      <c r="AD3308" s="5" t="str">
        <f>_xlfn.IFS(
tbl_HRMaster[[#This Row],[YearsAtCompany]]&lt;2,"&lt; 2 Years",
tbl_HRMaster[[#This Row],[YearsAtCompany]]&lt;5,"2-4 Years",
tbl_HRMaster[[#This Row],[YearsAtCompany]]&lt;10,"5-9 Years",
TRUE,"10+ Years"
)</f>
        <v>2-4 Years</v>
      </c>
      <c r="AE3308" s="5">
        <f>IF(tbl_HRMaster[[#This Row],[Attrition]]="Yes",1,0)</f>
        <v>0</v>
      </c>
    </row>
    <row r="3309" spans="1:31" x14ac:dyDescent="0.25">
      <c r="A3309">
        <v>40</v>
      </c>
      <c r="B3309" t="s">
        <v>21</v>
      </c>
      <c r="C3309" t="s">
        <v>22</v>
      </c>
      <c r="D3309" t="s">
        <v>30</v>
      </c>
      <c r="E3309">
        <v>8</v>
      </c>
      <c r="F3309">
        <v>3</v>
      </c>
      <c r="G3309" t="s">
        <v>46</v>
      </c>
      <c r="H3309">
        <v>2377</v>
      </c>
      <c r="I3309" t="s">
        <v>25</v>
      </c>
      <c r="J3309">
        <v>2</v>
      </c>
      <c r="K3309" t="s">
        <v>26</v>
      </c>
      <c r="L3309" t="s">
        <v>32</v>
      </c>
      <c r="M3309">
        <v>24040</v>
      </c>
      <c r="N3309">
        <v>6</v>
      </c>
      <c r="O3309">
        <v>17</v>
      </c>
      <c r="P3309">
        <v>0</v>
      </c>
      <c r="Q3309">
        <v>18</v>
      </c>
      <c r="R3309">
        <v>2</v>
      </c>
      <c r="S3309">
        <v>4</v>
      </c>
      <c r="T3309">
        <v>3</v>
      </c>
      <c r="U3309">
        <v>3</v>
      </c>
      <c r="V3309">
        <f>COUNTIF(tbl_HRMaster[EmployeeID],tbl_HRMaster[[#This Row],[EmployeeID]])</f>
        <v>1</v>
      </c>
      <c r="W3309">
        <f>IFERROR(INDEX(tbl_EmployeeSurvey[EnvironmentSatisfaction],MATCH(tbl_HRMaster[[#This Row],[EmployeeID]],tbl_EmployeeSurvey[EmployeeID],0)),"Not Found")</f>
        <v>3</v>
      </c>
      <c r="X3309">
        <f>IFERROR(INDEX(tbl_EmployeeSurvey[JobSatisfaction],MATCH(tbl_HRMaster[[#This Row],[EmployeeID]],tbl_EmployeeSurvey[EmployeeID],0)),"Not Found")</f>
        <v>4</v>
      </c>
      <c r="Y3309" s="5">
        <f>IFERROR(INDEX(tbl_EmployeeSurvey[WorkLifeBalance],MATCH(tbl_HRMaster[[#This Row],[EmployeeID]],tbl_EmployeeSurvey[EmployeeID],0)),"Not Found")</f>
        <v>2</v>
      </c>
      <c r="Z3309" s="5">
        <f>IFERROR(VLOOKUP(tbl_HRMaster[[#This Row],[EmployeeID]],tbl_ManagerSurvey[[EmployeeID]:[PerformanceRating]],2,FALSE),"Not Found")</f>
        <v>2</v>
      </c>
      <c r="AA3309" s="5">
        <f>IFERROR(VLOOKUP(tbl_HRMaster[[#This Row],[EmployeeID]],tbl_ManagerSurvey[[EmployeeID]:[PerformanceRating]],3,FALSE),"Not Found")</f>
        <v>3</v>
      </c>
      <c r="AB3309" s="5" t="str">
        <f>IF(tbl_HRMaster[[#This Row],[Attrition]]="Yes","Left","Active")</f>
        <v>Active</v>
      </c>
      <c r="AC3309" s="5" t="str">
        <f>_xlfn.IFS(tbl_HRMaster[[#This Row],[Age]]&lt;25,"Under 25",tbl_HRMaster[[#This Row],[Age]]&lt;35,"25-34",tbl_HRMaster[[#This Row],[Age]]&lt;45,"35-44",tbl_HRMaster[[#This Row],[Age]]&lt;55,"45-54",TRUE,"Above 54")</f>
        <v>35-44</v>
      </c>
      <c r="AD3309" s="5" t="str">
        <f>_xlfn.IFS(
tbl_HRMaster[[#This Row],[YearsAtCompany]]&lt;2,"&lt; 2 Years",
tbl_HRMaster[[#This Row],[YearsAtCompany]]&lt;5,"2-4 Years",
tbl_HRMaster[[#This Row],[YearsAtCompany]]&lt;10,"5-9 Years",
TRUE,"10+ Years"
)</f>
        <v>2-4 Years</v>
      </c>
      <c r="AE3309" s="5">
        <f>IF(tbl_HRMaster[[#This Row],[Attrition]]="Yes",1,0)</f>
        <v>0</v>
      </c>
    </row>
    <row r="3310" spans="1:31" x14ac:dyDescent="0.25">
      <c r="A3310">
        <v>40</v>
      </c>
      <c r="B3310" t="s">
        <v>21</v>
      </c>
      <c r="C3310" t="s">
        <v>22</v>
      </c>
      <c r="D3310" t="s">
        <v>30</v>
      </c>
      <c r="E3310">
        <v>8</v>
      </c>
      <c r="F3310">
        <v>3</v>
      </c>
      <c r="G3310" t="s">
        <v>46</v>
      </c>
      <c r="H3310">
        <v>3847</v>
      </c>
      <c r="I3310" t="s">
        <v>25</v>
      </c>
      <c r="J3310">
        <v>2</v>
      </c>
      <c r="K3310" t="s">
        <v>26</v>
      </c>
      <c r="L3310" t="s">
        <v>32</v>
      </c>
      <c r="M3310">
        <v>24040</v>
      </c>
      <c r="N3310">
        <v>6</v>
      </c>
      <c r="O3310">
        <v>17</v>
      </c>
      <c r="P3310">
        <v>0</v>
      </c>
      <c r="Q3310">
        <v>18</v>
      </c>
      <c r="R3310">
        <v>2</v>
      </c>
      <c r="S3310">
        <v>4</v>
      </c>
      <c r="T3310">
        <v>3</v>
      </c>
      <c r="U3310">
        <v>3</v>
      </c>
      <c r="V3310">
        <f>COUNTIF(tbl_HRMaster[EmployeeID],tbl_HRMaster[[#This Row],[EmployeeID]])</f>
        <v>1</v>
      </c>
      <c r="W3310">
        <f>IFERROR(INDEX(tbl_EmployeeSurvey[EnvironmentSatisfaction],MATCH(tbl_HRMaster[[#This Row],[EmployeeID]],tbl_EmployeeSurvey[EmployeeID],0)),"Not Found")</f>
        <v>3</v>
      </c>
      <c r="X3310">
        <f>IFERROR(INDEX(tbl_EmployeeSurvey[JobSatisfaction],MATCH(tbl_HRMaster[[#This Row],[EmployeeID]],tbl_EmployeeSurvey[EmployeeID],0)),"Not Found")</f>
        <v>4</v>
      </c>
      <c r="Y3310" s="5">
        <f>IFERROR(INDEX(tbl_EmployeeSurvey[WorkLifeBalance],MATCH(tbl_HRMaster[[#This Row],[EmployeeID]],tbl_EmployeeSurvey[EmployeeID],0)),"Not Found")</f>
        <v>2</v>
      </c>
      <c r="Z3310" s="5">
        <f>IFERROR(VLOOKUP(tbl_HRMaster[[#This Row],[EmployeeID]],tbl_ManagerSurvey[[EmployeeID]:[PerformanceRating]],2,FALSE),"Not Found")</f>
        <v>2</v>
      </c>
      <c r="AA3310" s="5">
        <f>IFERROR(VLOOKUP(tbl_HRMaster[[#This Row],[EmployeeID]],tbl_ManagerSurvey[[EmployeeID]:[PerformanceRating]],3,FALSE),"Not Found")</f>
        <v>3</v>
      </c>
      <c r="AB3310" s="5" t="str">
        <f>IF(tbl_HRMaster[[#This Row],[Attrition]]="Yes","Left","Active")</f>
        <v>Active</v>
      </c>
      <c r="AC3310" s="5" t="str">
        <f>_xlfn.IFS(tbl_HRMaster[[#This Row],[Age]]&lt;25,"Under 25",tbl_HRMaster[[#This Row],[Age]]&lt;35,"25-34",tbl_HRMaster[[#This Row],[Age]]&lt;45,"35-44",tbl_HRMaster[[#This Row],[Age]]&lt;55,"45-54",TRUE,"Above 54")</f>
        <v>35-44</v>
      </c>
      <c r="AD3310" s="5" t="str">
        <f>_xlfn.IFS(
tbl_HRMaster[[#This Row],[YearsAtCompany]]&lt;2,"&lt; 2 Years",
tbl_HRMaster[[#This Row],[YearsAtCompany]]&lt;5,"2-4 Years",
tbl_HRMaster[[#This Row],[YearsAtCompany]]&lt;10,"5-9 Years",
TRUE,"10+ Years"
)</f>
        <v>2-4 Years</v>
      </c>
      <c r="AE3310" s="5">
        <f>IF(tbl_HRMaster[[#This Row],[Attrition]]="Yes",1,0)</f>
        <v>0</v>
      </c>
    </row>
    <row r="3311" spans="1:31" x14ac:dyDescent="0.25">
      <c r="A3311">
        <v>34</v>
      </c>
      <c r="B3311" t="s">
        <v>28</v>
      </c>
      <c r="C3311" t="s">
        <v>36</v>
      </c>
      <c r="D3311" t="s">
        <v>30</v>
      </c>
      <c r="E3311">
        <v>27</v>
      </c>
      <c r="F3311">
        <v>2</v>
      </c>
      <c r="G3311" t="s">
        <v>24</v>
      </c>
      <c r="H3311">
        <v>1096</v>
      </c>
      <c r="I3311" t="s">
        <v>25</v>
      </c>
      <c r="J3311">
        <v>1</v>
      </c>
      <c r="K3311" t="s">
        <v>43</v>
      </c>
      <c r="L3311" t="s">
        <v>27</v>
      </c>
      <c r="M3311">
        <v>36920</v>
      </c>
      <c r="N3311">
        <v>1</v>
      </c>
      <c r="O3311">
        <v>12</v>
      </c>
      <c r="P3311">
        <v>1</v>
      </c>
      <c r="Q3311">
        <v>5</v>
      </c>
      <c r="R3311">
        <v>5</v>
      </c>
      <c r="S3311">
        <v>5</v>
      </c>
      <c r="T3311">
        <v>3</v>
      </c>
      <c r="U3311">
        <v>0</v>
      </c>
      <c r="V3311">
        <f>COUNTIF(tbl_HRMaster[EmployeeID],tbl_HRMaster[[#This Row],[EmployeeID]])</f>
        <v>1</v>
      </c>
      <c r="W3311">
        <f>IFERROR(INDEX(tbl_EmployeeSurvey[EnvironmentSatisfaction],MATCH(tbl_HRMaster[[#This Row],[EmployeeID]],tbl_EmployeeSurvey[EmployeeID],0)),"Not Found")</f>
        <v>4</v>
      </c>
      <c r="X3311">
        <f>IFERROR(INDEX(tbl_EmployeeSurvey[JobSatisfaction],MATCH(tbl_HRMaster[[#This Row],[EmployeeID]],tbl_EmployeeSurvey[EmployeeID],0)),"Not Found")</f>
        <v>1</v>
      </c>
      <c r="Y3311" s="5">
        <f>IFERROR(INDEX(tbl_EmployeeSurvey[WorkLifeBalance],MATCH(tbl_HRMaster[[#This Row],[EmployeeID]],tbl_EmployeeSurvey[EmployeeID],0)),"Not Found")</f>
        <v>3</v>
      </c>
      <c r="Z3311" s="5">
        <f>IFERROR(VLOOKUP(tbl_HRMaster[[#This Row],[EmployeeID]],tbl_ManagerSurvey[[EmployeeID]:[PerformanceRating]],2,FALSE),"Not Found")</f>
        <v>3</v>
      </c>
      <c r="AA3311" s="5">
        <f>IFERROR(VLOOKUP(tbl_HRMaster[[#This Row],[EmployeeID]],tbl_ManagerSurvey[[EmployeeID]:[PerformanceRating]],3,FALSE),"Not Found")</f>
        <v>3</v>
      </c>
      <c r="AB3311" s="5" t="str">
        <f>IF(tbl_HRMaster[[#This Row],[Attrition]]="Yes","Left","Active")</f>
        <v>Left</v>
      </c>
      <c r="AC3311" s="5" t="str">
        <f>_xlfn.IFS(tbl_HRMaster[[#This Row],[Age]]&lt;25,"Under 25",tbl_HRMaster[[#This Row],[Age]]&lt;35,"25-34",tbl_HRMaster[[#This Row],[Age]]&lt;45,"35-44",tbl_HRMaster[[#This Row],[Age]]&lt;55,"45-54",TRUE,"Above 54")</f>
        <v>25-34</v>
      </c>
      <c r="AD3311" s="5" t="str">
        <f>_xlfn.IFS(
tbl_HRMaster[[#This Row],[YearsAtCompany]]&lt;2,"&lt; 2 Years",
tbl_HRMaster[[#This Row],[YearsAtCompany]]&lt;5,"2-4 Years",
tbl_HRMaster[[#This Row],[YearsAtCompany]]&lt;10,"5-9 Years",
TRUE,"10+ Years"
)</f>
        <v>5-9 Years</v>
      </c>
      <c r="AE3311" s="5">
        <f>IF(tbl_HRMaster[[#This Row],[Attrition]]="Yes",1,0)</f>
        <v>1</v>
      </c>
    </row>
    <row r="3312" spans="1:31" x14ac:dyDescent="0.25">
      <c r="A3312">
        <v>34</v>
      </c>
      <c r="B3312" t="s">
        <v>28</v>
      </c>
      <c r="C3312" t="s">
        <v>36</v>
      </c>
      <c r="D3312" t="s">
        <v>30</v>
      </c>
      <c r="E3312">
        <v>27</v>
      </c>
      <c r="F3312">
        <v>2</v>
      </c>
      <c r="G3312" t="s">
        <v>24</v>
      </c>
      <c r="H3312">
        <v>2566</v>
      </c>
      <c r="I3312" t="s">
        <v>25</v>
      </c>
      <c r="J3312">
        <v>1</v>
      </c>
      <c r="K3312" t="s">
        <v>43</v>
      </c>
      <c r="L3312" t="s">
        <v>27</v>
      </c>
      <c r="M3312">
        <v>36920</v>
      </c>
      <c r="N3312">
        <v>1</v>
      </c>
      <c r="O3312">
        <v>12</v>
      </c>
      <c r="P3312">
        <v>1</v>
      </c>
      <c r="Q3312">
        <v>5</v>
      </c>
      <c r="R3312">
        <v>5</v>
      </c>
      <c r="S3312">
        <v>5</v>
      </c>
      <c r="T3312">
        <v>3</v>
      </c>
      <c r="U3312">
        <v>0</v>
      </c>
      <c r="V3312">
        <f>COUNTIF(tbl_HRMaster[EmployeeID],tbl_HRMaster[[#This Row],[EmployeeID]])</f>
        <v>1</v>
      </c>
      <c r="W3312">
        <f>IFERROR(INDEX(tbl_EmployeeSurvey[EnvironmentSatisfaction],MATCH(tbl_HRMaster[[#This Row],[EmployeeID]],tbl_EmployeeSurvey[EmployeeID],0)),"Not Found")</f>
        <v>4</v>
      </c>
      <c r="X3312">
        <f>IFERROR(INDEX(tbl_EmployeeSurvey[JobSatisfaction],MATCH(tbl_HRMaster[[#This Row],[EmployeeID]],tbl_EmployeeSurvey[EmployeeID],0)),"Not Found")</f>
        <v>1</v>
      </c>
      <c r="Y3312" s="5">
        <f>IFERROR(INDEX(tbl_EmployeeSurvey[WorkLifeBalance],MATCH(tbl_HRMaster[[#This Row],[EmployeeID]],tbl_EmployeeSurvey[EmployeeID],0)),"Not Found")</f>
        <v>3</v>
      </c>
      <c r="Z3312" s="5">
        <f>IFERROR(VLOOKUP(tbl_HRMaster[[#This Row],[EmployeeID]],tbl_ManagerSurvey[[EmployeeID]:[PerformanceRating]],2,FALSE),"Not Found")</f>
        <v>3</v>
      </c>
      <c r="AA3312" s="5">
        <f>IFERROR(VLOOKUP(tbl_HRMaster[[#This Row],[EmployeeID]],tbl_ManagerSurvey[[EmployeeID]:[PerformanceRating]],3,FALSE),"Not Found")</f>
        <v>3</v>
      </c>
      <c r="AB3312" s="5" t="str">
        <f>IF(tbl_HRMaster[[#This Row],[Attrition]]="Yes","Left","Active")</f>
        <v>Left</v>
      </c>
      <c r="AC3312" s="5" t="str">
        <f>_xlfn.IFS(tbl_HRMaster[[#This Row],[Age]]&lt;25,"Under 25",tbl_HRMaster[[#This Row],[Age]]&lt;35,"25-34",tbl_HRMaster[[#This Row],[Age]]&lt;45,"35-44",tbl_HRMaster[[#This Row],[Age]]&lt;55,"45-54",TRUE,"Above 54")</f>
        <v>25-34</v>
      </c>
      <c r="AD3312" s="5" t="str">
        <f>_xlfn.IFS(
tbl_HRMaster[[#This Row],[YearsAtCompany]]&lt;2,"&lt; 2 Years",
tbl_HRMaster[[#This Row],[YearsAtCompany]]&lt;5,"2-4 Years",
tbl_HRMaster[[#This Row],[YearsAtCompany]]&lt;10,"5-9 Years",
TRUE,"10+ Years"
)</f>
        <v>5-9 Years</v>
      </c>
      <c r="AE3312" s="5">
        <f>IF(tbl_HRMaster[[#This Row],[Attrition]]="Yes",1,0)</f>
        <v>1</v>
      </c>
    </row>
    <row r="3313" spans="1:31" x14ac:dyDescent="0.25">
      <c r="A3313">
        <v>34</v>
      </c>
      <c r="B3313" t="s">
        <v>28</v>
      </c>
      <c r="C3313" t="s">
        <v>36</v>
      </c>
      <c r="D3313" t="s">
        <v>30</v>
      </c>
      <c r="E3313">
        <v>27</v>
      </c>
      <c r="F3313">
        <v>2</v>
      </c>
      <c r="G3313" t="s">
        <v>24</v>
      </c>
      <c r="H3313">
        <v>4036</v>
      </c>
      <c r="I3313" t="s">
        <v>25</v>
      </c>
      <c r="J3313">
        <v>1</v>
      </c>
      <c r="K3313" t="s">
        <v>43</v>
      </c>
      <c r="L3313" t="s">
        <v>27</v>
      </c>
      <c r="M3313">
        <v>36920</v>
      </c>
      <c r="N3313">
        <v>1</v>
      </c>
      <c r="O3313">
        <v>12</v>
      </c>
      <c r="P3313">
        <v>1</v>
      </c>
      <c r="Q3313">
        <v>5</v>
      </c>
      <c r="R3313">
        <v>5</v>
      </c>
      <c r="S3313">
        <v>5</v>
      </c>
      <c r="T3313">
        <v>3</v>
      </c>
      <c r="U3313">
        <v>0</v>
      </c>
      <c r="V3313">
        <f>COUNTIF(tbl_HRMaster[EmployeeID],tbl_HRMaster[[#This Row],[EmployeeID]])</f>
        <v>1</v>
      </c>
      <c r="W3313">
        <f>IFERROR(INDEX(tbl_EmployeeSurvey[EnvironmentSatisfaction],MATCH(tbl_HRMaster[[#This Row],[EmployeeID]],tbl_EmployeeSurvey[EmployeeID],0)),"Not Found")</f>
        <v>4</v>
      </c>
      <c r="X3313">
        <f>IFERROR(INDEX(tbl_EmployeeSurvey[JobSatisfaction],MATCH(tbl_HRMaster[[#This Row],[EmployeeID]],tbl_EmployeeSurvey[EmployeeID],0)),"Not Found")</f>
        <v>1</v>
      </c>
      <c r="Y3313" s="5">
        <f>IFERROR(INDEX(tbl_EmployeeSurvey[WorkLifeBalance],MATCH(tbl_HRMaster[[#This Row],[EmployeeID]],tbl_EmployeeSurvey[EmployeeID],0)),"Not Found")</f>
        <v>3</v>
      </c>
      <c r="Z3313" s="5">
        <f>IFERROR(VLOOKUP(tbl_HRMaster[[#This Row],[EmployeeID]],tbl_ManagerSurvey[[EmployeeID]:[PerformanceRating]],2,FALSE),"Not Found")</f>
        <v>3</v>
      </c>
      <c r="AA3313" s="5">
        <f>IFERROR(VLOOKUP(tbl_HRMaster[[#This Row],[EmployeeID]],tbl_ManagerSurvey[[EmployeeID]:[PerformanceRating]],3,FALSE),"Not Found")</f>
        <v>3</v>
      </c>
      <c r="AB3313" s="5" t="str">
        <f>IF(tbl_HRMaster[[#This Row],[Attrition]]="Yes","Left","Active")</f>
        <v>Left</v>
      </c>
      <c r="AC3313" s="5" t="str">
        <f>_xlfn.IFS(tbl_HRMaster[[#This Row],[Age]]&lt;25,"Under 25",tbl_HRMaster[[#This Row],[Age]]&lt;35,"25-34",tbl_HRMaster[[#This Row],[Age]]&lt;45,"35-44",tbl_HRMaster[[#This Row],[Age]]&lt;55,"45-54",TRUE,"Above 54")</f>
        <v>25-34</v>
      </c>
      <c r="AD3313" s="5" t="str">
        <f>_xlfn.IFS(
tbl_HRMaster[[#This Row],[YearsAtCompany]]&lt;2,"&lt; 2 Years",
tbl_HRMaster[[#This Row],[YearsAtCompany]]&lt;5,"2-4 Years",
tbl_HRMaster[[#This Row],[YearsAtCompany]]&lt;10,"5-9 Years",
TRUE,"10+ Years"
)</f>
        <v>5-9 Years</v>
      </c>
      <c r="AE3313" s="5">
        <f>IF(tbl_HRMaster[[#This Row],[Attrition]]="Yes",1,0)</f>
        <v>1</v>
      </c>
    </row>
    <row r="3314" spans="1:31" x14ac:dyDescent="0.25">
      <c r="A3314">
        <v>26</v>
      </c>
      <c r="B3314" t="s">
        <v>21</v>
      </c>
      <c r="C3314" t="s">
        <v>29</v>
      </c>
      <c r="D3314" t="s">
        <v>30</v>
      </c>
      <c r="E3314">
        <v>9</v>
      </c>
      <c r="F3314">
        <v>3</v>
      </c>
      <c r="G3314" t="s">
        <v>24</v>
      </c>
      <c r="H3314">
        <v>27</v>
      </c>
      <c r="I3314" t="s">
        <v>25</v>
      </c>
      <c r="J3314">
        <v>1</v>
      </c>
      <c r="K3314" t="s">
        <v>44</v>
      </c>
      <c r="L3314" t="s">
        <v>27</v>
      </c>
      <c r="M3314">
        <v>162910</v>
      </c>
      <c r="N3314">
        <v>1</v>
      </c>
      <c r="O3314">
        <v>22</v>
      </c>
      <c r="P3314">
        <v>0</v>
      </c>
      <c r="Q3314">
        <v>5</v>
      </c>
      <c r="R3314">
        <v>3</v>
      </c>
      <c r="S3314">
        <v>5</v>
      </c>
      <c r="T3314">
        <v>3</v>
      </c>
      <c r="U3314">
        <v>3</v>
      </c>
      <c r="V3314">
        <f>COUNTIF(tbl_HRMaster[EmployeeID],tbl_HRMaster[[#This Row],[EmployeeID]])</f>
        <v>1</v>
      </c>
      <c r="W3314">
        <f>IFERROR(INDEX(tbl_EmployeeSurvey[EnvironmentSatisfaction],MATCH(tbl_HRMaster[[#This Row],[EmployeeID]],tbl_EmployeeSurvey[EmployeeID],0)),"Not Found")</f>
        <v>1</v>
      </c>
      <c r="X3314">
        <f>IFERROR(INDEX(tbl_EmployeeSurvey[JobSatisfaction],MATCH(tbl_HRMaster[[#This Row],[EmployeeID]],tbl_EmployeeSurvey[EmployeeID],0)),"Not Found")</f>
        <v>1</v>
      </c>
      <c r="Y3314" s="5">
        <f>IFERROR(INDEX(tbl_EmployeeSurvey[WorkLifeBalance],MATCH(tbl_HRMaster[[#This Row],[EmployeeID]],tbl_EmployeeSurvey[EmployeeID],0)),"Not Found")</f>
        <v>3</v>
      </c>
      <c r="Z3314" s="5">
        <f>IFERROR(VLOOKUP(tbl_HRMaster[[#This Row],[EmployeeID]],tbl_ManagerSurvey[[EmployeeID]:[PerformanceRating]],2,FALSE),"Not Found")</f>
        <v>3</v>
      </c>
      <c r="AA3314" s="5">
        <f>IFERROR(VLOOKUP(tbl_HRMaster[[#This Row],[EmployeeID]],tbl_ManagerSurvey[[EmployeeID]:[PerformanceRating]],3,FALSE),"Not Found")</f>
        <v>4</v>
      </c>
      <c r="AB3314" s="5" t="str">
        <f>IF(tbl_HRMaster[[#This Row],[Attrition]]="Yes","Left","Active")</f>
        <v>Active</v>
      </c>
      <c r="AC3314" s="5" t="str">
        <f>_xlfn.IFS(tbl_HRMaster[[#This Row],[Age]]&lt;25,"Under 25",tbl_HRMaster[[#This Row],[Age]]&lt;35,"25-34",tbl_HRMaster[[#This Row],[Age]]&lt;45,"35-44",tbl_HRMaster[[#This Row],[Age]]&lt;55,"45-54",TRUE,"Above 54")</f>
        <v>25-34</v>
      </c>
      <c r="AD3314" s="5" t="str">
        <f>_xlfn.IFS(
tbl_HRMaster[[#This Row],[YearsAtCompany]]&lt;2,"&lt; 2 Years",
tbl_HRMaster[[#This Row],[YearsAtCompany]]&lt;5,"2-4 Years",
tbl_HRMaster[[#This Row],[YearsAtCompany]]&lt;10,"5-9 Years",
TRUE,"10+ Years"
)</f>
        <v>5-9 Years</v>
      </c>
      <c r="AE3314" s="5">
        <f>IF(tbl_HRMaster[[#This Row],[Attrition]]="Yes",1,0)</f>
        <v>0</v>
      </c>
    </row>
    <row r="3315" spans="1:31" x14ac:dyDescent="0.25">
      <c r="A3315">
        <v>26</v>
      </c>
      <c r="B3315" t="s">
        <v>21</v>
      </c>
      <c r="C3315" t="s">
        <v>29</v>
      </c>
      <c r="D3315" t="s">
        <v>30</v>
      </c>
      <c r="E3315">
        <v>9</v>
      </c>
      <c r="F3315">
        <v>3</v>
      </c>
      <c r="G3315" t="s">
        <v>24</v>
      </c>
      <c r="H3315">
        <v>1497</v>
      </c>
      <c r="I3315" t="s">
        <v>25</v>
      </c>
      <c r="J3315">
        <v>1</v>
      </c>
      <c r="K3315" t="s">
        <v>44</v>
      </c>
      <c r="L3315" t="s">
        <v>27</v>
      </c>
      <c r="M3315">
        <v>162910</v>
      </c>
      <c r="N3315">
        <v>1</v>
      </c>
      <c r="O3315">
        <v>22</v>
      </c>
      <c r="P3315">
        <v>0</v>
      </c>
      <c r="Q3315">
        <v>5</v>
      </c>
      <c r="R3315">
        <v>3</v>
      </c>
      <c r="S3315">
        <v>5</v>
      </c>
      <c r="T3315">
        <v>3</v>
      </c>
      <c r="U3315">
        <v>3</v>
      </c>
      <c r="V3315">
        <f>COUNTIF(tbl_HRMaster[EmployeeID],tbl_HRMaster[[#This Row],[EmployeeID]])</f>
        <v>1</v>
      </c>
      <c r="W3315">
        <f>IFERROR(INDEX(tbl_EmployeeSurvey[EnvironmentSatisfaction],MATCH(tbl_HRMaster[[#This Row],[EmployeeID]],tbl_EmployeeSurvey[EmployeeID],0)),"Not Found")</f>
        <v>1</v>
      </c>
      <c r="X3315">
        <f>IFERROR(INDEX(tbl_EmployeeSurvey[JobSatisfaction],MATCH(tbl_HRMaster[[#This Row],[EmployeeID]],tbl_EmployeeSurvey[EmployeeID],0)),"Not Found")</f>
        <v>1</v>
      </c>
      <c r="Y3315" s="5">
        <f>IFERROR(INDEX(tbl_EmployeeSurvey[WorkLifeBalance],MATCH(tbl_HRMaster[[#This Row],[EmployeeID]],tbl_EmployeeSurvey[EmployeeID],0)),"Not Found")</f>
        <v>3</v>
      </c>
      <c r="Z3315" s="5">
        <f>IFERROR(VLOOKUP(tbl_HRMaster[[#This Row],[EmployeeID]],tbl_ManagerSurvey[[EmployeeID]:[PerformanceRating]],2,FALSE),"Not Found")</f>
        <v>3</v>
      </c>
      <c r="AA3315" s="5">
        <f>IFERROR(VLOOKUP(tbl_HRMaster[[#This Row],[EmployeeID]],tbl_ManagerSurvey[[EmployeeID]:[PerformanceRating]],3,FALSE),"Not Found")</f>
        <v>4</v>
      </c>
      <c r="AB3315" s="5" t="str">
        <f>IF(tbl_HRMaster[[#This Row],[Attrition]]="Yes","Left","Active")</f>
        <v>Active</v>
      </c>
      <c r="AC3315" s="5" t="str">
        <f>_xlfn.IFS(tbl_HRMaster[[#This Row],[Age]]&lt;25,"Under 25",tbl_HRMaster[[#This Row],[Age]]&lt;35,"25-34",tbl_HRMaster[[#This Row],[Age]]&lt;45,"35-44",tbl_HRMaster[[#This Row],[Age]]&lt;55,"45-54",TRUE,"Above 54")</f>
        <v>25-34</v>
      </c>
      <c r="AD3315" s="5" t="str">
        <f>_xlfn.IFS(
tbl_HRMaster[[#This Row],[YearsAtCompany]]&lt;2,"&lt; 2 Years",
tbl_HRMaster[[#This Row],[YearsAtCompany]]&lt;5,"2-4 Years",
tbl_HRMaster[[#This Row],[YearsAtCompany]]&lt;10,"5-9 Years",
TRUE,"10+ Years"
)</f>
        <v>5-9 Years</v>
      </c>
      <c r="AE3315" s="5">
        <f>IF(tbl_HRMaster[[#This Row],[Attrition]]="Yes",1,0)</f>
        <v>0</v>
      </c>
    </row>
    <row r="3316" spans="1:31" x14ac:dyDescent="0.25">
      <c r="A3316">
        <v>26</v>
      </c>
      <c r="B3316" t="s">
        <v>21</v>
      </c>
      <c r="C3316" t="s">
        <v>29</v>
      </c>
      <c r="D3316" t="s">
        <v>30</v>
      </c>
      <c r="E3316">
        <v>9</v>
      </c>
      <c r="F3316">
        <v>3</v>
      </c>
      <c r="G3316" t="s">
        <v>24</v>
      </c>
      <c r="H3316">
        <v>2967</v>
      </c>
      <c r="I3316" t="s">
        <v>25</v>
      </c>
      <c r="J3316">
        <v>1</v>
      </c>
      <c r="K3316" t="s">
        <v>44</v>
      </c>
      <c r="L3316" t="s">
        <v>27</v>
      </c>
      <c r="M3316">
        <v>162910</v>
      </c>
      <c r="N3316">
        <v>1</v>
      </c>
      <c r="O3316">
        <v>22</v>
      </c>
      <c r="P3316">
        <v>0</v>
      </c>
      <c r="Q3316">
        <v>5</v>
      </c>
      <c r="R3316">
        <v>3</v>
      </c>
      <c r="S3316">
        <v>5</v>
      </c>
      <c r="T3316">
        <v>3</v>
      </c>
      <c r="U3316">
        <v>3</v>
      </c>
      <c r="V3316">
        <f>COUNTIF(tbl_HRMaster[EmployeeID],tbl_HRMaster[[#This Row],[EmployeeID]])</f>
        <v>1</v>
      </c>
      <c r="W3316">
        <f>IFERROR(INDEX(tbl_EmployeeSurvey[EnvironmentSatisfaction],MATCH(tbl_HRMaster[[#This Row],[EmployeeID]],tbl_EmployeeSurvey[EmployeeID],0)),"Not Found")</f>
        <v>1</v>
      </c>
      <c r="X3316">
        <f>IFERROR(INDEX(tbl_EmployeeSurvey[JobSatisfaction],MATCH(tbl_HRMaster[[#This Row],[EmployeeID]],tbl_EmployeeSurvey[EmployeeID],0)),"Not Found")</f>
        <v>1</v>
      </c>
      <c r="Y3316" s="5">
        <f>IFERROR(INDEX(tbl_EmployeeSurvey[WorkLifeBalance],MATCH(tbl_HRMaster[[#This Row],[EmployeeID]],tbl_EmployeeSurvey[EmployeeID],0)),"Not Found")</f>
        <v>3</v>
      </c>
      <c r="Z3316" s="5">
        <f>IFERROR(VLOOKUP(tbl_HRMaster[[#This Row],[EmployeeID]],tbl_ManagerSurvey[[EmployeeID]:[PerformanceRating]],2,FALSE),"Not Found")</f>
        <v>3</v>
      </c>
      <c r="AA3316" s="5">
        <f>IFERROR(VLOOKUP(tbl_HRMaster[[#This Row],[EmployeeID]],tbl_ManagerSurvey[[EmployeeID]:[PerformanceRating]],3,FALSE),"Not Found")</f>
        <v>4</v>
      </c>
      <c r="AB3316" s="5" t="str">
        <f>IF(tbl_HRMaster[[#This Row],[Attrition]]="Yes","Left","Active")</f>
        <v>Active</v>
      </c>
      <c r="AC3316" s="5" t="str">
        <f>_xlfn.IFS(tbl_HRMaster[[#This Row],[Age]]&lt;25,"Under 25",tbl_HRMaster[[#This Row],[Age]]&lt;35,"25-34",tbl_HRMaster[[#This Row],[Age]]&lt;45,"35-44",tbl_HRMaster[[#This Row],[Age]]&lt;55,"45-54",TRUE,"Above 54")</f>
        <v>25-34</v>
      </c>
      <c r="AD3316" s="5" t="str">
        <f>_xlfn.IFS(
tbl_HRMaster[[#This Row],[YearsAtCompany]]&lt;2,"&lt; 2 Years",
tbl_HRMaster[[#This Row],[YearsAtCompany]]&lt;5,"2-4 Years",
tbl_HRMaster[[#This Row],[YearsAtCompany]]&lt;10,"5-9 Years",
TRUE,"10+ Years"
)</f>
        <v>5-9 Years</v>
      </c>
      <c r="AE3316" s="5">
        <f>IF(tbl_HRMaster[[#This Row],[Attrition]]="Yes",1,0)</f>
        <v>0</v>
      </c>
    </row>
    <row r="3317" spans="1:31" x14ac:dyDescent="0.25">
      <c r="A3317">
        <v>24</v>
      </c>
      <c r="B3317" t="s">
        <v>21</v>
      </c>
      <c r="C3317" t="s">
        <v>36</v>
      </c>
      <c r="D3317" t="s">
        <v>30</v>
      </c>
      <c r="E3317">
        <v>2</v>
      </c>
      <c r="F3317">
        <v>5</v>
      </c>
      <c r="G3317" t="s">
        <v>46</v>
      </c>
      <c r="H3317">
        <v>383</v>
      </c>
      <c r="I3317" t="s">
        <v>34</v>
      </c>
      <c r="J3317">
        <v>2</v>
      </c>
      <c r="K3317" t="s">
        <v>26</v>
      </c>
      <c r="L3317" t="s">
        <v>27</v>
      </c>
      <c r="M3317">
        <v>187220</v>
      </c>
      <c r="N3317">
        <v>0</v>
      </c>
      <c r="O3317">
        <v>22</v>
      </c>
      <c r="P3317">
        <v>1</v>
      </c>
      <c r="Q3317">
        <v>6</v>
      </c>
      <c r="R3317">
        <v>3</v>
      </c>
      <c r="S3317">
        <v>5</v>
      </c>
      <c r="T3317">
        <v>3</v>
      </c>
      <c r="U3317">
        <v>4</v>
      </c>
      <c r="V3317">
        <f>COUNTIF(tbl_HRMaster[EmployeeID],tbl_HRMaster[[#This Row],[EmployeeID]])</f>
        <v>1</v>
      </c>
      <c r="W3317">
        <f>IFERROR(INDEX(tbl_EmployeeSurvey[EnvironmentSatisfaction],MATCH(tbl_HRMaster[[#This Row],[EmployeeID]],tbl_EmployeeSurvey[EmployeeID],0)),"Not Found")</f>
        <v>1</v>
      </c>
      <c r="X3317">
        <f>IFERROR(INDEX(tbl_EmployeeSurvey[JobSatisfaction],MATCH(tbl_HRMaster[[#This Row],[EmployeeID]],tbl_EmployeeSurvey[EmployeeID],0)),"Not Found")</f>
        <v>4</v>
      </c>
      <c r="Y3317" s="5">
        <f>IFERROR(INDEX(tbl_EmployeeSurvey[WorkLifeBalance],MATCH(tbl_HRMaster[[#This Row],[EmployeeID]],tbl_EmployeeSurvey[EmployeeID],0)),"Not Found")</f>
        <v>2</v>
      </c>
      <c r="Z3317" s="5">
        <f>IFERROR(VLOOKUP(tbl_HRMaster[[#This Row],[EmployeeID]],tbl_ManagerSurvey[[EmployeeID]:[PerformanceRating]],2,FALSE),"Not Found")</f>
        <v>3</v>
      </c>
      <c r="AA3317" s="5">
        <f>IFERROR(VLOOKUP(tbl_HRMaster[[#This Row],[EmployeeID]],tbl_ManagerSurvey[[EmployeeID]:[PerformanceRating]],3,FALSE),"Not Found")</f>
        <v>4</v>
      </c>
      <c r="AB3317" s="5" t="str">
        <f>IF(tbl_HRMaster[[#This Row],[Attrition]]="Yes","Left","Active")</f>
        <v>Active</v>
      </c>
      <c r="AC3317" s="5" t="str">
        <f>_xlfn.IFS(tbl_HRMaster[[#This Row],[Age]]&lt;25,"Under 25",tbl_HRMaster[[#This Row],[Age]]&lt;35,"25-34",tbl_HRMaster[[#This Row],[Age]]&lt;45,"35-44",tbl_HRMaster[[#This Row],[Age]]&lt;55,"45-54",TRUE,"Above 54")</f>
        <v>Under 25</v>
      </c>
      <c r="AD3317" s="5" t="str">
        <f>_xlfn.IFS(
tbl_HRMaster[[#This Row],[YearsAtCompany]]&lt;2,"&lt; 2 Years",
tbl_HRMaster[[#This Row],[YearsAtCompany]]&lt;5,"2-4 Years",
tbl_HRMaster[[#This Row],[YearsAtCompany]]&lt;10,"5-9 Years",
TRUE,"10+ Years"
)</f>
        <v>5-9 Years</v>
      </c>
      <c r="AE3317" s="5">
        <f>IF(tbl_HRMaster[[#This Row],[Attrition]]="Yes",1,0)</f>
        <v>0</v>
      </c>
    </row>
    <row r="3318" spans="1:31" x14ac:dyDescent="0.25">
      <c r="A3318">
        <v>24</v>
      </c>
      <c r="B3318" t="s">
        <v>21</v>
      </c>
      <c r="C3318" t="s">
        <v>36</v>
      </c>
      <c r="D3318" t="s">
        <v>30</v>
      </c>
      <c r="E3318">
        <v>2</v>
      </c>
      <c r="F3318">
        <v>5</v>
      </c>
      <c r="G3318" t="s">
        <v>46</v>
      </c>
      <c r="H3318">
        <v>1853</v>
      </c>
      <c r="I3318" t="s">
        <v>34</v>
      </c>
      <c r="J3318">
        <v>2</v>
      </c>
      <c r="K3318" t="s">
        <v>26</v>
      </c>
      <c r="L3318" t="s">
        <v>27</v>
      </c>
      <c r="M3318">
        <v>187220</v>
      </c>
      <c r="N3318">
        <v>0</v>
      </c>
      <c r="O3318">
        <v>22</v>
      </c>
      <c r="P3318">
        <v>1</v>
      </c>
      <c r="Q3318">
        <v>6</v>
      </c>
      <c r="R3318">
        <v>3</v>
      </c>
      <c r="S3318">
        <v>5</v>
      </c>
      <c r="T3318">
        <v>3</v>
      </c>
      <c r="U3318">
        <v>4</v>
      </c>
      <c r="V3318">
        <f>COUNTIF(tbl_HRMaster[EmployeeID],tbl_HRMaster[[#This Row],[EmployeeID]])</f>
        <v>1</v>
      </c>
      <c r="W3318">
        <f>IFERROR(INDEX(tbl_EmployeeSurvey[EnvironmentSatisfaction],MATCH(tbl_HRMaster[[#This Row],[EmployeeID]],tbl_EmployeeSurvey[EmployeeID],0)),"Not Found")</f>
        <v>1</v>
      </c>
      <c r="X3318">
        <f>IFERROR(INDEX(tbl_EmployeeSurvey[JobSatisfaction],MATCH(tbl_HRMaster[[#This Row],[EmployeeID]],tbl_EmployeeSurvey[EmployeeID],0)),"Not Found")</f>
        <v>4</v>
      </c>
      <c r="Y3318" s="5">
        <f>IFERROR(INDEX(tbl_EmployeeSurvey[WorkLifeBalance],MATCH(tbl_HRMaster[[#This Row],[EmployeeID]],tbl_EmployeeSurvey[EmployeeID],0)),"Not Found")</f>
        <v>2</v>
      </c>
      <c r="Z3318" s="5">
        <f>IFERROR(VLOOKUP(tbl_HRMaster[[#This Row],[EmployeeID]],tbl_ManagerSurvey[[EmployeeID]:[PerformanceRating]],2,FALSE),"Not Found")</f>
        <v>3</v>
      </c>
      <c r="AA3318" s="5">
        <f>IFERROR(VLOOKUP(tbl_HRMaster[[#This Row],[EmployeeID]],tbl_ManagerSurvey[[EmployeeID]:[PerformanceRating]],3,FALSE),"Not Found")</f>
        <v>4</v>
      </c>
      <c r="AB3318" s="5" t="str">
        <f>IF(tbl_HRMaster[[#This Row],[Attrition]]="Yes","Left","Active")</f>
        <v>Active</v>
      </c>
      <c r="AC3318" s="5" t="str">
        <f>_xlfn.IFS(tbl_HRMaster[[#This Row],[Age]]&lt;25,"Under 25",tbl_HRMaster[[#This Row],[Age]]&lt;35,"25-34",tbl_HRMaster[[#This Row],[Age]]&lt;45,"35-44",tbl_HRMaster[[#This Row],[Age]]&lt;55,"45-54",TRUE,"Above 54")</f>
        <v>Under 25</v>
      </c>
      <c r="AD3318" s="5" t="str">
        <f>_xlfn.IFS(
tbl_HRMaster[[#This Row],[YearsAtCompany]]&lt;2,"&lt; 2 Years",
tbl_HRMaster[[#This Row],[YearsAtCompany]]&lt;5,"2-4 Years",
tbl_HRMaster[[#This Row],[YearsAtCompany]]&lt;10,"5-9 Years",
TRUE,"10+ Years"
)</f>
        <v>5-9 Years</v>
      </c>
      <c r="AE3318" s="5">
        <f>IF(tbl_HRMaster[[#This Row],[Attrition]]="Yes",1,0)</f>
        <v>0</v>
      </c>
    </row>
    <row r="3319" spans="1:31" x14ac:dyDescent="0.25">
      <c r="A3319">
        <v>24</v>
      </c>
      <c r="B3319" t="s">
        <v>21</v>
      </c>
      <c r="C3319" t="s">
        <v>36</v>
      </c>
      <c r="D3319" t="s">
        <v>30</v>
      </c>
      <c r="E3319">
        <v>2</v>
      </c>
      <c r="F3319">
        <v>5</v>
      </c>
      <c r="G3319" t="s">
        <v>46</v>
      </c>
      <c r="H3319">
        <v>3323</v>
      </c>
      <c r="I3319" t="s">
        <v>34</v>
      </c>
      <c r="J3319">
        <v>2</v>
      </c>
      <c r="K3319" t="s">
        <v>26</v>
      </c>
      <c r="L3319" t="s">
        <v>27</v>
      </c>
      <c r="M3319">
        <v>187220</v>
      </c>
      <c r="N3319">
        <v>0</v>
      </c>
      <c r="O3319">
        <v>22</v>
      </c>
      <c r="P3319">
        <v>1</v>
      </c>
      <c r="Q3319">
        <v>6</v>
      </c>
      <c r="R3319">
        <v>3</v>
      </c>
      <c r="S3319">
        <v>5</v>
      </c>
      <c r="T3319">
        <v>3</v>
      </c>
      <c r="U3319">
        <v>4</v>
      </c>
      <c r="V3319">
        <f>COUNTIF(tbl_HRMaster[EmployeeID],tbl_HRMaster[[#This Row],[EmployeeID]])</f>
        <v>1</v>
      </c>
      <c r="W3319">
        <f>IFERROR(INDEX(tbl_EmployeeSurvey[EnvironmentSatisfaction],MATCH(tbl_HRMaster[[#This Row],[EmployeeID]],tbl_EmployeeSurvey[EmployeeID],0)),"Not Found")</f>
        <v>1</v>
      </c>
      <c r="X3319">
        <f>IFERROR(INDEX(tbl_EmployeeSurvey[JobSatisfaction],MATCH(tbl_HRMaster[[#This Row],[EmployeeID]],tbl_EmployeeSurvey[EmployeeID],0)),"Not Found")</f>
        <v>4</v>
      </c>
      <c r="Y3319" s="5">
        <f>IFERROR(INDEX(tbl_EmployeeSurvey[WorkLifeBalance],MATCH(tbl_HRMaster[[#This Row],[EmployeeID]],tbl_EmployeeSurvey[EmployeeID],0)),"Not Found")</f>
        <v>2</v>
      </c>
      <c r="Z3319" s="5">
        <f>IFERROR(VLOOKUP(tbl_HRMaster[[#This Row],[EmployeeID]],tbl_ManagerSurvey[[EmployeeID]:[PerformanceRating]],2,FALSE),"Not Found")</f>
        <v>3</v>
      </c>
      <c r="AA3319" s="5">
        <f>IFERROR(VLOOKUP(tbl_HRMaster[[#This Row],[EmployeeID]],tbl_ManagerSurvey[[EmployeeID]:[PerformanceRating]],3,FALSE),"Not Found")</f>
        <v>4</v>
      </c>
      <c r="AB3319" s="5" t="str">
        <f>IF(tbl_HRMaster[[#This Row],[Attrition]]="Yes","Left","Active")</f>
        <v>Active</v>
      </c>
      <c r="AC3319" s="5" t="str">
        <f>_xlfn.IFS(tbl_HRMaster[[#This Row],[Age]]&lt;25,"Under 25",tbl_HRMaster[[#This Row],[Age]]&lt;35,"25-34",tbl_HRMaster[[#This Row],[Age]]&lt;45,"35-44",tbl_HRMaster[[#This Row],[Age]]&lt;55,"45-54",TRUE,"Above 54")</f>
        <v>Under 25</v>
      </c>
      <c r="AD3319" s="5" t="str">
        <f>_xlfn.IFS(
tbl_HRMaster[[#This Row],[YearsAtCompany]]&lt;2,"&lt; 2 Years",
tbl_HRMaster[[#This Row],[YearsAtCompany]]&lt;5,"2-4 Years",
tbl_HRMaster[[#This Row],[YearsAtCompany]]&lt;10,"5-9 Years",
TRUE,"10+ Years"
)</f>
        <v>5-9 Years</v>
      </c>
      <c r="AE3319" s="5">
        <f>IF(tbl_HRMaster[[#This Row],[Attrition]]="Yes",1,0)</f>
        <v>0</v>
      </c>
    </row>
    <row r="3320" spans="1:31" x14ac:dyDescent="0.25">
      <c r="A3320">
        <v>28</v>
      </c>
      <c r="B3320" t="s">
        <v>21</v>
      </c>
      <c r="C3320" t="s">
        <v>22</v>
      </c>
      <c r="D3320" t="s">
        <v>30</v>
      </c>
      <c r="E3320">
        <v>6</v>
      </c>
      <c r="F3320">
        <v>3</v>
      </c>
      <c r="G3320" t="s">
        <v>46</v>
      </c>
      <c r="H3320">
        <v>611</v>
      </c>
      <c r="I3320" t="s">
        <v>34</v>
      </c>
      <c r="J3320">
        <v>2</v>
      </c>
      <c r="K3320" t="s">
        <v>31</v>
      </c>
      <c r="L3320" t="s">
        <v>27</v>
      </c>
      <c r="M3320">
        <v>23510</v>
      </c>
      <c r="N3320">
        <v>1</v>
      </c>
      <c r="O3320">
        <v>16</v>
      </c>
      <c r="P3320">
        <v>0</v>
      </c>
      <c r="Q3320">
        <v>6</v>
      </c>
      <c r="R3320">
        <v>4</v>
      </c>
      <c r="S3320">
        <v>6</v>
      </c>
      <c r="T3320">
        <v>3</v>
      </c>
      <c r="U3320">
        <v>3</v>
      </c>
      <c r="V3320">
        <f>COUNTIF(tbl_HRMaster[EmployeeID],tbl_HRMaster[[#This Row],[EmployeeID]])</f>
        <v>1</v>
      </c>
      <c r="W3320">
        <f>IFERROR(INDEX(tbl_EmployeeSurvey[EnvironmentSatisfaction],MATCH(tbl_HRMaster[[#This Row],[EmployeeID]],tbl_EmployeeSurvey[EmployeeID],0)),"Not Found")</f>
        <v>4</v>
      </c>
      <c r="X3320">
        <f>IFERROR(INDEX(tbl_EmployeeSurvey[JobSatisfaction],MATCH(tbl_HRMaster[[#This Row],[EmployeeID]],tbl_EmployeeSurvey[EmployeeID],0)),"Not Found")</f>
        <v>1</v>
      </c>
      <c r="Y3320" s="5">
        <f>IFERROR(INDEX(tbl_EmployeeSurvey[WorkLifeBalance],MATCH(tbl_HRMaster[[#This Row],[EmployeeID]],tbl_EmployeeSurvey[EmployeeID],0)),"Not Found")</f>
        <v>3</v>
      </c>
      <c r="Z3320" s="5">
        <f>IFERROR(VLOOKUP(tbl_HRMaster[[#This Row],[EmployeeID]],tbl_ManagerSurvey[[EmployeeID]:[PerformanceRating]],2,FALSE),"Not Found")</f>
        <v>3</v>
      </c>
      <c r="AA3320" s="5">
        <f>IFERROR(VLOOKUP(tbl_HRMaster[[#This Row],[EmployeeID]],tbl_ManagerSurvey[[EmployeeID]:[PerformanceRating]],3,FALSE),"Not Found")</f>
        <v>3</v>
      </c>
      <c r="AB3320" s="5" t="str">
        <f>IF(tbl_HRMaster[[#This Row],[Attrition]]="Yes","Left","Active")</f>
        <v>Active</v>
      </c>
      <c r="AC3320" s="5" t="str">
        <f>_xlfn.IFS(tbl_HRMaster[[#This Row],[Age]]&lt;25,"Under 25",tbl_HRMaster[[#This Row],[Age]]&lt;35,"25-34",tbl_HRMaster[[#This Row],[Age]]&lt;45,"35-44",tbl_HRMaster[[#This Row],[Age]]&lt;55,"45-54",TRUE,"Above 54")</f>
        <v>25-34</v>
      </c>
      <c r="AD3320" s="5" t="str">
        <f>_xlfn.IFS(
tbl_HRMaster[[#This Row],[YearsAtCompany]]&lt;2,"&lt; 2 Years",
tbl_HRMaster[[#This Row],[YearsAtCompany]]&lt;5,"2-4 Years",
tbl_HRMaster[[#This Row],[YearsAtCompany]]&lt;10,"5-9 Years",
TRUE,"10+ Years"
)</f>
        <v>5-9 Years</v>
      </c>
      <c r="AE3320" s="5">
        <f>IF(tbl_HRMaster[[#This Row],[Attrition]]="Yes",1,0)</f>
        <v>0</v>
      </c>
    </row>
    <row r="3321" spans="1:31" x14ac:dyDescent="0.25">
      <c r="A3321">
        <v>28</v>
      </c>
      <c r="B3321" t="s">
        <v>21</v>
      </c>
      <c r="C3321" t="s">
        <v>22</v>
      </c>
      <c r="D3321" t="s">
        <v>30</v>
      </c>
      <c r="E3321">
        <v>6</v>
      </c>
      <c r="F3321">
        <v>3</v>
      </c>
      <c r="G3321" t="s">
        <v>46</v>
      </c>
      <c r="H3321">
        <v>2081</v>
      </c>
      <c r="I3321" t="s">
        <v>34</v>
      </c>
      <c r="J3321">
        <v>2</v>
      </c>
      <c r="K3321" t="s">
        <v>31</v>
      </c>
      <c r="L3321" t="s">
        <v>27</v>
      </c>
      <c r="M3321">
        <v>23510</v>
      </c>
      <c r="N3321">
        <v>1</v>
      </c>
      <c r="O3321">
        <v>16</v>
      </c>
      <c r="P3321">
        <v>0</v>
      </c>
      <c r="Q3321">
        <v>6</v>
      </c>
      <c r="R3321">
        <v>4</v>
      </c>
      <c r="S3321">
        <v>6</v>
      </c>
      <c r="T3321">
        <v>3</v>
      </c>
      <c r="U3321">
        <v>3</v>
      </c>
      <c r="V3321">
        <f>COUNTIF(tbl_HRMaster[EmployeeID],tbl_HRMaster[[#This Row],[EmployeeID]])</f>
        <v>1</v>
      </c>
      <c r="W3321">
        <f>IFERROR(INDEX(tbl_EmployeeSurvey[EnvironmentSatisfaction],MATCH(tbl_HRMaster[[#This Row],[EmployeeID]],tbl_EmployeeSurvey[EmployeeID],0)),"Not Found")</f>
        <v>4</v>
      </c>
      <c r="X3321">
        <f>IFERROR(INDEX(tbl_EmployeeSurvey[JobSatisfaction],MATCH(tbl_HRMaster[[#This Row],[EmployeeID]],tbl_EmployeeSurvey[EmployeeID],0)),"Not Found")</f>
        <v>1</v>
      </c>
      <c r="Y3321" s="5">
        <f>IFERROR(INDEX(tbl_EmployeeSurvey[WorkLifeBalance],MATCH(tbl_HRMaster[[#This Row],[EmployeeID]],tbl_EmployeeSurvey[EmployeeID],0)),"Not Found")</f>
        <v>3</v>
      </c>
      <c r="Z3321" s="5">
        <f>IFERROR(VLOOKUP(tbl_HRMaster[[#This Row],[EmployeeID]],tbl_ManagerSurvey[[EmployeeID]:[PerformanceRating]],2,FALSE),"Not Found")</f>
        <v>3</v>
      </c>
      <c r="AA3321" s="5">
        <f>IFERROR(VLOOKUP(tbl_HRMaster[[#This Row],[EmployeeID]],tbl_ManagerSurvey[[EmployeeID]:[PerformanceRating]],3,FALSE),"Not Found")</f>
        <v>3</v>
      </c>
      <c r="AB3321" s="5" t="str">
        <f>IF(tbl_HRMaster[[#This Row],[Attrition]]="Yes","Left","Active")</f>
        <v>Active</v>
      </c>
      <c r="AC3321" s="5" t="str">
        <f>_xlfn.IFS(tbl_HRMaster[[#This Row],[Age]]&lt;25,"Under 25",tbl_HRMaster[[#This Row],[Age]]&lt;35,"25-34",tbl_HRMaster[[#This Row],[Age]]&lt;45,"35-44",tbl_HRMaster[[#This Row],[Age]]&lt;55,"45-54",TRUE,"Above 54")</f>
        <v>25-34</v>
      </c>
      <c r="AD3321" s="5" t="str">
        <f>_xlfn.IFS(
tbl_HRMaster[[#This Row],[YearsAtCompany]]&lt;2,"&lt; 2 Years",
tbl_HRMaster[[#This Row],[YearsAtCompany]]&lt;5,"2-4 Years",
tbl_HRMaster[[#This Row],[YearsAtCompany]]&lt;10,"5-9 Years",
TRUE,"10+ Years"
)</f>
        <v>5-9 Years</v>
      </c>
      <c r="AE3321" s="5">
        <f>IF(tbl_HRMaster[[#This Row],[Attrition]]="Yes",1,0)</f>
        <v>0</v>
      </c>
    </row>
    <row r="3322" spans="1:31" x14ac:dyDescent="0.25">
      <c r="A3322">
        <v>28</v>
      </c>
      <c r="B3322" t="s">
        <v>21</v>
      </c>
      <c r="C3322" t="s">
        <v>22</v>
      </c>
      <c r="D3322" t="s">
        <v>30</v>
      </c>
      <c r="E3322">
        <v>6</v>
      </c>
      <c r="F3322">
        <v>3</v>
      </c>
      <c r="G3322" t="s">
        <v>46</v>
      </c>
      <c r="H3322">
        <v>3551</v>
      </c>
      <c r="I3322" t="s">
        <v>34</v>
      </c>
      <c r="J3322">
        <v>2</v>
      </c>
      <c r="K3322" t="s">
        <v>31</v>
      </c>
      <c r="L3322" t="s">
        <v>27</v>
      </c>
      <c r="M3322">
        <v>23510</v>
      </c>
      <c r="N3322">
        <v>1</v>
      </c>
      <c r="O3322">
        <v>16</v>
      </c>
      <c r="P3322">
        <v>0</v>
      </c>
      <c r="Q3322">
        <v>6</v>
      </c>
      <c r="R3322">
        <v>4</v>
      </c>
      <c r="S3322">
        <v>6</v>
      </c>
      <c r="T3322">
        <v>3</v>
      </c>
      <c r="U3322">
        <v>3</v>
      </c>
      <c r="V3322">
        <f>COUNTIF(tbl_HRMaster[EmployeeID],tbl_HRMaster[[#This Row],[EmployeeID]])</f>
        <v>1</v>
      </c>
      <c r="W3322">
        <f>IFERROR(INDEX(tbl_EmployeeSurvey[EnvironmentSatisfaction],MATCH(tbl_HRMaster[[#This Row],[EmployeeID]],tbl_EmployeeSurvey[EmployeeID],0)),"Not Found")</f>
        <v>4</v>
      </c>
      <c r="X3322">
        <f>IFERROR(INDEX(tbl_EmployeeSurvey[JobSatisfaction],MATCH(tbl_HRMaster[[#This Row],[EmployeeID]],tbl_EmployeeSurvey[EmployeeID],0)),"Not Found")</f>
        <v>1</v>
      </c>
      <c r="Y3322" s="5">
        <f>IFERROR(INDEX(tbl_EmployeeSurvey[WorkLifeBalance],MATCH(tbl_HRMaster[[#This Row],[EmployeeID]],tbl_EmployeeSurvey[EmployeeID],0)),"Not Found")</f>
        <v>3</v>
      </c>
      <c r="Z3322" s="5">
        <f>IFERROR(VLOOKUP(tbl_HRMaster[[#This Row],[EmployeeID]],tbl_ManagerSurvey[[EmployeeID]:[PerformanceRating]],2,FALSE),"Not Found")</f>
        <v>3</v>
      </c>
      <c r="AA3322" s="5">
        <f>IFERROR(VLOOKUP(tbl_HRMaster[[#This Row],[EmployeeID]],tbl_ManagerSurvey[[EmployeeID]:[PerformanceRating]],3,FALSE),"Not Found")</f>
        <v>3</v>
      </c>
      <c r="AB3322" s="5" t="str">
        <f>IF(tbl_HRMaster[[#This Row],[Attrition]]="Yes","Left","Active")</f>
        <v>Active</v>
      </c>
      <c r="AC3322" s="5" t="str">
        <f>_xlfn.IFS(tbl_HRMaster[[#This Row],[Age]]&lt;25,"Under 25",tbl_HRMaster[[#This Row],[Age]]&lt;35,"25-34",tbl_HRMaster[[#This Row],[Age]]&lt;45,"35-44",tbl_HRMaster[[#This Row],[Age]]&lt;55,"45-54",TRUE,"Above 54")</f>
        <v>25-34</v>
      </c>
      <c r="AD3322" s="5" t="str">
        <f>_xlfn.IFS(
tbl_HRMaster[[#This Row],[YearsAtCompany]]&lt;2,"&lt; 2 Years",
tbl_HRMaster[[#This Row],[YearsAtCompany]]&lt;5,"2-4 Years",
tbl_HRMaster[[#This Row],[YearsAtCompany]]&lt;10,"5-9 Years",
TRUE,"10+ Years"
)</f>
        <v>5-9 Years</v>
      </c>
      <c r="AE3322" s="5">
        <f>IF(tbl_HRMaster[[#This Row],[Attrition]]="Yes",1,0)</f>
        <v>0</v>
      </c>
    </row>
    <row r="3323" spans="1:31" x14ac:dyDescent="0.25">
      <c r="A3323">
        <v>42</v>
      </c>
      <c r="B3323" t="s">
        <v>21</v>
      </c>
      <c r="C3323" t="s">
        <v>36</v>
      </c>
      <c r="D3323" t="s">
        <v>30</v>
      </c>
      <c r="E3323">
        <v>11</v>
      </c>
      <c r="F3323">
        <v>3</v>
      </c>
      <c r="G3323" t="s">
        <v>38</v>
      </c>
      <c r="H3323">
        <v>1063</v>
      </c>
      <c r="I3323" t="s">
        <v>34</v>
      </c>
      <c r="J3323">
        <v>1</v>
      </c>
      <c r="K3323" t="s">
        <v>44</v>
      </c>
      <c r="L3323" t="s">
        <v>27</v>
      </c>
      <c r="M3323">
        <v>178560</v>
      </c>
      <c r="N3323">
        <v>3</v>
      </c>
      <c r="O3323">
        <v>18</v>
      </c>
      <c r="P3323">
        <v>0</v>
      </c>
      <c r="Q3323">
        <v>10</v>
      </c>
      <c r="R3323">
        <v>2</v>
      </c>
      <c r="S3323">
        <v>6</v>
      </c>
      <c r="T3323">
        <v>3</v>
      </c>
      <c r="U3323">
        <v>3</v>
      </c>
      <c r="V3323">
        <f>COUNTIF(tbl_HRMaster[EmployeeID],tbl_HRMaster[[#This Row],[EmployeeID]])</f>
        <v>1</v>
      </c>
      <c r="W3323">
        <f>IFERROR(INDEX(tbl_EmployeeSurvey[EnvironmentSatisfaction],MATCH(tbl_HRMaster[[#This Row],[EmployeeID]],tbl_EmployeeSurvey[EmployeeID],0)),"Not Found")</f>
        <v>3</v>
      </c>
      <c r="X3323">
        <f>IFERROR(INDEX(tbl_EmployeeSurvey[JobSatisfaction],MATCH(tbl_HRMaster[[#This Row],[EmployeeID]],tbl_EmployeeSurvey[EmployeeID],0)),"Not Found")</f>
        <v>3</v>
      </c>
      <c r="Y3323" s="5">
        <f>IFERROR(INDEX(tbl_EmployeeSurvey[WorkLifeBalance],MATCH(tbl_HRMaster[[#This Row],[EmployeeID]],tbl_EmployeeSurvey[EmployeeID],0)),"Not Found")</f>
        <v>2</v>
      </c>
      <c r="Z3323" s="5">
        <f>IFERROR(VLOOKUP(tbl_HRMaster[[#This Row],[EmployeeID]],tbl_ManagerSurvey[[EmployeeID]:[PerformanceRating]],2,FALSE),"Not Found")</f>
        <v>3</v>
      </c>
      <c r="AA3323" s="5">
        <f>IFERROR(VLOOKUP(tbl_HRMaster[[#This Row],[EmployeeID]],tbl_ManagerSurvey[[EmployeeID]:[PerformanceRating]],3,FALSE),"Not Found")</f>
        <v>3</v>
      </c>
      <c r="AB3323" s="5" t="str">
        <f>IF(tbl_HRMaster[[#This Row],[Attrition]]="Yes","Left","Active")</f>
        <v>Active</v>
      </c>
      <c r="AC3323" s="5" t="str">
        <f>_xlfn.IFS(tbl_HRMaster[[#This Row],[Age]]&lt;25,"Under 25",tbl_HRMaster[[#This Row],[Age]]&lt;35,"25-34",tbl_HRMaster[[#This Row],[Age]]&lt;45,"35-44",tbl_HRMaster[[#This Row],[Age]]&lt;55,"45-54",TRUE,"Above 54")</f>
        <v>35-44</v>
      </c>
      <c r="AD3323" s="5" t="str">
        <f>_xlfn.IFS(
tbl_HRMaster[[#This Row],[YearsAtCompany]]&lt;2,"&lt; 2 Years",
tbl_HRMaster[[#This Row],[YearsAtCompany]]&lt;5,"2-4 Years",
tbl_HRMaster[[#This Row],[YearsAtCompany]]&lt;10,"5-9 Years",
TRUE,"10+ Years"
)</f>
        <v>5-9 Years</v>
      </c>
      <c r="AE3323" s="5">
        <f>IF(tbl_HRMaster[[#This Row],[Attrition]]="Yes",1,0)</f>
        <v>0</v>
      </c>
    </row>
    <row r="3324" spans="1:31" x14ac:dyDescent="0.25">
      <c r="A3324">
        <v>42</v>
      </c>
      <c r="B3324" t="s">
        <v>21</v>
      </c>
      <c r="C3324" t="s">
        <v>36</v>
      </c>
      <c r="D3324" t="s">
        <v>30</v>
      </c>
      <c r="E3324">
        <v>11</v>
      </c>
      <c r="F3324">
        <v>3</v>
      </c>
      <c r="G3324" t="s">
        <v>38</v>
      </c>
      <c r="H3324">
        <v>2533</v>
      </c>
      <c r="I3324" t="s">
        <v>34</v>
      </c>
      <c r="J3324">
        <v>1</v>
      </c>
      <c r="K3324" t="s">
        <v>44</v>
      </c>
      <c r="L3324" t="s">
        <v>27</v>
      </c>
      <c r="M3324">
        <v>178560</v>
      </c>
      <c r="N3324">
        <v>3</v>
      </c>
      <c r="O3324">
        <v>18</v>
      </c>
      <c r="P3324">
        <v>0</v>
      </c>
      <c r="Q3324">
        <v>10</v>
      </c>
      <c r="R3324">
        <v>2</v>
      </c>
      <c r="S3324">
        <v>6</v>
      </c>
      <c r="T3324">
        <v>3</v>
      </c>
      <c r="U3324">
        <v>3</v>
      </c>
      <c r="V3324">
        <f>COUNTIF(tbl_HRMaster[EmployeeID],tbl_HRMaster[[#This Row],[EmployeeID]])</f>
        <v>1</v>
      </c>
      <c r="W3324">
        <f>IFERROR(INDEX(tbl_EmployeeSurvey[EnvironmentSatisfaction],MATCH(tbl_HRMaster[[#This Row],[EmployeeID]],tbl_EmployeeSurvey[EmployeeID],0)),"Not Found")</f>
        <v>3</v>
      </c>
      <c r="X3324">
        <f>IFERROR(INDEX(tbl_EmployeeSurvey[JobSatisfaction],MATCH(tbl_HRMaster[[#This Row],[EmployeeID]],tbl_EmployeeSurvey[EmployeeID],0)),"Not Found")</f>
        <v>3</v>
      </c>
      <c r="Y3324" s="5">
        <f>IFERROR(INDEX(tbl_EmployeeSurvey[WorkLifeBalance],MATCH(tbl_HRMaster[[#This Row],[EmployeeID]],tbl_EmployeeSurvey[EmployeeID],0)),"Not Found")</f>
        <v>2</v>
      </c>
      <c r="Z3324" s="5">
        <f>IFERROR(VLOOKUP(tbl_HRMaster[[#This Row],[EmployeeID]],tbl_ManagerSurvey[[EmployeeID]:[PerformanceRating]],2,FALSE),"Not Found")</f>
        <v>3</v>
      </c>
      <c r="AA3324" s="5">
        <f>IFERROR(VLOOKUP(tbl_HRMaster[[#This Row],[EmployeeID]],tbl_ManagerSurvey[[EmployeeID]:[PerformanceRating]],3,FALSE),"Not Found")</f>
        <v>3</v>
      </c>
      <c r="AB3324" s="5" t="str">
        <f>IF(tbl_HRMaster[[#This Row],[Attrition]]="Yes","Left","Active")</f>
        <v>Active</v>
      </c>
      <c r="AC3324" s="5" t="str">
        <f>_xlfn.IFS(tbl_HRMaster[[#This Row],[Age]]&lt;25,"Under 25",tbl_HRMaster[[#This Row],[Age]]&lt;35,"25-34",tbl_HRMaster[[#This Row],[Age]]&lt;45,"35-44",tbl_HRMaster[[#This Row],[Age]]&lt;55,"45-54",TRUE,"Above 54")</f>
        <v>35-44</v>
      </c>
      <c r="AD3324" s="5" t="str">
        <f>_xlfn.IFS(
tbl_HRMaster[[#This Row],[YearsAtCompany]]&lt;2,"&lt; 2 Years",
tbl_HRMaster[[#This Row],[YearsAtCompany]]&lt;5,"2-4 Years",
tbl_HRMaster[[#This Row],[YearsAtCompany]]&lt;10,"5-9 Years",
TRUE,"10+ Years"
)</f>
        <v>5-9 Years</v>
      </c>
      <c r="AE3324" s="5">
        <f>IF(tbl_HRMaster[[#This Row],[Attrition]]="Yes",1,0)</f>
        <v>0</v>
      </c>
    </row>
    <row r="3325" spans="1:31" x14ac:dyDescent="0.25">
      <c r="A3325">
        <v>42</v>
      </c>
      <c r="B3325" t="s">
        <v>21</v>
      </c>
      <c r="C3325" t="s">
        <v>36</v>
      </c>
      <c r="D3325" t="s">
        <v>30</v>
      </c>
      <c r="E3325">
        <v>11</v>
      </c>
      <c r="F3325">
        <v>3</v>
      </c>
      <c r="G3325" t="s">
        <v>38</v>
      </c>
      <c r="H3325">
        <v>4003</v>
      </c>
      <c r="I3325" t="s">
        <v>34</v>
      </c>
      <c r="J3325">
        <v>1</v>
      </c>
      <c r="K3325" t="s">
        <v>44</v>
      </c>
      <c r="L3325" t="s">
        <v>27</v>
      </c>
      <c r="M3325">
        <v>178560</v>
      </c>
      <c r="N3325">
        <v>3</v>
      </c>
      <c r="O3325">
        <v>18</v>
      </c>
      <c r="P3325">
        <v>0</v>
      </c>
      <c r="Q3325">
        <v>10</v>
      </c>
      <c r="R3325">
        <v>2</v>
      </c>
      <c r="S3325">
        <v>6</v>
      </c>
      <c r="T3325">
        <v>3</v>
      </c>
      <c r="U3325">
        <v>3</v>
      </c>
      <c r="V3325">
        <f>COUNTIF(tbl_HRMaster[EmployeeID],tbl_HRMaster[[#This Row],[EmployeeID]])</f>
        <v>1</v>
      </c>
      <c r="W3325">
        <f>IFERROR(INDEX(tbl_EmployeeSurvey[EnvironmentSatisfaction],MATCH(tbl_HRMaster[[#This Row],[EmployeeID]],tbl_EmployeeSurvey[EmployeeID],0)),"Not Found")</f>
        <v>3</v>
      </c>
      <c r="X3325">
        <f>IFERROR(INDEX(tbl_EmployeeSurvey[JobSatisfaction],MATCH(tbl_HRMaster[[#This Row],[EmployeeID]],tbl_EmployeeSurvey[EmployeeID],0)),"Not Found")</f>
        <v>3</v>
      </c>
      <c r="Y3325" s="5">
        <f>IFERROR(INDEX(tbl_EmployeeSurvey[WorkLifeBalance],MATCH(tbl_HRMaster[[#This Row],[EmployeeID]],tbl_EmployeeSurvey[EmployeeID],0)),"Not Found")</f>
        <v>2</v>
      </c>
      <c r="Z3325" s="5">
        <f>IFERROR(VLOOKUP(tbl_HRMaster[[#This Row],[EmployeeID]],tbl_ManagerSurvey[[EmployeeID]:[PerformanceRating]],2,FALSE),"Not Found")</f>
        <v>3</v>
      </c>
      <c r="AA3325" s="5">
        <f>IFERROR(VLOOKUP(tbl_HRMaster[[#This Row],[EmployeeID]],tbl_ManagerSurvey[[EmployeeID]:[PerformanceRating]],3,FALSE),"Not Found")</f>
        <v>3</v>
      </c>
      <c r="AB3325" s="5" t="str">
        <f>IF(tbl_HRMaster[[#This Row],[Attrition]]="Yes","Left","Active")</f>
        <v>Active</v>
      </c>
      <c r="AC3325" s="5" t="str">
        <f>_xlfn.IFS(tbl_HRMaster[[#This Row],[Age]]&lt;25,"Under 25",tbl_HRMaster[[#This Row],[Age]]&lt;35,"25-34",tbl_HRMaster[[#This Row],[Age]]&lt;45,"35-44",tbl_HRMaster[[#This Row],[Age]]&lt;55,"45-54",TRUE,"Above 54")</f>
        <v>35-44</v>
      </c>
      <c r="AD3325" s="5" t="str">
        <f>_xlfn.IFS(
tbl_HRMaster[[#This Row],[YearsAtCompany]]&lt;2,"&lt; 2 Years",
tbl_HRMaster[[#This Row],[YearsAtCompany]]&lt;5,"2-4 Years",
tbl_HRMaster[[#This Row],[YearsAtCompany]]&lt;10,"5-9 Years",
TRUE,"10+ Years"
)</f>
        <v>5-9 Years</v>
      </c>
      <c r="AE3325" s="5">
        <f>IF(tbl_HRMaster[[#This Row],[Attrition]]="Yes",1,0)</f>
        <v>0</v>
      </c>
    </row>
    <row r="3326" spans="1:31" x14ac:dyDescent="0.25">
      <c r="A3326">
        <v>41</v>
      </c>
      <c r="B3326" t="s">
        <v>21</v>
      </c>
      <c r="C3326" t="s">
        <v>29</v>
      </c>
      <c r="D3326" t="s">
        <v>30</v>
      </c>
      <c r="E3326">
        <v>1</v>
      </c>
      <c r="F3326">
        <v>3</v>
      </c>
      <c r="G3326" t="s">
        <v>24</v>
      </c>
      <c r="H3326">
        <v>731</v>
      </c>
      <c r="I3326" t="s">
        <v>34</v>
      </c>
      <c r="J3326">
        <v>4</v>
      </c>
      <c r="K3326" t="s">
        <v>35</v>
      </c>
      <c r="L3326" t="s">
        <v>41</v>
      </c>
      <c r="M3326">
        <v>191410</v>
      </c>
      <c r="N3326">
        <v>3</v>
      </c>
      <c r="O3326">
        <v>12</v>
      </c>
      <c r="P3326">
        <v>1</v>
      </c>
      <c r="Q3326">
        <v>12</v>
      </c>
      <c r="R3326">
        <v>2</v>
      </c>
      <c r="S3326">
        <v>6</v>
      </c>
      <c r="T3326">
        <v>3</v>
      </c>
      <c r="U3326">
        <v>3</v>
      </c>
      <c r="V3326">
        <f>COUNTIF(tbl_HRMaster[EmployeeID],tbl_HRMaster[[#This Row],[EmployeeID]])</f>
        <v>1</v>
      </c>
      <c r="W3326">
        <f>IFERROR(INDEX(tbl_EmployeeSurvey[EnvironmentSatisfaction],MATCH(tbl_HRMaster[[#This Row],[EmployeeID]],tbl_EmployeeSurvey[EmployeeID],0)),"Not Found")</f>
        <v>4</v>
      </c>
      <c r="X3326">
        <f>IFERROR(INDEX(tbl_EmployeeSurvey[JobSatisfaction],MATCH(tbl_HRMaster[[#This Row],[EmployeeID]],tbl_EmployeeSurvey[EmployeeID],0)),"Not Found")</f>
        <v>4</v>
      </c>
      <c r="Y3326" s="5">
        <f>IFERROR(INDEX(tbl_EmployeeSurvey[WorkLifeBalance],MATCH(tbl_HRMaster[[#This Row],[EmployeeID]],tbl_EmployeeSurvey[EmployeeID],0)),"Not Found")</f>
        <v>2</v>
      </c>
      <c r="Z3326" s="5">
        <f>IFERROR(VLOOKUP(tbl_HRMaster[[#This Row],[EmployeeID]],tbl_ManagerSurvey[[EmployeeID]:[PerformanceRating]],2,FALSE),"Not Found")</f>
        <v>3</v>
      </c>
      <c r="AA3326" s="5">
        <f>IFERROR(VLOOKUP(tbl_HRMaster[[#This Row],[EmployeeID]],tbl_ManagerSurvey[[EmployeeID]:[PerformanceRating]],3,FALSE),"Not Found")</f>
        <v>3</v>
      </c>
      <c r="AB3326" s="5" t="str">
        <f>IF(tbl_HRMaster[[#This Row],[Attrition]]="Yes","Left","Active")</f>
        <v>Active</v>
      </c>
      <c r="AC3326" s="5" t="str">
        <f>_xlfn.IFS(tbl_HRMaster[[#This Row],[Age]]&lt;25,"Under 25",tbl_HRMaster[[#This Row],[Age]]&lt;35,"25-34",tbl_HRMaster[[#This Row],[Age]]&lt;45,"35-44",tbl_HRMaster[[#This Row],[Age]]&lt;55,"45-54",TRUE,"Above 54")</f>
        <v>35-44</v>
      </c>
      <c r="AD3326" s="5" t="str">
        <f>_xlfn.IFS(
tbl_HRMaster[[#This Row],[YearsAtCompany]]&lt;2,"&lt; 2 Years",
tbl_HRMaster[[#This Row],[YearsAtCompany]]&lt;5,"2-4 Years",
tbl_HRMaster[[#This Row],[YearsAtCompany]]&lt;10,"5-9 Years",
TRUE,"10+ Years"
)</f>
        <v>5-9 Years</v>
      </c>
      <c r="AE3326" s="5">
        <f>IF(tbl_HRMaster[[#This Row],[Attrition]]="Yes",1,0)</f>
        <v>0</v>
      </c>
    </row>
    <row r="3327" spans="1:31" x14ac:dyDescent="0.25">
      <c r="A3327">
        <v>41</v>
      </c>
      <c r="B3327" t="s">
        <v>21</v>
      </c>
      <c r="C3327" t="s">
        <v>29</v>
      </c>
      <c r="D3327" t="s">
        <v>30</v>
      </c>
      <c r="E3327">
        <v>1</v>
      </c>
      <c r="F3327">
        <v>3</v>
      </c>
      <c r="G3327" t="s">
        <v>24</v>
      </c>
      <c r="H3327">
        <v>2201</v>
      </c>
      <c r="I3327" t="s">
        <v>34</v>
      </c>
      <c r="J3327">
        <v>4</v>
      </c>
      <c r="K3327" t="s">
        <v>35</v>
      </c>
      <c r="L3327" t="s">
        <v>41</v>
      </c>
      <c r="M3327">
        <v>191410</v>
      </c>
      <c r="N3327">
        <v>3</v>
      </c>
      <c r="O3327">
        <v>12</v>
      </c>
      <c r="P3327">
        <v>1</v>
      </c>
      <c r="Q3327">
        <v>12</v>
      </c>
      <c r="R3327">
        <v>2</v>
      </c>
      <c r="S3327">
        <v>6</v>
      </c>
      <c r="T3327">
        <v>3</v>
      </c>
      <c r="U3327">
        <v>3</v>
      </c>
      <c r="V3327">
        <f>COUNTIF(tbl_HRMaster[EmployeeID],tbl_HRMaster[[#This Row],[EmployeeID]])</f>
        <v>1</v>
      </c>
      <c r="W3327">
        <f>IFERROR(INDEX(tbl_EmployeeSurvey[EnvironmentSatisfaction],MATCH(tbl_HRMaster[[#This Row],[EmployeeID]],tbl_EmployeeSurvey[EmployeeID],0)),"Not Found")</f>
        <v>4</v>
      </c>
      <c r="X3327">
        <f>IFERROR(INDEX(tbl_EmployeeSurvey[JobSatisfaction],MATCH(tbl_HRMaster[[#This Row],[EmployeeID]],tbl_EmployeeSurvey[EmployeeID],0)),"Not Found")</f>
        <v>4</v>
      </c>
      <c r="Y3327" s="5">
        <f>IFERROR(INDEX(tbl_EmployeeSurvey[WorkLifeBalance],MATCH(tbl_HRMaster[[#This Row],[EmployeeID]],tbl_EmployeeSurvey[EmployeeID],0)),"Not Found")</f>
        <v>2</v>
      </c>
      <c r="Z3327" s="5">
        <f>IFERROR(VLOOKUP(tbl_HRMaster[[#This Row],[EmployeeID]],tbl_ManagerSurvey[[EmployeeID]:[PerformanceRating]],2,FALSE),"Not Found")</f>
        <v>3</v>
      </c>
      <c r="AA3327" s="5">
        <f>IFERROR(VLOOKUP(tbl_HRMaster[[#This Row],[EmployeeID]],tbl_ManagerSurvey[[EmployeeID]:[PerformanceRating]],3,FALSE),"Not Found")</f>
        <v>3</v>
      </c>
      <c r="AB3327" s="5" t="str">
        <f>IF(tbl_HRMaster[[#This Row],[Attrition]]="Yes","Left","Active")</f>
        <v>Active</v>
      </c>
      <c r="AC3327" s="5" t="str">
        <f>_xlfn.IFS(tbl_HRMaster[[#This Row],[Age]]&lt;25,"Under 25",tbl_HRMaster[[#This Row],[Age]]&lt;35,"25-34",tbl_HRMaster[[#This Row],[Age]]&lt;45,"35-44",tbl_HRMaster[[#This Row],[Age]]&lt;55,"45-54",TRUE,"Above 54")</f>
        <v>35-44</v>
      </c>
      <c r="AD3327" s="5" t="str">
        <f>_xlfn.IFS(
tbl_HRMaster[[#This Row],[YearsAtCompany]]&lt;2,"&lt; 2 Years",
tbl_HRMaster[[#This Row],[YearsAtCompany]]&lt;5,"2-4 Years",
tbl_HRMaster[[#This Row],[YearsAtCompany]]&lt;10,"5-9 Years",
TRUE,"10+ Years"
)</f>
        <v>5-9 Years</v>
      </c>
      <c r="AE3327" s="5">
        <f>IF(tbl_HRMaster[[#This Row],[Attrition]]="Yes",1,0)</f>
        <v>0</v>
      </c>
    </row>
    <row r="3328" spans="1:31" x14ac:dyDescent="0.25">
      <c r="A3328">
        <v>41</v>
      </c>
      <c r="B3328" t="s">
        <v>21</v>
      </c>
      <c r="C3328" t="s">
        <v>29</v>
      </c>
      <c r="D3328" t="s">
        <v>30</v>
      </c>
      <c r="E3328">
        <v>1</v>
      </c>
      <c r="F3328">
        <v>3</v>
      </c>
      <c r="G3328" t="s">
        <v>24</v>
      </c>
      <c r="H3328">
        <v>3671</v>
      </c>
      <c r="I3328" t="s">
        <v>34</v>
      </c>
      <c r="J3328">
        <v>4</v>
      </c>
      <c r="K3328" t="s">
        <v>35</v>
      </c>
      <c r="L3328" t="s">
        <v>41</v>
      </c>
      <c r="M3328">
        <v>191410</v>
      </c>
      <c r="N3328">
        <v>3</v>
      </c>
      <c r="O3328">
        <v>12</v>
      </c>
      <c r="P3328">
        <v>1</v>
      </c>
      <c r="Q3328">
        <v>12</v>
      </c>
      <c r="R3328">
        <v>2</v>
      </c>
      <c r="S3328">
        <v>6</v>
      </c>
      <c r="T3328">
        <v>3</v>
      </c>
      <c r="U3328">
        <v>3</v>
      </c>
      <c r="V3328">
        <f>COUNTIF(tbl_HRMaster[EmployeeID],tbl_HRMaster[[#This Row],[EmployeeID]])</f>
        <v>1</v>
      </c>
      <c r="W3328">
        <f>IFERROR(INDEX(tbl_EmployeeSurvey[EnvironmentSatisfaction],MATCH(tbl_HRMaster[[#This Row],[EmployeeID]],tbl_EmployeeSurvey[EmployeeID],0)),"Not Found")</f>
        <v>4</v>
      </c>
      <c r="X3328">
        <f>IFERROR(INDEX(tbl_EmployeeSurvey[JobSatisfaction],MATCH(tbl_HRMaster[[#This Row],[EmployeeID]],tbl_EmployeeSurvey[EmployeeID],0)),"Not Found")</f>
        <v>4</v>
      </c>
      <c r="Y3328" s="5">
        <f>IFERROR(INDEX(tbl_EmployeeSurvey[WorkLifeBalance],MATCH(tbl_HRMaster[[#This Row],[EmployeeID]],tbl_EmployeeSurvey[EmployeeID],0)),"Not Found")</f>
        <v>2</v>
      </c>
      <c r="Z3328" s="5">
        <f>IFERROR(VLOOKUP(tbl_HRMaster[[#This Row],[EmployeeID]],tbl_ManagerSurvey[[EmployeeID]:[PerformanceRating]],2,FALSE),"Not Found")</f>
        <v>3</v>
      </c>
      <c r="AA3328" s="5">
        <f>IFERROR(VLOOKUP(tbl_HRMaster[[#This Row],[EmployeeID]],tbl_ManagerSurvey[[EmployeeID]:[PerformanceRating]],3,FALSE),"Not Found")</f>
        <v>3</v>
      </c>
      <c r="AB3328" s="5" t="str">
        <f>IF(tbl_HRMaster[[#This Row],[Attrition]]="Yes","Left","Active")</f>
        <v>Active</v>
      </c>
      <c r="AC3328" s="5" t="str">
        <f>_xlfn.IFS(tbl_HRMaster[[#This Row],[Age]]&lt;25,"Under 25",tbl_HRMaster[[#This Row],[Age]]&lt;35,"25-34",tbl_HRMaster[[#This Row],[Age]]&lt;45,"35-44",tbl_HRMaster[[#This Row],[Age]]&lt;55,"45-54",TRUE,"Above 54")</f>
        <v>35-44</v>
      </c>
      <c r="AD3328" s="5" t="str">
        <f>_xlfn.IFS(
tbl_HRMaster[[#This Row],[YearsAtCompany]]&lt;2,"&lt; 2 Years",
tbl_HRMaster[[#This Row],[YearsAtCompany]]&lt;5,"2-4 Years",
tbl_HRMaster[[#This Row],[YearsAtCompany]]&lt;10,"5-9 Years",
TRUE,"10+ Years"
)</f>
        <v>5-9 Years</v>
      </c>
      <c r="AE3328" s="5">
        <f>IF(tbl_HRMaster[[#This Row],[Attrition]]="Yes",1,0)</f>
        <v>0</v>
      </c>
    </row>
    <row r="3329" spans="1:31" x14ac:dyDescent="0.25">
      <c r="A3329">
        <v>32</v>
      </c>
      <c r="B3329" t="s">
        <v>21</v>
      </c>
      <c r="C3329" t="s">
        <v>29</v>
      </c>
      <c r="D3329" t="s">
        <v>30</v>
      </c>
      <c r="E3329">
        <v>9</v>
      </c>
      <c r="F3329">
        <v>2</v>
      </c>
      <c r="G3329" t="s">
        <v>38</v>
      </c>
      <c r="H3329">
        <v>1218</v>
      </c>
      <c r="I3329" t="s">
        <v>25</v>
      </c>
      <c r="J3329">
        <v>2</v>
      </c>
      <c r="K3329" t="s">
        <v>31</v>
      </c>
      <c r="L3329" t="s">
        <v>32</v>
      </c>
      <c r="M3329">
        <v>35000</v>
      </c>
      <c r="N3329">
        <v>0</v>
      </c>
      <c r="O3329">
        <v>16</v>
      </c>
      <c r="P3329">
        <v>1</v>
      </c>
      <c r="Q3329">
        <v>8</v>
      </c>
      <c r="R3329">
        <v>2</v>
      </c>
      <c r="S3329">
        <v>7</v>
      </c>
      <c r="T3329">
        <v>3</v>
      </c>
      <c r="U3329">
        <v>6</v>
      </c>
      <c r="V3329">
        <f>COUNTIF(tbl_HRMaster[EmployeeID],tbl_HRMaster[[#This Row],[EmployeeID]])</f>
        <v>1</v>
      </c>
      <c r="W3329">
        <f>IFERROR(INDEX(tbl_EmployeeSurvey[EnvironmentSatisfaction],MATCH(tbl_HRMaster[[#This Row],[EmployeeID]],tbl_EmployeeSurvey[EmployeeID],0)),"Not Found")</f>
        <v>4</v>
      </c>
      <c r="X3329">
        <f>IFERROR(INDEX(tbl_EmployeeSurvey[JobSatisfaction],MATCH(tbl_HRMaster[[#This Row],[EmployeeID]],tbl_EmployeeSurvey[EmployeeID],0)),"Not Found")</f>
        <v>4</v>
      </c>
      <c r="Y3329" s="5">
        <f>IFERROR(INDEX(tbl_EmployeeSurvey[WorkLifeBalance],MATCH(tbl_HRMaster[[#This Row],[EmployeeID]],tbl_EmployeeSurvey[EmployeeID],0)),"Not Found")</f>
        <v>2</v>
      </c>
      <c r="Z3329" s="5">
        <f>IFERROR(VLOOKUP(tbl_HRMaster[[#This Row],[EmployeeID]],tbl_ManagerSurvey[[EmployeeID]:[PerformanceRating]],2,FALSE),"Not Found")</f>
        <v>2</v>
      </c>
      <c r="AA3329" s="5">
        <f>IFERROR(VLOOKUP(tbl_HRMaster[[#This Row],[EmployeeID]],tbl_ManagerSurvey[[EmployeeID]:[PerformanceRating]],3,FALSE),"Not Found")</f>
        <v>3</v>
      </c>
      <c r="AB3329" s="5" t="str">
        <f>IF(tbl_HRMaster[[#This Row],[Attrition]]="Yes","Left","Active")</f>
        <v>Active</v>
      </c>
      <c r="AC3329" s="5" t="str">
        <f>_xlfn.IFS(tbl_HRMaster[[#This Row],[Age]]&lt;25,"Under 25",tbl_HRMaster[[#This Row],[Age]]&lt;35,"25-34",tbl_HRMaster[[#This Row],[Age]]&lt;45,"35-44",tbl_HRMaster[[#This Row],[Age]]&lt;55,"45-54",TRUE,"Above 54")</f>
        <v>25-34</v>
      </c>
      <c r="AD3329" s="5" t="str">
        <f>_xlfn.IFS(
tbl_HRMaster[[#This Row],[YearsAtCompany]]&lt;2,"&lt; 2 Years",
tbl_HRMaster[[#This Row],[YearsAtCompany]]&lt;5,"2-4 Years",
tbl_HRMaster[[#This Row],[YearsAtCompany]]&lt;10,"5-9 Years",
TRUE,"10+ Years"
)</f>
        <v>5-9 Years</v>
      </c>
      <c r="AE3329" s="5">
        <f>IF(tbl_HRMaster[[#This Row],[Attrition]]="Yes",1,0)</f>
        <v>0</v>
      </c>
    </row>
    <row r="3330" spans="1:31" x14ac:dyDescent="0.25">
      <c r="A3330">
        <v>32</v>
      </c>
      <c r="B3330" t="s">
        <v>21</v>
      </c>
      <c r="C3330" t="s">
        <v>29</v>
      </c>
      <c r="D3330" t="s">
        <v>30</v>
      </c>
      <c r="E3330">
        <v>9</v>
      </c>
      <c r="F3330">
        <v>2</v>
      </c>
      <c r="G3330" t="s">
        <v>38</v>
      </c>
      <c r="H3330">
        <v>2688</v>
      </c>
      <c r="I3330" t="s">
        <v>25</v>
      </c>
      <c r="J3330">
        <v>2</v>
      </c>
      <c r="K3330" t="s">
        <v>31</v>
      </c>
      <c r="L3330" t="s">
        <v>32</v>
      </c>
      <c r="M3330">
        <v>35000</v>
      </c>
      <c r="N3330">
        <v>0</v>
      </c>
      <c r="O3330">
        <v>16</v>
      </c>
      <c r="P3330">
        <v>1</v>
      </c>
      <c r="Q3330">
        <v>8</v>
      </c>
      <c r="R3330">
        <v>2</v>
      </c>
      <c r="S3330">
        <v>7</v>
      </c>
      <c r="T3330">
        <v>3</v>
      </c>
      <c r="U3330">
        <v>6</v>
      </c>
      <c r="V3330">
        <f>COUNTIF(tbl_HRMaster[EmployeeID],tbl_HRMaster[[#This Row],[EmployeeID]])</f>
        <v>1</v>
      </c>
      <c r="W3330">
        <f>IFERROR(INDEX(tbl_EmployeeSurvey[EnvironmentSatisfaction],MATCH(tbl_HRMaster[[#This Row],[EmployeeID]],tbl_EmployeeSurvey[EmployeeID],0)),"Not Found")</f>
        <v>4</v>
      </c>
      <c r="X3330">
        <f>IFERROR(INDEX(tbl_EmployeeSurvey[JobSatisfaction],MATCH(tbl_HRMaster[[#This Row],[EmployeeID]],tbl_EmployeeSurvey[EmployeeID],0)),"Not Found")</f>
        <v>4</v>
      </c>
      <c r="Y3330" s="5">
        <f>IFERROR(INDEX(tbl_EmployeeSurvey[WorkLifeBalance],MATCH(tbl_HRMaster[[#This Row],[EmployeeID]],tbl_EmployeeSurvey[EmployeeID],0)),"Not Found")</f>
        <v>2</v>
      </c>
      <c r="Z3330" s="5">
        <f>IFERROR(VLOOKUP(tbl_HRMaster[[#This Row],[EmployeeID]],tbl_ManagerSurvey[[EmployeeID]:[PerformanceRating]],2,FALSE),"Not Found")</f>
        <v>2</v>
      </c>
      <c r="AA3330" s="5">
        <f>IFERROR(VLOOKUP(tbl_HRMaster[[#This Row],[EmployeeID]],tbl_ManagerSurvey[[EmployeeID]:[PerformanceRating]],3,FALSE),"Not Found")</f>
        <v>3</v>
      </c>
      <c r="AB3330" s="5" t="str">
        <f>IF(tbl_HRMaster[[#This Row],[Attrition]]="Yes","Left","Active")</f>
        <v>Active</v>
      </c>
      <c r="AC3330" s="5" t="str">
        <f>_xlfn.IFS(tbl_HRMaster[[#This Row],[Age]]&lt;25,"Under 25",tbl_HRMaster[[#This Row],[Age]]&lt;35,"25-34",tbl_HRMaster[[#This Row],[Age]]&lt;45,"35-44",tbl_HRMaster[[#This Row],[Age]]&lt;55,"45-54",TRUE,"Above 54")</f>
        <v>25-34</v>
      </c>
      <c r="AD3330" s="5" t="str">
        <f>_xlfn.IFS(
tbl_HRMaster[[#This Row],[YearsAtCompany]]&lt;2,"&lt; 2 Years",
tbl_HRMaster[[#This Row],[YearsAtCompany]]&lt;5,"2-4 Years",
tbl_HRMaster[[#This Row],[YearsAtCompany]]&lt;10,"5-9 Years",
TRUE,"10+ Years"
)</f>
        <v>5-9 Years</v>
      </c>
      <c r="AE3330" s="5">
        <f>IF(tbl_HRMaster[[#This Row],[Attrition]]="Yes",1,0)</f>
        <v>0</v>
      </c>
    </row>
    <row r="3331" spans="1:31" x14ac:dyDescent="0.25">
      <c r="A3331">
        <v>32</v>
      </c>
      <c r="B3331" t="s">
        <v>21</v>
      </c>
      <c r="C3331" t="s">
        <v>29</v>
      </c>
      <c r="D3331" t="s">
        <v>30</v>
      </c>
      <c r="E3331">
        <v>9</v>
      </c>
      <c r="F3331">
        <v>2</v>
      </c>
      <c r="G3331" t="s">
        <v>38</v>
      </c>
      <c r="H3331">
        <v>4158</v>
      </c>
      <c r="I3331" t="s">
        <v>25</v>
      </c>
      <c r="J3331">
        <v>2</v>
      </c>
      <c r="K3331" t="s">
        <v>31</v>
      </c>
      <c r="L3331" t="s">
        <v>32</v>
      </c>
      <c r="M3331">
        <v>35000</v>
      </c>
      <c r="N3331">
        <v>0</v>
      </c>
      <c r="O3331">
        <v>16</v>
      </c>
      <c r="P3331">
        <v>1</v>
      </c>
      <c r="Q3331">
        <v>8</v>
      </c>
      <c r="R3331">
        <v>2</v>
      </c>
      <c r="S3331">
        <v>7</v>
      </c>
      <c r="T3331">
        <v>3</v>
      </c>
      <c r="U3331">
        <v>6</v>
      </c>
      <c r="V3331">
        <f>COUNTIF(tbl_HRMaster[EmployeeID],tbl_HRMaster[[#This Row],[EmployeeID]])</f>
        <v>1</v>
      </c>
      <c r="W3331">
        <f>IFERROR(INDEX(tbl_EmployeeSurvey[EnvironmentSatisfaction],MATCH(tbl_HRMaster[[#This Row],[EmployeeID]],tbl_EmployeeSurvey[EmployeeID],0)),"Not Found")</f>
        <v>4</v>
      </c>
      <c r="X3331">
        <f>IFERROR(INDEX(tbl_EmployeeSurvey[JobSatisfaction],MATCH(tbl_HRMaster[[#This Row],[EmployeeID]],tbl_EmployeeSurvey[EmployeeID],0)),"Not Found")</f>
        <v>4</v>
      </c>
      <c r="Y3331" s="5">
        <f>IFERROR(INDEX(tbl_EmployeeSurvey[WorkLifeBalance],MATCH(tbl_HRMaster[[#This Row],[EmployeeID]],tbl_EmployeeSurvey[EmployeeID],0)),"Not Found")</f>
        <v>2</v>
      </c>
      <c r="Z3331" s="5">
        <f>IFERROR(VLOOKUP(tbl_HRMaster[[#This Row],[EmployeeID]],tbl_ManagerSurvey[[EmployeeID]:[PerformanceRating]],2,FALSE),"Not Found")</f>
        <v>2</v>
      </c>
      <c r="AA3331" s="5">
        <f>IFERROR(VLOOKUP(tbl_HRMaster[[#This Row],[EmployeeID]],tbl_ManagerSurvey[[EmployeeID]:[PerformanceRating]],3,FALSE),"Not Found")</f>
        <v>3</v>
      </c>
      <c r="AB3331" s="5" t="str">
        <f>IF(tbl_HRMaster[[#This Row],[Attrition]]="Yes","Left","Active")</f>
        <v>Active</v>
      </c>
      <c r="AC3331" s="5" t="str">
        <f>_xlfn.IFS(tbl_HRMaster[[#This Row],[Age]]&lt;25,"Under 25",tbl_HRMaster[[#This Row],[Age]]&lt;35,"25-34",tbl_HRMaster[[#This Row],[Age]]&lt;45,"35-44",tbl_HRMaster[[#This Row],[Age]]&lt;55,"45-54",TRUE,"Above 54")</f>
        <v>25-34</v>
      </c>
      <c r="AD3331" s="5" t="str">
        <f>_xlfn.IFS(
tbl_HRMaster[[#This Row],[YearsAtCompany]]&lt;2,"&lt; 2 Years",
tbl_HRMaster[[#This Row],[YearsAtCompany]]&lt;5,"2-4 Years",
tbl_HRMaster[[#This Row],[YearsAtCompany]]&lt;10,"5-9 Years",
TRUE,"10+ Years"
)</f>
        <v>5-9 Years</v>
      </c>
      <c r="AE3331" s="5">
        <f>IF(tbl_HRMaster[[#This Row],[Attrition]]="Yes",1,0)</f>
        <v>0</v>
      </c>
    </row>
    <row r="3332" spans="1:31" x14ac:dyDescent="0.25">
      <c r="A3332">
        <v>28</v>
      </c>
      <c r="B3332" t="s">
        <v>28</v>
      </c>
      <c r="C3332" t="s">
        <v>22</v>
      </c>
      <c r="D3332" t="s">
        <v>23</v>
      </c>
      <c r="E3332">
        <v>2</v>
      </c>
      <c r="F3332">
        <v>4</v>
      </c>
      <c r="G3332" t="s">
        <v>24</v>
      </c>
      <c r="H3332">
        <v>283</v>
      </c>
      <c r="I3332" t="s">
        <v>34</v>
      </c>
      <c r="J3332">
        <v>3</v>
      </c>
      <c r="K3332" t="s">
        <v>31</v>
      </c>
      <c r="L3332" t="s">
        <v>32</v>
      </c>
      <c r="M3332">
        <v>20750</v>
      </c>
      <c r="N3332">
        <v>7</v>
      </c>
      <c r="O3332">
        <v>18</v>
      </c>
      <c r="P3332">
        <v>3</v>
      </c>
      <c r="Q3332">
        <v>10</v>
      </c>
      <c r="R3332">
        <v>0</v>
      </c>
      <c r="S3332">
        <v>7</v>
      </c>
      <c r="T3332">
        <v>3</v>
      </c>
      <c r="U3332">
        <v>7</v>
      </c>
      <c r="V3332">
        <f>COUNTIF(tbl_HRMaster[EmployeeID],tbl_HRMaster[[#This Row],[EmployeeID]])</f>
        <v>1</v>
      </c>
      <c r="W3332">
        <f>IFERROR(INDEX(tbl_EmployeeSurvey[EnvironmentSatisfaction],MATCH(tbl_HRMaster[[#This Row],[EmployeeID]],tbl_EmployeeSurvey[EmployeeID],0)),"Not Found")</f>
        <v>1</v>
      </c>
      <c r="X3332">
        <f>IFERROR(INDEX(tbl_EmployeeSurvey[JobSatisfaction],MATCH(tbl_HRMaster[[#This Row],[EmployeeID]],tbl_EmployeeSurvey[EmployeeID],0)),"Not Found")</f>
        <v>2</v>
      </c>
      <c r="Y3332" s="5">
        <f>IFERROR(INDEX(tbl_EmployeeSurvey[WorkLifeBalance],MATCH(tbl_HRMaster[[#This Row],[EmployeeID]],tbl_EmployeeSurvey[EmployeeID],0)),"Not Found")</f>
        <v>3</v>
      </c>
      <c r="Z3332" s="5">
        <f>IFERROR(VLOOKUP(tbl_HRMaster[[#This Row],[EmployeeID]],tbl_ManagerSurvey[[EmployeeID]:[PerformanceRating]],2,FALSE),"Not Found")</f>
        <v>2</v>
      </c>
      <c r="AA3332" s="5">
        <f>IFERROR(VLOOKUP(tbl_HRMaster[[#This Row],[EmployeeID]],tbl_ManagerSurvey[[EmployeeID]:[PerformanceRating]],3,FALSE),"Not Found")</f>
        <v>3</v>
      </c>
      <c r="AB3332" s="5" t="str">
        <f>IF(tbl_HRMaster[[#This Row],[Attrition]]="Yes","Left","Active")</f>
        <v>Left</v>
      </c>
      <c r="AC3332" s="5" t="str">
        <f>_xlfn.IFS(tbl_HRMaster[[#This Row],[Age]]&lt;25,"Under 25",tbl_HRMaster[[#This Row],[Age]]&lt;35,"25-34",tbl_HRMaster[[#This Row],[Age]]&lt;45,"35-44",tbl_HRMaster[[#This Row],[Age]]&lt;55,"45-54",TRUE,"Above 54")</f>
        <v>25-34</v>
      </c>
      <c r="AD3332" s="5" t="str">
        <f>_xlfn.IFS(
tbl_HRMaster[[#This Row],[YearsAtCompany]]&lt;2,"&lt; 2 Years",
tbl_HRMaster[[#This Row],[YearsAtCompany]]&lt;5,"2-4 Years",
tbl_HRMaster[[#This Row],[YearsAtCompany]]&lt;10,"5-9 Years",
TRUE,"10+ Years"
)</f>
        <v>5-9 Years</v>
      </c>
      <c r="AE3332" s="5">
        <f>IF(tbl_HRMaster[[#This Row],[Attrition]]="Yes",1,0)</f>
        <v>1</v>
      </c>
    </row>
    <row r="3333" spans="1:31" x14ac:dyDescent="0.25">
      <c r="A3333">
        <v>28</v>
      </c>
      <c r="B3333" t="s">
        <v>28</v>
      </c>
      <c r="C3333" t="s">
        <v>22</v>
      </c>
      <c r="D3333" t="s">
        <v>23</v>
      </c>
      <c r="E3333">
        <v>2</v>
      </c>
      <c r="F3333">
        <v>4</v>
      </c>
      <c r="G3333" t="s">
        <v>24</v>
      </c>
      <c r="H3333">
        <v>1753</v>
      </c>
      <c r="I3333" t="s">
        <v>34</v>
      </c>
      <c r="J3333">
        <v>3</v>
      </c>
      <c r="K3333" t="s">
        <v>31</v>
      </c>
      <c r="L3333" t="s">
        <v>32</v>
      </c>
      <c r="M3333">
        <v>20750</v>
      </c>
      <c r="N3333">
        <v>7</v>
      </c>
      <c r="O3333">
        <v>18</v>
      </c>
      <c r="P3333">
        <v>3</v>
      </c>
      <c r="Q3333">
        <v>10</v>
      </c>
      <c r="R3333">
        <v>0</v>
      </c>
      <c r="S3333">
        <v>7</v>
      </c>
      <c r="T3333">
        <v>3</v>
      </c>
      <c r="U3333">
        <v>7</v>
      </c>
      <c r="V3333">
        <f>COUNTIF(tbl_HRMaster[EmployeeID],tbl_HRMaster[[#This Row],[EmployeeID]])</f>
        <v>1</v>
      </c>
      <c r="W3333">
        <f>IFERROR(INDEX(tbl_EmployeeSurvey[EnvironmentSatisfaction],MATCH(tbl_HRMaster[[#This Row],[EmployeeID]],tbl_EmployeeSurvey[EmployeeID],0)),"Not Found")</f>
        <v>1</v>
      </c>
      <c r="X3333">
        <f>IFERROR(INDEX(tbl_EmployeeSurvey[JobSatisfaction],MATCH(tbl_HRMaster[[#This Row],[EmployeeID]],tbl_EmployeeSurvey[EmployeeID],0)),"Not Found")</f>
        <v>2</v>
      </c>
      <c r="Y3333" s="5">
        <f>IFERROR(INDEX(tbl_EmployeeSurvey[WorkLifeBalance],MATCH(tbl_HRMaster[[#This Row],[EmployeeID]],tbl_EmployeeSurvey[EmployeeID],0)),"Not Found")</f>
        <v>3</v>
      </c>
      <c r="Z3333" s="5">
        <f>IFERROR(VLOOKUP(tbl_HRMaster[[#This Row],[EmployeeID]],tbl_ManagerSurvey[[EmployeeID]:[PerformanceRating]],2,FALSE),"Not Found")</f>
        <v>2</v>
      </c>
      <c r="AA3333" s="5">
        <f>IFERROR(VLOOKUP(tbl_HRMaster[[#This Row],[EmployeeID]],tbl_ManagerSurvey[[EmployeeID]:[PerformanceRating]],3,FALSE),"Not Found")</f>
        <v>3</v>
      </c>
      <c r="AB3333" s="5" t="str">
        <f>IF(tbl_HRMaster[[#This Row],[Attrition]]="Yes","Left","Active")</f>
        <v>Left</v>
      </c>
      <c r="AC3333" s="5" t="str">
        <f>_xlfn.IFS(tbl_HRMaster[[#This Row],[Age]]&lt;25,"Under 25",tbl_HRMaster[[#This Row],[Age]]&lt;35,"25-34",tbl_HRMaster[[#This Row],[Age]]&lt;45,"35-44",tbl_HRMaster[[#This Row],[Age]]&lt;55,"45-54",TRUE,"Above 54")</f>
        <v>25-34</v>
      </c>
      <c r="AD3333" s="5" t="str">
        <f>_xlfn.IFS(
tbl_HRMaster[[#This Row],[YearsAtCompany]]&lt;2,"&lt; 2 Years",
tbl_HRMaster[[#This Row],[YearsAtCompany]]&lt;5,"2-4 Years",
tbl_HRMaster[[#This Row],[YearsAtCompany]]&lt;10,"5-9 Years",
TRUE,"10+ Years"
)</f>
        <v>5-9 Years</v>
      </c>
      <c r="AE3333" s="5">
        <f>IF(tbl_HRMaster[[#This Row],[Attrition]]="Yes",1,0)</f>
        <v>1</v>
      </c>
    </row>
    <row r="3334" spans="1:31" x14ac:dyDescent="0.25">
      <c r="A3334">
        <v>28</v>
      </c>
      <c r="B3334" t="s">
        <v>28</v>
      </c>
      <c r="C3334" t="s">
        <v>22</v>
      </c>
      <c r="D3334" t="s">
        <v>23</v>
      </c>
      <c r="E3334">
        <v>2</v>
      </c>
      <c r="F3334">
        <v>4</v>
      </c>
      <c r="G3334" t="s">
        <v>24</v>
      </c>
      <c r="H3334">
        <v>3223</v>
      </c>
      <c r="I3334" t="s">
        <v>34</v>
      </c>
      <c r="J3334">
        <v>3</v>
      </c>
      <c r="K3334" t="s">
        <v>31</v>
      </c>
      <c r="L3334" t="s">
        <v>32</v>
      </c>
      <c r="M3334">
        <v>20750</v>
      </c>
      <c r="N3334">
        <v>7</v>
      </c>
      <c r="O3334">
        <v>18</v>
      </c>
      <c r="P3334">
        <v>3</v>
      </c>
      <c r="Q3334">
        <v>10</v>
      </c>
      <c r="R3334">
        <v>0</v>
      </c>
      <c r="S3334">
        <v>7</v>
      </c>
      <c r="T3334">
        <v>3</v>
      </c>
      <c r="U3334">
        <v>7</v>
      </c>
      <c r="V3334">
        <f>COUNTIF(tbl_HRMaster[EmployeeID],tbl_HRMaster[[#This Row],[EmployeeID]])</f>
        <v>1</v>
      </c>
      <c r="W3334">
        <f>IFERROR(INDEX(tbl_EmployeeSurvey[EnvironmentSatisfaction],MATCH(tbl_HRMaster[[#This Row],[EmployeeID]],tbl_EmployeeSurvey[EmployeeID],0)),"Not Found")</f>
        <v>1</v>
      </c>
      <c r="X3334">
        <f>IFERROR(INDEX(tbl_EmployeeSurvey[JobSatisfaction],MATCH(tbl_HRMaster[[#This Row],[EmployeeID]],tbl_EmployeeSurvey[EmployeeID],0)),"Not Found")</f>
        <v>2</v>
      </c>
      <c r="Y3334" s="5">
        <f>IFERROR(INDEX(tbl_EmployeeSurvey[WorkLifeBalance],MATCH(tbl_HRMaster[[#This Row],[EmployeeID]],tbl_EmployeeSurvey[EmployeeID],0)),"Not Found")</f>
        <v>3</v>
      </c>
      <c r="Z3334" s="5">
        <f>IFERROR(VLOOKUP(tbl_HRMaster[[#This Row],[EmployeeID]],tbl_ManagerSurvey[[EmployeeID]:[PerformanceRating]],2,FALSE),"Not Found")</f>
        <v>2</v>
      </c>
      <c r="AA3334" s="5">
        <f>IFERROR(VLOOKUP(tbl_HRMaster[[#This Row],[EmployeeID]],tbl_ManagerSurvey[[EmployeeID]:[PerformanceRating]],3,FALSE),"Not Found")</f>
        <v>3</v>
      </c>
      <c r="AB3334" s="5" t="str">
        <f>IF(tbl_HRMaster[[#This Row],[Attrition]]="Yes","Left","Active")</f>
        <v>Left</v>
      </c>
      <c r="AC3334" s="5" t="str">
        <f>_xlfn.IFS(tbl_HRMaster[[#This Row],[Age]]&lt;25,"Under 25",tbl_HRMaster[[#This Row],[Age]]&lt;35,"25-34",tbl_HRMaster[[#This Row],[Age]]&lt;45,"35-44",tbl_HRMaster[[#This Row],[Age]]&lt;55,"45-54",TRUE,"Above 54")</f>
        <v>25-34</v>
      </c>
      <c r="AD3334" s="5" t="str">
        <f>_xlfn.IFS(
tbl_HRMaster[[#This Row],[YearsAtCompany]]&lt;2,"&lt; 2 Years",
tbl_HRMaster[[#This Row],[YearsAtCompany]]&lt;5,"2-4 Years",
tbl_HRMaster[[#This Row],[YearsAtCompany]]&lt;10,"5-9 Years",
TRUE,"10+ Years"
)</f>
        <v>5-9 Years</v>
      </c>
      <c r="AE3334" s="5">
        <f>IF(tbl_HRMaster[[#This Row],[Attrition]]="Yes",1,0)</f>
        <v>1</v>
      </c>
    </row>
    <row r="3335" spans="1:31" x14ac:dyDescent="0.25">
      <c r="A3335">
        <v>40</v>
      </c>
      <c r="B3335" t="s">
        <v>21</v>
      </c>
      <c r="C3335" t="s">
        <v>22</v>
      </c>
      <c r="D3335" t="s">
        <v>30</v>
      </c>
      <c r="E3335">
        <v>23</v>
      </c>
      <c r="F3335">
        <v>3</v>
      </c>
      <c r="G3335" t="s">
        <v>38</v>
      </c>
      <c r="H3335">
        <v>1416</v>
      </c>
      <c r="I3335" t="s">
        <v>25</v>
      </c>
      <c r="J3335">
        <v>1</v>
      </c>
      <c r="K3335" t="s">
        <v>40</v>
      </c>
      <c r="L3335" t="s">
        <v>27</v>
      </c>
      <c r="M3335">
        <v>45020</v>
      </c>
      <c r="N3335">
        <v>8</v>
      </c>
      <c r="O3335">
        <v>12</v>
      </c>
      <c r="P3335">
        <v>2</v>
      </c>
      <c r="Q3335">
        <v>15</v>
      </c>
      <c r="R3335">
        <v>0</v>
      </c>
      <c r="S3335">
        <v>7</v>
      </c>
      <c r="T3335">
        <v>3</v>
      </c>
      <c r="U3335">
        <v>7</v>
      </c>
      <c r="V3335">
        <f>COUNTIF(tbl_HRMaster[EmployeeID],tbl_HRMaster[[#This Row],[EmployeeID]])</f>
        <v>1</v>
      </c>
      <c r="W3335">
        <f>IFERROR(INDEX(tbl_EmployeeSurvey[EnvironmentSatisfaction],MATCH(tbl_HRMaster[[#This Row],[EmployeeID]],tbl_EmployeeSurvey[EmployeeID],0)),"Not Found")</f>
        <v>3</v>
      </c>
      <c r="X3335">
        <f>IFERROR(INDEX(tbl_EmployeeSurvey[JobSatisfaction],MATCH(tbl_HRMaster[[#This Row],[EmployeeID]],tbl_EmployeeSurvey[EmployeeID],0)),"Not Found")</f>
        <v>4</v>
      </c>
      <c r="Y3335" s="5">
        <f>IFERROR(INDEX(tbl_EmployeeSurvey[WorkLifeBalance],MATCH(tbl_HRMaster[[#This Row],[EmployeeID]],tbl_EmployeeSurvey[EmployeeID],0)),"Not Found")</f>
        <v>4</v>
      </c>
      <c r="Z3335" s="5">
        <f>IFERROR(VLOOKUP(tbl_HRMaster[[#This Row],[EmployeeID]],tbl_ManagerSurvey[[EmployeeID]:[PerformanceRating]],2,FALSE),"Not Found")</f>
        <v>2</v>
      </c>
      <c r="AA3335" s="5">
        <f>IFERROR(VLOOKUP(tbl_HRMaster[[#This Row],[EmployeeID]],tbl_ManagerSurvey[[EmployeeID]:[PerformanceRating]],3,FALSE),"Not Found")</f>
        <v>3</v>
      </c>
      <c r="AB3335" s="5" t="str">
        <f>IF(tbl_HRMaster[[#This Row],[Attrition]]="Yes","Left","Active")</f>
        <v>Active</v>
      </c>
      <c r="AC3335" s="5" t="str">
        <f>_xlfn.IFS(tbl_HRMaster[[#This Row],[Age]]&lt;25,"Under 25",tbl_HRMaster[[#This Row],[Age]]&lt;35,"25-34",tbl_HRMaster[[#This Row],[Age]]&lt;45,"35-44",tbl_HRMaster[[#This Row],[Age]]&lt;55,"45-54",TRUE,"Above 54")</f>
        <v>35-44</v>
      </c>
      <c r="AD3335" s="5" t="str">
        <f>_xlfn.IFS(
tbl_HRMaster[[#This Row],[YearsAtCompany]]&lt;2,"&lt; 2 Years",
tbl_HRMaster[[#This Row],[YearsAtCompany]]&lt;5,"2-4 Years",
tbl_HRMaster[[#This Row],[YearsAtCompany]]&lt;10,"5-9 Years",
TRUE,"10+ Years"
)</f>
        <v>5-9 Years</v>
      </c>
      <c r="AE3335" s="5">
        <f>IF(tbl_HRMaster[[#This Row],[Attrition]]="Yes",1,0)</f>
        <v>0</v>
      </c>
    </row>
    <row r="3336" spans="1:31" x14ac:dyDescent="0.25">
      <c r="A3336">
        <v>40</v>
      </c>
      <c r="B3336" t="s">
        <v>21</v>
      </c>
      <c r="C3336" t="s">
        <v>22</v>
      </c>
      <c r="D3336" t="s">
        <v>30</v>
      </c>
      <c r="E3336">
        <v>23</v>
      </c>
      <c r="F3336">
        <v>3</v>
      </c>
      <c r="G3336" t="s">
        <v>38</v>
      </c>
      <c r="H3336">
        <v>2886</v>
      </c>
      <c r="I3336" t="s">
        <v>25</v>
      </c>
      <c r="J3336">
        <v>1</v>
      </c>
      <c r="K3336" t="s">
        <v>40</v>
      </c>
      <c r="L3336" t="s">
        <v>27</v>
      </c>
      <c r="M3336">
        <v>45020</v>
      </c>
      <c r="N3336">
        <v>8</v>
      </c>
      <c r="O3336">
        <v>12</v>
      </c>
      <c r="P3336">
        <v>2</v>
      </c>
      <c r="Q3336">
        <v>15</v>
      </c>
      <c r="R3336">
        <v>0</v>
      </c>
      <c r="S3336">
        <v>7</v>
      </c>
      <c r="T3336">
        <v>3</v>
      </c>
      <c r="U3336">
        <v>7</v>
      </c>
      <c r="V3336">
        <f>COUNTIF(tbl_HRMaster[EmployeeID],tbl_HRMaster[[#This Row],[EmployeeID]])</f>
        <v>1</v>
      </c>
      <c r="W3336">
        <f>IFERROR(INDEX(tbl_EmployeeSurvey[EnvironmentSatisfaction],MATCH(tbl_HRMaster[[#This Row],[EmployeeID]],tbl_EmployeeSurvey[EmployeeID],0)),"Not Found")</f>
        <v>3</v>
      </c>
      <c r="X3336">
        <f>IFERROR(INDEX(tbl_EmployeeSurvey[JobSatisfaction],MATCH(tbl_HRMaster[[#This Row],[EmployeeID]],tbl_EmployeeSurvey[EmployeeID],0)),"Not Found")</f>
        <v>4</v>
      </c>
      <c r="Y3336" s="5">
        <f>IFERROR(INDEX(tbl_EmployeeSurvey[WorkLifeBalance],MATCH(tbl_HRMaster[[#This Row],[EmployeeID]],tbl_EmployeeSurvey[EmployeeID],0)),"Not Found")</f>
        <v>4</v>
      </c>
      <c r="Z3336" s="5">
        <f>IFERROR(VLOOKUP(tbl_HRMaster[[#This Row],[EmployeeID]],tbl_ManagerSurvey[[EmployeeID]:[PerformanceRating]],2,FALSE),"Not Found")</f>
        <v>2</v>
      </c>
      <c r="AA3336" s="5">
        <f>IFERROR(VLOOKUP(tbl_HRMaster[[#This Row],[EmployeeID]],tbl_ManagerSurvey[[EmployeeID]:[PerformanceRating]],3,FALSE),"Not Found")</f>
        <v>3</v>
      </c>
      <c r="AB3336" s="5" t="str">
        <f>IF(tbl_HRMaster[[#This Row],[Attrition]]="Yes","Left","Active")</f>
        <v>Active</v>
      </c>
      <c r="AC3336" s="5" t="str">
        <f>_xlfn.IFS(tbl_HRMaster[[#This Row],[Age]]&lt;25,"Under 25",tbl_HRMaster[[#This Row],[Age]]&lt;35,"25-34",tbl_HRMaster[[#This Row],[Age]]&lt;45,"35-44",tbl_HRMaster[[#This Row],[Age]]&lt;55,"45-54",TRUE,"Above 54")</f>
        <v>35-44</v>
      </c>
      <c r="AD3336" s="5" t="str">
        <f>_xlfn.IFS(
tbl_HRMaster[[#This Row],[YearsAtCompany]]&lt;2,"&lt; 2 Years",
tbl_HRMaster[[#This Row],[YearsAtCompany]]&lt;5,"2-4 Years",
tbl_HRMaster[[#This Row],[YearsAtCompany]]&lt;10,"5-9 Years",
TRUE,"10+ Years"
)</f>
        <v>5-9 Years</v>
      </c>
      <c r="AE3336" s="5">
        <f>IF(tbl_HRMaster[[#This Row],[Attrition]]="Yes",1,0)</f>
        <v>0</v>
      </c>
    </row>
    <row r="3337" spans="1:31" x14ac:dyDescent="0.25">
      <c r="A3337">
        <v>40</v>
      </c>
      <c r="B3337" t="s">
        <v>21</v>
      </c>
      <c r="C3337" t="s">
        <v>22</v>
      </c>
      <c r="D3337" t="s">
        <v>30</v>
      </c>
      <c r="E3337">
        <v>23</v>
      </c>
      <c r="F3337">
        <v>3</v>
      </c>
      <c r="G3337" t="s">
        <v>38</v>
      </c>
      <c r="H3337">
        <v>4356</v>
      </c>
      <c r="I3337" t="s">
        <v>25</v>
      </c>
      <c r="J3337">
        <v>1</v>
      </c>
      <c r="K3337" t="s">
        <v>40</v>
      </c>
      <c r="L3337" t="s">
        <v>27</v>
      </c>
      <c r="M3337">
        <v>45020</v>
      </c>
      <c r="N3337">
        <v>8</v>
      </c>
      <c r="O3337">
        <v>12</v>
      </c>
      <c r="P3337">
        <v>2</v>
      </c>
      <c r="Q3337">
        <v>15</v>
      </c>
      <c r="R3337">
        <v>0</v>
      </c>
      <c r="S3337">
        <v>7</v>
      </c>
      <c r="T3337">
        <v>3</v>
      </c>
      <c r="U3337">
        <v>7</v>
      </c>
      <c r="V3337">
        <f>COUNTIF(tbl_HRMaster[EmployeeID],tbl_HRMaster[[#This Row],[EmployeeID]])</f>
        <v>1</v>
      </c>
      <c r="W3337">
        <f>IFERROR(INDEX(tbl_EmployeeSurvey[EnvironmentSatisfaction],MATCH(tbl_HRMaster[[#This Row],[EmployeeID]],tbl_EmployeeSurvey[EmployeeID],0)),"Not Found")</f>
        <v>3</v>
      </c>
      <c r="X3337">
        <f>IFERROR(INDEX(tbl_EmployeeSurvey[JobSatisfaction],MATCH(tbl_HRMaster[[#This Row],[EmployeeID]],tbl_EmployeeSurvey[EmployeeID],0)),"Not Found")</f>
        <v>4</v>
      </c>
      <c r="Y3337" s="5">
        <f>IFERROR(INDEX(tbl_EmployeeSurvey[WorkLifeBalance],MATCH(tbl_HRMaster[[#This Row],[EmployeeID]],tbl_EmployeeSurvey[EmployeeID],0)),"Not Found")</f>
        <v>4</v>
      </c>
      <c r="Z3337" s="5">
        <f>IFERROR(VLOOKUP(tbl_HRMaster[[#This Row],[EmployeeID]],tbl_ManagerSurvey[[EmployeeID]:[PerformanceRating]],2,FALSE),"Not Found")</f>
        <v>2</v>
      </c>
      <c r="AA3337" s="5">
        <f>IFERROR(VLOOKUP(tbl_HRMaster[[#This Row],[EmployeeID]],tbl_ManagerSurvey[[EmployeeID]:[PerformanceRating]],3,FALSE),"Not Found")</f>
        <v>3</v>
      </c>
      <c r="AB3337" s="5" t="str">
        <f>IF(tbl_HRMaster[[#This Row],[Attrition]]="Yes","Left","Active")</f>
        <v>Active</v>
      </c>
      <c r="AC3337" s="5" t="str">
        <f>_xlfn.IFS(tbl_HRMaster[[#This Row],[Age]]&lt;25,"Under 25",tbl_HRMaster[[#This Row],[Age]]&lt;35,"25-34",tbl_HRMaster[[#This Row],[Age]]&lt;45,"35-44",tbl_HRMaster[[#This Row],[Age]]&lt;55,"45-54",TRUE,"Above 54")</f>
        <v>35-44</v>
      </c>
      <c r="AD3337" s="5" t="str">
        <f>_xlfn.IFS(
tbl_HRMaster[[#This Row],[YearsAtCompany]]&lt;2,"&lt; 2 Years",
tbl_HRMaster[[#This Row],[YearsAtCompany]]&lt;5,"2-4 Years",
tbl_HRMaster[[#This Row],[YearsAtCompany]]&lt;10,"5-9 Years",
TRUE,"10+ Years"
)</f>
        <v>5-9 Years</v>
      </c>
      <c r="AE3337" s="5">
        <f>IF(tbl_HRMaster[[#This Row],[Attrition]]="Yes",1,0)</f>
        <v>0</v>
      </c>
    </row>
    <row r="3338" spans="1:31" x14ac:dyDescent="0.25">
      <c r="A3338">
        <v>33</v>
      </c>
      <c r="B3338" t="s">
        <v>21</v>
      </c>
      <c r="C3338" t="s">
        <v>29</v>
      </c>
      <c r="D3338" t="s">
        <v>30</v>
      </c>
      <c r="E3338">
        <v>10</v>
      </c>
      <c r="F3338">
        <v>2</v>
      </c>
      <c r="G3338" t="s">
        <v>38</v>
      </c>
      <c r="H3338">
        <v>1216</v>
      </c>
      <c r="I3338" t="s">
        <v>34</v>
      </c>
      <c r="J3338">
        <v>2</v>
      </c>
      <c r="K3338" t="s">
        <v>31</v>
      </c>
      <c r="L3338" t="s">
        <v>27</v>
      </c>
      <c r="M3338">
        <v>34200</v>
      </c>
      <c r="N3338">
        <v>1</v>
      </c>
      <c r="O3338">
        <v>14</v>
      </c>
      <c r="P3338">
        <v>0</v>
      </c>
      <c r="Q3338">
        <v>8</v>
      </c>
      <c r="R3338">
        <v>3</v>
      </c>
      <c r="S3338">
        <v>8</v>
      </c>
      <c r="T3338">
        <v>3</v>
      </c>
      <c r="U3338">
        <v>0</v>
      </c>
      <c r="V3338">
        <f>COUNTIF(tbl_HRMaster[EmployeeID],tbl_HRMaster[[#This Row],[EmployeeID]])</f>
        <v>1</v>
      </c>
      <c r="W3338">
        <f>IFERROR(INDEX(tbl_EmployeeSurvey[EnvironmentSatisfaction],MATCH(tbl_HRMaster[[#This Row],[EmployeeID]],tbl_EmployeeSurvey[EmployeeID],0)),"Not Found")</f>
        <v>4</v>
      </c>
      <c r="X3338">
        <f>IFERROR(INDEX(tbl_EmployeeSurvey[JobSatisfaction],MATCH(tbl_HRMaster[[#This Row],[EmployeeID]],tbl_EmployeeSurvey[EmployeeID],0)),"Not Found")</f>
        <v>3</v>
      </c>
      <c r="Y3338" s="5">
        <f>IFERROR(INDEX(tbl_EmployeeSurvey[WorkLifeBalance],MATCH(tbl_HRMaster[[#This Row],[EmployeeID]],tbl_EmployeeSurvey[EmployeeID],0)),"Not Found")</f>
        <v>3</v>
      </c>
      <c r="Z3338" s="5">
        <f>IFERROR(VLOOKUP(tbl_HRMaster[[#This Row],[EmployeeID]],tbl_ManagerSurvey[[EmployeeID]:[PerformanceRating]],2,FALSE),"Not Found")</f>
        <v>3</v>
      </c>
      <c r="AA3338" s="5">
        <f>IFERROR(VLOOKUP(tbl_HRMaster[[#This Row],[EmployeeID]],tbl_ManagerSurvey[[EmployeeID]:[PerformanceRating]],3,FALSE),"Not Found")</f>
        <v>3</v>
      </c>
      <c r="AB3338" s="5" t="str">
        <f>IF(tbl_HRMaster[[#This Row],[Attrition]]="Yes","Left","Active")</f>
        <v>Active</v>
      </c>
      <c r="AC3338" s="5" t="str">
        <f>_xlfn.IFS(tbl_HRMaster[[#This Row],[Age]]&lt;25,"Under 25",tbl_HRMaster[[#This Row],[Age]]&lt;35,"25-34",tbl_HRMaster[[#This Row],[Age]]&lt;45,"35-44",tbl_HRMaster[[#This Row],[Age]]&lt;55,"45-54",TRUE,"Above 54")</f>
        <v>25-34</v>
      </c>
      <c r="AD3338" s="5" t="str">
        <f>_xlfn.IFS(
tbl_HRMaster[[#This Row],[YearsAtCompany]]&lt;2,"&lt; 2 Years",
tbl_HRMaster[[#This Row],[YearsAtCompany]]&lt;5,"2-4 Years",
tbl_HRMaster[[#This Row],[YearsAtCompany]]&lt;10,"5-9 Years",
TRUE,"10+ Years"
)</f>
        <v>5-9 Years</v>
      </c>
      <c r="AE3338" s="5">
        <f>IF(tbl_HRMaster[[#This Row],[Attrition]]="Yes",1,0)</f>
        <v>0</v>
      </c>
    </row>
    <row r="3339" spans="1:31" x14ac:dyDescent="0.25">
      <c r="A3339">
        <v>33</v>
      </c>
      <c r="B3339" t="s">
        <v>21</v>
      </c>
      <c r="C3339" t="s">
        <v>29</v>
      </c>
      <c r="D3339" t="s">
        <v>30</v>
      </c>
      <c r="E3339">
        <v>10</v>
      </c>
      <c r="F3339">
        <v>2</v>
      </c>
      <c r="G3339" t="s">
        <v>38</v>
      </c>
      <c r="H3339">
        <v>2686</v>
      </c>
      <c r="I3339" t="s">
        <v>34</v>
      </c>
      <c r="J3339">
        <v>2</v>
      </c>
      <c r="K3339" t="s">
        <v>31</v>
      </c>
      <c r="L3339" t="s">
        <v>27</v>
      </c>
      <c r="M3339">
        <v>34200</v>
      </c>
      <c r="N3339">
        <v>1</v>
      </c>
      <c r="O3339">
        <v>14</v>
      </c>
      <c r="P3339">
        <v>0</v>
      </c>
      <c r="Q3339">
        <v>8</v>
      </c>
      <c r="R3339">
        <v>3</v>
      </c>
      <c r="S3339">
        <v>8</v>
      </c>
      <c r="T3339">
        <v>3</v>
      </c>
      <c r="U3339">
        <v>0</v>
      </c>
      <c r="V3339">
        <f>COUNTIF(tbl_HRMaster[EmployeeID],tbl_HRMaster[[#This Row],[EmployeeID]])</f>
        <v>1</v>
      </c>
      <c r="W3339">
        <f>IFERROR(INDEX(tbl_EmployeeSurvey[EnvironmentSatisfaction],MATCH(tbl_HRMaster[[#This Row],[EmployeeID]],tbl_EmployeeSurvey[EmployeeID],0)),"Not Found")</f>
        <v>4</v>
      </c>
      <c r="X3339">
        <f>IFERROR(INDEX(tbl_EmployeeSurvey[JobSatisfaction],MATCH(tbl_HRMaster[[#This Row],[EmployeeID]],tbl_EmployeeSurvey[EmployeeID],0)),"Not Found")</f>
        <v>3</v>
      </c>
      <c r="Y3339" s="5">
        <f>IFERROR(INDEX(tbl_EmployeeSurvey[WorkLifeBalance],MATCH(tbl_HRMaster[[#This Row],[EmployeeID]],tbl_EmployeeSurvey[EmployeeID],0)),"Not Found")</f>
        <v>3</v>
      </c>
      <c r="Z3339" s="5">
        <f>IFERROR(VLOOKUP(tbl_HRMaster[[#This Row],[EmployeeID]],tbl_ManagerSurvey[[EmployeeID]:[PerformanceRating]],2,FALSE),"Not Found")</f>
        <v>3</v>
      </c>
      <c r="AA3339" s="5">
        <f>IFERROR(VLOOKUP(tbl_HRMaster[[#This Row],[EmployeeID]],tbl_ManagerSurvey[[EmployeeID]:[PerformanceRating]],3,FALSE),"Not Found")</f>
        <v>3</v>
      </c>
      <c r="AB3339" s="5" t="str">
        <f>IF(tbl_HRMaster[[#This Row],[Attrition]]="Yes","Left","Active")</f>
        <v>Active</v>
      </c>
      <c r="AC3339" s="5" t="str">
        <f>_xlfn.IFS(tbl_HRMaster[[#This Row],[Age]]&lt;25,"Under 25",tbl_HRMaster[[#This Row],[Age]]&lt;35,"25-34",tbl_HRMaster[[#This Row],[Age]]&lt;45,"35-44",tbl_HRMaster[[#This Row],[Age]]&lt;55,"45-54",TRUE,"Above 54")</f>
        <v>25-34</v>
      </c>
      <c r="AD3339" s="5" t="str">
        <f>_xlfn.IFS(
tbl_HRMaster[[#This Row],[YearsAtCompany]]&lt;2,"&lt; 2 Years",
tbl_HRMaster[[#This Row],[YearsAtCompany]]&lt;5,"2-4 Years",
tbl_HRMaster[[#This Row],[YearsAtCompany]]&lt;10,"5-9 Years",
TRUE,"10+ Years"
)</f>
        <v>5-9 Years</v>
      </c>
      <c r="AE3339" s="5">
        <f>IF(tbl_HRMaster[[#This Row],[Attrition]]="Yes",1,0)</f>
        <v>0</v>
      </c>
    </row>
    <row r="3340" spans="1:31" x14ac:dyDescent="0.25">
      <c r="A3340">
        <v>33</v>
      </c>
      <c r="B3340" t="s">
        <v>21</v>
      </c>
      <c r="C3340" t="s">
        <v>29</v>
      </c>
      <c r="D3340" t="s">
        <v>30</v>
      </c>
      <c r="E3340">
        <v>10</v>
      </c>
      <c r="F3340">
        <v>2</v>
      </c>
      <c r="G3340" t="s">
        <v>38</v>
      </c>
      <c r="H3340">
        <v>4156</v>
      </c>
      <c r="I3340" t="s">
        <v>34</v>
      </c>
      <c r="J3340">
        <v>2</v>
      </c>
      <c r="K3340" t="s">
        <v>31</v>
      </c>
      <c r="L3340" t="s">
        <v>27</v>
      </c>
      <c r="M3340">
        <v>34200</v>
      </c>
      <c r="N3340">
        <v>1</v>
      </c>
      <c r="O3340">
        <v>14</v>
      </c>
      <c r="P3340">
        <v>0</v>
      </c>
      <c r="Q3340">
        <v>8</v>
      </c>
      <c r="R3340">
        <v>3</v>
      </c>
      <c r="S3340">
        <v>8</v>
      </c>
      <c r="T3340">
        <v>3</v>
      </c>
      <c r="U3340">
        <v>0</v>
      </c>
      <c r="V3340">
        <f>COUNTIF(tbl_HRMaster[EmployeeID],tbl_HRMaster[[#This Row],[EmployeeID]])</f>
        <v>1</v>
      </c>
      <c r="W3340">
        <f>IFERROR(INDEX(tbl_EmployeeSurvey[EnvironmentSatisfaction],MATCH(tbl_HRMaster[[#This Row],[EmployeeID]],tbl_EmployeeSurvey[EmployeeID],0)),"Not Found")</f>
        <v>4</v>
      </c>
      <c r="X3340">
        <f>IFERROR(INDEX(tbl_EmployeeSurvey[JobSatisfaction],MATCH(tbl_HRMaster[[#This Row],[EmployeeID]],tbl_EmployeeSurvey[EmployeeID],0)),"Not Found")</f>
        <v>3</v>
      </c>
      <c r="Y3340" s="5">
        <f>IFERROR(INDEX(tbl_EmployeeSurvey[WorkLifeBalance],MATCH(tbl_HRMaster[[#This Row],[EmployeeID]],tbl_EmployeeSurvey[EmployeeID],0)),"Not Found")</f>
        <v>3</v>
      </c>
      <c r="Z3340" s="5">
        <f>IFERROR(VLOOKUP(tbl_HRMaster[[#This Row],[EmployeeID]],tbl_ManagerSurvey[[EmployeeID]:[PerformanceRating]],2,FALSE),"Not Found")</f>
        <v>3</v>
      </c>
      <c r="AA3340" s="5">
        <f>IFERROR(VLOOKUP(tbl_HRMaster[[#This Row],[EmployeeID]],tbl_ManagerSurvey[[EmployeeID]:[PerformanceRating]],3,FALSE),"Not Found")</f>
        <v>3</v>
      </c>
      <c r="AB3340" s="5" t="str">
        <f>IF(tbl_HRMaster[[#This Row],[Attrition]]="Yes","Left","Active")</f>
        <v>Active</v>
      </c>
      <c r="AC3340" s="5" t="str">
        <f>_xlfn.IFS(tbl_HRMaster[[#This Row],[Age]]&lt;25,"Under 25",tbl_HRMaster[[#This Row],[Age]]&lt;35,"25-34",tbl_HRMaster[[#This Row],[Age]]&lt;45,"35-44",tbl_HRMaster[[#This Row],[Age]]&lt;55,"45-54",TRUE,"Above 54")</f>
        <v>25-34</v>
      </c>
      <c r="AD3340" s="5" t="str">
        <f>_xlfn.IFS(
tbl_HRMaster[[#This Row],[YearsAtCompany]]&lt;2,"&lt; 2 Years",
tbl_HRMaster[[#This Row],[YearsAtCompany]]&lt;5,"2-4 Years",
tbl_HRMaster[[#This Row],[YearsAtCompany]]&lt;10,"5-9 Years",
TRUE,"10+ Years"
)</f>
        <v>5-9 Years</v>
      </c>
      <c r="AE3340" s="5">
        <f>IF(tbl_HRMaster[[#This Row],[Attrition]]="Yes",1,0)</f>
        <v>0</v>
      </c>
    </row>
    <row r="3341" spans="1:31" x14ac:dyDescent="0.25">
      <c r="A3341">
        <v>40</v>
      </c>
      <c r="B3341" t="s">
        <v>21</v>
      </c>
      <c r="C3341" t="s">
        <v>29</v>
      </c>
      <c r="D3341" t="s">
        <v>30</v>
      </c>
      <c r="E3341">
        <v>10</v>
      </c>
      <c r="F3341">
        <v>4</v>
      </c>
      <c r="G3341" t="s">
        <v>38</v>
      </c>
      <c r="H3341">
        <v>325</v>
      </c>
      <c r="I3341" t="s">
        <v>34</v>
      </c>
      <c r="J3341">
        <v>2</v>
      </c>
      <c r="K3341" t="s">
        <v>42</v>
      </c>
      <c r="L3341" t="s">
        <v>27</v>
      </c>
      <c r="M3341">
        <v>65670</v>
      </c>
      <c r="N3341">
        <v>1</v>
      </c>
      <c r="O3341">
        <v>13</v>
      </c>
      <c r="P3341">
        <v>1</v>
      </c>
      <c r="Q3341">
        <v>8</v>
      </c>
      <c r="R3341">
        <v>3</v>
      </c>
      <c r="S3341">
        <v>8</v>
      </c>
      <c r="T3341">
        <v>3</v>
      </c>
      <c r="U3341">
        <v>7</v>
      </c>
      <c r="V3341">
        <f>COUNTIF(tbl_HRMaster[EmployeeID],tbl_HRMaster[[#This Row],[EmployeeID]])</f>
        <v>1</v>
      </c>
      <c r="W3341">
        <f>IFERROR(INDEX(tbl_EmployeeSurvey[EnvironmentSatisfaction],MATCH(tbl_HRMaster[[#This Row],[EmployeeID]],tbl_EmployeeSurvey[EmployeeID],0)),"Not Found")</f>
        <v>3</v>
      </c>
      <c r="X3341">
        <f>IFERROR(INDEX(tbl_EmployeeSurvey[JobSatisfaction],MATCH(tbl_HRMaster[[#This Row],[EmployeeID]],tbl_EmployeeSurvey[EmployeeID],0)),"Not Found")</f>
        <v>2</v>
      </c>
      <c r="Y3341" s="5">
        <f>IFERROR(INDEX(tbl_EmployeeSurvey[WorkLifeBalance],MATCH(tbl_HRMaster[[#This Row],[EmployeeID]],tbl_EmployeeSurvey[EmployeeID],0)),"Not Found")</f>
        <v>3</v>
      </c>
      <c r="Z3341" s="5">
        <f>IFERROR(VLOOKUP(tbl_HRMaster[[#This Row],[EmployeeID]],tbl_ManagerSurvey[[EmployeeID]:[PerformanceRating]],2,FALSE),"Not Found")</f>
        <v>4</v>
      </c>
      <c r="AA3341" s="5">
        <f>IFERROR(VLOOKUP(tbl_HRMaster[[#This Row],[EmployeeID]],tbl_ManagerSurvey[[EmployeeID]:[PerformanceRating]],3,FALSE),"Not Found")</f>
        <v>3</v>
      </c>
      <c r="AB3341" s="5" t="str">
        <f>IF(tbl_HRMaster[[#This Row],[Attrition]]="Yes","Left","Active")</f>
        <v>Active</v>
      </c>
      <c r="AC3341" s="5" t="str">
        <f>_xlfn.IFS(tbl_HRMaster[[#This Row],[Age]]&lt;25,"Under 25",tbl_HRMaster[[#This Row],[Age]]&lt;35,"25-34",tbl_HRMaster[[#This Row],[Age]]&lt;45,"35-44",tbl_HRMaster[[#This Row],[Age]]&lt;55,"45-54",TRUE,"Above 54")</f>
        <v>35-44</v>
      </c>
      <c r="AD3341" s="5" t="str">
        <f>_xlfn.IFS(
tbl_HRMaster[[#This Row],[YearsAtCompany]]&lt;2,"&lt; 2 Years",
tbl_HRMaster[[#This Row],[YearsAtCompany]]&lt;5,"2-4 Years",
tbl_HRMaster[[#This Row],[YearsAtCompany]]&lt;10,"5-9 Years",
TRUE,"10+ Years"
)</f>
        <v>5-9 Years</v>
      </c>
      <c r="AE3341" s="5">
        <f>IF(tbl_HRMaster[[#This Row],[Attrition]]="Yes",1,0)</f>
        <v>0</v>
      </c>
    </row>
    <row r="3342" spans="1:31" x14ac:dyDescent="0.25">
      <c r="A3342">
        <v>40</v>
      </c>
      <c r="B3342" t="s">
        <v>21</v>
      </c>
      <c r="C3342" t="s">
        <v>29</v>
      </c>
      <c r="D3342" t="s">
        <v>30</v>
      </c>
      <c r="E3342">
        <v>10</v>
      </c>
      <c r="F3342">
        <v>4</v>
      </c>
      <c r="G3342" t="s">
        <v>38</v>
      </c>
      <c r="H3342">
        <v>1795</v>
      </c>
      <c r="I3342" t="s">
        <v>34</v>
      </c>
      <c r="J3342">
        <v>2</v>
      </c>
      <c r="K3342" t="s">
        <v>42</v>
      </c>
      <c r="L3342" t="s">
        <v>27</v>
      </c>
      <c r="M3342">
        <v>65670</v>
      </c>
      <c r="N3342">
        <v>1</v>
      </c>
      <c r="O3342">
        <v>13</v>
      </c>
      <c r="P3342">
        <v>1</v>
      </c>
      <c r="Q3342">
        <v>8</v>
      </c>
      <c r="R3342">
        <v>3</v>
      </c>
      <c r="S3342">
        <v>8</v>
      </c>
      <c r="T3342">
        <v>3</v>
      </c>
      <c r="U3342">
        <v>7</v>
      </c>
      <c r="V3342">
        <f>COUNTIF(tbl_HRMaster[EmployeeID],tbl_HRMaster[[#This Row],[EmployeeID]])</f>
        <v>1</v>
      </c>
      <c r="W3342">
        <f>IFERROR(INDEX(tbl_EmployeeSurvey[EnvironmentSatisfaction],MATCH(tbl_HRMaster[[#This Row],[EmployeeID]],tbl_EmployeeSurvey[EmployeeID],0)),"Not Found")</f>
        <v>3</v>
      </c>
      <c r="X3342">
        <f>IFERROR(INDEX(tbl_EmployeeSurvey[JobSatisfaction],MATCH(tbl_HRMaster[[#This Row],[EmployeeID]],tbl_EmployeeSurvey[EmployeeID],0)),"Not Found")</f>
        <v>2</v>
      </c>
      <c r="Y3342" s="5">
        <f>IFERROR(INDEX(tbl_EmployeeSurvey[WorkLifeBalance],MATCH(tbl_HRMaster[[#This Row],[EmployeeID]],tbl_EmployeeSurvey[EmployeeID],0)),"Not Found")</f>
        <v>3</v>
      </c>
      <c r="Z3342" s="5">
        <f>IFERROR(VLOOKUP(tbl_HRMaster[[#This Row],[EmployeeID]],tbl_ManagerSurvey[[EmployeeID]:[PerformanceRating]],2,FALSE),"Not Found")</f>
        <v>4</v>
      </c>
      <c r="AA3342" s="5">
        <f>IFERROR(VLOOKUP(tbl_HRMaster[[#This Row],[EmployeeID]],tbl_ManagerSurvey[[EmployeeID]:[PerformanceRating]],3,FALSE),"Not Found")</f>
        <v>3</v>
      </c>
      <c r="AB3342" s="5" t="str">
        <f>IF(tbl_HRMaster[[#This Row],[Attrition]]="Yes","Left","Active")</f>
        <v>Active</v>
      </c>
      <c r="AC3342" s="5" t="str">
        <f>_xlfn.IFS(tbl_HRMaster[[#This Row],[Age]]&lt;25,"Under 25",tbl_HRMaster[[#This Row],[Age]]&lt;35,"25-34",tbl_HRMaster[[#This Row],[Age]]&lt;45,"35-44",tbl_HRMaster[[#This Row],[Age]]&lt;55,"45-54",TRUE,"Above 54")</f>
        <v>35-44</v>
      </c>
      <c r="AD3342" s="5" t="str">
        <f>_xlfn.IFS(
tbl_HRMaster[[#This Row],[YearsAtCompany]]&lt;2,"&lt; 2 Years",
tbl_HRMaster[[#This Row],[YearsAtCompany]]&lt;5,"2-4 Years",
tbl_HRMaster[[#This Row],[YearsAtCompany]]&lt;10,"5-9 Years",
TRUE,"10+ Years"
)</f>
        <v>5-9 Years</v>
      </c>
      <c r="AE3342" s="5">
        <f>IF(tbl_HRMaster[[#This Row],[Attrition]]="Yes",1,0)</f>
        <v>0</v>
      </c>
    </row>
    <row r="3343" spans="1:31" x14ac:dyDescent="0.25">
      <c r="A3343">
        <v>40</v>
      </c>
      <c r="B3343" t="s">
        <v>21</v>
      </c>
      <c r="C3343" t="s">
        <v>29</v>
      </c>
      <c r="D3343" t="s">
        <v>30</v>
      </c>
      <c r="E3343">
        <v>10</v>
      </c>
      <c r="F3343">
        <v>4</v>
      </c>
      <c r="G3343" t="s">
        <v>38</v>
      </c>
      <c r="H3343">
        <v>3265</v>
      </c>
      <c r="I3343" t="s">
        <v>34</v>
      </c>
      <c r="J3343">
        <v>2</v>
      </c>
      <c r="K3343" t="s">
        <v>42</v>
      </c>
      <c r="L3343" t="s">
        <v>27</v>
      </c>
      <c r="M3343">
        <v>65670</v>
      </c>
      <c r="N3343">
        <v>1</v>
      </c>
      <c r="O3343">
        <v>13</v>
      </c>
      <c r="P3343">
        <v>1</v>
      </c>
      <c r="Q3343">
        <v>8</v>
      </c>
      <c r="R3343">
        <v>3</v>
      </c>
      <c r="S3343">
        <v>8</v>
      </c>
      <c r="T3343">
        <v>3</v>
      </c>
      <c r="U3343">
        <v>7</v>
      </c>
      <c r="V3343">
        <f>COUNTIF(tbl_HRMaster[EmployeeID],tbl_HRMaster[[#This Row],[EmployeeID]])</f>
        <v>1</v>
      </c>
      <c r="W3343">
        <f>IFERROR(INDEX(tbl_EmployeeSurvey[EnvironmentSatisfaction],MATCH(tbl_HRMaster[[#This Row],[EmployeeID]],tbl_EmployeeSurvey[EmployeeID],0)),"Not Found")</f>
        <v>3</v>
      </c>
      <c r="X3343">
        <f>IFERROR(INDEX(tbl_EmployeeSurvey[JobSatisfaction],MATCH(tbl_HRMaster[[#This Row],[EmployeeID]],tbl_EmployeeSurvey[EmployeeID],0)),"Not Found")</f>
        <v>2</v>
      </c>
      <c r="Y3343" s="5">
        <f>IFERROR(INDEX(tbl_EmployeeSurvey[WorkLifeBalance],MATCH(tbl_HRMaster[[#This Row],[EmployeeID]],tbl_EmployeeSurvey[EmployeeID],0)),"Not Found")</f>
        <v>3</v>
      </c>
      <c r="Z3343" s="5">
        <f>IFERROR(VLOOKUP(tbl_HRMaster[[#This Row],[EmployeeID]],tbl_ManagerSurvey[[EmployeeID]:[PerformanceRating]],2,FALSE),"Not Found")</f>
        <v>4</v>
      </c>
      <c r="AA3343" s="5">
        <f>IFERROR(VLOOKUP(tbl_HRMaster[[#This Row],[EmployeeID]],tbl_ManagerSurvey[[EmployeeID]:[PerformanceRating]],3,FALSE),"Not Found")</f>
        <v>3</v>
      </c>
      <c r="AB3343" s="5" t="str">
        <f>IF(tbl_HRMaster[[#This Row],[Attrition]]="Yes","Left","Active")</f>
        <v>Active</v>
      </c>
      <c r="AC3343" s="5" t="str">
        <f>_xlfn.IFS(tbl_HRMaster[[#This Row],[Age]]&lt;25,"Under 25",tbl_HRMaster[[#This Row],[Age]]&lt;35,"25-34",tbl_HRMaster[[#This Row],[Age]]&lt;45,"35-44",tbl_HRMaster[[#This Row],[Age]]&lt;55,"45-54",TRUE,"Above 54")</f>
        <v>35-44</v>
      </c>
      <c r="AD3343" s="5" t="str">
        <f>_xlfn.IFS(
tbl_HRMaster[[#This Row],[YearsAtCompany]]&lt;2,"&lt; 2 Years",
tbl_HRMaster[[#This Row],[YearsAtCompany]]&lt;5,"2-4 Years",
tbl_HRMaster[[#This Row],[YearsAtCompany]]&lt;10,"5-9 Years",
TRUE,"10+ Years"
)</f>
        <v>5-9 Years</v>
      </c>
      <c r="AE3343" s="5">
        <f>IF(tbl_HRMaster[[#This Row],[Attrition]]="Yes",1,0)</f>
        <v>0</v>
      </c>
    </row>
    <row r="3344" spans="1:31" x14ac:dyDescent="0.25">
      <c r="A3344">
        <v>45</v>
      </c>
      <c r="B3344" t="s">
        <v>21</v>
      </c>
      <c r="C3344" t="s">
        <v>22</v>
      </c>
      <c r="D3344" t="s">
        <v>30</v>
      </c>
      <c r="E3344">
        <v>2</v>
      </c>
      <c r="F3344">
        <v>1</v>
      </c>
      <c r="G3344" t="s">
        <v>38</v>
      </c>
      <c r="H3344">
        <v>195</v>
      </c>
      <c r="I3344" t="s">
        <v>25</v>
      </c>
      <c r="J3344">
        <v>4</v>
      </c>
      <c r="K3344" t="s">
        <v>35</v>
      </c>
      <c r="L3344" t="s">
        <v>27</v>
      </c>
      <c r="M3344">
        <v>44040</v>
      </c>
      <c r="N3344">
        <v>0</v>
      </c>
      <c r="O3344">
        <v>23</v>
      </c>
      <c r="P3344">
        <v>0</v>
      </c>
      <c r="Q3344">
        <v>9</v>
      </c>
      <c r="R3344">
        <v>2</v>
      </c>
      <c r="S3344">
        <v>8</v>
      </c>
      <c r="T3344">
        <v>3</v>
      </c>
      <c r="U3344">
        <v>7</v>
      </c>
      <c r="V3344">
        <f>COUNTIF(tbl_HRMaster[EmployeeID],tbl_HRMaster[[#This Row],[EmployeeID]])</f>
        <v>1</v>
      </c>
      <c r="W3344">
        <f>IFERROR(INDEX(tbl_EmployeeSurvey[EnvironmentSatisfaction],MATCH(tbl_HRMaster[[#This Row],[EmployeeID]],tbl_EmployeeSurvey[EmployeeID],0)),"Not Found")</f>
        <v>4</v>
      </c>
      <c r="X3344">
        <f>IFERROR(INDEX(tbl_EmployeeSurvey[JobSatisfaction],MATCH(tbl_HRMaster[[#This Row],[EmployeeID]],tbl_EmployeeSurvey[EmployeeID],0)),"Not Found")</f>
        <v>2</v>
      </c>
      <c r="Y3344" s="5">
        <f>IFERROR(INDEX(tbl_EmployeeSurvey[WorkLifeBalance],MATCH(tbl_HRMaster[[#This Row],[EmployeeID]],tbl_EmployeeSurvey[EmployeeID],0)),"Not Found")</f>
        <v>4</v>
      </c>
      <c r="Z3344" s="5">
        <f>IFERROR(VLOOKUP(tbl_HRMaster[[#This Row],[EmployeeID]],tbl_ManagerSurvey[[EmployeeID]:[PerformanceRating]],2,FALSE),"Not Found")</f>
        <v>3</v>
      </c>
      <c r="AA3344" s="5">
        <f>IFERROR(VLOOKUP(tbl_HRMaster[[#This Row],[EmployeeID]],tbl_ManagerSurvey[[EmployeeID]:[PerformanceRating]],3,FALSE),"Not Found")</f>
        <v>4</v>
      </c>
      <c r="AB3344" s="5" t="str">
        <f>IF(tbl_HRMaster[[#This Row],[Attrition]]="Yes","Left","Active")</f>
        <v>Active</v>
      </c>
      <c r="AC3344" s="5" t="str">
        <f>_xlfn.IFS(tbl_HRMaster[[#This Row],[Age]]&lt;25,"Under 25",tbl_HRMaster[[#This Row],[Age]]&lt;35,"25-34",tbl_HRMaster[[#This Row],[Age]]&lt;45,"35-44",tbl_HRMaster[[#This Row],[Age]]&lt;55,"45-54",TRUE,"Above 54")</f>
        <v>45-54</v>
      </c>
      <c r="AD3344" s="5" t="str">
        <f>_xlfn.IFS(
tbl_HRMaster[[#This Row],[YearsAtCompany]]&lt;2,"&lt; 2 Years",
tbl_HRMaster[[#This Row],[YearsAtCompany]]&lt;5,"2-4 Years",
tbl_HRMaster[[#This Row],[YearsAtCompany]]&lt;10,"5-9 Years",
TRUE,"10+ Years"
)</f>
        <v>5-9 Years</v>
      </c>
      <c r="AE3344" s="5">
        <f>IF(tbl_HRMaster[[#This Row],[Attrition]]="Yes",1,0)</f>
        <v>0</v>
      </c>
    </row>
    <row r="3345" spans="1:31" x14ac:dyDescent="0.25">
      <c r="A3345">
        <v>45</v>
      </c>
      <c r="B3345" t="s">
        <v>21</v>
      </c>
      <c r="C3345" t="s">
        <v>22</v>
      </c>
      <c r="D3345" t="s">
        <v>30</v>
      </c>
      <c r="E3345">
        <v>2</v>
      </c>
      <c r="F3345">
        <v>1</v>
      </c>
      <c r="G3345" t="s">
        <v>38</v>
      </c>
      <c r="H3345">
        <v>1665</v>
      </c>
      <c r="I3345" t="s">
        <v>25</v>
      </c>
      <c r="J3345">
        <v>4</v>
      </c>
      <c r="K3345" t="s">
        <v>35</v>
      </c>
      <c r="L3345" t="s">
        <v>27</v>
      </c>
      <c r="M3345">
        <v>44040</v>
      </c>
      <c r="N3345">
        <v>0</v>
      </c>
      <c r="O3345">
        <v>23</v>
      </c>
      <c r="P3345">
        <v>0</v>
      </c>
      <c r="Q3345">
        <v>9</v>
      </c>
      <c r="R3345">
        <v>2</v>
      </c>
      <c r="S3345">
        <v>8</v>
      </c>
      <c r="T3345">
        <v>3</v>
      </c>
      <c r="U3345">
        <v>7</v>
      </c>
      <c r="V3345">
        <f>COUNTIF(tbl_HRMaster[EmployeeID],tbl_HRMaster[[#This Row],[EmployeeID]])</f>
        <v>1</v>
      </c>
      <c r="W3345">
        <f>IFERROR(INDEX(tbl_EmployeeSurvey[EnvironmentSatisfaction],MATCH(tbl_HRMaster[[#This Row],[EmployeeID]],tbl_EmployeeSurvey[EmployeeID],0)),"Not Found")</f>
        <v>4</v>
      </c>
      <c r="X3345">
        <f>IFERROR(INDEX(tbl_EmployeeSurvey[JobSatisfaction],MATCH(tbl_HRMaster[[#This Row],[EmployeeID]],tbl_EmployeeSurvey[EmployeeID],0)),"Not Found")</f>
        <v>2</v>
      </c>
      <c r="Y3345" s="5">
        <f>IFERROR(INDEX(tbl_EmployeeSurvey[WorkLifeBalance],MATCH(tbl_HRMaster[[#This Row],[EmployeeID]],tbl_EmployeeSurvey[EmployeeID],0)),"Not Found")</f>
        <v>4</v>
      </c>
      <c r="Z3345" s="5">
        <f>IFERROR(VLOOKUP(tbl_HRMaster[[#This Row],[EmployeeID]],tbl_ManagerSurvey[[EmployeeID]:[PerformanceRating]],2,FALSE),"Not Found")</f>
        <v>3</v>
      </c>
      <c r="AA3345" s="5">
        <f>IFERROR(VLOOKUP(tbl_HRMaster[[#This Row],[EmployeeID]],tbl_ManagerSurvey[[EmployeeID]:[PerformanceRating]],3,FALSE),"Not Found")</f>
        <v>4</v>
      </c>
      <c r="AB3345" s="5" t="str">
        <f>IF(tbl_HRMaster[[#This Row],[Attrition]]="Yes","Left","Active")</f>
        <v>Active</v>
      </c>
      <c r="AC3345" s="5" t="str">
        <f>_xlfn.IFS(tbl_HRMaster[[#This Row],[Age]]&lt;25,"Under 25",tbl_HRMaster[[#This Row],[Age]]&lt;35,"25-34",tbl_HRMaster[[#This Row],[Age]]&lt;45,"35-44",tbl_HRMaster[[#This Row],[Age]]&lt;55,"45-54",TRUE,"Above 54")</f>
        <v>45-54</v>
      </c>
      <c r="AD3345" s="5" t="str">
        <f>_xlfn.IFS(
tbl_HRMaster[[#This Row],[YearsAtCompany]]&lt;2,"&lt; 2 Years",
tbl_HRMaster[[#This Row],[YearsAtCompany]]&lt;5,"2-4 Years",
tbl_HRMaster[[#This Row],[YearsAtCompany]]&lt;10,"5-9 Years",
TRUE,"10+ Years"
)</f>
        <v>5-9 Years</v>
      </c>
      <c r="AE3345" s="5">
        <f>IF(tbl_HRMaster[[#This Row],[Attrition]]="Yes",1,0)</f>
        <v>0</v>
      </c>
    </row>
    <row r="3346" spans="1:31" x14ac:dyDescent="0.25">
      <c r="A3346">
        <v>45</v>
      </c>
      <c r="B3346" t="s">
        <v>21</v>
      </c>
      <c r="C3346" t="s">
        <v>22</v>
      </c>
      <c r="D3346" t="s">
        <v>30</v>
      </c>
      <c r="E3346">
        <v>2</v>
      </c>
      <c r="F3346">
        <v>1</v>
      </c>
      <c r="G3346" t="s">
        <v>38</v>
      </c>
      <c r="H3346">
        <v>3135</v>
      </c>
      <c r="I3346" t="s">
        <v>25</v>
      </c>
      <c r="J3346">
        <v>4</v>
      </c>
      <c r="K3346" t="s">
        <v>35</v>
      </c>
      <c r="L3346" t="s">
        <v>27</v>
      </c>
      <c r="M3346">
        <v>44040</v>
      </c>
      <c r="N3346">
        <v>0</v>
      </c>
      <c r="O3346">
        <v>23</v>
      </c>
      <c r="P3346">
        <v>0</v>
      </c>
      <c r="Q3346">
        <v>9</v>
      </c>
      <c r="R3346">
        <v>2</v>
      </c>
      <c r="S3346">
        <v>8</v>
      </c>
      <c r="T3346">
        <v>3</v>
      </c>
      <c r="U3346">
        <v>7</v>
      </c>
      <c r="V3346">
        <f>COUNTIF(tbl_HRMaster[EmployeeID],tbl_HRMaster[[#This Row],[EmployeeID]])</f>
        <v>1</v>
      </c>
      <c r="W3346">
        <f>IFERROR(INDEX(tbl_EmployeeSurvey[EnvironmentSatisfaction],MATCH(tbl_HRMaster[[#This Row],[EmployeeID]],tbl_EmployeeSurvey[EmployeeID],0)),"Not Found")</f>
        <v>4</v>
      </c>
      <c r="X3346">
        <f>IFERROR(INDEX(tbl_EmployeeSurvey[JobSatisfaction],MATCH(tbl_HRMaster[[#This Row],[EmployeeID]],tbl_EmployeeSurvey[EmployeeID],0)),"Not Found")</f>
        <v>2</v>
      </c>
      <c r="Y3346" s="5">
        <f>IFERROR(INDEX(tbl_EmployeeSurvey[WorkLifeBalance],MATCH(tbl_HRMaster[[#This Row],[EmployeeID]],tbl_EmployeeSurvey[EmployeeID],0)),"Not Found")</f>
        <v>4</v>
      </c>
      <c r="Z3346" s="5">
        <f>IFERROR(VLOOKUP(tbl_HRMaster[[#This Row],[EmployeeID]],tbl_ManagerSurvey[[EmployeeID]:[PerformanceRating]],2,FALSE),"Not Found")</f>
        <v>3</v>
      </c>
      <c r="AA3346" s="5">
        <f>IFERROR(VLOOKUP(tbl_HRMaster[[#This Row],[EmployeeID]],tbl_ManagerSurvey[[EmployeeID]:[PerformanceRating]],3,FALSE),"Not Found")</f>
        <v>4</v>
      </c>
      <c r="AB3346" s="5" t="str">
        <f>IF(tbl_HRMaster[[#This Row],[Attrition]]="Yes","Left","Active")</f>
        <v>Active</v>
      </c>
      <c r="AC3346" s="5" t="str">
        <f>_xlfn.IFS(tbl_HRMaster[[#This Row],[Age]]&lt;25,"Under 25",tbl_HRMaster[[#This Row],[Age]]&lt;35,"25-34",tbl_HRMaster[[#This Row],[Age]]&lt;45,"35-44",tbl_HRMaster[[#This Row],[Age]]&lt;55,"45-54",TRUE,"Above 54")</f>
        <v>45-54</v>
      </c>
      <c r="AD3346" s="5" t="str">
        <f>_xlfn.IFS(
tbl_HRMaster[[#This Row],[YearsAtCompany]]&lt;2,"&lt; 2 Years",
tbl_HRMaster[[#This Row],[YearsAtCompany]]&lt;5,"2-4 Years",
tbl_HRMaster[[#This Row],[YearsAtCompany]]&lt;10,"5-9 Years",
TRUE,"10+ Years"
)</f>
        <v>5-9 Years</v>
      </c>
      <c r="AE3346" s="5">
        <f>IF(tbl_HRMaster[[#This Row],[Attrition]]="Yes",1,0)</f>
        <v>0</v>
      </c>
    </row>
    <row r="3347" spans="1:31" x14ac:dyDescent="0.25">
      <c r="A3347">
        <v>45</v>
      </c>
      <c r="B3347" t="s">
        <v>21</v>
      </c>
      <c r="C3347" t="s">
        <v>22</v>
      </c>
      <c r="D3347" t="s">
        <v>23</v>
      </c>
      <c r="E3347">
        <v>2</v>
      </c>
      <c r="F3347">
        <v>3</v>
      </c>
      <c r="G3347" t="s">
        <v>24</v>
      </c>
      <c r="H3347">
        <v>307</v>
      </c>
      <c r="I3347" t="s">
        <v>34</v>
      </c>
      <c r="J3347">
        <v>3</v>
      </c>
      <c r="K3347" t="s">
        <v>26</v>
      </c>
      <c r="L3347" t="s">
        <v>32</v>
      </c>
      <c r="M3347">
        <v>60740</v>
      </c>
      <c r="N3347">
        <v>0</v>
      </c>
      <c r="O3347">
        <v>14</v>
      </c>
      <c r="P3347">
        <v>0</v>
      </c>
      <c r="Q3347">
        <v>9</v>
      </c>
      <c r="R3347">
        <v>2</v>
      </c>
      <c r="S3347">
        <v>8</v>
      </c>
      <c r="T3347">
        <v>3</v>
      </c>
      <c r="U3347">
        <v>1</v>
      </c>
      <c r="V3347">
        <f>COUNTIF(tbl_HRMaster[EmployeeID],tbl_HRMaster[[#This Row],[EmployeeID]])</f>
        <v>1</v>
      </c>
      <c r="W3347">
        <f>IFERROR(INDEX(tbl_EmployeeSurvey[EnvironmentSatisfaction],MATCH(tbl_HRMaster[[#This Row],[EmployeeID]],tbl_EmployeeSurvey[EmployeeID],0)),"Not Found")</f>
        <v>2</v>
      </c>
      <c r="X3347">
        <f>IFERROR(INDEX(tbl_EmployeeSurvey[JobSatisfaction],MATCH(tbl_HRMaster[[#This Row],[EmployeeID]],tbl_EmployeeSurvey[EmployeeID],0)),"Not Found")</f>
        <v>3</v>
      </c>
      <c r="Y3347" s="5">
        <f>IFERROR(INDEX(tbl_EmployeeSurvey[WorkLifeBalance],MATCH(tbl_HRMaster[[#This Row],[EmployeeID]],tbl_EmployeeSurvey[EmployeeID],0)),"Not Found")</f>
        <v>3</v>
      </c>
      <c r="Z3347" s="5">
        <f>IFERROR(VLOOKUP(tbl_HRMaster[[#This Row],[EmployeeID]],tbl_ManagerSurvey[[EmployeeID]:[PerformanceRating]],2,FALSE),"Not Found")</f>
        <v>3</v>
      </c>
      <c r="AA3347" s="5">
        <f>IFERROR(VLOOKUP(tbl_HRMaster[[#This Row],[EmployeeID]],tbl_ManagerSurvey[[EmployeeID]:[PerformanceRating]],3,FALSE),"Not Found")</f>
        <v>3</v>
      </c>
      <c r="AB3347" s="5" t="str">
        <f>IF(tbl_HRMaster[[#This Row],[Attrition]]="Yes","Left","Active")</f>
        <v>Active</v>
      </c>
      <c r="AC3347" s="5" t="str">
        <f>_xlfn.IFS(tbl_HRMaster[[#This Row],[Age]]&lt;25,"Under 25",tbl_HRMaster[[#This Row],[Age]]&lt;35,"25-34",tbl_HRMaster[[#This Row],[Age]]&lt;45,"35-44",tbl_HRMaster[[#This Row],[Age]]&lt;55,"45-54",TRUE,"Above 54")</f>
        <v>45-54</v>
      </c>
      <c r="AD3347" s="5" t="str">
        <f>_xlfn.IFS(
tbl_HRMaster[[#This Row],[YearsAtCompany]]&lt;2,"&lt; 2 Years",
tbl_HRMaster[[#This Row],[YearsAtCompany]]&lt;5,"2-4 Years",
tbl_HRMaster[[#This Row],[YearsAtCompany]]&lt;10,"5-9 Years",
TRUE,"10+ Years"
)</f>
        <v>5-9 Years</v>
      </c>
      <c r="AE3347" s="5">
        <f>IF(tbl_HRMaster[[#This Row],[Attrition]]="Yes",1,0)</f>
        <v>0</v>
      </c>
    </row>
    <row r="3348" spans="1:31" x14ac:dyDescent="0.25">
      <c r="A3348">
        <v>45</v>
      </c>
      <c r="B3348" t="s">
        <v>21</v>
      </c>
      <c r="C3348" t="s">
        <v>22</v>
      </c>
      <c r="D3348" t="s">
        <v>23</v>
      </c>
      <c r="E3348">
        <v>2</v>
      </c>
      <c r="F3348">
        <v>3</v>
      </c>
      <c r="G3348" t="s">
        <v>24</v>
      </c>
      <c r="H3348">
        <v>1777</v>
      </c>
      <c r="I3348" t="s">
        <v>34</v>
      </c>
      <c r="J3348">
        <v>3</v>
      </c>
      <c r="K3348" t="s">
        <v>26</v>
      </c>
      <c r="L3348" t="s">
        <v>32</v>
      </c>
      <c r="M3348">
        <v>60740</v>
      </c>
      <c r="N3348">
        <v>0</v>
      </c>
      <c r="O3348">
        <v>14</v>
      </c>
      <c r="P3348">
        <v>0</v>
      </c>
      <c r="Q3348">
        <v>9</v>
      </c>
      <c r="R3348">
        <v>2</v>
      </c>
      <c r="S3348">
        <v>8</v>
      </c>
      <c r="T3348">
        <v>3</v>
      </c>
      <c r="U3348">
        <v>1</v>
      </c>
      <c r="V3348">
        <f>COUNTIF(tbl_HRMaster[EmployeeID],tbl_HRMaster[[#This Row],[EmployeeID]])</f>
        <v>1</v>
      </c>
      <c r="W3348">
        <f>IFERROR(INDEX(tbl_EmployeeSurvey[EnvironmentSatisfaction],MATCH(tbl_HRMaster[[#This Row],[EmployeeID]],tbl_EmployeeSurvey[EmployeeID],0)),"Not Found")</f>
        <v>2</v>
      </c>
      <c r="X3348">
        <f>IFERROR(INDEX(tbl_EmployeeSurvey[JobSatisfaction],MATCH(tbl_HRMaster[[#This Row],[EmployeeID]],tbl_EmployeeSurvey[EmployeeID],0)),"Not Found")</f>
        <v>3</v>
      </c>
      <c r="Y3348" s="5">
        <f>IFERROR(INDEX(tbl_EmployeeSurvey[WorkLifeBalance],MATCH(tbl_HRMaster[[#This Row],[EmployeeID]],tbl_EmployeeSurvey[EmployeeID],0)),"Not Found")</f>
        <v>3</v>
      </c>
      <c r="Z3348" s="5">
        <f>IFERROR(VLOOKUP(tbl_HRMaster[[#This Row],[EmployeeID]],tbl_ManagerSurvey[[EmployeeID]:[PerformanceRating]],2,FALSE),"Not Found")</f>
        <v>3</v>
      </c>
      <c r="AA3348" s="5">
        <f>IFERROR(VLOOKUP(tbl_HRMaster[[#This Row],[EmployeeID]],tbl_ManagerSurvey[[EmployeeID]:[PerformanceRating]],3,FALSE),"Not Found")</f>
        <v>3</v>
      </c>
      <c r="AB3348" s="5" t="str">
        <f>IF(tbl_HRMaster[[#This Row],[Attrition]]="Yes","Left","Active")</f>
        <v>Active</v>
      </c>
      <c r="AC3348" s="5" t="str">
        <f>_xlfn.IFS(tbl_HRMaster[[#This Row],[Age]]&lt;25,"Under 25",tbl_HRMaster[[#This Row],[Age]]&lt;35,"25-34",tbl_HRMaster[[#This Row],[Age]]&lt;45,"35-44",tbl_HRMaster[[#This Row],[Age]]&lt;55,"45-54",TRUE,"Above 54")</f>
        <v>45-54</v>
      </c>
      <c r="AD3348" s="5" t="str">
        <f>_xlfn.IFS(
tbl_HRMaster[[#This Row],[YearsAtCompany]]&lt;2,"&lt; 2 Years",
tbl_HRMaster[[#This Row],[YearsAtCompany]]&lt;5,"2-4 Years",
tbl_HRMaster[[#This Row],[YearsAtCompany]]&lt;10,"5-9 Years",
TRUE,"10+ Years"
)</f>
        <v>5-9 Years</v>
      </c>
      <c r="AE3348" s="5">
        <f>IF(tbl_HRMaster[[#This Row],[Attrition]]="Yes",1,0)</f>
        <v>0</v>
      </c>
    </row>
    <row r="3349" spans="1:31" x14ac:dyDescent="0.25">
      <c r="A3349">
        <v>45</v>
      </c>
      <c r="B3349" t="s">
        <v>21</v>
      </c>
      <c r="C3349" t="s">
        <v>22</v>
      </c>
      <c r="D3349" t="s">
        <v>23</v>
      </c>
      <c r="E3349">
        <v>2</v>
      </c>
      <c r="F3349">
        <v>3</v>
      </c>
      <c r="G3349" t="s">
        <v>24</v>
      </c>
      <c r="H3349">
        <v>3247</v>
      </c>
      <c r="I3349" t="s">
        <v>34</v>
      </c>
      <c r="J3349">
        <v>3</v>
      </c>
      <c r="K3349" t="s">
        <v>26</v>
      </c>
      <c r="L3349" t="s">
        <v>32</v>
      </c>
      <c r="M3349">
        <v>60740</v>
      </c>
      <c r="N3349">
        <v>0</v>
      </c>
      <c r="O3349">
        <v>14</v>
      </c>
      <c r="P3349">
        <v>0</v>
      </c>
      <c r="Q3349">
        <v>9</v>
      </c>
      <c r="R3349">
        <v>2</v>
      </c>
      <c r="S3349">
        <v>8</v>
      </c>
      <c r="T3349">
        <v>3</v>
      </c>
      <c r="U3349">
        <v>1</v>
      </c>
      <c r="V3349">
        <f>COUNTIF(tbl_HRMaster[EmployeeID],tbl_HRMaster[[#This Row],[EmployeeID]])</f>
        <v>1</v>
      </c>
      <c r="W3349">
        <f>IFERROR(INDEX(tbl_EmployeeSurvey[EnvironmentSatisfaction],MATCH(tbl_HRMaster[[#This Row],[EmployeeID]],tbl_EmployeeSurvey[EmployeeID],0)),"Not Found")</f>
        <v>2</v>
      </c>
      <c r="X3349">
        <f>IFERROR(INDEX(tbl_EmployeeSurvey[JobSatisfaction],MATCH(tbl_HRMaster[[#This Row],[EmployeeID]],tbl_EmployeeSurvey[EmployeeID],0)),"Not Found")</f>
        <v>3</v>
      </c>
      <c r="Y3349" s="5">
        <f>IFERROR(INDEX(tbl_EmployeeSurvey[WorkLifeBalance],MATCH(tbl_HRMaster[[#This Row],[EmployeeID]],tbl_EmployeeSurvey[EmployeeID],0)),"Not Found")</f>
        <v>3</v>
      </c>
      <c r="Z3349" s="5">
        <f>IFERROR(VLOOKUP(tbl_HRMaster[[#This Row],[EmployeeID]],tbl_ManagerSurvey[[EmployeeID]:[PerformanceRating]],2,FALSE),"Not Found")</f>
        <v>3</v>
      </c>
      <c r="AA3349" s="5">
        <f>IFERROR(VLOOKUP(tbl_HRMaster[[#This Row],[EmployeeID]],tbl_ManagerSurvey[[EmployeeID]:[PerformanceRating]],3,FALSE),"Not Found")</f>
        <v>3</v>
      </c>
      <c r="AB3349" s="5" t="str">
        <f>IF(tbl_HRMaster[[#This Row],[Attrition]]="Yes","Left","Active")</f>
        <v>Active</v>
      </c>
      <c r="AC3349" s="5" t="str">
        <f>_xlfn.IFS(tbl_HRMaster[[#This Row],[Age]]&lt;25,"Under 25",tbl_HRMaster[[#This Row],[Age]]&lt;35,"25-34",tbl_HRMaster[[#This Row],[Age]]&lt;45,"35-44",tbl_HRMaster[[#This Row],[Age]]&lt;55,"45-54",TRUE,"Above 54")</f>
        <v>45-54</v>
      </c>
      <c r="AD3349" s="5" t="str">
        <f>_xlfn.IFS(
tbl_HRMaster[[#This Row],[YearsAtCompany]]&lt;2,"&lt; 2 Years",
tbl_HRMaster[[#This Row],[YearsAtCompany]]&lt;5,"2-4 Years",
tbl_HRMaster[[#This Row],[YearsAtCompany]]&lt;10,"5-9 Years",
TRUE,"10+ Years"
)</f>
        <v>5-9 Years</v>
      </c>
      <c r="AE3349" s="5">
        <f>IF(tbl_HRMaster[[#This Row],[Attrition]]="Yes",1,0)</f>
        <v>0</v>
      </c>
    </row>
    <row r="3350" spans="1:31" x14ac:dyDescent="0.25">
      <c r="A3350">
        <v>39</v>
      </c>
      <c r="B3350" t="s">
        <v>21</v>
      </c>
      <c r="C3350" t="s">
        <v>22</v>
      </c>
      <c r="D3350" t="s">
        <v>23</v>
      </c>
      <c r="E3350">
        <v>2</v>
      </c>
      <c r="F3350">
        <v>4</v>
      </c>
      <c r="G3350" t="s">
        <v>45</v>
      </c>
      <c r="H3350">
        <v>294</v>
      </c>
      <c r="I3350" t="s">
        <v>25</v>
      </c>
      <c r="J3350">
        <v>4</v>
      </c>
      <c r="K3350" t="s">
        <v>26</v>
      </c>
      <c r="L3350" t="s">
        <v>27</v>
      </c>
      <c r="M3350">
        <v>138720</v>
      </c>
      <c r="N3350">
        <v>9</v>
      </c>
      <c r="O3350">
        <v>12</v>
      </c>
      <c r="P3350">
        <v>3</v>
      </c>
      <c r="Q3350">
        <v>12</v>
      </c>
      <c r="R3350">
        <v>3</v>
      </c>
      <c r="S3350">
        <v>8</v>
      </c>
      <c r="T3350">
        <v>3</v>
      </c>
      <c r="U3350">
        <v>6</v>
      </c>
      <c r="V3350">
        <f>COUNTIF(tbl_HRMaster[EmployeeID],tbl_HRMaster[[#This Row],[EmployeeID]])</f>
        <v>1</v>
      </c>
      <c r="W3350">
        <f>IFERROR(INDEX(tbl_EmployeeSurvey[EnvironmentSatisfaction],MATCH(tbl_HRMaster[[#This Row],[EmployeeID]],tbl_EmployeeSurvey[EmployeeID],0)),"Not Found")</f>
        <v>3</v>
      </c>
      <c r="X3350">
        <f>IFERROR(INDEX(tbl_EmployeeSurvey[JobSatisfaction],MATCH(tbl_HRMaster[[#This Row],[EmployeeID]],tbl_EmployeeSurvey[EmployeeID],0)),"Not Found")</f>
        <v>2</v>
      </c>
      <c r="Y3350" s="5">
        <f>IFERROR(INDEX(tbl_EmployeeSurvey[WorkLifeBalance],MATCH(tbl_HRMaster[[#This Row],[EmployeeID]],tbl_EmployeeSurvey[EmployeeID],0)),"Not Found")</f>
        <v>1</v>
      </c>
      <c r="Z3350" s="5">
        <f>IFERROR(VLOOKUP(tbl_HRMaster[[#This Row],[EmployeeID]],tbl_ManagerSurvey[[EmployeeID]:[PerformanceRating]],2,FALSE),"Not Found")</f>
        <v>2</v>
      </c>
      <c r="AA3350" s="5">
        <f>IFERROR(VLOOKUP(tbl_HRMaster[[#This Row],[EmployeeID]],tbl_ManagerSurvey[[EmployeeID]:[PerformanceRating]],3,FALSE),"Not Found")</f>
        <v>3</v>
      </c>
      <c r="AB3350" s="5" t="str">
        <f>IF(tbl_HRMaster[[#This Row],[Attrition]]="Yes","Left","Active")</f>
        <v>Active</v>
      </c>
      <c r="AC3350" s="5" t="str">
        <f>_xlfn.IFS(tbl_HRMaster[[#This Row],[Age]]&lt;25,"Under 25",tbl_HRMaster[[#This Row],[Age]]&lt;35,"25-34",tbl_HRMaster[[#This Row],[Age]]&lt;45,"35-44",tbl_HRMaster[[#This Row],[Age]]&lt;55,"45-54",TRUE,"Above 54")</f>
        <v>35-44</v>
      </c>
      <c r="AD3350" s="5" t="str">
        <f>_xlfn.IFS(
tbl_HRMaster[[#This Row],[YearsAtCompany]]&lt;2,"&lt; 2 Years",
tbl_HRMaster[[#This Row],[YearsAtCompany]]&lt;5,"2-4 Years",
tbl_HRMaster[[#This Row],[YearsAtCompany]]&lt;10,"5-9 Years",
TRUE,"10+ Years"
)</f>
        <v>5-9 Years</v>
      </c>
      <c r="AE3350" s="5">
        <f>IF(tbl_HRMaster[[#This Row],[Attrition]]="Yes",1,0)</f>
        <v>0</v>
      </c>
    </row>
    <row r="3351" spans="1:31" x14ac:dyDescent="0.25">
      <c r="A3351">
        <v>39</v>
      </c>
      <c r="B3351" t="s">
        <v>21</v>
      </c>
      <c r="C3351" t="s">
        <v>22</v>
      </c>
      <c r="D3351" t="s">
        <v>23</v>
      </c>
      <c r="E3351">
        <v>2</v>
      </c>
      <c r="F3351">
        <v>4</v>
      </c>
      <c r="G3351" t="s">
        <v>45</v>
      </c>
      <c r="H3351">
        <v>1764</v>
      </c>
      <c r="I3351" t="s">
        <v>25</v>
      </c>
      <c r="J3351">
        <v>4</v>
      </c>
      <c r="K3351" t="s">
        <v>26</v>
      </c>
      <c r="L3351" t="s">
        <v>27</v>
      </c>
      <c r="M3351">
        <v>138720</v>
      </c>
      <c r="N3351">
        <v>9</v>
      </c>
      <c r="O3351">
        <v>12</v>
      </c>
      <c r="P3351">
        <v>3</v>
      </c>
      <c r="Q3351">
        <v>12</v>
      </c>
      <c r="R3351">
        <v>3</v>
      </c>
      <c r="S3351">
        <v>8</v>
      </c>
      <c r="T3351">
        <v>3</v>
      </c>
      <c r="U3351">
        <v>6</v>
      </c>
      <c r="V3351">
        <f>COUNTIF(tbl_HRMaster[EmployeeID],tbl_HRMaster[[#This Row],[EmployeeID]])</f>
        <v>1</v>
      </c>
      <c r="W3351">
        <f>IFERROR(INDEX(tbl_EmployeeSurvey[EnvironmentSatisfaction],MATCH(tbl_HRMaster[[#This Row],[EmployeeID]],tbl_EmployeeSurvey[EmployeeID],0)),"Not Found")</f>
        <v>3</v>
      </c>
      <c r="X3351">
        <f>IFERROR(INDEX(tbl_EmployeeSurvey[JobSatisfaction],MATCH(tbl_HRMaster[[#This Row],[EmployeeID]],tbl_EmployeeSurvey[EmployeeID],0)),"Not Found")</f>
        <v>2</v>
      </c>
      <c r="Y3351" s="5">
        <f>IFERROR(INDEX(tbl_EmployeeSurvey[WorkLifeBalance],MATCH(tbl_HRMaster[[#This Row],[EmployeeID]],tbl_EmployeeSurvey[EmployeeID],0)),"Not Found")</f>
        <v>1</v>
      </c>
      <c r="Z3351" s="5">
        <f>IFERROR(VLOOKUP(tbl_HRMaster[[#This Row],[EmployeeID]],tbl_ManagerSurvey[[EmployeeID]:[PerformanceRating]],2,FALSE),"Not Found")</f>
        <v>2</v>
      </c>
      <c r="AA3351" s="5">
        <f>IFERROR(VLOOKUP(tbl_HRMaster[[#This Row],[EmployeeID]],tbl_ManagerSurvey[[EmployeeID]:[PerformanceRating]],3,FALSE),"Not Found")</f>
        <v>3</v>
      </c>
      <c r="AB3351" s="5" t="str">
        <f>IF(tbl_HRMaster[[#This Row],[Attrition]]="Yes","Left","Active")</f>
        <v>Active</v>
      </c>
      <c r="AC3351" s="5" t="str">
        <f>_xlfn.IFS(tbl_HRMaster[[#This Row],[Age]]&lt;25,"Under 25",tbl_HRMaster[[#This Row],[Age]]&lt;35,"25-34",tbl_HRMaster[[#This Row],[Age]]&lt;45,"35-44",tbl_HRMaster[[#This Row],[Age]]&lt;55,"45-54",TRUE,"Above 54")</f>
        <v>35-44</v>
      </c>
      <c r="AD3351" s="5" t="str">
        <f>_xlfn.IFS(
tbl_HRMaster[[#This Row],[YearsAtCompany]]&lt;2,"&lt; 2 Years",
tbl_HRMaster[[#This Row],[YearsAtCompany]]&lt;5,"2-4 Years",
tbl_HRMaster[[#This Row],[YearsAtCompany]]&lt;10,"5-9 Years",
TRUE,"10+ Years"
)</f>
        <v>5-9 Years</v>
      </c>
      <c r="AE3351" s="5">
        <f>IF(tbl_HRMaster[[#This Row],[Attrition]]="Yes",1,0)</f>
        <v>0</v>
      </c>
    </row>
    <row r="3352" spans="1:31" x14ac:dyDescent="0.25">
      <c r="A3352">
        <v>39</v>
      </c>
      <c r="B3352" t="s">
        <v>21</v>
      </c>
      <c r="C3352" t="s">
        <v>22</v>
      </c>
      <c r="D3352" t="s">
        <v>23</v>
      </c>
      <c r="E3352">
        <v>2</v>
      </c>
      <c r="F3352">
        <v>4</v>
      </c>
      <c r="G3352" t="s">
        <v>45</v>
      </c>
      <c r="H3352">
        <v>3234</v>
      </c>
      <c r="I3352" t="s">
        <v>25</v>
      </c>
      <c r="J3352">
        <v>4</v>
      </c>
      <c r="K3352" t="s">
        <v>26</v>
      </c>
      <c r="L3352" t="s">
        <v>27</v>
      </c>
      <c r="M3352">
        <v>138720</v>
      </c>
      <c r="N3352">
        <v>9</v>
      </c>
      <c r="O3352">
        <v>12</v>
      </c>
      <c r="P3352">
        <v>3</v>
      </c>
      <c r="Q3352">
        <v>12</v>
      </c>
      <c r="R3352">
        <v>3</v>
      </c>
      <c r="S3352">
        <v>8</v>
      </c>
      <c r="T3352">
        <v>3</v>
      </c>
      <c r="U3352">
        <v>6</v>
      </c>
      <c r="V3352">
        <f>COUNTIF(tbl_HRMaster[EmployeeID],tbl_HRMaster[[#This Row],[EmployeeID]])</f>
        <v>1</v>
      </c>
      <c r="W3352">
        <f>IFERROR(INDEX(tbl_EmployeeSurvey[EnvironmentSatisfaction],MATCH(tbl_HRMaster[[#This Row],[EmployeeID]],tbl_EmployeeSurvey[EmployeeID],0)),"Not Found")</f>
        <v>3</v>
      </c>
      <c r="X3352">
        <f>IFERROR(INDEX(tbl_EmployeeSurvey[JobSatisfaction],MATCH(tbl_HRMaster[[#This Row],[EmployeeID]],tbl_EmployeeSurvey[EmployeeID],0)),"Not Found")</f>
        <v>2</v>
      </c>
      <c r="Y3352" s="5">
        <f>IFERROR(INDEX(tbl_EmployeeSurvey[WorkLifeBalance],MATCH(tbl_HRMaster[[#This Row],[EmployeeID]],tbl_EmployeeSurvey[EmployeeID],0)),"Not Found")</f>
        <v>1</v>
      </c>
      <c r="Z3352" s="5">
        <f>IFERROR(VLOOKUP(tbl_HRMaster[[#This Row],[EmployeeID]],tbl_ManagerSurvey[[EmployeeID]:[PerformanceRating]],2,FALSE),"Not Found")</f>
        <v>2</v>
      </c>
      <c r="AA3352" s="5">
        <f>IFERROR(VLOOKUP(tbl_HRMaster[[#This Row],[EmployeeID]],tbl_ManagerSurvey[[EmployeeID]:[PerformanceRating]],3,FALSE),"Not Found")</f>
        <v>3</v>
      </c>
      <c r="AB3352" s="5" t="str">
        <f>IF(tbl_HRMaster[[#This Row],[Attrition]]="Yes","Left","Active")</f>
        <v>Active</v>
      </c>
      <c r="AC3352" s="5" t="str">
        <f>_xlfn.IFS(tbl_HRMaster[[#This Row],[Age]]&lt;25,"Under 25",tbl_HRMaster[[#This Row],[Age]]&lt;35,"25-34",tbl_HRMaster[[#This Row],[Age]]&lt;45,"35-44",tbl_HRMaster[[#This Row],[Age]]&lt;55,"45-54",TRUE,"Above 54")</f>
        <v>35-44</v>
      </c>
      <c r="AD3352" s="5" t="str">
        <f>_xlfn.IFS(
tbl_HRMaster[[#This Row],[YearsAtCompany]]&lt;2,"&lt; 2 Years",
tbl_HRMaster[[#This Row],[YearsAtCompany]]&lt;5,"2-4 Years",
tbl_HRMaster[[#This Row],[YearsAtCompany]]&lt;10,"5-9 Years",
TRUE,"10+ Years"
)</f>
        <v>5-9 Years</v>
      </c>
      <c r="AE3352" s="5">
        <f>IF(tbl_HRMaster[[#This Row],[Attrition]]="Yes",1,0)</f>
        <v>0</v>
      </c>
    </row>
    <row r="3353" spans="1:31" x14ac:dyDescent="0.25">
      <c r="A3353">
        <v>32</v>
      </c>
      <c r="B3353" t="s">
        <v>21</v>
      </c>
      <c r="C3353" t="s">
        <v>29</v>
      </c>
      <c r="D3353" t="s">
        <v>23</v>
      </c>
      <c r="E3353">
        <v>2</v>
      </c>
      <c r="F3353">
        <v>2</v>
      </c>
      <c r="G3353" t="s">
        <v>24</v>
      </c>
      <c r="H3353">
        <v>1367</v>
      </c>
      <c r="I3353" t="s">
        <v>25</v>
      </c>
      <c r="J3353">
        <v>1</v>
      </c>
      <c r="K3353" t="s">
        <v>42</v>
      </c>
      <c r="L3353" t="s">
        <v>32</v>
      </c>
      <c r="M3353">
        <v>21660</v>
      </c>
      <c r="N3353">
        <v>1</v>
      </c>
      <c r="O3353">
        <v>19</v>
      </c>
      <c r="P3353">
        <v>1</v>
      </c>
      <c r="Q3353">
        <v>9</v>
      </c>
      <c r="R3353">
        <v>4</v>
      </c>
      <c r="S3353">
        <v>9</v>
      </c>
      <c r="T3353">
        <v>3</v>
      </c>
      <c r="U3353">
        <v>7</v>
      </c>
      <c r="V3353">
        <f>COUNTIF(tbl_HRMaster[EmployeeID],tbl_HRMaster[[#This Row],[EmployeeID]])</f>
        <v>1</v>
      </c>
      <c r="W3353">
        <f>IFERROR(INDEX(tbl_EmployeeSurvey[EnvironmentSatisfaction],MATCH(tbl_HRMaster[[#This Row],[EmployeeID]],tbl_EmployeeSurvey[EmployeeID],0)),"Not Found")</f>
        <v>2</v>
      </c>
      <c r="X3353">
        <f>IFERROR(INDEX(tbl_EmployeeSurvey[JobSatisfaction],MATCH(tbl_HRMaster[[#This Row],[EmployeeID]],tbl_EmployeeSurvey[EmployeeID],0)),"Not Found")</f>
        <v>4</v>
      </c>
      <c r="Y3353" s="5">
        <f>IFERROR(INDEX(tbl_EmployeeSurvey[WorkLifeBalance],MATCH(tbl_HRMaster[[#This Row],[EmployeeID]],tbl_EmployeeSurvey[EmployeeID],0)),"Not Found")</f>
        <v>3</v>
      </c>
      <c r="Z3353" s="5">
        <f>IFERROR(VLOOKUP(tbl_HRMaster[[#This Row],[EmployeeID]],tbl_ManagerSurvey[[EmployeeID]:[PerformanceRating]],2,FALSE),"Not Found")</f>
        <v>1</v>
      </c>
      <c r="AA3353" s="5">
        <f>IFERROR(VLOOKUP(tbl_HRMaster[[#This Row],[EmployeeID]],tbl_ManagerSurvey[[EmployeeID]:[PerformanceRating]],3,FALSE),"Not Found")</f>
        <v>3</v>
      </c>
      <c r="AB3353" s="5" t="str">
        <f>IF(tbl_HRMaster[[#This Row],[Attrition]]="Yes","Left","Active")</f>
        <v>Active</v>
      </c>
      <c r="AC3353" s="5" t="str">
        <f>_xlfn.IFS(tbl_HRMaster[[#This Row],[Age]]&lt;25,"Under 25",tbl_HRMaster[[#This Row],[Age]]&lt;35,"25-34",tbl_HRMaster[[#This Row],[Age]]&lt;45,"35-44",tbl_HRMaster[[#This Row],[Age]]&lt;55,"45-54",TRUE,"Above 54")</f>
        <v>25-34</v>
      </c>
      <c r="AD3353" s="5" t="str">
        <f>_xlfn.IFS(
tbl_HRMaster[[#This Row],[YearsAtCompany]]&lt;2,"&lt; 2 Years",
tbl_HRMaster[[#This Row],[YearsAtCompany]]&lt;5,"2-4 Years",
tbl_HRMaster[[#This Row],[YearsAtCompany]]&lt;10,"5-9 Years",
TRUE,"10+ Years"
)</f>
        <v>5-9 Years</v>
      </c>
      <c r="AE3353" s="5">
        <f>IF(tbl_HRMaster[[#This Row],[Attrition]]="Yes",1,0)</f>
        <v>0</v>
      </c>
    </row>
    <row r="3354" spans="1:31" x14ac:dyDescent="0.25">
      <c r="A3354">
        <v>32</v>
      </c>
      <c r="B3354" t="s">
        <v>21</v>
      </c>
      <c r="C3354" t="s">
        <v>29</v>
      </c>
      <c r="D3354" t="s">
        <v>23</v>
      </c>
      <c r="E3354">
        <v>2</v>
      </c>
      <c r="F3354">
        <v>2</v>
      </c>
      <c r="G3354" t="s">
        <v>24</v>
      </c>
      <c r="H3354">
        <v>2837</v>
      </c>
      <c r="I3354" t="s">
        <v>25</v>
      </c>
      <c r="J3354">
        <v>1</v>
      </c>
      <c r="K3354" t="s">
        <v>42</v>
      </c>
      <c r="L3354" t="s">
        <v>32</v>
      </c>
      <c r="M3354">
        <v>21660</v>
      </c>
      <c r="N3354">
        <v>1</v>
      </c>
      <c r="O3354">
        <v>19</v>
      </c>
      <c r="P3354">
        <v>1</v>
      </c>
      <c r="Q3354">
        <v>9</v>
      </c>
      <c r="R3354">
        <v>4</v>
      </c>
      <c r="S3354">
        <v>9</v>
      </c>
      <c r="T3354">
        <v>3</v>
      </c>
      <c r="U3354">
        <v>7</v>
      </c>
      <c r="V3354">
        <f>COUNTIF(tbl_HRMaster[EmployeeID],tbl_HRMaster[[#This Row],[EmployeeID]])</f>
        <v>1</v>
      </c>
      <c r="W3354">
        <f>IFERROR(INDEX(tbl_EmployeeSurvey[EnvironmentSatisfaction],MATCH(tbl_HRMaster[[#This Row],[EmployeeID]],tbl_EmployeeSurvey[EmployeeID],0)),"Not Found")</f>
        <v>2</v>
      </c>
      <c r="X3354">
        <f>IFERROR(INDEX(tbl_EmployeeSurvey[JobSatisfaction],MATCH(tbl_HRMaster[[#This Row],[EmployeeID]],tbl_EmployeeSurvey[EmployeeID],0)),"Not Found")</f>
        <v>4</v>
      </c>
      <c r="Y3354" s="5">
        <f>IFERROR(INDEX(tbl_EmployeeSurvey[WorkLifeBalance],MATCH(tbl_HRMaster[[#This Row],[EmployeeID]],tbl_EmployeeSurvey[EmployeeID],0)),"Not Found")</f>
        <v>3</v>
      </c>
      <c r="Z3354" s="5">
        <f>IFERROR(VLOOKUP(tbl_HRMaster[[#This Row],[EmployeeID]],tbl_ManagerSurvey[[EmployeeID]:[PerformanceRating]],2,FALSE),"Not Found")</f>
        <v>1</v>
      </c>
      <c r="AA3354" s="5">
        <f>IFERROR(VLOOKUP(tbl_HRMaster[[#This Row],[EmployeeID]],tbl_ManagerSurvey[[EmployeeID]:[PerformanceRating]],3,FALSE),"Not Found")</f>
        <v>3</v>
      </c>
      <c r="AB3354" s="5" t="str">
        <f>IF(tbl_HRMaster[[#This Row],[Attrition]]="Yes","Left","Active")</f>
        <v>Active</v>
      </c>
      <c r="AC3354" s="5" t="str">
        <f>_xlfn.IFS(tbl_HRMaster[[#This Row],[Age]]&lt;25,"Under 25",tbl_HRMaster[[#This Row],[Age]]&lt;35,"25-34",tbl_HRMaster[[#This Row],[Age]]&lt;45,"35-44",tbl_HRMaster[[#This Row],[Age]]&lt;55,"45-54",TRUE,"Above 54")</f>
        <v>25-34</v>
      </c>
      <c r="AD3354" s="5" t="str">
        <f>_xlfn.IFS(
tbl_HRMaster[[#This Row],[YearsAtCompany]]&lt;2,"&lt; 2 Years",
tbl_HRMaster[[#This Row],[YearsAtCompany]]&lt;5,"2-4 Years",
tbl_HRMaster[[#This Row],[YearsAtCompany]]&lt;10,"5-9 Years",
TRUE,"10+ Years"
)</f>
        <v>5-9 Years</v>
      </c>
      <c r="AE3354" s="5">
        <f>IF(tbl_HRMaster[[#This Row],[Attrition]]="Yes",1,0)</f>
        <v>0</v>
      </c>
    </row>
    <row r="3355" spans="1:31" x14ac:dyDescent="0.25">
      <c r="A3355">
        <v>32</v>
      </c>
      <c r="B3355" t="s">
        <v>21</v>
      </c>
      <c r="C3355" t="s">
        <v>29</v>
      </c>
      <c r="D3355" t="s">
        <v>23</v>
      </c>
      <c r="E3355">
        <v>2</v>
      </c>
      <c r="F3355">
        <v>2</v>
      </c>
      <c r="G3355" t="s">
        <v>24</v>
      </c>
      <c r="H3355">
        <v>4307</v>
      </c>
      <c r="I3355" t="s">
        <v>25</v>
      </c>
      <c r="J3355">
        <v>1</v>
      </c>
      <c r="K3355" t="s">
        <v>42</v>
      </c>
      <c r="L3355" t="s">
        <v>32</v>
      </c>
      <c r="M3355">
        <v>21660</v>
      </c>
      <c r="N3355">
        <v>1</v>
      </c>
      <c r="O3355">
        <v>19</v>
      </c>
      <c r="P3355">
        <v>1</v>
      </c>
      <c r="Q3355">
        <v>9</v>
      </c>
      <c r="R3355">
        <v>4</v>
      </c>
      <c r="S3355">
        <v>9</v>
      </c>
      <c r="T3355">
        <v>3</v>
      </c>
      <c r="U3355">
        <v>7</v>
      </c>
      <c r="V3355">
        <f>COUNTIF(tbl_HRMaster[EmployeeID],tbl_HRMaster[[#This Row],[EmployeeID]])</f>
        <v>1</v>
      </c>
      <c r="W3355">
        <f>IFERROR(INDEX(tbl_EmployeeSurvey[EnvironmentSatisfaction],MATCH(tbl_HRMaster[[#This Row],[EmployeeID]],tbl_EmployeeSurvey[EmployeeID],0)),"Not Found")</f>
        <v>2</v>
      </c>
      <c r="X3355">
        <f>IFERROR(INDEX(tbl_EmployeeSurvey[JobSatisfaction],MATCH(tbl_HRMaster[[#This Row],[EmployeeID]],tbl_EmployeeSurvey[EmployeeID],0)),"Not Found")</f>
        <v>4</v>
      </c>
      <c r="Y3355" s="5">
        <f>IFERROR(INDEX(tbl_EmployeeSurvey[WorkLifeBalance],MATCH(tbl_HRMaster[[#This Row],[EmployeeID]],tbl_EmployeeSurvey[EmployeeID],0)),"Not Found")</f>
        <v>3</v>
      </c>
      <c r="Z3355" s="5">
        <f>IFERROR(VLOOKUP(tbl_HRMaster[[#This Row],[EmployeeID]],tbl_ManagerSurvey[[EmployeeID]:[PerformanceRating]],2,FALSE),"Not Found")</f>
        <v>1</v>
      </c>
      <c r="AA3355" s="5">
        <f>IFERROR(VLOOKUP(tbl_HRMaster[[#This Row],[EmployeeID]],tbl_ManagerSurvey[[EmployeeID]:[PerformanceRating]],3,FALSE),"Not Found")</f>
        <v>3</v>
      </c>
      <c r="AB3355" s="5" t="str">
        <f>IF(tbl_HRMaster[[#This Row],[Attrition]]="Yes","Left","Active")</f>
        <v>Active</v>
      </c>
      <c r="AC3355" s="5" t="str">
        <f>_xlfn.IFS(tbl_HRMaster[[#This Row],[Age]]&lt;25,"Under 25",tbl_HRMaster[[#This Row],[Age]]&lt;35,"25-34",tbl_HRMaster[[#This Row],[Age]]&lt;45,"35-44",tbl_HRMaster[[#This Row],[Age]]&lt;55,"45-54",TRUE,"Above 54")</f>
        <v>25-34</v>
      </c>
      <c r="AD3355" s="5" t="str">
        <f>_xlfn.IFS(
tbl_HRMaster[[#This Row],[YearsAtCompany]]&lt;2,"&lt; 2 Years",
tbl_HRMaster[[#This Row],[YearsAtCompany]]&lt;5,"2-4 Years",
tbl_HRMaster[[#This Row],[YearsAtCompany]]&lt;10,"5-9 Years",
TRUE,"10+ Years"
)</f>
        <v>5-9 Years</v>
      </c>
      <c r="AE3355" s="5">
        <f>IF(tbl_HRMaster[[#This Row],[Attrition]]="Yes",1,0)</f>
        <v>0</v>
      </c>
    </row>
    <row r="3356" spans="1:31" x14ac:dyDescent="0.25">
      <c r="A3356">
        <v>45</v>
      </c>
      <c r="B3356" t="s">
        <v>21</v>
      </c>
      <c r="C3356" t="s">
        <v>22</v>
      </c>
      <c r="D3356" t="s">
        <v>30</v>
      </c>
      <c r="E3356">
        <v>3</v>
      </c>
      <c r="F3356">
        <v>3</v>
      </c>
      <c r="G3356" t="s">
        <v>38</v>
      </c>
      <c r="H3356">
        <v>1089</v>
      </c>
      <c r="I3356" t="s">
        <v>25</v>
      </c>
      <c r="J3356">
        <v>2</v>
      </c>
      <c r="K3356" t="s">
        <v>35</v>
      </c>
      <c r="L3356" t="s">
        <v>27</v>
      </c>
      <c r="M3356">
        <v>37600</v>
      </c>
      <c r="N3356">
        <v>0</v>
      </c>
      <c r="O3356">
        <v>14</v>
      </c>
      <c r="P3356">
        <v>1</v>
      </c>
      <c r="Q3356">
        <v>10</v>
      </c>
      <c r="R3356">
        <v>2</v>
      </c>
      <c r="S3356">
        <v>9</v>
      </c>
      <c r="T3356">
        <v>3</v>
      </c>
      <c r="U3356">
        <v>8</v>
      </c>
      <c r="V3356">
        <f>COUNTIF(tbl_HRMaster[EmployeeID],tbl_HRMaster[[#This Row],[EmployeeID]])</f>
        <v>1</v>
      </c>
      <c r="W3356">
        <f>IFERROR(INDEX(tbl_EmployeeSurvey[EnvironmentSatisfaction],MATCH(tbl_HRMaster[[#This Row],[EmployeeID]],tbl_EmployeeSurvey[EmployeeID],0)),"Not Found")</f>
        <v>2</v>
      </c>
      <c r="X3356">
        <f>IFERROR(INDEX(tbl_EmployeeSurvey[JobSatisfaction],MATCH(tbl_HRMaster[[#This Row],[EmployeeID]],tbl_EmployeeSurvey[EmployeeID],0)),"Not Found")</f>
        <v>4</v>
      </c>
      <c r="Y3356" s="5">
        <f>IFERROR(INDEX(tbl_EmployeeSurvey[WorkLifeBalance],MATCH(tbl_HRMaster[[#This Row],[EmployeeID]],tbl_EmployeeSurvey[EmployeeID],0)),"Not Found")</f>
        <v>2</v>
      </c>
      <c r="Z3356" s="5">
        <f>IFERROR(VLOOKUP(tbl_HRMaster[[#This Row],[EmployeeID]],tbl_ManagerSurvey[[EmployeeID]:[PerformanceRating]],2,FALSE),"Not Found")</f>
        <v>2</v>
      </c>
      <c r="AA3356" s="5">
        <f>IFERROR(VLOOKUP(tbl_HRMaster[[#This Row],[EmployeeID]],tbl_ManagerSurvey[[EmployeeID]:[PerformanceRating]],3,FALSE),"Not Found")</f>
        <v>3</v>
      </c>
      <c r="AB3356" s="5" t="str">
        <f>IF(tbl_HRMaster[[#This Row],[Attrition]]="Yes","Left","Active")</f>
        <v>Active</v>
      </c>
      <c r="AC3356" s="5" t="str">
        <f>_xlfn.IFS(tbl_HRMaster[[#This Row],[Age]]&lt;25,"Under 25",tbl_HRMaster[[#This Row],[Age]]&lt;35,"25-34",tbl_HRMaster[[#This Row],[Age]]&lt;45,"35-44",tbl_HRMaster[[#This Row],[Age]]&lt;55,"45-54",TRUE,"Above 54")</f>
        <v>45-54</v>
      </c>
      <c r="AD3356" s="5" t="str">
        <f>_xlfn.IFS(
tbl_HRMaster[[#This Row],[YearsAtCompany]]&lt;2,"&lt; 2 Years",
tbl_HRMaster[[#This Row],[YearsAtCompany]]&lt;5,"2-4 Years",
tbl_HRMaster[[#This Row],[YearsAtCompany]]&lt;10,"5-9 Years",
TRUE,"10+ Years"
)</f>
        <v>5-9 Years</v>
      </c>
      <c r="AE3356" s="5">
        <f>IF(tbl_HRMaster[[#This Row],[Attrition]]="Yes",1,0)</f>
        <v>0</v>
      </c>
    </row>
    <row r="3357" spans="1:31" x14ac:dyDescent="0.25">
      <c r="A3357">
        <v>45</v>
      </c>
      <c r="B3357" t="s">
        <v>21</v>
      </c>
      <c r="C3357" t="s">
        <v>22</v>
      </c>
      <c r="D3357" t="s">
        <v>30</v>
      </c>
      <c r="E3357">
        <v>3</v>
      </c>
      <c r="F3357">
        <v>3</v>
      </c>
      <c r="G3357" t="s">
        <v>38</v>
      </c>
      <c r="H3357">
        <v>2559</v>
      </c>
      <c r="I3357" t="s">
        <v>25</v>
      </c>
      <c r="J3357">
        <v>2</v>
      </c>
      <c r="K3357" t="s">
        <v>35</v>
      </c>
      <c r="L3357" t="s">
        <v>27</v>
      </c>
      <c r="M3357">
        <v>37600</v>
      </c>
      <c r="N3357">
        <v>0</v>
      </c>
      <c r="O3357">
        <v>14</v>
      </c>
      <c r="P3357">
        <v>1</v>
      </c>
      <c r="Q3357">
        <v>10</v>
      </c>
      <c r="R3357">
        <v>2</v>
      </c>
      <c r="S3357">
        <v>9</v>
      </c>
      <c r="T3357">
        <v>3</v>
      </c>
      <c r="U3357">
        <v>8</v>
      </c>
      <c r="V3357">
        <f>COUNTIF(tbl_HRMaster[EmployeeID],tbl_HRMaster[[#This Row],[EmployeeID]])</f>
        <v>1</v>
      </c>
      <c r="W3357">
        <f>IFERROR(INDEX(tbl_EmployeeSurvey[EnvironmentSatisfaction],MATCH(tbl_HRMaster[[#This Row],[EmployeeID]],tbl_EmployeeSurvey[EmployeeID],0)),"Not Found")</f>
        <v>2</v>
      </c>
      <c r="X3357">
        <f>IFERROR(INDEX(tbl_EmployeeSurvey[JobSatisfaction],MATCH(tbl_HRMaster[[#This Row],[EmployeeID]],tbl_EmployeeSurvey[EmployeeID],0)),"Not Found")</f>
        <v>4</v>
      </c>
      <c r="Y3357" s="5">
        <f>IFERROR(INDEX(tbl_EmployeeSurvey[WorkLifeBalance],MATCH(tbl_HRMaster[[#This Row],[EmployeeID]],tbl_EmployeeSurvey[EmployeeID],0)),"Not Found")</f>
        <v>2</v>
      </c>
      <c r="Z3357" s="5">
        <f>IFERROR(VLOOKUP(tbl_HRMaster[[#This Row],[EmployeeID]],tbl_ManagerSurvey[[EmployeeID]:[PerformanceRating]],2,FALSE),"Not Found")</f>
        <v>2</v>
      </c>
      <c r="AA3357" s="5">
        <f>IFERROR(VLOOKUP(tbl_HRMaster[[#This Row],[EmployeeID]],tbl_ManagerSurvey[[EmployeeID]:[PerformanceRating]],3,FALSE),"Not Found")</f>
        <v>3</v>
      </c>
      <c r="AB3357" s="5" t="str">
        <f>IF(tbl_HRMaster[[#This Row],[Attrition]]="Yes","Left","Active")</f>
        <v>Active</v>
      </c>
      <c r="AC3357" s="5" t="str">
        <f>_xlfn.IFS(tbl_HRMaster[[#This Row],[Age]]&lt;25,"Under 25",tbl_HRMaster[[#This Row],[Age]]&lt;35,"25-34",tbl_HRMaster[[#This Row],[Age]]&lt;45,"35-44",tbl_HRMaster[[#This Row],[Age]]&lt;55,"45-54",TRUE,"Above 54")</f>
        <v>45-54</v>
      </c>
      <c r="AD3357" s="5" t="str">
        <f>_xlfn.IFS(
tbl_HRMaster[[#This Row],[YearsAtCompany]]&lt;2,"&lt; 2 Years",
tbl_HRMaster[[#This Row],[YearsAtCompany]]&lt;5,"2-4 Years",
tbl_HRMaster[[#This Row],[YearsAtCompany]]&lt;10,"5-9 Years",
TRUE,"10+ Years"
)</f>
        <v>5-9 Years</v>
      </c>
      <c r="AE3357" s="5">
        <f>IF(tbl_HRMaster[[#This Row],[Attrition]]="Yes",1,0)</f>
        <v>0</v>
      </c>
    </row>
    <row r="3358" spans="1:31" x14ac:dyDescent="0.25">
      <c r="A3358">
        <v>45</v>
      </c>
      <c r="B3358" t="s">
        <v>21</v>
      </c>
      <c r="C3358" t="s">
        <v>22</v>
      </c>
      <c r="D3358" t="s">
        <v>30</v>
      </c>
      <c r="E3358">
        <v>3</v>
      </c>
      <c r="F3358">
        <v>3</v>
      </c>
      <c r="G3358" t="s">
        <v>38</v>
      </c>
      <c r="H3358">
        <v>4029</v>
      </c>
      <c r="I3358" t="s">
        <v>25</v>
      </c>
      <c r="J3358">
        <v>2</v>
      </c>
      <c r="K3358" t="s">
        <v>35</v>
      </c>
      <c r="L3358" t="s">
        <v>27</v>
      </c>
      <c r="M3358">
        <v>37600</v>
      </c>
      <c r="N3358">
        <v>0</v>
      </c>
      <c r="O3358">
        <v>14</v>
      </c>
      <c r="P3358">
        <v>1</v>
      </c>
      <c r="Q3358">
        <v>10</v>
      </c>
      <c r="R3358">
        <v>2</v>
      </c>
      <c r="S3358">
        <v>9</v>
      </c>
      <c r="T3358">
        <v>3</v>
      </c>
      <c r="U3358">
        <v>8</v>
      </c>
      <c r="V3358">
        <f>COUNTIF(tbl_HRMaster[EmployeeID],tbl_HRMaster[[#This Row],[EmployeeID]])</f>
        <v>1</v>
      </c>
      <c r="W3358">
        <f>IFERROR(INDEX(tbl_EmployeeSurvey[EnvironmentSatisfaction],MATCH(tbl_HRMaster[[#This Row],[EmployeeID]],tbl_EmployeeSurvey[EmployeeID],0)),"Not Found")</f>
        <v>2</v>
      </c>
      <c r="X3358">
        <f>IFERROR(INDEX(tbl_EmployeeSurvey[JobSatisfaction],MATCH(tbl_HRMaster[[#This Row],[EmployeeID]],tbl_EmployeeSurvey[EmployeeID],0)),"Not Found")</f>
        <v>4</v>
      </c>
      <c r="Y3358" s="5">
        <f>IFERROR(INDEX(tbl_EmployeeSurvey[WorkLifeBalance],MATCH(tbl_HRMaster[[#This Row],[EmployeeID]],tbl_EmployeeSurvey[EmployeeID],0)),"Not Found")</f>
        <v>2</v>
      </c>
      <c r="Z3358" s="5">
        <f>IFERROR(VLOOKUP(tbl_HRMaster[[#This Row],[EmployeeID]],tbl_ManagerSurvey[[EmployeeID]:[PerformanceRating]],2,FALSE),"Not Found")</f>
        <v>2</v>
      </c>
      <c r="AA3358" s="5">
        <f>IFERROR(VLOOKUP(tbl_HRMaster[[#This Row],[EmployeeID]],tbl_ManagerSurvey[[EmployeeID]:[PerformanceRating]],3,FALSE),"Not Found")</f>
        <v>3</v>
      </c>
      <c r="AB3358" s="5" t="str">
        <f>IF(tbl_HRMaster[[#This Row],[Attrition]]="Yes","Left","Active")</f>
        <v>Active</v>
      </c>
      <c r="AC3358" s="5" t="str">
        <f>_xlfn.IFS(tbl_HRMaster[[#This Row],[Age]]&lt;25,"Under 25",tbl_HRMaster[[#This Row],[Age]]&lt;35,"25-34",tbl_HRMaster[[#This Row],[Age]]&lt;45,"35-44",tbl_HRMaster[[#This Row],[Age]]&lt;55,"45-54",TRUE,"Above 54")</f>
        <v>45-54</v>
      </c>
      <c r="AD3358" s="5" t="str">
        <f>_xlfn.IFS(
tbl_HRMaster[[#This Row],[YearsAtCompany]]&lt;2,"&lt; 2 Years",
tbl_HRMaster[[#This Row],[YearsAtCompany]]&lt;5,"2-4 Years",
tbl_HRMaster[[#This Row],[YearsAtCompany]]&lt;10,"5-9 Years",
TRUE,"10+ Years"
)</f>
        <v>5-9 Years</v>
      </c>
      <c r="AE3358" s="5">
        <f>IF(tbl_HRMaster[[#This Row],[Attrition]]="Yes",1,0)</f>
        <v>0</v>
      </c>
    </row>
    <row r="3359" spans="1:31" x14ac:dyDescent="0.25">
      <c r="A3359">
        <v>36</v>
      </c>
      <c r="B3359" t="s">
        <v>21</v>
      </c>
      <c r="C3359" t="s">
        <v>22</v>
      </c>
      <c r="D3359" t="s">
        <v>30</v>
      </c>
      <c r="E3359">
        <v>24</v>
      </c>
      <c r="F3359">
        <v>3</v>
      </c>
      <c r="G3359" t="s">
        <v>24</v>
      </c>
      <c r="H3359">
        <v>1182</v>
      </c>
      <c r="I3359" t="s">
        <v>25</v>
      </c>
      <c r="J3359">
        <v>2</v>
      </c>
      <c r="K3359" t="s">
        <v>40</v>
      </c>
      <c r="L3359" t="s">
        <v>27</v>
      </c>
      <c r="M3359">
        <v>61200</v>
      </c>
      <c r="N3359">
        <v>0</v>
      </c>
      <c r="O3359">
        <v>19</v>
      </c>
      <c r="P3359">
        <v>0</v>
      </c>
      <c r="Q3359">
        <v>10</v>
      </c>
      <c r="R3359">
        <v>2</v>
      </c>
      <c r="S3359">
        <v>9</v>
      </c>
      <c r="T3359">
        <v>3</v>
      </c>
      <c r="U3359">
        <v>4</v>
      </c>
      <c r="V3359">
        <f>COUNTIF(tbl_HRMaster[EmployeeID],tbl_HRMaster[[#This Row],[EmployeeID]])</f>
        <v>1</v>
      </c>
      <c r="W3359">
        <f>IFERROR(INDEX(tbl_EmployeeSurvey[EnvironmentSatisfaction],MATCH(tbl_HRMaster[[#This Row],[EmployeeID]],tbl_EmployeeSurvey[EmployeeID],0)),"Not Found")</f>
        <v>1</v>
      </c>
      <c r="X3359">
        <f>IFERROR(INDEX(tbl_EmployeeSurvey[JobSatisfaction],MATCH(tbl_HRMaster[[#This Row],[EmployeeID]],tbl_EmployeeSurvey[EmployeeID],0)),"Not Found")</f>
        <v>4</v>
      </c>
      <c r="Y3359" s="5">
        <f>IFERROR(INDEX(tbl_EmployeeSurvey[WorkLifeBalance],MATCH(tbl_HRMaster[[#This Row],[EmployeeID]],tbl_EmployeeSurvey[EmployeeID],0)),"Not Found")</f>
        <v>3</v>
      </c>
      <c r="Z3359" s="5">
        <f>IFERROR(VLOOKUP(tbl_HRMaster[[#This Row],[EmployeeID]],tbl_ManagerSurvey[[EmployeeID]:[PerformanceRating]],2,FALSE),"Not Found")</f>
        <v>3</v>
      </c>
      <c r="AA3359" s="5">
        <f>IFERROR(VLOOKUP(tbl_HRMaster[[#This Row],[EmployeeID]],tbl_ManagerSurvey[[EmployeeID]:[PerformanceRating]],3,FALSE),"Not Found")</f>
        <v>3</v>
      </c>
      <c r="AB3359" s="5" t="str">
        <f>IF(tbl_HRMaster[[#This Row],[Attrition]]="Yes","Left","Active")</f>
        <v>Active</v>
      </c>
      <c r="AC3359" s="5" t="str">
        <f>_xlfn.IFS(tbl_HRMaster[[#This Row],[Age]]&lt;25,"Under 25",tbl_HRMaster[[#This Row],[Age]]&lt;35,"25-34",tbl_HRMaster[[#This Row],[Age]]&lt;45,"35-44",tbl_HRMaster[[#This Row],[Age]]&lt;55,"45-54",TRUE,"Above 54")</f>
        <v>35-44</v>
      </c>
      <c r="AD3359" s="5" t="str">
        <f>_xlfn.IFS(
tbl_HRMaster[[#This Row],[YearsAtCompany]]&lt;2,"&lt; 2 Years",
tbl_HRMaster[[#This Row],[YearsAtCompany]]&lt;5,"2-4 Years",
tbl_HRMaster[[#This Row],[YearsAtCompany]]&lt;10,"5-9 Years",
TRUE,"10+ Years"
)</f>
        <v>5-9 Years</v>
      </c>
      <c r="AE3359" s="5">
        <f>IF(tbl_HRMaster[[#This Row],[Attrition]]="Yes",1,0)</f>
        <v>0</v>
      </c>
    </row>
    <row r="3360" spans="1:31" x14ac:dyDescent="0.25">
      <c r="A3360">
        <v>36</v>
      </c>
      <c r="B3360" t="s">
        <v>21</v>
      </c>
      <c r="C3360" t="s">
        <v>22</v>
      </c>
      <c r="D3360" t="s">
        <v>30</v>
      </c>
      <c r="E3360">
        <v>24</v>
      </c>
      <c r="F3360">
        <v>3</v>
      </c>
      <c r="G3360" t="s">
        <v>24</v>
      </c>
      <c r="H3360">
        <v>2652</v>
      </c>
      <c r="I3360" t="s">
        <v>25</v>
      </c>
      <c r="J3360">
        <v>2</v>
      </c>
      <c r="K3360" t="s">
        <v>40</v>
      </c>
      <c r="L3360" t="s">
        <v>27</v>
      </c>
      <c r="M3360">
        <v>61200</v>
      </c>
      <c r="N3360">
        <v>0</v>
      </c>
      <c r="O3360">
        <v>19</v>
      </c>
      <c r="P3360">
        <v>0</v>
      </c>
      <c r="Q3360">
        <v>10</v>
      </c>
      <c r="R3360">
        <v>2</v>
      </c>
      <c r="S3360">
        <v>9</v>
      </c>
      <c r="T3360">
        <v>3</v>
      </c>
      <c r="U3360">
        <v>4</v>
      </c>
      <c r="V3360">
        <f>COUNTIF(tbl_HRMaster[EmployeeID],tbl_HRMaster[[#This Row],[EmployeeID]])</f>
        <v>1</v>
      </c>
      <c r="W3360">
        <f>IFERROR(INDEX(tbl_EmployeeSurvey[EnvironmentSatisfaction],MATCH(tbl_HRMaster[[#This Row],[EmployeeID]],tbl_EmployeeSurvey[EmployeeID],0)),"Not Found")</f>
        <v>1</v>
      </c>
      <c r="X3360">
        <f>IFERROR(INDEX(tbl_EmployeeSurvey[JobSatisfaction],MATCH(tbl_HRMaster[[#This Row],[EmployeeID]],tbl_EmployeeSurvey[EmployeeID],0)),"Not Found")</f>
        <v>4</v>
      </c>
      <c r="Y3360" s="5">
        <f>IFERROR(INDEX(tbl_EmployeeSurvey[WorkLifeBalance],MATCH(tbl_HRMaster[[#This Row],[EmployeeID]],tbl_EmployeeSurvey[EmployeeID],0)),"Not Found")</f>
        <v>3</v>
      </c>
      <c r="Z3360" s="5">
        <f>IFERROR(VLOOKUP(tbl_HRMaster[[#This Row],[EmployeeID]],tbl_ManagerSurvey[[EmployeeID]:[PerformanceRating]],2,FALSE),"Not Found")</f>
        <v>3</v>
      </c>
      <c r="AA3360" s="5">
        <f>IFERROR(VLOOKUP(tbl_HRMaster[[#This Row],[EmployeeID]],tbl_ManagerSurvey[[EmployeeID]:[PerformanceRating]],3,FALSE),"Not Found")</f>
        <v>3</v>
      </c>
      <c r="AB3360" s="5" t="str">
        <f>IF(tbl_HRMaster[[#This Row],[Attrition]]="Yes","Left","Active")</f>
        <v>Active</v>
      </c>
      <c r="AC3360" s="5" t="str">
        <f>_xlfn.IFS(tbl_HRMaster[[#This Row],[Age]]&lt;25,"Under 25",tbl_HRMaster[[#This Row],[Age]]&lt;35,"25-34",tbl_HRMaster[[#This Row],[Age]]&lt;45,"35-44",tbl_HRMaster[[#This Row],[Age]]&lt;55,"45-54",TRUE,"Above 54")</f>
        <v>35-44</v>
      </c>
      <c r="AD3360" s="5" t="str">
        <f>_xlfn.IFS(
tbl_HRMaster[[#This Row],[YearsAtCompany]]&lt;2,"&lt; 2 Years",
tbl_HRMaster[[#This Row],[YearsAtCompany]]&lt;5,"2-4 Years",
tbl_HRMaster[[#This Row],[YearsAtCompany]]&lt;10,"5-9 Years",
TRUE,"10+ Years"
)</f>
        <v>5-9 Years</v>
      </c>
      <c r="AE3360" s="5">
        <f>IF(tbl_HRMaster[[#This Row],[Attrition]]="Yes",1,0)</f>
        <v>0</v>
      </c>
    </row>
    <row r="3361" spans="1:31" x14ac:dyDescent="0.25">
      <c r="A3361">
        <v>36</v>
      </c>
      <c r="B3361" t="s">
        <v>21</v>
      </c>
      <c r="C3361" t="s">
        <v>22</v>
      </c>
      <c r="D3361" t="s">
        <v>30</v>
      </c>
      <c r="E3361">
        <v>24</v>
      </c>
      <c r="F3361">
        <v>3</v>
      </c>
      <c r="G3361" t="s">
        <v>24</v>
      </c>
      <c r="H3361">
        <v>4122</v>
      </c>
      <c r="I3361" t="s">
        <v>25</v>
      </c>
      <c r="J3361">
        <v>2</v>
      </c>
      <c r="K3361" t="s">
        <v>40</v>
      </c>
      <c r="L3361" t="s">
        <v>27</v>
      </c>
      <c r="M3361">
        <v>61200</v>
      </c>
      <c r="N3361">
        <v>0</v>
      </c>
      <c r="O3361">
        <v>19</v>
      </c>
      <c r="P3361">
        <v>0</v>
      </c>
      <c r="Q3361">
        <v>10</v>
      </c>
      <c r="R3361">
        <v>2</v>
      </c>
      <c r="S3361">
        <v>9</v>
      </c>
      <c r="T3361">
        <v>3</v>
      </c>
      <c r="U3361">
        <v>4</v>
      </c>
      <c r="V3361">
        <f>COUNTIF(tbl_HRMaster[EmployeeID],tbl_HRMaster[[#This Row],[EmployeeID]])</f>
        <v>1</v>
      </c>
      <c r="W3361">
        <f>IFERROR(INDEX(tbl_EmployeeSurvey[EnvironmentSatisfaction],MATCH(tbl_HRMaster[[#This Row],[EmployeeID]],tbl_EmployeeSurvey[EmployeeID],0)),"Not Found")</f>
        <v>1</v>
      </c>
      <c r="X3361">
        <f>IFERROR(INDEX(tbl_EmployeeSurvey[JobSatisfaction],MATCH(tbl_HRMaster[[#This Row],[EmployeeID]],tbl_EmployeeSurvey[EmployeeID],0)),"Not Found")</f>
        <v>4</v>
      </c>
      <c r="Y3361" s="5">
        <f>IFERROR(INDEX(tbl_EmployeeSurvey[WorkLifeBalance],MATCH(tbl_HRMaster[[#This Row],[EmployeeID]],tbl_EmployeeSurvey[EmployeeID],0)),"Not Found")</f>
        <v>3</v>
      </c>
      <c r="Z3361" s="5">
        <f>IFERROR(VLOOKUP(tbl_HRMaster[[#This Row],[EmployeeID]],tbl_ManagerSurvey[[EmployeeID]:[PerformanceRating]],2,FALSE),"Not Found")</f>
        <v>3</v>
      </c>
      <c r="AA3361" s="5">
        <f>IFERROR(VLOOKUP(tbl_HRMaster[[#This Row],[EmployeeID]],tbl_ManagerSurvey[[EmployeeID]:[PerformanceRating]],3,FALSE),"Not Found")</f>
        <v>3</v>
      </c>
      <c r="AB3361" s="5" t="str">
        <f>IF(tbl_HRMaster[[#This Row],[Attrition]]="Yes","Left","Active")</f>
        <v>Active</v>
      </c>
      <c r="AC3361" s="5" t="str">
        <f>_xlfn.IFS(tbl_HRMaster[[#This Row],[Age]]&lt;25,"Under 25",tbl_HRMaster[[#This Row],[Age]]&lt;35,"25-34",tbl_HRMaster[[#This Row],[Age]]&lt;45,"35-44",tbl_HRMaster[[#This Row],[Age]]&lt;55,"45-54",TRUE,"Above 54")</f>
        <v>35-44</v>
      </c>
      <c r="AD3361" s="5" t="str">
        <f>_xlfn.IFS(
tbl_HRMaster[[#This Row],[YearsAtCompany]]&lt;2,"&lt; 2 Years",
tbl_HRMaster[[#This Row],[YearsAtCompany]]&lt;5,"2-4 Years",
tbl_HRMaster[[#This Row],[YearsAtCompany]]&lt;10,"5-9 Years",
TRUE,"10+ Years"
)</f>
        <v>5-9 Years</v>
      </c>
      <c r="AE3361" s="5">
        <f>IF(tbl_HRMaster[[#This Row],[Attrition]]="Yes",1,0)</f>
        <v>0</v>
      </c>
    </row>
    <row r="3362" spans="1:31" x14ac:dyDescent="0.25">
      <c r="A3362">
        <v>39</v>
      </c>
      <c r="B3362" t="s">
        <v>21</v>
      </c>
      <c r="C3362" t="s">
        <v>29</v>
      </c>
      <c r="D3362" t="s">
        <v>30</v>
      </c>
      <c r="E3362">
        <v>2</v>
      </c>
      <c r="F3362">
        <v>3</v>
      </c>
      <c r="G3362" t="s">
        <v>46</v>
      </c>
      <c r="H3362">
        <v>902</v>
      </c>
      <c r="I3362" t="s">
        <v>25</v>
      </c>
      <c r="J3362">
        <v>2</v>
      </c>
      <c r="K3362" t="s">
        <v>44</v>
      </c>
      <c r="L3362" t="s">
        <v>32</v>
      </c>
      <c r="M3362">
        <v>131940</v>
      </c>
      <c r="N3362">
        <v>0</v>
      </c>
      <c r="O3362">
        <v>11</v>
      </c>
      <c r="P3362">
        <v>0</v>
      </c>
      <c r="Q3362">
        <v>10</v>
      </c>
      <c r="R3362">
        <v>2</v>
      </c>
      <c r="S3362">
        <v>9</v>
      </c>
      <c r="T3362">
        <v>3</v>
      </c>
      <c r="U3362">
        <v>8</v>
      </c>
      <c r="V3362">
        <f>COUNTIF(tbl_HRMaster[EmployeeID],tbl_HRMaster[[#This Row],[EmployeeID]])</f>
        <v>1</v>
      </c>
      <c r="W3362">
        <f>IFERROR(INDEX(tbl_EmployeeSurvey[EnvironmentSatisfaction],MATCH(tbl_HRMaster[[#This Row],[EmployeeID]],tbl_EmployeeSurvey[EmployeeID],0)),"Not Found")</f>
        <v>1</v>
      </c>
      <c r="X3362">
        <f>IFERROR(INDEX(tbl_EmployeeSurvey[JobSatisfaction],MATCH(tbl_HRMaster[[#This Row],[EmployeeID]],tbl_EmployeeSurvey[EmployeeID],0)),"Not Found")</f>
        <v>3</v>
      </c>
      <c r="Y3362" s="5">
        <f>IFERROR(INDEX(tbl_EmployeeSurvey[WorkLifeBalance],MATCH(tbl_HRMaster[[#This Row],[EmployeeID]],tbl_EmployeeSurvey[EmployeeID],0)),"Not Found")</f>
        <v>1</v>
      </c>
      <c r="Z3362" s="5">
        <f>IFERROR(VLOOKUP(tbl_HRMaster[[#This Row],[EmployeeID]],tbl_ManagerSurvey[[EmployeeID]:[PerformanceRating]],2,FALSE),"Not Found")</f>
        <v>3</v>
      </c>
      <c r="AA3362" s="5">
        <f>IFERROR(VLOOKUP(tbl_HRMaster[[#This Row],[EmployeeID]],tbl_ManagerSurvey[[EmployeeID]:[PerformanceRating]],3,FALSE),"Not Found")</f>
        <v>3</v>
      </c>
      <c r="AB3362" s="5" t="str">
        <f>IF(tbl_HRMaster[[#This Row],[Attrition]]="Yes","Left","Active")</f>
        <v>Active</v>
      </c>
      <c r="AC3362" s="5" t="str">
        <f>_xlfn.IFS(tbl_HRMaster[[#This Row],[Age]]&lt;25,"Under 25",tbl_HRMaster[[#This Row],[Age]]&lt;35,"25-34",tbl_HRMaster[[#This Row],[Age]]&lt;45,"35-44",tbl_HRMaster[[#This Row],[Age]]&lt;55,"45-54",TRUE,"Above 54")</f>
        <v>35-44</v>
      </c>
      <c r="AD3362" s="5" t="str">
        <f>_xlfn.IFS(
tbl_HRMaster[[#This Row],[YearsAtCompany]]&lt;2,"&lt; 2 Years",
tbl_HRMaster[[#This Row],[YearsAtCompany]]&lt;5,"2-4 Years",
tbl_HRMaster[[#This Row],[YearsAtCompany]]&lt;10,"5-9 Years",
TRUE,"10+ Years"
)</f>
        <v>5-9 Years</v>
      </c>
      <c r="AE3362" s="5">
        <f>IF(tbl_HRMaster[[#This Row],[Attrition]]="Yes",1,0)</f>
        <v>0</v>
      </c>
    </row>
    <row r="3363" spans="1:31" x14ac:dyDescent="0.25">
      <c r="A3363">
        <v>39</v>
      </c>
      <c r="B3363" t="s">
        <v>21</v>
      </c>
      <c r="C3363" t="s">
        <v>29</v>
      </c>
      <c r="D3363" t="s">
        <v>30</v>
      </c>
      <c r="E3363">
        <v>2</v>
      </c>
      <c r="F3363">
        <v>3</v>
      </c>
      <c r="G3363" t="s">
        <v>46</v>
      </c>
      <c r="H3363">
        <v>2372</v>
      </c>
      <c r="I3363" t="s">
        <v>25</v>
      </c>
      <c r="J3363">
        <v>2</v>
      </c>
      <c r="K3363" t="s">
        <v>44</v>
      </c>
      <c r="L3363" t="s">
        <v>32</v>
      </c>
      <c r="M3363">
        <v>131940</v>
      </c>
      <c r="N3363">
        <v>0</v>
      </c>
      <c r="O3363">
        <v>11</v>
      </c>
      <c r="P3363">
        <v>0</v>
      </c>
      <c r="Q3363">
        <v>10</v>
      </c>
      <c r="R3363">
        <v>2</v>
      </c>
      <c r="S3363">
        <v>9</v>
      </c>
      <c r="T3363">
        <v>3</v>
      </c>
      <c r="U3363">
        <v>8</v>
      </c>
      <c r="V3363">
        <f>COUNTIF(tbl_HRMaster[EmployeeID],tbl_HRMaster[[#This Row],[EmployeeID]])</f>
        <v>1</v>
      </c>
      <c r="W3363">
        <f>IFERROR(INDEX(tbl_EmployeeSurvey[EnvironmentSatisfaction],MATCH(tbl_HRMaster[[#This Row],[EmployeeID]],tbl_EmployeeSurvey[EmployeeID],0)),"Not Found")</f>
        <v>1</v>
      </c>
      <c r="X3363">
        <f>IFERROR(INDEX(tbl_EmployeeSurvey[JobSatisfaction],MATCH(tbl_HRMaster[[#This Row],[EmployeeID]],tbl_EmployeeSurvey[EmployeeID],0)),"Not Found")</f>
        <v>3</v>
      </c>
      <c r="Y3363" s="5">
        <f>IFERROR(INDEX(tbl_EmployeeSurvey[WorkLifeBalance],MATCH(tbl_HRMaster[[#This Row],[EmployeeID]],tbl_EmployeeSurvey[EmployeeID],0)),"Not Found")</f>
        <v>1</v>
      </c>
      <c r="Z3363" s="5">
        <f>IFERROR(VLOOKUP(tbl_HRMaster[[#This Row],[EmployeeID]],tbl_ManagerSurvey[[EmployeeID]:[PerformanceRating]],2,FALSE),"Not Found")</f>
        <v>3</v>
      </c>
      <c r="AA3363" s="5">
        <f>IFERROR(VLOOKUP(tbl_HRMaster[[#This Row],[EmployeeID]],tbl_ManagerSurvey[[EmployeeID]:[PerformanceRating]],3,FALSE),"Not Found")</f>
        <v>3</v>
      </c>
      <c r="AB3363" s="5" t="str">
        <f>IF(tbl_HRMaster[[#This Row],[Attrition]]="Yes","Left","Active")</f>
        <v>Active</v>
      </c>
      <c r="AC3363" s="5" t="str">
        <f>_xlfn.IFS(tbl_HRMaster[[#This Row],[Age]]&lt;25,"Under 25",tbl_HRMaster[[#This Row],[Age]]&lt;35,"25-34",tbl_HRMaster[[#This Row],[Age]]&lt;45,"35-44",tbl_HRMaster[[#This Row],[Age]]&lt;55,"45-54",TRUE,"Above 54")</f>
        <v>35-44</v>
      </c>
      <c r="AD3363" s="5" t="str">
        <f>_xlfn.IFS(
tbl_HRMaster[[#This Row],[YearsAtCompany]]&lt;2,"&lt; 2 Years",
tbl_HRMaster[[#This Row],[YearsAtCompany]]&lt;5,"2-4 Years",
tbl_HRMaster[[#This Row],[YearsAtCompany]]&lt;10,"5-9 Years",
TRUE,"10+ Years"
)</f>
        <v>5-9 Years</v>
      </c>
      <c r="AE3363" s="5">
        <f>IF(tbl_HRMaster[[#This Row],[Attrition]]="Yes",1,0)</f>
        <v>0</v>
      </c>
    </row>
    <row r="3364" spans="1:31" x14ac:dyDescent="0.25">
      <c r="A3364">
        <v>39</v>
      </c>
      <c r="B3364" t="s">
        <v>21</v>
      </c>
      <c r="C3364" t="s">
        <v>29</v>
      </c>
      <c r="D3364" t="s">
        <v>30</v>
      </c>
      <c r="E3364">
        <v>2</v>
      </c>
      <c r="F3364">
        <v>3</v>
      </c>
      <c r="G3364" t="s">
        <v>46</v>
      </c>
      <c r="H3364">
        <v>3842</v>
      </c>
      <c r="I3364" t="s">
        <v>25</v>
      </c>
      <c r="J3364">
        <v>2</v>
      </c>
      <c r="K3364" t="s">
        <v>44</v>
      </c>
      <c r="L3364" t="s">
        <v>32</v>
      </c>
      <c r="M3364">
        <v>131940</v>
      </c>
      <c r="N3364">
        <v>0</v>
      </c>
      <c r="O3364">
        <v>11</v>
      </c>
      <c r="P3364">
        <v>0</v>
      </c>
      <c r="Q3364">
        <v>10</v>
      </c>
      <c r="R3364">
        <v>2</v>
      </c>
      <c r="S3364">
        <v>9</v>
      </c>
      <c r="T3364">
        <v>3</v>
      </c>
      <c r="U3364">
        <v>8</v>
      </c>
      <c r="V3364">
        <f>COUNTIF(tbl_HRMaster[EmployeeID],tbl_HRMaster[[#This Row],[EmployeeID]])</f>
        <v>1</v>
      </c>
      <c r="W3364">
        <f>IFERROR(INDEX(tbl_EmployeeSurvey[EnvironmentSatisfaction],MATCH(tbl_HRMaster[[#This Row],[EmployeeID]],tbl_EmployeeSurvey[EmployeeID],0)),"Not Found")</f>
        <v>1</v>
      </c>
      <c r="X3364">
        <f>IFERROR(INDEX(tbl_EmployeeSurvey[JobSatisfaction],MATCH(tbl_HRMaster[[#This Row],[EmployeeID]],tbl_EmployeeSurvey[EmployeeID],0)),"Not Found")</f>
        <v>3</v>
      </c>
      <c r="Y3364" s="5">
        <f>IFERROR(INDEX(tbl_EmployeeSurvey[WorkLifeBalance],MATCH(tbl_HRMaster[[#This Row],[EmployeeID]],tbl_EmployeeSurvey[EmployeeID],0)),"Not Found")</f>
        <v>1</v>
      </c>
      <c r="Z3364" s="5">
        <f>IFERROR(VLOOKUP(tbl_HRMaster[[#This Row],[EmployeeID]],tbl_ManagerSurvey[[EmployeeID]:[PerformanceRating]],2,FALSE),"Not Found")</f>
        <v>3</v>
      </c>
      <c r="AA3364" s="5">
        <f>IFERROR(VLOOKUP(tbl_HRMaster[[#This Row],[EmployeeID]],tbl_ManagerSurvey[[EmployeeID]:[PerformanceRating]],3,FALSE),"Not Found")</f>
        <v>3</v>
      </c>
      <c r="AB3364" s="5" t="str">
        <f>IF(tbl_HRMaster[[#This Row],[Attrition]]="Yes","Left","Active")</f>
        <v>Active</v>
      </c>
      <c r="AC3364" s="5" t="str">
        <f>_xlfn.IFS(tbl_HRMaster[[#This Row],[Age]]&lt;25,"Under 25",tbl_HRMaster[[#This Row],[Age]]&lt;35,"25-34",tbl_HRMaster[[#This Row],[Age]]&lt;45,"35-44",tbl_HRMaster[[#This Row],[Age]]&lt;55,"45-54",TRUE,"Above 54")</f>
        <v>35-44</v>
      </c>
      <c r="AD3364" s="5" t="str">
        <f>_xlfn.IFS(
tbl_HRMaster[[#This Row],[YearsAtCompany]]&lt;2,"&lt; 2 Years",
tbl_HRMaster[[#This Row],[YearsAtCompany]]&lt;5,"2-4 Years",
tbl_HRMaster[[#This Row],[YearsAtCompany]]&lt;10,"5-9 Years",
TRUE,"10+ Years"
)</f>
        <v>5-9 Years</v>
      </c>
      <c r="AE3364" s="5">
        <f>IF(tbl_HRMaster[[#This Row],[Attrition]]="Yes",1,0)</f>
        <v>0</v>
      </c>
    </row>
    <row r="3365" spans="1:31" x14ac:dyDescent="0.25">
      <c r="A3365">
        <v>46</v>
      </c>
      <c r="B3365" t="s">
        <v>28</v>
      </c>
      <c r="C3365" t="s">
        <v>22</v>
      </c>
      <c r="D3365" t="s">
        <v>30</v>
      </c>
      <c r="E3365">
        <v>10</v>
      </c>
      <c r="F3365">
        <v>3</v>
      </c>
      <c r="G3365" t="s">
        <v>38</v>
      </c>
      <c r="H3365">
        <v>1041</v>
      </c>
      <c r="I3365" t="s">
        <v>34</v>
      </c>
      <c r="J3365">
        <v>1</v>
      </c>
      <c r="K3365" t="s">
        <v>35</v>
      </c>
      <c r="L3365" t="s">
        <v>27</v>
      </c>
      <c r="M3365">
        <v>44220</v>
      </c>
      <c r="N3365">
        <v>4</v>
      </c>
      <c r="O3365">
        <v>11</v>
      </c>
      <c r="P3365">
        <v>1</v>
      </c>
      <c r="Q3365">
        <v>13</v>
      </c>
      <c r="R3365">
        <v>2</v>
      </c>
      <c r="S3365">
        <v>9</v>
      </c>
      <c r="T3365">
        <v>3</v>
      </c>
      <c r="U3365">
        <v>7</v>
      </c>
      <c r="V3365">
        <f>COUNTIF(tbl_HRMaster[EmployeeID],tbl_HRMaster[[#This Row],[EmployeeID]])</f>
        <v>1</v>
      </c>
      <c r="W3365">
        <f>IFERROR(INDEX(tbl_EmployeeSurvey[EnvironmentSatisfaction],MATCH(tbl_HRMaster[[#This Row],[EmployeeID]],tbl_EmployeeSurvey[EmployeeID],0)),"Not Found")</f>
        <v>4</v>
      </c>
      <c r="X3365">
        <f>IFERROR(INDEX(tbl_EmployeeSurvey[JobSatisfaction],MATCH(tbl_HRMaster[[#This Row],[EmployeeID]],tbl_EmployeeSurvey[EmployeeID],0)),"Not Found")</f>
        <v>2</v>
      </c>
      <c r="Y3365" s="5">
        <f>IFERROR(INDEX(tbl_EmployeeSurvey[WorkLifeBalance],MATCH(tbl_HRMaster[[#This Row],[EmployeeID]],tbl_EmployeeSurvey[EmployeeID],0)),"Not Found")</f>
        <v>4</v>
      </c>
      <c r="Z3365" s="5">
        <f>IFERROR(VLOOKUP(tbl_HRMaster[[#This Row],[EmployeeID]],tbl_ManagerSurvey[[EmployeeID]:[PerformanceRating]],2,FALSE),"Not Found")</f>
        <v>3</v>
      </c>
      <c r="AA3365" s="5">
        <f>IFERROR(VLOOKUP(tbl_HRMaster[[#This Row],[EmployeeID]],tbl_ManagerSurvey[[EmployeeID]:[PerformanceRating]],3,FALSE),"Not Found")</f>
        <v>3</v>
      </c>
      <c r="AB3365" s="5" t="str">
        <f>IF(tbl_HRMaster[[#This Row],[Attrition]]="Yes","Left","Active")</f>
        <v>Left</v>
      </c>
      <c r="AC3365" s="5" t="str">
        <f>_xlfn.IFS(tbl_HRMaster[[#This Row],[Age]]&lt;25,"Under 25",tbl_HRMaster[[#This Row],[Age]]&lt;35,"25-34",tbl_HRMaster[[#This Row],[Age]]&lt;45,"35-44",tbl_HRMaster[[#This Row],[Age]]&lt;55,"45-54",TRUE,"Above 54")</f>
        <v>45-54</v>
      </c>
      <c r="AD3365" s="5" t="str">
        <f>_xlfn.IFS(
tbl_HRMaster[[#This Row],[YearsAtCompany]]&lt;2,"&lt; 2 Years",
tbl_HRMaster[[#This Row],[YearsAtCompany]]&lt;5,"2-4 Years",
tbl_HRMaster[[#This Row],[YearsAtCompany]]&lt;10,"5-9 Years",
TRUE,"10+ Years"
)</f>
        <v>5-9 Years</v>
      </c>
      <c r="AE3365" s="5">
        <f>IF(tbl_HRMaster[[#This Row],[Attrition]]="Yes",1,0)</f>
        <v>1</v>
      </c>
    </row>
    <row r="3366" spans="1:31" x14ac:dyDescent="0.25">
      <c r="A3366">
        <v>46</v>
      </c>
      <c r="B3366" t="s">
        <v>28</v>
      </c>
      <c r="C3366" t="s">
        <v>22</v>
      </c>
      <c r="D3366" t="s">
        <v>30</v>
      </c>
      <c r="E3366">
        <v>10</v>
      </c>
      <c r="F3366">
        <v>3</v>
      </c>
      <c r="G3366" t="s">
        <v>38</v>
      </c>
      <c r="H3366">
        <v>2511</v>
      </c>
      <c r="I3366" t="s">
        <v>34</v>
      </c>
      <c r="J3366">
        <v>1</v>
      </c>
      <c r="K3366" t="s">
        <v>35</v>
      </c>
      <c r="L3366" t="s">
        <v>27</v>
      </c>
      <c r="M3366">
        <v>44220</v>
      </c>
      <c r="N3366">
        <v>4</v>
      </c>
      <c r="O3366">
        <v>11</v>
      </c>
      <c r="P3366">
        <v>1</v>
      </c>
      <c r="Q3366">
        <v>13</v>
      </c>
      <c r="R3366">
        <v>2</v>
      </c>
      <c r="S3366">
        <v>9</v>
      </c>
      <c r="T3366">
        <v>3</v>
      </c>
      <c r="U3366">
        <v>7</v>
      </c>
      <c r="V3366">
        <f>COUNTIF(tbl_HRMaster[EmployeeID],tbl_HRMaster[[#This Row],[EmployeeID]])</f>
        <v>1</v>
      </c>
      <c r="W3366">
        <f>IFERROR(INDEX(tbl_EmployeeSurvey[EnvironmentSatisfaction],MATCH(tbl_HRMaster[[#This Row],[EmployeeID]],tbl_EmployeeSurvey[EmployeeID],0)),"Not Found")</f>
        <v>4</v>
      </c>
      <c r="X3366">
        <f>IFERROR(INDEX(tbl_EmployeeSurvey[JobSatisfaction],MATCH(tbl_HRMaster[[#This Row],[EmployeeID]],tbl_EmployeeSurvey[EmployeeID],0)),"Not Found")</f>
        <v>2</v>
      </c>
      <c r="Y3366" s="5">
        <f>IFERROR(INDEX(tbl_EmployeeSurvey[WorkLifeBalance],MATCH(tbl_HRMaster[[#This Row],[EmployeeID]],tbl_EmployeeSurvey[EmployeeID],0)),"Not Found")</f>
        <v>4</v>
      </c>
      <c r="Z3366" s="5">
        <f>IFERROR(VLOOKUP(tbl_HRMaster[[#This Row],[EmployeeID]],tbl_ManagerSurvey[[EmployeeID]:[PerformanceRating]],2,FALSE),"Not Found")</f>
        <v>3</v>
      </c>
      <c r="AA3366" s="5">
        <f>IFERROR(VLOOKUP(tbl_HRMaster[[#This Row],[EmployeeID]],tbl_ManagerSurvey[[EmployeeID]:[PerformanceRating]],3,FALSE),"Not Found")</f>
        <v>3</v>
      </c>
      <c r="AB3366" s="5" t="str">
        <f>IF(tbl_HRMaster[[#This Row],[Attrition]]="Yes","Left","Active")</f>
        <v>Left</v>
      </c>
      <c r="AC3366" s="5" t="str">
        <f>_xlfn.IFS(tbl_HRMaster[[#This Row],[Age]]&lt;25,"Under 25",tbl_HRMaster[[#This Row],[Age]]&lt;35,"25-34",tbl_HRMaster[[#This Row],[Age]]&lt;45,"35-44",tbl_HRMaster[[#This Row],[Age]]&lt;55,"45-54",TRUE,"Above 54")</f>
        <v>45-54</v>
      </c>
      <c r="AD3366" s="5" t="str">
        <f>_xlfn.IFS(
tbl_HRMaster[[#This Row],[YearsAtCompany]]&lt;2,"&lt; 2 Years",
tbl_HRMaster[[#This Row],[YearsAtCompany]]&lt;5,"2-4 Years",
tbl_HRMaster[[#This Row],[YearsAtCompany]]&lt;10,"5-9 Years",
TRUE,"10+ Years"
)</f>
        <v>5-9 Years</v>
      </c>
      <c r="AE3366" s="5">
        <f>IF(tbl_HRMaster[[#This Row],[Attrition]]="Yes",1,0)</f>
        <v>1</v>
      </c>
    </row>
    <row r="3367" spans="1:31" x14ac:dyDescent="0.25">
      <c r="A3367">
        <v>46</v>
      </c>
      <c r="B3367" t="s">
        <v>28</v>
      </c>
      <c r="C3367" t="s">
        <v>22</v>
      </c>
      <c r="D3367" t="s">
        <v>30</v>
      </c>
      <c r="E3367">
        <v>10</v>
      </c>
      <c r="F3367">
        <v>3</v>
      </c>
      <c r="G3367" t="s">
        <v>38</v>
      </c>
      <c r="H3367">
        <v>3981</v>
      </c>
      <c r="I3367" t="s">
        <v>34</v>
      </c>
      <c r="J3367">
        <v>1</v>
      </c>
      <c r="K3367" t="s">
        <v>35</v>
      </c>
      <c r="L3367" t="s">
        <v>27</v>
      </c>
      <c r="M3367">
        <v>44220</v>
      </c>
      <c r="N3367">
        <v>4</v>
      </c>
      <c r="O3367">
        <v>11</v>
      </c>
      <c r="P3367">
        <v>1</v>
      </c>
      <c r="Q3367">
        <v>13</v>
      </c>
      <c r="R3367">
        <v>2</v>
      </c>
      <c r="S3367">
        <v>9</v>
      </c>
      <c r="T3367">
        <v>3</v>
      </c>
      <c r="U3367">
        <v>7</v>
      </c>
      <c r="V3367">
        <f>COUNTIF(tbl_HRMaster[EmployeeID],tbl_HRMaster[[#This Row],[EmployeeID]])</f>
        <v>1</v>
      </c>
      <c r="W3367">
        <f>IFERROR(INDEX(tbl_EmployeeSurvey[EnvironmentSatisfaction],MATCH(tbl_HRMaster[[#This Row],[EmployeeID]],tbl_EmployeeSurvey[EmployeeID],0)),"Not Found")</f>
        <v>4</v>
      </c>
      <c r="X3367">
        <f>IFERROR(INDEX(tbl_EmployeeSurvey[JobSatisfaction],MATCH(tbl_HRMaster[[#This Row],[EmployeeID]],tbl_EmployeeSurvey[EmployeeID],0)),"Not Found")</f>
        <v>2</v>
      </c>
      <c r="Y3367" s="5">
        <f>IFERROR(INDEX(tbl_EmployeeSurvey[WorkLifeBalance],MATCH(tbl_HRMaster[[#This Row],[EmployeeID]],tbl_EmployeeSurvey[EmployeeID],0)),"Not Found")</f>
        <v>4</v>
      </c>
      <c r="Z3367" s="5">
        <f>IFERROR(VLOOKUP(tbl_HRMaster[[#This Row],[EmployeeID]],tbl_ManagerSurvey[[EmployeeID]:[PerformanceRating]],2,FALSE),"Not Found")</f>
        <v>3</v>
      </c>
      <c r="AA3367" s="5">
        <f>IFERROR(VLOOKUP(tbl_HRMaster[[#This Row],[EmployeeID]],tbl_ManagerSurvey[[EmployeeID]:[PerformanceRating]],3,FALSE),"Not Found")</f>
        <v>3</v>
      </c>
      <c r="AB3367" s="5" t="str">
        <f>IF(tbl_HRMaster[[#This Row],[Attrition]]="Yes","Left","Active")</f>
        <v>Left</v>
      </c>
      <c r="AC3367" s="5" t="str">
        <f>_xlfn.IFS(tbl_HRMaster[[#This Row],[Age]]&lt;25,"Under 25",tbl_HRMaster[[#This Row],[Age]]&lt;35,"25-34",tbl_HRMaster[[#This Row],[Age]]&lt;45,"35-44",tbl_HRMaster[[#This Row],[Age]]&lt;55,"45-54",TRUE,"Above 54")</f>
        <v>45-54</v>
      </c>
      <c r="AD3367" s="5" t="str">
        <f>_xlfn.IFS(
tbl_HRMaster[[#This Row],[YearsAtCompany]]&lt;2,"&lt; 2 Years",
tbl_HRMaster[[#This Row],[YearsAtCompany]]&lt;5,"2-4 Years",
tbl_HRMaster[[#This Row],[YearsAtCompany]]&lt;10,"5-9 Years",
TRUE,"10+ Years"
)</f>
        <v>5-9 Years</v>
      </c>
      <c r="AE3367" s="5">
        <f>IF(tbl_HRMaster[[#This Row],[Attrition]]="Yes",1,0)</f>
        <v>1</v>
      </c>
    </row>
    <row r="3368" spans="1:31" x14ac:dyDescent="0.25">
      <c r="A3368">
        <v>37</v>
      </c>
      <c r="B3368" t="s">
        <v>21</v>
      </c>
      <c r="C3368" t="s">
        <v>22</v>
      </c>
      <c r="D3368" t="s">
        <v>30</v>
      </c>
      <c r="E3368">
        <v>2</v>
      </c>
      <c r="F3368">
        <v>2</v>
      </c>
      <c r="G3368" t="s">
        <v>38</v>
      </c>
      <c r="H3368">
        <v>832</v>
      </c>
      <c r="I3368" t="s">
        <v>34</v>
      </c>
      <c r="J3368">
        <v>1</v>
      </c>
      <c r="K3368" t="s">
        <v>31</v>
      </c>
      <c r="L3368" t="s">
        <v>27</v>
      </c>
      <c r="M3368">
        <v>20220</v>
      </c>
      <c r="N3368">
        <v>1</v>
      </c>
      <c r="O3368">
        <v>12</v>
      </c>
      <c r="P3368">
        <v>0</v>
      </c>
      <c r="Q3368">
        <v>10</v>
      </c>
      <c r="R3368">
        <v>1</v>
      </c>
      <c r="S3368">
        <v>10</v>
      </c>
      <c r="T3368">
        <v>3</v>
      </c>
      <c r="U3368">
        <v>7</v>
      </c>
      <c r="V3368">
        <f>COUNTIF(tbl_HRMaster[EmployeeID],tbl_HRMaster[[#This Row],[EmployeeID]])</f>
        <v>1</v>
      </c>
      <c r="W3368">
        <f>IFERROR(INDEX(tbl_EmployeeSurvey[EnvironmentSatisfaction],MATCH(tbl_HRMaster[[#This Row],[EmployeeID]],tbl_EmployeeSurvey[EmployeeID],0)),"Not Found")</f>
        <v>1</v>
      </c>
      <c r="X3368">
        <f>IFERROR(INDEX(tbl_EmployeeSurvey[JobSatisfaction],MATCH(tbl_HRMaster[[#This Row],[EmployeeID]],tbl_EmployeeSurvey[EmployeeID],0)),"Not Found")</f>
        <v>4</v>
      </c>
      <c r="Y3368" s="5">
        <f>IFERROR(INDEX(tbl_EmployeeSurvey[WorkLifeBalance],MATCH(tbl_HRMaster[[#This Row],[EmployeeID]],tbl_EmployeeSurvey[EmployeeID],0)),"Not Found")</f>
        <v>3</v>
      </c>
      <c r="Z3368" s="5">
        <f>IFERROR(VLOOKUP(tbl_HRMaster[[#This Row],[EmployeeID]],tbl_ManagerSurvey[[EmployeeID]:[PerformanceRating]],2,FALSE),"Not Found")</f>
        <v>3</v>
      </c>
      <c r="AA3368" s="5">
        <f>IFERROR(VLOOKUP(tbl_HRMaster[[#This Row],[EmployeeID]],tbl_ManagerSurvey[[EmployeeID]:[PerformanceRating]],3,FALSE),"Not Found")</f>
        <v>3</v>
      </c>
      <c r="AB3368" s="5" t="str">
        <f>IF(tbl_HRMaster[[#This Row],[Attrition]]="Yes","Left","Active")</f>
        <v>Active</v>
      </c>
      <c r="AC3368" s="5" t="str">
        <f>_xlfn.IFS(tbl_HRMaster[[#This Row],[Age]]&lt;25,"Under 25",tbl_HRMaster[[#This Row],[Age]]&lt;35,"25-34",tbl_HRMaster[[#This Row],[Age]]&lt;45,"35-44",tbl_HRMaster[[#This Row],[Age]]&lt;55,"45-54",TRUE,"Above 54")</f>
        <v>35-44</v>
      </c>
      <c r="AD3368" s="5" t="str">
        <f>_xlfn.IFS(
tbl_HRMaster[[#This Row],[YearsAtCompany]]&lt;2,"&lt; 2 Years",
tbl_HRMaster[[#This Row],[YearsAtCompany]]&lt;5,"2-4 Years",
tbl_HRMaster[[#This Row],[YearsAtCompany]]&lt;10,"5-9 Years",
TRUE,"10+ Years"
)</f>
        <v>10+ Years</v>
      </c>
      <c r="AE3368" s="5">
        <f>IF(tbl_HRMaster[[#This Row],[Attrition]]="Yes",1,0)</f>
        <v>0</v>
      </c>
    </row>
    <row r="3369" spans="1:31" x14ac:dyDescent="0.25">
      <c r="A3369">
        <v>37</v>
      </c>
      <c r="B3369" t="s">
        <v>21</v>
      </c>
      <c r="C3369" t="s">
        <v>22</v>
      </c>
      <c r="D3369" t="s">
        <v>30</v>
      </c>
      <c r="E3369">
        <v>2</v>
      </c>
      <c r="F3369">
        <v>2</v>
      </c>
      <c r="G3369" t="s">
        <v>38</v>
      </c>
      <c r="H3369">
        <v>2302</v>
      </c>
      <c r="I3369" t="s">
        <v>34</v>
      </c>
      <c r="J3369">
        <v>1</v>
      </c>
      <c r="K3369" t="s">
        <v>31</v>
      </c>
      <c r="L3369" t="s">
        <v>27</v>
      </c>
      <c r="M3369">
        <v>20220</v>
      </c>
      <c r="N3369">
        <v>1</v>
      </c>
      <c r="O3369">
        <v>12</v>
      </c>
      <c r="P3369">
        <v>0</v>
      </c>
      <c r="Q3369">
        <v>10</v>
      </c>
      <c r="R3369">
        <v>1</v>
      </c>
      <c r="S3369">
        <v>10</v>
      </c>
      <c r="T3369">
        <v>3</v>
      </c>
      <c r="U3369">
        <v>7</v>
      </c>
      <c r="V3369">
        <f>COUNTIF(tbl_HRMaster[EmployeeID],tbl_HRMaster[[#This Row],[EmployeeID]])</f>
        <v>1</v>
      </c>
      <c r="W3369">
        <f>IFERROR(INDEX(tbl_EmployeeSurvey[EnvironmentSatisfaction],MATCH(tbl_HRMaster[[#This Row],[EmployeeID]],tbl_EmployeeSurvey[EmployeeID],0)),"Not Found")</f>
        <v>1</v>
      </c>
      <c r="X3369">
        <f>IFERROR(INDEX(tbl_EmployeeSurvey[JobSatisfaction],MATCH(tbl_HRMaster[[#This Row],[EmployeeID]],tbl_EmployeeSurvey[EmployeeID],0)),"Not Found")</f>
        <v>4</v>
      </c>
      <c r="Y3369" s="5">
        <f>IFERROR(INDEX(tbl_EmployeeSurvey[WorkLifeBalance],MATCH(tbl_HRMaster[[#This Row],[EmployeeID]],tbl_EmployeeSurvey[EmployeeID],0)),"Not Found")</f>
        <v>3</v>
      </c>
      <c r="Z3369" s="5">
        <f>IFERROR(VLOOKUP(tbl_HRMaster[[#This Row],[EmployeeID]],tbl_ManagerSurvey[[EmployeeID]:[PerformanceRating]],2,FALSE),"Not Found")</f>
        <v>3</v>
      </c>
      <c r="AA3369" s="5">
        <f>IFERROR(VLOOKUP(tbl_HRMaster[[#This Row],[EmployeeID]],tbl_ManagerSurvey[[EmployeeID]:[PerformanceRating]],3,FALSE),"Not Found")</f>
        <v>3</v>
      </c>
      <c r="AB3369" s="5" t="str">
        <f>IF(tbl_HRMaster[[#This Row],[Attrition]]="Yes","Left","Active")</f>
        <v>Active</v>
      </c>
      <c r="AC3369" s="5" t="str">
        <f>_xlfn.IFS(tbl_HRMaster[[#This Row],[Age]]&lt;25,"Under 25",tbl_HRMaster[[#This Row],[Age]]&lt;35,"25-34",tbl_HRMaster[[#This Row],[Age]]&lt;45,"35-44",tbl_HRMaster[[#This Row],[Age]]&lt;55,"45-54",TRUE,"Above 54")</f>
        <v>35-44</v>
      </c>
      <c r="AD3369" s="5" t="str">
        <f>_xlfn.IFS(
tbl_HRMaster[[#This Row],[YearsAtCompany]]&lt;2,"&lt; 2 Years",
tbl_HRMaster[[#This Row],[YearsAtCompany]]&lt;5,"2-4 Years",
tbl_HRMaster[[#This Row],[YearsAtCompany]]&lt;10,"5-9 Years",
TRUE,"10+ Years"
)</f>
        <v>10+ Years</v>
      </c>
      <c r="AE3369" s="5">
        <f>IF(tbl_HRMaster[[#This Row],[Attrition]]="Yes",1,0)</f>
        <v>0</v>
      </c>
    </row>
    <row r="3370" spans="1:31" x14ac:dyDescent="0.25">
      <c r="A3370">
        <v>37</v>
      </c>
      <c r="B3370" t="s">
        <v>21</v>
      </c>
      <c r="C3370" t="s">
        <v>22</v>
      </c>
      <c r="D3370" t="s">
        <v>30</v>
      </c>
      <c r="E3370">
        <v>2</v>
      </c>
      <c r="F3370">
        <v>2</v>
      </c>
      <c r="G3370" t="s">
        <v>38</v>
      </c>
      <c r="H3370">
        <v>3772</v>
      </c>
      <c r="I3370" t="s">
        <v>34</v>
      </c>
      <c r="J3370">
        <v>1</v>
      </c>
      <c r="K3370" t="s">
        <v>31</v>
      </c>
      <c r="L3370" t="s">
        <v>27</v>
      </c>
      <c r="M3370">
        <v>20220</v>
      </c>
      <c r="N3370">
        <v>1</v>
      </c>
      <c r="O3370">
        <v>12</v>
      </c>
      <c r="P3370">
        <v>0</v>
      </c>
      <c r="Q3370">
        <v>10</v>
      </c>
      <c r="R3370">
        <v>1</v>
      </c>
      <c r="S3370">
        <v>10</v>
      </c>
      <c r="T3370">
        <v>3</v>
      </c>
      <c r="U3370">
        <v>7</v>
      </c>
      <c r="V3370">
        <f>COUNTIF(tbl_HRMaster[EmployeeID],tbl_HRMaster[[#This Row],[EmployeeID]])</f>
        <v>1</v>
      </c>
      <c r="W3370">
        <f>IFERROR(INDEX(tbl_EmployeeSurvey[EnvironmentSatisfaction],MATCH(tbl_HRMaster[[#This Row],[EmployeeID]],tbl_EmployeeSurvey[EmployeeID],0)),"Not Found")</f>
        <v>1</v>
      </c>
      <c r="X3370">
        <f>IFERROR(INDEX(tbl_EmployeeSurvey[JobSatisfaction],MATCH(tbl_HRMaster[[#This Row],[EmployeeID]],tbl_EmployeeSurvey[EmployeeID],0)),"Not Found")</f>
        <v>4</v>
      </c>
      <c r="Y3370" s="5">
        <f>IFERROR(INDEX(tbl_EmployeeSurvey[WorkLifeBalance],MATCH(tbl_HRMaster[[#This Row],[EmployeeID]],tbl_EmployeeSurvey[EmployeeID],0)),"Not Found")</f>
        <v>3</v>
      </c>
      <c r="Z3370" s="5">
        <f>IFERROR(VLOOKUP(tbl_HRMaster[[#This Row],[EmployeeID]],tbl_ManagerSurvey[[EmployeeID]:[PerformanceRating]],2,FALSE),"Not Found")</f>
        <v>3</v>
      </c>
      <c r="AA3370" s="5">
        <f>IFERROR(VLOOKUP(tbl_HRMaster[[#This Row],[EmployeeID]],tbl_ManagerSurvey[[EmployeeID]:[PerformanceRating]],3,FALSE),"Not Found")</f>
        <v>3</v>
      </c>
      <c r="AB3370" s="5" t="str">
        <f>IF(tbl_HRMaster[[#This Row],[Attrition]]="Yes","Left","Active")</f>
        <v>Active</v>
      </c>
      <c r="AC3370" s="5" t="str">
        <f>_xlfn.IFS(tbl_HRMaster[[#This Row],[Age]]&lt;25,"Under 25",tbl_HRMaster[[#This Row],[Age]]&lt;35,"25-34",tbl_HRMaster[[#This Row],[Age]]&lt;45,"35-44",tbl_HRMaster[[#This Row],[Age]]&lt;55,"45-54",TRUE,"Above 54")</f>
        <v>35-44</v>
      </c>
      <c r="AD3370" s="5" t="str">
        <f>_xlfn.IFS(
tbl_HRMaster[[#This Row],[YearsAtCompany]]&lt;2,"&lt; 2 Years",
tbl_HRMaster[[#This Row],[YearsAtCompany]]&lt;5,"2-4 Years",
tbl_HRMaster[[#This Row],[YearsAtCompany]]&lt;10,"5-9 Years",
TRUE,"10+ Years"
)</f>
        <v>10+ Years</v>
      </c>
      <c r="AE3370" s="5">
        <f>IF(tbl_HRMaster[[#This Row],[Attrition]]="Yes",1,0)</f>
        <v>0</v>
      </c>
    </row>
    <row r="3371" spans="1:31" x14ac:dyDescent="0.25">
      <c r="A3371">
        <v>30</v>
      </c>
      <c r="B3371" t="s">
        <v>21</v>
      </c>
      <c r="C3371" t="s">
        <v>22</v>
      </c>
      <c r="D3371" t="s">
        <v>23</v>
      </c>
      <c r="E3371">
        <v>18</v>
      </c>
      <c r="F3371">
        <v>3</v>
      </c>
      <c r="G3371" t="s">
        <v>24</v>
      </c>
      <c r="H3371">
        <v>1293</v>
      </c>
      <c r="I3371" t="s">
        <v>34</v>
      </c>
      <c r="J3371">
        <v>4</v>
      </c>
      <c r="K3371" t="s">
        <v>37</v>
      </c>
      <c r="L3371" t="s">
        <v>27</v>
      </c>
      <c r="M3371">
        <v>22960</v>
      </c>
      <c r="N3371">
        <v>1</v>
      </c>
      <c r="O3371">
        <v>18</v>
      </c>
      <c r="P3371">
        <v>1</v>
      </c>
      <c r="Q3371">
        <v>10</v>
      </c>
      <c r="R3371">
        <v>2</v>
      </c>
      <c r="S3371">
        <v>10</v>
      </c>
      <c r="T3371">
        <v>3</v>
      </c>
      <c r="U3371">
        <v>0</v>
      </c>
      <c r="V3371">
        <f>COUNTIF(tbl_HRMaster[EmployeeID],tbl_HRMaster[[#This Row],[EmployeeID]])</f>
        <v>1</v>
      </c>
      <c r="W3371">
        <f>IFERROR(INDEX(tbl_EmployeeSurvey[EnvironmentSatisfaction],MATCH(tbl_HRMaster[[#This Row],[EmployeeID]],tbl_EmployeeSurvey[EmployeeID],0)),"Not Found")</f>
        <v>4</v>
      </c>
      <c r="X3371">
        <f>IFERROR(INDEX(tbl_EmployeeSurvey[JobSatisfaction],MATCH(tbl_HRMaster[[#This Row],[EmployeeID]],tbl_EmployeeSurvey[EmployeeID],0)),"Not Found")</f>
        <v>4</v>
      </c>
      <c r="Y3371" s="5">
        <f>IFERROR(INDEX(tbl_EmployeeSurvey[WorkLifeBalance],MATCH(tbl_HRMaster[[#This Row],[EmployeeID]],tbl_EmployeeSurvey[EmployeeID],0)),"Not Found")</f>
        <v>2</v>
      </c>
      <c r="Z3371" s="5">
        <f>IFERROR(VLOOKUP(tbl_HRMaster[[#This Row],[EmployeeID]],tbl_ManagerSurvey[[EmployeeID]:[PerformanceRating]],2,FALSE),"Not Found")</f>
        <v>3</v>
      </c>
      <c r="AA3371" s="5">
        <f>IFERROR(VLOOKUP(tbl_HRMaster[[#This Row],[EmployeeID]],tbl_ManagerSurvey[[EmployeeID]:[PerformanceRating]],3,FALSE),"Not Found")</f>
        <v>3</v>
      </c>
      <c r="AB3371" s="5" t="str">
        <f>IF(tbl_HRMaster[[#This Row],[Attrition]]="Yes","Left","Active")</f>
        <v>Active</v>
      </c>
      <c r="AC3371" s="5" t="str">
        <f>_xlfn.IFS(tbl_HRMaster[[#This Row],[Age]]&lt;25,"Under 25",tbl_HRMaster[[#This Row],[Age]]&lt;35,"25-34",tbl_HRMaster[[#This Row],[Age]]&lt;45,"35-44",tbl_HRMaster[[#This Row],[Age]]&lt;55,"45-54",TRUE,"Above 54")</f>
        <v>25-34</v>
      </c>
      <c r="AD3371" s="5" t="str">
        <f>_xlfn.IFS(
tbl_HRMaster[[#This Row],[YearsAtCompany]]&lt;2,"&lt; 2 Years",
tbl_HRMaster[[#This Row],[YearsAtCompany]]&lt;5,"2-4 Years",
tbl_HRMaster[[#This Row],[YearsAtCompany]]&lt;10,"5-9 Years",
TRUE,"10+ Years"
)</f>
        <v>10+ Years</v>
      </c>
      <c r="AE3371" s="5">
        <f>IF(tbl_HRMaster[[#This Row],[Attrition]]="Yes",1,0)</f>
        <v>0</v>
      </c>
    </row>
    <row r="3372" spans="1:31" x14ac:dyDescent="0.25">
      <c r="A3372">
        <v>30</v>
      </c>
      <c r="B3372" t="s">
        <v>21</v>
      </c>
      <c r="C3372" t="s">
        <v>22</v>
      </c>
      <c r="D3372" t="s">
        <v>23</v>
      </c>
      <c r="E3372">
        <v>18</v>
      </c>
      <c r="F3372">
        <v>3</v>
      </c>
      <c r="G3372" t="s">
        <v>24</v>
      </c>
      <c r="H3372">
        <v>2763</v>
      </c>
      <c r="I3372" t="s">
        <v>34</v>
      </c>
      <c r="J3372">
        <v>4</v>
      </c>
      <c r="K3372" t="s">
        <v>37</v>
      </c>
      <c r="L3372" t="s">
        <v>27</v>
      </c>
      <c r="M3372">
        <v>22960</v>
      </c>
      <c r="N3372">
        <v>1</v>
      </c>
      <c r="O3372">
        <v>18</v>
      </c>
      <c r="P3372">
        <v>1</v>
      </c>
      <c r="Q3372">
        <v>10</v>
      </c>
      <c r="R3372">
        <v>2</v>
      </c>
      <c r="S3372">
        <v>10</v>
      </c>
      <c r="T3372">
        <v>3</v>
      </c>
      <c r="U3372">
        <v>0</v>
      </c>
      <c r="V3372">
        <f>COUNTIF(tbl_HRMaster[EmployeeID],tbl_HRMaster[[#This Row],[EmployeeID]])</f>
        <v>1</v>
      </c>
      <c r="W3372">
        <f>IFERROR(INDEX(tbl_EmployeeSurvey[EnvironmentSatisfaction],MATCH(tbl_HRMaster[[#This Row],[EmployeeID]],tbl_EmployeeSurvey[EmployeeID],0)),"Not Found")</f>
        <v>4</v>
      </c>
      <c r="X3372">
        <f>IFERROR(INDEX(tbl_EmployeeSurvey[JobSatisfaction],MATCH(tbl_HRMaster[[#This Row],[EmployeeID]],tbl_EmployeeSurvey[EmployeeID],0)),"Not Found")</f>
        <v>4</v>
      </c>
      <c r="Y3372" s="5">
        <f>IFERROR(INDEX(tbl_EmployeeSurvey[WorkLifeBalance],MATCH(tbl_HRMaster[[#This Row],[EmployeeID]],tbl_EmployeeSurvey[EmployeeID],0)),"Not Found")</f>
        <v>2</v>
      </c>
      <c r="Z3372" s="5">
        <f>IFERROR(VLOOKUP(tbl_HRMaster[[#This Row],[EmployeeID]],tbl_ManagerSurvey[[EmployeeID]:[PerformanceRating]],2,FALSE),"Not Found")</f>
        <v>3</v>
      </c>
      <c r="AA3372" s="5">
        <f>IFERROR(VLOOKUP(tbl_HRMaster[[#This Row],[EmployeeID]],tbl_ManagerSurvey[[EmployeeID]:[PerformanceRating]],3,FALSE),"Not Found")</f>
        <v>3</v>
      </c>
      <c r="AB3372" s="5" t="str">
        <f>IF(tbl_HRMaster[[#This Row],[Attrition]]="Yes","Left","Active")</f>
        <v>Active</v>
      </c>
      <c r="AC3372" s="5" t="str">
        <f>_xlfn.IFS(tbl_HRMaster[[#This Row],[Age]]&lt;25,"Under 25",tbl_HRMaster[[#This Row],[Age]]&lt;35,"25-34",tbl_HRMaster[[#This Row],[Age]]&lt;45,"35-44",tbl_HRMaster[[#This Row],[Age]]&lt;55,"45-54",TRUE,"Above 54")</f>
        <v>25-34</v>
      </c>
      <c r="AD3372" s="5" t="str">
        <f>_xlfn.IFS(
tbl_HRMaster[[#This Row],[YearsAtCompany]]&lt;2,"&lt; 2 Years",
tbl_HRMaster[[#This Row],[YearsAtCompany]]&lt;5,"2-4 Years",
tbl_HRMaster[[#This Row],[YearsAtCompany]]&lt;10,"5-9 Years",
TRUE,"10+ Years"
)</f>
        <v>10+ Years</v>
      </c>
      <c r="AE3372" s="5">
        <f>IF(tbl_HRMaster[[#This Row],[Attrition]]="Yes",1,0)</f>
        <v>0</v>
      </c>
    </row>
    <row r="3373" spans="1:31" x14ac:dyDescent="0.25">
      <c r="A3373">
        <v>30</v>
      </c>
      <c r="B3373" t="s">
        <v>21</v>
      </c>
      <c r="C3373" t="s">
        <v>22</v>
      </c>
      <c r="D3373" t="s">
        <v>23</v>
      </c>
      <c r="E3373">
        <v>18</v>
      </c>
      <c r="F3373">
        <v>3</v>
      </c>
      <c r="G3373" t="s">
        <v>24</v>
      </c>
      <c r="H3373">
        <v>4233</v>
      </c>
      <c r="I3373" t="s">
        <v>34</v>
      </c>
      <c r="J3373">
        <v>4</v>
      </c>
      <c r="K3373" t="s">
        <v>37</v>
      </c>
      <c r="L3373" t="s">
        <v>27</v>
      </c>
      <c r="M3373">
        <v>22960</v>
      </c>
      <c r="N3373">
        <v>1</v>
      </c>
      <c r="O3373">
        <v>18</v>
      </c>
      <c r="P3373">
        <v>1</v>
      </c>
      <c r="Q3373">
        <v>10</v>
      </c>
      <c r="R3373">
        <v>2</v>
      </c>
      <c r="S3373">
        <v>10</v>
      </c>
      <c r="T3373">
        <v>3</v>
      </c>
      <c r="U3373">
        <v>0</v>
      </c>
      <c r="V3373">
        <f>COUNTIF(tbl_HRMaster[EmployeeID],tbl_HRMaster[[#This Row],[EmployeeID]])</f>
        <v>1</v>
      </c>
      <c r="W3373">
        <f>IFERROR(INDEX(tbl_EmployeeSurvey[EnvironmentSatisfaction],MATCH(tbl_HRMaster[[#This Row],[EmployeeID]],tbl_EmployeeSurvey[EmployeeID],0)),"Not Found")</f>
        <v>4</v>
      </c>
      <c r="X3373">
        <f>IFERROR(INDEX(tbl_EmployeeSurvey[JobSatisfaction],MATCH(tbl_HRMaster[[#This Row],[EmployeeID]],tbl_EmployeeSurvey[EmployeeID],0)),"Not Found")</f>
        <v>4</v>
      </c>
      <c r="Y3373" s="5">
        <f>IFERROR(INDEX(tbl_EmployeeSurvey[WorkLifeBalance],MATCH(tbl_HRMaster[[#This Row],[EmployeeID]],tbl_EmployeeSurvey[EmployeeID],0)),"Not Found")</f>
        <v>2</v>
      </c>
      <c r="Z3373" s="5">
        <f>IFERROR(VLOOKUP(tbl_HRMaster[[#This Row],[EmployeeID]],tbl_ManagerSurvey[[EmployeeID]:[PerformanceRating]],2,FALSE),"Not Found")</f>
        <v>3</v>
      </c>
      <c r="AA3373" s="5">
        <f>IFERROR(VLOOKUP(tbl_HRMaster[[#This Row],[EmployeeID]],tbl_ManagerSurvey[[EmployeeID]:[PerformanceRating]],3,FALSE),"Not Found")</f>
        <v>3</v>
      </c>
      <c r="AB3373" s="5" t="str">
        <f>IF(tbl_HRMaster[[#This Row],[Attrition]]="Yes","Left","Active")</f>
        <v>Active</v>
      </c>
      <c r="AC3373" s="5" t="str">
        <f>_xlfn.IFS(tbl_HRMaster[[#This Row],[Age]]&lt;25,"Under 25",tbl_HRMaster[[#This Row],[Age]]&lt;35,"25-34",tbl_HRMaster[[#This Row],[Age]]&lt;45,"35-44",tbl_HRMaster[[#This Row],[Age]]&lt;55,"45-54",TRUE,"Above 54")</f>
        <v>25-34</v>
      </c>
      <c r="AD3373" s="5" t="str">
        <f>_xlfn.IFS(
tbl_HRMaster[[#This Row],[YearsAtCompany]]&lt;2,"&lt; 2 Years",
tbl_HRMaster[[#This Row],[YearsAtCompany]]&lt;5,"2-4 Years",
tbl_HRMaster[[#This Row],[YearsAtCompany]]&lt;10,"5-9 Years",
TRUE,"10+ Years"
)</f>
        <v>10+ Years</v>
      </c>
      <c r="AE3373" s="5">
        <f>IF(tbl_HRMaster[[#This Row],[Attrition]]="Yes",1,0)</f>
        <v>0</v>
      </c>
    </row>
    <row r="3374" spans="1:31" x14ac:dyDescent="0.25">
      <c r="A3374">
        <v>45</v>
      </c>
      <c r="B3374" t="s">
        <v>21</v>
      </c>
      <c r="C3374" t="s">
        <v>22</v>
      </c>
      <c r="D3374" t="s">
        <v>30</v>
      </c>
      <c r="E3374">
        <v>28</v>
      </c>
      <c r="F3374">
        <v>3</v>
      </c>
      <c r="G3374" t="s">
        <v>24</v>
      </c>
      <c r="H3374">
        <v>903</v>
      </c>
      <c r="I3374" t="s">
        <v>25</v>
      </c>
      <c r="J3374">
        <v>2</v>
      </c>
      <c r="K3374" t="s">
        <v>40</v>
      </c>
      <c r="L3374" t="s">
        <v>41</v>
      </c>
      <c r="M3374">
        <v>50670</v>
      </c>
      <c r="N3374">
        <v>1</v>
      </c>
      <c r="O3374">
        <v>11</v>
      </c>
      <c r="P3374">
        <v>2</v>
      </c>
      <c r="Q3374">
        <v>10</v>
      </c>
      <c r="R3374">
        <v>3</v>
      </c>
      <c r="S3374">
        <v>10</v>
      </c>
      <c r="T3374">
        <v>3</v>
      </c>
      <c r="U3374">
        <v>9</v>
      </c>
      <c r="V3374">
        <f>COUNTIF(tbl_HRMaster[EmployeeID],tbl_HRMaster[[#This Row],[EmployeeID]])</f>
        <v>1</v>
      </c>
      <c r="W3374">
        <f>IFERROR(INDEX(tbl_EmployeeSurvey[EnvironmentSatisfaction],MATCH(tbl_HRMaster[[#This Row],[EmployeeID]],tbl_EmployeeSurvey[EmployeeID],0)),"Not Found")</f>
        <v>4</v>
      </c>
      <c r="X3374">
        <f>IFERROR(INDEX(tbl_EmployeeSurvey[JobSatisfaction],MATCH(tbl_HRMaster[[#This Row],[EmployeeID]],tbl_EmployeeSurvey[EmployeeID],0)),"Not Found")</f>
        <v>4</v>
      </c>
      <c r="Y3374" s="5">
        <f>IFERROR(INDEX(tbl_EmployeeSurvey[WorkLifeBalance],MATCH(tbl_HRMaster[[#This Row],[EmployeeID]],tbl_EmployeeSurvey[EmployeeID],0)),"Not Found")</f>
        <v>3</v>
      </c>
      <c r="Z3374" s="5">
        <f>IFERROR(VLOOKUP(tbl_HRMaster[[#This Row],[EmployeeID]],tbl_ManagerSurvey[[EmployeeID]:[PerformanceRating]],2,FALSE),"Not Found")</f>
        <v>2</v>
      </c>
      <c r="AA3374" s="5">
        <f>IFERROR(VLOOKUP(tbl_HRMaster[[#This Row],[EmployeeID]],tbl_ManagerSurvey[[EmployeeID]:[PerformanceRating]],3,FALSE),"Not Found")</f>
        <v>3</v>
      </c>
      <c r="AB3374" s="5" t="str">
        <f>IF(tbl_HRMaster[[#This Row],[Attrition]]="Yes","Left","Active")</f>
        <v>Active</v>
      </c>
      <c r="AC3374" s="5" t="str">
        <f>_xlfn.IFS(tbl_HRMaster[[#This Row],[Age]]&lt;25,"Under 25",tbl_HRMaster[[#This Row],[Age]]&lt;35,"25-34",tbl_HRMaster[[#This Row],[Age]]&lt;45,"35-44",tbl_HRMaster[[#This Row],[Age]]&lt;55,"45-54",TRUE,"Above 54")</f>
        <v>45-54</v>
      </c>
      <c r="AD3374" s="5" t="str">
        <f>_xlfn.IFS(
tbl_HRMaster[[#This Row],[YearsAtCompany]]&lt;2,"&lt; 2 Years",
tbl_HRMaster[[#This Row],[YearsAtCompany]]&lt;5,"2-4 Years",
tbl_HRMaster[[#This Row],[YearsAtCompany]]&lt;10,"5-9 Years",
TRUE,"10+ Years"
)</f>
        <v>10+ Years</v>
      </c>
      <c r="AE3374" s="5">
        <f>IF(tbl_HRMaster[[#This Row],[Attrition]]="Yes",1,0)</f>
        <v>0</v>
      </c>
    </row>
    <row r="3375" spans="1:31" x14ac:dyDescent="0.25">
      <c r="A3375">
        <v>45</v>
      </c>
      <c r="B3375" t="s">
        <v>21</v>
      </c>
      <c r="C3375" t="s">
        <v>22</v>
      </c>
      <c r="D3375" t="s">
        <v>30</v>
      </c>
      <c r="E3375">
        <v>28</v>
      </c>
      <c r="F3375">
        <v>3</v>
      </c>
      <c r="G3375" t="s">
        <v>24</v>
      </c>
      <c r="H3375">
        <v>2373</v>
      </c>
      <c r="I3375" t="s">
        <v>25</v>
      </c>
      <c r="J3375">
        <v>2</v>
      </c>
      <c r="K3375" t="s">
        <v>40</v>
      </c>
      <c r="L3375" t="s">
        <v>41</v>
      </c>
      <c r="M3375">
        <v>50670</v>
      </c>
      <c r="N3375">
        <v>1</v>
      </c>
      <c r="O3375">
        <v>11</v>
      </c>
      <c r="P3375">
        <v>2</v>
      </c>
      <c r="Q3375">
        <v>10</v>
      </c>
      <c r="R3375">
        <v>3</v>
      </c>
      <c r="S3375">
        <v>10</v>
      </c>
      <c r="T3375">
        <v>3</v>
      </c>
      <c r="U3375">
        <v>9</v>
      </c>
      <c r="V3375">
        <f>COUNTIF(tbl_HRMaster[EmployeeID],tbl_HRMaster[[#This Row],[EmployeeID]])</f>
        <v>1</v>
      </c>
      <c r="W3375">
        <f>IFERROR(INDEX(tbl_EmployeeSurvey[EnvironmentSatisfaction],MATCH(tbl_HRMaster[[#This Row],[EmployeeID]],tbl_EmployeeSurvey[EmployeeID],0)),"Not Found")</f>
        <v>4</v>
      </c>
      <c r="X3375">
        <f>IFERROR(INDEX(tbl_EmployeeSurvey[JobSatisfaction],MATCH(tbl_HRMaster[[#This Row],[EmployeeID]],tbl_EmployeeSurvey[EmployeeID],0)),"Not Found")</f>
        <v>4</v>
      </c>
      <c r="Y3375" s="5">
        <f>IFERROR(INDEX(tbl_EmployeeSurvey[WorkLifeBalance],MATCH(tbl_HRMaster[[#This Row],[EmployeeID]],tbl_EmployeeSurvey[EmployeeID],0)),"Not Found")</f>
        <v>3</v>
      </c>
      <c r="Z3375" s="5">
        <f>IFERROR(VLOOKUP(tbl_HRMaster[[#This Row],[EmployeeID]],tbl_ManagerSurvey[[EmployeeID]:[PerformanceRating]],2,FALSE),"Not Found")</f>
        <v>2</v>
      </c>
      <c r="AA3375" s="5">
        <f>IFERROR(VLOOKUP(tbl_HRMaster[[#This Row],[EmployeeID]],tbl_ManagerSurvey[[EmployeeID]:[PerformanceRating]],3,FALSE),"Not Found")</f>
        <v>3</v>
      </c>
      <c r="AB3375" s="5" t="str">
        <f>IF(tbl_HRMaster[[#This Row],[Attrition]]="Yes","Left","Active")</f>
        <v>Active</v>
      </c>
      <c r="AC3375" s="5" t="str">
        <f>_xlfn.IFS(tbl_HRMaster[[#This Row],[Age]]&lt;25,"Under 25",tbl_HRMaster[[#This Row],[Age]]&lt;35,"25-34",tbl_HRMaster[[#This Row],[Age]]&lt;45,"35-44",tbl_HRMaster[[#This Row],[Age]]&lt;55,"45-54",TRUE,"Above 54")</f>
        <v>45-54</v>
      </c>
      <c r="AD3375" s="5" t="str">
        <f>_xlfn.IFS(
tbl_HRMaster[[#This Row],[YearsAtCompany]]&lt;2,"&lt; 2 Years",
tbl_HRMaster[[#This Row],[YearsAtCompany]]&lt;5,"2-4 Years",
tbl_HRMaster[[#This Row],[YearsAtCompany]]&lt;10,"5-9 Years",
TRUE,"10+ Years"
)</f>
        <v>10+ Years</v>
      </c>
      <c r="AE3375" s="5">
        <f>IF(tbl_HRMaster[[#This Row],[Attrition]]="Yes",1,0)</f>
        <v>0</v>
      </c>
    </row>
    <row r="3376" spans="1:31" x14ac:dyDescent="0.25">
      <c r="A3376">
        <v>45</v>
      </c>
      <c r="B3376" t="s">
        <v>21</v>
      </c>
      <c r="C3376" t="s">
        <v>22</v>
      </c>
      <c r="D3376" t="s">
        <v>30</v>
      </c>
      <c r="E3376">
        <v>28</v>
      </c>
      <c r="F3376">
        <v>3</v>
      </c>
      <c r="G3376" t="s">
        <v>24</v>
      </c>
      <c r="H3376">
        <v>3843</v>
      </c>
      <c r="I3376" t="s">
        <v>25</v>
      </c>
      <c r="J3376">
        <v>2</v>
      </c>
      <c r="K3376" t="s">
        <v>40</v>
      </c>
      <c r="L3376" t="s">
        <v>41</v>
      </c>
      <c r="M3376">
        <v>50670</v>
      </c>
      <c r="N3376">
        <v>1</v>
      </c>
      <c r="O3376">
        <v>11</v>
      </c>
      <c r="P3376">
        <v>2</v>
      </c>
      <c r="Q3376">
        <v>10</v>
      </c>
      <c r="R3376">
        <v>3</v>
      </c>
      <c r="S3376">
        <v>10</v>
      </c>
      <c r="T3376">
        <v>3</v>
      </c>
      <c r="U3376">
        <v>9</v>
      </c>
      <c r="V3376">
        <f>COUNTIF(tbl_HRMaster[EmployeeID],tbl_HRMaster[[#This Row],[EmployeeID]])</f>
        <v>1</v>
      </c>
      <c r="W3376">
        <f>IFERROR(INDEX(tbl_EmployeeSurvey[EnvironmentSatisfaction],MATCH(tbl_HRMaster[[#This Row],[EmployeeID]],tbl_EmployeeSurvey[EmployeeID],0)),"Not Found")</f>
        <v>4</v>
      </c>
      <c r="X3376">
        <f>IFERROR(INDEX(tbl_EmployeeSurvey[JobSatisfaction],MATCH(tbl_HRMaster[[#This Row],[EmployeeID]],tbl_EmployeeSurvey[EmployeeID],0)),"Not Found")</f>
        <v>4</v>
      </c>
      <c r="Y3376" s="5">
        <f>IFERROR(INDEX(tbl_EmployeeSurvey[WorkLifeBalance],MATCH(tbl_HRMaster[[#This Row],[EmployeeID]],tbl_EmployeeSurvey[EmployeeID],0)),"Not Found")</f>
        <v>3</v>
      </c>
      <c r="Z3376" s="5">
        <f>IFERROR(VLOOKUP(tbl_HRMaster[[#This Row],[EmployeeID]],tbl_ManagerSurvey[[EmployeeID]:[PerformanceRating]],2,FALSE),"Not Found")</f>
        <v>2</v>
      </c>
      <c r="AA3376" s="5">
        <f>IFERROR(VLOOKUP(tbl_HRMaster[[#This Row],[EmployeeID]],tbl_ManagerSurvey[[EmployeeID]:[PerformanceRating]],3,FALSE),"Not Found")</f>
        <v>3</v>
      </c>
      <c r="AB3376" s="5" t="str">
        <f>IF(tbl_HRMaster[[#This Row],[Attrition]]="Yes","Left","Active")</f>
        <v>Active</v>
      </c>
      <c r="AC3376" s="5" t="str">
        <f>_xlfn.IFS(tbl_HRMaster[[#This Row],[Age]]&lt;25,"Under 25",tbl_HRMaster[[#This Row],[Age]]&lt;35,"25-34",tbl_HRMaster[[#This Row],[Age]]&lt;45,"35-44",tbl_HRMaster[[#This Row],[Age]]&lt;55,"45-54",TRUE,"Above 54")</f>
        <v>45-54</v>
      </c>
      <c r="AD3376" s="5" t="str">
        <f>_xlfn.IFS(
tbl_HRMaster[[#This Row],[YearsAtCompany]]&lt;2,"&lt; 2 Years",
tbl_HRMaster[[#This Row],[YearsAtCompany]]&lt;5,"2-4 Years",
tbl_HRMaster[[#This Row],[YearsAtCompany]]&lt;10,"5-9 Years",
TRUE,"10+ Years"
)</f>
        <v>10+ Years</v>
      </c>
      <c r="AE3376" s="5">
        <f>IF(tbl_HRMaster[[#This Row],[Attrition]]="Yes",1,0)</f>
        <v>0</v>
      </c>
    </row>
    <row r="3377" spans="1:31" x14ac:dyDescent="0.25">
      <c r="A3377">
        <v>29</v>
      </c>
      <c r="B3377" t="s">
        <v>28</v>
      </c>
      <c r="C3377" t="s">
        <v>22</v>
      </c>
      <c r="D3377" t="s">
        <v>30</v>
      </c>
      <c r="E3377">
        <v>6</v>
      </c>
      <c r="F3377">
        <v>3</v>
      </c>
      <c r="G3377" t="s">
        <v>24</v>
      </c>
      <c r="H3377">
        <v>579</v>
      </c>
      <c r="I3377" t="s">
        <v>34</v>
      </c>
      <c r="J3377">
        <v>1</v>
      </c>
      <c r="K3377" t="s">
        <v>35</v>
      </c>
      <c r="L3377" t="s">
        <v>27</v>
      </c>
      <c r="M3377">
        <v>22440</v>
      </c>
      <c r="N3377">
        <v>1</v>
      </c>
      <c r="O3377">
        <v>12</v>
      </c>
      <c r="P3377">
        <v>3</v>
      </c>
      <c r="Q3377">
        <v>11</v>
      </c>
      <c r="R3377">
        <v>5</v>
      </c>
      <c r="S3377">
        <v>11</v>
      </c>
      <c r="T3377">
        <v>3</v>
      </c>
      <c r="U3377">
        <v>10</v>
      </c>
      <c r="V3377">
        <f>COUNTIF(tbl_HRMaster[EmployeeID],tbl_HRMaster[[#This Row],[EmployeeID]])</f>
        <v>1</v>
      </c>
      <c r="W3377">
        <f>IFERROR(INDEX(tbl_EmployeeSurvey[EnvironmentSatisfaction],MATCH(tbl_HRMaster[[#This Row],[EmployeeID]],tbl_EmployeeSurvey[EmployeeID],0)),"Not Found")</f>
        <v>4</v>
      </c>
      <c r="X3377">
        <f>IFERROR(INDEX(tbl_EmployeeSurvey[JobSatisfaction],MATCH(tbl_HRMaster[[#This Row],[EmployeeID]],tbl_EmployeeSurvey[EmployeeID],0)),"Not Found")</f>
        <v>1</v>
      </c>
      <c r="Y3377" s="5">
        <f>IFERROR(INDEX(tbl_EmployeeSurvey[WorkLifeBalance],MATCH(tbl_HRMaster[[#This Row],[EmployeeID]],tbl_EmployeeSurvey[EmployeeID],0)),"Not Found")</f>
        <v>1</v>
      </c>
      <c r="Z3377" s="5">
        <f>IFERROR(VLOOKUP(tbl_HRMaster[[#This Row],[EmployeeID]],tbl_ManagerSurvey[[EmployeeID]:[PerformanceRating]],2,FALSE),"Not Found")</f>
        <v>1</v>
      </c>
      <c r="AA3377" s="5">
        <f>IFERROR(VLOOKUP(tbl_HRMaster[[#This Row],[EmployeeID]],tbl_ManagerSurvey[[EmployeeID]:[PerformanceRating]],3,FALSE),"Not Found")</f>
        <v>3</v>
      </c>
      <c r="AB3377" s="5" t="str">
        <f>IF(tbl_HRMaster[[#This Row],[Attrition]]="Yes","Left","Active")</f>
        <v>Left</v>
      </c>
      <c r="AC3377" s="5" t="str">
        <f>_xlfn.IFS(tbl_HRMaster[[#This Row],[Age]]&lt;25,"Under 25",tbl_HRMaster[[#This Row],[Age]]&lt;35,"25-34",tbl_HRMaster[[#This Row],[Age]]&lt;45,"35-44",tbl_HRMaster[[#This Row],[Age]]&lt;55,"45-54",TRUE,"Above 54")</f>
        <v>25-34</v>
      </c>
      <c r="AD3377" s="5" t="str">
        <f>_xlfn.IFS(
tbl_HRMaster[[#This Row],[YearsAtCompany]]&lt;2,"&lt; 2 Years",
tbl_HRMaster[[#This Row],[YearsAtCompany]]&lt;5,"2-4 Years",
tbl_HRMaster[[#This Row],[YearsAtCompany]]&lt;10,"5-9 Years",
TRUE,"10+ Years"
)</f>
        <v>10+ Years</v>
      </c>
      <c r="AE3377" s="5">
        <f>IF(tbl_HRMaster[[#This Row],[Attrition]]="Yes",1,0)</f>
        <v>1</v>
      </c>
    </row>
    <row r="3378" spans="1:31" x14ac:dyDescent="0.25">
      <c r="A3378">
        <v>29</v>
      </c>
      <c r="B3378" t="s">
        <v>28</v>
      </c>
      <c r="C3378" t="s">
        <v>22</v>
      </c>
      <c r="D3378" t="s">
        <v>30</v>
      </c>
      <c r="E3378">
        <v>6</v>
      </c>
      <c r="F3378">
        <v>3</v>
      </c>
      <c r="G3378" t="s">
        <v>24</v>
      </c>
      <c r="H3378">
        <v>2049</v>
      </c>
      <c r="I3378" t="s">
        <v>34</v>
      </c>
      <c r="J3378">
        <v>1</v>
      </c>
      <c r="K3378" t="s">
        <v>35</v>
      </c>
      <c r="L3378" t="s">
        <v>27</v>
      </c>
      <c r="M3378">
        <v>22440</v>
      </c>
      <c r="N3378">
        <v>1</v>
      </c>
      <c r="O3378">
        <v>12</v>
      </c>
      <c r="P3378">
        <v>3</v>
      </c>
      <c r="Q3378">
        <v>11</v>
      </c>
      <c r="R3378">
        <v>5</v>
      </c>
      <c r="S3378">
        <v>11</v>
      </c>
      <c r="T3378">
        <v>3</v>
      </c>
      <c r="U3378">
        <v>10</v>
      </c>
      <c r="V3378">
        <f>COUNTIF(tbl_HRMaster[EmployeeID],tbl_HRMaster[[#This Row],[EmployeeID]])</f>
        <v>1</v>
      </c>
      <c r="W3378">
        <f>IFERROR(INDEX(tbl_EmployeeSurvey[EnvironmentSatisfaction],MATCH(tbl_HRMaster[[#This Row],[EmployeeID]],tbl_EmployeeSurvey[EmployeeID],0)),"Not Found")</f>
        <v>4</v>
      </c>
      <c r="X3378">
        <f>IFERROR(INDEX(tbl_EmployeeSurvey[JobSatisfaction],MATCH(tbl_HRMaster[[#This Row],[EmployeeID]],tbl_EmployeeSurvey[EmployeeID],0)),"Not Found")</f>
        <v>1</v>
      </c>
      <c r="Y3378" s="5">
        <f>IFERROR(INDEX(tbl_EmployeeSurvey[WorkLifeBalance],MATCH(tbl_HRMaster[[#This Row],[EmployeeID]],tbl_EmployeeSurvey[EmployeeID],0)),"Not Found")</f>
        <v>1</v>
      </c>
      <c r="Z3378" s="5">
        <f>IFERROR(VLOOKUP(tbl_HRMaster[[#This Row],[EmployeeID]],tbl_ManagerSurvey[[EmployeeID]:[PerformanceRating]],2,FALSE),"Not Found")</f>
        <v>1</v>
      </c>
      <c r="AA3378" s="5">
        <f>IFERROR(VLOOKUP(tbl_HRMaster[[#This Row],[EmployeeID]],tbl_ManagerSurvey[[EmployeeID]:[PerformanceRating]],3,FALSE),"Not Found")</f>
        <v>3</v>
      </c>
      <c r="AB3378" s="5" t="str">
        <f>IF(tbl_HRMaster[[#This Row],[Attrition]]="Yes","Left","Active")</f>
        <v>Left</v>
      </c>
      <c r="AC3378" s="5" t="str">
        <f>_xlfn.IFS(tbl_HRMaster[[#This Row],[Age]]&lt;25,"Under 25",tbl_HRMaster[[#This Row],[Age]]&lt;35,"25-34",tbl_HRMaster[[#This Row],[Age]]&lt;45,"35-44",tbl_HRMaster[[#This Row],[Age]]&lt;55,"45-54",TRUE,"Above 54")</f>
        <v>25-34</v>
      </c>
      <c r="AD3378" s="5" t="str">
        <f>_xlfn.IFS(
tbl_HRMaster[[#This Row],[YearsAtCompany]]&lt;2,"&lt; 2 Years",
tbl_HRMaster[[#This Row],[YearsAtCompany]]&lt;5,"2-4 Years",
tbl_HRMaster[[#This Row],[YearsAtCompany]]&lt;10,"5-9 Years",
TRUE,"10+ Years"
)</f>
        <v>10+ Years</v>
      </c>
      <c r="AE3378" s="5">
        <f>IF(tbl_HRMaster[[#This Row],[Attrition]]="Yes",1,0)</f>
        <v>1</v>
      </c>
    </row>
    <row r="3379" spans="1:31" x14ac:dyDescent="0.25">
      <c r="A3379">
        <v>29</v>
      </c>
      <c r="B3379" t="s">
        <v>28</v>
      </c>
      <c r="C3379" t="s">
        <v>22</v>
      </c>
      <c r="D3379" t="s">
        <v>30</v>
      </c>
      <c r="E3379">
        <v>6</v>
      </c>
      <c r="F3379">
        <v>3</v>
      </c>
      <c r="G3379" t="s">
        <v>24</v>
      </c>
      <c r="H3379">
        <v>3519</v>
      </c>
      <c r="I3379" t="s">
        <v>34</v>
      </c>
      <c r="J3379">
        <v>1</v>
      </c>
      <c r="K3379" t="s">
        <v>35</v>
      </c>
      <c r="L3379" t="s">
        <v>27</v>
      </c>
      <c r="M3379">
        <v>22440</v>
      </c>
      <c r="N3379">
        <v>1</v>
      </c>
      <c r="O3379">
        <v>12</v>
      </c>
      <c r="P3379">
        <v>3</v>
      </c>
      <c r="Q3379">
        <v>11</v>
      </c>
      <c r="R3379">
        <v>5</v>
      </c>
      <c r="S3379">
        <v>11</v>
      </c>
      <c r="T3379">
        <v>3</v>
      </c>
      <c r="U3379">
        <v>10</v>
      </c>
      <c r="V3379">
        <f>COUNTIF(tbl_HRMaster[EmployeeID],tbl_HRMaster[[#This Row],[EmployeeID]])</f>
        <v>1</v>
      </c>
      <c r="W3379">
        <f>IFERROR(INDEX(tbl_EmployeeSurvey[EnvironmentSatisfaction],MATCH(tbl_HRMaster[[#This Row],[EmployeeID]],tbl_EmployeeSurvey[EmployeeID],0)),"Not Found")</f>
        <v>4</v>
      </c>
      <c r="X3379">
        <f>IFERROR(INDEX(tbl_EmployeeSurvey[JobSatisfaction],MATCH(tbl_HRMaster[[#This Row],[EmployeeID]],tbl_EmployeeSurvey[EmployeeID],0)),"Not Found")</f>
        <v>1</v>
      </c>
      <c r="Y3379" s="5">
        <f>IFERROR(INDEX(tbl_EmployeeSurvey[WorkLifeBalance],MATCH(tbl_HRMaster[[#This Row],[EmployeeID]],tbl_EmployeeSurvey[EmployeeID],0)),"Not Found")</f>
        <v>1</v>
      </c>
      <c r="Z3379" s="5">
        <f>IFERROR(VLOOKUP(tbl_HRMaster[[#This Row],[EmployeeID]],tbl_ManagerSurvey[[EmployeeID]:[PerformanceRating]],2,FALSE),"Not Found")</f>
        <v>1</v>
      </c>
      <c r="AA3379" s="5">
        <f>IFERROR(VLOOKUP(tbl_HRMaster[[#This Row],[EmployeeID]],tbl_ManagerSurvey[[EmployeeID]:[PerformanceRating]],3,FALSE),"Not Found")</f>
        <v>3</v>
      </c>
      <c r="AB3379" s="5" t="str">
        <f>IF(tbl_HRMaster[[#This Row],[Attrition]]="Yes","Left","Active")</f>
        <v>Left</v>
      </c>
      <c r="AC3379" s="5" t="str">
        <f>_xlfn.IFS(tbl_HRMaster[[#This Row],[Age]]&lt;25,"Under 25",tbl_HRMaster[[#This Row],[Age]]&lt;35,"25-34",tbl_HRMaster[[#This Row],[Age]]&lt;45,"35-44",tbl_HRMaster[[#This Row],[Age]]&lt;55,"45-54",TRUE,"Above 54")</f>
        <v>25-34</v>
      </c>
      <c r="AD3379" s="5" t="str">
        <f>_xlfn.IFS(
tbl_HRMaster[[#This Row],[YearsAtCompany]]&lt;2,"&lt; 2 Years",
tbl_HRMaster[[#This Row],[YearsAtCompany]]&lt;5,"2-4 Years",
tbl_HRMaster[[#This Row],[YearsAtCompany]]&lt;10,"5-9 Years",
TRUE,"10+ Years"
)</f>
        <v>10+ Years</v>
      </c>
      <c r="AE3379" s="5">
        <f>IF(tbl_HRMaster[[#This Row],[Attrition]]="Yes",1,0)</f>
        <v>1</v>
      </c>
    </row>
    <row r="3380" spans="1:31" x14ac:dyDescent="0.25">
      <c r="A3380">
        <v>29</v>
      </c>
      <c r="B3380" t="s">
        <v>21</v>
      </c>
      <c r="C3380" t="s">
        <v>29</v>
      </c>
      <c r="D3380" t="s">
        <v>30</v>
      </c>
      <c r="E3380">
        <v>6</v>
      </c>
      <c r="F3380">
        <v>2</v>
      </c>
      <c r="G3380" t="s">
        <v>38</v>
      </c>
      <c r="H3380">
        <v>1061</v>
      </c>
      <c r="I3380" t="s">
        <v>34</v>
      </c>
      <c r="J3380">
        <v>1</v>
      </c>
      <c r="K3380" t="s">
        <v>37</v>
      </c>
      <c r="L3380" t="s">
        <v>27</v>
      </c>
      <c r="M3380">
        <v>41150</v>
      </c>
      <c r="N3380">
        <v>1</v>
      </c>
      <c r="O3380">
        <v>11</v>
      </c>
      <c r="P3380">
        <v>0</v>
      </c>
      <c r="Q3380">
        <v>11</v>
      </c>
      <c r="R3380">
        <v>1</v>
      </c>
      <c r="S3380">
        <v>11</v>
      </c>
      <c r="T3380">
        <v>3</v>
      </c>
      <c r="U3380">
        <v>10</v>
      </c>
      <c r="V3380">
        <f>COUNTIF(tbl_HRMaster[EmployeeID],tbl_HRMaster[[#This Row],[EmployeeID]])</f>
        <v>1</v>
      </c>
      <c r="W3380">
        <f>IFERROR(INDEX(tbl_EmployeeSurvey[EnvironmentSatisfaction],MATCH(tbl_HRMaster[[#This Row],[EmployeeID]],tbl_EmployeeSurvey[EmployeeID],0)),"Not Found")</f>
        <v>4</v>
      </c>
      <c r="X3380">
        <f>IFERROR(INDEX(tbl_EmployeeSurvey[JobSatisfaction],MATCH(tbl_HRMaster[[#This Row],[EmployeeID]],tbl_EmployeeSurvey[EmployeeID],0)),"Not Found")</f>
        <v>4</v>
      </c>
      <c r="Y3380" s="5">
        <f>IFERROR(INDEX(tbl_EmployeeSurvey[WorkLifeBalance],MATCH(tbl_HRMaster[[#This Row],[EmployeeID]],tbl_EmployeeSurvey[EmployeeID],0)),"Not Found")</f>
        <v>4</v>
      </c>
      <c r="Z3380" s="5">
        <f>IFERROR(VLOOKUP(tbl_HRMaster[[#This Row],[EmployeeID]],tbl_ManagerSurvey[[EmployeeID]:[PerformanceRating]],2,FALSE),"Not Found")</f>
        <v>3</v>
      </c>
      <c r="AA3380" s="5">
        <f>IFERROR(VLOOKUP(tbl_HRMaster[[#This Row],[EmployeeID]],tbl_ManagerSurvey[[EmployeeID]:[PerformanceRating]],3,FALSE),"Not Found")</f>
        <v>3</v>
      </c>
      <c r="AB3380" s="5" t="str">
        <f>IF(tbl_HRMaster[[#This Row],[Attrition]]="Yes","Left","Active")</f>
        <v>Active</v>
      </c>
      <c r="AC3380" s="5" t="str">
        <f>_xlfn.IFS(tbl_HRMaster[[#This Row],[Age]]&lt;25,"Under 25",tbl_HRMaster[[#This Row],[Age]]&lt;35,"25-34",tbl_HRMaster[[#This Row],[Age]]&lt;45,"35-44",tbl_HRMaster[[#This Row],[Age]]&lt;55,"45-54",TRUE,"Above 54")</f>
        <v>25-34</v>
      </c>
      <c r="AD3380" s="5" t="str">
        <f>_xlfn.IFS(
tbl_HRMaster[[#This Row],[YearsAtCompany]]&lt;2,"&lt; 2 Years",
tbl_HRMaster[[#This Row],[YearsAtCompany]]&lt;5,"2-4 Years",
tbl_HRMaster[[#This Row],[YearsAtCompany]]&lt;10,"5-9 Years",
TRUE,"10+ Years"
)</f>
        <v>10+ Years</v>
      </c>
      <c r="AE3380" s="5">
        <f>IF(tbl_HRMaster[[#This Row],[Attrition]]="Yes",1,0)</f>
        <v>0</v>
      </c>
    </row>
    <row r="3381" spans="1:31" x14ac:dyDescent="0.25">
      <c r="A3381">
        <v>29</v>
      </c>
      <c r="B3381" t="s">
        <v>21</v>
      </c>
      <c r="C3381" t="s">
        <v>29</v>
      </c>
      <c r="D3381" t="s">
        <v>30</v>
      </c>
      <c r="E3381">
        <v>6</v>
      </c>
      <c r="F3381">
        <v>2</v>
      </c>
      <c r="G3381" t="s">
        <v>38</v>
      </c>
      <c r="H3381">
        <v>2531</v>
      </c>
      <c r="I3381" t="s">
        <v>34</v>
      </c>
      <c r="J3381">
        <v>1</v>
      </c>
      <c r="K3381" t="s">
        <v>37</v>
      </c>
      <c r="L3381" t="s">
        <v>27</v>
      </c>
      <c r="M3381">
        <v>41150</v>
      </c>
      <c r="N3381">
        <v>1</v>
      </c>
      <c r="O3381">
        <v>11</v>
      </c>
      <c r="P3381">
        <v>0</v>
      </c>
      <c r="Q3381">
        <v>11</v>
      </c>
      <c r="R3381">
        <v>1</v>
      </c>
      <c r="S3381">
        <v>11</v>
      </c>
      <c r="T3381">
        <v>3</v>
      </c>
      <c r="U3381">
        <v>10</v>
      </c>
      <c r="V3381">
        <f>COUNTIF(tbl_HRMaster[EmployeeID],tbl_HRMaster[[#This Row],[EmployeeID]])</f>
        <v>1</v>
      </c>
      <c r="W3381">
        <f>IFERROR(INDEX(tbl_EmployeeSurvey[EnvironmentSatisfaction],MATCH(tbl_HRMaster[[#This Row],[EmployeeID]],tbl_EmployeeSurvey[EmployeeID],0)),"Not Found")</f>
        <v>4</v>
      </c>
      <c r="X3381">
        <f>IFERROR(INDEX(tbl_EmployeeSurvey[JobSatisfaction],MATCH(tbl_HRMaster[[#This Row],[EmployeeID]],tbl_EmployeeSurvey[EmployeeID],0)),"Not Found")</f>
        <v>4</v>
      </c>
      <c r="Y3381" s="5">
        <f>IFERROR(INDEX(tbl_EmployeeSurvey[WorkLifeBalance],MATCH(tbl_HRMaster[[#This Row],[EmployeeID]],tbl_EmployeeSurvey[EmployeeID],0)),"Not Found")</f>
        <v>4</v>
      </c>
      <c r="Z3381" s="5">
        <f>IFERROR(VLOOKUP(tbl_HRMaster[[#This Row],[EmployeeID]],tbl_ManagerSurvey[[EmployeeID]:[PerformanceRating]],2,FALSE),"Not Found")</f>
        <v>3</v>
      </c>
      <c r="AA3381" s="5">
        <f>IFERROR(VLOOKUP(tbl_HRMaster[[#This Row],[EmployeeID]],tbl_ManagerSurvey[[EmployeeID]:[PerformanceRating]],3,FALSE),"Not Found")</f>
        <v>3</v>
      </c>
      <c r="AB3381" s="5" t="str">
        <f>IF(tbl_HRMaster[[#This Row],[Attrition]]="Yes","Left","Active")</f>
        <v>Active</v>
      </c>
      <c r="AC3381" s="5" t="str">
        <f>_xlfn.IFS(tbl_HRMaster[[#This Row],[Age]]&lt;25,"Under 25",tbl_HRMaster[[#This Row],[Age]]&lt;35,"25-34",tbl_HRMaster[[#This Row],[Age]]&lt;45,"35-44",tbl_HRMaster[[#This Row],[Age]]&lt;55,"45-54",TRUE,"Above 54")</f>
        <v>25-34</v>
      </c>
      <c r="AD3381" s="5" t="str">
        <f>_xlfn.IFS(
tbl_HRMaster[[#This Row],[YearsAtCompany]]&lt;2,"&lt; 2 Years",
tbl_HRMaster[[#This Row],[YearsAtCompany]]&lt;5,"2-4 Years",
tbl_HRMaster[[#This Row],[YearsAtCompany]]&lt;10,"5-9 Years",
TRUE,"10+ Years"
)</f>
        <v>10+ Years</v>
      </c>
      <c r="AE3381" s="5">
        <f>IF(tbl_HRMaster[[#This Row],[Attrition]]="Yes",1,0)</f>
        <v>0</v>
      </c>
    </row>
    <row r="3382" spans="1:31" x14ac:dyDescent="0.25">
      <c r="A3382">
        <v>29</v>
      </c>
      <c r="B3382" t="s">
        <v>21</v>
      </c>
      <c r="C3382" t="s">
        <v>29</v>
      </c>
      <c r="D3382" t="s">
        <v>30</v>
      </c>
      <c r="E3382">
        <v>6</v>
      </c>
      <c r="F3382">
        <v>2</v>
      </c>
      <c r="G3382" t="s">
        <v>38</v>
      </c>
      <c r="H3382">
        <v>4001</v>
      </c>
      <c r="I3382" t="s">
        <v>34</v>
      </c>
      <c r="J3382">
        <v>1</v>
      </c>
      <c r="K3382" t="s">
        <v>37</v>
      </c>
      <c r="L3382" t="s">
        <v>27</v>
      </c>
      <c r="M3382">
        <v>41150</v>
      </c>
      <c r="N3382">
        <v>1</v>
      </c>
      <c r="O3382">
        <v>11</v>
      </c>
      <c r="P3382">
        <v>0</v>
      </c>
      <c r="Q3382">
        <v>11</v>
      </c>
      <c r="R3382">
        <v>1</v>
      </c>
      <c r="S3382">
        <v>11</v>
      </c>
      <c r="T3382">
        <v>3</v>
      </c>
      <c r="U3382">
        <v>10</v>
      </c>
      <c r="V3382">
        <f>COUNTIF(tbl_HRMaster[EmployeeID],tbl_HRMaster[[#This Row],[EmployeeID]])</f>
        <v>1</v>
      </c>
      <c r="W3382">
        <f>IFERROR(INDEX(tbl_EmployeeSurvey[EnvironmentSatisfaction],MATCH(tbl_HRMaster[[#This Row],[EmployeeID]],tbl_EmployeeSurvey[EmployeeID],0)),"Not Found")</f>
        <v>4</v>
      </c>
      <c r="X3382">
        <f>IFERROR(INDEX(tbl_EmployeeSurvey[JobSatisfaction],MATCH(tbl_HRMaster[[#This Row],[EmployeeID]],tbl_EmployeeSurvey[EmployeeID],0)),"Not Found")</f>
        <v>4</v>
      </c>
      <c r="Y3382" s="5">
        <f>IFERROR(INDEX(tbl_EmployeeSurvey[WorkLifeBalance],MATCH(tbl_HRMaster[[#This Row],[EmployeeID]],tbl_EmployeeSurvey[EmployeeID],0)),"Not Found")</f>
        <v>4</v>
      </c>
      <c r="Z3382" s="5">
        <f>IFERROR(VLOOKUP(tbl_HRMaster[[#This Row],[EmployeeID]],tbl_ManagerSurvey[[EmployeeID]:[PerformanceRating]],2,FALSE),"Not Found")</f>
        <v>3</v>
      </c>
      <c r="AA3382" s="5">
        <f>IFERROR(VLOOKUP(tbl_HRMaster[[#This Row],[EmployeeID]],tbl_ManagerSurvey[[EmployeeID]:[PerformanceRating]],3,FALSE),"Not Found")</f>
        <v>3</v>
      </c>
      <c r="AB3382" s="5" t="str">
        <f>IF(tbl_HRMaster[[#This Row],[Attrition]]="Yes","Left","Active")</f>
        <v>Active</v>
      </c>
      <c r="AC3382" s="5" t="str">
        <f>_xlfn.IFS(tbl_HRMaster[[#This Row],[Age]]&lt;25,"Under 25",tbl_HRMaster[[#This Row],[Age]]&lt;35,"25-34",tbl_HRMaster[[#This Row],[Age]]&lt;45,"35-44",tbl_HRMaster[[#This Row],[Age]]&lt;55,"45-54",TRUE,"Above 54")</f>
        <v>25-34</v>
      </c>
      <c r="AD3382" s="5" t="str">
        <f>_xlfn.IFS(
tbl_HRMaster[[#This Row],[YearsAtCompany]]&lt;2,"&lt; 2 Years",
tbl_HRMaster[[#This Row],[YearsAtCompany]]&lt;5,"2-4 Years",
tbl_HRMaster[[#This Row],[YearsAtCompany]]&lt;10,"5-9 Years",
TRUE,"10+ Years"
)</f>
        <v>10+ Years</v>
      </c>
      <c r="AE3382" s="5">
        <f>IF(tbl_HRMaster[[#This Row],[Attrition]]="Yes",1,0)</f>
        <v>0</v>
      </c>
    </row>
    <row r="3383" spans="1:31" x14ac:dyDescent="0.25">
      <c r="A3383">
        <v>35</v>
      </c>
      <c r="B3383" t="s">
        <v>21</v>
      </c>
      <c r="C3383" t="s">
        <v>22</v>
      </c>
      <c r="D3383" t="s">
        <v>30</v>
      </c>
      <c r="E3383">
        <v>23</v>
      </c>
      <c r="F3383">
        <v>4</v>
      </c>
      <c r="G3383" t="s">
        <v>24</v>
      </c>
      <c r="H3383">
        <v>824</v>
      </c>
      <c r="I3383" t="s">
        <v>34</v>
      </c>
      <c r="J3383">
        <v>2</v>
      </c>
      <c r="K3383" t="s">
        <v>31</v>
      </c>
      <c r="L3383" t="s">
        <v>32</v>
      </c>
      <c r="M3383">
        <v>63340</v>
      </c>
      <c r="N3383">
        <v>1</v>
      </c>
      <c r="O3383">
        <v>14</v>
      </c>
      <c r="P3383">
        <v>0</v>
      </c>
      <c r="Q3383">
        <v>11</v>
      </c>
      <c r="R3383">
        <v>2</v>
      </c>
      <c r="S3383">
        <v>11</v>
      </c>
      <c r="T3383">
        <v>3</v>
      </c>
      <c r="U3383">
        <v>3</v>
      </c>
      <c r="V3383">
        <f>COUNTIF(tbl_HRMaster[EmployeeID],tbl_HRMaster[[#This Row],[EmployeeID]])</f>
        <v>1</v>
      </c>
      <c r="W3383">
        <f>IFERROR(INDEX(tbl_EmployeeSurvey[EnvironmentSatisfaction],MATCH(tbl_HRMaster[[#This Row],[EmployeeID]],tbl_EmployeeSurvey[EmployeeID],0)),"Not Found")</f>
        <v>4</v>
      </c>
      <c r="X3383">
        <f>IFERROR(INDEX(tbl_EmployeeSurvey[JobSatisfaction],MATCH(tbl_HRMaster[[#This Row],[EmployeeID]],tbl_EmployeeSurvey[EmployeeID],0)),"Not Found")</f>
        <v>2</v>
      </c>
      <c r="Y3383" s="5">
        <f>IFERROR(INDEX(tbl_EmployeeSurvey[WorkLifeBalance],MATCH(tbl_HRMaster[[#This Row],[EmployeeID]],tbl_EmployeeSurvey[EmployeeID],0)),"Not Found")</f>
        <v>1</v>
      </c>
      <c r="Z3383" s="5">
        <f>IFERROR(VLOOKUP(tbl_HRMaster[[#This Row],[EmployeeID]],tbl_ManagerSurvey[[EmployeeID]:[PerformanceRating]],2,FALSE),"Not Found")</f>
        <v>4</v>
      </c>
      <c r="AA3383" s="5">
        <f>IFERROR(VLOOKUP(tbl_HRMaster[[#This Row],[EmployeeID]],tbl_ManagerSurvey[[EmployeeID]:[PerformanceRating]],3,FALSE),"Not Found")</f>
        <v>3</v>
      </c>
      <c r="AB3383" s="5" t="str">
        <f>IF(tbl_HRMaster[[#This Row],[Attrition]]="Yes","Left","Active")</f>
        <v>Active</v>
      </c>
      <c r="AC3383" s="5" t="str">
        <f>_xlfn.IFS(tbl_HRMaster[[#This Row],[Age]]&lt;25,"Under 25",tbl_HRMaster[[#This Row],[Age]]&lt;35,"25-34",tbl_HRMaster[[#This Row],[Age]]&lt;45,"35-44",tbl_HRMaster[[#This Row],[Age]]&lt;55,"45-54",TRUE,"Above 54")</f>
        <v>35-44</v>
      </c>
      <c r="AD3383" s="5" t="str">
        <f>_xlfn.IFS(
tbl_HRMaster[[#This Row],[YearsAtCompany]]&lt;2,"&lt; 2 Years",
tbl_HRMaster[[#This Row],[YearsAtCompany]]&lt;5,"2-4 Years",
tbl_HRMaster[[#This Row],[YearsAtCompany]]&lt;10,"5-9 Years",
TRUE,"10+ Years"
)</f>
        <v>10+ Years</v>
      </c>
      <c r="AE3383" s="5">
        <f>IF(tbl_HRMaster[[#This Row],[Attrition]]="Yes",1,0)</f>
        <v>0</v>
      </c>
    </row>
    <row r="3384" spans="1:31" x14ac:dyDescent="0.25">
      <c r="A3384">
        <v>35</v>
      </c>
      <c r="B3384" t="s">
        <v>21</v>
      </c>
      <c r="C3384" t="s">
        <v>22</v>
      </c>
      <c r="D3384" t="s">
        <v>30</v>
      </c>
      <c r="E3384">
        <v>23</v>
      </c>
      <c r="F3384">
        <v>4</v>
      </c>
      <c r="G3384" t="s">
        <v>24</v>
      </c>
      <c r="H3384">
        <v>2294</v>
      </c>
      <c r="I3384" t="s">
        <v>34</v>
      </c>
      <c r="J3384">
        <v>2</v>
      </c>
      <c r="K3384" t="s">
        <v>31</v>
      </c>
      <c r="L3384" t="s">
        <v>32</v>
      </c>
      <c r="M3384">
        <v>63340</v>
      </c>
      <c r="N3384">
        <v>1</v>
      </c>
      <c r="O3384">
        <v>14</v>
      </c>
      <c r="P3384">
        <v>0</v>
      </c>
      <c r="Q3384">
        <v>11</v>
      </c>
      <c r="R3384">
        <v>2</v>
      </c>
      <c r="S3384">
        <v>11</v>
      </c>
      <c r="T3384">
        <v>3</v>
      </c>
      <c r="U3384">
        <v>3</v>
      </c>
      <c r="V3384">
        <f>COUNTIF(tbl_HRMaster[EmployeeID],tbl_HRMaster[[#This Row],[EmployeeID]])</f>
        <v>1</v>
      </c>
      <c r="W3384">
        <f>IFERROR(INDEX(tbl_EmployeeSurvey[EnvironmentSatisfaction],MATCH(tbl_HRMaster[[#This Row],[EmployeeID]],tbl_EmployeeSurvey[EmployeeID],0)),"Not Found")</f>
        <v>4</v>
      </c>
      <c r="X3384">
        <f>IFERROR(INDEX(tbl_EmployeeSurvey[JobSatisfaction],MATCH(tbl_HRMaster[[#This Row],[EmployeeID]],tbl_EmployeeSurvey[EmployeeID],0)),"Not Found")</f>
        <v>2</v>
      </c>
      <c r="Y3384" s="5">
        <f>IFERROR(INDEX(tbl_EmployeeSurvey[WorkLifeBalance],MATCH(tbl_HRMaster[[#This Row],[EmployeeID]],tbl_EmployeeSurvey[EmployeeID],0)),"Not Found")</f>
        <v>1</v>
      </c>
      <c r="Z3384" s="5">
        <f>IFERROR(VLOOKUP(tbl_HRMaster[[#This Row],[EmployeeID]],tbl_ManagerSurvey[[EmployeeID]:[PerformanceRating]],2,FALSE),"Not Found")</f>
        <v>4</v>
      </c>
      <c r="AA3384" s="5">
        <f>IFERROR(VLOOKUP(tbl_HRMaster[[#This Row],[EmployeeID]],tbl_ManagerSurvey[[EmployeeID]:[PerformanceRating]],3,FALSE),"Not Found")</f>
        <v>3</v>
      </c>
      <c r="AB3384" s="5" t="str">
        <f>IF(tbl_HRMaster[[#This Row],[Attrition]]="Yes","Left","Active")</f>
        <v>Active</v>
      </c>
      <c r="AC3384" s="5" t="str">
        <f>_xlfn.IFS(tbl_HRMaster[[#This Row],[Age]]&lt;25,"Under 25",tbl_HRMaster[[#This Row],[Age]]&lt;35,"25-34",tbl_HRMaster[[#This Row],[Age]]&lt;45,"35-44",tbl_HRMaster[[#This Row],[Age]]&lt;55,"45-54",TRUE,"Above 54")</f>
        <v>35-44</v>
      </c>
      <c r="AD3384" s="5" t="str">
        <f>_xlfn.IFS(
tbl_HRMaster[[#This Row],[YearsAtCompany]]&lt;2,"&lt; 2 Years",
tbl_HRMaster[[#This Row],[YearsAtCompany]]&lt;5,"2-4 Years",
tbl_HRMaster[[#This Row],[YearsAtCompany]]&lt;10,"5-9 Years",
TRUE,"10+ Years"
)</f>
        <v>10+ Years</v>
      </c>
      <c r="AE3384" s="5">
        <f>IF(tbl_HRMaster[[#This Row],[Attrition]]="Yes",1,0)</f>
        <v>0</v>
      </c>
    </row>
    <row r="3385" spans="1:31" x14ac:dyDescent="0.25">
      <c r="A3385">
        <v>35</v>
      </c>
      <c r="B3385" t="s">
        <v>21</v>
      </c>
      <c r="C3385" t="s">
        <v>22</v>
      </c>
      <c r="D3385" t="s">
        <v>30</v>
      </c>
      <c r="E3385">
        <v>23</v>
      </c>
      <c r="F3385">
        <v>4</v>
      </c>
      <c r="G3385" t="s">
        <v>24</v>
      </c>
      <c r="H3385">
        <v>3764</v>
      </c>
      <c r="I3385" t="s">
        <v>34</v>
      </c>
      <c r="J3385">
        <v>2</v>
      </c>
      <c r="K3385" t="s">
        <v>31</v>
      </c>
      <c r="L3385" t="s">
        <v>32</v>
      </c>
      <c r="M3385">
        <v>63340</v>
      </c>
      <c r="N3385">
        <v>1</v>
      </c>
      <c r="O3385">
        <v>14</v>
      </c>
      <c r="P3385">
        <v>0</v>
      </c>
      <c r="Q3385">
        <v>11</v>
      </c>
      <c r="R3385">
        <v>2</v>
      </c>
      <c r="S3385">
        <v>11</v>
      </c>
      <c r="T3385">
        <v>3</v>
      </c>
      <c r="U3385">
        <v>3</v>
      </c>
      <c r="V3385">
        <f>COUNTIF(tbl_HRMaster[EmployeeID],tbl_HRMaster[[#This Row],[EmployeeID]])</f>
        <v>1</v>
      </c>
      <c r="W3385">
        <f>IFERROR(INDEX(tbl_EmployeeSurvey[EnvironmentSatisfaction],MATCH(tbl_HRMaster[[#This Row],[EmployeeID]],tbl_EmployeeSurvey[EmployeeID],0)),"Not Found")</f>
        <v>4</v>
      </c>
      <c r="X3385">
        <f>IFERROR(INDEX(tbl_EmployeeSurvey[JobSatisfaction],MATCH(tbl_HRMaster[[#This Row],[EmployeeID]],tbl_EmployeeSurvey[EmployeeID],0)),"Not Found")</f>
        <v>2</v>
      </c>
      <c r="Y3385" s="5">
        <f>IFERROR(INDEX(tbl_EmployeeSurvey[WorkLifeBalance],MATCH(tbl_HRMaster[[#This Row],[EmployeeID]],tbl_EmployeeSurvey[EmployeeID],0)),"Not Found")</f>
        <v>1</v>
      </c>
      <c r="Z3385" s="5">
        <f>IFERROR(VLOOKUP(tbl_HRMaster[[#This Row],[EmployeeID]],tbl_ManagerSurvey[[EmployeeID]:[PerformanceRating]],2,FALSE),"Not Found")</f>
        <v>4</v>
      </c>
      <c r="AA3385" s="5">
        <f>IFERROR(VLOOKUP(tbl_HRMaster[[#This Row],[EmployeeID]],tbl_ManagerSurvey[[EmployeeID]:[PerformanceRating]],3,FALSE),"Not Found")</f>
        <v>3</v>
      </c>
      <c r="AB3385" s="5" t="str">
        <f>IF(tbl_HRMaster[[#This Row],[Attrition]]="Yes","Left","Active")</f>
        <v>Active</v>
      </c>
      <c r="AC3385" s="5" t="str">
        <f>_xlfn.IFS(tbl_HRMaster[[#This Row],[Age]]&lt;25,"Under 25",tbl_HRMaster[[#This Row],[Age]]&lt;35,"25-34",tbl_HRMaster[[#This Row],[Age]]&lt;45,"35-44",tbl_HRMaster[[#This Row],[Age]]&lt;55,"45-54",TRUE,"Above 54")</f>
        <v>35-44</v>
      </c>
      <c r="AD3385" s="5" t="str">
        <f>_xlfn.IFS(
tbl_HRMaster[[#This Row],[YearsAtCompany]]&lt;2,"&lt; 2 Years",
tbl_HRMaster[[#This Row],[YearsAtCompany]]&lt;5,"2-4 Years",
tbl_HRMaster[[#This Row],[YearsAtCompany]]&lt;10,"5-9 Years",
TRUE,"10+ Years"
)</f>
        <v>10+ Years</v>
      </c>
      <c r="AE3385" s="5">
        <f>IF(tbl_HRMaster[[#This Row],[Attrition]]="Yes",1,0)</f>
        <v>0</v>
      </c>
    </row>
    <row r="3386" spans="1:31" x14ac:dyDescent="0.25">
      <c r="A3386">
        <v>38</v>
      </c>
      <c r="B3386" t="s">
        <v>21</v>
      </c>
      <c r="C3386" t="s">
        <v>36</v>
      </c>
      <c r="D3386" t="s">
        <v>23</v>
      </c>
      <c r="E3386">
        <v>6</v>
      </c>
      <c r="F3386">
        <v>4</v>
      </c>
      <c r="G3386" t="s">
        <v>45</v>
      </c>
      <c r="H3386">
        <v>1032</v>
      </c>
      <c r="I3386" t="s">
        <v>34</v>
      </c>
      <c r="J3386">
        <v>3</v>
      </c>
      <c r="K3386" t="s">
        <v>35</v>
      </c>
      <c r="L3386" t="s">
        <v>41</v>
      </c>
      <c r="M3386">
        <v>73360</v>
      </c>
      <c r="N3386">
        <v>5</v>
      </c>
      <c r="O3386">
        <v>11</v>
      </c>
      <c r="P3386">
        <v>0</v>
      </c>
      <c r="Q3386">
        <v>13</v>
      </c>
      <c r="R3386">
        <v>3</v>
      </c>
      <c r="S3386">
        <v>11</v>
      </c>
      <c r="T3386">
        <v>3</v>
      </c>
      <c r="U3386">
        <v>8</v>
      </c>
      <c r="V3386">
        <f>COUNTIF(tbl_HRMaster[EmployeeID],tbl_HRMaster[[#This Row],[EmployeeID]])</f>
        <v>1</v>
      </c>
      <c r="W3386">
        <f>IFERROR(INDEX(tbl_EmployeeSurvey[EnvironmentSatisfaction],MATCH(tbl_HRMaster[[#This Row],[EmployeeID]],tbl_EmployeeSurvey[EmployeeID],0)),"Not Found")</f>
        <v>1</v>
      </c>
      <c r="X3386">
        <f>IFERROR(INDEX(tbl_EmployeeSurvey[JobSatisfaction],MATCH(tbl_HRMaster[[#This Row],[EmployeeID]],tbl_EmployeeSurvey[EmployeeID],0)),"Not Found")</f>
        <v>2</v>
      </c>
      <c r="Y3386" s="5">
        <f>IFERROR(INDEX(tbl_EmployeeSurvey[WorkLifeBalance],MATCH(tbl_HRMaster[[#This Row],[EmployeeID]],tbl_EmployeeSurvey[EmployeeID],0)),"Not Found")</f>
        <v>3</v>
      </c>
      <c r="Z3386" s="5">
        <f>IFERROR(VLOOKUP(tbl_HRMaster[[#This Row],[EmployeeID]],tbl_ManagerSurvey[[EmployeeID]:[PerformanceRating]],2,FALSE),"Not Found")</f>
        <v>3</v>
      </c>
      <c r="AA3386" s="5">
        <f>IFERROR(VLOOKUP(tbl_HRMaster[[#This Row],[EmployeeID]],tbl_ManagerSurvey[[EmployeeID]:[PerformanceRating]],3,FALSE),"Not Found")</f>
        <v>3</v>
      </c>
      <c r="AB3386" s="5" t="str">
        <f>IF(tbl_HRMaster[[#This Row],[Attrition]]="Yes","Left","Active")</f>
        <v>Active</v>
      </c>
      <c r="AC3386" s="5" t="str">
        <f>_xlfn.IFS(tbl_HRMaster[[#This Row],[Age]]&lt;25,"Under 25",tbl_HRMaster[[#This Row],[Age]]&lt;35,"25-34",tbl_HRMaster[[#This Row],[Age]]&lt;45,"35-44",tbl_HRMaster[[#This Row],[Age]]&lt;55,"45-54",TRUE,"Above 54")</f>
        <v>35-44</v>
      </c>
      <c r="AD3386" s="5" t="str">
        <f>_xlfn.IFS(
tbl_HRMaster[[#This Row],[YearsAtCompany]]&lt;2,"&lt; 2 Years",
tbl_HRMaster[[#This Row],[YearsAtCompany]]&lt;5,"2-4 Years",
tbl_HRMaster[[#This Row],[YearsAtCompany]]&lt;10,"5-9 Years",
TRUE,"10+ Years"
)</f>
        <v>10+ Years</v>
      </c>
      <c r="AE3386" s="5">
        <f>IF(tbl_HRMaster[[#This Row],[Attrition]]="Yes",1,0)</f>
        <v>0</v>
      </c>
    </row>
    <row r="3387" spans="1:31" x14ac:dyDescent="0.25">
      <c r="A3387">
        <v>38</v>
      </c>
      <c r="B3387" t="s">
        <v>21</v>
      </c>
      <c r="C3387" t="s">
        <v>36</v>
      </c>
      <c r="D3387" t="s">
        <v>23</v>
      </c>
      <c r="E3387">
        <v>6</v>
      </c>
      <c r="F3387">
        <v>4</v>
      </c>
      <c r="G3387" t="s">
        <v>45</v>
      </c>
      <c r="H3387">
        <v>2502</v>
      </c>
      <c r="I3387" t="s">
        <v>34</v>
      </c>
      <c r="J3387">
        <v>3</v>
      </c>
      <c r="K3387" t="s">
        <v>35</v>
      </c>
      <c r="L3387" t="s">
        <v>41</v>
      </c>
      <c r="M3387">
        <v>73360</v>
      </c>
      <c r="N3387">
        <v>5</v>
      </c>
      <c r="O3387">
        <v>11</v>
      </c>
      <c r="P3387">
        <v>0</v>
      </c>
      <c r="Q3387">
        <v>13</v>
      </c>
      <c r="R3387">
        <v>3</v>
      </c>
      <c r="S3387">
        <v>11</v>
      </c>
      <c r="T3387">
        <v>3</v>
      </c>
      <c r="U3387">
        <v>8</v>
      </c>
      <c r="V3387">
        <f>COUNTIF(tbl_HRMaster[EmployeeID],tbl_HRMaster[[#This Row],[EmployeeID]])</f>
        <v>1</v>
      </c>
      <c r="W3387">
        <f>IFERROR(INDEX(tbl_EmployeeSurvey[EnvironmentSatisfaction],MATCH(tbl_HRMaster[[#This Row],[EmployeeID]],tbl_EmployeeSurvey[EmployeeID],0)),"Not Found")</f>
        <v>1</v>
      </c>
      <c r="X3387">
        <f>IFERROR(INDEX(tbl_EmployeeSurvey[JobSatisfaction],MATCH(tbl_HRMaster[[#This Row],[EmployeeID]],tbl_EmployeeSurvey[EmployeeID],0)),"Not Found")</f>
        <v>2</v>
      </c>
      <c r="Y3387" s="5">
        <f>IFERROR(INDEX(tbl_EmployeeSurvey[WorkLifeBalance],MATCH(tbl_HRMaster[[#This Row],[EmployeeID]],tbl_EmployeeSurvey[EmployeeID],0)),"Not Found")</f>
        <v>3</v>
      </c>
      <c r="Z3387" s="5">
        <f>IFERROR(VLOOKUP(tbl_HRMaster[[#This Row],[EmployeeID]],tbl_ManagerSurvey[[EmployeeID]:[PerformanceRating]],2,FALSE),"Not Found")</f>
        <v>3</v>
      </c>
      <c r="AA3387" s="5">
        <f>IFERROR(VLOOKUP(tbl_HRMaster[[#This Row],[EmployeeID]],tbl_ManagerSurvey[[EmployeeID]:[PerformanceRating]],3,FALSE),"Not Found")</f>
        <v>3</v>
      </c>
      <c r="AB3387" s="5" t="str">
        <f>IF(tbl_HRMaster[[#This Row],[Attrition]]="Yes","Left","Active")</f>
        <v>Active</v>
      </c>
      <c r="AC3387" s="5" t="str">
        <f>_xlfn.IFS(tbl_HRMaster[[#This Row],[Age]]&lt;25,"Under 25",tbl_HRMaster[[#This Row],[Age]]&lt;35,"25-34",tbl_HRMaster[[#This Row],[Age]]&lt;45,"35-44",tbl_HRMaster[[#This Row],[Age]]&lt;55,"45-54",TRUE,"Above 54")</f>
        <v>35-44</v>
      </c>
      <c r="AD3387" s="5" t="str">
        <f>_xlfn.IFS(
tbl_HRMaster[[#This Row],[YearsAtCompany]]&lt;2,"&lt; 2 Years",
tbl_HRMaster[[#This Row],[YearsAtCompany]]&lt;5,"2-4 Years",
tbl_HRMaster[[#This Row],[YearsAtCompany]]&lt;10,"5-9 Years",
TRUE,"10+ Years"
)</f>
        <v>10+ Years</v>
      </c>
      <c r="AE3387" s="5">
        <f>IF(tbl_HRMaster[[#This Row],[Attrition]]="Yes",1,0)</f>
        <v>0</v>
      </c>
    </row>
    <row r="3388" spans="1:31" x14ac:dyDescent="0.25">
      <c r="A3388">
        <v>38</v>
      </c>
      <c r="B3388" t="s">
        <v>21</v>
      </c>
      <c r="C3388" t="s">
        <v>36</v>
      </c>
      <c r="D3388" t="s">
        <v>23</v>
      </c>
      <c r="E3388">
        <v>6</v>
      </c>
      <c r="F3388">
        <v>4</v>
      </c>
      <c r="G3388" t="s">
        <v>45</v>
      </c>
      <c r="H3388">
        <v>3972</v>
      </c>
      <c r="I3388" t="s">
        <v>34</v>
      </c>
      <c r="J3388">
        <v>3</v>
      </c>
      <c r="K3388" t="s">
        <v>35</v>
      </c>
      <c r="L3388" t="s">
        <v>41</v>
      </c>
      <c r="M3388">
        <v>73360</v>
      </c>
      <c r="N3388">
        <v>5</v>
      </c>
      <c r="O3388">
        <v>11</v>
      </c>
      <c r="P3388">
        <v>0</v>
      </c>
      <c r="Q3388">
        <v>13</v>
      </c>
      <c r="R3388">
        <v>3</v>
      </c>
      <c r="S3388">
        <v>11</v>
      </c>
      <c r="T3388">
        <v>3</v>
      </c>
      <c r="U3388">
        <v>8</v>
      </c>
      <c r="V3388">
        <f>COUNTIF(tbl_HRMaster[EmployeeID],tbl_HRMaster[[#This Row],[EmployeeID]])</f>
        <v>1</v>
      </c>
      <c r="W3388">
        <f>IFERROR(INDEX(tbl_EmployeeSurvey[EnvironmentSatisfaction],MATCH(tbl_HRMaster[[#This Row],[EmployeeID]],tbl_EmployeeSurvey[EmployeeID],0)),"Not Found")</f>
        <v>1</v>
      </c>
      <c r="X3388">
        <f>IFERROR(INDEX(tbl_EmployeeSurvey[JobSatisfaction],MATCH(tbl_HRMaster[[#This Row],[EmployeeID]],tbl_EmployeeSurvey[EmployeeID],0)),"Not Found")</f>
        <v>2</v>
      </c>
      <c r="Y3388" s="5">
        <f>IFERROR(INDEX(tbl_EmployeeSurvey[WorkLifeBalance],MATCH(tbl_HRMaster[[#This Row],[EmployeeID]],tbl_EmployeeSurvey[EmployeeID],0)),"Not Found")</f>
        <v>3</v>
      </c>
      <c r="Z3388" s="5">
        <f>IFERROR(VLOOKUP(tbl_HRMaster[[#This Row],[EmployeeID]],tbl_ManagerSurvey[[EmployeeID]:[PerformanceRating]],2,FALSE),"Not Found")</f>
        <v>3</v>
      </c>
      <c r="AA3388" s="5">
        <f>IFERROR(VLOOKUP(tbl_HRMaster[[#This Row],[EmployeeID]],tbl_ManagerSurvey[[EmployeeID]:[PerformanceRating]],3,FALSE),"Not Found")</f>
        <v>3</v>
      </c>
      <c r="AB3388" s="5" t="str">
        <f>IF(tbl_HRMaster[[#This Row],[Attrition]]="Yes","Left","Active")</f>
        <v>Active</v>
      </c>
      <c r="AC3388" s="5" t="str">
        <f>_xlfn.IFS(tbl_HRMaster[[#This Row],[Age]]&lt;25,"Under 25",tbl_HRMaster[[#This Row],[Age]]&lt;35,"25-34",tbl_HRMaster[[#This Row],[Age]]&lt;45,"35-44",tbl_HRMaster[[#This Row],[Age]]&lt;55,"45-54",TRUE,"Above 54")</f>
        <v>35-44</v>
      </c>
      <c r="AD3388" s="5" t="str">
        <f>_xlfn.IFS(
tbl_HRMaster[[#This Row],[YearsAtCompany]]&lt;2,"&lt; 2 Years",
tbl_HRMaster[[#This Row],[YearsAtCompany]]&lt;5,"2-4 Years",
tbl_HRMaster[[#This Row],[YearsAtCompany]]&lt;10,"5-9 Years",
TRUE,"10+ Years"
)</f>
        <v>10+ Years</v>
      </c>
      <c r="AE3388" s="5">
        <f>IF(tbl_HRMaster[[#This Row],[Attrition]]="Yes",1,0)</f>
        <v>0</v>
      </c>
    </row>
    <row r="3389" spans="1:31" x14ac:dyDescent="0.25">
      <c r="A3389">
        <v>36</v>
      </c>
      <c r="B3389" t="s">
        <v>21</v>
      </c>
      <c r="C3389" t="s">
        <v>22</v>
      </c>
      <c r="D3389" t="s">
        <v>30</v>
      </c>
      <c r="E3389">
        <v>9</v>
      </c>
      <c r="F3389">
        <v>3</v>
      </c>
      <c r="G3389" t="s">
        <v>24</v>
      </c>
      <c r="H3389">
        <v>430</v>
      </c>
      <c r="I3389" t="s">
        <v>25</v>
      </c>
      <c r="J3389">
        <v>2</v>
      </c>
      <c r="K3389" t="s">
        <v>26</v>
      </c>
      <c r="L3389" t="s">
        <v>32</v>
      </c>
      <c r="M3389">
        <v>24360</v>
      </c>
      <c r="N3389">
        <v>4</v>
      </c>
      <c r="O3389">
        <v>13</v>
      </c>
      <c r="P3389">
        <v>0</v>
      </c>
      <c r="Q3389">
        <v>16</v>
      </c>
      <c r="R3389">
        <v>3</v>
      </c>
      <c r="S3389">
        <v>11</v>
      </c>
      <c r="T3389">
        <v>3</v>
      </c>
      <c r="U3389">
        <v>9</v>
      </c>
      <c r="V3389">
        <f>COUNTIF(tbl_HRMaster[EmployeeID],tbl_HRMaster[[#This Row],[EmployeeID]])</f>
        <v>1</v>
      </c>
      <c r="W3389">
        <f>IFERROR(INDEX(tbl_EmployeeSurvey[EnvironmentSatisfaction],MATCH(tbl_HRMaster[[#This Row],[EmployeeID]],tbl_EmployeeSurvey[EmployeeID],0)),"Not Found")</f>
        <v>3</v>
      </c>
      <c r="X3389">
        <f>IFERROR(INDEX(tbl_EmployeeSurvey[JobSatisfaction],MATCH(tbl_HRMaster[[#This Row],[EmployeeID]],tbl_EmployeeSurvey[EmployeeID],0)),"Not Found")</f>
        <v>3</v>
      </c>
      <c r="Y3389" s="5">
        <f>IFERROR(INDEX(tbl_EmployeeSurvey[WorkLifeBalance],MATCH(tbl_HRMaster[[#This Row],[EmployeeID]],tbl_EmployeeSurvey[EmployeeID],0)),"Not Found")</f>
        <v>3</v>
      </c>
      <c r="Z3389" s="5">
        <f>IFERROR(VLOOKUP(tbl_HRMaster[[#This Row],[EmployeeID]],tbl_ManagerSurvey[[EmployeeID]:[PerformanceRating]],2,FALSE),"Not Found")</f>
        <v>1</v>
      </c>
      <c r="AA3389" s="5">
        <f>IFERROR(VLOOKUP(tbl_HRMaster[[#This Row],[EmployeeID]],tbl_ManagerSurvey[[EmployeeID]:[PerformanceRating]],3,FALSE),"Not Found")</f>
        <v>3</v>
      </c>
      <c r="AB3389" s="5" t="str">
        <f>IF(tbl_HRMaster[[#This Row],[Attrition]]="Yes","Left","Active")</f>
        <v>Active</v>
      </c>
      <c r="AC3389" s="5" t="str">
        <f>_xlfn.IFS(tbl_HRMaster[[#This Row],[Age]]&lt;25,"Under 25",tbl_HRMaster[[#This Row],[Age]]&lt;35,"25-34",tbl_HRMaster[[#This Row],[Age]]&lt;45,"35-44",tbl_HRMaster[[#This Row],[Age]]&lt;55,"45-54",TRUE,"Above 54")</f>
        <v>35-44</v>
      </c>
      <c r="AD3389" s="5" t="str">
        <f>_xlfn.IFS(
tbl_HRMaster[[#This Row],[YearsAtCompany]]&lt;2,"&lt; 2 Years",
tbl_HRMaster[[#This Row],[YearsAtCompany]]&lt;5,"2-4 Years",
tbl_HRMaster[[#This Row],[YearsAtCompany]]&lt;10,"5-9 Years",
TRUE,"10+ Years"
)</f>
        <v>10+ Years</v>
      </c>
      <c r="AE3389" s="5">
        <f>IF(tbl_HRMaster[[#This Row],[Attrition]]="Yes",1,0)</f>
        <v>0</v>
      </c>
    </row>
    <row r="3390" spans="1:31" x14ac:dyDescent="0.25">
      <c r="A3390">
        <v>36</v>
      </c>
      <c r="B3390" t="s">
        <v>21</v>
      </c>
      <c r="C3390" t="s">
        <v>22</v>
      </c>
      <c r="D3390" t="s">
        <v>30</v>
      </c>
      <c r="E3390">
        <v>9</v>
      </c>
      <c r="F3390">
        <v>3</v>
      </c>
      <c r="G3390" t="s">
        <v>24</v>
      </c>
      <c r="H3390">
        <v>1900</v>
      </c>
      <c r="I3390" t="s">
        <v>25</v>
      </c>
      <c r="J3390">
        <v>2</v>
      </c>
      <c r="K3390" t="s">
        <v>26</v>
      </c>
      <c r="L3390" t="s">
        <v>32</v>
      </c>
      <c r="M3390">
        <v>24360</v>
      </c>
      <c r="N3390">
        <v>4</v>
      </c>
      <c r="O3390">
        <v>13</v>
      </c>
      <c r="P3390">
        <v>0</v>
      </c>
      <c r="Q3390">
        <v>16</v>
      </c>
      <c r="R3390">
        <v>3</v>
      </c>
      <c r="S3390">
        <v>11</v>
      </c>
      <c r="T3390">
        <v>3</v>
      </c>
      <c r="U3390">
        <v>9</v>
      </c>
      <c r="V3390">
        <f>COUNTIF(tbl_HRMaster[EmployeeID],tbl_HRMaster[[#This Row],[EmployeeID]])</f>
        <v>1</v>
      </c>
      <c r="W3390">
        <f>IFERROR(INDEX(tbl_EmployeeSurvey[EnvironmentSatisfaction],MATCH(tbl_HRMaster[[#This Row],[EmployeeID]],tbl_EmployeeSurvey[EmployeeID],0)),"Not Found")</f>
        <v>3</v>
      </c>
      <c r="X3390">
        <f>IFERROR(INDEX(tbl_EmployeeSurvey[JobSatisfaction],MATCH(tbl_HRMaster[[#This Row],[EmployeeID]],tbl_EmployeeSurvey[EmployeeID],0)),"Not Found")</f>
        <v>3</v>
      </c>
      <c r="Y3390" s="5">
        <f>IFERROR(INDEX(tbl_EmployeeSurvey[WorkLifeBalance],MATCH(tbl_HRMaster[[#This Row],[EmployeeID]],tbl_EmployeeSurvey[EmployeeID],0)),"Not Found")</f>
        <v>3</v>
      </c>
      <c r="Z3390" s="5">
        <f>IFERROR(VLOOKUP(tbl_HRMaster[[#This Row],[EmployeeID]],tbl_ManagerSurvey[[EmployeeID]:[PerformanceRating]],2,FALSE),"Not Found")</f>
        <v>1</v>
      </c>
      <c r="AA3390" s="5">
        <f>IFERROR(VLOOKUP(tbl_HRMaster[[#This Row],[EmployeeID]],tbl_ManagerSurvey[[EmployeeID]:[PerformanceRating]],3,FALSE),"Not Found")</f>
        <v>3</v>
      </c>
      <c r="AB3390" s="5" t="str">
        <f>IF(tbl_HRMaster[[#This Row],[Attrition]]="Yes","Left","Active")</f>
        <v>Active</v>
      </c>
      <c r="AC3390" s="5" t="str">
        <f>_xlfn.IFS(tbl_HRMaster[[#This Row],[Age]]&lt;25,"Under 25",tbl_HRMaster[[#This Row],[Age]]&lt;35,"25-34",tbl_HRMaster[[#This Row],[Age]]&lt;45,"35-44",tbl_HRMaster[[#This Row],[Age]]&lt;55,"45-54",TRUE,"Above 54")</f>
        <v>35-44</v>
      </c>
      <c r="AD3390" s="5" t="str">
        <f>_xlfn.IFS(
tbl_HRMaster[[#This Row],[YearsAtCompany]]&lt;2,"&lt; 2 Years",
tbl_HRMaster[[#This Row],[YearsAtCompany]]&lt;5,"2-4 Years",
tbl_HRMaster[[#This Row],[YearsAtCompany]]&lt;10,"5-9 Years",
TRUE,"10+ Years"
)</f>
        <v>10+ Years</v>
      </c>
      <c r="AE3390" s="5">
        <f>IF(tbl_HRMaster[[#This Row],[Attrition]]="Yes",1,0)</f>
        <v>0</v>
      </c>
    </row>
    <row r="3391" spans="1:31" x14ac:dyDescent="0.25">
      <c r="A3391">
        <v>36</v>
      </c>
      <c r="B3391" t="s">
        <v>21</v>
      </c>
      <c r="C3391" t="s">
        <v>22</v>
      </c>
      <c r="D3391" t="s">
        <v>30</v>
      </c>
      <c r="E3391">
        <v>9</v>
      </c>
      <c r="F3391">
        <v>3</v>
      </c>
      <c r="G3391" t="s">
        <v>24</v>
      </c>
      <c r="H3391">
        <v>3370</v>
      </c>
      <c r="I3391" t="s">
        <v>25</v>
      </c>
      <c r="J3391">
        <v>2</v>
      </c>
      <c r="K3391" t="s">
        <v>26</v>
      </c>
      <c r="L3391" t="s">
        <v>32</v>
      </c>
      <c r="M3391">
        <v>24360</v>
      </c>
      <c r="N3391">
        <v>4</v>
      </c>
      <c r="O3391">
        <v>13</v>
      </c>
      <c r="P3391">
        <v>0</v>
      </c>
      <c r="Q3391">
        <v>16</v>
      </c>
      <c r="R3391">
        <v>3</v>
      </c>
      <c r="S3391">
        <v>11</v>
      </c>
      <c r="T3391">
        <v>3</v>
      </c>
      <c r="U3391">
        <v>9</v>
      </c>
      <c r="V3391">
        <f>COUNTIF(tbl_HRMaster[EmployeeID],tbl_HRMaster[[#This Row],[EmployeeID]])</f>
        <v>1</v>
      </c>
      <c r="W3391">
        <f>IFERROR(INDEX(tbl_EmployeeSurvey[EnvironmentSatisfaction],MATCH(tbl_HRMaster[[#This Row],[EmployeeID]],tbl_EmployeeSurvey[EmployeeID],0)),"Not Found")</f>
        <v>3</v>
      </c>
      <c r="X3391">
        <f>IFERROR(INDEX(tbl_EmployeeSurvey[JobSatisfaction],MATCH(tbl_HRMaster[[#This Row],[EmployeeID]],tbl_EmployeeSurvey[EmployeeID],0)),"Not Found")</f>
        <v>3</v>
      </c>
      <c r="Y3391" s="5">
        <f>IFERROR(INDEX(tbl_EmployeeSurvey[WorkLifeBalance],MATCH(tbl_HRMaster[[#This Row],[EmployeeID]],tbl_EmployeeSurvey[EmployeeID],0)),"Not Found")</f>
        <v>3</v>
      </c>
      <c r="Z3391" s="5">
        <f>IFERROR(VLOOKUP(tbl_HRMaster[[#This Row],[EmployeeID]],tbl_ManagerSurvey[[EmployeeID]:[PerformanceRating]],2,FALSE),"Not Found")</f>
        <v>1</v>
      </c>
      <c r="AA3391" s="5">
        <f>IFERROR(VLOOKUP(tbl_HRMaster[[#This Row],[EmployeeID]],tbl_ManagerSurvey[[EmployeeID]:[PerformanceRating]],3,FALSE),"Not Found")</f>
        <v>3</v>
      </c>
      <c r="AB3391" s="5" t="str">
        <f>IF(tbl_HRMaster[[#This Row],[Attrition]]="Yes","Left","Active")</f>
        <v>Active</v>
      </c>
      <c r="AC3391" s="5" t="str">
        <f>_xlfn.IFS(tbl_HRMaster[[#This Row],[Age]]&lt;25,"Under 25",tbl_HRMaster[[#This Row],[Age]]&lt;35,"25-34",tbl_HRMaster[[#This Row],[Age]]&lt;45,"35-44",tbl_HRMaster[[#This Row],[Age]]&lt;55,"45-54",TRUE,"Above 54")</f>
        <v>35-44</v>
      </c>
      <c r="AD3391" s="5" t="str">
        <f>_xlfn.IFS(
tbl_HRMaster[[#This Row],[YearsAtCompany]]&lt;2,"&lt; 2 Years",
tbl_HRMaster[[#This Row],[YearsAtCompany]]&lt;5,"2-4 Years",
tbl_HRMaster[[#This Row],[YearsAtCompany]]&lt;10,"5-9 Years",
TRUE,"10+ Years"
)</f>
        <v>10+ Years</v>
      </c>
      <c r="AE3391" s="5">
        <f>IF(tbl_HRMaster[[#This Row],[Attrition]]="Yes",1,0)</f>
        <v>0</v>
      </c>
    </row>
    <row r="3392" spans="1:31" x14ac:dyDescent="0.25">
      <c r="A3392">
        <v>30</v>
      </c>
      <c r="B3392" t="s">
        <v>21</v>
      </c>
      <c r="C3392" t="s">
        <v>29</v>
      </c>
      <c r="D3392" t="s">
        <v>30</v>
      </c>
      <c r="E3392">
        <v>1</v>
      </c>
      <c r="F3392">
        <v>4</v>
      </c>
      <c r="G3392" t="s">
        <v>38</v>
      </c>
      <c r="H3392">
        <v>1257</v>
      </c>
      <c r="I3392" t="s">
        <v>34</v>
      </c>
      <c r="J3392">
        <v>1</v>
      </c>
      <c r="K3392" t="s">
        <v>31</v>
      </c>
      <c r="L3392" t="s">
        <v>32</v>
      </c>
      <c r="M3392">
        <v>20330</v>
      </c>
      <c r="N3392">
        <v>1</v>
      </c>
      <c r="O3392">
        <v>14</v>
      </c>
      <c r="P3392">
        <v>1</v>
      </c>
      <c r="Q3392">
        <v>12</v>
      </c>
      <c r="R3392">
        <v>3</v>
      </c>
      <c r="S3392">
        <v>12</v>
      </c>
      <c r="T3392">
        <v>3</v>
      </c>
      <c r="U3392">
        <v>7</v>
      </c>
      <c r="V3392">
        <f>COUNTIF(tbl_HRMaster[EmployeeID],tbl_HRMaster[[#This Row],[EmployeeID]])</f>
        <v>1</v>
      </c>
      <c r="W3392">
        <f>IFERROR(INDEX(tbl_EmployeeSurvey[EnvironmentSatisfaction],MATCH(tbl_HRMaster[[#This Row],[EmployeeID]],tbl_EmployeeSurvey[EmployeeID],0)),"Not Found")</f>
        <v>3</v>
      </c>
      <c r="X3392">
        <f>IFERROR(INDEX(tbl_EmployeeSurvey[JobSatisfaction],MATCH(tbl_HRMaster[[#This Row],[EmployeeID]],tbl_EmployeeSurvey[EmployeeID],0)),"Not Found")</f>
        <v>4</v>
      </c>
      <c r="Y3392" s="5">
        <f>IFERROR(INDEX(tbl_EmployeeSurvey[WorkLifeBalance],MATCH(tbl_HRMaster[[#This Row],[EmployeeID]],tbl_EmployeeSurvey[EmployeeID],0)),"Not Found")</f>
        <v>3</v>
      </c>
      <c r="Z3392" s="5">
        <f>IFERROR(VLOOKUP(tbl_HRMaster[[#This Row],[EmployeeID]],tbl_ManagerSurvey[[EmployeeID]:[PerformanceRating]],2,FALSE),"Not Found")</f>
        <v>1</v>
      </c>
      <c r="AA3392" s="5">
        <f>IFERROR(VLOOKUP(tbl_HRMaster[[#This Row],[EmployeeID]],tbl_ManagerSurvey[[EmployeeID]:[PerformanceRating]],3,FALSE),"Not Found")</f>
        <v>3</v>
      </c>
      <c r="AB3392" s="5" t="str">
        <f>IF(tbl_HRMaster[[#This Row],[Attrition]]="Yes","Left","Active")</f>
        <v>Active</v>
      </c>
      <c r="AC3392" s="5" t="str">
        <f>_xlfn.IFS(tbl_HRMaster[[#This Row],[Age]]&lt;25,"Under 25",tbl_HRMaster[[#This Row],[Age]]&lt;35,"25-34",tbl_HRMaster[[#This Row],[Age]]&lt;45,"35-44",tbl_HRMaster[[#This Row],[Age]]&lt;55,"45-54",TRUE,"Above 54")</f>
        <v>25-34</v>
      </c>
      <c r="AD3392" s="5" t="str">
        <f>_xlfn.IFS(
tbl_HRMaster[[#This Row],[YearsAtCompany]]&lt;2,"&lt; 2 Years",
tbl_HRMaster[[#This Row],[YearsAtCompany]]&lt;5,"2-4 Years",
tbl_HRMaster[[#This Row],[YearsAtCompany]]&lt;10,"5-9 Years",
TRUE,"10+ Years"
)</f>
        <v>10+ Years</v>
      </c>
      <c r="AE3392" s="5">
        <f>IF(tbl_HRMaster[[#This Row],[Attrition]]="Yes",1,0)</f>
        <v>0</v>
      </c>
    </row>
    <row r="3393" spans="1:31" x14ac:dyDescent="0.25">
      <c r="A3393">
        <v>30</v>
      </c>
      <c r="B3393" t="s">
        <v>21</v>
      </c>
      <c r="C3393" t="s">
        <v>29</v>
      </c>
      <c r="D3393" t="s">
        <v>30</v>
      </c>
      <c r="E3393">
        <v>1</v>
      </c>
      <c r="F3393">
        <v>4</v>
      </c>
      <c r="G3393" t="s">
        <v>38</v>
      </c>
      <c r="H3393">
        <v>2727</v>
      </c>
      <c r="I3393" t="s">
        <v>34</v>
      </c>
      <c r="J3393">
        <v>1</v>
      </c>
      <c r="K3393" t="s">
        <v>31</v>
      </c>
      <c r="L3393" t="s">
        <v>32</v>
      </c>
      <c r="M3393">
        <v>20330</v>
      </c>
      <c r="N3393">
        <v>1</v>
      </c>
      <c r="O3393">
        <v>14</v>
      </c>
      <c r="P3393">
        <v>1</v>
      </c>
      <c r="Q3393">
        <v>12</v>
      </c>
      <c r="R3393">
        <v>3</v>
      </c>
      <c r="S3393">
        <v>12</v>
      </c>
      <c r="T3393">
        <v>3</v>
      </c>
      <c r="U3393">
        <v>7</v>
      </c>
      <c r="V3393">
        <f>COUNTIF(tbl_HRMaster[EmployeeID],tbl_HRMaster[[#This Row],[EmployeeID]])</f>
        <v>1</v>
      </c>
      <c r="W3393">
        <f>IFERROR(INDEX(tbl_EmployeeSurvey[EnvironmentSatisfaction],MATCH(tbl_HRMaster[[#This Row],[EmployeeID]],tbl_EmployeeSurvey[EmployeeID],0)),"Not Found")</f>
        <v>3</v>
      </c>
      <c r="X3393">
        <f>IFERROR(INDEX(tbl_EmployeeSurvey[JobSatisfaction],MATCH(tbl_HRMaster[[#This Row],[EmployeeID]],tbl_EmployeeSurvey[EmployeeID],0)),"Not Found")</f>
        <v>4</v>
      </c>
      <c r="Y3393" s="5">
        <f>IFERROR(INDEX(tbl_EmployeeSurvey[WorkLifeBalance],MATCH(tbl_HRMaster[[#This Row],[EmployeeID]],tbl_EmployeeSurvey[EmployeeID],0)),"Not Found")</f>
        <v>3</v>
      </c>
      <c r="Z3393" s="5">
        <f>IFERROR(VLOOKUP(tbl_HRMaster[[#This Row],[EmployeeID]],tbl_ManagerSurvey[[EmployeeID]:[PerformanceRating]],2,FALSE),"Not Found")</f>
        <v>1</v>
      </c>
      <c r="AA3393" s="5">
        <f>IFERROR(VLOOKUP(tbl_HRMaster[[#This Row],[EmployeeID]],tbl_ManagerSurvey[[EmployeeID]:[PerformanceRating]],3,FALSE),"Not Found")</f>
        <v>3</v>
      </c>
      <c r="AB3393" s="5" t="str">
        <f>IF(tbl_HRMaster[[#This Row],[Attrition]]="Yes","Left","Active")</f>
        <v>Active</v>
      </c>
      <c r="AC3393" s="5" t="str">
        <f>_xlfn.IFS(tbl_HRMaster[[#This Row],[Age]]&lt;25,"Under 25",tbl_HRMaster[[#This Row],[Age]]&lt;35,"25-34",tbl_HRMaster[[#This Row],[Age]]&lt;45,"35-44",tbl_HRMaster[[#This Row],[Age]]&lt;55,"45-54",TRUE,"Above 54")</f>
        <v>25-34</v>
      </c>
      <c r="AD3393" s="5" t="str">
        <f>_xlfn.IFS(
tbl_HRMaster[[#This Row],[YearsAtCompany]]&lt;2,"&lt; 2 Years",
tbl_HRMaster[[#This Row],[YearsAtCompany]]&lt;5,"2-4 Years",
tbl_HRMaster[[#This Row],[YearsAtCompany]]&lt;10,"5-9 Years",
TRUE,"10+ Years"
)</f>
        <v>10+ Years</v>
      </c>
      <c r="AE3393" s="5">
        <f>IF(tbl_HRMaster[[#This Row],[Attrition]]="Yes",1,0)</f>
        <v>0</v>
      </c>
    </row>
    <row r="3394" spans="1:31" x14ac:dyDescent="0.25">
      <c r="A3394">
        <v>30</v>
      </c>
      <c r="B3394" t="s">
        <v>21</v>
      </c>
      <c r="C3394" t="s">
        <v>29</v>
      </c>
      <c r="D3394" t="s">
        <v>30</v>
      </c>
      <c r="E3394">
        <v>1</v>
      </c>
      <c r="F3394">
        <v>4</v>
      </c>
      <c r="G3394" t="s">
        <v>38</v>
      </c>
      <c r="H3394">
        <v>4197</v>
      </c>
      <c r="I3394" t="s">
        <v>34</v>
      </c>
      <c r="J3394">
        <v>1</v>
      </c>
      <c r="K3394" t="s">
        <v>31</v>
      </c>
      <c r="L3394" t="s">
        <v>32</v>
      </c>
      <c r="M3394">
        <v>20330</v>
      </c>
      <c r="N3394">
        <v>1</v>
      </c>
      <c r="O3394">
        <v>14</v>
      </c>
      <c r="P3394">
        <v>1</v>
      </c>
      <c r="Q3394">
        <v>12</v>
      </c>
      <c r="R3394">
        <v>3</v>
      </c>
      <c r="S3394">
        <v>12</v>
      </c>
      <c r="T3394">
        <v>3</v>
      </c>
      <c r="U3394">
        <v>7</v>
      </c>
      <c r="V3394">
        <f>COUNTIF(tbl_HRMaster[EmployeeID],tbl_HRMaster[[#This Row],[EmployeeID]])</f>
        <v>1</v>
      </c>
      <c r="W3394">
        <f>IFERROR(INDEX(tbl_EmployeeSurvey[EnvironmentSatisfaction],MATCH(tbl_HRMaster[[#This Row],[EmployeeID]],tbl_EmployeeSurvey[EmployeeID],0)),"Not Found")</f>
        <v>3</v>
      </c>
      <c r="X3394">
        <f>IFERROR(INDEX(tbl_EmployeeSurvey[JobSatisfaction],MATCH(tbl_HRMaster[[#This Row],[EmployeeID]],tbl_EmployeeSurvey[EmployeeID],0)),"Not Found")</f>
        <v>4</v>
      </c>
      <c r="Y3394" s="5">
        <f>IFERROR(INDEX(tbl_EmployeeSurvey[WorkLifeBalance],MATCH(tbl_HRMaster[[#This Row],[EmployeeID]],tbl_EmployeeSurvey[EmployeeID],0)),"Not Found")</f>
        <v>3</v>
      </c>
      <c r="Z3394" s="5">
        <f>IFERROR(VLOOKUP(tbl_HRMaster[[#This Row],[EmployeeID]],tbl_ManagerSurvey[[EmployeeID]:[PerformanceRating]],2,FALSE),"Not Found")</f>
        <v>1</v>
      </c>
      <c r="AA3394" s="5">
        <f>IFERROR(VLOOKUP(tbl_HRMaster[[#This Row],[EmployeeID]],tbl_ManagerSurvey[[EmployeeID]:[PerformanceRating]],3,FALSE),"Not Found")</f>
        <v>3</v>
      </c>
      <c r="AB3394" s="5" t="str">
        <f>IF(tbl_HRMaster[[#This Row],[Attrition]]="Yes","Left","Active")</f>
        <v>Active</v>
      </c>
      <c r="AC3394" s="5" t="str">
        <f>_xlfn.IFS(tbl_HRMaster[[#This Row],[Age]]&lt;25,"Under 25",tbl_HRMaster[[#This Row],[Age]]&lt;35,"25-34",tbl_HRMaster[[#This Row],[Age]]&lt;45,"35-44",tbl_HRMaster[[#This Row],[Age]]&lt;55,"45-54",TRUE,"Above 54")</f>
        <v>25-34</v>
      </c>
      <c r="AD3394" s="5" t="str">
        <f>_xlfn.IFS(
tbl_HRMaster[[#This Row],[YearsAtCompany]]&lt;2,"&lt; 2 Years",
tbl_HRMaster[[#This Row],[YearsAtCompany]]&lt;5,"2-4 Years",
tbl_HRMaster[[#This Row],[YearsAtCompany]]&lt;10,"5-9 Years",
TRUE,"10+ Years"
)</f>
        <v>10+ Years</v>
      </c>
      <c r="AE3394" s="5">
        <f>IF(tbl_HRMaster[[#This Row],[Attrition]]="Yes",1,0)</f>
        <v>0</v>
      </c>
    </row>
    <row r="3395" spans="1:31" x14ac:dyDescent="0.25">
      <c r="A3395">
        <v>53</v>
      </c>
      <c r="B3395" t="s">
        <v>21</v>
      </c>
      <c r="C3395" t="s">
        <v>22</v>
      </c>
      <c r="D3395" t="s">
        <v>30</v>
      </c>
      <c r="E3395">
        <v>1</v>
      </c>
      <c r="F3395">
        <v>1</v>
      </c>
      <c r="G3395" t="s">
        <v>38</v>
      </c>
      <c r="H3395">
        <v>392</v>
      </c>
      <c r="I3395" t="s">
        <v>34</v>
      </c>
      <c r="J3395">
        <v>1</v>
      </c>
      <c r="K3395" t="s">
        <v>35</v>
      </c>
      <c r="L3395" t="s">
        <v>32</v>
      </c>
      <c r="M3395">
        <v>44250</v>
      </c>
      <c r="N3395">
        <v>6</v>
      </c>
      <c r="O3395">
        <v>22</v>
      </c>
      <c r="P3395">
        <v>1</v>
      </c>
      <c r="Q3395">
        <v>33</v>
      </c>
      <c r="R3395">
        <v>2</v>
      </c>
      <c r="S3395">
        <v>12</v>
      </c>
      <c r="T3395">
        <v>3</v>
      </c>
      <c r="U3395">
        <v>8</v>
      </c>
      <c r="V3395">
        <f>COUNTIF(tbl_HRMaster[EmployeeID],tbl_HRMaster[[#This Row],[EmployeeID]])</f>
        <v>1</v>
      </c>
      <c r="W3395">
        <f>IFERROR(INDEX(tbl_EmployeeSurvey[EnvironmentSatisfaction],MATCH(tbl_HRMaster[[#This Row],[EmployeeID]],tbl_EmployeeSurvey[EmployeeID],0)),"Not Found")</f>
        <v>4</v>
      </c>
      <c r="X3395">
        <f>IFERROR(INDEX(tbl_EmployeeSurvey[JobSatisfaction],MATCH(tbl_HRMaster[[#This Row],[EmployeeID]],tbl_EmployeeSurvey[EmployeeID],0)),"Not Found")</f>
        <v>4</v>
      </c>
      <c r="Y3395" s="5">
        <f>IFERROR(INDEX(tbl_EmployeeSurvey[WorkLifeBalance],MATCH(tbl_HRMaster[[#This Row],[EmployeeID]],tbl_EmployeeSurvey[EmployeeID],0)),"Not Found")</f>
        <v>3</v>
      </c>
      <c r="Z3395" s="5">
        <f>IFERROR(VLOOKUP(tbl_HRMaster[[#This Row],[EmployeeID]],tbl_ManagerSurvey[[EmployeeID]:[PerformanceRating]],2,FALSE),"Not Found")</f>
        <v>4</v>
      </c>
      <c r="AA3395" s="5">
        <f>IFERROR(VLOOKUP(tbl_HRMaster[[#This Row],[EmployeeID]],tbl_ManagerSurvey[[EmployeeID]:[PerformanceRating]],3,FALSE),"Not Found")</f>
        <v>4</v>
      </c>
      <c r="AB3395" s="5" t="str">
        <f>IF(tbl_HRMaster[[#This Row],[Attrition]]="Yes","Left","Active")</f>
        <v>Active</v>
      </c>
      <c r="AC3395" s="5" t="str">
        <f>_xlfn.IFS(tbl_HRMaster[[#This Row],[Age]]&lt;25,"Under 25",tbl_HRMaster[[#This Row],[Age]]&lt;35,"25-34",tbl_HRMaster[[#This Row],[Age]]&lt;45,"35-44",tbl_HRMaster[[#This Row],[Age]]&lt;55,"45-54",TRUE,"Above 54")</f>
        <v>45-54</v>
      </c>
      <c r="AD3395" s="5" t="str">
        <f>_xlfn.IFS(
tbl_HRMaster[[#This Row],[YearsAtCompany]]&lt;2,"&lt; 2 Years",
tbl_HRMaster[[#This Row],[YearsAtCompany]]&lt;5,"2-4 Years",
tbl_HRMaster[[#This Row],[YearsAtCompany]]&lt;10,"5-9 Years",
TRUE,"10+ Years"
)</f>
        <v>10+ Years</v>
      </c>
      <c r="AE3395" s="5">
        <f>IF(tbl_HRMaster[[#This Row],[Attrition]]="Yes",1,0)</f>
        <v>0</v>
      </c>
    </row>
    <row r="3396" spans="1:31" x14ac:dyDescent="0.25">
      <c r="A3396">
        <v>53</v>
      </c>
      <c r="B3396" t="s">
        <v>21</v>
      </c>
      <c r="C3396" t="s">
        <v>22</v>
      </c>
      <c r="D3396" t="s">
        <v>30</v>
      </c>
      <c r="E3396">
        <v>1</v>
      </c>
      <c r="F3396">
        <v>1</v>
      </c>
      <c r="G3396" t="s">
        <v>38</v>
      </c>
      <c r="H3396">
        <v>1862</v>
      </c>
      <c r="I3396" t="s">
        <v>34</v>
      </c>
      <c r="J3396">
        <v>1</v>
      </c>
      <c r="K3396" t="s">
        <v>35</v>
      </c>
      <c r="L3396" t="s">
        <v>32</v>
      </c>
      <c r="M3396">
        <v>44250</v>
      </c>
      <c r="N3396">
        <v>6</v>
      </c>
      <c r="O3396">
        <v>22</v>
      </c>
      <c r="P3396">
        <v>1</v>
      </c>
      <c r="Q3396">
        <v>33</v>
      </c>
      <c r="R3396">
        <v>2</v>
      </c>
      <c r="S3396">
        <v>12</v>
      </c>
      <c r="T3396">
        <v>3</v>
      </c>
      <c r="U3396">
        <v>8</v>
      </c>
      <c r="V3396">
        <f>COUNTIF(tbl_HRMaster[EmployeeID],tbl_HRMaster[[#This Row],[EmployeeID]])</f>
        <v>1</v>
      </c>
      <c r="W3396">
        <f>IFERROR(INDEX(tbl_EmployeeSurvey[EnvironmentSatisfaction],MATCH(tbl_HRMaster[[#This Row],[EmployeeID]],tbl_EmployeeSurvey[EmployeeID],0)),"Not Found")</f>
        <v>4</v>
      </c>
      <c r="X3396">
        <f>IFERROR(INDEX(tbl_EmployeeSurvey[JobSatisfaction],MATCH(tbl_HRMaster[[#This Row],[EmployeeID]],tbl_EmployeeSurvey[EmployeeID],0)),"Not Found")</f>
        <v>4</v>
      </c>
      <c r="Y3396" s="5">
        <f>IFERROR(INDEX(tbl_EmployeeSurvey[WorkLifeBalance],MATCH(tbl_HRMaster[[#This Row],[EmployeeID]],tbl_EmployeeSurvey[EmployeeID],0)),"Not Found")</f>
        <v>3</v>
      </c>
      <c r="Z3396" s="5">
        <f>IFERROR(VLOOKUP(tbl_HRMaster[[#This Row],[EmployeeID]],tbl_ManagerSurvey[[EmployeeID]:[PerformanceRating]],2,FALSE),"Not Found")</f>
        <v>4</v>
      </c>
      <c r="AA3396" s="5">
        <f>IFERROR(VLOOKUP(tbl_HRMaster[[#This Row],[EmployeeID]],tbl_ManagerSurvey[[EmployeeID]:[PerformanceRating]],3,FALSE),"Not Found")</f>
        <v>4</v>
      </c>
      <c r="AB3396" s="5" t="str">
        <f>IF(tbl_HRMaster[[#This Row],[Attrition]]="Yes","Left","Active")</f>
        <v>Active</v>
      </c>
      <c r="AC3396" s="5" t="str">
        <f>_xlfn.IFS(tbl_HRMaster[[#This Row],[Age]]&lt;25,"Under 25",tbl_HRMaster[[#This Row],[Age]]&lt;35,"25-34",tbl_HRMaster[[#This Row],[Age]]&lt;45,"35-44",tbl_HRMaster[[#This Row],[Age]]&lt;55,"45-54",TRUE,"Above 54")</f>
        <v>45-54</v>
      </c>
      <c r="AD3396" s="5" t="str">
        <f>_xlfn.IFS(
tbl_HRMaster[[#This Row],[YearsAtCompany]]&lt;2,"&lt; 2 Years",
tbl_HRMaster[[#This Row],[YearsAtCompany]]&lt;5,"2-4 Years",
tbl_HRMaster[[#This Row],[YearsAtCompany]]&lt;10,"5-9 Years",
TRUE,"10+ Years"
)</f>
        <v>10+ Years</v>
      </c>
      <c r="AE3396" s="5">
        <f>IF(tbl_HRMaster[[#This Row],[Attrition]]="Yes",1,0)</f>
        <v>0</v>
      </c>
    </row>
    <row r="3397" spans="1:31" x14ac:dyDescent="0.25">
      <c r="A3397">
        <v>53</v>
      </c>
      <c r="B3397" t="s">
        <v>21</v>
      </c>
      <c r="C3397" t="s">
        <v>22</v>
      </c>
      <c r="D3397" t="s">
        <v>30</v>
      </c>
      <c r="E3397">
        <v>1</v>
      </c>
      <c r="F3397">
        <v>1</v>
      </c>
      <c r="G3397" t="s">
        <v>38</v>
      </c>
      <c r="H3397">
        <v>3332</v>
      </c>
      <c r="I3397" t="s">
        <v>34</v>
      </c>
      <c r="J3397">
        <v>1</v>
      </c>
      <c r="K3397" t="s">
        <v>35</v>
      </c>
      <c r="L3397" t="s">
        <v>32</v>
      </c>
      <c r="M3397">
        <v>44250</v>
      </c>
      <c r="N3397">
        <v>6</v>
      </c>
      <c r="O3397">
        <v>22</v>
      </c>
      <c r="P3397">
        <v>1</v>
      </c>
      <c r="Q3397">
        <v>33</v>
      </c>
      <c r="R3397">
        <v>2</v>
      </c>
      <c r="S3397">
        <v>12</v>
      </c>
      <c r="T3397">
        <v>3</v>
      </c>
      <c r="U3397">
        <v>8</v>
      </c>
      <c r="V3397">
        <f>COUNTIF(tbl_HRMaster[EmployeeID],tbl_HRMaster[[#This Row],[EmployeeID]])</f>
        <v>1</v>
      </c>
      <c r="W3397">
        <f>IFERROR(INDEX(tbl_EmployeeSurvey[EnvironmentSatisfaction],MATCH(tbl_HRMaster[[#This Row],[EmployeeID]],tbl_EmployeeSurvey[EmployeeID],0)),"Not Found")</f>
        <v>4</v>
      </c>
      <c r="X3397">
        <f>IFERROR(INDEX(tbl_EmployeeSurvey[JobSatisfaction],MATCH(tbl_HRMaster[[#This Row],[EmployeeID]],tbl_EmployeeSurvey[EmployeeID],0)),"Not Found")</f>
        <v>4</v>
      </c>
      <c r="Y3397" s="5">
        <f>IFERROR(INDEX(tbl_EmployeeSurvey[WorkLifeBalance],MATCH(tbl_HRMaster[[#This Row],[EmployeeID]],tbl_EmployeeSurvey[EmployeeID],0)),"Not Found")</f>
        <v>3</v>
      </c>
      <c r="Z3397" s="5">
        <f>IFERROR(VLOOKUP(tbl_HRMaster[[#This Row],[EmployeeID]],tbl_ManagerSurvey[[EmployeeID]:[PerformanceRating]],2,FALSE),"Not Found")</f>
        <v>4</v>
      </c>
      <c r="AA3397" s="5">
        <f>IFERROR(VLOOKUP(tbl_HRMaster[[#This Row],[EmployeeID]],tbl_ManagerSurvey[[EmployeeID]:[PerformanceRating]],3,FALSE),"Not Found")</f>
        <v>4</v>
      </c>
      <c r="AB3397" s="5" t="str">
        <f>IF(tbl_HRMaster[[#This Row],[Attrition]]="Yes","Left","Active")</f>
        <v>Active</v>
      </c>
      <c r="AC3397" s="5" t="str">
        <f>_xlfn.IFS(tbl_HRMaster[[#This Row],[Age]]&lt;25,"Under 25",tbl_HRMaster[[#This Row],[Age]]&lt;35,"25-34",tbl_HRMaster[[#This Row],[Age]]&lt;45,"35-44",tbl_HRMaster[[#This Row],[Age]]&lt;55,"45-54",TRUE,"Above 54")</f>
        <v>45-54</v>
      </c>
      <c r="AD3397" s="5" t="str">
        <f>_xlfn.IFS(
tbl_HRMaster[[#This Row],[YearsAtCompany]]&lt;2,"&lt; 2 Years",
tbl_HRMaster[[#This Row],[YearsAtCompany]]&lt;5,"2-4 Years",
tbl_HRMaster[[#This Row],[YearsAtCompany]]&lt;10,"5-9 Years",
TRUE,"10+ Years"
)</f>
        <v>10+ Years</v>
      </c>
      <c r="AE3397" s="5">
        <f>IF(tbl_HRMaster[[#This Row],[Attrition]]="Yes",1,0)</f>
        <v>0</v>
      </c>
    </row>
    <row r="3398" spans="1:31" x14ac:dyDescent="0.25">
      <c r="A3398">
        <v>31</v>
      </c>
      <c r="B3398" t="s">
        <v>21</v>
      </c>
      <c r="C3398" t="s">
        <v>22</v>
      </c>
      <c r="D3398" t="s">
        <v>30</v>
      </c>
      <c r="E3398">
        <v>10</v>
      </c>
      <c r="F3398">
        <v>4</v>
      </c>
      <c r="G3398" t="s">
        <v>24</v>
      </c>
      <c r="H3398">
        <v>137</v>
      </c>
      <c r="I3398" t="s">
        <v>34</v>
      </c>
      <c r="J3398">
        <v>3</v>
      </c>
      <c r="K3398" t="s">
        <v>35</v>
      </c>
      <c r="L3398" t="s">
        <v>27</v>
      </c>
      <c r="M3398">
        <v>21870</v>
      </c>
      <c r="N3398">
        <v>1</v>
      </c>
      <c r="O3398">
        <v>15</v>
      </c>
      <c r="P3398">
        <v>1</v>
      </c>
      <c r="Q3398">
        <v>13</v>
      </c>
      <c r="R3398">
        <v>2</v>
      </c>
      <c r="S3398">
        <v>13</v>
      </c>
      <c r="T3398">
        <v>3</v>
      </c>
      <c r="U3398">
        <v>12</v>
      </c>
      <c r="V3398">
        <f>COUNTIF(tbl_HRMaster[EmployeeID],tbl_HRMaster[[#This Row],[EmployeeID]])</f>
        <v>1</v>
      </c>
      <c r="W3398">
        <f>IFERROR(INDEX(tbl_EmployeeSurvey[EnvironmentSatisfaction],MATCH(tbl_HRMaster[[#This Row],[EmployeeID]],tbl_EmployeeSurvey[EmployeeID],0)),"Not Found")</f>
        <v>2</v>
      </c>
      <c r="X3398">
        <f>IFERROR(INDEX(tbl_EmployeeSurvey[JobSatisfaction],MATCH(tbl_HRMaster[[#This Row],[EmployeeID]],tbl_EmployeeSurvey[EmployeeID],0)),"Not Found")</f>
        <v>1</v>
      </c>
      <c r="Y3398" s="5">
        <f>IFERROR(INDEX(tbl_EmployeeSurvey[WorkLifeBalance],MATCH(tbl_HRMaster[[#This Row],[EmployeeID]],tbl_EmployeeSurvey[EmployeeID],0)),"Not Found")</f>
        <v>1</v>
      </c>
      <c r="Z3398" s="5">
        <f>IFERROR(VLOOKUP(tbl_HRMaster[[#This Row],[EmployeeID]],tbl_ManagerSurvey[[EmployeeID]:[PerformanceRating]],2,FALSE),"Not Found")</f>
        <v>2</v>
      </c>
      <c r="AA3398" s="5">
        <f>IFERROR(VLOOKUP(tbl_HRMaster[[#This Row],[EmployeeID]],tbl_ManagerSurvey[[EmployeeID]:[PerformanceRating]],3,FALSE),"Not Found")</f>
        <v>3</v>
      </c>
      <c r="AB3398" s="5" t="str">
        <f>IF(tbl_HRMaster[[#This Row],[Attrition]]="Yes","Left","Active")</f>
        <v>Active</v>
      </c>
      <c r="AC3398" s="5" t="str">
        <f>_xlfn.IFS(tbl_HRMaster[[#This Row],[Age]]&lt;25,"Under 25",tbl_HRMaster[[#This Row],[Age]]&lt;35,"25-34",tbl_HRMaster[[#This Row],[Age]]&lt;45,"35-44",tbl_HRMaster[[#This Row],[Age]]&lt;55,"45-54",TRUE,"Above 54")</f>
        <v>25-34</v>
      </c>
      <c r="AD3398" s="5" t="str">
        <f>_xlfn.IFS(
tbl_HRMaster[[#This Row],[YearsAtCompany]]&lt;2,"&lt; 2 Years",
tbl_HRMaster[[#This Row],[YearsAtCompany]]&lt;5,"2-4 Years",
tbl_HRMaster[[#This Row],[YearsAtCompany]]&lt;10,"5-9 Years",
TRUE,"10+ Years"
)</f>
        <v>10+ Years</v>
      </c>
      <c r="AE3398" s="5">
        <f>IF(tbl_HRMaster[[#This Row],[Attrition]]="Yes",1,0)</f>
        <v>0</v>
      </c>
    </row>
    <row r="3399" spans="1:31" x14ac:dyDescent="0.25">
      <c r="A3399">
        <v>31</v>
      </c>
      <c r="B3399" t="s">
        <v>21</v>
      </c>
      <c r="C3399" t="s">
        <v>22</v>
      </c>
      <c r="D3399" t="s">
        <v>30</v>
      </c>
      <c r="E3399">
        <v>10</v>
      </c>
      <c r="F3399">
        <v>4</v>
      </c>
      <c r="G3399" t="s">
        <v>24</v>
      </c>
      <c r="H3399">
        <v>1607</v>
      </c>
      <c r="I3399" t="s">
        <v>34</v>
      </c>
      <c r="J3399">
        <v>3</v>
      </c>
      <c r="K3399" t="s">
        <v>35</v>
      </c>
      <c r="L3399" t="s">
        <v>27</v>
      </c>
      <c r="M3399">
        <v>21870</v>
      </c>
      <c r="N3399">
        <v>1</v>
      </c>
      <c r="O3399">
        <v>15</v>
      </c>
      <c r="P3399">
        <v>1</v>
      </c>
      <c r="Q3399">
        <v>13</v>
      </c>
      <c r="R3399">
        <v>2</v>
      </c>
      <c r="S3399">
        <v>13</v>
      </c>
      <c r="T3399">
        <v>3</v>
      </c>
      <c r="U3399">
        <v>12</v>
      </c>
      <c r="V3399">
        <f>COUNTIF(tbl_HRMaster[EmployeeID],tbl_HRMaster[[#This Row],[EmployeeID]])</f>
        <v>1</v>
      </c>
      <c r="W3399">
        <f>IFERROR(INDEX(tbl_EmployeeSurvey[EnvironmentSatisfaction],MATCH(tbl_HRMaster[[#This Row],[EmployeeID]],tbl_EmployeeSurvey[EmployeeID],0)),"Not Found")</f>
        <v>2</v>
      </c>
      <c r="X3399">
        <f>IFERROR(INDEX(tbl_EmployeeSurvey[JobSatisfaction],MATCH(tbl_HRMaster[[#This Row],[EmployeeID]],tbl_EmployeeSurvey[EmployeeID],0)),"Not Found")</f>
        <v>1</v>
      </c>
      <c r="Y3399" s="5">
        <f>IFERROR(INDEX(tbl_EmployeeSurvey[WorkLifeBalance],MATCH(tbl_HRMaster[[#This Row],[EmployeeID]],tbl_EmployeeSurvey[EmployeeID],0)),"Not Found")</f>
        <v>1</v>
      </c>
      <c r="Z3399" s="5">
        <f>IFERROR(VLOOKUP(tbl_HRMaster[[#This Row],[EmployeeID]],tbl_ManagerSurvey[[EmployeeID]:[PerformanceRating]],2,FALSE),"Not Found")</f>
        <v>2</v>
      </c>
      <c r="AA3399" s="5">
        <f>IFERROR(VLOOKUP(tbl_HRMaster[[#This Row],[EmployeeID]],tbl_ManagerSurvey[[EmployeeID]:[PerformanceRating]],3,FALSE),"Not Found")</f>
        <v>3</v>
      </c>
      <c r="AB3399" s="5" t="str">
        <f>IF(tbl_HRMaster[[#This Row],[Attrition]]="Yes","Left","Active")</f>
        <v>Active</v>
      </c>
      <c r="AC3399" s="5" t="str">
        <f>_xlfn.IFS(tbl_HRMaster[[#This Row],[Age]]&lt;25,"Under 25",tbl_HRMaster[[#This Row],[Age]]&lt;35,"25-34",tbl_HRMaster[[#This Row],[Age]]&lt;45,"35-44",tbl_HRMaster[[#This Row],[Age]]&lt;55,"45-54",TRUE,"Above 54")</f>
        <v>25-34</v>
      </c>
      <c r="AD3399" s="5" t="str">
        <f>_xlfn.IFS(
tbl_HRMaster[[#This Row],[YearsAtCompany]]&lt;2,"&lt; 2 Years",
tbl_HRMaster[[#This Row],[YearsAtCompany]]&lt;5,"2-4 Years",
tbl_HRMaster[[#This Row],[YearsAtCompany]]&lt;10,"5-9 Years",
TRUE,"10+ Years"
)</f>
        <v>10+ Years</v>
      </c>
      <c r="AE3399" s="5">
        <f>IF(tbl_HRMaster[[#This Row],[Attrition]]="Yes",1,0)</f>
        <v>0</v>
      </c>
    </row>
    <row r="3400" spans="1:31" x14ac:dyDescent="0.25">
      <c r="A3400">
        <v>31</v>
      </c>
      <c r="B3400" t="s">
        <v>21</v>
      </c>
      <c r="C3400" t="s">
        <v>22</v>
      </c>
      <c r="D3400" t="s">
        <v>30</v>
      </c>
      <c r="E3400">
        <v>10</v>
      </c>
      <c r="F3400">
        <v>4</v>
      </c>
      <c r="G3400" t="s">
        <v>24</v>
      </c>
      <c r="H3400">
        <v>3077</v>
      </c>
      <c r="I3400" t="s">
        <v>34</v>
      </c>
      <c r="J3400">
        <v>3</v>
      </c>
      <c r="K3400" t="s">
        <v>35</v>
      </c>
      <c r="L3400" t="s">
        <v>27</v>
      </c>
      <c r="M3400">
        <v>21870</v>
      </c>
      <c r="N3400">
        <v>1</v>
      </c>
      <c r="O3400">
        <v>15</v>
      </c>
      <c r="P3400">
        <v>1</v>
      </c>
      <c r="Q3400">
        <v>13</v>
      </c>
      <c r="R3400">
        <v>2</v>
      </c>
      <c r="S3400">
        <v>13</v>
      </c>
      <c r="T3400">
        <v>3</v>
      </c>
      <c r="U3400">
        <v>12</v>
      </c>
      <c r="V3400">
        <f>COUNTIF(tbl_HRMaster[EmployeeID],tbl_HRMaster[[#This Row],[EmployeeID]])</f>
        <v>1</v>
      </c>
      <c r="W3400">
        <f>IFERROR(INDEX(tbl_EmployeeSurvey[EnvironmentSatisfaction],MATCH(tbl_HRMaster[[#This Row],[EmployeeID]],tbl_EmployeeSurvey[EmployeeID],0)),"Not Found")</f>
        <v>2</v>
      </c>
      <c r="X3400">
        <f>IFERROR(INDEX(tbl_EmployeeSurvey[JobSatisfaction],MATCH(tbl_HRMaster[[#This Row],[EmployeeID]],tbl_EmployeeSurvey[EmployeeID],0)),"Not Found")</f>
        <v>1</v>
      </c>
      <c r="Y3400" s="5">
        <f>IFERROR(INDEX(tbl_EmployeeSurvey[WorkLifeBalance],MATCH(tbl_HRMaster[[#This Row],[EmployeeID]],tbl_EmployeeSurvey[EmployeeID],0)),"Not Found")</f>
        <v>1</v>
      </c>
      <c r="Z3400" s="5">
        <f>IFERROR(VLOOKUP(tbl_HRMaster[[#This Row],[EmployeeID]],tbl_ManagerSurvey[[EmployeeID]:[PerformanceRating]],2,FALSE),"Not Found")</f>
        <v>2</v>
      </c>
      <c r="AA3400" s="5">
        <f>IFERROR(VLOOKUP(tbl_HRMaster[[#This Row],[EmployeeID]],tbl_ManagerSurvey[[EmployeeID]:[PerformanceRating]],3,FALSE),"Not Found")</f>
        <v>3</v>
      </c>
      <c r="AB3400" s="5" t="str">
        <f>IF(tbl_HRMaster[[#This Row],[Attrition]]="Yes","Left","Active")</f>
        <v>Active</v>
      </c>
      <c r="AC3400" s="5" t="str">
        <f>_xlfn.IFS(tbl_HRMaster[[#This Row],[Age]]&lt;25,"Under 25",tbl_HRMaster[[#This Row],[Age]]&lt;35,"25-34",tbl_HRMaster[[#This Row],[Age]]&lt;45,"35-44",tbl_HRMaster[[#This Row],[Age]]&lt;55,"45-54",TRUE,"Above 54")</f>
        <v>25-34</v>
      </c>
      <c r="AD3400" s="5" t="str">
        <f>_xlfn.IFS(
tbl_HRMaster[[#This Row],[YearsAtCompany]]&lt;2,"&lt; 2 Years",
tbl_HRMaster[[#This Row],[YearsAtCompany]]&lt;5,"2-4 Years",
tbl_HRMaster[[#This Row],[YearsAtCompany]]&lt;10,"5-9 Years",
TRUE,"10+ Years"
)</f>
        <v>10+ Years</v>
      </c>
      <c r="AE3400" s="5">
        <f>IF(tbl_HRMaster[[#This Row],[Attrition]]="Yes",1,0)</f>
        <v>0</v>
      </c>
    </row>
    <row r="3401" spans="1:31" x14ac:dyDescent="0.25">
      <c r="A3401">
        <v>33</v>
      </c>
      <c r="B3401" t="s">
        <v>21</v>
      </c>
      <c r="C3401" t="s">
        <v>22</v>
      </c>
      <c r="D3401" t="s">
        <v>30</v>
      </c>
      <c r="E3401">
        <v>3</v>
      </c>
      <c r="F3401">
        <v>4</v>
      </c>
      <c r="G3401" t="s">
        <v>24</v>
      </c>
      <c r="H3401">
        <v>333</v>
      </c>
      <c r="I3401" t="s">
        <v>34</v>
      </c>
      <c r="J3401">
        <v>4</v>
      </c>
      <c r="K3401" t="s">
        <v>42</v>
      </c>
      <c r="L3401" t="s">
        <v>27</v>
      </c>
      <c r="M3401">
        <v>59020</v>
      </c>
      <c r="N3401">
        <v>0</v>
      </c>
      <c r="O3401">
        <v>12</v>
      </c>
      <c r="P3401">
        <v>1</v>
      </c>
      <c r="Q3401">
        <v>14</v>
      </c>
      <c r="R3401">
        <v>2</v>
      </c>
      <c r="S3401">
        <v>13</v>
      </c>
      <c r="T3401">
        <v>3</v>
      </c>
      <c r="U3401">
        <v>7</v>
      </c>
      <c r="V3401">
        <f>COUNTIF(tbl_HRMaster[EmployeeID],tbl_HRMaster[[#This Row],[EmployeeID]])</f>
        <v>1</v>
      </c>
      <c r="W3401">
        <f>IFERROR(INDEX(tbl_EmployeeSurvey[EnvironmentSatisfaction],MATCH(tbl_HRMaster[[#This Row],[EmployeeID]],tbl_EmployeeSurvey[EmployeeID],0)),"Not Found")</f>
        <v>3</v>
      </c>
      <c r="X3401">
        <f>IFERROR(INDEX(tbl_EmployeeSurvey[JobSatisfaction],MATCH(tbl_HRMaster[[#This Row],[EmployeeID]],tbl_EmployeeSurvey[EmployeeID],0)),"Not Found")</f>
        <v>3</v>
      </c>
      <c r="Y3401" s="5">
        <f>IFERROR(INDEX(tbl_EmployeeSurvey[WorkLifeBalance],MATCH(tbl_HRMaster[[#This Row],[EmployeeID]],tbl_EmployeeSurvey[EmployeeID],0)),"Not Found")</f>
        <v>4</v>
      </c>
      <c r="Z3401" s="5">
        <f>IFERROR(VLOOKUP(tbl_HRMaster[[#This Row],[EmployeeID]],tbl_ManagerSurvey[[EmployeeID]:[PerformanceRating]],2,FALSE),"Not Found")</f>
        <v>3</v>
      </c>
      <c r="AA3401" s="5">
        <f>IFERROR(VLOOKUP(tbl_HRMaster[[#This Row],[EmployeeID]],tbl_ManagerSurvey[[EmployeeID]:[PerformanceRating]],3,FALSE),"Not Found")</f>
        <v>3</v>
      </c>
      <c r="AB3401" s="5" t="str">
        <f>IF(tbl_HRMaster[[#This Row],[Attrition]]="Yes","Left","Active")</f>
        <v>Active</v>
      </c>
      <c r="AC3401" s="5" t="str">
        <f>_xlfn.IFS(tbl_HRMaster[[#This Row],[Age]]&lt;25,"Under 25",tbl_HRMaster[[#This Row],[Age]]&lt;35,"25-34",tbl_HRMaster[[#This Row],[Age]]&lt;45,"35-44",tbl_HRMaster[[#This Row],[Age]]&lt;55,"45-54",TRUE,"Above 54")</f>
        <v>25-34</v>
      </c>
      <c r="AD3401" s="5" t="str">
        <f>_xlfn.IFS(
tbl_HRMaster[[#This Row],[YearsAtCompany]]&lt;2,"&lt; 2 Years",
tbl_HRMaster[[#This Row],[YearsAtCompany]]&lt;5,"2-4 Years",
tbl_HRMaster[[#This Row],[YearsAtCompany]]&lt;10,"5-9 Years",
TRUE,"10+ Years"
)</f>
        <v>10+ Years</v>
      </c>
      <c r="AE3401" s="5">
        <f>IF(tbl_HRMaster[[#This Row],[Attrition]]="Yes",1,0)</f>
        <v>0</v>
      </c>
    </row>
    <row r="3402" spans="1:31" x14ac:dyDescent="0.25">
      <c r="A3402">
        <v>33</v>
      </c>
      <c r="B3402" t="s">
        <v>21</v>
      </c>
      <c r="C3402" t="s">
        <v>22</v>
      </c>
      <c r="D3402" t="s">
        <v>30</v>
      </c>
      <c r="E3402">
        <v>3</v>
      </c>
      <c r="F3402">
        <v>4</v>
      </c>
      <c r="G3402" t="s">
        <v>24</v>
      </c>
      <c r="H3402">
        <v>1803</v>
      </c>
      <c r="I3402" t="s">
        <v>34</v>
      </c>
      <c r="J3402">
        <v>4</v>
      </c>
      <c r="K3402" t="s">
        <v>42</v>
      </c>
      <c r="L3402" t="s">
        <v>27</v>
      </c>
      <c r="M3402">
        <v>59020</v>
      </c>
      <c r="N3402">
        <v>0</v>
      </c>
      <c r="O3402">
        <v>12</v>
      </c>
      <c r="P3402">
        <v>1</v>
      </c>
      <c r="Q3402">
        <v>14</v>
      </c>
      <c r="R3402">
        <v>2</v>
      </c>
      <c r="S3402">
        <v>13</v>
      </c>
      <c r="T3402">
        <v>3</v>
      </c>
      <c r="U3402">
        <v>7</v>
      </c>
      <c r="V3402">
        <f>COUNTIF(tbl_HRMaster[EmployeeID],tbl_HRMaster[[#This Row],[EmployeeID]])</f>
        <v>1</v>
      </c>
      <c r="W3402">
        <f>IFERROR(INDEX(tbl_EmployeeSurvey[EnvironmentSatisfaction],MATCH(tbl_HRMaster[[#This Row],[EmployeeID]],tbl_EmployeeSurvey[EmployeeID],0)),"Not Found")</f>
        <v>3</v>
      </c>
      <c r="X3402">
        <f>IFERROR(INDEX(tbl_EmployeeSurvey[JobSatisfaction],MATCH(tbl_HRMaster[[#This Row],[EmployeeID]],tbl_EmployeeSurvey[EmployeeID],0)),"Not Found")</f>
        <v>3</v>
      </c>
      <c r="Y3402" s="5">
        <f>IFERROR(INDEX(tbl_EmployeeSurvey[WorkLifeBalance],MATCH(tbl_HRMaster[[#This Row],[EmployeeID]],tbl_EmployeeSurvey[EmployeeID],0)),"Not Found")</f>
        <v>4</v>
      </c>
      <c r="Z3402" s="5">
        <f>IFERROR(VLOOKUP(tbl_HRMaster[[#This Row],[EmployeeID]],tbl_ManagerSurvey[[EmployeeID]:[PerformanceRating]],2,FALSE),"Not Found")</f>
        <v>3</v>
      </c>
      <c r="AA3402" s="5">
        <f>IFERROR(VLOOKUP(tbl_HRMaster[[#This Row],[EmployeeID]],tbl_ManagerSurvey[[EmployeeID]:[PerformanceRating]],3,FALSE),"Not Found")</f>
        <v>3</v>
      </c>
      <c r="AB3402" s="5" t="str">
        <f>IF(tbl_HRMaster[[#This Row],[Attrition]]="Yes","Left","Active")</f>
        <v>Active</v>
      </c>
      <c r="AC3402" s="5" t="str">
        <f>_xlfn.IFS(tbl_HRMaster[[#This Row],[Age]]&lt;25,"Under 25",tbl_HRMaster[[#This Row],[Age]]&lt;35,"25-34",tbl_HRMaster[[#This Row],[Age]]&lt;45,"35-44",tbl_HRMaster[[#This Row],[Age]]&lt;55,"45-54",TRUE,"Above 54")</f>
        <v>25-34</v>
      </c>
      <c r="AD3402" s="5" t="str">
        <f>_xlfn.IFS(
tbl_HRMaster[[#This Row],[YearsAtCompany]]&lt;2,"&lt; 2 Years",
tbl_HRMaster[[#This Row],[YearsAtCompany]]&lt;5,"2-4 Years",
tbl_HRMaster[[#This Row],[YearsAtCompany]]&lt;10,"5-9 Years",
TRUE,"10+ Years"
)</f>
        <v>10+ Years</v>
      </c>
      <c r="AE3402" s="5">
        <f>IF(tbl_HRMaster[[#This Row],[Attrition]]="Yes",1,0)</f>
        <v>0</v>
      </c>
    </row>
    <row r="3403" spans="1:31" x14ac:dyDescent="0.25">
      <c r="A3403">
        <v>33</v>
      </c>
      <c r="B3403" t="s">
        <v>21</v>
      </c>
      <c r="C3403" t="s">
        <v>22</v>
      </c>
      <c r="D3403" t="s">
        <v>30</v>
      </c>
      <c r="E3403">
        <v>3</v>
      </c>
      <c r="F3403">
        <v>4</v>
      </c>
      <c r="G3403" t="s">
        <v>24</v>
      </c>
      <c r="H3403">
        <v>3273</v>
      </c>
      <c r="I3403" t="s">
        <v>34</v>
      </c>
      <c r="J3403">
        <v>4</v>
      </c>
      <c r="K3403" t="s">
        <v>42</v>
      </c>
      <c r="L3403" t="s">
        <v>27</v>
      </c>
      <c r="M3403">
        <v>59020</v>
      </c>
      <c r="N3403">
        <v>0</v>
      </c>
      <c r="O3403">
        <v>12</v>
      </c>
      <c r="P3403">
        <v>1</v>
      </c>
      <c r="Q3403">
        <v>14</v>
      </c>
      <c r="R3403">
        <v>2</v>
      </c>
      <c r="S3403">
        <v>13</v>
      </c>
      <c r="T3403">
        <v>3</v>
      </c>
      <c r="U3403">
        <v>7</v>
      </c>
      <c r="V3403">
        <f>COUNTIF(tbl_HRMaster[EmployeeID],tbl_HRMaster[[#This Row],[EmployeeID]])</f>
        <v>1</v>
      </c>
      <c r="W3403">
        <f>IFERROR(INDEX(tbl_EmployeeSurvey[EnvironmentSatisfaction],MATCH(tbl_HRMaster[[#This Row],[EmployeeID]],tbl_EmployeeSurvey[EmployeeID],0)),"Not Found")</f>
        <v>3</v>
      </c>
      <c r="X3403">
        <f>IFERROR(INDEX(tbl_EmployeeSurvey[JobSatisfaction],MATCH(tbl_HRMaster[[#This Row],[EmployeeID]],tbl_EmployeeSurvey[EmployeeID],0)),"Not Found")</f>
        <v>3</v>
      </c>
      <c r="Y3403" s="5">
        <f>IFERROR(INDEX(tbl_EmployeeSurvey[WorkLifeBalance],MATCH(tbl_HRMaster[[#This Row],[EmployeeID]],tbl_EmployeeSurvey[EmployeeID],0)),"Not Found")</f>
        <v>4</v>
      </c>
      <c r="Z3403" s="5">
        <f>IFERROR(VLOOKUP(tbl_HRMaster[[#This Row],[EmployeeID]],tbl_ManagerSurvey[[EmployeeID]:[PerformanceRating]],2,FALSE),"Not Found")</f>
        <v>3</v>
      </c>
      <c r="AA3403" s="5">
        <f>IFERROR(VLOOKUP(tbl_HRMaster[[#This Row],[EmployeeID]],tbl_ManagerSurvey[[EmployeeID]:[PerformanceRating]],3,FALSE),"Not Found")</f>
        <v>3</v>
      </c>
      <c r="AB3403" s="5" t="str">
        <f>IF(tbl_HRMaster[[#This Row],[Attrition]]="Yes","Left","Active")</f>
        <v>Active</v>
      </c>
      <c r="AC3403" s="5" t="str">
        <f>_xlfn.IFS(tbl_HRMaster[[#This Row],[Age]]&lt;25,"Under 25",tbl_HRMaster[[#This Row],[Age]]&lt;35,"25-34",tbl_HRMaster[[#This Row],[Age]]&lt;45,"35-44",tbl_HRMaster[[#This Row],[Age]]&lt;55,"45-54",TRUE,"Above 54")</f>
        <v>25-34</v>
      </c>
      <c r="AD3403" s="5" t="str">
        <f>_xlfn.IFS(
tbl_HRMaster[[#This Row],[YearsAtCompany]]&lt;2,"&lt; 2 Years",
tbl_HRMaster[[#This Row],[YearsAtCompany]]&lt;5,"2-4 Years",
tbl_HRMaster[[#This Row],[YearsAtCompany]]&lt;10,"5-9 Years",
TRUE,"10+ Years"
)</f>
        <v>10+ Years</v>
      </c>
      <c r="AE3403" s="5">
        <f>IF(tbl_HRMaster[[#This Row],[Attrition]]="Yes",1,0)</f>
        <v>0</v>
      </c>
    </row>
    <row r="3404" spans="1:31" x14ac:dyDescent="0.25">
      <c r="A3404">
        <v>33</v>
      </c>
      <c r="B3404" t="s">
        <v>28</v>
      </c>
      <c r="C3404" t="s">
        <v>29</v>
      </c>
      <c r="D3404" t="s">
        <v>30</v>
      </c>
      <c r="E3404">
        <v>1</v>
      </c>
      <c r="F3404">
        <v>2</v>
      </c>
      <c r="G3404" t="s">
        <v>24</v>
      </c>
      <c r="H3404">
        <v>535</v>
      </c>
      <c r="I3404" t="s">
        <v>25</v>
      </c>
      <c r="J3404">
        <v>1</v>
      </c>
      <c r="K3404" t="s">
        <v>35</v>
      </c>
      <c r="L3404" t="s">
        <v>32</v>
      </c>
      <c r="M3404">
        <v>62140</v>
      </c>
      <c r="N3404">
        <v>1</v>
      </c>
      <c r="O3404">
        <v>19</v>
      </c>
      <c r="P3404">
        <v>2</v>
      </c>
      <c r="Q3404">
        <v>14</v>
      </c>
      <c r="R3404">
        <v>3</v>
      </c>
      <c r="S3404">
        <v>13</v>
      </c>
      <c r="T3404">
        <v>3</v>
      </c>
      <c r="U3404">
        <v>8</v>
      </c>
      <c r="V3404">
        <f>COUNTIF(tbl_HRMaster[EmployeeID],tbl_HRMaster[[#This Row],[EmployeeID]])</f>
        <v>1</v>
      </c>
      <c r="W3404">
        <f>IFERROR(INDEX(tbl_EmployeeSurvey[EnvironmentSatisfaction],MATCH(tbl_HRMaster[[#This Row],[EmployeeID]],tbl_EmployeeSurvey[EmployeeID],0)),"Not Found")</f>
        <v>1</v>
      </c>
      <c r="X3404">
        <f>IFERROR(INDEX(tbl_EmployeeSurvey[JobSatisfaction],MATCH(tbl_HRMaster[[#This Row],[EmployeeID]],tbl_EmployeeSurvey[EmployeeID],0)),"Not Found")</f>
        <v>3</v>
      </c>
      <c r="Y3404" s="5">
        <f>IFERROR(INDEX(tbl_EmployeeSurvey[WorkLifeBalance],MATCH(tbl_HRMaster[[#This Row],[EmployeeID]],tbl_EmployeeSurvey[EmployeeID],0)),"Not Found")</f>
        <v>3</v>
      </c>
      <c r="Z3404" s="5">
        <f>IFERROR(VLOOKUP(tbl_HRMaster[[#This Row],[EmployeeID]],tbl_ManagerSurvey[[EmployeeID]:[PerformanceRating]],2,FALSE),"Not Found")</f>
        <v>3</v>
      </c>
      <c r="AA3404" s="5">
        <f>IFERROR(VLOOKUP(tbl_HRMaster[[#This Row],[EmployeeID]],tbl_ManagerSurvey[[EmployeeID]:[PerformanceRating]],3,FALSE),"Not Found")</f>
        <v>3</v>
      </c>
      <c r="AB3404" s="5" t="str">
        <f>IF(tbl_HRMaster[[#This Row],[Attrition]]="Yes","Left","Active")</f>
        <v>Left</v>
      </c>
      <c r="AC3404" s="5" t="str">
        <f>_xlfn.IFS(tbl_HRMaster[[#This Row],[Age]]&lt;25,"Under 25",tbl_HRMaster[[#This Row],[Age]]&lt;35,"25-34",tbl_HRMaster[[#This Row],[Age]]&lt;45,"35-44",tbl_HRMaster[[#This Row],[Age]]&lt;55,"45-54",TRUE,"Above 54")</f>
        <v>25-34</v>
      </c>
      <c r="AD3404" s="5" t="str">
        <f>_xlfn.IFS(
tbl_HRMaster[[#This Row],[YearsAtCompany]]&lt;2,"&lt; 2 Years",
tbl_HRMaster[[#This Row],[YearsAtCompany]]&lt;5,"2-4 Years",
tbl_HRMaster[[#This Row],[YearsAtCompany]]&lt;10,"5-9 Years",
TRUE,"10+ Years"
)</f>
        <v>10+ Years</v>
      </c>
      <c r="AE3404" s="5">
        <f>IF(tbl_HRMaster[[#This Row],[Attrition]]="Yes",1,0)</f>
        <v>1</v>
      </c>
    </row>
    <row r="3405" spans="1:31" x14ac:dyDescent="0.25">
      <c r="A3405">
        <v>33</v>
      </c>
      <c r="B3405" t="s">
        <v>28</v>
      </c>
      <c r="C3405" t="s">
        <v>29</v>
      </c>
      <c r="D3405" t="s">
        <v>30</v>
      </c>
      <c r="E3405">
        <v>1</v>
      </c>
      <c r="F3405">
        <v>2</v>
      </c>
      <c r="G3405" t="s">
        <v>24</v>
      </c>
      <c r="H3405">
        <v>2005</v>
      </c>
      <c r="I3405" t="s">
        <v>25</v>
      </c>
      <c r="J3405">
        <v>1</v>
      </c>
      <c r="K3405" t="s">
        <v>35</v>
      </c>
      <c r="L3405" t="s">
        <v>32</v>
      </c>
      <c r="M3405">
        <v>62140</v>
      </c>
      <c r="N3405">
        <v>1</v>
      </c>
      <c r="O3405">
        <v>19</v>
      </c>
      <c r="P3405">
        <v>2</v>
      </c>
      <c r="Q3405">
        <v>14</v>
      </c>
      <c r="R3405">
        <v>3</v>
      </c>
      <c r="S3405">
        <v>13</v>
      </c>
      <c r="T3405">
        <v>3</v>
      </c>
      <c r="U3405">
        <v>8</v>
      </c>
      <c r="V3405">
        <f>COUNTIF(tbl_HRMaster[EmployeeID],tbl_HRMaster[[#This Row],[EmployeeID]])</f>
        <v>1</v>
      </c>
      <c r="W3405">
        <f>IFERROR(INDEX(tbl_EmployeeSurvey[EnvironmentSatisfaction],MATCH(tbl_HRMaster[[#This Row],[EmployeeID]],tbl_EmployeeSurvey[EmployeeID],0)),"Not Found")</f>
        <v>1</v>
      </c>
      <c r="X3405">
        <f>IFERROR(INDEX(tbl_EmployeeSurvey[JobSatisfaction],MATCH(tbl_HRMaster[[#This Row],[EmployeeID]],tbl_EmployeeSurvey[EmployeeID],0)),"Not Found")</f>
        <v>3</v>
      </c>
      <c r="Y3405" s="5">
        <f>IFERROR(INDEX(tbl_EmployeeSurvey[WorkLifeBalance],MATCH(tbl_HRMaster[[#This Row],[EmployeeID]],tbl_EmployeeSurvey[EmployeeID],0)),"Not Found")</f>
        <v>3</v>
      </c>
      <c r="Z3405" s="5">
        <f>IFERROR(VLOOKUP(tbl_HRMaster[[#This Row],[EmployeeID]],tbl_ManagerSurvey[[EmployeeID]:[PerformanceRating]],2,FALSE),"Not Found")</f>
        <v>3</v>
      </c>
      <c r="AA3405" s="5">
        <f>IFERROR(VLOOKUP(tbl_HRMaster[[#This Row],[EmployeeID]],tbl_ManagerSurvey[[EmployeeID]:[PerformanceRating]],3,FALSE),"Not Found")</f>
        <v>3</v>
      </c>
      <c r="AB3405" s="5" t="str">
        <f>IF(tbl_HRMaster[[#This Row],[Attrition]]="Yes","Left","Active")</f>
        <v>Left</v>
      </c>
      <c r="AC3405" s="5" t="str">
        <f>_xlfn.IFS(tbl_HRMaster[[#This Row],[Age]]&lt;25,"Under 25",tbl_HRMaster[[#This Row],[Age]]&lt;35,"25-34",tbl_HRMaster[[#This Row],[Age]]&lt;45,"35-44",tbl_HRMaster[[#This Row],[Age]]&lt;55,"45-54",TRUE,"Above 54")</f>
        <v>25-34</v>
      </c>
      <c r="AD3405" s="5" t="str">
        <f>_xlfn.IFS(
tbl_HRMaster[[#This Row],[YearsAtCompany]]&lt;2,"&lt; 2 Years",
tbl_HRMaster[[#This Row],[YearsAtCompany]]&lt;5,"2-4 Years",
tbl_HRMaster[[#This Row],[YearsAtCompany]]&lt;10,"5-9 Years",
TRUE,"10+ Years"
)</f>
        <v>10+ Years</v>
      </c>
      <c r="AE3405" s="5">
        <f>IF(tbl_HRMaster[[#This Row],[Attrition]]="Yes",1,0)</f>
        <v>1</v>
      </c>
    </row>
    <row r="3406" spans="1:31" x14ac:dyDescent="0.25">
      <c r="A3406">
        <v>33</v>
      </c>
      <c r="B3406" t="s">
        <v>28</v>
      </c>
      <c r="C3406" t="s">
        <v>29</v>
      </c>
      <c r="D3406" t="s">
        <v>30</v>
      </c>
      <c r="E3406">
        <v>1</v>
      </c>
      <c r="F3406">
        <v>2</v>
      </c>
      <c r="G3406" t="s">
        <v>24</v>
      </c>
      <c r="H3406">
        <v>3475</v>
      </c>
      <c r="I3406" t="s">
        <v>25</v>
      </c>
      <c r="J3406">
        <v>1</v>
      </c>
      <c r="K3406" t="s">
        <v>35</v>
      </c>
      <c r="L3406" t="s">
        <v>32</v>
      </c>
      <c r="M3406">
        <v>62140</v>
      </c>
      <c r="N3406">
        <v>1</v>
      </c>
      <c r="O3406">
        <v>19</v>
      </c>
      <c r="P3406">
        <v>2</v>
      </c>
      <c r="Q3406">
        <v>14</v>
      </c>
      <c r="R3406">
        <v>3</v>
      </c>
      <c r="S3406">
        <v>13</v>
      </c>
      <c r="T3406">
        <v>3</v>
      </c>
      <c r="U3406">
        <v>8</v>
      </c>
      <c r="V3406">
        <f>COUNTIF(tbl_HRMaster[EmployeeID],tbl_HRMaster[[#This Row],[EmployeeID]])</f>
        <v>1</v>
      </c>
      <c r="W3406">
        <f>IFERROR(INDEX(tbl_EmployeeSurvey[EnvironmentSatisfaction],MATCH(tbl_HRMaster[[#This Row],[EmployeeID]],tbl_EmployeeSurvey[EmployeeID],0)),"Not Found")</f>
        <v>1</v>
      </c>
      <c r="X3406">
        <f>IFERROR(INDEX(tbl_EmployeeSurvey[JobSatisfaction],MATCH(tbl_HRMaster[[#This Row],[EmployeeID]],tbl_EmployeeSurvey[EmployeeID],0)),"Not Found")</f>
        <v>3</v>
      </c>
      <c r="Y3406" s="5">
        <f>IFERROR(INDEX(tbl_EmployeeSurvey[WorkLifeBalance],MATCH(tbl_HRMaster[[#This Row],[EmployeeID]],tbl_EmployeeSurvey[EmployeeID],0)),"Not Found")</f>
        <v>3</v>
      </c>
      <c r="Z3406" s="5">
        <f>IFERROR(VLOOKUP(tbl_HRMaster[[#This Row],[EmployeeID]],tbl_ManagerSurvey[[EmployeeID]:[PerformanceRating]],2,FALSE),"Not Found")</f>
        <v>3</v>
      </c>
      <c r="AA3406" s="5">
        <f>IFERROR(VLOOKUP(tbl_HRMaster[[#This Row],[EmployeeID]],tbl_ManagerSurvey[[EmployeeID]:[PerformanceRating]],3,FALSE),"Not Found")</f>
        <v>3</v>
      </c>
      <c r="AB3406" s="5" t="str">
        <f>IF(tbl_HRMaster[[#This Row],[Attrition]]="Yes","Left","Active")</f>
        <v>Left</v>
      </c>
      <c r="AC3406" s="5" t="str">
        <f>_xlfn.IFS(tbl_HRMaster[[#This Row],[Age]]&lt;25,"Under 25",tbl_HRMaster[[#This Row],[Age]]&lt;35,"25-34",tbl_HRMaster[[#This Row],[Age]]&lt;45,"35-44",tbl_HRMaster[[#This Row],[Age]]&lt;55,"45-54",TRUE,"Above 54")</f>
        <v>25-34</v>
      </c>
      <c r="AD3406" s="5" t="str">
        <f>_xlfn.IFS(
tbl_HRMaster[[#This Row],[YearsAtCompany]]&lt;2,"&lt; 2 Years",
tbl_HRMaster[[#This Row],[YearsAtCompany]]&lt;5,"2-4 Years",
tbl_HRMaster[[#This Row],[YearsAtCompany]]&lt;10,"5-9 Years",
TRUE,"10+ Years"
)</f>
        <v>10+ Years</v>
      </c>
      <c r="AE3406" s="5">
        <f>IF(tbl_HRMaster[[#This Row],[Attrition]]="Yes",1,0)</f>
        <v>1</v>
      </c>
    </row>
    <row r="3407" spans="1:31" x14ac:dyDescent="0.25">
      <c r="A3407">
        <v>34</v>
      </c>
      <c r="B3407" t="s">
        <v>21</v>
      </c>
      <c r="C3407" t="s">
        <v>22</v>
      </c>
      <c r="D3407" t="s">
        <v>30</v>
      </c>
      <c r="E3407">
        <v>10</v>
      </c>
      <c r="F3407">
        <v>4</v>
      </c>
      <c r="G3407" t="s">
        <v>24</v>
      </c>
      <c r="H3407">
        <v>791</v>
      </c>
      <c r="I3407" t="s">
        <v>25</v>
      </c>
      <c r="J3407">
        <v>1</v>
      </c>
      <c r="K3407" t="s">
        <v>43</v>
      </c>
      <c r="L3407" t="s">
        <v>32</v>
      </c>
      <c r="M3407">
        <v>192460</v>
      </c>
      <c r="N3407">
        <v>3</v>
      </c>
      <c r="O3407">
        <v>15</v>
      </c>
      <c r="P3407">
        <v>1</v>
      </c>
      <c r="Q3407">
        <v>15</v>
      </c>
      <c r="R3407">
        <v>5</v>
      </c>
      <c r="S3407">
        <v>13</v>
      </c>
      <c r="T3407">
        <v>3</v>
      </c>
      <c r="U3407">
        <v>12</v>
      </c>
      <c r="V3407">
        <f>COUNTIF(tbl_HRMaster[EmployeeID],tbl_HRMaster[[#This Row],[EmployeeID]])</f>
        <v>1</v>
      </c>
      <c r="W3407">
        <f>IFERROR(INDEX(tbl_EmployeeSurvey[EnvironmentSatisfaction],MATCH(tbl_HRMaster[[#This Row],[EmployeeID]],tbl_EmployeeSurvey[EmployeeID],0)),"Not Found")</f>
        <v>4</v>
      </c>
      <c r="X3407">
        <f>IFERROR(INDEX(tbl_EmployeeSurvey[JobSatisfaction],MATCH(tbl_HRMaster[[#This Row],[EmployeeID]],tbl_EmployeeSurvey[EmployeeID],0)),"Not Found")</f>
        <v>1</v>
      </c>
      <c r="Y3407" s="5">
        <f>IFERROR(INDEX(tbl_EmployeeSurvey[WorkLifeBalance],MATCH(tbl_HRMaster[[#This Row],[EmployeeID]],tbl_EmployeeSurvey[EmployeeID],0)),"Not Found")</f>
        <v>3</v>
      </c>
      <c r="Z3407" s="5">
        <f>IFERROR(VLOOKUP(tbl_HRMaster[[#This Row],[EmployeeID]],tbl_ManagerSurvey[[EmployeeID]:[PerformanceRating]],2,FALSE),"Not Found")</f>
        <v>3</v>
      </c>
      <c r="AA3407" s="5">
        <f>IFERROR(VLOOKUP(tbl_HRMaster[[#This Row],[EmployeeID]],tbl_ManagerSurvey[[EmployeeID]:[PerformanceRating]],3,FALSE),"Not Found")</f>
        <v>3</v>
      </c>
      <c r="AB3407" s="5" t="str">
        <f>IF(tbl_HRMaster[[#This Row],[Attrition]]="Yes","Left","Active")</f>
        <v>Active</v>
      </c>
      <c r="AC3407" s="5" t="str">
        <f>_xlfn.IFS(tbl_HRMaster[[#This Row],[Age]]&lt;25,"Under 25",tbl_HRMaster[[#This Row],[Age]]&lt;35,"25-34",tbl_HRMaster[[#This Row],[Age]]&lt;45,"35-44",tbl_HRMaster[[#This Row],[Age]]&lt;55,"45-54",TRUE,"Above 54")</f>
        <v>25-34</v>
      </c>
      <c r="AD3407" s="5" t="str">
        <f>_xlfn.IFS(
tbl_HRMaster[[#This Row],[YearsAtCompany]]&lt;2,"&lt; 2 Years",
tbl_HRMaster[[#This Row],[YearsAtCompany]]&lt;5,"2-4 Years",
tbl_HRMaster[[#This Row],[YearsAtCompany]]&lt;10,"5-9 Years",
TRUE,"10+ Years"
)</f>
        <v>10+ Years</v>
      </c>
      <c r="AE3407" s="5">
        <f>IF(tbl_HRMaster[[#This Row],[Attrition]]="Yes",1,0)</f>
        <v>0</v>
      </c>
    </row>
    <row r="3408" spans="1:31" x14ac:dyDescent="0.25">
      <c r="A3408">
        <v>34</v>
      </c>
      <c r="B3408" t="s">
        <v>21</v>
      </c>
      <c r="C3408" t="s">
        <v>22</v>
      </c>
      <c r="D3408" t="s">
        <v>30</v>
      </c>
      <c r="E3408">
        <v>10</v>
      </c>
      <c r="F3408">
        <v>4</v>
      </c>
      <c r="G3408" t="s">
        <v>24</v>
      </c>
      <c r="H3408">
        <v>2261</v>
      </c>
      <c r="I3408" t="s">
        <v>25</v>
      </c>
      <c r="J3408">
        <v>1</v>
      </c>
      <c r="K3408" t="s">
        <v>43</v>
      </c>
      <c r="L3408" t="s">
        <v>32</v>
      </c>
      <c r="M3408">
        <v>192460</v>
      </c>
      <c r="N3408">
        <v>3</v>
      </c>
      <c r="O3408">
        <v>15</v>
      </c>
      <c r="P3408">
        <v>1</v>
      </c>
      <c r="Q3408">
        <v>15</v>
      </c>
      <c r="R3408">
        <v>5</v>
      </c>
      <c r="S3408">
        <v>13</v>
      </c>
      <c r="T3408">
        <v>3</v>
      </c>
      <c r="U3408">
        <v>12</v>
      </c>
      <c r="V3408">
        <f>COUNTIF(tbl_HRMaster[EmployeeID],tbl_HRMaster[[#This Row],[EmployeeID]])</f>
        <v>1</v>
      </c>
      <c r="W3408">
        <f>IFERROR(INDEX(tbl_EmployeeSurvey[EnvironmentSatisfaction],MATCH(tbl_HRMaster[[#This Row],[EmployeeID]],tbl_EmployeeSurvey[EmployeeID],0)),"Not Found")</f>
        <v>4</v>
      </c>
      <c r="X3408">
        <f>IFERROR(INDEX(tbl_EmployeeSurvey[JobSatisfaction],MATCH(tbl_HRMaster[[#This Row],[EmployeeID]],tbl_EmployeeSurvey[EmployeeID],0)),"Not Found")</f>
        <v>1</v>
      </c>
      <c r="Y3408" s="5">
        <f>IFERROR(INDEX(tbl_EmployeeSurvey[WorkLifeBalance],MATCH(tbl_HRMaster[[#This Row],[EmployeeID]],tbl_EmployeeSurvey[EmployeeID],0)),"Not Found")</f>
        <v>3</v>
      </c>
      <c r="Z3408" s="5">
        <f>IFERROR(VLOOKUP(tbl_HRMaster[[#This Row],[EmployeeID]],tbl_ManagerSurvey[[EmployeeID]:[PerformanceRating]],2,FALSE),"Not Found")</f>
        <v>3</v>
      </c>
      <c r="AA3408" s="5">
        <f>IFERROR(VLOOKUP(tbl_HRMaster[[#This Row],[EmployeeID]],tbl_ManagerSurvey[[EmployeeID]:[PerformanceRating]],3,FALSE),"Not Found")</f>
        <v>3</v>
      </c>
      <c r="AB3408" s="5" t="str">
        <f>IF(tbl_HRMaster[[#This Row],[Attrition]]="Yes","Left","Active")</f>
        <v>Active</v>
      </c>
      <c r="AC3408" s="5" t="str">
        <f>_xlfn.IFS(tbl_HRMaster[[#This Row],[Age]]&lt;25,"Under 25",tbl_HRMaster[[#This Row],[Age]]&lt;35,"25-34",tbl_HRMaster[[#This Row],[Age]]&lt;45,"35-44",tbl_HRMaster[[#This Row],[Age]]&lt;55,"45-54",TRUE,"Above 54")</f>
        <v>25-34</v>
      </c>
      <c r="AD3408" s="5" t="str">
        <f>_xlfn.IFS(
tbl_HRMaster[[#This Row],[YearsAtCompany]]&lt;2,"&lt; 2 Years",
tbl_HRMaster[[#This Row],[YearsAtCompany]]&lt;5,"2-4 Years",
tbl_HRMaster[[#This Row],[YearsAtCompany]]&lt;10,"5-9 Years",
TRUE,"10+ Years"
)</f>
        <v>10+ Years</v>
      </c>
      <c r="AE3408" s="5">
        <f>IF(tbl_HRMaster[[#This Row],[Attrition]]="Yes",1,0)</f>
        <v>0</v>
      </c>
    </row>
    <row r="3409" spans="1:31" x14ac:dyDescent="0.25">
      <c r="A3409">
        <v>34</v>
      </c>
      <c r="B3409" t="s">
        <v>21</v>
      </c>
      <c r="C3409" t="s">
        <v>22</v>
      </c>
      <c r="D3409" t="s">
        <v>30</v>
      </c>
      <c r="E3409">
        <v>10</v>
      </c>
      <c r="F3409">
        <v>4</v>
      </c>
      <c r="G3409" t="s">
        <v>24</v>
      </c>
      <c r="H3409">
        <v>3731</v>
      </c>
      <c r="I3409" t="s">
        <v>25</v>
      </c>
      <c r="J3409">
        <v>1</v>
      </c>
      <c r="K3409" t="s">
        <v>43</v>
      </c>
      <c r="L3409" t="s">
        <v>32</v>
      </c>
      <c r="M3409">
        <v>192460</v>
      </c>
      <c r="N3409">
        <v>3</v>
      </c>
      <c r="O3409">
        <v>15</v>
      </c>
      <c r="P3409">
        <v>1</v>
      </c>
      <c r="Q3409">
        <v>15</v>
      </c>
      <c r="R3409">
        <v>5</v>
      </c>
      <c r="S3409">
        <v>13</v>
      </c>
      <c r="T3409">
        <v>3</v>
      </c>
      <c r="U3409">
        <v>12</v>
      </c>
      <c r="V3409">
        <f>COUNTIF(tbl_HRMaster[EmployeeID],tbl_HRMaster[[#This Row],[EmployeeID]])</f>
        <v>1</v>
      </c>
      <c r="W3409">
        <f>IFERROR(INDEX(tbl_EmployeeSurvey[EnvironmentSatisfaction],MATCH(tbl_HRMaster[[#This Row],[EmployeeID]],tbl_EmployeeSurvey[EmployeeID],0)),"Not Found")</f>
        <v>4</v>
      </c>
      <c r="X3409">
        <f>IFERROR(INDEX(tbl_EmployeeSurvey[JobSatisfaction],MATCH(tbl_HRMaster[[#This Row],[EmployeeID]],tbl_EmployeeSurvey[EmployeeID],0)),"Not Found")</f>
        <v>1</v>
      </c>
      <c r="Y3409" s="5">
        <f>IFERROR(INDEX(tbl_EmployeeSurvey[WorkLifeBalance],MATCH(tbl_HRMaster[[#This Row],[EmployeeID]],tbl_EmployeeSurvey[EmployeeID],0)),"Not Found")</f>
        <v>3</v>
      </c>
      <c r="Z3409" s="5">
        <f>IFERROR(VLOOKUP(tbl_HRMaster[[#This Row],[EmployeeID]],tbl_ManagerSurvey[[EmployeeID]:[PerformanceRating]],2,FALSE),"Not Found")</f>
        <v>3</v>
      </c>
      <c r="AA3409" s="5">
        <f>IFERROR(VLOOKUP(tbl_HRMaster[[#This Row],[EmployeeID]],tbl_ManagerSurvey[[EmployeeID]:[PerformanceRating]],3,FALSE),"Not Found")</f>
        <v>3</v>
      </c>
      <c r="AB3409" s="5" t="str">
        <f>IF(tbl_HRMaster[[#This Row],[Attrition]]="Yes","Left","Active")</f>
        <v>Active</v>
      </c>
      <c r="AC3409" s="5" t="str">
        <f>_xlfn.IFS(tbl_HRMaster[[#This Row],[Age]]&lt;25,"Under 25",tbl_HRMaster[[#This Row],[Age]]&lt;35,"25-34",tbl_HRMaster[[#This Row],[Age]]&lt;45,"35-44",tbl_HRMaster[[#This Row],[Age]]&lt;55,"45-54",TRUE,"Above 54")</f>
        <v>25-34</v>
      </c>
      <c r="AD3409" s="5" t="str">
        <f>_xlfn.IFS(
tbl_HRMaster[[#This Row],[YearsAtCompany]]&lt;2,"&lt; 2 Years",
tbl_HRMaster[[#This Row],[YearsAtCompany]]&lt;5,"2-4 Years",
tbl_HRMaster[[#This Row],[YearsAtCompany]]&lt;10,"5-9 Years",
TRUE,"10+ Years"
)</f>
        <v>10+ Years</v>
      </c>
      <c r="AE3409" s="5">
        <f>IF(tbl_HRMaster[[#This Row],[Attrition]]="Yes",1,0)</f>
        <v>0</v>
      </c>
    </row>
    <row r="3410" spans="1:31" x14ac:dyDescent="0.25">
      <c r="A3410">
        <v>36</v>
      </c>
      <c r="B3410" t="s">
        <v>21</v>
      </c>
      <c r="C3410" t="s">
        <v>22</v>
      </c>
      <c r="D3410" t="s">
        <v>30</v>
      </c>
      <c r="E3410">
        <v>16</v>
      </c>
      <c r="F3410">
        <v>4</v>
      </c>
      <c r="G3410" t="s">
        <v>24</v>
      </c>
      <c r="H3410">
        <v>1433</v>
      </c>
      <c r="I3410" t="s">
        <v>34</v>
      </c>
      <c r="J3410">
        <v>1</v>
      </c>
      <c r="K3410" t="s">
        <v>26</v>
      </c>
      <c r="L3410" t="s">
        <v>32</v>
      </c>
      <c r="M3410">
        <v>67350</v>
      </c>
      <c r="N3410">
        <v>8</v>
      </c>
      <c r="O3410">
        <v>25</v>
      </c>
      <c r="P3410">
        <v>2</v>
      </c>
      <c r="Q3410">
        <v>16</v>
      </c>
      <c r="R3410">
        <v>3</v>
      </c>
      <c r="S3410">
        <v>13</v>
      </c>
      <c r="T3410">
        <v>3</v>
      </c>
      <c r="U3410">
        <v>7</v>
      </c>
      <c r="V3410">
        <f>COUNTIF(tbl_HRMaster[EmployeeID],tbl_HRMaster[[#This Row],[EmployeeID]])</f>
        <v>1</v>
      </c>
      <c r="W3410">
        <f>IFERROR(INDEX(tbl_EmployeeSurvey[EnvironmentSatisfaction],MATCH(tbl_HRMaster[[#This Row],[EmployeeID]],tbl_EmployeeSurvey[EmployeeID],0)),"Not Found")</f>
        <v>4</v>
      </c>
      <c r="X3410">
        <f>IFERROR(INDEX(tbl_EmployeeSurvey[JobSatisfaction],MATCH(tbl_HRMaster[[#This Row],[EmployeeID]],tbl_EmployeeSurvey[EmployeeID],0)),"Not Found")</f>
        <v>2</v>
      </c>
      <c r="Y3410" s="5">
        <f>IFERROR(INDEX(tbl_EmployeeSurvey[WorkLifeBalance],MATCH(tbl_HRMaster[[#This Row],[EmployeeID]],tbl_EmployeeSurvey[EmployeeID],0)),"Not Found")</f>
        <v>4</v>
      </c>
      <c r="Z3410" s="5">
        <f>IFERROR(VLOOKUP(tbl_HRMaster[[#This Row],[EmployeeID]],tbl_ManagerSurvey[[EmployeeID]:[PerformanceRating]],2,FALSE),"Not Found")</f>
        <v>2</v>
      </c>
      <c r="AA3410" s="5">
        <f>IFERROR(VLOOKUP(tbl_HRMaster[[#This Row],[EmployeeID]],tbl_ManagerSurvey[[EmployeeID]:[PerformanceRating]],3,FALSE),"Not Found")</f>
        <v>4</v>
      </c>
      <c r="AB3410" s="5" t="str">
        <f>IF(tbl_HRMaster[[#This Row],[Attrition]]="Yes","Left","Active")</f>
        <v>Active</v>
      </c>
      <c r="AC3410" s="5" t="str">
        <f>_xlfn.IFS(tbl_HRMaster[[#This Row],[Age]]&lt;25,"Under 25",tbl_HRMaster[[#This Row],[Age]]&lt;35,"25-34",tbl_HRMaster[[#This Row],[Age]]&lt;45,"35-44",tbl_HRMaster[[#This Row],[Age]]&lt;55,"45-54",TRUE,"Above 54")</f>
        <v>35-44</v>
      </c>
      <c r="AD3410" s="5" t="str">
        <f>_xlfn.IFS(
tbl_HRMaster[[#This Row],[YearsAtCompany]]&lt;2,"&lt; 2 Years",
tbl_HRMaster[[#This Row],[YearsAtCompany]]&lt;5,"2-4 Years",
tbl_HRMaster[[#This Row],[YearsAtCompany]]&lt;10,"5-9 Years",
TRUE,"10+ Years"
)</f>
        <v>10+ Years</v>
      </c>
      <c r="AE3410" s="5">
        <f>IF(tbl_HRMaster[[#This Row],[Attrition]]="Yes",1,0)</f>
        <v>0</v>
      </c>
    </row>
    <row r="3411" spans="1:31" x14ac:dyDescent="0.25">
      <c r="A3411">
        <v>36</v>
      </c>
      <c r="B3411" t="s">
        <v>21</v>
      </c>
      <c r="C3411" t="s">
        <v>22</v>
      </c>
      <c r="D3411" t="s">
        <v>30</v>
      </c>
      <c r="E3411">
        <v>16</v>
      </c>
      <c r="F3411">
        <v>4</v>
      </c>
      <c r="G3411" t="s">
        <v>24</v>
      </c>
      <c r="H3411">
        <v>2903</v>
      </c>
      <c r="I3411" t="s">
        <v>34</v>
      </c>
      <c r="J3411">
        <v>1</v>
      </c>
      <c r="K3411" t="s">
        <v>26</v>
      </c>
      <c r="L3411" t="s">
        <v>32</v>
      </c>
      <c r="M3411">
        <v>67350</v>
      </c>
      <c r="N3411">
        <v>8</v>
      </c>
      <c r="O3411">
        <v>25</v>
      </c>
      <c r="P3411">
        <v>2</v>
      </c>
      <c r="Q3411">
        <v>16</v>
      </c>
      <c r="R3411">
        <v>3</v>
      </c>
      <c r="S3411">
        <v>13</v>
      </c>
      <c r="T3411">
        <v>3</v>
      </c>
      <c r="U3411">
        <v>7</v>
      </c>
      <c r="V3411">
        <f>COUNTIF(tbl_HRMaster[EmployeeID],tbl_HRMaster[[#This Row],[EmployeeID]])</f>
        <v>1</v>
      </c>
      <c r="W3411">
        <f>IFERROR(INDEX(tbl_EmployeeSurvey[EnvironmentSatisfaction],MATCH(tbl_HRMaster[[#This Row],[EmployeeID]],tbl_EmployeeSurvey[EmployeeID],0)),"Not Found")</f>
        <v>4</v>
      </c>
      <c r="X3411">
        <f>IFERROR(INDEX(tbl_EmployeeSurvey[JobSatisfaction],MATCH(tbl_HRMaster[[#This Row],[EmployeeID]],tbl_EmployeeSurvey[EmployeeID],0)),"Not Found")</f>
        <v>2</v>
      </c>
      <c r="Y3411" s="5">
        <f>IFERROR(INDEX(tbl_EmployeeSurvey[WorkLifeBalance],MATCH(tbl_HRMaster[[#This Row],[EmployeeID]],tbl_EmployeeSurvey[EmployeeID],0)),"Not Found")</f>
        <v>4</v>
      </c>
      <c r="Z3411" s="5">
        <f>IFERROR(VLOOKUP(tbl_HRMaster[[#This Row],[EmployeeID]],tbl_ManagerSurvey[[EmployeeID]:[PerformanceRating]],2,FALSE),"Not Found")</f>
        <v>2</v>
      </c>
      <c r="AA3411" s="5">
        <f>IFERROR(VLOOKUP(tbl_HRMaster[[#This Row],[EmployeeID]],tbl_ManagerSurvey[[EmployeeID]:[PerformanceRating]],3,FALSE),"Not Found")</f>
        <v>4</v>
      </c>
      <c r="AB3411" s="5" t="str">
        <f>IF(tbl_HRMaster[[#This Row],[Attrition]]="Yes","Left","Active")</f>
        <v>Active</v>
      </c>
      <c r="AC3411" s="5" t="str">
        <f>_xlfn.IFS(tbl_HRMaster[[#This Row],[Age]]&lt;25,"Under 25",tbl_HRMaster[[#This Row],[Age]]&lt;35,"25-34",tbl_HRMaster[[#This Row],[Age]]&lt;45,"35-44",tbl_HRMaster[[#This Row],[Age]]&lt;55,"45-54",TRUE,"Above 54")</f>
        <v>35-44</v>
      </c>
      <c r="AD3411" s="5" t="str">
        <f>_xlfn.IFS(
tbl_HRMaster[[#This Row],[YearsAtCompany]]&lt;2,"&lt; 2 Years",
tbl_HRMaster[[#This Row],[YearsAtCompany]]&lt;5,"2-4 Years",
tbl_HRMaster[[#This Row],[YearsAtCompany]]&lt;10,"5-9 Years",
TRUE,"10+ Years"
)</f>
        <v>10+ Years</v>
      </c>
      <c r="AE3411" s="5">
        <f>IF(tbl_HRMaster[[#This Row],[Attrition]]="Yes",1,0)</f>
        <v>0</v>
      </c>
    </row>
    <row r="3412" spans="1:31" x14ac:dyDescent="0.25">
      <c r="A3412">
        <v>36</v>
      </c>
      <c r="B3412" t="s">
        <v>21</v>
      </c>
      <c r="C3412" t="s">
        <v>22</v>
      </c>
      <c r="D3412" t="s">
        <v>30</v>
      </c>
      <c r="E3412">
        <v>16</v>
      </c>
      <c r="F3412">
        <v>4</v>
      </c>
      <c r="G3412" t="s">
        <v>24</v>
      </c>
      <c r="H3412">
        <v>4373</v>
      </c>
      <c r="I3412" t="s">
        <v>34</v>
      </c>
      <c r="J3412">
        <v>1</v>
      </c>
      <c r="K3412" t="s">
        <v>26</v>
      </c>
      <c r="L3412" t="s">
        <v>32</v>
      </c>
      <c r="M3412">
        <v>67350</v>
      </c>
      <c r="N3412">
        <v>8</v>
      </c>
      <c r="O3412">
        <v>25</v>
      </c>
      <c r="P3412">
        <v>2</v>
      </c>
      <c r="Q3412">
        <v>16</v>
      </c>
      <c r="R3412">
        <v>3</v>
      </c>
      <c r="S3412">
        <v>13</v>
      </c>
      <c r="T3412">
        <v>3</v>
      </c>
      <c r="U3412">
        <v>7</v>
      </c>
      <c r="V3412">
        <f>COUNTIF(tbl_HRMaster[EmployeeID],tbl_HRMaster[[#This Row],[EmployeeID]])</f>
        <v>1</v>
      </c>
      <c r="W3412">
        <f>IFERROR(INDEX(tbl_EmployeeSurvey[EnvironmentSatisfaction],MATCH(tbl_HRMaster[[#This Row],[EmployeeID]],tbl_EmployeeSurvey[EmployeeID],0)),"Not Found")</f>
        <v>4</v>
      </c>
      <c r="X3412">
        <f>IFERROR(INDEX(tbl_EmployeeSurvey[JobSatisfaction],MATCH(tbl_HRMaster[[#This Row],[EmployeeID]],tbl_EmployeeSurvey[EmployeeID],0)),"Not Found")</f>
        <v>2</v>
      </c>
      <c r="Y3412" s="5">
        <f>IFERROR(INDEX(tbl_EmployeeSurvey[WorkLifeBalance],MATCH(tbl_HRMaster[[#This Row],[EmployeeID]],tbl_EmployeeSurvey[EmployeeID],0)),"Not Found")</f>
        <v>4</v>
      </c>
      <c r="Z3412" s="5">
        <f>IFERROR(VLOOKUP(tbl_HRMaster[[#This Row],[EmployeeID]],tbl_ManagerSurvey[[EmployeeID]:[PerformanceRating]],2,FALSE),"Not Found")</f>
        <v>2</v>
      </c>
      <c r="AA3412" s="5">
        <f>IFERROR(VLOOKUP(tbl_HRMaster[[#This Row],[EmployeeID]],tbl_ManagerSurvey[[EmployeeID]:[PerformanceRating]],3,FALSE),"Not Found")</f>
        <v>4</v>
      </c>
      <c r="AB3412" s="5" t="str">
        <f>IF(tbl_HRMaster[[#This Row],[Attrition]]="Yes","Left","Active")</f>
        <v>Active</v>
      </c>
      <c r="AC3412" s="5" t="str">
        <f>_xlfn.IFS(tbl_HRMaster[[#This Row],[Age]]&lt;25,"Under 25",tbl_HRMaster[[#This Row],[Age]]&lt;35,"25-34",tbl_HRMaster[[#This Row],[Age]]&lt;45,"35-44",tbl_HRMaster[[#This Row],[Age]]&lt;55,"45-54",TRUE,"Above 54")</f>
        <v>35-44</v>
      </c>
      <c r="AD3412" s="5" t="str">
        <f>_xlfn.IFS(
tbl_HRMaster[[#This Row],[YearsAtCompany]]&lt;2,"&lt; 2 Years",
tbl_HRMaster[[#This Row],[YearsAtCompany]]&lt;5,"2-4 Years",
tbl_HRMaster[[#This Row],[YearsAtCompany]]&lt;10,"5-9 Years",
TRUE,"10+ Years"
)</f>
        <v>10+ Years</v>
      </c>
      <c r="AE3412" s="5">
        <f>IF(tbl_HRMaster[[#This Row],[Attrition]]="Yes",1,0)</f>
        <v>0</v>
      </c>
    </row>
    <row r="3413" spans="1:31" x14ac:dyDescent="0.25">
      <c r="A3413">
        <v>37</v>
      </c>
      <c r="B3413" t="s">
        <v>21</v>
      </c>
      <c r="C3413" t="s">
        <v>22</v>
      </c>
      <c r="D3413" t="s">
        <v>30</v>
      </c>
      <c r="E3413">
        <v>14</v>
      </c>
      <c r="F3413">
        <v>4</v>
      </c>
      <c r="G3413" t="s">
        <v>24</v>
      </c>
      <c r="H3413">
        <v>598</v>
      </c>
      <c r="I3413" t="s">
        <v>34</v>
      </c>
      <c r="J3413">
        <v>3</v>
      </c>
      <c r="K3413" t="s">
        <v>31</v>
      </c>
      <c r="L3413" t="s">
        <v>27</v>
      </c>
      <c r="M3413">
        <v>65770</v>
      </c>
      <c r="N3413">
        <v>1</v>
      </c>
      <c r="O3413">
        <v>13</v>
      </c>
      <c r="P3413">
        <v>0</v>
      </c>
      <c r="Q3413">
        <v>14</v>
      </c>
      <c r="R3413">
        <v>1</v>
      </c>
      <c r="S3413">
        <v>14</v>
      </c>
      <c r="T3413">
        <v>3</v>
      </c>
      <c r="U3413">
        <v>11</v>
      </c>
      <c r="V3413">
        <f>COUNTIF(tbl_HRMaster[EmployeeID],tbl_HRMaster[[#This Row],[EmployeeID]])</f>
        <v>1</v>
      </c>
      <c r="W3413">
        <f>IFERROR(INDEX(tbl_EmployeeSurvey[EnvironmentSatisfaction],MATCH(tbl_HRMaster[[#This Row],[EmployeeID]],tbl_EmployeeSurvey[EmployeeID],0)),"Not Found")</f>
        <v>4</v>
      </c>
      <c r="X3413">
        <f>IFERROR(INDEX(tbl_EmployeeSurvey[JobSatisfaction],MATCH(tbl_HRMaster[[#This Row],[EmployeeID]],tbl_EmployeeSurvey[EmployeeID],0)),"Not Found")</f>
        <v>4</v>
      </c>
      <c r="Y3413" s="5">
        <f>IFERROR(INDEX(tbl_EmployeeSurvey[WorkLifeBalance],MATCH(tbl_HRMaster[[#This Row],[EmployeeID]],tbl_EmployeeSurvey[EmployeeID],0)),"Not Found")</f>
        <v>2</v>
      </c>
      <c r="Z3413" s="5">
        <f>IFERROR(VLOOKUP(tbl_HRMaster[[#This Row],[EmployeeID]],tbl_ManagerSurvey[[EmployeeID]:[PerformanceRating]],2,FALSE),"Not Found")</f>
        <v>1</v>
      </c>
      <c r="AA3413" s="5">
        <f>IFERROR(VLOOKUP(tbl_HRMaster[[#This Row],[EmployeeID]],tbl_ManagerSurvey[[EmployeeID]:[PerformanceRating]],3,FALSE),"Not Found")</f>
        <v>3</v>
      </c>
      <c r="AB3413" s="5" t="str">
        <f>IF(tbl_HRMaster[[#This Row],[Attrition]]="Yes","Left","Active")</f>
        <v>Active</v>
      </c>
      <c r="AC3413" s="5" t="str">
        <f>_xlfn.IFS(tbl_HRMaster[[#This Row],[Age]]&lt;25,"Under 25",tbl_HRMaster[[#This Row],[Age]]&lt;35,"25-34",tbl_HRMaster[[#This Row],[Age]]&lt;45,"35-44",tbl_HRMaster[[#This Row],[Age]]&lt;55,"45-54",TRUE,"Above 54")</f>
        <v>35-44</v>
      </c>
      <c r="AD3413" s="5" t="str">
        <f>_xlfn.IFS(
tbl_HRMaster[[#This Row],[YearsAtCompany]]&lt;2,"&lt; 2 Years",
tbl_HRMaster[[#This Row],[YearsAtCompany]]&lt;5,"2-4 Years",
tbl_HRMaster[[#This Row],[YearsAtCompany]]&lt;10,"5-9 Years",
TRUE,"10+ Years"
)</f>
        <v>10+ Years</v>
      </c>
      <c r="AE3413" s="5">
        <f>IF(tbl_HRMaster[[#This Row],[Attrition]]="Yes",1,0)</f>
        <v>0</v>
      </c>
    </row>
    <row r="3414" spans="1:31" x14ac:dyDescent="0.25">
      <c r="A3414">
        <v>37</v>
      </c>
      <c r="B3414" t="s">
        <v>21</v>
      </c>
      <c r="C3414" t="s">
        <v>22</v>
      </c>
      <c r="D3414" t="s">
        <v>30</v>
      </c>
      <c r="E3414">
        <v>14</v>
      </c>
      <c r="F3414">
        <v>4</v>
      </c>
      <c r="G3414" t="s">
        <v>24</v>
      </c>
      <c r="H3414">
        <v>2068</v>
      </c>
      <c r="I3414" t="s">
        <v>34</v>
      </c>
      <c r="J3414">
        <v>3</v>
      </c>
      <c r="K3414" t="s">
        <v>31</v>
      </c>
      <c r="L3414" t="s">
        <v>27</v>
      </c>
      <c r="M3414">
        <v>65770</v>
      </c>
      <c r="N3414">
        <v>1</v>
      </c>
      <c r="O3414">
        <v>13</v>
      </c>
      <c r="P3414">
        <v>0</v>
      </c>
      <c r="Q3414">
        <v>14</v>
      </c>
      <c r="R3414">
        <v>1</v>
      </c>
      <c r="S3414">
        <v>14</v>
      </c>
      <c r="T3414">
        <v>3</v>
      </c>
      <c r="U3414">
        <v>11</v>
      </c>
      <c r="V3414">
        <f>COUNTIF(tbl_HRMaster[EmployeeID],tbl_HRMaster[[#This Row],[EmployeeID]])</f>
        <v>1</v>
      </c>
      <c r="W3414">
        <f>IFERROR(INDEX(tbl_EmployeeSurvey[EnvironmentSatisfaction],MATCH(tbl_HRMaster[[#This Row],[EmployeeID]],tbl_EmployeeSurvey[EmployeeID],0)),"Not Found")</f>
        <v>4</v>
      </c>
      <c r="X3414">
        <f>IFERROR(INDEX(tbl_EmployeeSurvey[JobSatisfaction],MATCH(tbl_HRMaster[[#This Row],[EmployeeID]],tbl_EmployeeSurvey[EmployeeID],0)),"Not Found")</f>
        <v>4</v>
      </c>
      <c r="Y3414" s="5">
        <f>IFERROR(INDEX(tbl_EmployeeSurvey[WorkLifeBalance],MATCH(tbl_HRMaster[[#This Row],[EmployeeID]],tbl_EmployeeSurvey[EmployeeID],0)),"Not Found")</f>
        <v>2</v>
      </c>
      <c r="Z3414" s="5">
        <f>IFERROR(VLOOKUP(tbl_HRMaster[[#This Row],[EmployeeID]],tbl_ManagerSurvey[[EmployeeID]:[PerformanceRating]],2,FALSE),"Not Found")</f>
        <v>1</v>
      </c>
      <c r="AA3414" s="5">
        <f>IFERROR(VLOOKUP(tbl_HRMaster[[#This Row],[EmployeeID]],tbl_ManagerSurvey[[EmployeeID]:[PerformanceRating]],3,FALSE),"Not Found")</f>
        <v>3</v>
      </c>
      <c r="AB3414" s="5" t="str">
        <f>IF(tbl_HRMaster[[#This Row],[Attrition]]="Yes","Left","Active")</f>
        <v>Active</v>
      </c>
      <c r="AC3414" s="5" t="str">
        <f>_xlfn.IFS(tbl_HRMaster[[#This Row],[Age]]&lt;25,"Under 25",tbl_HRMaster[[#This Row],[Age]]&lt;35,"25-34",tbl_HRMaster[[#This Row],[Age]]&lt;45,"35-44",tbl_HRMaster[[#This Row],[Age]]&lt;55,"45-54",TRUE,"Above 54")</f>
        <v>35-44</v>
      </c>
      <c r="AD3414" s="5" t="str">
        <f>_xlfn.IFS(
tbl_HRMaster[[#This Row],[YearsAtCompany]]&lt;2,"&lt; 2 Years",
tbl_HRMaster[[#This Row],[YearsAtCompany]]&lt;5,"2-4 Years",
tbl_HRMaster[[#This Row],[YearsAtCompany]]&lt;10,"5-9 Years",
TRUE,"10+ Years"
)</f>
        <v>10+ Years</v>
      </c>
      <c r="AE3414" s="5">
        <f>IF(tbl_HRMaster[[#This Row],[Attrition]]="Yes",1,0)</f>
        <v>0</v>
      </c>
    </row>
    <row r="3415" spans="1:31" x14ac:dyDescent="0.25">
      <c r="A3415">
        <v>37</v>
      </c>
      <c r="B3415" t="s">
        <v>21</v>
      </c>
      <c r="C3415" t="s">
        <v>22</v>
      </c>
      <c r="D3415" t="s">
        <v>30</v>
      </c>
      <c r="E3415">
        <v>14</v>
      </c>
      <c r="F3415">
        <v>4</v>
      </c>
      <c r="G3415" t="s">
        <v>24</v>
      </c>
      <c r="H3415">
        <v>3538</v>
      </c>
      <c r="I3415" t="s">
        <v>34</v>
      </c>
      <c r="J3415">
        <v>3</v>
      </c>
      <c r="K3415" t="s">
        <v>31</v>
      </c>
      <c r="L3415" t="s">
        <v>27</v>
      </c>
      <c r="M3415">
        <v>65770</v>
      </c>
      <c r="N3415">
        <v>1</v>
      </c>
      <c r="O3415">
        <v>13</v>
      </c>
      <c r="P3415">
        <v>0</v>
      </c>
      <c r="Q3415">
        <v>14</v>
      </c>
      <c r="R3415">
        <v>1</v>
      </c>
      <c r="S3415">
        <v>14</v>
      </c>
      <c r="T3415">
        <v>3</v>
      </c>
      <c r="U3415">
        <v>11</v>
      </c>
      <c r="V3415">
        <f>COUNTIF(tbl_HRMaster[EmployeeID],tbl_HRMaster[[#This Row],[EmployeeID]])</f>
        <v>1</v>
      </c>
      <c r="W3415">
        <f>IFERROR(INDEX(tbl_EmployeeSurvey[EnvironmentSatisfaction],MATCH(tbl_HRMaster[[#This Row],[EmployeeID]],tbl_EmployeeSurvey[EmployeeID],0)),"Not Found")</f>
        <v>4</v>
      </c>
      <c r="X3415">
        <f>IFERROR(INDEX(tbl_EmployeeSurvey[JobSatisfaction],MATCH(tbl_HRMaster[[#This Row],[EmployeeID]],tbl_EmployeeSurvey[EmployeeID],0)),"Not Found")</f>
        <v>4</v>
      </c>
      <c r="Y3415" s="5">
        <f>IFERROR(INDEX(tbl_EmployeeSurvey[WorkLifeBalance],MATCH(tbl_HRMaster[[#This Row],[EmployeeID]],tbl_EmployeeSurvey[EmployeeID],0)),"Not Found")</f>
        <v>2</v>
      </c>
      <c r="Z3415" s="5">
        <f>IFERROR(VLOOKUP(tbl_HRMaster[[#This Row],[EmployeeID]],tbl_ManagerSurvey[[EmployeeID]:[PerformanceRating]],2,FALSE),"Not Found")</f>
        <v>1</v>
      </c>
      <c r="AA3415" s="5">
        <f>IFERROR(VLOOKUP(tbl_HRMaster[[#This Row],[EmployeeID]],tbl_ManagerSurvey[[EmployeeID]:[PerformanceRating]],3,FALSE),"Not Found")</f>
        <v>3</v>
      </c>
      <c r="AB3415" s="5" t="str">
        <f>IF(tbl_HRMaster[[#This Row],[Attrition]]="Yes","Left","Active")</f>
        <v>Active</v>
      </c>
      <c r="AC3415" s="5" t="str">
        <f>_xlfn.IFS(tbl_HRMaster[[#This Row],[Age]]&lt;25,"Under 25",tbl_HRMaster[[#This Row],[Age]]&lt;35,"25-34",tbl_HRMaster[[#This Row],[Age]]&lt;45,"35-44",tbl_HRMaster[[#This Row],[Age]]&lt;55,"45-54",TRUE,"Above 54")</f>
        <v>35-44</v>
      </c>
      <c r="AD3415" s="5" t="str">
        <f>_xlfn.IFS(
tbl_HRMaster[[#This Row],[YearsAtCompany]]&lt;2,"&lt; 2 Years",
tbl_HRMaster[[#This Row],[YearsAtCompany]]&lt;5,"2-4 Years",
tbl_HRMaster[[#This Row],[YearsAtCompany]]&lt;10,"5-9 Years",
TRUE,"10+ Years"
)</f>
        <v>10+ Years</v>
      </c>
      <c r="AE3415" s="5">
        <f>IF(tbl_HRMaster[[#This Row],[Attrition]]="Yes",1,0)</f>
        <v>0</v>
      </c>
    </row>
    <row r="3416" spans="1:31" x14ac:dyDescent="0.25">
      <c r="A3416">
        <v>36</v>
      </c>
      <c r="B3416" t="s">
        <v>28</v>
      </c>
      <c r="C3416" t="s">
        <v>22</v>
      </c>
      <c r="D3416" t="s">
        <v>30</v>
      </c>
      <c r="E3416">
        <v>10</v>
      </c>
      <c r="F3416">
        <v>3</v>
      </c>
      <c r="G3416" t="s">
        <v>38</v>
      </c>
      <c r="H3416">
        <v>436</v>
      </c>
      <c r="I3416" t="s">
        <v>34</v>
      </c>
      <c r="J3416">
        <v>3</v>
      </c>
      <c r="K3416" t="s">
        <v>35</v>
      </c>
      <c r="L3416" t="s">
        <v>27</v>
      </c>
      <c r="M3416">
        <v>22320</v>
      </c>
      <c r="N3416">
        <v>1</v>
      </c>
      <c r="O3416">
        <v>12</v>
      </c>
      <c r="P3416">
        <v>1</v>
      </c>
      <c r="Q3416">
        <v>16</v>
      </c>
      <c r="R3416">
        <v>2</v>
      </c>
      <c r="S3416">
        <v>16</v>
      </c>
      <c r="T3416">
        <v>3</v>
      </c>
      <c r="U3416">
        <v>7</v>
      </c>
      <c r="V3416">
        <f>COUNTIF(tbl_HRMaster[EmployeeID],tbl_HRMaster[[#This Row],[EmployeeID]])</f>
        <v>1</v>
      </c>
      <c r="W3416">
        <f>IFERROR(INDEX(tbl_EmployeeSurvey[EnvironmentSatisfaction],MATCH(tbl_HRMaster[[#This Row],[EmployeeID]],tbl_EmployeeSurvey[EmployeeID],0)),"Not Found")</f>
        <v>3</v>
      </c>
      <c r="X3416">
        <f>IFERROR(INDEX(tbl_EmployeeSurvey[JobSatisfaction],MATCH(tbl_HRMaster[[#This Row],[EmployeeID]],tbl_EmployeeSurvey[EmployeeID],0)),"Not Found")</f>
        <v>4</v>
      </c>
      <c r="Y3416" s="5">
        <f>IFERROR(INDEX(tbl_EmployeeSurvey[WorkLifeBalance],MATCH(tbl_HRMaster[[#This Row],[EmployeeID]],tbl_EmployeeSurvey[EmployeeID],0)),"Not Found")</f>
        <v>3</v>
      </c>
      <c r="Z3416" s="5">
        <f>IFERROR(VLOOKUP(tbl_HRMaster[[#This Row],[EmployeeID]],tbl_ManagerSurvey[[EmployeeID]:[PerformanceRating]],2,FALSE),"Not Found")</f>
        <v>3</v>
      </c>
      <c r="AA3416" s="5">
        <f>IFERROR(VLOOKUP(tbl_HRMaster[[#This Row],[EmployeeID]],tbl_ManagerSurvey[[EmployeeID]:[PerformanceRating]],3,FALSE),"Not Found")</f>
        <v>3</v>
      </c>
      <c r="AB3416" s="5" t="str">
        <f>IF(tbl_HRMaster[[#This Row],[Attrition]]="Yes","Left","Active")</f>
        <v>Left</v>
      </c>
      <c r="AC3416" s="5" t="str">
        <f>_xlfn.IFS(tbl_HRMaster[[#This Row],[Age]]&lt;25,"Under 25",tbl_HRMaster[[#This Row],[Age]]&lt;35,"25-34",tbl_HRMaster[[#This Row],[Age]]&lt;45,"35-44",tbl_HRMaster[[#This Row],[Age]]&lt;55,"45-54",TRUE,"Above 54")</f>
        <v>35-44</v>
      </c>
      <c r="AD3416" s="5" t="str">
        <f>_xlfn.IFS(
tbl_HRMaster[[#This Row],[YearsAtCompany]]&lt;2,"&lt; 2 Years",
tbl_HRMaster[[#This Row],[YearsAtCompany]]&lt;5,"2-4 Years",
tbl_HRMaster[[#This Row],[YearsAtCompany]]&lt;10,"5-9 Years",
TRUE,"10+ Years"
)</f>
        <v>10+ Years</v>
      </c>
      <c r="AE3416" s="5">
        <f>IF(tbl_HRMaster[[#This Row],[Attrition]]="Yes",1,0)</f>
        <v>1</v>
      </c>
    </row>
    <row r="3417" spans="1:31" x14ac:dyDescent="0.25">
      <c r="A3417">
        <v>36</v>
      </c>
      <c r="B3417" t="s">
        <v>28</v>
      </c>
      <c r="C3417" t="s">
        <v>22</v>
      </c>
      <c r="D3417" t="s">
        <v>30</v>
      </c>
      <c r="E3417">
        <v>10</v>
      </c>
      <c r="F3417">
        <v>3</v>
      </c>
      <c r="G3417" t="s">
        <v>38</v>
      </c>
      <c r="H3417">
        <v>1906</v>
      </c>
      <c r="I3417" t="s">
        <v>34</v>
      </c>
      <c r="J3417">
        <v>3</v>
      </c>
      <c r="K3417" t="s">
        <v>35</v>
      </c>
      <c r="L3417" t="s">
        <v>27</v>
      </c>
      <c r="M3417">
        <v>22320</v>
      </c>
      <c r="N3417">
        <v>1</v>
      </c>
      <c r="O3417">
        <v>12</v>
      </c>
      <c r="P3417">
        <v>1</v>
      </c>
      <c r="Q3417">
        <v>16</v>
      </c>
      <c r="R3417">
        <v>2</v>
      </c>
      <c r="S3417">
        <v>16</v>
      </c>
      <c r="T3417">
        <v>3</v>
      </c>
      <c r="U3417">
        <v>7</v>
      </c>
      <c r="V3417">
        <f>COUNTIF(tbl_HRMaster[EmployeeID],tbl_HRMaster[[#This Row],[EmployeeID]])</f>
        <v>1</v>
      </c>
      <c r="W3417">
        <f>IFERROR(INDEX(tbl_EmployeeSurvey[EnvironmentSatisfaction],MATCH(tbl_HRMaster[[#This Row],[EmployeeID]],tbl_EmployeeSurvey[EmployeeID],0)),"Not Found")</f>
        <v>3</v>
      </c>
      <c r="X3417">
        <f>IFERROR(INDEX(tbl_EmployeeSurvey[JobSatisfaction],MATCH(tbl_HRMaster[[#This Row],[EmployeeID]],tbl_EmployeeSurvey[EmployeeID],0)),"Not Found")</f>
        <v>4</v>
      </c>
      <c r="Y3417" s="5">
        <f>IFERROR(INDEX(tbl_EmployeeSurvey[WorkLifeBalance],MATCH(tbl_HRMaster[[#This Row],[EmployeeID]],tbl_EmployeeSurvey[EmployeeID],0)),"Not Found")</f>
        <v>3</v>
      </c>
      <c r="Z3417" s="5">
        <f>IFERROR(VLOOKUP(tbl_HRMaster[[#This Row],[EmployeeID]],tbl_ManagerSurvey[[EmployeeID]:[PerformanceRating]],2,FALSE),"Not Found")</f>
        <v>3</v>
      </c>
      <c r="AA3417" s="5">
        <f>IFERROR(VLOOKUP(tbl_HRMaster[[#This Row],[EmployeeID]],tbl_ManagerSurvey[[EmployeeID]:[PerformanceRating]],3,FALSE),"Not Found")</f>
        <v>3</v>
      </c>
      <c r="AB3417" s="5" t="str">
        <f>IF(tbl_HRMaster[[#This Row],[Attrition]]="Yes","Left","Active")</f>
        <v>Left</v>
      </c>
      <c r="AC3417" s="5" t="str">
        <f>_xlfn.IFS(tbl_HRMaster[[#This Row],[Age]]&lt;25,"Under 25",tbl_HRMaster[[#This Row],[Age]]&lt;35,"25-34",tbl_HRMaster[[#This Row],[Age]]&lt;45,"35-44",tbl_HRMaster[[#This Row],[Age]]&lt;55,"45-54",TRUE,"Above 54")</f>
        <v>35-44</v>
      </c>
      <c r="AD3417" s="5" t="str">
        <f>_xlfn.IFS(
tbl_HRMaster[[#This Row],[YearsAtCompany]]&lt;2,"&lt; 2 Years",
tbl_HRMaster[[#This Row],[YearsAtCompany]]&lt;5,"2-4 Years",
tbl_HRMaster[[#This Row],[YearsAtCompany]]&lt;10,"5-9 Years",
TRUE,"10+ Years"
)</f>
        <v>10+ Years</v>
      </c>
      <c r="AE3417" s="5">
        <f>IF(tbl_HRMaster[[#This Row],[Attrition]]="Yes",1,0)</f>
        <v>1</v>
      </c>
    </row>
    <row r="3418" spans="1:31" x14ac:dyDescent="0.25">
      <c r="A3418">
        <v>36</v>
      </c>
      <c r="B3418" t="s">
        <v>28</v>
      </c>
      <c r="C3418" t="s">
        <v>22</v>
      </c>
      <c r="D3418" t="s">
        <v>30</v>
      </c>
      <c r="E3418">
        <v>10</v>
      </c>
      <c r="F3418">
        <v>3</v>
      </c>
      <c r="G3418" t="s">
        <v>38</v>
      </c>
      <c r="H3418">
        <v>3376</v>
      </c>
      <c r="I3418" t="s">
        <v>34</v>
      </c>
      <c r="J3418">
        <v>3</v>
      </c>
      <c r="K3418" t="s">
        <v>35</v>
      </c>
      <c r="L3418" t="s">
        <v>27</v>
      </c>
      <c r="M3418">
        <v>22320</v>
      </c>
      <c r="N3418">
        <v>1</v>
      </c>
      <c r="O3418">
        <v>12</v>
      </c>
      <c r="P3418">
        <v>1</v>
      </c>
      <c r="Q3418">
        <v>16</v>
      </c>
      <c r="R3418">
        <v>2</v>
      </c>
      <c r="S3418">
        <v>16</v>
      </c>
      <c r="T3418">
        <v>3</v>
      </c>
      <c r="U3418">
        <v>7</v>
      </c>
      <c r="V3418">
        <f>COUNTIF(tbl_HRMaster[EmployeeID],tbl_HRMaster[[#This Row],[EmployeeID]])</f>
        <v>1</v>
      </c>
      <c r="W3418">
        <f>IFERROR(INDEX(tbl_EmployeeSurvey[EnvironmentSatisfaction],MATCH(tbl_HRMaster[[#This Row],[EmployeeID]],tbl_EmployeeSurvey[EmployeeID],0)),"Not Found")</f>
        <v>3</v>
      </c>
      <c r="X3418">
        <f>IFERROR(INDEX(tbl_EmployeeSurvey[JobSatisfaction],MATCH(tbl_HRMaster[[#This Row],[EmployeeID]],tbl_EmployeeSurvey[EmployeeID],0)),"Not Found")</f>
        <v>4</v>
      </c>
      <c r="Y3418" s="5">
        <f>IFERROR(INDEX(tbl_EmployeeSurvey[WorkLifeBalance],MATCH(tbl_HRMaster[[#This Row],[EmployeeID]],tbl_EmployeeSurvey[EmployeeID],0)),"Not Found")</f>
        <v>3</v>
      </c>
      <c r="Z3418" s="5">
        <f>IFERROR(VLOOKUP(tbl_HRMaster[[#This Row],[EmployeeID]],tbl_ManagerSurvey[[EmployeeID]:[PerformanceRating]],2,FALSE),"Not Found")</f>
        <v>3</v>
      </c>
      <c r="AA3418" s="5">
        <f>IFERROR(VLOOKUP(tbl_HRMaster[[#This Row],[EmployeeID]],tbl_ManagerSurvey[[EmployeeID]:[PerformanceRating]],3,FALSE),"Not Found")</f>
        <v>3</v>
      </c>
      <c r="AB3418" s="5" t="str">
        <f>IF(tbl_HRMaster[[#This Row],[Attrition]]="Yes","Left","Active")</f>
        <v>Left</v>
      </c>
      <c r="AC3418" s="5" t="str">
        <f>_xlfn.IFS(tbl_HRMaster[[#This Row],[Age]]&lt;25,"Under 25",tbl_HRMaster[[#This Row],[Age]]&lt;35,"25-34",tbl_HRMaster[[#This Row],[Age]]&lt;45,"35-44",tbl_HRMaster[[#This Row],[Age]]&lt;55,"45-54",TRUE,"Above 54")</f>
        <v>35-44</v>
      </c>
      <c r="AD3418" s="5" t="str">
        <f>_xlfn.IFS(
tbl_HRMaster[[#This Row],[YearsAtCompany]]&lt;2,"&lt; 2 Years",
tbl_HRMaster[[#This Row],[YearsAtCompany]]&lt;5,"2-4 Years",
tbl_HRMaster[[#This Row],[YearsAtCompany]]&lt;10,"5-9 Years",
TRUE,"10+ Years"
)</f>
        <v>10+ Years</v>
      </c>
      <c r="AE3418" s="5">
        <f>IF(tbl_HRMaster[[#This Row],[Attrition]]="Yes",1,0)</f>
        <v>1</v>
      </c>
    </row>
    <row r="3419" spans="1:31" x14ac:dyDescent="0.25">
      <c r="A3419">
        <v>39</v>
      </c>
      <c r="B3419" t="s">
        <v>21</v>
      </c>
      <c r="C3419" t="s">
        <v>22</v>
      </c>
      <c r="D3419" t="s">
        <v>23</v>
      </c>
      <c r="E3419">
        <v>5</v>
      </c>
      <c r="F3419">
        <v>4</v>
      </c>
      <c r="G3419" t="s">
        <v>45</v>
      </c>
      <c r="H3419">
        <v>47</v>
      </c>
      <c r="I3419" t="s">
        <v>25</v>
      </c>
      <c r="J3419">
        <v>2</v>
      </c>
      <c r="K3419" t="s">
        <v>37</v>
      </c>
      <c r="L3419" t="s">
        <v>41</v>
      </c>
      <c r="M3419">
        <v>21050</v>
      </c>
      <c r="N3419">
        <v>0</v>
      </c>
      <c r="O3419">
        <v>20</v>
      </c>
      <c r="P3419">
        <v>0</v>
      </c>
      <c r="Q3419">
        <v>19</v>
      </c>
      <c r="R3419">
        <v>3</v>
      </c>
      <c r="S3419">
        <v>18</v>
      </c>
      <c r="T3419">
        <v>3</v>
      </c>
      <c r="U3419">
        <v>7</v>
      </c>
      <c r="V3419">
        <f>COUNTIF(tbl_HRMaster[EmployeeID],tbl_HRMaster[[#This Row],[EmployeeID]])</f>
        <v>1</v>
      </c>
      <c r="W3419">
        <f>IFERROR(INDEX(tbl_EmployeeSurvey[EnvironmentSatisfaction],MATCH(tbl_HRMaster[[#This Row],[EmployeeID]],tbl_EmployeeSurvey[EmployeeID],0)),"Not Found")</f>
        <v>3</v>
      </c>
      <c r="X3419">
        <f>IFERROR(INDEX(tbl_EmployeeSurvey[JobSatisfaction],MATCH(tbl_HRMaster[[#This Row],[EmployeeID]],tbl_EmployeeSurvey[EmployeeID],0)),"Not Found")</f>
        <v>4</v>
      </c>
      <c r="Y3419" s="5">
        <f>IFERROR(INDEX(tbl_EmployeeSurvey[WorkLifeBalance],MATCH(tbl_HRMaster[[#This Row],[EmployeeID]],tbl_EmployeeSurvey[EmployeeID],0)),"Not Found")</f>
        <v>2</v>
      </c>
      <c r="Z3419" s="5">
        <f>IFERROR(VLOOKUP(tbl_HRMaster[[#This Row],[EmployeeID]],tbl_ManagerSurvey[[EmployeeID]:[PerformanceRating]],2,FALSE),"Not Found")</f>
        <v>3</v>
      </c>
      <c r="AA3419" s="5">
        <f>IFERROR(VLOOKUP(tbl_HRMaster[[#This Row],[EmployeeID]],tbl_ManagerSurvey[[EmployeeID]:[PerformanceRating]],3,FALSE),"Not Found")</f>
        <v>4</v>
      </c>
      <c r="AB3419" s="5" t="str">
        <f>IF(tbl_HRMaster[[#This Row],[Attrition]]="Yes","Left","Active")</f>
        <v>Active</v>
      </c>
      <c r="AC3419" s="5" t="str">
        <f>_xlfn.IFS(tbl_HRMaster[[#This Row],[Age]]&lt;25,"Under 25",tbl_HRMaster[[#This Row],[Age]]&lt;35,"25-34",tbl_HRMaster[[#This Row],[Age]]&lt;45,"35-44",tbl_HRMaster[[#This Row],[Age]]&lt;55,"45-54",TRUE,"Above 54")</f>
        <v>35-44</v>
      </c>
      <c r="AD3419" s="5" t="str">
        <f>_xlfn.IFS(
tbl_HRMaster[[#This Row],[YearsAtCompany]]&lt;2,"&lt; 2 Years",
tbl_HRMaster[[#This Row],[YearsAtCompany]]&lt;5,"2-4 Years",
tbl_HRMaster[[#This Row],[YearsAtCompany]]&lt;10,"5-9 Years",
TRUE,"10+ Years"
)</f>
        <v>10+ Years</v>
      </c>
      <c r="AE3419" s="5">
        <f>IF(tbl_HRMaster[[#This Row],[Attrition]]="Yes",1,0)</f>
        <v>0</v>
      </c>
    </row>
    <row r="3420" spans="1:31" x14ac:dyDescent="0.25">
      <c r="A3420">
        <v>39</v>
      </c>
      <c r="B3420" t="s">
        <v>21</v>
      </c>
      <c r="C3420" t="s">
        <v>22</v>
      </c>
      <c r="D3420" t="s">
        <v>23</v>
      </c>
      <c r="E3420">
        <v>5</v>
      </c>
      <c r="F3420">
        <v>4</v>
      </c>
      <c r="G3420" t="s">
        <v>45</v>
      </c>
      <c r="H3420">
        <v>1517</v>
      </c>
      <c r="I3420" t="s">
        <v>25</v>
      </c>
      <c r="J3420">
        <v>2</v>
      </c>
      <c r="K3420" t="s">
        <v>37</v>
      </c>
      <c r="L3420" t="s">
        <v>41</v>
      </c>
      <c r="M3420">
        <v>21050</v>
      </c>
      <c r="N3420">
        <v>0</v>
      </c>
      <c r="O3420">
        <v>20</v>
      </c>
      <c r="P3420">
        <v>0</v>
      </c>
      <c r="Q3420">
        <v>19</v>
      </c>
      <c r="R3420">
        <v>3</v>
      </c>
      <c r="S3420">
        <v>18</v>
      </c>
      <c r="T3420">
        <v>3</v>
      </c>
      <c r="U3420">
        <v>7</v>
      </c>
      <c r="V3420">
        <f>COUNTIF(tbl_HRMaster[EmployeeID],tbl_HRMaster[[#This Row],[EmployeeID]])</f>
        <v>1</v>
      </c>
      <c r="W3420">
        <f>IFERROR(INDEX(tbl_EmployeeSurvey[EnvironmentSatisfaction],MATCH(tbl_HRMaster[[#This Row],[EmployeeID]],tbl_EmployeeSurvey[EmployeeID],0)),"Not Found")</f>
        <v>3</v>
      </c>
      <c r="X3420">
        <f>IFERROR(INDEX(tbl_EmployeeSurvey[JobSatisfaction],MATCH(tbl_HRMaster[[#This Row],[EmployeeID]],tbl_EmployeeSurvey[EmployeeID],0)),"Not Found")</f>
        <v>4</v>
      </c>
      <c r="Y3420" s="5">
        <f>IFERROR(INDEX(tbl_EmployeeSurvey[WorkLifeBalance],MATCH(tbl_HRMaster[[#This Row],[EmployeeID]],tbl_EmployeeSurvey[EmployeeID],0)),"Not Found")</f>
        <v>2</v>
      </c>
      <c r="Z3420" s="5">
        <f>IFERROR(VLOOKUP(tbl_HRMaster[[#This Row],[EmployeeID]],tbl_ManagerSurvey[[EmployeeID]:[PerformanceRating]],2,FALSE),"Not Found")</f>
        <v>3</v>
      </c>
      <c r="AA3420" s="5">
        <f>IFERROR(VLOOKUP(tbl_HRMaster[[#This Row],[EmployeeID]],tbl_ManagerSurvey[[EmployeeID]:[PerformanceRating]],3,FALSE),"Not Found")</f>
        <v>4</v>
      </c>
      <c r="AB3420" s="5" t="str">
        <f>IF(tbl_HRMaster[[#This Row],[Attrition]]="Yes","Left","Active")</f>
        <v>Active</v>
      </c>
      <c r="AC3420" s="5" t="str">
        <f>_xlfn.IFS(tbl_HRMaster[[#This Row],[Age]]&lt;25,"Under 25",tbl_HRMaster[[#This Row],[Age]]&lt;35,"25-34",tbl_HRMaster[[#This Row],[Age]]&lt;45,"35-44",tbl_HRMaster[[#This Row],[Age]]&lt;55,"45-54",TRUE,"Above 54")</f>
        <v>35-44</v>
      </c>
      <c r="AD3420" s="5" t="str">
        <f>_xlfn.IFS(
tbl_HRMaster[[#This Row],[YearsAtCompany]]&lt;2,"&lt; 2 Years",
tbl_HRMaster[[#This Row],[YearsAtCompany]]&lt;5,"2-4 Years",
tbl_HRMaster[[#This Row],[YearsAtCompany]]&lt;10,"5-9 Years",
TRUE,"10+ Years"
)</f>
        <v>10+ Years</v>
      </c>
      <c r="AE3420" s="5">
        <f>IF(tbl_HRMaster[[#This Row],[Attrition]]="Yes",1,0)</f>
        <v>0</v>
      </c>
    </row>
    <row r="3421" spans="1:31" x14ac:dyDescent="0.25">
      <c r="A3421">
        <v>39</v>
      </c>
      <c r="B3421" t="s">
        <v>21</v>
      </c>
      <c r="C3421" t="s">
        <v>22</v>
      </c>
      <c r="D3421" t="s">
        <v>23</v>
      </c>
      <c r="E3421">
        <v>5</v>
      </c>
      <c r="F3421">
        <v>4</v>
      </c>
      <c r="G3421" t="s">
        <v>45</v>
      </c>
      <c r="H3421">
        <v>2987</v>
      </c>
      <c r="I3421" t="s">
        <v>25</v>
      </c>
      <c r="J3421">
        <v>2</v>
      </c>
      <c r="K3421" t="s">
        <v>37</v>
      </c>
      <c r="L3421" t="s">
        <v>41</v>
      </c>
      <c r="M3421">
        <v>21050</v>
      </c>
      <c r="N3421">
        <v>0</v>
      </c>
      <c r="O3421">
        <v>20</v>
      </c>
      <c r="P3421">
        <v>0</v>
      </c>
      <c r="Q3421">
        <v>19</v>
      </c>
      <c r="R3421">
        <v>3</v>
      </c>
      <c r="S3421">
        <v>18</v>
      </c>
      <c r="T3421">
        <v>3</v>
      </c>
      <c r="U3421">
        <v>7</v>
      </c>
      <c r="V3421">
        <f>COUNTIF(tbl_HRMaster[EmployeeID],tbl_HRMaster[[#This Row],[EmployeeID]])</f>
        <v>1</v>
      </c>
      <c r="W3421">
        <f>IFERROR(INDEX(tbl_EmployeeSurvey[EnvironmentSatisfaction],MATCH(tbl_HRMaster[[#This Row],[EmployeeID]],tbl_EmployeeSurvey[EmployeeID],0)),"Not Found")</f>
        <v>3</v>
      </c>
      <c r="X3421">
        <f>IFERROR(INDEX(tbl_EmployeeSurvey[JobSatisfaction],MATCH(tbl_HRMaster[[#This Row],[EmployeeID]],tbl_EmployeeSurvey[EmployeeID],0)),"Not Found")</f>
        <v>4</v>
      </c>
      <c r="Y3421" s="5">
        <f>IFERROR(INDEX(tbl_EmployeeSurvey[WorkLifeBalance],MATCH(tbl_HRMaster[[#This Row],[EmployeeID]],tbl_EmployeeSurvey[EmployeeID],0)),"Not Found")</f>
        <v>2</v>
      </c>
      <c r="Z3421" s="5">
        <f>IFERROR(VLOOKUP(tbl_HRMaster[[#This Row],[EmployeeID]],tbl_ManagerSurvey[[EmployeeID]:[PerformanceRating]],2,FALSE),"Not Found")</f>
        <v>3</v>
      </c>
      <c r="AA3421" s="5">
        <f>IFERROR(VLOOKUP(tbl_HRMaster[[#This Row],[EmployeeID]],tbl_ManagerSurvey[[EmployeeID]:[PerformanceRating]],3,FALSE),"Not Found")</f>
        <v>4</v>
      </c>
      <c r="AB3421" s="5" t="str">
        <f>IF(tbl_HRMaster[[#This Row],[Attrition]]="Yes","Left","Active")</f>
        <v>Active</v>
      </c>
      <c r="AC3421" s="5" t="str">
        <f>_xlfn.IFS(tbl_HRMaster[[#This Row],[Age]]&lt;25,"Under 25",tbl_HRMaster[[#This Row],[Age]]&lt;35,"25-34",tbl_HRMaster[[#This Row],[Age]]&lt;45,"35-44",tbl_HRMaster[[#This Row],[Age]]&lt;55,"45-54",TRUE,"Above 54")</f>
        <v>35-44</v>
      </c>
      <c r="AD3421" s="5" t="str">
        <f>_xlfn.IFS(
tbl_HRMaster[[#This Row],[YearsAtCompany]]&lt;2,"&lt; 2 Years",
tbl_HRMaster[[#This Row],[YearsAtCompany]]&lt;5,"2-4 Years",
tbl_HRMaster[[#This Row],[YearsAtCompany]]&lt;10,"5-9 Years",
TRUE,"10+ Years"
)</f>
        <v>10+ Years</v>
      </c>
      <c r="AE3421" s="5">
        <f>IF(tbl_HRMaster[[#This Row],[Attrition]]="Yes",1,0)</f>
        <v>0</v>
      </c>
    </row>
    <row r="3422" spans="1:31" x14ac:dyDescent="0.25">
      <c r="A3422">
        <v>55</v>
      </c>
      <c r="B3422" t="s">
        <v>28</v>
      </c>
      <c r="C3422" t="s">
        <v>22</v>
      </c>
      <c r="D3422" t="s">
        <v>30</v>
      </c>
      <c r="E3422">
        <v>19</v>
      </c>
      <c r="F3422">
        <v>3</v>
      </c>
      <c r="G3422" t="s">
        <v>46</v>
      </c>
      <c r="H3422">
        <v>718</v>
      </c>
      <c r="I3422" t="s">
        <v>34</v>
      </c>
      <c r="J3422">
        <v>1</v>
      </c>
      <c r="K3422" t="s">
        <v>37</v>
      </c>
      <c r="L3422" t="s">
        <v>32</v>
      </c>
      <c r="M3422">
        <v>46800</v>
      </c>
      <c r="N3422">
        <v>6</v>
      </c>
      <c r="O3422">
        <v>14</v>
      </c>
      <c r="P3422">
        <v>3</v>
      </c>
      <c r="Q3422">
        <v>24</v>
      </c>
      <c r="R3422">
        <v>0</v>
      </c>
      <c r="S3422">
        <v>19</v>
      </c>
      <c r="T3422">
        <v>3</v>
      </c>
      <c r="U3422">
        <v>8</v>
      </c>
      <c r="V3422">
        <f>COUNTIF(tbl_HRMaster[EmployeeID],tbl_HRMaster[[#This Row],[EmployeeID]])</f>
        <v>1</v>
      </c>
      <c r="W3422">
        <f>IFERROR(INDEX(tbl_EmployeeSurvey[EnvironmentSatisfaction],MATCH(tbl_HRMaster[[#This Row],[EmployeeID]],tbl_EmployeeSurvey[EmployeeID],0)),"Not Found")</f>
        <v>1</v>
      </c>
      <c r="X3422">
        <f>IFERROR(INDEX(tbl_EmployeeSurvey[JobSatisfaction],MATCH(tbl_HRMaster[[#This Row],[EmployeeID]],tbl_EmployeeSurvey[EmployeeID],0)),"Not Found")</f>
        <v>3</v>
      </c>
      <c r="Y3422" s="5">
        <f>IFERROR(INDEX(tbl_EmployeeSurvey[WorkLifeBalance],MATCH(tbl_HRMaster[[#This Row],[EmployeeID]],tbl_EmployeeSurvey[EmployeeID],0)),"Not Found")</f>
        <v>2</v>
      </c>
      <c r="Z3422" s="5">
        <f>IFERROR(VLOOKUP(tbl_HRMaster[[#This Row],[EmployeeID]],tbl_ManagerSurvey[[EmployeeID]:[PerformanceRating]],2,FALSE),"Not Found")</f>
        <v>4</v>
      </c>
      <c r="AA3422" s="5">
        <f>IFERROR(VLOOKUP(tbl_HRMaster[[#This Row],[EmployeeID]],tbl_ManagerSurvey[[EmployeeID]:[PerformanceRating]],3,FALSE),"Not Found")</f>
        <v>3</v>
      </c>
      <c r="AB3422" s="5" t="str">
        <f>IF(tbl_HRMaster[[#This Row],[Attrition]]="Yes","Left","Active")</f>
        <v>Left</v>
      </c>
      <c r="AC3422" s="5" t="str">
        <f>_xlfn.IFS(tbl_HRMaster[[#This Row],[Age]]&lt;25,"Under 25",tbl_HRMaster[[#This Row],[Age]]&lt;35,"25-34",tbl_HRMaster[[#This Row],[Age]]&lt;45,"35-44",tbl_HRMaster[[#This Row],[Age]]&lt;55,"45-54",TRUE,"Above 54")</f>
        <v>Above 54</v>
      </c>
      <c r="AD3422" s="5" t="str">
        <f>_xlfn.IFS(
tbl_HRMaster[[#This Row],[YearsAtCompany]]&lt;2,"&lt; 2 Years",
tbl_HRMaster[[#This Row],[YearsAtCompany]]&lt;5,"2-4 Years",
tbl_HRMaster[[#This Row],[YearsAtCompany]]&lt;10,"5-9 Years",
TRUE,"10+ Years"
)</f>
        <v>10+ Years</v>
      </c>
      <c r="AE3422" s="5">
        <f>IF(tbl_HRMaster[[#This Row],[Attrition]]="Yes",1,0)</f>
        <v>1</v>
      </c>
    </row>
    <row r="3423" spans="1:31" x14ac:dyDescent="0.25">
      <c r="A3423">
        <v>55</v>
      </c>
      <c r="B3423" t="s">
        <v>28</v>
      </c>
      <c r="C3423" t="s">
        <v>22</v>
      </c>
      <c r="D3423" t="s">
        <v>30</v>
      </c>
      <c r="E3423">
        <v>19</v>
      </c>
      <c r="F3423">
        <v>3</v>
      </c>
      <c r="G3423" t="s">
        <v>46</v>
      </c>
      <c r="H3423">
        <v>2188</v>
      </c>
      <c r="I3423" t="s">
        <v>34</v>
      </c>
      <c r="J3423">
        <v>1</v>
      </c>
      <c r="K3423" t="s">
        <v>37</v>
      </c>
      <c r="L3423" t="s">
        <v>32</v>
      </c>
      <c r="M3423">
        <v>46800</v>
      </c>
      <c r="N3423">
        <v>6</v>
      </c>
      <c r="O3423">
        <v>14</v>
      </c>
      <c r="P3423">
        <v>3</v>
      </c>
      <c r="Q3423">
        <v>24</v>
      </c>
      <c r="R3423">
        <v>0</v>
      </c>
      <c r="S3423">
        <v>19</v>
      </c>
      <c r="T3423">
        <v>3</v>
      </c>
      <c r="U3423">
        <v>8</v>
      </c>
      <c r="V3423">
        <f>COUNTIF(tbl_HRMaster[EmployeeID],tbl_HRMaster[[#This Row],[EmployeeID]])</f>
        <v>1</v>
      </c>
      <c r="W3423">
        <f>IFERROR(INDEX(tbl_EmployeeSurvey[EnvironmentSatisfaction],MATCH(tbl_HRMaster[[#This Row],[EmployeeID]],tbl_EmployeeSurvey[EmployeeID],0)),"Not Found")</f>
        <v>1</v>
      </c>
      <c r="X3423">
        <f>IFERROR(INDEX(tbl_EmployeeSurvey[JobSatisfaction],MATCH(tbl_HRMaster[[#This Row],[EmployeeID]],tbl_EmployeeSurvey[EmployeeID],0)),"Not Found")</f>
        <v>3</v>
      </c>
      <c r="Y3423" s="5">
        <f>IFERROR(INDEX(tbl_EmployeeSurvey[WorkLifeBalance],MATCH(tbl_HRMaster[[#This Row],[EmployeeID]],tbl_EmployeeSurvey[EmployeeID],0)),"Not Found")</f>
        <v>2</v>
      </c>
      <c r="Z3423" s="5">
        <f>IFERROR(VLOOKUP(tbl_HRMaster[[#This Row],[EmployeeID]],tbl_ManagerSurvey[[EmployeeID]:[PerformanceRating]],2,FALSE),"Not Found")</f>
        <v>4</v>
      </c>
      <c r="AA3423" s="5">
        <f>IFERROR(VLOOKUP(tbl_HRMaster[[#This Row],[EmployeeID]],tbl_ManagerSurvey[[EmployeeID]:[PerformanceRating]],3,FALSE),"Not Found")</f>
        <v>3</v>
      </c>
      <c r="AB3423" s="5" t="str">
        <f>IF(tbl_HRMaster[[#This Row],[Attrition]]="Yes","Left","Active")</f>
        <v>Left</v>
      </c>
      <c r="AC3423" s="5" t="str">
        <f>_xlfn.IFS(tbl_HRMaster[[#This Row],[Age]]&lt;25,"Under 25",tbl_HRMaster[[#This Row],[Age]]&lt;35,"25-34",tbl_HRMaster[[#This Row],[Age]]&lt;45,"35-44",tbl_HRMaster[[#This Row],[Age]]&lt;55,"45-54",TRUE,"Above 54")</f>
        <v>Above 54</v>
      </c>
      <c r="AD3423" s="5" t="str">
        <f>_xlfn.IFS(
tbl_HRMaster[[#This Row],[YearsAtCompany]]&lt;2,"&lt; 2 Years",
tbl_HRMaster[[#This Row],[YearsAtCompany]]&lt;5,"2-4 Years",
tbl_HRMaster[[#This Row],[YearsAtCompany]]&lt;10,"5-9 Years",
TRUE,"10+ Years"
)</f>
        <v>10+ Years</v>
      </c>
      <c r="AE3423" s="5">
        <f>IF(tbl_HRMaster[[#This Row],[Attrition]]="Yes",1,0)</f>
        <v>1</v>
      </c>
    </row>
    <row r="3424" spans="1:31" x14ac:dyDescent="0.25">
      <c r="A3424">
        <v>55</v>
      </c>
      <c r="B3424" t="s">
        <v>28</v>
      </c>
      <c r="C3424" t="s">
        <v>22</v>
      </c>
      <c r="D3424" t="s">
        <v>30</v>
      </c>
      <c r="E3424">
        <v>19</v>
      </c>
      <c r="F3424">
        <v>3</v>
      </c>
      <c r="G3424" t="s">
        <v>46</v>
      </c>
      <c r="H3424">
        <v>3658</v>
      </c>
      <c r="I3424" t="s">
        <v>34</v>
      </c>
      <c r="J3424">
        <v>1</v>
      </c>
      <c r="K3424" t="s">
        <v>37</v>
      </c>
      <c r="L3424" t="s">
        <v>32</v>
      </c>
      <c r="M3424">
        <v>46800</v>
      </c>
      <c r="N3424">
        <v>6</v>
      </c>
      <c r="O3424">
        <v>14</v>
      </c>
      <c r="P3424">
        <v>3</v>
      </c>
      <c r="Q3424">
        <v>24</v>
      </c>
      <c r="R3424">
        <v>0</v>
      </c>
      <c r="S3424">
        <v>19</v>
      </c>
      <c r="T3424">
        <v>3</v>
      </c>
      <c r="U3424">
        <v>8</v>
      </c>
      <c r="V3424">
        <f>COUNTIF(tbl_HRMaster[EmployeeID],tbl_HRMaster[[#This Row],[EmployeeID]])</f>
        <v>1</v>
      </c>
      <c r="W3424">
        <f>IFERROR(INDEX(tbl_EmployeeSurvey[EnvironmentSatisfaction],MATCH(tbl_HRMaster[[#This Row],[EmployeeID]],tbl_EmployeeSurvey[EmployeeID],0)),"Not Found")</f>
        <v>1</v>
      </c>
      <c r="X3424">
        <f>IFERROR(INDEX(tbl_EmployeeSurvey[JobSatisfaction],MATCH(tbl_HRMaster[[#This Row],[EmployeeID]],tbl_EmployeeSurvey[EmployeeID],0)),"Not Found")</f>
        <v>3</v>
      </c>
      <c r="Y3424" s="5">
        <f>IFERROR(INDEX(tbl_EmployeeSurvey[WorkLifeBalance],MATCH(tbl_HRMaster[[#This Row],[EmployeeID]],tbl_EmployeeSurvey[EmployeeID],0)),"Not Found")</f>
        <v>2</v>
      </c>
      <c r="Z3424" s="5">
        <f>IFERROR(VLOOKUP(tbl_HRMaster[[#This Row],[EmployeeID]],tbl_ManagerSurvey[[EmployeeID]:[PerformanceRating]],2,FALSE),"Not Found")</f>
        <v>4</v>
      </c>
      <c r="AA3424" s="5">
        <f>IFERROR(VLOOKUP(tbl_HRMaster[[#This Row],[EmployeeID]],tbl_ManagerSurvey[[EmployeeID]:[PerformanceRating]],3,FALSE),"Not Found")</f>
        <v>3</v>
      </c>
      <c r="AB3424" s="5" t="str">
        <f>IF(tbl_HRMaster[[#This Row],[Attrition]]="Yes","Left","Active")</f>
        <v>Left</v>
      </c>
      <c r="AC3424" s="5" t="str">
        <f>_xlfn.IFS(tbl_HRMaster[[#This Row],[Age]]&lt;25,"Under 25",tbl_HRMaster[[#This Row],[Age]]&lt;35,"25-34",tbl_HRMaster[[#This Row],[Age]]&lt;45,"35-44",tbl_HRMaster[[#This Row],[Age]]&lt;55,"45-54",TRUE,"Above 54")</f>
        <v>Above 54</v>
      </c>
      <c r="AD3424" s="5" t="str">
        <f>_xlfn.IFS(
tbl_HRMaster[[#This Row],[YearsAtCompany]]&lt;2,"&lt; 2 Years",
tbl_HRMaster[[#This Row],[YearsAtCompany]]&lt;5,"2-4 Years",
tbl_HRMaster[[#This Row],[YearsAtCompany]]&lt;10,"5-9 Years",
TRUE,"10+ Years"
)</f>
        <v>10+ Years</v>
      </c>
      <c r="AE3424" s="5">
        <f>IF(tbl_HRMaster[[#This Row],[Attrition]]="Yes",1,0)</f>
        <v>1</v>
      </c>
    </row>
    <row r="3425" spans="1:31" x14ac:dyDescent="0.25">
      <c r="A3425">
        <v>50</v>
      </c>
      <c r="B3425" t="s">
        <v>21</v>
      </c>
      <c r="C3425" t="s">
        <v>22</v>
      </c>
      <c r="D3425" t="s">
        <v>23</v>
      </c>
      <c r="E3425">
        <v>5</v>
      </c>
      <c r="F3425">
        <v>3</v>
      </c>
      <c r="G3425" t="s">
        <v>38</v>
      </c>
      <c r="H3425">
        <v>266</v>
      </c>
      <c r="I3425" t="s">
        <v>34</v>
      </c>
      <c r="J3425">
        <v>1</v>
      </c>
      <c r="K3425" t="s">
        <v>40</v>
      </c>
      <c r="L3425" t="s">
        <v>27</v>
      </c>
      <c r="M3425">
        <v>54730</v>
      </c>
      <c r="N3425">
        <v>1</v>
      </c>
      <c r="O3425">
        <v>19</v>
      </c>
      <c r="P3425">
        <v>1</v>
      </c>
      <c r="Q3425">
        <v>20</v>
      </c>
      <c r="R3425">
        <v>2</v>
      </c>
      <c r="S3425">
        <v>20</v>
      </c>
      <c r="T3425">
        <v>3</v>
      </c>
      <c r="U3425">
        <v>8</v>
      </c>
      <c r="V3425">
        <f>COUNTIF(tbl_HRMaster[EmployeeID],tbl_HRMaster[[#This Row],[EmployeeID]])</f>
        <v>1</v>
      </c>
      <c r="W3425">
        <f>IFERROR(INDEX(tbl_EmployeeSurvey[EnvironmentSatisfaction],MATCH(tbl_HRMaster[[#This Row],[EmployeeID]],tbl_EmployeeSurvey[EmployeeID],0)),"Not Found")</f>
        <v>4</v>
      </c>
      <c r="X3425">
        <f>IFERROR(INDEX(tbl_EmployeeSurvey[JobSatisfaction],MATCH(tbl_HRMaster[[#This Row],[EmployeeID]],tbl_EmployeeSurvey[EmployeeID],0)),"Not Found")</f>
        <v>3</v>
      </c>
      <c r="Y3425" s="5">
        <f>IFERROR(INDEX(tbl_EmployeeSurvey[WorkLifeBalance],MATCH(tbl_HRMaster[[#This Row],[EmployeeID]],tbl_EmployeeSurvey[EmployeeID],0)),"Not Found")</f>
        <v>3</v>
      </c>
      <c r="Z3425" s="5">
        <f>IFERROR(VLOOKUP(tbl_HRMaster[[#This Row],[EmployeeID]],tbl_ManagerSurvey[[EmployeeID]:[PerformanceRating]],2,FALSE),"Not Found")</f>
        <v>4</v>
      </c>
      <c r="AA3425" s="5">
        <f>IFERROR(VLOOKUP(tbl_HRMaster[[#This Row],[EmployeeID]],tbl_ManagerSurvey[[EmployeeID]:[PerformanceRating]],3,FALSE),"Not Found")</f>
        <v>3</v>
      </c>
      <c r="AB3425" s="5" t="str">
        <f>IF(tbl_HRMaster[[#This Row],[Attrition]]="Yes","Left","Active")</f>
        <v>Active</v>
      </c>
      <c r="AC3425" s="5" t="str">
        <f>_xlfn.IFS(tbl_HRMaster[[#This Row],[Age]]&lt;25,"Under 25",tbl_HRMaster[[#This Row],[Age]]&lt;35,"25-34",tbl_HRMaster[[#This Row],[Age]]&lt;45,"35-44",tbl_HRMaster[[#This Row],[Age]]&lt;55,"45-54",TRUE,"Above 54")</f>
        <v>45-54</v>
      </c>
      <c r="AD3425" s="5" t="str">
        <f>_xlfn.IFS(
tbl_HRMaster[[#This Row],[YearsAtCompany]]&lt;2,"&lt; 2 Years",
tbl_HRMaster[[#This Row],[YearsAtCompany]]&lt;5,"2-4 Years",
tbl_HRMaster[[#This Row],[YearsAtCompany]]&lt;10,"5-9 Years",
TRUE,"10+ Years"
)</f>
        <v>10+ Years</v>
      </c>
      <c r="AE3425" s="5">
        <f>IF(tbl_HRMaster[[#This Row],[Attrition]]="Yes",1,0)</f>
        <v>0</v>
      </c>
    </row>
    <row r="3426" spans="1:31" x14ac:dyDescent="0.25">
      <c r="A3426">
        <v>50</v>
      </c>
      <c r="B3426" t="s">
        <v>21</v>
      </c>
      <c r="C3426" t="s">
        <v>22</v>
      </c>
      <c r="D3426" t="s">
        <v>23</v>
      </c>
      <c r="E3426">
        <v>5</v>
      </c>
      <c r="F3426">
        <v>3</v>
      </c>
      <c r="G3426" t="s">
        <v>38</v>
      </c>
      <c r="H3426">
        <v>1736</v>
      </c>
      <c r="I3426" t="s">
        <v>34</v>
      </c>
      <c r="J3426">
        <v>1</v>
      </c>
      <c r="K3426" t="s">
        <v>40</v>
      </c>
      <c r="L3426" t="s">
        <v>27</v>
      </c>
      <c r="M3426">
        <v>54730</v>
      </c>
      <c r="N3426">
        <v>1</v>
      </c>
      <c r="O3426">
        <v>19</v>
      </c>
      <c r="P3426">
        <v>1</v>
      </c>
      <c r="Q3426">
        <v>20</v>
      </c>
      <c r="R3426">
        <v>2</v>
      </c>
      <c r="S3426">
        <v>20</v>
      </c>
      <c r="T3426">
        <v>3</v>
      </c>
      <c r="U3426">
        <v>8</v>
      </c>
      <c r="V3426">
        <f>COUNTIF(tbl_HRMaster[EmployeeID],tbl_HRMaster[[#This Row],[EmployeeID]])</f>
        <v>1</v>
      </c>
      <c r="W3426">
        <f>IFERROR(INDEX(tbl_EmployeeSurvey[EnvironmentSatisfaction],MATCH(tbl_HRMaster[[#This Row],[EmployeeID]],tbl_EmployeeSurvey[EmployeeID],0)),"Not Found")</f>
        <v>4</v>
      </c>
      <c r="X3426">
        <f>IFERROR(INDEX(tbl_EmployeeSurvey[JobSatisfaction],MATCH(tbl_HRMaster[[#This Row],[EmployeeID]],tbl_EmployeeSurvey[EmployeeID],0)),"Not Found")</f>
        <v>3</v>
      </c>
      <c r="Y3426" s="5">
        <f>IFERROR(INDEX(tbl_EmployeeSurvey[WorkLifeBalance],MATCH(tbl_HRMaster[[#This Row],[EmployeeID]],tbl_EmployeeSurvey[EmployeeID],0)),"Not Found")</f>
        <v>3</v>
      </c>
      <c r="Z3426" s="5">
        <f>IFERROR(VLOOKUP(tbl_HRMaster[[#This Row],[EmployeeID]],tbl_ManagerSurvey[[EmployeeID]:[PerformanceRating]],2,FALSE),"Not Found")</f>
        <v>4</v>
      </c>
      <c r="AA3426" s="5">
        <f>IFERROR(VLOOKUP(tbl_HRMaster[[#This Row],[EmployeeID]],tbl_ManagerSurvey[[EmployeeID]:[PerformanceRating]],3,FALSE),"Not Found")</f>
        <v>3</v>
      </c>
      <c r="AB3426" s="5" t="str">
        <f>IF(tbl_HRMaster[[#This Row],[Attrition]]="Yes","Left","Active")</f>
        <v>Active</v>
      </c>
      <c r="AC3426" s="5" t="str">
        <f>_xlfn.IFS(tbl_HRMaster[[#This Row],[Age]]&lt;25,"Under 25",tbl_HRMaster[[#This Row],[Age]]&lt;35,"25-34",tbl_HRMaster[[#This Row],[Age]]&lt;45,"35-44",tbl_HRMaster[[#This Row],[Age]]&lt;55,"45-54",TRUE,"Above 54")</f>
        <v>45-54</v>
      </c>
      <c r="AD3426" s="5" t="str">
        <f>_xlfn.IFS(
tbl_HRMaster[[#This Row],[YearsAtCompany]]&lt;2,"&lt; 2 Years",
tbl_HRMaster[[#This Row],[YearsAtCompany]]&lt;5,"2-4 Years",
tbl_HRMaster[[#This Row],[YearsAtCompany]]&lt;10,"5-9 Years",
TRUE,"10+ Years"
)</f>
        <v>10+ Years</v>
      </c>
      <c r="AE3426" s="5">
        <f>IF(tbl_HRMaster[[#This Row],[Attrition]]="Yes",1,0)</f>
        <v>0</v>
      </c>
    </row>
    <row r="3427" spans="1:31" x14ac:dyDescent="0.25">
      <c r="A3427">
        <v>50</v>
      </c>
      <c r="B3427" t="s">
        <v>21</v>
      </c>
      <c r="C3427" t="s">
        <v>22</v>
      </c>
      <c r="D3427" t="s">
        <v>23</v>
      </c>
      <c r="E3427">
        <v>5</v>
      </c>
      <c r="F3427">
        <v>3</v>
      </c>
      <c r="G3427" t="s">
        <v>38</v>
      </c>
      <c r="H3427">
        <v>3206</v>
      </c>
      <c r="I3427" t="s">
        <v>34</v>
      </c>
      <c r="J3427">
        <v>1</v>
      </c>
      <c r="K3427" t="s">
        <v>40</v>
      </c>
      <c r="L3427" t="s">
        <v>27</v>
      </c>
      <c r="M3427">
        <v>54730</v>
      </c>
      <c r="N3427">
        <v>1</v>
      </c>
      <c r="O3427">
        <v>19</v>
      </c>
      <c r="P3427">
        <v>1</v>
      </c>
      <c r="Q3427">
        <v>20</v>
      </c>
      <c r="R3427">
        <v>2</v>
      </c>
      <c r="S3427">
        <v>20</v>
      </c>
      <c r="T3427">
        <v>3</v>
      </c>
      <c r="U3427">
        <v>8</v>
      </c>
      <c r="V3427">
        <f>COUNTIF(tbl_HRMaster[EmployeeID],tbl_HRMaster[[#This Row],[EmployeeID]])</f>
        <v>1</v>
      </c>
      <c r="W3427">
        <f>IFERROR(INDEX(tbl_EmployeeSurvey[EnvironmentSatisfaction],MATCH(tbl_HRMaster[[#This Row],[EmployeeID]],tbl_EmployeeSurvey[EmployeeID],0)),"Not Found")</f>
        <v>4</v>
      </c>
      <c r="X3427">
        <f>IFERROR(INDEX(tbl_EmployeeSurvey[JobSatisfaction],MATCH(tbl_HRMaster[[#This Row],[EmployeeID]],tbl_EmployeeSurvey[EmployeeID],0)),"Not Found")</f>
        <v>3</v>
      </c>
      <c r="Y3427" s="5">
        <f>IFERROR(INDEX(tbl_EmployeeSurvey[WorkLifeBalance],MATCH(tbl_HRMaster[[#This Row],[EmployeeID]],tbl_EmployeeSurvey[EmployeeID],0)),"Not Found")</f>
        <v>3</v>
      </c>
      <c r="Z3427" s="5">
        <f>IFERROR(VLOOKUP(tbl_HRMaster[[#This Row],[EmployeeID]],tbl_ManagerSurvey[[EmployeeID]:[PerformanceRating]],2,FALSE),"Not Found")</f>
        <v>4</v>
      </c>
      <c r="AA3427" s="5">
        <f>IFERROR(VLOOKUP(tbl_HRMaster[[#This Row],[EmployeeID]],tbl_ManagerSurvey[[EmployeeID]:[PerformanceRating]],3,FALSE),"Not Found")</f>
        <v>3</v>
      </c>
      <c r="AB3427" s="5" t="str">
        <f>IF(tbl_HRMaster[[#This Row],[Attrition]]="Yes","Left","Active")</f>
        <v>Active</v>
      </c>
      <c r="AC3427" s="5" t="str">
        <f>_xlfn.IFS(tbl_HRMaster[[#This Row],[Age]]&lt;25,"Under 25",tbl_HRMaster[[#This Row],[Age]]&lt;35,"25-34",tbl_HRMaster[[#This Row],[Age]]&lt;45,"35-44",tbl_HRMaster[[#This Row],[Age]]&lt;55,"45-54",TRUE,"Above 54")</f>
        <v>45-54</v>
      </c>
      <c r="AD3427" s="5" t="str">
        <f>_xlfn.IFS(
tbl_HRMaster[[#This Row],[YearsAtCompany]]&lt;2,"&lt; 2 Years",
tbl_HRMaster[[#This Row],[YearsAtCompany]]&lt;5,"2-4 Years",
tbl_HRMaster[[#This Row],[YearsAtCompany]]&lt;10,"5-9 Years",
TRUE,"10+ Years"
)</f>
        <v>10+ Years</v>
      </c>
      <c r="AE3427" s="5">
        <f>IF(tbl_HRMaster[[#This Row],[Attrition]]="Yes",1,0)</f>
        <v>0</v>
      </c>
    </row>
    <row r="3428" spans="1:31" x14ac:dyDescent="0.25">
      <c r="A3428">
        <v>42</v>
      </c>
      <c r="B3428" t="s">
        <v>21</v>
      </c>
      <c r="C3428" t="s">
        <v>36</v>
      </c>
      <c r="D3428" t="s">
        <v>30</v>
      </c>
      <c r="E3428">
        <v>10</v>
      </c>
      <c r="F3428">
        <v>4</v>
      </c>
      <c r="G3428" t="s">
        <v>24</v>
      </c>
      <c r="H3428">
        <v>1147</v>
      </c>
      <c r="I3428" t="s">
        <v>25</v>
      </c>
      <c r="J3428">
        <v>2</v>
      </c>
      <c r="K3428" t="s">
        <v>31</v>
      </c>
      <c r="L3428" t="s">
        <v>32</v>
      </c>
      <c r="M3428">
        <v>61510</v>
      </c>
      <c r="N3428">
        <v>1</v>
      </c>
      <c r="O3428">
        <v>13</v>
      </c>
      <c r="P3428">
        <v>1</v>
      </c>
      <c r="Q3428">
        <v>20</v>
      </c>
      <c r="R3428">
        <v>3</v>
      </c>
      <c r="S3428">
        <v>20</v>
      </c>
      <c r="T3428">
        <v>3</v>
      </c>
      <c r="U3428">
        <v>7</v>
      </c>
      <c r="V3428">
        <f>COUNTIF(tbl_HRMaster[EmployeeID],tbl_HRMaster[[#This Row],[EmployeeID]])</f>
        <v>1</v>
      </c>
      <c r="W3428">
        <f>IFERROR(INDEX(tbl_EmployeeSurvey[EnvironmentSatisfaction],MATCH(tbl_HRMaster[[#This Row],[EmployeeID]],tbl_EmployeeSurvey[EmployeeID],0)),"Not Found")</f>
        <v>4</v>
      </c>
      <c r="X3428">
        <f>IFERROR(INDEX(tbl_EmployeeSurvey[JobSatisfaction],MATCH(tbl_HRMaster[[#This Row],[EmployeeID]],tbl_EmployeeSurvey[EmployeeID],0)),"Not Found")</f>
        <v>3</v>
      </c>
      <c r="Y3428" s="5">
        <f>IFERROR(INDEX(tbl_EmployeeSurvey[WorkLifeBalance],MATCH(tbl_HRMaster[[#This Row],[EmployeeID]],tbl_EmployeeSurvey[EmployeeID],0)),"Not Found")</f>
        <v>3</v>
      </c>
      <c r="Z3428" s="5">
        <f>IFERROR(VLOOKUP(tbl_HRMaster[[#This Row],[EmployeeID]],tbl_ManagerSurvey[[EmployeeID]:[PerformanceRating]],2,FALSE),"Not Found")</f>
        <v>3</v>
      </c>
      <c r="AA3428" s="5">
        <f>IFERROR(VLOOKUP(tbl_HRMaster[[#This Row],[EmployeeID]],tbl_ManagerSurvey[[EmployeeID]:[PerformanceRating]],3,FALSE),"Not Found")</f>
        <v>3</v>
      </c>
      <c r="AB3428" s="5" t="str">
        <f>IF(tbl_HRMaster[[#This Row],[Attrition]]="Yes","Left","Active")</f>
        <v>Active</v>
      </c>
      <c r="AC3428" s="5" t="str">
        <f>_xlfn.IFS(tbl_HRMaster[[#This Row],[Age]]&lt;25,"Under 25",tbl_HRMaster[[#This Row],[Age]]&lt;35,"25-34",tbl_HRMaster[[#This Row],[Age]]&lt;45,"35-44",tbl_HRMaster[[#This Row],[Age]]&lt;55,"45-54",TRUE,"Above 54")</f>
        <v>35-44</v>
      </c>
      <c r="AD3428" s="5" t="str">
        <f>_xlfn.IFS(
tbl_HRMaster[[#This Row],[YearsAtCompany]]&lt;2,"&lt; 2 Years",
tbl_HRMaster[[#This Row],[YearsAtCompany]]&lt;5,"2-4 Years",
tbl_HRMaster[[#This Row],[YearsAtCompany]]&lt;10,"5-9 Years",
TRUE,"10+ Years"
)</f>
        <v>10+ Years</v>
      </c>
      <c r="AE3428" s="5">
        <f>IF(tbl_HRMaster[[#This Row],[Attrition]]="Yes",1,0)</f>
        <v>0</v>
      </c>
    </row>
    <row r="3429" spans="1:31" x14ac:dyDescent="0.25">
      <c r="A3429">
        <v>42</v>
      </c>
      <c r="B3429" t="s">
        <v>21</v>
      </c>
      <c r="C3429" t="s">
        <v>36</v>
      </c>
      <c r="D3429" t="s">
        <v>30</v>
      </c>
      <c r="E3429">
        <v>10</v>
      </c>
      <c r="F3429">
        <v>4</v>
      </c>
      <c r="G3429" t="s">
        <v>24</v>
      </c>
      <c r="H3429">
        <v>2617</v>
      </c>
      <c r="I3429" t="s">
        <v>25</v>
      </c>
      <c r="J3429">
        <v>2</v>
      </c>
      <c r="K3429" t="s">
        <v>31</v>
      </c>
      <c r="L3429" t="s">
        <v>32</v>
      </c>
      <c r="M3429">
        <v>61510</v>
      </c>
      <c r="N3429">
        <v>1</v>
      </c>
      <c r="O3429">
        <v>13</v>
      </c>
      <c r="P3429">
        <v>1</v>
      </c>
      <c r="Q3429">
        <v>20</v>
      </c>
      <c r="R3429">
        <v>3</v>
      </c>
      <c r="S3429">
        <v>20</v>
      </c>
      <c r="T3429">
        <v>3</v>
      </c>
      <c r="U3429">
        <v>7</v>
      </c>
      <c r="V3429">
        <f>COUNTIF(tbl_HRMaster[EmployeeID],tbl_HRMaster[[#This Row],[EmployeeID]])</f>
        <v>1</v>
      </c>
      <c r="W3429">
        <f>IFERROR(INDEX(tbl_EmployeeSurvey[EnvironmentSatisfaction],MATCH(tbl_HRMaster[[#This Row],[EmployeeID]],tbl_EmployeeSurvey[EmployeeID],0)),"Not Found")</f>
        <v>4</v>
      </c>
      <c r="X3429">
        <f>IFERROR(INDEX(tbl_EmployeeSurvey[JobSatisfaction],MATCH(tbl_HRMaster[[#This Row],[EmployeeID]],tbl_EmployeeSurvey[EmployeeID],0)),"Not Found")</f>
        <v>3</v>
      </c>
      <c r="Y3429" s="5">
        <f>IFERROR(INDEX(tbl_EmployeeSurvey[WorkLifeBalance],MATCH(tbl_HRMaster[[#This Row],[EmployeeID]],tbl_EmployeeSurvey[EmployeeID],0)),"Not Found")</f>
        <v>3</v>
      </c>
      <c r="Z3429" s="5">
        <f>IFERROR(VLOOKUP(tbl_HRMaster[[#This Row],[EmployeeID]],tbl_ManagerSurvey[[EmployeeID]:[PerformanceRating]],2,FALSE),"Not Found")</f>
        <v>3</v>
      </c>
      <c r="AA3429" s="5">
        <f>IFERROR(VLOOKUP(tbl_HRMaster[[#This Row],[EmployeeID]],tbl_ManagerSurvey[[EmployeeID]:[PerformanceRating]],3,FALSE),"Not Found")</f>
        <v>3</v>
      </c>
      <c r="AB3429" s="5" t="str">
        <f>IF(tbl_HRMaster[[#This Row],[Attrition]]="Yes","Left","Active")</f>
        <v>Active</v>
      </c>
      <c r="AC3429" s="5" t="str">
        <f>_xlfn.IFS(tbl_HRMaster[[#This Row],[Age]]&lt;25,"Under 25",tbl_HRMaster[[#This Row],[Age]]&lt;35,"25-34",tbl_HRMaster[[#This Row],[Age]]&lt;45,"35-44",tbl_HRMaster[[#This Row],[Age]]&lt;55,"45-54",TRUE,"Above 54")</f>
        <v>35-44</v>
      </c>
      <c r="AD3429" s="5" t="str">
        <f>_xlfn.IFS(
tbl_HRMaster[[#This Row],[YearsAtCompany]]&lt;2,"&lt; 2 Years",
tbl_HRMaster[[#This Row],[YearsAtCompany]]&lt;5,"2-4 Years",
tbl_HRMaster[[#This Row],[YearsAtCompany]]&lt;10,"5-9 Years",
TRUE,"10+ Years"
)</f>
        <v>10+ Years</v>
      </c>
      <c r="AE3429" s="5">
        <f>IF(tbl_HRMaster[[#This Row],[Attrition]]="Yes",1,0)</f>
        <v>0</v>
      </c>
    </row>
    <row r="3430" spans="1:31" x14ac:dyDescent="0.25">
      <c r="A3430">
        <v>42</v>
      </c>
      <c r="B3430" t="s">
        <v>21</v>
      </c>
      <c r="C3430" t="s">
        <v>36</v>
      </c>
      <c r="D3430" t="s">
        <v>30</v>
      </c>
      <c r="E3430">
        <v>10</v>
      </c>
      <c r="F3430">
        <v>4</v>
      </c>
      <c r="G3430" t="s">
        <v>24</v>
      </c>
      <c r="H3430">
        <v>4087</v>
      </c>
      <c r="I3430" t="s">
        <v>25</v>
      </c>
      <c r="J3430">
        <v>2</v>
      </c>
      <c r="K3430" t="s">
        <v>31</v>
      </c>
      <c r="L3430" t="s">
        <v>32</v>
      </c>
      <c r="M3430">
        <v>61510</v>
      </c>
      <c r="N3430">
        <v>1</v>
      </c>
      <c r="O3430">
        <v>13</v>
      </c>
      <c r="P3430">
        <v>1</v>
      </c>
      <c r="Q3430">
        <v>20</v>
      </c>
      <c r="R3430">
        <v>3</v>
      </c>
      <c r="S3430">
        <v>20</v>
      </c>
      <c r="T3430">
        <v>3</v>
      </c>
      <c r="U3430">
        <v>7</v>
      </c>
      <c r="V3430">
        <f>COUNTIF(tbl_HRMaster[EmployeeID],tbl_HRMaster[[#This Row],[EmployeeID]])</f>
        <v>1</v>
      </c>
      <c r="W3430">
        <f>IFERROR(INDEX(tbl_EmployeeSurvey[EnvironmentSatisfaction],MATCH(tbl_HRMaster[[#This Row],[EmployeeID]],tbl_EmployeeSurvey[EmployeeID],0)),"Not Found")</f>
        <v>4</v>
      </c>
      <c r="X3430">
        <f>IFERROR(INDEX(tbl_EmployeeSurvey[JobSatisfaction],MATCH(tbl_HRMaster[[#This Row],[EmployeeID]],tbl_EmployeeSurvey[EmployeeID],0)),"Not Found")</f>
        <v>3</v>
      </c>
      <c r="Y3430" s="5">
        <f>IFERROR(INDEX(tbl_EmployeeSurvey[WorkLifeBalance],MATCH(tbl_HRMaster[[#This Row],[EmployeeID]],tbl_EmployeeSurvey[EmployeeID],0)),"Not Found")</f>
        <v>3</v>
      </c>
      <c r="Z3430" s="5">
        <f>IFERROR(VLOOKUP(tbl_HRMaster[[#This Row],[EmployeeID]],tbl_ManagerSurvey[[EmployeeID]:[PerformanceRating]],2,FALSE),"Not Found")</f>
        <v>3</v>
      </c>
      <c r="AA3430" s="5">
        <f>IFERROR(VLOOKUP(tbl_HRMaster[[#This Row],[EmployeeID]],tbl_ManagerSurvey[[EmployeeID]:[PerformanceRating]],3,FALSE),"Not Found")</f>
        <v>3</v>
      </c>
      <c r="AB3430" s="5" t="str">
        <f>IF(tbl_HRMaster[[#This Row],[Attrition]]="Yes","Left","Active")</f>
        <v>Active</v>
      </c>
      <c r="AC3430" s="5" t="str">
        <f>_xlfn.IFS(tbl_HRMaster[[#This Row],[Age]]&lt;25,"Under 25",tbl_HRMaster[[#This Row],[Age]]&lt;35,"25-34",tbl_HRMaster[[#This Row],[Age]]&lt;45,"35-44",tbl_HRMaster[[#This Row],[Age]]&lt;55,"45-54",TRUE,"Above 54")</f>
        <v>35-44</v>
      </c>
      <c r="AD3430" s="5" t="str">
        <f>_xlfn.IFS(
tbl_HRMaster[[#This Row],[YearsAtCompany]]&lt;2,"&lt; 2 Years",
tbl_HRMaster[[#This Row],[YearsAtCompany]]&lt;5,"2-4 Years",
tbl_HRMaster[[#This Row],[YearsAtCompany]]&lt;10,"5-9 Years",
TRUE,"10+ Years"
)</f>
        <v>10+ Years</v>
      </c>
      <c r="AE3430" s="5">
        <f>IF(tbl_HRMaster[[#This Row],[Attrition]]="Yes",1,0)</f>
        <v>0</v>
      </c>
    </row>
    <row r="3431" spans="1:31" x14ac:dyDescent="0.25">
      <c r="A3431">
        <v>44</v>
      </c>
      <c r="B3431" t="s">
        <v>28</v>
      </c>
      <c r="C3431" t="s">
        <v>22</v>
      </c>
      <c r="D3431" t="s">
        <v>30</v>
      </c>
      <c r="E3431">
        <v>18</v>
      </c>
      <c r="F3431">
        <v>4</v>
      </c>
      <c r="G3431" t="s">
        <v>24</v>
      </c>
      <c r="H3431">
        <v>532</v>
      </c>
      <c r="I3431" t="s">
        <v>25</v>
      </c>
      <c r="J3431">
        <v>2</v>
      </c>
      <c r="K3431" t="s">
        <v>35</v>
      </c>
      <c r="L3431" t="s">
        <v>27</v>
      </c>
      <c r="M3431">
        <v>21190</v>
      </c>
      <c r="N3431">
        <v>9</v>
      </c>
      <c r="O3431">
        <v>15</v>
      </c>
      <c r="P3431">
        <v>0</v>
      </c>
      <c r="Q3431">
        <v>24</v>
      </c>
      <c r="R3431">
        <v>3</v>
      </c>
      <c r="S3431">
        <v>20</v>
      </c>
      <c r="T3431">
        <v>3</v>
      </c>
      <c r="U3431">
        <v>6</v>
      </c>
      <c r="V3431">
        <f>COUNTIF(tbl_HRMaster[EmployeeID],tbl_HRMaster[[#This Row],[EmployeeID]])</f>
        <v>1</v>
      </c>
      <c r="W3431">
        <f>IFERROR(INDEX(tbl_EmployeeSurvey[EnvironmentSatisfaction],MATCH(tbl_HRMaster[[#This Row],[EmployeeID]],tbl_EmployeeSurvey[EmployeeID],0)),"Not Found")</f>
        <v>2</v>
      </c>
      <c r="X3431">
        <f>IFERROR(INDEX(tbl_EmployeeSurvey[JobSatisfaction],MATCH(tbl_HRMaster[[#This Row],[EmployeeID]],tbl_EmployeeSurvey[EmployeeID],0)),"Not Found")</f>
        <v>1</v>
      </c>
      <c r="Y3431" s="5">
        <f>IFERROR(INDEX(tbl_EmployeeSurvey[WorkLifeBalance],MATCH(tbl_HRMaster[[#This Row],[EmployeeID]],tbl_EmployeeSurvey[EmployeeID],0)),"Not Found")</f>
        <v>3</v>
      </c>
      <c r="Z3431" s="5">
        <f>IFERROR(VLOOKUP(tbl_HRMaster[[#This Row],[EmployeeID]],tbl_ManagerSurvey[[EmployeeID]:[PerformanceRating]],2,FALSE),"Not Found")</f>
        <v>3</v>
      </c>
      <c r="AA3431" s="5">
        <f>IFERROR(VLOOKUP(tbl_HRMaster[[#This Row],[EmployeeID]],tbl_ManagerSurvey[[EmployeeID]:[PerformanceRating]],3,FALSE),"Not Found")</f>
        <v>3</v>
      </c>
      <c r="AB3431" s="5" t="str">
        <f>IF(tbl_HRMaster[[#This Row],[Attrition]]="Yes","Left","Active")</f>
        <v>Left</v>
      </c>
      <c r="AC3431" s="5" t="str">
        <f>_xlfn.IFS(tbl_HRMaster[[#This Row],[Age]]&lt;25,"Under 25",tbl_HRMaster[[#This Row],[Age]]&lt;35,"25-34",tbl_HRMaster[[#This Row],[Age]]&lt;45,"35-44",tbl_HRMaster[[#This Row],[Age]]&lt;55,"45-54",TRUE,"Above 54")</f>
        <v>35-44</v>
      </c>
      <c r="AD3431" s="5" t="str">
        <f>_xlfn.IFS(
tbl_HRMaster[[#This Row],[YearsAtCompany]]&lt;2,"&lt; 2 Years",
tbl_HRMaster[[#This Row],[YearsAtCompany]]&lt;5,"2-4 Years",
tbl_HRMaster[[#This Row],[YearsAtCompany]]&lt;10,"5-9 Years",
TRUE,"10+ Years"
)</f>
        <v>10+ Years</v>
      </c>
      <c r="AE3431" s="5">
        <f>IF(tbl_HRMaster[[#This Row],[Attrition]]="Yes",1,0)</f>
        <v>1</v>
      </c>
    </row>
    <row r="3432" spans="1:31" x14ac:dyDescent="0.25">
      <c r="A3432">
        <v>44</v>
      </c>
      <c r="B3432" t="s">
        <v>28</v>
      </c>
      <c r="C3432" t="s">
        <v>22</v>
      </c>
      <c r="D3432" t="s">
        <v>30</v>
      </c>
      <c r="E3432">
        <v>18</v>
      </c>
      <c r="F3432">
        <v>4</v>
      </c>
      <c r="G3432" t="s">
        <v>24</v>
      </c>
      <c r="H3432">
        <v>2002</v>
      </c>
      <c r="I3432" t="s">
        <v>25</v>
      </c>
      <c r="J3432">
        <v>2</v>
      </c>
      <c r="K3432" t="s">
        <v>35</v>
      </c>
      <c r="L3432" t="s">
        <v>27</v>
      </c>
      <c r="M3432">
        <v>21190</v>
      </c>
      <c r="N3432">
        <v>9</v>
      </c>
      <c r="O3432">
        <v>15</v>
      </c>
      <c r="P3432">
        <v>0</v>
      </c>
      <c r="Q3432">
        <v>24</v>
      </c>
      <c r="R3432">
        <v>3</v>
      </c>
      <c r="S3432">
        <v>20</v>
      </c>
      <c r="T3432">
        <v>3</v>
      </c>
      <c r="U3432">
        <v>6</v>
      </c>
      <c r="V3432">
        <f>COUNTIF(tbl_HRMaster[EmployeeID],tbl_HRMaster[[#This Row],[EmployeeID]])</f>
        <v>1</v>
      </c>
      <c r="W3432">
        <f>IFERROR(INDEX(tbl_EmployeeSurvey[EnvironmentSatisfaction],MATCH(tbl_HRMaster[[#This Row],[EmployeeID]],tbl_EmployeeSurvey[EmployeeID],0)),"Not Found")</f>
        <v>2</v>
      </c>
      <c r="X3432">
        <f>IFERROR(INDEX(tbl_EmployeeSurvey[JobSatisfaction],MATCH(tbl_HRMaster[[#This Row],[EmployeeID]],tbl_EmployeeSurvey[EmployeeID],0)),"Not Found")</f>
        <v>1</v>
      </c>
      <c r="Y3432" s="5">
        <f>IFERROR(INDEX(tbl_EmployeeSurvey[WorkLifeBalance],MATCH(tbl_HRMaster[[#This Row],[EmployeeID]],tbl_EmployeeSurvey[EmployeeID],0)),"Not Found")</f>
        <v>3</v>
      </c>
      <c r="Z3432" s="5">
        <f>IFERROR(VLOOKUP(tbl_HRMaster[[#This Row],[EmployeeID]],tbl_ManagerSurvey[[EmployeeID]:[PerformanceRating]],2,FALSE),"Not Found")</f>
        <v>3</v>
      </c>
      <c r="AA3432" s="5">
        <f>IFERROR(VLOOKUP(tbl_HRMaster[[#This Row],[EmployeeID]],tbl_ManagerSurvey[[EmployeeID]:[PerformanceRating]],3,FALSE),"Not Found")</f>
        <v>3</v>
      </c>
      <c r="AB3432" s="5" t="str">
        <f>IF(tbl_HRMaster[[#This Row],[Attrition]]="Yes","Left","Active")</f>
        <v>Left</v>
      </c>
      <c r="AC3432" s="5" t="str">
        <f>_xlfn.IFS(tbl_HRMaster[[#This Row],[Age]]&lt;25,"Under 25",tbl_HRMaster[[#This Row],[Age]]&lt;35,"25-34",tbl_HRMaster[[#This Row],[Age]]&lt;45,"35-44",tbl_HRMaster[[#This Row],[Age]]&lt;55,"45-54",TRUE,"Above 54")</f>
        <v>35-44</v>
      </c>
      <c r="AD3432" s="5" t="str">
        <f>_xlfn.IFS(
tbl_HRMaster[[#This Row],[YearsAtCompany]]&lt;2,"&lt; 2 Years",
tbl_HRMaster[[#This Row],[YearsAtCompany]]&lt;5,"2-4 Years",
tbl_HRMaster[[#This Row],[YearsAtCompany]]&lt;10,"5-9 Years",
TRUE,"10+ Years"
)</f>
        <v>10+ Years</v>
      </c>
      <c r="AE3432" s="5">
        <f>IF(tbl_HRMaster[[#This Row],[Attrition]]="Yes",1,0)</f>
        <v>1</v>
      </c>
    </row>
    <row r="3433" spans="1:31" x14ac:dyDescent="0.25">
      <c r="A3433">
        <v>44</v>
      </c>
      <c r="B3433" t="s">
        <v>28</v>
      </c>
      <c r="C3433" t="s">
        <v>22</v>
      </c>
      <c r="D3433" t="s">
        <v>30</v>
      </c>
      <c r="E3433">
        <v>18</v>
      </c>
      <c r="F3433">
        <v>4</v>
      </c>
      <c r="G3433" t="s">
        <v>24</v>
      </c>
      <c r="H3433">
        <v>3472</v>
      </c>
      <c r="I3433" t="s">
        <v>25</v>
      </c>
      <c r="J3433">
        <v>2</v>
      </c>
      <c r="K3433" t="s">
        <v>35</v>
      </c>
      <c r="L3433" t="s">
        <v>27</v>
      </c>
      <c r="M3433">
        <v>21190</v>
      </c>
      <c r="N3433">
        <v>9</v>
      </c>
      <c r="O3433">
        <v>15</v>
      </c>
      <c r="P3433">
        <v>0</v>
      </c>
      <c r="Q3433">
        <v>24</v>
      </c>
      <c r="R3433">
        <v>3</v>
      </c>
      <c r="S3433">
        <v>20</v>
      </c>
      <c r="T3433">
        <v>3</v>
      </c>
      <c r="U3433">
        <v>6</v>
      </c>
      <c r="V3433">
        <f>COUNTIF(tbl_HRMaster[EmployeeID],tbl_HRMaster[[#This Row],[EmployeeID]])</f>
        <v>1</v>
      </c>
      <c r="W3433">
        <f>IFERROR(INDEX(tbl_EmployeeSurvey[EnvironmentSatisfaction],MATCH(tbl_HRMaster[[#This Row],[EmployeeID]],tbl_EmployeeSurvey[EmployeeID],0)),"Not Found")</f>
        <v>2</v>
      </c>
      <c r="X3433">
        <f>IFERROR(INDEX(tbl_EmployeeSurvey[JobSatisfaction],MATCH(tbl_HRMaster[[#This Row],[EmployeeID]],tbl_EmployeeSurvey[EmployeeID],0)),"Not Found")</f>
        <v>1</v>
      </c>
      <c r="Y3433" s="5">
        <f>IFERROR(INDEX(tbl_EmployeeSurvey[WorkLifeBalance],MATCH(tbl_HRMaster[[#This Row],[EmployeeID]],tbl_EmployeeSurvey[EmployeeID],0)),"Not Found")</f>
        <v>3</v>
      </c>
      <c r="Z3433" s="5">
        <f>IFERROR(VLOOKUP(tbl_HRMaster[[#This Row],[EmployeeID]],tbl_ManagerSurvey[[EmployeeID]:[PerformanceRating]],2,FALSE),"Not Found")</f>
        <v>3</v>
      </c>
      <c r="AA3433" s="5">
        <f>IFERROR(VLOOKUP(tbl_HRMaster[[#This Row],[EmployeeID]],tbl_ManagerSurvey[[EmployeeID]:[PerformanceRating]],3,FALSE),"Not Found")</f>
        <v>3</v>
      </c>
      <c r="AB3433" s="5" t="str">
        <f>IF(tbl_HRMaster[[#This Row],[Attrition]]="Yes","Left","Active")</f>
        <v>Left</v>
      </c>
      <c r="AC3433" s="5" t="str">
        <f>_xlfn.IFS(tbl_HRMaster[[#This Row],[Age]]&lt;25,"Under 25",tbl_HRMaster[[#This Row],[Age]]&lt;35,"25-34",tbl_HRMaster[[#This Row],[Age]]&lt;45,"35-44",tbl_HRMaster[[#This Row],[Age]]&lt;55,"45-54",TRUE,"Above 54")</f>
        <v>35-44</v>
      </c>
      <c r="AD3433" s="5" t="str">
        <f>_xlfn.IFS(
tbl_HRMaster[[#This Row],[YearsAtCompany]]&lt;2,"&lt; 2 Years",
tbl_HRMaster[[#This Row],[YearsAtCompany]]&lt;5,"2-4 Years",
tbl_HRMaster[[#This Row],[YearsAtCompany]]&lt;10,"5-9 Years",
TRUE,"10+ Years"
)</f>
        <v>10+ Years</v>
      </c>
      <c r="AE3433" s="5">
        <f>IF(tbl_HRMaster[[#This Row],[Attrition]]="Yes",1,0)</f>
        <v>1</v>
      </c>
    </row>
    <row r="3434" spans="1:31" x14ac:dyDescent="0.25">
      <c r="A3434">
        <v>40</v>
      </c>
      <c r="B3434" t="s">
        <v>21</v>
      </c>
      <c r="C3434" t="s">
        <v>22</v>
      </c>
      <c r="D3434" t="s">
        <v>30</v>
      </c>
      <c r="E3434">
        <v>28</v>
      </c>
      <c r="F3434">
        <v>3</v>
      </c>
      <c r="G3434" t="s">
        <v>38</v>
      </c>
      <c r="H3434">
        <v>1470</v>
      </c>
      <c r="I3434" t="s">
        <v>34</v>
      </c>
      <c r="J3434">
        <v>2</v>
      </c>
      <c r="K3434" t="s">
        <v>40</v>
      </c>
      <c r="L3434" t="s">
        <v>41</v>
      </c>
      <c r="M3434">
        <v>54680</v>
      </c>
      <c r="N3434">
        <v>0</v>
      </c>
      <c r="O3434">
        <v>12</v>
      </c>
      <c r="P3434">
        <v>0</v>
      </c>
      <c r="Q3434">
        <v>22</v>
      </c>
      <c r="R3434">
        <v>6</v>
      </c>
      <c r="S3434">
        <v>21</v>
      </c>
      <c r="T3434">
        <v>3</v>
      </c>
      <c r="U3434">
        <v>9</v>
      </c>
      <c r="V3434">
        <f>COUNTIF(tbl_HRMaster[EmployeeID],tbl_HRMaster[[#This Row],[EmployeeID]])</f>
        <v>1</v>
      </c>
      <c r="W3434">
        <f>IFERROR(INDEX(tbl_EmployeeSurvey[EnvironmentSatisfaction],MATCH(tbl_HRMaster[[#This Row],[EmployeeID]],tbl_EmployeeSurvey[EmployeeID],0)),"Not Found")</f>
        <v>1</v>
      </c>
      <c r="X3434">
        <f>IFERROR(INDEX(tbl_EmployeeSurvey[JobSatisfaction],MATCH(tbl_HRMaster[[#This Row],[EmployeeID]],tbl_EmployeeSurvey[EmployeeID],0)),"Not Found")</f>
        <v>3</v>
      </c>
      <c r="Y3434" s="5">
        <f>IFERROR(INDEX(tbl_EmployeeSurvey[WorkLifeBalance],MATCH(tbl_HRMaster[[#This Row],[EmployeeID]],tbl_EmployeeSurvey[EmployeeID],0)),"Not Found")</f>
        <v>3</v>
      </c>
      <c r="Z3434" s="5">
        <f>IFERROR(VLOOKUP(tbl_HRMaster[[#This Row],[EmployeeID]],tbl_ManagerSurvey[[EmployeeID]:[PerformanceRating]],2,FALSE),"Not Found")</f>
        <v>4</v>
      </c>
      <c r="AA3434" s="5">
        <f>IFERROR(VLOOKUP(tbl_HRMaster[[#This Row],[EmployeeID]],tbl_ManagerSurvey[[EmployeeID]:[PerformanceRating]],3,FALSE),"Not Found")</f>
        <v>3</v>
      </c>
      <c r="AB3434" s="5" t="str">
        <f>IF(tbl_HRMaster[[#This Row],[Attrition]]="Yes","Left","Active")</f>
        <v>Active</v>
      </c>
      <c r="AC3434" s="5" t="str">
        <f>_xlfn.IFS(tbl_HRMaster[[#This Row],[Age]]&lt;25,"Under 25",tbl_HRMaster[[#This Row],[Age]]&lt;35,"25-34",tbl_HRMaster[[#This Row],[Age]]&lt;45,"35-44",tbl_HRMaster[[#This Row],[Age]]&lt;55,"45-54",TRUE,"Above 54")</f>
        <v>35-44</v>
      </c>
      <c r="AD3434" s="5" t="str">
        <f>_xlfn.IFS(
tbl_HRMaster[[#This Row],[YearsAtCompany]]&lt;2,"&lt; 2 Years",
tbl_HRMaster[[#This Row],[YearsAtCompany]]&lt;5,"2-4 Years",
tbl_HRMaster[[#This Row],[YearsAtCompany]]&lt;10,"5-9 Years",
TRUE,"10+ Years"
)</f>
        <v>10+ Years</v>
      </c>
      <c r="AE3434" s="5">
        <f>IF(tbl_HRMaster[[#This Row],[Attrition]]="Yes",1,0)</f>
        <v>0</v>
      </c>
    </row>
    <row r="3435" spans="1:31" x14ac:dyDescent="0.25">
      <c r="A3435">
        <v>40</v>
      </c>
      <c r="B3435" t="s">
        <v>21</v>
      </c>
      <c r="C3435" t="s">
        <v>22</v>
      </c>
      <c r="D3435" t="s">
        <v>30</v>
      </c>
      <c r="E3435">
        <v>28</v>
      </c>
      <c r="F3435">
        <v>3</v>
      </c>
      <c r="G3435" t="s">
        <v>38</v>
      </c>
      <c r="H3435">
        <v>2940</v>
      </c>
      <c r="I3435" t="s">
        <v>34</v>
      </c>
      <c r="J3435">
        <v>2</v>
      </c>
      <c r="K3435" t="s">
        <v>40</v>
      </c>
      <c r="L3435" t="s">
        <v>41</v>
      </c>
      <c r="M3435">
        <v>54680</v>
      </c>
      <c r="N3435">
        <v>0</v>
      </c>
      <c r="O3435">
        <v>12</v>
      </c>
      <c r="P3435">
        <v>0</v>
      </c>
      <c r="Q3435">
        <v>22</v>
      </c>
      <c r="R3435">
        <v>6</v>
      </c>
      <c r="S3435">
        <v>21</v>
      </c>
      <c r="T3435">
        <v>3</v>
      </c>
      <c r="U3435">
        <v>9</v>
      </c>
      <c r="V3435">
        <f>COUNTIF(tbl_HRMaster[EmployeeID],tbl_HRMaster[[#This Row],[EmployeeID]])</f>
        <v>1</v>
      </c>
      <c r="W3435">
        <f>IFERROR(INDEX(tbl_EmployeeSurvey[EnvironmentSatisfaction],MATCH(tbl_HRMaster[[#This Row],[EmployeeID]],tbl_EmployeeSurvey[EmployeeID],0)),"Not Found")</f>
        <v>1</v>
      </c>
      <c r="X3435">
        <f>IFERROR(INDEX(tbl_EmployeeSurvey[JobSatisfaction],MATCH(tbl_HRMaster[[#This Row],[EmployeeID]],tbl_EmployeeSurvey[EmployeeID],0)),"Not Found")</f>
        <v>3</v>
      </c>
      <c r="Y3435" s="5">
        <f>IFERROR(INDEX(tbl_EmployeeSurvey[WorkLifeBalance],MATCH(tbl_HRMaster[[#This Row],[EmployeeID]],tbl_EmployeeSurvey[EmployeeID],0)),"Not Found")</f>
        <v>3</v>
      </c>
      <c r="Z3435" s="5">
        <f>IFERROR(VLOOKUP(tbl_HRMaster[[#This Row],[EmployeeID]],tbl_ManagerSurvey[[EmployeeID]:[PerformanceRating]],2,FALSE),"Not Found")</f>
        <v>4</v>
      </c>
      <c r="AA3435" s="5">
        <f>IFERROR(VLOOKUP(tbl_HRMaster[[#This Row],[EmployeeID]],tbl_ManagerSurvey[[EmployeeID]:[PerformanceRating]],3,FALSE),"Not Found")</f>
        <v>3</v>
      </c>
      <c r="AB3435" s="5" t="str">
        <f>IF(tbl_HRMaster[[#This Row],[Attrition]]="Yes","Left","Active")</f>
        <v>Active</v>
      </c>
      <c r="AC3435" s="5" t="str">
        <f>_xlfn.IFS(tbl_HRMaster[[#This Row],[Age]]&lt;25,"Under 25",tbl_HRMaster[[#This Row],[Age]]&lt;35,"25-34",tbl_HRMaster[[#This Row],[Age]]&lt;45,"35-44",tbl_HRMaster[[#This Row],[Age]]&lt;55,"45-54",TRUE,"Above 54")</f>
        <v>35-44</v>
      </c>
      <c r="AD3435" s="5" t="str">
        <f>_xlfn.IFS(
tbl_HRMaster[[#This Row],[YearsAtCompany]]&lt;2,"&lt; 2 Years",
tbl_HRMaster[[#This Row],[YearsAtCompany]]&lt;5,"2-4 Years",
tbl_HRMaster[[#This Row],[YearsAtCompany]]&lt;10,"5-9 Years",
TRUE,"10+ Years"
)</f>
        <v>10+ Years</v>
      </c>
      <c r="AE3435" s="5">
        <f>IF(tbl_HRMaster[[#This Row],[Attrition]]="Yes",1,0)</f>
        <v>0</v>
      </c>
    </row>
    <row r="3436" spans="1:31" x14ac:dyDescent="0.25">
      <c r="A3436">
        <v>40</v>
      </c>
      <c r="B3436" t="s">
        <v>21</v>
      </c>
      <c r="C3436" t="s">
        <v>22</v>
      </c>
      <c r="D3436" t="s">
        <v>30</v>
      </c>
      <c r="E3436">
        <v>28</v>
      </c>
      <c r="F3436">
        <v>3</v>
      </c>
      <c r="G3436" t="s">
        <v>38</v>
      </c>
      <c r="H3436">
        <v>4410</v>
      </c>
      <c r="I3436" t="s">
        <v>34</v>
      </c>
      <c r="J3436">
        <v>2</v>
      </c>
      <c r="K3436" t="s">
        <v>40</v>
      </c>
      <c r="L3436" t="s">
        <v>41</v>
      </c>
      <c r="M3436">
        <v>54680</v>
      </c>
      <c r="N3436">
        <v>0</v>
      </c>
      <c r="O3436">
        <v>12</v>
      </c>
      <c r="P3436">
        <v>0</v>
      </c>
      <c r="Q3436">
        <v>10</v>
      </c>
      <c r="R3436">
        <v>6</v>
      </c>
      <c r="S3436">
        <v>21</v>
      </c>
      <c r="T3436">
        <v>3</v>
      </c>
      <c r="U3436">
        <v>9</v>
      </c>
      <c r="V3436">
        <f>COUNTIF(tbl_HRMaster[EmployeeID],tbl_HRMaster[[#This Row],[EmployeeID]])</f>
        <v>1</v>
      </c>
      <c r="W3436">
        <f>IFERROR(INDEX(tbl_EmployeeSurvey[EnvironmentSatisfaction],MATCH(tbl_HRMaster[[#This Row],[EmployeeID]],tbl_EmployeeSurvey[EmployeeID],0)),"Not Found")</f>
        <v>1</v>
      </c>
      <c r="X3436">
        <f>IFERROR(INDEX(tbl_EmployeeSurvey[JobSatisfaction],MATCH(tbl_HRMaster[[#This Row],[EmployeeID]],tbl_EmployeeSurvey[EmployeeID],0)),"Not Found")</f>
        <v>3</v>
      </c>
      <c r="Y3436" s="5">
        <f>IFERROR(INDEX(tbl_EmployeeSurvey[WorkLifeBalance],MATCH(tbl_HRMaster[[#This Row],[EmployeeID]],tbl_EmployeeSurvey[EmployeeID],0)),"Not Found")</f>
        <v>3</v>
      </c>
      <c r="Z3436" s="5">
        <f>IFERROR(VLOOKUP(tbl_HRMaster[[#This Row],[EmployeeID]],tbl_ManagerSurvey[[EmployeeID]:[PerformanceRating]],2,FALSE),"Not Found")</f>
        <v>4</v>
      </c>
      <c r="AA3436" s="5">
        <f>IFERROR(VLOOKUP(tbl_HRMaster[[#This Row],[EmployeeID]],tbl_ManagerSurvey[[EmployeeID]:[PerformanceRating]],3,FALSE),"Not Found")</f>
        <v>3</v>
      </c>
      <c r="AB3436" s="5" t="str">
        <f>IF(tbl_HRMaster[[#This Row],[Attrition]]="Yes","Left","Active")</f>
        <v>Active</v>
      </c>
      <c r="AC3436" s="5" t="str">
        <f>_xlfn.IFS(tbl_HRMaster[[#This Row],[Age]]&lt;25,"Under 25",tbl_HRMaster[[#This Row],[Age]]&lt;35,"25-34",tbl_HRMaster[[#This Row],[Age]]&lt;45,"35-44",tbl_HRMaster[[#This Row],[Age]]&lt;55,"45-54",TRUE,"Above 54")</f>
        <v>35-44</v>
      </c>
      <c r="AD3436" s="5" t="str">
        <f>_xlfn.IFS(
tbl_HRMaster[[#This Row],[YearsAtCompany]]&lt;2,"&lt; 2 Years",
tbl_HRMaster[[#This Row],[YearsAtCompany]]&lt;5,"2-4 Years",
tbl_HRMaster[[#This Row],[YearsAtCompany]]&lt;10,"5-9 Years",
TRUE,"10+ Years"
)</f>
        <v>10+ Years</v>
      </c>
      <c r="AE3436" s="5">
        <f>IF(tbl_HRMaster[[#This Row],[Attrition]]="Yes",1,0)</f>
        <v>0</v>
      </c>
    </row>
    <row r="3437" spans="1:31" x14ac:dyDescent="0.25">
      <c r="A3437">
        <v>44</v>
      </c>
      <c r="B3437" t="s">
        <v>21</v>
      </c>
      <c r="C3437" t="s">
        <v>22</v>
      </c>
      <c r="D3437" t="s">
        <v>30</v>
      </c>
      <c r="E3437">
        <v>4</v>
      </c>
      <c r="F3437">
        <v>3</v>
      </c>
      <c r="G3437" t="s">
        <v>24</v>
      </c>
      <c r="H3437">
        <v>650</v>
      </c>
      <c r="I3437" t="s">
        <v>25</v>
      </c>
      <c r="J3437">
        <v>1</v>
      </c>
      <c r="K3437" t="s">
        <v>40</v>
      </c>
      <c r="L3437" t="s">
        <v>27</v>
      </c>
      <c r="M3437">
        <v>42620</v>
      </c>
      <c r="N3437">
        <v>7</v>
      </c>
      <c r="O3437">
        <v>18</v>
      </c>
      <c r="P3437">
        <v>0</v>
      </c>
      <c r="Q3437">
        <v>26</v>
      </c>
      <c r="R3437">
        <v>2</v>
      </c>
      <c r="S3437">
        <v>22</v>
      </c>
      <c r="T3437">
        <v>3</v>
      </c>
      <c r="U3437">
        <v>10</v>
      </c>
      <c r="V3437">
        <f>COUNTIF(tbl_HRMaster[EmployeeID],tbl_HRMaster[[#This Row],[EmployeeID]])</f>
        <v>1</v>
      </c>
      <c r="W3437">
        <f>IFERROR(INDEX(tbl_EmployeeSurvey[EnvironmentSatisfaction],MATCH(tbl_HRMaster[[#This Row],[EmployeeID]],tbl_EmployeeSurvey[EmployeeID],0)),"Not Found")</f>
        <v>2</v>
      </c>
      <c r="X3437">
        <f>IFERROR(INDEX(tbl_EmployeeSurvey[JobSatisfaction],MATCH(tbl_HRMaster[[#This Row],[EmployeeID]],tbl_EmployeeSurvey[EmployeeID],0)),"Not Found")</f>
        <v>2</v>
      </c>
      <c r="Y3437" s="5">
        <f>IFERROR(INDEX(tbl_EmployeeSurvey[WorkLifeBalance],MATCH(tbl_HRMaster[[#This Row],[EmployeeID]],tbl_EmployeeSurvey[EmployeeID],0)),"Not Found")</f>
        <v>3</v>
      </c>
      <c r="Z3437" s="5">
        <f>IFERROR(VLOOKUP(tbl_HRMaster[[#This Row],[EmployeeID]],tbl_ManagerSurvey[[EmployeeID]:[PerformanceRating]],2,FALSE),"Not Found")</f>
        <v>3</v>
      </c>
      <c r="AA3437" s="5">
        <f>IFERROR(VLOOKUP(tbl_HRMaster[[#This Row],[EmployeeID]],tbl_ManagerSurvey[[EmployeeID]:[PerformanceRating]],3,FALSE),"Not Found")</f>
        <v>3</v>
      </c>
      <c r="AB3437" s="5" t="str">
        <f>IF(tbl_HRMaster[[#This Row],[Attrition]]="Yes","Left","Active")</f>
        <v>Active</v>
      </c>
      <c r="AC3437" s="5" t="str">
        <f>_xlfn.IFS(tbl_HRMaster[[#This Row],[Age]]&lt;25,"Under 25",tbl_HRMaster[[#This Row],[Age]]&lt;35,"25-34",tbl_HRMaster[[#This Row],[Age]]&lt;45,"35-44",tbl_HRMaster[[#This Row],[Age]]&lt;55,"45-54",TRUE,"Above 54")</f>
        <v>35-44</v>
      </c>
      <c r="AD3437" s="5" t="str">
        <f>_xlfn.IFS(
tbl_HRMaster[[#This Row],[YearsAtCompany]]&lt;2,"&lt; 2 Years",
tbl_HRMaster[[#This Row],[YearsAtCompany]]&lt;5,"2-4 Years",
tbl_HRMaster[[#This Row],[YearsAtCompany]]&lt;10,"5-9 Years",
TRUE,"10+ Years"
)</f>
        <v>10+ Years</v>
      </c>
      <c r="AE3437" s="5">
        <f>IF(tbl_HRMaster[[#This Row],[Attrition]]="Yes",1,0)</f>
        <v>0</v>
      </c>
    </row>
    <row r="3438" spans="1:31" x14ac:dyDescent="0.25">
      <c r="A3438">
        <v>44</v>
      </c>
      <c r="B3438" t="s">
        <v>21</v>
      </c>
      <c r="C3438" t="s">
        <v>22</v>
      </c>
      <c r="D3438" t="s">
        <v>30</v>
      </c>
      <c r="E3438">
        <v>4</v>
      </c>
      <c r="F3438">
        <v>3</v>
      </c>
      <c r="G3438" t="s">
        <v>24</v>
      </c>
      <c r="H3438">
        <v>2120</v>
      </c>
      <c r="I3438" t="s">
        <v>25</v>
      </c>
      <c r="J3438">
        <v>1</v>
      </c>
      <c r="K3438" t="s">
        <v>40</v>
      </c>
      <c r="L3438" t="s">
        <v>27</v>
      </c>
      <c r="M3438">
        <v>42620</v>
      </c>
      <c r="N3438">
        <v>7</v>
      </c>
      <c r="O3438">
        <v>18</v>
      </c>
      <c r="P3438">
        <v>0</v>
      </c>
      <c r="Q3438">
        <v>26</v>
      </c>
      <c r="R3438">
        <v>2</v>
      </c>
      <c r="S3438">
        <v>22</v>
      </c>
      <c r="T3438">
        <v>3</v>
      </c>
      <c r="U3438">
        <v>10</v>
      </c>
      <c r="V3438">
        <f>COUNTIF(tbl_HRMaster[EmployeeID],tbl_HRMaster[[#This Row],[EmployeeID]])</f>
        <v>1</v>
      </c>
      <c r="W3438">
        <f>IFERROR(INDEX(tbl_EmployeeSurvey[EnvironmentSatisfaction],MATCH(tbl_HRMaster[[#This Row],[EmployeeID]],tbl_EmployeeSurvey[EmployeeID],0)),"Not Found")</f>
        <v>2</v>
      </c>
      <c r="X3438">
        <f>IFERROR(INDEX(tbl_EmployeeSurvey[JobSatisfaction],MATCH(tbl_HRMaster[[#This Row],[EmployeeID]],tbl_EmployeeSurvey[EmployeeID],0)),"Not Found")</f>
        <v>2</v>
      </c>
      <c r="Y3438" s="5">
        <f>IFERROR(INDEX(tbl_EmployeeSurvey[WorkLifeBalance],MATCH(tbl_HRMaster[[#This Row],[EmployeeID]],tbl_EmployeeSurvey[EmployeeID],0)),"Not Found")</f>
        <v>3</v>
      </c>
      <c r="Z3438" s="5">
        <f>IFERROR(VLOOKUP(tbl_HRMaster[[#This Row],[EmployeeID]],tbl_ManagerSurvey[[EmployeeID]:[PerformanceRating]],2,FALSE),"Not Found")</f>
        <v>3</v>
      </c>
      <c r="AA3438" s="5">
        <f>IFERROR(VLOOKUP(tbl_HRMaster[[#This Row],[EmployeeID]],tbl_ManagerSurvey[[EmployeeID]:[PerformanceRating]],3,FALSE),"Not Found")</f>
        <v>3</v>
      </c>
      <c r="AB3438" s="5" t="str">
        <f>IF(tbl_HRMaster[[#This Row],[Attrition]]="Yes","Left","Active")</f>
        <v>Active</v>
      </c>
      <c r="AC3438" s="5" t="str">
        <f>_xlfn.IFS(tbl_HRMaster[[#This Row],[Age]]&lt;25,"Under 25",tbl_HRMaster[[#This Row],[Age]]&lt;35,"25-34",tbl_HRMaster[[#This Row],[Age]]&lt;45,"35-44",tbl_HRMaster[[#This Row],[Age]]&lt;55,"45-54",TRUE,"Above 54")</f>
        <v>35-44</v>
      </c>
      <c r="AD3438" s="5" t="str">
        <f>_xlfn.IFS(
tbl_HRMaster[[#This Row],[YearsAtCompany]]&lt;2,"&lt; 2 Years",
tbl_HRMaster[[#This Row],[YearsAtCompany]]&lt;5,"2-4 Years",
tbl_HRMaster[[#This Row],[YearsAtCompany]]&lt;10,"5-9 Years",
TRUE,"10+ Years"
)</f>
        <v>10+ Years</v>
      </c>
      <c r="AE3438" s="5">
        <f>IF(tbl_HRMaster[[#This Row],[Attrition]]="Yes",1,0)</f>
        <v>0</v>
      </c>
    </row>
    <row r="3439" spans="1:31" x14ac:dyDescent="0.25">
      <c r="A3439">
        <v>44</v>
      </c>
      <c r="B3439" t="s">
        <v>21</v>
      </c>
      <c r="C3439" t="s">
        <v>22</v>
      </c>
      <c r="D3439" t="s">
        <v>30</v>
      </c>
      <c r="E3439">
        <v>4</v>
      </c>
      <c r="F3439">
        <v>3</v>
      </c>
      <c r="G3439" t="s">
        <v>24</v>
      </c>
      <c r="H3439">
        <v>3590</v>
      </c>
      <c r="I3439" t="s">
        <v>25</v>
      </c>
      <c r="J3439">
        <v>1</v>
      </c>
      <c r="K3439" t="s">
        <v>40</v>
      </c>
      <c r="L3439" t="s">
        <v>27</v>
      </c>
      <c r="M3439">
        <v>42620</v>
      </c>
      <c r="N3439">
        <v>7</v>
      </c>
      <c r="O3439">
        <v>18</v>
      </c>
      <c r="P3439">
        <v>0</v>
      </c>
      <c r="Q3439">
        <v>26</v>
      </c>
      <c r="R3439">
        <v>2</v>
      </c>
      <c r="S3439">
        <v>22</v>
      </c>
      <c r="T3439">
        <v>3</v>
      </c>
      <c r="U3439">
        <v>10</v>
      </c>
      <c r="V3439">
        <f>COUNTIF(tbl_HRMaster[EmployeeID],tbl_HRMaster[[#This Row],[EmployeeID]])</f>
        <v>1</v>
      </c>
      <c r="W3439">
        <f>IFERROR(INDEX(tbl_EmployeeSurvey[EnvironmentSatisfaction],MATCH(tbl_HRMaster[[#This Row],[EmployeeID]],tbl_EmployeeSurvey[EmployeeID],0)),"Not Found")</f>
        <v>2</v>
      </c>
      <c r="X3439">
        <f>IFERROR(INDEX(tbl_EmployeeSurvey[JobSatisfaction],MATCH(tbl_HRMaster[[#This Row],[EmployeeID]],tbl_EmployeeSurvey[EmployeeID],0)),"Not Found")</f>
        <v>2</v>
      </c>
      <c r="Y3439" s="5">
        <f>IFERROR(INDEX(tbl_EmployeeSurvey[WorkLifeBalance],MATCH(tbl_HRMaster[[#This Row],[EmployeeID]],tbl_EmployeeSurvey[EmployeeID],0)),"Not Found")</f>
        <v>3</v>
      </c>
      <c r="Z3439" s="5">
        <f>IFERROR(VLOOKUP(tbl_HRMaster[[#This Row],[EmployeeID]],tbl_ManagerSurvey[[EmployeeID]:[PerformanceRating]],2,FALSE),"Not Found")</f>
        <v>3</v>
      </c>
      <c r="AA3439" s="5">
        <f>IFERROR(VLOOKUP(tbl_HRMaster[[#This Row],[EmployeeID]],tbl_ManagerSurvey[[EmployeeID]:[PerformanceRating]],3,FALSE),"Not Found")</f>
        <v>3</v>
      </c>
      <c r="AB3439" s="5" t="str">
        <f>IF(tbl_HRMaster[[#This Row],[Attrition]]="Yes","Left","Active")</f>
        <v>Active</v>
      </c>
      <c r="AC3439" s="5" t="str">
        <f>_xlfn.IFS(tbl_HRMaster[[#This Row],[Age]]&lt;25,"Under 25",tbl_HRMaster[[#This Row],[Age]]&lt;35,"25-34",tbl_HRMaster[[#This Row],[Age]]&lt;45,"35-44",tbl_HRMaster[[#This Row],[Age]]&lt;55,"45-54",TRUE,"Above 54")</f>
        <v>35-44</v>
      </c>
      <c r="AD3439" s="5" t="str">
        <f>_xlfn.IFS(
tbl_HRMaster[[#This Row],[YearsAtCompany]]&lt;2,"&lt; 2 Years",
tbl_HRMaster[[#This Row],[YearsAtCompany]]&lt;5,"2-4 Years",
tbl_HRMaster[[#This Row],[YearsAtCompany]]&lt;10,"5-9 Years",
TRUE,"10+ Years"
)</f>
        <v>10+ Years</v>
      </c>
      <c r="AE3439" s="5">
        <f>IF(tbl_HRMaster[[#This Row],[Attrition]]="Yes",1,0)</f>
        <v>0</v>
      </c>
    </row>
    <row r="3440" spans="1:31" x14ac:dyDescent="0.25">
      <c r="A3440">
        <v>43</v>
      </c>
      <c r="B3440" t="s">
        <v>21</v>
      </c>
      <c r="C3440" t="s">
        <v>22</v>
      </c>
      <c r="D3440" t="s">
        <v>23</v>
      </c>
      <c r="E3440">
        <v>10</v>
      </c>
      <c r="F3440">
        <v>2</v>
      </c>
      <c r="G3440" t="s">
        <v>24</v>
      </c>
      <c r="H3440">
        <v>133</v>
      </c>
      <c r="I3440" t="s">
        <v>25</v>
      </c>
      <c r="J3440">
        <v>1</v>
      </c>
      <c r="K3440" t="s">
        <v>35</v>
      </c>
      <c r="L3440" t="s">
        <v>41</v>
      </c>
      <c r="M3440">
        <v>46170</v>
      </c>
      <c r="N3440">
        <v>1</v>
      </c>
      <c r="O3440">
        <v>11</v>
      </c>
      <c r="P3440">
        <v>0</v>
      </c>
      <c r="Q3440">
        <v>25</v>
      </c>
      <c r="R3440">
        <v>2</v>
      </c>
      <c r="S3440">
        <v>25</v>
      </c>
      <c r="T3440">
        <v>3</v>
      </c>
      <c r="U3440">
        <v>9</v>
      </c>
      <c r="V3440">
        <f>COUNTIF(tbl_HRMaster[EmployeeID],tbl_HRMaster[[#This Row],[EmployeeID]])</f>
        <v>1</v>
      </c>
      <c r="W3440">
        <f>IFERROR(INDEX(tbl_EmployeeSurvey[EnvironmentSatisfaction],MATCH(tbl_HRMaster[[#This Row],[EmployeeID]],tbl_EmployeeSurvey[EmployeeID],0)),"Not Found")</f>
        <v>1</v>
      </c>
      <c r="X3440">
        <f>IFERROR(INDEX(tbl_EmployeeSurvey[JobSatisfaction],MATCH(tbl_HRMaster[[#This Row],[EmployeeID]],tbl_EmployeeSurvey[EmployeeID],0)),"Not Found")</f>
        <v>2</v>
      </c>
      <c r="Y3440" s="5">
        <f>IFERROR(INDEX(tbl_EmployeeSurvey[WorkLifeBalance],MATCH(tbl_HRMaster[[#This Row],[EmployeeID]],tbl_EmployeeSurvey[EmployeeID],0)),"Not Found")</f>
        <v>3</v>
      </c>
      <c r="Z3440" s="5">
        <f>IFERROR(VLOOKUP(tbl_HRMaster[[#This Row],[EmployeeID]],tbl_ManagerSurvey[[EmployeeID]:[PerformanceRating]],2,FALSE),"Not Found")</f>
        <v>3</v>
      </c>
      <c r="AA3440" s="5">
        <f>IFERROR(VLOOKUP(tbl_HRMaster[[#This Row],[EmployeeID]],tbl_ManagerSurvey[[EmployeeID]:[PerformanceRating]],3,FALSE),"Not Found")</f>
        <v>3</v>
      </c>
      <c r="AB3440" s="5" t="str">
        <f>IF(tbl_HRMaster[[#This Row],[Attrition]]="Yes","Left","Active")</f>
        <v>Active</v>
      </c>
      <c r="AC3440" s="5" t="str">
        <f>_xlfn.IFS(tbl_HRMaster[[#This Row],[Age]]&lt;25,"Under 25",tbl_HRMaster[[#This Row],[Age]]&lt;35,"25-34",tbl_HRMaster[[#This Row],[Age]]&lt;45,"35-44",tbl_HRMaster[[#This Row],[Age]]&lt;55,"45-54",TRUE,"Above 54")</f>
        <v>35-44</v>
      </c>
      <c r="AD3440" s="5" t="str">
        <f>_xlfn.IFS(
tbl_HRMaster[[#This Row],[YearsAtCompany]]&lt;2,"&lt; 2 Years",
tbl_HRMaster[[#This Row],[YearsAtCompany]]&lt;5,"2-4 Years",
tbl_HRMaster[[#This Row],[YearsAtCompany]]&lt;10,"5-9 Years",
TRUE,"10+ Years"
)</f>
        <v>10+ Years</v>
      </c>
      <c r="AE3440" s="5">
        <f>IF(tbl_HRMaster[[#This Row],[Attrition]]="Yes",1,0)</f>
        <v>0</v>
      </c>
    </row>
    <row r="3441" spans="1:31" x14ac:dyDescent="0.25">
      <c r="A3441">
        <v>43</v>
      </c>
      <c r="B3441" t="s">
        <v>21</v>
      </c>
      <c r="C3441" t="s">
        <v>22</v>
      </c>
      <c r="D3441" t="s">
        <v>23</v>
      </c>
      <c r="E3441">
        <v>10</v>
      </c>
      <c r="F3441">
        <v>2</v>
      </c>
      <c r="G3441" t="s">
        <v>24</v>
      </c>
      <c r="H3441">
        <v>1603</v>
      </c>
      <c r="I3441" t="s">
        <v>25</v>
      </c>
      <c r="J3441">
        <v>1</v>
      </c>
      <c r="K3441" t="s">
        <v>35</v>
      </c>
      <c r="L3441" t="s">
        <v>41</v>
      </c>
      <c r="M3441">
        <v>46170</v>
      </c>
      <c r="N3441">
        <v>1</v>
      </c>
      <c r="O3441">
        <v>11</v>
      </c>
      <c r="P3441">
        <v>0</v>
      </c>
      <c r="Q3441">
        <v>25</v>
      </c>
      <c r="R3441">
        <v>2</v>
      </c>
      <c r="S3441">
        <v>25</v>
      </c>
      <c r="T3441">
        <v>3</v>
      </c>
      <c r="U3441">
        <v>9</v>
      </c>
      <c r="V3441">
        <f>COUNTIF(tbl_HRMaster[EmployeeID],tbl_HRMaster[[#This Row],[EmployeeID]])</f>
        <v>1</v>
      </c>
      <c r="W3441">
        <f>IFERROR(INDEX(tbl_EmployeeSurvey[EnvironmentSatisfaction],MATCH(tbl_HRMaster[[#This Row],[EmployeeID]],tbl_EmployeeSurvey[EmployeeID],0)),"Not Found")</f>
        <v>1</v>
      </c>
      <c r="X3441">
        <f>IFERROR(INDEX(tbl_EmployeeSurvey[JobSatisfaction],MATCH(tbl_HRMaster[[#This Row],[EmployeeID]],tbl_EmployeeSurvey[EmployeeID],0)),"Not Found")</f>
        <v>2</v>
      </c>
      <c r="Y3441" s="5">
        <f>IFERROR(INDEX(tbl_EmployeeSurvey[WorkLifeBalance],MATCH(tbl_HRMaster[[#This Row],[EmployeeID]],tbl_EmployeeSurvey[EmployeeID],0)),"Not Found")</f>
        <v>3</v>
      </c>
      <c r="Z3441" s="5">
        <f>IFERROR(VLOOKUP(tbl_HRMaster[[#This Row],[EmployeeID]],tbl_ManagerSurvey[[EmployeeID]:[PerformanceRating]],2,FALSE),"Not Found")</f>
        <v>3</v>
      </c>
      <c r="AA3441" s="5">
        <f>IFERROR(VLOOKUP(tbl_HRMaster[[#This Row],[EmployeeID]],tbl_ManagerSurvey[[EmployeeID]:[PerformanceRating]],3,FALSE),"Not Found")</f>
        <v>3</v>
      </c>
      <c r="AB3441" s="5" t="str">
        <f>IF(tbl_HRMaster[[#This Row],[Attrition]]="Yes","Left","Active")</f>
        <v>Active</v>
      </c>
      <c r="AC3441" s="5" t="str">
        <f>_xlfn.IFS(tbl_HRMaster[[#This Row],[Age]]&lt;25,"Under 25",tbl_HRMaster[[#This Row],[Age]]&lt;35,"25-34",tbl_HRMaster[[#This Row],[Age]]&lt;45,"35-44",tbl_HRMaster[[#This Row],[Age]]&lt;55,"45-54",TRUE,"Above 54")</f>
        <v>35-44</v>
      </c>
      <c r="AD3441" s="5" t="str">
        <f>_xlfn.IFS(
tbl_HRMaster[[#This Row],[YearsAtCompany]]&lt;2,"&lt; 2 Years",
tbl_HRMaster[[#This Row],[YearsAtCompany]]&lt;5,"2-4 Years",
tbl_HRMaster[[#This Row],[YearsAtCompany]]&lt;10,"5-9 Years",
TRUE,"10+ Years"
)</f>
        <v>10+ Years</v>
      </c>
      <c r="AE3441" s="5">
        <f>IF(tbl_HRMaster[[#This Row],[Attrition]]="Yes",1,0)</f>
        <v>0</v>
      </c>
    </row>
    <row r="3442" spans="1:31" x14ac:dyDescent="0.25">
      <c r="A3442">
        <v>43</v>
      </c>
      <c r="B3442" t="s">
        <v>21</v>
      </c>
      <c r="C3442" t="s">
        <v>22</v>
      </c>
      <c r="D3442" t="s">
        <v>23</v>
      </c>
      <c r="E3442">
        <v>10</v>
      </c>
      <c r="F3442">
        <v>2</v>
      </c>
      <c r="G3442" t="s">
        <v>24</v>
      </c>
      <c r="H3442">
        <v>3073</v>
      </c>
      <c r="I3442" t="s">
        <v>25</v>
      </c>
      <c r="J3442">
        <v>1</v>
      </c>
      <c r="K3442" t="s">
        <v>35</v>
      </c>
      <c r="L3442" t="s">
        <v>41</v>
      </c>
      <c r="M3442">
        <v>46170</v>
      </c>
      <c r="N3442">
        <v>1</v>
      </c>
      <c r="O3442">
        <v>11</v>
      </c>
      <c r="P3442">
        <v>0</v>
      </c>
      <c r="Q3442">
        <v>25</v>
      </c>
      <c r="R3442">
        <v>2</v>
      </c>
      <c r="S3442">
        <v>25</v>
      </c>
      <c r="T3442">
        <v>3</v>
      </c>
      <c r="U3442">
        <v>9</v>
      </c>
      <c r="V3442">
        <f>COUNTIF(tbl_HRMaster[EmployeeID],tbl_HRMaster[[#This Row],[EmployeeID]])</f>
        <v>1</v>
      </c>
      <c r="W3442">
        <f>IFERROR(INDEX(tbl_EmployeeSurvey[EnvironmentSatisfaction],MATCH(tbl_HRMaster[[#This Row],[EmployeeID]],tbl_EmployeeSurvey[EmployeeID],0)),"Not Found")</f>
        <v>1</v>
      </c>
      <c r="X3442">
        <f>IFERROR(INDEX(tbl_EmployeeSurvey[JobSatisfaction],MATCH(tbl_HRMaster[[#This Row],[EmployeeID]],tbl_EmployeeSurvey[EmployeeID],0)),"Not Found")</f>
        <v>2</v>
      </c>
      <c r="Y3442" s="5">
        <f>IFERROR(INDEX(tbl_EmployeeSurvey[WorkLifeBalance],MATCH(tbl_HRMaster[[#This Row],[EmployeeID]],tbl_EmployeeSurvey[EmployeeID],0)),"Not Found")</f>
        <v>3</v>
      </c>
      <c r="Z3442" s="5">
        <f>IFERROR(VLOOKUP(tbl_HRMaster[[#This Row],[EmployeeID]],tbl_ManagerSurvey[[EmployeeID]:[PerformanceRating]],2,FALSE),"Not Found")</f>
        <v>3</v>
      </c>
      <c r="AA3442" s="5">
        <f>IFERROR(VLOOKUP(tbl_HRMaster[[#This Row],[EmployeeID]],tbl_ManagerSurvey[[EmployeeID]:[PerformanceRating]],3,FALSE),"Not Found")</f>
        <v>3</v>
      </c>
      <c r="AB3442" s="5" t="str">
        <f>IF(tbl_HRMaster[[#This Row],[Attrition]]="Yes","Left","Active")</f>
        <v>Active</v>
      </c>
      <c r="AC3442" s="5" t="str">
        <f>_xlfn.IFS(tbl_HRMaster[[#This Row],[Age]]&lt;25,"Under 25",tbl_HRMaster[[#This Row],[Age]]&lt;35,"25-34",tbl_HRMaster[[#This Row],[Age]]&lt;45,"35-44",tbl_HRMaster[[#This Row],[Age]]&lt;55,"45-54",TRUE,"Above 54")</f>
        <v>35-44</v>
      </c>
      <c r="AD3442" s="5" t="str">
        <f>_xlfn.IFS(
tbl_HRMaster[[#This Row],[YearsAtCompany]]&lt;2,"&lt; 2 Years",
tbl_HRMaster[[#This Row],[YearsAtCompany]]&lt;5,"2-4 Years",
tbl_HRMaster[[#This Row],[YearsAtCompany]]&lt;10,"5-9 Years",
TRUE,"10+ Years"
)</f>
        <v>10+ Years</v>
      </c>
      <c r="AE3442" s="5">
        <f>IF(tbl_HRMaster[[#This Row],[Attrition]]="Yes",1,0)</f>
        <v>0</v>
      </c>
    </row>
    <row r="3443" spans="1:31" x14ac:dyDescent="0.25">
      <c r="A3443">
        <v>53</v>
      </c>
      <c r="B3443" t="s">
        <v>21</v>
      </c>
      <c r="C3443" t="s">
        <v>22</v>
      </c>
      <c r="D3443" t="s">
        <v>30</v>
      </c>
      <c r="E3443">
        <v>11</v>
      </c>
      <c r="F3443">
        <v>3</v>
      </c>
      <c r="G3443" t="s">
        <v>38</v>
      </c>
      <c r="H3443">
        <v>1231</v>
      </c>
      <c r="I3443" t="s">
        <v>34</v>
      </c>
      <c r="J3443">
        <v>2</v>
      </c>
      <c r="K3443" t="s">
        <v>44</v>
      </c>
      <c r="L3443" t="s">
        <v>27</v>
      </c>
      <c r="M3443">
        <v>21090</v>
      </c>
      <c r="N3443">
        <v>2</v>
      </c>
      <c r="O3443">
        <v>13</v>
      </c>
      <c r="P3443">
        <v>0</v>
      </c>
      <c r="Q3443">
        <v>31</v>
      </c>
      <c r="R3443">
        <v>3</v>
      </c>
      <c r="S3443">
        <v>25</v>
      </c>
      <c r="T3443">
        <v>3</v>
      </c>
      <c r="U3443">
        <v>7</v>
      </c>
      <c r="V3443">
        <f>COUNTIF(tbl_HRMaster[EmployeeID],tbl_HRMaster[[#This Row],[EmployeeID]])</f>
        <v>1</v>
      </c>
      <c r="W3443">
        <f>IFERROR(INDEX(tbl_EmployeeSurvey[EnvironmentSatisfaction],MATCH(tbl_HRMaster[[#This Row],[EmployeeID]],tbl_EmployeeSurvey[EmployeeID],0)),"Not Found")</f>
        <v>1</v>
      </c>
      <c r="X3443">
        <f>IFERROR(INDEX(tbl_EmployeeSurvey[JobSatisfaction],MATCH(tbl_HRMaster[[#This Row],[EmployeeID]],tbl_EmployeeSurvey[EmployeeID],0)),"Not Found")</f>
        <v>4</v>
      </c>
      <c r="Y3443" s="5">
        <f>IFERROR(INDEX(tbl_EmployeeSurvey[WorkLifeBalance],MATCH(tbl_HRMaster[[#This Row],[EmployeeID]],tbl_EmployeeSurvey[EmployeeID],0)),"Not Found")</f>
        <v>3</v>
      </c>
      <c r="Z3443" s="5">
        <f>IFERROR(VLOOKUP(tbl_HRMaster[[#This Row],[EmployeeID]],tbl_ManagerSurvey[[EmployeeID]:[PerformanceRating]],2,FALSE),"Not Found")</f>
        <v>3</v>
      </c>
      <c r="AA3443" s="5">
        <f>IFERROR(VLOOKUP(tbl_HRMaster[[#This Row],[EmployeeID]],tbl_ManagerSurvey[[EmployeeID]:[PerformanceRating]],3,FALSE),"Not Found")</f>
        <v>3</v>
      </c>
      <c r="AB3443" s="5" t="str">
        <f>IF(tbl_HRMaster[[#This Row],[Attrition]]="Yes","Left","Active")</f>
        <v>Active</v>
      </c>
      <c r="AC3443" s="5" t="str">
        <f>_xlfn.IFS(tbl_HRMaster[[#This Row],[Age]]&lt;25,"Under 25",tbl_HRMaster[[#This Row],[Age]]&lt;35,"25-34",tbl_HRMaster[[#This Row],[Age]]&lt;45,"35-44",tbl_HRMaster[[#This Row],[Age]]&lt;55,"45-54",TRUE,"Above 54")</f>
        <v>45-54</v>
      </c>
      <c r="AD3443" s="5" t="str">
        <f>_xlfn.IFS(
tbl_HRMaster[[#This Row],[YearsAtCompany]]&lt;2,"&lt; 2 Years",
tbl_HRMaster[[#This Row],[YearsAtCompany]]&lt;5,"2-4 Years",
tbl_HRMaster[[#This Row],[YearsAtCompany]]&lt;10,"5-9 Years",
TRUE,"10+ Years"
)</f>
        <v>10+ Years</v>
      </c>
      <c r="AE3443" s="5">
        <f>IF(tbl_HRMaster[[#This Row],[Attrition]]="Yes",1,0)</f>
        <v>0</v>
      </c>
    </row>
    <row r="3444" spans="1:31" x14ac:dyDescent="0.25">
      <c r="A3444">
        <v>53</v>
      </c>
      <c r="B3444" t="s">
        <v>21</v>
      </c>
      <c r="C3444" t="s">
        <v>22</v>
      </c>
      <c r="D3444" t="s">
        <v>30</v>
      </c>
      <c r="E3444">
        <v>11</v>
      </c>
      <c r="F3444">
        <v>3</v>
      </c>
      <c r="G3444" t="s">
        <v>38</v>
      </c>
      <c r="H3444">
        <v>2701</v>
      </c>
      <c r="I3444" t="s">
        <v>34</v>
      </c>
      <c r="J3444">
        <v>2</v>
      </c>
      <c r="K3444" t="s">
        <v>44</v>
      </c>
      <c r="L3444" t="s">
        <v>27</v>
      </c>
      <c r="M3444">
        <v>21090</v>
      </c>
      <c r="N3444">
        <v>2</v>
      </c>
      <c r="O3444">
        <v>13</v>
      </c>
      <c r="P3444">
        <v>0</v>
      </c>
      <c r="Q3444">
        <v>31</v>
      </c>
      <c r="R3444">
        <v>3</v>
      </c>
      <c r="S3444">
        <v>25</v>
      </c>
      <c r="T3444">
        <v>3</v>
      </c>
      <c r="U3444">
        <v>7</v>
      </c>
      <c r="V3444">
        <f>COUNTIF(tbl_HRMaster[EmployeeID],tbl_HRMaster[[#This Row],[EmployeeID]])</f>
        <v>1</v>
      </c>
      <c r="W3444">
        <f>IFERROR(INDEX(tbl_EmployeeSurvey[EnvironmentSatisfaction],MATCH(tbl_HRMaster[[#This Row],[EmployeeID]],tbl_EmployeeSurvey[EmployeeID],0)),"Not Found")</f>
        <v>1</v>
      </c>
      <c r="X3444">
        <f>IFERROR(INDEX(tbl_EmployeeSurvey[JobSatisfaction],MATCH(tbl_HRMaster[[#This Row],[EmployeeID]],tbl_EmployeeSurvey[EmployeeID],0)),"Not Found")</f>
        <v>4</v>
      </c>
      <c r="Y3444" s="5">
        <f>IFERROR(INDEX(tbl_EmployeeSurvey[WorkLifeBalance],MATCH(tbl_HRMaster[[#This Row],[EmployeeID]],tbl_EmployeeSurvey[EmployeeID],0)),"Not Found")</f>
        <v>3</v>
      </c>
      <c r="Z3444" s="5">
        <f>IFERROR(VLOOKUP(tbl_HRMaster[[#This Row],[EmployeeID]],tbl_ManagerSurvey[[EmployeeID]:[PerformanceRating]],2,FALSE),"Not Found")</f>
        <v>3</v>
      </c>
      <c r="AA3444" s="5">
        <f>IFERROR(VLOOKUP(tbl_HRMaster[[#This Row],[EmployeeID]],tbl_ManagerSurvey[[EmployeeID]:[PerformanceRating]],3,FALSE),"Not Found")</f>
        <v>3</v>
      </c>
      <c r="AB3444" s="5" t="str">
        <f>IF(tbl_HRMaster[[#This Row],[Attrition]]="Yes","Left","Active")</f>
        <v>Active</v>
      </c>
      <c r="AC3444" s="5" t="str">
        <f>_xlfn.IFS(tbl_HRMaster[[#This Row],[Age]]&lt;25,"Under 25",tbl_HRMaster[[#This Row],[Age]]&lt;35,"25-34",tbl_HRMaster[[#This Row],[Age]]&lt;45,"35-44",tbl_HRMaster[[#This Row],[Age]]&lt;55,"45-54",TRUE,"Above 54")</f>
        <v>45-54</v>
      </c>
      <c r="AD3444" s="5" t="str">
        <f>_xlfn.IFS(
tbl_HRMaster[[#This Row],[YearsAtCompany]]&lt;2,"&lt; 2 Years",
tbl_HRMaster[[#This Row],[YearsAtCompany]]&lt;5,"2-4 Years",
tbl_HRMaster[[#This Row],[YearsAtCompany]]&lt;10,"5-9 Years",
TRUE,"10+ Years"
)</f>
        <v>10+ Years</v>
      </c>
      <c r="AE3444" s="5">
        <f>IF(tbl_HRMaster[[#This Row],[Attrition]]="Yes",1,0)</f>
        <v>0</v>
      </c>
    </row>
    <row r="3445" spans="1:31" x14ac:dyDescent="0.25">
      <c r="A3445">
        <v>53</v>
      </c>
      <c r="B3445" t="s">
        <v>21</v>
      </c>
      <c r="C3445" t="s">
        <v>22</v>
      </c>
      <c r="D3445" t="s">
        <v>30</v>
      </c>
      <c r="E3445">
        <v>11</v>
      </c>
      <c r="F3445">
        <v>3</v>
      </c>
      <c r="G3445" t="s">
        <v>38</v>
      </c>
      <c r="H3445">
        <v>4171</v>
      </c>
      <c r="I3445" t="s">
        <v>34</v>
      </c>
      <c r="J3445">
        <v>2</v>
      </c>
      <c r="K3445" t="s">
        <v>44</v>
      </c>
      <c r="L3445" t="s">
        <v>27</v>
      </c>
      <c r="M3445">
        <v>21090</v>
      </c>
      <c r="N3445">
        <v>2</v>
      </c>
      <c r="O3445">
        <v>13</v>
      </c>
      <c r="P3445">
        <v>0</v>
      </c>
      <c r="Q3445">
        <v>31</v>
      </c>
      <c r="R3445">
        <v>3</v>
      </c>
      <c r="S3445">
        <v>25</v>
      </c>
      <c r="T3445">
        <v>3</v>
      </c>
      <c r="U3445">
        <v>7</v>
      </c>
      <c r="V3445">
        <f>COUNTIF(tbl_HRMaster[EmployeeID],tbl_HRMaster[[#This Row],[EmployeeID]])</f>
        <v>1</v>
      </c>
      <c r="W3445">
        <f>IFERROR(INDEX(tbl_EmployeeSurvey[EnvironmentSatisfaction],MATCH(tbl_HRMaster[[#This Row],[EmployeeID]],tbl_EmployeeSurvey[EmployeeID],0)),"Not Found")</f>
        <v>1</v>
      </c>
      <c r="X3445">
        <f>IFERROR(INDEX(tbl_EmployeeSurvey[JobSatisfaction],MATCH(tbl_HRMaster[[#This Row],[EmployeeID]],tbl_EmployeeSurvey[EmployeeID],0)),"Not Found")</f>
        <v>4</v>
      </c>
      <c r="Y3445" s="5">
        <f>IFERROR(INDEX(tbl_EmployeeSurvey[WorkLifeBalance],MATCH(tbl_HRMaster[[#This Row],[EmployeeID]],tbl_EmployeeSurvey[EmployeeID],0)),"Not Found")</f>
        <v>3</v>
      </c>
      <c r="Z3445" s="5">
        <f>IFERROR(VLOOKUP(tbl_HRMaster[[#This Row],[EmployeeID]],tbl_ManagerSurvey[[EmployeeID]:[PerformanceRating]],2,FALSE),"Not Found")</f>
        <v>3</v>
      </c>
      <c r="AA3445" s="5">
        <f>IFERROR(VLOOKUP(tbl_HRMaster[[#This Row],[EmployeeID]],tbl_ManagerSurvey[[EmployeeID]:[PerformanceRating]],3,FALSE),"Not Found")</f>
        <v>3</v>
      </c>
      <c r="AB3445" s="5" t="str">
        <f>IF(tbl_HRMaster[[#This Row],[Attrition]]="Yes","Left","Active")</f>
        <v>Active</v>
      </c>
      <c r="AC3445" s="5" t="str">
        <f>_xlfn.IFS(tbl_HRMaster[[#This Row],[Age]]&lt;25,"Under 25",tbl_HRMaster[[#This Row],[Age]]&lt;35,"25-34",tbl_HRMaster[[#This Row],[Age]]&lt;45,"35-44",tbl_HRMaster[[#This Row],[Age]]&lt;55,"45-54",TRUE,"Above 54")</f>
        <v>45-54</v>
      </c>
      <c r="AD3445" s="5" t="str">
        <f>_xlfn.IFS(
tbl_HRMaster[[#This Row],[YearsAtCompany]]&lt;2,"&lt; 2 Years",
tbl_HRMaster[[#This Row],[YearsAtCompany]]&lt;5,"2-4 Years",
tbl_HRMaster[[#This Row],[YearsAtCompany]]&lt;10,"5-9 Years",
TRUE,"10+ Years"
)</f>
        <v>10+ Years</v>
      </c>
      <c r="AE3445" s="5">
        <f>IF(tbl_HRMaster[[#This Row],[Attrition]]="Yes",1,0)</f>
        <v>0</v>
      </c>
    </row>
    <row r="3446" spans="1:31" x14ac:dyDescent="0.25">
      <c r="A3446">
        <v>47</v>
      </c>
      <c r="B3446" t="s">
        <v>21</v>
      </c>
      <c r="C3446" t="s">
        <v>22</v>
      </c>
      <c r="D3446" t="s">
        <v>30</v>
      </c>
      <c r="E3446">
        <v>6</v>
      </c>
      <c r="F3446">
        <v>4</v>
      </c>
      <c r="G3446" t="s">
        <v>33</v>
      </c>
      <c r="H3446">
        <v>335</v>
      </c>
      <c r="I3446" t="s">
        <v>34</v>
      </c>
      <c r="J3446">
        <v>2</v>
      </c>
      <c r="K3446" t="s">
        <v>44</v>
      </c>
      <c r="L3446" t="s">
        <v>27</v>
      </c>
      <c r="M3446">
        <v>63470</v>
      </c>
      <c r="N3446">
        <v>1</v>
      </c>
      <c r="O3446">
        <v>14</v>
      </c>
      <c r="P3446">
        <v>0</v>
      </c>
      <c r="Q3446">
        <v>26</v>
      </c>
      <c r="R3446">
        <v>2</v>
      </c>
      <c r="S3446">
        <v>26</v>
      </c>
      <c r="T3446">
        <v>3</v>
      </c>
      <c r="U3446">
        <v>0</v>
      </c>
      <c r="V3446">
        <f>COUNTIF(tbl_HRMaster[EmployeeID],tbl_HRMaster[[#This Row],[EmployeeID]])</f>
        <v>1</v>
      </c>
      <c r="W3446">
        <f>IFERROR(INDEX(tbl_EmployeeSurvey[EnvironmentSatisfaction],MATCH(tbl_HRMaster[[#This Row],[EmployeeID]],tbl_EmployeeSurvey[EmployeeID],0)),"Not Found")</f>
        <v>3</v>
      </c>
      <c r="X3446">
        <f>IFERROR(INDEX(tbl_EmployeeSurvey[JobSatisfaction],MATCH(tbl_HRMaster[[#This Row],[EmployeeID]],tbl_EmployeeSurvey[EmployeeID],0)),"Not Found")</f>
        <v>4</v>
      </c>
      <c r="Y3446" s="5">
        <f>IFERROR(INDEX(tbl_EmployeeSurvey[WorkLifeBalance],MATCH(tbl_HRMaster[[#This Row],[EmployeeID]],tbl_EmployeeSurvey[EmployeeID],0)),"Not Found")</f>
        <v>2</v>
      </c>
      <c r="Z3446" s="5">
        <f>IFERROR(VLOOKUP(tbl_HRMaster[[#This Row],[EmployeeID]],tbl_ManagerSurvey[[EmployeeID]:[PerformanceRating]],2,FALSE),"Not Found")</f>
        <v>4</v>
      </c>
      <c r="AA3446" s="5">
        <f>IFERROR(VLOOKUP(tbl_HRMaster[[#This Row],[EmployeeID]],tbl_ManagerSurvey[[EmployeeID]:[PerformanceRating]],3,FALSE),"Not Found")</f>
        <v>3</v>
      </c>
      <c r="AB3446" s="5" t="str">
        <f>IF(tbl_HRMaster[[#This Row],[Attrition]]="Yes","Left","Active")</f>
        <v>Active</v>
      </c>
      <c r="AC3446" s="5" t="str">
        <f>_xlfn.IFS(tbl_HRMaster[[#This Row],[Age]]&lt;25,"Under 25",tbl_HRMaster[[#This Row],[Age]]&lt;35,"25-34",tbl_HRMaster[[#This Row],[Age]]&lt;45,"35-44",tbl_HRMaster[[#This Row],[Age]]&lt;55,"45-54",TRUE,"Above 54")</f>
        <v>45-54</v>
      </c>
      <c r="AD3446" s="5" t="str">
        <f>_xlfn.IFS(
tbl_HRMaster[[#This Row],[YearsAtCompany]]&lt;2,"&lt; 2 Years",
tbl_HRMaster[[#This Row],[YearsAtCompany]]&lt;5,"2-4 Years",
tbl_HRMaster[[#This Row],[YearsAtCompany]]&lt;10,"5-9 Years",
TRUE,"10+ Years"
)</f>
        <v>10+ Years</v>
      </c>
      <c r="AE3446" s="5">
        <f>IF(tbl_HRMaster[[#This Row],[Attrition]]="Yes",1,0)</f>
        <v>0</v>
      </c>
    </row>
    <row r="3447" spans="1:31" x14ac:dyDescent="0.25">
      <c r="A3447">
        <v>47</v>
      </c>
      <c r="B3447" t="s">
        <v>21</v>
      </c>
      <c r="C3447" t="s">
        <v>22</v>
      </c>
      <c r="D3447" t="s">
        <v>30</v>
      </c>
      <c r="E3447">
        <v>6</v>
      </c>
      <c r="F3447">
        <v>4</v>
      </c>
      <c r="G3447" t="s">
        <v>33</v>
      </c>
      <c r="H3447">
        <v>1805</v>
      </c>
      <c r="I3447" t="s">
        <v>34</v>
      </c>
      <c r="J3447">
        <v>2</v>
      </c>
      <c r="K3447" t="s">
        <v>44</v>
      </c>
      <c r="L3447" t="s">
        <v>27</v>
      </c>
      <c r="M3447">
        <v>63470</v>
      </c>
      <c r="N3447">
        <v>1</v>
      </c>
      <c r="O3447">
        <v>14</v>
      </c>
      <c r="P3447">
        <v>0</v>
      </c>
      <c r="Q3447">
        <v>26</v>
      </c>
      <c r="R3447">
        <v>2</v>
      </c>
      <c r="S3447">
        <v>26</v>
      </c>
      <c r="T3447">
        <v>3</v>
      </c>
      <c r="U3447">
        <v>0</v>
      </c>
      <c r="V3447">
        <f>COUNTIF(tbl_HRMaster[EmployeeID],tbl_HRMaster[[#This Row],[EmployeeID]])</f>
        <v>1</v>
      </c>
      <c r="W3447">
        <f>IFERROR(INDEX(tbl_EmployeeSurvey[EnvironmentSatisfaction],MATCH(tbl_HRMaster[[#This Row],[EmployeeID]],tbl_EmployeeSurvey[EmployeeID],0)),"Not Found")</f>
        <v>3</v>
      </c>
      <c r="X3447">
        <f>IFERROR(INDEX(tbl_EmployeeSurvey[JobSatisfaction],MATCH(tbl_HRMaster[[#This Row],[EmployeeID]],tbl_EmployeeSurvey[EmployeeID],0)),"Not Found")</f>
        <v>4</v>
      </c>
      <c r="Y3447" s="5">
        <f>IFERROR(INDEX(tbl_EmployeeSurvey[WorkLifeBalance],MATCH(tbl_HRMaster[[#This Row],[EmployeeID]],tbl_EmployeeSurvey[EmployeeID],0)),"Not Found")</f>
        <v>2</v>
      </c>
      <c r="Z3447" s="5">
        <f>IFERROR(VLOOKUP(tbl_HRMaster[[#This Row],[EmployeeID]],tbl_ManagerSurvey[[EmployeeID]:[PerformanceRating]],2,FALSE),"Not Found")</f>
        <v>4</v>
      </c>
      <c r="AA3447" s="5">
        <f>IFERROR(VLOOKUP(tbl_HRMaster[[#This Row],[EmployeeID]],tbl_ManagerSurvey[[EmployeeID]:[PerformanceRating]],3,FALSE),"Not Found")</f>
        <v>3</v>
      </c>
      <c r="AB3447" s="5" t="str">
        <f>IF(tbl_HRMaster[[#This Row],[Attrition]]="Yes","Left","Active")</f>
        <v>Active</v>
      </c>
      <c r="AC3447" s="5" t="str">
        <f>_xlfn.IFS(tbl_HRMaster[[#This Row],[Age]]&lt;25,"Under 25",tbl_HRMaster[[#This Row],[Age]]&lt;35,"25-34",tbl_HRMaster[[#This Row],[Age]]&lt;45,"35-44",tbl_HRMaster[[#This Row],[Age]]&lt;55,"45-54",TRUE,"Above 54")</f>
        <v>45-54</v>
      </c>
      <c r="AD3447" s="5" t="str">
        <f>_xlfn.IFS(
tbl_HRMaster[[#This Row],[YearsAtCompany]]&lt;2,"&lt; 2 Years",
tbl_HRMaster[[#This Row],[YearsAtCompany]]&lt;5,"2-4 Years",
tbl_HRMaster[[#This Row],[YearsAtCompany]]&lt;10,"5-9 Years",
TRUE,"10+ Years"
)</f>
        <v>10+ Years</v>
      </c>
      <c r="AE3447" s="5">
        <f>IF(tbl_HRMaster[[#This Row],[Attrition]]="Yes",1,0)</f>
        <v>0</v>
      </c>
    </row>
    <row r="3448" spans="1:31" x14ac:dyDescent="0.25">
      <c r="A3448">
        <v>47</v>
      </c>
      <c r="B3448" t="s">
        <v>21</v>
      </c>
      <c r="C3448" t="s">
        <v>22</v>
      </c>
      <c r="D3448" t="s">
        <v>30</v>
      </c>
      <c r="E3448">
        <v>6</v>
      </c>
      <c r="F3448">
        <v>4</v>
      </c>
      <c r="G3448" t="s">
        <v>33</v>
      </c>
      <c r="H3448">
        <v>3275</v>
      </c>
      <c r="I3448" t="s">
        <v>34</v>
      </c>
      <c r="J3448">
        <v>2</v>
      </c>
      <c r="K3448" t="s">
        <v>44</v>
      </c>
      <c r="L3448" t="s">
        <v>27</v>
      </c>
      <c r="M3448">
        <v>63470</v>
      </c>
      <c r="N3448">
        <v>1</v>
      </c>
      <c r="O3448">
        <v>14</v>
      </c>
      <c r="P3448">
        <v>0</v>
      </c>
      <c r="Q3448">
        <v>26</v>
      </c>
      <c r="R3448">
        <v>2</v>
      </c>
      <c r="S3448">
        <v>26</v>
      </c>
      <c r="T3448">
        <v>3</v>
      </c>
      <c r="U3448">
        <v>0</v>
      </c>
      <c r="V3448">
        <f>COUNTIF(tbl_HRMaster[EmployeeID],tbl_HRMaster[[#This Row],[EmployeeID]])</f>
        <v>1</v>
      </c>
      <c r="W3448">
        <f>IFERROR(INDEX(tbl_EmployeeSurvey[EnvironmentSatisfaction],MATCH(tbl_HRMaster[[#This Row],[EmployeeID]],tbl_EmployeeSurvey[EmployeeID],0)),"Not Found")</f>
        <v>3</v>
      </c>
      <c r="X3448">
        <f>IFERROR(INDEX(tbl_EmployeeSurvey[JobSatisfaction],MATCH(tbl_HRMaster[[#This Row],[EmployeeID]],tbl_EmployeeSurvey[EmployeeID],0)),"Not Found")</f>
        <v>4</v>
      </c>
      <c r="Y3448" s="5">
        <f>IFERROR(INDEX(tbl_EmployeeSurvey[WorkLifeBalance],MATCH(tbl_HRMaster[[#This Row],[EmployeeID]],tbl_EmployeeSurvey[EmployeeID],0)),"Not Found")</f>
        <v>2</v>
      </c>
      <c r="Z3448" s="5">
        <f>IFERROR(VLOOKUP(tbl_HRMaster[[#This Row],[EmployeeID]],tbl_ManagerSurvey[[EmployeeID]:[PerformanceRating]],2,FALSE),"Not Found")</f>
        <v>4</v>
      </c>
      <c r="AA3448" s="5">
        <f>IFERROR(VLOOKUP(tbl_HRMaster[[#This Row],[EmployeeID]],tbl_ManagerSurvey[[EmployeeID]:[PerformanceRating]],3,FALSE),"Not Found")</f>
        <v>3</v>
      </c>
      <c r="AB3448" s="5" t="str">
        <f>IF(tbl_HRMaster[[#This Row],[Attrition]]="Yes","Left","Active")</f>
        <v>Active</v>
      </c>
      <c r="AC3448" s="5" t="str">
        <f>_xlfn.IFS(tbl_HRMaster[[#This Row],[Age]]&lt;25,"Under 25",tbl_HRMaster[[#This Row],[Age]]&lt;35,"25-34",tbl_HRMaster[[#This Row],[Age]]&lt;45,"35-44",tbl_HRMaster[[#This Row],[Age]]&lt;55,"45-54",TRUE,"Above 54")</f>
        <v>45-54</v>
      </c>
      <c r="AD3448" s="5" t="str">
        <f>_xlfn.IFS(
tbl_HRMaster[[#This Row],[YearsAtCompany]]&lt;2,"&lt; 2 Years",
tbl_HRMaster[[#This Row],[YearsAtCompany]]&lt;5,"2-4 Years",
tbl_HRMaster[[#This Row],[YearsAtCompany]]&lt;10,"5-9 Years",
TRUE,"10+ Years"
)</f>
        <v>10+ Years</v>
      </c>
      <c r="AE3448" s="5">
        <f>IF(tbl_HRMaster[[#This Row],[Attrition]]="Yes",1,0)</f>
        <v>0</v>
      </c>
    </row>
    <row r="3449" spans="1:31" x14ac:dyDescent="0.25">
      <c r="A3449">
        <v>31</v>
      </c>
      <c r="B3449" t="s">
        <v>21</v>
      </c>
      <c r="C3449" t="s">
        <v>22</v>
      </c>
      <c r="D3449" t="s">
        <v>30</v>
      </c>
      <c r="E3449">
        <v>2</v>
      </c>
      <c r="F3449">
        <v>2</v>
      </c>
      <c r="G3449" t="s">
        <v>38</v>
      </c>
      <c r="H3449">
        <v>1225</v>
      </c>
      <c r="I3449" t="s">
        <v>34</v>
      </c>
      <c r="J3449">
        <v>2</v>
      </c>
      <c r="K3449" t="s">
        <v>40</v>
      </c>
      <c r="L3449" t="s">
        <v>41</v>
      </c>
      <c r="M3449">
        <v>39750</v>
      </c>
      <c r="N3449">
        <v>1</v>
      </c>
      <c r="O3449">
        <v>15</v>
      </c>
      <c r="P3449">
        <v>1</v>
      </c>
      <c r="Q3449">
        <v>5</v>
      </c>
      <c r="R3449">
        <v>3</v>
      </c>
      <c r="S3449">
        <v>5</v>
      </c>
      <c r="T3449">
        <v>4</v>
      </c>
      <c r="U3449">
        <v>3</v>
      </c>
      <c r="V3449">
        <f>COUNTIF(tbl_HRMaster[EmployeeID],tbl_HRMaster[[#This Row],[EmployeeID]])</f>
        <v>1</v>
      </c>
      <c r="W3449">
        <f>IFERROR(INDEX(tbl_EmployeeSurvey[EnvironmentSatisfaction],MATCH(tbl_HRMaster[[#This Row],[EmployeeID]],tbl_EmployeeSurvey[EmployeeID],0)),"Not Found")</f>
        <v>3</v>
      </c>
      <c r="X3449">
        <f>IFERROR(INDEX(tbl_EmployeeSurvey[JobSatisfaction],MATCH(tbl_HRMaster[[#This Row],[EmployeeID]],tbl_EmployeeSurvey[EmployeeID],0)),"Not Found")</f>
        <v>3</v>
      </c>
      <c r="Y3449" s="5">
        <f>IFERROR(INDEX(tbl_EmployeeSurvey[WorkLifeBalance],MATCH(tbl_HRMaster[[#This Row],[EmployeeID]],tbl_EmployeeSurvey[EmployeeID],0)),"Not Found")</f>
        <v>2</v>
      </c>
      <c r="Z3449" s="5">
        <f>IFERROR(VLOOKUP(tbl_HRMaster[[#This Row],[EmployeeID]],tbl_ManagerSurvey[[EmployeeID]:[PerformanceRating]],2,FALSE),"Not Found")</f>
        <v>3</v>
      </c>
      <c r="AA3449" s="5">
        <f>IFERROR(VLOOKUP(tbl_HRMaster[[#This Row],[EmployeeID]],tbl_ManagerSurvey[[EmployeeID]:[PerformanceRating]],3,FALSE),"Not Found")</f>
        <v>3</v>
      </c>
      <c r="AB3449" s="5" t="str">
        <f>IF(tbl_HRMaster[[#This Row],[Attrition]]="Yes","Left","Active")</f>
        <v>Active</v>
      </c>
      <c r="AC3449" s="5" t="str">
        <f>_xlfn.IFS(tbl_HRMaster[[#This Row],[Age]]&lt;25,"Under 25",tbl_HRMaster[[#This Row],[Age]]&lt;35,"25-34",tbl_HRMaster[[#This Row],[Age]]&lt;45,"35-44",tbl_HRMaster[[#This Row],[Age]]&lt;55,"45-54",TRUE,"Above 54")</f>
        <v>25-34</v>
      </c>
      <c r="AD3449" s="5" t="str">
        <f>_xlfn.IFS(
tbl_HRMaster[[#This Row],[YearsAtCompany]]&lt;2,"&lt; 2 Years",
tbl_HRMaster[[#This Row],[YearsAtCompany]]&lt;5,"2-4 Years",
tbl_HRMaster[[#This Row],[YearsAtCompany]]&lt;10,"5-9 Years",
TRUE,"10+ Years"
)</f>
        <v>5-9 Years</v>
      </c>
      <c r="AE3449" s="5">
        <f>IF(tbl_HRMaster[[#This Row],[Attrition]]="Yes",1,0)</f>
        <v>0</v>
      </c>
    </row>
    <row r="3450" spans="1:31" x14ac:dyDescent="0.25">
      <c r="A3450">
        <v>31</v>
      </c>
      <c r="B3450" t="s">
        <v>21</v>
      </c>
      <c r="C3450" t="s">
        <v>22</v>
      </c>
      <c r="D3450" t="s">
        <v>30</v>
      </c>
      <c r="E3450">
        <v>2</v>
      </c>
      <c r="F3450">
        <v>2</v>
      </c>
      <c r="G3450" t="s">
        <v>38</v>
      </c>
      <c r="H3450">
        <v>2695</v>
      </c>
      <c r="I3450" t="s">
        <v>34</v>
      </c>
      <c r="J3450">
        <v>2</v>
      </c>
      <c r="K3450" t="s">
        <v>40</v>
      </c>
      <c r="L3450" t="s">
        <v>41</v>
      </c>
      <c r="M3450">
        <v>39750</v>
      </c>
      <c r="N3450">
        <v>1</v>
      </c>
      <c r="O3450">
        <v>15</v>
      </c>
      <c r="P3450">
        <v>1</v>
      </c>
      <c r="Q3450">
        <v>5</v>
      </c>
      <c r="R3450">
        <v>3</v>
      </c>
      <c r="S3450">
        <v>5</v>
      </c>
      <c r="T3450">
        <v>4</v>
      </c>
      <c r="U3450">
        <v>3</v>
      </c>
      <c r="V3450">
        <f>COUNTIF(tbl_HRMaster[EmployeeID],tbl_HRMaster[[#This Row],[EmployeeID]])</f>
        <v>1</v>
      </c>
      <c r="W3450">
        <f>IFERROR(INDEX(tbl_EmployeeSurvey[EnvironmentSatisfaction],MATCH(tbl_HRMaster[[#This Row],[EmployeeID]],tbl_EmployeeSurvey[EmployeeID],0)),"Not Found")</f>
        <v>1</v>
      </c>
      <c r="X3450">
        <f>IFERROR(INDEX(tbl_EmployeeSurvey[JobSatisfaction],MATCH(tbl_HRMaster[[#This Row],[EmployeeID]],tbl_EmployeeSurvey[EmployeeID],0)),"Not Found")</f>
        <v>3</v>
      </c>
      <c r="Y3450" s="5">
        <f>IFERROR(INDEX(tbl_EmployeeSurvey[WorkLifeBalance],MATCH(tbl_HRMaster[[#This Row],[EmployeeID]],tbl_EmployeeSurvey[EmployeeID],0)),"Not Found")</f>
        <v>2</v>
      </c>
      <c r="Z3450" s="5">
        <f>IFERROR(VLOOKUP(tbl_HRMaster[[#This Row],[EmployeeID]],tbl_ManagerSurvey[[EmployeeID]:[PerformanceRating]],2,FALSE),"Not Found")</f>
        <v>3</v>
      </c>
      <c r="AA3450" s="5">
        <f>IFERROR(VLOOKUP(tbl_HRMaster[[#This Row],[EmployeeID]],tbl_ManagerSurvey[[EmployeeID]:[PerformanceRating]],3,FALSE),"Not Found")</f>
        <v>3</v>
      </c>
      <c r="AB3450" s="5" t="str">
        <f>IF(tbl_HRMaster[[#This Row],[Attrition]]="Yes","Left","Active")</f>
        <v>Active</v>
      </c>
      <c r="AC3450" s="5" t="str">
        <f>_xlfn.IFS(tbl_HRMaster[[#This Row],[Age]]&lt;25,"Under 25",tbl_HRMaster[[#This Row],[Age]]&lt;35,"25-34",tbl_HRMaster[[#This Row],[Age]]&lt;45,"35-44",tbl_HRMaster[[#This Row],[Age]]&lt;55,"45-54",TRUE,"Above 54")</f>
        <v>25-34</v>
      </c>
      <c r="AD3450" s="5" t="str">
        <f>_xlfn.IFS(
tbl_HRMaster[[#This Row],[YearsAtCompany]]&lt;2,"&lt; 2 Years",
tbl_HRMaster[[#This Row],[YearsAtCompany]]&lt;5,"2-4 Years",
tbl_HRMaster[[#This Row],[YearsAtCompany]]&lt;10,"5-9 Years",
TRUE,"10+ Years"
)</f>
        <v>5-9 Years</v>
      </c>
      <c r="AE3450" s="5">
        <f>IF(tbl_HRMaster[[#This Row],[Attrition]]="Yes",1,0)</f>
        <v>0</v>
      </c>
    </row>
    <row r="3451" spans="1:31" x14ac:dyDescent="0.25">
      <c r="A3451">
        <v>31</v>
      </c>
      <c r="B3451" t="s">
        <v>21</v>
      </c>
      <c r="C3451" t="s">
        <v>22</v>
      </c>
      <c r="D3451" t="s">
        <v>30</v>
      </c>
      <c r="E3451">
        <v>2</v>
      </c>
      <c r="F3451">
        <v>2</v>
      </c>
      <c r="G3451" t="s">
        <v>38</v>
      </c>
      <c r="H3451">
        <v>4165</v>
      </c>
      <c r="I3451" t="s">
        <v>34</v>
      </c>
      <c r="J3451">
        <v>2</v>
      </c>
      <c r="K3451" t="s">
        <v>40</v>
      </c>
      <c r="L3451" t="s">
        <v>41</v>
      </c>
      <c r="M3451">
        <v>39750</v>
      </c>
      <c r="N3451">
        <v>1</v>
      </c>
      <c r="O3451">
        <v>15</v>
      </c>
      <c r="P3451">
        <v>1</v>
      </c>
      <c r="Q3451">
        <v>5</v>
      </c>
      <c r="R3451">
        <v>3</v>
      </c>
      <c r="S3451">
        <v>5</v>
      </c>
      <c r="T3451">
        <v>4</v>
      </c>
      <c r="U3451">
        <v>3</v>
      </c>
      <c r="V3451">
        <f>COUNTIF(tbl_HRMaster[EmployeeID],tbl_HRMaster[[#This Row],[EmployeeID]])</f>
        <v>1</v>
      </c>
      <c r="W3451">
        <f>IFERROR(INDEX(tbl_EmployeeSurvey[EnvironmentSatisfaction],MATCH(tbl_HRMaster[[#This Row],[EmployeeID]],tbl_EmployeeSurvey[EmployeeID],0)),"Not Found")</f>
        <v>1</v>
      </c>
      <c r="X3451">
        <f>IFERROR(INDEX(tbl_EmployeeSurvey[JobSatisfaction],MATCH(tbl_HRMaster[[#This Row],[EmployeeID]],tbl_EmployeeSurvey[EmployeeID],0)),"Not Found")</f>
        <v>3</v>
      </c>
      <c r="Y3451" s="5">
        <f>IFERROR(INDEX(tbl_EmployeeSurvey[WorkLifeBalance],MATCH(tbl_HRMaster[[#This Row],[EmployeeID]],tbl_EmployeeSurvey[EmployeeID],0)),"Not Found")</f>
        <v>2</v>
      </c>
      <c r="Z3451" s="5">
        <f>IFERROR(VLOOKUP(tbl_HRMaster[[#This Row],[EmployeeID]],tbl_ManagerSurvey[[EmployeeID]:[PerformanceRating]],2,FALSE),"Not Found")</f>
        <v>3</v>
      </c>
      <c r="AA3451" s="5">
        <f>IFERROR(VLOOKUP(tbl_HRMaster[[#This Row],[EmployeeID]],tbl_ManagerSurvey[[EmployeeID]:[PerformanceRating]],3,FALSE),"Not Found")</f>
        <v>3</v>
      </c>
      <c r="AB3451" s="5" t="str">
        <f>IF(tbl_HRMaster[[#This Row],[Attrition]]="Yes","Left","Active")</f>
        <v>Active</v>
      </c>
      <c r="AC3451" s="5" t="str">
        <f>_xlfn.IFS(tbl_HRMaster[[#This Row],[Age]]&lt;25,"Under 25",tbl_HRMaster[[#This Row],[Age]]&lt;35,"25-34",tbl_HRMaster[[#This Row],[Age]]&lt;45,"35-44",tbl_HRMaster[[#This Row],[Age]]&lt;55,"45-54",TRUE,"Above 54")</f>
        <v>25-34</v>
      </c>
      <c r="AD3451" s="5" t="str">
        <f>_xlfn.IFS(
tbl_HRMaster[[#This Row],[YearsAtCompany]]&lt;2,"&lt; 2 Years",
tbl_HRMaster[[#This Row],[YearsAtCompany]]&lt;5,"2-4 Years",
tbl_HRMaster[[#This Row],[YearsAtCompany]]&lt;10,"5-9 Years",
TRUE,"10+ Years"
)</f>
        <v>5-9 Years</v>
      </c>
      <c r="AE3451" s="5">
        <f>IF(tbl_HRMaster[[#This Row],[Attrition]]="Yes",1,0)</f>
        <v>0</v>
      </c>
    </row>
    <row r="3452" spans="1:31" x14ac:dyDescent="0.25">
      <c r="A3452">
        <v>26</v>
      </c>
      <c r="B3452" t="s">
        <v>21</v>
      </c>
      <c r="C3452" t="s">
        <v>22</v>
      </c>
      <c r="D3452" t="s">
        <v>23</v>
      </c>
      <c r="E3452">
        <v>17</v>
      </c>
      <c r="F3452">
        <v>3</v>
      </c>
      <c r="G3452" t="s">
        <v>38</v>
      </c>
      <c r="H3452">
        <v>1338</v>
      </c>
      <c r="I3452" t="s">
        <v>25</v>
      </c>
      <c r="J3452">
        <v>2</v>
      </c>
      <c r="K3452" t="s">
        <v>44</v>
      </c>
      <c r="L3452" t="s">
        <v>27</v>
      </c>
      <c r="M3452">
        <v>57690</v>
      </c>
      <c r="N3452">
        <v>1</v>
      </c>
      <c r="O3452">
        <v>19</v>
      </c>
      <c r="P3452">
        <v>0</v>
      </c>
      <c r="Q3452">
        <v>5</v>
      </c>
      <c r="R3452">
        <v>4</v>
      </c>
      <c r="S3452">
        <v>5</v>
      </c>
      <c r="T3452">
        <v>4</v>
      </c>
      <c r="U3452">
        <v>3</v>
      </c>
      <c r="V3452">
        <f>COUNTIF(tbl_HRMaster[EmployeeID],tbl_HRMaster[[#This Row],[EmployeeID]])</f>
        <v>1</v>
      </c>
      <c r="W3452">
        <f>IFERROR(INDEX(tbl_EmployeeSurvey[EnvironmentSatisfaction],MATCH(tbl_HRMaster[[#This Row],[EmployeeID]],tbl_EmployeeSurvey[EmployeeID],0)),"Not Found")</f>
        <v>3</v>
      </c>
      <c r="X3452">
        <f>IFERROR(INDEX(tbl_EmployeeSurvey[JobSatisfaction],MATCH(tbl_HRMaster[[#This Row],[EmployeeID]],tbl_EmployeeSurvey[EmployeeID],0)),"Not Found")</f>
        <v>2</v>
      </c>
      <c r="Y3452" s="5">
        <f>IFERROR(INDEX(tbl_EmployeeSurvey[WorkLifeBalance],MATCH(tbl_HRMaster[[#This Row],[EmployeeID]],tbl_EmployeeSurvey[EmployeeID],0)),"Not Found")</f>
        <v>2</v>
      </c>
      <c r="Z3452" s="5">
        <f>IFERROR(VLOOKUP(tbl_HRMaster[[#This Row],[EmployeeID]],tbl_ManagerSurvey[[EmployeeID]:[PerformanceRating]],2,FALSE),"Not Found")</f>
        <v>2</v>
      </c>
      <c r="AA3452" s="5">
        <f>IFERROR(VLOOKUP(tbl_HRMaster[[#This Row],[EmployeeID]],tbl_ManagerSurvey[[EmployeeID]:[PerformanceRating]],3,FALSE),"Not Found")</f>
        <v>3</v>
      </c>
      <c r="AB3452" s="5" t="str">
        <f>IF(tbl_HRMaster[[#This Row],[Attrition]]="Yes","Left","Active")</f>
        <v>Active</v>
      </c>
      <c r="AC3452" s="5" t="str">
        <f>_xlfn.IFS(tbl_HRMaster[[#This Row],[Age]]&lt;25,"Under 25",tbl_HRMaster[[#This Row],[Age]]&lt;35,"25-34",tbl_HRMaster[[#This Row],[Age]]&lt;45,"35-44",tbl_HRMaster[[#This Row],[Age]]&lt;55,"45-54",TRUE,"Above 54")</f>
        <v>25-34</v>
      </c>
      <c r="AD3452" s="5" t="str">
        <f>_xlfn.IFS(
tbl_HRMaster[[#This Row],[YearsAtCompany]]&lt;2,"&lt; 2 Years",
tbl_HRMaster[[#This Row],[YearsAtCompany]]&lt;5,"2-4 Years",
tbl_HRMaster[[#This Row],[YearsAtCompany]]&lt;10,"5-9 Years",
TRUE,"10+ Years"
)</f>
        <v>5-9 Years</v>
      </c>
      <c r="AE3452" s="5">
        <f>IF(tbl_HRMaster[[#This Row],[Attrition]]="Yes",1,0)</f>
        <v>0</v>
      </c>
    </row>
    <row r="3453" spans="1:31" x14ac:dyDescent="0.25">
      <c r="A3453">
        <v>26</v>
      </c>
      <c r="B3453" t="s">
        <v>21</v>
      </c>
      <c r="C3453" t="s">
        <v>22</v>
      </c>
      <c r="D3453" t="s">
        <v>23</v>
      </c>
      <c r="E3453">
        <v>17</v>
      </c>
      <c r="F3453">
        <v>3</v>
      </c>
      <c r="G3453" t="s">
        <v>38</v>
      </c>
      <c r="H3453">
        <v>2808</v>
      </c>
      <c r="I3453" t="s">
        <v>25</v>
      </c>
      <c r="J3453">
        <v>2</v>
      </c>
      <c r="K3453" t="s">
        <v>44</v>
      </c>
      <c r="L3453" t="s">
        <v>27</v>
      </c>
      <c r="M3453">
        <v>57690</v>
      </c>
      <c r="N3453">
        <v>1</v>
      </c>
      <c r="O3453">
        <v>19</v>
      </c>
      <c r="P3453">
        <v>0</v>
      </c>
      <c r="Q3453">
        <v>5</v>
      </c>
      <c r="R3453">
        <v>4</v>
      </c>
      <c r="S3453">
        <v>5</v>
      </c>
      <c r="T3453">
        <v>4</v>
      </c>
      <c r="U3453">
        <v>3</v>
      </c>
      <c r="V3453">
        <f>COUNTIF(tbl_HRMaster[EmployeeID],tbl_HRMaster[[#This Row],[EmployeeID]])</f>
        <v>1</v>
      </c>
      <c r="W3453">
        <f>IFERROR(INDEX(tbl_EmployeeSurvey[EnvironmentSatisfaction],MATCH(tbl_HRMaster[[#This Row],[EmployeeID]],tbl_EmployeeSurvey[EmployeeID],0)),"Not Found")</f>
        <v>3</v>
      </c>
      <c r="X3453">
        <f>IFERROR(INDEX(tbl_EmployeeSurvey[JobSatisfaction],MATCH(tbl_HRMaster[[#This Row],[EmployeeID]],tbl_EmployeeSurvey[EmployeeID],0)),"Not Found")</f>
        <v>2</v>
      </c>
      <c r="Y3453" s="5">
        <f>IFERROR(INDEX(tbl_EmployeeSurvey[WorkLifeBalance],MATCH(tbl_HRMaster[[#This Row],[EmployeeID]],tbl_EmployeeSurvey[EmployeeID],0)),"Not Found")</f>
        <v>2</v>
      </c>
      <c r="Z3453" s="5">
        <f>IFERROR(VLOOKUP(tbl_HRMaster[[#This Row],[EmployeeID]],tbl_ManagerSurvey[[EmployeeID]:[PerformanceRating]],2,FALSE),"Not Found")</f>
        <v>2</v>
      </c>
      <c r="AA3453" s="5">
        <f>IFERROR(VLOOKUP(tbl_HRMaster[[#This Row],[EmployeeID]],tbl_ManagerSurvey[[EmployeeID]:[PerformanceRating]],3,FALSE),"Not Found")</f>
        <v>3</v>
      </c>
      <c r="AB3453" s="5" t="str">
        <f>IF(tbl_HRMaster[[#This Row],[Attrition]]="Yes","Left","Active")</f>
        <v>Active</v>
      </c>
      <c r="AC3453" s="5" t="str">
        <f>_xlfn.IFS(tbl_HRMaster[[#This Row],[Age]]&lt;25,"Under 25",tbl_HRMaster[[#This Row],[Age]]&lt;35,"25-34",tbl_HRMaster[[#This Row],[Age]]&lt;45,"35-44",tbl_HRMaster[[#This Row],[Age]]&lt;55,"45-54",TRUE,"Above 54")</f>
        <v>25-34</v>
      </c>
      <c r="AD3453" s="5" t="str">
        <f>_xlfn.IFS(
tbl_HRMaster[[#This Row],[YearsAtCompany]]&lt;2,"&lt; 2 Years",
tbl_HRMaster[[#This Row],[YearsAtCompany]]&lt;5,"2-4 Years",
tbl_HRMaster[[#This Row],[YearsAtCompany]]&lt;10,"5-9 Years",
TRUE,"10+ Years"
)</f>
        <v>5-9 Years</v>
      </c>
      <c r="AE3453" s="5">
        <f>IF(tbl_HRMaster[[#This Row],[Attrition]]="Yes",1,0)</f>
        <v>0</v>
      </c>
    </row>
    <row r="3454" spans="1:31" x14ac:dyDescent="0.25">
      <c r="A3454">
        <v>26</v>
      </c>
      <c r="B3454" t="s">
        <v>21</v>
      </c>
      <c r="C3454" t="s">
        <v>22</v>
      </c>
      <c r="D3454" t="s">
        <v>23</v>
      </c>
      <c r="E3454">
        <v>17</v>
      </c>
      <c r="F3454">
        <v>3</v>
      </c>
      <c r="G3454" t="s">
        <v>38</v>
      </c>
      <c r="H3454">
        <v>4278</v>
      </c>
      <c r="I3454" t="s">
        <v>25</v>
      </c>
      <c r="J3454">
        <v>2</v>
      </c>
      <c r="K3454" t="s">
        <v>44</v>
      </c>
      <c r="L3454" t="s">
        <v>27</v>
      </c>
      <c r="M3454">
        <v>57690</v>
      </c>
      <c r="N3454">
        <v>1</v>
      </c>
      <c r="O3454">
        <v>19</v>
      </c>
      <c r="P3454">
        <v>0</v>
      </c>
      <c r="Q3454">
        <v>5</v>
      </c>
      <c r="R3454">
        <v>4</v>
      </c>
      <c r="S3454">
        <v>5</v>
      </c>
      <c r="T3454">
        <v>4</v>
      </c>
      <c r="U3454">
        <v>3</v>
      </c>
      <c r="V3454">
        <f>COUNTIF(tbl_HRMaster[EmployeeID],tbl_HRMaster[[#This Row],[EmployeeID]])</f>
        <v>1</v>
      </c>
      <c r="W3454">
        <f>IFERROR(INDEX(tbl_EmployeeSurvey[EnvironmentSatisfaction],MATCH(tbl_HRMaster[[#This Row],[EmployeeID]],tbl_EmployeeSurvey[EmployeeID],0)),"Not Found")</f>
        <v>3</v>
      </c>
      <c r="X3454">
        <f>IFERROR(INDEX(tbl_EmployeeSurvey[JobSatisfaction],MATCH(tbl_HRMaster[[#This Row],[EmployeeID]],tbl_EmployeeSurvey[EmployeeID],0)),"Not Found")</f>
        <v>2</v>
      </c>
      <c r="Y3454" s="5">
        <f>IFERROR(INDEX(tbl_EmployeeSurvey[WorkLifeBalance],MATCH(tbl_HRMaster[[#This Row],[EmployeeID]],tbl_EmployeeSurvey[EmployeeID],0)),"Not Found")</f>
        <v>2</v>
      </c>
      <c r="Z3454" s="5">
        <f>IFERROR(VLOOKUP(tbl_HRMaster[[#This Row],[EmployeeID]],tbl_ManagerSurvey[[EmployeeID]:[PerformanceRating]],2,FALSE),"Not Found")</f>
        <v>2</v>
      </c>
      <c r="AA3454" s="5">
        <f>IFERROR(VLOOKUP(tbl_HRMaster[[#This Row],[EmployeeID]],tbl_ManagerSurvey[[EmployeeID]:[PerformanceRating]],3,FALSE),"Not Found")</f>
        <v>3</v>
      </c>
      <c r="AB3454" s="5" t="str">
        <f>IF(tbl_HRMaster[[#This Row],[Attrition]]="Yes","Left","Active")</f>
        <v>Active</v>
      </c>
      <c r="AC3454" s="5" t="str">
        <f>_xlfn.IFS(tbl_HRMaster[[#This Row],[Age]]&lt;25,"Under 25",tbl_HRMaster[[#This Row],[Age]]&lt;35,"25-34",tbl_HRMaster[[#This Row],[Age]]&lt;45,"35-44",tbl_HRMaster[[#This Row],[Age]]&lt;55,"45-54",TRUE,"Above 54")</f>
        <v>25-34</v>
      </c>
      <c r="AD3454" s="5" t="str">
        <f>_xlfn.IFS(
tbl_HRMaster[[#This Row],[YearsAtCompany]]&lt;2,"&lt; 2 Years",
tbl_HRMaster[[#This Row],[YearsAtCompany]]&lt;5,"2-4 Years",
tbl_HRMaster[[#This Row],[YearsAtCompany]]&lt;10,"5-9 Years",
TRUE,"10+ Years"
)</f>
        <v>5-9 Years</v>
      </c>
      <c r="AE3454" s="5">
        <f>IF(tbl_HRMaster[[#This Row],[Attrition]]="Yes",1,0)</f>
        <v>0</v>
      </c>
    </row>
    <row r="3455" spans="1:31" x14ac:dyDescent="0.25">
      <c r="A3455">
        <v>35</v>
      </c>
      <c r="B3455" t="s">
        <v>21</v>
      </c>
      <c r="C3455" t="s">
        <v>22</v>
      </c>
      <c r="D3455" t="s">
        <v>30</v>
      </c>
      <c r="E3455">
        <v>15</v>
      </c>
      <c r="F3455">
        <v>2</v>
      </c>
      <c r="G3455" t="s">
        <v>38</v>
      </c>
      <c r="H3455">
        <v>173</v>
      </c>
      <c r="I3455" t="s">
        <v>25</v>
      </c>
      <c r="J3455">
        <v>2</v>
      </c>
      <c r="K3455" t="s">
        <v>40</v>
      </c>
      <c r="L3455" t="s">
        <v>32</v>
      </c>
      <c r="M3455">
        <v>54060</v>
      </c>
      <c r="N3455">
        <v>0</v>
      </c>
      <c r="O3455">
        <v>12</v>
      </c>
      <c r="P3455">
        <v>1</v>
      </c>
      <c r="Q3455">
        <v>6</v>
      </c>
      <c r="R3455">
        <v>2</v>
      </c>
      <c r="S3455">
        <v>5</v>
      </c>
      <c r="T3455">
        <v>4</v>
      </c>
      <c r="U3455">
        <v>3</v>
      </c>
      <c r="V3455">
        <f>COUNTIF(tbl_HRMaster[EmployeeID],tbl_HRMaster[[#This Row],[EmployeeID]])</f>
        <v>1</v>
      </c>
      <c r="W3455">
        <f>IFERROR(INDEX(tbl_EmployeeSurvey[EnvironmentSatisfaction],MATCH(tbl_HRMaster[[#This Row],[EmployeeID]],tbl_EmployeeSurvey[EmployeeID],0)),"Not Found")</f>
        <v>4</v>
      </c>
      <c r="X3455">
        <f>IFERROR(INDEX(tbl_EmployeeSurvey[JobSatisfaction],MATCH(tbl_HRMaster[[#This Row],[EmployeeID]],tbl_EmployeeSurvey[EmployeeID],0)),"Not Found")</f>
        <v>3</v>
      </c>
      <c r="Y3455" s="5">
        <f>IFERROR(INDEX(tbl_EmployeeSurvey[WorkLifeBalance],MATCH(tbl_HRMaster[[#This Row],[EmployeeID]],tbl_EmployeeSurvey[EmployeeID],0)),"Not Found")</f>
        <v>3</v>
      </c>
      <c r="Z3455" s="5">
        <f>IFERROR(VLOOKUP(tbl_HRMaster[[#This Row],[EmployeeID]],tbl_ManagerSurvey[[EmployeeID]:[PerformanceRating]],2,FALSE),"Not Found")</f>
        <v>3</v>
      </c>
      <c r="AA3455" s="5">
        <f>IFERROR(VLOOKUP(tbl_HRMaster[[#This Row],[EmployeeID]],tbl_ManagerSurvey[[EmployeeID]:[PerformanceRating]],3,FALSE),"Not Found")</f>
        <v>3</v>
      </c>
      <c r="AB3455" s="5" t="str">
        <f>IF(tbl_HRMaster[[#This Row],[Attrition]]="Yes","Left","Active")</f>
        <v>Active</v>
      </c>
      <c r="AC3455" s="5" t="str">
        <f>_xlfn.IFS(tbl_HRMaster[[#This Row],[Age]]&lt;25,"Under 25",tbl_HRMaster[[#This Row],[Age]]&lt;35,"25-34",tbl_HRMaster[[#This Row],[Age]]&lt;45,"35-44",tbl_HRMaster[[#This Row],[Age]]&lt;55,"45-54",TRUE,"Above 54")</f>
        <v>35-44</v>
      </c>
      <c r="AD3455" s="5" t="str">
        <f>_xlfn.IFS(
tbl_HRMaster[[#This Row],[YearsAtCompany]]&lt;2,"&lt; 2 Years",
tbl_HRMaster[[#This Row],[YearsAtCompany]]&lt;5,"2-4 Years",
tbl_HRMaster[[#This Row],[YearsAtCompany]]&lt;10,"5-9 Years",
TRUE,"10+ Years"
)</f>
        <v>5-9 Years</v>
      </c>
      <c r="AE3455" s="5">
        <f>IF(tbl_HRMaster[[#This Row],[Attrition]]="Yes",1,0)</f>
        <v>0</v>
      </c>
    </row>
    <row r="3456" spans="1:31" x14ac:dyDescent="0.25">
      <c r="A3456">
        <v>35</v>
      </c>
      <c r="B3456" t="s">
        <v>21</v>
      </c>
      <c r="C3456" t="s">
        <v>22</v>
      </c>
      <c r="D3456" t="s">
        <v>30</v>
      </c>
      <c r="E3456">
        <v>15</v>
      </c>
      <c r="F3456">
        <v>2</v>
      </c>
      <c r="G3456" t="s">
        <v>38</v>
      </c>
      <c r="H3456">
        <v>1643</v>
      </c>
      <c r="I3456" t="s">
        <v>25</v>
      </c>
      <c r="J3456">
        <v>2</v>
      </c>
      <c r="K3456" t="s">
        <v>40</v>
      </c>
      <c r="L3456" t="s">
        <v>32</v>
      </c>
      <c r="M3456">
        <v>54060</v>
      </c>
      <c r="N3456">
        <v>0</v>
      </c>
      <c r="O3456">
        <v>12</v>
      </c>
      <c r="P3456">
        <v>1</v>
      </c>
      <c r="Q3456">
        <v>6</v>
      </c>
      <c r="R3456">
        <v>2</v>
      </c>
      <c r="S3456">
        <v>5</v>
      </c>
      <c r="T3456">
        <v>4</v>
      </c>
      <c r="U3456">
        <v>3</v>
      </c>
      <c r="V3456">
        <f>COUNTIF(tbl_HRMaster[EmployeeID],tbl_HRMaster[[#This Row],[EmployeeID]])</f>
        <v>1</v>
      </c>
      <c r="W3456">
        <f>IFERROR(INDEX(tbl_EmployeeSurvey[EnvironmentSatisfaction],MATCH(tbl_HRMaster[[#This Row],[EmployeeID]],tbl_EmployeeSurvey[EmployeeID],0)),"Not Found")</f>
        <v>4</v>
      </c>
      <c r="X3456">
        <f>IFERROR(INDEX(tbl_EmployeeSurvey[JobSatisfaction],MATCH(tbl_HRMaster[[#This Row],[EmployeeID]],tbl_EmployeeSurvey[EmployeeID],0)),"Not Found")</f>
        <v>3</v>
      </c>
      <c r="Y3456" s="5">
        <f>IFERROR(INDEX(tbl_EmployeeSurvey[WorkLifeBalance],MATCH(tbl_HRMaster[[#This Row],[EmployeeID]],tbl_EmployeeSurvey[EmployeeID],0)),"Not Found")</f>
        <v>3</v>
      </c>
      <c r="Z3456" s="5">
        <f>IFERROR(VLOOKUP(tbl_HRMaster[[#This Row],[EmployeeID]],tbl_ManagerSurvey[[EmployeeID]:[PerformanceRating]],2,FALSE),"Not Found")</f>
        <v>3</v>
      </c>
      <c r="AA3456" s="5">
        <f>IFERROR(VLOOKUP(tbl_HRMaster[[#This Row],[EmployeeID]],tbl_ManagerSurvey[[EmployeeID]:[PerformanceRating]],3,FALSE),"Not Found")</f>
        <v>3</v>
      </c>
      <c r="AB3456" s="5" t="str">
        <f>IF(tbl_HRMaster[[#This Row],[Attrition]]="Yes","Left","Active")</f>
        <v>Active</v>
      </c>
      <c r="AC3456" s="5" t="str">
        <f>_xlfn.IFS(tbl_HRMaster[[#This Row],[Age]]&lt;25,"Under 25",tbl_HRMaster[[#This Row],[Age]]&lt;35,"25-34",tbl_HRMaster[[#This Row],[Age]]&lt;45,"35-44",tbl_HRMaster[[#This Row],[Age]]&lt;55,"45-54",TRUE,"Above 54")</f>
        <v>35-44</v>
      </c>
      <c r="AD3456" s="5" t="str">
        <f>_xlfn.IFS(
tbl_HRMaster[[#This Row],[YearsAtCompany]]&lt;2,"&lt; 2 Years",
tbl_HRMaster[[#This Row],[YearsAtCompany]]&lt;5,"2-4 Years",
tbl_HRMaster[[#This Row],[YearsAtCompany]]&lt;10,"5-9 Years",
TRUE,"10+ Years"
)</f>
        <v>5-9 Years</v>
      </c>
      <c r="AE3456" s="5">
        <f>IF(tbl_HRMaster[[#This Row],[Attrition]]="Yes",1,0)</f>
        <v>0</v>
      </c>
    </row>
    <row r="3457" spans="1:31" x14ac:dyDescent="0.25">
      <c r="A3457">
        <v>35</v>
      </c>
      <c r="B3457" t="s">
        <v>21</v>
      </c>
      <c r="C3457" t="s">
        <v>22</v>
      </c>
      <c r="D3457" t="s">
        <v>30</v>
      </c>
      <c r="E3457">
        <v>15</v>
      </c>
      <c r="F3457">
        <v>2</v>
      </c>
      <c r="G3457" t="s">
        <v>38</v>
      </c>
      <c r="H3457">
        <v>3113</v>
      </c>
      <c r="I3457" t="s">
        <v>25</v>
      </c>
      <c r="J3457">
        <v>2</v>
      </c>
      <c r="K3457" t="s">
        <v>40</v>
      </c>
      <c r="L3457" t="s">
        <v>32</v>
      </c>
      <c r="M3457">
        <v>54060</v>
      </c>
      <c r="N3457">
        <v>0</v>
      </c>
      <c r="O3457">
        <v>12</v>
      </c>
      <c r="P3457">
        <v>1</v>
      </c>
      <c r="Q3457">
        <v>6</v>
      </c>
      <c r="R3457">
        <v>2</v>
      </c>
      <c r="S3457">
        <v>5</v>
      </c>
      <c r="T3457">
        <v>4</v>
      </c>
      <c r="U3457">
        <v>3</v>
      </c>
      <c r="V3457">
        <f>COUNTIF(tbl_HRMaster[EmployeeID],tbl_HRMaster[[#This Row],[EmployeeID]])</f>
        <v>1</v>
      </c>
      <c r="W3457">
        <f>IFERROR(INDEX(tbl_EmployeeSurvey[EnvironmentSatisfaction],MATCH(tbl_HRMaster[[#This Row],[EmployeeID]],tbl_EmployeeSurvey[EmployeeID],0)),"Not Found")</f>
        <v>4</v>
      </c>
      <c r="X3457">
        <f>IFERROR(INDEX(tbl_EmployeeSurvey[JobSatisfaction],MATCH(tbl_HRMaster[[#This Row],[EmployeeID]],tbl_EmployeeSurvey[EmployeeID],0)),"Not Found")</f>
        <v>3</v>
      </c>
      <c r="Y3457" s="5">
        <f>IFERROR(INDEX(tbl_EmployeeSurvey[WorkLifeBalance],MATCH(tbl_HRMaster[[#This Row],[EmployeeID]],tbl_EmployeeSurvey[EmployeeID],0)),"Not Found")</f>
        <v>3</v>
      </c>
      <c r="Z3457" s="5">
        <f>IFERROR(VLOOKUP(tbl_HRMaster[[#This Row],[EmployeeID]],tbl_ManagerSurvey[[EmployeeID]:[PerformanceRating]],2,FALSE),"Not Found")</f>
        <v>3</v>
      </c>
      <c r="AA3457" s="5">
        <f>IFERROR(VLOOKUP(tbl_HRMaster[[#This Row],[EmployeeID]],tbl_ManagerSurvey[[EmployeeID]:[PerformanceRating]],3,FALSE),"Not Found")</f>
        <v>3</v>
      </c>
      <c r="AB3457" s="5" t="str">
        <f>IF(tbl_HRMaster[[#This Row],[Attrition]]="Yes","Left","Active")</f>
        <v>Active</v>
      </c>
      <c r="AC3457" s="5" t="str">
        <f>_xlfn.IFS(tbl_HRMaster[[#This Row],[Age]]&lt;25,"Under 25",tbl_HRMaster[[#This Row],[Age]]&lt;35,"25-34",tbl_HRMaster[[#This Row],[Age]]&lt;45,"35-44",tbl_HRMaster[[#This Row],[Age]]&lt;55,"45-54",TRUE,"Above 54")</f>
        <v>35-44</v>
      </c>
      <c r="AD3457" s="5" t="str">
        <f>_xlfn.IFS(
tbl_HRMaster[[#This Row],[YearsAtCompany]]&lt;2,"&lt; 2 Years",
tbl_HRMaster[[#This Row],[YearsAtCompany]]&lt;5,"2-4 Years",
tbl_HRMaster[[#This Row],[YearsAtCompany]]&lt;10,"5-9 Years",
TRUE,"10+ Years"
)</f>
        <v>5-9 Years</v>
      </c>
      <c r="AE3457" s="5">
        <f>IF(tbl_HRMaster[[#This Row],[Attrition]]="Yes",1,0)</f>
        <v>0</v>
      </c>
    </row>
    <row r="3458" spans="1:31" x14ac:dyDescent="0.25">
      <c r="A3458">
        <v>30</v>
      </c>
      <c r="B3458" t="s">
        <v>21</v>
      </c>
      <c r="C3458" t="s">
        <v>22</v>
      </c>
      <c r="D3458" t="s">
        <v>23</v>
      </c>
      <c r="E3458">
        <v>5</v>
      </c>
      <c r="F3458">
        <v>4</v>
      </c>
      <c r="G3458" t="s">
        <v>38</v>
      </c>
      <c r="H3458">
        <v>145</v>
      </c>
      <c r="I3458" t="s">
        <v>25</v>
      </c>
      <c r="J3458">
        <v>2</v>
      </c>
      <c r="K3458" t="s">
        <v>42</v>
      </c>
      <c r="L3458" t="s">
        <v>32</v>
      </c>
      <c r="M3458">
        <v>54100</v>
      </c>
      <c r="N3458">
        <v>0</v>
      </c>
      <c r="O3458">
        <v>17</v>
      </c>
      <c r="P3458">
        <v>1</v>
      </c>
      <c r="Q3458">
        <v>6</v>
      </c>
      <c r="R3458">
        <v>2</v>
      </c>
      <c r="S3458">
        <v>5</v>
      </c>
      <c r="T3458">
        <v>4</v>
      </c>
      <c r="U3458">
        <v>4</v>
      </c>
      <c r="V3458">
        <f>COUNTIF(tbl_HRMaster[EmployeeID],tbl_HRMaster[[#This Row],[EmployeeID]])</f>
        <v>1</v>
      </c>
      <c r="W3458">
        <f>IFERROR(INDEX(tbl_EmployeeSurvey[EnvironmentSatisfaction],MATCH(tbl_HRMaster[[#This Row],[EmployeeID]],tbl_EmployeeSurvey[EmployeeID],0)),"Not Found")</f>
        <v>2</v>
      </c>
      <c r="X3458">
        <f>IFERROR(INDEX(tbl_EmployeeSurvey[JobSatisfaction],MATCH(tbl_HRMaster[[#This Row],[EmployeeID]],tbl_EmployeeSurvey[EmployeeID],0)),"Not Found")</f>
        <v>3</v>
      </c>
      <c r="Y3458" s="5">
        <f>IFERROR(INDEX(tbl_EmployeeSurvey[WorkLifeBalance],MATCH(tbl_HRMaster[[#This Row],[EmployeeID]],tbl_EmployeeSurvey[EmployeeID],0)),"Not Found")</f>
        <v>3</v>
      </c>
      <c r="Z3458" s="5">
        <f>IFERROR(VLOOKUP(tbl_HRMaster[[#This Row],[EmployeeID]],tbl_ManagerSurvey[[EmployeeID]:[PerformanceRating]],2,FALSE),"Not Found")</f>
        <v>3</v>
      </c>
      <c r="AA3458" s="5">
        <f>IFERROR(VLOOKUP(tbl_HRMaster[[#This Row],[EmployeeID]],tbl_ManagerSurvey[[EmployeeID]:[PerformanceRating]],3,FALSE),"Not Found")</f>
        <v>3</v>
      </c>
      <c r="AB3458" s="5" t="str">
        <f>IF(tbl_HRMaster[[#This Row],[Attrition]]="Yes","Left","Active")</f>
        <v>Active</v>
      </c>
      <c r="AC3458" s="5" t="str">
        <f>_xlfn.IFS(tbl_HRMaster[[#This Row],[Age]]&lt;25,"Under 25",tbl_HRMaster[[#This Row],[Age]]&lt;35,"25-34",tbl_HRMaster[[#This Row],[Age]]&lt;45,"35-44",tbl_HRMaster[[#This Row],[Age]]&lt;55,"45-54",TRUE,"Above 54")</f>
        <v>25-34</v>
      </c>
      <c r="AD3458" s="5" t="str">
        <f>_xlfn.IFS(
tbl_HRMaster[[#This Row],[YearsAtCompany]]&lt;2,"&lt; 2 Years",
tbl_HRMaster[[#This Row],[YearsAtCompany]]&lt;5,"2-4 Years",
tbl_HRMaster[[#This Row],[YearsAtCompany]]&lt;10,"5-9 Years",
TRUE,"10+ Years"
)</f>
        <v>5-9 Years</v>
      </c>
      <c r="AE3458" s="5">
        <f>IF(tbl_HRMaster[[#This Row],[Attrition]]="Yes",1,0)</f>
        <v>0</v>
      </c>
    </row>
    <row r="3459" spans="1:31" x14ac:dyDescent="0.25">
      <c r="A3459">
        <v>30</v>
      </c>
      <c r="B3459" t="s">
        <v>21</v>
      </c>
      <c r="C3459" t="s">
        <v>22</v>
      </c>
      <c r="D3459" t="s">
        <v>23</v>
      </c>
      <c r="E3459">
        <v>5</v>
      </c>
      <c r="F3459">
        <v>4</v>
      </c>
      <c r="G3459" t="s">
        <v>38</v>
      </c>
      <c r="H3459">
        <v>1615</v>
      </c>
      <c r="I3459" t="s">
        <v>25</v>
      </c>
      <c r="J3459">
        <v>2</v>
      </c>
      <c r="K3459" t="s">
        <v>42</v>
      </c>
      <c r="L3459" t="s">
        <v>32</v>
      </c>
      <c r="M3459">
        <v>54100</v>
      </c>
      <c r="N3459">
        <v>0</v>
      </c>
      <c r="O3459">
        <v>17</v>
      </c>
      <c r="P3459">
        <v>1</v>
      </c>
      <c r="Q3459">
        <v>6</v>
      </c>
      <c r="R3459">
        <v>2</v>
      </c>
      <c r="S3459">
        <v>5</v>
      </c>
      <c r="T3459">
        <v>4</v>
      </c>
      <c r="U3459">
        <v>4</v>
      </c>
      <c r="V3459">
        <f>COUNTIF(tbl_HRMaster[EmployeeID],tbl_HRMaster[[#This Row],[EmployeeID]])</f>
        <v>1</v>
      </c>
      <c r="W3459">
        <f>IFERROR(INDEX(tbl_EmployeeSurvey[EnvironmentSatisfaction],MATCH(tbl_HRMaster[[#This Row],[EmployeeID]],tbl_EmployeeSurvey[EmployeeID],0)),"Not Found")</f>
        <v>2</v>
      </c>
      <c r="X3459">
        <f>IFERROR(INDEX(tbl_EmployeeSurvey[JobSatisfaction],MATCH(tbl_HRMaster[[#This Row],[EmployeeID]],tbl_EmployeeSurvey[EmployeeID],0)),"Not Found")</f>
        <v>3</v>
      </c>
      <c r="Y3459" s="5">
        <f>IFERROR(INDEX(tbl_EmployeeSurvey[WorkLifeBalance],MATCH(tbl_HRMaster[[#This Row],[EmployeeID]],tbl_EmployeeSurvey[EmployeeID],0)),"Not Found")</f>
        <v>3</v>
      </c>
      <c r="Z3459" s="5">
        <f>IFERROR(VLOOKUP(tbl_HRMaster[[#This Row],[EmployeeID]],tbl_ManagerSurvey[[EmployeeID]:[PerformanceRating]],2,FALSE),"Not Found")</f>
        <v>3</v>
      </c>
      <c r="AA3459" s="5">
        <f>IFERROR(VLOOKUP(tbl_HRMaster[[#This Row],[EmployeeID]],tbl_ManagerSurvey[[EmployeeID]:[PerformanceRating]],3,FALSE),"Not Found")</f>
        <v>3</v>
      </c>
      <c r="AB3459" s="5" t="str">
        <f>IF(tbl_HRMaster[[#This Row],[Attrition]]="Yes","Left","Active")</f>
        <v>Active</v>
      </c>
      <c r="AC3459" s="5" t="str">
        <f>_xlfn.IFS(tbl_HRMaster[[#This Row],[Age]]&lt;25,"Under 25",tbl_HRMaster[[#This Row],[Age]]&lt;35,"25-34",tbl_HRMaster[[#This Row],[Age]]&lt;45,"35-44",tbl_HRMaster[[#This Row],[Age]]&lt;55,"45-54",TRUE,"Above 54")</f>
        <v>25-34</v>
      </c>
      <c r="AD3459" s="5" t="str">
        <f>_xlfn.IFS(
tbl_HRMaster[[#This Row],[YearsAtCompany]]&lt;2,"&lt; 2 Years",
tbl_HRMaster[[#This Row],[YearsAtCompany]]&lt;5,"2-4 Years",
tbl_HRMaster[[#This Row],[YearsAtCompany]]&lt;10,"5-9 Years",
TRUE,"10+ Years"
)</f>
        <v>5-9 Years</v>
      </c>
      <c r="AE3459" s="5">
        <f>IF(tbl_HRMaster[[#This Row],[Attrition]]="Yes",1,0)</f>
        <v>0</v>
      </c>
    </row>
    <row r="3460" spans="1:31" x14ac:dyDescent="0.25">
      <c r="A3460">
        <v>30</v>
      </c>
      <c r="B3460" t="s">
        <v>21</v>
      </c>
      <c r="C3460" t="s">
        <v>22</v>
      </c>
      <c r="D3460" t="s">
        <v>23</v>
      </c>
      <c r="E3460">
        <v>5</v>
      </c>
      <c r="F3460">
        <v>4</v>
      </c>
      <c r="G3460" t="s">
        <v>38</v>
      </c>
      <c r="H3460">
        <v>3085</v>
      </c>
      <c r="I3460" t="s">
        <v>25</v>
      </c>
      <c r="J3460">
        <v>2</v>
      </c>
      <c r="K3460" t="s">
        <v>42</v>
      </c>
      <c r="L3460" t="s">
        <v>32</v>
      </c>
      <c r="M3460">
        <v>54100</v>
      </c>
      <c r="N3460">
        <v>0</v>
      </c>
      <c r="O3460">
        <v>17</v>
      </c>
      <c r="P3460">
        <v>1</v>
      </c>
      <c r="Q3460">
        <v>6</v>
      </c>
      <c r="R3460">
        <v>2</v>
      </c>
      <c r="S3460">
        <v>5</v>
      </c>
      <c r="T3460">
        <v>4</v>
      </c>
      <c r="U3460">
        <v>4</v>
      </c>
      <c r="V3460">
        <f>COUNTIF(tbl_HRMaster[EmployeeID],tbl_HRMaster[[#This Row],[EmployeeID]])</f>
        <v>1</v>
      </c>
      <c r="W3460">
        <f>IFERROR(INDEX(tbl_EmployeeSurvey[EnvironmentSatisfaction],MATCH(tbl_HRMaster[[#This Row],[EmployeeID]],tbl_EmployeeSurvey[EmployeeID],0)),"Not Found")</f>
        <v>2</v>
      </c>
      <c r="X3460">
        <f>IFERROR(INDEX(tbl_EmployeeSurvey[JobSatisfaction],MATCH(tbl_HRMaster[[#This Row],[EmployeeID]],tbl_EmployeeSurvey[EmployeeID],0)),"Not Found")</f>
        <v>3</v>
      </c>
      <c r="Y3460" s="5">
        <f>IFERROR(INDEX(tbl_EmployeeSurvey[WorkLifeBalance],MATCH(tbl_HRMaster[[#This Row],[EmployeeID]],tbl_EmployeeSurvey[EmployeeID],0)),"Not Found")</f>
        <v>3</v>
      </c>
      <c r="Z3460" s="5">
        <f>IFERROR(VLOOKUP(tbl_HRMaster[[#This Row],[EmployeeID]],tbl_ManagerSurvey[[EmployeeID]:[PerformanceRating]],2,FALSE),"Not Found")</f>
        <v>3</v>
      </c>
      <c r="AA3460" s="5">
        <f>IFERROR(VLOOKUP(tbl_HRMaster[[#This Row],[EmployeeID]],tbl_ManagerSurvey[[EmployeeID]:[PerformanceRating]],3,FALSE),"Not Found")</f>
        <v>3</v>
      </c>
      <c r="AB3460" s="5" t="str">
        <f>IF(tbl_HRMaster[[#This Row],[Attrition]]="Yes","Left","Active")</f>
        <v>Active</v>
      </c>
      <c r="AC3460" s="5" t="str">
        <f>_xlfn.IFS(tbl_HRMaster[[#This Row],[Age]]&lt;25,"Under 25",tbl_HRMaster[[#This Row],[Age]]&lt;35,"25-34",tbl_HRMaster[[#This Row],[Age]]&lt;45,"35-44",tbl_HRMaster[[#This Row],[Age]]&lt;55,"45-54",TRUE,"Above 54")</f>
        <v>25-34</v>
      </c>
      <c r="AD3460" s="5" t="str">
        <f>_xlfn.IFS(
tbl_HRMaster[[#This Row],[YearsAtCompany]]&lt;2,"&lt; 2 Years",
tbl_HRMaster[[#This Row],[YearsAtCompany]]&lt;5,"2-4 Years",
tbl_HRMaster[[#This Row],[YearsAtCompany]]&lt;10,"5-9 Years",
TRUE,"10+ Years"
)</f>
        <v>5-9 Years</v>
      </c>
      <c r="AE3460" s="5">
        <f>IF(tbl_HRMaster[[#This Row],[Attrition]]="Yes",1,0)</f>
        <v>0</v>
      </c>
    </row>
    <row r="3461" spans="1:31" x14ac:dyDescent="0.25">
      <c r="A3461">
        <v>37</v>
      </c>
      <c r="B3461" t="s">
        <v>21</v>
      </c>
      <c r="C3461" t="s">
        <v>22</v>
      </c>
      <c r="D3461" t="s">
        <v>23</v>
      </c>
      <c r="E3461">
        <v>2</v>
      </c>
      <c r="F3461">
        <v>4</v>
      </c>
      <c r="G3461" t="s">
        <v>46</v>
      </c>
      <c r="H3461">
        <v>320</v>
      </c>
      <c r="I3461" t="s">
        <v>34</v>
      </c>
      <c r="J3461">
        <v>2</v>
      </c>
      <c r="K3461" t="s">
        <v>42</v>
      </c>
      <c r="L3461" t="s">
        <v>41</v>
      </c>
      <c r="M3461">
        <v>61720</v>
      </c>
      <c r="N3461">
        <v>0</v>
      </c>
      <c r="O3461">
        <v>11</v>
      </c>
      <c r="P3461">
        <v>0</v>
      </c>
      <c r="Q3461">
        <v>6</v>
      </c>
      <c r="R3461">
        <v>1</v>
      </c>
      <c r="S3461">
        <v>5</v>
      </c>
      <c r="T3461">
        <v>4</v>
      </c>
      <c r="U3461">
        <v>3</v>
      </c>
      <c r="V3461">
        <f>COUNTIF(tbl_HRMaster[EmployeeID],tbl_HRMaster[[#This Row],[EmployeeID]])</f>
        <v>1</v>
      </c>
      <c r="W3461">
        <f>IFERROR(INDEX(tbl_EmployeeSurvey[EnvironmentSatisfaction],MATCH(tbl_HRMaster[[#This Row],[EmployeeID]],tbl_EmployeeSurvey[EmployeeID],0)),"Not Found")</f>
        <v>4</v>
      </c>
      <c r="X3461">
        <f>IFERROR(INDEX(tbl_EmployeeSurvey[JobSatisfaction],MATCH(tbl_HRMaster[[#This Row],[EmployeeID]],tbl_EmployeeSurvey[EmployeeID],0)),"Not Found")</f>
        <v>1</v>
      </c>
      <c r="Y3461" s="5">
        <f>IFERROR(INDEX(tbl_EmployeeSurvey[WorkLifeBalance],MATCH(tbl_HRMaster[[#This Row],[EmployeeID]],tbl_EmployeeSurvey[EmployeeID],0)),"Not Found")</f>
        <v>2</v>
      </c>
      <c r="Z3461" s="5">
        <f>IFERROR(VLOOKUP(tbl_HRMaster[[#This Row],[EmployeeID]],tbl_ManagerSurvey[[EmployeeID]:[PerformanceRating]],2,FALSE),"Not Found")</f>
        <v>3</v>
      </c>
      <c r="AA3461" s="5">
        <f>IFERROR(VLOOKUP(tbl_HRMaster[[#This Row],[EmployeeID]],tbl_ManagerSurvey[[EmployeeID]:[PerformanceRating]],3,FALSE),"Not Found")</f>
        <v>3</v>
      </c>
      <c r="AB3461" s="5" t="str">
        <f>IF(tbl_HRMaster[[#This Row],[Attrition]]="Yes","Left","Active")</f>
        <v>Active</v>
      </c>
      <c r="AC3461" s="5" t="str">
        <f>_xlfn.IFS(tbl_HRMaster[[#This Row],[Age]]&lt;25,"Under 25",tbl_HRMaster[[#This Row],[Age]]&lt;35,"25-34",tbl_HRMaster[[#This Row],[Age]]&lt;45,"35-44",tbl_HRMaster[[#This Row],[Age]]&lt;55,"45-54",TRUE,"Above 54")</f>
        <v>35-44</v>
      </c>
      <c r="AD3461" s="5" t="str">
        <f>_xlfn.IFS(
tbl_HRMaster[[#This Row],[YearsAtCompany]]&lt;2,"&lt; 2 Years",
tbl_HRMaster[[#This Row],[YearsAtCompany]]&lt;5,"2-4 Years",
tbl_HRMaster[[#This Row],[YearsAtCompany]]&lt;10,"5-9 Years",
TRUE,"10+ Years"
)</f>
        <v>5-9 Years</v>
      </c>
      <c r="AE3461" s="5">
        <f>IF(tbl_HRMaster[[#This Row],[Attrition]]="Yes",1,0)</f>
        <v>0</v>
      </c>
    </row>
    <row r="3462" spans="1:31" x14ac:dyDescent="0.25">
      <c r="A3462">
        <v>37</v>
      </c>
      <c r="B3462" t="s">
        <v>21</v>
      </c>
      <c r="C3462" t="s">
        <v>22</v>
      </c>
      <c r="D3462" t="s">
        <v>23</v>
      </c>
      <c r="E3462">
        <v>2</v>
      </c>
      <c r="F3462">
        <v>4</v>
      </c>
      <c r="G3462" t="s">
        <v>46</v>
      </c>
      <c r="H3462">
        <v>1790</v>
      </c>
      <c r="I3462" t="s">
        <v>34</v>
      </c>
      <c r="J3462">
        <v>2</v>
      </c>
      <c r="K3462" t="s">
        <v>42</v>
      </c>
      <c r="L3462" t="s">
        <v>41</v>
      </c>
      <c r="M3462">
        <v>61720</v>
      </c>
      <c r="N3462">
        <v>0</v>
      </c>
      <c r="O3462">
        <v>11</v>
      </c>
      <c r="P3462">
        <v>0</v>
      </c>
      <c r="Q3462">
        <v>6</v>
      </c>
      <c r="R3462">
        <v>1</v>
      </c>
      <c r="S3462">
        <v>5</v>
      </c>
      <c r="T3462">
        <v>4</v>
      </c>
      <c r="U3462">
        <v>3</v>
      </c>
      <c r="V3462">
        <f>COUNTIF(tbl_HRMaster[EmployeeID],tbl_HRMaster[[#This Row],[EmployeeID]])</f>
        <v>1</v>
      </c>
      <c r="W3462">
        <f>IFERROR(INDEX(tbl_EmployeeSurvey[EnvironmentSatisfaction],MATCH(tbl_HRMaster[[#This Row],[EmployeeID]],tbl_EmployeeSurvey[EmployeeID],0)),"Not Found")</f>
        <v>4</v>
      </c>
      <c r="X3462">
        <f>IFERROR(INDEX(tbl_EmployeeSurvey[JobSatisfaction],MATCH(tbl_HRMaster[[#This Row],[EmployeeID]],tbl_EmployeeSurvey[EmployeeID],0)),"Not Found")</f>
        <v>1</v>
      </c>
      <c r="Y3462" s="5">
        <f>IFERROR(INDEX(tbl_EmployeeSurvey[WorkLifeBalance],MATCH(tbl_HRMaster[[#This Row],[EmployeeID]],tbl_EmployeeSurvey[EmployeeID],0)),"Not Found")</f>
        <v>2</v>
      </c>
      <c r="Z3462" s="5">
        <f>IFERROR(VLOOKUP(tbl_HRMaster[[#This Row],[EmployeeID]],tbl_ManagerSurvey[[EmployeeID]:[PerformanceRating]],2,FALSE),"Not Found")</f>
        <v>3</v>
      </c>
      <c r="AA3462" s="5">
        <f>IFERROR(VLOOKUP(tbl_HRMaster[[#This Row],[EmployeeID]],tbl_ManagerSurvey[[EmployeeID]:[PerformanceRating]],3,FALSE),"Not Found")</f>
        <v>3</v>
      </c>
      <c r="AB3462" s="5" t="str">
        <f>IF(tbl_HRMaster[[#This Row],[Attrition]]="Yes","Left","Active")</f>
        <v>Active</v>
      </c>
      <c r="AC3462" s="5" t="str">
        <f>_xlfn.IFS(tbl_HRMaster[[#This Row],[Age]]&lt;25,"Under 25",tbl_HRMaster[[#This Row],[Age]]&lt;35,"25-34",tbl_HRMaster[[#This Row],[Age]]&lt;45,"35-44",tbl_HRMaster[[#This Row],[Age]]&lt;55,"45-54",TRUE,"Above 54")</f>
        <v>35-44</v>
      </c>
      <c r="AD3462" s="5" t="str">
        <f>_xlfn.IFS(
tbl_HRMaster[[#This Row],[YearsAtCompany]]&lt;2,"&lt; 2 Years",
tbl_HRMaster[[#This Row],[YearsAtCompany]]&lt;5,"2-4 Years",
tbl_HRMaster[[#This Row],[YearsAtCompany]]&lt;10,"5-9 Years",
TRUE,"10+ Years"
)</f>
        <v>5-9 Years</v>
      </c>
      <c r="AE3462" s="5">
        <f>IF(tbl_HRMaster[[#This Row],[Attrition]]="Yes",1,0)</f>
        <v>0</v>
      </c>
    </row>
    <row r="3463" spans="1:31" x14ac:dyDescent="0.25">
      <c r="A3463">
        <v>37</v>
      </c>
      <c r="B3463" t="s">
        <v>21</v>
      </c>
      <c r="C3463" t="s">
        <v>22</v>
      </c>
      <c r="D3463" t="s">
        <v>23</v>
      </c>
      <c r="E3463">
        <v>2</v>
      </c>
      <c r="F3463">
        <v>4</v>
      </c>
      <c r="G3463" t="s">
        <v>46</v>
      </c>
      <c r="H3463">
        <v>3260</v>
      </c>
      <c r="I3463" t="s">
        <v>34</v>
      </c>
      <c r="J3463">
        <v>2</v>
      </c>
      <c r="K3463" t="s">
        <v>42</v>
      </c>
      <c r="L3463" t="s">
        <v>41</v>
      </c>
      <c r="M3463">
        <v>61720</v>
      </c>
      <c r="N3463">
        <v>0</v>
      </c>
      <c r="O3463">
        <v>11</v>
      </c>
      <c r="P3463">
        <v>0</v>
      </c>
      <c r="Q3463">
        <v>6</v>
      </c>
      <c r="R3463">
        <v>1</v>
      </c>
      <c r="S3463">
        <v>5</v>
      </c>
      <c r="T3463">
        <v>4</v>
      </c>
      <c r="U3463">
        <v>3</v>
      </c>
      <c r="V3463">
        <f>COUNTIF(tbl_HRMaster[EmployeeID],tbl_HRMaster[[#This Row],[EmployeeID]])</f>
        <v>1</v>
      </c>
      <c r="W3463">
        <f>IFERROR(INDEX(tbl_EmployeeSurvey[EnvironmentSatisfaction],MATCH(tbl_HRMaster[[#This Row],[EmployeeID]],tbl_EmployeeSurvey[EmployeeID],0)),"Not Found")</f>
        <v>4</v>
      </c>
      <c r="X3463">
        <f>IFERROR(INDEX(tbl_EmployeeSurvey[JobSatisfaction],MATCH(tbl_HRMaster[[#This Row],[EmployeeID]],tbl_EmployeeSurvey[EmployeeID],0)),"Not Found")</f>
        <v>1</v>
      </c>
      <c r="Y3463" s="5">
        <f>IFERROR(INDEX(tbl_EmployeeSurvey[WorkLifeBalance],MATCH(tbl_HRMaster[[#This Row],[EmployeeID]],tbl_EmployeeSurvey[EmployeeID],0)),"Not Found")</f>
        <v>2</v>
      </c>
      <c r="Z3463" s="5">
        <f>IFERROR(VLOOKUP(tbl_HRMaster[[#This Row],[EmployeeID]],tbl_ManagerSurvey[[EmployeeID]:[PerformanceRating]],2,FALSE),"Not Found")</f>
        <v>3</v>
      </c>
      <c r="AA3463" s="5">
        <f>IFERROR(VLOOKUP(tbl_HRMaster[[#This Row],[EmployeeID]],tbl_ManagerSurvey[[EmployeeID]:[PerformanceRating]],3,FALSE),"Not Found")</f>
        <v>3</v>
      </c>
      <c r="AB3463" s="5" t="str">
        <f>IF(tbl_HRMaster[[#This Row],[Attrition]]="Yes","Left","Active")</f>
        <v>Active</v>
      </c>
      <c r="AC3463" s="5" t="str">
        <f>_xlfn.IFS(tbl_HRMaster[[#This Row],[Age]]&lt;25,"Under 25",tbl_HRMaster[[#This Row],[Age]]&lt;35,"25-34",tbl_HRMaster[[#This Row],[Age]]&lt;45,"35-44",tbl_HRMaster[[#This Row],[Age]]&lt;55,"45-54",TRUE,"Above 54")</f>
        <v>35-44</v>
      </c>
      <c r="AD3463" s="5" t="str">
        <f>_xlfn.IFS(
tbl_HRMaster[[#This Row],[YearsAtCompany]]&lt;2,"&lt; 2 Years",
tbl_HRMaster[[#This Row],[YearsAtCompany]]&lt;5,"2-4 Years",
tbl_HRMaster[[#This Row],[YearsAtCompany]]&lt;10,"5-9 Years",
TRUE,"10+ Years"
)</f>
        <v>5-9 Years</v>
      </c>
      <c r="AE3463" s="5">
        <f>IF(tbl_HRMaster[[#This Row],[Attrition]]="Yes",1,0)</f>
        <v>0</v>
      </c>
    </row>
    <row r="3464" spans="1:31" x14ac:dyDescent="0.25">
      <c r="A3464">
        <v>35</v>
      </c>
      <c r="B3464" t="s">
        <v>21</v>
      </c>
      <c r="C3464" t="s">
        <v>22</v>
      </c>
      <c r="D3464" t="s">
        <v>30</v>
      </c>
      <c r="E3464">
        <v>10</v>
      </c>
      <c r="F3464">
        <v>1</v>
      </c>
      <c r="G3464" t="s">
        <v>24</v>
      </c>
      <c r="H3464">
        <v>843</v>
      </c>
      <c r="I3464" t="s">
        <v>34</v>
      </c>
      <c r="J3464">
        <v>1</v>
      </c>
      <c r="K3464" t="s">
        <v>26</v>
      </c>
      <c r="L3464" t="s">
        <v>27</v>
      </c>
      <c r="M3464">
        <v>109030</v>
      </c>
      <c r="N3464">
        <v>0</v>
      </c>
      <c r="O3464">
        <v>11</v>
      </c>
      <c r="P3464">
        <v>0</v>
      </c>
      <c r="Q3464">
        <v>6</v>
      </c>
      <c r="R3464">
        <v>3</v>
      </c>
      <c r="S3464">
        <v>5</v>
      </c>
      <c r="T3464">
        <v>4</v>
      </c>
      <c r="U3464">
        <v>2</v>
      </c>
      <c r="V3464">
        <f>COUNTIF(tbl_HRMaster[EmployeeID],tbl_HRMaster[[#This Row],[EmployeeID]])</f>
        <v>1</v>
      </c>
      <c r="W3464">
        <f>IFERROR(INDEX(tbl_EmployeeSurvey[EnvironmentSatisfaction],MATCH(tbl_HRMaster[[#This Row],[EmployeeID]],tbl_EmployeeSurvey[EmployeeID],0)),"Not Found")</f>
        <v>2</v>
      </c>
      <c r="X3464">
        <f>IFERROR(INDEX(tbl_EmployeeSurvey[JobSatisfaction],MATCH(tbl_HRMaster[[#This Row],[EmployeeID]],tbl_EmployeeSurvey[EmployeeID],0)),"Not Found")</f>
        <v>3</v>
      </c>
      <c r="Y3464" s="5">
        <f>IFERROR(INDEX(tbl_EmployeeSurvey[WorkLifeBalance],MATCH(tbl_HRMaster[[#This Row],[EmployeeID]],tbl_EmployeeSurvey[EmployeeID],0)),"Not Found")</f>
        <v>3</v>
      </c>
      <c r="Z3464" s="5">
        <f>IFERROR(VLOOKUP(tbl_HRMaster[[#This Row],[EmployeeID]],tbl_ManagerSurvey[[EmployeeID]:[PerformanceRating]],2,FALSE),"Not Found")</f>
        <v>4</v>
      </c>
      <c r="AA3464" s="5">
        <f>IFERROR(VLOOKUP(tbl_HRMaster[[#This Row],[EmployeeID]],tbl_ManagerSurvey[[EmployeeID]:[PerformanceRating]],3,FALSE),"Not Found")</f>
        <v>3</v>
      </c>
      <c r="AB3464" s="5" t="str">
        <f>IF(tbl_HRMaster[[#This Row],[Attrition]]="Yes","Left","Active")</f>
        <v>Active</v>
      </c>
      <c r="AC3464" s="5" t="str">
        <f>_xlfn.IFS(tbl_HRMaster[[#This Row],[Age]]&lt;25,"Under 25",tbl_HRMaster[[#This Row],[Age]]&lt;35,"25-34",tbl_HRMaster[[#This Row],[Age]]&lt;45,"35-44",tbl_HRMaster[[#This Row],[Age]]&lt;55,"45-54",TRUE,"Above 54")</f>
        <v>35-44</v>
      </c>
      <c r="AD3464" s="5" t="str">
        <f>_xlfn.IFS(
tbl_HRMaster[[#This Row],[YearsAtCompany]]&lt;2,"&lt; 2 Years",
tbl_HRMaster[[#This Row],[YearsAtCompany]]&lt;5,"2-4 Years",
tbl_HRMaster[[#This Row],[YearsAtCompany]]&lt;10,"5-9 Years",
TRUE,"10+ Years"
)</f>
        <v>5-9 Years</v>
      </c>
      <c r="AE3464" s="5">
        <f>IF(tbl_HRMaster[[#This Row],[Attrition]]="Yes",1,0)</f>
        <v>0</v>
      </c>
    </row>
    <row r="3465" spans="1:31" x14ac:dyDescent="0.25">
      <c r="A3465">
        <v>35</v>
      </c>
      <c r="B3465" t="s">
        <v>21</v>
      </c>
      <c r="C3465" t="s">
        <v>22</v>
      </c>
      <c r="D3465" t="s">
        <v>30</v>
      </c>
      <c r="E3465">
        <v>10</v>
      </c>
      <c r="F3465">
        <v>1</v>
      </c>
      <c r="G3465" t="s">
        <v>24</v>
      </c>
      <c r="H3465">
        <v>2313</v>
      </c>
      <c r="I3465" t="s">
        <v>34</v>
      </c>
      <c r="J3465">
        <v>1</v>
      </c>
      <c r="K3465" t="s">
        <v>26</v>
      </c>
      <c r="L3465" t="s">
        <v>27</v>
      </c>
      <c r="M3465">
        <v>109030</v>
      </c>
      <c r="N3465">
        <v>0</v>
      </c>
      <c r="O3465">
        <v>11</v>
      </c>
      <c r="P3465">
        <v>0</v>
      </c>
      <c r="Q3465">
        <v>6</v>
      </c>
      <c r="R3465">
        <v>3</v>
      </c>
      <c r="S3465">
        <v>5</v>
      </c>
      <c r="T3465">
        <v>4</v>
      </c>
      <c r="U3465">
        <v>2</v>
      </c>
      <c r="V3465">
        <f>COUNTIF(tbl_HRMaster[EmployeeID],tbl_HRMaster[[#This Row],[EmployeeID]])</f>
        <v>1</v>
      </c>
      <c r="W3465">
        <f>IFERROR(INDEX(tbl_EmployeeSurvey[EnvironmentSatisfaction],MATCH(tbl_HRMaster[[#This Row],[EmployeeID]],tbl_EmployeeSurvey[EmployeeID],0)),"Not Found")</f>
        <v>2</v>
      </c>
      <c r="X3465">
        <f>IFERROR(INDEX(tbl_EmployeeSurvey[JobSatisfaction],MATCH(tbl_HRMaster[[#This Row],[EmployeeID]],tbl_EmployeeSurvey[EmployeeID],0)),"Not Found")</f>
        <v>3</v>
      </c>
      <c r="Y3465" s="5">
        <f>IFERROR(INDEX(tbl_EmployeeSurvey[WorkLifeBalance],MATCH(tbl_HRMaster[[#This Row],[EmployeeID]],tbl_EmployeeSurvey[EmployeeID],0)),"Not Found")</f>
        <v>3</v>
      </c>
      <c r="Z3465" s="5">
        <f>IFERROR(VLOOKUP(tbl_HRMaster[[#This Row],[EmployeeID]],tbl_ManagerSurvey[[EmployeeID]:[PerformanceRating]],2,FALSE),"Not Found")</f>
        <v>4</v>
      </c>
      <c r="AA3465" s="5">
        <f>IFERROR(VLOOKUP(tbl_HRMaster[[#This Row],[EmployeeID]],tbl_ManagerSurvey[[EmployeeID]:[PerformanceRating]],3,FALSE),"Not Found")</f>
        <v>3</v>
      </c>
      <c r="AB3465" s="5" t="str">
        <f>IF(tbl_HRMaster[[#This Row],[Attrition]]="Yes","Left","Active")</f>
        <v>Active</v>
      </c>
      <c r="AC3465" s="5" t="str">
        <f>_xlfn.IFS(tbl_HRMaster[[#This Row],[Age]]&lt;25,"Under 25",tbl_HRMaster[[#This Row],[Age]]&lt;35,"25-34",tbl_HRMaster[[#This Row],[Age]]&lt;45,"35-44",tbl_HRMaster[[#This Row],[Age]]&lt;55,"45-54",TRUE,"Above 54")</f>
        <v>35-44</v>
      </c>
      <c r="AD3465" s="5" t="str">
        <f>_xlfn.IFS(
tbl_HRMaster[[#This Row],[YearsAtCompany]]&lt;2,"&lt; 2 Years",
tbl_HRMaster[[#This Row],[YearsAtCompany]]&lt;5,"2-4 Years",
tbl_HRMaster[[#This Row],[YearsAtCompany]]&lt;10,"5-9 Years",
TRUE,"10+ Years"
)</f>
        <v>5-9 Years</v>
      </c>
      <c r="AE3465" s="5">
        <f>IF(tbl_HRMaster[[#This Row],[Attrition]]="Yes",1,0)</f>
        <v>0</v>
      </c>
    </row>
    <row r="3466" spans="1:31" x14ac:dyDescent="0.25">
      <c r="A3466">
        <v>35</v>
      </c>
      <c r="B3466" t="s">
        <v>21</v>
      </c>
      <c r="C3466" t="s">
        <v>22</v>
      </c>
      <c r="D3466" t="s">
        <v>30</v>
      </c>
      <c r="E3466">
        <v>10</v>
      </c>
      <c r="F3466">
        <v>1</v>
      </c>
      <c r="G3466" t="s">
        <v>24</v>
      </c>
      <c r="H3466">
        <v>3783</v>
      </c>
      <c r="I3466" t="s">
        <v>34</v>
      </c>
      <c r="J3466">
        <v>1</v>
      </c>
      <c r="K3466" t="s">
        <v>26</v>
      </c>
      <c r="L3466" t="s">
        <v>27</v>
      </c>
      <c r="M3466">
        <v>109030</v>
      </c>
      <c r="N3466">
        <v>0</v>
      </c>
      <c r="O3466">
        <v>11</v>
      </c>
      <c r="P3466">
        <v>0</v>
      </c>
      <c r="Q3466">
        <v>6</v>
      </c>
      <c r="R3466">
        <v>3</v>
      </c>
      <c r="S3466">
        <v>5</v>
      </c>
      <c r="T3466">
        <v>4</v>
      </c>
      <c r="U3466">
        <v>2</v>
      </c>
      <c r="V3466">
        <f>COUNTIF(tbl_HRMaster[EmployeeID],tbl_HRMaster[[#This Row],[EmployeeID]])</f>
        <v>1</v>
      </c>
      <c r="W3466">
        <f>IFERROR(INDEX(tbl_EmployeeSurvey[EnvironmentSatisfaction],MATCH(tbl_HRMaster[[#This Row],[EmployeeID]],tbl_EmployeeSurvey[EmployeeID],0)),"Not Found")</f>
        <v>2</v>
      </c>
      <c r="X3466">
        <f>IFERROR(INDEX(tbl_EmployeeSurvey[JobSatisfaction],MATCH(tbl_HRMaster[[#This Row],[EmployeeID]],tbl_EmployeeSurvey[EmployeeID],0)),"Not Found")</f>
        <v>3</v>
      </c>
      <c r="Y3466" s="5">
        <f>IFERROR(INDEX(tbl_EmployeeSurvey[WorkLifeBalance],MATCH(tbl_HRMaster[[#This Row],[EmployeeID]],tbl_EmployeeSurvey[EmployeeID],0)),"Not Found")</f>
        <v>3</v>
      </c>
      <c r="Z3466" s="5">
        <f>IFERROR(VLOOKUP(tbl_HRMaster[[#This Row],[EmployeeID]],tbl_ManagerSurvey[[EmployeeID]:[PerformanceRating]],2,FALSE),"Not Found")</f>
        <v>4</v>
      </c>
      <c r="AA3466" s="5">
        <f>IFERROR(VLOOKUP(tbl_HRMaster[[#This Row],[EmployeeID]],tbl_ManagerSurvey[[EmployeeID]:[PerformanceRating]],3,FALSE),"Not Found")</f>
        <v>3</v>
      </c>
      <c r="AB3466" s="5" t="str">
        <f>IF(tbl_HRMaster[[#This Row],[Attrition]]="Yes","Left","Active")</f>
        <v>Active</v>
      </c>
      <c r="AC3466" s="5" t="str">
        <f>_xlfn.IFS(tbl_HRMaster[[#This Row],[Age]]&lt;25,"Under 25",tbl_HRMaster[[#This Row],[Age]]&lt;35,"25-34",tbl_HRMaster[[#This Row],[Age]]&lt;45,"35-44",tbl_HRMaster[[#This Row],[Age]]&lt;55,"45-54",TRUE,"Above 54")</f>
        <v>35-44</v>
      </c>
      <c r="AD3466" s="5" t="str">
        <f>_xlfn.IFS(
tbl_HRMaster[[#This Row],[YearsAtCompany]]&lt;2,"&lt; 2 Years",
tbl_HRMaster[[#This Row],[YearsAtCompany]]&lt;5,"2-4 Years",
tbl_HRMaster[[#This Row],[YearsAtCompany]]&lt;10,"5-9 Years",
TRUE,"10+ Years"
)</f>
        <v>5-9 Years</v>
      </c>
      <c r="AE3466" s="5">
        <f>IF(tbl_HRMaster[[#This Row],[Attrition]]="Yes",1,0)</f>
        <v>0</v>
      </c>
    </row>
    <row r="3467" spans="1:31" x14ac:dyDescent="0.25">
      <c r="A3467">
        <v>56</v>
      </c>
      <c r="B3467" t="s">
        <v>28</v>
      </c>
      <c r="C3467" t="s">
        <v>22</v>
      </c>
      <c r="D3467" t="s">
        <v>30</v>
      </c>
      <c r="E3467">
        <v>15</v>
      </c>
      <c r="F3467">
        <v>3</v>
      </c>
      <c r="G3467" t="s">
        <v>24</v>
      </c>
      <c r="H3467">
        <v>1335</v>
      </c>
      <c r="I3467" t="s">
        <v>34</v>
      </c>
      <c r="J3467">
        <v>2</v>
      </c>
      <c r="K3467" t="s">
        <v>40</v>
      </c>
      <c r="L3467" t="s">
        <v>27</v>
      </c>
      <c r="M3467">
        <v>33120</v>
      </c>
      <c r="N3467">
        <v>9</v>
      </c>
      <c r="O3467">
        <v>19</v>
      </c>
      <c r="P3467">
        <v>0</v>
      </c>
      <c r="Q3467">
        <v>7</v>
      </c>
      <c r="R3467">
        <v>1</v>
      </c>
      <c r="S3467">
        <v>5</v>
      </c>
      <c r="T3467">
        <v>4</v>
      </c>
      <c r="U3467">
        <v>3</v>
      </c>
      <c r="V3467">
        <f>COUNTIF(tbl_HRMaster[EmployeeID],tbl_HRMaster[[#This Row],[EmployeeID]])</f>
        <v>1</v>
      </c>
      <c r="W3467">
        <f>IFERROR(INDEX(tbl_EmployeeSurvey[EnvironmentSatisfaction],MATCH(tbl_HRMaster[[#This Row],[EmployeeID]],tbl_EmployeeSurvey[EmployeeID],0)),"Not Found")</f>
        <v>2</v>
      </c>
      <c r="X3467">
        <f>IFERROR(INDEX(tbl_EmployeeSurvey[JobSatisfaction],MATCH(tbl_HRMaster[[#This Row],[EmployeeID]],tbl_EmployeeSurvey[EmployeeID],0)),"Not Found")</f>
        <v>2</v>
      </c>
      <c r="Y3467" s="5">
        <f>IFERROR(INDEX(tbl_EmployeeSurvey[WorkLifeBalance],MATCH(tbl_HRMaster[[#This Row],[EmployeeID]],tbl_EmployeeSurvey[EmployeeID],0)),"Not Found")</f>
        <v>3</v>
      </c>
      <c r="Z3467" s="5">
        <f>IFERROR(VLOOKUP(tbl_HRMaster[[#This Row],[EmployeeID]],tbl_ManagerSurvey[[EmployeeID]:[PerformanceRating]],2,FALSE),"Not Found")</f>
        <v>1</v>
      </c>
      <c r="AA3467" s="5">
        <f>IFERROR(VLOOKUP(tbl_HRMaster[[#This Row],[EmployeeID]],tbl_ManagerSurvey[[EmployeeID]:[PerformanceRating]],3,FALSE),"Not Found")</f>
        <v>3</v>
      </c>
      <c r="AB3467" s="5" t="str">
        <f>IF(tbl_HRMaster[[#This Row],[Attrition]]="Yes","Left","Active")</f>
        <v>Left</v>
      </c>
      <c r="AC3467" s="5" t="str">
        <f>_xlfn.IFS(tbl_HRMaster[[#This Row],[Age]]&lt;25,"Under 25",tbl_HRMaster[[#This Row],[Age]]&lt;35,"25-34",tbl_HRMaster[[#This Row],[Age]]&lt;45,"35-44",tbl_HRMaster[[#This Row],[Age]]&lt;55,"45-54",TRUE,"Above 54")</f>
        <v>Above 54</v>
      </c>
      <c r="AD3467" s="5" t="str">
        <f>_xlfn.IFS(
tbl_HRMaster[[#This Row],[YearsAtCompany]]&lt;2,"&lt; 2 Years",
tbl_HRMaster[[#This Row],[YearsAtCompany]]&lt;5,"2-4 Years",
tbl_HRMaster[[#This Row],[YearsAtCompany]]&lt;10,"5-9 Years",
TRUE,"10+ Years"
)</f>
        <v>5-9 Years</v>
      </c>
      <c r="AE3467" s="5">
        <f>IF(tbl_HRMaster[[#This Row],[Attrition]]="Yes",1,0)</f>
        <v>1</v>
      </c>
    </row>
    <row r="3468" spans="1:31" x14ac:dyDescent="0.25">
      <c r="A3468">
        <v>56</v>
      </c>
      <c r="B3468" t="s">
        <v>28</v>
      </c>
      <c r="C3468" t="s">
        <v>22</v>
      </c>
      <c r="D3468" t="s">
        <v>30</v>
      </c>
      <c r="E3468">
        <v>15</v>
      </c>
      <c r="F3468">
        <v>3</v>
      </c>
      <c r="G3468" t="s">
        <v>24</v>
      </c>
      <c r="H3468">
        <v>2805</v>
      </c>
      <c r="I3468" t="s">
        <v>34</v>
      </c>
      <c r="J3468">
        <v>2</v>
      </c>
      <c r="K3468" t="s">
        <v>40</v>
      </c>
      <c r="L3468" t="s">
        <v>27</v>
      </c>
      <c r="M3468">
        <v>33120</v>
      </c>
      <c r="N3468">
        <v>9</v>
      </c>
      <c r="O3468">
        <v>19</v>
      </c>
      <c r="P3468">
        <v>0</v>
      </c>
      <c r="Q3468">
        <v>7</v>
      </c>
      <c r="R3468">
        <v>1</v>
      </c>
      <c r="S3468">
        <v>5</v>
      </c>
      <c r="T3468">
        <v>4</v>
      </c>
      <c r="U3468">
        <v>3</v>
      </c>
      <c r="V3468">
        <f>COUNTIF(tbl_HRMaster[EmployeeID],tbl_HRMaster[[#This Row],[EmployeeID]])</f>
        <v>1</v>
      </c>
      <c r="W3468">
        <f>IFERROR(INDEX(tbl_EmployeeSurvey[EnvironmentSatisfaction],MATCH(tbl_HRMaster[[#This Row],[EmployeeID]],tbl_EmployeeSurvey[EmployeeID],0)),"Not Found")</f>
        <v>2</v>
      </c>
      <c r="X3468">
        <f>IFERROR(INDEX(tbl_EmployeeSurvey[JobSatisfaction],MATCH(tbl_HRMaster[[#This Row],[EmployeeID]],tbl_EmployeeSurvey[EmployeeID],0)),"Not Found")</f>
        <v>2</v>
      </c>
      <c r="Y3468" s="5">
        <f>IFERROR(INDEX(tbl_EmployeeSurvey[WorkLifeBalance],MATCH(tbl_HRMaster[[#This Row],[EmployeeID]],tbl_EmployeeSurvey[EmployeeID],0)),"Not Found")</f>
        <v>3</v>
      </c>
      <c r="Z3468" s="5">
        <f>IFERROR(VLOOKUP(tbl_HRMaster[[#This Row],[EmployeeID]],tbl_ManagerSurvey[[EmployeeID]:[PerformanceRating]],2,FALSE),"Not Found")</f>
        <v>1</v>
      </c>
      <c r="AA3468" s="5">
        <f>IFERROR(VLOOKUP(tbl_HRMaster[[#This Row],[EmployeeID]],tbl_ManagerSurvey[[EmployeeID]:[PerformanceRating]],3,FALSE),"Not Found")</f>
        <v>3</v>
      </c>
      <c r="AB3468" s="5" t="str">
        <f>IF(tbl_HRMaster[[#This Row],[Attrition]]="Yes","Left","Active")</f>
        <v>Left</v>
      </c>
      <c r="AC3468" s="5" t="str">
        <f>_xlfn.IFS(tbl_HRMaster[[#This Row],[Age]]&lt;25,"Under 25",tbl_HRMaster[[#This Row],[Age]]&lt;35,"25-34",tbl_HRMaster[[#This Row],[Age]]&lt;45,"35-44",tbl_HRMaster[[#This Row],[Age]]&lt;55,"45-54",TRUE,"Above 54")</f>
        <v>Above 54</v>
      </c>
      <c r="AD3468" s="5" t="str">
        <f>_xlfn.IFS(
tbl_HRMaster[[#This Row],[YearsAtCompany]]&lt;2,"&lt; 2 Years",
tbl_HRMaster[[#This Row],[YearsAtCompany]]&lt;5,"2-4 Years",
tbl_HRMaster[[#This Row],[YearsAtCompany]]&lt;10,"5-9 Years",
TRUE,"10+ Years"
)</f>
        <v>5-9 Years</v>
      </c>
      <c r="AE3468" s="5">
        <f>IF(tbl_HRMaster[[#This Row],[Attrition]]="Yes",1,0)</f>
        <v>1</v>
      </c>
    </row>
    <row r="3469" spans="1:31" x14ac:dyDescent="0.25">
      <c r="A3469">
        <v>56</v>
      </c>
      <c r="B3469" t="s">
        <v>28</v>
      </c>
      <c r="C3469" t="s">
        <v>22</v>
      </c>
      <c r="D3469" t="s">
        <v>30</v>
      </c>
      <c r="E3469">
        <v>15</v>
      </c>
      <c r="F3469">
        <v>3</v>
      </c>
      <c r="G3469" t="s">
        <v>24</v>
      </c>
      <c r="H3469">
        <v>4275</v>
      </c>
      <c r="I3469" t="s">
        <v>34</v>
      </c>
      <c r="J3469">
        <v>2</v>
      </c>
      <c r="K3469" t="s">
        <v>40</v>
      </c>
      <c r="L3469" t="s">
        <v>27</v>
      </c>
      <c r="M3469">
        <v>33120</v>
      </c>
      <c r="N3469">
        <v>9</v>
      </c>
      <c r="O3469">
        <v>19</v>
      </c>
      <c r="P3469">
        <v>0</v>
      </c>
      <c r="Q3469">
        <v>7</v>
      </c>
      <c r="R3469">
        <v>1</v>
      </c>
      <c r="S3469">
        <v>5</v>
      </c>
      <c r="T3469">
        <v>4</v>
      </c>
      <c r="U3469">
        <v>3</v>
      </c>
      <c r="V3469">
        <f>COUNTIF(tbl_HRMaster[EmployeeID],tbl_HRMaster[[#This Row],[EmployeeID]])</f>
        <v>1</v>
      </c>
      <c r="W3469">
        <f>IFERROR(INDEX(tbl_EmployeeSurvey[EnvironmentSatisfaction],MATCH(tbl_HRMaster[[#This Row],[EmployeeID]],tbl_EmployeeSurvey[EmployeeID],0)),"Not Found")</f>
        <v>2</v>
      </c>
      <c r="X3469">
        <f>IFERROR(INDEX(tbl_EmployeeSurvey[JobSatisfaction],MATCH(tbl_HRMaster[[#This Row],[EmployeeID]],tbl_EmployeeSurvey[EmployeeID],0)),"Not Found")</f>
        <v>2</v>
      </c>
      <c r="Y3469" s="5">
        <f>IFERROR(INDEX(tbl_EmployeeSurvey[WorkLifeBalance],MATCH(tbl_HRMaster[[#This Row],[EmployeeID]],tbl_EmployeeSurvey[EmployeeID],0)),"Not Found")</f>
        <v>3</v>
      </c>
      <c r="Z3469" s="5">
        <f>IFERROR(VLOOKUP(tbl_HRMaster[[#This Row],[EmployeeID]],tbl_ManagerSurvey[[EmployeeID]:[PerformanceRating]],2,FALSE),"Not Found")</f>
        <v>1</v>
      </c>
      <c r="AA3469" s="5">
        <f>IFERROR(VLOOKUP(tbl_HRMaster[[#This Row],[EmployeeID]],tbl_ManagerSurvey[[EmployeeID]:[PerformanceRating]],3,FALSE),"Not Found")</f>
        <v>3</v>
      </c>
      <c r="AB3469" s="5" t="str">
        <f>IF(tbl_HRMaster[[#This Row],[Attrition]]="Yes","Left","Active")</f>
        <v>Left</v>
      </c>
      <c r="AC3469" s="5" t="str">
        <f>_xlfn.IFS(tbl_HRMaster[[#This Row],[Age]]&lt;25,"Under 25",tbl_HRMaster[[#This Row],[Age]]&lt;35,"25-34",tbl_HRMaster[[#This Row],[Age]]&lt;45,"35-44",tbl_HRMaster[[#This Row],[Age]]&lt;55,"45-54",TRUE,"Above 54")</f>
        <v>Above 54</v>
      </c>
      <c r="AD3469" s="5" t="str">
        <f>_xlfn.IFS(
tbl_HRMaster[[#This Row],[YearsAtCompany]]&lt;2,"&lt; 2 Years",
tbl_HRMaster[[#This Row],[YearsAtCompany]]&lt;5,"2-4 Years",
tbl_HRMaster[[#This Row],[YearsAtCompany]]&lt;10,"5-9 Years",
TRUE,"10+ Years"
)</f>
        <v>5-9 Years</v>
      </c>
      <c r="AE3469" s="5">
        <f>IF(tbl_HRMaster[[#This Row],[Attrition]]="Yes",1,0)</f>
        <v>1</v>
      </c>
    </row>
    <row r="3470" spans="1:31" x14ac:dyDescent="0.25">
      <c r="A3470">
        <v>34</v>
      </c>
      <c r="B3470" t="s">
        <v>21</v>
      </c>
      <c r="C3470" t="s">
        <v>22</v>
      </c>
      <c r="D3470" t="s">
        <v>30</v>
      </c>
      <c r="E3470">
        <v>2</v>
      </c>
      <c r="F3470">
        <v>5</v>
      </c>
      <c r="G3470" t="s">
        <v>46</v>
      </c>
      <c r="H3470">
        <v>292</v>
      </c>
      <c r="I3470" t="s">
        <v>34</v>
      </c>
      <c r="J3470">
        <v>2</v>
      </c>
      <c r="K3470" t="s">
        <v>26</v>
      </c>
      <c r="L3470" t="s">
        <v>32</v>
      </c>
      <c r="M3470">
        <v>49990</v>
      </c>
      <c r="N3470">
        <v>3</v>
      </c>
      <c r="O3470">
        <v>12</v>
      </c>
      <c r="P3470">
        <v>2</v>
      </c>
      <c r="Q3470">
        <v>10</v>
      </c>
      <c r="R3470">
        <v>2</v>
      </c>
      <c r="S3470">
        <v>5</v>
      </c>
      <c r="T3470">
        <v>4</v>
      </c>
      <c r="U3470">
        <v>3</v>
      </c>
      <c r="V3470">
        <f>COUNTIF(tbl_HRMaster[EmployeeID],tbl_HRMaster[[#This Row],[EmployeeID]])</f>
        <v>1</v>
      </c>
      <c r="W3470">
        <f>IFERROR(INDEX(tbl_EmployeeSurvey[EnvironmentSatisfaction],MATCH(tbl_HRMaster[[#This Row],[EmployeeID]],tbl_EmployeeSurvey[EmployeeID],0)),"Not Found")</f>
        <v>2</v>
      </c>
      <c r="X3470">
        <f>IFERROR(INDEX(tbl_EmployeeSurvey[JobSatisfaction],MATCH(tbl_HRMaster[[#This Row],[EmployeeID]],tbl_EmployeeSurvey[EmployeeID],0)),"Not Found")</f>
        <v>3</v>
      </c>
      <c r="Y3470" s="5">
        <f>IFERROR(INDEX(tbl_EmployeeSurvey[WorkLifeBalance],MATCH(tbl_HRMaster[[#This Row],[EmployeeID]],tbl_EmployeeSurvey[EmployeeID],0)),"Not Found")</f>
        <v>3</v>
      </c>
      <c r="Z3470" s="5">
        <f>IFERROR(VLOOKUP(tbl_HRMaster[[#This Row],[EmployeeID]],tbl_ManagerSurvey[[EmployeeID]:[PerformanceRating]],2,FALSE),"Not Found")</f>
        <v>4</v>
      </c>
      <c r="AA3470" s="5">
        <f>IFERROR(VLOOKUP(tbl_HRMaster[[#This Row],[EmployeeID]],tbl_ManagerSurvey[[EmployeeID]:[PerformanceRating]],3,FALSE),"Not Found")</f>
        <v>3</v>
      </c>
      <c r="AB3470" s="5" t="str">
        <f>IF(tbl_HRMaster[[#This Row],[Attrition]]="Yes","Left","Active")</f>
        <v>Active</v>
      </c>
      <c r="AC3470" s="5" t="str">
        <f>_xlfn.IFS(tbl_HRMaster[[#This Row],[Age]]&lt;25,"Under 25",tbl_HRMaster[[#This Row],[Age]]&lt;35,"25-34",tbl_HRMaster[[#This Row],[Age]]&lt;45,"35-44",tbl_HRMaster[[#This Row],[Age]]&lt;55,"45-54",TRUE,"Above 54")</f>
        <v>25-34</v>
      </c>
      <c r="AD3470" s="5" t="str">
        <f>_xlfn.IFS(
tbl_HRMaster[[#This Row],[YearsAtCompany]]&lt;2,"&lt; 2 Years",
tbl_HRMaster[[#This Row],[YearsAtCompany]]&lt;5,"2-4 Years",
tbl_HRMaster[[#This Row],[YearsAtCompany]]&lt;10,"5-9 Years",
TRUE,"10+ Years"
)</f>
        <v>5-9 Years</v>
      </c>
      <c r="AE3470" s="5">
        <f>IF(tbl_HRMaster[[#This Row],[Attrition]]="Yes",1,0)</f>
        <v>0</v>
      </c>
    </row>
    <row r="3471" spans="1:31" x14ac:dyDescent="0.25">
      <c r="A3471">
        <v>34</v>
      </c>
      <c r="B3471" t="s">
        <v>21</v>
      </c>
      <c r="C3471" t="s">
        <v>22</v>
      </c>
      <c r="D3471" t="s">
        <v>30</v>
      </c>
      <c r="E3471">
        <v>2</v>
      </c>
      <c r="F3471">
        <v>5</v>
      </c>
      <c r="G3471" t="s">
        <v>46</v>
      </c>
      <c r="H3471">
        <v>1762</v>
      </c>
      <c r="I3471" t="s">
        <v>34</v>
      </c>
      <c r="J3471">
        <v>2</v>
      </c>
      <c r="K3471" t="s">
        <v>26</v>
      </c>
      <c r="L3471" t="s">
        <v>32</v>
      </c>
      <c r="M3471">
        <v>49990</v>
      </c>
      <c r="N3471">
        <v>3</v>
      </c>
      <c r="O3471">
        <v>12</v>
      </c>
      <c r="P3471">
        <v>2</v>
      </c>
      <c r="Q3471">
        <v>10</v>
      </c>
      <c r="R3471">
        <v>2</v>
      </c>
      <c r="S3471">
        <v>5</v>
      </c>
      <c r="T3471">
        <v>4</v>
      </c>
      <c r="U3471">
        <v>3</v>
      </c>
      <c r="V3471">
        <f>COUNTIF(tbl_HRMaster[EmployeeID],tbl_HRMaster[[#This Row],[EmployeeID]])</f>
        <v>1</v>
      </c>
      <c r="W3471">
        <f>IFERROR(INDEX(tbl_EmployeeSurvey[EnvironmentSatisfaction],MATCH(tbl_HRMaster[[#This Row],[EmployeeID]],tbl_EmployeeSurvey[EmployeeID],0)),"Not Found")</f>
        <v>2</v>
      </c>
      <c r="X3471">
        <f>IFERROR(INDEX(tbl_EmployeeSurvey[JobSatisfaction],MATCH(tbl_HRMaster[[#This Row],[EmployeeID]],tbl_EmployeeSurvey[EmployeeID],0)),"Not Found")</f>
        <v>3</v>
      </c>
      <c r="Y3471" s="5">
        <f>IFERROR(INDEX(tbl_EmployeeSurvey[WorkLifeBalance],MATCH(tbl_HRMaster[[#This Row],[EmployeeID]],tbl_EmployeeSurvey[EmployeeID],0)),"Not Found")</f>
        <v>3</v>
      </c>
      <c r="Z3471" s="5">
        <f>IFERROR(VLOOKUP(tbl_HRMaster[[#This Row],[EmployeeID]],tbl_ManagerSurvey[[EmployeeID]:[PerformanceRating]],2,FALSE),"Not Found")</f>
        <v>4</v>
      </c>
      <c r="AA3471" s="5">
        <f>IFERROR(VLOOKUP(tbl_HRMaster[[#This Row],[EmployeeID]],tbl_ManagerSurvey[[EmployeeID]:[PerformanceRating]],3,FALSE),"Not Found")</f>
        <v>3</v>
      </c>
      <c r="AB3471" s="5" t="str">
        <f>IF(tbl_HRMaster[[#This Row],[Attrition]]="Yes","Left","Active")</f>
        <v>Active</v>
      </c>
      <c r="AC3471" s="5" t="str">
        <f>_xlfn.IFS(tbl_HRMaster[[#This Row],[Age]]&lt;25,"Under 25",tbl_HRMaster[[#This Row],[Age]]&lt;35,"25-34",tbl_HRMaster[[#This Row],[Age]]&lt;45,"35-44",tbl_HRMaster[[#This Row],[Age]]&lt;55,"45-54",TRUE,"Above 54")</f>
        <v>25-34</v>
      </c>
      <c r="AD3471" s="5" t="str">
        <f>_xlfn.IFS(
tbl_HRMaster[[#This Row],[YearsAtCompany]]&lt;2,"&lt; 2 Years",
tbl_HRMaster[[#This Row],[YearsAtCompany]]&lt;5,"2-4 Years",
tbl_HRMaster[[#This Row],[YearsAtCompany]]&lt;10,"5-9 Years",
TRUE,"10+ Years"
)</f>
        <v>5-9 Years</v>
      </c>
      <c r="AE3471" s="5">
        <f>IF(tbl_HRMaster[[#This Row],[Attrition]]="Yes",1,0)</f>
        <v>0</v>
      </c>
    </row>
    <row r="3472" spans="1:31" x14ac:dyDescent="0.25">
      <c r="A3472">
        <v>34</v>
      </c>
      <c r="B3472" t="s">
        <v>21</v>
      </c>
      <c r="C3472" t="s">
        <v>22</v>
      </c>
      <c r="D3472" t="s">
        <v>30</v>
      </c>
      <c r="E3472">
        <v>2</v>
      </c>
      <c r="F3472">
        <v>5</v>
      </c>
      <c r="G3472" t="s">
        <v>46</v>
      </c>
      <c r="H3472">
        <v>3232</v>
      </c>
      <c r="I3472" t="s">
        <v>34</v>
      </c>
      <c r="J3472">
        <v>2</v>
      </c>
      <c r="K3472" t="s">
        <v>26</v>
      </c>
      <c r="L3472" t="s">
        <v>32</v>
      </c>
      <c r="M3472">
        <v>49990</v>
      </c>
      <c r="N3472">
        <v>3</v>
      </c>
      <c r="O3472">
        <v>12</v>
      </c>
      <c r="P3472">
        <v>2</v>
      </c>
      <c r="Q3472">
        <v>10</v>
      </c>
      <c r="R3472">
        <v>2</v>
      </c>
      <c r="S3472">
        <v>5</v>
      </c>
      <c r="T3472">
        <v>4</v>
      </c>
      <c r="U3472">
        <v>3</v>
      </c>
      <c r="V3472">
        <f>COUNTIF(tbl_HRMaster[EmployeeID],tbl_HRMaster[[#This Row],[EmployeeID]])</f>
        <v>1</v>
      </c>
      <c r="W3472">
        <f>IFERROR(INDEX(tbl_EmployeeSurvey[EnvironmentSatisfaction],MATCH(tbl_HRMaster[[#This Row],[EmployeeID]],tbl_EmployeeSurvey[EmployeeID],0)),"Not Found")</f>
        <v>2</v>
      </c>
      <c r="X3472">
        <f>IFERROR(INDEX(tbl_EmployeeSurvey[JobSatisfaction],MATCH(tbl_HRMaster[[#This Row],[EmployeeID]],tbl_EmployeeSurvey[EmployeeID],0)),"Not Found")</f>
        <v>3</v>
      </c>
      <c r="Y3472" s="5">
        <f>IFERROR(INDEX(tbl_EmployeeSurvey[WorkLifeBalance],MATCH(tbl_HRMaster[[#This Row],[EmployeeID]],tbl_EmployeeSurvey[EmployeeID],0)),"Not Found")</f>
        <v>3</v>
      </c>
      <c r="Z3472" s="5">
        <f>IFERROR(VLOOKUP(tbl_HRMaster[[#This Row],[EmployeeID]],tbl_ManagerSurvey[[EmployeeID]:[PerformanceRating]],2,FALSE),"Not Found")</f>
        <v>4</v>
      </c>
      <c r="AA3472" s="5">
        <f>IFERROR(VLOOKUP(tbl_HRMaster[[#This Row],[EmployeeID]],tbl_ManagerSurvey[[EmployeeID]:[PerformanceRating]],3,FALSE),"Not Found")</f>
        <v>3</v>
      </c>
      <c r="AB3472" s="5" t="str">
        <f>IF(tbl_HRMaster[[#This Row],[Attrition]]="Yes","Left","Active")</f>
        <v>Active</v>
      </c>
      <c r="AC3472" s="5" t="str">
        <f>_xlfn.IFS(tbl_HRMaster[[#This Row],[Age]]&lt;25,"Under 25",tbl_HRMaster[[#This Row],[Age]]&lt;35,"25-34",tbl_HRMaster[[#This Row],[Age]]&lt;45,"35-44",tbl_HRMaster[[#This Row],[Age]]&lt;55,"45-54",TRUE,"Above 54")</f>
        <v>25-34</v>
      </c>
      <c r="AD3472" s="5" t="str">
        <f>_xlfn.IFS(
tbl_HRMaster[[#This Row],[YearsAtCompany]]&lt;2,"&lt; 2 Years",
tbl_HRMaster[[#This Row],[YearsAtCompany]]&lt;5,"2-4 Years",
tbl_HRMaster[[#This Row],[YearsAtCompany]]&lt;10,"5-9 Years",
TRUE,"10+ Years"
)</f>
        <v>5-9 Years</v>
      </c>
      <c r="AE3472" s="5">
        <f>IF(tbl_HRMaster[[#This Row],[Attrition]]="Yes",1,0)</f>
        <v>0</v>
      </c>
    </row>
    <row r="3473" spans="1:31" x14ac:dyDescent="0.25">
      <c r="A3473">
        <v>50</v>
      </c>
      <c r="B3473" t="s">
        <v>21</v>
      </c>
      <c r="C3473" t="s">
        <v>22</v>
      </c>
      <c r="D3473" t="s">
        <v>30</v>
      </c>
      <c r="E3473">
        <v>4</v>
      </c>
      <c r="F3473">
        <v>3</v>
      </c>
      <c r="G3473" t="s">
        <v>24</v>
      </c>
      <c r="H3473">
        <v>1378</v>
      </c>
      <c r="I3473" t="s">
        <v>25</v>
      </c>
      <c r="J3473">
        <v>2</v>
      </c>
      <c r="K3473" t="s">
        <v>42</v>
      </c>
      <c r="L3473" t="s">
        <v>32</v>
      </c>
      <c r="M3473">
        <v>43740</v>
      </c>
      <c r="N3473">
        <v>3</v>
      </c>
      <c r="O3473">
        <v>15</v>
      </c>
      <c r="P3473">
        <v>1</v>
      </c>
      <c r="Q3473">
        <v>21</v>
      </c>
      <c r="R3473">
        <v>5</v>
      </c>
      <c r="S3473">
        <v>5</v>
      </c>
      <c r="T3473">
        <v>4</v>
      </c>
      <c r="U3473">
        <v>4</v>
      </c>
      <c r="V3473">
        <f>COUNTIF(tbl_HRMaster[EmployeeID],tbl_HRMaster[[#This Row],[EmployeeID]])</f>
        <v>1</v>
      </c>
      <c r="W3473">
        <f>IFERROR(INDEX(tbl_EmployeeSurvey[EnvironmentSatisfaction],MATCH(tbl_HRMaster[[#This Row],[EmployeeID]],tbl_EmployeeSurvey[EmployeeID],0)),"Not Found")</f>
        <v>3</v>
      </c>
      <c r="X3473">
        <f>IFERROR(INDEX(tbl_EmployeeSurvey[JobSatisfaction],MATCH(tbl_HRMaster[[#This Row],[EmployeeID]],tbl_EmployeeSurvey[EmployeeID],0)),"Not Found")</f>
        <v>2</v>
      </c>
      <c r="Y3473" s="5">
        <f>IFERROR(INDEX(tbl_EmployeeSurvey[WorkLifeBalance],MATCH(tbl_HRMaster[[#This Row],[EmployeeID]],tbl_EmployeeSurvey[EmployeeID],0)),"Not Found")</f>
        <v>3</v>
      </c>
      <c r="Z3473" s="5">
        <f>IFERROR(VLOOKUP(tbl_HRMaster[[#This Row],[EmployeeID]],tbl_ManagerSurvey[[EmployeeID]:[PerformanceRating]],2,FALSE),"Not Found")</f>
        <v>4</v>
      </c>
      <c r="AA3473" s="5">
        <f>IFERROR(VLOOKUP(tbl_HRMaster[[#This Row],[EmployeeID]],tbl_ManagerSurvey[[EmployeeID]:[PerformanceRating]],3,FALSE),"Not Found")</f>
        <v>3</v>
      </c>
      <c r="AB3473" s="5" t="str">
        <f>IF(tbl_HRMaster[[#This Row],[Attrition]]="Yes","Left","Active")</f>
        <v>Active</v>
      </c>
      <c r="AC3473" s="5" t="str">
        <f>_xlfn.IFS(tbl_HRMaster[[#This Row],[Age]]&lt;25,"Under 25",tbl_HRMaster[[#This Row],[Age]]&lt;35,"25-34",tbl_HRMaster[[#This Row],[Age]]&lt;45,"35-44",tbl_HRMaster[[#This Row],[Age]]&lt;55,"45-54",TRUE,"Above 54")</f>
        <v>45-54</v>
      </c>
      <c r="AD3473" s="5" t="str">
        <f>_xlfn.IFS(
tbl_HRMaster[[#This Row],[YearsAtCompany]]&lt;2,"&lt; 2 Years",
tbl_HRMaster[[#This Row],[YearsAtCompany]]&lt;5,"2-4 Years",
tbl_HRMaster[[#This Row],[YearsAtCompany]]&lt;10,"5-9 Years",
TRUE,"10+ Years"
)</f>
        <v>5-9 Years</v>
      </c>
      <c r="AE3473" s="5">
        <f>IF(tbl_HRMaster[[#This Row],[Attrition]]="Yes",1,0)</f>
        <v>0</v>
      </c>
    </row>
    <row r="3474" spans="1:31" x14ac:dyDescent="0.25">
      <c r="A3474">
        <v>50</v>
      </c>
      <c r="B3474" t="s">
        <v>21</v>
      </c>
      <c r="C3474" t="s">
        <v>22</v>
      </c>
      <c r="D3474" t="s">
        <v>30</v>
      </c>
      <c r="E3474">
        <v>4</v>
      </c>
      <c r="F3474">
        <v>3</v>
      </c>
      <c r="G3474" t="s">
        <v>24</v>
      </c>
      <c r="H3474">
        <v>2848</v>
      </c>
      <c r="I3474" t="s">
        <v>25</v>
      </c>
      <c r="J3474">
        <v>2</v>
      </c>
      <c r="K3474" t="s">
        <v>42</v>
      </c>
      <c r="L3474" t="s">
        <v>32</v>
      </c>
      <c r="M3474">
        <v>43740</v>
      </c>
      <c r="N3474">
        <v>3</v>
      </c>
      <c r="O3474">
        <v>15</v>
      </c>
      <c r="P3474">
        <v>1</v>
      </c>
      <c r="Q3474">
        <v>21</v>
      </c>
      <c r="R3474">
        <v>5</v>
      </c>
      <c r="S3474">
        <v>5</v>
      </c>
      <c r="T3474">
        <v>4</v>
      </c>
      <c r="U3474">
        <v>4</v>
      </c>
      <c r="V3474">
        <f>COUNTIF(tbl_HRMaster[EmployeeID],tbl_HRMaster[[#This Row],[EmployeeID]])</f>
        <v>1</v>
      </c>
      <c r="W3474">
        <f>IFERROR(INDEX(tbl_EmployeeSurvey[EnvironmentSatisfaction],MATCH(tbl_HRMaster[[#This Row],[EmployeeID]],tbl_EmployeeSurvey[EmployeeID],0)),"Not Found")</f>
        <v>3</v>
      </c>
      <c r="X3474">
        <f>IFERROR(INDEX(tbl_EmployeeSurvey[JobSatisfaction],MATCH(tbl_HRMaster[[#This Row],[EmployeeID]],tbl_EmployeeSurvey[EmployeeID],0)),"Not Found")</f>
        <v>2</v>
      </c>
      <c r="Y3474" s="5">
        <f>IFERROR(INDEX(tbl_EmployeeSurvey[WorkLifeBalance],MATCH(tbl_HRMaster[[#This Row],[EmployeeID]],tbl_EmployeeSurvey[EmployeeID],0)),"Not Found")</f>
        <v>3</v>
      </c>
      <c r="Z3474" s="5">
        <f>IFERROR(VLOOKUP(tbl_HRMaster[[#This Row],[EmployeeID]],tbl_ManagerSurvey[[EmployeeID]:[PerformanceRating]],2,FALSE),"Not Found")</f>
        <v>4</v>
      </c>
      <c r="AA3474" s="5">
        <f>IFERROR(VLOOKUP(tbl_HRMaster[[#This Row],[EmployeeID]],tbl_ManagerSurvey[[EmployeeID]:[PerformanceRating]],3,FALSE),"Not Found")</f>
        <v>3</v>
      </c>
      <c r="AB3474" s="5" t="str">
        <f>IF(tbl_HRMaster[[#This Row],[Attrition]]="Yes","Left","Active")</f>
        <v>Active</v>
      </c>
      <c r="AC3474" s="5" t="str">
        <f>_xlfn.IFS(tbl_HRMaster[[#This Row],[Age]]&lt;25,"Under 25",tbl_HRMaster[[#This Row],[Age]]&lt;35,"25-34",tbl_HRMaster[[#This Row],[Age]]&lt;45,"35-44",tbl_HRMaster[[#This Row],[Age]]&lt;55,"45-54",TRUE,"Above 54")</f>
        <v>45-54</v>
      </c>
      <c r="AD3474" s="5" t="str">
        <f>_xlfn.IFS(
tbl_HRMaster[[#This Row],[YearsAtCompany]]&lt;2,"&lt; 2 Years",
tbl_HRMaster[[#This Row],[YearsAtCompany]]&lt;5,"2-4 Years",
tbl_HRMaster[[#This Row],[YearsAtCompany]]&lt;10,"5-9 Years",
TRUE,"10+ Years"
)</f>
        <v>5-9 Years</v>
      </c>
      <c r="AE3474" s="5">
        <f>IF(tbl_HRMaster[[#This Row],[Attrition]]="Yes",1,0)</f>
        <v>0</v>
      </c>
    </row>
    <row r="3475" spans="1:31" x14ac:dyDescent="0.25">
      <c r="A3475">
        <v>50</v>
      </c>
      <c r="B3475" t="s">
        <v>21</v>
      </c>
      <c r="C3475" t="s">
        <v>22</v>
      </c>
      <c r="D3475" t="s">
        <v>30</v>
      </c>
      <c r="E3475">
        <v>4</v>
      </c>
      <c r="F3475">
        <v>3</v>
      </c>
      <c r="G3475" t="s">
        <v>24</v>
      </c>
      <c r="H3475">
        <v>4318</v>
      </c>
      <c r="I3475" t="s">
        <v>25</v>
      </c>
      <c r="J3475">
        <v>2</v>
      </c>
      <c r="K3475" t="s">
        <v>42</v>
      </c>
      <c r="L3475" t="s">
        <v>32</v>
      </c>
      <c r="M3475">
        <v>43740</v>
      </c>
      <c r="N3475">
        <v>3</v>
      </c>
      <c r="O3475">
        <v>15</v>
      </c>
      <c r="P3475">
        <v>1</v>
      </c>
      <c r="Q3475">
        <v>21</v>
      </c>
      <c r="R3475">
        <v>5</v>
      </c>
      <c r="S3475">
        <v>5</v>
      </c>
      <c r="T3475">
        <v>4</v>
      </c>
      <c r="U3475">
        <v>4</v>
      </c>
      <c r="V3475">
        <f>COUNTIF(tbl_HRMaster[EmployeeID],tbl_HRMaster[[#This Row],[EmployeeID]])</f>
        <v>1</v>
      </c>
      <c r="W3475">
        <f>IFERROR(INDEX(tbl_EmployeeSurvey[EnvironmentSatisfaction],MATCH(tbl_HRMaster[[#This Row],[EmployeeID]],tbl_EmployeeSurvey[EmployeeID],0)),"Not Found")</f>
        <v>3</v>
      </c>
      <c r="X3475">
        <f>IFERROR(INDEX(tbl_EmployeeSurvey[JobSatisfaction],MATCH(tbl_HRMaster[[#This Row],[EmployeeID]],tbl_EmployeeSurvey[EmployeeID],0)),"Not Found")</f>
        <v>2</v>
      </c>
      <c r="Y3475" s="5">
        <f>IFERROR(INDEX(tbl_EmployeeSurvey[WorkLifeBalance],MATCH(tbl_HRMaster[[#This Row],[EmployeeID]],tbl_EmployeeSurvey[EmployeeID],0)),"Not Found")</f>
        <v>3</v>
      </c>
      <c r="Z3475" s="5">
        <f>IFERROR(VLOOKUP(tbl_HRMaster[[#This Row],[EmployeeID]],tbl_ManagerSurvey[[EmployeeID]:[PerformanceRating]],2,FALSE),"Not Found")</f>
        <v>4</v>
      </c>
      <c r="AA3475" s="5">
        <f>IFERROR(VLOOKUP(tbl_HRMaster[[#This Row],[EmployeeID]],tbl_ManagerSurvey[[EmployeeID]:[PerformanceRating]],3,FALSE),"Not Found")</f>
        <v>3</v>
      </c>
      <c r="AB3475" s="5" t="str">
        <f>IF(tbl_HRMaster[[#This Row],[Attrition]]="Yes","Left","Active")</f>
        <v>Active</v>
      </c>
      <c r="AC3475" s="5" t="str">
        <f>_xlfn.IFS(tbl_HRMaster[[#This Row],[Age]]&lt;25,"Under 25",tbl_HRMaster[[#This Row],[Age]]&lt;35,"25-34",tbl_HRMaster[[#This Row],[Age]]&lt;45,"35-44",tbl_HRMaster[[#This Row],[Age]]&lt;55,"45-54",TRUE,"Above 54")</f>
        <v>45-54</v>
      </c>
      <c r="AD3475" s="5" t="str">
        <f>_xlfn.IFS(
tbl_HRMaster[[#This Row],[YearsAtCompany]]&lt;2,"&lt; 2 Years",
tbl_HRMaster[[#This Row],[YearsAtCompany]]&lt;5,"2-4 Years",
tbl_HRMaster[[#This Row],[YearsAtCompany]]&lt;10,"5-9 Years",
TRUE,"10+ Years"
)</f>
        <v>5-9 Years</v>
      </c>
      <c r="AE3475" s="5">
        <f>IF(tbl_HRMaster[[#This Row],[Attrition]]="Yes",1,0)</f>
        <v>0</v>
      </c>
    </row>
    <row r="3476" spans="1:31" x14ac:dyDescent="0.25">
      <c r="A3476">
        <v>54</v>
      </c>
      <c r="B3476" t="s">
        <v>21</v>
      </c>
      <c r="C3476" t="s">
        <v>36</v>
      </c>
      <c r="D3476" t="s">
        <v>30</v>
      </c>
      <c r="E3476">
        <v>9</v>
      </c>
      <c r="F3476">
        <v>3</v>
      </c>
      <c r="G3476" t="s">
        <v>24</v>
      </c>
      <c r="H3476">
        <v>1325</v>
      </c>
      <c r="I3476" t="s">
        <v>34</v>
      </c>
      <c r="J3476">
        <v>1</v>
      </c>
      <c r="K3476" t="s">
        <v>40</v>
      </c>
      <c r="L3476" t="s">
        <v>32</v>
      </c>
      <c r="M3476">
        <v>196130</v>
      </c>
      <c r="N3476">
        <v>2</v>
      </c>
      <c r="O3476">
        <v>17</v>
      </c>
      <c r="P3476">
        <v>0</v>
      </c>
      <c r="Q3476">
        <v>23</v>
      </c>
      <c r="R3476">
        <v>5</v>
      </c>
      <c r="S3476">
        <v>5</v>
      </c>
      <c r="T3476">
        <v>4</v>
      </c>
      <c r="U3476">
        <v>4</v>
      </c>
      <c r="V3476">
        <f>COUNTIF(tbl_HRMaster[EmployeeID],tbl_HRMaster[[#This Row],[EmployeeID]])</f>
        <v>1</v>
      </c>
      <c r="W3476">
        <f>IFERROR(INDEX(tbl_EmployeeSurvey[EnvironmentSatisfaction],MATCH(tbl_HRMaster[[#This Row],[EmployeeID]],tbl_EmployeeSurvey[EmployeeID],0)),"Not Found")</f>
        <v>4</v>
      </c>
      <c r="X3476">
        <f>IFERROR(INDEX(tbl_EmployeeSurvey[JobSatisfaction],MATCH(tbl_HRMaster[[#This Row],[EmployeeID]],tbl_EmployeeSurvey[EmployeeID],0)),"Not Found")</f>
        <v>4</v>
      </c>
      <c r="Y3476" s="5">
        <f>IFERROR(INDEX(tbl_EmployeeSurvey[WorkLifeBalance],MATCH(tbl_HRMaster[[#This Row],[EmployeeID]],tbl_EmployeeSurvey[EmployeeID],0)),"Not Found")</f>
        <v>3</v>
      </c>
      <c r="Z3476" s="5">
        <f>IFERROR(VLOOKUP(tbl_HRMaster[[#This Row],[EmployeeID]],tbl_ManagerSurvey[[EmployeeID]:[PerformanceRating]],2,FALSE),"Not Found")</f>
        <v>3</v>
      </c>
      <c r="AA3476" s="5">
        <f>IFERROR(VLOOKUP(tbl_HRMaster[[#This Row],[EmployeeID]],tbl_ManagerSurvey[[EmployeeID]:[PerformanceRating]],3,FALSE),"Not Found")</f>
        <v>3</v>
      </c>
      <c r="AB3476" s="5" t="str">
        <f>IF(tbl_HRMaster[[#This Row],[Attrition]]="Yes","Left","Active")</f>
        <v>Active</v>
      </c>
      <c r="AC3476" s="5" t="str">
        <f>_xlfn.IFS(tbl_HRMaster[[#This Row],[Age]]&lt;25,"Under 25",tbl_HRMaster[[#This Row],[Age]]&lt;35,"25-34",tbl_HRMaster[[#This Row],[Age]]&lt;45,"35-44",tbl_HRMaster[[#This Row],[Age]]&lt;55,"45-54",TRUE,"Above 54")</f>
        <v>45-54</v>
      </c>
      <c r="AD3476" s="5" t="str">
        <f>_xlfn.IFS(
tbl_HRMaster[[#This Row],[YearsAtCompany]]&lt;2,"&lt; 2 Years",
tbl_HRMaster[[#This Row],[YearsAtCompany]]&lt;5,"2-4 Years",
tbl_HRMaster[[#This Row],[YearsAtCompany]]&lt;10,"5-9 Years",
TRUE,"10+ Years"
)</f>
        <v>5-9 Years</v>
      </c>
      <c r="AE3476" s="5">
        <f>IF(tbl_HRMaster[[#This Row],[Attrition]]="Yes",1,0)</f>
        <v>0</v>
      </c>
    </row>
    <row r="3477" spans="1:31" x14ac:dyDescent="0.25">
      <c r="A3477">
        <v>54</v>
      </c>
      <c r="B3477" t="s">
        <v>21</v>
      </c>
      <c r="C3477" t="s">
        <v>36</v>
      </c>
      <c r="D3477" t="s">
        <v>30</v>
      </c>
      <c r="E3477">
        <v>9</v>
      </c>
      <c r="F3477">
        <v>3</v>
      </c>
      <c r="G3477" t="s">
        <v>24</v>
      </c>
      <c r="H3477">
        <v>2795</v>
      </c>
      <c r="I3477" t="s">
        <v>34</v>
      </c>
      <c r="J3477">
        <v>1</v>
      </c>
      <c r="K3477" t="s">
        <v>40</v>
      </c>
      <c r="L3477" t="s">
        <v>32</v>
      </c>
      <c r="M3477">
        <v>196130</v>
      </c>
      <c r="N3477">
        <v>2</v>
      </c>
      <c r="O3477">
        <v>17</v>
      </c>
      <c r="P3477">
        <v>0</v>
      </c>
      <c r="Q3477">
        <v>23</v>
      </c>
      <c r="R3477">
        <v>5</v>
      </c>
      <c r="S3477">
        <v>5</v>
      </c>
      <c r="T3477">
        <v>4</v>
      </c>
      <c r="U3477">
        <v>4</v>
      </c>
      <c r="V3477">
        <f>COUNTIF(tbl_HRMaster[EmployeeID],tbl_HRMaster[[#This Row],[EmployeeID]])</f>
        <v>1</v>
      </c>
      <c r="W3477">
        <f>IFERROR(INDEX(tbl_EmployeeSurvey[EnvironmentSatisfaction],MATCH(tbl_HRMaster[[#This Row],[EmployeeID]],tbl_EmployeeSurvey[EmployeeID],0)),"Not Found")</f>
        <v>4</v>
      </c>
      <c r="X3477">
        <f>IFERROR(INDEX(tbl_EmployeeSurvey[JobSatisfaction],MATCH(tbl_HRMaster[[#This Row],[EmployeeID]],tbl_EmployeeSurvey[EmployeeID],0)),"Not Found")</f>
        <v>4</v>
      </c>
      <c r="Y3477" s="5">
        <f>IFERROR(INDEX(tbl_EmployeeSurvey[WorkLifeBalance],MATCH(tbl_HRMaster[[#This Row],[EmployeeID]],tbl_EmployeeSurvey[EmployeeID],0)),"Not Found")</f>
        <v>3</v>
      </c>
      <c r="Z3477" s="5">
        <f>IFERROR(VLOOKUP(tbl_HRMaster[[#This Row],[EmployeeID]],tbl_ManagerSurvey[[EmployeeID]:[PerformanceRating]],2,FALSE),"Not Found")</f>
        <v>3</v>
      </c>
      <c r="AA3477" s="5">
        <f>IFERROR(VLOOKUP(tbl_HRMaster[[#This Row],[EmployeeID]],tbl_ManagerSurvey[[EmployeeID]:[PerformanceRating]],3,FALSE),"Not Found")</f>
        <v>3</v>
      </c>
      <c r="AB3477" s="5" t="str">
        <f>IF(tbl_HRMaster[[#This Row],[Attrition]]="Yes","Left","Active")</f>
        <v>Active</v>
      </c>
      <c r="AC3477" s="5" t="str">
        <f>_xlfn.IFS(tbl_HRMaster[[#This Row],[Age]]&lt;25,"Under 25",tbl_HRMaster[[#This Row],[Age]]&lt;35,"25-34",tbl_HRMaster[[#This Row],[Age]]&lt;45,"35-44",tbl_HRMaster[[#This Row],[Age]]&lt;55,"45-54",TRUE,"Above 54")</f>
        <v>45-54</v>
      </c>
      <c r="AD3477" s="5" t="str">
        <f>_xlfn.IFS(
tbl_HRMaster[[#This Row],[YearsAtCompany]]&lt;2,"&lt; 2 Years",
tbl_HRMaster[[#This Row],[YearsAtCompany]]&lt;5,"2-4 Years",
tbl_HRMaster[[#This Row],[YearsAtCompany]]&lt;10,"5-9 Years",
TRUE,"10+ Years"
)</f>
        <v>5-9 Years</v>
      </c>
      <c r="AE3477" s="5">
        <f>IF(tbl_HRMaster[[#This Row],[Attrition]]="Yes",1,0)</f>
        <v>0</v>
      </c>
    </row>
    <row r="3478" spans="1:31" x14ac:dyDescent="0.25">
      <c r="A3478">
        <v>54</v>
      </c>
      <c r="B3478" t="s">
        <v>21</v>
      </c>
      <c r="C3478" t="s">
        <v>36</v>
      </c>
      <c r="D3478" t="s">
        <v>30</v>
      </c>
      <c r="E3478">
        <v>9</v>
      </c>
      <c r="F3478">
        <v>3</v>
      </c>
      <c r="G3478" t="s">
        <v>24</v>
      </c>
      <c r="H3478">
        <v>4265</v>
      </c>
      <c r="I3478" t="s">
        <v>34</v>
      </c>
      <c r="J3478">
        <v>1</v>
      </c>
      <c r="K3478" t="s">
        <v>40</v>
      </c>
      <c r="L3478" t="s">
        <v>32</v>
      </c>
      <c r="M3478">
        <v>196130</v>
      </c>
      <c r="N3478">
        <v>2</v>
      </c>
      <c r="O3478">
        <v>17</v>
      </c>
      <c r="P3478">
        <v>0</v>
      </c>
      <c r="Q3478">
        <v>23</v>
      </c>
      <c r="R3478">
        <v>5</v>
      </c>
      <c r="S3478">
        <v>5</v>
      </c>
      <c r="T3478">
        <v>4</v>
      </c>
      <c r="U3478">
        <v>4</v>
      </c>
      <c r="V3478">
        <f>COUNTIF(tbl_HRMaster[EmployeeID],tbl_HRMaster[[#This Row],[EmployeeID]])</f>
        <v>1</v>
      </c>
      <c r="W3478">
        <f>IFERROR(INDEX(tbl_EmployeeSurvey[EnvironmentSatisfaction],MATCH(tbl_HRMaster[[#This Row],[EmployeeID]],tbl_EmployeeSurvey[EmployeeID],0)),"Not Found")</f>
        <v>4</v>
      </c>
      <c r="X3478">
        <f>IFERROR(INDEX(tbl_EmployeeSurvey[JobSatisfaction],MATCH(tbl_HRMaster[[#This Row],[EmployeeID]],tbl_EmployeeSurvey[EmployeeID],0)),"Not Found")</f>
        <v>4</v>
      </c>
      <c r="Y3478" s="5">
        <f>IFERROR(INDEX(tbl_EmployeeSurvey[WorkLifeBalance],MATCH(tbl_HRMaster[[#This Row],[EmployeeID]],tbl_EmployeeSurvey[EmployeeID],0)),"Not Found")</f>
        <v>3</v>
      </c>
      <c r="Z3478" s="5">
        <f>IFERROR(VLOOKUP(tbl_HRMaster[[#This Row],[EmployeeID]],tbl_ManagerSurvey[[EmployeeID]:[PerformanceRating]],2,FALSE),"Not Found")</f>
        <v>3</v>
      </c>
      <c r="AA3478" s="5">
        <f>IFERROR(VLOOKUP(tbl_HRMaster[[#This Row],[EmployeeID]],tbl_ManagerSurvey[[EmployeeID]:[PerformanceRating]],3,FALSE),"Not Found")</f>
        <v>3</v>
      </c>
      <c r="AB3478" s="5" t="str">
        <f>IF(tbl_HRMaster[[#This Row],[Attrition]]="Yes","Left","Active")</f>
        <v>Active</v>
      </c>
      <c r="AC3478" s="5" t="str">
        <f>_xlfn.IFS(tbl_HRMaster[[#This Row],[Age]]&lt;25,"Under 25",tbl_HRMaster[[#This Row],[Age]]&lt;35,"25-34",tbl_HRMaster[[#This Row],[Age]]&lt;45,"35-44",tbl_HRMaster[[#This Row],[Age]]&lt;55,"45-54",TRUE,"Above 54")</f>
        <v>45-54</v>
      </c>
      <c r="AD3478" s="5" t="str">
        <f>_xlfn.IFS(
tbl_HRMaster[[#This Row],[YearsAtCompany]]&lt;2,"&lt; 2 Years",
tbl_HRMaster[[#This Row],[YearsAtCompany]]&lt;5,"2-4 Years",
tbl_HRMaster[[#This Row],[YearsAtCompany]]&lt;10,"5-9 Years",
TRUE,"10+ Years"
)</f>
        <v>5-9 Years</v>
      </c>
      <c r="AE3478" s="5">
        <f>IF(tbl_HRMaster[[#This Row],[Attrition]]="Yes",1,0)</f>
        <v>0</v>
      </c>
    </row>
    <row r="3479" spans="1:31" x14ac:dyDescent="0.25">
      <c r="A3479">
        <v>49</v>
      </c>
      <c r="B3479" t="s">
        <v>21</v>
      </c>
      <c r="C3479" t="s">
        <v>29</v>
      </c>
      <c r="D3479" t="s">
        <v>23</v>
      </c>
      <c r="E3479">
        <v>11</v>
      </c>
      <c r="F3479">
        <v>4</v>
      </c>
      <c r="G3479" t="s">
        <v>24</v>
      </c>
      <c r="H3479">
        <v>1120</v>
      </c>
      <c r="I3479" t="s">
        <v>34</v>
      </c>
      <c r="J3479">
        <v>2</v>
      </c>
      <c r="K3479" t="s">
        <v>31</v>
      </c>
      <c r="L3479" t="s">
        <v>27</v>
      </c>
      <c r="M3479">
        <v>35060</v>
      </c>
      <c r="N3479">
        <v>3</v>
      </c>
      <c r="O3479">
        <v>11</v>
      </c>
      <c r="P3479">
        <v>1</v>
      </c>
      <c r="Q3479">
        <v>28</v>
      </c>
      <c r="R3479">
        <v>4</v>
      </c>
      <c r="S3479">
        <v>5</v>
      </c>
      <c r="T3479">
        <v>4</v>
      </c>
      <c r="U3479">
        <v>3</v>
      </c>
      <c r="V3479">
        <f>COUNTIF(tbl_HRMaster[EmployeeID],tbl_HRMaster[[#This Row],[EmployeeID]])</f>
        <v>1</v>
      </c>
      <c r="W3479">
        <f>IFERROR(INDEX(tbl_EmployeeSurvey[EnvironmentSatisfaction],MATCH(tbl_HRMaster[[#This Row],[EmployeeID]],tbl_EmployeeSurvey[EmployeeID],0)),"Not Found")</f>
        <v>2</v>
      </c>
      <c r="X3479">
        <f>IFERROR(INDEX(tbl_EmployeeSurvey[JobSatisfaction],MATCH(tbl_HRMaster[[#This Row],[EmployeeID]],tbl_EmployeeSurvey[EmployeeID],0)),"Not Found")</f>
        <v>4</v>
      </c>
      <c r="Y3479" s="5">
        <f>IFERROR(INDEX(tbl_EmployeeSurvey[WorkLifeBalance],MATCH(tbl_HRMaster[[#This Row],[EmployeeID]],tbl_EmployeeSurvey[EmployeeID],0)),"Not Found")</f>
        <v>3</v>
      </c>
      <c r="Z3479" s="5">
        <f>IFERROR(VLOOKUP(tbl_HRMaster[[#This Row],[EmployeeID]],tbl_ManagerSurvey[[EmployeeID]:[PerformanceRating]],2,FALSE),"Not Found")</f>
        <v>2</v>
      </c>
      <c r="AA3479" s="5">
        <f>IFERROR(VLOOKUP(tbl_HRMaster[[#This Row],[EmployeeID]],tbl_ManagerSurvey[[EmployeeID]:[PerformanceRating]],3,FALSE),"Not Found")</f>
        <v>3</v>
      </c>
      <c r="AB3479" s="5" t="str">
        <f>IF(tbl_HRMaster[[#This Row],[Attrition]]="Yes","Left","Active")</f>
        <v>Active</v>
      </c>
      <c r="AC3479" s="5" t="str">
        <f>_xlfn.IFS(tbl_HRMaster[[#This Row],[Age]]&lt;25,"Under 25",tbl_HRMaster[[#This Row],[Age]]&lt;35,"25-34",tbl_HRMaster[[#This Row],[Age]]&lt;45,"35-44",tbl_HRMaster[[#This Row],[Age]]&lt;55,"45-54",TRUE,"Above 54")</f>
        <v>45-54</v>
      </c>
      <c r="AD3479" s="5" t="str">
        <f>_xlfn.IFS(
tbl_HRMaster[[#This Row],[YearsAtCompany]]&lt;2,"&lt; 2 Years",
tbl_HRMaster[[#This Row],[YearsAtCompany]]&lt;5,"2-4 Years",
tbl_HRMaster[[#This Row],[YearsAtCompany]]&lt;10,"5-9 Years",
TRUE,"10+ Years"
)</f>
        <v>5-9 Years</v>
      </c>
      <c r="AE3479" s="5">
        <f>IF(tbl_HRMaster[[#This Row],[Attrition]]="Yes",1,0)</f>
        <v>0</v>
      </c>
    </row>
    <row r="3480" spans="1:31" x14ac:dyDescent="0.25">
      <c r="A3480">
        <v>49</v>
      </c>
      <c r="B3480" t="s">
        <v>21</v>
      </c>
      <c r="C3480" t="s">
        <v>29</v>
      </c>
      <c r="D3480" t="s">
        <v>23</v>
      </c>
      <c r="E3480">
        <v>11</v>
      </c>
      <c r="F3480">
        <v>4</v>
      </c>
      <c r="G3480" t="s">
        <v>24</v>
      </c>
      <c r="H3480">
        <v>2590</v>
      </c>
      <c r="I3480" t="s">
        <v>34</v>
      </c>
      <c r="J3480">
        <v>2</v>
      </c>
      <c r="K3480" t="s">
        <v>31</v>
      </c>
      <c r="L3480" t="s">
        <v>27</v>
      </c>
      <c r="M3480">
        <v>35060</v>
      </c>
      <c r="N3480">
        <v>3</v>
      </c>
      <c r="O3480">
        <v>11</v>
      </c>
      <c r="P3480">
        <v>1</v>
      </c>
      <c r="Q3480">
        <v>28</v>
      </c>
      <c r="R3480">
        <v>4</v>
      </c>
      <c r="S3480">
        <v>5</v>
      </c>
      <c r="T3480">
        <v>4</v>
      </c>
      <c r="U3480">
        <v>3</v>
      </c>
      <c r="V3480">
        <f>COUNTIF(tbl_HRMaster[EmployeeID],tbl_HRMaster[[#This Row],[EmployeeID]])</f>
        <v>1</v>
      </c>
      <c r="W3480">
        <f>IFERROR(INDEX(tbl_EmployeeSurvey[EnvironmentSatisfaction],MATCH(tbl_HRMaster[[#This Row],[EmployeeID]],tbl_EmployeeSurvey[EmployeeID],0)),"Not Found")</f>
        <v>2</v>
      </c>
      <c r="X3480">
        <f>IFERROR(INDEX(tbl_EmployeeSurvey[JobSatisfaction],MATCH(tbl_HRMaster[[#This Row],[EmployeeID]],tbl_EmployeeSurvey[EmployeeID],0)),"Not Found")</f>
        <v>4</v>
      </c>
      <c r="Y3480" s="5">
        <f>IFERROR(INDEX(tbl_EmployeeSurvey[WorkLifeBalance],MATCH(tbl_HRMaster[[#This Row],[EmployeeID]],tbl_EmployeeSurvey[EmployeeID],0)),"Not Found")</f>
        <v>3</v>
      </c>
      <c r="Z3480" s="5">
        <f>IFERROR(VLOOKUP(tbl_HRMaster[[#This Row],[EmployeeID]],tbl_ManagerSurvey[[EmployeeID]:[PerformanceRating]],2,FALSE),"Not Found")</f>
        <v>2</v>
      </c>
      <c r="AA3480" s="5">
        <f>IFERROR(VLOOKUP(tbl_HRMaster[[#This Row],[EmployeeID]],tbl_ManagerSurvey[[EmployeeID]:[PerformanceRating]],3,FALSE),"Not Found")</f>
        <v>3</v>
      </c>
      <c r="AB3480" s="5" t="str">
        <f>IF(tbl_HRMaster[[#This Row],[Attrition]]="Yes","Left","Active")</f>
        <v>Active</v>
      </c>
      <c r="AC3480" s="5" t="str">
        <f>_xlfn.IFS(tbl_HRMaster[[#This Row],[Age]]&lt;25,"Under 25",tbl_HRMaster[[#This Row],[Age]]&lt;35,"25-34",tbl_HRMaster[[#This Row],[Age]]&lt;45,"35-44",tbl_HRMaster[[#This Row],[Age]]&lt;55,"45-54",TRUE,"Above 54")</f>
        <v>45-54</v>
      </c>
      <c r="AD3480" s="5" t="str">
        <f>_xlfn.IFS(
tbl_HRMaster[[#This Row],[YearsAtCompany]]&lt;2,"&lt; 2 Years",
tbl_HRMaster[[#This Row],[YearsAtCompany]]&lt;5,"2-4 Years",
tbl_HRMaster[[#This Row],[YearsAtCompany]]&lt;10,"5-9 Years",
TRUE,"10+ Years"
)</f>
        <v>5-9 Years</v>
      </c>
      <c r="AE3480" s="5">
        <f>IF(tbl_HRMaster[[#This Row],[Attrition]]="Yes",1,0)</f>
        <v>0</v>
      </c>
    </row>
    <row r="3481" spans="1:31" x14ac:dyDescent="0.25">
      <c r="A3481">
        <v>49</v>
      </c>
      <c r="B3481" t="s">
        <v>21</v>
      </c>
      <c r="C3481" t="s">
        <v>29</v>
      </c>
      <c r="D3481" t="s">
        <v>23</v>
      </c>
      <c r="E3481">
        <v>11</v>
      </c>
      <c r="F3481">
        <v>4</v>
      </c>
      <c r="G3481" t="s">
        <v>24</v>
      </c>
      <c r="H3481">
        <v>4060</v>
      </c>
      <c r="I3481" t="s">
        <v>34</v>
      </c>
      <c r="J3481">
        <v>2</v>
      </c>
      <c r="K3481" t="s">
        <v>31</v>
      </c>
      <c r="L3481" t="s">
        <v>27</v>
      </c>
      <c r="M3481">
        <v>35060</v>
      </c>
      <c r="N3481">
        <v>3</v>
      </c>
      <c r="O3481">
        <v>11</v>
      </c>
      <c r="P3481">
        <v>1</v>
      </c>
      <c r="Q3481">
        <v>28</v>
      </c>
      <c r="R3481">
        <v>4</v>
      </c>
      <c r="S3481">
        <v>5</v>
      </c>
      <c r="T3481">
        <v>4</v>
      </c>
      <c r="U3481">
        <v>3</v>
      </c>
      <c r="V3481">
        <f>COUNTIF(tbl_HRMaster[EmployeeID],tbl_HRMaster[[#This Row],[EmployeeID]])</f>
        <v>1</v>
      </c>
      <c r="W3481">
        <f>IFERROR(INDEX(tbl_EmployeeSurvey[EnvironmentSatisfaction],MATCH(tbl_HRMaster[[#This Row],[EmployeeID]],tbl_EmployeeSurvey[EmployeeID],0)),"Not Found")</f>
        <v>2</v>
      </c>
      <c r="X3481">
        <f>IFERROR(INDEX(tbl_EmployeeSurvey[JobSatisfaction],MATCH(tbl_HRMaster[[#This Row],[EmployeeID]],tbl_EmployeeSurvey[EmployeeID],0)),"Not Found")</f>
        <v>4</v>
      </c>
      <c r="Y3481" s="5">
        <f>IFERROR(INDEX(tbl_EmployeeSurvey[WorkLifeBalance],MATCH(tbl_HRMaster[[#This Row],[EmployeeID]],tbl_EmployeeSurvey[EmployeeID],0)),"Not Found")</f>
        <v>3</v>
      </c>
      <c r="Z3481" s="5">
        <f>IFERROR(VLOOKUP(tbl_HRMaster[[#This Row],[EmployeeID]],tbl_ManagerSurvey[[EmployeeID]:[PerformanceRating]],2,FALSE),"Not Found")</f>
        <v>2</v>
      </c>
      <c r="AA3481" s="5">
        <f>IFERROR(VLOOKUP(tbl_HRMaster[[#This Row],[EmployeeID]],tbl_ManagerSurvey[[EmployeeID]:[PerformanceRating]],3,FALSE),"Not Found")</f>
        <v>3</v>
      </c>
      <c r="AB3481" s="5" t="str">
        <f>IF(tbl_HRMaster[[#This Row],[Attrition]]="Yes","Left","Active")</f>
        <v>Active</v>
      </c>
      <c r="AC3481" s="5" t="str">
        <f>_xlfn.IFS(tbl_HRMaster[[#This Row],[Age]]&lt;25,"Under 25",tbl_HRMaster[[#This Row],[Age]]&lt;35,"25-34",tbl_HRMaster[[#This Row],[Age]]&lt;45,"35-44",tbl_HRMaster[[#This Row],[Age]]&lt;55,"45-54",TRUE,"Above 54")</f>
        <v>45-54</v>
      </c>
      <c r="AD3481" s="5" t="str">
        <f>_xlfn.IFS(
tbl_HRMaster[[#This Row],[YearsAtCompany]]&lt;2,"&lt; 2 Years",
tbl_HRMaster[[#This Row],[YearsAtCompany]]&lt;5,"2-4 Years",
tbl_HRMaster[[#This Row],[YearsAtCompany]]&lt;10,"5-9 Years",
TRUE,"10+ Years"
)</f>
        <v>5-9 Years</v>
      </c>
      <c r="AE3481" s="5">
        <f>IF(tbl_HRMaster[[#This Row],[Attrition]]="Yes",1,0)</f>
        <v>0</v>
      </c>
    </row>
    <row r="3482" spans="1:31" x14ac:dyDescent="0.25">
      <c r="A3482">
        <v>56</v>
      </c>
      <c r="B3482" t="s">
        <v>21</v>
      </c>
      <c r="C3482" t="s">
        <v>22</v>
      </c>
      <c r="D3482" t="s">
        <v>30</v>
      </c>
      <c r="E3482">
        <v>3</v>
      </c>
      <c r="F3482">
        <v>2</v>
      </c>
      <c r="G3482" t="s">
        <v>33</v>
      </c>
      <c r="H3482">
        <v>594</v>
      </c>
      <c r="I3482" t="s">
        <v>34</v>
      </c>
      <c r="J3482">
        <v>2</v>
      </c>
      <c r="K3482" t="s">
        <v>26</v>
      </c>
      <c r="L3482" t="s">
        <v>41</v>
      </c>
      <c r="M3482">
        <v>44490</v>
      </c>
      <c r="N3482">
        <v>4</v>
      </c>
      <c r="O3482">
        <v>15</v>
      </c>
      <c r="P3482">
        <v>0</v>
      </c>
      <c r="Q3482">
        <v>28</v>
      </c>
      <c r="R3482">
        <v>3</v>
      </c>
      <c r="S3482">
        <v>5</v>
      </c>
      <c r="T3482">
        <v>4</v>
      </c>
      <c r="U3482">
        <v>2</v>
      </c>
      <c r="V3482">
        <f>COUNTIF(tbl_HRMaster[EmployeeID],tbl_HRMaster[[#This Row],[EmployeeID]])</f>
        <v>1</v>
      </c>
      <c r="W3482">
        <f>IFERROR(INDEX(tbl_EmployeeSurvey[EnvironmentSatisfaction],MATCH(tbl_HRMaster[[#This Row],[EmployeeID]],tbl_EmployeeSurvey[EmployeeID],0)),"Not Found")</f>
        <v>4</v>
      </c>
      <c r="X3482">
        <f>IFERROR(INDEX(tbl_EmployeeSurvey[JobSatisfaction],MATCH(tbl_HRMaster[[#This Row],[EmployeeID]],tbl_EmployeeSurvey[EmployeeID],0)),"Not Found")</f>
        <v>1</v>
      </c>
      <c r="Y3482" s="5">
        <f>IFERROR(INDEX(tbl_EmployeeSurvey[WorkLifeBalance],MATCH(tbl_HRMaster[[#This Row],[EmployeeID]],tbl_EmployeeSurvey[EmployeeID],0)),"Not Found")</f>
        <v>3</v>
      </c>
      <c r="Z3482" s="5">
        <f>IFERROR(VLOOKUP(tbl_HRMaster[[#This Row],[EmployeeID]],tbl_ManagerSurvey[[EmployeeID]:[PerformanceRating]],2,FALSE),"Not Found")</f>
        <v>1</v>
      </c>
      <c r="AA3482" s="5">
        <f>IFERROR(VLOOKUP(tbl_HRMaster[[#This Row],[EmployeeID]],tbl_ManagerSurvey[[EmployeeID]:[PerformanceRating]],3,FALSE),"Not Found")</f>
        <v>3</v>
      </c>
      <c r="AB3482" s="5" t="str">
        <f>IF(tbl_HRMaster[[#This Row],[Attrition]]="Yes","Left","Active")</f>
        <v>Active</v>
      </c>
      <c r="AC3482" s="5" t="str">
        <f>_xlfn.IFS(tbl_HRMaster[[#This Row],[Age]]&lt;25,"Under 25",tbl_HRMaster[[#This Row],[Age]]&lt;35,"25-34",tbl_HRMaster[[#This Row],[Age]]&lt;45,"35-44",tbl_HRMaster[[#This Row],[Age]]&lt;55,"45-54",TRUE,"Above 54")</f>
        <v>Above 54</v>
      </c>
      <c r="AD3482" s="5" t="str">
        <f>_xlfn.IFS(
tbl_HRMaster[[#This Row],[YearsAtCompany]]&lt;2,"&lt; 2 Years",
tbl_HRMaster[[#This Row],[YearsAtCompany]]&lt;5,"2-4 Years",
tbl_HRMaster[[#This Row],[YearsAtCompany]]&lt;10,"5-9 Years",
TRUE,"10+ Years"
)</f>
        <v>5-9 Years</v>
      </c>
      <c r="AE3482" s="5">
        <f>IF(tbl_HRMaster[[#This Row],[Attrition]]="Yes",1,0)</f>
        <v>0</v>
      </c>
    </row>
    <row r="3483" spans="1:31" x14ac:dyDescent="0.25">
      <c r="A3483">
        <v>56</v>
      </c>
      <c r="B3483" t="s">
        <v>21</v>
      </c>
      <c r="C3483" t="s">
        <v>22</v>
      </c>
      <c r="D3483" t="s">
        <v>30</v>
      </c>
      <c r="E3483">
        <v>3</v>
      </c>
      <c r="F3483">
        <v>2</v>
      </c>
      <c r="G3483" t="s">
        <v>33</v>
      </c>
      <c r="H3483">
        <v>2064</v>
      </c>
      <c r="I3483" t="s">
        <v>34</v>
      </c>
      <c r="J3483">
        <v>2</v>
      </c>
      <c r="K3483" t="s">
        <v>26</v>
      </c>
      <c r="L3483" t="s">
        <v>41</v>
      </c>
      <c r="M3483">
        <v>44490</v>
      </c>
      <c r="N3483">
        <v>4</v>
      </c>
      <c r="O3483">
        <v>15</v>
      </c>
      <c r="P3483">
        <v>0</v>
      </c>
      <c r="Q3483">
        <v>28</v>
      </c>
      <c r="R3483">
        <v>3</v>
      </c>
      <c r="S3483">
        <v>5</v>
      </c>
      <c r="T3483">
        <v>4</v>
      </c>
      <c r="U3483">
        <v>2</v>
      </c>
      <c r="V3483">
        <f>COUNTIF(tbl_HRMaster[EmployeeID],tbl_HRMaster[[#This Row],[EmployeeID]])</f>
        <v>1</v>
      </c>
      <c r="W3483">
        <f>IFERROR(INDEX(tbl_EmployeeSurvey[EnvironmentSatisfaction],MATCH(tbl_HRMaster[[#This Row],[EmployeeID]],tbl_EmployeeSurvey[EmployeeID],0)),"Not Found")</f>
        <v>4</v>
      </c>
      <c r="X3483">
        <f>IFERROR(INDEX(tbl_EmployeeSurvey[JobSatisfaction],MATCH(tbl_HRMaster[[#This Row],[EmployeeID]],tbl_EmployeeSurvey[EmployeeID],0)),"Not Found")</f>
        <v>1</v>
      </c>
      <c r="Y3483" s="5">
        <f>IFERROR(INDEX(tbl_EmployeeSurvey[WorkLifeBalance],MATCH(tbl_HRMaster[[#This Row],[EmployeeID]],tbl_EmployeeSurvey[EmployeeID],0)),"Not Found")</f>
        <v>3</v>
      </c>
      <c r="Z3483" s="5">
        <f>IFERROR(VLOOKUP(tbl_HRMaster[[#This Row],[EmployeeID]],tbl_ManagerSurvey[[EmployeeID]:[PerformanceRating]],2,FALSE),"Not Found")</f>
        <v>1</v>
      </c>
      <c r="AA3483" s="5">
        <f>IFERROR(VLOOKUP(tbl_HRMaster[[#This Row],[EmployeeID]],tbl_ManagerSurvey[[EmployeeID]:[PerformanceRating]],3,FALSE),"Not Found")</f>
        <v>3</v>
      </c>
      <c r="AB3483" s="5" t="str">
        <f>IF(tbl_HRMaster[[#This Row],[Attrition]]="Yes","Left","Active")</f>
        <v>Active</v>
      </c>
      <c r="AC3483" s="5" t="str">
        <f>_xlfn.IFS(tbl_HRMaster[[#This Row],[Age]]&lt;25,"Under 25",tbl_HRMaster[[#This Row],[Age]]&lt;35,"25-34",tbl_HRMaster[[#This Row],[Age]]&lt;45,"35-44",tbl_HRMaster[[#This Row],[Age]]&lt;55,"45-54",TRUE,"Above 54")</f>
        <v>Above 54</v>
      </c>
      <c r="AD3483" s="5" t="str">
        <f>_xlfn.IFS(
tbl_HRMaster[[#This Row],[YearsAtCompany]]&lt;2,"&lt; 2 Years",
tbl_HRMaster[[#This Row],[YearsAtCompany]]&lt;5,"2-4 Years",
tbl_HRMaster[[#This Row],[YearsAtCompany]]&lt;10,"5-9 Years",
TRUE,"10+ Years"
)</f>
        <v>5-9 Years</v>
      </c>
      <c r="AE3483" s="5">
        <f>IF(tbl_HRMaster[[#This Row],[Attrition]]="Yes",1,0)</f>
        <v>0</v>
      </c>
    </row>
    <row r="3484" spans="1:31" x14ac:dyDescent="0.25">
      <c r="A3484">
        <v>56</v>
      </c>
      <c r="B3484" t="s">
        <v>21</v>
      </c>
      <c r="C3484" t="s">
        <v>22</v>
      </c>
      <c r="D3484" t="s">
        <v>30</v>
      </c>
      <c r="E3484">
        <v>3</v>
      </c>
      <c r="F3484">
        <v>2</v>
      </c>
      <c r="G3484" t="s">
        <v>33</v>
      </c>
      <c r="H3484">
        <v>3534</v>
      </c>
      <c r="I3484" t="s">
        <v>34</v>
      </c>
      <c r="J3484">
        <v>2</v>
      </c>
      <c r="K3484" t="s">
        <v>26</v>
      </c>
      <c r="L3484" t="s">
        <v>41</v>
      </c>
      <c r="M3484">
        <v>44490</v>
      </c>
      <c r="N3484">
        <v>2</v>
      </c>
      <c r="O3484">
        <v>15</v>
      </c>
      <c r="P3484">
        <v>0</v>
      </c>
      <c r="Q3484">
        <v>28</v>
      </c>
      <c r="R3484">
        <v>3</v>
      </c>
      <c r="S3484">
        <v>5</v>
      </c>
      <c r="T3484">
        <v>4</v>
      </c>
      <c r="U3484">
        <v>2</v>
      </c>
      <c r="V3484">
        <f>COUNTIF(tbl_HRMaster[EmployeeID],tbl_HRMaster[[#This Row],[EmployeeID]])</f>
        <v>1</v>
      </c>
      <c r="W3484">
        <f>IFERROR(INDEX(tbl_EmployeeSurvey[EnvironmentSatisfaction],MATCH(tbl_HRMaster[[#This Row],[EmployeeID]],tbl_EmployeeSurvey[EmployeeID],0)),"Not Found")</f>
        <v>4</v>
      </c>
      <c r="X3484">
        <f>IFERROR(INDEX(tbl_EmployeeSurvey[JobSatisfaction],MATCH(tbl_HRMaster[[#This Row],[EmployeeID]],tbl_EmployeeSurvey[EmployeeID],0)),"Not Found")</f>
        <v>1</v>
      </c>
      <c r="Y3484" s="5">
        <f>IFERROR(INDEX(tbl_EmployeeSurvey[WorkLifeBalance],MATCH(tbl_HRMaster[[#This Row],[EmployeeID]],tbl_EmployeeSurvey[EmployeeID],0)),"Not Found")</f>
        <v>3</v>
      </c>
      <c r="Z3484" s="5">
        <f>IFERROR(VLOOKUP(tbl_HRMaster[[#This Row],[EmployeeID]],tbl_ManagerSurvey[[EmployeeID]:[PerformanceRating]],2,FALSE),"Not Found")</f>
        <v>1</v>
      </c>
      <c r="AA3484" s="5">
        <f>IFERROR(VLOOKUP(tbl_HRMaster[[#This Row],[EmployeeID]],tbl_ManagerSurvey[[EmployeeID]:[PerformanceRating]],3,FALSE),"Not Found")</f>
        <v>3</v>
      </c>
      <c r="AB3484" s="5" t="str">
        <f>IF(tbl_HRMaster[[#This Row],[Attrition]]="Yes","Left","Active")</f>
        <v>Active</v>
      </c>
      <c r="AC3484" s="5" t="str">
        <f>_xlfn.IFS(tbl_HRMaster[[#This Row],[Age]]&lt;25,"Under 25",tbl_HRMaster[[#This Row],[Age]]&lt;35,"25-34",tbl_HRMaster[[#This Row],[Age]]&lt;45,"35-44",tbl_HRMaster[[#This Row],[Age]]&lt;55,"45-54",TRUE,"Above 54")</f>
        <v>Above 54</v>
      </c>
      <c r="AD3484" s="5" t="str">
        <f>_xlfn.IFS(
tbl_HRMaster[[#This Row],[YearsAtCompany]]&lt;2,"&lt; 2 Years",
tbl_HRMaster[[#This Row],[YearsAtCompany]]&lt;5,"2-4 Years",
tbl_HRMaster[[#This Row],[YearsAtCompany]]&lt;10,"5-9 Years",
TRUE,"10+ Years"
)</f>
        <v>5-9 Years</v>
      </c>
      <c r="AE3484" s="5">
        <f>IF(tbl_HRMaster[[#This Row],[Attrition]]="Yes",1,0)</f>
        <v>0</v>
      </c>
    </row>
    <row r="3485" spans="1:31" x14ac:dyDescent="0.25">
      <c r="A3485">
        <v>59</v>
      </c>
      <c r="B3485" t="s">
        <v>21</v>
      </c>
      <c r="C3485" t="s">
        <v>22</v>
      </c>
      <c r="D3485" t="s">
        <v>30</v>
      </c>
      <c r="E3485">
        <v>16</v>
      </c>
      <c r="F3485">
        <v>4</v>
      </c>
      <c r="G3485" t="s">
        <v>38</v>
      </c>
      <c r="H3485">
        <v>486</v>
      </c>
      <c r="I3485" t="s">
        <v>25</v>
      </c>
      <c r="J3485">
        <v>5</v>
      </c>
      <c r="K3485" t="s">
        <v>40</v>
      </c>
      <c r="L3485" t="s">
        <v>32</v>
      </c>
      <c r="M3485">
        <v>186650</v>
      </c>
      <c r="N3485">
        <v>3</v>
      </c>
      <c r="O3485">
        <v>12</v>
      </c>
      <c r="P3485">
        <v>0</v>
      </c>
      <c r="Q3485">
        <v>30</v>
      </c>
      <c r="R3485">
        <v>3</v>
      </c>
      <c r="S3485">
        <v>5</v>
      </c>
      <c r="T3485">
        <v>4</v>
      </c>
      <c r="U3485">
        <v>3</v>
      </c>
      <c r="V3485">
        <f>COUNTIF(tbl_HRMaster[EmployeeID],tbl_HRMaster[[#This Row],[EmployeeID]])</f>
        <v>1</v>
      </c>
      <c r="W3485">
        <f>IFERROR(INDEX(tbl_EmployeeSurvey[EnvironmentSatisfaction],MATCH(tbl_HRMaster[[#This Row],[EmployeeID]],tbl_EmployeeSurvey[EmployeeID],0)),"Not Found")</f>
        <v>3</v>
      </c>
      <c r="X3485">
        <f>IFERROR(INDEX(tbl_EmployeeSurvey[JobSatisfaction],MATCH(tbl_HRMaster[[#This Row],[EmployeeID]],tbl_EmployeeSurvey[EmployeeID],0)),"Not Found")</f>
        <v>4</v>
      </c>
      <c r="Y3485" s="5">
        <f>IFERROR(INDEX(tbl_EmployeeSurvey[WorkLifeBalance],MATCH(tbl_HRMaster[[#This Row],[EmployeeID]],tbl_EmployeeSurvey[EmployeeID],0)),"Not Found")</f>
        <v>3</v>
      </c>
      <c r="Z3485" s="5">
        <f>IFERROR(VLOOKUP(tbl_HRMaster[[#This Row],[EmployeeID]],tbl_ManagerSurvey[[EmployeeID]:[PerformanceRating]],2,FALSE),"Not Found")</f>
        <v>2</v>
      </c>
      <c r="AA3485" s="5">
        <f>IFERROR(VLOOKUP(tbl_HRMaster[[#This Row],[EmployeeID]],tbl_ManagerSurvey[[EmployeeID]:[PerformanceRating]],3,FALSE),"Not Found")</f>
        <v>3</v>
      </c>
      <c r="AB3485" s="5" t="str">
        <f>IF(tbl_HRMaster[[#This Row],[Attrition]]="Yes","Left","Active")</f>
        <v>Active</v>
      </c>
      <c r="AC3485" s="5" t="str">
        <f>_xlfn.IFS(tbl_HRMaster[[#This Row],[Age]]&lt;25,"Under 25",tbl_HRMaster[[#This Row],[Age]]&lt;35,"25-34",tbl_HRMaster[[#This Row],[Age]]&lt;45,"35-44",tbl_HRMaster[[#This Row],[Age]]&lt;55,"45-54",TRUE,"Above 54")</f>
        <v>Above 54</v>
      </c>
      <c r="AD3485" s="5" t="str">
        <f>_xlfn.IFS(
tbl_HRMaster[[#This Row],[YearsAtCompany]]&lt;2,"&lt; 2 Years",
tbl_HRMaster[[#This Row],[YearsAtCompany]]&lt;5,"2-4 Years",
tbl_HRMaster[[#This Row],[YearsAtCompany]]&lt;10,"5-9 Years",
TRUE,"10+ Years"
)</f>
        <v>5-9 Years</v>
      </c>
      <c r="AE3485" s="5">
        <f>IF(tbl_HRMaster[[#This Row],[Attrition]]="Yes",1,0)</f>
        <v>0</v>
      </c>
    </row>
    <row r="3486" spans="1:31" x14ac:dyDescent="0.25">
      <c r="A3486">
        <v>59</v>
      </c>
      <c r="B3486" t="s">
        <v>21</v>
      </c>
      <c r="C3486" t="s">
        <v>22</v>
      </c>
      <c r="D3486" t="s">
        <v>30</v>
      </c>
      <c r="E3486">
        <v>16</v>
      </c>
      <c r="F3486">
        <v>4</v>
      </c>
      <c r="G3486" t="s">
        <v>38</v>
      </c>
      <c r="H3486">
        <v>1956</v>
      </c>
      <c r="I3486" t="s">
        <v>25</v>
      </c>
      <c r="J3486">
        <v>5</v>
      </c>
      <c r="K3486" t="s">
        <v>40</v>
      </c>
      <c r="L3486" t="s">
        <v>32</v>
      </c>
      <c r="M3486">
        <v>186650</v>
      </c>
      <c r="N3486">
        <v>3</v>
      </c>
      <c r="O3486">
        <v>12</v>
      </c>
      <c r="P3486">
        <v>0</v>
      </c>
      <c r="Q3486">
        <v>30</v>
      </c>
      <c r="R3486">
        <v>3</v>
      </c>
      <c r="S3486">
        <v>5</v>
      </c>
      <c r="T3486">
        <v>4</v>
      </c>
      <c r="U3486">
        <v>3</v>
      </c>
      <c r="V3486">
        <f>COUNTIF(tbl_HRMaster[EmployeeID],tbl_HRMaster[[#This Row],[EmployeeID]])</f>
        <v>1</v>
      </c>
      <c r="W3486">
        <f>IFERROR(INDEX(tbl_EmployeeSurvey[EnvironmentSatisfaction],MATCH(tbl_HRMaster[[#This Row],[EmployeeID]],tbl_EmployeeSurvey[EmployeeID],0)),"Not Found")</f>
        <v>3</v>
      </c>
      <c r="X3486">
        <f>IFERROR(INDEX(tbl_EmployeeSurvey[JobSatisfaction],MATCH(tbl_HRMaster[[#This Row],[EmployeeID]],tbl_EmployeeSurvey[EmployeeID],0)),"Not Found")</f>
        <v>4</v>
      </c>
      <c r="Y3486" s="5">
        <f>IFERROR(INDEX(tbl_EmployeeSurvey[WorkLifeBalance],MATCH(tbl_HRMaster[[#This Row],[EmployeeID]],tbl_EmployeeSurvey[EmployeeID],0)),"Not Found")</f>
        <v>3</v>
      </c>
      <c r="Z3486" s="5">
        <f>IFERROR(VLOOKUP(tbl_HRMaster[[#This Row],[EmployeeID]],tbl_ManagerSurvey[[EmployeeID]:[PerformanceRating]],2,FALSE),"Not Found")</f>
        <v>2</v>
      </c>
      <c r="AA3486" s="5">
        <f>IFERROR(VLOOKUP(tbl_HRMaster[[#This Row],[EmployeeID]],tbl_ManagerSurvey[[EmployeeID]:[PerformanceRating]],3,FALSE),"Not Found")</f>
        <v>3</v>
      </c>
      <c r="AB3486" s="5" t="str">
        <f>IF(tbl_HRMaster[[#This Row],[Attrition]]="Yes","Left","Active")</f>
        <v>Active</v>
      </c>
      <c r="AC3486" s="5" t="str">
        <f>_xlfn.IFS(tbl_HRMaster[[#This Row],[Age]]&lt;25,"Under 25",tbl_HRMaster[[#This Row],[Age]]&lt;35,"25-34",tbl_HRMaster[[#This Row],[Age]]&lt;45,"35-44",tbl_HRMaster[[#This Row],[Age]]&lt;55,"45-54",TRUE,"Above 54")</f>
        <v>Above 54</v>
      </c>
      <c r="AD3486" s="5" t="str">
        <f>_xlfn.IFS(
tbl_HRMaster[[#This Row],[YearsAtCompany]]&lt;2,"&lt; 2 Years",
tbl_HRMaster[[#This Row],[YearsAtCompany]]&lt;5,"2-4 Years",
tbl_HRMaster[[#This Row],[YearsAtCompany]]&lt;10,"5-9 Years",
TRUE,"10+ Years"
)</f>
        <v>5-9 Years</v>
      </c>
      <c r="AE3486" s="5">
        <f>IF(tbl_HRMaster[[#This Row],[Attrition]]="Yes",1,0)</f>
        <v>0</v>
      </c>
    </row>
    <row r="3487" spans="1:31" x14ac:dyDescent="0.25">
      <c r="A3487">
        <v>59</v>
      </c>
      <c r="B3487" t="s">
        <v>21</v>
      </c>
      <c r="C3487" t="s">
        <v>22</v>
      </c>
      <c r="D3487" t="s">
        <v>30</v>
      </c>
      <c r="E3487">
        <v>16</v>
      </c>
      <c r="F3487">
        <v>4</v>
      </c>
      <c r="G3487" t="s">
        <v>38</v>
      </c>
      <c r="H3487">
        <v>3426</v>
      </c>
      <c r="I3487" t="s">
        <v>25</v>
      </c>
      <c r="J3487">
        <v>5</v>
      </c>
      <c r="K3487" t="s">
        <v>40</v>
      </c>
      <c r="L3487" t="s">
        <v>32</v>
      </c>
      <c r="M3487">
        <v>186650</v>
      </c>
      <c r="N3487">
        <v>3</v>
      </c>
      <c r="O3487">
        <v>12</v>
      </c>
      <c r="P3487">
        <v>0</v>
      </c>
      <c r="Q3487">
        <v>30</v>
      </c>
      <c r="R3487">
        <v>3</v>
      </c>
      <c r="S3487">
        <v>5</v>
      </c>
      <c r="T3487">
        <v>4</v>
      </c>
      <c r="U3487">
        <v>3</v>
      </c>
      <c r="V3487">
        <f>COUNTIF(tbl_HRMaster[EmployeeID],tbl_HRMaster[[#This Row],[EmployeeID]])</f>
        <v>1</v>
      </c>
      <c r="W3487">
        <f>IFERROR(INDEX(tbl_EmployeeSurvey[EnvironmentSatisfaction],MATCH(tbl_HRMaster[[#This Row],[EmployeeID]],tbl_EmployeeSurvey[EmployeeID],0)),"Not Found")</f>
        <v>3</v>
      </c>
      <c r="X3487">
        <f>IFERROR(INDEX(tbl_EmployeeSurvey[JobSatisfaction],MATCH(tbl_HRMaster[[#This Row],[EmployeeID]],tbl_EmployeeSurvey[EmployeeID],0)),"Not Found")</f>
        <v>4</v>
      </c>
      <c r="Y3487" s="5">
        <f>IFERROR(INDEX(tbl_EmployeeSurvey[WorkLifeBalance],MATCH(tbl_HRMaster[[#This Row],[EmployeeID]],tbl_EmployeeSurvey[EmployeeID],0)),"Not Found")</f>
        <v>3</v>
      </c>
      <c r="Z3487" s="5">
        <f>IFERROR(VLOOKUP(tbl_HRMaster[[#This Row],[EmployeeID]],tbl_ManagerSurvey[[EmployeeID]:[PerformanceRating]],2,FALSE),"Not Found")</f>
        <v>2</v>
      </c>
      <c r="AA3487" s="5">
        <f>IFERROR(VLOOKUP(tbl_HRMaster[[#This Row],[EmployeeID]],tbl_ManagerSurvey[[EmployeeID]:[PerformanceRating]],3,FALSE),"Not Found")</f>
        <v>3</v>
      </c>
      <c r="AB3487" s="5" t="str">
        <f>IF(tbl_HRMaster[[#This Row],[Attrition]]="Yes","Left","Active")</f>
        <v>Active</v>
      </c>
      <c r="AC3487" s="5" t="str">
        <f>_xlfn.IFS(tbl_HRMaster[[#This Row],[Age]]&lt;25,"Under 25",tbl_HRMaster[[#This Row],[Age]]&lt;35,"25-34",tbl_HRMaster[[#This Row],[Age]]&lt;45,"35-44",tbl_HRMaster[[#This Row],[Age]]&lt;55,"45-54",TRUE,"Above 54")</f>
        <v>Above 54</v>
      </c>
      <c r="AD3487" s="5" t="str">
        <f>_xlfn.IFS(
tbl_HRMaster[[#This Row],[YearsAtCompany]]&lt;2,"&lt; 2 Years",
tbl_HRMaster[[#This Row],[YearsAtCompany]]&lt;5,"2-4 Years",
tbl_HRMaster[[#This Row],[YearsAtCompany]]&lt;10,"5-9 Years",
TRUE,"10+ Years"
)</f>
        <v>5-9 Years</v>
      </c>
      <c r="AE3487" s="5">
        <f>IF(tbl_HRMaster[[#This Row],[Attrition]]="Yes",1,0)</f>
        <v>0</v>
      </c>
    </row>
    <row r="3488" spans="1:31" x14ac:dyDescent="0.25">
      <c r="A3488">
        <v>27</v>
      </c>
      <c r="B3488" t="s">
        <v>21</v>
      </c>
      <c r="C3488" t="s">
        <v>22</v>
      </c>
      <c r="D3488" t="s">
        <v>30</v>
      </c>
      <c r="E3488">
        <v>2</v>
      </c>
      <c r="F3488">
        <v>4</v>
      </c>
      <c r="G3488" t="s">
        <v>24</v>
      </c>
      <c r="H3488">
        <v>739</v>
      </c>
      <c r="I3488" t="s">
        <v>34</v>
      </c>
      <c r="J3488">
        <v>1</v>
      </c>
      <c r="K3488" t="s">
        <v>37</v>
      </c>
      <c r="L3488" t="s">
        <v>27</v>
      </c>
      <c r="M3488">
        <v>37080</v>
      </c>
      <c r="N3488">
        <v>1</v>
      </c>
      <c r="O3488">
        <v>16</v>
      </c>
      <c r="P3488">
        <v>2</v>
      </c>
      <c r="Q3488">
        <v>6</v>
      </c>
      <c r="R3488">
        <v>2</v>
      </c>
      <c r="S3488">
        <v>6</v>
      </c>
      <c r="T3488">
        <v>4</v>
      </c>
      <c r="U3488">
        <v>4</v>
      </c>
      <c r="V3488">
        <f>COUNTIF(tbl_HRMaster[EmployeeID],tbl_HRMaster[[#This Row],[EmployeeID]])</f>
        <v>1</v>
      </c>
      <c r="W3488">
        <f>IFERROR(INDEX(tbl_EmployeeSurvey[EnvironmentSatisfaction],MATCH(tbl_HRMaster[[#This Row],[EmployeeID]],tbl_EmployeeSurvey[EmployeeID],0)),"Not Found")</f>
        <v>4</v>
      </c>
      <c r="X3488">
        <f>IFERROR(INDEX(tbl_EmployeeSurvey[JobSatisfaction],MATCH(tbl_HRMaster[[#This Row],[EmployeeID]],tbl_EmployeeSurvey[EmployeeID],0)),"Not Found")</f>
        <v>4</v>
      </c>
      <c r="Y3488" s="5">
        <f>IFERROR(INDEX(tbl_EmployeeSurvey[WorkLifeBalance],MATCH(tbl_HRMaster[[#This Row],[EmployeeID]],tbl_EmployeeSurvey[EmployeeID],0)),"Not Found")</f>
        <v>3</v>
      </c>
      <c r="Z3488" s="5">
        <f>IFERROR(VLOOKUP(tbl_HRMaster[[#This Row],[EmployeeID]],tbl_ManagerSurvey[[EmployeeID]:[PerformanceRating]],2,FALSE),"Not Found")</f>
        <v>3</v>
      </c>
      <c r="AA3488" s="5">
        <f>IFERROR(VLOOKUP(tbl_HRMaster[[#This Row],[EmployeeID]],tbl_ManagerSurvey[[EmployeeID]:[PerformanceRating]],3,FALSE),"Not Found")</f>
        <v>3</v>
      </c>
      <c r="AB3488" s="5" t="str">
        <f>IF(tbl_HRMaster[[#This Row],[Attrition]]="Yes","Left","Active")</f>
        <v>Active</v>
      </c>
      <c r="AC3488" s="5" t="str">
        <f>_xlfn.IFS(tbl_HRMaster[[#This Row],[Age]]&lt;25,"Under 25",tbl_HRMaster[[#This Row],[Age]]&lt;35,"25-34",tbl_HRMaster[[#This Row],[Age]]&lt;45,"35-44",tbl_HRMaster[[#This Row],[Age]]&lt;55,"45-54",TRUE,"Above 54")</f>
        <v>25-34</v>
      </c>
      <c r="AD3488" s="5" t="str">
        <f>_xlfn.IFS(
tbl_HRMaster[[#This Row],[YearsAtCompany]]&lt;2,"&lt; 2 Years",
tbl_HRMaster[[#This Row],[YearsAtCompany]]&lt;5,"2-4 Years",
tbl_HRMaster[[#This Row],[YearsAtCompany]]&lt;10,"5-9 Years",
TRUE,"10+ Years"
)</f>
        <v>5-9 Years</v>
      </c>
      <c r="AE3488" s="5">
        <f>IF(tbl_HRMaster[[#This Row],[Attrition]]="Yes",1,0)</f>
        <v>0</v>
      </c>
    </row>
    <row r="3489" spans="1:31" x14ac:dyDescent="0.25">
      <c r="A3489">
        <v>27</v>
      </c>
      <c r="B3489" t="s">
        <v>21</v>
      </c>
      <c r="C3489" t="s">
        <v>22</v>
      </c>
      <c r="D3489" t="s">
        <v>30</v>
      </c>
      <c r="E3489">
        <v>2</v>
      </c>
      <c r="F3489">
        <v>4</v>
      </c>
      <c r="G3489" t="s">
        <v>24</v>
      </c>
      <c r="H3489">
        <v>2209</v>
      </c>
      <c r="I3489" t="s">
        <v>34</v>
      </c>
      <c r="J3489">
        <v>1</v>
      </c>
      <c r="K3489" t="s">
        <v>37</v>
      </c>
      <c r="L3489" t="s">
        <v>27</v>
      </c>
      <c r="M3489">
        <v>37080</v>
      </c>
      <c r="N3489">
        <v>1</v>
      </c>
      <c r="O3489">
        <v>16</v>
      </c>
      <c r="P3489">
        <v>2</v>
      </c>
      <c r="Q3489">
        <v>6</v>
      </c>
      <c r="R3489">
        <v>2</v>
      </c>
      <c r="S3489">
        <v>6</v>
      </c>
      <c r="T3489">
        <v>4</v>
      </c>
      <c r="U3489">
        <v>4</v>
      </c>
      <c r="V3489">
        <f>COUNTIF(tbl_HRMaster[EmployeeID],tbl_HRMaster[[#This Row],[EmployeeID]])</f>
        <v>1</v>
      </c>
      <c r="W3489">
        <f>IFERROR(INDEX(tbl_EmployeeSurvey[EnvironmentSatisfaction],MATCH(tbl_HRMaster[[#This Row],[EmployeeID]],tbl_EmployeeSurvey[EmployeeID],0)),"Not Found")</f>
        <v>4</v>
      </c>
      <c r="X3489">
        <f>IFERROR(INDEX(tbl_EmployeeSurvey[JobSatisfaction],MATCH(tbl_HRMaster[[#This Row],[EmployeeID]],tbl_EmployeeSurvey[EmployeeID],0)),"Not Found")</f>
        <v>4</v>
      </c>
      <c r="Y3489" s="5">
        <f>IFERROR(INDEX(tbl_EmployeeSurvey[WorkLifeBalance],MATCH(tbl_HRMaster[[#This Row],[EmployeeID]],tbl_EmployeeSurvey[EmployeeID],0)),"Not Found")</f>
        <v>3</v>
      </c>
      <c r="Z3489" s="5">
        <f>IFERROR(VLOOKUP(tbl_HRMaster[[#This Row],[EmployeeID]],tbl_ManagerSurvey[[EmployeeID]:[PerformanceRating]],2,FALSE),"Not Found")</f>
        <v>3</v>
      </c>
      <c r="AA3489" s="5">
        <f>IFERROR(VLOOKUP(tbl_HRMaster[[#This Row],[EmployeeID]],tbl_ManagerSurvey[[EmployeeID]:[PerformanceRating]],3,FALSE),"Not Found")</f>
        <v>3</v>
      </c>
      <c r="AB3489" s="5" t="str">
        <f>IF(tbl_HRMaster[[#This Row],[Attrition]]="Yes","Left","Active")</f>
        <v>Active</v>
      </c>
      <c r="AC3489" s="5" t="str">
        <f>_xlfn.IFS(tbl_HRMaster[[#This Row],[Age]]&lt;25,"Under 25",tbl_HRMaster[[#This Row],[Age]]&lt;35,"25-34",tbl_HRMaster[[#This Row],[Age]]&lt;45,"35-44",tbl_HRMaster[[#This Row],[Age]]&lt;55,"45-54",TRUE,"Above 54")</f>
        <v>25-34</v>
      </c>
      <c r="AD3489" s="5" t="str">
        <f>_xlfn.IFS(
tbl_HRMaster[[#This Row],[YearsAtCompany]]&lt;2,"&lt; 2 Years",
tbl_HRMaster[[#This Row],[YearsAtCompany]]&lt;5,"2-4 Years",
tbl_HRMaster[[#This Row],[YearsAtCompany]]&lt;10,"5-9 Years",
TRUE,"10+ Years"
)</f>
        <v>5-9 Years</v>
      </c>
      <c r="AE3489" s="5">
        <f>IF(tbl_HRMaster[[#This Row],[Attrition]]="Yes",1,0)</f>
        <v>0</v>
      </c>
    </row>
    <row r="3490" spans="1:31" x14ac:dyDescent="0.25">
      <c r="A3490">
        <v>27</v>
      </c>
      <c r="B3490" t="s">
        <v>21</v>
      </c>
      <c r="C3490" t="s">
        <v>22</v>
      </c>
      <c r="D3490" t="s">
        <v>30</v>
      </c>
      <c r="E3490">
        <v>2</v>
      </c>
      <c r="F3490">
        <v>4</v>
      </c>
      <c r="G3490" t="s">
        <v>24</v>
      </c>
      <c r="H3490">
        <v>3679</v>
      </c>
      <c r="I3490" t="s">
        <v>34</v>
      </c>
      <c r="J3490">
        <v>1</v>
      </c>
      <c r="K3490" t="s">
        <v>37</v>
      </c>
      <c r="L3490" t="s">
        <v>27</v>
      </c>
      <c r="M3490">
        <v>37080</v>
      </c>
      <c r="N3490">
        <v>1</v>
      </c>
      <c r="O3490">
        <v>16</v>
      </c>
      <c r="P3490">
        <v>2</v>
      </c>
      <c r="Q3490">
        <v>6</v>
      </c>
      <c r="R3490">
        <v>2</v>
      </c>
      <c r="S3490">
        <v>6</v>
      </c>
      <c r="T3490">
        <v>4</v>
      </c>
      <c r="U3490">
        <v>4</v>
      </c>
      <c r="V3490">
        <f>COUNTIF(tbl_HRMaster[EmployeeID],tbl_HRMaster[[#This Row],[EmployeeID]])</f>
        <v>1</v>
      </c>
      <c r="W3490">
        <f>IFERROR(INDEX(tbl_EmployeeSurvey[EnvironmentSatisfaction],MATCH(tbl_HRMaster[[#This Row],[EmployeeID]],tbl_EmployeeSurvey[EmployeeID],0)),"Not Found")</f>
        <v>4</v>
      </c>
      <c r="X3490">
        <f>IFERROR(INDEX(tbl_EmployeeSurvey[JobSatisfaction],MATCH(tbl_HRMaster[[#This Row],[EmployeeID]],tbl_EmployeeSurvey[EmployeeID],0)),"Not Found")</f>
        <v>4</v>
      </c>
      <c r="Y3490" s="5">
        <f>IFERROR(INDEX(tbl_EmployeeSurvey[WorkLifeBalance],MATCH(tbl_HRMaster[[#This Row],[EmployeeID]],tbl_EmployeeSurvey[EmployeeID],0)),"Not Found")</f>
        <v>3</v>
      </c>
      <c r="Z3490" s="5">
        <f>IFERROR(VLOOKUP(tbl_HRMaster[[#This Row],[EmployeeID]],tbl_ManagerSurvey[[EmployeeID]:[PerformanceRating]],2,FALSE),"Not Found")</f>
        <v>3</v>
      </c>
      <c r="AA3490" s="5">
        <f>IFERROR(VLOOKUP(tbl_HRMaster[[#This Row],[EmployeeID]],tbl_ManagerSurvey[[EmployeeID]:[PerformanceRating]],3,FALSE),"Not Found")</f>
        <v>3</v>
      </c>
      <c r="AB3490" s="5" t="str">
        <f>IF(tbl_HRMaster[[#This Row],[Attrition]]="Yes","Left","Active")</f>
        <v>Active</v>
      </c>
      <c r="AC3490" s="5" t="str">
        <f>_xlfn.IFS(tbl_HRMaster[[#This Row],[Age]]&lt;25,"Under 25",tbl_HRMaster[[#This Row],[Age]]&lt;35,"25-34",tbl_HRMaster[[#This Row],[Age]]&lt;45,"35-44",tbl_HRMaster[[#This Row],[Age]]&lt;55,"45-54",TRUE,"Above 54")</f>
        <v>25-34</v>
      </c>
      <c r="AD3490" s="5" t="str">
        <f>_xlfn.IFS(
tbl_HRMaster[[#This Row],[YearsAtCompany]]&lt;2,"&lt; 2 Years",
tbl_HRMaster[[#This Row],[YearsAtCompany]]&lt;5,"2-4 Years",
tbl_HRMaster[[#This Row],[YearsAtCompany]]&lt;10,"5-9 Years",
TRUE,"10+ Years"
)</f>
        <v>5-9 Years</v>
      </c>
      <c r="AE3490" s="5">
        <f>IF(tbl_HRMaster[[#This Row],[Attrition]]="Yes",1,0)</f>
        <v>0</v>
      </c>
    </row>
    <row r="3491" spans="1:31" x14ac:dyDescent="0.25">
      <c r="A3491">
        <v>32</v>
      </c>
      <c r="B3491" t="s">
        <v>21</v>
      </c>
      <c r="C3491" t="s">
        <v>22</v>
      </c>
      <c r="D3491" t="s">
        <v>30</v>
      </c>
      <c r="E3491">
        <v>3</v>
      </c>
      <c r="F3491">
        <v>2</v>
      </c>
      <c r="G3491" t="s">
        <v>46</v>
      </c>
      <c r="H3491">
        <v>1169</v>
      </c>
      <c r="I3491" t="s">
        <v>34</v>
      </c>
      <c r="J3491">
        <v>3</v>
      </c>
      <c r="K3491" t="s">
        <v>42</v>
      </c>
      <c r="L3491" t="s">
        <v>32</v>
      </c>
      <c r="M3491">
        <v>53630</v>
      </c>
      <c r="N3491">
        <v>1</v>
      </c>
      <c r="O3491">
        <v>13</v>
      </c>
      <c r="P3491">
        <v>0</v>
      </c>
      <c r="Q3491">
        <v>6</v>
      </c>
      <c r="R3491">
        <v>4</v>
      </c>
      <c r="S3491">
        <v>6</v>
      </c>
      <c r="T3491">
        <v>4</v>
      </c>
      <c r="U3491">
        <v>1</v>
      </c>
      <c r="V3491">
        <f>COUNTIF(tbl_HRMaster[EmployeeID],tbl_HRMaster[[#This Row],[EmployeeID]])</f>
        <v>1</v>
      </c>
      <c r="W3491">
        <f>IFERROR(INDEX(tbl_EmployeeSurvey[EnvironmentSatisfaction],MATCH(tbl_HRMaster[[#This Row],[EmployeeID]],tbl_EmployeeSurvey[EmployeeID],0)),"Not Found")</f>
        <v>3</v>
      </c>
      <c r="X3491">
        <f>IFERROR(INDEX(tbl_EmployeeSurvey[JobSatisfaction],MATCH(tbl_HRMaster[[#This Row],[EmployeeID]],tbl_EmployeeSurvey[EmployeeID],0)),"Not Found")</f>
        <v>2</v>
      </c>
      <c r="Y3491" s="5">
        <f>IFERROR(INDEX(tbl_EmployeeSurvey[WorkLifeBalance],MATCH(tbl_HRMaster[[#This Row],[EmployeeID]],tbl_EmployeeSurvey[EmployeeID],0)),"Not Found")</f>
        <v>3</v>
      </c>
      <c r="Z3491" s="5">
        <f>IFERROR(VLOOKUP(tbl_HRMaster[[#This Row],[EmployeeID]],tbl_ManagerSurvey[[EmployeeID]:[PerformanceRating]],2,FALSE),"Not Found")</f>
        <v>3</v>
      </c>
      <c r="AA3491" s="5">
        <f>IFERROR(VLOOKUP(tbl_HRMaster[[#This Row],[EmployeeID]],tbl_ManagerSurvey[[EmployeeID]:[PerformanceRating]],3,FALSE),"Not Found")</f>
        <v>3</v>
      </c>
      <c r="AB3491" s="5" t="str">
        <f>IF(tbl_HRMaster[[#This Row],[Attrition]]="Yes","Left","Active")</f>
        <v>Active</v>
      </c>
      <c r="AC3491" s="5" t="str">
        <f>_xlfn.IFS(tbl_HRMaster[[#This Row],[Age]]&lt;25,"Under 25",tbl_HRMaster[[#This Row],[Age]]&lt;35,"25-34",tbl_HRMaster[[#This Row],[Age]]&lt;45,"35-44",tbl_HRMaster[[#This Row],[Age]]&lt;55,"45-54",TRUE,"Above 54")</f>
        <v>25-34</v>
      </c>
      <c r="AD3491" s="5" t="str">
        <f>_xlfn.IFS(
tbl_HRMaster[[#This Row],[YearsAtCompany]]&lt;2,"&lt; 2 Years",
tbl_HRMaster[[#This Row],[YearsAtCompany]]&lt;5,"2-4 Years",
tbl_HRMaster[[#This Row],[YearsAtCompany]]&lt;10,"5-9 Years",
TRUE,"10+ Years"
)</f>
        <v>5-9 Years</v>
      </c>
      <c r="AE3491" s="5">
        <f>IF(tbl_HRMaster[[#This Row],[Attrition]]="Yes",1,0)</f>
        <v>0</v>
      </c>
    </row>
    <row r="3492" spans="1:31" x14ac:dyDescent="0.25">
      <c r="A3492">
        <v>32</v>
      </c>
      <c r="B3492" t="s">
        <v>21</v>
      </c>
      <c r="C3492" t="s">
        <v>22</v>
      </c>
      <c r="D3492" t="s">
        <v>30</v>
      </c>
      <c r="E3492">
        <v>3</v>
      </c>
      <c r="F3492">
        <v>2</v>
      </c>
      <c r="G3492" t="s">
        <v>46</v>
      </c>
      <c r="H3492">
        <v>2639</v>
      </c>
      <c r="I3492" t="s">
        <v>34</v>
      </c>
      <c r="J3492">
        <v>3</v>
      </c>
      <c r="K3492" t="s">
        <v>42</v>
      </c>
      <c r="L3492" t="s">
        <v>32</v>
      </c>
      <c r="M3492">
        <v>53630</v>
      </c>
      <c r="N3492">
        <v>1</v>
      </c>
      <c r="O3492">
        <v>13</v>
      </c>
      <c r="P3492">
        <v>0</v>
      </c>
      <c r="Q3492">
        <v>6</v>
      </c>
      <c r="R3492">
        <v>4</v>
      </c>
      <c r="S3492">
        <v>6</v>
      </c>
      <c r="T3492">
        <v>4</v>
      </c>
      <c r="U3492">
        <v>1</v>
      </c>
      <c r="V3492">
        <f>COUNTIF(tbl_HRMaster[EmployeeID],tbl_HRMaster[[#This Row],[EmployeeID]])</f>
        <v>1</v>
      </c>
      <c r="W3492">
        <f>IFERROR(INDEX(tbl_EmployeeSurvey[EnvironmentSatisfaction],MATCH(tbl_HRMaster[[#This Row],[EmployeeID]],tbl_EmployeeSurvey[EmployeeID],0)),"Not Found")</f>
        <v>3</v>
      </c>
      <c r="X3492">
        <f>IFERROR(INDEX(tbl_EmployeeSurvey[JobSatisfaction],MATCH(tbl_HRMaster[[#This Row],[EmployeeID]],tbl_EmployeeSurvey[EmployeeID],0)),"Not Found")</f>
        <v>2</v>
      </c>
      <c r="Y3492" s="5">
        <f>IFERROR(INDEX(tbl_EmployeeSurvey[WorkLifeBalance],MATCH(tbl_HRMaster[[#This Row],[EmployeeID]],tbl_EmployeeSurvey[EmployeeID],0)),"Not Found")</f>
        <v>3</v>
      </c>
      <c r="Z3492" s="5">
        <f>IFERROR(VLOOKUP(tbl_HRMaster[[#This Row],[EmployeeID]],tbl_ManagerSurvey[[EmployeeID]:[PerformanceRating]],2,FALSE),"Not Found")</f>
        <v>3</v>
      </c>
      <c r="AA3492" s="5">
        <f>IFERROR(VLOOKUP(tbl_HRMaster[[#This Row],[EmployeeID]],tbl_ManagerSurvey[[EmployeeID]:[PerformanceRating]],3,FALSE),"Not Found")</f>
        <v>3</v>
      </c>
      <c r="AB3492" s="5" t="str">
        <f>IF(tbl_HRMaster[[#This Row],[Attrition]]="Yes","Left","Active")</f>
        <v>Active</v>
      </c>
      <c r="AC3492" s="5" t="str">
        <f>_xlfn.IFS(tbl_HRMaster[[#This Row],[Age]]&lt;25,"Under 25",tbl_HRMaster[[#This Row],[Age]]&lt;35,"25-34",tbl_HRMaster[[#This Row],[Age]]&lt;45,"35-44",tbl_HRMaster[[#This Row],[Age]]&lt;55,"45-54",TRUE,"Above 54")</f>
        <v>25-34</v>
      </c>
      <c r="AD3492" s="5" t="str">
        <f>_xlfn.IFS(
tbl_HRMaster[[#This Row],[YearsAtCompany]]&lt;2,"&lt; 2 Years",
tbl_HRMaster[[#This Row],[YearsAtCompany]]&lt;5,"2-4 Years",
tbl_HRMaster[[#This Row],[YearsAtCompany]]&lt;10,"5-9 Years",
TRUE,"10+ Years"
)</f>
        <v>5-9 Years</v>
      </c>
      <c r="AE3492" s="5">
        <f>IF(tbl_HRMaster[[#This Row],[Attrition]]="Yes",1,0)</f>
        <v>0</v>
      </c>
    </row>
    <row r="3493" spans="1:31" x14ac:dyDescent="0.25">
      <c r="A3493">
        <v>32</v>
      </c>
      <c r="B3493" t="s">
        <v>21</v>
      </c>
      <c r="C3493" t="s">
        <v>22</v>
      </c>
      <c r="D3493" t="s">
        <v>30</v>
      </c>
      <c r="E3493">
        <v>3</v>
      </c>
      <c r="F3493">
        <v>2</v>
      </c>
      <c r="G3493" t="s">
        <v>46</v>
      </c>
      <c r="H3493">
        <v>4109</v>
      </c>
      <c r="I3493" t="s">
        <v>34</v>
      </c>
      <c r="J3493">
        <v>3</v>
      </c>
      <c r="K3493" t="s">
        <v>42</v>
      </c>
      <c r="L3493" t="s">
        <v>32</v>
      </c>
      <c r="M3493">
        <v>53630</v>
      </c>
      <c r="N3493">
        <v>1</v>
      </c>
      <c r="O3493">
        <v>13</v>
      </c>
      <c r="P3493">
        <v>0</v>
      </c>
      <c r="Q3493">
        <v>6</v>
      </c>
      <c r="R3493">
        <v>4</v>
      </c>
      <c r="S3493">
        <v>6</v>
      </c>
      <c r="T3493">
        <v>4</v>
      </c>
      <c r="U3493">
        <v>1</v>
      </c>
      <c r="V3493">
        <f>COUNTIF(tbl_HRMaster[EmployeeID],tbl_HRMaster[[#This Row],[EmployeeID]])</f>
        <v>1</v>
      </c>
      <c r="W3493">
        <f>IFERROR(INDEX(tbl_EmployeeSurvey[EnvironmentSatisfaction],MATCH(tbl_HRMaster[[#This Row],[EmployeeID]],tbl_EmployeeSurvey[EmployeeID],0)),"Not Found")</f>
        <v>3</v>
      </c>
      <c r="X3493">
        <f>IFERROR(INDEX(tbl_EmployeeSurvey[JobSatisfaction],MATCH(tbl_HRMaster[[#This Row],[EmployeeID]],tbl_EmployeeSurvey[EmployeeID],0)),"Not Found")</f>
        <v>2</v>
      </c>
      <c r="Y3493" s="5">
        <f>IFERROR(INDEX(tbl_EmployeeSurvey[WorkLifeBalance],MATCH(tbl_HRMaster[[#This Row],[EmployeeID]],tbl_EmployeeSurvey[EmployeeID],0)),"Not Found")</f>
        <v>3</v>
      </c>
      <c r="Z3493" s="5">
        <f>IFERROR(VLOOKUP(tbl_HRMaster[[#This Row],[EmployeeID]],tbl_ManagerSurvey[[EmployeeID]:[PerformanceRating]],2,FALSE),"Not Found")</f>
        <v>3</v>
      </c>
      <c r="AA3493" s="5">
        <f>IFERROR(VLOOKUP(tbl_HRMaster[[#This Row],[EmployeeID]],tbl_ManagerSurvey[[EmployeeID]:[PerformanceRating]],3,FALSE),"Not Found")</f>
        <v>3</v>
      </c>
      <c r="AB3493" s="5" t="str">
        <f>IF(tbl_HRMaster[[#This Row],[Attrition]]="Yes","Left","Active")</f>
        <v>Active</v>
      </c>
      <c r="AC3493" s="5" t="str">
        <f>_xlfn.IFS(tbl_HRMaster[[#This Row],[Age]]&lt;25,"Under 25",tbl_HRMaster[[#This Row],[Age]]&lt;35,"25-34",tbl_HRMaster[[#This Row],[Age]]&lt;45,"35-44",tbl_HRMaster[[#This Row],[Age]]&lt;55,"45-54",TRUE,"Above 54")</f>
        <v>25-34</v>
      </c>
      <c r="AD3493" s="5" t="str">
        <f>_xlfn.IFS(
tbl_HRMaster[[#This Row],[YearsAtCompany]]&lt;2,"&lt; 2 Years",
tbl_HRMaster[[#This Row],[YearsAtCompany]]&lt;5,"2-4 Years",
tbl_HRMaster[[#This Row],[YearsAtCompany]]&lt;10,"5-9 Years",
TRUE,"10+ Years"
)</f>
        <v>5-9 Years</v>
      </c>
      <c r="AE3493" s="5">
        <f>IF(tbl_HRMaster[[#This Row],[Attrition]]="Yes",1,0)</f>
        <v>0</v>
      </c>
    </row>
    <row r="3494" spans="1:31" x14ac:dyDescent="0.25">
      <c r="A3494">
        <v>37</v>
      </c>
      <c r="B3494" t="s">
        <v>21</v>
      </c>
      <c r="C3494" t="s">
        <v>22</v>
      </c>
      <c r="D3494" t="s">
        <v>30</v>
      </c>
      <c r="E3494">
        <v>1</v>
      </c>
      <c r="F3494">
        <v>4</v>
      </c>
      <c r="G3494" t="s">
        <v>46</v>
      </c>
      <c r="H3494">
        <v>215</v>
      </c>
      <c r="I3494" t="s">
        <v>25</v>
      </c>
      <c r="J3494">
        <v>5</v>
      </c>
      <c r="K3494" t="s">
        <v>31</v>
      </c>
      <c r="L3494" t="s">
        <v>27</v>
      </c>
      <c r="M3494">
        <v>39440</v>
      </c>
      <c r="N3494">
        <v>6</v>
      </c>
      <c r="O3494">
        <v>11</v>
      </c>
      <c r="P3494">
        <v>2</v>
      </c>
      <c r="Q3494">
        <v>8</v>
      </c>
      <c r="R3494">
        <v>3</v>
      </c>
      <c r="S3494">
        <v>6</v>
      </c>
      <c r="T3494">
        <v>4</v>
      </c>
      <c r="U3494">
        <v>3</v>
      </c>
      <c r="V3494">
        <f>COUNTIF(tbl_HRMaster[EmployeeID],tbl_HRMaster[[#This Row],[EmployeeID]])</f>
        <v>1</v>
      </c>
      <c r="W3494">
        <f>IFERROR(INDEX(tbl_EmployeeSurvey[EnvironmentSatisfaction],MATCH(tbl_HRMaster[[#This Row],[EmployeeID]],tbl_EmployeeSurvey[EmployeeID],0)),"Not Found")</f>
        <v>2</v>
      </c>
      <c r="X3494">
        <f>IFERROR(INDEX(tbl_EmployeeSurvey[JobSatisfaction],MATCH(tbl_HRMaster[[#This Row],[EmployeeID]],tbl_EmployeeSurvey[EmployeeID],0)),"Not Found")</f>
        <v>2</v>
      </c>
      <c r="Y3494" s="5">
        <f>IFERROR(INDEX(tbl_EmployeeSurvey[WorkLifeBalance],MATCH(tbl_HRMaster[[#This Row],[EmployeeID]],tbl_EmployeeSurvey[EmployeeID],0)),"Not Found")</f>
        <v>2</v>
      </c>
      <c r="Z3494" s="5">
        <f>IFERROR(VLOOKUP(tbl_HRMaster[[#This Row],[EmployeeID]],tbl_ManagerSurvey[[EmployeeID]:[PerformanceRating]],2,FALSE),"Not Found")</f>
        <v>3</v>
      </c>
      <c r="AA3494" s="5">
        <f>IFERROR(VLOOKUP(tbl_HRMaster[[#This Row],[EmployeeID]],tbl_ManagerSurvey[[EmployeeID]:[PerformanceRating]],3,FALSE),"Not Found")</f>
        <v>3</v>
      </c>
      <c r="AB3494" s="5" t="str">
        <f>IF(tbl_HRMaster[[#This Row],[Attrition]]="Yes","Left","Active")</f>
        <v>Active</v>
      </c>
      <c r="AC3494" s="5" t="str">
        <f>_xlfn.IFS(tbl_HRMaster[[#This Row],[Age]]&lt;25,"Under 25",tbl_HRMaster[[#This Row],[Age]]&lt;35,"25-34",tbl_HRMaster[[#This Row],[Age]]&lt;45,"35-44",tbl_HRMaster[[#This Row],[Age]]&lt;55,"45-54",TRUE,"Above 54")</f>
        <v>35-44</v>
      </c>
      <c r="AD3494" s="5" t="str">
        <f>_xlfn.IFS(
tbl_HRMaster[[#This Row],[YearsAtCompany]]&lt;2,"&lt; 2 Years",
tbl_HRMaster[[#This Row],[YearsAtCompany]]&lt;5,"2-4 Years",
tbl_HRMaster[[#This Row],[YearsAtCompany]]&lt;10,"5-9 Years",
TRUE,"10+ Years"
)</f>
        <v>5-9 Years</v>
      </c>
      <c r="AE3494" s="5">
        <f>IF(tbl_HRMaster[[#This Row],[Attrition]]="Yes",1,0)</f>
        <v>0</v>
      </c>
    </row>
    <row r="3495" spans="1:31" x14ac:dyDescent="0.25">
      <c r="A3495">
        <v>37</v>
      </c>
      <c r="B3495" t="s">
        <v>21</v>
      </c>
      <c r="C3495" t="s">
        <v>22</v>
      </c>
      <c r="D3495" t="s">
        <v>30</v>
      </c>
      <c r="E3495">
        <v>1</v>
      </c>
      <c r="F3495">
        <v>4</v>
      </c>
      <c r="G3495" t="s">
        <v>46</v>
      </c>
      <c r="H3495">
        <v>1685</v>
      </c>
      <c r="I3495" t="s">
        <v>25</v>
      </c>
      <c r="J3495">
        <v>5</v>
      </c>
      <c r="K3495" t="s">
        <v>31</v>
      </c>
      <c r="L3495" t="s">
        <v>27</v>
      </c>
      <c r="M3495">
        <v>39440</v>
      </c>
      <c r="N3495">
        <v>6</v>
      </c>
      <c r="O3495">
        <v>11</v>
      </c>
      <c r="P3495">
        <v>2</v>
      </c>
      <c r="Q3495">
        <v>8</v>
      </c>
      <c r="R3495">
        <v>3</v>
      </c>
      <c r="S3495">
        <v>6</v>
      </c>
      <c r="T3495">
        <v>4</v>
      </c>
      <c r="U3495">
        <v>3</v>
      </c>
      <c r="V3495">
        <f>COUNTIF(tbl_HRMaster[EmployeeID],tbl_HRMaster[[#This Row],[EmployeeID]])</f>
        <v>1</v>
      </c>
      <c r="W3495">
        <f>IFERROR(INDEX(tbl_EmployeeSurvey[EnvironmentSatisfaction],MATCH(tbl_HRMaster[[#This Row],[EmployeeID]],tbl_EmployeeSurvey[EmployeeID],0)),"Not Found")</f>
        <v>2</v>
      </c>
      <c r="X3495">
        <f>IFERROR(INDEX(tbl_EmployeeSurvey[JobSatisfaction],MATCH(tbl_HRMaster[[#This Row],[EmployeeID]],tbl_EmployeeSurvey[EmployeeID],0)),"Not Found")</f>
        <v>2</v>
      </c>
      <c r="Y3495" s="5">
        <f>IFERROR(INDEX(tbl_EmployeeSurvey[WorkLifeBalance],MATCH(tbl_HRMaster[[#This Row],[EmployeeID]],tbl_EmployeeSurvey[EmployeeID],0)),"Not Found")</f>
        <v>2</v>
      </c>
      <c r="Z3495" s="5">
        <f>IFERROR(VLOOKUP(tbl_HRMaster[[#This Row],[EmployeeID]],tbl_ManagerSurvey[[EmployeeID]:[PerformanceRating]],2,FALSE),"Not Found")</f>
        <v>3</v>
      </c>
      <c r="AA3495" s="5">
        <f>IFERROR(VLOOKUP(tbl_HRMaster[[#This Row],[EmployeeID]],tbl_ManagerSurvey[[EmployeeID]:[PerformanceRating]],3,FALSE),"Not Found")</f>
        <v>3</v>
      </c>
      <c r="AB3495" s="5" t="str">
        <f>IF(tbl_HRMaster[[#This Row],[Attrition]]="Yes","Left","Active")</f>
        <v>Active</v>
      </c>
      <c r="AC3495" s="5" t="str">
        <f>_xlfn.IFS(tbl_HRMaster[[#This Row],[Age]]&lt;25,"Under 25",tbl_HRMaster[[#This Row],[Age]]&lt;35,"25-34",tbl_HRMaster[[#This Row],[Age]]&lt;45,"35-44",tbl_HRMaster[[#This Row],[Age]]&lt;55,"45-54",TRUE,"Above 54")</f>
        <v>35-44</v>
      </c>
      <c r="AD3495" s="5" t="str">
        <f>_xlfn.IFS(
tbl_HRMaster[[#This Row],[YearsAtCompany]]&lt;2,"&lt; 2 Years",
tbl_HRMaster[[#This Row],[YearsAtCompany]]&lt;5,"2-4 Years",
tbl_HRMaster[[#This Row],[YearsAtCompany]]&lt;10,"5-9 Years",
TRUE,"10+ Years"
)</f>
        <v>5-9 Years</v>
      </c>
      <c r="AE3495" s="5">
        <f>IF(tbl_HRMaster[[#This Row],[Attrition]]="Yes",1,0)</f>
        <v>0</v>
      </c>
    </row>
    <row r="3496" spans="1:31" x14ac:dyDescent="0.25">
      <c r="A3496">
        <v>37</v>
      </c>
      <c r="B3496" t="s">
        <v>21</v>
      </c>
      <c r="C3496" t="s">
        <v>22</v>
      </c>
      <c r="D3496" t="s">
        <v>30</v>
      </c>
      <c r="E3496">
        <v>1</v>
      </c>
      <c r="F3496">
        <v>4</v>
      </c>
      <c r="G3496" t="s">
        <v>46</v>
      </c>
      <c r="H3496">
        <v>3155</v>
      </c>
      <c r="I3496" t="s">
        <v>25</v>
      </c>
      <c r="J3496">
        <v>5</v>
      </c>
      <c r="K3496" t="s">
        <v>31</v>
      </c>
      <c r="L3496" t="s">
        <v>27</v>
      </c>
      <c r="M3496">
        <v>39440</v>
      </c>
      <c r="N3496">
        <v>6</v>
      </c>
      <c r="O3496">
        <v>11</v>
      </c>
      <c r="P3496">
        <v>2</v>
      </c>
      <c r="Q3496">
        <v>8</v>
      </c>
      <c r="R3496">
        <v>3</v>
      </c>
      <c r="S3496">
        <v>6</v>
      </c>
      <c r="T3496">
        <v>4</v>
      </c>
      <c r="U3496">
        <v>3</v>
      </c>
      <c r="V3496">
        <f>COUNTIF(tbl_HRMaster[EmployeeID],tbl_HRMaster[[#This Row],[EmployeeID]])</f>
        <v>1</v>
      </c>
      <c r="W3496">
        <f>IFERROR(INDEX(tbl_EmployeeSurvey[EnvironmentSatisfaction],MATCH(tbl_HRMaster[[#This Row],[EmployeeID]],tbl_EmployeeSurvey[EmployeeID],0)),"Not Found")</f>
        <v>2</v>
      </c>
      <c r="X3496">
        <f>IFERROR(INDEX(tbl_EmployeeSurvey[JobSatisfaction],MATCH(tbl_HRMaster[[#This Row],[EmployeeID]],tbl_EmployeeSurvey[EmployeeID],0)),"Not Found")</f>
        <v>2</v>
      </c>
      <c r="Y3496" s="5">
        <f>IFERROR(INDEX(tbl_EmployeeSurvey[WorkLifeBalance],MATCH(tbl_HRMaster[[#This Row],[EmployeeID]],tbl_EmployeeSurvey[EmployeeID],0)),"Not Found")</f>
        <v>2</v>
      </c>
      <c r="Z3496" s="5">
        <f>IFERROR(VLOOKUP(tbl_HRMaster[[#This Row],[EmployeeID]],tbl_ManagerSurvey[[EmployeeID]:[PerformanceRating]],2,FALSE),"Not Found")</f>
        <v>3</v>
      </c>
      <c r="AA3496" s="5">
        <f>IFERROR(VLOOKUP(tbl_HRMaster[[#This Row],[EmployeeID]],tbl_ManagerSurvey[[EmployeeID]:[PerformanceRating]],3,FALSE),"Not Found")</f>
        <v>3</v>
      </c>
      <c r="AB3496" s="5" t="str">
        <f>IF(tbl_HRMaster[[#This Row],[Attrition]]="Yes","Left","Active")</f>
        <v>Active</v>
      </c>
      <c r="AC3496" s="5" t="str">
        <f>_xlfn.IFS(tbl_HRMaster[[#This Row],[Age]]&lt;25,"Under 25",tbl_HRMaster[[#This Row],[Age]]&lt;35,"25-34",tbl_HRMaster[[#This Row],[Age]]&lt;45,"35-44",tbl_HRMaster[[#This Row],[Age]]&lt;55,"45-54",TRUE,"Above 54")</f>
        <v>35-44</v>
      </c>
      <c r="AD3496" s="5" t="str">
        <f>_xlfn.IFS(
tbl_HRMaster[[#This Row],[YearsAtCompany]]&lt;2,"&lt; 2 Years",
tbl_HRMaster[[#This Row],[YearsAtCompany]]&lt;5,"2-4 Years",
tbl_HRMaster[[#This Row],[YearsAtCompany]]&lt;10,"5-9 Years",
TRUE,"10+ Years"
)</f>
        <v>5-9 Years</v>
      </c>
      <c r="AE3496" s="5">
        <f>IF(tbl_HRMaster[[#This Row],[Attrition]]="Yes",1,0)</f>
        <v>0</v>
      </c>
    </row>
    <row r="3497" spans="1:31" x14ac:dyDescent="0.25">
      <c r="A3497">
        <v>53</v>
      </c>
      <c r="B3497" t="s">
        <v>21</v>
      </c>
      <c r="C3497" t="s">
        <v>22</v>
      </c>
      <c r="D3497" t="s">
        <v>23</v>
      </c>
      <c r="E3497">
        <v>14</v>
      </c>
      <c r="F3497">
        <v>2</v>
      </c>
      <c r="G3497" t="s">
        <v>24</v>
      </c>
      <c r="H3497">
        <v>1365</v>
      </c>
      <c r="I3497" t="s">
        <v>25</v>
      </c>
      <c r="J3497">
        <v>5</v>
      </c>
      <c r="K3497" t="s">
        <v>42</v>
      </c>
      <c r="L3497" t="s">
        <v>27</v>
      </c>
      <c r="M3497">
        <v>35170</v>
      </c>
      <c r="N3497">
        <v>2</v>
      </c>
      <c r="O3497">
        <v>12</v>
      </c>
      <c r="P3497">
        <v>1</v>
      </c>
      <c r="Q3497">
        <v>13</v>
      </c>
      <c r="R3497">
        <v>1</v>
      </c>
      <c r="S3497">
        <v>7</v>
      </c>
      <c r="T3497">
        <v>4</v>
      </c>
      <c r="U3497">
        <v>5</v>
      </c>
      <c r="V3497">
        <f>COUNTIF(tbl_HRMaster[EmployeeID],tbl_HRMaster[[#This Row],[EmployeeID]])</f>
        <v>1</v>
      </c>
      <c r="W3497">
        <f>IFERROR(INDEX(tbl_EmployeeSurvey[EnvironmentSatisfaction],MATCH(tbl_HRMaster[[#This Row],[EmployeeID]],tbl_EmployeeSurvey[EmployeeID],0)),"Not Found")</f>
        <v>2</v>
      </c>
      <c r="X3497">
        <f>IFERROR(INDEX(tbl_EmployeeSurvey[JobSatisfaction],MATCH(tbl_HRMaster[[#This Row],[EmployeeID]],tbl_EmployeeSurvey[EmployeeID],0)),"Not Found")</f>
        <v>3</v>
      </c>
      <c r="Y3497" s="5">
        <f>IFERROR(INDEX(tbl_EmployeeSurvey[WorkLifeBalance],MATCH(tbl_HRMaster[[#This Row],[EmployeeID]],tbl_EmployeeSurvey[EmployeeID],0)),"Not Found")</f>
        <v>1</v>
      </c>
      <c r="Z3497" s="5">
        <f>IFERROR(VLOOKUP(tbl_HRMaster[[#This Row],[EmployeeID]],tbl_ManagerSurvey[[EmployeeID]:[PerformanceRating]],2,FALSE),"Not Found")</f>
        <v>2</v>
      </c>
      <c r="AA3497" s="5">
        <f>IFERROR(VLOOKUP(tbl_HRMaster[[#This Row],[EmployeeID]],tbl_ManagerSurvey[[EmployeeID]:[PerformanceRating]],3,FALSE),"Not Found")</f>
        <v>3</v>
      </c>
      <c r="AB3497" s="5" t="str">
        <f>IF(tbl_HRMaster[[#This Row],[Attrition]]="Yes","Left","Active")</f>
        <v>Active</v>
      </c>
      <c r="AC3497" s="5" t="str">
        <f>_xlfn.IFS(tbl_HRMaster[[#This Row],[Age]]&lt;25,"Under 25",tbl_HRMaster[[#This Row],[Age]]&lt;35,"25-34",tbl_HRMaster[[#This Row],[Age]]&lt;45,"35-44",tbl_HRMaster[[#This Row],[Age]]&lt;55,"45-54",TRUE,"Above 54")</f>
        <v>45-54</v>
      </c>
      <c r="AD3497" s="5" t="str">
        <f>_xlfn.IFS(
tbl_HRMaster[[#This Row],[YearsAtCompany]]&lt;2,"&lt; 2 Years",
tbl_HRMaster[[#This Row],[YearsAtCompany]]&lt;5,"2-4 Years",
tbl_HRMaster[[#This Row],[YearsAtCompany]]&lt;10,"5-9 Years",
TRUE,"10+ Years"
)</f>
        <v>5-9 Years</v>
      </c>
      <c r="AE3497" s="5">
        <f>IF(tbl_HRMaster[[#This Row],[Attrition]]="Yes",1,0)</f>
        <v>0</v>
      </c>
    </row>
    <row r="3498" spans="1:31" x14ac:dyDescent="0.25">
      <c r="A3498">
        <v>53</v>
      </c>
      <c r="B3498" t="s">
        <v>21</v>
      </c>
      <c r="C3498" t="s">
        <v>22</v>
      </c>
      <c r="D3498" t="s">
        <v>23</v>
      </c>
      <c r="E3498">
        <v>14</v>
      </c>
      <c r="F3498">
        <v>2</v>
      </c>
      <c r="G3498" t="s">
        <v>24</v>
      </c>
      <c r="H3498">
        <v>2835</v>
      </c>
      <c r="I3498" t="s">
        <v>25</v>
      </c>
      <c r="J3498">
        <v>5</v>
      </c>
      <c r="K3498" t="s">
        <v>42</v>
      </c>
      <c r="L3498" t="s">
        <v>27</v>
      </c>
      <c r="M3498">
        <v>35170</v>
      </c>
      <c r="N3498">
        <v>2</v>
      </c>
      <c r="O3498">
        <v>12</v>
      </c>
      <c r="P3498">
        <v>1</v>
      </c>
      <c r="Q3498">
        <v>13</v>
      </c>
      <c r="R3498">
        <v>1</v>
      </c>
      <c r="S3498">
        <v>7</v>
      </c>
      <c r="T3498">
        <v>4</v>
      </c>
      <c r="U3498">
        <v>5</v>
      </c>
      <c r="V3498">
        <f>COUNTIF(tbl_HRMaster[EmployeeID],tbl_HRMaster[[#This Row],[EmployeeID]])</f>
        <v>1</v>
      </c>
      <c r="W3498">
        <f>IFERROR(INDEX(tbl_EmployeeSurvey[EnvironmentSatisfaction],MATCH(tbl_HRMaster[[#This Row],[EmployeeID]],tbl_EmployeeSurvey[EmployeeID],0)),"Not Found")</f>
        <v>2</v>
      </c>
      <c r="X3498">
        <f>IFERROR(INDEX(tbl_EmployeeSurvey[JobSatisfaction],MATCH(tbl_HRMaster[[#This Row],[EmployeeID]],tbl_EmployeeSurvey[EmployeeID],0)),"Not Found")</f>
        <v>3</v>
      </c>
      <c r="Y3498" s="5">
        <f>IFERROR(INDEX(tbl_EmployeeSurvey[WorkLifeBalance],MATCH(tbl_HRMaster[[#This Row],[EmployeeID]],tbl_EmployeeSurvey[EmployeeID],0)),"Not Found")</f>
        <v>1</v>
      </c>
      <c r="Z3498" s="5">
        <f>IFERROR(VLOOKUP(tbl_HRMaster[[#This Row],[EmployeeID]],tbl_ManagerSurvey[[EmployeeID]:[PerformanceRating]],2,FALSE),"Not Found")</f>
        <v>2</v>
      </c>
      <c r="AA3498" s="5">
        <f>IFERROR(VLOOKUP(tbl_HRMaster[[#This Row],[EmployeeID]],tbl_ManagerSurvey[[EmployeeID]:[PerformanceRating]],3,FALSE),"Not Found")</f>
        <v>3</v>
      </c>
      <c r="AB3498" s="5" t="str">
        <f>IF(tbl_HRMaster[[#This Row],[Attrition]]="Yes","Left","Active")</f>
        <v>Active</v>
      </c>
      <c r="AC3498" s="5" t="str">
        <f>_xlfn.IFS(tbl_HRMaster[[#This Row],[Age]]&lt;25,"Under 25",tbl_HRMaster[[#This Row],[Age]]&lt;35,"25-34",tbl_HRMaster[[#This Row],[Age]]&lt;45,"35-44",tbl_HRMaster[[#This Row],[Age]]&lt;55,"45-54",TRUE,"Above 54")</f>
        <v>45-54</v>
      </c>
      <c r="AD3498" s="5" t="str">
        <f>_xlfn.IFS(
tbl_HRMaster[[#This Row],[YearsAtCompany]]&lt;2,"&lt; 2 Years",
tbl_HRMaster[[#This Row],[YearsAtCompany]]&lt;5,"2-4 Years",
tbl_HRMaster[[#This Row],[YearsAtCompany]]&lt;10,"5-9 Years",
TRUE,"10+ Years"
)</f>
        <v>5-9 Years</v>
      </c>
      <c r="AE3498" s="5">
        <f>IF(tbl_HRMaster[[#This Row],[Attrition]]="Yes",1,0)</f>
        <v>0</v>
      </c>
    </row>
    <row r="3499" spans="1:31" x14ac:dyDescent="0.25">
      <c r="A3499">
        <v>53</v>
      </c>
      <c r="B3499" t="s">
        <v>21</v>
      </c>
      <c r="C3499" t="s">
        <v>22</v>
      </c>
      <c r="D3499" t="s">
        <v>23</v>
      </c>
      <c r="E3499">
        <v>14</v>
      </c>
      <c r="F3499">
        <v>2</v>
      </c>
      <c r="G3499" t="s">
        <v>24</v>
      </c>
      <c r="H3499">
        <v>4305</v>
      </c>
      <c r="I3499" t="s">
        <v>25</v>
      </c>
      <c r="J3499">
        <v>5</v>
      </c>
      <c r="K3499" t="s">
        <v>42</v>
      </c>
      <c r="L3499" t="s">
        <v>27</v>
      </c>
      <c r="M3499">
        <v>35170</v>
      </c>
      <c r="N3499">
        <v>2</v>
      </c>
      <c r="O3499">
        <v>12</v>
      </c>
      <c r="P3499">
        <v>1</v>
      </c>
      <c r="Q3499">
        <v>13</v>
      </c>
      <c r="R3499">
        <v>1</v>
      </c>
      <c r="S3499">
        <v>7</v>
      </c>
      <c r="T3499">
        <v>4</v>
      </c>
      <c r="U3499">
        <v>5</v>
      </c>
      <c r="V3499">
        <f>COUNTIF(tbl_HRMaster[EmployeeID],tbl_HRMaster[[#This Row],[EmployeeID]])</f>
        <v>1</v>
      </c>
      <c r="W3499">
        <f>IFERROR(INDEX(tbl_EmployeeSurvey[EnvironmentSatisfaction],MATCH(tbl_HRMaster[[#This Row],[EmployeeID]],tbl_EmployeeSurvey[EmployeeID],0)),"Not Found")</f>
        <v>2</v>
      </c>
      <c r="X3499">
        <f>IFERROR(INDEX(tbl_EmployeeSurvey[JobSatisfaction],MATCH(tbl_HRMaster[[#This Row],[EmployeeID]],tbl_EmployeeSurvey[EmployeeID],0)),"Not Found")</f>
        <v>3</v>
      </c>
      <c r="Y3499" s="5">
        <f>IFERROR(INDEX(tbl_EmployeeSurvey[WorkLifeBalance],MATCH(tbl_HRMaster[[#This Row],[EmployeeID]],tbl_EmployeeSurvey[EmployeeID],0)),"Not Found")</f>
        <v>1</v>
      </c>
      <c r="Z3499" s="5">
        <f>IFERROR(VLOOKUP(tbl_HRMaster[[#This Row],[EmployeeID]],tbl_ManagerSurvey[[EmployeeID]:[PerformanceRating]],2,FALSE),"Not Found")</f>
        <v>2</v>
      </c>
      <c r="AA3499" s="5">
        <f>IFERROR(VLOOKUP(tbl_HRMaster[[#This Row],[EmployeeID]],tbl_ManagerSurvey[[EmployeeID]:[PerformanceRating]],3,FALSE),"Not Found")</f>
        <v>3</v>
      </c>
      <c r="AB3499" s="5" t="str">
        <f>IF(tbl_HRMaster[[#This Row],[Attrition]]="Yes","Left","Active")</f>
        <v>Active</v>
      </c>
      <c r="AC3499" s="5" t="str">
        <f>_xlfn.IFS(tbl_HRMaster[[#This Row],[Age]]&lt;25,"Under 25",tbl_HRMaster[[#This Row],[Age]]&lt;35,"25-34",tbl_HRMaster[[#This Row],[Age]]&lt;45,"35-44",tbl_HRMaster[[#This Row],[Age]]&lt;55,"45-54",TRUE,"Above 54")</f>
        <v>45-54</v>
      </c>
      <c r="AD3499" s="5" t="str">
        <f>_xlfn.IFS(
tbl_HRMaster[[#This Row],[YearsAtCompany]]&lt;2,"&lt; 2 Years",
tbl_HRMaster[[#This Row],[YearsAtCompany]]&lt;5,"2-4 Years",
tbl_HRMaster[[#This Row],[YearsAtCompany]]&lt;10,"5-9 Years",
TRUE,"10+ Years"
)</f>
        <v>5-9 Years</v>
      </c>
      <c r="AE3499" s="5">
        <f>IF(tbl_HRMaster[[#This Row],[Attrition]]="Yes",1,0)</f>
        <v>0</v>
      </c>
    </row>
    <row r="3500" spans="1:31" x14ac:dyDescent="0.25">
      <c r="A3500">
        <v>53</v>
      </c>
      <c r="B3500" t="s">
        <v>21</v>
      </c>
      <c r="C3500" t="s">
        <v>22</v>
      </c>
      <c r="D3500" t="s">
        <v>30</v>
      </c>
      <c r="E3500">
        <v>6</v>
      </c>
      <c r="F3500">
        <v>4</v>
      </c>
      <c r="G3500" t="s">
        <v>24</v>
      </c>
      <c r="H3500">
        <v>601</v>
      </c>
      <c r="I3500" t="s">
        <v>34</v>
      </c>
      <c r="J3500">
        <v>1</v>
      </c>
      <c r="K3500" t="s">
        <v>39</v>
      </c>
      <c r="L3500" t="s">
        <v>41</v>
      </c>
      <c r="M3500">
        <v>40310</v>
      </c>
      <c r="N3500">
        <v>3</v>
      </c>
      <c r="O3500">
        <v>12</v>
      </c>
      <c r="P3500">
        <v>1</v>
      </c>
      <c r="Q3500">
        <v>26</v>
      </c>
      <c r="R3500">
        <v>3</v>
      </c>
      <c r="S3500">
        <v>7</v>
      </c>
      <c r="T3500">
        <v>4</v>
      </c>
      <c r="U3500">
        <v>7</v>
      </c>
      <c r="V3500">
        <f>COUNTIF(tbl_HRMaster[EmployeeID],tbl_HRMaster[[#This Row],[EmployeeID]])</f>
        <v>1</v>
      </c>
      <c r="W3500">
        <f>IFERROR(INDEX(tbl_EmployeeSurvey[EnvironmentSatisfaction],MATCH(tbl_HRMaster[[#This Row],[EmployeeID]],tbl_EmployeeSurvey[EmployeeID],0)),"Not Found")</f>
        <v>4</v>
      </c>
      <c r="X3500">
        <f>IFERROR(INDEX(tbl_EmployeeSurvey[JobSatisfaction],MATCH(tbl_HRMaster[[#This Row],[EmployeeID]],tbl_EmployeeSurvey[EmployeeID],0)),"Not Found")</f>
        <v>3</v>
      </c>
      <c r="Y3500" s="5">
        <f>IFERROR(INDEX(tbl_EmployeeSurvey[WorkLifeBalance],MATCH(tbl_HRMaster[[#This Row],[EmployeeID]],tbl_EmployeeSurvey[EmployeeID],0)),"Not Found")</f>
        <v>3</v>
      </c>
      <c r="Z3500" s="5">
        <f>IFERROR(VLOOKUP(tbl_HRMaster[[#This Row],[EmployeeID]],tbl_ManagerSurvey[[EmployeeID]:[PerformanceRating]],2,FALSE),"Not Found")</f>
        <v>2</v>
      </c>
      <c r="AA3500" s="5">
        <f>IFERROR(VLOOKUP(tbl_HRMaster[[#This Row],[EmployeeID]],tbl_ManagerSurvey[[EmployeeID]:[PerformanceRating]],3,FALSE),"Not Found")</f>
        <v>3</v>
      </c>
      <c r="AB3500" s="5" t="str">
        <f>IF(tbl_HRMaster[[#This Row],[Attrition]]="Yes","Left","Active")</f>
        <v>Active</v>
      </c>
      <c r="AC3500" s="5" t="str">
        <f>_xlfn.IFS(tbl_HRMaster[[#This Row],[Age]]&lt;25,"Under 25",tbl_HRMaster[[#This Row],[Age]]&lt;35,"25-34",tbl_HRMaster[[#This Row],[Age]]&lt;45,"35-44",tbl_HRMaster[[#This Row],[Age]]&lt;55,"45-54",TRUE,"Above 54")</f>
        <v>45-54</v>
      </c>
      <c r="AD3500" s="5" t="str">
        <f>_xlfn.IFS(
tbl_HRMaster[[#This Row],[YearsAtCompany]]&lt;2,"&lt; 2 Years",
tbl_HRMaster[[#This Row],[YearsAtCompany]]&lt;5,"2-4 Years",
tbl_HRMaster[[#This Row],[YearsAtCompany]]&lt;10,"5-9 Years",
TRUE,"10+ Years"
)</f>
        <v>5-9 Years</v>
      </c>
      <c r="AE3500" s="5">
        <f>IF(tbl_HRMaster[[#This Row],[Attrition]]="Yes",1,0)</f>
        <v>0</v>
      </c>
    </row>
    <row r="3501" spans="1:31" x14ac:dyDescent="0.25">
      <c r="A3501">
        <v>53</v>
      </c>
      <c r="B3501" t="s">
        <v>21</v>
      </c>
      <c r="C3501" t="s">
        <v>22</v>
      </c>
      <c r="D3501" t="s">
        <v>30</v>
      </c>
      <c r="E3501">
        <v>6</v>
      </c>
      <c r="F3501">
        <v>4</v>
      </c>
      <c r="G3501" t="s">
        <v>24</v>
      </c>
      <c r="H3501">
        <v>2071</v>
      </c>
      <c r="I3501" t="s">
        <v>34</v>
      </c>
      <c r="J3501">
        <v>1</v>
      </c>
      <c r="K3501" t="s">
        <v>39</v>
      </c>
      <c r="L3501" t="s">
        <v>41</v>
      </c>
      <c r="M3501">
        <v>40310</v>
      </c>
      <c r="N3501">
        <v>3</v>
      </c>
      <c r="O3501">
        <v>12</v>
      </c>
      <c r="P3501">
        <v>1</v>
      </c>
      <c r="Q3501">
        <v>26</v>
      </c>
      <c r="R3501">
        <v>3</v>
      </c>
      <c r="S3501">
        <v>7</v>
      </c>
      <c r="T3501">
        <v>4</v>
      </c>
      <c r="U3501">
        <v>7</v>
      </c>
      <c r="V3501">
        <f>COUNTIF(tbl_HRMaster[EmployeeID],tbl_HRMaster[[#This Row],[EmployeeID]])</f>
        <v>1</v>
      </c>
      <c r="W3501">
        <f>IFERROR(INDEX(tbl_EmployeeSurvey[EnvironmentSatisfaction],MATCH(tbl_HRMaster[[#This Row],[EmployeeID]],tbl_EmployeeSurvey[EmployeeID],0)),"Not Found")</f>
        <v>4</v>
      </c>
      <c r="X3501">
        <f>IFERROR(INDEX(tbl_EmployeeSurvey[JobSatisfaction],MATCH(tbl_HRMaster[[#This Row],[EmployeeID]],tbl_EmployeeSurvey[EmployeeID],0)),"Not Found")</f>
        <v>3</v>
      </c>
      <c r="Y3501" s="5">
        <f>IFERROR(INDEX(tbl_EmployeeSurvey[WorkLifeBalance],MATCH(tbl_HRMaster[[#This Row],[EmployeeID]],tbl_EmployeeSurvey[EmployeeID],0)),"Not Found")</f>
        <v>3</v>
      </c>
      <c r="Z3501" s="5">
        <f>IFERROR(VLOOKUP(tbl_HRMaster[[#This Row],[EmployeeID]],tbl_ManagerSurvey[[EmployeeID]:[PerformanceRating]],2,FALSE),"Not Found")</f>
        <v>2</v>
      </c>
      <c r="AA3501" s="5">
        <f>IFERROR(VLOOKUP(tbl_HRMaster[[#This Row],[EmployeeID]],tbl_ManagerSurvey[[EmployeeID]:[PerformanceRating]],3,FALSE),"Not Found")</f>
        <v>3</v>
      </c>
      <c r="AB3501" s="5" t="str">
        <f>IF(tbl_HRMaster[[#This Row],[Attrition]]="Yes","Left","Active")</f>
        <v>Active</v>
      </c>
      <c r="AC3501" s="5" t="str">
        <f>_xlfn.IFS(tbl_HRMaster[[#This Row],[Age]]&lt;25,"Under 25",tbl_HRMaster[[#This Row],[Age]]&lt;35,"25-34",tbl_HRMaster[[#This Row],[Age]]&lt;45,"35-44",tbl_HRMaster[[#This Row],[Age]]&lt;55,"45-54",TRUE,"Above 54")</f>
        <v>45-54</v>
      </c>
      <c r="AD3501" s="5" t="str">
        <f>_xlfn.IFS(
tbl_HRMaster[[#This Row],[YearsAtCompany]]&lt;2,"&lt; 2 Years",
tbl_HRMaster[[#This Row],[YearsAtCompany]]&lt;5,"2-4 Years",
tbl_HRMaster[[#This Row],[YearsAtCompany]]&lt;10,"5-9 Years",
TRUE,"10+ Years"
)</f>
        <v>5-9 Years</v>
      </c>
      <c r="AE3501" s="5">
        <f>IF(tbl_HRMaster[[#This Row],[Attrition]]="Yes",1,0)</f>
        <v>0</v>
      </c>
    </row>
    <row r="3502" spans="1:31" x14ac:dyDescent="0.25">
      <c r="A3502">
        <v>53</v>
      </c>
      <c r="B3502" t="s">
        <v>21</v>
      </c>
      <c r="C3502" t="s">
        <v>22</v>
      </c>
      <c r="D3502" t="s">
        <v>30</v>
      </c>
      <c r="E3502">
        <v>6</v>
      </c>
      <c r="F3502">
        <v>4</v>
      </c>
      <c r="G3502" t="s">
        <v>24</v>
      </c>
      <c r="H3502">
        <v>3541</v>
      </c>
      <c r="I3502" t="s">
        <v>34</v>
      </c>
      <c r="J3502">
        <v>1</v>
      </c>
      <c r="K3502" t="s">
        <v>39</v>
      </c>
      <c r="L3502" t="s">
        <v>41</v>
      </c>
      <c r="M3502">
        <v>40310</v>
      </c>
      <c r="N3502">
        <v>3</v>
      </c>
      <c r="O3502">
        <v>12</v>
      </c>
      <c r="P3502">
        <v>1</v>
      </c>
      <c r="Q3502">
        <v>26</v>
      </c>
      <c r="R3502">
        <v>3</v>
      </c>
      <c r="S3502">
        <v>7</v>
      </c>
      <c r="T3502">
        <v>4</v>
      </c>
      <c r="U3502">
        <v>7</v>
      </c>
      <c r="V3502">
        <f>COUNTIF(tbl_HRMaster[EmployeeID],tbl_HRMaster[[#This Row],[EmployeeID]])</f>
        <v>1</v>
      </c>
      <c r="W3502">
        <f>IFERROR(INDEX(tbl_EmployeeSurvey[EnvironmentSatisfaction],MATCH(tbl_HRMaster[[#This Row],[EmployeeID]],tbl_EmployeeSurvey[EmployeeID],0)),"Not Found")</f>
        <v>4</v>
      </c>
      <c r="X3502">
        <f>IFERROR(INDEX(tbl_EmployeeSurvey[JobSatisfaction],MATCH(tbl_HRMaster[[#This Row],[EmployeeID]],tbl_EmployeeSurvey[EmployeeID],0)),"Not Found")</f>
        <v>3</v>
      </c>
      <c r="Y3502" s="5">
        <f>IFERROR(INDEX(tbl_EmployeeSurvey[WorkLifeBalance],MATCH(tbl_HRMaster[[#This Row],[EmployeeID]],tbl_EmployeeSurvey[EmployeeID],0)),"Not Found")</f>
        <v>3</v>
      </c>
      <c r="Z3502" s="5">
        <f>IFERROR(VLOOKUP(tbl_HRMaster[[#This Row],[EmployeeID]],tbl_ManagerSurvey[[EmployeeID]:[PerformanceRating]],2,FALSE),"Not Found")</f>
        <v>2</v>
      </c>
      <c r="AA3502" s="5">
        <f>IFERROR(VLOOKUP(tbl_HRMaster[[#This Row],[EmployeeID]],tbl_ManagerSurvey[[EmployeeID]:[PerformanceRating]],3,FALSE),"Not Found")</f>
        <v>3</v>
      </c>
      <c r="AB3502" s="5" t="str">
        <f>IF(tbl_HRMaster[[#This Row],[Attrition]]="Yes","Left","Active")</f>
        <v>Active</v>
      </c>
      <c r="AC3502" s="5" t="str">
        <f>_xlfn.IFS(tbl_HRMaster[[#This Row],[Age]]&lt;25,"Under 25",tbl_HRMaster[[#This Row],[Age]]&lt;35,"25-34",tbl_HRMaster[[#This Row],[Age]]&lt;45,"35-44",tbl_HRMaster[[#This Row],[Age]]&lt;55,"45-54",TRUE,"Above 54")</f>
        <v>45-54</v>
      </c>
      <c r="AD3502" s="5" t="str">
        <f>_xlfn.IFS(
tbl_HRMaster[[#This Row],[YearsAtCompany]]&lt;2,"&lt; 2 Years",
tbl_HRMaster[[#This Row],[YearsAtCompany]]&lt;5,"2-4 Years",
tbl_HRMaster[[#This Row],[YearsAtCompany]]&lt;10,"5-9 Years",
TRUE,"10+ Years"
)</f>
        <v>5-9 Years</v>
      </c>
      <c r="AE3502" s="5">
        <f>IF(tbl_HRMaster[[#This Row],[Attrition]]="Yes",1,0)</f>
        <v>0</v>
      </c>
    </row>
    <row r="3503" spans="1:31" x14ac:dyDescent="0.25">
      <c r="A3503">
        <v>46</v>
      </c>
      <c r="B3503" t="s">
        <v>28</v>
      </c>
      <c r="C3503" t="s">
        <v>22</v>
      </c>
      <c r="D3503" t="s">
        <v>30</v>
      </c>
      <c r="E3503">
        <v>18</v>
      </c>
      <c r="F3503">
        <v>1</v>
      </c>
      <c r="G3503" t="s">
        <v>38</v>
      </c>
      <c r="H3503">
        <v>774</v>
      </c>
      <c r="I3503" t="s">
        <v>34</v>
      </c>
      <c r="J3503">
        <v>1</v>
      </c>
      <c r="K3503" t="s">
        <v>42</v>
      </c>
      <c r="L3503" t="s">
        <v>41</v>
      </c>
      <c r="M3503">
        <v>59800</v>
      </c>
      <c r="N3503">
        <v>4</v>
      </c>
      <c r="O3503">
        <v>11</v>
      </c>
      <c r="P3503">
        <v>1</v>
      </c>
      <c r="Q3503">
        <v>28</v>
      </c>
      <c r="R3503">
        <v>2</v>
      </c>
      <c r="S3503">
        <v>7</v>
      </c>
      <c r="T3503">
        <v>4</v>
      </c>
      <c r="U3503">
        <v>3</v>
      </c>
      <c r="V3503">
        <f>COUNTIF(tbl_HRMaster[EmployeeID],tbl_HRMaster[[#This Row],[EmployeeID]])</f>
        <v>1</v>
      </c>
      <c r="W3503">
        <f>IFERROR(INDEX(tbl_EmployeeSurvey[EnvironmentSatisfaction],MATCH(tbl_HRMaster[[#This Row],[EmployeeID]],tbl_EmployeeSurvey[EmployeeID],0)),"Not Found")</f>
        <v>1</v>
      </c>
      <c r="X3503">
        <f>IFERROR(INDEX(tbl_EmployeeSurvey[JobSatisfaction],MATCH(tbl_HRMaster[[#This Row],[EmployeeID]],tbl_EmployeeSurvey[EmployeeID],0)),"Not Found")</f>
        <v>4</v>
      </c>
      <c r="Y3503" s="5">
        <f>IFERROR(INDEX(tbl_EmployeeSurvey[WorkLifeBalance],MATCH(tbl_HRMaster[[#This Row],[EmployeeID]],tbl_EmployeeSurvey[EmployeeID],0)),"Not Found")</f>
        <v>4</v>
      </c>
      <c r="Z3503" s="5">
        <f>IFERROR(VLOOKUP(tbl_HRMaster[[#This Row],[EmployeeID]],tbl_ManagerSurvey[[EmployeeID]:[PerformanceRating]],2,FALSE),"Not Found")</f>
        <v>3</v>
      </c>
      <c r="AA3503" s="5">
        <f>IFERROR(VLOOKUP(tbl_HRMaster[[#This Row],[EmployeeID]],tbl_ManagerSurvey[[EmployeeID]:[PerformanceRating]],3,FALSE),"Not Found")</f>
        <v>3</v>
      </c>
      <c r="AB3503" s="5" t="str">
        <f>IF(tbl_HRMaster[[#This Row],[Attrition]]="Yes","Left","Active")</f>
        <v>Left</v>
      </c>
      <c r="AC3503" s="5" t="str">
        <f>_xlfn.IFS(tbl_HRMaster[[#This Row],[Age]]&lt;25,"Under 25",tbl_HRMaster[[#This Row],[Age]]&lt;35,"25-34",tbl_HRMaster[[#This Row],[Age]]&lt;45,"35-44",tbl_HRMaster[[#This Row],[Age]]&lt;55,"45-54",TRUE,"Above 54")</f>
        <v>45-54</v>
      </c>
      <c r="AD3503" s="5" t="str">
        <f>_xlfn.IFS(
tbl_HRMaster[[#This Row],[YearsAtCompany]]&lt;2,"&lt; 2 Years",
tbl_HRMaster[[#This Row],[YearsAtCompany]]&lt;5,"2-4 Years",
tbl_HRMaster[[#This Row],[YearsAtCompany]]&lt;10,"5-9 Years",
TRUE,"10+ Years"
)</f>
        <v>5-9 Years</v>
      </c>
      <c r="AE3503" s="5">
        <f>IF(tbl_HRMaster[[#This Row],[Attrition]]="Yes",1,0)</f>
        <v>1</v>
      </c>
    </row>
    <row r="3504" spans="1:31" x14ac:dyDescent="0.25">
      <c r="A3504">
        <v>46</v>
      </c>
      <c r="B3504" t="s">
        <v>28</v>
      </c>
      <c r="C3504" t="s">
        <v>22</v>
      </c>
      <c r="D3504" t="s">
        <v>30</v>
      </c>
      <c r="E3504">
        <v>18</v>
      </c>
      <c r="F3504">
        <v>1</v>
      </c>
      <c r="G3504" t="s">
        <v>38</v>
      </c>
      <c r="H3504">
        <v>2244</v>
      </c>
      <c r="I3504" t="s">
        <v>34</v>
      </c>
      <c r="J3504">
        <v>1</v>
      </c>
      <c r="K3504" t="s">
        <v>42</v>
      </c>
      <c r="L3504" t="s">
        <v>41</v>
      </c>
      <c r="M3504">
        <v>59800</v>
      </c>
      <c r="N3504">
        <v>4</v>
      </c>
      <c r="O3504">
        <v>11</v>
      </c>
      <c r="P3504">
        <v>1</v>
      </c>
      <c r="Q3504">
        <v>28</v>
      </c>
      <c r="R3504">
        <v>2</v>
      </c>
      <c r="S3504">
        <v>7</v>
      </c>
      <c r="T3504">
        <v>4</v>
      </c>
      <c r="U3504">
        <v>3</v>
      </c>
      <c r="V3504">
        <f>COUNTIF(tbl_HRMaster[EmployeeID],tbl_HRMaster[[#This Row],[EmployeeID]])</f>
        <v>1</v>
      </c>
      <c r="W3504">
        <f>IFERROR(INDEX(tbl_EmployeeSurvey[EnvironmentSatisfaction],MATCH(tbl_HRMaster[[#This Row],[EmployeeID]],tbl_EmployeeSurvey[EmployeeID],0)),"Not Found")</f>
        <v>1</v>
      </c>
      <c r="X3504">
        <f>IFERROR(INDEX(tbl_EmployeeSurvey[JobSatisfaction],MATCH(tbl_HRMaster[[#This Row],[EmployeeID]],tbl_EmployeeSurvey[EmployeeID],0)),"Not Found")</f>
        <v>4</v>
      </c>
      <c r="Y3504" s="5">
        <f>IFERROR(INDEX(tbl_EmployeeSurvey[WorkLifeBalance],MATCH(tbl_HRMaster[[#This Row],[EmployeeID]],tbl_EmployeeSurvey[EmployeeID],0)),"Not Found")</f>
        <v>4</v>
      </c>
      <c r="Z3504" s="5">
        <f>IFERROR(VLOOKUP(tbl_HRMaster[[#This Row],[EmployeeID]],tbl_ManagerSurvey[[EmployeeID]:[PerformanceRating]],2,FALSE),"Not Found")</f>
        <v>3</v>
      </c>
      <c r="AA3504" s="5">
        <f>IFERROR(VLOOKUP(tbl_HRMaster[[#This Row],[EmployeeID]],tbl_ManagerSurvey[[EmployeeID]:[PerformanceRating]],3,FALSE),"Not Found")</f>
        <v>3</v>
      </c>
      <c r="AB3504" s="5" t="str">
        <f>IF(tbl_HRMaster[[#This Row],[Attrition]]="Yes","Left","Active")</f>
        <v>Left</v>
      </c>
      <c r="AC3504" s="5" t="str">
        <f>_xlfn.IFS(tbl_HRMaster[[#This Row],[Age]]&lt;25,"Under 25",tbl_HRMaster[[#This Row],[Age]]&lt;35,"25-34",tbl_HRMaster[[#This Row],[Age]]&lt;45,"35-44",tbl_HRMaster[[#This Row],[Age]]&lt;55,"45-54",TRUE,"Above 54")</f>
        <v>45-54</v>
      </c>
      <c r="AD3504" s="5" t="str">
        <f>_xlfn.IFS(
tbl_HRMaster[[#This Row],[YearsAtCompany]]&lt;2,"&lt; 2 Years",
tbl_HRMaster[[#This Row],[YearsAtCompany]]&lt;5,"2-4 Years",
tbl_HRMaster[[#This Row],[YearsAtCompany]]&lt;10,"5-9 Years",
TRUE,"10+ Years"
)</f>
        <v>5-9 Years</v>
      </c>
      <c r="AE3504" s="5">
        <f>IF(tbl_HRMaster[[#This Row],[Attrition]]="Yes",1,0)</f>
        <v>1</v>
      </c>
    </row>
    <row r="3505" spans="1:31" x14ac:dyDescent="0.25">
      <c r="A3505">
        <v>46</v>
      </c>
      <c r="B3505" t="s">
        <v>28</v>
      </c>
      <c r="C3505" t="s">
        <v>22</v>
      </c>
      <c r="D3505" t="s">
        <v>30</v>
      </c>
      <c r="E3505">
        <v>18</v>
      </c>
      <c r="F3505">
        <v>1</v>
      </c>
      <c r="G3505" t="s">
        <v>38</v>
      </c>
      <c r="H3505">
        <v>3714</v>
      </c>
      <c r="I3505" t="s">
        <v>34</v>
      </c>
      <c r="J3505">
        <v>1</v>
      </c>
      <c r="K3505" t="s">
        <v>42</v>
      </c>
      <c r="L3505" t="s">
        <v>41</v>
      </c>
      <c r="M3505">
        <v>59800</v>
      </c>
      <c r="N3505">
        <v>4</v>
      </c>
      <c r="O3505">
        <v>11</v>
      </c>
      <c r="P3505">
        <v>1</v>
      </c>
      <c r="Q3505">
        <v>28</v>
      </c>
      <c r="R3505">
        <v>2</v>
      </c>
      <c r="S3505">
        <v>7</v>
      </c>
      <c r="T3505">
        <v>4</v>
      </c>
      <c r="U3505">
        <v>3</v>
      </c>
      <c r="V3505">
        <f>COUNTIF(tbl_HRMaster[EmployeeID],tbl_HRMaster[[#This Row],[EmployeeID]])</f>
        <v>1</v>
      </c>
      <c r="W3505">
        <f>IFERROR(INDEX(tbl_EmployeeSurvey[EnvironmentSatisfaction],MATCH(tbl_HRMaster[[#This Row],[EmployeeID]],tbl_EmployeeSurvey[EmployeeID],0)),"Not Found")</f>
        <v>1</v>
      </c>
      <c r="X3505">
        <f>IFERROR(INDEX(tbl_EmployeeSurvey[JobSatisfaction],MATCH(tbl_HRMaster[[#This Row],[EmployeeID]],tbl_EmployeeSurvey[EmployeeID],0)),"Not Found")</f>
        <v>4</v>
      </c>
      <c r="Y3505" s="5">
        <f>IFERROR(INDEX(tbl_EmployeeSurvey[WorkLifeBalance],MATCH(tbl_HRMaster[[#This Row],[EmployeeID]],tbl_EmployeeSurvey[EmployeeID],0)),"Not Found")</f>
        <v>4</v>
      </c>
      <c r="Z3505" s="5">
        <f>IFERROR(VLOOKUP(tbl_HRMaster[[#This Row],[EmployeeID]],tbl_ManagerSurvey[[EmployeeID]:[PerformanceRating]],2,FALSE),"Not Found")</f>
        <v>3</v>
      </c>
      <c r="AA3505" s="5">
        <f>IFERROR(VLOOKUP(tbl_HRMaster[[#This Row],[EmployeeID]],tbl_ManagerSurvey[[EmployeeID]:[PerformanceRating]],3,FALSE),"Not Found")</f>
        <v>3</v>
      </c>
      <c r="AB3505" s="5" t="str">
        <f>IF(tbl_HRMaster[[#This Row],[Attrition]]="Yes","Left","Active")</f>
        <v>Left</v>
      </c>
      <c r="AC3505" s="5" t="str">
        <f>_xlfn.IFS(tbl_HRMaster[[#This Row],[Age]]&lt;25,"Under 25",tbl_HRMaster[[#This Row],[Age]]&lt;35,"25-34",tbl_HRMaster[[#This Row],[Age]]&lt;45,"35-44",tbl_HRMaster[[#This Row],[Age]]&lt;55,"45-54",TRUE,"Above 54")</f>
        <v>45-54</v>
      </c>
      <c r="AD3505" s="5" t="str">
        <f>_xlfn.IFS(
tbl_HRMaster[[#This Row],[YearsAtCompany]]&lt;2,"&lt; 2 Years",
tbl_HRMaster[[#This Row],[YearsAtCompany]]&lt;5,"2-4 Years",
tbl_HRMaster[[#This Row],[YearsAtCompany]]&lt;10,"5-9 Years",
TRUE,"10+ Years"
)</f>
        <v>5-9 Years</v>
      </c>
      <c r="AE3505" s="5">
        <f>IF(tbl_HRMaster[[#This Row],[Attrition]]="Yes",1,0)</f>
        <v>1</v>
      </c>
    </row>
    <row r="3506" spans="1:31" x14ac:dyDescent="0.25">
      <c r="A3506">
        <v>35</v>
      </c>
      <c r="B3506" t="s">
        <v>28</v>
      </c>
      <c r="C3506" t="s">
        <v>22</v>
      </c>
      <c r="D3506" t="s">
        <v>23</v>
      </c>
      <c r="E3506">
        <v>7</v>
      </c>
      <c r="F3506">
        <v>4</v>
      </c>
      <c r="G3506" t="s">
        <v>24</v>
      </c>
      <c r="H3506">
        <v>534</v>
      </c>
      <c r="I3506" t="s">
        <v>34</v>
      </c>
      <c r="J3506">
        <v>3</v>
      </c>
      <c r="K3506" t="s">
        <v>43</v>
      </c>
      <c r="L3506" t="s">
        <v>32</v>
      </c>
      <c r="M3506">
        <v>61180</v>
      </c>
      <c r="N3506">
        <v>0</v>
      </c>
      <c r="O3506">
        <v>21</v>
      </c>
      <c r="P3506">
        <v>1</v>
      </c>
      <c r="Q3506">
        <v>9</v>
      </c>
      <c r="R3506">
        <v>3</v>
      </c>
      <c r="S3506">
        <v>8</v>
      </c>
      <c r="T3506">
        <v>4</v>
      </c>
      <c r="U3506">
        <v>7</v>
      </c>
      <c r="V3506">
        <f>COUNTIF(tbl_HRMaster[EmployeeID],tbl_HRMaster[[#This Row],[EmployeeID]])</f>
        <v>1</v>
      </c>
      <c r="W3506">
        <f>IFERROR(INDEX(tbl_EmployeeSurvey[EnvironmentSatisfaction],MATCH(tbl_HRMaster[[#This Row],[EmployeeID]],tbl_EmployeeSurvey[EmployeeID],0)),"Not Found")</f>
        <v>4</v>
      </c>
      <c r="X3506">
        <f>IFERROR(INDEX(tbl_EmployeeSurvey[JobSatisfaction],MATCH(tbl_HRMaster[[#This Row],[EmployeeID]],tbl_EmployeeSurvey[EmployeeID],0)),"Not Found")</f>
        <v>1</v>
      </c>
      <c r="Y3506" s="5">
        <f>IFERROR(INDEX(tbl_EmployeeSurvey[WorkLifeBalance],MATCH(tbl_HRMaster[[#This Row],[EmployeeID]],tbl_EmployeeSurvey[EmployeeID],0)),"Not Found")</f>
        <v>3</v>
      </c>
      <c r="Z3506" s="5">
        <f>IFERROR(VLOOKUP(tbl_HRMaster[[#This Row],[EmployeeID]],tbl_ManagerSurvey[[EmployeeID]:[PerformanceRating]],2,FALSE),"Not Found")</f>
        <v>2</v>
      </c>
      <c r="AA3506" s="5">
        <f>IFERROR(VLOOKUP(tbl_HRMaster[[#This Row],[EmployeeID]],tbl_ManagerSurvey[[EmployeeID]:[PerformanceRating]],3,FALSE),"Not Found")</f>
        <v>4</v>
      </c>
      <c r="AB3506" s="5" t="str">
        <f>IF(tbl_HRMaster[[#This Row],[Attrition]]="Yes","Left","Active")</f>
        <v>Left</v>
      </c>
      <c r="AC3506" s="5" t="str">
        <f>_xlfn.IFS(tbl_HRMaster[[#This Row],[Age]]&lt;25,"Under 25",tbl_HRMaster[[#This Row],[Age]]&lt;35,"25-34",tbl_HRMaster[[#This Row],[Age]]&lt;45,"35-44",tbl_HRMaster[[#This Row],[Age]]&lt;55,"45-54",TRUE,"Above 54")</f>
        <v>35-44</v>
      </c>
      <c r="AD3506" s="5" t="str">
        <f>_xlfn.IFS(
tbl_HRMaster[[#This Row],[YearsAtCompany]]&lt;2,"&lt; 2 Years",
tbl_HRMaster[[#This Row],[YearsAtCompany]]&lt;5,"2-4 Years",
tbl_HRMaster[[#This Row],[YearsAtCompany]]&lt;10,"5-9 Years",
TRUE,"10+ Years"
)</f>
        <v>5-9 Years</v>
      </c>
      <c r="AE3506" s="5">
        <f>IF(tbl_HRMaster[[#This Row],[Attrition]]="Yes",1,0)</f>
        <v>1</v>
      </c>
    </row>
    <row r="3507" spans="1:31" x14ac:dyDescent="0.25">
      <c r="A3507">
        <v>35</v>
      </c>
      <c r="B3507" t="s">
        <v>28</v>
      </c>
      <c r="C3507" t="s">
        <v>22</v>
      </c>
      <c r="D3507" t="s">
        <v>23</v>
      </c>
      <c r="E3507">
        <v>7</v>
      </c>
      <c r="F3507">
        <v>4</v>
      </c>
      <c r="G3507" t="s">
        <v>24</v>
      </c>
      <c r="H3507">
        <v>2004</v>
      </c>
      <c r="I3507" t="s">
        <v>34</v>
      </c>
      <c r="J3507">
        <v>3</v>
      </c>
      <c r="K3507" t="s">
        <v>43</v>
      </c>
      <c r="L3507" t="s">
        <v>32</v>
      </c>
      <c r="M3507">
        <v>61180</v>
      </c>
      <c r="N3507">
        <v>0</v>
      </c>
      <c r="O3507">
        <v>21</v>
      </c>
      <c r="P3507">
        <v>1</v>
      </c>
      <c r="Q3507">
        <v>9</v>
      </c>
      <c r="R3507">
        <v>3</v>
      </c>
      <c r="S3507">
        <v>8</v>
      </c>
      <c r="T3507">
        <v>4</v>
      </c>
      <c r="U3507">
        <v>7</v>
      </c>
      <c r="V3507">
        <f>COUNTIF(tbl_HRMaster[EmployeeID],tbl_HRMaster[[#This Row],[EmployeeID]])</f>
        <v>1</v>
      </c>
      <c r="W3507">
        <f>IFERROR(INDEX(tbl_EmployeeSurvey[EnvironmentSatisfaction],MATCH(tbl_HRMaster[[#This Row],[EmployeeID]],tbl_EmployeeSurvey[EmployeeID],0)),"Not Found")</f>
        <v>4</v>
      </c>
      <c r="X3507">
        <f>IFERROR(INDEX(tbl_EmployeeSurvey[JobSatisfaction],MATCH(tbl_HRMaster[[#This Row],[EmployeeID]],tbl_EmployeeSurvey[EmployeeID],0)),"Not Found")</f>
        <v>1</v>
      </c>
      <c r="Y3507" s="5">
        <f>IFERROR(INDEX(tbl_EmployeeSurvey[WorkLifeBalance],MATCH(tbl_HRMaster[[#This Row],[EmployeeID]],tbl_EmployeeSurvey[EmployeeID],0)),"Not Found")</f>
        <v>3</v>
      </c>
      <c r="Z3507" s="5">
        <f>IFERROR(VLOOKUP(tbl_HRMaster[[#This Row],[EmployeeID]],tbl_ManagerSurvey[[EmployeeID]:[PerformanceRating]],2,FALSE),"Not Found")</f>
        <v>2</v>
      </c>
      <c r="AA3507" s="5">
        <f>IFERROR(VLOOKUP(tbl_HRMaster[[#This Row],[EmployeeID]],tbl_ManagerSurvey[[EmployeeID]:[PerformanceRating]],3,FALSE),"Not Found")</f>
        <v>4</v>
      </c>
      <c r="AB3507" s="5" t="str">
        <f>IF(tbl_HRMaster[[#This Row],[Attrition]]="Yes","Left","Active")</f>
        <v>Left</v>
      </c>
      <c r="AC3507" s="5" t="str">
        <f>_xlfn.IFS(tbl_HRMaster[[#This Row],[Age]]&lt;25,"Under 25",tbl_HRMaster[[#This Row],[Age]]&lt;35,"25-34",tbl_HRMaster[[#This Row],[Age]]&lt;45,"35-44",tbl_HRMaster[[#This Row],[Age]]&lt;55,"45-54",TRUE,"Above 54")</f>
        <v>35-44</v>
      </c>
      <c r="AD3507" s="5" t="str">
        <f>_xlfn.IFS(
tbl_HRMaster[[#This Row],[YearsAtCompany]]&lt;2,"&lt; 2 Years",
tbl_HRMaster[[#This Row],[YearsAtCompany]]&lt;5,"2-4 Years",
tbl_HRMaster[[#This Row],[YearsAtCompany]]&lt;10,"5-9 Years",
TRUE,"10+ Years"
)</f>
        <v>5-9 Years</v>
      </c>
      <c r="AE3507" s="5">
        <f>IF(tbl_HRMaster[[#This Row],[Attrition]]="Yes",1,0)</f>
        <v>1</v>
      </c>
    </row>
    <row r="3508" spans="1:31" x14ac:dyDescent="0.25">
      <c r="A3508">
        <v>35</v>
      </c>
      <c r="B3508" t="s">
        <v>28</v>
      </c>
      <c r="C3508" t="s">
        <v>22</v>
      </c>
      <c r="D3508" t="s">
        <v>23</v>
      </c>
      <c r="E3508">
        <v>7</v>
      </c>
      <c r="F3508">
        <v>4</v>
      </c>
      <c r="G3508" t="s">
        <v>24</v>
      </c>
      <c r="H3508">
        <v>3474</v>
      </c>
      <c r="I3508" t="s">
        <v>34</v>
      </c>
      <c r="J3508">
        <v>3</v>
      </c>
      <c r="K3508" t="s">
        <v>43</v>
      </c>
      <c r="L3508" t="s">
        <v>32</v>
      </c>
      <c r="M3508">
        <v>61180</v>
      </c>
      <c r="N3508">
        <v>0</v>
      </c>
      <c r="O3508">
        <v>21</v>
      </c>
      <c r="P3508">
        <v>1</v>
      </c>
      <c r="Q3508">
        <v>9</v>
      </c>
      <c r="R3508">
        <v>3</v>
      </c>
      <c r="S3508">
        <v>8</v>
      </c>
      <c r="T3508">
        <v>4</v>
      </c>
      <c r="U3508">
        <v>7</v>
      </c>
      <c r="V3508">
        <f>COUNTIF(tbl_HRMaster[EmployeeID],tbl_HRMaster[[#This Row],[EmployeeID]])</f>
        <v>1</v>
      </c>
      <c r="W3508">
        <f>IFERROR(INDEX(tbl_EmployeeSurvey[EnvironmentSatisfaction],MATCH(tbl_HRMaster[[#This Row],[EmployeeID]],tbl_EmployeeSurvey[EmployeeID],0)),"Not Found")</f>
        <v>4</v>
      </c>
      <c r="X3508">
        <f>IFERROR(INDEX(tbl_EmployeeSurvey[JobSatisfaction],MATCH(tbl_HRMaster[[#This Row],[EmployeeID]],tbl_EmployeeSurvey[EmployeeID],0)),"Not Found")</f>
        <v>1</v>
      </c>
      <c r="Y3508" s="5">
        <f>IFERROR(INDEX(tbl_EmployeeSurvey[WorkLifeBalance],MATCH(tbl_HRMaster[[#This Row],[EmployeeID]],tbl_EmployeeSurvey[EmployeeID],0)),"Not Found")</f>
        <v>3</v>
      </c>
      <c r="Z3508" s="5">
        <f>IFERROR(VLOOKUP(tbl_HRMaster[[#This Row],[EmployeeID]],tbl_ManagerSurvey[[EmployeeID]:[PerformanceRating]],2,FALSE),"Not Found")</f>
        <v>2</v>
      </c>
      <c r="AA3508" s="5">
        <f>IFERROR(VLOOKUP(tbl_HRMaster[[#This Row],[EmployeeID]],tbl_ManagerSurvey[[EmployeeID]:[PerformanceRating]],3,FALSE),"Not Found")</f>
        <v>4</v>
      </c>
      <c r="AB3508" s="5" t="str">
        <f>IF(tbl_HRMaster[[#This Row],[Attrition]]="Yes","Left","Active")</f>
        <v>Left</v>
      </c>
      <c r="AC3508" s="5" t="str">
        <f>_xlfn.IFS(tbl_HRMaster[[#This Row],[Age]]&lt;25,"Under 25",tbl_HRMaster[[#This Row],[Age]]&lt;35,"25-34",tbl_HRMaster[[#This Row],[Age]]&lt;45,"35-44",tbl_HRMaster[[#This Row],[Age]]&lt;55,"45-54",TRUE,"Above 54")</f>
        <v>35-44</v>
      </c>
      <c r="AD3508" s="5" t="str">
        <f>_xlfn.IFS(
tbl_HRMaster[[#This Row],[YearsAtCompany]]&lt;2,"&lt; 2 Years",
tbl_HRMaster[[#This Row],[YearsAtCompany]]&lt;5,"2-4 Years",
tbl_HRMaster[[#This Row],[YearsAtCompany]]&lt;10,"5-9 Years",
TRUE,"10+ Years"
)</f>
        <v>5-9 Years</v>
      </c>
      <c r="AE3508" s="5">
        <f>IF(tbl_HRMaster[[#This Row],[Attrition]]="Yes",1,0)</f>
        <v>1</v>
      </c>
    </row>
    <row r="3509" spans="1:31" x14ac:dyDescent="0.25">
      <c r="A3509">
        <v>43</v>
      </c>
      <c r="B3509" t="s">
        <v>21</v>
      </c>
      <c r="C3509" t="s">
        <v>29</v>
      </c>
      <c r="D3509" t="s">
        <v>23</v>
      </c>
      <c r="E3509">
        <v>4</v>
      </c>
      <c r="F3509">
        <v>3</v>
      </c>
      <c r="G3509" t="s">
        <v>38</v>
      </c>
      <c r="H3509">
        <v>234</v>
      </c>
      <c r="I3509" t="s">
        <v>25</v>
      </c>
      <c r="J3509">
        <v>2</v>
      </c>
      <c r="K3509" t="s">
        <v>26</v>
      </c>
      <c r="L3509" t="s">
        <v>41</v>
      </c>
      <c r="M3509">
        <v>34190</v>
      </c>
      <c r="N3509">
        <v>3</v>
      </c>
      <c r="O3509">
        <v>11</v>
      </c>
      <c r="P3509">
        <v>1</v>
      </c>
      <c r="Q3509">
        <v>10</v>
      </c>
      <c r="R3509">
        <v>5</v>
      </c>
      <c r="S3509">
        <v>8</v>
      </c>
      <c r="T3509">
        <v>4</v>
      </c>
      <c r="U3509">
        <v>7</v>
      </c>
      <c r="V3509">
        <f>COUNTIF(tbl_HRMaster[EmployeeID],tbl_HRMaster[[#This Row],[EmployeeID]])</f>
        <v>1</v>
      </c>
      <c r="W3509">
        <f>IFERROR(INDEX(tbl_EmployeeSurvey[EnvironmentSatisfaction],MATCH(tbl_HRMaster[[#This Row],[EmployeeID]],tbl_EmployeeSurvey[EmployeeID],0)),"Not Found")</f>
        <v>4</v>
      </c>
      <c r="X3509">
        <f>IFERROR(INDEX(tbl_EmployeeSurvey[JobSatisfaction],MATCH(tbl_HRMaster[[#This Row],[EmployeeID]],tbl_EmployeeSurvey[EmployeeID],0)),"Not Found")</f>
        <v>3</v>
      </c>
      <c r="Y3509" s="5">
        <f>IFERROR(INDEX(tbl_EmployeeSurvey[WorkLifeBalance],MATCH(tbl_HRMaster[[#This Row],[EmployeeID]],tbl_EmployeeSurvey[EmployeeID],0)),"Not Found")</f>
        <v>3</v>
      </c>
      <c r="Z3509" s="5">
        <f>IFERROR(VLOOKUP(tbl_HRMaster[[#This Row],[EmployeeID]],tbl_ManagerSurvey[[EmployeeID]:[PerformanceRating]],2,FALSE),"Not Found")</f>
        <v>3</v>
      </c>
      <c r="AA3509" s="5">
        <f>IFERROR(VLOOKUP(tbl_HRMaster[[#This Row],[EmployeeID]],tbl_ManagerSurvey[[EmployeeID]:[PerformanceRating]],3,FALSE),"Not Found")</f>
        <v>3</v>
      </c>
      <c r="AB3509" s="5" t="str">
        <f>IF(tbl_HRMaster[[#This Row],[Attrition]]="Yes","Left","Active")</f>
        <v>Active</v>
      </c>
      <c r="AC3509" s="5" t="str">
        <f>_xlfn.IFS(tbl_HRMaster[[#This Row],[Age]]&lt;25,"Under 25",tbl_HRMaster[[#This Row],[Age]]&lt;35,"25-34",tbl_HRMaster[[#This Row],[Age]]&lt;45,"35-44",tbl_HRMaster[[#This Row],[Age]]&lt;55,"45-54",TRUE,"Above 54")</f>
        <v>35-44</v>
      </c>
      <c r="AD3509" s="5" t="str">
        <f>_xlfn.IFS(
tbl_HRMaster[[#This Row],[YearsAtCompany]]&lt;2,"&lt; 2 Years",
tbl_HRMaster[[#This Row],[YearsAtCompany]]&lt;5,"2-4 Years",
tbl_HRMaster[[#This Row],[YearsAtCompany]]&lt;10,"5-9 Years",
TRUE,"10+ Years"
)</f>
        <v>5-9 Years</v>
      </c>
      <c r="AE3509" s="5">
        <f>IF(tbl_HRMaster[[#This Row],[Attrition]]="Yes",1,0)</f>
        <v>0</v>
      </c>
    </row>
    <row r="3510" spans="1:31" x14ac:dyDescent="0.25">
      <c r="A3510">
        <v>43</v>
      </c>
      <c r="B3510" t="s">
        <v>21</v>
      </c>
      <c r="C3510" t="s">
        <v>29</v>
      </c>
      <c r="D3510" t="s">
        <v>23</v>
      </c>
      <c r="E3510">
        <v>4</v>
      </c>
      <c r="F3510">
        <v>3</v>
      </c>
      <c r="G3510" t="s">
        <v>38</v>
      </c>
      <c r="H3510">
        <v>1704</v>
      </c>
      <c r="I3510" t="s">
        <v>25</v>
      </c>
      <c r="J3510">
        <v>2</v>
      </c>
      <c r="K3510" t="s">
        <v>26</v>
      </c>
      <c r="L3510" t="s">
        <v>41</v>
      </c>
      <c r="M3510">
        <v>34190</v>
      </c>
      <c r="N3510">
        <v>3</v>
      </c>
      <c r="O3510">
        <v>11</v>
      </c>
      <c r="P3510">
        <v>1</v>
      </c>
      <c r="Q3510">
        <v>10</v>
      </c>
      <c r="R3510">
        <v>5</v>
      </c>
      <c r="S3510">
        <v>8</v>
      </c>
      <c r="T3510">
        <v>4</v>
      </c>
      <c r="U3510">
        <v>7</v>
      </c>
      <c r="V3510">
        <f>COUNTIF(tbl_HRMaster[EmployeeID],tbl_HRMaster[[#This Row],[EmployeeID]])</f>
        <v>1</v>
      </c>
      <c r="W3510">
        <f>IFERROR(INDEX(tbl_EmployeeSurvey[EnvironmentSatisfaction],MATCH(tbl_HRMaster[[#This Row],[EmployeeID]],tbl_EmployeeSurvey[EmployeeID],0)),"Not Found")</f>
        <v>4</v>
      </c>
      <c r="X3510">
        <f>IFERROR(INDEX(tbl_EmployeeSurvey[JobSatisfaction],MATCH(tbl_HRMaster[[#This Row],[EmployeeID]],tbl_EmployeeSurvey[EmployeeID],0)),"Not Found")</f>
        <v>3</v>
      </c>
      <c r="Y3510" s="5">
        <f>IFERROR(INDEX(tbl_EmployeeSurvey[WorkLifeBalance],MATCH(tbl_HRMaster[[#This Row],[EmployeeID]],tbl_EmployeeSurvey[EmployeeID],0)),"Not Found")</f>
        <v>3</v>
      </c>
      <c r="Z3510" s="5">
        <f>IFERROR(VLOOKUP(tbl_HRMaster[[#This Row],[EmployeeID]],tbl_ManagerSurvey[[EmployeeID]:[PerformanceRating]],2,FALSE),"Not Found")</f>
        <v>3</v>
      </c>
      <c r="AA3510" s="5">
        <f>IFERROR(VLOOKUP(tbl_HRMaster[[#This Row],[EmployeeID]],tbl_ManagerSurvey[[EmployeeID]:[PerformanceRating]],3,FALSE),"Not Found")</f>
        <v>3</v>
      </c>
      <c r="AB3510" s="5" t="str">
        <f>IF(tbl_HRMaster[[#This Row],[Attrition]]="Yes","Left","Active")</f>
        <v>Active</v>
      </c>
      <c r="AC3510" s="5" t="str">
        <f>_xlfn.IFS(tbl_HRMaster[[#This Row],[Age]]&lt;25,"Under 25",tbl_HRMaster[[#This Row],[Age]]&lt;35,"25-34",tbl_HRMaster[[#This Row],[Age]]&lt;45,"35-44",tbl_HRMaster[[#This Row],[Age]]&lt;55,"45-54",TRUE,"Above 54")</f>
        <v>35-44</v>
      </c>
      <c r="AD3510" s="5" t="str">
        <f>_xlfn.IFS(
tbl_HRMaster[[#This Row],[YearsAtCompany]]&lt;2,"&lt; 2 Years",
tbl_HRMaster[[#This Row],[YearsAtCompany]]&lt;5,"2-4 Years",
tbl_HRMaster[[#This Row],[YearsAtCompany]]&lt;10,"5-9 Years",
TRUE,"10+ Years"
)</f>
        <v>5-9 Years</v>
      </c>
      <c r="AE3510" s="5">
        <f>IF(tbl_HRMaster[[#This Row],[Attrition]]="Yes",1,0)</f>
        <v>0</v>
      </c>
    </row>
    <row r="3511" spans="1:31" x14ac:dyDescent="0.25">
      <c r="A3511">
        <v>43</v>
      </c>
      <c r="B3511" t="s">
        <v>21</v>
      </c>
      <c r="C3511" t="s">
        <v>29</v>
      </c>
      <c r="D3511" t="s">
        <v>23</v>
      </c>
      <c r="E3511">
        <v>4</v>
      </c>
      <c r="F3511">
        <v>3</v>
      </c>
      <c r="G3511" t="s">
        <v>38</v>
      </c>
      <c r="H3511">
        <v>3174</v>
      </c>
      <c r="I3511" t="s">
        <v>25</v>
      </c>
      <c r="J3511">
        <v>2</v>
      </c>
      <c r="K3511" t="s">
        <v>26</v>
      </c>
      <c r="L3511" t="s">
        <v>41</v>
      </c>
      <c r="M3511">
        <v>34190</v>
      </c>
      <c r="N3511">
        <v>3</v>
      </c>
      <c r="O3511">
        <v>11</v>
      </c>
      <c r="P3511">
        <v>1</v>
      </c>
      <c r="Q3511">
        <v>10</v>
      </c>
      <c r="R3511">
        <v>5</v>
      </c>
      <c r="S3511">
        <v>8</v>
      </c>
      <c r="T3511">
        <v>4</v>
      </c>
      <c r="U3511">
        <v>7</v>
      </c>
      <c r="V3511">
        <f>COUNTIF(tbl_HRMaster[EmployeeID],tbl_HRMaster[[#This Row],[EmployeeID]])</f>
        <v>1</v>
      </c>
      <c r="W3511">
        <f>IFERROR(INDEX(tbl_EmployeeSurvey[EnvironmentSatisfaction],MATCH(tbl_HRMaster[[#This Row],[EmployeeID]],tbl_EmployeeSurvey[EmployeeID],0)),"Not Found")</f>
        <v>4</v>
      </c>
      <c r="X3511">
        <f>IFERROR(INDEX(tbl_EmployeeSurvey[JobSatisfaction],MATCH(tbl_HRMaster[[#This Row],[EmployeeID]],tbl_EmployeeSurvey[EmployeeID],0)),"Not Found")</f>
        <v>3</v>
      </c>
      <c r="Y3511" s="5">
        <f>IFERROR(INDEX(tbl_EmployeeSurvey[WorkLifeBalance],MATCH(tbl_HRMaster[[#This Row],[EmployeeID]],tbl_EmployeeSurvey[EmployeeID],0)),"Not Found")</f>
        <v>3</v>
      </c>
      <c r="Z3511" s="5">
        <f>IFERROR(VLOOKUP(tbl_HRMaster[[#This Row],[EmployeeID]],tbl_ManagerSurvey[[EmployeeID]:[PerformanceRating]],2,FALSE),"Not Found")</f>
        <v>3</v>
      </c>
      <c r="AA3511" s="5">
        <f>IFERROR(VLOOKUP(tbl_HRMaster[[#This Row],[EmployeeID]],tbl_ManagerSurvey[[EmployeeID]:[PerformanceRating]],3,FALSE),"Not Found")</f>
        <v>3</v>
      </c>
      <c r="AB3511" s="5" t="str">
        <f>IF(tbl_HRMaster[[#This Row],[Attrition]]="Yes","Left","Active")</f>
        <v>Active</v>
      </c>
      <c r="AC3511" s="5" t="str">
        <f>_xlfn.IFS(tbl_HRMaster[[#This Row],[Age]]&lt;25,"Under 25",tbl_HRMaster[[#This Row],[Age]]&lt;35,"25-34",tbl_HRMaster[[#This Row],[Age]]&lt;45,"35-44",tbl_HRMaster[[#This Row],[Age]]&lt;55,"45-54",TRUE,"Above 54")</f>
        <v>35-44</v>
      </c>
      <c r="AD3511" s="5" t="str">
        <f>_xlfn.IFS(
tbl_HRMaster[[#This Row],[YearsAtCompany]]&lt;2,"&lt; 2 Years",
tbl_HRMaster[[#This Row],[YearsAtCompany]]&lt;5,"2-4 Years",
tbl_HRMaster[[#This Row],[YearsAtCompany]]&lt;10,"5-9 Years",
TRUE,"10+ Years"
)</f>
        <v>5-9 Years</v>
      </c>
      <c r="AE3511" s="5">
        <f>IF(tbl_HRMaster[[#This Row],[Attrition]]="Yes",1,0)</f>
        <v>0</v>
      </c>
    </row>
    <row r="3512" spans="1:31" x14ac:dyDescent="0.25">
      <c r="A3512">
        <v>52</v>
      </c>
      <c r="B3512" t="s">
        <v>21</v>
      </c>
      <c r="C3512" t="s">
        <v>22</v>
      </c>
      <c r="D3512" t="s">
        <v>23</v>
      </c>
      <c r="E3512">
        <v>1</v>
      </c>
      <c r="F3512">
        <v>3</v>
      </c>
      <c r="G3512" t="s">
        <v>24</v>
      </c>
      <c r="H3512">
        <v>549</v>
      </c>
      <c r="I3512" t="s">
        <v>34</v>
      </c>
      <c r="J3512">
        <v>1</v>
      </c>
      <c r="K3512" t="s">
        <v>35</v>
      </c>
      <c r="L3512" t="s">
        <v>32</v>
      </c>
      <c r="M3512">
        <v>59740</v>
      </c>
      <c r="N3512">
        <v>7</v>
      </c>
      <c r="O3512">
        <v>18</v>
      </c>
      <c r="P3512">
        <v>1</v>
      </c>
      <c r="Q3512">
        <v>18</v>
      </c>
      <c r="R3512">
        <v>6</v>
      </c>
      <c r="S3512">
        <v>8</v>
      </c>
      <c r="T3512">
        <v>4</v>
      </c>
      <c r="U3512">
        <v>0</v>
      </c>
      <c r="V3512">
        <f>COUNTIF(tbl_HRMaster[EmployeeID],tbl_HRMaster[[#This Row],[EmployeeID]])</f>
        <v>1</v>
      </c>
      <c r="W3512">
        <f>IFERROR(INDEX(tbl_EmployeeSurvey[EnvironmentSatisfaction],MATCH(tbl_HRMaster[[#This Row],[EmployeeID]],tbl_EmployeeSurvey[EmployeeID],0)),"Not Found")</f>
        <v>2</v>
      </c>
      <c r="X3512">
        <f>IFERROR(INDEX(tbl_EmployeeSurvey[JobSatisfaction],MATCH(tbl_HRMaster[[#This Row],[EmployeeID]],tbl_EmployeeSurvey[EmployeeID],0)),"Not Found")</f>
        <v>2</v>
      </c>
      <c r="Y3512" s="5">
        <f>IFERROR(INDEX(tbl_EmployeeSurvey[WorkLifeBalance],MATCH(tbl_HRMaster[[#This Row],[EmployeeID]],tbl_EmployeeSurvey[EmployeeID],0)),"Not Found")</f>
        <v>3</v>
      </c>
      <c r="Z3512" s="5">
        <f>IFERROR(VLOOKUP(tbl_HRMaster[[#This Row],[EmployeeID]],tbl_ManagerSurvey[[EmployeeID]:[PerformanceRating]],2,FALSE),"Not Found")</f>
        <v>3</v>
      </c>
      <c r="AA3512" s="5">
        <f>IFERROR(VLOOKUP(tbl_HRMaster[[#This Row],[EmployeeID]],tbl_ManagerSurvey[[EmployeeID]:[PerformanceRating]],3,FALSE),"Not Found")</f>
        <v>3</v>
      </c>
      <c r="AB3512" s="5" t="str">
        <f>IF(tbl_HRMaster[[#This Row],[Attrition]]="Yes","Left","Active")</f>
        <v>Active</v>
      </c>
      <c r="AC3512" s="5" t="str">
        <f>_xlfn.IFS(tbl_HRMaster[[#This Row],[Age]]&lt;25,"Under 25",tbl_HRMaster[[#This Row],[Age]]&lt;35,"25-34",tbl_HRMaster[[#This Row],[Age]]&lt;45,"35-44",tbl_HRMaster[[#This Row],[Age]]&lt;55,"45-54",TRUE,"Above 54")</f>
        <v>45-54</v>
      </c>
      <c r="AD3512" s="5" t="str">
        <f>_xlfn.IFS(
tbl_HRMaster[[#This Row],[YearsAtCompany]]&lt;2,"&lt; 2 Years",
tbl_HRMaster[[#This Row],[YearsAtCompany]]&lt;5,"2-4 Years",
tbl_HRMaster[[#This Row],[YearsAtCompany]]&lt;10,"5-9 Years",
TRUE,"10+ Years"
)</f>
        <v>5-9 Years</v>
      </c>
      <c r="AE3512" s="5">
        <f>IF(tbl_HRMaster[[#This Row],[Attrition]]="Yes",1,0)</f>
        <v>0</v>
      </c>
    </row>
    <row r="3513" spans="1:31" x14ac:dyDescent="0.25">
      <c r="A3513">
        <v>52</v>
      </c>
      <c r="B3513" t="s">
        <v>21</v>
      </c>
      <c r="C3513" t="s">
        <v>22</v>
      </c>
      <c r="D3513" t="s">
        <v>23</v>
      </c>
      <c r="E3513">
        <v>1</v>
      </c>
      <c r="F3513">
        <v>3</v>
      </c>
      <c r="G3513" t="s">
        <v>24</v>
      </c>
      <c r="H3513">
        <v>2019</v>
      </c>
      <c r="I3513" t="s">
        <v>34</v>
      </c>
      <c r="J3513">
        <v>1</v>
      </c>
      <c r="K3513" t="s">
        <v>35</v>
      </c>
      <c r="L3513" t="s">
        <v>32</v>
      </c>
      <c r="M3513">
        <v>59740</v>
      </c>
      <c r="N3513">
        <v>7</v>
      </c>
      <c r="O3513">
        <v>18</v>
      </c>
      <c r="P3513">
        <v>1</v>
      </c>
      <c r="Q3513">
        <v>18</v>
      </c>
      <c r="R3513">
        <v>6</v>
      </c>
      <c r="S3513">
        <v>8</v>
      </c>
      <c r="T3513">
        <v>4</v>
      </c>
      <c r="U3513">
        <v>0</v>
      </c>
      <c r="V3513">
        <f>COUNTIF(tbl_HRMaster[EmployeeID],tbl_HRMaster[[#This Row],[EmployeeID]])</f>
        <v>1</v>
      </c>
      <c r="W3513">
        <f>IFERROR(INDEX(tbl_EmployeeSurvey[EnvironmentSatisfaction],MATCH(tbl_HRMaster[[#This Row],[EmployeeID]],tbl_EmployeeSurvey[EmployeeID],0)),"Not Found")</f>
        <v>2</v>
      </c>
      <c r="X3513">
        <f>IFERROR(INDEX(tbl_EmployeeSurvey[JobSatisfaction],MATCH(tbl_HRMaster[[#This Row],[EmployeeID]],tbl_EmployeeSurvey[EmployeeID],0)),"Not Found")</f>
        <v>2</v>
      </c>
      <c r="Y3513" s="5">
        <f>IFERROR(INDEX(tbl_EmployeeSurvey[WorkLifeBalance],MATCH(tbl_HRMaster[[#This Row],[EmployeeID]],tbl_EmployeeSurvey[EmployeeID],0)),"Not Found")</f>
        <v>3</v>
      </c>
      <c r="Z3513" s="5">
        <f>IFERROR(VLOOKUP(tbl_HRMaster[[#This Row],[EmployeeID]],tbl_ManagerSurvey[[EmployeeID]:[PerformanceRating]],2,FALSE),"Not Found")</f>
        <v>3</v>
      </c>
      <c r="AA3513" s="5">
        <f>IFERROR(VLOOKUP(tbl_HRMaster[[#This Row],[EmployeeID]],tbl_ManagerSurvey[[EmployeeID]:[PerformanceRating]],3,FALSE),"Not Found")</f>
        <v>3</v>
      </c>
      <c r="AB3513" s="5" t="str">
        <f>IF(tbl_HRMaster[[#This Row],[Attrition]]="Yes","Left","Active")</f>
        <v>Active</v>
      </c>
      <c r="AC3513" s="5" t="str">
        <f>_xlfn.IFS(tbl_HRMaster[[#This Row],[Age]]&lt;25,"Under 25",tbl_HRMaster[[#This Row],[Age]]&lt;35,"25-34",tbl_HRMaster[[#This Row],[Age]]&lt;45,"35-44",tbl_HRMaster[[#This Row],[Age]]&lt;55,"45-54",TRUE,"Above 54")</f>
        <v>45-54</v>
      </c>
      <c r="AD3513" s="5" t="str">
        <f>_xlfn.IFS(
tbl_HRMaster[[#This Row],[YearsAtCompany]]&lt;2,"&lt; 2 Years",
tbl_HRMaster[[#This Row],[YearsAtCompany]]&lt;5,"2-4 Years",
tbl_HRMaster[[#This Row],[YearsAtCompany]]&lt;10,"5-9 Years",
TRUE,"10+ Years"
)</f>
        <v>5-9 Years</v>
      </c>
      <c r="AE3513" s="5">
        <f>IF(tbl_HRMaster[[#This Row],[Attrition]]="Yes",1,0)</f>
        <v>0</v>
      </c>
    </row>
    <row r="3514" spans="1:31" x14ac:dyDescent="0.25">
      <c r="A3514">
        <v>52</v>
      </c>
      <c r="B3514" t="s">
        <v>21</v>
      </c>
      <c r="C3514" t="s">
        <v>22</v>
      </c>
      <c r="D3514" t="s">
        <v>23</v>
      </c>
      <c r="E3514">
        <v>1</v>
      </c>
      <c r="F3514">
        <v>3</v>
      </c>
      <c r="G3514" t="s">
        <v>24</v>
      </c>
      <c r="H3514">
        <v>3489</v>
      </c>
      <c r="I3514" t="s">
        <v>34</v>
      </c>
      <c r="J3514">
        <v>1</v>
      </c>
      <c r="K3514" t="s">
        <v>35</v>
      </c>
      <c r="L3514" t="s">
        <v>32</v>
      </c>
      <c r="M3514">
        <v>59740</v>
      </c>
      <c r="N3514">
        <v>7</v>
      </c>
      <c r="O3514">
        <v>18</v>
      </c>
      <c r="P3514">
        <v>1</v>
      </c>
      <c r="Q3514">
        <v>18</v>
      </c>
      <c r="R3514">
        <v>6</v>
      </c>
      <c r="S3514">
        <v>8</v>
      </c>
      <c r="T3514">
        <v>4</v>
      </c>
      <c r="U3514">
        <v>0</v>
      </c>
      <c r="V3514">
        <f>COUNTIF(tbl_HRMaster[EmployeeID],tbl_HRMaster[[#This Row],[EmployeeID]])</f>
        <v>1</v>
      </c>
      <c r="W3514">
        <f>IFERROR(INDEX(tbl_EmployeeSurvey[EnvironmentSatisfaction],MATCH(tbl_HRMaster[[#This Row],[EmployeeID]],tbl_EmployeeSurvey[EmployeeID],0)),"Not Found")</f>
        <v>2</v>
      </c>
      <c r="X3514">
        <f>IFERROR(INDEX(tbl_EmployeeSurvey[JobSatisfaction],MATCH(tbl_HRMaster[[#This Row],[EmployeeID]],tbl_EmployeeSurvey[EmployeeID],0)),"Not Found")</f>
        <v>2</v>
      </c>
      <c r="Y3514" s="5">
        <f>IFERROR(INDEX(tbl_EmployeeSurvey[WorkLifeBalance],MATCH(tbl_HRMaster[[#This Row],[EmployeeID]],tbl_EmployeeSurvey[EmployeeID],0)),"Not Found")</f>
        <v>3</v>
      </c>
      <c r="Z3514" s="5">
        <f>IFERROR(VLOOKUP(tbl_HRMaster[[#This Row],[EmployeeID]],tbl_ManagerSurvey[[EmployeeID]:[PerformanceRating]],2,FALSE),"Not Found")</f>
        <v>3</v>
      </c>
      <c r="AA3514" s="5">
        <f>IFERROR(VLOOKUP(tbl_HRMaster[[#This Row],[EmployeeID]],tbl_ManagerSurvey[[EmployeeID]:[PerformanceRating]],3,FALSE),"Not Found")</f>
        <v>3</v>
      </c>
      <c r="AB3514" s="5" t="str">
        <f>IF(tbl_HRMaster[[#This Row],[Attrition]]="Yes","Left","Active")</f>
        <v>Active</v>
      </c>
      <c r="AC3514" s="5" t="str">
        <f>_xlfn.IFS(tbl_HRMaster[[#This Row],[Age]]&lt;25,"Under 25",tbl_HRMaster[[#This Row],[Age]]&lt;35,"25-34",tbl_HRMaster[[#This Row],[Age]]&lt;45,"35-44",tbl_HRMaster[[#This Row],[Age]]&lt;55,"45-54",TRUE,"Above 54")</f>
        <v>45-54</v>
      </c>
      <c r="AD3514" s="5" t="str">
        <f>_xlfn.IFS(
tbl_HRMaster[[#This Row],[YearsAtCompany]]&lt;2,"&lt; 2 Years",
tbl_HRMaster[[#This Row],[YearsAtCompany]]&lt;5,"2-4 Years",
tbl_HRMaster[[#This Row],[YearsAtCompany]]&lt;10,"5-9 Years",
TRUE,"10+ Years"
)</f>
        <v>5-9 Years</v>
      </c>
      <c r="AE3514" s="5">
        <f>IF(tbl_HRMaster[[#This Row],[Attrition]]="Yes",1,0)</f>
        <v>0</v>
      </c>
    </row>
    <row r="3515" spans="1:31" x14ac:dyDescent="0.25">
      <c r="A3515">
        <v>40</v>
      </c>
      <c r="B3515" t="s">
        <v>21</v>
      </c>
      <c r="C3515" t="s">
        <v>22</v>
      </c>
      <c r="D3515" t="s">
        <v>30</v>
      </c>
      <c r="E3515">
        <v>2</v>
      </c>
      <c r="F3515">
        <v>3</v>
      </c>
      <c r="G3515" t="s">
        <v>24</v>
      </c>
      <c r="H3515">
        <v>1456</v>
      </c>
      <c r="I3515" t="s">
        <v>34</v>
      </c>
      <c r="J3515">
        <v>1</v>
      </c>
      <c r="K3515" t="s">
        <v>42</v>
      </c>
      <c r="L3515" t="s">
        <v>41</v>
      </c>
      <c r="M3515">
        <v>27180</v>
      </c>
      <c r="N3515">
        <v>1</v>
      </c>
      <c r="O3515">
        <v>14</v>
      </c>
      <c r="P3515">
        <v>1</v>
      </c>
      <c r="Q3515">
        <v>9</v>
      </c>
      <c r="R3515">
        <v>4</v>
      </c>
      <c r="S3515">
        <v>9</v>
      </c>
      <c r="T3515">
        <v>4</v>
      </c>
      <c r="U3515">
        <v>7</v>
      </c>
      <c r="V3515">
        <f>COUNTIF(tbl_HRMaster[EmployeeID],tbl_HRMaster[[#This Row],[EmployeeID]])</f>
        <v>1</v>
      </c>
      <c r="W3515">
        <f>IFERROR(INDEX(tbl_EmployeeSurvey[EnvironmentSatisfaction],MATCH(tbl_HRMaster[[#This Row],[EmployeeID]],tbl_EmployeeSurvey[EmployeeID],0)),"Not Found")</f>
        <v>1</v>
      </c>
      <c r="X3515">
        <f>IFERROR(INDEX(tbl_EmployeeSurvey[JobSatisfaction],MATCH(tbl_HRMaster[[#This Row],[EmployeeID]],tbl_EmployeeSurvey[EmployeeID],0)),"Not Found")</f>
        <v>4</v>
      </c>
      <c r="Y3515" s="5">
        <f>IFERROR(INDEX(tbl_EmployeeSurvey[WorkLifeBalance],MATCH(tbl_HRMaster[[#This Row],[EmployeeID]],tbl_EmployeeSurvey[EmployeeID],0)),"Not Found")</f>
        <v>3</v>
      </c>
      <c r="Z3515" s="5">
        <f>IFERROR(VLOOKUP(tbl_HRMaster[[#This Row],[EmployeeID]],tbl_ManagerSurvey[[EmployeeID]:[PerformanceRating]],2,FALSE),"Not Found")</f>
        <v>2</v>
      </c>
      <c r="AA3515" s="5">
        <f>IFERROR(VLOOKUP(tbl_HRMaster[[#This Row],[EmployeeID]],tbl_ManagerSurvey[[EmployeeID]:[PerformanceRating]],3,FALSE),"Not Found")</f>
        <v>3</v>
      </c>
      <c r="AB3515" s="5" t="str">
        <f>IF(tbl_HRMaster[[#This Row],[Attrition]]="Yes","Left","Active")</f>
        <v>Active</v>
      </c>
      <c r="AC3515" s="5" t="str">
        <f>_xlfn.IFS(tbl_HRMaster[[#This Row],[Age]]&lt;25,"Under 25",tbl_HRMaster[[#This Row],[Age]]&lt;35,"25-34",tbl_HRMaster[[#This Row],[Age]]&lt;45,"35-44",tbl_HRMaster[[#This Row],[Age]]&lt;55,"45-54",TRUE,"Above 54")</f>
        <v>35-44</v>
      </c>
      <c r="AD3515" s="5" t="str">
        <f>_xlfn.IFS(
tbl_HRMaster[[#This Row],[YearsAtCompany]]&lt;2,"&lt; 2 Years",
tbl_HRMaster[[#This Row],[YearsAtCompany]]&lt;5,"2-4 Years",
tbl_HRMaster[[#This Row],[YearsAtCompany]]&lt;10,"5-9 Years",
TRUE,"10+ Years"
)</f>
        <v>5-9 Years</v>
      </c>
      <c r="AE3515" s="5">
        <f>IF(tbl_HRMaster[[#This Row],[Attrition]]="Yes",1,0)</f>
        <v>0</v>
      </c>
    </row>
    <row r="3516" spans="1:31" x14ac:dyDescent="0.25">
      <c r="A3516">
        <v>40</v>
      </c>
      <c r="B3516" t="s">
        <v>21</v>
      </c>
      <c r="C3516" t="s">
        <v>22</v>
      </c>
      <c r="D3516" t="s">
        <v>30</v>
      </c>
      <c r="E3516">
        <v>2</v>
      </c>
      <c r="F3516">
        <v>3</v>
      </c>
      <c r="G3516" t="s">
        <v>24</v>
      </c>
      <c r="H3516">
        <v>2926</v>
      </c>
      <c r="I3516" t="s">
        <v>34</v>
      </c>
      <c r="J3516">
        <v>1</v>
      </c>
      <c r="K3516" t="s">
        <v>42</v>
      </c>
      <c r="L3516" t="s">
        <v>41</v>
      </c>
      <c r="M3516">
        <v>27180</v>
      </c>
      <c r="N3516">
        <v>1</v>
      </c>
      <c r="O3516">
        <v>14</v>
      </c>
      <c r="P3516">
        <v>1</v>
      </c>
      <c r="Q3516">
        <v>9</v>
      </c>
      <c r="R3516">
        <v>4</v>
      </c>
      <c r="S3516">
        <v>9</v>
      </c>
      <c r="T3516">
        <v>4</v>
      </c>
      <c r="U3516">
        <v>7</v>
      </c>
      <c r="V3516">
        <f>COUNTIF(tbl_HRMaster[EmployeeID],tbl_HRMaster[[#This Row],[EmployeeID]])</f>
        <v>1</v>
      </c>
      <c r="W3516">
        <f>IFERROR(INDEX(tbl_EmployeeSurvey[EnvironmentSatisfaction],MATCH(tbl_HRMaster[[#This Row],[EmployeeID]],tbl_EmployeeSurvey[EmployeeID],0)),"Not Found")</f>
        <v>3</v>
      </c>
      <c r="X3516">
        <f>IFERROR(INDEX(tbl_EmployeeSurvey[JobSatisfaction],MATCH(tbl_HRMaster[[#This Row],[EmployeeID]],tbl_EmployeeSurvey[EmployeeID],0)),"Not Found")</f>
        <v>4</v>
      </c>
      <c r="Y3516" s="5">
        <f>IFERROR(INDEX(tbl_EmployeeSurvey[WorkLifeBalance],MATCH(tbl_HRMaster[[#This Row],[EmployeeID]],tbl_EmployeeSurvey[EmployeeID],0)),"Not Found")</f>
        <v>3</v>
      </c>
      <c r="Z3516" s="5">
        <f>IFERROR(VLOOKUP(tbl_HRMaster[[#This Row],[EmployeeID]],tbl_ManagerSurvey[[EmployeeID]:[PerformanceRating]],2,FALSE),"Not Found")</f>
        <v>2</v>
      </c>
      <c r="AA3516" s="5">
        <f>IFERROR(VLOOKUP(tbl_HRMaster[[#This Row],[EmployeeID]],tbl_ManagerSurvey[[EmployeeID]:[PerformanceRating]],3,FALSE),"Not Found")</f>
        <v>3</v>
      </c>
      <c r="AB3516" s="5" t="str">
        <f>IF(tbl_HRMaster[[#This Row],[Attrition]]="Yes","Left","Active")</f>
        <v>Active</v>
      </c>
      <c r="AC3516" s="5" t="str">
        <f>_xlfn.IFS(tbl_HRMaster[[#This Row],[Age]]&lt;25,"Under 25",tbl_HRMaster[[#This Row],[Age]]&lt;35,"25-34",tbl_HRMaster[[#This Row],[Age]]&lt;45,"35-44",tbl_HRMaster[[#This Row],[Age]]&lt;55,"45-54",TRUE,"Above 54")</f>
        <v>35-44</v>
      </c>
      <c r="AD3516" s="5" t="str">
        <f>_xlfn.IFS(
tbl_HRMaster[[#This Row],[YearsAtCompany]]&lt;2,"&lt; 2 Years",
tbl_HRMaster[[#This Row],[YearsAtCompany]]&lt;5,"2-4 Years",
tbl_HRMaster[[#This Row],[YearsAtCompany]]&lt;10,"5-9 Years",
TRUE,"10+ Years"
)</f>
        <v>5-9 Years</v>
      </c>
      <c r="AE3516" s="5">
        <f>IF(tbl_HRMaster[[#This Row],[Attrition]]="Yes",1,0)</f>
        <v>0</v>
      </c>
    </row>
    <row r="3517" spans="1:31" x14ac:dyDescent="0.25">
      <c r="A3517">
        <v>40</v>
      </c>
      <c r="B3517" t="s">
        <v>21</v>
      </c>
      <c r="C3517" t="s">
        <v>22</v>
      </c>
      <c r="D3517" t="s">
        <v>30</v>
      </c>
      <c r="E3517">
        <v>2</v>
      </c>
      <c r="F3517">
        <v>3</v>
      </c>
      <c r="G3517" t="s">
        <v>24</v>
      </c>
      <c r="H3517">
        <v>4396</v>
      </c>
      <c r="I3517" t="s">
        <v>34</v>
      </c>
      <c r="J3517">
        <v>1</v>
      </c>
      <c r="K3517" t="s">
        <v>42</v>
      </c>
      <c r="L3517" t="s">
        <v>41</v>
      </c>
      <c r="M3517">
        <v>27180</v>
      </c>
      <c r="N3517">
        <v>2</v>
      </c>
      <c r="O3517">
        <v>14</v>
      </c>
      <c r="P3517">
        <v>1</v>
      </c>
      <c r="Q3517">
        <v>9</v>
      </c>
      <c r="R3517">
        <v>4</v>
      </c>
      <c r="S3517">
        <v>9</v>
      </c>
      <c r="T3517">
        <v>4</v>
      </c>
      <c r="U3517">
        <v>7</v>
      </c>
      <c r="V3517">
        <f>COUNTIF(tbl_HRMaster[EmployeeID],tbl_HRMaster[[#This Row],[EmployeeID]])</f>
        <v>1</v>
      </c>
      <c r="W3517">
        <f>IFERROR(INDEX(tbl_EmployeeSurvey[EnvironmentSatisfaction],MATCH(tbl_HRMaster[[#This Row],[EmployeeID]],tbl_EmployeeSurvey[EmployeeID],0)),"Not Found")</f>
        <v>1</v>
      </c>
      <c r="X3517">
        <f>IFERROR(INDEX(tbl_EmployeeSurvey[JobSatisfaction],MATCH(tbl_HRMaster[[#This Row],[EmployeeID]],tbl_EmployeeSurvey[EmployeeID],0)),"Not Found")</f>
        <v>4</v>
      </c>
      <c r="Y3517" s="5">
        <f>IFERROR(INDEX(tbl_EmployeeSurvey[WorkLifeBalance],MATCH(tbl_HRMaster[[#This Row],[EmployeeID]],tbl_EmployeeSurvey[EmployeeID],0)),"Not Found")</f>
        <v>3</v>
      </c>
      <c r="Z3517" s="5">
        <f>IFERROR(VLOOKUP(tbl_HRMaster[[#This Row],[EmployeeID]],tbl_ManagerSurvey[[EmployeeID]:[PerformanceRating]],2,FALSE),"Not Found")</f>
        <v>2</v>
      </c>
      <c r="AA3517" s="5">
        <f>IFERROR(VLOOKUP(tbl_HRMaster[[#This Row],[EmployeeID]],tbl_ManagerSurvey[[EmployeeID]:[PerformanceRating]],3,FALSE),"Not Found")</f>
        <v>3</v>
      </c>
      <c r="AB3517" s="5" t="str">
        <f>IF(tbl_HRMaster[[#This Row],[Attrition]]="Yes","Left","Active")</f>
        <v>Active</v>
      </c>
      <c r="AC3517" s="5" t="str">
        <f>_xlfn.IFS(tbl_HRMaster[[#This Row],[Age]]&lt;25,"Under 25",tbl_HRMaster[[#This Row],[Age]]&lt;35,"25-34",tbl_HRMaster[[#This Row],[Age]]&lt;45,"35-44",tbl_HRMaster[[#This Row],[Age]]&lt;55,"45-54",TRUE,"Above 54")</f>
        <v>35-44</v>
      </c>
      <c r="AD3517" s="5" t="str">
        <f>_xlfn.IFS(
tbl_HRMaster[[#This Row],[YearsAtCompany]]&lt;2,"&lt; 2 Years",
tbl_HRMaster[[#This Row],[YearsAtCompany]]&lt;5,"2-4 Years",
tbl_HRMaster[[#This Row],[YearsAtCompany]]&lt;10,"5-9 Years",
TRUE,"10+ Years"
)</f>
        <v>5-9 Years</v>
      </c>
      <c r="AE3517" s="5">
        <f>IF(tbl_HRMaster[[#This Row],[Attrition]]="Yes",1,0)</f>
        <v>0</v>
      </c>
    </row>
    <row r="3518" spans="1:31" x14ac:dyDescent="0.25">
      <c r="A3518">
        <v>46</v>
      </c>
      <c r="B3518" t="s">
        <v>28</v>
      </c>
      <c r="C3518" t="s">
        <v>22</v>
      </c>
      <c r="D3518" t="s">
        <v>23</v>
      </c>
      <c r="E3518">
        <v>1</v>
      </c>
      <c r="F3518">
        <v>2</v>
      </c>
      <c r="G3518" t="s">
        <v>38</v>
      </c>
      <c r="H3518">
        <v>1302</v>
      </c>
      <c r="I3518" t="s">
        <v>25</v>
      </c>
      <c r="J3518">
        <v>2</v>
      </c>
      <c r="K3518" t="s">
        <v>31</v>
      </c>
      <c r="L3518" t="s">
        <v>32</v>
      </c>
      <c r="M3518">
        <v>97140</v>
      </c>
      <c r="N3518">
        <v>1</v>
      </c>
      <c r="O3518">
        <v>22</v>
      </c>
      <c r="P3518">
        <v>0</v>
      </c>
      <c r="Q3518">
        <v>9</v>
      </c>
      <c r="R3518">
        <v>0</v>
      </c>
      <c r="S3518">
        <v>9</v>
      </c>
      <c r="T3518">
        <v>4</v>
      </c>
      <c r="U3518">
        <v>7</v>
      </c>
      <c r="V3518">
        <f>COUNTIF(tbl_HRMaster[EmployeeID],tbl_HRMaster[[#This Row],[EmployeeID]])</f>
        <v>1</v>
      </c>
      <c r="W3518">
        <f>IFERROR(INDEX(tbl_EmployeeSurvey[EnvironmentSatisfaction],MATCH(tbl_HRMaster[[#This Row],[EmployeeID]],tbl_EmployeeSurvey[EmployeeID],0)),"Not Found")</f>
        <v>3</v>
      </c>
      <c r="X3518">
        <f>IFERROR(INDEX(tbl_EmployeeSurvey[JobSatisfaction],MATCH(tbl_HRMaster[[#This Row],[EmployeeID]],tbl_EmployeeSurvey[EmployeeID],0)),"Not Found")</f>
        <v>4</v>
      </c>
      <c r="Y3518" s="5">
        <f>IFERROR(INDEX(tbl_EmployeeSurvey[WorkLifeBalance],MATCH(tbl_HRMaster[[#This Row],[EmployeeID]],tbl_EmployeeSurvey[EmployeeID],0)),"Not Found")</f>
        <v>3</v>
      </c>
      <c r="Z3518" s="5">
        <f>IFERROR(VLOOKUP(tbl_HRMaster[[#This Row],[EmployeeID]],tbl_ManagerSurvey[[EmployeeID]:[PerformanceRating]],2,FALSE),"Not Found")</f>
        <v>3</v>
      </c>
      <c r="AA3518" s="5">
        <f>IFERROR(VLOOKUP(tbl_HRMaster[[#This Row],[EmployeeID]],tbl_ManagerSurvey[[EmployeeID]:[PerformanceRating]],3,FALSE),"Not Found")</f>
        <v>4</v>
      </c>
      <c r="AB3518" s="5" t="str">
        <f>IF(tbl_HRMaster[[#This Row],[Attrition]]="Yes","Left","Active")</f>
        <v>Left</v>
      </c>
      <c r="AC3518" s="5" t="str">
        <f>_xlfn.IFS(tbl_HRMaster[[#This Row],[Age]]&lt;25,"Under 25",tbl_HRMaster[[#This Row],[Age]]&lt;35,"25-34",tbl_HRMaster[[#This Row],[Age]]&lt;45,"35-44",tbl_HRMaster[[#This Row],[Age]]&lt;55,"45-54",TRUE,"Above 54")</f>
        <v>45-54</v>
      </c>
      <c r="AD3518" s="5" t="str">
        <f>_xlfn.IFS(
tbl_HRMaster[[#This Row],[YearsAtCompany]]&lt;2,"&lt; 2 Years",
tbl_HRMaster[[#This Row],[YearsAtCompany]]&lt;5,"2-4 Years",
tbl_HRMaster[[#This Row],[YearsAtCompany]]&lt;10,"5-9 Years",
TRUE,"10+ Years"
)</f>
        <v>5-9 Years</v>
      </c>
      <c r="AE3518" s="5">
        <f>IF(tbl_HRMaster[[#This Row],[Attrition]]="Yes",1,0)</f>
        <v>1</v>
      </c>
    </row>
    <row r="3519" spans="1:31" x14ac:dyDescent="0.25">
      <c r="A3519">
        <v>46</v>
      </c>
      <c r="B3519" t="s">
        <v>28</v>
      </c>
      <c r="C3519" t="s">
        <v>22</v>
      </c>
      <c r="D3519" t="s">
        <v>23</v>
      </c>
      <c r="E3519">
        <v>1</v>
      </c>
      <c r="F3519">
        <v>2</v>
      </c>
      <c r="G3519" t="s">
        <v>38</v>
      </c>
      <c r="H3519">
        <v>2772</v>
      </c>
      <c r="I3519" t="s">
        <v>25</v>
      </c>
      <c r="J3519">
        <v>2</v>
      </c>
      <c r="K3519" t="s">
        <v>31</v>
      </c>
      <c r="L3519" t="s">
        <v>32</v>
      </c>
      <c r="M3519">
        <v>97140</v>
      </c>
      <c r="N3519">
        <v>1</v>
      </c>
      <c r="O3519">
        <v>22</v>
      </c>
      <c r="P3519">
        <v>0</v>
      </c>
      <c r="Q3519">
        <v>9</v>
      </c>
      <c r="R3519">
        <v>0</v>
      </c>
      <c r="S3519">
        <v>9</v>
      </c>
      <c r="T3519">
        <v>4</v>
      </c>
      <c r="U3519">
        <v>7</v>
      </c>
      <c r="V3519">
        <f>COUNTIF(tbl_HRMaster[EmployeeID],tbl_HRMaster[[#This Row],[EmployeeID]])</f>
        <v>1</v>
      </c>
      <c r="W3519">
        <f>IFERROR(INDEX(tbl_EmployeeSurvey[EnvironmentSatisfaction],MATCH(tbl_HRMaster[[#This Row],[EmployeeID]],tbl_EmployeeSurvey[EmployeeID],0)),"Not Found")</f>
        <v>3</v>
      </c>
      <c r="X3519">
        <f>IFERROR(INDEX(tbl_EmployeeSurvey[JobSatisfaction],MATCH(tbl_HRMaster[[#This Row],[EmployeeID]],tbl_EmployeeSurvey[EmployeeID],0)),"Not Found")</f>
        <v>4</v>
      </c>
      <c r="Y3519" s="5">
        <f>IFERROR(INDEX(tbl_EmployeeSurvey[WorkLifeBalance],MATCH(tbl_HRMaster[[#This Row],[EmployeeID]],tbl_EmployeeSurvey[EmployeeID],0)),"Not Found")</f>
        <v>3</v>
      </c>
      <c r="Z3519" s="5">
        <f>IFERROR(VLOOKUP(tbl_HRMaster[[#This Row],[EmployeeID]],tbl_ManagerSurvey[[EmployeeID]:[PerformanceRating]],2,FALSE),"Not Found")</f>
        <v>3</v>
      </c>
      <c r="AA3519" s="5">
        <f>IFERROR(VLOOKUP(tbl_HRMaster[[#This Row],[EmployeeID]],tbl_ManagerSurvey[[EmployeeID]:[PerformanceRating]],3,FALSE),"Not Found")</f>
        <v>4</v>
      </c>
      <c r="AB3519" s="5" t="str">
        <f>IF(tbl_HRMaster[[#This Row],[Attrition]]="Yes","Left","Active")</f>
        <v>Left</v>
      </c>
      <c r="AC3519" s="5" t="str">
        <f>_xlfn.IFS(tbl_HRMaster[[#This Row],[Age]]&lt;25,"Under 25",tbl_HRMaster[[#This Row],[Age]]&lt;35,"25-34",tbl_HRMaster[[#This Row],[Age]]&lt;45,"35-44",tbl_HRMaster[[#This Row],[Age]]&lt;55,"45-54",TRUE,"Above 54")</f>
        <v>45-54</v>
      </c>
      <c r="AD3519" s="5" t="str">
        <f>_xlfn.IFS(
tbl_HRMaster[[#This Row],[YearsAtCompany]]&lt;2,"&lt; 2 Years",
tbl_HRMaster[[#This Row],[YearsAtCompany]]&lt;5,"2-4 Years",
tbl_HRMaster[[#This Row],[YearsAtCompany]]&lt;10,"5-9 Years",
TRUE,"10+ Years"
)</f>
        <v>5-9 Years</v>
      </c>
      <c r="AE3519" s="5">
        <f>IF(tbl_HRMaster[[#This Row],[Attrition]]="Yes",1,0)</f>
        <v>1</v>
      </c>
    </row>
    <row r="3520" spans="1:31" x14ac:dyDescent="0.25">
      <c r="A3520">
        <v>46</v>
      </c>
      <c r="B3520" t="s">
        <v>28</v>
      </c>
      <c r="C3520" t="s">
        <v>22</v>
      </c>
      <c r="D3520" t="s">
        <v>23</v>
      </c>
      <c r="E3520">
        <v>1</v>
      </c>
      <c r="F3520">
        <v>2</v>
      </c>
      <c r="G3520" t="s">
        <v>38</v>
      </c>
      <c r="H3520">
        <v>4242</v>
      </c>
      <c r="I3520" t="s">
        <v>25</v>
      </c>
      <c r="J3520">
        <v>2</v>
      </c>
      <c r="K3520" t="s">
        <v>31</v>
      </c>
      <c r="L3520" t="s">
        <v>32</v>
      </c>
      <c r="M3520">
        <v>97140</v>
      </c>
      <c r="N3520">
        <v>1</v>
      </c>
      <c r="O3520">
        <v>22</v>
      </c>
      <c r="P3520">
        <v>0</v>
      </c>
      <c r="Q3520">
        <v>9</v>
      </c>
      <c r="R3520">
        <v>0</v>
      </c>
      <c r="S3520">
        <v>9</v>
      </c>
      <c r="T3520">
        <v>4</v>
      </c>
      <c r="U3520">
        <v>7</v>
      </c>
      <c r="V3520">
        <f>COUNTIF(tbl_HRMaster[EmployeeID],tbl_HRMaster[[#This Row],[EmployeeID]])</f>
        <v>1</v>
      </c>
      <c r="W3520">
        <f>IFERROR(INDEX(tbl_EmployeeSurvey[EnvironmentSatisfaction],MATCH(tbl_HRMaster[[#This Row],[EmployeeID]],tbl_EmployeeSurvey[EmployeeID],0)),"Not Found")</f>
        <v>3</v>
      </c>
      <c r="X3520">
        <f>IFERROR(INDEX(tbl_EmployeeSurvey[JobSatisfaction],MATCH(tbl_HRMaster[[#This Row],[EmployeeID]],tbl_EmployeeSurvey[EmployeeID],0)),"Not Found")</f>
        <v>4</v>
      </c>
      <c r="Y3520" s="5">
        <f>IFERROR(INDEX(tbl_EmployeeSurvey[WorkLifeBalance],MATCH(tbl_HRMaster[[#This Row],[EmployeeID]],tbl_EmployeeSurvey[EmployeeID],0)),"Not Found")</f>
        <v>3</v>
      </c>
      <c r="Z3520" s="5">
        <f>IFERROR(VLOOKUP(tbl_HRMaster[[#This Row],[EmployeeID]],tbl_ManagerSurvey[[EmployeeID]:[PerformanceRating]],2,FALSE),"Not Found")</f>
        <v>3</v>
      </c>
      <c r="AA3520" s="5">
        <f>IFERROR(VLOOKUP(tbl_HRMaster[[#This Row],[EmployeeID]],tbl_ManagerSurvey[[EmployeeID]:[PerformanceRating]],3,FALSE),"Not Found")</f>
        <v>4</v>
      </c>
      <c r="AB3520" s="5" t="str">
        <f>IF(tbl_HRMaster[[#This Row],[Attrition]]="Yes","Left","Active")</f>
        <v>Left</v>
      </c>
      <c r="AC3520" s="5" t="str">
        <f>_xlfn.IFS(tbl_HRMaster[[#This Row],[Age]]&lt;25,"Under 25",tbl_HRMaster[[#This Row],[Age]]&lt;35,"25-34",tbl_HRMaster[[#This Row],[Age]]&lt;45,"35-44",tbl_HRMaster[[#This Row],[Age]]&lt;55,"45-54",TRUE,"Above 54")</f>
        <v>45-54</v>
      </c>
      <c r="AD3520" s="5" t="str">
        <f>_xlfn.IFS(
tbl_HRMaster[[#This Row],[YearsAtCompany]]&lt;2,"&lt; 2 Years",
tbl_HRMaster[[#This Row],[YearsAtCompany]]&lt;5,"2-4 Years",
tbl_HRMaster[[#This Row],[YearsAtCompany]]&lt;10,"5-9 Years",
TRUE,"10+ Years"
)</f>
        <v>5-9 Years</v>
      </c>
      <c r="AE3520" s="5">
        <f>IF(tbl_HRMaster[[#This Row],[Attrition]]="Yes",1,0)</f>
        <v>1</v>
      </c>
    </row>
    <row r="3521" spans="1:31" x14ac:dyDescent="0.25">
      <c r="A3521">
        <v>42</v>
      </c>
      <c r="B3521" t="s">
        <v>21</v>
      </c>
      <c r="C3521" t="s">
        <v>22</v>
      </c>
      <c r="D3521" t="s">
        <v>30</v>
      </c>
      <c r="E3521">
        <v>10</v>
      </c>
      <c r="F3521">
        <v>3</v>
      </c>
      <c r="G3521" t="s">
        <v>46</v>
      </c>
      <c r="H3521">
        <v>1240</v>
      </c>
      <c r="I3521" t="s">
        <v>34</v>
      </c>
      <c r="J3521">
        <v>2</v>
      </c>
      <c r="K3521" t="s">
        <v>40</v>
      </c>
      <c r="L3521" t="s">
        <v>27</v>
      </c>
      <c r="M3521">
        <v>66510</v>
      </c>
      <c r="N3521">
        <v>0</v>
      </c>
      <c r="O3521">
        <v>20</v>
      </c>
      <c r="P3521">
        <v>0</v>
      </c>
      <c r="Q3521">
        <v>10</v>
      </c>
      <c r="R3521">
        <v>5</v>
      </c>
      <c r="S3521">
        <v>9</v>
      </c>
      <c r="T3521">
        <v>4</v>
      </c>
      <c r="U3521">
        <v>2</v>
      </c>
      <c r="V3521">
        <f>COUNTIF(tbl_HRMaster[EmployeeID],tbl_HRMaster[[#This Row],[EmployeeID]])</f>
        <v>1</v>
      </c>
      <c r="W3521">
        <f>IFERROR(INDEX(tbl_EmployeeSurvey[EnvironmentSatisfaction],MATCH(tbl_HRMaster[[#This Row],[EmployeeID]],tbl_EmployeeSurvey[EmployeeID],0)),"Not Found")</f>
        <v>3</v>
      </c>
      <c r="X3521">
        <f>IFERROR(INDEX(tbl_EmployeeSurvey[JobSatisfaction],MATCH(tbl_HRMaster[[#This Row],[EmployeeID]],tbl_EmployeeSurvey[EmployeeID],0)),"Not Found")</f>
        <v>2</v>
      </c>
      <c r="Y3521" s="5">
        <f>IFERROR(INDEX(tbl_EmployeeSurvey[WorkLifeBalance],MATCH(tbl_HRMaster[[#This Row],[EmployeeID]],tbl_EmployeeSurvey[EmployeeID],0)),"Not Found")</f>
        <v>3</v>
      </c>
      <c r="Z3521" s="5">
        <f>IFERROR(VLOOKUP(tbl_HRMaster[[#This Row],[EmployeeID]],tbl_ManagerSurvey[[EmployeeID]:[PerformanceRating]],2,FALSE),"Not Found")</f>
        <v>2</v>
      </c>
      <c r="AA3521" s="5">
        <f>IFERROR(VLOOKUP(tbl_HRMaster[[#This Row],[EmployeeID]],tbl_ManagerSurvey[[EmployeeID]:[PerformanceRating]],3,FALSE),"Not Found")</f>
        <v>4</v>
      </c>
      <c r="AB3521" s="5" t="str">
        <f>IF(tbl_HRMaster[[#This Row],[Attrition]]="Yes","Left","Active")</f>
        <v>Active</v>
      </c>
      <c r="AC3521" s="5" t="str">
        <f>_xlfn.IFS(tbl_HRMaster[[#This Row],[Age]]&lt;25,"Under 25",tbl_HRMaster[[#This Row],[Age]]&lt;35,"25-34",tbl_HRMaster[[#This Row],[Age]]&lt;45,"35-44",tbl_HRMaster[[#This Row],[Age]]&lt;55,"45-54",TRUE,"Above 54")</f>
        <v>35-44</v>
      </c>
      <c r="AD3521" s="5" t="str">
        <f>_xlfn.IFS(
tbl_HRMaster[[#This Row],[YearsAtCompany]]&lt;2,"&lt; 2 Years",
tbl_HRMaster[[#This Row],[YearsAtCompany]]&lt;5,"2-4 Years",
tbl_HRMaster[[#This Row],[YearsAtCompany]]&lt;10,"5-9 Years",
TRUE,"10+ Years"
)</f>
        <v>5-9 Years</v>
      </c>
      <c r="AE3521" s="5">
        <f>IF(tbl_HRMaster[[#This Row],[Attrition]]="Yes",1,0)</f>
        <v>0</v>
      </c>
    </row>
    <row r="3522" spans="1:31" x14ac:dyDescent="0.25">
      <c r="A3522">
        <v>42</v>
      </c>
      <c r="B3522" t="s">
        <v>21</v>
      </c>
      <c r="C3522" t="s">
        <v>22</v>
      </c>
      <c r="D3522" t="s">
        <v>30</v>
      </c>
      <c r="E3522">
        <v>10</v>
      </c>
      <c r="F3522">
        <v>3</v>
      </c>
      <c r="G3522" t="s">
        <v>46</v>
      </c>
      <c r="H3522">
        <v>2710</v>
      </c>
      <c r="I3522" t="s">
        <v>34</v>
      </c>
      <c r="J3522">
        <v>2</v>
      </c>
      <c r="K3522" t="s">
        <v>40</v>
      </c>
      <c r="L3522" t="s">
        <v>27</v>
      </c>
      <c r="M3522">
        <v>66510</v>
      </c>
      <c r="N3522">
        <v>0</v>
      </c>
      <c r="O3522">
        <v>20</v>
      </c>
      <c r="P3522">
        <v>0</v>
      </c>
      <c r="Q3522">
        <v>10</v>
      </c>
      <c r="R3522">
        <v>5</v>
      </c>
      <c r="S3522">
        <v>9</v>
      </c>
      <c r="T3522">
        <v>4</v>
      </c>
      <c r="U3522">
        <v>2</v>
      </c>
      <c r="V3522">
        <f>COUNTIF(tbl_HRMaster[EmployeeID],tbl_HRMaster[[#This Row],[EmployeeID]])</f>
        <v>1</v>
      </c>
      <c r="W3522">
        <f>IFERROR(INDEX(tbl_EmployeeSurvey[EnvironmentSatisfaction],MATCH(tbl_HRMaster[[#This Row],[EmployeeID]],tbl_EmployeeSurvey[EmployeeID],0)),"Not Found")</f>
        <v>3</v>
      </c>
      <c r="X3522">
        <f>IFERROR(INDEX(tbl_EmployeeSurvey[JobSatisfaction],MATCH(tbl_HRMaster[[#This Row],[EmployeeID]],tbl_EmployeeSurvey[EmployeeID],0)),"Not Found")</f>
        <v>2</v>
      </c>
      <c r="Y3522" s="5">
        <f>IFERROR(INDEX(tbl_EmployeeSurvey[WorkLifeBalance],MATCH(tbl_HRMaster[[#This Row],[EmployeeID]],tbl_EmployeeSurvey[EmployeeID],0)),"Not Found")</f>
        <v>3</v>
      </c>
      <c r="Z3522" s="5">
        <f>IFERROR(VLOOKUP(tbl_HRMaster[[#This Row],[EmployeeID]],tbl_ManagerSurvey[[EmployeeID]:[PerformanceRating]],2,FALSE),"Not Found")</f>
        <v>2</v>
      </c>
      <c r="AA3522" s="5">
        <f>IFERROR(VLOOKUP(tbl_HRMaster[[#This Row],[EmployeeID]],tbl_ManagerSurvey[[EmployeeID]:[PerformanceRating]],3,FALSE),"Not Found")</f>
        <v>4</v>
      </c>
      <c r="AB3522" s="5" t="str">
        <f>IF(tbl_HRMaster[[#This Row],[Attrition]]="Yes","Left","Active")</f>
        <v>Active</v>
      </c>
      <c r="AC3522" s="5" t="str">
        <f>_xlfn.IFS(tbl_HRMaster[[#This Row],[Age]]&lt;25,"Under 25",tbl_HRMaster[[#This Row],[Age]]&lt;35,"25-34",tbl_HRMaster[[#This Row],[Age]]&lt;45,"35-44",tbl_HRMaster[[#This Row],[Age]]&lt;55,"45-54",TRUE,"Above 54")</f>
        <v>35-44</v>
      </c>
      <c r="AD3522" s="5" t="str">
        <f>_xlfn.IFS(
tbl_HRMaster[[#This Row],[YearsAtCompany]]&lt;2,"&lt; 2 Years",
tbl_HRMaster[[#This Row],[YearsAtCompany]]&lt;5,"2-4 Years",
tbl_HRMaster[[#This Row],[YearsAtCompany]]&lt;10,"5-9 Years",
TRUE,"10+ Years"
)</f>
        <v>5-9 Years</v>
      </c>
      <c r="AE3522" s="5">
        <f>IF(tbl_HRMaster[[#This Row],[Attrition]]="Yes",1,0)</f>
        <v>0</v>
      </c>
    </row>
    <row r="3523" spans="1:31" x14ac:dyDescent="0.25">
      <c r="A3523">
        <v>42</v>
      </c>
      <c r="B3523" t="s">
        <v>21</v>
      </c>
      <c r="C3523" t="s">
        <v>22</v>
      </c>
      <c r="D3523" t="s">
        <v>30</v>
      </c>
      <c r="E3523">
        <v>10</v>
      </c>
      <c r="F3523">
        <v>3</v>
      </c>
      <c r="G3523" t="s">
        <v>46</v>
      </c>
      <c r="H3523">
        <v>4180</v>
      </c>
      <c r="I3523" t="s">
        <v>34</v>
      </c>
      <c r="J3523">
        <v>2</v>
      </c>
      <c r="K3523" t="s">
        <v>40</v>
      </c>
      <c r="L3523" t="s">
        <v>27</v>
      </c>
      <c r="M3523">
        <v>66510</v>
      </c>
      <c r="N3523">
        <v>0</v>
      </c>
      <c r="O3523">
        <v>20</v>
      </c>
      <c r="P3523">
        <v>0</v>
      </c>
      <c r="Q3523">
        <v>10</v>
      </c>
      <c r="R3523">
        <v>5</v>
      </c>
      <c r="S3523">
        <v>9</v>
      </c>
      <c r="T3523">
        <v>4</v>
      </c>
      <c r="U3523">
        <v>2</v>
      </c>
      <c r="V3523">
        <f>COUNTIF(tbl_HRMaster[EmployeeID],tbl_HRMaster[[#This Row],[EmployeeID]])</f>
        <v>1</v>
      </c>
      <c r="W3523">
        <f>IFERROR(INDEX(tbl_EmployeeSurvey[EnvironmentSatisfaction],MATCH(tbl_HRMaster[[#This Row],[EmployeeID]],tbl_EmployeeSurvey[EmployeeID],0)),"Not Found")</f>
        <v>3</v>
      </c>
      <c r="X3523">
        <f>IFERROR(INDEX(tbl_EmployeeSurvey[JobSatisfaction],MATCH(tbl_HRMaster[[#This Row],[EmployeeID]],tbl_EmployeeSurvey[EmployeeID],0)),"Not Found")</f>
        <v>2</v>
      </c>
      <c r="Y3523" s="5">
        <f>IFERROR(INDEX(tbl_EmployeeSurvey[WorkLifeBalance],MATCH(tbl_HRMaster[[#This Row],[EmployeeID]],tbl_EmployeeSurvey[EmployeeID],0)),"Not Found")</f>
        <v>3</v>
      </c>
      <c r="Z3523" s="5">
        <f>IFERROR(VLOOKUP(tbl_HRMaster[[#This Row],[EmployeeID]],tbl_ManagerSurvey[[EmployeeID]:[PerformanceRating]],2,FALSE),"Not Found")</f>
        <v>2</v>
      </c>
      <c r="AA3523" s="5">
        <f>IFERROR(VLOOKUP(tbl_HRMaster[[#This Row],[EmployeeID]],tbl_ManagerSurvey[[EmployeeID]:[PerformanceRating]],3,FALSE),"Not Found")</f>
        <v>4</v>
      </c>
      <c r="AB3523" s="5" t="str">
        <f>IF(tbl_HRMaster[[#This Row],[Attrition]]="Yes","Left","Active")</f>
        <v>Active</v>
      </c>
      <c r="AC3523" s="5" t="str">
        <f>_xlfn.IFS(tbl_HRMaster[[#This Row],[Age]]&lt;25,"Under 25",tbl_HRMaster[[#This Row],[Age]]&lt;35,"25-34",tbl_HRMaster[[#This Row],[Age]]&lt;45,"35-44",tbl_HRMaster[[#This Row],[Age]]&lt;55,"45-54",TRUE,"Above 54")</f>
        <v>35-44</v>
      </c>
      <c r="AD3523" s="5" t="str">
        <f>_xlfn.IFS(
tbl_HRMaster[[#This Row],[YearsAtCompany]]&lt;2,"&lt; 2 Years",
tbl_HRMaster[[#This Row],[YearsAtCompany]]&lt;5,"2-4 Years",
tbl_HRMaster[[#This Row],[YearsAtCompany]]&lt;10,"5-9 Years",
TRUE,"10+ Years"
)</f>
        <v>5-9 Years</v>
      </c>
      <c r="AE3523" s="5">
        <f>IF(tbl_HRMaster[[#This Row],[Attrition]]="Yes",1,0)</f>
        <v>0</v>
      </c>
    </row>
    <row r="3524" spans="1:31" x14ac:dyDescent="0.25">
      <c r="A3524">
        <v>46</v>
      </c>
      <c r="B3524" t="s">
        <v>21</v>
      </c>
      <c r="C3524" t="s">
        <v>22</v>
      </c>
      <c r="D3524" t="s">
        <v>37</v>
      </c>
      <c r="E3524">
        <v>1</v>
      </c>
      <c r="F3524">
        <v>3</v>
      </c>
      <c r="G3524" t="s">
        <v>24</v>
      </c>
      <c r="H3524">
        <v>1065</v>
      </c>
      <c r="I3524" t="s">
        <v>25</v>
      </c>
      <c r="J3524">
        <v>1</v>
      </c>
      <c r="K3524" t="s">
        <v>40</v>
      </c>
      <c r="L3524" t="s">
        <v>41</v>
      </c>
      <c r="M3524">
        <v>190810</v>
      </c>
      <c r="N3524">
        <v>3</v>
      </c>
      <c r="O3524">
        <v>21</v>
      </c>
      <c r="P3524">
        <v>0</v>
      </c>
      <c r="Q3524">
        <v>12</v>
      </c>
      <c r="R3524">
        <v>2</v>
      </c>
      <c r="S3524">
        <v>9</v>
      </c>
      <c r="T3524">
        <v>4</v>
      </c>
      <c r="U3524">
        <v>7</v>
      </c>
      <c r="V3524">
        <f>COUNTIF(tbl_HRMaster[EmployeeID],tbl_HRMaster[[#This Row],[EmployeeID]])</f>
        <v>1</v>
      </c>
      <c r="W3524">
        <f>IFERROR(INDEX(tbl_EmployeeSurvey[EnvironmentSatisfaction],MATCH(tbl_HRMaster[[#This Row],[EmployeeID]],tbl_EmployeeSurvey[EmployeeID],0)),"Not Found")</f>
        <v>4</v>
      </c>
      <c r="X3524">
        <f>IFERROR(INDEX(tbl_EmployeeSurvey[JobSatisfaction],MATCH(tbl_HRMaster[[#This Row],[EmployeeID]],tbl_EmployeeSurvey[EmployeeID],0)),"Not Found")</f>
        <v>4</v>
      </c>
      <c r="Y3524" s="5">
        <f>IFERROR(INDEX(tbl_EmployeeSurvey[WorkLifeBalance],MATCH(tbl_HRMaster[[#This Row],[EmployeeID]],tbl_EmployeeSurvey[EmployeeID],0)),"Not Found")</f>
        <v>2</v>
      </c>
      <c r="Z3524" s="5">
        <f>IFERROR(VLOOKUP(tbl_HRMaster[[#This Row],[EmployeeID]],tbl_ManagerSurvey[[EmployeeID]:[PerformanceRating]],2,FALSE),"Not Found")</f>
        <v>3</v>
      </c>
      <c r="AA3524" s="5">
        <f>IFERROR(VLOOKUP(tbl_HRMaster[[#This Row],[EmployeeID]],tbl_ManagerSurvey[[EmployeeID]:[PerformanceRating]],3,FALSE),"Not Found")</f>
        <v>4</v>
      </c>
      <c r="AB3524" s="5" t="str">
        <f>IF(tbl_HRMaster[[#This Row],[Attrition]]="Yes","Left","Active")</f>
        <v>Active</v>
      </c>
      <c r="AC3524" s="5" t="str">
        <f>_xlfn.IFS(tbl_HRMaster[[#This Row],[Age]]&lt;25,"Under 25",tbl_HRMaster[[#This Row],[Age]]&lt;35,"25-34",tbl_HRMaster[[#This Row],[Age]]&lt;45,"35-44",tbl_HRMaster[[#This Row],[Age]]&lt;55,"45-54",TRUE,"Above 54")</f>
        <v>45-54</v>
      </c>
      <c r="AD3524" s="5" t="str">
        <f>_xlfn.IFS(
tbl_HRMaster[[#This Row],[YearsAtCompany]]&lt;2,"&lt; 2 Years",
tbl_HRMaster[[#This Row],[YearsAtCompany]]&lt;5,"2-4 Years",
tbl_HRMaster[[#This Row],[YearsAtCompany]]&lt;10,"5-9 Years",
TRUE,"10+ Years"
)</f>
        <v>5-9 Years</v>
      </c>
      <c r="AE3524" s="5">
        <f>IF(tbl_HRMaster[[#This Row],[Attrition]]="Yes",1,0)</f>
        <v>0</v>
      </c>
    </row>
    <row r="3525" spans="1:31" x14ac:dyDescent="0.25">
      <c r="A3525">
        <v>46</v>
      </c>
      <c r="B3525" t="s">
        <v>21</v>
      </c>
      <c r="C3525" t="s">
        <v>22</v>
      </c>
      <c r="D3525" t="s">
        <v>37</v>
      </c>
      <c r="E3525">
        <v>1</v>
      </c>
      <c r="F3525">
        <v>3</v>
      </c>
      <c r="G3525" t="s">
        <v>24</v>
      </c>
      <c r="H3525">
        <v>2535</v>
      </c>
      <c r="I3525" t="s">
        <v>25</v>
      </c>
      <c r="J3525">
        <v>1</v>
      </c>
      <c r="K3525" t="s">
        <v>40</v>
      </c>
      <c r="L3525" t="s">
        <v>41</v>
      </c>
      <c r="M3525">
        <v>190810</v>
      </c>
      <c r="N3525">
        <v>3</v>
      </c>
      <c r="O3525">
        <v>21</v>
      </c>
      <c r="P3525">
        <v>0</v>
      </c>
      <c r="Q3525">
        <v>12</v>
      </c>
      <c r="R3525">
        <v>2</v>
      </c>
      <c r="S3525">
        <v>9</v>
      </c>
      <c r="T3525">
        <v>4</v>
      </c>
      <c r="U3525">
        <v>7</v>
      </c>
      <c r="V3525">
        <f>COUNTIF(tbl_HRMaster[EmployeeID],tbl_HRMaster[[#This Row],[EmployeeID]])</f>
        <v>1</v>
      </c>
      <c r="W3525">
        <f>IFERROR(INDEX(tbl_EmployeeSurvey[EnvironmentSatisfaction],MATCH(tbl_HRMaster[[#This Row],[EmployeeID]],tbl_EmployeeSurvey[EmployeeID],0)),"Not Found")</f>
        <v>4</v>
      </c>
      <c r="X3525">
        <f>IFERROR(INDEX(tbl_EmployeeSurvey[JobSatisfaction],MATCH(tbl_HRMaster[[#This Row],[EmployeeID]],tbl_EmployeeSurvey[EmployeeID],0)),"Not Found")</f>
        <v>4</v>
      </c>
      <c r="Y3525" s="5">
        <f>IFERROR(INDEX(tbl_EmployeeSurvey[WorkLifeBalance],MATCH(tbl_HRMaster[[#This Row],[EmployeeID]],tbl_EmployeeSurvey[EmployeeID],0)),"Not Found")</f>
        <v>2</v>
      </c>
      <c r="Z3525" s="5">
        <f>IFERROR(VLOOKUP(tbl_HRMaster[[#This Row],[EmployeeID]],tbl_ManagerSurvey[[EmployeeID]:[PerformanceRating]],2,FALSE),"Not Found")</f>
        <v>3</v>
      </c>
      <c r="AA3525" s="5">
        <f>IFERROR(VLOOKUP(tbl_HRMaster[[#This Row],[EmployeeID]],tbl_ManagerSurvey[[EmployeeID]:[PerformanceRating]],3,FALSE),"Not Found")</f>
        <v>4</v>
      </c>
      <c r="AB3525" s="5" t="str">
        <f>IF(tbl_HRMaster[[#This Row],[Attrition]]="Yes","Left","Active")</f>
        <v>Active</v>
      </c>
      <c r="AC3525" s="5" t="str">
        <f>_xlfn.IFS(tbl_HRMaster[[#This Row],[Age]]&lt;25,"Under 25",tbl_HRMaster[[#This Row],[Age]]&lt;35,"25-34",tbl_HRMaster[[#This Row],[Age]]&lt;45,"35-44",tbl_HRMaster[[#This Row],[Age]]&lt;55,"45-54",TRUE,"Above 54")</f>
        <v>45-54</v>
      </c>
      <c r="AD3525" s="5" t="str">
        <f>_xlfn.IFS(
tbl_HRMaster[[#This Row],[YearsAtCompany]]&lt;2,"&lt; 2 Years",
tbl_HRMaster[[#This Row],[YearsAtCompany]]&lt;5,"2-4 Years",
tbl_HRMaster[[#This Row],[YearsAtCompany]]&lt;10,"5-9 Years",
TRUE,"10+ Years"
)</f>
        <v>5-9 Years</v>
      </c>
      <c r="AE3525" s="5">
        <f>IF(tbl_HRMaster[[#This Row],[Attrition]]="Yes",1,0)</f>
        <v>0</v>
      </c>
    </row>
    <row r="3526" spans="1:31" x14ac:dyDescent="0.25">
      <c r="A3526">
        <v>46</v>
      </c>
      <c r="B3526" t="s">
        <v>21</v>
      </c>
      <c r="C3526" t="s">
        <v>22</v>
      </c>
      <c r="D3526" t="s">
        <v>37</v>
      </c>
      <c r="E3526">
        <v>1</v>
      </c>
      <c r="F3526">
        <v>3</v>
      </c>
      <c r="G3526" t="s">
        <v>24</v>
      </c>
      <c r="H3526">
        <v>4005</v>
      </c>
      <c r="I3526" t="s">
        <v>25</v>
      </c>
      <c r="J3526">
        <v>1</v>
      </c>
      <c r="K3526" t="s">
        <v>40</v>
      </c>
      <c r="L3526" t="s">
        <v>41</v>
      </c>
      <c r="M3526">
        <v>190810</v>
      </c>
      <c r="N3526">
        <v>3</v>
      </c>
      <c r="O3526">
        <v>21</v>
      </c>
      <c r="P3526">
        <v>0</v>
      </c>
      <c r="Q3526">
        <v>12</v>
      </c>
      <c r="R3526">
        <v>2</v>
      </c>
      <c r="S3526">
        <v>9</v>
      </c>
      <c r="T3526">
        <v>4</v>
      </c>
      <c r="U3526">
        <v>7</v>
      </c>
      <c r="V3526">
        <f>COUNTIF(tbl_HRMaster[EmployeeID],tbl_HRMaster[[#This Row],[EmployeeID]])</f>
        <v>1</v>
      </c>
      <c r="W3526">
        <f>IFERROR(INDEX(tbl_EmployeeSurvey[EnvironmentSatisfaction],MATCH(tbl_HRMaster[[#This Row],[EmployeeID]],tbl_EmployeeSurvey[EmployeeID],0)),"Not Found")</f>
        <v>4</v>
      </c>
      <c r="X3526">
        <f>IFERROR(INDEX(tbl_EmployeeSurvey[JobSatisfaction],MATCH(tbl_HRMaster[[#This Row],[EmployeeID]],tbl_EmployeeSurvey[EmployeeID],0)),"Not Found")</f>
        <v>4</v>
      </c>
      <c r="Y3526" s="5">
        <f>IFERROR(INDEX(tbl_EmployeeSurvey[WorkLifeBalance],MATCH(tbl_HRMaster[[#This Row],[EmployeeID]],tbl_EmployeeSurvey[EmployeeID],0)),"Not Found")</f>
        <v>2</v>
      </c>
      <c r="Z3526" s="5">
        <f>IFERROR(VLOOKUP(tbl_HRMaster[[#This Row],[EmployeeID]],tbl_ManagerSurvey[[EmployeeID]:[PerformanceRating]],2,FALSE),"Not Found")</f>
        <v>3</v>
      </c>
      <c r="AA3526" s="5">
        <f>IFERROR(VLOOKUP(tbl_HRMaster[[#This Row],[EmployeeID]],tbl_ManagerSurvey[[EmployeeID]:[PerformanceRating]],3,FALSE),"Not Found")</f>
        <v>4</v>
      </c>
      <c r="AB3526" s="5" t="str">
        <f>IF(tbl_HRMaster[[#This Row],[Attrition]]="Yes","Left","Active")</f>
        <v>Active</v>
      </c>
      <c r="AC3526" s="5" t="str">
        <f>_xlfn.IFS(tbl_HRMaster[[#This Row],[Age]]&lt;25,"Under 25",tbl_HRMaster[[#This Row],[Age]]&lt;35,"25-34",tbl_HRMaster[[#This Row],[Age]]&lt;45,"35-44",tbl_HRMaster[[#This Row],[Age]]&lt;55,"45-54",TRUE,"Above 54")</f>
        <v>45-54</v>
      </c>
      <c r="AD3526" s="5" t="str">
        <f>_xlfn.IFS(
tbl_HRMaster[[#This Row],[YearsAtCompany]]&lt;2,"&lt; 2 Years",
tbl_HRMaster[[#This Row],[YearsAtCompany]]&lt;5,"2-4 Years",
tbl_HRMaster[[#This Row],[YearsAtCompany]]&lt;10,"5-9 Years",
TRUE,"10+ Years"
)</f>
        <v>5-9 Years</v>
      </c>
      <c r="AE3526" s="5">
        <f>IF(tbl_HRMaster[[#This Row],[Attrition]]="Yes",1,0)</f>
        <v>0</v>
      </c>
    </row>
    <row r="3527" spans="1:31" x14ac:dyDescent="0.25">
      <c r="A3527">
        <v>40</v>
      </c>
      <c r="B3527" t="s">
        <v>21</v>
      </c>
      <c r="C3527" t="s">
        <v>36</v>
      </c>
      <c r="D3527" t="s">
        <v>30</v>
      </c>
      <c r="E3527">
        <v>25</v>
      </c>
      <c r="F3527">
        <v>4</v>
      </c>
      <c r="G3527" t="s">
        <v>33</v>
      </c>
      <c r="H3527">
        <v>783</v>
      </c>
      <c r="I3527" t="s">
        <v>25</v>
      </c>
      <c r="J3527">
        <v>1</v>
      </c>
      <c r="K3527" t="s">
        <v>35</v>
      </c>
      <c r="L3527" t="s">
        <v>41</v>
      </c>
      <c r="M3527">
        <v>31490</v>
      </c>
      <c r="N3527">
        <v>2</v>
      </c>
      <c r="O3527">
        <v>15</v>
      </c>
      <c r="P3527">
        <v>1</v>
      </c>
      <c r="Q3527">
        <v>16</v>
      </c>
      <c r="R3527">
        <v>1</v>
      </c>
      <c r="S3527">
        <v>9</v>
      </c>
      <c r="T3527">
        <v>4</v>
      </c>
      <c r="U3527">
        <v>8</v>
      </c>
      <c r="V3527">
        <f>COUNTIF(tbl_HRMaster[EmployeeID],tbl_HRMaster[[#This Row],[EmployeeID]])</f>
        <v>1</v>
      </c>
      <c r="W3527">
        <f>IFERROR(INDEX(tbl_EmployeeSurvey[EnvironmentSatisfaction],MATCH(tbl_HRMaster[[#This Row],[EmployeeID]],tbl_EmployeeSurvey[EmployeeID],0)),"Not Found")</f>
        <v>4</v>
      </c>
      <c r="X3527">
        <f>IFERROR(INDEX(tbl_EmployeeSurvey[JobSatisfaction],MATCH(tbl_HRMaster[[#This Row],[EmployeeID]],tbl_EmployeeSurvey[EmployeeID],0)),"Not Found")</f>
        <v>2</v>
      </c>
      <c r="Y3527" s="5">
        <f>IFERROR(INDEX(tbl_EmployeeSurvey[WorkLifeBalance],MATCH(tbl_HRMaster[[#This Row],[EmployeeID]],tbl_EmployeeSurvey[EmployeeID],0)),"Not Found")</f>
        <v>3</v>
      </c>
      <c r="Z3527" s="5">
        <f>IFERROR(VLOOKUP(tbl_HRMaster[[#This Row],[EmployeeID]],tbl_ManagerSurvey[[EmployeeID]:[PerformanceRating]],2,FALSE),"Not Found")</f>
        <v>2</v>
      </c>
      <c r="AA3527" s="5">
        <f>IFERROR(VLOOKUP(tbl_HRMaster[[#This Row],[EmployeeID]],tbl_ManagerSurvey[[EmployeeID]:[PerformanceRating]],3,FALSE),"Not Found")</f>
        <v>3</v>
      </c>
      <c r="AB3527" s="5" t="str">
        <f>IF(tbl_HRMaster[[#This Row],[Attrition]]="Yes","Left","Active")</f>
        <v>Active</v>
      </c>
      <c r="AC3527" s="5" t="str">
        <f>_xlfn.IFS(tbl_HRMaster[[#This Row],[Age]]&lt;25,"Under 25",tbl_HRMaster[[#This Row],[Age]]&lt;35,"25-34",tbl_HRMaster[[#This Row],[Age]]&lt;45,"35-44",tbl_HRMaster[[#This Row],[Age]]&lt;55,"45-54",TRUE,"Above 54")</f>
        <v>35-44</v>
      </c>
      <c r="AD3527" s="5" t="str">
        <f>_xlfn.IFS(
tbl_HRMaster[[#This Row],[YearsAtCompany]]&lt;2,"&lt; 2 Years",
tbl_HRMaster[[#This Row],[YearsAtCompany]]&lt;5,"2-4 Years",
tbl_HRMaster[[#This Row],[YearsAtCompany]]&lt;10,"5-9 Years",
TRUE,"10+ Years"
)</f>
        <v>5-9 Years</v>
      </c>
      <c r="AE3527" s="5">
        <f>IF(tbl_HRMaster[[#This Row],[Attrition]]="Yes",1,0)</f>
        <v>0</v>
      </c>
    </row>
    <row r="3528" spans="1:31" x14ac:dyDescent="0.25">
      <c r="A3528">
        <v>40</v>
      </c>
      <c r="B3528" t="s">
        <v>21</v>
      </c>
      <c r="C3528" t="s">
        <v>36</v>
      </c>
      <c r="D3528" t="s">
        <v>30</v>
      </c>
      <c r="E3528">
        <v>25</v>
      </c>
      <c r="F3528">
        <v>4</v>
      </c>
      <c r="G3528" t="s">
        <v>33</v>
      </c>
      <c r="H3528">
        <v>2253</v>
      </c>
      <c r="I3528" t="s">
        <v>25</v>
      </c>
      <c r="J3528">
        <v>1</v>
      </c>
      <c r="K3528" t="s">
        <v>35</v>
      </c>
      <c r="L3528" t="s">
        <v>41</v>
      </c>
      <c r="M3528">
        <v>31490</v>
      </c>
      <c r="N3528">
        <v>2</v>
      </c>
      <c r="O3528">
        <v>15</v>
      </c>
      <c r="P3528">
        <v>1</v>
      </c>
      <c r="Q3528">
        <v>16</v>
      </c>
      <c r="R3528">
        <v>1</v>
      </c>
      <c r="S3528">
        <v>9</v>
      </c>
      <c r="T3528">
        <v>4</v>
      </c>
      <c r="U3528">
        <v>8</v>
      </c>
      <c r="V3528">
        <f>COUNTIF(tbl_HRMaster[EmployeeID],tbl_HRMaster[[#This Row],[EmployeeID]])</f>
        <v>1</v>
      </c>
      <c r="W3528">
        <f>IFERROR(INDEX(tbl_EmployeeSurvey[EnvironmentSatisfaction],MATCH(tbl_HRMaster[[#This Row],[EmployeeID]],tbl_EmployeeSurvey[EmployeeID],0)),"Not Found")</f>
        <v>4</v>
      </c>
      <c r="X3528">
        <f>IFERROR(INDEX(tbl_EmployeeSurvey[JobSatisfaction],MATCH(tbl_HRMaster[[#This Row],[EmployeeID]],tbl_EmployeeSurvey[EmployeeID],0)),"Not Found")</f>
        <v>2</v>
      </c>
      <c r="Y3528" s="5">
        <f>IFERROR(INDEX(tbl_EmployeeSurvey[WorkLifeBalance],MATCH(tbl_HRMaster[[#This Row],[EmployeeID]],tbl_EmployeeSurvey[EmployeeID],0)),"Not Found")</f>
        <v>3</v>
      </c>
      <c r="Z3528" s="5">
        <f>IFERROR(VLOOKUP(tbl_HRMaster[[#This Row],[EmployeeID]],tbl_ManagerSurvey[[EmployeeID]:[PerformanceRating]],2,FALSE),"Not Found")</f>
        <v>2</v>
      </c>
      <c r="AA3528" s="5">
        <f>IFERROR(VLOOKUP(tbl_HRMaster[[#This Row],[EmployeeID]],tbl_ManagerSurvey[[EmployeeID]:[PerformanceRating]],3,FALSE),"Not Found")</f>
        <v>3</v>
      </c>
      <c r="AB3528" s="5" t="str">
        <f>IF(tbl_HRMaster[[#This Row],[Attrition]]="Yes","Left","Active")</f>
        <v>Active</v>
      </c>
      <c r="AC3528" s="5" t="str">
        <f>_xlfn.IFS(tbl_HRMaster[[#This Row],[Age]]&lt;25,"Under 25",tbl_HRMaster[[#This Row],[Age]]&lt;35,"25-34",tbl_HRMaster[[#This Row],[Age]]&lt;45,"35-44",tbl_HRMaster[[#This Row],[Age]]&lt;55,"45-54",TRUE,"Above 54")</f>
        <v>35-44</v>
      </c>
      <c r="AD3528" s="5" t="str">
        <f>_xlfn.IFS(
tbl_HRMaster[[#This Row],[YearsAtCompany]]&lt;2,"&lt; 2 Years",
tbl_HRMaster[[#This Row],[YearsAtCompany]]&lt;5,"2-4 Years",
tbl_HRMaster[[#This Row],[YearsAtCompany]]&lt;10,"5-9 Years",
TRUE,"10+ Years"
)</f>
        <v>5-9 Years</v>
      </c>
      <c r="AE3528" s="5">
        <f>IF(tbl_HRMaster[[#This Row],[Attrition]]="Yes",1,0)</f>
        <v>0</v>
      </c>
    </row>
    <row r="3529" spans="1:31" x14ac:dyDescent="0.25">
      <c r="A3529">
        <v>40</v>
      </c>
      <c r="B3529" t="s">
        <v>21</v>
      </c>
      <c r="C3529" t="s">
        <v>36</v>
      </c>
      <c r="D3529" t="s">
        <v>30</v>
      </c>
      <c r="E3529">
        <v>25</v>
      </c>
      <c r="F3529">
        <v>4</v>
      </c>
      <c r="G3529" t="s">
        <v>33</v>
      </c>
      <c r="H3529">
        <v>3723</v>
      </c>
      <c r="I3529" t="s">
        <v>25</v>
      </c>
      <c r="J3529">
        <v>1</v>
      </c>
      <c r="K3529" t="s">
        <v>35</v>
      </c>
      <c r="L3529" t="s">
        <v>41</v>
      </c>
      <c r="M3529">
        <v>31490</v>
      </c>
      <c r="N3529">
        <v>2</v>
      </c>
      <c r="O3529">
        <v>15</v>
      </c>
      <c r="P3529">
        <v>1</v>
      </c>
      <c r="Q3529">
        <v>16</v>
      </c>
      <c r="R3529">
        <v>1</v>
      </c>
      <c r="S3529">
        <v>9</v>
      </c>
      <c r="T3529">
        <v>4</v>
      </c>
      <c r="U3529">
        <v>8</v>
      </c>
      <c r="V3529">
        <f>COUNTIF(tbl_HRMaster[EmployeeID],tbl_HRMaster[[#This Row],[EmployeeID]])</f>
        <v>1</v>
      </c>
      <c r="W3529">
        <f>IFERROR(INDEX(tbl_EmployeeSurvey[EnvironmentSatisfaction],MATCH(tbl_HRMaster[[#This Row],[EmployeeID]],tbl_EmployeeSurvey[EmployeeID],0)),"Not Found")</f>
        <v>4</v>
      </c>
      <c r="X3529">
        <f>IFERROR(INDEX(tbl_EmployeeSurvey[JobSatisfaction],MATCH(tbl_HRMaster[[#This Row],[EmployeeID]],tbl_EmployeeSurvey[EmployeeID],0)),"Not Found")</f>
        <v>2</v>
      </c>
      <c r="Y3529" s="5">
        <f>IFERROR(INDEX(tbl_EmployeeSurvey[WorkLifeBalance],MATCH(tbl_HRMaster[[#This Row],[EmployeeID]],tbl_EmployeeSurvey[EmployeeID],0)),"Not Found")</f>
        <v>3</v>
      </c>
      <c r="Z3529" s="5">
        <f>IFERROR(VLOOKUP(tbl_HRMaster[[#This Row],[EmployeeID]],tbl_ManagerSurvey[[EmployeeID]:[PerformanceRating]],2,FALSE),"Not Found")</f>
        <v>2</v>
      </c>
      <c r="AA3529" s="5">
        <f>IFERROR(VLOOKUP(tbl_HRMaster[[#This Row],[EmployeeID]],tbl_ManagerSurvey[[EmployeeID]:[PerformanceRating]],3,FALSE),"Not Found")</f>
        <v>3</v>
      </c>
      <c r="AB3529" s="5" t="str">
        <f>IF(tbl_HRMaster[[#This Row],[Attrition]]="Yes","Left","Active")</f>
        <v>Active</v>
      </c>
      <c r="AC3529" s="5" t="str">
        <f>_xlfn.IFS(tbl_HRMaster[[#This Row],[Age]]&lt;25,"Under 25",tbl_HRMaster[[#This Row],[Age]]&lt;35,"25-34",tbl_HRMaster[[#This Row],[Age]]&lt;45,"35-44",tbl_HRMaster[[#This Row],[Age]]&lt;55,"45-54",TRUE,"Above 54")</f>
        <v>35-44</v>
      </c>
      <c r="AD3529" s="5" t="str">
        <f>_xlfn.IFS(
tbl_HRMaster[[#This Row],[YearsAtCompany]]&lt;2,"&lt; 2 Years",
tbl_HRMaster[[#This Row],[YearsAtCompany]]&lt;5,"2-4 Years",
tbl_HRMaster[[#This Row],[YearsAtCompany]]&lt;10,"5-9 Years",
TRUE,"10+ Years"
)</f>
        <v>5-9 Years</v>
      </c>
      <c r="AE3529" s="5">
        <f>IF(tbl_HRMaster[[#This Row],[Attrition]]="Yes",1,0)</f>
        <v>0</v>
      </c>
    </row>
    <row r="3530" spans="1:31" x14ac:dyDescent="0.25">
      <c r="A3530">
        <v>31</v>
      </c>
      <c r="B3530" t="s">
        <v>28</v>
      </c>
      <c r="C3530" t="s">
        <v>29</v>
      </c>
      <c r="D3530" t="s">
        <v>23</v>
      </c>
      <c r="E3530">
        <v>2</v>
      </c>
      <c r="F3530">
        <v>3</v>
      </c>
      <c r="G3530" t="s">
        <v>38</v>
      </c>
      <c r="H3530">
        <v>776</v>
      </c>
      <c r="I3530" t="s">
        <v>34</v>
      </c>
      <c r="J3530">
        <v>2</v>
      </c>
      <c r="K3530" t="s">
        <v>35</v>
      </c>
      <c r="L3530" t="s">
        <v>32</v>
      </c>
      <c r="M3530">
        <v>25720</v>
      </c>
      <c r="N3530">
        <v>1</v>
      </c>
      <c r="O3530">
        <v>13</v>
      </c>
      <c r="P3530">
        <v>3</v>
      </c>
      <c r="Q3530">
        <v>10</v>
      </c>
      <c r="R3530">
        <v>3</v>
      </c>
      <c r="S3530">
        <v>10</v>
      </c>
      <c r="T3530">
        <v>4</v>
      </c>
      <c r="U3530">
        <v>7</v>
      </c>
      <c r="V3530">
        <f>COUNTIF(tbl_HRMaster[EmployeeID],tbl_HRMaster[[#This Row],[EmployeeID]])</f>
        <v>1</v>
      </c>
      <c r="W3530">
        <f>IFERROR(INDEX(tbl_EmployeeSurvey[EnvironmentSatisfaction],MATCH(tbl_HRMaster[[#This Row],[EmployeeID]],tbl_EmployeeSurvey[EmployeeID],0)),"Not Found")</f>
        <v>3</v>
      </c>
      <c r="X3530">
        <f>IFERROR(INDEX(tbl_EmployeeSurvey[JobSatisfaction],MATCH(tbl_HRMaster[[#This Row],[EmployeeID]],tbl_EmployeeSurvey[EmployeeID],0)),"Not Found")</f>
        <v>2</v>
      </c>
      <c r="Y3530" s="5">
        <f>IFERROR(INDEX(tbl_EmployeeSurvey[WorkLifeBalance],MATCH(tbl_HRMaster[[#This Row],[EmployeeID]],tbl_EmployeeSurvey[EmployeeID],0)),"Not Found")</f>
        <v>3</v>
      </c>
      <c r="Z3530" s="5">
        <f>IFERROR(VLOOKUP(tbl_HRMaster[[#This Row],[EmployeeID]],tbl_ManagerSurvey[[EmployeeID]:[PerformanceRating]],2,FALSE),"Not Found")</f>
        <v>3</v>
      </c>
      <c r="AA3530" s="5">
        <f>IFERROR(VLOOKUP(tbl_HRMaster[[#This Row],[EmployeeID]],tbl_ManagerSurvey[[EmployeeID]:[PerformanceRating]],3,FALSE),"Not Found")</f>
        <v>3</v>
      </c>
      <c r="AB3530" s="5" t="str">
        <f>IF(tbl_HRMaster[[#This Row],[Attrition]]="Yes","Left","Active")</f>
        <v>Left</v>
      </c>
      <c r="AC3530" s="5" t="str">
        <f>_xlfn.IFS(tbl_HRMaster[[#This Row],[Age]]&lt;25,"Under 25",tbl_HRMaster[[#This Row],[Age]]&lt;35,"25-34",tbl_HRMaster[[#This Row],[Age]]&lt;45,"35-44",tbl_HRMaster[[#This Row],[Age]]&lt;55,"45-54",TRUE,"Above 54")</f>
        <v>25-34</v>
      </c>
      <c r="AD3530" s="5" t="str">
        <f>_xlfn.IFS(
tbl_HRMaster[[#This Row],[YearsAtCompany]]&lt;2,"&lt; 2 Years",
tbl_HRMaster[[#This Row],[YearsAtCompany]]&lt;5,"2-4 Years",
tbl_HRMaster[[#This Row],[YearsAtCompany]]&lt;10,"5-9 Years",
TRUE,"10+ Years"
)</f>
        <v>10+ Years</v>
      </c>
      <c r="AE3530" s="5">
        <f>IF(tbl_HRMaster[[#This Row],[Attrition]]="Yes",1,0)</f>
        <v>1</v>
      </c>
    </row>
    <row r="3531" spans="1:31" x14ac:dyDescent="0.25">
      <c r="A3531">
        <v>31</v>
      </c>
      <c r="B3531" t="s">
        <v>28</v>
      </c>
      <c r="C3531" t="s">
        <v>29</v>
      </c>
      <c r="D3531" t="s">
        <v>23</v>
      </c>
      <c r="E3531">
        <v>2</v>
      </c>
      <c r="F3531">
        <v>3</v>
      </c>
      <c r="G3531" t="s">
        <v>38</v>
      </c>
      <c r="H3531">
        <v>2246</v>
      </c>
      <c r="I3531" t="s">
        <v>34</v>
      </c>
      <c r="J3531">
        <v>2</v>
      </c>
      <c r="K3531" t="s">
        <v>35</v>
      </c>
      <c r="L3531" t="s">
        <v>32</v>
      </c>
      <c r="M3531">
        <v>25720</v>
      </c>
      <c r="N3531">
        <v>1</v>
      </c>
      <c r="O3531">
        <v>13</v>
      </c>
      <c r="P3531">
        <v>3</v>
      </c>
      <c r="Q3531">
        <v>10</v>
      </c>
      <c r="R3531">
        <v>3</v>
      </c>
      <c r="S3531">
        <v>10</v>
      </c>
      <c r="T3531">
        <v>4</v>
      </c>
      <c r="U3531">
        <v>7</v>
      </c>
      <c r="V3531">
        <f>COUNTIF(tbl_HRMaster[EmployeeID],tbl_HRMaster[[#This Row],[EmployeeID]])</f>
        <v>1</v>
      </c>
      <c r="W3531">
        <f>IFERROR(INDEX(tbl_EmployeeSurvey[EnvironmentSatisfaction],MATCH(tbl_HRMaster[[#This Row],[EmployeeID]],tbl_EmployeeSurvey[EmployeeID],0)),"Not Found")</f>
        <v>3</v>
      </c>
      <c r="X3531">
        <f>IFERROR(INDEX(tbl_EmployeeSurvey[JobSatisfaction],MATCH(tbl_HRMaster[[#This Row],[EmployeeID]],tbl_EmployeeSurvey[EmployeeID],0)),"Not Found")</f>
        <v>2</v>
      </c>
      <c r="Y3531" s="5">
        <f>IFERROR(INDEX(tbl_EmployeeSurvey[WorkLifeBalance],MATCH(tbl_HRMaster[[#This Row],[EmployeeID]],tbl_EmployeeSurvey[EmployeeID],0)),"Not Found")</f>
        <v>3</v>
      </c>
      <c r="Z3531" s="5">
        <f>IFERROR(VLOOKUP(tbl_HRMaster[[#This Row],[EmployeeID]],tbl_ManagerSurvey[[EmployeeID]:[PerformanceRating]],2,FALSE),"Not Found")</f>
        <v>3</v>
      </c>
      <c r="AA3531" s="5">
        <f>IFERROR(VLOOKUP(tbl_HRMaster[[#This Row],[EmployeeID]],tbl_ManagerSurvey[[EmployeeID]:[PerformanceRating]],3,FALSE),"Not Found")</f>
        <v>3</v>
      </c>
      <c r="AB3531" s="5" t="str">
        <f>IF(tbl_HRMaster[[#This Row],[Attrition]]="Yes","Left","Active")</f>
        <v>Left</v>
      </c>
      <c r="AC3531" s="5" t="str">
        <f>_xlfn.IFS(tbl_HRMaster[[#This Row],[Age]]&lt;25,"Under 25",tbl_HRMaster[[#This Row],[Age]]&lt;35,"25-34",tbl_HRMaster[[#This Row],[Age]]&lt;45,"35-44",tbl_HRMaster[[#This Row],[Age]]&lt;55,"45-54",TRUE,"Above 54")</f>
        <v>25-34</v>
      </c>
      <c r="AD3531" s="5" t="str">
        <f>_xlfn.IFS(
tbl_HRMaster[[#This Row],[YearsAtCompany]]&lt;2,"&lt; 2 Years",
tbl_HRMaster[[#This Row],[YearsAtCompany]]&lt;5,"2-4 Years",
tbl_HRMaster[[#This Row],[YearsAtCompany]]&lt;10,"5-9 Years",
TRUE,"10+ Years"
)</f>
        <v>10+ Years</v>
      </c>
      <c r="AE3531" s="5">
        <f>IF(tbl_HRMaster[[#This Row],[Attrition]]="Yes",1,0)</f>
        <v>1</v>
      </c>
    </row>
    <row r="3532" spans="1:31" x14ac:dyDescent="0.25">
      <c r="A3532">
        <v>31</v>
      </c>
      <c r="B3532" t="s">
        <v>28</v>
      </c>
      <c r="C3532" t="s">
        <v>29</v>
      </c>
      <c r="D3532" t="s">
        <v>23</v>
      </c>
      <c r="E3532">
        <v>2</v>
      </c>
      <c r="F3532">
        <v>3</v>
      </c>
      <c r="G3532" t="s">
        <v>38</v>
      </c>
      <c r="H3532">
        <v>3716</v>
      </c>
      <c r="I3532" t="s">
        <v>34</v>
      </c>
      <c r="J3532">
        <v>2</v>
      </c>
      <c r="K3532" t="s">
        <v>35</v>
      </c>
      <c r="L3532" t="s">
        <v>32</v>
      </c>
      <c r="M3532">
        <v>25720</v>
      </c>
      <c r="N3532">
        <v>1</v>
      </c>
      <c r="O3532">
        <v>13</v>
      </c>
      <c r="P3532">
        <v>3</v>
      </c>
      <c r="Q3532">
        <v>10</v>
      </c>
      <c r="R3532">
        <v>3</v>
      </c>
      <c r="S3532">
        <v>10</v>
      </c>
      <c r="T3532">
        <v>4</v>
      </c>
      <c r="U3532">
        <v>7</v>
      </c>
      <c r="V3532">
        <f>COUNTIF(tbl_HRMaster[EmployeeID],tbl_HRMaster[[#This Row],[EmployeeID]])</f>
        <v>1</v>
      </c>
      <c r="W3532">
        <f>IFERROR(INDEX(tbl_EmployeeSurvey[EnvironmentSatisfaction],MATCH(tbl_HRMaster[[#This Row],[EmployeeID]],tbl_EmployeeSurvey[EmployeeID],0)),"Not Found")</f>
        <v>3</v>
      </c>
      <c r="X3532">
        <f>IFERROR(INDEX(tbl_EmployeeSurvey[JobSatisfaction],MATCH(tbl_HRMaster[[#This Row],[EmployeeID]],tbl_EmployeeSurvey[EmployeeID],0)),"Not Found")</f>
        <v>2</v>
      </c>
      <c r="Y3532" s="5">
        <f>IFERROR(INDEX(tbl_EmployeeSurvey[WorkLifeBalance],MATCH(tbl_HRMaster[[#This Row],[EmployeeID]],tbl_EmployeeSurvey[EmployeeID],0)),"Not Found")</f>
        <v>3</v>
      </c>
      <c r="Z3532" s="5">
        <f>IFERROR(VLOOKUP(tbl_HRMaster[[#This Row],[EmployeeID]],tbl_ManagerSurvey[[EmployeeID]:[PerformanceRating]],2,FALSE),"Not Found")</f>
        <v>3</v>
      </c>
      <c r="AA3532" s="5">
        <f>IFERROR(VLOOKUP(tbl_HRMaster[[#This Row],[EmployeeID]],tbl_ManagerSurvey[[EmployeeID]:[PerformanceRating]],3,FALSE),"Not Found")</f>
        <v>3</v>
      </c>
      <c r="AB3532" s="5" t="str">
        <f>IF(tbl_HRMaster[[#This Row],[Attrition]]="Yes","Left","Active")</f>
        <v>Left</v>
      </c>
      <c r="AC3532" s="5" t="str">
        <f>_xlfn.IFS(tbl_HRMaster[[#This Row],[Age]]&lt;25,"Under 25",tbl_HRMaster[[#This Row],[Age]]&lt;35,"25-34",tbl_HRMaster[[#This Row],[Age]]&lt;45,"35-44",tbl_HRMaster[[#This Row],[Age]]&lt;55,"45-54",TRUE,"Above 54")</f>
        <v>25-34</v>
      </c>
      <c r="AD3532" s="5" t="str">
        <f>_xlfn.IFS(
tbl_HRMaster[[#This Row],[YearsAtCompany]]&lt;2,"&lt; 2 Years",
tbl_HRMaster[[#This Row],[YearsAtCompany]]&lt;5,"2-4 Years",
tbl_HRMaster[[#This Row],[YearsAtCompany]]&lt;10,"5-9 Years",
TRUE,"10+ Years"
)</f>
        <v>10+ Years</v>
      </c>
      <c r="AE3532" s="5">
        <f>IF(tbl_HRMaster[[#This Row],[Attrition]]="Yes",1,0)</f>
        <v>1</v>
      </c>
    </row>
    <row r="3533" spans="1:31" x14ac:dyDescent="0.25">
      <c r="A3533">
        <v>34</v>
      </c>
      <c r="B3533" t="s">
        <v>21</v>
      </c>
      <c r="C3533" t="s">
        <v>22</v>
      </c>
      <c r="D3533" t="s">
        <v>30</v>
      </c>
      <c r="E3533">
        <v>2</v>
      </c>
      <c r="F3533">
        <v>3</v>
      </c>
      <c r="G3533" t="s">
        <v>24</v>
      </c>
      <c r="H3533">
        <v>1043</v>
      </c>
      <c r="I3533" t="s">
        <v>34</v>
      </c>
      <c r="J3533">
        <v>2</v>
      </c>
      <c r="K3533" t="s">
        <v>40</v>
      </c>
      <c r="L3533" t="s">
        <v>27</v>
      </c>
      <c r="M3533">
        <v>53430</v>
      </c>
      <c r="N3533">
        <v>1</v>
      </c>
      <c r="O3533">
        <v>14</v>
      </c>
      <c r="P3533">
        <v>0</v>
      </c>
      <c r="Q3533">
        <v>10</v>
      </c>
      <c r="R3533">
        <v>5</v>
      </c>
      <c r="S3533">
        <v>10</v>
      </c>
      <c r="T3533">
        <v>4</v>
      </c>
      <c r="U3533">
        <v>8</v>
      </c>
      <c r="V3533">
        <f>COUNTIF(tbl_HRMaster[EmployeeID],tbl_HRMaster[[#This Row],[EmployeeID]])</f>
        <v>1</v>
      </c>
      <c r="W3533">
        <f>IFERROR(INDEX(tbl_EmployeeSurvey[EnvironmentSatisfaction],MATCH(tbl_HRMaster[[#This Row],[EmployeeID]],tbl_EmployeeSurvey[EmployeeID],0)),"Not Found")</f>
        <v>2</v>
      </c>
      <c r="X3533">
        <f>IFERROR(INDEX(tbl_EmployeeSurvey[JobSatisfaction],MATCH(tbl_HRMaster[[#This Row],[EmployeeID]],tbl_EmployeeSurvey[EmployeeID],0)),"Not Found")</f>
        <v>3</v>
      </c>
      <c r="Y3533" s="5">
        <f>IFERROR(INDEX(tbl_EmployeeSurvey[WorkLifeBalance],MATCH(tbl_HRMaster[[#This Row],[EmployeeID]],tbl_EmployeeSurvey[EmployeeID],0)),"Not Found")</f>
        <v>3</v>
      </c>
      <c r="Z3533" s="5">
        <f>IFERROR(VLOOKUP(tbl_HRMaster[[#This Row],[EmployeeID]],tbl_ManagerSurvey[[EmployeeID]:[PerformanceRating]],2,FALSE),"Not Found")</f>
        <v>2</v>
      </c>
      <c r="AA3533" s="5">
        <f>IFERROR(VLOOKUP(tbl_HRMaster[[#This Row],[EmployeeID]],tbl_ManagerSurvey[[EmployeeID]:[PerformanceRating]],3,FALSE),"Not Found")</f>
        <v>3</v>
      </c>
      <c r="AB3533" s="5" t="str">
        <f>IF(tbl_HRMaster[[#This Row],[Attrition]]="Yes","Left","Active")</f>
        <v>Active</v>
      </c>
      <c r="AC3533" s="5" t="str">
        <f>_xlfn.IFS(tbl_HRMaster[[#This Row],[Age]]&lt;25,"Under 25",tbl_HRMaster[[#This Row],[Age]]&lt;35,"25-34",tbl_HRMaster[[#This Row],[Age]]&lt;45,"35-44",tbl_HRMaster[[#This Row],[Age]]&lt;55,"45-54",TRUE,"Above 54")</f>
        <v>25-34</v>
      </c>
      <c r="AD3533" s="5" t="str">
        <f>_xlfn.IFS(
tbl_HRMaster[[#This Row],[YearsAtCompany]]&lt;2,"&lt; 2 Years",
tbl_HRMaster[[#This Row],[YearsAtCompany]]&lt;5,"2-4 Years",
tbl_HRMaster[[#This Row],[YearsAtCompany]]&lt;10,"5-9 Years",
TRUE,"10+ Years"
)</f>
        <v>10+ Years</v>
      </c>
      <c r="AE3533" s="5">
        <f>IF(tbl_HRMaster[[#This Row],[Attrition]]="Yes",1,0)</f>
        <v>0</v>
      </c>
    </row>
    <row r="3534" spans="1:31" x14ac:dyDescent="0.25">
      <c r="A3534">
        <v>34</v>
      </c>
      <c r="B3534" t="s">
        <v>21</v>
      </c>
      <c r="C3534" t="s">
        <v>22</v>
      </c>
      <c r="D3534" t="s">
        <v>30</v>
      </c>
      <c r="E3534">
        <v>2</v>
      </c>
      <c r="F3534">
        <v>3</v>
      </c>
      <c r="G3534" t="s">
        <v>24</v>
      </c>
      <c r="H3534">
        <v>2513</v>
      </c>
      <c r="I3534" t="s">
        <v>34</v>
      </c>
      <c r="J3534">
        <v>2</v>
      </c>
      <c r="K3534" t="s">
        <v>40</v>
      </c>
      <c r="L3534" t="s">
        <v>27</v>
      </c>
      <c r="M3534">
        <v>53430</v>
      </c>
      <c r="N3534">
        <v>1</v>
      </c>
      <c r="O3534">
        <v>14</v>
      </c>
      <c r="P3534">
        <v>0</v>
      </c>
      <c r="Q3534">
        <v>10</v>
      </c>
      <c r="R3534">
        <v>5</v>
      </c>
      <c r="S3534">
        <v>10</v>
      </c>
      <c r="T3534">
        <v>4</v>
      </c>
      <c r="U3534">
        <v>8</v>
      </c>
      <c r="V3534">
        <f>COUNTIF(tbl_HRMaster[EmployeeID],tbl_HRMaster[[#This Row],[EmployeeID]])</f>
        <v>1</v>
      </c>
      <c r="W3534">
        <f>IFERROR(INDEX(tbl_EmployeeSurvey[EnvironmentSatisfaction],MATCH(tbl_HRMaster[[#This Row],[EmployeeID]],tbl_EmployeeSurvey[EmployeeID],0)),"Not Found")</f>
        <v>2</v>
      </c>
      <c r="X3534">
        <f>IFERROR(INDEX(tbl_EmployeeSurvey[JobSatisfaction],MATCH(tbl_HRMaster[[#This Row],[EmployeeID]],tbl_EmployeeSurvey[EmployeeID],0)),"Not Found")</f>
        <v>3</v>
      </c>
      <c r="Y3534" s="5">
        <f>IFERROR(INDEX(tbl_EmployeeSurvey[WorkLifeBalance],MATCH(tbl_HRMaster[[#This Row],[EmployeeID]],tbl_EmployeeSurvey[EmployeeID],0)),"Not Found")</f>
        <v>3</v>
      </c>
      <c r="Z3534" s="5">
        <f>IFERROR(VLOOKUP(tbl_HRMaster[[#This Row],[EmployeeID]],tbl_ManagerSurvey[[EmployeeID]:[PerformanceRating]],2,FALSE),"Not Found")</f>
        <v>2</v>
      </c>
      <c r="AA3534" s="5">
        <f>IFERROR(VLOOKUP(tbl_HRMaster[[#This Row],[EmployeeID]],tbl_ManagerSurvey[[EmployeeID]:[PerformanceRating]],3,FALSE),"Not Found")</f>
        <v>3</v>
      </c>
      <c r="AB3534" s="5" t="str">
        <f>IF(tbl_HRMaster[[#This Row],[Attrition]]="Yes","Left","Active")</f>
        <v>Active</v>
      </c>
      <c r="AC3534" s="5" t="str">
        <f>_xlfn.IFS(tbl_HRMaster[[#This Row],[Age]]&lt;25,"Under 25",tbl_HRMaster[[#This Row],[Age]]&lt;35,"25-34",tbl_HRMaster[[#This Row],[Age]]&lt;45,"35-44",tbl_HRMaster[[#This Row],[Age]]&lt;55,"45-54",TRUE,"Above 54")</f>
        <v>25-34</v>
      </c>
      <c r="AD3534" s="5" t="str">
        <f>_xlfn.IFS(
tbl_HRMaster[[#This Row],[YearsAtCompany]]&lt;2,"&lt; 2 Years",
tbl_HRMaster[[#This Row],[YearsAtCompany]]&lt;5,"2-4 Years",
tbl_HRMaster[[#This Row],[YearsAtCompany]]&lt;10,"5-9 Years",
TRUE,"10+ Years"
)</f>
        <v>10+ Years</v>
      </c>
      <c r="AE3534" s="5">
        <f>IF(tbl_HRMaster[[#This Row],[Attrition]]="Yes",1,0)</f>
        <v>0</v>
      </c>
    </row>
    <row r="3535" spans="1:31" x14ac:dyDescent="0.25">
      <c r="A3535">
        <v>34</v>
      </c>
      <c r="B3535" t="s">
        <v>21</v>
      </c>
      <c r="C3535" t="s">
        <v>22</v>
      </c>
      <c r="D3535" t="s">
        <v>30</v>
      </c>
      <c r="E3535">
        <v>2</v>
      </c>
      <c r="F3535">
        <v>3</v>
      </c>
      <c r="G3535" t="s">
        <v>24</v>
      </c>
      <c r="H3535">
        <v>3983</v>
      </c>
      <c r="I3535" t="s">
        <v>34</v>
      </c>
      <c r="J3535">
        <v>2</v>
      </c>
      <c r="K3535" t="s">
        <v>40</v>
      </c>
      <c r="L3535" t="s">
        <v>27</v>
      </c>
      <c r="M3535">
        <v>53430</v>
      </c>
      <c r="N3535">
        <v>1</v>
      </c>
      <c r="O3535">
        <v>14</v>
      </c>
      <c r="P3535">
        <v>0</v>
      </c>
      <c r="Q3535">
        <v>10</v>
      </c>
      <c r="R3535">
        <v>5</v>
      </c>
      <c r="S3535">
        <v>10</v>
      </c>
      <c r="T3535">
        <v>4</v>
      </c>
      <c r="U3535">
        <v>8</v>
      </c>
      <c r="V3535">
        <f>COUNTIF(tbl_HRMaster[EmployeeID],tbl_HRMaster[[#This Row],[EmployeeID]])</f>
        <v>1</v>
      </c>
      <c r="W3535">
        <f>IFERROR(INDEX(tbl_EmployeeSurvey[EnvironmentSatisfaction],MATCH(tbl_HRMaster[[#This Row],[EmployeeID]],tbl_EmployeeSurvey[EmployeeID],0)),"Not Found")</f>
        <v>2</v>
      </c>
      <c r="X3535">
        <f>IFERROR(INDEX(tbl_EmployeeSurvey[JobSatisfaction],MATCH(tbl_HRMaster[[#This Row],[EmployeeID]],tbl_EmployeeSurvey[EmployeeID],0)),"Not Found")</f>
        <v>3</v>
      </c>
      <c r="Y3535" s="5">
        <f>IFERROR(INDEX(tbl_EmployeeSurvey[WorkLifeBalance],MATCH(tbl_HRMaster[[#This Row],[EmployeeID]],tbl_EmployeeSurvey[EmployeeID],0)),"Not Found")</f>
        <v>3</v>
      </c>
      <c r="Z3535" s="5">
        <f>IFERROR(VLOOKUP(tbl_HRMaster[[#This Row],[EmployeeID]],tbl_ManagerSurvey[[EmployeeID]:[PerformanceRating]],2,FALSE),"Not Found")</f>
        <v>2</v>
      </c>
      <c r="AA3535" s="5">
        <f>IFERROR(VLOOKUP(tbl_HRMaster[[#This Row],[EmployeeID]],tbl_ManagerSurvey[[EmployeeID]:[PerformanceRating]],3,FALSE),"Not Found")</f>
        <v>3</v>
      </c>
      <c r="AB3535" s="5" t="str">
        <f>IF(tbl_HRMaster[[#This Row],[Attrition]]="Yes","Left","Active")</f>
        <v>Active</v>
      </c>
      <c r="AC3535" s="5" t="str">
        <f>_xlfn.IFS(tbl_HRMaster[[#This Row],[Age]]&lt;25,"Under 25",tbl_HRMaster[[#This Row],[Age]]&lt;35,"25-34",tbl_HRMaster[[#This Row],[Age]]&lt;45,"35-44",tbl_HRMaster[[#This Row],[Age]]&lt;55,"45-54",TRUE,"Above 54")</f>
        <v>25-34</v>
      </c>
      <c r="AD3535" s="5" t="str">
        <f>_xlfn.IFS(
tbl_HRMaster[[#This Row],[YearsAtCompany]]&lt;2,"&lt; 2 Years",
tbl_HRMaster[[#This Row],[YearsAtCompany]]&lt;5,"2-4 Years",
tbl_HRMaster[[#This Row],[YearsAtCompany]]&lt;10,"5-9 Years",
TRUE,"10+ Years"
)</f>
        <v>10+ Years</v>
      </c>
      <c r="AE3535" s="5">
        <f>IF(tbl_HRMaster[[#This Row],[Attrition]]="Yes",1,0)</f>
        <v>0</v>
      </c>
    </row>
    <row r="3536" spans="1:31" x14ac:dyDescent="0.25">
      <c r="A3536">
        <v>45</v>
      </c>
      <c r="B3536" t="s">
        <v>21</v>
      </c>
      <c r="C3536" t="s">
        <v>36</v>
      </c>
      <c r="D3536" t="s">
        <v>23</v>
      </c>
      <c r="E3536">
        <v>2</v>
      </c>
      <c r="F3536">
        <v>4</v>
      </c>
      <c r="G3536" t="s">
        <v>24</v>
      </c>
      <c r="H3536">
        <v>886</v>
      </c>
      <c r="I3536" t="s">
        <v>34</v>
      </c>
      <c r="J3536">
        <v>2</v>
      </c>
      <c r="K3536" t="s">
        <v>42</v>
      </c>
      <c r="L3536" t="s">
        <v>27</v>
      </c>
      <c r="M3536">
        <v>58550</v>
      </c>
      <c r="N3536">
        <v>1</v>
      </c>
      <c r="O3536">
        <v>14</v>
      </c>
      <c r="P3536">
        <v>1</v>
      </c>
      <c r="Q3536">
        <v>10</v>
      </c>
      <c r="R3536">
        <v>3</v>
      </c>
      <c r="S3536">
        <v>10</v>
      </c>
      <c r="T3536">
        <v>4</v>
      </c>
      <c r="U3536">
        <v>5</v>
      </c>
      <c r="V3536">
        <f>COUNTIF(tbl_HRMaster[EmployeeID],tbl_HRMaster[[#This Row],[EmployeeID]])</f>
        <v>1</v>
      </c>
      <c r="W3536">
        <f>IFERROR(INDEX(tbl_EmployeeSurvey[EnvironmentSatisfaction],MATCH(tbl_HRMaster[[#This Row],[EmployeeID]],tbl_EmployeeSurvey[EmployeeID],0)),"Not Found")</f>
        <v>1</v>
      </c>
      <c r="X3536">
        <f>IFERROR(INDEX(tbl_EmployeeSurvey[JobSatisfaction],MATCH(tbl_HRMaster[[#This Row],[EmployeeID]],tbl_EmployeeSurvey[EmployeeID],0)),"Not Found")</f>
        <v>1</v>
      </c>
      <c r="Y3536" s="5">
        <f>IFERROR(INDEX(tbl_EmployeeSurvey[WorkLifeBalance],MATCH(tbl_HRMaster[[#This Row],[EmployeeID]],tbl_EmployeeSurvey[EmployeeID],0)),"Not Found")</f>
        <v>3</v>
      </c>
      <c r="Z3536" s="5">
        <f>IFERROR(VLOOKUP(tbl_HRMaster[[#This Row],[EmployeeID]],tbl_ManagerSurvey[[EmployeeID]:[PerformanceRating]],2,FALSE),"Not Found")</f>
        <v>2</v>
      </c>
      <c r="AA3536" s="5">
        <f>IFERROR(VLOOKUP(tbl_HRMaster[[#This Row],[EmployeeID]],tbl_ManagerSurvey[[EmployeeID]:[PerformanceRating]],3,FALSE),"Not Found")</f>
        <v>3</v>
      </c>
      <c r="AB3536" s="5" t="str">
        <f>IF(tbl_HRMaster[[#This Row],[Attrition]]="Yes","Left","Active")</f>
        <v>Active</v>
      </c>
      <c r="AC3536" s="5" t="str">
        <f>_xlfn.IFS(tbl_HRMaster[[#This Row],[Age]]&lt;25,"Under 25",tbl_HRMaster[[#This Row],[Age]]&lt;35,"25-34",tbl_HRMaster[[#This Row],[Age]]&lt;45,"35-44",tbl_HRMaster[[#This Row],[Age]]&lt;55,"45-54",TRUE,"Above 54")</f>
        <v>45-54</v>
      </c>
      <c r="AD3536" s="5" t="str">
        <f>_xlfn.IFS(
tbl_HRMaster[[#This Row],[YearsAtCompany]]&lt;2,"&lt; 2 Years",
tbl_HRMaster[[#This Row],[YearsAtCompany]]&lt;5,"2-4 Years",
tbl_HRMaster[[#This Row],[YearsAtCompany]]&lt;10,"5-9 Years",
TRUE,"10+ Years"
)</f>
        <v>10+ Years</v>
      </c>
      <c r="AE3536" s="5">
        <f>IF(tbl_HRMaster[[#This Row],[Attrition]]="Yes",1,0)</f>
        <v>0</v>
      </c>
    </row>
    <row r="3537" spans="1:31" x14ac:dyDescent="0.25">
      <c r="A3537">
        <v>45</v>
      </c>
      <c r="B3537" t="s">
        <v>21</v>
      </c>
      <c r="C3537" t="s">
        <v>36</v>
      </c>
      <c r="D3537" t="s">
        <v>23</v>
      </c>
      <c r="E3537">
        <v>2</v>
      </c>
      <c r="F3537">
        <v>4</v>
      </c>
      <c r="G3537" t="s">
        <v>24</v>
      </c>
      <c r="H3537">
        <v>2356</v>
      </c>
      <c r="I3537" t="s">
        <v>34</v>
      </c>
      <c r="J3537">
        <v>2</v>
      </c>
      <c r="K3537" t="s">
        <v>42</v>
      </c>
      <c r="L3537" t="s">
        <v>27</v>
      </c>
      <c r="M3537">
        <v>58550</v>
      </c>
      <c r="N3537">
        <v>1</v>
      </c>
      <c r="O3537">
        <v>14</v>
      </c>
      <c r="P3537">
        <v>1</v>
      </c>
      <c r="Q3537">
        <v>10</v>
      </c>
      <c r="R3537">
        <v>3</v>
      </c>
      <c r="S3537">
        <v>10</v>
      </c>
      <c r="T3537">
        <v>4</v>
      </c>
      <c r="U3537">
        <v>5</v>
      </c>
      <c r="V3537">
        <f>COUNTIF(tbl_HRMaster[EmployeeID],tbl_HRMaster[[#This Row],[EmployeeID]])</f>
        <v>1</v>
      </c>
      <c r="W3537">
        <f>IFERROR(INDEX(tbl_EmployeeSurvey[EnvironmentSatisfaction],MATCH(tbl_HRMaster[[#This Row],[EmployeeID]],tbl_EmployeeSurvey[EmployeeID],0)),"Not Found")</f>
        <v>1</v>
      </c>
      <c r="X3537">
        <f>IFERROR(INDEX(tbl_EmployeeSurvey[JobSatisfaction],MATCH(tbl_HRMaster[[#This Row],[EmployeeID]],tbl_EmployeeSurvey[EmployeeID],0)),"Not Found")</f>
        <v>1</v>
      </c>
      <c r="Y3537" s="5">
        <f>IFERROR(INDEX(tbl_EmployeeSurvey[WorkLifeBalance],MATCH(tbl_HRMaster[[#This Row],[EmployeeID]],tbl_EmployeeSurvey[EmployeeID],0)),"Not Found")</f>
        <v>3</v>
      </c>
      <c r="Z3537" s="5">
        <f>IFERROR(VLOOKUP(tbl_HRMaster[[#This Row],[EmployeeID]],tbl_ManagerSurvey[[EmployeeID]:[PerformanceRating]],2,FALSE),"Not Found")</f>
        <v>2</v>
      </c>
      <c r="AA3537" s="5">
        <f>IFERROR(VLOOKUP(tbl_HRMaster[[#This Row],[EmployeeID]],tbl_ManagerSurvey[[EmployeeID]:[PerformanceRating]],3,FALSE),"Not Found")</f>
        <v>3</v>
      </c>
      <c r="AB3537" s="5" t="str">
        <f>IF(tbl_HRMaster[[#This Row],[Attrition]]="Yes","Left","Active")</f>
        <v>Active</v>
      </c>
      <c r="AC3537" s="5" t="str">
        <f>_xlfn.IFS(tbl_HRMaster[[#This Row],[Age]]&lt;25,"Under 25",tbl_HRMaster[[#This Row],[Age]]&lt;35,"25-34",tbl_HRMaster[[#This Row],[Age]]&lt;45,"35-44",tbl_HRMaster[[#This Row],[Age]]&lt;55,"45-54",TRUE,"Above 54")</f>
        <v>45-54</v>
      </c>
      <c r="AD3537" s="5" t="str">
        <f>_xlfn.IFS(
tbl_HRMaster[[#This Row],[YearsAtCompany]]&lt;2,"&lt; 2 Years",
tbl_HRMaster[[#This Row],[YearsAtCompany]]&lt;5,"2-4 Years",
tbl_HRMaster[[#This Row],[YearsAtCompany]]&lt;10,"5-9 Years",
TRUE,"10+ Years"
)</f>
        <v>10+ Years</v>
      </c>
      <c r="AE3537" s="5">
        <f>IF(tbl_HRMaster[[#This Row],[Attrition]]="Yes",1,0)</f>
        <v>0</v>
      </c>
    </row>
    <row r="3538" spans="1:31" x14ac:dyDescent="0.25">
      <c r="A3538">
        <v>45</v>
      </c>
      <c r="B3538" t="s">
        <v>21</v>
      </c>
      <c r="C3538" t="s">
        <v>36</v>
      </c>
      <c r="D3538" t="s">
        <v>23</v>
      </c>
      <c r="E3538">
        <v>2</v>
      </c>
      <c r="F3538">
        <v>4</v>
      </c>
      <c r="G3538" t="s">
        <v>24</v>
      </c>
      <c r="H3538">
        <v>3826</v>
      </c>
      <c r="I3538" t="s">
        <v>34</v>
      </c>
      <c r="J3538">
        <v>2</v>
      </c>
      <c r="K3538" t="s">
        <v>42</v>
      </c>
      <c r="L3538" t="s">
        <v>27</v>
      </c>
      <c r="M3538">
        <v>58550</v>
      </c>
      <c r="N3538">
        <v>1</v>
      </c>
      <c r="O3538">
        <v>14</v>
      </c>
      <c r="P3538">
        <v>1</v>
      </c>
      <c r="Q3538">
        <v>10</v>
      </c>
      <c r="R3538">
        <v>3</v>
      </c>
      <c r="S3538">
        <v>10</v>
      </c>
      <c r="T3538">
        <v>4</v>
      </c>
      <c r="U3538">
        <v>5</v>
      </c>
      <c r="V3538">
        <f>COUNTIF(tbl_HRMaster[EmployeeID],tbl_HRMaster[[#This Row],[EmployeeID]])</f>
        <v>1</v>
      </c>
      <c r="W3538">
        <f>IFERROR(INDEX(tbl_EmployeeSurvey[EnvironmentSatisfaction],MATCH(tbl_HRMaster[[#This Row],[EmployeeID]],tbl_EmployeeSurvey[EmployeeID],0)),"Not Found")</f>
        <v>1</v>
      </c>
      <c r="X3538">
        <f>IFERROR(INDEX(tbl_EmployeeSurvey[JobSatisfaction],MATCH(tbl_HRMaster[[#This Row],[EmployeeID]],tbl_EmployeeSurvey[EmployeeID],0)),"Not Found")</f>
        <v>1</v>
      </c>
      <c r="Y3538" s="5">
        <f>IFERROR(INDEX(tbl_EmployeeSurvey[WorkLifeBalance],MATCH(tbl_HRMaster[[#This Row],[EmployeeID]],tbl_EmployeeSurvey[EmployeeID],0)),"Not Found")</f>
        <v>3</v>
      </c>
      <c r="Z3538" s="5">
        <f>IFERROR(VLOOKUP(tbl_HRMaster[[#This Row],[EmployeeID]],tbl_ManagerSurvey[[EmployeeID]:[PerformanceRating]],2,FALSE),"Not Found")</f>
        <v>2</v>
      </c>
      <c r="AA3538" s="5">
        <f>IFERROR(VLOOKUP(tbl_HRMaster[[#This Row],[EmployeeID]],tbl_ManagerSurvey[[EmployeeID]:[PerformanceRating]],3,FALSE),"Not Found")</f>
        <v>3</v>
      </c>
      <c r="AB3538" s="5" t="str">
        <f>IF(tbl_HRMaster[[#This Row],[Attrition]]="Yes","Left","Active")</f>
        <v>Active</v>
      </c>
      <c r="AC3538" s="5" t="str">
        <f>_xlfn.IFS(tbl_HRMaster[[#This Row],[Age]]&lt;25,"Under 25",tbl_HRMaster[[#This Row],[Age]]&lt;35,"25-34",tbl_HRMaster[[#This Row],[Age]]&lt;45,"35-44",tbl_HRMaster[[#This Row],[Age]]&lt;55,"45-54",TRUE,"Above 54")</f>
        <v>45-54</v>
      </c>
      <c r="AD3538" s="5" t="str">
        <f>_xlfn.IFS(
tbl_HRMaster[[#This Row],[YearsAtCompany]]&lt;2,"&lt; 2 Years",
tbl_HRMaster[[#This Row],[YearsAtCompany]]&lt;5,"2-4 Years",
tbl_HRMaster[[#This Row],[YearsAtCompany]]&lt;10,"5-9 Years",
TRUE,"10+ Years"
)</f>
        <v>10+ Years</v>
      </c>
      <c r="AE3538" s="5">
        <f>IF(tbl_HRMaster[[#This Row],[Attrition]]="Yes",1,0)</f>
        <v>0</v>
      </c>
    </row>
    <row r="3539" spans="1:31" x14ac:dyDescent="0.25">
      <c r="A3539">
        <v>32</v>
      </c>
      <c r="B3539" t="s">
        <v>21</v>
      </c>
      <c r="C3539" t="s">
        <v>29</v>
      </c>
      <c r="D3539" t="s">
        <v>23</v>
      </c>
      <c r="E3539">
        <v>4</v>
      </c>
      <c r="F3539">
        <v>4</v>
      </c>
      <c r="G3539" t="s">
        <v>24</v>
      </c>
      <c r="H3539">
        <v>301</v>
      </c>
      <c r="I3539" t="s">
        <v>34</v>
      </c>
      <c r="J3539">
        <v>2</v>
      </c>
      <c r="K3539" t="s">
        <v>35</v>
      </c>
      <c r="L3539" t="s">
        <v>27</v>
      </c>
      <c r="M3539">
        <v>188440</v>
      </c>
      <c r="N3539">
        <v>1</v>
      </c>
      <c r="O3539">
        <v>19</v>
      </c>
      <c r="P3539">
        <v>0</v>
      </c>
      <c r="Q3539">
        <v>10</v>
      </c>
      <c r="R3539">
        <v>3</v>
      </c>
      <c r="S3539">
        <v>10</v>
      </c>
      <c r="T3539">
        <v>4</v>
      </c>
      <c r="U3539">
        <v>7</v>
      </c>
      <c r="V3539">
        <f>COUNTIF(tbl_HRMaster[EmployeeID],tbl_HRMaster[[#This Row],[EmployeeID]])</f>
        <v>1</v>
      </c>
      <c r="W3539">
        <f>IFERROR(INDEX(tbl_EmployeeSurvey[EnvironmentSatisfaction],MATCH(tbl_HRMaster[[#This Row],[EmployeeID]],tbl_EmployeeSurvey[EmployeeID],0)),"Not Found")</f>
        <v>3</v>
      </c>
      <c r="X3539">
        <f>IFERROR(INDEX(tbl_EmployeeSurvey[JobSatisfaction],MATCH(tbl_HRMaster[[#This Row],[EmployeeID]],tbl_EmployeeSurvey[EmployeeID],0)),"Not Found")</f>
        <v>4</v>
      </c>
      <c r="Y3539" s="5">
        <f>IFERROR(INDEX(tbl_EmployeeSurvey[WorkLifeBalance],MATCH(tbl_HRMaster[[#This Row],[EmployeeID]],tbl_EmployeeSurvey[EmployeeID],0)),"Not Found")</f>
        <v>3</v>
      </c>
      <c r="Z3539" s="5">
        <f>IFERROR(VLOOKUP(tbl_HRMaster[[#This Row],[EmployeeID]],tbl_ManagerSurvey[[EmployeeID]:[PerformanceRating]],2,FALSE),"Not Found")</f>
        <v>1</v>
      </c>
      <c r="AA3539" s="5">
        <f>IFERROR(VLOOKUP(tbl_HRMaster[[#This Row],[EmployeeID]],tbl_ManagerSurvey[[EmployeeID]:[PerformanceRating]],3,FALSE),"Not Found")</f>
        <v>3</v>
      </c>
      <c r="AB3539" s="5" t="str">
        <f>IF(tbl_HRMaster[[#This Row],[Attrition]]="Yes","Left","Active")</f>
        <v>Active</v>
      </c>
      <c r="AC3539" s="5" t="str">
        <f>_xlfn.IFS(tbl_HRMaster[[#This Row],[Age]]&lt;25,"Under 25",tbl_HRMaster[[#This Row],[Age]]&lt;35,"25-34",tbl_HRMaster[[#This Row],[Age]]&lt;45,"35-44",tbl_HRMaster[[#This Row],[Age]]&lt;55,"45-54",TRUE,"Above 54")</f>
        <v>25-34</v>
      </c>
      <c r="AD3539" s="5" t="str">
        <f>_xlfn.IFS(
tbl_HRMaster[[#This Row],[YearsAtCompany]]&lt;2,"&lt; 2 Years",
tbl_HRMaster[[#This Row],[YearsAtCompany]]&lt;5,"2-4 Years",
tbl_HRMaster[[#This Row],[YearsAtCompany]]&lt;10,"5-9 Years",
TRUE,"10+ Years"
)</f>
        <v>10+ Years</v>
      </c>
      <c r="AE3539" s="5">
        <f>IF(tbl_HRMaster[[#This Row],[Attrition]]="Yes",1,0)</f>
        <v>0</v>
      </c>
    </row>
    <row r="3540" spans="1:31" x14ac:dyDescent="0.25">
      <c r="A3540">
        <v>32</v>
      </c>
      <c r="B3540" t="s">
        <v>21</v>
      </c>
      <c r="C3540" t="s">
        <v>29</v>
      </c>
      <c r="D3540" t="s">
        <v>23</v>
      </c>
      <c r="E3540">
        <v>4</v>
      </c>
      <c r="F3540">
        <v>4</v>
      </c>
      <c r="G3540" t="s">
        <v>24</v>
      </c>
      <c r="H3540">
        <v>1771</v>
      </c>
      <c r="I3540" t="s">
        <v>34</v>
      </c>
      <c r="J3540">
        <v>2</v>
      </c>
      <c r="K3540" t="s">
        <v>35</v>
      </c>
      <c r="L3540" t="s">
        <v>27</v>
      </c>
      <c r="M3540">
        <v>188440</v>
      </c>
      <c r="N3540">
        <v>1</v>
      </c>
      <c r="O3540">
        <v>19</v>
      </c>
      <c r="P3540">
        <v>0</v>
      </c>
      <c r="Q3540">
        <v>10</v>
      </c>
      <c r="R3540">
        <v>3</v>
      </c>
      <c r="S3540">
        <v>10</v>
      </c>
      <c r="T3540">
        <v>4</v>
      </c>
      <c r="U3540">
        <v>7</v>
      </c>
      <c r="V3540">
        <f>COUNTIF(tbl_HRMaster[EmployeeID],tbl_HRMaster[[#This Row],[EmployeeID]])</f>
        <v>1</v>
      </c>
      <c r="W3540">
        <f>IFERROR(INDEX(tbl_EmployeeSurvey[EnvironmentSatisfaction],MATCH(tbl_HRMaster[[#This Row],[EmployeeID]],tbl_EmployeeSurvey[EmployeeID],0)),"Not Found")</f>
        <v>1</v>
      </c>
      <c r="X3540">
        <f>IFERROR(INDEX(tbl_EmployeeSurvey[JobSatisfaction],MATCH(tbl_HRMaster[[#This Row],[EmployeeID]],tbl_EmployeeSurvey[EmployeeID],0)),"Not Found")</f>
        <v>4</v>
      </c>
      <c r="Y3540" s="5">
        <f>IFERROR(INDEX(tbl_EmployeeSurvey[WorkLifeBalance],MATCH(tbl_HRMaster[[#This Row],[EmployeeID]],tbl_EmployeeSurvey[EmployeeID],0)),"Not Found")</f>
        <v>3</v>
      </c>
      <c r="Z3540" s="5">
        <f>IFERROR(VLOOKUP(tbl_HRMaster[[#This Row],[EmployeeID]],tbl_ManagerSurvey[[EmployeeID]:[PerformanceRating]],2,FALSE),"Not Found")</f>
        <v>1</v>
      </c>
      <c r="AA3540" s="5">
        <f>IFERROR(VLOOKUP(tbl_HRMaster[[#This Row],[EmployeeID]],tbl_ManagerSurvey[[EmployeeID]:[PerformanceRating]],3,FALSE),"Not Found")</f>
        <v>3</v>
      </c>
      <c r="AB3540" s="5" t="str">
        <f>IF(tbl_HRMaster[[#This Row],[Attrition]]="Yes","Left","Active")</f>
        <v>Active</v>
      </c>
      <c r="AC3540" s="5" t="str">
        <f>_xlfn.IFS(tbl_HRMaster[[#This Row],[Age]]&lt;25,"Under 25",tbl_HRMaster[[#This Row],[Age]]&lt;35,"25-34",tbl_HRMaster[[#This Row],[Age]]&lt;45,"35-44",tbl_HRMaster[[#This Row],[Age]]&lt;55,"45-54",TRUE,"Above 54")</f>
        <v>25-34</v>
      </c>
      <c r="AD3540" s="5" t="str">
        <f>_xlfn.IFS(
tbl_HRMaster[[#This Row],[YearsAtCompany]]&lt;2,"&lt; 2 Years",
tbl_HRMaster[[#This Row],[YearsAtCompany]]&lt;5,"2-4 Years",
tbl_HRMaster[[#This Row],[YearsAtCompany]]&lt;10,"5-9 Years",
TRUE,"10+ Years"
)</f>
        <v>10+ Years</v>
      </c>
      <c r="AE3540" s="5">
        <f>IF(tbl_HRMaster[[#This Row],[Attrition]]="Yes",1,0)</f>
        <v>0</v>
      </c>
    </row>
    <row r="3541" spans="1:31" x14ac:dyDescent="0.25">
      <c r="A3541">
        <v>32</v>
      </c>
      <c r="B3541" t="s">
        <v>21</v>
      </c>
      <c r="C3541" t="s">
        <v>29</v>
      </c>
      <c r="D3541" t="s">
        <v>23</v>
      </c>
      <c r="E3541">
        <v>4</v>
      </c>
      <c r="F3541">
        <v>4</v>
      </c>
      <c r="G3541" t="s">
        <v>24</v>
      </c>
      <c r="H3541">
        <v>3241</v>
      </c>
      <c r="I3541" t="s">
        <v>34</v>
      </c>
      <c r="J3541">
        <v>2</v>
      </c>
      <c r="K3541" t="s">
        <v>35</v>
      </c>
      <c r="L3541" t="s">
        <v>27</v>
      </c>
      <c r="M3541">
        <v>188440</v>
      </c>
      <c r="N3541">
        <v>1</v>
      </c>
      <c r="O3541">
        <v>19</v>
      </c>
      <c r="P3541">
        <v>0</v>
      </c>
      <c r="Q3541">
        <v>10</v>
      </c>
      <c r="R3541">
        <v>3</v>
      </c>
      <c r="S3541">
        <v>10</v>
      </c>
      <c r="T3541">
        <v>4</v>
      </c>
      <c r="U3541">
        <v>7</v>
      </c>
      <c r="V3541">
        <f>COUNTIF(tbl_HRMaster[EmployeeID],tbl_HRMaster[[#This Row],[EmployeeID]])</f>
        <v>1</v>
      </c>
      <c r="W3541">
        <f>IFERROR(INDEX(tbl_EmployeeSurvey[EnvironmentSatisfaction],MATCH(tbl_HRMaster[[#This Row],[EmployeeID]],tbl_EmployeeSurvey[EmployeeID],0)),"Not Found")</f>
        <v>1</v>
      </c>
      <c r="X3541">
        <f>IFERROR(INDEX(tbl_EmployeeSurvey[JobSatisfaction],MATCH(tbl_HRMaster[[#This Row],[EmployeeID]],tbl_EmployeeSurvey[EmployeeID],0)),"Not Found")</f>
        <v>4</v>
      </c>
      <c r="Y3541" s="5">
        <f>IFERROR(INDEX(tbl_EmployeeSurvey[WorkLifeBalance],MATCH(tbl_HRMaster[[#This Row],[EmployeeID]],tbl_EmployeeSurvey[EmployeeID],0)),"Not Found")</f>
        <v>3</v>
      </c>
      <c r="Z3541" s="5">
        <f>IFERROR(VLOOKUP(tbl_HRMaster[[#This Row],[EmployeeID]],tbl_ManagerSurvey[[EmployeeID]:[PerformanceRating]],2,FALSE),"Not Found")</f>
        <v>1</v>
      </c>
      <c r="AA3541" s="5">
        <f>IFERROR(VLOOKUP(tbl_HRMaster[[#This Row],[EmployeeID]],tbl_ManagerSurvey[[EmployeeID]:[PerformanceRating]],3,FALSE),"Not Found")</f>
        <v>3</v>
      </c>
      <c r="AB3541" s="5" t="str">
        <f>IF(tbl_HRMaster[[#This Row],[Attrition]]="Yes","Left","Active")</f>
        <v>Active</v>
      </c>
      <c r="AC3541" s="5" t="str">
        <f>_xlfn.IFS(tbl_HRMaster[[#This Row],[Age]]&lt;25,"Under 25",tbl_HRMaster[[#This Row],[Age]]&lt;35,"25-34",tbl_HRMaster[[#This Row],[Age]]&lt;45,"35-44",tbl_HRMaster[[#This Row],[Age]]&lt;55,"45-54",TRUE,"Above 54")</f>
        <v>25-34</v>
      </c>
      <c r="AD3541" s="5" t="str">
        <f>_xlfn.IFS(
tbl_HRMaster[[#This Row],[YearsAtCompany]]&lt;2,"&lt; 2 Years",
tbl_HRMaster[[#This Row],[YearsAtCompany]]&lt;5,"2-4 Years",
tbl_HRMaster[[#This Row],[YearsAtCompany]]&lt;10,"5-9 Years",
TRUE,"10+ Years"
)</f>
        <v>10+ Years</v>
      </c>
      <c r="AE3541" s="5">
        <f>IF(tbl_HRMaster[[#This Row],[Attrition]]="Yes",1,0)</f>
        <v>0</v>
      </c>
    </row>
    <row r="3542" spans="1:31" x14ac:dyDescent="0.25">
      <c r="A3542">
        <v>51</v>
      </c>
      <c r="B3542" t="s">
        <v>21</v>
      </c>
      <c r="C3542" t="s">
        <v>22</v>
      </c>
      <c r="D3542" t="s">
        <v>30</v>
      </c>
      <c r="E3542">
        <v>2</v>
      </c>
      <c r="F3542">
        <v>1</v>
      </c>
      <c r="G3542" t="s">
        <v>38</v>
      </c>
      <c r="H3542">
        <v>1426</v>
      </c>
      <c r="I3542" t="s">
        <v>25</v>
      </c>
      <c r="J3542">
        <v>1</v>
      </c>
      <c r="K3542" t="s">
        <v>42</v>
      </c>
      <c r="L3542" t="s">
        <v>27</v>
      </c>
      <c r="M3542">
        <v>39070</v>
      </c>
      <c r="N3542">
        <v>5</v>
      </c>
      <c r="O3542">
        <v>13</v>
      </c>
      <c r="P3542">
        <v>0</v>
      </c>
      <c r="Q3542">
        <v>16</v>
      </c>
      <c r="R3542">
        <v>2</v>
      </c>
      <c r="S3542">
        <v>10</v>
      </c>
      <c r="T3542">
        <v>4</v>
      </c>
      <c r="U3542">
        <v>7</v>
      </c>
      <c r="V3542">
        <f>COUNTIF(tbl_HRMaster[EmployeeID],tbl_HRMaster[[#This Row],[EmployeeID]])</f>
        <v>1</v>
      </c>
      <c r="W3542">
        <f>IFERROR(INDEX(tbl_EmployeeSurvey[EnvironmentSatisfaction],MATCH(tbl_HRMaster[[#This Row],[EmployeeID]],tbl_EmployeeSurvey[EmployeeID],0)),"Not Found")</f>
        <v>2</v>
      </c>
      <c r="X3542">
        <f>IFERROR(INDEX(tbl_EmployeeSurvey[JobSatisfaction],MATCH(tbl_HRMaster[[#This Row],[EmployeeID]],tbl_EmployeeSurvey[EmployeeID],0)),"Not Found")</f>
        <v>2</v>
      </c>
      <c r="Y3542" s="5">
        <f>IFERROR(INDEX(tbl_EmployeeSurvey[WorkLifeBalance],MATCH(tbl_HRMaster[[#This Row],[EmployeeID]],tbl_EmployeeSurvey[EmployeeID],0)),"Not Found")</f>
        <v>1</v>
      </c>
      <c r="Z3542" s="5">
        <f>IFERROR(VLOOKUP(tbl_HRMaster[[#This Row],[EmployeeID]],tbl_ManagerSurvey[[EmployeeID]:[PerformanceRating]],2,FALSE),"Not Found")</f>
        <v>3</v>
      </c>
      <c r="AA3542" s="5">
        <f>IFERROR(VLOOKUP(tbl_HRMaster[[#This Row],[EmployeeID]],tbl_ManagerSurvey[[EmployeeID]:[PerformanceRating]],3,FALSE),"Not Found")</f>
        <v>3</v>
      </c>
      <c r="AB3542" s="5" t="str">
        <f>IF(tbl_HRMaster[[#This Row],[Attrition]]="Yes","Left","Active")</f>
        <v>Active</v>
      </c>
      <c r="AC3542" s="5" t="str">
        <f>_xlfn.IFS(tbl_HRMaster[[#This Row],[Age]]&lt;25,"Under 25",tbl_HRMaster[[#This Row],[Age]]&lt;35,"25-34",tbl_HRMaster[[#This Row],[Age]]&lt;45,"35-44",tbl_HRMaster[[#This Row],[Age]]&lt;55,"45-54",TRUE,"Above 54")</f>
        <v>45-54</v>
      </c>
      <c r="AD3542" s="5" t="str">
        <f>_xlfn.IFS(
tbl_HRMaster[[#This Row],[YearsAtCompany]]&lt;2,"&lt; 2 Years",
tbl_HRMaster[[#This Row],[YearsAtCompany]]&lt;5,"2-4 Years",
tbl_HRMaster[[#This Row],[YearsAtCompany]]&lt;10,"5-9 Years",
TRUE,"10+ Years"
)</f>
        <v>10+ Years</v>
      </c>
      <c r="AE3542" s="5">
        <f>IF(tbl_HRMaster[[#This Row],[Attrition]]="Yes",1,0)</f>
        <v>0</v>
      </c>
    </row>
    <row r="3543" spans="1:31" x14ac:dyDescent="0.25">
      <c r="A3543">
        <v>51</v>
      </c>
      <c r="B3543" t="s">
        <v>21</v>
      </c>
      <c r="C3543" t="s">
        <v>22</v>
      </c>
      <c r="D3543" t="s">
        <v>30</v>
      </c>
      <c r="E3543">
        <v>2</v>
      </c>
      <c r="F3543">
        <v>1</v>
      </c>
      <c r="G3543" t="s">
        <v>38</v>
      </c>
      <c r="H3543">
        <v>2896</v>
      </c>
      <c r="I3543" t="s">
        <v>25</v>
      </c>
      <c r="J3543">
        <v>1</v>
      </c>
      <c r="K3543" t="s">
        <v>42</v>
      </c>
      <c r="L3543" t="s">
        <v>27</v>
      </c>
      <c r="M3543">
        <v>39070</v>
      </c>
      <c r="N3543">
        <v>5</v>
      </c>
      <c r="O3543">
        <v>13</v>
      </c>
      <c r="P3543">
        <v>0</v>
      </c>
      <c r="Q3543">
        <v>16</v>
      </c>
      <c r="R3543">
        <v>2</v>
      </c>
      <c r="S3543">
        <v>10</v>
      </c>
      <c r="T3543">
        <v>4</v>
      </c>
      <c r="U3543">
        <v>7</v>
      </c>
      <c r="V3543">
        <f>COUNTIF(tbl_HRMaster[EmployeeID],tbl_HRMaster[[#This Row],[EmployeeID]])</f>
        <v>1</v>
      </c>
      <c r="W3543">
        <f>IFERROR(INDEX(tbl_EmployeeSurvey[EnvironmentSatisfaction],MATCH(tbl_HRMaster[[#This Row],[EmployeeID]],tbl_EmployeeSurvey[EmployeeID],0)),"Not Found")</f>
        <v>2</v>
      </c>
      <c r="X3543">
        <f>IFERROR(INDEX(tbl_EmployeeSurvey[JobSatisfaction],MATCH(tbl_HRMaster[[#This Row],[EmployeeID]],tbl_EmployeeSurvey[EmployeeID],0)),"Not Found")</f>
        <v>2</v>
      </c>
      <c r="Y3543" s="5">
        <f>IFERROR(INDEX(tbl_EmployeeSurvey[WorkLifeBalance],MATCH(tbl_HRMaster[[#This Row],[EmployeeID]],tbl_EmployeeSurvey[EmployeeID],0)),"Not Found")</f>
        <v>1</v>
      </c>
      <c r="Z3543" s="5">
        <f>IFERROR(VLOOKUP(tbl_HRMaster[[#This Row],[EmployeeID]],tbl_ManagerSurvey[[EmployeeID]:[PerformanceRating]],2,FALSE),"Not Found")</f>
        <v>3</v>
      </c>
      <c r="AA3543" s="5">
        <f>IFERROR(VLOOKUP(tbl_HRMaster[[#This Row],[EmployeeID]],tbl_ManagerSurvey[[EmployeeID]:[PerformanceRating]],3,FALSE),"Not Found")</f>
        <v>3</v>
      </c>
      <c r="AB3543" s="5" t="str">
        <f>IF(tbl_HRMaster[[#This Row],[Attrition]]="Yes","Left","Active")</f>
        <v>Active</v>
      </c>
      <c r="AC3543" s="5" t="str">
        <f>_xlfn.IFS(tbl_HRMaster[[#This Row],[Age]]&lt;25,"Under 25",tbl_HRMaster[[#This Row],[Age]]&lt;35,"25-34",tbl_HRMaster[[#This Row],[Age]]&lt;45,"35-44",tbl_HRMaster[[#This Row],[Age]]&lt;55,"45-54",TRUE,"Above 54")</f>
        <v>45-54</v>
      </c>
      <c r="AD3543" s="5" t="str">
        <f>_xlfn.IFS(
tbl_HRMaster[[#This Row],[YearsAtCompany]]&lt;2,"&lt; 2 Years",
tbl_HRMaster[[#This Row],[YearsAtCompany]]&lt;5,"2-4 Years",
tbl_HRMaster[[#This Row],[YearsAtCompany]]&lt;10,"5-9 Years",
TRUE,"10+ Years"
)</f>
        <v>10+ Years</v>
      </c>
      <c r="AE3543" s="5">
        <f>IF(tbl_HRMaster[[#This Row],[Attrition]]="Yes",1,0)</f>
        <v>0</v>
      </c>
    </row>
    <row r="3544" spans="1:31" x14ac:dyDescent="0.25">
      <c r="A3544">
        <v>51</v>
      </c>
      <c r="B3544" t="s">
        <v>21</v>
      </c>
      <c r="C3544" t="s">
        <v>22</v>
      </c>
      <c r="D3544" t="s">
        <v>30</v>
      </c>
      <c r="E3544">
        <v>2</v>
      </c>
      <c r="F3544">
        <v>1</v>
      </c>
      <c r="G3544" t="s">
        <v>38</v>
      </c>
      <c r="H3544">
        <v>4366</v>
      </c>
      <c r="I3544" t="s">
        <v>25</v>
      </c>
      <c r="J3544">
        <v>1</v>
      </c>
      <c r="K3544" t="s">
        <v>42</v>
      </c>
      <c r="L3544" t="s">
        <v>27</v>
      </c>
      <c r="M3544">
        <v>39070</v>
      </c>
      <c r="N3544">
        <v>5</v>
      </c>
      <c r="O3544">
        <v>13</v>
      </c>
      <c r="P3544">
        <v>0</v>
      </c>
      <c r="Q3544">
        <v>16</v>
      </c>
      <c r="R3544">
        <v>2</v>
      </c>
      <c r="S3544">
        <v>10</v>
      </c>
      <c r="T3544">
        <v>4</v>
      </c>
      <c r="U3544">
        <v>7</v>
      </c>
      <c r="V3544">
        <f>COUNTIF(tbl_HRMaster[EmployeeID],tbl_HRMaster[[#This Row],[EmployeeID]])</f>
        <v>1</v>
      </c>
      <c r="W3544">
        <f>IFERROR(INDEX(tbl_EmployeeSurvey[EnvironmentSatisfaction],MATCH(tbl_HRMaster[[#This Row],[EmployeeID]],tbl_EmployeeSurvey[EmployeeID],0)),"Not Found")</f>
        <v>2</v>
      </c>
      <c r="X3544">
        <f>IFERROR(INDEX(tbl_EmployeeSurvey[JobSatisfaction],MATCH(tbl_HRMaster[[#This Row],[EmployeeID]],tbl_EmployeeSurvey[EmployeeID],0)),"Not Found")</f>
        <v>2</v>
      </c>
      <c r="Y3544" s="5">
        <f>IFERROR(INDEX(tbl_EmployeeSurvey[WorkLifeBalance],MATCH(tbl_HRMaster[[#This Row],[EmployeeID]],tbl_EmployeeSurvey[EmployeeID],0)),"Not Found")</f>
        <v>1</v>
      </c>
      <c r="Z3544" s="5">
        <f>IFERROR(VLOOKUP(tbl_HRMaster[[#This Row],[EmployeeID]],tbl_ManagerSurvey[[EmployeeID]:[PerformanceRating]],2,FALSE),"Not Found")</f>
        <v>3</v>
      </c>
      <c r="AA3544" s="5">
        <f>IFERROR(VLOOKUP(tbl_HRMaster[[#This Row],[EmployeeID]],tbl_ManagerSurvey[[EmployeeID]:[PerformanceRating]],3,FALSE),"Not Found")</f>
        <v>3</v>
      </c>
      <c r="AB3544" s="5" t="str">
        <f>IF(tbl_HRMaster[[#This Row],[Attrition]]="Yes","Left","Active")</f>
        <v>Active</v>
      </c>
      <c r="AC3544" s="5" t="str">
        <f>_xlfn.IFS(tbl_HRMaster[[#This Row],[Age]]&lt;25,"Under 25",tbl_HRMaster[[#This Row],[Age]]&lt;35,"25-34",tbl_HRMaster[[#This Row],[Age]]&lt;45,"35-44",tbl_HRMaster[[#This Row],[Age]]&lt;55,"45-54",TRUE,"Above 54")</f>
        <v>45-54</v>
      </c>
      <c r="AD3544" s="5" t="str">
        <f>_xlfn.IFS(
tbl_HRMaster[[#This Row],[YearsAtCompany]]&lt;2,"&lt; 2 Years",
tbl_HRMaster[[#This Row],[YearsAtCompany]]&lt;5,"2-4 Years",
tbl_HRMaster[[#This Row],[YearsAtCompany]]&lt;10,"5-9 Years",
TRUE,"10+ Years"
)</f>
        <v>10+ Years</v>
      </c>
      <c r="AE3544" s="5">
        <f>IF(tbl_HRMaster[[#This Row],[Attrition]]="Yes",1,0)</f>
        <v>0</v>
      </c>
    </row>
    <row r="3545" spans="1:31" x14ac:dyDescent="0.25">
      <c r="A3545">
        <v>37</v>
      </c>
      <c r="B3545" t="s">
        <v>21</v>
      </c>
      <c r="C3545" t="s">
        <v>22</v>
      </c>
      <c r="D3545" t="s">
        <v>30</v>
      </c>
      <c r="E3545">
        <v>19</v>
      </c>
      <c r="F3545">
        <v>2</v>
      </c>
      <c r="G3545" t="s">
        <v>46</v>
      </c>
      <c r="H3545">
        <v>1023</v>
      </c>
      <c r="I3545" t="s">
        <v>34</v>
      </c>
      <c r="J3545">
        <v>2</v>
      </c>
      <c r="K3545" t="s">
        <v>35</v>
      </c>
      <c r="L3545" t="s">
        <v>41</v>
      </c>
      <c r="M3545">
        <v>27030</v>
      </c>
      <c r="N3545">
        <v>2</v>
      </c>
      <c r="O3545">
        <v>14</v>
      </c>
      <c r="P3545">
        <v>0</v>
      </c>
      <c r="Q3545">
        <v>19</v>
      </c>
      <c r="R3545">
        <v>2</v>
      </c>
      <c r="S3545">
        <v>10</v>
      </c>
      <c r="T3545">
        <v>4</v>
      </c>
      <c r="U3545">
        <v>7</v>
      </c>
      <c r="V3545">
        <f>COUNTIF(tbl_HRMaster[EmployeeID],tbl_HRMaster[[#This Row],[EmployeeID]])</f>
        <v>1</v>
      </c>
      <c r="W3545">
        <f>IFERROR(INDEX(tbl_EmployeeSurvey[EnvironmentSatisfaction],MATCH(tbl_HRMaster[[#This Row],[EmployeeID]],tbl_EmployeeSurvey[EmployeeID],0)),"Not Found")</f>
        <v>3</v>
      </c>
      <c r="X3545">
        <f>IFERROR(INDEX(tbl_EmployeeSurvey[JobSatisfaction],MATCH(tbl_HRMaster[[#This Row],[EmployeeID]],tbl_EmployeeSurvey[EmployeeID],0)),"Not Found")</f>
        <v>2</v>
      </c>
      <c r="Y3545" s="5">
        <f>IFERROR(INDEX(tbl_EmployeeSurvey[WorkLifeBalance],MATCH(tbl_HRMaster[[#This Row],[EmployeeID]],tbl_EmployeeSurvey[EmployeeID],0)),"Not Found")</f>
        <v>2</v>
      </c>
      <c r="Z3545" s="5">
        <f>IFERROR(VLOOKUP(tbl_HRMaster[[#This Row],[EmployeeID]],tbl_ManagerSurvey[[EmployeeID]:[PerformanceRating]],2,FALSE),"Not Found")</f>
        <v>3</v>
      </c>
      <c r="AA3545" s="5">
        <f>IFERROR(VLOOKUP(tbl_HRMaster[[#This Row],[EmployeeID]],tbl_ManagerSurvey[[EmployeeID]:[PerformanceRating]],3,FALSE),"Not Found")</f>
        <v>3</v>
      </c>
      <c r="AB3545" s="5" t="str">
        <f>IF(tbl_HRMaster[[#This Row],[Attrition]]="Yes","Left","Active")</f>
        <v>Active</v>
      </c>
      <c r="AC3545" s="5" t="str">
        <f>_xlfn.IFS(tbl_HRMaster[[#This Row],[Age]]&lt;25,"Under 25",tbl_HRMaster[[#This Row],[Age]]&lt;35,"25-34",tbl_HRMaster[[#This Row],[Age]]&lt;45,"35-44",tbl_HRMaster[[#This Row],[Age]]&lt;55,"45-54",TRUE,"Above 54")</f>
        <v>35-44</v>
      </c>
      <c r="AD3545" s="5" t="str">
        <f>_xlfn.IFS(
tbl_HRMaster[[#This Row],[YearsAtCompany]]&lt;2,"&lt; 2 Years",
tbl_HRMaster[[#This Row],[YearsAtCompany]]&lt;5,"2-4 Years",
tbl_HRMaster[[#This Row],[YearsAtCompany]]&lt;10,"5-9 Years",
TRUE,"10+ Years"
)</f>
        <v>10+ Years</v>
      </c>
      <c r="AE3545" s="5">
        <f>IF(tbl_HRMaster[[#This Row],[Attrition]]="Yes",1,0)</f>
        <v>0</v>
      </c>
    </row>
    <row r="3546" spans="1:31" x14ac:dyDescent="0.25">
      <c r="A3546">
        <v>37</v>
      </c>
      <c r="B3546" t="s">
        <v>21</v>
      </c>
      <c r="C3546" t="s">
        <v>22</v>
      </c>
      <c r="D3546" t="s">
        <v>30</v>
      </c>
      <c r="E3546">
        <v>19</v>
      </c>
      <c r="F3546">
        <v>2</v>
      </c>
      <c r="G3546" t="s">
        <v>46</v>
      </c>
      <c r="H3546">
        <v>2493</v>
      </c>
      <c r="I3546" t="s">
        <v>34</v>
      </c>
      <c r="J3546">
        <v>2</v>
      </c>
      <c r="K3546" t="s">
        <v>35</v>
      </c>
      <c r="L3546" t="s">
        <v>41</v>
      </c>
      <c r="M3546">
        <v>27030</v>
      </c>
      <c r="N3546">
        <v>2</v>
      </c>
      <c r="O3546">
        <v>14</v>
      </c>
      <c r="P3546">
        <v>0</v>
      </c>
      <c r="Q3546">
        <v>19</v>
      </c>
      <c r="R3546">
        <v>2</v>
      </c>
      <c r="S3546">
        <v>10</v>
      </c>
      <c r="T3546">
        <v>4</v>
      </c>
      <c r="U3546">
        <v>7</v>
      </c>
      <c r="V3546">
        <f>COUNTIF(tbl_HRMaster[EmployeeID],tbl_HRMaster[[#This Row],[EmployeeID]])</f>
        <v>1</v>
      </c>
      <c r="W3546">
        <f>IFERROR(INDEX(tbl_EmployeeSurvey[EnvironmentSatisfaction],MATCH(tbl_HRMaster[[#This Row],[EmployeeID]],tbl_EmployeeSurvey[EmployeeID],0)),"Not Found")</f>
        <v>3</v>
      </c>
      <c r="X3546">
        <f>IFERROR(INDEX(tbl_EmployeeSurvey[JobSatisfaction],MATCH(tbl_HRMaster[[#This Row],[EmployeeID]],tbl_EmployeeSurvey[EmployeeID],0)),"Not Found")</f>
        <v>2</v>
      </c>
      <c r="Y3546" s="5">
        <f>IFERROR(INDEX(tbl_EmployeeSurvey[WorkLifeBalance],MATCH(tbl_HRMaster[[#This Row],[EmployeeID]],tbl_EmployeeSurvey[EmployeeID],0)),"Not Found")</f>
        <v>2</v>
      </c>
      <c r="Z3546" s="5">
        <f>IFERROR(VLOOKUP(tbl_HRMaster[[#This Row],[EmployeeID]],tbl_ManagerSurvey[[EmployeeID]:[PerformanceRating]],2,FALSE),"Not Found")</f>
        <v>3</v>
      </c>
      <c r="AA3546" s="5">
        <f>IFERROR(VLOOKUP(tbl_HRMaster[[#This Row],[EmployeeID]],tbl_ManagerSurvey[[EmployeeID]:[PerformanceRating]],3,FALSE),"Not Found")</f>
        <v>3</v>
      </c>
      <c r="AB3546" s="5" t="str">
        <f>IF(tbl_HRMaster[[#This Row],[Attrition]]="Yes","Left","Active")</f>
        <v>Active</v>
      </c>
      <c r="AC3546" s="5" t="str">
        <f>_xlfn.IFS(tbl_HRMaster[[#This Row],[Age]]&lt;25,"Under 25",tbl_HRMaster[[#This Row],[Age]]&lt;35,"25-34",tbl_HRMaster[[#This Row],[Age]]&lt;45,"35-44",tbl_HRMaster[[#This Row],[Age]]&lt;55,"45-54",TRUE,"Above 54")</f>
        <v>35-44</v>
      </c>
      <c r="AD3546" s="5" t="str">
        <f>_xlfn.IFS(
tbl_HRMaster[[#This Row],[YearsAtCompany]]&lt;2,"&lt; 2 Years",
tbl_HRMaster[[#This Row],[YearsAtCompany]]&lt;5,"2-4 Years",
tbl_HRMaster[[#This Row],[YearsAtCompany]]&lt;10,"5-9 Years",
TRUE,"10+ Years"
)</f>
        <v>10+ Years</v>
      </c>
      <c r="AE3546" s="5">
        <f>IF(tbl_HRMaster[[#This Row],[Attrition]]="Yes",1,0)</f>
        <v>0</v>
      </c>
    </row>
    <row r="3547" spans="1:31" x14ac:dyDescent="0.25">
      <c r="A3547">
        <v>37</v>
      </c>
      <c r="B3547" t="s">
        <v>21</v>
      </c>
      <c r="C3547" t="s">
        <v>22</v>
      </c>
      <c r="D3547" t="s">
        <v>30</v>
      </c>
      <c r="E3547">
        <v>19</v>
      </c>
      <c r="F3547">
        <v>2</v>
      </c>
      <c r="G3547" t="s">
        <v>46</v>
      </c>
      <c r="H3547">
        <v>3963</v>
      </c>
      <c r="I3547" t="s">
        <v>34</v>
      </c>
      <c r="J3547">
        <v>2</v>
      </c>
      <c r="K3547" t="s">
        <v>35</v>
      </c>
      <c r="L3547" t="s">
        <v>41</v>
      </c>
      <c r="M3547">
        <v>27030</v>
      </c>
      <c r="N3547">
        <v>2</v>
      </c>
      <c r="O3547">
        <v>14</v>
      </c>
      <c r="P3547">
        <v>0</v>
      </c>
      <c r="Q3547">
        <v>19</v>
      </c>
      <c r="R3547">
        <v>2</v>
      </c>
      <c r="S3547">
        <v>10</v>
      </c>
      <c r="T3547">
        <v>4</v>
      </c>
      <c r="U3547">
        <v>7</v>
      </c>
      <c r="V3547">
        <f>COUNTIF(tbl_HRMaster[EmployeeID],tbl_HRMaster[[#This Row],[EmployeeID]])</f>
        <v>1</v>
      </c>
      <c r="W3547">
        <f>IFERROR(INDEX(tbl_EmployeeSurvey[EnvironmentSatisfaction],MATCH(tbl_HRMaster[[#This Row],[EmployeeID]],tbl_EmployeeSurvey[EmployeeID],0)),"Not Found")</f>
        <v>3</v>
      </c>
      <c r="X3547">
        <f>IFERROR(INDEX(tbl_EmployeeSurvey[JobSatisfaction],MATCH(tbl_HRMaster[[#This Row],[EmployeeID]],tbl_EmployeeSurvey[EmployeeID],0)),"Not Found")</f>
        <v>2</v>
      </c>
      <c r="Y3547" s="5">
        <f>IFERROR(INDEX(tbl_EmployeeSurvey[WorkLifeBalance],MATCH(tbl_HRMaster[[#This Row],[EmployeeID]],tbl_EmployeeSurvey[EmployeeID],0)),"Not Found")</f>
        <v>2</v>
      </c>
      <c r="Z3547" s="5">
        <f>IFERROR(VLOOKUP(tbl_HRMaster[[#This Row],[EmployeeID]],tbl_ManagerSurvey[[EmployeeID]:[PerformanceRating]],2,FALSE),"Not Found")</f>
        <v>3</v>
      </c>
      <c r="AA3547" s="5">
        <f>IFERROR(VLOOKUP(tbl_HRMaster[[#This Row],[EmployeeID]],tbl_ManagerSurvey[[EmployeeID]:[PerformanceRating]],3,FALSE),"Not Found")</f>
        <v>3</v>
      </c>
      <c r="AB3547" s="5" t="str">
        <f>IF(tbl_HRMaster[[#This Row],[Attrition]]="Yes","Left","Active")</f>
        <v>Active</v>
      </c>
      <c r="AC3547" s="5" t="str">
        <f>_xlfn.IFS(tbl_HRMaster[[#This Row],[Age]]&lt;25,"Under 25",tbl_HRMaster[[#This Row],[Age]]&lt;35,"25-34",tbl_HRMaster[[#This Row],[Age]]&lt;45,"35-44",tbl_HRMaster[[#This Row],[Age]]&lt;55,"45-54",TRUE,"Above 54")</f>
        <v>35-44</v>
      </c>
      <c r="AD3547" s="5" t="str">
        <f>_xlfn.IFS(
tbl_HRMaster[[#This Row],[YearsAtCompany]]&lt;2,"&lt; 2 Years",
tbl_HRMaster[[#This Row],[YearsAtCompany]]&lt;5,"2-4 Years",
tbl_HRMaster[[#This Row],[YearsAtCompany]]&lt;10,"5-9 Years",
TRUE,"10+ Years"
)</f>
        <v>10+ Years</v>
      </c>
      <c r="AE3547" s="5">
        <f>IF(tbl_HRMaster[[#This Row],[Attrition]]="Yes",1,0)</f>
        <v>0</v>
      </c>
    </row>
    <row r="3548" spans="1:31" x14ac:dyDescent="0.25">
      <c r="A3548">
        <v>54</v>
      </c>
      <c r="B3548" t="s">
        <v>21</v>
      </c>
      <c r="C3548" t="s">
        <v>22</v>
      </c>
      <c r="D3548" t="s">
        <v>23</v>
      </c>
      <c r="E3548">
        <v>24</v>
      </c>
      <c r="F3548">
        <v>3</v>
      </c>
      <c r="G3548" t="s">
        <v>45</v>
      </c>
      <c r="H3548">
        <v>927</v>
      </c>
      <c r="I3548" t="s">
        <v>34</v>
      </c>
      <c r="J3548">
        <v>1</v>
      </c>
      <c r="K3548" t="s">
        <v>40</v>
      </c>
      <c r="L3548" t="s">
        <v>27</v>
      </c>
      <c r="M3548">
        <v>26000</v>
      </c>
      <c r="N3548">
        <v>3</v>
      </c>
      <c r="O3548">
        <v>14</v>
      </c>
      <c r="P3548">
        <v>0</v>
      </c>
      <c r="Q3548">
        <v>36</v>
      </c>
      <c r="R3548">
        <v>5</v>
      </c>
      <c r="S3548">
        <v>10</v>
      </c>
      <c r="T3548">
        <v>4</v>
      </c>
      <c r="U3548">
        <v>7</v>
      </c>
      <c r="V3548">
        <f>COUNTIF(tbl_HRMaster[EmployeeID],tbl_HRMaster[[#This Row],[EmployeeID]])</f>
        <v>1</v>
      </c>
      <c r="W3548">
        <f>IFERROR(INDEX(tbl_EmployeeSurvey[EnvironmentSatisfaction],MATCH(tbl_HRMaster[[#This Row],[EmployeeID]],tbl_EmployeeSurvey[EmployeeID],0)),"Not Found")</f>
        <v>2</v>
      </c>
      <c r="X3548">
        <f>IFERROR(INDEX(tbl_EmployeeSurvey[JobSatisfaction],MATCH(tbl_HRMaster[[#This Row],[EmployeeID]],tbl_EmployeeSurvey[EmployeeID],0)),"Not Found")</f>
        <v>3</v>
      </c>
      <c r="Y3548" s="5">
        <f>IFERROR(INDEX(tbl_EmployeeSurvey[WorkLifeBalance],MATCH(tbl_HRMaster[[#This Row],[EmployeeID]],tbl_EmployeeSurvey[EmployeeID],0)),"Not Found")</f>
        <v>3</v>
      </c>
      <c r="Z3548" s="5">
        <f>IFERROR(VLOOKUP(tbl_HRMaster[[#This Row],[EmployeeID]],tbl_ManagerSurvey[[EmployeeID]:[PerformanceRating]],2,FALSE),"Not Found")</f>
        <v>3</v>
      </c>
      <c r="AA3548" s="5">
        <f>IFERROR(VLOOKUP(tbl_HRMaster[[#This Row],[EmployeeID]],tbl_ManagerSurvey[[EmployeeID]:[PerformanceRating]],3,FALSE),"Not Found")</f>
        <v>3</v>
      </c>
      <c r="AB3548" s="5" t="str">
        <f>IF(tbl_HRMaster[[#This Row],[Attrition]]="Yes","Left","Active")</f>
        <v>Active</v>
      </c>
      <c r="AC3548" s="5" t="str">
        <f>_xlfn.IFS(tbl_HRMaster[[#This Row],[Age]]&lt;25,"Under 25",tbl_HRMaster[[#This Row],[Age]]&lt;35,"25-34",tbl_HRMaster[[#This Row],[Age]]&lt;45,"35-44",tbl_HRMaster[[#This Row],[Age]]&lt;55,"45-54",TRUE,"Above 54")</f>
        <v>45-54</v>
      </c>
      <c r="AD3548" s="5" t="str">
        <f>_xlfn.IFS(
tbl_HRMaster[[#This Row],[YearsAtCompany]]&lt;2,"&lt; 2 Years",
tbl_HRMaster[[#This Row],[YearsAtCompany]]&lt;5,"2-4 Years",
tbl_HRMaster[[#This Row],[YearsAtCompany]]&lt;10,"5-9 Years",
TRUE,"10+ Years"
)</f>
        <v>10+ Years</v>
      </c>
      <c r="AE3548" s="5">
        <f>IF(tbl_HRMaster[[#This Row],[Attrition]]="Yes",1,0)</f>
        <v>0</v>
      </c>
    </row>
    <row r="3549" spans="1:31" x14ac:dyDescent="0.25">
      <c r="A3549">
        <v>54</v>
      </c>
      <c r="B3549" t="s">
        <v>21</v>
      </c>
      <c r="C3549" t="s">
        <v>22</v>
      </c>
      <c r="D3549" t="s">
        <v>23</v>
      </c>
      <c r="E3549">
        <v>24</v>
      </c>
      <c r="F3549">
        <v>3</v>
      </c>
      <c r="G3549" t="s">
        <v>45</v>
      </c>
      <c r="H3549">
        <v>2397</v>
      </c>
      <c r="I3549" t="s">
        <v>34</v>
      </c>
      <c r="J3549">
        <v>1</v>
      </c>
      <c r="K3549" t="s">
        <v>40</v>
      </c>
      <c r="L3549" t="s">
        <v>27</v>
      </c>
      <c r="M3549">
        <v>26000</v>
      </c>
      <c r="N3549">
        <v>3</v>
      </c>
      <c r="O3549">
        <v>14</v>
      </c>
      <c r="P3549">
        <v>0</v>
      </c>
      <c r="Q3549">
        <v>36</v>
      </c>
      <c r="R3549">
        <v>5</v>
      </c>
      <c r="S3549">
        <v>10</v>
      </c>
      <c r="T3549">
        <v>4</v>
      </c>
      <c r="U3549">
        <v>7</v>
      </c>
      <c r="V3549">
        <f>COUNTIF(tbl_HRMaster[EmployeeID],tbl_HRMaster[[#This Row],[EmployeeID]])</f>
        <v>1</v>
      </c>
      <c r="W3549">
        <f>IFERROR(INDEX(tbl_EmployeeSurvey[EnvironmentSatisfaction],MATCH(tbl_HRMaster[[#This Row],[EmployeeID]],tbl_EmployeeSurvey[EmployeeID],0)),"Not Found")</f>
        <v>2</v>
      </c>
      <c r="X3549">
        <f>IFERROR(INDEX(tbl_EmployeeSurvey[JobSatisfaction],MATCH(tbl_HRMaster[[#This Row],[EmployeeID]],tbl_EmployeeSurvey[EmployeeID],0)),"Not Found")</f>
        <v>3</v>
      </c>
      <c r="Y3549" s="5">
        <f>IFERROR(INDEX(tbl_EmployeeSurvey[WorkLifeBalance],MATCH(tbl_HRMaster[[#This Row],[EmployeeID]],tbl_EmployeeSurvey[EmployeeID],0)),"Not Found")</f>
        <v>3</v>
      </c>
      <c r="Z3549" s="5">
        <f>IFERROR(VLOOKUP(tbl_HRMaster[[#This Row],[EmployeeID]],tbl_ManagerSurvey[[EmployeeID]:[PerformanceRating]],2,FALSE),"Not Found")</f>
        <v>3</v>
      </c>
      <c r="AA3549" s="5">
        <f>IFERROR(VLOOKUP(tbl_HRMaster[[#This Row],[EmployeeID]],tbl_ManagerSurvey[[EmployeeID]:[PerformanceRating]],3,FALSE),"Not Found")</f>
        <v>3</v>
      </c>
      <c r="AB3549" s="5" t="str">
        <f>IF(tbl_HRMaster[[#This Row],[Attrition]]="Yes","Left","Active")</f>
        <v>Active</v>
      </c>
      <c r="AC3549" s="5" t="str">
        <f>_xlfn.IFS(tbl_HRMaster[[#This Row],[Age]]&lt;25,"Under 25",tbl_HRMaster[[#This Row],[Age]]&lt;35,"25-34",tbl_HRMaster[[#This Row],[Age]]&lt;45,"35-44",tbl_HRMaster[[#This Row],[Age]]&lt;55,"45-54",TRUE,"Above 54")</f>
        <v>45-54</v>
      </c>
      <c r="AD3549" s="5" t="str">
        <f>_xlfn.IFS(
tbl_HRMaster[[#This Row],[YearsAtCompany]]&lt;2,"&lt; 2 Years",
tbl_HRMaster[[#This Row],[YearsAtCompany]]&lt;5,"2-4 Years",
tbl_HRMaster[[#This Row],[YearsAtCompany]]&lt;10,"5-9 Years",
TRUE,"10+ Years"
)</f>
        <v>10+ Years</v>
      </c>
      <c r="AE3549" s="5">
        <f>IF(tbl_HRMaster[[#This Row],[Attrition]]="Yes",1,0)</f>
        <v>0</v>
      </c>
    </row>
    <row r="3550" spans="1:31" x14ac:dyDescent="0.25">
      <c r="A3550">
        <v>54</v>
      </c>
      <c r="B3550" t="s">
        <v>21</v>
      </c>
      <c r="C3550" t="s">
        <v>22</v>
      </c>
      <c r="D3550" t="s">
        <v>23</v>
      </c>
      <c r="E3550">
        <v>24</v>
      </c>
      <c r="F3550">
        <v>3</v>
      </c>
      <c r="G3550" t="s">
        <v>45</v>
      </c>
      <c r="H3550">
        <v>3867</v>
      </c>
      <c r="I3550" t="s">
        <v>34</v>
      </c>
      <c r="J3550">
        <v>1</v>
      </c>
      <c r="K3550" t="s">
        <v>40</v>
      </c>
      <c r="L3550" t="s">
        <v>27</v>
      </c>
      <c r="M3550">
        <v>26000</v>
      </c>
      <c r="N3550">
        <v>3</v>
      </c>
      <c r="O3550">
        <v>14</v>
      </c>
      <c r="P3550">
        <v>0</v>
      </c>
      <c r="Q3550">
        <v>36</v>
      </c>
      <c r="R3550">
        <v>5</v>
      </c>
      <c r="S3550">
        <v>10</v>
      </c>
      <c r="T3550">
        <v>4</v>
      </c>
      <c r="U3550">
        <v>7</v>
      </c>
      <c r="V3550">
        <f>COUNTIF(tbl_HRMaster[EmployeeID],tbl_HRMaster[[#This Row],[EmployeeID]])</f>
        <v>1</v>
      </c>
      <c r="W3550">
        <f>IFERROR(INDEX(tbl_EmployeeSurvey[EnvironmentSatisfaction],MATCH(tbl_HRMaster[[#This Row],[EmployeeID]],tbl_EmployeeSurvey[EmployeeID],0)),"Not Found")</f>
        <v>2</v>
      </c>
      <c r="X3550">
        <f>IFERROR(INDEX(tbl_EmployeeSurvey[JobSatisfaction],MATCH(tbl_HRMaster[[#This Row],[EmployeeID]],tbl_EmployeeSurvey[EmployeeID],0)),"Not Found")</f>
        <v>3</v>
      </c>
      <c r="Y3550" s="5">
        <f>IFERROR(INDEX(tbl_EmployeeSurvey[WorkLifeBalance],MATCH(tbl_HRMaster[[#This Row],[EmployeeID]],tbl_EmployeeSurvey[EmployeeID],0)),"Not Found")</f>
        <v>3</v>
      </c>
      <c r="Z3550" s="5">
        <f>IFERROR(VLOOKUP(tbl_HRMaster[[#This Row],[EmployeeID]],tbl_ManagerSurvey[[EmployeeID]:[PerformanceRating]],2,FALSE),"Not Found")</f>
        <v>3</v>
      </c>
      <c r="AA3550" s="5">
        <f>IFERROR(VLOOKUP(tbl_HRMaster[[#This Row],[EmployeeID]],tbl_ManagerSurvey[[EmployeeID]:[PerformanceRating]],3,FALSE),"Not Found")</f>
        <v>3</v>
      </c>
      <c r="AB3550" s="5" t="str">
        <f>IF(tbl_HRMaster[[#This Row],[Attrition]]="Yes","Left","Active")</f>
        <v>Active</v>
      </c>
      <c r="AC3550" s="5" t="str">
        <f>_xlfn.IFS(tbl_HRMaster[[#This Row],[Age]]&lt;25,"Under 25",tbl_HRMaster[[#This Row],[Age]]&lt;35,"25-34",tbl_HRMaster[[#This Row],[Age]]&lt;45,"35-44",tbl_HRMaster[[#This Row],[Age]]&lt;55,"45-54",TRUE,"Above 54")</f>
        <v>45-54</v>
      </c>
      <c r="AD3550" s="5" t="str">
        <f>_xlfn.IFS(
tbl_HRMaster[[#This Row],[YearsAtCompany]]&lt;2,"&lt; 2 Years",
tbl_HRMaster[[#This Row],[YearsAtCompany]]&lt;5,"2-4 Years",
tbl_HRMaster[[#This Row],[YearsAtCompany]]&lt;10,"5-9 Years",
TRUE,"10+ Years"
)</f>
        <v>10+ Years</v>
      </c>
      <c r="AE3550" s="5">
        <f>IF(tbl_HRMaster[[#This Row],[Attrition]]="Yes",1,0)</f>
        <v>0</v>
      </c>
    </row>
    <row r="3551" spans="1:31" x14ac:dyDescent="0.25">
      <c r="A3551">
        <v>29</v>
      </c>
      <c r="B3551" t="s">
        <v>21</v>
      </c>
      <c r="C3551" t="s">
        <v>29</v>
      </c>
      <c r="D3551" t="s">
        <v>23</v>
      </c>
      <c r="E3551">
        <v>15</v>
      </c>
      <c r="F3551">
        <v>4</v>
      </c>
      <c r="G3551" t="s">
        <v>38</v>
      </c>
      <c r="H3551">
        <v>1440</v>
      </c>
      <c r="I3551" t="s">
        <v>25</v>
      </c>
      <c r="J3551">
        <v>1</v>
      </c>
      <c r="K3551" t="s">
        <v>35</v>
      </c>
      <c r="L3551" t="s">
        <v>27</v>
      </c>
      <c r="M3551">
        <v>49680</v>
      </c>
      <c r="N3551">
        <v>1</v>
      </c>
      <c r="O3551">
        <v>19</v>
      </c>
      <c r="P3551">
        <v>3</v>
      </c>
      <c r="Q3551">
        <v>11</v>
      </c>
      <c r="R3551">
        <v>4</v>
      </c>
      <c r="S3551">
        <v>11</v>
      </c>
      <c r="T3551">
        <v>4</v>
      </c>
      <c r="U3551">
        <v>1</v>
      </c>
      <c r="V3551">
        <f>COUNTIF(tbl_HRMaster[EmployeeID],tbl_HRMaster[[#This Row],[EmployeeID]])</f>
        <v>1</v>
      </c>
      <c r="W3551">
        <f>IFERROR(INDEX(tbl_EmployeeSurvey[EnvironmentSatisfaction],MATCH(tbl_HRMaster[[#This Row],[EmployeeID]],tbl_EmployeeSurvey[EmployeeID],0)),"Not Found")</f>
        <v>2</v>
      </c>
      <c r="X3551">
        <f>IFERROR(INDEX(tbl_EmployeeSurvey[JobSatisfaction],MATCH(tbl_HRMaster[[#This Row],[EmployeeID]],tbl_EmployeeSurvey[EmployeeID],0)),"Not Found")</f>
        <v>4</v>
      </c>
      <c r="Y3551" s="5">
        <f>IFERROR(INDEX(tbl_EmployeeSurvey[WorkLifeBalance],MATCH(tbl_HRMaster[[#This Row],[EmployeeID]],tbl_EmployeeSurvey[EmployeeID],0)),"Not Found")</f>
        <v>3</v>
      </c>
      <c r="Z3551" s="5">
        <f>IFERROR(VLOOKUP(tbl_HRMaster[[#This Row],[EmployeeID]],tbl_ManagerSurvey[[EmployeeID]:[PerformanceRating]],2,FALSE),"Not Found")</f>
        <v>3</v>
      </c>
      <c r="AA3551" s="5">
        <f>IFERROR(VLOOKUP(tbl_HRMaster[[#This Row],[EmployeeID]],tbl_ManagerSurvey[[EmployeeID]:[PerformanceRating]],3,FALSE),"Not Found")</f>
        <v>3</v>
      </c>
      <c r="AB3551" s="5" t="str">
        <f>IF(tbl_HRMaster[[#This Row],[Attrition]]="Yes","Left","Active")</f>
        <v>Active</v>
      </c>
      <c r="AC3551" s="5" t="str">
        <f>_xlfn.IFS(tbl_HRMaster[[#This Row],[Age]]&lt;25,"Under 25",tbl_HRMaster[[#This Row],[Age]]&lt;35,"25-34",tbl_HRMaster[[#This Row],[Age]]&lt;45,"35-44",tbl_HRMaster[[#This Row],[Age]]&lt;55,"45-54",TRUE,"Above 54")</f>
        <v>25-34</v>
      </c>
      <c r="AD3551" s="5" t="str">
        <f>_xlfn.IFS(
tbl_HRMaster[[#This Row],[YearsAtCompany]]&lt;2,"&lt; 2 Years",
tbl_HRMaster[[#This Row],[YearsAtCompany]]&lt;5,"2-4 Years",
tbl_HRMaster[[#This Row],[YearsAtCompany]]&lt;10,"5-9 Years",
TRUE,"10+ Years"
)</f>
        <v>10+ Years</v>
      </c>
      <c r="AE3551" s="5">
        <f>IF(tbl_HRMaster[[#This Row],[Attrition]]="Yes",1,0)</f>
        <v>0</v>
      </c>
    </row>
    <row r="3552" spans="1:31" x14ac:dyDescent="0.25">
      <c r="A3552">
        <v>29</v>
      </c>
      <c r="B3552" t="s">
        <v>21</v>
      </c>
      <c r="C3552" t="s">
        <v>29</v>
      </c>
      <c r="D3552" t="s">
        <v>23</v>
      </c>
      <c r="E3552">
        <v>15</v>
      </c>
      <c r="F3552">
        <v>4</v>
      </c>
      <c r="G3552" t="s">
        <v>38</v>
      </c>
      <c r="H3552">
        <v>2910</v>
      </c>
      <c r="I3552" t="s">
        <v>25</v>
      </c>
      <c r="J3552">
        <v>1</v>
      </c>
      <c r="K3552" t="s">
        <v>35</v>
      </c>
      <c r="L3552" t="s">
        <v>27</v>
      </c>
      <c r="M3552">
        <v>49680</v>
      </c>
      <c r="N3552">
        <v>1</v>
      </c>
      <c r="O3552">
        <v>19</v>
      </c>
      <c r="P3552">
        <v>3</v>
      </c>
      <c r="Q3552">
        <v>11</v>
      </c>
      <c r="R3552">
        <v>4</v>
      </c>
      <c r="S3552">
        <v>11</v>
      </c>
      <c r="T3552">
        <v>4</v>
      </c>
      <c r="U3552">
        <v>1</v>
      </c>
      <c r="V3552">
        <f>COUNTIF(tbl_HRMaster[EmployeeID],tbl_HRMaster[[#This Row],[EmployeeID]])</f>
        <v>1</v>
      </c>
      <c r="W3552">
        <f>IFERROR(INDEX(tbl_EmployeeSurvey[EnvironmentSatisfaction],MATCH(tbl_HRMaster[[#This Row],[EmployeeID]],tbl_EmployeeSurvey[EmployeeID],0)),"Not Found")</f>
        <v>2</v>
      </c>
      <c r="X3552">
        <f>IFERROR(INDEX(tbl_EmployeeSurvey[JobSatisfaction],MATCH(tbl_HRMaster[[#This Row],[EmployeeID]],tbl_EmployeeSurvey[EmployeeID],0)),"Not Found")</f>
        <v>4</v>
      </c>
      <c r="Y3552" s="5">
        <f>IFERROR(INDEX(tbl_EmployeeSurvey[WorkLifeBalance],MATCH(tbl_HRMaster[[#This Row],[EmployeeID]],tbl_EmployeeSurvey[EmployeeID],0)),"Not Found")</f>
        <v>3</v>
      </c>
      <c r="Z3552" s="5">
        <f>IFERROR(VLOOKUP(tbl_HRMaster[[#This Row],[EmployeeID]],tbl_ManagerSurvey[[EmployeeID]:[PerformanceRating]],2,FALSE),"Not Found")</f>
        <v>3</v>
      </c>
      <c r="AA3552" s="5">
        <f>IFERROR(VLOOKUP(tbl_HRMaster[[#This Row],[EmployeeID]],tbl_ManagerSurvey[[EmployeeID]:[PerformanceRating]],3,FALSE),"Not Found")</f>
        <v>3</v>
      </c>
      <c r="AB3552" s="5" t="str">
        <f>IF(tbl_HRMaster[[#This Row],[Attrition]]="Yes","Left","Active")</f>
        <v>Active</v>
      </c>
      <c r="AC3552" s="5" t="str">
        <f>_xlfn.IFS(tbl_HRMaster[[#This Row],[Age]]&lt;25,"Under 25",tbl_HRMaster[[#This Row],[Age]]&lt;35,"25-34",tbl_HRMaster[[#This Row],[Age]]&lt;45,"35-44",tbl_HRMaster[[#This Row],[Age]]&lt;55,"45-54",TRUE,"Above 54")</f>
        <v>25-34</v>
      </c>
      <c r="AD3552" s="5" t="str">
        <f>_xlfn.IFS(
tbl_HRMaster[[#This Row],[YearsAtCompany]]&lt;2,"&lt; 2 Years",
tbl_HRMaster[[#This Row],[YearsAtCompany]]&lt;5,"2-4 Years",
tbl_HRMaster[[#This Row],[YearsAtCompany]]&lt;10,"5-9 Years",
TRUE,"10+ Years"
)</f>
        <v>10+ Years</v>
      </c>
      <c r="AE3552" s="5">
        <f>IF(tbl_HRMaster[[#This Row],[Attrition]]="Yes",1,0)</f>
        <v>0</v>
      </c>
    </row>
    <row r="3553" spans="1:31" x14ac:dyDescent="0.25">
      <c r="A3553">
        <v>29</v>
      </c>
      <c r="B3553" t="s">
        <v>21</v>
      </c>
      <c r="C3553" t="s">
        <v>29</v>
      </c>
      <c r="D3553" t="s">
        <v>23</v>
      </c>
      <c r="E3553">
        <v>15</v>
      </c>
      <c r="F3553">
        <v>4</v>
      </c>
      <c r="G3553" t="s">
        <v>38</v>
      </c>
      <c r="H3553">
        <v>4380</v>
      </c>
      <c r="I3553" t="s">
        <v>25</v>
      </c>
      <c r="J3553">
        <v>1</v>
      </c>
      <c r="K3553" t="s">
        <v>35</v>
      </c>
      <c r="L3553" t="s">
        <v>27</v>
      </c>
      <c r="M3553">
        <v>49680</v>
      </c>
      <c r="N3553">
        <v>1</v>
      </c>
      <c r="O3553">
        <v>19</v>
      </c>
      <c r="P3553">
        <v>3</v>
      </c>
      <c r="Q3553">
        <v>11</v>
      </c>
      <c r="R3553">
        <v>4</v>
      </c>
      <c r="S3553">
        <v>11</v>
      </c>
      <c r="T3553">
        <v>4</v>
      </c>
      <c r="U3553">
        <v>1</v>
      </c>
      <c r="V3553">
        <f>COUNTIF(tbl_HRMaster[EmployeeID],tbl_HRMaster[[#This Row],[EmployeeID]])</f>
        <v>1</v>
      </c>
      <c r="W3553">
        <f>IFERROR(INDEX(tbl_EmployeeSurvey[EnvironmentSatisfaction],MATCH(tbl_HRMaster[[#This Row],[EmployeeID]],tbl_EmployeeSurvey[EmployeeID],0)),"Not Found")</f>
        <v>2</v>
      </c>
      <c r="X3553">
        <f>IFERROR(INDEX(tbl_EmployeeSurvey[JobSatisfaction],MATCH(tbl_HRMaster[[#This Row],[EmployeeID]],tbl_EmployeeSurvey[EmployeeID],0)),"Not Found")</f>
        <v>4</v>
      </c>
      <c r="Y3553" s="5">
        <f>IFERROR(INDEX(tbl_EmployeeSurvey[WorkLifeBalance],MATCH(tbl_HRMaster[[#This Row],[EmployeeID]],tbl_EmployeeSurvey[EmployeeID],0)),"Not Found")</f>
        <v>3</v>
      </c>
      <c r="Z3553" s="5">
        <f>IFERROR(VLOOKUP(tbl_HRMaster[[#This Row],[EmployeeID]],tbl_ManagerSurvey[[EmployeeID]:[PerformanceRating]],2,FALSE),"Not Found")</f>
        <v>3</v>
      </c>
      <c r="AA3553" s="5">
        <f>IFERROR(VLOOKUP(tbl_HRMaster[[#This Row],[EmployeeID]],tbl_ManagerSurvey[[EmployeeID]:[PerformanceRating]],3,FALSE),"Not Found")</f>
        <v>3</v>
      </c>
      <c r="AB3553" s="5" t="str">
        <f>IF(tbl_HRMaster[[#This Row],[Attrition]]="Yes","Left","Active")</f>
        <v>Active</v>
      </c>
      <c r="AC3553" s="5" t="str">
        <f>_xlfn.IFS(tbl_HRMaster[[#This Row],[Age]]&lt;25,"Under 25",tbl_HRMaster[[#This Row],[Age]]&lt;35,"25-34",tbl_HRMaster[[#This Row],[Age]]&lt;45,"35-44",tbl_HRMaster[[#This Row],[Age]]&lt;55,"45-54",TRUE,"Above 54")</f>
        <v>25-34</v>
      </c>
      <c r="AD3553" s="5" t="str">
        <f>_xlfn.IFS(
tbl_HRMaster[[#This Row],[YearsAtCompany]]&lt;2,"&lt; 2 Years",
tbl_HRMaster[[#This Row],[YearsAtCompany]]&lt;5,"2-4 Years",
tbl_HRMaster[[#This Row],[YearsAtCompany]]&lt;10,"5-9 Years",
TRUE,"10+ Years"
)</f>
        <v>10+ Years</v>
      </c>
      <c r="AE3553" s="5">
        <f>IF(tbl_HRMaster[[#This Row],[Attrition]]="Yes",1,0)</f>
        <v>0</v>
      </c>
    </row>
    <row r="3554" spans="1:31" x14ac:dyDescent="0.25">
      <c r="A3554">
        <v>31</v>
      </c>
      <c r="B3554" t="s">
        <v>21</v>
      </c>
      <c r="C3554" t="s">
        <v>22</v>
      </c>
      <c r="D3554" t="s">
        <v>30</v>
      </c>
      <c r="E3554">
        <v>6</v>
      </c>
      <c r="F3554">
        <v>3</v>
      </c>
      <c r="G3554" t="s">
        <v>38</v>
      </c>
      <c r="H3554">
        <v>85</v>
      </c>
      <c r="I3554" t="s">
        <v>25</v>
      </c>
      <c r="J3554">
        <v>3</v>
      </c>
      <c r="K3554" t="s">
        <v>44</v>
      </c>
      <c r="L3554" t="s">
        <v>32</v>
      </c>
      <c r="M3554">
        <v>81030</v>
      </c>
      <c r="N3554">
        <v>1</v>
      </c>
      <c r="O3554">
        <v>15</v>
      </c>
      <c r="P3554">
        <v>1</v>
      </c>
      <c r="Q3554">
        <v>11</v>
      </c>
      <c r="R3554">
        <v>5</v>
      </c>
      <c r="S3554">
        <v>11</v>
      </c>
      <c r="T3554">
        <v>4</v>
      </c>
      <c r="U3554">
        <v>10</v>
      </c>
      <c r="V3554">
        <f>COUNTIF(tbl_HRMaster[EmployeeID],tbl_HRMaster[[#This Row],[EmployeeID]])</f>
        <v>1</v>
      </c>
      <c r="W3554">
        <f>IFERROR(INDEX(tbl_EmployeeSurvey[EnvironmentSatisfaction],MATCH(tbl_HRMaster[[#This Row],[EmployeeID]],tbl_EmployeeSurvey[EmployeeID],0)),"Not Found")</f>
        <v>3</v>
      </c>
      <c r="X3554">
        <f>IFERROR(INDEX(tbl_EmployeeSurvey[JobSatisfaction],MATCH(tbl_HRMaster[[#This Row],[EmployeeID]],tbl_EmployeeSurvey[EmployeeID],0)),"Not Found")</f>
        <v>4</v>
      </c>
      <c r="Y3554" s="5">
        <f>IFERROR(INDEX(tbl_EmployeeSurvey[WorkLifeBalance],MATCH(tbl_HRMaster[[#This Row],[EmployeeID]],tbl_EmployeeSurvey[EmployeeID],0)),"Not Found")</f>
        <v>3</v>
      </c>
      <c r="Z3554" s="5">
        <f>IFERROR(VLOOKUP(tbl_HRMaster[[#This Row],[EmployeeID]],tbl_ManagerSurvey[[EmployeeID]:[PerformanceRating]],2,FALSE),"Not Found")</f>
        <v>3</v>
      </c>
      <c r="AA3554" s="5">
        <f>IFERROR(VLOOKUP(tbl_HRMaster[[#This Row],[EmployeeID]],tbl_ManagerSurvey[[EmployeeID]:[PerformanceRating]],3,FALSE),"Not Found")</f>
        <v>3</v>
      </c>
      <c r="AB3554" s="5" t="str">
        <f>IF(tbl_HRMaster[[#This Row],[Attrition]]="Yes","Left","Active")</f>
        <v>Active</v>
      </c>
      <c r="AC3554" s="5" t="str">
        <f>_xlfn.IFS(tbl_HRMaster[[#This Row],[Age]]&lt;25,"Under 25",tbl_HRMaster[[#This Row],[Age]]&lt;35,"25-34",tbl_HRMaster[[#This Row],[Age]]&lt;45,"35-44",tbl_HRMaster[[#This Row],[Age]]&lt;55,"45-54",TRUE,"Above 54")</f>
        <v>25-34</v>
      </c>
      <c r="AD3554" s="5" t="str">
        <f>_xlfn.IFS(
tbl_HRMaster[[#This Row],[YearsAtCompany]]&lt;2,"&lt; 2 Years",
tbl_HRMaster[[#This Row],[YearsAtCompany]]&lt;5,"2-4 Years",
tbl_HRMaster[[#This Row],[YearsAtCompany]]&lt;10,"5-9 Years",
TRUE,"10+ Years"
)</f>
        <v>10+ Years</v>
      </c>
      <c r="AE3554" s="5">
        <f>IF(tbl_HRMaster[[#This Row],[Attrition]]="Yes",1,0)</f>
        <v>0</v>
      </c>
    </row>
    <row r="3555" spans="1:31" x14ac:dyDescent="0.25">
      <c r="A3555">
        <v>31</v>
      </c>
      <c r="B3555" t="s">
        <v>21</v>
      </c>
      <c r="C3555" t="s">
        <v>22</v>
      </c>
      <c r="D3555" t="s">
        <v>30</v>
      </c>
      <c r="E3555">
        <v>6</v>
      </c>
      <c r="F3555">
        <v>3</v>
      </c>
      <c r="G3555" t="s">
        <v>38</v>
      </c>
      <c r="H3555">
        <v>1555</v>
      </c>
      <c r="I3555" t="s">
        <v>25</v>
      </c>
      <c r="J3555">
        <v>3</v>
      </c>
      <c r="K3555" t="s">
        <v>44</v>
      </c>
      <c r="L3555" t="s">
        <v>32</v>
      </c>
      <c r="M3555">
        <v>81030</v>
      </c>
      <c r="N3555">
        <v>1</v>
      </c>
      <c r="O3555">
        <v>15</v>
      </c>
      <c r="P3555">
        <v>1</v>
      </c>
      <c r="Q3555">
        <v>11</v>
      </c>
      <c r="R3555">
        <v>5</v>
      </c>
      <c r="S3555">
        <v>11</v>
      </c>
      <c r="T3555">
        <v>4</v>
      </c>
      <c r="U3555">
        <v>10</v>
      </c>
      <c r="V3555">
        <f>COUNTIF(tbl_HRMaster[EmployeeID],tbl_HRMaster[[#This Row],[EmployeeID]])</f>
        <v>1</v>
      </c>
      <c r="W3555">
        <f>IFERROR(INDEX(tbl_EmployeeSurvey[EnvironmentSatisfaction],MATCH(tbl_HRMaster[[#This Row],[EmployeeID]],tbl_EmployeeSurvey[EmployeeID],0)),"Not Found")</f>
        <v>3</v>
      </c>
      <c r="X3555">
        <f>IFERROR(INDEX(tbl_EmployeeSurvey[JobSatisfaction],MATCH(tbl_HRMaster[[#This Row],[EmployeeID]],tbl_EmployeeSurvey[EmployeeID],0)),"Not Found")</f>
        <v>4</v>
      </c>
      <c r="Y3555" s="5">
        <f>IFERROR(INDEX(tbl_EmployeeSurvey[WorkLifeBalance],MATCH(tbl_HRMaster[[#This Row],[EmployeeID]],tbl_EmployeeSurvey[EmployeeID],0)),"Not Found")</f>
        <v>2</v>
      </c>
      <c r="Z3555" s="5">
        <f>IFERROR(VLOOKUP(tbl_HRMaster[[#This Row],[EmployeeID]],tbl_ManagerSurvey[[EmployeeID]:[PerformanceRating]],2,FALSE),"Not Found")</f>
        <v>3</v>
      </c>
      <c r="AA3555" s="5">
        <f>IFERROR(VLOOKUP(tbl_HRMaster[[#This Row],[EmployeeID]],tbl_ManagerSurvey[[EmployeeID]:[PerformanceRating]],3,FALSE),"Not Found")</f>
        <v>3</v>
      </c>
      <c r="AB3555" s="5" t="str">
        <f>IF(tbl_HRMaster[[#This Row],[Attrition]]="Yes","Left","Active")</f>
        <v>Active</v>
      </c>
      <c r="AC3555" s="5" t="str">
        <f>_xlfn.IFS(tbl_HRMaster[[#This Row],[Age]]&lt;25,"Under 25",tbl_HRMaster[[#This Row],[Age]]&lt;35,"25-34",tbl_HRMaster[[#This Row],[Age]]&lt;45,"35-44",tbl_HRMaster[[#This Row],[Age]]&lt;55,"45-54",TRUE,"Above 54")</f>
        <v>25-34</v>
      </c>
      <c r="AD3555" s="5" t="str">
        <f>_xlfn.IFS(
tbl_HRMaster[[#This Row],[YearsAtCompany]]&lt;2,"&lt; 2 Years",
tbl_HRMaster[[#This Row],[YearsAtCompany]]&lt;5,"2-4 Years",
tbl_HRMaster[[#This Row],[YearsAtCompany]]&lt;10,"5-9 Years",
TRUE,"10+ Years"
)</f>
        <v>10+ Years</v>
      </c>
      <c r="AE3555" s="5">
        <f>IF(tbl_HRMaster[[#This Row],[Attrition]]="Yes",1,0)</f>
        <v>0</v>
      </c>
    </row>
    <row r="3556" spans="1:31" x14ac:dyDescent="0.25">
      <c r="A3556">
        <v>31</v>
      </c>
      <c r="B3556" t="s">
        <v>21</v>
      </c>
      <c r="C3556" t="s">
        <v>22</v>
      </c>
      <c r="D3556" t="s">
        <v>30</v>
      </c>
      <c r="E3556">
        <v>6</v>
      </c>
      <c r="F3556">
        <v>3</v>
      </c>
      <c r="G3556" t="s">
        <v>38</v>
      </c>
      <c r="H3556">
        <v>3025</v>
      </c>
      <c r="I3556" t="s">
        <v>25</v>
      </c>
      <c r="J3556">
        <v>3</v>
      </c>
      <c r="K3556" t="s">
        <v>44</v>
      </c>
      <c r="L3556" t="s">
        <v>32</v>
      </c>
      <c r="M3556">
        <v>81030</v>
      </c>
      <c r="N3556">
        <v>1</v>
      </c>
      <c r="O3556">
        <v>15</v>
      </c>
      <c r="P3556">
        <v>1</v>
      </c>
      <c r="Q3556">
        <v>11</v>
      </c>
      <c r="R3556">
        <v>5</v>
      </c>
      <c r="S3556">
        <v>11</v>
      </c>
      <c r="T3556">
        <v>4</v>
      </c>
      <c r="U3556">
        <v>10</v>
      </c>
      <c r="V3556">
        <f>COUNTIF(tbl_HRMaster[EmployeeID],tbl_HRMaster[[#This Row],[EmployeeID]])</f>
        <v>1</v>
      </c>
      <c r="W3556">
        <f>IFERROR(INDEX(tbl_EmployeeSurvey[EnvironmentSatisfaction],MATCH(tbl_HRMaster[[#This Row],[EmployeeID]],tbl_EmployeeSurvey[EmployeeID],0)),"Not Found")</f>
        <v>3</v>
      </c>
      <c r="X3556">
        <f>IFERROR(INDEX(tbl_EmployeeSurvey[JobSatisfaction],MATCH(tbl_HRMaster[[#This Row],[EmployeeID]],tbl_EmployeeSurvey[EmployeeID],0)),"Not Found")</f>
        <v>4</v>
      </c>
      <c r="Y3556" s="5">
        <f>IFERROR(INDEX(tbl_EmployeeSurvey[WorkLifeBalance],MATCH(tbl_HRMaster[[#This Row],[EmployeeID]],tbl_EmployeeSurvey[EmployeeID],0)),"Not Found")</f>
        <v>3</v>
      </c>
      <c r="Z3556" s="5">
        <f>IFERROR(VLOOKUP(tbl_HRMaster[[#This Row],[EmployeeID]],tbl_ManagerSurvey[[EmployeeID]:[PerformanceRating]],2,FALSE),"Not Found")</f>
        <v>3</v>
      </c>
      <c r="AA3556" s="5">
        <f>IFERROR(VLOOKUP(tbl_HRMaster[[#This Row],[EmployeeID]],tbl_ManagerSurvey[[EmployeeID]:[PerformanceRating]],3,FALSE),"Not Found")</f>
        <v>3</v>
      </c>
      <c r="AB3556" s="5" t="str">
        <f>IF(tbl_HRMaster[[#This Row],[Attrition]]="Yes","Left","Active")</f>
        <v>Active</v>
      </c>
      <c r="AC3556" s="5" t="str">
        <f>_xlfn.IFS(tbl_HRMaster[[#This Row],[Age]]&lt;25,"Under 25",tbl_HRMaster[[#This Row],[Age]]&lt;35,"25-34",tbl_HRMaster[[#This Row],[Age]]&lt;45,"35-44",tbl_HRMaster[[#This Row],[Age]]&lt;55,"45-54",TRUE,"Above 54")</f>
        <v>25-34</v>
      </c>
      <c r="AD3556" s="5" t="str">
        <f>_xlfn.IFS(
tbl_HRMaster[[#This Row],[YearsAtCompany]]&lt;2,"&lt; 2 Years",
tbl_HRMaster[[#This Row],[YearsAtCompany]]&lt;5,"2-4 Years",
tbl_HRMaster[[#This Row],[YearsAtCompany]]&lt;10,"5-9 Years",
TRUE,"10+ Years"
)</f>
        <v>10+ Years</v>
      </c>
      <c r="AE3556" s="5">
        <f>IF(tbl_HRMaster[[#This Row],[Attrition]]="Yes",1,0)</f>
        <v>0</v>
      </c>
    </row>
    <row r="3557" spans="1:31" x14ac:dyDescent="0.25">
      <c r="A3557">
        <v>30</v>
      </c>
      <c r="B3557" t="s">
        <v>21</v>
      </c>
      <c r="C3557" t="s">
        <v>22</v>
      </c>
      <c r="D3557" t="s">
        <v>30</v>
      </c>
      <c r="E3557">
        <v>21</v>
      </c>
      <c r="F3557">
        <v>1</v>
      </c>
      <c r="G3557" t="s">
        <v>38</v>
      </c>
      <c r="H3557">
        <v>1352</v>
      </c>
      <c r="I3557" t="s">
        <v>34</v>
      </c>
      <c r="J3557">
        <v>2</v>
      </c>
      <c r="K3557" t="s">
        <v>40</v>
      </c>
      <c r="L3557" t="s">
        <v>27</v>
      </c>
      <c r="M3557">
        <v>104350</v>
      </c>
      <c r="N3557">
        <v>0</v>
      </c>
      <c r="O3557">
        <v>11</v>
      </c>
      <c r="P3557">
        <v>0</v>
      </c>
      <c r="Q3557">
        <v>12</v>
      </c>
      <c r="R3557">
        <v>5</v>
      </c>
      <c r="S3557">
        <v>11</v>
      </c>
      <c r="T3557">
        <v>4</v>
      </c>
      <c r="U3557">
        <v>7</v>
      </c>
      <c r="V3557">
        <f>COUNTIF(tbl_HRMaster[EmployeeID],tbl_HRMaster[[#This Row],[EmployeeID]])</f>
        <v>1</v>
      </c>
      <c r="W3557">
        <f>IFERROR(INDEX(tbl_EmployeeSurvey[EnvironmentSatisfaction],MATCH(tbl_HRMaster[[#This Row],[EmployeeID]],tbl_EmployeeSurvey[EmployeeID],0)),"Not Found")</f>
        <v>3</v>
      </c>
      <c r="X3557">
        <f>IFERROR(INDEX(tbl_EmployeeSurvey[JobSatisfaction],MATCH(tbl_HRMaster[[#This Row],[EmployeeID]],tbl_EmployeeSurvey[EmployeeID],0)),"Not Found")</f>
        <v>4</v>
      </c>
      <c r="Y3557" s="5">
        <f>IFERROR(INDEX(tbl_EmployeeSurvey[WorkLifeBalance],MATCH(tbl_HRMaster[[#This Row],[EmployeeID]],tbl_EmployeeSurvey[EmployeeID],0)),"Not Found")</f>
        <v>1</v>
      </c>
      <c r="Z3557" s="5">
        <f>IFERROR(VLOOKUP(tbl_HRMaster[[#This Row],[EmployeeID]],tbl_ManagerSurvey[[EmployeeID]:[PerformanceRating]],2,FALSE),"Not Found")</f>
        <v>3</v>
      </c>
      <c r="AA3557" s="5">
        <f>IFERROR(VLOOKUP(tbl_HRMaster[[#This Row],[EmployeeID]],tbl_ManagerSurvey[[EmployeeID]:[PerformanceRating]],3,FALSE),"Not Found")</f>
        <v>3</v>
      </c>
      <c r="AB3557" s="5" t="str">
        <f>IF(tbl_HRMaster[[#This Row],[Attrition]]="Yes","Left","Active")</f>
        <v>Active</v>
      </c>
      <c r="AC3557" s="5" t="str">
        <f>_xlfn.IFS(tbl_HRMaster[[#This Row],[Age]]&lt;25,"Under 25",tbl_HRMaster[[#This Row],[Age]]&lt;35,"25-34",tbl_HRMaster[[#This Row],[Age]]&lt;45,"35-44",tbl_HRMaster[[#This Row],[Age]]&lt;55,"45-54",TRUE,"Above 54")</f>
        <v>25-34</v>
      </c>
      <c r="AD3557" s="5" t="str">
        <f>_xlfn.IFS(
tbl_HRMaster[[#This Row],[YearsAtCompany]]&lt;2,"&lt; 2 Years",
tbl_HRMaster[[#This Row],[YearsAtCompany]]&lt;5,"2-4 Years",
tbl_HRMaster[[#This Row],[YearsAtCompany]]&lt;10,"5-9 Years",
TRUE,"10+ Years"
)</f>
        <v>10+ Years</v>
      </c>
      <c r="AE3557" s="5">
        <f>IF(tbl_HRMaster[[#This Row],[Attrition]]="Yes",1,0)</f>
        <v>0</v>
      </c>
    </row>
    <row r="3558" spans="1:31" x14ac:dyDescent="0.25">
      <c r="A3558">
        <v>30</v>
      </c>
      <c r="B3558" t="s">
        <v>21</v>
      </c>
      <c r="C3558" t="s">
        <v>22</v>
      </c>
      <c r="D3558" t="s">
        <v>30</v>
      </c>
      <c r="E3558">
        <v>21</v>
      </c>
      <c r="F3558">
        <v>1</v>
      </c>
      <c r="G3558" t="s">
        <v>38</v>
      </c>
      <c r="H3558">
        <v>2822</v>
      </c>
      <c r="I3558" t="s">
        <v>34</v>
      </c>
      <c r="J3558">
        <v>2</v>
      </c>
      <c r="K3558" t="s">
        <v>40</v>
      </c>
      <c r="L3558" t="s">
        <v>27</v>
      </c>
      <c r="M3558">
        <v>104350</v>
      </c>
      <c r="N3558">
        <v>0</v>
      </c>
      <c r="O3558">
        <v>11</v>
      </c>
      <c r="P3558">
        <v>0</v>
      </c>
      <c r="Q3558">
        <v>12</v>
      </c>
      <c r="R3558">
        <v>5</v>
      </c>
      <c r="S3558">
        <v>11</v>
      </c>
      <c r="T3558">
        <v>4</v>
      </c>
      <c r="U3558">
        <v>7</v>
      </c>
      <c r="V3558">
        <f>COUNTIF(tbl_HRMaster[EmployeeID],tbl_HRMaster[[#This Row],[EmployeeID]])</f>
        <v>1</v>
      </c>
      <c r="W3558">
        <f>IFERROR(INDEX(tbl_EmployeeSurvey[EnvironmentSatisfaction],MATCH(tbl_HRMaster[[#This Row],[EmployeeID]],tbl_EmployeeSurvey[EmployeeID],0)),"Not Found")</f>
        <v>3</v>
      </c>
      <c r="X3558">
        <f>IFERROR(INDEX(tbl_EmployeeSurvey[JobSatisfaction],MATCH(tbl_HRMaster[[#This Row],[EmployeeID]],tbl_EmployeeSurvey[EmployeeID],0)),"Not Found")</f>
        <v>4</v>
      </c>
      <c r="Y3558" s="5">
        <f>IFERROR(INDEX(tbl_EmployeeSurvey[WorkLifeBalance],MATCH(tbl_HRMaster[[#This Row],[EmployeeID]],tbl_EmployeeSurvey[EmployeeID],0)),"Not Found")</f>
        <v>1</v>
      </c>
      <c r="Z3558" s="5">
        <f>IFERROR(VLOOKUP(tbl_HRMaster[[#This Row],[EmployeeID]],tbl_ManagerSurvey[[EmployeeID]:[PerformanceRating]],2,FALSE),"Not Found")</f>
        <v>3</v>
      </c>
      <c r="AA3558" s="5">
        <f>IFERROR(VLOOKUP(tbl_HRMaster[[#This Row],[EmployeeID]],tbl_ManagerSurvey[[EmployeeID]:[PerformanceRating]],3,FALSE),"Not Found")</f>
        <v>3</v>
      </c>
      <c r="AB3558" s="5" t="str">
        <f>IF(tbl_HRMaster[[#This Row],[Attrition]]="Yes","Left","Active")</f>
        <v>Active</v>
      </c>
      <c r="AC3558" s="5" t="str">
        <f>_xlfn.IFS(tbl_HRMaster[[#This Row],[Age]]&lt;25,"Under 25",tbl_HRMaster[[#This Row],[Age]]&lt;35,"25-34",tbl_HRMaster[[#This Row],[Age]]&lt;45,"35-44",tbl_HRMaster[[#This Row],[Age]]&lt;55,"45-54",TRUE,"Above 54")</f>
        <v>25-34</v>
      </c>
      <c r="AD3558" s="5" t="str">
        <f>_xlfn.IFS(
tbl_HRMaster[[#This Row],[YearsAtCompany]]&lt;2,"&lt; 2 Years",
tbl_HRMaster[[#This Row],[YearsAtCompany]]&lt;5,"2-4 Years",
tbl_HRMaster[[#This Row],[YearsAtCompany]]&lt;10,"5-9 Years",
TRUE,"10+ Years"
)</f>
        <v>10+ Years</v>
      </c>
      <c r="AE3558" s="5">
        <f>IF(tbl_HRMaster[[#This Row],[Attrition]]="Yes",1,0)</f>
        <v>0</v>
      </c>
    </row>
    <row r="3559" spans="1:31" x14ac:dyDescent="0.25">
      <c r="A3559">
        <v>30</v>
      </c>
      <c r="B3559" t="s">
        <v>21</v>
      </c>
      <c r="C3559" t="s">
        <v>22</v>
      </c>
      <c r="D3559" t="s">
        <v>30</v>
      </c>
      <c r="E3559">
        <v>21</v>
      </c>
      <c r="F3559">
        <v>1</v>
      </c>
      <c r="G3559" t="s">
        <v>38</v>
      </c>
      <c r="H3559">
        <v>4292</v>
      </c>
      <c r="I3559" t="s">
        <v>34</v>
      </c>
      <c r="J3559">
        <v>2</v>
      </c>
      <c r="K3559" t="s">
        <v>40</v>
      </c>
      <c r="L3559" t="s">
        <v>27</v>
      </c>
      <c r="M3559">
        <v>104350</v>
      </c>
      <c r="N3559">
        <v>0</v>
      </c>
      <c r="O3559">
        <v>11</v>
      </c>
      <c r="P3559">
        <v>0</v>
      </c>
      <c r="Q3559">
        <v>12</v>
      </c>
      <c r="R3559">
        <v>5</v>
      </c>
      <c r="S3559">
        <v>11</v>
      </c>
      <c r="T3559">
        <v>4</v>
      </c>
      <c r="U3559">
        <v>7</v>
      </c>
      <c r="V3559">
        <f>COUNTIF(tbl_HRMaster[EmployeeID],tbl_HRMaster[[#This Row],[EmployeeID]])</f>
        <v>1</v>
      </c>
      <c r="W3559">
        <f>IFERROR(INDEX(tbl_EmployeeSurvey[EnvironmentSatisfaction],MATCH(tbl_HRMaster[[#This Row],[EmployeeID]],tbl_EmployeeSurvey[EmployeeID],0)),"Not Found")</f>
        <v>3</v>
      </c>
      <c r="X3559">
        <f>IFERROR(INDEX(tbl_EmployeeSurvey[JobSatisfaction],MATCH(tbl_HRMaster[[#This Row],[EmployeeID]],tbl_EmployeeSurvey[EmployeeID],0)),"Not Found")</f>
        <v>4</v>
      </c>
      <c r="Y3559" s="5">
        <f>IFERROR(INDEX(tbl_EmployeeSurvey[WorkLifeBalance],MATCH(tbl_HRMaster[[#This Row],[EmployeeID]],tbl_EmployeeSurvey[EmployeeID],0)),"Not Found")</f>
        <v>1</v>
      </c>
      <c r="Z3559" s="5">
        <f>IFERROR(VLOOKUP(tbl_HRMaster[[#This Row],[EmployeeID]],tbl_ManagerSurvey[[EmployeeID]:[PerformanceRating]],2,FALSE),"Not Found")</f>
        <v>3</v>
      </c>
      <c r="AA3559" s="5">
        <f>IFERROR(VLOOKUP(tbl_HRMaster[[#This Row],[EmployeeID]],tbl_ManagerSurvey[[EmployeeID]:[PerformanceRating]],3,FALSE),"Not Found")</f>
        <v>3</v>
      </c>
      <c r="AB3559" s="5" t="str">
        <f>IF(tbl_HRMaster[[#This Row],[Attrition]]="Yes","Left","Active")</f>
        <v>Active</v>
      </c>
      <c r="AC3559" s="5" t="str">
        <f>_xlfn.IFS(tbl_HRMaster[[#This Row],[Age]]&lt;25,"Under 25",tbl_HRMaster[[#This Row],[Age]]&lt;35,"25-34",tbl_HRMaster[[#This Row],[Age]]&lt;45,"35-44",tbl_HRMaster[[#This Row],[Age]]&lt;55,"45-54",TRUE,"Above 54")</f>
        <v>25-34</v>
      </c>
      <c r="AD3559" s="5" t="str">
        <f>_xlfn.IFS(
tbl_HRMaster[[#This Row],[YearsAtCompany]]&lt;2,"&lt; 2 Years",
tbl_HRMaster[[#This Row],[YearsAtCompany]]&lt;5,"2-4 Years",
tbl_HRMaster[[#This Row],[YearsAtCompany]]&lt;10,"5-9 Years",
TRUE,"10+ Years"
)</f>
        <v>10+ Years</v>
      </c>
      <c r="AE3559" s="5">
        <f>IF(tbl_HRMaster[[#This Row],[Attrition]]="Yes",1,0)</f>
        <v>0</v>
      </c>
    </row>
    <row r="3560" spans="1:31" x14ac:dyDescent="0.25">
      <c r="A3560">
        <v>31</v>
      </c>
      <c r="B3560" t="s">
        <v>21</v>
      </c>
      <c r="C3560" t="s">
        <v>36</v>
      </c>
      <c r="D3560" t="s">
        <v>30</v>
      </c>
      <c r="E3560">
        <v>14</v>
      </c>
      <c r="F3560">
        <v>2</v>
      </c>
      <c r="G3560" t="s">
        <v>24</v>
      </c>
      <c r="H3560">
        <v>1148</v>
      </c>
      <c r="I3560" t="s">
        <v>34</v>
      </c>
      <c r="J3560">
        <v>2</v>
      </c>
      <c r="K3560" t="s">
        <v>26</v>
      </c>
      <c r="L3560" t="s">
        <v>27</v>
      </c>
      <c r="M3560">
        <v>23020</v>
      </c>
      <c r="N3560">
        <v>4</v>
      </c>
      <c r="O3560">
        <v>14</v>
      </c>
      <c r="P3560">
        <v>0</v>
      </c>
      <c r="Q3560">
        <v>13</v>
      </c>
      <c r="R3560">
        <v>3</v>
      </c>
      <c r="S3560">
        <v>11</v>
      </c>
      <c r="T3560">
        <v>4</v>
      </c>
      <c r="U3560">
        <v>8</v>
      </c>
      <c r="V3560">
        <f>COUNTIF(tbl_HRMaster[EmployeeID],tbl_HRMaster[[#This Row],[EmployeeID]])</f>
        <v>1</v>
      </c>
      <c r="W3560">
        <f>IFERROR(INDEX(tbl_EmployeeSurvey[EnvironmentSatisfaction],MATCH(tbl_HRMaster[[#This Row],[EmployeeID]],tbl_EmployeeSurvey[EmployeeID],0)),"Not Found")</f>
        <v>3</v>
      </c>
      <c r="X3560">
        <f>IFERROR(INDEX(tbl_EmployeeSurvey[JobSatisfaction],MATCH(tbl_HRMaster[[#This Row],[EmployeeID]],tbl_EmployeeSurvey[EmployeeID],0)),"Not Found")</f>
        <v>3</v>
      </c>
      <c r="Y3560" s="5">
        <f>IFERROR(INDEX(tbl_EmployeeSurvey[WorkLifeBalance],MATCH(tbl_HRMaster[[#This Row],[EmployeeID]],tbl_EmployeeSurvey[EmployeeID],0)),"Not Found")</f>
        <v>4</v>
      </c>
      <c r="Z3560" s="5">
        <f>IFERROR(VLOOKUP(tbl_HRMaster[[#This Row],[EmployeeID]],tbl_ManagerSurvey[[EmployeeID]:[PerformanceRating]],2,FALSE),"Not Found")</f>
        <v>3</v>
      </c>
      <c r="AA3560" s="5">
        <f>IFERROR(VLOOKUP(tbl_HRMaster[[#This Row],[EmployeeID]],tbl_ManagerSurvey[[EmployeeID]:[PerformanceRating]],3,FALSE),"Not Found")</f>
        <v>3</v>
      </c>
      <c r="AB3560" s="5" t="str">
        <f>IF(tbl_HRMaster[[#This Row],[Attrition]]="Yes","Left","Active")</f>
        <v>Active</v>
      </c>
      <c r="AC3560" s="5" t="str">
        <f>_xlfn.IFS(tbl_HRMaster[[#This Row],[Age]]&lt;25,"Under 25",tbl_HRMaster[[#This Row],[Age]]&lt;35,"25-34",tbl_HRMaster[[#This Row],[Age]]&lt;45,"35-44",tbl_HRMaster[[#This Row],[Age]]&lt;55,"45-54",TRUE,"Above 54")</f>
        <v>25-34</v>
      </c>
      <c r="AD3560" s="5" t="str">
        <f>_xlfn.IFS(
tbl_HRMaster[[#This Row],[YearsAtCompany]]&lt;2,"&lt; 2 Years",
tbl_HRMaster[[#This Row],[YearsAtCompany]]&lt;5,"2-4 Years",
tbl_HRMaster[[#This Row],[YearsAtCompany]]&lt;10,"5-9 Years",
TRUE,"10+ Years"
)</f>
        <v>10+ Years</v>
      </c>
      <c r="AE3560" s="5">
        <f>IF(tbl_HRMaster[[#This Row],[Attrition]]="Yes",1,0)</f>
        <v>0</v>
      </c>
    </row>
    <row r="3561" spans="1:31" x14ac:dyDescent="0.25">
      <c r="A3561">
        <v>31</v>
      </c>
      <c r="B3561" t="s">
        <v>21</v>
      </c>
      <c r="C3561" t="s">
        <v>36</v>
      </c>
      <c r="D3561" t="s">
        <v>30</v>
      </c>
      <c r="E3561">
        <v>14</v>
      </c>
      <c r="F3561">
        <v>2</v>
      </c>
      <c r="G3561" t="s">
        <v>24</v>
      </c>
      <c r="H3561">
        <v>2618</v>
      </c>
      <c r="I3561" t="s">
        <v>34</v>
      </c>
      <c r="J3561">
        <v>2</v>
      </c>
      <c r="K3561" t="s">
        <v>26</v>
      </c>
      <c r="L3561" t="s">
        <v>27</v>
      </c>
      <c r="M3561">
        <v>23020</v>
      </c>
      <c r="N3561">
        <v>4</v>
      </c>
      <c r="O3561">
        <v>14</v>
      </c>
      <c r="P3561">
        <v>0</v>
      </c>
      <c r="Q3561">
        <v>13</v>
      </c>
      <c r="R3561">
        <v>3</v>
      </c>
      <c r="S3561">
        <v>11</v>
      </c>
      <c r="T3561">
        <v>4</v>
      </c>
      <c r="U3561">
        <v>8</v>
      </c>
      <c r="V3561">
        <f>COUNTIF(tbl_HRMaster[EmployeeID],tbl_HRMaster[[#This Row],[EmployeeID]])</f>
        <v>1</v>
      </c>
      <c r="W3561">
        <f>IFERROR(INDEX(tbl_EmployeeSurvey[EnvironmentSatisfaction],MATCH(tbl_HRMaster[[#This Row],[EmployeeID]],tbl_EmployeeSurvey[EmployeeID],0)),"Not Found")</f>
        <v>3</v>
      </c>
      <c r="X3561">
        <f>IFERROR(INDEX(tbl_EmployeeSurvey[JobSatisfaction],MATCH(tbl_HRMaster[[#This Row],[EmployeeID]],tbl_EmployeeSurvey[EmployeeID],0)),"Not Found")</f>
        <v>3</v>
      </c>
      <c r="Y3561" s="5">
        <f>IFERROR(INDEX(tbl_EmployeeSurvey[WorkLifeBalance],MATCH(tbl_HRMaster[[#This Row],[EmployeeID]],tbl_EmployeeSurvey[EmployeeID],0)),"Not Found")</f>
        <v>4</v>
      </c>
      <c r="Z3561" s="5">
        <f>IFERROR(VLOOKUP(tbl_HRMaster[[#This Row],[EmployeeID]],tbl_ManagerSurvey[[EmployeeID]:[PerformanceRating]],2,FALSE),"Not Found")</f>
        <v>3</v>
      </c>
      <c r="AA3561" s="5">
        <f>IFERROR(VLOOKUP(tbl_HRMaster[[#This Row],[EmployeeID]],tbl_ManagerSurvey[[EmployeeID]:[PerformanceRating]],3,FALSE),"Not Found")</f>
        <v>3</v>
      </c>
      <c r="AB3561" s="5" t="str">
        <f>IF(tbl_HRMaster[[#This Row],[Attrition]]="Yes","Left","Active")</f>
        <v>Active</v>
      </c>
      <c r="AC3561" s="5" t="str">
        <f>_xlfn.IFS(tbl_HRMaster[[#This Row],[Age]]&lt;25,"Under 25",tbl_HRMaster[[#This Row],[Age]]&lt;35,"25-34",tbl_HRMaster[[#This Row],[Age]]&lt;45,"35-44",tbl_HRMaster[[#This Row],[Age]]&lt;55,"45-54",TRUE,"Above 54")</f>
        <v>25-34</v>
      </c>
      <c r="AD3561" s="5" t="str">
        <f>_xlfn.IFS(
tbl_HRMaster[[#This Row],[YearsAtCompany]]&lt;2,"&lt; 2 Years",
tbl_HRMaster[[#This Row],[YearsAtCompany]]&lt;5,"2-4 Years",
tbl_HRMaster[[#This Row],[YearsAtCompany]]&lt;10,"5-9 Years",
TRUE,"10+ Years"
)</f>
        <v>10+ Years</v>
      </c>
      <c r="AE3561" s="5">
        <f>IF(tbl_HRMaster[[#This Row],[Attrition]]="Yes",1,0)</f>
        <v>0</v>
      </c>
    </row>
    <row r="3562" spans="1:31" x14ac:dyDescent="0.25">
      <c r="A3562">
        <v>31</v>
      </c>
      <c r="B3562" t="s">
        <v>21</v>
      </c>
      <c r="C3562" t="s">
        <v>36</v>
      </c>
      <c r="D3562" t="s">
        <v>30</v>
      </c>
      <c r="E3562">
        <v>14</v>
      </c>
      <c r="F3562">
        <v>2</v>
      </c>
      <c r="G3562" t="s">
        <v>24</v>
      </c>
      <c r="H3562">
        <v>4088</v>
      </c>
      <c r="I3562" t="s">
        <v>34</v>
      </c>
      <c r="J3562">
        <v>2</v>
      </c>
      <c r="K3562" t="s">
        <v>26</v>
      </c>
      <c r="L3562" t="s">
        <v>27</v>
      </c>
      <c r="M3562">
        <v>23020</v>
      </c>
      <c r="N3562">
        <v>4</v>
      </c>
      <c r="O3562">
        <v>14</v>
      </c>
      <c r="P3562">
        <v>0</v>
      </c>
      <c r="Q3562">
        <v>13</v>
      </c>
      <c r="R3562">
        <v>3</v>
      </c>
      <c r="S3562">
        <v>11</v>
      </c>
      <c r="T3562">
        <v>4</v>
      </c>
      <c r="U3562">
        <v>8</v>
      </c>
      <c r="V3562">
        <f>COUNTIF(tbl_HRMaster[EmployeeID],tbl_HRMaster[[#This Row],[EmployeeID]])</f>
        <v>1</v>
      </c>
      <c r="W3562">
        <f>IFERROR(INDEX(tbl_EmployeeSurvey[EnvironmentSatisfaction],MATCH(tbl_HRMaster[[#This Row],[EmployeeID]],tbl_EmployeeSurvey[EmployeeID],0)),"Not Found")</f>
        <v>3</v>
      </c>
      <c r="X3562">
        <f>IFERROR(INDEX(tbl_EmployeeSurvey[JobSatisfaction],MATCH(tbl_HRMaster[[#This Row],[EmployeeID]],tbl_EmployeeSurvey[EmployeeID],0)),"Not Found")</f>
        <v>3</v>
      </c>
      <c r="Y3562" s="5">
        <f>IFERROR(INDEX(tbl_EmployeeSurvey[WorkLifeBalance],MATCH(tbl_HRMaster[[#This Row],[EmployeeID]],tbl_EmployeeSurvey[EmployeeID],0)),"Not Found")</f>
        <v>4</v>
      </c>
      <c r="Z3562" s="5">
        <f>IFERROR(VLOOKUP(tbl_HRMaster[[#This Row],[EmployeeID]],tbl_ManagerSurvey[[EmployeeID]:[PerformanceRating]],2,FALSE),"Not Found")</f>
        <v>3</v>
      </c>
      <c r="AA3562" s="5">
        <f>IFERROR(VLOOKUP(tbl_HRMaster[[#This Row],[EmployeeID]],tbl_ManagerSurvey[[EmployeeID]:[PerformanceRating]],3,FALSE),"Not Found")</f>
        <v>3</v>
      </c>
      <c r="AB3562" s="5" t="str">
        <f>IF(tbl_HRMaster[[#This Row],[Attrition]]="Yes","Left","Active")</f>
        <v>Active</v>
      </c>
      <c r="AC3562" s="5" t="str">
        <f>_xlfn.IFS(tbl_HRMaster[[#This Row],[Age]]&lt;25,"Under 25",tbl_HRMaster[[#This Row],[Age]]&lt;35,"25-34",tbl_HRMaster[[#This Row],[Age]]&lt;45,"35-44",tbl_HRMaster[[#This Row],[Age]]&lt;55,"45-54",TRUE,"Above 54")</f>
        <v>25-34</v>
      </c>
      <c r="AD3562" s="5" t="str">
        <f>_xlfn.IFS(
tbl_HRMaster[[#This Row],[YearsAtCompany]]&lt;2,"&lt; 2 Years",
tbl_HRMaster[[#This Row],[YearsAtCompany]]&lt;5,"2-4 Years",
tbl_HRMaster[[#This Row],[YearsAtCompany]]&lt;10,"5-9 Years",
TRUE,"10+ Years"
)</f>
        <v>10+ Years</v>
      </c>
      <c r="AE3562" s="5">
        <f>IF(tbl_HRMaster[[#This Row],[Attrition]]="Yes",1,0)</f>
        <v>0</v>
      </c>
    </row>
    <row r="3563" spans="1:31" x14ac:dyDescent="0.25">
      <c r="A3563">
        <v>46</v>
      </c>
      <c r="B3563" t="s">
        <v>21</v>
      </c>
      <c r="C3563" t="s">
        <v>22</v>
      </c>
      <c r="D3563" t="s">
        <v>30</v>
      </c>
      <c r="E3563">
        <v>6</v>
      </c>
      <c r="F3563">
        <v>4</v>
      </c>
      <c r="G3563" t="s">
        <v>38</v>
      </c>
      <c r="H3563">
        <v>553</v>
      </c>
      <c r="I3563" t="s">
        <v>34</v>
      </c>
      <c r="J3563">
        <v>3</v>
      </c>
      <c r="K3563" t="s">
        <v>35</v>
      </c>
      <c r="L3563" t="s">
        <v>27</v>
      </c>
      <c r="M3563">
        <v>21740</v>
      </c>
      <c r="N3563">
        <v>3</v>
      </c>
      <c r="O3563">
        <v>11</v>
      </c>
      <c r="P3563">
        <v>1</v>
      </c>
      <c r="Q3563">
        <v>23</v>
      </c>
      <c r="R3563">
        <v>3</v>
      </c>
      <c r="S3563">
        <v>12</v>
      </c>
      <c r="T3563">
        <v>4</v>
      </c>
      <c r="U3563">
        <v>9</v>
      </c>
      <c r="V3563">
        <f>COUNTIF(tbl_HRMaster[EmployeeID],tbl_HRMaster[[#This Row],[EmployeeID]])</f>
        <v>1</v>
      </c>
      <c r="W3563">
        <f>IFERROR(INDEX(tbl_EmployeeSurvey[EnvironmentSatisfaction],MATCH(tbl_HRMaster[[#This Row],[EmployeeID]],tbl_EmployeeSurvey[EmployeeID],0)),"Not Found")</f>
        <v>1</v>
      </c>
      <c r="X3563">
        <f>IFERROR(INDEX(tbl_EmployeeSurvey[JobSatisfaction],MATCH(tbl_HRMaster[[#This Row],[EmployeeID]],tbl_EmployeeSurvey[EmployeeID],0)),"Not Found")</f>
        <v>3</v>
      </c>
      <c r="Y3563" s="5">
        <f>IFERROR(INDEX(tbl_EmployeeSurvey[WorkLifeBalance],MATCH(tbl_HRMaster[[#This Row],[EmployeeID]],tbl_EmployeeSurvey[EmployeeID],0)),"Not Found")</f>
        <v>3</v>
      </c>
      <c r="Z3563" s="5">
        <f>IFERROR(VLOOKUP(tbl_HRMaster[[#This Row],[EmployeeID]],tbl_ManagerSurvey[[EmployeeID]:[PerformanceRating]],2,FALSE),"Not Found")</f>
        <v>3</v>
      </c>
      <c r="AA3563" s="5">
        <f>IFERROR(VLOOKUP(tbl_HRMaster[[#This Row],[EmployeeID]],tbl_ManagerSurvey[[EmployeeID]:[PerformanceRating]],3,FALSE),"Not Found")</f>
        <v>3</v>
      </c>
      <c r="AB3563" s="5" t="str">
        <f>IF(tbl_HRMaster[[#This Row],[Attrition]]="Yes","Left","Active")</f>
        <v>Active</v>
      </c>
      <c r="AC3563" s="5" t="str">
        <f>_xlfn.IFS(tbl_HRMaster[[#This Row],[Age]]&lt;25,"Under 25",tbl_HRMaster[[#This Row],[Age]]&lt;35,"25-34",tbl_HRMaster[[#This Row],[Age]]&lt;45,"35-44",tbl_HRMaster[[#This Row],[Age]]&lt;55,"45-54",TRUE,"Above 54")</f>
        <v>45-54</v>
      </c>
      <c r="AD3563" s="5" t="str">
        <f>_xlfn.IFS(
tbl_HRMaster[[#This Row],[YearsAtCompany]]&lt;2,"&lt; 2 Years",
tbl_HRMaster[[#This Row],[YearsAtCompany]]&lt;5,"2-4 Years",
tbl_HRMaster[[#This Row],[YearsAtCompany]]&lt;10,"5-9 Years",
TRUE,"10+ Years"
)</f>
        <v>10+ Years</v>
      </c>
      <c r="AE3563" s="5">
        <f>IF(tbl_HRMaster[[#This Row],[Attrition]]="Yes",1,0)</f>
        <v>0</v>
      </c>
    </row>
    <row r="3564" spans="1:31" x14ac:dyDescent="0.25">
      <c r="A3564">
        <v>46</v>
      </c>
      <c r="B3564" t="s">
        <v>21</v>
      </c>
      <c r="C3564" t="s">
        <v>22</v>
      </c>
      <c r="D3564" t="s">
        <v>30</v>
      </c>
      <c r="E3564">
        <v>6</v>
      </c>
      <c r="F3564">
        <v>4</v>
      </c>
      <c r="G3564" t="s">
        <v>38</v>
      </c>
      <c r="H3564">
        <v>2023</v>
      </c>
      <c r="I3564" t="s">
        <v>34</v>
      </c>
      <c r="J3564">
        <v>3</v>
      </c>
      <c r="K3564" t="s">
        <v>35</v>
      </c>
      <c r="L3564" t="s">
        <v>27</v>
      </c>
      <c r="M3564">
        <v>21740</v>
      </c>
      <c r="N3564">
        <v>3</v>
      </c>
      <c r="O3564">
        <v>11</v>
      </c>
      <c r="P3564">
        <v>1</v>
      </c>
      <c r="Q3564">
        <v>23</v>
      </c>
      <c r="R3564">
        <v>3</v>
      </c>
      <c r="S3564">
        <v>12</v>
      </c>
      <c r="T3564">
        <v>4</v>
      </c>
      <c r="U3564">
        <v>9</v>
      </c>
      <c r="V3564">
        <f>COUNTIF(tbl_HRMaster[EmployeeID],tbl_HRMaster[[#This Row],[EmployeeID]])</f>
        <v>1</v>
      </c>
      <c r="W3564">
        <f>IFERROR(INDEX(tbl_EmployeeSurvey[EnvironmentSatisfaction],MATCH(tbl_HRMaster[[#This Row],[EmployeeID]],tbl_EmployeeSurvey[EmployeeID],0)),"Not Found")</f>
        <v>1</v>
      </c>
      <c r="X3564">
        <f>IFERROR(INDEX(tbl_EmployeeSurvey[JobSatisfaction],MATCH(tbl_HRMaster[[#This Row],[EmployeeID]],tbl_EmployeeSurvey[EmployeeID],0)),"Not Found")</f>
        <v>3</v>
      </c>
      <c r="Y3564" s="5">
        <f>IFERROR(INDEX(tbl_EmployeeSurvey[WorkLifeBalance],MATCH(tbl_HRMaster[[#This Row],[EmployeeID]],tbl_EmployeeSurvey[EmployeeID],0)),"Not Found")</f>
        <v>3</v>
      </c>
      <c r="Z3564" s="5">
        <f>IFERROR(VLOOKUP(tbl_HRMaster[[#This Row],[EmployeeID]],tbl_ManagerSurvey[[EmployeeID]:[PerformanceRating]],2,FALSE),"Not Found")</f>
        <v>3</v>
      </c>
      <c r="AA3564" s="5">
        <f>IFERROR(VLOOKUP(tbl_HRMaster[[#This Row],[EmployeeID]],tbl_ManagerSurvey[[EmployeeID]:[PerformanceRating]],3,FALSE),"Not Found")</f>
        <v>3</v>
      </c>
      <c r="AB3564" s="5" t="str">
        <f>IF(tbl_HRMaster[[#This Row],[Attrition]]="Yes","Left","Active")</f>
        <v>Active</v>
      </c>
      <c r="AC3564" s="5" t="str">
        <f>_xlfn.IFS(tbl_HRMaster[[#This Row],[Age]]&lt;25,"Under 25",tbl_HRMaster[[#This Row],[Age]]&lt;35,"25-34",tbl_HRMaster[[#This Row],[Age]]&lt;45,"35-44",tbl_HRMaster[[#This Row],[Age]]&lt;55,"45-54",TRUE,"Above 54")</f>
        <v>45-54</v>
      </c>
      <c r="AD3564" s="5" t="str">
        <f>_xlfn.IFS(
tbl_HRMaster[[#This Row],[YearsAtCompany]]&lt;2,"&lt; 2 Years",
tbl_HRMaster[[#This Row],[YearsAtCompany]]&lt;5,"2-4 Years",
tbl_HRMaster[[#This Row],[YearsAtCompany]]&lt;10,"5-9 Years",
TRUE,"10+ Years"
)</f>
        <v>10+ Years</v>
      </c>
      <c r="AE3564" s="5">
        <f>IF(tbl_HRMaster[[#This Row],[Attrition]]="Yes",1,0)</f>
        <v>0</v>
      </c>
    </row>
    <row r="3565" spans="1:31" x14ac:dyDescent="0.25">
      <c r="A3565">
        <v>46</v>
      </c>
      <c r="B3565" t="s">
        <v>21</v>
      </c>
      <c r="C3565" t="s">
        <v>22</v>
      </c>
      <c r="D3565" t="s">
        <v>30</v>
      </c>
      <c r="E3565">
        <v>6</v>
      </c>
      <c r="F3565">
        <v>4</v>
      </c>
      <c r="G3565" t="s">
        <v>38</v>
      </c>
      <c r="H3565">
        <v>3493</v>
      </c>
      <c r="I3565" t="s">
        <v>34</v>
      </c>
      <c r="J3565">
        <v>3</v>
      </c>
      <c r="K3565" t="s">
        <v>35</v>
      </c>
      <c r="L3565" t="s">
        <v>27</v>
      </c>
      <c r="M3565">
        <v>21740</v>
      </c>
      <c r="N3565">
        <v>3</v>
      </c>
      <c r="O3565">
        <v>11</v>
      </c>
      <c r="P3565">
        <v>1</v>
      </c>
      <c r="Q3565">
        <v>23</v>
      </c>
      <c r="R3565">
        <v>3</v>
      </c>
      <c r="S3565">
        <v>12</v>
      </c>
      <c r="T3565">
        <v>4</v>
      </c>
      <c r="U3565">
        <v>9</v>
      </c>
      <c r="V3565">
        <f>COUNTIF(tbl_HRMaster[EmployeeID],tbl_HRMaster[[#This Row],[EmployeeID]])</f>
        <v>1</v>
      </c>
      <c r="W3565">
        <f>IFERROR(INDEX(tbl_EmployeeSurvey[EnvironmentSatisfaction],MATCH(tbl_HRMaster[[#This Row],[EmployeeID]],tbl_EmployeeSurvey[EmployeeID],0)),"Not Found")</f>
        <v>1</v>
      </c>
      <c r="X3565">
        <f>IFERROR(INDEX(tbl_EmployeeSurvey[JobSatisfaction],MATCH(tbl_HRMaster[[#This Row],[EmployeeID]],tbl_EmployeeSurvey[EmployeeID],0)),"Not Found")</f>
        <v>3</v>
      </c>
      <c r="Y3565" s="5">
        <f>IFERROR(INDEX(tbl_EmployeeSurvey[WorkLifeBalance],MATCH(tbl_HRMaster[[#This Row],[EmployeeID]],tbl_EmployeeSurvey[EmployeeID],0)),"Not Found")</f>
        <v>3</v>
      </c>
      <c r="Z3565" s="5">
        <f>IFERROR(VLOOKUP(tbl_HRMaster[[#This Row],[EmployeeID]],tbl_ManagerSurvey[[EmployeeID]:[PerformanceRating]],2,FALSE),"Not Found")</f>
        <v>3</v>
      </c>
      <c r="AA3565" s="5">
        <f>IFERROR(VLOOKUP(tbl_HRMaster[[#This Row],[EmployeeID]],tbl_ManagerSurvey[[EmployeeID]:[PerformanceRating]],3,FALSE),"Not Found")</f>
        <v>3</v>
      </c>
      <c r="AB3565" s="5" t="str">
        <f>IF(tbl_HRMaster[[#This Row],[Attrition]]="Yes","Left","Active")</f>
        <v>Active</v>
      </c>
      <c r="AC3565" s="5" t="str">
        <f>_xlfn.IFS(tbl_HRMaster[[#This Row],[Age]]&lt;25,"Under 25",tbl_HRMaster[[#This Row],[Age]]&lt;35,"25-34",tbl_HRMaster[[#This Row],[Age]]&lt;45,"35-44",tbl_HRMaster[[#This Row],[Age]]&lt;55,"45-54",TRUE,"Above 54")</f>
        <v>45-54</v>
      </c>
      <c r="AD3565" s="5" t="str">
        <f>_xlfn.IFS(
tbl_HRMaster[[#This Row],[YearsAtCompany]]&lt;2,"&lt; 2 Years",
tbl_HRMaster[[#This Row],[YearsAtCompany]]&lt;5,"2-4 Years",
tbl_HRMaster[[#This Row],[YearsAtCompany]]&lt;10,"5-9 Years",
TRUE,"10+ Years"
)</f>
        <v>10+ Years</v>
      </c>
      <c r="AE3565" s="5">
        <f>IF(tbl_HRMaster[[#This Row],[Attrition]]="Yes",1,0)</f>
        <v>0</v>
      </c>
    </row>
    <row r="3566" spans="1:31" x14ac:dyDescent="0.25">
      <c r="A3566">
        <v>32</v>
      </c>
      <c r="B3566" t="s">
        <v>21</v>
      </c>
      <c r="C3566" t="s">
        <v>22</v>
      </c>
      <c r="D3566" t="s">
        <v>23</v>
      </c>
      <c r="E3566">
        <v>2</v>
      </c>
      <c r="F3566">
        <v>3</v>
      </c>
      <c r="G3566" t="s">
        <v>45</v>
      </c>
      <c r="H3566">
        <v>49</v>
      </c>
      <c r="I3566" t="s">
        <v>34</v>
      </c>
      <c r="J3566">
        <v>2</v>
      </c>
      <c r="K3566" t="s">
        <v>40</v>
      </c>
      <c r="L3566" t="s">
        <v>27</v>
      </c>
      <c r="M3566">
        <v>27060</v>
      </c>
      <c r="N3566">
        <v>1</v>
      </c>
      <c r="O3566">
        <v>21</v>
      </c>
      <c r="P3566">
        <v>1</v>
      </c>
      <c r="Q3566">
        <v>13</v>
      </c>
      <c r="R3566">
        <v>4</v>
      </c>
      <c r="S3566">
        <v>13</v>
      </c>
      <c r="T3566">
        <v>4</v>
      </c>
      <c r="U3566">
        <v>8</v>
      </c>
      <c r="V3566">
        <f>COUNTIF(tbl_HRMaster[EmployeeID],tbl_HRMaster[[#This Row],[EmployeeID]])</f>
        <v>1</v>
      </c>
      <c r="W3566">
        <f>IFERROR(INDEX(tbl_EmployeeSurvey[EnvironmentSatisfaction],MATCH(tbl_HRMaster[[#This Row],[EmployeeID]],tbl_EmployeeSurvey[EmployeeID],0)),"Not Found")</f>
        <v>4</v>
      </c>
      <c r="X3566">
        <f>IFERROR(INDEX(tbl_EmployeeSurvey[JobSatisfaction],MATCH(tbl_HRMaster[[#This Row],[EmployeeID]],tbl_EmployeeSurvey[EmployeeID],0)),"Not Found")</f>
        <v>3</v>
      </c>
      <c r="Y3566" s="5">
        <f>IFERROR(INDEX(tbl_EmployeeSurvey[WorkLifeBalance],MATCH(tbl_HRMaster[[#This Row],[EmployeeID]],tbl_EmployeeSurvey[EmployeeID],0)),"Not Found")</f>
        <v>2</v>
      </c>
      <c r="Z3566" s="5">
        <f>IFERROR(VLOOKUP(tbl_HRMaster[[#This Row],[EmployeeID]],tbl_ManagerSurvey[[EmployeeID]:[PerformanceRating]],2,FALSE),"Not Found")</f>
        <v>3</v>
      </c>
      <c r="AA3566" s="5">
        <f>IFERROR(VLOOKUP(tbl_HRMaster[[#This Row],[EmployeeID]],tbl_ManagerSurvey[[EmployeeID]:[PerformanceRating]],3,FALSE),"Not Found")</f>
        <v>4</v>
      </c>
      <c r="AB3566" s="5" t="str">
        <f>IF(tbl_HRMaster[[#This Row],[Attrition]]="Yes","Left","Active")</f>
        <v>Active</v>
      </c>
      <c r="AC3566" s="5" t="str">
        <f>_xlfn.IFS(tbl_HRMaster[[#This Row],[Age]]&lt;25,"Under 25",tbl_HRMaster[[#This Row],[Age]]&lt;35,"25-34",tbl_HRMaster[[#This Row],[Age]]&lt;45,"35-44",tbl_HRMaster[[#This Row],[Age]]&lt;55,"45-54",TRUE,"Above 54")</f>
        <v>25-34</v>
      </c>
      <c r="AD3566" s="5" t="str">
        <f>_xlfn.IFS(
tbl_HRMaster[[#This Row],[YearsAtCompany]]&lt;2,"&lt; 2 Years",
tbl_HRMaster[[#This Row],[YearsAtCompany]]&lt;5,"2-4 Years",
tbl_HRMaster[[#This Row],[YearsAtCompany]]&lt;10,"5-9 Years",
TRUE,"10+ Years"
)</f>
        <v>10+ Years</v>
      </c>
      <c r="AE3566" s="5">
        <f>IF(tbl_HRMaster[[#This Row],[Attrition]]="Yes",1,0)</f>
        <v>0</v>
      </c>
    </row>
    <row r="3567" spans="1:31" x14ac:dyDescent="0.25">
      <c r="A3567">
        <v>32</v>
      </c>
      <c r="B3567" t="s">
        <v>21</v>
      </c>
      <c r="C3567" t="s">
        <v>22</v>
      </c>
      <c r="D3567" t="s">
        <v>23</v>
      </c>
      <c r="E3567">
        <v>2</v>
      </c>
      <c r="F3567">
        <v>3</v>
      </c>
      <c r="G3567" t="s">
        <v>45</v>
      </c>
      <c r="H3567">
        <v>1519</v>
      </c>
      <c r="I3567" t="s">
        <v>34</v>
      </c>
      <c r="J3567">
        <v>2</v>
      </c>
      <c r="K3567" t="s">
        <v>40</v>
      </c>
      <c r="L3567" t="s">
        <v>27</v>
      </c>
      <c r="M3567">
        <v>27060</v>
      </c>
      <c r="N3567">
        <v>1</v>
      </c>
      <c r="O3567">
        <v>21</v>
      </c>
      <c r="P3567">
        <v>1</v>
      </c>
      <c r="Q3567">
        <v>13</v>
      </c>
      <c r="R3567">
        <v>4</v>
      </c>
      <c r="S3567">
        <v>13</v>
      </c>
      <c r="T3567">
        <v>4</v>
      </c>
      <c r="U3567">
        <v>8</v>
      </c>
      <c r="V3567">
        <f>COUNTIF(tbl_HRMaster[EmployeeID],tbl_HRMaster[[#This Row],[EmployeeID]])</f>
        <v>1</v>
      </c>
      <c r="W3567">
        <f>IFERROR(INDEX(tbl_EmployeeSurvey[EnvironmentSatisfaction],MATCH(tbl_HRMaster[[#This Row],[EmployeeID]],tbl_EmployeeSurvey[EmployeeID],0)),"Not Found")</f>
        <v>4</v>
      </c>
      <c r="X3567">
        <f>IFERROR(INDEX(tbl_EmployeeSurvey[JobSatisfaction],MATCH(tbl_HRMaster[[#This Row],[EmployeeID]],tbl_EmployeeSurvey[EmployeeID],0)),"Not Found")</f>
        <v>3</v>
      </c>
      <c r="Y3567" s="5">
        <f>IFERROR(INDEX(tbl_EmployeeSurvey[WorkLifeBalance],MATCH(tbl_HRMaster[[#This Row],[EmployeeID]],tbl_EmployeeSurvey[EmployeeID],0)),"Not Found")</f>
        <v>2</v>
      </c>
      <c r="Z3567" s="5">
        <f>IFERROR(VLOOKUP(tbl_HRMaster[[#This Row],[EmployeeID]],tbl_ManagerSurvey[[EmployeeID]:[PerformanceRating]],2,FALSE),"Not Found")</f>
        <v>3</v>
      </c>
      <c r="AA3567" s="5">
        <f>IFERROR(VLOOKUP(tbl_HRMaster[[#This Row],[EmployeeID]],tbl_ManagerSurvey[[EmployeeID]:[PerformanceRating]],3,FALSE),"Not Found")</f>
        <v>4</v>
      </c>
      <c r="AB3567" s="5" t="str">
        <f>IF(tbl_HRMaster[[#This Row],[Attrition]]="Yes","Left","Active")</f>
        <v>Active</v>
      </c>
      <c r="AC3567" s="5" t="str">
        <f>_xlfn.IFS(tbl_HRMaster[[#This Row],[Age]]&lt;25,"Under 25",tbl_HRMaster[[#This Row],[Age]]&lt;35,"25-34",tbl_HRMaster[[#This Row],[Age]]&lt;45,"35-44",tbl_HRMaster[[#This Row],[Age]]&lt;55,"45-54",TRUE,"Above 54")</f>
        <v>25-34</v>
      </c>
      <c r="AD3567" s="5" t="str">
        <f>_xlfn.IFS(
tbl_HRMaster[[#This Row],[YearsAtCompany]]&lt;2,"&lt; 2 Years",
tbl_HRMaster[[#This Row],[YearsAtCompany]]&lt;5,"2-4 Years",
tbl_HRMaster[[#This Row],[YearsAtCompany]]&lt;10,"5-9 Years",
TRUE,"10+ Years"
)</f>
        <v>10+ Years</v>
      </c>
      <c r="AE3567" s="5">
        <f>IF(tbl_HRMaster[[#This Row],[Attrition]]="Yes",1,0)</f>
        <v>0</v>
      </c>
    </row>
    <row r="3568" spans="1:31" x14ac:dyDescent="0.25">
      <c r="A3568">
        <v>32</v>
      </c>
      <c r="B3568" t="s">
        <v>21</v>
      </c>
      <c r="C3568" t="s">
        <v>22</v>
      </c>
      <c r="D3568" t="s">
        <v>23</v>
      </c>
      <c r="E3568">
        <v>2</v>
      </c>
      <c r="F3568">
        <v>3</v>
      </c>
      <c r="G3568" t="s">
        <v>45</v>
      </c>
      <c r="H3568">
        <v>2989</v>
      </c>
      <c r="I3568" t="s">
        <v>34</v>
      </c>
      <c r="J3568">
        <v>2</v>
      </c>
      <c r="K3568" t="s">
        <v>40</v>
      </c>
      <c r="L3568" t="s">
        <v>27</v>
      </c>
      <c r="M3568">
        <v>27060</v>
      </c>
      <c r="N3568">
        <v>1</v>
      </c>
      <c r="O3568">
        <v>21</v>
      </c>
      <c r="P3568">
        <v>1</v>
      </c>
      <c r="Q3568">
        <v>13</v>
      </c>
      <c r="R3568">
        <v>4</v>
      </c>
      <c r="S3568">
        <v>13</v>
      </c>
      <c r="T3568">
        <v>4</v>
      </c>
      <c r="U3568">
        <v>8</v>
      </c>
      <c r="V3568">
        <f>COUNTIF(tbl_HRMaster[EmployeeID],tbl_HRMaster[[#This Row],[EmployeeID]])</f>
        <v>1</v>
      </c>
      <c r="W3568">
        <f>IFERROR(INDEX(tbl_EmployeeSurvey[EnvironmentSatisfaction],MATCH(tbl_HRMaster[[#This Row],[EmployeeID]],tbl_EmployeeSurvey[EmployeeID],0)),"Not Found")</f>
        <v>4</v>
      </c>
      <c r="X3568">
        <f>IFERROR(INDEX(tbl_EmployeeSurvey[JobSatisfaction],MATCH(tbl_HRMaster[[#This Row],[EmployeeID]],tbl_EmployeeSurvey[EmployeeID],0)),"Not Found")</f>
        <v>3</v>
      </c>
      <c r="Y3568" s="5">
        <f>IFERROR(INDEX(tbl_EmployeeSurvey[WorkLifeBalance],MATCH(tbl_HRMaster[[#This Row],[EmployeeID]],tbl_EmployeeSurvey[EmployeeID],0)),"Not Found")</f>
        <v>2</v>
      </c>
      <c r="Z3568" s="5">
        <f>IFERROR(VLOOKUP(tbl_HRMaster[[#This Row],[EmployeeID]],tbl_ManagerSurvey[[EmployeeID]:[PerformanceRating]],2,FALSE),"Not Found")</f>
        <v>3</v>
      </c>
      <c r="AA3568" s="5">
        <f>IFERROR(VLOOKUP(tbl_HRMaster[[#This Row],[EmployeeID]],tbl_ManagerSurvey[[EmployeeID]:[PerformanceRating]],3,FALSE),"Not Found")</f>
        <v>4</v>
      </c>
      <c r="AB3568" s="5" t="str">
        <f>IF(tbl_HRMaster[[#This Row],[Attrition]]="Yes","Left","Active")</f>
        <v>Active</v>
      </c>
      <c r="AC3568" s="5" t="str">
        <f>_xlfn.IFS(tbl_HRMaster[[#This Row],[Age]]&lt;25,"Under 25",tbl_HRMaster[[#This Row],[Age]]&lt;35,"25-34",tbl_HRMaster[[#This Row],[Age]]&lt;45,"35-44",tbl_HRMaster[[#This Row],[Age]]&lt;55,"45-54",TRUE,"Above 54")</f>
        <v>25-34</v>
      </c>
      <c r="AD3568" s="5" t="str">
        <f>_xlfn.IFS(
tbl_HRMaster[[#This Row],[YearsAtCompany]]&lt;2,"&lt; 2 Years",
tbl_HRMaster[[#This Row],[YearsAtCompany]]&lt;5,"2-4 Years",
tbl_HRMaster[[#This Row],[YearsAtCompany]]&lt;10,"5-9 Years",
TRUE,"10+ Years"
)</f>
        <v>10+ Years</v>
      </c>
      <c r="AE3568" s="5">
        <f>IF(tbl_HRMaster[[#This Row],[Attrition]]="Yes",1,0)</f>
        <v>0</v>
      </c>
    </row>
    <row r="3569" spans="1:31" x14ac:dyDescent="0.25">
      <c r="A3569">
        <v>34</v>
      </c>
      <c r="B3569" t="s">
        <v>21</v>
      </c>
      <c r="C3569" t="s">
        <v>29</v>
      </c>
      <c r="D3569" t="s">
        <v>30</v>
      </c>
      <c r="E3569">
        <v>6</v>
      </c>
      <c r="F3569">
        <v>2</v>
      </c>
      <c r="G3569" t="s">
        <v>24</v>
      </c>
      <c r="H3569">
        <v>590</v>
      </c>
      <c r="I3569" t="s">
        <v>34</v>
      </c>
      <c r="J3569">
        <v>1</v>
      </c>
      <c r="K3569" t="s">
        <v>39</v>
      </c>
      <c r="L3569" t="s">
        <v>32</v>
      </c>
      <c r="M3569">
        <v>43060</v>
      </c>
      <c r="N3569">
        <v>0</v>
      </c>
      <c r="O3569">
        <v>11</v>
      </c>
      <c r="P3569">
        <v>0</v>
      </c>
      <c r="Q3569">
        <v>14</v>
      </c>
      <c r="R3569">
        <v>2</v>
      </c>
      <c r="S3569">
        <v>13</v>
      </c>
      <c r="T3569">
        <v>4</v>
      </c>
      <c r="U3569">
        <v>9</v>
      </c>
      <c r="V3569">
        <f>COUNTIF(tbl_HRMaster[EmployeeID],tbl_HRMaster[[#This Row],[EmployeeID]])</f>
        <v>1</v>
      </c>
      <c r="W3569">
        <f>IFERROR(INDEX(tbl_EmployeeSurvey[EnvironmentSatisfaction],MATCH(tbl_HRMaster[[#This Row],[EmployeeID]],tbl_EmployeeSurvey[EmployeeID],0)),"Not Found")</f>
        <v>4</v>
      </c>
      <c r="X3569">
        <f>IFERROR(INDEX(tbl_EmployeeSurvey[JobSatisfaction],MATCH(tbl_HRMaster[[#This Row],[EmployeeID]],tbl_EmployeeSurvey[EmployeeID],0)),"Not Found")</f>
        <v>1</v>
      </c>
      <c r="Y3569" s="5">
        <f>IFERROR(INDEX(tbl_EmployeeSurvey[WorkLifeBalance],MATCH(tbl_HRMaster[[#This Row],[EmployeeID]],tbl_EmployeeSurvey[EmployeeID],0)),"Not Found")</f>
        <v>3</v>
      </c>
      <c r="Z3569" s="5">
        <f>IFERROR(VLOOKUP(tbl_HRMaster[[#This Row],[EmployeeID]],tbl_ManagerSurvey[[EmployeeID]:[PerformanceRating]],2,FALSE),"Not Found")</f>
        <v>3</v>
      </c>
      <c r="AA3569" s="5">
        <f>IFERROR(VLOOKUP(tbl_HRMaster[[#This Row],[EmployeeID]],tbl_ManagerSurvey[[EmployeeID]:[PerformanceRating]],3,FALSE),"Not Found")</f>
        <v>3</v>
      </c>
      <c r="AB3569" s="5" t="str">
        <f>IF(tbl_HRMaster[[#This Row],[Attrition]]="Yes","Left","Active")</f>
        <v>Active</v>
      </c>
      <c r="AC3569" s="5" t="str">
        <f>_xlfn.IFS(tbl_HRMaster[[#This Row],[Age]]&lt;25,"Under 25",tbl_HRMaster[[#This Row],[Age]]&lt;35,"25-34",tbl_HRMaster[[#This Row],[Age]]&lt;45,"35-44",tbl_HRMaster[[#This Row],[Age]]&lt;55,"45-54",TRUE,"Above 54")</f>
        <v>25-34</v>
      </c>
      <c r="AD3569" s="5" t="str">
        <f>_xlfn.IFS(
tbl_HRMaster[[#This Row],[YearsAtCompany]]&lt;2,"&lt; 2 Years",
tbl_HRMaster[[#This Row],[YearsAtCompany]]&lt;5,"2-4 Years",
tbl_HRMaster[[#This Row],[YearsAtCompany]]&lt;10,"5-9 Years",
TRUE,"10+ Years"
)</f>
        <v>10+ Years</v>
      </c>
      <c r="AE3569" s="5">
        <f>IF(tbl_HRMaster[[#This Row],[Attrition]]="Yes",1,0)</f>
        <v>0</v>
      </c>
    </row>
    <row r="3570" spans="1:31" x14ac:dyDescent="0.25">
      <c r="A3570">
        <v>34</v>
      </c>
      <c r="B3570" t="s">
        <v>21</v>
      </c>
      <c r="C3570" t="s">
        <v>29</v>
      </c>
      <c r="D3570" t="s">
        <v>30</v>
      </c>
      <c r="E3570">
        <v>6</v>
      </c>
      <c r="F3570">
        <v>2</v>
      </c>
      <c r="G3570" t="s">
        <v>24</v>
      </c>
      <c r="H3570">
        <v>2060</v>
      </c>
      <c r="I3570" t="s">
        <v>34</v>
      </c>
      <c r="J3570">
        <v>1</v>
      </c>
      <c r="K3570" t="s">
        <v>39</v>
      </c>
      <c r="L3570" t="s">
        <v>32</v>
      </c>
      <c r="M3570">
        <v>43060</v>
      </c>
      <c r="N3570">
        <v>0</v>
      </c>
      <c r="O3570">
        <v>11</v>
      </c>
      <c r="P3570">
        <v>0</v>
      </c>
      <c r="Q3570">
        <v>14</v>
      </c>
      <c r="R3570">
        <v>2</v>
      </c>
      <c r="S3570">
        <v>13</v>
      </c>
      <c r="T3570">
        <v>4</v>
      </c>
      <c r="U3570">
        <v>9</v>
      </c>
      <c r="V3570">
        <f>COUNTIF(tbl_HRMaster[EmployeeID],tbl_HRMaster[[#This Row],[EmployeeID]])</f>
        <v>1</v>
      </c>
      <c r="W3570">
        <f>IFERROR(INDEX(tbl_EmployeeSurvey[EnvironmentSatisfaction],MATCH(tbl_HRMaster[[#This Row],[EmployeeID]],tbl_EmployeeSurvey[EmployeeID],0)),"Not Found")</f>
        <v>4</v>
      </c>
      <c r="X3570">
        <f>IFERROR(INDEX(tbl_EmployeeSurvey[JobSatisfaction],MATCH(tbl_HRMaster[[#This Row],[EmployeeID]],tbl_EmployeeSurvey[EmployeeID],0)),"Not Found")</f>
        <v>1</v>
      </c>
      <c r="Y3570" s="5">
        <f>IFERROR(INDEX(tbl_EmployeeSurvey[WorkLifeBalance],MATCH(tbl_HRMaster[[#This Row],[EmployeeID]],tbl_EmployeeSurvey[EmployeeID],0)),"Not Found")</f>
        <v>3</v>
      </c>
      <c r="Z3570" s="5">
        <f>IFERROR(VLOOKUP(tbl_HRMaster[[#This Row],[EmployeeID]],tbl_ManagerSurvey[[EmployeeID]:[PerformanceRating]],2,FALSE),"Not Found")</f>
        <v>3</v>
      </c>
      <c r="AA3570" s="5">
        <f>IFERROR(VLOOKUP(tbl_HRMaster[[#This Row],[EmployeeID]],tbl_ManagerSurvey[[EmployeeID]:[PerformanceRating]],3,FALSE),"Not Found")</f>
        <v>3</v>
      </c>
      <c r="AB3570" s="5" t="str">
        <f>IF(tbl_HRMaster[[#This Row],[Attrition]]="Yes","Left","Active")</f>
        <v>Active</v>
      </c>
      <c r="AC3570" s="5" t="str">
        <f>_xlfn.IFS(tbl_HRMaster[[#This Row],[Age]]&lt;25,"Under 25",tbl_HRMaster[[#This Row],[Age]]&lt;35,"25-34",tbl_HRMaster[[#This Row],[Age]]&lt;45,"35-44",tbl_HRMaster[[#This Row],[Age]]&lt;55,"45-54",TRUE,"Above 54")</f>
        <v>25-34</v>
      </c>
      <c r="AD3570" s="5" t="str">
        <f>_xlfn.IFS(
tbl_HRMaster[[#This Row],[YearsAtCompany]]&lt;2,"&lt; 2 Years",
tbl_HRMaster[[#This Row],[YearsAtCompany]]&lt;5,"2-4 Years",
tbl_HRMaster[[#This Row],[YearsAtCompany]]&lt;10,"5-9 Years",
TRUE,"10+ Years"
)</f>
        <v>10+ Years</v>
      </c>
      <c r="AE3570" s="5">
        <f>IF(tbl_HRMaster[[#This Row],[Attrition]]="Yes",1,0)</f>
        <v>0</v>
      </c>
    </row>
    <row r="3571" spans="1:31" x14ac:dyDescent="0.25">
      <c r="A3571">
        <v>34</v>
      </c>
      <c r="B3571" t="s">
        <v>21</v>
      </c>
      <c r="C3571" t="s">
        <v>29</v>
      </c>
      <c r="D3571" t="s">
        <v>30</v>
      </c>
      <c r="E3571">
        <v>6</v>
      </c>
      <c r="F3571">
        <v>2</v>
      </c>
      <c r="G3571" t="s">
        <v>24</v>
      </c>
      <c r="H3571">
        <v>3530</v>
      </c>
      <c r="I3571" t="s">
        <v>34</v>
      </c>
      <c r="J3571">
        <v>1</v>
      </c>
      <c r="K3571" t="s">
        <v>39</v>
      </c>
      <c r="L3571" t="s">
        <v>32</v>
      </c>
      <c r="M3571">
        <v>43060</v>
      </c>
      <c r="N3571">
        <v>0</v>
      </c>
      <c r="O3571">
        <v>11</v>
      </c>
      <c r="P3571">
        <v>0</v>
      </c>
      <c r="Q3571">
        <v>14</v>
      </c>
      <c r="R3571">
        <v>2</v>
      </c>
      <c r="S3571">
        <v>13</v>
      </c>
      <c r="T3571">
        <v>4</v>
      </c>
      <c r="U3571">
        <v>9</v>
      </c>
      <c r="V3571">
        <f>COUNTIF(tbl_HRMaster[EmployeeID],tbl_HRMaster[[#This Row],[EmployeeID]])</f>
        <v>1</v>
      </c>
      <c r="W3571">
        <f>IFERROR(INDEX(tbl_EmployeeSurvey[EnvironmentSatisfaction],MATCH(tbl_HRMaster[[#This Row],[EmployeeID]],tbl_EmployeeSurvey[EmployeeID],0)),"Not Found")</f>
        <v>4</v>
      </c>
      <c r="X3571">
        <f>IFERROR(INDEX(tbl_EmployeeSurvey[JobSatisfaction],MATCH(tbl_HRMaster[[#This Row],[EmployeeID]],tbl_EmployeeSurvey[EmployeeID],0)),"Not Found")</f>
        <v>1</v>
      </c>
      <c r="Y3571" s="5">
        <f>IFERROR(INDEX(tbl_EmployeeSurvey[WorkLifeBalance],MATCH(tbl_HRMaster[[#This Row],[EmployeeID]],tbl_EmployeeSurvey[EmployeeID],0)),"Not Found")</f>
        <v>3</v>
      </c>
      <c r="Z3571" s="5">
        <f>IFERROR(VLOOKUP(tbl_HRMaster[[#This Row],[EmployeeID]],tbl_ManagerSurvey[[EmployeeID]:[PerformanceRating]],2,FALSE),"Not Found")</f>
        <v>3</v>
      </c>
      <c r="AA3571" s="5">
        <f>IFERROR(VLOOKUP(tbl_HRMaster[[#This Row],[EmployeeID]],tbl_ManagerSurvey[[EmployeeID]:[PerformanceRating]],3,FALSE),"Not Found")</f>
        <v>3</v>
      </c>
      <c r="AB3571" s="5" t="str">
        <f>IF(tbl_HRMaster[[#This Row],[Attrition]]="Yes","Left","Active")</f>
        <v>Active</v>
      </c>
      <c r="AC3571" s="5" t="str">
        <f>_xlfn.IFS(tbl_HRMaster[[#This Row],[Age]]&lt;25,"Under 25",tbl_HRMaster[[#This Row],[Age]]&lt;35,"25-34",tbl_HRMaster[[#This Row],[Age]]&lt;45,"35-44",tbl_HRMaster[[#This Row],[Age]]&lt;55,"45-54",TRUE,"Above 54")</f>
        <v>25-34</v>
      </c>
      <c r="AD3571" s="5" t="str">
        <f>_xlfn.IFS(
tbl_HRMaster[[#This Row],[YearsAtCompany]]&lt;2,"&lt; 2 Years",
tbl_HRMaster[[#This Row],[YearsAtCompany]]&lt;5,"2-4 Years",
tbl_HRMaster[[#This Row],[YearsAtCompany]]&lt;10,"5-9 Years",
TRUE,"10+ Years"
)</f>
        <v>10+ Years</v>
      </c>
      <c r="AE3571" s="5">
        <f>IF(tbl_HRMaster[[#This Row],[Attrition]]="Yes",1,0)</f>
        <v>0</v>
      </c>
    </row>
    <row r="3572" spans="1:31" x14ac:dyDescent="0.25">
      <c r="A3572">
        <v>33</v>
      </c>
      <c r="B3572" t="s">
        <v>21</v>
      </c>
      <c r="C3572" t="s">
        <v>29</v>
      </c>
      <c r="D3572" t="s">
        <v>30</v>
      </c>
      <c r="E3572">
        <v>8</v>
      </c>
      <c r="F3572">
        <v>3</v>
      </c>
      <c r="G3572" t="s">
        <v>46</v>
      </c>
      <c r="H3572">
        <v>252</v>
      </c>
      <c r="I3572" t="s">
        <v>34</v>
      </c>
      <c r="J3572">
        <v>2</v>
      </c>
      <c r="K3572" t="s">
        <v>40</v>
      </c>
      <c r="L3572" t="s">
        <v>41</v>
      </c>
      <c r="M3572">
        <v>90690</v>
      </c>
      <c r="N3572">
        <v>3</v>
      </c>
      <c r="O3572">
        <v>25</v>
      </c>
      <c r="P3572">
        <v>1</v>
      </c>
      <c r="Q3572">
        <v>15</v>
      </c>
      <c r="R3572">
        <v>3</v>
      </c>
      <c r="S3572">
        <v>13</v>
      </c>
      <c r="T3572">
        <v>4</v>
      </c>
      <c r="U3572">
        <v>7</v>
      </c>
      <c r="V3572">
        <f>COUNTIF(tbl_HRMaster[EmployeeID],tbl_HRMaster[[#This Row],[EmployeeID]])</f>
        <v>1</v>
      </c>
      <c r="W3572">
        <f>IFERROR(INDEX(tbl_EmployeeSurvey[EnvironmentSatisfaction],MATCH(tbl_HRMaster[[#This Row],[EmployeeID]],tbl_EmployeeSurvey[EmployeeID],0)),"Not Found")</f>
        <v>3</v>
      </c>
      <c r="X3572">
        <f>IFERROR(INDEX(tbl_EmployeeSurvey[JobSatisfaction],MATCH(tbl_HRMaster[[#This Row],[EmployeeID]],tbl_EmployeeSurvey[EmployeeID],0)),"Not Found")</f>
        <v>4</v>
      </c>
      <c r="Y3572" s="5">
        <f>IFERROR(INDEX(tbl_EmployeeSurvey[WorkLifeBalance],MATCH(tbl_HRMaster[[#This Row],[EmployeeID]],tbl_EmployeeSurvey[EmployeeID],0)),"Not Found")</f>
        <v>1</v>
      </c>
      <c r="Z3572" s="5">
        <f>IFERROR(VLOOKUP(tbl_HRMaster[[#This Row],[EmployeeID]],tbl_ManagerSurvey[[EmployeeID]:[PerformanceRating]],2,FALSE),"Not Found")</f>
        <v>3</v>
      </c>
      <c r="AA3572" s="5">
        <f>IFERROR(VLOOKUP(tbl_HRMaster[[#This Row],[EmployeeID]],tbl_ManagerSurvey[[EmployeeID]:[PerformanceRating]],3,FALSE),"Not Found")</f>
        <v>4</v>
      </c>
      <c r="AB3572" s="5" t="str">
        <f>IF(tbl_HRMaster[[#This Row],[Attrition]]="Yes","Left","Active")</f>
        <v>Active</v>
      </c>
      <c r="AC3572" s="5" t="str">
        <f>_xlfn.IFS(tbl_HRMaster[[#This Row],[Age]]&lt;25,"Under 25",tbl_HRMaster[[#This Row],[Age]]&lt;35,"25-34",tbl_HRMaster[[#This Row],[Age]]&lt;45,"35-44",tbl_HRMaster[[#This Row],[Age]]&lt;55,"45-54",TRUE,"Above 54")</f>
        <v>25-34</v>
      </c>
      <c r="AD3572" s="5" t="str">
        <f>_xlfn.IFS(
tbl_HRMaster[[#This Row],[YearsAtCompany]]&lt;2,"&lt; 2 Years",
tbl_HRMaster[[#This Row],[YearsAtCompany]]&lt;5,"2-4 Years",
tbl_HRMaster[[#This Row],[YearsAtCompany]]&lt;10,"5-9 Years",
TRUE,"10+ Years"
)</f>
        <v>10+ Years</v>
      </c>
      <c r="AE3572" s="5">
        <f>IF(tbl_HRMaster[[#This Row],[Attrition]]="Yes",1,0)</f>
        <v>0</v>
      </c>
    </row>
    <row r="3573" spans="1:31" x14ac:dyDescent="0.25">
      <c r="A3573">
        <v>33</v>
      </c>
      <c r="B3573" t="s">
        <v>21</v>
      </c>
      <c r="C3573" t="s">
        <v>29</v>
      </c>
      <c r="D3573" t="s">
        <v>30</v>
      </c>
      <c r="E3573">
        <v>8</v>
      </c>
      <c r="F3573">
        <v>3</v>
      </c>
      <c r="G3573" t="s">
        <v>46</v>
      </c>
      <c r="H3573">
        <v>1722</v>
      </c>
      <c r="I3573" t="s">
        <v>34</v>
      </c>
      <c r="J3573">
        <v>2</v>
      </c>
      <c r="K3573" t="s">
        <v>40</v>
      </c>
      <c r="L3573" t="s">
        <v>41</v>
      </c>
      <c r="M3573">
        <v>90690</v>
      </c>
      <c r="N3573">
        <v>3</v>
      </c>
      <c r="O3573">
        <v>25</v>
      </c>
      <c r="P3573">
        <v>1</v>
      </c>
      <c r="Q3573">
        <v>15</v>
      </c>
      <c r="R3573">
        <v>3</v>
      </c>
      <c r="S3573">
        <v>13</v>
      </c>
      <c r="T3573">
        <v>4</v>
      </c>
      <c r="U3573">
        <v>7</v>
      </c>
      <c r="V3573">
        <f>COUNTIF(tbl_HRMaster[EmployeeID],tbl_HRMaster[[#This Row],[EmployeeID]])</f>
        <v>1</v>
      </c>
      <c r="W3573">
        <f>IFERROR(INDEX(tbl_EmployeeSurvey[EnvironmentSatisfaction],MATCH(tbl_HRMaster[[#This Row],[EmployeeID]],tbl_EmployeeSurvey[EmployeeID],0)),"Not Found")</f>
        <v>3</v>
      </c>
      <c r="X3573">
        <f>IFERROR(INDEX(tbl_EmployeeSurvey[JobSatisfaction],MATCH(tbl_HRMaster[[#This Row],[EmployeeID]],tbl_EmployeeSurvey[EmployeeID],0)),"Not Found")</f>
        <v>4</v>
      </c>
      <c r="Y3573" s="5">
        <f>IFERROR(INDEX(tbl_EmployeeSurvey[WorkLifeBalance],MATCH(tbl_HRMaster[[#This Row],[EmployeeID]],tbl_EmployeeSurvey[EmployeeID],0)),"Not Found")</f>
        <v>1</v>
      </c>
      <c r="Z3573" s="5">
        <f>IFERROR(VLOOKUP(tbl_HRMaster[[#This Row],[EmployeeID]],tbl_ManagerSurvey[[EmployeeID]:[PerformanceRating]],2,FALSE),"Not Found")</f>
        <v>3</v>
      </c>
      <c r="AA3573" s="5">
        <f>IFERROR(VLOOKUP(tbl_HRMaster[[#This Row],[EmployeeID]],tbl_ManagerSurvey[[EmployeeID]:[PerformanceRating]],3,FALSE),"Not Found")</f>
        <v>4</v>
      </c>
      <c r="AB3573" s="5" t="str">
        <f>IF(tbl_HRMaster[[#This Row],[Attrition]]="Yes","Left","Active")</f>
        <v>Active</v>
      </c>
      <c r="AC3573" s="5" t="str">
        <f>_xlfn.IFS(tbl_HRMaster[[#This Row],[Age]]&lt;25,"Under 25",tbl_HRMaster[[#This Row],[Age]]&lt;35,"25-34",tbl_HRMaster[[#This Row],[Age]]&lt;45,"35-44",tbl_HRMaster[[#This Row],[Age]]&lt;55,"45-54",TRUE,"Above 54")</f>
        <v>25-34</v>
      </c>
      <c r="AD3573" s="5" t="str">
        <f>_xlfn.IFS(
tbl_HRMaster[[#This Row],[YearsAtCompany]]&lt;2,"&lt; 2 Years",
tbl_HRMaster[[#This Row],[YearsAtCompany]]&lt;5,"2-4 Years",
tbl_HRMaster[[#This Row],[YearsAtCompany]]&lt;10,"5-9 Years",
TRUE,"10+ Years"
)</f>
        <v>10+ Years</v>
      </c>
      <c r="AE3573" s="5">
        <f>IF(tbl_HRMaster[[#This Row],[Attrition]]="Yes",1,0)</f>
        <v>0</v>
      </c>
    </row>
    <row r="3574" spans="1:31" x14ac:dyDescent="0.25">
      <c r="A3574">
        <v>33</v>
      </c>
      <c r="B3574" t="s">
        <v>21</v>
      </c>
      <c r="C3574" t="s">
        <v>29</v>
      </c>
      <c r="D3574" t="s">
        <v>30</v>
      </c>
      <c r="E3574">
        <v>8</v>
      </c>
      <c r="F3574">
        <v>3</v>
      </c>
      <c r="G3574" t="s">
        <v>46</v>
      </c>
      <c r="H3574">
        <v>3192</v>
      </c>
      <c r="I3574" t="s">
        <v>34</v>
      </c>
      <c r="J3574">
        <v>2</v>
      </c>
      <c r="K3574" t="s">
        <v>40</v>
      </c>
      <c r="L3574" t="s">
        <v>41</v>
      </c>
      <c r="M3574">
        <v>90690</v>
      </c>
      <c r="N3574">
        <v>3</v>
      </c>
      <c r="O3574">
        <v>25</v>
      </c>
      <c r="P3574">
        <v>1</v>
      </c>
      <c r="Q3574">
        <v>15</v>
      </c>
      <c r="R3574">
        <v>3</v>
      </c>
      <c r="S3574">
        <v>13</v>
      </c>
      <c r="T3574">
        <v>4</v>
      </c>
      <c r="U3574">
        <v>7</v>
      </c>
      <c r="V3574">
        <f>COUNTIF(tbl_HRMaster[EmployeeID],tbl_HRMaster[[#This Row],[EmployeeID]])</f>
        <v>1</v>
      </c>
      <c r="W3574">
        <f>IFERROR(INDEX(tbl_EmployeeSurvey[EnvironmentSatisfaction],MATCH(tbl_HRMaster[[#This Row],[EmployeeID]],tbl_EmployeeSurvey[EmployeeID],0)),"Not Found")</f>
        <v>3</v>
      </c>
      <c r="X3574">
        <f>IFERROR(INDEX(tbl_EmployeeSurvey[JobSatisfaction],MATCH(tbl_HRMaster[[#This Row],[EmployeeID]],tbl_EmployeeSurvey[EmployeeID],0)),"Not Found")</f>
        <v>4</v>
      </c>
      <c r="Y3574" s="5">
        <f>IFERROR(INDEX(tbl_EmployeeSurvey[WorkLifeBalance],MATCH(tbl_HRMaster[[#This Row],[EmployeeID]],tbl_EmployeeSurvey[EmployeeID],0)),"Not Found")</f>
        <v>1</v>
      </c>
      <c r="Z3574" s="5">
        <f>IFERROR(VLOOKUP(tbl_HRMaster[[#This Row],[EmployeeID]],tbl_ManagerSurvey[[EmployeeID]:[PerformanceRating]],2,FALSE),"Not Found")</f>
        <v>3</v>
      </c>
      <c r="AA3574" s="5">
        <f>IFERROR(VLOOKUP(tbl_HRMaster[[#This Row],[EmployeeID]],tbl_ManagerSurvey[[EmployeeID]:[PerformanceRating]],3,FALSE),"Not Found")</f>
        <v>4</v>
      </c>
      <c r="AB3574" s="5" t="str">
        <f>IF(tbl_HRMaster[[#This Row],[Attrition]]="Yes","Left","Active")</f>
        <v>Active</v>
      </c>
      <c r="AC3574" s="5" t="str">
        <f>_xlfn.IFS(tbl_HRMaster[[#This Row],[Age]]&lt;25,"Under 25",tbl_HRMaster[[#This Row],[Age]]&lt;35,"25-34",tbl_HRMaster[[#This Row],[Age]]&lt;45,"35-44",tbl_HRMaster[[#This Row],[Age]]&lt;55,"45-54",TRUE,"Above 54")</f>
        <v>25-34</v>
      </c>
      <c r="AD3574" s="5" t="str">
        <f>_xlfn.IFS(
tbl_HRMaster[[#This Row],[YearsAtCompany]]&lt;2,"&lt; 2 Years",
tbl_HRMaster[[#This Row],[YearsAtCompany]]&lt;5,"2-4 Years",
tbl_HRMaster[[#This Row],[YearsAtCompany]]&lt;10,"5-9 Years",
TRUE,"10+ Years"
)</f>
        <v>10+ Years</v>
      </c>
      <c r="AE3574" s="5">
        <f>IF(tbl_HRMaster[[#This Row],[Attrition]]="Yes",1,0)</f>
        <v>0</v>
      </c>
    </row>
    <row r="3575" spans="1:31" x14ac:dyDescent="0.25">
      <c r="A3575">
        <v>35</v>
      </c>
      <c r="B3575" t="s">
        <v>21</v>
      </c>
      <c r="C3575" t="s">
        <v>36</v>
      </c>
      <c r="D3575" t="s">
        <v>30</v>
      </c>
      <c r="E3575">
        <v>1</v>
      </c>
      <c r="F3575">
        <v>1</v>
      </c>
      <c r="G3575" t="s">
        <v>24</v>
      </c>
      <c r="H3575">
        <v>631</v>
      </c>
      <c r="I3575" t="s">
        <v>34</v>
      </c>
      <c r="J3575">
        <v>2</v>
      </c>
      <c r="K3575" t="s">
        <v>35</v>
      </c>
      <c r="L3575" t="s">
        <v>27</v>
      </c>
      <c r="M3575">
        <v>136100</v>
      </c>
      <c r="N3575">
        <v>4</v>
      </c>
      <c r="O3575">
        <v>22</v>
      </c>
      <c r="P3575">
        <v>2</v>
      </c>
      <c r="Q3575">
        <v>16</v>
      </c>
      <c r="R3575">
        <v>4</v>
      </c>
      <c r="S3575">
        <v>13</v>
      </c>
      <c r="T3575">
        <v>4</v>
      </c>
      <c r="U3575">
        <v>12</v>
      </c>
      <c r="V3575">
        <f>COUNTIF(tbl_HRMaster[EmployeeID],tbl_HRMaster[[#This Row],[EmployeeID]])</f>
        <v>1</v>
      </c>
      <c r="W3575">
        <f>IFERROR(INDEX(tbl_EmployeeSurvey[EnvironmentSatisfaction],MATCH(tbl_HRMaster[[#This Row],[EmployeeID]],tbl_EmployeeSurvey[EmployeeID],0)),"Not Found")</f>
        <v>3</v>
      </c>
      <c r="X3575">
        <f>IFERROR(INDEX(tbl_EmployeeSurvey[JobSatisfaction],MATCH(tbl_HRMaster[[#This Row],[EmployeeID]],tbl_EmployeeSurvey[EmployeeID],0)),"Not Found")</f>
        <v>4</v>
      </c>
      <c r="Y3575" s="5">
        <f>IFERROR(INDEX(tbl_EmployeeSurvey[WorkLifeBalance],MATCH(tbl_HRMaster[[#This Row],[EmployeeID]],tbl_EmployeeSurvey[EmployeeID],0)),"Not Found")</f>
        <v>2</v>
      </c>
      <c r="Z3575" s="5">
        <f>IFERROR(VLOOKUP(tbl_HRMaster[[#This Row],[EmployeeID]],tbl_ManagerSurvey[[EmployeeID]:[PerformanceRating]],2,FALSE),"Not Found")</f>
        <v>2</v>
      </c>
      <c r="AA3575" s="5">
        <f>IFERROR(VLOOKUP(tbl_HRMaster[[#This Row],[EmployeeID]],tbl_ManagerSurvey[[EmployeeID]:[PerformanceRating]],3,FALSE),"Not Found")</f>
        <v>4</v>
      </c>
      <c r="AB3575" s="5" t="str">
        <f>IF(tbl_HRMaster[[#This Row],[Attrition]]="Yes","Left","Active")</f>
        <v>Active</v>
      </c>
      <c r="AC3575" s="5" t="str">
        <f>_xlfn.IFS(tbl_HRMaster[[#This Row],[Age]]&lt;25,"Under 25",tbl_HRMaster[[#This Row],[Age]]&lt;35,"25-34",tbl_HRMaster[[#This Row],[Age]]&lt;45,"35-44",tbl_HRMaster[[#This Row],[Age]]&lt;55,"45-54",TRUE,"Above 54")</f>
        <v>35-44</v>
      </c>
      <c r="AD3575" s="5" t="str">
        <f>_xlfn.IFS(
tbl_HRMaster[[#This Row],[YearsAtCompany]]&lt;2,"&lt; 2 Years",
tbl_HRMaster[[#This Row],[YearsAtCompany]]&lt;5,"2-4 Years",
tbl_HRMaster[[#This Row],[YearsAtCompany]]&lt;10,"5-9 Years",
TRUE,"10+ Years"
)</f>
        <v>10+ Years</v>
      </c>
      <c r="AE3575" s="5">
        <f>IF(tbl_HRMaster[[#This Row],[Attrition]]="Yes",1,0)</f>
        <v>0</v>
      </c>
    </row>
    <row r="3576" spans="1:31" x14ac:dyDescent="0.25">
      <c r="A3576">
        <v>35</v>
      </c>
      <c r="B3576" t="s">
        <v>21</v>
      </c>
      <c r="C3576" t="s">
        <v>36</v>
      </c>
      <c r="D3576" t="s">
        <v>30</v>
      </c>
      <c r="E3576">
        <v>1</v>
      </c>
      <c r="F3576">
        <v>1</v>
      </c>
      <c r="G3576" t="s">
        <v>24</v>
      </c>
      <c r="H3576">
        <v>2101</v>
      </c>
      <c r="I3576" t="s">
        <v>34</v>
      </c>
      <c r="J3576">
        <v>2</v>
      </c>
      <c r="K3576" t="s">
        <v>35</v>
      </c>
      <c r="L3576" t="s">
        <v>27</v>
      </c>
      <c r="M3576">
        <v>136100</v>
      </c>
      <c r="N3576">
        <v>4</v>
      </c>
      <c r="O3576">
        <v>22</v>
      </c>
      <c r="P3576">
        <v>2</v>
      </c>
      <c r="Q3576">
        <v>16</v>
      </c>
      <c r="R3576">
        <v>4</v>
      </c>
      <c r="S3576">
        <v>13</v>
      </c>
      <c r="T3576">
        <v>4</v>
      </c>
      <c r="U3576">
        <v>12</v>
      </c>
      <c r="V3576">
        <f>COUNTIF(tbl_HRMaster[EmployeeID],tbl_HRMaster[[#This Row],[EmployeeID]])</f>
        <v>1</v>
      </c>
      <c r="W3576">
        <f>IFERROR(INDEX(tbl_EmployeeSurvey[EnvironmentSatisfaction],MATCH(tbl_HRMaster[[#This Row],[EmployeeID]],tbl_EmployeeSurvey[EmployeeID],0)),"Not Found")</f>
        <v>3</v>
      </c>
      <c r="X3576">
        <f>IFERROR(INDEX(tbl_EmployeeSurvey[JobSatisfaction],MATCH(tbl_HRMaster[[#This Row],[EmployeeID]],tbl_EmployeeSurvey[EmployeeID],0)),"Not Found")</f>
        <v>4</v>
      </c>
      <c r="Y3576" s="5">
        <f>IFERROR(INDEX(tbl_EmployeeSurvey[WorkLifeBalance],MATCH(tbl_HRMaster[[#This Row],[EmployeeID]],tbl_EmployeeSurvey[EmployeeID],0)),"Not Found")</f>
        <v>2</v>
      </c>
      <c r="Z3576" s="5">
        <f>IFERROR(VLOOKUP(tbl_HRMaster[[#This Row],[EmployeeID]],tbl_ManagerSurvey[[EmployeeID]:[PerformanceRating]],2,FALSE),"Not Found")</f>
        <v>2</v>
      </c>
      <c r="AA3576" s="5">
        <f>IFERROR(VLOOKUP(tbl_HRMaster[[#This Row],[EmployeeID]],tbl_ManagerSurvey[[EmployeeID]:[PerformanceRating]],3,FALSE),"Not Found")</f>
        <v>4</v>
      </c>
      <c r="AB3576" s="5" t="str">
        <f>IF(tbl_HRMaster[[#This Row],[Attrition]]="Yes","Left","Active")</f>
        <v>Active</v>
      </c>
      <c r="AC3576" s="5" t="str">
        <f>_xlfn.IFS(tbl_HRMaster[[#This Row],[Age]]&lt;25,"Under 25",tbl_HRMaster[[#This Row],[Age]]&lt;35,"25-34",tbl_HRMaster[[#This Row],[Age]]&lt;45,"35-44",tbl_HRMaster[[#This Row],[Age]]&lt;55,"45-54",TRUE,"Above 54")</f>
        <v>35-44</v>
      </c>
      <c r="AD3576" s="5" t="str">
        <f>_xlfn.IFS(
tbl_HRMaster[[#This Row],[YearsAtCompany]]&lt;2,"&lt; 2 Years",
tbl_HRMaster[[#This Row],[YearsAtCompany]]&lt;5,"2-4 Years",
tbl_HRMaster[[#This Row],[YearsAtCompany]]&lt;10,"5-9 Years",
TRUE,"10+ Years"
)</f>
        <v>10+ Years</v>
      </c>
      <c r="AE3576" s="5">
        <f>IF(tbl_HRMaster[[#This Row],[Attrition]]="Yes",1,0)</f>
        <v>0</v>
      </c>
    </row>
    <row r="3577" spans="1:31" x14ac:dyDescent="0.25">
      <c r="A3577">
        <v>35</v>
      </c>
      <c r="B3577" t="s">
        <v>21</v>
      </c>
      <c r="C3577" t="s">
        <v>36</v>
      </c>
      <c r="D3577" t="s">
        <v>30</v>
      </c>
      <c r="E3577">
        <v>1</v>
      </c>
      <c r="F3577">
        <v>1</v>
      </c>
      <c r="G3577" t="s">
        <v>24</v>
      </c>
      <c r="H3577">
        <v>3571</v>
      </c>
      <c r="I3577" t="s">
        <v>34</v>
      </c>
      <c r="J3577">
        <v>2</v>
      </c>
      <c r="K3577" t="s">
        <v>35</v>
      </c>
      <c r="L3577" t="s">
        <v>27</v>
      </c>
      <c r="M3577">
        <v>136100</v>
      </c>
      <c r="N3577">
        <v>4</v>
      </c>
      <c r="O3577">
        <v>22</v>
      </c>
      <c r="P3577">
        <v>2</v>
      </c>
      <c r="Q3577">
        <v>16</v>
      </c>
      <c r="R3577">
        <v>4</v>
      </c>
      <c r="S3577">
        <v>13</v>
      </c>
      <c r="T3577">
        <v>4</v>
      </c>
      <c r="U3577">
        <v>12</v>
      </c>
      <c r="V3577">
        <f>COUNTIF(tbl_HRMaster[EmployeeID],tbl_HRMaster[[#This Row],[EmployeeID]])</f>
        <v>1</v>
      </c>
      <c r="W3577">
        <f>IFERROR(INDEX(tbl_EmployeeSurvey[EnvironmentSatisfaction],MATCH(tbl_HRMaster[[#This Row],[EmployeeID]],tbl_EmployeeSurvey[EmployeeID],0)),"Not Found")</f>
        <v>3</v>
      </c>
      <c r="X3577">
        <f>IFERROR(INDEX(tbl_EmployeeSurvey[JobSatisfaction],MATCH(tbl_HRMaster[[#This Row],[EmployeeID]],tbl_EmployeeSurvey[EmployeeID],0)),"Not Found")</f>
        <v>4</v>
      </c>
      <c r="Y3577" s="5">
        <f>IFERROR(INDEX(tbl_EmployeeSurvey[WorkLifeBalance],MATCH(tbl_HRMaster[[#This Row],[EmployeeID]],tbl_EmployeeSurvey[EmployeeID],0)),"Not Found")</f>
        <v>2</v>
      </c>
      <c r="Z3577" s="5">
        <f>IFERROR(VLOOKUP(tbl_HRMaster[[#This Row],[EmployeeID]],tbl_ManagerSurvey[[EmployeeID]:[PerformanceRating]],2,FALSE),"Not Found")</f>
        <v>2</v>
      </c>
      <c r="AA3577" s="5">
        <f>IFERROR(VLOOKUP(tbl_HRMaster[[#This Row],[EmployeeID]],tbl_ManagerSurvey[[EmployeeID]:[PerformanceRating]],3,FALSE),"Not Found")</f>
        <v>4</v>
      </c>
      <c r="AB3577" s="5" t="str">
        <f>IF(tbl_HRMaster[[#This Row],[Attrition]]="Yes","Left","Active")</f>
        <v>Active</v>
      </c>
      <c r="AC3577" s="5" t="str">
        <f>_xlfn.IFS(tbl_HRMaster[[#This Row],[Age]]&lt;25,"Under 25",tbl_HRMaster[[#This Row],[Age]]&lt;35,"25-34",tbl_HRMaster[[#This Row],[Age]]&lt;45,"35-44",tbl_HRMaster[[#This Row],[Age]]&lt;55,"45-54",TRUE,"Above 54")</f>
        <v>35-44</v>
      </c>
      <c r="AD3577" s="5" t="str">
        <f>_xlfn.IFS(
tbl_HRMaster[[#This Row],[YearsAtCompany]]&lt;2,"&lt; 2 Years",
tbl_HRMaster[[#This Row],[YearsAtCompany]]&lt;5,"2-4 Years",
tbl_HRMaster[[#This Row],[YearsAtCompany]]&lt;10,"5-9 Years",
TRUE,"10+ Years"
)</f>
        <v>10+ Years</v>
      </c>
      <c r="AE3577" s="5">
        <f>IF(tbl_HRMaster[[#This Row],[Attrition]]="Yes",1,0)</f>
        <v>0</v>
      </c>
    </row>
    <row r="3578" spans="1:31" x14ac:dyDescent="0.25">
      <c r="A3578">
        <v>35</v>
      </c>
      <c r="B3578" t="s">
        <v>21</v>
      </c>
      <c r="C3578" t="s">
        <v>22</v>
      </c>
      <c r="D3578" t="s">
        <v>30</v>
      </c>
      <c r="E3578">
        <v>1</v>
      </c>
      <c r="F3578">
        <v>3</v>
      </c>
      <c r="G3578" t="s">
        <v>24</v>
      </c>
      <c r="H3578">
        <v>390</v>
      </c>
      <c r="I3578" t="s">
        <v>34</v>
      </c>
      <c r="J3578">
        <v>3</v>
      </c>
      <c r="K3578" t="s">
        <v>26</v>
      </c>
      <c r="L3578" t="s">
        <v>27</v>
      </c>
      <c r="M3578">
        <v>167920</v>
      </c>
      <c r="N3578">
        <v>3</v>
      </c>
      <c r="O3578">
        <v>12</v>
      </c>
      <c r="P3578">
        <v>1</v>
      </c>
      <c r="Q3578">
        <v>16</v>
      </c>
      <c r="R3578">
        <v>3</v>
      </c>
      <c r="S3578">
        <v>13</v>
      </c>
      <c r="T3578">
        <v>4</v>
      </c>
      <c r="U3578">
        <v>8</v>
      </c>
      <c r="V3578">
        <f>COUNTIF(tbl_HRMaster[EmployeeID],tbl_HRMaster[[#This Row],[EmployeeID]])</f>
        <v>1</v>
      </c>
      <c r="W3578">
        <f>IFERROR(INDEX(tbl_EmployeeSurvey[EnvironmentSatisfaction],MATCH(tbl_HRMaster[[#This Row],[EmployeeID]],tbl_EmployeeSurvey[EmployeeID],0)),"Not Found")</f>
        <v>4</v>
      </c>
      <c r="X3578">
        <f>IFERROR(INDEX(tbl_EmployeeSurvey[JobSatisfaction],MATCH(tbl_HRMaster[[#This Row],[EmployeeID]],tbl_EmployeeSurvey[EmployeeID],0)),"Not Found")</f>
        <v>2</v>
      </c>
      <c r="Y3578" s="5">
        <f>IFERROR(INDEX(tbl_EmployeeSurvey[WorkLifeBalance],MATCH(tbl_HRMaster[[#This Row],[EmployeeID]],tbl_EmployeeSurvey[EmployeeID],0)),"Not Found")</f>
        <v>3</v>
      </c>
      <c r="Z3578" s="5">
        <f>IFERROR(VLOOKUP(tbl_HRMaster[[#This Row],[EmployeeID]],tbl_ManagerSurvey[[EmployeeID]:[PerformanceRating]],2,FALSE),"Not Found")</f>
        <v>4</v>
      </c>
      <c r="AA3578" s="5">
        <f>IFERROR(VLOOKUP(tbl_HRMaster[[#This Row],[EmployeeID]],tbl_ManagerSurvey[[EmployeeID]:[PerformanceRating]],3,FALSE),"Not Found")</f>
        <v>3</v>
      </c>
      <c r="AB3578" s="5" t="str">
        <f>IF(tbl_HRMaster[[#This Row],[Attrition]]="Yes","Left","Active")</f>
        <v>Active</v>
      </c>
      <c r="AC3578" s="5" t="str">
        <f>_xlfn.IFS(tbl_HRMaster[[#This Row],[Age]]&lt;25,"Under 25",tbl_HRMaster[[#This Row],[Age]]&lt;35,"25-34",tbl_HRMaster[[#This Row],[Age]]&lt;45,"35-44",tbl_HRMaster[[#This Row],[Age]]&lt;55,"45-54",TRUE,"Above 54")</f>
        <v>35-44</v>
      </c>
      <c r="AD3578" s="5" t="str">
        <f>_xlfn.IFS(
tbl_HRMaster[[#This Row],[YearsAtCompany]]&lt;2,"&lt; 2 Years",
tbl_HRMaster[[#This Row],[YearsAtCompany]]&lt;5,"2-4 Years",
tbl_HRMaster[[#This Row],[YearsAtCompany]]&lt;10,"5-9 Years",
TRUE,"10+ Years"
)</f>
        <v>10+ Years</v>
      </c>
      <c r="AE3578" s="5">
        <f>IF(tbl_HRMaster[[#This Row],[Attrition]]="Yes",1,0)</f>
        <v>0</v>
      </c>
    </row>
    <row r="3579" spans="1:31" x14ac:dyDescent="0.25">
      <c r="A3579">
        <v>35</v>
      </c>
      <c r="B3579" t="s">
        <v>21</v>
      </c>
      <c r="C3579" t="s">
        <v>22</v>
      </c>
      <c r="D3579" t="s">
        <v>30</v>
      </c>
      <c r="E3579">
        <v>1</v>
      </c>
      <c r="F3579">
        <v>3</v>
      </c>
      <c r="G3579" t="s">
        <v>24</v>
      </c>
      <c r="H3579">
        <v>1860</v>
      </c>
      <c r="I3579" t="s">
        <v>34</v>
      </c>
      <c r="J3579">
        <v>3</v>
      </c>
      <c r="K3579" t="s">
        <v>26</v>
      </c>
      <c r="L3579" t="s">
        <v>27</v>
      </c>
      <c r="M3579">
        <v>167920</v>
      </c>
      <c r="N3579">
        <v>3</v>
      </c>
      <c r="O3579">
        <v>12</v>
      </c>
      <c r="P3579">
        <v>1</v>
      </c>
      <c r="Q3579">
        <v>16</v>
      </c>
      <c r="R3579">
        <v>3</v>
      </c>
      <c r="S3579">
        <v>13</v>
      </c>
      <c r="T3579">
        <v>4</v>
      </c>
      <c r="U3579">
        <v>8</v>
      </c>
      <c r="V3579">
        <f>COUNTIF(tbl_HRMaster[EmployeeID],tbl_HRMaster[[#This Row],[EmployeeID]])</f>
        <v>1</v>
      </c>
      <c r="W3579">
        <f>IFERROR(INDEX(tbl_EmployeeSurvey[EnvironmentSatisfaction],MATCH(tbl_HRMaster[[#This Row],[EmployeeID]],tbl_EmployeeSurvey[EmployeeID],0)),"Not Found")</f>
        <v>4</v>
      </c>
      <c r="X3579">
        <f>IFERROR(INDEX(tbl_EmployeeSurvey[JobSatisfaction],MATCH(tbl_HRMaster[[#This Row],[EmployeeID]],tbl_EmployeeSurvey[EmployeeID],0)),"Not Found")</f>
        <v>2</v>
      </c>
      <c r="Y3579" s="5">
        <f>IFERROR(INDEX(tbl_EmployeeSurvey[WorkLifeBalance],MATCH(tbl_HRMaster[[#This Row],[EmployeeID]],tbl_EmployeeSurvey[EmployeeID],0)),"Not Found")</f>
        <v>3</v>
      </c>
      <c r="Z3579" s="5">
        <f>IFERROR(VLOOKUP(tbl_HRMaster[[#This Row],[EmployeeID]],tbl_ManagerSurvey[[EmployeeID]:[PerformanceRating]],2,FALSE),"Not Found")</f>
        <v>4</v>
      </c>
      <c r="AA3579" s="5">
        <f>IFERROR(VLOOKUP(tbl_HRMaster[[#This Row],[EmployeeID]],tbl_ManagerSurvey[[EmployeeID]:[PerformanceRating]],3,FALSE),"Not Found")</f>
        <v>3</v>
      </c>
      <c r="AB3579" s="5" t="str">
        <f>IF(tbl_HRMaster[[#This Row],[Attrition]]="Yes","Left","Active")</f>
        <v>Active</v>
      </c>
      <c r="AC3579" s="5" t="str">
        <f>_xlfn.IFS(tbl_HRMaster[[#This Row],[Age]]&lt;25,"Under 25",tbl_HRMaster[[#This Row],[Age]]&lt;35,"25-34",tbl_HRMaster[[#This Row],[Age]]&lt;45,"35-44",tbl_HRMaster[[#This Row],[Age]]&lt;55,"45-54",TRUE,"Above 54")</f>
        <v>35-44</v>
      </c>
      <c r="AD3579" s="5" t="str">
        <f>_xlfn.IFS(
tbl_HRMaster[[#This Row],[YearsAtCompany]]&lt;2,"&lt; 2 Years",
tbl_HRMaster[[#This Row],[YearsAtCompany]]&lt;5,"2-4 Years",
tbl_HRMaster[[#This Row],[YearsAtCompany]]&lt;10,"5-9 Years",
TRUE,"10+ Years"
)</f>
        <v>10+ Years</v>
      </c>
      <c r="AE3579" s="5">
        <f>IF(tbl_HRMaster[[#This Row],[Attrition]]="Yes",1,0)</f>
        <v>0</v>
      </c>
    </row>
    <row r="3580" spans="1:31" x14ac:dyDescent="0.25">
      <c r="A3580">
        <v>35</v>
      </c>
      <c r="B3580" t="s">
        <v>21</v>
      </c>
      <c r="C3580" t="s">
        <v>22</v>
      </c>
      <c r="D3580" t="s">
        <v>30</v>
      </c>
      <c r="E3580">
        <v>1</v>
      </c>
      <c r="F3580">
        <v>3</v>
      </c>
      <c r="G3580" t="s">
        <v>24</v>
      </c>
      <c r="H3580">
        <v>3330</v>
      </c>
      <c r="I3580" t="s">
        <v>34</v>
      </c>
      <c r="J3580">
        <v>3</v>
      </c>
      <c r="K3580" t="s">
        <v>26</v>
      </c>
      <c r="L3580" t="s">
        <v>27</v>
      </c>
      <c r="M3580">
        <v>167920</v>
      </c>
      <c r="N3580">
        <v>3</v>
      </c>
      <c r="O3580">
        <v>12</v>
      </c>
      <c r="P3580">
        <v>1</v>
      </c>
      <c r="Q3580">
        <v>16</v>
      </c>
      <c r="R3580">
        <v>3</v>
      </c>
      <c r="S3580">
        <v>13</v>
      </c>
      <c r="T3580">
        <v>4</v>
      </c>
      <c r="U3580">
        <v>8</v>
      </c>
      <c r="V3580">
        <f>COUNTIF(tbl_HRMaster[EmployeeID],tbl_HRMaster[[#This Row],[EmployeeID]])</f>
        <v>1</v>
      </c>
      <c r="W3580">
        <f>IFERROR(INDEX(tbl_EmployeeSurvey[EnvironmentSatisfaction],MATCH(tbl_HRMaster[[#This Row],[EmployeeID]],tbl_EmployeeSurvey[EmployeeID],0)),"Not Found")</f>
        <v>4</v>
      </c>
      <c r="X3580">
        <f>IFERROR(INDEX(tbl_EmployeeSurvey[JobSatisfaction],MATCH(tbl_HRMaster[[#This Row],[EmployeeID]],tbl_EmployeeSurvey[EmployeeID],0)),"Not Found")</f>
        <v>2</v>
      </c>
      <c r="Y3580" s="5">
        <f>IFERROR(INDEX(tbl_EmployeeSurvey[WorkLifeBalance],MATCH(tbl_HRMaster[[#This Row],[EmployeeID]],tbl_EmployeeSurvey[EmployeeID],0)),"Not Found")</f>
        <v>3</v>
      </c>
      <c r="Z3580" s="5">
        <f>IFERROR(VLOOKUP(tbl_HRMaster[[#This Row],[EmployeeID]],tbl_ManagerSurvey[[EmployeeID]:[PerformanceRating]],2,FALSE),"Not Found")</f>
        <v>4</v>
      </c>
      <c r="AA3580" s="5">
        <f>IFERROR(VLOOKUP(tbl_HRMaster[[#This Row],[EmployeeID]],tbl_ManagerSurvey[[EmployeeID]:[PerformanceRating]],3,FALSE),"Not Found")</f>
        <v>3</v>
      </c>
      <c r="AB3580" s="5" t="str">
        <f>IF(tbl_HRMaster[[#This Row],[Attrition]]="Yes","Left","Active")</f>
        <v>Active</v>
      </c>
      <c r="AC3580" s="5" t="str">
        <f>_xlfn.IFS(tbl_HRMaster[[#This Row],[Age]]&lt;25,"Under 25",tbl_HRMaster[[#This Row],[Age]]&lt;35,"25-34",tbl_HRMaster[[#This Row],[Age]]&lt;45,"35-44",tbl_HRMaster[[#This Row],[Age]]&lt;55,"45-54",TRUE,"Above 54")</f>
        <v>35-44</v>
      </c>
      <c r="AD3580" s="5" t="str">
        <f>_xlfn.IFS(
tbl_HRMaster[[#This Row],[YearsAtCompany]]&lt;2,"&lt; 2 Years",
tbl_HRMaster[[#This Row],[YearsAtCompany]]&lt;5,"2-4 Years",
tbl_HRMaster[[#This Row],[YearsAtCompany]]&lt;10,"5-9 Years",
TRUE,"10+ Years"
)</f>
        <v>10+ Years</v>
      </c>
      <c r="AE3580" s="5">
        <f>IF(tbl_HRMaster[[#This Row],[Attrition]]="Yes",1,0)</f>
        <v>0</v>
      </c>
    </row>
    <row r="3581" spans="1:31" x14ac:dyDescent="0.25">
      <c r="A3581">
        <v>34</v>
      </c>
      <c r="B3581" t="s">
        <v>21</v>
      </c>
      <c r="C3581" t="s">
        <v>22</v>
      </c>
      <c r="D3581" t="s">
        <v>30</v>
      </c>
      <c r="E3581">
        <v>10</v>
      </c>
      <c r="F3581">
        <v>4</v>
      </c>
      <c r="G3581" t="s">
        <v>33</v>
      </c>
      <c r="H3581">
        <v>726</v>
      </c>
      <c r="I3581" t="s">
        <v>25</v>
      </c>
      <c r="J3581">
        <v>2</v>
      </c>
      <c r="K3581" t="s">
        <v>40</v>
      </c>
      <c r="L3581" t="s">
        <v>32</v>
      </c>
      <c r="M3581">
        <v>74120</v>
      </c>
      <c r="N3581">
        <v>1</v>
      </c>
      <c r="O3581">
        <v>24</v>
      </c>
      <c r="P3581">
        <v>0</v>
      </c>
      <c r="Q3581">
        <v>14</v>
      </c>
      <c r="R3581">
        <v>4</v>
      </c>
      <c r="S3581">
        <v>14</v>
      </c>
      <c r="T3581">
        <v>4</v>
      </c>
      <c r="U3581">
        <v>11</v>
      </c>
      <c r="V3581">
        <f>COUNTIF(tbl_HRMaster[EmployeeID],tbl_HRMaster[[#This Row],[EmployeeID]])</f>
        <v>1</v>
      </c>
      <c r="W3581">
        <f>IFERROR(INDEX(tbl_EmployeeSurvey[EnvironmentSatisfaction],MATCH(tbl_HRMaster[[#This Row],[EmployeeID]],tbl_EmployeeSurvey[EmployeeID],0)),"Not Found")</f>
        <v>3</v>
      </c>
      <c r="X3581">
        <f>IFERROR(INDEX(tbl_EmployeeSurvey[JobSatisfaction],MATCH(tbl_HRMaster[[#This Row],[EmployeeID]],tbl_EmployeeSurvey[EmployeeID],0)),"Not Found")</f>
        <v>4</v>
      </c>
      <c r="Y3581" s="5">
        <f>IFERROR(INDEX(tbl_EmployeeSurvey[WorkLifeBalance],MATCH(tbl_HRMaster[[#This Row],[EmployeeID]],tbl_EmployeeSurvey[EmployeeID],0)),"Not Found")</f>
        <v>4</v>
      </c>
      <c r="Z3581" s="5">
        <f>IFERROR(VLOOKUP(tbl_HRMaster[[#This Row],[EmployeeID]],tbl_ManagerSurvey[[EmployeeID]:[PerformanceRating]],2,FALSE),"Not Found")</f>
        <v>3</v>
      </c>
      <c r="AA3581" s="5">
        <f>IFERROR(VLOOKUP(tbl_HRMaster[[#This Row],[EmployeeID]],tbl_ManagerSurvey[[EmployeeID]:[PerformanceRating]],3,FALSE),"Not Found")</f>
        <v>4</v>
      </c>
      <c r="AB3581" s="5" t="str">
        <f>IF(tbl_HRMaster[[#This Row],[Attrition]]="Yes","Left","Active")</f>
        <v>Active</v>
      </c>
      <c r="AC3581" s="5" t="str">
        <f>_xlfn.IFS(tbl_HRMaster[[#This Row],[Age]]&lt;25,"Under 25",tbl_HRMaster[[#This Row],[Age]]&lt;35,"25-34",tbl_HRMaster[[#This Row],[Age]]&lt;45,"35-44",tbl_HRMaster[[#This Row],[Age]]&lt;55,"45-54",TRUE,"Above 54")</f>
        <v>25-34</v>
      </c>
      <c r="AD3581" s="5" t="str">
        <f>_xlfn.IFS(
tbl_HRMaster[[#This Row],[YearsAtCompany]]&lt;2,"&lt; 2 Years",
tbl_HRMaster[[#This Row],[YearsAtCompany]]&lt;5,"2-4 Years",
tbl_HRMaster[[#This Row],[YearsAtCompany]]&lt;10,"5-9 Years",
TRUE,"10+ Years"
)</f>
        <v>10+ Years</v>
      </c>
      <c r="AE3581" s="5">
        <f>IF(tbl_HRMaster[[#This Row],[Attrition]]="Yes",1,0)</f>
        <v>0</v>
      </c>
    </row>
    <row r="3582" spans="1:31" x14ac:dyDescent="0.25">
      <c r="A3582">
        <v>34</v>
      </c>
      <c r="B3582" t="s">
        <v>21</v>
      </c>
      <c r="C3582" t="s">
        <v>22</v>
      </c>
      <c r="D3582" t="s">
        <v>30</v>
      </c>
      <c r="E3582">
        <v>10</v>
      </c>
      <c r="F3582">
        <v>4</v>
      </c>
      <c r="G3582" t="s">
        <v>33</v>
      </c>
      <c r="H3582">
        <v>2196</v>
      </c>
      <c r="I3582" t="s">
        <v>25</v>
      </c>
      <c r="J3582">
        <v>2</v>
      </c>
      <c r="K3582" t="s">
        <v>40</v>
      </c>
      <c r="L3582" t="s">
        <v>32</v>
      </c>
      <c r="M3582">
        <v>74120</v>
      </c>
      <c r="N3582">
        <v>1</v>
      </c>
      <c r="O3582">
        <v>24</v>
      </c>
      <c r="P3582">
        <v>0</v>
      </c>
      <c r="Q3582">
        <v>14</v>
      </c>
      <c r="R3582">
        <v>4</v>
      </c>
      <c r="S3582">
        <v>14</v>
      </c>
      <c r="T3582">
        <v>4</v>
      </c>
      <c r="U3582">
        <v>11</v>
      </c>
      <c r="V3582">
        <f>COUNTIF(tbl_HRMaster[EmployeeID],tbl_HRMaster[[#This Row],[EmployeeID]])</f>
        <v>1</v>
      </c>
      <c r="W3582">
        <f>IFERROR(INDEX(tbl_EmployeeSurvey[EnvironmentSatisfaction],MATCH(tbl_HRMaster[[#This Row],[EmployeeID]],tbl_EmployeeSurvey[EmployeeID],0)),"Not Found")</f>
        <v>3</v>
      </c>
      <c r="X3582">
        <f>IFERROR(INDEX(tbl_EmployeeSurvey[JobSatisfaction],MATCH(tbl_HRMaster[[#This Row],[EmployeeID]],tbl_EmployeeSurvey[EmployeeID],0)),"Not Found")</f>
        <v>4</v>
      </c>
      <c r="Y3582" s="5">
        <f>IFERROR(INDEX(tbl_EmployeeSurvey[WorkLifeBalance],MATCH(tbl_HRMaster[[#This Row],[EmployeeID]],tbl_EmployeeSurvey[EmployeeID],0)),"Not Found")</f>
        <v>4</v>
      </c>
      <c r="Z3582" s="5">
        <f>IFERROR(VLOOKUP(tbl_HRMaster[[#This Row],[EmployeeID]],tbl_ManagerSurvey[[EmployeeID]:[PerformanceRating]],2,FALSE),"Not Found")</f>
        <v>3</v>
      </c>
      <c r="AA3582" s="5">
        <f>IFERROR(VLOOKUP(tbl_HRMaster[[#This Row],[EmployeeID]],tbl_ManagerSurvey[[EmployeeID]:[PerformanceRating]],3,FALSE),"Not Found")</f>
        <v>4</v>
      </c>
      <c r="AB3582" s="5" t="str">
        <f>IF(tbl_HRMaster[[#This Row],[Attrition]]="Yes","Left","Active")</f>
        <v>Active</v>
      </c>
      <c r="AC3582" s="5" t="str">
        <f>_xlfn.IFS(tbl_HRMaster[[#This Row],[Age]]&lt;25,"Under 25",tbl_HRMaster[[#This Row],[Age]]&lt;35,"25-34",tbl_HRMaster[[#This Row],[Age]]&lt;45,"35-44",tbl_HRMaster[[#This Row],[Age]]&lt;55,"45-54",TRUE,"Above 54")</f>
        <v>25-34</v>
      </c>
      <c r="AD3582" s="5" t="str">
        <f>_xlfn.IFS(
tbl_HRMaster[[#This Row],[YearsAtCompany]]&lt;2,"&lt; 2 Years",
tbl_HRMaster[[#This Row],[YearsAtCompany]]&lt;5,"2-4 Years",
tbl_HRMaster[[#This Row],[YearsAtCompany]]&lt;10,"5-9 Years",
TRUE,"10+ Years"
)</f>
        <v>10+ Years</v>
      </c>
      <c r="AE3582" s="5">
        <f>IF(tbl_HRMaster[[#This Row],[Attrition]]="Yes",1,0)</f>
        <v>0</v>
      </c>
    </row>
    <row r="3583" spans="1:31" x14ac:dyDescent="0.25">
      <c r="A3583">
        <v>34</v>
      </c>
      <c r="B3583" t="s">
        <v>21</v>
      </c>
      <c r="C3583" t="s">
        <v>22</v>
      </c>
      <c r="D3583" t="s">
        <v>30</v>
      </c>
      <c r="E3583">
        <v>10</v>
      </c>
      <c r="F3583">
        <v>4</v>
      </c>
      <c r="G3583" t="s">
        <v>33</v>
      </c>
      <c r="H3583">
        <v>3666</v>
      </c>
      <c r="I3583" t="s">
        <v>25</v>
      </c>
      <c r="J3583">
        <v>2</v>
      </c>
      <c r="K3583" t="s">
        <v>40</v>
      </c>
      <c r="L3583" t="s">
        <v>32</v>
      </c>
      <c r="M3583">
        <v>74120</v>
      </c>
      <c r="N3583">
        <v>1</v>
      </c>
      <c r="O3583">
        <v>24</v>
      </c>
      <c r="P3583">
        <v>0</v>
      </c>
      <c r="Q3583">
        <v>14</v>
      </c>
      <c r="R3583">
        <v>4</v>
      </c>
      <c r="S3583">
        <v>14</v>
      </c>
      <c r="T3583">
        <v>4</v>
      </c>
      <c r="U3583">
        <v>11</v>
      </c>
      <c r="V3583">
        <f>COUNTIF(tbl_HRMaster[EmployeeID],tbl_HRMaster[[#This Row],[EmployeeID]])</f>
        <v>1</v>
      </c>
      <c r="W3583">
        <f>IFERROR(INDEX(tbl_EmployeeSurvey[EnvironmentSatisfaction],MATCH(tbl_HRMaster[[#This Row],[EmployeeID]],tbl_EmployeeSurvey[EmployeeID],0)),"Not Found")</f>
        <v>3</v>
      </c>
      <c r="X3583">
        <f>IFERROR(INDEX(tbl_EmployeeSurvey[JobSatisfaction],MATCH(tbl_HRMaster[[#This Row],[EmployeeID]],tbl_EmployeeSurvey[EmployeeID],0)),"Not Found")</f>
        <v>4</v>
      </c>
      <c r="Y3583" s="5">
        <f>IFERROR(INDEX(tbl_EmployeeSurvey[WorkLifeBalance],MATCH(tbl_HRMaster[[#This Row],[EmployeeID]],tbl_EmployeeSurvey[EmployeeID],0)),"Not Found")</f>
        <v>4</v>
      </c>
      <c r="Z3583" s="5">
        <f>IFERROR(VLOOKUP(tbl_HRMaster[[#This Row],[EmployeeID]],tbl_ManagerSurvey[[EmployeeID]:[PerformanceRating]],2,FALSE),"Not Found")</f>
        <v>3</v>
      </c>
      <c r="AA3583" s="5">
        <f>IFERROR(VLOOKUP(tbl_HRMaster[[#This Row],[EmployeeID]],tbl_ManagerSurvey[[EmployeeID]:[PerformanceRating]],3,FALSE),"Not Found")</f>
        <v>4</v>
      </c>
      <c r="AB3583" s="5" t="str">
        <f>IF(tbl_HRMaster[[#This Row],[Attrition]]="Yes","Left","Active")</f>
        <v>Active</v>
      </c>
      <c r="AC3583" s="5" t="str">
        <f>_xlfn.IFS(tbl_HRMaster[[#This Row],[Age]]&lt;25,"Under 25",tbl_HRMaster[[#This Row],[Age]]&lt;35,"25-34",tbl_HRMaster[[#This Row],[Age]]&lt;45,"35-44",tbl_HRMaster[[#This Row],[Age]]&lt;55,"45-54",TRUE,"Above 54")</f>
        <v>25-34</v>
      </c>
      <c r="AD3583" s="5" t="str">
        <f>_xlfn.IFS(
tbl_HRMaster[[#This Row],[YearsAtCompany]]&lt;2,"&lt; 2 Years",
tbl_HRMaster[[#This Row],[YearsAtCompany]]&lt;5,"2-4 Years",
tbl_HRMaster[[#This Row],[YearsAtCompany]]&lt;10,"5-9 Years",
TRUE,"10+ Years"
)</f>
        <v>10+ Years</v>
      </c>
      <c r="AE3583" s="5">
        <f>IF(tbl_HRMaster[[#This Row],[Attrition]]="Yes",1,0)</f>
        <v>0</v>
      </c>
    </row>
    <row r="3584" spans="1:31" x14ac:dyDescent="0.25">
      <c r="A3584">
        <v>33</v>
      </c>
      <c r="B3584" t="s">
        <v>21</v>
      </c>
      <c r="C3584" t="s">
        <v>22</v>
      </c>
      <c r="D3584" t="s">
        <v>23</v>
      </c>
      <c r="E3584">
        <v>26</v>
      </c>
      <c r="F3584">
        <v>2</v>
      </c>
      <c r="G3584" t="s">
        <v>45</v>
      </c>
      <c r="H3584">
        <v>626</v>
      </c>
      <c r="I3584" t="s">
        <v>34</v>
      </c>
      <c r="J3584">
        <v>1</v>
      </c>
      <c r="K3584" t="s">
        <v>31</v>
      </c>
      <c r="L3584" t="s">
        <v>27</v>
      </c>
      <c r="M3584">
        <v>42300</v>
      </c>
      <c r="N3584">
        <v>0</v>
      </c>
      <c r="O3584">
        <v>12</v>
      </c>
      <c r="P3584">
        <v>0</v>
      </c>
      <c r="Q3584">
        <v>15</v>
      </c>
      <c r="R3584">
        <v>0</v>
      </c>
      <c r="S3584">
        <v>14</v>
      </c>
      <c r="T3584">
        <v>4</v>
      </c>
      <c r="U3584">
        <v>10</v>
      </c>
      <c r="V3584">
        <f>COUNTIF(tbl_HRMaster[EmployeeID],tbl_HRMaster[[#This Row],[EmployeeID]])</f>
        <v>1</v>
      </c>
      <c r="W3584">
        <f>IFERROR(INDEX(tbl_EmployeeSurvey[EnvironmentSatisfaction],MATCH(tbl_HRMaster[[#This Row],[EmployeeID]],tbl_EmployeeSurvey[EmployeeID],0)),"Not Found")</f>
        <v>1</v>
      </c>
      <c r="X3584">
        <f>IFERROR(INDEX(tbl_EmployeeSurvey[JobSatisfaction],MATCH(tbl_HRMaster[[#This Row],[EmployeeID]],tbl_EmployeeSurvey[EmployeeID],0)),"Not Found")</f>
        <v>4</v>
      </c>
      <c r="Y3584" s="5">
        <f>IFERROR(INDEX(tbl_EmployeeSurvey[WorkLifeBalance],MATCH(tbl_HRMaster[[#This Row],[EmployeeID]],tbl_EmployeeSurvey[EmployeeID],0)),"Not Found")</f>
        <v>3</v>
      </c>
      <c r="Z3584" s="5">
        <f>IFERROR(VLOOKUP(tbl_HRMaster[[#This Row],[EmployeeID]],tbl_ManagerSurvey[[EmployeeID]:[PerformanceRating]],2,FALSE),"Not Found")</f>
        <v>3</v>
      </c>
      <c r="AA3584" s="5">
        <f>IFERROR(VLOOKUP(tbl_HRMaster[[#This Row],[EmployeeID]],tbl_ManagerSurvey[[EmployeeID]:[PerformanceRating]],3,FALSE),"Not Found")</f>
        <v>3</v>
      </c>
      <c r="AB3584" s="5" t="str">
        <f>IF(tbl_HRMaster[[#This Row],[Attrition]]="Yes","Left","Active")</f>
        <v>Active</v>
      </c>
      <c r="AC3584" s="5" t="str">
        <f>_xlfn.IFS(tbl_HRMaster[[#This Row],[Age]]&lt;25,"Under 25",tbl_HRMaster[[#This Row],[Age]]&lt;35,"25-34",tbl_HRMaster[[#This Row],[Age]]&lt;45,"35-44",tbl_HRMaster[[#This Row],[Age]]&lt;55,"45-54",TRUE,"Above 54")</f>
        <v>25-34</v>
      </c>
      <c r="AD3584" s="5" t="str">
        <f>_xlfn.IFS(
tbl_HRMaster[[#This Row],[YearsAtCompany]]&lt;2,"&lt; 2 Years",
tbl_HRMaster[[#This Row],[YearsAtCompany]]&lt;5,"2-4 Years",
tbl_HRMaster[[#This Row],[YearsAtCompany]]&lt;10,"5-9 Years",
TRUE,"10+ Years"
)</f>
        <v>10+ Years</v>
      </c>
      <c r="AE3584" s="5">
        <f>IF(tbl_HRMaster[[#This Row],[Attrition]]="Yes",1,0)</f>
        <v>0</v>
      </c>
    </row>
    <row r="3585" spans="1:31" x14ac:dyDescent="0.25">
      <c r="A3585">
        <v>33</v>
      </c>
      <c r="B3585" t="s">
        <v>21</v>
      </c>
      <c r="C3585" t="s">
        <v>22</v>
      </c>
      <c r="D3585" t="s">
        <v>23</v>
      </c>
      <c r="E3585">
        <v>26</v>
      </c>
      <c r="F3585">
        <v>2</v>
      </c>
      <c r="G3585" t="s">
        <v>45</v>
      </c>
      <c r="H3585">
        <v>2096</v>
      </c>
      <c r="I3585" t="s">
        <v>34</v>
      </c>
      <c r="J3585">
        <v>1</v>
      </c>
      <c r="K3585" t="s">
        <v>31</v>
      </c>
      <c r="L3585" t="s">
        <v>27</v>
      </c>
      <c r="M3585">
        <v>42300</v>
      </c>
      <c r="N3585">
        <v>0</v>
      </c>
      <c r="O3585">
        <v>12</v>
      </c>
      <c r="P3585">
        <v>0</v>
      </c>
      <c r="Q3585">
        <v>15</v>
      </c>
      <c r="R3585">
        <v>0</v>
      </c>
      <c r="S3585">
        <v>14</v>
      </c>
      <c r="T3585">
        <v>4</v>
      </c>
      <c r="U3585">
        <v>10</v>
      </c>
      <c r="V3585">
        <f>COUNTIF(tbl_HRMaster[EmployeeID],tbl_HRMaster[[#This Row],[EmployeeID]])</f>
        <v>1</v>
      </c>
      <c r="W3585">
        <f>IFERROR(INDEX(tbl_EmployeeSurvey[EnvironmentSatisfaction],MATCH(tbl_HRMaster[[#This Row],[EmployeeID]],tbl_EmployeeSurvey[EmployeeID],0)),"Not Found")</f>
        <v>1</v>
      </c>
      <c r="X3585">
        <f>IFERROR(INDEX(tbl_EmployeeSurvey[JobSatisfaction],MATCH(tbl_HRMaster[[#This Row],[EmployeeID]],tbl_EmployeeSurvey[EmployeeID],0)),"Not Found")</f>
        <v>4</v>
      </c>
      <c r="Y3585" s="5">
        <f>IFERROR(INDEX(tbl_EmployeeSurvey[WorkLifeBalance],MATCH(tbl_HRMaster[[#This Row],[EmployeeID]],tbl_EmployeeSurvey[EmployeeID],0)),"Not Found")</f>
        <v>3</v>
      </c>
      <c r="Z3585" s="5">
        <f>IFERROR(VLOOKUP(tbl_HRMaster[[#This Row],[EmployeeID]],tbl_ManagerSurvey[[EmployeeID]:[PerformanceRating]],2,FALSE),"Not Found")</f>
        <v>3</v>
      </c>
      <c r="AA3585" s="5">
        <f>IFERROR(VLOOKUP(tbl_HRMaster[[#This Row],[EmployeeID]],tbl_ManagerSurvey[[EmployeeID]:[PerformanceRating]],3,FALSE),"Not Found")</f>
        <v>3</v>
      </c>
      <c r="AB3585" s="5" t="str">
        <f>IF(tbl_HRMaster[[#This Row],[Attrition]]="Yes","Left","Active")</f>
        <v>Active</v>
      </c>
      <c r="AC3585" s="5" t="str">
        <f>_xlfn.IFS(tbl_HRMaster[[#This Row],[Age]]&lt;25,"Under 25",tbl_HRMaster[[#This Row],[Age]]&lt;35,"25-34",tbl_HRMaster[[#This Row],[Age]]&lt;45,"35-44",tbl_HRMaster[[#This Row],[Age]]&lt;55,"45-54",TRUE,"Above 54")</f>
        <v>25-34</v>
      </c>
      <c r="AD3585" s="5" t="str">
        <f>_xlfn.IFS(
tbl_HRMaster[[#This Row],[YearsAtCompany]]&lt;2,"&lt; 2 Years",
tbl_HRMaster[[#This Row],[YearsAtCompany]]&lt;5,"2-4 Years",
tbl_HRMaster[[#This Row],[YearsAtCompany]]&lt;10,"5-9 Years",
TRUE,"10+ Years"
)</f>
        <v>10+ Years</v>
      </c>
      <c r="AE3585" s="5">
        <f>IF(tbl_HRMaster[[#This Row],[Attrition]]="Yes",1,0)</f>
        <v>0</v>
      </c>
    </row>
    <row r="3586" spans="1:31" x14ac:dyDescent="0.25">
      <c r="A3586">
        <v>33</v>
      </c>
      <c r="B3586" t="s">
        <v>21</v>
      </c>
      <c r="C3586" t="s">
        <v>22</v>
      </c>
      <c r="D3586" t="s">
        <v>23</v>
      </c>
      <c r="E3586">
        <v>26</v>
      </c>
      <c r="F3586">
        <v>2</v>
      </c>
      <c r="G3586" t="s">
        <v>45</v>
      </c>
      <c r="H3586">
        <v>3566</v>
      </c>
      <c r="I3586" t="s">
        <v>34</v>
      </c>
      <c r="J3586">
        <v>1</v>
      </c>
      <c r="K3586" t="s">
        <v>31</v>
      </c>
      <c r="L3586" t="s">
        <v>27</v>
      </c>
      <c r="M3586">
        <v>42300</v>
      </c>
      <c r="N3586">
        <v>0</v>
      </c>
      <c r="O3586">
        <v>12</v>
      </c>
      <c r="P3586">
        <v>0</v>
      </c>
      <c r="Q3586">
        <v>15</v>
      </c>
      <c r="R3586">
        <v>0</v>
      </c>
      <c r="S3586">
        <v>14</v>
      </c>
      <c r="T3586">
        <v>4</v>
      </c>
      <c r="U3586">
        <v>10</v>
      </c>
      <c r="V3586">
        <f>COUNTIF(tbl_HRMaster[EmployeeID],tbl_HRMaster[[#This Row],[EmployeeID]])</f>
        <v>1</v>
      </c>
      <c r="W3586">
        <f>IFERROR(INDEX(tbl_EmployeeSurvey[EnvironmentSatisfaction],MATCH(tbl_HRMaster[[#This Row],[EmployeeID]],tbl_EmployeeSurvey[EmployeeID],0)),"Not Found")</f>
        <v>1</v>
      </c>
      <c r="X3586">
        <f>IFERROR(INDEX(tbl_EmployeeSurvey[JobSatisfaction],MATCH(tbl_HRMaster[[#This Row],[EmployeeID]],tbl_EmployeeSurvey[EmployeeID],0)),"Not Found")</f>
        <v>4</v>
      </c>
      <c r="Y3586" s="5">
        <f>IFERROR(INDEX(tbl_EmployeeSurvey[WorkLifeBalance],MATCH(tbl_HRMaster[[#This Row],[EmployeeID]],tbl_EmployeeSurvey[EmployeeID],0)),"Not Found")</f>
        <v>3</v>
      </c>
      <c r="Z3586" s="5">
        <f>IFERROR(VLOOKUP(tbl_HRMaster[[#This Row],[EmployeeID]],tbl_ManagerSurvey[[EmployeeID]:[PerformanceRating]],2,FALSE),"Not Found")</f>
        <v>3</v>
      </c>
      <c r="AA3586" s="5">
        <f>IFERROR(VLOOKUP(tbl_HRMaster[[#This Row],[EmployeeID]],tbl_ManagerSurvey[[EmployeeID]:[PerformanceRating]],3,FALSE),"Not Found")</f>
        <v>3</v>
      </c>
      <c r="AB3586" s="5" t="str">
        <f>IF(tbl_HRMaster[[#This Row],[Attrition]]="Yes","Left","Active")</f>
        <v>Active</v>
      </c>
      <c r="AC3586" s="5" t="str">
        <f>_xlfn.IFS(tbl_HRMaster[[#This Row],[Age]]&lt;25,"Under 25",tbl_HRMaster[[#This Row],[Age]]&lt;35,"25-34",tbl_HRMaster[[#This Row],[Age]]&lt;45,"35-44",tbl_HRMaster[[#This Row],[Age]]&lt;55,"45-54",TRUE,"Above 54")</f>
        <v>25-34</v>
      </c>
      <c r="AD3586" s="5" t="str">
        <f>_xlfn.IFS(
tbl_HRMaster[[#This Row],[YearsAtCompany]]&lt;2,"&lt; 2 Years",
tbl_HRMaster[[#This Row],[YearsAtCompany]]&lt;5,"2-4 Years",
tbl_HRMaster[[#This Row],[YearsAtCompany]]&lt;10,"5-9 Years",
TRUE,"10+ Years"
)</f>
        <v>10+ Years</v>
      </c>
      <c r="AE3586" s="5">
        <f>IF(tbl_HRMaster[[#This Row],[Attrition]]="Yes",1,0)</f>
        <v>0</v>
      </c>
    </row>
    <row r="3587" spans="1:31" x14ac:dyDescent="0.25">
      <c r="A3587">
        <v>53</v>
      </c>
      <c r="B3587" t="s">
        <v>21</v>
      </c>
      <c r="C3587" t="s">
        <v>22</v>
      </c>
      <c r="D3587" t="s">
        <v>23</v>
      </c>
      <c r="E3587">
        <v>2</v>
      </c>
      <c r="F3587">
        <v>1</v>
      </c>
      <c r="G3587" t="s">
        <v>24</v>
      </c>
      <c r="H3587">
        <v>1238</v>
      </c>
      <c r="I3587" t="s">
        <v>34</v>
      </c>
      <c r="J3587">
        <v>5</v>
      </c>
      <c r="K3587" t="s">
        <v>37</v>
      </c>
      <c r="L3587" t="s">
        <v>41</v>
      </c>
      <c r="M3587">
        <v>31620</v>
      </c>
      <c r="N3587">
        <v>4</v>
      </c>
      <c r="O3587">
        <v>15</v>
      </c>
      <c r="P3587">
        <v>0</v>
      </c>
      <c r="Q3587">
        <v>26</v>
      </c>
      <c r="R3587">
        <v>4</v>
      </c>
      <c r="S3587">
        <v>14</v>
      </c>
      <c r="T3587">
        <v>4</v>
      </c>
      <c r="U3587">
        <v>8</v>
      </c>
      <c r="V3587">
        <f>COUNTIF(tbl_HRMaster[EmployeeID],tbl_HRMaster[[#This Row],[EmployeeID]])</f>
        <v>1</v>
      </c>
      <c r="W3587">
        <f>IFERROR(INDEX(tbl_EmployeeSurvey[EnvironmentSatisfaction],MATCH(tbl_HRMaster[[#This Row],[EmployeeID]],tbl_EmployeeSurvey[EmployeeID],0)),"Not Found")</f>
        <v>3</v>
      </c>
      <c r="X3587">
        <f>IFERROR(INDEX(tbl_EmployeeSurvey[JobSatisfaction],MATCH(tbl_HRMaster[[#This Row],[EmployeeID]],tbl_EmployeeSurvey[EmployeeID],0)),"Not Found")</f>
        <v>3</v>
      </c>
      <c r="Y3587" s="5">
        <f>IFERROR(INDEX(tbl_EmployeeSurvey[WorkLifeBalance],MATCH(tbl_HRMaster[[#This Row],[EmployeeID]],tbl_EmployeeSurvey[EmployeeID],0)),"Not Found")</f>
        <v>2</v>
      </c>
      <c r="Z3587" s="5">
        <f>IFERROR(VLOOKUP(tbl_HRMaster[[#This Row],[EmployeeID]],tbl_ManagerSurvey[[EmployeeID]:[PerformanceRating]],2,FALSE),"Not Found")</f>
        <v>3</v>
      </c>
      <c r="AA3587" s="5">
        <f>IFERROR(VLOOKUP(tbl_HRMaster[[#This Row],[EmployeeID]],tbl_ManagerSurvey[[EmployeeID]:[PerformanceRating]],3,FALSE),"Not Found")</f>
        <v>3</v>
      </c>
      <c r="AB3587" s="5" t="str">
        <f>IF(tbl_HRMaster[[#This Row],[Attrition]]="Yes","Left","Active")</f>
        <v>Active</v>
      </c>
      <c r="AC3587" s="5" t="str">
        <f>_xlfn.IFS(tbl_HRMaster[[#This Row],[Age]]&lt;25,"Under 25",tbl_HRMaster[[#This Row],[Age]]&lt;35,"25-34",tbl_HRMaster[[#This Row],[Age]]&lt;45,"35-44",tbl_HRMaster[[#This Row],[Age]]&lt;55,"45-54",TRUE,"Above 54")</f>
        <v>45-54</v>
      </c>
      <c r="AD3587" s="5" t="str">
        <f>_xlfn.IFS(
tbl_HRMaster[[#This Row],[YearsAtCompany]]&lt;2,"&lt; 2 Years",
tbl_HRMaster[[#This Row],[YearsAtCompany]]&lt;5,"2-4 Years",
tbl_HRMaster[[#This Row],[YearsAtCompany]]&lt;10,"5-9 Years",
TRUE,"10+ Years"
)</f>
        <v>10+ Years</v>
      </c>
      <c r="AE3587" s="5">
        <f>IF(tbl_HRMaster[[#This Row],[Attrition]]="Yes",1,0)</f>
        <v>0</v>
      </c>
    </row>
    <row r="3588" spans="1:31" x14ac:dyDescent="0.25">
      <c r="A3588">
        <v>53</v>
      </c>
      <c r="B3588" t="s">
        <v>21</v>
      </c>
      <c r="C3588" t="s">
        <v>22</v>
      </c>
      <c r="D3588" t="s">
        <v>23</v>
      </c>
      <c r="E3588">
        <v>2</v>
      </c>
      <c r="F3588">
        <v>1</v>
      </c>
      <c r="G3588" t="s">
        <v>24</v>
      </c>
      <c r="H3588">
        <v>2708</v>
      </c>
      <c r="I3588" t="s">
        <v>34</v>
      </c>
      <c r="J3588">
        <v>5</v>
      </c>
      <c r="K3588" t="s">
        <v>37</v>
      </c>
      <c r="L3588" t="s">
        <v>41</v>
      </c>
      <c r="M3588">
        <v>31620</v>
      </c>
      <c r="N3588">
        <v>4</v>
      </c>
      <c r="O3588">
        <v>15</v>
      </c>
      <c r="P3588">
        <v>0</v>
      </c>
      <c r="Q3588">
        <v>26</v>
      </c>
      <c r="R3588">
        <v>4</v>
      </c>
      <c r="S3588">
        <v>14</v>
      </c>
      <c r="T3588">
        <v>4</v>
      </c>
      <c r="U3588">
        <v>8</v>
      </c>
      <c r="V3588">
        <f>COUNTIF(tbl_HRMaster[EmployeeID],tbl_HRMaster[[#This Row],[EmployeeID]])</f>
        <v>1</v>
      </c>
      <c r="W3588">
        <f>IFERROR(INDEX(tbl_EmployeeSurvey[EnvironmentSatisfaction],MATCH(tbl_HRMaster[[#This Row],[EmployeeID]],tbl_EmployeeSurvey[EmployeeID],0)),"Not Found")</f>
        <v>3</v>
      </c>
      <c r="X3588">
        <f>IFERROR(INDEX(tbl_EmployeeSurvey[JobSatisfaction],MATCH(tbl_HRMaster[[#This Row],[EmployeeID]],tbl_EmployeeSurvey[EmployeeID],0)),"Not Found")</f>
        <v>3</v>
      </c>
      <c r="Y3588" s="5">
        <f>IFERROR(INDEX(tbl_EmployeeSurvey[WorkLifeBalance],MATCH(tbl_HRMaster[[#This Row],[EmployeeID]],tbl_EmployeeSurvey[EmployeeID],0)),"Not Found")</f>
        <v>2</v>
      </c>
      <c r="Z3588" s="5">
        <f>IFERROR(VLOOKUP(tbl_HRMaster[[#This Row],[EmployeeID]],tbl_ManagerSurvey[[EmployeeID]:[PerformanceRating]],2,FALSE),"Not Found")</f>
        <v>3</v>
      </c>
      <c r="AA3588" s="5">
        <f>IFERROR(VLOOKUP(tbl_HRMaster[[#This Row],[EmployeeID]],tbl_ManagerSurvey[[EmployeeID]:[PerformanceRating]],3,FALSE),"Not Found")</f>
        <v>3</v>
      </c>
      <c r="AB3588" s="5" t="str">
        <f>IF(tbl_HRMaster[[#This Row],[Attrition]]="Yes","Left","Active")</f>
        <v>Active</v>
      </c>
      <c r="AC3588" s="5" t="str">
        <f>_xlfn.IFS(tbl_HRMaster[[#This Row],[Age]]&lt;25,"Under 25",tbl_HRMaster[[#This Row],[Age]]&lt;35,"25-34",tbl_HRMaster[[#This Row],[Age]]&lt;45,"35-44",tbl_HRMaster[[#This Row],[Age]]&lt;55,"45-54",TRUE,"Above 54")</f>
        <v>45-54</v>
      </c>
      <c r="AD3588" s="5" t="str">
        <f>_xlfn.IFS(
tbl_HRMaster[[#This Row],[YearsAtCompany]]&lt;2,"&lt; 2 Years",
tbl_HRMaster[[#This Row],[YearsAtCompany]]&lt;5,"2-4 Years",
tbl_HRMaster[[#This Row],[YearsAtCompany]]&lt;10,"5-9 Years",
TRUE,"10+ Years"
)</f>
        <v>10+ Years</v>
      </c>
      <c r="AE3588" s="5">
        <f>IF(tbl_HRMaster[[#This Row],[Attrition]]="Yes",1,0)</f>
        <v>0</v>
      </c>
    </row>
    <row r="3589" spans="1:31" x14ac:dyDescent="0.25">
      <c r="A3589">
        <v>53</v>
      </c>
      <c r="B3589" t="s">
        <v>21</v>
      </c>
      <c r="C3589" t="s">
        <v>22</v>
      </c>
      <c r="D3589" t="s">
        <v>23</v>
      </c>
      <c r="E3589">
        <v>2</v>
      </c>
      <c r="F3589">
        <v>1</v>
      </c>
      <c r="G3589" t="s">
        <v>24</v>
      </c>
      <c r="H3589">
        <v>4178</v>
      </c>
      <c r="I3589" t="s">
        <v>34</v>
      </c>
      <c r="J3589">
        <v>5</v>
      </c>
      <c r="K3589" t="s">
        <v>37</v>
      </c>
      <c r="L3589" t="s">
        <v>41</v>
      </c>
      <c r="M3589">
        <v>31620</v>
      </c>
      <c r="N3589">
        <v>4</v>
      </c>
      <c r="O3589">
        <v>15</v>
      </c>
      <c r="P3589">
        <v>0</v>
      </c>
      <c r="Q3589">
        <v>26</v>
      </c>
      <c r="R3589">
        <v>4</v>
      </c>
      <c r="S3589">
        <v>14</v>
      </c>
      <c r="T3589">
        <v>4</v>
      </c>
      <c r="U3589">
        <v>8</v>
      </c>
      <c r="V3589">
        <f>COUNTIF(tbl_HRMaster[EmployeeID],tbl_HRMaster[[#This Row],[EmployeeID]])</f>
        <v>1</v>
      </c>
      <c r="W3589">
        <f>IFERROR(INDEX(tbl_EmployeeSurvey[EnvironmentSatisfaction],MATCH(tbl_HRMaster[[#This Row],[EmployeeID]],tbl_EmployeeSurvey[EmployeeID],0)),"Not Found")</f>
        <v>3</v>
      </c>
      <c r="X3589">
        <f>IFERROR(INDEX(tbl_EmployeeSurvey[JobSatisfaction],MATCH(tbl_HRMaster[[#This Row],[EmployeeID]],tbl_EmployeeSurvey[EmployeeID],0)),"Not Found")</f>
        <v>3</v>
      </c>
      <c r="Y3589" s="5">
        <f>IFERROR(INDEX(tbl_EmployeeSurvey[WorkLifeBalance],MATCH(tbl_HRMaster[[#This Row],[EmployeeID]],tbl_EmployeeSurvey[EmployeeID],0)),"Not Found")</f>
        <v>2</v>
      </c>
      <c r="Z3589" s="5">
        <f>IFERROR(VLOOKUP(tbl_HRMaster[[#This Row],[EmployeeID]],tbl_ManagerSurvey[[EmployeeID]:[PerformanceRating]],2,FALSE),"Not Found")</f>
        <v>3</v>
      </c>
      <c r="AA3589" s="5">
        <f>IFERROR(VLOOKUP(tbl_HRMaster[[#This Row],[EmployeeID]],tbl_ManagerSurvey[[EmployeeID]:[PerformanceRating]],3,FALSE),"Not Found")</f>
        <v>3</v>
      </c>
      <c r="AB3589" s="5" t="str">
        <f>IF(tbl_HRMaster[[#This Row],[Attrition]]="Yes","Left","Active")</f>
        <v>Active</v>
      </c>
      <c r="AC3589" s="5" t="str">
        <f>_xlfn.IFS(tbl_HRMaster[[#This Row],[Age]]&lt;25,"Under 25",tbl_HRMaster[[#This Row],[Age]]&lt;35,"25-34",tbl_HRMaster[[#This Row],[Age]]&lt;45,"35-44",tbl_HRMaster[[#This Row],[Age]]&lt;55,"45-54",TRUE,"Above 54")</f>
        <v>45-54</v>
      </c>
      <c r="AD3589" s="5" t="str">
        <f>_xlfn.IFS(
tbl_HRMaster[[#This Row],[YearsAtCompany]]&lt;2,"&lt; 2 Years",
tbl_HRMaster[[#This Row],[YearsAtCompany]]&lt;5,"2-4 Years",
tbl_HRMaster[[#This Row],[YearsAtCompany]]&lt;10,"5-9 Years",
TRUE,"10+ Years"
)</f>
        <v>10+ Years</v>
      </c>
      <c r="AE3589" s="5">
        <f>IF(tbl_HRMaster[[#This Row],[Attrition]]="Yes",1,0)</f>
        <v>0</v>
      </c>
    </row>
    <row r="3590" spans="1:31" x14ac:dyDescent="0.25">
      <c r="A3590">
        <v>45</v>
      </c>
      <c r="B3590" t="s">
        <v>21</v>
      </c>
      <c r="C3590" t="s">
        <v>36</v>
      </c>
      <c r="D3590" t="s">
        <v>30</v>
      </c>
      <c r="E3590">
        <v>1</v>
      </c>
      <c r="F3590">
        <v>3</v>
      </c>
      <c r="G3590" t="s">
        <v>38</v>
      </c>
      <c r="H3590">
        <v>548</v>
      </c>
      <c r="I3590" t="s">
        <v>25</v>
      </c>
      <c r="J3590">
        <v>2</v>
      </c>
      <c r="K3590" t="s">
        <v>37</v>
      </c>
      <c r="L3590" t="s">
        <v>27</v>
      </c>
      <c r="M3590">
        <v>125040</v>
      </c>
      <c r="N3590">
        <v>1</v>
      </c>
      <c r="O3590">
        <v>12</v>
      </c>
      <c r="P3590">
        <v>1</v>
      </c>
      <c r="Q3590">
        <v>15</v>
      </c>
      <c r="R3590">
        <v>2</v>
      </c>
      <c r="S3590">
        <v>15</v>
      </c>
      <c r="T3590">
        <v>4</v>
      </c>
      <c r="U3590">
        <v>12</v>
      </c>
      <c r="V3590">
        <f>COUNTIF(tbl_HRMaster[EmployeeID],tbl_HRMaster[[#This Row],[EmployeeID]])</f>
        <v>1</v>
      </c>
      <c r="W3590">
        <f>IFERROR(INDEX(tbl_EmployeeSurvey[EnvironmentSatisfaction],MATCH(tbl_HRMaster[[#This Row],[EmployeeID]],tbl_EmployeeSurvey[EmployeeID],0)),"Not Found")</f>
        <v>2</v>
      </c>
      <c r="X3590">
        <f>IFERROR(INDEX(tbl_EmployeeSurvey[JobSatisfaction],MATCH(tbl_HRMaster[[#This Row],[EmployeeID]],tbl_EmployeeSurvey[EmployeeID],0)),"Not Found")</f>
        <v>3</v>
      </c>
      <c r="Y3590" s="5">
        <f>IFERROR(INDEX(tbl_EmployeeSurvey[WorkLifeBalance],MATCH(tbl_HRMaster[[#This Row],[EmployeeID]],tbl_EmployeeSurvey[EmployeeID],0)),"Not Found")</f>
        <v>3</v>
      </c>
      <c r="Z3590" s="5">
        <f>IFERROR(VLOOKUP(tbl_HRMaster[[#This Row],[EmployeeID]],tbl_ManagerSurvey[[EmployeeID]:[PerformanceRating]],2,FALSE),"Not Found")</f>
        <v>3</v>
      </c>
      <c r="AA3590" s="5">
        <f>IFERROR(VLOOKUP(tbl_HRMaster[[#This Row],[EmployeeID]],tbl_ManagerSurvey[[EmployeeID]:[PerformanceRating]],3,FALSE),"Not Found")</f>
        <v>3</v>
      </c>
      <c r="AB3590" s="5" t="str">
        <f>IF(tbl_HRMaster[[#This Row],[Attrition]]="Yes","Left","Active")</f>
        <v>Active</v>
      </c>
      <c r="AC3590" s="5" t="str">
        <f>_xlfn.IFS(tbl_HRMaster[[#This Row],[Age]]&lt;25,"Under 25",tbl_HRMaster[[#This Row],[Age]]&lt;35,"25-34",tbl_HRMaster[[#This Row],[Age]]&lt;45,"35-44",tbl_HRMaster[[#This Row],[Age]]&lt;55,"45-54",TRUE,"Above 54")</f>
        <v>45-54</v>
      </c>
      <c r="AD3590" s="5" t="str">
        <f>_xlfn.IFS(
tbl_HRMaster[[#This Row],[YearsAtCompany]]&lt;2,"&lt; 2 Years",
tbl_HRMaster[[#This Row],[YearsAtCompany]]&lt;5,"2-4 Years",
tbl_HRMaster[[#This Row],[YearsAtCompany]]&lt;10,"5-9 Years",
TRUE,"10+ Years"
)</f>
        <v>10+ Years</v>
      </c>
      <c r="AE3590" s="5">
        <f>IF(tbl_HRMaster[[#This Row],[Attrition]]="Yes",1,0)</f>
        <v>0</v>
      </c>
    </row>
    <row r="3591" spans="1:31" x14ac:dyDescent="0.25">
      <c r="A3591">
        <v>45</v>
      </c>
      <c r="B3591" t="s">
        <v>21</v>
      </c>
      <c r="C3591" t="s">
        <v>36</v>
      </c>
      <c r="D3591" t="s">
        <v>30</v>
      </c>
      <c r="E3591">
        <v>1</v>
      </c>
      <c r="F3591">
        <v>3</v>
      </c>
      <c r="G3591" t="s">
        <v>38</v>
      </c>
      <c r="H3591">
        <v>2018</v>
      </c>
      <c r="I3591" t="s">
        <v>25</v>
      </c>
      <c r="J3591">
        <v>2</v>
      </c>
      <c r="K3591" t="s">
        <v>37</v>
      </c>
      <c r="L3591" t="s">
        <v>27</v>
      </c>
      <c r="M3591">
        <v>125040</v>
      </c>
      <c r="N3591">
        <v>1</v>
      </c>
      <c r="O3591">
        <v>12</v>
      </c>
      <c r="P3591">
        <v>1</v>
      </c>
      <c r="Q3591">
        <v>15</v>
      </c>
      <c r="R3591">
        <v>2</v>
      </c>
      <c r="S3591">
        <v>15</v>
      </c>
      <c r="T3591">
        <v>4</v>
      </c>
      <c r="U3591">
        <v>12</v>
      </c>
      <c r="V3591">
        <f>COUNTIF(tbl_HRMaster[EmployeeID],tbl_HRMaster[[#This Row],[EmployeeID]])</f>
        <v>1</v>
      </c>
      <c r="W3591">
        <f>IFERROR(INDEX(tbl_EmployeeSurvey[EnvironmentSatisfaction],MATCH(tbl_HRMaster[[#This Row],[EmployeeID]],tbl_EmployeeSurvey[EmployeeID],0)),"Not Found")</f>
        <v>2</v>
      </c>
      <c r="X3591">
        <f>IFERROR(INDEX(tbl_EmployeeSurvey[JobSatisfaction],MATCH(tbl_HRMaster[[#This Row],[EmployeeID]],tbl_EmployeeSurvey[EmployeeID],0)),"Not Found")</f>
        <v>3</v>
      </c>
      <c r="Y3591" s="5">
        <f>IFERROR(INDEX(tbl_EmployeeSurvey[WorkLifeBalance],MATCH(tbl_HRMaster[[#This Row],[EmployeeID]],tbl_EmployeeSurvey[EmployeeID],0)),"Not Found")</f>
        <v>3</v>
      </c>
      <c r="Z3591" s="5">
        <f>IFERROR(VLOOKUP(tbl_HRMaster[[#This Row],[EmployeeID]],tbl_ManagerSurvey[[EmployeeID]:[PerformanceRating]],2,FALSE),"Not Found")</f>
        <v>3</v>
      </c>
      <c r="AA3591" s="5">
        <f>IFERROR(VLOOKUP(tbl_HRMaster[[#This Row],[EmployeeID]],tbl_ManagerSurvey[[EmployeeID]:[PerformanceRating]],3,FALSE),"Not Found")</f>
        <v>3</v>
      </c>
      <c r="AB3591" s="5" t="str">
        <f>IF(tbl_HRMaster[[#This Row],[Attrition]]="Yes","Left","Active")</f>
        <v>Active</v>
      </c>
      <c r="AC3591" s="5" t="str">
        <f>_xlfn.IFS(tbl_HRMaster[[#This Row],[Age]]&lt;25,"Under 25",tbl_HRMaster[[#This Row],[Age]]&lt;35,"25-34",tbl_HRMaster[[#This Row],[Age]]&lt;45,"35-44",tbl_HRMaster[[#This Row],[Age]]&lt;55,"45-54",TRUE,"Above 54")</f>
        <v>45-54</v>
      </c>
      <c r="AD3591" s="5" t="str">
        <f>_xlfn.IFS(
tbl_HRMaster[[#This Row],[YearsAtCompany]]&lt;2,"&lt; 2 Years",
tbl_HRMaster[[#This Row],[YearsAtCompany]]&lt;5,"2-4 Years",
tbl_HRMaster[[#This Row],[YearsAtCompany]]&lt;10,"5-9 Years",
TRUE,"10+ Years"
)</f>
        <v>10+ Years</v>
      </c>
      <c r="AE3591" s="5">
        <f>IF(tbl_HRMaster[[#This Row],[Attrition]]="Yes",1,0)</f>
        <v>0</v>
      </c>
    </row>
    <row r="3592" spans="1:31" x14ac:dyDescent="0.25">
      <c r="A3592">
        <v>45</v>
      </c>
      <c r="B3592" t="s">
        <v>21</v>
      </c>
      <c r="C3592" t="s">
        <v>36</v>
      </c>
      <c r="D3592" t="s">
        <v>30</v>
      </c>
      <c r="E3592">
        <v>1</v>
      </c>
      <c r="F3592">
        <v>3</v>
      </c>
      <c r="G3592" t="s">
        <v>38</v>
      </c>
      <c r="H3592">
        <v>3488</v>
      </c>
      <c r="I3592" t="s">
        <v>25</v>
      </c>
      <c r="J3592">
        <v>2</v>
      </c>
      <c r="K3592" t="s">
        <v>37</v>
      </c>
      <c r="L3592" t="s">
        <v>27</v>
      </c>
      <c r="M3592">
        <v>125040</v>
      </c>
      <c r="N3592">
        <v>1</v>
      </c>
      <c r="O3592">
        <v>12</v>
      </c>
      <c r="P3592">
        <v>1</v>
      </c>
      <c r="Q3592">
        <v>15</v>
      </c>
      <c r="R3592">
        <v>2</v>
      </c>
      <c r="S3592">
        <v>15</v>
      </c>
      <c r="T3592">
        <v>4</v>
      </c>
      <c r="U3592">
        <v>12</v>
      </c>
      <c r="V3592">
        <f>COUNTIF(tbl_HRMaster[EmployeeID],tbl_HRMaster[[#This Row],[EmployeeID]])</f>
        <v>1</v>
      </c>
      <c r="W3592">
        <f>IFERROR(INDEX(tbl_EmployeeSurvey[EnvironmentSatisfaction],MATCH(tbl_HRMaster[[#This Row],[EmployeeID]],tbl_EmployeeSurvey[EmployeeID],0)),"Not Found")</f>
        <v>2</v>
      </c>
      <c r="X3592">
        <f>IFERROR(INDEX(tbl_EmployeeSurvey[JobSatisfaction],MATCH(tbl_HRMaster[[#This Row],[EmployeeID]],tbl_EmployeeSurvey[EmployeeID],0)),"Not Found")</f>
        <v>3</v>
      </c>
      <c r="Y3592" s="5">
        <f>IFERROR(INDEX(tbl_EmployeeSurvey[WorkLifeBalance],MATCH(tbl_HRMaster[[#This Row],[EmployeeID]],tbl_EmployeeSurvey[EmployeeID],0)),"Not Found")</f>
        <v>3</v>
      </c>
      <c r="Z3592" s="5">
        <f>IFERROR(VLOOKUP(tbl_HRMaster[[#This Row],[EmployeeID]],tbl_ManagerSurvey[[EmployeeID]:[PerformanceRating]],2,FALSE),"Not Found")</f>
        <v>3</v>
      </c>
      <c r="AA3592" s="5">
        <f>IFERROR(VLOOKUP(tbl_HRMaster[[#This Row],[EmployeeID]],tbl_ManagerSurvey[[EmployeeID]:[PerformanceRating]],3,FALSE),"Not Found")</f>
        <v>3</v>
      </c>
      <c r="AB3592" s="5" t="str">
        <f>IF(tbl_HRMaster[[#This Row],[Attrition]]="Yes","Left","Active")</f>
        <v>Active</v>
      </c>
      <c r="AC3592" s="5" t="str">
        <f>_xlfn.IFS(tbl_HRMaster[[#This Row],[Age]]&lt;25,"Under 25",tbl_HRMaster[[#This Row],[Age]]&lt;35,"25-34",tbl_HRMaster[[#This Row],[Age]]&lt;45,"35-44",tbl_HRMaster[[#This Row],[Age]]&lt;55,"45-54",TRUE,"Above 54")</f>
        <v>45-54</v>
      </c>
      <c r="AD3592" s="5" t="str">
        <f>_xlfn.IFS(
tbl_HRMaster[[#This Row],[YearsAtCompany]]&lt;2,"&lt; 2 Years",
tbl_HRMaster[[#This Row],[YearsAtCompany]]&lt;5,"2-4 Years",
tbl_HRMaster[[#This Row],[YearsAtCompany]]&lt;10,"5-9 Years",
TRUE,"10+ Years"
)</f>
        <v>10+ Years</v>
      </c>
      <c r="AE3592" s="5">
        <f>IF(tbl_HRMaster[[#This Row],[Attrition]]="Yes",1,0)</f>
        <v>0</v>
      </c>
    </row>
    <row r="3593" spans="1:31" x14ac:dyDescent="0.25">
      <c r="A3593">
        <v>34</v>
      </c>
      <c r="B3593" t="s">
        <v>21</v>
      </c>
      <c r="C3593" t="s">
        <v>22</v>
      </c>
      <c r="D3593" t="s">
        <v>23</v>
      </c>
      <c r="E3593">
        <v>28</v>
      </c>
      <c r="F3593">
        <v>3</v>
      </c>
      <c r="G3593" t="s">
        <v>24</v>
      </c>
      <c r="H3593">
        <v>951</v>
      </c>
      <c r="I3593" t="s">
        <v>25</v>
      </c>
      <c r="J3593">
        <v>2</v>
      </c>
      <c r="K3593" t="s">
        <v>31</v>
      </c>
      <c r="L3593" t="s">
        <v>27</v>
      </c>
      <c r="M3593">
        <v>176500</v>
      </c>
      <c r="N3593">
        <v>1</v>
      </c>
      <c r="O3593">
        <v>19</v>
      </c>
      <c r="P3593">
        <v>1</v>
      </c>
      <c r="Q3593">
        <v>15</v>
      </c>
      <c r="R3593">
        <v>6</v>
      </c>
      <c r="S3593">
        <v>15</v>
      </c>
      <c r="T3593">
        <v>4</v>
      </c>
      <c r="U3593">
        <v>13</v>
      </c>
      <c r="V3593">
        <f>COUNTIF(tbl_HRMaster[EmployeeID],tbl_HRMaster[[#This Row],[EmployeeID]])</f>
        <v>1</v>
      </c>
      <c r="W3593">
        <f>IFERROR(INDEX(tbl_EmployeeSurvey[EnvironmentSatisfaction],MATCH(tbl_HRMaster[[#This Row],[EmployeeID]],tbl_EmployeeSurvey[EmployeeID],0)),"Not Found")</f>
        <v>2</v>
      </c>
      <c r="X3593">
        <f>IFERROR(INDEX(tbl_EmployeeSurvey[JobSatisfaction],MATCH(tbl_HRMaster[[#This Row],[EmployeeID]],tbl_EmployeeSurvey[EmployeeID],0)),"Not Found")</f>
        <v>4</v>
      </c>
      <c r="Y3593" s="5">
        <f>IFERROR(INDEX(tbl_EmployeeSurvey[WorkLifeBalance],MATCH(tbl_HRMaster[[#This Row],[EmployeeID]],tbl_EmployeeSurvey[EmployeeID],0)),"Not Found")</f>
        <v>4</v>
      </c>
      <c r="Z3593" s="5">
        <f>IFERROR(VLOOKUP(tbl_HRMaster[[#This Row],[EmployeeID]],tbl_ManagerSurvey[[EmployeeID]:[PerformanceRating]],2,FALSE),"Not Found")</f>
        <v>1</v>
      </c>
      <c r="AA3593" s="5">
        <f>IFERROR(VLOOKUP(tbl_HRMaster[[#This Row],[EmployeeID]],tbl_ManagerSurvey[[EmployeeID]:[PerformanceRating]],3,FALSE),"Not Found")</f>
        <v>3</v>
      </c>
      <c r="AB3593" s="5" t="str">
        <f>IF(tbl_HRMaster[[#This Row],[Attrition]]="Yes","Left","Active")</f>
        <v>Active</v>
      </c>
      <c r="AC3593" s="5" t="str">
        <f>_xlfn.IFS(tbl_HRMaster[[#This Row],[Age]]&lt;25,"Under 25",tbl_HRMaster[[#This Row],[Age]]&lt;35,"25-34",tbl_HRMaster[[#This Row],[Age]]&lt;45,"35-44",tbl_HRMaster[[#This Row],[Age]]&lt;55,"45-54",TRUE,"Above 54")</f>
        <v>25-34</v>
      </c>
      <c r="AD3593" s="5" t="str">
        <f>_xlfn.IFS(
tbl_HRMaster[[#This Row],[YearsAtCompany]]&lt;2,"&lt; 2 Years",
tbl_HRMaster[[#This Row],[YearsAtCompany]]&lt;5,"2-4 Years",
tbl_HRMaster[[#This Row],[YearsAtCompany]]&lt;10,"5-9 Years",
TRUE,"10+ Years"
)</f>
        <v>10+ Years</v>
      </c>
      <c r="AE3593" s="5">
        <f>IF(tbl_HRMaster[[#This Row],[Attrition]]="Yes",1,0)</f>
        <v>0</v>
      </c>
    </row>
    <row r="3594" spans="1:31" x14ac:dyDescent="0.25">
      <c r="A3594">
        <v>34</v>
      </c>
      <c r="B3594" t="s">
        <v>21</v>
      </c>
      <c r="C3594" t="s">
        <v>22</v>
      </c>
      <c r="D3594" t="s">
        <v>23</v>
      </c>
      <c r="E3594">
        <v>28</v>
      </c>
      <c r="F3594">
        <v>3</v>
      </c>
      <c r="G3594" t="s">
        <v>24</v>
      </c>
      <c r="H3594">
        <v>2421</v>
      </c>
      <c r="I3594" t="s">
        <v>25</v>
      </c>
      <c r="J3594">
        <v>2</v>
      </c>
      <c r="K3594" t="s">
        <v>31</v>
      </c>
      <c r="L3594" t="s">
        <v>27</v>
      </c>
      <c r="M3594">
        <v>176500</v>
      </c>
      <c r="N3594">
        <v>1</v>
      </c>
      <c r="O3594">
        <v>19</v>
      </c>
      <c r="P3594">
        <v>1</v>
      </c>
      <c r="Q3594">
        <v>15</v>
      </c>
      <c r="R3594">
        <v>6</v>
      </c>
      <c r="S3594">
        <v>15</v>
      </c>
      <c r="T3594">
        <v>4</v>
      </c>
      <c r="U3594">
        <v>13</v>
      </c>
      <c r="V3594">
        <f>COUNTIF(tbl_HRMaster[EmployeeID],tbl_HRMaster[[#This Row],[EmployeeID]])</f>
        <v>1</v>
      </c>
      <c r="W3594">
        <f>IFERROR(INDEX(tbl_EmployeeSurvey[EnvironmentSatisfaction],MATCH(tbl_HRMaster[[#This Row],[EmployeeID]],tbl_EmployeeSurvey[EmployeeID],0)),"Not Found")</f>
        <v>2</v>
      </c>
      <c r="X3594">
        <f>IFERROR(INDEX(tbl_EmployeeSurvey[JobSatisfaction],MATCH(tbl_HRMaster[[#This Row],[EmployeeID]],tbl_EmployeeSurvey[EmployeeID],0)),"Not Found")</f>
        <v>4</v>
      </c>
      <c r="Y3594" s="5">
        <f>IFERROR(INDEX(tbl_EmployeeSurvey[WorkLifeBalance],MATCH(tbl_HRMaster[[#This Row],[EmployeeID]],tbl_EmployeeSurvey[EmployeeID],0)),"Not Found")</f>
        <v>4</v>
      </c>
      <c r="Z3594" s="5">
        <f>IFERROR(VLOOKUP(tbl_HRMaster[[#This Row],[EmployeeID]],tbl_ManagerSurvey[[EmployeeID]:[PerformanceRating]],2,FALSE),"Not Found")</f>
        <v>1</v>
      </c>
      <c r="AA3594" s="5">
        <f>IFERROR(VLOOKUP(tbl_HRMaster[[#This Row],[EmployeeID]],tbl_ManagerSurvey[[EmployeeID]:[PerformanceRating]],3,FALSE),"Not Found")</f>
        <v>3</v>
      </c>
      <c r="AB3594" s="5" t="str">
        <f>IF(tbl_HRMaster[[#This Row],[Attrition]]="Yes","Left","Active")</f>
        <v>Active</v>
      </c>
      <c r="AC3594" s="5" t="str">
        <f>_xlfn.IFS(tbl_HRMaster[[#This Row],[Age]]&lt;25,"Under 25",tbl_HRMaster[[#This Row],[Age]]&lt;35,"25-34",tbl_HRMaster[[#This Row],[Age]]&lt;45,"35-44",tbl_HRMaster[[#This Row],[Age]]&lt;55,"45-54",TRUE,"Above 54")</f>
        <v>25-34</v>
      </c>
      <c r="AD3594" s="5" t="str">
        <f>_xlfn.IFS(
tbl_HRMaster[[#This Row],[YearsAtCompany]]&lt;2,"&lt; 2 Years",
tbl_HRMaster[[#This Row],[YearsAtCompany]]&lt;5,"2-4 Years",
tbl_HRMaster[[#This Row],[YearsAtCompany]]&lt;10,"5-9 Years",
TRUE,"10+ Years"
)</f>
        <v>10+ Years</v>
      </c>
      <c r="AE3594" s="5">
        <f>IF(tbl_HRMaster[[#This Row],[Attrition]]="Yes",1,0)</f>
        <v>0</v>
      </c>
    </row>
    <row r="3595" spans="1:31" x14ac:dyDescent="0.25">
      <c r="A3595">
        <v>34</v>
      </c>
      <c r="B3595" t="s">
        <v>21</v>
      </c>
      <c r="C3595" t="s">
        <v>22</v>
      </c>
      <c r="D3595" t="s">
        <v>23</v>
      </c>
      <c r="E3595">
        <v>28</v>
      </c>
      <c r="F3595">
        <v>3</v>
      </c>
      <c r="G3595" t="s">
        <v>24</v>
      </c>
      <c r="H3595">
        <v>3891</v>
      </c>
      <c r="I3595" t="s">
        <v>25</v>
      </c>
      <c r="J3595">
        <v>2</v>
      </c>
      <c r="K3595" t="s">
        <v>31</v>
      </c>
      <c r="L3595" t="s">
        <v>27</v>
      </c>
      <c r="M3595">
        <v>176500</v>
      </c>
      <c r="N3595">
        <v>1</v>
      </c>
      <c r="O3595">
        <v>19</v>
      </c>
      <c r="P3595">
        <v>1</v>
      </c>
      <c r="Q3595">
        <v>15</v>
      </c>
      <c r="R3595">
        <v>6</v>
      </c>
      <c r="S3595">
        <v>15</v>
      </c>
      <c r="T3595">
        <v>4</v>
      </c>
      <c r="U3595">
        <v>13</v>
      </c>
      <c r="V3595">
        <f>COUNTIF(tbl_HRMaster[EmployeeID],tbl_HRMaster[[#This Row],[EmployeeID]])</f>
        <v>1</v>
      </c>
      <c r="W3595">
        <f>IFERROR(INDEX(tbl_EmployeeSurvey[EnvironmentSatisfaction],MATCH(tbl_HRMaster[[#This Row],[EmployeeID]],tbl_EmployeeSurvey[EmployeeID],0)),"Not Found")</f>
        <v>2</v>
      </c>
      <c r="X3595">
        <f>IFERROR(INDEX(tbl_EmployeeSurvey[JobSatisfaction],MATCH(tbl_HRMaster[[#This Row],[EmployeeID]],tbl_EmployeeSurvey[EmployeeID],0)),"Not Found")</f>
        <v>4</v>
      </c>
      <c r="Y3595" s="5">
        <f>IFERROR(INDEX(tbl_EmployeeSurvey[WorkLifeBalance],MATCH(tbl_HRMaster[[#This Row],[EmployeeID]],tbl_EmployeeSurvey[EmployeeID],0)),"Not Found")</f>
        <v>4</v>
      </c>
      <c r="Z3595" s="5">
        <f>IFERROR(VLOOKUP(tbl_HRMaster[[#This Row],[EmployeeID]],tbl_ManagerSurvey[[EmployeeID]:[PerformanceRating]],2,FALSE),"Not Found")</f>
        <v>1</v>
      </c>
      <c r="AA3595" s="5">
        <f>IFERROR(VLOOKUP(tbl_HRMaster[[#This Row],[EmployeeID]],tbl_ManagerSurvey[[EmployeeID]:[PerformanceRating]],3,FALSE),"Not Found")</f>
        <v>3</v>
      </c>
      <c r="AB3595" s="5" t="str">
        <f>IF(tbl_HRMaster[[#This Row],[Attrition]]="Yes","Left","Active")</f>
        <v>Active</v>
      </c>
      <c r="AC3595" s="5" t="str">
        <f>_xlfn.IFS(tbl_HRMaster[[#This Row],[Age]]&lt;25,"Under 25",tbl_HRMaster[[#This Row],[Age]]&lt;35,"25-34",tbl_HRMaster[[#This Row],[Age]]&lt;45,"35-44",tbl_HRMaster[[#This Row],[Age]]&lt;55,"45-54",TRUE,"Above 54")</f>
        <v>25-34</v>
      </c>
      <c r="AD3595" s="5" t="str">
        <f>_xlfn.IFS(
tbl_HRMaster[[#This Row],[YearsAtCompany]]&lt;2,"&lt; 2 Years",
tbl_HRMaster[[#This Row],[YearsAtCompany]]&lt;5,"2-4 Years",
tbl_HRMaster[[#This Row],[YearsAtCompany]]&lt;10,"5-9 Years",
TRUE,"10+ Years"
)</f>
        <v>10+ Years</v>
      </c>
      <c r="AE3595" s="5">
        <f>IF(tbl_HRMaster[[#This Row],[Attrition]]="Yes",1,0)</f>
        <v>0</v>
      </c>
    </row>
    <row r="3596" spans="1:31" x14ac:dyDescent="0.25">
      <c r="A3596">
        <v>38</v>
      </c>
      <c r="B3596" t="s">
        <v>21</v>
      </c>
      <c r="C3596" t="s">
        <v>29</v>
      </c>
      <c r="D3596" t="s">
        <v>23</v>
      </c>
      <c r="E3596">
        <v>2</v>
      </c>
      <c r="F3596">
        <v>4</v>
      </c>
      <c r="G3596" t="s">
        <v>24</v>
      </c>
      <c r="H3596">
        <v>321</v>
      </c>
      <c r="I3596" t="s">
        <v>25</v>
      </c>
      <c r="J3596">
        <v>2</v>
      </c>
      <c r="K3596" t="s">
        <v>31</v>
      </c>
      <c r="L3596" t="s">
        <v>32</v>
      </c>
      <c r="M3596">
        <v>23680</v>
      </c>
      <c r="N3596">
        <v>6</v>
      </c>
      <c r="O3596">
        <v>11</v>
      </c>
      <c r="P3596">
        <v>1</v>
      </c>
      <c r="Q3596">
        <v>17</v>
      </c>
      <c r="R3596">
        <v>3</v>
      </c>
      <c r="S3596">
        <v>15</v>
      </c>
      <c r="T3596">
        <v>4</v>
      </c>
      <c r="U3596">
        <v>12</v>
      </c>
      <c r="V3596">
        <f>COUNTIF(tbl_HRMaster[EmployeeID],tbl_HRMaster[[#This Row],[EmployeeID]])</f>
        <v>1</v>
      </c>
      <c r="W3596">
        <f>IFERROR(INDEX(tbl_EmployeeSurvey[EnvironmentSatisfaction],MATCH(tbl_HRMaster[[#This Row],[EmployeeID]],tbl_EmployeeSurvey[EmployeeID],0)),"Not Found")</f>
        <v>1</v>
      </c>
      <c r="X3596">
        <f>IFERROR(INDEX(tbl_EmployeeSurvey[JobSatisfaction],MATCH(tbl_HRMaster[[#This Row],[EmployeeID]],tbl_EmployeeSurvey[EmployeeID],0)),"Not Found")</f>
        <v>1</v>
      </c>
      <c r="Y3596" s="5">
        <f>IFERROR(INDEX(tbl_EmployeeSurvey[WorkLifeBalance],MATCH(tbl_HRMaster[[#This Row],[EmployeeID]],tbl_EmployeeSurvey[EmployeeID],0)),"Not Found")</f>
        <v>3</v>
      </c>
      <c r="Z3596" s="5">
        <f>IFERROR(VLOOKUP(tbl_HRMaster[[#This Row],[EmployeeID]],tbl_ManagerSurvey[[EmployeeID]:[PerformanceRating]],2,FALSE),"Not Found")</f>
        <v>3</v>
      </c>
      <c r="AA3596" s="5">
        <f>IFERROR(VLOOKUP(tbl_HRMaster[[#This Row],[EmployeeID]],tbl_ManagerSurvey[[EmployeeID]:[PerformanceRating]],3,FALSE),"Not Found")</f>
        <v>3</v>
      </c>
      <c r="AB3596" s="5" t="str">
        <f>IF(tbl_HRMaster[[#This Row],[Attrition]]="Yes","Left","Active")</f>
        <v>Active</v>
      </c>
      <c r="AC3596" s="5" t="str">
        <f>_xlfn.IFS(tbl_HRMaster[[#This Row],[Age]]&lt;25,"Under 25",tbl_HRMaster[[#This Row],[Age]]&lt;35,"25-34",tbl_HRMaster[[#This Row],[Age]]&lt;45,"35-44",tbl_HRMaster[[#This Row],[Age]]&lt;55,"45-54",TRUE,"Above 54")</f>
        <v>35-44</v>
      </c>
      <c r="AD3596" s="5" t="str">
        <f>_xlfn.IFS(
tbl_HRMaster[[#This Row],[YearsAtCompany]]&lt;2,"&lt; 2 Years",
tbl_HRMaster[[#This Row],[YearsAtCompany]]&lt;5,"2-4 Years",
tbl_HRMaster[[#This Row],[YearsAtCompany]]&lt;10,"5-9 Years",
TRUE,"10+ Years"
)</f>
        <v>10+ Years</v>
      </c>
      <c r="AE3596" s="5">
        <f>IF(tbl_HRMaster[[#This Row],[Attrition]]="Yes",1,0)</f>
        <v>0</v>
      </c>
    </row>
    <row r="3597" spans="1:31" x14ac:dyDescent="0.25">
      <c r="A3597">
        <v>38</v>
      </c>
      <c r="B3597" t="s">
        <v>21</v>
      </c>
      <c r="C3597" t="s">
        <v>29</v>
      </c>
      <c r="D3597" t="s">
        <v>23</v>
      </c>
      <c r="E3597">
        <v>2</v>
      </c>
      <c r="F3597">
        <v>4</v>
      </c>
      <c r="G3597" t="s">
        <v>24</v>
      </c>
      <c r="H3597">
        <v>1791</v>
      </c>
      <c r="I3597" t="s">
        <v>25</v>
      </c>
      <c r="J3597">
        <v>2</v>
      </c>
      <c r="K3597" t="s">
        <v>31</v>
      </c>
      <c r="L3597" t="s">
        <v>32</v>
      </c>
      <c r="M3597">
        <v>23680</v>
      </c>
      <c r="N3597">
        <v>6</v>
      </c>
      <c r="O3597">
        <v>11</v>
      </c>
      <c r="P3597">
        <v>1</v>
      </c>
      <c r="Q3597">
        <v>17</v>
      </c>
      <c r="R3597">
        <v>3</v>
      </c>
      <c r="S3597">
        <v>15</v>
      </c>
      <c r="T3597">
        <v>4</v>
      </c>
      <c r="U3597">
        <v>12</v>
      </c>
      <c r="V3597">
        <f>COUNTIF(tbl_HRMaster[EmployeeID],tbl_HRMaster[[#This Row],[EmployeeID]])</f>
        <v>1</v>
      </c>
      <c r="W3597">
        <f>IFERROR(INDEX(tbl_EmployeeSurvey[EnvironmentSatisfaction],MATCH(tbl_HRMaster[[#This Row],[EmployeeID]],tbl_EmployeeSurvey[EmployeeID],0)),"Not Found")</f>
        <v>1</v>
      </c>
      <c r="X3597">
        <f>IFERROR(INDEX(tbl_EmployeeSurvey[JobSatisfaction],MATCH(tbl_HRMaster[[#This Row],[EmployeeID]],tbl_EmployeeSurvey[EmployeeID],0)),"Not Found")</f>
        <v>1</v>
      </c>
      <c r="Y3597" s="5">
        <f>IFERROR(INDEX(tbl_EmployeeSurvey[WorkLifeBalance],MATCH(tbl_HRMaster[[#This Row],[EmployeeID]],tbl_EmployeeSurvey[EmployeeID],0)),"Not Found")</f>
        <v>3</v>
      </c>
      <c r="Z3597" s="5">
        <f>IFERROR(VLOOKUP(tbl_HRMaster[[#This Row],[EmployeeID]],tbl_ManagerSurvey[[EmployeeID]:[PerformanceRating]],2,FALSE),"Not Found")</f>
        <v>3</v>
      </c>
      <c r="AA3597" s="5">
        <f>IFERROR(VLOOKUP(tbl_HRMaster[[#This Row],[EmployeeID]],tbl_ManagerSurvey[[EmployeeID]:[PerformanceRating]],3,FALSE),"Not Found")</f>
        <v>3</v>
      </c>
      <c r="AB3597" s="5" t="str">
        <f>IF(tbl_HRMaster[[#This Row],[Attrition]]="Yes","Left","Active")</f>
        <v>Active</v>
      </c>
      <c r="AC3597" s="5" t="str">
        <f>_xlfn.IFS(tbl_HRMaster[[#This Row],[Age]]&lt;25,"Under 25",tbl_HRMaster[[#This Row],[Age]]&lt;35,"25-34",tbl_HRMaster[[#This Row],[Age]]&lt;45,"35-44",tbl_HRMaster[[#This Row],[Age]]&lt;55,"45-54",TRUE,"Above 54")</f>
        <v>35-44</v>
      </c>
      <c r="AD3597" s="5" t="str">
        <f>_xlfn.IFS(
tbl_HRMaster[[#This Row],[YearsAtCompany]]&lt;2,"&lt; 2 Years",
tbl_HRMaster[[#This Row],[YearsAtCompany]]&lt;5,"2-4 Years",
tbl_HRMaster[[#This Row],[YearsAtCompany]]&lt;10,"5-9 Years",
TRUE,"10+ Years"
)</f>
        <v>10+ Years</v>
      </c>
      <c r="AE3597" s="5">
        <f>IF(tbl_HRMaster[[#This Row],[Attrition]]="Yes",1,0)</f>
        <v>0</v>
      </c>
    </row>
    <row r="3598" spans="1:31" x14ac:dyDescent="0.25">
      <c r="A3598">
        <v>38</v>
      </c>
      <c r="B3598" t="s">
        <v>21</v>
      </c>
      <c r="C3598" t="s">
        <v>29</v>
      </c>
      <c r="D3598" t="s">
        <v>23</v>
      </c>
      <c r="E3598">
        <v>2</v>
      </c>
      <c r="F3598">
        <v>4</v>
      </c>
      <c r="G3598" t="s">
        <v>24</v>
      </c>
      <c r="H3598">
        <v>3261</v>
      </c>
      <c r="I3598" t="s">
        <v>25</v>
      </c>
      <c r="J3598">
        <v>2</v>
      </c>
      <c r="K3598" t="s">
        <v>31</v>
      </c>
      <c r="L3598" t="s">
        <v>32</v>
      </c>
      <c r="M3598">
        <v>23680</v>
      </c>
      <c r="N3598">
        <v>6</v>
      </c>
      <c r="O3598">
        <v>11</v>
      </c>
      <c r="P3598">
        <v>1</v>
      </c>
      <c r="Q3598">
        <v>17</v>
      </c>
      <c r="R3598">
        <v>3</v>
      </c>
      <c r="S3598">
        <v>15</v>
      </c>
      <c r="T3598">
        <v>4</v>
      </c>
      <c r="U3598">
        <v>12</v>
      </c>
      <c r="V3598">
        <f>COUNTIF(tbl_HRMaster[EmployeeID],tbl_HRMaster[[#This Row],[EmployeeID]])</f>
        <v>1</v>
      </c>
      <c r="W3598">
        <f>IFERROR(INDEX(tbl_EmployeeSurvey[EnvironmentSatisfaction],MATCH(tbl_HRMaster[[#This Row],[EmployeeID]],tbl_EmployeeSurvey[EmployeeID],0)),"Not Found")</f>
        <v>1</v>
      </c>
      <c r="X3598">
        <f>IFERROR(INDEX(tbl_EmployeeSurvey[JobSatisfaction],MATCH(tbl_HRMaster[[#This Row],[EmployeeID]],tbl_EmployeeSurvey[EmployeeID],0)),"Not Found")</f>
        <v>1</v>
      </c>
      <c r="Y3598" s="5">
        <f>IFERROR(INDEX(tbl_EmployeeSurvey[WorkLifeBalance],MATCH(tbl_HRMaster[[#This Row],[EmployeeID]],tbl_EmployeeSurvey[EmployeeID],0)),"Not Found")</f>
        <v>3</v>
      </c>
      <c r="Z3598" s="5">
        <f>IFERROR(VLOOKUP(tbl_HRMaster[[#This Row],[EmployeeID]],tbl_ManagerSurvey[[EmployeeID]:[PerformanceRating]],2,FALSE),"Not Found")</f>
        <v>3</v>
      </c>
      <c r="AA3598" s="5">
        <f>IFERROR(VLOOKUP(tbl_HRMaster[[#This Row],[EmployeeID]],tbl_ManagerSurvey[[EmployeeID]:[PerformanceRating]],3,FALSE),"Not Found")</f>
        <v>3</v>
      </c>
      <c r="AB3598" s="5" t="str">
        <f>IF(tbl_HRMaster[[#This Row],[Attrition]]="Yes","Left","Active")</f>
        <v>Active</v>
      </c>
      <c r="AC3598" s="5" t="str">
        <f>_xlfn.IFS(tbl_HRMaster[[#This Row],[Age]]&lt;25,"Under 25",tbl_HRMaster[[#This Row],[Age]]&lt;35,"25-34",tbl_HRMaster[[#This Row],[Age]]&lt;45,"35-44",tbl_HRMaster[[#This Row],[Age]]&lt;55,"45-54",TRUE,"Above 54")</f>
        <v>35-44</v>
      </c>
      <c r="AD3598" s="5" t="str">
        <f>_xlfn.IFS(
tbl_HRMaster[[#This Row],[YearsAtCompany]]&lt;2,"&lt; 2 Years",
tbl_HRMaster[[#This Row],[YearsAtCompany]]&lt;5,"2-4 Years",
tbl_HRMaster[[#This Row],[YearsAtCompany]]&lt;10,"5-9 Years",
TRUE,"10+ Years"
)</f>
        <v>10+ Years</v>
      </c>
      <c r="AE3598" s="5">
        <f>IF(tbl_HRMaster[[#This Row],[Attrition]]="Yes",1,0)</f>
        <v>0</v>
      </c>
    </row>
    <row r="3599" spans="1:31" x14ac:dyDescent="0.25">
      <c r="A3599">
        <v>48</v>
      </c>
      <c r="B3599" t="s">
        <v>21</v>
      </c>
      <c r="C3599" t="s">
        <v>22</v>
      </c>
      <c r="D3599" t="s">
        <v>23</v>
      </c>
      <c r="E3599">
        <v>3</v>
      </c>
      <c r="F3599">
        <v>3</v>
      </c>
      <c r="G3599" t="s">
        <v>38</v>
      </c>
      <c r="H3599">
        <v>479</v>
      </c>
      <c r="I3599" t="s">
        <v>34</v>
      </c>
      <c r="J3599">
        <v>1</v>
      </c>
      <c r="K3599" t="s">
        <v>39</v>
      </c>
      <c r="L3599" t="s">
        <v>32</v>
      </c>
      <c r="M3599">
        <v>54150</v>
      </c>
      <c r="N3599">
        <v>7</v>
      </c>
      <c r="O3599">
        <v>11</v>
      </c>
      <c r="P3599">
        <v>1</v>
      </c>
      <c r="Q3599">
        <v>27</v>
      </c>
      <c r="R3599">
        <v>1</v>
      </c>
      <c r="S3599">
        <v>15</v>
      </c>
      <c r="T3599">
        <v>4</v>
      </c>
      <c r="U3599">
        <v>8</v>
      </c>
      <c r="V3599">
        <f>COUNTIF(tbl_HRMaster[EmployeeID],tbl_HRMaster[[#This Row],[EmployeeID]])</f>
        <v>1</v>
      </c>
      <c r="W3599">
        <f>IFERROR(INDEX(tbl_EmployeeSurvey[EnvironmentSatisfaction],MATCH(tbl_HRMaster[[#This Row],[EmployeeID]],tbl_EmployeeSurvey[EmployeeID],0)),"Not Found")</f>
        <v>3</v>
      </c>
      <c r="X3599">
        <f>IFERROR(INDEX(tbl_EmployeeSurvey[JobSatisfaction],MATCH(tbl_HRMaster[[#This Row],[EmployeeID]],tbl_EmployeeSurvey[EmployeeID],0)),"Not Found")</f>
        <v>3</v>
      </c>
      <c r="Y3599" s="5">
        <f>IFERROR(INDEX(tbl_EmployeeSurvey[WorkLifeBalance],MATCH(tbl_HRMaster[[#This Row],[EmployeeID]],tbl_EmployeeSurvey[EmployeeID],0)),"Not Found")</f>
        <v>3</v>
      </c>
      <c r="Z3599" s="5">
        <f>IFERROR(VLOOKUP(tbl_HRMaster[[#This Row],[EmployeeID]],tbl_ManagerSurvey[[EmployeeID]:[PerformanceRating]],2,FALSE),"Not Found")</f>
        <v>3</v>
      </c>
      <c r="AA3599" s="5">
        <f>IFERROR(VLOOKUP(tbl_HRMaster[[#This Row],[EmployeeID]],tbl_ManagerSurvey[[EmployeeID]:[PerformanceRating]],3,FALSE),"Not Found")</f>
        <v>3</v>
      </c>
      <c r="AB3599" s="5" t="str">
        <f>IF(tbl_HRMaster[[#This Row],[Attrition]]="Yes","Left","Active")</f>
        <v>Active</v>
      </c>
      <c r="AC3599" s="5" t="str">
        <f>_xlfn.IFS(tbl_HRMaster[[#This Row],[Age]]&lt;25,"Under 25",tbl_HRMaster[[#This Row],[Age]]&lt;35,"25-34",tbl_HRMaster[[#This Row],[Age]]&lt;45,"35-44",tbl_HRMaster[[#This Row],[Age]]&lt;55,"45-54",TRUE,"Above 54")</f>
        <v>45-54</v>
      </c>
      <c r="AD3599" s="5" t="str">
        <f>_xlfn.IFS(
tbl_HRMaster[[#This Row],[YearsAtCompany]]&lt;2,"&lt; 2 Years",
tbl_HRMaster[[#This Row],[YearsAtCompany]]&lt;5,"2-4 Years",
tbl_HRMaster[[#This Row],[YearsAtCompany]]&lt;10,"5-9 Years",
TRUE,"10+ Years"
)</f>
        <v>10+ Years</v>
      </c>
      <c r="AE3599" s="5">
        <f>IF(tbl_HRMaster[[#This Row],[Attrition]]="Yes",1,0)</f>
        <v>0</v>
      </c>
    </row>
    <row r="3600" spans="1:31" x14ac:dyDescent="0.25">
      <c r="A3600">
        <v>48</v>
      </c>
      <c r="B3600" t="s">
        <v>21</v>
      </c>
      <c r="C3600" t="s">
        <v>22</v>
      </c>
      <c r="D3600" t="s">
        <v>23</v>
      </c>
      <c r="E3600">
        <v>3</v>
      </c>
      <c r="F3600">
        <v>3</v>
      </c>
      <c r="G3600" t="s">
        <v>38</v>
      </c>
      <c r="H3600">
        <v>1949</v>
      </c>
      <c r="I3600" t="s">
        <v>34</v>
      </c>
      <c r="J3600">
        <v>1</v>
      </c>
      <c r="K3600" t="s">
        <v>39</v>
      </c>
      <c r="L3600" t="s">
        <v>32</v>
      </c>
      <c r="M3600">
        <v>54150</v>
      </c>
      <c r="N3600">
        <v>7</v>
      </c>
      <c r="O3600">
        <v>11</v>
      </c>
      <c r="P3600">
        <v>1</v>
      </c>
      <c r="Q3600">
        <v>27</v>
      </c>
      <c r="R3600">
        <v>1</v>
      </c>
      <c r="S3600">
        <v>15</v>
      </c>
      <c r="T3600">
        <v>4</v>
      </c>
      <c r="U3600">
        <v>8</v>
      </c>
      <c r="V3600">
        <f>COUNTIF(tbl_HRMaster[EmployeeID],tbl_HRMaster[[#This Row],[EmployeeID]])</f>
        <v>1</v>
      </c>
      <c r="W3600">
        <f>IFERROR(INDEX(tbl_EmployeeSurvey[EnvironmentSatisfaction],MATCH(tbl_HRMaster[[#This Row],[EmployeeID]],tbl_EmployeeSurvey[EmployeeID],0)),"Not Found")</f>
        <v>3</v>
      </c>
      <c r="X3600">
        <f>IFERROR(INDEX(tbl_EmployeeSurvey[JobSatisfaction],MATCH(tbl_HRMaster[[#This Row],[EmployeeID]],tbl_EmployeeSurvey[EmployeeID],0)),"Not Found")</f>
        <v>3</v>
      </c>
      <c r="Y3600" s="5">
        <f>IFERROR(INDEX(tbl_EmployeeSurvey[WorkLifeBalance],MATCH(tbl_HRMaster[[#This Row],[EmployeeID]],tbl_EmployeeSurvey[EmployeeID],0)),"Not Found")</f>
        <v>3</v>
      </c>
      <c r="Z3600" s="5">
        <f>IFERROR(VLOOKUP(tbl_HRMaster[[#This Row],[EmployeeID]],tbl_ManagerSurvey[[EmployeeID]:[PerformanceRating]],2,FALSE),"Not Found")</f>
        <v>3</v>
      </c>
      <c r="AA3600" s="5">
        <f>IFERROR(VLOOKUP(tbl_HRMaster[[#This Row],[EmployeeID]],tbl_ManagerSurvey[[EmployeeID]:[PerformanceRating]],3,FALSE),"Not Found")</f>
        <v>3</v>
      </c>
      <c r="AB3600" s="5" t="str">
        <f>IF(tbl_HRMaster[[#This Row],[Attrition]]="Yes","Left","Active")</f>
        <v>Active</v>
      </c>
      <c r="AC3600" s="5" t="str">
        <f>_xlfn.IFS(tbl_HRMaster[[#This Row],[Age]]&lt;25,"Under 25",tbl_HRMaster[[#This Row],[Age]]&lt;35,"25-34",tbl_HRMaster[[#This Row],[Age]]&lt;45,"35-44",tbl_HRMaster[[#This Row],[Age]]&lt;55,"45-54",TRUE,"Above 54")</f>
        <v>45-54</v>
      </c>
      <c r="AD3600" s="5" t="str">
        <f>_xlfn.IFS(
tbl_HRMaster[[#This Row],[YearsAtCompany]]&lt;2,"&lt; 2 Years",
tbl_HRMaster[[#This Row],[YearsAtCompany]]&lt;5,"2-4 Years",
tbl_HRMaster[[#This Row],[YearsAtCompany]]&lt;10,"5-9 Years",
TRUE,"10+ Years"
)</f>
        <v>10+ Years</v>
      </c>
      <c r="AE3600" s="5">
        <f>IF(tbl_HRMaster[[#This Row],[Attrition]]="Yes",1,0)</f>
        <v>0</v>
      </c>
    </row>
    <row r="3601" spans="1:31" x14ac:dyDescent="0.25">
      <c r="A3601">
        <v>48</v>
      </c>
      <c r="B3601" t="s">
        <v>21</v>
      </c>
      <c r="C3601" t="s">
        <v>22</v>
      </c>
      <c r="D3601" t="s">
        <v>23</v>
      </c>
      <c r="E3601">
        <v>3</v>
      </c>
      <c r="F3601">
        <v>3</v>
      </c>
      <c r="G3601" t="s">
        <v>38</v>
      </c>
      <c r="H3601">
        <v>3419</v>
      </c>
      <c r="I3601" t="s">
        <v>34</v>
      </c>
      <c r="J3601">
        <v>1</v>
      </c>
      <c r="K3601" t="s">
        <v>39</v>
      </c>
      <c r="L3601" t="s">
        <v>32</v>
      </c>
      <c r="M3601">
        <v>54150</v>
      </c>
      <c r="N3601">
        <v>7</v>
      </c>
      <c r="O3601">
        <v>11</v>
      </c>
      <c r="P3601">
        <v>1</v>
      </c>
      <c r="Q3601">
        <v>27</v>
      </c>
      <c r="R3601">
        <v>1</v>
      </c>
      <c r="S3601">
        <v>15</v>
      </c>
      <c r="T3601">
        <v>4</v>
      </c>
      <c r="U3601">
        <v>8</v>
      </c>
      <c r="V3601">
        <f>COUNTIF(tbl_HRMaster[EmployeeID],tbl_HRMaster[[#This Row],[EmployeeID]])</f>
        <v>1</v>
      </c>
      <c r="W3601">
        <f>IFERROR(INDEX(tbl_EmployeeSurvey[EnvironmentSatisfaction],MATCH(tbl_HRMaster[[#This Row],[EmployeeID]],tbl_EmployeeSurvey[EmployeeID],0)),"Not Found")</f>
        <v>3</v>
      </c>
      <c r="X3601">
        <f>IFERROR(INDEX(tbl_EmployeeSurvey[JobSatisfaction],MATCH(tbl_HRMaster[[#This Row],[EmployeeID]],tbl_EmployeeSurvey[EmployeeID],0)),"Not Found")</f>
        <v>3</v>
      </c>
      <c r="Y3601" s="5">
        <f>IFERROR(INDEX(tbl_EmployeeSurvey[WorkLifeBalance],MATCH(tbl_HRMaster[[#This Row],[EmployeeID]],tbl_EmployeeSurvey[EmployeeID],0)),"Not Found")</f>
        <v>3</v>
      </c>
      <c r="Z3601" s="5">
        <f>IFERROR(VLOOKUP(tbl_HRMaster[[#This Row],[EmployeeID]],tbl_ManagerSurvey[[EmployeeID]:[PerformanceRating]],2,FALSE),"Not Found")</f>
        <v>3</v>
      </c>
      <c r="AA3601" s="5">
        <f>IFERROR(VLOOKUP(tbl_HRMaster[[#This Row],[EmployeeID]],tbl_ManagerSurvey[[EmployeeID]:[PerformanceRating]],3,FALSE),"Not Found")</f>
        <v>3</v>
      </c>
      <c r="AB3601" s="5" t="str">
        <f>IF(tbl_HRMaster[[#This Row],[Attrition]]="Yes","Left","Active")</f>
        <v>Active</v>
      </c>
      <c r="AC3601" s="5" t="str">
        <f>_xlfn.IFS(tbl_HRMaster[[#This Row],[Age]]&lt;25,"Under 25",tbl_HRMaster[[#This Row],[Age]]&lt;35,"25-34",tbl_HRMaster[[#This Row],[Age]]&lt;45,"35-44",tbl_HRMaster[[#This Row],[Age]]&lt;55,"45-54",TRUE,"Above 54")</f>
        <v>45-54</v>
      </c>
      <c r="AD3601" s="5" t="str">
        <f>_xlfn.IFS(
tbl_HRMaster[[#This Row],[YearsAtCompany]]&lt;2,"&lt; 2 Years",
tbl_HRMaster[[#This Row],[YearsAtCompany]]&lt;5,"2-4 Years",
tbl_HRMaster[[#This Row],[YearsAtCompany]]&lt;10,"5-9 Years",
TRUE,"10+ Years"
)</f>
        <v>10+ Years</v>
      </c>
      <c r="AE3601" s="5">
        <f>IF(tbl_HRMaster[[#This Row],[Attrition]]="Yes",1,0)</f>
        <v>0</v>
      </c>
    </row>
    <row r="3602" spans="1:31" x14ac:dyDescent="0.25">
      <c r="A3602">
        <v>36</v>
      </c>
      <c r="B3602" t="s">
        <v>21</v>
      </c>
      <c r="C3602" t="s">
        <v>22</v>
      </c>
      <c r="D3602" t="s">
        <v>30</v>
      </c>
      <c r="E3602">
        <v>26</v>
      </c>
      <c r="F3602">
        <v>4</v>
      </c>
      <c r="G3602" t="s">
        <v>38</v>
      </c>
      <c r="H3602">
        <v>407</v>
      </c>
      <c r="I3602" t="s">
        <v>34</v>
      </c>
      <c r="J3602">
        <v>1</v>
      </c>
      <c r="K3602" t="s">
        <v>40</v>
      </c>
      <c r="L3602" t="s">
        <v>27</v>
      </c>
      <c r="M3602">
        <v>84740</v>
      </c>
      <c r="N3602">
        <v>0</v>
      </c>
      <c r="O3602">
        <v>14</v>
      </c>
      <c r="P3602">
        <v>0</v>
      </c>
      <c r="Q3602">
        <v>17</v>
      </c>
      <c r="R3602">
        <v>3</v>
      </c>
      <c r="S3602">
        <v>16</v>
      </c>
      <c r="T3602">
        <v>4</v>
      </c>
      <c r="U3602">
        <v>11</v>
      </c>
      <c r="V3602">
        <f>COUNTIF(tbl_HRMaster[EmployeeID],tbl_HRMaster[[#This Row],[EmployeeID]])</f>
        <v>1</v>
      </c>
      <c r="W3602">
        <f>IFERROR(INDEX(tbl_EmployeeSurvey[EnvironmentSatisfaction],MATCH(tbl_HRMaster[[#This Row],[EmployeeID]],tbl_EmployeeSurvey[EmployeeID],0)),"Not Found")</f>
        <v>3</v>
      </c>
      <c r="X3602">
        <f>IFERROR(INDEX(tbl_EmployeeSurvey[JobSatisfaction],MATCH(tbl_HRMaster[[#This Row],[EmployeeID]],tbl_EmployeeSurvey[EmployeeID],0)),"Not Found")</f>
        <v>4</v>
      </c>
      <c r="Y3602" s="5">
        <f>IFERROR(INDEX(tbl_EmployeeSurvey[WorkLifeBalance],MATCH(tbl_HRMaster[[#This Row],[EmployeeID]],tbl_EmployeeSurvey[EmployeeID],0)),"Not Found")</f>
        <v>2</v>
      </c>
      <c r="Z3602" s="5">
        <f>IFERROR(VLOOKUP(tbl_HRMaster[[#This Row],[EmployeeID]],tbl_ManagerSurvey[[EmployeeID]:[PerformanceRating]],2,FALSE),"Not Found")</f>
        <v>3</v>
      </c>
      <c r="AA3602" s="5">
        <f>IFERROR(VLOOKUP(tbl_HRMaster[[#This Row],[EmployeeID]],tbl_ManagerSurvey[[EmployeeID]:[PerformanceRating]],3,FALSE),"Not Found")</f>
        <v>3</v>
      </c>
      <c r="AB3602" s="5" t="str">
        <f>IF(tbl_HRMaster[[#This Row],[Attrition]]="Yes","Left","Active")</f>
        <v>Active</v>
      </c>
      <c r="AC3602" s="5" t="str">
        <f>_xlfn.IFS(tbl_HRMaster[[#This Row],[Age]]&lt;25,"Under 25",tbl_HRMaster[[#This Row],[Age]]&lt;35,"25-34",tbl_HRMaster[[#This Row],[Age]]&lt;45,"35-44",tbl_HRMaster[[#This Row],[Age]]&lt;55,"45-54",TRUE,"Above 54")</f>
        <v>35-44</v>
      </c>
      <c r="AD3602" s="5" t="str">
        <f>_xlfn.IFS(
tbl_HRMaster[[#This Row],[YearsAtCompany]]&lt;2,"&lt; 2 Years",
tbl_HRMaster[[#This Row],[YearsAtCompany]]&lt;5,"2-4 Years",
tbl_HRMaster[[#This Row],[YearsAtCompany]]&lt;10,"5-9 Years",
TRUE,"10+ Years"
)</f>
        <v>10+ Years</v>
      </c>
      <c r="AE3602" s="5">
        <f>IF(tbl_HRMaster[[#This Row],[Attrition]]="Yes",1,0)</f>
        <v>0</v>
      </c>
    </row>
    <row r="3603" spans="1:31" x14ac:dyDescent="0.25">
      <c r="A3603">
        <v>36</v>
      </c>
      <c r="B3603" t="s">
        <v>21</v>
      </c>
      <c r="C3603" t="s">
        <v>22</v>
      </c>
      <c r="D3603" t="s">
        <v>30</v>
      </c>
      <c r="E3603">
        <v>26</v>
      </c>
      <c r="F3603">
        <v>4</v>
      </c>
      <c r="G3603" t="s">
        <v>38</v>
      </c>
      <c r="H3603">
        <v>1877</v>
      </c>
      <c r="I3603" t="s">
        <v>34</v>
      </c>
      <c r="J3603">
        <v>1</v>
      </c>
      <c r="K3603" t="s">
        <v>40</v>
      </c>
      <c r="L3603" t="s">
        <v>27</v>
      </c>
      <c r="M3603">
        <v>84740</v>
      </c>
      <c r="N3603">
        <v>0</v>
      </c>
      <c r="O3603">
        <v>14</v>
      </c>
      <c r="P3603">
        <v>0</v>
      </c>
      <c r="Q3603">
        <v>17</v>
      </c>
      <c r="R3603">
        <v>3</v>
      </c>
      <c r="S3603">
        <v>16</v>
      </c>
      <c r="T3603">
        <v>4</v>
      </c>
      <c r="U3603">
        <v>11</v>
      </c>
      <c r="V3603">
        <f>COUNTIF(tbl_HRMaster[EmployeeID],tbl_HRMaster[[#This Row],[EmployeeID]])</f>
        <v>1</v>
      </c>
      <c r="W3603">
        <f>IFERROR(INDEX(tbl_EmployeeSurvey[EnvironmentSatisfaction],MATCH(tbl_HRMaster[[#This Row],[EmployeeID]],tbl_EmployeeSurvey[EmployeeID],0)),"Not Found")</f>
        <v>3</v>
      </c>
      <c r="X3603">
        <f>IFERROR(INDEX(tbl_EmployeeSurvey[JobSatisfaction],MATCH(tbl_HRMaster[[#This Row],[EmployeeID]],tbl_EmployeeSurvey[EmployeeID],0)),"Not Found")</f>
        <v>4</v>
      </c>
      <c r="Y3603" s="5">
        <f>IFERROR(INDEX(tbl_EmployeeSurvey[WorkLifeBalance],MATCH(tbl_HRMaster[[#This Row],[EmployeeID]],tbl_EmployeeSurvey[EmployeeID],0)),"Not Found")</f>
        <v>2</v>
      </c>
      <c r="Z3603" s="5">
        <f>IFERROR(VLOOKUP(tbl_HRMaster[[#This Row],[EmployeeID]],tbl_ManagerSurvey[[EmployeeID]:[PerformanceRating]],2,FALSE),"Not Found")</f>
        <v>3</v>
      </c>
      <c r="AA3603" s="5">
        <f>IFERROR(VLOOKUP(tbl_HRMaster[[#This Row],[EmployeeID]],tbl_ManagerSurvey[[EmployeeID]:[PerformanceRating]],3,FALSE),"Not Found")</f>
        <v>3</v>
      </c>
      <c r="AB3603" s="5" t="str">
        <f>IF(tbl_HRMaster[[#This Row],[Attrition]]="Yes","Left","Active")</f>
        <v>Active</v>
      </c>
      <c r="AC3603" s="5" t="str">
        <f>_xlfn.IFS(tbl_HRMaster[[#This Row],[Age]]&lt;25,"Under 25",tbl_HRMaster[[#This Row],[Age]]&lt;35,"25-34",tbl_HRMaster[[#This Row],[Age]]&lt;45,"35-44",tbl_HRMaster[[#This Row],[Age]]&lt;55,"45-54",TRUE,"Above 54")</f>
        <v>35-44</v>
      </c>
      <c r="AD3603" s="5" t="str">
        <f>_xlfn.IFS(
tbl_HRMaster[[#This Row],[YearsAtCompany]]&lt;2,"&lt; 2 Years",
tbl_HRMaster[[#This Row],[YearsAtCompany]]&lt;5,"2-4 Years",
tbl_HRMaster[[#This Row],[YearsAtCompany]]&lt;10,"5-9 Years",
TRUE,"10+ Years"
)</f>
        <v>10+ Years</v>
      </c>
      <c r="AE3603" s="5">
        <f>IF(tbl_HRMaster[[#This Row],[Attrition]]="Yes",1,0)</f>
        <v>0</v>
      </c>
    </row>
    <row r="3604" spans="1:31" x14ac:dyDescent="0.25">
      <c r="A3604">
        <v>36</v>
      </c>
      <c r="B3604" t="s">
        <v>21</v>
      </c>
      <c r="C3604" t="s">
        <v>22</v>
      </c>
      <c r="D3604" t="s">
        <v>30</v>
      </c>
      <c r="E3604">
        <v>26</v>
      </c>
      <c r="F3604">
        <v>4</v>
      </c>
      <c r="G3604" t="s">
        <v>38</v>
      </c>
      <c r="H3604">
        <v>3347</v>
      </c>
      <c r="I3604" t="s">
        <v>34</v>
      </c>
      <c r="J3604">
        <v>1</v>
      </c>
      <c r="K3604" t="s">
        <v>40</v>
      </c>
      <c r="L3604" t="s">
        <v>27</v>
      </c>
      <c r="M3604">
        <v>84740</v>
      </c>
      <c r="N3604">
        <v>0</v>
      </c>
      <c r="O3604">
        <v>14</v>
      </c>
      <c r="P3604">
        <v>0</v>
      </c>
      <c r="Q3604">
        <v>17</v>
      </c>
      <c r="R3604">
        <v>3</v>
      </c>
      <c r="S3604">
        <v>16</v>
      </c>
      <c r="T3604">
        <v>4</v>
      </c>
      <c r="U3604">
        <v>11</v>
      </c>
      <c r="V3604">
        <f>COUNTIF(tbl_HRMaster[EmployeeID],tbl_HRMaster[[#This Row],[EmployeeID]])</f>
        <v>1</v>
      </c>
      <c r="W3604">
        <f>IFERROR(INDEX(tbl_EmployeeSurvey[EnvironmentSatisfaction],MATCH(tbl_HRMaster[[#This Row],[EmployeeID]],tbl_EmployeeSurvey[EmployeeID],0)),"Not Found")</f>
        <v>3</v>
      </c>
      <c r="X3604">
        <f>IFERROR(INDEX(tbl_EmployeeSurvey[JobSatisfaction],MATCH(tbl_HRMaster[[#This Row],[EmployeeID]],tbl_EmployeeSurvey[EmployeeID],0)),"Not Found")</f>
        <v>4</v>
      </c>
      <c r="Y3604" s="5">
        <f>IFERROR(INDEX(tbl_EmployeeSurvey[WorkLifeBalance],MATCH(tbl_HRMaster[[#This Row],[EmployeeID]],tbl_EmployeeSurvey[EmployeeID],0)),"Not Found")</f>
        <v>2</v>
      </c>
      <c r="Z3604" s="5">
        <f>IFERROR(VLOOKUP(tbl_HRMaster[[#This Row],[EmployeeID]],tbl_ManagerSurvey[[EmployeeID]:[PerformanceRating]],2,FALSE),"Not Found")</f>
        <v>3</v>
      </c>
      <c r="AA3604" s="5">
        <f>IFERROR(VLOOKUP(tbl_HRMaster[[#This Row],[EmployeeID]],tbl_ManagerSurvey[[EmployeeID]:[PerformanceRating]],3,FALSE),"Not Found")</f>
        <v>3</v>
      </c>
      <c r="AB3604" s="5" t="str">
        <f>IF(tbl_HRMaster[[#This Row],[Attrition]]="Yes","Left","Active")</f>
        <v>Active</v>
      </c>
      <c r="AC3604" s="5" t="str">
        <f>_xlfn.IFS(tbl_HRMaster[[#This Row],[Age]]&lt;25,"Under 25",tbl_HRMaster[[#This Row],[Age]]&lt;35,"25-34",tbl_HRMaster[[#This Row],[Age]]&lt;45,"35-44",tbl_HRMaster[[#This Row],[Age]]&lt;55,"45-54",TRUE,"Above 54")</f>
        <v>35-44</v>
      </c>
      <c r="AD3604" s="5" t="str">
        <f>_xlfn.IFS(
tbl_HRMaster[[#This Row],[YearsAtCompany]]&lt;2,"&lt; 2 Years",
tbl_HRMaster[[#This Row],[YearsAtCompany]]&lt;5,"2-4 Years",
tbl_HRMaster[[#This Row],[YearsAtCompany]]&lt;10,"5-9 Years",
TRUE,"10+ Years"
)</f>
        <v>10+ Years</v>
      </c>
      <c r="AE3604" s="5">
        <f>IF(tbl_HRMaster[[#This Row],[Attrition]]="Yes",1,0)</f>
        <v>0</v>
      </c>
    </row>
    <row r="3605" spans="1:31" x14ac:dyDescent="0.25">
      <c r="A3605">
        <v>36</v>
      </c>
      <c r="B3605" t="s">
        <v>21</v>
      </c>
      <c r="C3605" t="s">
        <v>22</v>
      </c>
      <c r="D3605" t="s">
        <v>23</v>
      </c>
      <c r="E3605">
        <v>10</v>
      </c>
      <c r="F3605">
        <v>4</v>
      </c>
      <c r="G3605" t="s">
        <v>45</v>
      </c>
      <c r="H3605">
        <v>364</v>
      </c>
      <c r="I3605" t="s">
        <v>34</v>
      </c>
      <c r="J3605">
        <v>3</v>
      </c>
      <c r="K3605" t="s">
        <v>44</v>
      </c>
      <c r="L3605" t="s">
        <v>27</v>
      </c>
      <c r="M3605">
        <v>86860</v>
      </c>
      <c r="N3605">
        <v>1</v>
      </c>
      <c r="O3605">
        <v>13</v>
      </c>
      <c r="P3605">
        <v>0</v>
      </c>
      <c r="Q3605">
        <v>18</v>
      </c>
      <c r="R3605">
        <v>2</v>
      </c>
      <c r="S3605">
        <v>18</v>
      </c>
      <c r="T3605">
        <v>4</v>
      </c>
      <c r="U3605">
        <v>11</v>
      </c>
      <c r="V3605">
        <f>COUNTIF(tbl_HRMaster[EmployeeID],tbl_HRMaster[[#This Row],[EmployeeID]])</f>
        <v>1</v>
      </c>
      <c r="W3605">
        <f>IFERROR(INDEX(tbl_EmployeeSurvey[EnvironmentSatisfaction],MATCH(tbl_HRMaster[[#This Row],[EmployeeID]],tbl_EmployeeSurvey[EmployeeID],0)),"Not Found")</f>
        <v>2</v>
      </c>
      <c r="X3605">
        <f>IFERROR(INDEX(tbl_EmployeeSurvey[JobSatisfaction],MATCH(tbl_HRMaster[[#This Row],[EmployeeID]],tbl_EmployeeSurvey[EmployeeID],0)),"Not Found")</f>
        <v>4</v>
      </c>
      <c r="Y3605" s="5">
        <f>IFERROR(INDEX(tbl_EmployeeSurvey[WorkLifeBalance],MATCH(tbl_HRMaster[[#This Row],[EmployeeID]],tbl_EmployeeSurvey[EmployeeID],0)),"Not Found")</f>
        <v>2</v>
      </c>
      <c r="Z3605" s="5">
        <f>IFERROR(VLOOKUP(tbl_HRMaster[[#This Row],[EmployeeID]],tbl_ManagerSurvey[[EmployeeID]:[PerformanceRating]],2,FALSE),"Not Found")</f>
        <v>3</v>
      </c>
      <c r="AA3605" s="5">
        <f>IFERROR(VLOOKUP(tbl_HRMaster[[#This Row],[EmployeeID]],tbl_ManagerSurvey[[EmployeeID]:[PerformanceRating]],3,FALSE),"Not Found")</f>
        <v>3</v>
      </c>
      <c r="AB3605" s="5" t="str">
        <f>IF(tbl_HRMaster[[#This Row],[Attrition]]="Yes","Left","Active")</f>
        <v>Active</v>
      </c>
      <c r="AC3605" s="5" t="str">
        <f>_xlfn.IFS(tbl_HRMaster[[#This Row],[Age]]&lt;25,"Under 25",tbl_HRMaster[[#This Row],[Age]]&lt;35,"25-34",tbl_HRMaster[[#This Row],[Age]]&lt;45,"35-44",tbl_HRMaster[[#This Row],[Age]]&lt;55,"45-54",TRUE,"Above 54")</f>
        <v>35-44</v>
      </c>
      <c r="AD3605" s="5" t="str">
        <f>_xlfn.IFS(
tbl_HRMaster[[#This Row],[YearsAtCompany]]&lt;2,"&lt; 2 Years",
tbl_HRMaster[[#This Row],[YearsAtCompany]]&lt;5,"2-4 Years",
tbl_HRMaster[[#This Row],[YearsAtCompany]]&lt;10,"5-9 Years",
TRUE,"10+ Years"
)</f>
        <v>10+ Years</v>
      </c>
      <c r="AE3605" s="5">
        <f>IF(tbl_HRMaster[[#This Row],[Attrition]]="Yes",1,0)</f>
        <v>0</v>
      </c>
    </row>
    <row r="3606" spans="1:31" x14ac:dyDescent="0.25">
      <c r="A3606">
        <v>36</v>
      </c>
      <c r="B3606" t="s">
        <v>21</v>
      </c>
      <c r="C3606" t="s">
        <v>22</v>
      </c>
      <c r="D3606" t="s">
        <v>23</v>
      </c>
      <c r="E3606">
        <v>10</v>
      </c>
      <c r="F3606">
        <v>4</v>
      </c>
      <c r="G3606" t="s">
        <v>45</v>
      </c>
      <c r="H3606">
        <v>1834</v>
      </c>
      <c r="I3606" t="s">
        <v>34</v>
      </c>
      <c r="J3606">
        <v>3</v>
      </c>
      <c r="K3606" t="s">
        <v>44</v>
      </c>
      <c r="L3606" t="s">
        <v>27</v>
      </c>
      <c r="M3606">
        <v>86860</v>
      </c>
      <c r="N3606">
        <v>1</v>
      </c>
      <c r="O3606">
        <v>13</v>
      </c>
      <c r="P3606">
        <v>0</v>
      </c>
      <c r="Q3606">
        <v>18</v>
      </c>
      <c r="R3606">
        <v>2</v>
      </c>
      <c r="S3606">
        <v>18</v>
      </c>
      <c r="T3606">
        <v>4</v>
      </c>
      <c r="U3606">
        <v>11</v>
      </c>
      <c r="V3606">
        <f>COUNTIF(tbl_HRMaster[EmployeeID],tbl_HRMaster[[#This Row],[EmployeeID]])</f>
        <v>1</v>
      </c>
      <c r="W3606">
        <f>IFERROR(INDEX(tbl_EmployeeSurvey[EnvironmentSatisfaction],MATCH(tbl_HRMaster[[#This Row],[EmployeeID]],tbl_EmployeeSurvey[EmployeeID],0)),"Not Found")</f>
        <v>2</v>
      </c>
      <c r="X3606">
        <f>IFERROR(INDEX(tbl_EmployeeSurvey[JobSatisfaction],MATCH(tbl_HRMaster[[#This Row],[EmployeeID]],tbl_EmployeeSurvey[EmployeeID],0)),"Not Found")</f>
        <v>4</v>
      </c>
      <c r="Y3606" s="5">
        <f>IFERROR(INDEX(tbl_EmployeeSurvey[WorkLifeBalance],MATCH(tbl_HRMaster[[#This Row],[EmployeeID]],tbl_EmployeeSurvey[EmployeeID],0)),"Not Found")</f>
        <v>2</v>
      </c>
      <c r="Z3606" s="5">
        <f>IFERROR(VLOOKUP(tbl_HRMaster[[#This Row],[EmployeeID]],tbl_ManagerSurvey[[EmployeeID]:[PerformanceRating]],2,FALSE),"Not Found")</f>
        <v>3</v>
      </c>
      <c r="AA3606" s="5">
        <f>IFERROR(VLOOKUP(tbl_HRMaster[[#This Row],[EmployeeID]],tbl_ManagerSurvey[[EmployeeID]:[PerformanceRating]],3,FALSE),"Not Found")</f>
        <v>3</v>
      </c>
      <c r="AB3606" s="5" t="str">
        <f>IF(tbl_HRMaster[[#This Row],[Attrition]]="Yes","Left","Active")</f>
        <v>Active</v>
      </c>
      <c r="AC3606" s="5" t="str">
        <f>_xlfn.IFS(tbl_HRMaster[[#This Row],[Age]]&lt;25,"Under 25",tbl_HRMaster[[#This Row],[Age]]&lt;35,"25-34",tbl_HRMaster[[#This Row],[Age]]&lt;45,"35-44",tbl_HRMaster[[#This Row],[Age]]&lt;55,"45-54",TRUE,"Above 54")</f>
        <v>35-44</v>
      </c>
      <c r="AD3606" s="5" t="str">
        <f>_xlfn.IFS(
tbl_HRMaster[[#This Row],[YearsAtCompany]]&lt;2,"&lt; 2 Years",
tbl_HRMaster[[#This Row],[YearsAtCompany]]&lt;5,"2-4 Years",
tbl_HRMaster[[#This Row],[YearsAtCompany]]&lt;10,"5-9 Years",
TRUE,"10+ Years"
)</f>
        <v>10+ Years</v>
      </c>
      <c r="AE3606" s="5">
        <f>IF(tbl_HRMaster[[#This Row],[Attrition]]="Yes",1,0)</f>
        <v>0</v>
      </c>
    </row>
    <row r="3607" spans="1:31" x14ac:dyDescent="0.25">
      <c r="A3607">
        <v>36</v>
      </c>
      <c r="B3607" t="s">
        <v>21</v>
      </c>
      <c r="C3607" t="s">
        <v>22</v>
      </c>
      <c r="D3607" t="s">
        <v>23</v>
      </c>
      <c r="E3607">
        <v>10</v>
      </c>
      <c r="F3607">
        <v>4</v>
      </c>
      <c r="G3607" t="s">
        <v>45</v>
      </c>
      <c r="H3607">
        <v>3304</v>
      </c>
      <c r="I3607" t="s">
        <v>34</v>
      </c>
      <c r="J3607">
        <v>3</v>
      </c>
      <c r="K3607" t="s">
        <v>44</v>
      </c>
      <c r="L3607" t="s">
        <v>27</v>
      </c>
      <c r="M3607">
        <v>86860</v>
      </c>
      <c r="N3607">
        <v>1</v>
      </c>
      <c r="O3607">
        <v>13</v>
      </c>
      <c r="P3607">
        <v>0</v>
      </c>
      <c r="Q3607">
        <v>18</v>
      </c>
      <c r="R3607">
        <v>2</v>
      </c>
      <c r="S3607">
        <v>18</v>
      </c>
      <c r="T3607">
        <v>4</v>
      </c>
      <c r="U3607">
        <v>11</v>
      </c>
      <c r="V3607">
        <f>COUNTIF(tbl_HRMaster[EmployeeID],tbl_HRMaster[[#This Row],[EmployeeID]])</f>
        <v>1</v>
      </c>
      <c r="W3607">
        <f>IFERROR(INDEX(tbl_EmployeeSurvey[EnvironmentSatisfaction],MATCH(tbl_HRMaster[[#This Row],[EmployeeID]],tbl_EmployeeSurvey[EmployeeID],0)),"Not Found")</f>
        <v>2</v>
      </c>
      <c r="X3607">
        <f>IFERROR(INDEX(tbl_EmployeeSurvey[JobSatisfaction],MATCH(tbl_HRMaster[[#This Row],[EmployeeID]],tbl_EmployeeSurvey[EmployeeID],0)),"Not Found")</f>
        <v>4</v>
      </c>
      <c r="Y3607" s="5">
        <f>IFERROR(INDEX(tbl_EmployeeSurvey[WorkLifeBalance],MATCH(tbl_HRMaster[[#This Row],[EmployeeID]],tbl_EmployeeSurvey[EmployeeID],0)),"Not Found")</f>
        <v>2</v>
      </c>
      <c r="Z3607" s="5">
        <f>IFERROR(VLOOKUP(tbl_HRMaster[[#This Row],[EmployeeID]],tbl_ManagerSurvey[[EmployeeID]:[PerformanceRating]],2,FALSE),"Not Found")</f>
        <v>3</v>
      </c>
      <c r="AA3607" s="5">
        <f>IFERROR(VLOOKUP(tbl_HRMaster[[#This Row],[EmployeeID]],tbl_ManagerSurvey[[EmployeeID]:[PerformanceRating]],3,FALSE),"Not Found")</f>
        <v>3</v>
      </c>
      <c r="AB3607" s="5" t="str">
        <f>IF(tbl_HRMaster[[#This Row],[Attrition]]="Yes","Left","Active")</f>
        <v>Active</v>
      </c>
      <c r="AC3607" s="5" t="str">
        <f>_xlfn.IFS(tbl_HRMaster[[#This Row],[Age]]&lt;25,"Under 25",tbl_HRMaster[[#This Row],[Age]]&lt;35,"25-34",tbl_HRMaster[[#This Row],[Age]]&lt;45,"35-44",tbl_HRMaster[[#This Row],[Age]]&lt;55,"45-54",TRUE,"Above 54")</f>
        <v>35-44</v>
      </c>
      <c r="AD3607" s="5" t="str">
        <f>_xlfn.IFS(
tbl_HRMaster[[#This Row],[YearsAtCompany]]&lt;2,"&lt; 2 Years",
tbl_HRMaster[[#This Row],[YearsAtCompany]]&lt;5,"2-4 Years",
tbl_HRMaster[[#This Row],[YearsAtCompany]]&lt;10,"5-9 Years",
TRUE,"10+ Years"
)</f>
        <v>10+ Years</v>
      </c>
      <c r="AE3607" s="5">
        <f>IF(tbl_HRMaster[[#This Row],[Attrition]]="Yes",1,0)</f>
        <v>0</v>
      </c>
    </row>
    <row r="3608" spans="1:31" x14ac:dyDescent="0.25">
      <c r="A3608">
        <v>40</v>
      </c>
      <c r="B3608" t="s">
        <v>21</v>
      </c>
      <c r="C3608" t="s">
        <v>22</v>
      </c>
      <c r="D3608" t="s">
        <v>30</v>
      </c>
      <c r="E3608">
        <v>1</v>
      </c>
      <c r="F3608">
        <v>1</v>
      </c>
      <c r="G3608" t="s">
        <v>24</v>
      </c>
      <c r="H3608">
        <v>557</v>
      </c>
      <c r="I3608" t="s">
        <v>34</v>
      </c>
      <c r="J3608">
        <v>1</v>
      </c>
      <c r="K3608" t="s">
        <v>26</v>
      </c>
      <c r="L3608" t="s">
        <v>32</v>
      </c>
      <c r="M3608">
        <v>22130</v>
      </c>
      <c r="N3608">
        <v>1</v>
      </c>
      <c r="O3608">
        <v>17</v>
      </c>
      <c r="P3608">
        <v>0</v>
      </c>
      <c r="Q3608">
        <v>21</v>
      </c>
      <c r="R3608">
        <v>4</v>
      </c>
      <c r="S3608">
        <v>20</v>
      </c>
      <c r="T3608">
        <v>4</v>
      </c>
      <c r="U3608">
        <v>9</v>
      </c>
      <c r="V3608">
        <f>COUNTIF(tbl_HRMaster[EmployeeID],tbl_HRMaster[[#This Row],[EmployeeID]])</f>
        <v>1</v>
      </c>
      <c r="W3608">
        <f>IFERROR(INDEX(tbl_EmployeeSurvey[EnvironmentSatisfaction],MATCH(tbl_HRMaster[[#This Row],[EmployeeID]],tbl_EmployeeSurvey[EmployeeID],0)),"Not Found")</f>
        <v>3</v>
      </c>
      <c r="X3608">
        <f>IFERROR(INDEX(tbl_EmployeeSurvey[JobSatisfaction],MATCH(tbl_HRMaster[[#This Row],[EmployeeID]],tbl_EmployeeSurvey[EmployeeID],0)),"Not Found")</f>
        <v>3</v>
      </c>
      <c r="Y3608" s="5">
        <f>IFERROR(INDEX(tbl_EmployeeSurvey[WorkLifeBalance],MATCH(tbl_HRMaster[[#This Row],[EmployeeID]],tbl_EmployeeSurvey[EmployeeID],0)),"Not Found")</f>
        <v>4</v>
      </c>
      <c r="Z3608" s="5">
        <f>IFERROR(VLOOKUP(tbl_HRMaster[[#This Row],[EmployeeID]],tbl_ManagerSurvey[[EmployeeID]:[PerformanceRating]],2,FALSE),"Not Found")</f>
        <v>3</v>
      </c>
      <c r="AA3608" s="5">
        <f>IFERROR(VLOOKUP(tbl_HRMaster[[#This Row],[EmployeeID]],tbl_ManagerSurvey[[EmployeeID]:[PerformanceRating]],3,FALSE),"Not Found")</f>
        <v>3</v>
      </c>
      <c r="AB3608" s="5" t="str">
        <f>IF(tbl_HRMaster[[#This Row],[Attrition]]="Yes","Left","Active")</f>
        <v>Active</v>
      </c>
      <c r="AC3608" s="5" t="str">
        <f>_xlfn.IFS(tbl_HRMaster[[#This Row],[Age]]&lt;25,"Under 25",tbl_HRMaster[[#This Row],[Age]]&lt;35,"25-34",tbl_HRMaster[[#This Row],[Age]]&lt;45,"35-44",tbl_HRMaster[[#This Row],[Age]]&lt;55,"45-54",TRUE,"Above 54")</f>
        <v>35-44</v>
      </c>
      <c r="AD3608" s="5" t="str">
        <f>_xlfn.IFS(
tbl_HRMaster[[#This Row],[YearsAtCompany]]&lt;2,"&lt; 2 Years",
tbl_HRMaster[[#This Row],[YearsAtCompany]]&lt;5,"2-4 Years",
tbl_HRMaster[[#This Row],[YearsAtCompany]]&lt;10,"5-9 Years",
TRUE,"10+ Years"
)</f>
        <v>10+ Years</v>
      </c>
      <c r="AE3608" s="5">
        <f>IF(tbl_HRMaster[[#This Row],[Attrition]]="Yes",1,0)</f>
        <v>0</v>
      </c>
    </row>
    <row r="3609" spans="1:31" x14ac:dyDescent="0.25">
      <c r="A3609">
        <v>40</v>
      </c>
      <c r="B3609" t="s">
        <v>21</v>
      </c>
      <c r="C3609" t="s">
        <v>22</v>
      </c>
      <c r="D3609" t="s">
        <v>30</v>
      </c>
      <c r="E3609">
        <v>1</v>
      </c>
      <c r="F3609">
        <v>1</v>
      </c>
      <c r="G3609" t="s">
        <v>24</v>
      </c>
      <c r="H3609">
        <v>2027</v>
      </c>
      <c r="I3609" t="s">
        <v>34</v>
      </c>
      <c r="J3609">
        <v>1</v>
      </c>
      <c r="K3609" t="s">
        <v>26</v>
      </c>
      <c r="L3609" t="s">
        <v>32</v>
      </c>
      <c r="M3609">
        <v>22130</v>
      </c>
      <c r="N3609">
        <v>1</v>
      </c>
      <c r="O3609">
        <v>17</v>
      </c>
      <c r="P3609">
        <v>0</v>
      </c>
      <c r="Q3609">
        <v>21</v>
      </c>
      <c r="R3609">
        <v>4</v>
      </c>
      <c r="S3609">
        <v>20</v>
      </c>
      <c r="T3609">
        <v>4</v>
      </c>
      <c r="U3609">
        <v>9</v>
      </c>
      <c r="V3609">
        <f>COUNTIF(tbl_HRMaster[EmployeeID],tbl_HRMaster[[#This Row],[EmployeeID]])</f>
        <v>1</v>
      </c>
      <c r="W3609">
        <f>IFERROR(INDEX(tbl_EmployeeSurvey[EnvironmentSatisfaction],MATCH(tbl_HRMaster[[#This Row],[EmployeeID]],tbl_EmployeeSurvey[EmployeeID],0)),"Not Found")</f>
        <v>3</v>
      </c>
      <c r="X3609">
        <f>IFERROR(INDEX(tbl_EmployeeSurvey[JobSatisfaction],MATCH(tbl_HRMaster[[#This Row],[EmployeeID]],tbl_EmployeeSurvey[EmployeeID],0)),"Not Found")</f>
        <v>3</v>
      </c>
      <c r="Y3609" s="5">
        <f>IFERROR(INDEX(tbl_EmployeeSurvey[WorkLifeBalance],MATCH(tbl_HRMaster[[#This Row],[EmployeeID]],tbl_EmployeeSurvey[EmployeeID],0)),"Not Found")</f>
        <v>4</v>
      </c>
      <c r="Z3609" s="5">
        <f>IFERROR(VLOOKUP(tbl_HRMaster[[#This Row],[EmployeeID]],tbl_ManagerSurvey[[EmployeeID]:[PerformanceRating]],2,FALSE),"Not Found")</f>
        <v>3</v>
      </c>
      <c r="AA3609" s="5">
        <f>IFERROR(VLOOKUP(tbl_HRMaster[[#This Row],[EmployeeID]],tbl_ManagerSurvey[[EmployeeID]:[PerformanceRating]],3,FALSE),"Not Found")</f>
        <v>3</v>
      </c>
      <c r="AB3609" s="5" t="str">
        <f>IF(tbl_HRMaster[[#This Row],[Attrition]]="Yes","Left","Active")</f>
        <v>Active</v>
      </c>
      <c r="AC3609" s="5" t="str">
        <f>_xlfn.IFS(tbl_HRMaster[[#This Row],[Age]]&lt;25,"Under 25",tbl_HRMaster[[#This Row],[Age]]&lt;35,"25-34",tbl_HRMaster[[#This Row],[Age]]&lt;45,"35-44",tbl_HRMaster[[#This Row],[Age]]&lt;55,"45-54",TRUE,"Above 54")</f>
        <v>35-44</v>
      </c>
      <c r="AD3609" s="5" t="str">
        <f>_xlfn.IFS(
tbl_HRMaster[[#This Row],[YearsAtCompany]]&lt;2,"&lt; 2 Years",
tbl_HRMaster[[#This Row],[YearsAtCompany]]&lt;5,"2-4 Years",
tbl_HRMaster[[#This Row],[YearsAtCompany]]&lt;10,"5-9 Years",
TRUE,"10+ Years"
)</f>
        <v>10+ Years</v>
      </c>
      <c r="AE3609" s="5">
        <f>IF(tbl_HRMaster[[#This Row],[Attrition]]="Yes",1,0)</f>
        <v>0</v>
      </c>
    </row>
    <row r="3610" spans="1:31" x14ac:dyDescent="0.25">
      <c r="A3610">
        <v>40</v>
      </c>
      <c r="B3610" t="s">
        <v>21</v>
      </c>
      <c r="C3610" t="s">
        <v>22</v>
      </c>
      <c r="D3610" t="s">
        <v>30</v>
      </c>
      <c r="E3610">
        <v>1</v>
      </c>
      <c r="F3610">
        <v>1</v>
      </c>
      <c r="G3610" t="s">
        <v>24</v>
      </c>
      <c r="H3610">
        <v>3497</v>
      </c>
      <c r="I3610" t="s">
        <v>34</v>
      </c>
      <c r="J3610">
        <v>1</v>
      </c>
      <c r="K3610" t="s">
        <v>26</v>
      </c>
      <c r="L3610" t="s">
        <v>32</v>
      </c>
      <c r="M3610">
        <v>22130</v>
      </c>
      <c r="N3610">
        <v>1</v>
      </c>
      <c r="O3610">
        <v>17</v>
      </c>
      <c r="P3610">
        <v>0</v>
      </c>
      <c r="Q3610">
        <v>21</v>
      </c>
      <c r="R3610">
        <v>4</v>
      </c>
      <c r="S3610">
        <v>20</v>
      </c>
      <c r="T3610">
        <v>4</v>
      </c>
      <c r="U3610">
        <v>9</v>
      </c>
      <c r="V3610">
        <f>COUNTIF(tbl_HRMaster[EmployeeID],tbl_HRMaster[[#This Row],[EmployeeID]])</f>
        <v>1</v>
      </c>
      <c r="W3610">
        <f>IFERROR(INDEX(tbl_EmployeeSurvey[EnvironmentSatisfaction],MATCH(tbl_HRMaster[[#This Row],[EmployeeID]],tbl_EmployeeSurvey[EmployeeID],0)),"Not Found")</f>
        <v>3</v>
      </c>
      <c r="X3610">
        <f>IFERROR(INDEX(tbl_EmployeeSurvey[JobSatisfaction],MATCH(tbl_HRMaster[[#This Row],[EmployeeID]],tbl_EmployeeSurvey[EmployeeID],0)),"Not Found")</f>
        <v>3</v>
      </c>
      <c r="Y3610" s="5">
        <f>IFERROR(INDEX(tbl_EmployeeSurvey[WorkLifeBalance],MATCH(tbl_HRMaster[[#This Row],[EmployeeID]],tbl_EmployeeSurvey[EmployeeID],0)),"Not Found")</f>
        <v>4</v>
      </c>
      <c r="Z3610" s="5">
        <f>IFERROR(VLOOKUP(tbl_HRMaster[[#This Row],[EmployeeID]],tbl_ManagerSurvey[[EmployeeID]:[PerformanceRating]],2,FALSE),"Not Found")</f>
        <v>3</v>
      </c>
      <c r="AA3610" s="5">
        <f>IFERROR(VLOOKUP(tbl_HRMaster[[#This Row],[EmployeeID]],tbl_ManagerSurvey[[EmployeeID]:[PerformanceRating]],3,FALSE),"Not Found")</f>
        <v>3</v>
      </c>
      <c r="AB3610" s="5" t="str">
        <f>IF(tbl_HRMaster[[#This Row],[Attrition]]="Yes","Left","Active")</f>
        <v>Active</v>
      </c>
      <c r="AC3610" s="5" t="str">
        <f>_xlfn.IFS(tbl_HRMaster[[#This Row],[Age]]&lt;25,"Under 25",tbl_HRMaster[[#This Row],[Age]]&lt;35,"25-34",tbl_HRMaster[[#This Row],[Age]]&lt;45,"35-44",tbl_HRMaster[[#This Row],[Age]]&lt;55,"45-54",TRUE,"Above 54")</f>
        <v>35-44</v>
      </c>
      <c r="AD3610" s="5" t="str">
        <f>_xlfn.IFS(
tbl_HRMaster[[#This Row],[YearsAtCompany]]&lt;2,"&lt; 2 Years",
tbl_HRMaster[[#This Row],[YearsAtCompany]]&lt;5,"2-4 Years",
tbl_HRMaster[[#This Row],[YearsAtCompany]]&lt;10,"5-9 Years",
TRUE,"10+ Years"
)</f>
        <v>10+ Years</v>
      </c>
      <c r="AE3610" s="5">
        <f>IF(tbl_HRMaster[[#This Row],[Attrition]]="Yes",1,0)</f>
        <v>0</v>
      </c>
    </row>
    <row r="3611" spans="1:31" x14ac:dyDescent="0.25">
      <c r="A3611">
        <v>45</v>
      </c>
      <c r="B3611" t="s">
        <v>21</v>
      </c>
      <c r="C3611" t="s">
        <v>22</v>
      </c>
      <c r="D3611" t="s">
        <v>30</v>
      </c>
      <c r="E3611">
        <v>17</v>
      </c>
      <c r="F3611">
        <v>2</v>
      </c>
      <c r="G3611" t="s">
        <v>38</v>
      </c>
      <c r="H3611">
        <v>11</v>
      </c>
      <c r="I3611" t="s">
        <v>34</v>
      </c>
      <c r="J3611">
        <v>2</v>
      </c>
      <c r="K3611" t="s">
        <v>40</v>
      </c>
      <c r="L3611" t="s">
        <v>27</v>
      </c>
      <c r="M3611">
        <v>79910</v>
      </c>
      <c r="N3611">
        <v>0</v>
      </c>
      <c r="O3611">
        <v>13</v>
      </c>
      <c r="P3611">
        <v>2</v>
      </c>
      <c r="Q3611">
        <v>21</v>
      </c>
      <c r="R3611">
        <v>2</v>
      </c>
      <c r="S3611">
        <v>20</v>
      </c>
      <c r="T3611">
        <v>4</v>
      </c>
      <c r="U3611">
        <v>10</v>
      </c>
      <c r="V3611">
        <f>COUNTIF(tbl_HRMaster[EmployeeID],tbl_HRMaster[[#This Row],[EmployeeID]])</f>
        <v>1</v>
      </c>
      <c r="W3611">
        <f>IFERROR(INDEX(tbl_EmployeeSurvey[EnvironmentSatisfaction],MATCH(tbl_HRMaster[[#This Row],[EmployeeID]],tbl_EmployeeSurvey[EmployeeID],0)),"Not Found")</f>
        <v>3</v>
      </c>
      <c r="X3611">
        <f>IFERROR(INDEX(tbl_EmployeeSurvey[JobSatisfaction],MATCH(tbl_HRMaster[[#This Row],[EmployeeID]],tbl_EmployeeSurvey[EmployeeID],0)),"Not Found")</f>
        <v>4</v>
      </c>
      <c r="Y3611" s="5">
        <f>IFERROR(INDEX(tbl_EmployeeSurvey[WorkLifeBalance],MATCH(tbl_HRMaster[[#This Row],[EmployeeID]],tbl_EmployeeSurvey[EmployeeID],0)),"Not Found")</f>
        <v>3</v>
      </c>
      <c r="Z3611" s="5">
        <f>IFERROR(VLOOKUP(tbl_HRMaster[[#This Row],[EmployeeID]],tbl_ManagerSurvey[[EmployeeID]:[PerformanceRating]],2,FALSE),"Not Found")</f>
        <v>2</v>
      </c>
      <c r="AA3611" s="5">
        <f>IFERROR(VLOOKUP(tbl_HRMaster[[#This Row],[EmployeeID]],tbl_ManagerSurvey[[EmployeeID]:[PerformanceRating]],3,FALSE),"Not Found")</f>
        <v>3</v>
      </c>
      <c r="AB3611" s="5" t="str">
        <f>IF(tbl_HRMaster[[#This Row],[Attrition]]="Yes","Left","Active")</f>
        <v>Active</v>
      </c>
      <c r="AC3611" s="5" t="str">
        <f>_xlfn.IFS(tbl_HRMaster[[#This Row],[Age]]&lt;25,"Under 25",tbl_HRMaster[[#This Row],[Age]]&lt;35,"25-34",tbl_HRMaster[[#This Row],[Age]]&lt;45,"35-44",tbl_HRMaster[[#This Row],[Age]]&lt;55,"45-54",TRUE,"Above 54")</f>
        <v>45-54</v>
      </c>
      <c r="AD3611" s="5" t="str">
        <f>_xlfn.IFS(
tbl_HRMaster[[#This Row],[YearsAtCompany]]&lt;2,"&lt; 2 Years",
tbl_HRMaster[[#This Row],[YearsAtCompany]]&lt;5,"2-4 Years",
tbl_HRMaster[[#This Row],[YearsAtCompany]]&lt;10,"5-9 Years",
TRUE,"10+ Years"
)</f>
        <v>10+ Years</v>
      </c>
      <c r="AE3611" s="5">
        <f>IF(tbl_HRMaster[[#This Row],[Attrition]]="Yes",1,0)</f>
        <v>0</v>
      </c>
    </row>
    <row r="3612" spans="1:31" x14ac:dyDescent="0.25">
      <c r="A3612">
        <v>45</v>
      </c>
      <c r="B3612" t="s">
        <v>21</v>
      </c>
      <c r="C3612" t="s">
        <v>22</v>
      </c>
      <c r="D3612" t="s">
        <v>30</v>
      </c>
      <c r="E3612">
        <v>17</v>
      </c>
      <c r="F3612">
        <v>2</v>
      </c>
      <c r="G3612" t="s">
        <v>38</v>
      </c>
      <c r="H3612">
        <v>1481</v>
      </c>
      <c r="I3612" t="s">
        <v>34</v>
      </c>
      <c r="J3612">
        <v>2</v>
      </c>
      <c r="K3612" t="s">
        <v>40</v>
      </c>
      <c r="L3612" t="s">
        <v>27</v>
      </c>
      <c r="M3612">
        <v>79910</v>
      </c>
      <c r="N3612">
        <v>0</v>
      </c>
      <c r="O3612">
        <v>13</v>
      </c>
      <c r="P3612">
        <v>2</v>
      </c>
      <c r="Q3612">
        <v>21</v>
      </c>
      <c r="R3612">
        <v>2</v>
      </c>
      <c r="S3612">
        <v>20</v>
      </c>
      <c r="T3612">
        <v>4</v>
      </c>
      <c r="U3612">
        <v>10</v>
      </c>
      <c r="V3612">
        <f>COUNTIF(tbl_HRMaster[EmployeeID],tbl_HRMaster[[#This Row],[EmployeeID]])</f>
        <v>1</v>
      </c>
      <c r="W3612">
        <f>IFERROR(INDEX(tbl_EmployeeSurvey[EnvironmentSatisfaction],MATCH(tbl_HRMaster[[#This Row],[EmployeeID]],tbl_EmployeeSurvey[EmployeeID],0)),"Not Found")</f>
        <v>3</v>
      </c>
      <c r="X3612">
        <f>IFERROR(INDEX(tbl_EmployeeSurvey[JobSatisfaction],MATCH(tbl_HRMaster[[#This Row],[EmployeeID]],tbl_EmployeeSurvey[EmployeeID],0)),"Not Found")</f>
        <v>4</v>
      </c>
      <c r="Y3612" s="5">
        <f>IFERROR(INDEX(tbl_EmployeeSurvey[WorkLifeBalance],MATCH(tbl_HRMaster[[#This Row],[EmployeeID]],tbl_EmployeeSurvey[EmployeeID],0)),"Not Found")</f>
        <v>3</v>
      </c>
      <c r="Z3612" s="5">
        <f>IFERROR(VLOOKUP(tbl_HRMaster[[#This Row],[EmployeeID]],tbl_ManagerSurvey[[EmployeeID]:[PerformanceRating]],2,FALSE),"Not Found")</f>
        <v>2</v>
      </c>
      <c r="AA3612" s="5">
        <f>IFERROR(VLOOKUP(tbl_HRMaster[[#This Row],[EmployeeID]],tbl_ManagerSurvey[[EmployeeID]:[PerformanceRating]],3,FALSE),"Not Found")</f>
        <v>3</v>
      </c>
      <c r="AB3612" s="5" t="str">
        <f>IF(tbl_HRMaster[[#This Row],[Attrition]]="Yes","Left","Active")</f>
        <v>Active</v>
      </c>
      <c r="AC3612" s="5" t="str">
        <f>_xlfn.IFS(tbl_HRMaster[[#This Row],[Age]]&lt;25,"Under 25",tbl_HRMaster[[#This Row],[Age]]&lt;35,"25-34",tbl_HRMaster[[#This Row],[Age]]&lt;45,"35-44",tbl_HRMaster[[#This Row],[Age]]&lt;55,"45-54",TRUE,"Above 54")</f>
        <v>45-54</v>
      </c>
      <c r="AD3612" s="5" t="str">
        <f>_xlfn.IFS(
tbl_HRMaster[[#This Row],[YearsAtCompany]]&lt;2,"&lt; 2 Years",
tbl_HRMaster[[#This Row],[YearsAtCompany]]&lt;5,"2-4 Years",
tbl_HRMaster[[#This Row],[YearsAtCompany]]&lt;10,"5-9 Years",
TRUE,"10+ Years"
)</f>
        <v>10+ Years</v>
      </c>
      <c r="AE3612" s="5">
        <f>IF(tbl_HRMaster[[#This Row],[Attrition]]="Yes",1,0)</f>
        <v>0</v>
      </c>
    </row>
    <row r="3613" spans="1:31" x14ac:dyDescent="0.25">
      <c r="A3613">
        <v>45</v>
      </c>
      <c r="B3613" t="s">
        <v>21</v>
      </c>
      <c r="C3613" t="s">
        <v>22</v>
      </c>
      <c r="D3613" t="s">
        <v>30</v>
      </c>
      <c r="E3613">
        <v>17</v>
      </c>
      <c r="F3613">
        <v>2</v>
      </c>
      <c r="G3613" t="s">
        <v>38</v>
      </c>
      <c r="H3613">
        <v>2951</v>
      </c>
      <c r="I3613" t="s">
        <v>34</v>
      </c>
      <c r="J3613">
        <v>2</v>
      </c>
      <c r="K3613" t="s">
        <v>40</v>
      </c>
      <c r="L3613" t="s">
        <v>27</v>
      </c>
      <c r="M3613">
        <v>79910</v>
      </c>
      <c r="N3613">
        <v>0</v>
      </c>
      <c r="O3613">
        <v>13</v>
      </c>
      <c r="P3613">
        <v>2</v>
      </c>
      <c r="Q3613">
        <v>21</v>
      </c>
      <c r="R3613">
        <v>2</v>
      </c>
      <c r="S3613">
        <v>20</v>
      </c>
      <c r="T3613">
        <v>4</v>
      </c>
      <c r="U3613">
        <v>10</v>
      </c>
      <c r="V3613">
        <f>COUNTIF(tbl_HRMaster[EmployeeID],tbl_HRMaster[[#This Row],[EmployeeID]])</f>
        <v>1</v>
      </c>
      <c r="W3613">
        <f>IFERROR(INDEX(tbl_EmployeeSurvey[EnvironmentSatisfaction],MATCH(tbl_HRMaster[[#This Row],[EmployeeID]],tbl_EmployeeSurvey[EmployeeID],0)),"Not Found")</f>
        <v>3</v>
      </c>
      <c r="X3613">
        <f>IFERROR(INDEX(tbl_EmployeeSurvey[JobSatisfaction],MATCH(tbl_HRMaster[[#This Row],[EmployeeID]],tbl_EmployeeSurvey[EmployeeID],0)),"Not Found")</f>
        <v>4</v>
      </c>
      <c r="Y3613" s="5">
        <f>IFERROR(INDEX(tbl_EmployeeSurvey[WorkLifeBalance],MATCH(tbl_HRMaster[[#This Row],[EmployeeID]],tbl_EmployeeSurvey[EmployeeID],0)),"Not Found")</f>
        <v>3</v>
      </c>
      <c r="Z3613" s="5">
        <f>IFERROR(VLOOKUP(tbl_HRMaster[[#This Row],[EmployeeID]],tbl_ManagerSurvey[[EmployeeID]:[PerformanceRating]],2,FALSE),"Not Found")</f>
        <v>2</v>
      </c>
      <c r="AA3613" s="5">
        <f>IFERROR(VLOOKUP(tbl_HRMaster[[#This Row],[EmployeeID]],tbl_ManagerSurvey[[EmployeeID]:[PerformanceRating]],3,FALSE),"Not Found")</f>
        <v>3</v>
      </c>
      <c r="AB3613" s="5" t="str">
        <f>IF(tbl_HRMaster[[#This Row],[Attrition]]="Yes","Left","Active")</f>
        <v>Active</v>
      </c>
      <c r="AC3613" s="5" t="str">
        <f>_xlfn.IFS(tbl_HRMaster[[#This Row],[Age]]&lt;25,"Under 25",tbl_HRMaster[[#This Row],[Age]]&lt;35,"25-34",tbl_HRMaster[[#This Row],[Age]]&lt;45,"35-44",tbl_HRMaster[[#This Row],[Age]]&lt;55,"45-54",TRUE,"Above 54")</f>
        <v>45-54</v>
      </c>
      <c r="AD3613" s="5" t="str">
        <f>_xlfn.IFS(
tbl_HRMaster[[#This Row],[YearsAtCompany]]&lt;2,"&lt; 2 Years",
tbl_HRMaster[[#This Row],[YearsAtCompany]]&lt;5,"2-4 Years",
tbl_HRMaster[[#This Row],[YearsAtCompany]]&lt;10,"5-9 Years",
TRUE,"10+ Years"
)</f>
        <v>10+ Years</v>
      </c>
      <c r="AE3613" s="5">
        <f>IF(tbl_HRMaster[[#This Row],[Attrition]]="Yes",1,0)</f>
        <v>0</v>
      </c>
    </row>
    <row r="3614" spans="1:31" x14ac:dyDescent="0.25">
      <c r="A3614">
        <v>42</v>
      </c>
      <c r="B3614" t="s">
        <v>21</v>
      </c>
      <c r="C3614" t="s">
        <v>29</v>
      </c>
      <c r="D3614" t="s">
        <v>23</v>
      </c>
      <c r="E3614">
        <v>2</v>
      </c>
      <c r="F3614">
        <v>2</v>
      </c>
      <c r="G3614" t="s">
        <v>45</v>
      </c>
      <c r="H3614">
        <v>38</v>
      </c>
      <c r="I3614" t="s">
        <v>34</v>
      </c>
      <c r="J3614">
        <v>3</v>
      </c>
      <c r="K3614" t="s">
        <v>39</v>
      </c>
      <c r="L3614" t="s">
        <v>27</v>
      </c>
      <c r="M3614">
        <v>29560</v>
      </c>
      <c r="N3614">
        <v>5</v>
      </c>
      <c r="O3614">
        <v>13</v>
      </c>
      <c r="P3614">
        <v>0</v>
      </c>
      <c r="Q3614">
        <v>23</v>
      </c>
      <c r="R3614">
        <v>2</v>
      </c>
      <c r="S3614">
        <v>20</v>
      </c>
      <c r="T3614">
        <v>4</v>
      </c>
      <c r="U3614">
        <v>8</v>
      </c>
      <c r="V3614">
        <f>COUNTIF(tbl_HRMaster[EmployeeID],tbl_HRMaster[[#This Row],[EmployeeID]])</f>
        <v>1</v>
      </c>
      <c r="W3614">
        <f>IFERROR(INDEX(tbl_EmployeeSurvey[EnvironmentSatisfaction],MATCH(tbl_HRMaster[[#This Row],[EmployeeID]],tbl_EmployeeSurvey[EmployeeID],0)),"Not Found")</f>
        <v>3</v>
      </c>
      <c r="X3614">
        <f>IFERROR(INDEX(tbl_EmployeeSurvey[JobSatisfaction],MATCH(tbl_HRMaster[[#This Row],[EmployeeID]],tbl_EmployeeSurvey[EmployeeID],0)),"Not Found")</f>
        <v>2</v>
      </c>
      <c r="Y3614" s="5">
        <f>IFERROR(INDEX(tbl_EmployeeSurvey[WorkLifeBalance],MATCH(tbl_HRMaster[[#This Row],[EmployeeID]],tbl_EmployeeSurvey[EmployeeID],0)),"Not Found")</f>
        <v>4</v>
      </c>
      <c r="Z3614" s="5">
        <f>IFERROR(VLOOKUP(tbl_HRMaster[[#This Row],[EmployeeID]],tbl_ManagerSurvey[[EmployeeID]:[PerformanceRating]],2,FALSE),"Not Found")</f>
        <v>3</v>
      </c>
      <c r="AA3614" s="5">
        <f>IFERROR(VLOOKUP(tbl_HRMaster[[#This Row],[EmployeeID]],tbl_ManagerSurvey[[EmployeeID]:[PerformanceRating]],3,FALSE),"Not Found")</f>
        <v>3</v>
      </c>
      <c r="AB3614" s="5" t="str">
        <f>IF(tbl_HRMaster[[#This Row],[Attrition]]="Yes","Left","Active")</f>
        <v>Active</v>
      </c>
      <c r="AC3614" s="5" t="str">
        <f>_xlfn.IFS(tbl_HRMaster[[#This Row],[Age]]&lt;25,"Under 25",tbl_HRMaster[[#This Row],[Age]]&lt;35,"25-34",tbl_HRMaster[[#This Row],[Age]]&lt;45,"35-44",tbl_HRMaster[[#This Row],[Age]]&lt;55,"45-54",TRUE,"Above 54")</f>
        <v>35-44</v>
      </c>
      <c r="AD3614" s="5" t="str">
        <f>_xlfn.IFS(
tbl_HRMaster[[#This Row],[YearsAtCompany]]&lt;2,"&lt; 2 Years",
tbl_HRMaster[[#This Row],[YearsAtCompany]]&lt;5,"2-4 Years",
tbl_HRMaster[[#This Row],[YearsAtCompany]]&lt;10,"5-9 Years",
TRUE,"10+ Years"
)</f>
        <v>10+ Years</v>
      </c>
      <c r="AE3614" s="5">
        <f>IF(tbl_HRMaster[[#This Row],[Attrition]]="Yes",1,0)</f>
        <v>0</v>
      </c>
    </row>
    <row r="3615" spans="1:31" x14ac:dyDescent="0.25">
      <c r="A3615">
        <v>42</v>
      </c>
      <c r="B3615" t="s">
        <v>21</v>
      </c>
      <c r="C3615" t="s">
        <v>29</v>
      </c>
      <c r="D3615" t="s">
        <v>23</v>
      </c>
      <c r="E3615">
        <v>2</v>
      </c>
      <c r="F3615">
        <v>2</v>
      </c>
      <c r="G3615" t="s">
        <v>45</v>
      </c>
      <c r="H3615">
        <v>1508</v>
      </c>
      <c r="I3615" t="s">
        <v>34</v>
      </c>
      <c r="J3615">
        <v>3</v>
      </c>
      <c r="K3615" t="s">
        <v>39</v>
      </c>
      <c r="L3615" t="s">
        <v>27</v>
      </c>
      <c r="M3615">
        <v>29560</v>
      </c>
      <c r="N3615">
        <v>5</v>
      </c>
      <c r="O3615">
        <v>13</v>
      </c>
      <c r="P3615">
        <v>0</v>
      </c>
      <c r="Q3615">
        <v>23</v>
      </c>
      <c r="R3615">
        <v>2</v>
      </c>
      <c r="S3615">
        <v>20</v>
      </c>
      <c r="T3615">
        <v>4</v>
      </c>
      <c r="U3615">
        <v>8</v>
      </c>
      <c r="V3615">
        <f>COUNTIF(tbl_HRMaster[EmployeeID],tbl_HRMaster[[#This Row],[EmployeeID]])</f>
        <v>1</v>
      </c>
      <c r="W3615">
        <f>IFERROR(INDEX(tbl_EmployeeSurvey[EnvironmentSatisfaction],MATCH(tbl_HRMaster[[#This Row],[EmployeeID]],tbl_EmployeeSurvey[EmployeeID],0)),"Not Found")</f>
        <v>3</v>
      </c>
      <c r="X3615">
        <f>IFERROR(INDEX(tbl_EmployeeSurvey[JobSatisfaction],MATCH(tbl_HRMaster[[#This Row],[EmployeeID]],tbl_EmployeeSurvey[EmployeeID],0)),"Not Found")</f>
        <v>2</v>
      </c>
      <c r="Y3615" s="5">
        <f>IFERROR(INDEX(tbl_EmployeeSurvey[WorkLifeBalance],MATCH(tbl_HRMaster[[#This Row],[EmployeeID]],tbl_EmployeeSurvey[EmployeeID],0)),"Not Found")</f>
        <v>4</v>
      </c>
      <c r="Z3615" s="5">
        <f>IFERROR(VLOOKUP(tbl_HRMaster[[#This Row],[EmployeeID]],tbl_ManagerSurvey[[EmployeeID]:[PerformanceRating]],2,FALSE),"Not Found")</f>
        <v>3</v>
      </c>
      <c r="AA3615" s="5">
        <f>IFERROR(VLOOKUP(tbl_HRMaster[[#This Row],[EmployeeID]],tbl_ManagerSurvey[[EmployeeID]:[PerformanceRating]],3,FALSE),"Not Found")</f>
        <v>3</v>
      </c>
      <c r="AB3615" s="5" t="str">
        <f>IF(tbl_HRMaster[[#This Row],[Attrition]]="Yes","Left","Active")</f>
        <v>Active</v>
      </c>
      <c r="AC3615" s="5" t="str">
        <f>_xlfn.IFS(tbl_HRMaster[[#This Row],[Age]]&lt;25,"Under 25",tbl_HRMaster[[#This Row],[Age]]&lt;35,"25-34",tbl_HRMaster[[#This Row],[Age]]&lt;45,"35-44",tbl_HRMaster[[#This Row],[Age]]&lt;55,"45-54",TRUE,"Above 54")</f>
        <v>35-44</v>
      </c>
      <c r="AD3615" s="5" t="str">
        <f>_xlfn.IFS(
tbl_HRMaster[[#This Row],[YearsAtCompany]]&lt;2,"&lt; 2 Years",
tbl_HRMaster[[#This Row],[YearsAtCompany]]&lt;5,"2-4 Years",
tbl_HRMaster[[#This Row],[YearsAtCompany]]&lt;10,"5-9 Years",
TRUE,"10+ Years"
)</f>
        <v>10+ Years</v>
      </c>
      <c r="AE3615" s="5">
        <f>IF(tbl_HRMaster[[#This Row],[Attrition]]="Yes",1,0)</f>
        <v>0</v>
      </c>
    </row>
    <row r="3616" spans="1:31" x14ac:dyDescent="0.25">
      <c r="A3616">
        <v>42</v>
      </c>
      <c r="B3616" t="s">
        <v>21</v>
      </c>
      <c r="C3616" t="s">
        <v>29</v>
      </c>
      <c r="D3616" t="s">
        <v>23</v>
      </c>
      <c r="E3616">
        <v>2</v>
      </c>
      <c r="F3616">
        <v>2</v>
      </c>
      <c r="G3616" t="s">
        <v>45</v>
      </c>
      <c r="H3616">
        <v>2978</v>
      </c>
      <c r="I3616" t="s">
        <v>34</v>
      </c>
      <c r="J3616">
        <v>3</v>
      </c>
      <c r="K3616" t="s">
        <v>39</v>
      </c>
      <c r="L3616" t="s">
        <v>27</v>
      </c>
      <c r="M3616">
        <v>29560</v>
      </c>
      <c r="N3616">
        <v>5</v>
      </c>
      <c r="O3616">
        <v>13</v>
      </c>
      <c r="P3616">
        <v>0</v>
      </c>
      <c r="Q3616">
        <v>23</v>
      </c>
      <c r="R3616">
        <v>2</v>
      </c>
      <c r="S3616">
        <v>20</v>
      </c>
      <c r="T3616">
        <v>4</v>
      </c>
      <c r="U3616">
        <v>8</v>
      </c>
      <c r="V3616">
        <f>COUNTIF(tbl_HRMaster[EmployeeID],tbl_HRMaster[[#This Row],[EmployeeID]])</f>
        <v>1</v>
      </c>
      <c r="W3616">
        <f>IFERROR(INDEX(tbl_EmployeeSurvey[EnvironmentSatisfaction],MATCH(tbl_HRMaster[[#This Row],[EmployeeID]],tbl_EmployeeSurvey[EmployeeID],0)),"Not Found")</f>
        <v>3</v>
      </c>
      <c r="X3616">
        <f>IFERROR(INDEX(tbl_EmployeeSurvey[JobSatisfaction],MATCH(tbl_HRMaster[[#This Row],[EmployeeID]],tbl_EmployeeSurvey[EmployeeID],0)),"Not Found")</f>
        <v>2</v>
      </c>
      <c r="Y3616" s="5">
        <f>IFERROR(INDEX(tbl_EmployeeSurvey[WorkLifeBalance],MATCH(tbl_HRMaster[[#This Row],[EmployeeID]],tbl_EmployeeSurvey[EmployeeID],0)),"Not Found")</f>
        <v>4</v>
      </c>
      <c r="Z3616" s="5">
        <f>IFERROR(VLOOKUP(tbl_HRMaster[[#This Row],[EmployeeID]],tbl_ManagerSurvey[[EmployeeID]:[PerformanceRating]],2,FALSE),"Not Found")</f>
        <v>3</v>
      </c>
      <c r="AA3616" s="5">
        <f>IFERROR(VLOOKUP(tbl_HRMaster[[#This Row],[EmployeeID]],tbl_ManagerSurvey[[EmployeeID]:[PerformanceRating]],3,FALSE),"Not Found")</f>
        <v>3</v>
      </c>
      <c r="AB3616" s="5" t="str">
        <f>IF(tbl_HRMaster[[#This Row],[Attrition]]="Yes","Left","Active")</f>
        <v>Active</v>
      </c>
      <c r="AC3616" s="5" t="str">
        <f>_xlfn.IFS(tbl_HRMaster[[#This Row],[Age]]&lt;25,"Under 25",tbl_HRMaster[[#This Row],[Age]]&lt;35,"25-34",tbl_HRMaster[[#This Row],[Age]]&lt;45,"35-44",tbl_HRMaster[[#This Row],[Age]]&lt;55,"45-54",TRUE,"Above 54")</f>
        <v>35-44</v>
      </c>
      <c r="AD3616" s="5" t="str">
        <f>_xlfn.IFS(
tbl_HRMaster[[#This Row],[YearsAtCompany]]&lt;2,"&lt; 2 Years",
tbl_HRMaster[[#This Row],[YearsAtCompany]]&lt;5,"2-4 Years",
tbl_HRMaster[[#This Row],[YearsAtCompany]]&lt;10,"5-9 Years",
TRUE,"10+ Years"
)</f>
        <v>10+ Years</v>
      </c>
      <c r="AE3616" s="5">
        <f>IF(tbl_HRMaster[[#This Row],[Attrition]]="Yes",1,0)</f>
        <v>0</v>
      </c>
    </row>
    <row r="3617" spans="1:31" x14ac:dyDescent="0.25">
      <c r="A3617">
        <v>51</v>
      </c>
      <c r="B3617" t="s">
        <v>21</v>
      </c>
      <c r="C3617" t="s">
        <v>22</v>
      </c>
      <c r="D3617" t="s">
        <v>23</v>
      </c>
      <c r="E3617">
        <v>16</v>
      </c>
      <c r="F3617">
        <v>3</v>
      </c>
      <c r="G3617" t="s">
        <v>38</v>
      </c>
      <c r="H3617">
        <v>359</v>
      </c>
      <c r="I3617" t="s">
        <v>34</v>
      </c>
      <c r="J3617">
        <v>3</v>
      </c>
      <c r="K3617" t="s">
        <v>31</v>
      </c>
      <c r="L3617" t="s">
        <v>27</v>
      </c>
      <c r="M3617">
        <v>94390</v>
      </c>
      <c r="N3617">
        <v>2</v>
      </c>
      <c r="O3617">
        <v>15</v>
      </c>
      <c r="P3617">
        <v>3</v>
      </c>
      <c r="Q3617">
        <v>29</v>
      </c>
      <c r="R3617">
        <v>0</v>
      </c>
      <c r="S3617">
        <v>20</v>
      </c>
      <c r="T3617">
        <v>4</v>
      </c>
      <c r="U3617">
        <v>17</v>
      </c>
      <c r="V3617">
        <f>COUNTIF(tbl_HRMaster[EmployeeID],tbl_HRMaster[[#This Row],[EmployeeID]])</f>
        <v>1</v>
      </c>
      <c r="W3617">
        <f>IFERROR(INDEX(tbl_EmployeeSurvey[EnvironmentSatisfaction],MATCH(tbl_HRMaster[[#This Row],[EmployeeID]],tbl_EmployeeSurvey[EmployeeID],0)),"Not Found")</f>
        <v>1</v>
      </c>
      <c r="X3617">
        <f>IFERROR(INDEX(tbl_EmployeeSurvey[JobSatisfaction],MATCH(tbl_HRMaster[[#This Row],[EmployeeID]],tbl_EmployeeSurvey[EmployeeID],0)),"Not Found")</f>
        <v>3</v>
      </c>
      <c r="Y3617" s="5">
        <f>IFERROR(INDEX(tbl_EmployeeSurvey[WorkLifeBalance],MATCH(tbl_HRMaster[[#This Row],[EmployeeID]],tbl_EmployeeSurvey[EmployeeID],0)),"Not Found")</f>
        <v>2</v>
      </c>
      <c r="Z3617" s="5">
        <f>IFERROR(VLOOKUP(tbl_HRMaster[[#This Row],[EmployeeID]],tbl_ManagerSurvey[[EmployeeID]:[PerformanceRating]],2,FALSE),"Not Found")</f>
        <v>3</v>
      </c>
      <c r="AA3617" s="5">
        <f>IFERROR(VLOOKUP(tbl_HRMaster[[#This Row],[EmployeeID]],tbl_ManagerSurvey[[EmployeeID]:[PerformanceRating]],3,FALSE),"Not Found")</f>
        <v>3</v>
      </c>
      <c r="AB3617" s="5" t="str">
        <f>IF(tbl_HRMaster[[#This Row],[Attrition]]="Yes","Left","Active")</f>
        <v>Active</v>
      </c>
      <c r="AC3617" s="5" t="str">
        <f>_xlfn.IFS(tbl_HRMaster[[#This Row],[Age]]&lt;25,"Under 25",tbl_HRMaster[[#This Row],[Age]]&lt;35,"25-34",tbl_HRMaster[[#This Row],[Age]]&lt;45,"35-44",tbl_HRMaster[[#This Row],[Age]]&lt;55,"45-54",TRUE,"Above 54")</f>
        <v>45-54</v>
      </c>
      <c r="AD3617" s="5" t="str">
        <f>_xlfn.IFS(
tbl_HRMaster[[#This Row],[YearsAtCompany]]&lt;2,"&lt; 2 Years",
tbl_HRMaster[[#This Row],[YearsAtCompany]]&lt;5,"2-4 Years",
tbl_HRMaster[[#This Row],[YearsAtCompany]]&lt;10,"5-9 Years",
TRUE,"10+ Years"
)</f>
        <v>10+ Years</v>
      </c>
      <c r="AE3617" s="5">
        <f>IF(tbl_HRMaster[[#This Row],[Attrition]]="Yes",1,0)</f>
        <v>0</v>
      </c>
    </row>
    <row r="3618" spans="1:31" x14ac:dyDescent="0.25">
      <c r="A3618">
        <v>51</v>
      </c>
      <c r="B3618" t="s">
        <v>21</v>
      </c>
      <c r="C3618" t="s">
        <v>22</v>
      </c>
      <c r="D3618" t="s">
        <v>23</v>
      </c>
      <c r="E3618">
        <v>16</v>
      </c>
      <c r="F3618">
        <v>3</v>
      </c>
      <c r="G3618" t="s">
        <v>38</v>
      </c>
      <c r="H3618">
        <v>1829</v>
      </c>
      <c r="I3618" t="s">
        <v>34</v>
      </c>
      <c r="J3618">
        <v>3</v>
      </c>
      <c r="K3618" t="s">
        <v>31</v>
      </c>
      <c r="L3618" t="s">
        <v>27</v>
      </c>
      <c r="M3618">
        <v>94390</v>
      </c>
      <c r="N3618">
        <v>2</v>
      </c>
      <c r="O3618">
        <v>15</v>
      </c>
      <c r="P3618">
        <v>3</v>
      </c>
      <c r="Q3618">
        <v>29</v>
      </c>
      <c r="R3618">
        <v>0</v>
      </c>
      <c r="S3618">
        <v>20</v>
      </c>
      <c r="T3618">
        <v>4</v>
      </c>
      <c r="U3618">
        <v>17</v>
      </c>
      <c r="V3618">
        <f>COUNTIF(tbl_HRMaster[EmployeeID],tbl_HRMaster[[#This Row],[EmployeeID]])</f>
        <v>1</v>
      </c>
      <c r="W3618">
        <f>IFERROR(INDEX(tbl_EmployeeSurvey[EnvironmentSatisfaction],MATCH(tbl_HRMaster[[#This Row],[EmployeeID]],tbl_EmployeeSurvey[EmployeeID],0)),"Not Found")</f>
        <v>1</v>
      </c>
      <c r="X3618">
        <f>IFERROR(INDEX(tbl_EmployeeSurvey[JobSatisfaction],MATCH(tbl_HRMaster[[#This Row],[EmployeeID]],tbl_EmployeeSurvey[EmployeeID],0)),"Not Found")</f>
        <v>3</v>
      </c>
      <c r="Y3618" s="5">
        <f>IFERROR(INDEX(tbl_EmployeeSurvey[WorkLifeBalance],MATCH(tbl_HRMaster[[#This Row],[EmployeeID]],tbl_EmployeeSurvey[EmployeeID],0)),"Not Found")</f>
        <v>2</v>
      </c>
      <c r="Z3618" s="5">
        <f>IFERROR(VLOOKUP(tbl_HRMaster[[#This Row],[EmployeeID]],tbl_ManagerSurvey[[EmployeeID]:[PerformanceRating]],2,FALSE),"Not Found")</f>
        <v>3</v>
      </c>
      <c r="AA3618" s="5">
        <f>IFERROR(VLOOKUP(tbl_HRMaster[[#This Row],[EmployeeID]],tbl_ManagerSurvey[[EmployeeID]:[PerformanceRating]],3,FALSE),"Not Found")</f>
        <v>3</v>
      </c>
      <c r="AB3618" s="5" t="str">
        <f>IF(tbl_HRMaster[[#This Row],[Attrition]]="Yes","Left","Active")</f>
        <v>Active</v>
      </c>
      <c r="AC3618" s="5" t="str">
        <f>_xlfn.IFS(tbl_HRMaster[[#This Row],[Age]]&lt;25,"Under 25",tbl_HRMaster[[#This Row],[Age]]&lt;35,"25-34",tbl_HRMaster[[#This Row],[Age]]&lt;45,"35-44",tbl_HRMaster[[#This Row],[Age]]&lt;55,"45-54",TRUE,"Above 54")</f>
        <v>45-54</v>
      </c>
      <c r="AD3618" s="5" t="str">
        <f>_xlfn.IFS(
tbl_HRMaster[[#This Row],[YearsAtCompany]]&lt;2,"&lt; 2 Years",
tbl_HRMaster[[#This Row],[YearsAtCompany]]&lt;5,"2-4 Years",
tbl_HRMaster[[#This Row],[YearsAtCompany]]&lt;10,"5-9 Years",
TRUE,"10+ Years"
)</f>
        <v>10+ Years</v>
      </c>
      <c r="AE3618" s="5">
        <f>IF(tbl_HRMaster[[#This Row],[Attrition]]="Yes",1,0)</f>
        <v>0</v>
      </c>
    </row>
    <row r="3619" spans="1:31" x14ac:dyDescent="0.25">
      <c r="A3619">
        <v>51</v>
      </c>
      <c r="B3619" t="s">
        <v>21</v>
      </c>
      <c r="C3619" t="s">
        <v>22</v>
      </c>
      <c r="D3619" t="s">
        <v>23</v>
      </c>
      <c r="E3619">
        <v>16</v>
      </c>
      <c r="F3619">
        <v>3</v>
      </c>
      <c r="G3619" t="s">
        <v>38</v>
      </c>
      <c r="H3619">
        <v>3299</v>
      </c>
      <c r="I3619" t="s">
        <v>34</v>
      </c>
      <c r="J3619">
        <v>3</v>
      </c>
      <c r="K3619" t="s">
        <v>31</v>
      </c>
      <c r="L3619" t="s">
        <v>27</v>
      </c>
      <c r="M3619">
        <v>94390</v>
      </c>
      <c r="N3619">
        <v>2</v>
      </c>
      <c r="O3619">
        <v>15</v>
      </c>
      <c r="P3619">
        <v>3</v>
      </c>
      <c r="Q3619">
        <v>29</v>
      </c>
      <c r="R3619">
        <v>0</v>
      </c>
      <c r="S3619">
        <v>20</v>
      </c>
      <c r="T3619">
        <v>4</v>
      </c>
      <c r="U3619">
        <v>17</v>
      </c>
      <c r="V3619">
        <f>COUNTIF(tbl_HRMaster[EmployeeID],tbl_HRMaster[[#This Row],[EmployeeID]])</f>
        <v>1</v>
      </c>
      <c r="W3619">
        <f>IFERROR(INDEX(tbl_EmployeeSurvey[EnvironmentSatisfaction],MATCH(tbl_HRMaster[[#This Row],[EmployeeID]],tbl_EmployeeSurvey[EmployeeID],0)),"Not Found")</f>
        <v>1</v>
      </c>
      <c r="X3619">
        <f>IFERROR(INDEX(tbl_EmployeeSurvey[JobSatisfaction],MATCH(tbl_HRMaster[[#This Row],[EmployeeID]],tbl_EmployeeSurvey[EmployeeID],0)),"Not Found")</f>
        <v>3</v>
      </c>
      <c r="Y3619" s="5">
        <f>IFERROR(INDEX(tbl_EmployeeSurvey[WorkLifeBalance],MATCH(tbl_HRMaster[[#This Row],[EmployeeID]],tbl_EmployeeSurvey[EmployeeID],0)),"Not Found")</f>
        <v>2</v>
      </c>
      <c r="Z3619" s="5">
        <f>IFERROR(VLOOKUP(tbl_HRMaster[[#This Row],[EmployeeID]],tbl_ManagerSurvey[[EmployeeID]:[PerformanceRating]],2,FALSE),"Not Found")</f>
        <v>3</v>
      </c>
      <c r="AA3619" s="5">
        <f>IFERROR(VLOOKUP(tbl_HRMaster[[#This Row],[EmployeeID]],tbl_ManagerSurvey[[EmployeeID]:[PerformanceRating]],3,FALSE),"Not Found")</f>
        <v>3</v>
      </c>
      <c r="AB3619" s="5" t="str">
        <f>IF(tbl_HRMaster[[#This Row],[Attrition]]="Yes","Left","Active")</f>
        <v>Active</v>
      </c>
      <c r="AC3619" s="5" t="str">
        <f>_xlfn.IFS(tbl_HRMaster[[#This Row],[Age]]&lt;25,"Under 25",tbl_HRMaster[[#This Row],[Age]]&lt;35,"25-34",tbl_HRMaster[[#This Row],[Age]]&lt;45,"35-44",tbl_HRMaster[[#This Row],[Age]]&lt;55,"45-54",TRUE,"Above 54")</f>
        <v>45-54</v>
      </c>
      <c r="AD3619" s="5" t="str">
        <f>_xlfn.IFS(
tbl_HRMaster[[#This Row],[YearsAtCompany]]&lt;2,"&lt; 2 Years",
tbl_HRMaster[[#This Row],[YearsAtCompany]]&lt;5,"2-4 Years",
tbl_HRMaster[[#This Row],[YearsAtCompany]]&lt;10,"5-9 Years",
TRUE,"10+ Years"
)</f>
        <v>10+ Years</v>
      </c>
      <c r="AE3619" s="5">
        <f>IF(tbl_HRMaster[[#This Row],[Attrition]]="Yes",1,0)</f>
        <v>0</v>
      </c>
    </row>
    <row r="3620" spans="1:31" x14ac:dyDescent="0.25">
      <c r="A3620">
        <v>42</v>
      </c>
      <c r="B3620" t="s">
        <v>21</v>
      </c>
      <c r="C3620" t="s">
        <v>22</v>
      </c>
      <c r="D3620" t="s">
        <v>30</v>
      </c>
      <c r="E3620">
        <v>17</v>
      </c>
      <c r="F3620">
        <v>1</v>
      </c>
      <c r="G3620" t="s">
        <v>24</v>
      </c>
      <c r="H3620">
        <v>1186</v>
      </c>
      <c r="I3620" t="s">
        <v>34</v>
      </c>
      <c r="J3620">
        <v>3</v>
      </c>
      <c r="K3620" t="s">
        <v>31</v>
      </c>
      <c r="L3620" t="s">
        <v>27</v>
      </c>
      <c r="M3620">
        <v>99980</v>
      </c>
      <c r="N3620">
        <v>5</v>
      </c>
      <c r="O3620">
        <v>24</v>
      </c>
      <c r="P3620">
        <v>2</v>
      </c>
      <c r="Q3620">
        <v>24</v>
      </c>
      <c r="R3620">
        <v>3</v>
      </c>
      <c r="S3620">
        <v>22</v>
      </c>
      <c r="T3620">
        <v>4</v>
      </c>
      <c r="U3620">
        <v>14</v>
      </c>
      <c r="V3620">
        <f>COUNTIF(tbl_HRMaster[EmployeeID],tbl_HRMaster[[#This Row],[EmployeeID]])</f>
        <v>1</v>
      </c>
      <c r="W3620">
        <f>IFERROR(INDEX(tbl_EmployeeSurvey[EnvironmentSatisfaction],MATCH(tbl_HRMaster[[#This Row],[EmployeeID]],tbl_EmployeeSurvey[EmployeeID],0)),"Not Found")</f>
        <v>1</v>
      </c>
      <c r="X3620">
        <f>IFERROR(INDEX(tbl_EmployeeSurvey[JobSatisfaction],MATCH(tbl_HRMaster[[#This Row],[EmployeeID]],tbl_EmployeeSurvey[EmployeeID],0)),"Not Found")</f>
        <v>3</v>
      </c>
      <c r="Y3620" s="5">
        <f>IFERROR(INDEX(tbl_EmployeeSurvey[WorkLifeBalance],MATCH(tbl_HRMaster[[#This Row],[EmployeeID]],tbl_EmployeeSurvey[EmployeeID],0)),"Not Found")</f>
        <v>2</v>
      </c>
      <c r="Z3620" s="5">
        <f>IFERROR(VLOOKUP(tbl_HRMaster[[#This Row],[EmployeeID]],tbl_ManagerSurvey[[EmployeeID]:[PerformanceRating]],2,FALSE),"Not Found")</f>
        <v>2</v>
      </c>
      <c r="AA3620" s="5">
        <f>IFERROR(VLOOKUP(tbl_HRMaster[[#This Row],[EmployeeID]],tbl_ManagerSurvey[[EmployeeID]:[PerformanceRating]],3,FALSE),"Not Found")</f>
        <v>4</v>
      </c>
      <c r="AB3620" s="5" t="str">
        <f>IF(tbl_HRMaster[[#This Row],[Attrition]]="Yes","Left","Active")</f>
        <v>Active</v>
      </c>
      <c r="AC3620" s="5" t="str">
        <f>_xlfn.IFS(tbl_HRMaster[[#This Row],[Age]]&lt;25,"Under 25",tbl_HRMaster[[#This Row],[Age]]&lt;35,"25-34",tbl_HRMaster[[#This Row],[Age]]&lt;45,"35-44",tbl_HRMaster[[#This Row],[Age]]&lt;55,"45-54",TRUE,"Above 54")</f>
        <v>35-44</v>
      </c>
      <c r="AD3620" s="5" t="str">
        <f>_xlfn.IFS(
tbl_HRMaster[[#This Row],[YearsAtCompany]]&lt;2,"&lt; 2 Years",
tbl_HRMaster[[#This Row],[YearsAtCompany]]&lt;5,"2-4 Years",
tbl_HRMaster[[#This Row],[YearsAtCompany]]&lt;10,"5-9 Years",
TRUE,"10+ Years"
)</f>
        <v>10+ Years</v>
      </c>
      <c r="AE3620" s="5">
        <f>IF(tbl_HRMaster[[#This Row],[Attrition]]="Yes",1,0)</f>
        <v>0</v>
      </c>
    </row>
    <row r="3621" spans="1:31" x14ac:dyDescent="0.25">
      <c r="A3621">
        <v>42</v>
      </c>
      <c r="B3621" t="s">
        <v>21</v>
      </c>
      <c r="C3621" t="s">
        <v>22</v>
      </c>
      <c r="D3621" t="s">
        <v>30</v>
      </c>
      <c r="E3621">
        <v>17</v>
      </c>
      <c r="F3621">
        <v>1</v>
      </c>
      <c r="G3621" t="s">
        <v>24</v>
      </c>
      <c r="H3621">
        <v>2656</v>
      </c>
      <c r="I3621" t="s">
        <v>34</v>
      </c>
      <c r="J3621">
        <v>3</v>
      </c>
      <c r="K3621" t="s">
        <v>31</v>
      </c>
      <c r="L3621" t="s">
        <v>27</v>
      </c>
      <c r="M3621">
        <v>99980</v>
      </c>
      <c r="N3621">
        <v>5</v>
      </c>
      <c r="O3621">
        <v>24</v>
      </c>
      <c r="P3621">
        <v>2</v>
      </c>
      <c r="Q3621">
        <v>24</v>
      </c>
      <c r="R3621">
        <v>3</v>
      </c>
      <c r="S3621">
        <v>22</v>
      </c>
      <c r="T3621">
        <v>4</v>
      </c>
      <c r="U3621">
        <v>14</v>
      </c>
      <c r="V3621">
        <f>COUNTIF(tbl_HRMaster[EmployeeID],tbl_HRMaster[[#This Row],[EmployeeID]])</f>
        <v>1</v>
      </c>
      <c r="W3621">
        <f>IFERROR(INDEX(tbl_EmployeeSurvey[EnvironmentSatisfaction],MATCH(tbl_HRMaster[[#This Row],[EmployeeID]],tbl_EmployeeSurvey[EmployeeID],0)),"Not Found")</f>
        <v>1</v>
      </c>
      <c r="X3621">
        <f>IFERROR(INDEX(tbl_EmployeeSurvey[JobSatisfaction],MATCH(tbl_HRMaster[[#This Row],[EmployeeID]],tbl_EmployeeSurvey[EmployeeID],0)),"Not Found")</f>
        <v>3</v>
      </c>
      <c r="Y3621" s="5">
        <f>IFERROR(INDEX(tbl_EmployeeSurvey[WorkLifeBalance],MATCH(tbl_HRMaster[[#This Row],[EmployeeID]],tbl_EmployeeSurvey[EmployeeID],0)),"Not Found")</f>
        <v>2</v>
      </c>
      <c r="Z3621" s="5">
        <f>IFERROR(VLOOKUP(tbl_HRMaster[[#This Row],[EmployeeID]],tbl_ManagerSurvey[[EmployeeID]:[PerformanceRating]],2,FALSE),"Not Found")</f>
        <v>2</v>
      </c>
      <c r="AA3621" s="5">
        <f>IFERROR(VLOOKUP(tbl_HRMaster[[#This Row],[EmployeeID]],tbl_ManagerSurvey[[EmployeeID]:[PerformanceRating]],3,FALSE),"Not Found")</f>
        <v>4</v>
      </c>
      <c r="AB3621" s="5" t="str">
        <f>IF(tbl_HRMaster[[#This Row],[Attrition]]="Yes","Left","Active")</f>
        <v>Active</v>
      </c>
      <c r="AC3621" s="5" t="str">
        <f>_xlfn.IFS(tbl_HRMaster[[#This Row],[Age]]&lt;25,"Under 25",tbl_HRMaster[[#This Row],[Age]]&lt;35,"25-34",tbl_HRMaster[[#This Row],[Age]]&lt;45,"35-44",tbl_HRMaster[[#This Row],[Age]]&lt;55,"45-54",TRUE,"Above 54")</f>
        <v>35-44</v>
      </c>
      <c r="AD3621" s="5" t="str">
        <f>_xlfn.IFS(
tbl_HRMaster[[#This Row],[YearsAtCompany]]&lt;2,"&lt; 2 Years",
tbl_HRMaster[[#This Row],[YearsAtCompany]]&lt;5,"2-4 Years",
tbl_HRMaster[[#This Row],[YearsAtCompany]]&lt;10,"5-9 Years",
TRUE,"10+ Years"
)</f>
        <v>10+ Years</v>
      </c>
      <c r="AE3621" s="5">
        <f>IF(tbl_HRMaster[[#This Row],[Attrition]]="Yes",1,0)</f>
        <v>0</v>
      </c>
    </row>
    <row r="3622" spans="1:31" x14ac:dyDescent="0.25">
      <c r="A3622">
        <v>42</v>
      </c>
      <c r="B3622" t="s">
        <v>21</v>
      </c>
      <c r="C3622" t="s">
        <v>22</v>
      </c>
      <c r="D3622" t="s">
        <v>30</v>
      </c>
      <c r="E3622">
        <v>17</v>
      </c>
      <c r="F3622">
        <v>1</v>
      </c>
      <c r="G3622" t="s">
        <v>24</v>
      </c>
      <c r="H3622">
        <v>4126</v>
      </c>
      <c r="I3622" t="s">
        <v>34</v>
      </c>
      <c r="J3622">
        <v>3</v>
      </c>
      <c r="K3622" t="s">
        <v>31</v>
      </c>
      <c r="L3622" t="s">
        <v>27</v>
      </c>
      <c r="M3622">
        <v>99980</v>
      </c>
      <c r="N3622">
        <v>5</v>
      </c>
      <c r="O3622">
        <v>24</v>
      </c>
      <c r="P3622">
        <v>2</v>
      </c>
      <c r="Q3622">
        <v>24</v>
      </c>
      <c r="R3622">
        <v>3</v>
      </c>
      <c r="S3622">
        <v>22</v>
      </c>
      <c r="T3622">
        <v>4</v>
      </c>
      <c r="U3622">
        <v>14</v>
      </c>
      <c r="V3622">
        <f>COUNTIF(tbl_HRMaster[EmployeeID],tbl_HRMaster[[#This Row],[EmployeeID]])</f>
        <v>1</v>
      </c>
      <c r="W3622">
        <f>IFERROR(INDEX(tbl_EmployeeSurvey[EnvironmentSatisfaction],MATCH(tbl_HRMaster[[#This Row],[EmployeeID]],tbl_EmployeeSurvey[EmployeeID],0)),"Not Found")</f>
        <v>1</v>
      </c>
      <c r="X3622">
        <f>IFERROR(INDEX(tbl_EmployeeSurvey[JobSatisfaction],MATCH(tbl_HRMaster[[#This Row],[EmployeeID]],tbl_EmployeeSurvey[EmployeeID],0)),"Not Found")</f>
        <v>3</v>
      </c>
      <c r="Y3622" s="5">
        <f>IFERROR(INDEX(tbl_EmployeeSurvey[WorkLifeBalance],MATCH(tbl_HRMaster[[#This Row],[EmployeeID]],tbl_EmployeeSurvey[EmployeeID],0)),"Not Found")</f>
        <v>2</v>
      </c>
      <c r="Z3622" s="5">
        <f>IFERROR(VLOOKUP(tbl_HRMaster[[#This Row],[EmployeeID]],tbl_ManagerSurvey[[EmployeeID]:[PerformanceRating]],2,FALSE),"Not Found")</f>
        <v>2</v>
      </c>
      <c r="AA3622" s="5">
        <f>IFERROR(VLOOKUP(tbl_HRMaster[[#This Row],[EmployeeID]],tbl_ManagerSurvey[[EmployeeID]:[PerformanceRating]],3,FALSE),"Not Found")</f>
        <v>4</v>
      </c>
      <c r="AB3622" s="5" t="str">
        <f>IF(tbl_HRMaster[[#This Row],[Attrition]]="Yes","Left","Active")</f>
        <v>Active</v>
      </c>
      <c r="AC3622" s="5" t="str">
        <f>_xlfn.IFS(tbl_HRMaster[[#This Row],[Age]]&lt;25,"Under 25",tbl_HRMaster[[#This Row],[Age]]&lt;35,"25-34",tbl_HRMaster[[#This Row],[Age]]&lt;45,"35-44",tbl_HRMaster[[#This Row],[Age]]&lt;55,"45-54",TRUE,"Above 54")</f>
        <v>35-44</v>
      </c>
      <c r="AD3622" s="5" t="str">
        <f>_xlfn.IFS(
tbl_HRMaster[[#This Row],[YearsAtCompany]]&lt;2,"&lt; 2 Years",
tbl_HRMaster[[#This Row],[YearsAtCompany]]&lt;5,"2-4 Years",
tbl_HRMaster[[#This Row],[YearsAtCompany]]&lt;10,"5-9 Years",
TRUE,"10+ Years"
)</f>
        <v>10+ Years</v>
      </c>
      <c r="AE3622" s="5">
        <f>IF(tbl_HRMaster[[#This Row],[Attrition]]="Yes",1,0)</f>
        <v>0</v>
      </c>
    </row>
    <row r="3623" spans="1:31" x14ac:dyDescent="0.25">
      <c r="A3623">
        <v>48</v>
      </c>
      <c r="B3623" t="s">
        <v>21</v>
      </c>
      <c r="C3623" t="s">
        <v>29</v>
      </c>
      <c r="D3623" t="s">
        <v>30</v>
      </c>
      <c r="E3623">
        <v>2</v>
      </c>
      <c r="F3623">
        <v>3</v>
      </c>
      <c r="G3623" t="s">
        <v>24</v>
      </c>
      <c r="H3623">
        <v>1094</v>
      </c>
      <c r="I3623" t="s">
        <v>34</v>
      </c>
      <c r="J3623">
        <v>2</v>
      </c>
      <c r="K3623" t="s">
        <v>39</v>
      </c>
      <c r="L3623" t="s">
        <v>41</v>
      </c>
      <c r="M3623">
        <v>197400</v>
      </c>
      <c r="N3623">
        <v>3</v>
      </c>
      <c r="O3623">
        <v>14</v>
      </c>
      <c r="P3623">
        <v>0</v>
      </c>
      <c r="Q3623">
        <v>24</v>
      </c>
      <c r="R3623">
        <v>2</v>
      </c>
      <c r="S3623">
        <v>22</v>
      </c>
      <c r="T3623">
        <v>4</v>
      </c>
      <c r="U3623">
        <v>7</v>
      </c>
      <c r="V3623">
        <f>COUNTIF(tbl_HRMaster[EmployeeID],tbl_HRMaster[[#This Row],[EmployeeID]])</f>
        <v>1</v>
      </c>
      <c r="W3623">
        <f>IFERROR(INDEX(tbl_EmployeeSurvey[EnvironmentSatisfaction],MATCH(tbl_HRMaster[[#This Row],[EmployeeID]],tbl_EmployeeSurvey[EmployeeID],0)),"Not Found")</f>
        <v>4</v>
      </c>
      <c r="X3623">
        <f>IFERROR(INDEX(tbl_EmployeeSurvey[JobSatisfaction],MATCH(tbl_HRMaster[[#This Row],[EmployeeID]],tbl_EmployeeSurvey[EmployeeID],0)),"Not Found")</f>
        <v>4</v>
      </c>
      <c r="Y3623" s="5">
        <f>IFERROR(INDEX(tbl_EmployeeSurvey[WorkLifeBalance],MATCH(tbl_HRMaster[[#This Row],[EmployeeID]],tbl_EmployeeSurvey[EmployeeID],0)),"Not Found")</f>
        <v>3</v>
      </c>
      <c r="Z3623" s="5">
        <f>IFERROR(VLOOKUP(tbl_HRMaster[[#This Row],[EmployeeID]],tbl_ManagerSurvey[[EmployeeID]:[PerformanceRating]],2,FALSE),"Not Found")</f>
        <v>4</v>
      </c>
      <c r="AA3623" s="5">
        <f>IFERROR(VLOOKUP(tbl_HRMaster[[#This Row],[EmployeeID]],tbl_ManagerSurvey[[EmployeeID]:[PerformanceRating]],3,FALSE),"Not Found")</f>
        <v>3</v>
      </c>
      <c r="AB3623" s="5" t="str">
        <f>IF(tbl_HRMaster[[#This Row],[Attrition]]="Yes","Left","Active")</f>
        <v>Active</v>
      </c>
      <c r="AC3623" s="5" t="str">
        <f>_xlfn.IFS(tbl_HRMaster[[#This Row],[Age]]&lt;25,"Under 25",tbl_HRMaster[[#This Row],[Age]]&lt;35,"25-34",tbl_HRMaster[[#This Row],[Age]]&lt;45,"35-44",tbl_HRMaster[[#This Row],[Age]]&lt;55,"45-54",TRUE,"Above 54")</f>
        <v>45-54</v>
      </c>
      <c r="AD3623" s="5" t="str">
        <f>_xlfn.IFS(
tbl_HRMaster[[#This Row],[YearsAtCompany]]&lt;2,"&lt; 2 Years",
tbl_HRMaster[[#This Row],[YearsAtCompany]]&lt;5,"2-4 Years",
tbl_HRMaster[[#This Row],[YearsAtCompany]]&lt;10,"5-9 Years",
TRUE,"10+ Years"
)</f>
        <v>10+ Years</v>
      </c>
      <c r="AE3623" s="5">
        <f>IF(tbl_HRMaster[[#This Row],[Attrition]]="Yes",1,0)</f>
        <v>0</v>
      </c>
    </row>
    <row r="3624" spans="1:31" x14ac:dyDescent="0.25">
      <c r="A3624">
        <v>48</v>
      </c>
      <c r="B3624" t="s">
        <v>21</v>
      </c>
      <c r="C3624" t="s">
        <v>29</v>
      </c>
      <c r="D3624" t="s">
        <v>30</v>
      </c>
      <c r="E3624">
        <v>2</v>
      </c>
      <c r="F3624">
        <v>3</v>
      </c>
      <c r="G3624" t="s">
        <v>24</v>
      </c>
      <c r="H3624">
        <v>2564</v>
      </c>
      <c r="I3624" t="s">
        <v>34</v>
      </c>
      <c r="J3624">
        <v>2</v>
      </c>
      <c r="K3624" t="s">
        <v>39</v>
      </c>
      <c r="L3624" t="s">
        <v>41</v>
      </c>
      <c r="M3624">
        <v>197400</v>
      </c>
      <c r="N3624">
        <v>3</v>
      </c>
      <c r="O3624">
        <v>14</v>
      </c>
      <c r="P3624">
        <v>0</v>
      </c>
      <c r="Q3624">
        <v>24</v>
      </c>
      <c r="R3624">
        <v>2</v>
      </c>
      <c r="S3624">
        <v>22</v>
      </c>
      <c r="T3624">
        <v>4</v>
      </c>
      <c r="U3624">
        <v>7</v>
      </c>
      <c r="V3624">
        <f>COUNTIF(tbl_HRMaster[EmployeeID],tbl_HRMaster[[#This Row],[EmployeeID]])</f>
        <v>1</v>
      </c>
      <c r="W3624">
        <f>IFERROR(INDEX(tbl_EmployeeSurvey[EnvironmentSatisfaction],MATCH(tbl_HRMaster[[#This Row],[EmployeeID]],tbl_EmployeeSurvey[EmployeeID],0)),"Not Found")</f>
        <v>4</v>
      </c>
      <c r="X3624">
        <f>IFERROR(INDEX(tbl_EmployeeSurvey[JobSatisfaction],MATCH(tbl_HRMaster[[#This Row],[EmployeeID]],tbl_EmployeeSurvey[EmployeeID],0)),"Not Found")</f>
        <v>4</v>
      </c>
      <c r="Y3624" s="5">
        <f>IFERROR(INDEX(tbl_EmployeeSurvey[WorkLifeBalance],MATCH(tbl_HRMaster[[#This Row],[EmployeeID]],tbl_EmployeeSurvey[EmployeeID],0)),"Not Found")</f>
        <v>3</v>
      </c>
      <c r="Z3624" s="5">
        <f>IFERROR(VLOOKUP(tbl_HRMaster[[#This Row],[EmployeeID]],tbl_ManagerSurvey[[EmployeeID]:[PerformanceRating]],2,FALSE),"Not Found")</f>
        <v>4</v>
      </c>
      <c r="AA3624" s="5">
        <f>IFERROR(VLOOKUP(tbl_HRMaster[[#This Row],[EmployeeID]],tbl_ManagerSurvey[[EmployeeID]:[PerformanceRating]],3,FALSE),"Not Found")</f>
        <v>3</v>
      </c>
      <c r="AB3624" s="5" t="str">
        <f>IF(tbl_HRMaster[[#This Row],[Attrition]]="Yes","Left","Active")</f>
        <v>Active</v>
      </c>
      <c r="AC3624" s="5" t="str">
        <f>_xlfn.IFS(tbl_HRMaster[[#This Row],[Age]]&lt;25,"Under 25",tbl_HRMaster[[#This Row],[Age]]&lt;35,"25-34",tbl_HRMaster[[#This Row],[Age]]&lt;45,"35-44",tbl_HRMaster[[#This Row],[Age]]&lt;55,"45-54",TRUE,"Above 54")</f>
        <v>45-54</v>
      </c>
      <c r="AD3624" s="5" t="str">
        <f>_xlfn.IFS(
tbl_HRMaster[[#This Row],[YearsAtCompany]]&lt;2,"&lt; 2 Years",
tbl_HRMaster[[#This Row],[YearsAtCompany]]&lt;5,"2-4 Years",
tbl_HRMaster[[#This Row],[YearsAtCompany]]&lt;10,"5-9 Years",
TRUE,"10+ Years"
)</f>
        <v>10+ Years</v>
      </c>
      <c r="AE3624" s="5">
        <f>IF(tbl_HRMaster[[#This Row],[Attrition]]="Yes",1,0)</f>
        <v>0</v>
      </c>
    </row>
    <row r="3625" spans="1:31" x14ac:dyDescent="0.25">
      <c r="A3625">
        <v>48</v>
      </c>
      <c r="B3625" t="s">
        <v>21</v>
      </c>
      <c r="C3625" t="s">
        <v>29</v>
      </c>
      <c r="D3625" t="s">
        <v>30</v>
      </c>
      <c r="E3625">
        <v>2</v>
      </c>
      <c r="F3625">
        <v>3</v>
      </c>
      <c r="G3625" t="s">
        <v>24</v>
      </c>
      <c r="H3625">
        <v>4034</v>
      </c>
      <c r="I3625" t="s">
        <v>34</v>
      </c>
      <c r="J3625">
        <v>2</v>
      </c>
      <c r="K3625" t="s">
        <v>39</v>
      </c>
      <c r="L3625" t="s">
        <v>41</v>
      </c>
      <c r="M3625">
        <v>197400</v>
      </c>
      <c r="N3625">
        <v>3</v>
      </c>
      <c r="O3625">
        <v>14</v>
      </c>
      <c r="P3625">
        <v>0</v>
      </c>
      <c r="Q3625">
        <v>24</v>
      </c>
      <c r="R3625">
        <v>2</v>
      </c>
      <c r="S3625">
        <v>22</v>
      </c>
      <c r="T3625">
        <v>4</v>
      </c>
      <c r="U3625">
        <v>7</v>
      </c>
      <c r="V3625">
        <f>COUNTIF(tbl_HRMaster[EmployeeID],tbl_HRMaster[[#This Row],[EmployeeID]])</f>
        <v>1</v>
      </c>
      <c r="W3625">
        <f>IFERROR(INDEX(tbl_EmployeeSurvey[EnvironmentSatisfaction],MATCH(tbl_HRMaster[[#This Row],[EmployeeID]],tbl_EmployeeSurvey[EmployeeID],0)),"Not Found")</f>
        <v>4</v>
      </c>
      <c r="X3625">
        <f>IFERROR(INDEX(tbl_EmployeeSurvey[JobSatisfaction],MATCH(tbl_HRMaster[[#This Row],[EmployeeID]],tbl_EmployeeSurvey[EmployeeID],0)),"Not Found")</f>
        <v>4</v>
      </c>
      <c r="Y3625" s="5">
        <f>IFERROR(INDEX(tbl_EmployeeSurvey[WorkLifeBalance],MATCH(tbl_HRMaster[[#This Row],[EmployeeID]],tbl_EmployeeSurvey[EmployeeID],0)),"Not Found")</f>
        <v>3</v>
      </c>
      <c r="Z3625" s="5">
        <f>IFERROR(VLOOKUP(tbl_HRMaster[[#This Row],[EmployeeID]],tbl_ManagerSurvey[[EmployeeID]:[PerformanceRating]],2,FALSE),"Not Found")</f>
        <v>4</v>
      </c>
      <c r="AA3625" s="5">
        <f>IFERROR(VLOOKUP(tbl_HRMaster[[#This Row],[EmployeeID]],tbl_ManagerSurvey[[EmployeeID]:[PerformanceRating]],3,FALSE),"Not Found")</f>
        <v>3</v>
      </c>
      <c r="AB3625" s="5" t="str">
        <f>IF(tbl_HRMaster[[#This Row],[Attrition]]="Yes","Left","Active")</f>
        <v>Active</v>
      </c>
      <c r="AC3625" s="5" t="str">
        <f>_xlfn.IFS(tbl_HRMaster[[#This Row],[Age]]&lt;25,"Under 25",tbl_HRMaster[[#This Row],[Age]]&lt;35,"25-34",tbl_HRMaster[[#This Row],[Age]]&lt;45,"35-44",tbl_HRMaster[[#This Row],[Age]]&lt;55,"45-54",TRUE,"Above 54")</f>
        <v>45-54</v>
      </c>
      <c r="AD3625" s="5" t="str">
        <f>_xlfn.IFS(
tbl_HRMaster[[#This Row],[YearsAtCompany]]&lt;2,"&lt; 2 Years",
tbl_HRMaster[[#This Row],[YearsAtCompany]]&lt;5,"2-4 Years",
tbl_HRMaster[[#This Row],[YearsAtCompany]]&lt;10,"5-9 Years",
TRUE,"10+ Years"
)</f>
        <v>10+ Years</v>
      </c>
      <c r="AE3625" s="5">
        <f>IF(tbl_HRMaster[[#This Row],[Attrition]]="Yes",1,0)</f>
        <v>0</v>
      </c>
    </row>
    <row r="3626" spans="1:31" x14ac:dyDescent="0.25">
      <c r="A3626">
        <v>43</v>
      </c>
      <c r="B3626" t="s">
        <v>21</v>
      </c>
      <c r="C3626" t="s">
        <v>29</v>
      </c>
      <c r="D3626" t="s">
        <v>30</v>
      </c>
      <c r="E3626">
        <v>3</v>
      </c>
      <c r="F3626">
        <v>4</v>
      </c>
      <c r="G3626" t="s">
        <v>24</v>
      </c>
      <c r="H3626">
        <v>1332</v>
      </c>
      <c r="I3626" t="s">
        <v>34</v>
      </c>
      <c r="J3626">
        <v>1</v>
      </c>
      <c r="K3626" t="s">
        <v>35</v>
      </c>
      <c r="L3626" t="s">
        <v>27</v>
      </c>
      <c r="M3626">
        <v>24080</v>
      </c>
      <c r="N3626">
        <v>1</v>
      </c>
      <c r="O3626">
        <v>12</v>
      </c>
      <c r="P3626">
        <v>1</v>
      </c>
      <c r="Q3626">
        <v>25</v>
      </c>
      <c r="R3626">
        <v>3</v>
      </c>
      <c r="S3626">
        <v>25</v>
      </c>
      <c r="T3626">
        <v>4</v>
      </c>
      <c r="U3626">
        <v>12</v>
      </c>
      <c r="V3626">
        <f>COUNTIF(tbl_HRMaster[EmployeeID],tbl_HRMaster[[#This Row],[EmployeeID]])</f>
        <v>1</v>
      </c>
      <c r="W3626">
        <f>IFERROR(INDEX(tbl_EmployeeSurvey[EnvironmentSatisfaction],MATCH(tbl_HRMaster[[#This Row],[EmployeeID]],tbl_EmployeeSurvey[EmployeeID],0)),"Not Found")</f>
        <v>3</v>
      </c>
      <c r="X3626">
        <f>IFERROR(INDEX(tbl_EmployeeSurvey[JobSatisfaction],MATCH(tbl_HRMaster[[#This Row],[EmployeeID]],tbl_EmployeeSurvey[EmployeeID],0)),"Not Found")</f>
        <v>4</v>
      </c>
      <c r="Y3626" s="5">
        <f>IFERROR(INDEX(tbl_EmployeeSurvey[WorkLifeBalance],MATCH(tbl_HRMaster[[#This Row],[EmployeeID]],tbl_EmployeeSurvey[EmployeeID],0)),"Not Found")</f>
        <v>4</v>
      </c>
      <c r="Z3626" s="5">
        <f>IFERROR(VLOOKUP(tbl_HRMaster[[#This Row],[EmployeeID]],tbl_ManagerSurvey[[EmployeeID]:[PerformanceRating]],2,FALSE),"Not Found")</f>
        <v>3</v>
      </c>
      <c r="AA3626" s="5">
        <f>IFERROR(VLOOKUP(tbl_HRMaster[[#This Row],[EmployeeID]],tbl_ManagerSurvey[[EmployeeID]:[PerformanceRating]],3,FALSE),"Not Found")</f>
        <v>3</v>
      </c>
      <c r="AB3626" s="5" t="str">
        <f>IF(tbl_HRMaster[[#This Row],[Attrition]]="Yes","Left","Active")</f>
        <v>Active</v>
      </c>
      <c r="AC3626" s="5" t="str">
        <f>_xlfn.IFS(tbl_HRMaster[[#This Row],[Age]]&lt;25,"Under 25",tbl_HRMaster[[#This Row],[Age]]&lt;35,"25-34",tbl_HRMaster[[#This Row],[Age]]&lt;45,"35-44",tbl_HRMaster[[#This Row],[Age]]&lt;55,"45-54",TRUE,"Above 54")</f>
        <v>35-44</v>
      </c>
      <c r="AD3626" s="5" t="str">
        <f>_xlfn.IFS(
tbl_HRMaster[[#This Row],[YearsAtCompany]]&lt;2,"&lt; 2 Years",
tbl_HRMaster[[#This Row],[YearsAtCompany]]&lt;5,"2-4 Years",
tbl_HRMaster[[#This Row],[YearsAtCompany]]&lt;10,"5-9 Years",
TRUE,"10+ Years"
)</f>
        <v>10+ Years</v>
      </c>
      <c r="AE3626" s="5">
        <f>IF(tbl_HRMaster[[#This Row],[Attrition]]="Yes",1,0)</f>
        <v>0</v>
      </c>
    </row>
    <row r="3627" spans="1:31" x14ac:dyDescent="0.25">
      <c r="A3627">
        <v>43</v>
      </c>
      <c r="B3627" t="s">
        <v>21</v>
      </c>
      <c r="C3627" t="s">
        <v>29</v>
      </c>
      <c r="D3627" t="s">
        <v>30</v>
      </c>
      <c r="E3627">
        <v>3</v>
      </c>
      <c r="F3627">
        <v>4</v>
      </c>
      <c r="G3627" t="s">
        <v>24</v>
      </c>
      <c r="H3627">
        <v>2802</v>
      </c>
      <c r="I3627" t="s">
        <v>34</v>
      </c>
      <c r="J3627">
        <v>1</v>
      </c>
      <c r="K3627" t="s">
        <v>35</v>
      </c>
      <c r="L3627" t="s">
        <v>27</v>
      </c>
      <c r="M3627">
        <v>24080</v>
      </c>
      <c r="N3627">
        <v>1</v>
      </c>
      <c r="O3627">
        <v>12</v>
      </c>
      <c r="P3627">
        <v>1</v>
      </c>
      <c r="Q3627">
        <v>25</v>
      </c>
      <c r="R3627">
        <v>3</v>
      </c>
      <c r="S3627">
        <v>25</v>
      </c>
      <c r="T3627">
        <v>4</v>
      </c>
      <c r="U3627">
        <v>12</v>
      </c>
      <c r="V3627">
        <f>COUNTIF(tbl_HRMaster[EmployeeID],tbl_HRMaster[[#This Row],[EmployeeID]])</f>
        <v>1</v>
      </c>
      <c r="W3627">
        <f>IFERROR(INDEX(tbl_EmployeeSurvey[EnvironmentSatisfaction],MATCH(tbl_HRMaster[[#This Row],[EmployeeID]],tbl_EmployeeSurvey[EmployeeID],0)),"Not Found")</f>
        <v>3</v>
      </c>
      <c r="X3627">
        <f>IFERROR(INDEX(tbl_EmployeeSurvey[JobSatisfaction],MATCH(tbl_HRMaster[[#This Row],[EmployeeID]],tbl_EmployeeSurvey[EmployeeID],0)),"Not Found")</f>
        <v>4</v>
      </c>
      <c r="Y3627" s="5">
        <f>IFERROR(INDEX(tbl_EmployeeSurvey[WorkLifeBalance],MATCH(tbl_HRMaster[[#This Row],[EmployeeID]],tbl_EmployeeSurvey[EmployeeID],0)),"Not Found")</f>
        <v>4</v>
      </c>
      <c r="Z3627" s="5">
        <f>IFERROR(VLOOKUP(tbl_HRMaster[[#This Row],[EmployeeID]],tbl_ManagerSurvey[[EmployeeID]:[PerformanceRating]],2,FALSE),"Not Found")</f>
        <v>3</v>
      </c>
      <c r="AA3627" s="5">
        <f>IFERROR(VLOOKUP(tbl_HRMaster[[#This Row],[EmployeeID]],tbl_ManagerSurvey[[EmployeeID]:[PerformanceRating]],3,FALSE),"Not Found")</f>
        <v>3</v>
      </c>
      <c r="AB3627" s="5" t="str">
        <f>IF(tbl_HRMaster[[#This Row],[Attrition]]="Yes","Left","Active")</f>
        <v>Active</v>
      </c>
      <c r="AC3627" s="5" t="str">
        <f>_xlfn.IFS(tbl_HRMaster[[#This Row],[Age]]&lt;25,"Under 25",tbl_HRMaster[[#This Row],[Age]]&lt;35,"25-34",tbl_HRMaster[[#This Row],[Age]]&lt;45,"35-44",tbl_HRMaster[[#This Row],[Age]]&lt;55,"45-54",TRUE,"Above 54")</f>
        <v>35-44</v>
      </c>
      <c r="AD3627" s="5" t="str">
        <f>_xlfn.IFS(
tbl_HRMaster[[#This Row],[YearsAtCompany]]&lt;2,"&lt; 2 Years",
tbl_HRMaster[[#This Row],[YearsAtCompany]]&lt;5,"2-4 Years",
tbl_HRMaster[[#This Row],[YearsAtCompany]]&lt;10,"5-9 Years",
TRUE,"10+ Years"
)</f>
        <v>10+ Years</v>
      </c>
      <c r="AE3627" s="5">
        <f>IF(tbl_HRMaster[[#This Row],[Attrition]]="Yes",1,0)</f>
        <v>0</v>
      </c>
    </row>
    <row r="3628" spans="1:31" x14ac:dyDescent="0.25">
      <c r="A3628">
        <v>43</v>
      </c>
      <c r="B3628" t="s">
        <v>21</v>
      </c>
      <c r="C3628" t="s">
        <v>29</v>
      </c>
      <c r="D3628" t="s">
        <v>30</v>
      </c>
      <c r="E3628">
        <v>3</v>
      </c>
      <c r="F3628">
        <v>4</v>
      </c>
      <c r="G3628" t="s">
        <v>24</v>
      </c>
      <c r="H3628">
        <v>4272</v>
      </c>
      <c r="I3628" t="s">
        <v>34</v>
      </c>
      <c r="J3628">
        <v>1</v>
      </c>
      <c r="K3628" t="s">
        <v>35</v>
      </c>
      <c r="L3628" t="s">
        <v>27</v>
      </c>
      <c r="M3628">
        <v>24080</v>
      </c>
      <c r="N3628">
        <v>1</v>
      </c>
      <c r="O3628">
        <v>12</v>
      </c>
      <c r="P3628">
        <v>1</v>
      </c>
      <c r="Q3628">
        <v>25</v>
      </c>
      <c r="R3628">
        <v>3</v>
      </c>
      <c r="S3628">
        <v>25</v>
      </c>
      <c r="T3628">
        <v>4</v>
      </c>
      <c r="U3628">
        <v>12</v>
      </c>
      <c r="V3628">
        <f>COUNTIF(tbl_HRMaster[EmployeeID],tbl_HRMaster[[#This Row],[EmployeeID]])</f>
        <v>1</v>
      </c>
      <c r="W3628">
        <f>IFERROR(INDEX(tbl_EmployeeSurvey[EnvironmentSatisfaction],MATCH(tbl_HRMaster[[#This Row],[EmployeeID]],tbl_EmployeeSurvey[EmployeeID],0)),"Not Found")</f>
        <v>3</v>
      </c>
      <c r="X3628">
        <f>IFERROR(INDEX(tbl_EmployeeSurvey[JobSatisfaction],MATCH(tbl_HRMaster[[#This Row],[EmployeeID]],tbl_EmployeeSurvey[EmployeeID],0)),"Not Found")</f>
        <v>4</v>
      </c>
      <c r="Y3628" s="5">
        <f>IFERROR(INDEX(tbl_EmployeeSurvey[WorkLifeBalance],MATCH(tbl_HRMaster[[#This Row],[EmployeeID]],tbl_EmployeeSurvey[EmployeeID],0)),"Not Found")</f>
        <v>4</v>
      </c>
      <c r="Z3628" s="5">
        <f>IFERROR(VLOOKUP(tbl_HRMaster[[#This Row],[EmployeeID]],tbl_ManagerSurvey[[EmployeeID]:[PerformanceRating]],2,FALSE),"Not Found")</f>
        <v>3</v>
      </c>
      <c r="AA3628" s="5">
        <f>IFERROR(VLOOKUP(tbl_HRMaster[[#This Row],[EmployeeID]],tbl_ManagerSurvey[[EmployeeID]:[PerformanceRating]],3,FALSE),"Not Found")</f>
        <v>3</v>
      </c>
      <c r="AB3628" s="5" t="str">
        <f>IF(tbl_HRMaster[[#This Row],[Attrition]]="Yes","Left","Active")</f>
        <v>Active</v>
      </c>
      <c r="AC3628" s="5" t="str">
        <f>_xlfn.IFS(tbl_HRMaster[[#This Row],[Age]]&lt;25,"Under 25",tbl_HRMaster[[#This Row],[Age]]&lt;35,"25-34",tbl_HRMaster[[#This Row],[Age]]&lt;45,"35-44",tbl_HRMaster[[#This Row],[Age]]&lt;55,"45-54",TRUE,"Above 54")</f>
        <v>35-44</v>
      </c>
      <c r="AD3628" s="5" t="str">
        <f>_xlfn.IFS(
tbl_HRMaster[[#This Row],[YearsAtCompany]]&lt;2,"&lt; 2 Years",
tbl_HRMaster[[#This Row],[YearsAtCompany]]&lt;5,"2-4 Years",
tbl_HRMaster[[#This Row],[YearsAtCompany]]&lt;10,"5-9 Years",
TRUE,"10+ Years"
)</f>
        <v>10+ Years</v>
      </c>
      <c r="AE3628" s="5">
        <f>IF(tbl_HRMaster[[#This Row],[Attrition]]="Yes",1,0)</f>
        <v>0</v>
      </c>
    </row>
    <row r="3629" spans="1:31" x14ac:dyDescent="0.25">
      <c r="A3629">
        <v>55</v>
      </c>
      <c r="B3629" t="s">
        <v>21</v>
      </c>
      <c r="C3629" t="s">
        <v>22</v>
      </c>
      <c r="D3629" t="s">
        <v>30</v>
      </c>
      <c r="E3629">
        <v>14</v>
      </c>
      <c r="F3629">
        <v>4</v>
      </c>
      <c r="G3629" t="s">
        <v>24</v>
      </c>
      <c r="H3629">
        <v>13</v>
      </c>
      <c r="I3629" t="s">
        <v>25</v>
      </c>
      <c r="J3629">
        <v>1</v>
      </c>
      <c r="K3629" t="s">
        <v>35</v>
      </c>
      <c r="L3629" t="s">
        <v>32</v>
      </c>
      <c r="M3629">
        <v>55380</v>
      </c>
      <c r="N3629">
        <v>0</v>
      </c>
      <c r="O3629">
        <v>17</v>
      </c>
      <c r="P3629">
        <v>0</v>
      </c>
      <c r="Q3629">
        <v>37</v>
      </c>
      <c r="R3629">
        <v>2</v>
      </c>
      <c r="S3629">
        <v>36</v>
      </c>
      <c r="T3629">
        <v>4</v>
      </c>
      <c r="U3629">
        <v>13</v>
      </c>
      <c r="V3629">
        <f>COUNTIF(tbl_HRMaster[EmployeeID],tbl_HRMaster[[#This Row],[EmployeeID]])</f>
        <v>1</v>
      </c>
      <c r="W3629">
        <f>IFERROR(INDEX(tbl_EmployeeSurvey[EnvironmentSatisfaction],MATCH(tbl_HRMaster[[#This Row],[EmployeeID]],tbl_EmployeeSurvey[EmployeeID],0)),"Not Found")</f>
        <v>4</v>
      </c>
      <c r="X3629">
        <f>IFERROR(INDEX(tbl_EmployeeSurvey[JobSatisfaction],MATCH(tbl_HRMaster[[#This Row],[EmployeeID]],tbl_EmployeeSurvey[EmployeeID],0)),"Not Found")</f>
        <v>1</v>
      </c>
      <c r="Y3629" s="5">
        <f>IFERROR(INDEX(tbl_EmployeeSurvey[WorkLifeBalance],MATCH(tbl_HRMaster[[#This Row],[EmployeeID]],tbl_EmployeeSurvey[EmployeeID],0)),"Not Found")</f>
        <v>3</v>
      </c>
      <c r="Z3629" s="5">
        <f>IFERROR(VLOOKUP(tbl_HRMaster[[#This Row],[EmployeeID]],tbl_ManagerSurvey[[EmployeeID]:[PerformanceRating]],2,FALSE),"Not Found")</f>
        <v>3</v>
      </c>
      <c r="AA3629" s="5">
        <f>IFERROR(VLOOKUP(tbl_HRMaster[[#This Row],[EmployeeID]],tbl_ManagerSurvey[[EmployeeID]:[PerformanceRating]],3,FALSE),"Not Found")</f>
        <v>3</v>
      </c>
      <c r="AB3629" s="5" t="str">
        <f>IF(tbl_HRMaster[[#This Row],[Attrition]]="Yes","Left","Active")</f>
        <v>Active</v>
      </c>
      <c r="AC3629" s="5" t="str">
        <f>_xlfn.IFS(tbl_HRMaster[[#This Row],[Age]]&lt;25,"Under 25",tbl_HRMaster[[#This Row],[Age]]&lt;35,"25-34",tbl_HRMaster[[#This Row],[Age]]&lt;45,"35-44",tbl_HRMaster[[#This Row],[Age]]&lt;55,"45-54",TRUE,"Above 54")</f>
        <v>Above 54</v>
      </c>
      <c r="AD3629" s="5" t="str">
        <f>_xlfn.IFS(
tbl_HRMaster[[#This Row],[YearsAtCompany]]&lt;2,"&lt; 2 Years",
tbl_HRMaster[[#This Row],[YearsAtCompany]]&lt;5,"2-4 Years",
tbl_HRMaster[[#This Row],[YearsAtCompany]]&lt;10,"5-9 Years",
TRUE,"10+ Years"
)</f>
        <v>10+ Years</v>
      </c>
      <c r="AE3629" s="5">
        <f>IF(tbl_HRMaster[[#This Row],[Attrition]]="Yes",1,0)</f>
        <v>0</v>
      </c>
    </row>
    <row r="3630" spans="1:31" x14ac:dyDescent="0.25">
      <c r="A3630">
        <v>55</v>
      </c>
      <c r="B3630" t="s">
        <v>21</v>
      </c>
      <c r="C3630" t="s">
        <v>22</v>
      </c>
      <c r="D3630" t="s">
        <v>30</v>
      </c>
      <c r="E3630">
        <v>14</v>
      </c>
      <c r="F3630">
        <v>4</v>
      </c>
      <c r="G3630" t="s">
        <v>24</v>
      </c>
      <c r="H3630">
        <v>1483</v>
      </c>
      <c r="I3630" t="s">
        <v>25</v>
      </c>
      <c r="J3630">
        <v>1</v>
      </c>
      <c r="K3630" t="s">
        <v>35</v>
      </c>
      <c r="L3630" t="s">
        <v>32</v>
      </c>
      <c r="M3630">
        <v>55380</v>
      </c>
      <c r="N3630">
        <v>0</v>
      </c>
      <c r="O3630">
        <v>17</v>
      </c>
      <c r="P3630">
        <v>0</v>
      </c>
      <c r="Q3630">
        <v>37</v>
      </c>
      <c r="R3630">
        <v>2</v>
      </c>
      <c r="S3630">
        <v>36</v>
      </c>
      <c r="T3630">
        <v>4</v>
      </c>
      <c r="U3630">
        <v>13</v>
      </c>
      <c r="V3630">
        <f>COUNTIF(tbl_HRMaster[EmployeeID],tbl_HRMaster[[#This Row],[EmployeeID]])</f>
        <v>1</v>
      </c>
      <c r="W3630">
        <f>IFERROR(INDEX(tbl_EmployeeSurvey[EnvironmentSatisfaction],MATCH(tbl_HRMaster[[#This Row],[EmployeeID]],tbl_EmployeeSurvey[EmployeeID],0)),"Not Found")</f>
        <v>4</v>
      </c>
      <c r="X3630">
        <f>IFERROR(INDEX(tbl_EmployeeSurvey[JobSatisfaction],MATCH(tbl_HRMaster[[#This Row],[EmployeeID]],tbl_EmployeeSurvey[EmployeeID],0)),"Not Found")</f>
        <v>1</v>
      </c>
      <c r="Y3630" s="5">
        <f>IFERROR(INDEX(tbl_EmployeeSurvey[WorkLifeBalance],MATCH(tbl_HRMaster[[#This Row],[EmployeeID]],tbl_EmployeeSurvey[EmployeeID],0)),"Not Found")</f>
        <v>3</v>
      </c>
      <c r="Z3630" s="5">
        <f>IFERROR(VLOOKUP(tbl_HRMaster[[#This Row],[EmployeeID]],tbl_ManagerSurvey[[EmployeeID]:[PerformanceRating]],2,FALSE),"Not Found")</f>
        <v>3</v>
      </c>
      <c r="AA3630" s="5">
        <f>IFERROR(VLOOKUP(tbl_HRMaster[[#This Row],[EmployeeID]],tbl_ManagerSurvey[[EmployeeID]:[PerformanceRating]],3,FALSE),"Not Found")</f>
        <v>3</v>
      </c>
      <c r="AB3630" s="5" t="str">
        <f>IF(tbl_HRMaster[[#This Row],[Attrition]]="Yes","Left","Active")</f>
        <v>Active</v>
      </c>
      <c r="AC3630" s="5" t="str">
        <f>_xlfn.IFS(tbl_HRMaster[[#This Row],[Age]]&lt;25,"Under 25",tbl_HRMaster[[#This Row],[Age]]&lt;35,"25-34",tbl_HRMaster[[#This Row],[Age]]&lt;45,"35-44",tbl_HRMaster[[#This Row],[Age]]&lt;55,"45-54",TRUE,"Above 54")</f>
        <v>Above 54</v>
      </c>
      <c r="AD3630" s="5" t="str">
        <f>_xlfn.IFS(
tbl_HRMaster[[#This Row],[YearsAtCompany]]&lt;2,"&lt; 2 Years",
tbl_HRMaster[[#This Row],[YearsAtCompany]]&lt;5,"2-4 Years",
tbl_HRMaster[[#This Row],[YearsAtCompany]]&lt;10,"5-9 Years",
TRUE,"10+ Years"
)</f>
        <v>10+ Years</v>
      </c>
      <c r="AE3630" s="5">
        <f>IF(tbl_HRMaster[[#This Row],[Attrition]]="Yes",1,0)</f>
        <v>0</v>
      </c>
    </row>
    <row r="3631" spans="1:31" x14ac:dyDescent="0.25">
      <c r="A3631">
        <v>55</v>
      </c>
      <c r="B3631" t="s">
        <v>21</v>
      </c>
      <c r="C3631" t="s">
        <v>22</v>
      </c>
      <c r="D3631" t="s">
        <v>30</v>
      </c>
      <c r="E3631">
        <v>14</v>
      </c>
      <c r="F3631">
        <v>4</v>
      </c>
      <c r="G3631" t="s">
        <v>24</v>
      </c>
      <c r="H3631">
        <v>2953</v>
      </c>
      <c r="I3631" t="s">
        <v>25</v>
      </c>
      <c r="J3631">
        <v>1</v>
      </c>
      <c r="K3631" t="s">
        <v>35</v>
      </c>
      <c r="L3631" t="s">
        <v>32</v>
      </c>
      <c r="M3631">
        <v>55380</v>
      </c>
      <c r="N3631">
        <v>0</v>
      </c>
      <c r="O3631">
        <v>17</v>
      </c>
      <c r="P3631">
        <v>0</v>
      </c>
      <c r="Q3631">
        <v>37</v>
      </c>
      <c r="R3631">
        <v>2</v>
      </c>
      <c r="S3631">
        <v>36</v>
      </c>
      <c r="T3631">
        <v>4</v>
      </c>
      <c r="U3631">
        <v>13</v>
      </c>
      <c r="V3631">
        <f>COUNTIF(tbl_HRMaster[EmployeeID],tbl_HRMaster[[#This Row],[EmployeeID]])</f>
        <v>1</v>
      </c>
      <c r="W3631">
        <f>IFERROR(INDEX(tbl_EmployeeSurvey[EnvironmentSatisfaction],MATCH(tbl_HRMaster[[#This Row],[EmployeeID]],tbl_EmployeeSurvey[EmployeeID],0)),"Not Found")</f>
        <v>4</v>
      </c>
      <c r="X3631">
        <f>IFERROR(INDEX(tbl_EmployeeSurvey[JobSatisfaction],MATCH(tbl_HRMaster[[#This Row],[EmployeeID]],tbl_EmployeeSurvey[EmployeeID],0)),"Not Found")</f>
        <v>1</v>
      </c>
      <c r="Y3631" s="5">
        <f>IFERROR(INDEX(tbl_EmployeeSurvey[WorkLifeBalance],MATCH(tbl_HRMaster[[#This Row],[EmployeeID]],tbl_EmployeeSurvey[EmployeeID],0)),"Not Found")</f>
        <v>3</v>
      </c>
      <c r="Z3631" s="5">
        <f>IFERROR(VLOOKUP(tbl_HRMaster[[#This Row],[EmployeeID]],tbl_ManagerSurvey[[EmployeeID]:[PerformanceRating]],2,FALSE),"Not Found")</f>
        <v>3</v>
      </c>
      <c r="AA3631" s="5">
        <f>IFERROR(VLOOKUP(tbl_HRMaster[[#This Row],[EmployeeID]],tbl_ManagerSurvey[[EmployeeID]:[PerformanceRating]],3,FALSE),"Not Found")</f>
        <v>3</v>
      </c>
      <c r="AB3631" s="5" t="str">
        <f>IF(tbl_HRMaster[[#This Row],[Attrition]]="Yes","Left","Active")</f>
        <v>Active</v>
      </c>
      <c r="AC3631" s="5" t="str">
        <f>_xlfn.IFS(tbl_HRMaster[[#This Row],[Age]]&lt;25,"Under 25",tbl_HRMaster[[#This Row],[Age]]&lt;35,"25-34",tbl_HRMaster[[#This Row],[Age]]&lt;45,"35-44",tbl_HRMaster[[#This Row],[Age]]&lt;55,"45-54",TRUE,"Above 54")</f>
        <v>Above 54</v>
      </c>
      <c r="AD3631" s="5" t="str">
        <f>_xlfn.IFS(
tbl_HRMaster[[#This Row],[YearsAtCompany]]&lt;2,"&lt; 2 Years",
tbl_HRMaster[[#This Row],[YearsAtCompany]]&lt;5,"2-4 Years",
tbl_HRMaster[[#This Row],[YearsAtCompany]]&lt;10,"5-9 Years",
TRUE,"10+ Years"
)</f>
        <v>10+ Years</v>
      </c>
      <c r="AE3631" s="5">
        <f>IF(tbl_HRMaster[[#This Row],[Attrition]]="Yes",1,0)</f>
        <v>0</v>
      </c>
    </row>
    <row r="3632" spans="1:31" x14ac:dyDescent="0.25">
      <c r="A3632">
        <v>38</v>
      </c>
      <c r="B3632" t="s">
        <v>21</v>
      </c>
      <c r="C3632" t="s">
        <v>22</v>
      </c>
      <c r="D3632" t="s">
        <v>30</v>
      </c>
      <c r="E3632">
        <v>1</v>
      </c>
      <c r="F3632">
        <v>3</v>
      </c>
      <c r="G3632" t="s">
        <v>38</v>
      </c>
      <c r="H3632">
        <v>569</v>
      </c>
      <c r="I3632" t="s">
        <v>25</v>
      </c>
      <c r="J3632">
        <v>1</v>
      </c>
      <c r="K3632" t="s">
        <v>37</v>
      </c>
      <c r="L3632" t="s">
        <v>27</v>
      </c>
      <c r="M3632">
        <v>38160</v>
      </c>
      <c r="N3632">
        <v>1</v>
      </c>
      <c r="O3632">
        <v>13</v>
      </c>
      <c r="P3632">
        <v>2</v>
      </c>
      <c r="Q3632">
        <v>7</v>
      </c>
      <c r="R3632">
        <v>2</v>
      </c>
      <c r="S3632">
        <v>7</v>
      </c>
      <c r="T3632">
        <v>5</v>
      </c>
      <c r="U3632">
        <v>0</v>
      </c>
      <c r="V3632">
        <f>COUNTIF(tbl_HRMaster[EmployeeID],tbl_HRMaster[[#This Row],[EmployeeID]])</f>
        <v>1</v>
      </c>
      <c r="W3632">
        <f>IFERROR(INDEX(tbl_EmployeeSurvey[EnvironmentSatisfaction],MATCH(tbl_HRMaster[[#This Row],[EmployeeID]],tbl_EmployeeSurvey[EmployeeID],0)),"Not Found")</f>
        <v>3</v>
      </c>
      <c r="X3632">
        <f>IFERROR(INDEX(tbl_EmployeeSurvey[JobSatisfaction],MATCH(tbl_HRMaster[[#This Row],[EmployeeID]],tbl_EmployeeSurvey[EmployeeID],0)),"Not Found")</f>
        <v>3</v>
      </c>
      <c r="Y3632" s="5">
        <f>IFERROR(INDEX(tbl_EmployeeSurvey[WorkLifeBalance],MATCH(tbl_HRMaster[[#This Row],[EmployeeID]],tbl_EmployeeSurvey[EmployeeID],0)),"Not Found")</f>
        <v>4</v>
      </c>
      <c r="Z3632" s="5">
        <f>IFERROR(VLOOKUP(tbl_HRMaster[[#This Row],[EmployeeID]],tbl_ManagerSurvey[[EmployeeID]:[PerformanceRating]],2,FALSE),"Not Found")</f>
        <v>2</v>
      </c>
      <c r="AA3632" s="5">
        <f>IFERROR(VLOOKUP(tbl_HRMaster[[#This Row],[EmployeeID]],tbl_ManagerSurvey[[EmployeeID]:[PerformanceRating]],3,FALSE),"Not Found")</f>
        <v>3</v>
      </c>
      <c r="AB3632" s="5" t="str">
        <f>IF(tbl_HRMaster[[#This Row],[Attrition]]="Yes","Left","Active")</f>
        <v>Active</v>
      </c>
      <c r="AC3632" s="5" t="str">
        <f>_xlfn.IFS(tbl_HRMaster[[#This Row],[Age]]&lt;25,"Under 25",tbl_HRMaster[[#This Row],[Age]]&lt;35,"25-34",tbl_HRMaster[[#This Row],[Age]]&lt;45,"35-44",tbl_HRMaster[[#This Row],[Age]]&lt;55,"45-54",TRUE,"Above 54")</f>
        <v>35-44</v>
      </c>
      <c r="AD3632" s="5" t="str">
        <f>_xlfn.IFS(
tbl_HRMaster[[#This Row],[YearsAtCompany]]&lt;2,"&lt; 2 Years",
tbl_HRMaster[[#This Row],[YearsAtCompany]]&lt;5,"2-4 Years",
tbl_HRMaster[[#This Row],[YearsAtCompany]]&lt;10,"5-9 Years",
TRUE,"10+ Years"
)</f>
        <v>5-9 Years</v>
      </c>
      <c r="AE3632" s="5">
        <f>IF(tbl_HRMaster[[#This Row],[Attrition]]="Yes",1,0)</f>
        <v>0</v>
      </c>
    </row>
    <row r="3633" spans="1:31" x14ac:dyDescent="0.25">
      <c r="A3633">
        <v>38</v>
      </c>
      <c r="B3633" t="s">
        <v>21</v>
      </c>
      <c r="C3633" t="s">
        <v>22</v>
      </c>
      <c r="D3633" t="s">
        <v>30</v>
      </c>
      <c r="E3633">
        <v>1</v>
      </c>
      <c r="F3633">
        <v>3</v>
      </c>
      <c r="G3633" t="s">
        <v>38</v>
      </c>
      <c r="H3633">
        <v>2039</v>
      </c>
      <c r="I3633" t="s">
        <v>25</v>
      </c>
      <c r="J3633">
        <v>1</v>
      </c>
      <c r="K3633" t="s">
        <v>37</v>
      </c>
      <c r="L3633" t="s">
        <v>27</v>
      </c>
      <c r="M3633">
        <v>38160</v>
      </c>
      <c r="N3633">
        <v>1</v>
      </c>
      <c r="O3633">
        <v>13</v>
      </c>
      <c r="P3633">
        <v>2</v>
      </c>
      <c r="Q3633">
        <v>7</v>
      </c>
      <c r="R3633">
        <v>2</v>
      </c>
      <c r="S3633">
        <v>7</v>
      </c>
      <c r="T3633">
        <v>5</v>
      </c>
      <c r="U3633">
        <v>0</v>
      </c>
      <c r="V3633">
        <f>COUNTIF(tbl_HRMaster[EmployeeID],tbl_HRMaster[[#This Row],[EmployeeID]])</f>
        <v>1</v>
      </c>
      <c r="W3633">
        <f>IFERROR(INDEX(tbl_EmployeeSurvey[EnvironmentSatisfaction],MATCH(tbl_HRMaster[[#This Row],[EmployeeID]],tbl_EmployeeSurvey[EmployeeID],0)),"Not Found")</f>
        <v>3</v>
      </c>
      <c r="X3633">
        <f>IFERROR(INDEX(tbl_EmployeeSurvey[JobSatisfaction],MATCH(tbl_HRMaster[[#This Row],[EmployeeID]],tbl_EmployeeSurvey[EmployeeID],0)),"Not Found")</f>
        <v>3</v>
      </c>
      <c r="Y3633" s="5">
        <f>IFERROR(INDEX(tbl_EmployeeSurvey[WorkLifeBalance],MATCH(tbl_HRMaster[[#This Row],[EmployeeID]],tbl_EmployeeSurvey[EmployeeID],0)),"Not Found")</f>
        <v>4</v>
      </c>
      <c r="Z3633" s="5">
        <f>IFERROR(VLOOKUP(tbl_HRMaster[[#This Row],[EmployeeID]],tbl_ManagerSurvey[[EmployeeID]:[PerformanceRating]],2,FALSE),"Not Found")</f>
        <v>2</v>
      </c>
      <c r="AA3633" s="5">
        <f>IFERROR(VLOOKUP(tbl_HRMaster[[#This Row],[EmployeeID]],tbl_ManagerSurvey[[EmployeeID]:[PerformanceRating]],3,FALSE),"Not Found")</f>
        <v>3</v>
      </c>
      <c r="AB3633" s="5" t="str">
        <f>IF(tbl_HRMaster[[#This Row],[Attrition]]="Yes","Left","Active")</f>
        <v>Active</v>
      </c>
      <c r="AC3633" s="5" t="str">
        <f>_xlfn.IFS(tbl_HRMaster[[#This Row],[Age]]&lt;25,"Under 25",tbl_HRMaster[[#This Row],[Age]]&lt;35,"25-34",tbl_HRMaster[[#This Row],[Age]]&lt;45,"35-44",tbl_HRMaster[[#This Row],[Age]]&lt;55,"45-54",TRUE,"Above 54")</f>
        <v>35-44</v>
      </c>
      <c r="AD3633" s="5" t="str">
        <f>_xlfn.IFS(
tbl_HRMaster[[#This Row],[YearsAtCompany]]&lt;2,"&lt; 2 Years",
tbl_HRMaster[[#This Row],[YearsAtCompany]]&lt;5,"2-4 Years",
tbl_HRMaster[[#This Row],[YearsAtCompany]]&lt;10,"5-9 Years",
TRUE,"10+ Years"
)</f>
        <v>5-9 Years</v>
      </c>
      <c r="AE3633" s="5">
        <f>IF(tbl_HRMaster[[#This Row],[Attrition]]="Yes",1,0)</f>
        <v>0</v>
      </c>
    </row>
    <row r="3634" spans="1:31" x14ac:dyDescent="0.25">
      <c r="A3634">
        <v>38</v>
      </c>
      <c r="B3634" t="s">
        <v>21</v>
      </c>
      <c r="C3634" t="s">
        <v>22</v>
      </c>
      <c r="D3634" t="s">
        <v>30</v>
      </c>
      <c r="E3634">
        <v>1</v>
      </c>
      <c r="F3634">
        <v>3</v>
      </c>
      <c r="G3634" t="s">
        <v>38</v>
      </c>
      <c r="H3634">
        <v>3509</v>
      </c>
      <c r="I3634" t="s">
        <v>25</v>
      </c>
      <c r="J3634">
        <v>1</v>
      </c>
      <c r="K3634" t="s">
        <v>37</v>
      </c>
      <c r="L3634" t="s">
        <v>27</v>
      </c>
      <c r="M3634">
        <v>38160</v>
      </c>
      <c r="N3634">
        <v>1</v>
      </c>
      <c r="O3634">
        <v>13</v>
      </c>
      <c r="P3634">
        <v>2</v>
      </c>
      <c r="Q3634">
        <v>7</v>
      </c>
      <c r="R3634">
        <v>2</v>
      </c>
      <c r="S3634">
        <v>7</v>
      </c>
      <c r="T3634">
        <v>5</v>
      </c>
      <c r="U3634">
        <v>0</v>
      </c>
      <c r="V3634">
        <f>COUNTIF(tbl_HRMaster[EmployeeID],tbl_HRMaster[[#This Row],[EmployeeID]])</f>
        <v>1</v>
      </c>
      <c r="W3634">
        <f>IFERROR(INDEX(tbl_EmployeeSurvey[EnvironmentSatisfaction],MATCH(tbl_HRMaster[[#This Row],[EmployeeID]],tbl_EmployeeSurvey[EmployeeID],0)),"Not Found")</f>
        <v>3</v>
      </c>
      <c r="X3634">
        <f>IFERROR(INDEX(tbl_EmployeeSurvey[JobSatisfaction],MATCH(tbl_HRMaster[[#This Row],[EmployeeID]],tbl_EmployeeSurvey[EmployeeID],0)),"Not Found")</f>
        <v>3</v>
      </c>
      <c r="Y3634" s="5">
        <f>IFERROR(INDEX(tbl_EmployeeSurvey[WorkLifeBalance],MATCH(tbl_HRMaster[[#This Row],[EmployeeID]],tbl_EmployeeSurvey[EmployeeID],0)),"Not Found")</f>
        <v>4</v>
      </c>
      <c r="Z3634" s="5">
        <f>IFERROR(VLOOKUP(tbl_HRMaster[[#This Row],[EmployeeID]],tbl_ManagerSurvey[[EmployeeID]:[PerformanceRating]],2,FALSE),"Not Found")</f>
        <v>2</v>
      </c>
      <c r="AA3634" s="5">
        <f>IFERROR(VLOOKUP(tbl_HRMaster[[#This Row],[EmployeeID]],tbl_ManagerSurvey[[EmployeeID]:[PerformanceRating]],3,FALSE),"Not Found")</f>
        <v>3</v>
      </c>
      <c r="AB3634" s="5" t="str">
        <f>IF(tbl_HRMaster[[#This Row],[Attrition]]="Yes","Left","Active")</f>
        <v>Active</v>
      </c>
      <c r="AC3634" s="5" t="str">
        <f>_xlfn.IFS(tbl_HRMaster[[#This Row],[Age]]&lt;25,"Under 25",tbl_HRMaster[[#This Row],[Age]]&lt;35,"25-34",tbl_HRMaster[[#This Row],[Age]]&lt;45,"35-44",tbl_HRMaster[[#This Row],[Age]]&lt;55,"45-54",TRUE,"Above 54")</f>
        <v>35-44</v>
      </c>
      <c r="AD3634" s="5" t="str">
        <f>_xlfn.IFS(
tbl_HRMaster[[#This Row],[YearsAtCompany]]&lt;2,"&lt; 2 Years",
tbl_HRMaster[[#This Row],[YearsAtCompany]]&lt;5,"2-4 Years",
tbl_HRMaster[[#This Row],[YearsAtCompany]]&lt;10,"5-9 Years",
TRUE,"10+ Years"
)</f>
        <v>5-9 Years</v>
      </c>
      <c r="AE3634" s="5">
        <f>IF(tbl_HRMaster[[#This Row],[Attrition]]="Yes",1,0)</f>
        <v>0</v>
      </c>
    </row>
    <row r="3635" spans="1:31" x14ac:dyDescent="0.25">
      <c r="A3635">
        <v>25</v>
      </c>
      <c r="B3635" t="s">
        <v>28</v>
      </c>
      <c r="C3635" t="s">
        <v>22</v>
      </c>
      <c r="D3635" t="s">
        <v>37</v>
      </c>
      <c r="E3635">
        <v>25</v>
      </c>
      <c r="F3635">
        <v>4</v>
      </c>
      <c r="G3635" t="s">
        <v>37</v>
      </c>
      <c r="H3635">
        <v>539</v>
      </c>
      <c r="I3635" t="s">
        <v>25</v>
      </c>
      <c r="J3635">
        <v>2</v>
      </c>
      <c r="K3635" t="s">
        <v>31</v>
      </c>
      <c r="L3635" t="s">
        <v>27</v>
      </c>
      <c r="M3635">
        <v>82680</v>
      </c>
      <c r="N3635">
        <v>1</v>
      </c>
      <c r="O3635">
        <v>12</v>
      </c>
      <c r="P3635">
        <v>0</v>
      </c>
      <c r="Q3635">
        <v>7</v>
      </c>
      <c r="R3635">
        <v>3</v>
      </c>
      <c r="S3635">
        <v>7</v>
      </c>
      <c r="T3635">
        <v>5</v>
      </c>
      <c r="U3635">
        <v>6</v>
      </c>
      <c r="V3635">
        <f>COUNTIF(tbl_HRMaster[EmployeeID],tbl_HRMaster[[#This Row],[EmployeeID]])</f>
        <v>1</v>
      </c>
      <c r="W3635">
        <f>IFERROR(INDEX(tbl_EmployeeSurvey[EnvironmentSatisfaction],MATCH(tbl_HRMaster[[#This Row],[EmployeeID]],tbl_EmployeeSurvey[EmployeeID],0)),"Not Found")</f>
        <v>4</v>
      </c>
      <c r="X3635">
        <f>IFERROR(INDEX(tbl_EmployeeSurvey[JobSatisfaction],MATCH(tbl_HRMaster[[#This Row],[EmployeeID]],tbl_EmployeeSurvey[EmployeeID],0)),"Not Found")</f>
        <v>4</v>
      </c>
      <c r="Y3635" s="5">
        <f>IFERROR(INDEX(tbl_EmployeeSurvey[WorkLifeBalance],MATCH(tbl_HRMaster[[#This Row],[EmployeeID]],tbl_EmployeeSurvey[EmployeeID],0)),"Not Found")</f>
        <v>4</v>
      </c>
      <c r="Z3635" s="5">
        <f>IFERROR(VLOOKUP(tbl_HRMaster[[#This Row],[EmployeeID]],tbl_ManagerSurvey[[EmployeeID]:[PerformanceRating]],2,FALSE),"Not Found")</f>
        <v>2</v>
      </c>
      <c r="AA3635" s="5">
        <f>IFERROR(VLOOKUP(tbl_HRMaster[[#This Row],[EmployeeID]],tbl_ManagerSurvey[[EmployeeID]:[PerformanceRating]],3,FALSE),"Not Found")</f>
        <v>3</v>
      </c>
      <c r="AB3635" s="5" t="str">
        <f>IF(tbl_HRMaster[[#This Row],[Attrition]]="Yes","Left","Active")</f>
        <v>Left</v>
      </c>
      <c r="AC3635" s="5" t="str">
        <f>_xlfn.IFS(tbl_HRMaster[[#This Row],[Age]]&lt;25,"Under 25",tbl_HRMaster[[#This Row],[Age]]&lt;35,"25-34",tbl_HRMaster[[#This Row],[Age]]&lt;45,"35-44",tbl_HRMaster[[#This Row],[Age]]&lt;55,"45-54",TRUE,"Above 54")</f>
        <v>25-34</v>
      </c>
      <c r="AD3635" s="5" t="str">
        <f>_xlfn.IFS(
tbl_HRMaster[[#This Row],[YearsAtCompany]]&lt;2,"&lt; 2 Years",
tbl_HRMaster[[#This Row],[YearsAtCompany]]&lt;5,"2-4 Years",
tbl_HRMaster[[#This Row],[YearsAtCompany]]&lt;10,"5-9 Years",
TRUE,"10+ Years"
)</f>
        <v>5-9 Years</v>
      </c>
      <c r="AE3635" s="5">
        <f>IF(tbl_HRMaster[[#This Row],[Attrition]]="Yes",1,0)</f>
        <v>1</v>
      </c>
    </row>
    <row r="3636" spans="1:31" x14ac:dyDescent="0.25">
      <c r="A3636">
        <v>25</v>
      </c>
      <c r="B3636" t="s">
        <v>28</v>
      </c>
      <c r="C3636" t="s">
        <v>22</v>
      </c>
      <c r="D3636" t="s">
        <v>37</v>
      </c>
      <c r="E3636">
        <v>25</v>
      </c>
      <c r="F3636">
        <v>4</v>
      </c>
      <c r="G3636" t="s">
        <v>37</v>
      </c>
      <c r="H3636">
        <v>2009</v>
      </c>
      <c r="I3636" t="s">
        <v>25</v>
      </c>
      <c r="J3636">
        <v>2</v>
      </c>
      <c r="K3636" t="s">
        <v>31</v>
      </c>
      <c r="L3636" t="s">
        <v>27</v>
      </c>
      <c r="M3636">
        <v>82680</v>
      </c>
      <c r="N3636">
        <v>1</v>
      </c>
      <c r="O3636">
        <v>12</v>
      </c>
      <c r="P3636">
        <v>0</v>
      </c>
      <c r="Q3636">
        <v>7</v>
      </c>
      <c r="R3636">
        <v>3</v>
      </c>
      <c r="S3636">
        <v>7</v>
      </c>
      <c r="T3636">
        <v>5</v>
      </c>
      <c r="U3636">
        <v>6</v>
      </c>
      <c r="V3636">
        <f>COUNTIF(tbl_HRMaster[EmployeeID],tbl_HRMaster[[#This Row],[EmployeeID]])</f>
        <v>1</v>
      </c>
      <c r="W3636">
        <f>IFERROR(INDEX(tbl_EmployeeSurvey[EnvironmentSatisfaction],MATCH(tbl_HRMaster[[#This Row],[EmployeeID]],tbl_EmployeeSurvey[EmployeeID],0)),"Not Found")</f>
        <v>4</v>
      </c>
      <c r="X3636">
        <f>IFERROR(INDEX(tbl_EmployeeSurvey[JobSatisfaction],MATCH(tbl_HRMaster[[#This Row],[EmployeeID]],tbl_EmployeeSurvey[EmployeeID],0)),"Not Found")</f>
        <v>4</v>
      </c>
      <c r="Y3636" s="5">
        <f>IFERROR(INDEX(tbl_EmployeeSurvey[WorkLifeBalance],MATCH(tbl_HRMaster[[#This Row],[EmployeeID]],tbl_EmployeeSurvey[EmployeeID],0)),"Not Found")</f>
        <v>4</v>
      </c>
      <c r="Z3636" s="5">
        <f>IFERROR(VLOOKUP(tbl_HRMaster[[#This Row],[EmployeeID]],tbl_ManagerSurvey[[EmployeeID]:[PerformanceRating]],2,FALSE),"Not Found")</f>
        <v>2</v>
      </c>
      <c r="AA3636" s="5">
        <f>IFERROR(VLOOKUP(tbl_HRMaster[[#This Row],[EmployeeID]],tbl_ManagerSurvey[[EmployeeID]:[PerformanceRating]],3,FALSE),"Not Found")</f>
        <v>3</v>
      </c>
      <c r="AB3636" s="5" t="str">
        <f>IF(tbl_HRMaster[[#This Row],[Attrition]]="Yes","Left","Active")</f>
        <v>Left</v>
      </c>
      <c r="AC3636" s="5" t="str">
        <f>_xlfn.IFS(tbl_HRMaster[[#This Row],[Age]]&lt;25,"Under 25",tbl_HRMaster[[#This Row],[Age]]&lt;35,"25-34",tbl_HRMaster[[#This Row],[Age]]&lt;45,"35-44",tbl_HRMaster[[#This Row],[Age]]&lt;55,"45-54",TRUE,"Above 54")</f>
        <v>25-34</v>
      </c>
      <c r="AD3636" s="5" t="str">
        <f>_xlfn.IFS(
tbl_HRMaster[[#This Row],[YearsAtCompany]]&lt;2,"&lt; 2 Years",
tbl_HRMaster[[#This Row],[YearsAtCompany]]&lt;5,"2-4 Years",
tbl_HRMaster[[#This Row],[YearsAtCompany]]&lt;10,"5-9 Years",
TRUE,"10+ Years"
)</f>
        <v>5-9 Years</v>
      </c>
      <c r="AE3636" s="5">
        <f>IF(tbl_HRMaster[[#This Row],[Attrition]]="Yes",1,0)</f>
        <v>1</v>
      </c>
    </row>
    <row r="3637" spans="1:31" x14ac:dyDescent="0.25">
      <c r="A3637">
        <v>25</v>
      </c>
      <c r="B3637" t="s">
        <v>28</v>
      </c>
      <c r="C3637" t="s">
        <v>22</v>
      </c>
      <c r="D3637" t="s">
        <v>37</v>
      </c>
      <c r="E3637">
        <v>25</v>
      </c>
      <c r="F3637">
        <v>4</v>
      </c>
      <c r="G3637" t="s">
        <v>37</v>
      </c>
      <c r="H3637">
        <v>3479</v>
      </c>
      <c r="I3637" t="s">
        <v>25</v>
      </c>
      <c r="J3637">
        <v>2</v>
      </c>
      <c r="K3637" t="s">
        <v>31</v>
      </c>
      <c r="L3637" t="s">
        <v>27</v>
      </c>
      <c r="M3637">
        <v>82680</v>
      </c>
      <c r="N3637">
        <v>1</v>
      </c>
      <c r="O3637">
        <v>12</v>
      </c>
      <c r="P3637">
        <v>0</v>
      </c>
      <c r="Q3637">
        <v>7</v>
      </c>
      <c r="R3637">
        <v>3</v>
      </c>
      <c r="S3637">
        <v>7</v>
      </c>
      <c r="T3637">
        <v>5</v>
      </c>
      <c r="U3637">
        <v>6</v>
      </c>
      <c r="V3637">
        <f>COUNTIF(tbl_HRMaster[EmployeeID],tbl_HRMaster[[#This Row],[EmployeeID]])</f>
        <v>1</v>
      </c>
      <c r="W3637">
        <f>IFERROR(INDEX(tbl_EmployeeSurvey[EnvironmentSatisfaction],MATCH(tbl_HRMaster[[#This Row],[EmployeeID]],tbl_EmployeeSurvey[EmployeeID],0)),"Not Found")</f>
        <v>4</v>
      </c>
      <c r="X3637">
        <f>IFERROR(INDEX(tbl_EmployeeSurvey[JobSatisfaction],MATCH(tbl_HRMaster[[#This Row],[EmployeeID]],tbl_EmployeeSurvey[EmployeeID],0)),"Not Found")</f>
        <v>4</v>
      </c>
      <c r="Y3637" s="5">
        <f>IFERROR(INDEX(tbl_EmployeeSurvey[WorkLifeBalance],MATCH(tbl_HRMaster[[#This Row],[EmployeeID]],tbl_EmployeeSurvey[EmployeeID],0)),"Not Found")</f>
        <v>4</v>
      </c>
      <c r="Z3637" s="5">
        <f>IFERROR(VLOOKUP(tbl_HRMaster[[#This Row],[EmployeeID]],tbl_ManagerSurvey[[EmployeeID]:[PerformanceRating]],2,FALSE),"Not Found")</f>
        <v>2</v>
      </c>
      <c r="AA3637" s="5">
        <f>IFERROR(VLOOKUP(tbl_HRMaster[[#This Row],[EmployeeID]],tbl_ManagerSurvey[[EmployeeID]:[PerformanceRating]],3,FALSE),"Not Found")</f>
        <v>3</v>
      </c>
      <c r="AB3637" s="5" t="str">
        <f>IF(tbl_HRMaster[[#This Row],[Attrition]]="Yes","Left","Active")</f>
        <v>Left</v>
      </c>
      <c r="AC3637" s="5" t="str">
        <f>_xlfn.IFS(tbl_HRMaster[[#This Row],[Age]]&lt;25,"Under 25",tbl_HRMaster[[#This Row],[Age]]&lt;35,"25-34",tbl_HRMaster[[#This Row],[Age]]&lt;45,"35-44",tbl_HRMaster[[#This Row],[Age]]&lt;55,"45-54",TRUE,"Above 54")</f>
        <v>25-34</v>
      </c>
      <c r="AD3637" s="5" t="str">
        <f>_xlfn.IFS(
tbl_HRMaster[[#This Row],[YearsAtCompany]]&lt;2,"&lt; 2 Years",
tbl_HRMaster[[#This Row],[YearsAtCompany]]&lt;5,"2-4 Years",
tbl_HRMaster[[#This Row],[YearsAtCompany]]&lt;10,"5-9 Years",
TRUE,"10+ Years"
)</f>
        <v>5-9 Years</v>
      </c>
      <c r="AE3637" s="5">
        <f>IF(tbl_HRMaster[[#This Row],[Attrition]]="Yes",1,0)</f>
        <v>1</v>
      </c>
    </row>
    <row r="3638" spans="1:31" x14ac:dyDescent="0.25">
      <c r="A3638">
        <v>26</v>
      </c>
      <c r="B3638" t="s">
        <v>21</v>
      </c>
      <c r="C3638" t="s">
        <v>36</v>
      </c>
      <c r="D3638" t="s">
        <v>30</v>
      </c>
      <c r="E3638">
        <v>18</v>
      </c>
      <c r="F3638">
        <v>2</v>
      </c>
      <c r="G3638" t="s">
        <v>38</v>
      </c>
      <c r="H3638">
        <v>949</v>
      </c>
      <c r="I3638" t="s">
        <v>34</v>
      </c>
      <c r="J3638">
        <v>1</v>
      </c>
      <c r="K3638" t="s">
        <v>37</v>
      </c>
      <c r="L3638" t="s">
        <v>32</v>
      </c>
      <c r="M3638">
        <v>108800</v>
      </c>
      <c r="N3638">
        <v>1</v>
      </c>
      <c r="O3638">
        <v>23</v>
      </c>
      <c r="P3638">
        <v>1</v>
      </c>
      <c r="Q3638">
        <v>7</v>
      </c>
      <c r="R3638">
        <v>5</v>
      </c>
      <c r="S3638">
        <v>7</v>
      </c>
      <c r="T3638">
        <v>5</v>
      </c>
      <c r="U3638">
        <v>7</v>
      </c>
      <c r="V3638">
        <f>COUNTIF(tbl_HRMaster[EmployeeID],tbl_HRMaster[[#This Row],[EmployeeID]])</f>
        <v>1</v>
      </c>
      <c r="W3638">
        <f>IFERROR(INDEX(tbl_EmployeeSurvey[EnvironmentSatisfaction],MATCH(tbl_HRMaster[[#This Row],[EmployeeID]],tbl_EmployeeSurvey[EmployeeID],0)),"Not Found")</f>
        <v>4</v>
      </c>
      <c r="X3638">
        <f>IFERROR(INDEX(tbl_EmployeeSurvey[JobSatisfaction],MATCH(tbl_HRMaster[[#This Row],[EmployeeID]],tbl_EmployeeSurvey[EmployeeID],0)),"Not Found")</f>
        <v>4</v>
      </c>
      <c r="Y3638" s="5">
        <f>IFERROR(INDEX(tbl_EmployeeSurvey[WorkLifeBalance],MATCH(tbl_HRMaster[[#This Row],[EmployeeID]],tbl_EmployeeSurvey[EmployeeID],0)),"Not Found")</f>
        <v>3</v>
      </c>
      <c r="Z3638" s="5">
        <f>IFERROR(VLOOKUP(tbl_HRMaster[[#This Row],[EmployeeID]],tbl_ManagerSurvey[[EmployeeID]:[PerformanceRating]],2,FALSE),"Not Found")</f>
        <v>3</v>
      </c>
      <c r="AA3638" s="5">
        <f>IFERROR(VLOOKUP(tbl_HRMaster[[#This Row],[EmployeeID]],tbl_ManagerSurvey[[EmployeeID]:[PerformanceRating]],3,FALSE),"Not Found")</f>
        <v>4</v>
      </c>
      <c r="AB3638" s="5" t="str">
        <f>IF(tbl_HRMaster[[#This Row],[Attrition]]="Yes","Left","Active")</f>
        <v>Active</v>
      </c>
      <c r="AC3638" s="5" t="str">
        <f>_xlfn.IFS(tbl_HRMaster[[#This Row],[Age]]&lt;25,"Under 25",tbl_HRMaster[[#This Row],[Age]]&lt;35,"25-34",tbl_HRMaster[[#This Row],[Age]]&lt;45,"35-44",tbl_HRMaster[[#This Row],[Age]]&lt;55,"45-54",TRUE,"Above 54")</f>
        <v>25-34</v>
      </c>
      <c r="AD3638" s="5" t="str">
        <f>_xlfn.IFS(
tbl_HRMaster[[#This Row],[YearsAtCompany]]&lt;2,"&lt; 2 Years",
tbl_HRMaster[[#This Row],[YearsAtCompany]]&lt;5,"2-4 Years",
tbl_HRMaster[[#This Row],[YearsAtCompany]]&lt;10,"5-9 Years",
TRUE,"10+ Years"
)</f>
        <v>5-9 Years</v>
      </c>
      <c r="AE3638" s="5">
        <f>IF(tbl_HRMaster[[#This Row],[Attrition]]="Yes",1,0)</f>
        <v>0</v>
      </c>
    </row>
    <row r="3639" spans="1:31" x14ac:dyDescent="0.25">
      <c r="A3639">
        <v>26</v>
      </c>
      <c r="B3639" t="s">
        <v>21</v>
      </c>
      <c r="C3639" t="s">
        <v>36</v>
      </c>
      <c r="D3639" t="s">
        <v>30</v>
      </c>
      <c r="E3639">
        <v>18</v>
      </c>
      <c r="F3639">
        <v>2</v>
      </c>
      <c r="G3639" t="s">
        <v>38</v>
      </c>
      <c r="H3639">
        <v>2419</v>
      </c>
      <c r="I3639" t="s">
        <v>34</v>
      </c>
      <c r="J3639">
        <v>1</v>
      </c>
      <c r="K3639" t="s">
        <v>37</v>
      </c>
      <c r="L3639" t="s">
        <v>32</v>
      </c>
      <c r="M3639">
        <v>108800</v>
      </c>
      <c r="N3639">
        <v>1</v>
      </c>
      <c r="O3639">
        <v>23</v>
      </c>
      <c r="P3639">
        <v>1</v>
      </c>
      <c r="Q3639">
        <v>7</v>
      </c>
      <c r="R3639">
        <v>5</v>
      </c>
      <c r="S3639">
        <v>7</v>
      </c>
      <c r="T3639">
        <v>5</v>
      </c>
      <c r="U3639">
        <v>7</v>
      </c>
      <c r="V3639">
        <f>COUNTIF(tbl_HRMaster[EmployeeID],tbl_HRMaster[[#This Row],[EmployeeID]])</f>
        <v>1</v>
      </c>
      <c r="W3639">
        <f>IFERROR(INDEX(tbl_EmployeeSurvey[EnvironmentSatisfaction],MATCH(tbl_HRMaster[[#This Row],[EmployeeID]],tbl_EmployeeSurvey[EmployeeID],0)),"Not Found")</f>
        <v>4</v>
      </c>
      <c r="X3639">
        <f>IFERROR(INDEX(tbl_EmployeeSurvey[JobSatisfaction],MATCH(tbl_HRMaster[[#This Row],[EmployeeID]],tbl_EmployeeSurvey[EmployeeID],0)),"Not Found")</f>
        <v>4</v>
      </c>
      <c r="Y3639" s="5">
        <f>IFERROR(INDEX(tbl_EmployeeSurvey[WorkLifeBalance],MATCH(tbl_HRMaster[[#This Row],[EmployeeID]],tbl_EmployeeSurvey[EmployeeID],0)),"Not Found")</f>
        <v>3</v>
      </c>
      <c r="Z3639" s="5">
        <f>IFERROR(VLOOKUP(tbl_HRMaster[[#This Row],[EmployeeID]],tbl_ManagerSurvey[[EmployeeID]:[PerformanceRating]],2,FALSE),"Not Found")</f>
        <v>3</v>
      </c>
      <c r="AA3639" s="5">
        <f>IFERROR(VLOOKUP(tbl_HRMaster[[#This Row],[EmployeeID]],tbl_ManagerSurvey[[EmployeeID]:[PerformanceRating]],3,FALSE),"Not Found")</f>
        <v>4</v>
      </c>
      <c r="AB3639" s="5" t="str">
        <f>IF(tbl_HRMaster[[#This Row],[Attrition]]="Yes","Left","Active")</f>
        <v>Active</v>
      </c>
      <c r="AC3639" s="5" t="str">
        <f>_xlfn.IFS(tbl_HRMaster[[#This Row],[Age]]&lt;25,"Under 25",tbl_HRMaster[[#This Row],[Age]]&lt;35,"25-34",tbl_HRMaster[[#This Row],[Age]]&lt;45,"35-44",tbl_HRMaster[[#This Row],[Age]]&lt;55,"45-54",TRUE,"Above 54")</f>
        <v>25-34</v>
      </c>
      <c r="AD3639" s="5" t="str">
        <f>_xlfn.IFS(
tbl_HRMaster[[#This Row],[YearsAtCompany]]&lt;2,"&lt; 2 Years",
tbl_HRMaster[[#This Row],[YearsAtCompany]]&lt;5,"2-4 Years",
tbl_HRMaster[[#This Row],[YearsAtCompany]]&lt;10,"5-9 Years",
TRUE,"10+ Years"
)</f>
        <v>5-9 Years</v>
      </c>
      <c r="AE3639" s="5">
        <f>IF(tbl_HRMaster[[#This Row],[Attrition]]="Yes",1,0)</f>
        <v>0</v>
      </c>
    </row>
    <row r="3640" spans="1:31" x14ac:dyDescent="0.25">
      <c r="A3640">
        <v>26</v>
      </c>
      <c r="B3640" t="s">
        <v>21</v>
      </c>
      <c r="C3640" t="s">
        <v>36</v>
      </c>
      <c r="D3640" t="s">
        <v>30</v>
      </c>
      <c r="E3640">
        <v>18</v>
      </c>
      <c r="F3640">
        <v>2</v>
      </c>
      <c r="G3640" t="s">
        <v>38</v>
      </c>
      <c r="H3640">
        <v>3889</v>
      </c>
      <c r="I3640" t="s">
        <v>34</v>
      </c>
      <c r="J3640">
        <v>1</v>
      </c>
      <c r="K3640" t="s">
        <v>37</v>
      </c>
      <c r="L3640" t="s">
        <v>32</v>
      </c>
      <c r="M3640">
        <v>108800</v>
      </c>
      <c r="N3640">
        <v>1</v>
      </c>
      <c r="O3640">
        <v>23</v>
      </c>
      <c r="P3640">
        <v>1</v>
      </c>
      <c r="Q3640">
        <v>7</v>
      </c>
      <c r="R3640">
        <v>5</v>
      </c>
      <c r="S3640">
        <v>7</v>
      </c>
      <c r="T3640">
        <v>5</v>
      </c>
      <c r="U3640">
        <v>7</v>
      </c>
      <c r="V3640">
        <f>COUNTIF(tbl_HRMaster[EmployeeID],tbl_HRMaster[[#This Row],[EmployeeID]])</f>
        <v>1</v>
      </c>
      <c r="W3640">
        <f>IFERROR(INDEX(tbl_EmployeeSurvey[EnvironmentSatisfaction],MATCH(tbl_HRMaster[[#This Row],[EmployeeID]],tbl_EmployeeSurvey[EmployeeID],0)),"Not Found")</f>
        <v>4</v>
      </c>
      <c r="X3640">
        <f>IFERROR(INDEX(tbl_EmployeeSurvey[JobSatisfaction],MATCH(tbl_HRMaster[[#This Row],[EmployeeID]],tbl_EmployeeSurvey[EmployeeID],0)),"Not Found")</f>
        <v>4</v>
      </c>
      <c r="Y3640" s="5">
        <f>IFERROR(INDEX(tbl_EmployeeSurvey[WorkLifeBalance],MATCH(tbl_HRMaster[[#This Row],[EmployeeID]],tbl_EmployeeSurvey[EmployeeID],0)),"Not Found")</f>
        <v>3</v>
      </c>
      <c r="Z3640" s="5">
        <f>IFERROR(VLOOKUP(tbl_HRMaster[[#This Row],[EmployeeID]],tbl_ManagerSurvey[[EmployeeID]:[PerformanceRating]],2,FALSE),"Not Found")</f>
        <v>3</v>
      </c>
      <c r="AA3640" s="5">
        <f>IFERROR(VLOOKUP(tbl_HRMaster[[#This Row],[EmployeeID]],tbl_ManagerSurvey[[EmployeeID]:[PerformanceRating]],3,FALSE),"Not Found")</f>
        <v>4</v>
      </c>
      <c r="AB3640" s="5" t="str">
        <f>IF(tbl_HRMaster[[#This Row],[Attrition]]="Yes","Left","Active")</f>
        <v>Active</v>
      </c>
      <c r="AC3640" s="5" t="str">
        <f>_xlfn.IFS(tbl_HRMaster[[#This Row],[Age]]&lt;25,"Under 25",tbl_HRMaster[[#This Row],[Age]]&lt;35,"25-34",tbl_HRMaster[[#This Row],[Age]]&lt;45,"35-44",tbl_HRMaster[[#This Row],[Age]]&lt;55,"45-54",TRUE,"Above 54")</f>
        <v>25-34</v>
      </c>
      <c r="AD3640" s="5" t="str">
        <f>_xlfn.IFS(
tbl_HRMaster[[#This Row],[YearsAtCompany]]&lt;2,"&lt; 2 Years",
tbl_HRMaster[[#This Row],[YearsAtCompany]]&lt;5,"2-4 Years",
tbl_HRMaster[[#This Row],[YearsAtCompany]]&lt;10,"5-9 Years",
TRUE,"10+ Years"
)</f>
        <v>5-9 Years</v>
      </c>
      <c r="AE3640" s="5">
        <f>IF(tbl_HRMaster[[#This Row],[Attrition]]="Yes",1,0)</f>
        <v>0</v>
      </c>
    </row>
    <row r="3641" spans="1:31" x14ac:dyDescent="0.25">
      <c r="A3641">
        <v>46</v>
      </c>
      <c r="B3641" t="s">
        <v>21</v>
      </c>
      <c r="C3641" t="s">
        <v>22</v>
      </c>
      <c r="D3641" t="s">
        <v>23</v>
      </c>
      <c r="E3641">
        <v>4</v>
      </c>
      <c r="F3641">
        <v>3</v>
      </c>
      <c r="G3641" t="s">
        <v>38</v>
      </c>
      <c r="H3641">
        <v>686</v>
      </c>
      <c r="I3641" t="s">
        <v>34</v>
      </c>
      <c r="J3641">
        <v>1</v>
      </c>
      <c r="K3641" t="s">
        <v>31</v>
      </c>
      <c r="L3641" t="s">
        <v>32</v>
      </c>
      <c r="M3641">
        <v>26190</v>
      </c>
      <c r="N3641">
        <v>6</v>
      </c>
      <c r="O3641">
        <v>12</v>
      </c>
      <c r="P3641">
        <v>1</v>
      </c>
      <c r="Q3641">
        <v>10</v>
      </c>
      <c r="R3641">
        <v>3</v>
      </c>
      <c r="S3641">
        <v>7</v>
      </c>
      <c r="T3641">
        <v>5</v>
      </c>
      <c r="U3641">
        <v>7</v>
      </c>
      <c r="V3641">
        <f>COUNTIF(tbl_HRMaster[EmployeeID],tbl_HRMaster[[#This Row],[EmployeeID]])</f>
        <v>1</v>
      </c>
      <c r="W3641">
        <f>IFERROR(INDEX(tbl_EmployeeSurvey[EnvironmentSatisfaction],MATCH(tbl_HRMaster[[#This Row],[EmployeeID]],tbl_EmployeeSurvey[EmployeeID],0)),"Not Found")</f>
        <v>4</v>
      </c>
      <c r="X3641">
        <f>IFERROR(INDEX(tbl_EmployeeSurvey[JobSatisfaction],MATCH(tbl_HRMaster[[#This Row],[EmployeeID]],tbl_EmployeeSurvey[EmployeeID],0)),"Not Found")</f>
        <v>1</v>
      </c>
      <c r="Y3641" s="5">
        <f>IFERROR(INDEX(tbl_EmployeeSurvey[WorkLifeBalance],MATCH(tbl_HRMaster[[#This Row],[EmployeeID]],tbl_EmployeeSurvey[EmployeeID],0)),"Not Found")</f>
        <v>4</v>
      </c>
      <c r="Z3641" s="5">
        <f>IFERROR(VLOOKUP(tbl_HRMaster[[#This Row],[EmployeeID]],tbl_ManagerSurvey[[EmployeeID]:[PerformanceRating]],2,FALSE),"Not Found")</f>
        <v>2</v>
      </c>
      <c r="AA3641" s="5">
        <f>IFERROR(VLOOKUP(tbl_HRMaster[[#This Row],[EmployeeID]],tbl_ManagerSurvey[[EmployeeID]:[PerformanceRating]],3,FALSE),"Not Found")</f>
        <v>3</v>
      </c>
      <c r="AB3641" s="5" t="str">
        <f>IF(tbl_HRMaster[[#This Row],[Attrition]]="Yes","Left","Active")</f>
        <v>Active</v>
      </c>
      <c r="AC3641" s="5" t="str">
        <f>_xlfn.IFS(tbl_HRMaster[[#This Row],[Age]]&lt;25,"Under 25",tbl_HRMaster[[#This Row],[Age]]&lt;35,"25-34",tbl_HRMaster[[#This Row],[Age]]&lt;45,"35-44",tbl_HRMaster[[#This Row],[Age]]&lt;55,"45-54",TRUE,"Above 54")</f>
        <v>45-54</v>
      </c>
      <c r="AD3641" s="5" t="str">
        <f>_xlfn.IFS(
tbl_HRMaster[[#This Row],[YearsAtCompany]]&lt;2,"&lt; 2 Years",
tbl_HRMaster[[#This Row],[YearsAtCompany]]&lt;5,"2-4 Years",
tbl_HRMaster[[#This Row],[YearsAtCompany]]&lt;10,"5-9 Years",
TRUE,"10+ Years"
)</f>
        <v>5-9 Years</v>
      </c>
      <c r="AE3641" s="5">
        <f>IF(tbl_HRMaster[[#This Row],[Attrition]]="Yes",1,0)</f>
        <v>0</v>
      </c>
    </row>
    <row r="3642" spans="1:31" x14ac:dyDescent="0.25">
      <c r="A3642">
        <v>46</v>
      </c>
      <c r="B3642" t="s">
        <v>21</v>
      </c>
      <c r="C3642" t="s">
        <v>22</v>
      </c>
      <c r="D3642" t="s">
        <v>23</v>
      </c>
      <c r="E3642">
        <v>4</v>
      </c>
      <c r="F3642">
        <v>3</v>
      </c>
      <c r="G3642" t="s">
        <v>38</v>
      </c>
      <c r="H3642">
        <v>2156</v>
      </c>
      <c r="I3642" t="s">
        <v>34</v>
      </c>
      <c r="J3642">
        <v>1</v>
      </c>
      <c r="K3642" t="s">
        <v>31</v>
      </c>
      <c r="L3642" t="s">
        <v>32</v>
      </c>
      <c r="M3642">
        <v>26190</v>
      </c>
      <c r="N3642">
        <v>6</v>
      </c>
      <c r="O3642">
        <v>12</v>
      </c>
      <c r="P3642">
        <v>1</v>
      </c>
      <c r="Q3642">
        <v>10</v>
      </c>
      <c r="R3642">
        <v>3</v>
      </c>
      <c r="S3642">
        <v>7</v>
      </c>
      <c r="T3642">
        <v>5</v>
      </c>
      <c r="U3642">
        <v>7</v>
      </c>
      <c r="V3642">
        <f>COUNTIF(tbl_HRMaster[EmployeeID],tbl_HRMaster[[#This Row],[EmployeeID]])</f>
        <v>1</v>
      </c>
      <c r="W3642">
        <f>IFERROR(INDEX(tbl_EmployeeSurvey[EnvironmentSatisfaction],MATCH(tbl_HRMaster[[#This Row],[EmployeeID]],tbl_EmployeeSurvey[EmployeeID],0)),"Not Found")</f>
        <v>4</v>
      </c>
      <c r="X3642">
        <f>IFERROR(INDEX(tbl_EmployeeSurvey[JobSatisfaction],MATCH(tbl_HRMaster[[#This Row],[EmployeeID]],tbl_EmployeeSurvey[EmployeeID],0)),"Not Found")</f>
        <v>1</v>
      </c>
      <c r="Y3642" s="5">
        <f>IFERROR(INDEX(tbl_EmployeeSurvey[WorkLifeBalance],MATCH(tbl_HRMaster[[#This Row],[EmployeeID]],tbl_EmployeeSurvey[EmployeeID],0)),"Not Found")</f>
        <v>4</v>
      </c>
      <c r="Z3642" s="5">
        <f>IFERROR(VLOOKUP(tbl_HRMaster[[#This Row],[EmployeeID]],tbl_ManagerSurvey[[EmployeeID]:[PerformanceRating]],2,FALSE),"Not Found")</f>
        <v>2</v>
      </c>
      <c r="AA3642" s="5">
        <f>IFERROR(VLOOKUP(tbl_HRMaster[[#This Row],[EmployeeID]],tbl_ManagerSurvey[[EmployeeID]:[PerformanceRating]],3,FALSE),"Not Found")</f>
        <v>3</v>
      </c>
      <c r="AB3642" s="5" t="str">
        <f>IF(tbl_HRMaster[[#This Row],[Attrition]]="Yes","Left","Active")</f>
        <v>Active</v>
      </c>
      <c r="AC3642" s="5" t="str">
        <f>_xlfn.IFS(tbl_HRMaster[[#This Row],[Age]]&lt;25,"Under 25",tbl_HRMaster[[#This Row],[Age]]&lt;35,"25-34",tbl_HRMaster[[#This Row],[Age]]&lt;45,"35-44",tbl_HRMaster[[#This Row],[Age]]&lt;55,"45-54",TRUE,"Above 54")</f>
        <v>45-54</v>
      </c>
      <c r="AD3642" s="5" t="str">
        <f>_xlfn.IFS(
tbl_HRMaster[[#This Row],[YearsAtCompany]]&lt;2,"&lt; 2 Years",
tbl_HRMaster[[#This Row],[YearsAtCompany]]&lt;5,"2-4 Years",
tbl_HRMaster[[#This Row],[YearsAtCompany]]&lt;10,"5-9 Years",
TRUE,"10+ Years"
)</f>
        <v>5-9 Years</v>
      </c>
      <c r="AE3642" s="5">
        <f>IF(tbl_HRMaster[[#This Row],[Attrition]]="Yes",1,0)</f>
        <v>0</v>
      </c>
    </row>
    <row r="3643" spans="1:31" x14ac:dyDescent="0.25">
      <c r="A3643">
        <v>46</v>
      </c>
      <c r="B3643" t="s">
        <v>21</v>
      </c>
      <c r="C3643" t="s">
        <v>22</v>
      </c>
      <c r="D3643" t="s">
        <v>23</v>
      </c>
      <c r="E3643">
        <v>4</v>
      </c>
      <c r="F3643">
        <v>3</v>
      </c>
      <c r="G3643" t="s">
        <v>38</v>
      </c>
      <c r="H3643">
        <v>3626</v>
      </c>
      <c r="I3643" t="s">
        <v>34</v>
      </c>
      <c r="J3643">
        <v>1</v>
      </c>
      <c r="K3643" t="s">
        <v>31</v>
      </c>
      <c r="L3643" t="s">
        <v>32</v>
      </c>
      <c r="M3643">
        <v>26190</v>
      </c>
      <c r="N3643">
        <v>6</v>
      </c>
      <c r="O3643">
        <v>12</v>
      </c>
      <c r="P3643">
        <v>1</v>
      </c>
      <c r="Q3643">
        <v>10</v>
      </c>
      <c r="R3643">
        <v>3</v>
      </c>
      <c r="S3643">
        <v>7</v>
      </c>
      <c r="T3643">
        <v>5</v>
      </c>
      <c r="U3643">
        <v>7</v>
      </c>
      <c r="V3643">
        <f>COUNTIF(tbl_HRMaster[EmployeeID],tbl_HRMaster[[#This Row],[EmployeeID]])</f>
        <v>1</v>
      </c>
      <c r="W3643">
        <f>IFERROR(INDEX(tbl_EmployeeSurvey[EnvironmentSatisfaction],MATCH(tbl_HRMaster[[#This Row],[EmployeeID]],tbl_EmployeeSurvey[EmployeeID],0)),"Not Found")</f>
        <v>4</v>
      </c>
      <c r="X3643">
        <f>IFERROR(INDEX(tbl_EmployeeSurvey[JobSatisfaction],MATCH(tbl_HRMaster[[#This Row],[EmployeeID]],tbl_EmployeeSurvey[EmployeeID],0)),"Not Found")</f>
        <v>1</v>
      </c>
      <c r="Y3643" s="5">
        <f>IFERROR(INDEX(tbl_EmployeeSurvey[WorkLifeBalance],MATCH(tbl_HRMaster[[#This Row],[EmployeeID]],tbl_EmployeeSurvey[EmployeeID],0)),"Not Found")</f>
        <v>4</v>
      </c>
      <c r="Z3643" s="5">
        <f>IFERROR(VLOOKUP(tbl_HRMaster[[#This Row],[EmployeeID]],tbl_ManagerSurvey[[EmployeeID]:[PerformanceRating]],2,FALSE),"Not Found")</f>
        <v>2</v>
      </c>
      <c r="AA3643" s="5">
        <f>IFERROR(VLOOKUP(tbl_HRMaster[[#This Row],[EmployeeID]],tbl_ManagerSurvey[[EmployeeID]:[PerformanceRating]],3,FALSE),"Not Found")</f>
        <v>3</v>
      </c>
      <c r="AB3643" s="5" t="str">
        <f>IF(tbl_HRMaster[[#This Row],[Attrition]]="Yes","Left","Active")</f>
        <v>Active</v>
      </c>
      <c r="AC3643" s="5" t="str">
        <f>_xlfn.IFS(tbl_HRMaster[[#This Row],[Age]]&lt;25,"Under 25",tbl_HRMaster[[#This Row],[Age]]&lt;35,"25-34",tbl_HRMaster[[#This Row],[Age]]&lt;45,"35-44",tbl_HRMaster[[#This Row],[Age]]&lt;55,"45-54",TRUE,"Above 54")</f>
        <v>45-54</v>
      </c>
      <c r="AD3643" s="5" t="str">
        <f>_xlfn.IFS(
tbl_HRMaster[[#This Row],[YearsAtCompany]]&lt;2,"&lt; 2 Years",
tbl_HRMaster[[#This Row],[YearsAtCompany]]&lt;5,"2-4 Years",
tbl_HRMaster[[#This Row],[YearsAtCompany]]&lt;10,"5-9 Years",
TRUE,"10+ Years"
)</f>
        <v>5-9 Years</v>
      </c>
      <c r="AE3643" s="5">
        <f>IF(tbl_HRMaster[[#This Row],[Attrition]]="Yes",1,0)</f>
        <v>0</v>
      </c>
    </row>
    <row r="3644" spans="1:31" x14ac:dyDescent="0.25">
      <c r="A3644">
        <v>31</v>
      </c>
      <c r="B3644" t="s">
        <v>21</v>
      </c>
      <c r="C3644" t="s">
        <v>22</v>
      </c>
      <c r="D3644" t="s">
        <v>23</v>
      </c>
      <c r="E3644">
        <v>1</v>
      </c>
      <c r="F3644">
        <v>3</v>
      </c>
      <c r="G3644" t="s">
        <v>45</v>
      </c>
      <c r="H3644">
        <v>227</v>
      </c>
      <c r="I3644" t="s">
        <v>25</v>
      </c>
      <c r="J3644">
        <v>2</v>
      </c>
      <c r="K3644" t="s">
        <v>35</v>
      </c>
      <c r="L3644" t="s">
        <v>41</v>
      </c>
      <c r="M3644">
        <v>64650</v>
      </c>
      <c r="N3644">
        <v>4</v>
      </c>
      <c r="O3644">
        <v>17</v>
      </c>
      <c r="P3644">
        <v>0</v>
      </c>
      <c r="Q3644">
        <v>13</v>
      </c>
      <c r="R3644">
        <v>3</v>
      </c>
      <c r="S3644">
        <v>7</v>
      </c>
      <c r="T3644">
        <v>5</v>
      </c>
      <c r="U3644">
        <v>7</v>
      </c>
      <c r="V3644">
        <f>COUNTIF(tbl_HRMaster[EmployeeID],tbl_HRMaster[[#This Row],[EmployeeID]])</f>
        <v>1</v>
      </c>
      <c r="W3644">
        <f>IFERROR(INDEX(tbl_EmployeeSurvey[EnvironmentSatisfaction],MATCH(tbl_HRMaster[[#This Row],[EmployeeID]],tbl_EmployeeSurvey[EmployeeID],0)),"Not Found")</f>
        <v>1</v>
      </c>
      <c r="X3644">
        <f>IFERROR(INDEX(tbl_EmployeeSurvey[JobSatisfaction],MATCH(tbl_HRMaster[[#This Row],[EmployeeID]],tbl_EmployeeSurvey[EmployeeID],0)),"Not Found")</f>
        <v>4</v>
      </c>
      <c r="Y3644" s="5">
        <f>IFERROR(INDEX(tbl_EmployeeSurvey[WorkLifeBalance],MATCH(tbl_HRMaster[[#This Row],[EmployeeID]],tbl_EmployeeSurvey[EmployeeID],0)),"Not Found")</f>
        <v>4</v>
      </c>
      <c r="Z3644" s="5">
        <f>IFERROR(VLOOKUP(tbl_HRMaster[[#This Row],[EmployeeID]],tbl_ManagerSurvey[[EmployeeID]:[PerformanceRating]],2,FALSE),"Not Found")</f>
        <v>3</v>
      </c>
      <c r="AA3644" s="5">
        <f>IFERROR(VLOOKUP(tbl_HRMaster[[#This Row],[EmployeeID]],tbl_ManagerSurvey[[EmployeeID]:[PerformanceRating]],3,FALSE),"Not Found")</f>
        <v>3</v>
      </c>
      <c r="AB3644" s="5" t="str">
        <f>IF(tbl_HRMaster[[#This Row],[Attrition]]="Yes","Left","Active")</f>
        <v>Active</v>
      </c>
      <c r="AC3644" s="5" t="str">
        <f>_xlfn.IFS(tbl_HRMaster[[#This Row],[Age]]&lt;25,"Under 25",tbl_HRMaster[[#This Row],[Age]]&lt;35,"25-34",tbl_HRMaster[[#This Row],[Age]]&lt;45,"35-44",tbl_HRMaster[[#This Row],[Age]]&lt;55,"45-54",TRUE,"Above 54")</f>
        <v>25-34</v>
      </c>
      <c r="AD3644" s="5" t="str">
        <f>_xlfn.IFS(
tbl_HRMaster[[#This Row],[YearsAtCompany]]&lt;2,"&lt; 2 Years",
tbl_HRMaster[[#This Row],[YearsAtCompany]]&lt;5,"2-4 Years",
tbl_HRMaster[[#This Row],[YearsAtCompany]]&lt;10,"5-9 Years",
TRUE,"10+ Years"
)</f>
        <v>5-9 Years</v>
      </c>
      <c r="AE3644" s="5">
        <f>IF(tbl_HRMaster[[#This Row],[Attrition]]="Yes",1,0)</f>
        <v>0</v>
      </c>
    </row>
    <row r="3645" spans="1:31" x14ac:dyDescent="0.25">
      <c r="A3645">
        <v>31</v>
      </c>
      <c r="B3645" t="s">
        <v>21</v>
      </c>
      <c r="C3645" t="s">
        <v>22</v>
      </c>
      <c r="D3645" t="s">
        <v>23</v>
      </c>
      <c r="E3645">
        <v>1</v>
      </c>
      <c r="F3645">
        <v>3</v>
      </c>
      <c r="G3645" t="s">
        <v>45</v>
      </c>
      <c r="H3645">
        <v>1697</v>
      </c>
      <c r="I3645" t="s">
        <v>25</v>
      </c>
      <c r="J3645">
        <v>2</v>
      </c>
      <c r="K3645" t="s">
        <v>35</v>
      </c>
      <c r="L3645" t="s">
        <v>41</v>
      </c>
      <c r="M3645">
        <v>64650</v>
      </c>
      <c r="N3645">
        <v>4</v>
      </c>
      <c r="O3645">
        <v>17</v>
      </c>
      <c r="P3645">
        <v>0</v>
      </c>
      <c r="Q3645">
        <v>13</v>
      </c>
      <c r="R3645">
        <v>3</v>
      </c>
      <c r="S3645">
        <v>7</v>
      </c>
      <c r="T3645">
        <v>5</v>
      </c>
      <c r="U3645">
        <v>7</v>
      </c>
      <c r="V3645">
        <f>COUNTIF(tbl_HRMaster[EmployeeID],tbl_HRMaster[[#This Row],[EmployeeID]])</f>
        <v>1</v>
      </c>
      <c r="W3645">
        <f>IFERROR(INDEX(tbl_EmployeeSurvey[EnvironmentSatisfaction],MATCH(tbl_HRMaster[[#This Row],[EmployeeID]],tbl_EmployeeSurvey[EmployeeID],0)),"Not Found")</f>
        <v>1</v>
      </c>
      <c r="X3645">
        <f>IFERROR(INDEX(tbl_EmployeeSurvey[JobSatisfaction],MATCH(tbl_HRMaster[[#This Row],[EmployeeID]],tbl_EmployeeSurvey[EmployeeID],0)),"Not Found")</f>
        <v>4</v>
      </c>
      <c r="Y3645" s="5">
        <f>IFERROR(INDEX(tbl_EmployeeSurvey[WorkLifeBalance],MATCH(tbl_HRMaster[[#This Row],[EmployeeID]],tbl_EmployeeSurvey[EmployeeID],0)),"Not Found")</f>
        <v>4</v>
      </c>
      <c r="Z3645" s="5">
        <f>IFERROR(VLOOKUP(tbl_HRMaster[[#This Row],[EmployeeID]],tbl_ManagerSurvey[[EmployeeID]:[PerformanceRating]],2,FALSE),"Not Found")</f>
        <v>3</v>
      </c>
      <c r="AA3645" s="5">
        <f>IFERROR(VLOOKUP(tbl_HRMaster[[#This Row],[EmployeeID]],tbl_ManagerSurvey[[EmployeeID]:[PerformanceRating]],3,FALSE),"Not Found")</f>
        <v>3</v>
      </c>
      <c r="AB3645" s="5" t="str">
        <f>IF(tbl_HRMaster[[#This Row],[Attrition]]="Yes","Left","Active")</f>
        <v>Active</v>
      </c>
      <c r="AC3645" s="5" t="str">
        <f>_xlfn.IFS(tbl_HRMaster[[#This Row],[Age]]&lt;25,"Under 25",tbl_HRMaster[[#This Row],[Age]]&lt;35,"25-34",tbl_HRMaster[[#This Row],[Age]]&lt;45,"35-44",tbl_HRMaster[[#This Row],[Age]]&lt;55,"45-54",TRUE,"Above 54")</f>
        <v>25-34</v>
      </c>
      <c r="AD3645" s="5" t="str">
        <f>_xlfn.IFS(
tbl_HRMaster[[#This Row],[YearsAtCompany]]&lt;2,"&lt; 2 Years",
tbl_HRMaster[[#This Row],[YearsAtCompany]]&lt;5,"2-4 Years",
tbl_HRMaster[[#This Row],[YearsAtCompany]]&lt;10,"5-9 Years",
TRUE,"10+ Years"
)</f>
        <v>5-9 Years</v>
      </c>
      <c r="AE3645" s="5">
        <f>IF(tbl_HRMaster[[#This Row],[Attrition]]="Yes",1,0)</f>
        <v>0</v>
      </c>
    </row>
    <row r="3646" spans="1:31" x14ac:dyDescent="0.25">
      <c r="A3646">
        <v>31</v>
      </c>
      <c r="B3646" t="s">
        <v>21</v>
      </c>
      <c r="C3646" t="s">
        <v>22</v>
      </c>
      <c r="D3646" t="s">
        <v>23</v>
      </c>
      <c r="E3646">
        <v>1</v>
      </c>
      <c r="F3646">
        <v>3</v>
      </c>
      <c r="G3646" t="s">
        <v>45</v>
      </c>
      <c r="H3646">
        <v>3167</v>
      </c>
      <c r="I3646" t="s">
        <v>25</v>
      </c>
      <c r="J3646">
        <v>2</v>
      </c>
      <c r="K3646" t="s">
        <v>35</v>
      </c>
      <c r="L3646" t="s">
        <v>41</v>
      </c>
      <c r="M3646">
        <v>64650</v>
      </c>
      <c r="N3646">
        <v>4</v>
      </c>
      <c r="O3646">
        <v>17</v>
      </c>
      <c r="P3646">
        <v>0</v>
      </c>
      <c r="Q3646">
        <v>13</v>
      </c>
      <c r="R3646">
        <v>3</v>
      </c>
      <c r="S3646">
        <v>7</v>
      </c>
      <c r="T3646">
        <v>5</v>
      </c>
      <c r="U3646">
        <v>7</v>
      </c>
      <c r="V3646">
        <f>COUNTIF(tbl_HRMaster[EmployeeID],tbl_HRMaster[[#This Row],[EmployeeID]])</f>
        <v>1</v>
      </c>
      <c r="W3646">
        <f>IFERROR(INDEX(tbl_EmployeeSurvey[EnvironmentSatisfaction],MATCH(tbl_HRMaster[[#This Row],[EmployeeID]],tbl_EmployeeSurvey[EmployeeID],0)),"Not Found")</f>
        <v>1</v>
      </c>
      <c r="X3646">
        <f>IFERROR(INDEX(tbl_EmployeeSurvey[JobSatisfaction],MATCH(tbl_HRMaster[[#This Row],[EmployeeID]],tbl_EmployeeSurvey[EmployeeID],0)),"Not Found")</f>
        <v>4</v>
      </c>
      <c r="Y3646" s="5">
        <f>IFERROR(INDEX(tbl_EmployeeSurvey[WorkLifeBalance],MATCH(tbl_HRMaster[[#This Row],[EmployeeID]],tbl_EmployeeSurvey[EmployeeID],0)),"Not Found")</f>
        <v>4</v>
      </c>
      <c r="Z3646" s="5">
        <f>IFERROR(VLOOKUP(tbl_HRMaster[[#This Row],[EmployeeID]],tbl_ManagerSurvey[[EmployeeID]:[PerformanceRating]],2,FALSE),"Not Found")</f>
        <v>3</v>
      </c>
      <c r="AA3646" s="5">
        <f>IFERROR(VLOOKUP(tbl_HRMaster[[#This Row],[EmployeeID]],tbl_ManagerSurvey[[EmployeeID]:[PerformanceRating]],3,FALSE),"Not Found")</f>
        <v>3</v>
      </c>
      <c r="AB3646" s="5" t="str">
        <f>IF(tbl_HRMaster[[#This Row],[Attrition]]="Yes","Left","Active")</f>
        <v>Active</v>
      </c>
      <c r="AC3646" s="5" t="str">
        <f>_xlfn.IFS(tbl_HRMaster[[#This Row],[Age]]&lt;25,"Under 25",tbl_HRMaster[[#This Row],[Age]]&lt;35,"25-34",tbl_HRMaster[[#This Row],[Age]]&lt;45,"35-44",tbl_HRMaster[[#This Row],[Age]]&lt;55,"45-54",TRUE,"Above 54")</f>
        <v>25-34</v>
      </c>
      <c r="AD3646" s="5" t="str">
        <f>_xlfn.IFS(
tbl_HRMaster[[#This Row],[YearsAtCompany]]&lt;2,"&lt; 2 Years",
tbl_HRMaster[[#This Row],[YearsAtCompany]]&lt;5,"2-4 Years",
tbl_HRMaster[[#This Row],[YearsAtCompany]]&lt;10,"5-9 Years",
TRUE,"10+ Years"
)</f>
        <v>5-9 Years</v>
      </c>
      <c r="AE3646" s="5">
        <f>IF(tbl_HRMaster[[#This Row],[Attrition]]="Yes",1,0)</f>
        <v>0</v>
      </c>
    </row>
    <row r="3647" spans="1:31" x14ac:dyDescent="0.25">
      <c r="A3647">
        <v>31</v>
      </c>
      <c r="B3647" t="s">
        <v>21</v>
      </c>
      <c r="C3647" t="s">
        <v>22</v>
      </c>
      <c r="D3647" t="s">
        <v>23</v>
      </c>
      <c r="E3647">
        <v>1</v>
      </c>
      <c r="F3647">
        <v>3</v>
      </c>
      <c r="G3647" t="s">
        <v>24</v>
      </c>
      <c r="H3647">
        <v>418</v>
      </c>
      <c r="I3647" t="s">
        <v>25</v>
      </c>
      <c r="J3647">
        <v>1</v>
      </c>
      <c r="K3647" t="s">
        <v>43</v>
      </c>
      <c r="L3647" t="s">
        <v>27</v>
      </c>
      <c r="M3647">
        <v>121850</v>
      </c>
      <c r="N3647">
        <v>3</v>
      </c>
      <c r="O3647">
        <v>14</v>
      </c>
      <c r="P3647">
        <v>0</v>
      </c>
      <c r="Q3647">
        <v>13</v>
      </c>
      <c r="R3647">
        <v>2</v>
      </c>
      <c r="S3647">
        <v>7</v>
      </c>
      <c r="T3647">
        <v>5</v>
      </c>
      <c r="U3647">
        <v>2</v>
      </c>
      <c r="V3647">
        <f>COUNTIF(tbl_HRMaster[EmployeeID],tbl_HRMaster[[#This Row],[EmployeeID]])</f>
        <v>1</v>
      </c>
      <c r="W3647">
        <f>IFERROR(INDEX(tbl_EmployeeSurvey[EnvironmentSatisfaction],MATCH(tbl_HRMaster[[#This Row],[EmployeeID]],tbl_EmployeeSurvey[EmployeeID],0)),"Not Found")</f>
        <v>2</v>
      </c>
      <c r="X3647">
        <f>IFERROR(INDEX(tbl_EmployeeSurvey[JobSatisfaction],MATCH(tbl_HRMaster[[#This Row],[EmployeeID]],tbl_EmployeeSurvey[EmployeeID],0)),"Not Found")</f>
        <v>3</v>
      </c>
      <c r="Y3647" s="5">
        <f>IFERROR(INDEX(tbl_EmployeeSurvey[WorkLifeBalance],MATCH(tbl_HRMaster[[#This Row],[EmployeeID]],tbl_EmployeeSurvey[EmployeeID],0)),"Not Found")</f>
        <v>4</v>
      </c>
      <c r="Z3647" s="5">
        <f>IFERROR(VLOOKUP(tbl_HRMaster[[#This Row],[EmployeeID]],tbl_ManagerSurvey[[EmployeeID]:[PerformanceRating]],2,FALSE),"Not Found")</f>
        <v>3</v>
      </c>
      <c r="AA3647" s="5">
        <f>IFERROR(VLOOKUP(tbl_HRMaster[[#This Row],[EmployeeID]],tbl_ManagerSurvey[[EmployeeID]:[PerformanceRating]],3,FALSE),"Not Found")</f>
        <v>3</v>
      </c>
      <c r="AB3647" s="5" t="str">
        <f>IF(tbl_HRMaster[[#This Row],[Attrition]]="Yes","Left","Active")</f>
        <v>Active</v>
      </c>
      <c r="AC3647" s="5" t="str">
        <f>_xlfn.IFS(tbl_HRMaster[[#This Row],[Age]]&lt;25,"Under 25",tbl_HRMaster[[#This Row],[Age]]&lt;35,"25-34",tbl_HRMaster[[#This Row],[Age]]&lt;45,"35-44",tbl_HRMaster[[#This Row],[Age]]&lt;55,"45-54",TRUE,"Above 54")</f>
        <v>25-34</v>
      </c>
      <c r="AD3647" s="5" t="str">
        <f>_xlfn.IFS(
tbl_HRMaster[[#This Row],[YearsAtCompany]]&lt;2,"&lt; 2 Years",
tbl_HRMaster[[#This Row],[YearsAtCompany]]&lt;5,"2-4 Years",
tbl_HRMaster[[#This Row],[YearsAtCompany]]&lt;10,"5-9 Years",
TRUE,"10+ Years"
)</f>
        <v>5-9 Years</v>
      </c>
      <c r="AE3647" s="5">
        <f>IF(tbl_HRMaster[[#This Row],[Attrition]]="Yes",1,0)</f>
        <v>0</v>
      </c>
    </row>
    <row r="3648" spans="1:31" x14ac:dyDescent="0.25">
      <c r="A3648">
        <v>31</v>
      </c>
      <c r="B3648" t="s">
        <v>21</v>
      </c>
      <c r="C3648" t="s">
        <v>22</v>
      </c>
      <c r="D3648" t="s">
        <v>23</v>
      </c>
      <c r="E3648">
        <v>1</v>
      </c>
      <c r="F3648">
        <v>3</v>
      </c>
      <c r="G3648" t="s">
        <v>24</v>
      </c>
      <c r="H3648">
        <v>1888</v>
      </c>
      <c r="I3648" t="s">
        <v>25</v>
      </c>
      <c r="J3648">
        <v>1</v>
      </c>
      <c r="K3648" t="s">
        <v>43</v>
      </c>
      <c r="L3648" t="s">
        <v>27</v>
      </c>
      <c r="M3648">
        <v>121850</v>
      </c>
      <c r="N3648">
        <v>3</v>
      </c>
      <c r="O3648">
        <v>14</v>
      </c>
      <c r="P3648">
        <v>0</v>
      </c>
      <c r="Q3648">
        <v>13</v>
      </c>
      <c r="R3648">
        <v>2</v>
      </c>
      <c r="S3648">
        <v>7</v>
      </c>
      <c r="T3648">
        <v>5</v>
      </c>
      <c r="U3648">
        <v>2</v>
      </c>
      <c r="V3648">
        <f>COUNTIF(tbl_HRMaster[EmployeeID],tbl_HRMaster[[#This Row],[EmployeeID]])</f>
        <v>1</v>
      </c>
      <c r="W3648">
        <f>IFERROR(INDEX(tbl_EmployeeSurvey[EnvironmentSatisfaction],MATCH(tbl_HRMaster[[#This Row],[EmployeeID]],tbl_EmployeeSurvey[EmployeeID],0)),"Not Found")</f>
        <v>2</v>
      </c>
      <c r="X3648">
        <f>IFERROR(INDEX(tbl_EmployeeSurvey[JobSatisfaction],MATCH(tbl_HRMaster[[#This Row],[EmployeeID]],tbl_EmployeeSurvey[EmployeeID],0)),"Not Found")</f>
        <v>3</v>
      </c>
      <c r="Y3648" s="5">
        <f>IFERROR(INDEX(tbl_EmployeeSurvey[WorkLifeBalance],MATCH(tbl_HRMaster[[#This Row],[EmployeeID]],tbl_EmployeeSurvey[EmployeeID],0)),"Not Found")</f>
        <v>4</v>
      </c>
      <c r="Z3648" s="5">
        <f>IFERROR(VLOOKUP(tbl_HRMaster[[#This Row],[EmployeeID]],tbl_ManagerSurvey[[EmployeeID]:[PerformanceRating]],2,FALSE),"Not Found")</f>
        <v>3</v>
      </c>
      <c r="AA3648" s="5">
        <f>IFERROR(VLOOKUP(tbl_HRMaster[[#This Row],[EmployeeID]],tbl_ManagerSurvey[[EmployeeID]:[PerformanceRating]],3,FALSE),"Not Found")</f>
        <v>3</v>
      </c>
      <c r="AB3648" s="5" t="str">
        <f>IF(tbl_HRMaster[[#This Row],[Attrition]]="Yes","Left","Active")</f>
        <v>Active</v>
      </c>
      <c r="AC3648" s="5" t="str">
        <f>_xlfn.IFS(tbl_HRMaster[[#This Row],[Age]]&lt;25,"Under 25",tbl_HRMaster[[#This Row],[Age]]&lt;35,"25-34",tbl_HRMaster[[#This Row],[Age]]&lt;45,"35-44",tbl_HRMaster[[#This Row],[Age]]&lt;55,"45-54",TRUE,"Above 54")</f>
        <v>25-34</v>
      </c>
      <c r="AD3648" s="5" t="str">
        <f>_xlfn.IFS(
tbl_HRMaster[[#This Row],[YearsAtCompany]]&lt;2,"&lt; 2 Years",
tbl_HRMaster[[#This Row],[YearsAtCompany]]&lt;5,"2-4 Years",
tbl_HRMaster[[#This Row],[YearsAtCompany]]&lt;10,"5-9 Years",
TRUE,"10+ Years"
)</f>
        <v>5-9 Years</v>
      </c>
      <c r="AE3648" s="5">
        <f>IF(tbl_HRMaster[[#This Row],[Attrition]]="Yes",1,0)</f>
        <v>0</v>
      </c>
    </row>
    <row r="3649" spans="1:31" x14ac:dyDescent="0.25">
      <c r="A3649">
        <v>31</v>
      </c>
      <c r="B3649" t="s">
        <v>21</v>
      </c>
      <c r="C3649" t="s">
        <v>22</v>
      </c>
      <c r="D3649" t="s">
        <v>23</v>
      </c>
      <c r="E3649">
        <v>1</v>
      </c>
      <c r="F3649">
        <v>3</v>
      </c>
      <c r="G3649" t="s">
        <v>24</v>
      </c>
      <c r="H3649">
        <v>3358</v>
      </c>
      <c r="I3649" t="s">
        <v>25</v>
      </c>
      <c r="J3649">
        <v>1</v>
      </c>
      <c r="K3649" t="s">
        <v>43</v>
      </c>
      <c r="L3649" t="s">
        <v>27</v>
      </c>
      <c r="M3649">
        <v>121850</v>
      </c>
      <c r="N3649">
        <v>3</v>
      </c>
      <c r="O3649">
        <v>14</v>
      </c>
      <c r="P3649">
        <v>0</v>
      </c>
      <c r="Q3649">
        <v>13</v>
      </c>
      <c r="R3649">
        <v>2</v>
      </c>
      <c r="S3649">
        <v>7</v>
      </c>
      <c r="T3649">
        <v>5</v>
      </c>
      <c r="U3649">
        <v>2</v>
      </c>
      <c r="V3649">
        <f>COUNTIF(tbl_HRMaster[EmployeeID],tbl_HRMaster[[#This Row],[EmployeeID]])</f>
        <v>1</v>
      </c>
      <c r="W3649">
        <f>IFERROR(INDEX(tbl_EmployeeSurvey[EnvironmentSatisfaction],MATCH(tbl_HRMaster[[#This Row],[EmployeeID]],tbl_EmployeeSurvey[EmployeeID],0)),"Not Found")</f>
        <v>2</v>
      </c>
      <c r="X3649">
        <f>IFERROR(INDEX(tbl_EmployeeSurvey[JobSatisfaction],MATCH(tbl_HRMaster[[#This Row],[EmployeeID]],tbl_EmployeeSurvey[EmployeeID],0)),"Not Found")</f>
        <v>3</v>
      </c>
      <c r="Y3649" s="5">
        <f>IFERROR(INDEX(tbl_EmployeeSurvey[WorkLifeBalance],MATCH(tbl_HRMaster[[#This Row],[EmployeeID]],tbl_EmployeeSurvey[EmployeeID],0)),"Not Found")</f>
        <v>4</v>
      </c>
      <c r="Z3649" s="5">
        <f>IFERROR(VLOOKUP(tbl_HRMaster[[#This Row],[EmployeeID]],tbl_ManagerSurvey[[EmployeeID]:[PerformanceRating]],2,FALSE),"Not Found")</f>
        <v>3</v>
      </c>
      <c r="AA3649" s="5">
        <f>IFERROR(VLOOKUP(tbl_HRMaster[[#This Row],[EmployeeID]],tbl_ManagerSurvey[[EmployeeID]:[PerformanceRating]],3,FALSE),"Not Found")</f>
        <v>3</v>
      </c>
      <c r="AB3649" s="5" t="str">
        <f>IF(tbl_HRMaster[[#This Row],[Attrition]]="Yes","Left","Active")</f>
        <v>Active</v>
      </c>
      <c r="AC3649" s="5" t="str">
        <f>_xlfn.IFS(tbl_HRMaster[[#This Row],[Age]]&lt;25,"Under 25",tbl_HRMaster[[#This Row],[Age]]&lt;35,"25-34",tbl_HRMaster[[#This Row],[Age]]&lt;45,"35-44",tbl_HRMaster[[#This Row],[Age]]&lt;55,"45-54",TRUE,"Above 54")</f>
        <v>25-34</v>
      </c>
      <c r="AD3649" s="5" t="str">
        <f>_xlfn.IFS(
tbl_HRMaster[[#This Row],[YearsAtCompany]]&lt;2,"&lt; 2 Years",
tbl_HRMaster[[#This Row],[YearsAtCompany]]&lt;5,"2-4 Years",
tbl_HRMaster[[#This Row],[YearsAtCompany]]&lt;10,"5-9 Years",
TRUE,"10+ Years"
)</f>
        <v>5-9 Years</v>
      </c>
      <c r="AE3649" s="5">
        <f>IF(tbl_HRMaster[[#This Row],[Attrition]]="Yes",1,0)</f>
        <v>0</v>
      </c>
    </row>
    <row r="3650" spans="1:31" x14ac:dyDescent="0.25">
      <c r="A3650">
        <v>34</v>
      </c>
      <c r="B3650" t="s">
        <v>21</v>
      </c>
      <c r="C3650" t="s">
        <v>22</v>
      </c>
      <c r="D3650" t="s">
        <v>23</v>
      </c>
      <c r="E3650">
        <v>8</v>
      </c>
      <c r="F3650">
        <v>2</v>
      </c>
      <c r="G3650" t="s">
        <v>24</v>
      </c>
      <c r="H3650">
        <v>175</v>
      </c>
      <c r="I3650" t="s">
        <v>34</v>
      </c>
      <c r="J3650">
        <v>1</v>
      </c>
      <c r="K3650" t="s">
        <v>40</v>
      </c>
      <c r="L3650" t="s">
        <v>41</v>
      </c>
      <c r="M3650">
        <v>24390</v>
      </c>
      <c r="N3650">
        <v>3</v>
      </c>
      <c r="O3650">
        <v>11</v>
      </c>
      <c r="P3650">
        <v>2</v>
      </c>
      <c r="Q3650">
        <v>14</v>
      </c>
      <c r="R3650">
        <v>2</v>
      </c>
      <c r="S3650">
        <v>7</v>
      </c>
      <c r="T3650">
        <v>5</v>
      </c>
      <c r="U3650">
        <v>7</v>
      </c>
      <c r="V3650">
        <f>COUNTIF(tbl_HRMaster[EmployeeID],tbl_HRMaster[[#This Row],[EmployeeID]])</f>
        <v>1</v>
      </c>
      <c r="W3650">
        <f>IFERROR(INDEX(tbl_EmployeeSurvey[EnvironmentSatisfaction],MATCH(tbl_HRMaster[[#This Row],[EmployeeID]],tbl_EmployeeSurvey[EmployeeID],0)),"Not Found")</f>
        <v>4</v>
      </c>
      <c r="X3650">
        <f>IFERROR(INDEX(tbl_EmployeeSurvey[JobSatisfaction],MATCH(tbl_HRMaster[[#This Row],[EmployeeID]],tbl_EmployeeSurvey[EmployeeID],0)),"Not Found")</f>
        <v>3</v>
      </c>
      <c r="Y3650" s="5">
        <f>IFERROR(INDEX(tbl_EmployeeSurvey[WorkLifeBalance],MATCH(tbl_HRMaster[[#This Row],[EmployeeID]],tbl_EmployeeSurvey[EmployeeID],0)),"Not Found")</f>
        <v>3</v>
      </c>
      <c r="Z3650" s="5">
        <f>IFERROR(VLOOKUP(tbl_HRMaster[[#This Row],[EmployeeID]],tbl_ManagerSurvey[[EmployeeID]:[PerformanceRating]],2,FALSE),"Not Found")</f>
        <v>4</v>
      </c>
      <c r="AA3650" s="5">
        <f>IFERROR(VLOOKUP(tbl_HRMaster[[#This Row],[EmployeeID]],tbl_ManagerSurvey[[EmployeeID]:[PerformanceRating]],3,FALSE),"Not Found")</f>
        <v>3</v>
      </c>
      <c r="AB3650" s="5" t="str">
        <f>IF(tbl_HRMaster[[#This Row],[Attrition]]="Yes","Left","Active")</f>
        <v>Active</v>
      </c>
      <c r="AC3650" s="5" t="str">
        <f>_xlfn.IFS(tbl_HRMaster[[#This Row],[Age]]&lt;25,"Under 25",tbl_HRMaster[[#This Row],[Age]]&lt;35,"25-34",tbl_HRMaster[[#This Row],[Age]]&lt;45,"35-44",tbl_HRMaster[[#This Row],[Age]]&lt;55,"45-54",TRUE,"Above 54")</f>
        <v>25-34</v>
      </c>
      <c r="AD3650" s="5" t="str">
        <f>_xlfn.IFS(
tbl_HRMaster[[#This Row],[YearsAtCompany]]&lt;2,"&lt; 2 Years",
tbl_HRMaster[[#This Row],[YearsAtCompany]]&lt;5,"2-4 Years",
tbl_HRMaster[[#This Row],[YearsAtCompany]]&lt;10,"5-9 Years",
TRUE,"10+ Years"
)</f>
        <v>5-9 Years</v>
      </c>
      <c r="AE3650" s="5">
        <f>IF(tbl_HRMaster[[#This Row],[Attrition]]="Yes",1,0)</f>
        <v>0</v>
      </c>
    </row>
    <row r="3651" spans="1:31" x14ac:dyDescent="0.25">
      <c r="A3651">
        <v>34</v>
      </c>
      <c r="B3651" t="s">
        <v>21</v>
      </c>
      <c r="C3651" t="s">
        <v>22</v>
      </c>
      <c r="D3651" t="s">
        <v>23</v>
      </c>
      <c r="E3651">
        <v>8</v>
      </c>
      <c r="F3651">
        <v>2</v>
      </c>
      <c r="G3651" t="s">
        <v>24</v>
      </c>
      <c r="H3651">
        <v>1645</v>
      </c>
      <c r="I3651" t="s">
        <v>34</v>
      </c>
      <c r="J3651">
        <v>1</v>
      </c>
      <c r="K3651" t="s">
        <v>40</v>
      </c>
      <c r="L3651" t="s">
        <v>41</v>
      </c>
      <c r="M3651">
        <v>24390</v>
      </c>
      <c r="N3651">
        <v>3</v>
      </c>
      <c r="O3651">
        <v>11</v>
      </c>
      <c r="P3651">
        <v>2</v>
      </c>
      <c r="Q3651">
        <v>14</v>
      </c>
      <c r="R3651">
        <v>2</v>
      </c>
      <c r="S3651">
        <v>7</v>
      </c>
      <c r="T3651">
        <v>5</v>
      </c>
      <c r="U3651">
        <v>7</v>
      </c>
      <c r="V3651">
        <f>COUNTIF(tbl_HRMaster[EmployeeID],tbl_HRMaster[[#This Row],[EmployeeID]])</f>
        <v>1</v>
      </c>
      <c r="W3651">
        <f>IFERROR(INDEX(tbl_EmployeeSurvey[EnvironmentSatisfaction],MATCH(tbl_HRMaster[[#This Row],[EmployeeID]],tbl_EmployeeSurvey[EmployeeID],0)),"Not Found")</f>
        <v>4</v>
      </c>
      <c r="X3651">
        <f>IFERROR(INDEX(tbl_EmployeeSurvey[JobSatisfaction],MATCH(tbl_HRMaster[[#This Row],[EmployeeID]],tbl_EmployeeSurvey[EmployeeID],0)),"Not Found")</f>
        <v>3</v>
      </c>
      <c r="Y3651" s="5">
        <f>IFERROR(INDEX(tbl_EmployeeSurvey[WorkLifeBalance],MATCH(tbl_HRMaster[[#This Row],[EmployeeID]],tbl_EmployeeSurvey[EmployeeID],0)),"Not Found")</f>
        <v>3</v>
      </c>
      <c r="Z3651" s="5">
        <f>IFERROR(VLOOKUP(tbl_HRMaster[[#This Row],[EmployeeID]],tbl_ManagerSurvey[[EmployeeID]:[PerformanceRating]],2,FALSE),"Not Found")</f>
        <v>4</v>
      </c>
      <c r="AA3651" s="5">
        <f>IFERROR(VLOOKUP(tbl_HRMaster[[#This Row],[EmployeeID]],tbl_ManagerSurvey[[EmployeeID]:[PerformanceRating]],3,FALSE),"Not Found")</f>
        <v>3</v>
      </c>
      <c r="AB3651" s="5" t="str">
        <f>IF(tbl_HRMaster[[#This Row],[Attrition]]="Yes","Left","Active")</f>
        <v>Active</v>
      </c>
      <c r="AC3651" s="5" t="str">
        <f>_xlfn.IFS(tbl_HRMaster[[#This Row],[Age]]&lt;25,"Under 25",tbl_HRMaster[[#This Row],[Age]]&lt;35,"25-34",tbl_HRMaster[[#This Row],[Age]]&lt;45,"35-44",tbl_HRMaster[[#This Row],[Age]]&lt;55,"45-54",TRUE,"Above 54")</f>
        <v>25-34</v>
      </c>
      <c r="AD3651" s="5" t="str">
        <f>_xlfn.IFS(
tbl_HRMaster[[#This Row],[YearsAtCompany]]&lt;2,"&lt; 2 Years",
tbl_HRMaster[[#This Row],[YearsAtCompany]]&lt;5,"2-4 Years",
tbl_HRMaster[[#This Row],[YearsAtCompany]]&lt;10,"5-9 Years",
TRUE,"10+ Years"
)</f>
        <v>5-9 Years</v>
      </c>
      <c r="AE3651" s="5">
        <f>IF(tbl_HRMaster[[#This Row],[Attrition]]="Yes",1,0)</f>
        <v>0</v>
      </c>
    </row>
    <row r="3652" spans="1:31" x14ac:dyDescent="0.25">
      <c r="A3652">
        <v>34</v>
      </c>
      <c r="B3652" t="s">
        <v>21</v>
      </c>
      <c r="C3652" t="s">
        <v>22</v>
      </c>
      <c r="D3652" t="s">
        <v>23</v>
      </c>
      <c r="E3652">
        <v>8</v>
      </c>
      <c r="F3652">
        <v>2</v>
      </c>
      <c r="G3652" t="s">
        <v>24</v>
      </c>
      <c r="H3652">
        <v>3115</v>
      </c>
      <c r="I3652" t="s">
        <v>34</v>
      </c>
      <c r="J3652">
        <v>1</v>
      </c>
      <c r="K3652" t="s">
        <v>40</v>
      </c>
      <c r="L3652" t="s">
        <v>41</v>
      </c>
      <c r="M3652">
        <v>24390</v>
      </c>
      <c r="N3652">
        <v>3</v>
      </c>
      <c r="O3652">
        <v>11</v>
      </c>
      <c r="P3652">
        <v>2</v>
      </c>
      <c r="Q3652">
        <v>14</v>
      </c>
      <c r="R3652">
        <v>2</v>
      </c>
      <c r="S3652">
        <v>7</v>
      </c>
      <c r="T3652">
        <v>5</v>
      </c>
      <c r="U3652">
        <v>7</v>
      </c>
      <c r="V3652">
        <f>COUNTIF(tbl_HRMaster[EmployeeID],tbl_HRMaster[[#This Row],[EmployeeID]])</f>
        <v>1</v>
      </c>
      <c r="W3652">
        <f>IFERROR(INDEX(tbl_EmployeeSurvey[EnvironmentSatisfaction],MATCH(tbl_HRMaster[[#This Row],[EmployeeID]],tbl_EmployeeSurvey[EmployeeID],0)),"Not Found")</f>
        <v>3</v>
      </c>
      <c r="X3652">
        <f>IFERROR(INDEX(tbl_EmployeeSurvey[JobSatisfaction],MATCH(tbl_HRMaster[[#This Row],[EmployeeID]],tbl_EmployeeSurvey[EmployeeID],0)),"Not Found")</f>
        <v>3</v>
      </c>
      <c r="Y3652" s="5">
        <f>IFERROR(INDEX(tbl_EmployeeSurvey[WorkLifeBalance],MATCH(tbl_HRMaster[[#This Row],[EmployeeID]],tbl_EmployeeSurvey[EmployeeID],0)),"Not Found")</f>
        <v>3</v>
      </c>
      <c r="Z3652" s="5">
        <f>IFERROR(VLOOKUP(tbl_HRMaster[[#This Row],[EmployeeID]],tbl_ManagerSurvey[[EmployeeID]:[PerformanceRating]],2,FALSE),"Not Found")</f>
        <v>4</v>
      </c>
      <c r="AA3652" s="5">
        <f>IFERROR(VLOOKUP(tbl_HRMaster[[#This Row],[EmployeeID]],tbl_ManagerSurvey[[EmployeeID]:[PerformanceRating]],3,FALSE),"Not Found")</f>
        <v>3</v>
      </c>
      <c r="AB3652" s="5" t="str">
        <f>IF(tbl_HRMaster[[#This Row],[Attrition]]="Yes","Left","Active")</f>
        <v>Active</v>
      </c>
      <c r="AC3652" s="5" t="str">
        <f>_xlfn.IFS(tbl_HRMaster[[#This Row],[Age]]&lt;25,"Under 25",tbl_HRMaster[[#This Row],[Age]]&lt;35,"25-34",tbl_HRMaster[[#This Row],[Age]]&lt;45,"35-44",tbl_HRMaster[[#This Row],[Age]]&lt;55,"45-54",TRUE,"Above 54")</f>
        <v>25-34</v>
      </c>
      <c r="AD3652" s="5" t="str">
        <f>_xlfn.IFS(
tbl_HRMaster[[#This Row],[YearsAtCompany]]&lt;2,"&lt; 2 Years",
tbl_HRMaster[[#This Row],[YearsAtCompany]]&lt;5,"2-4 Years",
tbl_HRMaster[[#This Row],[YearsAtCompany]]&lt;10,"5-9 Years",
TRUE,"10+ Years"
)</f>
        <v>5-9 Years</v>
      </c>
      <c r="AE3652" s="5">
        <f>IF(tbl_HRMaster[[#This Row],[Attrition]]="Yes",1,0)</f>
        <v>0</v>
      </c>
    </row>
    <row r="3653" spans="1:31" x14ac:dyDescent="0.25">
      <c r="A3653">
        <v>26</v>
      </c>
      <c r="B3653" t="s">
        <v>21</v>
      </c>
      <c r="C3653" t="s">
        <v>22</v>
      </c>
      <c r="D3653" t="s">
        <v>30</v>
      </c>
      <c r="E3653">
        <v>17</v>
      </c>
      <c r="F3653">
        <v>4</v>
      </c>
      <c r="G3653" t="s">
        <v>24</v>
      </c>
      <c r="H3653">
        <v>1347</v>
      </c>
      <c r="I3653" t="s">
        <v>34</v>
      </c>
      <c r="J3653">
        <v>2</v>
      </c>
      <c r="K3653" t="s">
        <v>35</v>
      </c>
      <c r="L3653" t="s">
        <v>27</v>
      </c>
      <c r="M3653">
        <v>48770</v>
      </c>
      <c r="N3653">
        <v>1</v>
      </c>
      <c r="O3653">
        <v>13</v>
      </c>
      <c r="P3653">
        <v>1</v>
      </c>
      <c r="Q3653">
        <v>8</v>
      </c>
      <c r="R3653">
        <v>5</v>
      </c>
      <c r="S3653">
        <v>8</v>
      </c>
      <c r="T3653">
        <v>5</v>
      </c>
      <c r="U3653">
        <v>7</v>
      </c>
      <c r="V3653">
        <f>COUNTIF(tbl_HRMaster[EmployeeID],tbl_HRMaster[[#This Row],[EmployeeID]])</f>
        <v>1</v>
      </c>
      <c r="W3653">
        <f>IFERROR(INDEX(tbl_EmployeeSurvey[EnvironmentSatisfaction],MATCH(tbl_HRMaster[[#This Row],[EmployeeID]],tbl_EmployeeSurvey[EmployeeID],0)),"Not Found")</f>
        <v>3</v>
      </c>
      <c r="X3653">
        <f>IFERROR(INDEX(tbl_EmployeeSurvey[JobSatisfaction],MATCH(tbl_HRMaster[[#This Row],[EmployeeID]],tbl_EmployeeSurvey[EmployeeID],0)),"Not Found")</f>
        <v>3</v>
      </c>
      <c r="Y3653" s="5">
        <f>IFERROR(INDEX(tbl_EmployeeSurvey[WorkLifeBalance],MATCH(tbl_HRMaster[[#This Row],[EmployeeID]],tbl_EmployeeSurvey[EmployeeID],0)),"Not Found")</f>
        <v>3</v>
      </c>
      <c r="Z3653" s="5">
        <f>IFERROR(VLOOKUP(tbl_HRMaster[[#This Row],[EmployeeID]],tbl_ManagerSurvey[[EmployeeID]:[PerformanceRating]],2,FALSE),"Not Found")</f>
        <v>4</v>
      </c>
      <c r="AA3653" s="5">
        <f>IFERROR(VLOOKUP(tbl_HRMaster[[#This Row],[EmployeeID]],tbl_ManagerSurvey[[EmployeeID]:[PerformanceRating]],3,FALSE),"Not Found")</f>
        <v>3</v>
      </c>
      <c r="AB3653" s="5" t="str">
        <f>IF(tbl_HRMaster[[#This Row],[Attrition]]="Yes","Left","Active")</f>
        <v>Active</v>
      </c>
      <c r="AC3653" s="5" t="str">
        <f>_xlfn.IFS(tbl_HRMaster[[#This Row],[Age]]&lt;25,"Under 25",tbl_HRMaster[[#This Row],[Age]]&lt;35,"25-34",tbl_HRMaster[[#This Row],[Age]]&lt;45,"35-44",tbl_HRMaster[[#This Row],[Age]]&lt;55,"45-54",TRUE,"Above 54")</f>
        <v>25-34</v>
      </c>
      <c r="AD3653" s="5" t="str">
        <f>_xlfn.IFS(
tbl_HRMaster[[#This Row],[YearsAtCompany]]&lt;2,"&lt; 2 Years",
tbl_HRMaster[[#This Row],[YearsAtCompany]]&lt;5,"2-4 Years",
tbl_HRMaster[[#This Row],[YearsAtCompany]]&lt;10,"5-9 Years",
TRUE,"10+ Years"
)</f>
        <v>5-9 Years</v>
      </c>
      <c r="AE3653" s="5">
        <f>IF(tbl_HRMaster[[#This Row],[Attrition]]="Yes",1,0)</f>
        <v>0</v>
      </c>
    </row>
    <row r="3654" spans="1:31" x14ac:dyDescent="0.25">
      <c r="A3654">
        <v>26</v>
      </c>
      <c r="B3654" t="s">
        <v>21</v>
      </c>
      <c r="C3654" t="s">
        <v>22</v>
      </c>
      <c r="D3654" t="s">
        <v>30</v>
      </c>
      <c r="E3654">
        <v>17</v>
      </c>
      <c r="F3654">
        <v>4</v>
      </c>
      <c r="G3654" t="s">
        <v>24</v>
      </c>
      <c r="H3654">
        <v>2817</v>
      </c>
      <c r="I3654" t="s">
        <v>34</v>
      </c>
      <c r="J3654">
        <v>2</v>
      </c>
      <c r="K3654" t="s">
        <v>35</v>
      </c>
      <c r="L3654" t="s">
        <v>27</v>
      </c>
      <c r="M3654">
        <v>48770</v>
      </c>
      <c r="N3654">
        <v>1</v>
      </c>
      <c r="O3654">
        <v>13</v>
      </c>
      <c r="P3654">
        <v>1</v>
      </c>
      <c r="Q3654">
        <v>8</v>
      </c>
      <c r="R3654">
        <v>5</v>
      </c>
      <c r="S3654">
        <v>8</v>
      </c>
      <c r="T3654">
        <v>5</v>
      </c>
      <c r="U3654">
        <v>7</v>
      </c>
      <c r="V3654">
        <f>COUNTIF(tbl_HRMaster[EmployeeID],tbl_HRMaster[[#This Row],[EmployeeID]])</f>
        <v>1</v>
      </c>
      <c r="W3654">
        <f>IFERROR(INDEX(tbl_EmployeeSurvey[EnvironmentSatisfaction],MATCH(tbl_HRMaster[[#This Row],[EmployeeID]],tbl_EmployeeSurvey[EmployeeID],0)),"Not Found")</f>
        <v>3</v>
      </c>
      <c r="X3654">
        <f>IFERROR(INDEX(tbl_EmployeeSurvey[JobSatisfaction],MATCH(tbl_HRMaster[[#This Row],[EmployeeID]],tbl_EmployeeSurvey[EmployeeID],0)),"Not Found")</f>
        <v>3</v>
      </c>
      <c r="Y3654" s="5">
        <f>IFERROR(INDEX(tbl_EmployeeSurvey[WorkLifeBalance],MATCH(tbl_HRMaster[[#This Row],[EmployeeID]],tbl_EmployeeSurvey[EmployeeID],0)),"Not Found")</f>
        <v>3</v>
      </c>
      <c r="Z3654" s="5">
        <f>IFERROR(VLOOKUP(tbl_HRMaster[[#This Row],[EmployeeID]],tbl_ManagerSurvey[[EmployeeID]:[PerformanceRating]],2,FALSE),"Not Found")</f>
        <v>4</v>
      </c>
      <c r="AA3654" s="5">
        <f>IFERROR(VLOOKUP(tbl_HRMaster[[#This Row],[EmployeeID]],tbl_ManagerSurvey[[EmployeeID]:[PerformanceRating]],3,FALSE),"Not Found")</f>
        <v>3</v>
      </c>
      <c r="AB3654" s="5" t="str">
        <f>IF(tbl_HRMaster[[#This Row],[Attrition]]="Yes","Left","Active")</f>
        <v>Active</v>
      </c>
      <c r="AC3654" s="5" t="str">
        <f>_xlfn.IFS(tbl_HRMaster[[#This Row],[Age]]&lt;25,"Under 25",tbl_HRMaster[[#This Row],[Age]]&lt;35,"25-34",tbl_HRMaster[[#This Row],[Age]]&lt;45,"35-44",tbl_HRMaster[[#This Row],[Age]]&lt;55,"45-54",TRUE,"Above 54")</f>
        <v>25-34</v>
      </c>
      <c r="AD3654" s="5" t="str">
        <f>_xlfn.IFS(
tbl_HRMaster[[#This Row],[YearsAtCompany]]&lt;2,"&lt; 2 Years",
tbl_HRMaster[[#This Row],[YearsAtCompany]]&lt;5,"2-4 Years",
tbl_HRMaster[[#This Row],[YearsAtCompany]]&lt;10,"5-9 Years",
TRUE,"10+ Years"
)</f>
        <v>5-9 Years</v>
      </c>
      <c r="AE3654" s="5">
        <f>IF(tbl_HRMaster[[#This Row],[Attrition]]="Yes",1,0)</f>
        <v>0</v>
      </c>
    </row>
    <row r="3655" spans="1:31" x14ac:dyDescent="0.25">
      <c r="A3655">
        <v>26</v>
      </c>
      <c r="B3655" t="s">
        <v>21</v>
      </c>
      <c r="C3655" t="s">
        <v>22</v>
      </c>
      <c r="D3655" t="s">
        <v>30</v>
      </c>
      <c r="E3655">
        <v>17</v>
      </c>
      <c r="F3655">
        <v>4</v>
      </c>
      <c r="G3655" t="s">
        <v>24</v>
      </c>
      <c r="H3655">
        <v>4287</v>
      </c>
      <c r="I3655" t="s">
        <v>34</v>
      </c>
      <c r="J3655">
        <v>2</v>
      </c>
      <c r="K3655" t="s">
        <v>35</v>
      </c>
      <c r="L3655" t="s">
        <v>27</v>
      </c>
      <c r="M3655">
        <v>48770</v>
      </c>
      <c r="N3655">
        <v>1</v>
      </c>
      <c r="O3655">
        <v>13</v>
      </c>
      <c r="P3655">
        <v>1</v>
      </c>
      <c r="Q3655">
        <v>8</v>
      </c>
      <c r="R3655">
        <v>5</v>
      </c>
      <c r="S3655">
        <v>8</v>
      </c>
      <c r="T3655">
        <v>5</v>
      </c>
      <c r="U3655">
        <v>7</v>
      </c>
      <c r="V3655">
        <f>COUNTIF(tbl_HRMaster[EmployeeID],tbl_HRMaster[[#This Row],[EmployeeID]])</f>
        <v>1</v>
      </c>
      <c r="W3655">
        <f>IFERROR(INDEX(tbl_EmployeeSurvey[EnvironmentSatisfaction],MATCH(tbl_HRMaster[[#This Row],[EmployeeID]],tbl_EmployeeSurvey[EmployeeID],0)),"Not Found")</f>
        <v>3</v>
      </c>
      <c r="X3655">
        <f>IFERROR(INDEX(tbl_EmployeeSurvey[JobSatisfaction],MATCH(tbl_HRMaster[[#This Row],[EmployeeID]],tbl_EmployeeSurvey[EmployeeID],0)),"Not Found")</f>
        <v>3</v>
      </c>
      <c r="Y3655" s="5">
        <f>IFERROR(INDEX(tbl_EmployeeSurvey[WorkLifeBalance],MATCH(tbl_HRMaster[[#This Row],[EmployeeID]],tbl_EmployeeSurvey[EmployeeID],0)),"Not Found")</f>
        <v>3</v>
      </c>
      <c r="Z3655" s="5">
        <f>IFERROR(VLOOKUP(tbl_HRMaster[[#This Row],[EmployeeID]],tbl_ManagerSurvey[[EmployeeID]:[PerformanceRating]],2,FALSE),"Not Found")</f>
        <v>4</v>
      </c>
      <c r="AA3655" s="5">
        <f>IFERROR(VLOOKUP(tbl_HRMaster[[#This Row],[EmployeeID]],tbl_ManagerSurvey[[EmployeeID]:[PerformanceRating]],3,FALSE),"Not Found")</f>
        <v>3</v>
      </c>
      <c r="AB3655" s="5" t="str">
        <f>IF(tbl_HRMaster[[#This Row],[Attrition]]="Yes","Left","Active")</f>
        <v>Active</v>
      </c>
      <c r="AC3655" s="5" t="str">
        <f>_xlfn.IFS(tbl_HRMaster[[#This Row],[Age]]&lt;25,"Under 25",tbl_HRMaster[[#This Row],[Age]]&lt;35,"25-34",tbl_HRMaster[[#This Row],[Age]]&lt;45,"35-44",tbl_HRMaster[[#This Row],[Age]]&lt;55,"45-54",TRUE,"Above 54")</f>
        <v>25-34</v>
      </c>
      <c r="AD3655" s="5" t="str">
        <f>_xlfn.IFS(
tbl_HRMaster[[#This Row],[YearsAtCompany]]&lt;2,"&lt; 2 Years",
tbl_HRMaster[[#This Row],[YearsAtCompany]]&lt;5,"2-4 Years",
tbl_HRMaster[[#This Row],[YearsAtCompany]]&lt;10,"5-9 Years",
TRUE,"10+ Years"
)</f>
        <v>5-9 Years</v>
      </c>
      <c r="AE3655" s="5">
        <f>IF(tbl_HRMaster[[#This Row],[Attrition]]="Yes",1,0)</f>
        <v>0</v>
      </c>
    </row>
    <row r="3656" spans="1:31" x14ac:dyDescent="0.25">
      <c r="A3656">
        <v>45</v>
      </c>
      <c r="B3656" t="s">
        <v>21</v>
      </c>
      <c r="C3656" t="s">
        <v>36</v>
      </c>
      <c r="D3656" t="s">
        <v>23</v>
      </c>
      <c r="E3656">
        <v>1</v>
      </c>
      <c r="F3656">
        <v>4</v>
      </c>
      <c r="G3656" t="s">
        <v>46</v>
      </c>
      <c r="H3656">
        <v>1057</v>
      </c>
      <c r="I3656" t="s">
        <v>34</v>
      </c>
      <c r="J3656">
        <v>1</v>
      </c>
      <c r="K3656" t="s">
        <v>31</v>
      </c>
      <c r="L3656" t="s">
        <v>27</v>
      </c>
      <c r="M3656">
        <v>170480</v>
      </c>
      <c r="N3656">
        <v>4</v>
      </c>
      <c r="O3656">
        <v>15</v>
      </c>
      <c r="P3656">
        <v>0</v>
      </c>
      <c r="Q3656">
        <v>10</v>
      </c>
      <c r="R3656">
        <v>3</v>
      </c>
      <c r="S3656">
        <v>8</v>
      </c>
      <c r="T3656">
        <v>5</v>
      </c>
      <c r="U3656">
        <v>7</v>
      </c>
      <c r="V3656">
        <f>COUNTIF(tbl_HRMaster[EmployeeID],tbl_HRMaster[[#This Row],[EmployeeID]])</f>
        <v>1</v>
      </c>
      <c r="W3656">
        <f>IFERROR(INDEX(tbl_EmployeeSurvey[EnvironmentSatisfaction],MATCH(tbl_HRMaster[[#This Row],[EmployeeID]],tbl_EmployeeSurvey[EmployeeID],0)),"Not Found")</f>
        <v>3</v>
      </c>
      <c r="X3656">
        <f>IFERROR(INDEX(tbl_EmployeeSurvey[JobSatisfaction],MATCH(tbl_HRMaster[[#This Row],[EmployeeID]],tbl_EmployeeSurvey[EmployeeID],0)),"Not Found")</f>
        <v>3</v>
      </c>
      <c r="Y3656" s="5">
        <f>IFERROR(INDEX(tbl_EmployeeSurvey[WorkLifeBalance],MATCH(tbl_HRMaster[[#This Row],[EmployeeID]],tbl_EmployeeSurvey[EmployeeID],0)),"Not Found")</f>
        <v>4</v>
      </c>
      <c r="Z3656" s="5">
        <f>IFERROR(VLOOKUP(tbl_HRMaster[[#This Row],[EmployeeID]],tbl_ManagerSurvey[[EmployeeID]:[PerformanceRating]],2,FALSE),"Not Found")</f>
        <v>2</v>
      </c>
      <c r="AA3656" s="5">
        <f>IFERROR(VLOOKUP(tbl_HRMaster[[#This Row],[EmployeeID]],tbl_ManagerSurvey[[EmployeeID]:[PerformanceRating]],3,FALSE),"Not Found")</f>
        <v>3</v>
      </c>
      <c r="AB3656" s="5" t="str">
        <f>IF(tbl_HRMaster[[#This Row],[Attrition]]="Yes","Left","Active")</f>
        <v>Active</v>
      </c>
      <c r="AC3656" s="5" t="str">
        <f>_xlfn.IFS(tbl_HRMaster[[#This Row],[Age]]&lt;25,"Under 25",tbl_HRMaster[[#This Row],[Age]]&lt;35,"25-34",tbl_HRMaster[[#This Row],[Age]]&lt;45,"35-44",tbl_HRMaster[[#This Row],[Age]]&lt;55,"45-54",TRUE,"Above 54")</f>
        <v>45-54</v>
      </c>
      <c r="AD3656" s="5" t="str">
        <f>_xlfn.IFS(
tbl_HRMaster[[#This Row],[YearsAtCompany]]&lt;2,"&lt; 2 Years",
tbl_HRMaster[[#This Row],[YearsAtCompany]]&lt;5,"2-4 Years",
tbl_HRMaster[[#This Row],[YearsAtCompany]]&lt;10,"5-9 Years",
TRUE,"10+ Years"
)</f>
        <v>5-9 Years</v>
      </c>
      <c r="AE3656" s="5">
        <f>IF(tbl_HRMaster[[#This Row],[Attrition]]="Yes",1,0)</f>
        <v>0</v>
      </c>
    </row>
    <row r="3657" spans="1:31" x14ac:dyDescent="0.25">
      <c r="A3657">
        <v>45</v>
      </c>
      <c r="B3657" t="s">
        <v>21</v>
      </c>
      <c r="C3657" t="s">
        <v>36</v>
      </c>
      <c r="D3657" t="s">
        <v>23</v>
      </c>
      <c r="E3657">
        <v>1</v>
      </c>
      <c r="F3657">
        <v>4</v>
      </c>
      <c r="G3657" t="s">
        <v>46</v>
      </c>
      <c r="H3657">
        <v>2527</v>
      </c>
      <c r="I3657" t="s">
        <v>34</v>
      </c>
      <c r="J3657">
        <v>1</v>
      </c>
      <c r="K3657" t="s">
        <v>31</v>
      </c>
      <c r="L3657" t="s">
        <v>27</v>
      </c>
      <c r="M3657">
        <v>170480</v>
      </c>
      <c r="N3657">
        <v>4</v>
      </c>
      <c r="O3657">
        <v>15</v>
      </c>
      <c r="P3657">
        <v>0</v>
      </c>
      <c r="Q3657">
        <v>10</v>
      </c>
      <c r="R3657">
        <v>3</v>
      </c>
      <c r="S3657">
        <v>8</v>
      </c>
      <c r="T3657">
        <v>5</v>
      </c>
      <c r="U3657">
        <v>7</v>
      </c>
      <c r="V3657">
        <f>COUNTIF(tbl_HRMaster[EmployeeID],tbl_HRMaster[[#This Row],[EmployeeID]])</f>
        <v>1</v>
      </c>
      <c r="W3657">
        <f>IFERROR(INDEX(tbl_EmployeeSurvey[EnvironmentSatisfaction],MATCH(tbl_HRMaster[[#This Row],[EmployeeID]],tbl_EmployeeSurvey[EmployeeID],0)),"Not Found")</f>
        <v>3</v>
      </c>
      <c r="X3657">
        <f>IFERROR(INDEX(tbl_EmployeeSurvey[JobSatisfaction],MATCH(tbl_HRMaster[[#This Row],[EmployeeID]],tbl_EmployeeSurvey[EmployeeID],0)),"Not Found")</f>
        <v>3</v>
      </c>
      <c r="Y3657" s="5">
        <f>IFERROR(INDEX(tbl_EmployeeSurvey[WorkLifeBalance],MATCH(tbl_HRMaster[[#This Row],[EmployeeID]],tbl_EmployeeSurvey[EmployeeID],0)),"Not Found")</f>
        <v>4</v>
      </c>
      <c r="Z3657" s="5">
        <f>IFERROR(VLOOKUP(tbl_HRMaster[[#This Row],[EmployeeID]],tbl_ManagerSurvey[[EmployeeID]:[PerformanceRating]],2,FALSE),"Not Found")</f>
        <v>2</v>
      </c>
      <c r="AA3657" s="5">
        <f>IFERROR(VLOOKUP(tbl_HRMaster[[#This Row],[EmployeeID]],tbl_ManagerSurvey[[EmployeeID]:[PerformanceRating]],3,FALSE),"Not Found")</f>
        <v>3</v>
      </c>
      <c r="AB3657" s="5" t="str">
        <f>IF(tbl_HRMaster[[#This Row],[Attrition]]="Yes","Left","Active")</f>
        <v>Active</v>
      </c>
      <c r="AC3657" s="5" t="str">
        <f>_xlfn.IFS(tbl_HRMaster[[#This Row],[Age]]&lt;25,"Under 25",tbl_HRMaster[[#This Row],[Age]]&lt;35,"25-34",tbl_HRMaster[[#This Row],[Age]]&lt;45,"35-44",tbl_HRMaster[[#This Row],[Age]]&lt;55,"45-54",TRUE,"Above 54")</f>
        <v>45-54</v>
      </c>
      <c r="AD3657" s="5" t="str">
        <f>_xlfn.IFS(
tbl_HRMaster[[#This Row],[YearsAtCompany]]&lt;2,"&lt; 2 Years",
tbl_HRMaster[[#This Row],[YearsAtCompany]]&lt;5,"2-4 Years",
tbl_HRMaster[[#This Row],[YearsAtCompany]]&lt;10,"5-9 Years",
TRUE,"10+ Years"
)</f>
        <v>5-9 Years</v>
      </c>
      <c r="AE3657" s="5">
        <f>IF(tbl_HRMaster[[#This Row],[Attrition]]="Yes",1,0)</f>
        <v>0</v>
      </c>
    </row>
    <row r="3658" spans="1:31" x14ac:dyDescent="0.25">
      <c r="A3658">
        <v>45</v>
      </c>
      <c r="B3658" t="s">
        <v>21</v>
      </c>
      <c r="C3658" t="s">
        <v>36</v>
      </c>
      <c r="D3658" t="s">
        <v>23</v>
      </c>
      <c r="E3658">
        <v>1</v>
      </c>
      <c r="F3658">
        <v>4</v>
      </c>
      <c r="G3658" t="s">
        <v>46</v>
      </c>
      <c r="H3658">
        <v>3997</v>
      </c>
      <c r="I3658" t="s">
        <v>34</v>
      </c>
      <c r="J3658">
        <v>1</v>
      </c>
      <c r="K3658" t="s">
        <v>31</v>
      </c>
      <c r="L3658" t="s">
        <v>27</v>
      </c>
      <c r="M3658">
        <v>170480</v>
      </c>
      <c r="N3658">
        <v>4</v>
      </c>
      <c r="O3658">
        <v>15</v>
      </c>
      <c r="P3658">
        <v>0</v>
      </c>
      <c r="Q3658">
        <v>10</v>
      </c>
      <c r="R3658">
        <v>3</v>
      </c>
      <c r="S3658">
        <v>8</v>
      </c>
      <c r="T3658">
        <v>5</v>
      </c>
      <c r="U3658">
        <v>7</v>
      </c>
      <c r="V3658">
        <f>COUNTIF(tbl_HRMaster[EmployeeID],tbl_HRMaster[[#This Row],[EmployeeID]])</f>
        <v>1</v>
      </c>
      <c r="W3658">
        <f>IFERROR(INDEX(tbl_EmployeeSurvey[EnvironmentSatisfaction],MATCH(tbl_HRMaster[[#This Row],[EmployeeID]],tbl_EmployeeSurvey[EmployeeID],0)),"Not Found")</f>
        <v>3</v>
      </c>
      <c r="X3658">
        <f>IFERROR(INDEX(tbl_EmployeeSurvey[JobSatisfaction],MATCH(tbl_HRMaster[[#This Row],[EmployeeID]],tbl_EmployeeSurvey[EmployeeID],0)),"Not Found")</f>
        <v>3</v>
      </c>
      <c r="Y3658" s="5">
        <f>IFERROR(INDEX(tbl_EmployeeSurvey[WorkLifeBalance],MATCH(tbl_HRMaster[[#This Row],[EmployeeID]],tbl_EmployeeSurvey[EmployeeID],0)),"Not Found")</f>
        <v>4</v>
      </c>
      <c r="Z3658" s="5">
        <f>IFERROR(VLOOKUP(tbl_HRMaster[[#This Row],[EmployeeID]],tbl_ManagerSurvey[[EmployeeID]:[PerformanceRating]],2,FALSE),"Not Found")</f>
        <v>2</v>
      </c>
      <c r="AA3658" s="5">
        <f>IFERROR(VLOOKUP(tbl_HRMaster[[#This Row],[EmployeeID]],tbl_ManagerSurvey[[EmployeeID]:[PerformanceRating]],3,FALSE),"Not Found")</f>
        <v>3</v>
      </c>
      <c r="AB3658" s="5" t="str">
        <f>IF(tbl_HRMaster[[#This Row],[Attrition]]="Yes","Left","Active")</f>
        <v>Active</v>
      </c>
      <c r="AC3658" s="5" t="str">
        <f>_xlfn.IFS(tbl_HRMaster[[#This Row],[Age]]&lt;25,"Under 25",tbl_HRMaster[[#This Row],[Age]]&lt;35,"25-34",tbl_HRMaster[[#This Row],[Age]]&lt;45,"35-44",tbl_HRMaster[[#This Row],[Age]]&lt;55,"45-54",TRUE,"Above 54")</f>
        <v>45-54</v>
      </c>
      <c r="AD3658" s="5" t="str">
        <f>_xlfn.IFS(
tbl_HRMaster[[#This Row],[YearsAtCompany]]&lt;2,"&lt; 2 Years",
tbl_HRMaster[[#This Row],[YearsAtCompany]]&lt;5,"2-4 Years",
tbl_HRMaster[[#This Row],[YearsAtCompany]]&lt;10,"5-9 Years",
TRUE,"10+ Years"
)</f>
        <v>5-9 Years</v>
      </c>
      <c r="AE3658" s="5">
        <f>IF(tbl_HRMaster[[#This Row],[Attrition]]="Yes",1,0)</f>
        <v>0</v>
      </c>
    </row>
    <row r="3659" spans="1:31" x14ac:dyDescent="0.25">
      <c r="A3659">
        <v>27</v>
      </c>
      <c r="B3659" t="s">
        <v>21</v>
      </c>
      <c r="C3659" t="s">
        <v>22</v>
      </c>
      <c r="D3659" t="s">
        <v>23</v>
      </c>
      <c r="E3659">
        <v>2</v>
      </c>
      <c r="F3659">
        <v>3</v>
      </c>
      <c r="G3659" t="s">
        <v>24</v>
      </c>
      <c r="H3659">
        <v>1071</v>
      </c>
      <c r="I3659" t="s">
        <v>25</v>
      </c>
      <c r="J3659">
        <v>5</v>
      </c>
      <c r="K3659" t="s">
        <v>31</v>
      </c>
      <c r="L3659" t="s">
        <v>27</v>
      </c>
      <c r="M3659">
        <v>45410</v>
      </c>
      <c r="N3659">
        <v>1</v>
      </c>
      <c r="O3659">
        <v>14</v>
      </c>
      <c r="P3659">
        <v>2</v>
      </c>
      <c r="Q3659">
        <v>9</v>
      </c>
      <c r="R3659">
        <v>4</v>
      </c>
      <c r="S3659">
        <v>9</v>
      </c>
      <c r="T3659">
        <v>5</v>
      </c>
      <c r="U3659">
        <v>8</v>
      </c>
      <c r="V3659">
        <f>COUNTIF(tbl_HRMaster[EmployeeID],tbl_HRMaster[[#This Row],[EmployeeID]])</f>
        <v>1</v>
      </c>
      <c r="W3659">
        <f>IFERROR(INDEX(tbl_EmployeeSurvey[EnvironmentSatisfaction],MATCH(tbl_HRMaster[[#This Row],[EmployeeID]],tbl_EmployeeSurvey[EmployeeID],0)),"Not Found")</f>
        <v>2</v>
      </c>
      <c r="X3659">
        <f>IFERROR(INDEX(tbl_EmployeeSurvey[JobSatisfaction],MATCH(tbl_HRMaster[[#This Row],[EmployeeID]],tbl_EmployeeSurvey[EmployeeID],0)),"Not Found")</f>
        <v>3</v>
      </c>
      <c r="Y3659" s="5">
        <f>IFERROR(INDEX(tbl_EmployeeSurvey[WorkLifeBalance],MATCH(tbl_HRMaster[[#This Row],[EmployeeID]],tbl_EmployeeSurvey[EmployeeID],0)),"Not Found")</f>
        <v>3</v>
      </c>
      <c r="Z3659" s="5">
        <f>IFERROR(VLOOKUP(tbl_HRMaster[[#This Row],[EmployeeID]],tbl_ManagerSurvey[[EmployeeID]:[PerformanceRating]],2,FALSE),"Not Found")</f>
        <v>4</v>
      </c>
      <c r="AA3659" s="5">
        <f>IFERROR(VLOOKUP(tbl_HRMaster[[#This Row],[EmployeeID]],tbl_ManagerSurvey[[EmployeeID]:[PerformanceRating]],3,FALSE),"Not Found")</f>
        <v>3</v>
      </c>
      <c r="AB3659" s="5" t="str">
        <f>IF(tbl_HRMaster[[#This Row],[Attrition]]="Yes","Left","Active")</f>
        <v>Active</v>
      </c>
      <c r="AC3659" s="5" t="str">
        <f>_xlfn.IFS(tbl_HRMaster[[#This Row],[Age]]&lt;25,"Under 25",tbl_HRMaster[[#This Row],[Age]]&lt;35,"25-34",tbl_HRMaster[[#This Row],[Age]]&lt;45,"35-44",tbl_HRMaster[[#This Row],[Age]]&lt;55,"45-54",TRUE,"Above 54")</f>
        <v>25-34</v>
      </c>
      <c r="AD3659" s="5" t="str">
        <f>_xlfn.IFS(
tbl_HRMaster[[#This Row],[YearsAtCompany]]&lt;2,"&lt; 2 Years",
tbl_HRMaster[[#This Row],[YearsAtCompany]]&lt;5,"2-4 Years",
tbl_HRMaster[[#This Row],[YearsAtCompany]]&lt;10,"5-9 Years",
TRUE,"10+ Years"
)</f>
        <v>5-9 Years</v>
      </c>
      <c r="AE3659" s="5">
        <f>IF(tbl_HRMaster[[#This Row],[Attrition]]="Yes",1,0)</f>
        <v>0</v>
      </c>
    </row>
    <row r="3660" spans="1:31" x14ac:dyDescent="0.25">
      <c r="A3660">
        <v>27</v>
      </c>
      <c r="B3660" t="s">
        <v>21</v>
      </c>
      <c r="C3660" t="s">
        <v>22</v>
      </c>
      <c r="D3660" t="s">
        <v>23</v>
      </c>
      <c r="E3660">
        <v>2</v>
      </c>
      <c r="F3660">
        <v>3</v>
      </c>
      <c r="G3660" t="s">
        <v>24</v>
      </c>
      <c r="H3660">
        <v>2541</v>
      </c>
      <c r="I3660" t="s">
        <v>25</v>
      </c>
      <c r="J3660">
        <v>5</v>
      </c>
      <c r="K3660" t="s">
        <v>31</v>
      </c>
      <c r="L3660" t="s">
        <v>27</v>
      </c>
      <c r="M3660">
        <v>45410</v>
      </c>
      <c r="N3660">
        <v>1</v>
      </c>
      <c r="O3660">
        <v>14</v>
      </c>
      <c r="P3660">
        <v>2</v>
      </c>
      <c r="Q3660">
        <v>9</v>
      </c>
      <c r="R3660">
        <v>4</v>
      </c>
      <c r="S3660">
        <v>9</v>
      </c>
      <c r="T3660">
        <v>5</v>
      </c>
      <c r="U3660">
        <v>8</v>
      </c>
      <c r="V3660">
        <f>COUNTIF(tbl_HRMaster[EmployeeID],tbl_HRMaster[[#This Row],[EmployeeID]])</f>
        <v>1</v>
      </c>
      <c r="W3660">
        <f>IFERROR(INDEX(tbl_EmployeeSurvey[EnvironmentSatisfaction],MATCH(tbl_HRMaster[[#This Row],[EmployeeID]],tbl_EmployeeSurvey[EmployeeID],0)),"Not Found")</f>
        <v>2</v>
      </c>
      <c r="X3660">
        <f>IFERROR(INDEX(tbl_EmployeeSurvey[JobSatisfaction],MATCH(tbl_HRMaster[[#This Row],[EmployeeID]],tbl_EmployeeSurvey[EmployeeID],0)),"Not Found")</f>
        <v>3</v>
      </c>
      <c r="Y3660" s="5">
        <f>IFERROR(INDEX(tbl_EmployeeSurvey[WorkLifeBalance],MATCH(tbl_HRMaster[[#This Row],[EmployeeID]],tbl_EmployeeSurvey[EmployeeID],0)),"Not Found")</f>
        <v>3</v>
      </c>
      <c r="Z3660" s="5">
        <f>IFERROR(VLOOKUP(tbl_HRMaster[[#This Row],[EmployeeID]],tbl_ManagerSurvey[[EmployeeID]:[PerformanceRating]],2,FALSE),"Not Found")</f>
        <v>4</v>
      </c>
      <c r="AA3660" s="5">
        <f>IFERROR(VLOOKUP(tbl_HRMaster[[#This Row],[EmployeeID]],tbl_ManagerSurvey[[EmployeeID]:[PerformanceRating]],3,FALSE),"Not Found")</f>
        <v>3</v>
      </c>
      <c r="AB3660" s="5" t="str">
        <f>IF(tbl_HRMaster[[#This Row],[Attrition]]="Yes","Left","Active")</f>
        <v>Active</v>
      </c>
      <c r="AC3660" s="5" t="str">
        <f>_xlfn.IFS(tbl_HRMaster[[#This Row],[Age]]&lt;25,"Under 25",tbl_HRMaster[[#This Row],[Age]]&lt;35,"25-34",tbl_HRMaster[[#This Row],[Age]]&lt;45,"35-44",tbl_HRMaster[[#This Row],[Age]]&lt;55,"45-54",TRUE,"Above 54")</f>
        <v>25-34</v>
      </c>
      <c r="AD3660" s="5" t="str">
        <f>_xlfn.IFS(
tbl_HRMaster[[#This Row],[YearsAtCompany]]&lt;2,"&lt; 2 Years",
tbl_HRMaster[[#This Row],[YearsAtCompany]]&lt;5,"2-4 Years",
tbl_HRMaster[[#This Row],[YearsAtCompany]]&lt;10,"5-9 Years",
TRUE,"10+ Years"
)</f>
        <v>5-9 Years</v>
      </c>
      <c r="AE3660" s="5">
        <f>IF(tbl_HRMaster[[#This Row],[Attrition]]="Yes",1,0)</f>
        <v>0</v>
      </c>
    </row>
    <row r="3661" spans="1:31" x14ac:dyDescent="0.25">
      <c r="A3661">
        <v>27</v>
      </c>
      <c r="B3661" t="s">
        <v>21</v>
      </c>
      <c r="C3661" t="s">
        <v>22</v>
      </c>
      <c r="D3661" t="s">
        <v>23</v>
      </c>
      <c r="E3661">
        <v>2</v>
      </c>
      <c r="F3661">
        <v>3</v>
      </c>
      <c r="G3661" t="s">
        <v>24</v>
      </c>
      <c r="H3661">
        <v>4011</v>
      </c>
      <c r="I3661" t="s">
        <v>25</v>
      </c>
      <c r="J3661">
        <v>5</v>
      </c>
      <c r="K3661" t="s">
        <v>31</v>
      </c>
      <c r="L3661" t="s">
        <v>27</v>
      </c>
      <c r="M3661">
        <v>45410</v>
      </c>
      <c r="N3661">
        <v>1</v>
      </c>
      <c r="O3661">
        <v>14</v>
      </c>
      <c r="P3661">
        <v>2</v>
      </c>
      <c r="Q3661">
        <v>9</v>
      </c>
      <c r="R3661">
        <v>4</v>
      </c>
      <c r="S3661">
        <v>9</v>
      </c>
      <c r="T3661">
        <v>5</v>
      </c>
      <c r="U3661">
        <v>8</v>
      </c>
      <c r="V3661">
        <f>COUNTIF(tbl_HRMaster[EmployeeID],tbl_HRMaster[[#This Row],[EmployeeID]])</f>
        <v>1</v>
      </c>
      <c r="W3661">
        <f>IFERROR(INDEX(tbl_EmployeeSurvey[EnvironmentSatisfaction],MATCH(tbl_HRMaster[[#This Row],[EmployeeID]],tbl_EmployeeSurvey[EmployeeID],0)),"Not Found")</f>
        <v>2</v>
      </c>
      <c r="X3661">
        <f>IFERROR(INDEX(tbl_EmployeeSurvey[JobSatisfaction],MATCH(tbl_HRMaster[[#This Row],[EmployeeID]],tbl_EmployeeSurvey[EmployeeID],0)),"Not Found")</f>
        <v>3</v>
      </c>
      <c r="Y3661" s="5">
        <f>IFERROR(INDEX(tbl_EmployeeSurvey[WorkLifeBalance],MATCH(tbl_HRMaster[[#This Row],[EmployeeID]],tbl_EmployeeSurvey[EmployeeID],0)),"Not Found")</f>
        <v>3</v>
      </c>
      <c r="Z3661" s="5">
        <f>IFERROR(VLOOKUP(tbl_HRMaster[[#This Row],[EmployeeID]],tbl_ManagerSurvey[[EmployeeID]:[PerformanceRating]],2,FALSE),"Not Found")</f>
        <v>4</v>
      </c>
      <c r="AA3661" s="5">
        <f>IFERROR(VLOOKUP(tbl_HRMaster[[#This Row],[EmployeeID]],tbl_ManagerSurvey[[EmployeeID]:[PerformanceRating]],3,FALSE),"Not Found")</f>
        <v>3</v>
      </c>
      <c r="AB3661" s="5" t="str">
        <f>IF(tbl_HRMaster[[#This Row],[Attrition]]="Yes","Left","Active")</f>
        <v>Active</v>
      </c>
      <c r="AC3661" s="5" t="str">
        <f>_xlfn.IFS(tbl_HRMaster[[#This Row],[Age]]&lt;25,"Under 25",tbl_HRMaster[[#This Row],[Age]]&lt;35,"25-34",tbl_HRMaster[[#This Row],[Age]]&lt;45,"35-44",tbl_HRMaster[[#This Row],[Age]]&lt;55,"45-54",TRUE,"Above 54")</f>
        <v>25-34</v>
      </c>
      <c r="AD3661" s="5" t="str">
        <f>_xlfn.IFS(
tbl_HRMaster[[#This Row],[YearsAtCompany]]&lt;2,"&lt; 2 Years",
tbl_HRMaster[[#This Row],[YearsAtCompany]]&lt;5,"2-4 Years",
tbl_HRMaster[[#This Row],[YearsAtCompany]]&lt;10,"5-9 Years",
TRUE,"10+ Years"
)</f>
        <v>5-9 Years</v>
      </c>
      <c r="AE3661" s="5">
        <f>IF(tbl_HRMaster[[#This Row],[Attrition]]="Yes",1,0)</f>
        <v>0</v>
      </c>
    </row>
    <row r="3662" spans="1:31" x14ac:dyDescent="0.25">
      <c r="A3662">
        <v>39</v>
      </c>
      <c r="B3662" t="s">
        <v>21</v>
      </c>
      <c r="C3662" t="s">
        <v>36</v>
      </c>
      <c r="D3662" t="s">
        <v>30</v>
      </c>
      <c r="E3662">
        <v>3</v>
      </c>
      <c r="F3662">
        <v>3</v>
      </c>
      <c r="G3662" t="s">
        <v>24</v>
      </c>
      <c r="H3662">
        <v>983</v>
      </c>
      <c r="I3662" t="s">
        <v>25</v>
      </c>
      <c r="J3662">
        <v>2</v>
      </c>
      <c r="K3662" t="s">
        <v>42</v>
      </c>
      <c r="L3662" t="s">
        <v>27</v>
      </c>
      <c r="M3662">
        <v>109760</v>
      </c>
      <c r="N3662">
        <v>1</v>
      </c>
      <c r="O3662">
        <v>11</v>
      </c>
      <c r="P3662">
        <v>0</v>
      </c>
      <c r="Q3662">
        <v>9</v>
      </c>
      <c r="R3662">
        <v>3</v>
      </c>
      <c r="S3662">
        <v>9</v>
      </c>
      <c r="T3662">
        <v>5</v>
      </c>
      <c r="U3662">
        <v>8</v>
      </c>
      <c r="V3662">
        <f>COUNTIF(tbl_HRMaster[EmployeeID],tbl_HRMaster[[#This Row],[EmployeeID]])</f>
        <v>1</v>
      </c>
      <c r="W3662">
        <f>IFERROR(INDEX(tbl_EmployeeSurvey[EnvironmentSatisfaction],MATCH(tbl_HRMaster[[#This Row],[EmployeeID]],tbl_EmployeeSurvey[EmployeeID],0)),"Not Found")</f>
        <v>4</v>
      </c>
      <c r="X3662">
        <f>IFERROR(INDEX(tbl_EmployeeSurvey[JobSatisfaction],MATCH(tbl_HRMaster[[#This Row],[EmployeeID]],tbl_EmployeeSurvey[EmployeeID],0)),"Not Found")</f>
        <v>4</v>
      </c>
      <c r="Y3662" s="5">
        <f>IFERROR(INDEX(tbl_EmployeeSurvey[WorkLifeBalance],MATCH(tbl_HRMaster[[#This Row],[EmployeeID]],tbl_EmployeeSurvey[EmployeeID],0)),"Not Found")</f>
        <v>3</v>
      </c>
      <c r="Z3662" s="5">
        <f>IFERROR(VLOOKUP(tbl_HRMaster[[#This Row],[EmployeeID]],tbl_ManagerSurvey[[EmployeeID]:[PerformanceRating]],2,FALSE),"Not Found")</f>
        <v>2</v>
      </c>
      <c r="AA3662" s="5">
        <f>IFERROR(VLOOKUP(tbl_HRMaster[[#This Row],[EmployeeID]],tbl_ManagerSurvey[[EmployeeID]:[PerformanceRating]],3,FALSE),"Not Found")</f>
        <v>3</v>
      </c>
      <c r="AB3662" s="5" t="str">
        <f>IF(tbl_HRMaster[[#This Row],[Attrition]]="Yes","Left","Active")</f>
        <v>Active</v>
      </c>
      <c r="AC3662" s="5" t="str">
        <f>_xlfn.IFS(tbl_HRMaster[[#This Row],[Age]]&lt;25,"Under 25",tbl_HRMaster[[#This Row],[Age]]&lt;35,"25-34",tbl_HRMaster[[#This Row],[Age]]&lt;45,"35-44",tbl_HRMaster[[#This Row],[Age]]&lt;55,"45-54",TRUE,"Above 54")</f>
        <v>35-44</v>
      </c>
      <c r="AD3662" s="5" t="str">
        <f>_xlfn.IFS(
tbl_HRMaster[[#This Row],[YearsAtCompany]]&lt;2,"&lt; 2 Years",
tbl_HRMaster[[#This Row],[YearsAtCompany]]&lt;5,"2-4 Years",
tbl_HRMaster[[#This Row],[YearsAtCompany]]&lt;10,"5-9 Years",
TRUE,"10+ Years"
)</f>
        <v>5-9 Years</v>
      </c>
      <c r="AE3662" s="5">
        <f>IF(tbl_HRMaster[[#This Row],[Attrition]]="Yes",1,0)</f>
        <v>0</v>
      </c>
    </row>
    <row r="3663" spans="1:31" x14ac:dyDescent="0.25">
      <c r="A3663">
        <v>39</v>
      </c>
      <c r="B3663" t="s">
        <v>21</v>
      </c>
      <c r="C3663" t="s">
        <v>36</v>
      </c>
      <c r="D3663" t="s">
        <v>30</v>
      </c>
      <c r="E3663">
        <v>3</v>
      </c>
      <c r="F3663">
        <v>3</v>
      </c>
      <c r="G3663" t="s">
        <v>24</v>
      </c>
      <c r="H3663">
        <v>2453</v>
      </c>
      <c r="I3663" t="s">
        <v>25</v>
      </c>
      <c r="J3663">
        <v>2</v>
      </c>
      <c r="K3663" t="s">
        <v>42</v>
      </c>
      <c r="L3663" t="s">
        <v>27</v>
      </c>
      <c r="M3663">
        <v>109760</v>
      </c>
      <c r="N3663">
        <v>1</v>
      </c>
      <c r="O3663">
        <v>11</v>
      </c>
      <c r="P3663">
        <v>0</v>
      </c>
      <c r="Q3663">
        <v>9</v>
      </c>
      <c r="R3663">
        <v>3</v>
      </c>
      <c r="S3663">
        <v>9</v>
      </c>
      <c r="T3663">
        <v>5</v>
      </c>
      <c r="U3663">
        <v>8</v>
      </c>
      <c r="V3663">
        <f>COUNTIF(tbl_HRMaster[EmployeeID],tbl_HRMaster[[#This Row],[EmployeeID]])</f>
        <v>1</v>
      </c>
      <c r="W3663">
        <f>IFERROR(INDEX(tbl_EmployeeSurvey[EnvironmentSatisfaction],MATCH(tbl_HRMaster[[#This Row],[EmployeeID]],tbl_EmployeeSurvey[EmployeeID],0)),"Not Found")</f>
        <v>4</v>
      </c>
      <c r="X3663">
        <f>IFERROR(INDEX(tbl_EmployeeSurvey[JobSatisfaction],MATCH(tbl_HRMaster[[#This Row],[EmployeeID]],tbl_EmployeeSurvey[EmployeeID],0)),"Not Found")</f>
        <v>4</v>
      </c>
      <c r="Y3663" s="5">
        <f>IFERROR(INDEX(tbl_EmployeeSurvey[WorkLifeBalance],MATCH(tbl_HRMaster[[#This Row],[EmployeeID]],tbl_EmployeeSurvey[EmployeeID],0)),"Not Found")</f>
        <v>3</v>
      </c>
      <c r="Z3663" s="5">
        <f>IFERROR(VLOOKUP(tbl_HRMaster[[#This Row],[EmployeeID]],tbl_ManagerSurvey[[EmployeeID]:[PerformanceRating]],2,FALSE),"Not Found")</f>
        <v>2</v>
      </c>
      <c r="AA3663" s="5">
        <f>IFERROR(VLOOKUP(tbl_HRMaster[[#This Row],[EmployeeID]],tbl_ManagerSurvey[[EmployeeID]:[PerformanceRating]],3,FALSE),"Not Found")</f>
        <v>3</v>
      </c>
      <c r="AB3663" s="5" t="str">
        <f>IF(tbl_HRMaster[[#This Row],[Attrition]]="Yes","Left","Active")</f>
        <v>Active</v>
      </c>
      <c r="AC3663" s="5" t="str">
        <f>_xlfn.IFS(tbl_HRMaster[[#This Row],[Age]]&lt;25,"Under 25",tbl_HRMaster[[#This Row],[Age]]&lt;35,"25-34",tbl_HRMaster[[#This Row],[Age]]&lt;45,"35-44",tbl_HRMaster[[#This Row],[Age]]&lt;55,"45-54",TRUE,"Above 54")</f>
        <v>35-44</v>
      </c>
      <c r="AD3663" s="5" t="str">
        <f>_xlfn.IFS(
tbl_HRMaster[[#This Row],[YearsAtCompany]]&lt;2,"&lt; 2 Years",
tbl_HRMaster[[#This Row],[YearsAtCompany]]&lt;5,"2-4 Years",
tbl_HRMaster[[#This Row],[YearsAtCompany]]&lt;10,"5-9 Years",
TRUE,"10+ Years"
)</f>
        <v>5-9 Years</v>
      </c>
      <c r="AE3663" s="5">
        <f>IF(tbl_HRMaster[[#This Row],[Attrition]]="Yes",1,0)</f>
        <v>0</v>
      </c>
    </row>
    <row r="3664" spans="1:31" x14ac:dyDescent="0.25">
      <c r="A3664">
        <v>39</v>
      </c>
      <c r="B3664" t="s">
        <v>21</v>
      </c>
      <c r="C3664" t="s">
        <v>36</v>
      </c>
      <c r="D3664" t="s">
        <v>30</v>
      </c>
      <c r="E3664">
        <v>3</v>
      </c>
      <c r="F3664">
        <v>3</v>
      </c>
      <c r="G3664" t="s">
        <v>24</v>
      </c>
      <c r="H3664">
        <v>3923</v>
      </c>
      <c r="I3664" t="s">
        <v>25</v>
      </c>
      <c r="J3664">
        <v>2</v>
      </c>
      <c r="K3664" t="s">
        <v>42</v>
      </c>
      <c r="L3664" t="s">
        <v>27</v>
      </c>
      <c r="M3664">
        <v>109760</v>
      </c>
      <c r="N3664">
        <v>1</v>
      </c>
      <c r="O3664">
        <v>11</v>
      </c>
      <c r="P3664">
        <v>0</v>
      </c>
      <c r="Q3664">
        <v>9</v>
      </c>
      <c r="R3664">
        <v>3</v>
      </c>
      <c r="S3664">
        <v>9</v>
      </c>
      <c r="T3664">
        <v>5</v>
      </c>
      <c r="U3664">
        <v>8</v>
      </c>
      <c r="V3664">
        <f>COUNTIF(tbl_HRMaster[EmployeeID],tbl_HRMaster[[#This Row],[EmployeeID]])</f>
        <v>1</v>
      </c>
      <c r="W3664">
        <f>IFERROR(INDEX(tbl_EmployeeSurvey[EnvironmentSatisfaction],MATCH(tbl_HRMaster[[#This Row],[EmployeeID]],tbl_EmployeeSurvey[EmployeeID],0)),"Not Found")</f>
        <v>4</v>
      </c>
      <c r="X3664">
        <f>IFERROR(INDEX(tbl_EmployeeSurvey[JobSatisfaction],MATCH(tbl_HRMaster[[#This Row],[EmployeeID]],tbl_EmployeeSurvey[EmployeeID],0)),"Not Found")</f>
        <v>4</v>
      </c>
      <c r="Y3664" s="5">
        <f>IFERROR(INDEX(tbl_EmployeeSurvey[WorkLifeBalance],MATCH(tbl_HRMaster[[#This Row],[EmployeeID]],tbl_EmployeeSurvey[EmployeeID],0)),"Not Found")</f>
        <v>3</v>
      </c>
      <c r="Z3664" s="5">
        <f>IFERROR(VLOOKUP(tbl_HRMaster[[#This Row],[EmployeeID]],tbl_ManagerSurvey[[EmployeeID]:[PerformanceRating]],2,FALSE),"Not Found")</f>
        <v>2</v>
      </c>
      <c r="AA3664" s="5">
        <f>IFERROR(VLOOKUP(tbl_HRMaster[[#This Row],[EmployeeID]],tbl_ManagerSurvey[[EmployeeID]:[PerformanceRating]],3,FALSE),"Not Found")</f>
        <v>3</v>
      </c>
      <c r="AB3664" s="5" t="str">
        <f>IF(tbl_HRMaster[[#This Row],[Attrition]]="Yes","Left","Active")</f>
        <v>Active</v>
      </c>
      <c r="AC3664" s="5" t="str">
        <f>_xlfn.IFS(tbl_HRMaster[[#This Row],[Age]]&lt;25,"Under 25",tbl_HRMaster[[#This Row],[Age]]&lt;35,"25-34",tbl_HRMaster[[#This Row],[Age]]&lt;45,"35-44",tbl_HRMaster[[#This Row],[Age]]&lt;55,"45-54",TRUE,"Above 54")</f>
        <v>35-44</v>
      </c>
      <c r="AD3664" s="5" t="str">
        <f>_xlfn.IFS(
tbl_HRMaster[[#This Row],[YearsAtCompany]]&lt;2,"&lt; 2 Years",
tbl_HRMaster[[#This Row],[YearsAtCompany]]&lt;5,"2-4 Years",
tbl_HRMaster[[#This Row],[YearsAtCompany]]&lt;10,"5-9 Years",
TRUE,"10+ Years"
)</f>
        <v>5-9 Years</v>
      </c>
      <c r="AE3664" s="5">
        <f>IF(tbl_HRMaster[[#This Row],[Attrition]]="Yes",1,0)</f>
        <v>0</v>
      </c>
    </row>
    <row r="3665" spans="1:31" x14ac:dyDescent="0.25">
      <c r="A3665">
        <v>37</v>
      </c>
      <c r="B3665" t="s">
        <v>21</v>
      </c>
      <c r="C3665" t="s">
        <v>29</v>
      </c>
      <c r="D3665" t="s">
        <v>23</v>
      </c>
      <c r="E3665">
        <v>2</v>
      </c>
      <c r="F3665">
        <v>3</v>
      </c>
      <c r="G3665" t="s">
        <v>45</v>
      </c>
      <c r="H3665">
        <v>1439</v>
      </c>
      <c r="I3665" t="s">
        <v>25</v>
      </c>
      <c r="J3665">
        <v>2</v>
      </c>
      <c r="K3665" t="s">
        <v>40</v>
      </c>
      <c r="L3665" t="s">
        <v>41</v>
      </c>
      <c r="M3665">
        <v>97560</v>
      </c>
      <c r="N3665">
        <v>4</v>
      </c>
      <c r="O3665">
        <v>19</v>
      </c>
      <c r="P3665">
        <v>0</v>
      </c>
      <c r="Q3665">
        <v>13</v>
      </c>
      <c r="R3665">
        <v>2</v>
      </c>
      <c r="S3665">
        <v>9</v>
      </c>
      <c r="T3665">
        <v>5</v>
      </c>
      <c r="U3665">
        <v>8</v>
      </c>
      <c r="V3665">
        <f>COUNTIF(tbl_HRMaster[EmployeeID],tbl_HRMaster[[#This Row],[EmployeeID]])</f>
        <v>1</v>
      </c>
      <c r="W3665">
        <f>IFERROR(INDEX(tbl_EmployeeSurvey[EnvironmentSatisfaction],MATCH(tbl_HRMaster[[#This Row],[EmployeeID]],tbl_EmployeeSurvey[EmployeeID],0)),"Not Found")</f>
        <v>1</v>
      </c>
      <c r="X3665">
        <f>IFERROR(INDEX(tbl_EmployeeSurvey[JobSatisfaction],MATCH(tbl_HRMaster[[#This Row],[EmployeeID]],tbl_EmployeeSurvey[EmployeeID],0)),"Not Found")</f>
        <v>4</v>
      </c>
      <c r="Y3665" s="5">
        <f>IFERROR(INDEX(tbl_EmployeeSurvey[WorkLifeBalance],MATCH(tbl_HRMaster[[#This Row],[EmployeeID]],tbl_EmployeeSurvey[EmployeeID],0)),"Not Found")</f>
        <v>3</v>
      </c>
      <c r="Z3665" s="5">
        <f>IFERROR(VLOOKUP(tbl_HRMaster[[#This Row],[EmployeeID]],tbl_ManagerSurvey[[EmployeeID]:[PerformanceRating]],2,FALSE),"Not Found")</f>
        <v>3</v>
      </c>
      <c r="AA3665" s="5">
        <f>IFERROR(VLOOKUP(tbl_HRMaster[[#This Row],[EmployeeID]],tbl_ManagerSurvey[[EmployeeID]:[PerformanceRating]],3,FALSE),"Not Found")</f>
        <v>3</v>
      </c>
      <c r="AB3665" s="5" t="str">
        <f>IF(tbl_HRMaster[[#This Row],[Attrition]]="Yes","Left","Active")</f>
        <v>Active</v>
      </c>
      <c r="AC3665" s="5" t="str">
        <f>_xlfn.IFS(tbl_HRMaster[[#This Row],[Age]]&lt;25,"Under 25",tbl_HRMaster[[#This Row],[Age]]&lt;35,"25-34",tbl_HRMaster[[#This Row],[Age]]&lt;45,"35-44",tbl_HRMaster[[#This Row],[Age]]&lt;55,"45-54",TRUE,"Above 54")</f>
        <v>35-44</v>
      </c>
      <c r="AD3665" s="5" t="str">
        <f>_xlfn.IFS(
tbl_HRMaster[[#This Row],[YearsAtCompany]]&lt;2,"&lt; 2 Years",
tbl_HRMaster[[#This Row],[YearsAtCompany]]&lt;5,"2-4 Years",
tbl_HRMaster[[#This Row],[YearsAtCompany]]&lt;10,"5-9 Years",
TRUE,"10+ Years"
)</f>
        <v>5-9 Years</v>
      </c>
      <c r="AE3665" s="5">
        <f>IF(tbl_HRMaster[[#This Row],[Attrition]]="Yes",1,0)</f>
        <v>0</v>
      </c>
    </row>
    <row r="3666" spans="1:31" x14ac:dyDescent="0.25">
      <c r="A3666">
        <v>37</v>
      </c>
      <c r="B3666" t="s">
        <v>21</v>
      </c>
      <c r="C3666" t="s">
        <v>29</v>
      </c>
      <c r="D3666" t="s">
        <v>23</v>
      </c>
      <c r="E3666">
        <v>2</v>
      </c>
      <c r="F3666">
        <v>3</v>
      </c>
      <c r="G3666" t="s">
        <v>45</v>
      </c>
      <c r="H3666">
        <v>2909</v>
      </c>
      <c r="I3666" t="s">
        <v>25</v>
      </c>
      <c r="J3666">
        <v>2</v>
      </c>
      <c r="K3666" t="s">
        <v>40</v>
      </c>
      <c r="L3666" t="s">
        <v>41</v>
      </c>
      <c r="M3666">
        <v>97560</v>
      </c>
      <c r="N3666">
        <v>4</v>
      </c>
      <c r="O3666">
        <v>19</v>
      </c>
      <c r="P3666">
        <v>0</v>
      </c>
      <c r="Q3666">
        <v>13</v>
      </c>
      <c r="R3666">
        <v>2</v>
      </c>
      <c r="S3666">
        <v>9</v>
      </c>
      <c r="T3666">
        <v>5</v>
      </c>
      <c r="U3666">
        <v>8</v>
      </c>
      <c r="V3666">
        <f>COUNTIF(tbl_HRMaster[EmployeeID],tbl_HRMaster[[#This Row],[EmployeeID]])</f>
        <v>1</v>
      </c>
      <c r="W3666">
        <f>IFERROR(INDEX(tbl_EmployeeSurvey[EnvironmentSatisfaction],MATCH(tbl_HRMaster[[#This Row],[EmployeeID]],tbl_EmployeeSurvey[EmployeeID],0)),"Not Found")</f>
        <v>1</v>
      </c>
      <c r="X3666">
        <f>IFERROR(INDEX(tbl_EmployeeSurvey[JobSatisfaction],MATCH(tbl_HRMaster[[#This Row],[EmployeeID]],tbl_EmployeeSurvey[EmployeeID],0)),"Not Found")</f>
        <v>4</v>
      </c>
      <c r="Y3666" s="5">
        <f>IFERROR(INDEX(tbl_EmployeeSurvey[WorkLifeBalance],MATCH(tbl_HRMaster[[#This Row],[EmployeeID]],tbl_EmployeeSurvey[EmployeeID],0)),"Not Found")</f>
        <v>3</v>
      </c>
      <c r="Z3666" s="5">
        <f>IFERROR(VLOOKUP(tbl_HRMaster[[#This Row],[EmployeeID]],tbl_ManagerSurvey[[EmployeeID]:[PerformanceRating]],2,FALSE),"Not Found")</f>
        <v>3</v>
      </c>
      <c r="AA3666" s="5">
        <f>IFERROR(VLOOKUP(tbl_HRMaster[[#This Row],[EmployeeID]],tbl_ManagerSurvey[[EmployeeID]:[PerformanceRating]],3,FALSE),"Not Found")</f>
        <v>3</v>
      </c>
      <c r="AB3666" s="5" t="str">
        <f>IF(tbl_HRMaster[[#This Row],[Attrition]]="Yes","Left","Active")</f>
        <v>Active</v>
      </c>
      <c r="AC3666" s="5" t="str">
        <f>_xlfn.IFS(tbl_HRMaster[[#This Row],[Age]]&lt;25,"Under 25",tbl_HRMaster[[#This Row],[Age]]&lt;35,"25-34",tbl_HRMaster[[#This Row],[Age]]&lt;45,"35-44",tbl_HRMaster[[#This Row],[Age]]&lt;55,"45-54",TRUE,"Above 54")</f>
        <v>35-44</v>
      </c>
      <c r="AD3666" s="5" t="str">
        <f>_xlfn.IFS(
tbl_HRMaster[[#This Row],[YearsAtCompany]]&lt;2,"&lt; 2 Years",
tbl_HRMaster[[#This Row],[YearsAtCompany]]&lt;5,"2-4 Years",
tbl_HRMaster[[#This Row],[YearsAtCompany]]&lt;10,"5-9 Years",
TRUE,"10+ Years"
)</f>
        <v>5-9 Years</v>
      </c>
      <c r="AE3666" s="5">
        <f>IF(tbl_HRMaster[[#This Row],[Attrition]]="Yes",1,0)</f>
        <v>0</v>
      </c>
    </row>
    <row r="3667" spans="1:31" x14ac:dyDescent="0.25">
      <c r="A3667">
        <v>37</v>
      </c>
      <c r="B3667" t="s">
        <v>21</v>
      </c>
      <c r="C3667" t="s">
        <v>29</v>
      </c>
      <c r="D3667" t="s">
        <v>23</v>
      </c>
      <c r="E3667">
        <v>2</v>
      </c>
      <c r="F3667">
        <v>3</v>
      </c>
      <c r="G3667" t="s">
        <v>45</v>
      </c>
      <c r="H3667">
        <v>4379</v>
      </c>
      <c r="I3667" t="s">
        <v>25</v>
      </c>
      <c r="J3667">
        <v>2</v>
      </c>
      <c r="K3667" t="s">
        <v>40</v>
      </c>
      <c r="L3667" t="s">
        <v>41</v>
      </c>
      <c r="M3667">
        <v>97560</v>
      </c>
      <c r="N3667">
        <v>4</v>
      </c>
      <c r="O3667">
        <v>19</v>
      </c>
      <c r="P3667">
        <v>0</v>
      </c>
      <c r="Q3667">
        <v>13</v>
      </c>
      <c r="R3667">
        <v>2</v>
      </c>
      <c r="S3667">
        <v>9</v>
      </c>
      <c r="T3667">
        <v>5</v>
      </c>
      <c r="U3667">
        <v>8</v>
      </c>
      <c r="V3667">
        <f>COUNTIF(tbl_HRMaster[EmployeeID],tbl_HRMaster[[#This Row],[EmployeeID]])</f>
        <v>1</v>
      </c>
      <c r="W3667">
        <f>IFERROR(INDEX(tbl_EmployeeSurvey[EnvironmentSatisfaction],MATCH(tbl_HRMaster[[#This Row],[EmployeeID]],tbl_EmployeeSurvey[EmployeeID],0)),"Not Found")</f>
        <v>1</v>
      </c>
      <c r="X3667">
        <f>IFERROR(INDEX(tbl_EmployeeSurvey[JobSatisfaction],MATCH(tbl_HRMaster[[#This Row],[EmployeeID]],tbl_EmployeeSurvey[EmployeeID],0)),"Not Found")</f>
        <v>4</v>
      </c>
      <c r="Y3667" s="5">
        <f>IFERROR(INDEX(tbl_EmployeeSurvey[WorkLifeBalance],MATCH(tbl_HRMaster[[#This Row],[EmployeeID]],tbl_EmployeeSurvey[EmployeeID],0)),"Not Found")</f>
        <v>3</v>
      </c>
      <c r="Z3667" s="5">
        <f>IFERROR(VLOOKUP(tbl_HRMaster[[#This Row],[EmployeeID]],tbl_ManagerSurvey[[EmployeeID]:[PerformanceRating]],2,FALSE),"Not Found")</f>
        <v>3</v>
      </c>
      <c r="AA3667" s="5">
        <f>IFERROR(VLOOKUP(tbl_HRMaster[[#This Row],[EmployeeID]],tbl_ManagerSurvey[[EmployeeID]:[PerformanceRating]],3,FALSE),"Not Found")</f>
        <v>3</v>
      </c>
      <c r="AB3667" s="5" t="str">
        <f>IF(tbl_HRMaster[[#This Row],[Attrition]]="Yes","Left","Active")</f>
        <v>Active</v>
      </c>
      <c r="AC3667" s="5" t="str">
        <f>_xlfn.IFS(tbl_HRMaster[[#This Row],[Age]]&lt;25,"Under 25",tbl_HRMaster[[#This Row],[Age]]&lt;35,"25-34",tbl_HRMaster[[#This Row],[Age]]&lt;45,"35-44",tbl_HRMaster[[#This Row],[Age]]&lt;55,"45-54",TRUE,"Above 54")</f>
        <v>35-44</v>
      </c>
      <c r="AD3667" s="5" t="str">
        <f>_xlfn.IFS(
tbl_HRMaster[[#This Row],[YearsAtCompany]]&lt;2,"&lt; 2 Years",
tbl_HRMaster[[#This Row],[YearsAtCompany]]&lt;5,"2-4 Years",
tbl_HRMaster[[#This Row],[YearsAtCompany]]&lt;10,"5-9 Years",
TRUE,"10+ Years"
)</f>
        <v>5-9 Years</v>
      </c>
      <c r="AE3667" s="5">
        <f>IF(tbl_HRMaster[[#This Row],[Attrition]]="Yes",1,0)</f>
        <v>0</v>
      </c>
    </row>
    <row r="3668" spans="1:31" x14ac:dyDescent="0.25">
      <c r="A3668">
        <v>59</v>
      </c>
      <c r="B3668" t="s">
        <v>21</v>
      </c>
      <c r="C3668" t="s">
        <v>22</v>
      </c>
      <c r="D3668" t="s">
        <v>30</v>
      </c>
      <c r="E3668">
        <v>4</v>
      </c>
      <c r="F3668">
        <v>2</v>
      </c>
      <c r="G3668" t="s">
        <v>24</v>
      </c>
      <c r="H3668">
        <v>662</v>
      </c>
      <c r="I3668" t="s">
        <v>34</v>
      </c>
      <c r="J3668">
        <v>2</v>
      </c>
      <c r="K3668" t="s">
        <v>31</v>
      </c>
      <c r="L3668" t="s">
        <v>32</v>
      </c>
      <c r="M3668">
        <v>165950</v>
      </c>
      <c r="N3668">
        <v>6</v>
      </c>
      <c r="O3668">
        <v>21</v>
      </c>
      <c r="P3668">
        <v>1</v>
      </c>
      <c r="Q3668">
        <v>25</v>
      </c>
      <c r="R3668">
        <v>2</v>
      </c>
      <c r="S3668">
        <v>9</v>
      </c>
      <c r="T3668">
        <v>5</v>
      </c>
      <c r="U3668">
        <v>4</v>
      </c>
      <c r="V3668">
        <f>COUNTIF(tbl_HRMaster[EmployeeID],tbl_HRMaster[[#This Row],[EmployeeID]])</f>
        <v>1</v>
      </c>
      <c r="W3668">
        <f>IFERROR(INDEX(tbl_EmployeeSurvey[EnvironmentSatisfaction],MATCH(tbl_HRMaster[[#This Row],[EmployeeID]],tbl_EmployeeSurvey[EmployeeID],0)),"Not Found")</f>
        <v>4</v>
      </c>
      <c r="X3668">
        <f>IFERROR(INDEX(tbl_EmployeeSurvey[JobSatisfaction],MATCH(tbl_HRMaster[[#This Row],[EmployeeID]],tbl_EmployeeSurvey[EmployeeID],0)),"Not Found")</f>
        <v>4</v>
      </c>
      <c r="Y3668" s="5">
        <f>IFERROR(INDEX(tbl_EmployeeSurvey[WorkLifeBalance],MATCH(tbl_HRMaster[[#This Row],[EmployeeID]],tbl_EmployeeSurvey[EmployeeID],0)),"Not Found")</f>
        <v>2</v>
      </c>
      <c r="Z3668" s="5">
        <f>IFERROR(VLOOKUP(tbl_HRMaster[[#This Row],[EmployeeID]],tbl_ManagerSurvey[[EmployeeID]:[PerformanceRating]],2,FALSE),"Not Found")</f>
        <v>3</v>
      </c>
      <c r="AA3668" s="5">
        <f>IFERROR(VLOOKUP(tbl_HRMaster[[#This Row],[EmployeeID]],tbl_ManagerSurvey[[EmployeeID]:[PerformanceRating]],3,FALSE),"Not Found")</f>
        <v>4</v>
      </c>
      <c r="AB3668" s="5" t="str">
        <f>IF(tbl_HRMaster[[#This Row],[Attrition]]="Yes","Left","Active")</f>
        <v>Active</v>
      </c>
      <c r="AC3668" s="5" t="str">
        <f>_xlfn.IFS(tbl_HRMaster[[#This Row],[Age]]&lt;25,"Under 25",tbl_HRMaster[[#This Row],[Age]]&lt;35,"25-34",tbl_HRMaster[[#This Row],[Age]]&lt;45,"35-44",tbl_HRMaster[[#This Row],[Age]]&lt;55,"45-54",TRUE,"Above 54")</f>
        <v>Above 54</v>
      </c>
      <c r="AD3668" s="5" t="str">
        <f>_xlfn.IFS(
tbl_HRMaster[[#This Row],[YearsAtCompany]]&lt;2,"&lt; 2 Years",
tbl_HRMaster[[#This Row],[YearsAtCompany]]&lt;5,"2-4 Years",
tbl_HRMaster[[#This Row],[YearsAtCompany]]&lt;10,"5-9 Years",
TRUE,"10+ Years"
)</f>
        <v>5-9 Years</v>
      </c>
      <c r="AE3668" s="5">
        <f>IF(tbl_HRMaster[[#This Row],[Attrition]]="Yes",1,0)</f>
        <v>0</v>
      </c>
    </row>
    <row r="3669" spans="1:31" x14ac:dyDescent="0.25">
      <c r="A3669">
        <v>59</v>
      </c>
      <c r="B3669" t="s">
        <v>21</v>
      </c>
      <c r="C3669" t="s">
        <v>22</v>
      </c>
      <c r="D3669" t="s">
        <v>30</v>
      </c>
      <c r="E3669">
        <v>4</v>
      </c>
      <c r="F3669">
        <v>2</v>
      </c>
      <c r="G3669" t="s">
        <v>24</v>
      </c>
      <c r="H3669">
        <v>2132</v>
      </c>
      <c r="I3669" t="s">
        <v>34</v>
      </c>
      <c r="J3669">
        <v>2</v>
      </c>
      <c r="K3669" t="s">
        <v>31</v>
      </c>
      <c r="L3669" t="s">
        <v>32</v>
      </c>
      <c r="M3669">
        <v>165950</v>
      </c>
      <c r="N3669">
        <v>6</v>
      </c>
      <c r="O3669">
        <v>21</v>
      </c>
      <c r="P3669">
        <v>1</v>
      </c>
      <c r="Q3669">
        <v>25</v>
      </c>
      <c r="R3669">
        <v>2</v>
      </c>
      <c r="S3669">
        <v>9</v>
      </c>
      <c r="T3669">
        <v>5</v>
      </c>
      <c r="U3669">
        <v>4</v>
      </c>
      <c r="V3669">
        <f>COUNTIF(tbl_HRMaster[EmployeeID],tbl_HRMaster[[#This Row],[EmployeeID]])</f>
        <v>1</v>
      </c>
      <c r="W3669">
        <f>IFERROR(INDEX(tbl_EmployeeSurvey[EnvironmentSatisfaction],MATCH(tbl_HRMaster[[#This Row],[EmployeeID]],tbl_EmployeeSurvey[EmployeeID],0)),"Not Found")</f>
        <v>4</v>
      </c>
      <c r="X3669">
        <f>IFERROR(INDEX(tbl_EmployeeSurvey[JobSatisfaction],MATCH(tbl_HRMaster[[#This Row],[EmployeeID]],tbl_EmployeeSurvey[EmployeeID],0)),"Not Found")</f>
        <v>4</v>
      </c>
      <c r="Y3669" s="5">
        <f>IFERROR(INDEX(tbl_EmployeeSurvey[WorkLifeBalance],MATCH(tbl_HRMaster[[#This Row],[EmployeeID]],tbl_EmployeeSurvey[EmployeeID],0)),"Not Found")</f>
        <v>2</v>
      </c>
      <c r="Z3669" s="5">
        <f>IFERROR(VLOOKUP(tbl_HRMaster[[#This Row],[EmployeeID]],tbl_ManagerSurvey[[EmployeeID]:[PerformanceRating]],2,FALSE),"Not Found")</f>
        <v>3</v>
      </c>
      <c r="AA3669" s="5">
        <f>IFERROR(VLOOKUP(tbl_HRMaster[[#This Row],[EmployeeID]],tbl_ManagerSurvey[[EmployeeID]:[PerformanceRating]],3,FALSE),"Not Found")</f>
        <v>4</v>
      </c>
      <c r="AB3669" s="5" t="str">
        <f>IF(tbl_HRMaster[[#This Row],[Attrition]]="Yes","Left","Active")</f>
        <v>Active</v>
      </c>
      <c r="AC3669" s="5" t="str">
        <f>_xlfn.IFS(tbl_HRMaster[[#This Row],[Age]]&lt;25,"Under 25",tbl_HRMaster[[#This Row],[Age]]&lt;35,"25-34",tbl_HRMaster[[#This Row],[Age]]&lt;45,"35-44",tbl_HRMaster[[#This Row],[Age]]&lt;55,"45-54",TRUE,"Above 54")</f>
        <v>Above 54</v>
      </c>
      <c r="AD3669" s="5" t="str">
        <f>_xlfn.IFS(
tbl_HRMaster[[#This Row],[YearsAtCompany]]&lt;2,"&lt; 2 Years",
tbl_HRMaster[[#This Row],[YearsAtCompany]]&lt;5,"2-4 Years",
tbl_HRMaster[[#This Row],[YearsAtCompany]]&lt;10,"5-9 Years",
TRUE,"10+ Years"
)</f>
        <v>5-9 Years</v>
      </c>
      <c r="AE3669" s="5">
        <f>IF(tbl_HRMaster[[#This Row],[Attrition]]="Yes",1,0)</f>
        <v>0</v>
      </c>
    </row>
    <row r="3670" spans="1:31" x14ac:dyDescent="0.25">
      <c r="A3670">
        <v>59</v>
      </c>
      <c r="B3670" t="s">
        <v>21</v>
      </c>
      <c r="C3670" t="s">
        <v>22</v>
      </c>
      <c r="D3670" t="s">
        <v>30</v>
      </c>
      <c r="E3670">
        <v>4</v>
      </c>
      <c r="F3670">
        <v>2</v>
      </c>
      <c r="G3670" t="s">
        <v>24</v>
      </c>
      <c r="H3670">
        <v>3602</v>
      </c>
      <c r="I3670" t="s">
        <v>34</v>
      </c>
      <c r="J3670">
        <v>2</v>
      </c>
      <c r="K3670" t="s">
        <v>31</v>
      </c>
      <c r="L3670" t="s">
        <v>32</v>
      </c>
      <c r="M3670">
        <v>165950</v>
      </c>
      <c r="N3670">
        <v>6</v>
      </c>
      <c r="O3670">
        <v>21</v>
      </c>
      <c r="P3670">
        <v>1</v>
      </c>
      <c r="Q3670">
        <v>25</v>
      </c>
      <c r="R3670">
        <v>2</v>
      </c>
      <c r="S3670">
        <v>9</v>
      </c>
      <c r="T3670">
        <v>5</v>
      </c>
      <c r="U3670">
        <v>4</v>
      </c>
      <c r="V3670">
        <f>COUNTIF(tbl_HRMaster[EmployeeID],tbl_HRMaster[[#This Row],[EmployeeID]])</f>
        <v>1</v>
      </c>
      <c r="W3670">
        <f>IFERROR(INDEX(tbl_EmployeeSurvey[EnvironmentSatisfaction],MATCH(tbl_HRMaster[[#This Row],[EmployeeID]],tbl_EmployeeSurvey[EmployeeID],0)),"Not Found")</f>
        <v>4</v>
      </c>
      <c r="X3670">
        <f>IFERROR(INDEX(tbl_EmployeeSurvey[JobSatisfaction],MATCH(tbl_HRMaster[[#This Row],[EmployeeID]],tbl_EmployeeSurvey[EmployeeID],0)),"Not Found")</f>
        <v>4</v>
      </c>
      <c r="Y3670" s="5">
        <f>IFERROR(INDEX(tbl_EmployeeSurvey[WorkLifeBalance],MATCH(tbl_HRMaster[[#This Row],[EmployeeID]],tbl_EmployeeSurvey[EmployeeID],0)),"Not Found")</f>
        <v>2</v>
      </c>
      <c r="Z3670" s="5">
        <f>IFERROR(VLOOKUP(tbl_HRMaster[[#This Row],[EmployeeID]],tbl_ManagerSurvey[[EmployeeID]:[PerformanceRating]],2,FALSE),"Not Found")</f>
        <v>3</v>
      </c>
      <c r="AA3670" s="5">
        <f>IFERROR(VLOOKUP(tbl_HRMaster[[#This Row],[EmployeeID]],tbl_ManagerSurvey[[EmployeeID]:[PerformanceRating]],3,FALSE),"Not Found")</f>
        <v>4</v>
      </c>
      <c r="AB3670" s="5" t="str">
        <f>IF(tbl_HRMaster[[#This Row],[Attrition]]="Yes","Left","Active")</f>
        <v>Active</v>
      </c>
      <c r="AC3670" s="5" t="str">
        <f>_xlfn.IFS(tbl_HRMaster[[#This Row],[Age]]&lt;25,"Under 25",tbl_HRMaster[[#This Row],[Age]]&lt;35,"25-34",tbl_HRMaster[[#This Row],[Age]]&lt;45,"35-44",tbl_HRMaster[[#This Row],[Age]]&lt;55,"45-54",TRUE,"Above 54")</f>
        <v>Above 54</v>
      </c>
      <c r="AD3670" s="5" t="str">
        <f>_xlfn.IFS(
tbl_HRMaster[[#This Row],[YearsAtCompany]]&lt;2,"&lt; 2 Years",
tbl_HRMaster[[#This Row],[YearsAtCompany]]&lt;5,"2-4 Years",
tbl_HRMaster[[#This Row],[YearsAtCompany]]&lt;10,"5-9 Years",
TRUE,"10+ Years"
)</f>
        <v>5-9 Years</v>
      </c>
      <c r="AE3670" s="5">
        <f>IF(tbl_HRMaster[[#This Row],[Attrition]]="Yes",1,0)</f>
        <v>0</v>
      </c>
    </row>
    <row r="3671" spans="1:31" x14ac:dyDescent="0.25">
      <c r="A3671">
        <v>34</v>
      </c>
      <c r="B3671" t="s">
        <v>21</v>
      </c>
      <c r="C3671" t="s">
        <v>22</v>
      </c>
      <c r="D3671" t="s">
        <v>30</v>
      </c>
      <c r="E3671">
        <v>26</v>
      </c>
      <c r="F3671">
        <v>3</v>
      </c>
      <c r="G3671" t="s">
        <v>38</v>
      </c>
      <c r="H3671">
        <v>205</v>
      </c>
      <c r="I3671" t="s">
        <v>34</v>
      </c>
      <c r="J3671">
        <v>1</v>
      </c>
      <c r="K3671" t="s">
        <v>40</v>
      </c>
      <c r="L3671" t="s">
        <v>32</v>
      </c>
      <c r="M3671">
        <v>52370</v>
      </c>
      <c r="N3671">
        <v>1</v>
      </c>
      <c r="O3671">
        <v>19</v>
      </c>
      <c r="P3671">
        <v>1</v>
      </c>
      <c r="Q3671">
        <v>10</v>
      </c>
      <c r="R3671">
        <v>3</v>
      </c>
      <c r="S3671">
        <v>10</v>
      </c>
      <c r="T3671">
        <v>5</v>
      </c>
      <c r="U3671">
        <v>7</v>
      </c>
      <c r="V3671">
        <f>COUNTIF(tbl_HRMaster[EmployeeID],tbl_HRMaster[[#This Row],[EmployeeID]])</f>
        <v>1</v>
      </c>
      <c r="W3671">
        <f>IFERROR(INDEX(tbl_EmployeeSurvey[EnvironmentSatisfaction],MATCH(tbl_HRMaster[[#This Row],[EmployeeID]],tbl_EmployeeSurvey[EmployeeID],0)),"Not Found")</f>
        <v>4</v>
      </c>
      <c r="X3671">
        <f>IFERROR(INDEX(tbl_EmployeeSurvey[JobSatisfaction],MATCH(tbl_HRMaster[[#This Row],[EmployeeID]],tbl_EmployeeSurvey[EmployeeID],0)),"Not Found")</f>
        <v>4</v>
      </c>
      <c r="Y3671" s="5">
        <f>IFERROR(INDEX(tbl_EmployeeSurvey[WorkLifeBalance],MATCH(tbl_HRMaster[[#This Row],[EmployeeID]],tbl_EmployeeSurvey[EmployeeID],0)),"Not Found")</f>
        <v>3</v>
      </c>
      <c r="Z3671" s="5">
        <f>IFERROR(VLOOKUP(tbl_HRMaster[[#This Row],[EmployeeID]],tbl_ManagerSurvey[[EmployeeID]:[PerformanceRating]],2,FALSE),"Not Found")</f>
        <v>2</v>
      </c>
      <c r="AA3671" s="5">
        <f>IFERROR(VLOOKUP(tbl_HRMaster[[#This Row],[EmployeeID]],tbl_ManagerSurvey[[EmployeeID]:[PerformanceRating]],3,FALSE),"Not Found")</f>
        <v>3</v>
      </c>
      <c r="AB3671" s="5" t="str">
        <f>IF(tbl_HRMaster[[#This Row],[Attrition]]="Yes","Left","Active")</f>
        <v>Active</v>
      </c>
      <c r="AC3671" s="5" t="str">
        <f>_xlfn.IFS(tbl_HRMaster[[#This Row],[Age]]&lt;25,"Under 25",tbl_HRMaster[[#This Row],[Age]]&lt;35,"25-34",tbl_HRMaster[[#This Row],[Age]]&lt;45,"35-44",tbl_HRMaster[[#This Row],[Age]]&lt;55,"45-54",TRUE,"Above 54")</f>
        <v>25-34</v>
      </c>
      <c r="AD3671" s="5" t="str">
        <f>_xlfn.IFS(
tbl_HRMaster[[#This Row],[YearsAtCompany]]&lt;2,"&lt; 2 Years",
tbl_HRMaster[[#This Row],[YearsAtCompany]]&lt;5,"2-4 Years",
tbl_HRMaster[[#This Row],[YearsAtCompany]]&lt;10,"5-9 Years",
TRUE,"10+ Years"
)</f>
        <v>10+ Years</v>
      </c>
      <c r="AE3671" s="5">
        <f>IF(tbl_HRMaster[[#This Row],[Attrition]]="Yes",1,0)</f>
        <v>0</v>
      </c>
    </row>
    <row r="3672" spans="1:31" x14ac:dyDescent="0.25">
      <c r="A3672">
        <v>34</v>
      </c>
      <c r="B3672" t="s">
        <v>21</v>
      </c>
      <c r="C3672" t="s">
        <v>22</v>
      </c>
      <c r="D3672" t="s">
        <v>30</v>
      </c>
      <c r="E3672">
        <v>26</v>
      </c>
      <c r="F3672">
        <v>3</v>
      </c>
      <c r="G3672" t="s">
        <v>38</v>
      </c>
      <c r="H3672">
        <v>1675</v>
      </c>
      <c r="I3672" t="s">
        <v>34</v>
      </c>
      <c r="J3672">
        <v>1</v>
      </c>
      <c r="K3672" t="s">
        <v>40</v>
      </c>
      <c r="L3672" t="s">
        <v>32</v>
      </c>
      <c r="M3672">
        <v>52370</v>
      </c>
      <c r="N3672">
        <v>1</v>
      </c>
      <c r="O3672">
        <v>19</v>
      </c>
      <c r="P3672">
        <v>1</v>
      </c>
      <c r="Q3672">
        <v>10</v>
      </c>
      <c r="R3672">
        <v>3</v>
      </c>
      <c r="S3672">
        <v>10</v>
      </c>
      <c r="T3672">
        <v>5</v>
      </c>
      <c r="U3672">
        <v>7</v>
      </c>
      <c r="V3672">
        <f>COUNTIF(tbl_HRMaster[EmployeeID],tbl_HRMaster[[#This Row],[EmployeeID]])</f>
        <v>1</v>
      </c>
      <c r="W3672">
        <f>IFERROR(INDEX(tbl_EmployeeSurvey[EnvironmentSatisfaction],MATCH(tbl_HRMaster[[#This Row],[EmployeeID]],tbl_EmployeeSurvey[EmployeeID],0)),"Not Found")</f>
        <v>4</v>
      </c>
      <c r="X3672">
        <f>IFERROR(INDEX(tbl_EmployeeSurvey[JobSatisfaction],MATCH(tbl_HRMaster[[#This Row],[EmployeeID]],tbl_EmployeeSurvey[EmployeeID],0)),"Not Found")</f>
        <v>4</v>
      </c>
      <c r="Y3672" s="5">
        <f>IFERROR(INDEX(tbl_EmployeeSurvey[WorkLifeBalance],MATCH(tbl_HRMaster[[#This Row],[EmployeeID]],tbl_EmployeeSurvey[EmployeeID],0)),"Not Found")</f>
        <v>3</v>
      </c>
      <c r="Z3672" s="5">
        <f>IFERROR(VLOOKUP(tbl_HRMaster[[#This Row],[EmployeeID]],tbl_ManagerSurvey[[EmployeeID]:[PerformanceRating]],2,FALSE),"Not Found")</f>
        <v>2</v>
      </c>
      <c r="AA3672" s="5">
        <f>IFERROR(VLOOKUP(tbl_HRMaster[[#This Row],[EmployeeID]],tbl_ManagerSurvey[[EmployeeID]:[PerformanceRating]],3,FALSE),"Not Found")</f>
        <v>3</v>
      </c>
      <c r="AB3672" s="5" t="str">
        <f>IF(tbl_HRMaster[[#This Row],[Attrition]]="Yes","Left","Active")</f>
        <v>Active</v>
      </c>
      <c r="AC3672" s="5" t="str">
        <f>_xlfn.IFS(tbl_HRMaster[[#This Row],[Age]]&lt;25,"Under 25",tbl_HRMaster[[#This Row],[Age]]&lt;35,"25-34",tbl_HRMaster[[#This Row],[Age]]&lt;45,"35-44",tbl_HRMaster[[#This Row],[Age]]&lt;55,"45-54",TRUE,"Above 54")</f>
        <v>25-34</v>
      </c>
      <c r="AD3672" s="5" t="str">
        <f>_xlfn.IFS(
tbl_HRMaster[[#This Row],[YearsAtCompany]]&lt;2,"&lt; 2 Years",
tbl_HRMaster[[#This Row],[YearsAtCompany]]&lt;5,"2-4 Years",
tbl_HRMaster[[#This Row],[YearsAtCompany]]&lt;10,"5-9 Years",
TRUE,"10+ Years"
)</f>
        <v>10+ Years</v>
      </c>
      <c r="AE3672" s="5">
        <f>IF(tbl_HRMaster[[#This Row],[Attrition]]="Yes",1,0)</f>
        <v>0</v>
      </c>
    </row>
    <row r="3673" spans="1:31" x14ac:dyDescent="0.25">
      <c r="A3673">
        <v>34</v>
      </c>
      <c r="B3673" t="s">
        <v>21</v>
      </c>
      <c r="C3673" t="s">
        <v>22</v>
      </c>
      <c r="D3673" t="s">
        <v>30</v>
      </c>
      <c r="E3673">
        <v>26</v>
      </c>
      <c r="F3673">
        <v>3</v>
      </c>
      <c r="G3673" t="s">
        <v>38</v>
      </c>
      <c r="H3673">
        <v>3145</v>
      </c>
      <c r="I3673" t="s">
        <v>34</v>
      </c>
      <c r="J3673">
        <v>1</v>
      </c>
      <c r="K3673" t="s">
        <v>40</v>
      </c>
      <c r="L3673" t="s">
        <v>32</v>
      </c>
      <c r="M3673">
        <v>52370</v>
      </c>
      <c r="N3673">
        <v>1</v>
      </c>
      <c r="O3673">
        <v>19</v>
      </c>
      <c r="P3673">
        <v>1</v>
      </c>
      <c r="Q3673">
        <v>10</v>
      </c>
      <c r="R3673">
        <v>3</v>
      </c>
      <c r="S3673">
        <v>10</v>
      </c>
      <c r="T3673">
        <v>5</v>
      </c>
      <c r="U3673">
        <v>7</v>
      </c>
      <c r="V3673">
        <f>COUNTIF(tbl_HRMaster[EmployeeID],tbl_HRMaster[[#This Row],[EmployeeID]])</f>
        <v>1</v>
      </c>
      <c r="W3673">
        <f>IFERROR(INDEX(tbl_EmployeeSurvey[EnvironmentSatisfaction],MATCH(tbl_HRMaster[[#This Row],[EmployeeID]],tbl_EmployeeSurvey[EmployeeID],0)),"Not Found")</f>
        <v>4</v>
      </c>
      <c r="X3673">
        <f>IFERROR(INDEX(tbl_EmployeeSurvey[JobSatisfaction],MATCH(tbl_HRMaster[[#This Row],[EmployeeID]],tbl_EmployeeSurvey[EmployeeID],0)),"Not Found")</f>
        <v>4</v>
      </c>
      <c r="Y3673" s="5">
        <f>IFERROR(INDEX(tbl_EmployeeSurvey[WorkLifeBalance],MATCH(tbl_HRMaster[[#This Row],[EmployeeID]],tbl_EmployeeSurvey[EmployeeID],0)),"Not Found")</f>
        <v>3</v>
      </c>
      <c r="Z3673" s="5">
        <f>IFERROR(VLOOKUP(tbl_HRMaster[[#This Row],[EmployeeID]],tbl_ManagerSurvey[[EmployeeID]:[PerformanceRating]],2,FALSE),"Not Found")</f>
        <v>2</v>
      </c>
      <c r="AA3673" s="5">
        <f>IFERROR(VLOOKUP(tbl_HRMaster[[#This Row],[EmployeeID]],tbl_ManagerSurvey[[EmployeeID]:[PerformanceRating]],3,FALSE),"Not Found")</f>
        <v>3</v>
      </c>
      <c r="AB3673" s="5" t="str">
        <f>IF(tbl_HRMaster[[#This Row],[Attrition]]="Yes","Left","Active")</f>
        <v>Active</v>
      </c>
      <c r="AC3673" s="5" t="str">
        <f>_xlfn.IFS(tbl_HRMaster[[#This Row],[Age]]&lt;25,"Under 25",tbl_HRMaster[[#This Row],[Age]]&lt;35,"25-34",tbl_HRMaster[[#This Row],[Age]]&lt;45,"35-44",tbl_HRMaster[[#This Row],[Age]]&lt;55,"45-54",TRUE,"Above 54")</f>
        <v>25-34</v>
      </c>
      <c r="AD3673" s="5" t="str">
        <f>_xlfn.IFS(
tbl_HRMaster[[#This Row],[YearsAtCompany]]&lt;2,"&lt; 2 Years",
tbl_HRMaster[[#This Row],[YearsAtCompany]]&lt;5,"2-4 Years",
tbl_HRMaster[[#This Row],[YearsAtCompany]]&lt;10,"5-9 Years",
TRUE,"10+ Years"
)</f>
        <v>10+ Years</v>
      </c>
      <c r="AE3673" s="5">
        <f>IF(tbl_HRMaster[[#This Row],[Attrition]]="Yes",1,0)</f>
        <v>0</v>
      </c>
    </row>
    <row r="3674" spans="1:31" x14ac:dyDescent="0.25">
      <c r="A3674">
        <v>42</v>
      </c>
      <c r="B3674" t="s">
        <v>21</v>
      </c>
      <c r="C3674" t="s">
        <v>22</v>
      </c>
      <c r="D3674" t="s">
        <v>30</v>
      </c>
      <c r="E3674">
        <v>5</v>
      </c>
      <c r="F3674">
        <v>3</v>
      </c>
      <c r="G3674" t="s">
        <v>38</v>
      </c>
      <c r="H3674">
        <v>194</v>
      </c>
      <c r="I3674" t="s">
        <v>34</v>
      </c>
      <c r="J3674">
        <v>3</v>
      </c>
      <c r="K3674" t="s">
        <v>35</v>
      </c>
      <c r="L3674" t="s">
        <v>27</v>
      </c>
      <c r="M3674">
        <v>53900</v>
      </c>
      <c r="N3674">
        <v>1</v>
      </c>
      <c r="O3674">
        <v>14</v>
      </c>
      <c r="P3674">
        <v>0</v>
      </c>
      <c r="Q3674">
        <v>10</v>
      </c>
      <c r="R3674">
        <v>3</v>
      </c>
      <c r="S3674">
        <v>10</v>
      </c>
      <c r="T3674">
        <v>5</v>
      </c>
      <c r="U3674">
        <v>8</v>
      </c>
      <c r="V3674">
        <f>COUNTIF(tbl_HRMaster[EmployeeID],tbl_HRMaster[[#This Row],[EmployeeID]])</f>
        <v>1</v>
      </c>
      <c r="W3674">
        <f>IFERROR(INDEX(tbl_EmployeeSurvey[EnvironmentSatisfaction],MATCH(tbl_HRMaster[[#This Row],[EmployeeID]],tbl_EmployeeSurvey[EmployeeID],0)),"Not Found")</f>
        <v>4</v>
      </c>
      <c r="X3674">
        <f>IFERROR(INDEX(tbl_EmployeeSurvey[JobSatisfaction],MATCH(tbl_HRMaster[[#This Row],[EmployeeID]],tbl_EmployeeSurvey[EmployeeID],0)),"Not Found")</f>
        <v>1</v>
      </c>
      <c r="Y3674" s="5">
        <f>IFERROR(INDEX(tbl_EmployeeSurvey[WorkLifeBalance],MATCH(tbl_HRMaster[[#This Row],[EmployeeID]],tbl_EmployeeSurvey[EmployeeID],0)),"Not Found")</f>
        <v>2</v>
      </c>
      <c r="Z3674" s="5">
        <f>IFERROR(VLOOKUP(tbl_HRMaster[[#This Row],[EmployeeID]],tbl_ManagerSurvey[[EmployeeID]:[PerformanceRating]],2,FALSE),"Not Found")</f>
        <v>3</v>
      </c>
      <c r="AA3674" s="5">
        <f>IFERROR(VLOOKUP(tbl_HRMaster[[#This Row],[EmployeeID]],tbl_ManagerSurvey[[EmployeeID]:[PerformanceRating]],3,FALSE),"Not Found")</f>
        <v>3</v>
      </c>
      <c r="AB3674" s="5" t="str">
        <f>IF(tbl_HRMaster[[#This Row],[Attrition]]="Yes","Left","Active")</f>
        <v>Active</v>
      </c>
      <c r="AC3674" s="5" t="str">
        <f>_xlfn.IFS(tbl_HRMaster[[#This Row],[Age]]&lt;25,"Under 25",tbl_HRMaster[[#This Row],[Age]]&lt;35,"25-34",tbl_HRMaster[[#This Row],[Age]]&lt;45,"35-44",tbl_HRMaster[[#This Row],[Age]]&lt;55,"45-54",TRUE,"Above 54")</f>
        <v>35-44</v>
      </c>
      <c r="AD3674" s="5" t="str">
        <f>_xlfn.IFS(
tbl_HRMaster[[#This Row],[YearsAtCompany]]&lt;2,"&lt; 2 Years",
tbl_HRMaster[[#This Row],[YearsAtCompany]]&lt;5,"2-4 Years",
tbl_HRMaster[[#This Row],[YearsAtCompany]]&lt;10,"5-9 Years",
TRUE,"10+ Years"
)</f>
        <v>10+ Years</v>
      </c>
      <c r="AE3674" s="5">
        <f>IF(tbl_HRMaster[[#This Row],[Attrition]]="Yes",1,0)</f>
        <v>0</v>
      </c>
    </row>
    <row r="3675" spans="1:31" x14ac:dyDescent="0.25">
      <c r="A3675">
        <v>42</v>
      </c>
      <c r="B3675" t="s">
        <v>21</v>
      </c>
      <c r="C3675" t="s">
        <v>22</v>
      </c>
      <c r="D3675" t="s">
        <v>30</v>
      </c>
      <c r="E3675">
        <v>5</v>
      </c>
      <c r="F3675">
        <v>3</v>
      </c>
      <c r="G3675" t="s">
        <v>38</v>
      </c>
      <c r="H3675">
        <v>1664</v>
      </c>
      <c r="I3675" t="s">
        <v>34</v>
      </c>
      <c r="J3675">
        <v>3</v>
      </c>
      <c r="K3675" t="s">
        <v>35</v>
      </c>
      <c r="L3675" t="s">
        <v>27</v>
      </c>
      <c r="M3675">
        <v>53900</v>
      </c>
      <c r="N3675">
        <v>1</v>
      </c>
      <c r="O3675">
        <v>14</v>
      </c>
      <c r="P3675">
        <v>0</v>
      </c>
      <c r="Q3675">
        <v>10</v>
      </c>
      <c r="R3675">
        <v>3</v>
      </c>
      <c r="S3675">
        <v>10</v>
      </c>
      <c r="T3675">
        <v>5</v>
      </c>
      <c r="U3675">
        <v>8</v>
      </c>
      <c r="V3675">
        <f>COUNTIF(tbl_HRMaster[EmployeeID],tbl_HRMaster[[#This Row],[EmployeeID]])</f>
        <v>1</v>
      </c>
      <c r="W3675">
        <f>IFERROR(INDEX(tbl_EmployeeSurvey[EnvironmentSatisfaction],MATCH(tbl_HRMaster[[#This Row],[EmployeeID]],tbl_EmployeeSurvey[EmployeeID],0)),"Not Found")</f>
        <v>4</v>
      </c>
      <c r="X3675">
        <f>IFERROR(INDEX(tbl_EmployeeSurvey[JobSatisfaction],MATCH(tbl_HRMaster[[#This Row],[EmployeeID]],tbl_EmployeeSurvey[EmployeeID],0)),"Not Found")</f>
        <v>1</v>
      </c>
      <c r="Y3675" s="5">
        <f>IFERROR(INDEX(tbl_EmployeeSurvey[WorkLifeBalance],MATCH(tbl_HRMaster[[#This Row],[EmployeeID]],tbl_EmployeeSurvey[EmployeeID],0)),"Not Found")</f>
        <v>2</v>
      </c>
      <c r="Z3675" s="5">
        <f>IFERROR(VLOOKUP(tbl_HRMaster[[#This Row],[EmployeeID]],tbl_ManagerSurvey[[EmployeeID]:[PerformanceRating]],2,FALSE),"Not Found")</f>
        <v>3</v>
      </c>
      <c r="AA3675" s="5">
        <f>IFERROR(VLOOKUP(tbl_HRMaster[[#This Row],[EmployeeID]],tbl_ManagerSurvey[[EmployeeID]:[PerformanceRating]],3,FALSE),"Not Found")</f>
        <v>3</v>
      </c>
      <c r="AB3675" s="5" t="str">
        <f>IF(tbl_HRMaster[[#This Row],[Attrition]]="Yes","Left","Active")</f>
        <v>Active</v>
      </c>
      <c r="AC3675" s="5" t="str">
        <f>_xlfn.IFS(tbl_HRMaster[[#This Row],[Age]]&lt;25,"Under 25",tbl_HRMaster[[#This Row],[Age]]&lt;35,"25-34",tbl_HRMaster[[#This Row],[Age]]&lt;45,"35-44",tbl_HRMaster[[#This Row],[Age]]&lt;55,"45-54",TRUE,"Above 54")</f>
        <v>35-44</v>
      </c>
      <c r="AD3675" s="5" t="str">
        <f>_xlfn.IFS(
tbl_HRMaster[[#This Row],[YearsAtCompany]]&lt;2,"&lt; 2 Years",
tbl_HRMaster[[#This Row],[YearsAtCompany]]&lt;5,"2-4 Years",
tbl_HRMaster[[#This Row],[YearsAtCompany]]&lt;10,"5-9 Years",
TRUE,"10+ Years"
)</f>
        <v>10+ Years</v>
      </c>
      <c r="AE3675" s="5">
        <f>IF(tbl_HRMaster[[#This Row],[Attrition]]="Yes",1,0)</f>
        <v>0</v>
      </c>
    </row>
    <row r="3676" spans="1:31" x14ac:dyDescent="0.25">
      <c r="A3676">
        <v>42</v>
      </c>
      <c r="B3676" t="s">
        <v>21</v>
      </c>
      <c r="C3676" t="s">
        <v>22</v>
      </c>
      <c r="D3676" t="s">
        <v>30</v>
      </c>
      <c r="E3676">
        <v>5</v>
      </c>
      <c r="F3676">
        <v>3</v>
      </c>
      <c r="G3676" t="s">
        <v>38</v>
      </c>
      <c r="H3676">
        <v>3134</v>
      </c>
      <c r="I3676" t="s">
        <v>34</v>
      </c>
      <c r="J3676">
        <v>3</v>
      </c>
      <c r="K3676" t="s">
        <v>35</v>
      </c>
      <c r="L3676" t="s">
        <v>27</v>
      </c>
      <c r="M3676">
        <v>53900</v>
      </c>
      <c r="N3676">
        <v>1</v>
      </c>
      <c r="O3676">
        <v>14</v>
      </c>
      <c r="P3676">
        <v>0</v>
      </c>
      <c r="Q3676">
        <v>10</v>
      </c>
      <c r="R3676">
        <v>3</v>
      </c>
      <c r="S3676">
        <v>10</v>
      </c>
      <c r="T3676">
        <v>5</v>
      </c>
      <c r="U3676">
        <v>8</v>
      </c>
      <c r="V3676">
        <f>COUNTIF(tbl_HRMaster[EmployeeID],tbl_HRMaster[[#This Row],[EmployeeID]])</f>
        <v>1</v>
      </c>
      <c r="W3676">
        <f>IFERROR(INDEX(tbl_EmployeeSurvey[EnvironmentSatisfaction],MATCH(tbl_HRMaster[[#This Row],[EmployeeID]],tbl_EmployeeSurvey[EmployeeID],0)),"Not Found")</f>
        <v>4</v>
      </c>
      <c r="X3676">
        <f>IFERROR(INDEX(tbl_EmployeeSurvey[JobSatisfaction],MATCH(tbl_HRMaster[[#This Row],[EmployeeID]],tbl_EmployeeSurvey[EmployeeID],0)),"Not Found")</f>
        <v>1</v>
      </c>
      <c r="Y3676" s="5">
        <f>IFERROR(INDEX(tbl_EmployeeSurvey[WorkLifeBalance],MATCH(tbl_HRMaster[[#This Row],[EmployeeID]],tbl_EmployeeSurvey[EmployeeID],0)),"Not Found")</f>
        <v>2</v>
      </c>
      <c r="Z3676" s="5">
        <f>IFERROR(VLOOKUP(tbl_HRMaster[[#This Row],[EmployeeID]],tbl_ManagerSurvey[[EmployeeID]:[PerformanceRating]],2,FALSE),"Not Found")</f>
        <v>3</v>
      </c>
      <c r="AA3676" s="5">
        <f>IFERROR(VLOOKUP(tbl_HRMaster[[#This Row],[EmployeeID]],tbl_ManagerSurvey[[EmployeeID]:[PerformanceRating]],3,FALSE),"Not Found")</f>
        <v>3</v>
      </c>
      <c r="AB3676" s="5" t="str">
        <f>IF(tbl_HRMaster[[#This Row],[Attrition]]="Yes","Left","Active")</f>
        <v>Active</v>
      </c>
      <c r="AC3676" s="5" t="str">
        <f>_xlfn.IFS(tbl_HRMaster[[#This Row],[Age]]&lt;25,"Under 25",tbl_HRMaster[[#This Row],[Age]]&lt;35,"25-34",tbl_HRMaster[[#This Row],[Age]]&lt;45,"35-44",tbl_HRMaster[[#This Row],[Age]]&lt;55,"45-54",TRUE,"Above 54")</f>
        <v>35-44</v>
      </c>
      <c r="AD3676" s="5" t="str">
        <f>_xlfn.IFS(
tbl_HRMaster[[#This Row],[YearsAtCompany]]&lt;2,"&lt; 2 Years",
tbl_HRMaster[[#This Row],[YearsAtCompany]]&lt;5,"2-4 Years",
tbl_HRMaster[[#This Row],[YearsAtCompany]]&lt;10,"5-9 Years",
TRUE,"10+ Years"
)</f>
        <v>10+ Years</v>
      </c>
      <c r="AE3676" s="5">
        <f>IF(tbl_HRMaster[[#This Row],[Attrition]]="Yes",1,0)</f>
        <v>0</v>
      </c>
    </row>
    <row r="3677" spans="1:31" x14ac:dyDescent="0.25">
      <c r="A3677">
        <v>32</v>
      </c>
      <c r="B3677" t="s">
        <v>21</v>
      </c>
      <c r="C3677" t="s">
        <v>29</v>
      </c>
      <c r="D3677" t="s">
        <v>30</v>
      </c>
      <c r="E3677">
        <v>12</v>
      </c>
      <c r="F3677">
        <v>5</v>
      </c>
      <c r="G3677" t="s">
        <v>38</v>
      </c>
      <c r="H3677">
        <v>384</v>
      </c>
      <c r="I3677" t="s">
        <v>34</v>
      </c>
      <c r="J3677">
        <v>1</v>
      </c>
      <c r="K3677" t="s">
        <v>31</v>
      </c>
      <c r="L3677" t="s">
        <v>27</v>
      </c>
      <c r="M3677">
        <v>95470</v>
      </c>
      <c r="N3677">
        <v>1</v>
      </c>
      <c r="O3677">
        <v>13</v>
      </c>
      <c r="P3677">
        <v>1</v>
      </c>
      <c r="Q3677">
        <v>10</v>
      </c>
      <c r="R3677">
        <v>3</v>
      </c>
      <c r="S3677">
        <v>10</v>
      </c>
      <c r="T3677">
        <v>5</v>
      </c>
      <c r="U3677">
        <v>3</v>
      </c>
      <c r="V3677">
        <f>COUNTIF(tbl_HRMaster[EmployeeID],tbl_HRMaster[[#This Row],[EmployeeID]])</f>
        <v>1</v>
      </c>
      <c r="W3677">
        <f>IFERROR(INDEX(tbl_EmployeeSurvey[EnvironmentSatisfaction],MATCH(tbl_HRMaster[[#This Row],[EmployeeID]],tbl_EmployeeSurvey[EmployeeID],0)),"Not Found")</f>
        <v>2</v>
      </c>
      <c r="X3677">
        <f>IFERROR(INDEX(tbl_EmployeeSurvey[JobSatisfaction],MATCH(tbl_HRMaster[[#This Row],[EmployeeID]],tbl_EmployeeSurvey[EmployeeID],0)),"Not Found")</f>
        <v>2</v>
      </c>
      <c r="Y3677" s="5">
        <f>IFERROR(INDEX(tbl_EmployeeSurvey[WorkLifeBalance],MATCH(tbl_HRMaster[[#This Row],[EmployeeID]],tbl_EmployeeSurvey[EmployeeID],0)),"Not Found")</f>
        <v>3</v>
      </c>
      <c r="Z3677" s="5">
        <f>IFERROR(VLOOKUP(tbl_HRMaster[[#This Row],[EmployeeID]],tbl_ManagerSurvey[[EmployeeID]:[PerformanceRating]],2,FALSE),"Not Found")</f>
        <v>2</v>
      </c>
      <c r="AA3677" s="5">
        <f>IFERROR(VLOOKUP(tbl_HRMaster[[#This Row],[EmployeeID]],tbl_ManagerSurvey[[EmployeeID]:[PerformanceRating]],3,FALSE),"Not Found")</f>
        <v>3</v>
      </c>
      <c r="AB3677" s="5" t="str">
        <f>IF(tbl_HRMaster[[#This Row],[Attrition]]="Yes","Left","Active")</f>
        <v>Active</v>
      </c>
      <c r="AC3677" s="5" t="str">
        <f>_xlfn.IFS(tbl_HRMaster[[#This Row],[Age]]&lt;25,"Under 25",tbl_HRMaster[[#This Row],[Age]]&lt;35,"25-34",tbl_HRMaster[[#This Row],[Age]]&lt;45,"35-44",tbl_HRMaster[[#This Row],[Age]]&lt;55,"45-54",TRUE,"Above 54")</f>
        <v>25-34</v>
      </c>
      <c r="AD3677" s="5" t="str">
        <f>_xlfn.IFS(
tbl_HRMaster[[#This Row],[YearsAtCompany]]&lt;2,"&lt; 2 Years",
tbl_HRMaster[[#This Row],[YearsAtCompany]]&lt;5,"2-4 Years",
tbl_HRMaster[[#This Row],[YearsAtCompany]]&lt;10,"5-9 Years",
TRUE,"10+ Years"
)</f>
        <v>10+ Years</v>
      </c>
      <c r="AE3677" s="5">
        <f>IF(tbl_HRMaster[[#This Row],[Attrition]]="Yes",1,0)</f>
        <v>0</v>
      </c>
    </row>
    <row r="3678" spans="1:31" x14ac:dyDescent="0.25">
      <c r="A3678">
        <v>32</v>
      </c>
      <c r="B3678" t="s">
        <v>21</v>
      </c>
      <c r="C3678" t="s">
        <v>29</v>
      </c>
      <c r="D3678" t="s">
        <v>30</v>
      </c>
      <c r="E3678">
        <v>12</v>
      </c>
      <c r="F3678">
        <v>5</v>
      </c>
      <c r="G3678" t="s">
        <v>38</v>
      </c>
      <c r="H3678">
        <v>1854</v>
      </c>
      <c r="I3678" t="s">
        <v>34</v>
      </c>
      <c r="J3678">
        <v>1</v>
      </c>
      <c r="K3678" t="s">
        <v>31</v>
      </c>
      <c r="L3678" t="s">
        <v>27</v>
      </c>
      <c r="M3678">
        <v>95470</v>
      </c>
      <c r="N3678">
        <v>1</v>
      </c>
      <c r="O3678">
        <v>13</v>
      </c>
      <c r="P3678">
        <v>1</v>
      </c>
      <c r="Q3678">
        <v>10</v>
      </c>
      <c r="R3678">
        <v>3</v>
      </c>
      <c r="S3678">
        <v>10</v>
      </c>
      <c r="T3678">
        <v>5</v>
      </c>
      <c r="U3678">
        <v>3</v>
      </c>
      <c r="V3678">
        <f>COUNTIF(tbl_HRMaster[EmployeeID],tbl_HRMaster[[#This Row],[EmployeeID]])</f>
        <v>1</v>
      </c>
      <c r="W3678">
        <f>IFERROR(INDEX(tbl_EmployeeSurvey[EnvironmentSatisfaction],MATCH(tbl_HRMaster[[#This Row],[EmployeeID]],tbl_EmployeeSurvey[EmployeeID],0)),"Not Found")</f>
        <v>2</v>
      </c>
      <c r="X3678">
        <f>IFERROR(INDEX(tbl_EmployeeSurvey[JobSatisfaction],MATCH(tbl_HRMaster[[#This Row],[EmployeeID]],tbl_EmployeeSurvey[EmployeeID],0)),"Not Found")</f>
        <v>2</v>
      </c>
      <c r="Y3678" s="5">
        <f>IFERROR(INDEX(tbl_EmployeeSurvey[WorkLifeBalance],MATCH(tbl_HRMaster[[#This Row],[EmployeeID]],tbl_EmployeeSurvey[EmployeeID],0)),"Not Found")</f>
        <v>3</v>
      </c>
      <c r="Z3678" s="5">
        <f>IFERROR(VLOOKUP(tbl_HRMaster[[#This Row],[EmployeeID]],tbl_ManagerSurvey[[EmployeeID]:[PerformanceRating]],2,FALSE),"Not Found")</f>
        <v>2</v>
      </c>
      <c r="AA3678" s="5">
        <f>IFERROR(VLOOKUP(tbl_HRMaster[[#This Row],[EmployeeID]],tbl_ManagerSurvey[[EmployeeID]:[PerformanceRating]],3,FALSE),"Not Found")</f>
        <v>3</v>
      </c>
      <c r="AB3678" s="5" t="str">
        <f>IF(tbl_HRMaster[[#This Row],[Attrition]]="Yes","Left","Active")</f>
        <v>Active</v>
      </c>
      <c r="AC3678" s="5" t="str">
        <f>_xlfn.IFS(tbl_HRMaster[[#This Row],[Age]]&lt;25,"Under 25",tbl_HRMaster[[#This Row],[Age]]&lt;35,"25-34",tbl_HRMaster[[#This Row],[Age]]&lt;45,"35-44",tbl_HRMaster[[#This Row],[Age]]&lt;55,"45-54",TRUE,"Above 54")</f>
        <v>25-34</v>
      </c>
      <c r="AD3678" s="5" t="str">
        <f>_xlfn.IFS(
tbl_HRMaster[[#This Row],[YearsAtCompany]]&lt;2,"&lt; 2 Years",
tbl_HRMaster[[#This Row],[YearsAtCompany]]&lt;5,"2-4 Years",
tbl_HRMaster[[#This Row],[YearsAtCompany]]&lt;10,"5-9 Years",
TRUE,"10+ Years"
)</f>
        <v>10+ Years</v>
      </c>
      <c r="AE3678" s="5">
        <f>IF(tbl_HRMaster[[#This Row],[Attrition]]="Yes",1,0)</f>
        <v>0</v>
      </c>
    </row>
    <row r="3679" spans="1:31" x14ac:dyDescent="0.25">
      <c r="A3679">
        <v>32</v>
      </c>
      <c r="B3679" t="s">
        <v>21</v>
      </c>
      <c r="C3679" t="s">
        <v>29</v>
      </c>
      <c r="D3679" t="s">
        <v>30</v>
      </c>
      <c r="E3679">
        <v>12</v>
      </c>
      <c r="F3679">
        <v>5</v>
      </c>
      <c r="G3679" t="s">
        <v>38</v>
      </c>
      <c r="H3679">
        <v>3324</v>
      </c>
      <c r="I3679" t="s">
        <v>34</v>
      </c>
      <c r="J3679">
        <v>1</v>
      </c>
      <c r="K3679" t="s">
        <v>31</v>
      </c>
      <c r="L3679" t="s">
        <v>27</v>
      </c>
      <c r="M3679">
        <v>95470</v>
      </c>
      <c r="N3679">
        <v>1</v>
      </c>
      <c r="O3679">
        <v>13</v>
      </c>
      <c r="P3679">
        <v>1</v>
      </c>
      <c r="Q3679">
        <v>10</v>
      </c>
      <c r="R3679">
        <v>3</v>
      </c>
      <c r="S3679">
        <v>10</v>
      </c>
      <c r="T3679">
        <v>5</v>
      </c>
      <c r="U3679">
        <v>3</v>
      </c>
      <c r="V3679">
        <f>COUNTIF(tbl_HRMaster[EmployeeID],tbl_HRMaster[[#This Row],[EmployeeID]])</f>
        <v>1</v>
      </c>
      <c r="W3679">
        <f>IFERROR(INDEX(tbl_EmployeeSurvey[EnvironmentSatisfaction],MATCH(tbl_HRMaster[[#This Row],[EmployeeID]],tbl_EmployeeSurvey[EmployeeID],0)),"Not Found")</f>
        <v>2</v>
      </c>
      <c r="X3679">
        <f>IFERROR(INDEX(tbl_EmployeeSurvey[JobSatisfaction],MATCH(tbl_HRMaster[[#This Row],[EmployeeID]],tbl_EmployeeSurvey[EmployeeID],0)),"Not Found")</f>
        <v>2</v>
      </c>
      <c r="Y3679" s="5">
        <f>IFERROR(INDEX(tbl_EmployeeSurvey[WorkLifeBalance],MATCH(tbl_HRMaster[[#This Row],[EmployeeID]],tbl_EmployeeSurvey[EmployeeID],0)),"Not Found")</f>
        <v>3</v>
      </c>
      <c r="Z3679" s="5">
        <f>IFERROR(VLOOKUP(tbl_HRMaster[[#This Row],[EmployeeID]],tbl_ManagerSurvey[[EmployeeID]:[PerformanceRating]],2,FALSE),"Not Found")</f>
        <v>2</v>
      </c>
      <c r="AA3679" s="5">
        <f>IFERROR(VLOOKUP(tbl_HRMaster[[#This Row],[EmployeeID]],tbl_ManagerSurvey[[EmployeeID]:[PerformanceRating]],3,FALSE),"Not Found")</f>
        <v>3</v>
      </c>
      <c r="AB3679" s="5" t="str">
        <f>IF(tbl_HRMaster[[#This Row],[Attrition]]="Yes","Left","Active")</f>
        <v>Active</v>
      </c>
      <c r="AC3679" s="5" t="str">
        <f>_xlfn.IFS(tbl_HRMaster[[#This Row],[Age]]&lt;25,"Under 25",tbl_HRMaster[[#This Row],[Age]]&lt;35,"25-34",tbl_HRMaster[[#This Row],[Age]]&lt;45,"35-44",tbl_HRMaster[[#This Row],[Age]]&lt;55,"45-54",TRUE,"Above 54")</f>
        <v>25-34</v>
      </c>
      <c r="AD3679" s="5" t="str">
        <f>_xlfn.IFS(
tbl_HRMaster[[#This Row],[YearsAtCompany]]&lt;2,"&lt; 2 Years",
tbl_HRMaster[[#This Row],[YearsAtCompany]]&lt;5,"2-4 Years",
tbl_HRMaster[[#This Row],[YearsAtCompany]]&lt;10,"5-9 Years",
TRUE,"10+ Years"
)</f>
        <v>10+ Years</v>
      </c>
      <c r="AE3679" s="5">
        <f>IF(tbl_HRMaster[[#This Row],[Attrition]]="Yes",1,0)</f>
        <v>0</v>
      </c>
    </row>
    <row r="3680" spans="1:31" x14ac:dyDescent="0.25">
      <c r="A3680">
        <v>58</v>
      </c>
      <c r="B3680" t="s">
        <v>28</v>
      </c>
      <c r="C3680" t="s">
        <v>22</v>
      </c>
      <c r="D3680" t="s">
        <v>23</v>
      </c>
      <c r="E3680">
        <v>1</v>
      </c>
      <c r="F3680">
        <v>4</v>
      </c>
      <c r="G3680" t="s">
        <v>46</v>
      </c>
      <c r="H3680">
        <v>709</v>
      </c>
      <c r="I3680" t="s">
        <v>34</v>
      </c>
      <c r="J3680">
        <v>2</v>
      </c>
      <c r="K3680" t="s">
        <v>35</v>
      </c>
      <c r="L3680" t="s">
        <v>27</v>
      </c>
      <c r="M3680">
        <v>10090</v>
      </c>
      <c r="N3680">
        <v>7</v>
      </c>
      <c r="O3680">
        <v>13</v>
      </c>
      <c r="P3680">
        <v>2</v>
      </c>
      <c r="Q3680">
        <v>31</v>
      </c>
      <c r="R3680">
        <v>3</v>
      </c>
      <c r="S3680">
        <v>10</v>
      </c>
      <c r="T3680">
        <v>5</v>
      </c>
      <c r="U3680">
        <v>9</v>
      </c>
      <c r="V3680">
        <f>COUNTIF(tbl_HRMaster[EmployeeID],tbl_HRMaster[[#This Row],[EmployeeID]])</f>
        <v>1</v>
      </c>
      <c r="W3680">
        <f>IFERROR(INDEX(tbl_EmployeeSurvey[EnvironmentSatisfaction],MATCH(tbl_HRMaster[[#This Row],[EmployeeID]],tbl_EmployeeSurvey[EmployeeID],0)),"Not Found")</f>
        <v>3</v>
      </c>
      <c r="X3680">
        <f>IFERROR(INDEX(tbl_EmployeeSurvey[JobSatisfaction],MATCH(tbl_HRMaster[[#This Row],[EmployeeID]],tbl_EmployeeSurvey[EmployeeID],0)),"Not Found")</f>
        <v>1</v>
      </c>
      <c r="Y3680" s="5">
        <f>IFERROR(INDEX(tbl_EmployeeSurvey[WorkLifeBalance],MATCH(tbl_HRMaster[[#This Row],[EmployeeID]],tbl_EmployeeSurvey[EmployeeID],0)),"Not Found")</f>
        <v>2</v>
      </c>
      <c r="Z3680" s="5">
        <f>IFERROR(VLOOKUP(tbl_HRMaster[[#This Row],[EmployeeID]],tbl_ManagerSurvey[[EmployeeID]:[PerformanceRating]],2,FALSE),"Not Found")</f>
        <v>4</v>
      </c>
      <c r="AA3680" s="5">
        <f>IFERROR(VLOOKUP(tbl_HRMaster[[#This Row],[EmployeeID]],tbl_ManagerSurvey[[EmployeeID]:[PerformanceRating]],3,FALSE),"Not Found")</f>
        <v>3</v>
      </c>
      <c r="AB3680" s="5" t="str">
        <f>IF(tbl_HRMaster[[#This Row],[Attrition]]="Yes","Left","Active")</f>
        <v>Left</v>
      </c>
      <c r="AC3680" s="5" t="str">
        <f>_xlfn.IFS(tbl_HRMaster[[#This Row],[Age]]&lt;25,"Under 25",tbl_HRMaster[[#This Row],[Age]]&lt;35,"25-34",tbl_HRMaster[[#This Row],[Age]]&lt;45,"35-44",tbl_HRMaster[[#This Row],[Age]]&lt;55,"45-54",TRUE,"Above 54")</f>
        <v>Above 54</v>
      </c>
      <c r="AD3680" s="5" t="str">
        <f>_xlfn.IFS(
tbl_HRMaster[[#This Row],[YearsAtCompany]]&lt;2,"&lt; 2 Years",
tbl_HRMaster[[#This Row],[YearsAtCompany]]&lt;5,"2-4 Years",
tbl_HRMaster[[#This Row],[YearsAtCompany]]&lt;10,"5-9 Years",
TRUE,"10+ Years"
)</f>
        <v>10+ Years</v>
      </c>
      <c r="AE3680" s="5">
        <f>IF(tbl_HRMaster[[#This Row],[Attrition]]="Yes",1,0)</f>
        <v>1</v>
      </c>
    </row>
    <row r="3681" spans="1:31" x14ac:dyDescent="0.25">
      <c r="A3681">
        <v>58</v>
      </c>
      <c r="B3681" t="s">
        <v>28</v>
      </c>
      <c r="C3681" t="s">
        <v>22</v>
      </c>
      <c r="D3681" t="s">
        <v>23</v>
      </c>
      <c r="E3681">
        <v>1</v>
      </c>
      <c r="F3681">
        <v>4</v>
      </c>
      <c r="G3681" t="s">
        <v>46</v>
      </c>
      <c r="H3681">
        <v>2179</v>
      </c>
      <c r="I3681" t="s">
        <v>34</v>
      </c>
      <c r="J3681">
        <v>2</v>
      </c>
      <c r="K3681" t="s">
        <v>35</v>
      </c>
      <c r="L3681" t="s">
        <v>27</v>
      </c>
      <c r="M3681">
        <v>10090</v>
      </c>
      <c r="N3681">
        <v>7</v>
      </c>
      <c r="O3681">
        <v>13</v>
      </c>
      <c r="P3681">
        <v>2</v>
      </c>
      <c r="Q3681">
        <v>31</v>
      </c>
      <c r="R3681">
        <v>3</v>
      </c>
      <c r="S3681">
        <v>10</v>
      </c>
      <c r="T3681">
        <v>5</v>
      </c>
      <c r="U3681">
        <v>9</v>
      </c>
      <c r="V3681">
        <f>COUNTIF(tbl_HRMaster[EmployeeID],tbl_HRMaster[[#This Row],[EmployeeID]])</f>
        <v>1</v>
      </c>
      <c r="W3681">
        <f>IFERROR(INDEX(tbl_EmployeeSurvey[EnvironmentSatisfaction],MATCH(tbl_HRMaster[[#This Row],[EmployeeID]],tbl_EmployeeSurvey[EmployeeID],0)),"Not Found")</f>
        <v>3</v>
      </c>
      <c r="X3681">
        <f>IFERROR(INDEX(tbl_EmployeeSurvey[JobSatisfaction],MATCH(tbl_HRMaster[[#This Row],[EmployeeID]],tbl_EmployeeSurvey[EmployeeID],0)),"Not Found")</f>
        <v>1</v>
      </c>
      <c r="Y3681" s="5">
        <f>IFERROR(INDEX(tbl_EmployeeSurvey[WorkLifeBalance],MATCH(tbl_HRMaster[[#This Row],[EmployeeID]],tbl_EmployeeSurvey[EmployeeID],0)),"Not Found")</f>
        <v>2</v>
      </c>
      <c r="Z3681" s="5">
        <f>IFERROR(VLOOKUP(tbl_HRMaster[[#This Row],[EmployeeID]],tbl_ManagerSurvey[[EmployeeID]:[PerformanceRating]],2,FALSE),"Not Found")</f>
        <v>4</v>
      </c>
      <c r="AA3681" s="5">
        <f>IFERROR(VLOOKUP(tbl_HRMaster[[#This Row],[EmployeeID]],tbl_ManagerSurvey[[EmployeeID]:[PerformanceRating]],3,FALSE),"Not Found")</f>
        <v>3</v>
      </c>
      <c r="AB3681" s="5" t="str">
        <f>IF(tbl_HRMaster[[#This Row],[Attrition]]="Yes","Left","Active")</f>
        <v>Left</v>
      </c>
      <c r="AC3681" s="5" t="str">
        <f>_xlfn.IFS(tbl_HRMaster[[#This Row],[Age]]&lt;25,"Under 25",tbl_HRMaster[[#This Row],[Age]]&lt;35,"25-34",tbl_HRMaster[[#This Row],[Age]]&lt;45,"35-44",tbl_HRMaster[[#This Row],[Age]]&lt;55,"45-54",TRUE,"Above 54")</f>
        <v>Above 54</v>
      </c>
      <c r="AD3681" s="5" t="str">
        <f>_xlfn.IFS(
tbl_HRMaster[[#This Row],[YearsAtCompany]]&lt;2,"&lt; 2 Years",
tbl_HRMaster[[#This Row],[YearsAtCompany]]&lt;5,"2-4 Years",
tbl_HRMaster[[#This Row],[YearsAtCompany]]&lt;10,"5-9 Years",
TRUE,"10+ Years"
)</f>
        <v>10+ Years</v>
      </c>
      <c r="AE3681" s="5">
        <f>IF(tbl_HRMaster[[#This Row],[Attrition]]="Yes",1,0)</f>
        <v>1</v>
      </c>
    </row>
    <row r="3682" spans="1:31" x14ac:dyDescent="0.25">
      <c r="A3682">
        <v>58</v>
      </c>
      <c r="B3682" t="s">
        <v>28</v>
      </c>
      <c r="C3682" t="s">
        <v>22</v>
      </c>
      <c r="D3682" t="s">
        <v>23</v>
      </c>
      <c r="E3682">
        <v>1</v>
      </c>
      <c r="F3682">
        <v>4</v>
      </c>
      <c r="G3682" t="s">
        <v>46</v>
      </c>
      <c r="H3682">
        <v>3649</v>
      </c>
      <c r="I3682" t="s">
        <v>34</v>
      </c>
      <c r="J3682">
        <v>2</v>
      </c>
      <c r="K3682" t="s">
        <v>35</v>
      </c>
      <c r="L3682" t="s">
        <v>27</v>
      </c>
      <c r="M3682">
        <v>10090</v>
      </c>
      <c r="N3682">
        <v>7</v>
      </c>
      <c r="O3682">
        <v>13</v>
      </c>
      <c r="P3682">
        <v>2</v>
      </c>
      <c r="Q3682">
        <v>31</v>
      </c>
      <c r="R3682">
        <v>3</v>
      </c>
      <c r="S3682">
        <v>10</v>
      </c>
      <c r="T3682">
        <v>5</v>
      </c>
      <c r="U3682">
        <v>9</v>
      </c>
      <c r="V3682">
        <f>COUNTIF(tbl_HRMaster[EmployeeID],tbl_HRMaster[[#This Row],[EmployeeID]])</f>
        <v>1</v>
      </c>
      <c r="W3682">
        <f>IFERROR(INDEX(tbl_EmployeeSurvey[EnvironmentSatisfaction],MATCH(tbl_HRMaster[[#This Row],[EmployeeID]],tbl_EmployeeSurvey[EmployeeID],0)),"Not Found")</f>
        <v>3</v>
      </c>
      <c r="X3682">
        <f>IFERROR(INDEX(tbl_EmployeeSurvey[JobSatisfaction],MATCH(tbl_HRMaster[[#This Row],[EmployeeID]],tbl_EmployeeSurvey[EmployeeID],0)),"Not Found")</f>
        <v>1</v>
      </c>
      <c r="Y3682" s="5">
        <f>IFERROR(INDEX(tbl_EmployeeSurvey[WorkLifeBalance],MATCH(tbl_HRMaster[[#This Row],[EmployeeID]],tbl_EmployeeSurvey[EmployeeID],0)),"Not Found")</f>
        <v>2</v>
      </c>
      <c r="Z3682" s="5">
        <f>IFERROR(VLOOKUP(tbl_HRMaster[[#This Row],[EmployeeID]],tbl_ManagerSurvey[[EmployeeID]:[PerformanceRating]],2,FALSE),"Not Found")</f>
        <v>4</v>
      </c>
      <c r="AA3682" s="5">
        <f>IFERROR(VLOOKUP(tbl_HRMaster[[#This Row],[EmployeeID]],tbl_ManagerSurvey[[EmployeeID]:[PerformanceRating]],3,FALSE),"Not Found")</f>
        <v>3</v>
      </c>
      <c r="AB3682" s="5" t="str">
        <f>IF(tbl_HRMaster[[#This Row],[Attrition]]="Yes","Left","Active")</f>
        <v>Left</v>
      </c>
      <c r="AC3682" s="5" t="str">
        <f>_xlfn.IFS(tbl_HRMaster[[#This Row],[Age]]&lt;25,"Under 25",tbl_HRMaster[[#This Row],[Age]]&lt;35,"25-34",tbl_HRMaster[[#This Row],[Age]]&lt;45,"35-44",tbl_HRMaster[[#This Row],[Age]]&lt;55,"45-54",TRUE,"Above 54")</f>
        <v>Above 54</v>
      </c>
      <c r="AD3682" s="5" t="str">
        <f>_xlfn.IFS(
tbl_HRMaster[[#This Row],[YearsAtCompany]]&lt;2,"&lt; 2 Years",
tbl_HRMaster[[#This Row],[YearsAtCompany]]&lt;5,"2-4 Years",
tbl_HRMaster[[#This Row],[YearsAtCompany]]&lt;10,"5-9 Years",
TRUE,"10+ Years"
)</f>
        <v>10+ Years</v>
      </c>
      <c r="AE3682" s="5">
        <f>IF(tbl_HRMaster[[#This Row],[Attrition]]="Yes",1,0)</f>
        <v>1</v>
      </c>
    </row>
    <row r="3683" spans="1:31" x14ac:dyDescent="0.25">
      <c r="A3683">
        <v>34</v>
      </c>
      <c r="B3683" t="s">
        <v>21</v>
      </c>
      <c r="C3683" t="s">
        <v>22</v>
      </c>
      <c r="D3683" t="s">
        <v>23</v>
      </c>
      <c r="E3683">
        <v>25</v>
      </c>
      <c r="F3683">
        <v>5</v>
      </c>
      <c r="G3683" t="s">
        <v>45</v>
      </c>
      <c r="H3683">
        <v>830</v>
      </c>
      <c r="I3683" t="s">
        <v>25</v>
      </c>
      <c r="J3683">
        <v>1</v>
      </c>
      <c r="K3683" t="s">
        <v>31</v>
      </c>
      <c r="L3683" t="s">
        <v>27</v>
      </c>
      <c r="M3683">
        <v>41940</v>
      </c>
      <c r="N3683">
        <v>0</v>
      </c>
      <c r="O3683">
        <v>17</v>
      </c>
      <c r="P3683">
        <v>2</v>
      </c>
      <c r="Q3683">
        <v>12</v>
      </c>
      <c r="R3683">
        <v>3</v>
      </c>
      <c r="S3683">
        <v>11</v>
      </c>
      <c r="T3683">
        <v>5</v>
      </c>
      <c r="U3683">
        <v>7</v>
      </c>
      <c r="V3683">
        <f>COUNTIF(tbl_HRMaster[EmployeeID],tbl_HRMaster[[#This Row],[EmployeeID]])</f>
        <v>1</v>
      </c>
      <c r="W3683">
        <f>IFERROR(INDEX(tbl_EmployeeSurvey[EnvironmentSatisfaction],MATCH(tbl_HRMaster[[#This Row],[EmployeeID]],tbl_EmployeeSurvey[EmployeeID],0)),"Not Found")</f>
        <v>2</v>
      </c>
      <c r="X3683">
        <f>IFERROR(INDEX(tbl_EmployeeSurvey[JobSatisfaction],MATCH(tbl_HRMaster[[#This Row],[EmployeeID]],tbl_EmployeeSurvey[EmployeeID],0)),"Not Found")</f>
        <v>3</v>
      </c>
      <c r="Y3683" s="5">
        <f>IFERROR(INDEX(tbl_EmployeeSurvey[WorkLifeBalance],MATCH(tbl_HRMaster[[#This Row],[EmployeeID]],tbl_EmployeeSurvey[EmployeeID],0)),"Not Found")</f>
        <v>3</v>
      </c>
      <c r="Z3683" s="5">
        <f>IFERROR(VLOOKUP(tbl_HRMaster[[#This Row],[EmployeeID]],tbl_ManagerSurvey[[EmployeeID]:[PerformanceRating]],2,FALSE),"Not Found")</f>
        <v>3</v>
      </c>
      <c r="AA3683" s="5">
        <f>IFERROR(VLOOKUP(tbl_HRMaster[[#This Row],[EmployeeID]],tbl_ManagerSurvey[[EmployeeID]:[PerformanceRating]],3,FALSE),"Not Found")</f>
        <v>3</v>
      </c>
      <c r="AB3683" s="5" t="str">
        <f>IF(tbl_HRMaster[[#This Row],[Attrition]]="Yes","Left","Active")</f>
        <v>Active</v>
      </c>
      <c r="AC3683" s="5" t="str">
        <f>_xlfn.IFS(tbl_HRMaster[[#This Row],[Age]]&lt;25,"Under 25",tbl_HRMaster[[#This Row],[Age]]&lt;35,"25-34",tbl_HRMaster[[#This Row],[Age]]&lt;45,"35-44",tbl_HRMaster[[#This Row],[Age]]&lt;55,"45-54",TRUE,"Above 54")</f>
        <v>25-34</v>
      </c>
      <c r="AD3683" s="5" t="str">
        <f>_xlfn.IFS(
tbl_HRMaster[[#This Row],[YearsAtCompany]]&lt;2,"&lt; 2 Years",
tbl_HRMaster[[#This Row],[YearsAtCompany]]&lt;5,"2-4 Years",
tbl_HRMaster[[#This Row],[YearsAtCompany]]&lt;10,"5-9 Years",
TRUE,"10+ Years"
)</f>
        <v>10+ Years</v>
      </c>
      <c r="AE3683" s="5">
        <f>IF(tbl_HRMaster[[#This Row],[Attrition]]="Yes",1,0)</f>
        <v>0</v>
      </c>
    </row>
    <row r="3684" spans="1:31" x14ac:dyDescent="0.25">
      <c r="A3684">
        <v>34</v>
      </c>
      <c r="B3684" t="s">
        <v>21</v>
      </c>
      <c r="C3684" t="s">
        <v>22</v>
      </c>
      <c r="D3684" t="s">
        <v>23</v>
      </c>
      <c r="E3684">
        <v>25</v>
      </c>
      <c r="F3684">
        <v>5</v>
      </c>
      <c r="G3684" t="s">
        <v>45</v>
      </c>
      <c r="H3684">
        <v>2300</v>
      </c>
      <c r="I3684" t="s">
        <v>25</v>
      </c>
      <c r="J3684">
        <v>1</v>
      </c>
      <c r="K3684" t="s">
        <v>31</v>
      </c>
      <c r="L3684" t="s">
        <v>27</v>
      </c>
      <c r="M3684">
        <v>41940</v>
      </c>
      <c r="N3684">
        <v>0</v>
      </c>
      <c r="O3684">
        <v>17</v>
      </c>
      <c r="P3684">
        <v>2</v>
      </c>
      <c r="Q3684">
        <v>12</v>
      </c>
      <c r="R3684">
        <v>3</v>
      </c>
      <c r="S3684">
        <v>11</v>
      </c>
      <c r="T3684">
        <v>5</v>
      </c>
      <c r="U3684">
        <v>7</v>
      </c>
      <c r="V3684">
        <f>COUNTIF(tbl_HRMaster[EmployeeID],tbl_HRMaster[[#This Row],[EmployeeID]])</f>
        <v>1</v>
      </c>
      <c r="W3684">
        <f>IFERROR(INDEX(tbl_EmployeeSurvey[EnvironmentSatisfaction],MATCH(tbl_HRMaster[[#This Row],[EmployeeID]],tbl_EmployeeSurvey[EmployeeID],0)),"Not Found")</f>
        <v>2</v>
      </c>
      <c r="X3684">
        <f>IFERROR(INDEX(tbl_EmployeeSurvey[JobSatisfaction],MATCH(tbl_HRMaster[[#This Row],[EmployeeID]],tbl_EmployeeSurvey[EmployeeID],0)),"Not Found")</f>
        <v>3</v>
      </c>
      <c r="Y3684" s="5">
        <f>IFERROR(INDEX(tbl_EmployeeSurvey[WorkLifeBalance],MATCH(tbl_HRMaster[[#This Row],[EmployeeID]],tbl_EmployeeSurvey[EmployeeID],0)),"Not Found")</f>
        <v>3</v>
      </c>
      <c r="Z3684" s="5">
        <f>IFERROR(VLOOKUP(tbl_HRMaster[[#This Row],[EmployeeID]],tbl_ManagerSurvey[[EmployeeID]:[PerformanceRating]],2,FALSE),"Not Found")</f>
        <v>3</v>
      </c>
      <c r="AA3684" s="5">
        <f>IFERROR(VLOOKUP(tbl_HRMaster[[#This Row],[EmployeeID]],tbl_ManagerSurvey[[EmployeeID]:[PerformanceRating]],3,FALSE),"Not Found")</f>
        <v>3</v>
      </c>
      <c r="AB3684" s="5" t="str">
        <f>IF(tbl_HRMaster[[#This Row],[Attrition]]="Yes","Left","Active")</f>
        <v>Active</v>
      </c>
      <c r="AC3684" s="5" t="str">
        <f>_xlfn.IFS(tbl_HRMaster[[#This Row],[Age]]&lt;25,"Under 25",tbl_HRMaster[[#This Row],[Age]]&lt;35,"25-34",tbl_HRMaster[[#This Row],[Age]]&lt;45,"35-44",tbl_HRMaster[[#This Row],[Age]]&lt;55,"45-54",TRUE,"Above 54")</f>
        <v>25-34</v>
      </c>
      <c r="AD3684" s="5" t="str">
        <f>_xlfn.IFS(
tbl_HRMaster[[#This Row],[YearsAtCompany]]&lt;2,"&lt; 2 Years",
tbl_HRMaster[[#This Row],[YearsAtCompany]]&lt;5,"2-4 Years",
tbl_HRMaster[[#This Row],[YearsAtCompany]]&lt;10,"5-9 Years",
TRUE,"10+ Years"
)</f>
        <v>10+ Years</v>
      </c>
      <c r="AE3684" s="5">
        <f>IF(tbl_HRMaster[[#This Row],[Attrition]]="Yes",1,0)</f>
        <v>0</v>
      </c>
    </row>
    <row r="3685" spans="1:31" x14ac:dyDescent="0.25">
      <c r="A3685">
        <v>34</v>
      </c>
      <c r="B3685" t="s">
        <v>21</v>
      </c>
      <c r="C3685" t="s">
        <v>22</v>
      </c>
      <c r="D3685" t="s">
        <v>23</v>
      </c>
      <c r="E3685">
        <v>25</v>
      </c>
      <c r="F3685">
        <v>5</v>
      </c>
      <c r="G3685" t="s">
        <v>45</v>
      </c>
      <c r="H3685">
        <v>3770</v>
      </c>
      <c r="I3685" t="s">
        <v>25</v>
      </c>
      <c r="J3685">
        <v>1</v>
      </c>
      <c r="K3685" t="s">
        <v>31</v>
      </c>
      <c r="L3685" t="s">
        <v>27</v>
      </c>
      <c r="M3685">
        <v>41940</v>
      </c>
      <c r="N3685">
        <v>0</v>
      </c>
      <c r="O3685">
        <v>17</v>
      </c>
      <c r="P3685">
        <v>2</v>
      </c>
      <c r="Q3685">
        <v>12</v>
      </c>
      <c r="R3685">
        <v>3</v>
      </c>
      <c r="S3685">
        <v>11</v>
      </c>
      <c r="T3685">
        <v>5</v>
      </c>
      <c r="U3685">
        <v>7</v>
      </c>
      <c r="V3685">
        <f>COUNTIF(tbl_HRMaster[EmployeeID],tbl_HRMaster[[#This Row],[EmployeeID]])</f>
        <v>1</v>
      </c>
      <c r="W3685">
        <f>IFERROR(INDEX(tbl_EmployeeSurvey[EnvironmentSatisfaction],MATCH(tbl_HRMaster[[#This Row],[EmployeeID]],tbl_EmployeeSurvey[EmployeeID],0)),"Not Found")</f>
        <v>2</v>
      </c>
      <c r="X3685">
        <f>IFERROR(INDEX(tbl_EmployeeSurvey[JobSatisfaction],MATCH(tbl_HRMaster[[#This Row],[EmployeeID]],tbl_EmployeeSurvey[EmployeeID],0)),"Not Found")</f>
        <v>3</v>
      </c>
      <c r="Y3685" s="5">
        <f>IFERROR(INDEX(tbl_EmployeeSurvey[WorkLifeBalance],MATCH(tbl_HRMaster[[#This Row],[EmployeeID]],tbl_EmployeeSurvey[EmployeeID],0)),"Not Found")</f>
        <v>3</v>
      </c>
      <c r="Z3685" s="5">
        <f>IFERROR(VLOOKUP(tbl_HRMaster[[#This Row],[EmployeeID]],tbl_ManagerSurvey[[EmployeeID]:[PerformanceRating]],2,FALSE),"Not Found")</f>
        <v>3</v>
      </c>
      <c r="AA3685" s="5">
        <f>IFERROR(VLOOKUP(tbl_HRMaster[[#This Row],[EmployeeID]],tbl_ManagerSurvey[[EmployeeID]:[PerformanceRating]],3,FALSE),"Not Found")</f>
        <v>3</v>
      </c>
      <c r="AB3685" s="5" t="str">
        <f>IF(tbl_HRMaster[[#This Row],[Attrition]]="Yes","Left","Active")</f>
        <v>Active</v>
      </c>
      <c r="AC3685" s="5" t="str">
        <f>_xlfn.IFS(tbl_HRMaster[[#This Row],[Age]]&lt;25,"Under 25",tbl_HRMaster[[#This Row],[Age]]&lt;35,"25-34",tbl_HRMaster[[#This Row],[Age]]&lt;45,"35-44",tbl_HRMaster[[#This Row],[Age]]&lt;55,"45-54",TRUE,"Above 54")</f>
        <v>25-34</v>
      </c>
      <c r="AD3685" s="5" t="str">
        <f>_xlfn.IFS(
tbl_HRMaster[[#This Row],[YearsAtCompany]]&lt;2,"&lt; 2 Years",
tbl_HRMaster[[#This Row],[YearsAtCompany]]&lt;5,"2-4 Years",
tbl_HRMaster[[#This Row],[YearsAtCompany]]&lt;10,"5-9 Years",
TRUE,"10+ Years"
)</f>
        <v>10+ Years</v>
      </c>
      <c r="AE3685" s="5">
        <f>IF(tbl_HRMaster[[#This Row],[Attrition]]="Yes",1,0)</f>
        <v>0</v>
      </c>
    </row>
    <row r="3686" spans="1:31" x14ac:dyDescent="0.25">
      <c r="A3686">
        <v>30</v>
      </c>
      <c r="B3686" t="s">
        <v>21</v>
      </c>
      <c r="C3686" t="s">
        <v>36</v>
      </c>
      <c r="D3686" t="s">
        <v>30</v>
      </c>
      <c r="E3686">
        <v>17</v>
      </c>
      <c r="F3686">
        <v>4</v>
      </c>
      <c r="G3686" t="s">
        <v>24</v>
      </c>
      <c r="H3686">
        <v>1424</v>
      </c>
      <c r="I3686" t="s">
        <v>34</v>
      </c>
      <c r="J3686">
        <v>2</v>
      </c>
      <c r="K3686" t="s">
        <v>26</v>
      </c>
      <c r="L3686" t="s">
        <v>32</v>
      </c>
      <c r="M3686">
        <v>64300</v>
      </c>
      <c r="N3686">
        <v>1</v>
      </c>
      <c r="O3686">
        <v>12</v>
      </c>
      <c r="P3686">
        <v>1</v>
      </c>
      <c r="Q3686">
        <v>12</v>
      </c>
      <c r="R3686">
        <v>2</v>
      </c>
      <c r="S3686">
        <v>11</v>
      </c>
      <c r="T3686">
        <v>5</v>
      </c>
      <c r="U3686">
        <v>8</v>
      </c>
      <c r="V3686">
        <f>COUNTIF(tbl_HRMaster[EmployeeID],tbl_HRMaster[[#This Row],[EmployeeID]])</f>
        <v>1</v>
      </c>
      <c r="W3686">
        <f>IFERROR(INDEX(tbl_EmployeeSurvey[EnvironmentSatisfaction],MATCH(tbl_HRMaster[[#This Row],[EmployeeID]],tbl_EmployeeSurvey[EmployeeID],0)),"Not Found")</f>
        <v>3</v>
      </c>
      <c r="X3686">
        <f>IFERROR(INDEX(tbl_EmployeeSurvey[JobSatisfaction],MATCH(tbl_HRMaster[[#This Row],[EmployeeID]],tbl_EmployeeSurvey[EmployeeID],0)),"Not Found")</f>
        <v>3</v>
      </c>
      <c r="Y3686" s="5">
        <f>IFERROR(INDEX(tbl_EmployeeSurvey[WorkLifeBalance],MATCH(tbl_HRMaster[[#This Row],[EmployeeID]],tbl_EmployeeSurvey[EmployeeID],0)),"Not Found")</f>
        <v>3</v>
      </c>
      <c r="Z3686" s="5">
        <f>IFERROR(VLOOKUP(tbl_HRMaster[[#This Row],[EmployeeID]],tbl_ManagerSurvey[[EmployeeID]:[PerformanceRating]],2,FALSE),"Not Found")</f>
        <v>2</v>
      </c>
      <c r="AA3686" s="5">
        <f>IFERROR(VLOOKUP(tbl_HRMaster[[#This Row],[EmployeeID]],tbl_ManagerSurvey[[EmployeeID]:[PerformanceRating]],3,FALSE),"Not Found")</f>
        <v>3</v>
      </c>
      <c r="AB3686" s="5" t="str">
        <f>IF(tbl_HRMaster[[#This Row],[Attrition]]="Yes","Left","Active")</f>
        <v>Active</v>
      </c>
      <c r="AC3686" s="5" t="str">
        <f>_xlfn.IFS(tbl_HRMaster[[#This Row],[Age]]&lt;25,"Under 25",tbl_HRMaster[[#This Row],[Age]]&lt;35,"25-34",tbl_HRMaster[[#This Row],[Age]]&lt;45,"35-44",tbl_HRMaster[[#This Row],[Age]]&lt;55,"45-54",TRUE,"Above 54")</f>
        <v>25-34</v>
      </c>
      <c r="AD3686" s="5" t="str">
        <f>_xlfn.IFS(
tbl_HRMaster[[#This Row],[YearsAtCompany]]&lt;2,"&lt; 2 Years",
tbl_HRMaster[[#This Row],[YearsAtCompany]]&lt;5,"2-4 Years",
tbl_HRMaster[[#This Row],[YearsAtCompany]]&lt;10,"5-9 Years",
TRUE,"10+ Years"
)</f>
        <v>10+ Years</v>
      </c>
      <c r="AE3686" s="5">
        <f>IF(tbl_HRMaster[[#This Row],[Attrition]]="Yes",1,0)</f>
        <v>0</v>
      </c>
    </row>
    <row r="3687" spans="1:31" x14ac:dyDescent="0.25">
      <c r="A3687">
        <v>30</v>
      </c>
      <c r="B3687" t="s">
        <v>21</v>
      </c>
      <c r="C3687" t="s">
        <v>36</v>
      </c>
      <c r="D3687" t="s">
        <v>30</v>
      </c>
      <c r="E3687">
        <v>17</v>
      </c>
      <c r="F3687">
        <v>4</v>
      </c>
      <c r="G3687" t="s">
        <v>24</v>
      </c>
      <c r="H3687">
        <v>2894</v>
      </c>
      <c r="I3687" t="s">
        <v>34</v>
      </c>
      <c r="J3687">
        <v>2</v>
      </c>
      <c r="K3687" t="s">
        <v>26</v>
      </c>
      <c r="L3687" t="s">
        <v>32</v>
      </c>
      <c r="M3687">
        <v>64300</v>
      </c>
      <c r="N3687">
        <v>1</v>
      </c>
      <c r="O3687">
        <v>12</v>
      </c>
      <c r="P3687">
        <v>1</v>
      </c>
      <c r="Q3687">
        <v>12</v>
      </c>
      <c r="R3687">
        <v>2</v>
      </c>
      <c r="S3687">
        <v>11</v>
      </c>
      <c r="T3687">
        <v>5</v>
      </c>
      <c r="U3687">
        <v>8</v>
      </c>
      <c r="V3687">
        <f>COUNTIF(tbl_HRMaster[EmployeeID],tbl_HRMaster[[#This Row],[EmployeeID]])</f>
        <v>1</v>
      </c>
      <c r="W3687">
        <f>IFERROR(INDEX(tbl_EmployeeSurvey[EnvironmentSatisfaction],MATCH(tbl_HRMaster[[#This Row],[EmployeeID]],tbl_EmployeeSurvey[EmployeeID],0)),"Not Found")</f>
        <v>3</v>
      </c>
      <c r="X3687">
        <f>IFERROR(INDEX(tbl_EmployeeSurvey[JobSatisfaction],MATCH(tbl_HRMaster[[#This Row],[EmployeeID]],tbl_EmployeeSurvey[EmployeeID],0)),"Not Found")</f>
        <v>3</v>
      </c>
      <c r="Y3687" s="5">
        <f>IFERROR(INDEX(tbl_EmployeeSurvey[WorkLifeBalance],MATCH(tbl_HRMaster[[#This Row],[EmployeeID]],tbl_EmployeeSurvey[EmployeeID],0)),"Not Found")</f>
        <v>3</v>
      </c>
      <c r="Z3687" s="5">
        <f>IFERROR(VLOOKUP(tbl_HRMaster[[#This Row],[EmployeeID]],tbl_ManagerSurvey[[EmployeeID]:[PerformanceRating]],2,FALSE),"Not Found")</f>
        <v>2</v>
      </c>
      <c r="AA3687" s="5">
        <f>IFERROR(VLOOKUP(tbl_HRMaster[[#This Row],[EmployeeID]],tbl_ManagerSurvey[[EmployeeID]:[PerformanceRating]],3,FALSE),"Not Found")</f>
        <v>3</v>
      </c>
      <c r="AB3687" s="5" t="str">
        <f>IF(tbl_HRMaster[[#This Row],[Attrition]]="Yes","Left","Active")</f>
        <v>Active</v>
      </c>
      <c r="AC3687" s="5" t="str">
        <f>_xlfn.IFS(tbl_HRMaster[[#This Row],[Age]]&lt;25,"Under 25",tbl_HRMaster[[#This Row],[Age]]&lt;35,"25-34",tbl_HRMaster[[#This Row],[Age]]&lt;45,"35-44",tbl_HRMaster[[#This Row],[Age]]&lt;55,"45-54",TRUE,"Above 54")</f>
        <v>25-34</v>
      </c>
      <c r="AD3687" s="5" t="str">
        <f>_xlfn.IFS(
tbl_HRMaster[[#This Row],[YearsAtCompany]]&lt;2,"&lt; 2 Years",
tbl_HRMaster[[#This Row],[YearsAtCompany]]&lt;5,"2-4 Years",
tbl_HRMaster[[#This Row],[YearsAtCompany]]&lt;10,"5-9 Years",
TRUE,"10+ Years"
)</f>
        <v>10+ Years</v>
      </c>
      <c r="AE3687" s="5">
        <f>IF(tbl_HRMaster[[#This Row],[Attrition]]="Yes",1,0)</f>
        <v>0</v>
      </c>
    </row>
    <row r="3688" spans="1:31" x14ac:dyDescent="0.25">
      <c r="A3688">
        <v>30</v>
      </c>
      <c r="B3688" t="s">
        <v>21</v>
      </c>
      <c r="C3688" t="s">
        <v>36</v>
      </c>
      <c r="D3688" t="s">
        <v>30</v>
      </c>
      <c r="E3688">
        <v>17</v>
      </c>
      <c r="F3688">
        <v>4</v>
      </c>
      <c r="G3688" t="s">
        <v>24</v>
      </c>
      <c r="H3688">
        <v>4364</v>
      </c>
      <c r="I3688" t="s">
        <v>34</v>
      </c>
      <c r="J3688">
        <v>2</v>
      </c>
      <c r="K3688" t="s">
        <v>26</v>
      </c>
      <c r="L3688" t="s">
        <v>32</v>
      </c>
      <c r="M3688">
        <v>64300</v>
      </c>
      <c r="N3688">
        <v>1</v>
      </c>
      <c r="O3688">
        <v>12</v>
      </c>
      <c r="P3688">
        <v>1</v>
      </c>
      <c r="Q3688">
        <v>12</v>
      </c>
      <c r="R3688">
        <v>2</v>
      </c>
      <c r="S3688">
        <v>11</v>
      </c>
      <c r="T3688">
        <v>5</v>
      </c>
      <c r="U3688">
        <v>8</v>
      </c>
      <c r="V3688">
        <f>COUNTIF(tbl_HRMaster[EmployeeID],tbl_HRMaster[[#This Row],[EmployeeID]])</f>
        <v>1</v>
      </c>
      <c r="W3688">
        <f>IFERROR(INDEX(tbl_EmployeeSurvey[EnvironmentSatisfaction],MATCH(tbl_HRMaster[[#This Row],[EmployeeID]],tbl_EmployeeSurvey[EmployeeID],0)),"Not Found")</f>
        <v>3</v>
      </c>
      <c r="X3688">
        <f>IFERROR(INDEX(tbl_EmployeeSurvey[JobSatisfaction],MATCH(tbl_HRMaster[[#This Row],[EmployeeID]],tbl_EmployeeSurvey[EmployeeID],0)),"Not Found")</f>
        <v>3</v>
      </c>
      <c r="Y3688" s="5">
        <f>IFERROR(INDEX(tbl_EmployeeSurvey[WorkLifeBalance],MATCH(tbl_HRMaster[[#This Row],[EmployeeID]],tbl_EmployeeSurvey[EmployeeID],0)),"Not Found")</f>
        <v>3</v>
      </c>
      <c r="Z3688" s="5">
        <f>IFERROR(VLOOKUP(tbl_HRMaster[[#This Row],[EmployeeID]],tbl_ManagerSurvey[[EmployeeID]:[PerformanceRating]],2,FALSE),"Not Found")</f>
        <v>2</v>
      </c>
      <c r="AA3688" s="5">
        <f>IFERROR(VLOOKUP(tbl_HRMaster[[#This Row],[EmployeeID]],tbl_ManagerSurvey[[EmployeeID]:[PerformanceRating]],3,FALSE),"Not Found")</f>
        <v>3</v>
      </c>
      <c r="AB3688" s="5" t="str">
        <f>IF(tbl_HRMaster[[#This Row],[Attrition]]="Yes","Left","Active")</f>
        <v>Active</v>
      </c>
      <c r="AC3688" s="5" t="str">
        <f>_xlfn.IFS(tbl_HRMaster[[#This Row],[Age]]&lt;25,"Under 25",tbl_HRMaster[[#This Row],[Age]]&lt;35,"25-34",tbl_HRMaster[[#This Row],[Age]]&lt;45,"35-44",tbl_HRMaster[[#This Row],[Age]]&lt;55,"45-54",TRUE,"Above 54")</f>
        <v>25-34</v>
      </c>
      <c r="AD3688" s="5" t="str">
        <f>_xlfn.IFS(
tbl_HRMaster[[#This Row],[YearsAtCompany]]&lt;2,"&lt; 2 Years",
tbl_HRMaster[[#This Row],[YearsAtCompany]]&lt;5,"2-4 Years",
tbl_HRMaster[[#This Row],[YearsAtCompany]]&lt;10,"5-9 Years",
TRUE,"10+ Years"
)</f>
        <v>10+ Years</v>
      </c>
      <c r="AE3688" s="5">
        <f>IF(tbl_HRMaster[[#This Row],[Attrition]]="Yes",1,0)</f>
        <v>0</v>
      </c>
    </row>
    <row r="3689" spans="1:31" x14ac:dyDescent="0.25">
      <c r="A3689">
        <v>30</v>
      </c>
      <c r="B3689" t="s">
        <v>21</v>
      </c>
      <c r="C3689" t="s">
        <v>22</v>
      </c>
      <c r="D3689" t="s">
        <v>23</v>
      </c>
      <c r="E3689">
        <v>9</v>
      </c>
      <c r="F3689">
        <v>3</v>
      </c>
      <c r="G3689" t="s">
        <v>45</v>
      </c>
      <c r="H3689">
        <v>629</v>
      </c>
      <c r="I3689" t="s">
        <v>25</v>
      </c>
      <c r="J3689">
        <v>1</v>
      </c>
      <c r="K3689" t="s">
        <v>31</v>
      </c>
      <c r="L3689" t="s">
        <v>27</v>
      </c>
      <c r="M3689">
        <v>90710</v>
      </c>
      <c r="N3689">
        <v>0</v>
      </c>
      <c r="O3689">
        <v>19</v>
      </c>
      <c r="P3689">
        <v>1</v>
      </c>
      <c r="Q3689">
        <v>12</v>
      </c>
      <c r="R3689">
        <v>2</v>
      </c>
      <c r="S3689">
        <v>11</v>
      </c>
      <c r="T3689">
        <v>5</v>
      </c>
      <c r="U3689">
        <v>7</v>
      </c>
      <c r="V3689">
        <f>COUNTIF(tbl_HRMaster[EmployeeID],tbl_HRMaster[[#This Row],[EmployeeID]])</f>
        <v>1</v>
      </c>
      <c r="W3689">
        <f>IFERROR(INDEX(tbl_EmployeeSurvey[EnvironmentSatisfaction],MATCH(tbl_HRMaster[[#This Row],[EmployeeID]],tbl_EmployeeSurvey[EmployeeID],0)),"Not Found")</f>
        <v>4</v>
      </c>
      <c r="X3689">
        <f>IFERROR(INDEX(tbl_EmployeeSurvey[JobSatisfaction],MATCH(tbl_HRMaster[[#This Row],[EmployeeID]],tbl_EmployeeSurvey[EmployeeID],0)),"Not Found")</f>
        <v>2</v>
      </c>
      <c r="Y3689" s="5">
        <f>IFERROR(INDEX(tbl_EmployeeSurvey[WorkLifeBalance],MATCH(tbl_HRMaster[[#This Row],[EmployeeID]],tbl_EmployeeSurvey[EmployeeID],0)),"Not Found")</f>
        <v>3</v>
      </c>
      <c r="Z3689" s="5">
        <f>IFERROR(VLOOKUP(tbl_HRMaster[[#This Row],[EmployeeID]],tbl_ManagerSurvey[[EmployeeID]:[PerformanceRating]],2,FALSE),"Not Found")</f>
        <v>2</v>
      </c>
      <c r="AA3689" s="5">
        <f>IFERROR(VLOOKUP(tbl_HRMaster[[#This Row],[EmployeeID]],tbl_ManagerSurvey[[EmployeeID]:[PerformanceRating]],3,FALSE),"Not Found")</f>
        <v>3</v>
      </c>
      <c r="AB3689" s="5" t="str">
        <f>IF(tbl_HRMaster[[#This Row],[Attrition]]="Yes","Left","Active")</f>
        <v>Active</v>
      </c>
      <c r="AC3689" s="5" t="str">
        <f>_xlfn.IFS(tbl_HRMaster[[#This Row],[Age]]&lt;25,"Under 25",tbl_HRMaster[[#This Row],[Age]]&lt;35,"25-34",tbl_HRMaster[[#This Row],[Age]]&lt;45,"35-44",tbl_HRMaster[[#This Row],[Age]]&lt;55,"45-54",TRUE,"Above 54")</f>
        <v>25-34</v>
      </c>
      <c r="AD3689" s="5" t="str">
        <f>_xlfn.IFS(
tbl_HRMaster[[#This Row],[YearsAtCompany]]&lt;2,"&lt; 2 Years",
tbl_HRMaster[[#This Row],[YearsAtCompany]]&lt;5,"2-4 Years",
tbl_HRMaster[[#This Row],[YearsAtCompany]]&lt;10,"5-9 Years",
TRUE,"10+ Years"
)</f>
        <v>10+ Years</v>
      </c>
      <c r="AE3689" s="5">
        <f>IF(tbl_HRMaster[[#This Row],[Attrition]]="Yes",1,0)</f>
        <v>0</v>
      </c>
    </row>
    <row r="3690" spans="1:31" x14ac:dyDescent="0.25">
      <c r="A3690">
        <v>30</v>
      </c>
      <c r="B3690" t="s">
        <v>21</v>
      </c>
      <c r="C3690" t="s">
        <v>22</v>
      </c>
      <c r="D3690" t="s">
        <v>23</v>
      </c>
      <c r="E3690">
        <v>9</v>
      </c>
      <c r="F3690">
        <v>3</v>
      </c>
      <c r="G3690" t="s">
        <v>45</v>
      </c>
      <c r="H3690">
        <v>2099</v>
      </c>
      <c r="I3690" t="s">
        <v>25</v>
      </c>
      <c r="J3690">
        <v>1</v>
      </c>
      <c r="K3690" t="s">
        <v>31</v>
      </c>
      <c r="L3690" t="s">
        <v>27</v>
      </c>
      <c r="M3690">
        <v>90710</v>
      </c>
      <c r="N3690">
        <v>0</v>
      </c>
      <c r="O3690">
        <v>19</v>
      </c>
      <c r="P3690">
        <v>1</v>
      </c>
      <c r="Q3690">
        <v>12</v>
      </c>
      <c r="R3690">
        <v>2</v>
      </c>
      <c r="S3690">
        <v>11</v>
      </c>
      <c r="T3690">
        <v>5</v>
      </c>
      <c r="U3690">
        <v>7</v>
      </c>
      <c r="V3690">
        <f>COUNTIF(tbl_HRMaster[EmployeeID],tbl_HRMaster[[#This Row],[EmployeeID]])</f>
        <v>1</v>
      </c>
      <c r="W3690">
        <f>IFERROR(INDEX(tbl_EmployeeSurvey[EnvironmentSatisfaction],MATCH(tbl_HRMaster[[#This Row],[EmployeeID]],tbl_EmployeeSurvey[EmployeeID],0)),"Not Found")</f>
        <v>4</v>
      </c>
      <c r="X3690">
        <f>IFERROR(INDEX(tbl_EmployeeSurvey[JobSatisfaction],MATCH(tbl_HRMaster[[#This Row],[EmployeeID]],tbl_EmployeeSurvey[EmployeeID],0)),"Not Found")</f>
        <v>2</v>
      </c>
      <c r="Y3690" s="5">
        <f>IFERROR(INDEX(tbl_EmployeeSurvey[WorkLifeBalance],MATCH(tbl_HRMaster[[#This Row],[EmployeeID]],tbl_EmployeeSurvey[EmployeeID],0)),"Not Found")</f>
        <v>3</v>
      </c>
      <c r="Z3690" s="5">
        <f>IFERROR(VLOOKUP(tbl_HRMaster[[#This Row],[EmployeeID]],tbl_ManagerSurvey[[EmployeeID]:[PerformanceRating]],2,FALSE),"Not Found")</f>
        <v>2</v>
      </c>
      <c r="AA3690" s="5">
        <f>IFERROR(VLOOKUP(tbl_HRMaster[[#This Row],[EmployeeID]],tbl_ManagerSurvey[[EmployeeID]:[PerformanceRating]],3,FALSE),"Not Found")</f>
        <v>3</v>
      </c>
      <c r="AB3690" s="5" t="str">
        <f>IF(tbl_HRMaster[[#This Row],[Attrition]]="Yes","Left","Active")</f>
        <v>Active</v>
      </c>
      <c r="AC3690" s="5" t="str">
        <f>_xlfn.IFS(tbl_HRMaster[[#This Row],[Age]]&lt;25,"Under 25",tbl_HRMaster[[#This Row],[Age]]&lt;35,"25-34",tbl_HRMaster[[#This Row],[Age]]&lt;45,"35-44",tbl_HRMaster[[#This Row],[Age]]&lt;55,"45-54",TRUE,"Above 54")</f>
        <v>25-34</v>
      </c>
      <c r="AD3690" s="5" t="str">
        <f>_xlfn.IFS(
tbl_HRMaster[[#This Row],[YearsAtCompany]]&lt;2,"&lt; 2 Years",
tbl_HRMaster[[#This Row],[YearsAtCompany]]&lt;5,"2-4 Years",
tbl_HRMaster[[#This Row],[YearsAtCompany]]&lt;10,"5-9 Years",
TRUE,"10+ Years"
)</f>
        <v>10+ Years</v>
      </c>
      <c r="AE3690" s="5">
        <f>IF(tbl_HRMaster[[#This Row],[Attrition]]="Yes",1,0)</f>
        <v>0</v>
      </c>
    </row>
    <row r="3691" spans="1:31" x14ac:dyDescent="0.25">
      <c r="A3691">
        <v>30</v>
      </c>
      <c r="B3691" t="s">
        <v>21</v>
      </c>
      <c r="C3691" t="s">
        <v>22</v>
      </c>
      <c r="D3691" t="s">
        <v>23</v>
      </c>
      <c r="E3691">
        <v>9</v>
      </c>
      <c r="F3691">
        <v>3</v>
      </c>
      <c r="G3691" t="s">
        <v>45</v>
      </c>
      <c r="H3691">
        <v>3569</v>
      </c>
      <c r="I3691" t="s">
        <v>25</v>
      </c>
      <c r="J3691">
        <v>1</v>
      </c>
      <c r="K3691" t="s">
        <v>31</v>
      </c>
      <c r="L3691" t="s">
        <v>27</v>
      </c>
      <c r="M3691">
        <v>90710</v>
      </c>
      <c r="N3691">
        <v>0</v>
      </c>
      <c r="O3691">
        <v>19</v>
      </c>
      <c r="P3691">
        <v>1</v>
      </c>
      <c r="Q3691">
        <v>12</v>
      </c>
      <c r="R3691">
        <v>2</v>
      </c>
      <c r="S3691">
        <v>11</v>
      </c>
      <c r="T3691">
        <v>5</v>
      </c>
      <c r="U3691">
        <v>7</v>
      </c>
      <c r="V3691">
        <f>COUNTIF(tbl_HRMaster[EmployeeID],tbl_HRMaster[[#This Row],[EmployeeID]])</f>
        <v>1</v>
      </c>
      <c r="W3691">
        <f>IFERROR(INDEX(tbl_EmployeeSurvey[EnvironmentSatisfaction],MATCH(tbl_HRMaster[[#This Row],[EmployeeID]],tbl_EmployeeSurvey[EmployeeID],0)),"Not Found")</f>
        <v>4</v>
      </c>
      <c r="X3691">
        <f>IFERROR(INDEX(tbl_EmployeeSurvey[JobSatisfaction],MATCH(tbl_HRMaster[[#This Row],[EmployeeID]],tbl_EmployeeSurvey[EmployeeID],0)),"Not Found")</f>
        <v>2</v>
      </c>
      <c r="Y3691" s="5">
        <f>IFERROR(INDEX(tbl_EmployeeSurvey[WorkLifeBalance],MATCH(tbl_HRMaster[[#This Row],[EmployeeID]],tbl_EmployeeSurvey[EmployeeID],0)),"Not Found")</f>
        <v>3</v>
      </c>
      <c r="Z3691" s="5">
        <f>IFERROR(VLOOKUP(tbl_HRMaster[[#This Row],[EmployeeID]],tbl_ManagerSurvey[[EmployeeID]:[PerformanceRating]],2,FALSE),"Not Found")</f>
        <v>2</v>
      </c>
      <c r="AA3691" s="5">
        <f>IFERROR(VLOOKUP(tbl_HRMaster[[#This Row],[EmployeeID]],tbl_ManagerSurvey[[EmployeeID]:[PerformanceRating]],3,FALSE),"Not Found")</f>
        <v>3</v>
      </c>
      <c r="AB3691" s="5" t="str">
        <f>IF(tbl_HRMaster[[#This Row],[Attrition]]="Yes","Left","Active")</f>
        <v>Active</v>
      </c>
      <c r="AC3691" s="5" t="str">
        <f>_xlfn.IFS(tbl_HRMaster[[#This Row],[Age]]&lt;25,"Under 25",tbl_HRMaster[[#This Row],[Age]]&lt;35,"25-34",tbl_HRMaster[[#This Row],[Age]]&lt;45,"35-44",tbl_HRMaster[[#This Row],[Age]]&lt;55,"45-54",TRUE,"Above 54")</f>
        <v>25-34</v>
      </c>
      <c r="AD3691" s="5" t="str">
        <f>_xlfn.IFS(
tbl_HRMaster[[#This Row],[YearsAtCompany]]&lt;2,"&lt; 2 Years",
tbl_HRMaster[[#This Row],[YearsAtCompany]]&lt;5,"2-4 Years",
tbl_HRMaster[[#This Row],[YearsAtCompany]]&lt;10,"5-9 Years",
TRUE,"10+ Years"
)</f>
        <v>10+ Years</v>
      </c>
      <c r="AE3691" s="5">
        <f>IF(tbl_HRMaster[[#This Row],[Attrition]]="Yes",1,0)</f>
        <v>0</v>
      </c>
    </row>
    <row r="3692" spans="1:31" x14ac:dyDescent="0.25">
      <c r="A3692">
        <v>32</v>
      </c>
      <c r="B3692" t="s">
        <v>21</v>
      </c>
      <c r="C3692" t="s">
        <v>22</v>
      </c>
      <c r="D3692" t="s">
        <v>23</v>
      </c>
      <c r="E3692">
        <v>15</v>
      </c>
      <c r="F3692">
        <v>3</v>
      </c>
      <c r="G3692" t="s">
        <v>45</v>
      </c>
      <c r="H3692">
        <v>1307</v>
      </c>
      <c r="I3692" t="s">
        <v>34</v>
      </c>
      <c r="J3692">
        <v>1</v>
      </c>
      <c r="K3692" t="s">
        <v>31</v>
      </c>
      <c r="L3692" t="s">
        <v>32</v>
      </c>
      <c r="M3692">
        <v>101690</v>
      </c>
      <c r="N3692">
        <v>1</v>
      </c>
      <c r="O3692">
        <v>14</v>
      </c>
      <c r="P3692">
        <v>0</v>
      </c>
      <c r="Q3692">
        <v>12</v>
      </c>
      <c r="R3692">
        <v>6</v>
      </c>
      <c r="S3692">
        <v>11</v>
      </c>
      <c r="T3692">
        <v>5</v>
      </c>
      <c r="U3692">
        <v>7</v>
      </c>
      <c r="V3692">
        <f>COUNTIF(tbl_HRMaster[EmployeeID],tbl_HRMaster[[#This Row],[EmployeeID]])</f>
        <v>1</v>
      </c>
      <c r="W3692">
        <f>IFERROR(INDEX(tbl_EmployeeSurvey[EnvironmentSatisfaction],MATCH(tbl_HRMaster[[#This Row],[EmployeeID]],tbl_EmployeeSurvey[EmployeeID],0)),"Not Found")</f>
        <v>2</v>
      </c>
      <c r="X3692">
        <f>IFERROR(INDEX(tbl_EmployeeSurvey[JobSatisfaction],MATCH(tbl_HRMaster[[#This Row],[EmployeeID]],tbl_EmployeeSurvey[EmployeeID],0)),"Not Found")</f>
        <v>3</v>
      </c>
      <c r="Y3692" s="5">
        <f>IFERROR(INDEX(tbl_EmployeeSurvey[WorkLifeBalance],MATCH(tbl_HRMaster[[#This Row],[EmployeeID]],tbl_EmployeeSurvey[EmployeeID],0)),"Not Found")</f>
        <v>3</v>
      </c>
      <c r="Z3692" s="5">
        <f>IFERROR(VLOOKUP(tbl_HRMaster[[#This Row],[EmployeeID]],tbl_ManagerSurvey[[EmployeeID]:[PerformanceRating]],2,FALSE),"Not Found")</f>
        <v>2</v>
      </c>
      <c r="AA3692" s="5">
        <f>IFERROR(VLOOKUP(tbl_HRMaster[[#This Row],[EmployeeID]],tbl_ManagerSurvey[[EmployeeID]:[PerformanceRating]],3,FALSE),"Not Found")</f>
        <v>3</v>
      </c>
      <c r="AB3692" s="5" t="str">
        <f>IF(tbl_HRMaster[[#This Row],[Attrition]]="Yes","Left","Active")</f>
        <v>Active</v>
      </c>
      <c r="AC3692" s="5" t="str">
        <f>_xlfn.IFS(tbl_HRMaster[[#This Row],[Age]]&lt;25,"Under 25",tbl_HRMaster[[#This Row],[Age]]&lt;35,"25-34",tbl_HRMaster[[#This Row],[Age]]&lt;45,"35-44",tbl_HRMaster[[#This Row],[Age]]&lt;55,"45-54",TRUE,"Above 54")</f>
        <v>25-34</v>
      </c>
      <c r="AD3692" s="5" t="str">
        <f>_xlfn.IFS(
tbl_HRMaster[[#This Row],[YearsAtCompany]]&lt;2,"&lt; 2 Years",
tbl_HRMaster[[#This Row],[YearsAtCompany]]&lt;5,"2-4 Years",
tbl_HRMaster[[#This Row],[YearsAtCompany]]&lt;10,"5-9 Years",
TRUE,"10+ Years"
)</f>
        <v>10+ Years</v>
      </c>
      <c r="AE3692" s="5">
        <f>IF(tbl_HRMaster[[#This Row],[Attrition]]="Yes",1,0)</f>
        <v>0</v>
      </c>
    </row>
    <row r="3693" spans="1:31" x14ac:dyDescent="0.25">
      <c r="A3693">
        <v>32</v>
      </c>
      <c r="B3693" t="s">
        <v>21</v>
      </c>
      <c r="C3693" t="s">
        <v>22</v>
      </c>
      <c r="D3693" t="s">
        <v>23</v>
      </c>
      <c r="E3693">
        <v>15</v>
      </c>
      <c r="F3693">
        <v>3</v>
      </c>
      <c r="G3693" t="s">
        <v>45</v>
      </c>
      <c r="H3693">
        <v>2777</v>
      </c>
      <c r="I3693" t="s">
        <v>34</v>
      </c>
      <c r="J3693">
        <v>1</v>
      </c>
      <c r="K3693" t="s">
        <v>31</v>
      </c>
      <c r="L3693" t="s">
        <v>32</v>
      </c>
      <c r="M3693">
        <v>101690</v>
      </c>
      <c r="N3693">
        <v>1</v>
      </c>
      <c r="O3693">
        <v>14</v>
      </c>
      <c r="P3693">
        <v>0</v>
      </c>
      <c r="Q3693">
        <v>12</v>
      </c>
      <c r="R3693">
        <v>6</v>
      </c>
      <c r="S3693">
        <v>11</v>
      </c>
      <c r="T3693">
        <v>5</v>
      </c>
      <c r="U3693">
        <v>7</v>
      </c>
      <c r="V3693">
        <f>COUNTIF(tbl_HRMaster[EmployeeID],tbl_HRMaster[[#This Row],[EmployeeID]])</f>
        <v>1</v>
      </c>
      <c r="W3693">
        <f>IFERROR(INDEX(tbl_EmployeeSurvey[EnvironmentSatisfaction],MATCH(tbl_HRMaster[[#This Row],[EmployeeID]],tbl_EmployeeSurvey[EmployeeID],0)),"Not Found")</f>
        <v>2</v>
      </c>
      <c r="X3693">
        <f>IFERROR(INDEX(tbl_EmployeeSurvey[JobSatisfaction],MATCH(tbl_HRMaster[[#This Row],[EmployeeID]],tbl_EmployeeSurvey[EmployeeID],0)),"Not Found")</f>
        <v>3</v>
      </c>
      <c r="Y3693" s="5">
        <f>IFERROR(INDEX(tbl_EmployeeSurvey[WorkLifeBalance],MATCH(tbl_HRMaster[[#This Row],[EmployeeID]],tbl_EmployeeSurvey[EmployeeID],0)),"Not Found")</f>
        <v>3</v>
      </c>
      <c r="Z3693" s="5">
        <f>IFERROR(VLOOKUP(tbl_HRMaster[[#This Row],[EmployeeID]],tbl_ManagerSurvey[[EmployeeID]:[PerformanceRating]],2,FALSE),"Not Found")</f>
        <v>2</v>
      </c>
      <c r="AA3693" s="5">
        <f>IFERROR(VLOOKUP(tbl_HRMaster[[#This Row],[EmployeeID]],tbl_ManagerSurvey[[EmployeeID]:[PerformanceRating]],3,FALSE),"Not Found")</f>
        <v>3</v>
      </c>
      <c r="AB3693" s="5" t="str">
        <f>IF(tbl_HRMaster[[#This Row],[Attrition]]="Yes","Left","Active")</f>
        <v>Active</v>
      </c>
      <c r="AC3693" s="5" t="str">
        <f>_xlfn.IFS(tbl_HRMaster[[#This Row],[Age]]&lt;25,"Under 25",tbl_HRMaster[[#This Row],[Age]]&lt;35,"25-34",tbl_HRMaster[[#This Row],[Age]]&lt;45,"35-44",tbl_HRMaster[[#This Row],[Age]]&lt;55,"45-54",TRUE,"Above 54")</f>
        <v>25-34</v>
      </c>
      <c r="AD3693" s="5" t="str">
        <f>_xlfn.IFS(
tbl_HRMaster[[#This Row],[YearsAtCompany]]&lt;2,"&lt; 2 Years",
tbl_HRMaster[[#This Row],[YearsAtCompany]]&lt;5,"2-4 Years",
tbl_HRMaster[[#This Row],[YearsAtCompany]]&lt;10,"5-9 Years",
TRUE,"10+ Years"
)</f>
        <v>10+ Years</v>
      </c>
      <c r="AE3693" s="5">
        <f>IF(tbl_HRMaster[[#This Row],[Attrition]]="Yes",1,0)</f>
        <v>0</v>
      </c>
    </row>
    <row r="3694" spans="1:31" x14ac:dyDescent="0.25">
      <c r="A3694">
        <v>32</v>
      </c>
      <c r="B3694" t="s">
        <v>21</v>
      </c>
      <c r="C3694" t="s">
        <v>22</v>
      </c>
      <c r="D3694" t="s">
        <v>23</v>
      </c>
      <c r="E3694">
        <v>15</v>
      </c>
      <c r="F3694">
        <v>3</v>
      </c>
      <c r="G3694" t="s">
        <v>45</v>
      </c>
      <c r="H3694">
        <v>4247</v>
      </c>
      <c r="I3694" t="s">
        <v>34</v>
      </c>
      <c r="J3694">
        <v>1</v>
      </c>
      <c r="K3694" t="s">
        <v>31</v>
      </c>
      <c r="L3694" t="s">
        <v>32</v>
      </c>
      <c r="M3694">
        <v>101690</v>
      </c>
      <c r="N3694">
        <v>1</v>
      </c>
      <c r="O3694">
        <v>14</v>
      </c>
      <c r="P3694">
        <v>0</v>
      </c>
      <c r="Q3694">
        <v>12</v>
      </c>
      <c r="R3694">
        <v>6</v>
      </c>
      <c r="S3694">
        <v>11</v>
      </c>
      <c r="T3694">
        <v>5</v>
      </c>
      <c r="U3694">
        <v>7</v>
      </c>
      <c r="V3694">
        <f>COUNTIF(tbl_HRMaster[EmployeeID],tbl_HRMaster[[#This Row],[EmployeeID]])</f>
        <v>1</v>
      </c>
      <c r="W3694">
        <f>IFERROR(INDEX(tbl_EmployeeSurvey[EnvironmentSatisfaction],MATCH(tbl_HRMaster[[#This Row],[EmployeeID]],tbl_EmployeeSurvey[EmployeeID],0)),"Not Found")</f>
        <v>2</v>
      </c>
      <c r="X3694">
        <f>IFERROR(INDEX(tbl_EmployeeSurvey[JobSatisfaction],MATCH(tbl_HRMaster[[#This Row],[EmployeeID]],tbl_EmployeeSurvey[EmployeeID],0)),"Not Found")</f>
        <v>3</v>
      </c>
      <c r="Y3694" s="5">
        <f>IFERROR(INDEX(tbl_EmployeeSurvey[WorkLifeBalance],MATCH(tbl_HRMaster[[#This Row],[EmployeeID]],tbl_EmployeeSurvey[EmployeeID],0)),"Not Found")</f>
        <v>3</v>
      </c>
      <c r="Z3694" s="5">
        <f>IFERROR(VLOOKUP(tbl_HRMaster[[#This Row],[EmployeeID]],tbl_ManagerSurvey[[EmployeeID]:[PerformanceRating]],2,FALSE),"Not Found")</f>
        <v>2</v>
      </c>
      <c r="AA3694" s="5">
        <f>IFERROR(VLOOKUP(tbl_HRMaster[[#This Row],[EmployeeID]],tbl_ManagerSurvey[[EmployeeID]:[PerformanceRating]],3,FALSE),"Not Found")</f>
        <v>3</v>
      </c>
      <c r="AB3694" s="5" t="str">
        <f>IF(tbl_HRMaster[[#This Row],[Attrition]]="Yes","Left","Active")</f>
        <v>Active</v>
      </c>
      <c r="AC3694" s="5" t="str">
        <f>_xlfn.IFS(tbl_HRMaster[[#This Row],[Age]]&lt;25,"Under 25",tbl_HRMaster[[#This Row],[Age]]&lt;35,"25-34",tbl_HRMaster[[#This Row],[Age]]&lt;45,"35-44",tbl_HRMaster[[#This Row],[Age]]&lt;55,"45-54",TRUE,"Above 54")</f>
        <v>25-34</v>
      </c>
      <c r="AD3694" s="5" t="str">
        <f>_xlfn.IFS(
tbl_HRMaster[[#This Row],[YearsAtCompany]]&lt;2,"&lt; 2 Years",
tbl_HRMaster[[#This Row],[YearsAtCompany]]&lt;5,"2-4 Years",
tbl_HRMaster[[#This Row],[YearsAtCompany]]&lt;10,"5-9 Years",
TRUE,"10+ Years"
)</f>
        <v>10+ Years</v>
      </c>
      <c r="AE3694" s="5">
        <f>IF(tbl_HRMaster[[#This Row],[Attrition]]="Yes",1,0)</f>
        <v>0</v>
      </c>
    </row>
    <row r="3695" spans="1:31" x14ac:dyDescent="0.25">
      <c r="A3695">
        <v>34</v>
      </c>
      <c r="B3695" t="s">
        <v>21</v>
      </c>
      <c r="C3695" t="s">
        <v>22</v>
      </c>
      <c r="D3695" t="s">
        <v>30</v>
      </c>
      <c r="E3695">
        <v>26</v>
      </c>
      <c r="F3695">
        <v>3</v>
      </c>
      <c r="G3695" t="s">
        <v>33</v>
      </c>
      <c r="H3695">
        <v>1460</v>
      </c>
      <c r="I3695" t="s">
        <v>25</v>
      </c>
      <c r="J3695">
        <v>1</v>
      </c>
      <c r="K3695" t="s">
        <v>35</v>
      </c>
      <c r="L3695" t="s">
        <v>27</v>
      </c>
      <c r="M3695">
        <v>190380</v>
      </c>
      <c r="N3695">
        <v>6</v>
      </c>
      <c r="O3695">
        <v>13</v>
      </c>
      <c r="P3695">
        <v>0</v>
      </c>
      <c r="Q3695">
        <v>13</v>
      </c>
      <c r="R3695">
        <v>3</v>
      </c>
      <c r="S3695">
        <v>11</v>
      </c>
      <c r="T3695">
        <v>5</v>
      </c>
      <c r="U3695">
        <v>9</v>
      </c>
      <c r="V3695">
        <f>COUNTIF(tbl_HRMaster[EmployeeID],tbl_HRMaster[[#This Row],[EmployeeID]])</f>
        <v>1</v>
      </c>
      <c r="W3695">
        <f>IFERROR(INDEX(tbl_EmployeeSurvey[EnvironmentSatisfaction],MATCH(tbl_HRMaster[[#This Row],[EmployeeID]],tbl_EmployeeSurvey[EmployeeID],0)),"Not Found")</f>
        <v>4</v>
      </c>
      <c r="X3695">
        <f>IFERROR(INDEX(tbl_EmployeeSurvey[JobSatisfaction],MATCH(tbl_HRMaster[[#This Row],[EmployeeID]],tbl_EmployeeSurvey[EmployeeID],0)),"Not Found")</f>
        <v>1</v>
      </c>
      <c r="Y3695" s="5">
        <f>IFERROR(INDEX(tbl_EmployeeSurvey[WorkLifeBalance],MATCH(tbl_HRMaster[[#This Row],[EmployeeID]],tbl_EmployeeSurvey[EmployeeID],0)),"Not Found")</f>
        <v>3</v>
      </c>
      <c r="Z3695" s="5">
        <f>IFERROR(VLOOKUP(tbl_HRMaster[[#This Row],[EmployeeID]],tbl_ManagerSurvey[[EmployeeID]:[PerformanceRating]],2,FALSE),"Not Found")</f>
        <v>2</v>
      </c>
      <c r="AA3695" s="5">
        <f>IFERROR(VLOOKUP(tbl_HRMaster[[#This Row],[EmployeeID]],tbl_ManagerSurvey[[EmployeeID]:[PerformanceRating]],3,FALSE),"Not Found")</f>
        <v>3</v>
      </c>
      <c r="AB3695" s="5" t="str">
        <f>IF(tbl_HRMaster[[#This Row],[Attrition]]="Yes","Left","Active")</f>
        <v>Active</v>
      </c>
      <c r="AC3695" s="5" t="str">
        <f>_xlfn.IFS(tbl_HRMaster[[#This Row],[Age]]&lt;25,"Under 25",tbl_HRMaster[[#This Row],[Age]]&lt;35,"25-34",tbl_HRMaster[[#This Row],[Age]]&lt;45,"35-44",tbl_HRMaster[[#This Row],[Age]]&lt;55,"45-54",TRUE,"Above 54")</f>
        <v>25-34</v>
      </c>
      <c r="AD3695" s="5" t="str">
        <f>_xlfn.IFS(
tbl_HRMaster[[#This Row],[YearsAtCompany]]&lt;2,"&lt; 2 Years",
tbl_HRMaster[[#This Row],[YearsAtCompany]]&lt;5,"2-4 Years",
tbl_HRMaster[[#This Row],[YearsAtCompany]]&lt;10,"5-9 Years",
TRUE,"10+ Years"
)</f>
        <v>10+ Years</v>
      </c>
      <c r="AE3695" s="5">
        <f>IF(tbl_HRMaster[[#This Row],[Attrition]]="Yes",1,0)</f>
        <v>0</v>
      </c>
    </row>
    <row r="3696" spans="1:31" x14ac:dyDescent="0.25">
      <c r="A3696">
        <v>34</v>
      </c>
      <c r="B3696" t="s">
        <v>21</v>
      </c>
      <c r="C3696" t="s">
        <v>22</v>
      </c>
      <c r="D3696" t="s">
        <v>30</v>
      </c>
      <c r="E3696">
        <v>26</v>
      </c>
      <c r="F3696">
        <v>3</v>
      </c>
      <c r="G3696" t="s">
        <v>33</v>
      </c>
      <c r="H3696">
        <v>2930</v>
      </c>
      <c r="I3696" t="s">
        <v>25</v>
      </c>
      <c r="J3696">
        <v>1</v>
      </c>
      <c r="K3696" t="s">
        <v>35</v>
      </c>
      <c r="L3696" t="s">
        <v>27</v>
      </c>
      <c r="M3696">
        <v>190380</v>
      </c>
      <c r="N3696">
        <v>6</v>
      </c>
      <c r="O3696">
        <v>13</v>
      </c>
      <c r="P3696">
        <v>0</v>
      </c>
      <c r="Q3696">
        <v>13</v>
      </c>
      <c r="R3696">
        <v>3</v>
      </c>
      <c r="S3696">
        <v>11</v>
      </c>
      <c r="T3696">
        <v>5</v>
      </c>
      <c r="U3696">
        <v>9</v>
      </c>
      <c r="V3696">
        <f>COUNTIF(tbl_HRMaster[EmployeeID],tbl_HRMaster[[#This Row],[EmployeeID]])</f>
        <v>1</v>
      </c>
      <c r="W3696">
        <f>IFERROR(INDEX(tbl_EmployeeSurvey[EnvironmentSatisfaction],MATCH(tbl_HRMaster[[#This Row],[EmployeeID]],tbl_EmployeeSurvey[EmployeeID],0)),"Not Found")</f>
        <v>4</v>
      </c>
      <c r="X3696">
        <f>IFERROR(INDEX(tbl_EmployeeSurvey[JobSatisfaction],MATCH(tbl_HRMaster[[#This Row],[EmployeeID]],tbl_EmployeeSurvey[EmployeeID],0)),"Not Found")</f>
        <v>1</v>
      </c>
      <c r="Y3696" s="5">
        <f>IFERROR(INDEX(tbl_EmployeeSurvey[WorkLifeBalance],MATCH(tbl_HRMaster[[#This Row],[EmployeeID]],tbl_EmployeeSurvey[EmployeeID],0)),"Not Found")</f>
        <v>3</v>
      </c>
      <c r="Z3696" s="5">
        <f>IFERROR(VLOOKUP(tbl_HRMaster[[#This Row],[EmployeeID]],tbl_ManagerSurvey[[EmployeeID]:[PerformanceRating]],2,FALSE),"Not Found")</f>
        <v>2</v>
      </c>
      <c r="AA3696" s="5">
        <f>IFERROR(VLOOKUP(tbl_HRMaster[[#This Row],[EmployeeID]],tbl_ManagerSurvey[[EmployeeID]:[PerformanceRating]],3,FALSE),"Not Found")</f>
        <v>3</v>
      </c>
      <c r="AB3696" s="5" t="str">
        <f>IF(tbl_HRMaster[[#This Row],[Attrition]]="Yes","Left","Active")</f>
        <v>Active</v>
      </c>
      <c r="AC3696" s="5" t="str">
        <f>_xlfn.IFS(tbl_HRMaster[[#This Row],[Age]]&lt;25,"Under 25",tbl_HRMaster[[#This Row],[Age]]&lt;35,"25-34",tbl_HRMaster[[#This Row],[Age]]&lt;45,"35-44",tbl_HRMaster[[#This Row],[Age]]&lt;55,"45-54",TRUE,"Above 54")</f>
        <v>25-34</v>
      </c>
      <c r="AD3696" s="5" t="str">
        <f>_xlfn.IFS(
tbl_HRMaster[[#This Row],[YearsAtCompany]]&lt;2,"&lt; 2 Years",
tbl_HRMaster[[#This Row],[YearsAtCompany]]&lt;5,"2-4 Years",
tbl_HRMaster[[#This Row],[YearsAtCompany]]&lt;10,"5-9 Years",
TRUE,"10+ Years"
)</f>
        <v>10+ Years</v>
      </c>
      <c r="AE3696" s="5">
        <f>IF(tbl_HRMaster[[#This Row],[Attrition]]="Yes",1,0)</f>
        <v>0</v>
      </c>
    </row>
    <row r="3697" spans="1:31" x14ac:dyDescent="0.25">
      <c r="A3697">
        <v>34</v>
      </c>
      <c r="B3697" t="s">
        <v>21</v>
      </c>
      <c r="C3697" t="s">
        <v>22</v>
      </c>
      <c r="D3697" t="s">
        <v>30</v>
      </c>
      <c r="E3697">
        <v>26</v>
      </c>
      <c r="F3697">
        <v>3</v>
      </c>
      <c r="G3697" t="s">
        <v>33</v>
      </c>
      <c r="H3697">
        <v>4400</v>
      </c>
      <c r="I3697" t="s">
        <v>25</v>
      </c>
      <c r="J3697">
        <v>1</v>
      </c>
      <c r="K3697" t="s">
        <v>35</v>
      </c>
      <c r="L3697" t="s">
        <v>27</v>
      </c>
      <c r="M3697">
        <v>190380</v>
      </c>
      <c r="N3697">
        <v>6</v>
      </c>
      <c r="O3697">
        <v>13</v>
      </c>
      <c r="P3697">
        <v>0</v>
      </c>
      <c r="Q3697">
        <v>13</v>
      </c>
      <c r="R3697">
        <v>3</v>
      </c>
      <c r="S3697">
        <v>11</v>
      </c>
      <c r="T3697">
        <v>5</v>
      </c>
      <c r="U3697">
        <v>9</v>
      </c>
      <c r="V3697">
        <f>COUNTIF(tbl_HRMaster[EmployeeID],tbl_HRMaster[[#This Row],[EmployeeID]])</f>
        <v>1</v>
      </c>
      <c r="W3697">
        <f>IFERROR(INDEX(tbl_EmployeeSurvey[EnvironmentSatisfaction],MATCH(tbl_HRMaster[[#This Row],[EmployeeID]],tbl_EmployeeSurvey[EmployeeID],0)),"Not Found")</f>
        <v>4</v>
      </c>
      <c r="X3697">
        <f>IFERROR(INDEX(tbl_EmployeeSurvey[JobSatisfaction],MATCH(tbl_HRMaster[[#This Row],[EmployeeID]],tbl_EmployeeSurvey[EmployeeID],0)),"Not Found")</f>
        <v>1</v>
      </c>
      <c r="Y3697" s="5">
        <f>IFERROR(INDEX(tbl_EmployeeSurvey[WorkLifeBalance],MATCH(tbl_HRMaster[[#This Row],[EmployeeID]],tbl_EmployeeSurvey[EmployeeID],0)),"Not Found")</f>
        <v>3</v>
      </c>
      <c r="Z3697" s="5">
        <f>IFERROR(VLOOKUP(tbl_HRMaster[[#This Row],[EmployeeID]],tbl_ManagerSurvey[[EmployeeID]:[PerformanceRating]],2,FALSE),"Not Found")</f>
        <v>2</v>
      </c>
      <c r="AA3697" s="5">
        <f>IFERROR(VLOOKUP(tbl_HRMaster[[#This Row],[EmployeeID]],tbl_ManagerSurvey[[EmployeeID]:[PerformanceRating]],3,FALSE),"Not Found")</f>
        <v>3</v>
      </c>
      <c r="AB3697" s="5" t="str">
        <f>IF(tbl_HRMaster[[#This Row],[Attrition]]="Yes","Left","Active")</f>
        <v>Active</v>
      </c>
      <c r="AC3697" s="5" t="str">
        <f>_xlfn.IFS(tbl_HRMaster[[#This Row],[Age]]&lt;25,"Under 25",tbl_HRMaster[[#This Row],[Age]]&lt;35,"25-34",tbl_HRMaster[[#This Row],[Age]]&lt;45,"35-44",tbl_HRMaster[[#This Row],[Age]]&lt;55,"45-54",TRUE,"Above 54")</f>
        <v>25-34</v>
      </c>
      <c r="AD3697" s="5" t="str">
        <f>_xlfn.IFS(
tbl_HRMaster[[#This Row],[YearsAtCompany]]&lt;2,"&lt; 2 Years",
tbl_HRMaster[[#This Row],[YearsAtCompany]]&lt;5,"2-4 Years",
tbl_HRMaster[[#This Row],[YearsAtCompany]]&lt;10,"5-9 Years",
TRUE,"10+ Years"
)</f>
        <v>10+ Years</v>
      </c>
      <c r="AE3697" s="5">
        <f>IF(tbl_HRMaster[[#This Row],[Attrition]]="Yes",1,0)</f>
        <v>0</v>
      </c>
    </row>
    <row r="3698" spans="1:31" x14ac:dyDescent="0.25">
      <c r="A3698">
        <v>34</v>
      </c>
      <c r="B3698" t="s">
        <v>21</v>
      </c>
      <c r="C3698" t="s">
        <v>22</v>
      </c>
      <c r="D3698" t="s">
        <v>23</v>
      </c>
      <c r="E3698">
        <v>9</v>
      </c>
      <c r="F3698">
        <v>2</v>
      </c>
      <c r="G3698" t="s">
        <v>38</v>
      </c>
      <c r="H3698">
        <v>1329</v>
      </c>
      <c r="I3698" t="s">
        <v>34</v>
      </c>
      <c r="J3698">
        <v>2</v>
      </c>
      <c r="K3698" t="s">
        <v>26</v>
      </c>
      <c r="L3698" t="s">
        <v>32</v>
      </c>
      <c r="M3698">
        <v>48760</v>
      </c>
      <c r="N3698">
        <v>2</v>
      </c>
      <c r="O3698">
        <v>21</v>
      </c>
      <c r="P3698">
        <v>1</v>
      </c>
      <c r="Q3698">
        <v>14</v>
      </c>
      <c r="R3698">
        <v>3</v>
      </c>
      <c r="S3698">
        <v>11</v>
      </c>
      <c r="T3698">
        <v>5</v>
      </c>
      <c r="U3698">
        <v>8</v>
      </c>
      <c r="V3698">
        <f>COUNTIF(tbl_HRMaster[EmployeeID],tbl_HRMaster[[#This Row],[EmployeeID]])</f>
        <v>1</v>
      </c>
      <c r="W3698">
        <f>IFERROR(INDEX(tbl_EmployeeSurvey[EnvironmentSatisfaction],MATCH(tbl_HRMaster[[#This Row],[EmployeeID]],tbl_EmployeeSurvey[EmployeeID],0)),"Not Found")</f>
        <v>3</v>
      </c>
      <c r="X3698">
        <f>IFERROR(INDEX(tbl_EmployeeSurvey[JobSatisfaction],MATCH(tbl_HRMaster[[#This Row],[EmployeeID]],tbl_EmployeeSurvey[EmployeeID],0)),"Not Found")</f>
        <v>1</v>
      </c>
      <c r="Y3698" s="5">
        <f>IFERROR(INDEX(tbl_EmployeeSurvey[WorkLifeBalance],MATCH(tbl_HRMaster[[#This Row],[EmployeeID]],tbl_EmployeeSurvey[EmployeeID],0)),"Not Found")</f>
        <v>3</v>
      </c>
      <c r="Z3698" s="5">
        <f>IFERROR(VLOOKUP(tbl_HRMaster[[#This Row],[EmployeeID]],tbl_ManagerSurvey[[EmployeeID]:[PerformanceRating]],2,FALSE),"Not Found")</f>
        <v>3</v>
      </c>
      <c r="AA3698" s="5">
        <f>IFERROR(VLOOKUP(tbl_HRMaster[[#This Row],[EmployeeID]],tbl_ManagerSurvey[[EmployeeID]:[PerformanceRating]],3,FALSE),"Not Found")</f>
        <v>4</v>
      </c>
      <c r="AB3698" s="5" t="str">
        <f>IF(tbl_HRMaster[[#This Row],[Attrition]]="Yes","Left","Active")</f>
        <v>Active</v>
      </c>
      <c r="AC3698" s="5" t="str">
        <f>_xlfn.IFS(tbl_HRMaster[[#This Row],[Age]]&lt;25,"Under 25",tbl_HRMaster[[#This Row],[Age]]&lt;35,"25-34",tbl_HRMaster[[#This Row],[Age]]&lt;45,"35-44",tbl_HRMaster[[#This Row],[Age]]&lt;55,"45-54",TRUE,"Above 54")</f>
        <v>25-34</v>
      </c>
      <c r="AD3698" s="5" t="str">
        <f>_xlfn.IFS(
tbl_HRMaster[[#This Row],[YearsAtCompany]]&lt;2,"&lt; 2 Years",
tbl_HRMaster[[#This Row],[YearsAtCompany]]&lt;5,"2-4 Years",
tbl_HRMaster[[#This Row],[YearsAtCompany]]&lt;10,"5-9 Years",
TRUE,"10+ Years"
)</f>
        <v>10+ Years</v>
      </c>
      <c r="AE3698" s="5">
        <f>IF(tbl_HRMaster[[#This Row],[Attrition]]="Yes",1,0)</f>
        <v>0</v>
      </c>
    </row>
    <row r="3699" spans="1:31" x14ac:dyDescent="0.25">
      <c r="A3699">
        <v>34</v>
      </c>
      <c r="B3699" t="s">
        <v>21</v>
      </c>
      <c r="C3699" t="s">
        <v>22</v>
      </c>
      <c r="D3699" t="s">
        <v>23</v>
      </c>
      <c r="E3699">
        <v>9</v>
      </c>
      <c r="F3699">
        <v>2</v>
      </c>
      <c r="G3699" t="s">
        <v>38</v>
      </c>
      <c r="H3699">
        <v>2799</v>
      </c>
      <c r="I3699" t="s">
        <v>34</v>
      </c>
      <c r="J3699">
        <v>2</v>
      </c>
      <c r="K3699" t="s">
        <v>26</v>
      </c>
      <c r="L3699" t="s">
        <v>32</v>
      </c>
      <c r="M3699">
        <v>48760</v>
      </c>
      <c r="N3699">
        <v>2</v>
      </c>
      <c r="O3699">
        <v>21</v>
      </c>
      <c r="P3699">
        <v>1</v>
      </c>
      <c r="Q3699">
        <v>14</v>
      </c>
      <c r="R3699">
        <v>3</v>
      </c>
      <c r="S3699">
        <v>11</v>
      </c>
      <c r="T3699">
        <v>5</v>
      </c>
      <c r="U3699">
        <v>8</v>
      </c>
      <c r="V3699">
        <f>COUNTIF(tbl_HRMaster[EmployeeID],tbl_HRMaster[[#This Row],[EmployeeID]])</f>
        <v>1</v>
      </c>
      <c r="W3699">
        <f>IFERROR(INDEX(tbl_EmployeeSurvey[EnvironmentSatisfaction],MATCH(tbl_HRMaster[[#This Row],[EmployeeID]],tbl_EmployeeSurvey[EmployeeID],0)),"Not Found")</f>
        <v>3</v>
      </c>
      <c r="X3699">
        <f>IFERROR(INDEX(tbl_EmployeeSurvey[JobSatisfaction],MATCH(tbl_HRMaster[[#This Row],[EmployeeID]],tbl_EmployeeSurvey[EmployeeID],0)),"Not Found")</f>
        <v>1</v>
      </c>
      <c r="Y3699" s="5">
        <f>IFERROR(INDEX(tbl_EmployeeSurvey[WorkLifeBalance],MATCH(tbl_HRMaster[[#This Row],[EmployeeID]],tbl_EmployeeSurvey[EmployeeID],0)),"Not Found")</f>
        <v>3</v>
      </c>
      <c r="Z3699" s="5">
        <f>IFERROR(VLOOKUP(tbl_HRMaster[[#This Row],[EmployeeID]],tbl_ManagerSurvey[[EmployeeID]:[PerformanceRating]],2,FALSE),"Not Found")</f>
        <v>3</v>
      </c>
      <c r="AA3699" s="5">
        <f>IFERROR(VLOOKUP(tbl_HRMaster[[#This Row],[EmployeeID]],tbl_ManagerSurvey[[EmployeeID]:[PerformanceRating]],3,FALSE),"Not Found")</f>
        <v>4</v>
      </c>
      <c r="AB3699" s="5" t="str">
        <f>IF(tbl_HRMaster[[#This Row],[Attrition]]="Yes","Left","Active")</f>
        <v>Active</v>
      </c>
      <c r="AC3699" s="5" t="str">
        <f>_xlfn.IFS(tbl_HRMaster[[#This Row],[Age]]&lt;25,"Under 25",tbl_HRMaster[[#This Row],[Age]]&lt;35,"25-34",tbl_HRMaster[[#This Row],[Age]]&lt;45,"35-44",tbl_HRMaster[[#This Row],[Age]]&lt;55,"45-54",TRUE,"Above 54")</f>
        <v>25-34</v>
      </c>
      <c r="AD3699" s="5" t="str">
        <f>_xlfn.IFS(
tbl_HRMaster[[#This Row],[YearsAtCompany]]&lt;2,"&lt; 2 Years",
tbl_HRMaster[[#This Row],[YearsAtCompany]]&lt;5,"2-4 Years",
tbl_HRMaster[[#This Row],[YearsAtCompany]]&lt;10,"5-9 Years",
TRUE,"10+ Years"
)</f>
        <v>10+ Years</v>
      </c>
      <c r="AE3699" s="5">
        <f>IF(tbl_HRMaster[[#This Row],[Attrition]]="Yes",1,0)</f>
        <v>0</v>
      </c>
    </row>
    <row r="3700" spans="1:31" x14ac:dyDescent="0.25">
      <c r="A3700">
        <v>34</v>
      </c>
      <c r="B3700" t="s">
        <v>21</v>
      </c>
      <c r="C3700" t="s">
        <v>22</v>
      </c>
      <c r="D3700" t="s">
        <v>23</v>
      </c>
      <c r="E3700">
        <v>9</v>
      </c>
      <c r="F3700">
        <v>2</v>
      </c>
      <c r="G3700" t="s">
        <v>38</v>
      </c>
      <c r="H3700">
        <v>4269</v>
      </c>
      <c r="I3700" t="s">
        <v>34</v>
      </c>
      <c r="J3700">
        <v>2</v>
      </c>
      <c r="K3700" t="s">
        <v>26</v>
      </c>
      <c r="L3700" t="s">
        <v>32</v>
      </c>
      <c r="M3700">
        <v>48760</v>
      </c>
      <c r="N3700">
        <v>2</v>
      </c>
      <c r="O3700">
        <v>21</v>
      </c>
      <c r="P3700">
        <v>1</v>
      </c>
      <c r="Q3700">
        <v>14</v>
      </c>
      <c r="R3700">
        <v>3</v>
      </c>
      <c r="S3700">
        <v>11</v>
      </c>
      <c r="T3700">
        <v>5</v>
      </c>
      <c r="U3700">
        <v>8</v>
      </c>
      <c r="V3700">
        <f>COUNTIF(tbl_HRMaster[EmployeeID],tbl_HRMaster[[#This Row],[EmployeeID]])</f>
        <v>1</v>
      </c>
      <c r="W3700">
        <f>IFERROR(INDEX(tbl_EmployeeSurvey[EnvironmentSatisfaction],MATCH(tbl_HRMaster[[#This Row],[EmployeeID]],tbl_EmployeeSurvey[EmployeeID],0)),"Not Found")</f>
        <v>3</v>
      </c>
      <c r="X3700">
        <f>IFERROR(INDEX(tbl_EmployeeSurvey[JobSatisfaction],MATCH(tbl_HRMaster[[#This Row],[EmployeeID]],tbl_EmployeeSurvey[EmployeeID],0)),"Not Found")</f>
        <v>1</v>
      </c>
      <c r="Y3700" s="5">
        <f>IFERROR(INDEX(tbl_EmployeeSurvey[WorkLifeBalance],MATCH(tbl_HRMaster[[#This Row],[EmployeeID]],tbl_EmployeeSurvey[EmployeeID],0)),"Not Found")</f>
        <v>3</v>
      </c>
      <c r="Z3700" s="5">
        <f>IFERROR(VLOOKUP(tbl_HRMaster[[#This Row],[EmployeeID]],tbl_ManagerSurvey[[EmployeeID]:[PerformanceRating]],2,FALSE),"Not Found")</f>
        <v>3</v>
      </c>
      <c r="AA3700" s="5">
        <f>IFERROR(VLOOKUP(tbl_HRMaster[[#This Row],[EmployeeID]],tbl_ManagerSurvey[[EmployeeID]:[PerformanceRating]],3,FALSE),"Not Found")</f>
        <v>4</v>
      </c>
      <c r="AB3700" s="5" t="str">
        <f>IF(tbl_HRMaster[[#This Row],[Attrition]]="Yes","Left","Active")</f>
        <v>Active</v>
      </c>
      <c r="AC3700" s="5" t="str">
        <f>_xlfn.IFS(tbl_HRMaster[[#This Row],[Age]]&lt;25,"Under 25",tbl_HRMaster[[#This Row],[Age]]&lt;35,"25-34",tbl_HRMaster[[#This Row],[Age]]&lt;45,"35-44",tbl_HRMaster[[#This Row],[Age]]&lt;55,"45-54",TRUE,"Above 54")</f>
        <v>25-34</v>
      </c>
      <c r="AD3700" s="5" t="str">
        <f>_xlfn.IFS(
tbl_HRMaster[[#This Row],[YearsAtCompany]]&lt;2,"&lt; 2 Years",
tbl_HRMaster[[#This Row],[YearsAtCompany]]&lt;5,"2-4 Years",
tbl_HRMaster[[#This Row],[YearsAtCompany]]&lt;10,"5-9 Years",
TRUE,"10+ Years"
)</f>
        <v>10+ Years</v>
      </c>
      <c r="AE3700" s="5">
        <f>IF(tbl_HRMaster[[#This Row],[Attrition]]="Yes",1,0)</f>
        <v>0</v>
      </c>
    </row>
    <row r="3701" spans="1:31" x14ac:dyDescent="0.25">
      <c r="A3701">
        <v>40</v>
      </c>
      <c r="B3701" t="s">
        <v>21</v>
      </c>
      <c r="C3701" t="s">
        <v>22</v>
      </c>
      <c r="D3701" t="s">
        <v>30</v>
      </c>
      <c r="E3701">
        <v>8</v>
      </c>
      <c r="F3701">
        <v>1</v>
      </c>
      <c r="G3701" t="s">
        <v>38</v>
      </c>
      <c r="H3701">
        <v>1153</v>
      </c>
      <c r="I3701" t="s">
        <v>25</v>
      </c>
      <c r="J3701">
        <v>5</v>
      </c>
      <c r="K3701" t="s">
        <v>31</v>
      </c>
      <c r="L3701" t="s">
        <v>27</v>
      </c>
      <c r="M3701">
        <v>35440</v>
      </c>
      <c r="N3701">
        <v>3</v>
      </c>
      <c r="O3701">
        <v>18</v>
      </c>
      <c r="P3701">
        <v>3</v>
      </c>
      <c r="Q3701">
        <v>15</v>
      </c>
      <c r="R3701">
        <v>3</v>
      </c>
      <c r="S3701">
        <v>11</v>
      </c>
      <c r="T3701">
        <v>5</v>
      </c>
      <c r="U3701">
        <v>10</v>
      </c>
      <c r="V3701">
        <f>COUNTIF(tbl_HRMaster[EmployeeID],tbl_HRMaster[[#This Row],[EmployeeID]])</f>
        <v>1</v>
      </c>
      <c r="W3701">
        <f>IFERROR(INDEX(tbl_EmployeeSurvey[EnvironmentSatisfaction],MATCH(tbl_HRMaster[[#This Row],[EmployeeID]],tbl_EmployeeSurvey[EmployeeID],0)),"Not Found")</f>
        <v>2</v>
      </c>
      <c r="X3701">
        <f>IFERROR(INDEX(tbl_EmployeeSurvey[JobSatisfaction],MATCH(tbl_HRMaster[[#This Row],[EmployeeID]],tbl_EmployeeSurvey[EmployeeID],0)),"Not Found")</f>
        <v>2</v>
      </c>
      <c r="Y3701" s="5">
        <f>IFERROR(INDEX(tbl_EmployeeSurvey[WorkLifeBalance],MATCH(tbl_HRMaster[[#This Row],[EmployeeID]],tbl_EmployeeSurvey[EmployeeID],0)),"Not Found")</f>
        <v>3</v>
      </c>
      <c r="Z3701" s="5">
        <f>IFERROR(VLOOKUP(tbl_HRMaster[[#This Row],[EmployeeID]],tbl_ManagerSurvey[[EmployeeID]:[PerformanceRating]],2,FALSE),"Not Found")</f>
        <v>2</v>
      </c>
      <c r="AA3701" s="5">
        <f>IFERROR(VLOOKUP(tbl_HRMaster[[#This Row],[EmployeeID]],tbl_ManagerSurvey[[EmployeeID]:[PerformanceRating]],3,FALSE),"Not Found")</f>
        <v>3</v>
      </c>
      <c r="AB3701" s="5" t="str">
        <f>IF(tbl_HRMaster[[#This Row],[Attrition]]="Yes","Left","Active")</f>
        <v>Active</v>
      </c>
      <c r="AC3701" s="5" t="str">
        <f>_xlfn.IFS(tbl_HRMaster[[#This Row],[Age]]&lt;25,"Under 25",tbl_HRMaster[[#This Row],[Age]]&lt;35,"25-34",tbl_HRMaster[[#This Row],[Age]]&lt;45,"35-44",tbl_HRMaster[[#This Row],[Age]]&lt;55,"45-54",TRUE,"Above 54")</f>
        <v>35-44</v>
      </c>
      <c r="AD3701" s="5" t="str">
        <f>_xlfn.IFS(
tbl_HRMaster[[#This Row],[YearsAtCompany]]&lt;2,"&lt; 2 Years",
tbl_HRMaster[[#This Row],[YearsAtCompany]]&lt;5,"2-4 Years",
tbl_HRMaster[[#This Row],[YearsAtCompany]]&lt;10,"5-9 Years",
TRUE,"10+ Years"
)</f>
        <v>10+ Years</v>
      </c>
      <c r="AE3701" s="5">
        <f>IF(tbl_HRMaster[[#This Row],[Attrition]]="Yes",1,0)</f>
        <v>0</v>
      </c>
    </row>
    <row r="3702" spans="1:31" x14ac:dyDescent="0.25">
      <c r="A3702">
        <v>40</v>
      </c>
      <c r="B3702" t="s">
        <v>21</v>
      </c>
      <c r="C3702" t="s">
        <v>22</v>
      </c>
      <c r="D3702" t="s">
        <v>30</v>
      </c>
      <c r="E3702">
        <v>8</v>
      </c>
      <c r="F3702">
        <v>1</v>
      </c>
      <c r="G3702" t="s">
        <v>38</v>
      </c>
      <c r="H3702">
        <v>2623</v>
      </c>
      <c r="I3702" t="s">
        <v>25</v>
      </c>
      <c r="J3702">
        <v>5</v>
      </c>
      <c r="K3702" t="s">
        <v>31</v>
      </c>
      <c r="L3702" t="s">
        <v>27</v>
      </c>
      <c r="M3702">
        <v>35440</v>
      </c>
      <c r="N3702">
        <v>3</v>
      </c>
      <c r="O3702">
        <v>18</v>
      </c>
      <c r="P3702">
        <v>3</v>
      </c>
      <c r="Q3702">
        <v>15</v>
      </c>
      <c r="R3702">
        <v>3</v>
      </c>
      <c r="S3702">
        <v>11</v>
      </c>
      <c r="T3702">
        <v>5</v>
      </c>
      <c r="U3702">
        <v>10</v>
      </c>
      <c r="V3702">
        <f>COUNTIF(tbl_HRMaster[EmployeeID],tbl_HRMaster[[#This Row],[EmployeeID]])</f>
        <v>1</v>
      </c>
      <c r="W3702">
        <f>IFERROR(INDEX(tbl_EmployeeSurvey[EnvironmentSatisfaction],MATCH(tbl_HRMaster[[#This Row],[EmployeeID]],tbl_EmployeeSurvey[EmployeeID],0)),"Not Found")</f>
        <v>2</v>
      </c>
      <c r="X3702">
        <f>IFERROR(INDEX(tbl_EmployeeSurvey[JobSatisfaction],MATCH(tbl_HRMaster[[#This Row],[EmployeeID]],tbl_EmployeeSurvey[EmployeeID],0)),"Not Found")</f>
        <v>2</v>
      </c>
      <c r="Y3702" s="5">
        <f>IFERROR(INDEX(tbl_EmployeeSurvey[WorkLifeBalance],MATCH(tbl_HRMaster[[#This Row],[EmployeeID]],tbl_EmployeeSurvey[EmployeeID],0)),"Not Found")</f>
        <v>3</v>
      </c>
      <c r="Z3702" s="5">
        <f>IFERROR(VLOOKUP(tbl_HRMaster[[#This Row],[EmployeeID]],tbl_ManagerSurvey[[EmployeeID]:[PerformanceRating]],2,FALSE),"Not Found")</f>
        <v>2</v>
      </c>
      <c r="AA3702" s="5">
        <f>IFERROR(VLOOKUP(tbl_HRMaster[[#This Row],[EmployeeID]],tbl_ManagerSurvey[[EmployeeID]:[PerformanceRating]],3,FALSE),"Not Found")</f>
        <v>3</v>
      </c>
      <c r="AB3702" s="5" t="str">
        <f>IF(tbl_HRMaster[[#This Row],[Attrition]]="Yes","Left","Active")</f>
        <v>Active</v>
      </c>
      <c r="AC3702" s="5" t="str">
        <f>_xlfn.IFS(tbl_HRMaster[[#This Row],[Age]]&lt;25,"Under 25",tbl_HRMaster[[#This Row],[Age]]&lt;35,"25-34",tbl_HRMaster[[#This Row],[Age]]&lt;45,"35-44",tbl_HRMaster[[#This Row],[Age]]&lt;55,"45-54",TRUE,"Above 54")</f>
        <v>35-44</v>
      </c>
      <c r="AD3702" s="5" t="str">
        <f>_xlfn.IFS(
tbl_HRMaster[[#This Row],[YearsAtCompany]]&lt;2,"&lt; 2 Years",
tbl_HRMaster[[#This Row],[YearsAtCompany]]&lt;5,"2-4 Years",
tbl_HRMaster[[#This Row],[YearsAtCompany]]&lt;10,"5-9 Years",
TRUE,"10+ Years"
)</f>
        <v>10+ Years</v>
      </c>
      <c r="AE3702" s="5">
        <f>IF(tbl_HRMaster[[#This Row],[Attrition]]="Yes",1,0)</f>
        <v>0</v>
      </c>
    </row>
    <row r="3703" spans="1:31" x14ac:dyDescent="0.25">
      <c r="A3703">
        <v>40</v>
      </c>
      <c r="B3703" t="s">
        <v>21</v>
      </c>
      <c r="C3703" t="s">
        <v>22</v>
      </c>
      <c r="D3703" t="s">
        <v>30</v>
      </c>
      <c r="E3703">
        <v>8</v>
      </c>
      <c r="F3703">
        <v>1</v>
      </c>
      <c r="G3703" t="s">
        <v>38</v>
      </c>
      <c r="H3703">
        <v>4093</v>
      </c>
      <c r="I3703" t="s">
        <v>25</v>
      </c>
      <c r="J3703">
        <v>5</v>
      </c>
      <c r="K3703" t="s">
        <v>31</v>
      </c>
      <c r="L3703" t="s">
        <v>27</v>
      </c>
      <c r="M3703">
        <v>35440</v>
      </c>
      <c r="N3703">
        <v>3</v>
      </c>
      <c r="O3703">
        <v>18</v>
      </c>
      <c r="P3703">
        <v>3</v>
      </c>
      <c r="Q3703">
        <v>15</v>
      </c>
      <c r="R3703">
        <v>3</v>
      </c>
      <c r="S3703">
        <v>11</v>
      </c>
      <c r="T3703">
        <v>5</v>
      </c>
      <c r="U3703">
        <v>10</v>
      </c>
      <c r="V3703">
        <f>COUNTIF(tbl_HRMaster[EmployeeID],tbl_HRMaster[[#This Row],[EmployeeID]])</f>
        <v>1</v>
      </c>
      <c r="W3703">
        <f>IFERROR(INDEX(tbl_EmployeeSurvey[EnvironmentSatisfaction],MATCH(tbl_HRMaster[[#This Row],[EmployeeID]],tbl_EmployeeSurvey[EmployeeID],0)),"Not Found")</f>
        <v>2</v>
      </c>
      <c r="X3703">
        <f>IFERROR(INDEX(tbl_EmployeeSurvey[JobSatisfaction],MATCH(tbl_HRMaster[[#This Row],[EmployeeID]],tbl_EmployeeSurvey[EmployeeID],0)),"Not Found")</f>
        <v>2</v>
      </c>
      <c r="Y3703" s="5">
        <f>IFERROR(INDEX(tbl_EmployeeSurvey[WorkLifeBalance],MATCH(tbl_HRMaster[[#This Row],[EmployeeID]],tbl_EmployeeSurvey[EmployeeID],0)),"Not Found")</f>
        <v>3</v>
      </c>
      <c r="Z3703" s="5">
        <f>IFERROR(VLOOKUP(tbl_HRMaster[[#This Row],[EmployeeID]],tbl_ManagerSurvey[[EmployeeID]:[PerformanceRating]],2,FALSE),"Not Found")</f>
        <v>2</v>
      </c>
      <c r="AA3703" s="5">
        <f>IFERROR(VLOOKUP(tbl_HRMaster[[#This Row],[EmployeeID]],tbl_ManagerSurvey[[EmployeeID]:[PerformanceRating]],3,FALSE),"Not Found")</f>
        <v>3</v>
      </c>
      <c r="AB3703" s="5" t="str">
        <f>IF(tbl_HRMaster[[#This Row],[Attrition]]="Yes","Left","Active")</f>
        <v>Active</v>
      </c>
      <c r="AC3703" s="5" t="str">
        <f>_xlfn.IFS(tbl_HRMaster[[#This Row],[Age]]&lt;25,"Under 25",tbl_HRMaster[[#This Row],[Age]]&lt;35,"25-34",tbl_HRMaster[[#This Row],[Age]]&lt;45,"35-44",tbl_HRMaster[[#This Row],[Age]]&lt;55,"45-54",TRUE,"Above 54")</f>
        <v>35-44</v>
      </c>
      <c r="AD3703" s="5" t="str">
        <f>_xlfn.IFS(
tbl_HRMaster[[#This Row],[YearsAtCompany]]&lt;2,"&lt; 2 Years",
tbl_HRMaster[[#This Row],[YearsAtCompany]]&lt;5,"2-4 Years",
tbl_HRMaster[[#This Row],[YearsAtCompany]]&lt;10,"5-9 Years",
TRUE,"10+ Years"
)</f>
        <v>10+ Years</v>
      </c>
      <c r="AE3703" s="5">
        <f>IF(tbl_HRMaster[[#This Row],[Attrition]]="Yes",1,0)</f>
        <v>0</v>
      </c>
    </row>
    <row r="3704" spans="1:31" x14ac:dyDescent="0.25">
      <c r="A3704">
        <v>34</v>
      </c>
      <c r="B3704" t="s">
        <v>21</v>
      </c>
      <c r="C3704" t="s">
        <v>29</v>
      </c>
      <c r="D3704" t="s">
        <v>23</v>
      </c>
      <c r="E3704">
        <v>14</v>
      </c>
      <c r="F3704">
        <v>4</v>
      </c>
      <c r="G3704" t="s">
        <v>38</v>
      </c>
      <c r="H3704">
        <v>663</v>
      </c>
      <c r="I3704" t="s">
        <v>25</v>
      </c>
      <c r="J3704">
        <v>3</v>
      </c>
      <c r="K3704" t="s">
        <v>31</v>
      </c>
      <c r="L3704" t="s">
        <v>41</v>
      </c>
      <c r="M3704">
        <v>88340</v>
      </c>
      <c r="N3704">
        <v>4</v>
      </c>
      <c r="O3704">
        <v>13</v>
      </c>
      <c r="P3704">
        <v>1</v>
      </c>
      <c r="Q3704">
        <v>15</v>
      </c>
      <c r="R3704">
        <v>1</v>
      </c>
      <c r="S3704">
        <v>11</v>
      </c>
      <c r="T3704">
        <v>5</v>
      </c>
      <c r="U3704">
        <v>10</v>
      </c>
      <c r="V3704">
        <f>COUNTIF(tbl_HRMaster[EmployeeID],tbl_HRMaster[[#This Row],[EmployeeID]])</f>
        <v>1</v>
      </c>
      <c r="W3704">
        <f>IFERROR(INDEX(tbl_EmployeeSurvey[EnvironmentSatisfaction],MATCH(tbl_HRMaster[[#This Row],[EmployeeID]],tbl_EmployeeSurvey[EmployeeID],0)),"Not Found")</f>
        <v>3</v>
      </c>
      <c r="X3704">
        <f>IFERROR(INDEX(tbl_EmployeeSurvey[JobSatisfaction],MATCH(tbl_HRMaster[[#This Row],[EmployeeID]],tbl_EmployeeSurvey[EmployeeID],0)),"Not Found")</f>
        <v>2</v>
      </c>
      <c r="Y3704" s="5">
        <f>IFERROR(INDEX(tbl_EmployeeSurvey[WorkLifeBalance],MATCH(tbl_HRMaster[[#This Row],[EmployeeID]],tbl_EmployeeSurvey[EmployeeID],0)),"Not Found")</f>
        <v>4</v>
      </c>
      <c r="Z3704" s="5">
        <f>IFERROR(VLOOKUP(tbl_HRMaster[[#This Row],[EmployeeID]],tbl_ManagerSurvey[[EmployeeID]:[PerformanceRating]],2,FALSE),"Not Found")</f>
        <v>3</v>
      </c>
      <c r="AA3704" s="5">
        <f>IFERROR(VLOOKUP(tbl_HRMaster[[#This Row],[EmployeeID]],tbl_ManagerSurvey[[EmployeeID]:[PerformanceRating]],3,FALSE),"Not Found")</f>
        <v>3</v>
      </c>
      <c r="AB3704" s="5" t="str">
        <f>IF(tbl_HRMaster[[#This Row],[Attrition]]="Yes","Left","Active")</f>
        <v>Active</v>
      </c>
      <c r="AC3704" s="5" t="str">
        <f>_xlfn.IFS(tbl_HRMaster[[#This Row],[Age]]&lt;25,"Under 25",tbl_HRMaster[[#This Row],[Age]]&lt;35,"25-34",tbl_HRMaster[[#This Row],[Age]]&lt;45,"35-44",tbl_HRMaster[[#This Row],[Age]]&lt;55,"45-54",TRUE,"Above 54")</f>
        <v>25-34</v>
      </c>
      <c r="AD3704" s="5" t="str">
        <f>_xlfn.IFS(
tbl_HRMaster[[#This Row],[YearsAtCompany]]&lt;2,"&lt; 2 Years",
tbl_HRMaster[[#This Row],[YearsAtCompany]]&lt;5,"2-4 Years",
tbl_HRMaster[[#This Row],[YearsAtCompany]]&lt;10,"5-9 Years",
TRUE,"10+ Years"
)</f>
        <v>10+ Years</v>
      </c>
      <c r="AE3704" s="5">
        <f>IF(tbl_HRMaster[[#This Row],[Attrition]]="Yes",1,0)</f>
        <v>0</v>
      </c>
    </row>
    <row r="3705" spans="1:31" x14ac:dyDescent="0.25">
      <c r="A3705">
        <v>34</v>
      </c>
      <c r="B3705" t="s">
        <v>21</v>
      </c>
      <c r="C3705" t="s">
        <v>29</v>
      </c>
      <c r="D3705" t="s">
        <v>23</v>
      </c>
      <c r="E3705">
        <v>14</v>
      </c>
      <c r="F3705">
        <v>4</v>
      </c>
      <c r="G3705" t="s">
        <v>38</v>
      </c>
      <c r="H3705">
        <v>2133</v>
      </c>
      <c r="I3705" t="s">
        <v>25</v>
      </c>
      <c r="J3705">
        <v>3</v>
      </c>
      <c r="K3705" t="s">
        <v>31</v>
      </c>
      <c r="L3705" t="s">
        <v>41</v>
      </c>
      <c r="M3705">
        <v>88340</v>
      </c>
      <c r="N3705">
        <v>4</v>
      </c>
      <c r="O3705">
        <v>13</v>
      </c>
      <c r="P3705">
        <v>1</v>
      </c>
      <c r="Q3705">
        <v>15</v>
      </c>
      <c r="R3705">
        <v>1</v>
      </c>
      <c r="S3705">
        <v>11</v>
      </c>
      <c r="T3705">
        <v>5</v>
      </c>
      <c r="U3705">
        <v>10</v>
      </c>
      <c r="V3705">
        <f>COUNTIF(tbl_HRMaster[EmployeeID],tbl_HRMaster[[#This Row],[EmployeeID]])</f>
        <v>1</v>
      </c>
      <c r="W3705">
        <f>IFERROR(INDEX(tbl_EmployeeSurvey[EnvironmentSatisfaction],MATCH(tbl_HRMaster[[#This Row],[EmployeeID]],tbl_EmployeeSurvey[EmployeeID],0)),"Not Found")</f>
        <v>3</v>
      </c>
      <c r="X3705">
        <f>IFERROR(INDEX(tbl_EmployeeSurvey[JobSatisfaction],MATCH(tbl_HRMaster[[#This Row],[EmployeeID]],tbl_EmployeeSurvey[EmployeeID],0)),"Not Found")</f>
        <v>2</v>
      </c>
      <c r="Y3705" s="5">
        <f>IFERROR(INDEX(tbl_EmployeeSurvey[WorkLifeBalance],MATCH(tbl_HRMaster[[#This Row],[EmployeeID]],tbl_EmployeeSurvey[EmployeeID],0)),"Not Found")</f>
        <v>4</v>
      </c>
      <c r="Z3705" s="5">
        <f>IFERROR(VLOOKUP(tbl_HRMaster[[#This Row],[EmployeeID]],tbl_ManagerSurvey[[EmployeeID]:[PerformanceRating]],2,FALSE),"Not Found")</f>
        <v>3</v>
      </c>
      <c r="AA3705" s="5">
        <f>IFERROR(VLOOKUP(tbl_HRMaster[[#This Row],[EmployeeID]],tbl_ManagerSurvey[[EmployeeID]:[PerformanceRating]],3,FALSE),"Not Found")</f>
        <v>3</v>
      </c>
      <c r="AB3705" s="5" t="str">
        <f>IF(tbl_HRMaster[[#This Row],[Attrition]]="Yes","Left","Active")</f>
        <v>Active</v>
      </c>
      <c r="AC3705" s="5" t="str">
        <f>_xlfn.IFS(tbl_HRMaster[[#This Row],[Age]]&lt;25,"Under 25",tbl_HRMaster[[#This Row],[Age]]&lt;35,"25-34",tbl_HRMaster[[#This Row],[Age]]&lt;45,"35-44",tbl_HRMaster[[#This Row],[Age]]&lt;55,"45-54",TRUE,"Above 54")</f>
        <v>25-34</v>
      </c>
      <c r="AD3705" s="5" t="str">
        <f>_xlfn.IFS(
tbl_HRMaster[[#This Row],[YearsAtCompany]]&lt;2,"&lt; 2 Years",
tbl_HRMaster[[#This Row],[YearsAtCompany]]&lt;5,"2-4 Years",
tbl_HRMaster[[#This Row],[YearsAtCompany]]&lt;10,"5-9 Years",
TRUE,"10+ Years"
)</f>
        <v>10+ Years</v>
      </c>
      <c r="AE3705" s="5">
        <f>IF(tbl_HRMaster[[#This Row],[Attrition]]="Yes",1,0)</f>
        <v>0</v>
      </c>
    </row>
    <row r="3706" spans="1:31" x14ac:dyDescent="0.25">
      <c r="A3706">
        <v>34</v>
      </c>
      <c r="B3706" t="s">
        <v>21</v>
      </c>
      <c r="C3706" t="s">
        <v>29</v>
      </c>
      <c r="D3706" t="s">
        <v>23</v>
      </c>
      <c r="E3706">
        <v>14</v>
      </c>
      <c r="F3706">
        <v>4</v>
      </c>
      <c r="G3706" t="s">
        <v>38</v>
      </c>
      <c r="H3706">
        <v>3603</v>
      </c>
      <c r="I3706" t="s">
        <v>25</v>
      </c>
      <c r="J3706">
        <v>3</v>
      </c>
      <c r="K3706" t="s">
        <v>31</v>
      </c>
      <c r="L3706" t="s">
        <v>41</v>
      </c>
      <c r="M3706">
        <v>88340</v>
      </c>
      <c r="N3706">
        <v>4</v>
      </c>
      <c r="O3706">
        <v>13</v>
      </c>
      <c r="P3706">
        <v>1</v>
      </c>
      <c r="Q3706">
        <v>15</v>
      </c>
      <c r="R3706">
        <v>1</v>
      </c>
      <c r="S3706">
        <v>11</v>
      </c>
      <c r="T3706">
        <v>5</v>
      </c>
      <c r="U3706">
        <v>10</v>
      </c>
      <c r="V3706">
        <f>COUNTIF(tbl_HRMaster[EmployeeID],tbl_HRMaster[[#This Row],[EmployeeID]])</f>
        <v>1</v>
      </c>
      <c r="W3706">
        <f>IFERROR(INDEX(tbl_EmployeeSurvey[EnvironmentSatisfaction],MATCH(tbl_HRMaster[[#This Row],[EmployeeID]],tbl_EmployeeSurvey[EmployeeID],0)),"Not Found")</f>
        <v>3</v>
      </c>
      <c r="X3706">
        <f>IFERROR(INDEX(tbl_EmployeeSurvey[JobSatisfaction],MATCH(tbl_HRMaster[[#This Row],[EmployeeID]],tbl_EmployeeSurvey[EmployeeID],0)),"Not Found")</f>
        <v>2</v>
      </c>
      <c r="Y3706" s="5">
        <f>IFERROR(INDEX(tbl_EmployeeSurvey[WorkLifeBalance],MATCH(tbl_HRMaster[[#This Row],[EmployeeID]],tbl_EmployeeSurvey[EmployeeID],0)),"Not Found")</f>
        <v>4</v>
      </c>
      <c r="Z3706" s="5">
        <f>IFERROR(VLOOKUP(tbl_HRMaster[[#This Row],[EmployeeID]],tbl_ManagerSurvey[[EmployeeID]:[PerformanceRating]],2,FALSE),"Not Found")</f>
        <v>3</v>
      </c>
      <c r="AA3706" s="5">
        <f>IFERROR(VLOOKUP(tbl_HRMaster[[#This Row],[EmployeeID]],tbl_ManagerSurvey[[EmployeeID]:[PerformanceRating]],3,FALSE),"Not Found")</f>
        <v>3</v>
      </c>
      <c r="AB3706" s="5" t="str">
        <f>IF(tbl_HRMaster[[#This Row],[Attrition]]="Yes","Left","Active")</f>
        <v>Active</v>
      </c>
      <c r="AC3706" s="5" t="str">
        <f>_xlfn.IFS(tbl_HRMaster[[#This Row],[Age]]&lt;25,"Under 25",tbl_HRMaster[[#This Row],[Age]]&lt;35,"25-34",tbl_HRMaster[[#This Row],[Age]]&lt;45,"35-44",tbl_HRMaster[[#This Row],[Age]]&lt;55,"45-54",TRUE,"Above 54")</f>
        <v>25-34</v>
      </c>
      <c r="AD3706" s="5" t="str">
        <f>_xlfn.IFS(
tbl_HRMaster[[#This Row],[YearsAtCompany]]&lt;2,"&lt; 2 Years",
tbl_HRMaster[[#This Row],[YearsAtCompany]]&lt;5,"2-4 Years",
tbl_HRMaster[[#This Row],[YearsAtCompany]]&lt;10,"5-9 Years",
TRUE,"10+ Years"
)</f>
        <v>10+ Years</v>
      </c>
      <c r="AE3706" s="5">
        <f>IF(tbl_HRMaster[[#This Row],[Attrition]]="Yes",1,0)</f>
        <v>0</v>
      </c>
    </row>
    <row r="3707" spans="1:31" x14ac:dyDescent="0.25">
      <c r="A3707">
        <v>42</v>
      </c>
      <c r="B3707" t="s">
        <v>21</v>
      </c>
      <c r="C3707" t="s">
        <v>29</v>
      </c>
      <c r="D3707" t="s">
        <v>30</v>
      </c>
      <c r="E3707">
        <v>8</v>
      </c>
      <c r="F3707">
        <v>4</v>
      </c>
      <c r="G3707" t="s">
        <v>38</v>
      </c>
      <c r="H3707">
        <v>793</v>
      </c>
      <c r="I3707" t="s">
        <v>25</v>
      </c>
      <c r="J3707">
        <v>1</v>
      </c>
      <c r="K3707" t="s">
        <v>35</v>
      </c>
      <c r="L3707" t="s">
        <v>32</v>
      </c>
      <c r="M3707">
        <v>60620</v>
      </c>
      <c r="N3707">
        <v>1</v>
      </c>
      <c r="O3707">
        <v>22</v>
      </c>
      <c r="P3707">
        <v>2</v>
      </c>
      <c r="Q3707">
        <v>12</v>
      </c>
      <c r="R3707">
        <v>2</v>
      </c>
      <c r="S3707">
        <v>12</v>
      </c>
      <c r="T3707">
        <v>5</v>
      </c>
      <c r="U3707">
        <v>8</v>
      </c>
      <c r="V3707">
        <f>COUNTIF(tbl_HRMaster[EmployeeID],tbl_HRMaster[[#This Row],[EmployeeID]])</f>
        <v>1</v>
      </c>
      <c r="W3707">
        <f>IFERROR(INDEX(tbl_EmployeeSurvey[EnvironmentSatisfaction],MATCH(tbl_HRMaster[[#This Row],[EmployeeID]],tbl_EmployeeSurvey[EmployeeID],0)),"Not Found")</f>
        <v>1</v>
      </c>
      <c r="X3707">
        <f>IFERROR(INDEX(tbl_EmployeeSurvey[JobSatisfaction],MATCH(tbl_HRMaster[[#This Row],[EmployeeID]],tbl_EmployeeSurvey[EmployeeID],0)),"Not Found")</f>
        <v>4</v>
      </c>
      <c r="Y3707" s="5">
        <f>IFERROR(INDEX(tbl_EmployeeSurvey[WorkLifeBalance],MATCH(tbl_HRMaster[[#This Row],[EmployeeID]],tbl_EmployeeSurvey[EmployeeID],0)),"Not Found")</f>
        <v>3</v>
      </c>
      <c r="Z3707" s="5">
        <f>IFERROR(VLOOKUP(tbl_HRMaster[[#This Row],[EmployeeID]],tbl_ManagerSurvey[[EmployeeID]:[PerformanceRating]],2,FALSE),"Not Found")</f>
        <v>3</v>
      </c>
      <c r="AA3707" s="5">
        <f>IFERROR(VLOOKUP(tbl_HRMaster[[#This Row],[EmployeeID]],tbl_ManagerSurvey[[EmployeeID]:[PerformanceRating]],3,FALSE),"Not Found")</f>
        <v>4</v>
      </c>
      <c r="AB3707" s="5" t="str">
        <f>IF(tbl_HRMaster[[#This Row],[Attrition]]="Yes","Left","Active")</f>
        <v>Active</v>
      </c>
      <c r="AC3707" s="5" t="str">
        <f>_xlfn.IFS(tbl_HRMaster[[#This Row],[Age]]&lt;25,"Under 25",tbl_HRMaster[[#This Row],[Age]]&lt;35,"25-34",tbl_HRMaster[[#This Row],[Age]]&lt;45,"35-44",tbl_HRMaster[[#This Row],[Age]]&lt;55,"45-54",TRUE,"Above 54")</f>
        <v>35-44</v>
      </c>
      <c r="AD3707" s="5" t="str">
        <f>_xlfn.IFS(
tbl_HRMaster[[#This Row],[YearsAtCompany]]&lt;2,"&lt; 2 Years",
tbl_HRMaster[[#This Row],[YearsAtCompany]]&lt;5,"2-4 Years",
tbl_HRMaster[[#This Row],[YearsAtCompany]]&lt;10,"5-9 Years",
TRUE,"10+ Years"
)</f>
        <v>10+ Years</v>
      </c>
      <c r="AE3707" s="5">
        <f>IF(tbl_HRMaster[[#This Row],[Attrition]]="Yes",1,0)</f>
        <v>0</v>
      </c>
    </row>
    <row r="3708" spans="1:31" x14ac:dyDescent="0.25">
      <c r="A3708">
        <v>42</v>
      </c>
      <c r="B3708" t="s">
        <v>21</v>
      </c>
      <c r="C3708" t="s">
        <v>29</v>
      </c>
      <c r="D3708" t="s">
        <v>30</v>
      </c>
      <c r="E3708">
        <v>8</v>
      </c>
      <c r="F3708">
        <v>4</v>
      </c>
      <c r="G3708" t="s">
        <v>38</v>
      </c>
      <c r="H3708">
        <v>2263</v>
      </c>
      <c r="I3708" t="s">
        <v>25</v>
      </c>
      <c r="J3708">
        <v>1</v>
      </c>
      <c r="K3708" t="s">
        <v>35</v>
      </c>
      <c r="L3708" t="s">
        <v>32</v>
      </c>
      <c r="M3708">
        <v>60620</v>
      </c>
      <c r="N3708">
        <v>1</v>
      </c>
      <c r="O3708">
        <v>22</v>
      </c>
      <c r="P3708">
        <v>2</v>
      </c>
      <c r="Q3708">
        <v>12</v>
      </c>
      <c r="R3708">
        <v>2</v>
      </c>
      <c r="S3708">
        <v>12</v>
      </c>
      <c r="T3708">
        <v>5</v>
      </c>
      <c r="U3708">
        <v>8</v>
      </c>
      <c r="V3708">
        <f>COUNTIF(tbl_HRMaster[EmployeeID],tbl_HRMaster[[#This Row],[EmployeeID]])</f>
        <v>1</v>
      </c>
      <c r="W3708">
        <f>IFERROR(INDEX(tbl_EmployeeSurvey[EnvironmentSatisfaction],MATCH(tbl_HRMaster[[#This Row],[EmployeeID]],tbl_EmployeeSurvey[EmployeeID],0)),"Not Found")</f>
        <v>1</v>
      </c>
      <c r="X3708">
        <f>IFERROR(INDEX(tbl_EmployeeSurvey[JobSatisfaction],MATCH(tbl_HRMaster[[#This Row],[EmployeeID]],tbl_EmployeeSurvey[EmployeeID],0)),"Not Found")</f>
        <v>4</v>
      </c>
      <c r="Y3708" s="5">
        <f>IFERROR(INDEX(tbl_EmployeeSurvey[WorkLifeBalance],MATCH(tbl_HRMaster[[#This Row],[EmployeeID]],tbl_EmployeeSurvey[EmployeeID],0)),"Not Found")</f>
        <v>3</v>
      </c>
      <c r="Z3708" s="5">
        <f>IFERROR(VLOOKUP(tbl_HRMaster[[#This Row],[EmployeeID]],tbl_ManagerSurvey[[EmployeeID]:[PerformanceRating]],2,FALSE),"Not Found")</f>
        <v>3</v>
      </c>
      <c r="AA3708" s="5">
        <f>IFERROR(VLOOKUP(tbl_HRMaster[[#This Row],[EmployeeID]],tbl_ManagerSurvey[[EmployeeID]:[PerformanceRating]],3,FALSE),"Not Found")</f>
        <v>4</v>
      </c>
      <c r="AB3708" s="5" t="str">
        <f>IF(tbl_HRMaster[[#This Row],[Attrition]]="Yes","Left","Active")</f>
        <v>Active</v>
      </c>
      <c r="AC3708" s="5" t="str">
        <f>_xlfn.IFS(tbl_HRMaster[[#This Row],[Age]]&lt;25,"Under 25",tbl_HRMaster[[#This Row],[Age]]&lt;35,"25-34",tbl_HRMaster[[#This Row],[Age]]&lt;45,"35-44",tbl_HRMaster[[#This Row],[Age]]&lt;55,"45-54",TRUE,"Above 54")</f>
        <v>35-44</v>
      </c>
      <c r="AD3708" s="5" t="str">
        <f>_xlfn.IFS(
tbl_HRMaster[[#This Row],[YearsAtCompany]]&lt;2,"&lt; 2 Years",
tbl_HRMaster[[#This Row],[YearsAtCompany]]&lt;5,"2-4 Years",
tbl_HRMaster[[#This Row],[YearsAtCompany]]&lt;10,"5-9 Years",
TRUE,"10+ Years"
)</f>
        <v>10+ Years</v>
      </c>
      <c r="AE3708" s="5">
        <f>IF(tbl_HRMaster[[#This Row],[Attrition]]="Yes",1,0)</f>
        <v>0</v>
      </c>
    </row>
    <row r="3709" spans="1:31" x14ac:dyDescent="0.25">
      <c r="A3709">
        <v>42</v>
      </c>
      <c r="B3709" t="s">
        <v>21</v>
      </c>
      <c r="C3709" t="s">
        <v>29</v>
      </c>
      <c r="D3709" t="s">
        <v>30</v>
      </c>
      <c r="E3709">
        <v>8</v>
      </c>
      <c r="F3709">
        <v>4</v>
      </c>
      <c r="G3709" t="s">
        <v>38</v>
      </c>
      <c r="H3709">
        <v>3733</v>
      </c>
      <c r="I3709" t="s">
        <v>25</v>
      </c>
      <c r="J3709">
        <v>1</v>
      </c>
      <c r="K3709" t="s">
        <v>35</v>
      </c>
      <c r="L3709" t="s">
        <v>32</v>
      </c>
      <c r="M3709">
        <v>60620</v>
      </c>
      <c r="N3709">
        <v>1</v>
      </c>
      <c r="O3709">
        <v>22</v>
      </c>
      <c r="P3709">
        <v>2</v>
      </c>
      <c r="Q3709">
        <v>12</v>
      </c>
      <c r="R3709">
        <v>2</v>
      </c>
      <c r="S3709">
        <v>12</v>
      </c>
      <c r="T3709">
        <v>5</v>
      </c>
      <c r="U3709">
        <v>8</v>
      </c>
      <c r="V3709">
        <f>COUNTIF(tbl_HRMaster[EmployeeID],tbl_HRMaster[[#This Row],[EmployeeID]])</f>
        <v>1</v>
      </c>
      <c r="W3709">
        <f>IFERROR(INDEX(tbl_EmployeeSurvey[EnvironmentSatisfaction],MATCH(tbl_HRMaster[[#This Row],[EmployeeID]],tbl_EmployeeSurvey[EmployeeID],0)),"Not Found")</f>
        <v>1</v>
      </c>
      <c r="X3709">
        <f>IFERROR(INDEX(tbl_EmployeeSurvey[JobSatisfaction],MATCH(tbl_HRMaster[[#This Row],[EmployeeID]],tbl_EmployeeSurvey[EmployeeID],0)),"Not Found")</f>
        <v>4</v>
      </c>
      <c r="Y3709" s="5">
        <f>IFERROR(INDEX(tbl_EmployeeSurvey[WorkLifeBalance],MATCH(tbl_HRMaster[[#This Row],[EmployeeID]],tbl_EmployeeSurvey[EmployeeID],0)),"Not Found")</f>
        <v>3</v>
      </c>
      <c r="Z3709" s="5">
        <f>IFERROR(VLOOKUP(tbl_HRMaster[[#This Row],[EmployeeID]],tbl_ManagerSurvey[[EmployeeID]:[PerformanceRating]],2,FALSE),"Not Found")</f>
        <v>3</v>
      </c>
      <c r="AA3709" s="5">
        <f>IFERROR(VLOOKUP(tbl_HRMaster[[#This Row],[EmployeeID]],tbl_ManagerSurvey[[EmployeeID]:[PerformanceRating]],3,FALSE),"Not Found")</f>
        <v>4</v>
      </c>
      <c r="AB3709" s="5" t="str">
        <f>IF(tbl_HRMaster[[#This Row],[Attrition]]="Yes","Left","Active")</f>
        <v>Active</v>
      </c>
      <c r="AC3709" s="5" t="str">
        <f>_xlfn.IFS(tbl_HRMaster[[#This Row],[Age]]&lt;25,"Under 25",tbl_HRMaster[[#This Row],[Age]]&lt;35,"25-34",tbl_HRMaster[[#This Row],[Age]]&lt;45,"35-44",tbl_HRMaster[[#This Row],[Age]]&lt;55,"45-54",TRUE,"Above 54")</f>
        <v>35-44</v>
      </c>
      <c r="AD3709" s="5" t="str">
        <f>_xlfn.IFS(
tbl_HRMaster[[#This Row],[YearsAtCompany]]&lt;2,"&lt; 2 Years",
tbl_HRMaster[[#This Row],[YearsAtCompany]]&lt;5,"2-4 Years",
tbl_HRMaster[[#This Row],[YearsAtCompany]]&lt;10,"5-9 Years",
TRUE,"10+ Years"
)</f>
        <v>10+ Years</v>
      </c>
      <c r="AE3709" s="5">
        <f>IF(tbl_HRMaster[[#This Row],[Attrition]]="Yes",1,0)</f>
        <v>0</v>
      </c>
    </row>
    <row r="3710" spans="1:31" x14ac:dyDescent="0.25">
      <c r="A3710">
        <v>31</v>
      </c>
      <c r="B3710" t="s">
        <v>21</v>
      </c>
      <c r="C3710" t="s">
        <v>22</v>
      </c>
      <c r="D3710" t="s">
        <v>30</v>
      </c>
      <c r="E3710">
        <v>8</v>
      </c>
      <c r="F3710">
        <v>5</v>
      </c>
      <c r="G3710" t="s">
        <v>24</v>
      </c>
      <c r="H3710">
        <v>1017</v>
      </c>
      <c r="I3710" t="s">
        <v>34</v>
      </c>
      <c r="J3710">
        <v>5</v>
      </c>
      <c r="K3710" t="s">
        <v>35</v>
      </c>
      <c r="L3710" t="s">
        <v>27</v>
      </c>
      <c r="M3710">
        <v>131200</v>
      </c>
      <c r="N3710">
        <v>1</v>
      </c>
      <c r="O3710">
        <v>12</v>
      </c>
      <c r="P3710">
        <v>2</v>
      </c>
      <c r="Q3710">
        <v>13</v>
      </c>
      <c r="R3710">
        <v>6</v>
      </c>
      <c r="S3710">
        <v>12</v>
      </c>
      <c r="T3710">
        <v>5</v>
      </c>
      <c r="U3710">
        <v>7</v>
      </c>
      <c r="V3710">
        <f>COUNTIF(tbl_HRMaster[EmployeeID],tbl_HRMaster[[#This Row],[EmployeeID]])</f>
        <v>1</v>
      </c>
      <c r="W3710">
        <f>IFERROR(INDEX(tbl_EmployeeSurvey[EnvironmentSatisfaction],MATCH(tbl_HRMaster[[#This Row],[EmployeeID]],tbl_EmployeeSurvey[EmployeeID],0)),"Not Found")</f>
        <v>1</v>
      </c>
      <c r="X3710">
        <f>IFERROR(INDEX(tbl_EmployeeSurvey[JobSatisfaction],MATCH(tbl_HRMaster[[#This Row],[EmployeeID]],tbl_EmployeeSurvey[EmployeeID],0)),"Not Found")</f>
        <v>4</v>
      </c>
      <c r="Y3710" s="5">
        <f>IFERROR(INDEX(tbl_EmployeeSurvey[WorkLifeBalance],MATCH(tbl_HRMaster[[#This Row],[EmployeeID]],tbl_EmployeeSurvey[EmployeeID],0)),"Not Found")</f>
        <v>3</v>
      </c>
      <c r="Z3710" s="5">
        <f>IFERROR(VLOOKUP(tbl_HRMaster[[#This Row],[EmployeeID]],tbl_ManagerSurvey[[EmployeeID]:[PerformanceRating]],2,FALSE),"Not Found")</f>
        <v>2</v>
      </c>
      <c r="AA3710" s="5">
        <f>IFERROR(VLOOKUP(tbl_HRMaster[[#This Row],[EmployeeID]],tbl_ManagerSurvey[[EmployeeID]:[PerformanceRating]],3,FALSE),"Not Found")</f>
        <v>3</v>
      </c>
      <c r="AB3710" s="5" t="str">
        <f>IF(tbl_HRMaster[[#This Row],[Attrition]]="Yes","Left","Active")</f>
        <v>Active</v>
      </c>
      <c r="AC3710" s="5" t="str">
        <f>_xlfn.IFS(tbl_HRMaster[[#This Row],[Age]]&lt;25,"Under 25",tbl_HRMaster[[#This Row],[Age]]&lt;35,"25-34",tbl_HRMaster[[#This Row],[Age]]&lt;45,"35-44",tbl_HRMaster[[#This Row],[Age]]&lt;55,"45-54",TRUE,"Above 54")</f>
        <v>25-34</v>
      </c>
      <c r="AD3710" s="5" t="str">
        <f>_xlfn.IFS(
tbl_HRMaster[[#This Row],[YearsAtCompany]]&lt;2,"&lt; 2 Years",
tbl_HRMaster[[#This Row],[YearsAtCompany]]&lt;5,"2-4 Years",
tbl_HRMaster[[#This Row],[YearsAtCompany]]&lt;10,"5-9 Years",
TRUE,"10+ Years"
)</f>
        <v>10+ Years</v>
      </c>
      <c r="AE3710" s="5">
        <f>IF(tbl_HRMaster[[#This Row],[Attrition]]="Yes",1,0)</f>
        <v>0</v>
      </c>
    </row>
    <row r="3711" spans="1:31" x14ac:dyDescent="0.25">
      <c r="A3711">
        <v>31</v>
      </c>
      <c r="B3711" t="s">
        <v>21</v>
      </c>
      <c r="C3711" t="s">
        <v>22</v>
      </c>
      <c r="D3711" t="s">
        <v>30</v>
      </c>
      <c r="E3711">
        <v>8</v>
      </c>
      <c r="F3711">
        <v>5</v>
      </c>
      <c r="G3711" t="s">
        <v>24</v>
      </c>
      <c r="H3711">
        <v>2487</v>
      </c>
      <c r="I3711" t="s">
        <v>34</v>
      </c>
      <c r="J3711">
        <v>5</v>
      </c>
      <c r="K3711" t="s">
        <v>35</v>
      </c>
      <c r="L3711" t="s">
        <v>27</v>
      </c>
      <c r="M3711">
        <v>131200</v>
      </c>
      <c r="N3711">
        <v>1</v>
      </c>
      <c r="O3711">
        <v>12</v>
      </c>
      <c r="P3711">
        <v>2</v>
      </c>
      <c r="Q3711">
        <v>13</v>
      </c>
      <c r="R3711">
        <v>6</v>
      </c>
      <c r="S3711">
        <v>12</v>
      </c>
      <c r="T3711">
        <v>5</v>
      </c>
      <c r="U3711">
        <v>7</v>
      </c>
      <c r="V3711">
        <f>COUNTIF(tbl_HRMaster[EmployeeID],tbl_HRMaster[[#This Row],[EmployeeID]])</f>
        <v>1</v>
      </c>
      <c r="W3711">
        <f>IFERROR(INDEX(tbl_EmployeeSurvey[EnvironmentSatisfaction],MATCH(tbl_HRMaster[[#This Row],[EmployeeID]],tbl_EmployeeSurvey[EmployeeID],0)),"Not Found")</f>
        <v>1</v>
      </c>
      <c r="X3711">
        <f>IFERROR(INDEX(tbl_EmployeeSurvey[JobSatisfaction],MATCH(tbl_HRMaster[[#This Row],[EmployeeID]],tbl_EmployeeSurvey[EmployeeID],0)),"Not Found")</f>
        <v>4</v>
      </c>
      <c r="Y3711" s="5">
        <f>IFERROR(INDEX(tbl_EmployeeSurvey[WorkLifeBalance],MATCH(tbl_HRMaster[[#This Row],[EmployeeID]],tbl_EmployeeSurvey[EmployeeID],0)),"Not Found")</f>
        <v>3</v>
      </c>
      <c r="Z3711" s="5">
        <f>IFERROR(VLOOKUP(tbl_HRMaster[[#This Row],[EmployeeID]],tbl_ManagerSurvey[[EmployeeID]:[PerformanceRating]],2,FALSE),"Not Found")</f>
        <v>2</v>
      </c>
      <c r="AA3711" s="5">
        <f>IFERROR(VLOOKUP(tbl_HRMaster[[#This Row],[EmployeeID]],tbl_ManagerSurvey[[EmployeeID]:[PerformanceRating]],3,FALSE),"Not Found")</f>
        <v>3</v>
      </c>
      <c r="AB3711" s="5" t="str">
        <f>IF(tbl_HRMaster[[#This Row],[Attrition]]="Yes","Left","Active")</f>
        <v>Active</v>
      </c>
      <c r="AC3711" s="5" t="str">
        <f>_xlfn.IFS(tbl_HRMaster[[#This Row],[Age]]&lt;25,"Under 25",tbl_HRMaster[[#This Row],[Age]]&lt;35,"25-34",tbl_HRMaster[[#This Row],[Age]]&lt;45,"35-44",tbl_HRMaster[[#This Row],[Age]]&lt;55,"45-54",TRUE,"Above 54")</f>
        <v>25-34</v>
      </c>
      <c r="AD3711" s="5" t="str">
        <f>_xlfn.IFS(
tbl_HRMaster[[#This Row],[YearsAtCompany]]&lt;2,"&lt; 2 Years",
tbl_HRMaster[[#This Row],[YearsAtCompany]]&lt;5,"2-4 Years",
tbl_HRMaster[[#This Row],[YearsAtCompany]]&lt;10,"5-9 Years",
TRUE,"10+ Years"
)</f>
        <v>10+ Years</v>
      </c>
      <c r="AE3711" s="5">
        <f>IF(tbl_HRMaster[[#This Row],[Attrition]]="Yes",1,0)</f>
        <v>0</v>
      </c>
    </row>
    <row r="3712" spans="1:31" x14ac:dyDescent="0.25">
      <c r="A3712">
        <v>31</v>
      </c>
      <c r="B3712" t="s">
        <v>21</v>
      </c>
      <c r="C3712" t="s">
        <v>22</v>
      </c>
      <c r="D3712" t="s">
        <v>30</v>
      </c>
      <c r="E3712">
        <v>8</v>
      </c>
      <c r="F3712">
        <v>5</v>
      </c>
      <c r="G3712" t="s">
        <v>24</v>
      </c>
      <c r="H3712">
        <v>3957</v>
      </c>
      <c r="I3712" t="s">
        <v>34</v>
      </c>
      <c r="J3712">
        <v>5</v>
      </c>
      <c r="K3712" t="s">
        <v>35</v>
      </c>
      <c r="L3712" t="s">
        <v>27</v>
      </c>
      <c r="M3712">
        <v>131200</v>
      </c>
      <c r="N3712">
        <v>1</v>
      </c>
      <c r="O3712">
        <v>12</v>
      </c>
      <c r="P3712">
        <v>2</v>
      </c>
      <c r="Q3712">
        <v>13</v>
      </c>
      <c r="R3712">
        <v>6</v>
      </c>
      <c r="S3712">
        <v>12</v>
      </c>
      <c r="T3712">
        <v>5</v>
      </c>
      <c r="U3712">
        <v>7</v>
      </c>
      <c r="V3712">
        <f>COUNTIF(tbl_HRMaster[EmployeeID],tbl_HRMaster[[#This Row],[EmployeeID]])</f>
        <v>1</v>
      </c>
      <c r="W3712">
        <f>IFERROR(INDEX(tbl_EmployeeSurvey[EnvironmentSatisfaction],MATCH(tbl_HRMaster[[#This Row],[EmployeeID]],tbl_EmployeeSurvey[EmployeeID],0)),"Not Found")</f>
        <v>1</v>
      </c>
      <c r="X3712">
        <f>IFERROR(INDEX(tbl_EmployeeSurvey[JobSatisfaction],MATCH(tbl_HRMaster[[#This Row],[EmployeeID]],tbl_EmployeeSurvey[EmployeeID],0)),"Not Found")</f>
        <v>4</v>
      </c>
      <c r="Y3712" s="5">
        <f>IFERROR(INDEX(tbl_EmployeeSurvey[WorkLifeBalance],MATCH(tbl_HRMaster[[#This Row],[EmployeeID]],tbl_EmployeeSurvey[EmployeeID],0)),"Not Found")</f>
        <v>3</v>
      </c>
      <c r="Z3712" s="5">
        <f>IFERROR(VLOOKUP(tbl_HRMaster[[#This Row],[EmployeeID]],tbl_ManagerSurvey[[EmployeeID]:[PerformanceRating]],2,FALSE),"Not Found")</f>
        <v>2</v>
      </c>
      <c r="AA3712" s="5">
        <f>IFERROR(VLOOKUP(tbl_HRMaster[[#This Row],[EmployeeID]],tbl_ManagerSurvey[[EmployeeID]:[PerformanceRating]],3,FALSE),"Not Found")</f>
        <v>3</v>
      </c>
      <c r="AB3712" s="5" t="str">
        <f>IF(tbl_HRMaster[[#This Row],[Attrition]]="Yes","Left","Active")</f>
        <v>Active</v>
      </c>
      <c r="AC3712" s="5" t="str">
        <f>_xlfn.IFS(tbl_HRMaster[[#This Row],[Age]]&lt;25,"Under 25",tbl_HRMaster[[#This Row],[Age]]&lt;35,"25-34",tbl_HRMaster[[#This Row],[Age]]&lt;45,"35-44",tbl_HRMaster[[#This Row],[Age]]&lt;55,"45-54",TRUE,"Above 54")</f>
        <v>25-34</v>
      </c>
      <c r="AD3712" s="5" t="str">
        <f>_xlfn.IFS(
tbl_HRMaster[[#This Row],[YearsAtCompany]]&lt;2,"&lt; 2 Years",
tbl_HRMaster[[#This Row],[YearsAtCompany]]&lt;5,"2-4 Years",
tbl_HRMaster[[#This Row],[YearsAtCompany]]&lt;10,"5-9 Years",
TRUE,"10+ Years"
)</f>
        <v>10+ Years</v>
      </c>
      <c r="AE3712" s="5">
        <f>IF(tbl_HRMaster[[#This Row],[Attrition]]="Yes",1,0)</f>
        <v>0</v>
      </c>
    </row>
    <row r="3713" spans="1:31" x14ac:dyDescent="0.25">
      <c r="A3713">
        <v>36</v>
      </c>
      <c r="B3713" t="s">
        <v>21</v>
      </c>
      <c r="C3713" t="s">
        <v>22</v>
      </c>
      <c r="D3713" t="s">
        <v>30</v>
      </c>
      <c r="E3713">
        <v>27</v>
      </c>
      <c r="F3713">
        <v>3</v>
      </c>
      <c r="G3713" t="s">
        <v>46</v>
      </c>
      <c r="H3713">
        <v>1021</v>
      </c>
      <c r="I3713" t="s">
        <v>25</v>
      </c>
      <c r="J3713">
        <v>4</v>
      </c>
      <c r="K3713" t="s">
        <v>31</v>
      </c>
      <c r="L3713" t="s">
        <v>27</v>
      </c>
      <c r="M3713">
        <v>50560</v>
      </c>
      <c r="N3713">
        <v>7</v>
      </c>
      <c r="O3713">
        <v>12</v>
      </c>
      <c r="P3713">
        <v>0</v>
      </c>
      <c r="Q3713">
        <v>15</v>
      </c>
      <c r="R3713">
        <v>2</v>
      </c>
      <c r="S3713">
        <v>12</v>
      </c>
      <c r="T3713">
        <v>5</v>
      </c>
      <c r="U3713">
        <v>7</v>
      </c>
      <c r="V3713">
        <f>COUNTIF(tbl_HRMaster[EmployeeID],tbl_HRMaster[[#This Row],[EmployeeID]])</f>
        <v>1</v>
      </c>
      <c r="W3713">
        <f>IFERROR(INDEX(tbl_EmployeeSurvey[EnvironmentSatisfaction],MATCH(tbl_HRMaster[[#This Row],[EmployeeID]],tbl_EmployeeSurvey[EmployeeID],0)),"Not Found")</f>
        <v>4</v>
      </c>
      <c r="X3713">
        <f>IFERROR(INDEX(tbl_EmployeeSurvey[JobSatisfaction],MATCH(tbl_HRMaster[[#This Row],[EmployeeID]],tbl_EmployeeSurvey[EmployeeID],0)),"Not Found")</f>
        <v>1</v>
      </c>
      <c r="Y3713" s="5">
        <f>IFERROR(INDEX(tbl_EmployeeSurvey[WorkLifeBalance],MATCH(tbl_HRMaster[[#This Row],[EmployeeID]],tbl_EmployeeSurvey[EmployeeID],0)),"Not Found")</f>
        <v>3</v>
      </c>
      <c r="Z3713" s="5">
        <f>IFERROR(VLOOKUP(tbl_HRMaster[[#This Row],[EmployeeID]],tbl_ManagerSurvey[[EmployeeID]:[PerformanceRating]],2,FALSE),"Not Found")</f>
        <v>2</v>
      </c>
      <c r="AA3713" s="5">
        <f>IFERROR(VLOOKUP(tbl_HRMaster[[#This Row],[EmployeeID]],tbl_ManagerSurvey[[EmployeeID]:[PerformanceRating]],3,FALSE),"Not Found")</f>
        <v>3</v>
      </c>
      <c r="AB3713" s="5" t="str">
        <f>IF(tbl_HRMaster[[#This Row],[Attrition]]="Yes","Left","Active")</f>
        <v>Active</v>
      </c>
      <c r="AC3713" s="5" t="str">
        <f>_xlfn.IFS(tbl_HRMaster[[#This Row],[Age]]&lt;25,"Under 25",tbl_HRMaster[[#This Row],[Age]]&lt;35,"25-34",tbl_HRMaster[[#This Row],[Age]]&lt;45,"35-44",tbl_HRMaster[[#This Row],[Age]]&lt;55,"45-54",TRUE,"Above 54")</f>
        <v>35-44</v>
      </c>
      <c r="AD3713" s="5" t="str">
        <f>_xlfn.IFS(
tbl_HRMaster[[#This Row],[YearsAtCompany]]&lt;2,"&lt; 2 Years",
tbl_HRMaster[[#This Row],[YearsAtCompany]]&lt;5,"2-4 Years",
tbl_HRMaster[[#This Row],[YearsAtCompany]]&lt;10,"5-9 Years",
TRUE,"10+ Years"
)</f>
        <v>10+ Years</v>
      </c>
      <c r="AE3713" s="5">
        <f>IF(tbl_HRMaster[[#This Row],[Attrition]]="Yes",1,0)</f>
        <v>0</v>
      </c>
    </row>
    <row r="3714" spans="1:31" x14ac:dyDescent="0.25">
      <c r="A3714">
        <v>36</v>
      </c>
      <c r="B3714" t="s">
        <v>21</v>
      </c>
      <c r="C3714" t="s">
        <v>22</v>
      </c>
      <c r="D3714" t="s">
        <v>30</v>
      </c>
      <c r="E3714">
        <v>27</v>
      </c>
      <c r="F3714">
        <v>3</v>
      </c>
      <c r="G3714" t="s">
        <v>46</v>
      </c>
      <c r="H3714">
        <v>2491</v>
      </c>
      <c r="I3714" t="s">
        <v>25</v>
      </c>
      <c r="J3714">
        <v>4</v>
      </c>
      <c r="K3714" t="s">
        <v>31</v>
      </c>
      <c r="L3714" t="s">
        <v>27</v>
      </c>
      <c r="M3714">
        <v>50560</v>
      </c>
      <c r="N3714">
        <v>7</v>
      </c>
      <c r="O3714">
        <v>12</v>
      </c>
      <c r="P3714">
        <v>0</v>
      </c>
      <c r="Q3714">
        <v>15</v>
      </c>
      <c r="R3714">
        <v>2</v>
      </c>
      <c r="S3714">
        <v>12</v>
      </c>
      <c r="T3714">
        <v>5</v>
      </c>
      <c r="U3714">
        <v>7</v>
      </c>
      <c r="V3714">
        <f>COUNTIF(tbl_HRMaster[EmployeeID],tbl_HRMaster[[#This Row],[EmployeeID]])</f>
        <v>1</v>
      </c>
      <c r="W3714">
        <f>IFERROR(INDEX(tbl_EmployeeSurvey[EnvironmentSatisfaction],MATCH(tbl_HRMaster[[#This Row],[EmployeeID]],tbl_EmployeeSurvey[EmployeeID],0)),"Not Found")</f>
        <v>4</v>
      </c>
      <c r="X3714">
        <f>IFERROR(INDEX(tbl_EmployeeSurvey[JobSatisfaction],MATCH(tbl_HRMaster[[#This Row],[EmployeeID]],tbl_EmployeeSurvey[EmployeeID],0)),"Not Found")</f>
        <v>1</v>
      </c>
      <c r="Y3714" s="5">
        <f>IFERROR(INDEX(tbl_EmployeeSurvey[WorkLifeBalance],MATCH(tbl_HRMaster[[#This Row],[EmployeeID]],tbl_EmployeeSurvey[EmployeeID],0)),"Not Found")</f>
        <v>3</v>
      </c>
      <c r="Z3714" s="5">
        <f>IFERROR(VLOOKUP(tbl_HRMaster[[#This Row],[EmployeeID]],tbl_ManagerSurvey[[EmployeeID]:[PerformanceRating]],2,FALSE),"Not Found")</f>
        <v>2</v>
      </c>
      <c r="AA3714" s="5">
        <f>IFERROR(VLOOKUP(tbl_HRMaster[[#This Row],[EmployeeID]],tbl_ManagerSurvey[[EmployeeID]:[PerformanceRating]],3,FALSE),"Not Found")</f>
        <v>3</v>
      </c>
      <c r="AB3714" s="5" t="str">
        <f>IF(tbl_HRMaster[[#This Row],[Attrition]]="Yes","Left","Active")</f>
        <v>Active</v>
      </c>
      <c r="AC3714" s="5" t="str">
        <f>_xlfn.IFS(tbl_HRMaster[[#This Row],[Age]]&lt;25,"Under 25",tbl_HRMaster[[#This Row],[Age]]&lt;35,"25-34",tbl_HRMaster[[#This Row],[Age]]&lt;45,"35-44",tbl_HRMaster[[#This Row],[Age]]&lt;55,"45-54",TRUE,"Above 54")</f>
        <v>35-44</v>
      </c>
      <c r="AD3714" s="5" t="str">
        <f>_xlfn.IFS(
tbl_HRMaster[[#This Row],[YearsAtCompany]]&lt;2,"&lt; 2 Years",
tbl_HRMaster[[#This Row],[YearsAtCompany]]&lt;5,"2-4 Years",
tbl_HRMaster[[#This Row],[YearsAtCompany]]&lt;10,"5-9 Years",
TRUE,"10+ Years"
)</f>
        <v>10+ Years</v>
      </c>
      <c r="AE3714" s="5">
        <f>IF(tbl_HRMaster[[#This Row],[Attrition]]="Yes",1,0)</f>
        <v>0</v>
      </c>
    </row>
    <row r="3715" spans="1:31" x14ac:dyDescent="0.25">
      <c r="A3715">
        <v>36</v>
      </c>
      <c r="B3715" t="s">
        <v>21</v>
      </c>
      <c r="C3715" t="s">
        <v>22</v>
      </c>
      <c r="D3715" t="s">
        <v>30</v>
      </c>
      <c r="E3715">
        <v>27</v>
      </c>
      <c r="F3715">
        <v>3</v>
      </c>
      <c r="G3715" t="s">
        <v>46</v>
      </c>
      <c r="H3715">
        <v>3961</v>
      </c>
      <c r="I3715" t="s">
        <v>25</v>
      </c>
      <c r="J3715">
        <v>4</v>
      </c>
      <c r="K3715" t="s">
        <v>31</v>
      </c>
      <c r="L3715" t="s">
        <v>27</v>
      </c>
      <c r="M3715">
        <v>50560</v>
      </c>
      <c r="N3715">
        <v>7</v>
      </c>
      <c r="O3715">
        <v>12</v>
      </c>
      <c r="P3715">
        <v>0</v>
      </c>
      <c r="Q3715">
        <v>15</v>
      </c>
      <c r="R3715">
        <v>2</v>
      </c>
      <c r="S3715">
        <v>12</v>
      </c>
      <c r="T3715">
        <v>5</v>
      </c>
      <c r="U3715">
        <v>7</v>
      </c>
      <c r="V3715">
        <f>COUNTIF(tbl_HRMaster[EmployeeID],tbl_HRMaster[[#This Row],[EmployeeID]])</f>
        <v>1</v>
      </c>
      <c r="W3715">
        <f>IFERROR(INDEX(tbl_EmployeeSurvey[EnvironmentSatisfaction],MATCH(tbl_HRMaster[[#This Row],[EmployeeID]],tbl_EmployeeSurvey[EmployeeID],0)),"Not Found")</f>
        <v>4</v>
      </c>
      <c r="X3715">
        <f>IFERROR(INDEX(tbl_EmployeeSurvey[JobSatisfaction],MATCH(tbl_HRMaster[[#This Row],[EmployeeID]],tbl_EmployeeSurvey[EmployeeID],0)),"Not Found")</f>
        <v>1</v>
      </c>
      <c r="Y3715" s="5">
        <f>IFERROR(INDEX(tbl_EmployeeSurvey[WorkLifeBalance],MATCH(tbl_HRMaster[[#This Row],[EmployeeID]],tbl_EmployeeSurvey[EmployeeID],0)),"Not Found")</f>
        <v>3</v>
      </c>
      <c r="Z3715" s="5">
        <f>IFERROR(VLOOKUP(tbl_HRMaster[[#This Row],[EmployeeID]],tbl_ManagerSurvey[[EmployeeID]:[PerformanceRating]],2,FALSE),"Not Found")</f>
        <v>2</v>
      </c>
      <c r="AA3715" s="5">
        <f>IFERROR(VLOOKUP(tbl_HRMaster[[#This Row],[EmployeeID]],tbl_ManagerSurvey[[EmployeeID]:[PerformanceRating]],3,FALSE),"Not Found")</f>
        <v>3</v>
      </c>
      <c r="AB3715" s="5" t="str">
        <f>IF(tbl_HRMaster[[#This Row],[Attrition]]="Yes","Left","Active")</f>
        <v>Active</v>
      </c>
      <c r="AC3715" s="5" t="str">
        <f>_xlfn.IFS(tbl_HRMaster[[#This Row],[Age]]&lt;25,"Under 25",tbl_HRMaster[[#This Row],[Age]]&lt;35,"25-34",tbl_HRMaster[[#This Row],[Age]]&lt;45,"35-44",tbl_HRMaster[[#This Row],[Age]]&lt;55,"45-54",TRUE,"Above 54")</f>
        <v>35-44</v>
      </c>
      <c r="AD3715" s="5" t="str">
        <f>_xlfn.IFS(
tbl_HRMaster[[#This Row],[YearsAtCompany]]&lt;2,"&lt; 2 Years",
tbl_HRMaster[[#This Row],[YearsAtCompany]]&lt;5,"2-4 Years",
tbl_HRMaster[[#This Row],[YearsAtCompany]]&lt;10,"5-9 Years",
TRUE,"10+ Years"
)</f>
        <v>10+ Years</v>
      </c>
      <c r="AE3715" s="5">
        <f>IF(tbl_HRMaster[[#This Row],[Attrition]]="Yes",1,0)</f>
        <v>0</v>
      </c>
    </row>
    <row r="3716" spans="1:31" x14ac:dyDescent="0.25">
      <c r="A3716">
        <v>47</v>
      </c>
      <c r="B3716" t="s">
        <v>21</v>
      </c>
      <c r="C3716" t="s">
        <v>36</v>
      </c>
      <c r="D3716" t="s">
        <v>30</v>
      </c>
      <c r="E3716">
        <v>21</v>
      </c>
      <c r="F3716">
        <v>2</v>
      </c>
      <c r="G3716" t="s">
        <v>38</v>
      </c>
      <c r="H3716">
        <v>1164</v>
      </c>
      <c r="I3716" t="s">
        <v>34</v>
      </c>
      <c r="J3716">
        <v>1</v>
      </c>
      <c r="K3716" t="s">
        <v>35</v>
      </c>
      <c r="L3716" t="s">
        <v>27</v>
      </c>
      <c r="M3716">
        <v>46390</v>
      </c>
      <c r="N3716">
        <v>0</v>
      </c>
      <c r="O3716">
        <v>11</v>
      </c>
      <c r="P3716">
        <v>1</v>
      </c>
      <c r="Q3716">
        <v>14</v>
      </c>
      <c r="R3716">
        <v>2</v>
      </c>
      <c r="S3716">
        <v>13</v>
      </c>
      <c r="T3716">
        <v>5</v>
      </c>
      <c r="U3716">
        <v>12</v>
      </c>
      <c r="V3716">
        <f>COUNTIF(tbl_HRMaster[EmployeeID],tbl_HRMaster[[#This Row],[EmployeeID]])</f>
        <v>1</v>
      </c>
      <c r="W3716">
        <f>IFERROR(INDEX(tbl_EmployeeSurvey[EnvironmentSatisfaction],MATCH(tbl_HRMaster[[#This Row],[EmployeeID]],tbl_EmployeeSurvey[EmployeeID],0)),"Not Found")</f>
        <v>3</v>
      </c>
      <c r="X3716">
        <f>IFERROR(INDEX(tbl_EmployeeSurvey[JobSatisfaction],MATCH(tbl_HRMaster[[#This Row],[EmployeeID]],tbl_EmployeeSurvey[EmployeeID],0)),"Not Found")</f>
        <v>2</v>
      </c>
      <c r="Y3716" s="5">
        <f>IFERROR(INDEX(tbl_EmployeeSurvey[WorkLifeBalance],MATCH(tbl_HRMaster[[#This Row],[EmployeeID]],tbl_EmployeeSurvey[EmployeeID],0)),"Not Found")</f>
        <v>1</v>
      </c>
      <c r="Z3716" s="5">
        <f>IFERROR(VLOOKUP(tbl_HRMaster[[#This Row],[EmployeeID]],tbl_ManagerSurvey[[EmployeeID]:[PerformanceRating]],2,FALSE),"Not Found")</f>
        <v>2</v>
      </c>
      <c r="AA3716" s="5">
        <f>IFERROR(VLOOKUP(tbl_HRMaster[[#This Row],[EmployeeID]],tbl_ManagerSurvey[[EmployeeID]:[PerformanceRating]],3,FALSE),"Not Found")</f>
        <v>3</v>
      </c>
      <c r="AB3716" s="5" t="str">
        <f>IF(tbl_HRMaster[[#This Row],[Attrition]]="Yes","Left","Active")</f>
        <v>Active</v>
      </c>
      <c r="AC3716" s="5" t="str">
        <f>_xlfn.IFS(tbl_HRMaster[[#This Row],[Age]]&lt;25,"Under 25",tbl_HRMaster[[#This Row],[Age]]&lt;35,"25-34",tbl_HRMaster[[#This Row],[Age]]&lt;45,"35-44",tbl_HRMaster[[#This Row],[Age]]&lt;55,"45-54",TRUE,"Above 54")</f>
        <v>45-54</v>
      </c>
      <c r="AD3716" s="5" t="str">
        <f>_xlfn.IFS(
tbl_HRMaster[[#This Row],[YearsAtCompany]]&lt;2,"&lt; 2 Years",
tbl_HRMaster[[#This Row],[YearsAtCompany]]&lt;5,"2-4 Years",
tbl_HRMaster[[#This Row],[YearsAtCompany]]&lt;10,"5-9 Years",
TRUE,"10+ Years"
)</f>
        <v>10+ Years</v>
      </c>
      <c r="AE3716" s="5">
        <f>IF(tbl_HRMaster[[#This Row],[Attrition]]="Yes",1,0)</f>
        <v>0</v>
      </c>
    </row>
    <row r="3717" spans="1:31" x14ac:dyDescent="0.25">
      <c r="A3717">
        <v>47</v>
      </c>
      <c r="B3717" t="s">
        <v>21</v>
      </c>
      <c r="C3717" t="s">
        <v>36</v>
      </c>
      <c r="D3717" t="s">
        <v>30</v>
      </c>
      <c r="E3717">
        <v>21</v>
      </c>
      <c r="F3717">
        <v>2</v>
      </c>
      <c r="G3717" t="s">
        <v>38</v>
      </c>
      <c r="H3717">
        <v>2634</v>
      </c>
      <c r="I3717" t="s">
        <v>34</v>
      </c>
      <c r="J3717">
        <v>1</v>
      </c>
      <c r="K3717" t="s">
        <v>35</v>
      </c>
      <c r="L3717" t="s">
        <v>27</v>
      </c>
      <c r="M3717">
        <v>46390</v>
      </c>
      <c r="N3717">
        <v>0</v>
      </c>
      <c r="O3717">
        <v>11</v>
      </c>
      <c r="P3717">
        <v>1</v>
      </c>
      <c r="Q3717">
        <v>14</v>
      </c>
      <c r="R3717">
        <v>2</v>
      </c>
      <c r="S3717">
        <v>13</v>
      </c>
      <c r="T3717">
        <v>5</v>
      </c>
      <c r="U3717">
        <v>12</v>
      </c>
      <c r="V3717">
        <f>COUNTIF(tbl_HRMaster[EmployeeID],tbl_HRMaster[[#This Row],[EmployeeID]])</f>
        <v>1</v>
      </c>
      <c r="W3717">
        <f>IFERROR(INDEX(tbl_EmployeeSurvey[EnvironmentSatisfaction],MATCH(tbl_HRMaster[[#This Row],[EmployeeID]],tbl_EmployeeSurvey[EmployeeID],0)),"Not Found")</f>
        <v>3</v>
      </c>
      <c r="X3717">
        <f>IFERROR(INDEX(tbl_EmployeeSurvey[JobSatisfaction],MATCH(tbl_HRMaster[[#This Row],[EmployeeID]],tbl_EmployeeSurvey[EmployeeID],0)),"Not Found")</f>
        <v>2</v>
      </c>
      <c r="Y3717" s="5">
        <f>IFERROR(INDEX(tbl_EmployeeSurvey[WorkLifeBalance],MATCH(tbl_HRMaster[[#This Row],[EmployeeID]],tbl_EmployeeSurvey[EmployeeID],0)),"Not Found")</f>
        <v>1</v>
      </c>
      <c r="Z3717" s="5">
        <f>IFERROR(VLOOKUP(tbl_HRMaster[[#This Row],[EmployeeID]],tbl_ManagerSurvey[[EmployeeID]:[PerformanceRating]],2,FALSE),"Not Found")</f>
        <v>2</v>
      </c>
      <c r="AA3717" s="5">
        <f>IFERROR(VLOOKUP(tbl_HRMaster[[#This Row],[EmployeeID]],tbl_ManagerSurvey[[EmployeeID]:[PerformanceRating]],3,FALSE),"Not Found")</f>
        <v>3</v>
      </c>
      <c r="AB3717" s="5" t="str">
        <f>IF(tbl_HRMaster[[#This Row],[Attrition]]="Yes","Left","Active")</f>
        <v>Active</v>
      </c>
      <c r="AC3717" s="5" t="str">
        <f>_xlfn.IFS(tbl_HRMaster[[#This Row],[Age]]&lt;25,"Under 25",tbl_HRMaster[[#This Row],[Age]]&lt;35,"25-34",tbl_HRMaster[[#This Row],[Age]]&lt;45,"35-44",tbl_HRMaster[[#This Row],[Age]]&lt;55,"45-54",TRUE,"Above 54")</f>
        <v>45-54</v>
      </c>
      <c r="AD3717" s="5" t="str">
        <f>_xlfn.IFS(
tbl_HRMaster[[#This Row],[YearsAtCompany]]&lt;2,"&lt; 2 Years",
tbl_HRMaster[[#This Row],[YearsAtCompany]]&lt;5,"2-4 Years",
tbl_HRMaster[[#This Row],[YearsAtCompany]]&lt;10,"5-9 Years",
TRUE,"10+ Years"
)</f>
        <v>10+ Years</v>
      </c>
      <c r="AE3717" s="5">
        <f>IF(tbl_HRMaster[[#This Row],[Attrition]]="Yes",1,0)</f>
        <v>0</v>
      </c>
    </row>
    <row r="3718" spans="1:31" x14ac:dyDescent="0.25">
      <c r="A3718">
        <v>47</v>
      </c>
      <c r="B3718" t="s">
        <v>21</v>
      </c>
      <c r="C3718" t="s">
        <v>36</v>
      </c>
      <c r="D3718" t="s">
        <v>30</v>
      </c>
      <c r="E3718">
        <v>21</v>
      </c>
      <c r="F3718">
        <v>2</v>
      </c>
      <c r="G3718" t="s">
        <v>38</v>
      </c>
      <c r="H3718">
        <v>4104</v>
      </c>
      <c r="I3718" t="s">
        <v>34</v>
      </c>
      <c r="J3718">
        <v>1</v>
      </c>
      <c r="K3718" t="s">
        <v>35</v>
      </c>
      <c r="L3718" t="s">
        <v>27</v>
      </c>
      <c r="M3718">
        <v>46390</v>
      </c>
      <c r="N3718">
        <v>0</v>
      </c>
      <c r="O3718">
        <v>11</v>
      </c>
      <c r="P3718">
        <v>1</v>
      </c>
      <c r="Q3718">
        <v>14</v>
      </c>
      <c r="R3718">
        <v>2</v>
      </c>
      <c r="S3718">
        <v>13</v>
      </c>
      <c r="T3718">
        <v>5</v>
      </c>
      <c r="U3718">
        <v>12</v>
      </c>
      <c r="V3718">
        <f>COUNTIF(tbl_HRMaster[EmployeeID],tbl_HRMaster[[#This Row],[EmployeeID]])</f>
        <v>1</v>
      </c>
      <c r="W3718">
        <f>IFERROR(INDEX(tbl_EmployeeSurvey[EnvironmentSatisfaction],MATCH(tbl_HRMaster[[#This Row],[EmployeeID]],tbl_EmployeeSurvey[EmployeeID],0)),"Not Found")</f>
        <v>3</v>
      </c>
      <c r="X3718">
        <f>IFERROR(INDEX(tbl_EmployeeSurvey[JobSatisfaction],MATCH(tbl_HRMaster[[#This Row],[EmployeeID]],tbl_EmployeeSurvey[EmployeeID],0)),"Not Found")</f>
        <v>2</v>
      </c>
      <c r="Y3718" s="5">
        <f>IFERROR(INDEX(tbl_EmployeeSurvey[WorkLifeBalance],MATCH(tbl_HRMaster[[#This Row],[EmployeeID]],tbl_EmployeeSurvey[EmployeeID],0)),"Not Found")</f>
        <v>1</v>
      </c>
      <c r="Z3718" s="5">
        <f>IFERROR(VLOOKUP(tbl_HRMaster[[#This Row],[EmployeeID]],tbl_ManagerSurvey[[EmployeeID]:[PerformanceRating]],2,FALSE),"Not Found")</f>
        <v>2</v>
      </c>
      <c r="AA3718" s="5">
        <f>IFERROR(VLOOKUP(tbl_HRMaster[[#This Row],[EmployeeID]],tbl_ManagerSurvey[[EmployeeID]:[PerformanceRating]],3,FALSE),"Not Found")</f>
        <v>3</v>
      </c>
      <c r="AB3718" s="5" t="str">
        <f>IF(tbl_HRMaster[[#This Row],[Attrition]]="Yes","Left","Active")</f>
        <v>Active</v>
      </c>
      <c r="AC3718" s="5" t="str">
        <f>_xlfn.IFS(tbl_HRMaster[[#This Row],[Age]]&lt;25,"Under 25",tbl_HRMaster[[#This Row],[Age]]&lt;35,"25-34",tbl_HRMaster[[#This Row],[Age]]&lt;45,"35-44",tbl_HRMaster[[#This Row],[Age]]&lt;55,"45-54",TRUE,"Above 54")</f>
        <v>45-54</v>
      </c>
      <c r="AD3718" s="5" t="str">
        <f>_xlfn.IFS(
tbl_HRMaster[[#This Row],[YearsAtCompany]]&lt;2,"&lt; 2 Years",
tbl_HRMaster[[#This Row],[YearsAtCompany]]&lt;5,"2-4 Years",
tbl_HRMaster[[#This Row],[YearsAtCompany]]&lt;10,"5-9 Years",
TRUE,"10+ Years"
)</f>
        <v>10+ Years</v>
      </c>
      <c r="AE3718" s="5">
        <f>IF(tbl_HRMaster[[#This Row],[Attrition]]="Yes",1,0)</f>
        <v>0</v>
      </c>
    </row>
    <row r="3719" spans="1:31" x14ac:dyDescent="0.25">
      <c r="A3719">
        <v>42</v>
      </c>
      <c r="B3719" t="s">
        <v>21</v>
      </c>
      <c r="C3719" t="s">
        <v>22</v>
      </c>
      <c r="D3719" t="s">
        <v>30</v>
      </c>
      <c r="E3719">
        <v>7</v>
      </c>
      <c r="F3719">
        <v>3</v>
      </c>
      <c r="G3719" t="s">
        <v>46</v>
      </c>
      <c r="H3719">
        <v>1100</v>
      </c>
      <c r="I3719" t="s">
        <v>25</v>
      </c>
      <c r="J3719">
        <v>2</v>
      </c>
      <c r="K3719" t="s">
        <v>35</v>
      </c>
      <c r="L3719" t="s">
        <v>27</v>
      </c>
      <c r="M3719">
        <v>182650</v>
      </c>
      <c r="N3719">
        <v>9</v>
      </c>
      <c r="O3719">
        <v>12</v>
      </c>
      <c r="P3719">
        <v>1</v>
      </c>
      <c r="Q3719">
        <v>18</v>
      </c>
      <c r="R3719">
        <v>4</v>
      </c>
      <c r="S3719">
        <v>13</v>
      </c>
      <c r="T3719">
        <v>5</v>
      </c>
      <c r="U3719">
        <v>7</v>
      </c>
      <c r="V3719">
        <f>COUNTIF(tbl_HRMaster[EmployeeID],tbl_HRMaster[[#This Row],[EmployeeID]])</f>
        <v>1</v>
      </c>
      <c r="W3719">
        <f>IFERROR(INDEX(tbl_EmployeeSurvey[EnvironmentSatisfaction],MATCH(tbl_HRMaster[[#This Row],[EmployeeID]],tbl_EmployeeSurvey[EmployeeID],0)),"Not Found")</f>
        <v>3</v>
      </c>
      <c r="X3719">
        <f>IFERROR(INDEX(tbl_EmployeeSurvey[JobSatisfaction],MATCH(tbl_HRMaster[[#This Row],[EmployeeID]],tbl_EmployeeSurvey[EmployeeID],0)),"Not Found")</f>
        <v>1</v>
      </c>
      <c r="Y3719" s="5">
        <f>IFERROR(INDEX(tbl_EmployeeSurvey[WorkLifeBalance],MATCH(tbl_HRMaster[[#This Row],[EmployeeID]],tbl_EmployeeSurvey[EmployeeID],0)),"Not Found")</f>
        <v>4</v>
      </c>
      <c r="Z3719" s="5">
        <f>IFERROR(VLOOKUP(tbl_HRMaster[[#This Row],[EmployeeID]],tbl_ManagerSurvey[[EmployeeID]:[PerformanceRating]],2,FALSE),"Not Found")</f>
        <v>3</v>
      </c>
      <c r="AA3719" s="5">
        <f>IFERROR(VLOOKUP(tbl_HRMaster[[#This Row],[EmployeeID]],tbl_ManagerSurvey[[EmployeeID]:[PerformanceRating]],3,FALSE),"Not Found")</f>
        <v>3</v>
      </c>
      <c r="AB3719" s="5" t="str">
        <f>IF(tbl_HRMaster[[#This Row],[Attrition]]="Yes","Left","Active")</f>
        <v>Active</v>
      </c>
      <c r="AC3719" s="5" t="str">
        <f>_xlfn.IFS(tbl_HRMaster[[#This Row],[Age]]&lt;25,"Under 25",tbl_HRMaster[[#This Row],[Age]]&lt;35,"25-34",tbl_HRMaster[[#This Row],[Age]]&lt;45,"35-44",tbl_HRMaster[[#This Row],[Age]]&lt;55,"45-54",TRUE,"Above 54")</f>
        <v>35-44</v>
      </c>
      <c r="AD3719" s="5" t="str">
        <f>_xlfn.IFS(
tbl_HRMaster[[#This Row],[YearsAtCompany]]&lt;2,"&lt; 2 Years",
tbl_HRMaster[[#This Row],[YearsAtCompany]]&lt;5,"2-4 Years",
tbl_HRMaster[[#This Row],[YearsAtCompany]]&lt;10,"5-9 Years",
TRUE,"10+ Years"
)</f>
        <v>10+ Years</v>
      </c>
      <c r="AE3719" s="5">
        <f>IF(tbl_HRMaster[[#This Row],[Attrition]]="Yes",1,0)</f>
        <v>0</v>
      </c>
    </row>
    <row r="3720" spans="1:31" x14ac:dyDescent="0.25">
      <c r="A3720">
        <v>42</v>
      </c>
      <c r="B3720" t="s">
        <v>21</v>
      </c>
      <c r="C3720" t="s">
        <v>22</v>
      </c>
      <c r="D3720" t="s">
        <v>30</v>
      </c>
      <c r="E3720">
        <v>7</v>
      </c>
      <c r="F3720">
        <v>3</v>
      </c>
      <c r="G3720" t="s">
        <v>46</v>
      </c>
      <c r="H3720">
        <v>2570</v>
      </c>
      <c r="I3720" t="s">
        <v>25</v>
      </c>
      <c r="J3720">
        <v>2</v>
      </c>
      <c r="K3720" t="s">
        <v>35</v>
      </c>
      <c r="L3720" t="s">
        <v>27</v>
      </c>
      <c r="M3720">
        <v>182650</v>
      </c>
      <c r="N3720">
        <v>9</v>
      </c>
      <c r="O3720">
        <v>12</v>
      </c>
      <c r="P3720">
        <v>1</v>
      </c>
      <c r="Q3720">
        <v>18</v>
      </c>
      <c r="R3720">
        <v>4</v>
      </c>
      <c r="S3720">
        <v>13</v>
      </c>
      <c r="T3720">
        <v>5</v>
      </c>
      <c r="U3720">
        <v>7</v>
      </c>
      <c r="V3720">
        <f>COUNTIF(tbl_HRMaster[EmployeeID],tbl_HRMaster[[#This Row],[EmployeeID]])</f>
        <v>1</v>
      </c>
      <c r="W3720">
        <f>IFERROR(INDEX(tbl_EmployeeSurvey[EnvironmentSatisfaction],MATCH(tbl_HRMaster[[#This Row],[EmployeeID]],tbl_EmployeeSurvey[EmployeeID],0)),"Not Found")</f>
        <v>3</v>
      </c>
      <c r="X3720">
        <f>IFERROR(INDEX(tbl_EmployeeSurvey[JobSatisfaction],MATCH(tbl_HRMaster[[#This Row],[EmployeeID]],tbl_EmployeeSurvey[EmployeeID],0)),"Not Found")</f>
        <v>1</v>
      </c>
      <c r="Y3720" s="5">
        <f>IFERROR(INDEX(tbl_EmployeeSurvey[WorkLifeBalance],MATCH(tbl_HRMaster[[#This Row],[EmployeeID]],tbl_EmployeeSurvey[EmployeeID],0)),"Not Found")</f>
        <v>4</v>
      </c>
      <c r="Z3720" s="5">
        <f>IFERROR(VLOOKUP(tbl_HRMaster[[#This Row],[EmployeeID]],tbl_ManagerSurvey[[EmployeeID]:[PerformanceRating]],2,FALSE),"Not Found")</f>
        <v>3</v>
      </c>
      <c r="AA3720" s="5">
        <f>IFERROR(VLOOKUP(tbl_HRMaster[[#This Row],[EmployeeID]],tbl_ManagerSurvey[[EmployeeID]:[PerformanceRating]],3,FALSE),"Not Found")</f>
        <v>3</v>
      </c>
      <c r="AB3720" s="5" t="str">
        <f>IF(tbl_HRMaster[[#This Row],[Attrition]]="Yes","Left","Active")</f>
        <v>Active</v>
      </c>
      <c r="AC3720" s="5" t="str">
        <f>_xlfn.IFS(tbl_HRMaster[[#This Row],[Age]]&lt;25,"Under 25",tbl_HRMaster[[#This Row],[Age]]&lt;35,"25-34",tbl_HRMaster[[#This Row],[Age]]&lt;45,"35-44",tbl_HRMaster[[#This Row],[Age]]&lt;55,"45-54",TRUE,"Above 54")</f>
        <v>35-44</v>
      </c>
      <c r="AD3720" s="5" t="str">
        <f>_xlfn.IFS(
tbl_HRMaster[[#This Row],[YearsAtCompany]]&lt;2,"&lt; 2 Years",
tbl_HRMaster[[#This Row],[YearsAtCompany]]&lt;5,"2-4 Years",
tbl_HRMaster[[#This Row],[YearsAtCompany]]&lt;10,"5-9 Years",
TRUE,"10+ Years"
)</f>
        <v>10+ Years</v>
      </c>
      <c r="AE3720" s="5">
        <f>IF(tbl_HRMaster[[#This Row],[Attrition]]="Yes",1,0)</f>
        <v>0</v>
      </c>
    </row>
    <row r="3721" spans="1:31" x14ac:dyDescent="0.25">
      <c r="A3721">
        <v>42</v>
      </c>
      <c r="B3721" t="s">
        <v>21</v>
      </c>
      <c r="C3721" t="s">
        <v>22</v>
      </c>
      <c r="D3721" t="s">
        <v>30</v>
      </c>
      <c r="E3721">
        <v>7</v>
      </c>
      <c r="F3721">
        <v>3</v>
      </c>
      <c r="G3721" t="s">
        <v>46</v>
      </c>
      <c r="H3721">
        <v>4040</v>
      </c>
      <c r="I3721" t="s">
        <v>25</v>
      </c>
      <c r="J3721">
        <v>2</v>
      </c>
      <c r="K3721" t="s">
        <v>35</v>
      </c>
      <c r="L3721" t="s">
        <v>27</v>
      </c>
      <c r="M3721">
        <v>182650</v>
      </c>
      <c r="N3721">
        <v>9</v>
      </c>
      <c r="O3721">
        <v>12</v>
      </c>
      <c r="P3721">
        <v>1</v>
      </c>
      <c r="Q3721">
        <v>18</v>
      </c>
      <c r="R3721">
        <v>4</v>
      </c>
      <c r="S3721">
        <v>13</v>
      </c>
      <c r="T3721">
        <v>5</v>
      </c>
      <c r="U3721">
        <v>7</v>
      </c>
      <c r="V3721">
        <f>COUNTIF(tbl_HRMaster[EmployeeID],tbl_HRMaster[[#This Row],[EmployeeID]])</f>
        <v>1</v>
      </c>
      <c r="W3721">
        <f>IFERROR(INDEX(tbl_EmployeeSurvey[EnvironmentSatisfaction],MATCH(tbl_HRMaster[[#This Row],[EmployeeID]],tbl_EmployeeSurvey[EmployeeID],0)),"Not Found")</f>
        <v>3</v>
      </c>
      <c r="X3721">
        <f>IFERROR(INDEX(tbl_EmployeeSurvey[JobSatisfaction],MATCH(tbl_HRMaster[[#This Row],[EmployeeID]],tbl_EmployeeSurvey[EmployeeID],0)),"Not Found")</f>
        <v>1</v>
      </c>
      <c r="Y3721" s="5">
        <f>IFERROR(INDEX(tbl_EmployeeSurvey[WorkLifeBalance],MATCH(tbl_HRMaster[[#This Row],[EmployeeID]],tbl_EmployeeSurvey[EmployeeID],0)),"Not Found")</f>
        <v>4</v>
      </c>
      <c r="Z3721" s="5">
        <f>IFERROR(VLOOKUP(tbl_HRMaster[[#This Row],[EmployeeID]],tbl_ManagerSurvey[[EmployeeID]:[PerformanceRating]],2,FALSE),"Not Found")</f>
        <v>3</v>
      </c>
      <c r="AA3721" s="5">
        <f>IFERROR(VLOOKUP(tbl_HRMaster[[#This Row],[EmployeeID]],tbl_ManagerSurvey[[EmployeeID]:[PerformanceRating]],3,FALSE),"Not Found")</f>
        <v>3</v>
      </c>
      <c r="AB3721" s="5" t="str">
        <f>IF(tbl_HRMaster[[#This Row],[Attrition]]="Yes","Left","Active")</f>
        <v>Active</v>
      </c>
      <c r="AC3721" s="5" t="str">
        <f>_xlfn.IFS(tbl_HRMaster[[#This Row],[Age]]&lt;25,"Under 25",tbl_HRMaster[[#This Row],[Age]]&lt;35,"25-34",tbl_HRMaster[[#This Row],[Age]]&lt;45,"35-44",tbl_HRMaster[[#This Row],[Age]]&lt;55,"45-54",TRUE,"Above 54")</f>
        <v>35-44</v>
      </c>
      <c r="AD3721" s="5" t="str">
        <f>_xlfn.IFS(
tbl_HRMaster[[#This Row],[YearsAtCompany]]&lt;2,"&lt; 2 Years",
tbl_HRMaster[[#This Row],[YearsAtCompany]]&lt;5,"2-4 Years",
tbl_HRMaster[[#This Row],[YearsAtCompany]]&lt;10,"5-9 Years",
TRUE,"10+ Years"
)</f>
        <v>10+ Years</v>
      </c>
      <c r="AE3721" s="5">
        <f>IF(tbl_HRMaster[[#This Row],[Attrition]]="Yes",1,0)</f>
        <v>0</v>
      </c>
    </row>
    <row r="3722" spans="1:31" x14ac:dyDescent="0.25">
      <c r="A3722">
        <v>46</v>
      </c>
      <c r="B3722" t="s">
        <v>21</v>
      </c>
      <c r="C3722" t="s">
        <v>22</v>
      </c>
      <c r="D3722" t="s">
        <v>30</v>
      </c>
      <c r="E3722">
        <v>4</v>
      </c>
      <c r="F3722">
        <v>2</v>
      </c>
      <c r="G3722" t="s">
        <v>24</v>
      </c>
      <c r="H3722">
        <v>823</v>
      </c>
      <c r="I3722" t="s">
        <v>34</v>
      </c>
      <c r="J3722">
        <v>3</v>
      </c>
      <c r="K3722" t="s">
        <v>42</v>
      </c>
      <c r="L3722" t="s">
        <v>27</v>
      </c>
      <c r="M3722">
        <v>138260</v>
      </c>
      <c r="N3722">
        <v>8</v>
      </c>
      <c r="O3722">
        <v>11</v>
      </c>
      <c r="P3722">
        <v>0</v>
      </c>
      <c r="Q3722">
        <v>23</v>
      </c>
      <c r="R3722">
        <v>1</v>
      </c>
      <c r="S3722">
        <v>13</v>
      </c>
      <c r="T3722">
        <v>5</v>
      </c>
      <c r="U3722">
        <v>1</v>
      </c>
      <c r="V3722">
        <f>COUNTIF(tbl_HRMaster[EmployeeID],tbl_HRMaster[[#This Row],[EmployeeID]])</f>
        <v>1</v>
      </c>
      <c r="W3722">
        <f>IFERROR(INDEX(tbl_EmployeeSurvey[EnvironmentSatisfaction],MATCH(tbl_HRMaster[[#This Row],[EmployeeID]],tbl_EmployeeSurvey[EmployeeID],0)),"Not Found")</f>
        <v>3</v>
      </c>
      <c r="X3722">
        <f>IFERROR(INDEX(tbl_EmployeeSurvey[JobSatisfaction],MATCH(tbl_HRMaster[[#This Row],[EmployeeID]],tbl_EmployeeSurvey[EmployeeID],0)),"Not Found")</f>
        <v>2</v>
      </c>
      <c r="Y3722" s="5">
        <f>IFERROR(INDEX(tbl_EmployeeSurvey[WorkLifeBalance],MATCH(tbl_HRMaster[[#This Row],[EmployeeID]],tbl_EmployeeSurvey[EmployeeID],0)),"Not Found")</f>
        <v>4</v>
      </c>
      <c r="Z3722" s="5">
        <f>IFERROR(VLOOKUP(tbl_HRMaster[[#This Row],[EmployeeID]],tbl_ManagerSurvey[[EmployeeID]:[PerformanceRating]],2,FALSE),"Not Found")</f>
        <v>2</v>
      </c>
      <c r="AA3722" s="5">
        <f>IFERROR(VLOOKUP(tbl_HRMaster[[#This Row],[EmployeeID]],tbl_ManagerSurvey[[EmployeeID]:[PerformanceRating]],3,FALSE),"Not Found")</f>
        <v>3</v>
      </c>
      <c r="AB3722" s="5" t="str">
        <f>IF(tbl_HRMaster[[#This Row],[Attrition]]="Yes","Left","Active")</f>
        <v>Active</v>
      </c>
      <c r="AC3722" s="5" t="str">
        <f>_xlfn.IFS(tbl_HRMaster[[#This Row],[Age]]&lt;25,"Under 25",tbl_HRMaster[[#This Row],[Age]]&lt;35,"25-34",tbl_HRMaster[[#This Row],[Age]]&lt;45,"35-44",tbl_HRMaster[[#This Row],[Age]]&lt;55,"45-54",TRUE,"Above 54")</f>
        <v>45-54</v>
      </c>
      <c r="AD3722" s="5" t="str">
        <f>_xlfn.IFS(
tbl_HRMaster[[#This Row],[YearsAtCompany]]&lt;2,"&lt; 2 Years",
tbl_HRMaster[[#This Row],[YearsAtCompany]]&lt;5,"2-4 Years",
tbl_HRMaster[[#This Row],[YearsAtCompany]]&lt;10,"5-9 Years",
TRUE,"10+ Years"
)</f>
        <v>10+ Years</v>
      </c>
      <c r="AE3722" s="5">
        <f>IF(tbl_HRMaster[[#This Row],[Attrition]]="Yes",1,0)</f>
        <v>0</v>
      </c>
    </row>
    <row r="3723" spans="1:31" x14ac:dyDescent="0.25">
      <c r="A3723">
        <v>46</v>
      </c>
      <c r="B3723" t="s">
        <v>21</v>
      </c>
      <c r="C3723" t="s">
        <v>22</v>
      </c>
      <c r="D3723" t="s">
        <v>30</v>
      </c>
      <c r="E3723">
        <v>4</v>
      </c>
      <c r="F3723">
        <v>2</v>
      </c>
      <c r="G3723" t="s">
        <v>24</v>
      </c>
      <c r="H3723">
        <v>2293</v>
      </c>
      <c r="I3723" t="s">
        <v>34</v>
      </c>
      <c r="J3723">
        <v>3</v>
      </c>
      <c r="K3723" t="s">
        <v>42</v>
      </c>
      <c r="L3723" t="s">
        <v>27</v>
      </c>
      <c r="M3723">
        <v>138260</v>
      </c>
      <c r="N3723">
        <v>8</v>
      </c>
      <c r="O3723">
        <v>11</v>
      </c>
      <c r="P3723">
        <v>0</v>
      </c>
      <c r="Q3723">
        <v>23</v>
      </c>
      <c r="R3723">
        <v>1</v>
      </c>
      <c r="S3723">
        <v>13</v>
      </c>
      <c r="T3723">
        <v>5</v>
      </c>
      <c r="U3723">
        <v>1</v>
      </c>
      <c r="V3723">
        <f>COUNTIF(tbl_HRMaster[EmployeeID],tbl_HRMaster[[#This Row],[EmployeeID]])</f>
        <v>1</v>
      </c>
      <c r="W3723">
        <f>IFERROR(INDEX(tbl_EmployeeSurvey[EnvironmentSatisfaction],MATCH(tbl_HRMaster[[#This Row],[EmployeeID]],tbl_EmployeeSurvey[EmployeeID],0)),"Not Found")</f>
        <v>3</v>
      </c>
      <c r="X3723">
        <f>IFERROR(INDEX(tbl_EmployeeSurvey[JobSatisfaction],MATCH(tbl_HRMaster[[#This Row],[EmployeeID]],tbl_EmployeeSurvey[EmployeeID],0)),"Not Found")</f>
        <v>2</v>
      </c>
      <c r="Y3723" s="5">
        <f>IFERROR(INDEX(tbl_EmployeeSurvey[WorkLifeBalance],MATCH(tbl_HRMaster[[#This Row],[EmployeeID]],tbl_EmployeeSurvey[EmployeeID],0)),"Not Found")</f>
        <v>4</v>
      </c>
      <c r="Z3723" s="5">
        <f>IFERROR(VLOOKUP(tbl_HRMaster[[#This Row],[EmployeeID]],tbl_ManagerSurvey[[EmployeeID]:[PerformanceRating]],2,FALSE),"Not Found")</f>
        <v>2</v>
      </c>
      <c r="AA3723" s="5">
        <f>IFERROR(VLOOKUP(tbl_HRMaster[[#This Row],[EmployeeID]],tbl_ManagerSurvey[[EmployeeID]:[PerformanceRating]],3,FALSE),"Not Found")</f>
        <v>3</v>
      </c>
      <c r="AB3723" s="5" t="str">
        <f>IF(tbl_HRMaster[[#This Row],[Attrition]]="Yes","Left","Active")</f>
        <v>Active</v>
      </c>
      <c r="AC3723" s="5" t="str">
        <f>_xlfn.IFS(tbl_HRMaster[[#This Row],[Age]]&lt;25,"Under 25",tbl_HRMaster[[#This Row],[Age]]&lt;35,"25-34",tbl_HRMaster[[#This Row],[Age]]&lt;45,"35-44",tbl_HRMaster[[#This Row],[Age]]&lt;55,"45-54",TRUE,"Above 54")</f>
        <v>45-54</v>
      </c>
      <c r="AD3723" s="5" t="str">
        <f>_xlfn.IFS(
tbl_HRMaster[[#This Row],[YearsAtCompany]]&lt;2,"&lt; 2 Years",
tbl_HRMaster[[#This Row],[YearsAtCompany]]&lt;5,"2-4 Years",
tbl_HRMaster[[#This Row],[YearsAtCompany]]&lt;10,"5-9 Years",
TRUE,"10+ Years"
)</f>
        <v>10+ Years</v>
      </c>
      <c r="AE3723" s="5">
        <f>IF(tbl_HRMaster[[#This Row],[Attrition]]="Yes",1,0)</f>
        <v>0</v>
      </c>
    </row>
    <row r="3724" spans="1:31" x14ac:dyDescent="0.25">
      <c r="A3724">
        <v>46</v>
      </c>
      <c r="B3724" t="s">
        <v>21</v>
      </c>
      <c r="C3724" t="s">
        <v>22</v>
      </c>
      <c r="D3724" t="s">
        <v>30</v>
      </c>
      <c r="E3724">
        <v>4</v>
      </c>
      <c r="F3724">
        <v>2</v>
      </c>
      <c r="G3724" t="s">
        <v>24</v>
      </c>
      <c r="H3724">
        <v>3763</v>
      </c>
      <c r="I3724" t="s">
        <v>34</v>
      </c>
      <c r="J3724">
        <v>3</v>
      </c>
      <c r="K3724" t="s">
        <v>42</v>
      </c>
      <c r="L3724" t="s">
        <v>27</v>
      </c>
      <c r="M3724">
        <v>138260</v>
      </c>
      <c r="N3724">
        <v>8</v>
      </c>
      <c r="O3724">
        <v>11</v>
      </c>
      <c r="P3724">
        <v>0</v>
      </c>
      <c r="Q3724">
        <v>23</v>
      </c>
      <c r="R3724">
        <v>1</v>
      </c>
      <c r="S3724">
        <v>13</v>
      </c>
      <c r="T3724">
        <v>5</v>
      </c>
      <c r="U3724">
        <v>1</v>
      </c>
      <c r="V3724">
        <f>COUNTIF(tbl_HRMaster[EmployeeID],tbl_HRMaster[[#This Row],[EmployeeID]])</f>
        <v>1</v>
      </c>
      <c r="W3724">
        <f>IFERROR(INDEX(tbl_EmployeeSurvey[EnvironmentSatisfaction],MATCH(tbl_HRMaster[[#This Row],[EmployeeID]],tbl_EmployeeSurvey[EmployeeID],0)),"Not Found")</f>
        <v>3</v>
      </c>
      <c r="X3724">
        <f>IFERROR(INDEX(tbl_EmployeeSurvey[JobSatisfaction],MATCH(tbl_HRMaster[[#This Row],[EmployeeID]],tbl_EmployeeSurvey[EmployeeID],0)),"Not Found")</f>
        <v>2</v>
      </c>
      <c r="Y3724" s="5">
        <f>IFERROR(INDEX(tbl_EmployeeSurvey[WorkLifeBalance],MATCH(tbl_HRMaster[[#This Row],[EmployeeID]],tbl_EmployeeSurvey[EmployeeID],0)),"Not Found")</f>
        <v>4</v>
      </c>
      <c r="Z3724" s="5">
        <f>IFERROR(VLOOKUP(tbl_HRMaster[[#This Row],[EmployeeID]],tbl_ManagerSurvey[[EmployeeID]:[PerformanceRating]],2,FALSE),"Not Found")</f>
        <v>2</v>
      </c>
      <c r="AA3724" s="5">
        <f>IFERROR(VLOOKUP(tbl_HRMaster[[#This Row],[EmployeeID]],tbl_ManagerSurvey[[EmployeeID]:[PerformanceRating]],3,FALSE),"Not Found")</f>
        <v>3</v>
      </c>
      <c r="AB3724" s="5" t="str">
        <f>IF(tbl_HRMaster[[#This Row],[Attrition]]="Yes","Left","Active")</f>
        <v>Active</v>
      </c>
      <c r="AC3724" s="5" t="str">
        <f>_xlfn.IFS(tbl_HRMaster[[#This Row],[Age]]&lt;25,"Under 25",tbl_HRMaster[[#This Row],[Age]]&lt;35,"25-34",tbl_HRMaster[[#This Row],[Age]]&lt;45,"35-44",tbl_HRMaster[[#This Row],[Age]]&lt;55,"45-54",TRUE,"Above 54")</f>
        <v>45-54</v>
      </c>
      <c r="AD3724" s="5" t="str">
        <f>_xlfn.IFS(
tbl_HRMaster[[#This Row],[YearsAtCompany]]&lt;2,"&lt; 2 Years",
tbl_HRMaster[[#This Row],[YearsAtCompany]]&lt;5,"2-4 Years",
tbl_HRMaster[[#This Row],[YearsAtCompany]]&lt;10,"5-9 Years",
TRUE,"10+ Years"
)</f>
        <v>10+ Years</v>
      </c>
      <c r="AE3724" s="5">
        <f>IF(tbl_HRMaster[[#This Row],[Attrition]]="Yes",1,0)</f>
        <v>0</v>
      </c>
    </row>
    <row r="3725" spans="1:31" x14ac:dyDescent="0.25">
      <c r="A3725">
        <v>32</v>
      </c>
      <c r="B3725" t="s">
        <v>21</v>
      </c>
      <c r="C3725" t="s">
        <v>22</v>
      </c>
      <c r="D3725" t="s">
        <v>30</v>
      </c>
      <c r="E3725">
        <v>18</v>
      </c>
      <c r="F3725">
        <v>3</v>
      </c>
      <c r="G3725" t="s">
        <v>24</v>
      </c>
      <c r="H3725">
        <v>1174</v>
      </c>
      <c r="I3725" t="s">
        <v>34</v>
      </c>
      <c r="J3725">
        <v>2</v>
      </c>
      <c r="K3725" t="s">
        <v>44</v>
      </c>
      <c r="L3725" t="s">
        <v>27</v>
      </c>
      <c r="M3725">
        <v>63770</v>
      </c>
      <c r="N3725">
        <v>1</v>
      </c>
      <c r="O3725">
        <v>12</v>
      </c>
      <c r="P3725">
        <v>2</v>
      </c>
      <c r="Q3725">
        <v>14</v>
      </c>
      <c r="R3725">
        <v>3</v>
      </c>
      <c r="S3725">
        <v>14</v>
      </c>
      <c r="T3725">
        <v>5</v>
      </c>
      <c r="U3725">
        <v>7</v>
      </c>
      <c r="V3725">
        <f>COUNTIF(tbl_HRMaster[EmployeeID],tbl_HRMaster[[#This Row],[EmployeeID]])</f>
        <v>1</v>
      </c>
      <c r="W3725">
        <f>IFERROR(INDEX(tbl_EmployeeSurvey[EnvironmentSatisfaction],MATCH(tbl_HRMaster[[#This Row],[EmployeeID]],tbl_EmployeeSurvey[EmployeeID],0)),"Not Found")</f>
        <v>3</v>
      </c>
      <c r="X3725">
        <f>IFERROR(INDEX(tbl_EmployeeSurvey[JobSatisfaction],MATCH(tbl_HRMaster[[#This Row],[EmployeeID]],tbl_EmployeeSurvey[EmployeeID],0)),"Not Found")</f>
        <v>4</v>
      </c>
      <c r="Y3725" s="5">
        <f>IFERROR(INDEX(tbl_EmployeeSurvey[WorkLifeBalance],MATCH(tbl_HRMaster[[#This Row],[EmployeeID]],tbl_EmployeeSurvey[EmployeeID],0)),"Not Found")</f>
        <v>3</v>
      </c>
      <c r="Z3725" s="5">
        <f>IFERROR(VLOOKUP(tbl_HRMaster[[#This Row],[EmployeeID]],tbl_ManagerSurvey[[EmployeeID]:[PerformanceRating]],2,FALSE),"Not Found")</f>
        <v>3</v>
      </c>
      <c r="AA3725" s="5">
        <f>IFERROR(VLOOKUP(tbl_HRMaster[[#This Row],[EmployeeID]],tbl_ManagerSurvey[[EmployeeID]:[PerformanceRating]],3,FALSE),"Not Found")</f>
        <v>3</v>
      </c>
      <c r="AB3725" s="5" t="str">
        <f>IF(tbl_HRMaster[[#This Row],[Attrition]]="Yes","Left","Active")</f>
        <v>Active</v>
      </c>
      <c r="AC3725" s="5" t="str">
        <f>_xlfn.IFS(tbl_HRMaster[[#This Row],[Age]]&lt;25,"Under 25",tbl_HRMaster[[#This Row],[Age]]&lt;35,"25-34",tbl_HRMaster[[#This Row],[Age]]&lt;45,"35-44",tbl_HRMaster[[#This Row],[Age]]&lt;55,"45-54",TRUE,"Above 54")</f>
        <v>25-34</v>
      </c>
      <c r="AD3725" s="5" t="str">
        <f>_xlfn.IFS(
tbl_HRMaster[[#This Row],[YearsAtCompany]]&lt;2,"&lt; 2 Years",
tbl_HRMaster[[#This Row],[YearsAtCompany]]&lt;5,"2-4 Years",
tbl_HRMaster[[#This Row],[YearsAtCompany]]&lt;10,"5-9 Years",
TRUE,"10+ Years"
)</f>
        <v>10+ Years</v>
      </c>
      <c r="AE3725" s="5">
        <f>IF(tbl_HRMaster[[#This Row],[Attrition]]="Yes",1,0)</f>
        <v>0</v>
      </c>
    </row>
    <row r="3726" spans="1:31" x14ac:dyDescent="0.25">
      <c r="A3726">
        <v>32</v>
      </c>
      <c r="B3726" t="s">
        <v>21</v>
      </c>
      <c r="C3726" t="s">
        <v>22</v>
      </c>
      <c r="D3726" t="s">
        <v>30</v>
      </c>
      <c r="E3726">
        <v>18</v>
      </c>
      <c r="F3726">
        <v>3</v>
      </c>
      <c r="G3726" t="s">
        <v>24</v>
      </c>
      <c r="H3726">
        <v>2644</v>
      </c>
      <c r="I3726" t="s">
        <v>34</v>
      </c>
      <c r="J3726">
        <v>2</v>
      </c>
      <c r="K3726" t="s">
        <v>44</v>
      </c>
      <c r="L3726" t="s">
        <v>27</v>
      </c>
      <c r="M3726">
        <v>63770</v>
      </c>
      <c r="N3726">
        <v>1</v>
      </c>
      <c r="O3726">
        <v>12</v>
      </c>
      <c r="P3726">
        <v>2</v>
      </c>
      <c r="Q3726">
        <v>14</v>
      </c>
      <c r="R3726">
        <v>3</v>
      </c>
      <c r="S3726">
        <v>14</v>
      </c>
      <c r="T3726">
        <v>5</v>
      </c>
      <c r="U3726">
        <v>7</v>
      </c>
      <c r="V3726">
        <f>COUNTIF(tbl_HRMaster[EmployeeID],tbl_HRMaster[[#This Row],[EmployeeID]])</f>
        <v>1</v>
      </c>
      <c r="W3726">
        <f>IFERROR(INDEX(tbl_EmployeeSurvey[EnvironmentSatisfaction],MATCH(tbl_HRMaster[[#This Row],[EmployeeID]],tbl_EmployeeSurvey[EmployeeID],0)),"Not Found")</f>
        <v>3</v>
      </c>
      <c r="X3726">
        <f>IFERROR(INDEX(tbl_EmployeeSurvey[JobSatisfaction],MATCH(tbl_HRMaster[[#This Row],[EmployeeID]],tbl_EmployeeSurvey[EmployeeID],0)),"Not Found")</f>
        <v>4</v>
      </c>
      <c r="Y3726" s="5">
        <f>IFERROR(INDEX(tbl_EmployeeSurvey[WorkLifeBalance],MATCH(tbl_HRMaster[[#This Row],[EmployeeID]],tbl_EmployeeSurvey[EmployeeID],0)),"Not Found")</f>
        <v>3</v>
      </c>
      <c r="Z3726" s="5">
        <f>IFERROR(VLOOKUP(tbl_HRMaster[[#This Row],[EmployeeID]],tbl_ManagerSurvey[[EmployeeID]:[PerformanceRating]],2,FALSE),"Not Found")</f>
        <v>3</v>
      </c>
      <c r="AA3726" s="5">
        <f>IFERROR(VLOOKUP(tbl_HRMaster[[#This Row],[EmployeeID]],tbl_ManagerSurvey[[EmployeeID]:[PerformanceRating]],3,FALSE),"Not Found")</f>
        <v>3</v>
      </c>
      <c r="AB3726" s="5" t="str">
        <f>IF(tbl_HRMaster[[#This Row],[Attrition]]="Yes","Left","Active")</f>
        <v>Active</v>
      </c>
      <c r="AC3726" s="5" t="str">
        <f>_xlfn.IFS(tbl_HRMaster[[#This Row],[Age]]&lt;25,"Under 25",tbl_HRMaster[[#This Row],[Age]]&lt;35,"25-34",tbl_HRMaster[[#This Row],[Age]]&lt;45,"35-44",tbl_HRMaster[[#This Row],[Age]]&lt;55,"45-54",TRUE,"Above 54")</f>
        <v>25-34</v>
      </c>
      <c r="AD3726" s="5" t="str">
        <f>_xlfn.IFS(
tbl_HRMaster[[#This Row],[YearsAtCompany]]&lt;2,"&lt; 2 Years",
tbl_HRMaster[[#This Row],[YearsAtCompany]]&lt;5,"2-4 Years",
tbl_HRMaster[[#This Row],[YearsAtCompany]]&lt;10,"5-9 Years",
TRUE,"10+ Years"
)</f>
        <v>10+ Years</v>
      </c>
      <c r="AE3726" s="5">
        <f>IF(tbl_HRMaster[[#This Row],[Attrition]]="Yes",1,0)</f>
        <v>0</v>
      </c>
    </row>
    <row r="3727" spans="1:31" x14ac:dyDescent="0.25">
      <c r="A3727">
        <v>32</v>
      </c>
      <c r="B3727" t="s">
        <v>21</v>
      </c>
      <c r="C3727" t="s">
        <v>22</v>
      </c>
      <c r="D3727" t="s">
        <v>30</v>
      </c>
      <c r="E3727">
        <v>18</v>
      </c>
      <c r="F3727">
        <v>3</v>
      </c>
      <c r="G3727" t="s">
        <v>24</v>
      </c>
      <c r="H3727">
        <v>4114</v>
      </c>
      <c r="I3727" t="s">
        <v>34</v>
      </c>
      <c r="J3727">
        <v>2</v>
      </c>
      <c r="K3727" t="s">
        <v>44</v>
      </c>
      <c r="L3727" t="s">
        <v>27</v>
      </c>
      <c r="M3727">
        <v>63770</v>
      </c>
      <c r="N3727">
        <v>1</v>
      </c>
      <c r="O3727">
        <v>12</v>
      </c>
      <c r="P3727">
        <v>2</v>
      </c>
      <c r="Q3727">
        <v>14</v>
      </c>
      <c r="R3727">
        <v>3</v>
      </c>
      <c r="S3727">
        <v>14</v>
      </c>
      <c r="T3727">
        <v>5</v>
      </c>
      <c r="U3727">
        <v>7</v>
      </c>
      <c r="V3727">
        <f>COUNTIF(tbl_HRMaster[EmployeeID],tbl_HRMaster[[#This Row],[EmployeeID]])</f>
        <v>1</v>
      </c>
      <c r="W3727">
        <f>IFERROR(INDEX(tbl_EmployeeSurvey[EnvironmentSatisfaction],MATCH(tbl_HRMaster[[#This Row],[EmployeeID]],tbl_EmployeeSurvey[EmployeeID],0)),"Not Found")</f>
        <v>3</v>
      </c>
      <c r="X3727">
        <f>IFERROR(INDEX(tbl_EmployeeSurvey[JobSatisfaction],MATCH(tbl_HRMaster[[#This Row],[EmployeeID]],tbl_EmployeeSurvey[EmployeeID],0)),"Not Found")</f>
        <v>4</v>
      </c>
      <c r="Y3727" s="5">
        <f>IFERROR(INDEX(tbl_EmployeeSurvey[WorkLifeBalance],MATCH(tbl_HRMaster[[#This Row],[EmployeeID]],tbl_EmployeeSurvey[EmployeeID],0)),"Not Found")</f>
        <v>3</v>
      </c>
      <c r="Z3727" s="5">
        <f>IFERROR(VLOOKUP(tbl_HRMaster[[#This Row],[EmployeeID]],tbl_ManagerSurvey[[EmployeeID]:[PerformanceRating]],2,FALSE),"Not Found")</f>
        <v>3</v>
      </c>
      <c r="AA3727" s="5">
        <f>IFERROR(VLOOKUP(tbl_HRMaster[[#This Row],[EmployeeID]],tbl_ManagerSurvey[[EmployeeID]:[PerformanceRating]],3,FALSE),"Not Found")</f>
        <v>3</v>
      </c>
      <c r="AB3727" s="5" t="str">
        <f>IF(tbl_HRMaster[[#This Row],[Attrition]]="Yes","Left","Active")</f>
        <v>Active</v>
      </c>
      <c r="AC3727" s="5" t="str">
        <f>_xlfn.IFS(tbl_HRMaster[[#This Row],[Age]]&lt;25,"Under 25",tbl_HRMaster[[#This Row],[Age]]&lt;35,"25-34",tbl_HRMaster[[#This Row],[Age]]&lt;45,"35-44",tbl_HRMaster[[#This Row],[Age]]&lt;55,"45-54",TRUE,"Above 54")</f>
        <v>25-34</v>
      </c>
      <c r="AD3727" s="5" t="str">
        <f>_xlfn.IFS(
tbl_HRMaster[[#This Row],[YearsAtCompany]]&lt;2,"&lt; 2 Years",
tbl_HRMaster[[#This Row],[YearsAtCompany]]&lt;5,"2-4 Years",
tbl_HRMaster[[#This Row],[YearsAtCompany]]&lt;10,"5-9 Years",
TRUE,"10+ Years"
)</f>
        <v>10+ Years</v>
      </c>
      <c r="AE3727" s="5">
        <f>IF(tbl_HRMaster[[#This Row],[Attrition]]="Yes",1,0)</f>
        <v>0</v>
      </c>
    </row>
    <row r="3728" spans="1:31" x14ac:dyDescent="0.25">
      <c r="A3728">
        <v>33</v>
      </c>
      <c r="B3728" t="s">
        <v>21</v>
      </c>
      <c r="C3728" t="s">
        <v>22</v>
      </c>
      <c r="D3728" t="s">
        <v>30</v>
      </c>
      <c r="E3728">
        <v>9</v>
      </c>
      <c r="F3728">
        <v>3</v>
      </c>
      <c r="G3728" t="s">
        <v>38</v>
      </c>
      <c r="H3728">
        <v>838</v>
      </c>
      <c r="I3728" t="s">
        <v>25</v>
      </c>
      <c r="J3728">
        <v>2</v>
      </c>
      <c r="K3728" t="s">
        <v>42</v>
      </c>
      <c r="L3728" t="s">
        <v>27</v>
      </c>
      <c r="M3728">
        <v>28990</v>
      </c>
      <c r="N3728">
        <v>1</v>
      </c>
      <c r="O3728">
        <v>17</v>
      </c>
      <c r="P3728">
        <v>0</v>
      </c>
      <c r="Q3728">
        <v>15</v>
      </c>
      <c r="R3728">
        <v>3</v>
      </c>
      <c r="S3728">
        <v>15</v>
      </c>
      <c r="T3728">
        <v>5</v>
      </c>
      <c r="U3728">
        <v>7</v>
      </c>
      <c r="V3728">
        <f>COUNTIF(tbl_HRMaster[EmployeeID],tbl_HRMaster[[#This Row],[EmployeeID]])</f>
        <v>1</v>
      </c>
      <c r="W3728">
        <f>IFERROR(INDEX(tbl_EmployeeSurvey[EnvironmentSatisfaction],MATCH(tbl_HRMaster[[#This Row],[EmployeeID]],tbl_EmployeeSurvey[EmployeeID],0)),"Not Found")</f>
        <v>2</v>
      </c>
      <c r="X3728">
        <f>IFERROR(INDEX(tbl_EmployeeSurvey[JobSatisfaction],MATCH(tbl_HRMaster[[#This Row],[EmployeeID]],tbl_EmployeeSurvey[EmployeeID],0)),"Not Found")</f>
        <v>3</v>
      </c>
      <c r="Y3728" s="5">
        <f>IFERROR(INDEX(tbl_EmployeeSurvey[WorkLifeBalance],MATCH(tbl_HRMaster[[#This Row],[EmployeeID]],tbl_EmployeeSurvey[EmployeeID],0)),"Not Found")</f>
        <v>3</v>
      </c>
      <c r="Z3728" s="5">
        <f>IFERROR(VLOOKUP(tbl_HRMaster[[#This Row],[EmployeeID]],tbl_ManagerSurvey[[EmployeeID]:[PerformanceRating]],2,FALSE),"Not Found")</f>
        <v>2</v>
      </c>
      <c r="AA3728" s="5">
        <f>IFERROR(VLOOKUP(tbl_HRMaster[[#This Row],[EmployeeID]],tbl_ManagerSurvey[[EmployeeID]:[PerformanceRating]],3,FALSE),"Not Found")</f>
        <v>3</v>
      </c>
      <c r="AB3728" s="5" t="str">
        <f>IF(tbl_HRMaster[[#This Row],[Attrition]]="Yes","Left","Active")</f>
        <v>Active</v>
      </c>
      <c r="AC3728" s="5" t="str">
        <f>_xlfn.IFS(tbl_HRMaster[[#This Row],[Age]]&lt;25,"Under 25",tbl_HRMaster[[#This Row],[Age]]&lt;35,"25-34",tbl_HRMaster[[#This Row],[Age]]&lt;45,"35-44",tbl_HRMaster[[#This Row],[Age]]&lt;55,"45-54",TRUE,"Above 54")</f>
        <v>25-34</v>
      </c>
      <c r="AD3728" s="5" t="str">
        <f>_xlfn.IFS(
tbl_HRMaster[[#This Row],[YearsAtCompany]]&lt;2,"&lt; 2 Years",
tbl_HRMaster[[#This Row],[YearsAtCompany]]&lt;5,"2-4 Years",
tbl_HRMaster[[#This Row],[YearsAtCompany]]&lt;10,"5-9 Years",
TRUE,"10+ Years"
)</f>
        <v>10+ Years</v>
      </c>
      <c r="AE3728" s="5">
        <f>IF(tbl_HRMaster[[#This Row],[Attrition]]="Yes",1,0)</f>
        <v>0</v>
      </c>
    </row>
    <row r="3729" spans="1:31" x14ac:dyDescent="0.25">
      <c r="A3729">
        <v>33</v>
      </c>
      <c r="B3729" t="s">
        <v>21</v>
      </c>
      <c r="C3729" t="s">
        <v>22</v>
      </c>
      <c r="D3729" t="s">
        <v>30</v>
      </c>
      <c r="E3729">
        <v>9</v>
      </c>
      <c r="F3729">
        <v>3</v>
      </c>
      <c r="G3729" t="s">
        <v>38</v>
      </c>
      <c r="H3729">
        <v>2308</v>
      </c>
      <c r="I3729" t="s">
        <v>25</v>
      </c>
      <c r="J3729">
        <v>2</v>
      </c>
      <c r="K3729" t="s">
        <v>42</v>
      </c>
      <c r="L3729" t="s">
        <v>27</v>
      </c>
      <c r="M3729">
        <v>28990</v>
      </c>
      <c r="N3729">
        <v>1</v>
      </c>
      <c r="O3729">
        <v>17</v>
      </c>
      <c r="P3729">
        <v>0</v>
      </c>
      <c r="Q3729">
        <v>15</v>
      </c>
      <c r="R3729">
        <v>3</v>
      </c>
      <c r="S3729">
        <v>15</v>
      </c>
      <c r="T3729">
        <v>5</v>
      </c>
      <c r="U3729">
        <v>7</v>
      </c>
      <c r="V3729">
        <f>COUNTIF(tbl_HRMaster[EmployeeID],tbl_HRMaster[[#This Row],[EmployeeID]])</f>
        <v>1</v>
      </c>
      <c r="W3729">
        <f>IFERROR(INDEX(tbl_EmployeeSurvey[EnvironmentSatisfaction],MATCH(tbl_HRMaster[[#This Row],[EmployeeID]],tbl_EmployeeSurvey[EmployeeID],0)),"Not Found")</f>
        <v>2</v>
      </c>
      <c r="X3729">
        <f>IFERROR(INDEX(tbl_EmployeeSurvey[JobSatisfaction],MATCH(tbl_HRMaster[[#This Row],[EmployeeID]],tbl_EmployeeSurvey[EmployeeID],0)),"Not Found")</f>
        <v>3</v>
      </c>
      <c r="Y3729" s="5">
        <f>IFERROR(INDEX(tbl_EmployeeSurvey[WorkLifeBalance],MATCH(tbl_HRMaster[[#This Row],[EmployeeID]],tbl_EmployeeSurvey[EmployeeID],0)),"Not Found")</f>
        <v>3</v>
      </c>
      <c r="Z3729" s="5">
        <f>IFERROR(VLOOKUP(tbl_HRMaster[[#This Row],[EmployeeID]],tbl_ManagerSurvey[[EmployeeID]:[PerformanceRating]],2,FALSE),"Not Found")</f>
        <v>2</v>
      </c>
      <c r="AA3729" s="5">
        <f>IFERROR(VLOOKUP(tbl_HRMaster[[#This Row],[EmployeeID]],tbl_ManagerSurvey[[EmployeeID]:[PerformanceRating]],3,FALSE),"Not Found")</f>
        <v>3</v>
      </c>
      <c r="AB3729" s="5" t="str">
        <f>IF(tbl_HRMaster[[#This Row],[Attrition]]="Yes","Left","Active")</f>
        <v>Active</v>
      </c>
      <c r="AC3729" s="5" t="str">
        <f>_xlfn.IFS(tbl_HRMaster[[#This Row],[Age]]&lt;25,"Under 25",tbl_HRMaster[[#This Row],[Age]]&lt;35,"25-34",tbl_HRMaster[[#This Row],[Age]]&lt;45,"35-44",tbl_HRMaster[[#This Row],[Age]]&lt;55,"45-54",TRUE,"Above 54")</f>
        <v>25-34</v>
      </c>
      <c r="AD3729" s="5" t="str">
        <f>_xlfn.IFS(
tbl_HRMaster[[#This Row],[YearsAtCompany]]&lt;2,"&lt; 2 Years",
tbl_HRMaster[[#This Row],[YearsAtCompany]]&lt;5,"2-4 Years",
tbl_HRMaster[[#This Row],[YearsAtCompany]]&lt;10,"5-9 Years",
TRUE,"10+ Years"
)</f>
        <v>10+ Years</v>
      </c>
      <c r="AE3729" s="5">
        <f>IF(tbl_HRMaster[[#This Row],[Attrition]]="Yes",1,0)</f>
        <v>0</v>
      </c>
    </row>
    <row r="3730" spans="1:31" x14ac:dyDescent="0.25">
      <c r="A3730">
        <v>33</v>
      </c>
      <c r="B3730" t="s">
        <v>21</v>
      </c>
      <c r="C3730" t="s">
        <v>22</v>
      </c>
      <c r="D3730" t="s">
        <v>30</v>
      </c>
      <c r="E3730">
        <v>9</v>
      </c>
      <c r="F3730">
        <v>3</v>
      </c>
      <c r="G3730" t="s">
        <v>38</v>
      </c>
      <c r="H3730">
        <v>3778</v>
      </c>
      <c r="I3730" t="s">
        <v>25</v>
      </c>
      <c r="J3730">
        <v>2</v>
      </c>
      <c r="K3730" t="s">
        <v>42</v>
      </c>
      <c r="L3730" t="s">
        <v>27</v>
      </c>
      <c r="M3730">
        <v>28990</v>
      </c>
      <c r="N3730">
        <v>1</v>
      </c>
      <c r="O3730">
        <v>17</v>
      </c>
      <c r="P3730">
        <v>0</v>
      </c>
      <c r="Q3730">
        <v>15</v>
      </c>
      <c r="R3730">
        <v>3</v>
      </c>
      <c r="S3730">
        <v>15</v>
      </c>
      <c r="T3730">
        <v>5</v>
      </c>
      <c r="U3730">
        <v>7</v>
      </c>
      <c r="V3730">
        <f>COUNTIF(tbl_HRMaster[EmployeeID],tbl_HRMaster[[#This Row],[EmployeeID]])</f>
        <v>1</v>
      </c>
      <c r="W3730">
        <f>IFERROR(INDEX(tbl_EmployeeSurvey[EnvironmentSatisfaction],MATCH(tbl_HRMaster[[#This Row],[EmployeeID]],tbl_EmployeeSurvey[EmployeeID],0)),"Not Found")</f>
        <v>2</v>
      </c>
      <c r="X3730">
        <f>IFERROR(INDEX(tbl_EmployeeSurvey[JobSatisfaction],MATCH(tbl_HRMaster[[#This Row],[EmployeeID]],tbl_EmployeeSurvey[EmployeeID],0)),"Not Found")</f>
        <v>3</v>
      </c>
      <c r="Y3730" s="5">
        <f>IFERROR(INDEX(tbl_EmployeeSurvey[WorkLifeBalance],MATCH(tbl_HRMaster[[#This Row],[EmployeeID]],tbl_EmployeeSurvey[EmployeeID],0)),"Not Found")</f>
        <v>3</v>
      </c>
      <c r="Z3730" s="5">
        <f>IFERROR(VLOOKUP(tbl_HRMaster[[#This Row],[EmployeeID]],tbl_ManagerSurvey[[EmployeeID]:[PerformanceRating]],2,FALSE),"Not Found")</f>
        <v>2</v>
      </c>
      <c r="AA3730" s="5">
        <f>IFERROR(VLOOKUP(tbl_HRMaster[[#This Row],[EmployeeID]],tbl_ManagerSurvey[[EmployeeID]:[PerformanceRating]],3,FALSE),"Not Found")</f>
        <v>3</v>
      </c>
      <c r="AB3730" s="5" t="str">
        <f>IF(tbl_HRMaster[[#This Row],[Attrition]]="Yes","Left","Active")</f>
        <v>Active</v>
      </c>
      <c r="AC3730" s="5" t="str">
        <f>_xlfn.IFS(tbl_HRMaster[[#This Row],[Age]]&lt;25,"Under 25",tbl_HRMaster[[#This Row],[Age]]&lt;35,"25-34",tbl_HRMaster[[#This Row],[Age]]&lt;45,"35-44",tbl_HRMaster[[#This Row],[Age]]&lt;55,"45-54",TRUE,"Above 54")</f>
        <v>25-34</v>
      </c>
      <c r="AD3730" s="5" t="str">
        <f>_xlfn.IFS(
tbl_HRMaster[[#This Row],[YearsAtCompany]]&lt;2,"&lt; 2 Years",
tbl_HRMaster[[#This Row],[YearsAtCompany]]&lt;5,"2-4 Years",
tbl_HRMaster[[#This Row],[YearsAtCompany]]&lt;10,"5-9 Years",
TRUE,"10+ Years"
)</f>
        <v>10+ Years</v>
      </c>
      <c r="AE3730" s="5">
        <f>IF(tbl_HRMaster[[#This Row],[Attrition]]="Yes",1,0)</f>
        <v>0</v>
      </c>
    </row>
    <row r="3731" spans="1:31" x14ac:dyDescent="0.25">
      <c r="A3731">
        <v>38</v>
      </c>
      <c r="B3731" t="s">
        <v>21</v>
      </c>
      <c r="C3731" t="s">
        <v>22</v>
      </c>
      <c r="D3731" t="s">
        <v>23</v>
      </c>
      <c r="E3731">
        <v>6</v>
      </c>
      <c r="F3731">
        <v>3</v>
      </c>
      <c r="G3731" t="s">
        <v>33</v>
      </c>
      <c r="H3731">
        <v>424</v>
      </c>
      <c r="I3731" t="s">
        <v>34</v>
      </c>
      <c r="J3731">
        <v>2</v>
      </c>
      <c r="K3731" t="s">
        <v>35</v>
      </c>
      <c r="L3731" t="s">
        <v>27</v>
      </c>
      <c r="M3731">
        <v>87890</v>
      </c>
      <c r="N3731">
        <v>1</v>
      </c>
      <c r="O3731">
        <v>11</v>
      </c>
      <c r="P3731">
        <v>3</v>
      </c>
      <c r="Q3731">
        <v>15</v>
      </c>
      <c r="R3731">
        <v>4</v>
      </c>
      <c r="S3731">
        <v>15</v>
      </c>
      <c r="T3731">
        <v>5</v>
      </c>
      <c r="U3731">
        <v>11</v>
      </c>
      <c r="V3731">
        <f>COUNTIF(tbl_HRMaster[EmployeeID],tbl_HRMaster[[#This Row],[EmployeeID]])</f>
        <v>1</v>
      </c>
      <c r="W3731">
        <f>IFERROR(INDEX(tbl_EmployeeSurvey[EnvironmentSatisfaction],MATCH(tbl_HRMaster[[#This Row],[EmployeeID]],tbl_EmployeeSurvey[EmployeeID],0)),"Not Found")</f>
        <v>4</v>
      </c>
      <c r="X3731">
        <f>IFERROR(INDEX(tbl_EmployeeSurvey[JobSatisfaction],MATCH(tbl_HRMaster[[#This Row],[EmployeeID]],tbl_EmployeeSurvey[EmployeeID],0)),"Not Found")</f>
        <v>1</v>
      </c>
      <c r="Y3731" s="5">
        <f>IFERROR(INDEX(tbl_EmployeeSurvey[WorkLifeBalance],MATCH(tbl_HRMaster[[#This Row],[EmployeeID]],tbl_EmployeeSurvey[EmployeeID],0)),"Not Found")</f>
        <v>3</v>
      </c>
      <c r="Z3731" s="5">
        <f>IFERROR(VLOOKUP(tbl_HRMaster[[#This Row],[EmployeeID]],tbl_ManagerSurvey[[EmployeeID]:[PerformanceRating]],2,FALSE),"Not Found")</f>
        <v>3</v>
      </c>
      <c r="AA3731" s="5">
        <f>IFERROR(VLOOKUP(tbl_HRMaster[[#This Row],[EmployeeID]],tbl_ManagerSurvey[[EmployeeID]:[PerformanceRating]],3,FALSE),"Not Found")</f>
        <v>3</v>
      </c>
      <c r="AB3731" s="5" t="str">
        <f>IF(tbl_HRMaster[[#This Row],[Attrition]]="Yes","Left","Active")</f>
        <v>Active</v>
      </c>
      <c r="AC3731" s="5" t="str">
        <f>_xlfn.IFS(tbl_HRMaster[[#This Row],[Age]]&lt;25,"Under 25",tbl_HRMaster[[#This Row],[Age]]&lt;35,"25-34",tbl_HRMaster[[#This Row],[Age]]&lt;45,"35-44",tbl_HRMaster[[#This Row],[Age]]&lt;55,"45-54",TRUE,"Above 54")</f>
        <v>35-44</v>
      </c>
      <c r="AD3731" s="5" t="str">
        <f>_xlfn.IFS(
tbl_HRMaster[[#This Row],[YearsAtCompany]]&lt;2,"&lt; 2 Years",
tbl_HRMaster[[#This Row],[YearsAtCompany]]&lt;5,"2-4 Years",
tbl_HRMaster[[#This Row],[YearsAtCompany]]&lt;10,"5-9 Years",
TRUE,"10+ Years"
)</f>
        <v>10+ Years</v>
      </c>
      <c r="AE3731" s="5">
        <f>IF(tbl_HRMaster[[#This Row],[Attrition]]="Yes",1,0)</f>
        <v>0</v>
      </c>
    </row>
    <row r="3732" spans="1:31" x14ac:dyDescent="0.25">
      <c r="A3732">
        <v>38</v>
      </c>
      <c r="B3732" t="s">
        <v>21</v>
      </c>
      <c r="C3732" t="s">
        <v>22</v>
      </c>
      <c r="D3732" t="s">
        <v>23</v>
      </c>
      <c r="E3732">
        <v>6</v>
      </c>
      <c r="F3732">
        <v>3</v>
      </c>
      <c r="G3732" t="s">
        <v>33</v>
      </c>
      <c r="H3732">
        <v>1894</v>
      </c>
      <c r="I3732" t="s">
        <v>34</v>
      </c>
      <c r="J3732">
        <v>2</v>
      </c>
      <c r="K3732" t="s">
        <v>35</v>
      </c>
      <c r="L3732" t="s">
        <v>27</v>
      </c>
      <c r="M3732">
        <v>87890</v>
      </c>
      <c r="N3732">
        <v>1</v>
      </c>
      <c r="O3732">
        <v>11</v>
      </c>
      <c r="P3732">
        <v>3</v>
      </c>
      <c r="Q3732">
        <v>15</v>
      </c>
      <c r="R3732">
        <v>4</v>
      </c>
      <c r="S3732">
        <v>15</v>
      </c>
      <c r="T3732">
        <v>5</v>
      </c>
      <c r="U3732">
        <v>11</v>
      </c>
      <c r="V3732">
        <f>COUNTIF(tbl_HRMaster[EmployeeID],tbl_HRMaster[[#This Row],[EmployeeID]])</f>
        <v>1</v>
      </c>
      <c r="W3732">
        <f>IFERROR(INDEX(tbl_EmployeeSurvey[EnvironmentSatisfaction],MATCH(tbl_HRMaster[[#This Row],[EmployeeID]],tbl_EmployeeSurvey[EmployeeID],0)),"Not Found")</f>
        <v>4</v>
      </c>
      <c r="X3732">
        <f>IFERROR(INDEX(tbl_EmployeeSurvey[JobSatisfaction],MATCH(tbl_HRMaster[[#This Row],[EmployeeID]],tbl_EmployeeSurvey[EmployeeID],0)),"Not Found")</f>
        <v>1</v>
      </c>
      <c r="Y3732" s="5">
        <f>IFERROR(INDEX(tbl_EmployeeSurvey[WorkLifeBalance],MATCH(tbl_HRMaster[[#This Row],[EmployeeID]],tbl_EmployeeSurvey[EmployeeID],0)),"Not Found")</f>
        <v>3</v>
      </c>
      <c r="Z3732" s="5">
        <f>IFERROR(VLOOKUP(tbl_HRMaster[[#This Row],[EmployeeID]],tbl_ManagerSurvey[[EmployeeID]:[PerformanceRating]],2,FALSE),"Not Found")</f>
        <v>3</v>
      </c>
      <c r="AA3732" s="5">
        <f>IFERROR(VLOOKUP(tbl_HRMaster[[#This Row],[EmployeeID]],tbl_ManagerSurvey[[EmployeeID]:[PerformanceRating]],3,FALSE),"Not Found")</f>
        <v>3</v>
      </c>
      <c r="AB3732" s="5" t="str">
        <f>IF(tbl_HRMaster[[#This Row],[Attrition]]="Yes","Left","Active")</f>
        <v>Active</v>
      </c>
      <c r="AC3732" s="5" t="str">
        <f>_xlfn.IFS(tbl_HRMaster[[#This Row],[Age]]&lt;25,"Under 25",tbl_HRMaster[[#This Row],[Age]]&lt;35,"25-34",tbl_HRMaster[[#This Row],[Age]]&lt;45,"35-44",tbl_HRMaster[[#This Row],[Age]]&lt;55,"45-54",TRUE,"Above 54")</f>
        <v>35-44</v>
      </c>
      <c r="AD3732" s="5" t="str">
        <f>_xlfn.IFS(
tbl_HRMaster[[#This Row],[YearsAtCompany]]&lt;2,"&lt; 2 Years",
tbl_HRMaster[[#This Row],[YearsAtCompany]]&lt;5,"2-4 Years",
tbl_HRMaster[[#This Row],[YearsAtCompany]]&lt;10,"5-9 Years",
TRUE,"10+ Years"
)</f>
        <v>10+ Years</v>
      </c>
      <c r="AE3732" s="5">
        <f>IF(tbl_HRMaster[[#This Row],[Attrition]]="Yes",1,0)</f>
        <v>0</v>
      </c>
    </row>
    <row r="3733" spans="1:31" x14ac:dyDescent="0.25">
      <c r="A3733">
        <v>38</v>
      </c>
      <c r="B3733" t="s">
        <v>21</v>
      </c>
      <c r="C3733" t="s">
        <v>22</v>
      </c>
      <c r="D3733" t="s">
        <v>23</v>
      </c>
      <c r="E3733">
        <v>6</v>
      </c>
      <c r="F3733">
        <v>3</v>
      </c>
      <c r="G3733" t="s">
        <v>33</v>
      </c>
      <c r="H3733">
        <v>3364</v>
      </c>
      <c r="I3733" t="s">
        <v>34</v>
      </c>
      <c r="J3733">
        <v>2</v>
      </c>
      <c r="K3733" t="s">
        <v>35</v>
      </c>
      <c r="L3733" t="s">
        <v>27</v>
      </c>
      <c r="M3733">
        <v>87890</v>
      </c>
      <c r="N3733">
        <v>1</v>
      </c>
      <c r="O3733">
        <v>11</v>
      </c>
      <c r="P3733">
        <v>3</v>
      </c>
      <c r="Q3733">
        <v>15</v>
      </c>
      <c r="R3733">
        <v>4</v>
      </c>
      <c r="S3733">
        <v>15</v>
      </c>
      <c r="T3733">
        <v>5</v>
      </c>
      <c r="U3733">
        <v>11</v>
      </c>
      <c r="V3733">
        <f>COUNTIF(tbl_HRMaster[EmployeeID],tbl_HRMaster[[#This Row],[EmployeeID]])</f>
        <v>1</v>
      </c>
      <c r="W3733">
        <f>IFERROR(INDEX(tbl_EmployeeSurvey[EnvironmentSatisfaction],MATCH(tbl_HRMaster[[#This Row],[EmployeeID]],tbl_EmployeeSurvey[EmployeeID],0)),"Not Found")</f>
        <v>4</v>
      </c>
      <c r="X3733">
        <f>IFERROR(INDEX(tbl_EmployeeSurvey[JobSatisfaction],MATCH(tbl_HRMaster[[#This Row],[EmployeeID]],tbl_EmployeeSurvey[EmployeeID],0)),"Not Found")</f>
        <v>1</v>
      </c>
      <c r="Y3733" s="5">
        <f>IFERROR(INDEX(tbl_EmployeeSurvey[WorkLifeBalance],MATCH(tbl_HRMaster[[#This Row],[EmployeeID]],tbl_EmployeeSurvey[EmployeeID],0)),"Not Found")</f>
        <v>3</v>
      </c>
      <c r="Z3733" s="5">
        <f>IFERROR(VLOOKUP(tbl_HRMaster[[#This Row],[EmployeeID]],tbl_ManagerSurvey[[EmployeeID]:[PerformanceRating]],2,FALSE),"Not Found")</f>
        <v>3</v>
      </c>
      <c r="AA3733" s="5">
        <f>IFERROR(VLOOKUP(tbl_HRMaster[[#This Row],[EmployeeID]],tbl_ManagerSurvey[[EmployeeID]:[PerformanceRating]],3,FALSE),"Not Found")</f>
        <v>3</v>
      </c>
      <c r="AB3733" s="5" t="str">
        <f>IF(tbl_HRMaster[[#This Row],[Attrition]]="Yes","Left","Active")</f>
        <v>Active</v>
      </c>
      <c r="AC3733" s="5" t="str">
        <f>_xlfn.IFS(tbl_HRMaster[[#This Row],[Age]]&lt;25,"Under 25",tbl_HRMaster[[#This Row],[Age]]&lt;35,"25-34",tbl_HRMaster[[#This Row],[Age]]&lt;45,"35-44",tbl_HRMaster[[#This Row],[Age]]&lt;55,"45-54",TRUE,"Above 54")</f>
        <v>35-44</v>
      </c>
      <c r="AD3733" s="5" t="str">
        <f>_xlfn.IFS(
tbl_HRMaster[[#This Row],[YearsAtCompany]]&lt;2,"&lt; 2 Years",
tbl_HRMaster[[#This Row],[YearsAtCompany]]&lt;5,"2-4 Years",
tbl_HRMaster[[#This Row],[YearsAtCompany]]&lt;10,"5-9 Years",
TRUE,"10+ Years"
)</f>
        <v>10+ Years</v>
      </c>
      <c r="AE3733" s="5">
        <f>IF(tbl_HRMaster[[#This Row],[Attrition]]="Yes",1,0)</f>
        <v>0</v>
      </c>
    </row>
    <row r="3734" spans="1:31" x14ac:dyDescent="0.25">
      <c r="A3734">
        <v>49</v>
      </c>
      <c r="B3734" t="s">
        <v>21</v>
      </c>
      <c r="C3734" t="s">
        <v>22</v>
      </c>
      <c r="D3734" t="s">
        <v>30</v>
      </c>
      <c r="E3734">
        <v>2</v>
      </c>
      <c r="F3734">
        <v>3</v>
      </c>
      <c r="G3734" t="s">
        <v>24</v>
      </c>
      <c r="H3734">
        <v>1342</v>
      </c>
      <c r="I3734" t="s">
        <v>25</v>
      </c>
      <c r="J3734">
        <v>1</v>
      </c>
      <c r="K3734" t="s">
        <v>35</v>
      </c>
      <c r="L3734" t="s">
        <v>27</v>
      </c>
      <c r="M3734">
        <v>47240</v>
      </c>
      <c r="N3734">
        <v>1</v>
      </c>
      <c r="O3734">
        <v>11</v>
      </c>
      <c r="P3734">
        <v>1</v>
      </c>
      <c r="Q3734">
        <v>16</v>
      </c>
      <c r="R3734">
        <v>3</v>
      </c>
      <c r="S3734">
        <v>15</v>
      </c>
      <c r="T3734">
        <v>5</v>
      </c>
      <c r="U3734">
        <v>11</v>
      </c>
      <c r="V3734">
        <f>COUNTIF(tbl_HRMaster[EmployeeID],tbl_HRMaster[[#This Row],[EmployeeID]])</f>
        <v>1</v>
      </c>
      <c r="W3734">
        <f>IFERROR(INDEX(tbl_EmployeeSurvey[EnvironmentSatisfaction],MATCH(tbl_HRMaster[[#This Row],[EmployeeID]],tbl_EmployeeSurvey[EmployeeID],0)),"Not Found")</f>
        <v>3</v>
      </c>
      <c r="X3734">
        <f>IFERROR(INDEX(tbl_EmployeeSurvey[JobSatisfaction],MATCH(tbl_HRMaster[[#This Row],[EmployeeID]],tbl_EmployeeSurvey[EmployeeID],0)),"Not Found")</f>
        <v>1</v>
      </c>
      <c r="Y3734" s="5">
        <f>IFERROR(INDEX(tbl_EmployeeSurvey[WorkLifeBalance],MATCH(tbl_HRMaster[[#This Row],[EmployeeID]],tbl_EmployeeSurvey[EmployeeID],0)),"Not Found")</f>
        <v>2</v>
      </c>
      <c r="Z3734" s="5">
        <f>IFERROR(VLOOKUP(tbl_HRMaster[[#This Row],[EmployeeID]],tbl_ManagerSurvey[[EmployeeID]:[PerformanceRating]],2,FALSE),"Not Found")</f>
        <v>2</v>
      </c>
      <c r="AA3734" s="5">
        <f>IFERROR(VLOOKUP(tbl_HRMaster[[#This Row],[EmployeeID]],tbl_ManagerSurvey[[EmployeeID]:[PerformanceRating]],3,FALSE),"Not Found")</f>
        <v>3</v>
      </c>
      <c r="AB3734" s="5" t="str">
        <f>IF(tbl_HRMaster[[#This Row],[Attrition]]="Yes","Left","Active")</f>
        <v>Active</v>
      </c>
      <c r="AC3734" s="5" t="str">
        <f>_xlfn.IFS(tbl_HRMaster[[#This Row],[Age]]&lt;25,"Under 25",tbl_HRMaster[[#This Row],[Age]]&lt;35,"25-34",tbl_HRMaster[[#This Row],[Age]]&lt;45,"35-44",tbl_HRMaster[[#This Row],[Age]]&lt;55,"45-54",TRUE,"Above 54")</f>
        <v>45-54</v>
      </c>
      <c r="AD3734" s="5" t="str">
        <f>_xlfn.IFS(
tbl_HRMaster[[#This Row],[YearsAtCompany]]&lt;2,"&lt; 2 Years",
tbl_HRMaster[[#This Row],[YearsAtCompany]]&lt;5,"2-4 Years",
tbl_HRMaster[[#This Row],[YearsAtCompany]]&lt;10,"5-9 Years",
TRUE,"10+ Years"
)</f>
        <v>10+ Years</v>
      </c>
      <c r="AE3734" s="5">
        <f>IF(tbl_HRMaster[[#This Row],[Attrition]]="Yes",1,0)</f>
        <v>0</v>
      </c>
    </row>
    <row r="3735" spans="1:31" x14ac:dyDescent="0.25">
      <c r="A3735">
        <v>49</v>
      </c>
      <c r="B3735" t="s">
        <v>21</v>
      </c>
      <c r="C3735" t="s">
        <v>22</v>
      </c>
      <c r="D3735" t="s">
        <v>30</v>
      </c>
      <c r="E3735">
        <v>2</v>
      </c>
      <c r="F3735">
        <v>3</v>
      </c>
      <c r="G3735" t="s">
        <v>24</v>
      </c>
      <c r="H3735">
        <v>2812</v>
      </c>
      <c r="I3735" t="s">
        <v>25</v>
      </c>
      <c r="J3735">
        <v>1</v>
      </c>
      <c r="K3735" t="s">
        <v>35</v>
      </c>
      <c r="L3735" t="s">
        <v>27</v>
      </c>
      <c r="M3735">
        <v>47240</v>
      </c>
      <c r="N3735">
        <v>1</v>
      </c>
      <c r="O3735">
        <v>11</v>
      </c>
      <c r="P3735">
        <v>1</v>
      </c>
      <c r="Q3735">
        <v>16</v>
      </c>
      <c r="R3735">
        <v>3</v>
      </c>
      <c r="S3735">
        <v>15</v>
      </c>
      <c r="T3735">
        <v>5</v>
      </c>
      <c r="U3735">
        <v>11</v>
      </c>
      <c r="V3735">
        <f>COUNTIF(tbl_HRMaster[EmployeeID],tbl_HRMaster[[#This Row],[EmployeeID]])</f>
        <v>1</v>
      </c>
      <c r="W3735">
        <f>IFERROR(INDEX(tbl_EmployeeSurvey[EnvironmentSatisfaction],MATCH(tbl_HRMaster[[#This Row],[EmployeeID]],tbl_EmployeeSurvey[EmployeeID],0)),"Not Found")</f>
        <v>3</v>
      </c>
      <c r="X3735">
        <f>IFERROR(INDEX(tbl_EmployeeSurvey[JobSatisfaction],MATCH(tbl_HRMaster[[#This Row],[EmployeeID]],tbl_EmployeeSurvey[EmployeeID],0)),"Not Found")</f>
        <v>1</v>
      </c>
      <c r="Y3735" s="5">
        <f>IFERROR(INDEX(tbl_EmployeeSurvey[WorkLifeBalance],MATCH(tbl_HRMaster[[#This Row],[EmployeeID]],tbl_EmployeeSurvey[EmployeeID],0)),"Not Found")</f>
        <v>2</v>
      </c>
      <c r="Z3735" s="5">
        <f>IFERROR(VLOOKUP(tbl_HRMaster[[#This Row],[EmployeeID]],tbl_ManagerSurvey[[EmployeeID]:[PerformanceRating]],2,FALSE),"Not Found")</f>
        <v>2</v>
      </c>
      <c r="AA3735" s="5">
        <f>IFERROR(VLOOKUP(tbl_HRMaster[[#This Row],[EmployeeID]],tbl_ManagerSurvey[[EmployeeID]:[PerformanceRating]],3,FALSE),"Not Found")</f>
        <v>3</v>
      </c>
      <c r="AB3735" s="5" t="str">
        <f>IF(tbl_HRMaster[[#This Row],[Attrition]]="Yes","Left","Active")</f>
        <v>Active</v>
      </c>
      <c r="AC3735" s="5" t="str">
        <f>_xlfn.IFS(tbl_HRMaster[[#This Row],[Age]]&lt;25,"Under 25",tbl_HRMaster[[#This Row],[Age]]&lt;35,"25-34",tbl_HRMaster[[#This Row],[Age]]&lt;45,"35-44",tbl_HRMaster[[#This Row],[Age]]&lt;55,"45-54",TRUE,"Above 54")</f>
        <v>45-54</v>
      </c>
      <c r="AD3735" s="5" t="str">
        <f>_xlfn.IFS(
tbl_HRMaster[[#This Row],[YearsAtCompany]]&lt;2,"&lt; 2 Years",
tbl_HRMaster[[#This Row],[YearsAtCompany]]&lt;5,"2-4 Years",
tbl_HRMaster[[#This Row],[YearsAtCompany]]&lt;10,"5-9 Years",
TRUE,"10+ Years"
)</f>
        <v>10+ Years</v>
      </c>
      <c r="AE3735" s="5">
        <f>IF(tbl_HRMaster[[#This Row],[Attrition]]="Yes",1,0)</f>
        <v>0</v>
      </c>
    </row>
    <row r="3736" spans="1:31" x14ac:dyDescent="0.25">
      <c r="A3736">
        <v>49</v>
      </c>
      <c r="B3736" t="s">
        <v>21</v>
      </c>
      <c r="C3736" t="s">
        <v>22</v>
      </c>
      <c r="D3736" t="s">
        <v>30</v>
      </c>
      <c r="E3736">
        <v>2</v>
      </c>
      <c r="F3736">
        <v>3</v>
      </c>
      <c r="G3736" t="s">
        <v>24</v>
      </c>
      <c r="H3736">
        <v>4282</v>
      </c>
      <c r="I3736" t="s">
        <v>25</v>
      </c>
      <c r="J3736">
        <v>1</v>
      </c>
      <c r="K3736" t="s">
        <v>35</v>
      </c>
      <c r="L3736" t="s">
        <v>27</v>
      </c>
      <c r="M3736">
        <v>47240</v>
      </c>
      <c r="N3736">
        <v>1</v>
      </c>
      <c r="O3736">
        <v>11</v>
      </c>
      <c r="P3736">
        <v>1</v>
      </c>
      <c r="Q3736">
        <v>16</v>
      </c>
      <c r="R3736">
        <v>3</v>
      </c>
      <c r="S3736">
        <v>15</v>
      </c>
      <c r="T3736">
        <v>5</v>
      </c>
      <c r="U3736">
        <v>11</v>
      </c>
      <c r="V3736">
        <f>COUNTIF(tbl_HRMaster[EmployeeID],tbl_HRMaster[[#This Row],[EmployeeID]])</f>
        <v>1</v>
      </c>
      <c r="W3736">
        <f>IFERROR(INDEX(tbl_EmployeeSurvey[EnvironmentSatisfaction],MATCH(tbl_HRMaster[[#This Row],[EmployeeID]],tbl_EmployeeSurvey[EmployeeID],0)),"Not Found")</f>
        <v>3</v>
      </c>
      <c r="X3736">
        <f>IFERROR(INDEX(tbl_EmployeeSurvey[JobSatisfaction],MATCH(tbl_HRMaster[[#This Row],[EmployeeID]],tbl_EmployeeSurvey[EmployeeID],0)),"Not Found")</f>
        <v>1</v>
      </c>
      <c r="Y3736" s="5">
        <f>IFERROR(INDEX(tbl_EmployeeSurvey[WorkLifeBalance],MATCH(tbl_HRMaster[[#This Row],[EmployeeID]],tbl_EmployeeSurvey[EmployeeID],0)),"Not Found")</f>
        <v>2</v>
      </c>
      <c r="Z3736" s="5">
        <f>IFERROR(VLOOKUP(tbl_HRMaster[[#This Row],[EmployeeID]],tbl_ManagerSurvey[[EmployeeID]:[PerformanceRating]],2,FALSE),"Not Found")</f>
        <v>2</v>
      </c>
      <c r="AA3736" s="5">
        <f>IFERROR(VLOOKUP(tbl_HRMaster[[#This Row],[EmployeeID]],tbl_ManagerSurvey[[EmployeeID]:[PerformanceRating]],3,FALSE),"Not Found")</f>
        <v>3</v>
      </c>
      <c r="AB3736" s="5" t="str">
        <f>IF(tbl_HRMaster[[#This Row],[Attrition]]="Yes","Left","Active")</f>
        <v>Active</v>
      </c>
      <c r="AC3736" s="5" t="str">
        <f>_xlfn.IFS(tbl_HRMaster[[#This Row],[Age]]&lt;25,"Under 25",tbl_HRMaster[[#This Row],[Age]]&lt;35,"25-34",tbl_HRMaster[[#This Row],[Age]]&lt;45,"35-44",tbl_HRMaster[[#This Row],[Age]]&lt;55,"45-54",TRUE,"Above 54")</f>
        <v>45-54</v>
      </c>
      <c r="AD3736" s="5" t="str">
        <f>_xlfn.IFS(
tbl_HRMaster[[#This Row],[YearsAtCompany]]&lt;2,"&lt; 2 Years",
tbl_HRMaster[[#This Row],[YearsAtCompany]]&lt;5,"2-4 Years",
tbl_HRMaster[[#This Row],[YearsAtCompany]]&lt;10,"5-9 Years",
TRUE,"10+ Years"
)</f>
        <v>10+ Years</v>
      </c>
      <c r="AE3736" s="5">
        <f>IF(tbl_HRMaster[[#This Row],[Attrition]]="Yes",1,0)</f>
        <v>0</v>
      </c>
    </row>
    <row r="3737" spans="1:31" x14ac:dyDescent="0.25">
      <c r="A3737">
        <v>38</v>
      </c>
      <c r="B3737" t="s">
        <v>21</v>
      </c>
      <c r="C3737" t="s">
        <v>22</v>
      </c>
      <c r="D3737" t="s">
        <v>30</v>
      </c>
      <c r="E3737">
        <v>19</v>
      </c>
      <c r="F3737">
        <v>3</v>
      </c>
      <c r="G3737" t="s">
        <v>24</v>
      </c>
      <c r="H3737">
        <v>1159</v>
      </c>
      <c r="I3737" t="s">
        <v>25</v>
      </c>
      <c r="J3737">
        <v>2</v>
      </c>
      <c r="K3737" t="s">
        <v>35</v>
      </c>
      <c r="L3737" t="s">
        <v>27</v>
      </c>
      <c r="M3737">
        <v>68930</v>
      </c>
      <c r="N3737">
        <v>0</v>
      </c>
      <c r="O3737">
        <v>17</v>
      </c>
      <c r="P3737">
        <v>0</v>
      </c>
      <c r="Q3737">
        <v>16</v>
      </c>
      <c r="R3737">
        <v>3</v>
      </c>
      <c r="S3737">
        <v>15</v>
      </c>
      <c r="T3737">
        <v>5</v>
      </c>
      <c r="U3737">
        <v>8</v>
      </c>
      <c r="V3737">
        <f>COUNTIF(tbl_HRMaster[EmployeeID],tbl_HRMaster[[#This Row],[EmployeeID]])</f>
        <v>1</v>
      </c>
      <c r="W3737">
        <f>IFERROR(INDEX(tbl_EmployeeSurvey[EnvironmentSatisfaction],MATCH(tbl_HRMaster[[#This Row],[EmployeeID]],tbl_EmployeeSurvey[EmployeeID],0)),"Not Found")</f>
        <v>4</v>
      </c>
      <c r="X3737">
        <f>IFERROR(INDEX(tbl_EmployeeSurvey[JobSatisfaction],MATCH(tbl_HRMaster[[#This Row],[EmployeeID]],tbl_EmployeeSurvey[EmployeeID],0)),"Not Found")</f>
        <v>2</v>
      </c>
      <c r="Y3737" s="5">
        <f>IFERROR(INDEX(tbl_EmployeeSurvey[WorkLifeBalance],MATCH(tbl_HRMaster[[#This Row],[EmployeeID]],tbl_EmployeeSurvey[EmployeeID],0)),"Not Found")</f>
        <v>3</v>
      </c>
      <c r="Z3737" s="5">
        <f>IFERROR(VLOOKUP(tbl_HRMaster[[#This Row],[EmployeeID]],tbl_ManagerSurvey[[EmployeeID]:[PerformanceRating]],2,FALSE),"Not Found")</f>
        <v>3</v>
      </c>
      <c r="AA3737" s="5">
        <f>IFERROR(VLOOKUP(tbl_HRMaster[[#This Row],[EmployeeID]],tbl_ManagerSurvey[[EmployeeID]:[PerformanceRating]],3,FALSE),"Not Found")</f>
        <v>3</v>
      </c>
      <c r="AB3737" s="5" t="str">
        <f>IF(tbl_HRMaster[[#This Row],[Attrition]]="Yes","Left","Active")</f>
        <v>Active</v>
      </c>
      <c r="AC3737" s="5" t="str">
        <f>_xlfn.IFS(tbl_HRMaster[[#This Row],[Age]]&lt;25,"Under 25",tbl_HRMaster[[#This Row],[Age]]&lt;35,"25-34",tbl_HRMaster[[#This Row],[Age]]&lt;45,"35-44",tbl_HRMaster[[#This Row],[Age]]&lt;55,"45-54",TRUE,"Above 54")</f>
        <v>35-44</v>
      </c>
      <c r="AD3737" s="5" t="str">
        <f>_xlfn.IFS(
tbl_HRMaster[[#This Row],[YearsAtCompany]]&lt;2,"&lt; 2 Years",
tbl_HRMaster[[#This Row],[YearsAtCompany]]&lt;5,"2-4 Years",
tbl_HRMaster[[#This Row],[YearsAtCompany]]&lt;10,"5-9 Years",
TRUE,"10+ Years"
)</f>
        <v>10+ Years</v>
      </c>
      <c r="AE3737" s="5">
        <f>IF(tbl_HRMaster[[#This Row],[Attrition]]="Yes",1,0)</f>
        <v>0</v>
      </c>
    </row>
    <row r="3738" spans="1:31" x14ac:dyDescent="0.25">
      <c r="A3738">
        <v>38</v>
      </c>
      <c r="B3738" t="s">
        <v>21</v>
      </c>
      <c r="C3738" t="s">
        <v>22</v>
      </c>
      <c r="D3738" t="s">
        <v>30</v>
      </c>
      <c r="E3738">
        <v>19</v>
      </c>
      <c r="F3738">
        <v>3</v>
      </c>
      <c r="G3738" t="s">
        <v>24</v>
      </c>
      <c r="H3738">
        <v>2629</v>
      </c>
      <c r="I3738" t="s">
        <v>25</v>
      </c>
      <c r="J3738">
        <v>2</v>
      </c>
      <c r="K3738" t="s">
        <v>35</v>
      </c>
      <c r="L3738" t="s">
        <v>27</v>
      </c>
      <c r="M3738">
        <v>68930</v>
      </c>
      <c r="N3738">
        <v>0</v>
      </c>
      <c r="O3738">
        <v>17</v>
      </c>
      <c r="P3738">
        <v>0</v>
      </c>
      <c r="Q3738">
        <v>16</v>
      </c>
      <c r="R3738">
        <v>3</v>
      </c>
      <c r="S3738">
        <v>15</v>
      </c>
      <c r="T3738">
        <v>5</v>
      </c>
      <c r="U3738">
        <v>8</v>
      </c>
      <c r="V3738">
        <f>COUNTIF(tbl_HRMaster[EmployeeID],tbl_HRMaster[[#This Row],[EmployeeID]])</f>
        <v>1</v>
      </c>
      <c r="W3738">
        <f>IFERROR(INDEX(tbl_EmployeeSurvey[EnvironmentSatisfaction],MATCH(tbl_HRMaster[[#This Row],[EmployeeID]],tbl_EmployeeSurvey[EmployeeID],0)),"Not Found")</f>
        <v>4</v>
      </c>
      <c r="X3738">
        <f>IFERROR(INDEX(tbl_EmployeeSurvey[JobSatisfaction],MATCH(tbl_HRMaster[[#This Row],[EmployeeID]],tbl_EmployeeSurvey[EmployeeID],0)),"Not Found")</f>
        <v>2</v>
      </c>
      <c r="Y3738" s="5">
        <f>IFERROR(INDEX(tbl_EmployeeSurvey[WorkLifeBalance],MATCH(tbl_HRMaster[[#This Row],[EmployeeID]],tbl_EmployeeSurvey[EmployeeID],0)),"Not Found")</f>
        <v>3</v>
      </c>
      <c r="Z3738" s="5">
        <f>IFERROR(VLOOKUP(tbl_HRMaster[[#This Row],[EmployeeID]],tbl_ManagerSurvey[[EmployeeID]:[PerformanceRating]],2,FALSE),"Not Found")</f>
        <v>3</v>
      </c>
      <c r="AA3738" s="5">
        <f>IFERROR(VLOOKUP(tbl_HRMaster[[#This Row],[EmployeeID]],tbl_ManagerSurvey[[EmployeeID]:[PerformanceRating]],3,FALSE),"Not Found")</f>
        <v>3</v>
      </c>
      <c r="AB3738" s="5" t="str">
        <f>IF(tbl_HRMaster[[#This Row],[Attrition]]="Yes","Left","Active")</f>
        <v>Active</v>
      </c>
      <c r="AC3738" s="5" t="str">
        <f>_xlfn.IFS(tbl_HRMaster[[#This Row],[Age]]&lt;25,"Under 25",tbl_HRMaster[[#This Row],[Age]]&lt;35,"25-34",tbl_HRMaster[[#This Row],[Age]]&lt;45,"35-44",tbl_HRMaster[[#This Row],[Age]]&lt;55,"45-54",TRUE,"Above 54")</f>
        <v>35-44</v>
      </c>
      <c r="AD3738" s="5" t="str">
        <f>_xlfn.IFS(
tbl_HRMaster[[#This Row],[YearsAtCompany]]&lt;2,"&lt; 2 Years",
tbl_HRMaster[[#This Row],[YearsAtCompany]]&lt;5,"2-4 Years",
tbl_HRMaster[[#This Row],[YearsAtCompany]]&lt;10,"5-9 Years",
TRUE,"10+ Years"
)</f>
        <v>10+ Years</v>
      </c>
      <c r="AE3738" s="5">
        <f>IF(tbl_HRMaster[[#This Row],[Attrition]]="Yes",1,0)</f>
        <v>0</v>
      </c>
    </row>
    <row r="3739" spans="1:31" x14ac:dyDescent="0.25">
      <c r="A3739">
        <v>38</v>
      </c>
      <c r="B3739" t="s">
        <v>21</v>
      </c>
      <c r="C3739" t="s">
        <v>22</v>
      </c>
      <c r="D3739" t="s">
        <v>30</v>
      </c>
      <c r="E3739">
        <v>19</v>
      </c>
      <c r="F3739">
        <v>3</v>
      </c>
      <c r="G3739" t="s">
        <v>24</v>
      </c>
      <c r="H3739">
        <v>4099</v>
      </c>
      <c r="I3739" t="s">
        <v>25</v>
      </c>
      <c r="J3739">
        <v>2</v>
      </c>
      <c r="K3739" t="s">
        <v>35</v>
      </c>
      <c r="L3739" t="s">
        <v>27</v>
      </c>
      <c r="M3739">
        <v>68930</v>
      </c>
      <c r="N3739">
        <v>0</v>
      </c>
      <c r="O3739">
        <v>17</v>
      </c>
      <c r="P3739">
        <v>0</v>
      </c>
      <c r="Q3739">
        <v>16</v>
      </c>
      <c r="R3739">
        <v>3</v>
      </c>
      <c r="S3739">
        <v>15</v>
      </c>
      <c r="T3739">
        <v>5</v>
      </c>
      <c r="U3739">
        <v>8</v>
      </c>
      <c r="V3739">
        <f>COUNTIF(tbl_HRMaster[EmployeeID],tbl_HRMaster[[#This Row],[EmployeeID]])</f>
        <v>1</v>
      </c>
      <c r="W3739">
        <f>IFERROR(INDEX(tbl_EmployeeSurvey[EnvironmentSatisfaction],MATCH(tbl_HRMaster[[#This Row],[EmployeeID]],tbl_EmployeeSurvey[EmployeeID],0)),"Not Found")</f>
        <v>4</v>
      </c>
      <c r="X3739">
        <f>IFERROR(INDEX(tbl_EmployeeSurvey[JobSatisfaction],MATCH(tbl_HRMaster[[#This Row],[EmployeeID]],tbl_EmployeeSurvey[EmployeeID],0)),"Not Found")</f>
        <v>2</v>
      </c>
      <c r="Y3739" s="5">
        <f>IFERROR(INDEX(tbl_EmployeeSurvey[WorkLifeBalance],MATCH(tbl_HRMaster[[#This Row],[EmployeeID]],tbl_EmployeeSurvey[EmployeeID],0)),"Not Found")</f>
        <v>3</v>
      </c>
      <c r="Z3739" s="5">
        <f>IFERROR(VLOOKUP(tbl_HRMaster[[#This Row],[EmployeeID]],tbl_ManagerSurvey[[EmployeeID]:[PerformanceRating]],2,FALSE),"Not Found")</f>
        <v>3</v>
      </c>
      <c r="AA3739" s="5">
        <f>IFERROR(VLOOKUP(tbl_HRMaster[[#This Row],[EmployeeID]],tbl_ManagerSurvey[[EmployeeID]:[PerformanceRating]],3,FALSE),"Not Found")</f>
        <v>3</v>
      </c>
      <c r="AB3739" s="5" t="str">
        <f>IF(tbl_HRMaster[[#This Row],[Attrition]]="Yes","Left","Active")</f>
        <v>Active</v>
      </c>
      <c r="AC3739" s="5" t="str">
        <f>_xlfn.IFS(tbl_HRMaster[[#This Row],[Age]]&lt;25,"Under 25",tbl_HRMaster[[#This Row],[Age]]&lt;35,"25-34",tbl_HRMaster[[#This Row],[Age]]&lt;45,"35-44",tbl_HRMaster[[#This Row],[Age]]&lt;55,"45-54",TRUE,"Above 54")</f>
        <v>35-44</v>
      </c>
      <c r="AD3739" s="5" t="str">
        <f>_xlfn.IFS(
tbl_HRMaster[[#This Row],[YearsAtCompany]]&lt;2,"&lt; 2 Years",
tbl_HRMaster[[#This Row],[YearsAtCompany]]&lt;5,"2-4 Years",
tbl_HRMaster[[#This Row],[YearsAtCompany]]&lt;10,"5-9 Years",
TRUE,"10+ Years"
)</f>
        <v>10+ Years</v>
      </c>
      <c r="AE3739" s="5">
        <f>IF(tbl_HRMaster[[#This Row],[Attrition]]="Yes",1,0)</f>
        <v>0</v>
      </c>
    </row>
    <row r="3740" spans="1:31" x14ac:dyDescent="0.25">
      <c r="A3740">
        <v>39</v>
      </c>
      <c r="B3740" t="s">
        <v>21</v>
      </c>
      <c r="C3740" t="s">
        <v>22</v>
      </c>
      <c r="D3740" t="s">
        <v>30</v>
      </c>
      <c r="E3740">
        <v>7</v>
      </c>
      <c r="F3740">
        <v>3</v>
      </c>
      <c r="G3740" t="s">
        <v>24</v>
      </c>
      <c r="H3740">
        <v>1350</v>
      </c>
      <c r="I3740" t="s">
        <v>25</v>
      </c>
      <c r="J3740">
        <v>1</v>
      </c>
      <c r="K3740" t="s">
        <v>31</v>
      </c>
      <c r="L3740" t="s">
        <v>27</v>
      </c>
      <c r="M3740">
        <v>196580</v>
      </c>
      <c r="N3740">
        <v>4</v>
      </c>
      <c r="O3740">
        <v>13</v>
      </c>
      <c r="P3740">
        <v>1</v>
      </c>
      <c r="Q3740">
        <v>17</v>
      </c>
      <c r="R3740">
        <v>3</v>
      </c>
      <c r="S3740">
        <v>15</v>
      </c>
      <c r="T3740">
        <v>5</v>
      </c>
      <c r="U3740">
        <v>9</v>
      </c>
      <c r="V3740">
        <f>COUNTIF(tbl_HRMaster[EmployeeID],tbl_HRMaster[[#This Row],[EmployeeID]])</f>
        <v>1</v>
      </c>
      <c r="W3740">
        <f>IFERROR(INDEX(tbl_EmployeeSurvey[EnvironmentSatisfaction],MATCH(tbl_HRMaster[[#This Row],[EmployeeID]],tbl_EmployeeSurvey[EmployeeID],0)),"Not Found")</f>
        <v>4</v>
      </c>
      <c r="X3740">
        <f>IFERROR(INDEX(tbl_EmployeeSurvey[JobSatisfaction],MATCH(tbl_HRMaster[[#This Row],[EmployeeID]],tbl_EmployeeSurvey[EmployeeID],0)),"Not Found")</f>
        <v>3</v>
      </c>
      <c r="Y3740" s="5">
        <f>IFERROR(INDEX(tbl_EmployeeSurvey[WorkLifeBalance],MATCH(tbl_HRMaster[[#This Row],[EmployeeID]],tbl_EmployeeSurvey[EmployeeID],0)),"Not Found")</f>
        <v>4</v>
      </c>
      <c r="Z3740" s="5">
        <f>IFERROR(VLOOKUP(tbl_HRMaster[[#This Row],[EmployeeID]],tbl_ManagerSurvey[[EmployeeID]:[PerformanceRating]],2,FALSE),"Not Found")</f>
        <v>4</v>
      </c>
      <c r="AA3740" s="5">
        <f>IFERROR(VLOOKUP(tbl_HRMaster[[#This Row],[EmployeeID]],tbl_ManagerSurvey[[EmployeeID]:[PerformanceRating]],3,FALSE),"Not Found")</f>
        <v>3</v>
      </c>
      <c r="AB3740" s="5" t="str">
        <f>IF(tbl_HRMaster[[#This Row],[Attrition]]="Yes","Left","Active")</f>
        <v>Active</v>
      </c>
      <c r="AC3740" s="5" t="str">
        <f>_xlfn.IFS(tbl_HRMaster[[#This Row],[Age]]&lt;25,"Under 25",tbl_HRMaster[[#This Row],[Age]]&lt;35,"25-34",tbl_HRMaster[[#This Row],[Age]]&lt;45,"35-44",tbl_HRMaster[[#This Row],[Age]]&lt;55,"45-54",TRUE,"Above 54")</f>
        <v>35-44</v>
      </c>
      <c r="AD3740" s="5" t="str">
        <f>_xlfn.IFS(
tbl_HRMaster[[#This Row],[YearsAtCompany]]&lt;2,"&lt; 2 Years",
tbl_HRMaster[[#This Row],[YearsAtCompany]]&lt;5,"2-4 Years",
tbl_HRMaster[[#This Row],[YearsAtCompany]]&lt;10,"5-9 Years",
TRUE,"10+ Years"
)</f>
        <v>10+ Years</v>
      </c>
      <c r="AE3740" s="5">
        <f>IF(tbl_HRMaster[[#This Row],[Attrition]]="Yes",1,0)</f>
        <v>0</v>
      </c>
    </row>
    <row r="3741" spans="1:31" x14ac:dyDescent="0.25">
      <c r="A3741">
        <v>39</v>
      </c>
      <c r="B3741" t="s">
        <v>21</v>
      </c>
      <c r="C3741" t="s">
        <v>22</v>
      </c>
      <c r="D3741" t="s">
        <v>30</v>
      </c>
      <c r="E3741">
        <v>7</v>
      </c>
      <c r="F3741">
        <v>3</v>
      </c>
      <c r="G3741" t="s">
        <v>24</v>
      </c>
      <c r="H3741">
        <v>2820</v>
      </c>
      <c r="I3741" t="s">
        <v>25</v>
      </c>
      <c r="J3741">
        <v>1</v>
      </c>
      <c r="K3741" t="s">
        <v>31</v>
      </c>
      <c r="L3741" t="s">
        <v>27</v>
      </c>
      <c r="M3741">
        <v>196580</v>
      </c>
      <c r="N3741">
        <v>4</v>
      </c>
      <c r="O3741">
        <v>13</v>
      </c>
      <c r="P3741">
        <v>1</v>
      </c>
      <c r="Q3741">
        <v>17</v>
      </c>
      <c r="R3741">
        <v>3</v>
      </c>
      <c r="S3741">
        <v>15</v>
      </c>
      <c r="T3741">
        <v>5</v>
      </c>
      <c r="U3741">
        <v>9</v>
      </c>
      <c r="V3741">
        <f>COUNTIF(tbl_HRMaster[EmployeeID],tbl_HRMaster[[#This Row],[EmployeeID]])</f>
        <v>1</v>
      </c>
      <c r="W3741">
        <f>IFERROR(INDEX(tbl_EmployeeSurvey[EnvironmentSatisfaction],MATCH(tbl_HRMaster[[#This Row],[EmployeeID]],tbl_EmployeeSurvey[EmployeeID],0)),"Not Found")</f>
        <v>4</v>
      </c>
      <c r="X3741">
        <f>IFERROR(INDEX(tbl_EmployeeSurvey[JobSatisfaction],MATCH(tbl_HRMaster[[#This Row],[EmployeeID]],tbl_EmployeeSurvey[EmployeeID],0)),"Not Found")</f>
        <v>3</v>
      </c>
      <c r="Y3741" s="5">
        <f>IFERROR(INDEX(tbl_EmployeeSurvey[WorkLifeBalance],MATCH(tbl_HRMaster[[#This Row],[EmployeeID]],tbl_EmployeeSurvey[EmployeeID],0)),"Not Found")</f>
        <v>4</v>
      </c>
      <c r="Z3741" s="5">
        <f>IFERROR(VLOOKUP(tbl_HRMaster[[#This Row],[EmployeeID]],tbl_ManagerSurvey[[EmployeeID]:[PerformanceRating]],2,FALSE),"Not Found")</f>
        <v>4</v>
      </c>
      <c r="AA3741" s="5">
        <f>IFERROR(VLOOKUP(tbl_HRMaster[[#This Row],[EmployeeID]],tbl_ManagerSurvey[[EmployeeID]:[PerformanceRating]],3,FALSE),"Not Found")</f>
        <v>3</v>
      </c>
      <c r="AB3741" s="5" t="str">
        <f>IF(tbl_HRMaster[[#This Row],[Attrition]]="Yes","Left","Active")</f>
        <v>Active</v>
      </c>
      <c r="AC3741" s="5" t="str">
        <f>_xlfn.IFS(tbl_HRMaster[[#This Row],[Age]]&lt;25,"Under 25",tbl_HRMaster[[#This Row],[Age]]&lt;35,"25-34",tbl_HRMaster[[#This Row],[Age]]&lt;45,"35-44",tbl_HRMaster[[#This Row],[Age]]&lt;55,"45-54",TRUE,"Above 54")</f>
        <v>35-44</v>
      </c>
      <c r="AD3741" s="5" t="str">
        <f>_xlfn.IFS(
tbl_HRMaster[[#This Row],[YearsAtCompany]]&lt;2,"&lt; 2 Years",
tbl_HRMaster[[#This Row],[YearsAtCompany]]&lt;5,"2-4 Years",
tbl_HRMaster[[#This Row],[YearsAtCompany]]&lt;10,"5-9 Years",
TRUE,"10+ Years"
)</f>
        <v>10+ Years</v>
      </c>
      <c r="AE3741" s="5">
        <f>IF(tbl_HRMaster[[#This Row],[Attrition]]="Yes",1,0)</f>
        <v>0</v>
      </c>
    </row>
    <row r="3742" spans="1:31" x14ac:dyDescent="0.25">
      <c r="A3742">
        <v>39</v>
      </c>
      <c r="B3742" t="s">
        <v>21</v>
      </c>
      <c r="C3742" t="s">
        <v>22</v>
      </c>
      <c r="D3742" t="s">
        <v>30</v>
      </c>
      <c r="E3742">
        <v>7</v>
      </c>
      <c r="F3742">
        <v>3</v>
      </c>
      <c r="G3742" t="s">
        <v>24</v>
      </c>
      <c r="H3742">
        <v>4290</v>
      </c>
      <c r="I3742" t="s">
        <v>25</v>
      </c>
      <c r="J3742">
        <v>1</v>
      </c>
      <c r="K3742" t="s">
        <v>31</v>
      </c>
      <c r="L3742" t="s">
        <v>27</v>
      </c>
      <c r="M3742">
        <v>196580</v>
      </c>
      <c r="N3742">
        <v>4</v>
      </c>
      <c r="O3742">
        <v>13</v>
      </c>
      <c r="P3742">
        <v>1</v>
      </c>
      <c r="Q3742">
        <v>17</v>
      </c>
      <c r="R3742">
        <v>3</v>
      </c>
      <c r="S3742">
        <v>15</v>
      </c>
      <c r="T3742">
        <v>5</v>
      </c>
      <c r="U3742">
        <v>9</v>
      </c>
      <c r="V3742">
        <f>COUNTIF(tbl_HRMaster[EmployeeID],tbl_HRMaster[[#This Row],[EmployeeID]])</f>
        <v>1</v>
      </c>
      <c r="W3742">
        <f>IFERROR(INDEX(tbl_EmployeeSurvey[EnvironmentSatisfaction],MATCH(tbl_HRMaster[[#This Row],[EmployeeID]],tbl_EmployeeSurvey[EmployeeID],0)),"Not Found")</f>
        <v>4</v>
      </c>
      <c r="X3742">
        <f>IFERROR(INDEX(tbl_EmployeeSurvey[JobSatisfaction],MATCH(tbl_HRMaster[[#This Row],[EmployeeID]],tbl_EmployeeSurvey[EmployeeID],0)),"Not Found")</f>
        <v>3</v>
      </c>
      <c r="Y3742" s="5">
        <f>IFERROR(INDEX(tbl_EmployeeSurvey[WorkLifeBalance],MATCH(tbl_HRMaster[[#This Row],[EmployeeID]],tbl_EmployeeSurvey[EmployeeID],0)),"Not Found")</f>
        <v>4</v>
      </c>
      <c r="Z3742" s="5">
        <f>IFERROR(VLOOKUP(tbl_HRMaster[[#This Row],[EmployeeID]],tbl_ManagerSurvey[[EmployeeID]:[PerformanceRating]],2,FALSE),"Not Found")</f>
        <v>4</v>
      </c>
      <c r="AA3742" s="5">
        <f>IFERROR(VLOOKUP(tbl_HRMaster[[#This Row],[EmployeeID]],tbl_ManagerSurvey[[EmployeeID]:[PerformanceRating]],3,FALSE),"Not Found")</f>
        <v>3</v>
      </c>
      <c r="AB3742" s="5" t="str">
        <f>IF(tbl_HRMaster[[#This Row],[Attrition]]="Yes","Left","Active")</f>
        <v>Active</v>
      </c>
      <c r="AC3742" s="5" t="str">
        <f>_xlfn.IFS(tbl_HRMaster[[#This Row],[Age]]&lt;25,"Under 25",tbl_HRMaster[[#This Row],[Age]]&lt;35,"25-34",tbl_HRMaster[[#This Row],[Age]]&lt;45,"35-44",tbl_HRMaster[[#This Row],[Age]]&lt;55,"45-54",TRUE,"Above 54")</f>
        <v>35-44</v>
      </c>
      <c r="AD3742" s="5" t="str">
        <f>_xlfn.IFS(
tbl_HRMaster[[#This Row],[YearsAtCompany]]&lt;2,"&lt; 2 Years",
tbl_HRMaster[[#This Row],[YearsAtCompany]]&lt;5,"2-4 Years",
tbl_HRMaster[[#This Row],[YearsAtCompany]]&lt;10,"5-9 Years",
TRUE,"10+ Years"
)</f>
        <v>10+ Years</v>
      </c>
      <c r="AE3742" s="5">
        <f>IF(tbl_HRMaster[[#This Row],[Attrition]]="Yes",1,0)</f>
        <v>0</v>
      </c>
    </row>
    <row r="3743" spans="1:31" x14ac:dyDescent="0.25">
      <c r="A3743">
        <v>38</v>
      </c>
      <c r="B3743" t="s">
        <v>21</v>
      </c>
      <c r="C3743" t="s">
        <v>22</v>
      </c>
      <c r="D3743" t="s">
        <v>30</v>
      </c>
      <c r="E3743">
        <v>1</v>
      </c>
      <c r="F3743">
        <v>2</v>
      </c>
      <c r="G3743" t="s">
        <v>38</v>
      </c>
      <c r="H3743">
        <v>1436</v>
      </c>
      <c r="I3743" t="s">
        <v>34</v>
      </c>
      <c r="J3743">
        <v>4</v>
      </c>
      <c r="K3743" t="s">
        <v>40</v>
      </c>
      <c r="L3743" t="s">
        <v>41</v>
      </c>
      <c r="M3743">
        <v>64720</v>
      </c>
      <c r="N3743">
        <v>0</v>
      </c>
      <c r="O3743">
        <v>12</v>
      </c>
      <c r="P3743">
        <v>0</v>
      </c>
      <c r="Q3743">
        <v>17</v>
      </c>
      <c r="R3743">
        <v>4</v>
      </c>
      <c r="S3743">
        <v>16</v>
      </c>
      <c r="T3743">
        <v>5</v>
      </c>
      <c r="U3743">
        <v>13</v>
      </c>
      <c r="V3743">
        <f>COUNTIF(tbl_HRMaster[EmployeeID],tbl_HRMaster[[#This Row],[EmployeeID]])</f>
        <v>1</v>
      </c>
      <c r="W3743">
        <f>IFERROR(INDEX(tbl_EmployeeSurvey[EnvironmentSatisfaction],MATCH(tbl_HRMaster[[#This Row],[EmployeeID]],tbl_EmployeeSurvey[EmployeeID],0)),"Not Found")</f>
        <v>1</v>
      </c>
      <c r="X3743">
        <f>IFERROR(INDEX(tbl_EmployeeSurvey[JobSatisfaction],MATCH(tbl_HRMaster[[#This Row],[EmployeeID]],tbl_EmployeeSurvey[EmployeeID],0)),"Not Found")</f>
        <v>3</v>
      </c>
      <c r="Y3743" s="5">
        <f>IFERROR(INDEX(tbl_EmployeeSurvey[WorkLifeBalance],MATCH(tbl_HRMaster[[#This Row],[EmployeeID]],tbl_EmployeeSurvey[EmployeeID],0)),"Not Found")</f>
        <v>2</v>
      </c>
      <c r="Z3743" s="5">
        <f>IFERROR(VLOOKUP(tbl_HRMaster[[#This Row],[EmployeeID]],tbl_ManagerSurvey[[EmployeeID]:[PerformanceRating]],2,FALSE),"Not Found")</f>
        <v>3</v>
      </c>
      <c r="AA3743" s="5">
        <f>IFERROR(VLOOKUP(tbl_HRMaster[[#This Row],[EmployeeID]],tbl_ManagerSurvey[[EmployeeID]:[PerformanceRating]],3,FALSE),"Not Found")</f>
        <v>3</v>
      </c>
      <c r="AB3743" s="5" t="str">
        <f>IF(tbl_HRMaster[[#This Row],[Attrition]]="Yes","Left","Active")</f>
        <v>Active</v>
      </c>
      <c r="AC3743" s="5" t="str">
        <f>_xlfn.IFS(tbl_HRMaster[[#This Row],[Age]]&lt;25,"Under 25",tbl_HRMaster[[#This Row],[Age]]&lt;35,"25-34",tbl_HRMaster[[#This Row],[Age]]&lt;45,"35-44",tbl_HRMaster[[#This Row],[Age]]&lt;55,"45-54",TRUE,"Above 54")</f>
        <v>35-44</v>
      </c>
      <c r="AD3743" s="5" t="str">
        <f>_xlfn.IFS(
tbl_HRMaster[[#This Row],[YearsAtCompany]]&lt;2,"&lt; 2 Years",
tbl_HRMaster[[#This Row],[YearsAtCompany]]&lt;5,"2-4 Years",
tbl_HRMaster[[#This Row],[YearsAtCompany]]&lt;10,"5-9 Years",
TRUE,"10+ Years"
)</f>
        <v>10+ Years</v>
      </c>
      <c r="AE3743" s="5">
        <f>IF(tbl_HRMaster[[#This Row],[Attrition]]="Yes",1,0)</f>
        <v>0</v>
      </c>
    </row>
    <row r="3744" spans="1:31" x14ac:dyDescent="0.25">
      <c r="A3744">
        <v>38</v>
      </c>
      <c r="B3744" t="s">
        <v>21</v>
      </c>
      <c r="C3744" t="s">
        <v>22</v>
      </c>
      <c r="D3744" t="s">
        <v>30</v>
      </c>
      <c r="E3744">
        <v>1</v>
      </c>
      <c r="F3744">
        <v>2</v>
      </c>
      <c r="G3744" t="s">
        <v>38</v>
      </c>
      <c r="H3744">
        <v>2906</v>
      </c>
      <c r="I3744" t="s">
        <v>34</v>
      </c>
      <c r="J3744">
        <v>4</v>
      </c>
      <c r="K3744" t="s">
        <v>40</v>
      </c>
      <c r="L3744" t="s">
        <v>41</v>
      </c>
      <c r="M3744">
        <v>64720</v>
      </c>
      <c r="N3744">
        <v>0</v>
      </c>
      <c r="O3744">
        <v>12</v>
      </c>
      <c r="P3744">
        <v>0</v>
      </c>
      <c r="Q3744">
        <v>17</v>
      </c>
      <c r="R3744">
        <v>4</v>
      </c>
      <c r="S3744">
        <v>16</v>
      </c>
      <c r="T3744">
        <v>5</v>
      </c>
      <c r="U3744">
        <v>13</v>
      </c>
      <c r="V3744">
        <f>COUNTIF(tbl_HRMaster[EmployeeID],tbl_HRMaster[[#This Row],[EmployeeID]])</f>
        <v>1</v>
      </c>
      <c r="W3744">
        <f>IFERROR(INDEX(tbl_EmployeeSurvey[EnvironmentSatisfaction],MATCH(tbl_HRMaster[[#This Row],[EmployeeID]],tbl_EmployeeSurvey[EmployeeID],0)),"Not Found")</f>
        <v>1</v>
      </c>
      <c r="X3744">
        <f>IFERROR(INDEX(tbl_EmployeeSurvey[JobSatisfaction],MATCH(tbl_HRMaster[[#This Row],[EmployeeID]],tbl_EmployeeSurvey[EmployeeID],0)),"Not Found")</f>
        <v>3</v>
      </c>
      <c r="Y3744" s="5">
        <f>IFERROR(INDEX(tbl_EmployeeSurvey[WorkLifeBalance],MATCH(tbl_HRMaster[[#This Row],[EmployeeID]],tbl_EmployeeSurvey[EmployeeID],0)),"Not Found")</f>
        <v>2</v>
      </c>
      <c r="Z3744" s="5">
        <f>IFERROR(VLOOKUP(tbl_HRMaster[[#This Row],[EmployeeID]],tbl_ManagerSurvey[[EmployeeID]:[PerformanceRating]],2,FALSE),"Not Found")</f>
        <v>3</v>
      </c>
      <c r="AA3744" s="5">
        <f>IFERROR(VLOOKUP(tbl_HRMaster[[#This Row],[EmployeeID]],tbl_ManagerSurvey[[EmployeeID]:[PerformanceRating]],3,FALSE),"Not Found")</f>
        <v>3</v>
      </c>
      <c r="AB3744" s="5" t="str">
        <f>IF(tbl_HRMaster[[#This Row],[Attrition]]="Yes","Left","Active")</f>
        <v>Active</v>
      </c>
      <c r="AC3744" s="5" t="str">
        <f>_xlfn.IFS(tbl_HRMaster[[#This Row],[Age]]&lt;25,"Under 25",tbl_HRMaster[[#This Row],[Age]]&lt;35,"25-34",tbl_HRMaster[[#This Row],[Age]]&lt;45,"35-44",tbl_HRMaster[[#This Row],[Age]]&lt;55,"45-54",TRUE,"Above 54")</f>
        <v>35-44</v>
      </c>
      <c r="AD3744" s="5" t="str">
        <f>_xlfn.IFS(
tbl_HRMaster[[#This Row],[YearsAtCompany]]&lt;2,"&lt; 2 Years",
tbl_HRMaster[[#This Row],[YearsAtCompany]]&lt;5,"2-4 Years",
tbl_HRMaster[[#This Row],[YearsAtCompany]]&lt;10,"5-9 Years",
TRUE,"10+ Years"
)</f>
        <v>10+ Years</v>
      </c>
      <c r="AE3744" s="5">
        <f>IF(tbl_HRMaster[[#This Row],[Attrition]]="Yes",1,0)</f>
        <v>0</v>
      </c>
    </row>
    <row r="3745" spans="1:31" x14ac:dyDescent="0.25">
      <c r="A3745">
        <v>38</v>
      </c>
      <c r="B3745" t="s">
        <v>21</v>
      </c>
      <c r="C3745" t="s">
        <v>22</v>
      </c>
      <c r="D3745" t="s">
        <v>30</v>
      </c>
      <c r="E3745">
        <v>1</v>
      </c>
      <c r="F3745">
        <v>2</v>
      </c>
      <c r="G3745" t="s">
        <v>38</v>
      </c>
      <c r="H3745">
        <v>4376</v>
      </c>
      <c r="I3745" t="s">
        <v>34</v>
      </c>
      <c r="J3745">
        <v>4</v>
      </c>
      <c r="K3745" t="s">
        <v>40</v>
      </c>
      <c r="L3745" t="s">
        <v>41</v>
      </c>
      <c r="M3745">
        <v>64720</v>
      </c>
      <c r="N3745">
        <v>0</v>
      </c>
      <c r="O3745">
        <v>12</v>
      </c>
      <c r="P3745">
        <v>0</v>
      </c>
      <c r="Q3745">
        <v>17</v>
      </c>
      <c r="R3745">
        <v>4</v>
      </c>
      <c r="S3745">
        <v>16</v>
      </c>
      <c r="T3745">
        <v>5</v>
      </c>
      <c r="U3745">
        <v>13</v>
      </c>
      <c r="V3745">
        <f>COUNTIF(tbl_HRMaster[EmployeeID],tbl_HRMaster[[#This Row],[EmployeeID]])</f>
        <v>1</v>
      </c>
      <c r="W3745">
        <f>IFERROR(INDEX(tbl_EmployeeSurvey[EnvironmentSatisfaction],MATCH(tbl_HRMaster[[#This Row],[EmployeeID]],tbl_EmployeeSurvey[EmployeeID],0)),"Not Found")</f>
        <v>1</v>
      </c>
      <c r="X3745">
        <f>IFERROR(INDEX(tbl_EmployeeSurvey[JobSatisfaction],MATCH(tbl_HRMaster[[#This Row],[EmployeeID]],tbl_EmployeeSurvey[EmployeeID],0)),"Not Found")</f>
        <v>3</v>
      </c>
      <c r="Y3745" s="5">
        <f>IFERROR(INDEX(tbl_EmployeeSurvey[WorkLifeBalance],MATCH(tbl_HRMaster[[#This Row],[EmployeeID]],tbl_EmployeeSurvey[EmployeeID],0)),"Not Found")</f>
        <v>2</v>
      </c>
      <c r="Z3745" s="5">
        <f>IFERROR(VLOOKUP(tbl_HRMaster[[#This Row],[EmployeeID]],tbl_ManagerSurvey[[EmployeeID]:[PerformanceRating]],2,FALSE),"Not Found")</f>
        <v>3</v>
      </c>
      <c r="AA3745" s="5">
        <f>IFERROR(VLOOKUP(tbl_HRMaster[[#This Row],[EmployeeID]],tbl_ManagerSurvey[[EmployeeID]:[PerformanceRating]],3,FALSE),"Not Found")</f>
        <v>3</v>
      </c>
      <c r="AB3745" s="5" t="str">
        <f>IF(tbl_HRMaster[[#This Row],[Attrition]]="Yes","Left","Active")</f>
        <v>Active</v>
      </c>
      <c r="AC3745" s="5" t="str">
        <f>_xlfn.IFS(tbl_HRMaster[[#This Row],[Age]]&lt;25,"Under 25",tbl_HRMaster[[#This Row],[Age]]&lt;35,"25-34",tbl_HRMaster[[#This Row],[Age]]&lt;45,"35-44",tbl_HRMaster[[#This Row],[Age]]&lt;55,"45-54",TRUE,"Above 54")</f>
        <v>35-44</v>
      </c>
      <c r="AD3745" s="5" t="str">
        <f>_xlfn.IFS(
tbl_HRMaster[[#This Row],[YearsAtCompany]]&lt;2,"&lt; 2 Years",
tbl_HRMaster[[#This Row],[YearsAtCompany]]&lt;5,"2-4 Years",
tbl_HRMaster[[#This Row],[YearsAtCompany]]&lt;10,"5-9 Years",
TRUE,"10+ Years"
)</f>
        <v>10+ Years</v>
      </c>
      <c r="AE3745" s="5">
        <f>IF(tbl_HRMaster[[#This Row],[Attrition]]="Yes",1,0)</f>
        <v>0</v>
      </c>
    </row>
    <row r="3746" spans="1:31" x14ac:dyDescent="0.25">
      <c r="A3746">
        <v>36</v>
      </c>
      <c r="B3746" t="s">
        <v>21</v>
      </c>
      <c r="C3746" t="s">
        <v>22</v>
      </c>
      <c r="D3746" t="s">
        <v>30</v>
      </c>
      <c r="E3746">
        <v>2</v>
      </c>
      <c r="F3746">
        <v>4</v>
      </c>
      <c r="G3746" t="s">
        <v>38</v>
      </c>
      <c r="H3746">
        <v>670</v>
      </c>
      <c r="I3746" t="s">
        <v>34</v>
      </c>
      <c r="J3746">
        <v>1</v>
      </c>
      <c r="K3746" t="s">
        <v>26</v>
      </c>
      <c r="L3746" t="s">
        <v>32</v>
      </c>
      <c r="M3746">
        <v>27250</v>
      </c>
      <c r="N3746">
        <v>9</v>
      </c>
      <c r="O3746">
        <v>21</v>
      </c>
      <c r="P3746">
        <v>1</v>
      </c>
      <c r="Q3746">
        <v>18</v>
      </c>
      <c r="R3746">
        <v>4</v>
      </c>
      <c r="S3746">
        <v>16</v>
      </c>
      <c r="T3746">
        <v>5</v>
      </c>
      <c r="U3746">
        <v>12</v>
      </c>
      <c r="V3746">
        <f>COUNTIF(tbl_HRMaster[EmployeeID],tbl_HRMaster[[#This Row],[EmployeeID]])</f>
        <v>1</v>
      </c>
      <c r="W3746">
        <f>IFERROR(INDEX(tbl_EmployeeSurvey[EnvironmentSatisfaction],MATCH(tbl_HRMaster[[#This Row],[EmployeeID]],tbl_EmployeeSurvey[EmployeeID],0)),"Not Found")</f>
        <v>3</v>
      </c>
      <c r="X3746">
        <f>IFERROR(INDEX(tbl_EmployeeSurvey[JobSatisfaction],MATCH(tbl_HRMaster[[#This Row],[EmployeeID]],tbl_EmployeeSurvey[EmployeeID],0)),"Not Found")</f>
        <v>2</v>
      </c>
      <c r="Y3746" s="5">
        <f>IFERROR(INDEX(tbl_EmployeeSurvey[WorkLifeBalance],MATCH(tbl_HRMaster[[#This Row],[EmployeeID]],tbl_EmployeeSurvey[EmployeeID],0)),"Not Found")</f>
        <v>3</v>
      </c>
      <c r="Z3746" s="5">
        <f>IFERROR(VLOOKUP(tbl_HRMaster[[#This Row],[EmployeeID]],tbl_ManagerSurvey[[EmployeeID]:[PerformanceRating]],2,FALSE),"Not Found")</f>
        <v>2</v>
      </c>
      <c r="AA3746" s="5">
        <f>IFERROR(VLOOKUP(tbl_HRMaster[[#This Row],[EmployeeID]],tbl_ManagerSurvey[[EmployeeID]:[PerformanceRating]],3,FALSE),"Not Found")</f>
        <v>4</v>
      </c>
      <c r="AB3746" s="5" t="str">
        <f>IF(tbl_HRMaster[[#This Row],[Attrition]]="Yes","Left","Active")</f>
        <v>Active</v>
      </c>
      <c r="AC3746" s="5" t="str">
        <f>_xlfn.IFS(tbl_HRMaster[[#This Row],[Age]]&lt;25,"Under 25",tbl_HRMaster[[#This Row],[Age]]&lt;35,"25-34",tbl_HRMaster[[#This Row],[Age]]&lt;45,"35-44",tbl_HRMaster[[#This Row],[Age]]&lt;55,"45-54",TRUE,"Above 54")</f>
        <v>35-44</v>
      </c>
      <c r="AD3746" s="5" t="str">
        <f>_xlfn.IFS(
tbl_HRMaster[[#This Row],[YearsAtCompany]]&lt;2,"&lt; 2 Years",
tbl_HRMaster[[#This Row],[YearsAtCompany]]&lt;5,"2-4 Years",
tbl_HRMaster[[#This Row],[YearsAtCompany]]&lt;10,"5-9 Years",
TRUE,"10+ Years"
)</f>
        <v>10+ Years</v>
      </c>
      <c r="AE3746" s="5">
        <f>IF(tbl_HRMaster[[#This Row],[Attrition]]="Yes",1,0)</f>
        <v>0</v>
      </c>
    </row>
    <row r="3747" spans="1:31" x14ac:dyDescent="0.25">
      <c r="A3747">
        <v>36</v>
      </c>
      <c r="B3747" t="s">
        <v>21</v>
      </c>
      <c r="C3747" t="s">
        <v>22</v>
      </c>
      <c r="D3747" t="s">
        <v>30</v>
      </c>
      <c r="E3747">
        <v>2</v>
      </c>
      <c r="F3747">
        <v>4</v>
      </c>
      <c r="G3747" t="s">
        <v>38</v>
      </c>
      <c r="H3747">
        <v>2140</v>
      </c>
      <c r="I3747" t="s">
        <v>34</v>
      </c>
      <c r="J3747">
        <v>1</v>
      </c>
      <c r="K3747" t="s">
        <v>26</v>
      </c>
      <c r="L3747" t="s">
        <v>32</v>
      </c>
      <c r="M3747">
        <v>27250</v>
      </c>
      <c r="N3747">
        <v>9</v>
      </c>
      <c r="O3747">
        <v>21</v>
      </c>
      <c r="P3747">
        <v>1</v>
      </c>
      <c r="Q3747">
        <v>18</v>
      </c>
      <c r="R3747">
        <v>4</v>
      </c>
      <c r="S3747">
        <v>16</v>
      </c>
      <c r="T3747">
        <v>5</v>
      </c>
      <c r="U3747">
        <v>12</v>
      </c>
      <c r="V3747">
        <f>COUNTIF(tbl_HRMaster[EmployeeID],tbl_HRMaster[[#This Row],[EmployeeID]])</f>
        <v>1</v>
      </c>
      <c r="W3747">
        <f>IFERROR(INDEX(tbl_EmployeeSurvey[EnvironmentSatisfaction],MATCH(tbl_HRMaster[[#This Row],[EmployeeID]],tbl_EmployeeSurvey[EmployeeID],0)),"Not Found")</f>
        <v>3</v>
      </c>
      <c r="X3747">
        <f>IFERROR(INDEX(tbl_EmployeeSurvey[JobSatisfaction],MATCH(tbl_HRMaster[[#This Row],[EmployeeID]],tbl_EmployeeSurvey[EmployeeID],0)),"Not Found")</f>
        <v>2</v>
      </c>
      <c r="Y3747" s="5">
        <f>IFERROR(INDEX(tbl_EmployeeSurvey[WorkLifeBalance],MATCH(tbl_HRMaster[[#This Row],[EmployeeID]],tbl_EmployeeSurvey[EmployeeID],0)),"Not Found")</f>
        <v>3</v>
      </c>
      <c r="Z3747" s="5">
        <f>IFERROR(VLOOKUP(tbl_HRMaster[[#This Row],[EmployeeID]],tbl_ManagerSurvey[[EmployeeID]:[PerformanceRating]],2,FALSE),"Not Found")</f>
        <v>2</v>
      </c>
      <c r="AA3747" s="5">
        <f>IFERROR(VLOOKUP(tbl_HRMaster[[#This Row],[EmployeeID]],tbl_ManagerSurvey[[EmployeeID]:[PerformanceRating]],3,FALSE),"Not Found")</f>
        <v>4</v>
      </c>
      <c r="AB3747" s="5" t="str">
        <f>IF(tbl_HRMaster[[#This Row],[Attrition]]="Yes","Left","Active")</f>
        <v>Active</v>
      </c>
      <c r="AC3747" s="5" t="str">
        <f>_xlfn.IFS(tbl_HRMaster[[#This Row],[Age]]&lt;25,"Under 25",tbl_HRMaster[[#This Row],[Age]]&lt;35,"25-34",tbl_HRMaster[[#This Row],[Age]]&lt;45,"35-44",tbl_HRMaster[[#This Row],[Age]]&lt;55,"45-54",TRUE,"Above 54")</f>
        <v>35-44</v>
      </c>
      <c r="AD3747" s="5" t="str">
        <f>_xlfn.IFS(
tbl_HRMaster[[#This Row],[YearsAtCompany]]&lt;2,"&lt; 2 Years",
tbl_HRMaster[[#This Row],[YearsAtCompany]]&lt;5,"2-4 Years",
tbl_HRMaster[[#This Row],[YearsAtCompany]]&lt;10,"5-9 Years",
TRUE,"10+ Years"
)</f>
        <v>10+ Years</v>
      </c>
      <c r="AE3747" s="5">
        <f>IF(tbl_HRMaster[[#This Row],[Attrition]]="Yes",1,0)</f>
        <v>0</v>
      </c>
    </row>
    <row r="3748" spans="1:31" x14ac:dyDescent="0.25">
      <c r="A3748">
        <v>36</v>
      </c>
      <c r="B3748" t="s">
        <v>21</v>
      </c>
      <c r="C3748" t="s">
        <v>22</v>
      </c>
      <c r="D3748" t="s">
        <v>30</v>
      </c>
      <c r="E3748">
        <v>2</v>
      </c>
      <c r="F3748">
        <v>4</v>
      </c>
      <c r="G3748" t="s">
        <v>38</v>
      </c>
      <c r="H3748">
        <v>3610</v>
      </c>
      <c r="I3748" t="s">
        <v>34</v>
      </c>
      <c r="J3748">
        <v>1</v>
      </c>
      <c r="K3748" t="s">
        <v>26</v>
      </c>
      <c r="L3748" t="s">
        <v>32</v>
      </c>
      <c r="M3748">
        <v>27250</v>
      </c>
      <c r="N3748">
        <v>9</v>
      </c>
      <c r="O3748">
        <v>21</v>
      </c>
      <c r="P3748">
        <v>1</v>
      </c>
      <c r="Q3748">
        <v>18</v>
      </c>
      <c r="R3748">
        <v>4</v>
      </c>
      <c r="S3748">
        <v>16</v>
      </c>
      <c r="T3748">
        <v>5</v>
      </c>
      <c r="U3748">
        <v>12</v>
      </c>
      <c r="V3748">
        <f>COUNTIF(tbl_HRMaster[EmployeeID],tbl_HRMaster[[#This Row],[EmployeeID]])</f>
        <v>1</v>
      </c>
      <c r="W3748">
        <f>IFERROR(INDEX(tbl_EmployeeSurvey[EnvironmentSatisfaction],MATCH(tbl_HRMaster[[#This Row],[EmployeeID]],tbl_EmployeeSurvey[EmployeeID],0)),"Not Found")</f>
        <v>3</v>
      </c>
      <c r="X3748">
        <f>IFERROR(INDEX(tbl_EmployeeSurvey[JobSatisfaction],MATCH(tbl_HRMaster[[#This Row],[EmployeeID]],tbl_EmployeeSurvey[EmployeeID],0)),"Not Found")</f>
        <v>2</v>
      </c>
      <c r="Y3748" s="5">
        <f>IFERROR(INDEX(tbl_EmployeeSurvey[WorkLifeBalance],MATCH(tbl_HRMaster[[#This Row],[EmployeeID]],tbl_EmployeeSurvey[EmployeeID],0)),"Not Found")</f>
        <v>3</v>
      </c>
      <c r="Z3748" s="5">
        <f>IFERROR(VLOOKUP(tbl_HRMaster[[#This Row],[EmployeeID]],tbl_ManagerSurvey[[EmployeeID]:[PerformanceRating]],2,FALSE),"Not Found")</f>
        <v>2</v>
      </c>
      <c r="AA3748" s="5">
        <f>IFERROR(VLOOKUP(tbl_HRMaster[[#This Row],[EmployeeID]],tbl_ManagerSurvey[[EmployeeID]:[PerformanceRating]],3,FALSE),"Not Found")</f>
        <v>4</v>
      </c>
      <c r="AB3748" s="5" t="str">
        <f>IF(tbl_HRMaster[[#This Row],[Attrition]]="Yes","Left","Active")</f>
        <v>Active</v>
      </c>
      <c r="AC3748" s="5" t="str">
        <f>_xlfn.IFS(tbl_HRMaster[[#This Row],[Age]]&lt;25,"Under 25",tbl_HRMaster[[#This Row],[Age]]&lt;35,"25-34",tbl_HRMaster[[#This Row],[Age]]&lt;45,"35-44",tbl_HRMaster[[#This Row],[Age]]&lt;55,"45-54",TRUE,"Above 54")</f>
        <v>35-44</v>
      </c>
      <c r="AD3748" s="5" t="str">
        <f>_xlfn.IFS(
tbl_HRMaster[[#This Row],[YearsAtCompany]]&lt;2,"&lt; 2 Years",
tbl_HRMaster[[#This Row],[YearsAtCompany]]&lt;5,"2-4 Years",
tbl_HRMaster[[#This Row],[YearsAtCompany]]&lt;10,"5-9 Years",
TRUE,"10+ Years"
)</f>
        <v>10+ Years</v>
      </c>
      <c r="AE3748" s="5">
        <f>IF(tbl_HRMaster[[#This Row],[Attrition]]="Yes",1,0)</f>
        <v>0</v>
      </c>
    </row>
    <row r="3749" spans="1:31" x14ac:dyDescent="0.25">
      <c r="A3749">
        <v>37</v>
      </c>
      <c r="B3749" t="s">
        <v>21</v>
      </c>
      <c r="C3749" t="s">
        <v>22</v>
      </c>
      <c r="D3749" t="s">
        <v>23</v>
      </c>
      <c r="E3749">
        <v>5</v>
      </c>
      <c r="F3749">
        <v>1</v>
      </c>
      <c r="G3749" t="s">
        <v>45</v>
      </c>
      <c r="H3749">
        <v>28</v>
      </c>
      <c r="I3749" t="s">
        <v>34</v>
      </c>
      <c r="J3749">
        <v>1</v>
      </c>
      <c r="K3749" t="s">
        <v>31</v>
      </c>
      <c r="L3749" t="s">
        <v>32</v>
      </c>
      <c r="M3749">
        <v>27050</v>
      </c>
      <c r="N3749">
        <v>1</v>
      </c>
      <c r="O3749">
        <v>11</v>
      </c>
      <c r="P3749">
        <v>0</v>
      </c>
      <c r="Q3749">
        <v>17</v>
      </c>
      <c r="R3749">
        <v>2</v>
      </c>
      <c r="S3749">
        <v>17</v>
      </c>
      <c r="T3749">
        <v>5</v>
      </c>
      <c r="U3749">
        <v>7</v>
      </c>
      <c r="V3749">
        <f>COUNTIF(tbl_HRMaster[EmployeeID],tbl_HRMaster[[#This Row],[EmployeeID]])</f>
        <v>1</v>
      </c>
      <c r="W3749">
        <f>IFERROR(INDEX(tbl_EmployeeSurvey[EnvironmentSatisfaction],MATCH(tbl_HRMaster[[#This Row],[EmployeeID]],tbl_EmployeeSurvey[EmployeeID],0)),"Not Found")</f>
        <v>4</v>
      </c>
      <c r="X3749">
        <f>IFERROR(INDEX(tbl_EmployeeSurvey[JobSatisfaction],MATCH(tbl_HRMaster[[#This Row],[EmployeeID]],tbl_EmployeeSurvey[EmployeeID],0)),"Not Found")</f>
        <v>4</v>
      </c>
      <c r="Y3749" s="5">
        <f>IFERROR(INDEX(tbl_EmployeeSurvey[WorkLifeBalance],MATCH(tbl_HRMaster[[#This Row],[EmployeeID]],tbl_EmployeeSurvey[EmployeeID],0)),"Not Found")</f>
        <v>3</v>
      </c>
      <c r="Z3749" s="5">
        <f>IFERROR(VLOOKUP(tbl_HRMaster[[#This Row],[EmployeeID]],tbl_ManagerSurvey[[EmployeeID]:[PerformanceRating]],2,FALSE),"Not Found")</f>
        <v>3</v>
      </c>
      <c r="AA3749" s="5">
        <f>IFERROR(VLOOKUP(tbl_HRMaster[[#This Row],[EmployeeID]],tbl_ManagerSurvey[[EmployeeID]:[PerformanceRating]],3,FALSE),"Not Found")</f>
        <v>3</v>
      </c>
      <c r="AB3749" s="5" t="str">
        <f>IF(tbl_HRMaster[[#This Row],[Attrition]]="Yes","Left","Active")</f>
        <v>Active</v>
      </c>
      <c r="AC3749" s="5" t="str">
        <f>_xlfn.IFS(tbl_HRMaster[[#This Row],[Age]]&lt;25,"Under 25",tbl_HRMaster[[#This Row],[Age]]&lt;35,"25-34",tbl_HRMaster[[#This Row],[Age]]&lt;45,"35-44",tbl_HRMaster[[#This Row],[Age]]&lt;55,"45-54",TRUE,"Above 54")</f>
        <v>35-44</v>
      </c>
      <c r="AD3749" s="5" t="str">
        <f>_xlfn.IFS(
tbl_HRMaster[[#This Row],[YearsAtCompany]]&lt;2,"&lt; 2 Years",
tbl_HRMaster[[#This Row],[YearsAtCompany]]&lt;5,"2-4 Years",
tbl_HRMaster[[#This Row],[YearsAtCompany]]&lt;10,"5-9 Years",
TRUE,"10+ Years"
)</f>
        <v>10+ Years</v>
      </c>
      <c r="AE3749" s="5">
        <f>IF(tbl_HRMaster[[#This Row],[Attrition]]="Yes",1,0)</f>
        <v>0</v>
      </c>
    </row>
    <row r="3750" spans="1:31" x14ac:dyDescent="0.25">
      <c r="A3750">
        <v>37</v>
      </c>
      <c r="B3750" t="s">
        <v>21</v>
      </c>
      <c r="C3750" t="s">
        <v>22</v>
      </c>
      <c r="D3750" t="s">
        <v>23</v>
      </c>
      <c r="E3750">
        <v>5</v>
      </c>
      <c r="F3750">
        <v>1</v>
      </c>
      <c r="G3750" t="s">
        <v>45</v>
      </c>
      <c r="H3750">
        <v>1498</v>
      </c>
      <c r="I3750" t="s">
        <v>34</v>
      </c>
      <c r="J3750">
        <v>1</v>
      </c>
      <c r="K3750" t="s">
        <v>31</v>
      </c>
      <c r="L3750" t="s">
        <v>32</v>
      </c>
      <c r="M3750">
        <v>27050</v>
      </c>
      <c r="N3750">
        <v>1</v>
      </c>
      <c r="O3750">
        <v>11</v>
      </c>
      <c r="P3750">
        <v>0</v>
      </c>
      <c r="Q3750">
        <v>17</v>
      </c>
      <c r="R3750">
        <v>2</v>
      </c>
      <c r="S3750">
        <v>17</v>
      </c>
      <c r="T3750">
        <v>5</v>
      </c>
      <c r="U3750">
        <v>7</v>
      </c>
      <c r="V3750">
        <f>COUNTIF(tbl_HRMaster[EmployeeID],tbl_HRMaster[[#This Row],[EmployeeID]])</f>
        <v>1</v>
      </c>
      <c r="W3750">
        <f>IFERROR(INDEX(tbl_EmployeeSurvey[EnvironmentSatisfaction],MATCH(tbl_HRMaster[[#This Row],[EmployeeID]],tbl_EmployeeSurvey[EmployeeID],0)),"Not Found")</f>
        <v>4</v>
      </c>
      <c r="X3750">
        <f>IFERROR(INDEX(tbl_EmployeeSurvey[JobSatisfaction],MATCH(tbl_HRMaster[[#This Row],[EmployeeID]],tbl_EmployeeSurvey[EmployeeID],0)),"Not Found")</f>
        <v>4</v>
      </c>
      <c r="Y3750" s="5">
        <f>IFERROR(INDEX(tbl_EmployeeSurvey[WorkLifeBalance],MATCH(tbl_HRMaster[[#This Row],[EmployeeID]],tbl_EmployeeSurvey[EmployeeID],0)),"Not Found")</f>
        <v>3</v>
      </c>
      <c r="Z3750" s="5">
        <f>IFERROR(VLOOKUP(tbl_HRMaster[[#This Row],[EmployeeID]],tbl_ManagerSurvey[[EmployeeID]:[PerformanceRating]],2,FALSE),"Not Found")</f>
        <v>3</v>
      </c>
      <c r="AA3750" s="5">
        <f>IFERROR(VLOOKUP(tbl_HRMaster[[#This Row],[EmployeeID]],tbl_ManagerSurvey[[EmployeeID]:[PerformanceRating]],3,FALSE),"Not Found")</f>
        <v>3</v>
      </c>
      <c r="AB3750" s="5" t="str">
        <f>IF(tbl_HRMaster[[#This Row],[Attrition]]="Yes","Left","Active")</f>
        <v>Active</v>
      </c>
      <c r="AC3750" s="5" t="str">
        <f>_xlfn.IFS(tbl_HRMaster[[#This Row],[Age]]&lt;25,"Under 25",tbl_HRMaster[[#This Row],[Age]]&lt;35,"25-34",tbl_HRMaster[[#This Row],[Age]]&lt;45,"35-44",tbl_HRMaster[[#This Row],[Age]]&lt;55,"45-54",TRUE,"Above 54")</f>
        <v>35-44</v>
      </c>
      <c r="AD3750" s="5" t="str">
        <f>_xlfn.IFS(
tbl_HRMaster[[#This Row],[YearsAtCompany]]&lt;2,"&lt; 2 Years",
tbl_HRMaster[[#This Row],[YearsAtCompany]]&lt;5,"2-4 Years",
tbl_HRMaster[[#This Row],[YearsAtCompany]]&lt;10,"5-9 Years",
TRUE,"10+ Years"
)</f>
        <v>10+ Years</v>
      </c>
      <c r="AE3750" s="5">
        <f>IF(tbl_HRMaster[[#This Row],[Attrition]]="Yes",1,0)</f>
        <v>0</v>
      </c>
    </row>
    <row r="3751" spans="1:31" x14ac:dyDescent="0.25">
      <c r="A3751">
        <v>37</v>
      </c>
      <c r="B3751" t="s">
        <v>21</v>
      </c>
      <c r="C3751" t="s">
        <v>22</v>
      </c>
      <c r="D3751" t="s">
        <v>23</v>
      </c>
      <c r="E3751">
        <v>5</v>
      </c>
      <c r="F3751">
        <v>1</v>
      </c>
      <c r="G3751" t="s">
        <v>45</v>
      </c>
      <c r="H3751">
        <v>2968</v>
      </c>
      <c r="I3751" t="s">
        <v>34</v>
      </c>
      <c r="J3751">
        <v>1</v>
      </c>
      <c r="K3751" t="s">
        <v>31</v>
      </c>
      <c r="L3751" t="s">
        <v>32</v>
      </c>
      <c r="M3751">
        <v>27050</v>
      </c>
      <c r="N3751">
        <v>1</v>
      </c>
      <c r="O3751">
        <v>11</v>
      </c>
      <c r="P3751">
        <v>0</v>
      </c>
      <c r="Q3751">
        <v>17</v>
      </c>
      <c r="R3751">
        <v>2</v>
      </c>
      <c r="S3751">
        <v>17</v>
      </c>
      <c r="T3751">
        <v>5</v>
      </c>
      <c r="U3751">
        <v>7</v>
      </c>
      <c r="V3751">
        <f>COUNTIF(tbl_HRMaster[EmployeeID],tbl_HRMaster[[#This Row],[EmployeeID]])</f>
        <v>1</v>
      </c>
      <c r="W3751">
        <f>IFERROR(INDEX(tbl_EmployeeSurvey[EnvironmentSatisfaction],MATCH(tbl_HRMaster[[#This Row],[EmployeeID]],tbl_EmployeeSurvey[EmployeeID],0)),"Not Found")</f>
        <v>4</v>
      </c>
      <c r="X3751">
        <f>IFERROR(INDEX(tbl_EmployeeSurvey[JobSatisfaction],MATCH(tbl_HRMaster[[#This Row],[EmployeeID]],tbl_EmployeeSurvey[EmployeeID],0)),"Not Found")</f>
        <v>4</v>
      </c>
      <c r="Y3751" s="5">
        <f>IFERROR(INDEX(tbl_EmployeeSurvey[WorkLifeBalance],MATCH(tbl_HRMaster[[#This Row],[EmployeeID]],tbl_EmployeeSurvey[EmployeeID],0)),"Not Found")</f>
        <v>3</v>
      </c>
      <c r="Z3751" s="5">
        <f>IFERROR(VLOOKUP(tbl_HRMaster[[#This Row],[EmployeeID]],tbl_ManagerSurvey[[EmployeeID]:[PerformanceRating]],2,FALSE),"Not Found")</f>
        <v>3</v>
      </c>
      <c r="AA3751" s="5">
        <f>IFERROR(VLOOKUP(tbl_HRMaster[[#This Row],[EmployeeID]],tbl_ManagerSurvey[[EmployeeID]:[PerformanceRating]],3,FALSE),"Not Found")</f>
        <v>3</v>
      </c>
      <c r="AB3751" s="5" t="str">
        <f>IF(tbl_HRMaster[[#This Row],[Attrition]]="Yes","Left","Active")</f>
        <v>Active</v>
      </c>
      <c r="AC3751" s="5" t="str">
        <f>_xlfn.IFS(tbl_HRMaster[[#This Row],[Age]]&lt;25,"Under 25",tbl_HRMaster[[#This Row],[Age]]&lt;35,"25-34",tbl_HRMaster[[#This Row],[Age]]&lt;45,"35-44",tbl_HRMaster[[#This Row],[Age]]&lt;55,"45-54",TRUE,"Above 54")</f>
        <v>35-44</v>
      </c>
      <c r="AD3751" s="5" t="str">
        <f>_xlfn.IFS(
tbl_HRMaster[[#This Row],[YearsAtCompany]]&lt;2,"&lt; 2 Years",
tbl_HRMaster[[#This Row],[YearsAtCompany]]&lt;5,"2-4 Years",
tbl_HRMaster[[#This Row],[YearsAtCompany]]&lt;10,"5-9 Years",
TRUE,"10+ Years"
)</f>
        <v>10+ Years</v>
      </c>
      <c r="AE3751" s="5">
        <f>IF(tbl_HRMaster[[#This Row],[Attrition]]="Yes",1,0)</f>
        <v>0</v>
      </c>
    </row>
    <row r="3752" spans="1:31" x14ac:dyDescent="0.25">
      <c r="A3752">
        <v>35</v>
      </c>
      <c r="B3752" t="s">
        <v>21</v>
      </c>
      <c r="C3752" t="s">
        <v>22</v>
      </c>
      <c r="D3752" t="s">
        <v>30</v>
      </c>
      <c r="E3752">
        <v>9</v>
      </c>
      <c r="F3752">
        <v>2</v>
      </c>
      <c r="G3752" t="s">
        <v>24</v>
      </c>
      <c r="H3752">
        <v>378</v>
      </c>
      <c r="I3752" t="s">
        <v>25</v>
      </c>
      <c r="J3752">
        <v>1</v>
      </c>
      <c r="K3752" t="s">
        <v>26</v>
      </c>
      <c r="L3752" t="s">
        <v>27</v>
      </c>
      <c r="M3752">
        <v>31400</v>
      </c>
      <c r="N3752">
        <v>1</v>
      </c>
      <c r="O3752">
        <v>13</v>
      </c>
      <c r="P3752">
        <v>1</v>
      </c>
      <c r="Q3752">
        <v>17</v>
      </c>
      <c r="R3752">
        <v>2</v>
      </c>
      <c r="S3752">
        <v>17</v>
      </c>
      <c r="T3752">
        <v>5</v>
      </c>
      <c r="U3752">
        <v>15</v>
      </c>
      <c r="V3752">
        <f>COUNTIF(tbl_HRMaster[EmployeeID],tbl_HRMaster[[#This Row],[EmployeeID]])</f>
        <v>1</v>
      </c>
      <c r="W3752">
        <f>IFERROR(INDEX(tbl_EmployeeSurvey[EnvironmentSatisfaction],MATCH(tbl_HRMaster[[#This Row],[EmployeeID]],tbl_EmployeeSurvey[EmployeeID],0)),"Not Found")</f>
        <v>4</v>
      </c>
      <c r="X3752">
        <f>IFERROR(INDEX(tbl_EmployeeSurvey[JobSatisfaction],MATCH(tbl_HRMaster[[#This Row],[EmployeeID]],tbl_EmployeeSurvey[EmployeeID],0)),"Not Found")</f>
        <v>3</v>
      </c>
      <c r="Y3752" s="5">
        <f>IFERROR(INDEX(tbl_EmployeeSurvey[WorkLifeBalance],MATCH(tbl_HRMaster[[#This Row],[EmployeeID]],tbl_EmployeeSurvey[EmployeeID],0)),"Not Found")</f>
        <v>3</v>
      </c>
      <c r="Z3752" s="5">
        <f>IFERROR(VLOOKUP(tbl_HRMaster[[#This Row],[EmployeeID]],tbl_ManagerSurvey[[EmployeeID]:[PerformanceRating]],2,FALSE),"Not Found")</f>
        <v>2</v>
      </c>
      <c r="AA3752" s="5">
        <f>IFERROR(VLOOKUP(tbl_HRMaster[[#This Row],[EmployeeID]],tbl_ManagerSurvey[[EmployeeID]:[PerformanceRating]],3,FALSE),"Not Found")</f>
        <v>3</v>
      </c>
      <c r="AB3752" s="5" t="str">
        <f>IF(tbl_HRMaster[[#This Row],[Attrition]]="Yes","Left","Active")</f>
        <v>Active</v>
      </c>
      <c r="AC3752" s="5" t="str">
        <f>_xlfn.IFS(tbl_HRMaster[[#This Row],[Age]]&lt;25,"Under 25",tbl_HRMaster[[#This Row],[Age]]&lt;35,"25-34",tbl_HRMaster[[#This Row],[Age]]&lt;45,"35-44",tbl_HRMaster[[#This Row],[Age]]&lt;55,"45-54",TRUE,"Above 54")</f>
        <v>35-44</v>
      </c>
      <c r="AD3752" s="5" t="str">
        <f>_xlfn.IFS(
tbl_HRMaster[[#This Row],[YearsAtCompany]]&lt;2,"&lt; 2 Years",
tbl_HRMaster[[#This Row],[YearsAtCompany]]&lt;5,"2-4 Years",
tbl_HRMaster[[#This Row],[YearsAtCompany]]&lt;10,"5-9 Years",
TRUE,"10+ Years"
)</f>
        <v>10+ Years</v>
      </c>
      <c r="AE3752" s="5">
        <f>IF(tbl_HRMaster[[#This Row],[Attrition]]="Yes",1,0)</f>
        <v>0</v>
      </c>
    </row>
    <row r="3753" spans="1:31" x14ac:dyDescent="0.25">
      <c r="A3753">
        <v>35</v>
      </c>
      <c r="B3753" t="s">
        <v>21</v>
      </c>
      <c r="C3753" t="s">
        <v>22</v>
      </c>
      <c r="D3753" t="s">
        <v>30</v>
      </c>
      <c r="E3753">
        <v>9</v>
      </c>
      <c r="F3753">
        <v>2</v>
      </c>
      <c r="G3753" t="s">
        <v>24</v>
      </c>
      <c r="H3753">
        <v>1848</v>
      </c>
      <c r="I3753" t="s">
        <v>25</v>
      </c>
      <c r="J3753">
        <v>1</v>
      </c>
      <c r="K3753" t="s">
        <v>26</v>
      </c>
      <c r="L3753" t="s">
        <v>27</v>
      </c>
      <c r="M3753">
        <v>31400</v>
      </c>
      <c r="N3753">
        <v>1</v>
      </c>
      <c r="O3753">
        <v>13</v>
      </c>
      <c r="P3753">
        <v>1</v>
      </c>
      <c r="Q3753">
        <v>17</v>
      </c>
      <c r="R3753">
        <v>2</v>
      </c>
      <c r="S3753">
        <v>17</v>
      </c>
      <c r="T3753">
        <v>5</v>
      </c>
      <c r="U3753">
        <v>15</v>
      </c>
      <c r="V3753">
        <f>COUNTIF(tbl_HRMaster[EmployeeID],tbl_HRMaster[[#This Row],[EmployeeID]])</f>
        <v>1</v>
      </c>
      <c r="W3753">
        <f>IFERROR(INDEX(tbl_EmployeeSurvey[EnvironmentSatisfaction],MATCH(tbl_HRMaster[[#This Row],[EmployeeID]],tbl_EmployeeSurvey[EmployeeID],0)),"Not Found")</f>
        <v>4</v>
      </c>
      <c r="X3753">
        <f>IFERROR(INDEX(tbl_EmployeeSurvey[JobSatisfaction],MATCH(tbl_HRMaster[[#This Row],[EmployeeID]],tbl_EmployeeSurvey[EmployeeID],0)),"Not Found")</f>
        <v>3</v>
      </c>
      <c r="Y3753" s="5">
        <f>IFERROR(INDEX(tbl_EmployeeSurvey[WorkLifeBalance],MATCH(tbl_HRMaster[[#This Row],[EmployeeID]],tbl_EmployeeSurvey[EmployeeID],0)),"Not Found")</f>
        <v>3</v>
      </c>
      <c r="Z3753" s="5">
        <f>IFERROR(VLOOKUP(tbl_HRMaster[[#This Row],[EmployeeID]],tbl_ManagerSurvey[[EmployeeID]:[PerformanceRating]],2,FALSE),"Not Found")</f>
        <v>2</v>
      </c>
      <c r="AA3753" s="5">
        <f>IFERROR(VLOOKUP(tbl_HRMaster[[#This Row],[EmployeeID]],tbl_ManagerSurvey[[EmployeeID]:[PerformanceRating]],3,FALSE),"Not Found")</f>
        <v>3</v>
      </c>
      <c r="AB3753" s="5" t="str">
        <f>IF(tbl_HRMaster[[#This Row],[Attrition]]="Yes","Left","Active")</f>
        <v>Active</v>
      </c>
      <c r="AC3753" s="5" t="str">
        <f>_xlfn.IFS(tbl_HRMaster[[#This Row],[Age]]&lt;25,"Under 25",tbl_HRMaster[[#This Row],[Age]]&lt;35,"25-34",tbl_HRMaster[[#This Row],[Age]]&lt;45,"35-44",tbl_HRMaster[[#This Row],[Age]]&lt;55,"45-54",TRUE,"Above 54")</f>
        <v>35-44</v>
      </c>
      <c r="AD3753" s="5" t="str">
        <f>_xlfn.IFS(
tbl_HRMaster[[#This Row],[YearsAtCompany]]&lt;2,"&lt; 2 Years",
tbl_HRMaster[[#This Row],[YearsAtCompany]]&lt;5,"2-4 Years",
tbl_HRMaster[[#This Row],[YearsAtCompany]]&lt;10,"5-9 Years",
TRUE,"10+ Years"
)</f>
        <v>10+ Years</v>
      </c>
      <c r="AE3753" s="5">
        <f>IF(tbl_HRMaster[[#This Row],[Attrition]]="Yes",1,0)</f>
        <v>0</v>
      </c>
    </row>
    <row r="3754" spans="1:31" x14ac:dyDescent="0.25">
      <c r="A3754">
        <v>35</v>
      </c>
      <c r="B3754" t="s">
        <v>21</v>
      </c>
      <c r="C3754" t="s">
        <v>22</v>
      </c>
      <c r="D3754" t="s">
        <v>30</v>
      </c>
      <c r="E3754">
        <v>9</v>
      </c>
      <c r="F3754">
        <v>2</v>
      </c>
      <c r="G3754" t="s">
        <v>24</v>
      </c>
      <c r="H3754">
        <v>3318</v>
      </c>
      <c r="I3754" t="s">
        <v>25</v>
      </c>
      <c r="J3754">
        <v>1</v>
      </c>
      <c r="K3754" t="s">
        <v>26</v>
      </c>
      <c r="L3754" t="s">
        <v>27</v>
      </c>
      <c r="M3754">
        <v>31400</v>
      </c>
      <c r="N3754">
        <v>1</v>
      </c>
      <c r="O3754">
        <v>13</v>
      </c>
      <c r="P3754">
        <v>1</v>
      </c>
      <c r="Q3754">
        <v>17</v>
      </c>
      <c r="R3754">
        <v>2</v>
      </c>
      <c r="S3754">
        <v>17</v>
      </c>
      <c r="T3754">
        <v>5</v>
      </c>
      <c r="U3754">
        <v>15</v>
      </c>
      <c r="V3754">
        <f>COUNTIF(tbl_HRMaster[EmployeeID],tbl_HRMaster[[#This Row],[EmployeeID]])</f>
        <v>1</v>
      </c>
      <c r="W3754">
        <f>IFERROR(INDEX(tbl_EmployeeSurvey[EnvironmentSatisfaction],MATCH(tbl_HRMaster[[#This Row],[EmployeeID]],tbl_EmployeeSurvey[EmployeeID],0)),"Not Found")</f>
        <v>4</v>
      </c>
      <c r="X3754">
        <f>IFERROR(INDEX(tbl_EmployeeSurvey[JobSatisfaction],MATCH(tbl_HRMaster[[#This Row],[EmployeeID]],tbl_EmployeeSurvey[EmployeeID],0)),"Not Found")</f>
        <v>3</v>
      </c>
      <c r="Y3754" s="5">
        <f>IFERROR(INDEX(tbl_EmployeeSurvey[WorkLifeBalance],MATCH(tbl_HRMaster[[#This Row],[EmployeeID]],tbl_EmployeeSurvey[EmployeeID],0)),"Not Found")</f>
        <v>3</v>
      </c>
      <c r="Z3754" s="5">
        <f>IFERROR(VLOOKUP(tbl_HRMaster[[#This Row],[EmployeeID]],tbl_ManagerSurvey[[EmployeeID]:[PerformanceRating]],2,FALSE),"Not Found")</f>
        <v>2</v>
      </c>
      <c r="AA3754" s="5">
        <f>IFERROR(VLOOKUP(tbl_HRMaster[[#This Row],[EmployeeID]],tbl_ManagerSurvey[[EmployeeID]:[PerformanceRating]],3,FALSE),"Not Found")</f>
        <v>3</v>
      </c>
      <c r="AB3754" s="5" t="str">
        <f>IF(tbl_HRMaster[[#This Row],[Attrition]]="Yes","Left","Active")</f>
        <v>Active</v>
      </c>
      <c r="AC3754" s="5" t="str">
        <f>_xlfn.IFS(tbl_HRMaster[[#This Row],[Age]]&lt;25,"Under 25",tbl_HRMaster[[#This Row],[Age]]&lt;35,"25-34",tbl_HRMaster[[#This Row],[Age]]&lt;45,"35-44",tbl_HRMaster[[#This Row],[Age]]&lt;55,"45-54",TRUE,"Above 54")</f>
        <v>35-44</v>
      </c>
      <c r="AD3754" s="5" t="str">
        <f>_xlfn.IFS(
tbl_HRMaster[[#This Row],[YearsAtCompany]]&lt;2,"&lt; 2 Years",
tbl_HRMaster[[#This Row],[YearsAtCompany]]&lt;5,"2-4 Years",
tbl_HRMaster[[#This Row],[YearsAtCompany]]&lt;10,"5-9 Years",
TRUE,"10+ Years"
)</f>
        <v>10+ Years</v>
      </c>
      <c r="AE3754" s="5">
        <f>IF(tbl_HRMaster[[#This Row],[Attrition]]="Yes",1,0)</f>
        <v>0</v>
      </c>
    </row>
    <row r="3755" spans="1:31" x14ac:dyDescent="0.25">
      <c r="A3755">
        <v>40</v>
      </c>
      <c r="B3755" t="s">
        <v>21</v>
      </c>
      <c r="C3755" t="s">
        <v>22</v>
      </c>
      <c r="D3755" t="s">
        <v>30</v>
      </c>
      <c r="E3755">
        <v>15</v>
      </c>
      <c r="F3755">
        <v>3</v>
      </c>
      <c r="G3755" t="s">
        <v>24</v>
      </c>
      <c r="H3755">
        <v>191</v>
      </c>
      <c r="I3755" t="s">
        <v>25</v>
      </c>
      <c r="J3755">
        <v>2</v>
      </c>
      <c r="K3755" t="s">
        <v>40</v>
      </c>
      <c r="L3755" t="s">
        <v>32</v>
      </c>
      <c r="M3755">
        <v>25710</v>
      </c>
      <c r="N3755">
        <v>7</v>
      </c>
      <c r="O3755">
        <v>14</v>
      </c>
      <c r="P3755">
        <v>0</v>
      </c>
      <c r="Q3755">
        <v>22</v>
      </c>
      <c r="R3755">
        <v>1</v>
      </c>
      <c r="S3755">
        <v>20</v>
      </c>
      <c r="T3755">
        <v>5</v>
      </c>
      <c r="U3755">
        <v>13</v>
      </c>
      <c r="V3755">
        <f>COUNTIF(tbl_HRMaster[EmployeeID],tbl_HRMaster[[#This Row],[EmployeeID]])</f>
        <v>1</v>
      </c>
      <c r="W3755">
        <f>IFERROR(INDEX(tbl_EmployeeSurvey[EnvironmentSatisfaction],MATCH(tbl_HRMaster[[#This Row],[EmployeeID]],tbl_EmployeeSurvey[EmployeeID],0)),"Not Found")</f>
        <v>2</v>
      </c>
      <c r="X3755">
        <f>IFERROR(INDEX(tbl_EmployeeSurvey[JobSatisfaction],MATCH(tbl_HRMaster[[#This Row],[EmployeeID]],tbl_EmployeeSurvey[EmployeeID],0)),"Not Found")</f>
        <v>3</v>
      </c>
      <c r="Y3755" s="5">
        <f>IFERROR(INDEX(tbl_EmployeeSurvey[WorkLifeBalance],MATCH(tbl_HRMaster[[#This Row],[EmployeeID]],tbl_EmployeeSurvey[EmployeeID],0)),"Not Found")</f>
        <v>3</v>
      </c>
      <c r="Z3755" s="5">
        <f>IFERROR(VLOOKUP(tbl_HRMaster[[#This Row],[EmployeeID]],tbl_ManagerSurvey[[EmployeeID]:[PerformanceRating]],2,FALSE),"Not Found")</f>
        <v>3</v>
      </c>
      <c r="AA3755" s="5">
        <f>IFERROR(VLOOKUP(tbl_HRMaster[[#This Row],[EmployeeID]],tbl_ManagerSurvey[[EmployeeID]:[PerformanceRating]],3,FALSE),"Not Found")</f>
        <v>3</v>
      </c>
      <c r="AB3755" s="5" t="str">
        <f>IF(tbl_HRMaster[[#This Row],[Attrition]]="Yes","Left","Active")</f>
        <v>Active</v>
      </c>
      <c r="AC3755" s="5" t="str">
        <f>_xlfn.IFS(tbl_HRMaster[[#This Row],[Age]]&lt;25,"Under 25",tbl_HRMaster[[#This Row],[Age]]&lt;35,"25-34",tbl_HRMaster[[#This Row],[Age]]&lt;45,"35-44",tbl_HRMaster[[#This Row],[Age]]&lt;55,"45-54",TRUE,"Above 54")</f>
        <v>35-44</v>
      </c>
      <c r="AD3755" s="5" t="str">
        <f>_xlfn.IFS(
tbl_HRMaster[[#This Row],[YearsAtCompany]]&lt;2,"&lt; 2 Years",
tbl_HRMaster[[#This Row],[YearsAtCompany]]&lt;5,"2-4 Years",
tbl_HRMaster[[#This Row],[YearsAtCompany]]&lt;10,"5-9 Years",
TRUE,"10+ Years"
)</f>
        <v>10+ Years</v>
      </c>
      <c r="AE3755" s="5">
        <f>IF(tbl_HRMaster[[#This Row],[Attrition]]="Yes",1,0)</f>
        <v>0</v>
      </c>
    </row>
    <row r="3756" spans="1:31" x14ac:dyDescent="0.25">
      <c r="A3756">
        <v>40</v>
      </c>
      <c r="B3756" t="s">
        <v>21</v>
      </c>
      <c r="C3756" t="s">
        <v>22</v>
      </c>
      <c r="D3756" t="s">
        <v>30</v>
      </c>
      <c r="E3756">
        <v>15</v>
      </c>
      <c r="F3756">
        <v>3</v>
      </c>
      <c r="G3756" t="s">
        <v>24</v>
      </c>
      <c r="H3756">
        <v>1661</v>
      </c>
      <c r="I3756" t="s">
        <v>25</v>
      </c>
      <c r="J3756">
        <v>2</v>
      </c>
      <c r="K3756" t="s">
        <v>40</v>
      </c>
      <c r="L3756" t="s">
        <v>32</v>
      </c>
      <c r="M3756">
        <v>25710</v>
      </c>
      <c r="N3756">
        <v>7</v>
      </c>
      <c r="O3756">
        <v>14</v>
      </c>
      <c r="P3756">
        <v>0</v>
      </c>
      <c r="Q3756">
        <v>22</v>
      </c>
      <c r="R3756">
        <v>1</v>
      </c>
      <c r="S3756">
        <v>20</v>
      </c>
      <c r="T3756">
        <v>5</v>
      </c>
      <c r="U3756">
        <v>13</v>
      </c>
      <c r="V3756">
        <f>COUNTIF(tbl_HRMaster[EmployeeID],tbl_HRMaster[[#This Row],[EmployeeID]])</f>
        <v>1</v>
      </c>
      <c r="W3756">
        <f>IFERROR(INDEX(tbl_EmployeeSurvey[EnvironmentSatisfaction],MATCH(tbl_HRMaster[[#This Row],[EmployeeID]],tbl_EmployeeSurvey[EmployeeID],0)),"Not Found")</f>
        <v>2</v>
      </c>
      <c r="X3756">
        <f>IFERROR(INDEX(tbl_EmployeeSurvey[JobSatisfaction],MATCH(tbl_HRMaster[[#This Row],[EmployeeID]],tbl_EmployeeSurvey[EmployeeID],0)),"Not Found")</f>
        <v>3</v>
      </c>
      <c r="Y3756" s="5">
        <f>IFERROR(INDEX(tbl_EmployeeSurvey[WorkLifeBalance],MATCH(tbl_HRMaster[[#This Row],[EmployeeID]],tbl_EmployeeSurvey[EmployeeID],0)),"Not Found")</f>
        <v>3</v>
      </c>
      <c r="Z3756" s="5">
        <f>IFERROR(VLOOKUP(tbl_HRMaster[[#This Row],[EmployeeID]],tbl_ManagerSurvey[[EmployeeID]:[PerformanceRating]],2,FALSE),"Not Found")</f>
        <v>3</v>
      </c>
      <c r="AA3756" s="5">
        <f>IFERROR(VLOOKUP(tbl_HRMaster[[#This Row],[EmployeeID]],tbl_ManagerSurvey[[EmployeeID]:[PerformanceRating]],3,FALSE),"Not Found")</f>
        <v>3</v>
      </c>
      <c r="AB3756" s="5" t="str">
        <f>IF(tbl_HRMaster[[#This Row],[Attrition]]="Yes","Left","Active")</f>
        <v>Active</v>
      </c>
      <c r="AC3756" s="5" t="str">
        <f>_xlfn.IFS(tbl_HRMaster[[#This Row],[Age]]&lt;25,"Under 25",tbl_HRMaster[[#This Row],[Age]]&lt;35,"25-34",tbl_HRMaster[[#This Row],[Age]]&lt;45,"35-44",tbl_HRMaster[[#This Row],[Age]]&lt;55,"45-54",TRUE,"Above 54")</f>
        <v>35-44</v>
      </c>
      <c r="AD3756" s="5" t="str">
        <f>_xlfn.IFS(
tbl_HRMaster[[#This Row],[YearsAtCompany]]&lt;2,"&lt; 2 Years",
tbl_HRMaster[[#This Row],[YearsAtCompany]]&lt;5,"2-4 Years",
tbl_HRMaster[[#This Row],[YearsAtCompany]]&lt;10,"5-9 Years",
TRUE,"10+ Years"
)</f>
        <v>10+ Years</v>
      </c>
      <c r="AE3756" s="5">
        <f>IF(tbl_HRMaster[[#This Row],[Attrition]]="Yes",1,0)</f>
        <v>0</v>
      </c>
    </row>
    <row r="3757" spans="1:31" x14ac:dyDescent="0.25">
      <c r="A3757">
        <v>40</v>
      </c>
      <c r="B3757" t="s">
        <v>21</v>
      </c>
      <c r="C3757" t="s">
        <v>22</v>
      </c>
      <c r="D3757" t="s">
        <v>30</v>
      </c>
      <c r="E3757">
        <v>15</v>
      </c>
      <c r="F3757">
        <v>3</v>
      </c>
      <c r="G3757" t="s">
        <v>24</v>
      </c>
      <c r="H3757">
        <v>3131</v>
      </c>
      <c r="I3757" t="s">
        <v>25</v>
      </c>
      <c r="J3757">
        <v>2</v>
      </c>
      <c r="K3757" t="s">
        <v>40</v>
      </c>
      <c r="L3757" t="s">
        <v>32</v>
      </c>
      <c r="M3757">
        <v>25710</v>
      </c>
      <c r="N3757">
        <v>7</v>
      </c>
      <c r="O3757">
        <v>14</v>
      </c>
      <c r="P3757">
        <v>0</v>
      </c>
      <c r="Q3757">
        <v>22</v>
      </c>
      <c r="R3757">
        <v>1</v>
      </c>
      <c r="S3757">
        <v>20</v>
      </c>
      <c r="T3757">
        <v>5</v>
      </c>
      <c r="U3757">
        <v>13</v>
      </c>
      <c r="V3757">
        <f>COUNTIF(tbl_HRMaster[EmployeeID],tbl_HRMaster[[#This Row],[EmployeeID]])</f>
        <v>1</v>
      </c>
      <c r="W3757">
        <f>IFERROR(INDEX(tbl_EmployeeSurvey[EnvironmentSatisfaction],MATCH(tbl_HRMaster[[#This Row],[EmployeeID]],tbl_EmployeeSurvey[EmployeeID],0)),"Not Found")</f>
        <v>2</v>
      </c>
      <c r="X3757">
        <f>IFERROR(INDEX(tbl_EmployeeSurvey[JobSatisfaction],MATCH(tbl_HRMaster[[#This Row],[EmployeeID]],tbl_EmployeeSurvey[EmployeeID],0)),"Not Found")</f>
        <v>3</v>
      </c>
      <c r="Y3757" s="5">
        <f>IFERROR(INDEX(tbl_EmployeeSurvey[WorkLifeBalance],MATCH(tbl_HRMaster[[#This Row],[EmployeeID]],tbl_EmployeeSurvey[EmployeeID],0)),"Not Found")</f>
        <v>3</v>
      </c>
      <c r="Z3757" s="5">
        <f>IFERROR(VLOOKUP(tbl_HRMaster[[#This Row],[EmployeeID]],tbl_ManagerSurvey[[EmployeeID]:[PerformanceRating]],2,FALSE),"Not Found")</f>
        <v>3</v>
      </c>
      <c r="AA3757" s="5">
        <f>IFERROR(VLOOKUP(tbl_HRMaster[[#This Row],[EmployeeID]],tbl_ManagerSurvey[[EmployeeID]:[PerformanceRating]],3,FALSE),"Not Found")</f>
        <v>3</v>
      </c>
      <c r="AB3757" s="5" t="str">
        <f>IF(tbl_HRMaster[[#This Row],[Attrition]]="Yes","Left","Active")</f>
        <v>Active</v>
      </c>
      <c r="AC3757" s="5" t="str">
        <f>_xlfn.IFS(tbl_HRMaster[[#This Row],[Age]]&lt;25,"Under 25",tbl_HRMaster[[#This Row],[Age]]&lt;35,"25-34",tbl_HRMaster[[#This Row],[Age]]&lt;45,"35-44",tbl_HRMaster[[#This Row],[Age]]&lt;55,"45-54",TRUE,"Above 54")</f>
        <v>35-44</v>
      </c>
      <c r="AD3757" s="5" t="str">
        <f>_xlfn.IFS(
tbl_HRMaster[[#This Row],[YearsAtCompany]]&lt;2,"&lt; 2 Years",
tbl_HRMaster[[#This Row],[YearsAtCompany]]&lt;5,"2-4 Years",
tbl_HRMaster[[#This Row],[YearsAtCompany]]&lt;10,"5-9 Years",
TRUE,"10+ Years"
)</f>
        <v>10+ Years</v>
      </c>
      <c r="AE3757" s="5">
        <f>IF(tbl_HRMaster[[#This Row],[Attrition]]="Yes",1,0)</f>
        <v>0</v>
      </c>
    </row>
    <row r="3758" spans="1:31" x14ac:dyDescent="0.25">
      <c r="A3758">
        <v>47</v>
      </c>
      <c r="B3758" t="s">
        <v>21</v>
      </c>
      <c r="C3758" t="s">
        <v>22</v>
      </c>
      <c r="D3758" t="s">
        <v>30</v>
      </c>
      <c r="E3758">
        <v>3</v>
      </c>
      <c r="F3758">
        <v>2</v>
      </c>
      <c r="G3758" t="s">
        <v>38</v>
      </c>
      <c r="H3758">
        <v>767</v>
      </c>
      <c r="I3758" t="s">
        <v>34</v>
      </c>
      <c r="J3758">
        <v>2</v>
      </c>
      <c r="K3758" t="s">
        <v>40</v>
      </c>
      <c r="L3758" t="s">
        <v>27</v>
      </c>
      <c r="M3758">
        <v>43640</v>
      </c>
      <c r="N3758">
        <v>3</v>
      </c>
      <c r="O3758">
        <v>11</v>
      </c>
      <c r="P3758">
        <v>1</v>
      </c>
      <c r="Q3758">
        <v>26</v>
      </c>
      <c r="R3758">
        <v>3</v>
      </c>
      <c r="S3758">
        <v>20</v>
      </c>
      <c r="T3758">
        <v>5</v>
      </c>
      <c r="U3758">
        <v>6</v>
      </c>
      <c r="V3758">
        <f>COUNTIF(tbl_HRMaster[EmployeeID],tbl_HRMaster[[#This Row],[EmployeeID]])</f>
        <v>1</v>
      </c>
      <c r="W3758">
        <f>IFERROR(INDEX(tbl_EmployeeSurvey[EnvironmentSatisfaction],MATCH(tbl_HRMaster[[#This Row],[EmployeeID]],tbl_EmployeeSurvey[EmployeeID],0)),"Not Found")</f>
        <v>1</v>
      </c>
      <c r="X3758">
        <f>IFERROR(INDEX(tbl_EmployeeSurvey[JobSatisfaction],MATCH(tbl_HRMaster[[#This Row],[EmployeeID]],tbl_EmployeeSurvey[EmployeeID],0)),"Not Found")</f>
        <v>3</v>
      </c>
      <c r="Y3758" s="5">
        <f>IFERROR(INDEX(tbl_EmployeeSurvey[WorkLifeBalance],MATCH(tbl_HRMaster[[#This Row],[EmployeeID]],tbl_EmployeeSurvey[EmployeeID],0)),"Not Found")</f>
        <v>4</v>
      </c>
      <c r="Z3758" s="5">
        <f>IFERROR(VLOOKUP(tbl_HRMaster[[#This Row],[EmployeeID]],tbl_ManagerSurvey[[EmployeeID]:[PerformanceRating]],2,FALSE),"Not Found")</f>
        <v>3</v>
      </c>
      <c r="AA3758" s="5">
        <f>IFERROR(VLOOKUP(tbl_HRMaster[[#This Row],[EmployeeID]],tbl_ManagerSurvey[[EmployeeID]:[PerformanceRating]],3,FALSE),"Not Found")</f>
        <v>3</v>
      </c>
      <c r="AB3758" s="5" t="str">
        <f>IF(tbl_HRMaster[[#This Row],[Attrition]]="Yes","Left","Active")</f>
        <v>Active</v>
      </c>
      <c r="AC3758" s="5" t="str">
        <f>_xlfn.IFS(tbl_HRMaster[[#This Row],[Age]]&lt;25,"Under 25",tbl_HRMaster[[#This Row],[Age]]&lt;35,"25-34",tbl_HRMaster[[#This Row],[Age]]&lt;45,"35-44",tbl_HRMaster[[#This Row],[Age]]&lt;55,"45-54",TRUE,"Above 54")</f>
        <v>45-54</v>
      </c>
      <c r="AD3758" s="5" t="str">
        <f>_xlfn.IFS(
tbl_HRMaster[[#This Row],[YearsAtCompany]]&lt;2,"&lt; 2 Years",
tbl_HRMaster[[#This Row],[YearsAtCompany]]&lt;5,"2-4 Years",
tbl_HRMaster[[#This Row],[YearsAtCompany]]&lt;10,"5-9 Years",
TRUE,"10+ Years"
)</f>
        <v>10+ Years</v>
      </c>
      <c r="AE3758" s="5">
        <f>IF(tbl_HRMaster[[#This Row],[Attrition]]="Yes",1,0)</f>
        <v>0</v>
      </c>
    </row>
    <row r="3759" spans="1:31" x14ac:dyDescent="0.25">
      <c r="A3759">
        <v>47</v>
      </c>
      <c r="B3759" t="s">
        <v>21</v>
      </c>
      <c r="C3759" t="s">
        <v>22</v>
      </c>
      <c r="D3759" t="s">
        <v>30</v>
      </c>
      <c r="E3759">
        <v>3</v>
      </c>
      <c r="F3759">
        <v>2</v>
      </c>
      <c r="G3759" t="s">
        <v>38</v>
      </c>
      <c r="H3759">
        <v>2237</v>
      </c>
      <c r="I3759" t="s">
        <v>34</v>
      </c>
      <c r="J3759">
        <v>2</v>
      </c>
      <c r="K3759" t="s">
        <v>40</v>
      </c>
      <c r="L3759" t="s">
        <v>27</v>
      </c>
      <c r="M3759">
        <v>43640</v>
      </c>
      <c r="N3759">
        <v>3</v>
      </c>
      <c r="O3759">
        <v>11</v>
      </c>
      <c r="P3759">
        <v>1</v>
      </c>
      <c r="Q3759">
        <v>26</v>
      </c>
      <c r="R3759">
        <v>3</v>
      </c>
      <c r="S3759">
        <v>20</v>
      </c>
      <c r="T3759">
        <v>5</v>
      </c>
      <c r="U3759">
        <v>6</v>
      </c>
      <c r="V3759">
        <f>COUNTIF(tbl_HRMaster[EmployeeID],tbl_HRMaster[[#This Row],[EmployeeID]])</f>
        <v>1</v>
      </c>
      <c r="W3759">
        <f>IFERROR(INDEX(tbl_EmployeeSurvey[EnvironmentSatisfaction],MATCH(tbl_HRMaster[[#This Row],[EmployeeID]],tbl_EmployeeSurvey[EmployeeID],0)),"Not Found")</f>
        <v>1</v>
      </c>
      <c r="X3759">
        <f>IFERROR(INDEX(tbl_EmployeeSurvey[JobSatisfaction],MATCH(tbl_HRMaster[[#This Row],[EmployeeID]],tbl_EmployeeSurvey[EmployeeID],0)),"Not Found")</f>
        <v>3</v>
      </c>
      <c r="Y3759" s="5">
        <f>IFERROR(INDEX(tbl_EmployeeSurvey[WorkLifeBalance],MATCH(tbl_HRMaster[[#This Row],[EmployeeID]],tbl_EmployeeSurvey[EmployeeID],0)),"Not Found")</f>
        <v>4</v>
      </c>
      <c r="Z3759" s="5">
        <f>IFERROR(VLOOKUP(tbl_HRMaster[[#This Row],[EmployeeID]],tbl_ManagerSurvey[[EmployeeID]:[PerformanceRating]],2,FALSE),"Not Found")</f>
        <v>3</v>
      </c>
      <c r="AA3759" s="5">
        <f>IFERROR(VLOOKUP(tbl_HRMaster[[#This Row],[EmployeeID]],tbl_ManagerSurvey[[EmployeeID]:[PerformanceRating]],3,FALSE),"Not Found")</f>
        <v>3</v>
      </c>
      <c r="AB3759" s="5" t="str">
        <f>IF(tbl_HRMaster[[#This Row],[Attrition]]="Yes","Left","Active")</f>
        <v>Active</v>
      </c>
      <c r="AC3759" s="5" t="str">
        <f>_xlfn.IFS(tbl_HRMaster[[#This Row],[Age]]&lt;25,"Under 25",tbl_HRMaster[[#This Row],[Age]]&lt;35,"25-34",tbl_HRMaster[[#This Row],[Age]]&lt;45,"35-44",tbl_HRMaster[[#This Row],[Age]]&lt;55,"45-54",TRUE,"Above 54")</f>
        <v>45-54</v>
      </c>
      <c r="AD3759" s="5" t="str">
        <f>_xlfn.IFS(
tbl_HRMaster[[#This Row],[YearsAtCompany]]&lt;2,"&lt; 2 Years",
tbl_HRMaster[[#This Row],[YearsAtCompany]]&lt;5,"2-4 Years",
tbl_HRMaster[[#This Row],[YearsAtCompany]]&lt;10,"5-9 Years",
TRUE,"10+ Years"
)</f>
        <v>10+ Years</v>
      </c>
      <c r="AE3759" s="5">
        <f>IF(tbl_HRMaster[[#This Row],[Attrition]]="Yes",1,0)</f>
        <v>0</v>
      </c>
    </row>
    <row r="3760" spans="1:31" x14ac:dyDescent="0.25">
      <c r="A3760">
        <v>47</v>
      </c>
      <c r="B3760" t="s">
        <v>21</v>
      </c>
      <c r="C3760" t="s">
        <v>22</v>
      </c>
      <c r="D3760" t="s">
        <v>30</v>
      </c>
      <c r="E3760">
        <v>3</v>
      </c>
      <c r="F3760">
        <v>2</v>
      </c>
      <c r="G3760" t="s">
        <v>38</v>
      </c>
      <c r="H3760">
        <v>3707</v>
      </c>
      <c r="I3760" t="s">
        <v>34</v>
      </c>
      <c r="J3760">
        <v>2</v>
      </c>
      <c r="K3760" t="s">
        <v>40</v>
      </c>
      <c r="L3760" t="s">
        <v>27</v>
      </c>
      <c r="M3760">
        <v>43640</v>
      </c>
      <c r="N3760">
        <v>3</v>
      </c>
      <c r="O3760">
        <v>11</v>
      </c>
      <c r="P3760">
        <v>1</v>
      </c>
      <c r="Q3760">
        <v>26</v>
      </c>
      <c r="R3760">
        <v>3</v>
      </c>
      <c r="S3760">
        <v>20</v>
      </c>
      <c r="T3760">
        <v>5</v>
      </c>
      <c r="U3760">
        <v>6</v>
      </c>
      <c r="V3760">
        <f>COUNTIF(tbl_HRMaster[EmployeeID],tbl_HRMaster[[#This Row],[EmployeeID]])</f>
        <v>1</v>
      </c>
      <c r="W3760">
        <f>IFERROR(INDEX(tbl_EmployeeSurvey[EnvironmentSatisfaction],MATCH(tbl_HRMaster[[#This Row],[EmployeeID]],tbl_EmployeeSurvey[EmployeeID],0)),"Not Found")</f>
        <v>1</v>
      </c>
      <c r="X3760">
        <f>IFERROR(INDEX(tbl_EmployeeSurvey[JobSatisfaction],MATCH(tbl_HRMaster[[#This Row],[EmployeeID]],tbl_EmployeeSurvey[EmployeeID],0)),"Not Found")</f>
        <v>3</v>
      </c>
      <c r="Y3760" s="5">
        <f>IFERROR(INDEX(tbl_EmployeeSurvey[WorkLifeBalance],MATCH(tbl_HRMaster[[#This Row],[EmployeeID]],tbl_EmployeeSurvey[EmployeeID],0)),"Not Found")</f>
        <v>4</v>
      </c>
      <c r="Z3760" s="5">
        <f>IFERROR(VLOOKUP(tbl_HRMaster[[#This Row],[EmployeeID]],tbl_ManagerSurvey[[EmployeeID]:[PerformanceRating]],2,FALSE),"Not Found")</f>
        <v>3</v>
      </c>
      <c r="AA3760" s="5">
        <f>IFERROR(VLOOKUP(tbl_HRMaster[[#This Row],[EmployeeID]],tbl_ManagerSurvey[[EmployeeID]:[PerformanceRating]],3,FALSE),"Not Found")</f>
        <v>3</v>
      </c>
      <c r="AB3760" s="5" t="str">
        <f>IF(tbl_HRMaster[[#This Row],[Attrition]]="Yes","Left","Active")</f>
        <v>Active</v>
      </c>
      <c r="AC3760" s="5" t="str">
        <f>_xlfn.IFS(tbl_HRMaster[[#This Row],[Age]]&lt;25,"Under 25",tbl_HRMaster[[#This Row],[Age]]&lt;35,"25-34",tbl_HRMaster[[#This Row],[Age]]&lt;45,"35-44",tbl_HRMaster[[#This Row],[Age]]&lt;55,"45-54",TRUE,"Above 54")</f>
        <v>45-54</v>
      </c>
      <c r="AD3760" s="5" t="str">
        <f>_xlfn.IFS(
tbl_HRMaster[[#This Row],[YearsAtCompany]]&lt;2,"&lt; 2 Years",
tbl_HRMaster[[#This Row],[YearsAtCompany]]&lt;5,"2-4 Years",
tbl_HRMaster[[#This Row],[YearsAtCompany]]&lt;10,"5-9 Years",
TRUE,"10+ Years"
)</f>
        <v>10+ Years</v>
      </c>
      <c r="AE3760" s="5">
        <f>IF(tbl_HRMaster[[#This Row],[Attrition]]="Yes",1,0)</f>
        <v>0</v>
      </c>
    </row>
    <row r="3761" spans="1:31" x14ac:dyDescent="0.25">
      <c r="A3761">
        <v>41</v>
      </c>
      <c r="B3761" t="s">
        <v>21</v>
      </c>
      <c r="C3761" t="s">
        <v>36</v>
      </c>
      <c r="D3761" t="s">
        <v>30</v>
      </c>
      <c r="E3761">
        <v>19</v>
      </c>
      <c r="F3761">
        <v>1</v>
      </c>
      <c r="G3761" t="s">
        <v>24</v>
      </c>
      <c r="H3761">
        <v>489</v>
      </c>
      <c r="I3761" t="s">
        <v>34</v>
      </c>
      <c r="J3761">
        <v>2</v>
      </c>
      <c r="K3761" t="s">
        <v>31</v>
      </c>
      <c r="L3761" t="s">
        <v>41</v>
      </c>
      <c r="M3761">
        <v>58280</v>
      </c>
      <c r="N3761">
        <v>1</v>
      </c>
      <c r="O3761">
        <v>13</v>
      </c>
      <c r="P3761">
        <v>0</v>
      </c>
      <c r="Q3761">
        <v>21</v>
      </c>
      <c r="R3761">
        <v>0</v>
      </c>
      <c r="S3761">
        <v>21</v>
      </c>
      <c r="T3761">
        <v>5</v>
      </c>
      <c r="U3761">
        <v>10</v>
      </c>
      <c r="V3761">
        <f>COUNTIF(tbl_HRMaster[EmployeeID],tbl_HRMaster[[#This Row],[EmployeeID]])</f>
        <v>1</v>
      </c>
      <c r="W3761">
        <f>IFERROR(INDEX(tbl_EmployeeSurvey[EnvironmentSatisfaction],MATCH(tbl_HRMaster[[#This Row],[EmployeeID]],tbl_EmployeeSurvey[EmployeeID],0)),"Not Found")</f>
        <v>2</v>
      </c>
      <c r="X3761">
        <f>IFERROR(INDEX(tbl_EmployeeSurvey[JobSatisfaction],MATCH(tbl_HRMaster[[#This Row],[EmployeeID]],tbl_EmployeeSurvey[EmployeeID],0)),"Not Found")</f>
        <v>3</v>
      </c>
      <c r="Y3761" s="5">
        <f>IFERROR(INDEX(tbl_EmployeeSurvey[WorkLifeBalance],MATCH(tbl_HRMaster[[#This Row],[EmployeeID]],tbl_EmployeeSurvey[EmployeeID],0)),"Not Found")</f>
        <v>3</v>
      </c>
      <c r="Z3761" s="5">
        <f>IFERROR(VLOOKUP(tbl_HRMaster[[#This Row],[EmployeeID]],tbl_ManagerSurvey[[EmployeeID]:[PerformanceRating]],2,FALSE),"Not Found")</f>
        <v>3</v>
      </c>
      <c r="AA3761" s="5">
        <f>IFERROR(VLOOKUP(tbl_HRMaster[[#This Row],[EmployeeID]],tbl_ManagerSurvey[[EmployeeID]:[PerformanceRating]],3,FALSE),"Not Found")</f>
        <v>3</v>
      </c>
      <c r="AB3761" s="5" t="str">
        <f>IF(tbl_HRMaster[[#This Row],[Attrition]]="Yes","Left","Active")</f>
        <v>Active</v>
      </c>
      <c r="AC3761" s="5" t="str">
        <f>_xlfn.IFS(tbl_HRMaster[[#This Row],[Age]]&lt;25,"Under 25",tbl_HRMaster[[#This Row],[Age]]&lt;35,"25-34",tbl_HRMaster[[#This Row],[Age]]&lt;45,"35-44",tbl_HRMaster[[#This Row],[Age]]&lt;55,"45-54",TRUE,"Above 54")</f>
        <v>35-44</v>
      </c>
      <c r="AD3761" s="5" t="str">
        <f>_xlfn.IFS(
tbl_HRMaster[[#This Row],[YearsAtCompany]]&lt;2,"&lt; 2 Years",
tbl_HRMaster[[#This Row],[YearsAtCompany]]&lt;5,"2-4 Years",
tbl_HRMaster[[#This Row],[YearsAtCompany]]&lt;10,"5-9 Years",
TRUE,"10+ Years"
)</f>
        <v>10+ Years</v>
      </c>
      <c r="AE3761" s="5">
        <f>IF(tbl_HRMaster[[#This Row],[Attrition]]="Yes",1,0)</f>
        <v>0</v>
      </c>
    </row>
    <row r="3762" spans="1:31" x14ac:dyDescent="0.25">
      <c r="A3762">
        <v>41</v>
      </c>
      <c r="B3762" t="s">
        <v>21</v>
      </c>
      <c r="C3762" t="s">
        <v>36</v>
      </c>
      <c r="D3762" t="s">
        <v>30</v>
      </c>
      <c r="E3762">
        <v>19</v>
      </c>
      <c r="F3762">
        <v>1</v>
      </c>
      <c r="G3762" t="s">
        <v>24</v>
      </c>
      <c r="H3762">
        <v>1959</v>
      </c>
      <c r="I3762" t="s">
        <v>34</v>
      </c>
      <c r="J3762">
        <v>2</v>
      </c>
      <c r="K3762" t="s">
        <v>31</v>
      </c>
      <c r="L3762" t="s">
        <v>41</v>
      </c>
      <c r="M3762">
        <v>58280</v>
      </c>
      <c r="N3762">
        <v>1</v>
      </c>
      <c r="O3762">
        <v>13</v>
      </c>
      <c r="P3762">
        <v>0</v>
      </c>
      <c r="Q3762">
        <v>21</v>
      </c>
      <c r="R3762">
        <v>0</v>
      </c>
      <c r="S3762">
        <v>21</v>
      </c>
      <c r="T3762">
        <v>5</v>
      </c>
      <c r="U3762">
        <v>10</v>
      </c>
      <c r="V3762">
        <f>COUNTIF(tbl_HRMaster[EmployeeID],tbl_HRMaster[[#This Row],[EmployeeID]])</f>
        <v>1</v>
      </c>
      <c r="W3762">
        <f>IFERROR(INDEX(tbl_EmployeeSurvey[EnvironmentSatisfaction],MATCH(tbl_HRMaster[[#This Row],[EmployeeID]],tbl_EmployeeSurvey[EmployeeID],0)),"Not Found")</f>
        <v>2</v>
      </c>
      <c r="X3762">
        <f>IFERROR(INDEX(tbl_EmployeeSurvey[JobSatisfaction],MATCH(tbl_HRMaster[[#This Row],[EmployeeID]],tbl_EmployeeSurvey[EmployeeID],0)),"Not Found")</f>
        <v>3</v>
      </c>
      <c r="Y3762" s="5">
        <f>IFERROR(INDEX(tbl_EmployeeSurvey[WorkLifeBalance],MATCH(tbl_HRMaster[[#This Row],[EmployeeID]],tbl_EmployeeSurvey[EmployeeID],0)),"Not Found")</f>
        <v>3</v>
      </c>
      <c r="Z3762" s="5">
        <f>IFERROR(VLOOKUP(tbl_HRMaster[[#This Row],[EmployeeID]],tbl_ManagerSurvey[[EmployeeID]:[PerformanceRating]],2,FALSE),"Not Found")</f>
        <v>3</v>
      </c>
      <c r="AA3762" s="5">
        <f>IFERROR(VLOOKUP(tbl_HRMaster[[#This Row],[EmployeeID]],tbl_ManagerSurvey[[EmployeeID]:[PerformanceRating]],3,FALSE),"Not Found")</f>
        <v>3</v>
      </c>
      <c r="AB3762" s="5" t="str">
        <f>IF(tbl_HRMaster[[#This Row],[Attrition]]="Yes","Left","Active")</f>
        <v>Active</v>
      </c>
      <c r="AC3762" s="5" t="str">
        <f>_xlfn.IFS(tbl_HRMaster[[#This Row],[Age]]&lt;25,"Under 25",tbl_HRMaster[[#This Row],[Age]]&lt;35,"25-34",tbl_HRMaster[[#This Row],[Age]]&lt;45,"35-44",tbl_HRMaster[[#This Row],[Age]]&lt;55,"45-54",TRUE,"Above 54")</f>
        <v>35-44</v>
      </c>
      <c r="AD3762" s="5" t="str">
        <f>_xlfn.IFS(
tbl_HRMaster[[#This Row],[YearsAtCompany]]&lt;2,"&lt; 2 Years",
tbl_HRMaster[[#This Row],[YearsAtCompany]]&lt;5,"2-4 Years",
tbl_HRMaster[[#This Row],[YearsAtCompany]]&lt;10,"5-9 Years",
TRUE,"10+ Years"
)</f>
        <v>10+ Years</v>
      </c>
      <c r="AE3762" s="5">
        <f>IF(tbl_HRMaster[[#This Row],[Attrition]]="Yes",1,0)</f>
        <v>0</v>
      </c>
    </row>
    <row r="3763" spans="1:31" x14ac:dyDescent="0.25">
      <c r="A3763">
        <v>41</v>
      </c>
      <c r="B3763" t="s">
        <v>21</v>
      </c>
      <c r="C3763" t="s">
        <v>36</v>
      </c>
      <c r="D3763" t="s">
        <v>30</v>
      </c>
      <c r="E3763">
        <v>19</v>
      </c>
      <c r="F3763">
        <v>1</v>
      </c>
      <c r="G3763" t="s">
        <v>24</v>
      </c>
      <c r="H3763">
        <v>3429</v>
      </c>
      <c r="I3763" t="s">
        <v>34</v>
      </c>
      <c r="J3763">
        <v>2</v>
      </c>
      <c r="K3763" t="s">
        <v>31</v>
      </c>
      <c r="L3763" t="s">
        <v>41</v>
      </c>
      <c r="M3763">
        <v>58280</v>
      </c>
      <c r="N3763">
        <v>1</v>
      </c>
      <c r="O3763">
        <v>13</v>
      </c>
      <c r="P3763">
        <v>0</v>
      </c>
      <c r="Q3763">
        <v>21</v>
      </c>
      <c r="R3763">
        <v>0</v>
      </c>
      <c r="S3763">
        <v>21</v>
      </c>
      <c r="T3763">
        <v>5</v>
      </c>
      <c r="U3763">
        <v>10</v>
      </c>
      <c r="V3763">
        <f>COUNTIF(tbl_HRMaster[EmployeeID],tbl_HRMaster[[#This Row],[EmployeeID]])</f>
        <v>1</v>
      </c>
      <c r="W3763">
        <f>IFERROR(INDEX(tbl_EmployeeSurvey[EnvironmentSatisfaction],MATCH(tbl_HRMaster[[#This Row],[EmployeeID]],tbl_EmployeeSurvey[EmployeeID],0)),"Not Found")</f>
        <v>2</v>
      </c>
      <c r="X3763">
        <f>IFERROR(INDEX(tbl_EmployeeSurvey[JobSatisfaction],MATCH(tbl_HRMaster[[#This Row],[EmployeeID]],tbl_EmployeeSurvey[EmployeeID],0)),"Not Found")</f>
        <v>3</v>
      </c>
      <c r="Y3763" s="5">
        <f>IFERROR(INDEX(tbl_EmployeeSurvey[WorkLifeBalance],MATCH(tbl_HRMaster[[#This Row],[EmployeeID]],tbl_EmployeeSurvey[EmployeeID],0)),"Not Found")</f>
        <v>3</v>
      </c>
      <c r="Z3763" s="5">
        <f>IFERROR(VLOOKUP(tbl_HRMaster[[#This Row],[EmployeeID]],tbl_ManagerSurvey[[EmployeeID]:[PerformanceRating]],2,FALSE),"Not Found")</f>
        <v>3</v>
      </c>
      <c r="AA3763" s="5">
        <f>IFERROR(VLOOKUP(tbl_HRMaster[[#This Row],[EmployeeID]],tbl_ManagerSurvey[[EmployeeID]:[PerformanceRating]],3,FALSE),"Not Found")</f>
        <v>3</v>
      </c>
      <c r="AB3763" s="5" t="str">
        <f>IF(tbl_HRMaster[[#This Row],[Attrition]]="Yes","Left","Active")</f>
        <v>Active</v>
      </c>
      <c r="AC3763" s="5" t="str">
        <f>_xlfn.IFS(tbl_HRMaster[[#This Row],[Age]]&lt;25,"Under 25",tbl_HRMaster[[#This Row],[Age]]&lt;35,"25-34",tbl_HRMaster[[#This Row],[Age]]&lt;45,"35-44",tbl_HRMaster[[#This Row],[Age]]&lt;55,"45-54",TRUE,"Above 54")</f>
        <v>35-44</v>
      </c>
      <c r="AD3763" s="5" t="str">
        <f>_xlfn.IFS(
tbl_HRMaster[[#This Row],[YearsAtCompany]]&lt;2,"&lt; 2 Years",
tbl_HRMaster[[#This Row],[YearsAtCompany]]&lt;5,"2-4 Years",
tbl_HRMaster[[#This Row],[YearsAtCompany]]&lt;10,"5-9 Years",
TRUE,"10+ Years"
)</f>
        <v>10+ Years</v>
      </c>
      <c r="AE3763" s="5">
        <f>IF(tbl_HRMaster[[#This Row],[Attrition]]="Yes",1,0)</f>
        <v>0</v>
      </c>
    </row>
    <row r="3764" spans="1:31" x14ac:dyDescent="0.25">
      <c r="A3764">
        <v>44</v>
      </c>
      <c r="B3764" t="s">
        <v>21</v>
      </c>
      <c r="C3764" t="s">
        <v>22</v>
      </c>
      <c r="D3764" t="s">
        <v>30</v>
      </c>
      <c r="E3764">
        <v>3</v>
      </c>
      <c r="F3764">
        <v>1</v>
      </c>
      <c r="G3764" t="s">
        <v>24</v>
      </c>
      <c r="H3764">
        <v>1241</v>
      </c>
      <c r="I3764" t="s">
        <v>25</v>
      </c>
      <c r="J3764">
        <v>1</v>
      </c>
      <c r="K3764" t="s">
        <v>42</v>
      </c>
      <c r="L3764" t="s">
        <v>27</v>
      </c>
      <c r="M3764">
        <v>23450</v>
      </c>
      <c r="N3764">
        <v>3</v>
      </c>
      <c r="O3764">
        <v>15</v>
      </c>
      <c r="P3764">
        <v>2</v>
      </c>
      <c r="Q3764">
        <v>24</v>
      </c>
      <c r="R3764">
        <v>0</v>
      </c>
      <c r="S3764">
        <v>22</v>
      </c>
      <c r="T3764">
        <v>5</v>
      </c>
      <c r="U3764">
        <v>17</v>
      </c>
      <c r="V3764">
        <f>COUNTIF(tbl_HRMaster[EmployeeID],tbl_HRMaster[[#This Row],[EmployeeID]])</f>
        <v>1</v>
      </c>
      <c r="W3764">
        <f>IFERROR(INDEX(tbl_EmployeeSurvey[EnvironmentSatisfaction],MATCH(tbl_HRMaster[[#This Row],[EmployeeID]],tbl_EmployeeSurvey[EmployeeID],0)),"Not Found")</f>
        <v>1</v>
      </c>
      <c r="X3764">
        <f>IFERROR(INDEX(tbl_EmployeeSurvey[JobSatisfaction],MATCH(tbl_HRMaster[[#This Row],[EmployeeID]],tbl_EmployeeSurvey[EmployeeID],0)),"Not Found")</f>
        <v>4</v>
      </c>
      <c r="Y3764" s="5">
        <f>IFERROR(INDEX(tbl_EmployeeSurvey[WorkLifeBalance],MATCH(tbl_HRMaster[[#This Row],[EmployeeID]],tbl_EmployeeSurvey[EmployeeID],0)),"Not Found")</f>
        <v>3</v>
      </c>
      <c r="Z3764" s="5">
        <f>IFERROR(VLOOKUP(tbl_HRMaster[[#This Row],[EmployeeID]],tbl_ManagerSurvey[[EmployeeID]:[PerformanceRating]],2,FALSE),"Not Found")</f>
        <v>3</v>
      </c>
      <c r="AA3764" s="5">
        <f>IFERROR(VLOOKUP(tbl_HRMaster[[#This Row],[EmployeeID]],tbl_ManagerSurvey[[EmployeeID]:[PerformanceRating]],3,FALSE),"Not Found")</f>
        <v>3</v>
      </c>
      <c r="AB3764" s="5" t="str">
        <f>IF(tbl_HRMaster[[#This Row],[Attrition]]="Yes","Left","Active")</f>
        <v>Active</v>
      </c>
      <c r="AC3764" s="5" t="str">
        <f>_xlfn.IFS(tbl_HRMaster[[#This Row],[Age]]&lt;25,"Under 25",tbl_HRMaster[[#This Row],[Age]]&lt;35,"25-34",tbl_HRMaster[[#This Row],[Age]]&lt;45,"35-44",tbl_HRMaster[[#This Row],[Age]]&lt;55,"45-54",TRUE,"Above 54")</f>
        <v>35-44</v>
      </c>
      <c r="AD3764" s="5" t="str">
        <f>_xlfn.IFS(
tbl_HRMaster[[#This Row],[YearsAtCompany]]&lt;2,"&lt; 2 Years",
tbl_HRMaster[[#This Row],[YearsAtCompany]]&lt;5,"2-4 Years",
tbl_HRMaster[[#This Row],[YearsAtCompany]]&lt;10,"5-9 Years",
TRUE,"10+ Years"
)</f>
        <v>10+ Years</v>
      </c>
      <c r="AE3764" s="5">
        <f>IF(tbl_HRMaster[[#This Row],[Attrition]]="Yes",1,0)</f>
        <v>0</v>
      </c>
    </row>
    <row r="3765" spans="1:31" x14ac:dyDescent="0.25">
      <c r="A3765">
        <v>44</v>
      </c>
      <c r="B3765" t="s">
        <v>21</v>
      </c>
      <c r="C3765" t="s">
        <v>22</v>
      </c>
      <c r="D3765" t="s">
        <v>30</v>
      </c>
      <c r="E3765">
        <v>3</v>
      </c>
      <c r="F3765">
        <v>1</v>
      </c>
      <c r="G3765" t="s">
        <v>24</v>
      </c>
      <c r="H3765">
        <v>2711</v>
      </c>
      <c r="I3765" t="s">
        <v>25</v>
      </c>
      <c r="J3765">
        <v>1</v>
      </c>
      <c r="K3765" t="s">
        <v>42</v>
      </c>
      <c r="L3765" t="s">
        <v>27</v>
      </c>
      <c r="M3765">
        <v>23450</v>
      </c>
      <c r="N3765">
        <v>3</v>
      </c>
      <c r="O3765">
        <v>15</v>
      </c>
      <c r="P3765">
        <v>2</v>
      </c>
      <c r="Q3765">
        <v>24</v>
      </c>
      <c r="R3765">
        <v>0</v>
      </c>
      <c r="S3765">
        <v>22</v>
      </c>
      <c r="T3765">
        <v>5</v>
      </c>
      <c r="U3765">
        <v>17</v>
      </c>
      <c r="V3765">
        <f>COUNTIF(tbl_HRMaster[EmployeeID],tbl_HRMaster[[#This Row],[EmployeeID]])</f>
        <v>1</v>
      </c>
      <c r="W3765">
        <f>IFERROR(INDEX(tbl_EmployeeSurvey[EnvironmentSatisfaction],MATCH(tbl_HRMaster[[#This Row],[EmployeeID]],tbl_EmployeeSurvey[EmployeeID],0)),"Not Found")</f>
        <v>1</v>
      </c>
      <c r="X3765">
        <f>IFERROR(INDEX(tbl_EmployeeSurvey[JobSatisfaction],MATCH(tbl_HRMaster[[#This Row],[EmployeeID]],tbl_EmployeeSurvey[EmployeeID],0)),"Not Found")</f>
        <v>4</v>
      </c>
      <c r="Y3765" s="5">
        <f>IFERROR(INDEX(tbl_EmployeeSurvey[WorkLifeBalance],MATCH(tbl_HRMaster[[#This Row],[EmployeeID]],tbl_EmployeeSurvey[EmployeeID],0)),"Not Found")</f>
        <v>3</v>
      </c>
      <c r="Z3765" s="5">
        <f>IFERROR(VLOOKUP(tbl_HRMaster[[#This Row],[EmployeeID]],tbl_ManagerSurvey[[EmployeeID]:[PerformanceRating]],2,FALSE),"Not Found")</f>
        <v>3</v>
      </c>
      <c r="AA3765" s="5">
        <f>IFERROR(VLOOKUP(tbl_HRMaster[[#This Row],[EmployeeID]],tbl_ManagerSurvey[[EmployeeID]:[PerformanceRating]],3,FALSE),"Not Found")</f>
        <v>3</v>
      </c>
      <c r="AB3765" s="5" t="str">
        <f>IF(tbl_HRMaster[[#This Row],[Attrition]]="Yes","Left","Active")</f>
        <v>Active</v>
      </c>
      <c r="AC3765" s="5" t="str">
        <f>_xlfn.IFS(tbl_HRMaster[[#This Row],[Age]]&lt;25,"Under 25",tbl_HRMaster[[#This Row],[Age]]&lt;35,"25-34",tbl_HRMaster[[#This Row],[Age]]&lt;45,"35-44",tbl_HRMaster[[#This Row],[Age]]&lt;55,"45-54",TRUE,"Above 54")</f>
        <v>35-44</v>
      </c>
      <c r="AD3765" s="5" t="str">
        <f>_xlfn.IFS(
tbl_HRMaster[[#This Row],[YearsAtCompany]]&lt;2,"&lt; 2 Years",
tbl_HRMaster[[#This Row],[YearsAtCompany]]&lt;5,"2-4 Years",
tbl_HRMaster[[#This Row],[YearsAtCompany]]&lt;10,"5-9 Years",
TRUE,"10+ Years"
)</f>
        <v>10+ Years</v>
      </c>
      <c r="AE3765" s="5">
        <f>IF(tbl_HRMaster[[#This Row],[Attrition]]="Yes",1,0)</f>
        <v>0</v>
      </c>
    </row>
    <row r="3766" spans="1:31" x14ac:dyDescent="0.25">
      <c r="A3766">
        <v>44</v>
      </c>
      <c r="B3766" t="s">
        <v>21</v>
      </c>
      <c r="C3766" t="s">
        <v>22</v>
      </c>
      <c r="D3766" t="s">
        <v>30</v>
      </c>
      <c r="E3766">
        <v>3</v>
      </c>
      <c r="F3766">
        <v>1</v>
      </c>
      <c r="G3766" t="s">
        <v>24</v>
      </c>
      <c r="H3766">
        <v>4181</v>
      </c>
      <c r="I3766" t="s">
        <v>25</v>
      </c>
      <c r="J3766">
        <v>1</v>
      </c>
      <c r="K3766" t="s">
        <v>42</v>
      </c>
      <c r="L3766" t="s">
        <v>27</v>
      </c>
      <c r="M3766">
        <v>23450</v>
      </c>
      <c r="N3766">
        <v>3</v>
      </c>
      <c r="O3766">
        <v>15</v>
      </c>
      <c r="P3766">
        <v>2</v>
      </c>
      <c r="Q3766">
        <v>24</v>
      </c>
      <c r="R3766">
        <v>0</v>
      </c>
      <c r="S3766">
        <v>22</v>
      </c>
      <c r="T3766">
        <v>5</v>
      </c>
      <c r="U3766">
        <v>17</v>
      </c>
      <c r="V3766">
        <f>COUNTIF(tbl_HRMaster[EmployeeID],tbl_HRMaster[[#This Row],[EmployeeID]])</f>
        <v>1</v>
      </c>
      <c r="W3766">
        <f>IFERROR(INDEX(tbl_EmployeeSurvey[EnvironmentSatisfaction],MATCH(tbl_HRMaster[[#This Row],[EmployeeID]],tbl_EmployeeSurvey[EmployeeID],0)),"Not Found")</f>
        <v>1</v>
      </c>
      <c r="X3766">
        <f>IFERROR(INDEX(tbl_EmployeeSurvey[JobSatisfaction],MATCH(tbl_HRMaster[[#This Row],[EmployeeID]],tbl_EmployeeSurvey[EmployeeID],0)),"Not Found")</f>
        <v>4</v>
      </c>
      <c r="Y3766" s="5">
        <f>IFERROR(INDEX(tbl_EmployeeSurvey[WorkLifeBalance],MATCH(tbl_HRMaster[[#This Row],[EmployeeID]],tbl_EmployeeSurvey[EmployeeID],0)),"Not Found")</f>
        <v>3</v>
      </c>
      <c r="Z3766" s="5">
        <f>IFERROR(VLOOKUP(tbl_HRMaster[[#This Row],[EmployeeID]],tbl_ManagerSurvey[[EmployeeID]:[PerformanceRating]],2,FALSE),"Not Found")</f>
        <v>3</v>
      </c>
      <c r="AA3766" s="5">
        <f>IFERROR(VLOOKUP(tbl_HRMaster[[#This Row],[EmployeeID]],tbl_ManagerSurvey[[EmployeeID]:[PerformanceRating]],3,FALSE),"Not Found")</f>
        <v>3</v>
      </c>
      <c r="AB3766" s="5" t="str">
        <f>IF(tbl_HRMaster[[#This Row],[Attrition]]="Yes","Left","Active")</f>
        <v>Active</v>
      </c>
      <c r="AC3766" s="5" t="str">
        <f>_xlfn.IFS(tbl_HRMaster[[#This Row],[Age]]&lt;25,"Under 25",tbl_HRMaster[[#This Row],[Age]]&lt;35,"25-34",tbl_HRMaster[[#This Row],[Age]]&lt;45,"35-44",tbl_HRMaster[[#This Row],[Age]]&lt;55,"45-54",TRUE,"Above 54")</f>
        <v>35-44</v>
      </c>
      <c r="AD3766" s="5" t="str">
        <f>_xlfn.IFS(
tbl_HRMaster[[#This Row],[YearsAtCompany]]&lt;2,"&lt; 2 Years",
tbl_HRMaster[[#This Row],[YearsAtCompany]]&lt;5,"2-4 Years",
tbl_HRMaster[[#This Row],[YearsAtCompany]]&lt;10,"5-9 Years",
TRUE,"10+ Years"
)</f>
        <v>10+ Years</v>
      </c>
      <c r="AE3766" s="5">
        <f>IF(tbl_HRMaster[[#This Row],[Attrition]]="Yes",1,0)</f>
        <v>0</v>
      </c>
    </row>
    <row r="3767" spans="1:31" x14ac:dyDescent="0.25">
      <c r="A3767">
        <v>35</v>
      </c>
      <c r="B3767" t="s">
        <v>21</v>
      </c>
      <c r="C3767" t="s">
        <v>22</v>
      </c>
      <c r="D3767" t="s">
        <v>23</v>
      </c>
      <c r="E3767">
        <v>7</v>
      </c>
      <c r="F3767">
        <v>4</v>
      </c>
      <c r="G3767" t="s">
        <v>24</v>
      </c>
      <c r="H3767">
        <v>19</v>
      </c>
      <c r="I3767" t="s">
        <v>34</v>
      </c>
      <c r="J3767">
        <v>1</v>
      </c>
      <c r="K3767" t="s">
        <v>43</v>
      </c>
      <c r="L3767" t="s">
        <v>41</v>
      </c>
      <c r="M3767">
        <v>24380</v>
      </c>
      <c r="N3767">
        <v>7</v>
      </c>
      <c r="O3767">
        <v>16</v>
      </c>
      <c r="P3767">
        <v>0</v>
      </c>
      <c r="Q3767">
        <v>10</v>
      </c>
      <c r="R3767">
        <v>5</v>
      </c>
      <c r="S3767">
        <v>7</v>
      </c>
      <c r="T3767">
        <v>6</v>
      </c>
      <c r="U3767">
        <v>2</v>
      </c>
      <c r="V3767">
        <f>COUNTIF(tbl_HRMaster[EmployeeID],tbl_HRMaster[[#This Row],[EmployeeID]])</f>
        <v>1</v>
      </c>
      <c r="W3767">
        <f>IFERROR(INDEX(tbl_EmployeeSurvey[EnvironmentSatisfaction],MATCH(tbl_HRMaster[[#This Row],[EmployeeID]],tbl_EmployeeSurvey[EmployeeID],0)),"Not Found")</f>
        <v>2</v>
      </c>
      <c r="X3767">
        <f>IFERROR(INDEX(tbl_EmployeeSurvey[JobSatisfaction],MATCH(tbl_HRMaster[[#This Row],[EmployeeID]],tbl_EmployeeSurvey[EmployeeID],0)),"Not Found")</f>
        <v>2</v>
      </c>
      <c r="Y3767" s="5">
        <f>IFERROR(INDEX(tbl_EmployeeSurvey[WorkLifeBalance],MATCH(tbl_HRMaster[[#This Row],[EmployeeID]],tbl_EmployeeSurvey[EmployeeID],0)),"Not Found")</f>
        <v>2</v>
      </c>
      <c r="Z3767" s="5">
        <f>IFERROR(VLOOKUP(tbl_HRMaster[[#This Row],[EmployeeID]],tbl_ManagerSurvey[[EmployeeID]:[PerformanceRating]],2,FALSE),"Not Found")</f>
        <v>2</v>
      </c>
      <c r="AA3767" s="5">
        <f>IFERROR(VLOOKUP(tbl_HRMaster[[#This Row],[EmployeeID]],tbl_ManagerSurvey[[EmployeeID]:[PerformanceRating]],3,FALSE),"Not Found")</f>
        <v>3</v>
      </c>
      <c r="AB3767" s="5" t="str">
        <f>IF(tbl_HRMaster[[#This Row],[Attrition]]="Yes","Left","Active")</f>
        <v>Active</v>
      </c>
      <c r="AC3767" s="5" t="str">
        <f>_xlfn.IFS(tbl_HRMaster[[#This Row],[Age]]&lt;25,"Under 25",tbl_HRMaster[[#This Row],[Age]]&lt;35,"25-34",tbl_HRMaster[[#This Row],[Age]]&lt;45,"35-44",tbl_HRMaster[[#This Row],[Age]]&lt;55,"45-54",TRUE,"Above 54")</f>
        <v>35-44</v>
      </c>
      <c r="AD3767" s="5" t="str">
        <f>_xlfn.IFS(
tbl_HRMaster[[#This Row],[YearsAtCompany]]&lt;2,"&lt; 2 Years",
tbl_HRMaster[[#This Row],[YearsAtCompany]]&lt;5,"2-4 Years",
tbl_HRMaster[[#This Row],[YearsAtCompany]]&lt;10,"5-9 Years",
TRUE,"10+ Years"
)</f>
        <v>5-9 Years</v>
      </c>
      <c r="AE3767" s="5">
        <f>IF(tbl_HRMaster[[#This Row],[Attrition]]="Yes",1,0)</f>
        <v>0</v>
      </c>
    </row>
    <row r="3768" spans="1:31" x14ac:dyDescent="0.25">
      <c r="A3768">
        <v>35</v>
      </c>
      <c r="B3768" t="s">
        <v>21</v>
      </c>
      <c r="C3768" t="s">
        <v>22</v>
      </c>
      <c r="D3768" t="s">
        <v>23</v>
      </c>
      <c r="E3768">
        <v>7</v>
      </c>
      <c r="F3768">
        <v>4</v>
      </c>
      <c r="G3768" t="s">
        <v>24</v>
      </c>
      <c r="H3768">
        <v>1489</v>
      </c>
      <c r="I3768" t="s">
        <v>34</v>
      </c>
      <c r="J3768">
        <v>1</v>
      </c>
      <c r="K3768" t="s">
        <v>43</v>
      </c>
      <c r="L3768" t="s">
        <v>41</v>
      </c>
      <c r="M3768">
        <v>24380</v>
      </c>
      <c r="N3768">
        <v>7</v>
      </c>
      <c r="O3768">
        <v>16</v>
      </c>
      <c r="P3768">
        <v>0</v>
      </c>
      <c r="Q3768">
        <v>10</v>
      </c>
      <c r="R3768">
        <v>5</v>
      </c>
      <c r="S3768">
        <v>7</v>
      </c>
      <c r="T3768">
        <v>6</v>
      </c>
      <c r="U3768">
        <v>2</v>
      </c>
      <c r="V3768">
        <f>COUNTIF(tbl_HRMaster[EmployeeID],tbl_HRMaster[[#This Row],[EmployeeID]])</f>
        <v>1</v>
      </c>
      <c r="W3768">
        <f>IFERROR(INDEX(tbl_EmployeeSurvey[EnvironmentSatisfaction],MATCH(tbl_HRMaster[[#This Row],[EmployeeID]],tbl_EmployeeSurvey[EmployeeID],0)),"Not Found")</f>
        <v>2</v>
      </c>
      <c r="X3768">
        <f>IFERROR(INDEX(tbl_EmployeeSurvey[JobSatisfaction],MATCH(tbl_HRMaster[[#This Row],[EmployeeID]],tbl_EmployeeSurvey[EmployeeID],0)),"Not Found")</f>
        <v>2</v>
      </c>
      <c r="Y3768" s="5">
        <f>IFERROR(INDEX(tbl_EmployeeSurvey[WorkLifeBalance],MATCH(tbl_HRMaster[[#This Row],[EmployeeID]],tbl_EmployeeSurvey[EmployeeID],0)),"Not Found")</f>
        <v>2</v>
      </c>
      <c r="Z3768" s="5">
        <f>IFERROR(VLOOKUP(tbl_HRMaster[[#This Row],[EmployeeID]],tbl_ManagerSurvey[[EmployeeID]:[PerformanceRating]],2,FALSE),"Not Found")</f>
        <v>2</v>
      </c>
      <c r="AA3768" s="5">
        <f>IFERROR(VLOOKUP(tbl_HRMaster[[#This Row],[EmployeeID]],tbl_ManagerSurvey[[EmployeeID]:[PerformanceRating]],3,FALSE),"Not Found")</f>
        <v>3</v>
      </c>
      <c r="AB3768" s="5" t="str">
        <f>IF(tbl_HRMaster[[#This Row],[Attrition]]="Yes","Left","Active")</f>
        <v>Active</v>
      </c>
      <c r="AC3768" s="5" t="str">
        <f>_xlfn.IFS(tbl_HRMaster[[#This Row],[Age]]&lt;25,"Under 25",tbl_HRMaster[[#This Row],[Age]]&lt;35,"25-34",tbl_HRMaster[[#This Row],[Age]]&lt;45,"35-44",tbl_HRMaster[[#This Row],[Age]]&lt;55,"45-54",TRUE,"Above 54")</f>
        <v>35-44</v>
      </c>
      <c r="AD3768" s="5" t="str">
        <f>_xlfn.IFS(
tbl_HRMaster[[#This Row],[YearsAtCompany]]&lt;2,"&lt; 2 Years",
tbl_HRMaster[[#This Row],[YearsAtCompany]]&lt;5,"2-4 Years",
tbl_HRMaster[[#This Row],[YearsAtCompany]]&lt;10,"5-9 Years",
TRUE,"10+ Years"
)</f>
        <v>5-9 Years</v>
      </c>
      <c r="AE3768" s="5">
        <f>IF(tbl_HRMaster[[#This Row],[Attrition]]="Yes",1,0)</f>
        <v>0</v>
      </c>
    </row>
    <row r="3769" spans="1:31" x14ac:dyDescent="0.25">
      <c r="A3769">
        <v>35</v>
      </c>
      <c r="B3769" t="s">
        <v>21</v>
      </c>
      <c r="C3769" t="s">
        <v>22</v>
      </c>
      <c r="D3769" t="s">
        <v>23</v>
      </c>
      <c r="E3769">
        <v>7</v>
      </c>
      <c r="F3769">
        <v>4</v>
      </c>
      <c r="G3769" t="s">
        <v>24</v>
      </c>
      <c r="H3769">
        <v>2959</v>
      </c>
      <c r="I3769" t="s">
        <v>34</v>
      </c>
      <c r="J3769">
        <v>1</v>
      </c>
      <c r="K3769" t="s">
        <v>43</v>
      </c>
      <c r="L3769" t="s">
        <v>41</v>
      </c>
      <c r="M3769">
        <v>24380</v>
      </c>
      <c r="N3769">
        <v>7</v>
      </c>
      <c r="O3769">
        <v>16</v>
      </c>
      <c r="P3769">
        <v>0</v>
      </c>
      <c r="Q3769">
        <v>10</v>
      </c>
      <c r="R3769">
        <v>5</v>
      </c>
      <c r="S3769">
        <v>7</v>
      </c>
      <c r="T3769">
        <v>6</v>
      </c>
      <c r="U3769">
        <v>2</v>
      </c>
      <c r="V3769">
        <f>COUNTIF(tbl_HRMaster[EmployeeID],tbl_HRMaster[[#This Row],[EmployeeID]])</f>
        <v>1</v>
      </c>
      <c r="W3769">
        <f>IFERROR(INDEX(tbl_EmployeeSurvey[EnvironmentSatisfaction],MATCH(tbl_HRMaster[[#This Row],[EmployeeID]],tbl_EmployeeSurvey[EmployeeID],0)),"Not Found")</f>
        <v>2</v>
      </c>
      <c r="X3769">
        <f>IFERROR(INDEX(tbl_EmployeeSurvey[JobSatisfaction],MATCH(tbl_HRMaster[[#This Row],[EmployeeID]],tbl_EmployeeSurvey[EmployeeID],0)),"Not Found")</f>
        <v>2</v>
      </c>
      <c r="Y3769" s="5">
        <f>IFERROR(INDEX(tbl_EmployeeSurvey[WorkLifeBalance],MATCH(tbl_HRMaster[[#This Row],[EmployeeID]],tbl_EmployeeSurvey[EmployeeID],0)),"Not Found")</f>
        <v>2</v>
      </c>
      <c r="Z3769" s="5">
        <f>IFERROR(VLOOKUP(tbl_HRMaster[[#This Row],[EmployeeID]],tbl_ManagerSurvey[[EmployeeID]:[PerformanceRating]],2,FALSE),"Not Found")</f>
        <v>2</v>
      </c>
      <c r="AA3769" s="5">
        <f>IFERROR(VLOOKUP(tbl_HRMaster[[#This Row],[EmployeeID]],tbl_ManagerSurvey[[EmployeeID]:[PerformanceRating]],3,FALSE),"Not Found")</f>
        <v>3</v>
      </c>
      <c r="AB3769" s="5" t="str">
        <f>IF(tbl_HRMaster[[#This Row],[Attrition]]="Yes","Left","Active")</f>
        <v>Active</v>
      </c>
      <c r="AC3769" s="5" t="str">
        <f>_xlfn.IFS(tbl_HRMaster[[#This Row],[Age]]&lt;25,"Under 25",tbl_HRMaster[[#This Row],[Age]]&lt;35,"25-34",tbl_HRMaster[[#This Row],[Age]]&lt;45,"35-44",tbl_HRMaster[[#This Row],[Age]]&lt;55,"45-54",TRUE,"Above 54")</f>
        <v>35-44</v>
      </c>
      <c r="AD3769" s="5" t="str">
        <f>_xlfn.IFS(
tbl_HRMaster[[#This Row],[YearsAtCompany]]&lt;2,"&lt; 2 Years",
tbl_HRMaster[[#This Row],[YearsAtCompany]]&lt;5,"2-4 Years",
tbl_HRMaster[[#This Row],[YearsAtCompany]]&lt;10,"5-9 Years",
TRUE,"10+ Years"
)</f>
        <v>5-9 Years</v>
      </c>
      <c r="AE3769" s="5">
        <f>IF(tbl_HRMaster[[#This Row],[Attrition]]="Yes",1,0)</f>
        <v>0</v>
      </c>
    </row>
    <row r="3770" spans="1:31" x14ac:dyDescent="0.25">
      <c r="A3770">
        <v>37</v>
      </c>
      <c r="B3770" t="s">
        <v>21</v>
      </c>
      <c r="C3770" t="s">
        <v>22</v>
      </c>
      <c r="D3770" t="s">
        <v>30</v>
      </c>
      <c r="E3770">
        <v>8</v>
      </c>
      <c r="F3770">
        <v>5</v>
      </c>
      <c r="G3770" t="s">
        <v>46</v>
      </c>
      <c r="H3770">
        <v>96</v>
      </c>
      <c r="I3770" t="s">
        <v>34</v>
      </c>
      <c r="J3770">
        <v>2</v>
      </c>
      <c r="K3770" t="s">
        <v>42</v>
      </c>
      <c r="L3770" t="s">
        <v>41</v>
      </c>
      <c r="M3770">
        <v>54670</v>
      </c>
      <c r="N3770">
        <v>4</v>
      </c>
      <c r="O3770">
        <v>12</v>
      </c>
      <c r="P3770">
        <v>0</v>
      </c>
      <c r="Q3770">
        <v>13</v>
      </c>
      <c r="R3770">
        <v>2</v>
      </c>
      <c r="S3770">
        <v>7</v>
      </c>
      <c r="T3770">
        <v>6</v>
      </c>
      <c r="U3770">
        <v>7</v>
      </c>
      <c r="V3770">
        <f>COUNTIF(tbl_HRMaster[EmployeeID],tbl_HRMaster[[#This Row],[EmployeeID]])</f>
        <v>1</v>
      </c>
      <c r="W3770">
        <f>IFERROR(INDEX(tbl_EmployeeSurvey[EnvironmentSatisfaction],MATCH(tbl_HRMaster[[#This Row],[EmployeeID]],tbl_EmployeeSurvey[EmployeeID],0)),"Not Found")</f>
        <v>3</v>
      </c>
      <c r="X3770">
        <f>IFERROR(INDEX(tbl_EmployeeSurvey[JobSatisfaction],MATCH(tbl_HRMaster[[#This Row],[EmployeeID]],tbl_EmployeeSurvey[EmployeeID],0)),"Not Found")</f>
        <v>1</v>
      </c>
      <c r="Y3770" s="5">
        <f>IFERROR(INDEX(tbl_EmployeeSurvey[WorkLifeBalance],MATCH(tbl_HRMaster[[#This Row],[EmployeeID]],tbl_EmployeeSurvey[EmployeeID],0)),"Not Found")</f>
        <v>3</v>
      </c>
      <c r="Z3770" s="5">
        <f>IFERROR(VLOOKUP(tbl_HRMaster[[#This Row],[EmployeeID]],tbl_ManagerSurvey[[EmployeeID]:[PerformanceRating]],2,FALSE),"Not Found")</f>
        <v>3</v>
      </c>
      <c r="AA3770" s="5">
        <f>IFERROR(VLOOKUP(tbl_HRMaster[[#This Row],[EmployeeID]],tbl_ManagerSurvey[[EmployeeID]:[PerformanceRating]],3,FALSE),"Not Found")</f>
        <v>3</v>
      </c>
      <c r="AB3770" s="5" t="str">
        <f>IF(tbl_HRMaster[[#This Row],[Attrition]]="Yes","Left","Active")</f>
        <v>Active</v>
      </c>
      <c r="AC3770" s="5" t="str">
        <f>_xlfn.IFS(tbl_HRMaster[[#This Row],[Age]]&lt;25,"Under 25",tbl_HRMaster[[#This Row],[Age]]&lt;35,"25-34",tbl_HRMaster[[#This Row],[Age]]&lt;45,"35-44",tbl_HRMaster[[#This Row],[Age]]&lt;55,"45-54",TRUE,"Above 54")</f>
        <v>35-44</v>
      </c>
      <c r="AD3770" s="5" t="str">
        <f>_xlfn.IFS(
tbl_HRMaster[[#This Row],[YearsAtCompany]]&lt;2,"&lt; 2 Years",
tbl_HRMaster[[#This Row],[YearsAtCompany]]&lt;5,"2-4 Years",
tbl_HRMaster[[#This Row],[YearsAtCompany]]&lt;10,"5-9 Years",
TRUE,"10+ Years"
)</f>
        <v>5-9 Years</v>
      </c>
      <c r="AE3770" s="5">
        <f>IF(tbl_HRMaster[[#This Row],[Attrition]]="Yes",1,0)</f>
        <v>0</v>
      </c>
    </row>
    <row r="3771" spans="1:31" x14ac:dyDescent="0.25">
      <c r="A3771">
        <v>37</v>
      </c>
      <c r="B3771" t="s">
        <v>21</v>
      </c>
      <c r="C3771" t="s">
        <v>22</v>
      </c>
      <c r="D3771" t="s">
        <v>30</v>
      </c>
      <c r="E3771">
        <v>8</v>
      </c>
      <c r="F3771">
        <v>5</v>
      </c>
      <c r="G3771" t="s">
        <v>46</v>
      </c>
      <c r="H3771">
        <v>1566</v>
      </c>
      <c r="I3771" t="s">
        <v>34</v>
      </c>
      <c r="J3771">
        <v>2</v>
      </c>
      <c r="K3771" t="s">
        <v>42</v>
      </c>
      <c r="L3771" t="s">
        <v>41</v>
      </c>
      <c r="M3771">
        <v>54670</v>
      </c>
      <c r="N3771">
        <v>4</v>
      </c>
      <c r="O3771">
        <v>12</v>
      </c>
      <c r="P3771">
        <v>0</v>
      </c>
      <c r="Q3771">
        <v>13</v>
      </c>
      <c r="R3771">
        <v>2</v>
      </c>
      <c r="S3771">
        <v>7</v>
      </c>
      <c r="T3771">
        <v>6</v>
      </c>
      <c r="U3771">
        <v>7</v>
      </c>
      <c r="V3771">
        <f>COUNTIF(tbl_HRMaster[EmployeeID],tbl_HRMaster[[#This Row],[EmployeeID]])</f>
        <v>1</v>
      </c>
      <c r="W3771">
        <f>IFERROR(INDEX(tbl_EmployeeSurvey[EnvironmentSatisfaction],MATCH(tbl_HRMaster[[#This Row],[EmployeeID]],tbl_EmployeeSurvey[EmployeeID],0)),"Not Found")</f>
        <v>3</v>
      </c>
      <c r="X3771">
        <f>IFERROR(INDEX(tbl_EmployeeSurvey[JobSatisfaction],MATCH(tbl_HRMaster[[#This Row],[EmployeeID]],tbl_EmployeeSurvey[EmployeeID],0)),"Not Found")</f>
        <v>1</v>
      </c>
      <c r="Y3771" s="5">
        <f>IFERROR(INDEX(tbl_EmployeeSurvey[WorkLifeBalance],MATCH(tbl_HRMaster[[#This Row],[EmployeeID]],tbl_EmployeeSurvey[EmployeeID],0)),"Not Found")</f>
        <v>3</v>
      </c>
      <c r="Z3771" s="5">
        <f>IFERROR(VLOOKUP(tbl_HRMaster[[#This Row],[EmployeeID]],tbl_ManagerSurvey[[EmployeeID]:[PerformanceRating]],2,FALSE),"Not Found")</f>
        <v>3</v>
      </c>
      <c r="AA3771" s="5">
        <f>IFERROR(VLOOKUP(tbl_HRMaster[[#This Row],[EmployeeID]],tbl_ManagerSurvey[[EmployeeID]:[PerformanceRating]],3,FALSE),"Not Found")</f>
        <v>3</v>
      </c>
      <c r="AB3771" s="5" t="str">
        <f>IF(tbl_HRMaster[[#This Row],[Attrition]]="Yes","Left","Active")</f>
        <v>Active</v>
      </c>
      <c r="AC3771" s="5" t="str">
        <f>_xlfn.IFS(tbl_HRMaster[[#This Row],[Age]]&lt;25,"Under 25",tbl_HRMaster[[#This Row],[Age]]&lt;35,"25-34",tbl_HRMaster[[#This Row],[Age]]&lt;45,"35-44",tbl_HRMaster[[#This Row],[Age]]&lt;55,"45-54",TRUE,"Above 54")</f>
        <v>35-44</v>
      </c>
      <c r="AD3771" s="5" t="str">
        <f>_xlfn.IFS(
tbl_HRMaster[[#This Row],[YearsAtCompany]]&lt;2,"&lt; 2 Years",
tbl_HRMaster[[#This Row],[YearsAtCompany]]&lt;5,"2-4 Years",
tbl_HRMaster[[#This Row],[YearsAtCompany]]&lt;10,"5-9 Years",
TRUE,"10+ Years"
)</f>
        <v>5-9 Years</v>
      </c>
      <c r="AE3771" s="5">
        <f>IF(tbl_HRMaster[[#This Row],[Attrition]]="Yes",1,0)</f>
        <v>0</v>
      </c>
    </row>
    <row r="3772" spans="1:31" x14ac:dyDescent="0.25">
      <c r="A3772">
        <v>37</v>
      </c>
      <c r="B3772" t="s">
        <v>21</v>
      </c>
      <c r="C3772" t="s">
        <v>22</v>
      </c>
      <c r="D3772" t="s">
        <v>30</v>
      </c>
      <c r="E3772">
        <v>8</v>
      </c>
      <c r="F3772">
        <v>5</v>
      </c>
      <c r="G3772" t="s">
        <v>46</v>
      </c>
      <c r="H3772">
        <v>3036</v>
      </c>
      <c r="I3772" t="s">
        <v>34</v>
      </c>
      <c r="J3772">
        <v>2</v>
      </c>
      <c r="K3772" t="s">
        <v>42</v>
      </c>
      <c r="L3772" t="s">
        <v>41</v>
      </c>
      <c r="M3772">
        <v>54670</v>
      </c>
      <c r="N3772">
        <v>4</v>
      </c>
      <c r="O3772">
        <v>12</v>
      </c>
      <c r="P3772">
        <v>0</v>
      </c>
      <c r="Q3772">
        <v>13</v>
      </c>
      <c r="R3772">
        <v>2</v>
      </c>
      <c r="S3772">
        <v>7</v>
      </c>
      <c r="T3772">
        <v>6</v>
      </c>
      <c r="U3772">
        <v>7</v>
      </c>
      <c r="V3772">
        <f>COUNTIF(tbl_HRMaster[EmployeeID],tbl_HRMaster[[#This Row],[EmployeeID]])</f>
        <v>1</v>
      </c>
      <c r="W3772">
        <f>IFERROR(INDEX(tbl_EmployeeSurvey[EnvironmentSatisfaction],MATCH(tbl_HRMaster[[#This Row],[EmployeeID]],tbl_EmployeeSurvey[EmployeeID],0)),"Not Found")</f>
        <v>3</v>
      </c>
      <c r="X3772">
        <f>IFERROR(INDEX(tbl_EmployeeSurvey[JobSatisfaction],MATCH(tbl_HRMaster[[#This Row],[EmployeeID]],tbl_EmployeeSurvey[EmployeeID],0)),"Not Found")</f>
        <v>1</v>
      </c>
      <c r="Y3772" s="5">
        <f>IFERROR(INDEX(tbl_EmployeeSurvey[WorkLifeBalance],MATCH(tbl_HRMaster[[#This Row],[EmployeeID]],tbl_EmployeeSurvey[EmployeeID],0)),"Not Found")</f>
        <v>3</v>
      </c>
      <c r="Z3772" s="5">
        <f>IFERROR(VLOOKUP(tbl_HRMaster[[#This Row],[EmployeeID]],tbl_ManagerSurvey[[EmployeeID]:[PerformanceRating]],2,FALSE),"Not Found")</f>
        <v>3</v>
      </c>
      <c r="AA3772" s="5">
        <f>IFERROR(VLOOKUP(tbl_HRMaster[[#This Row],[EmployeeID]],tbl_ManagerSurvey[[EmployeeID]:[PerformanceRating]],3,FALSE),"Not Found")</f>
        <v>3</v>
      </c>
      <c r="AB3772" s="5" t="str">
        <f>IF(tbl_HRMaster[[#This Row],[Attrition]]="Yes","Left","Active")</f>
        <v>Active</v>
      </c>
      <c r="AC3772" s="5" t="str">
        <f>_xlfn.IFS(tbl_HRMaster[[#This Row],[Age]]&lt;25,"Under 25",tbl_HRMaster[[#This Row],[Age]]&lt;35,"25-34",tbl_HRMaster[[#This Row],[Age]]&lt;45,"35-44",tbl_HRMaster[[#This Row],[Age]]&lt;55,"45-54",TRUE,"Above 54")</f>
        <v>35-44</v>
      </c>
      <c r="AD3772" s="5" t="str">
        <f>_xlfn.IFS(
tbl_HRMaster[[#This Row],[YearsAtCompany]]&lt;2,"&lt; 2 Years",
tbl_HRMaster[[#This Row],[YearsAtCompany]]&lt;5,"2-4 Years",
tbl_HRMaster[[#This Row],[YearsAtCompany]]&lt;10,"5-9 Years",
TRUE,"10+ Years"
)</f>
        <v>5-9 Years</v>
      </c>
      <c r="AE3772" s="5">
        <f>IF(tbl_HRMaster[[#This Row],[Attrition]]="Yes",1,0)</f>
        <v>0</v>
      </c>
    </row>
    <row r="3773" spans="1:31" x14ac:dyDescent="0.25">
      <c r="A3773">
        <v>35</v>
      </c>
      <c r="B3773" t="s">
        <v>21</v>
      </c>
      <c r="C3773" t="s">
        <v>22</v>
      </c>
      <c r="D3773" t="s">
        <v>30</v>
      </c>
      <c r="E3773">
        <v>18</v>
      </c>
      <c r="F3773">
        <v>5</v>
      </c>
      <c r="G3773" t="s">
        <v>38</v>
      </c>
      <c r="H3773">
        <v>589</v>
      </c>
      <c r="I3773" t="s">
        <v>25</v>
      </c>
      <c r="J3773">
        <v>2</v>
      </c>
      <c r="K3773" t="s">
        <v>31</v>
      </c>
      <c r="L3773" t="s">
        <v>41</v>
      </c>
      <c r="M3773">
        <v>65380</v>
      </c>
      <c r="N3773">
        <v>2</v>
      </c>
      <c r="O3773">
        <v>16</v>
      </c>
      <c r="P3773">
        <v>1</v>
      </c>
      <c r="Q3773">
        <v>15</v>
      </c>
      <c r="R3773">
        <v>3</v>
      </c>
      <c r="S3773">
        <v>7</v>
      </c>
      <c r="T3773">
        <v>6</v>
      </c>
      <c r="U3773">
        <v>4</v>
      </c>
      <c r="V3773">
        <f>COUNTIF(tbl_HRMaster[EmployeeID],tbl_HRMaster[[#This Row],[EmployeeID]])</f>
        <v>1</v>
      </c>
      <c r="W3773">
        <f>IFERROR(INDEX(tbl_EmployeeSurvey[EnvironmentSatisfaction],MATCH(tbl_HRMaster[[#This Row],[EmployeeID]],tbl_EmployeeSurvey[EmployeeID],0)),"Not Found")</f>
        <v>3</v>
      </c>
      <c r="X3773">
        <f>IFERROR(INDEX(tbl_EmployeeSurvey[JobSatisfaction],MATCH(tbl_HRMaster[[#This Row],[EmployeeID]],tbl_EmployeeSurvey[EmployeeID],0)),"Not Found")</f>
        <v>2</v>
      </c>
      <c r="Y3773" s="5">
        <f>IFERROR(INDEX(tbl_EmployeeSurvey[WorkLifeBalance],MATCH(tbl_HRMaster[[#This Row],[EmployeeID]],tbl_EmployeeSurvey[EmployeeID],0)),"Not Found")</f>
        <v>4</v>
      </c>
      <c r="Z3773" s="5">
        <f>IFERROR(VLOOKUP(tbl_HRMaster[[#This Row],[EmployeeID]],tbl_ManagerSurvey[[EmployeeID]:[PerformanceRating]],2,FALSE),"Not Found")</f>
        <v>3</v>
      </c>
      <c r="AA3773" s="5">
        <f>IFERROR(VLOOKUP(tbl_HRMaster[[#This Row],[EmployeeID]],tbl_ManagerSurvey[[EmployeeID]:[PerformanceRating]],3,FALSE),"Not Found")</f>
        <v>3</v>
      </c>
      <c r="AB3773" s="5" t="str">
        <f>IF(tbl_HRMaster[[#This Row],[Attrition]]="Yes","Left","Active")</f>
        <v>Active</v>
      </c>
      <c r="AC3773" s="5" t="str">
        <f>_xlfn.IFS(tbl_HRMaster[[#This Row],[Age]]&lt;25,"Under 25",tbl_HRMaster[[#This Row],[Age]]&lt;35,"25-34",tbl_HRMaster[[#This Row],[Age]]&lt;45,"35-44",tbl_HRMaster[[#This Row],[Age]]&lt;55,"45-54",TRUE,"Above 54")</f>
        <v>35-44</v>
      </c>
      <c r="AD3773" s="5" t="str">
        <f>_xlfn.IFS(
tbl_HRMaster[[#This Row],[YearsAtCompany]]&lt;2,"&lt; 2 Years",
tbl_HRMaster[[#This Row],[YearsAtCompany]]&lt;5,"2-4 Years",
tbl_HRMaster[[#This Row],[YearsAtCompany]]&lt;10,"5-9 Years",
TRUE,"10+ Years"
)</f>
        <v>5-9 Years</v>
      </c>
      <c r="AE3773" s="5">
        <f>IF(tbl_HRMaster[[#This Row],[Attrition]]="Yes",1,0)</f>
        <v>0</v>
      </c>
    </row>
    <row r="3774" spans="1:31" x14ac:dyDescent="0.25">
      <c r="A3774">
        <v>35</v>
      </c>
      <c r="B3774" t="s">
        <v>21</v>
      </c>
      <c r="C3774" t="s">
        <v>22</v>
      </c>
      <c r="D3774" t="s">
        <v>30</v>
      </c>
      <c r="E3774">
        <v>18</v>
      </c>
      <c r="F3774">
        <v>5</v>
      </c>
      <c r="G3774" t="s">
        <v>38</v>
      </c>
      <c r="H3774">
        <v>2059</v>
      </c>
      <c r="I3774" t="s">
        <v>25</v>
      </c>
      <c r="J3774">
        <v>2</v>
      </c>
      <c r="K3774" t="s">
        <v>31</v>
      </c>
      <c r="L3774" t="s">
        <v>41</v>
      </c>
      <c r="M3774">
        <v>65380</v>
      </c>
      <c r="N3774">
        <v>2</v>
      </c>
      <c r="O3774">
        <v>16</v>
      </c>
      <c r="P3774">
        <v>1</v>
      </c>
      <c r="Q3774">
        <v>15</v>
      </c>
      <c r="R3774">
        <v>3</v>
      </c>
      <c r="S3774">
        <v>7</v>
      </c>
      <c r="T3774">
        <v>6</v>
      </c>
      <c r="U3774">
        <v>4</v>
      </c>
      <c r="V3774">
        <f>COUNTIF(tbl_HRMaster[EmployeeID],tbl_HRMaster[[#This Row],[EmployeeID]])</f>
        <v>1</v>
      </c>
      <c r="W3774">
        <f>IFERROR(INDEX(tbl_EmployeeSurvey[EnvironmentSatisfaction],MATCH(tbl_HRMaster[[#This Row],[EmployeeID]],tbl_EmployeeSurvey[EmployeeID],0)),"Not Found")</f>
        <v>3</v>
      </c>
      <c r="X3774">
        <f>IFERROR(INDEX(tbl_EmployeeSurvey[JobSatisfaction],MATCH(tbl_HRMaster[[#This Row],[EmployeeID]],tbl_EmployeeSurvey[EmployeeID],0)),"Not Found")</f>
        <v>2</v>
      </c>
      <c r="Y3774" s="5">
        <f>IFERROR(INDEX(tbl_EmployeeSurvey[WorkLifeBalance],MATCH(tbl_HRMaster[[#This Row],[EmployeeID]],tbl_EmployeeSurvey[EmployeeID],0)),"Not Found")</f>
        <v>4</v>
      </c>
      <c r="Z3774" s="5">
        <f>IFERROR(VLOOKUP(tbl_HRMaster[[#This Row],[EmployeeID]],tbl_ManagerSurvey[[EmployeeID]:[PerformanceRating]],2,FALSE),"Not Found")</f>
        <v>3</v>
      </c>
      <c r="AA3774" s="5">
        <f>IFERROR(VLOOKUP(tbl_HRMaster[[#This Row],[EmployeeID]],tbl_ManagerSurvey[[EmployeeID]:[PerformanceRating]],3,FALSE),"Not Found")</f>
        <v>3</v>
      </c>
      <c r="AB3774" s="5" t="str">
        <f>IF(tbl_HRMaster[[#This Row],[Attrition]]="Yes","Left","Active")</f>
        <v>Active</v>
      </c>
      <c r="AC3774" s="5" t="str">
        <f>_xlfn.IFS(tbl_HRMaster[[#This Row],[Age]]&lt;25,"Under 25",tbl_HRMaster[[#This Row],[Age]]&lt;35,"25-34",tbl_HRMaster[[#This Row],[Age]]&lt;45,"35-44",tbl_HRMaster[[#This Row],[Age]]&lt;55,"45-54",TRUE,"Above 54")</f>
        <v>35-44</v>
      </c>
      <c r="AD3774" s="5" t="str">
        <f>_xlfn.IFS(
tbl_HRMaster[[#This Row],[YearsAtCompany]]&lt;2,"&lt; 2 Years",
tbl_HRMaster[[#This Row],[YearsAtCompany]]&lt;5,"2-4 Years",
tbl_HRMaster[[#This Row],[YearsAtCompany]]&lt;10,"5-9 Years",
TRUE,"10+ Years"
)</f>
        <v>5-9 Years</v>
      </c>
      <c r="AE3774" s="5">
        <f>IF(tbl_HRMaster[[#This Row],[Attrition]]="Yes",1,0)</f>
        <v>0</v>
      </c>
    </row>
    <row r="3775" spans="1:31" x14ac:dyDescent="0.25">
      <c r="A3775">
        <v>35</v>
      </c>
      <c r="B3775" t="s">
        <v>21</v>
      </c>
      <c r="C3775" t="s">
        <v>22</v>
      </c>
      <c r="D3775" t="s">
        <v>30</v>
      </c>
      <c r="E3775">
        <v>18</v>
      </c>
      <c r="F3775">
        <v>5</v>
      </c>
      <c r="G3775" t="s">
        <v>38</v>
      </c>
      <c r="H3775">
        <v>3529</v>
      </c>
      <c r="I3775" t="s">
        <v>25</v>
      </c>
      <c r="J3775">
        <v>2</v>
      </c>
      <c r="K3775" t="s">
        <v>31</v>
      </c>
      <c r="L3775" t="s">
        <v>41</v>
      </c>
      <c r="M3775">
        <v>65380</v>
      </c>
      <c r="N3775">
        <v>2</v>
      </c>
      <c r="O3775">
        <v>16</v>
      </c>
      <c r="P3775">
        <v>1</v>
      </c>
      <c r="Q3775">
        <v>15</v>
      </c>
      <c r="R3775">
        <v>3</v>
      </c>
      <c r="S3775">
        <v>7</v>
      </c>
      <c r="T3775">
        <v>6</v>
      </c>
      <c r="U3775">
        <v>4</v>
      </c>
      <c r="V3775">
        <f>COUNTIF(tbl_HRMaster[EmployeeID],tbl_HRMaster[[#This Row],[EmployeeID]])</f>
        <v>1</v>
      </c>
      <c r="W3775">
        <f>IFERROR(INDEX(tbl_EmployeeSurvey[EnvironmentSatisfaction],MATCH(tbl_HRMaster[[#This Row],[EmployeeID]],tbl_EmployeeSurvey[EmployeeID],0)),"Not Found")</f>
        <v>3</v>
      </c>
      <c r="X3775">
        <f>IFERROR(INDEX(tbl_EmployeeSurvey[JobSatisfaction],MATCH(tbl_HRMaster[[#This Row],[EmployeeID]],tbl_EmployeeSurvey[EmployeeID],0)),"Not Found")</f>
        <v>2</v>
      </c>
      <c r="Y3775" s="5">
        <f>IFERROR(INDEX(tbl_EmployeeSurvey[WorkLifeBalance],MATCH(tbl_HRMaster[[#This Row],[EmployeeID]],tbl_EmployeeSurvey[EmployeeID],0)),"Not Found")</f>
        <v>4</v>
      </c>
      <c r="Z3775" s="5">
        <f>IFERROR(VLOOKUP(tbl_HRMaster[[#This Row],[EmployeeID]],tbl_ManagerSurvey[[EmployeeID]:[PerformanceRating]],2,FALSE),"Not Found")</f>
        <v>3</v>
      </c>
      <c r="AA3775" s="5">
        <f>IFERROR(VLOOKUP(tbl_HRMaster[[#This Row],[EmployeeID]],tbl_ManagerSurvey[[EmployeeID]:[PerformanceRating]],3,FALSE),"Not Found")</f>
        <v>3</v>
      </c>
      <c r="AB3775" s="5" t="str">
        <f>IF(tbl_HRMaster[[#This Row],[Attrition]]="Yes","Left","Active")</f>
        <v>Active</v>
      </c>
      <c r="AC3775" s="5" t="str">
        <f>_xlfn.IFS(tbl_HRMaster[[#This Row],[Age]]&lt;25,"Under 25",tbl_HRMaster[[#This Row],[Age]]&lt;35,"25-34",tbl_HRMaster[[#This Row],[Age]]&lt;45,"35-44",tbl_HRMaster[[#This Row],[Age]]&lt;55,"45-54",TRUE,"Above 54")</f>
        <v>35-44</v>
      </c>
      <c r="AD3775" s="5" t="str">
        <f>_xlfn.IFS(
tbl_HRMaster[[#This Row],[YearsAtCompany]]&lt;2,"&lt; 2 Years",
tbl_HRMaster[[#This Row],[YearsAtCompany]]&lt;5,"2-4 Years",
tbl_HRMaster[[#This Row],[YearsAtCompany]]&lt;10,"5-9 Years",
TRUE,"10+ Years"
)</f>
        <v>5-9 Years</v>
      </c>
      <c r="AE3775" s="5">
        <f>IF(tbl_HRMaster[[#This Row],[Attrition]]="Yes",1,0)</f>
        <v>0</v>
      </c>
    </row>
    <row r="3776" spans="1:31" x14ac:dyDescent="0.25">
      <c r="A3776">
        <v>32</v>
      </c>
      <c r="B3776" t="s">
        <v>21</v>
      </c>
      <c r="C3776" t="s">
        <v>22</v>
      </c>
      <c r="D3776" t="s">
        <v>30</v>
      </c>
      <c r="E3776">
        <v>24</v>
      </c>
      <c r="F3776">
        <v>3</v>
      </c>
      <c r="G3776" t="s">
        <v>24</v>
      </c>
      <c r="H3776">
        <v>435</v>
      </c>
      <c r="I3776" t="s">
        <v>34</v>
      </c>
      <c r="J3776">
        <v>4</v>
      </c>
      <c r="K3776" t="s">
        <v>40</v>
      </c>
      <c r="L3776" t="s">
        <v>27</v>
      </c>
      <c r="M3776">
        <v>37300</v>
      </c>
      <c r="N3776">
        <v>1</v>
      </c>
      <c r="O3776">
        <v>25</v>
      </c>
      <c r="P3776">
        <v>1</v>
      </c>
      <c r="Q3776">
        <v>8</v>
      </c>
      <c r="R3776">
        <v>4</v>
      </c>
      <c r="S3776">
        <v>8</v>
      </c>
      <c r="T3776">
        <v>6</v>
      </c>
      <c r="U3776">
        <v>3</v>
      </c>
      <c r="V3776">
        <f>COUNTIF(tbl_HRMaster[EmployeeID],tbl_HRMaster[[#This Row],[EmployeeID]])</f>
        <v>1</v>
      </c>
      <c r="W3776">
        <f>IFERROR(INDEX(tbl_EmployeeSurvey[EnvironmentSatisfaction],MATCH(tbl_HRMaster[[#This Row],[EmployeeID]],tbl_EmployeeSurvey[EmployeeID],0)),"Not Found")</f>
        <v>3</v>
      </c>
      <c r="X3776">
        <f>IFERROR(INDEX(tbl_EmployeeSurvey[JobSatisfaction],MATCH(tbl_HRMaster[[#This Row],[EmployeeID]],tbl_EmployeeSurvey[EmployeeID],0)),"Not Found")</f>
        <v>1</v>
      </c>
      <c r="Y3776" s="5">
        <f>IFERROR(INDEX(tbl_EmployeeSurvey[WorkLifeBalance],MATCH(tbl_HRMaster[[#This Row],[EmployeeID]],tbl_EmployeeSurvey[EmployeeID],0)),"Not Found")</f>
        <v>4</v>
      </c>
      <c r="Z3776" s="5">
        <f>IFERROR(VLOOKUP(tbl_HRMaster[[#This Row],[EmployeeID]],tbl_ManagerSurvey[[EmployeeID]:[PerformanceRating]],2,FALSE),"Not Found")</f>
        <v>3</v>
      </c>
      <c r="AA3776" s="5">
        <f>IFERROR(VLOOKUP(tbl_HRMaster[[#This Row],[EmployeeID]],tbl_ManagerSurvey[[EmployeeID]:[PerformanceRating]],3,FALSE),"Not Found")</f>
        <v>4</v>
      </c>
      <c r="AB3776" s="5" t="str">
        <f>IF(tbl_HRMaster[[#This Row],[Attrition]]="Yes","Left","Active")</f>
        <v>Active</v>
      </c>
      <c r="AC3776" s="5" t="str">
        <f>_xlfn.IFS(tbl_HRMaster[[#This Row],[Age]]&lt;25,"Under 25",tbl_HRMaster[[#This Row],[Age]]&lt;35,"25-34",tbl_HRMaster[[#This Row],[Age]]&lt;45,"35-44",tbl_HRMaster[[#This Row],[Age]]&lt;55,"45-54",TRUE,"Above 54")</f>
        <v>25-34</v>
      </c>
      <c r="AD3776" s="5" t="str">
        <f>_xlfn.IFS(
tbl_HRMaster[[#This Row],[YearsAtCompany]]&lt;2,"&lt; 2 Years",
tbl_HRMaster[[#This Row],[YearsAtCompany]]&lt;5,"2-4 Years",
tbl_HRMaster[[#This Row],[YearsAtCompany]]&lt;10,"5-9 Years",
TRUE,"10+ Years"
)</f>
        <v>5-9 Years</v>
      </c>
      <c r="AE3776" s="5">
        <f>IF(tbl_HRMaster[[#This Row],[Attrition]]="Yes",1,0)</f>
        <v>0</v>
      </c>
    </row>
    <row r="3777" spans="1:31" x14ac:dyDescent="0.25">
      <c r="A3777">
        <v>32</v>
      </c>
      <c r="B3777" t="s">
        <v>21</v>
      </c>
      <c r="C3777" t="s">
        <v>22</v>
      </c>
      <c r="D3777" t="s">
        <v>30</v>
      </c>
      <c r="E3777">
        <v>24</v>
      </c>
      <c r="F3777">
        <v>3</v>
      </c>
      <c r="G3777" t="s">
        <v>24</v>
      </c>
      <c r="H3777">
        <v>1905</v>
      </c>
      <c r="I3777" t="s">
        <v>34</v>
      </c>
      <c r="J3777">
        <v>4</v>
      </c>
      <c r="K3777" t="s">
        <v>40</v>
      </c>
      <c r="L3777" t="s">
        <v>27</v>
      </c>
      <c r="M3777">
        <v>37300</v>
      </c>
      <c r="N3777">
        <v>1</v>
      </c>
      <c r="O3777">
        <v>25</v>
      </c>
      <c r="P3777">
        <v>1</v>
      </c>
      <c r="Q3777">
        <v>8</v>
      </c>
      <c r="R3777">
        <v>4</v>
      </c>
      <c r="S3777">
        <v>8</v>
      </c>
      <c r="T3777">
        <v>6</v>
      </c>
      <c r="U3777">
        <v>3</v>
      </c>
      <c r="V3777">
        <f>COUNTIF(tbl_HRMaster[EmployeeID],tbl_HRMaster[[#This Row],[EmployeeID]])</f>
        <v>1</v>
      </c>
      <c r="W3777">
        <f>IFERROR(INDEX(tbl_EmployeeSurvey[EnvironmentSatisfaction],MATCH(tbl_HRMaster[[#This Row],[EmployeeID]],tbl_EmployeeSurvey[EmployeeID],0)),"Not Found")</f>
        <v>3</v>
      </c>
      <c r="X3777">
        <f>IFERROR(INDEX(tbl_EmployeeSurvey[JobSatisfaction],MATCH(tbl_HRMaster[[#This Row],[EmployeeID]],tbl_EmployeeSurvey[EmployeeID],0)),"Not Found")</f>
        <v>1</v>
      </c>
      <c r="Y3777" s="5">
        <f>IFERROR(INDEX(tbl_EmployeeSurvey[WorkLifeBalance],MATCH(tbl_HRMaster[[#This Row],[EmployeeID]],tbl_EmployeeSurvey[EmployeeID],0)),"Not Found")</f>
        <v>4</v>
      </c>
      <c r="Z3777" s="5">
        <f>IFERROR(VLOOKUP(tbl_HRMaster[[#This Row],[EmployeeID]],tbl_ManagerSurvey[[EmployeeID]:[PerformanceRating]],2,FALSE),"Not Found")</f>
        <v>3</v>
      </c>
      <c r="AA3777" s="5">
        <f>IFERROR(VLOOKUP(tbl_HRMaster[[#This Row],[EmployeeID]],tbl_ManagerSurvey[[EmployeeID]:[PerformanceRating]],3,FALSE),"Not Found")</f>
        <v>4</v>
      </c>
      <c r="AB3777" s="5" t="str">
        <f>IF(tbl_HRMaster[[#This Row],[Attrition]]="Yes","Left","Active")</f>
        <v>Active</v>
      </c>
      <c r="AC3777" s="5" t="str">
        <f>_xlfn.IFS(tbl_HRMaster[[#This Row],[Age]]&lt;25,"Under 25",tbl_HRMaster[[#This Row],[Age]]&lt;35,"25-34",tbl_HRMaster[[#This Row],[Age]]&lt;45,"35-44",tbl_HRMaster[[#This Row],[Age]]&lt;55,"45-54",TRUE,"Above 54")</f>
        <v>25-34</v>
      </c>
      <c r="AD3777" s="5" t="str">
        <f>_xlfn.IFS(
tbl_HRMaster[[#This Row],[YearsAtCompany]]&lt;2,"&lt; 2 Years",
tbl_HRMaster[[#This Row],[YearsAtCompany]]&lt;5,"2-4 Years",
tbl_HRMaster[[#This Row],[YearsAtCompany]]&lt;10,"5-9 Years",
TRUE,"10+ Years"
)</f>
        <v>5-9 Years</v>
      </c>
      <c r="AE3777" s="5">
        <f>IF(tbl_HRMaster[[#This Row],[Attrition]]="Yes",1,0)</f>
        <v>0</v>
      </c>
    </row>
    <row r="3778" spans="1:31" x14ac:dyDescent="0.25">
      <c r="A3778">
        <v>32</v>
      </c>
      <c r="B3778" t="s">
        <v>21</v>
      </c>
      <c r="C3778" t="s">
        <v>22</v>
      </c>
      <c r="D3778" t="s">
        <v>30</v>
      </c>
      <c r="E3778">
        <v>24</v>
      </c>
      <c r="F3778">
        <v>3</v>
      </c>
      <c r="G3778" t="s">
        <v>24</v>
      </c>
      <c r="H3778">
        <v>3375</v>
      </c>
      <c r="I3778" t="s">
        <v>34</v>
      </c>
      <c r="J3778">
        <v>4</v>
      </c>
      <c r="K3778" t="s">
        <v>40</v>
      </c>
      <c r="L3778" t="s">
        <v>27</v>
      </c>
      <c r="M3778">
        <v>37300</v>
      </c>
      <c r="N3778">
        <v>1</v>
      </c>
      <c r="O3778">
        <v>25</v>
      </c>
      <c r="P3778">
        <v>1</v>
      </c>
      <c r="Q3778">
        <v>8</v>
      </c>
      <c r="R3778">
        <v>4</v>
      </c>
      <c r="S3778">
        <v>8</v>
      </c>
      <c r="T3778">
        <v>6</v>
      </c>
      <c r="U3778">
        <v>3</v>
      </c>
      <c r="V3778">
        <f>COUNTIF(tbl_HRMaster[EmployeeID],tbl_HRMaster[[#This Row],[EmployeeID]])</f>
        <v>1</v>
      </c>
      <c r="W3778">
        <f>IFERROR(INDEX(tbl_EmployeeSurvey[EnvironmentSatisfaction],MATCH(tbl_HRMaster[[#This Row],[EmployeeID]],tbl_EmployeeSurvey[EmployeeID],0)),"Not Found")</f>
        <v>3</v>
      </c>
      <c r="X3778">
        <f>IFERROR(INDEX(tbl_EmployeeSurvey[JobSatisfaction],MATCH(tbl_HRMaster[[#This Row],[EmployeeID]],tbl_EmployeeSurvey[EmployeeID],0)),"Not Found")</f>
        <v>1</v>
      </c>
      <c r="Y3778" s="5">
        <f>IFERROR(INDEX(tbl_EmployeeSurvey[WorkLifeBalance],MATCH(tbl_HRMaster[[#This Row],[EmployeeID]],tbl_EmployeeSurvey[EmployeeID],0)),"Not Found")</f>
        <v>4</v>
      </c>
      <c r="Z3778" s="5">
        <f>IFERROR(VLOOKUP(tbl_HRMaster[[#This Row],[EmployeeID]],tbl_ManagerSurvey[[EmployeeID]:[PerformanceRating]],2,FALSE),"Not Found")</f>
        <v>3</v>
      </c>
      <c r="AA3778" s="5">
        <f>IFERROR(VLOOKUP(tbl_HRMaster[[#This Row],[EmployeeID]],tbl_ManagerSurvey[[EmployeeID]:[PerformanceRating]],3,FALSE),"Not Found")</f>
        <v>4</v>
      </c>
      <c r="AB3778" s="5" t="str">
        <f>IF(tbl_HRMaster[[#This Row],[Attrition]]="Yes","Left","Active")</f>
        <v>Active</v>
      </c>
      <c r="AC3778" s="5" t="str">
        <f>_xlfn.IFS(tbl_HRMaster[[#This Row],[Age]]&lt;25,"Under 25",tbl_HRMaster[[#This Row],[Age]]&lt;35,"25-34",tbl_HRMaster[[#This Row],[Age]]&lt;45,"35-44",tbl_HRMaster[[#This Row],[Age]]&lt;55,"45-54",TRUE,"Above 54")</f>
        <v>25-34</v>
      </c>
      <c r="AD3778" s="5" t="str">
        <f>_xlfn.IFS(
tbl_HRMaster[[#This Row],[YearsAtCompany]]&lt;2,"&lt; 2 Years",
tbl_HRMaster[[#This Row],[YearsAtCompany]]&lt;5,"2-4 Years",
tbl_HRMaster[[#This Row],[YearsAtCompany]]&lt;10,"5-9 Years",
TRUE,"10+ Years"
)</f>
        <v>5-9 Years</v>
      </c>
      <c r="AE3778" s="5">
        <f>IF(tbl_HRMaster[[#This Row],[Attrition]]="Yes",1,0)</f>
        <v>0</v>
      </c>
    </row>
    <row r="3779" spans="1:31" x14ac:dyDescent="0.25">
      <c r="A3779">
        <v>44</v>
      </c>
      <c r="B3779" t="s">
        <v>21</v>
      </c>
      <c r="C3779" t="s">
        <v>22</v>
      </c>
      <c r="D3779" t="s">
        <v>37</v>
      </c>
      <c r="E3779">
        <v>1</v>
      </c>
      <c r="F3779">
        <v>3</v>
      </c>
      <c r="G3779" t="s">
        <v>24</v>
      </c>
      <c r="H3779">
        <v>957</v>
      </c>
      <c r="I3779" t="s">
        <v>34</v>
      </c>
      <c r="J3779">
        <v>1</v>
      </c>
      <c r="K3779" t="s">
        <v>31</v>
      </c>
      <c r="L3779" t="s">
        <v>27</v>
      </c>
      <c r="M3779">
        <v>48340</v>
      </c>
      <c r="N3779">
        <v>1</v>
      </c>
      <c r="O3779">
        <v>14</v>
      </c>
      <c r="P3779">
        <v>0</v>
      </c>
      <c r="Q3779">
        <v>9</v>
      </c>
      <c r="R3779">
        <v>1</v>
      </c>
      <c r="S3779">
        <v>8</v>
      </c>
      <c r="T3779">
        <v>6</v>
      </c>
      <c r="U3779">
        <v>7</v>
      </c>
      <c r="V3779">
        <f>COUNTIF(tbl_HRMaster[EmployeeID],tbl_HRMaster[[#This Row],[EmployeeID]])</f>
        <v>1</v>
      </c>
      <c r="W3779">
        <f>IFERROR(INDEX(tbl_EmployeeSurvey[EnvironmentSatisfaction],MATCH(tbl_HRMaster[[#This Row],[EmployeeID]],tbl_EmployeeSurvey[EmployeeID],0)),"Not Found")</f>
        <v>3</v>
      </c>
      <c r="X3779">
        <f>IFERROR(INDEX(tbl_EmployeeSurvey[JobSatisfaction],MATCH(tbl_HRMaster[[#This Row],[EmployeeID]],tbl_EmployeeSurvey[EmployeeID],0)),"Not Found")</f>
        <v>4</v>
      </c>
      <c r="Y3779" s="5">
        <f>IFERROR(INDEX(tbl_EmployeeSurvey[WorkLifeBalance],MATCH(tbl_HRMaster[[#This Row],[EmployeeID]],tbl_EmployeeSurvey[EmployeeID],0)),"Not Found")</f>
        <v>3</v>
      </c>
      <c r="Z3779" s="5">
        <f>IFERROR(VLOOKUP(tbl_HRMaster[[#This Row],[EmployeeID]],tbl_ManagerSurvey[[EmployeeID]:[PerformanceRating]],2,FALSE),"Not Found")</f>
        <v>4</v>
      </c>
      <c r="AA3779" s="5">
        <f>IFERROR(VLOOKUP(tbl_HRMaster[[#This Row],[EmployeeID]],tbl_ManagerSurvey[[EmployeeID]:[PerformanceRating]],3,FALSE),"Not Found")</f>
        <v>3</v>
      </c>
      <c r="AB3779" s="5" t="str">
        <f>IF(tbl_HRMaster[[#This Row],[Attrition]]="Yes","Left","Active")</f>
        <v>Active</v>
      </c>
      <c r="AC3779" s="5" t="str">
        <f>_xlfn.IFS(tbl_HRMaster[[#This Row],[Age]]&lt;25,"Under 25",tbl_HRMaster[[#This Row],[Age]]&lt;35,"25-34",tbl_HRMaster[[#This Row],[Age]]&lt;45,"35-44",tbl_HRMaster[[#This Row],[Age]]&lt;55,"45-54",TRUE,"Above 54")</f>
        <v>35-44</v>
      </c>
      <c r="AD3779" s="5" t="str">
        <f>_xlfn.IFS(
tbl_HRMaster[[#This Row],[YearsAtCompany]]&lt;2,"&lt; 2 Years",
tbl_HRMaster[[#This Row],[YearsAtCompany]]&lt;5,"2-4 Years",
tbl_HRMaster[[#This Row],[YearsAtCompany]]&lt;10,"5-9 Years",
TRUE,"10+ Years"
)</f>
        <v>5-9 Years</v>
      </c>
      <c r="AE3779" s="5">
        <f>IF(tbl_HRMaster[[#This Row],[Attrition]]="Yes",1,0)</f>
        <v>0</v>
      </c>
    </row>
    <row r="3780" spans="1:31" x14ac:dyDescent="0.25">
      <c r="A3780">
        <v>44</v>
      </c>
      <c r="B3780" t="s">
        <v>21</v>
      </c>
      <c r="C3780" t="s">
        <v>22</v>
      </c>
      <c r="D3780" t="s">
        <v>37</v>
      </c>
      <c r="E3780">
        <v>1</v>
      </c>
      <c r="F3780">
        <v>3</v>
      </c>
      <c r="G3780" t="s">
        <v>24</v>
      </c>
      <c r="H3780">
        <v>2427</v>
      </c>
      <c r="I3780" t="s">
        <v>34</v>
      </c>
      <c r="J3780">
        <v>1</v>
      </c>
      <c r="K3780" t="s">
        <v>31</v>
      </c>
      <c r="L3780" t="s">
        <v>27</v>
      </c>
      <c r="M3780">
        <v>48340</v>
      </c>
      <c r="N3780">
        <v>1</v>
      </c>
      <c r="O3780">
        <v>14</v>
      </c>
      <c r="P3780">
        <v>0</v>
      </c>
      <c r="Q3780">
        <v>9</v>
      </c>
      <c r="R3780">
        <v>1</v>
      </c>
      <c r="S3780">
        <v>8</v>
      </c>
      <c r="T3780">
        <v>6</v>
      </c>
      <c r="U3780">
        <v>7</v>
      </c>
      <c r="V3780">
        <f>COUNTIF(tbl_HRMaster[EmployeeID],tbl_HRMaster[[#This Row],[EmployeeID]])</f>
        <v>1</v>
      </c>
      <c r="W3780">
        <f>IFERROR(INDEX(tbl_EmployeeSurvey[EnvironmentSatisfaction],MATCH(tbl_HRMaster[[#This Row],[EmployeeID]],tbl_EmployeeSurvey[EmployeeID],0)),"Not Found")</f>
        <v>3</v>
      </c>
      <c r="X3780">
        <f>IFERROR(INDEX(tbl_EmployeeSurvey[JobSatisfaction],MATCH(tbl_HRMaster[[#This Row],[EmployeeID]],tbl_EmployeeSurvey[EmployeeID],0)),"Not Found")</f>
        <v>4</v>
      </c>
      <c r="Y3780" s="5">
        <f>IFERROR(INDEX(tbl_EmployeeSurvey[WorkLifeBalance],MATCH(tbl_HRMaster[[#This Row],[EmployeeID]],tbl_EmployeeSurvey[EmployeeID],0)),"Not Found")</f>
        <v>3</v>
      </c>
      <c r="Z3780" s="5">
        <f>IFERROR(VLOOKUP(tbl_HRMaster[[#This Row],[EmployeeID]],tbl_ManagerSurvey[[EmployeeID]:[PerformanceRating]],2,FALSE),"Not Found")</f>
        <v>4</v>
      </c>
      <c r="AA3780" s="5">
        <f>IFERROR(VLOOKUP(tbl_HRMaster[[#This Row],[EmployeeID]],tbl_ManagerSurvey[[EmployeeID]:[PerformanceRating]],3,FALSE),"Not Found")</f>
        <v>3</v>
      </c>
      <c r="AB3780" s="5" t="str">
        <f>IF(tbl_HRMaster[[#This Row],[Attrition]]="Yes","Left","Active")</f>
        <v>Active</v>
      </c>
      <c r="AC3780" s="5" t="str">
        <f>_xlfn.IFS(tbl_HRMaster[[#This Row],[Age]]&lt;25,"Under 25",tbl_HRMaster[[#This Row],[Age]]&lt;35,"25-34",tbl_HRMaster[[#This Row],[Age]]&lt;45,"35-44",tbl_HRMaster[[#This Row],[Age]]&lt;55,"45-54",TRUE,"Above 54")</f>
        <v>35-44</v>
      </c>
      <c r="AD3780" s="5" t="str">
        <f>_xlfn.IFS(
tbl_HRMaster[[#This Row],[YearsAtCompany]]&lt;2,"&lt; 2 Years",
tbl_HRMaster[[#This Row],[YearsAtCompany]]&lt;5,"2-4 Years",
tbl_HRMaster[[#This Row],[YearsAtCompany]]&lt;10,"5-9 Years",
TRUE,"10+ Years"
)</f>
        <v>5-9 Years</v>
      </c>
      <c r="AE3780" s="5">
        <f>IF(tbl_HRMaster[[#This Row],[Attrition]]="Yes",1,0)</f>
        <v>0</v>
      </c>
    </row>
    <row r="3781" spans="1:31" x14ac:dyDescent="0.25">
      <c r="A3781">
        <v>44</v>
      </c>
      <c r="B3781" t="s">
        <v>21</v>
      </c>
      <c r="C3781" t="s">
        <v>22</v>
      </c>
      <c r="D3781" t="s">
        <v>37</v>
      </c>
      <c r="E3781">
        <v>1</v>
      </c>
      <c r="F3781">
        <v>3</v>
      </c>
      <c r="G3781" t="s">
        <v>24</v>
      </c>
      <c r="H3781">
        <v>3897</v>
      </c>
      <c r="I3781" t="s">
        <v>34</v>
      </c>
      <c r="J3781">
        <v>1</v>
      </c>
      <c r="K3781" t="s">
        <v>31</v>
      </c>
      <c r="L3781" t="s">
        <v>27</v>
      </c>
      <c r="M3781">
        <v>48340</v>
      </c>
      <c r="N3781">
        <v>1</v>
      </c>
      <c r="O3781">
        <v>14</v>
      </c>
      <c r="P3781">
        <v>0</v>
      </c>
      <c r="Q3781">
        <v>9</v>
      </c>
      <c r="R3781">
        <v>1</v>
      </c>
      <c r="S3781">
        <v>8</v>
      </c>
      <c r="T3781">
        <v>6</v>
      </c>
      <c r="U3781">
        <v>7</v>
      </c>
      <c r="V3781">
        <f>COUNTIF(tbl_HRMaster[EmployeeID],tbl_HRMaster[[#This Row],[EmployeeID]])</f>
        <v>1</v>
      </c>
      <c r="W3781">
        <f>IFERROR(INDEX(tbl_EmployeeSurvey[EnvironmentSatisfaction],MATCH(tbl_HRMaster[[#This Row],[EmployeeID]],tbl_EmployeeSurvey[EmployeeID],0)),"Not Found")</f>
        <v>3</v>
      </c>
      <c r="X3781">
        <f>IFERROR(INDEX(tbl_EmployeeSurvey[JobSatisfaction],MATCH(tbl_HRMaster[[#This Row],[EmployeeID]],tbl_EmployeeSurvey[EmployeeID],0)),"Not Found")</f>
        <v>4</v>
      </c>
      <c r="Y3781" s="5">
        <f>IFERROR(INDEX(tbl_EmployeeSurvey[WorkLifeBalance],MATCH(tbl_HRMaster[[#This Row],[EmployeeID]],tbl_EmployeeSurvey[EmployeeID],0)),"Not Found")</f>
        <v>3</v>
      </c>
      <c r="Z3781" s="5">
        <f>IFERROR(VLOOKUP(tbl_HRMaster[[#This Row],[EmployeeID]],tbl_ManagerSurvey[[EmployeeID]:[PerformanceRating]],2,FALSE),"Not Found")</f>
        <v>4</v>
      </c>
      <c r="AA3781" s="5">
        <f>IFERROR(VLOOKUP(tbl_HRMaster[[#This Row],[EmployeeID]],tbl_ManagerSurvey[[EmployeeID]:[PerformanceRating]],3,FALSE),"Not Found")</f>
        <v>3</v>
      </c>
      <c r="AB3781" s="5" t="str">
        <f>IF(tbl_HRMaster[[#This Row],[Attrition]]="Yes","Left","Active")</f>
        <v>Active</v>
      </c>
      <c r="AC3781" s="5" t="str">
        <f>_xlfn.IFS(tbl_HRMaster[[#This Row],[Age]]&lt;25,"Under 25",tbl_HRMaster[[#This Row],[Age]]&lt;35,"25-34",tbl_HRMaster[[#This Row],[Age]]&lt;45,"35-44",tbl_HRMaster[[#This Row],[Age]]&lt;55,"45-54",TRUE,"Above 54")</f>
        <v>35-44</v>
      </c>
      <c r="AD3781" s="5" t="str">
        <f>_xlfn.IFS(
tbl_HRMaster[[#This Row],[YearsAtCompany]]&lt;2,"&lt; 2 Years",
tbl_HRMaster[[#This Row],[YearsAtCompany]]&lt;5,"2-4 Years",
tbl_HRMaster[[#This Row],[YearsAtCompany]]&lt;10,"5-9 Years",
TRUE,"10+ Years"
)</f>
        <v>5-9 Years</v>
      </c>
      <c r="AE3781" s="5">
        <f>IF(tbl_HRMaster[[#This Row],[Attrition]]="Yes",1,0)</f>
        <v>0</v>
      </c>
    </row>
    <row r="3782" spans="1:31" x14ac:dyDescent="0.25">
      <c r="A3782">
        <v>55</v>
      </c>
      <c r="B3782" t="s">
        <v>21</v>
      </c>
      <c r="C3782" t="s">
        <v>29</v>
      </c>
      <c r="D3782" t="s">
        <v>30</v>
      </c>
      <c r="E3782">
        <v>26</v>
      </c>
      <c r="F3782">
        <v>2</v>
      </c>
      <c r="G3782" t="s">
        <v>24</v>
      </c>
      <c r="H3782">
        <v>488</v>
      </c>
      <c r="I3782" t="s">
        <v>25</v>
      </c>
      <c r="J3782">
        <v>2</v>
      </c>
      <c r="K3782" t="s">
        <v>35</v>
      </c>
      <c r="L3782" t="s">
        <v>27</v>
      </c>
      <c r="M3782">
        <v>27890</v>
      </c>
      <c r="N3782">
        <v>3</v>
      </c>
      <c r="O3782">
        <v>13</v>
      </c>
      <c r="P3782">
        <v>1</v>
      </c>
      <c r="Q3782">
        <v>17</v>
      </c>
      <c r="R3782">
        <v>2</v>
      </c>
      <c r="S3782">
        <v>8</v>
      </c>
      <c r="T3782">
        <v>6</v>
      </c>
      <c r="U3782">
        <v>7</v>
      </c>
      <c r="V3782">
        <f>COUNTIF(tbl_HRMaster[EmployeeID],tbl_HRMaster[[#This Row],[EmployeeID]])</f>
        <v>1</v>
      </c>
      <c r="W3782">
        <f>IFERROR(INDEX(tbl_EmployeeSurvey[EnvironmentSatisfaction],MATCH(tbl_HRMaster[[#This Row],[EmployeeID]],tbl_EmployeeSurvey[EmployeeID],0)),"Not Found")</f>
        <v>3</v>
      </c>
      <c r="X3782">
        <f>IFERROR(INDEX(tbl_EmployeeSurvey[JobSatisfaction],MATCH(tbl_HRMaster[[#This Row],[EmployeeID]],tbl_EmployeeSurvey[EmployeeID],0)),"Not Found")</f>
        <v>2</v>
      </c>
      <c r="Y3782" s="5">
        <f>IFERROR(INDEX(tbl_EmployeeSurvey[WorkLifeBalance],MATCH(tbl_HRMaster[[#This Row],[EmployeeID]],tbl_EmployeeSurvey[EmployeeID],0)),"Not Found")</f>
        <v>3</v>
      </c>
      <c r="Z3782" s="5">
        <f>IFERROR(VLOOKUP(tbl_HRMaster[[#This Row],[EmployeeID]],tbl_ManagerSurvey[[EmployeeID]:[PerformanceRating]],2,FALSE),"Not Found")</f>
        <v>2</v>
      </c>
      <c r="AA3782" s="5">
        <f>IFERROR(VLOOKUP(tbl_HRMaster[[#This Row],[EmployeeID]],tbl_ManagerSurvey[[EmployeeID]:[PerformanceRating]],3,FALSE),"Not Found")</f>
        <v>3</v>
      </c>
      <c r="AB3782" s="5" t="str">
        <f>IF(tbl_HRMaster[[#This Row],[Attrition]]="Yes","Left","Active")</f>
        <v>Active</v>
      </c>
      <c r="AC3782" s="5" t="str">
        <f>_xlfn.IFS(tbl_HRMaster[[#This Row],[Age]]&lt;25,"Under 25",tbl_HRMaster[[#This Row],[Age]]&lt;35,"25-34",tbl_HRMaster[[#This Row],[Age]]&lt;45,"35-44",tbl_HRMaster[[#This Row],[Age]]&lt;55,"45-54",TRUE,"Above 54")</f>
        <v>Above 54</v>
      </c>
      <c r="AD3782" s="5" t="str">
        <f>_xlfn.IFS(
tbl_HRMaster[[#This Row],[YearsAtCompany]]&lt;2,"&lt; 2 Years",
tbl_HRMaster[[#This Row],[YearsAtCompany]]&lt;5,"2-4 Years",
tbl_HRMaster[[#This Row],[YearsAtCompany]]&lt;10,"5-9 Years",
TRUE,"10+ Years"
)</f>
        <v>5-9 Years</v>
      </c>
      <c r="AE3782" s="5">
        <f>IF(tbl_HRMaster[[#This Row],[Attrition]]="Yes",1,0)</f>
        <v>0</v>
      </c>
    </row>
    <row r="3783" spans="1:31" x14ac:dyDescent="0.25">
      <c r="A3783">
        <v>55</v>
      </c>
      <c r="B3783" t="s">
        <v>21</v>
      </c>
      <c r="C3783" t="s">
        <v>29</v>
      </c>
      <c r="D3783" t="s">
        <v>30</v>
      </c>
      <c r="E3783">
        <v>26</v>
      </c>
      <c r="F3783">
        <v>2</v>
      </c>
      <c r="G3783" t="s">
        <v>24</v>
      </c>
      <c r="H3783">
        <v>1958</v>
      </c>
      <c r="I3783" t="s">
        <v>25</v>
      </c>
      <c r="J3783">
        <v>2</v>
      </c>
      <c r="K3783" t="s">
        <v>35</v>
      </c>
      <c r="L3783" t="s">
        <v>27</v>
      </c>
      <c r="M3783">
        <v>27890</v>
      </c>
      <c r="N3783">
        <v>3</v>
      </c>
      <c r="O3783">
        <v>13</v>
      </c>
      <c r="P3783">
        <v>1</v>
      </c>
      <c r="Q3783">
        <v>17</v>
      </c>
      <c r="R3783">
        <v>2</v>
      </c>
      <c r="S3783">
        <v>8</v>
      </c>
      <c r="T3783">
        <v>6</v>
      </c>
      <c r="U3783">
        <v>7</v>
      </c>
      <c r="V3783">
        <f>COUNTIF(tbl_HRMaster[EmployeeID],tbl_HRMaster[[#This Row],[EmployeeID]])</f>
        <v>1</v>
      </c>
      <c r="W3783">
        <f>IFERROR(INDEX(tbl_EmployeeSurvey[EnvironmentSatisfaction],MATCH(tbl_HRMaster[[#This Row],[EmployeeID]],tbl_EmployeeSurvey[EmployeeID],0)),"Not Found")</f>
        <v>3</v>
      </c>
      <c r="X3783">
        <f>IFERROR(INDEX(tbl_EmployeeSurvey[JobSatisfaction],MATCH(tbl_HRMaster[[#This Row],[EmployeeID]],tbl_EmployeeSurvey[EmployeeID],0)),"Not Found")</f>
        <v>2</v>
      </c>
      <c r="Y3783" s="5">
        <f>IFERROR(INDEX(tbl_EmployeeSurvey[WorkLifeBalance],MATCH(tbl_HRMaster[[#This Row],[EmployeeID]],tbl_EmployeeSurvey[EmployeeID],0)),"Not Found")</f>
        <v>3</v>
      </c>
      <c r="Z3783" s="5">
        <f>IFERROR(VLOOKUP(tbl_HRMaster[[#This Row],[EmployeeID]],tbl_ManagerSurvey[[EmployeeID]:[PerformanceRating]],2,FALSE),"Not Found")</f>
        <v>2</v>
      </c>
      <c r="AA3783" s="5">
        <f>IFERROR(VLOOKUP(tbl_HRMaster[[#This Row],[EmployeeID]],tbl_ManagerSurvey[[EmployeeID]:[PerformanceRating]],3,FALSE),"Not Found")</f>
        <v>3</v>
      </c>
      <c r="AB3783" s="5" t="str">
        <f>IF(tbl_HRMaster[[#This Row],[Attrition]]="Yes","Left","Active")</f>
        <v>Active</v>
      </c>
      <c r="AC3783" s="5" t="str">
        <f>_xlfn.IFS(tbl_HRMaster[[#This Row],[Age]]&lt;25,"Under 25",tbl_HRMaster[[#This Row],[Age]]&lt;35,"25-34",tbl_HRMaster[[#This Row],[Age]]&lt;45,"35-44",tbl_HRMaster[[#This Row],[Age]]&lt;55,"45-54",TRUE,"Above 54")</f>
        <v>Above 54</v>
      </c>
      <c r="AD3783" s="5" t="str">
        <f>_xlfn.IFS(
tbl_HRMaster[[#This Row],[YearsAtCompany]]&lt;2,"&lt; 2 Years",
tbl_HRMaster[[#This Row],[YearsAtCompany]]&lt;5,"2-4 Years",
tbl_HRMaster[[#This Row],[YearsAtCompany]]&lt;10,"5-9 Years",
TRUE,"10+ Years"
)</f>
        <v>5-9 Years</v>
      </c>
      <c r="AE3783" s="5">
        <f>IF(tbl_HRMaster[[#This Row],[Attrition]]="Yes",1,0)</f>
        <v>0</v>
      </c>
    </row>
    <row r="3784" spans="1:31" x14ac:dyDescent="0.25">
      <c r="A3784">
        <v>55</v>
      </c>
      <c r="B3784" t="s">
        <v>21</v>
      </c>
      <c r="C3784" t="s">
        <v>29</v>
      </c>
      <c r="D3784" t="s">
        <v>30</v>
      </c>
      <c r="E3784">
        <v>26</v>
      </c>
      <c r="F3784">
        <v>2</v>
      </c>
      <c r="G3784" t="s">
        <v>24</v>
      </c>
      <c r="H3784">
        <v>3428</v>
      </c>
      <c r="I3784" t="s">
        <v>25</v>
      </c>
      <c r="J3784">
        <v>2</v>
      </c>
      <c r="K3784" t="s">
        <v>35</v>
      </c>
      <c r="L3784" t="s">
        <v>27</v>
      </c>
      <c r="M3784">
        <v>27890</v>
      </c>
      <c r="N3784">
        <v>3</v>
      </c>
      <c r="O3784">
        <v>13</v>
      </c>
      <c r="P3784">
        <v>1</v>
      </c>
      <c r="Q3784">
        <v>17</v>
      </c>
      <c r="R3784">
        <v>2</v>
      </c>
      <c r="S3784">
        <v>8</v>
      </c>
      <c r="T3784">
        <v>6</v>
      </c>
      <c r="U3784">
        <v>7</v>
      </c>
      <c r="V3784">
        <f>COUNTIF(tbl_HRMaster[EmployeeID],tbl_HRMaster[[#This Row],[EmployeeID]])</f>
        <v>1</v>
      </c>
      <c r="W3784">
        <f>IFERROR(INDEX(tbl_EmployeeSurvey[EnvironmentSatisfaction],MATCH(tbl_HRMaster[[#This Row],[EmployeeID]],tbl_EmployeeSurvey[EmployeeID],0)),"Not Found")</f>
        <v>3</v>
      </c>
      <c r="X3784">
        <f>IFERROR(INDEX(tbl_EmployeeSurvey[JobSatisfaction],MATCH(tbl_HRMaster[[#This Row],[EmployeeID]],tbl_EmployeeSurvey[EmployeeID],0)),"Not Found")</f>
        <v>2</v>
      </c>
      <c r="Y3784" s="5">
        <f>IFERROR(INDEX(tbl_EmployeeSurvey[WorkLifeBalance],MATCH(tbl_HRMaster[[#This Row],[EmployeeID]],tbl_EmployeeSurvey[EmployeeID],0)),"Not Found")</f>
        <v>3</v>
      </c>
      <c r="Z3784" s="5">
        <f>IFERROR(VLOOKUP(tbl_HRMaster[[#This Row],[EmployeeID]],tbl_ManagerSurvey[[EmployeeID]:[PerformanceRating]],2,FALSE),"Not Found")</f>
        <v>2</v>
      </c>
      <c r="AA3784" s="5">
        <f>IFERROR(VLOOKUP(tbl_HRMaster[[#This Row],[EmployeeID]],tbl_ManagerSurvey[[EmployeeID]:[PerformanceRating]],3,FALSE),"Not Found")</f>
        <v>3</v>
      </c>
      <c r="AB3784" s="5" t="str">
        <f>IF(tbl_HRMaster[[#This Row],[Attrition]]="Yes","Left","Active")</f>
        <v>Active</v>
      </c>
      <c r="AC3784" s="5" t="str">
        <f>_xlfn.IFS(tbl_HRMaster[[#This Row],[Age]]&lt;25,"Under 25",tbl_HRMaster[[#This Row],[Age]]&lt;35,"25-34",tbl_HRMaster[[#This Row],[Age]]&lt;45,"35-44",tbl_HRMaster[[#This Row],[Age]]&lt;55,"45-54",TRUE,"Above 54")</f>
        <v>Above 54</v>
      </c>
      <c r="AD3784" s="5" t="str">
        <f>_xlfn.IFS(
tbl_HRMaster[[#This Row],[YearsAtCompany]]&lt;2,"&lt; 2 Years",
tbl_HRMaster[[#This Row],[YearsAtCompany]]&lt;5,"2-4 Years",
tbl_HRMaster[[#This Row],[YearsAtCompany]]&lt;10,"5-9 Years",
TRUE,"10+ Years"
)</f>
        <v>5-9 Years</v>
      </c>
      <c r="AE3784" s="5">
        <f>IF(tbl_HRMaster[[#This Row],[Attrition]]="Yes",1,0)</f>
        <v>0</v>
      </c>
    </row>
    <row r="3785" spans="1:31" x14ac:dyDescent="0.25">
      <c r="A3785">
        <v>27</v>
      </c>
      <c r="B3785" t="s">
        <v>21</v>
      </c>
      <c r="C3785" t="s">
        <v>22</v>
      </c>
      <c r="D3785" t="s">
        <v>30</v>
      </c>
      <c r="E3785">
        <v>7</v>
      </c>
      <c r="F3785">
        <v>3</v>
      </c>
      <c r="G3785" t="s">
        <v>24</v>
      </c>
      <c r="H3785">
        <v>632</v>
      </c>
      <c r="I3785" t="s">
        <v>34</v>
      </c>
      <c r="J3785">
        <v>3</v>
      </c>
      <c r="K3785" t="s">
        <v>42</v>
      </c>
      <c r="L3785" t="s">
        <v>27</v>
      </c>
      <c r="M3785">
        <v>34080</v>
      </c>
      <c r="N3785">
        <v>1</v>
      </c>
      <c r="O3785">
        <v>24</v>
      </c>
      <c r="P3785">
        <v>0</v>
      </c>
      <c r="Q3785">
        <v>9</v>
      </c>
      <c r="R3785">
        <v>2</v>
      </c>
      <c r="S3785">
        <v>9</v>
      </c>
      <c r="T3785">
        <v>6</v>
      </c>
      <c r="U3785">
        <v>8</v>
      </c>
      <c r="V3785">
        <f>COUNTIF(tbl_HRMaster[EmployeeID],tbl_HRMaster[[#This Row],[EmployeeID]])</f>
        <v>1</v>
      </c>
      <c r="W3785">
        <f>IFERROR(INDEX(tbl_EmployeeSurvey[EnvironmentSatisfaction],MATCH(tbl_HRMaster[[#This Row],[EmployeeID]],tbl_EmployeeSurvey[EmployeeID],0)),"Not Found")</f>
        <v>1</v>
      </c>
      <c r="X3785">
        <f>IFERROR(INDEX(tbl_EmployeeSurvey[JobSatisfaction],MATCH(tbl_HRMaster[[#This Row],[EmployeeID]],tbl_EmployeeSurvey[EmployeeID],0)),"Not Found")</f>
        <v>1</v>
      </c>
      <c r="Y3785" s="5">
        <f>IFERROR(INDEX(tbl_EmployeeSurvey[WorkLifeBalance],MATCH(tbl_HRMaster[[#This Row],[EmployeeID]],tbl_EmployeeSurvey[EmployeeID],0)),"Not Found")</f>
        <v>2</v>
      </c>
      <c r="Z3785" s="5">
        <f>IFERROR(VLOOKUP(tbl_HRMaster[[#This Row],[EmployeeID]],tbl_ManagerSurvey[[EmployeeID]:[PerformanceRating]],2,FALSE),"Not Found")</f>
        <v>3</v>
      </c>
      <c r="AA3785" s="5">
        <f>IFERROR(VLOOKUP(tbl_HRMaster[[#This Row],[EmployeeID]],tbl_ManagerSurvey[[EmployeeID]:[PerformanceRating]],3,FALSE),"Not Found")</f>
        <v>4</v>
      </c>
      <c r="AB3785" s="5" t="str">
        <f>IF(tbl_HRMaster[[#This Row],[Attrition]]="Yes","Left","Active")</f>
        <v>Active</v>
      </c>
      <c r="AC3785" s="5" t="str">
        <f>_xlfn.IFS(tbl_HRMaster[[#This Row],[Age]]&lt;25,"Under 25",tbl_HRMaster[[#This Row],[Age]]&lt;35,"25-34",tbl_HRMaster[[#This Row],[Age]]&lt;45,"35-44",tbl_HRMaster[[#This Row],[Age]]&lt;55,"45-54",TRUE,"Above 54")</f>
        <v>25-34</v>
      </c>
      <c r="AD3785" s="5" t="str">
        <f>_xlfn.IFS(
tbl_HRMaster[[#This Row],[YearsAtCompany]]&lt;2,"&lt; 2 Years",
tbl_HRMaster[[#This Row],[YearsAtCompany]]&lt;5,"2-4 Years",
tbl_HRMaster[[#This Row],[YearsAtCompany]]&lt;10,"5-9 Years",
TRUE,"10+ Years"
)</f>
        <v>5-9 Years</v>
      </c>
      <c r="AE3785" s="5">
        <f>IF(tbl_HRMaster[[#This Row],[Attrition]]="Yes",1,0)</f>
        <v>0</v>
      </c>
    </row>
    <row r="3786" spans="1:31" x14ac:dyDescent="0.25">
      <c r="A3786">
        <v>27</v>
      </c>
      <c r="B3786" t="s">
        <v>21</v>
      </c>
      <c r="C3786" t="s">
        <v>22</v>
      </c>
      <c r="D3786" t="s">
        <v>30</v>
      </c>
      <c r="E3786">
        <v>7</v>
      </c>
      <c r="F3786">
        <v>3</v>
      </c>
      <c r="G3786" t="s">
        <v>24</v>
      </c>
      <c r="H3786">
        <v>2102</v>
      </c>
      <c r="I3786" t="s">
        <v>34</v>
      </c>
      <c r="J3786">
        <v>3</v>
      </c>
      <c r="K3786" t="s">
        <v>42</v>
      </c>
      <c r="L3786" t="s">
        <v>27</v>
      </c>
      <c r="M3786">
        <v>34080</v>
      </c>
      <c r="N3786">
        <v>1</v>
      </c>
      <c r="O3786">
        <v>24</v>
      </c>
      <c r="P3786">
        <v>0</v>
      </c>
      <c r="Q3786">
        <v>9</v>
      </c>
      <c r="R3786">
        <v>2</v>
      </c>
      <c r="S3786">
        <v>9</v>
      </c>
      <c r="T3786">
        <v>6</v>
      </c>
      <c r="U3786">
        <v>8</v>
      </c>
      <c r="V3786">
        <f>COUNTIF(tbl_HRMaster[EmployeeID],tbl_HRMaster[[#This Row],[EmployeeID]])</f>
        <v>1</v>
      </c>
      <c r="W3786">
        <f>IFERROR(INDEX(tbl_EmployeeSurvey[EnvironmentSatisfaction],MATCH(tbl_HRMaster[[#This Row],[EmployeeID]],tbl_EmployeeSurvey[EmployeeID],0)),"Not Found")</f>
        <v>1</v>
      </c>
      <c r="X3786">
        <f>IFERROR(INDEX(tbl_EmployeeSurvey[JobSatisfaction],MATCH(tbl_HRMaster[[#This Row],[EmployeeID]],tbl_EmployeeSurvey[EmployeeID],0)),"Not Found")</f>
        <v>1</v>
      </c>
      <c r="Y3786" s="5">
        <f>IFERROR(INDEX(tbl_EmployeeSurvey[WorkLifeBalance],MATCH(tbl_HRMaster[[#This Row],[EmployeeID]],tbl_EmployeeSurvey[EmployeeID],0)),"Not Found")</f>
        <v>2</v>
      </c>
      <c r="Z3786" s="5">
        <f>IFERROR(VLOOKUP(tbl_HRMaster[[#This Row],[EmployeeID]],tbl_ManagerSurvey[[EmployeeID]:[PerformanceRating]],2,FALSE),"Not Found")</f>
        <v>3</v>
      </c>
      <c r="AA3786" s="5">
        <f>IFERROR(VLOOKUP(tbl_HRMaster[[#This Row],[EmployeeID]],tbl_ManagerSurvey[[EmployeeID]:[PerformanceRating]],3,FALSE),"Not Found")</f>
        <v>4</v>
      </c>
      <c r="AB3786" s="5" t="str">
        <f>IF(tbl_HRMaster[[#This Row],[Attrition]]="Yes","Left","Active")</f>
        <v>Active</v>
      </c>
      <c r="AC3786" s="5" t="str">
        <f>_xlfn.IFS(tbl_HRMaster[[#This Row],[Age]]&lt;25,"Under 25",tbl_HRMaster[[#This Row],[Age]]&lt;35,"25-34",tbl_HRMaster[[#This Row],[Age]]&lt;45,"35-44",tbl_HRMaster[[#This Row],[Age]]&lt;55,"45-54",TRUE,"Above 54")</f>
        <v>25-34</v>
      </c>
      <c r="AD3786" s="5" t="str">
        <f>_xlfn.IFS(
tbl_HRMaster[[#This Row],[YearsAtCompany]]&lt;2,"&lt; 2 Years",
tbl_HRMaster[[#This Row],[YearsAtCompany]]&lt;5,"2-4 Years",
tbl_HRMaster[[#This Row],[YearsAtCompany]]&lt;10,"5-9 Years",
TRUE,"10+ Years"
)</f>
        <v>5-9 Years</v>
      </c>
      <c r="AE3786" s="5">
        <f>IF(tbl_HRMaster[[#This Row],[Attrition]]="Yes",1,0)</f>
        <v>0</v>
      </c>
    </row>
    <row r="3787" spans="1:31" x14ac:dyDescent="0.25">
      <c r="A3787">
        <v>27</v>
      </c>
      <c r="B3787" t="s">
        <v>21</v>
      </c>
      <c r="C3787" t="s">
        <v>22</v>
      </c>
      <c r="D3787" t="s">
        <v>30</v>
      </c>
      <c r="E3787">
        <v>7</v>
      </c>
      <c r="F3787">
        <v>3</v>
      </c>
      <c r="G3787" t="s">
        <v>24</v>
      </c>
      <c r="H3787">
        <v>3572</v>
      </c>
      <c r="I3787" t="s">
        <v>34</v>
      </c>
      <c r="J3787">
        <v>3</v>
      </c>
      <c r="K3787" t="s">
        <v>42</v>
      </c>
      <c r="L3787" t="s">
        <v>27</v>
      </c>
      <c r="M3787">
        <v>34080</v>
      </c>
      <c r="N3787">
        <v>1</v>
      </c>
      <c r="O3787">
        <v>24</v>
      </c>
      <c r="P3787">
        <v>0</v>
      </c>
      <c r="Q3787">
        <v>9</v>
      </c>
      <c r="R3787">
        <v>2</v>
      </c>
      <c r="S3787">
        <v>9</v>
      </c>
      <c r="T3787">
        <v>6</v>
      </c>
      <c r="U3787">
        <v>8</v>
      </c>
      <c r="V3787">
        <f>COUNTIF(tbl_HRMaster[EmployeeID],tbl_HRMaster[[#This Row],[EmployeeID]])</f>
        <v>1</v>
      </c>
      <c r="W3787">
        <f>IFERROR(INDEX(tbl_EmployeeSurvey[EnvironmentSatisfaction],MATCH(tbl_HRMaster[[#This Row],[EmployeeID]],tbl_EmployeeSurvey[EmployeeID],0)),"Not Found")</f>
        <v>1</v>
      </c>
      <c r="X3787">
        <f>IFERROR(INDEX(tbl_EmployeeSurvey[JobSatisfaction],MATCH(tbl_HRMaster[[#This Row],[EmployeeID]],tbl_EmployeeSurvey[EmployeeID],0)),"Not Found")</f>
        <v>1</v>
      </c>
      <c r="Y3787" s="5">
        <f>IFERROR(INDEX(tbl_EmployeeSurvey[WorkLifeBalance],MATCH(tbl_HRMaster[[#This Row],[EmployeeID]],tbl_EmployeeSurvey[EmployeeID],0)),"Not Found")</f>
        <v>2</v>
      </c>
      <c r="Z3787" s="5">
        <f>IFERROR(VLOOKUP(tbl_HRMaster[[#This Row],[EmployeeID]],tbl_ManagerSurvey[[EmployeeID]:[PerformanceRating]],2,FALSE),"Not Found")</f>
        <v>3</v>
      </c>
      <c r="AA3787" s="5">
        <f>IFERROR(VLOOKUP(tbl_HRMaster[[#This Row],[EmployeeID]],tbl_ManagerSurvey[[EmployeeID]:[PerformanceRating]],3,FALSE),"Not Found")</f>
        <v>4</v>
      </c>
      <c r="AB3787" s="5" t="str">
        <f>IF(tbl_HRMaster[[#This Row],[Attrition]]="Yes","Left","Active")</f>
        <v>Active</v>
      </c>
      <c r="AC3787" s="5" t="str">
        <f>_xlfn.IFS(tbl_HRMaster[[#This Row],[Age]]&lt;25,"Under 25",tbl_HRMaster[[#This Row],[Age]]&lt;35,"25-34",tbl_HRMaster[[#This Row],[Age]]&lt;45,"35-44",tbl_HRMaster[[#This Row],[Age]]&lt;55,"45-54",TRUE,"Above 54")</f>
        <v>25-34</v>
      </c>
      <c r="AD3787" s="5" t="str">
        <f>_xlfn.IFS(
tbl_HRMaster[[#This Row],[YearsAtCompany]]&lt;2,"&lt; 2 Years",
tbl_HRMaster[[#This Row],[YearsAtCompany]]&lt;5,"2-4 Years",
tbl_HRMaster[[#This Row],[YearsAtCompany]]&lt;10,"5-9 Years",
TRUE,"10+ Years"
)</f>
        <v>5-9 Years</v>
      </c>
      <c r="AE3787" s="5">
        <f>IF(tbl_HRMaster[[#This Row],[Attrition]]="Yes",1,0)</f>
        <v>0</v>
      </c>
    </row>
    <row r="3788" spans="1:31" x14ac:dyDescent="0.25">
      <c r="A3788">
        <v>30</v>
      </c>
      <c r="B3788" t="s">
        <v>21</v>
      </c>
      <c r="C3788" t="s">
        <v>22</v>
      </c>
      <c r="D3788" t="s">
        <v>23</v>
      </c>
      <c r="E3788">
        <v>9</v>
      </c>
      <c r="F3788">
        <v>1</v>
      </c>
      <c r="G3788" t="s">
        <v>45</v>
      </c>
      <c r="H3788">
        <v>684</v>
      </c>
      <c r="I3788" t="s">
        <v>34</v>
      </c>
      <c r="J3788">
        <v>4</v>
      </c>
      <c r="K3788" t="s">
        <v>39</v>
      </c>
      <c r="L3788" t="s">
        <v>27</v>
      </c>
      <c r="M3788">
        <v>40890</v>
      </c>
      <c r="N3788">
        <v>0</v>
      </c>
      <c r="O3788">
        <v>18</v>
      </c>
      <c r="P3788">
        <v>0</v>
      </c>
      <c r="Q3788">
        <v>10</v>
      </c>
      <c r="R3788">
        <v>2</v>
      </c>
      <c r="S3788">
        <v>9</v>
      </c>
      <c r="T3788">
        <v>6</v>
      </c>
      <c r="U3788">
        <v>7</v>
      </c>
      <c r="V3788">
        <f>COUNTIF(tbl_HRMaster[EmployeeID],tbl_HRMaster[[#This Row],[EmployeeID]])</f>
        <v>1</v>
      </c>
      <c r="W3788">
        <f>IFERROR(INDEX(tbl_EmployeeSurvey[EnvironmentSatisfaction],MATCH(tbl_HRMaster[[#This Row],[EmployeeID]],tbl_EmployeeSurvey[EmployeeID],0)),"Not Found")</f>
        <v>1</v>
      </c>
      <c r="X3788">
        <f>IFERROR(INDEX(tbl_EmployeeSurvey[JobSatisfaction],MATCH(tbl_HRMaster[[#This Row],[EmployeeID]],tbl_EmployeeSurvey[EmployeeID],0)),"Not Found")</f>
        <v>4</v>
      </c>
      <c r="Y3788" s="5">
        <f>IFERROR(INDEX(tbl_EmployeeSurvey[WorkLifeBalance],MATCH(tbl_HRMaster[[#This Row],[EmployeeID]],tbl_EmployeeSurvey[EmployeeID],0)),"Not Found")</f>
        <v>3</v>
      </c>
      <c r="Z3788" s="5">
        <f>IFERROR(VLOOKUP(tbl_HRMaster[[#This Row],[EmployeeID]],tbl_ManagerSurvey[[EmployeeID]:[PerformanceRating]],2,FALSE),"Not Found")</f>
        <v>4</v>
      </c>
      <c r="AA3788" s="5">
        <f>IFERROR(VLOOKUP(tbl_HRMaster[[#This Row],[EmployeeID]],tbl_ManagerSurvey[[EmployeeID]:[PerformanceRating]],3,FALSE),"Not Found")</f>
        <v>3</v>
      </c>
      <c r="AB3788" s="5" t="str">
        <f>IF(tbl_HRMaster[[#This Row],[Attrition]]="Yes","Left","Active")</f>
        <v>Active</v>
      </c>
      <c r="AC3788" s="5" t="str">
        <f>_xlfn.IFS(tbl_HRMaster[[#This Row],[Age]]&lt;25,"Under 25",tbl_HRMaster[[#This Row],[Age]]&lt;35,"25-34",tbl_HRMaster[[#This Row],[Age]]&lt;45,"35-44",tbl_HRMaster[[#This Row],[Age]]&lt;55,"45-54",TRUE,"Above 54")</f>
        <v>25-34</v>
      </c>
      <c r="AD3788" s="5" t="str">
        <f>_xlfn.IFS(
tbl_HRMaster[[#This Row],[YearsAtCompany]]&lt;2,"&lt; 2 Years",
tbl_HRMaster[[#This Row],[YearsAtCompany]]&lt;5,"2-4 Years",
tbl_HRMaster[[#This Row],[YearsAtCompany]]&lt;10,"5-9 Years",
TRUE,"10+ Years"
)</f>
        <v>5-9 Years</v>
      </c>
      <c r="AE3788" s="5">
        <f>IF(tbl_HRMaster[[#This Row],[Attrition]]="Yes",1,0)</f>
        <v>0</v>
      </c>
    </row>
    <row r="3789" spans="1:31" x14ac:dyDescent="0.25">
      <c r="A3789">
        <v>30</v>
      </c>
      <c r="B3789" t="s">
        <v>21</v>
      </c>
      <c r="C3789" t="s">
        <v>22</v>
      </c>
      <c r="D3789" t="s">
        <v>23</v>
      </c>
      <c r="E3789">
        <v>9</v>
      </c>
      <c r="F3789">
        <v>1</v>
      </c>
      <c r="G3789" t="s">
        <v>45</v>
      </c>
      <c r="H3789">
        <v>2154</v>
      </c>
      <c r="I3789" t="s">
        <v>34</v>
      </c>
      <c r="J3789">
        <v>4</v>
      </c>
      <c r="K3789" t="s">
        <v>39</v>
      </c>
      <c r="L3789" t="s">
        <v>27</v>
      </c>
      <c r="M3789">
        <v>40890</v>
      </c>
      <c r="N3789">
        <v>0</v>
      </c>
      <c r="O3789">
        <v>18</v>
      </c>
      <c r="P3789">
        <v>0</v>
      </c>
      <c r="Q3789">
        <v>10</v>
      </c>
      <c r="R3789">
        <v>2</v>
      </c>
      <c r="S3789">
        <v>9</v>
      </c>
      <c r="T3789">
        <v>6</v>
      </c>
      <c r="U3789">
        <v>7</v>
      </c>
      <c r="V3789">
        <f>COUNTIF(tbl_HRMaster[EmployeeID],tbl_HRMaster[[#This Row],[EmployeeID]])</f>
        <v>1</v>
      </c>
      <c r="W3789">
        <f>IFERROR(INDEX(tbl_EmployeeSurvey[EnvironmentSatisfaction],MATCH(tbl_HRMaster[[#This Row],[EmployeeID]],tbl_EmployeeSurvey[EmployeeID],0)),"Not Found")</f>
        <v>1</v>
      </c>
      <c r="X3789">
        <f>IFERROR(INDEX(tbl_EmployeeSurvey[JobSatisfaction],MATCH(tbl_HRMaster[[#This Row],[EmployeeID]],tbl_EmployeeSurvey[EmployeeID],0)),"Not Found")</f>
        <v>4</v>
      </c>
      <c r="Y3789" s="5">
        <f>IFERROR(INDEX(tbl_EmployeeSurvey[WorkLifeBalance],MATCH(tbl_HRMaster[[#This Row],[EmployeeID]],tbl_EmployeeSurvey[EmployeeID],0)),"Not Found")</f>
        <v>3</v>
      </c>
      <c r="Z3789" s="5">
        <f>IFERROR(VLOOKUP(tbl_HRMaster[[#This Row],[EmployeeID]],tbl_ManagerSurvey[[EmployeeID]:[PerformanceRating]],2,FALSE),"Not Found")</f>
        <v>4</v>
      </c>
      <c r="AA3789" s="5">
        <f>IFERROR(VLOOKUP(tbl_HRMaster[[#This Row],[EmployeeID]],tbl_ManagerSurvey[[EmployeeID]:[PerformanceRating]],3,FALSE),"Not Found")</f>
        <v>3</v>
      </c>
      <c r="AB3789" s="5" t="str">
        <f>IF(tbl_HRMaster[[#This Row],[Attrition]]="Yes","Left","Active")</f>
        <v>Active</v>
      </c>
      <c r="AC3789" s="5" t="str">
        <f>_xlfn.IFS(tbl_HRMaster[[#This Row],[Age]]&lt;25,"Under 25",tbl_HRMaster[[#This Row],[Age]]&lt;35,"25-34",tbl_HRMaster[[#This Row],[Age]]&lt;45,"35-44",tbl_HRMaster[[#This Row],[Age]]&lt;55,"45-54",TRUE,"Above 54")</f>
        <v>25-34</v>
      </c>
      <c r="AD3789" s="5" t="str">
        <f>_xlfn.IFS(
tbl_HRMaster[[#This Row],[YearsAtCompany]]&lt;2,"&lt; 2 Years",
tbl_HRMaster[[#This Row],[YearsAtCompany]]&lt;5,"2-4 Years",
tbl_HRMaster[[#This Row],[YearsAtCompany]]&lt;10,"5-9 Years",
TRUE,"10+ Years"
)</f>
        <v>5-9 Years</v>
      </c>
      <c r="AE3789" s="5">
        <f>IF(tbl_HRMaster[[#This Row],[Attrition]]="Yes",1,0)</f>
        <v>0</v>
      </c>
    </row>
    <row r="3790" spans="1:31" x14ac:dyDescent="0.25">
      <c r="A3790">
        <v>30</v>
      </c>
      <c r="B3790" t="s">
        <v>21</v>
      </c>
      <c r="C3790" t="s">
        <v>22</v>
      </c>
      <c r="D3790" t="s">
        <v>23</v>
      </c>
      <c r="E3790">
        <v>9</v>
      </c>
      <c r="F3790">
        <v>1</v>
      </c>
      <c r="G3790" t="s">
        <v>45</v>
      </c>
      <c r="H3790">
        <v>3624</v>
      </c>
      <c r="I3790" t="s">
        <v>34</v>
      </c>
      <c r="J3790">
        <v>4</v>
      </c>
      <c r="K3790" t="s">
        <v>39</v>
      </c>
      <c r="L3790" t="s">
        <v>27</v>
      </c>
      <c r="M3790">
        <v>40890</v>
      </c>
      <c r="N3790">
        <v>0</v>
      </c>
      <c r="O3790">
        <v>18</v>
      </c>
      <c r="P3790">
        <v>0</v>
      </c>
      <c r="Q3790">
        <v>10</v>
      </c>
      <c r="R3790">
        <v>2</v>
      </c>
      <c r="S3790">
        <v>9</v>
      </c>
      <c r="T3790">
        <v>6</v>
      </c>
      <c r="U3790">
        <v>7</v>
      </c>
      <c r="V3790">
        <f>COUNTIF(tbl_HRMaster[EmployeeID],tbl_HRMaster[[#This Row],[EmployeeID]])</f>
        <v>1</v>
      </c>
      <c r="W3790">
        <f>IFERROR(INDEX(tbl_EmployeeSurvey[EnvironmentSatisfaction],MATCH(tbl_HRMaster[[#This Row],[EmployeeID]],tbl_EmployeeSurvey[EmployeeID],0)),"Not Found")</f>
        <v>1</v>
      </c>
      <c r="X3790">
        <f>IFERROR(INDEX(tbl_EmployeeSurvey[JobSatisfaction],MATCH(tbl_HRMaster[[#This Row],[EmployeeID]],tbl_EmployeeSurvey[EmployeeID],0)),"Not Found")</f>
        <v>4</v>
      </c>
      <c r="Y3790" s="5">
        <f>IFERROR(INDEX(tbl_EmployeeSurvey[WorkLifeBalance],MATCH(tbl_HRMaster[[#This Row],[EmployeeID]],tbl_EmployeeSurvey[EmployeeID],0)),"Not Found")</f>
        <v>3</v>
      </c>
      <c r="Z3790" s="5">
        <f>IFERROR(VLOOKUP(tbl_HRMaster[[#This Row],[EmployeeID]],tbl_ManagerSurvey[[EmployeeID]:[PerformanceRating]],2,FALSE),"Not Found")</f>
        <v>4</v>
      </c>
      <c r="AA3790" s="5">
        <f>IFERROR(VLOOKUP(tbl_HRMaster[[#This Row],[EmployeeID]],tbl_ManagerSurvey[[EmployeeID]:[PerformanceRating]],3,FALSE),"Not Found")</f>
        <v>3</v>
      </c>
      <c r="AB3790" s="5" t="str">
        <f>IF(tbl_HRMaster[[#This Row],[Attrition]]="Yes","Left","Active")</f>
        <v>Active</v>
      </c>
      <c r="AC3790" s="5" t="str">
        <f>_xlfn.IFS(tbl_HRMaster[[#This Row],[Age]]&lt;25,"Under 25",tbl_HRMaster[[#This Row],[Age]]&lt;35,"25-34",tbl_HRMaster[[#This Row],[Age]]&lt;45,"35-44",tbl_HRMaster[[#This Row],[Age]]&lt;55,"45-54",TRUE,"Above 54")</f>
        <v>25-34</v>
      </c>
      <c r="AD3790" s="5" t="str">
        <f>_xlfn.IFS(
tbl_HRMaster[[#This Row],[YearsAtCompany]]&lt;2,"&lt; 2 Years",
tbl_HRMaster[[#This Row],[YearsAtCompany]]&lt;5,"2-4 Years",
tbl_HRMaster[[#This Row],[YearsAtCompany]]&lt;10,"5-9 Years",
TRUE,"10+ Years"
)</f>
        <v>5-9 Years</v>
      </c>
      <c r="AE3790" s="5">
        <f>IF(tbl_HRMaster[[#This Row],[Attrition]]="Yes",1,0)</f>
        <v>0</v>
      </c>
    </row>
    <row r="3791" spans="1:31" x14ac:dyDescent="0.25">
      <c r="A3791">
        <v>48</v>
      </c>
      <c r="B3791" t="s">
        <v>21</v>
      </c>
      <c r="C3791" t="s">
        <v>22</v>
      </c>
      <c r="D3791" t="s">
        <v>30</v>
      </c>
      <c r="E3791">
        <v>6</v>
      </c>
      <c r="F3791">
        <v>3</v>
      </c>
      <c r="G3791" t="s">
        <v>38</v>
      </c>
      <c r="H3791">
        <v>187</v>
      </c>
      <c r="I3791" t="s">
        <v>34</v>
      </c>
      <c r="J3791">
        <v>1</v>
      </c>
      <c r="K3791" t="s">
        <v>40</v>
      </c>
      <c r="L3791" t="s">
        <v>27</v>
      </c>
      <c r="M3791">
        <v>108540</v>
      </c>
      <c r="N3791">
        <v>2</v>
      </c>
      <c r="O3791">
        <v>14</v>
      </c>
      <c r="P3791">
        <v>1</v>
      </c>
      <c r="Q3791">
        <v>14</v>
      </c>
      <c r="R3791">
        <v>6</v>
      </c>
      <c r="S3791">
        <v>9</v>
      </c>
      <c r="T3791">
        <v>6</v>
      </c>
      <c r="U3791">
        <v>7</v>
      </c>
      <c r="V3791">
        <f>COUNTIF(tbl_HRMaster[EmployeeID],tbl_HRMaster[[#This Row],[EmployeeID]])</f>
        <v>1</v>
      </c>
      <c r="W3791">
        <f>IFERROR(INDEX(tbl_EmployeeSurvey[EnvironmentSatisfaction],MATCH(tbl_HRMaster[[#This Row],[EmployeeID]],tbl_EmployeeSurvey[EmployeeID],0)),"Not Found")</f>
        <v>2</v>
      </c>
      <c r="X3791">
        <f>IFERROR(INDEX(tbl_EmployeeSurvey[JobSatisfaction],MATCH(tbl_HRMaster[[#This Row],[EmployeeID]],tbl_EmployeeSurvey[EmployeeID],0)),"Not Found")</f>
        <v>4</v>
      </c>
      <c r="Y3791" s="5">
        <f>IFERROR(INDEX(tbl_EmployeeSurvey[WorkLifeBalance],MATCH(tbl_HRMaster[[#This Row],[EmployeeID]],tbl_EmployeeSurvey[EmployeeID],0)),"Not Found")</f>
        <v>3</v>
      </c>
      <c r="Z3791" s="5">
        <f>IFERROR(VLOOKUP(tbl_HRMaster[[#This Row],[EmployeeID]],tbl_ManagerSurvey[[EmployeeID]:[PerformanceRating]],2,FALSE),"Not Found")</f>
        <v>3</v>
      </c>
      <c r="AA3791" s="5">
        <f>IFERROR(VLOOKUP(tbl_HRMaster[[#This Row],[EmployeeID]],tbl_ManagerSurvey[[EmployeeID]:[PerformanceRating]],3,FALSE),"Not Found")</f>
        <v>3</v>
      </c>
      <c r="AB3791" s="5" t="str">
        <f>IF(tbl_HRMaster[[#This Row],[Attrition]]="Yes","Left","Active")</f>
        <v>Active</v>
      </c>
      <c r="AC3791" s="5" t="str">
        <f>_xlfn.IFS(tbl_HRMaster[[#This Row],[Age]]&lt;25,"Under 25",tbl_HRMaster[[#This Row],[Age]]&lt;35,"25-34",tbl_HRMaster[[#This Row],[Age]]&lt;45,"35-44",tbl_HRMaster[[#This Row],[Age]]&lt;55,"45-54",TRUE,"Above 54")</f>
        <v>45-54</v>
      </c>
      <c r="AD3791" s="5" t="str">
        <f>_xlfn.IFS(
tbl_HRMaster[[#This Row],[YearsAtCompany]]&lt;2,"&lt; 2 Years",
tbl_HRMaster[[#This Row],[YearsAtCompany]]&lt;5,"2-4 Years",
tbl_HRMaster[[#This Row],[YearsAtCompany]]&lt;10,"5-9 Years",
TRUE,"10+ Years"
)</f>
        <v>5-9 Years</v>
      </c>
      <c r="AE3791" s="5">
        <f>IF(tbl_HRMaster[[#This Row],[Attrition]]="Yes",1,0)</f>
        <v>0</v>
      </c>
    </row>
    <row r="3792" spans="1:31" x14ac:dyDescent="0.25">
      <c r="A3792">
        <v>48</v>
      </c>
      <c r="B3792" t="s">
        <v>21</v>
      </c>
      <c r="C3792" t="s">
        <v>22</v>
      </c>
      <c r="D3792" t="s">
        <v>30</v>
      </c>
      <c r="E3792">
        <v>6</v>
      </c>
      <c r="F3792">
        <v>3</v>
      </c>
      <c r="G3792" t="s">
        <v>38</v>
      </c>
      <c r="H3792">
        <v>1657</v>
      </c>
      <c r="I3792" t="s">
        <v>34</v>
      </c>
      <c r="J3792">
        <v>1</v>
      </c>
      <c r="K3792" t="s">
        <v>40</v>
      </c>
      <c r="L3792" t="s">
        <v>27</v>
      </c>
      <c r="M3792">
        <v>108540</v>
      </c>
      <c r="N3792">
        <v>2</v>
      </c>
      <c r="O3792">
        <v>14</v>
      </c>
      <c r="P3792">
        <v>1</v>
      </c>
      <c r="Q3792">
        <v>14</v>
      </c>
      <c r="R3792">
        <v>6</v>
      </c>
      <c r="S3792">
        <v>9</v>
      </c>
      <c r="T3792">
        <v>6</v>
      </c>
      <c r="U3792">
        <v>7</v>
      </c>
      <c r="V3792">
        <f>COUNTIF(tbl_HRMaster[EmployeeID],tbl_HRMaster[[#This Row],[EmployeeID]])</f>
        <v>1</v>
      </c>
      <c r="W3792">
        <f>IFERROR(INDEX(tbl_EmployeeSurvey[EnvironmentSatisfaction],MATCH(tbl_HRMaster[[#This Row],[EmployeeID]],tbl_EmployeeSurvey[EmployeeID],0)),"Not Found")</f>
        <v>2</v>
      </c>
      <c r="X3792">
        <f>IFERROR(INDEX(tbl_EmployeeSurvey[JobSatisfaction],MATCH(tbl_HRMaster[[#This Row],[EmployeeID]],tbl_EmployeeSurvey[EmployeeID],0)),"Not Found")</f>
        <v>4</v>
      </c>
      <c r="Y3792" s="5">
        <f>IFERROR(INDEX(tbl_EmployeeSurvey[WorkLifeBalance],MATCH(tbl_HRMaster[[#This Row],[EmployeeID]],tbl_EmployeeSurvey[EmployeeID],0)),"Not Found")</f>
        <v>3</v>
      </c>
      <c r="Z3792" s="5">
        <f>IFERROR(VLOOKUP(tbl_HRMaster[[#This Row],[EmployeeID]],tbl_ManagerSurvey[[EmployeeID]:[PerformanceRating]],2,FALSE),"Not Found")</f>
        <v>3</v>
      </c>
      <c r="AA3792" s="5">
        <f>IFERROR(VLOOKUP(tbl_HRMaster[[#This Row],[EmployeeID]],tbl_ManagerSurvey[[EmployeeID]:[PerformanceRating]],3,FALSE),"Not Found")</f>
        <v>3</v>
      </c>
      <c r="AB3792" s="5" t="str">
        <f>IF(tbl_HRMaster[[#This Row],[Attrition]]="Yes","Left","Active")</f>
        <v>Active</v>
      </c>
      <c r="AC3792" s="5" t="str">
        <f>_xlfn.IFS(tbl_HRMaster[[#This Row],[Age]]&lt;25,"Under 25",tbl_HRMaster[[#This Row],[Age]]&lt;35,"25-34",tbl_HRMaster[[#This Row],[Age]]&lt;45,"35-44",tbl_HRMaster[[#This Row],[Age]]&lt;55,"45-54",TRUE,"Above 54")</f>
        <v>45-54</v>
      </c>
      <c r="AD3792" s="5" t="str">
        <f>_xlfn.IFS(
tbl_HRMaster[[#This Row],[YearsAtCompany]]&lt;2,"&lt; 2 Years",
tbl_HRMaster[[#This Row],[YearsAtCompany]]&lt;5,"2-4 Years",
tbl_HRMaster[[#This Row],[YearsAtCompany]]&lt;10,"5-9 Years",
TRUE,"10+ Years"
)</f>
        <v>5-9 Years</v>
      </c>
      <c r="AE3792" s="5">
        <f>IF(tbl_HRMaster[[#This Row],[Attrition]]="Yes",1,0)</f>
        <v>0</v>
      </c>
    </row>
    <row r="3793" spans="1:31" x14ac:dyDescent="0.25">
      <c r="A3793">
        <v>48</v>
      </c>
      <c r="B3793" t="s">
        <v>21</v>
      </c>
      <c r="C3793" t="s">
        <v>22</v>
      </c>
      <c r="D3793" t="s">
        <v>30</v>
      </c>
      <c r="E3793">
        <v>6</v>
      </c>
      <c r="F3793">
        <v>3</v>
      </c>
      <c r="G3793" t="s">
        <v>38</v>
      </c>
      <c r="H3793">
        <v>3127</v>
      </c>
      <c r="I3793" t="s">
        <v>34</v>
      </c>
      <c r="J3793">
        <v>1</v>
      </c>
      <c r="K3793" t="s">
        <v>40</v>
      </c>
      <c r="L3793" t="s">
        <v>27</v>
      </c>
      <c r="M3793">
        <v>108540</v>
      </c>
      <c r="N3793">
        <v>2</v>
      </c>
      <c r="O3793">
        <v>14</v>
      </c>
      <c r="P3793">
        <v>1</v>
      </c>
      <c r="Q3793">
        <v>14</v>
      </c>
      <c r="R3793">
        <v>6</v>
      </c>
      <c r="S3793">
        <v>9</v>
      </c>
      <c r="T3793">
        <v>6</v>
      </c>
      <c r="U3793">
        <v>7</v>
      </c>
      <c r="V3793">
        <f>COUNTIF(tbl_HRMaster[EmployeeID],tbl_HRMaster[[#This Row],[EmployeeID]])</f>
        <v>1</v>
      </c>
      <c r="W3793">
        <f>IFERROR(INDEX(tbl_EmployeeSurvey[EnvironmentSatisfaction],MATCH(tbl_HRMaster[[#This Row],[EmployeeID]],tbl_EmployeeSurvey[EmployeeID],0)),"Not Found")</f>
        <v>2</v>
      </c>
      <c r="X3793">
        <f>IFERROR(INDEX(tbl_EmployeeSurvey[JobSatisfaction],MATCH(tbl_HRMaster[[#This Row],[EmployeeID]],tbl_EmployeeSurvey[EmployeeID],0)),"Not Found")</f>
        <v>4</v>
      </c>
      <c r="Y3793" s="5">
        <f>IFERROR(INDEX(tbl_EmployeeSurvey[WorkLifeBalance],MATCH(tbl_HRMaster[[#This Row],[EmployeeID]],tbl_EmployeeSurvey[EmployeeID],0)),"Not Found")</f>
        <v>3</v>
      </c>
      <c r="Z3793" s="5">
        <f>IFERROR(VLOOKUP(tbl_HRMaster[[#This Row],[EmployeeID]],tbl_ManagerSurvey[[EmployeeID]:[PerformanceRating]],2,FALSE),"Not Found")</f>
        <v>3</v>
      </c>
      <c r="AA3793" s="5">
        <f>IFERROR(VLOOKUP(tbl_HRMaster[[#This Row],[EmployeeID]],tbl_ManagerSurvey[[EmployeeID]:[PerformanceRating]],3,FALSE),"Not Found")</f>
        <v>3</v>
      </c>
      <c r="AB3793" s="5" t="str">
        <f>IF(tbl_HRMaster[[#This Row],[Attrition]]="Yes","Left","Active")</f>
        <v>Active</v>
      </c>
      <c r="AC3793" s="5" t="str">
        <f>_xlfn.IFS(tbl_HRMaster[[#This Row],[Age]]&lt;25,"Under 25",tbl_HRMaster[[#This Row],[Age]]&lt;35,"25-34",tbl_HRMaster[[#This Row],[Age]]&lt;45,"35-44",tbl_HRMaster[[#This Row],[Age]]&lt;55,"45-54",TRUE,"Above 54")</f>
        <v>45-54</v>
      </c>
      <c r="AD3793" s="5" t="str">
        <f>_xlfn.IFS(
tbl_HRMaster[[#This Row],[YearsAtCompany]]&lt;2,"&lt; 2 Years",
tbl_HRMaster[[#This Row],[YearsAtCompany]]&lt;5,"2-4 Years",
tbl_HRMaster[[#This Row],[YearsAtCompany]]&lt;10,"5-9 Years",
TRUE,"10+ Years"
)</f>
        <v>5-9 Years</v>
      </c>
      <c r="AE3793" s="5">
        <f>IF(tbl_HRMaster[[#This Row],[Attrition]]="Yes",1,0)</f>
        <v>0</v>
      </c>
    </row>
    <row r="3794" spans="1:31" x14ac:dyDescent="0.25">
      <c r="A3794">
        <v>55</v>
      </c>
      <c r="B3794" t="s">
        <v>21</v>
      </c>
      <c r="C3794" t="s">
        <v>36</v>
      </c>
      <c r="D3794" t="s">
        <v>30</v>
      </c>
      <c r="E3794">
        <v>2</v>
      </c>
      <c r="F3794">
        <v>3</v>
      </c>
      <c r="G3794" t="s">
        <v>38</v>
      </c>
      <c r="H3794">
        <v>517</v>
      </c>
      <c r="I3794" t="s">
        <v>25</v>
      </c>
      <c r="J3794">
        <v>2</v>
      </c>
      <c r="K3794" t="s">
        <v>44</v>
      </c>
      <c r="L3794" t="s">
        <v>32</v>
      </c>
      <c r="M3794">
        <v>75470</v>
      </c>
      <c r="N3794">
        <v>7</v>
      </c>
      <c r="O3794">
        <v>16</v>
      </c>
      <c r="P3794">
        <v>0</v>
      </c>
      <c r="Q3794">
        <v>31</v>
      </c>
      <c r="R3794">
        <v>2</v>
      </c>
      <c r="S3794">
        <v>9</v>
      </c>
      <c r="T3794">
        <v>6</v>
      </c>
      <c r="U3794">
        <v>2</v>
      </c>
      <c r="V3794">
        <f>COUNTIF(tbl_HRMaster[EmployeeID],tbl_HRMaster[[#This Row],[EmployeeID]])</f>
        <v>1</v>
      </c>
      <c r="W3794">
        <f>IFERROR(INDEX(tbl_EmployeeSurvey[EnvironmentSatisfaction],MATCH(tbl_HRMaster[[#This Row],[EmployeeID]],tbl_EmployeeSurvey[EmployeeID],0)),"Not Found")</f>
        <v>3</v>
      </c>
      <c r="X3794">
        <f>IFERROR(INDEX(tbl_EmployeeSurvey[JobSatisfaction],MATCH(tbl_HRMaster[[#This Row],[EmployeeID]],tbl_EmployeeSurvey[EmployeeID],0)),"Not Found")</f>
        <v>1</v>
      </c>
      <c r="Y3794" s="5">
        <f>IFERROR(INDEX(tbl_EmployeeSurvey[WorkLifeBalance],MATCH(tbl_HRMaster[[#This Row],[EmployeeID]],tbl_EmployeeSurvey[EmployeeID],0)),"Not Found")</f>
        <v>4</v>
      </c>
      <c r="Z3794" s="5">
        <f>IFERROR(VLOOKUP(tbl_HRMaster[[#This Row],[EmployeeID]],tbl_ManagerSurvey[[EmployeeID]:[PerformanceRating]],2,FALSE),"Not Found")</f>
        <v>2</v>
      </c>
      <c r="AA3794" s="5">
        <f>IFERROR(VLOOKUP(tbl_HRMaster[[#This Row],[EmployeeID]],tbl_ManagerSurvey[[EmployeeID]:[PerformanceRating]],3,FALSE),"Not Found")</f>
        <v>3</v>
      </c>
      <c r="AB3794" s="5" t="str">
        <f>IF(tbl_HRMaster[[#This Row],[Attrition]]="Yes","Left","Active")</f>
        <v>Active</v>
      </c>
      <c r="AC3794" s="5" t="str">
        <f>_xlfn.IFS(tbl_HRMaster[[#This Row],[Age]]&lt;25,"Under 25",tbl_HRMaster[[#This Row],[Age]]&lt;35,"25-34",tbl_HRMaster[[#This Row],[Age]]&lt;45,"35-44",tbl_HRMaster[[#This Row],[Age]]&lt;55,"45-54",TRUE,"Above 54")</f>
        <v>Above 54</v>
      </c>
      <c r="AD3794" s="5" t="str">
        <f>_xlfn.IFS(
tbl_HRMaster[[#This Row],[YearsAtCompany]]&lt;2,"&lt; 2 Years",
tbl_HRMaster[[#This Row],[YearsAtCompany]]&lt;5,"2-4 Years",
tbl_HRMaster[[#This Row],[YearsAtCompany]]&lt;10,"5-9 Years",
TRUE,"10+ Years"
)</f>
        <v>5-9 Years</v>
      </c>
      <c r="AE3794" s="5">
        <f>IF(tbl_HRMaster[[#This Row],[Attrition]]="Yes",1,0)</f>
        <v>0</v>
      </c>
    </row>
    <row r="3795" spans="1:31" x14ac:dyDescent="0.25">
      <c r="A3795">
        <v>55</v>
      </c>
      <c r="B3795" t="s">
        <v>21</v>
      </c>
      <c r="C3795" t="s">
        <v>36</v>
      </c>
      <c r="D3795" t="s">
        <v>30</v>
      </c>
      <c r="E3795">
        <v>2</v>
      </c>
      <c r="F3795">
        <v>3</v>
      </c>
      <c r="G3795" t="s">
        <v>38</v>
      </c>
      <c r="H3795">
        <v>1987</v>
      </c>
      <c r="I3795" t="s">
        <v>25</v>
      </c>
      <c r="J3795">
        <v>2</v>
      </c>
      <c r="K3795" t="s">
        <v>44</v>
      </c>
      <c r="L3795" t="s">
        <v>32</v>
      </c>
      <c r="M3795">
        <v>75470</v>
      </c>
      <c r="N3795">
        <v>7</v>
      </c>
      <c r="O3795">
        <v>16</v>
      </c>
      <c r="P3795">
        <v>0</v>
      </c>
      <c r="Q3795">
        <v>31</v>
      </c>
      <c r="R3795">
        <v>2</v>
      </c>
      <c r="S3795">
        <v>9</v>
      </c>
      <c r="T3795">
        <v>6</v>
      </c>
      <c r="U3795">
        <v>2</v>
      </c>
      <c r="V3795">
        <f>COUNTIF(tbl_HRMaster[EmployeeID],tbl_HRMaster[[#This Row],[EmployeeID]])</f>
        <v>1</v>
      </c>
      <c r="W3795">
        <f>IFERROR(INDEX(tbl_EmployeeSurvey[EnvironmentSatisfaction],MATCH(tbl_HRMaster[[#This Row],[EmployeeID]],tbl_EmployeeSurvey[EmployeeID],0)),"Not Found")</f>
        <v>3</v>
      </c>
      <c r="X3795">
        <f>IFERROR(INDEX(tbl_EmployeeSurvey[JobSatisfaction],MATCH(tbl_HRMaster[[#This Row],[EmployeeID]],tbl_EmployeeSurvey[EmployeeID],0)),"Not Found")</f>
        <v>1</v>
      </c>
      <c r="Y3795" s="5">
        <f>IFERROR(INDEX(tbl_EmployeeSurvey[WorkLifeBalance],MATCH(tbl_HRMaster[[#This Row],[EmployeeID]],tbl_EmployeeSurvey[EmployeeID],0)),"Not Found")</f>
        <v>4</v>
      </c>
      <c r="Z3795" s="5">
        <f>IFERROR(VLOOKUP(tbl_HRMaster[[#This Row],[EmployeeID]],tbl_ManagerSurvey[[EmployeeID]:[PerformanceRating]],2,FALSE),"Not Found")</f>
        <v>2</v>
      </c>
      <c r="AA3795" s="5">
        <f>IFERROR(VLOOKUP(tbl_HRMaster[[#This Row],[EmployeeID]],tbl_ManagerSurvey[[EmployeeID]:[PerformanceRating]],3,FALSE),"Not Found")</f>
        <v>3</v>
      </c>
      <c r="AB3795" s="5" t="str">
        <f>IF(tbl_HRMaster[[#This Row],[Attrition]]="Yes","Left","Active")</f>
        <v>Active</v>
      </c>
      <c r="AC3795" s="5" t="str">
        <f>_xlfn.IFS(tbl_HRMaster[[#This Row],[Age]]&lt;25,"Under 25",tbl_HRMaster[[#This Row],[Age]]&lt;35,"25-34",tbl_HRMaster[[#This Row],[Age]]&lt;45,"35-44",tbl_HRMaster[[#This Row],[Age]]&lt;55,"45-54",TRUE,"Above 54")</f>
        <v>Above 54</v>
      </c>
      <c r="AD3795" s="5" t="str">
        <f>_xlfn.IFS(
tbl_HRMaster[[#This Row],[YearsAtCompany]]&lt;2,"&lt; 2 Years",
tbl_HRMaster[[#This Row],[YearsAtCompany]]&lt;5,"2-4 Years",
tbl_HRMaster[[#This Row],[YearsAtCompany]]&lt;10,"5-9 Years",
TRUE,"10+ Years"
)</f>
        <v>5-9 Years</v>
      </c>
      <c r="AE3795" s="5">
        <f>IF(tbl_HRMaster[[#This Row],[Attrition]]="Yes",1,0)</f>
        <v>0</v>
      </c>
    </row>
    <row r="3796" spans="1:31" x14ac:dyDescent="0.25">
      <c r="A3796">
        <v>55</v>
      </c>
      <c r="B3796" t="s">
        <v>21</v>
      </c>
      <c r="C3796" t="s">
        <v>36</v>
      </c>
      <c r="D3796" t="s">
        <v>30</v>
      </c>
      <c r="E3796">
        <v>2</v>
      </c>
      <c r="F3796">
        <v>3</v>
      </c>
      <c r="G3796" t="s">
        <v>38</v>
      </c>
      <c r="H3796">
        <v>3457</v>
      </c>
      <c r="I3796" t="s">
        <v>25</v>
      </c>
      <c r="J3796">
        <v>2</v>
      </c>
      <c r="K3796" t="s">
        <v>44</v>
      </c>
      <c r="L3796" t="s">
        <v>32</v>
      </c>
      <c r="M3796">
        <v>75470</v>
      </c>
      <c r="N3796">
        <v>7</v>
      </c>
      <c r="O3796">
        <v>16</v>
      </c>
      <c r="P3796">
        <v>0</v>
      </c>
      <c r="Q3796">
        <v>31</v>
      </c>
      <c r="R3796">
        <v>2</v>
      </c>
      <c r="S3796">
        <v>9</v>
      </c>
      <c r="T3796">
        <v>6</v>
      </c>
      <c r="U3796">
        <v>2</v>
      </c>
      <c r="V3796">
        <f>COUNTIF(tbl_HRMaster[EmployeeID],tbl_HRMaster[[#This Row],[EmployeeID]])</f>
        <v>1</v>
      </c>
      <c r="W3796">
        <f>IFERROR(INDEX(tbl_EmployeeSurvey[EnvironmentSatisfaction],MATCH(tbl_HRMaster[[#This Row],[EmployeeID]],tbl_EmployeeSurvey[EmployeeID],0)),"Not Found")</f>
        <v>3</v>
      </c>
      <c r="X3796">
        <f>IFERROR(INDEX(tbl_EmployeeSurvey[JobSatisfaction],MATCH(tbl_HRMaster[[#This Row],[EmployeeID]],tbl_EmployeeSurvey[EmployeeID],0)),"Not Found")</f>
        <v>1</v>
      </c>
      <c r="Y3796" s="5">
        <f>IFERROR(INDEX(tbl_EmployeeSurvey[WorkLifeBalance],MATCH(tbl_HRMaster[[#This Row],[EmployeeID]],tbl_EmployeeSurvey[EmployeeID],0)),"Not Found")</f>
        <v>4</v>
      </c>
      <c r="Z3796" s="5">
        <f>IFERROR(VLOOKUP(tbl_HRMaster[[#This Row],[EmployeeID]],tbl_ManagerSurvey[[EmployeeID]:[PerformanceRating]],2,FALSE),"Not Found")</f>
        <v>2</v>
      </c>
      <c r="AA3796" s="5">
        <f>IFERROR(VLOOKUP(tbl_HRMaster[[#This Row],[EmployeeID]],tbl_ManagerSurvey[[EmployeeID]:[PerformanceRating]],3,FALSE),"Not Found")</f>
        <v>3</v>
      </c>
      <c r="AB3796" s="5" t="str">
        <f>IF(tbl_HRMaster[[#This Row],[Attrition]]="Yes","Left","Active")</f>
        <v>Active</v>
      </c>
      <c r="AC3796" s="5" t="str">
        <f>_xlfn.IFS(tbl_HRMaster[[#This Row],[Age]]&lt;25,"Under 25",tbl_HRMaster[[#This Row],[Age]]&lt;35,"25-34",tbl_HRMaster[[#This Row],[Age]]&lt;45,"35-44",tbl_HRMaster[[#This Row],[Age]]&lt;55,"45-54",TRUE,"Above 54")</f>
        <v>Above 54</v>
      </c>
      <c r="AD3796" s="5" t="str">
        <f>_xlfn.IFS(
tbl_HRMaster[[#This Row],[YearsAtCompany]]&lt;2,"&lt; 2 Years",
tbl_HRMaster[[#This Row],[YearsAtCompany]]&lt;5,"2-4 Years",
tbl_HRMaster[[#This Row],[YearsAtCompany]]&lt;10,"5-9 Years",
TRUE,"10+ Years"
)</f>
        <v>5-9 Years</v>
      </c>
      <c r="AE3796" s="5">
        <f>IF(tbl_HRMaster[[#This Row],[Attrition]]="Yes",1,0)</f>
        <v>0</v>
      </c>
    </row>
    <row r="3797" spans="1:31" x14ac:dyDescent="0.25">
      <c r="A3797">
        <v>31</v>
      </c>
      <c r="B3797" t="s">
        <v>28</v>
      </c>
      <c r="C3797" t="s">
        <v>22</v>
      </c>
      <c r="D3797" t="s">
        <v>30</v>
      </c>
      <c r="E3797">
        <v>15</v>
      </c>
      <c r="F3797">
        <v>2</v>
      </c>
      <c r="G3797" t="s">
        <v>24</v>
      </c>
      <c r="H3797">
        <v>728</v>
      </c>
      <c r="I3797" t="s">
        <v>34</v>
      </c>
      <c r="J3797">
        <v>2</v>
      </c>
      <c r="K3797" t="s">
        <v>35</v>
      </c>
      <c r="L3797" t="s">
        <v>27</v>
      </c>
      <c r="M3797">
        <v>49600</v>
      </c>
      <c r="N3797">
        <v>1</v>
      </c>
      <c r="O3797">
        <v>15</v>
      </c>
      <c r="P3797">
        <v>0</v>
      </c>
      <c r="Q3797">
        <v>10</v>
      </c>
      <c r="R3797">
        <v>3</v>
      </c>
      <c r="S3797">
        <v>10</v>
      </c>
      <c r="T3797">
        <v>6</v>
      </c>
      <c r="U3797">
        <v>7</v>
      </c>
      <c r="V3797">
        <f>COUNTIF(tbl_HRMaster[EmployeeID],tbl_HRMaster[[#This Row],[EmployeeID]])</f>
        <v>1</v>
      </c>
      <c r="W3797">
        <f>IFERROR(INDEX(tbl_EmployeeSurvey[EnvironmentSatisfaction],MATCH(tbl_HRMaster[[#This Row],[EmployeeID]],tbl_EmployeeSurvey[EmployeeID],0)),"Not Found")</f>
        <v>4</v>
      </c>
      <c r="X3797">
        <f>IFERROR(INDEX(tbl_EmployeeSurvey[JobSatisfaction],MATCH(tbl_HRMaster[[#This Row],[EmployeeID]],tbl_EmployeeSurvey[EmployeeID],0)),"Not Found")</f>
        <v>3</v>
      </c>
      <c r="Y3797" s="5">
        <f>IFERROR(INDEX(tbl_EmployeeSurvey[WorkLifeBalance],MATCH(tbl_HRMaster[[#This Row],[EmployeeID]],tbl_EmployeeSurvey[EmployeeID],0)),"Not Found")</f>
        <v>2</v>
      </c>
      <c r="Z3797" s="5">
        <f>IFERROR(VLOOKUP(tbl_HRMaster[[#This Row],[EmployeeID]],tbl_ManagerSurvey[[EmployeeID]:[PerformanceRating]],2,FALSE),"Not Found")</f>
        <v>2</v>
      </c>
      <c r="AA3797" s="5">
        <f>IFERROR(VLOOKUP(tbl_HRMaster[[#This Row],[EmployeeID]],tbl_ManagerSurvey[[EmployeeID]:[PerformanceRating]],3,FALSE),"Not Found")</f>
        <v>3</v>
      </c>
      <c r="AB3797" s="5" t="str">
        <f>IF(tbl_HRMaster[[#This Row],[Attrition]]="Yes","Left","Active")</f>
        <v>Left</v>
      </c>
      <c r="AC3797" s="5" t="str">
        <f>_xlfn.IFS(tbl_HRMaster[[#This Row],[Age]]&lt;25,"Under 25",tbl_HRMaster[[#This Row],[Age]]&lt;35,"25-34",tbl_HRMaster[[#This Row],[Age]]&lt;45,"35-44",tbl_HRMaster[[#This Row],[Age]]&lt;55,"45-54",TRUE,"Above 54")</f>
        <v>25-34</v>
      </c>
      <c r="AD3797" s="5" t="str">
        <f>_xlfn.IFS(
tbl_HRMaster[[#This Row],[YearsAtCompany]]&lt;2,"&lt; 2 Years",
tbl_HRMaster[[#This Row],[YearsAtCompany]]&lt;5,"2-4 Years",
tbl_HRMaster[[#This Row],[YearsAtCompany]]&lt;10,"5-9 Years",
TRUE,"10+ Years"
)</f>
        <v>10+ Years</v>
      </c>
      <c r="AE3797" s="5">
        <f>IF(tbl_HRMaster[[#This Row],[Attrition]]="Yes",1,0)</f>
        <v>1</v>
      </c>
    </row>
    <row r="3798" spans="1:31" x14ac:dyDescent="0.25">
      <c r="A3798">
        <v>31</v>
      </c>
      <c r="B3798" t="s">
        <v>28</v>
      </c>
      <c r="C3798" t="s">
        <v>22</v>
      </c>
      <c r="D3798" t="s">
        <v>30</v>
      </c>
      <c r="E3798">
        <v>15</v>
      </c>
      <c r="F3798">
        <v>2</v>
      </c>
      <c r="G3798" t="s">
        <v>24</v>
      </c>
      <c r="H3798">
        <v>2198</v>
      </c>
      <c r="I3798" t="s">
        <v>34</v>
      </c>
      <c r="J3798">
        <v>2</v>
      </c>
      <c r="K3798" t="s">
        <v>35</v>
      </c>
      <c r="L3798" t="s">
        <v>27</v>
      </c>
      <c r="M3798">
        <v>49600</v>
      </c>
      <c r="N3798">
        <v>1</v>
      </c>
      <c r="O3798">
        <v>15</v>
      </c>
      <c r="P3798">
        <v>0</v>
      </c>
      <c r="Q3798">
        <v>10</v>
      </c>
      <c r="R3798">
        <v>3</v>
      </c>
      <c r="S3798">
        <v>10</v>
      </c>
      <c r="T3798">
        <v>6</v>
      </c>
      <c r="U3798">
        <v>7</v>
      </c>
      <c r="V3798">
        <f>COUNTIF(tbl_HRMaster[EmployeeID],tbl_HRMaster[[#This Row],[EmployeeID]])</f>
        <v>1</v>
      </c>
      <c r="W3798">
        <f>IFERROR(INDEX(tbl_EmployeeSurvey[EnvironmentSatisfaction],MATCH(tbl_HRMaster[[#This Row],[EmployeeID]],tbl_EmployeeSurvey[EmployeeID],0)),"Not Found")</f>
        <v>4</v>
      </c>
      <c r="X3798">
        <f>IFERROR(INDEX(tbl_EmployeeSurvey[JobSatisfaction],MATCH(tbl_HRMaster[[#This Row],[EmployeeID]],tbl_EmployeeSurvey[EmployeeID],0)),"Not Found")</f>
        <v>3</v>
      </c>
      <c r="Y3798" s="5">
        <f>IFERROR(INDEX(tbl_EmployeeSurvey[WorkLifeBalance],MATCH(tbl_HRMaster[[#This Row],[EmployeeID]],tbl_EmployeeSurvey[EmployeeID],0)),"Not Found")</f>
        <v>2</v>
      </c>
      <c r="Z3798" s="5">
        <f>IFERROR(VLOOKUP(tbl_HRMaster[[#This Row],[EmployeeID]],tbl_ManagerSurvey[[EmployeeID]:[PerformanceRating]],2,FALSE),"Not Found")</f>
        <v>2</v>
      </c>
      <c r="AA3798" s="5">
        <f>IFERROR(VLOOKUP(tbl_HRMaster[[#This Row],[EmployeeID]],tbl_ManagerSurvey[[EmployeeID]:[PerformanceRating]],3,FALSE),"Not Found")</f>
        <v>3</v>
      </c>
      <c r="AB3798" s="5" t="str">
        <f>IF(tbl_HRMaster[[#This Row],[Attrition]]="Yes","Left","Active")</f>
        <v>Left</v>
      </c>
      <c r="AC3798" s="5" t="str">
        <f>_xlfn.IFS(tbl_HRMaster[[#This Row],[Age]]&lt;25,"Under 25",tbl_HRMaster[[#This Row],[Age]]&lt;35,"25-34",tbl_HRMaster[[#This Row],[Age]]&lt;45,"35-44",tbl_HRMaster[[#This Row],[Age]]&lt;55,"45-54",TRUE,"Above 54")</f>
        <v>25-34</v>
      </c>
      <c r="AD3798" s="5" t="str">
        <f>_xlfn.IFS(
tbl_HRMaster[[#This Row],[YearsAtCompany]]&lt;2,"&lt; 2 Years",
tbl_HRMaster[[#This Row],[YearsAtCompany]]&lt;5,"2-4 Years",
tbl_HRMaster[[#This Row],[YearsAtCompany]]&lt;10,"5-9 Years",
TRUE,"10+ Years"
)</f>
        <v>10+ Years</v>
      </c>
      <c r="AE3798" s="5">
        <f>IF(tbl_HRMaster[[#This Row],[Attrition]]="Yes",1,0)</f>
        <v>1</v>
      </c>
    </row>
    <row r="3799" spans="1:31" x14ac:dyDescent="0.25">
      <c r="A3799">
        <v>31</v>
      </c>
      <c r="B3799" t="s">
        <v>28</v>
      </c>
      <c r="C3799" t="s">
        <v>22</v>
      </c>
      <c r="D3799" t="s">
        <v>30</v>
      </c>
      <c r="E3799">
        <v>15</v>
      </c>
      <c r="F3799">
        <v>2</v>
      </c>
      <c r="G3799" t="s">
        <v>24</v>
      </c>
      <c r="H3799">
        <v>3668</v>
      </c>
      <c r="I3799" t="s">
        <v>34</v>
      </c>
      <c r="J3799">
        <v>2</v>
      </c>
      <c r="K3799" t="s">
        <v>35</v>
      </c>
      <c r="L3799" t="s">
        <v>27</v>
      </c>
      <c r="M3799">
        <v>49600</v>
      </c>
      <c r="N3799">
        <v>1</v>
      </c>
      <c r="O3799">
        <v>15</v>
      </c>
      <c r="P3799">
        <v>0</v>
      </c>
      <c r="Q3799">
        <v>10</v>
      </c>
      <c r="R3799">
        <v>3</v>
      </c>
      <c r="S3799">
        <v>10</v>
      </c>
      <c r="T3799">
        <v>6</v>
      </c>
      <c r="U3799">
        <v>7</v>
      </c>
      <c r="V3799">
        <f>COUNTIF(tbl_HRMaster[EmployeeID],tbl_HRMaster[[#This Row],[EmployeeID]])</f>
        <v>1</v>
      </c>
      <c r="W3799">
        <f>IFERROR(INDEX(tbl_EmployeeSurvey[EnvironmentSatisfaction],MATCH(tbl_HRMaster[[#This Row],[EmployeeID]],tbl_EmployeeSurvey[EmployeeID],0)),"Not Found")</f>
        <v>4</v>
      </c>
      <c r="X3799">
        <f>IFERROR(INDEX(tbl_EmployeeSurvey[JobSatisfaction],MATCH(tbl_HRMaster[[#This Row],[EmployeeID]],tbl_EmployeeSurvey[EmployeeID],0)),"Not Found")</f>
        <v>3</v>
      </c>
      <c r="Y3799" s="5">
        <f>IFERROR(INDEX(tbl_EmployeeSurvey[WorkLifeBalance],MATCH(tbl_HRMaster[[#This Row],[EmployeeID]],tbl_EmployeeSurvey[EmployeeID],0)),"Not Found")</f>
        <v>2</v>
      </c>
      <c r="Z3799" s="5">
        <f>IFERROR(VLOOKUP(tbl_HRMaster[[#This Row],[EmployeeID]],tbl_ManagerSurvey[[EmployeeID]:[PerformanceRating]],2,FALSE),"Not Found")</f>
        <v>2</v>
      </c>
      <c r="AA3799" s="5">
        <f>IFERROR(VLOOKUP(tbl_HRMaster[[#This Row],[EmployeeID]],tbl_ManagerSurvey[[EmployeeID]:[PerformanceRating]],3,FALSE),"Not Found")</f>
        <v>3</v>
      </c>
      <c r="AB3799" s="5" t="str">
        <f>IF(tbl_HRMaster[[#This Row],[Attrition]]="Yes","Left","Active")</f>
        <v>Left</v>
      </c>
      <c r="AC3799" s="5" t="str">
        <f>_xlfn.IFS(tbl_HRMaster[[#This Row],[Age]]&lt;25,"Under 25",tbl_HRMaster[[#This Row],[Age]]&lt;35,"25-34",tbl_HRMaster[[#This Row],[Age]]&lt;45,"35-44",tbl_HRMaster[[#This Row],[Age]]&lt;55,"45-54",TRUE,"Above 54")</f>
        <v>25-34</v>
      </c>
      <c r="AD3799" s="5" t="str">
        <f>_xlfn.IFS(
tbl_HRMaster[[#This Row],[YearsAtCompany]]&lt;2,"&lt; 2 Years",
tbl_HRMaster[[#This Row],[YearsAtCompany]]&lt;5,"2-4 Years",
tbl_HRMaster[[#This Row],[YearsAtCompany]]&lt;10,"5-9 Years",
TRUE,"10+ Years"
)</f>
        <v>10+ Years</v>
      </c>
      <c r="AE3799" s="5">
        <f>IF(tbl_HRMaster[[#This Row],[Attrition]]="Yes",1,0)</f>
        <v>1</v>
      </c>
    </row>
    <row r="3800" spans="1:31" x14ac:dyDescent="0.25">
      <c r="A3800">
        <v>35</v>
      </c>
      <c r="B3800" t="s">
        <v>21</v>
      </c>
      <c r="C3800" t="s">
        <v>22</v>
      </c>
      <c r="D3800" t="s">
        <v>23</v>
      </c>
      <c r="E3800">
        <v>4</v>
      </c>
      <c r="F3800">
        <v>3</v>
      </c>
      <c r="G3800" t="s">
        <v>38</v>
      </c>
      <c r="H3800">
        <v>873</v>
      </c>
      <c r="I3800" t="s">
        <v>25</v>
      </c>
      <c r="J3800">
        <v>2</v>
      </c>
      <c r="K3800" t="s">
        <v>40</v>
      </c>
      <c r="L3800" t="s">
        <v>27</v>
      </c>
      <c r="M3800">
        <v>74030</v>
      </c>
      <c r="N3800">
        <v>1</v>
      </c>
      <c r="O3800">
        <v>12</v>
      </c>
      <c r="P3800">
        <v>1</v>
      </c>
      <c r="Q3800">
        <v>10</v>
      </c>
      <c r="R3800">
        <v>4</v>
      </c>
      <c r="S3800">
        <v>10</v>
      </c>
      <c r="T3800">
        <v>6</v>
      </c>
      <c r="U3800">
        <v>8</v>
      </c>
      <c r="V3800">
        <f>COUNTIF(tbl_HRMaster[EmployeeID],tbl_HRMaster[[#This Row],[EmployeeID]])</f>
        <v>1</v>
      </c>
      <c r="W3800">
        <f>IFERROR(INDEX(tbl_EmployeeSurvey[EnvironmentSatisfaction],MATCH(tbl_HRMaster[[#This Row],[EmployeeID]],tbl_EmployeeSurvey[EmployeeID],0)),"Not Found")</f>
        <v>2</v>
      </c>
      <c r="X3800">
        <f>IFERROR(INDEX(tbl_EmployeeSurvey[JobSatisfaction],MATCH(tbl_HRMaster[[#This Row],[EmployeeID]],tbl_EmployeeSurvey[EmployeeID],0)),"Not Found")</f>
        <v>3</v>
      </c>
      <c r="Y3800" s="5">
        <f>IFERROR(INDEX(tbl_EmployeeSurvey[WorkLifeBalance],MATCH(tbl_HRMaster[[#This Row],[EmployeeID]],tbl_EmployeeSurvey[EmployeeID],0)),"Not Found")</f>
        <v>2</v>
      </c>
      <c r="Z3800" s="5">
        <f>IFERROR(VLOOKUP(tbl_HRMaster[[#This Row],[EmployeeID]],tbl_ManagerSurvey[[EmployeeID]:[PerformanceRating]],2,FALSE),"Not Found")</f>
        <v>3</v>
      </c>
      <c r="AA3800" s="5">
        <f>IFERROR(VLOOKUP(tbl_HRMaster[[#This Row],[EmployeeID]],tbl_ManagerSurvey[[EmployeeID]:[PerformanceRating]],3,FALSE),"Not Found")</f>
        <v>3</v>
      </c>
      <c r="AB3800" s="5" t="str">
        <f>IF(tbl_HRMaster[[#This Row],[Attrition]]="Yes","Left","Active")</f>
        <v>Active</v>
      </c>
      <c r="AC3800" s="5" t="str">
        <f>_xlfn.IFS(tbl_HRMaster[[#This Row],[Age]]&lt;25,"Under 25",tbl_HRMaster[[#This Row],[Age]]&lt;35,"25-34",tbl_HRMaster[[#This Row],[Age]]&lt;45,"35-44",tbl_HRMaster[[#This Row],[Age]]&lt;55,"45-54",TRUE,"Above 54")</f>
        <v>35-44</v>
      </c>
      <c r="AD3800" s="5" t="str">
        <f>_xlfn.IFS(
tbl_HRMaster[[#This Row],[YearsAtCompany]]&lt;2,"&lt; 2 Years",
tbl_HRMaster[[#This Row],[YearsAtCompany]]&lt;5,"2-4 Years",
tbl_HRMaster[[#This Row],[YearsAtCompany]]&lt;10,"5-9 Years",
TRUE,"10+ Years"
)</f>
        <v>10+ Years</v>
      </c>
      <c r="AE3800" s="5">
        <f>IF(tbl_HRMaster[[#This Row],[Attrition]]="Yes",1,0)</f>
        <v>0</v>
      </c>
    </row>
    <row r="3801" spans="1:31" x14ac:dyDescent="0.25">
      <c r="A3801">
        <v>35</v>
      </c>
      <c r="B3801" t="s">
        <v>21</v>
      </c>
      <c r="C3801" t="s">
        <v>22</v>
      </c>
      <c r="D3801" t="s">
        <v>23</v>
      </c>
      <c r="E3801">
        <v>4</v>
      </c>
      <c r="F3801">
        <v>3</v>
      </c>
      <c r="G3801" t="s">
        <v>38</v>
      </c>
      <c r="H3801">
        <v>2343</v>
      </c>
      <c r="I3801" t="s">
        <v>25</v>
      </c>
      <c r="J3801">
        <v>2</v>
      </c>
      <c r="K3801" t="s">
        <v>40</v>
      </c>
      <c r="L3801" t="s">
        <v>27</v>
      </c>
      <c r="M3801">
        <v>74030</v>
      </c>
      <c r="N3801">
        <v>1</v>
      </c>
      <c r="O3801">
        <v>12</v>
      </c>
      <c r="P3801">
        <v>1</v>
      </c>
      <c r="Q3801">
        <v>10</v>
      </c>
      <c r="R3801">
        <v>4</v>
      </c>
      <c r="S3801">
        <v>10</v>
      </c>
      <c r="T3801">
        <v>6</v>
      </c>
      <c r="U3801">
        <v>8</v>
      </c>
      <c r="V3801">
        <f>COUNTIF(tbl_HRMaster[EmployeeID],tbl_HRMaster[[#This Row],[EmployeeID]])</f>
        <v>1</v>
      </c>
      <c r="W3801">
        <f>IFERROR(INDEX(tbl_EmployeeSurvey[EnvironmentSatisfaction],MATCH(tbl_HRMaster[[#This Row],[EmployeeID]],tbl_EmployeeSurvey[EmployeeID],0)),"Not Found")</f>
        <v>2</v>
      </c>
      <c r="X3801">
        <f>IFERROR(INDEX(tbl_EmployeeSurvey[JobSatisfaction],MATCH(tbl_HRMaster[[#This Row],[EmployeeID]],tbl_EmployeeSurvey[EmployeeID],0)),"Not Found")</f>
        <v>3</v>
      </c>
      <c r="Y3801" s="5">
        <f>IFERROR(INDEX(tbl_EmployeeSurvey[WorkLifeBalance],MATCH(tbl_HRMaster[[#This Row],[EmployeeID]],tbl_EmployeeSurvey[EmployeeID],0)),"Not Found")</f>
        <v>2</v>
      </c>
      <c r="Z3801" s="5">
        <f>IFERROR(VLOOKUP(tbl_HRMaster[[#This Row],[EmployeeID]],tbl_ManagerSurvey[[EmployeeID]:[PerformanceRating]],2,FALSE),"Not Found")</f>
        <v>3</v>
      </c>
      <c r="AA3801" s="5">
        <f>IFERROR(VLOOKUP(tbl_HRMaster[[#This Row],[EmployeeID]],tbl_ManagerSurvey[[EmployeeID]:[PerformanceRating]],3,FALSE),"Not Found")</f>
        <v>3</v>
      </c>
      <c r="AB3801" s="5" t="str">
        <f>IF(tbl_HRMaster[[#This Row],[Attrition]]="Yes","Left","Active")</f>
        <v>Active</v>
      </c>
      <c r="AC3801" s="5" t="str">
        <f>_xlfn.IFS(tbl_HRMaster[[#This Row],[Age]]&lt;25,"Under 25",tbl_HRMaster[[#This Row],[Age]]&lt;35,"25-34",tbl_HRMaster[[#This Row],[Age]]&lt;45,"35-44",tbl_HRMaster[[#This Row],[Age]]&lt;55,"45-54",TRUE,"Above 54")</f>
        <v>35-44</v>
      </c>
      <c r="AD3801" s="5" t="str">
        <f>_xlfn.IFS(
tbl_HRMaster[[#This Row],[YearsAtCompany]]&lt;2,"&lt; 2 Years",
tbl_HRMaster[[#This Row],[YearsAtCompany]]&lt;5,"2-4 Years",
tbl_HRMaster[[#This Row],[YearsAtCompany]]&lt;10,"5-9 Years",
TRUE,"10+ Years"
)</f>
        <v>10+ Years</v>
      </c>
      <c r="AE3801" s="5">
        <f>IF(tbl_HRMaster[[#This Row],[Attrition]]="Yes",1,0)</f>
        <v>0</v>
      </c>
    </row>
    <row r="3802" spans="1:31" x14ac:dyDescent="0.25">
      <c r="A3802">
        <v>35</v>
      </c>
      <c r="B3802" t="s">
        <v>21</v>
      </c>
      <c r="C3802" t="s">
        <v>22</v>
      </c>
      <c r="D3802" t="s">
        <v>23</v>
      </c>
      <c r="E3802">
        <v>4</v>
      </c>
      <c r="F3802">
        <v>3</v>
      </c>
      <c r="G3802" t="s">
        <v>38</v>
      </c>
      <c r="H3802">
        <v>3813</v>
      </c>
      <c r="I3802" t="s">
        <v>25</v>
      </c>
      <c r="J3802">
        <v>2</v>
      </c>
      <c r="K3802" t="s">
        <v>40</v>
      </c>
      <c r="L3802" t="s">
        <v>27</v>
      </c>
      <c r="M3802">
        <v>74030</v>
      </c>
      <c r="N3802">
        <v>1</v>
      </c>
      <c r="O3802">
        <v>12</v>
      </c>
      <c r="P3802">
        <v>1</v>
      </c>
      <c r="Q3802">
        <v>10</v>
      </c>
      <c r="R3802">
        <v>4</v>
      </c>
      <c r="S3802">
        <v>10</v>
      </c>
      <c r="T3802">
        <v>6</v>
      </c>
      <c r="U3802">
        <v>8</v>
      </c>
      <c r="V3802">
        <f>COUNTIF(tbl_HRMaster[EmployeeID],tbl_HRMaster[[#This Row],[EmployeeID]])</f>
        <v>1</v>
      </c>
      <c r="W3802">
        <f>IFERROR(INDEX(tbl_EmployeeSurvey[EnvironmentSatisfaction],MATCH(tbl_HRMaster[[#This Row],[EmployeeID]],tbl_EmployeeSurvey[EmployeeID],0)),"Not Found")</f>
        <v>2</v>
      </c>
      <c r="X3802">
        <f>IFERROR(INDEX(tbl_EmployeeSurvey[JobSatisfaction],MATCH(tbl_HRMaster[[#This Row],[EmployeeID]],tbl_EmployeeSurvey[EmployeeID],0)),"Not Found")</f>
        <v>3</v>
      </c>
      <c r="Y3802" s="5">
        <f>IFERROR(INDEX(tbl_EmployeeSurvey[WorkLifeBalance],MATCH(tbl_HRMaster[[#This Row],[EmployeeID]],tbl_EmployeeSurvey[EmployeeID],0)),"Not Found")</f>
        <v>2</v>
      </c>
      <c r="Z3802" s="5">
        <f>IFERROR(VLOOKUP(tbl_HRMaster[[#This Row],[EmployeeID]],tbl_ManagerSurvey[[EmployeeID]:[PerformanceRating]],2,FALSE),"Not Found")</f>
        <v>3</v>
      </c>
      <c r="AA3802" s="5">
        <f>IFERROR(VLOOKUP(tbl_HRMaster[[#This Row],[EmployeeID]],tbl_ManagerSurvey[[EmployeeID]:[PerformanceRating]],3,FALSE),"Not Found")</f>
        <v>3</v>
      </c>
      <c r="AB3802" s="5" t="str">
        <f>IF(tbl_HRMaster[[#This Row],[Attrition]]="Yes","Left","Active")</f>
        <v>Active</v>
      </c>
      <c r="AC3802" s="5" t="str">
        <f>_xlfn.IFS(tbl_HRMaster[[#This Row],[Age]]&lt;25,"Under 25",tbl_HRMaster[[#This Row],[Age]]&lt;35,"25-34",tbl_HRMaster[[#This Row],[Age]]&lt;45,"35-44",tbl_HRMaster[[#This Row],[Age]]&lt;55,"45-54",TRUE,"Above 54")</f>
        <v>35-44</v>
      </c>
      <c r="AD3802" s="5" t="str">
        <f>_xlfn.IFS(
tbl_HRMaster[[#This Row],[YearsAtCompany]]&lt;2,"&lt; 2 Years",
tbl_HRMaster[[#This Row],[YearsAtCompany]]&lt;5,"2-4 Years",
tbl_HRMaster[[#This Row],[YearsAtCompany]]&lt;10,"5-9 Years",
TRUE,"10+ Years"
)</f>
        <v>10+ Years</v>
      </c>
      <c r="AE3802" s="5">
        <f>IF(tbl_HRMaster[[#This Row],[Attrition]]="Yes",1,0)</f>
        <v>0</v>
      </c>
    </row>
    <row r="3803" spans="1:31" x14ac:dyDescent="0.25">
      <c r="A3803">
        <v>32</v>
      </c>
      <c r="B3803" t="s">
        <v>28</v>
      </c>
      <c r="C3803" t="s">
        <v>29</v>
      </c>
      <c r="D3803" t="s">
        <v>30</v>
      </c>
      <c r="E3803">
        <v>10</v>
      </c>
      <c r="F3803">
        <v>3</v>
      </c>
      <c r="G3803" t="s">
        <v>38</v>
      </c>
      <c r="H3803">
        <v>1239</v>
      </c>
      <c r="I3803" t="s">
        <v>25</v>
      </c>
      <c r="J3803">
        <v>2</v>
      </c>
      <c r="K3803" t="s">
        <v>42</v>
      </c>
      <c r="L3803" t="s">
        <v>32</v>
      </c>
      <c r="M3803">
        <v>165980</v>
      </c>
      <c r="N3803">
        <v>1</v>
      </c>
      <c r="O3803">
        <v>13</v>
      </c>
      <c r="P3803">
        <v>0</v>
      </c>
      <c r="Q3803">
        <v>10</v>
      </c>
      <c r="R3803">
        <v>2</v>
      </c>
      <c r="S3803">
        <v>10</v>
      </c>
      <c r="T3803">
        <v>6</v>
      </c>
      <c r="U3803">
        <v>7</v>
      </c>
      <c r="V3803">
        <f>COUNTIF(tbl_HRMaster[EmployeeID],tbl_HRMaster[[#This Row],[EmployeeID]])</f>
        <v>1</v>
      </c>
      <c r="W3803">
        <f>IFERROR(INDEX(tbl_EmployeeSurvey[EnvironmentSatisfaction],MATCH(tbl_HRMaster[[#This Row],[EmployeeID]],tbl_EmployeeSurvey[EmployeeID],0)),"Not Found")</f>
        <v>2</v>
      </c>
      <c r="X3803">
        <f>IFERROR(INDEX(tbl_EmployeeSurvey[JobSatisfaction],MATCH(tbl_HRMaster[[#This Row],[EmployeeID]],tbl_EmployeeSurvey[EmployeeID],0)),"Not Found")</f>
        <v>1</v>
      </c>
      <c r="Y3803" s="5">
        <f>IFERROR(INDEX(tbl_EmployeeSurvey[WorkLifeBalance],MATCH(tbl_HRMaster[[#This Row],[EmployeeID]],tbl_EmployeeSurvey[EmployeeID],0)),"Not Found")</f>
        <v>3</v>
      </c>
      <c r="Z3803" s="5">
        <f>IFERROR(VLOOKUP(tbl_HRMaster[[#This Row],[EmployeeID]],tbl_ManagerSurvey[[EmployeeID]:[PerformanceRating]],2,FALSE),"Not Found")</f>
        <v>3</v>
      </c>
      <c r="AA3803" s="5">
        <f>IFERROR(VLOOKUP(tbl_HRMaster[[#This Row],[EmployeeID]],tbl_ManagerSurvey[[EmployeeID]:[PerformanceRating]],3,FALSE),"Not Found")</f>
        <v>3</v>
      </c>
      <c r="AB3803" s="5" t="str">
        <f>IF(tbl_HRMaster[[#This Row],[Attrition]]="Yes","Left","Active")</f>
        <v>Left</v>
      </c>
      <c r="AC3803" s="5" t="str">
        <f>_xlfn.IFS(tbl_HRMaster[[#This Row],[Age]]&lt;25,"Under 25",tbl_HRMaster[[#This Row],[Age]]&lt;35,"25-34",tbl_HRMaster[[#This Row],[Age]]&lt;45,"35-44",tbl_HRMaster[[#This Row],[Age]]&lt;55,"45-54",TRUE,"Above 54")</f>
        <v>25-34</v>
      </c>
      <c r="AD3803" s="5" t="str">
        <f>_xlfn.IFS(
tbl_HRMaster[[#This Row],[YearsAtCompany]]&lt;2,"&lt; 2 Years",
tbl_HRMaster[[#This Row],[YearsAtCompany]]&lt;5,"2-4 Years",
tbl_HRMaster[[#This Row],[YearsAtCompany]]&lt;10,"5-9 Years",
TRUE,"10+ Years"
)</f>
        <v>10+ Years</v>
      </c>
      <c r="AE3803" s="5">
        <f>IF(tbl_HRMaster[[#This Row],[Attrition]]="Yes",1,0)</f>
        <v>1</v>
      </c>
    </row>
    <row r="3804" spans="1:31" x14ac:dyDescent="0.25">
      <c r="A3804">
        <v>32</v>
      </c>
      <c r="B3804" t="s">
        <v>28</v>
      </c>
      <c r="C3804" t="s">
        <v>29</v>
      </c>
      <c r="D3804" t="s">
        <v>30</v>
      </c>
      <c r="E3804">
        <v>10</v>
      </c>
      <c r="F3804">
        <v>3</v>
      </c>
      <c r="G3804" t="s">
        <v>38</v>
      </c>
      <c r="H3804">
        <v>2709</v>
      </c>
      <c r="I3804" t="s">
        <v>25</v>
      </c>
      <c r="J3804">
        <v>2</v>
      </c>
      <c r="K3804" t="s">
        <v>42</v>
      </c>
      <c r="L3804" t="s">
        <v>32</v>
      </c>
      <c r="M3804">
        <v>165980</v>
      </c>
      <c r="N3804">
        <v>1</v>
      </c>
      <c r="O3804">
        <v>13</v>
      </c>
      <c r="P3804">
        <v>0</v>
      </c>
      <c r="Q3804">
        <v>10</v>
      </c>
      <c r="R3804">
        <v>2</v>
      </c>
      <c r="S3804">
        <v>10</v>
      </c>
      <c r="T3804">
        <v>6</v>
      </c>
      <c r="U3804">
        <v>7</v>
      </c>
      <c r="V3804">
        <f>COUNTIF(tbl_HRMaster[EmployeeID],tbl_HRMaster[[#This Row],[EmployeeID]])</f>
        <v>1</v>
      </c>
      <c r="W3804">
        <f>IFERROR(INDEX(tbl_EmployeeSurvey[EnvironmentSatisfaction],MATCH(tbl_HRMaster[[#This Row],[EmployeeID]],tbl_EmployeeSurvey[EmployeeID],0)),"Not Found")</f>
        <v>2</v>
      </c>
      <c r="X3804">
        <f>IFERROR(INDEX(tbl_EmployeeSurvey[JobSatisfaction],MATCH(tbl_HRMaster[[#This Row],[EmployeeID]],tbl_EmployeeSurvey[EmployeeID],0)),"Not Found")</f>
        <v>1</v>
      </c>
      <c r="Y3804" s="5">
        <f>IFERROR(INDEX(tbl_EmployeeSurvey[WorkLifeBalance],MATCH(tbl_HRMaster[[#This Row],[EmployeeID]],tbl_EmployeeSurvey[EmployeeID],0)),"Not Found")</f>
        <v>3</v>
      </c>
      <c r="Z3804" s="5">
        <f>IFERROR(VLOOKUP(tbl_HRMaster[[#This Row],[EmployeeID]],tbl_ManagerSurvey[[EmployeeID]:[PerformanceRating]],2,FALSE),"Not Found")</f>
        <v>3</v>
      </c>
      <c r="AA3804" s="5">
        <f>IFERROR(VLOOKUP(tbl_HRMaster[[#This Row],[EmployeeID]],tbl_ManagerSurvey[[EmployeeID]:[PerformanceRating]],3,FALSE),"Not Found")</f>
        <v>3</v>
      </c>
      <c r="AB3804" s="5" t="str">
        <f>IF(tbl_HRMaster[[#This Row],[Attrition]]="Yes","Left","Active")</f>
        <v>Left</v>
      </c>
      <c r="AC3804" s="5" t="str">
        <f>_xlfn.IFS(tbl_HRMaster[[#This Row],[Age]]&lt;25,"Under 25",tbl_HRMaster[[#This Row],[Age]]&lt;35,"25-34",tbl_HRMaster[[#This Row],[Age]]&lt;45,"35-44",tbl_HRMaster[[#This Row],[Age]]&lt;55,"45-54",TRUE,"Above 54")</f>
        <v>25-34</v>
      </c>
      <c r="AD3804" s="5" t="str">
        <f>_xlfn.IFS(
tbl_HRMaster[[#This Row],[YearsAtCompany]]&lt;2,"&lt; 2 Years",
tbl_HRMaster[[#This Row],[YearsAtCompany]]&lt;5,"2-4 Years",
tbl_HRMaster[[#This Row],[YearsAtCompany]]&lt;10,"5-9 Years",
TRUE,"10+ Years"
)</f>
        <v>10+ Years</v>
      </c>
      <c r="AE3804" s="5">
        <f>IF(tbl_HRMaster[[#This Row],[Attrition]]="Yes",1,0)</f>
        <v>1</v>
      </c>
    </row>
    <row r="3805" spans="1:31" x14ac:dyDescent="0.25">
      <c r="A3805">
        <v>32</v>
      </c>
      <c r="B3805" t="s">
        <v>28</v>
      </c>
      <c r="C3805" t="s">
        <v>29</v>
      </c>
      <c r="D3805" t="s">
        <v>30</v>
      </c>
      <c r="E3805">
        <v>10</v>
      </c>
      <c r="F3805">
        <v>3</v>
      </c>
      <c r="G3805" t="s">
        <v>38</v>
      </c>
      <c r="H3805">
        <v>4179</v>
      </c>
      <c r="I3805" t="s">
        <v>25</v>
      </c>
      <c r="J3805">
        <v>2</v>
      </c>
      <c r="K3805" t="s">
        <v>42</v>
      </c>
      <c r="L3805" t="s">
        <v>32</v>
      </c>
      <c r="M3805">
        <v>165980</v>
      </c>
      <c r="N3805">
        <v>1</v>
      </c>
      <c r="O3805">
        <v>13</v>
      </c>
      <c r="P3805">
        <v>0</v>
      </c>
      <c r="Q3805">
        <v>10</v>
      </c>
      <c r="R3805">
        <v>2</v>
      </c>
      <c r="S3805">
        <v>10</v>
      </c>
      <c r="T3805">
        <v>6</v>
      </c>
      <c r="U3805">
        <v>7</v>
      </c>
      <c r="V3805">
        <f>COUNTIF(tbl_HRMaster[EmployeeID],tbl_HRMaster[[#This Row],[EmployeeID]])</f>
        <v>1</v>
      </c>
      <c r="W3805">
        <f>IFERROR(INDEX(tbl_EmployeeSurvey[EnvironmentSatisfaction],MATCH(tbl_HRMaster[[#This Row],[EmployeeID]],tbl_EmployeeSurvey[EmployeeID],0)),"Not Found")</f>
        <v>2</v>
      </c>
      <c r="X3805">
        <f>IFERROR(INDEX(tbl_EmployeeSurvey[JobSatisfaction],MATCH(tbl_HRMaster[[#This Row],[EmployeeID]],tbl_EmployeeSurvey[EmployeeID],0)),"Not Found")</f>
        <v>1</v>
      </c>
      <c r="Y3805" s="5">
        <f>IFERROR(INDEX(tbl_EmployeeSurvey[WorkLifeBalance],MATCH(tbl_HRMaster[[#This Row],[EmployeeID]],tbl_EmployeeSurvey[EmployeeID],0)),"Not Found")</f>
        <v>3</v>
      </c>
      <c r="Z3805" s="5">
        <f>IFERROR(VLOOKUP(tbl_HRMaster[[#This Row],[EmployeeID]],tbl_ManagerSurvey[[EmployeeID]:[PerformanceRating]],2,FALSE),"Not Found")</f>
        <v>3</v>
      </c>
      <c r="AA3805" s="5">
        <f>IFERROR(VLOOKUP(tbl_HRMaster[[#This Row],[EmployeeID]],tbl_ManagerSurvey[[EmployeeID]:[PerformanceRating]],3,FALSE),"Not Found")</f>
        <v>3</v>
      </c>
      <c r="AB3805" s="5" t="str">
        <f>IF(tbl_HRMaster[[#This Row],[Attrition]]="Yes","Left","Active")</f>
        <v>Left</v>
      </c>
      <c r="AC3805" s="5" t="str">
        <f>_xlfn.IFS(tbl_HRMaster[[#This Row],[Age]]&lt;25,"Under 25",tbl_HRMaster[[#This Row],[Age]]&lt;35,"25-34",tbl_HRMaster[[#This Row],[Age]]&lt;45,"35-44",tbl_HRMaster[[#This Row],[Age]]&lt;55,"45-54",TRUE,"Above 54")</f>
        <v>25-34</v>
      </c>
      <c r="AD3805" s="5" t="str">
        <f>_xlfn.IFS(
tbl_HRMaster[[#This Row],[YearsAtCompany]]&lt;2,"&lt; 2 Years",
tbl_HRMaster[[#This Row],[YearsAtCompany]]&lt;5,"2-4 Years",
tbl_HRMaster[[#This Row],[YearsAtCompany]]&lt;10,"5-9 Years",
TRUE,"10+ Years"
)</f>
        <v>10+ Years</v>
      </c>
      <c r="AE3805" s="5">
        <f>IF(tbl_HRMaster[[#This Row],[Attrition]]="Yes",1,0)</f>
        <v>1</v>
      </c>
    </row>
    <row r="3806" spans="1:31" x14ac:dyDescent="0.25">
      <c r="A3806">
        <v>30</v>
      </c>
      <c r="B3806" t="s">
        <v>28</v>
      </c>
      <c r="C3806" t="s">
        <v>22</v>
      </c>
      <c r="D3806" t="s">
        <v>30</v>
      </c>
      <c r="E3806">
        <v>1</v>
      </c>
      <c r="F3806">
        <v>3</v>
      </c>
      <c r="G3806" t="s">
        <v>33</v>
      </c>
      <c r="H3806">
        <v>849</v>
      </c>
      <c r="I3806" t="s">
        <v>34</v>
      </c>
      <c r="J3806">
        <v>3</v>
      </c>
      <c r="K3806" t="s">
        <v>35</v>
      </c>
      <c r="L3806" t="s">
        <v>27</v>
      </c>
      <c r="M3806">
        <v>179240</v>
      </c>
      <c r="N3806">
        <v>1</v>
      </c>
      <c r="O3806">
        <v>13</v>
      </c>
      <c r="P3806">
        <v>2</v>
      </c>
      <c r="Q3806">
        <v>10</v>
      </c>
      <c r="R3806">
        <v>2</v>
      </c>
      <c r="S3806">
        <v>10</v>
      </c>
      <c r="T3806">
        <v>6</v>
      </c>
      <c r="U3806">
        <v>7</v>
      </c>
      <c r="V3806">
        <f>COUNTIF(tbl_HRMaster[EmployeeID],tbl_HRMaster[[#This Row],[EmployeeID]])</f>
        <v>1</v>
      </c>
      <c r="W3806">
        <f>IFERROR(INDEX(tbl_EmployeeSurvey[EnvironmentSatisfaction],MATCH(tbl_HRMaster[[#This Row],[EmployeeID]],tbl_EmployeeSurvey[EmployeeID],0)),"Not Found")</f>
        <v>2</v>
      </c>
      <c r="X3806">
        <f>IFERROR(INDEX(tbl_EmployeeSurvey[JobSatisfaction],MATCH(tbl_HRMaster[[#This Row],[EmployeeID]],tbl_EmployeeSurvey[EmployeeID],0)),"Not Found")</f>
        <v>1</v>
      </c>
      <c r="Y3806" s="5">
        <f>IFERROR(INDEX(tbl_EmployeeSurvey[WorkLifeBalance],MATCH(tbl_HRMaster[[#This Row],[EmployeeID]],tbl_EmployeeSurvey[EmployeeID],0)),"Not Found")</f>
        <v>3</v>
      </c>
      <c r="Z3806" s="5">
        <f>IFERROR(VLOOKUP(tbl_HRMaster[[#This Row],[EmployeeID]],tbl_ManagerSurvey[[EmployeeID]:[PerformanceRating]],2,FALSE),"Not Found")</f>
        <v>3</v>
      </c>
      <c r="AA3806" s="5">
        <f>IFERROR(VLOOKUP(tbl_HRMaster[[#This Row],[EmployeeID]],tbl_ManagerSurvey[[EmployeeID]:[PerformanceRating]],3,FALSE),"Not Found")</f>
        <v>3</v>
      </c>
      <c r="AB3806" s="5" t="str">
        <f>IF(tbl_HRMaster[[#This Row],[Attrition]]="Yes","Left","Active")</f>
        <v>Left</v>
      </c>
      <c r="AC3806" s="5" t="str">
        <f>_xlfn.IFS(tbl_HRMaster[[#This Row],[Age]]&lt;25,"Under 25",tbl_HRMaster[[#This Row],[Age]]&lt;35,"25-34",tbl_HRMaster[[#This Row],[Age]]&lt;45,"35-44",tbl_HRMaster[[#This Row],[Age]]&lt;55,"45-54",TRUE,"Above 54")</f>
        <v>25-34</v>
      </c>
      <c r="AD3806" s="5" t="str">
        <f>_xlfn.IFS(
tbl_HRMaster[[#This Row],[YearsAtCompany]]&lt;2,"&lt; 2 Years",
tbl_HRMaster[[#This Row],[YearsAtCompany]]&lt;5,"2-4 Years",
tbl_HRMaster[[#This Row],[YearsAtCompany]]&lt;10,"5-9 Years",
TRUE,"10+ Years"
)</f>
        <v>10+ Years</v>
      </c>
      <c r="AE3806" s="5">
        <f>IF(tbl_HRMaster[[#This Row],[Attrition]]="Yes",1,0)</f>
        <v>1</v>
      </c>
    </row>
    <row r="3807" spans="1:31" x14ac:dyDescent="0.25">
      <c r="A3807">
        <v>30</v>
      </c>
      <c r="B3807" t="s">
        <v>28</v>
      </c>
      <c r="C3807" t="s">
        <v>22</v>
      </c>
      <c r="D3807" t="s">
        <v>30</v>
      </c>
      <c r="E3807">
        <v>1</v>
      </c>
      <c r="F3807">
        <v>3</v>
      </c>
      <c r="G3807" t="s">
        <v>33</v>
      </c>
      <c r="H3807">
        <v>2319</v>
      </c>
      <c r="I3807" t="s">
        <v>34</v>
      </c>
      <c r="J3807">
        <v>3</v>
      </c>
      <c r="K3807" t="s">
        <v>35</v>
      </c>
      <c r="L3807" t="s">
        <v>27</v>
      </c>
      <c r="M3807">
        <v>179240</v>
      </c>
      <c r="N3807">
        <v>1</v>
      </c>
      <c r="O3807">
        <v>13</v>
      </c>
      <c r="P3807">
        <v>2</v>
      </c>
      <c r="Q3807">
        <v>10</v>
      </c>
      <c r="R3807">
        <v>2</v>
      </c>
      <c r="S3807">
        <v>10</v>
      </c>
      <c r="T3807">
        <v>6</v>
      </c>
      <c r="U3807">
        <v>7</v>
      </c>
      <c r="V3807">
        <f>COUNTIF(tbl_HRMaster[EmployeeID],tbl_HRMaster[[#This Row],[EmployeeID]])</f>
        <v>1</v>
      </c>
      <c r="W3807">
        <f>IFERROR(INDEX(tbl_EmployeeSurvey[EnvironmentSatisfaction],MATCH(tbl_HRMaster[[#This Row],[EmployeeID]],tbl_EmployeeSurvey[EmployeeID],0)),"Not Found")</f>
        <v>2</v>
      </c>
      <c r="X3807">
        <f>IFERROR(INDEX(tbl_EmployeeSurvey[JobSatisfaction],MATCH(tbl_HRMaster[[#This Row],[EmployeeID]],tbl_EmployeeSurvey[EmployeeID],0)),"Not Found")</f>
        <v>1</v>
      </c>
      <c r="Y3807" s="5">
        <f>IFERROR(INDEX(tbl_EmployeeSurvey[WorkLifeBalance],MATCH(tbl_HRMaster[[#This Row],[EmployeeID]],tbl_EmployeeSurvey[EmployeeID],0)),"Not Found")</f>
        <v>3</v>
      </c>
      <c r="Z3807" s="5">
        <f>IFERROR(VLOOKUP(tbl_HRMaster[[#This Row],[EmployeeID]],tbl_ManagerSurvey[[EmployeeID]:[PerformanceRating]],2,FALSE),"Not Found")</f>
        <v>3</v>
      </c>
      <c r="AA3807" s="5">
        <f>IFERROR(VLOOKUP(tbl_HRMaster[[#This Row],[EmployeeID]],tbl_ManagerSurvey[[EmployeeID]:[PerformanceRating]],3,FALSE),"Not Found")</f>
        <v>3</v>
      </c>
      <c r="AB3807" s="5" t="str">
        <f>IF(tbl_HRMaster[[#This Row],[Attrition]]="Yes","Left","Active")</f>
        <v>Left</v>
      </c>
      <c r="AC3807" s="5" t="str">
        <f>_xlfn.IFS(tbl_HRMaster[[#This Row],[Age]]&lt;25,"Under 25",tbl_HRMaster[[#This Row],[Age]]&lt;35,"25-34",tbl_HRMaster[[#This Row],[Age]]&lt;45,"35-44",tbl_HRMaster[[#This Row],[Age]]&lt;55,"45-54",TRUE,"Above 54")</f>
        <v>25-34</v>
      </c>
      <c r="AD3807" s="5" t="str">
        <f>_xlfn.IFS(
tbl_HRMaster[[#This Row],[YearsAtCompany]]&lt;2,"&lt; 2 Years",
tbl_HRMaster[[#This Row],[YearsAtCompany]]&lt;5,"2-4 Years",
tbl_HRMaster[[#This Row],[YearsAtCompany]]&lt;10,"5-9 Years",
TRUE,"10+ Years"
)</f>
        <v>10+ Years</v>
      </c>
      <c r="AE3807" s="5">
        <f>IF(tbl_HRMaster[[#This Row],[Attrition]]="Yes",1,0)</f>
        <v>1</v>
      </c>
    </row>
    <row r="3808" spans="1:31" x14ac:dyDescent="0.25">
      <c r="A3808">
        <v>30</v>
      </c>
      <c r="B3808" t="s">
        <v>28</v>
      </c>
      <c r="C3808" t="s">
        <v>22</v>
      </c>
      <c r="D3808" t="s">
        <v>30</v>
      </c>
      <c r="E3808">
        <v>1</v>
      </c>
      <c r="F3808">
        <v>3</v>
      </c>
      <c r="G3808" t="s">
        <v>33</v>
      </c>
      <c r="H3808">
        <v>3789</v>
      </c>
      <c r="I3808" t="s">
        <v>34</v>
      </c>
      <c r="J3808">
        <v>3</v>
      </c>
      <c r="K3808" t="s">
        <v>35</v>
      </c>
      <c r="L3808" t="s">
        <v>27</v>
      </c>
      <c r="M3808">
        <v>179240</v>
      </c>
      <c r="N3808">
        <v>1</v>
      </c>
      <c r="O3808">
        <v>13</v>
      </c>
      <c r="P3808">
        <v>2</v>
      </c>
      <c r="Q3808">
        <v>10</v>
      </c>
      <c r="R3808">
        <v>2</v>
      </c>
      <c r="S3808">
        <v>10</v>
      </c>
      <c r="T3808">
        <v>6</v>
      </c>
      <c r="U3808">
        <v>7</v>
      </c>
      <c r="V3808">
        <f>COUNTIF(tbl_HRMaster[EmployeeID],tbl_HRMaster[[#This Row],[EmployeeID]])</f>
        <v>1</v>
      </c>
      <c r="W3808">
        <f>IFERROR(INDEX(tbl_EmployeeSurvey[EnvironmentSatisfaction],MATCH(tbl_HRMaster[[#This Row],[EmployeeID]],tbl_EmployeeSurvey[EmployeeID],0)),"Not Found")</f>
        <v>2</v>
      </c>
      <c r="X3808">
        <f>IFERROR(INDEX(tbl_EmployeeSurvey[JobSatisfaction],MATCH(tbl_HRMaster[[#This Row],[EmployeeID]],tbl_EmployeeSurvey[EmployeeID],0)),"Not Found")</f>
        <v>1</v>
      </c>
      <c r="Y3808" s="5">
        <f>IFERROR(INDEX(tbl_EmployeeSurvey[WorkLifeBalance],MATCH(tbl_HRMaster[[#This Row],[EmployeeID]],tbl_EmployeeSurvey[EmployeeID],0)),"Not Found")</f>
        <v>3</v>
      </c>
      <c r="Z3808" s="5">
        <f>IFERROR(VLOOKUP(tbl_HRMaster[[#This Row],[EmployeeID]],tbl_ManagerSurvey[[EmployeeID]:[PerformanceRating]],2,FALSE),"Not Found")</f>
        <v>3</v>
      </c>
      <c r="AA3808" s="5">
        <f>IFERROR(VLOOKUP(tbl_HRMaster[[#This Row],[EmployeeID]],tbl_ManagerSurvey[[EmployeeID]:[PerformanceRating]],3,FALSE),"Not Found")</f>
        <v>3</v>
      </c>
      <c r="AB3808" s="5" t="str">
        <f>IF(tbl_HRMaster[[#This Row],[Attrition]]="Yes","Left","Active")</f>
        <v>Left</v>
      </c>
      <c r="AC3808" s="5" t="str">
        <f>_xlfn.IFS(tbl_HRMaster[[#This Row],[Age]]&lt;25,"Under 25",tbl_HRMaster[[#This Row],[Age]]&lt;35,"25-34",tbl_HRMaster[[#This Row],[Age]]&lt;45,"35-44",tbl_HRMaster[[#This Row],[Age]]&lt;55,"45-54",TRUE,"Above 54")</f>
        <v>25-34</v>
      </c>
      <c r="AD3808" s="5" t="str">
        <f>_xlfn.IFS(
tbl_HRMaster[[#This Row],[YearsAtCompany]]&lt;2,"&lt; 2 Years",
tbl_HRMaster[[#This Row],[YearsAtCompany]]&lt;5,"2-4 Years",
tbl_HRMaster[[#This Row],[YearsAtCompany]]&lt;10,"5-9 Years",
TRUE,"10+ Years"
)</f>
        <v>10+ Years</v>
      </c>
      <c r="AE3808" s="5">
        <f>IF(tbl_HRMaster[[#This Row],[Attrition]]="Yes",1,0)</f>
        <v>1</v>
      </c>
    </row>
    <row r="3809" spans="1:31" x14ac:dyDescent="0.25">
      <c r="A3809">
        <v>33</v>
      </c>
      <c r="B3809" t="s">
        <v>21</v>
      </c>
      <c r="C3809" t="s">
        <v>36</v>
      </c>
      <c r="D3809" t="s">
        <v>23</v>
      </c>
      <c r="E3809">
        <v>15</v>
      </c>
      <c r="F3809">
        <v>3</v>
      </c>
      <c r="G3809" t="s">
        <v>33</v>
      </c>
      <c r="H3809">
        <v>453</v>
      </c>
      <c r="I3809" t="s">
        <v>34</v>
      </c>
      <c r="J3809">
        <v>4</v>
      </c>
      <c r="K3809" t="s">
        <v>39</v>
      </c>
      <c r="L3809" t="s">
        <v>32</v>
      </c>
      <c r="M3809">
        <v>194360</v>
      </c>
      <c r="N3809">
        <v>1</v>
      </c>
      <c r="O3809">
        <v>19</v>
      </c>
      <c r="P3809">
        <v>2</v>
      </c>
      <c r="Q3809">
        <v>10</v>
      </c>
      <c r="R3809">
        <v>4</v>
      </c>
      <c r="S3809">
        <v>10</v>
      </c>
      <c r="T3809">
        <v>6</v>
      </c>
      <c r="U3809">
        <v>0</v>
      </c>
      <c r="V3809">
        <f>COUNTIF(tbl_HRMaster[EmployeeID],tbl_HRMaster[[#This Row],[EmployeeID]])</f>
        <v>1</v>
      </c>
      <c r="W3809">
        <f>IFERROR(INDEX(tbl_EmployeeSurvey[EnvironmentSatisfaction],MATCH(tbl_HRMaster[[#This Row],[EmployeeID]],tbl_EmployeeSurvey[EmployeeID],0)),"Not Found")</f>
        <v>4</v>
      </c>
      <c r="X3809">
        <f>IFERROR(INDEX(tbl_EmployeeSurvey[JobSatisfaction],MATCH(tbl_HRMaster[[#This Row],[EmployeeID]],tbl_EmployeeSurvey[EmployeeID],0)),"Not Found")</f>
        <v>3</v>
      </c>
      <c r="Y3809" s="5">
        <f>IFERROR(INDEX(tbl_EmployeeSurvey[WorkLifeBalance],MATCH(tbl_HRMaster[[#This Row],[EmployeeID]],tbl_EmployeeSurvey[EmployeeID],0)),"Not Found")</f>
        <v>3</v>
      </c>
      <c r="Z3809" s="5">
        <f>IFERROR(VLOOKUP(tbl_HRMaster[[#This Row],[EmployeeID]],tbl_ManagerSurvey[[EmployeeID]:[PerformanceRating]],2,FALSE),"Not Found")</f>
        <v>3</v>
      </c>
      <c r="AA3809" s="5">
        <f>IFERROR(VLOOKUP(tbl_HRMaster[[#This Row],[EmployeeID]],tbl_ManagerSurvey[[EmployeeID]:[PerformanceRating]],3,FALSE),"Not Found")</f>
        <v>3</v>
      </c>
      <c r="AB3809" s="5" t="str">
        <f>IF(tbl_HRMaster[[#This Row],[Attrition]]="Yes","Left","Active")</f>
        <v>Active</v>
      </c>
      <c r="AC3809" s="5" t="str">
        <f>_xlfn.IFS(tbl_HRMaster[[#This Row],[Age]]&lt;25,"Under 25",tbl_HRMaster[[#This Row],[Age]]&lt;35,"25-34",tbl_HRMaster[[#This Row],[Age]]&lt;45,"35-44",tbl_HRMaster[[#This Row],[Age]]&lt;55,"45-54",TRUE,"Above 54")</f>
        <v>25-34</v>
      </c>
      <c r="AD3809" s="5" t="str">
        <f>_xlfn.IFS(
tbl_HRMaster[[#This Row],[YearsAtCompany]]&lt;2,"&lt; 2 Years",
tbl_HRMaster[[#This Row],[YearsAtCompany]]&lt;5,"2-4 Years",
tbl_HRMaster[[#This Row],[YearsAtCompany]]&lt;10,"5-9 Years",
TRUE,"10+ Years"
)</f>
        <v>10+ Years</v>
      </c>
      <c r="AE3809" s="5">
        <f>IF(tbl_HRMaster[[#This Row],[Attrition]]="Yes",1,0)</f>
        <v>0</v>
      </c>
    </row>
    <row r="3810" spans="1:31" x14ac:dyDescent="0.25">
      <c r="A3810">
        <v>33</v>
      </c>
      <c r="B3810" t="s">
        <v>21</v>
      </c>
      <c r="C3810" t="s">
        <v>36</v>
      </c>
      <c r="D3810" t="s">
        <v>23</v>
      </c>
      <c r="E3810">
        <v>15</v>
      </c>
      <c r="F3810">
        <v>3</v>
      </c>
      <c r="G3810" t="s">
        <v>33</v>
      </c>
      <c r="H3810">
        <v>1923</v>
      </c>
      <c r="I3810" t="s">
        <v>34</v>
      </c>
      <c r="J3810">
        <v>4</v>
      </c>
      <c r="K3810" t="s">
        <v>39</v>
      </c>
      <c r="L3810" t="s">
        <v>32</v>
      </c>
      <c r="M3810">
        <v>194360</v>
      </c>
      <c r="N3810">
        <v>1</v>
      </c>
      <c r="O3810">
        <v>19</v>
      </c>
      <c r="P3810">
        <v>2</v>
      </c>
      <c r="Q3810">
        <v>10</v>
      </c>
      <c r="R3810">
        <v>4</v>
      </c>
      <c r="S3810">
        <v>10</v>
      </c>
      <c r="T3810">
        <v>6</v>
      </c>
      <c r="U3810">
        <v>0</v>
      </c>
      <c r="V3810">
        <f>COUNTIF(tbl_HRMaster[EmployeeID],tbl_HRMaster[[#This Row],[EmployeeID]])</f>
        <v>1</v>
      </c>
      <c r="W3810">
        <f>IFERROR(INDEX(tbl_EmployeeSurvey[EnvironmentSatisfaction],MATCH(tbl_HRMaster[[#This Row],[EmployeeID]],tbl_EmployeeSurvey[EmployeeID],0)),"Not Found")</f>
        <v>4</v>
      </c>
      <c r="X3810">
        <f>IFERROR(INDEX(tbl_EmployeeSurvey[JobSatisfaction],MATCH(tbl_HRMaster[[#This Row],[EmployeeID]],tbl_EmployeeSurvey[EmployeeID],0)),"Not Found")</f>
        <v>3</v>
      </c>
      <c r="Y3810" s="5">
        <f>IFERROR(INDEX(tbl_EmployeeSurvey[WorkLifeBalance],MATCH(tbl_HRMaster[[#This Row],[EmployeeID]],tbl_EmployeeSurvey[EmployeeID],0)),"Not Found")</f>
        <v>3</v>
      </c>
      <c r="Z3810" s="5">
        <f>IFERROR(VLOOKUP(tbl_HRMaster[[#This Row],[EmployeeID]],tbl_ManagerSurvey[[EmployeeID]:[PerformanceRating]],2,FALSE),"Not Found")</f>
        <v>3</v>
      </c>
      <c r="AA3810" s="5">
        <f>IFERROR(VLOOKUP(tbl_HRMaster[[#This Row],[EmployeeID]],tbl_ManagerSurvey[[EmployeeID]:[PerformanceRating]],3,FALSE),"Not Found")</f>
        <v>3</v>
      </c>
      <c r="AB3810" s="5" t="str">
        <f>IF(tbl_HRMaster[[#This Row],[Attrition]]="Yes","Left","Active")</f>
        <v>Active</v>
      </c>
      <c r="AC3810" s="5" t="str">
        <f>_xlfn.IFS(tbl_HRMaster[[#This Row],[Age]]&lt;25,"Under 25",tbl_HRMaster[[#This Row],[Age]]&lt;35,"25-34",tbl_HRMaster[[#This Row],[Age]]&lt;45,"35-44",tbl_HRMaster[[#This Row],[Age]]&lt;55,"45-54",TRUE,"Above 54")</f>
        <v>25-34</v>
      </c>
      <c r="AD3810" s="5" t="str">
        <f>_xlfn.IFS(
tbl_HRMaster[[#This Row],[YearsAtCompany]]&lt;2,"&lt; 2 Years",
tbl_HRMaster[[#This Row],[YearsAtCompany]]&lt;5,"2-4 Years",
tbl_HRMaster[[#This Row],[YearsAtCompany]]&lt;10,"5-9 Years",
TRUE,"10+ Years"
)</f>
        <v>10+ Years</v>
      </c>
      <c r="AE3810" s="5">
        <f>IF(tbl_HRMaster[[#This Row],[Attrition]]="Yes",1,0)</f>
        <v>0</v>
      </c>
    </row>
    <row r="3811" spans="1:31" x14ac:dyDescent="0.25">
      <c r="A3811">
        <v>33</v>
      </c>
      <c r="B3811" t="s">
        <v>21</v>
      </c>
      <c r="C3811" t="s">
        <v>36</v>
      </c>
      <c r="D3811" t="s">
        <v>23</v>
      </c>
      <c r="E3811">
        <v>15</v>
      </c>
      <c r="F3811">
        <v>3</v>
      </c>
      <c r="G3811" t="s">
        <v>33</v>
      </c>
      <c r="H3811">
        <v>3393</v>
      </c>
      <c r="I3811" t="s">
        <v>34</v>
      </c>
      <c r="J3811">
        <v>4</v>
      </c>
      <c r="K3811" t="s">
        <v>39</v>
      </c>
      <c r="L3811" t="s">
        <v>32</v>
      </c>
      <c r="M3811">
        <v>194360</v>
      </c>
      <c r="N3811">
        <v>1</v>
      </c>
      <c r="O3811">
        <v>19</v>
      </c>
      <c r="P3811">
        <v>2</v>
      </c>
      <c r="Q3811">
        <v>10</v>
      </c>
      <c r="R3811">
        <v>4</v>
      </c>
      <c r="S3811">
        <v>10</v>
      </c>
      <c r="T3811">
        <v>6</v>
      </c>
      <c r="U3811">
        <v>0</v>
      </c>
      <c r="V3811">
        <f>COUNTIF(tbl_HRMaster[EmployeeID],tbl_HRMaster[[#This Row],[EmployeeID]])</f>
        <v>1</v>
      </c>
      <c r="W3811">
        <f>IFERROR(INDEX(tbl_EmployeeSurvey[EnvironmentSatisfaction],MATCH(tbl_HRMaster[[#This Row],[EmployeeID]],tbl_EmployeeSurvey[EmployeeID],0)),"Not Found")</f>
        <v>4</v>
      </c>
      <c r="X3811">
        <f>IFERROR(INDEX(tbl_EmployeeSurvey[JobSatisfaction],MATCH(tbl_HRMaster[[#This Row],[EmployeeID]],tbl_EmployeeSurvey[EmployeeID],0)),"Not Found")</f>
        <v>3</v>
      </c>
      <c r="Y3811" s="5">
        <f>IFERROR(INDEX(tbl_EmployeeSurvey[WorkLifeBalance],MATCH(tbl_HRMaster[[#This Row],[EmployeeID]],tbl_EmployeeSurvey[EmployeeID],0)),"Not Found")</f>
        <v>3</v>
      </c>
      <c r="Z3811" s="5">
        <f>IFERROR(VLOOKUP(tbl_HRMaster[[#This Row],[EmployeeID]],tbl_ManagerSurvey[[EmployeeID]:[PerformanceRating]],2,FALSE),"Not Found")</f>
        <v>3</v>
      </c>
      <c r="AA3811" s="5">
        <f>IFERROR(VLOOKUP(tbl_HRMaster[[#This Row],[EmployeeID]],tbl_ManagerSurvey[[EmployeeID]:[PerformanceRating]],3,FALSE),"Not Found")</f>
        <v>3</v>
      </c>
      <c r="AB3811" s="5" t="str">
        <f>IF(tbl_HRMaster[[#This Row],[Attrition]]="Yes","Left","Active")</f>
        <v>Active</v>
      </c>
      <c r="AC3811" s="5" t="str">
        <f>_xlfn.IFS(tbl_HRMaster[[#This Row],[Age]]&lt;25,"Under 25",tbl_HRMaster[[#This Row],[Age]]&lt;35,"25-34",tbl_HRMaster[[#This Row],[Age]]&lt;45,"35-44",tbl_HRMaster[[#This Row],[Age]]&lt;55,"45-54",TRUE,"Above 54")</f>
        <v>25-34</v>
      </c>
      <c r="AD3811" s="5" t="str">
        <f>_xlfn.IFS(
tbl_HRMaster[[#This Row],[YearsAtCompany]]&lt;2,"&lt; 2 Years",
tbl_HRMaster[[#This Row],[YearsAtCompany]]&lt;5,"2-4 Years",
tbl_HRMaster[[#This Row],[YearsAtCompany]]&lt;10,"5-9 Years",
TRUE,"10+ Years"
)</f>
        <v>10+ Years</v>
      </c>
      <c r="AE3811" s="5">
        <f>IF(tbl_HRMaster[[#This Row],[Attrition]]="Yes",1,0)</f>
        <v>0</v>
      </c>
    </row>
    <row r="3812" spans="1:31" x14ac:dyDescent="0.25">
      <c r="A3812">
        <v>52</v>
      </c>
      <c r="B3812" t="s">
        <v>21</v>
      </c>
      <c r="C3812" t="s">
        <v>22</v>
      </c>
      <c r="D3812" t="s">
        <v>23</v>
      </c>
      <c r="E3812">
        <v>2</v>
      </c>
      <c r="F3812">
        <v>1</v>
      </c>
      <c r="G3812" t="s">
        <v>38</v>
      </c>
      <c r="H3812">
        <v>211</v>
      </c>
      <c r="I3812" t="s">
        <v>34</v>
      </c>
      <c r="J3812">
        <v>1</v>
      </c>
      <c r="K3812" t="s">
        <v>40</v>
      </c>
      <c r="L3812" t="s">
        <v>41</v>
      </c>
      <c r="M3812">
        <v>99800</v>
      </c>
      <c r="N3812">
        <v>2</v>
      </c>
      <c r="O3812">
        <v>11</v>
      </c>
      <c r="P3812">
        <v>1</v>
      </c>
      <c r="Q3812">
        <v>18</v>
      </c>
      <c r="R3812">
        <v>2</v>
      </c>
      <c r="S3812">
        <v>10</v>
      </c>
      <c r="T3812">
        <v>6</v>
      </c>
      <c r="U3812">
        <v>9</v>
      </c>
      <c r="V3812">
        <f>COUNTIF(tbl_HRMaster[EmployeeID],tbl_HRMaster[[#This Row],[EmployeeID]])</f>
        <v>1</v>
      </c>
      <c r="W3812">
        <f>IFERROR(INDEX(tbl_EmployeeSurvey[EnvironmentSatisfaction],MATCH(tbl_HRMaster[[#This Row],[EmployeeID]],tbl_EmployeeSurvey[EmployeeID],0)),"Not Found")</f>
        <v>4</v>
      </c>
      <c r="X3812">
        <f>IFERROR(INDEX(tbl_EmployeeSurvey[JobSatisfaction],MATCH(tbl_HRMaster[[#This Row],[EmployeeID]],tbl_EmployeeSurvey[EmployeeID],0)),"Not Found")</f>
        <v>1</v>
      </c>
      <c r="Y3812" s="5">
        <f>IFERROR(INDEX(tbl_EmployeeSurvey[WorkLifeBalance],MATCH(tbl_HRMaster[[#This Row],[EmployeeID]],tbl_EmployeeSurvey[EmployeeID],0)),"Not Found")</f>
        <v>3</v>
      </c>
      <c r="Z3812" s="5">
        <f>IFERROR(VLOOKUP(tbl_HRMaster[[#This Row],[EmployeeID]],tbl_ManagerSurvey[[EmployeeID]:[PerformanceRating]],2,FALSE),"Not Found")</f>
        <v>3</v>
      </c>
      <c r="AA3812" s="5">
        <f>IFERROR(VLOOKUP(tbl_HRMaster[[#This Row],[EmployeeID]],tbl_ManagerSurvey[[EmployeeID]:[PerformanceRating]],3,FALSE),"Not Found")</f>
        <v>3</v>
      </c>
      <c r="AB3812" s="5" t="str">
        <f>IF(tbl_HRMaster[[#This Row],[Attrition]]="Yes","Left","Active")</f>
        <v>Active</v>
      </c>
      <c r="AC3812" s="5" t="str">
        <f>_xlfn.IFS(tbl_HRMaster[[#This Row],[Age]]&lt;25,"Under 25",tbl_HRMaster[[#This Row],[Age]]&lt;35,"25-34",tbl_HRMaster[[#This Row],[Age]]&lt;45,"35-44",tbl_HRMaster[[#This Row],[Age]]&lt;55,"45-54",TRUE,"Above 54")</f>
        <v>45-54</v>
      </c>
      <c r="AD3812" s="5" t="str">
        <f>_xlfn.IFS(
tbl_HRMaster[[#This Row],[YearsAtCompany]]&lt;2,"&lt; 2 Years",
tbl_HRMaster[[#This Row],[YearsAtCompany]]&lt;5,"2-4 Years",
tbl_HRMaster[[#This Row],[YearsAtCompany]]&lt;10,"5-9 Years",
TRUE,"10+ Years"
)</f>
        <v>10+ Years</v>
      </c>
      <c r="AE3812" s="5">
        <f>IF(tbl_HRMaster[[#This Row],[Attrition]]="Yes",1,0)</f>
        <v>0</v>
      </c>
    </row>
    <row r="3813" spans="1:31" x14ac:dyDescent="0.25">
      <c r="A3813">
        <v>52</v>
      </c>
      <c r="B3813" t="s">
        <v>21</v>
      </c>
      <c r="C3813" t="s">
        <v>22</v>
      </c>
      <c r="D3813" t="s">
        <v>23</v>
      </c>
      <c r="E3813">
        <v>2</v>
      </c>
      <c r="F3813">
        <v>1</v>
      </c>
      <c r="G3813" t="s">
        <v>38</v>
      </c>
      <c r="H3813">
        <v>1681</v>
      </c>
      <c r="I3813" t="s">
        <v>34</v>
      </c>
      <c r="J3813">
        <v>1</v>
      </c>
      <c r="K3813" t="s">
        <v>40</v>
      </c>
      <c r="L3813" t="s">
        <v>41</v>
      </c>
      <c r="M3813">
        <v>99800</v>
      </c>
      <c r="N3813">
        <v>3</v>
      </c>
      <c r="O3813">
        <v>11</v>
      </c>
      <c r="P3813">
        <v>1</v>
      </c>
      <c r="Q3813">
        <v>18</v>
      </c>
      <c r="R3813">
        <v>2</v>
      </c>
      <c r="S3813">
        <v>10</v>
      </c>
      <c r="T3813">
        <v>6</v>
      </c>
      <c r="U3813">
        <v>9</v>
      </c>
      <c r="V3813">
        <f>COUNTIF(tbl_HRMaster[EmployeeID],tbl_HRMaster[[#This Row],[EmployeeID]])</f>
        <v>1</v>
      </c>
      <c r="W3813">
        <f>IFERROR(INDEX(tbl_EmployeeSurvey[EnvironmentSatisfaction],MATCH(tbl_HRMaster[[#This Row],[EmployeeID]],tbl_EmployeeSurvey[EmployeeID],0)),"Not Found")</f>
        <v>4</v>
      </c>
      <c r="X3813">
        <f>IFERROR(INDEX(tbl_EmployeeSurvey[JobSatisfaction],MATCH(tbl_HRMaster[[#This Row],[EmployeeID]],tbl_EmployeeSurvey[EmployeeID],0)),"Not Found")</f>
        <v>1</v>
      </c>
      <c r="Y3813" s="5">
        <f>IFERROR(INDEX(tbl_EmployeeSurvey[WorkLifeBalance],MATCH(tbl_HRMaster[[#This Row],[EmployeeID]],tbl_EmployeeSurvey[EmployeeID],0)),"Not Found")</f>
        <v>3</v>
      </c>
      <c r="Z3813" s="5">
        <f>IFERROR(VLOOKUP(tbl_HRMaster[[#This Row],[EmployeeID]],tbl_ManagerSurvey[[EmployeeID]:[PerformanceRating]],2,FALSE),"Not Found")</f>
        <v>3</v>
      </c>
      <c r="AA3813" s="5">
        <f>IFERROR(VLOOKUP(tbl_HRMaster[[#This Row],[EmployeeID]],tbl_ManagerSurvey[[EmployeeID]:[PerformanceRating]],3,FALSE),"Not Found")</f>
        <v>3</v>
      </c>
      <c r="AB3813" s="5" t="str">
        <f>IF(tbl_HRMaster[[#This Row],[Attrition]]="Yes","Left","Active")</f>
        <v>Active</v>
      </c>
      <c r="AC3813" s="5" t="str">
        <f>_xlfn.IFS(tbl_HRMaster[[#This Row],[Age]]&lt;25,"Under 25",tbl_HRMaster[[#This Row],[Age]]&lt;35,"25-34",tbl_HRMaster[[#This Row],[Age]]&lt;45,"35-44",tbl_HRMaster[[#This Row],[Age]]&lt;55,"45-54",TRUE,"Above 54")</f>
        <v>45-54</v>
      </c>
      <c r="AD3813" s="5" t="str">
        <f>_xlfn.IFS(
tbl_HRMaster[[#This Row],[YearsAtCompany]]&lt;2,"&lt; 2 Years",
tbl_HRMaster[[#This Row],[YearsAtCompany]]&lt;5,"2-4 Years",
tbl_HRMaster[[#This Row],[YearsAtCompany]]&lt;10,"5-9 Years",
TRUE,"10+ Years"
)</f>
        <v>10+ Years</v>
      </c>
      <c r="AE3813" s="5">
        <f>IF(tbl_HRMaster[[#This Row],[Attrition]]="Yes",1,0)</f>
        <v>0</v>
      </c>
    </row>
    <row r="3814" spans="1:31" x14ac:dyDescent="0.25">
      <c r="A3814">
        <v>52</v>
      </c>
      <c r="B3814" t="s">
        <v>21</v>
      </c>
      <c r="C3814" t="s">
        <v>22</v>
      </c>
      <c r="D3814" t="s">
        <v>23</v>
      </c>
      <c r="E3814">
        <v>2</v>
      </c>
      <c r="F3814">
        <v>1</v>
      </c>
      <c r="G3814" t="s">
        <v>38</v>
      </c>
      <c r="H3814">
        <v>3151</v>
      </c>
      <c r="I3814" t="s">
        <v>34</v>
      </c>
      <c r="J3814">
        <v>1</v>
      </c>
      <c r="K3814" t="s">
        <v>40</v>
      </c>
      <c r="L3814" t="s">
        <v>41</v>
      </c>
      <c r="M3814">
        <v>99800</v>
      </c>
      <c r="N3814">
        <v>3</v>
      </c>
      <c r="O3814">
        <v>11</v>
      </c>
      <c r="P3814">
        <v>1</v>
      </c>
      <c r="Q3814">
        <v>18</v>
      </c>
      <c r="R3814">
        <v>2</v>
      </c>
      <c r="S3814">
        <v>10</v>
      </c>
      <c r="T3814">
        <v>6</v>
      </c>
      <c r="U3814">
        <v>9</v>
      </c>
      <c r="V3814">
        <f>COUNTIF(tbl_HRMaster[EmployeeID],tbl_HRMaster[[#This Row],[EmployeeID]])</f>
        <v>1</v>
      </c>
      <c r="W3814">
        <f>IFERROR(INDEX(tbl_EmployeeSurvey[EnvironmentSatisfaction],MATCH(tbl_HRMaster[[#This Row],[EmployeeID]],tbl_EmployeeSurvey[EmployeeID],0)),"Not Found")</f>
        <v>4</v>
      </c>
      <c r="X3814">
        <f>IFERROR(INDEX(tbl_EmployeeSurvey[JobSatisfaction],MATCH(tbl_HRMaster[[#This Row],[EmployeeID]],tbl_EmployeeSurvey[EmployeeID],0)),"Not Found")</f>
        <v>1</v>
      </c>
      <c r="Y3814" s="5">
        <f>IFERROR(INDEX(tbl_EmployeeSurvey[WorkLifeBalance],MATCH(tbl_HRMaster[[#This Row],[EmployeeID]],tbl_EmployeeSurvey[EmployeeID],0)),"Not Found")</f>
        <v>3</v>
      </c>
      <c r="Z3814" s="5">
        <f>IFERROR(VLOOKUP(tbl_HRMaster[[#This Row],[EmployeeID]],tbl_ManagerSurvey[[EmployeeID]:[PerformanceRating]],2,FALSE),"Not Found")</f>
        <v>3</v>
      </c>
      <c r="AA3814" s="5">
        <f>IFERROR(VLOOKUP(tbl_HRMaster[[#This Row],[EmployeeID]],tbl_ManagerSurvey[[EmployeeID]:[PerformanceRating]],3,FALSE),"Not Found")</f>
        <v>3</v>
      </c>
      <c r="AB3814" s="5" t="str">
        <f>IF(tbl_HRMaster[[#This Row],[Attrition]]="Yes","Left","Active")</f>
        <v>Active</v>
      </c>
      <c r="AC3814" s="5" t="str">
        <f>_xlfn.IFS(tbl_HRMaster[[#This Row],[Age]]&lt;25,"Under 25",tbl_HRMaster[[#This Row],[Age]]&lt;35,"25-34",tbl_HRMaster[[#This Row],[Age]]&lt;45,"35-44",tbl_HRMaster[[#This Row],[Age]]&lt;55,"45-54",TRUE,"Above 54")</f>
        <v>45-54</v>
      </c>
      <c r="AD3814" s="5" t="str">
        <f>_xlfn.IFS(
tbl_HRMaster[[#This Row],[YearsAtCompany]]&lt;2,"&lt; 2 Years",
tbl_HRMaster[[#This Row],[YearsAtCompany]]&lt;5,"2-4 Years",
tbl_HRMaster[[#This Row],[YearsAtCompany]]&lt;10,"5-9 Years",
TRUE,"10+ Years"
)</f>
        <v>10+ Years</v>
      </c>
      <c r="AE3814" s="5">
        <f>IF(tbl_HRMaster[[#This Row],[Attrition]]="Yes",1,0)</f>
        <v>0</v>
      </c>
    </row>
    <row r="3815" spans="1:31" x14ac:dyDescent="0.25">
      <c r="A3815">
        <v>35</v>
      </c>
      <c r="B3815" t="s">
        <v>21</v>
      </c>
      <c r="C3815" t="s">
        <v>22</v>
      </c>
      <c r="D3815" t="s">
        <v>23</v>
      </c>
      <c r="E3815">
        <v>20</v>
      </c>
      <c r="F3815">
        <v>2</v>
      </c>
      <c r="G3815" t="s">
        <v>24</v>
      </c>
      <c r="H3815">
        <v>40</v>
      </c>
      <c r="I3815" t="s">
        <v>34</v>
      </c>
      <c r="J3815">
        <v>1</v>
      </c>
      <c r="K3815" t="s">
        <v>40</v>
      </c>
      <c r="L3815" t="s">
        <v>27</v>
      </c>
      <c r="M3815">
        <v>51540</v>
      </c>
      <c r="N3815">
        <v>0</v>
      </c>
      <c r="O3815">
        <v>19</v>
      </c>
      <c r="P3815">
        <v>0</v>
      </c>
      <c r="Q3815">
        <v>12</v>
      </c>
      <c r="R3815">
        <v>2</v>
      </c>
      <c r="S3815">
        <v>11</v>
      </c>
      <c r="T3815">
        <v>6</v>
      </c>
      <c r="U3815">
        <v>9</v>
      </c>
      <c r="V3815">
        <f>COUNTIF(tbl_HRMaster[EmployeeID],tbl_HRMaster[[#This Row],[EmployeeID]])</f>
        <v>1</v>
      </c>
      <c r="W3815">
        <f>IFERROR(INDEX(tbl_EmployeeSurvey[EnvironmentSatisfaction],MATCH(tbl_HRMaster[[#This Row],[EmployeeID]],tbl_EmployeeSurvey[EmployeeID],0)),"Not Found")</f>
        <v>3</v>
      </c>
      <c r="X3815">
        <f>IFERROR(INDEX(tbl_EmployeeSurvey[JobSatisfaction],MATCH(tbl_HRMaster[[#This Row],[EmployeeID]],tbl_EmployeeSurvey[EmployeeID],0)),"Not Found")</f>
        <v>2</v>
      </c>
      <c r="Y3815" s="5">
        <f>IFERROR(INDEX(tbl_EmployeeSurvey[WorkLifeBalance],MATCH(tbl_HRMaster[[#This Row],[EmployeeID]],tbl_EmployeeSurvey[EmployeeID],0)),"Not Found")</f>
        <v>2</v>
      </c>
      <c r="Z3815" s="5">
        <f>IFERROR(VLOOKUP(tbl_HRMaster[[#This Row],[EmployeeID]],tbl_ManagerSurvey[[EmployeeID]:[PerformanceRating]],2,FALSE),"Not Found")</f>
        <v>2</v>
      </c>
      <c r="AA3815" s="5">
        <f>IFERROR(VLOOKUP(tbl_HRMaster[[#This Row],[EmployeeID]],tbl_ManagerSurvey[[EmployeeID]:[PerformanceRating]],3,FALSE),"Not Found")</f>
        <v>3</v>
      </c>
      <c r="AB3815" s="5" t="str">
        <f>IF(tbl_HRMaster[[#This Row],[Attrition]]="Yes","Left","Active")</f>
        <v>Active</v>
      </c>
      <c r="AC3815" s="5" t="str">
        <f>_xlfn.IFS(tbl_HRMaster[[#This Row],[Age]]&lt;25,"Under 25",tbl_HRMaster[[#This Row],[Age]]&lt;35,"25-34",tbl_HRMaster[[#This Row],[Age]]&lt;45,"35-44",tbl_HRMaster[[#This Row],[Age]]&lt;55,"45-54",TRUE,"Above 54")</f>
        <v>35-44</v>
      </c>
      <c r="AD3815" s="5" t="str">
        <f>_xlfn.IFS(
tbl_HRMaster[[#This Row],[YearsAtCompany]]&lt;2,"&lt; 2 Years",
tbl_HRMaster[[#This Row],[YearsAtCompany]]&lt;5,"2-4 Years",
tbl_HRMaster[[#This Row],[YearsAtCompany]]&lt;10,"5-9 Years",
TRUE,"10+ Years"
)</f>
        <v>10+ Years</v>
      </c>
      <c r="AE3815" s="5">
        <f>IF(tbl_HRMaster[[#This Row],[Attrition]]="Yes",1,0)</f>
        <v>0</v>
      </c>
    </row>
    <row r="3816" spans="1:31" x14ac:dyDescent="0.25">
      <c r="A3816">
        <v>35</v>
      </c>
      <c r="B3816" t="s">
        <v>21</v>
      </c>
      <c r="C3816" t="s">
        <v>22</v>
      </c>
      <c r="D3816" t="s">
        <v>23</v>
      </c>
      <c r="E3816">
        <v>20</v>
      </c>
      <c r="F3816">
        <v>2</v>
      </c>
      <c r="G3816" t="s">
        <v>24</v>
      </c>
      <c r="H3816">
        <v>1510</v>
      </c>
      <c r="I3816" t="s">
        <v>34</v>
      </c>
      <c r="J3816">
        <v>1</v>
      </c>
      <c r="K3816" t="s">
        <v>40</v>
      </c>
      <c r="L3816" t="s">
        <v>27</v>
      </c>
      <c r="M3816">
        <v>51540</v>
      </c>
      <c r="N3816">
        <v>0</v>
      </c>
      <c r="O3816">
        <v>19</v>
      </c>
      <c r="P3816">
        <v>0</v>
      </c>
      <c r="Q3816">
        <v>12</v>
      </c>
      <c r="R3816">
        <v>2</v>
      </c>
      <c r="S3816">
        <v>11</v>
      </c>
      <c r="T3816">
        <v>6</v>
      </c>
      <c r="U3816">
        <v>9</v>
      </c>
      <c r="V3816">
        <f>COUNTIF(tbl_HRMaster[EmployeeID],tbl_HRMaster[[#This Row],[EmployeeID]])</f>
        <v>1</v>
      </c>
      <c r="W3816">
        <f>IFERROR(INDEX(tbl_EmployeeSurvey[EnvironmentSatisfaction],MATCH(tbl_HRMaster[[#This Row],[EmployeeID]],tbl_EmployeeSurvey[EmployeeID],0)),"Not Found")</f>
        <v>3</v>
      </c>
      <c r="X3816">
        <f>IFERROR(INDEX(tbl_EmployeeSurvey[JobSatisfaction],MATCH(tbl_HRMaster[[#This Row],[EmployeeID]],tbl_EmployeeSurvey[EmployeeID],0)),"Not Found")</f>
        <v>2</v>
      </c>
      <c r="Y3816" s="5">
        <f>IFERROR(INDEX(tbl_EmployeeSurvey[WorkLifeBalance],MATCH(tbl_HRMaster[[#This Row],[EmployeeID]],tbl_EmployeeSurvey[EmployeeID],0)),"Not Found")</f>
        <v>2</v>
      </c>
      <c r="Z3816" s="5">
        <f>IFERROR(VLOOKUP(tbl_HRMaster[[#This Row],[EmployeeID]],tbl_ManagerSurvey[[EmployeeID]:[PerformanceRating]],2,FALSE),"Not Found")</f>
        <v>2</v>
      </c>
      <c r="AA3816" s="5">
        <f>IFERROR(VLOOKUP(tbl_HRMaster[[#This Row],[EmployeeID]],tbl_ManagerSurvey[[EmployeeID]:[PerformanceRating]],3,FALSE),"Not Found")</f>
        <v>3</v>
      </c>
      <c r="AB3816" s="5" t="str">
        <f>IF(tbl_HRMaster[[#This Row],[Attrition]]="Yes","Left","Active")</f>
        <v>Active</v>
      </c>
      <c r="AC3816" s="5" t="str">
        <f>_xlfn.IFS(tbl_HRMaster[[#This Row],[Age]]&lt;25,"Under 25",tbl_HRMaster[[#This Row],[Age]]&lt;35,"25-34",tbl_HRMaster[[#This Row],[Age]]&lt;45,"35-44",tbl_HRMaster[[#This Row],[Age]]&lt;55,"45-54",TRUE,"Above 54")</f>
        <v>35-44</v>
      </c>
      <c r="AD3816" s="5" t="str">
        <f>_xlfn.IFS(
tbl_HRMaster[[#This Row],[YearsAtCompany]]&lt;2,"&lt; 2 Years",
tbl_HRMaster[[#This Row],[YearsAtCompany]]&lt;5,"2-4 Years",
tbl_HRMaster[[#This Row],[YearsAtCompany]]&lt;10,"5-9 Years",
TRUE,"10+ Years"
)</f>
        <v>10+ Years</v>
      </c>
      <c r="AE3816" s="5">
        <f>IF(tbl_HRMaster[[#This Row],[Attrition]]="Yes",1,0)</f>
        <v>0</v>
      </c>
    </row>
    <row r="3817" spans="1:31" x14ac:dyDescent="0.25">
      <c r="A3817">
        <v>35</v>
      </c>
      <c r="B3817" t="s">
        <v>21</v>
      </c>
      <c r="C3817" t="s">
        <v>22</v>
      </c>
      <c r="D3817" t="s">
        <v>23</v>
      </c>
      <c r="E3817">
        <v>20</v>
      </c>
      <c r="F3817">
        <v>2</v>
      </c>
      <c r="G3817" t="s">
        <v>24</v>
      </c>
      <c r="H3817">
        <v>2980</v>
      </c>
      <c r="I3817" t="s">
        <v>34</v>
      </c>
      <c r="J3817">
        <v>1</v>
      </c>
      <c r="K3817" t="s">
        <v>40</v>
      </c>
      <c r="L3817" t="s">
        <v>27</v>
      </c>
      <c r="M3817">
        <v>51540</v>
      </c>
      <c r="N3817">
        <v>0</v>
      </c>
      <c r="O3817">
        <v>19</v>
      </c>
      <c r="P3817">
        <v>0</v>
      </c>
      <c r="Q3817">
        <v>12</v>
      </c>
      <c r="R3817">
        <v>2</v>
      </c>
      <c r="S3817">
        <v>11</v>
      </c>
      <c r="T3817">
        <v>6</v>
      </c>
      <c r="U3817">
        <v>9</v>
      </c>
      <c r="V3817">
        <f>COUNTIF(tbl_HRMaster[EmployeeID],tbl_HRMaster[[#This Row],[EmployeeID]])</f>
        <v>1</v>
      </c>
      <c r="W3817">
        <f>IFERROR(INDEX(tbl_EmployeeSurvey[EnvironmentSatisfaction],MATCH(tbl_HRMaster[[#This Row],[EmployeeID]],tbl_EmployeeSurvey[EmployeeID],0)),"Not Found")</f>
        <v>3</v>
      </c>
      <c r="X3817">
        <f>IFERROR(INDEX(tbl_EmployeeSurvey[JobSatisfaction],MATCH(tbl_HRMaster[[#This Row],[EmployeeID]],tbl_EmployeeSurvey[EmployeeID],0)),"Not Found")</f>
        <v>2</v>
      </c>
      <c r="Y3817" s="5">
        <f>IFERROR(INDEX(tbl_EmployeeSurvey[WorkLifeBalance],MATCH(tbl_HRMaster[[#This Row],[EmployeeID]],tbl_EmployeeSurvey[EmployeeID],0)),"Not Found")</f>
        <v>2</v>
      </c>
      <c r="Z3817" s="5">
        <f>IFERROR(VLOOKUP(tbl_HRMaster[[#This Row],[EmployeeID]],tbl_ManagerSurvey[[EmployeeID]:[PerformanceRating]],2,FALSE),"Not Found")</f>
        <v>2</v>
      </c>
      <c r="AA3817" s="5">
        <f>IFERROR(VLOOKUP(tbl_HRMaster[[#This Row],[EmployeeID]],tbl_ManagerSurvey[[EmployeeID]:[PerformanceRating]],3,FALSE),"Not Found")</f>
        <v>3</v>
      </c>
      <c r="AB3817" s="5" t="str">
        <f>IF(tbl_HRMaster[[#This Row],[Attrition]]="Yes","Left","Active")</f>
        <v>Active</v>
      </c>
      <c r="AC3817" s="5" t="str">
        <f>_xlfn.IFS(tbl_HRMaster[[#This Row],[Age]]&lt;25,"Under 25",tbl_HRMaster[[#This Row],[Age]]&lt;35,"25-34",tbl_HRMaster[[#This Row],[Age]]&lt;45,"35-44",tbl_HRMaster[[#This Row],[Age]]&lt;55,"45-54",TRUE,"Above 54")</f>
        <v>35-44</v>
      </c>
      <c r="AD3817" s="5" t="str">
        <f>_xlfn.IFS(
tbl_HRMaster[[#This Row],[YearsAtCompany]]&lt;2,"&lt; 2 Years",
tbl_HRMaster[[#This Row],[YearsAtCompany]]&lt;5,"2-4 Years",
tbl_HRMaster[[#This Row],[YearsAtCompany]]&lt;10,"5-9 Years",
TRUE,"10+ Years"
)</f>
        <v>10+ Years</v>
      </c>
      <c r="AE3817" s="5">
        <f>IF(tbl_HRMaster[[#This Row],[Attrition]]="Yes",1,0)</f>
        <v>0</v>
      </c>
    </row>
    <row r="3818" spans="1:31" x14ac:dyDescent="0.25">
      <c r="A3818">
        <v>30</v>
      </c>
      <c r="B3818" t="s">
        <v>21</v>
      </c>
      <c r="C3818" t="s">
        <v>36</v>
      </c>
      <c r="D3818" t="s">
        <v>23</v>
      </c>
      <c r="E3818">
        <v>10</v>
      </c>
      <c r="F3818">
        <v>2</v>
      </c>
      <c r="G3818" t="s">
        <v>24</v>
      </c>
      <c r="H3818">
        <v>169</v>
      </c>
      <c r="I3818" t="s">
        <v>34</v>
      </c>
      <c r="J3818">
        <v>3</v>
      </c>
      <c r="K3818" t="s">
        <v>40</v>
      </c>
      <c r="L3818" t="s">
        <v>32</v>
      </c>
      <c r="M3818">
        <v>188800</v>
      </c>
      <c r="N3818">
        <v>0</v>
      </c>
      <c r="O3818">
        <v>22</v>
      </c>
      <c r="P3818">
        <v>1</v>
      </c>
      <c r="Q3818">
        <v>12</v>
      </c>
      <c r="R3818">
        <v>3</v>
      </c>
      <c r="S3818">
        <v>11</v>
      </c>
      <c r="T3818">
        <v>6</v>
      </c>
      <c r="U3818">
        <v>7</v>
      </c>
      <c r="V3818">
        <f>COUNTIF(tbl_HRMaster[EmployeeID],tbl_HRMaster[[#This Row],[EmployeeID]])</f>
        <v>1</v>
      </c>
      <c r="W3818">
        <f>IFERROR(INDEX(tbl_EmployeeSurvey[EnvironmentSatisfaction],MATCH(tbl_HRMaster[[#This Row],[EmployeeID]],tbl_EmployeeSurvey[EmployeeID],0)),"Not Found")</f>
        <v>3</v>
      </c>
      <c r="X3818">
        <f>IFERROR(INDEX(tbl_EmployeeSurvey[JobSatisfaction],MATCH(tbl_HRMaster[[#This Row],[EmployeeID]],tbl_EmployeeSurvey[EmployeeID],0)),"Not Found")</f>
        <v>4</v>
      </c>
      <c r="Y3818" s="5">
        <f>IFERROR(INDEX(tbl_EmployeeSurvey[WorkLifeBalance],MATCH(tbl_HRMaster[[#This Row],[EmployeeID]],tbl_EmployeeSurvey[EmployeeID],0)),"Not Found")</f>
        <v>2</v>
      </c>
      <c r="Z3818" s="5">
        <f>IFERROR(VLOOKUP(tbl_HRMaster[[#This Row],[EmployeeID]],tbl_ManagerSurvey[[EmployeeID]:[PerformanceRating]],2,FALSE),"Not Found")</f>
        <v>3</v>
      </c>
      <c r="AA3818" s="5">
        <f>IFERROR(VLOOKUP(tbl_HRMaster[[#This Row],[EmployeeID]],tbl_ManagerSurvey[[EmployeeID]:[PerformanceRating]],3,FALSE),"Not Found")</f>
        <v>4</v>
      </c>
      <c r="AB3818" s="5" t="str">
        <f>IF(tbl_HRMaster[[#This Row],[Attrition]]="Yes","Left","Active")</f>
        <v>Active</v>
      </c>
      <c r="AC3818" s="5" t="str">
        <f>_xlfn.IFS(tbl_HRMaster[[#This Row],[Age]]&lt;25,"Under 25",tbl_HRMaster[[#This Row],[Age]]&lt;35,"25-34",tbl_HRMaster[[#This Row],[Age]]&lt;45,"35-44",tbl_HRMaster[[#This Row],[Age]]&lt;55,"45-54",TRUE,"Above 54")</f>
        <v>25-34</v>
      </c>
      <c r="AD3818" s="5" t="str">
        <f>_xlfn.IFS(
tbl_HRMaster[[#This Row],[YearsAtCompany]]&lt;2,"&lt; 2 Years",
tbl_HRMaster[[#This Row],[YearsAtCompany]]&lt;5,"2-4 Years",
tbl_HRMaster[[#This Row],[YearsAtCompany]]&lt;10,"5-9 Years",
TRUE,"10+ Years"
)</f>
        <v>10+ Years</v>
      </c>
      <c r="AE3818" s="5">
        <f>IF(tbl_HRMaster[[#This Row],[Attrition]]="Yes",1,0)</f>
        <v>0</v>
      </c>
    </row>
    <row r="3819" spans="1:31" x14ac:dyDescent="0.25">
      <c r="A3819">
        <v>30</v>
      </c>
      <c r="B3819" t="s">
        <v>21</v>
      </c>
      <c r="C3819" t="s">
        <v>36</v>
      </c>
      <c r="D3819" t="s">
        <v>23</v>
      </c>
      <c r="E3819">
        <v>10</v>
      </c>
      <c r="F3819">
        <v>2</v>
      </c>
      <c r="G3819" t="s">
        <v>24</v>
      </c>
      <c r="H3819">
        <v>1639</v>
      </c>
      <c r="I3819" t="s">
        <v>34</v>
      </c>
      <c r="J3819">
        <v>3</v>
      </c>
      <c r="K3819" t="s">
        <v>40</v>
      </c>
      <c r="L3819" t="s">
        <v>32</v>
      </c>
      <c r="M3819">
        <v>188800</v>
      </c>
      <c r="N3819">
        <v>0</v>
      </c>
      <c r="O3819">
        <v>22</v>
      </c>
      <c r="P3819">
        <v>1</v>
      </c>
      <c r="Q3819">
        <v>12</v>
      </c>
      <c r="R3819">
        <v>3</v>
      </c>
      <c r="S3819">
        <v>11</v>
      </c>
      <c r="T3819">
        <v>6</v>
      </c>
      <c r="U3819">
        <v>7</v>
      </c>
      <c r="V3819">
        <f>COUNTIF(tbl_HRMaster[EmployeeID],tbl_HRMaster[[#This Row],[EmployeeID]])</f>
        <v>1</v>
      </c>
      <c r="W3819">
        <f>IFERROR(INDEX(tbl_EmployeeSurvey[EnvironmentSatisfaction],MATCH(tbl_HRMaster[[#This Row],[EmployeeID]],tbl_EmployeeSurvey[EmployeeID],0)),"Not Found")</f>
        <v>3</v>
      </c>
      <c r="X3819">
        <f>IFERROR(INDEX(tbl_EmployeeSurvey[JobSatisfaction],MATCH(tbl_HRMaster[[#This Row],[EmployeeID]],tbl_EmployeeSurvey[EmployeeID],0)),"Not Found")</f>
        <v>4</v>
      </c>
      <c r="Y3819" s="5">
        <f>IFERROR(INDEX(tbl_EmployeeSurvey[WorkLifeBalance],MATCH(tbl_HRMaster[[#This Row],[EmployeeID]],tbl_EmployeeSurvey[EmployeeID],0)),"Not Found")</f>
        <v>2</v>
      </c>
      <c r="Z3819" s="5">
        <f>IFERROR(VLOOKUP(tbl_HRMaster[[#This Row],[EmployeeID]],tbl_ManagerSurvey[[EmployeeID]:[PerformanceRating]],2,FALSE),"Not Found")</f>
        <v>3</v>
      </c>
      <c r="AA3819" s="5">
        <f>IFERROR(VLOOKUP(tbl_HRMaster[[#This Row],[EmployeeID]],tbl_ManagerSurvey[[EmployeeID]:[PerformanceRating]],3,FALSE),"Not Found")</f>
        <v>4</v>
      </c>
      <c r="AB3819" s="5" t="str">
        <f>IF(tbl_HRMaster[[#This Row],[Attrition]]="Yes","Left","Active")</f>
        <v>Active</v>
      </c>
      <c r="AC3819" s="5" t="str">
        <f>_xlfn.IFS(tbl_HRMaster[[#This Row],[Age]]&lt;25,"Under 25",tbl_HRMaster[[#This Row],[Age]]&lt;35,"25-34",tbl_HRMaster[[#This Row],[Age]]&lt;45,"35-44",tbl_HRMaster[[#This Row],[Age]]&lt;55,"45-54",TRUE,"Above 54")</f>
        <v>25-34</v>
      </c>
      <c r="AD3819" s="5" t="str">
        <f>_xlfn.IFS(
tbl_HRMaster[[#This Row],[YearsAtCompany]]&lt;2,"&lt; 2 Years",
tbl_HRMaster[[#This Row],[YearsAtCompany]]&lt;5,"2-4 Years",
tbl_HRMaster[[#This Row],[YearsAtCompany]]&lt;10,"5-9 Years",
TRUE,"10+ Years"
)</f>
        <v>10+ Years</v>
      </c>
      <c r="AE3819" s="5">
        <f>IF(tbl_HRMaster[[#This Row],[Attrition]]="Yes",1,0)</f>
        <v>0</v>
      </c>
    </row>
    <row r="3820" spans="1:31" x14ac:dyDescent="0.25">
      <c r="A3820">
        <v>30</v>
      </c>
      <c r="B3820" t="s">
        <v>21</v>
      </c>
      <c r="C3820" t="s">
        <v>36</v>
      </c>
      <c r="D3820" t="s">
        <v>23</v>
      </c>
      <c r="E3820">
        <v>10</v>
      </c>
      <c r="F3820">
        <v>2</v>
      </c>
      <c r="G3820" t="s">
        <v>24</v>
      </c>
      <c r="H3820">
        <v>3109</v>
      </c>
      <c r="I3820" t="s">
        <v>34</v>
      </c>
      <c r="J3820">
        <v>3</v>
      </c>
      <c r="K3820" t="s">
        <v>40</v>
      </c>
      <c r="L3820" t="s">
        <v>32</v>
      </c>
      <c r="M3820">
        <v>188800</v>
      </c>
      <c r="N3820">
        <v>0</v>
      </c>
      <c r="O3820">
        <v>22</v>
      </c>
      <c r="P3820">
        <v>1</v>
      </c>
      <c r="Q3820">
        <v>12</v>
      </c>
      <c r="R3820">
        <v>3</v>
      </c>
      <c r="S3820">
        <v>11</v>
      </c>
      <c r="T3820">
        <v>6</v>
      </c>
      <c r="U3820">
        <v>7</v>
      </c>
      <c r="V3820">
        <f>COUNTIF(tbl_HRMaster[EmployeeID],tbl_HRMaster[[#This Row],[EmployeeID]])</f>
        <v>1</v>
      </c>
      <c r="W3820">
        <f>IFERROR(INDEX(tbl_EmployeeSurvey[EnvironmentSatisfaction],MATCH(tbl_HRMaster[[#This Row],[EmployeeID]],tbl_EmployeeSurvey[EmployeeID],0)),"Not Found")</f>
        <v>3</v>
      </c>
      <c r="X3820">
        <f>IFERROR(INDEX(tbl_EmployeeSurvey[JobSatisfaction],MATCH(tbl_HRMaster[[#This Row],[EmployeeID]],tbl_EmployeeSurvey[EmployeeID],0)),"Not Found")</f>
        <v>4</v>
      </c>
      <c r="Y3820" s="5">
        <f>IFERROR(INDEX(tbl_EmployeeSurvey[WorkLifeBalance],MATCH(tbl_HRMaster[[#This Row],[EmployeeID]],tbl_EmployeeSurvey[EmployeeID],0)),"Not Found")</f>
        <v>2</v>
      </c>
      <c r="Z3820" s="5">
        <f>IFERROR(VLOOKUP(tbl_HRMaster[[#This Row],[EmployeeID]],tbl_ManagerSurvey[[EmployeeID]:[PerformanceRating]],2,FALSE),"Not Found")</f>
        <v>3</v>
      </c>
      <c r="AA3820" s="5">
        <f>IFERROR(VLOOKUP(tbl_HRMaster[[#This Row],[EmployeeID]],tbl_ManagerSurvey[[EmployeeID]:[PerformanceRating]],3,FALSE),"Not Found")</f>
        <v>4</v>
      </c>
      <c r="AB3820" s="5" t="str">
        <f>IF(tbl_HRMaster[[#This Row],[Attrition]]="Yes","Left","Active")</f>
        <v>Active</v>
      </c>
      <c r="AC3820" s="5" t="str">
        <f>_xlfn.IFS(tbl_HRMaster[[#This Row],[Age]]&lt;25,"Under 25",tbl_HRMaster[[#This Row],[Age]]&lt;35,"25-34",tbl_HRMaster[[#This Row],[Age]]&lt;45,"35-44",tbl_HRMaster[[#This Row],[Age]]&lt;55,"45-54",TRUE,"Above 54")</f>
        <v>25-34</v>
      </c>
      <c r="AD3820" s="5" t="str">
        <f>_xlfn.IFS(
tbl_HRMaster[[#This Row],[YearsAtCompany]]&lt;2,"&lt; 2 Years",
tbl_HRMaster[[#This Row],[YearsAtCompany]]&lt;5,"2-4 Years",
tbl_HRMaster[[#This Row],[YearsAtCompany]]&lt;10,"5-9 Years",
TRUE,"10+ Years"
)</f>
        <v>10+ Years</v>
      </c>
      <c r="AE3820" s="5">
        <f>IF(tbl_HRMaster[[#This Row],[Attrition]]="Yes",1,0)</f>
        <v>0</v>
      </c>
    </row>
    <row r="3821" spans="1:31" x14ac:dyDescent="0.25">
      <c r="A3821">
        <v>35</v>
      </c>
      <c r="B3821" t="s">
        <v>28</v>
      </c>
      <c r="C3821" t="s">
        <v>29</v>
      </c>
      <c r="D3821" t="s">
        <v>30</v>
      </c>
      <c r="E3821">
        <v>17</v>
      </c>
      <c r="F3821">
        <v>4</v>
      </c>
      <c r="G3821" t="s">
        <v>38</v>
      </c>
      <c r="H3821">
        <v>929</v>
      </c>
      <c r="I3821" t="s">
        <v>34</v>
      </c>
      <c r="J3821">
        <v>1</v>
      </c>
      <c r="K3821" t="s">
        <v>39</v>
      </c>
      <c r="L3821" t="s">
        <v>32</v>
      </c>
      <c r="M3821">
        <v>54720</v>
      </c>
      <c r="N3821">
        <v>3</v>
      </c>
      <c r="O3821">
        <v>11</v>
      </c>
      <c r="P3821">
        <v>1</v>
      </c>
      <c r="Q3821">
        <v>13</v>
      </c>
      <c r="R3821">
        <v>3</v>
      </c>
      <c r="S3821">
        <v>11</v>
      </c>
      <c r="T3821">
        <v>6</v>
      </c>
      <c r="U3821">
        <v>7</v>
      </c>
      <c r="V3821">
        <f>COUNTIF(tbl_HRMaster[EmployeeID],tbl_HRMaster[[#This Row],[EmployeeID]])</f>
        <v>1</v>
      </c>
      <c r="W3821">
        <f>IFERROR(INDEX(tbl_EmployeeSurvey[EnvironmentSatisfaction],MATCH(tbl_HRMaster[[#This Row],[EmployeeID]],tbl_EmployeeSurvey[EmployeeID],0)),"Not Found")</f>
        <v>4</v>
      </c>
      <c r="X3821">
        <f>IFERROR(INDEX(tbl_EmployeeSurvey[JobSatisfaction],MATCH(tbl_HRMaster[[#This Row],[EmployeeID]],tbl_EmployeeSurvey[EmployeeID],0)),"Not Found")</f>
        <v>4</v>
      </c>
      <c r="Y3821" s="5">
        <f>IFERROR(INDEX(tbl_EmployeeSurvey[WorkLifeBalance],MATCH(tbl_HRMaster[[#This Row],[EmployeeID]],tbl_EmployeeSurvey[EmployeeID],0)),"Not Found")</f>
        <v>4</v>
      </c>
      <c r="Z3821" s="5">
        <f>IFERROR(VLOOKUP(tbl_HRMaster[[#This Row],[EmployeeID]],tbl_ManagerSurvey[[EmployeeID]:[PerformanceRating]],2,FALSE),"Not Found")</f>
        <v>2</v>
      </c>
      <c r="AA3821" s="5">
        <f>IFERROR(VLOOKUP(tbl_HRMaster[[#This Row],[EmployeeID]],tbl_ManagerSurvey[[EmployeeID]:[PerformanceRating]],3,FALSE),"Not Found")</f>
        <v>3</v>
      </c>
      <c r="AB3821" s="5" t="str">
        <f>IF(tbl_HRMaster[[#This Row],[Attrition]]="Yes","Left","Active")</f>
        <v>Left</v>
      </c>
      <c r="AC3821" s="5" t="str">
        <f>_xlfn.IFS(tbl_HRMaster[[#This Row],[Age]]&lt;25,"Under 25",tbl_HRMaster[[#This Row],[Age]]&lt;35,"25-34",tbl_HRMaster[[#This Row],[Age]]&lt;45,"35-44",tbl_HRMaster[[#This Row],[Age]]&lt;55,"45-54",TRUE,"Above 54")</f>
        <v>35-44</v>
      </c>
      <c r="AD3821" s="5" t="str">
        <f>_xlfn.IFS(
tbl_HRMaster[[#This Row],[YearsAtCompany]]&lt;2,"&lt; 2 Years",
tbl_HRMaster[[#This Row],[YearsAtCompany]]&lt;5,"2-4 Years",
tbl_HRMaster[[#This Row],[YearsAtCompany]]&lt;10,"5-9 Years",
TRUE,"10+ Years"
)</f>
        <v>10+ Years</v>
      </c>
      <c r="AE3821" s="5">
        <f>IF(tbl_HRMaster[[#This Row],[Attrition]]="Yes",1,0)</f>
        <v>1</v>
      </c>
    </row>
    <row r="3822" spans="1:31" x14ac:dyDescent="0.25">
      <c r="A3822">
        <v>35</v>
      </c>
      <c r="B3822" t="s">
        <v>28</v>
      </c>
      <c r="C3822" t="s">
        <v>29</v>
      </c>
      <c r="D3822" t="s">
        <v>30</v>
      </c>
      <c r="E3822">
        <v>17</v>
      </c>
      <c r="F3822">
        <v>4</v>
      </c>
      <c r="G3822" t="s">
        <v>38</v>
      </c>
      <c r="H3822">
        <v>2399</v>
      </c>
      <c r="I3822" t="s">
        <v>34</v>
      </c>
      <c r="J3822">
        <v>1</v>
      </c>
      <c r="K3822" t="s">
        <v>39</v>
      </c>
      <c r="L3822" t="s">
        <v>32</v>
      </c>
      <c r="M3822">
        <v>54720</v>
      </c>
      <c r="N3822">
        <v>3</v>
      </c>
      <c r="O3822">
        <v>11</v>
      </c>
      <c r="P3822">
        <v>1</v>
      </c>
      <c r="Q3822">
        <v>13</v>
      </c>
      <c r="R3822">
        <v>3</v>
      </c>
      <c r="S3822">
        <v>11</v>
      </c>
      <c r="T3822">
        <v>6</v>
      </c>
      <c r="U3822">
        <v>7</v>
      </c>
      <c r="V3822">
        <f>COUNTIF(tbl_HRMaster[EmployeeID],tbl_HRMaster[[#This Row],[EmployeeID]])</f>
        <v>1</v>
      </c>
      <c r="W3822">
        <f>IFERROR(INDEX(tbl_EmployeeSurvey[EnvironmentSatisfaction],MATCH(tbl_HRMaster[[#This Row],[EmployeeID]],tbl_EmployeeSurvey[EmployeeID],0)),"Not Found")</f>
        <v>4</v>
      </c>
      <c r="X3822">
        <f>IFERROR(INDEX(tbl_EmployeeSurvey[JobSatisfaction],MATCH(tbl_HRMaster[[#This Row],[EmployeeID]],tbl_EmployeeSurvey[EmployeeID],0)),"Not Found")</f>
        <v>4</v>
      </c>
      <c r="Y3822" s="5">
        <f>IFERROR(INDEX(tbl_EmployeeSurvey[WorkLifeBalance],MATCH(tbl_HRMaster[[#This Row],[EmployeeID]],tbl_EmployeeSurvey[EmployeeID],0)),"Not Found")</f>
        <v>4</v>
      </c>
      <c r="Z3822" s="5">
        <f>IFERROR(VLOOKUP(tbl_HRMaster[[#This Row],[EmployeeID]],tbl_ManagerSurvey[[EmployeeID]:[PerformanceRating]],2,FALSE),"Not Found")</f>
        <v>2</v>
      </c>
      <c r="AA3822" s="5">
        <f>IFERROR(VLOOKUP(tbl_HRMaster[[#This Row],[EmployeeID]],tbl_ManagerSurvey[[EmployeeID]:[PerformanceRating]],3,FALSE),"Not Found")</f>
        <v>3</v>
      </c>
      <c r="AB3822" s="5" t="str">
        <f>IF(tbl_HRMaster[[#This Row],[Attrition]]="Yes","Left","Active")</f>
        <v>Left</v>
      </c>
      <c r="AC3822" s="5" t="str">
        <f>_xlfn.IFS(tbl_HRMaster[[#This Row],[Age]]&lt;25,"Under 25",tbl_HRMaster[[#This Row],[Age]]&lt;35,"25-34",tbl_HRMaster[[#This Row],[Age]]&lt;45,"35-44",tbl_HRMaster[[#This Row],[Age]]&lt;55,"45-54",TRUE,"Above 54")</f>
        <v>35-44</v>
      </c>
      <c r="AD3822" s="5" t="str">
        <f>_xlfn.IFS(
tbl_HRMaster[[#This Row],[YearsAtCompany]]&lt;2,"&lt; 2 Years",
tbl_HRMaster[[#This Row],[YearsAtCompany]]&lt;5,"2-4 Years",
tbl_HRMaster[[#This Row],[YearsAtCompany]]&lt;10,"5-9 Years",
TRUE,"10+ Years"
)</f>
        <v>10+ Years</v>
      </c>
      <c r="AE3822" s="5">
        <f>IF(tbl_HRMaster[[#This Row],[Attrition]]="Yes",1,0)</f>
        <v>1</v>
      </c>
    </row>
    <row r="3823" spans="1:31" x14ac:dyDescent="0.25">
      <c r="A3823">
        <v>35</v>
      </c>
      <c r="B3823" t="s">
        <v>28</v>
      </c>
      <c r="C3823" t="s">
        <v>29</v>
      </c>
      <c r="D3823" t="s">
        <v>30</v>
      </c>
      <c r="E3823">
        <v>17</v>
      </c>
      <c r="F3823">
        <v>4</v>
      </c>
      <c r="G3823" t="s">
        <v>38</v>
      </c>
      <c r="H3823">
        <v>3869</v>
      </c>
      <c r="I3823" t="s">
        <v>34</v>
      </c>
      <c r="J3823">
        <v>1</v>
      </c>
      <c r="K3823" t="s">
        <v>39</v>
      </c>
      <c r="L3823" t="s">
        <v>32</v>
      </c>
      <c r="M3823">
        <v>54720</v>
      </c>
      <c r="N3823">
        <v>3</v>
      </c>
      <c r="O3823">
        <v>11</v>
      </c>
      <c r="P3823">
        <v>1</v>
      </c>
      <c r="Q3823">
        <v>13</v>
      </c>
      <c r="R3823">
        <v>3</v>
      </c>
      <c r="S3823">
        <v>11</v>
      </c>
      <c r="T3823">
        <v>6</v>
      </c>
      <c r="U3823">
        <v>7</v>
      </c>
      <c r="V3823">
        <f>COUNTIF(tbl_HRMaster[EmployeeID],tbl_HRMaster[[#This Row],[EmployeeID]])</f>
        <v>1</v>
      </c>
      <c r="W3823">
        <f>IFERROR(INDEX(tbl_EmployeeSurvey[EnvironmentSatisfaction],MATCH(tbl_HRMaster[[#This Row],[EmployeeID]],tbl_EmployeeSurvey[EmployeeID],0)),"Not Found")</f>
        <v>4</v>
      </c>
      <c r="X3823">
        <f>IFERROR(INDEX(tbl_EmployeeSurvey[JobSatisfaction],MATCH(tbl_HRMaster[[#This Row],[EmployeeID]],tbl_EmployeeSurvey[EmployeeID],0)),"Not Found")</f>
        <v>4</v>
      </c>
      <c r="Y3823" s="5">
        <f>IFERROR(INDEX(tbl_EmployeeSurvey[WorkLifeBalance],MATCH(tbl_HRMaster[[#This Row],[EmployeeID]],tbl_EmployeeSurvey[EmployeeID],0)),"Not Found")</f>
        <v>4</v>
      </c>
      <c r="Z3823" s="5">
        <f>IFERROR(VLOOKUP(tbl_HRMaster[[#This Row],[EmployeeID]],tbl_ManagerSurvey[[EmployeeID]:[PerformanceRating]],2,FALSE),"Not Found")</f>
        <v>2</v>
      </c>
      <c r="AA3823" s="5">
        <f>IFERROR(VLOOKUP(tbl_HRMaster[[#This Row],[EmployeeID]],tbl_ManagerSurvey[[EmployeeID]:[PerformanceRating]],3,FALSE),"Not Found")</f>
        <v>3</v>
      </c>
      <c r="AB3823" s="5" t="str">
        <f>IF(tbl_HRMaster[[#This Row],[Attrition]]="Yes","Left","Active")</f>
        <v>Left</v>
      </c>
      <c r="AC3823" s="5" t="str">
        <f>_xlfn.IFS(tbl_HRMaster[[#This Row],[Age]]&lt;25,"Under 25",tbl_HRMaster[[#This Row],[Age]]&lt;35,"25-34",tbl_HRMaster[[#This Row],[Age]]&lt;45,"35-44",tbl_HRMaster[[#This Row],[Age]]&lt;55,"45-54",TRUE,"Above 54")</f>
        <v>35-44</v>
      </c>
      <c r="AD3823" s="5" t="str">
        <f>_xlfn.IFS(
tbl_HRMaster[[#This Row],[YearsAtCompany]]&lt;2,"&lt; 2 Years",
tbl_HRMaster[[#This Row],[YearsAtCompany]]&lt;5,"2-4 Years",
tbl_HRMaster[[#This Row],[YearsAtCompany]]&lt;10,"5-9 Years",
TRUE,"10+ Years"
)</f>
        <v>10+ Years</v>
      </c>
      <c r="AE3823" s="5">
        <f>IF(tbl_HRMaster[[#This Row],[Attrition]]="Yes",1,0)</f>
        <v>1</v>
      </c>
    </row>
    <row r="3824" spans="1:31" x14ac:dyDescent="0.25">
      <c r="A3824">
        <v>35</v>
      </c>
      <c r="B3824" t="s">
        <v>21</v>
      </c>
      <c r="C3824" t="s">
        <v>22</v>
      </c>
      <c r="D3824" t="s">
        <v>30</v>
      </c>
      <c r="E3824">
        <v>22</v>
      </c>
      <c r="F3824">
        <v>3</v>
      </c>
      <c r="G3824" t="s">
        <v>38</v>
      </c>
      <c r="H3824">
        <v>190</v>
      </c>
      <c r="I3824" t="s">
        <v>25</v>
      </c>
      <c r="J3824">
        <v>1</v>
      </c>
      <c r="K3824" t="s">
        <v>43</v>
      </c>
      <c r="L3824" t="s">
        <v>27</v>
      </c>
      <c r="M3824">
        <v>29660</v>
      </c>
      <c r="N3824">
        <v>9</v>
      </c>
      <c r="O3824">
        <v>18</v>
      </c>
      <c r="P3824">
        <v>0</v>
      </c>
      <c r="Q3824">
        <v>15</v>
      </c>
      <c r="R3824">
        <v>2</v>
      </c>
      <c r="S3824">
        <v>11</v>
      </c>
      <c r="T3824">
        <v>6</v>
      </c>
      <c r="U3824">
        <v>9</v>
      </c>
      <c r="V3824">
        <f>COUNTIF(tbl_HRMaster[EmployeeID],tbl_HRMaster[[#This Row],[EmployeeID]])</f>
        <v>1</v>
      </c>
      <c r="W3824">
        <f>IFERROR(INDEX(tbl_EmployeeSurvey[EnvironmentSatisfaction],MATCH(tbl_HRMaster[[#This Row],[EmployeeID]],tbl_EmployeeSurvey[EmployeeID],0)),"Not Found")</f>
        <v>2</v>
      </c>
      <c r="X3824">
        <f>IFERROR(INDEX(tbl_EmployeeSurvey[JobSatisfaction],MATCH(tbl_HRMaster[[#This Row],[EmployeeID]],tbl_EmployeeSurvey[EmployeeID],0)),"Not Found")</f>
        <v>3</v>
      </c>
      <c r="Y3824" s="5">
        <f>IFERROR(INDEX(tbl_EmployeeSurvey[WorkLifeBalance],MATCH(tbl_HRMaster[[#This Row],[EmployeeID]],tbl_EmployeeSurvey[EmployeeID],0)),"Not Found")</f>
        <v>3</v>
      </c>
      <c r="Z3824" s="5">
        <f>IFERROR(VLOOKUP(tbl_HRMaster[[#This Row],[EmployeeID]],tbl_ManagerSurvey[[EmployeeID]:[PerformanceRating]],2,FALSE),"Not Found")</f>
        <v>2</v>
      </c>
      <c r="AA3824" s="5">
        <f>IFERROR(VLOOKUP(tbl_HRMaster[[#This Row],[EmployeeID]],tbl_ManagerSurvey[[EmployeeID]:[PerformanceRating]],3,FALSE),"Not Found")</f>
        <v>3</v>
      </c>
      <c r="AB3824" s="5" t="str">
        <f>IF(tbl_HRMaster[[#This Row],[Attrition]]="Yes","Left","Active")</f>
        <v>Active</v>
      </c>
      <c r="AC3824" s="5" t="str">
        <f>_xlfn.IFS(tbl_HRMaster[[#This Row],[Age]]&lt;25,"Under 25",tbl_HRMaster[[#This Row],[Age]]&lt;35,"25-34",tbl_HRMaster[[#This Row],[Age]]&lt;45,"35-44",tbl_HRMaster[[#This Row],[Age]]&lt;55,"45-54",TRUE,"Above 54")</f>
        <v>35-44</v>
      </c>
      <c r="AD3824" s="5" t="str">
        <f>_xlfn.IFS(
tbl_HRMaster[[#This Row],[YearsAtCompany]]&lt;2,"&lt; 2 Years",
tbl_HRMaster[[#This Row],[YearsAtCompany]]&lt;5,"2-4 Years",
tbl_HRMaster[[#This Row],[YearsAtCompany]]&lt;10,"5-9 Years",
TRUE,"10+ Years"
)</f>
        <v>10+ Years</v>
      </c>
      <c r="AE3824" s="5">
        <f>IF(tbl_HRMaster[[#This Row],[Attrition]]="Yes",1,0)</f>
        <v>0</v>
      </c>
    </row>
    <row r="3825" spans="1:31" x14ac:dyDescent="0.25">
      <c r="A3825">
        <v>35</v>
      </c>
      <c r="B3825" t="s">
        <v>21</v>
      </c>
      <c r="C3825" t="s">
        <v>22</v>
      </c>
      <c r="D3825" t="s">
        <v>30</v>
      </c>
      <c r="E3825">
        <v>22</v>
      </c>
      <c r="F3825">
        <v>3</v>
      </c>
      <c r="G3825" t="s">
        <v>38</v>
      </c>
      <c r="H3825">
        <v>1660</v>
      </c>
      <c r="I3825" t="s">
        <v>25</v>
      </c>
      <c r="J3825">
        <v>1</v>
      </c>
      <c r="K3825" t="s">
        <v>43</v>
      </c>
      <c r="L3825" t="s">
        <v>27</v>
      </c>
      <c r="M3825">
        <v>29660</v>
      </c>
      <c r="N3825">
        <v>9</v>
      </c>
      <c r="O3825">
        <v>18</v>
      </c>
      <c r="P3825">
        <v>0</v>
      </c>
      <c r="Q3825">
        <v>15</v>
      </c>
      <c r="R3825">
        <v>2</v>
      </c>
      <c r="S3825">
        <v>11</v>
      </c>
      <c r="T3825">
        <v>6</v>
      </c>
      <c r="U3825">
        <v>9</v>
      </c>
      <c r="V3825">
        <f>COUNTIF(tbl_HRMaster[EmployeeID],tbl_HRMaster[[#This Row],[EmployeeID]])</f>
        <v>1</v>
      </c>
      <c r="W3825">
        <f>IFERROR(INDEX(tbl_EmployeeSurvey[EnvironmentSatisfaction],MATCH(tbl_HRMaster[[#This Row],[EmployeeID]],tbl_EmployeeSurvey[EmployeeID],0)),"Not Found")</f>
        <v>2</v>
      </c>
      <c r="X3825">
        <f>IFERROR(INDEX(tbl_EmployeeSurvey[JobSatisfaction],MATCH(tbl_HRMaster[[#This Row],[EmployeeID]],tbl_EmployeeSurvey[EmployeeID],0)),"Not Found")</f>
        <v>3</v>
      </c>
      <c r="Y3825" s="5">
        <f>IFERROR(INDEX(tbl_EmployeeSurvey[WorkLifeBalance],MATCH(tbl_HRMaster[[#This Row],[EmployeeID]],tbl_EmployeeSurvey[EmployeeID],0)),"Not Found")</f>
        <v>3</v>
      </c>
      <c r="Z3825" s="5">
        <f>IFERROR(VLOOKUP(tbl_HRMaster[[#This Row],[EmployeeID]],tbl_ManagerSurvey[[EmployeeID]:[PerformanceRating]],2,FALSE),"Not Found")</f>
        <v>2</v>
      </c>
      <c r="AA3825" s="5">
        <f>IFERROR(VLOOKUP(tbl_HRMaster[[#This Row],[EmployeeID]],tbl_ManagerSurvey[[EmployeeID]:[PerformanceRating]],3,FALSE),"Not Found")</f>
        <v>3</v>
      </c>
      <c r="AB3825" s="5" t="str">
        <f>IF(tbl_HRMaster[[#This Row],[Attrition]]="Yes","Left","Active")</f>
        <v>Active</v>
      </c>
      <c r="AC3825" s="5" t="str">
        <f>_xlfn.IFS(tbl_HRMaster[[#This Row],[Age]]&lt;25,"Under 25",tbl_HRMaster[[#This Row],[Age]]&lt;35,"25-34",tbl_HRMaster[[#This Row],[Age]]&lt;45,"35-44",tbl_HRMaster[[#This Row],[Age]]&lt;55,"45-54",TRUE,"Above 54")</f>
        <v>35-44</v>
      </c>
      <c r="AD3825" s="5" t="str">
        <f>_xlfn.IFS(
tbl_HRMaster[[#This Row],[YearsAtCompany]]&lt;2,"&lt; 2 Years",
tbl_HRMaster[[#This Row],[YearsAtCompany]]&lt;5,"2-4 Years",
tbl_HRMaster[[#This Row],[YearsAtCompany]]&lt;10,"5-9 Years",
TRUE,"10+ Years"
)</f>
        <v>10+ Years</v>
      </c>
      <c r="AE3825" s="5">
        <f>IF(tbl_HRMaster[[#This Row],[Attrition]]="Yes",1,0)</f>
        <v>0</v>
      </c>
    </row>
    <row r="3826" spans="1:31" x14ac:dyDescent="0.25">
      <c r="A3826">
        <v>35</v>
      </c>
      <c r="B3826" t="s">
        <v>21</v>
      </c>
      <c r="C3826" t="s">
        <v>22</v>
      </c>
      <c r="D3826" t="s">
        <v>30</v>
      </c>
      <c r="E3826">
        <v>22</v>
      </c>
      <c r="F3826">
        <v>3</v>
      </c>
      <c r="G3826" t="s">
        <v>38</v>
      </c>
      <c r="H3826">
        <v>3130</v>
      </c>
      <c r="I3826" t="s">
        <v>25</v>
      </c>
      <c r="J3826">
        <v>1</v>
      </c>
      <c r="K3826" t="s">
        <v>43</v>
      </c>
      <c r="L3826" t="s">
        <v>27</v>
      </c>
      <c r="M3826">
        <v>29660</v>
      </c>
      <c r="N3826">
        <v>9</v>
      </c>
      <c r="O3826">
        <v>18</v>
      </c>
      <c r="P3826">
        <v>0</v>
      </c>
      <c r="Q3826">
        <v>15</v>
      </c>
      <c r="R3826">
        <v>2</v>
      </c>
      <c r="S3826">
        <v>11</v>
      </c>
      <c r="T3826">
        <v>6</v>
      </c>
      <c r="U3826">
        <v>9</v>
      </c>
      <c r="V3826">
        <f>COUNTIF(tbl_HRMaster[EmployeeID],tbl_HRMaster[[#This Row],[EmployeeID]])</f>
        <v>1</v>
      </c>
      <c r="W3826">
        <f>IFERROR(INDEX(tbl_EmployeeSurvey[EnvironmentSatisfaction],MATCH(tbl_HRMaster[[#This Row],[EmployeeID]],tbl_EmployeeSurvey[EmployeeID],0)),"Not Found")</f>
        <v>2</v>
      </c>
      <c r="X3826">
        <f>IFERROR(INDEX(tbl_EmployeeSurvey[JobSatisfaction],MATCH(tbl_HRMaster[[#This Row],[EmployeeID]],tbl_EmployeeSurvey[EmployeeID],0)),"Not Found")</f>
        <v>3</v>
      </c>
      <c r="Y3826" s="5">
        <f>IFERROR(INDEX(tbl_EmployeeSurvey[WorkLifeBalance],MATCH(tbl_HRMaster[[#This Row],[EmployeeID]],tbl_EmployeeSurvey[EmployeeID],0)),"Not Found")</f>
        <v>3</v>
      </c>
      <c r="Z3826" s="5">
        <f>IFERROR(VLOOKUP(tbl_HRMaster[[#This Row],[EmployeeID]],tbl_ManagerSurvey[[EmployeeID]:[PerformanceRating]],2,FALSE),"Not Found")</f>
        <v>2</v>
      </c>
      <c r="AA3826" s="5">
        <f>IFERROR(VLOOKUP(tbl_HRMaster[[#This Row],[EmployeeID]],tbl_ManagerSurvey[[EmployeeID]:[PerformanceRating]],3,FALSE),"Not Found")</f>
        <v>3</v>
      </c>
      <c r="AB3826" s="5" t="str">
        <f>IF(tbl_HRMaster[[#This Row],[Attrition]]="Yes","Left","Active")</f>
        <v>Active</v>
      </c>
      <c r="AC3826" s="5" t="str">
        <f>_xlfn.IFS(tbl_HRMaster[[#This Row],[Age]]&lt;25,"Under 25",tbl_HRMaster[[#This Row],[Age]]&lt;35,"25-34",tbl_HRMaster[[#This Row],[Age]]&lt;45,"35-44",tbl_HRMaster[[#This Row],[Age]]&lt;55,"45-54",TRUE,"Above 54")</f>
        <v>35-44</v>
      </c>
      <c r="AD3826" s="5" t="str">
        <f>_xlfn.IFS(
tbl_HRMaster[[#This Row],[YearsAtCompany]]&lt;2,"&lt; 2 Years",
tbl_HRMaster[[#This Row],[YearsAtCompany]]&lt;5,"2-4 Years",
tbl_HRMaster[[#This Row],[YearsAtCompany]]&lt;10,"5-9 Years",
TRUE,"10+ Years"
)</f>
        <v>10+ Years</v>
      </c>
      <c r="AE3826" s="5">
        <f>IF(tbl_HRMaster[[#This Row],[Attrition]]="Yes",1,0)</f>
        <v>0</v>
      </c>
    </row>
    <row r="3827" spans="1:31" x14ac:dyDescent="0.25">
      <c r="A3827">
        <v>30</v>
      </c>
      <c r="B3827" t="s">
        <v>21</v>
      </c>
      <c r="C3827" t="s">
        <v>36</v>
      </c>
      <c r="D3827" t="s">
        <v>23</v>
      </c>
      <c r="E3827">
        <v>1</v>
      </c>
      <c r="F3827">
        <v>3</v>
      </c>
      <c r="G3827" t="s">
        <v>38</v>
      </c>
      <c r="H3827">
        <v>1386</v>
      </c>
      <c r="I3827" t="s">
        <v>25</v>
      </c>
      <c r="J3827">
        <v>1</v>
      </c>
      <c r="K3827" t="s">
        <v>35</v>
      </c>
      <c r="L3827" t="s">
        <v>41</v>
      </c>
      <c r="M3827">
        <v>54700</v>
      </c>
      <c r="N3827">
        <v>1</v>
      </c>
      <c r="O3827">
        <v>18</v>
      </c>
      <c r="P3827">
        <v>1</v>
      </c>
      <c r="Q3827">
        <v>12</v>
      </c>
      <c r="R3827">
        <v>2</v>
      </c>
      <c r="S3827">
        <v>12</v>
      </c>
      <c r="T3827">
        <v>6</v>
      </c>
      <c r="U3827">
        <v>10</v>
      </c>
      <c r="V3827">
        <f>COUNTIF(tbl_HRMaster[EmployeeID],tbl_HRMaster[[#This Row],[EmployeeID]])</f>
        <v>1</v>
      </c>
      <c r="W3827">
        <f>IFERROR(INDEX(tbl_EmployeeSurvey[EnvironmentSatisfaction],MATCH(tbl_HRMaster[[#This Row],[EmployeeID]],tbl_EmployeeSurvey[EmployeeID],0)),"Not Found")</f>
        <v>3</v>
      </c>
      <c r="X3827">
        <f>IFERROR(INDEX(tbl_EmployeeSurvey[JobSatisfaction],MATCH(tbl_HRMaster[[#This Row],[EmployeeID]],tbl_EmployeeSurvey[EmployeeID],0)),"Not Found")</f>
        <v>1</v>
      </c>
      <c r="Y3827" s="5">
        <f>IFERROR(INDEX(tbl_EmployeeSurvey[WorkLifeBalance],MATCH(tbl_HRMaster[[#This Row],[EmployeeID]],tbl_EmployeeSurvey[EmployeeID],0)),"Not Found")</f>
        <v>3</v>
      </c>
      <c r="Z3827" s="5">
        <f>IFERROR(VLOOKUP(tbl_HRMaster[[#This Row],[EmployeeID]],tbl_ManagerSurvey[[EmployeeID]:[PerformanceRating]],2,FALSE),"Not Found")</f>
        <v>3</v>
      </c>
      <c r="AA3827" s="5">
        <f>IFERROR(VLOOKUP(tbl_HRMaster[[#This Row],[EmployeeID]],tbl_ManagerSurvey[[EmployeeID]:[PerformanceRating]],3,FALSE),"Not Found")</f>
        <v>3</v>
      </c>
      <c r="AB3827" s="5" t="str">
        <f>IF(tbl_HRMaster[[#This Row],[Attrition]]="Yes","Left","Active")</f>
        <v>Active</v>
      </c>
      <c r="AC3827" s="5" t="str">
        <f>_xlfn.IFS(tbl_HRMaster[[#This Row],[Age]]&lt;25,"Under 25",tbl_HRMaster[[#This Row],[Age]]&lt;35,"25-34",tbl_HRMaster[[#This Row],[Age]]&lt;45,"35-44",tbl_HRMaster[[#This Row],[Age]]&lt;55,"45-54",TRUE,"Above 54")</f>
        <v>25-34</v>
      </c>
      <c r="AD3827" s="5" t="str">
        <f>_xlfn.IFS(
tbl_HRMaster[[#This Row],[YearsAtCompany]]&lt;2,"&lt; 2 Years",
tbl_HRMaster[[#This Row],[YearsAtCompany]]&lt;5,"2-4 Years",
tbl_HRMaster[[#This Row],[YearsAtCompany]]&lt;10,"5-9 Years",
TRUE,"10+ Years"
)</f>
        <v>10+ Years</v>
      </c>
      <c r="AE3827" s="5">
        <f>IF(tbl_HRMaster[[#This Row],[Attrition]]="Yes",1,0)</f>
        <v>0</v>
      </c>
    </row>
    <row r="3828" spans="1:31" x14ac:dyDescent="0.25">
      <c r="A3828">
        <v>30</v>
      </c>
      <c r="B3828" t="s">
        <v>21</v>
      </c>
      <c r="C3828" t="s">
        <v>36</v>
      </c>
      <c r="D3828" t="s">
        <v>23</v>
      </c>
      <c r="E3828">
        <v>1</v>
      </c>
      <c r="F3828">
        <v>3</v>
      </c>
      <c r="G3828" t="s">
        <v>38</v>
      </c>
      <c r="H3828">
        <v>2856</v>
      </c>
      <c r="I3828" t="s">
        <v>25</v>
      </c>
      <c r="J3828">
        <v>1</v>
      </c>
      <c r="K3828" t="s">
        <v>35</v>
      </c>
      <c r="L3828" t="s">
        <v>41</v>
      </c>
      <c r="M3828">
        <v>54700</v>
      </c>
      <c r="N3828">
        <v>1</v>
      </c>
      <c r="O3828">
        <v>18</v>
      </c>
      <c r="P3828">
        <v>1</v>
      </c>
      <c r="Q3828">
        <v>12</v>
      </c>
      <c r="R3828">
        <v>2</v>
      </c>
      <c r="S3828">
        <v>12</v>
      </c>
      <c r="T3828">
        <v>6</v>
      </c>
      <c r="U3828">
        <v>10</v>
      </c>
      <c r="V3828">
        <f>COUNTIF(tbl_HRMaster[EmployeeID],tbl_HRMaster[[#This Row],[EmployeeID]])</f>
        <v>1</v>
      </c>
      <c r="W3828">
        <f>IFERROR(INDEX(tbl_EmployeeSurvey[EnvironmentSatisfaction],MATCH(tbl_HRMaster[[#This Row],[EmployeeID]],tbl_EmployeeSurvey[EmployeeID],0)),"Not Found")</f>
        <v>3</v>
      </c>
      <c r="X3828">
        <f>IFERROR(INDEX(tbl_EmployeeSurvey[JobSatisfaction],MATCH(tbl_HRMaster[[#This Row],[EmployeeID]],tbl_EmployeeSurvey[EmployeeID],0)),"Not Found")</f>
        <v>1</v>
      </c>
      <c r="Y3828" s="5">
        <f>IFERROR(INDEX(tbl_EmployeeSurvey[WorkLifeBalance],MATCH(tbl_HRMaster[[#This Row],[EmployeeID]],tbl_EmployeeSurvey[EmployeeID],0)),"Not Found")</f>
        <v>3</v>
      </c>
      <c r="Z3828" s="5">
        <f>IFERROR(VLOOKUP(tbl_HRMaster[[#This Row],[EmployeeID]],tbl_ManagerSurvey[[EmployeeID]:[PerformanceRating]],2,FALSE),"Not Found")</f>
        <v>3</v>
      </c>
      <c r="AA3828" s="5">
        <f>IFERROR(VLOOKUP(tbl_HRMaster[[#This Row],[EmployeeID]],tbl_ManagerSurvey[[EmployeeID]:[PerformanceRating]],3,FALSE),"Not Found")</f>
        <v>3</v>
      </c>
      <c r="AB3828" s="5" t="str">
        <f>IF(tbl_HRMaster[[#This Row],[Attrition]]="Yes","Left","Active")</f>
        <v>Active</v>
      </c>
      <c r="AC3828" s="5" t="str">
        <f>_xlfn.IFS(tbl_HRMaster[[#This Row],[Age]]&lt;25,"Under 25",tbl_HRMaster[[#This Row],[Age]]&lt;35,"25-34",tbl_HRMaster[[#This Row],[Age]]&lt;45,"35-44",tbl_HRMaster[[#This Row],[Age]]&lt;55,"45-54",TRUE,"Above 54")</f>
        <v>25-34</v>
      </c>
      <c r="AD3828" s="5" t="str">
        <f>_xlfn.IFS(
tbl_HRMaster[[#This Row],[YearsAtCompany]]&lt;2,"&lt; 2 Years",
tbl_HRMaster[[#This Row],[YearsAtCompany]]&lt;5,"2-4 Years",
tbl_HRMaster[[#This Row],[YearsAtCompany]]&lt;10,"5-9 Years",
TRUE,"10+ Years"
)</f>
        <v>10+ Years</v>
      </c>
      <c r="AE3828" s="5">
        <f>IF(tbl_HRMaster[[#This Row],[Attrition]]="Yes",1,0)</f>
        <v>0</v>
      </c>
    </row>
    <row r="3829" spans="1:31" x14ac:dyDescent="0.25">
      <c r="A3829">
        <v>30</v>
      </c>
      <c r="B3829" t="s">
        <v>21</v>
      </c>
      <c r="C3829" t="s">
        <v>36</v>
      </c>
      <c r="D3829" t="s">
        <v>23</v>
      </c>
      <c r="E3829">
        <v>1</v>
      </c>
      <c r="F3829">
        <v>3</v>
      </c>
      <c r="G3829" t="s">
        <v>38</v>
      </c>
      <c r="H3829">
        <v>4326</v>
      </c>
      <c r="I3829" t="s">
        <v>25</v>
      </c>
      <c r="J3829">
        <v>1</v>
      </c>
      <c r="K3829" t="s">
        <v>35</v>
      </c>
      <c r="L3829" t="s">
        <v>41</v>
      </c>
      <c r="M3829">
        <v>54700</v>
      </c>
      <c r="N3829">
        <v>1</v>
      </c>
      <c r="O3829">
        <v>18</v>
      </c>
      <c r="P3829">
        <v>1</v>
      </c>
      <c r="Q3829">
        <v>12</v>
      </c>
      <c r="R3829">
        <v>2</v>
      </c>
      <c r="S3829">
        <v>12</v>
      </c>
      <c r="T3829">
        <v>6</v>
      </c>
      <c r="U3829">
        <v>10</v>
      </c>
      <c r="V3829">
        <f>COUNTIF(tbl_HRMaster[EmployeeID],tbl_HRMaster[[#This Row],[EmployeeID]])</f>
        <v>1</v>
      </c>
      <c r="W3829">
        <f>IFERROR(INDEX(tbl_EmployeeSurvey[EnvironmentSatisfaction],MATCH(tbl_HRMaster[[#This Row],[EmployeeID]],tbl_EmployeeSurvey[EmployeeID],0)),"Not Found")</f>
        <v>3</v>
      </c>
      <c r="X3829">
        <f>IFERROR(INDEX(tbl_EmployeeSurvey[JobSatisfaction],MATCH(tbl_HRMaster[[#This Row],[EmployeeID]],tbl_EmployeeSurvey[EmployeeID],0)),"Not Found")</f>
        <v>1</v>
      </c>
      <c r="Y3829" s="5">
        <f>IFERROR(INDEX(tbl_EmployeeSurvey[WorkLifeBalance],MATCH(tbl_HRMaster[[#This Row],[EmployeeID]],tbl_EmployeeSurvey[EmployeeID],0)),"Not Found")</f>
        <v>3</v>
      </c>
      <c r="Z3829" s="5">
        <f>IFERROR(VLOOKUP(tbl_HRMaster[[#This Row],[EmployeeID]],tbl_ManagerSurvey[[EmployeeID]:[PerformanceRating]],2,FALSE),"Not Found")</f>
        <v>3</v>
      </c>
      <c r="AA3829" s="5">
        <f>IFERROR(VLOOKUP(tbl_HRMaster[[#This Row],[EmployeeID]],tbl_ManagerSurvey[[EmployeeID]:[PerformanceRating]],3,FALSE),"Not Found")</f>
        <v>3</v>
      </c>
      <c r="AB3829" s="5" t="str">
        <f>IF(tbl_HRMaster[[#This Row],[Attrition]]="Yes","Left","Active")</f>
        <v>Active</v>
      </c>
      <c r="AC3829" s="5" t="str">
        <f>_xlfn.IFS(tbl_HRMaster[[#This Row],[Age]]&lt;25,"Under 25",tbl_HRMaster[[#This Row],[Age]]&lt;35,"25-34",tbl_HRMaster[[#This Row],[Age]]&lt;45,"35-44",tbl_HRMaster[[#This Row],[Age]]&lt;55,"45-54",TRUE,"Above 54")</f>
        <v>25-34</v>
      </c>
      <c r="AD3829" s="5" t="str">
        <f>_xlfn.IFS(
tbl_HRMaster[[#This Row],[YearsAtCompany]]&lt;2,"&lt; 2 Years",
tbl_HRMaster[[#This Row],[YearsAtCompany]]&lt;5,"2-4 Years",
tbl_HRMaster[[#This Row],[YearsAtCompany]]&lt;10,"5-9 Years",
TRUE,"10+ Years"
)</f>
        <v>10+ Years</v>
      </c>
      <c r="AE3829" s="5">
        <f>IF(tbl_HRMaster[[#This Row],[Attrition]]="Yes",1,0)</f>
        <v>0</v>
      </c>
    </row>
    <row r="3830" spans="1:31" x14ac:dyDescent="0.25">
      <c r="A3830">
        <v>35</v>
      </c>
      <c r="B3830" t="s">
        <v>28</v>
      </c>
      <c r="C3830" t="s">
        <v>22</v>
      </c>
      <c r="D3830" t="s">
        <v>30</v>
      </c>
      <c r="E3830">
        <v>2</v>
      </c>
      <c r="F3830">
        <v>3</v>
      </c>
      <c r="G3830" t="s">
        <v>24</v>
      </c>
      <c r="H3830">
        <v>905</v>
      </c>
      <c r="I3830" t="s">
        <v>34</v>
      </c>
      <c r="J3830">
        <v>3</v>
      </c>
      <c r="K3830" t="s">
        <v>26</v>
      </c>
      <c r="L3830" t="s">
        <v>27</v>
      </c>
      <c r="M3830">
        <v>23210</v>
      </c>
      <c r="N3830">
        <v>9</v>
      </c>
      <c r="O3830">
        <v>12</v>
      </c>
      <c r="P3830">
        <v>1</v>
      </c>
      <c r="Q3830">
        <v>15</v>
      </c>
      <c r="R3830">
        <v>0</v>
      </c>
      <c r="S3830">
        <v>13</v>
      </c>
      <c r="T3830">
        <v>6</v>
      </c>
      <c r="U3830">
        <v>0</v>
      </c>
      <c r="V3830">
        <f>COUNTIF(tbl_HRMaster[EmployeeID],tbl_HRMaster[[#This Row],[EmployeeID]])</f>
        <v>1</v>
      </c>
      <c r="W3830">
        <f>IFERROR(INDEX(tbl_EmployeeSurvey[EnvironmentSatisfaction],MATCH(tbl_HRMaster[[#This Row],[EmployeeID]],tbl_EmployeeSurvey[EmployeeID],0)),"Not Found")</f>
        <v>4</v>
      </c>
      <c r="X3830">
        <f>IFERROR(INDEX(tbl_EmployeeSurvey[JobSatisfaction],MATCH(tbl_HRMaster[[#This Row],[EmployeeID]],tbl_EmployeeSurvey[EmployeeID],0)),"Not Found")</f>
        <v>1</v>
      </c>
      <c r="Y3830" s="5">
        <f>IFERROR(INDEX(tbl_EmployeeSurvey[WorkLifeBalance],MATCH(tbl_HRMaster[[#This Row],[EmployeeID]],tbl_EmployeeSurvey[EmployeeID],0)),"Not Found")</f>
        <v>3</v>
      </c>
      <c r="Z3830" s="5">
        <f>IFERROR(VLOOKUP(tbl_HRMaster[[#This Row],[EmployeeID]],tbl_ManagerSurvey[[EmployeeID]:[PerformanceRating]],2,FALSE),"Not Found")</f>
        <v>3</v>
      </c>
      <c r="AA3830" s="5">
        <f>IFERROR(VLOOKUP(tbl_HRMaster[[#This Row],[EmployeeID]],tbl_ManagerSurvey[[EmployeeID]:[PerformanceRating]],3,FALSE),"Not Found")</f>
        <v>3</v>
      </c>
      <c r="AB3830" s="5" t="str">
        <f>IF(tbl_HRMaster[[#This Row],[Attrition]]="Yes","Left","Active")</f>
        <v>Left</v>
      </c>
      <c r="AC3830" s="5" t="str">
        <f>_xlfn.IFS(tbl_HRMaster[[#This Row],[Age]]&lt;25,"Under 25",tbl_HRMaster[[#This Row],[Age]]&lt;35,"25-34",tbl_HRMaster[[#This Row],[Age]]&lt;45,"35-44",tbl_HRMaster[[#This Row],[Age]]&lt;55,"45-54",TRUE,"Above 54")</f>
        <v>35-44</v>
      </c>
      <c r="AD3830" s="5" t="str">
        <f>_xlfn.IFS(
tbl_HRMaster[[#This Row],[YearsAtCompany]]&lt;2,"&lt; 2 Years",
tbl_HRMaster[[#This Row],[YearsAtCompany]]&lt;5,"2-4 Years",
tbl_HRMaster[[#This Row],[YearsAtCompany]]&lt;10,"5-9 Years",
TRUE,"10+ Years"
)</f>
        <v>10+ Years</v>
      </c>
      <c r="AE3830" s="5">
        <f>IF(tbl_HRMaster[[#This Row],[Attrition]]="Yes",1,0)</f>
        <v>1</v>
      </c>
    </row>
    <row r="3831" spans="1:31" x14ac:dyDescent="0.25">
      <c r="A3831">
        <v>35</v>
      </c>
      <c r="B3831" t="s">
        <v>28</v>
      </c>
      <c r="C3831" t="s">
        <v>22</v>
      </c>
      <c r="D3831" t="s">
        <v>30</v>
      </c>
      <c r="E3831">
        <v>2</v>
      </c>
      <c r="F3831">
        <v>3</v>
      </c>
      <c r="G3831" t="s">
        <v>24</v>
      </c>
      <c r="H3831">
        <v>2375</v>
      </c>
      <c r="I3831" t="s">
        <v>34</v>
      </c>
      <c r="J3831">
        <v>3</v>
      </c>
      <c r="K3831" t="s">
        <v>26</v>
      </c>
      <c r="L3831" t="s">
        <v>27</v>
      </c>
      <c r="M3831">
        <v>23210</v>
      </c>
      <c r="N3831">
        <v>9</v>
      </c>
      <c r="O3831">
        <v>12</v>
      </c>
      <c r="P3831">
        <v>1</v>
      </c>
      <c r="Q3831">
        <v>15</v>
      </c>
      <c r="R3831">
        <v>0</v>
      </c>
      <c r="S3831">
        <v>13</v>
      </c>
      <c r="T3831">
        <v>6</v>
      </c>
      <c r="U3831">
        <v>0</v>
      </c>
      <c r="V3831">
        <f>COUNTIF(tbl_HRMaster[EmployeeID],tbl_HRMaster[[#This Row],[EmployeeID]])</f>
        <v>1</v>
      </c>
      <c r="W3831">
        <f>IFERROR(INDEX(tbl_EmployeeSurvey[EnvironmentSatisfaction],MATCH(tbl_HRMaster[[#This Row],[EmployeeID]],tbl_EmployeeSurvey[EmployeeID],0)),"Not Found")</f>
        <v>4</v>
      </c>
      <c r="X3831">
        <f>IFERROR(INDEX(tbl_EmployeeSurvey[JobSatisfaction],MATCH(tbl_HRMaster[[#This Row],[EmployeeID]],tbl_EmployeeSurvey[EmployeeID],0)),"Not Found")</f>
        <v>1</v>
      </c>
      <c r="Y3831" s="5">
        <f>IFERROR(INDEX(tbl_EmployeeSurvey[WorkLifeBalance],MATCH(tbl_HRMaster[[#This Row],[EmployeeID]],tbl_EmployeeSurvey[EmployeeID],0)),"Not Found")</f>
        <v>3</v>
      </c>
      <c r="Z3831" s="5">
        <f>IFERROR(VLOOKUP(tbl_HRMaster[[#This Row],[EmployeeID]],tbl_ManagerSurvey[[EmployeeID]:[PerformanceRating]],2,FALSE),"Not Found")</f>
        <v>3</v>
      </c>
      <c r="AA3831" s="5">
        <f>IFERROR(VLOOKUP(tbl_HRMaster[[#This Row],[EmployeeID]],tbl_ManagerSurvey[[EmployeeID]:[PerformanceRating]],3,FALSE),"Not Found")</f>
        <v>3</v>
      </c>
      <c r="AB3831" s="5" t="str">
        <f>IF(tbl_HRMaster[[#This Row],[Attrition]]="Yes","Left","Active")</f>
        <v>Left</v>
      </c>
      <c r="AC3831" s="5" t="str">
        <f>_xlfn.IFS(tbl_HRMaster[[#This Row],[Age]]&lt;25,"Under 25",tbl_HRMaster[[#This Row],[Age]]&lt;35,"25-34",tbl_HRMaster[[#This Row],[Age]]&lt;45,"35-44",tbl_HRMaster[[#This Row],[Age]]&lt;55,"45-54",TRUE,"Above 54")</f>
        <v>35-44</v>
      </c>
      <c r="AD3831" s="5" t="str">
        <f>_xlfn.IFS(
tbl_HRMaster[[#This Row],[YearsAtCompany]]&lt;2,"&lt; 2 Years",
tbl_HRMaster[[#This Row],[YearsAtCompany]]&lt;5,"2-4 Years",
tbl_HRMaster[[#This Row],[YearsAtCompany]]&lt;10,"5-9 Years",
TRUE,"10+ Years"
)</f>
        <v>10+ Years</v>
      </c>
      <c r="AE3831" s="5">
        <f>IF(tbl_HRMaster[[#This Row],[Attrition]]="Yes",1,0)</f>
        <v>1</v>
      </c>
    </row>
    <row r="3832" spans="1:31" x14ac:dyDescent="0.25">
      <c r="A3832">
        <v>35</v>
      </c>
      <c r="B3832" t="s">
        <v>28</v>
      </c>
      <c r="C3832" t="s">
        <v>22</v>
      </c>
      <c r="D3832" t="s">
        <v>30</v>
      </c>
      <c r="E3832">
        <v>2</v>
      </c>
      <c r="F3832">
        <v>3</v>
      </c>
      <c r="G3832" t="s">
        <v>24</v>
      </c>
      <c r="H3832">
        <v>3845</v>
      </c>
      <c r="I3832" t="s">
        <v>34</v>
      </c>
      <c r="J3832">
        <v>3</v>
      </c>
      <c r="K3832" t="s">
        <v>26</v>
      </c>
      <c r="L3832" t="s">
        <v>27</v>
      </c>
      <c r="M3832">
        <v>23210</v>
      </c>
      <c r="N3832">
        <v>9</v>
      </c>
      <c r="O3832">
        <v>12</v>
      </c>
      <c r="P3832">
        <v>1</v>
      </c>
      <c r="Q3832">
        <v>15</v>
      </c>
      <c r="R3832">
        <v>0</v>
      </c>
      <c r="S3832">
        <v>13</v>
      </c>
      <c r="T3832">
        <v>6</v>
      </c>
      <c r="U3832">
        <v>0</v>
      </c>
      <c r="V3832">
        <f>COUNTIF(tbl_HRMaster[EmployeeID],tbl_HRMaster[[#This Row],[EmployeeID]])</f>
        <v>1</v>
      </c>
      <c r="W3832">
        <f>IFERROR(INDEX(tbl_EmployeeSurvey[EnvironmentSatisfaction],MATCH(tbl_HRMaster[[#This Row],[EmployeeID]],tbl_EmployeeSurvey[EmployeeID],0)),"Not Found")</f>
        <v>4</v>
      </c>
      <c r="X3832">
        <f>IFERROR(INDEX(tbl_EmployeeSurvey[JobSatisfaction],MATCH(tbl_HRMaster[[#This Row],[EmployeeID]],tbl_EmployeeSurvey[EmployeeID],0)),"Not Found")</f>
        <v>1</v>
      </c>
      <c r="Y3832" s="5">
        <f>IFERROR(INDEX(tbl_EmployeeSurvey[WorkLifeBalance],MATCH(tbl_HRMaster[[#This Row],[EmployeeID]],tbl_EmployeeSurvey[EmployeeID],0)),"Not Found")</f>
        <v>3</v>
      </c>
      <c r="Z3832" s="5">
        <f>IFERROR(VLOOKUP(tbl_HRMaster[[#This Row],[EmployeeID]],tbl_ManagerSurvey[[EmployeeID]:[PerformanceRating]],2,FALSE),"Not Found")</f>
        <v>3</v>
      </c>
      <c r="AA3832" s="5">
        <f>IFERROR(VLOOKUP(tbl_HRMaster[[#This Row],[EmployeeID]],tbl_ManagerSurvey[[EmployeeID]:[PerformanceRating]],3,FALSE),"Not Found")</f>
        <v>3</v>
      </c>
      <c r="AB3832" s="5" t="str">
        <f>IF(tbl_HRMaster[[#This Row],[Attrition]]="Yes","Left","Active")</f>
        <v>Left</v>
      </c>
      <c r="AC3832" s="5" t="str">
        <f>_xlfn.IFS(tbl_HRMaster[[#This Row],[Age]]&lt;25,"Under 25",tbl_HRMaster[[#This Row],[Age]]&lt;35,"25-34",tbl_HRMaster[[#This Row],[Age]]&lt;45,"35-44",tbl_HRMaster[[#This Row],[Age]]&lt;55,"45-54",TRUE,"Above 54")</f>
        <v>35-44</v>
      </c>
      <c r="AD3832" s="5" t="str">
        <f>_xlfn.IFS(
tbl_HRMaster[[#This Row],[YearsAtCompany]]&lt;2,"&lt; 2 Years",
tbl_HRMaster[[#This Row],[YearsAtCompany]]&lt;5,"2-4 Years",
tbl_HRMaster[[#This Row],[YearsAtCompany]]&lt;10,"5-9 Years",
TRUE,"10+ Years"
)</f>
        <v>10+ Years</v>
      </c>
      <c r="AE3832" s="5">
        <f>IF(tbl_HRMaster[[#This Row],[Attrition]]="Yes",1,0)</f>
        <v>1</v>
      </c>
    </row>
    <row r="3833" spans="1:31" x14ac:dyDescent="0.25">
      <c r="A3833">
        <v>36</v>
      </c>
      <c r="B3833" t="s">
        <v>21</v>
      </c>
      <c r="C3833" t="s">
        <v>22</v>
      </c>
      <c r="D3833" t="s">
        <v>37</v>
      </c>
      <c r="E3833">
        <v>1</v>
      </c>
      <c r="F3833">
        <v>4</v>
      </c>
      <c r="G3833" t="s">
        <v>24</v>
      </c>
      <c r="H3833">
        <v>963</v>
      </c>
      <c r="I3833" t="s">
        <v>25</v>
      </c>
      <c r="J3833">
        <v>3</v>
      </c>
      <c r="K3833" t="s">
        <v>31</v>
      </c>
      <c r="L3833" t="s">
        <v>32</v>
      </c>
      <c r="M3833">
        <v>41070</v>
      </c>
      <c r="N3833">
        <v>3</v>
      </c>
      <c r="O3833">
        <v>11</v>
      </c>
      <c r="P3833">
        <v>1</v>
      </c>
      <c r="Q3833">
        <v>17</v>
      </c>
      <c r="R3833">
        <v>2</v>
      </c>
      <c r="S3833">
        <v>13</v>
      </c>
      <c r="T3833">
        <v>6</v>
      </c>
      <c r="U3833">
        <v>7</v>
      </c>
      <c r="V3833">
        <f>COUNTIF(tbl_HRMaster[EmployeeID],tbl_HRMaster[[#This Row],[EmployeeID]])</f>
        <v>1</v>
      </c>
      <c r="W3833">
        <f>IFERROR(INDEX(tbl_EmployeeSurvey[EnvironmentSatisfaction],MATCH(tbl_HRMaster[[#This Row],[EmployeeID]],tbl_EmployeeSurvey[EmployeeID],0)),"Not Found")</f>
        <v>3</v>
      </c>
      <c r="X3833">
        <f>IFERROR(INDEX(tbl_EmployeeSurvey[JobSatisfaction],MATCH(tbl_HRMaster[[#This Row],[EmployeeID]],tbl_EmployeeSurvey[EmployeeID],0)),"Not Found")</f>
        <v>4</v>
      </c>
      <c r="Y3833" s="5">
        <f>IFERROR(INDEX(tbl_EmployeeSurvey[WorkLifeBalance],MATCH(tbl_HRMaster[[#This Row],[EmployeeID]],tbl_EmployeeSurvey[EmployeeID],0)),"Not Found")</f>
        <v>2</v>
      </c>
      <c r="Z3833" s="5">
        <f>IFERROR(VLOOKUP(tbl_HRMaster[[#This Row],[EmployeeID]],tbl_ManagerSurvey[[EmployeeID]:[PerformanceRating]],2,FALSE),"Not Found")</f>
        <v>1</v>
      </c>
      <c r="AA3833" s="5">
        <f>IFERROR(VLOOKUP(tbl_HRMaster[[#This Row],[EmployeeID]],tbl_ManagerSurvey[[EmployeeID]:[PerformanceRating]],3,FALSE),"Not Found")</f>
        <v>3</v>
      </c>
      <c r="AB3833" s="5" t="str">
        <f>IF(tbl_HRMaster[[#This Row],[Attrition]]="Yes","Left","Active")</f>
        <v>Active</v>
      </c>
      <c r="AC3833" s="5" t="str">
        <f>_xlfn.IFS(tbl_HRMaster[[#This Row],[Age]]&lt;25,"Under 25",tbl_HRMaster[[#This Row],[Age]]&lt;35,"25-34",tbl_HRMaster[[#This Row],[Age]]&lt;45,"35-44",tbl_HRMaster[[#This Row],[Age]]&lt;55,"45-54",TRUE,"Above 54")</f>
        <v>35-44</v>
      </c>
      <c r="AD3833" s="5" t="str">
        <f>_xlfn.IFS(
tbl_HRMaster[[#This Row],[YearsAtCompany]]&lt;2,"&lt; 2 Years",
tbl_HRMaster[[#This Row],[YearsAtCompany]]&lt;5,"2-4 Years",
tbl_HRMaster[[#This Row],[YearsAtCompany]]&lt;10,"5-9 Years",
TRUE,"10+ Years"
)</f>
        <v>10+ Years</v>
      </c>
      <c r="AE3833" s="5">
        <f>IF(tbl_HRMaster[[#This Row],[Attrition]]="Yes",1,0)</f>
        <v>0</v>
      </c>
    </row>
    <row r="3834" spans="1:31" x14ac:dyDescent="0.25">
      <c r="A3834">
        <v>36</v>
      </c>
      <c r="B3834" t="s">
        <v>21</v>
      </c>
      <c r="C3834" t="s">
        <v>22</v>
      </c>
      <c r="D3834" t="s">
        <v>37</v>
      </c>
      <c r="E3834">
        <v>1</v>
      </c>
      <c r="F3834">
        <v>4</v>
      </c>
      <c r="G3834" t="s">
        <v>24</v>
      </c>
      <c r="H3834">
        <v>2433</v>
      </c>
      <c r="I3834" t="s">
        <v>25</v>
      </c>
      <c r="J3834">
        <v>3</v>
      </c>
      <c r="K3834" t="s">
        <v>31</v>
      </c>
      <c r="L3834" t="s">
        <v>32</v>
      </c>
      <c r="M3834">
        <v>41070</v>
      </c>
      <c r="N3834">
        <v>3</v>
      </c>
      <c r="O3834">
        <v>11</v>
      </c>
      <c r="P3834">
        <v>1</v>
      </c>
      <c r="Q3834">
        <v>17</v>
      </c>
      <c r="R3834">
        <v>2</v>
      </c>
      <c r="S3834">
        <v>13</v>
      </c>
      <c r="T3834">
        <v>6</v>
      </c>
      <c r="U3834">
        <v>7</v>
      </c>
      <c r="V3834">
        <f>COUNTIF(tbl_HRMaster[EmployeeID],tbl_HRMaster[[#This Row],[EmployeeID]])</f>
        <v>1</v>
      </c>
      <c r="W3834">
        <f>IFERROR(INDEX(tbl_EmployeeSurvey[EnvironmentSatisfaction],MATCH(tbl_HRMaster[[#This Row],[EmployeeID]],tbl_EmployeeSurvey[EmployeeID],0)),"Not Found")</f>
        <v>3</v>
      </c>
      <c r="X3834">
        <f>IFERROR(INDEX(tbl_EmployeeSurvey[JobSatisfaction],MATCH(tbl_HRMaster[[#This Row],[EmployeeID]],tbl_EmployeeSurvey[EmployeeID],0)),"Not Found")</f>
        <v>4</v>
      </c>
      <c r="Y3834" s="5">
        <f>IFERROR(INDEX(tbl_EmployeeSurvey[WorkLifeBalance],MATCH(tbl_HRMaster[[#This Row],[EmployeeID]],tbl_EmployeeSurvey[EmployeeID],0)),"Not Found")</f>
        <v>2</v>
      </c>
      <c r="Z3834" s="5">
        <f>IFERROR(VLOOKUP(tbl_HRMaster[[#This Row],[EmployeeID]],tbl_ManagerSurvey[[EmployeeID]:[PerformanceRating]],2,FALSE),"Not Found")</f>
        <v>1</v>
      </c>
      <c r="AA3834" s="5">
        <f>IFERROR(VLOOKUP(tbl_HRMaster[[#This Row],[EmployeeID]],tbl_ManagerSurvey[[EmployeeID]:[PerformanceRating]],3,FALSE),"Not Found")</f>
        <v>3</v>
      </c>
      <c r="AB3834" s="5" t="str">
        <f>IF(tbl_HRMaster[[#This Row],[Attrition]]="Yes","Left","Active")</f>
        <v>Active</v>
      </c>
      <c r="AC3834" s="5" t="str">
        <f>_xlfn.IFS(tbl_HRMaster[[#This Row],[Age]]&lt;25,"Under 25",tbl_HRMaster[[#This Row],[Age]]&lt;35,"25-34",tbl_HRMaster[[#This Row],[Age]]&lt;45,"35-44",tbl_HRMaster[[#This Row],[Age]]&lt;55,"45-54",TRUE,"Above 54")</f>
        <v>35-44</v>
      </c>
      <c r="AD3834" s="5" t="str">
        <f>_xlfn.IFS(
tbl_HRMaster[[#This Row],[YearsAtCompany]]&lt;2,"&lt; 2 Years",
tbl_HRMaster[[#This Row],[YearsAtCompany]]&lt;5,"2-4 Years",
tbl_HRMaster[[#This Row],[YearsAtCompany]]&lt;10,"5-9 Years",
TRUE,"10+ Years"
)</f>
        <v>10+ Years</v>
      </c>
      <c r="AE3834" s="5">
        <f>IF(tbl_HRMaster[[#This Row],[Attrition]]="Yes",1,0)</f>
        <v>0</v>
      </c>
    </row>
    <row r="3835" spans="1:31" x14ac:dyDescent="0.25">
      <c r="A3835">
        <v>36</v>
      </c>
      <c r="B3835" t="s">
        <v>21</v>
      </c>
      <c r="C3835" t="s">
        <v>22</v>
      </c>
      <c r="D3835" t="s">
        <v>37</v>
      </c>
      <c r="E3835">
        <v>1</v>
      </c>
      <c r="F3835">
        <v>4</v>
      </c>
      <c r="G3835" t="s">
        <v>24</v>
      </c>
      <c r="H3835">
        <v>3903</v>
      </c>
      <c r="I3835" t="s">
        <v>25</v>
      </c>
      <c r="J3835">
        <v>3</v>
      </c>
      <c r="K3835" t="s">
        <v>31</v>
      </c>
      <c r="L3835" t="s">
        <v>32</v>
      </c>
      <c r="M3835">
        <v>41070</v>
      </c>
      <c r="N3835">
        <v>3</v>
      </c>
      <c r="O3835">
        <v>11</v>
      </c>
      <c r="P3835">
        <v>1</v>
      </c>
      <c r="Q3835">
        <v>17</v>
      </c>
      <c r="R3835">
        <v>2</v>
      </c>
      <c r="S3835">
        <v>13</v>
      </c>
      <c r="T3835">
        <v>6</v>
      </c>
      <c r="U3835">
        <v>7</v>
      </c>
      <c r="V3835">
        <f>COUNTIF(tbl_HRMaster[EmployeeID],tbl_HRMaster[[#This Row],[EmployeeID]])</f>
        <v>1</v>
      </c>
      <c r="W3835">
        <f>IFERROR(INDEX(tbl_EmployeeSurvey[EnvironmentSatisfaction],MATCH(tbl_HRMaster[[#This Row],[EmployeeID]],tbl_EmployeeSurvey[EmployeeID],0)),"Not Found")</f>
        <v>3</v>
      </c>
      <c r="X3835">
        <f>IFERROR(INDEX(tbl_EmployeeSurvey[JobSatisfaction],MATCH(tbl_HRMaster[[#This Row],[EmployeeID]],tbl_EmployeeSurvey[EmployeeID],0)),"Not Found")</f>
        <v>4</v>
      </c>
      <c r="Y3835" s="5">
        <f>IFERROR(INDEX(tbl_EmployeeSurvey[WorkLifeBalance],MATCH(tbl_HRMaster[[#This Row],[EmployeeID]],tbl_EmployeeSurvey[EmployeeID],0)),"Not Found")</f>
        <v>2</v>
      </c>
      <c r="Z3835" s="5">
        <f>IFERROR(VLOOKUP(tbl_HRMaster[[#This Row],[EmployeeID]],tbl_ManagerSurvey[[EmployeeID]:[PerformanceRating]],2,FALSE),"Not Found")</f>
        <v>1</v>
      </c>
      <c r="AA3835" s="5">
        <f>IFERROR(VLOOKUP(tbl_HRMaster[[#This Row],[EmployeeID]],tbl_ManagerSurvey[[EmployeeID]:[PerformanceRating]],3,FALSE),"Not Found")</f>
        <v>3</v>
      </c>
      <c r="AB3835" s="5" t="str">
        <f>IF(tbl_HRMaster[[#This Row],[Attrition]]="Yes","Left","Active")</f>
        <v>Active</v>
      </c>
      <c r="AC3835" s="5" t="str">
        <f>_xlfn.IFS(tbl_HRMaster[[#This Row],[Age]]&lt;25,"Under 25",tbl_HRMaster[[#This Row],[Age]]&lt;35,"25-34",tbl_HRMaster[[#This Row],[Age]]&lt;45,"35-44",tbl_HRMaster[[#This Row],[Age]]&lt;55,"45-54",TRUE,"Above 54")</f>
        <v>35-44</v>
      </c>
      <c r="AD3835" s="5" t="str">
        <f>_xlfn.IFS(
tbl_HRMaster[[#This Row],[YearsAtCompany]]&lt;2,"&lt; 2 Years",
tbl_HRMaster[[#This Row],[YearsAtCompany]]&lt;5,"2-4 Years",
tbl_HRMaster[[#This Row],[YearsAtCompany]]&lt;10,"5-9 Years",
TRUE,"10+ Years"
)</f>
        <v>10+ Years</v>
      </c>
      <c r="AE3835" s="5">
        <f>IF(tbl_HRMaster[[#This Row],[Attrition]]="Yes",1,0)</f>
        <v>0</v>
      </c>
    </row>
    <row r="3836" spans="1:31" x14ac:dyDescent="0.25">
      <c r="A3836">
        <v>43</v>
      </c>
      <c r="B3836" t="s">
        <v>21</v>
      </c>
      <c r="C3836" t="s">
        <v>22</v>
      </c>
      <c r="D3836" t="s">
        <v>30</v>
      </c>
      <c r="E3836">
        <v>2</v>
      </c>
      <c r="F3836">
        <v>4</v>
      </c>
      <c r="G3836" t="s">
        <v>24</v>
      </c>
      <c r="H3836">
        <v>928</v>
      </c>
      <c r="I3836" t="s">
        <v>25</v>
      </c>
      <c r="J3836">
        <v>1</v>
      </c>
      <c r="K3836" t="s">
        <v>31</v>
      </c>
      <c r="L3836" t="s">
        <v>27</v>
      </c>
      <c r="M3836">
        <v>24220</v>
      </c>
      <c r="N3836">
        <v>1</v>
      </c>
      <c r="O3836">
        <v>11</v>
      </c>
      <c r="P3836">
        <v>1</v>
      </c>
      <c r="Q3836">
        <v>14</v>
      </c>
      <c r="R3836">
        <v>2</v>
      </c>
      <c r="S3836">
        <v>14</v>
      </c>
      <c r="T3836">
        <v>6</v>
      </c>
      <c r="U3836">
        <v>11</v>
      </c>
      <c r="V3836">
        <f>COUNTIF(tbl_HRMaster[EmployeeID],tbl_HRMaster[[#This Row],[EmployeeID]])</f>
        <v>1</v>
      </c>
      <c r="W3836">
        <f>IFERROR(INDEX(tbl_EmployeeSurvey[EnvironmentSatisfaction],MATCH(tbl_HRMaster[[#This Row],[EmployeeID]],tbl_EmployeeSurvey[EmployeeID],0)),"Not Found")</f>
        <v>3</v>
      </c>
      <c r="X3836">
        <f>IFERROR(INDEX(tbl_EmployeeSurvey[JobSatisfaction],MATCH(tbl_HRMaster[[#This Row],[EmployeeID]],tbl_EmployeeSurvey[EmployeeID],0)),"Not Found")</f>
        <v>3</v>
      </c>
      <c r="Y3836" s="5">
        <f>IFERROR(INDEX(tbl_EmployeeSurvey[WorkLifeBalance],MATCH(tbl_HRMaster[[#This Row],[EmployeeID]],tbl_EmployeeSurvey[EmployeeID],0)),"Not Found")</f>
        <v>3</v>
      </c>
      <c r="Z3836" s="5">
        <f>IFERROR(VLOOKUP(tbl_HRMaster[[#This Row],[EmployeeID]],tbl_ManagerSurvey[[EmployeeID]:[PerformanceRating]],2,FALSE),"Not Found")</f>
        <v>3</v>
      </c>
      <c r="AA3836" s="5">
        <f>IFERROR(VLOOKUP(tbl_HRMaster[[#This Row],[EmployeeID]],tbl_ManagerSurvey[[EmployeeID]:[PerformanceRating]],3,FALSE),"Not Found")</f>
        <v>3</v>
      </c>
      <c r="AB3836" s="5" t="str">
        <f>IF(tbl_HRMaster[[#This Row],[Attrition]]="Yes","Left","Active")</f>
        <v>Active</v>
      </c>
      <c r="AC3836" s="5" t="str">
        <f>_xlfn.IFS(tbl_HRMaster[[#This Row],[Age]]&lt;25,"Under 25",tbl_HRMaster[[#This Row],[Age]]&lt;35,"25-34",tbl_HRMaster[[#This Row],[Age]]&lt;45,"35-44",tbl_HRMaster[[#This Row],[Age]]&lt;55,"45-54",TRUE,"Above 54")</f>
        <v>35-44</v>
      </c>
      <c r="AD3836" s="5" t="str">
        <f>_xlfn.IFS(
tbl_HRMaster[[#This Row],[YearsAtCompany]]&lt;2,"&lt; 2 Years",
tbl_HRMaster[[#This Row],[YearsAtCompany]]&lt;5,"2-4 Years",
tbl_HRMaster[[#This Row],[YearsAtCompany]]&lt;10,"5-9 Years",
TRUE,"10+ Years"
)</f>
        <v>10+ Years</v>
      </c>
      <c r="AE3836" s="5">
        <f>IF(tbl_HRMaster[[#This Row],[Attrition]]="Yes",1,0)</f>
        <v>0</v>
      </c>
    </row>
    <row r="3837" spans="1:31" x14ac:dyDescent="0.25">
      <c r="A3837">
        <v>43</v>
      </c>
      <c r="B3837" t="s">
        <v>21</v>
      </c>
      <c r="C3837" t="s">
        <v>22</v>
      </c>
      <c r="D3837" t="s">
        <v>30</v>
      </c>
      <c r="E3837">
        <v>2</v>
      </c>
      <c r="F3837">
        <v>4</v>
      </c>
      <c r="G3837" t="s">
        <v>24</v>
      </c>
      <c r="H3837">
        <v>2398</v>
      </c>
      <c r="I3837" t="s">
        <v>25</v>
      </c>
      <c r="J3837">
        <v>1</v>
      </c>
      <c r="K3837" t="s">
        <v>31</v>
      </c>
      <c r="L3837" t="s">
        <v>27</v>
      </c>
      <c r="M3837">
        <v>24220</v>
      </c>
      <c r="N3837">
        <v>1</v>
      </c>
      <c r="O3837">
        <v>11</v>
      </c>
      <c r="P3837">
        <v>1</v>
      </c>
      <c r="Q3837">
        <v>14</v>
      </c>
      <c r="R3837">
        <v>2</v>
      </c>
      <c r="S3837">
        <v>14</v>
      </c>
      <c r="T3837">
        <v>6</v>
      </c>
      <c r="U3837">
        <v>11</v>
      </c>
      <c r="V3837">
        <f>COUNTIF(tbl_HRMaster[EmployeeID],tbl_HRMaster[[#This Row],[EmployeeID]])</f>
        <v>1</v>
      </c>
      <c r="W3837">
        <f>IFERROR(INDEX(tbl_EmployeeSurvey[EnvironmentSatisfaction],MATCH(tbl_HRMaster[[#This Row],[EmployeeID]],tbl_EmployeeSurvey[EmployeeID],0)),"Not Found")</f>
        <v>3</v>
      </c>
      <c r="X3837">
        <f>IFERROR(INDEX(tbl_EmployeeSurvey[JobSatisfaction],MATCH(tbl_HRMaster[[#This Row],[EmployeeID]],tbl_EmployeeSurvey[EmployeeID],0)),"Not Found")</f>
        <v>3</v>
      </c>
      <c r="Y3837" s="5">
        <f>IFERROR(INDEX(tbl_EmployeeSurvey[WorkLifeBalance],MATCH(tbl_HRMaster[[#This Row],[EmployeeID]],tbl_EmployeeSurvey[EmployeeID],0)),"Not Found")</f>
        <v>3</v>
      </c>
      <c r="Z3837" s="5">
        <f>IFERROR(VLOOKUP(tbl_HRMaster[[#This Row],[EmployeeID]],tbl_ManagerSurvey[[EmployeeID]:[PerformanceRating]],2,FALSE),"Not Found")</f>
        <v>3</v>
      </c>
      <c r="AA3837" s="5">
        <f>IFERROR(VLOOKUP(tbl_HRMaster[[#This Row],[EmployeeID]],tbl_ManagerSurvey[[EmployeeID]:[PerformanceRating]],3,FALSE),"Not Found")</f>
        <v>3</v>
      </c>
      <c r="AB3837" s="5" t="str">
        <f>IF(tbl_HRMaster[[#This Row],[Attrition]]="Yes","Left","Active")</f>
        <v>Active</v>
      </c>
      <c r="AC3837" s="5" t="str">
        <f>_xlfn.IFS(tbl_HRMaster[[#This Row],[Age]]&lt;25,"Under 25",tbl_HRMaster[[#This Row],[Age]]&lt;35,"25-34",tbl_HRMaster[[#This Row],[Age]]&lt;45,"35-44",tbl_HRMaster[[#This Row],[Age]]&lt;55,"45-54",TRUE,"Above 54")</f>
        <v>35-44</v>
      </c>
      <c r="AD3837" s="5" t="str">
        <f>_xlfn.IFS(
tbl_HRMaster[[#This Row],[YearsAtCompany]]&lt;2,"&lt; 2 Years",
tbl_HRMaster[[#This Row],[YearsAtCompany]]&lt;5,"2-4 Years",
tbl_HRMaster[[#This Row],[YearsAtCompany]]&lt;10,"5-9 Years",
TRUE,"10+ Years"
)</f>
        <v>10+ Years</v>
      </c>
      <c r="AE3837" s="5">
        <f>IF(tbl_HRMaster[[#This Row],[Attrition]]="Yes",1,0)</f>
        <v>0</v>
      </c>
    </row>
    <row r="3838" spans="1:31" x14ac:dyDescent="0.25">
      <c r="A3838">
        <v>43</v>
      </c>
      <c r="B3838" t="s">
        <v>21</v>
      </c>
      <c r="C3838" t="s">
        <v>22</v>
      </c>
      <c r="D3838" t="s">
        <v>30</v>
      </c>
      <c r="E3838">
        <v>2</v>
      </c>
      <c r="F3838">
        <v>4</v>
      </c>
      <c r="G3838" t="s">
        <v>24</v>
      </c>
      <c r="H3838">
        <v>3868</v>
      </c>
      <c r="I3838" t="s">
        <v>25</v>
      </c>
      <c r="J3838">
        <v>1</v>
      </c>
      <c r="K3838" t="s">
        <v>31</v>
      </c>
      <c r="L3838" t="s">
        <v>27</v>
      </c>
      <c r="M3838">
        <v>24220</v>
      </c>
      <c r="N3838">
        <v>1</v>
      </c>
      <c r="O3838">
        <v>11</v>
      </c>
      <c r="P3838">
        <v>1</v>
      </c>
      <c r="Q3838">
        <v>14</v>
      </c>
      <c r="R3838">
        <v>2</v>
      </c>
      <c r="S3838">
        <v>14</v>
      </c>
      <c r="T3838">
        <v>6</v>
      </c>
      <c r="U3838">
        <v>11</v>
      </c>
      <c r="V3838">
        <f>COUNTIF(tbl_HRMaster[EmployeeID],tbl_HRMaster[[#This Row],[EmployeeID]])</f>
        <v>1</v>
      </c>
      <c r="W3838">
        <f>IFERROR(INDEX(tbl_EmployeeSurvey[EnvironmentSatisfaction],MATCH(tbl_HRMaster[[#This Row],[EmployeeID]],tbl_EmployeeSurvey[EmployeeID],0)),"Not Found")</f>
        <v>3</v>
      </c>
      <c r="X3838">
        <f>IFERROR(INDEX(tbl_EmployeeSurvey[JobSatisfaction],MATCH(tbl_HRMaster[[#This Row],[EmployeeID]],tbl_EmployeeSurvey[EmployeeID],0)),"Not Found")</f>
        <v>3</v>
      </c>
      <c r="Y3838" s="5">
        <f>IFERROR(INDEX(tbl_EmployeeSurvey[WorkLifeBalance],MATCH(tbl_HRMaster[[#This Row],[EmployeeID]],tbl_EmployeeSurvey[EmployeeID],0)),"Not Found")</f>
        <v>3</v>
      </c>
      <c r="Z3838" s="5">
        <f>IFERROR(VLOOKUP(tbl_HRMaster[[#This Row],[EmployeeID]],tbl_ManagerSurvey[[EmployeeID]:[PerformanceRating]],2,FALSE),"Not Found")</f>
        <v>3</v>
      </c>
      <c r="AA3838" s="5">
        <f>IFERROR(VLOOKUP(tbl_HRMaster[[#This Row],[EmployeeID]],tbl_ManagerSurvey[[EmployeeID]:[PerformanceRating]],3,FALSE),"Not Found")</f>
        <v>3</v>
      </c>
      <c r="AB3838" s="5" t="str">
        <f>IF(tbl_HRMaster[[#This Row],[Attrition]]="Yes","Left","Active")</f>
        <v>Active</v>
      </c>
      <c r="AC3838" s="5" t="str">
        <f>_xlfn.IFS(tbl_HRMaster[[#This Row],[Age]]&lt;25,"Under 25",tbl_HRMaster[[#This Row],[Age]]&lt;35,"25-34",tbl_HRMaster[[#This Row],[Age]]&lt;45,"35-44",tbl_HRMaster[[#This Row],[Age]]&lt;55,"45-54",TRUE,"Above 54")</f>
        <v>35-44</v>
      </c>
      <c r="AD3838" s="5" t="str">
        <f>_xlfn.IFS(
tbl_HRMaster[[#This Row],[YearsAtCompany]]&lt;2,"&lt; 2 Years",
tbl_HRMaster[[#This Row],[YearsAtCompany]]&lt;5,"2-4 Years",
tbl_HRMaster[[#This Row],[YearsAtCompany]]&lt;10,"5-9 Years",
TRUE,"10+ Years"
)</f>
        <v>10+ Years</v>
      </c>
      <c r="AE3838" s="5">
        <f>IF(tbl_HRMaster[[#This Row],[Attrition]]="Yes",1,0)</f>
        <v>0</v>
      </c>
    </row>
    <row r="3839" spans="1:31" x14ac:dyDescent="0.25">
      <c r="A3839">
        <v>32</v>
      </c>
      <c r="B3839" t="s">
        <v>21</v>
      </c>
      <c r="C3839" t="s">
        <v>22</v>
      </c>
      <c r="D3839" t="s">
        <v>30</v>
      </c>
      <c r="E3839">
        <v>3</v>
      </c>
      <c r="F3839">
        <v>1</v>
      </c>
      <c r="G3839" t="s">
        <v>38</v>
      </c>
      <c r="H3839">
        <v>343</v>
      </c>
      <c r="I3839" t="s">
        <v>34</v>
      </c>
      <c r="J3839">
        <v>2</v>
      </c>
      <c r="K3839" t="s">
        <v>42</v>
      </c>
      <c r="L3839" t="s">
        <v>27</v>
      </c>
      <c r="M3839">
        <v>171810</v>
      </c>
      <c r="N3839">
        <v>1</v>
      </c>
      <c r="O3839">
        <v>14</v>
      </c>
      <c r="P3839">
        <v>0</v>
      </c>
      <c r="Q3839">
        <v>14</v>
      </c>
      <c r="R3839">
        <v>2</v>
      </c>
      <c r="S3839">
        <v>14</v>
      </c>
      <c r="T3839">
        <v>6</v>
      </c>
      <c r="U3839">
        <v>8</v>
      </c>
      <c r="V3839">
        <f>COUNTIF(tbl_HRMaster[EmployeeID],tbl_HRMaster[[#This Row],[EmployeeID]])</f>
        <v>1</v>
      </c>
      <c r="W3839">
        <f>IFERROR(INDEX(tbl_EmployeeSurvey[EnvironmentSatisfaction],MATCH(tbl_HRMaster[[#This Row],[EmployeeID]],tbl_EmployeeSurvey[EmployeeID],0)),"Not Found")</f>
        <v>3</v>
      </c>
      <c r="X3839">
        <f>IFERROR(INDEX(tbl_EmployeeSurvey[JobSatisfaction],MATCH(tbl_HRMaster[[#This Row],[EmployeeID]],tbl_EmployeeSurvey[EmployeeID],0)),"Not Found")</f>
        <v>3</v>
      </c>
      <c r="Y3839" s="5">
        <f>IFERROR(INDEX(tbl_EmployeeSurvey[WorkLifeBalance],MATCH(tbl_HRMaster[[#This Row],[EmployeeID]],tbl_EmployeeSurvey[EmployeeID],0)),"Not Found")</f>
        <v>3</v>
      </c>
      <c r="Z3839" s="5">
        <f>IFERROR(VLOOKUP(tbl_HRMaster[[#This Row],[EmployeeID]],tbl_ManagerSurvey[[EmployeeID]:[PerformanceRating]],2,FALSE),"Not Found")</f>
        <v>2</v>
      </c>
      <c r="AA3839" s="5">
        <f>IFERROR(VLOOKUP(tbl_HRMaster[[#This Row],[EmployeeID]],tbl_ManagerSurvey[[EmployeeID]:[PerformanceRating]],3,FALSE),"Not Found")</f>
        <v>3</v>
      </c>
      <c r="AB3839" s="5" t="str">
        <f>IF(tbl_HRMaster[[#This Row],[Attrition]]="Yes","Left","Active")</f>
        <v>Active</v>
      </c>
      <c r="AC3839" s="5" t="str">
        <f>_xlfn.IFS(tbl_HRMaster[[#This Row],[Age]]&lt;25,"Under 25",tbl_HRMaster[[#This Row],[Age]]&lt;35,"25-34",tbl_HRMaster[[#This Row],[Age]]&lt;45,"35-44",tbl_HRMaster[[#This Row],[Age]]&lt;55,"45-54",TRUE,"Above 54")</f>
        <v>25-34</v>
      </c>
      <c r="AD3839" s="5" t="str">
        <f>_xlfn.IFS(
tbl_HRMaster[[#This Row],[YearsAtCompany]]&lt;2,"&lt; 2 Years",
tbl_HRMaster[[#This Row],[YearsAtCompany]]&lt;5,"2-4 Years",
tbl_HRMaster[[#This Row],[YearsAtCompany]]&lt;10,"5-9 Years",
TRUE,"10+ Years"
)</f>
        <v>10+ Years</v>
      </c>
      <c r="AE3839" s="5">
        <f>IF(tbl_HRMaster[[#This Row],[Attrition]]="Yes",1,0)</f>
        <v>0</v>
      </c>
    </row>
    <row r="3840" spans="1:31" x14ac:dyDescent="0.25">
      <c r="A3840">
        <v>32</v>
      </c>
      <c r="B3840" t="s">
        <v>21</v>
      </c>
      <c r="C3840" t="s">
        <v>22</v>
      </c>
      <c r="D3840" t="s">
        <v>30</v>
      </c>
      <c r="E3840">
        <v>3</v>
      </c>
      <c r="F3840">
        <v>1</v>
      </c>
      <c r="G3840" t="s">
        <v>38</v>
      </c>
      <c r="H3840">
        <v>1813</v>
      </c>
      <c r="I3840" t="s">
        <v>34</v>
      </c>
      <c r="J3840">
        <v>2</v>
      </c>
      <c r="K3840" t="s">
        <v>42</v>
      </c>
      <c r="L3840" t="s">
        <v>27</v>
      </c>
      <c r="M3840">
        <v>171810</v>
      </c>
      <c r="N3840">
        <v>1</v>
      </c>
      <c r="O3840">
        <v>14</v>
      </c>
      <c r="P3840">
        <v>0</v>
      </c>
      <c r="Q3840">
        <v>14</v>
      </c>
      <c r="R3840">
        <v>2</v>
      </c>
      <c r="S3840">
        <v>14</v>
      </c>
      <c r="T3840">
        <v>6</v>
      </c>
      <c r="U3840">
        <v>8</v>
      </c>
      <c r="V3840">
        <f>COUNTIF(tbl_HRMaster[EmployeeID],tbl_HRMaster[[#This Row],[EmployeeID]])</f>
        <v>1</v>
      </c>
      <c r="W3840">
        <f>IFERROR(INDEX(tbl_EmployeeSurvey[EnvironmentSatisfaction],MATCH(tbl_HRMaster[[#This Row],[EmployeeID]],tbl_EmployeeSurvey[EmployeeID],0)),"Not Found")</f>
        <v>3</v>
      </c>
      <c r="X3840">
        <f>IFERROR(INDEX(tbl_EmployeeSurvey[JobSatisfaction],MATCH(tbl_HRMaster[[#This Row],[EmployeeID]],tbl_EmployeeSurvey[EmployeeID],0)),"Not Found")</f>
        <v>3</v>
      </c>
      <c r="Y3840" s="5">
        <f>IFERROR(INDEX(tbl_EmployeeSurvey[WorkLifeBalance],MATCH(tbl_HRMaster[[#This Row],[EmployeeID]],tbl_EmployeeSurvey[EmployeeID],0)),"Not Found")</f>
        <v>3</v>
      </c>
      <c r="Z3840" s="5">
        <f>IFERROR(VLOOKUP(tbl_HRMaster[[#This Row],[EmployeeID]],tbl_ManagerSurvey[[EmployeeID]:[PerformanceRating]],2,FALSE),"Not Found")</f>
        <v>2</v>
      </c>
      <c r="AA3840" s="5">
        <f>IFERROR(VLOOKUP(tbl_HRMaster[[#This Row],[EmployeeID]],tbl_ManagerSurvey[[EmployeeID]:[PerformanceRating]],3,FALSE),"Not Found")</f>
        <v>3</v>
      </c>
      <c r="AB3840" s="5" t="str">
        <f>IF(tbl_HRMaster[[#This Row],[Attrition]]="Yes","Left","Active")</f>
        <v>Active</v>
      </c>
      <c r="AC3840" s="5" t="str">
        <f>_xlfn.IFS(tbl_HRMaster[[#This Row],[Age]]&lt;25,"Under 25",tbl_HRMaster[[#This Row],[Age]]&lt;35,"25-34",tbl_HRMaster[[#This Row],[Age]]&lt;45,"35-44",tbl_HRMaster[[#This Row],[Age]]&lt;55,"45-54",TRUE,"Above 54")</f>
        <v>25-34</v>
      </c>
      <c r="AD3840" s="5" t="str">
        <f>_xlfn.IFS(
tbl_HRMaster[[#This Row],[YearsAtCompany]]&lt;2,"&lt; 2 Years",
tbl_HRMaster[[#This Row],[YearsAtCompany]]&lt;5,"2-4 Years",
tbl_HRMaster[[#This Row],[YearsAtCompany]]&lt;10,"5-9 Years",
TRUE,"10+ Years"
)</f>
        <v>10+ Years</v>
      </c>
      <c r="AE3840" s="5">
        <f>IF(tbl_HRMaster[[#This Row],[Attrition]]="Yes",1,0)</f>
        <v>0</v>
      </c>
    </row>
    <row r="3841" spans="1:31" x14ac:dyDescent="0.25">
      <c r="A3841">
        <v>32</v>
      </c>
      <c r="B3841" t="s">
        <v>21</v>
      </c>
      <c r="C3841" t="s">
        <v>22</v>
      </c>
      <c r="D3841" t="s">
        <v>30</v>
      </c>
      <c r="E3841">
        <v>3</v>
      </c>
      <c r="F3841">
        <v>1</v>
      </c>
      <c r="G3841" t="s">
        <v>38</v>
      </c>
      <c r="H3841">
        <v>3283</v>
      </c>
      <c r="I3841" t="s">
        <v>34</v>
      </c>
      <c r="J3841">
        <v>2</v>
      </c>
      <c r="K3841" t="s">
        <v>42</v>
      </c>
      <c r="L3841" t="s">
        <v>27</v>
      </c>
      <c r="M3841">
        <v>171810</v>
      </c>
      <c r="N3841">
        <v>1</v>
      </c>
      <c r="O3841">
        <v>14</v>
      </c>
      <c r="P3841">
        <v>0</v>
      </c>
      <c r="Q3841">
        <v>14</v>
      </c>
      <c r="R3841">
        <v>2</v>
      </c>
      <c r="S3841">
        <v>14</v>
      </c>
      <c r="T3841">
        <v>6</v>
      </c>
      <c r="U3841">
        <v>8</v>
      </c>
      <c r="V3841">
        <f>COUNTIF(tbl_HRMaster[EmployeeID],tbl_HRMaster[[#This Row],[EmployeeID]])</f>
        <v>1</v>
      </c>
      <c r="W3841">
        <f>IFERROR(INDEX(tbl_EmployeeSurvey[EnvironmentSatisfaction],MATCH(tbl_HRMaster[[#This Row],[EmployeeID]],tbl_EmployeeSurvey[EmployeeID],0)),"Not Found")</f>
        <v>3</v>
      </c>
      <c r="X3841">
        <f>IFERROR(INDEX(tbl_EmployeeSurvey[JobSatisfaction],MATCH(tbl_HRMaster[[#This Row],[EmployeeID]],tbl_EmployeeSurvey[EmployeeID],0)),"Not Found")</f>
        <v>3</v>
      </c>
      <c r="Y3841" s="5">
        <f>IFERROR(INDEX(tbl_EmployeeSurvey[WorkLifeBalance],MATCH(tbl_HRMaster[[#This Row],[EmployeeID]],tbl_EmployeeSurvey[EmployeeID],0)),"Not Found")</f>
        <v>3</v>
      </c>
      <c r="Z3841" s="5">
        <f>IFERROR(VLOOKUP(tbl_HRMaster[[#This Row],[EmployeeID]],tbl_ManagerSurvey[[EmployeeID]:[PerformanceRating]],2,FALSE),"Not Found")</f>
        <v>2</v>
      </c>
      <c r="AA3841" s="5">
        <f>IFERROR(VLOOKUP(tbl_HRMaster[[#This Row],[EmployeeID]],tbl_ManagerSurvey[[EmployeeID]:[PerformanceRating]],3,FALSE),"Not Found")</f>
        <v>3</v>
      </c>
      <c r="AB3841" s="5" t="str">
        <f>IF(tbl_HRMaster[[#This Row],[Attrition]]="Yes","Left","Active")</f>
        <v>Active</v>
      </c>
      <c r="AC3841" s="5" t="str">
        <f>_xlfn.IFS(tbl_HRMaster[[#This Row],[Age]]&lt;25,"Under 25",tbl_HRMaster[[#This Row],[Age]]&lt;35,"25-34",tbl_HRMaster[[#This Row],[Age]]&lt;45,"35-44",tbl_HRMaster[[#This Row],[Age]]&lt;55,"45-54",TRUE,"Above 54")</f>
        <v>25-34</v>
      </c>
      <c r="AD3841" s="5" t="str">
        <f>_xlfn.IFS(
tbl_HRMaster[[#This Row],[YearsAtCompany]]&lt;2,"&lt; 2 Years",
tbl_HRMaster[[#This Row],[YearsAtCompany]]&lt;5,"2-4 Years",
tbl_HRMaster[[#This Row],[YearsAtCompany]]&lt;10,"5-9 Years",
TRUE,"10+ Years"
)</f>
        <v>10+ Years</v>
      </c>
      <c r="AE3841" s="5">
        <f>IF(tbl_HRMaster[[#This Row],[Attrition]]="Yes",1,0)</f>
        <v>0</v>
      </c>
    </row>
    <row r="3842" spans="1:31" x14ac:dyDescent="0.25">
      <c r="A3842">
        <v>34</v>
      </c>
      <c r="B3842" t="s">
        <v>21</v>
      </c>
      <c r="C3842" t="s">
        <v>29</v>
      </c>
      <c r="D3842" t="s">
        <v>30</v>
      </c>
      <c r="E3842">
        <v>2</v>
      </c>
      <c r="F3842">
        <v>4</v>
      </c>
      <c r="G3842" t="s">
        <v>38</v>
      </c>
      <c r="H3842">
        <v>798</v>
      </c>
      <c r="I3842" t="s">
        <v>25</v>
      </c>
      <c r="J3842">
        <v>2</v>
      </c>
      <c r="K3842" t="s">
        <v>43</v>
      </c>
      <c r="L3842" t="s">
        <v>41</v>
      </c>
      <c r="M3842">
        <v>68770</v>
      </c>
      <c r="N3842">
        <v>7</v>
      </c>
      <c r="O3842">
        <v>20</v>
      </c>
      <c r="P3842">
        <v>0</v>
      </c>
      <c r="Q3842">
        <v>16</v>
      </c>
      <c r="R3842">
        <v>3</v>
      </c>
      <c r="S3842">
        <v>14</v>
      </c>
      <c r="T3842">
        <v>6</v>
      </c>
      <c r="U3842">
        <v>9</v>
      </c>
      <c r="V3842">
        <f>COUNTIF(tbl_HRMaster[EmployeeID],tbl_HRMaster[[#This Row],[EmployeeID]])</f>
        <v>1</v>
      </c>
      <c r="W3842">
        <f>IFERROR(INDEX(tbl_EmployeeSurvey[EnvironmentSatisfaction],MATCH(tbl_HRMaster[[#This Row],[EmployeeID]],tbl_EmployeeSurvey[EmployeeID],0)),"Not Found")</f>
        <v>2</v>
      </c>
      <c r="X3842">
        <f>IFERROR(INDEX(tbl_EmployeeSurvey[JobSatisfaction],MATCH(tbl_HRMaster[[#This Row],[EmployeeID]],tbl_EmployeeSurvey[EmployeeID],0)),"Not Found")</f>
        <v>1</v>
      </c>
      <c r="Y3842" s="5">
        <f>IFERROR(INDEX(tbl_EmployeeSurvey[WorkLifeBalance],MATCH(tbl_HRMaster[[#This Row],[EmployeeID]],tbl_EmployeeSurvey[EmployeeID],0)),"Not Found")</f>
        <v>2</v>
      </c>
      <c r="Z3842" s="5">
        <f>IFERROR(VLOOKUP(tbl_HRMaster[[#This Row],[EmployeeID]],tbl_ManagerSurvey[[EmployeeID]:[PerformanceRating]],2,FALSE),"Not Found")</f>
        <v>3</v>
      </c>
      <c r="AA3842" s="5">
        <f>IFERROR(VLOOKUP(tbl_HRMaster[[#This Row],[EmployeeID]],tbl_ManagerSurvey[[EmployeeID]:[PerformanceRating]],3,FALSE),"Not Found")</f>
        <v>4</v>
      </c>
      <c r="AB3842" s="5" t="str">
        <f>IF(tbl_HRMaster[[#This Row],[Attrition]]="Yes","Left","Active")</f>
        <v>Active</v>
      </c>
      <c r="AC3842" s="5" t="str">
        <f>_xlfn.IFS(tbl_HRMaster[[#This Row],[Age]]&lt;25,"Under 25",tbl_HRMaster[[#This Row],[Age]]&lt;35,"25-34",tbl_HRMaster[[#This Row],[Age]]&lt;45,"35-44",tbl_HRMaster[[#This Row],[Age]]&lt;55,"45-54",TRUE,"Above 54")</f>
        <v>25-34</v>
      </c>
      <c r="AD3842" s="5" t="str">
        <f>_xlfn.IFS(
tbl_HRMaster[[#This Row],[YearsAtCompany]]&lt;2,"&lt; 2 Years",
tbl_HRMaster[[#This Row],[YearsAtCompany]]&lt;5,"2-4 Years",
tbl_HRMaster[[#This Row],[YearsAtCompany]]&lt;10,"5-9 Years",
TRUE,"10+ Years"
)</f>
        <v>10+ Years</v>
      </c>
      <c r="AE3842" s="5">
        <f>IF(tbl_HRMaster[[#This Row],[Attrition]]="Yes",1,0)</f>
        <v>0</v>
      </c>
    </row>
    <row r="3843" spans="1:31" x14ac:dyDescent="0.25">
      <c r="A3843">
        <v>34</v>
      </c>
      <c r="B3843" t="s">
        <v>21</v>
      </c>
      <c r="C3843" t="s">
        <v>29</v>
      </c>
      <c r="D3843" t="s">
        <v>30</v>
      </c>
      <c r="E3843">
        <v>2</v>
      </c>
      <c r="F3843">
        <v>4</v>
      </c>
      <c r="G3843" t="s">
        <v>38</v>
      </c>
      <c r="H3843">
        <v>2268</v>
      </c>
      <c r="I3843" t="s">
        <v>25</v>
      </c>
      <c r="J3843">
        <v>2</v>
      </c>
      <c r="K3843" t="s">
        <v>43</v>
      </c>
      <c r="L3843" t="s">
        <v>41</v>
      </c>
      <c r="M3843">
        <v>68770</v>
      </c>
      <c r="N3843">
        <v>7</v>
      </c>
      <c r="O3843">
        <v>20</v>
      </c>
      <c r="P3843">
        <v>0</v>
      </c>
      <c r="Q3843">
        <v>16</v>
      </c>
      <c r="R3843">
        <v>3</v>
      </c>
      <c r="S3843">
        <v>14</v>
      </c>
      <c r="T3843">
        <v>6</v>
      </c>
      <c r="U3843">
        <v>9</v>
      </c>
      <c r="V3843">
        <f>COUNTIF(tbl_HRMaster[EmployeeID],tbl_HRMaster[[#This Row],[EmployeeID]])</f>
        <v>1</v>
      </c>
      <c r="W3843">
        <f>IFERROR(INDEX(tbl_EmployeeSurvey[EnvironmentSatisfaction],MATCH(tbl_HRMaster[[#This Row],[EmployeeID]],tbl_EmployeeSurvey[EmployeeID],0)),"Not Found")</f>
        <v>2</v>
      </c>
      <c r="X3843">
        <f>IFERROR(INDEX(tbl_EmployeeSurvey[JobSatisfaction],MATCH(tbl_HRMaster[[#This Row],[EmployeeID]],tbl_EmployeeSurvey[EmployeeID],0)),"Not Found")</f>
        <v>1</v>
      </c>
      <c r="Y3843" s="5">
        <f>IFERROR(INDEX(tbl_EmployeeSurvey[WorkLifeBalance],MATCH(tbl_HRMaster[[#This Row],[EmployeeID]],tbl_EmployeeSurvey[EmployeeID],0)),"Not Found")</f>
        <v>2</v>
      </c>
      <c r="Z3843" s="5">
        <f>IFERROR(VLOOKUP(tbl_HRMaster[[#This Row],[EmployeeID]],tbl_ManagerSurvey[[EmployeeID]:[PerformanceRating]],2,FALSE),"Not Found")</f>
        <v>3</v>
      </c>
      <c r="AA3843" s="5">
        <f>IFERROR(VLOOKUP(tbl_HRMaster[[#This Row],[EmployeeID]],tbl_ManagerSurvey[[EmployeeID]:[PerformanceRating]],3,FALSE),"Not Found")</f>
        <v>4</v>
      </c>
      <c r="AB3843" s="5" t="str">
        <f>IF(tbl_HRMaster[[#This Row],[Attrition]]="Yes","Left","Active")</f>
        <v>Active</v>
      </c>
      <c r="AC3843" s="5" t="str">
        <f>_xlfn.IFS(tbl_HRMaster[[#This Row],[Age]]&lt;25,"Under 25",tbl_HRMaster[[#This Row],[Age]]&lt;35,"25-34",tbl_HRMaster[[#This Row],[Age]]&lt;45,"35-44",tbl_HRMaster[[#This Row],[Age]]&lt;55,"45-54",TRUE,"Above 54")</f>
        <v>25-34</v>
      </c>
      <c r="AD3843" s="5" t="str">
        <f>_xlfn.IFS(
tbl_HRMaster[[#This Row],[YearsAtCompany]]&lt;2,"&lt; 2 Years",
tbl_HRMaster[[#This Row],[YearsAtCompany]]&lt;5,"2-4 Years",
tbl_HRMaster[[#This Row],[YearsAtCompany]]&lt;10,"5-9 Years",
TRUE,"10+ Years"
)</f>
        <v>10+ Years</v>
      </c>
      <c r="AE3843" s="5">
        <f>IF(tbl_HRMaster[[#This Row],[Attrition]]="Yes",1,0)</f>
        <v>0</v>
      </c>
    </row>
    <row r="3844" spans="1:31" x14ac:dyDescent="0.25">
      <c r="A3844">
        <v>34</v>
      </c>
      <c r="B3844" t="s">
        <v>21</v>
      </c>
      <c r="C3844" t="s">
        <v>29</v>
      </c>
      <c r="D3844" t="s">
        <v>30</v>
      </c>
      <c r="E3844">
        <v>2</v>
      </c>
      <c r="F3844">
        <v>4</v>
      </c>
      <c r="G3844" t="s">
        <v>38</v>
      </c>
      <c r="H3844">
        <v>3738</v>
      </c>
      <c r="I3844" t="s">
        <v>25</v>
      </c>
      <c r="J3844">
        <v>2</v>
      </c>
      <c r="K3844" t="s">
        <v>43</v>
      </c>
      <c r="L3844" t="s">
        <v>41</v>
      </c>
      <c r="M3844">
        <v>68770</v>
      </c>
      <c r="N3844">
        <v>7</v>
      </c>
      <c r="O3844">
        <v>20</v>
      </c>
      <c r="P3844">
        <v>0</v>
      </c>
      <c r="Q3844">
        <v>16</v>
      </c>
      <c r="R3844">
        <v>3</v>
      </c>
      <c r="S3844">
        <v>14</v>
      </c>
      <c r="T3844">
        <v>6</v>
      </c>
      <c r="U3844">
        <v>9</v>
      </c>
      <c r="V3844">
        <f>COUNTIF(tbl_HRMaster[EmployeeID],tbl_HRMaster[[#This Row],[EmployeeID]])</f>
        <v>1</v>
      </c>
      <c r="W3844">
        <f>IFERROR(INDEX(tbl_EmployeeSurvey[EnvironmentSatisfaction],MATCH(tbl_HRMaster[[#This Row],[EmployeeID]],tbl_EmployeeSurvey[EmployeeID],0)),"Not Found")</f>
        <v>2</v>
      </c>
      <c r="X3844">
        <f>IFERROR(INDEX(tbl_EmployeeSurvey[JobSatisfaction],MATCH(tbl_HRMaster[[#This Row],[EmployeeID]],tbl_EmployeeSurvey[EmployeeID],0)),"Not Found")</f>
        <v>1</v>
      </c>
      <c r="Y3844" s="5">
        <f>IFERROR(INDEX(tbl_EmployeeSurvey[WorkLifeBalance],MATCH(tbl_HRMaster[[#This Row],[EmployeeID]],tbl_EmployeeSurvey[EmployeeID],0)),"Not Found")</f>
        <v>2</v>
      </c>
      <c r="Z3844" s="5">
        <f>IFERROR(VLOOKUP(tbl_HRMaster[[#This Row],[EmployeeID]],tbl_ManagerSurvey[[EmployeeID]:[PerformanceRating]],2,FALSE),"Not Found")</f>
        <v>3</v>
      </c>
      <c r="AA3844" s="5">
        <f>IFERROR(VLOOKUP(tbl_HRMaster[[#This Row],[EmployeeID]],tbl_ManagerSurvey[[EmployeeID]:[PerformanceRating]],3,FALSE),"Not Found")</f>
        <v>4</v>
      </c>
      <c r="AB3844" s="5" t="str">
        <f>IF(tbl_HRMaster[[#This Row],[Attrition]]="Yes","Left","Active")</f>
        <v>Active</v>
      </c>
      <c r="AC3844" s="5" t="str">
        <f>_xlfn.IFS(tbl_HRMaster[[#This Row],[Age]]&lt;25,"Under 25",tbl_HRMaster[[#This Row],[Age]]&lt;35,"25-34",tbl_HRMaster[[#This Row],[Age]]&lt;45,"35-44",tbl_HRMaster[[#This Row],[Age]]&lt;55,"45-54",TRUE,"Above 54")</f>
        <v>25-34</v>
      </c>
      <c r="AD3844" s="5" t="str">
        <f>_xlfn.IFS(
tbl_HRMaster[[#This Row],[YearsAtCompany]]&lt;2,"&lt; 2 Years",
tbl_HRMaster[[#This Row],[YearsAtCompany]]&lt;5,"2-4 Years",
tbl_HRMaster[[#This Row],[YearsAtCompany]]&lt;10,"5-9 Years",
TRUE,"10+ Years"
)</f>
        <v>10+ Years</v>
      </c>
      <c r="AE3844" s="5">
        <f>IF(tbl_HRMaster[[#This Row],[Attrition]]="Yes",1,0)</f>
        <v>0</v>
      </c>
    </row>
    <row r="3845" spans="1:31" x14ac:dyDescent="0.25">
      <c r="A3845">
        <v>34</v>
      </c>
      <c r="B3845" t="s">
        <v>21</v>
      </c>
      <c r="C3845" t="s">
        <v>29</v>
      </c>
      <c r="D3845" t="s">
        <v>30</v>
      </c>
      <c r="E3845">
        <v>9</v>
      </c>
      <c r="F3845">
        <v>4</v>
      </c>
      <c r="G3845" t="s">
        <v>24</v>
      </c>
      <c r="H3845">
        <v>1111</v>
      </c>
      <c r="I3845" t="s">
        <v>25</v>
      </c>
      <c r="J3845">
        <v>2</v>
      </c>
      <c r="K3845" t="s">
        <v>42</v>
      </c>
      <c r="L3845" t="s">
        <v>27</v>
      </c>
      <c r="M3845">
        <v>26250</v>
      </c>
      <c r="N3845">
        <v>1</v>
      </c>
      <c r="O3845">
        <v>12</v>
      </c>
      <c r="P3845">
        <v>3</v>
      </c>
      <c r="Q3845">
        <v>16</v>
      </c>
      <c r="R3845">
        <v>4</v>
      </c>
      <c r="S3845">
        <v>15</v>
      </c>
      <c r="T3845">
        <v>6</v>
      </c>
      <c r="U3845">
        <v>11</v>
      </c>
      <c r="V3845">
        <f>COUNTIF(tbl_HRMaster[EmployeeID],tbl_HRMaster[[#This Row],[EmployeeID]])</f>
        <v>1</v>
      </c>
      <c r="W3845">
        <f>IFERROR(INDEX(tbl_EmployeeSurvey[EnvironmentSatisfaction],MATCH(tbl_HRMaster[[#This Row],[EmployeeID]],tbl_EmployeeSurvey[EmployeeID],0)),"Not Found")</f>
        <v>3</v>
      </c>
      <c r="X3845">
        <f>IFERROR(INDEX(tbl_EmployeeSurvey[JobSatisfaction],MATCH(tbl_HRMaster[[#This Row],[EmployeeID]],tbl_EmployeeSurvey[EmployeeID],0)),"Not Found")</f>
        <v>4</v>
      </c>
      <c r="Y3845" s="5">
        <f>IFERROR(INDEX(tbl_EmployeeSurvey[WorkLifeBalance],MATCH(tbl_HRMaster[[#This Row],[EmployeeID]],tbl_EmployeeSurvey[EmployeeID],0)),"Not Found")</f>
        <v>3</v>
      </c>
      <c r="Z3845" s="5">
        <f>IFERROR(VLOOKUP(tbl_HRMaster[[#This Row],[EmployeeID]],tbl_ManagerSurvey[[EmployeeID]:[PerformanceRating]],2,FALSE),"Not Found")</f>
        <v>3</v>
      </c>
      <c r="AA3845" s="5">
        <f>IFERROR(VLOOKUP(tbl_HRMaster[[#This Row],[EmployeeID]],tbl_ManagerSurvey[[EmployeeID]:[PerformanceRating]],3,FALSE),"Not Found")</f>
        <v>3</v>
      </c>
      <c r="AB3845" s="5" t="str">
        <f>IF(tbl_HRMaster[[#This Row],[Attrition]]="Yes","Left","Active")</f>
        <v>Active</v>
      </c>
      <c r="AC3845" s="5" t="str">
        <f>_xlfn.IFS(tbl_HRMaster[[#This Row],[Age]]&lt;25,"Under 25",tbl_HRMaster[[#This Row],[Age]]&lt;35,"25-34",tbl_HRMaster[[#This Row],[Age]]&lt;45,"35-44",tbl_HRMaster[[#This Row],[Age]]&lt;55,"45-54",TRUE,"Above 54")</f>
        <v>25-34</v>
      </c>
      <c r="AD3845" s="5" t="str">
        <f>_xlfn.IFS(
tbl_HRMaster[[#This Row],[YearsAtCompany]]&lt;2,"&lt; 2 Years",
tbl_HRMaster[[#This Row],[YearsAtCompany]]&lt;5,"2-4 Years",
tbl_HRMaster[[#This Row],[YearsAtCompany]]&lt;10,"5-9 Years",
TRUE,"10+ Years"
)</f>
        <v>10+ Years</v>
      </c>
      <c r="AE3845" s="5">
        <f>IF(tbl_HRMaster[[#This Row],[Attrition]]="Yes",1,0)</f>
        <v>0</v>
      </c>
    </row>
    <row r="3846" spans="1:31" x14ac:dyDescent="0.25">
      <c r="A3846">
        <v>34</v>
      </c>
      <c r="B3846" t="s">
        <v>21</v>
      </c>
      <c r="C3846" t="s">
        <v>29</v>
      </c>
      <c r="D3846" t="s">
        <v>30</v>
      </c>
      <c r="E3846">
        <v>9</v>
      </c>
      <c r="F3846">
        <v>4</v>
      </c>
      <c r="G3846" t="s">
        <v>24</v>
      </c>
      <c r="H3846">
        <v>2581</v>
      </c>
      <c r="I3846" t="s">
        <v>25</v>
      </c>
      <c r="J3846">
        <v>2</v>
      </c>
      <c r="K3846" t="s">
        <v>42</v>
      </c>
      <c r="L3846" t="s">
        <v>27</v>
      </c>
      <c r="M3846">
        <v>26250</v>
      </c>
      <c r="N3846">
        <v>1</v>
      </c>
      <c r="O3846">
        <v>12</v>
      </c>
      <c r="P3846">
        <v>3</v>
      </c>
      <c r="Q3846">
        <v>16</v>
      </c>
      <c r="R3846">
        <v>4</v>
      </c>
      <c r="S3846">
        <v>15</v>
      </c>
      <c r="T3846">
        <v>6</v>
      </c>
      <c r="U3846">
        <v>11</v>
      </c>
      <c r="V3846">
        <f>COUNTIF(tbl_HRMaster[EmployeeID],tbl_HRMaster[[#This Row],[EmployeeID]])</f>
        <v>1</v>
      </c>
      <c r="W3846">
        <f>IFERROR(INDEX(tbl_EmployeeSurvey[EnvironmentSatisfaction],MATCH(tbl_HRMaster[[#This Row],[EmployeeID]],tbl_EmployeeSurvey[EmployeeID],0)),"Not Found")</f>
        <v>3</v>
      </c>
      <c r="X3846">
        <f>IFERROR(INDEX(tbl_EmployeeSurvey[JobSatisfaction],MATCH(tbl_HRMaster[[#This Row],[EmployeeID]],tbl_EmployeeSurvey[EmployeeID],0)),"Not Found")</f>
        <v>4</v>
      </c>
      <c r="Y3846" s="5">
        <f>IFERROR(INDEX(tbl_EmployeeSurvey[WorkLifeBalance],MATCH(tbl_HRMaster[[#This Row],[EmployeeID]],tbl_EmployeeSurvey[EmployeeID],0)),"Not Found")</f>
        <v>3</v>
      </c>
      <c r="Z3846" s="5">
        <f>IFERROR(VLOOKUP(tbl_HRMaster[[#This Row],[EmployeeID]],tbl_ManagerSurvey[[EmployeeID]:[PerformanceRating]],2,FALSE),"Not Found")</f>
        <v>3</v>
      </c>
      <c r="AA3846" s="5">
        <f>IFERROR(VLOOKUP(tbl_HRMaster[[#This Row],[EmployeeID]],tbl_ManagerSurvey[[EmployeeID]:[PerformanceRating]],3,FALSE),"Not Found")</f>
        <v>3</v>
      </c>
      <c r="AB3846" s="5" t="str">
        <f>IF(tbl_HRMaster[[#This Row],[Attrition]]="Yes","Left","Active")</f>
        <v>Active</v>
      </c>
      <c r="AC3846" s="5" t="str">
        <f>_xlfn.IFS(tbl_HRMaster[[#This Row],[Age]]&lt;25,"Under 25",tbl_HRMaster[[#This Row],[Age]]&lt;35,"25-34",tbl_HRMaster[[#This Row],[Age]]&lt;45,"35-44",tbl_HRMaster[[#This Row],[Age]]&lt;55,"45-54",TRUE,"Above 54")</f>
        <v>25-34</v>
      </c>
      <c r="AD3846" s="5" t="str">
        <f>_xlfn.IFS(
tbl_HRMaster[[#This Row],[YearsAtCompany]]&lt;2,"&lt; 2 Years",
tbl_HRMaster[[#This Row],[YearsAtCompany]]&lt;5,"2-4 Years",
tbl_HRMaster[[#This Row],[YearsAtCompany]]&lt;10,"5-9 Years",
TRUE,"10+ Years"
)</f>
        <v>10+ Years</v>
      </c>
      <c r="AE3846" s="5">
        <f>IF(tbl_HRMaster[[#This Row],[Attrition]]="Yes",1,0)</f>
        <v>0</v>
      </c>
    </row>
    <row r="3847" spans="1:31" x14ac:dyDescent="0.25">
      <c r="A3847">
        <v>34</v>
      </c>
      <c r="B3847" t="s">
        <v>21</v>
      </c>
      <c r="C3847" t="s">
        <v>29</v>
      </c>
      <c r="D3847" t="s">
        <v>30</v>
      </c>
      <c r="E3847">
        <v>9</v>
      </c>
      <c r="F3847">
        <v>4</v>
      </c>
      <c r="G3847" t="s">
        <v>24</v>
      </c>
      <c r="H3847">
        <v>4051</v>
      </c>
      <c r="I3847" t="s">
        <v>25</v>
      </c>
      <c r="J3847">
        <v>2</v>
      </c>
      <c r="K3847" t="s">
        <v>42</v>
      </c>
      <c r="L3847" t="s">
        <v>27</v>
      </c>
      <c r="M3847">
        <v>26250</v>
      </c>
      <c r="N3847">
        <v>1</v>
      </c>
      <c r="O3847">
        <v>12</v>
      </c>
      <c r="P3847">
        <v>3</v>
      </c>
      <c r="Q3847">
        <v>16</v>
      </c>
      <c r="R3847">
        <v>4</v>
      </c>
      <c r="S3847">
        <v>15</v>
      </c>
      <c r="T3847">
        <v>6</v>
      </c>
      <c r="U3847">
        <v>11</v>
      </c>
      <c r="V3847">
        <f>COUNTIF(tbl_HRMaster[EmployeeID],tbl_HRMaster[[#This Row],[EmployeeID]])</f>
        <v>1</v>
      </c>
      <c r="W3847">
        <f>IFERROR(INDEX(tbl_EmployeeSurvey[EnvironmentSatisfaction],MATCH(tbl_HRMaster[[#This Row],[EmployeeID]],tbl_EmployeeSurvey[EmployeeID],0)),"Not Found")</f>
        <v>3</v>
      </c>
      <c r="X3847">
        <f>IFERROR(INDEX(tbl_EmployeeSurvey[JobSatisfaction],MATCH(tbl_HRMaster[[#This Row],[EmployeeID]],tbl_EmployeeSurvey[EmployeeID],0)),"Not Found")</f>
        <v>4</v>
      </c>
      <c r="Y3847" s="5">
        <f>IFERROR(INDEX(tbl_EmployeeSurvey[WorkLifeBalance],MATCH(tbl_HRMaster[[#This Row],[EmployeeID]],tbl_EmployeeSurvey[EmployeeID],0)),"Not Found")</f>
        <v>3</v>
      </c>
      <c r="Z3847" s="5">
        <f>IFERROR(VLOOKUP(tbl_HRMaster[[#This Row],[EmployeeID]],tbl_ManagerSurvey[[EmployeeID]:[PerformanceRating]],2,FALSE),"Not Found")</f>
        <v>3</v>
      </c>
      <c r="AA3847" s="5">
        <f>IFERROR(VLOOKUP(tbl_HRMaster[[#This Row],[EmployeeID]],tbl_ManagerSurvey[[EmployeeID]:[PerformanceRating]],3,FALSE),"Not Found")</f>
        <v>3</v>
      </c>
      <c r="AB3847" s="5" t="str">
        <f>IF(tbl_HRMaster[[#This Row],[Attrition]]="Yes","Left","Active")</f>
        <v>Active</v>
      </c>
      <c r="AC3847" s="5" t="str">
        <f>_xlfn.IFS(tbl_HRMaster[[#This Row],[Age]]&lt;25,"Under 25",tbl_HRMaster[[#This Row],[Age]]&lt;35,"25-34",tbl_HRMaster[[#This Row],[Age]]&lt;45,"35-44",tbl_HRMaster[[#This Row],[Age]]&lt;55,"45-54",TRUE,"Above 54")</f>
        <v>25-34</v>
      </c>
      <c r="AD3847" s="5" t="str">
        <f>_xlfn.IFS(
tbl_HRMaster[[#This Row],[YearsAtCompany]]&lt;2,"&lt; 2 Years",
tbl_HRMaster[[#This Row],[YearsAtCompany]]&lt;5,"2-4 Years",
tbl_HRMaster[[#This Row],[YearsAtCompany]]&lt;10,"5-9 Years",
TRUE,"10+ Years"
)</f>
        <v>10+ Years</v>
      </c>
      <c r="AE3847" s="5">
        <f>IF(tbl_HRMaster[[#This Row],[Attrition]]="Yes",1,0)</f>
        <v>0</v>
      </c>
    </row>
    <row r="3848" spans="1:31" x14ac:dyDescent="0.25">
      <c r="A3848">
        <v>36</v>
      </c>
      <c r="B3848" t="s">
        <v>21</v>
      </c>
      <c r="C3848" t="s">
        <v>29</v>
      </c>
      <c r="D3848" t="s">
        <v>23</v>
      </c>
      <c r="E3848">
        <v>16</v>
      </c>
      <c r="F3848">
        <v>2</v>
      </c>
      <c r="G3848" t="s">
        <v>24</v>
      </c>
      <c r="H3848">
        <v>711</v>
      </c>
      <c r="I3848" t="s">
        <v>34</v>
      </c>
      <c r="J3848">
        <v>1</v>
      </c>
      <c r="K3848" t="s">
        <v>31</v>
      </c>
      <c r="L3848" t="s">
        <v>27</v>
      </c>
      <c r="M3848">
        <v>12810</v>
      </c>
      <c r="N3848">
        <v>2</v>
      </c>
      <c r="O3848">
        <v>11</v>
      </c>
      <c r="P3848">
        <v>0</v>
      </c>
      <c r="Q3848">
        <v>17</v>
      </c>
      <c r="R3848">
        <v>2</v>
      </c>
      <c r="S3848">
        <v>15</v>
      </c>
      <c r="T3848">
        <v>6</v>
      </c>
      <c r="U3848">
        <v>13</v>
      </c>
      <c r="V3848">
        <f>COUNTIF(tbl_HRMaster[EmployeeID],tbl_HRMaster[[#This Row],[EmployeeID]])</f>
        <v>1</v>
      </c>
      <c r="W3848">
        <f>IFERROR(INDEX(tbl_EmployeeSurvey[EnvironmentSatisfaction],MATCH(tbl_HRMaster[[#This Row],[EmployeeID]],tbl_EmployeeSurvey[EmployeeID],0)),"Not Found")</f>
        <v>1</v>
      </c>
      <c r="X3848">
        <f>IFERROR(INDEX(tbl_EmployeeSurvey[JobSatisfaction],MATCH(tbl_HRMaster[[#This Row],[EmployeeID]],tbl_EmployeeSurvey[EmployeeID],0)),"Not Found")</f>
        <v>1</v>
      </c>
      <c r="Y3848" s="5">
        <f>IFERROR(INDEX(tbl_EmployeeSurvey[WorkLifeBalance],MATCH(tbl_HRMaster[[#This Row],[EmployeeID]],tbl_EmployeeSurvey[EmployeeID],0)),"Not Found")</f>
        <v>2</v>
      </c>
      <c r="Z3848" s="5">
        <f>IFERROR(VLOOKUP(tbl_HRMaster[[#This Row],[EmployeeID]],tbl_ManagerSurvey[[EmployeeID]:[PerformanceRating]],2,FALSE),"Not Found")</f>
        <v>3</v>
      </c>
      <c r="AA3848" s="5">
        <f>IFERROR(VLOOKUP(tbl_HRMaster[[#This Row],[EmployeeID]],tbl_ManagerSurvey[[EmployeeID]:[PerformanceRating]],3,FALSE),"Not Found")</f>
        <v>3</v>
      </c>
      <c r="AB3848" s="5" t="str">
        <f>IF(tbl_HRMaster[[#This Row],[Attrition]]="Yes","Left","Active")</f>
        <v>Active</v>
      </c>
      <c r="AC3848" s="5" t="str">
        <f>_xlfn.IFS(tbl_HRMaster[[#This Row],[Age]]&lt;25,"Under 25",tbl_HRMaster[[#This Row],[Age]]&lt;35,"25-34",tbl_HRMaster[[#This Row],[Age]]&lt;45,"35-44",tbl_HRMaster[[#This Row],[Age]]&lt;55,"45-54",TRUE,"Above 54")</f>
        <v>35-44</v>
      </c>
      <c r="AD3848" s="5" t="str">
        <f>_xlfn.IFS(
tbl_HRMaster[[#This Row],[YearsAtCompany]]&lt;2,"&lt; 2 Years",
tbl_HRMaster[[#This Row],[YearsAtCompany]]&lt;5,"2-4 Years",
tbl_HRMaster[[#This Row],[YearsAtCompany]]&lt;10,"5-9 Years",
TRUE,"10+ Years"
)</f>
        <v>10+ Years</v>
      </c>
      <c r="AE3848" s="5">
        <f>IF(tbl_HRMaster[[#This Row],[Attrition]]="Yes",1,0)</f>
        <v>0</v>
      </c>
    </row>
    <row r="3849" spans="1:31" x14ac:dyDescent="0.25">
      <c r="A3849">
        <v>36</v>
      </c>
      <c r="B3849" t="s">
        <v>21</v>
      </c>
      <c r="C3849" t="s">
        <v>29</v>
      </c>
      <c r="D3849" t="s">
        <v>23</v>
      </c>
      <c r="E3849">
        <v>16</v>
      </c>
      <c r="F3849">
        <v>2</v>
      </c>
      <c r="G3849" t="s">
        <v>24</v>
      </c>
      <c r="H3849">
        <v>2181</v>
      </c>
      <c r="I3849" t="s">
        <v>34</v>
      </c>
      <c r="J3849">
        <v>1</v>
      </c>
      <c r="K3849" t="s">
        <v>31</v>
      </c>
      <c r="L3849" t="s">
        <v>27</v>
      </c>
      <c r="M3849">
        <v>12810</v>
      </c>
      <c r="N3849">
        <v>2</v>
      </c>
      <c r="O3849">
        <v>11</v>
      </c>
      <c r="P3849">
        <v>0</v>
      </c>
      <c r="Q3849">
        <v>17</v>
      </c>
      <c r="R3849">
        <v>2</v>
      </c>
      <c r="S3849">
        <v>15</v>
      </c>
      <c r="T3849">
        <v>6</v>
      </c>
      <c r="U3849">
        <v>13</v>
      </c>
      <c r="V3849">
        <f>COUNTIF(tbl_HRMaster[EmployeeID],tbl_HRMaster[[#This Row],[EmployeeID]])</f>
        <v>1</v>
      </c>
      <c r="W3849">
        <f>IFERROR(INDEX(tbl_EmployeeSurvey[EnvironmentSatisfaction],MATCH(tbl_HRMaster[[#This Row],[EmployeeID]],tbl_EmployeeSurvey[EmployeeID],0)),"Not Found")</f>
        <v>1</v>
      </c>
      <c r="X3849">
        <f>IFERROR(INDEX(tbl_EmployeeSurvey[JobSatisfaction],MATCH(tbl_HRMaster[[#This Row],[EmployeeID]],tbl_EmployeeSurvey[EmployeeID],0)),"Not Found")</f>
        <v>1</v>
      </c>
      <c r="Y3849" s="5">
        <f>IFERROR(INDEX(tbl_EmployeeSurvey[WorkLifeBalance],MATCH(tbl_HRMaster[[#This Row],[EmployeeID]],tbl_EmployeeSurvey[EmployeeID],0)),"Not Found")</f>
        <v>2</v>
      </c>
      <c r="Z3849" s="5">
        <f>IFERROR(VLOOKUP(tbl_HRMaster[[#This Row],[EmployeeID]],tbl_ManagerSurvey[[EmployeeID]:[PerformanceRating]],2,FALSE),"Not Found")</f>
        <v>3</v>
      </c>
      <c r="AA3849" s="5">
        <f>IFERROR(VLOOKUP(tbl_HRMaster[[#This Row],[EmployeeID]],tbl_ManagerSurvey[[EmployeeID]:[PerformanceRating]],3,FALSE),"Not Found")</f>
        <v>3</v>
      </c>
      <c r="AB3849" s="5" t="str">
        <f>IF(tbl_HRMaster[[#This Row],[Attrition]]="Yes","Left","Active")</f>
        <v>Active</v>
      </c>
      <c r="AC3849" s="5" t="str">
        <f>_xlfn.IFS(tbl_HRMaster[[#This Row],[Age]]&lt;25,"Under 25",tbl_HRMaster[[#This Row],[Age]]&lt;35,"25-34",tbl_HRMaster[[#This Row],[Age]]&lt;45,"35-44",tbl_HRMaster[[#This Row],[Age]]&lt;55,"45-54",TRUE,"Above 54")</f>
        <v>35-44</v>
      </c>
      <c r="AD3849" s="5" t="str">
        <f>_xlfn.IFS(
tbl_HRMaster[[#This Row],[YearsAtCompany]]&lt;2,"&lt; 2 Years",
tbl_HRMaster[[#This Row],[YearsAtCompany]]&lt;5,"2-4 Years",
tbl_HRMaster[[#This Row],[YearsAtCompany]]&lt;10,"5-9 Years",
TRUE,"10+ Years"
)</f>
        <v>10+ Years</v>
      </c>
      <c r="AE3849" s="5">
        <f>IF(tbl_HRMaster[[#This Row],[Attrition]]="Yes",1,0)</f>
        <v>0</v>
      </c>
    </row>
    <row r="3850" spans="1:31" x14ac:dyDescent="0.25">
      <c r="A3850">
        <v>36</v>
      </c>
      <c r="B3850" t="s">
        <v>21</v>
      </c>
      <c r="C3850" t="s">
        <v>29</v>
      </c>
      <c r="D3850" t="s">
        <v>23</v>
      </c>
      <c r="E3850">
        <v>16</v>
      </c>
      <c r="F3850">
        <v>2</v>
      </c>
      <c r="G3850" t="s">
        <v>24</v>
      </c>
      <c r="H3850">
        <v>3651</v>
      </c>
      <c r="I3850" t="s">
        <v>34</v>
      </c>
      <c r="J3850">
        <v>1</v>
      </c>
      <c r="K3850" t="s">
        <v>31</v>
      </c>
      <c r="L3850" t="s">
        <v>27</v>
      </c>
      <c r="M3850">
        <v>12810</v>
      </c>
      <c r="N3850">
        <v>2</v>
      </c>
      <c r="O3850">
        <v>11</v>
      </c>
      <c r="P3850">
        <v>0</v>
      </c>
      <c r="Q3850">
        <v>17</v>
      </c>
      <c r="R3850">
        <v>2</v>
      </c>
      <c r="S3850">
        <v>15</v>
      </c>
      <c r="T3850">
        <v>6</v>
      </c>
      <c r="U3850">
        <v>13</v>
      </c>
      <c r="V3850">
        <f>COUNTIF(tbl_HRMaster[EmployeeID],tbl_HRMaster[[#This Row],[EmployeeID]])</f>
        <v>1</v>
      </c>
      <c r="W3850">
        <f>IFERROR(INDEX(tbl_EmployeeSurvey[EnvironmentSatisfaction],MATCH(tbl_HRMaster[[#This Row],[EmployeeID]],tbl_EmployeeSurvey[EmployeeID],0)),"Not Found")</f>
        <v>1</v>
      </c>
      <c r="X3850">
        <f>IFERROR(INDEX(tbl_EmployeeSurvey[JobSatisfaction],MATCH(tbl_HRMaster[[#This Row],[EmployeeID]],tbl_EmployeeSurvey[EmployeeID],0)),"Not Found")</f>
        <v>1</v>
      </c>
      <c r="Y3850" s="5">
        <f>IFERROR(INDEX(tbl_EmployeeSurvey[WorkLifeBalance],MATCH(tbl_HRMaster[[#This Row],[EmployeeID]],tbl_EmployeeSurvey[EmployeeID],0)),"Not Found")</f>
        <v>2</v>
      </c>
      <c r="Z3850" s="5">
        <f>IFERROR(VLOOKUP(tbl_HRMaster[[#This Row],[EmployeeID]],tbl_ManagerSurvey[[EmployeeID]:[PerformanceRating]],2,FALSE),"Not Found")</f>
        <v>3</v>
      </c>
      <c r="AA3850" s="5">
        <f>IFERROR(VLOOKUP(tbl_HRMaster[[#This Row],[EmployeeID]],tbl_ManagerSurvey[[EmployeeID]:[PerformanceRating]],3,FALSE),"Not Found")</f>
        <v>3</v>
      </c>
      <c r="AB3850" s="5" t="str">
        <f>IF(tbl_HRMaster[[#This Row],[Attrition]]="Yes","Left","Active")</f>
        <v>Active</v>
      </c>
      <c r="AC3850" s="5" t="str">
        <f>_xlfn.IFS(tbl_HRMaster[[#This Row],[Age]]&lt;25,"Under 25",tbl_HRMaster[[#This Row],[Age]]&lt;35,"25-34",tbl_HRMaster[[#This Row],[Age]]&lt;45,"35-44",tbl_HRMaster[[#This Row],[Age]]&lt;55,"45-54",TRUE,"Above 54")</f>
        <v>35-44</v>
      </c>
      <c r="AD3850" s="5" t="str">
        <f>_xlfn.IFS(
tbl_HRMaster[[#This Row],[YearsAtCompany]]&lt;2,"&lt; 2 Years",
tbl_HRMaster[[#This Row],[YearsAtCompany]]&lt;5,"2-4 Years",
tbl_HRMaster[[#This Row],[YearsAtCompany]]&lt;10,"5-9 Years",
TRUE,"10+ Years"
)</f>
        <v>10+ Years</v>
      </c>
      <c r="AE3850" s="5">
        <f>IF(tbl_HRMaster[[#This Row],[Attrition]]="Yes",1,0)</f>
        <v>0</v>
      </c>
    </row>
    <row r="3851" spans="1:31" x14ac:dyDescent="0.25">
      <c r="A3851">
        <v>53</v>
      </c>
      <c r="B3851" t="s">
        <v>21</v>
      </c>
      <c r="C3851" t="s">
        <v>29</v>
      </c>
      <c r="D3851" t="s">
        <v>23</v>
      </c>
      <c r="E3851">
        <v>8</v>
      </c>
      <c r="F3851">
        <v>2</v>
      </c>
      <c r="G3851" t="s">
        <v>38</v>
      </c>
      <c r="H3851">
        <v>503</v>
      </c>
      <c r="I3851" t="s">
        <v>34</v>
      </c>
      <c r="J3851">
        <v>2</v>
      </c>
      <c r="K3851" t="s">
        <v>31</v>
      </c>
      <c r="L3851" t="s">
        <v>27</v>
      </c>
      <c r="M3851">
        <v>120610</v>
      </c>
      <c r="N3851">
        <v>2</v>
      </c>
      <c r="O3851">
        <v>20</v>
      </c>
      <c r="P3851">
        <v>1</v>
      </c>
      <c r="Q3851">
        <v>30</v>
      </c>
      <c r="R3851">
        <v>2</v>
      </c>
      <c r="S3851">
        <v>15</v>
      </c>
      <c r="T3851">
        <v>6</v>
      </c>
      <c r="U3851">
        <v>12</v>
      </c>
      <c r="V3851">
        <f>COUNTIF(tbl_HRMaster[EmployeeID],tbl_HRMaster[[#This Row],[EmployeeID]])</f>
        <v>1</v>
      </c>
      <c r="W3851">
        <f>IFERROR(INDEX(tbl_EmployeeSurvey[EnvironmentSatisfaction],MATCH(tbl_HRMaster[[#This Row],[EmployeeID]],tbl_EmployeeSurvey[EmployeeID],0)),"Not Found")</f>
        <v>3</v>
      </c>
      <c r="X3851">
        <f>IFERROR(INDEX(tbl_EmployeeSurvey[JobSatisfaction],MATCH(tbl_HRMaster[[#This Row],[EmployeeID]],tbl_EmployeeSurvey[EmployeeID],0)),"Not Found")</f>
        <v>2</v>
      </c>
      <c r="Y3851" s="5">
        <f>IFERROR(INDEX(tbl_EmployeeSurvey[WorkLifeBalance],MATCH(tbl_HRMaster[[#This Row],[EmployeeID]],tbl_EmployeeSurvey[EmployeeID],0)),"Not Found")</f>
        <v>3</v>
      </c>
      <c r="Z3851" s="5">
        <f>IFERROR(VLOOKUP(tbl_HRMaster[[#This Row],[EmployeeID]],tbl_ManagerSurvey[[EmployeeID]:[PerformanceRating]],2,FALSE),"Not Found")</f>
        <v>4</v>
      </c>
      <c r="AA3851" s="5">
        <f>IFERROR(VLOOKUP(tbl_HRMaster[[#This Row],[EmployeeID]],tbl_ManagerSurvey[[EmployeeID]:[PerformanceRating]],3,FALSE),"Not Found")</f>
        <v>4</v>
      </c>
      <c r="AB3851" s="5" t="str">
        <f>IF(tbl_HRMaster[[#This Row],[Attrition]]="Yes","Left","Active")</f>
        <v>Active</v>
      </c>
      <c r="AC3851" s="5" t="str">
        <f>_xlfn.IFS(tbl_HRMaster[[#This Row],[Age]]&lt;25,"Under 25",tbl_HRMaster[[#This Row],[Age]]&lt;35,"25-34",tbl_HRMaster[[#This Row],[Age]]&lt;45,"35-44",tbl_HRMaster[[#This Row],[Age]]&lt;55,"45-54",TRUE,"Above 54")</f>
        <v>45-54</v>
      </c>
      <c r="AD3851" s="5" t="str">
        <f>_xlfn.IFS(
tbl_HRMaster[[#This Row],[YearsAtCompany]]&lt;2,"&lt; 2 Years",
tbl_HRMaster[[#This Row],[YearsAtCompany]]&lt;5,"2-4 Years",
tbl_HRMaster[[#This Row],[YearsAtCompany]]&lt;10,"5-9 Years",
TRUE,"10+ Years"
)</f>
        <v>10+ Years</v>
      </c>
      <c r="AE3851" s="5">
        <f>IF(tbl_HRMaster[[#This Row],[Attrition]]="Yes",1,0)</f>
        <v>0</v>
      </c>
    </row>
    <row r="3852" spans="1:31" x14ac:dyDescent="0.25">
      <c r="A3852">
        <v>53</v>
      </c>
      <c r="B3852" t="s">
        <v>21</v>
      </c>
      <c r="C3852" t="s">
        <v>29</v>
      </c>
      <c r="D3852" t="s">
        <v>23</v>
      </c>
      <c r="E3852">
        <v>8</v>
      </c>
      <c r="F3852">
        <v>2</v>
      </c>
      <c r="G3852" t="s">
        <v>38</v>
      </c>
      <c r="H3852">
        <v>1973</v>
      </c>
      <c r="I3852" t="s">
        <v>34</v>
      </c>
      <c r="J3852">
        <v>2</v>
      </c>
      <c r="K3852" t="s">
        <v>31</v>
      </c>
      <c r="L3852" t="s">
        <v>27</v>
      </c>
      <c r="M3852">
        <v>120610</v>
      </c>
      <c r="N3852">
        <v>2</v>
      </c>
      <c r="O3852">
        <v>20</v>
      </c>
      <c r="P3852">
        <v>1</v>
      </c>
      <c r="Q3852">
        <v>30</v>
      </c>
      <c r="R3852">
        <v>2</v>
      </c>
      <c r="S3852">
        <v>15</v>
      </c>
      <c r="T3852">
        <v>6</v>
      </c>
      <c r="U3852">
        <v>12</v>
      </c>
      <c r="V3852">
        <f>COUNTIF(tbl_HRMaster[EmployeeID],tbl_HRMaster[[#This Row],[EmployeeID]])</f>
        <v>1</v>
      </c>
      <c r="W3852">
        <f>IFERROR(INDEX(tbl_EmployeeSurvey[EnvironmentSatisfaction],MATCH(tbl_HRMaster[[#This Row],[EmployeeID]],tbl_EmployeeSurvey[EmployeeID],0)),"Not Found")</f>
        <v>3</v>
      </c>
      <c r="X3852">
        <f>IFERROR(INDEX(tbl_EmployeeSurvey[JobSatisfaction],MATCH(tbl_HRMaster[[#This Row],[EmployeeID]],tbl_EmployeeSurvey[EmployeeID],0)),"Not Found")</f>
        <v>2</v>
      </c>
      <c r="Y3852" s="5">
        <f>IFERROR(INDEX(tbl_EmployeeSurvey[WorkLifeBalance],MATCH(tbl_HRMaster[[#This Row],[EmployeeID]],tbl_EmployeeSurvey[EmployeeID],0)),"Not Found")</f>
        <v>3</v>
      </c>
      <c r="Z3852" s="5">
        <f>IFERROR(VLOOKUP(tbl_HRMaster[[#This Row],[EmployeeID]],tbl_ManagerSurvey[[EmployeeID]:[PerformanceRating]],2,FALSE),"Not Found")</f>
        <v>4</v>
      </c>
      <c r="AA3852" s="5">
        <f>IFERROR(VLOOKUP(tbl_HRMaster[[#This Row],[EmployeeID]],tbl_ManagerSurvey[[EmployeeID]:[PerformanceRating]],3,FALSE),"Not Found")</f>
        <v>4</v>
      </c>
      <c r="AB3852" s="5" t="str">
        <f>IF(tbl_HRMaster[[#This Row],[Attrition]]="Yes","Left","Active")</f>
        <v>Active</v>
      </c>
      <c r="AC3852" s="5" t="str">
        <f>_xlfn.IFS(tbl_HRMaster[[#This Row],[Age]]&lt;25,"Under 25",tbl_HRMaster[[#This Row],[Age]]&lt;35,"25-34",tbl_HRMaster[[#This Row],[Age]]&lt;45,"35-44",tbl_HRMaster[[#This Row],[Age]]&lt;55,"45-54",TRUE,"Above 54")</f>
        <v>45-54</v>
      </c>
      <c r="AD3852" s="5" t="str">
        <f>_xlfn.IFS(
tbl_HRMaster[[#This Row],[YearsAtCompany]]&lt;2,"&lt; 2 Years",
tbl_HRMaster[[#This Row],[YearsAtCompany]]&lt;5,"2-4 Years",
tbl_HRMaster[[#This Row],[YearsAtCompany]]&lt;10,"5-9 Years",
TRUE,"10+ Years"
)</f>
        <v>10+ Years</v>
      </c>
      <c r="AE3852" s="5">
        <f>IF(tbl_HRMaster[[#This Row],[Attrition]]="Yes",1,0)</f>
        <v>0</v>
      </c>
    </row>
    <row r="3853" spans="1:31" x14ac:dyDescent="0.25">
      <c r="A3853">
        <v>53</v>
      </c>
      <c r="B3853" t="s">
        <v>21</v>
      </c>
      <c r="C3853" t="s">
        <v>29</v>
      </c>
      <c r="D3853" t="s">
        <v>23</v>
      </c>
      <c r="E3853">
        <v>8</v>
      </c>
      <c r="F3853">
        <v>2</v>
      </c>
      <c r="G3853" t="s">
        <v>38</v>
      </c>
      <c r="H3853">
        <v>3443</v>
      </c>
      <c r="I3853" t="s">
        <v>34</v>
      </c>
      <c r="J3853">
        <v>2</v>
      </c>
      <c r="K3853" t="s">
        <v>31</v>
      </c>
      <c r="L3853" t="s">
        <v>27</v>
      </c>
      <c r="M3853">
        <v>120610</v>
      </c>
      <c r="N3853">
        <v>2</v>
      </c>
      <c r="O3853">
        <v>20</v>
      </c>
      <c r="P3853">
        <v>1</v>
      </c>
      <c r="Q3853">
        <v>30</v>
      </c>
      <c r="R3853">
        <v>2</v>
      </c>
      <c r="S3853">
        <v>15</v>
      </c>
      <c r="T3853">
        <v>6</v>
      </c>
      <c r="U3853">
        <v>12</v>
      </c>
      <c r="V3853">
        <f>COUNTIF(tbl_HRMaster[EmployeeID],tbl_HRMaster[[#This Row],[EmployeeID]])</f>
        <v>1</v>
      </c>
      <c r="W3853">
        <f>IFERROR(INDEX(tbl_EmployeeSurvey[EnvironmentSatisfaction],MATCH(tbl_HRMaster[[#This Row],[EmployeeID]],tbl_EmployeeSurvey[EmployeeID],0)),"Not Found")</f>
        <v>3</v>
      </c>
      <c r="X3853">
        <f>IFERROR(INDEX(tbl_EmployeeSurvey[JobSatisfaction],MATCH(tbl_HRMaster[[#This Row],[EmployeeID]],tbl_EmployeeSurvey[EmployeeID],0)),"Not Found")</f>
        <v>2</v>
      </c>
      <c r="Y3853" s="5">
        <f>IFERROR(INDEX(tbl_EmployeeSurvey[WorkLifeBalance],MATCH(tbl_HRMaster[[#This Row],[EmployeeID]],tbl_EmployeeSurvey[EmployeeID],0)),"Not Found")</f>
        <v>3</v>
      </c>
      <c r="Z3853" s="5">
        <f>IFERROR(VLOOKUP(tbl_HRMaster[[#This Row],[EmployeeID]],tbl_ManagerSurvey[[EmployeeID]:[PerformanceRating]],2,FALSE),"Not Found")</f>
        <v>4</v>
      </c>
      <c r="AA3853" s="5">
        <f>IFERROR(VLOOKUP(tbl_HRMaster[[#This Row],[EmployeeID]],tbl_ManagerSurvey[[EmployeeID]:[PerformanceRating]],3,FALSE),"Not Found")</f>
        <v>4</v>
      </c>
      <c r="AB3853" s="5" t="str">
        <f>IF(tbl_HRMaster[[#This Row],[Attrition]]="Yes","Left","Active")</f>
        <v>Active</v>
      </c>
      <c r="AC3853" s="5" t="str">
        <f>_xlfn.IFS(tbl_HRMaster[[#This Row],[Age]]&lt;25,"Under 25",tbl_HRMaster[[#This Row],[Age]]&lt;35,"25-34",tbl_HRMaster[[#This Row],[Age]]&lt;45,"35-44",tbl_HRMaster[[#This Row],[Age]]&lt;55,"45-54",TRUE,"Above 54")</f>
        <v>45-54</v>
      </c>
      <c r="AD3853" s="5" t="str">
        <f>_xlfn.IFS(
tbl_HRMaster[[#This Row],[YearsAtCompany]]&lt;2,"&lt; 2 Years",
tbl_HRMaster[[#This Row],[YearsAtCompany]]&lt;5,"2-4 Years",
tbl_HRMaster[[#This Row],[YearsAtCompany]]&lt;10,"5-9 Years",
TRUE,"10+ Years"
)</f>
        <v>10+ Years</v>
      </c>
      <c r="AE3853" s="5">
        <f>IF(tbl_HRMaster[[#This Row],[Attrition]]="Yes",1,0)</f>
        <v>0</v>
      </c>
    </row>
    <row r="3854" spans="1:31" x14ac:dyDescent="0.25">
      <c r="A3854">
        <v>37</v>
      </c>
      <c r="B3854" t="s">
        <v>21</v>
      </c>
      <c r="C3854" t="s">
        <v>22</v>
      </c>
      <c r="D3854" t="s">
        <v>30</v>
      </c>
      <c r="E3854">
        <v>1</v>
      </c>
      <c r="F3854">
        <v>3</v>
      </c>
      <c r="G3854" t="s">
        <v>24</v>
      </c>
      <c r="H3854">
        <v>1175</v>
      </c>
      <c r="I3854" t="s">
        <v>25</v>
      </c>
      <c r="J3854">
        <v>4</v>
      </c>
      <c r="K3854" t="s">
        <v>35</v>
      </c>
      <c r="L3854" t="s">
        <v>27</v>
      </c>
      <c r="M3854">
        <v>54290</v>
      </c>
      <c r="N3854">
        <v>1</v>
      </c>
      <c r="O3854">
        <v>17</v>
      </c>
      <c r="P3854">
        <v>1</v>
      </c>
      <c r="Q3854">
        <v>16</v>
      </c>
      <c r="R3854">
        <v>3</v>
      </c>
      <c r="S3854">
        <v>16</v>
      </c>
      <c r="T3854">
        <v>6</v>
      </c>
      <c r="U3854">
        <v>8</v>
      </c>
      <c r="V3854">
        <f>COUNTIF(tbl_HRMaster[EmployeeID],tbl_HRMaster[[#This Row],[EmployeeID]])</f>
        <v>1</v>
      </c>
      <c r="W3854">
        <f>IFERROR(INDEX(tbl_EmployeeSurvey[EnvironmentSatisfaction],MATCH(tbl_HRMaster[[#This Row],[EmployeeID]],tbl_EmployeeSurvey[EmployeeID],0)),"Not Found")</f>
        <v>3</v>
      </c>
      <c r="X3854">
        <f>IFERROR(INDEX(tbl_EmployeeSurvey[JobSatisfaction],MATCH(tbl_HRMaster[[#This Row],[EmployeeID]],tbl_EmployeeSurvey[EmployeeID],0)),"Not Found")</f>
        <v>4</v>
      </c>
      <c r="Y3854" s="5">
        <f>IFERROR(INDEX(tbl_EmployeeSurvey[WorkLifeBalance],MATCH(tbl_HRMaster[[#This Row],[EmployeeID]],tbl_EmployeeSurvey[EmployeeID],0)),"Not Found")</f>
        <v>3</v>
      </c>
      <c r="Z3854" s="5">
        <f>IFERROR(VLOOKUP(tbl_HRMaster[[#This Row],[EmployeeID]],tbl_ManagerSurvey[[EmployeeID]:[PerformanceRating]],2,FALSE),"Not Found")</f>
        <v>3</v>
      </c>
      <c r="AA3854" s="5">
        <f>IFERROR(VLOOKUP(tbl_HRMaster[[#This Row],[EmployeeID]],tbl_ManagerSurvey[[EmployeeID]:[PerformanceRating]],3,FALSE),"Not Found")</f>
        <v>3</v>
      </c>
      <c r="AB3854" s="5" t="str">
        <f>IF(tbl_HRMaster[[#This Row],[Attrition]]="Yes","Left","Active")</f>
        <v>Active</v>
      </c>
      <c r="AC3854" s="5" t="str">
        <f>_xlfn.IFS(tbl_HRMaster[[#This Row],[Age]]&lt;25,"Under 25",tbl_HRMaster[[#This Row],[Age]]&lt;35,"25-34",tbl_HRMaster[[#This Row],[Age]]&lt;45,"35-44",tbl_HRMaster[[#This Row],[Age]]&lt;55,"45-54",TRUE,"Above 54")</f>
        <v>35-44</v>
      </c>
      <c r="AD3854" s="5" t="str">
        <f>_xlfn.IFS(
tbl_HRMaster[[#This Row],[YearsAtCompany]]&lt;2,"&lt; 2 Years",
tbl_HRMaster[[#This Row],[YearsAtCompany]]&lt;5,"2-4 Years",
tbl_HRMaster[[#This Row],[YearsAtCompany]]&lt;10,"5-9 Years",
TRUE,"10+ Years"
)</f>
        <v>10+ Years</v>
      </c>
      <c r="AE3854" s="5">
        <f>IF(tbl_HRMaster[[#This Row],[Attrition]]="Yes",1,0)</f>
        <v>0</v>
      </c>
    </row>
    <row r="3855" spans="1:31" x14ac:dyDescent="0.25">
      <c r="A3855">
        <v>37</v>
      </c>
      <c r="B3855" t="s">
        <v>21</v>
      </c>
      <c r="C3855" t="s">
        <v>22</v>
      </c>
      <c r="D3855" t="s">
        <v>30</v>
      </c>
      <c r="E3855">
        <v>1</v>
      </c>
      <c r="F3855">
        <v>3</v>
      </c>
      <c r="G3855" t="s">
        <v>24</v>
      </c>
      <c r="H3855">
        <v>2645</v>
      </c>
      <c r="I3855" t="s">
        <v>25</v>
      </c>
      <c r="J3855">
        <v>4</v>
      </c>
      <c r="K3855" t="s">
        <v>35</v>
      </c>
      <c r="L3855" t="s">
        <v>27</v>
      </c>
      <c r="M3855">
        <v>54290</v>
      </c>
      <c r="N3855">
        <v>1</v>
      </c>
      <c r="O3855">
        <v>17</v>
      </c>
      <c r="P3855">
        <v>1</v>
      </c>
      <c r="Q3855">
        <v>16</v>
      </c>
      <c r="R3855">
        <v>3</v>
      </c>
      <c r="S3855">
        <v>16</v>
      </c>
      <c r="T3855">
        <v>6</v>
      </c>
      <c r="U3855">
        <v>8</v>
      </c>
      <c r="V3855">
        <f>COUNTIF(tbl_HRMaster[EmployeeID],tbl_HRMaster[[#This Row],[EmployeeID]])</f>
        <v>1</v>
      </c>
      <c r="W3855">
        <f>IFERROR(INDEX(tbl_EmployeeSurvey[EnvironmentSatisfaction],MATCH(tbl_HRMaster[[#This Row],[EmployeeID]],tbl_EmployeeSurvey[EmployeeID],0)),"Not Found")</f>
        <v>3</v>
      </c>
      <c r="X3855">
        <f>IFERROR(INDEX(tbl_EmployeeSurvey[JobSatisfaction],MATCH(tbl_HRMaster[[#This Row],[EmployeeID]],tbl_EmployeeSurvey[EmployeeID],0)),"Not Found")</f>
        <v>4</v>
      </c>
      <c r="Y3855" s="5">
        <f>IFERROR(INDEX(tbl_EmployeeSurvey[WorkLifeBalance],MATCH(tbl_HRMaster[[#This Row],[EmployeeID]],tbl_EmployeeSurvey[EmployeeID],0)),"Not Found")</f>
        <v>3</v>
      </c>
      <c r="Z3855" s="5">
        <f>IFERROR(VLOOKUP(tbl_HRMaster[[#This Row],[EmployeeID]],tbl_ManagerSurvey[[EmployeeID]:[PerformanceRating]],2,FALSE),"Not Found")</f>
        <v>3</v>
      </c>
      <c r="AA3855" s="5">
        <f>IFERROR(VLOOKUP(tbl_HRMaster[[#This Row],[EmployeeID]],tbl_ManagerSurvey[[EmployeeID]:[PerformanceRating]],3,FALSE),"Not Found")</f>
        <v>3</v>
      </c>
      <c r="AB3855" s="5" t="str">
        <f>IF(tbl_HRMaster[[#This Row],[Attrition]]="Yes","Left","Active")</f>
        <v>Active</v>
      </c>
      <c r="AC3855" s="5" t="str">
        <f>_xlfn.IFS(tbl_HRMaster[[#This Row],[Age]]&lt;25,"Under 25",tbl_HRMaster[[#This Row],[Age]]&lt;35,"25-34",tbl_HRMaster[[#This Row],[Age]]&lt;45,"35-44",tbl_HRMaster[[#This Row],[Age]]&lt;55,"45-54",TRUE,"Above 54")</f>
        <v>35-44</v>
      </c>
      <c r="AD3855" s="5" t="str">
        <f>_xlfn.IFS(
tbl_HRMaster[[#This Row],[YearsAtCompany]]&lt;2,"&lt; 2 Years",
tbl_HRMaster[[#This Row],[YearsAtCompany]]&lt;5,"2-4 Years",
tbl_HRMaster[[#This Row],[YearsAtCompany]]&lt;10,"5-9 Years",
TRUE,"10+ Years"
)</f>
        <v>10+ Years</v>
      </c>
      <c r="AE3855" s="5">
        <f>IF(tbl_HRMaster[[#This Row],[Attrition]]="Yes",1,0)</f>
        <v>0</v>
      </c>
    </row>
    <row r="3856" spans="1:31" x14ac:dyDescent="0.25">
      <c r="A3856">
        <v>37</v>
      </c>
      <c r="B3856" t="s">
        <v>21</v>
      </c>
      <c r="C3856" t="s">
        <v>22</v>
      </c>
      <c r="D3856" t="s">
        <v>30</v>
      </c>
      <c r="E3856">
        <v>1</v>
      </c>
      <c r="F3856">
        <v>3</v>
      </c>
      <c r="G3856" t="s">
        <v>24</v>
      </c>
      <c r="H3856">
        <v>4115</v>
      </c>
      <c r="I3856" t="s">
        <v>25</v>
      </c>
      <c r="J3856">
        <v>4</v>
      </c>
      <c r="K3856" t="s">
        <v>35</v>
      </c>
      <c r="L3856" t="s">
        <v>27</v>
      </c>
      <c r="M3856">
        <v>54290</v>
      </c>
      <c r="N3856">
        <v>1</v>
      </c>
      <c r="O3856">
        <v>17</v>
      </c>
      <c r="P3856">
        <v>1</v>
      </c>
      <c r="Q3856">
        <v>16</v>
      </c>
      <c r="R3856">
        <v>3</v>
      </c>
      <c r="S3856">
        <v>16</v>
      </c>
      <c r="T3856">
        <v>6</v>
      </c>
      <c r="U3856">
        <v>8</v>
      </c>
      <c r="V3856">
        <f>COUNTIF(tbl_HRMaster[EmployeeID],tbl_HRMaster[[#This Row],[EmployeeID]])</f>
        <v>1</v>
      </c>
      <c r="W3856">
        <f>IFERROR(INDEX(tbl_EmployeeSurvey[EnvironmentSatisfaction],MATCH(tbl_HRMaster[[#This Row],[EmployeeID]],tbl_EmployeeSurvey[EmployeeID],0)),"Not Found")</f>
        <v>3</v>
      </c>
      <c r="X3856">
        <f>IFERROR(INDEX(tbl_EmployeeSurvey[JobSatisfaction],MATCH(tbl_HRMaster[[#This Row],[EmployeeID]],tbl_EmployeeSurvey[EmployeeID],0)),"Not Found")</f>
        <v>4</v>
      </c>
      <c r="Y3856" s="5">
        <f>IFERROR(INDEX(tbl_EmployeeSurvey[WorkLifeBalance],MATCH(tbl_HRMaster[[#This Row],[EmployeeID]],tbl_EmployeeSurvey[EmployeeID],0)),"Not Found")</f>
        <v>3</v>
      </c>
      <c r="Z3856" s="5">
        <f>IFERROR(VLOOKUP(tbl_HRMaster[[#This Row],[EmployeeID]],tbl_ManagerSurvey[[EmployeeID]:[PerformanceRating]],2,FALSE),"Not Found")</f>
        <v>3</v>
      </c>
      <c r="AA3856" s="5">
        <f>IFERROR(VLOOKUP(tbl_HRMaster[[#This Row],[EmployeeID]],tbl_ManagerSurvey[[EmployeeID]:[PerformanceRating]],3,FALSE),"Not Found")</f>
        <v>3</v>
      </c>
      <c r="AB3856" s="5" t="str">
        <f>IF(tbl_HRMaster[[#This Row],[Attrition]]="Yes","Left","Active")</f>
        <v>Active</v>
      </c>
      <c r="AC3856" s="5" t="str">
        <f>_xlfn.IFS(tbl_HRMaster[[#This Row],[Age]]&lt;25,"Under 25",tbl_HRMaster[[#This Row],[Age]]&lt;35,"25-34",tbl_HRMaster[[#This Row],[Age]]&lt;45,"35-44",tbl_HRMaster[[#This Row],[Age]]&lt;55,"45-54",TRUE,"Above 54")</f>
        <v>35-44</v>
      </c>
      <c r="AD3856" s="5" t="str">
        <f>_xlfn.IFS(
tbl_HRMaster[[#This Row],[YearsAtCompany]]&lt;2,"&lt; 2 Years",
tbl_HRMaster[[#This Row],[YearsAtCompany]]&lt;5,"2-4 Years",
tbl_HRMaster[[#This Row],[YearsAtCompany]]&lt;10,"5-9 Years",
TRUE,"10+ Years"
)</f>
        <v>10+ Years</v>
      </c>
      <c r="AE3856" s="5">
        <f>IF(tbl_HRMaster[[#This Row],[Attrition]]="Yes",1,0)</f>
        <v>0</v>
      </c>
    </row>
    <row r="3857" spans="1:31" x14ac:dyDescent="0.25">
      <c r="A3857">
        <v>43</v>
      </c>
      <c r="B3857" t="s">
        <v>21</v>
      </c>
      <c r="C3857" t="s">
        <v>22</v>
      </c>
      <c r="D3857" t="s">
        <v>30</v>
      </c>
      <c r="E3857">
        <v>1</v>
      </c>
      <c r="F3857">
        <v>3</v>
      </c>
      <c r="G3857" t="s">
        <v>24</v>
      </c>
      <c r="H3857">
        <v>1073</v>
      </c>
      <c r="I3857" t="s">
        <v>34</v>
      </c>
      <c r="J3857">
        <v>1</v>
      </c>
      <c r="K3857" t="s">
        <v>42</v>
      </c>
      <c r="L3857" t="s">
        <v>27</v>
      </c>
      <c r="M3857">
        <v>73790</v>
      </c>
      <c r="N3857">
        <v>7</v>
      </c>
      <c r="O3857">
        <v>13</v>
      </c>
      <c r="P3857">
        <v>2</v>
      </c>
      <c r="Q3857">
        <v>21</v>
      </c>
      <c r="R3857">
        <v>3</v>
      </c>
      <c r="S3857">
        <v>16</v>
      </c>
      <c r="T3857">
        <v>6</v>
      </c>
      <c r="U3857">
        <v>14</v>
      </c>
      <c r="V3857">
        <f>COUNTIF(tbl_HRMaster[EmployeeID],tbl_HRMaster[[#This Row],[EmployeeID]])</f>
        <v>1</v>
      </c>
      <c r="W3857">
        <f>IFERROR(INDEX(tbl_EmployeeSurvey[EnvironmentSatisfaction],MATCH(tbl_HRMaster[[#This Row],[EmployeeID]],tbl_EmployeeSurvey[EmployeeID],0)),"Not Found")</f>
        <v>1</v>
      </c>
      <c r="X3857">
        <f>IFERROR(INDEX(tbl_EmployeeSurvey[JobSatisfaction],MATCH(tbl_HRMaster[[#This Row],[EmployeeID]],tbl_EmployeeSurvey[EmployeeID],0)),"Not Found")</f>
        <v>3</v>
      </c>
      <c r="Y3857" s="5">
        <f>IFERROR(INDEX(tbl_EmployeeSurvey[WorkLifeBalance],MATCH(tbl_HRMaster[[#This Row],[EmployeeID]],tbl_EmployeeSurvey[EmployeeID],0)),"Not Found")</f>
        <v>3</v>
      </c>
      <c r="Z3857" s="5">
        <f>IFERROR(VLOOKUP(tbl_HRMaster[[#This Row],[EmployeeID]],tbl_ManagerSurvey[[EmployeeID]:[PerformanceRating]],2,FALSE),"Not Found")</f>
        <v>2</v>
      </c>
      <c r="AA3857" s="5">
        <f>IFERROR(VLOOKUP(tbl_HRMaster[[#This Row],[EmployeeID]],tbl_ManagerSurvey[[EmployeeID]:[PerformanceRating]],3,FALSE),"Not Found")</f>
        <v>3</v>
      </c>
      <c r="AB3857" s="5" t="str">
        <f>IF(tbl_HRMaster[[#This Row],[Attrition]]="Yes","Left","Active")</f>
        <v>Active</v>
      </c>
      <c r="AC3857" s="5" t="str">
        <f>_xlfn.IFS(tbl_HRMaster[[#This Row],[Age]]&lt;25,"Under 25",tbl_HRMaster[[#This Row],[Age]]&lt;35,"25-34",tbl_HRMaster[[#This Row],[Age]]&lt;45,"35-44",tbl_HRMaster[[#This Row],[Age]]&lt;55,"45-54",TRUE,"Above 54")</f>
        <v>35-44</v>
      </c>
      <c r="AD3857" s="5" t="str">
        <f>_xlfn.IFS(
tbl_HRMaster[[#This Row],[YearsAtCompany]]&lt;2,"&lt; 2 Years",
tbl_HRMaster[[#This Row],[YearsAtCompany]]&lt;5,"2-4 Years",
tbl_HRMaster[[#This Row],[YearsAtCompany]]&lt;10,"5-9 Years",
TRUE,"10+ Years"
)</f>
        <v>10+ Years</v>
      </c>
      <c r="AE3857" s="5">
        <f>IF(tbl_HRMaster[[#This Row],[Attrition]]="Yes",1,0)</f>
        <v>0</v>
      </c>
    </row>
    <row r="3858" spans="1:31" x14ac:dyDescent="0.25">
      <c r="A3858">
        <v>43</v>
      </c>
      <c r="B3858" t="s">
        <v>21</v>
      </c>
      <c r="C3858" t="s">
        <v>22</v>
      </c>
      <c r="D3858" t="s">
        <v>30</v>
      </c>
      <c r="E3858">
        <v>1</v>
      </c>
      <c r="F3858">
        <v>3</v>
      </c>
      <c r="G3858" t="s">
        <v>24</v>
      </c>
      <c r="H3858">
        <v>2543</v>
      </c>
      <c r="I3858" t="s">
        <v>34</v>
      </c>
      <c r="J3858">
        <v>1</v>
      </c>
      <c r="K3858" t="s">
        <v>42</v>
      </c>
      <c r="L3858" t="s">
        <v>27</v>
      </c>
      <c r="M3858">
        <v>73790</v>
      </c>
      <c r="N3858">
        <v>7</v>
      </c>
      <c r="O3858">
        <v>13</v>
      </c>
      <c r="P3858">
        <v>2</v>
      </c>
      <c r="Q3858">
        <v>21</v>
      </c>
      <c r="R3858">
        <v>3</v>
      </c>
      <c r="S3858">
        <v>16</v>
      </c>
      <c r="T3858">
        <v>6</v>
      </c>
      <c r="U3858">
        <v>14</v>
      </c>
      <c r="V3858">
        <f>COUNTIF(tbl_HRMaster[EmployeeID],tbl_HRMaster[[#This Row],[EmployeeID]])</f>
        <v>1</v>
      </c>
      <c r="W3858">
        <f>IFERROR(INDEX(tbl_EmployeeSurvey[EnvironmentSatisfaction],MATCH(tbl_HRMaster[[#This Row],[EmployeeID]],tbl_EmployeeSurvey[EmployeeID],0)),"Not Found")</f>
        <v>1</v>
      </c>
      <c r="X3858">
        <f>IFERROR(INDEX(tbl_EmployeeSurvey[JobSatisfaction],MATCH(tbl_HRMaster[[#This Row],[EmployeeID]],tbl_EmployeeSurvey[EmployeeID],0)),"Not Found")</f>
        <v>3</v>
      </c>
      <c r="Y3858" s="5">
        <f>IFERROR(INDEX(tbl_EmployeeSurvey[WorkLifeBalance],MATCH(tbl_HRMaster[[#This Row],[EmployeeID]],tbl_EmployeeSurvey[EmployeeID],0)),"Not Found")</f>
        <v>3</v>
      </c>
      <c r="Z3858" s="5">
        <f>IFERROR(VLOOKUP(tbl_HRMaster[[#This Row],[EmployeeID]],tbl_ManagerSurvey[[EmployeeID]:[PerformanceRating]],2,FALSE),"Not Found")</f>
        <v>2</v>
      </c>
      <c r="AA3858" s="5">
        <f>IFERROR(VLOOKUP(tbl_HRMaster[[#This Row],[EmployeeID]],tbl_ManagerSurvey[[EmployeeID]:[PerformanceRating]],3,FALSE),"Not Found")</f>
        <v>3</v>
      </c>
      <c r="AB3858" s="5" t="str">
        <f>IF(tbl_HRMaster[[#This Row],[Attrition]]="Yes","Left","Active")</f>
        <v>Active</v>
      </c>
      <c r="AC3858" s="5" t="str">
        <f>_xlfn.IFS(tbl_HRMaster[[#This Row],[Age]]&lt;25,"Under 25",tbl_HRMaster[[#This Row],[Age]]&lt;35,"25-34",tbl_HRMaster[[#This Row],[Age]]&lt;45,"35-44",tbl_HRMaster[[#This Row],[Age]]&lt;55,"45-54",TRUE,"Above 54")</f>
        <v>35-44</v>
      </c>
      <c r="AD3858" s="5" t="str">
        <f>_xlfn.IFS(
tbl_HRMaster[[#This Row],[YearsAtCompany]]&lt;2,"&lt; 2 Years",
tbl_HRMaster[[#This Row],[YearsAtCompany]]&lt;5,"2-4 Years",
tbl_HRMaster[[#This Row],[YearsAtCompany]]&lt;10,"5-9 Years",
TRUE,"10+ Years"
)</f>
        <v>10+ Years</v>
      </c>
      <c r="AE3858" s="5">
        <f>IF(tbl_HRMaster[[#This Row],[Attrition]]="Yes",1,0)</f>
        <v>0</v>
      </c>
    </row>
    <row r="3859" spans="1:31" x14ac:dyDescent="0.25">
      <c r="A3859">
        <v>43</v>
      </c>
      <c r="B3859" t="s">
        <v>21</v>
      </c>
      <c r="C3859" t="s">
        <v>22</v>
      </c>
      <c r="D3859" t="s">
        <v>30</v>
      </c>
      <c r="E3859">
        <v>1</v>
      </c>
      <c r="F3859">
        <v>3</v>
      </c>
      <c r="G3859" t="s">
        <v>24</v>
      </c>
      <c r="H3859">
        <v>4013</v>
      </c>
      <c r="I3859" t="s">
        <v>34</v>
      </c>
      <c r="J3859">
        <v>1</v>
      </c>
      <c r="K3859" t="s">
        <v>42</v>
      </c>
      <c r="L3859" t="s">
        <v>27</v>
      </c>
      <c r="M3859">
        <v>73790</v>
      </c>
      <c r="N3859">
        <v>7</v>
      </c>
      <c r="O3859">
        <v>13</v>
      </c>
      <c r="P3859">
        <v>2</v>
      </c>
      <c r="Q3859">
        <v>21</v>
      </c>
      <c r="R3859">
        <v>3</v>
      </c>
      <c r="S3859">
        <v>16</v>
      </c>
      <c r="T3859">
        <v>6</v>
      </c>
      <c r="U3859">
        <v>14</v>
      </c>
      <c r="V3859">
        <f>COUNTIF(tbl_HRMaster[EmployeeID],tbl_HRMaster[[#This Row],[EmployeeID]])</f>
        <v>1</v>
      </c>
      <c r="W3859">
        <f>IFERROR(INDEX(tbl_EmployeeSurvey[EnvironmentSatisfaction],MATCH(tbl_HRMaster[[#This Row],[EmployeeID]],tbl_EmployeeSurvey[EmployeeID],0)),"Not Found")</f>
        <v>1</v>
      </c>
      <c r="X3859">
        <f>IFERROR(INDEX(tbl_EmployeeSurvey[JobSatisfaction],MATCH(tbl_HRMaster[[#This Row],[EmployeeID]],tbl_EmployeeSurvey[EmployeeID],0)),"Not Found")</f>
        <v>3</v>
      </c>
      <c r="Y3859" s="5">
        <f>IFERROR(INDEX(tbl_EmployeeSurvey[WorkLifeBalance],MATCH(tbl_HRMaster[[#This Row],[EmployeeID]],tbl_EmployeeSurvey[EmployeeID],0)),"Not Found")</f>
        <v>3</v>
      </c>
      <c r="Z3859" s="5">
        <f>IFERROR(VLOOKUP(tbl_HRMaster[[#This Row],[EmployeeID]],tbl_ManagerSurvey[[EmployeeID]:[PerformanceRating]],2,FALSE),"Not Found")</f>
        <v>2</v>
      </c>
      <c r="AA3859" s="5">
        <f>IFERROR(VLOOKUP(tbl_HRMaster[[#This Row],[EmployeeID]],tbl_ManagerSurvey[[EmployeeID]:[PerformanceRating]],3,FALSE),"Not Found")</f>
        <v>3</v>
      </c>
      <c r="AB3859" s="5" t="str">
        <f>IF(tbl_HRMaster[[#This Row],[Attrition]]="Yes","Left","Active")</f>
        <v>Active</v>
      </c>
      <c r="AC3859" s="5" t="str">
        <f>_xlfn.IFS(tbl_HRMaster[[#This Row],[Age]]&lt;25,"Under 25",tbl_HRMaster[[#This Row],[Age]]&lt;35,"25-34",tbl_HRMaster[[#This Row],[Age]]&lt;45,"35-44",tbl_HRMaster[[#This Row],[Age]]&lt;55,"45-54",TRUE,"Above 54")</f>
        <v>35-44</v>
      </c>
      <c r="AD3859" s="5" t="str">
        <f>_xlfn.IFS(
tbl_HRMaster[[#This Row],[YearsAtCompany]]&lt;2,"&lt; 2 Years",
tbl_HRMaster[[#This Row],[YearsAtCompany]]&lt;5,"2-4 Years",
tbl_HRMaster[[#This Row],[YearsAtCompany]]&lt;10,"5-9 Years",
TRUE,"10+ Years"
)</f>
        <v>10+ Years</v>
      </c>
      <c r="AE3859" s="5">
        <f>IF(tbl_HRMaster[[#This Row],[Attrition]]="Yes",1,0)</f>
        <v>0</v>
      </c>
    </row>
    <row r="3860" spans="1:31" x14ac:dyDescent="0.25">
      <c r="A3860">
        <v>52</v>
      </c>
      <c r="B3860" t="s">
        <v>28</v>
      </c>
      <c r="C3860" t="s">
        <v>22</v>
      </c>
      <c r="D3860" t="s">
        <v>30</v>
      </c>
      <c r="E3860">
        <v>5</v>
      </c>
      <c r="F3860">
        <v>4</v>
      </c>
      <c r="G3860" t="s">
        <v>38</v>
      </c>
      <c r="H3860">
        <v>492</v>
      </c>
      <c r="I3860" t="s">
        <v>25</v>
      </c>
      <c r="J3860">
        <v>4</v>
      </c>
      <c r="K3860" t="s">
        <v>37</v>
      </c>
      <c r="L3860" t="s">
        <v>27</v>
      </c>
      <c r="M3860">
        <v>14200</v>
      </c>
      <c r="N3860">
        <v>1</v>
      </c>
      <c r="O3860">
        <v>13</v>
      </c>
      <c r="P3860">
        <v>1</v>
      </c>
      <c r="Q3860">
        <v>33</v>
      </c>
      <c r="R3860">
        <v>2</v>
      </c>
      <c r="S3860">
        <v>32</v>
      </c>
      <c r="T3860">
        <v>6</v>
      </c>
      <c r="U3860">
        <v>9</v>
      </c>
      <c r="V3860">
        <f>COUNTIF(tbl_HRMaster[EmployeeID],tbl_HRMaster[[#This Row],[EmployeeID]])</f>
        <v>1</v>
      </c>
      <c r="W3860">
        <f>IFERROR(INDEX(tbl_EmployeeSurvey[EnvironmentSatisfaction],MATCH(tbl_HRMaster[[#This Row],[EmployeeID]],tbl_EmployeeSurvey[EmployeeID],0)),"Not Found")</f>
        <v>1</v>
      </c>
      <c r="X3860">
        <f>IFERROR(INDEX(tbl_EmployeeSurvey[JobSatisfaction],MATCH(tbl_HRMaster[[#This Row],[EmployeeID]],tbl_EmployeeSurvey[EmployeeID],0)),"Not Found")</f>
        <v>4</v>
      </c>
      <c r="Y3860" s="5">
        <f>IFERROR(INDEX(tbl_EmployeeSurvey[WorkLifeBalance],MATCH(tbl_HRMaster[[#This Row],[EmployeeID]],tbl_EmployeeSurvey[EmployeeID],0)),"Not Found")</f>
        <v>3</v>
      </c>
      <c r="Z3860" s="5">
        <f>IFERROR(VLOOKUP(tbl_HRMaster[[#This Row],[EmployeeID]],tbl_ManagerSurvey[[EmployeeID]:[PerformanceRating]],2,FALSE),"Not Found")</f>
        <v>4</v>
      </c>
      <c r="AA3860" s="5">
        <f>IFERROR(VLOOKUP(tbl_HRMaster[[#This Row],[EmployeeID]],tbl_ManagerSurvey[[EmployeeID]:[PerformanceRating]],3,FALSE),"Not Found")</f>
        <v>3</v>
      </c>
      <c r="AB3860" s="5" t="str">
        <f>IF(tbl_HRMaster[[#This Row],[Attrition]]="Yes","Left","Active")</f>
        <v>Left</v>
      </c>
      <c r="AC3860" s="5" t="str">
        <f>_xlfn.IFS(tbl_HRMaster[[#This Row],[Age]]&lt;25,"Under 25",tbl_HRMaster[[#This Row],[Age]]&lt;35,"25-34",tbl_HRMaster[[#This Row],[Age]]&lt;45,"35-44",tbl_HRMaster[[#This Row],[Age]]&lt;55,"45-54",TRUE,"Above 54")</f>
        <v>45-54</v>
      </c>
      <c r="AD3860" s="5" t="str">
        <f>_xlfn.IFS(
tbl_HRMaster[[#This Row],[YearsAtCompany]]&lt;2,"&lt; 2 Years",
tbl_HRMaster[[#This Row],[YearsAtCompany]]&lt;5,"2-4 Years",
tbl_HRMaster[[#This Row],[YearsAtCompany]]&lt;10,"5-9 Years",
TRUE,"10+ Years"
)</f>
        <v>10+ Years</v>
      </c>
      <c r="AE3860" s="5">
        <f>IF(tbl_HRMaster[[#This Row],[Attrition]]="Yes",1,0)</f>
        <v>1</v>
      </c>
    </row>
    <row r="3861" spans="1:31" x14ac:dyDescent="0.25">
      <c r="A3861">
        <v>52</v>
      </c>
      <c r="B3861" t="s">
        <v>28</v>
      </c>
      <c r="C3861" t="s">
        <v>22</v>
      </c>
      <c r="D3861" t="s">
        <v>30</v>
      </c>
      <c r="E3861">
        <v>5</v>
      </c>
      <c r="F3861">
        <v>4</v>
      </c>
      <c r="G3861" t="s">
        <v>38</v>
      </c>
      <c r="H3861">
        <v>1962</v>
      </c>
      <c r="I3861" t="s">
        <v>25</v>
      </c>
      <c r="J3861">
        <v>4</v>
      </c>
      <c r="K3861" t="s">
        <v>37</v>
      </c>
      <c r="L3861" t="s">
        <v>27</v>
      </c>
      <c r="M3861">
        <v>14200</v>
      </c>
      <c r="N3861">
        <v>1</v>
      </c>
      <c r="O3861">
        <v>13</v>
      </c>
      <c r="P3861">
        <v>1</v>
      </c>
      <c r="Q3861">
        <v>33</v>
      </c>
      <c r="R3861">
        <v>2</v>
      </c>
      <c r="S3861">
        <v>32</v>
      </c>
      <c r="T3861">
        <v>6</v>
      </c>
      <c r="U3861">
        <v>9</v>
      </c>
      <c r="V3861">
        <f>COUNTIF(tbl_HRMaster[EmployeeID],tbl_HRMaster[[#This Row],[EmployeeID]])</f>
        <v>1</v>
      </c>
      <c r="W3861">
        <f>IFERROR(INDEX(tbl_EmployeeSurvey[EnvironmentSatisfaction],MATCH(tbl_HRMaster[[#This Row],[EmployeeID]],tbl_EmployeeSurvey[EmployeeID],0)),"Not Found")</f>
        <v>1</v>
      </c>
      <c r="X3861">
        <f>IFERROR(INDEX(tbl_EmployeeSurvey[JobSatisfaction],MATCH(tbl_HRMaster[[#This Row],[EmployeeID]],tbl_EmployeeSurvey[EmployeeID],0)),"Not Found")</f>
        <v>4</v>
      </c>
      <c r="Y3861" s="5">
        <f>IFERROR(INDEX(tbl_EmployeeSurvey[WorkLifeBalance],MATCH(tbl_HRMaster[[#This Row],[EmployeeID]],tbl_EmployeeSurvey[EmployeeID],0)),"Not Found")</f>
        <v>3</v>
      </c>
      <c r="Z3861" s="5">
        <f>IFERROR(VLOOKUP(tbl_HRMaster[[#This Row],[EmployeeID]],tbl_ManagerSurvey[[EmployeeID]:[PerformanceRating]],2,FALSE),"Not Found")</f>
        <v>4</v>
      </c>
      <c r="AA3861" s="5">
        <f>IFERROR(VLOOKUP(tbl_HRMaster[[#This Row],[EmployeeID]],tbl_ManagerSurvey[[EmployeeID]:[PerformanceRating]],3,FALSE),"Not Found")</f>
        <v>3</v>
      </c>
      <c r="AB3861" s="5" t="str">
        <f>IF(tbl_HRMaster[[#This Row],[Attrition]]="Yes","Left","Active")</f>
        <v>Left</v>
      </c>
      <c r="AC3861" s="5" t="str">
        <f>_xlfn.IFS(tbl_HRMaster[[#This Row],[Age]]&lt;25,"Under 25",tbl_HRMaster[[#This Row],[Age]]&lt;35,"25-34",tbl_HRMaster[[#This Row],[Age]]&lt;45,"35-44",tbl_HRMaster[[#This Row],[Age]]&lt;55,"45-54",TRUE,"Above 54")</f>
        <v>45-54</v>
      </c>
      <c r="AD3861" s="5" t="str">
        <f>_xlfn.IFS(
tbl_HRMaster[[#This Row],[YearsAtCompany]]&lt;2,"&lt; 2 Years",
tbl_HRMaster[[#This Row],[YearsAtCompany]]&lt;5,"2-4 Years",
tbl_HRMaster[[#This Row],[YearsAtCompany]]&lt;10,"5-9 Years",
TRUE,"10+ Years"
)</f>
        <v>10+ Years</v>
      </c>
      <c r="AE3861" s="5">
        <f>IF(tbl_HRMaster[[#This Row],[Attrition]]="Yes",1,0)</f>
        <v>1</v>
      </c>
    </row>
    <row r="3862" spans="1:31" x14ac:dyDescent="0.25">
      <c r="A3862">
        <v>52</v>
      </c>
      <c r="B3862" t="s">
        <v>28</v>
      </c>
      <c r="C3862" t="s">
        <v>22</v>
      </c>
      <c r="D3862" t="s">
        <v>30</v>
      </c>
      <c r="E3862">
        <v>5</v>
      </c>
      <c r="F3862">
        <v>4</v>
      </c>
      <c r="G3862" t="s">
        <v>38</v>
      </c>
      <c r="H3862">
        <v>3432</v>
      </c>
      <c r="I3862" t="s">
        <v>25</v>
      </c>
      <c r="J3862">
        <v>4</v>
      </c>
      <c r="K3862" t="s">
        <v>37</v>
      </c>
      <c r="L3862" t="s">
        <v>27</v>
      </c>
      <c r="M3862">
        <v>14200</v>
      </c>
      <c r="N3862">
        <v>1</v>
      </c>
      <c r="O3862">
        <v>13</v>
      </c>
      <c r="P3862">
        <v>1</v>
      </c>
      <c r="Q3862">
        <v>33</v>
      </c>
      <c r="R3862">
        <v>2</v>
      </c>
      <c r="S3862">
        <v>32</v>
      </c>
      <c r="T3862">
        <v>6</v>
      </c>
      <c r="U3862">
        <v>9</v>
      </c>
      <c r="V3862">
        <f>COUNTIF(tbl_HRMaster[EmployeeID],tbl_HRMaster[[#This Row],[EmployeeID]])</f>
        <v>1</v>
      </c>
      <c r="W3862">
        <f>IFERROR(INDEX(tbl_EmployeeSurvey[EnvironmentSatisfaction],MATCH(tbl_HRMaster[[#This Row],[EmployeeID]],tbl_EmployeeSurvey[EmployeeID],0)),"Not Found")</f>
        <v>1</v>
      </c>
      <c r="X3862">
        <f>IFERROR(INDEX(tbl_EmployeeSurvey[JobSatisfaction],MATCH(tbl_HRMaster[[#This Row],[EmployeeID]],tbl_EmployeeSurvey[EmployeeID],0)),"Not Found")</f>
        <v>4</v>
      </c>
      <c r="Y3862" s="5">
        <f>IFERROR(INDEX(tbl_EmployeeSurvey[WorkLifeBalance],MATCH(tbl_HRMaster[[#This Row],[EmployeeID]],tbl_EmployeeSurvey[EmployeeID],0)),"Not Found")</f>
        <v>3</v>
      </c>
      <c r="Z3862" s="5">
        <f>IFERROR(VLOOKUP(tbl_HRMaster[[#This Row],[EmployeeID]],tbl_ManagerSurvey[[EmployeeID]:[PerformanceRating]],2,FALSE),"Not Found")</f>
        <v>4</v>
      </c>
      <c r="AA3862" s="5">
        <f>IFERROR(VLOOKUP(tbl_HRMaster[[#This Row],[EmployeeID]],tbl_ManagerSurvey[[EmployeeID]:[PerformanceRating]],3,FALSE),"Not Found")</f>
        <v>3</v>
      </c>
      <c r="AB3862" s="5" t="str">
        <f>IF(tbl_HRMaster[[#This Row],[Attrition]]="Yes","Left","Active")</f>
        <v>Left</v>
      </c>
      <c r="AC3862" s="5" t="str">
        <f>_xlfn.IFS(tbl_HRMaster[[#This Row],[Age]]&lt;25,"Under 25",tbl_HRMaster[[#This Row],[Age]]&lt;35,"25-34",tbl_HRMaster[[#This Row],[Age]]&lt;45,"35-44",tbl_HRMaster[[#This Row],[Age]]&lt;55,"45-54",TRUE,"Above 54")</f>
        <v>45-54</v>
      </c>
      <c r="AD3862" s="5" t="str">
        <f>_xlfn.IFS(
tbl_HRMaster[[#This Row],[YearsAtCompany]]&lt;2,"&lt; 2 Years",
tbl_HRMaster[[#This Row],[YearsAtCompany]]&lt;5,"2-4 Years",
tbl_HRMaster[[#This Row],[YearsAtCompany]]&lt;10,"5-9 Years",
TRUE,"10+ Years"
)</f>
        <v>10+ Years</v>
      </c>
      <c r="AE3862" s="5">
        <f>IF(tbl_HRMaster[[#This Row],[Attrition]]="Yes",1,0)</f>
        <v>1</v>
      </c>
    </row>
    <row r="3863" spans="1:31" x14ac:dyDescent="0.25">
      <c r="A3863">
        <v>31</v>
      </c>
      <c r="B3863" t="s">
        <v>28</v>
      </c>
      <c r="C3863" t="s">
        <v>29</v>
      </c>
      <c r="D3863" t="s">
        <v>30</v>
      </c>
      <c r="E3863">
        <v>29</v>
      </c>
      <c r="F3863">
        <v>3</v>
      </c>
      <c r="G3863" t="s">
        <v>24</v>
      </c>
      <c r="H3863">
        <v>828</v>
      </c>
      <c r="I3863" t="s">
        <v>25</v>
      </c>
      <c r="J3863">
        <v>2</v>
      </c>
      <c r="K3863" t="s">
        <v>26</v>
      </c>
      <c r="L3863" t="s">
        <v>32</v>
      </c>
      <c r="M3863">
        <v>25150</v>
      </c>
      <c r="N3863">
        <v>1</v>
      </c>
      <c r="O3863">
        <v>14</v>
      </c>
      <c r="P3863">
        <v>0</v>
      </c>
      <c r="Q3863">
        <v>7</v>
      </c>
      <c r="R3863">
        <v>3</v>
      </c>
      <c r="S3863">
        <v>7</v>
      </c>
      <c r="T3863">
        <v>7</v>
      </c>
      <c r="U3863">
        <v>7</v>
      </c>
      <c r="V3863">
        <f>COUNTIF(tbl_HRMaster[EmployeeID],tbl_HRMaster[[#This Row],[EmployeeID]])</f>
        <v>1</v>
      </c>
      <c r="W3863">
        <f>IFERROR(INDEX(tbl_EmployeeSurvey[EnvironmentSatisfaction],MATCH(tbl_HRMaster[[#This Row],[EmployeeID]],tbl_EmployeeSurvey[EmployeeID],0)),"Not Found")</f>
        <v>4</v>
      </c>
      <c r="X3863">
        <f>IFERROR(INDEX(tbl_EmployeeSurvey[JobSatisfaction],MATCH(tbl_HRMaster[[#This Row],[EmployeeID]],tbl_EmployeeSurvey[EmployeeID],0)),"Not Found")</f>
        <v>3</v>
      </c>
      <c r="Y3863" s="5">
        <f>IFERROR(INDEX(tbl_EmployeeSurvey[WorkLifeBalance],MATCH(tbl_HRMaster[[#This Row],[EmployeeID]],tbl_EmployeeSurvey[EmployeeID],0)),"Not Found")</f>
        <v>1</v>
      </c>
      <c r="Z3863" s="5">
        <f>IFERROR(VLOOKUP(tbl_HRMaster[[#This Row],[EmployeeID]],tbl_ManagerSurvey[[EmployeeID]:[PerformanceRating]],2,FALSE),"Not Found")</f>
        <v>2</v>
      </c>
      <c r="AA3863" s="5">
        <f>IFERROR(VLOOKUP(tbl_HRMaster[[#This Row],[EmployeeID]],tbl_ManagerSurvey[[EmployeeID]:[PerformanceRating]],3,FALSE),"Not Found")</f>
        <v>3</v>
      </c>
      <c r="AB3863" s="5" t="str">
        <f>IF(tbl_HRMaster[[#This Row],[Attrition]]="Yes","Left","Active")</f>
        <v>Left</v>
      </c>
      <c r="AC3863" s="5" t="str">
        <f>_xlfn.IFS(tbl_HRMaster[[#This Row],[Age]]&lt;25,"Under 25",tbl_HRMaster[[#This Row],[Age]]&lt;35,"25-34",tbl_HRMaster[[#This Row],[Age]]&lt;45,"35-44",tbl_HRMaster[[#This Row],[Age]]&lt;55,"45-54",TRUE,"Above 54")</f>
        <v>25-34</v>
      </c>
      <c r="AD3863" s="5" t="str">
        <f>_xlfn.IFS(
tbl_HRMaster[[#This Row],[YearsAtCompany]]&lt;2,"&lt; 2 Years",
tbl_HRMaster[[#This Row],[YearsAtCompany]]&lt;5,"2-4 Years",
tbl_HRMaster[[#This Row],[YearsAtCompany]]&lt;10,"5-9 Years",
TRUE,"10+ Years"
)</f>
        <v>5-9 Years</v>
      </c>
      <c r="AE3863" s="5">
        <f>IF(tbl_HRMaster[[#This Row],[Attrition]]="Yes",1,0)</f>
        <v>1</v>
      </c>
    </row>
    <row r="3864" spans="1:31" x14ac:dyDescent="0.25">
      <c r="A3864">
        <v>31</v>
      </c>
      <c r="B3864" t="s">
        <v>28</v>
      </c>
      <c r="C3864" t="s">
        <v>29</v>
      </c>
      <c r="D3864" t="s">
        <v>30</v>
      </c>
      <c r="E3864">
        <v>29</v>
      </c>
      <c r="F3864">
        <v>3</v>
      </c>
      <c r="G3864" t="s">
        <v>24</v>
      </c>
      <c r="H3864">
        <v>2298</v>
      </c>
      <c r="I3864" t="s">
        <v>25</v>
      </c>
      <c r="J3864">
        <v>2</v>
      </c>
      <c r="K3864" t="s">
        <v>26</v>
      </c>
      <c r="L3864" t="s">
        <v>32</v>
      </c>
      <c r="M3864">
        <v>25150</v>
      </c>
      <c r="N3864">
        <v>1</v>
      </c>
      <c r="O3864">
        <v>14</v>
      </c>
      <c r="P3864">
        <v>0</v>
      </c>
      <c r="Q3864">
        <v>7</v>
      </c>
      <c r="R3864">
        <v>3</v>
      </c>
      <c r="S3864">
        <v>7</v>
      </c>
      <c r="T3864">
        <v>7</v>
      </c>
      <c r="U3864">
        <v>7</v>
      </c>
      <c r="V3864">
        <f>COUNTIF(tbl_HRMaster[EmployeeID],tbl_HRMaster[[#This Row],[EmployeeID]])</f>
        <v>1</v>
      </c>
      <c r="W3864">
        <f>IFERROR(INDEX(tbl_EmployeeSurvey[EnvironmentSatisfaction],MATCH(tbl_HRMaster[[#This Row],[EmployeeID]],tbl_EmployeeSurvey[EmployeeID],0)),"Not Found")</f>
        <v>4</v>
      </c>
      <c r="X3864">
        <f>IFERROR(INDEX(tbl_EmployeeSurvey[JobSatisfaction],MATCH(tbl_HRMaster[[#This Row],[EmployeeID]],tbl_EmployeeSurvey[EmployeeID],0)),"Not Found")</f>
        <v>3</v>
      </c>
      <c r="Y3864" s="5">
        <f>IFERROR(INDEX(tbl_EmployeeSurvey[WorkLifeBalance],MATCH(tbl_HRMaster[[#This Row],[EmployeeID]],tbl_EmployeeSurvey[EmployeeID],0)),"Not Found")</f>
        <v>1</v>
      </c>
      <c r="Z3864" s="5">
        <f>IFERROR(VLOOKUP(tbl_HRMaster[[#This Row],[EmployeeID]],tbl_ManagerSurvey[[EmployeeID]:[PerformanceRating]],2,FALSE),"Not Found")</f>
        <v>2</v>
      </c>
      <c r="AA3864" s="5">
        <f>IFERROR(VLOOKUP(tbl_HRMaster[[#This Row],[EmployeeID]],tbl_ManagerSurvey[[EmployeeID]:[PerformanceRating]],3,FALSE),"Not Found")</f>
        <v>3</v>
      </c>
      <c r="AB3864" s="5" t="str">
        <f>IF(tbl_HRMaster[[#This Row],[Attrition]]="Yes","Left","Active")</f>
        <v>Left</v>
      </c>
      <c r="AC3864" s="5" t="str">
        <f>_xlfn.IFS(tbl_HRMaster[[#This Row],[Age]]&lt;25,"Under 25",tbl_HRMaster[[#This Row],[Age]]&lt;35,"25-34",tbl_HRMaster[[#This Row],[Age]]&lt;45,"35-44",tbl_HRMaster[[#This Row],[Age]]&lt;55,"45-54",TRUE,"Above 54")</f>
        <v>25-34</v>
      </c>
      <c r="AD3864" s="5" t="str">
        <f>_xlfn.IFS(
tbl_HRMaster[[#This Row],[YearsAtCompany]]&lt;2,"&lt; 2 Years",
tbl_HRMaster[[#This Row],[YearsAtCompany]]&lt;5,"2-4 Years",
tbl_HRMaster[[#This Row],[YearsAtCompany]]&lt;10,"5-9 Years",
TRUE,"10+ Years"
)</f>
        <v>5-9 Years</v>
      </c>
      <c r="AE3864" s="5">
        <f>IF(tbl_HRMaster[[#This Row],[Attrition]]="Yes",1,0)</f>
        <v>1</v>
      </c>
    </row>
    <row r="3865" spans="1:31" x14ac:dyDescent="0.25">
      <c r="A3865">
        <v>31</v>
      </c>
      <c r="B3865" t="s">
        <v>28</v>
      </c>
      <c r="C3865" t="s">
        <v>29</v>
      </c>
      <c r="D3865" t="s">
        <v>30</v>
      </c>
      <c r="E3865">
        <v>29</v>
      </c>
      <c r="F3865">
        <v>3</v>
      </c>
      <c r="G3865" t="s">
        <v>24</v>
      </c>
      <c r="H3865">
        <v>3768</v>
      </c>
      <c r="I3865" t="s">
        <v>25</v>
      </c>
      <c r="J3865">
        <v>2</v>
      </c>
      <c r="K3865" t="s">
        <v>26</v>
      </c>
      <c r="L3865" t="s">
        <v>32</v>
      </c>
      <c r="M3865">
        <v>25150</v>
      </c>
      <c r="N3865">
        <v>1</v>
      </c>
      <c r="O3865">
        <v>14</v>
      </c>
      <c r="P3865">
        <v>0</v>
      </c>
      <c r="Q3865">
        <v>7</v>
      </c>
      <c r="R3865">
        <v>3</v>
      </c>
      <c r="S3865">
        <v>7</v>
      </c>
      <c r="T3865">
        <v>7</v>
      </c>
      <c r="U3865">
        <v>7</v>
      </c>
      <c r="V3865">
        <f>COUNTIF(tbl_HRMaster[EmployeeID],tbl_HRMaster[[#This Row],[EmployeeID]])</f>
        <v>1</v>
      </c>
      <c r="W3865">
        <f>IFERROR(INDEX(tbl_EmployeeSurvey[EnvironmentSatisfaction],MATCH(tbl_HRMaster[[#This Row],[EmployeeID]],tbl_EmployeeSurvey[EmployeeID],0)),"Not Found")</f>
        <v>4</v>
      </c>
      <c r="X3865">
        <f>IFERROR(INDEX(tbl_EmployeeSurvey[JobSatisfaction],MATCH(tbl_HRMaster[[#This Row],[EmployeeID]],tbl_EmployeeSurvey[EmployeeID],0)),"Not Found")</f>
        <v>3</v>
      </c>
      <c r="Y3865" s="5">
        <f>IFERROR(INDEX(tbl_EmployeeSurvey[WorkLifeBalance],MATCH(tbl_HRMaster[[#This Row],[EmployeeID]],tbl_EmployeeSurvey[EmployeeID],0)),"Not Found")</f>
        <v>1</v>
      </c>
      <c r="Z3865" s="5">
        <f>IFERROR(VLOOKUP(tbl_HRMaster[[#This Row],[EmployeeID]],tbl_ManagerSurvey[[EmployeeID]:[PerformanceRating]],2,FALSE),"Not Found")</f>
        <v>2</v>
      </c>
      <c r="AA3865" s="5">
        <f>IFERROR(VLOOKUP(tbl_HRMaster[[#This Row],[EmployeeID]],tbl_ManagerSurvey[[EmployeeID]:[PerformanceRating]],3,FALSE),"Not Found")</f>
        <v>3</v>
      </c>
      <c r="AB3865" s="5" t="str">
        <f>IF(tbl_HRMaster[[#This Row],[Attrition]]="Yes","Left","Active")</f>
        <v>Left</v>
      </c>
      <c r="AC3865" s="5" t="str">
        <f>_xlfn.IFS(tbl_HRMaster[[#This Row],[Age]]&lt;25,"Under 25",tbl_HRMaster[[#This Row],[Age]]&lt;35,"25-34",tbl_HRMaster[[#This Row],[Age]]&lt;45,"35-44",tbl_HRMaster[[#This Row],[Age]]&lt;55,"45-54",TRUE,"Above 54")</f>
        <v>25-34</v>
      </c>
      <c r="AD3865" s="5" t="str">
        <f>_xlfn.IFS(
tbl_HRMaster[[#This Row],[YearsAtCompany]]&lt;2,"&lt; 2 Years",
tbl_HRMaster[[#This Row],[YearsAtCompany]]&lt;5,"2-4 Years",
tbl_HRMaster[[#This Row],[YearsAtCompany]]&lt;10,"5-9 Years",
TRUE,"10+ Years"
)</f>
        <v>5-9 Years</v>
      </c>
      <c r="AE3865" s="5">
        <f>IF(tbl_HRMaster[[#This Row],[Attrition]]="Yes",1,0)</f>
        <v>1</v>
      </c>
    </row>
    <row r="3866" spans="1:31" x14ac:dyDescent="0.25">
      <c r="A3866">
        <v>43</v>
      </c>
      <c r="B3866" t="s">
        <v>21</v>
      </c>
      <c r="C3866" t="s">
        <v>29</v>
      </c>
      <c r="D3866" t="s">
        <v>23</v>
      </c>
      <c r="E3866">
        <v>8</v>
      </c>
      <c r="F3866">
        <v>3</v>
      </c>
      <c r="G3866" t="s">
        <v>38</v>
      </c>
      <c r="H3866">
        <v>1059</v>
      </c>
      <c r="I3866" t="s">
        <v>34</v>
      </c>
      <c r="J3866">
        <v>1</v>
      </c>
      <c r="K3866" t="s">
        <v>39</v>
      </c>
      <c r="L3866" t="s">
        <v>27</v>
      </c>
      <c r="M3866">
        <v>36000</v>
      </c>
      <c r="N3866">
        <v>1</v>
      </c>
      <c r="O3866">
        <v>23</v>
      </c>
      <c r="P3866">
        <v>0</v>
      </c>
      <c r="Q3866">
        <v>7</v>
      </c>
      <c r="R3866">
        <v>2</v>
      </c>
      <c r="S3866">
        <v>7</v>
      </c>
      <c r="T3866">
        <v>7</v>
      </c>
      <c r="U3866">
        <v>7</v>
      </c>
      <c r="V3866">
        <f>COUNTIF(tbl_HRMaster[EmployeeID],tbl_HRMaster[[#This Row],[EmployeeID]])</f>
        <v>1</v>
      </c>
      <c r="W3866">
        <f>IFERROR(INDEX(tbl_EmployeeSurvey[EnvironmentSatisfaction],MATCH(tbl_HRMaster[[#This Row],[EmployeeID]],tbl_EmployeeSurvey[EmployeeID],0)),"Not Found")</f>
        <v>1</v>
      </c>
      <c r="X3866">
        <f>IFERROR(INDEX(tbl_EmployeeSurvey[JobSatisfaction],MATCH(tbl_HRMaster[[#This Row],[EmployeeID]],tbl_EmployeeSurvey[EmployeeID],0)),"Not Found")</f>
        <v>4</v>
      </c>
      <c r="Y3866" s="5">
        <f>IFERROR(INDEX(tbl_EmployeeSurvey[WorkLifeBalance],MATCH(tbl_HRMaster[[#This Row],[EmployeeID]],tbl_EmployeeSurvey[EmployeeID],0)),"Not Found")</f>
        <v>3</v>
      </c>
      <c r="Z3866" s="5">
        <f>IFERROR(VLOOKUP(tbl_HRMaster[[#This Row],[EmployeeID]],tbl_ManagerSurvey[[EmployeeID]:[PerformanceRating]],2,FALSE),"Not Found")</f>
        <v>3</v>
      </c>
      <c r="AA3866" s="5">
        <f>IFERROR(VLOOKUP(tbl_HRMaster[[#This Row],[EmployeeID]],tbl_ManagerSurvey[[EmployeeID]:[PerformanceRating]],3,FALSE),"Not Found")</f>
        <v>4</v>
      </c>
      <c r="AB3866" s="5" t="str">
        <f>IF(tbl_HRMaster[[#This Row],[Attrition]]="Yes","Left","Active")</f>
        <v>Active</v>
      </c>
      <c r="AC3866" s="5" t="str">
        <f>_xlfn.IFS(tbl_HRMaster[[#This Row],[Age]]&lt;25,"Under 25",tbl_HRMaster[[#This Row],[Age]]&lt;35,"25-34",tbl_HRMaster[[#This Row],[Age]]&lt;45,"35-44",tbl_HRMaster[[#This Row],[Age]]&lt;55,"45-54",TRUE,"Above 54")</f>
        <v>35-44</v>
      </c>
      <c r="AD3866" s="5" t="str">
        <f>_xlfn.IFS(
tbl_HRMaster[[#This Row],[YearsAtCompany]]&lt;2,"&lt; 2 Years",
tbl_HRMaster[[#This Row],[YearsAtCompany]]&lt;5,"2-4 Years",
tbl_HRMaster[[#This Row],[YearsAtCompany]]&lt;10,"5-9 Years",
TRUE,"10+ Years"
)</f>
        <v>5-9 Years</v>
      </c>
      <c r="AE3866" s="5">
        <f>IF(tbl_HRMaster[[#This Row],[Attrition]]="Yes",1,0)</f>
        <v>0</v>
      </c>
    </row>
    <row r="3867" spans="1:31" x14ac:dyDescent="0.25">
      <c r="A3867">
        <v>43</v>
      </c>
      <c r="B3867" t="s">
        <v>21</v>
      </c>
      <c r="C3867" t="s">
        <v>29</v>
      </c>
      <c r="D3867" t="s">
        <v>23</v>
      </c>
      <c r="E3867">
        <v>8</v>
      </c>
      <c r="F3867">
        <v>3</v>
      </c>
      <c r="G3867" t="s">
        <v>38</v>
      </c>
      <c r="H3867">
        <v>2529</v>
      </c>
      <c r="I3867" t="s">
        <v>34</v>
      </c>
      <c r="J3867">
        <v>1</v>
      </c>
      <c r="K3867" t="s">
        <v>39</v>
      </c>
      <c r="L3867" t="s">
        <v>27</v>
      </c>
      <c r="M3867">
        <v>36000</v>
      </c>
      <c r="N3867">
        <v>1</v>
      </c>
      <c r="O3867">
        <v>23</v>
      </c>
      <c r="P3867">
        <v>0</v>
      </c>
      <c r="Q3867">
        <v>7</v>
      </c>
      <c r="R3867">
        <v>2</v>
      </c>
      <c r="S3867">
        <v>7</v>
      </c>
      <c r="T3867">
        <v>7</v>
      </c>
      <c r="U3867">
        <v>7</v>
      </c>
      <c r="V3867">
        <f>COUNTIF(tbl_HRMaster[EmployeeID],tbl_HRMaster[[#This Row],[EmployeeID]])</f>
        <v>1</v>
      </c>
      <c r="W3867">
        <f>IFERROR(INDEX(tbl_EmployeeSurvey[EnvironmentSatisfaction],MATCH(tbl_HRMaster[[#This Row],[EmployeeID]],tbl_EmployeeSurvey[EmployeeID],0)),"Not Found")</f>
        <v>1</v>
      </c>
      <c r="X3867">
        <f>IFERROR(INDEX(tbl_EmployeeSurvey[JobSatisfaction],MATCH(tbl_HRMaster[[#This Row],[EmployeeID]],tbl_EmployeeSurvey[EmployeeID],0)),"Not Found")</f>
        <v>4</v>
      </c>
      <c r="Y3867" s="5">
        <f>IFERROR(INDEX(tbl_EmployeeSurvey[WorkLifeBalance],MATCH(tbl_HRMaster[[#This Row],[EmployeeID]],tbl_EmployeeSurvey[EmployeeID],0)),"Not Found")</f>
        <v>3</v>
      </c>
      <c r="Z3867" s="5">
        <f>IFERROR(VLOOKUP(tbl_HRMaster[[#This Row],[EmployeeID]],tbl_ManagerSurvey[[EmployeeID]:[PerformanceRating]],2,FALSE),"Not Found")</f>
        <v>3</v>
      </c>
      <c r="AA3867" s="5">
        <f>IFERROR(VLOOKUP(tbl_HRMaster[[#This Row],[EmployeeID]],tbl_ManagerSurvey[[EmployeeID]:[PerformanceRating]],3,FALSE),"Not Found")</f>
        <v>4</v>
      </c>
      <c r="AB3867" s="5" t="str">
        <f>IF(tbl_HRMaster[[#This Row],[Attrition]]="Yes","Left","Active")</f>
        <v>Active</v>
      </c>
      <c r="AC3867" s="5" t="str">
        <f>_xlfn.IFS(tbl_HRMaster[[#This Row],[Age]]&lt;25,"Under 25",tbl_HRMaster[[#This Row],[Age]]&lt;35,"25-34",tbl_HRMaster[[#This Row],[Age]]&lt;45,"35-44",tbl_HRMaster[[#This Row],[Age]]&lt;55,"45-54",TRUE,"Above 54")</f>
        <v>35-44</v>
      </c>
      <c r="AD3867" s="5" t="str">
        <f>_xlfn.IFS(
tbl_HRMaster[[#This Row],[YearsAtCompany]]&lt;2,"&lt; 2 Years",
tbl_HRMaster[[#This Row],[YearsAtCompany]]&lt;5,"2-4 Years",
tbl_HRMaster[[#This Row],[YearsAtCompany]]&lt;10,"5-9 Years",
TRUE,"10+ Years"
)</f>
        <v>5-9 Years</v>
      </c>
      <c r="AE3867" s="5">
        <f>IF(tbl_HRMaster[[#This Row],[Attrition]]="Yes",1,0)</f>
        <v>0</v>
      </c>
    </row>
    <row r="3868" spans="1:31" x14ac:dyDescent="0.25">
      <c r="A3868">
        <v>43</v>
      </c>
      <c r="B3868" t="s">
        <v>21</v>
      </c>
      <c r="C3868" t="s">
        <v>29</v>
      </c>
      <c r="D3868" t="s">
        <v>23</v>
      </c>
      <c r="E3868">
        <v>8</v>
      </c>
      <c r="F3868">
        <v>3</v>
      </c>
      <c r="G3868" t="s">
        <v>38</v>
      </c>
      <c r="H3868">
        <v>3999</v>
      </c>
      <c r="I3868" t="s">
        <v>34</v>
      </c>
      <c r="J3868">
        <v>1</v>
      </c>
      <c r="K3868" t="s">
        <v>39</v>
      </c>
      <c r="L3868" t="s">
        <v>27</v>
      </c>
      <c r="M3868">
        <v>36000</v>
      </c>
      <c r="N3868">
        <v>1</v>
      </c>
      <c r="O3868">
        <v>23</v>
      </c>
      <c r="P3868">
        <v>0</v>
      </c>
      <c r="Q3868">
        <v>7</v>
      </c>
      <c r="R3868">
        <v>2</v>
      </c>
      <c r="S3868">
        <v>7</v>
      </c>
      <c r="T3868">
        <v>7</v>
      </c>
      <c r="U3868">
        <v>7</v>
      </c>
      <c r="V3868">
        <f>COUNTIF(tbl_HRMaster[EmployeeID],tbl_HRMaster[[#This Row],[EmployeeID]])</f>
        <v>1</v>
      </c>
      <c r="W3868">
        <f>IFERROR(INDEX(tbl_EmployeeSurvey[EnvironmentSatisfaction],MATCH(tbl_HRMaster[[#This Row],[EmployeeID]],tbl_EmployeeSurvey[EmployeeID],0)),"Not Found")</f>
        <v>1</v>
      </c>
      <c r="X3868">
        <f>IFERROR(INDEX(tbl_EmployeeSurvey[JobSatisfaction],MATCH(tbl_HRMaster[[#This Row],[EmployeeID]],tbl_EmployeeSurvey[EmployeeID],0)),"Not Found")</f>
        <v>4</v>
      </c>
      <c r="Y3868" s="5">
        <f>IFERROR(INDEX(tbl_EmployeeSurvey[WorkLifeBalance],MATCH(tbl_HRMaster[[#This Row],[EmployeeID]],tbl_EmployeeSurvey[EmployeeID],0)),"Not Found")</f>
        <v>3</v>
      </c>
      <c r="Z3868" s="5">
        <f>IFERROR(VLOOKUP(tbl_HRMaster[[#This Row],[EmployeeID]],tbl_ManagerSurvey[[EmployeeID]:[PerformanceRating]],2,FALSE),"Not Found")</f>
        <v>3</v>
      </c>
      <c r="AA3868" s="5">
        <f>IFERROR(VLOOKUP(tbl_HRMaster[[#This Row],[EmployeeID]],tbl_ManagerSurvey[[EmployeeID]:[PerformanceRating]],3,FALSE),"Not Found")</f>
        <v>4</v>
      </c>
      <c r="AB3868" s="5" t="str">
        <f>IF(tbl_HRMaster[[#This Row],[Attrition]]="Yes","Left","Active")</f>
        <v>Active</v>
      </c>
      <c r="AC3868" s="5" t="str">
        <f>_xlfn.IFS(tbl_HRMaster[[#This Row],[Age]]&lt;25,"Under 25",tbl_HRMaster[[#This Row],[Age]]&lt;35,"25-34",tbl_HRMaster[[#This Row],[Age]]&lt;45,"35-44",tbl_HRMaster[[#This Row],[Age]]&lt;55,"45-54",TRUE,"Above 54")</f>
        <v>35-44</v>
      </c>
      <c r="AD3868" s="5" t="str">
        <f>_xlfn.IFS(
tbl_HRMaster[[#This Row],[YearsAtCompany]]&lt;2,"&lt; 2 Years",
tbl_HRMaster[[#This Row],[YearsAtCompany]]&lt;5,"2-4 Years",
tbl_HRMaster[[#This Row],[YearsAtCompany]]&lt;10,"5-9 Years",
TRUE,"10+ Years"
)</f>
        <v>5-9 Years</v>
      </c>
      <c r="AE3868" s="5">
        <f>IF(tbl_HRMaster[[#This Row],[Attrition]]="Yes",1,0)</f>
        <v>0</v>
      </c>
    </row>
    <row r="3869" spans="1:31" x14ac:dyDescent="0.25">
      <c r="A3869">
        <v>26</v>
      </c>
      <c r="B3869" t="s">
        <v>21</v>
      </c>
      <c r="C3869" t="s">
        <v>22</v>
      </c>
      <c r="D3869" t="s">
        <v>30</v>
      </c>
      <c r="E3869">
        <v>2</v>
      </c>
      <c r="F3869">
        <v>2</v>
      </c>
      <c r="G3869" t="s">
        <v>24</v>
      </c>
      <c r="H3869">
        <v>1129</v>
      </c>
      <c r="I3869" t="s">
        <v>34</v>
      </c>
      <c r="J3869">
        <v>2</v>
      </c>
      <c r="K3869" t="s">
        <v>31</v>
      </c>
      <c r="L3869" t="s">
        <v>32</v>
      </c>
      <c r="M3869">
        <v>20800</v>
      </c>
      <c r="N3869">
        <v>0</v>
      </c>
      <c r="O3869">
        <v>13</v>
      </c>
      <c r="P3869">
        <v>0</v>
      </c>
      <c r="Q3869">
        <v>8</v>
      </c>
      <c r="R3869">
        <v>6</v>
      </c>
      <c r="S3869">
        <v>7</v>
      </c>
      <c r="T3869">
        <v>7</v>
      </c>
      <c r="U3869">
        <v>6</v>
      </c>
      <c r="V3869">
        <f>COUNTIF(tbl_HRMaster[EmployeeID],tbl_HRMaster[[#This Row],[EmployeeID]])</f>
        <v>1</v>
      </c>
      <c r="W3869">
        <f>IFERROR(INDEX(tbl_EmployeeSurvey[EnvironmentSatisfaction],MATCH(tbl_HRMaster[[#This Row],[EmployeeID]],tbl_EmployeeSurvey[EmployeeID],0)),"Not Found")</f>
        <v>3</v>
      </c>
      <c r="X3869">
        <f>IFERROR(INDEX(tbl_EmployeeSurvey[JobSatisfaction],MATCH(tbl_HRMaster[[#This Row],[EmployeeID]],tbl_EmployeeSurvey[EmployeeID],0)),"Not Found")</f>
        <v>1</v>
      </c>
      <c r="Y3869" s="5">
        <f>IFERROR(INDEX(tbl_EmployeeSurvey[WorkLifeBalance],MATCH(tbl_HRMaster[[#This Row],[EmployeeID]],tbl_EmployeeSurvey[EmployeeID],0)),"Not Found")</f>
        <v>2</v>
      </c>
      <c r="Z3869" s="5">
        <f>IFERROR(VLOOKUP(tbl_HRMaster[[#This Row],[EmployeeID]],tbl_ManagerSurvey[[EmployeeID]:[PerformanceRating]],2,FALSE),"Not Found")</f>
        <v>4</v>
      </c>
      <c r="AA3869" s="5">
        <f>IFERROR(VLOOKUP(tbl_HRMaster[[#This Row],[EmployeeID]],tbl_ManagerSurvey[[EmployeeID]:[PerformanceRating]],3,FALSE),"Not Found")</f>
        <v>3</v>
      </c>
      <c r="AB3869" s="5" t="str">
        <f>IF(tbl_HRMaster[[#This Row],[Attrition]]="Yes","Left","Active")</f>
        <v>Active</v>
      </c>
      <c r="AC3869" s="5" t="str">
        <f>_xlfn.IFS(tbl_HRMaster[[#This Row],[Age]]&lt;25,"Under 25",tbl_HRMaster[[#This Row],[Age]]&lt;35,"25-34",tbl_HRMaster[[#This Row],[Age]]&lt;45,"35-44",tbl_HRMaster[[#This Row],[Age]]&lt;55,"45-54",TRUE,"Above 54")</f>
        <v>25-34</v>
      </c>
      <c r="AD3869" s="5" t="str">
        <f>_xlfn.IFS(
tbl_HRMaster[[#This Row],[YearsAtCompany]]&lt;2,"&lt; 2 Years",
tbl_HRMaster[[#This Row],[YearsAtCompany]]&lt;5,"2-4 Years",
tbl_HRMaster[[#This Row],[YearsAtCompany]]&lt;10,"5-9 Years",
TRUE,"10+ Years"
)</f>
        <v>5-9 Years</v>
      </c>
      <c r="AE3869" s="5">
        <f>IF(tbl_HRMaster[[#This Row],[Attrition]]="Yes",1,0)</f>
        <v>0</v>
      </c>
    </row>
    <row r="3870" spans="1:31" x14ac:dyDescent="0.25">
      <c r="A3870">
        <v>26</v>
      </c>
      <c r="B3870" t="s">
        <v>21</v>
      </c>
      <c r="C3870" t="s">
        <v>22</v>
      </c>
      <c r="D3870" t="s">
        <v>30</v>
      </c>
      <c r="E3870">
        <v>2</v>
      </c>
      <c r="F3870">
        <v>2</v>
      </c>
      <c r="G3870" t="s">
        <v>24</v>
      </c>
      <c r="H3870">
        <v>2599</v>
      </c>
      <c r="I3870" t="s">
        <v>34</v>
      </c>
      <c r="J3870">
        <v>2</v>
      </c>
      <c r="K3870" t="s">
        <v>31</v>
      </c>
      <c r="L3870" t="s">
        <v>32</v>
      </c>
      <c r="M3870">
        <v>20800</v>
      </c>
      <c r="N3870">
        <v>0</v>
      </c>
      <c r="O3870">
        <v>13</v>
      </c>
      <c r="P3870">
        <v>0</v>
      </c>
      <c r="Q3870">
        <v>8</v>
      </c>
      <c r="R3870">
        <v>6</v>
      </c>
      <c r="S3870">
        <v>7</v>
      </c>
      <c r="T3870">
        <v>7</v>
      </c>
      <c r="U3870">
        <v>6</v>
      </c>
      <c r="V3870">
        <f>COUNTIF(tbl_HRMaster[EmployeeID],tbl_HRMaster[[#This Row],[EmployeeID]])</f>
        <v>1</v>
      </c>
      <c r="W3870">
        <f>IFERROR(INDEX(tbl_EmployeeSurvey[EnvironmentSatisfaction],MATCH(tbl_HRMaster[[#This Row],[EmployeeID]],tbl_EmployeeSurvey[EmployeeID],0)),"Not Found")</f>
        <v>3</v>
      </c>
      <c r="X3870">
        <f>IFERROR(INDEX(tbl_EmployeeSurvey[JobSatisfaction],MATCH(tbl_HRMaster[[#This Row],[EmployeeID]],tbl_EmployeeSurvey[EmployeeID],0)),"Not Found")</f>
        <v>1</v>
      </c>
      <c r="Y3870" s="5">
        <f>IFERROR(INDEX(tbl_EmployeeSurvey[WorkLifeBalance],MATCH(tbl_HRMaster[[#This Row],[EmployeeID]],tbl_EmployeeSurvey[EmployeeID],0)),"Not Found")</f>
        <v>2</v>
      </c>
      <c r="Z3870" s="5">
        <f>IFERROR(VLOOKUP(tbl_HRMaster[[#This Row],[EmployeeID]],tbl_ManagerSurvey[[EmployeeID]:[PerformanceRating]],2,FALSE),"Not Found")</f>
        <v>4</v>
      </c>
      <c r="AA3870" s="5">
        <f>IFERROR(VLOOKUP(tbl_HRMaster[[#This Row],[EmployeeID]],tbl_ManagerSurvey[[EmployeeID]:[PerformanceRating]],3,FALSE),"Not Found")</f>
        <v>3</v>
      </c>
      <c r="AB3870" s="5" t="str">
        <f>IF(tbl_HRMaster[[#This Row],[Attrition]]="Yes","Left","Active")</f>
        <v>Active</v>
      </c>
      <c r="AC3870" s="5" t="str">
        <f>_xlfn.IFS(tbl_HRMaster[[#This Row],[Age]]&lt;25,"Under 25",tbl_HRMaster[[#This Row],[Age]]&lt;35,"25-34",tbl_HRMaster[[#This Row],[Age]]&lt;45,"35-44",tbl_HRMaster[[#This Row],[Age]]&lt;55,"45-54",TRUE,"Above 54")</f>
        <v>25-34</v>
      </c>
      <c r="AD3870" s="5" t="str">
        <f>_xlfn.IFS(
tbl_HRMaster[[#This Row],[YearsAtCompany]]&lt;2,"&lt; 2 Years",
tbl_HRMaster[[#This Row],[YearsAtCompany]]&lt;5,"2-4 Years",
tbl_HRMaster[[#This Row],[YearsAtCompany]]&lt;10,"5-9 Years",
TRUE,"10+ Years"
)</f>
        <v>5-9 Years</v>
      </c>
      <c r="AE3870" s="5">
        <f>IF(tbl_HRMaster[[#This Row],[Attrition]]="Yes",1,0)</f>
        <v>0</v>
      </c>
    </row>
    <row r="3871" spans="1:31" x14ac:dyDescent="0.25">
      <c r="A3871">
        <v>26</v>
      </c>
      <c r="B3871" t="s">
        <v>21</v>
      </c>
      <c r="C3871" t="s">
        <v>22</v>
      </c>
      <c r="D3871" t="s">
        <v>30</v>
      </c>
      <c r="E3871">
        <v>2</v>
      </c>
      <c r="F3871">
        <v>2</v>
      </c>
      <c r="G3871" t="s">
        <v>24</v>
      </c>
      <c r="H3871">
        <v>4069</v>
      </c>
      <c r="I3871" t="s">
        <v>34</v>
      </c>
      <c r="J3871">
        <v>2</v>
      </c>
      <c r="K3871" t="s">
        <v>31</v>
      </c>
      <c r="L3871" t="s">
        <v>32</v>
      </c>
      <c r="M3871">
        <v>20800</v>
      </c>
      <c r="N3871">
        <v>0</v>
      </c>
      <c r="O3871">
        <v>13</v>
      </c>
      <c r="P3871">
        <v>0</v>
      </c>
      <c r="Q3871">
        <v>8</v>
      </c>
      <c r="R3871">
        <v>6</v>
      </c>
      <c r="S3871">
        <v>7</v>
      </c>
      <c r="T3871">
        <v>7</v>
      </c>
      <c r="U3871">
        <v>6</v>
      </c>
      <c r="V3871">
        <f>COUNTIF(tbl_HRMaster[EmployeeID],tbl_HRMaster[[#This Row],[EmployeeID]])</f>
        <v>1</v>
      </c>
      <c r="W3871">
        <f>IFERROR(INDEX(tbl_EmployeeSurvey[EnvironmentSatisfaction],MATCH(tbl_HRMaster[[#This Row],[EmployeeID]],tbl_EmployeeSurvey[EmployeeID],0)),"Not Found")</f>
        <v>3</v>
      </c>
      <c r="X3871">
        <f>IFERROR(INDEX(tbl_EmployeeSurvey[JobSatisfaction],MATCH(tbl_HRMaster[[#This Row],[EmployeeID]],tbl_EmployeeSurvey[EmployeeID],0)),"Not Found")</f>
        <v>1</v>
      </c>
      <c r="Y3871" s="5">
        <f>IFERROR(INDEX(tbl_EmployeeSurvey[WorkLifeBalance],MATCH(tbl_HRMaster[[#This Row],[EmployeeID]],tbl_EmployeeSurvey[EmployeeID],0)),"Not Found")</f>
        <v>2</v>
      </c>
      <c r="Z3871" s="5">
        <f>IFERROR(VLOOKUP(tbl_HRMaster[[#This Row],[EmployeeID]],tbl_ManagerSurvey[[EmployeeID]:[PerformanceRating]],2,FALSE),"Not Found")</f>
        <v>4</v>
      </c>
      <c r="AA3871" s="5">
        <f>IFERROR(VLOOKUP(tbl_HRMaster[[#This Row],[EmployeeID]],tbl_ManagerSurvey[[EmployeeID]:[PerformanceRating]],3,FALSE),"Not Found")</f>
        <v>3</v>
      </c>
      <c r="AB3871" s="5" t="str">
        <f>IF(tbl_HRMaster[[#This Row],[Attrition]]="Yes","Left","Active")</f>
        <v>Active</v>
      </c>
      <c r="AC3871" s="5" t="str">
        <f>_xlfn.IFS(tbl_HRMaster[[#This Row],[Age]]&lt;25,"Under 25",tbl_HRMaster[[#This Row],[Age]]&lt;35,"25-34",tbl_HRMaster[[#This Row],[Age]]&lt;45,"35-44",tbl_HRMaster[[#This Row],[Age]]&lt;55,"45-54",TRUE,"Above 54")</f>
        <v>25-34</v>
      </c>
      <c r="AD3871" s="5" t="str">
        <f>_xlfn.IFS(
tbl_HRMaster[[#This Row],[YearsAtCompany]]&lt;2,"&lt; 2 Years",
tbl_HRMaster[[#This Row],[YearsAtCompany]]&lt;5,"2-4 Years",
tbl_HRMaster[[#This Row],[YearsAtCompany]]&lt;10,"5-9 Years",
TRUE,"10+ Years"
)</f>
        <v>5-9 Years</v>
      </c>
      <c r="AE3871" s="5">
        <f>IF(tbl_HRMaster[[#This Row],[Attrition]]="Yes",1,0)</f>
        <v>0</v>
      </c>
    </row>
    <row r="3872" spans="1:31" x14ac:dyDescent="0.25">
      <c r="A3872">
        <v>40</v>
      </c>
      <c r="B3872" t="s">
        <v>21</v>
      </c>
      <c r="C3872" t="s">
        <v>22</v>
      </c>
      <c r="D3872" t="s">
        <v>37</v>
      </c>
      <c r="E3872">
        <v>2</v>
      </c>
      <c r="F3872">
        <v>3</v>
      </c>
      <c r="G3872" t="s">
        <v>38</v>
      </c>
      <c r="H3872">
        <v>511</v>
      </c>
      <c r="I3872" t="s">
        <v>34</v>
      </c>
      <c r="J3872">
        <v>5</v>
      </c>
      <c r="K3872" t="s">
        <v>35</v>
      </c>
      <c r="L3872" t="s">
        <v>27</v>
      </c>
      <c r="M3872">
        <v>24550</v>
      </c>
      <c r="N3872">
        <v>1</v>
      </c>
      <c r="O3872">
        <v>15</v>
      </c>
      <c r="P3872">
        <v>1</v>
      </c>
      <c r="Q3872">
        <v>8</v>
      </c>
      <c r="R3872">
        <v>2</v>
      </c>
      <c r="S3872">
        <v>7</v>
      </c>
      <c r="T3872">
        <v>7</v>
      </c>
      <c r="U3872">
        <v>5</v>
      </c>
      <c r="V3872">
        <f>COUNTIF(tbl_HRMaster[EmployeeID],tbl_HRMaster[[#This Row],[EmployeeID]])</f>
        <v>1</v>
      </c>
      <c r="W3872">
        <f>IFERROR(INDEX(tbl_EmployeeSurvey[EnvironmentSatisfaction],MATCH(tbl_HRMaster[[#This Row],[EmployeeID]],tbl_EmployeeSurvey[EmployeeID],0)),"Not Found")</f>
        <v>3</v>
      </c>
      <c r="X3872">
        <f>IFERROR(INDEX(tbl_EmployeeSurvey[JobSatisfaction],MATCH(tbl_HRMaster[[#This Row],[EmployeeID]],tbl_EmployeeSurvey[EmployeeID],0)),"Not Found")</f>
        <v>1</v>
      </c>
      <c r="Y3872" s="5">
        <f>IFERROR(INDEX(tbl_EmployeeSurvey[WorkLifeBalance],MATCH(tbl_HRMaster[[#This Row],[EmployeeID]],tbl_EmployeeSurvey[EmployeeID],0)),"Not Found")</f>
        <v>2</v>
      </c>
      <c r="Z3872" s="5">
        <f>IFERROR(VLOOKUP(tbl_HRMaster[[#This Row],[EmployeeID]],tbl_ManagerSurvey[[EmployeeID]:[PerformanceRating]],2,FALSE),"Not Found")</f>
        <v>3</v>
      </c>
      <c r="AA3872" s="5">
        <f>IFERROR(VLOOKUP(tbl_HRMaster[[#This Row],[EmployeeID]],tbl_ManagerSurvey[[EmployeeID]:[PerformanceRating]],3,FALSE),"Not Found")</f>
        <v>3</v>
      </c>
      <c r="AB3872" s="5" t="str">
        <f>IF(tbl_HRMaster[[#This Row],[Attrition]]="Yes","Left","Active")</f>
        <v>Active</v>
      </c>
      <c r="AC3872" s="5" t="str">
        <f>_xlfn.IFS(tbl_HRMaster[[#This Row],[Age]]&lt;25,"Under 25",tbl_HRMaster[[#This Row],[Age]]&lt;35,"25-34",tbl_HRMaster[[#This Row],[Age]]&lt;45,"35-44",tbl_HRMaster[[#This Row],[Age]]&lt;55,"45-54",TRUE,"Above 54")</f>
        <v>35-44</v>
      </c>
      <c r="AD3872" s="5" t="str">
        <f>_xlfn.IFS(
tbl_HRMaster[[#This Row],[YearsAtCompany]]&lt;2,"&lt; 2 Years",
tbl_HRMaster[[#This Row],[YearsAtCompany]]&lt;5,"2-4 Years",
tbl_HRMaster[[#This Row],[YearsAtCompany]]&lt;10,"5-9 Years",
TRUE,"10+ Years"
)</f>
        <v>5-9 Years</v>
      </c>
      <c r="AE3872" s="5">
        <f>IF(tbl_HRMaster[[#This Row],[Attrition]]="Yes",1,0)</f>
        <v>0</v>
      </c>
    </row>
    <row r="3873" spans="1:31" x14ac:dyDescent="0.25">
      <c r="A3873">
        <v>40</v>
      </c>
      <c r="B3873" t="s">
        <v>21</v>
      </c>
      <c r="C3873" t="s">
        <v>22</v>
      </c>
      <c r="D3873" t="s">
        <v>37</v>
      </c>
      <c r="E3873">
        <v>2</v>
      </c>
      <c r="F3873">
        <v>3</v>
      </c>
      <c r="G3873" t="s">
        <v>38</v>
      </c>
      <c r="H3873">
        <v>1981</v>
      </c>
      <c r="I3873" t="s">
        <v>34</v>
      </c>
      <c r="J3873">
        <v>5</v>
      </c>
      <c r="K3873" t="s">
        <v>35</v>
      </c>
      <c r="L3873" t="s">
        <v>27</v>
      </c>
      <c r="M3873">
        <v>24550</v>
      </c>
      <c r="N3873">
        <v>1</v>
      </c>
      <c r="O3873">
        <v>15</v>
      </c>
      <c r="P3873">
        <v>1</v>
      </c>
      <c r="Q3873">
        <v>8</v>
      </c>
      <c r="R3873">
        <v>2</v>
      </c>
      <c r="S3873">
        <v>7</v>
      </c>
      <c r="T3873">
        <v>7</v>
      </c>
      <c r="U3873">
        <v>5</v>
      </c>
      <c r="V3873">
        <f>COUNTIF(tbl_HRMaster[EmployeeID],tbl_HRMaster[[#This Row],[EmployeeID]])</f>
        <v>1</v>
      </c>
      <c r="W3873">
        <f>IFERROR(INDEX(tbl_EmployeeSurvey[EnvironmentSatisfaction],MATCH(tbl_HRMaster[[#This Row],[EmployeeID]],tbl_EmployeeSurvey[EmployeeID],0)),"Not Found")</f>
        <v>3</v>
      </c>
      <c r="X3873">
        <f>IFERROR(INDEX(tbl_EmployeeSurvey[JobSatisfaction],MATCH(tbl_HRMaster[[#This Row],[EmployeeID]],tbl_EmployeeSurvey[EmployeeID],0)),"Not Found")</f>
        <v>1</v>
      </c>
      <c r="Y3873" s="5">
        <f>IFERROR(INDEX(tbl_EmployeeSurvey[WorkLifeBalance],MATCH(tbl_HRMaster[[#This Row],[EmployeeID]],tbl_EmployeeSurvey[EmployeeID],0)),"Not Found")</f>
        <v>2</v>
      </c>
      <c r="Z3873" s="5">
        <f>IFERROR(VLOOKUP(tbl_HRMaster[[#This Row],[EmployeeID]],tbl_ManagerSurvey[[EmployeeID]:[PerformanceRating]],2,FALSE),"Not Found")</f>
        <v>3</v>
      </c>
      <c r="AA3873" s="5">
        <f>IFERROR(VLOOKUP(tbl_HRMaster[[#This Row],[EmployeeID]],tbl_ManagerSurvey[[EmployeeID]:[PerformanceRating]],3,FALSE),"Not Found")</f>
        <v>3</v>
      </c>
      <c r="AB3873" s="5" t="str">
        <f>IF(tbl_HRMaster[[#This Row],[Attrition]]="Yes","Left","Active")</f>
        <v>Active</v>
      </c>
      <c r="AC3873" s="5" t="str">
        <f>_xlfn.IFS(tbl_HRMaster[[#This Row],[Age]]&lt;25,"Under 25",tbl_HRMaster[[#This Row],[Age]]&lt;35,"25-34",tbl_HRMaster[[#This Row],[Age]]&lt;45,"35-44",tbl_HRMaster[[#This Row],[Age]]&lt;55,"45-54",TRUE,"Above 54")</f>
        <v>35-44</v>
      </c>
      <c r="AD3873" s="5" t="str">
        <f>_xlfn.IFS(
tbl_HRMaster[[#This Row],[YearsAtCompany]]&lt;2,"&lt; 2 Years",
tbl_HRMaster[[#This Row],[YearsAtCompany]]&lt;5,"2-4 Years",
tbl_HRMaster[[#This Row],[YearsAtCompany]]&lt;10,"5-9 Years",
TRUE,"10+ Years"
)</f>
        <v>5-9 Years</v>
      </c>
      <c r="AE3873" s="5">
        <f>IF(tbl_HRMaster[[#This Row],[Attrition]]="Yes",1,0)</f>
        <v>0</v>
      </c>
    </row>
    <row r="3874" spans="1:31" x14ac:dyDescent="0.25">
      <c r="A3874">
        <v>40</v>
      </c>
      <c r="B3874" t="s">
        <v>21</v>
      </c>
      <c r="C3874" t="s">
        <v>22</v>
      </c>
      <c r="D3874" t="s">
        <v>37</v>
      </c>
      <c r="E3874">
        <v>2</v>
      </c>
      <c r="F3874">
        <v>3</v>
      </c>
      <c r="G3874" t="s">
        <v>38</v>
      </c>
      <c r="H3874">
        <v>3451</v>
      </c>
      <c r="I3874" t="s">
        <v>34</v>
      </c>
      <c r="J3874">
        <v>5</v>
      </c>
      <c r="K3874" t="s">
        <v>35</v>
      </c>
      <c r="L3874" t="s">
        <v>27</v>
      </c>
      <c r="M3874">
        <v>24550</v>
      </c>
      <c r="N3874">
        <v>1</v>
      </c>
      <c r="O3874">
        <v>15</v>
      </c>
      <c r="P3874">
        <v>1</v>
      </c>
      <c r="Q3874">
        <v>8</v>
      </c>
      <c r="R3874">
        <v>2</v>
      </c>
      <c r="S3874">
        <v>7</v>
      </c>
      <c r="T3874">
        <v>7</v>
      </c>
      <c r="U3874">
        <v>5</v>
      </c>
      <c r="V3874">
        <f>COUNTIF(tbl_HRMaster[EmployeeID],tbl_HRMaster[[#This Row],[EmployeeID]])</f>
        <v>1</v>
      </c>
      <c r="W3874">
        <f>IFERROR(INDEX(tbl_EmployeeSurvey[EnvironmentSatisfaction],MATCH(tbl_HRMaster[[#This Row],[EmployeeID]],tbl_EmployeeSurvey[EmployeeID],0)),"Not Found")</f>
        <v>3</v>
      </c>
      <c r="X3874">
        <f>IFERROR(INDEX(tbl_EmployeeSurvey[JobSatisfaction],MATCH(tbl_HRMaster[[#This Row],[EmployeeID]],tbl_EmployeeSurvey[EmployeeID],0)),"Not Found")</f>
        <v>1</v>
      </c>
      <c r="Y3874" s="5">
        <f>IFERROR(INDEX(tbl_EmployeeSurvey[WorkLifeBalance],MATCH(tbl_HRMaster[[#This Row],[EmployeeID]],tbl_EmployeeSurvey[EmployeeID],0)),"Not Found")</f>
        <v>2</v>
      </c>
      <c r="Z3874" s="5">
        <f>IFERROR(VLOOKUP(tbl_HRMaster[[#This Row],[EmployeeID]],tbl_ManagerSurvey[[EmployeeID]:[PerformanceRating]],2,FALSE),"Not Found")</f>
        <v>3</v>
      </c>
      <c r="AA3874" s="5">
        <f>IFERROR(VLOOKUP(tbl_HRMaster[[#This Row],[EmployeeID]],tbl_ManagerSurvey[[EmployeeID]:[PerformanceRating]],3,FALSE),"Not Found")</f>
        <v>3</v>
      </c>
      <c r="AB3874" s="5" t="str">
        <f>IF(tbl_HRMaster[[#This Row],[Attrition]]="Yes","Left","Active")</f>
        <v>Active</v>
      </c>
      <c r="AC3874" s="5" t="str">
        <f>_xlfn.IFS(tbl_HRMaster[[#This Row],[Age]]&lt;25,"Under 25",tbl_HRMaster[[#This Row],[Age]]&lt;35,"25-34",tbl_HRMaster[[#This Row],[Age]]&lt;45,"35-44",tbl_HRMaster[[#This Row],[Age]]&lt;55,"45-54",TRUE,"Above 54")</f>
        <v>35-44</v>
      </c>
      <c r="AD3874" s="5" t="str">
        <f>_xlfn.IFS(
tbl_HRMaster[[#This Row],[YearsAtCompany]]&lt;2,"&lt; 2 Years",
tbl_HRMaster[[#This Row],[YearsAtCompany]]&lt;5,"2-4 Years",
tbl_HRMaster[[#This Row],[YearsAtCompany]]&lt;10,"5-9 Years",
TRUE,"10+ Years"
)</f>
        <v>5-9 Years</v>
      </c>
      <c r="AE3874" s="5">
        <f>IF(tbl_HRMaster[[#This Row],[Attrition]]="Yes",1,0)</f>
        <v>0</v>
      </c>
    </row>
    <row r="3875" spans="1:31" x14ac:dyDescent="0.25">
      <c r="A3875">
        <v>27</v>
      </c>
      <c r="B3875" t="s">
        <v>21</v>
      </c>
      <c r="C3875" t="s">
        <v>29</v>
      </c>
      <c r="D3875" t="s">
        <v>30</v>
      </c>
      <c r="E3875">
        <v>16</v>
      </c>
      <c r="F3875">
        <v>4</v>
      </c>
      <c r="G3875" t="s">
        <v>38</v>
      </c>
      <c r="H3875">
        <v>1077</v>
      </c>
      <c r="I3875" t="s">
        <v>34</v>
      </c>
      <c r="J3875">
        <v>3</v>
      </c>
      <c r="K3875" t="s">
        <v>26</v>
      </c>
      <c r="L3875" t="s">
        <v>27</v>
      </c>
      <c r="M3875">
        <v>49980</v>
      </c>
      <c r="N3875">
        <v>0</v>
      </c>
      <c r="O3875">
        <v>20</v>
      </c>
      <c r="P3875">
        <v>2</v>
      </c>
      <c r="Q3875">
        <v>8</v>
      </c>
      <c r="R3875">
        <v>3</v>
      </c>
      <c r="S3875">
        <v>7</v>
      </c>
      <c r="T3875">
        <v>7</v>
      </c>
      <c r="U3875">
        <v>3</v>
      </c>
      <c r="V3875">
        <f>COUNTIF(tbl_HRMaster[EmployeeID],tbl_HRMaster[[#This Row],[EmployeeID]])</f>
        <v>1</v>
      </c>
      <c r="W3875">
        <f>IFERROR(INDEX(tbl_EmployeeSurvey[EnvironmentSatisfaction],MATCH(tbl_HRMaster[[#This Row],[EmployeeID]],tbl_EmployeeSurvey[EmployeeID],0)),"Not Found")</f>
        <v>4</v>
      </c>
      <c r="X3875">
        <f>IFERROR(INDEX(tbl_EmployeeSurvey[JobSatisfaction],MATCH(tbl_HRMaster[[#This Row],[EmployeeID]],tbl_EmployeeSurvey[EmployeeID],0)),"Not Found")</f>
        <v>1</v>
      </c>
      <c r="Y3875" s="5">
        <f>IFERROR(INDEX(tbl_EmployeeSurvey[WorkLifeBalance],MATCH(tbl_HRMaster[[#This Row],[EmployeeID]],tbl_EmployeeSurvey[EmployeeID],0)),"Not Found")</f>
        <v>2</v>
      </c>
      <c r="Z3875" s="5">
        <f>IFERROR(VLOOKUP(tbl_HRMaster[[#This Row],[EmployeeID]],tbl_ManagerSurvey[[EmployeeID]:[PerformanceRating]],2,FALSE),"Not Found")</f>
        <v>3</v>
      </c>
      <c r="AA3875" s="5">
        <f>IFERROR(VLOOKUP(tbl_HRMaster[[#This Row],[EmployeeID]],tbl_ManagerSurvey[[EmployeeID]:[PerformanceRating]],3,FALSE),"Not Found")</f>
        <v>4</v>
      </c>
      <c r="AB3875" s="5" t="str">
        <f>IF(tbl_HRMaster[[#This Row],[Attrition]]="Yes","Left","Active")</f>
        <v>Active</v>
      </c>
      <c r="AC3875" s="5" t="str">
        <f>_xlfn.IFS(tbl_HRMaster[[#This Row],[Age]]&lt;25,"Under 25",tbl_HRMaster[[#This Row],[Age]]&lt;35,"25-34",tbl_HRMaster[[#This Row],[Age]]&lt;45,"35-44",tbl_HRMaster[[#This Row],[Age]]&lt;55,"45-54",TRUE,"Above 54")</f>
        <v>25-34</v>
      </c>
      <c r="AD3875" s="5" t="str">
        <f>_xlfn.IFS(
tbl_HRMaster[[#This Row],[YearsAtCompany]]&lt;2,"&lt; 2 Years",
tbl_HRMaster[[#This Row],[YearsAtCompany]]&lt;5,"2-4 Years",
tbl_HRMaster[[#This Row],[YearsAtCompany]]&lt;10,"5-9 Years",
TRUE,"10+ Years"
)</f>
        <v>5-9 Years</v>
      </c>
      <c r="AE3875" s="5">
        <f>IF(tbl_HRMaster[[#This Row],[Attrition]]="Yes",1,0)</f>
        <v>0</v>
      </c>
    </row>
    <row r="3876" spans="1:31" x14ac:dyDescent="0.25">
      <c r="A3876">
        <v>27</v>
      </c>
      <c r="B3876" t="s">
        <v>21</v>
      </c>
      <c r="C3876" t="s">
        <v>29</v>
      </c>
      <c r="D3876" t="s">
        <v>30</v>
      </c>
      <c r="E3876">
        <v>16</v>
      </c>
      <c r="F3876">
        <v>4</v>
      </c>
      <c r="G3876" t="s">
        <v>38</v>
      </c>
      <c r="H3876">
        <v>2547</v>
      </c>
      <c r="I3876" t="s">
        <v>34</v>
      </c>
      <c r="J3876">
        <v>3</v>
      </c>
      <c r="K3876" t="s">
        <v>26</v>
      </c>
      <c r="L3876" t="s">
        <v>27</v>
      </c>
      <c r="M3876">
        <v>49980</v>
      </c>
      <c r="N3876">
        <v>0</v>
      </c>
      <c r="O3876">
        <v>20</v>
      </c>
      <c r="P3876">
        <v>2</v>
      </c>
      <c r="Q3876">
        <v>8</v>
      </c>
      <c r="R3876">
        <v>3</v>
      </c>
      <c r="S3876">
        <v>7</v>
      </c>
      <c r="T3876">
        <v>7</v>
      </c>
      <c r="U3876">
        <v>3</v>
      </c>
      <c r="V3876">
        <f>COUNTIF(tbl_HRMaster[EmployeeID],tbl_HRMaster[[#This Row],[EmployeeID]])</f>
        <v>1</v>
      </c>
      <c r="W3876">
        <f>IFERROR(INDEX(tbl_EmployeeSurvey[EnvironmentSatisfaction],MATCH(tbl_HRMaster[[#This Row],[EmployeeID]],tbl_EmployeeSurvey[EmployeeID],0)),"Not Found")</f>
        <v>4</v>
      </c>
      <c r="X3876">
        <f>IFERROR(INDEX(tbl_EmployeeSurvey[JobSatisfaction],MATCH(tbl_HRMaster[[#This Row],[EmployeeID]],tbl_EmployeeSurvey[EmployeeID],0)),"Not Found")</f>
        <v>1</v>
      </c>
      <c r="Y3876" s="5">
        <f>IFERROR(INDEX(tbl_EmployeeSurvey[WorkLifeBalance],MATCH(tbl_HRMaster[[#This Row],[EmployeeID]],tbl_EmployeeSurvey[EmployeeID],0)),"Not Found")</f>
        <v>2</v>
      </c>
      <c r="Z3876" s="5">
        <f>IFERROR(VLOOKUP(tbl_HRMaster[[#This Row],[EmployeeID]],tbl_ManagerSurvey[[EmployeeID]:[PerformanceRating]],2,FALSE),"Not Found")</f>
        <v>3</v>
      </c>
      <c r="AA3876" s="5">
        <f>IFERROR(VLOOKUP(tbl_HRMaster[[#This Row],[EmployeeID]],tbl_ManagerSurvey[[EmployeeID]:[PerformanceRating]],3,FALSE),"Not Found")</f>
        <v>4</v>
      </c>
      <c r="AB3876" s="5" t="str">
        <f>IF(tbl_HRMaster[[#This Row],[Attrition]]="Yes","Left","Active")</f>
        <v>Active</v>
      </c>
      <c r="AC3876" s="5" t="str">
        <f>_xlfn.IFS(tbl_HRMaster[[#This Row],[Age]]&lt;25,"Under 25",tbl_HRMaster[[#This Row],[Age]]&lt;35,"25-34",tbl_HRMaster[[#This Row],[Age]]&lt;45,"35-44",tbl_HRMaster[[#This Row],[Age]]&lt;55,"45-54",TRUE,"Above 54")</f>
        <v>25-34</v>
      </c>
      <c r="AD3876" s="5" t="str">
        <f>_xlfn.IFS(
tbl_HRMaster[[#This Row],[YearsAtCompany]]&lt;2,"&lt; 2 Years",
tbl_HRMaster[[#This Row],[YearsAtCompany]]&lt;5,"2-4 Years",
tbl_HRMaster[[#This Row],[YearsAtCompany]]&lt;10,"5-9 Years",
TRUE,"10+ Years"
)</f>
        <v>5-9 Years</v>
      </c>
      <c r="AE3876" s="5">
        <f>IF(tbl_HRMaster[[#This Row],[Attrition]]="Yes",1,0)</f>
        <v>0</v>
      </c>
    </row>
    <row r="3877" spans="1:31" x14ac:dyDescent="0.25">
      <c r="A3877">
        <v>27</v>
      </c>
      <c r="B3877" t="s">
        <v>21</v>
      </c>
      <c r="C3877" t="s">
        <v>29</v>
      </c>
      <c r="D3877" t="s">
        <v>30</v>
      </c>
      <c r="E3877">
        <v>16</v>
      </c>
      <c r="F3877">
        <v>4</v>
      </c>
      <c r="G3877" t="s">
        <v>38</v>
      </c>
      <c r="H3877">
        <v>4017</v>
      </c>
      <c r="I3877" t="s">
        <v>34</v>
      </c>
      <c r="J3877">
        <v>3</v>
      </c>
      <c r="K3877" t="s">
        <v>26</v>
      </c>
      <c r="L3877" t="s">
        <v>27</v>
      </c>
      <c r="M3877">
        <v>49980</v>
      </c>
      <c r="N3877">
        <v>0</v>
      </c>
      <c r="O3877">
        <v>20</v>
      </c>
      <c r="P3877">
        <v>2</v>
      </c>
      <c r="Q3877">
        <v>8</v>
      </c>
      <c r="R3877">
        <v>3</v>
      </c>
      <c r="S3877">
        <v>7</v>
      </c>
      <c r="T3877">
        <v>7</v>
      </c>
      <c r="U3877">
        <v>3</v>
      </c>
      <c r="V3877">
        <f>COUNTIF(tbl_HRMaster[EmployeeID],tbl_HRMaster[[#This Row],[EmployeeID]])</f>
        <v>1</v>
      </c>
      <c r="W3877">
        <f>IFERROR(INDEX(tbl_EmployeeSurvey[EnvironmentSatisfaction],MATCH(tbl_HRMaster[[#This Row],[EmployeeID]],tbl_EmployeeSurvey[EmployeeID],0)),"Not Found")</f>
        <v>4</v>
      </c>
      <c r="X3877">
        <f>IFERROR(INDEX(tbl_EmployeeSurvey[JobSatisfaction],MATCH(tbl_HRMaster[[#This Row],[EmployeeID]],tbl_EmployeeSurvey[EmployeeID],0)),"Not Found")</f>
        <v>1</v>
      </c>
      <c r="Y3877" s="5">
        <f>IFERROR(INDEX(tbl_EmployeeSurvey[WorkLifeBalance],MATCH(tbl_HRMaster[[#This Row],[EmployeeID]],tbl_EmployeeSurvey[EmployeeID],0)),"Not Found")</f>
        <v>2</v>
      </c>
      <c r="Z3877" s="5">
        <f>IFERROR(VLOOKUP(tbl_HRMaster[[#This Row],[EmployeeID]],tbl_ManagerSurvey[[EmployeeID]:[PerformanceRating]],2,FALSE),"Not Found")</f>
        <v>3</v>
      </c>
      <c r="AA3877" s="5">
        <f>IFERROR(VLOOKUP(tbl_HRMaster[[#This Row],[EmployeeID]],tbl_ManagerSurvey[[EmployeeID]:[PerformanceRating]],3,FALSE),"Not Found")</f>
        <v>4</v>
      </c>
      <c r="AB3877" s="5" t="str">
        <f>IF(tbl_HRMaster[[#This Row],[Attrition]]="Yes","Left","Active")</f>
        <v>Active</v>
      </c>
      <c r="AC3877" s="5" t="str">
        <f>_xlfn.IFS(tbl_HRMaster[[#This Row],[Age]]&lt;25,"Under 25",tbl_HRMaster[[#This Row],[Age]]&lt;35,"25-34",tbl_HRMaster[[#This Row],[Age]]&lt;45,"35-44",tbl_HRMaster[[#This Row],[Age]]&lt;55,"45-54",TRUE,"Above 54")</f>
        <v>25-34</v>
      </c>
      <c r="AD3877" s="5" t="str">
        <f>_xlfn.IFS(
tbl_HRMaster[[#This Row],[YearsAtCompany]]&lt;2,"&lt; 2 Years",
tbl_HRMaster[[#This Row],[YearsAtCompany]]&lt;5,"2-4 Years",
tbl_HRMaster[[#This Row],[YearsAtCompany]]&lt;10,"5-9 Years",
TRUE,"10+ Years"
)</f>
        <v>5-9 Years</v>
      </c>
      <c r="AE3877" s="5">
        <f>IF(tbl_HRMaster[[#This Row],[Attrition]]="Yes",1,0)</f>
        <v>0</v>
      </c>
    </row>
    <row r="3878" spans="1:31" x14ac:dyDescent="0.25">
      <c r="A3878">
        <v>47</v>
      </c>
      <c r="B3878" t="s">
        <v>21</v>
      </c>
      <c r="C3878" t="s">
        <v>22</v>
      </c>
      <c r="D3878" t="s">
        <v>23</v>
      </c>
      <c r="E3878">
        <v>15</v>
      </c>
      <c r="F3878">
        <v>4</v>
      </c>
      <c r="G3878" t="s">
        <v>45</v>
      </c>
      <c r="H3878">
        <v>394</v>
      </c>
      <c r="I3878" t="s">
        <v>25</v>
      </c>
      <c r="J3878">
        <v>3</v>
      </c>
      <c r="K3878" t="s">
        <v>39</v>
      </c>
      <c r="L3878" t="s">
        <v>27</v>
      </c>
      <c r="M3878">
        <v>65530</v>
      </c>
      <c r="N3878">
        <v>0</v>
      </c>
      <c r="O3878">
        <v>15</v>
      </c>
      <c r="P3878">
        <v>0</v>
      </c>
      <c r="Q3878">
        <v>8</v>
      </c>
      <c r="R3878">
        <v>2</v>
      </c>
      <c r="S3878">
        <v>7</v>
      </c>
      <c r="T3878">
        <v>7</v>
      </c>
      <c r="U3878">
        <v>7</v>
      </c>
      <c r="V3878">
        <f>COUNTIF(tbl_HRMaster[EmployeeID],tbl_HRMaster[[#This Row],[EmployeeID]])</f>
        <v>1</v>
      </c>
      <c r="W3878">
        <f>IFERROR(INDEX(tbl_EmployeeSurvey[EnvironmentSatisfaction],MATCH(tbl_HRMaster[[#This Row],[EmployeeID]],tbl_EmployeeSurvey[EmployeeID],0)),"Not Found")</f>
        <v>3</v>
      </c>
      <c r="X3878">
        <f>IFERROR(INDEX(tbl_EmployeeSurvey[JobSatisfaction],MATCH(tbl_HRMaster[[#This Row],[EmployeeID]],tbl_EmployeeSurvey[EmployeeID],0)),"Not Found")</f>
        <v>4</v>
      </c>
      <c r="Y3878" s="5">
        <f>IFERROR(INDEX(tbl_EmployeeSurvey[WorkLifeBalance],MATCH(tbl_HRMaster[[#This Row],[EmployeeID]],tbl_EmployeeSurvey[EmployeeID],0)),"Not Found")</f>
        <v>3</v>
      </c>
      <c r="Z3878" s="5">
        <f>IFERROR(VLOOKUP(tbl_HRMaster[[#This Row],[EmployeeID]],tbl_ManagerSurvey[[EmployeeID]:[PerformanceRating]],2,FALSE),"Not Found")</f>
        <v>3</v>
      </c>
      <c r="AA3878" s="5">
        <f>IFERROR(VLOOKUP(tbl_HRMaster[[#This Row],[EmployeeID]],tbl_ManagerSurvey[[EmployeeID]:[PerformanceRating]],3,FALSE),"Not Found")</f>
        <v>3</v>
      </c>
      <c r="AB3878" s="5" t="str">
        <f>IF(tbl_HRMaster[[#This Row],[Attrition]]="Yes","Left","Active")</f>
        <v>Active</v>
      </c>
      <c r="AC3878" s="5" t="str">
        <f>_xlfn.IFS(tbl_HRMaster[[#This Row],[Age]]&lt;25,"Under 25",tbl_HRMaster[[#This Row],[Age]]&lt;35,"25-34",tbl_HRMaster[[#This Row],[Age]]&lt;45,"35-44",tbl_HRMaster[[#This Row],[Age]]&lt;55,"45-54",TRUE,"Above 54")</f>
        <v>45-54</v>
      </c>
      <c r="AD3878" s="5" t="str">
        <f>_xlfn.IFS(
tbl_HRMaster[[#This Row],[YearsAtCompany]]&lt;2,"&lt; 2 Years",
tbl_HRMaster[[#This Row],[YearsAtCompany]]&lt;5,"2-4 Years",
tbl_HRMaster[[#This Row],[YearsAtCompany]]&lt;10,"5-9 Years",
TRUE,"10+ Years"
)</f>
        <v>5-9 Years</v>
      </c>
      <c r="AE3878" s="5">
        <f>IF(tbl_HRMaster[[#This Row],[Attrition]]="Yes",1,0)</f>
        <v>0</v>
      </c>
    </row>
    <row r="3879" spans="1:31" x14ac:dyDescent="0.25">
      <c r="A3879">
        <v>47</v>
      </c>
      <c r="B3879" t="s">
        <v>21</v>
      </c>
      <c r="C3879" t="s">
        <v>22</v>
      </c>
      <c r="D3879" t="s">
        <v>23</v>
      </c>
      <c r="E3879">
        <v>15</v>
      </c>
      <c r="F3879">
        <v>4</v>
      </c>
      <c r="G3879" t="s">
        <v>45</v>
      </c>
      <c r="H3879">
        <v>1864</v>
      </c>
      <c r="I3879" t="s">
        <v>25</v>
      </c>
      <c r="J3879">
        <v>3</v>
      </c>
      <c r="K3879" t="s">
        <v>39</v>
      </c>
      <c r="L3879" t="s">
        <v>27</v>
      </c>
      <c r="M3879">
        <v>65530</v>
      </c>
      <c r="N3879">
        <v>0</v>
      </c>
      <c r="O3879">
        <v>15</v>
      </c>
      <c r="P3879">
        <v>0</v>
      </c>
      <c r="Q3879">
        <v>8</v>
      </c>
      <c r="R3879">
        <v>2</v>
      </c>
      <c r="S3879">
        <v>7</v>
      </c>
      <c r="T3879">
        <v>7</v>
      </c>
      <c r="U3879">
        <v>7</v>
      </c>
      <c r="V3879">
        <f>COUNTIF(tbl_HRMaster[EmployeeID],tbl_HRMaster[[#This Row],[EmployeeID]])</f>
        <v>1</v>
      </c>
      <c r="W3879">
        <f>IFERROR(INDEX(tbl_EmployeeSurvey[EnvironmentSatisfaction],MATCH(tbl_HRMaster[[#This Row],[EmployeeID]],tbl_EmployeeSurvey[EmployeeID],0)),"Not Found")</f>
        <v>3</v>
      </c>
      <c r="X3879">
        <f>IFERROR(INDEX(tbl_EmployeeSurvey[JobSatisfaction],MATCH(tbl_HRMaster[[#This Row],[EmployeeID]],tbl_EmployeeSurvey[EmployeeID],0)),"Not Found")</f>
        <v>4</v>
      </c>
      <c r="Y3879" s="5">
        <f>IFERROR(INDEX(tbl_EmployeeSurvey[WorkLifeBalance],MATCH(tbl_HRMaster[[#This Row],[EmployeeID]],tbl_EmployeeSurvey[EmployeeID],0)),"Not Found")</f>
        <v>3</v>
      </c>
      <c r="Z3879" s="5">
        <f>IFERROR(VLOOKUP(tbl_HRMaster[[#This Row],[EmployeeID]],tbl_ManagerSurvey[[EmployeeID]:[PerformanceRating]],2,FALSE),"Not Found")</f>
        <v>3</v>
      </c>
      <c r="AA3879" s="5">
        <f>IFERROR(VLOOKUP(tbl_HRMaster[[#This Row],[EmployeeID]],tbl_ManagerSurvey[[EmployeeID]:[PerformanceRating]],3,FALSE),"Not Found")</f>
        <v>3</v>
      </c>
      <c r="AB3879" s="5" t="str">
        <f>IF(tbl_HRMaster[[#This Row],[Attrition]]="Yes","Left","Active")</f>
        <v>Active</v>
      </c>
      <c r="AC3879" s="5" t="str">
        <f>_xlfn.IFS(tbl_HRMaster[[#This Row],[Age]]&lt;25,"Under 25",tbl_HRMaster[[#This Row],[Age]]&lt;35,"25-34",tbl_HRMaster[[#This Row],[Age]]&lt;45,"35-44",tbl_HRMaster[[#This Row],[Age]]&lt;55,"45-54",TRUE,"Above 54")</f>
        <v>45-54</v>
      </c>
      <c r="AD3879" s="5" t="str">
        <f>_xlfn.IFS(
tbl_HRMaster[[#This Row],[YearsAtCompany]]&lt;2,"&lt; 2 Years",
tbl_HRMaster[[#This Row],[YearsAtCompany]]&lt;5,"2-4 Years",
tbl_HRMaster[[#This Row],[YearsAtCompany]]&lt;10,"5-9 Years",
TRUE,"10+ Years"
)</f>
        <v>5-9 Years</v>
      </c>
      <c r="AE3879" s="5">
        <f>IF(tbl_HRMaster[[#This Row],[Attrition]]="Yes",1,0)</f>
        <v>0</v>
      </c>
    </row>
    <row r="3880" spans="1:31" x14ac:dyDescent="0.25">
      <c r="A3880">
        <v>47</v>
      </c>
      <c r="B3880" t="s">
        <v>21</v>
      </c>
      <c r="C3880" t="s">
        <v>22</v>
      </c>
      <c r="D3880" t="s">
        <v>23</v>
      </c>
      <c r="E3880">
        <v>15</v>
      </c>
      <c r="F3880">
        <v>4</v>
      </c>
      <c r="G3880" t="s">
        <v>45</v>
      </c>
      <c r="H3880">
        <v>3334</v>
      </c>
      <c r="I3880" t="s">
        <v>25</v>
      </c>
      <c r="J3880">
        <v>3</v>
      </c>
      <c r="K3880" t="s">
        <v>39</v>
      </c>
      <c r="L3880" t="s">
        <v>27</v>
      </c>
      <c r="M3880">
        <v>65530</v>
      </c>
      <c r="N3880">
        <v>0</v>
      </c>
      <c r="O3880">
        <v>15</v>
      </c>
      <c r="P3880">
        <v>0</v>
      </c>
      <c r="Q3880">
        <v>8</v>
      </c>
      <c r="R3880">
        <v>2</v>
      </c>
      <c r="S3880">
        <v>7</v>
      </c>
      <c r="T3880">
        <v>7</v>
      </c>
      <c r="U3880">
        <v>7</v>
      </c>
      <c r="V3880">
        <f>COUNTIF(tbl_HRMaster[EmployeeID],tbl_HRMaster[[#This Row],[EmployeeID]])</f>
        <v>1</v>
      </c>
      <c r="W3880">
        <f>IFERROR(INDEX(tbl_EmployeeSurvey[EnvironmentSatisfaction],MATCH(tbl_HRMaster[[#This Row],[EmployeeID]],tbl_EmployeeSurvey[EmployeeID],0)),"Not Found")</f>
        <v>3</v>
      </c>
      <c r="X3880">
        <f>IFERROR(INDEX(tbl_EmployeeSurvey[JobSatisfaction],MATCH(tbl_HRMaster[[#This Row],[EmployeeID]],tbl_EmployeeSurvey[EmployeeID],0)),"Not Found")</f>
        <v>4</v>
      </c>
      <c r="Y3880" s="5">
        <f>IFERROR(INDEX(tbl_EmployeeSurvey[WorkLifeBalance],MATCH(tbl_HRMaster[[#This Row],[EmployeeID]],tbl_EmployeeSurvey[EmployeeID],0)),"Not Found")</f>
        <v>3</v>
      </c>
      <c r="Z3880" s="5">
        <f>IFERROR(VLOOKUP(tbl_HRMaster[[#This Row],[EmployeeID]],tbl_ManagerSurvey[[EmployeeID]:[PerformanceRating]],2,FALSE),"Not Found")</f>
        <v>3</v>
      </c>
      <c r="AA3880" s="5">
        <f>IFERROR(VLOOKUP(tbl_HRMaster[[#This Row],[EmployeeID]],tbl_ManagerSurvey[[EmployeeID]:[PerformanceRating]],3,FALSE),"Not Found")</f>
        <v>3</v>
      </c>
      <c r="AB3880" s="5" t="str">
        <f>IF(tbl_HRMaster[[#This Row],[Attrition]]="Yes","Left","Active")</f>
        <v>Active</v>
      </c>
      <c r="AC3880" s="5" t="str">
        <f>_xlfn.IFS(tbl_HRMaster[[#This Row],[Age]]&lt;25,"Under 25",tbl_HRMaster[[#This Row],[Age]]&lt;35,"25-34",tbl_HRMaster[[#This Row],[Age]]&lt;45,"35-44",tbl_HRMaster[[#This Row],[Age]]&lt;55,"45-54",TRUE,"Above 54")</f>
        <v>45-54</v>
      </c>
      <c r="AD3880" s="5" t="str">
        <f>_xlfn.IFS(
tbl_HRMaster[[#This Row],[YearsAtCompany]]&lt;2,"&lt; 2 Years",
tbl_HRMaster[[#This Row],[YearsAtCompany]]&lt;5,"2-4 Years",
tbl_HRMaster[[#This Row],[YearsAtCompany]]&lt;10,"5-9 Years",
TRUE,"10+ Years"
)</f>
        <v>5-9 Years</v>
      </c>
      <c r="AE3880" s="5">
        <f>IF(tbl_HRMaster[[#This Row],[Attrition]]="Yes",1,0)</f>
        <v>0</v>
      </c>
    </row>
    <row r="3881" spans="1:31" x14ac:dyDescent="0.25">
      <c r="A3881">
        <v>26</v>
      </c>
      <c r="B3881" t="s">
        <v>21</v>
      </c>
      <c r="C3881" t="s">
        <v>29</v>
      </c>
      <c r="D3881" t="s">
        <v>23</v>
      </c>
      <c r="E3881">
        <v>16</v>
      </c>
      <c r="F3881">
        <v>2</v>
      </c>
      <c r="G3881" t="s">
        <v>24</v>
      </c>
      <c r="H3881">
        <v>1104</v>
      </c>
      <c r="I3881" t="s">
        <v>34</v>
      </c>
      <c r="J3881">
        <v>2</v>
      </c>
      <c r="K3881" t="s">
        <v>26</v>
      </c>
      <c r="L3881" t="s">
        <v>27</v>
      </c>
      <c r="M3881">
        <v>83800</v>
      </c>
      <c r="N3881">
        <v>2</v>
      </c>
      <c r="O3881">
        <v>14</v>
      </c>
      <c r="P3881">
        <v>0</v>
      </c>
      <c r="Q3881">
        <v>8</v>
      </c>
      <c r="R3881">
        <v>3</v>
      </c>
      <c r="S3881">
        <v>7</v>
      </c>
      <c r="T3881">
        <v>7</v>
      </c>
      <c r="U3881">
        <v>7</v>
      </c>
      <c r="V3881">
        <f>COUNTIF(tbl_HRMaster[EmployeeID],tbl_HRMaster[[#This Row],[EmployeeID]])</f>
        <v>1</v>
      </c>
      <c r="W3881">
        <f>IFERROR(INDEX(tbl_EmployeeSurvey[EnvironmentSatisfaction],MATCH(tbl_HRMaster[[#This Row],[EmployeeID]],tbl_EmployeeSurvey[EmployeeID],0)),"Not Found")</f>
        <v>3</v>
      </c>
      <c r="X3881">
        <f>IFERROR(INDEX(tbl_EmployeeSurvey[JobSatisfaction],MATCH(tbl_HRMaster[[#This Row],[EmployeeID]],tbl_EmployeeSurvey[EmployeeID],0)),"Not Found")</f>
        <v>4</v>
      </c>
      <c r="Y3881" s="5">
        <f>IFERROR(INDEX(tbl_EmployeeSurvey[WorkLifeBalance],MATCH(tbl_HRMaster[[#This Row],[EmployeeID]],tbl_EmployeeSurvey[EmployeeID],0)),"Not Found")</f>
        <v>3</v>
      </c>
      <c r="Z3881" s="5">
        <f>IFERROR(VLOOKUP(tbl_HRMaster[[#This Row],[EmployeeID]],tbl_ManagerSurvey[[EmployeeID]:[PerformanceRating]],2,FALSE),"Not Found")</f>
        <v>4</v>
      </c>
      <c r="AA3881" s="5">
        <f>IFERROR(VLOOKUP(tbl_HRMaster[[#This Row],[EmployeeID]],tbl_ManagerSurvey[[EmployeeID]:[PerformanceRating]],3,FALSE),"Not Found")</f>
        <v>3</v>
      </c>
      <c r="AB3881" s="5" t="str">
        <f>IF(tbl_HRMaster[[#This Row],[Attrition]]="Yes","Left","Active")</f>
        <v>Active</v>
      </c>
      <c r="AC3881" s="5" t="str">
        <f>_xlfn.IFS(tbl_HRMaster[[#This Row],[Age]]&lt;25,"Under 25",tbl_HRMaster[[#This Row],[Age]]&lt;35,"25-34",tbl_HRMaster[[#This Row],[Age]]&lt;45,"35-44",tbl_HRMaster[[#This Row],[Age]]&lt;55,"45-54",TRUE,"Above 54")</f>
        <v>25-34</v>
      </c>
      <c r="AD3881" s="5" t="str">
        <f>_xlfn.IFS(
tbl_HRMaster[[#This Row],[YearsAtCompany]]&lt;2,"&lt; 2 Years",
tbl_HRMaster[[#This Row],[YearsAtCompany]]&lt;5,"2-4 Years",
tbl_HRMaster[[#This Row],[YearsAtCompany]]&lt;10,"5-9 Years",
TRUE,"10+ Years"
)</f>
        <v>5-9 Years</v>
      </c>
      <c r="AE3881" s="5">
        <f>IF(tbl_HRMaster[[#This Row],[Attrition]]="Yes",1,0)</f>
        <v>0</v>
      </c>
    </row>
    <row r="3882" spans="1:31" x14ac:dyDescent="0.25">
      <c r="A3882">
        <v>26</v>
      </c>
      <c r="B3882" t="s">
        <v>21</v>
      </c>
      <c r="C3882" t="s">
        <v>29</v>
      </c>
      <c r="D3882" t="s">
        <v>23</v>
      </c>
      <c r="E3882">
        <v>16</v>
      </c>
      <c r="F3882">
        <v>2</v>
      </c>
      <c r="G3882" t="s">
        <v>24</v>
      </c>
      <c r="H3882">
        <v>2574</v>
      </c>
      <c r="I3882" t="s">
        <v>34</v>
      </c>
      <c r="J3882">
        <v>2</v>
      </c>
      <c r="K3882" t="s">
        <v>26</v>
      </c>
      <c r="L3882" t="s">
        <v>27</v>
      </c>
      <c r="M3882">
        <v>83800</v>
      </c>
      <c r="N3882">
        <v>0</v>
      </c>
      <c r="O3882">
        <v>14</v>
      </c>
      <c r="P3882">
        <v>0</v>
      </c>
      <c r="Q3882">
        <v>8</v>
      </c>
      <c r="R3882">
        <v>3</v>
      </c>
      <c r="S3882">
        <v>7</v>
      </c>
      <c r="T3882">
        <v>7</v>
      </c>
      <c r="U3882">
        <v>7</v>
      </c>
      <c r="V3882">
        <f>COUNTIF(tbl_HRMaster[EmployeeID],tbl_HRMaster[[#This Row],[EmployeeID]])</f>
        <v>1</v>
      </c>
      <c r="W3882">
        <f>IFERROR(INDEX(tbl_EmployeeSurvey[EnvironmentSatisfaction],MATCH(tbl_HRMaster[[#This Row],[EmployeeID]],tbl_EmployeeSurvey[EmployeeID],0)),"Not Found")</f>
        <v>3</v>
      </c>
      <c r="X3882">
        <f>IFERROR(INDEX(tbl_EmployeeSurvey[JobSatisfaction],MATCH(tbl_HRMaster[[#This Row],[EmployeeID]],tbl_EmployeeSurvey[EmployeeID],0)),"Not Found")</f>
        <v>4</v>
      </c>
      <c r="Y3882" s="5">
        <f>IFERROR(INDEX(tbl_EmployeeSurvey[WorkLifeBalance],MATCH(tbl_HRMaster[[#This Row],[EmployeeID]],tbl_EmployeeSurvey[EmployeeID],0)),"Not Found")</f>
        <v>3</v>
      </c>
      <c r="Z3882" s="5">
        <f>IFERROR(VLOOKUP(tbl_HRMaster[[#This Row],[EmployeeID]],tbl_ManagerSurvey[[EmployeeID]:[PerformanceRating]],2,FALSE),"Not Found")</f>
        <v>4</v>
      </c>
      <c r="AA3882" s="5">
        <f>IFERROR(VLOOKUP(tbl_HRMaster[[#This Row],[EmployeeID]],tbl_ManagerSurvey[[EmployeeID]:[PerformanceRating]],3,FALSE),"Not Found")</f>
        <v>3</v>
      </c>
      <c r="AB3882" s="5" t="str">
        <f>IF(tbl_HRMaster[[#This Row],[Attrition]]="Yes","Left","Active")</f>
        <v>Active</v>
      </c>
      <c r="AC3882" s="5" t="str">
        <f>_xlfn.IFS(tbl_HRMaster[[#This Row],[Age]]&lt;25,"Under 25",tbl_HRMaster[[#This Row],[Age]]&lt;35,"25-34",tbl_HRMaster[[#This Row],[Age]]&lt;45,"35-44",tbl_HRMaster[[#This Row],[Age]]&lt;55,"45-54",TRUE,"Above 54")</f>
        <v>25-34</v>
      </c>
      <c r="AD3882" s="5" t="str">
        <f>_xlfn.IFS(
tbl_HRMaster[[#This Row],[YearsAtCompany]]&lt;2,"&lt; 2 Years",
tbl_HRMaster[[#This Row],[YearsAtCompany]]&lt;5,"2-4 Years",
tbl_HRMaster[[#This Row],[YearsAtCompany]]&lt;10,"5-9 Years",
TRUE,"10+ Years"
)</f>
        <v>5-9 Years</v>
      </c>
      <c r="AE3882" s="5">
        <f>IF(tbl_HRMaster[[#This Row],[Attrition]]="Yes",1,0)</f>
        <v>0</v>
      </c>
    </row>
    <row r="3883" spans="1:31" x14ac:dyDescent="0.25">
      <c r="A3883">
        <v>26</v>
      </c>
      <c r="B3883" t="s">
        <v>21</v>
      </c>
      <c r="C3883" t="s">
        <v>29</v>
      </c>
      <c r="D3883" t="s">
        <v>23</v>
      </c>
      <c r="E3883">
        <v>16</v>
      </c>
      <c r="F3883">
        <v>2</v>
      </c>
      <c r="G3883" t="s">
        <v>24</v>
      </c>
      <c r="H3883">
        <v>4044</v>
      </c>
      <c r="I3883" t="s">
        <v>34</v>
      </c>
      <c r="J3883">
        <v>2</v>
      </c>
      <c r="K3883" t="s">
        <v>26</v>
      </c>
      <c r="L3883" t="s">
        <v>27</v>
      </c>
      <c r="M3883">
        <v>83800</v>
      </c>
      <c r="N3883">
        <v>0</v>
      </c>
      <c r="O3883">
        <v>14</v>
      </c>
      <c r="P3883">
        <v>0</v>
      </c>
      <c r="Q3883">
        <v>8</v>
      </c>
      <c r="R3883">
        <v>3</v>
      </c>
      <c r="S3883">
        <v>7</v>
      </c>
      <c r="T3883">
        <v>7</v>
      </c>
      <c r="U3883">
        <v>7</v>
      </c>
      <c r="V3883">
        <f>COUNTIF(tbl_HRMaster[EmployeeID],tbl_HRMaster[[#This Row],[EmployeeID]])</f>
        <v>1</v>
      </c>
      <c r="W3883">
        <f>IFERROR(INDEX(tbl_EmployeeSurvey[EnvironmentSatisfaction],MATCH(tbl_HRMaster[[#This Row],[EmployeeID]],tbl_EmployeeSurvey[EmployeeID],0)),"Not Found")</f>
        <v>3</v>
      </c>
      <c r="X3883">
        <f>IFERROR(INDEX(tbl_EmployeeSurvey[JobSatisfaction],MATCH(tbl_HRMaster[[#This Row],[EmployeeID]],tbl_EmployeeSurvey[EmployeeID],0)),"Not Found")</f>
        <v>4</v>
      </c>
      <c r="Y3883" s="5">
        <f>IFERROR(INDEX(tbl_EmployeeSurvey[WorkLifeBalance],MATCH(tbl_HRMaster[[#This Row],[EmployeeID]],tbl_EmployeeSurvey[EmployeeID],0)),"Not Found")</f>
        <v>3</v>
      </c>
      <c r="Z3883" s="5">
        <f>IFERROR(VLOOKUP(tbl_HRMaster[[#This Row],[EmployeeID]],tbl_ManagerSurvey[[EmployeeID]:[PerformanceRating]],2,FALSE),"Not Found")</f>
        <v>4</v>
      </c>
      <c r="AA3883" s="5">
        <f>IFERROR(VLOOKUP(tbl_HRMaster[[#This Row],[EmployeeID]],tbl_ManagerSurvey[[EmployeeID]:[PerformanceRating]],3,FALSE),"Not Found")</f>
        <v>3</v>
      </c>
      <c r="AB3883" s="5" t="str">
        <f>IF(tbl_HRMaster[[#This Row],[Attrition]]="Yes","Left","Active")</f>
        <v>Active</v>
      </c>
      <c r="AC3883" s="5" t="str">
        <f>_xlfn.IFS(tbl_HRMaster[[#This Row],[Age]]&lt;25,"Under 25",tbl_HRMaster[[#This Row],[Age]]&lt;35,"25-34",tbl_HRMaster[[#This Row],[Age]]&lt;45,"35-44",tbl_HRMaster[[#This Row],[Age]]&lt;55,"45-54",TRUE,"Above 54")</f>
        <v>25-34</v>
      </c>
      <c r="AD3883" s="5" t="str">
        <f>_xlfn.IFS(
tbl_HRMaster[[#This Row],[YearsAtCompany]]&lt;2,"&lt; 2 Years",
tbl_HRMaster[[#This Row],[YearsAtCompany]]&lt;5,"2-4 Years",
tbl_HRMaster[[#This Row],[YearsAtCompany]]&lt;10,"5-9 Years",
TRUE,"10+ Years"
)</f>
        <v>5-9 Years</v>
      </c>
      <c r="AE3883" s="5">
        <f>IF(tbl_HRMaster[[#This Row],[Attrition]]="Yes",1,0)</f>
        <v>0</v>
      </c>
    </row>
    <row r="3884" spans="1:31" x14ac:dyDescent="0.25">
      <c r="A3884">
        <v>51</v>
      </c>
      <c r="B3884" t="s">
        <v>21</v>
      </c>
      <c r="C3884" t="s">
        <v>29</v>
      </c>
      <c r="D3884" t="s">
        <v>23</v>
      </c>
      <c r="E3884">
        <v>21</v>
      </c>
      <c r="F3884">
        <v>4</v>
      </c>
      <c r="G3884" t="s">
        <v>38</v>
      </c>
      <c r="H3884">
        <v>673</v>
      </c>
      <c r="I3884" t="s">
        <v>34</v>
      </c>
      <c r="J3884">
        <v>2</v>
      </c>
      <c r="K3884" t="s">
        <v>31</v>
      </c>
      <c r="L3884" t="s">
        <v>32</v>
      </c>
      <c r="M3884">
        <v>182000</v>
      </c>
      <c r="N3884">
        <v>0</v>
      </c>
      <c r="O3884">
        <v>17</v>
      </c>
      <c r="P3884">
        <v>0</v>
      </c>
      <c r="Q3884">
        <v>8</v>
      </c>
      <c r="R3884">
        <v>3</v>
      </c>
      <c r="S3884">
        <v>7</v>
      </c>
      <c r="T3884">
        <v>7</v>
      </c>
      <c r="U3884">
        <v>7</v>
      </c>
      <c r="V3884">
        <f>COUNTIF(tbl_HRMaster[EmployeeID],tbl_HRMaster[[#This Row],[EmployeeID]])</f>
        <v>1</v>
      </c>
      <c r="W3884">
        <f>IFERROR(INDEX(tbl_EmployeeSurvey[EnvironmentSatisfaction],MATCH(tbl_HRMaster[[#This Row],[EmployeeID]],tbl_EmployeeSurvey[EmployeeID],0)),"Not Found")</f>
        <v>2</v>
      </c>
      <c r="X3884">
        <f>IFERROR(INDEX(tbl_EmployeeSurvey[JobSatisfaction],MATCH(tbl_HRMaster[[#This Row],[EmployeeID]],tbl_EmployeeSurvey[EmployeeID],0)),"Not Found")</f>
        <v>3</v>
      </c>
      <c r="Y3884" s="5">
        <f>IFERROR(INDEX(tbl_EmployeeSurvey[WorkLifeBalance],MATCH(tbl_HRMaster[[#This Row],[EmployeeID]],tbl_EmployeeSurvey[EmployeeID],0)),"Not Found")</f>
        <v>2</v>
      </c>
      <c r="Z3884" s="5">
        <f>IFERROR(VLOOKUP(tbl_HRMaster[[#This Row],[EmployeeID]],tbl_ManagerSurvey[[EmployeeID]:[PerformanceRating]],2,FALSE),"Not Found")</f>
        <v>3</v>
      </c>
      <c r="AA3884" s="5">
        <f>IFERROR(VLOOKUP(tbl_HRMaster[[#This Row],[EmployeeID]],tbl_ManagerSurvey[[EmployeeID]:[PerformanceRating]],3,FALSE),"Not Found")</f>
        <v>3</v>
      </c>
      <c r="AB3884" s="5" t="str">
        <f>IF(tbl_HRMaster[[#This Row],[Attrition]]="Yes","Left","Active")</f>
        <v>Active</v>
      </c>
      <c r="AC3884" s="5" t="str">
        <f>_xlfn.IFS(tbl_HRMaster[[#This Row],[Age]]&lt;25,"Under 25",tbl_HRMaster[[#This Row],[Age]]&lt;35,"25-34",tbl_HRMaster[[#This Row],[Age]]&lt;45,"35-44",tbl_HRMaster[[#This Row],[Age]]&lt;55,"45-54",TRUE,"Above 54")</f>
        <v>45-54</v>
      </c>
      <c r="AD3884" s="5" t="str">
        <f>_xlfn.IFS(
tbl_HRMaster[[#This Row],[YearsAtCompany]]&lt;2,"&lt; 2 Years",
tbl_HRMaster[[#This Row],[YearsAtCompany]]&lt;5,"2-4 Years",
tbl_HRMaster[[#This Row],[YearsAtCompany]]&lt;10,"5-9 Years",
TRUE,"10+ Years"
)</f>
        <v>5-9 Years</v>
      </c>
      <c r="AE3884" s="5">
        <f>IF(tbl_HRMaster[[#This Row],[Attrition]]="Yes",1,0)</f>
        <v>0</v>
      </c>
    </row>
    <row r="3885" spans="1:31" x14ac:dyDescent="0.25">
      <c r="A3885">
        <v>51</v>
      </c>
      <c r="B3885" t="s">
        <v>21</v>
      </c>
      <c r="C3885" t="s">
        <v>29</v>
      </c>
      <c r="D3885" t="s">
        <v>23</v>
      </c>
      <c r="E3885">
        <v>21</v>
      </c>
      <c r="F3885">
        <v>4</v>
      </c>
      <c r="G3885" t="s">
        <v>38</v>
      </c>
      <c r="H3885">
        <v>2143</v>
      </c>
      <c r="I3885" t="s">
        <v>34</v>
      </c>
      <c r="J3885">
        <v>2</v>
      </c>
      <c r="K3885" t="s">
        <v>31</v>
      </c>
      <c r="L3885" t="s">
        <v>32</v>
      </c>
      <c r="M3885">
        <v>182000</v>
      </c>
      <c r="N3885">
        <v>0</v>
      </c>
      <c r="O3885">
        <v>17</v>
      </c>
      <c r="P3885">
        <v>0</v>
      </c>
      <c r="Q3885">
        <v>8</v>
      </c>
      <c r="R3885">
        <v>3</v>
      </c>
      <c r="S3885">
        <v>7</v>
      </c>
      <c r="T3885">
        <v>7</v>
      </c>
      <c r="U3885">
        <v>7</v>
      </c>
      <c r="V3885">
        <f>COUNTIF(tbl_HRMaster[EmployeeID],tbl_HRMaster[[#This Row],[EmployeeID]])</f>
        <v>1</v>
      </c>
      <c r="W3885">
        <f>IFERROR(INDEX(tbl_EmployeeSurvey[EnvironmentSatisfaction],MATCH(tbl_HRMaster[[#This Row],[EmployeeID]],tbl_EmployeeSurvey[EmployeeID],0)),"Not Found")</f>
        <v>2</v>
      </c>
      <c r="X3885">
        <f>IFERROR(INDEX(tbl_EmployeeSurvey[JobSatisfaction],MATCH(tbl_HRMaster[[#This Row],[EmployeeID]],tbl_EmployeeSurvey[EmployeeID],0)),"Not Found")</f>
        <v>3</v>
      </c>
      <c r="Y3885" s="5">
        <f>IFERROR(INDEX(tbl_EmployeeSurvey[WorkLifeBalance],MATCH(tbl_HRMaster[[#This Row],[EmployeeID]],tbl_EmployeeSurvey[EmployeeID],0)),"Not Found")</f>
        <v>3</v>
      </c>
      <c r="Z3885" s="5">
        <f>IFERROR(VLOOKUP(tbl_HRMaster[[#This Row],[EmployeeID]],tbl_ManagerSurvey[[EmployeeID]:[PerformanceRating]],2,FALSE),"Not Found")</f>
        <v>3</v>
      </c>
      <c r="AA3885" s="5">
        <f>IFERROR(VLOOKUP(tbl_HRMaster[[#This Row],[EmployeeID]],tbl_ManagerSurvey[[EmployeeID]:[PerformanceRating]],3,FALSE),"Not Found")</f>
        <v>3</v>
      </c>
      <c r="AB3885" s="5" t="str">
        <f>IF(tbl_HRMaster[[#This Row],[Attrition]]="Yes","Left","Active")</f>
        <v>Active</v>
      </c>
      <c r="AC3885" s="5" t="str">
        <f>_xlfn.IFS(tbl_HRMaster[[#This Row],[Age]]&lt;25,"Under 25",tbl_HRMaster[[#This Row],[Age]]&lt;35,"25-34",tbl_HRMaster[[#This Row],[Age]]&lt;45,"35-44",tbl_HRMaster[[#This Row],[Age]]&lt;55,"45-54",TRUE,"Above 54")</f>
        <v>45-54</v>
      </c>
      <c r="AD3885" s="5" t="str">
        <f>_xlfn.IFS(
tbl_HRMaster[[#This Row],[YearsAtCompany]]&lt;2,"&lt; 2 Years",
tbl_HRMaster[[#This Row],[YearsAtCompany]]&lt;5,"2-4 Years",
tbl_HRMaster[[#This Row],[YearsAtCompany]]&lt;10,"5-9 Years",
TRUE,"10+ Years"
)</f>
        <v>5-9 Years</v>
      </c>
      <c r="AE3885" s="5">
        <f>IF(tbl_HRMaster[[#This Row],[Attrition]]="Yes",1,0)</f>
        <v>0</v>
      </c>
    </row>
    <row r="3886" spans="1:31" x14ac:dyDescent="0.25">
      <c r="A3886">
        <v>51</v>
      </c>
      <c r="B3886" t="s">
        <v>21</v>
      </c>
      <c r="C3886" t="s">
        <v>29</v>
      </c>
      <c r="D3886" t="s">
        <v>23</v>
      </c>
      <c r="E3886">
        <v>21</v>
      </c>
      <c r="F3886">
        <v>4</v>
      </c>
      <c r="G3886" t="s">
        <v>38</v>
      </c>
      <c r="H3886">
        <v>3613</v>
      </c>
      <c r="I3886" t="s">
        <v>34</v>
      </c>
      <c r="J3886">
        <v>2</v>
      </c>
      <c r="K3886" t="s">
        <v>31</v>
      </c>
      <c r="L3886" t="s">
        <v>32</v>
      </c>
      <c r="M3886">
        <v>182000</v>
      </c>
      <c r="N3886">
        <v>0</v>
      </c>
      <c r="O3886">
        <v>17</v>
      </c>
      <c r="P3886">
        <v>0</v>
      </c>
      <c r="Q3886">
        <v>8</v>
      </c>
      <c r="R3886">
        <v>3</v>
      </c>
      <c r="S3886">
        <v>7</v>
      </c>
      <c r="T3886">
        <v>7</v>
      </c>
      <c r="U3886">
        <v>7</v>
      </c>
      <c r="V3886">
        <f>COUNTIF(tbl_HRMaster[EmployeeID],tbl_HRMaster[[#This Row],[EmployeeID]])</f>
        <v>1</v>
      </c>
      <c r="W3886">
        <f>IFERROR(INDEX(tbl_EmployeeSurvey[EnvironmentSatisfaction],MATCH(tbl_HRMaster[[#This Row],[EmployeeID]],tbl_EmployeeSurvey[EmployeeID],0)),"Not Found")</f>
        <v>2</v>
      </c>
      <c r="X3886">
        <f>IFERROR(INDEX(tbl_EmployeeSurvey[JobSatisfaction],MATCH(tbl_HRMaster[[#This Row],[EmployeeID]],tbl_EmployeeSurvey[EmployeeID],0)),"Not Found")</f>
        <v>3</v>
      </c>
      <c r="Y3886" s="5">
        <f>IFERROR(INDEX(tbl_EmployeeSurvey[WorkLifeBalance],MATCH(tbl_HRMaster[[#This Row],[EmployeeID]],tbl_EmployeeSurvey[EmployeeID],0)),"Not Found")</f>
        <v>2</v>
      </c>
      <c r="Z3886" s="5">
        <f>IFERROR(VLOOKUP(tbl_HRMaster[[#This Row],[EmployeeID]],tbl_ManagerSurvey[[EmployeeID]:[PerformanceRating]],2,FALSE),"Not Found")</f>
        <v>3</v>
      </c>
      <c r="AA3886" s="5">
        <f>IFERROR(VLOOKUP(tbl_HRMaster[[#This Row],[EmployeeID]],tbl_ManagerSurvey[[EmployeeID]:[PerformanceRating]],3,FALSE),"Not Found")</f>
        <v>3</v>
      </c>
      <c r="AB3886" s="5" t="str">
        <f>IF(tbl_HRMaster[[#This Row],[Attrition]]="Yes","Left","Active")</f>
        <v>Active</v>
      </c>
      <c r="AC3886" s="5" t="str">
        <f>_xlfn.IFS(tbl_HRMaster[[#This Row],[Age]]&lt;25,"Under 25",tbl_HRMaster[[#This Row],[Age]]&lt;35,"25-34",tbl_HRMaster[[#This Row],[Age]]&lt;45,"35-44",tbl_HRMaster[[#This Row],[Age]]&lt;55,"45-54",TRUE,"Above 54")</f>
        <v>45-54</v>
      </c>
      <c r="AD3886" s="5" t="str">
        <f>_xlfn.IFS(
tbl_HRMaster[[#This Row],[YearsAtCompany]]&lt;2,"&lt; 2 Years",
tbl_HRMaster[[#This Row],[YearsAtCompany]]&lt;5,"2-4 Years",
tbl_HRMaster[[#This Row],[YearsAtCompany]]&lt;10,"5-9 Years",
TRUE,"10+ Years"
)</f>
        <v>5-9 Years</v>
      </c>
      <c r="AE3886" s="5">
        <f>IF(tbl_HRMaster[[#This Row],[Attrition]]="Yes",1,0)</f>
        <v>0</v>
      </c>
    </row>
    <row r="3887" spans="1:31" x14ac:dyDescent="0.25">
      <c r="A3887">
        <v>29</v>
      </c>
      <c r="B3887" t="s">
        <v>28</v>
      </c>
      <c r="C3887" t="s">
        <v>22</v>
      </c>
      <c r="D3887" t="s">
        <v>30</v>
      </c>
      <c r="E3887">
        <v>29</v>
      </c>
      <c r="F3887">
        <v>4</v>
      </c>
      <c r="G3887" t="s">
        <v>46</v>
      </c>
      <c r="H3887">
        <v>675</v>
      </c>
      <c r="I3887" t="s">
        <v>25</v>
      </c>
      <c r="J3887">
        <v>1</v>
      </c>
      <c r="K3887" t="s">
        <v>43</v>
      </c>
      <c r="L3887" t="s">
        <v>41</v>
      </c>
      <c r="M3887">
        <v>28860</v>
      </c>
      <c r="N3887">
        <v>3</v>
      </c>
      <c r="O3887">
        <v>13</v>
      </c>
      <c r="P3887">
        <v>0</v>
      </c>
      <c r="Q3887">
        <v>10</v>
      </c>
      <c r="R3887">
        <v>4</v>
      </c>
      <c r="S3887">
        <v>7</v>
      </c>
      <c r="T3887">
        <v>7</v>
      </c>
      <c r="U3887">
        <v>7</v>
      </c>
      <c r="V3887">
        <f>COUNTIF(tbl_HRMaster[EmployeeID],tbl_HRMaster[[#This Row],[EmployeeID]])</f>
        <v>1</v>
      </c>
      <c r="W3887">
        <f>IFERROR(INDEX(tbl_EmployeeSurvey[EnvironmentSatisfaction],MATCH(tbl_HRMaster[[#This Row],[EmployeeID]],tbl_EmployeeSurvey[EmployeeID],0)),"Not Found")</f>
        <v>2</v>
      </c>
      <c r="X3887">
        <f>IFERROR(INDEX(tbl_EmployeeSurvey[JobSatisfaction],MATCH(tbl_HRMaster[[#This Row],[EmployeeID]],tbl_EmployeeSurvey[EmployeeID],0)),"Not Found")</f>
        <v>3</v>
      </c>
      <c r="Y3887" s="5">
        <f>IFERROR(INDEX(tbl_EmployeeSurvey[WorkLifeBalance],MATCH(tbl_HRMaster[[#This Row],[EmployeeID]],tbl_EmployeeSurvey[EmployeeID],0)),"Not Found")</f>
        <v>3</v>
      </c>
      <c r="Z3887" s="5">
        <f>IFERROR(VLOOKUP(tbl_HRMaster[[#This Row],[EmployeeID]],tbl_ManagerSurvey[[EmployeeID]:[PerformanceRating]],2,FALSE),"Not Found")</f>
        <v>3</v>
      </c>
      <c r="AA3887" s="5">
        <f>IFERROR(VLOOKUP(tbl_HRMaster[[#This Row],[EmployeeID]],tbl_ManagerSurvey[[EmployeeID]:[PerformanceRating]],3,FALSE),"Not Found")</f>
        <v>3</v>
      </c>
      <c r="AB3887" s="5" t="str">
        <f>IF(tbl_HRMaster[[#This Row],[Attrition]]="Yes","Left","Active")</f>
        <v>Left</v>
      </c>
      <c r="AC3887" s="5" t="str">
        <f>_xlfn.IFS(tbl_HRMaster[[#This Row],[Age]]&lt;25,"Under 25",tbl_HRMaster[[#This Row],[Age]]&lt;35,"25-34",tbl_HRMaster[[#This Row],[Age]]&lt;45,"35-44",tbl_HRMaster[[#This Row],[Age]]&lt;55,"45-54",TRUE,"Above 54")</f>
        <v>25-34</v>
      </c>
      <c r="AD3887" s="5" t="str">
        <f>_xlfn.IFS(
tbl_HRMaster[[#This Row],[YearsAtCompany]]&lt;2,"&lt; 2 Years",
tbl_HRMaster[[#This Row],[YearsAtCompany]]&lt;5,"2-4 Years",
tbl_HRMaster[[#This Row],[YearsAtCompany]]&lt;10,"5-9 Years",
TRUE,"10+ Years"
)</f>
        <v>5-9 Years</v>
      </c>
      <c r="AE3887" s="5">
        <f>IF(tbl_HRMaster[[#This Row],[Attrition]]="Yes",1,0)</f>
        <v>1</v>
      </c>
    </row>
    <row r="3888" spans="1:31" x14ac:dyDescent="0.25">
      <c r="A3888">
        <v>29</v>
      </c>
      <c r="B3888" t="s">
        <v>28</v>
      </c>
      <c r="C3888" t="s">
        <v>22</v>
      </c>
      <c r="D3888" t="s">
        <v>30</v>
      </c>
      <c r="E3888">
        <v>29</v>
      </c>
      <c r="F3888">
        <v>4</v>
      </c>
      <c r="G3888" t="s">
        <v>46</v>
      </c>
      <c r="H3888">
        <v>2145</v>
      </c>
      <c r="I3888" t="s">
        <v>25</v>
      </c>
      <c r="J3888">
        <v>1</v>
      </c>
      <c r="K3888" t="s">
        <v>43</v>
      </c>
      <c r="L3888" t="s">
        <v>41</v>
      </c>
      <c r="M3888">
        <v>28860</v>
      </c>
      <c r="N3888">
        <v>3</v>
      </c>
      <c r="O3888">
        <v>13</v>
      </c>
      <c r="P3888">
        <v>0</v>
      </c>
      <c r="Q3888">
        <v>10</v>
      </c>
      <c r="R3888">
        <v>4</v>
      </c>
      <c r="S3888">
        <v>7</v>
      </c>
      <c r="T3888">
        <v>7</v>
      </c>
      <c r="U3888">
        <v>7</v>
      </c>
      <c r="V3888">
        <f>COUNTIF(tbl_HRMaster[EmployeeID],tbl_HRMaster[[#This Row],[EmployeeID]])</f>
        <v>1</v>
      </c>
      <c r="W3888">
        <f>IFERROR(INDEX(tbl_EmployeeSurvey[EnvironmentSatisfaction],MATCH(tbl_HRMaster[[#This Row],[EmployeeID]],tbl_EmployeeSurvey[EmployeeID],0)),"Not Found")</f>
        <v>2</v>
      </c>
      <c r="X3888">
        <f>IFERROR(INDEX(tbl_EmployeeSurvey[JobSatisfaction],MATCH(tbl_HRMaster[[#This Row],[EmployeeID]],tbl_EmployeeSurvey[EmployeeID],0)),"Not Found")</f>
        <v>3</v>
      </c>
      <c r="Y3888" s="5">
        <f>IFERROR(INDEX(tbl_EmployeeSurvey[WorkLifeBalance],MATCH(tbl_HRMaster[[#This Row],[EmployeeID]],tbl_EmployeeSurvey[EmployeeID],0)),"Not Found")</f>
        <v>3</v>
      </c>
      <c r="Z3888" s="5">
        <f>IFERROR(VLOOKUP(tbl_HRMaster[[#This Row],[EmployeeID]],tbl_ManagerSurvey[[EmployeeID]:[PerformanceRating]],2,FALSE),"Not Found")</f>
        <v>3</v>
      </c>
      <c r="AA3888" s="5">
        <f>IFERROR(VLOOKUP(tbl_HRMaster[[#This Row],[EmployeeID]],tbl_ManagerSurvey[[EmployeeID]:[PerformanceRating]],3,FALSE),"Not Found")</f>
        <v>3</v>
      </c>
      <c r="AB3888" s="5" t="str">
        <f>IF(tbl_HRMaster[[#This Row],[Attrition]]="Yes","Left","Active")</f>
        <v>Left</v>
      </c>
      <c r="AC3888" s="5" t="str">
        <f>_xlfn.IFS(tbl_HRMaster[[#This Row],[Age]]&lt;25,"Under 25",tbl_HRMaster[[#This Row],[Age]]&lt;35,"25-34",tbl_HRMaster[[#This Row],[Age]]&lt;45,"35-44",tbl_HRMaster[[#This Row],[Age]]&lt;55,"45-54",TRUE,"Above 54")</f>
        <v>25-34</v>
      </c>
      <c r="AD3888" s="5" t="str">
        <f>_xlfn.IFS(
tbl_HRMaster[[#This Row],[YearsAtCompany]]&lt;2,"&lt; 2 Years",
tbl_HRMaster[[#This Row],[YearsAtCompany]]&lt;5,"2-4 Years",
tbl_HRMaster[[#This Row],[YearsAtCompany]]&lt;10,"5-9 Years",
TRUE,"10+ Years"
)</f>
        <v>5-9 Years</v>
      </c>
      <c r="AE3888" s="5">
        <f>IF(tbl_HRMaster[[#This Row],[Attrition]]="Yes",1,0)</f>
        <v>1</v>
      </c>
    </row>
    <row r="3889" spans="1:31" x14ac:dyDescent="0.25">
      <c r="A3889">
        <v>29</v>
      </c>
      <c r="B3889" t="s">
        <v>28</v>
      </c>
      <c r="C3889" t="s">
        <v>22</v>
      </c>
      <c r="D3889" t="s">
        <v>30</v>
      </c>
      <c r="E3889">
        <v>29</v>
      </c>
      <c r="F3889">
        <v>4</v>
      </c>
      <c r="G3889" t="s">
        <v>46</v>
      </c>
      <c r="H3889">
        <v>3615</v>
      </c>
      <c r="I3889" t="s">
        <v>25</v>
      </c>
      <c r="J3889">
        <v>1</v>
      </c>
      <c r="K3889" t="s">
        <v>43</v>
      </c>
      <c r="L3889" t="s">
        <v>41</v>
      </c>
      <c r="M3889">
        <v>28860</v>
      </c>
      <c r="N3889">
        <v>3</v>
      </c>
      <c r="O3889">
        <v>13</v>
      </c>
      <c r="P3889">
        <v>0</v>
      </c>
      <c r="Q3889">
        <v>10</v>
      </c>
      <c r="R3889">
        <v>4</v>
      </c>
      <c r="S3889">
        <v>7</v>
      </c>
      <c r="T3889">
        <v>7</v>
      </c>
      <c r="U3889">
        <v>7</v>
      </c>
      <c r="V3889">
        <f>COUNTIF(tbl_HRMaster[EmployeeID],tbl_HRMaster[[#This Row],[EmployeeID]])</f>
        <v>1</v>
      </c>
      <c r="W3889">
        <f>IFERROR(INDEX(tbl_EmployeeSurvey[EnvironmentSatisfaction],MATCH(tbl_HRMaster[[#This Row],[EmployeeID]],tbl_EmployeeSurvey[EmployeeID],0)),"Not Found")</f>
        <v>2</v>
      </c>
      <c r="X3889">
        <f>IFERROR(INDEX(tbl_EmployeeSurvey[JobSatisfaction],MATCH(tbl_HRMaster[[#This Row],[EmployeeID]],tbl_EmployeeSurvey[EmployeeID],0)),"Not Found")</f>
        <v>3</v>
      </c>
      <c r="Y3889" s="5">
        <f>IFERROR(INDEX(tbl_EmployeeSurvey[WorkLifeBalance],MATCH(tbl_HRMaster[[#This Row],[EmployeeID]],tbl_EmployeeSurvey[EmployeeID],0)),"Not Found")</f>
        <v>3</v>
      </c>
      <c r="Z3889" s="5">
        <f>IFERROR(VLOOKUP(tbl_HRMaster[[#This Row],[EmployeeID]],tbl_ManagerSurvey[[EmployeeID]:[PerformanceRating]],2,FALSE),"Not Found")</f>
        <v>3</v>
      </c>
      <c r="AA3889" s="5">
        <f>IFERROR(VLOOKUP(tbl_HRMaster[[#This Row],[EmployeeID]],tbl_ManagerSurvey[[EmployeeID]:[PerformanceRating]],3,FALSE),"Not Found")</f>
        <v>3</v>
      </c>
      <c r="AB3889" s="5" t="str">
        <f>IF(tbl_HRMaster[[#This Row],[Attrition]]="Yes","Left","Active")</f>
        <v>Left</v>
      </c>
      <c r="AC3889" s="5" t="str">
        <f>_xlfn.IFS(tbl_HRMaster[[#This Row],[Age]]&lt;25,"Under 25",tbl_HRMaster[[#This Row],[Age]]&lt;35,"25-34",tbl_HRMaster[[#This Row],[Age]]&lt;45,"35-44",tbl_HRMaster[[#This Row],[Age]]&lt;55,"45-54",TRUE,"Above 54")</f>
        <v>25-34</v>
      </c>
      <c r="AD3889" s="5" t="str">
        <f>_xlfn.IFS(
tbl_HRMaster[[#This Row],[YearsAtCompany]]&lt;2,"&lt; 2 Years",
tbl_HRMaster[[#This Row],[YearsAtCompany]]&lt;5,"2-4 Years",
tbl_HRMaster[[#This Row],[YearsAtCompany]]&lt;10,"5-9 Years",
TRUE,"10+ Years"
)</f>
        <v>5-9 Years</v>
      </c>
      <c r="AE3889" s="5">
        <f>IF(tbl_HRMaster[[#This Row],[Attrition]]="Yes",1,0)</f>
        <v>1</v>
      </c>
    </row>
    <row r="3890" spans="1:31" x14ac:dyDescent="0.25">
      <c r="A3890">
        <v>39</v>
      </c>
      <c r="B3890" t="s">
        <v>21</v>
      </c>
      <c r="C3890" t="s">
        <v>22</v>
      </c>
      <c r="D3890" t="s">
        <v>30</v>
      </c>
      <c r="E3890">
        <v>6</v>
      </c>
      <c r="F3890">
        <v>2</v>
      </c>
      <c r="G3890" t="s">
        <v>24</v>
      </c>
      <c r="H3890">
        <v>891</v>
      </c>
      <c r="I3890" t="s">
        <v>34</v>
      </c>
      <c r="J3890">
        <v>3</v>
      </c>
      <c r="K3890" t="s">
        <v>31</v>
      </c>
      <c r="L3890" t="s">
        <v>27</v>
      </c>
      <c r="M3890">
        <v>106090</v>
      </c>
      <c r="N3890">
        <v>2</v>
      </c>
      <c r="O3890">
        <v>17</v>
      </c>
      <c r="P3890">
        <v>1</v>
      </c>
      <c r="Q3890">
        <v>10</v>
      </c>
      <c r="R3890">
        <v>2</v>
      </c>
      <c r="S3890">
        <v>7</v>
      </c>
      <c r="T3890">
        <v>7</v>
      </c>
      <c r="U3890">
        <v>7</v>
      </c>
      <c r="V3890">
        <f>COUNTIF(tbl_HRMaster[EmployeeID],tbl_HRMaster[[#This Row],[EmployeeID]])</f>
        <v>1</v>
      </c>
      <c r="W3890">
        <f>IFERROR(INDEX(tbl_EmployeeSurvey[EnvironmentSatisfaction],MATCH(tbl_HRMaster[[#This Row],[EmployeeID]],tbl_EmployeeSurvey[EmployeeID],0)),"Not Found")</f>
        <v>2</v>
      </c>
      <c r="X3890">
        <f>IFERROR(INDEX(tbl_EmployeeSurvey[JobSatisfaction],MATCH(tbl_HRMaster[[#This Row],[EmployeeID]],tbl_EmployeeSurvey[EmployeeID],0)),"Not Found")</f>
        <v>1</v>
      </c>
      <c r="Y3890" s="5">
        <f>IFERROR(INDEX(tbl_EmployeeSurvey[WorkLifeBalance],MATCH(tbl_HRMaster[[#This Row],[EmployeeID]],tbl_EmployeeSurvey[EmployeeID],0)),"Not Found")</f>
        <v>3</v>
      </c>
      <c r="Z3890" s="5">
        <f>IFERROR(VLOOKUP(tbl_HRMaster[[#This Row],[EmployeeID]],tbl_ManagerSurvey[[EmployeeID]:[PerformanceRating]],2,FALSE),"Not Found")</f>
        <v>3</v>
      </c>
      <c r="AA3890" s="5">
        <f>IFERROR(VLOOKUP(tbl_HRMaster[[#This Row],[EmployeeID]],tbl_ManagerSurvey[[EmployeeID]:[PerformanceRating]],3,FALSE),"Not Found")</f>
        <v>3</v>
      </c>
      <c r="AB3890" s="5" t="str">
        <f>IF(tbl_HRMaster[[#This Row],[Attrition]]="Yes","Left","Active")</f>
        <v>Active</v>
      </c>
      <c r="AC3890" s="5" t="str">
        <f>_xlfn.IFS(tbl_HRMaster[[#This Row],[Age]]&lt;25,"Under 25",tbl_HRMaster[[#This Row],[Age]]&lt;35,"25-34",tbl_HRMaster[[#This Row],[Age]]&lt;45,"35-44",tbl_HRMaster[[#This Row],[Age]]&lt;55,"45-54",TRUE,"Above 54")</f>
        <v>35-44</v>
      </c>
      <c r="AD3890" s="5" t="str">
        <f>_xlfn.IFS(
tbl_HRMaster[[#This Row],[YearsAtCompany]]&lt;2,"&lt; 2 Years",
tbl_HRMaster[[#This Row],[YearsAtCompany]]&lt;5,"2-4 Years",
tbl_HRMaster[[#This Row],[YearsAtCompany]]&lt;10,"5-9 Years",
TRUE,"10+ Years"
)</f>
        <v>5-9 Years</v>
      </c>
      <c r="AE3890" s="5">
        <f>IF(tbl_HRMaster[[#This Row],[Attrition]]="Yes",1,0)</f>
        <v>0</v>
      </c>
    </row>
    <row r="3891" spans="1:31" x14ac:dyDescent="0.25">
      <c r="A3891">
        <v>39</v>
      </c>
      <c r="B3891" t="s">
        <v>21</v>
      </c>
      <c r="C3891" t="s">
        <v>22</v>
      </c>
      <c r="D3891" t="s">
        <v>30</v>
      </c>
      <c r="E3891">
        <v>6</v>
      </c>
      <c r="F3891">
        <v>2</v>
      </c>
      <c r="G3891" t="s">
        <v>24</v>
      </c>
      <c r="H3891">
        <v>2361</v>
      </c>
      <c r="I3891" t="s">
        <v>34</v>
      </c>
      <c r="J3891">
        <v>3</v>
      </c>
      <c r="K3891" t="s">
        <v>31</v>
      </c>
      <c r="L3891" t="s">
        <v>27</v>
      </c>
      <c r="M3891">
        <v>106090</v>
      </c>
      <c r="N3891">
        <v>2</v>
      </c>
      <c r="O3891">
        <v>17</v>
      </c>
      <c r="P3891">
        <v>1</v>
      </c>
      <c r="Q3891">
        <v>10</v>
      </c>
      <c r="R3891">
        <v>2</v>
      </c>
      <c r="S3891">
        <v>7</v>
      </c>
      <c r="T3891">
        <v>7</v>
      </c>
      <c r="U3891">
        <v>7</v>
      </c>
      <c r="V3891">
        <f>COUNTIF(tbl_HRMaster[EmployeeID],tbl_HRMaster[[#This Row],[EmployeeID]])</f>
        <v>1</v>
      </c>
      <c r="W3891">
        <f>IFERROR(INDEX(tbl_EmployeeSurvey[EnvironmentSatisfaction],MATCH(tbl_HRMaster[[#This Row],[EmployeeID]],tbl_EmployeeSurvey[EmployeeID],0)),"Not Found")</f>
        <v>2</v>
      </c>
      <c r="X3891">
        <f>IFERROR(INDEX(tbl_EmployeeSurvey[JobSatisfaction],MATCH(tbl_HRMaster[[#This Row],[EmployeeID]],tbl_EmployeeSurvey[EmployeeID],0)),"Not Found")</f>
        <v>1</v>
      </c>
      <c r="Y3891" s="5">
        <f>IFERROR(INDEX(tbl_EmployeeSurvey[WorkLifeBalance],MATCH(tbl_HRMaster[[#This Row],[EmployeeID]],tbl_EmployeeSurvey[EmployeeID],0)),"Not Found")</f>
        <v>3</v>
      </c>
      <c r="Z3891" s="5">
        <f>IFERROR(VLOOKUP(tbl_HRMaster[[#This Row],[EmployeeID]],tbl_ManagerSurvey[[EmployeeID]:[PerformanceRating]],2,FALSE),"Not Found")</f>
        <v>3</v>
      </c>
      <c r="AA3891" s="5">
        <f>IFERROR(VLOOKUP(tbl_HRMaster[[#This Row],[EmployeeID]],tbl_ManagerSurvey[[EmployeeID]:[PerformanceRating]],3,FALSE),"Not Found")</f>
        <v>3</v>
      </c>
      <c r="AB3891" s="5" t="str">
        <f>IF(tbl_HRMaster[[#This Row],[Attrition]]="Yes","Left","Active")</f>
        <v>Active</v>
      </c>
      <c r="AC3891" s="5" t="str">
        <f>_xlfn.IFS(tbl_HRMaster[[#This Row],[Age]]&lt;25,"Under 25",tbl_HRMaster[[#This Row],[Age]]&lt;35,"25-34",tbl_HRMaster[[#This Row],[Age]]&lt;45,"35-44",tbl_HRMaster[[#This Row],[Age]]&lt;55,"45-54",TRUE,"Above 54")</f>
        <v>35-44</v>
      </c>
      <c r="AD3891" s="5" t="str">
        <f>_xlfn.IFS(
tbl_HRMaster[[#This Row],[YearsAtCompany]]&lt;2,"&lt; 2 Years",
tbl_HRMaster[[#This Row],[YearsAtCompany]]&lt;5,"2-4 Years",
tbl_HRMaster[[#This Row],[YearsAtCompany]]&lt;10,"5-9 Years",
TRUE,"10+ Years"
)</f>
        <v>5-9 Years</v>
      </c>
      <c r="AE3891" s="5">
        <f>IF(tbl_HRMaster[[#This Row],[Attrition]]="Yes",1,0)</f>
        <v>0</v>
      </c>
    </row>
    <row r="3892" spans="1:31" x14ac:dyDescent="0.25">
      <c r="A3892">
        <v>39</v>
      </c>
      <c r="B3892" t="s">
        <v>21</v>
      </c>
      <c r="C3892" t="s">
        <v>22</v>
      </c>
      <c r="D3892" t="s">
        <v>30</v>
      </c>
      <c r="E3892">
        <v>6</v>
      </c>
      <c r="F3892">
        <v>2</v>
      </c>
      <c r="G3892" t="s">
        <v>24</v>
      </c>
      <c r="H3892">
        <v>3831</v>
      </c>
      <c r="I3892" t="s">
        <v>34</v>
      </c>
      <c r="J3892">
        <v>3</v>
      </c>
      <c r="K3892" t="s">
        <v>31</v>
      </c>
      <c r="L3892" t="s">
        <v>27</v>
      </c>
      <c r="M3892">
        <v>106090</v>
      </c>
      <c r="N3892">
        <v>2</v>
      </c>
      <c r="O3892">
        <v>17</v>
      </c>
      <c r="P3892">
        <v>1</v>
      </c>
      <c r="Q3892">
        <v>10</v>
      </c>
      <c r="R3892">
        <v>2</v>
      </c>
      <c r="S3892">
        <v>7</v>
      </c>
      <c r="T3892">
        <v>7</v>
      </c>
      <c r="U3892">
        <v>7</v>
      </c>
      <c r="V3892">
        <f>COUNTIF(tbl_HRMaster[EmployeeID],tbl_HRMaster[[#This Row],[EmployeeID]])</f>
        <v>1</v>
      </c>
      <c r="W3892">
        <f>IFERROR(INDEX(tbl_EmployeeSurvey[EnvironmentSatisfaction],MATCH(tbl_HRMaster[[#This Row],[EmployeeID]],tbl_EmployeeSurvey[EmployeeID],0)),"Not Found")</f>
        <v>2</v>
      </c>
      <c r="X3892">
        <f>IFERROR(INDEX(tbl_EmployeeSurvey[JobSatisfaction],MATCH(tbl_HRMaster[[#This Row],[EmployeeID]],tbl_EmployeeSurvey[EmployeeID],0)),"Not Found")</f>
        <v>1</v>
      </c>
      <c r="Y3892" s="5">
        <f>IFERROR(INDEX(tbl_EmployeeSurvey[WorkLifeBalance],MATCH(tbl_HRMaster[[#This Row],[EmployeeID]],tbl_EmployeeSurvey[EmployeeID],0)),"Not Found")</f>
        <v>3</v>
      </c>
      <c r="Z3892" s="5">
        <f>IFERROR(VLOOKUP(tbl_HRMaster[[#This Row],[EmployeeID]],tbl_ManagerSurvey[[EmployeeID]:[PerformanceRating]],2,FALSE),"Not Found")</f>
        <v>3</v>
      </c>
      <c r="AA3892" s="5">
        <f>IFERROR(VLOOKUP(tbl_HRMaster[[#This Row],[EmployeeID]],tbl_ManagerSurvey[[EmployeeID]:[PerformanceRating]],3,FALSE),"Not Found")</f>
        <v>3</v>
      </c>
      <c r="AB3892" s="5" t="str">
        <f>IF(tbl_HRMaster[[#This Row],[Attrition]]="Yes","Left","Active")</f>
        <v>Active</v>
      </c>
      <c r="AC3892" s="5" t="str">
        <f>_xlfn.IFS(tbl_HRMaster[[#This Row],[Age]]&lt;25,"Under 25",tbl_HRMaster[[#This Row],[Age]]&lt;35,"25-34",tbl_HRMaster[[#This Row],[Age]]&lt;45,"35-44",tbl_HRMaster[[#This Row],[Age]]&lt;55,"45-54",TRUE,"Above 54")</f>
        <v>35-44</v>
      </c>
      <c r="AD3892" s="5" t="str">
        <f>_xlfn.IFS(
tbl_HRMaster[[#This Row],[YearsAtCompany]]&lt;2,"&lt; 2 Years",
tbl_HRMaster[[#This Row],[YearsAtCompany]]&lt;5,"2-4 Years",
tbl_HRMaster[[#This Row],[YearsAtCompany]]&lt;10,"5-9 Years",
TRUE,"10+ Years"
)</f>
        <v>5-9 Years</v>
      </c>
      <c r="AE3892" s="5">
        <f>IF(tbl_HRMaster[[#This Row],[Attrition]]="Yes",1,0)</f>
        <v>0</v>
      </c>
    </row>
    <row r="3893" spans="1:31" x14ac:dyDescent="0.25">
      <c r="A3893">
        <v>32</v>
      </c>
      <c r="B3893" t="s">
        <v>21</v>
      </c>
      <c r="C3893" t="s">
        <v>22</v>
      </c>
      <c r="D3893" t="s">
        <v>23</v>
      </c>
      <c r="E3893">
        <v>1</v>
      </c>
      <c r="F3893">
        <v>3</v>
      </c>
      <c r="G3893" t="s">
        <v>38</v>
      </c>
      <c r="H3893">
        <v>274</v>
      </c>
      <c r="I3893" t="s">
        <v>34</v>
      </c>
      <c r="J3893">
        <v>2</v>
      </c>
      <c r="K3893" t="s">
        <v>35</v>
      </c>
      <c r="L3893" t="s">
        <v>32</v>
      </c>
      <c r="M3893">
        <v>136640</v>
      </c>
      <c r="N3893">
        <v>3</v>
      </c>
      <c r="O3893">
        <v>14</v>
      </c>
      <c r="P3893">
        <v>0</v>
      </c>
      <c r="Q3893">
        <v>10</v>
      </c>
      <c r="R3893">
        <v>6</v>
      </c>
      <c r="S3893">
        <v>7</v>
      </c>
      <c r="T3893">
        <v>7</v>
      </c>
      <c r="U3893">
        <v>7</v>
      </c>
      <c r="V3893">
        <f>COUNTIF(tbl_HRMaster[EmployeeID],tbl_HRMaster[[#This Row],[EmployeeID]])</f>
        <v>1</v>
      </c>
      <c r="W3893">
        <f>IFERROR(INDEX(tbl_EmployeeSurvey[EnvironmentSatisfaction],MATCH(tbl_HRMaster[[#This Row],[EmployeeID]],tbl_EmployeeSurvey[EmployeeID],0)),"Not Found")</f>
        <v>3</v>
      </c>
      <c r="X3893">
        <f>IFERROR(INDEX(tbl_EmployeeSurvey[JobSatisfaction],MATCH(tbl_HRMaster[[#This Row],[EmployeeID]],tbl_EmployeeSurvey[EmployeeID],0)),"Not Found")</f>
        <v>4</v>
      </c>
      <c r="Y3893" s="5">
        <f>IFERROR(INDEX(tbl_EmployeeSurvey[WorkLifeBalance],MATCH(tbl_HRMaster[[#This Row],[EmployeeID]],tbl_EmployeeSurvey[EmployeeID],0)),"Not Found")</f>
        <v>3</v>
      </c>
      <c r="Z3893" s="5">
        <f>IFERROR(VLOOKUP(tbl_HRMaster[[#This Row],[EmployeeID]],tbl_ManagerSurvey[[EmployeeID]:[PerformanceRating]],2,FALSE),"Not Found")</f>
        <v>3</v>
      </c>
      <c r="AA3893" s="5">
        <f>IFERROR(VLOOKUP(tbl_HRMaster[[#This Row],[EmployeeID]],tbl_ManagerSurvey[[EmployeeID]:[PerformanceRating]],3,FALSE),"Not Found")</f>
        <v>3</v>
      </c>
      <c r="AB3893" s="5" t="str">
        <f>IF(tbl_HRMaster[[#This Row],[Attrition]]="Yes","Left","Active")</f>
        <v>Active</v>
      </c>
      <c r="AC3893" s="5" t="str">
        <f>_xlfn.IFS(tbl_HRMaster[[#This Row],[Age]]&lt;25,"Under 25",tbl_HRMaster[[#This Row],[Age]]&lt;35,"25-34",tbl_HRMaster[[#This Row],[Age]]&lt;45,"35-44",tbl_HRMaster[[#This Row],[Age]]&lt;55,"45-54",TRUE,"Above 54")</f>
        <v>25-34</v>
      </c>
      <c r="AD3893" s="5" t="str">
        <f>_xlfn.IFS(
tbl_HRMaster[[#This Row],[YearsAtCompany]]&lt;2,"&lt; 2 Years",
tbl_HRMaster[[#This Row],[YearsAtCompany]]&lt;5,"2-4 Years",
tbl_HRMaster[[#This Row],[YearsAtCompany]]&lt;10,"5-9 Years",
TRUE,"10+ Years"
)</f>
        <v>5-9 Years</v>
      </c>
      <c r="AE3893" s="5">
        <f>IF(tbl_HRMaster[[#This Row],[Attrition]]="Yes",1,0)</f>
        <v>0</v>
      </c>
    </row>
    <row r="3894" spans="1:31" x14ac:dyDescent="0.25">
      <c r="A3894">
        <v>32</v>
      </c>
      <c r="B3894" t="s">
        <v>21</v>
      </c>
      <c r="C3894" t="s">
        <v>22</v>
      </c>
      <c r="D3894" t="s">
        <v>23</v>
      </c>
      <c r="E3894">
        <v>1</v>
      </c>
      <c r="F3894">
        <v>3</v>
      </c>
      <c r="G3894" t="s">
        <v>38</v>
      </c>
      <c r="H3894">
        <v>1744</v>
      </c>
      <c r="I3894" t="s">
        <v>34</v>
      </c>
      <c r="J3894">
        <v>2</v>
      </c>
      <c r="K3894" t="s">
        <v>35</v>
      </c>
      <c r="L3894" t="s">
        <v>32</v>
      </c>
      <c r="M3894">
        <v>136640</v>
      </c>
      <c r="N3894">
        <v>3</v>
      </c>
      <c r="O3894">
        <v>14</v>
      </c>
      <c r="P3894">
        <v>0</v>
      </c>
      <c r="Q3894">
        <v>10</v>
      </c>
      <c r="R3894">
        <v>6</v>
      </c>
      <c r="S3894">
        <v>7</v>
      </c>
      <c r="T3894">
        <v>7</v>
      </c>
      <c r="U3894">
        <v>7</v>
      </c>
      <c r="V3894">
        <f>COUNTIF(tbl_HRMaster[EmployeeID],tbl_HRMaster[[#This Row],[EmployeeID]])</f>
        <v>1</v>
      </c>
      <c r="W3894">
        <f>IFERROR(INDEX(tbl_EmployeeSurvey[EnvironmentSatisfaction],MATCH(tbl_HRMaster[[#This Row],[EmployeeID]],tbl_EmployeeSurvey[EmployeeID],0)),"Not Found")</f>
        <v>3</v>
      </c>
      <c r="X3894">
        <f>IFERROR(INDEX(tbl_EmployeeSurvey[JobSatisfaction],MATCH(tbl_HRMaster[[#This Row],[EmployeeID]],tbl_EmployeeSurvey[EmployeeID],0)),"Not Found")</f>
        <v>4</v>
      </c>
      <c r="Y3894" s="5">
        <f>IFERROR(INDEX(tbl_EmployeeSurvey[WorkLifeBalance],MATCH(tbl_HRMaster[[#This Row],[EmployeeID]],tbl_EmployeeSurvey[EmployeeID],0)),"Not Found")</f>
        <v>3</v>
      </c>
      <c r="Z3894" s="5">
        <f>IFERROR(VLOOKUP(tbl_HRMaster[[#This Row],[EmployeeID]],tbl_ManagerSurvey[[EmployeeID]:[PerformanceRating]],2,FALSE),"Not Found")</f>
        <v>3</v>
      </c>
      <c r="AA3894" s="5">
        <f>IFERROR(VLOOKUP(tbl_HRMaster[[#This Row],[EmployeeID]],tbl_ManagerSurvey[[EmployeeID]:[PerformanceRating]],3,FALSE),"Not Found")</f>
        <v>3</v>
      </c>
      <c r="AB3894" s="5" t="str">
        <f>IF(tbl_HRMaster[[#This Row],[Attrition]]="Yes","Left","Active")</f>
        <v>Active</v>
      </c>
      <c r="AC3894" s="5" t="str">
        <f>_xlfn.IFS(tbl_HRMaster[[#This Row],[Age]]&lt;25,"Under 25",tbl_HRMaster[[#This Row],[Age]]&lt;35,"25-34",tbl_HRMaster[[#This Row],[Age]]&lt;45,"35-44",tbl_HRMaster[[#This Row],[Age]]&lt;55,"45-54",TRUE,"Above 54")</f>
        <v>25-34</v>
      </c>
      <c r="AD3894" s="5" t="str">
        <f>_xlfn.IFS(
tbl_HRMaster[[#This Row],[YearsAtCompany]]&lt;2,"&lt; 2 Years",
tbl_HRMaster[[#This Row],[YearsAtCompany]]&lt;5,"2-4 Years",
tbl_HRMaster[[#This Row],[YearsAtCompany]]&lt;10,"5-9 Years",
TRUE,"10+ Years"
)</f>
        <v>5-9 Years</v>
      </c>
      <c r="AE3894" s="5">
        <f>IF(tbl_HRMaster[[#This Row],[Attrition]]="Yes",1,0)</f>
        <v>0</v>
      </c>
    </row>
    <row r="3895" spans="1:31" x14ac:dyDescent="0.25">
      <c r="A3895">
        <v>32</v>
      </c>
      <c r="B3895" t="s">
        <v>21</v>
      </c>
      <c r="C3895" t="s">
        <v>22</v>
      </c>
      <c r="D3895" t="s">
        <v>23</v>
      </c>
      <c r="E3895">
        <v>1</v>
      </c>
      <c r="F3895">
        <v>3</v>
      </c>
      <c r="G3895" t="s">
        <v>38</v>
      </c>
      <c r="H3895">
        <v>3214</v>
      </c>
      <c r="I3895" t="s">
        <v>34</v>
      </c>
      <c r="J3895">
        <v>2</v>
      </c>
      <c r="K3895" t="s">
        <v>35</v>
      </c>
      <c r="L3895" t="s">
        <v>32</v>
      </c>
      <c r="M3895">
        <v>136640</v>
      </c>
      <c r="N3895">
        <v>3</v>
      </c>
      <c r="O3895">
        <v>14</v>
      </c>
      <c r="P3895">
        <v>0</v>
      </c>
      <c r="Q3895">
        <v>10</v>
      </c>
      <c r="R3895">
        <v>6</v>
      </c>
      <c r="S3895">
        <v>7</v>
      </c>
      <c r="T3895">
        <v>7</v>
      </c>
      <c r="U3895">
        <v>7</v>
      </c>
      <c r="V3895">
        <f>COUNTIF(tbl_HRMaster[EmployeeID],tbl_HRMaster[[#This Row],[EmployeeID]])</f>
        <v>1</v>
      </c>
      <c r="W3895">
        <f>IFERROR(INDEX(tbl_EmployeeSurvey[EnvironmentSatisfaction],MATCH(tbl_HRMaster[[#This Row],[EmployeeID]],tbl_EmployeeSurvey[EmployeeID],0)),"Not Found")</f>
        <v>3</v>
      </c>
      <c r="X3895">
        <f>IFERROR(INDEX(tbl_EmployeeSurvey[JobSatisfaction],MATCH(tbl_HRMaster[[#This Row],[EmployeeID]],tbl_EmployeeSurvey[EmployeeID],0)),"Not Found")</f>
        <v>4</v>
      </c>
      <c r="Y3895" s="5">
        <f>IFERROR(INDEX(tbl_EmployeeSurvey[WorkLifeBalance],MATCH(tbl_HRMaster[[#This Row],[EmployeeID]],tbl_EmployeeSurvey[EmployeeID],0)),"Not Found")</f>
        <v>3</v>
      </c>
      <c r="Z3895" s="5">
        <f>IFERROR(VLOOKUP(tbl_HRMaster[[#This Row],[EmployeeID]],tbl_ManagerSurvey[[EmployeeID]:[PerformanceRating]],2,FALSE),"Not Found")</f>
        <v>3</v>
      </c>
      <c r="AA3895" s="5">
        <f>IFERROR(VLOOKUP(tbl_HRMaster[[#This Row],[EmployeeID]],tbl_ManagerSurvey[[EmployeeID]:[PerformanceRating]],3,FALSE),"Not Found")</f>
        <v>3</v>
      </c>
      <c r="AB3895" s="5" t="str">
        <f>IF(tbl_HRMaster[[#This Row],[Attrition]]="Yes","Left","Active")</f>
        <v>Active</v>
      </c>
      <c r="AC3895" s="5" t="str">
        <f>_xlfn.IFS(tbl_HRMaster[[#This Row],[Age]]&lt;25,"Under 25",tbl_HRMaster[[#This Row],[Age]]&lt;35,"25-34",tbl_HRMaster[[#This Row],[Age]]&lt;45,"35-44",tbl_HRMaster[[#This Row],[Age]]&lt;55,"45-54",TRUE,"Above 54")</f>
        <v>25-34</v>
      </c>
      <c r="AD3895" s="5" t="str">
        <f>_xlfn.IFS(
tbl_HRMaster[[#This Row],[YearsAtCompany]]&lt;2,"&lt; 2 Years",
tbl_HRMaster[[#This Row],[YearsAtCompany]]&lt;5,"2-4 Years",
tbl_HRMaster[[#This Row],[YearsAtCompany]]&lt;10,"5-9 Years",
TRUE,"10+ Years"
)</f>
        <v>5-9 Years</v>
      </c>
      <c r="AE3895" s="5">
        <f>IF(tbl_HRMaster[[#This Row],[Attrition]]="Yes",1,0)</f>
        <v>0</v>
      </c>
    </row>
    <row r="3896" spans="1:31" x14ac:dyDescent="0.25">
      <c r="A3896">
        <v>39</v>
      </c>
      <c r="B3896" t="s">
        <v>21</v>
      </c>
      <c r="C3896" t="s">
        <v>22</v>
      </c>
      <c r="D3896" t="s">
        <v>23</v>
      </c>
      <c r="E3896">
        <v>2</v>
      </c>
      <c r="F3896">
        <v>2</v>
      </c>
      <c r="G3896" t="s">
        <v>38</v>
      </c>
      <c r="H3896">
        <v>867</v>
      </c>
      <c r="I3896" t="s">
        <v>25</v>
      </c>
      <c r="J3896">
        <v>1</v>
      </c>
      <c r="K3896" t="s">
        <v>35</v>
      </c>
      <c r="L3896" t="s">
        <v>27</v>
      </c>
      <c r="M3896">
        <v>20080</v>
      </c>
      <c r="N3896">
        <v>2</v>
      </c>
      <c r="O3896">
        <v>12</v>
      </c>
      <c r="P3896">
        <v>0</v>
      </c>
      <c r="Q3896">
        <v>11</v>
      </c>
      <c r="R3896">
        <v>3</v>
      </c>
      <c r="S3896">
        <v>7</v>
      </c>
      <c r="T3896">
        <v>7</v>
      </c>
      <c r="U3896">
        <v>6</v>
      </c>
      <c r="V3896">
        <f>COUNTIF(tbl_HRMaster[EmployeeID],tbl_HRMaster[[#This Row],[EmployeeID]])</f>
        <v>1</v>
      </c>
      <c r="W3896">
        <f>IFERROR(INDEX(tbl_EmployeeSurvey[EnvironmentSatisfaction],MATCH(tbl_HRMaster[[#This Row],[EmployeeID]],tbl_EmployeeSurvey[EmployeeID],0)),"Not Found")</f>
        <v>4</v>
      </c>
      <c r="X3896">
        <f>IFERROR(INDEX(tbl_EmployeeSurvey[JobSatisfaction],MATCH(tbl_HRMaster[[#This Row],[EmployeeID]],tbl_EmployeeSurvey[EmployeeID],0)),"Not Found")</f>
        <v>3</v>
      </c>
      <c r="Y3896" s="5">
        <f>IFERROR(INDEX(tbl_EmployeeSurvey[WorkLifeBalance],MATCH(tbl_HRMaster[[#This Row],[EmployeeID]],tbl_EmployeeSurvey[EmployeeID],0)),"Not Found")</f>
        <v>3</v>
      </c>
      <c r="Z3896" s="5">
        <f>IFERROR(VLOOKUP(tbl_HRMaster[[#This Row],[EmployeeID]],tbl_ManagerSurvey[[EmployeeID]:[PerformanceRating]],2,FALSE),"Not Found")</f>
        <v>3</v>
      </c>
      <c r="AA3896" s="5">
        <f>IFERROR(VLOOKUP(tbl_HRMaster[[#This Row],[EmployeeID]],tbl_ManagerSurvey[[EmployeeID]:[PerformanceRating]],3,FALSE),"Not Found")</f>
        <v>3</v>
      </c>
      <c r="AB3896" s="5" t="str">
        <f>IF(tbl_HRMaster[[#This Row],[Attrition]]="Yes","Left","Active")</f>
        <v>Active</v>
      </c>
      <c r="AC3896" s="5" t="str">
        <f>_xlfn.IFS(tbl_HRMaster[[#This Row],[Age]]&lt;25,"Under 25",tbl_HRMaster[[#This Row],[Age]]&lt;35,"25-34",tbl_HRMaster[[#This Row],[Age]]&lt;45,"35-44",tbl_HRMaster[[#This Row],[Age]]&lt;55,"45-54",TRUE,"Above 54")</f>
        <v>35-44</v>
      </c>
      <c r="AD3896" s="5" t="str">
        <f>_xlfn.IFS(
tbl_HRMaster[[#This Row],[YearsAtCompany]]&lt;2,"&lt; 2 Years",
tbl_HRMaster[[#This Row],[YearsAtCompany]]&lt;5,"2-4 Years",
tbl_HRMaster[[#This Row],[YearsAtCompany]]&lt;10,"5-9 Years",
TRUE,"10+ Years"
)</f>
        <v>5-9 Years</v>
      </c>
      <c r="AE3896" s="5">
        <f>IF(tbl_HRMaster[[#This Row],[Attrition]]="Yes",1,0)</f>
        <v>0</v>
      </c>
    </row>
    <row r="3897" spans="1:31" x14ac:dyDescent="0.25">
      <c r="A3897">
        <v>39</v>
      </c>
      <c r="B3897" t="s">
        <v>21</v>
      </c>
      <c r="C3897" t="s">
        <v>22</v>
      </c>
      <c r="D3897" t="s">
        <v>23</v>
      </c>
      <c r="E3897">
        <v>2</v>
      </c>
      <c r="F3897">
        <v>2</v>
      </c>
      <c r="G3897" t="s">
        <v>38</v>
      </c>
      <c r="H3897">
        <v>2337</v>
      </c>
      <c r="I3897" t="s">
        <v>25</v>
      </c>
      <c r="J3897">
        <v>1</v>
      </c>
      <c r="K3897" t="s">
        <v>35</v>
      </c>
      <c r="L3897" t="s">
        <v>27</v>
      </c>
      <c r="M3897">
        <v>20080</v>
      </c>
      <c r="N3897">
        <v>2</v>
      </c>
      <c r="O3897">
        <v>12</v>
      </c>
      <c r="P3897">
        <v>0</v>
      </c>
      <c r="Q3897">
        <v>11</v>
      </c>
      <c r="R3897">
        <v>3</v>
      </c>
      <c r="S3897">
        <v>7</v>
      </c>
      <c r="T3897">
        <v>7</v>
      </c>
      <c r="U3897">
        <v>6</v>
      </c>
      <c r="V3897">
        <f>COUNTIF(tbl_HRMaster[EmployeeID],tbl_HRMaster[[#This Row],[EmployeeID]])</f>
        <v>1</v>
      </c>
      <c r="W3897">
        <f>IFERROR(INDEX(tbl_EmployeeSurvey[EnvironmentSatisfaction],MATCH(tbl_HRMaster[[#This Row],[EmployeeID]],tbl_EmployeeSurvey[EmployeeID],0)),"Not Found")</f>
        <v>4</v>
      </c>
      <c r="X3897">
        <f>IFERROR(INDEX(tbl_EmployeeSurvey[JobSatisfaction],MATCH(tbl_HRMaster[[#This Row],[EmployeeID]],tbl_EmployeeSurvey[EmployeeID],0)),"Not Found")</f>
        <v>3</v>
      </c>
      <c r="Y3897" s="5">
        <f>IFERROR(INDEX(tbl_EmployeeSurvey[WorkLifeBalance],MATCH(tbl_HRMaster[[#This Row],[EmployeeID]],tbl_EmployeeSurvey[EmployeeID],0)),"Not Found")</f>
        <v>3</v>
      </c>
      <c r="Z3897" s="5">
        <f>IFERROR(VLOOKUP(tbl_HRMaster[[#This Row],[EmployeeID]],tbl_ManagerSurvey[[EmployeeID]:[PerformanceRating]],2,FALSE),"Not Found")</f>
        <v>3</v>
      </c>
      <c r="AA3897" s="5">
        <f>IFERROR(VLOOKUP(tbl_HRMaster[[#This Row],[EmployeeID]],tbl_ManagerSurvey[[EmployeeID]:[PerformanceRating]],3,FALSE),"Not Found")</f>
        <v>3</v>
      </c>
      <c r="AB3897" s="5" t="str">
        <f>IF(tbl_HRMaster[[#This Row],[Attrition]]="Yes","Left","Active")</f>
        <v>Active</v>
      </c>
      <c r="AC3897" s="5" t="str">
        <f>_xlfn.IFS(tbl_HRMaster[[#This Row],[Age]]&lt;25,"Under 25",tbl_HRMaster[[#This Row],[Age]]&lt;35,"25-34",tbl_HRMaster[[#This Row],[Age]]&lt;45,"35-44",tbl_HRMaster[[#This Row],[Age]]&lt;55,"45-54",TRUE,"Above 54")</f>
        <v>35-44</v>
      </c>
      <c r="AD3897" s="5" t="str">
        <f>_xlfn.IFS(
tbl_HRMaster[[#This Row],[YearsAtCompany]]&lt;2,"&lt; 2 Years",
tbl_HRMaster[[#This Row],[YearsAtCompany]]&lt;5,"2-4 Years",
tbl_HRMaster[[#This Row],[YearsAtCompany]]&lt;10,"5-9 Years",
TRUE,"10+ Years"
)</f>
        <v>5-9 Years</v>
      </c>
      <c r="AE3897" s="5">
        <f>IF(tbl_HRMaster[[#This Row],[Attrition]]="Yes",1,0)</f>
        <v>0</v>
      </c>
    </row>
    <row r="3898" spans="1:31" x14ac:dyDescent="0.25">
      <c r="A3898">
        <v>39</v>
      </c>
      <c r="B3898" t="s">
        <v>21</v>
      </c>
      <c r="C3898" t="s">
        <v>22</v>
      </c>
      <c r="D3898" t="s">
        <v>23</v>
      </c>
      <c r="E3898">
        <v>2</v>
      </c>
      <c r="F3898">
        <v>2</v>
      </c>
      <c r="G3898" t="s">
        <v>38</v>
      </c>
      <c r="H3898">
        <v>3807</v>
      </c>
      <c r="I3898" t="s">
        <v>25</v>
      </c>
      <c r="J3898">
        <v>1</v>
      </c>
      <c r="K3898" t="s">
        <v>35</v>
      </c>
      <c r="L3898" t="s">
        <v>27</v>
      </c>
      <c r="M3898">
        <v>20080</v>
      </c>
      <c r="N3898">
        <v>2</v>
      </c>
      <c r="O3898">
        <v>12</v>
      </c>
      <c r="P3898">
        <v>0</v>
      </c>
      <c r="Q3898">
        <v>11</v>
      </c>
      <c r="R3898">
        <v>3</v>
      </c>
      <c r="S3898">
        <v>7</v>
      </c>
      <c r="T3898">
        <v>7</v>
      </c>
      <c r="U3898">
        <v>6</v>
      </c>
      <c r="V3898">
        <f>COUNTIF(tbl_HRMaster[EmployeeID],tbl_HRMaster[[#This Row],[EmployeeID]])</f>
        <v>1</v>
      </c>
      <c r="W3898">
        <f>IFERROR(INDEX(tbl_EmployeeSurvey[EnvironmentSatisfaction],MATCH(tbl_HRMaster[[#This Row],[EmployeeID]],tbl_EmployeeSurvey[EmployeeID],0)),"Not Found")</f>
        <v>4</v>
      </c>
      <c r="X3898">
        <f>IFERROR(INDEX(tbl_EmployeeSurvey[JobSatisfaction],MATCH(tbl_HRMaster[[#This Row],[EmployeeID]],tbl_EmployeeSurvey[EmployeeID],0)),"Not Found")</f>
        <v>3</v>
      </c>
      <c r="Y3898" s="5">
        <f>IFERROR(INDEX(tbl_EmployeeSurvey[WorkLifeBalance],MATCH(tbl_HRMaster[[#This Row],[EmployeeID]],tbl_EmployeeSurvey[EmployeeID],0)),"Not Found")</f>
        <v>3</v>
      </c>
      <c r="Z3898" s="5">
        <f>IFERROR(VLOOKUP(tbl_HRMaster[[#This Row],[EmployeeID]],tbl_ManagerSurvey[[EmployeeID]:[PerformanceRating]],2,FALSE),"Not Found")</f>
        <v>3</v>
      </c>
      <c r="AA3898" s="5">
        <f>IFERROR(VLOOKUP(tbl_HRMaster[[#This Row],[EmployeeID]],tbl_ManagerSurvey[[EmployeeID]:[PerformanceRating]],3,FALSE),"Not Found")</f>
        <v>3</v>
      </c>
      <c r="AB3898" s="5" t="str">
        <f>IF(tbl_HRMaster[[#This Row],[Attrition]]="Yes","Left","Active")</f>
        <v>Active</v>
      </c>
      <c r="AC3898" s="5" t="str">
        <f>_xlfn.IFS(tbl_HRMaster[[#This Row],[Age]]&lt;25,"Under 25",tbl_HRMaster[[#This Row],[Age]]&lt;35,"25-34",tbl_HRMaster[[#This Row],[Age]]&lt;45,"35-44",tbl_HRMaster[[#This Row],[Age]]&lt;55,"45-54",TRUE,"Above 54")</f>
        <v>35-44</v>
      </c>
      <c r="AD3898" s="5" t="str">
        <f>_xlfn.IFS(
tbl_HRMaster[[#This Row],[YearsAtCompany]]&lt;2,"&lt; 2 Years",
tbl_HRMaster[[#This Row],[YearsAtCompany]]&lt;5,"2-4 Years",
tbl_HRMaster[[#This Row],[YearsAtCompany]]&lt;10,"5-9 Years",
TRUE,"10+ Years"
)</f>
        <v>5-9 Years</v>
      </c>
      <c r="AE3898" s="5">
        <f>IF(tbl_HRMaster[[#This Row],[Attrition]]="Yes",1,0)</f>
        <v>0</v>
      </c>
    </row>
    <row r="3899" spans="1:31" x14ac:dyDescent="0.25">
      <c r="A3899">
        <v>31</v>
      </c>
      <c r="B3899" t="s">
        <v>28</v>
      </c>
      <c r="C3899" t="s">
        <v>22</v>
      </c>
      <c r="D3899" t="s">
        <v>30</v>
      </c>
      <c r="E3899">
        <v>2</v>
      </c>
      <c r="F3899">
        <v>4</v>
      </c>
      <c r="G3899" t="s">
        <v>46</v>
      </c>
      <c r="H3899">
        <v>1337</v>
      </c>
      <c r="I3899" t="s">
        <v>25</v>
      </c>
      <c r="J3899">
        <v>3</v>
      </c>
      <c r="K3899" t="s">
        <v>35</v>
      </c>
      <c r="L3899" t="s">
        <v>27</v>
      </c>
      <c r="M3899">
        <v>21410</v>
      </c>
      <c r="N3899">
        <v>4</v>
      </c>
      <c r="O3899">
        <v>20</v>
      </c>
      <c r="P3899">
        <v>0</v>
      </c>
      <c r="Q3899">
        <v>12</v>
      </c>
      <c r="R3899">
        <v>2</v>
      </c>
      <c r="S3899">
        <v>7</v>
      </c>
      <c r="T3899">
        <v>7</v>
      </c>
      <c r="U3899">
        <v>7</v>
      </c>
      <c r="V3899">
        <f>COUNTIF(tbl_HRMaster[EmployeeID],tbl_HRMaster[[#This Row],[EmployeeID]])</f>
        <v>1</v>
      </c>
      <c r="W3899">
        <f>IFERROR(INDEX(tbl_EmployeeSurvey[EnvironmentSatisfaction],MATCH(tbl_HRMaster[[#This Row],[EmployeeID]],tbl_EmployeeSurvey[EmployeeID],0)),"Not Found")</f>
        <v>2</v>
      </c>
      <c r="X3899">
        <f>IFERROR(INDEX(tbl_EmployeeSurvey[JobSatisfaction],MATCH(tbl_HRMaster[[#This Row],[EmployeeID]],tbl_EmployeeSurvey[EmployeeID],0)),"Not Found")</f>
        <v>3</v>
      </c>
      <c r="Y3899" s="5">
        <f>IFERROR(INDEX(tbl_EmployeeSurvey[WorkLifeBalance],MATCH(tbl_HRMaster[[#This Row],[EmployeeID]],tbl_EmployeeSurvey[EmployeeID],0)),"Not Found")</f>
        <v>2</v>
      </c>
      <c r="Z3899" s="5">
        <f>IFERROR(VLOOKUP(tbl_HRMaster[[#This Row],[EmployeeID]],tbl_ManagerSurvey[[EmployeeID]:[PerformanceRating]],2,FALSE),"Not Found")</f>
        <v>3</v>
      </c>
      <c r="AA3899" s="5">
        <f>IFERROR(VLOOKUP(tbl_HRMaster[[#This Row],[EmployeeID]],tbl_ManagerSurvey[[EmployeeID]:[PerformanceRating]],3,FALSE),"Not Found")</f>
        <v>4</v>
      </c>
      <c r="AB3899" s="5" t="str">
        <f>IF(tbl_HRMaster[[#This Row],[Attrition]]="Yes","Left","Active")</f>
        <v>Left</v>
      </c>
      <c r="AC3899" s="5" t="str">
        <f>_xlfn.IFS(tbl_HRMaster[[#This Row],[Age]]&lt;25,"Under 25",tbl_HRMaster[[#This Row],[Age]]&lt;35,"25-34",tbl_HRMaster[[#This Row],[Age]]&lt;45,"35-44",tbl_HRMaster[[#This Row],[Age]]&lt;55,"45-54",TRUE,"Above 54")</f>
        <v>25-34</v>
      </c>
      <c r="AD3899" s="5" t="str">
        <f>_xlfn.IFS(
tbl_HRMaster[[#This Row],[YearsAtCompany]]&lt;2,"&lt; 2 Years",
tbl_HRMaster[[#This Row],[YearsAtCompany]]&lt;5,"2-4 Years",
tbl_HRMaster[[#This Row],[YearsAtCompany]]&lt;10,"5-9 Years",
TRUE,"10+ Years"
)</f>
        <v>5-9 Years</v>
      </c>
      <c r="AE3899" s="5">
        <f>IF(tbl_HRMaster[[#This Row],[Attrition]]="Yes",1,0)</f>
        <v>1</v>
      </c>
    </row>
    <row r="3900" spans="1:31" x14ac:dyDescent="0.25">
      <c r="A3900">
        <v>31</v>
      </c>
      <c r="B3900" t="s">
        <v>28</v>
      </c>
      <c r="C3900" t="s">
        <v>22</v>
      </c>
      <c r="D3900" t="s">
        <v>30</v>
      </c>
      <c r="E3900">
        <v>2</v>
      </c>
      <c r="F3900">
        <v>4</v>
      </c>
      <c r="G3900" t="s">
        <v>46</v>
      </c>
      <c r="H3900">
        <v>2807</v>
      </c>
      <c r="I3900" t="s">
        <v>25</v>
      </c>
      <c r="J3900">
        <v>3</v>
      </c>
      <c r="K3900" t="s">
        <v>35</v>
      </c>
      <c r="L3900" t="s">
        <v>27</v>
      </c>
      <c r="M3900">
        <v>21410</v>
      </c>
      <c r="N3900">
        <v>4</v>
      </c>
      <c r="O3900">
        <v>20</v>
      </c>
      <c r="P3900">
        <v>0</v>
      </c>
      <c r="Q3900">
        <v>12</v>
      </c>
      <c r="R3900">
        <v>2</v>
      </c>
      <c r="S3900">
        <v>7</v>
      </c>
      <c r="T3900">
        <v>7</v>
      </c>
      <c r="U3900">
        <v>7</v>
      </c>
      <c r="V3900">
        <f>COUNTIF(tbl_HRMaster[EmployeeID],tbl_HRMaster[[#This Row],[EmployeeID]])</f>
        <v>1</v>
      </c>
      <c r="W3900">
        <f>IFERROR(INDEX(tbl_EmployeeSurvey[EnvironmentSatisfaction],MATCH(tbl_HRMaster[[#This Row],[EmployeeID]],tbl_EmployeeSurvey[EmployeeID],0)),"Not Found")</f>
        <v>2</v>
      </c>
      <c r="X3900">
        <f>IFERROR(INDEX(tbl_EmployeeSurvey[JobSatisfaction],MATCH(tbl_HRMaster[[#This Row],[EmployeeID]],tbl_EmployeeSurvey[EmployeeID],0)),"Not Found")</f>
        <v>3</v>
      </c>
      <c r="Y3900" s="5">
        <f>IFERROR(INDEX(tbl_EmployeeSurvey[WorkLifeBalance],MATCH(tbl_HRMaster[[#This Row],[EmployeeID]],tbl_EmployeeSurvey[EmployeeID],0)),"Not Found")</f>
        <v>2</v>
      </c>
      <c r="Z3900" s="5">
        <f>IFERROR(VLOOKUP(tbl_HRMaster[[#This Row],[EmployeeID]],tbl_ManagerSurvey[[EmployeeID]:[PerformanceRating]],2,FALSE),"Not Found")</f>
        <v>3</v>
      </c>
      <c r="AA3900" s="5">
        <f>IFERROR(VLOOKUP(tbl_HRMaster[[#This Row],[EmployeeID]],tbl_ManagerSurvey[[EmployeeID]:[PerformanceRating]],3,FALSE),"Not Found")</f>
        <v>4</v>
      </c>
      <c r="AB3900" s="5" t="str">
        <f>IF(tbl_HRMaster[[#This Row],[Attrition]]="Yes","Left","Active")</f>
        <v>Left</v>
      </c>
      <c r="AC3900" s="5" t="str">
        <f>_xlfn.IFS(tbl_HRMaster[[#This Row],[Age]]&lt;25,"Under 25",tbl_HRMaster[[#This Row],[Age]]&lt;35,"25-34",tbl_HRMaster[[#This Row],[Age]]&lt;45,"35-44",tbl_HRMaster[[#This Row],[Age]]&lt;55,"45-54",TRUE,"Above 54")</f>
        <v>25-34</v>
      </c>
      <c r="AD3900" s="5" t="str">
        <f>_xlfn.IFS(
tbl_HRMaster[[#This Row],[YearsAtCompany]]&lt;2,"&lt; 2 Years",
tbl_HRMaster[[#This Row],[YearsAtCompany]]&lt;5,"2-4 Years",
tbl_HRMaster[[#This Row],[YearsAtCompany]]&lt;10,"5-9 Years",
TRUE,"10+ Years"
)</f>
        <v>5-9 Years</v>
      </c>
      <c r="AE3900" s="5">
        <f>IF(tbl_HRMaster[[#This Row],[Attrition]]="Yes",1,0)</f>
        <v>1</v>
      </c>
    </row>
    <row r="3901" spans="1:31" x14ac:dyDescent="0.25">
      <c r="A3901">
        <v>31</v>
      </c>
      <c r="B3901" t="s">
        <v>28</v>
      </c>
      <c r="C3901" t="s">
        <v>22</v>
      </c>
      <c r="D3901" t="s">
        <v>30</v>
      </c>
      <c r="E3901">
        <v>2</v>
      </c>
      <c r="F3901">
        <v>4</v>
      </c>
      <c r="G3901" t="s">
        <v>46</v>
      </c>
      <c r="H3901">
        <v>4277</v>
      </c>
      <c r="I3901" t="s">
        <v>25</v>
      </c>
      <c r="J3901">
        <v>3</v>
      </c>
      <c r="K3901" t="s">
        <v>35</v>
      </c>
      <c r="L3901" t="s">
        <v>27</v>
      </c>
      <c r="M3901">
        <v>21410</v>
      </c>
      <c r="N3901">
        <v>4</v>
      </c>
      <c r="O3901">
        <v>20</v>
      </c>
      <c r="P3901">
        <v>0</v>
      </c>
      <c r="Q3901">
        <v>12</v>
      </c>
      <c r="R3901">
        <v>2</v>
      </c>
      <c r="S3901">
        <v>7</v>
      </c>
      <c r="T3901">
        <v>7</v>
      </c>
      <c r="U3901">
        <v>7</v>
      </c>
      <c r="V3901">
        <f>COUNTIF(tbl_HRMaster[EmployeeID],tbl_HRMaster[[#This Row],[EmployeeID]])</f>
        <v>1</v>
      </c>
      <c r="W3901">
        <f>IFERROR(INDEX(tbl_EmployeeSurvey[EnvironmentSatisfaction],MATCH(tbl_HRMaster[[#This Row],[EmployeeID]],tbl_EmployeeSurvey[EmployeeID],0)),"Not Found")</f>
        <v>2</v>
      </c>
      <c r="X3901">
        <f>IFERROR(INDEX(tbl_EmployeeSurvey[JobSatisfaction],MATCH(tbl_HRMaster[[#This Row],[EmployeeID]],tbl_EmployeeSurvey[EmployeeID],0)),"Not Found")</f>
        <v>3</v>
      </c>
      <c r="Y3901" s="5">
        <f>IFERROR(INDEX(tbl_EmployeeSurvey[WorkLifeBalance],MATCH(tbl_HRMaster[[#This Row],[EmployeeID]],tbl_EmployeeSurvey[EmployeeID],0)),"Not Found")</f>
        <v>2</v>
      </c>
      <c r="Z3901" s="5">
        <f>IFERROR(VLOOKUP(tbl_HRMaster[[#This Row],[EmployeeID]],tbl_ManagerSurvey[[EmployeeID]:[PerformanceRating]],2,FALSE),"Not Found")</f>
        <v>3</v>
      </c>
      <c r="AA3901" s="5">
        <f>IFERROR(VLOOKUP(tbl_HRMaster[[#This Row],[EmployeeID]],tbl_ManagerSurvey[[EmployeeID]:[PerformanceRating]],3,FALSE),"Not Found")</f>
        <v>4</v>
      </c>
      <c r="AB3901" s="5" t="str">
        <f>IF(tbl_HRMaster[[#This Row],[Attrition]]="Yes","Left","Active")</f>
        <v>Left</v>
      </c>
      <c r="AC3901" s="5" t="str">
        <f>_xlfn.IFS(tbl_HRMaster[[#This Row],[Age]]&lt;25,"Under 25",tbl_HRMaster[[#This Row],[Age]]&lt;35,"25-34",tbl_HRMaster[[#This Row],[Age]]&lt;45,"35-44",tbl_HRMaster[[#This Row],[Age]]&lt;55,"45-54",TRUE,"Above 54")</f>
        <v>25-34</v>
      </c>
      <c r="AD3901" s="5" t="str">
        <f>_xlfn.IFS(
tbl_HRMaster[[#This Row],[YearsAtCompany]]&lt;2,"&lt; 2 Years",
tbl_HRMaster[[#This Row],[YearsAtCompany]]&lt;5,"2-4 Years",
tbl_HRMaster[[#This Row],[YearsAtCompany]]&lt;10,"5-9 Years",
TRUE,"10+ Years"
)</f>
        <v>5-9 Years</v>
      </c>
      <c r="AE3901" s="5">
        <f>IF(tbl_HRMaster[[#This Row],[Attrition]]="Yes",1,0)</f>
        <v>1</v>
      </c>
    </row>
    <row r="3902" spans="1:31" x14ac:dyDescent="0.25">
      <c r="A3902">
        <v>33</v>
      </c>
      <c r="B3902" t="s">
        <v>28</v>
      </c>
      <c r="C3902" t="s">
        <v>22</v>
      </c>
      <c r="D3902" t="s">
        <v>30</v>
      </c>
      <c r="E3902">
        <v>10</v>
      </c>
      <c r="F3902">
        <v>3</v>
      </c>
      <c r="G3902" t="s">
        <v>24</v>
      </c>
      <c r="H3902">
        <v>178</v>
      </c>
      <c r="I3902" t="s">
        <v>25</v>
      </c>
      <c r="J3902">
        <v>4</v>
      </c>
      <c r="K3902" t="s">
        <v>39</v>
      </c>
      <c r="L3902" t="s">
        <v>27</v>
      </c>
      <c r="M3902">
        <v>67280</v>
      </c>
      <c r="N3902">
        <v>7</v>
      </c>
      <c r="O3902">
        <v>22</v>
      </c>
      <c r="P3902">
        <v>0</v>
      </c>
      <c r="Q3902">
        <v>15</v>
      </c>
      <c r="R3902">
        <v>2</v>
      </c>
      <c r="S3902">
        <v>7</v>
      </c>
      <c r="T3902">
        <v>7</v>
      </c>
      <c r="U3902">
        <v>7</v>
      </c>
      <c r="V3902">
        <f>COUNTIF(tbl_HRMaster[EmployeeID],tbl_HRMaster[[#This Row],[EmployeeID]])</f>
        <v>1</v>
      </c>
      <c r="W3902">
        <f>IFERROR(INDEX(tbl_EmployeeSurvey[EnvironmentSatisfaction],MATCH(tbl_HRMaster[[#This Row],[EmployeeID]],tbl_EmployeeSurvey[EmployeeID],0)),"Not Found")</f>
        <v>2</v>
      </c>
      <c r="X3902">
        <f>IFERROR(INDEX(tbl_EmployeeSurvey[JobSatisfaction],MATCH(tbl_HRMaster[[#This Row],[EmployeeID]],tbl_EmployeeSurvey[EmployeeID],0)),"Not Found")</f>
        <v>3</v>
      </c>
      <c r="Y3902" s="5">
        <f>IFERROR(INDEX(tbl_EmployeeSurvey[WorkLifeBalance],MATCH(tbl_HRMaster[[#This Row],[EmployeeID]],tbl_EmployeeSurvey[EmployeeID],0)),"Not Found")</f>
        <v>4</v>
      </c>
      <c r="Z3902" s="5">
        <f>IFERROR(VLOOKUP(tbl_HRMaster[[#This Row],[EmployeeID]],tbl_ManagerSurvey[[EmployeeID]:[PerformanceRating]],2,FALSE),"Not Found")</f>
        <v>2</v>
      </c>
      <c r="AA3902" s="5">
        <f>IFERROR(VLOOKUP(tbl_HRMaster[[#This Row],[EmployeeID]],tbl_ManagerSurvey[[EmployeeID]:[PerformanceRating]],3,FALSE),"Not Found")</f>
        <v>4</v>
      </c>
      <c r="AB3902" s="5" t="str">
        <f>IF(tbl_HRMaster[[#This Row],[Attrition]]="Yes","Left","Active")</f>
        <v>Left</v>
      </c>
      <c r="AC3902" s="5" t="str">
        <f>_xlfn.IFS(tbl_HRMaster[[#This Row],[Age]]&lt;25,"Under 25",tbl_HRMaster[[#This Row],[Age]]&lt;35,"25-34",tbl_HRMaster[[#This Row],[Age]]&lt;45,"35-44",tbl_HRMaster[[#This Row],[Age]]&lt;55,"45-54",TRUE,"Above 54")</f>
        <v>25-34</v>
      </c>
      <c r="AD3902" s="5" t="str">
        <f>_xlfn.IFS(
tbl_HRMaster[[#This Row],[YearsAtCompany]]&lt;2,"&lt; 2 Years",
tbl_HRMaster[[#This Row],[YearsAtCompany]]&lt;5,"2-4 Years",
tbl_HRMaster[[#This Row],[YearsAtCompany]]&lt;10,"5-9 Years",
TRUE,"10+ Years"
)</f>
        <v>5-9 Years</v>
      </c>
      <c r="AE3902" s="5">
        <f>IF(tbl_HRMaster[[#This Row],[Attrition]]="Yes",1,0)</f>
        <v>1</v>
      </c>
    </row>
    <row r="3903" spans="1:31" x14ac:dyDescent="0.25">
      <c r="A3903">
        <v>33</v>
      </c>
      <c r="B3903" t="s">
        <v>28</v>
      </c>
      <c r="C3903" t="s">
        <v>22</v>
      </c>
      <c r="D3903" t="s">
        <v>30</v>
      </c>
      <c r="E3903">
        <v>10</v>
      </c>
      <c r="F3903">
        <v>3</v>
      </c>
      <c r="G3903" t="s">
        <v>24</v>
      </c>
      <c r="H3903">
        <v>1648</v>
      </c>
      <c r="I3903" t="s">
        <v>25</v>
      </c>
      <c r="J3903">
        <v>4</v>
      </c>
      <c r="K3903" t="s">
        <v>39</v>
      </c>
      <c r="L3903" t="s">
        <v>27</v>
      </c>
      <c r="M3903">
        <v>67280</v>
      </c>
      <c r="N3903">
        <v>7</v>
      </c>
      <c r="O3903">
        <v>22</v>
      </c>
      <c r="P3903">
        <v>0</v>
      </c>
      <c r="Q3903">
        <v>15</v>
      </c>
      <c r="R3903">
        <v>2</v>
      </c>
      <c r="S3903">
        <v>7</v>
      </c>
      <c r="T3903">
        <v>7</v>
      </c>
      <c r="U3903">
        <v>7</v>
      </c>
      <c r="V3903">
        <f>COUNTIF(tbl_HRMaster[EmployeeID],tbl_HRMaster[[#This Row],[EmployeeID]])</f>
        <v>1</v>
      </c>
      <c r="W3903">
        <f>IFERROR(INDEX(tbl_EmployeeSurvey[EnvironmentSatisfaction],MATCH(tbl_HRMaster[[#This Row],[EmployeeID]],tbl_EmployeeSurvey[EmployeeID],0)),"Not Found")</f>
        <v>2</v>
      </c>
      <c r="X3903">
        <f>IFERROR(INDEX(tbl_EmployeeSurvey[JobSatisfaction],MATCH(tbl_HRMaster[[#This Row],[EmployeeID]],tbl_EmployeeSurvey[EmployeeID],0)),"Not Found")</f>
        <v>3</v>
      </c>
      <c r="Y3903" s="5">
        <f>IFERROR(INDEX(tbl_EmployeeSurvey[WorkLifeBalance],MATCH(tbl_HRMaster[[#This Row],[EmployeeID]],tbl_EmployeeSurvey[EmployeeID],0)),"Not Found")</f>
        <v>4</v>
      </c>
      <c r="Z3903" s="5">
        <f>IFERROR(VLOOKUP(tbl_HRMaster[[#This Row],[EmployeeID]],tbl_ManagerSurvey[[EmployeeID]:[PerformanceRating]],2,FALSE),"Not Found")</f>
        <v>2</v>
      </c>
      <c r="AA3903" s="5">
        <f>IFERROR(VLOOKUP(tbl_HRMaster[[#This Row],[EmployeeID]],tbl_ManagerSurvey[[EmployeeID]:[PerformanceRating]],3,FALSE),"Not Found")</f>
        <v>4</v>
      </c>
      <c r="AB3903" s="5" t="str">
        <f>IF(tbl_HRMaster[[#This Row],[Attrition]]="Yes","Left","Active")</f>
        <v>Left</v>
      </c>
      <c r="AC3903" s="5" t="str">
        <f>_xlfn.IFS(tbl_HRMaster[[#This Row],[Age]]&lt;25,"Under 25",tbl_HRMaster[[#This Row],[Age]]&lt;35,"25-34",tbl_HRMaster[[#This Row],[Age]]&lt;45,"35-44",tbl_HRMaster[[#This Row],[Age]]&lt;55,"45-54",TRUE,"Above 54")</f>
        <v>25-34</v>
      </c>
      <c r="AD3903" s="5" t="str">
        <f>_xlfn.IFS(
tbl_HRMaster[[#This Row],[YearsAtCompany]]&lt;2,"&lt; 2 Years",
tbl_HRMaster[[#This Row],[YearsAtCompany]]&lt;5,"2-4 Years",
tbl_HRMaster[[#This Row],[YearsAtCompany]]&lt;10,"5-9 Years",
TRUE,"10+ Years"
)</f>
        <v>5-9 Years</v>
      </c>
      <c r="AE3903" s="5">
        <f>IF(tbl_HRMaster[[#This Row],[Attrition]]="Yes",1,0)</f>
        <v>1</v>
      </c>
    </row>
    <row r="3904" spans="1:31" x14ac:dyDescent="0.25">
      <c r="A3904">
        <v>33</v>
      </c>
      <c r="B3904" t="s">
        <v>28</v>
      </c>
      <c r="C3904" t="s">
        <v>22</v>
      </c>
      <c r="D3904" t="s">
        <v>30</v>
      </c>
      <c r="E3904">
        <v>10</v>
      </c>
      <c r="F3904">
        <v>3</v>
      </c>
      <c r="G3904" t="s">
        <v>24</v>
      </c>
      <c r="H3904">
        <v>3118</v>
      </c>
      <c r="I3904" t="s">
        <v>25</v>
      </c>
      <c r="J3904">
        <v>4</v>
      </c>
      <c r="K3904" t="s">
        <v>39</v>
      </c>
      <c r="L3904" t="s">
        <v>27</v>
      </c>
      <c r="M3904">
        <v>67280</v>
      </c>
      <c r="N3904">
        <v>7</v>
      </c>
      <c r="O3904">
        <v>22</v>
      </c>
      <c r="P3904">
        <v>0</v>
      </c>
      <c r="Q3904">
        <v>15</v>
      </c>
      <c r="R3904">
        <v>2</v>
      </c>
      <c r="S3904">
        <v>7</v>
      </c>
      <c r="T3904">
        <v>7</v>
      </c>
      <c r="U3904">
        <v>7</v>
      </c>
      <c r="V3904">
        <f>COUNTIF(tbl_HRMaster[EmployeeID],tbl_HRMaster[[#This Row],[EmployeeID]])</f>
        <v>1</v>
      </c>
      <c r="W3904">
        <f>IFERROR(INDEX(tbl_EmployeeSurvey[EnvironmentSatisfaction],MATCH(tbl_HRMaster[[#This Row],[EmployeeID]],tbl_EmployeeSurvey[EmployeeID],0)),"Not Found")</f>
        <v>2</v>
      </c>
      <c r="X3904">
        <f>IFERROR(INDEX(tbl_EmployeeSurvey[JobSatisfaction],MATCH(tbl_HRMaster[[#This Row],[EmployeeID]],tbl_EmployeeSurvey[EmployeeID],0)),"Not Found")</f>
        <v>3</v>
      </c>
      <c r="Y3904" s="5">
        <f>IFERROR(INDEX(tbl_EmployeeSurvey[WorkLifeBalance],MATCH(tbl_HRMaster[[#This Row],[EmployeeID]],tbl_EmployeeSurvey[EmployeeID],0)),"Not Found")</f>
        <v>4</v>
      </c>
      <c r="Z3904" s="5">
        <f>IFERROR(VLOOKUP(tbl_HRMaster[[#This Row],[EmployeeID]],tbl_ManagerSurvey[[EmployeeID]:[PerformanceRating]],2,FALSE),"Not Found")</f>
        <v>2</v>
      </c>
      <c r="AA3904" s="5">
        <f>IFERROR(VLOOKUP(tbl_HRMaster[[#This Row],[EmployeeID]],tbl_ManagerSurvey[[EmployeeID]:[PerformanceRating]],3,FALSE),"Not Found")</f>
        <v>4</v>
      </c>
      <c r="AB3904" s="5" t="str">
        <f>IF(tbl_HRMaster[[#This Row],[Attrition]]="Yes","Left","Active")</f>
        <v>Left</v>
      </c>
      <c r="AC3904" s="5" t="str">
        <f>_xlfn.IFS(tbl_HRMaster[[#This Row],[Age]]&lt;25,"Under 25",tbl_HRMaster[[#This Row],[Age]]&lt;35,"25-34",tbl_HRMaster[[#This Row],[Age]]&lt;45,"35-44",tbl_HRMaster[[#This Row],[Age]]&lt;55,"45-54",TRUE,"Above 54")</f>
        <v>25-34</v>
      </c>
      <c r="AD3904" s="5" t="str">
        <f>_xlfn.IFS(
tbl_HRMaster[[#This Row],[YearsAtCompany]]&lt;2,"&lt; 2 Years",
tbl_HRMaster[[#This Row],[YearsAtCompany]]&lt;5,"2-4 Years",
tbl_HRMaster[[#This Row],[YearsAtCompany]]&lt;10,"5-9 Years",
TRUE,"10+ Years"
)</f>
        <v>5-9 Years</v>
      </c>
      <c r="AE3904" s="5">
        <f>IF(tbl_HRMaster[[#This Row],[Attrition]]="Yes",1,0)</f>
        <v>1</v>
      </c>
    </row>
    <row r="3905" spans="1:31" x14ac:dyDescent="0.25">
      <c r="A3905">
        <v>40</v>
      </c>
      <c r="B3905" t="s">
        <v>21</v>
      </c>
      <c r="C3905" t="s">
        <v>22</v>
      </c>
      <c r="D3905" t="s">
        <v>30</v>
      </c>
      <c r="E3905">
        <v>1</v>
      </c>
      <c r="F3905">
        <v>4</v>
      </c>
      <c r="G3905" t="s">
        <v>24</v>
      </c>
      <c r="H3905">
        <v>1047</v>
      </c>
      <c r="I3905" t="s">
        <v>34</v>
      </c>
      <c r="J3905">
        <v>2</v>
      </c>
      <c r="K3905" t="s">
        <v>44</v>
      </c>
      <c r="L3905" t="s">
        <v>41</v>
      </c>
      <c r="M3905">
        <v>199430</v>
      </c>
      <c r="N3905">
        <v>2</v>
      </c>
      <c r="O3905">
        <v>13</v>
      </c>
      <c r="P3905">
        <v>1</v>
      </c>
      <c r="Q3905">
        <v>15</v>
      </c>
      <c r="R3905">
        <v>3</v>
      </c>
      <c r="S3905">
        <v>7</v>
      </c>
      <c r="T3905">
        <v>7</v>
      </c>
      <c r="U3905">
        <v>7</v>
      </c>
      <c r="V3905">
        <f>COUNTIF(tbl_HRMaster[EmployeeID],tbl_HRMaster[[#This Row],[EmployeeID]])</f>
        <v>1</v>
      </c>
      <c r="W3905">
        <f>IFERROR(INDEX(tbl_EmployeeSurvey[EnvironmentSatisfaction],MATCH(tbl_HRMaster[[#This Row],[EmployeeID]],tbl_EmployeeSurvey[EmployeeID],0)),"Not Found")</f>
        <v>2</v>
      </c>
      <c r="X3905">
        <f>IFERROR(INDEX(tbl_EmployeeSurvey[JobSatisfaction],MATCH(tbl_HRMaster[[#This Row],[EmployeeID]],tbl_EmployeeSurvey[EmployeeID],0)),"Not Found")</f>
        <v>1</v>
      </c>
      <c r="Y3905" s="5">
        <f>IFERROR(INDEX(tbl_EmployeeSurvey[WorkLifeBalance],MATCH(tbl_HRMaster[[#This Row],[EmployeeID]],tbl_EmployeeSurvey[EmployeeID],0)),"Not Found")</f>
        <v>3</v>
      </c>
      <c r="Z3905" s="5">
        <f>IFERROR(VLOOKUP(tbl_HRMaster[[#This Row],[EmployeeID]],tbl_ManagerSurvey[[EmployeeID]:[PerformanceRating]],2,FALSE),"Not Found")</f>
        <v>3</v>
      </c>
      <c r="AA3905" s="5">
        <f>IFERROR(VLOOKUP(tbl_HRMaster[[#This Row],[EmployeeID]],tbl_ManagerSurvey[[EmployeeID]:[PerformanceRating]],3,FALSE),"Not Found")</f>
        <v>3</v>
      </c>
      <c r="AB3905" s="5" t="str">
        <f>IF(tbl_HRMaster[[#This Row],[Attrition]]="Yes","Left","Active")</f>
        <v>Active</v>
      </c>
      <c r="AC3905" s="5" t="str">
        <f>_xlfn.IFS(tbl_HRMaster[[#This Row],[Age]]&lt;25,"Under 25",tbl_HRMaster[[#This Row],[Age]]&lt;35,"25-34",tbl_HRMaster[[#This Row],[Age]]&lt;45,"35-44",tbl_HRMaster[[#This Row],[Age]]&lt;55,"45-54",TRUE,"Above 54")</f>
        <v>35-44</v>
      </c>
      <c r="AD3905" s="5" t="str">
        <f>_xlfn.IFS(
tbl_HRMaster[[#This Row],[YearsAtCompany]]&lt;2,"&lt; 2 Years",
tbl_HRMaster[[#This Row],[YearsAtCompany]]&lt;5,"2-4 Years",
tbl_HRMaster[[#This Row],[YearsAtCompany]]&lt;10,"5-9 Years",
TRUE,"10+ Years"
)</f>
        <v>5-9 Years</v>
      </c>
      <c r="AE3905" s="5">
        <f>IF(tbl_HRMaster[[#This Row],[Attrition]]="Yes",1,0)</f>
        <v>0</v>
      </c>
    </row>
    <row r="3906" spans="1:31" x14ac:dyDescent="0.25">
      <c r="A3906">
        <v>40</v>
      </c>
      <c r="B3906" t="s">
        <v>21</v>
      </c>
      <c r="C3906" t="s">
        <v>22</v>
      </c>
      <c r="D3906" t="s">
        <v>30</v>
      </c>
      <c r="E3906">
        <v>1</v>
      </c>
      <c r="F3906">
        <v>4</v>
      </c>
      <c r="G3906" t="s">
        <v>24</v>
      </c>
      <c r="H3906">
        <v>2517</v>
      </c>
      <c r="I3906" t="s">
        <v>34</v>
      </c>
      <c r="J3906">
        <v>2</v>
      </c>
      <c r="K3906" t="s">
        <v>44</v>
      </c>
      <c r="L3906" t="s">
        <v>41</v>
      </c>
      <c r="M3906">
        <v>199430</v>
      </c>
      <c r="N3906">
        <v>2</v>
      </c>
      <c r="O3906">
        <v>13</v>
      </c>
      <c r="P3906">
        <v>1</v>
      </c>
      <c r="Q3906">
        <v>15</v>
      </c>
      <c r="R3906">
        <v>3</v>
      </c>
      <c r="S3906">
        <v>7</v>
      </c>
      <c r="T3906">
        <v>7</v>
      </c>
      <c r="U3906">
        <v>7</v>
      </c>
      <c r="V3906">
        <f>COUNTIF(tbl_HRMaster[EmployeeID],tbl_HRMaster[[#This Row],[EmployeeID]])</f>
        <v>1</v>
      </c>
      <c r="W3906">
        <f>IFERROR(INDEX(tbl_EmployeeSurvey[EnvironmentSatisfaction],MATCH(tbl_HRMaster[[#This Row],[EmployeeID]],tbl_EmployeeSurvey[EmployeeID],0)),"Not Found")</f>
        <v>2</v>
      </c>
      <c r="X3906">
        <f>IFERROR(INDEX(tbl_EmployeeSurvey[JobSatisfaction],MATCH(tbl_HRMaster[[#This Row],[EmployeeID]],tbl_EmployeeSurvey[EmployeeID],0)),"Not Found")</f>
        <v>1</v>
      </c>
      <c r="Y3906" s="5">
        <f>IFERROR(INDEX(tbl_EmployeeSurvey[WorkLifeBalance],MATCH(tbl_HRMaster[[#This Row],[EmployeeID]],tbl_EmployeeSurvey[EmployeeID],0)),"Not Found")</f>
        <v>3</v>
      </c>
      <c r="Z3906" s="5">
        <f>IFERROR(VLOOKUP(tbl_HRMaster[[#This Row],[EmployeeID]],tbl_ManagerSurvey[[EmployeeID]:[PerformanceRating]],2,FALSE),"Not Found")</f>
        <v>3</v>
      </c>
      <c r="AA3906" s="5">
        <f>IFERROR(VLOOKUP(tbl_HRMaster[[#This Row],[EmployeeID]],tbl_ManagerSurvey[[EmployeeID]:[PerformanceRating]],3,FALSE),"Not Found")</f>
        <v>3</v>
      </c>
      <c r="AB3906" s="5" t="str">
        <f>IF(tbl_HRMaster[[#This Row],[Attrition]]="Yes","Left","Active")</f>
        <v>Active</v>
      </c>
      <c r="AC3906" s="5" t="str">
        <f>_xlfn.IFS(tbl_HRMaster[[#This Row],[Age]]&lt;25,"Under 25",tbl_HRMaster[[#This Row],[Age]]&lt;35,"25-34",tbl_HRMaster[[#This Row],[Age]]&lt;45,"35-44",tbl_HRMaster[[#This Row],[Age]]&lt;55,"45-54",TRUE,"Above 54")</f>
        <v>35-44</v>
      </c>
      <c r="AD3906" s="5" t="str">
        <f>_xlfn.IFS(
tbl_HRMaster[[#This Row],[YearsAtCompany]]&lt;2,"&lt; 2 Years",
tbl_HRMaster[[#This Row],[YearsAtCompany]]&lt;5,"2-4 Years",
tbl_HRMaster[[#This Row],[YearsAtCompany]]&lt;10,"5-9 Years",
TRUE,"10+ Years"
)</f>
        <v>5-9 Years</v>
      </c>
      <c r="AE3906" s="5">
        <f>IF(tbl_HRMaster[[#This Row],[Attrition]]="Yes",1,0)</f>
        <v>0</v>
      </c>
    </row>
    <row r="3907" spans="1:31" x14ac:dyDescent="0.25">
      <c r="A3907">
        <v>40</v>
      </c>
      <c r="B3907" t="s">
        <v>21</v>
      </c>
      <c r="C3907" t="s">
        <v>22</v>
      </c>
      <c r="D3907" t="s">
        <v>30</v>
      </c>
      <c r="E3907">
        <v>1</v>
      </c>
      <c r="F3907">
        <v>4</v>
      </c>
      <c r="G3907" t="s">
        <v>24</v>
      </c>
      <c r="H3907">
        <v>3987</v>
      </c>
      <c r="I3907" t="s">
        <v>34</v>
      </c>
      <c r="J3907">
        <v>2</v>
      </c>
      <c r="K3907" t="s">
        <v>44</v>
      </c>
      <c r="L3907" t="s">
        <v>41</v>
      </c>
      <c r="M3907">
        <v>199430</v>
      </c>
      <c r="N3907">
        <v>2</v>
      </c>
      <c r="O3907">
        <v>13</v>
      </c>
      <c r="P3907">
        <v>1</v>
      </c>
      <c r="Q3907">
        <v>15</v>
      </c>
      <c r="R3907">
        <v>3</v>
      </c>
      <c r="S3907">
        <v>7</v>
      </c>
      <c r="T3907">
        <v>7</v>
      </c>
      <c r="U3907">
        <v>7</v>
      </c>
      <c r="V3907">
        <f>COUNTIF(tbl_HRMaster[EmployeeID],tbl_HRMaster[[#This Row],[EmployeeID]])</f>
        <v>1</v>
      </c>
      <c r="W3907">
        <f>IFERROR(INDEX(tbl_EmployeeSurvey[EnvironmentSatisfaction],MATCH(tbl_HRMaster[[#This Row],[EmployeeID]],tbl_EmployeeSurvey[EmployeeID],0)),"Not Found")</f>
        <v>2</v>
      </c>
      <c r="X3907">
        <f>IFERROR(INDEX(tbl_EmployeeSurvey[JobSatisfaction],MATCH(tbl_HRMaster[[#This Row],[EmployeeID]],tbl_EmployeeSurvey[EmployeeID],0)),"Not Found")</f>
        <v>1</v>
      </c>
      <c r="Y3907" s="5">
        <f>IFERROR(INDEX(tbl_EmployeeSurvey[WorkLifeBalance],MATCH(tbl_HRMaster[[#This Row],[EmployeeID]],tbl_EmployeeSurvey[EmployeeID],0)),"Not Found")</f>
        <v>3</v>
      </c>
      <c r="Z3907" s="5">
        <f>IFERROR(VLOOKUP(tbl_HRMaster[[#This Row],[EmployeeID]],tbl_ManagerSurvey[[EmployeeID]:[PerformanceRating]],2,FALSE),"Not Found")</f>
        <v>3</v>
      </c>
      <c r="AA3907" s="5">
        <f>IFERROR(VLOOKUP(tbl_HRMaster[[#This Row],[EmployeeID]],tbl_ManagerSurvey[[EmployeeID]:[PerformanceRating]],3,FALSE),"Not Found")</f>
        <v>3</v>
      </c>
      <c r="AB3907" s="5" t="str">
        <f>IF(tbl_HRMaster[[#This Row],[Attrition]]="Yes","Left","Active")</f>
        <v>Active</v>
      </c>
      <c r="AC3907" s="5" t="str">
        <f>_xlfn.IFS(tbl_HRMaster[[#This Row],[Age]]&lt;25,"Under 25",tbl_HRMaster[[#This Row],[Age]]&lt;35,"25-34",tbl_HRMaster[[#This Row],[Age]]&lt;45,"35-44",tbl_HRMaster[[#This Row],[Age]]&lt;55,"45-54",TRUE,"Above 54")</f>
        <v>35-44</v>
      </c>
      <c r="AD3907" s="5" t="str">
        <f>_xlfn.IFS(
tbl_HRMaster[[#This Row],[YearsAtCompany]]&lt;2,"&lt; 2 Years",
tbl_HRMaster[[#This Row],[YearsAtCompany]]&lt;5,"2-4 Years",
tbl_HRMaster[[#This Row],[YearsAtCompany]]&lt;10,"5-9 Years",
TRUE,"10+ Years"
)</f>
        <v>5-9 Years</v>
      </c>
      <c r="AE3907" s="5">
        <f>IF(tbl_HRMaster[[#This Row],[Attrition]]="Yes",1,0)</f>
        <v>0</v>
      </c>
    </row>
    <row r="3908" spans="1:31" x14ac:dyDescent="0.25">
      <c r="A3908">
        <v>36</v>
      </c>
      <c r="B3908" t="s">
        <v>21</v>
      </c>
      <c r="C3908" t="s">
        <v>22</v>
      </c>
      <c r="D3908" t="s">
        <v>30</v>
      </c>
      <c r="E3908">
        <v>7</v>
      </c>
      <c r="F3908">
        <v>3</v>
      </c>
      <c r="G3908" t="s">
        <v>24</v>
      </c>
      <c r="H3908">
        <v>1222</v>
      </c>
      <c r="I3908" t="s">
        <v>34</v>
      </c>
      <c r="J3908">
        <v>1</v>
      </c>
      <c r="K3908" t="s">
        <v>35</v>
      </c>
      <c r="L3908" t="s">
        <v>27</v>
      </c>
      <c r="M3908">
        <v>92040</v>
      </c>
      <c r="N3908">
        <v>6</v>
      </c>
      <c r="O3908">
        <v>23</v>
      </c>
      <c r="P3908">
        <v>1</v>
      </c>
      <c r="Q3908">
        <v>17</v>
      </c>
      <c r="R3908">
        <v>2</v>
      </c>
      <c r="S3908">
        <v>7</v>
      </c>
      <c r="T3908">
        <v>7</v>
      </c>
      <c r="U3908">
        <v>7</v>
      </c>
      <c r="V3908">
        <f>COUNTIF(tbl_HRMaster[EmployeeID],tbl_HRMaster[[#This Row],[EmployeeID]])</f>
        <v>1</v>
      </c>
      <c r="W3908">
        <f>IFERROR(INDEX(tbl_EmployeeSurvey[EnvironmentSatisfaction],MATCH(tbl_HRMaster[[#This Row],[EmployeeID]],tbl_EmployeeSurvey[EmployeeID],0)),"Not Found")</f>
        <v>3</v>
      </c>
      <c r="X3908">
        <f>IFERROR(INDEX(tbl_EmployeeSurvey[JobSatisfaction],MATCH(tbl_HRMaster[[#This Row],[EmployeeID]],tbl_EmployeeSurvey[EmployeeID],0)),"Not Found")</f>
        <v>3</v>
      </c>
      <c r="Y3908" s="5">
        <f>IFERROR(INDEX(tbl_EmployeeSurvey[WorkLifeBalance],MATCH(tbl_HRMaster[[#This Row],[EmployeeID]],tbl_EmployeeSurvey[EmployeeID],0)),"Not Found")</f>
        <v>2</v>
      </c>
      <c r="Z3908" s="5">
        <f>IFERROR(VLOOKUP(tbl_HRMaster[[#This Row],[EmployeeID]],tbl_ManagerSurvey[[EmployeeID]:[PerformanceRating]],2,FALSE),"Not Found")</f>
        <v>3</v>
      </c>
      <c r="AA3908" s="5">
        <f>IFERROR(VLOOKUP(tbl_HRMaster[[#This Row],[EmployeeID]],tbl_ManagerSurvey[[EmployeeID]:[PerformanceRating]],3,FALSE),"Not Found")</f>
        <v>4</v>
      </c>
      <c r="AB3908" s="5" t="str">
        <f>IF(tbl_HRMaster[[#This Row],[Attrition]]="Yes","Left","Active")</f>
        <v>Active</v>
      </c>
      <c r="AC3908" s="5" t="str">
        <f>_xlfn.IFS(tbl_HRMaster[[#This Row],[Age]]&lt;25,"Under 25",tbl_HRMaster[[#This Row],[Age]]&lt;35,"25-34",tbl_HRMaster[[#This Row],[Age]]&lt;45,"35-44",tbl_HRMaster[[#This Row],[Age]]&lt;55,"45-54",TRUE,"Above 54")</f>
        <v>35-44</v>
      </c>
      <c r="AD3908" s="5" t="str">
        <f>_xlfn.IFS(
tbl_HRMaster[[#This Row],[YearsAtCompany]]&lt;2,"&lt; 2 Years",
tbl_HRMaster[[#This Row],[YearsAtCompany]]&lt;5,"2-4 Years",
tbl_HRMaster[[#This Row],[YearsAtCompany]]&lt;10,"5-9 Years",
TRUE,"10+ Years"
)</f>
        <v>5-9 Years</v>
      </c>
      <c r="AE3908" s="5">
        <f>IF(tbl_HRMaster[[#This Row],[Attrition]]="Yes",1,0)</f>
        <v>0</v>
      </c>
    </row>
    <row r="3909" spans="1:31" x14ac:dyDescent="0.25">
      <c r="A3909">
        <v>36</v>
      </c>
      <c r="B3909" t="s">
        <v>21</v>
      </c>
      <c r="C3909" t="s">
        <v>22</v>
      </c>
      <c r="D3909" t="s">
        <v>30</v>
      </c>
      <c r="E3909">
        <v>7</v>
      </c>
      <c r="F3909">
        <v>3</v>
      </c>
      <c r="G3909" t="s">
        <v>24</v>
      </c>
      <c r="H3909">
        <v>2692</v>
      </c>
      <c r="I3909" t="s">
        <v>34</v>
      </c>
      <c r="J3909">
        <v>1</v>
      </c>
      <c r="K3909" t="s">
        <v>35</v>
      </c>
      <c r="L3909" t="s">
        <v>27</v>
      </c>
      <c r="M3909">
        <v>92040</v>
      </c>
      <c r="N3909">
        <v>6</v>
      </c>
      <c r="O3909">
        <v>23</v>
      </c>
      <c r="P3909">
        <v>1</v>
      </c>
      <c r="Q3909">
        <v>17</v>
      </c>
      <c r="R3909">
        <v>2</v>
      </c>
      <c r="S3909">
        <v>7</v>
      </c>
      <c r="T3909">
        <v>7</v>
      </c>
      <c r="U3909">
        <v>7</v>
      </c>
      <c r="V3909">
        <f>COUNTIF(tbl_HRMaster[EmployeeID],tbl_HRMaster[[#This Row],[EmployeeID]])</f>
        <v>1</v>
      </c>
      <c r="W3909">
        <f>IFERROR(INDEX(tbl_EmployeeSurvey[EnvironmentSatisfaction],MATCH(tbl_HRMaster[[#This Row],[EmployeeID]],tbl_EmployeeSurvey[EmployeeID],0)),"Not Found")</f>
        <v>3</v>
      </c>
      <c r="X3909">
        <f>IFERROR(INDEX(tbl_EmployeeSurvey[JobSatisfaction],MATCH(tbl_HRMaster[[#This Row],[EmployeeID]],tbl_EmployeeSurvey[EmployeeID],0)),"Not Found")</f>
        <v>3</v>
      </c>
      <c r="Y3909" s="5">
        <f>IFERROR(INDEX(tbl_EmployeeSurvey[WorkLifeBalance],MATCH(tbl_HRMaster[[#This Row],[EmployeeID]],tbl_EmployeeSurvey[EmployeeID],0)),"Not Found")</f>
        <v>2</v>
      </c>
      <c r="Z3909" s="5">
        <f>IFERROR(VLOOKUP(tbl_HRMaster[[#This Row],[EmployeeID]],tbl_ManagerSurvey[[EmployeeID]:[PerformanceRating]],2,FALSE),"Not Found")</f>
        <v>3</v>
      </c>
      <c r="AA3909" s="5">
        <f>IFERROR(VLOOKUP(tbl_HRMaster[[#This Row],[EmployeeID]],tbl_ManagerSurvey[[EmployeeID]:[PerformanceRating]],3,FALSE),"Not Found")</f>
        <v>4</v>
      </c>
      <c r="AB3909" s="5" t="str">
        <f>IF(tbl_HRMaster[[#This Row],[Attrition]]="Yes","Left","Active")</f>
        <v>Active</v>
      </c>
      <c r="AC3909" s="5" t="str">
        <f>_xlfn.IFS(tbl_HRMaster[[#This Row],[Age]]&lt;25,"Under 25",tbl_HRMaster[[#This Row],[Age]]&lt;35,"25-34",tbl_HRMaster[[#This Row],[Age]]&lt;45,"35-44",tbl_HRMaster[[#This Row],[Age]]&lt;55,"45-54",TRUE,"Above 54")</f>
        <v>35-44</v>
      </c>
      <c r="AD3909" s="5" t="str">
        <f>_xlfn.IFS(
tbl_HRMaster[[#This Row],[YearsAtCompany]]&lt;2,"&lt; 2 Years",
tbl_HRMaster[[#This Row],[YearsAtCompany]]&lt;5,"2-4 Years",
tbl_HRMaster[[#This Row],[YearsAtCompany]]&lt;10,"5-9 Years",
TRUE,"10+ Years"
)</f>
        <v>5-9 Years</v>
      </c>
      <c r="AE3909" s="5">
        <f>IF(tbl_HRMaster[[#This Row],[Attrition]]="Yes",1,0)</f>
        <v>0</v>
      </c>
    </row>
    <row r="3910" spans="1:31" x14ac:dyDescent="0.25">
      <c r="A3910">
        <v>36</v>
      </c>
      <c r="B3910" t="s">
        <v>21</v>
      </c>
      <c r="C3910" t="s">
        <v>22</v>
      </c>
      <c r="D3910" t="s">
        <v>30</v>
      </c>
      <c r="E3910">
        <v>7</v>
      </c>
      <c r="F3910">
        <v>3</v>
      </c>
      <c r="G3910" t="s">
        <v>24</v>
      </c>
      <c r="H3910">
        <v>4162</v>
      </c>
      <c r="I3910" t="s">
        <v>34</v>
      </c>
      <c r="J3910">
        <v>1</v>
      </c>
      <c r="K3910" t="s">
        <v>35</v>
      </c>
      <c r="L3910" t="s">
        <v>27</v>
      </c>
      <c r="M3910">
        <v>92040</v>
      </c>
      <c r="N3910">
        <v>6</v>
      </c>
      <c r="O3910">
        <v>23</v>
      </c>
      <c r="P3910">
        <v>1</v>
      </c>
      <c r="Q3910">
        <v>17</v>
      </c>
      <c r="R3910">
        <v>2</v>
      </c>
      <c r="S3910">
        <v>7</v>
      </c>
      <c r="T3910">
        <v>7</v>
      </c>
      <c r="U3910">
        <v>7</v>
      </c>
      <c r="V3910">
        <f>COUNTIF(tbl_HRMaster[EmployeeID],tbl_HRMaster[[#This Row],[EmployeeID]])</f>
        <v>1</v>
      </c>
      <c r="W3910">
        <f>IFERROR(INDEX(tbl_EmployeeSurvey[EnvironmentSatisfaction],MATCH(tbl_HRMaster[[#This Row],[EmployeeID]],tbl_EmployeeSurvey[EmployeeID],0)),"Not Found")</f>
        <v>3</v>
      </c>
      <c r="X3910">
        <f>IFERROR(INDEX(tbl_EmployeeSurvey[JobSatisfaction],MATCH(tbl_HRMaster[[#This Row],[EmployeeID]],tbl_EmployeeSurvey[EmployeeID],0)),"Not Found")</f>
        <v>3</v>
      </c>
      <c r="Y3910" s="5">
        <f>IFERROR(INDEX(tbl_EmployeeSurvey[WorkLifeBalance],MATCH(tbl_HRMaster[[#This Row],[EmployeeID]],tbl_EmployeeSurvey[EmployeeID],0)),"Not Found")</f>
        <v>2</v>
      </c>
      <c r="Z3910" s="5">
        <f>IFERROR(VLOOKUP(tbl_HRMaster[[#This Row],[EmployeeID]],tbl_ManagerSurvey[[EmployeeID]:[PerformanceRating]],2,FALSE),"Not Found")</f>
        <v>3</v>
      </c>
      <c r="AA3910" s="5">
        <f>IFERROR(VLOOKUP(tbl_HRMaster[[#This Row],[EmployeeID]],tbl_ManagerSurvey[[EmployeeID]:[PerformanceRating]],3,FALSE),"Not Found")</f>
        <v>4</v>
      </c>
      <c r="AB3910" s="5" t="str">
        <f>IF(tbl_HRMaster[[#This Row],[Attrition]]="Yes","Left","Active")</f>
        <v>Active</v>
      </c>
      <c r="AC3910" s="5" t="str">
        <f>_xlfn.IFS(tbl_HRMaster[[#This Row],[Age]]&lt;25,"Under 25",tbl_HRMaster[[#This Row],[Age]]&lt;35,"25-34",tbl_HRMaster[[#This Row],[Age]]&lt;45,"35-44",tbl_HRMaster[[#This Row],[Age]]&lt;55,"45-54",TRUE,"Above 54")</f>
        <v>35-44</v>
      </c>
      <c r="AD3910" s="5" t="str">
        <f>_xlfn.IFS(
tbl_HRMaster[[#This Row],[YearsAtCompany]]&lt;2,"&lt; 2 Years",
tbl_HRMaster[[#This Row],[YearsAtCompany]]&lt;5,"2-4 Years",
tbl_HRMaster[[#This Row],[YearsAtCompany]]&lt;10,"5-9 Years",
TRUE,"10+ Years"
)</f>
        <v>5-9 Years</v>
      </c>
      <c r="AE3910" s="5">
        <f>IF(tbl_HRMaster[[#This Row],[Attrition]]="Yes",1,0)</f>
        <v>0</v>
      </c>
    </row>
    <row r="3911" spans="1:31" x14ac:dyDescent="0.25">
      <c r="A3911">
        <v>36</v>
      </c>
      <c r="B3911" t="s">
        <v>21</v>
      </c>
      <c r="C3911" t="s">
        <v>22</v>
      </c>
      <c r="D3911" t="s">
        <v>23</v>
      </c>
      <c r="E3911">
        <v>3</v>
      </c>
      <c r="F3911">
        <v>2</v>
      </c>
      <c r="G3911" t="s">
        <v>45</v>
      </c>
      <c r="H3911">
        <v>625</v>
      </c>
      <c r="I3911" t="s">
        <v>34</v>
      </c>
      <c r="J3911">
        <v>4</v>
      </c>
      <c r="K3911" t="s">
        <v>26</v>
      </c>
      <c r="L3911" t="s">
        <v>41</v>
      </c>
      <c r="M3911">
        <v>178610</v>
      </c>
      <c r="N3911">
        <v>2</v>
      </c>
      <c r="O3911">
        <v>18</v>
      </c>
      <c r="P3911">
        <v>0</v>
      </c>
      <c r="Q3911">
        <v>17</v>
      </c>
      <c r="R3911">
        <v>2</v>
      </c>
      <c r="S3911">
        <v>7</v>
      </c>
      <c r="T3911">
        <v>7</v>
      </c>
      <c r="U3911">
        <v>7</v>
      </c>
      <c r="V3911">
        <f>COUNTIF(tbl_HRMaster[EmployeeID],tbl_HRMaster[[#This Row],[EmployeeID]])</f>
        <v>1</v>
      </c>
      <c r="W3911">
        <f>IFERROR(INDEX(tbl_EmployeeSurvey[EnvironmentSatisfaction],MATCH(tbl_HRMaster[[#This Row],[EmployeeID]],tbl_EmployeeSurvey[EmployeeID],0)),"Not Found")</f>
        <v>3</v>
      </c>
      <c r="X3911">
        <f>IFERROR(INDEX(tbl_EmployeeSurvey[JobSatisfaction],MATCH(tbl_HRMaster[[#This Row],[EmployeeID]],tbl_EmployeeSurvey[EmployeeID],0)),"Not Found")</f>
        <v>1</v>
      </c>
      <c r="Y3911" s="5">
        <f>IFERROR(INDEX(tbl_EmployeeSurvey[WorkLifeBalance],MATCH(tbl_HRMaster[[#This Row],[EmployeeID]],tbl_EmployeeSurvey[EmployeeID],0)),"Not Found")</f>
        <v>3</v>
      </c>
      <c r="Z3911" s="5">
        <f>IFERROR(VLOOKUP(tbl_HRMaster[[#This Row],[EmployeeID]],tbl_ManagerSurvey[[EmployeeID]:[PerformanceRating]],2,FALSE),"Not Found")</f>
        <v>2</v>
      </c>
      <c r="AA3911" s="5">
        <f>IFERROR(VLOOKUP(tbl_HRMaster[[#This Row],[EmployeeID]],tbl_ManagerSurvey[[EmployeeID]:[PerformanceRating]],3,FALSE),"Not Found")</f>
        <v>3</v>
      </c>
      <c r="AB3911" s="5" t="str">
        <f>IF(tbl_HRMaster[[#This Row],[Attrition]]="Yes","Left","Active")</f>
        <v>Active</v>
      </c>
      <c r="AC3911" s="5" t="str">
        <f>_xlfn.IFS(tbl_HRMaster[[#This Row],[Age]]&lt;25,"Under 25",tbl_HRMaster[[#This Row],[Age]]&lt;35,"25-34",tbl_HRMaster[[#This Row],[Age]]&lt;45,"35-44",tbl_HRMaster[[#This Row],[Age]]&lt;55,"45-54",TRUE,"Above 54")</f>
        <v>35-44</v>
      </c>
      <c r="AD3911" s="5" t="str">
        <f>_xlfn.IFS(
tbl_HRMaster[[#This Row],[YearsAtCompany]]&lt;2,"&lt; 2 Years",
tbl_HRMaster[[#This Row],[YearsAtCompany]]&lt;5,"2-4 Years",
tbl_HRMaster[[#This Row],[YearsAtCompany]]&lt;10,"5-9 Years",
TRUE,"10+ Years"
)</f>
        <v>5-9 Years</v>
      </c>
      <c r="AE3911" s="5">
        <f>IF(tbl_HRMaster[[#This Row],[Attrition]]="Yes",1,0)</f>
        <v>0</v>
      </c>
    </row>
    <row r="3912" spans="1:31" x14ac:dyDescent="0.25">
      <c r="A3912">
        <v>36</v>
      </c>
      <c r="B3912" t="s">
        <v>21</v>
      </c>
      <c r="C3912" t="s">
        <v>22</v>
      </c>
      <c r="D3912" t="s">
        <v>23</v>
      </c>
      <c r="E3912">
        <v>3</v>
      </c>
      <c r="F3912">
        <v>2</v>
      </c>
      <c r="G3912" t="s">
        <v>45</v>
      </c>
      <c r="H3912">
        <v>2095</v>
      </c>
      <c r="I3912" t="s">
        <v>34</v>
      </c>
      <c r="J3912">
        <v>4</v>
      </c>
      <c r="K3912" t="s">
        <v>26</v>
      </c>
      <c r="L3912" t="s">
        <v>41</v>
      </c>
      <c r="M3912">
        <v>178610</v>
      </c>
      <c r="N3912">
        <v>2</v>
      </c>
      <c r="O3912">
        <v>18</v>
      </c>
      <c r="P3912">
        <v>0</v>
      </c>
      <c r="Q3912">
        <v>17</v>
      </c>
      <c r="R3912">
        <v>2</v>
      </c>
      <c r="S3912">
        <v>7</v>
      </c>
      <c r="T3912">
        <v>7</v>
      </c>
      <c r="U3912">
        <v>7</v>
      </c>
      <c r="V3912">
        <f>COUNTIF(tbl_HRMaster[EmployeeID],tbl_HRMaster[[#This Row],[EmployeeID]])</f>
        <v>1</v>
      </c>
      <c r="W3912">
        <f>IFERROR(INDEX(tbl_EmployeeSurvey[EnvironmentSatisfaction],MATCH(tbl_HRMaster[[#This Row],[EmployeeID]],tbl_EmployeeSurvey[EmployeeID],0)),"Not Found")</f>
        <v>3</v>
      </c>
      <c r="X3912">
        <f>IFERROR(INDEX(tbl_EmployeeSurvey[JobSatisfaction],MATCH(tbl_HRMaster[[#This Row],[EmployeeID]],tbl_EmployeeSurvey[EmployeeID],0)),"Not Found")</f>
        <v>1</v>
      </c>
      <c r="Y3912" s="5">
        <f>IFERROR(INDEX(tbl_EmployeeSurvey[WorkLifeBalance],MATCH(tbl_HRMaster[[#This Row],[EmployeeID]],tbl_EmployeeSurvey[EmployeeID],0)),"Not Found")</f>
        <v>3</v>
      </c>
      <c r="Z3912" s="5">
        <f>IFERROR(VLOOKUP(tbl_HRMaster[[#This Row],[EmployeeID]],tbl_ManagerSurvey[[EmployeeID]:[PerformanceRating]],2,FALSE),"Not Found")</f>
        <v>2</v>
      </c>
      <c r="AA3912" s="5">
        <f>IFERROR(VLOOKUP(tbl_HRMaster[[#This Row],[EmployeeID]],tbl_ManagerSurvey[[EmployeeID]:[PerformanceRating]],3,FALSE),"Not Found")</f>
        <v>3</v>
      </c>
      <c r="AB3912" s="5" t="str">
        <f>IF(tbl_HRMaster[[#This Row],[Attrition]]="Yes","Left","Active")</f>
        <v>Active</v>
      </c>
      <c r="AC3912" s="5" t="str">
        <f>_xlfn.IFS(tbl_HRMaster[[#This Row],[Age]]&lt;25,"Under 25",tbl_HRMaster[[#This Row],[Age]]&lt;35,"25-34",tbl_HRMaster[[#This Row],[Age]]&lt;45,"35-44",tbl_HRMaster[[#This Row],[Age]]&lt;55,"45-54",TRUE,"Above 54")</f>
        <v>35-44</v>
      </c>
      <c r="AD3912" s="5" t="str">
        <f>_xlfn.IFS(
tbl_HRMaster[[#This Row],[YearsAtCompany]]&lt;2,"&lt; 2 Years",
tbl_HRMaster[[#This Row],[YearsAtCompany]]&lt;5,"2-4 Years",
tbl_HRMaster[[#This Row],[YearsAtCompany]]&lt;10,"5-9 Years",
TRUE,"10+ Years"
)</f>
        <v>5-9 Years</v>
      </c>
      <c r="AE3912" s="5">
        <f>IF(tbl_HRMaster[[#This Row],[Attrition]]="Yes",1,0)</f>
        <v>0</v>
      </c>
    </row>
    <row r="3913" spans="1:31" x14ac:dyDescent="0.25">
      <c r="A3913">
        <v>36</v>
      </c>
      <c r="B3913" t="s">
        <v>21</v>
      </c>
      <c r="C3913" t="s">
        <v>22</v>
      </c>
      <c r="D3913" t="s">
        <v>23</v>
      </c>
      <c r="E3913">
        <v>3</v>
      </c>
      <c r="F3913">
        <v>2</v>
      </c>
      <c r="G3913" t="s">
        <v>45</v>
      </c>
      <c r="H3913">
        <v>3565</v>
      </c>
      <c r="I3913" t="s">
        <v>34</v>
      </c>
      <c r="J3913">
        <v>4</v>
      </c>
      <c r="K3913" t="s">
        <v>26</v>
      </c>
      <c r="L3913" t="s">
        <v>41</v>
      </c>
      <c r="M3913">
        <v>178610</v>
      </c>
      <c r="N3913">
        <v>2</v>
      </c>
      <c r="O3913">
        <v>18</v>
      </c>
      <c r="P3913">
        <v>0</v>
      </c>
      <c r="Q3913">
        <v>17</v>
      </c>
      <c r="R3913">
        <v>2</v>
      </c>
      <c r="S3913">
        <v>7</v>
      </c>
      <c r="T3913">
        <v>7</v>
      </c>
      <c r="U3913">
        <v>7</v>
      </c>
      <c r="V3913">
        <f>COUNTIF(tbl_HRMaster[EmployeeID],tbl_HRMaster[[#This Row],[EmployeeID]])</f>
        <v>1</v>
      </c>
      <c r="W3913">
        <f>IFERROR(INDEX(tbl_EmployeeSurvey[EnvironmentSatisfaction],MATCH(tbl_HRMaster[[#This Row],[EmployeeID]],tbl_EmployeeSurvey[EmployeeID],0)),"Not Found")</f>
        <v>3</v>
      </c>
      <c r="X3913">
        <f>IFERROR(INDEX(tbl_EmployeeSurvey[JobSatisfaction],MATCH(tbl_HRMaster[[#This Row],[EmployeeID]],tbl_EmployeeSurvey[EmployeeID],0)),"Not Found")</f>
        <v>1</v>
      </c>
      <c r="Y3913" s="5">
        <f>IFERROR(INDEX(tbl_EmployeeSurvey[WorkLifeBalance],MATCH(tbl_HRMaster[[#This Row],[EmployeeID]],tbl_EmployeeSurvey[EmployeeID],0)),"Not Found")</f>
        <v>3</v>
      </c>
      <c r="Z3913" s="5">
        <f>IFERROR(VLOOKUP(tbl_HRMaster[[#This Row],[EmployeeID]],tbl_ManagerSurvey[[EmployeeID]:[PerformanceRating]],2,FALSE),"Not Found")</f>
        <v>2</v>
      </c>
      <c r="AA3913" s="5">
        <f>IFERROR(VLOOKUP(tbl_HRMaster[[#This Row],[EmployeeID]],tbl_ManagerSurvey[[EmployeeID]:[PerformanceRating]],3,FALSE),"Not Found")</f>
        <v>3</v>
      </c>
      <c r="AB3913" s="5" t="str">
        <f>IF(tbl_HRMaster[[#This Row],[Attrition]]="Yes","Left","Active")</f>
        <v>Active</v>
      </c>
      <c r="AC3913" s="5" t="str">
        <f>_xlfn.IFS(tbl_HRMaster[[#This Row],[Age]]&lt;25,"Under 25",tbl_HRMaster[[#This Row],[Age]]&lt;35,"25-34",tbl_HRMaster[[#This Row],[Age]]&lt;45,"35-44",tbl_HRMaster[[#This Row],[Age]]&lt;55,"45-54",TRUE,"Above 54")</f>
        <v>35-44</v>
      </c>
      <c r="AD3913" s="5" t="str">
        <f>_xlfn.IFS(
tbl_HRMaster[[#This Row],[YearsAtCompany]]&lt;2,"&lt; 2 Years",
tbl_HRMaster[[#This Row],[YearsAtCompany]]&lt;5,"2-4 Years",
tbl_HRMaster[[#This Row],[YearsAtCompany]]&lt;10,"5-9 Years",
TRUE,"10+ Years"
)</f>
        <v>5-9 Years</v>
      </c>
      <c r="AE3913" s="5">
        <f>IF(tbl_HRMaster[[#This Row],[Attrition]]="Yes",1,0)</f>
        <v>0</v>
      </c>
    </row>
    <row r="3914" spans="1:31" x14ac:dyDescent="0.25">
      <c r="A3914">
        <v>41</v>
      </c>
      <c r="B3914" t="s">
        <v>21</v>
      </c>
      <c r="C3914" t="s">
        <v>29</v>
      </c>
      <c r="D3914" t="s">
        <v>23</v>
      </c>
      <c r="E3914">
        <v>10</v>
      </c>
      <c r="F3914">
        <v>2</v>
      </c>
      <c r="G3914" t="s">
        <v>38</v>
      </c>
      <c r="H3914">
        <v>1360</v>
      </c>
      <c r="I3914" t="s">
        <v>25</v>
      </c>
      <c r="J3914">
        <v>3</v>
      </c>
      <c r="K3914" t="s">
        <v>42</v>
      </c>
      <c r="L3914" t="s">
        <v>41</v>
      </c>
      <c r="M3914">
        <v>79450</v>
      </c>
      <c r="N3914">
        <v>4</v>
      </c>
      <c r="O3914">
        <v>12</v>
      </c>
      <c r="P3914">
        <v>1</v>
      </c>
      <c r="Q3914">
        <v>21</v>
      </c>
      <c r="R3914">
        <v>6</v>
      </c>
      <c r="S3914">
        <v>7</v>
      </c>
      <c r="T3914">
        <v>7</v>
      </c>
      <c r="U3914">
        <v>7</v>
      </c>
      <c r="V3914">
        <f>COUNTIF(tbl_HRMaster[EmployeeID],tbl_HRMaster[[#This Row],[EmployeeID]])</f>
        <v>1</v>
      </c>
      <c r="W3914">
        <f>IFERROR(INDEX(tbl_EmployeeSurvey[EnvironmentSatisfaction],MATCH(tbl_HRMaster[[#This Row],[EmployeeID]],tbl_EmployeeSurvey[EmployeeID],0)),"Not Found")</f>
        <v>4</v>
      </c>
      <c r="X3914">
        <f>IFERROR(INDEX(tbl_EmployeeSurvey[JobSatisfaction],MATCH(tbl_HRMaster[[#This Row],[EmployeeID]],tbl_EmployeeSurvey[EmployeeID],0)),"Not Found")</f>
        <v>1</v>
      </c>
      <c r="Y3914" s="5">
        <f>IFERROR(INDEX(tbl_EmployeeSurvey[WorkLifeBalance],MATCH(tbl_HRMaster[[#This Row],[EmployeeID]],tbl_EmployeeSurvey[EmployeeID],0)),"Not Found")</f>
        <v>2</v>
      </c>
      <c r="Z3914" s="5">
        <f>IFERROR(VLOOKUP(tbl_HRMaster[[#This Row],[EmployeeID]],tbl_ManagerSurvey[[EmployeeID]:[PerformanceRating]],2,FALSE),"Not Found")</f>
        <v>2</v>
      </c>
      <c r="AA3914" s="5">
        <f>IFERROR(VLOOKUP(tbl_HRMaster[[#This Row],[EmployeeID]],tbl_ManagerSurvey[[EmployeeID]:[PerformanceRating]],3,FALSE),"Not Found")</f>
        <v>3</v>
      </c>
      <c r="AB3914" s="5" t="str">
        <f>IF(tbl_HRMaster[[#This Row],[Attrition]]="Yes","Left","Active")</f>
        <v>Active</v>
      </c>
      <c r="AC3914" s="5" t="str">
        <f>_xlfn.IFS(tbl_HRMaster[[#This Row],[Age]]&lt;25,"Under 25",tbl_HRMaster[[#This Row],[Age]]&lt;35,"25-34",tbl_HRMaster[[#This Row],[Age]]&lt;45,"35-44",tbl_HRMaster[[#This Row],[Age]]&lt;55,"45-54",TRUE,"Above 54")</f>
        <v>35-44</v>
      </c>
      <c r="AD3914" s="5" t="str">
        <f>_xlfn.IFS(
tbl_HRMaster[[#This Row],[YearsAtCompany]]&lt;2,"&lt; 2 Years",
tbl_HRMaster[[#This Row],[YearsAtCompany]]&lt;5,"2-4 Years",
tbl_HRMaster[[#This Row],[YearsAtCompany]]&lt;10,"5-9 Years",
TRUE,"10+ Years"
)</f>
        <v>5-9 Years</v>
      </c>
      <c r="AE3914" s="5">
        <f>IF(tbl_HRMaster[[#This Row],[Attrition]]="Yes",1,0)</f>
        <v>0</v>
      </c>
    </row>
    <row r="3915" spans="1:31" x14ac:dyDescent="0.25">
      <c r="A3915">
        <v>41</v>
      </c>
      <c r="B3915" t="s">
        <v>21</v>
      </c>
      <c r="C3915" t="s">
        <v>29</v>
      </c>
      <c r="D3915" t="s">
        <v>23</v>
      </c>
      <c r="E3915">
        <v>10</v>
      </c>
      <c r="F3915">
        <v>2</v>
      </c>
      <c r="G3915" t="s">
        <v>38</v>
      </c>
      <c r="H3915">
        <v>2830</v>
      </c>
      <c r="I3915" t="s">
        <v>25</v>
      </c>
      <c r="J3915">
        <v>3</v>
      </c>
      <c r="K3915" t="s">
        <v>42</v>
      </c>
      <c r="L3915" t="s">
        <v>41</v>
      </c>
      <c r="M3915">
        <v>79450</v>
      </c>
      <c r="N3915">
        <v>4</v>
      </c>
      <c r="O3915">
        <v>12</v>
      </c>
      <c r="P3915">
        <v>1</v>
      </c>
      <c r="Q3915">
        <v>21</v>
      </c>
      <c r="R3915">
        <v>6</v>
      </c>
      <c r="S3915">
        <v>7</v>
      </c>
      <c r="T3915">
        <v>7</v>
      </c>
      <c r="U3915">
        <v>7</v>
      </c>
      <c r="V3915">
        <f>COUNTIF(tbl_HRMaster[EmployeeID],tbl_HRMaster[[#This Row],[EmployeeID]])</f>
        <v>1</v>
      </c>
      <c r="W3915">
        <f>IFERROR(INDEX(tbl_EmployeeSurvey[EnvironmentSatisfaction],MATCH(tbl_HRMaster[[#This Row],[EmployeeID]],tbl_EmployeeSurvey[EmployeeID],0)),"Not Found")</f>
        <v>4</v>
      </c>
      <c r="X3915">
        <f>IFERROR(INDEX(tbl_EmployeeSurvey[JobSatisfaction],MATCH(tbl_HRMaster[[#This Row],[EmployeeID]],tbl_EmployeeSurvey[EmployeeID],0)),"Not Found")</f>
        <v>1</v>
      </c>
      <c r="Y3915" s="5">
        <f>IFERROR(INDEX(tbl_EmployeeSurvey[WorkLifeBalance],MATCH(tbl_HRMaster[[#This Row],[EmployeeID]],tbl_EmployeeSurvey[EmployeeID],0)),"Not Found")</f>
        <v>2</v>
      </c>
      <c r="Z3915" s="5">
        <f>IFERROR(VLOOKUP(tbl_HRMaster[[#This Row],[EmployeeID]],tbl_ManagerSurvey[[EmployeeID]:[PerformanceRating]],2,FALSE),"Not Found")</f>
        <v>2</v>
      </c>
      <c r="AA3915" s="5">
        <f>IFERROR(VLOOKUP(tbl_HRMaster[[#This Row],[EmployeeID]],tbl_ManagerSurvey[[EmployeeID]:[PerformanceRating]],3,FALSE),"Not Found")</f>
        <v>3</v>
      </c>
      <c r="AB3915" s="5" t="str">
        <f>IF(tbl_HRMaster[[#This Row],[Attrition]]="Yes","Left","Active")</f>
        <v>Active</v>
      </c>
      <c r="AC3915" s="5" t="str">
        <f>_xlfn.IFS(tbl_HRMaster[[#This Row],[Age]]&lt;25,"Under 25",tbl_HRMaster[[#This Row],[Age]]&lt;35,"25-34",tbl_HRMaster[[#This Row],[Age]]&lt;45,"35-44",tbl_HRMaster[[#This Row],[Age]]&lt;55,"45-54",TRUE,"Above 54")</f>
        <v>35-44</v>
      </c>
      <c r="AD3915" s="5" t="str">
        <f>_xlfn.IFS(
tbl_HRMaster[[#This Row],[YearsAtCompany]]&lt;2,"&lt; 2 Years",
tbl_HRMaster[[#This Row],[YearsAtCompany]]&lt;5,"2-4 Years",
tbl_HRMaster[[#This Row],[YearsAtCompany]]&lt;10,"5-9 Years",
TRUE,"10+ Years"
)</f>
        <v>5-9 Years</v>
      </c>
      <c r="AE3915" s="5">
        <f>IF(tbl_HRMaster[[#This Row],[Attrition]]="Yes",1,0)</f>
        <v>0</v>
      </c>
    </row>
    <row r="3916" spans="1:31" x14ac:dyDescent="0.25">
      <c r="A3916">
        <v>41</v>
      </c>
      <c r="B3916" t="s">
        <v>21</v>
      </c>
      <c r="C3916" t="s">
        <v>29</v>
      </c>
      <c r="D3916" t="s">
        <v>23</v>
      </c>
      <c r="E3916">
        <v>10</v>
      </c>
      <c r="F3916">
        <v>2</v>
      </c>
      <c r="G3916" t="s">
        <v>38</v>
      </c>
      <c r="H3916">
        <v>4300</v>
      </c>
      <c r="I3916" t="s">
        <v>25</v>
      </c>
      <c r="J3916">
        <v>3</v>
      </c>
      <c r="K3916" t="s">
        <v>42</v>
      </c>
      <c r="L3916" t="s">
        <v>41</v>
      </c>
      <c r="M3916">
        <v>79450</v>
      </c>
      <c r="N3916">
        <v>4</v>
      </c>
      <c r="O3916">
        <v>12</v>
      </c>
      <c r="P3916">
        <v>1</v>
      </c>
      <c r="Q3916">
        <v>21</v>
      </c>
      <c r="R3916">
        <v>6</v>
      </c>
      <c r="S3916">
        <v>7</v>
      </c>
      <c r="T3916">
        <v>7</v>
      </c>
      <c r="U3916">
        <v>7</v>
      </c>
      <c r="V3916">
        <f>COUNTIF(tbl_HRMaster[EmployeeID],tbl_HRMaster[[#This Row],[EmployeeID]])</f>
        <v>1</v>
      </c>
      <c r="W3916">
        <f>IFERROR(INDEX(tbl_EmployeeSurvey[EnvironmentSatisfaction],MATCH(tbl_HRMaster[[#This Row],[EmployeeID]],tbl_EmployeeSurvey[EmployeeID],0)),"Not Found")</f>
        <v>4</v>
      </c>
      <c r="X3916">
        <f>IFERROR(INDEX(tbl_EmployeeSurvey[JobSatisfaction],MATCH(tbl_HRMaster[[#This Row],[EmployeeID]],tbl_EmployeeSurvey[EmployeeID],0)),"Not Found")</f>
        <v>1</v>
      </c>
      <c r="Y3916" s="5">
        <f>IFERROR(INDEX(tbl_EmployeeSurvey[WorkLifeBalance],MATCH(tbl_HRMaster[[#This Row],[EmployeeID]],tbl_EmployeeSurvey[EmployeeID],0)),"Not Found")</f>
        <v>2</v>
      </c>
      <c r="Z3916" s="5">
        <f>IFERROR(VLOOKUP(tbl_HRMaster[[#This Row],[EmployeeID]],tbl_ManagerSurvey[[EmployeeID]:[PerformanceRating]],2,FALSE),"Not Found")</f>
        <v>2</v>
      </c>
      <c r="AA3916" s="5">
        <f>IFERROR(VLOOKUP(tbl_HRMaster[[#This Row],[EmployeeID]],tbl_ManagerSurvey[[EmployeeID]:[PerformanceRating]],3,FALSE),"Not Found")</f>
        <v>3</v>
      </c>
      <c r="AB3916" s="5" t="str">
        <f>IF(tbl_HRMaster[[#This Row],[Attrition]]="Yes","Left","Active")</f>
        <v>Active</v>
      </c>
      <c r="AC3916" s="5" t="str">
        <f>_xlfn.IFS(tbl_HRMaster[[#This Row],[Age]]&lt;25,"Under 25",tbl_HRMaster[[#This Row],[Age]]&lt;35,"25-34",tbl_HRMaster[[#This Row],[Age]]&lt;45,"35-44",tbl_HRMaster[[#This Row],[Age]]&lt;55,"45-54",TRUE,"Above 54")</f>
        <v>35-44</v>
      </c>
      <c r="AD3916" s="5" t="str">
        <f>_xlfn.IFS(
tbl_HRMaster[[#This Row],[YearsAtCompany]]&lt;2,"&lt; 2 Years",
tbl_HRMaster[[#This Row],[YearsAtCompany]]&lt;5,"2-4 Years",
tbl_HRMaster[[#This Row],[YearsAtCompany]]&lt;10,"5-9 Years",
TRUE,"10+ Years"
)</f>
        <v>5-9 Years</v>
      </c>
      <c r="AE3916" s="5">
        <f>IF(tbl_HRMaster[[#This Row],[Attrition]]="Yes",1,0)</f>
        <v>0</v>
      </c>
    </row>
    <row r="3917" spans="1:31" x14ac:dyDescent="0.25">
      <c r="A3917">
        <v>46</v>
      </c>
      <c r="B3917" t="s">
        <v>21</v>
      </c>
      <c r="C3917" t="s">
        <v>22</v>
      </c>
      <c r="D3917" t="s">
        <v>30</v>
      </c>
      <c r="E3917">
        <v>8</v>
      </c>
      <c r="F3917">
        <v>3</v>
      </c>
      <c r="G3917" t="s">
        <v>24</v>
      </c>
      <c r="H3917">
        <v>6</v>
      </c>
      <c r="I3917" t="s">
        <v>25</v>
      </c>
      <c r="J3917">
        <v>4</v>
      </c>
      <c r="K3917" t="s">
        <v>39</v>
      </c>
      <c r="L3917" t="s">
        <v>27</v>
      </c>
      <c r="M3917">
        <v>40710</v>
      </c>
      <c r="N3917">
        <v>3</v>
      </c>
      <c r="O3917">
        <v>13</v>
      </c>
      <c r="P3917">
        <v>0</v>
      </c>
      <c r="Q3917">
        <v>28</v>
      </c>
      <c r="R3917">
        <v>5</v>
      </c>
      <c r="S3917">
        <v>7</v>
      </c>
      <c r="T3917">
        <v>7</v>
      </c>
      <c r="U3917">
        <v>7</v>
      </c>
      <c r="V3917">
        <f>COUNTIF(tbl_HRMaster[EmployeeID],tbl_HRMaster[[#This Row],[EmployeeID]])</f>
        <v>1</v>
      </c>
      <c r="W3917">
        <f>IFERROR(INDEX(tbl_EmployeeSurvey[EnvironmentSatisfaction],MATCH(tbl_HRMaster[[#This Row],[EmployeeID]],tbl_EmployeeSurvey[EmployeeID],0)),"Not Found")</f>
        <v>3</v>
      </c>
      <c r="X3917">
        <f>IFERROR(INDEX(tbl_EmployeeSurvey[JobSatisfaction],MATCH(tbl_HRMaster[[#This Row],[EmployeeID]],tbl_EmployeeSurvey[EmployeeID],0)),"Not Found")</f>
        <v>2</v>
      </c>
      <c r="Y3917" s="5">
        <f>IFERROR(INDEX(tbl_EmployeeSurvey[WorkLifeBalance],MATCH(tbl_HRMaster[[#This Row],[EmployeeID]],tbl_EmployeeSurvey[EmployeeID],0)),"Not Found")</f>
        <v>2</v>
      </c>
      <c r="Z3917" s="5">
        <f>IFERROR(VLOOKUP(tbl_HRMaster[[#This Row],[EmployeeID]],tbl_ManagerSurvey[[EmployeeID]:[PerformanceRating]],2,FALSE),"Not Found")</f>
        <v>3</v>
      </c>
      <c r="AA3917" s="5">
        <f>IFERROR(VLOOKUP(tbl_HRMaster[[#This Row],[EmployeeID]],tbl_ManagerSurvey[[EmployeeID]:[PerformanceRating]],3,FALSE),"Not Found")</f>
        <v>3</v>
      </c>
      <c r="AB3917" s="5" t="str">
        <f>IF(tbl_HRMaster[[#This Row],[Attrition]]="Yes","Left","Active")</f>
        <v>Active</v>
      </c>
      <c r="AC3917" s="5" t="str">
        <f>_xlfn.IFS(tbl_HRMaster[[#This Row],[Age]]&lt;25,"Under 25",tbl_HRMaster[[#This Row],[Age]]&lt;35,"25-34",tbl_HRMaster[[#This Row],[Age]]&lt;45,"35-44",tbl_HRMaster[[#This Row],[Age]]&lt;55,"45-54",TRUE,"Above 54")</f>
        <v>45-54</v>
      </c>
      <c r="AD3917" s="5" t="str">
        <f>_xlfn.IFS(
tbl_HRMaster[[#This Row],[YearsAtCompany]]&lt;2,"&lt; 2 Years",
tbl_HRMaster[[#This Row],[YearsAtCompany]]&lt;5,"2-4 Years",
tbl_HRMaster[[#This Row],[YearsAtCompany]]&lt;10,"5-9 Years",
TRUE,"10+ Years"
)</f>
        <v>5-9 Years</v>
      </c>
      <c r="AE3917" s="5">
        <f>IF(tbl_HRMaster[[#This Row],[Attrition]]="Yes",1,0)</f>
        <v>0</v>
      </c>
    </row>
    <row r="3918" spans="1:31" x14ac:dyDescent="0.25">
      <c r="A3918">
        <v>46</v>
      </c>
      <c r="B3918" t="s">
        <v>21</v>
      </c>
      <c r="C3918" t="s">
        <v>22</v>
      </c>
      <c r="D3918" t="s">
        <v>30</v>
      </c>
      <c r="E3918">
        <v>8</v>
      </c>
      <c r="F3918">
        <v>3</v>
      </c>
      <c r="G3918" t="s">
        <v>24</v>
      </c>
      <c r="H3918">
        <v>1476</v>
      </c>
      <c r="I3918" t="s">
        <v>25</v>
      </c>
      <c r="J3918">
        <v>4</v>
      </c>
      <c r="K3918" t="s">
        <v>39</v>
      </c>
      <c r="L3918" t="s">
        <v>27</v>
      </c>
      <c r="M3918">
        <v>40710</v>
      </c>
      <c r="N3918">
        <v>3</v>
      </c>
      <c r="O3918">
        <v>13</v>
      </c>
      <c r="P3918">
        <v>0</v>
      </c>
      <c r="Q3918">
        <v>28</v>
      </c>
      <c r="R3918">
        <v>5</v>
      </c>
      <c r="S3918">
        <v>7</v>
      </c>
      <c r="T3918">
        <v>7</v>
      </c>
      <c r="U3918">
        <v>7</v>
      </c>
      <c r="V3918">
        <f>COUNTIF(tbl_HRMaster[EmployeeID],tbl_HRMaster[[#This Row],[EmployeeID]])</f>
        <v>1</v>
      </c>
      <c r="W3918">
        <f>IFERROR(INDEX(tbl_EmployeeSurvey[EnvironmentSatisfaction],MATCH(tbl_HRMaster[[#This Row],[EmployeeID]],tbl_EmployeeSurvey[EmployeeID],0)),"Not Found")</f>
        <v>3</v>
      </c>
      <c r="X3918">
        <f>IFERROR(INDEX(tbl_EmployeeSurvey[JobSatisfaction],MATCH(tbl_HRMaster[[#This Row],[EmployeeID]],tbl_EmployeeSurvey[EmployeeID],0)),"Not Found")</f>
        <v>2</v>
      </c>
      <c r="Y3918" s="5">
        <f>IFERROR(INDEX(tbl_EmployeeSurvey[WorkLifeBalance],MATCH(tbl_HRMaster[[#This Row],[EmployeeID]],tbl_EmployeeSurvey[EmployeeID],0)),"Not Found")</f>
        <v>2</v>
      </c>
      <c r="Z3918" s="5">
        <f>IFERROR(VLOOKUP(tbl_HRMaster[[#This Row],[EmployeeID]],tbl_ManagerSurvey[[EmployeeID]:[PerformanceRating]],2,FALSE),"Not Found")</f>
        <v>3</v>
      </c>
      <c r="AA3918" s="5">
        <f>IFERROR(VLOOKUP(tbl_HRMaster[[#This Row],[EmployeeID]],tbl_ManagerSurvey[[EmployeeID]:[PerformanceRating]],3,FALSE),"Not Found")</f>
        <v>3</v>
      </c>
      <c r="AB3918" s="5" t="str">
        <f>IF(tbl_HRMaster[[#This Row],[Attrition]]="Yes","Left","Active")</f>
        <v>Active</v>
      </c>
      <c r="AC3918" s="5" t="str">
        <f>_xlfn.IFS(tbl_HRMaster[[#This Row],[Age]]&lt;25,"Under 25",tbl_HRMaster[[#This Row],[Age]]&lt;35,"25-34",tbl_HRMaster[[#This Row],[Age]]&lt;45,"35-44",tbl_HRMaster[[#This Row],[Age]]&lt;55,"45-54",TRUE,"Above 54")</f>
        <v>45-54</v>
      </c>
      <c r="AD3918" s="5" t="str">
        <f>_xlfn.IFS(
tbl_HRMaster[[#This Row],[YearsAtCompany]]&lt;2,"&lt; 2 Years",
tbl_HRMaster[[#This Row],[YearsAtCompany]]&lt;5,"2-4 Years",
tbl_HRMaster[[#This Row],[YearsAtCompany]]&lt;10,"5-9 Years",
TRUE,"10+ Years"
)</f>
        <v>5-9 Years</v>
      </c>
      <c r="AE3918" s="5">
        <f>IF(tbl_HRMaster[[#This Row],[Attrition]]="Yes",1,0)</f>
        <v>0</v>
      </c>
    </row>
    <row r="3919" spans="1:31" x14ac:dyDescent="0.25">
      <c r="A3919">
        <v>46</v>
      </c>
      <c r="B3919" t="s">
        <v>21</v>
      </c>
      <c r="C3919" t="s">
        <v>22</v>
      </c>
      <c r="D3919" t="s">
        <v>30</v>
      </c>
      <c r="E3919">
        <v>8</v>
      </c>
      <c r="F3919">
        <v>3</v>
      </c>
      <c r="G3919" t="s">
        <v>24</v>
      </c>
      <c r="H3919">
        <v>2946</v>
      </c>
      <c r="I3919" t="s">
        <v>25</v>
      </c>
      <c r="J3919">
        <v>4</v>
      </c>
      <c r="K3919" t="s">
        <v>39</v>
      </c>
      <c r="L3919" t="s">
        <v>27</v>
      </c>
      <c r="M3919">
        <v>40710</v>
      </c>
      <c r="N3919">
        <v>3</v>
      </c>
      <c r="O3919">
        <v>13</v>
      </c>
      <c r="P3919">
        <v>0</v>
      </c>
      <c r="Q3919">
        <v>28</v>
      </c>
      <c r="R3919">
        <v>5</v>
      </c>
      <c r="S3919">
        <v>7</v>
      </c>
      <c r="T3919">
        <v>7</v>
      </c>
      <c r="U3919">
        <v>7</v>
      </c>
      <c r="V3919">
        <f>COUNTIF(tbl_HRMaster[EmployeeID],tbl_HRMaster[[#This Row],[EmployeeID]])</f>
        <v>1</v>
      </c>
      <c r="W3919">
        <f>IFERROR(INDEX(tbl_EmployeeSurvey[EnvironmentSatisfaction],MATCH(tbl_HRMaster[[#This Row],[EmployeeID]],tbl_EmployeeSurvey[EmployeeID],0)),"Not Found")</f>
        <v>3</v>
      </c>
      <c r="X3919">
        <f>IFERROR(INDEX(tbl_EmployeeSurvey[JobSatisfaction],MATCH(tbl_HRMaster[[#This Row],[EmployeeID]],tbl_EmployeeSurvey[EmployeeID],0)),"Not Found")</f>
        <v>2</v>
      </c>
      <c r="Y3919" s="5">
        <f>IFERROR(INDEX(tbl_EmployeeSurvey[WorkLifeBalance],MATCH(tbl_HRMaster[[#This Row],[EmployeeID]],tbl_EmployeeSurvey[EmployeeID],0)),"Not Found")</f>
        <v>2</v>
      </c>
      <c r="Z3919" s="5">
        <f>IFERROR(VLOOKUP(tbl_HRMaster[[#This Row],[EmployeeID]],tbl_ManagerSurvey[[EmployeeID]:[PerformanceRating]],2,FALSE),"Not Found")</f>
        <v>3</v>
      </c>
      <c r="AA3919" s="5">
        <f>IFERROR(VLOOKUP(tbl_HRMaster[[#This Row],[EmployeeID]],tbl_ManagerSurvey[[EmployeeID]:[PerformanceRating]],3,FALSE),"Not Found")</f>
        <v>3</v>
      </c>
      <c r="AB3919" s="5" t="str">
        <f>IF(tbl_HRMaster[[#This Row],[Attrition]]="Yes","Left","Active")</f>
        <v>Active</v>
      </c>
      <c r="AC3919" s="5" t="str">
        <f>_xlfn.IFS(tbl_HRMaster[[#This Row],[Age]]&lt;25,"Under 25",tbl_HRMaster[[#This Row],[Age]]&lt;35,"25-34",tbl_HRMaster[[#This Row],[Age]]&lt;45,"35-44",tbl_HRMaster[[#This Row],[Age]]&lt;55,"45-54",TRUE,"Above 54")</f>
        <v>45-54</v>
      </c>
      <c r="AD3919" s="5" t="str">
        <f>_xlfn.IFS(
tbl_HRMaster[[#This Row],[YearsAtCompany]]&lt;2,"&lt; 2 Years",
tbl_HRMaster[[#This Row],[YearsAtCompany]]&lt;5,"2-4 Years",
tbl_HRMaster[[#This Row],[YearsAtCompany]]&lt;10,"5-9 Years",
TRUE,"10+ Years"
)</f>
        <v>5-9 Years</v>
      </c>
      <c r="AE3919" s="5">
        <f>IF(tbl_HRMaster[[#This Row],[Attrition]]="Yes",1,0)</f>
        <v>0</v>
      </c>
    </row>
    <row r="3920" spans="1:31" x14ac:dyDescent="0.25">
      <c r="A3920">
        <v>56</v>
      </c>
      <c r="B3920" t="s">
        <v>21</v>
      </c>
      <c r="C3920" t="s">
        <v>22</v>
      </c>
      <c r="D3920" t="s">
        <v>23</v>
      </c>
      <c r="E3920">
        <v>3</v>
      </c>
      <c r="F3920">
        <v>2</v>
      </c>
      <c r="G3920" t="s">
        <v>38</v>
      </c>
      <c r="H3920">
        <v>699</v>
      </c>
      <c r="I3920" t="s">
        <v>25</v>
      </c>
      <c r="J3920">
        <v>3</v>
      </c>
      <c r="K3920" t="s">
        <v>42</v>
      </c>
      <c r="L3920" t="s">
        <v>32</v>
      </c>
      <c r="M3920">
        <v>26910</v>
      </c>
      <c r="N3920">
        <v>6</v>
      </c>
      <c r="O3920">
        <v>16</v>
      </c>
      <c r="P3920">
        <v>1</v>
      </c>
      <c r="Q3920">
        <v>36</v>
      </c>
      <c r="R3920">
        <v>6</v>
      </c>
      <c r="S3920">
        <v>7</v>
      </c>
      <c r="T3920">
        <v>7</v>
      </c>
      <c r="U3920">
        <v>7</v>
      </c>
      <c r="V3920">
        <f>COUNTIF(tbl_HRMaster[EmployeeID],tbl_HRMaster[[#This Row],[EmployeeID]])</f>
        <v>1</v>
      </c>
      <c r="W3920">
        <f>IFERROR(INDEX(tbl_EmployeeSurvey[EnvironmentSatisfaction],MATCH(tbl_HRMaster[[#This Row],[EmployeeID]],tbl_EmployeeSurvey[EmployeeID],0)),"Not Found")</f>
        <v>4</v>
      </c>
      <c r="X3920">
        <f>IFERROR(INDEX(tbl_EmployeeSurvey[JobSatisfaction],MATCH(tbl_HRMaster[[#This Row],[EmployeeID]],tbl_EmployeeSurvey[EmployeeID],0)),"Not Found")</f>
        <v>2</v>
      </c>
      <c r="Y3920" s="5">
        <f>IFERROR(INDEX(tbl_EmployeeSurvey[WorkLifeBalance],MATCH(tbl_HRMaster[[#This Row],[EmployeeID]],tbl_EmployeeSurvey[EmployeeID],0)),"Not Found")</f>
        <v>3</v>
      </c>
      <c r="Z3920" s="5">
        <f>IFERROR(VLOOKUP(tbl_HRMaster[[#This Row],[EmployeeID]],tbl_ManagerSurvey[[EmployeeID]:[PerformanceRating]],2,FALSE),"Not Found")</f>
        <v>3</v>
      </c>
      <c r="AA3920" s="5">
        <f>IFERROR(VLOOKUP(tbl_HRMaster[[#This Row],[EmployeeID]],tbl_ManagerSurvey[[EmployeeID]:[PerformanceRating]],3,FALSE),"Not Found")</f>
        <v>3</v>
      </c>
      <c r="AB3920" s="5" t="str">
        <f>IF(tbl_HRMaster[[#This Row],[Attrition]]="Yes","Left","Active")</f>
        <v>Active</v>
      </c>
      <c r="AC3920" s="5" t="str">
        <f>_xlfn.IFS(tbl_HRMaster[[#This Row],[Age]]&lt;25,"Under 25",tbl_HRMaster[[#This Row],[Age]]&lt;35,"25-34",tbl_HRMaster[[#This Row],[Age]]&lt;45,"35-44",tbl_HRMaster[[#This Row],[Age]]&lt;55,"45-54",TRUE,"Above 54")</f>
        <v>Above 54</v>
      </c>
      <c r="AD3920" s="5" t="str">
        <f>_xlfn.IFS(
tbl_HRMaster[[#This Row],[YearsAtCompany]]&lt;2,"&lt; 2 Years",
tbl_HRMaster[[#This Row],[YearsAtCompany]]&lt;5,"2-4 Years",
tbl_HRMaster[[#This Row],[YearsAtCompany]]&lt;10,"5-9 Years",
TRUE,"10+ Years"
)</f>
        <v>5-9 Years</v>
      </c>
      <c r="AE3920" s="5">
        <f>IF(tbl_HRMaster[[#This Row],[Attrition]]="Yes",1,0)</f>
        <v>0</v>
      </c>
    </row>
    <row r="3921" spans="1:31" x14ac:dyDescent="0.25">
      <c r="A3921">
        <v>56</v>
      </c>
      <c r="B3921" t="s">
        <v>21</v>
      </c>
      <c r="C3921" t="s">
        <v>22</v>
      </c>
      <c r="D3921" t="s">
        <v>23</v>
      </c>
      <c r="E3921">
        <v>3</v>
      </c>
      <c r="F3921">
        <v>2</v>
      </c>
      <c r="G3921" t="s">
        <v>38</v>
      </c>
      <c r="H3921">
        <v>2169</v>
      </c>
      <c r="I3921" t="s">
        <v>25</v>
      </c>
      <c r="J3921">
        <v>3</v>
      </c>
      <c r="K3921" t="s">
        <v>42</v>
      </c>
      <c r="L3921" t="s">
        <v>32</v>
      </c>
      <c r="M3921">
        <v>26910</v>
      </c>
      <c r="N3921">
        <v>6</v>
      </c>
      <c r="O3921">
        <v>16</v>
      </c>
      <c r="P3921">
        <v>1</v>
      </c>
      <c r="Q3921">
        <v>36</v>
      </c>
      <c r="R3921">
        <v>6</v>
      </c>
      <c r="S3921">
        <v>7</v>
      </c>
      <c r="T3921">
        <v>7</v>
      </c>
      <c r="U3921">
        <v>7</v>
      </c>
      <c r="V3921">
        <f>COUNTIF(tbl_HRMaster[EmployeeID],tbl_HRMaster[[#This Row],[EmployeeID]])</f>
        <v>1</v>
      </c>
      <c r="W3921">
        <f>IFERROR(INDEX(tbl_EmployeeSurvey[EnvironmentSatisfaction],MATCH(tbl_HRMaster[[#This Row],[EmployeeID]],tbl_EmployeeSurvey[EmployeeID],0)),"Not Found")</f>
        <v>4</v>
      </c>
      <c r="X3921">
        <f>IFERROR(INDEX(tbl_EmployeeSurvey[JobSatisfaction],MATCH(tbl_HRMaster[[#This Row],[EmployeeID]],tbl_EmployeeSurvey[EmployeeID],0)),"Not Found")</f>
        <v>2</v>
      </c>
      <c r="Y3921" s="5">
        <f>IFERROR(INDEX(tbl_EmployeeSurvey[WorkLifeBalance],MATCH(tbl_HRMaster[[#This Row],[EmployeeID]],tbl_EmployeeSurvey[EmployeeID],0)),"Not Found")</f>
        <v>3</v>
      </c>
      <c r="Z3921" s="5">
        <f>IFERROR(VLOOKUP(tbl_HRMaster[[#This Row],[EmployeeID]],tbl_ManagerSurvey[[EmployeeID]:[PerformanceRating]],2,FALSE),"Not Found")</f>
        <v>3</v>
      </c>
      <c r="AA3921" s="5">
        <f>IFERROR(VLOOKUP(tbl_HRMaster[[#This Row],[EmployeeID]],tbl_ManagerSurvey[[EmployeeID]:[PerformanceRating]],3,FALSE),"Not Found")</f>
        <v>3</v>
      </c>
      <c r="AB3921" s="5" t="str">
        <f>IF(tbl_HRMaster[[#This Row],[Attrition]]="Yes","Left","Active")</f>
        <v>Active</v>
      </c>
      <c r="AC3921" s="5" t="str">
        <f>_xlfn.IFS(tbl_HRMaster[[#This Row],[Age]]&lt;25,"Under 25",tbl_HRMaster[[#This Row],[Age]]&lt;35,"25-34",tbl_HRMaster[[#This Row],[Age]]&lt;45,"35-44",tbl_HRMaster[[#This Row],[Age]]&lt;55,"45-54",TRUE,"Above 54")</f>
        <v>Above 54</v>
      </c>
      <c r="AD3921" s="5" t="str">
        <f>_xlfn.IFS(
tbl_HRMaster[[#This Row],[YearsAtCompany]]&lt;2,"&lt; 2 Years",
tbl_HRMaster[[#This Row],[YearsAtCompany]]&lt;5,"2-4 Years",
tbl_HRMaster[[#This Row],[YearsAtCompany]]&lt;10,"5-9 Years",
TRUE,"10+ Years"
)</f>
        <v>5-9 Years</v>
      </c>
      <c r="AE3921" s="5">
        <f>IF(tbl_HRMaster[[#This Row],[Attrition]]="Yes",1,0)</f>
        <v>0</v>
      </c>
    </row>
    <row r="3922" spans="1:31" x14ac:dyDescent="0.25">
      <c r="A3922">
        <v>56</v>
      </c>
      <c r="B3922" t="s">
        <v>21</v>
      </c>
      <c r="C3922" t="s">
        <v>22</v>
      </c>
      <c r="D3922" t="s">
        <v>23</v>
      </c>
      <c r="E3922">
        <v>3</v>
      </c>
      <c r="F3922">
        <v>2</v>
      </c>
      <c r="G3922" t="s">
        <v>38</v>
      </c>
      <c r="H3922">
        <v>3639</v>
      </c>
      <c r="I3922" t="s">
        <v>25</v>
      </c>
      <c r="J3922">
        <v>3</v>
      </c>
      <c r="K3922" t="s">
        <v>42</v>
      </c>
      <c r="L3922" t="s">
        <v>32</v>
      </c>
      <c r="M3922">
        <v>26910</v>
      </c>
      <c r="N3922">
        <v>6</v>
      </c>
      <c r="O3922">
        <v>16</v>
      </c>
      <c r="P3922">
        <v>1</v>
      </c>
      <c r="Q3922">
        <v>36</v>
      </c>
      <c r="R3922">
        <v>6</v>
      </c>
      <c r="S3922">
        <v>7</v>
      </c>
      <c r="T3922">
        <v>7</v>
      </c>
      <c r="U3922">
        <v>7</v>
      </c>
      <c r="V3922">
        <f>COUNTIF(tbl_HRMaster[EmployeeID],tbl_HRMaster[[#This Row],[EmployeeID]])</f>
        <v>1</v>
      </c>
      <c r="W3922">
        <f>IFERROR(INDEX(tbl_EmployeeSurvey[EnvironmentSatisfaction],MATCH(tbl_HRMaster[[#This Row],[EmployeeID]],tbl_EmployeeSurvey[EmployeeID],0)),"Not Found")</f>
        <v>4</v>
      </c>
      <c r="X3922">
        <f>IFERROR(INDEX(tbl_EmployeeSurvey[JobSatisfaction],MATCH(tbl_HRMaster[[#This Row],[EmployeeID]],tbl_EmployeeSurvey[EmployeeID],0)),"Not Found")</f>
        <v>2</v>
      </c>
      <c r="Y3922" s="5">
        <f>IFERROR(INDEX(tbl_EmployeeSurvey[WorkLifeBalance],MATCH(tbl_HRMaster[[#This Row],[EmployeeID]],tbl_EmployeeSurvey[EmployeeID],0)),"Not Found")</f>
        <v>3</v>
      </c>
      <c r="Z3922" s="5">
        <f>IFERROR(VLOOKUP(tbl_HRMaster[[#This Row],[EmployeeID]],tbl_ManagerSurvey[[EmployeeID]:[PerformanceRating]],2,FALSE),"Not Found")</f>
        <v>3</v>
      </c>
      <c r="AA3922" s="5">
        <f>IFERROR(VLOOKUP(tbl_HRMaster[[#This Row],[EmployeeID]],tbl_ManagerSurvey[[EmployeeID]:[PerformanceRating]],3,FALSE),"Not Found")</f>
        <v>3</v>
      </c>
      <c r="AB3922" s="5" t="str">
        <f>IF(tbl_HRMaster[[#This Row],[Attrition]]="Yes","Left","Active")</f>
        <v>Active</v>
      </c>
      <c r="AC3922" s="5" t="str">
        <f>_xlfn.IFS(tbl_HRMaster[[#This Row],[Age]]&lt;25,"Under 25",tbl_HRMaster[[#This Row],[Age]]&lt;35,"25-34",tbl_HRMaster[[#This Row],[Age]]&lt;45,"35-44",tbl_HRMaster[[#This Row],[Age]]&lt;55,"45-54",TRUE,"Above 54")</f>
        <v>Above 54</v>
      </c>
      <c r="AD3922" s="5" t="str">
        <f>_xlfn.IFS(
tbl_HRMaster[[#This Row],[YearsAtCompany]]&lt;2,"&lt; 2 Years",
tbl_HRMaster[[#This Row],[YearsAtCompany]]&lt;5,"2-4 Years",
tbl_HRMaster[[#This Row],[YearsAtCompany]]&lt;10,"5-9 Years",
TRUE,"10+ Years"
)</f>
        <v>5-9 Years</v>
      </c>
      <c r="AE3922" s="5">
        <f>IF(tbl_HRMaster[[#This Row],[Attrition]]="Yes",1,0)</f>
        <v>0</v>
      </c>
    </row>
    <row r="3923" spans="1:31" x14ac:dyDescent="0.25">
      <c r="A3923">
        <v>56</v>
      </c>
      <c r="B3923" t="s">
        <v>21</v>
      </c>
      <c r="C3923" t="s">
        <v>29</v>
      </c>
      <c r="D3923" t="s">
        <v>30</v>
      </c>
      <c r="E3923">
        <v>20</v>
      </c>
      <c r="F3923">
        <v>4</v>
      </c>
      <c r="G3923" t="s">
        <v>24</v>
      </c>
      <c r="H3923">
        <v>144</v>
      </c>
      <c r="I3923" t="s">
        <v>25</v>
      </c>
      <c r="J3923">
        <v>3</v>
      </c>
      <c r="K3923" t="s">
        <v>35</v>
      </c>
      <c r="L3923" t="s">
        <v>27</v>
      </c>
      <c r="M3923">
        <v>53210</v>
      </c>
      <c r="N3923">
        <v>9</v>
      </c>
      <c r="O3923">
        <v>14</v>
      </c>
      <c r="P3923">
        <v>0</v>
      </c>
      <c r="Q3923">
        <v>36</v>
      </c>
      <c r="R3923">
        <v>1</v>
      </c>
      <c r="S3923">
        <v>7</v>
      </c>
      <c r="T3923">
        <v>7</v>
      </c>
      <c r="U3923">
        <v>7</v>
      </c>
      <c r="V3923">
        <f>COUNTIF(tbl_HRMaster[EmployeeID],tbl_HRMaster[[#This Row],[EmployeeID]])</f>
        <v>1</v>
      </c>
      <c r="W3923">
        <f>IFERROR(INDEX(tbl_EmployeeSurvey[EnvironmentSatisfaction],MATCH(tbl_HRMaster[[#This Row],[EmployeeID]],tbl_EmployeeSurvey[EmployeeID],0)),"Not Found")</f>
        <v>3</v>
      </c>
      <c r="X3923">
        <f>IFERROR(INDEX(tbl_EmployeeSurvey[JobSatisfaction],MATCH(tbl_HRMaster[[#This Row],[EmployeeID]],tbl_EmployeeSurvey[EmployeeID],0)),"Not Found")</f>
        <v>1</v>
      </c>
      <c r="Y3923" s="5">
        <f>IFERROR(INDEX(tbl_EmployeeSurvey[WorkLifeBalance],MATCH(tbl_HRMaster[[#This Row],[EmployeeID]],tbl_EmployeeSurvey[EmployeeID],0)),"Not Found")</f>
        <v>2</v>
      </c>
      <c r="Z3923" s="5">
        <f>IFERROR(VLOOKUP(tbl_HRMaster[[#This Row],[EmployeeID]],tbl_ManagerSurvey[[EmployeeID]:[PerformanceRating]],2,FALSE),"Not Found")</f>
        <v>3</v>
      </c>
      <c r="AA3923" s="5">
        <f>IFERROR(VLOOKUP(tbl_HRMaster[[#This Row],[EmployeeID]],tbl_ManagerSurvey[[EmployeeID]:[PerformanceRating]],3,FALSE),"Not Found")</f>
        <v>3</v>
      </c>
      <c r="AB3923" s="5" t="str">
        <f>IF(tbl_HRMaster[[#This Row],[Attrition]]="Yes","Left","Active")</f>
        <v>Active</v>
      </c>
      <c r="AC3923" s="5" t="str">
        <f>_xlfn.IFS(tbl_HRMaster[[#This Row],[Age]]&lt;25,"Under 25",tbl_HRMaster[[#This Row],[Age]]&lt;35,"25-34",tbl_HRMaster[[#This Row],[Age]]&lt;45,"35-44",tbl_HRMaster[[#This Row],[Age]]&lt;55,"45-54",TRUE,"Above 54")</f>
        <v>Above 54</v>
      </c>
      <c r="AD3923" s="5" t="str">
        <f>_xlfn.IFS(
tbl_HRMaster[[#This Row],[YearsAtCompany]]&lt;2,"&lt; 2 Years",
tbl_HRMaster[[#This Row],[YearsAtCompany]]&lt;5,"2-4 Years",
tbl_HRMaster[[#This Row],[YearsAtCompany]]&lt;10,"5-9 Years",
TRUE,"10+ Years"
)</f>
        <v>5-9 Years</v>
      </c>
      <c r="AE3923" s="5">
        <f>IF(tbl_HRMaster[[#This Row],[Attrition]]="Yes",1,0)</f>
        <v>0</v>
      </c>
    </row>
    <row r="3924" spans="1:31" x14ac:dyDescent="0.25">
      <c r="A3924">
        <v>56</v>
      </c>
      <c r="B3924" t="s">
        <v>21</v>
      </c>
      <c r="C3924" t="s">
        <v>29</v>
      </c>
      <c r="D3924" t="s">
        <v>30</v>
      </c>
      <c r="E3924">
        <v>20</v>
      </c>
      <c r="F3924">
        <v>4</v>
      </c>
      <c r="G3924" t="s">
        <v>24</v>
      </c>
      <c r="H3924">
        <v>1614</v>
      </c>
      <c r="I3924" t="s">
        <v>25</v>
      </c>
      <c r="J3924">
        <v>3</v>
      </c>
      <c r="K3924" t="s">
        <v>35</v>
      </c>
      <c r="L3924" t="s">
        <v>27</v>
      </c>
      <c r="M3924">
        <v>53210</v>
      </c>
      <c r="N3924">
        <v>9</v>
      </c>
      <c r="O3924">
        <v>14</v>
      </c>
      <c r="P3924">
        <v>0</v>
      </c>
      <c r="Q3924">
        <v>36</v>
      </c>
      <c r="R3924">
        <v>1</v>
      </c>
      <c r="S3924">
        <v>7</v>
      </c>
      <c r="T3924">
        <v>7</v>
      </c>
      <c r="U3924">
        <v>7</v>
      </c>
      <c r="V3924">
        <f>COUNTIF(tbl_HRMaster[EmployeeID],tbl_HRMaster[[#This Row],[EmployeeID]])</f>
        <v>1</v>
      </c>
      <c r="W3924">
        <f>IFERROR(INDEX(tbl_EmployeeSurvey[EnvironmentSatisfaction],MATCH(tbl_HRMaster[[#This Row],[EmployeeID]],tbl_EmployeeSurvey[EmployeeID],0)),"Not Found")</f>
        <v>3</v>
      </c>
      <c r="X3924">
        <f>IFERROR(INDEX(tbl_EmployeeSurvey[JobSatisfaction],MATCH(tbl_HRMaster[[#This Row],[EmployeeID]],tbl_EmployeeSurvey[EmployeeID],0)),"Not Found")</f>
        <v>1</v>
      </c>
      <c r="Y3924" s="5">
        <f>IFERROR(INDEX(tbl_EmployeeSurvey[WorkLifeBalance],MATCH(tbl_HRMaster[[#This Row],[EmployeeID]],tbl_EmployeeSurvey[EmployeeID],0)),"Not Found")</f>
        <v>2</v>
      </c>
      <c r="Z3924" s="5">
        <f>IFERROR(VLOOKUP(tbl_HRMaster[[#This Row],[EmployeeID]],tbl_ManagerSurvey[[EmployeeID]:[PerformanceRating]],2,FALSE),"Not Found")</f>
        <v>3</v>
      </c>
      <c r="AA3924" s="5">
        <f>IFERROR(VLOOKUP(tbl_HRMaster[[#This Row],[EmployeeID]],tbl_ManagerSurvey[[EmployeeID]:[PerformanceRating]],3,FALSE),"Not Found")</f>
        <v>3</v>
      </c>
      <c r="AB3924" s="5" t="str">
        <f>IF(tbl_HRMaster[[#This Row],[Attrition]]="Yes","Left","Active")</f>
        <v>Active</v>
      </c>
      <c r="AC3924" s="5" t="str">
        <f>_xlfn.IFS(tbl_HRMaster[[#This Row],[Age]]&lt;25,"Under 25",tbl_HRMaster[[#This Row],[Age]]&lt;35,"25-34",tbl_HRMaster[[#This Row],[Age]]&lt;45,"35-44",tbl_HRMaster[[#This Row],[Age]]&lt;55,"45-54",TRUE,"Above 54")</f>
        <v>Above 54</v>
      </c>
      <c r="AD3924" s="5" t="str">
        <f>_xlfn.IFS(
tbl_HRMaster[[#This Row],[YearsAtCompany]]&lt;2,"&lt; 2 Years",
tbl_HRMaster[[#This Row],[YearsAtCompany]]&lt;5,"2-4 Years",
tbl_HRMaster[[#This Row],[YearsAtCompany]]&lt;10,"5-9 Years",
TRUE,"10+ Years"
)</f>
        <v>5-9 Years</v>
      </c>
      <c r="AE3924" s="5">
        <f>IF(tbl_HRMaster[[#This Row],[Attrition]]="Yes",1,0)</f>
        <v>0</v>
      </c>
    </row>
    <row r="3925" spans="1:31" x14ac:dyDescent="0.25">
      <c r="A3925">
        <v>56</v>
      </c>
      <c r="B3925" t="s">
        <v>21</v>
      </c>
      <c r="C3925" t="s">
        <v>29</v>
      </c>
      <c r="D3925" t="s">
        <v>30</v>
      </c>
      <c r="E3925">
        <v>20</v>
      </c>
      <c r="F3925">
        <v>4</v>
      </c>
      <c r="G3925" t="s">
        <v>24</v>
      </c>
      <c r="H3925">
        <v>3084</v>
      </c>
      <c r="I3925" t="s">
        <v>25</v>
      </c>
      <c r="J3925">
        <v>3</v>
      </c>
      <c r="K3925" t="s">
        <v>35</v>
      </c>
      <c r="L3925" t="s">
        <v>27</v>
      </c>
      <c r="M3925">
        <v>53210</v>
      </c>
      <c r="N3925">
        <v>9</v>
      </c>
      <c r="O3925">
        <v>14</v>
      </c>
      <c r="P3925">
        <v>0</v>
      </c>
      <c r="Q3925">
        <v>36</v>
      </c>
      <c r="R3925">
        <v>1</v>
      </c>
      <c r="S3925">
        <v>7</v>
      </c>
      <c r="T3925">
        <v>7</v>
      </c>
      <c r="U3925">
        <v>7</v>
      </c>
      <c r="V3925">
        <f>COUNTIF(tbl_HRMaster[EmployeeID],tbl_HRMaster[[#This Row],[EmployeeID]])</f>
        <v>1</v>
      </c>
      <c r="W3925">
        <f>IFERROR(INDEX(tbl_EmployeeSurvey[EnvironmentSatisfaction],MATCH(tbl_HRMaster[[#This Row],[EmployeeID]],tbl_EmployeeSurvey[EmployeeID],0)),"Not Found")</f>
        <v>3</v>
      </c>
      <c r="X3925">
        <f>IFERROR(INDEX(tbl_EmployeeSurvey[JobSatisfaction],MATCH(tbl_HRMaster[[#This Row],[EmployeeID]],tbl_EmployeeSurvey[EmployeeID],0)),"Not Found")</f>
        <v>1</v>
      </c>
      <c r="Y3925" s="5">
        <f>IFERROR(INDEX(tbl_EmployeeSurvey[WorkLifeBalance],MATCH(tbl_HRMaster[[#This Row],[EmployeeID]],tbl_EmployeeSurvey[EmployeeID],0)),"Not Found")</f>
        <v>2</v>
      </c>
      <c r="Z3925" s="5">
        <f>IFERROR(VLOOKUP(tbl_HRMaster[[#This Row],[EmployeeID]],tbl_ManagerSurvey[[EmployeeID]:[PerformanceRating]],2,FALSE),"Not Found")</f>
        <v>3</v>
      </c>
      <c r="AA3925" s="5">
        <f>IFERROR(VLOOKUP(tbl_HRMaster[[#This Row],[EmployeeID]],tbl_ManagerSurvey[[EmployeeID]:[PerformanceRating]],3,FALSE),"Not Found")</f>
        <v>3</v>
      </c>
      <c r="AB3925" s="5" t="str">
        <f>IF(tbl_HRMaster[[#This Row],[Attrition]]="Yes","Left","Active")</f>
        <v>Active</v>
      </c>
      <c r="AC3925" s="5" t="str">
        <f>_xlfn.IFS(tbl_HRMaster[[#This Row],[Age]]&lt;25,"Under 25",tbl_HRMaster[[#This Row],[Age]]&lt;35,"25-34",tbl_HRMaster[[#This Row],[Age]]&lt;45,"35-44",tbl_HRMaster[[#This Row],[Age]]&lt;55,"45-54",TRUE,"Above 54")</f>
        <v>Above 54</v>
      </c>
      <c r="AD3925" s="5" t="str">
        <f>_xlfn.IFS(
tbl_HRMaster[[#This Row],[YearsAtCompany]]&lt;2,"&lt; 2 Years",
tbl_HRMaster[[#This Row],[YearsAtCompany]]&lt;5,"2-4 Years",
tbl_HRMaster[[#This Row],[YearsAtCompany]]&lt;10,"5-9 Years",
TRUE,"10+ Years"
)</f>
        <v>5-9 Years</v>
      </c>
      <c r="AE3925" s="5">
        <f>IF(tbl_HRMaster[[#This Row],[Attrition]]="Yes",1,0)</f>
        <v>0</v>
      </c>
    </row>
    <row r="3926" spans="1:31" x14ac:dyDescent="0.25">
      <c r="A3926">
        <v>28</v>
      </c>
      <c r="B3926" t="s">
        <v>21</v>
      </c>
      <c r="C3926" t="s">
        <v>22</v>
      </c>
      <c r="D3926" t="s">
        <v>23</v>
      </c>
      <c r="E3926">
        <v>1</v>
      </c>
      <c r="F3926">
        <v>2</v>
      </c>
      <c r="G3926" t="s">
        <v>46</v>
      </c>
      <c r="H3926">
        <v>355</v>
      </c>
      <c r="I3926" t="s">
        <v>25</v>
      </c>
      <c r="J3926">
        <v>1</v>
      </c>
      <c r="K3926" t="s">
        <v>35</v>
      </c>
      <c r="L3926" t="s">
        <v>27</v>
      </c>
      <c r="M3926">
        <v>22310</v>
      </c>
      <c r="N3926">
        <v>1</v>
      </c>
      <c r="O3926">
        <v>12</v>
      </c>
      <c r="P3926">
        <v>0</v>
      </c>
      <c r="Q3926">
        <v>8</v>
      </c>
      <c r="R3926">
        <v>3</v>
      </c>
      <c r="S3926">
        <v>8</v>
      </c>
      <c r="T3926">
        <v>7</v>
      </c>
      <c r="U3926">
        <v>5</v>
      </c>
      <c r="V3926">
        <f>COUNTIF(tbl_HRMaster[EmployeeID],tbl_HRMaster[[#This Row],[EmployeeID]])</f>
        <v>1</v>
      </c>
      <c r="W3926">
        <f>IFERROR(INDEX(tbl_EmployeeSurvey[EnvironmentSatisfaction],MATCH(tbl_HRMaster[[#This Row],[EmployeeID]],tbl_EmployeeSurvey[EmployeeID],0)),"Not Found")</f>
        <v>2</v>
      </c>
      <c r="X3926">
        <f>IFERROR(INDEX(tbl_EmployeeSurvey[JobSatisfaction],MATCH(tbl_HRMaster[[#This Row],[EmployeeID]],tbl_EmployeeSurvey[EmployeeID],0)),"Not Found")</f>
        <v>2</v>
      </c>
      <c r="Y3926" s="5">
        <f>IFERROR(INDEX(tbl_EmployeeSurvey[WorkLifeBalance],MATCH(tbl_HRMaster[[#This Row],[EmployeeID]],tbl_EmployeeSurvey[EmployeeID],0)),"Not Found")</f>
        <v>3</v>
      </c>
      <c r="Z3926" s="5">
        <f>IFERROR(VLOOKUP(tbl_HRMaster[[#This Row],[EmployeeID]],tbl_ManagerSurvey[[EmployeeID]:[PerformanceRating]],2,FALSE),"Not Found")</f>
        <v>2</v>
      </c>
      <c r="AA3926" s="5">
        <f>IFERROR(VLOOKUP(tbl_HRMaster[[#This Row],[EmployeeID]],tbl_ManagerSurvey[[EmployeeID]:[PerformanceRating]],3,FALSE),"Not Found")</f>
        <v>3</v>
      </c>
      <c r="AB3926" s="5" t="str">
        <f>IF(tbl_HRMaster[[#This Row],[Attrition]]="Yes","Left","Active")</f>
        <v>Active</v>
      </c>
      <c r="AC3926" s="5" t="str">
        <f>_xlfn.IFS(tbl_HRMaster[[#This Row],[Age]]&lt;25,"Under 25",tbl_HRMaster[[#This Row],[Age]]&lt;35,"25-34",tbl_HRMaster[[#This Row],[Age]]&lt;45,"35-44",tbl_HRMaster[[#This Row],[Age]]&lt;55,"45-54",TRUE,"Above 54")</f>
        <v>25-34</v>
      </c>
      <c r="AD3926" s="5" t="str">
        <f>_xlfn.IFS(
tbl_HRMaster[[#This Row],[YearsAtCompany]]&lt;2,"&lt; 2 Years",
tbl_HRMaster[[#This Row],[YearsAtCompany]]&lt;5,"2-4 Years",
tbl_HRMaster[[#This Row],[YearsAtCompany]]&lt;10,"5-9 Years",
TRUE,"10+ Years"
)</f>
        <v>5-9 Years</v>
      </c>
      <c r="AE3926" s="5">
        <f>IF(tbl_HRMaster[[#This Row],[Attrition]]="Yes",1,0)</f>
        <v>0</v>
      </c>
    </row>
    <row r="3927" spans="1:31" x14ac:dyDescent="0.25">
      <c r="A3927">
        <v>28</v>
      </c>
      <c r="B3927" t="s">
        <v>21</v>
      </c>
      <c r="C3927" t="s">
        <v>22</v>
      </c>
      <c r="D3927" t="s">
        <v>23</v>
      </c>
      <c r="E3927">
        <v>1</v>
      </c>
      <c r="F3927">
        <v>2</v>
      </c>
      <c r="G3927" t="s">
        <v>46</v>
      </c>
      <c r="H3927">
        <v>1825</v>
      </c>
      <c r="I3927" t="s">
        <v>25</v>
      </c>
      <c r="J3927">
        <v>1</v>
      </c>
      <c r="K3927" t="s">
        <v>35</v>
      </c>
      <c r="L3927" t="s">
        <v>27</v>
      </c>
      <c r="M3927">
        <v>22310</v>
      </c>
      <c r="N3927">
        <v>1</v>
      </c>
      <c r="O3927">
        <v>12</v>
      </c>
      <c r="P3927">
        <v>0</v>
      </c>
      <c r="Q3927">
        <v>8</v>
      </c>
      <c r="R3927">
        <v>3</v>
      </c>
      <c r="S3927">
        <v>8</v>
      </c>
      <c r="T3927">
        <v>7</v>
      </c>
      <c r="U3927">
        <v>5</v>
      </c>
      <c r="V3927">
        <f>COUNTIF(tbl_HRMaster[EmployeeID],tbl_HRMaster[[#This Row],[EmployeeID]])</f>
        <v>1</v>
      </c>
      <c r="W3927">
        <f>IFERROR(INDEX(tbl_EmployeeSurvey[EnvironmentSatisfaction],MATCH(tbl_HRMaster[[#This Row],[EmployeeID]],tbl_EmployeeSurvey[EmployeeID],0)),"Not Found")</f>
        <v>2</v>
      </c>
      <c r="X3927">
        <f>IFERROR(INDEX(tbl_EmployeeSurvey[JobSatisfaction],MATCH(tbl_HRMaster[[#This Row],[EmployeeID]],tbl_EmployeeSurvey[EmployeeID],0)),"Not Found")</f>
        <v>2</v>
      </c>
      <c r="Y3927" s="5">
        <f>IFERROR(INDEX(tbl_EmployeeSurvey[WorkLifeBalance],MATCH(tbl_HRMaster[[#This Row],[EmployeeID]],tbl_EmployeeSurvey[EmployeeID],0)),"Not Found")</f>
        <v>3</v>
      </c>
      <c r="Z3927" s="5">
        <f>IFERROR(VLOOKUP(tbl_HRMaster[[#This Row],[EmployeeID]],tbl_ManagerSurvey[[EmployeeID]:[PerformanceRating]],2,FALSE),"Not Found")</f>
        <v>2</v>
      </c>
      <c r="AA3927" s="5">
        <f>IFERROR(VLOOKUP(tbl_HRMaster[[#This Row],[EmployeeID]],tbl_ManagerSurvey[[EmployeeID]:[PerformanceRating]],3,FALSE),"Not Found")</f>
        <v>3</v>
      </c>
      <c r="AB3927" s="5" t="str">
        <f>IF(tbl_HRMaster[[#This Row],[Attrition]]="Yes","Left","Active")</f>
        <v>Active</v>
      </c>
      <c r="AC3927" s="5" t="str">
        <f>_xlfn.IFS(tbl_HRMaster[[#This Row],[Age]]&lt;25,"Under 25",tbl_HRMaster[[#This Row],[Age]]&lt;35,"25-34",tbl_HRMaster[[#This Row],[Age]]&lt;45,"35-44",tbl_HRMaster[[#This Row],[Age]]&lt;55,"45-54",TRUE,"Above 54")</f>
        <v>25-34</v>
      </c>
      <c r="AD3927" s="5" t="str">
        <f>_xlfn.IFS(
tbl_HRMaster[[#This Row],[YearsAtCompany]]&lt;2,"&lt; 2 Years",
tbl_HRMaster[[#This Row],[YearsAtCompany]]&lt;5,"2-4 Years",
tbl_HRMaster[[#This Row],[YearsAtCompany]]&lt;10,"5-9 Years",
TRUE,"10+ Years"
)</f>
        <v>5-9 Years</v>
      </c>
      <c r="AE3927" s="5">
        <f>IF(tbl_HRMaster[[#This Row],[Attrition]]="Yes",1,0)</f>
        <v>0</v>
      </c>
    </row>
    <row r="3928" spans="1:31" x14ac:dyDescent="0.25">
      <c r="A3928">
        <v>28</v>
      </c>
      <c r="B3928" t="s">
        <v>21</v>
      </c>
      <c r="C3928" t="s">
        <v>22</v>
      </c>
      <c r="D3928" t="s">
        <v>23</v>
      </c>
      <c r="E3928">
        <v>1</v>
      </c>
      <c r="F3928">
        <v>2</v>
      </c>
      <c r="G3928" t="s">
        <v>46</v>
      </c>
      <c r="H3928">
        <v>3295</v>
      </c>
      <c r="I3928" t="s">
        <v>25</v>
      </c>
      <c r="J3928">
        <v>1</v>
      </c>
      <c r="K3928" t="s">
        <v>35</v>
      </c>
      <c r="L3928" t="s">
        <v>27</v>
      </c>
      <c r="M3928">
        <v>22310</v>
      </c>
      <c r="N3928">
        <v>1</v>
      </c>
      <c r="O3928">
        <v>12</v>
      </c>
      <c r="P3928">
        <v>0</v>
      </c>
      <c r="Q3928">
        <v>8</v>
      </c>
      <c r="R3928">
        <v>3</v>
      </c>
      <c r="S3928">
        <v>8</v>
      </c>
      <c r="T3928">
        <v>7</v>
      </c>
      <c r="U3928">
        <v>5</v>
      </c>
      <c r="V3928">
        <f>COUNTIF(tbl_HRMaster[EmployeeID],tbl_HRMaster[[#This Row],[EmployeeID]])</f>
        <v>1</v>
      </c>
      <c r="W3928">
        <f>IFERROR(INDEX(tbl_EmployeeSurvey[EnvironmentSatisfaction],MATCH(tbl_HRMaster[[#This Row],[EmployeeID]],tbl_EmployeeSurvey[EmployeeID],0)),"Not Found")</f>
        <v>2</v>
      </c>
      <c r="X3928">
        <f>IFERROR(INDEX(tbl_EmployeeSurvey[JobSatisfaction],MATCH(tbl_HRMaster[[#This Row],[EmployeeID]],tbl_EmployeeSurvey[EmployeeID],0)),"Not Found")</f>
        <v>2</v>
      </c>
      <c r="Y3928" s="5">
        <f>IFERROR(INDEX(tbl_EmployeeSurvey[WorkLifeBalance],MATCH(tbl_HRMaster[[#This Row],[EmployeeID]],tbl_EmployeeSurvey[EmployeeID],0)),"Not Found")</f>
        <v>3</v>
      </c>
      <c r="Z3928" s="5">
        <f>IFERROR(VLOOKUP(tbl_HRMaster[[#This Row],[EmployeeID]],tbl_ManagerSurvey[[EmployeeID]:[PerformanceRating]],2,FALSE),"Not Found")</f>
        <v>2</v>
      </c>
      <c r="AA3928" s="5">
        <f>IFERROR(VLOOKUP(tbl_HRMaster[[#This Row],[EmployeeID]],tbl_ManagerSurvey[[EmployeeID]:[PerformanceRating]],3,FALSE),"Not Found")</f>
        <v>3</v>
      </c>
      <c r="AB3928" s="5" t="str">
        <f>IF(tbl_HRMaster[[#This Row],[Attrition]]="Yes","Left","Active")</f>
        <v>Active</v>
      </c>
      <c r="AC3928" s="5" t="str">
        <f>_xlfn.IFS(tbl_HRMaster[[#This Row],[Age]]&lt;25,"Under 25",tbl_HRMaster[[#This Row],[Age]]&lt;35,"25-34",tbl_HRMaster[[#This Row],[Age]]&lt;45,"35-44",tbl_HRMaster[[#This Row],[Age]]&lt;55,"45-54",TRUE,"Above 54")</f>
        <v>25-34</v>
      </c>
      <c r="AD3928" s="5" t="str">
        <f>_xlfn.IFS(
tbl_HRMaster[[#This Row],[YearsAtCompany]]&lt;2,"&lt; 2 Years",
tbl_HRMaster[[#This Row],[YearsAtCompany]]&lt;5,"2-4 Years",
tbl_HRMaster[[#This Row],[YearsAtCompany]]&lt;10,"5-9 Years",
TRUE,"10+ Years"
)</f>
        <v>5-9 Years</v>
      </c>
      <c r="AE3928" s="5">
        <f>IF(tbl_HRMaster[[#This Row],[Attrition]]="Yes",1,0)</f>
        <v>0</v>
      </c>
    </row>
    <row r="3929" spans="1:31" x14ac:dyDescent="0.25">
      <c r="A3929">
        <v>34</v>
      </c>
      <c r="B3929" t="s">
        <v>21</v>
      </c>
      <c r="C3929" t="s">
        <v>29</v>
      </c>
      <c r="D3929" t="s">
        <v>30</v>
      </c>
      <c r="E3929">
        <v>25</v>
      </c>
      <c r="F3929">
        <v>1</v>
      </c>
      <c r="G3929" t="s">
        <v>24</v>
      </c>
      <c r="H3929">
        <v>874</v>
      </c>
      <c r="I3929" t="s">
        <v>25</v>
      </c>
      <c r="J3929">
        <v>1</v>
      </c>
      <c r="K3929" t="s">
        <v>44</v>
      </c>
      <c r="L3929" t="s">
        <v>27</v>
      </c>
      <c r="M3929">
        <v>22590</v>
      </c>
      <c r="N3929">
        <v>1</v>
      </c>
      <c r="O3929">
        <v>14</v>
      </c>
      <c r="P3929">
        <v>0</v>
      </c>
      <c r="Q3929">
        <v>8</v>
      </c>
      <c r="R3929">
        <v>2</v>
      </c>
      <c r="S3929">
        <v>8</v>
      </c>
      <c r="T3929">
        <v>7</v>
      </c>
      <c r="U3929">
        <v>7</v>
      </c>
      <c r="V3929">
        <f>COUNTIF(tbl_HRMaster[EmployeeID],tbl_HRMaster[[#This Row],[EmployeeID]])</f>
        <v>1</v>
      </c>
      <c r="W3929">
        <f>IFERROR(INDEX(tbl_EmployeeSurvey[EnvironmentSatisfaction],MATCH(tbl_HRMaster[[#This Row],[EmployeeID]],tbl_EmployeeSurvey[EmployeeID],0)),"Not Found")</f>
        <v>4</v>
      </c>
      <c r="X3929">
        <f>IFERROR(INDEX(tbl_EmployeeSurvey[JobSatisfaction],MATCH(tbl_HRMaster[[#This Row],[EmployeeID]],tbl_EmployeeSurvey[EmployeeID],0)),"Not Found")</f>
        <v>3</v>
      </c>
      <c r="Y3929" s="5">
        <f>IFERROR(INDEX(tbl_EmployeeSurvey[WorkLifeBalance],MATCH(tbl_HRMaster[[#This Row],[EmployeeID]],tbl_EmployeeSurvey[EmployeeID],0)),"Not Found")</f>
        <v>2</v>
      </c>
      <c r="Z3929" s="5">
        <f>IFERROR(VLOOKUP(tbl_HRMaster[[#This Row],[EmployeeID]],tbl_ManagerSurvey[[EmployeeID]:[PerformanceRating]],2,FALSE),"Not Found")</f>
        <v>3</v>
      </c>
      <c r="AA3929" s="5">
        <f>IFERROR(VLOOKUP(tbl_HRMaster[[#This Row],[EmployeeID]],tbl_ManagerSurvey[[EmployeeID]:[PerformanceRating]],3,FALSE),"Not Found")</f>
        <v>3</v>
      </c>
      <c r="AB3929" s="5" t="str">
        <f>IF(tbl_HRMaster[[#This Row],[Attrition]]="Yes","Left","Active")</f>
        <v>Active</v>
      </c>
      <c r="AC3929" s="5" t="str">
        <f>_xlfn.IFS(tbl_HRMaster[[#This Row],[Age]]&lt;25,"Under 25",tbl_HRMaster[[#This Row],[Age]]&lt;35,"25-34",tbl_HRMaster[[#This Row],[Age]]&lt;45,"35-44",tbl_HRMaster[[#This Row],[Age]]&lt;55,"45-54",TRUE,"Above 54")</f>
        <v>25-34</v>
      </c>
      <c r="AD3929" s="5" t="str">
        <f>_xlfn.IFS(
tbl_HRMaster[[#This Row],[YearsAtCompany]]&lt;2,"&lt; 2 Years",
tbl_HRMaster[[#This Row],[YearsAtCompany]]&lt;5,"2-4 Years",
tbl_HRMaster[[#This Row],[YearsAtCompany]]&lt;10,"5-9 Years",
TRUE,"10+ Years"
)</f>
        <v>5-9 Years</v>
      </c>
      <c r="AE3929" s="5">
        <f>IF(tbl_HRMaster[[#This Row],[Attrition]]="Yes",1,0)</f>
        <v>0</v>
      </c>
    </row>
    <row r="3930" spans="1:31" x14ac:dyDescent="0.25">
      <c r="A3930">
        <v>34</v>
      </c>
      <c r="B3930" t="s">
        <v>21</v>
      </c>
      <c r="C3930" t="s">
        <v>29</v>
      </c>
      <c r="D3930" t="s">
        <v>30</v>
      </c>
      <c r="E3930">
        <v>25</v>
      </c>
      <c r="F3930">
        <v>1</v>
      </c>
      <c r="G3930" t="s">
        <v>24</v>
      </c>
      <c r="H3930">
        <v>2344</v>
      </c>
      <c r="I3930" t="s">
        <v>25</v>
      </c>
      <c r="J3930">
        <v>1</v>
      </c>
      <c r="K3930" t="s">
        <v>44</v>
      </c>
      <c r="L3930" t="s">
        <v>27</v>
      </c>
      <c r="M3930">
        <v>22590</v>
      </c>
      <c r="N3930">
        <v>1</v>
      </c>
      <c r="O3930">
        <v>14</v>
      </c>
      <c r="P3930">
        <v>0</v>
      </c>
      <c r="Q3930">
        <v>8</v>
      </c>
      <c r="R3930">
        <v>2</v>
      </c>
      <c r="S3930">
        <v>8</v>
      </c>
      <c r="T3930">
        <v>7</v>
      </c>
      <c r="U3930">
        <v>7</v>
      </c>
      <c r="V3930">
        <f>COUNTIF(tbl_HRMaster[EmployeeID],tbl_HRMaster[[#This Row],[EmployeeID]])</f>
        <v>1</v>
      </c>
      <c r="W3930">
        <f>IFERROR(INDEX(tbl_EmployeeSurvey[EnvironmentSatisfaction],MATCH(tbl_HRMaster[[#This Row],[EmployeeID]],tbl_EmployeeSurvey[EmployeeID],0)),"Not Found")</f>
        <v>4</v>
      </c>
      <c r="X3930">
        <f>IFERROR(INDEX(tbl_EmployeeSurvey[JobSatisfaction],MATCH(tbl_HRMaster[[#This Row],[EmployeeID]],tbl_EmployeeSurvey[EmployeeID],0)),"Not Found")</f>
        <v>3</v>
      </c>
      <c r="Y3930" s="5">
        <f>IFERROR(INDEX(tbl_EmployeeSurvey[WorkLifeBalance],MATCH(tbl_HRMaster[[#This Row],[EmployeeID]],tbl_EmployeeSurvey[EmployeeID],0)),"Not Found")</f>
        <v>2</v>
      </c>
      <c r="Z3930" s="5">
        <f>IFERROR(VLOOKUP(tbl_HRMaster[[#This Row],[EmployeeID]],tbl_ManagerSurvey[[EmployeeID]:[PerformanceRating]],2,FALSE),"Not Found")</f>
        <v>3</v>
      </c>
      <c r="AA3930" s="5">
        <f>IFERROR(VLOOKUP(tbl_HRMaster[[#This Row],[EmployeeID]],tbl_ManagerSurvey[[EmployeeID]:[PerformanceRating]],3,FALSE),"Not Found")</f>
        <v>3</v>
      </c>
      <c r="AB3930" s="5" t="str">
        <f>IF(tbl_HRMaster[[#This Row],[Attrition]]="Yes","Left","Active")</f>
        <v>Active</v>
      </c>
      <c r="AC3930" s="5" t="str">
        <f>_xlfn.IFS(tbl_HRMaster[[#This Row],[Age]]&lt;25,"Under 25",tbl_HRMaster[[#This Row],[Age]]&lt;35,"25-34",tbl_HRMaster[[#This Row],[Age]]&lt;45,"35-44",tbl_HRMaster[[#This Row],[Age]]&lt;55,"45-54",TRUE,"Above 54")</f>
        <v>25-34</v>
      </c>
      <c r="AD3930" s="5" t="str">
        <f>_xlfn.IFS(
tbl_HRMaster[[#This Row],[YearsAtCompany]]&lt;2,"&lt; 2 Years",
tbl_HRMaster[[#This Row],[YearsAtCompany]]&lt;5,"2-4 Years",
tbl_HRMaster[[#This Row],[YearsAtCompany]]&lt;10,"5-9 Years",
TRUE,"10+ Years"
)</f>
        <v>5-9 Years</v>
      </c>
      <c r="AE3930" s="5">
        <f>IF(tbl_HRMaster[[#This Row],[Attrition]]="Yes",1,0)</f>
        <v>0</v>
      </c>
    </row>
    <row r="3931" spans="1:31" x14ac:dyDescent="0.25">
      <c r="A3931">
        <v>34</v>
      </c>
      <c r="B3931" t="s">
        <v>21</v>
      </c>
      <c r="C3931" t="s">
        <v>29</v>
      </c>
      <c r="D3931" t="s">
        <v>30</v>
      </c>
      <c r="E3931">
        <v>25</v>
      </c>
      <c r="F3931">
        <v>1</v>
      </c>
      <c r="G3931" t="s">
        <v>24</v>
      </c>
      <c r="H3931">
        <v>3814</v>
      </c>
      <c r="I3931" t="s">
        <v>25</v>
      </c>
      <c r="J3931">
        <v>1</v>
      </c>
      <c r="K3931" t="s">
        <v>44</v>
      </c>
      <c r="L3931" t="s">
        <v>27</v>
      </c>
      <c r="M3931">
        <v>22590</v>
      </c>
      <c r="N3931">
        <v>1</v>
      </c>
      <c r="O3931">
        <v>14</v>
      </c>
      <c r="P3931">
        <v>0</v>
      </c>
      <c r="Q3931">
        <v>8</v>
      </c>
      <c r="R3931">
        <v>2</v>
      </c>
      <c r="S3931">
        <v>8</v>
      </c>
      <c r="T3931">
        <v>7</v>
      </c>
      <c r="U3931">
        <v>7</v>
      </c>
      <c r="V3931">
        <f>COUNTIF(tbl_HRMaster[EmployeeID],tbl_HRMaster[[#This Row],[EmployeeID]])</f>
        <v>1</v>
      </c>
      <c r="W3931">
        <f>IFERROR(INDEX(tbl_EmployeeSurvey[EnvironmentSatisfaction],MATCH(tbl_HRMaster[[#This Row],[EmployeeID]],tbl_EmployeeSurvey[EmployeeID],0)),"Not Found")</f>
        <v>4</v>
      </c>
      <c r="X3931">
        <f>IFERROR(INDEX(tbl_EmployeeSurvey[JobSatisfaction],MATCH(tbl_HRMaster[[#This Row],[EmployeeID]],tbl_EmployeeSurvey[EmployeeID],0)),"Not Found")</f>
        <v>3</v>
      </c>
      <c r="Y3931" s="5">
        <f>IFERROR(INDEX(tbl_EmployeeSurvey[WorkLifeBalance],MATCH(tbl_HRMaster[[#This Row],[EmployeeID]],tbl_EmployeeSurvey[EmployeeID],0)),"Not Found")</f>
        <v>2</v>
      </c>
      <c r="Z3931" s="5">
        <f>IFERROR(VLOOKUP(tbl_HRMaster[[#This Row],[EmployeeID]],tbl_ManagerSurvey[[EmployeeID]:[PerformanceRating]],2,FALSE),"Not Found")</f>
        <v>3</v>
      </c>
      <c r="AA3931" s="5">
        <f>IFERROR(VLOOKUP(tbl_HRMaster[[#This Row],[EmployeeID]],tbl_ManagerSurvey[[EmployeeID]:[PerformanceRating]],3,FALSE),"Not Found")</f>
        <v>3</v>
      </c>
      <c r="AB3931" s="5" t="str">
        <f>IF(tbl_HRMaster[[#This Row],[Attrition]]="Yes","Left","Active")</f>
        <v>Active</v>
      </c>
      <c r="AC3931" s="5" t="str">
        <f>_xlfn.IFS(tbl_HRMaster[[#This Row],[Age]]&lt;25,"Under 25",tbl_HRMaster[[#This Row],[Age]]&lt;35,"25-34",tbl_HRMaster[[#This Row],[Age]]&lt;45,"35-44",tbl_HRMaster[[#This Row],[Age]]&lt;55,"45-54",TRUE,"Above 54")</f>
        <v>25-34</v>
      </c>
      <c r="AD3931" s="5" t="str">
        <f>_xlfn.IFS(
tbl_HRMaster[[#This Row],[YearsAtCompany]]&lt;2,"&lt; 2 Years",
tbl_HRMaster[[#This Row],[YearsAtCompany]]&lt;5,"2-4 Years",
tbl_HRMaster[[#This Row],[YearsAtCompany]]&lt;10,"5-9 Years",
TRUE,"10+ Years"
)</f>
        <v>5-9 Years</v>
      </c>
      <c r="AE3931" s="5">
        <f>IF(tbl_HRMaster[[#This Row],[Attrition]]="Yes",1,0)</f>
        <v>0</v>
      </c>
    </row>
    <row r="3932" spans="1:31" x14ac:dyDescent="0.25">
      <c r="A3932">
        <v>41</v>
      </c>
      <c r="B3932" t="s">
        <v>28</v>
      </c>
      <c r="C3932" t="s">
        <v>29</v>
      </c>
      <c r="D3932" t="s">
        <v>30</v>
      </c>
      <c r="E3932">
        <v>16</v>
      </c>
      <c r="F3932">
        <v>1</v>
      </c>
      <c r="G3932" t="s">
        <v>38</v>
      </c>
      <c r="H3932">
        <v>109</v>
      </c>
      <c r="I3932" t="s">
        <v>25</v>
      </c>
      <c r="J3932">
        <v>1</v>
      </c>
      <c r="K3932" t="s">
        <v>31</v>
      </c>
      <c r="L3932" t="s">
        <v>32</v>
      </c>
      <c r="M3932">
        <v>28100</v>
      </c>
      <c r="N3932">
        <v>1</v>
      </c>
      <c r="O3932">
        <v>11</v>
      </c>
      <c r="P3932">
        <v>0</v>
      </c>
      <c r="Q3932">
        <v>8</v>
      </c>
      <c r="R3932">
        <v>3</v>
      </c>
      <c r="S3932">
        <v>8</v>
      </c>
      <c r="T3932">
        <v>7</v>
      </c>
      <c r="U3932">
        <v>7</v>
      </c>
      <c r="V3932">
        <f>COUNTIF(tbl_HRMaster[EmployeeID],tbl_HRMaster[[#This Row],[EmployeeID]])</f>
        <v>1</v>
      </c>
      <c r="W3932">
        <f>IFERROR(INDEX(tbl_EmployeeSurvey[EnvironmentSatisfaction],MATCH(tbl_HRMaster[[#This Row],[EmployeeID]],tbl_EmployeeSurvey[EmployeeID],0)),"Not Found")</f>
        <v>1</v>
      </c>
      <c r="X3932">
        <f>IFERROR(INDEX(tbl_EmployeeSurvey[JobSatisfaction],MATCH(tbl_HRMaster[[#This Row],[EmployeeID]],tbl_EmployeeSurvey[EmployeeID],0)),"Not Found")</f>
        <v>2</v>
      </c>
      <c r="Y3932" s="5">
        <f>IFERROR(INDEX(tbl_EmployeeSurvey[WorkLifeBalance],MATCH(tbl_HRMaster[[#This Row],[EmployeeID]],tbl_EmployeeSurvey[EmployeeID],0)),"Not Found")</f>
        <v>3</v>
      </c>
      <c r="Z3932" s="5">
        <f>IFERROR(VLOOKUP(tbl_HRMaster[[#This Row],[EmployeeID]],tbl_ManagerSurvey[[EmployeeID]:[PerformanceRating]],2,FALSE),"Not Found")</f>
        <v>4</v>
      </c>
      <c r="AA3932" s="5">
        <f>IFERROR(VLOOKUP(tbl_HRMaster[[#This Row],[EmployeeID]],tbl_ManagerSurvey[[EmployeeID]:[PerformanceRating]],3,FALSE),"Not Found")</f>
        <v>3</v>
      </c>
      <c r="AB3932" s="5" t="str">
        <f>IF(tbl_HRMaster[[#This Row],[Attrition]]="Yes","Left","Active")</f>
        <v>Left</v>
      </c>
      <c r="AC3932" s="5" t="str">
        <f>_xlfn.IFS(tbl_HRMaster[[#This Row],[Age]]&lt;25,"Under 25",tbl_HRMaster[[#This Row],[Age]]&lt;35,"25-34",tbl_HRMaster[[#This Row],[Age]]&lt;45,"35-44",tbl_HRMaster[[#This Row],[Age]]&lt;55,"45-54",TRUE,"Above 54")</f>
        <v>35-44</v>
      </c>
      <c r="AD3932" s="5" t="str">
        <f>_xlfn.IFS(
tbl_HRMaster[[#This Row],[YearsAtCompany]]&lt;2,"&lt; 2 Years",
tbl_HRMaster[[#This Row],[YearsAtCompany]]&lt;5,"2-4 Years",
tbl_HRMaster[[#This Row],[YearsAtCompany]]&lt;10,"5-9 Years",
TRUE,"10+ Years"
)</f>
        <v>5-9 Years</v>
      </c>
      <c r="AE3932" s="5">
        <f>IF(tbl_HRMaster[[#This Row],[Attrition]]="Yes",1,0)</f>
        <v>1</v>
      </c>
    </row>
    <row r="3933" spans="1:31" x14ac:dyDescent="0.25">
      <c r="A3933">
        <v>41</v>
      </c>
      <c r="B3933" t="s">
        <v>28</v>
      </c>
      <c r="C3933" t="s">
        <v>29</v>
      </c>
      <c r="D3933" t="s">
        <v>30</v>
      </c>
      <c r="E3933">
        <v>16</v>
      </c>
      <c r="F3933">
        <v>1</v>
      </c>
      <c r="G3933" t="s">
        <v>38</v>
      </c>
      <c r="H3933">
        <v>1579</v>
      </c>
      <c r="I3933" t="s">
        <v>25</v>
      </c>
      <c r="J3933">
        <v>1</v>
      </c>
      <c r="K3933" t="s">
        <v>31</v>
      </c>
      <c r="L3933" t="s">
        <v>32</v>
      </c>
      <c r="M3933">
        <v>28100</v>
      </c>
      <c r="N3933">
        <v>1</v>
      </c>
      <c r="O3933">
        <v>11</v>
      </c>
      <c r="P3933">
        <v>0</v>
      </c>
      <c r="Q3933">
        <v>8</v>
      </c>
      <c r="R3933">
        <v>3</v>
      </c>
      <c r="S3933">
        <v>8</v>
      </c>
      <c r="T3933">
        <v>7</v>
      </c>
      <c r="U3933">
        <v>7</v>
      </c>
      <c r="V3933">
        <f>COUNTIF(tbl_HRMaster[EmployeeID],tbl_HRMaster[[#This Row],[EmployeeID]])</f>
        <v>1</v>
      </c>
      <c r="W3933">
        <f>IFERROR(INDEX(tbl_EmployeeSurvey[EnvironmentSatisfaction],MATCH(tbl_HRMaster[[#This Row],[EmployeeID]],tbl_EmployeeSurvey[EmployeeID],0)),"Not Found")</f>
        <v>1</v>
      </c>
      <c r="X3933">
        <f>IFERROR(INDEX(tbl_EmployeeSurvey[JobSatisfaction],MATCH(tbl_HRMaster[[#This Row],[EmployeeID]],tbl_EmployeeSurvey[EmployeeID],0)),"Not Found")</f>
        <v>2</v>
      </c>
      <c r="Y3933" s="5">
        <f>IFERROR(INDEX(tbl_EmployeeSurvey[WorkLifeBalance],MATCH(tbl_HRMaster[[#This Row],[EmployeeID]],tbl_EmployeeSurvey[EmployeeID],0)),"Not Found")</f>
        <v>3</v>
      </c>
      <c r="Z3933" s="5">
        <f>IFERROR(VLOOKUP(tbl_HRMaster[[#This Row],[EmployeeID]],tbl_ManagerSurvey[[EmployeeID]:[PerformanceRating]],2,FALSE),"Not Found")</f>
        <v>4</v>
      </c>
      <c r="AA3933" s="5">
        <f>IFERROR(VLOOKUP(tbl_HRMaster[[#This Row],[EmployeeID]],tbl_ManagerSurvey[[EmployeeID]:[PerformanceRating]],3,FALSE),"Not Found")</f>
        <v>3</v>
      </c>
      <c r="AB3933" s="5" t="str">
        <f>IF(tbl_HRMaster[[#This Row],[Attrition]]="Yes","Left","Active")</f>
        <v>Left</v>
      </c>
      <c r="AC3933" s="5" t="str">
        <f>_xlfn.IFS(tbl_HRMaster[[#This Row],[Age]]&lt;25,"Under 25",tbl_HRMaster[[#This Row],[Age]]&lt;35,"25-34",tbl_HRMaster[[#This Row],[Age]]&lt;45,"35-44",tbl_HRMaster[[#This Row],[Age]]&lt;55,"45-54",TRUE,"Above 54")</f>
        <v>35-44</v>
      </c>
      <c r="AD3933" s="5" t="str">
        <f>_xlfn.IFS(
tbl_HRMaster[[#This Row],[YearsAtCompany]]&lt;2,"&lt; 2 Years",
tbl_HRMaster[[#This Row],[YearsAtCompany]]&lt;5,"2-4 Years",
tbl_HRMaster[[#This Row],[YearsAtCompany]]&lt;10,"5-9 Years",
TRUE,"10+ Years"
)</f>
        <v>5-9 Years</v>
      </c>
      <c r="AE3933" s="5">
        <f>IF(tbl_HRMaster[[#This Row],[Attrition]]="Yes",1,0)</f>
        <v>1</v>
      </c>
    </row>
    <row r="3934" spans="1:31" x14ac:dyDescent="0.25">
      <c r="A3934">
        <v>41</v>
      </c>
      <c r="B3934" t="s">
        <v>28</v>
      </c>
      <c r="C3934" t="s">
        <v>29</v>
      </c>
      <c r="D3934" t="s">
        <v>30</v>
      </c>
      <c r="E3934">
        <v>16</v>
      </c>
      <c r="F3934">
        <v>1</v>
      </c>
      <c r="G3934" t="s">
        <v>38</v>
      </c>
      <c r="H3934">
        <v>3049</v>
      </c>
      <c r="I3934" t="s">
        <v>25</v>
      </c>
      <c r="J3934">
        <v>1</v>
      </c>
      <c r="K3934" t="s">
        <v>31</v>
      </c>
      <c r="L3934" t="s">
        <v>32</v>
      </c>
      <c r="M3934">
        <v>28100</v>
      </c>
      <c r="N3934">
        <v>1</v>
      </c>
      <c r="O3934">
        <v>11</v>
      </c>
      <c r="P3934">
        <v>0</v>
      </c>
      <c r="Q3934">
        <v>8</v>
      </c>
      <c r="R3934">
        <v>3</v>
      </c>
      <c r="S3934">
        <v>8</v>
      </c>
      <c r="T3934">
        <v>7</v>
      </c>
      <c r="U3934">
        <v>7</v>
      </c>
      <c r="V3934">
        <f>COUNTIF(tbl_HRMaster[EmployeeID],tbl_HRMaster[[#This Row],[EmployeeID]])</f>
        <v>1</v>
      </c>
      <c r="W3934">
        <f>IFERROR(INDEX(tbl_EmployeeSurvey[EnvironmentSatisfaction],MATCH(tbl_HRMaster[[#This Row],[EmployeeID]],tbl_EmployeeSurvey[EmployeeID],0)),"Not Found")</f>
        <v>1</v>
      </c>
      <c r="X3934">
        <f>IFERROR(INDEX(tbl_EmployeeSurvey[JobSatisfaction],MATCH(tbl_HRMaster[[#This Row],[EmployeeID]],tbl_EmployeeSurvey[EmployeeID],0)),"Not Found")</f>
        <v>2</v>
      </c>
      <c r="Y3934" s="5">
        <f>IFERROR(INDEX(tbl_EmployeeSurvey[WorkLifeBalance],MATCH(tbl_HRMaster[[#This Row],[EmployeeID]],tbl_EmployeeSurvey[EmployeeID],0)),"Not Found")</f>
        <v>3</v>
      </c>
      <c r="Z3934" s="5">
        <f>IFERROR(VLOOKUP(tbl_HRMaster[[#This Row],[EmployeeID]],tbl_ManagerSurvey[[EmployeeID]:[PerformanceRating]],2,FALSE),"Not Found")</f>
        <v>4</v>
      </c>
      <c r="AA3934" s="5">
        <f>IFERROR(VLOOKUP(tbl_HRMaster[[#This Row],[EmployeeID]],tbl_ManagerSurvey[[EmployeeID]:[PerformanceRating]],3,FALSE),"Not Found")</f>
        <v>3</v>
      </c>
      <c r="AB3934" s="5" t="str">
        <f>IF(tbl_HRMaster[[#This Row],[Attrition]]="Yes","Left","Active")</f>
        <v>Left</v>
      </c>
      <c r="AC3934" s="5" t="str">
        <f>_xlfn.IFS(tbl_HRMaster[[#This Row],[Age]]&lt;25,"Under 25",tbl_HRMaster[[#This Row],[Age]]&lt;35,"25-34",tbl_HRMaster[[#This Row],[Age]]&lt;45,"35-44",tbl_HRMaster[[#This Row],[Age]]&lt;55,"45-54",TRUE,"Above 54")</f>
        <v>35-44</v>
      </c>
      <c r="AD3934" s="5" t="str">
        <f>_xlfn.IFS(
tbl_HRMaster[[#This Row],[YearsAtCompany]]&lt;2,"&lt; 2 Years",
tbl_HRMaster[[#This Row],[YearsAtCompany]]&lt;5,"2-4 Years",
tbl_HRMaster[[#This Row],[YearsAtCompany]]&lt;10,"5-9 Years",
TRUE,"10+ Years"
)</f>
        <v>5-9 Years</v>
      </c>
      <c r="AE3934" s="5">
        <f>IF(tbl_HRMaster[[#This Row],[Attrition]]="Yes",1,0)</f>
        <v>1</v>
      </c>
    </row>
    <row r="3935" spans="1:31" x14ac:dyDescent="0.25">
      <c r="A3935">
        <v>26</v>
      </c>
      <c r="B3935" t="s">
        <v>21</v>
      </c>
      <c r="C3935" t="s">
        <v>22</v>
      </c>
      <c r="D3935" t="s">
        <v>23</v>
      </c>
      <c r="E3935">
        <v>28</v>
      </c>
      <c r="F3935">
        <v>3</v>
      </c>
      <c r="G3935" t="s">
        <v>38</v>
      </c>
      <c r="H3935">
        <v>98</v>
      </c>
      <c r="I3935" t="s">
        <v>25</v>
      </c>
      <c r="J3935">
        <v>5</v>
      </c>
      <c r="K3935" t="s">
        <v>40</v>
      </c>
      <c r="L3935" t="s">
        <v>27</v>
      </c>
      <c r="M3935">
        <v>51510</v>
      </c>
      <c r="N3935">
        <v>1</v>
      </c>
      <c r="O3935">
        <v>15</v>
      </c>
      <c r="P3935">
        <v>3</v>
      </c>
      <c r="Q3935">
        <v>8</v>
      </c>
      <c r="R3935">
        <v>3</v>
      </c>
      <c r="S3935">
        <v>8</v>
      </c>
      <c r="T3935">
        <v>7</v>
      </c>
      <c r="U3935">
        <v>7</v>
      </c>
      <c r="V3935">
        <f>COUNTIF(tbl_HRMaster[EmployeeID],tbl_HRMaster[[#This Row],[EmployeeID]])</f>
        <v>1</v>
      </c>
      <c r="W3935">
        <f>IFERROR(INDEX(tbl_EmployeeSurvey[EnvironmentSatisfaction],MATCH(tbl_HRMaster[[#This Row],[EmployeeID]],tbl_EmployeeSurvey[EmployeeID],0)),"Not Found")</f>
        <v>3</v>
      </c>
      <c r="X3935">
        <f>IFERROR(INDEX(tbl_EmployeeSurvey[JobSatisfaction],MATCH(tbl_HRMaster[[#This Row],[EmployeeID]],tbl_EmployeeSurvey[EmployeeID],0)),"Not Found")</f>
        <v>3</v>
      </c>
      <c r="Y3935" s="5">
        <f>IFERROR(INDEX(tbl_EmployeeSurvey[WorkLifeBalance],MATCH(tbl_HRMaster[[#This Row],[EmployeeID]],tbl_EmployeeSurvey[EmployeeID],0)),"Not Found")</f>
        <v>3</v>
      </c>
      <c r="Z3935" s="5">
        <f>IFERROR(VLOOKUP(tbl_HRMaster[[#This Row],[EmployeeID]],tbl_ManagerSurvey[[EmployeeID]:[PerformanceRating]],2,FALSE),"Not Found")</f>
        <v>3</v>
      </c>
      <c r="AA3935" s="5">
        <f>IFERROR(VLOOKUP(tbl_HRMaster[[#This Row],[EmployeeID]],tbl_ManagerSurvey[[EmployeeID]:[PerformanceRating]],3,FALSE),"Not Found")</f>
        <v>3</v>
      </c>
      <c r="AB3935" s="5" t="str">
        <f>IF(tbl_HRMaster[[#This Row],[Attrition]]="Yes","Left","Active")</f>
        <v>Active</v>
      </c>
      <c r="AC3935" s="5" t="str">
        <f>_xlfn.IFS(tbl_HRMaster[[#This Row],[Age]]&lt;25,"Under 25",tbl_HRMaster[[#This Row],[Age]]&lt;35,"25-34",tbl_HRMaster[[#This Row],[Age]]&lt;45,"35-44",tbl_HRMaster[[#This Row],[Age]]&lt;55,"45-54",TRUE,"Above 54")</f>
        <v>25-34</v>
      </c>
      <c r="AD3935" s="5" t="str">
        <f>_xlfn.IFS(
tbl_HRMaster[[#This Row],[YearsAtCompany]]&lt;2,"&lt; 2 Years",
tbl_HRMaster[[#This Row],[YearsAtCompany]]&lt;5,"2-4 Years",
tbl_HRMaster[[#This Row],[YearsAtCompany]]&lt;10,"5-9 Years",
TRUE,"10+ Years"
)</f>
        <v>5-9 Years</v>
      </c>
      <c r="AE3935" s="5">
        <f>IF(tbl_HRMaster[[#This Row],[Attrition]]="Yes",1,0)</f>
        <v>0</v>
      </c>
    </row>
    <row r="3936" spans="1:31" x14ac:dyDescent="0.25">
      <c r="A3936">
        <v>26</v>
      </c>
      <c r="B3936" t="s">
        <v>21</v>
      </c>
      <c r="C3936" t="s">
        <v>22</v>
      </c>
      <c r="D3936" t="s">
        <v>23</v>
      </c>
      <c r="E3936">
        <v>28</v>
      </c>
      <c r="F3936">
        <v>3</v>
      </c>
      <c r="G3936" t="s">
        <v>38</v>
      </c>
      <c r="H3936">
        <v>1568</v>
      </c>
      <c r="I3936" t="s">
        <v>25</v>
      </c>
      <c r="J3936">
        <v>5</v>
      </c>
      <c r="K3936" t="s">
        <v>40</v>
      </c>
      <c r="L3936" t="s">
        <v>27</v>
      </c>
      <c r="M3936">
        <v>51510</v>
      </c>
      <c r="N3936">
        <v>1</v>
      </c>
      <c r="O3936">
        <v>15</v>
      </c>
      <c r="P3936">
        <v>3</v>
      </c>
      <c r="Q3936">
        <v>8</v>
      </c>
      <c r="R3936">
        <v>3</v>
      </c>
      <c r="S3936">
        <v>8</v>
      </c>
      <c r="T3936">
        <v>7</v>
      </c>
      <c r="U3936">
        <v>7</v>
      </c>
      <c r="V3936">
        <f>COUNTIF(tbl_HRMaster[EmployeeID],tbl_HRMaster[[#This Row],[EmployeeID]])</f>
        <v>1</v>
      </c>
      <c r="W3936">
        <f>IFERROR(INDEX(tbl_EmployeeSurvey[EnvironmentSatisfaction],MATCH(tbl_HRMaster[[#This Row],[EmployeeID]],tbl_EmployeeSurvey[EmployeeID],0)),"Not Found")</f>
        <v>3</v>
      </c>
      <c r="X3936">
        <f>IFERROR(INDEX(tbl_EmployeeSurvey[JobSatisfaction],MATCH(tbl_HRMaster[[#This Row],[EmployeeID]],tbl_EmployeeSurvey[EmployeeID],0)),"Not Found")</f>
        <v>3</v>
      </c>
      <c r="Y3936" s="5">
        <f>IFERROR(INDEX(tbl_EmployeeSurvey[WorkLifeBalance],MATCH(tbl_HRMaster[[#This Row],[EmployeeID]],tbl_EmployeeSurvey[EmployeeID],0)),"Not Found")</f>
        <v>3</v>
      </c>
      <c r="Z3936" s="5">
        <f>IFERROR(VLOOKUP(tbl_HRMaster[[#This Row],[EmployeeID]],tbl_ManagerSurvey[[EmployeeID]:[PerformanceRating]],2,FALSE),"Not Found")</f>
        <v>3</v>
      </c>
      <c r="AA3936" s="5">
        <f>IFERROR(VLOOKUP(tbl_HRMaster[[#This Row],[EmployeeID]],tbl_ManagerSurvey[[EmployeeID]:[PerformanceRating]],3,FALSE),"Not Found")</f>
        <v>3</v>
      </c>
      <c r="AB3936" s="5" t="str">
        <f>IF(tbl_HRMaster[[#This Row],[Attrition]]="Yes","Left","Active")</f>
        <v>Active</v>
      </c>
      <c r="AC3936" s="5" t="str">
        <f>_xlfn.IFS(tbl_HRMaster[[#This Row],[Age]]&lt;25,"Under 25",tbl_HRMaster[[#This Row],[Age]]&lt;35,"25-34",tbl_HRMaster[[#This Row],[Age]]&lt;45,"35-44",tbl_HRMaster[[#This Row],[Age]]&lt;55,"45-54",TRUE,"Above 54")</f>
        <v>25-34</v>
      </c>
      <c r="AD3936" s="5" t="str">
        <f>_xlfn.IFS(
tbl_HRMaster[[#This Row],[YearsAtCompany]]&lt;2,"&lt; 2 Years",
tbl_HRMaster[[#This Row],[YearsAtCompany]]&lt;5,"2-4 Years",
tbl_HRMaster[[#This Row],[YearsAtCompany]]&lt;10,"5-9 Years",
TRUE,"10+ Years"
)</f>
        <v>5-9 Years</v>
      </c>
      <c r="AE3936" s="5">
        <f>IF(tbl_HRMaster[[#This Row],[Attrition]]="Yes",1,0)</f>
        <v>0</v>
      </c>
    </row>
    <row r="3937" spans="1:31" x14ac:dyDescent="0.25">
      <c r="A3937">
        <v>26</v>
      </c>
      <c r="B3937" t="s">
        <v>21</v>
      </c>
      <c r="C3937" t="s">
        <v>22</v>
      </c>
      <c r="D3937" t="s">
        <v>23</v>
      </c>
      <c r="E3937">
        <v>28</v>
      </c>
      <c r="F3937">
        <v>3</v>
      </c>
      <c r="G3937" t="s">
        <v>38</v>
      </c>
      <c r="H3937">
        <v>3038</v>
      </c>
      <c r="I3937" t="s">
        <v>25</v>
      </c>
      <c r="J3937">
        <v>5</v>
      </c>
      <c r="K3937" t="s">
        <v>40</v>
      </c>
      <c r="L3937" t="s">
        <v>27</v>
      </c>
      <c r="M3937">
        <v>51510</v>
      </c>
      <c r="N3937">
        <v>1</v>
      </c>
      <c r="O3937">
        <v>15</v>
      </c>
      <c r="P3937">
        <v>3</v>
      </c>
      <c r="Q3937">
        <v>8</v>
      </c>
      <c r="R3937">
        <v>3</v>
      </c>
      <c r="S3937">
        <v>8</v>
      </c>
      <c r="T3937">
        <v>7</v>
      </c>
      <c r="U3937">
        <v>7</v>
      </c>
      <c r="V3937">
        <f>COUNTIF(tbl_HRMaster[EmployeeID],tbl_HRMaster[[#This Row],[EmployeeID]])</f>
        <v>1</v>
      </c>
      <c r="W3937">
        <f>IFERROR(INDEX(tbl_EmployeeSurvey[EnvironmentSatisfaction],MATCH(tbl_HRMaster[[#This Row],[EmployeeID]],tbl_EmployeeSurvey[EmployeeID],0)),"Not Found")</f>
        <v>3</v>
      </c>
      <c r="X3937">
        <f>IFERROR(INDEX(tbl_EmployeeSurvey[JobSatisfaction],MATCH(tbl_HRMaster[[#This Row],[EmployeeID]],tbl_EmployeeSurvey[EmployeeID],0)),"Not Found")</f>
        <v>3</v>
      </c>
      <c r="Y3937" s="5">
        <f>IFERROR(INDEX(tbl_EmployeeSurvey[WorkLifeBalance],MATCH(tbl_HRMaster[[#This Row],[EmployeeID]],tbl_EmployeeSurvey[EmployeeID],0)),"Not Found")</f>
        <v>3</v>
      </c>
      <c r="Z3937" s="5">
        <f>IFERROR(VLOOKUP(tbl_HRMaster[[#This Row],[EmployeeID]],tbl_ManagerSurvey[[EmployeeID]:[PerformanceRating]],2,FALSE),"Not Found")</f>
        <v>3</v>
      </c>
      <c r="AA3937" s="5">
        <f>IFERROR(VLOOKUP(tbl_HRMaster[[#This Row],[EmployeeID]],tbl_ManagerSurvey[[EmployeeID]:[PerformanceRating]],3,FALSE),"Not Found")</f>
        <v>3</v>
      </c>
      <c r="AB3937" s="5" t="str">
        <f>IF(tbl_HRMaster[[#This Row],[Attrition]]="Yes","Left","Active")</f>
        <v>Active</v>
      </c>
      <c r="AC3937" s="5" t="str">
        <f>_xlfn.IFS(tbl_HRMaster[[#This Row],[Age]]&lt;25,"Under 25",tbl_HRMaster[[#This Row],[Age]]&lt;35,"25-34",tbl_HRMaster[[#This Row],[Age]]&lt;45,"35-44",tbl_HRMaster[[#This Row],[Age]]&lt;55,"45-54",TRUE,"Above 54")</f>
        <v>25-34</v>
      </c>
      <c r="AD3937" s="5" t="str">
        <f>_xlfn.IFS(
tbl_HRMaster[[#This Row],[YearsAtCompany]]&lt;2,"&lt; 2 Years",
tbl_HRMaster[[#This Row],[YearsAtCompany]]&lt;5,"2-4 Years",
tbl_HRMaster[[#This Row],[YearsAtCompany]]&lt;10,"5-9 Years",
TRUE,"10+ Years"
)</f>
        <v>5-9 Years</v>
      </c>
      <c r="AE3937" s="5">
        <f>IF(tbl_HRMaster[[#This Row],[Attrition]]="Yes",1,0)</f>
        <v>0</v>
      </c>
    </row>
    <row r="3938" spans="1:31" x14ac:dyDescent="0.25">
      <c r="A3938">
        <v>38</v>
      </c>
      <c r="B3938" t="s">
        <v>21</v>
      </c>
      <c r="C3938" t="s">
        <v>22</v>
      </c>
      <c r="D3938" t="s">
        <v>30</v>
      </c>
      <c r="E3938">
        <v>8</v>
      </c>
      <c r="F3938">
        <v>3</v>
      </c>
      <c r="G3938" t="s">
        <v>24</v>
      </c>
      <c r="H3938">
        <v>20</v>
      </c>
      <c r="I3938" t="s">
        <v>25</v>
      </c>
      <c r="J3938">
        <v>1</v>
      </c>
      <c r="K3938" t="s">
        <v>44</v>
      </c>
      <c r="L3938" t="s">
        <v>41</v>
      </c>
      <c r="M3938">
        <v>68700</v>
      </c>
      <c r="N3938">
        <v>1</v>
      </c>
      <c r="O3938">
        <v>11</v>
      </c>
      <c r="P3938">
        <v>1</v>
      </c>
      <c r="Q3938">
        <v>8</v>
      </c>
      <c r="R3938">
        <v>5</v>
      </c>
      <c r="S3938">
        <v>8</v>
      </c>
      <c r="T3938">
        <v>7</v>
      </c>
      <c r="U3938">
        <v>7</v>
      </c>
      <c r="V3938">
        <f>COUNTIF(tbl_HRMaster[EmployeeID],tbl_HRMaster[[#This Row],[EmployeeID]])</f>
        <v>1</v>
      </c>
      <c r="W3938">
        <f>IFERROR(INDEX(tbl_EmployeeSurvey[EnvironmentSatisfaction],MATCH(tbl_HRMaster[[#This Row],[EmployeeID]],tbl_EmployeeSurvey[EmployeeID],0)),"Not Found")</f>
        <v>1</v>
      </c>
      <c r="X3938">
        <f>IFERROR(INDEX(tbl_EmployeeSurvey[JobSatisfaction],MATCH(tbl_HRMaster[[#This Row],[EmployeeID]],tbl_EmployeeSurvey[EmployeeID],0)),"Not Found")</f>
        <v>1</v>
      </c>
      <c r="Y3938" s="5">
        <f>IFERROR(INDEX(tbl_EmployeeSurvey[WorkLifeBalance],MATCH(tbl_HRMaster[[#This Row],[EmployeeID]],tbl_EmployeeSurvey[EmployeeID],0)),"Not Found")</f>
        <v>3</v>
      </c>
      <c r="Z3938" s="5">
        <f>IFERROR(VLOOKUP(tbl_HRMaster[[#This Row],[EmployeeID]],tbl_ManagerSurvey[[EmployeeID]:[PerformanceRating]],2,FALSE),"Not Found")</f>
        <v>3</v>
      </c>
      <c r="AA3938" s="5">
        <f>IFERROR(VLOOKUP(tbl_HRMaster[[#This Row],[EmployeeID]],tbl_ManagerSurvey[[EmployeeID]:[PerformanceRating]],3,FALSE),"Not Found")</f>
        <v>3</v>
      </c>
      <c r="AB3938" s="5" t="str">
        <f>IF(tbl_HRMaster[[#This Row],[Attrition]]="Yes","Left","Active")</f>
        <v>Active</v>
      </c>
      <c r="AC3938" s="5" t="str">
        <f>_xlfn.IFS(tbl_HRMaster[[#This Row],[Age]]&lt;25,"Under 25",tbl_HRMaster[[#This Row],[Age]]&lt;35,"25-34",tbl_HRMaster[[#This Row],[Age]]&lt;45,"35-44",tbl_HRMaster[[#This Row],[Age]]&lt;55,"45-54",TRUE,"Above 54")</f>
        <v>35-44</v>
      </c>
      <c r="AD3938" s="5" t="str">
        <f>_xlfn.IFS(
tbl_HRMaster[[#This Row],[YearsAtCompany]]&lt;2,"&lt; 2 Years",
tbl_HRMaster[[#This Row],[YearsAtCompany]]&lt;5,"2-4 Years",
tbl_HRMaster[[#This Row],[YearsAtCompany]]&lt;10,"5-9 Years",
TRUE,"10+ Years"
)</f>
        <v>5-9 Years</v>
      </c>
      <c r="AE3938" s="5">
        <f>IF(tbl_HRMaster[[#This Row],[Attrition]]="Yes",1,0)</f>
        <v>0</v>
      </c>
    </row>
    <row r="3939" spans="1:31" x14ac:dyDescent="0.25">
      <c r="A3939">
        <v>38</v>
      </c>
      <c r="B3939" t="s">
        <v>21</v>
      </c>
      <c r="C3939" t="s">
        <v>22</v>
      </c>
      <c r="D3939" t="s">
        <v>30</v>
      </c>
      <c r="E3939">
        <v>8</v>
      </c>
      <c r="F3939">
        <v>3</v>
      </c>
      <c r="G3939" t="s">
        <v>24</v>
      </c>
      <c r="H3939">
        <v>1490</v>
      </c>
      <c r="I3939" t="s">
        <v>25</v>
      </c>
      <c r="J3939">
        <v>1</v>
      </c>
      <c r="K3939" t="s">
        <v>44</v>
      </c>
      <c r="L3939" t="s">
        <v>41</v>
      </c>
      <c r="M3939">
        <v>68700</v>
      </c>
      <c r="N3939">
        <v>1</v>
      </c>
      <c r="O3939">
        <v>11</v>
      </c>
      <c r="P3939">
        <v>1</v>
      </c>
      <c r="Q3939">
        <v>8</v>
      </c>
      <c r="R3939">
        <v>5</v>
      </c>
      <c r="S3939">
        <v>8</v>
      </c>
      <c r="T3939">
        <v>7</v>
      </c>
      <c r="U3939">
        <v>7</v>
      </c>
      <c r="V3939">
        <f>COUNTIF(tbl_HRMaster[EmployeeID],tbl_HRMaster[[#This Row],[EmployeeID]])</f>
        <v>1</v>
      </c>
      <c r="W3939">
        <f>IFERROR(INDEX(tbl_EmployeeSurvey[EnvironmentSatisfaction],MATCH(tbl_HRMaster[[#This Row],[EmployeeID]],tbl_EmployeeSurvey[EmployeeID],0)),"Not Found")</f>
        <v>1</v>
      </c>
      <c r="X3939">
        <f>IFERROR(INDEX(tbl_EmployeeSurvey[JobSatisfaction],MATCH(tbl_HRMaster[[#This Row],[EmployeeID]],tbl_EmployeeSurvey[EmployeeID],0)),"Not Found")</f>
        <v>1</v>
      </c>
      <c r="Y3939" s="5">
        <f>IFERROR(INDEX(tbl_EmployeeSurvey[WorkLifeBalance],MATCH(tbl_HRMaster[[#This Row],[EmployeeID]],tbl_EmployeeSurvey[EmployeeID],0)),"Not Found")</f>
        <v>3</v>
      </c>
      <c r="Z3939" s="5">
        <f>IFERROR(VLOOKUP(tbl_HRMaster[[#This Row],[EmployeeID]],tbl_ManagerSurvey[[EmployeeID]:[PerformanceRating]],2,FALSE),"Not Found")</f>
        <v>3</v>
      </c>
      <c r="AA3939" s="5">
        <f>IFERROR(VLOOKUP(tbl_HRMaster[[#This Row],[EmployeeID]],tbl_ManagerSurvey[[EmployeeID]:[PerformanceRating]],3,FALSE),"Not Found")</f>
        <v>3</v>
      </c>
      <c r="AB3939" s="5" t="str">
        <f>IF(tbl_HRMaster[[#This Row],[Attrition]]="Yes","Left","Active")</f>
        <v>Active</v>
      </c>
      <c r="AC3939" s="5" t="str">
        <f>_xlfn.IFS(tbl_HRMaster[[#This Row],[Age]]&lt;25,"Under 25",tbl_HRMaster[[#This Row],[Age]]&lt;35,"25-34",tbl_HRMaster[[#This Row],[Age]]&lt;45,"35-44",tbl_HRMaster[[#This Row],[Age]]&lt;55,"45-54",TRUE,"Above 54")</f>
        <v>35-44</v>
      </c>
      <c r="AD3939" s="5" t="str">
        <f>_xlfn.IFS(
tbl_HRMaster[[#This Row],[YearsAtCompany]]&lt;2,"&lt; 2 Years",
tbl_HRMaster[[#This Row],[YearsAtCompany]]&lt;5,"2-4 Years",
tbl_HRMaster[[#This Row],[YearsAtCompany]]&lt;10,"5-9 Years",
TRUE,"10+ Years"
)</f>
        <v>5-9 Years</v>
      </c>
      <c r="AE3939" s="5">
        <f>IF(tbl_HRMaster[[#This Row],[Attrition]]="Yes",1,0)</f>
        <v>0</v>
      </c>
    </row>
    <row r="3940" spans="1:31" x14ac:dyDescent="0.25">
      <c r="A3940">
        <v>38</v>
      </c>
      <c r="B3940" t="s">
        <v>21</v>
      </c>
      <c r="C3940" t="s">
        <v>22</v>
      </c>
      <c r="D3940" t="s">
        <v>30</v>
      </c>
      <c r="E3940">
        <v>8</v>
      </c>
      <c r="F3940">
        <v>3</v>
      </c>
      <c r="G3940" t="s">
        <v>24</v>
      </c>
      <c r="H3940">
        <v>2960</v>
      </c>
      <c r="I3940" t="s">
        <v>25</v>
      </c>
      <c r="J3940">
        <v>1</v>
      </c>
      <c r="K3940" t="s">
        <v>44</v>
      </c>
      <c r="L3940" t="s">
        <v>41</v>
      </c>
      <c r="M3940">
        <v>68700</v>
      </c>
      <c r="N3940">
        <v>1</v>
      </c>
      <c r="O3940">
        <v>11</v>
      </c>
      <c r="P3940">
        <v>1</v>
      </c>
      <c r="Q3940">
        <v>8</v>
      </c>
      <c r="R3940">
        <v>5</v>
      </c>
      <c r="S3940">
        <v>8</v>
      </c>
      <c r="T3940">
        <v>7</v>
      </c>
      <c r="U3940">
        <v>7</v>
      </c>
      <c r="V3940">
        <f>COUNTIF(tbl_HRMaster[EmployeeID],tbl_HRMaster[[#This Row],[EmployeeID]])</f>
        <v>1</v>
      </c>
      <c r="W3940">
        <f>IFERROR(INDEX(tbl_EmployeeSurvey[EnvironmentSatisfaction],MATCH(tbl_HRMaster[[#This Row],[EmployeeID]],tbl_EmployeeSurvey[EmployeeID],0)),"Not Found")</f>
        <v>1</v>
      </c>
      <c r="X3940">
        <f>IFERROR(INDEX(tbl_EmployeeSurvey[JobSatisfaction],MATCH(tbl_HRMaster[[#This Row],[EmployeeID]],tbl_EmployeeSurvey[EmployeeID],0)),"Not Found")</f>
        <v>1</v>
      </c>
      <c r="Y3940" s="5">
        <f>IFERROR(INDEX(tbl_EmployeeSurvey[WorkLifeBalance],MATCH(tbl_HRMaster[[#This Row],[EmployeeID]],tbl_EmployeeSurvey[EmployeeID],0)),"Not Found")</f>
        <v>3</v>
      </c>
      <c r="Z3940" s="5">
        <f>IFERROR(VLOOKUP(tbl_HRMaster[[#This Row],[EmployeeID]],tbl_ManagerSurvey[[EmployeeID]:[PerformanceRating]],2,FALSE),"Not Found")</f>
        <v>3</v>
      </c>
      <c r="AA3940" s="5">
        <f>IFERROR(VLOOKUP(tbl_HRMaster[[#This Row],[EmployeeID]],tbl_ManagerSurvey[[EmployeeID]:[PerformanceRating]],3,FALSE),"Not Found")</f>
        <v>3</v>
      </c>
      <c r="AB3940" s="5" t="str">
        <f>IF(tbl_HRMaster[[#This Row],[Attrition]]="Yes","Left","Active")</f>
        <v>Active</v>
      </c>
      <c r="AC3940" s="5" t="str">
        <f>_xlfn.IFS(tbl_HRMaster[[#This Row],[Age]]&lt;25,"Under 25",tbl_HRMaster[[#This Row],[Age]]&lt;35,"25-34",tbl_HRMaster[[#This Row],[Age]]&lt;45,"35-44",tbl_HRMaster[[#This Row],[Age]]&lt;55,"45-54",TRUE,"Above 54")</f>
        <v>35-44</v>
      </c>
      <c r="AD3940" s="5" t="str">
        <f>_xlfn.IFS(
tbl_HRMaster[[#This Row],[YearsAtCompany]]&lt;2,"&lt; 2 Years",
tbl_HRMaster[[#This Row],[YearsAtCompany]]&lt;5,"2-4 Years",
tbl_HRMaster[[#This Row],[YearsAtCompany]]&lt;10,"5-9 Years",
TRUE,"10+ Years"
)</f>
        <v>5-9 Years</v>
      </c>
      <c r="AE3940" s="5">
        <f>IF(tbl_HRMaster[[#This Row],[Attrition]]="Yes",1,0)</f>
        <v>0</v>
      </c>
    </row>
    <row r="3941" spans="1:31" x14ac:dyDescent="0.25">
      <c r="A3941">
        <v>44</v>
      </c>
      <c r="B3941" t="s">
        <v>21</v>
      </c>
      <c r="C3941" t="s">
        <v>22</v>
      </c>
      <c r="D3941" t="s">
        <v>30</v>
      </c>
      <c r="E3941">
        <v>26</v>
      </c>
      <c r="F3941">
        <v>2</v>
      </c>
      <c r="G3941" t="s">
        <v>24</v>
      </c>
      <c r="H3941">
        <v>401</v>
      </c>
      <c r="I3941" t="s">
        <v>34</v>
      </c>
      <c r="J3941">
        <v>2</v>
      </c>
      <c r="K3941" t="s">
        <v>42</v>
      </c>
      <c r="L3941" t="s">
        <v>27</v>
      </c>
      <c r="M3941">
        <v>76390</v>
      </c>
      <c r="N3941">
        <v>1</v>
      </c>
      <c r="O3941">
        <v>14</v>
      </c>
      <c r="P3941">
        <v>0</v>
      </c>
      <c r="Q3941">
        <v>8</v>
      </c>
      <c r="R3941">
        <v>6</v>
      </c>
      <c r="S3941">
        <v>8</v>
      </c>
      <c r="T3941">
        <v>7</v>
      </c>
      <c r="U3941">
        <v>1</v>
      </c>
      <c r="V3941">
        <f>COUNTIF(tbl_HRMaster[EmployeeID],tbl_HRMaster[[#This Row],[EmployeeID]])</f>
        <v>1</v>
      </c>
      <c r="W3941">
        <f>IFERROR(INDEX(tbl_EmployeeSurvey[EnvironmentSatisfaction],MATCH(tbl_HRMaster[[#This Row],[EmployeeID]],tbl_EmployeeSurvey[EmployeeID],0)),"Not Found")</f>
        <v>2</v>
      </c>
      <c r="X3941">
        <f>IFERROR(INDEX(tbl_EmployeeSurvey[JobSatisfaction],MATCH(tbl_HRMaster[[#This Row],[EmployeeID]],tbl_EmployeeSurvey[EmployeeID],0)),"Not Found")</f>
        <v>1</v>
      </c>
      <c r="Y3941" s="5">
        <f>IFERROR(INDEX(tbl_EmployeeSurvey[WorkLifeBalance],MATCH(tbl_HRMaster[[#This Row],[EmployeeID]],tbl_EmployeeSurvey[EmployeeID],0)),"Not Found")</f>
        <v>3</v>
      </c>
      <c r="Z3941" s="5">
        <f>IFERROR(VLOOKUP(tbl_HRMaster[[#This Row],[EmployeeID]],tbl_ManagerSurvey[[EmployeeID]:[PerformanceRating]],2,FALSE),"Not Found")</f>
        <v>3</v>
      </c>
      <c r="AA3941" s="5">
        <f>IFERROR(VLOOKUP(tbl_HRMaster[[#This Row],[EmployeeID]],tbl_ManagerSurvey[[EmployeeID]:[PerformanceRating]],3,FALSE),"Not Found")</f>
        <v>3</v>
      </c>
      <c r="AB3941" s="5" t="str">
        <f>IF(tbl_HRMaster[[#This Row],[Attrition]]="Yes","Left","Active")</f>
        <v>Active</v>
      </c>
      <c r="AC3941" s="5" t="str">
        <f>_xlfn.IFS(tbl_HRMaster[[#This Row],[Age]]&lt;25,"Under 25",tbl_HRMaster[[#This Row],[Age]]&lt;35,"25-34",tbl_HRMaster[[#This Row],[Age]]&lt;45,"35-44",tbl_HRMaster[[#This Row],[Age]]&lt;55,"45-54",TRUE,"Above 54")</f>
        <v>35-44</v>
      </c>
      <c r="AD3941" s="5" t="str">
        <f>_xlfn.IFS(
tbl_HRMaster[[#This Row],[YearsAtCompany]]&lt;2,"&lt; 2 Years",
tbl_HRMaster[[#This Row],[YearsAtCompany]]&lt;5,"2-4 Years",
tbl_HRMaster[[#This Row],[YearsAtCompany]]&lt;10,"5-9 Years",
TRUE,"10+ Years"
)</f>
        <v>5-9 Years</v>
      </c>
      <c r="AE3941" s="5">
        <f>IF(tbl_HRMaster[[#This Row],[Attrition]]="Yes",1,0)</f>
        <v>0</v>
      </c>
    </row>
    <row r="3942" spans="1:31" x14ac:dyDescent="0.25">
      <c r="A3942">
        <v>44</v>
      </c>
      <c r="B3942" t="s">
        <v>21</v>
      </c>
      <c r="C3942" t="s">
        <v>22</v>
      </c>
      <c r="D3942" t="s">
        <v>30</v>
      </c>
      <c r="E3942">
        <v>26</v>
      </c>
      <c r="F3942">
        <v>2</v>
      </c>
      <c r="G3942" t="s">
        <v>24</v>
      </c>
      <c r="H3942">
        <v>1871</v>
      </c>
      <c r="I3942" t="s">
        <v>34</v>
      </c>
      <c r="J3942">
        <v>2</v>
      </c>
      <c r="K3942" t="s">
        <v>42</v>
      </c>
      <c r="L3942" t="s">
        <v>27</v>
      </c>
      <c r="M3942">
        <v>76390</v>
      </c>
      <c r="N3942">
        <v>1</v>
      </c>
      <c r="O3942">
        <v>14</v>
      </c>
      <c r="P3942">
        <v>0</v>
      </c>
      <c r="Q3942">
        <v>8</v>
      </c>
      <c r="R3942">
        <v>6</v>
      </c>
      <c r="S3942">
        <v>8</v>
      </c>
      <c r="T3942">
        <v>7</v>
      </c>
      <c r="U3942">
        <v>1</v>
      </c>
      <c r="V3942">
        <f>COUNTIF(tbl_HRMaster[EmployeeID],tbl_HRMaster[[#This Row],[EmployeeID]])</f>
        <v>1</v>
      </c>
      <c r="W3942">
        <f>IFERROR(INDEX(tbl_EmployeeSurvey[EnvironmentSatisfaction],MATCH(tbl_HRMaster[[#This Row],[EmployeeID]],tbl_EmployeeSurvey[EmployeeID],0)),"Not Found")</f>
        <v>2</v>
      </c>
      <c r="X3942">
        <f>IFERROR(INDEX(tbl_EmployeeSurvey[JobSatisfaction],MATCH(tbl_HRMaster[[#This Row],[EmployeeID]],tbl_EmployeeSurvey[EmployeeID],0)),"Not Found")</f>
        <v>1</v>
      </c>
      <c r="Y3942" s="5">
        <f>IFERROR(INDEX(tbl_EmployeeSurvey[WorkLifeBalance],MATCH(tbl_HRMaster[[#This Row],[EmployeeID]],tbl_EmployeeSurvey[EmployeeID],0)),"Not Found")</f>
        <v>3</v>
      </c>
      <c r="Z3942" s="5">
        <f>IFERROR(VLOOKUP(tbl_HRMaster[[#This Row],[EmployeeID]],tbl_ManagerSurvey[[EmployeeID]:[PerformanceRating]],2,FALSE),"Not Found")</f>
        <v>3</v>
      </c>
      <c r="AA3942" s="5">
        <f>IFERROR(VLOOKUP(tbl_HRMaster[[#This Row],[EmployeeID]],tbl_ManagerSurvey[[EmployeeID]:[PerformanceRating]],3,FALSE),"Not Found")</f>
        <v>3</v>
      </c>
      <c r="AB3942" s="5" t="str">
        <f>IF(tbl_HRMaster[[#This Row],[Attrition]]="Yes","Left","Active")</f>
        <v>Active</v>
      </c>
      <c r="AC3942" s="5" t="str">
        <f>_xlfn.IFS(tbl_HRMaster[[#This Row],[Age]]&lt;25,"Under 25",tbl_HRMaster[[#This Row],[Age]]&lt;35,"25-34",tbl_HRMaster[[#This Row],[Age]]&lt;45,"35-44",tbl_HRMaster[[#This Row],[Age]]&lt;55,"45-54",TRUE,"Above 54")</f>
        <v>35-44</v>
      </c>
      <c r="AD3942" s="5" t="str">
        <f>_xlfn.IFS(
tbl_HRMaster[[#This Row],[YearsAtCompany]]&lt;2,"&lt; 2 Years",
tbl_HRMaster[[#This Row],[YearsAtCompany]]&lt;5,"2-4 Years",
tbl_HRMaster[[#This Row],[YearsAtCompany]]&lt;10,"5-9 Years",
TRUE,"10+ Years"
)</f>
        <v>5-9 Years</v>
      </c>
      <c r="AE3942" s="5">
        <f>IF(tbl_HRMaster[[#This Row],[Attrition]]="Yes",1,0)</f>
        <v>0</v>
      </c>
    </row>
    <row r="3943" spans="1:31" x14ac:dyDescent="0.25">
      <c r="A3943">
        <v>44</v>
      </c>
      <c r="B3943" t="s">
        <v>21</v>
      </c>
      <c r="C3943" t="s">
        <v>22</v>
      </c>
      <c r="D3943" t="s">
        <v>30</v>
      </c>
      <c r="E3943">
        <v>26</v>
      </c>
      <c r="F3943">
        <v>2</v>
      </c>
      <c r="G3943" t="s">
        <v>24</v>
      </c>
      <c r="H3943">
        <v>3341</v>
      </c>
      <c r="I3943" t="s">
        <v>34</v>
      </c>
      <c r="J3943">
        <v>2</v>
      </c>
      <c r="K3943" t="s">
        <v>42</v>
      </c>
      <c r="L3943" t="s">
        <v>27</v>
      </c>
      <c r="M3943">
        <v>76390</v>
      </c>
      <c r="N3943">
        <v>1</v>
      </c>
      <c r="O3943">
        <v>14</v>
      </c>
      <c r="P3943">
        <v>0</v>
      </c>
      <c r="Q3943">
        <v>8</v>
      </c>
      <c r="R3943">
        <v>6</v>
      </c>
      <c r="S3943">
        <v>8</v>
      </c>
      <c r="T3943">
        <v>7</v>
      </c>
      <c r="U3943">
        <v>1</v>
      </c>
      <c r="V3943">
        <f>COUNTIF(tbl_HRMaster[EmployeeID],tbl_HRMaster[[#This Row],[EmployeeID]])</f>
        <v>1</v>
      </c>
      <c r="W3943">
        <f>IFERROR(INDEX(tbl_EmployeeSurvey[EnvironmentSatisfaction],MATCH(tbl_HRMaster[[#This Row],[EmployeeID]],tbl_EmployeeSurvey[EmployeeID],0)),"Not Found")</f>
        <v>2</v>
      </c>
      <c r="X3943">
        <f>IFERROR(INDEX(tbl_EmployeeSurvey[JobSatisfaction],MATCH(tbl_HRMaster[[#This Row],[EmployeeID]],tbl_EmployeeSurvey[EmployeeID],0)),"Not Found")</f>
        <v>1</v>
      </c>
      <c r="Y3943" s="5">
        <f>IFERROR(INDEX(tbl_EmployeeSurvey[WorkLifeBalance],MATCH(tbl_HRMaster[[#This Row],[EmployeeID]],tbl_EmployeeSurvey[EmployeeID],0)),"Not Found")</f>
        <v>3</v>
      </c>
      <c r="Z3943" s="5">
        <f>IFERROR(VLOOKUP(tbl_HRMaster[[#This Row],[EmployeeID]],tbl_ManagerSurvey[[EmployeeID]:[PerformanceRating]],2,FALSE),"Not Found")</f>
        <v>3</v>
      </c>
      <c r="AA3943" s="5">
        <f>IFERROR(VLOOKUP(tbl_HRMaster[[#This Row],[EmployeeID]],tbl_ManagerSurvey[[EmployeeID]:[PerformanceRating]],3,FALSE),"Not Found")</f>
        <v>3</v>
      </c>
      <c r="AB3943" s="5" t="str">
        <f>IF(tbl_HRMaster[[#This Row],[Attrition]]="Yes","Left","Active")</f>
        <v>Active</v>
      </c>
      <c r="AC3943" s="5" t="str">
        <f>_xlfn.IFS(tbl_HRMaster[[#This Row],[Age]]&lt;25,"Under 25",tbl_HRMaster[[#This Row],[Age]]&lt;35,"25-34",tbl_HRMaster[[#This Row],[Age]]&lt;45,"35-44",tbl_HRMaster[[#This Row],[Age]]&lt;55,"45-54",TRUE,"Above 54")</f>
        <v>35-44</v>
      </c>
      <c r="AD3943" s="5" t="str">
        <f>_xlfn.IFS(
tbl_HRMaster[[#This Row],[YearsAtCompany]]&lt;2,"&lt; 2 Years",
tbl_HRMaster[[#This Row],[YearsAtCompany]]&lt;5,"2-4 Years",
tbl_HRMaster[[#This Row],[YearsAtCompany]]&lt;10,"5-9 Years",
TRUE,"10+ Years"
)</f>
        <v>5-9 Years</v>
      </c>
      <c r="AE3943" s="5">
        <f>IF(tbl_HRMaster[[#This Row],[Attrition]]="Yes",1,0)</f>
        <v>0</v>
      </c>
    </row>
    <row r="3944" spans="1:31" x14ac:dyDescent="0.25">
      <c r="A3944">
        <v>27</v>
      </c>
      <c r="B3944" t="s">
        <v>28</v>
      </c>
      <c r="C3944" t="s">
        <v>22</v>
      </c>
      <c r="D3944" t="s">
        <v>30</v>
      </c>
      <c r="E3944">
        <v>2</v>
      </c>
      <c r="F3944">
        <v>5</v>
      </c>
      <c r="G3944" t="s">
        <v>24</v>
      </c>
      <c r="H3944">
        <v>740</v>
      </c>
      <c r="I3944" t="s">
        <v>25</v>
      </c>
      <c r="J3944">
        <v>1</v>
      </c>
      <c r="K3944" t="s">
        <v>31</v>
      </c>
      <c r="L3944" t="s">
        <v>32</v>
      </c>
      <c r="M3944">
        <v>137700</v>
      </c>
      <c r="N3944">
        <v>1</v>
      </c>
      <c r="O3944">
        <v>18</v>
      </c>
      <c r="P3944">
        <v>1</v>
      </c>
      <c r="Q3944">
        <v>8</v>
      </c>
      <c r="R3944">
        <v>3</v>
      </c>
      <c r="S3944">
        <v>8</v>
      </c>
      <c r="T3944">
        <v>7</v>
      </c>
      <c r="U3944">
        <v>7</v>
      </c>
      <c r="V3944">
        <f>COUNTIF(tbl_HRMaster[EmployeeID],tbl_HRMaster[[#This Row],[EmployeeID]])</f>
        <v>1</v>
      </c>
      <c r="W3944">
        <f>IFERROR(INDEX(tbl_EmployeeSurvey[EnvironmentSatisfaction],MATCH(tbl_HRMaster[[#This Row],[EmployeeID]],tbl_EmployeeSurvey[EmployeeID],0)),"Not Found")</f>
        <v>4</v>
      </c>
      <c r="X3944">
        <f>IFERROR(INDEX(tbl_EmployeeSurvey[JobSatisfaction],MATCH(tbl_HRMaster[[#This Row],[EmployeeID]],tbl_EmployeeSurvey[EmployeeID],0)),"Not Found")</f>
        <v>3</v>
      </c>
      <c r="Y3944" s="5">
        <f>IFERROR(INDEX(tbl_EmployeeSurvey[WorkLifeBalance],MATCH(tbl_HRMaster[[#This Row],[EmployeeID]],tbl_EmployeeSurvey[EmployeeID],0)),"Not Found")</f>
        <v>3</v>
      </c>
      <c r="Z3944" s="5">
        <f>IFERROR(VLOOKUP(tbl_HRMaster[[#This Row],[EmployeeID]],tbl_ManagerSurvey[[EmployeeID]:[PerformanceRating]],2,FALSE),"Not Found")</f>
        <v>4</v>
      </c>
      <c r="AA3944" s="5">
        <f>IFERROR(VLOOKUP(tbl_HRMaster[[#This Row],[EmployeeID]],tbl_ManagerSurvey[[EmployeeID]:[PerformanceRating]],3,FALSE),"Not Found")</f>
        <v>3</v>
      </c>
      <c r="AB3944" s="5" t="str">
        <f>IF(tbl_HRMaster[[#This Row],[Attrition]]="Yes","Left","Active")</f>
        <v>Left</v>
      </c>
      <c r="AC3944" s="5" t="str">
        <f>_xlfn.IFS(tbl_HRMaster[[#This Row],[Age]]&lt;25,"Under 25",tbl_HRMaster[[#This Row],[Age]]&lt;35,"25-34",tbl_HRMaster[[#This Row],[Age]]&lt;45,"35-44",tbl_HRMaster[[#This Row],[Age]]&lt;55,"45-54",TRUE,"Above 54")</f>
        <v>25-34</v>
      </c>
      <c r="AD3944" s="5" t="str">
        <f>_xlfn.IFS(
tbl_HRMaster[[#This Row],[YearsAtCompany]]&lt;2,"&lt; 2 Years",
tbl_HRMaster[[#This Row],[YearsAtCompany]]&lt;5,"2-4 Years",
tbl_HRMaster[[#This Row],[YearsAtCompany]]&lt;10,"5-9 Years",
TRUE,"10+ Years"
)</f>
        <v>5-9 Years</v>
      </c>
      <c r="AE3944" s="5">
        <f>IF(tbl_HRMaster[[#This Row],[Attrition]]="Yes",1,0)</f>
        <v>1</v>
      </c>
    </row>
    <row r="3945" spans="1:31" x14ac:dyDescent="0.25">
      <c r="A3945">
        <v>27</v>
      </c>
      <c r="B3945" t="s">
        <v>28</v>
      </c>
      <c r="C3945" t="s">
        <v>22</v>
      </c>
      <c r="D3945" t="s">
        <v>30</v>
      </c>
      <c r="E3945">
        <v>2</v>
      </c>
      <c r="F3945">
        <v>5</v>
      </c>
      <c r="G3945" t="s">
        <v>24</v>
      </c>
      <c r="H3945">
        <v>2210</v>
      </c>
      <c r="I3945" t="s">
        <v>25</v>
      </c>
      <c r="J3945">
        <v>1</v>
      </c>
      <c r="K3945" t="s">
        <v>31</v>
      </c>
      <c r="L3945" t="s">
        <v>32</v>
      </c>
      <c r="M3945">
        <v>137700</v>
      </c>
      <c r="N3945">
        <v>1</v>
      </c>
      <c r="O3945">
        <v>18</v>
      </c>
      <c r="P3945">
        <v>1</v>
      </c>
      <c r="Q3945">
        <v>8</v>
      </c>
      <c r="R3945">
        <v>3</v>
      </c>
      <c r="S3945">
        <v>8</v>
      </c>
      <c r="T3945">
        <v>7</v>
      </c>
      <c r="U3945">
        <v>7</v>
      </c>
      <c r="V3945">
        <f>COUNTIF(tbl_HRMaster[EmployeeID],tbl_HRMaster[[#This Row],[EmployeeID]])</f>
        <v>1</v>
      </c>
      <c r="W3945">
        <f>IFERROR(INDEX(tbl_EmployeeSurvey[EnvironmentSatisfaction],MATCH(tbl_HRMaster[[#This Row],[EmployeeID]],tbl_EmployeeSurvey[EmployeeID],0)),"Not Found")</f>
        <v>4</v>
      </c>
      <c r="X3945">
        <f>IFERROR(INDEX(tbl_EmployeeSurvey[JobSatisfaction],MATCH(tbl_HRMaster[[#This Row],[EmployeeID]],tbl_EmployeeSurvey[EmployeeID],0)),"Not Found")</f>
        <v>3</v>
      </c>
      <c r="Y3945" s="5">
        <f>IFERROR(INDEX(tbl_EmployeeSurvey[WorkLifeBalance],MATCH(tbl_HRMaster[[#This Row],[EmployeeID]],tbl_EmployeeSurvey[EmployeeID],0)),"Not Found")</f>
        <v>3</v>
      </c>
      <c r="Z3945" s="5">
        <f>IFERROR(VLOOKUP(tbl_HRMaster[[#This Row],[EmployeeID]],tbl_ManagerSurvey[[EmployeeID]:[PerformanceRating]],2,FALSE),"Not Found")</f>
        <v>4</v>
      </c>
      <c r="AA3945" s="5">
        <f>IFERROR(VLOOKUP(tbl_HRMaster[[#This Row],[EmployeeID]],tbl_ManagerSurvey[[EmployeeID]:[PerformanceRating]],3,FALSE),"Not Found")</f>
        <v>3</v>
      </c>
      <c r="AB3945" s="5" t="str">
        <f>IF(tbl_HRMaster[[#This Row],[Attrition]]="Yes","Left","Active")</f>
        <v>Left</v>
      </c>
      <c r="AC3945" s="5" t="str">
        <f>_xlfn.IFS(tbl_HRMaster[[#This Row],[Age]]&lt;25,"Under 25",tbl_HRMaster[[#This Row],[Age]]&lt;35,"25-34",tbl_HRMaster[[#This Row],[Age]]&lt;45,"35-44",tbl_HRMaster[[#This Row],[Age]]&lt;55,"45-54",TRUE,"Above 54")</f>
        <v>25-34</v>
      </c>
      <c r="AD3945" s="5" t="str">
        <f>_xlfn.IFS(
tbl_HRMaster[[#This Row],[YearsAtCompany]]&lt;2,"&lt; 2 Years",
tbl_HRMaster[[#This Row],[YearsAtCompany]]&lt;5,"2-4 Years",
tbl_HRMaster[[#This Row],[YearsAtCompany]]&lt;10,"5-9 Years",
TRUE,"10+ Years"
)</f>
        <v>5-9 Years</v>
      </c>
      <c r="AE3945" s="5">
        <f>IF(tbl_HRMaster[[#This Row],[Attrition]]="Yes",1,0)</f>
        <v>1</v>
      </c>
    </row>
    <row r="3946" spans="1:31" x14ac:dyDescent="0.25">
      <c r="A3946">
        <v>27</v>
      </c>
      <c r="B3946" t="s">
        <v>28</v>
      </c>
      <c r="C3946" t="s">
        <v>22</v>
      </c>
      <c r="D3946" t="s">
        <v>30</v>
      </c>
      <c r="E3946">
        <v>2</v>
      </c>
      <c r="F3946">
        <v>5</v>
      </c>
      <c r="G3946" t="s">
        <v>24</v>
      </c>
      <c r="H3946">
        <v>3680</v>
      </c>
      <c r="I3946" t="s">
        <v>25</v>
      </c>
      <c r="J3946">
        <v>1</v>
      </c>
      <c r="K3946" t="s">
        <v>31</v>
      </c>
      <c r="L3946" t="s">
        <v>32</v>
      </c>
      <c r="M3946">
        <v>137700</v>
      </c>
      <c r="N3946">
        <v>1</v>
      </c>
      <c r="O3946">
        <v>18</v>
      </c>
      <c r="P3946">
        <v>1</v>
      </c>
      <c r="Q3946">
        <v>8</v>
      </c>
      <c r="R3946">
        <v>3</v>
      </c>
      <c r="S3946">
        <v>8</v>
      </c>
      <c r="T3946">
        <v>7</v>
      </c>
      <c r="U3946">
        <v>7</v>
      </c>
      <c r="V3946">
        <f>COUNTIF(tbl_HRMaster[EmployeeID],tbl_HRMaster[[#This Row],[EmployeeID]])</f>
        <v>1</v>
      </c>
      <c r="W3946">
        <f>IFERROR(INDEX(tbl_EmployeeSurvey[EnvironmentSatisfaction],MATCH(tbl_HRMaster[[#This Row],[EmployeeID]],tbl_EmployeeSurvey[EmployeeID],0)),"Not Found")</f>
        <v>4</v>
      </c>
      <c r="X3946">
        <f>IFERROR(INDEX(tbl_EmployeeSurvey[JobSatisfaction],MATCH(tbl_HRMaster[[#This Row],[EmployeeID]],tbl_EmployeeSurvey[EmployeeID],0)),"Not Found")</f>
        <v>3</v>
      </c>
      <c r="Y3946" s="5">
        <f>IFERROR(INDEX(tbl_EmployeeSurvey[WorkLifeBalance],MATCH(tbl_HRMaster[[#This Row],[EmployeeID]],tbl_EmployeeSurvey[EmployeeID],0)),"Not Found")</f>
        <v>3</v>
      </c>
      <c r="Z3946" s="5">
        <f>IFERROR(VLOOKUP(tbl_HRMaster[[#This Row],[EmployeeID]],tbl_ManagerSurvey[[EmployeeID]:[PerformanceRating]],2,FALSE),"Not Found")</f>
        <v>4</v>
      </c>
      <c r="AA3946" s="5">
        <f>IFERROR(VLOOKUP(tbl_HRMaster[[#This Row],[EmployeeID]],tbl_ManagerSurvey[[EmployeeID]:[PerformanceRating]],3,FALSE),"Not Found")</f>
        <v>3</v>
      </c>
      <c r="AB3946" s="5" t="str">
        <f>IF(tbl_HRMaster[[#This Row],[Attrition]]="Yes","Left","Active")</f>
        <v>Left</v>
      </c>
      <c r="AC3946" s="5" t="str">
        <f>_xlfn.IFS(tbl_HRMaster[[#This Row],[Age]]&lt;25,"Under 25",tbl_HRMaster[[#This Row],[Age]]&lt;35,"25-34",tbl_HRMaster[[#This Row],[Age]]&lt;45,"35-44",tbl_HRMaster[[#This Row],[Age]]&lt;55,"45-54",TRUE,"Above 54")</f>
        <v>25-34</v>
      </c>
      <c r="AD3946" s="5" t="str">
        <f>_xlfn.IFS(
tbl_HRMaster[[#This Row],[YearsAtCompany]]&lt;2,"&lt; 2 Years",
tbl_HRMaster[[#This Row],[YearsAtCompany]]&lt;5,"2-4 Years",
tbl_HRMaster[[#This Row],[YearsAtCompany]]&lt;10,"5-9 Years",
TRUE,"10+ Years"
)</f>
        <v>5-9 Years</v>
      </c>
      <c r="AE3946" s="5">
        <f>IF(tbl_HRMaster[[#This Row],[Attrition]]="Yes",1,0)</f>
        <v>1</v>
      </c>
    </row>
    <row r="3947" spans="1:31" x14ac:dyDescent="0.25">
      <c r="A3947">
        <v>26</v>
      </c>
      <c r="B3947" t="s">
        <v>28</v>
      </c>
      <c r="C3947" t="s">
        <v>22</v>
      </c>
      <c r="D3947" t="s">
        <v>30</v>
      </c>
      <c r="E3947">
        <v>8</v>
      </c>
      <c r="F3947">
        <v>3</v>
      </c>
      <c r="G3947" t="s">
        <v>38</v>
      </c>
      <c r="H3947">
        <v>36</v>
      </c>
      <c r="I3947" t="s">
        <v>34</v>
      </c>
      <c r="J3947">
        <v>2</v>
      </c>
      <c r="K3947" t="s">
        <v>44</v>
      </c>
      <c r="L3947" t="s">
        <v>32</v>
      </c>
      <c r="M3947">
        <v>157870</v>
      </c>
      <c r="N3947">
        <v>1</v>
      </c>
      <c r="O3947">
        <v>12</v>
      </c>
      <c r="P3947">
        <v>2</v>
      </c>
      <c r="Q3947">
        <v>8</v>
      </c>
      <c r="R3947">
        <v>5</v>
      </c>
      <c r="S3947">
        <v>8</v>
      </c>
      <c r="T3947">
        <v>7</v>
      </c>
      <c r="U3947">
        <v>4</v>
      </c>
      <c r="V3947">
        <f>COUNTIF(tbl_HRMaster[EmployeeID],tbl_HRMaster[[#This Row],[EmployeeID]])</f>
        <v>1</v>
      </c>
      <c r="W3947">
        <f>IFERROR(INDEX(tbl_EmployeeSurvey[EnvironmentSatisfaction],MATCH(tbl_HRMaster[[#This Row],[EmployeeID]],tbl_EmployeeSurvey[EmployeeID],0)),"Not Found")</f>
        <v>4</v>
      </c>
      <c r="X3947">
        <f>IFERROR(INDEX(tbl_EmployeeSurvey[JobSatisfaction],MATCH(tbl_HRMaster[[#This Row],[EmployeeID]],tbl_EmployeeSurvey[EmployeeID],0)),"Not Found")</f>
        <v>4</v>
      </c>
      <c r="Y3947" s="5">
        <f>IFERROR(INDEX(tbl_EmployeeSurvey[WorkLifeBalance],MATCH(tbl_HRMaster[[#This Row],[EmployeeID]],tbl_EmployeeSurvey[EmployeeID],0)),"Not Found")</f>
        <v>3</v>
      </c>
      <c r="Z3947" s="5">
        <f>IFERROR(VLOOKUP(tbl_HRMaster[[#This Row],[EmployeeID]],tbl_ManagerSurvey[[EmployeeID]:[PerformanceRating]],2,FALSE),"Not Found")</f>
        <v>3</v>
      </c>
      <c r="AA3947" s="5">
        <f>IFERROR(VLOOKUP(tbl_HRMaster[[#This Row],[EmployeeID]],tbl_ManagerSurvey[[EmployeeID]:[PerformanceRating]],3,FALSE),"Not Found")</f>
        <v>3</v>
      </c>
      <c r="AB3947" s="5" t="str">
        <f>IF(tbl_HRMaster[[#This Row],[Attrition]]="Yes","Left","Active")</f>
        <v>Left</v>
      </c>
      <c r="AC3947" s="5" t="str">
        <f>_xlfn.IFS(tbl_HRMaster[[#This Row],[Age]]&lt;25,"Under 25",tbl_HRMaster[[#This Row],[Age]]&lt;35,"25-34",tbl_HRMaster[[#This Row],[Age]]&lt;45,"35-44",tbl_HRMaster[[#This Row],[Age]]&lt;55,"45-54",TRUE,"Above 54")</f>
        <v>25-34</v>
      </c>
      <c r="AD3947" s="5" t="str">
        <f>_xlfn.IFS(
tbl_HRMaster[[#This Row],[YearsAtCompany]]&lt;2,"&lt; 2 Years",
tbl_HRMaster[[#This Row],[YearsAtCompany]]&lt;5,"2-4 Years",
tbl_HRMaster[[#This Row],[YearsAtCompany]]&lt;10,"5-9 Years",
TRUE,"10+ Years"
)</f>
        <v>5-9 Years</v>
      </c>
      <c r="AE3947" s="5">
        <f>IF(tbl_HRMaster[[#This Row],[Attrition]]="Yes",1,0)</f>
        <v>1</v>
      </c>
    </row>
    <row r="3948" spans="1:31" x14ac:dyDescent="0.25">
      <c r="A3948">
        <v>26</v>
      </c>
      <c r="B3948" t="s">
        <v>28</v>
      </c>
      <c r="C3948" t="s">
        <v>22</v>
      </c>
      <c r="D3948" t="s">
        <v>30</v>
      </c>
      <c r="E3948">
        <v>8</v>
      </c>
      <c r="F3948">
        <v>3</v>
      </c>
      <c r="G3948" t="s">
        <v>38</v>
      </c>
      <c r="H3948">
        <v>1506</v>
      </c>
      <c r="I3948" t="s">
        <v>34</v>
      </c>
      <c r="J3948">
        <v>2</v>
      </c>
      <c r="K3948" t="s">
        <v>44</v>
      </c>
      <c r="L3948" t="s">
        <v>32</v>
      </c>
      <c r="M3948">
        <v>157870</v>
      </c>
      <c r="N3948">
        <v>1</v>
      </c>
      <c r="O3948">
        <v>12</v>
      </c>
      <c r="P3948">
        <v>2</v>
      </c>
      <c r="Q3948">
        <v>8</v>
      </c>
      <c r="R3948">
        <v>5</v>
      </c>
      <c r="S3948">
        <v>8</v>
      </c>
      <c r="T3948">
        <v>7</v>
      </c>
      <c r="U3948">
        <v>4</v>
      </c>
      <c r="V3948">
        <f>COUNTIF(tbl_HRMaster[EmployeeID],tbl_HRMaster[[#This Row],[EmployeeID]])</f>
        <v>1</v>
      </c>
      <c r="W3948">
        <f>IFERROR(INDEX(tbl_EmployeeSurvey[EnvironmentSatisfaction],MATCH(tbl_HRMaster[[#This Row],[EmployeeID]],tbl_EmployeeSurvey[EmployeeID],0)),"Not Found")</f>
        <v>4</v>
      </c>
      <c r="X3948">
        <f>IFERROR(INDEX(tbl_EmployeeSurvey[JobSatisfaction],MATCH(tbl_HRMaster[[#This Row],[EmployeeID]],tbl_EmployeeSurvey[EmployeeID],0)),"Not Found")</f>
        <v>4</v>
      </c>
      <c r="Y3948" s="5">
        <f>IFERROR(INDEX(tbl_EmployeeSurvey[WorkLifeBalance],MATCH(tbl_HRMaster[[#This Row],[EmployeeID]],tbl_EmployeeSurvey[EmployeeID],0)),"Not Found")</f>
        <v>3</v>
      </c>
      <c r="Z3948" s="5">
        <f>IFERROR(VLOOKUP(tbl_HRMaster[[#This Row],[EmployeeID]],tbl_ManagerSurvey[[EmployeeID]:[PerformanceRating]],2,FALSE),"Not Found")</f>
        <v>3</v>
      </c>
      <c r="AA3948" s="5">
        <f>IFERROR(VLOOKUP(tbl_HRMaster[[#This Row],[EmployeeID]],tbl_ManagerSurvey[[EmployeeID]:[PerformanceRating]],3,FALSE),"Not Found")</f>
        <v>3</v>
      </c>
      <c r="AB3948" s="5" t="str">
        <f>IF(tbl_HRMaster[[#This Row],[Attrition]]="Yes","Left","Active")</f>
        <v>Left</v>
      </c>
      <c r="AC3948" s="5" t="str">
        <f>_xlfn.IFS(tbl_HRMaster[[#This Row],[Age]]&lt;25,"Under 25",tbl_HRMaster[[#This Row],[Age]]&lt;35,"25-34",tbl_HRMaster[[#This Row],[Age]]&lt;45,"35-44",tbl_HRMaster[[#This Row],[Age]]&lt;55,"45-54",TRUE,"Above 54")</f>
        <v>25-34</v>
      </c>
      <c r="AD3948" s="5" t="str">
        <f>_xlfn.IFS(
tbl_HRMaster[[#This Row],[YearsAtCompany]]&lt;2,"&lt; 2 Years",
tbl_HRMaster[[#This Row],[YearsAtCompany]]&lt;5,"2-4 Years",
tbl_HRMaster[[#This Row],[YearsAtCompany]]&lt;10,"5-9 Years",
TRUE,"10+ Years"
)</f>
        <v>5-9 Years</v>
      </c>
      <c r="AE3948" s="5">
        <f>IF(tbl_HRMaster[[#This Row],[Attrition]]="Yes",1,0)</f>
        <v>1</v>
      </c>
    </row>
    <row r="3949" spans="1:31" x14ac:dyDescent="0.25">
      <c r="A3949">
        <v>26</v>
      </c>
      <c r="B3949" t="s">
        <v>28</v>
      </c>
      <c r="C3949" t="s">
        <v>22</v>
      </c>
      <c r="D3949" t="s">
        <v>30</v>
      </c>
      <c r="E3949">
        <v>8</v>
      </c>
      <c r="F3949">
        <v>3</v>
      </c>
      <c r="G3949" t="s">
        <v>38</v>
      </c>
      <c r="H3949">
        <v>2976</v>
      </c>
      <c r="I3949" t="s">
        <v>34</v>
      </c>
      <c r="J3949">
        <v>2</v>
      </c>
      <c r="K3949" t="s">
        <v>44</v>
      </c>
      <c r="L3949" t="s">
        <v>32</v>
      </c>
      <c r="M3949">
        <v>157870</v>
      </c>
      <c r="N3949">
        <v>1</v>
      </c>
      <c r="O3949">
        <v>12</v>
      </c>
      <c r="P3949">
        <v>2</v>
      </c>
      <c r="Q3949">
        <v>8</v>
      </c>
      <c r="R3949">
        <v>5</v>
      </c>
      <c r="S3949">
        <v>8</v>
      </c>
      <c r="T3949">
        <v>7</v>
      </c>
      <c r="U3949">
        <v>4</v>
      </c>
      <c r="V3949">
        <f>COUNTIF(tbl_HRMaster[EmployeeID],tbl_HRMaster[[#This Row],[EmployeeID]])</f>
        <v>1</v>
      </c>
      <c r="W3949">
        <f>IFERROR(INDEX(tbl_EmployeeSurvey[EnvironmentSatisfaction],MATCH(tbl_HRMaster[[#This Row],[EmployeeID]],tbl_EmployeeSurvey[EmployeeID],0)),"Not Found")</f>
        <v>4</v>
      </c>
      <c r="X3949">
        <f>IFERROR(INDEX(tbl_EmployeeSurvey[JobSatisfaction],MATCH(tbl_HRMaster[[#This Row],[EmployeeID]],tbl_EmployeeSurvey[EmployeeID],0)),"Not Found")</f>
        <v>4</v>
      </c>
      <c r="Y3949" s="5">
        <f>IFERROR(INDEX(tbl_EmployeeSurvey[WorkLifeBalance],MATCH(tbl_HRMaster[[#This Row],[EmployeeID]],tbl_EmployeeSurvey[EmployeeID],0)),"Not Found")</f>
        <v>3</v>
      </c>
      <c r="Z3949" s="5">
        <f>IFERROR(VLOOKUP(tbl_HRMaster[[#This Row],[EmployeeID]],tbl_ManagerSurvey[[EmployeeID]:[PerformanceRating]],2,FALSE),"Not Found")</f>
        <v>3</v>
      </c>
      <c r="AA3949" s="5">
        <f>IFERROR(VLOOKUP(tbl_HRMaster[[#This Row],[EmployeeID]],tbl_ManagerSurvey[[EmployeeID]:[PerformanceRating]],3,FALSE),"Not Found")</f>
        <v>3</v>
      </c>
      <c r="AB3949" s="5" t="str">
        <f>IF(tbl_HRMaster[[#This Row],[Attrition]]="Yes","Left","Active")</f>
        <v>Left</v>
      </c>
      <c r="AC3949" s="5" t="str">
        <f>_xlfn.IFS(tbl_HRMaster[[#This Row],[Age]]&lt;25,"Under 25",tbl_HRMaster[[#This Row],[Age]]&lt;35,"25-34",tbl_HRMaster[[#This Row],[Age]]&lt;45,"35-44",tbl_HRMaster[[#This Row],[Age]]&lt;55,"45-54",TRUE,"Above 54")</f>
        <v>25-34</v>
      </c>
      <c r="AD3949" s="5" t="str">
        <f>_xlfn.IFS(
tbl_HRMaster[[#This Row],[YearsAtCompany]]&lt;2,"&lt; 2 Years",
tbl_HRMaster[[#This Row],[YearsAtCompany]]&lt;5,"2-4 Years",
tbl_HRMaster[[#This Row],[YearsAtCompany]]&lt;10,"5-9 Years",
TRUE,"10+ Years"
)</f>
        <v>5-9 Years</v>
      </c>
      <c r="AE3949" s="5">
        <f>IF(tbl_HRMaster[[#This Row],[Attrition]]="Yes",1,0)</f>
        <v>1</v>
      </c>
    </row>
    <row r="3950" spans="1:31" x14ac:dyDescent="0.25">
      <c r="A3950">
        <v>37</v>
      </c>
      <c r="B3950" t="s">
        <v>21</v>
      </c>
      <c r="C3950" t="s">
        <v>22</v>
      </c>
      <c r="D3950" t="s">
        <v>30</v>
      </c>
      <c r="E3950">
        <v>22</v>
      </c>
      <c r="F3950">
        <v>3</v>
      </c>
      <c r="G3950" t="s">
        <v>24</v>
      </c>
      <c r="H3950">
        <v>906</v>
      </c>
      <c r="I3950" t="s">
        <v>25</v>
      </c>
      <c r="J3950">
        <v>2</v>
      </c>
      <c r="K3950" t="s">
        <v>26</v>
      </c>
      <c r="L3950" t="s">
        <v>27</v>
      </c>
      <c r="M3950">
        <v>174440</v>
      </c>
      <c r="N3950">
        <v>1</v>
      </c>
      <c r="O3950">
        <v>14</v>
      </c>
      <c r="P3950">
        <v>0</v>
      </c>
      <c r="Q3950">
        <v>8</v>
      </c>
      <c r="R3950">
        <v>4</v>
      </c>
      <c r="S3950">
        <v>8</v>
      </c>
      <c r="T3950">
        <v>7</v>
      </c>
      <c r="U3950">
        <v>7</v>
      </c>
      <c r="V3950">
        <f>COUNTIF(tbl_HRMaster[EmployeeID],tbl_HRMaster[[#This Row],[EmployeeID]])</f>
        <v>1</v>
      </c>
      <c r="W3950">
        <f>IFERROR(INDEX(tbl_EmployeeSurvey[EnvironmentSatisfaction],MATCH(tbl_HRMaster[[#This Row],[EmployeeID]],tbl_EmployeeSurvey[EmployeeID],0)),"Not Found")</f>
        <v>2</v>
      </c>
      <c r="X3950">
        <f>IFERROR(INDEX(tbl_EmployeeSurvey[JobSatisfaction],MATCH(tbl_HRMaster[[#This Row],[EmployeeID]],tbl_EmployeeSurvey[EmployeeID],0)),"Not Found")</f>
        <v>2</v>
      </c>
      <c r="Y3950" s="5">
        <f>IFERROR(INDEX(tbl_EmployeeSurvey[WorkLifeBalance],MATCH(tbl_HRMaster[[#This Row],[EmployeeID]],tbl_EmployeeSurvey[EmployeeID],0)),"Not Found")</f>
        <v>1</v>
      </c>
      <c r="Z3950" s="5">
        <f>IFERROR(VLOOKUP(tbl_HRMaster[[#This Row],[EmployeeID]],tbl_ManagerSurvey[[EmployeeID]:[PerformanceRating]],2,FALSE),"Not Found")</f>
        <v>3</v>
      </c>
      <c r="AA3950" s="5">
        <f>IFERROR(VLOOKUP(tbl_HRMaster[[#This Row],[EmployeeID]],tbl_ManagerSurvey[[EmployeeID]:[PerformanceRating]],3,FALSE),"Not Found")</f>
        <v>3</v>
      </c>
      <c r="AB3950" s="5" t="str">
        <f>IF(tbl_HRMaster[[#This Row],[Attrition]]="Yes","Left","Active")</f>
        <v>Active</v>
      </c>
      <c r="AC3950" s="5" t="str">
        <f>_xlfn.IFS(tbl_HRMaster[[#This Row],[Age]]&lt;25,"Under 25",tbl_HRMaster[[#This Row],[Age]]&lt;35,"25-34",tbl_HRMaster[[#This Row],[Age]]&lt;45,"35-44",tbl_HRMaster[[#This Row],[Age]]&lt;55,"45-54",TRUE,"Above 54")</f>
        <v>35-44</v>
      </c>
      <c r="AD3950" s="5" t="str">
        <f>_xlfn.IFS(
tbl_HRMaster[[#This Row],[YearsAtCompany]]&lt;2,"&lt; 2 Years",
tbl_HRMaster[[#This Row],[YearsAtCompany]]&lt;5,"2-4 Years",
tbl_HRMaster[[#This Row],[YearsAtCompany]]&lt;10,"5-9 Years",
TRUE,"10+ Years"
)</f>
        <v>5-9 Years</v>
      </c>
      <c r="AE3950" s="5">
        <f>IF(tbl_HRMaster[[#This Row],[Attrition]]="Yes",1,0)</f>
        <v>0</v>
      </c>
    </row>
    <row r="3951" spans="1:31" x14ac:dyDescent="0.25">
      <c r="A3951">
        <v>37</v>
      </c>
      <c r="B3951" t="s">
        <v>21</v>
      </c>
      <c r="C3951" t="s">
        <v>22</v>
      </c>
      <c r="D3951" t="s">
        <v>30</v>
      </c>
      <c r="E3951">
        <v>22</v>
      </c>
      <c r="F3951">
        <v>3</v>
      </c>
      <c r="G3951" t="s">
        <v>24</v>
      </c>
      <c r="H3951">
        <v>2376</v>
      </c>
      <c r="I3951" t="s">
        <v>25</v>
      </c>
      <c r="J3951">
        <v>2</v>
      </c>
      <c r="K3951" t="s">
        <v>26</v>
      </c>
      <c r="L3951" t="s">
        <v>27</v>
      </c>
      <c r="M3951">
        <v>174440</v>
      </c>
      <c r="N3951">
        <v>1</v>
      </c>
      <c r="O3951">
        <v>14</v>
      </c>
      <c r="P3951">
        <v>0</v>
      </c>
      <c r="Q3951">
        <v>8</v>
      </c>
      <c r="R3951">
        <v>4</v>
      </c>
      <c r="S3951">
        <v>8</v>
      </c>
      <c r="T3951">
        <v>7</v>
      </c>
      <c r="U3951">
        <v>7</v>
      </c>
      <c r="V3951">
        <f>COUNTIF(tbl_HRMaster[EmployeeID],tbl_HRMaster[[#This Row],[EmployeeID]])</f>
        <v>1</v>
      </c>
      <c r="W3951">
        <f>IFERROR(INDEX(tbl_EmployeeSurvey[EnvironmentSatisfaction],MATCH(tbl_HRMaster[[#This Row],[EmployeeID]],tbl_EmployeeSurvey[EmployeeID],0)),"Not Found")</f>
        <v>2</v>
      </c>
      <c r="X3951">
        <f>IFERROR(INDEX(tbl_EmployeeSurvey[JobSatisfaction],MATCH(tbl_HRMaster[[#This Row],[EmployeeID]],tbl_EmployeeSurvey[EmployeeID],0)),"Not Found")</f>
        <v>2</v>
      </c>
      <c r="Y3951" s="5">
        <f>IFERROR(INDEX(tbl_EmployeeSurvey[WorkLifeBalance],MATCH(tbl_HRMaster[[#This Row],[EmployeeID]],tbl_EmployeeSurvey[EmployeeID],0)),"Not Found")</f>
        <v>1</v>
      </c>
      <c r="Z3951" s="5">
        <f>IFERROR(VLOOKUP(tbl_HRMaster[[#This Row],[EmployeeID]],tbl_ManagerSurvey[[EmployeeID]:[PerformanceRating]],2,FALSE),"Not Found")</f>
        <v>3</v>
      </c>
      <c r="AA3951" s="5">
        <f>IFERROR(VLOOKUP(tbl_HRMaster[[#This Row],[EmployeeID]],tbl_ManagerSurvey[[EmployeeID]:[PerformanceRating]],3,FALSE),"Not Found")</f>
        <v>3</v>
      </c>
      <c r="AB3951" s="5" t="str">
        <f>IF(tbl_HRMaster[[#This Row],[Attrition]]="Yes","Left","Active")</f>
        <v>Active</v>
      </c>
      <c r="AC3951" s="5" t="str">
        <f>_xlfn.IFS(tbl_HRMaster[[#This Row],[Age]]&lt;25,"Under 25",tbl_HRMaster[[#This Row],[Age]]&lt;35,"25-34",tbl_HRMaster[[#This Row],[Age]]&lt;45,"35-44",tbl_HRMaster[[#This Row],[Age]]&lt;55,"45-54",TRUE,"Above 54")</f>
        <v>35-44</v>
      </c>
      <c r="AD3951" s="5" t="str">
        <f>_xlfn.IFS(
tbl_HRMaster[[#This Row],[YearsAtCompany]]&lt;2,"&lt; 2 Years",
tbl_HRMaster[[#This Row],[YearsAtCompany]]&lt;5,"2-4 Years",
tbl_HRMaster[[#This Row],[YearsAtCompany]]&lt;10,"5-9 Years",
TRUE,"10+ Years"
)</f>
        <v>5-9 Years</v>
      </c>
      <c r="AE3951" s="5">
        <f>IF(tbl_HRMaster[[#This Row],[Attrition]]="Yes",1,0)</f>
        <v>0</v>
      </c>
    </row>
    <row r="3952" spans="1:31" x14ac:dyDescent="0.25">
      <c r="A3952">
        <v>37</v>
      </c>
      <c r="B3952" t="s">
        <v>21</v>
      </c>
      <c r="C3952" t="s">
        <v>22</v>
      </c>
      <c r="D3952" t="s">
        <v>30</v>
      </c>
      <c r="E3952">
        <v>22</v>
      </c>
      <c r="F3952">
        <v>3</v>
      </c>
      <c r="G3952" t="s">
        <v>24</v>
      </c>
      <c r="H3952">
        <v>3846</v>
      </c>
      <c r="I3952" t="s">
        <v>25</v>
      </c>
      <c r="J3952">
        <v>2</v>
      </c>
      <c r="K3952" t="s">
        <v>26</v>
      </c>
      <c r="L3952" t="s">
        <v>27</v>
      </c>
      <c r="M3952">
        <v>174440</v>
      </c>
      <c r="N3952">
        <v>1</v>
      </c>
      <c r="O3952">
        <v>14</v>
      </c>
      <c r="P3952">
        <v>0</v>
      </c>
      <c r="Q3952">
        <v>8</v>
      </c>
      <c r="R3952">
        <v>4</v>
      </c>
      <c r="S3952">
        <v>8</v>
      </c>
      <c r="T3952">
        <v>7</v>
      </c>
      <c r="U3952">
        <v>7</v>
      </c>
      <c r="V3952">
        <f>COUNTIF(tbl_HRMaster[EmployeeID],tbl_HRMaster[[#This Row],[EmployeeID]])</f>
        <v>1</v>
      </c>
      <c r="W3952">
        <f>IFERROR(INDEX(tbl_EmployeeSurvey[EnvironmentSatisfaction],MATCH(tbl_HRMaster[[#This Row],[EmployeeID]],tbl_EmployeeSurvey[EmployeeID],0)),"Not Found")</f>
        <v>2</v>
      </c>
      <c r="X3952">
        <f>IFERROR(INDEX(tbl_EmployeeSurvey[JobSatisfaction],MATCH(tbl_HRMaster[[#This Row],[EmployeeID]],tbl_EmployeeSurvey[EmployeeID],0)),"Not Found")</f>
        <v>2</v>
      </c>
      <c r="Y3952" s="5">
        <f>IFERROR(INDEX(tbl_EmployeeSurvey[WorkLifeBalance],MATCH(tbl_HRMaster[[#This Row],[EmployeeID]],tbl_EmployeeSurvey[EmployeeID],0)),"Not Found")</f>
        <v>1</v>
      </c>
      <c r="Z3952" s="5">
        <f>IFERROR(VLOOKUP(tbl_HRMaster[[#This Row],[EmployeeID]],tbl_ManagerSurvey[[EmployeeID]:[PerformanceRating]],2,FALSE),"Not Found")</f>
        <v>3</v>
      </c>
      <c r="AA3952" s="5">
        <f>IFERROR(VLOOKUP(tbl_HRMaster[[#This Row],[EmployeeID]],tbl_ManagerSurvey[[EmployeeID]:[PerformanceRating]],3,FALSE),"Not Found")</f>
        <v>3</v>
      </c>
      <c r="AB3952" s="5" t="str">
        <f>IF(tbl_HRMaster[[#This Row],[Attrition]]="Yes","Left","Active")</f>
        <v>Active</v>
      </c>
      <c r="AC3952" s="5" t="str">
        <f>_xlfn.IFS(tbl_HRMaster[[#This Row],[Age]]&lt;25,"Under 25",tbl_HRMaster[[#This Row],[Age]]&lt;35,"25-34",tbl_HRMaster[[#This Row],[Age]]&lt;45,"35-44",tbl_HRMaster[[#This Row],[Age]]&lt;55,"45-54",TRUE,"Above 54")</f>
        <v>35-44</v>
      </c>
      <c r="AD3952" s="5" t="str">
        <f>_xlfn.IFS(
tbl_HRMaster[[#This Row],[YearsAtCompany]]&lt;2,"&lt; 2 Years",
tbl_HRMaster[[#This Row],[YearsAtCompany]]&lt;5,"2-4 Years",
tbl_HRMaster[[#This Row],[YearsAtCompany]]&lt;10,"5-9 Years",
TRUE,"10+ Years"
)</f>
        <v>5-9 Years</v>
      </c>
      <c r="AE3952" s="5">
        <f>IF(tbl_HRMaster[[#This Row],[Attrition]]="Yes",1,0)</f>
        <v>0</v>
      </c>
    </row>
    <row r="3953" spans="1:31" x14ac:dyDescent="0.25">
      <c r="A3953">
        <v>34</v>
      </c>
      <c r="B3953" t="s">
        <v>21</v>
      </c>
      <c r="C3953" t="s">
        <v>22</v>
      </c>
      <c r="D3953" t="s">
        <v>30</v>
      </c>
      <c r="E3953">
        <v>18</v>
      </c>
      <c r="F3953">
        <v>1</v>
      </c>
      <c r="G3953" t="s">
        <v>38</v>
      </c>
      <c r="H3953">
        <v>267</v>
      </c>
      <c r="I3953" t="s">
        <v>34</v>
      </c>
      <c r="J3953">
        <v>1</v>
      </c>
      <c r="K3953" t="s">
        <v>26</v>
      </c>
      <c r="L3953" t="s">
        <v>32</v>
      </c>
      <c r="M3953">
        <v>27030</v>
      </c>
      <c r="N3953">
        <v>1</v>
      </c>
      <c r="O3953">
        <v>21</v>
      </c>
      <c r="P3953">
        <v>1</v>
      </c>
      <c r="Q3953">
        <v>9</v>
      </c>
      <c r="R3953">
        <v>2</v>
      </c>
      <c r="S3953">
        <v>8</v>
      </c>
      <c r="T3953">
        <v>7</v>
      </c>
      <c r="U3953">
        <v>7</v>
      </c>
      <c r="V3953">
        <f>COUNTIF(tbl_HRMaster[EmployeeID],tbl_HRMaster[[#This Row],[EmployeeID]])</f>
        <v>1</v>
      </c>
      <c r="W3953">
        <f>IFERROR(INDEX(tbl_EmployeeSurvey[EnvironmentSatisfaction],MATCH(tbl_HRMaster[[#This Row],[EmployeeID]],tbl_EmployeeSurvey[EmployeeID],0)),"Not Found")</f>
        <v>4</v>
      </c>
      <c r="X3953">
        <f>IFERROR(INDEX(tbl_EmployeeSurvey[JobSatisfaction],MATCH(tbl_HRMaster[[#This Row],[EmployeeID]],tbl_EmployeeSurvey[EmployeeID],0)),"Not Found")</f>
        <v>2</v>
      </c>
      <c r="Y3953" s="5">
        <f>IFERROR(INDEX(tbl_EmployeeSurvey[WorkLifeBalance],MATCH(tbl_HRMaster[[#This Row],[EmployeeID]],tbl_EmployeeSurvey[EmployeeID],0)),"Not Found")</f>
        <v>4</v>
      </c>
      <c r="Z3953" s="5">
        <f>IFERROR(VLOOKUP(tbl_HRMaster[[#This Row],[EmployeeID]],tbl_ManagerSurvey[[EmployeeID]:[PerformanceRating]],2,FALSE),"Not Found")</f>
        <v>3</v>
      </c>
      <c r="AA3953" s="5">
        <f>IFERROR(VLOOKUP(tbl_HRMaster[[#This Row],[EmployeeID]],tbl_ManagerSurvey[[EmployeeID]:[PerformanceRating]],3,FALSE),"Not Found")</f>
        <v>4</v>
      </c>
      <c r="AB3953" s="5" t="str">
        <f>IF(tbl_HRMaster[[#This Row],[Attrition]]="Yes","Left","Active")</f>
        <v>Active</v>
      </c>
      <c r="AC3953" s="5" t="str">
        <f>_xlfn.IFS(tbl_HRMaster[[#This Row],[Age]]&lt;25,"Under 25",tbl_HRMaster[[#This Row],[Age]]&lt;35,"25-34",tbl_HRMaster[[#This Row],[Age]]&lt;45,"35-44",tbl_HRMaster[[#This Row],[Age]]&lt;55,"45-54",TRUE,"Above 54")</f>
        <v>25-34</v>
      </c>
      <c r="AD3953" s="5" t="str">
        <f>_xlfn.IFS(
tbl_HRMaster[[#This Row],[YearsAtCompany]]&lt;2,"&lt; 2 Years",
tbl_HRMaster[[#This Row],[YearsAtCompany]]&lt;5,"2-4 Years",
tbl_HRMaster[[#This Row],[YearsAtCompany]]&lt;10,"5-9 Years",
TRUE,"10+ Years"
)</f>
        <v>5-9 Years</v>
      </c>
      <c r="AE3953" s="5">
        <f>IF(tbl_HRMaster[[#This Row],[Attrition]]="Yes",1,0)</f>
        <v>0</v>
      </c>
    </row>
    <row r="3954" spans="1:31" x14ac:dyDescent="0.25">
      <c r="A3954">
        <v>34</v>
      </c>
      <c r="B3954" t="s">
        <v>21</v>
      </c>
      <c r="C3954" t="s">
        <v>22</v>
      </c>
      <c r="D3954" t="s">
        <v>30</v>
      </c>
      <c r="E3954">
        <v>18</v>
      </c>
      <c r="F3954">
        <v>1</v>
      </c>
      <c r="G3954" t="s">
        <v>38</v>
      </c>
      <c r="H3954">
        <v>1737</v>
      </c>
      <c r="I3954" t="s">
        <v>34</v>
      </c>
      <c r="J3954">
        <v>1</v>
      </c>
      <c r="K3954" t="s">
        <v>26</v>
      </c>
      <c r="L3954" t="s">
        <v>32</v>
      </c>
      <c r="M3954">
        <v>27030</v>
      </c>
      <c r="N3954">
        <v>1</v>
      </c>
      <c r="O3954">
        <v>21</v>
      </c>
      <c r="P3954">
        <v>1</v>
      </c>
      <c r="Q3954">
        <v>9</v>
      </c>
      <c r="R3954">
        <v>2</v>
      </c>
      <c r="S3954">
        <v>8</v>
      </c>
      <c r="T3954">
        <v>7</v>
      </c>
      <c r="U3954">
        <v>7</v>
      </c>
      <c r="V3954">
        <f>COUNTIF(tbl_HRMaster[EmployeeID],tbl_HRMaster[[#This Row],[EmployeeID]])</f>
        <v>1</v>
      </c>
      <c r="W3954">
        <f>IFERROR(INDEX(tbl_EmployeeSurvey[EnvironmentSatisfaction],MATCH(tbl_HRMaster[[#This Row],[EmployeeID]],tbl_EmployeeSurvey[EmployeeID],0)),"Not Found")</f>
        <v>4</v>
      </c>
      <c r="X3954">
        <f>IFERROR(INDEX(tbl_EmployeeSurvey[JobSatisfaction],MATCH(tbl_HRMaster[[#This Row],[EmployeeID]],tbl_EmployeeSurvey[EmployeeID],0)),"Not Found")</f>
        <v>2</v>
      </c>
      <c r="Y3954" s="5">
        <f>IFERROR(INDEX(tbl_EmployeeSurvey[WorkLifeBalance],MATCH(tbl_HRMaster[[#This Row],[EmployeeID]],tbl_EmployeeSurvey[EmployeeID],0)),"Not Found")</f>
        <v>4</v>
      </c>
      <c r="Z3954" s="5">
        <f>IFERROR(VLOOKUP(tbl_HRMaster[[#This Row],[EmployeeID]],tbl_ManagerSurvey[[EmployeeID]:[PerformanceRating]],2,FALSE),"Not Found")</f>
        <v>3</v>
      </c>
      <c r="AA3954" s="5">
        <f>IFERROR(VLOOKUP(tbl_HRMaster[[#This Row],[EmployeeID]],tbl_ManagerSurvey[[EmployeeID]:[PerformanceRating]],3,FALSE),"Not Found")</f>
        <v>4</v>
      </c>
      <c r="AB3954" s="5" t="str">
        <f>IF(tbl_HRMaster[[#This Row],[Attrition]]="Yes","Left","Active")</f>
        <v>Active</v>
      </c>
      <c r="AC3954" s="5" t="str">
        <f>_xlfn.IFS(tbl_HRMaster[[#This Row],[Age]]&lt;25,"Under 25",tbl_HRMaster[[#This Row],[Age]]&lt;35,"25-34",tbl_HRMaster[[#This Row],[Age]]&lt;45,"35-44",tbl_HRMaster[[#This Row],[Age]]&lt;55,"45-54",TRUE,"Above 54")</f>
        <v>25-34</v>
      </c>
      <c r="AD3954" s="5" t="str">
        <f>_xlfn.IFS(
tbl_HRMaster[[#This Row],[YearsAtCompany]]&lt;2,"&lt; 2 Years",
tbl_HRMaster[[#This Row],[YearsAtCompany]]&lt;5,"2-4 Years",
tbl_HRMaster[[#This Row],[YearsAtCompany]]&lt;10,"5-9 Years",
TRUE,"10+ Years"
)</f>
        <v>5-9 Years</v>
      </c>
      <c r="AE3954" s="5">
        <f>IF(tbl_HRMaster[[#This Row],[Attrition]]="Yes",1,0)</f>
        <v>0</v>
      </c>
    </row>
    <row r="3955" spans="1:31" x14ac:dyDescent="0.25">
      <c r="A3955">
        <v>34</v>
      </c>
      <c r="B3955" t="s">
        <v>21</v>
      </c>
      <c r="C3955" t="s">
        <v>22</v>
      </c>
      <c r="D3955" t="s">
        <v>30</v>
      </c>
      <c r="E3955">
        <v>18</v>
      </c>
      <c r="F3955">
        <v>1</v>
      </c>
      <c r="G3955" t="s">
        <v>38</v>
      </c>
      <c r="H3955">
        <v>3207</v>
      </c>
      <c r="I3955" t="s">
        <v>34</v>
      </c>
      <c r="J3955">
        <v>1</v>
      </c>
      <c r="K3955" t="s">
        <v>26</v>
      </c>
      <c r="L3955" t="s">
        <v>32</v>
      </c>
      <c r="M3955">
        <v>27030</v>
      </c>
      <c r="N3955">
        <v>1</v>
      </c>
      <c r="O3955">
        <v>21</v>
      </c>
      <c r="P3955">
        <v>1</v>
      </c>
      <c r="Q3955">
        <v>9</v>
      </c>
      <c r="R3955">
        <v>2</v>
      </c>
      <c r="S3955">
        <v>8</v>
      </c>
      <c r="T3955">
        <v>7</v>
      </c>
      <c r="U3955">
        <v>7</v>
      </c>
      <c r="V3955">
        <f>COUNTIF(tbl_HRMaster[EmployeeID],tbl_HRMaster[[#This Row],[EmployeeID]])</f>
        <v>1</v>
      </c>
      <c r="W3955">
        <f>IFERROR(INDEX(tbl_EmployeeSurvey[EnvironmentSatisfaction],MATCH(tbl_HRMaster[[#This Row],[EmployeeID]],tbl_EmployeeSurvey[EmployeeID],0)),"Not Found")</f>
        <v>4</v>
      </c>
      <c r="X3955">
        <f>IFERROR(INDEX(tbl_EmployeeSurvey[JobSatisfaction],MATCH(tbl_HRMaster[[#This Row],[EmployeeID]],tbl_EmployeeSurvey[EmployeeID],0)),"Not Found")</f>
        <v>2</v>
      </c>
      <c r="Y3955" s="5">
        <f>IFERROR(INDEX(tbl_EmployeeSurvey[WorkLifeBalance],MATCH(tbl_HRMaster[[#This Row],[EmployeeID]],tbl_EmployeeSurvey[EmployeeID],0)),"Not Found")</f>
        <v>4</v>
      </c>
      <c r="Z3955" s="5">
        <f>IFERROR(VLOOKUP(tbl_HRMaster[[#This Row],[EmployeeID]],tbl_ManagerSurvey[[EmployeeID]:[PerformanceRating]],2,FALSE),"Not Found")</f>
        <v>3</v>
      </c>
      <c r="AA3955" s="5">
        <f>IFERROR(VLOOKUP(tbl_HRMaster[[#This Row],[EmployeeID]],tbl_ManagerSurvey[[EmployeeID]:[PerformanceRating]],3,FALSE),"Not Found")</f>
        <v>4</v>
      </c>
      <c r="AB3955" s="5" t="str">
        <f>IF(tbl_HRMaster[[#This Row],[Attrition]]="Yes","Left","Active")</f>
        <v>Active</v>
      </c>
      <c r="AC3955" s="5" t="str">
        <f>_xlfn.IFS(tbl_HRMaster[[#This Row],[Age]]&lt;25,"Under 25",tbl_HRMaster[[#This Row],[Age]]&lt;35,"25-34",tbl_HRMaster[[#This Row],[Age]]&lt;45,"35-44",tbl_HRMaster[[#This Row],[Age]]&lt;55,"45-54",TRUE,"Above 54")</f>
        <v>25-34</v>
      </c>
      <c r="AD3955" s="5" t="str">
        <f>_xlfn.IFS(
tbl_HRMaster[[#This Row],[YearsAtCompany]]&lt;2,"&lt; 2 Years",
tbl_HRMaster[[#This Row],[YearsAtCompany]]&lt;5,"2-4 Years",
tbl_HRMaster[[#This Row],[YearsAtCompany]]&lt;10,"5-9 Years",
TRUE,"10+ Years"
)</f>
        <v>5-9 Years</v>
      </c>
      <c r="AE3955" s="5">
        <f>IF(tbl_HRMaster[[#This Row],[Attrition]]="Yes",1,0)</f>
        <v>0</v>
      </c>
    </row>
    <row r="3956" spans="1:31" x14ac:dyDescent="0.25">
      <c r="A3956">
        <v>40</v>
      </c>
      <c r="B3956" t="s">
        <v>21</v>
      </c>
      <c r="C3956" t="s">
        <v>22</v>
      </c>
      <c r="D3956" t="s">
        <v>23</v>
      </c>
      <c r="E3956">
        <v>10</v>
      </c>
      <c r="F3956">
        <v>1</v>
      </c>
      <c r="G3956" t="s">
        <v>24</v>
      </c>
      <c r="H3956">
        <v>837</v>
      </c>
      <c r="I3956" t="s">
        <v>25</v>
      </c>
      <c r="J3956">
        <v>1</v>
      </c>
      <c r="K3956" t="s">
        <v>42</v>
      </c>
      <c r="L3956" t="s">
        <v>27</v>
      </c>
      <c r="M3956">
        <v>65240</v>
      </c>
      <c r="N3956">
        <v>0</v>
      </c>
      <c r="O3956">
        <v>13</v>
      </c>
      <c r="P3956">
        <v>1</v>
      </c>
      <c r="Q3956">
        <v>9</v>
      </c>
      <c r="R3956">
        <v>2</v>
      </c>
      <c r="S3956">
        <v>8</v>
      </c>
      <c r="T3956">
        <v>7</v>
      </c>
      <c r="U3956">
        <v>1</v>
      </c>
      <c r="V3956">
        <f>COUNTIF(tbl_HRMaster[EmployeeID],tbl_HRMaster[[#This Row],[EmployeeID]])</f>
        <v>1</v>
      </c>
      <c r="W3956">
        <f>IFERROR(INDEX(tbl_EmployeeSurvey[EnvironmentSatisfaction],MATCH(tbl_HRMaster[[#This Row],[EmployeeID]],tbl_EmployeeSurvey[EmployeeID],0)),"Not Found")</f>
        <v>1</v>
      </c>
      <c r="X3956">
        <f>IFERROR(INDEX(tbl_EmployeeSurvey[JobSatisfaction],MATCH(tbl_HRMaster[[#This Row],[EmployeeID]],tbl_EmployeeSurvey[EmployeeID],0)),"Not Found")</f>
        <v>1</v>
      </c>
      <c r="Y3956" s="5">
        <f>IFERROR(INDEX(tbl_EmployeeSurvey[WorkLifeBalance],MATCH(tbl_HRMaster[[#This Row],[EmployeeID]],tbl_EmployeeSurvey[EmployeeID],0)),"Not Found")</f>
        <v>4</v>
      </c>
      <c r="Z3956" s="5">
        <f>IFERROR(VLOOKUP(tbl_HRMaster[[#This Row],[EmployeeID]],tbl_ManagerSurvey[[EmployeeID]:[PerformanceRating]],2,FALSE),"Not Found")</f>
        <v>4</v>
      </c>
      <c r="AA3956" s="5">
        <f>IFERROR(VLOOKUP(tbl_HRMaster[[#This Row],[EmployeeID]],tbl_ManagerSurvey[[EmployeeID]:[PerformanceRating]],3,FALSE),"Not Found")</f>
        <v>3</v>
      </c>
      <c r="AB3956" s="5" t="str">
        <f>IF(tbl_HRMaster[[#This Row],[Attrition]]="Yes","Left","Active")</f>
        <v>Active</v>
      </c>
      <c r="AC3956" s="5" t="str">
        <f>_xlfn.IFS(tbl_HRMaster[[#This Row],[Age]]&lt;25,"Under 25",tbl_HRMaster[[#This Row],[Age]]&lt;35,"25-34",tbl_HRMaster[[#This Row],[Age]]&lt;45,"35-44",tbl_HRMaster[[#This Row],[Age]]&lt;55,"45-54",TRUE,"Above 54")</f>
        <v>35-44</v>
      </c>
      <c r="AD3956" s="5" t="str">
        <f>_xlfn.IFS(
tbl_HRMaster[[#This Row],[YearsAtCompany]]&lt;2,"&lt; 2 Years",
tbl_HRMaster[[#This Row],[YearsAtCompany]]&lt;5,"2-4 Years",
tbl_HRMaster[[#This Row],[YearsAtCompany]]&lt;10,"5-9 Years",
TRUE,"10+ Years"
)</f>
        <v>5-9 Years</v>
      </c>
      <c r="AE3956" s="5">
        <f>IF(tbl_HRMaster[[#This Row],[Attrition]]="Yes",1,0)</f>
        <v>0</v>
      </c>
    </row>
    <row r="3957" spans="1:31" x14ac:dyDescent="0.25">
      <c r="A3957">
        <v>40</v>
      </c>
      <c r="B3957" t="s">
        <v>21</v>
      </c>
      <c r="C3957" t="s">
        <v>22</v>
      </c>
      <c r="D3957" t="s">
        <v>23</v>
      </c>
      <c r="E3957">
        <v>10</v>
      </c>
      <c r="F3957">
        <v>1</v>
      </c>
      <c r="G3957" t="s">
        <v>24</v>
      </c>
      <c r="H3957">
        <v>2307</v>
      </c>
      <c r="I3957" t="s">
        <v>25</v>
      </c>
      <c r="J3957">
        <v>1</v>
      </c>
      <c r="K3957" t="s">
        <v>42</v>
      </c>
      <c r="L3957" t="s">
        <v>27</v>
      </c>
      <c r="M3957">
        <v>65240</v>
      </c>
      <c r="N3957">
        <v>0</v>
      </c>
      <c r="O3957">
        <v>13</v>
      </c>
      <c r="P3957">
        <v>1</v>
      </c>
      <c r="Q3957">
        <v>9</v>
      </c>
      <c r="R3957">
        <v>2</v>
      </c>
      <c r="S3957">
        <v>8</v>
      </c>
      <c r="T3957">
        <v>7</v>
      </c>
      <c r="U3957">
        <v>1</v>
      </c>
      <c r="V3957">
        <f>COUNTIF(tbl_HRMaster[EmployeeID],tbl_HRMaster[[#This Row],[EmployeeID]])</f>
        <v>1</v>
      </c>
      <c r="W3957">
        <f>IFERROR(INDEX(tbl_EmployeeSurvey[EnvironmentSatisfaction],MATCH(tbl_HRMaster[[#This Row],[EmployeeID]],tbl_EmployeeSurvey[EmployeeID],0)),"Not Found")</f>
        <v>1</v>
      </c>
      <c r="X3957">
        <f>IFERROR(INDEX(tbl_EmployeeSurvey[JobSatisfaction],MATCH(tbl_HRMaster[[#This Row],[EmployeeID]],tbl_EmployeeSurvey[EmployeeID],0)),"Not Found")</f>
        <v>1</v>
      </c>
      <c r="Y3957" s="5">
        <f>IFERROR(INDEX(tbl_EmployeeSurvey[WorkLifeBalance],MATCH(tbl_HRMaster[[#This Row],[EmployeeID]],tbl_EmployeeSurvey[EmployeeID],0)),"Not Found")</f>
        <v>4</v>
      </c>
      <c r="Z3957" s="5">
        <f>IFERROR(VLOOKUP(tbl_HRMaster[[#This Row],[EmployeeID]],tbl_ManagerSurvey[[EmployeeID]:[PerformanceRating]],2,FALSE),"Not Found")</f>
        <v>4</v>
      </c>
      <c r="AA3957" s="5">
        <f>IFERROR(VLOOKUP(tbl_HRMaster[[#This Row],[EmployeeID]],tbl_ManagerSurvey[[EmployeeID]:[PerformanceRating]],3,FALSE),"Not Found")</f>
        <v>3</v>
      </c>
      <c r="AB3957" s="5" t="str">
        <f>IF(tbl_HRMaster[[#This Row],[Attrition]]="Yes","Left","Active")</f>
        <v>Active</v>
      </c>
      <c r="AC3957" s="5" t="str">
        <f>_xlfn.IFS(tbl_HRMaster[[#This Row],[Age]]&lt;25,"Under 25",tbl_HRMaster[[#This Row],[Age]]&lt;35,"25-34",tbl_HRMaster[[#This Row],[Age]]&lt;45,"35-44",tbl_HRMaster[[#This Row],[Age]]&lt;55,"45-54",TRUE,"Above 54")</f>
        <v>35-44</v>
      </c>
      <c r="AD3957" s="5" t="str">
        <f>_xlfn.IFS(
tbl_HRMaster[[#This Row],[YearsAtCompany]]&lt;2,"&lt; 2 Years",
tbl_HRMaster[[#This Row],[YearsAtCompany]]&lt;5,"2-4 Years",
tbl_HRMaster[[#This Row],[YearsAtCompany]]&lt;10,"5-9 Years",
TRUE,"10+ Years"
)</f>
        <v>5-9 Years</v>
      </c>
      <c r="AE3957" s="5">
        <f>IF(tbl_HRMaster[[#This Row],[Attrition]]="Yes",1,0)</f>
        <v>0</v>
      </c>
    </row>
    <row r="3958" spans="1:31" x14ac:dyDescent="0.25">
      <c r="A3958">
        <v>40</v>
      </c>
      <c r="B3958" t="s">
        <v>21</v>
      </c>
      <c r="C3958" t="s">
        <v>22</v>
      </c>
      <c r="D3958" t="s">
        <v>23</v>
      </c>
      <c r="E3958">
        <v>10</v>
      </c>
      <c r="F3958">
        <v>1</v>
      </c>
      <c r="G3958" t="s">
        <v>24</v>
      </c>
      <c r="H3958">
        <v>3777</v>
      </c>
      <c r="I3958" t="s">
        <v>25</v>
      </c>
      <c r="J3958">
        <v>1</v>
      </c>
      <c r="K3958" t="s">
        <v>42</v>
      </c>
      <c r="L3958" t="s">
        <v>27</v>
      </c>
      <c r="M3958">
        <v>65240</v>
      </c>
      <c r="N3958">
        <v>0</v>
      </c>
      <c r="O3958">
        <v>13</v>
      </c>
      <c r="P3958">
        <v>1</v>
      </c>
      <c r="Q3958">
        <v>9</v>
      </c>
      <c r="R3958">
        <v>2</v>
      </c>
      <c r="S3958">
        <v>8</v>
      </c>
      <c r="T3958">
        <v>7</v>
      </c>
      <c r="U3958">
        <v>1</v>
      </c>
      <c r="V3958">
        <f>COUNTIF(tbl_HRMaster[EmployeeID],tbl_HRMaster[[#This Row],[EmployeeID]])</f>
        <v>1</v>
      </c>
      <c r="W3958">
        <f>IFERROR(INDEX(tbl_EmployeeSurvey[EnvironmentSatisfaction],MATCH(tbl_HRMaster[[#This Row],[EmployeeID]],tbl_EmployeeSurvey[EmployeeID],0)),"Not Found")</f>
        <v>1</v>
      </c>
      <c r="X3958">
        <f>IFERROR(INDEX(tbl_EmployeeSurvey[JobSatisfaction],MATCH(tbl_HRMaster[[#This Row],[EmployeeID]],tbl_EmployeeSurvey[EmployeeID],0)),"Not Found")</f>
        <v>1</v>
      </c>
      <c r="Y3958" s="5">
        <f>IFERROR(INDEX(tbl_EmployeeSurvey[WorkLifeBalance],MATCH(tbl_HRMaster[[#This Row],[EmployeeID]],tbl_EmployeeSurvey[EmployeeID],0)),"Not Found")</f>
        <v>4</v>
      </c>
      <c r="Z3958" s="5">
        <f>IFERROR(VLOOKUP(tbl_HRMaster[[#This Row],[EmployeeID]],tbl_ManagerSurvey[[EmployeeID]:[PerformanceRating]],2,FALSE),"Not Found")</f>
        <v>4</v>
      </c>
      <c r="AA3958" s="5">
        <f>IFERROR(VLOOKUP(tbl_HRMaster[[#This Row],[EmployeeID]],tbl_ManagerSurvey[[EmployeeID]:[PerformanceRating]],3,FALSE),"Not Found")</f>
        <v>3</v>
      </c>
      <c r="AB3958" s="5" t="str">
        <f>IF(tbl_HRMaster[[#This Row],[Attrition]]="Yes","Left","Active")</f>
        <v>Active</v>
      </c>
      <c r="AC3958" s="5" t="str">
        <f>_xlfn.IFS(tbl_HRMaster[[#This Row],[Age]]&lt;25,"Under 25",tbl_HRMaster[[#This Row],[Age]]&lt;35,"25-34",tbl_HRMaster[[#This Row],[Age]]&lt;45,"35-44",tbl_HRMaster[[#This Row],[Age]]&lt;55,"45-54",TRUE,"Above 54")</f>
        <v>35-44</v>
      </c>
      <c r="AD3958" s="5" t="str">
        <f>_xlfn.IFS(
tbl_HRMaster[[#This Row],[YearsAtCompany]]&lt;2,"&lt; 2 Years",
tbl_HRMaster[[#This Row],[YearsAtCompany]]&lt;5,"2-4 Years",
tbl_HRMaster[[#This Row],[YearsAtCompany]]&lt;10,"5-9 Years",
TRUE,"10+ Years"
)</f>
        <v>5-9 Years</v>
      </c>
      <c r="AE3958" s="5">
        <f>IF(tbl_HRMaster[[#This Row],[Attrition]]="Yes",1,0)</f>
        <v>0</v>
      </c>
    </row>
    <row r="3959" spans="1:31" x14ac:dyDescent="0.25">
      <c r="A3959">
        <v>29</v>
      </c>
      <c r="B3959" t="s">
        <v>28</v>
      </c>
      <c r="C3959" t="s">
        <v>29</v>
      </c>
      <c r="D3959" t="s">
        <v>23</v>
      </c>
      <c r="E3959">
        <v>3</v>
      </c>
      <c r="F3959">
        <v>2</v>
      </c>
      <c r="G3959" t="s">
        <v>45</v>
      </c>
      <c r="H3959">
        <v>750</v>
      </c>
      <c r="I3959" t="s">
        <v>25</v>
      </c>
      <c r="J3959">
        <v>2</v>
      </c>
      <c r="K3959" t="s">
        <v>40</v>
      </c>
      <c r="L3959" t="s">
        <v>32</v>
      </c>
      <c r="M3959">
        <v>68110</v>
      </c>
      <c r="N3959">
        <v>0</v>
      </c>
      <c r="O3959">
        <v>15</v>
      </c>
      <c r="P3959">
        <v>1</v>
      </c>
      <c r="Q3959">
        <v>9</v>
      </c>
      <c r="R3959">
        <v>2</v>
      </c>
      <c r="S3959">
        <v>8</v>
      </c>
      <c r="T3959">
        <v>7</v>
      </c>
      <c r="U3959">
        <v>7</v>
      </c>
      <c r="V3959">
        <f>COUNTIF(tbl_HRMaster[EmployeeID],tbl_HRMaster[[#This Row],[EmployeeID]])</f>
        <v>1</v>
      </c>
      <c r="W3959">
        <f>IFERROR(INDEX(tbl_EmployeeSurvey[EnvironmentSatisfaction],MATCH(tbl_HRMaster[[#This Row],[EmployeeID]],tbl_EmployeeSurvey[EmployeeID],0)),"Not Found")</f>
        <v>3</v>
      </c>
      <c r="X3959">
        <f>IFERROR(INDEX(tbl_EmployeeSurvey[JobSatisfaction],MATCH(tbl_HRMaster[[#This Row],[EmployeeID]],tbl_EmployeeSurvey[EmployeeID],0)),"Not Found")</f>
        <v>4</v>
      </c>
      <c r="Y3959" s="5">
        <f>IFERROR(INDEX(tbl_EmployeeSurvey[WorkLifeBalance],MATCH(tbl_HRMaster[[#This Row],[EmployeeID]],tbl_EmployeeSurvey[EmployeeID],0)),"Not Found")</f>
        <v>3</v>
      </c>
      <c r="Z3959" s="5">
        <f>IFERROR(VLOOKUP(tbl_HRMaster[[#This Row],[EmployeeID]],tbl_ManagerSurvey[[EmployeeID]:[PerformanceRating]],2,FALSE),"Not Found")</f>
        <v>3</v>
      </c>
      <c r="AA3959" s="5">
        <f>IFERROR(VLOOKUP(tbl_HRMaster[[#This Row],[EmployeeID]],tbl_ManagerSurvey[[EmployeeID]:[PerformanceRating]],3,FALSE),"Not Found")</f>
        <v>3</v>
      </c>
      <c r="AB3959" s="5" t="str">
        <f>IF(tbl_HRMaster[[#This Row],[Attrition]]="Yes","Left","Active")</f>
        <v>Left</v>
      </c>
      <c r="AC3959" s="5" t="str">
        <f>_xlfn.IFS(tbl_HRMaster[[#This Row],[Age]]&lt;25,"Under 25",tbl_HRMaster[[#This Row],[Age]]&lt;35,"25-34",tbl_HRMaster[[#This Row],[Age]]&lt;45,"35-44",tbl_HRMaster[[#This Row],[Age]]&lt;55,"45-54",TRUE,"Above 54")</f>
        <v>25-34</v>
      </c>
      <c r="AD3959" s="5" t="str">
        <f>_xlfn.IFS(
tbl_HRMaster[[#This Row],[YearsAtCompany]]&lt;2,"&lt; 2 Years",
tbl_HRMaster[[#This Row],[YearsAtCompany]]&lt;5,"2-4 Years",
tbl_HRMaster[[#This Row],[YearsAtCompany]]&lt;10,"5-9 Years",
TRUE,"10+ Years"
)</f>
        <v>5-9 Years</v>
      </c>
      <c r="AE3959" s="5">
        <f>IF(tbl_HRMaster[[#This Row],[Attrition]]="Yes",1,0)</f>
        <v>1</v>
      </c>
    </row>
    <row r="3960" spans="1:31" x14ac:dyDescent="0.25">
      <c r="A3960">
        <v>29</v>
      </c>
      <c r="B3960" t="s">
        <v>28</v>
      </c>
      <c r="C3960" t="s">
        <v>29</v>
      </c>
      <c r="D3960" t="s">
        <v>23</v>
      </c>
      <c r="E3960">
        <v>3</v>
      </c>
      <c r="F3960">
        <v>2</v>
      </c>
      <c r="G3960" t="s">
        <v>45</v>
      </c>
      <c r="H3960">
        <v>2220</v>
      </c>
      <c r="I3960" t="s">
        <v>25</v>
      </c>
      <c r="J3960">
        <v>2</v>
      </c>
      <c r="K3960" t="s">
        <v>40</v>
      </c>
      <c r="L3960" t="s">
        <v>32</v>
      </c>
      <c r="M3960">
        <v>68110</v>
      </c>
      <c r="N3960">
        <v>0</v>
      </c>
      <c r="O3960">
        <v>15</v>
      </c>
      <c r="P3960">
        <v>1</v>
      </c>
      <c r="Q3960">
        <v>9</v>
      </c>
      <c r="R3960">
        <v>2</v>
      </c>
      <c r="S3960">
        <v>8</v>
      </c>
      <c r="T3960">
        <v>7</v>
      </c>
      <c r="U3960">
        <v>7</v>
      </c>
      <c r="V3960">
        <f>COUNTIF(tbl_HRMaster[EmployeeID],tbl_HRMaster[[#This Row],[EmployeeID]])</f>
        <v>1</v>
      </c>
      <c r="W3960">
        <f>IFERROR(INDEX(tbl_EmployeeSurvey[EnvironmentSatisfaction],MATCH(tbl_HRMaster[[#This Row],[EmployeeID]],tbl_EmployeeSurvey[EmployeeID],0)),"Not Found")</f>
        <v>3</v>
      </c>
      <c r="X3960">
        <f>IFERROR(INDEX(tbl_EmployeeSurvey[JobSatisfaction],MATCH(tbl_HRMaster[[#This Row],[EmployeeID]],tbl_EmployeeSurvey[EmployeeID],0)),"Not Found")</f>
        <v>4</v>
      </c>
      <c r="Y3960" s="5">
        <f>IFERROR(INDEX(tbl_EmployeeSurvey[WorkLifeBalance],MATCH(tbl_HRMaster[[#This Row],[EmployeeID]],tbl_EmployeeSurvey[EmployeeID],0)),"Not Found")</f>
        <v>3</v>
      </c>
      <c r="Z3960" s="5">
        <f>IFERROR(VLOOKUP(tbl_HRMaster[[#This Row],[EmployeeID]],tbl_ManagerSurvey[[EmployeeID]:[PerformanceRating]],2,FALSE),"Not Found")</f>
        <v>3</v>
      </c>
      <c r="AA3960" s="5">
        <f>IFERROR(VLOOKUP(tbl_HRMaster[[#This Row],[EmployeeID]],tbl_ManagerSurvey[[EmployeeID]:[PerformanceRating]],3,FALSE),"Not Found")</f>
        <v>3</v>
      </c>
      <c r="AB3960" s="5" t="str">
        <f>IF(tbl_HRMaster[[#This Row],[Attrition]]="Yes","Left","Active")</f>
        <v>Left</v>
      </c>
      <c r="AC3960" s="5" t="str">
        <f>_xlfn.IFS(tbl_HRMaster[[#This Row],[Age]]&lt;25,"Under 25",tbl_HRMaster[[#This Row],[Age]]&lt;35,"25-34",tbl_HRMaster[[#This Row],[Age]]&lt;45,"35-44",tbl_HRMaster[[#This Row],[Age]]&lt;55,"45-54",TRUE,"Above 54")</f>
        <v>25-34</v>
      </c>
      <c r="AD3960" s="5" t="str">
        <f>_xlfn.IFS(
tbl_HRMaster[[#This Row],[YearsAtCompany]]&lt;2,"&lt; 2 Years",
tbl_HRMaster[[#This Row],[YearsAtCompany]]&lt;5,"2-4 Years",
tbl_HRMaster[[#This Row],[YearsAtCompany]]&lt;10,"5-9 Years",
TRUE,"10+ Years"
)</f>
        <v>5-9 Years</v>
      </c>
      <c r="AE3960" s="5">
        <f>IF(tbl_HRMaster[[#This Row],[Attrition]]="Yes",1,0)</f>
        <v>1</v>
      </c>
    </row>
    <row r="3961" spans="1:31" x14ac:dyDescent="0.25">
      <c r="A3961">
        <v>29</v>
      </c>
      <c r="B3961" t="s">
        <v>28</v>
      </c>
      <c r="C3961" t="s">
        <v>29</v>
      </c>
      <c r="D3961" t="s">
        <v>23</v>
      </c>
      <c r="E3961">
        <v>3</v>
      </c>
      <c r="F3961">
        <v>2</v>
      </c>
      <c r="G3961" t="s">
        <v>45</v>
      </c>
      <c r="H3961">
        <v>3690</v>
      </c>
      <c r="I3961" t="s">
        <v>25</v>
      </c>
      <c r="J3961">
        <v>2</v>
      </c>
      <c r="K3961" t="s">
        <v>40</v>
      </c>
      <c r="L3961" t="s">
        <v>32</v>
      </c>
      <c r="M3961">
        <v>68110</v>
      </c>
      <c r="N3961">
        <v>0</v>
      </c>
      <c r="O3961">
        <v>15</v>
      </c>
      <c r="P3961">
        <v>1</v>
      </c>
      <c r="Q3961">
        <v>9</v>
      </c>
      <c r="R3961">
        <v>2</v>
      </c>
      <c r="S3961">
        <v>8</v>
      </c>
      <c r="T3961">
        <v>7</v>
      </c>
      <c r="U3961">
        <v>7</v>
      </c>
      <c r="V3961">
        <f>COUNTIF(tbl_HRMaster[EmployeeID],tbl_HRMaster[[#This Row],[EmployeeID]])</f>
        <v>1</v>
      </c>
      <c r="W3961">
        <f>IFERROR(INDEX(tbl_EmployeeSurvey[EnvironmentSatisfaction],MATCH(tbl_HRMaster[[#This Row],[EmployeeID]],tbl_EmployeeSurvey[EmployeeID],0)),"Not Found")</f>
        <v>3</v>
      </c>
      <c r="X3961">
        <f>IFERROR(INDEX(tbl_EmployeeSurvey[JobSatisfaction],MATCH(tbl_HRMaster[[#This Row],[EmployeeID]],tbl_EmployeeSurvey[EmployeeID],0)),"Not Found")</f>
        <v>4</v>
      </c>
      <c r="Y3961" s="5">
        <f>IFERROR(INDEX(tbl_EmployeeSurvey[WorkLifeBalance],MATCH(tbl_HRMaster[[#This Row],[EmployeeID]],tbl_EmployeeSurvey[EmployeeID],0)),"Not Found")</f>
        <v>3</v>
      </c>
      <c r="Z3961" s="5">
        <f>IFERROR(VLOOKUP(tbl_HRMaster[[#This Row],[EmployeeID]],tbl_ManagerSurvey[[EmployeeID]:[PerformanceRating]],2,FALSE),"Not Found")</f>
        <v>3</v>
      </c>
      <c r="AA3961" s="5">
        <f>IFERROR(VLOOKUP(tbl_HRMaster[[#This Row],[EmployeeID]],tbl_ManagerSurvey[[EmployeeID]:[PerformanceRating]],3,FALSE),"Not Found")</f>
        <v>3</v>
      </c>
      <c r="AB3961" s="5" t="str">
        <f>IF(tbl_HRMaster[[#This Row],[Attrition]]="Yes","Left","Active")</f>
        <v>Left</v>
      </c>
      <c r="AC3961" s="5" t="str">
        <f>_xlfn.IFS(tbl_HRMaster[[#This Row],[Age]]&lt;25,"Under 25",tbl_HRMaster[[#This Row],[Age]]&lt;35,"25-34",tbl_HRMaster[[#This Row],[Age]]&lt;45,"35-44",tbl_HRMaster[[#This Row],[Age]]&lt;55,"45-54",TRUE,"Above 54")</f>
        <v>25-34</v>
      </c>
      <c r="AD3961" s="5" t="str">
        <f>_xlfn.IFS(
tbl_HRMaster[[#This Row],[YearsAtCompany]]&lt;2,"&lt; 2 Years",
tbl_HRMaster[[#This Row],[YearsAtCompany]]&lt;5,"2-4 Years",
tbl_HRMaster[[#This Row],[YearsAtCompany]]&lt;10,"5-9 Years",
TRUE,"10+ Years"
)</f>
        <v>5-9 Years</v>
      </c>
      <c r="AE3961" s="5">
        <f>IF(tbl_HRMaster[[#This Row],[Attrition]]="Yes",1,0)</f>
        <v>1</v>
      </c>
    </row>
    <row r="3962" spans="1:31" x14ac:dyDescent="0.25">
      <c r="A3962">
        <v>52</v>
      </c>
      <c r="B3962" t="s">
        <v>28</v>
      </c>
      <c r="C3962" t="s">
        <v>22</v>
      </c>
      <c r="D3962" t="s">
        <v>30</v>
      </c>
      <c r="E3962">
        <v>3</v>
      </c>
      <c r="F3962">
        <v>2</v>
      </c>
      <c r="G3962" t="s">
        <v>46</v>
      </c>
      <c r="H3962">
        <v>690</v>
      </c>
      <c r="I3962" t="s">
        <v>34</v>
      </c>
      <c r="J3962">
        <v>3</v>
      </c>
      <c r="K3962" t="s">
        <v>40</v>
      </c>
      <c r="L3962" t="s">
        <v>32</v>
      </c>
      <c r="M3962">
        <v>25790</v>
      </c>
      <c r="N3962">
        <v>9</v>
      </c>
      <c r="O3962">
        <v>19</v>
      </c>
      <c r="P3962">
        <v>1</v>
      </c>
      <c r="Q3962">
        <v>10</v>
      </c>
      <c r="R3962">
        <v>1</v>
      </c>
      <c r="S3962">
        <v>8</v>
      </c>
      <c r="T3962">
        <v>7</v>
      </c>
      <c r="U3962">
        <v>7</v>
      </c>
      <c r="V3962">
        <f>COUNTIF(tbl_HRMaster[EmployeeID],tbl_HRMaster[[#This Row],[EmployeeID]])</f>
        <v>1</v>
      </c>
      <c r="W3962">
        <f>IFERROR(INDEX(tbl_EmployeeSurvey[EnvironmentSatisfaction],MATCH(tbl_HRMaster[[#This Row],[EmployeeID]],tbl_EmployeeSurvey[EmployeeID],0)),"Not Found")</f>
        <v>2</v>
      </c>
      <c r="X3962">
        <f>IFERROR(INDEX(tbl_EmployeeSurvey[JobSatisfaction],MATCH(tbl_HRMaster[[#This Row],[EmployeeID]],tbl_EmployeeSurvey[EmployeeID],0)),"Not Found")</f>
        <v>2</v>
      </c>
      <c r="Y3962" s="5">
        <f>IFERROR(INDEX(tbl_EmployeeSurvey[WorkLifeBalance],MATCH(tbl_HRMaster[[#This Row],[EmployeeID]],tbl_EmployeeSurvey[EmployeeID],0)),"Not Found")</f>
        <v>2</v>
      </c>
      <c r="Z3962" s="5">
        <f>IFERROR(VLOOKUP(tbl_HRMaster[[#This Row],[EmployeeID]],tbl_ManagerSurvey[[EmployeeID]:[PerformanceRating]],2,FALSE),"Not Found")</f>
        <v>3</v>
      </c>
      <c r="AA3962" s="5">
        <f>IFERROR(VLOOKUP(tbl_HRMaster[[#This Row],[EmployeeID]],tbl_ManagerSurvey[[EmployeeID]:[PerformanceRating]],3,FALSE),"Not Found")</f>
        <v>3</v>
      </c>
      <c r="AB3962" s="5" t="str">
        <f>IF(tbl_HRMaster[[#This Row],[Attrition]]="Yes","Left","Active")</f>
        <v>Left</v>
      </c>
      <c r="AC3962" s="5" t="str">
        <f>_xlfn.IFS(tbl_HRMaster[[#This Row],[Age]]&lt;25,"Under 25",tbl_HRMaster[[#This Row],[Age]]&lt;35,"25-34",tbl_HRMaster[[#This Row],[Age]]&lt;45,"35-44",tbl_HRMaster[[#This Row],[Age]]&lt;55,"45-54",TRUE,"Above 54")</f>
        <v>45-54</v>
      </c>
      <c r="AD3962" s="5" t="str">
        <f>_xlfn.IFS(
tbl_HRMaster[[#This Row],[YearsAtCompany]]&lt;2,"&lt; 2 Years",
tbl_HRMaster[[#This Row],[YearsAtCompany]]&lt;5,"2-4 Years",
tbl_HRMaster[[#This Row],[YearsAtCompany]]&lt;10,"5-9 Years",
TRUE,"10+ Years"
)</f>
        <v>5-9 Years</v>
      </c>
      <c r="AE3962" s="5">
        <f>IF(tbl_HRMaster[[#This Row],[Attrition]]="Yes",1,0)</f>
        <v>1</v>
      </c>
    </row>
    <row r="3963" spans="1:31" x14ac:dyDescent="0.25">
      <c r="A3963">
        <v>52</v>
      </c>
      <c r="B3963" t="s">
        <v>28</v>
      </c>
      <c r="C3963" t="s">
        <v>22</v>
      </c>
      <c r="D3963" t="s">
        <v>30</v>
      </c>
      <c r="E3963">
        <v>3</v>
      </c>
      <c r="F3963">
        <v>2</v>
      </c>
      <c r="G3963" t="s">
        <v>46</v>
      </c>
      <c r="H3963">
        <v>2160</v>
      </c>
      <c r="I3963" t="s">
        <v>34</v>
      </c>
      <c r="J3963">
        <v>3</v>
      </c>
      <c r="K3963" t="s">
        <v>40</v>
      </c>
      <c r="L3963" t="s">
        <v>32</v>
      </c>
      <c r="M3963">
        <v>25790</v>
      </c>
      <c r="N3963">
        <v>9</v>
      </c>
      <c r="O3963">
        <v>19</v>
      </c>
      <c r="P3963">
        <v>1</v>
      </c>
      <c r="Q3963">
        <v>10</v>
      </c>
      <c r="R3963">
        <v>1</v>
      </c>
      <c r="S3963">
        <v>8</v>
      </c>
      <c r="T3963">
        <v>7</v>
      </c>
      <c r="U3963">
        <v>7</v>
      </c>
      <c r="V3963">
        <f>COUNTIF(tbl_HRMaster[EmployeeID],tbl_HRMaster[[#This Row],[EmployeeID]])</f>
        <v>1</v>
      </c>
      <c r="W3963">
        <f>IFERROR(INDEX(tbl_EmployeeSurvey[EnvironmentSatisfaction],MATCH(tbl_HRMaster[[#This Row],[EmployeeID]],tbl_EmployeeSurvey[EmployeeID],0)),"Not Found")</f>
        <v>2</v>
      </c>
      <c r="X3963">
        <f>IFERROR(INDEX(tbl_EmployeeSurvey[JobSatisfaction],MATCH(tbl_HRMaster[[#This Row],[EmployeeID]],tbl_EmployeeSurvey[EmployeeID],0)),"Not Found")</f>
        <v>2</v>
      </c>
      <c r="Y3963" s="5">
        <f>IFERROR(INDEX(tbl_EmployeeSurvey[WorkLifeBalance],MATCH(tbl_HRMaster[[#This Row],[EmployeeID]],tbl_EmployeeSurvey[EmployeeID],0)),"Not Found")</f>
        <v>2</v>
      </c>
      <c r="Z3963" s="5">
        <f>IFERROR(VLOOKUP(tbl_HRMaster[[#This Row],[EmployeeID]],tbl_ManagerSurvey[[EmployeeID]:[PerformanceRating]],2,FALSE),"Not Found")</f>
        <v>3</v>
      </c>
      <c r="AA3963" s="5">
        <f>IFERROR(VLOOKUP(tbl_HRMaster[[#This Row],[EmployeeID]],tbl_ManagerSurvey[[EmployeeID]:[PerformanceRating]],3,FALSE),"Not Found")</f>
        <v>3</v>
      </c>
      <c r="AB3963" s="5" t="str">
        <f>IF(tbl_HRMaster[[#This Row],[Attrition]]="Yes","Left","Active")</f>
        <v>Left</v>
      </c>
      <c r="AC3963" s="5" t="str">
        <f>_xlfn.IFS(tbl_HRMaster[[#This Row],[Age]]&lt;25,"Under 25",tbl_HRMaster[[#This Row],[Age]]&lt;35,"25-34",tbl_HRMaster[[#This Row],[Age]]&lt;45,"35-44",tbl_HRMaster[[#This Row],[Age]]&lt;55,"45-54",TRUE,"Above 54")</f>
        <v>45-54</v>
      </c>
      <c r="AD3963" s="5" t="str">
        <f>_xlfn.IFS(
tbl_HRMaster[[#This Row],[YearsAtCompany]]&lt;2,"&lt; 2 Years",
tbl_HRMaster[[#This Row],[YearsAtCompany]]&lt;5,"2-4 Years",
tbl_HRMaster[[#This Row],[YearsAtCompany]]&lt;10,"5-9 Years",
TRUE,"10+ Years"
)</f>
        <v>5-9 Years</v>
      </c>
      <c r="AE3963" s="5">
        <f>IF(tbl_HRMaster[[#This Row],[Attrition]]="Yes",1,0)</f>
        <v>1</v>
      </c>
    </row>
    <row r="3964" spans="1:31" x14ac:dyDescent="0.25">
      <c r="A3964">
        <v>52</v>
      </c>
      <c r="B3964" t="s">
        <v>28</v>
      </c>
      <c r="C3964" t="s">
        <v>22</v>
      </c>
      <c r="D3964" t="s">
        <v>30</v>
      </c>
      <c r="E3964">
        <v>3</v>
      </c>
      <c r="F3964">
        <v>2</v>
      </c>
      <c r="G3964" t="s">
        <v>46</v>
      </c>
      <c r="H3964">
        <v>3630</v>
      </c>
      <c r="I3964" t="s">
        <v>34</v>
      </c>
      <c r="J3964">
        <v>3</v>
      </c>
      <c r="K3964" t="s">
        <v>40</v>
      </c>
      <c r="L3964" t="s">
        <v>32</v>
      </c>
      <c r="M3964">
        <v>25790</v>
      </c>
      <c r="N3964">
        <v>9</v>
      </c>
      <c r="O3964">
        <v>19</v>
      </c>
      <c r="P3964">
        <v>1</v>
      </c>
      <c r="Q3964">
        <v>10</v>
      </c>
      <c r="R3964">
        <v>1</v>
      </c>
      <c r="S3964">
        <v>8</v>
      </c>
      <c r="T3964">
        <v>7</v>
      </c>
      <c r="U3964">
        <v>7</v>
      </c>
      <c r="V3964">
        <f>COUNTIF(tbl_HRMaster[EmployeeID],tbl_HRMaster[[#This Row],[EmployeeID]])</f>
        <v>1</v>
      </c>
      <c r="W3964">
        <f>IFERROR(INDEX(tbl_EmployeeSurvey[EnvironmentSatisfaction],MATCH(tbl_HRMaster[[#This Row],[EmployeeID]],tbl_EmployeeSurvey[EmployeeID],0)),"Not Found")</f>
        <v>2</v>
      </c>
      <c r="X3964">
        <f>IFERROR(INDEX(tbl_EmployeeSurvey[JobSatisfaction],MATCH(tbl_HRMaster[[#This Row],[EmployeeID]],tbl_EmployeeSurvey[EmployeeID],0)),"Not Found")</f>
        <v>2</v>
      </c>
      <c r="Y3964" s="5">
        <f>IFERROR(INDEX(tbl_EmployeeSurvey[WorkLifeBalance],MATCH(tbl_HRMaster[[#This Row],[EmployeeID]],tbl_EmployeeSurvey[EmployeeID],0)),"Not Found")</f>
        <v>2</v>
      </c>
      <c r="Z3964" s="5">
        <f>IFERROR(VLOOKUP(tbl_HRMaster[[#This Row],[EmployeeID]],tbl_ManagerSurvey[[EmployeeID]:[PerformanceRating]],2,FALSE),"Not Found")</f>
        <v>3</v>
      </c>
      <c r="AA3964" s="5">
        <f>IFERROR(VLOOKUP(tbl_HRMaster[[#This Row],[EmployeeID]],tbl_ManagerSurvey[[EmployeeID]:[PerformanceRating]],3,FALSE),"Not Found")</f>
        <v>3</v>
      </c>
      <c r="AB3964" s="5" t="str">
        <f>IF(tbl_HRMaster[[#This Row],[Attrition]]="Yes","Left","Active")</f>
        <v>Left</v>
      </c>
      <c r="AC3964" s="5" t="str">
        <f>_xlfn.IFS(tbl_HRMaster[[#This Row],[Age]]&lt;25,"Under 25",tbl_HRMaster[[#This Row],[Age]]&lt;35,"25-34",tbl_HRMaster[[#This Row],[Age]]&lt;45,"35-44",tbl_HRMaster[[#This Row],[Age]]&lt;55,"45-54",TRUE,"Above 54")</f>
        <v>45-54</v>
      </c>
      <c r="AD3964" s="5" t="str">
        <f>_xlfn.IFS(
tbl_HRMaster[[#This Row],[YearsAtCompany]]&lt;2,"&lt; 2 Years",
tbl_HRMaster[[#This Row],[YearsAtCompany]]&lt;5,"2-4 Years",
tbl_HRMaster[[#This Row],[YearsAtCompany]]&lt;10,"5-9 Years",
TRUE,"10+ Years"
)</f>
        <v>5-9 Years</v>
      </c>
      <c r="AE3964" s="5">
        <f>IF(tbl_HRMaster[[#This Row],[Attrition]]="Yes",1,0)</f>
        <v>1</v>
      </c>
    </row>
    <row r="3965" spans="1:31" x14ac:dyDescent="0.25">
      <c r="A3965">
        <v>31</v>
      </c>
      <c r="B3965" t="s">
        <v>21</v>
      </c>
      <c r="C3965" t="s">
        <v>22</v>
      </c>
      <c r="D3965" t="s">
        <v>30</v>
      </c>
      <c r="E3965">
        <v>8</v>
      </c>
      <c r="F3965">
        <v>1</v>
      </c>
      <c r="G3965" t="s">
        <v>46</v>
      </c>
      <c r="H3965">
        <v>46</v>
      </c>
      <c r="I3965" t="s">
        <v>34</v>
      </c>
      <c r="J3965">
        <v>1</v>
      </c>
      <c r="K3965" t="s">
        <v>42</v>
      </c>
      <c r="L3965" t="s">
        <v>27</v>
      </c>
      <c r="M3965">
        <v>29360</v>
      </c>
      <c r="N3965">
        <v>4</v>
      </c>
      <c r="O3965">
        <v>12</v>
      </c>
      <c r="P3965">
        <v>1</v>
      </c>
      <c r="Q3965">
        <v>10</v>
      </c>
      <c r="R3965">
        <v>2</v>
      </c>
      <c r="S3965">
        <v>8</v>
      </c>
      <c r="T3965">
        <v>7</v>
      </c>
      <c r="U3965">
        <v>7</v>
      </c>
      <c r="V3965">
        <f>COUNTIF(tbl_HRMaster[EmployeeID],tbl_HRMaster[[#This Row],[EmployeeID]])</f>
        <v>1</v>
      </c>
      <c r="W3965">
        <f>IFERROR(INDEX(tbl_EmployeeSurvey[EnvironmentSatisfaction],MATCH(tbl_HRMaster[[#This Row],[EmployeeID]],tbl_EmployeeSurvey[EmployeeID],0)),"Not Found")</f>
        <v>2</v>
      </c>
      <c r="X3965">
        <f>IFERROR(INDEX(tbl_EmployeeSurvey[JobSatisfaction],MATCH(tbl_HRMaster[[#This Row],[EmployeeID]],tbl_EmployeeSurvey[EmployeeID],0)),"Not Found")</f>
        <v>4</v>
      </c>
      <c r="Y3965" s="5">
        <f>IFERROR(INDEX(tbl_EmployeeSurvey[WorkLifeBalance],MATCH(tbl_HRMaster[[#This Row],[EmployeeID]],tbl_EmployeeSurvey[EmployeeID],0)),"Not Found")</f>
        <v>2</v>
      </c>
      <c r="Z3965" s="5">
        <f>IFERROR(VLOOKUP(tbl_HRMaster[[#This Row],[EmployeeID]],tbl_ManagerSurvey[[EmployeeID]:[PerformanceRating]],2,FALSE),"Not Found")</f>
        <v>3</v>
      </c>
      <c r="AA3965" s="5">
        <f>IFERROR(VLOOKUP(tbl_HRMaster[[#This Row],[EmployeeID]],tbl_ManagerSurvey[[EmployeeID]:[PerformanceRating]],3,FALSE),"Not Found")</f>
        <v>3</v>
      </c>
      <c r="AB3965" s="5" t="str">
        <f>IF(tbl_HRMaster[[#This Row],[Attrition]]="Yes","Left","Active")</f>
        <v>Active</v>
      </c>
      <c r="AC3965" s="5" t="str">
        <f>_xlfn.IFS(tbl_HRMaster[[#This Row],[Age]]&lt;25,"Under 25",tbl_HRMaster[[#This Row],[Age]]&lt;35,"25-34",tbl_HRMaster[[#This Row],[Age]]&lt;45,"35-44",tbl_HRMaster[[#This Row],[Age]]&lt;55,"45-54",TRUE,"Above 54")</f>
        <v>25-34</v>
      </c>
      <c r="AD3965" s="5" t="str">
        <f>_xlfn.IFS(
tbl_HRMaster[[#This Row],[YearsAtCompany]]&lt;2,"&lt; 2 Years",
tbl_HRMaster[[#This Row],[YearsAtCompany]]&lt;5,"2-4 Years",
tbl_HRMaster[[#This Row],[YearsAtCompany]]&lt;10,"5-9 Years",
TRUE,"10+ Years"
)</f>
        <v>5-9 Years</v>
      </c>
      <c r="AE3965" s="5">
        <f>IF(tbl_HRMaster[[#This Row],[Attrition]]="Yes",1,0)</f>
        <v>0</v>
      </c>
    </row>
    <row r="3966" spans="1:31" x14ac:dyDescent="0.25">
      <c r="A3966">
        <v>31</v>
      </c>
      <c r="B3966" t="s">
        <v>21</v>
      </c>
      <c r="C3966" t="s">
        <v>22</v>
      </c>
      <c r="D3966" t="s">
        <v>30</v>
      </c>
      <c r="E3966">
        <v>8</v>
      </c>
      <c r="F3966">
        <v>1</v>
      </c>
      <c r="G3966" t="s">
        <v>46</v>
      </c>
      <c r="H3966">
        <v>1516</v>
      </c>
      <c r="I3966" t="s">
        <v>34</v>
      </c>
      <c r="J3966">
        <v>1</v>
      </c>
      <c r="K3966" t="s">
        <v>42</v>
      </c>
      <c r="L3966" t="s">
        <v>27</v>
      </c>
      <c r="M3966">
        <v>29360</v>
      </c>
      <c r="N3966">
        <v>4</v>
      </c>
      <c r="O3966">
        <v>12</v>
      </c>
      <c r="P3966">
        <v>1</v>
      </c>
      <c r="Q3966">
        <v>10</v>
      </c>
      <c r="R3966">
        <v>2</v>
      </c>
      <c r="S3966">
        <v>8</v>
      </c>
      <c r="T3966">
        <v>7</v>
      </c>
      <c r="U3966">
        <v>7</v>
      </c>
      <c r="V3966">
        <f>COUNTIF(tbl_HRMaster[EmployeeID],tbl_HRMaster[[#This Row],[EmployeeID]])</f>
        <v>1</v>
      </c>
      <c r="W3966">
        <f>IFERROR(INDEX(tbl_EmployeeSurvey[EnvironmentSatisfaction],MATCH(tbl_HRMaster[[#This Row],[EmployeeID]],tbl_EmployeeSurvey[EmployeeID],0)),"Not Found")</f>
        <v>2</v>
      </c>
      <c r="X3966">
        <f>IFERROR(INDEX(tbl_EmployeeSurvey[JobSatisfaction],MATCH(tbl_HRMaster[[#This Row],[EmployeeID]],tbl_EmployeeSurvey[EmployeeID],0)),"Not Found")</f>
        <v>4</v>
      </c>
      <c r="Y3966" s="5">
        <f>IFERROR(INDEX(tbl_EmployeeSurvey[WorkLifeBalance],MATCH(tbl_HRMaster[[#This Row],[EmployeeID]],tbl_EmployeeSurvey[EmployeeID],0)),"Not Found")</f>
        <v>2</v>
      </c>
      <c r="Z3966" s="5">
        <f>IFERROR(VLOOKUP(tbl_HRMaster[[#This Row],[EmployeeID]],tbl_ManagerSurvey[[EmployeeID]:[PerformanceRating]],2,FALSE),"Not Found")</f>
        <v>3</v>
      </c>
      <c r="AA3966" s="5">
        <f>IFERROR(VLOOKUP(tbl_HRMaster[[#This Row],[EmployeeID]],tbl_ManagerSurvey[[EmployeeID]:[PerformanceRating]],3,FALSE),"Not Found")</f>
        <v>3</v>
      </c>
      <c r="AB3966" s="5" t="str">
        <f>IF(tbl_HRMaster[[#This Row],[Attrition]]="Yes","Left","Active")</f>
        <v>Active</v>
      </c>
      <c r="AC3966" s="5" t="str">
        <f>_xlfn.IFS(tbl_HRMaster[[#This Row],[Age]]&lt;25,"Under 25",tbl_HRMaster[[#This Row],[Age]]&lt;35,"25-34",tbl_HRMaster[[#This Row],[Age]]&lt;45,"35-44",tbl_HRMaster[[#This Row],[Age]]&lt;55,"45-54",TRUE,"Above 54")</f>
        <v>25-34</v>
      </c>
      <c r="AD3966" s="5" t="str">
        <f>_xlfn.IFS(
tbl_HRMaster[[#This Row],[YearsAtCompany]]&lt;2,"&lt; 2 Years",
tbl_HRMaster[[#This Row],[YearsAtCompany]]&lt;5,"2-4 Years",
tbl_HRMaster[[#This Row],[YearsAtCompany]]&lt;10,"5-9 Years",
TRUE,"10+ Years"
)</f>
        <v>5-9 Years</v>
      </c>
      <c r="AE3966" s="5">
        <f>IF(tbl_HRMaster[[#This Row],[Attrition]]="Yes",1,0)</f>
        <v>0</v>
      </c>
    </row>
    <row r="3967" spans="1:31" x14ac:dyDescent="0.25">
      <c r="A3967">
        <v>31</v>
      </c>
      <c r="B3967" t="s">
        <v>21</v>
      </c>
      <c r="C3967" t="s">
        <v>22</v>
      </c>
      <c r="D3967" t="s">
        <v>30</v>
      </c>
      <c r="E3967">
        <v>8</v>
      </c>
      <c r="F3967">
        <v>1</v>
      </c>
      <c r="G3967" t="s">
        <v>46</v>
      </c>
      <c r="H3967">
        <v>2986</v>
      </c>
      <c r="I3967" t="s">
        <v>34</v>
      </c>
      <c r="J3967">
        <v>1</v>
      </c>
      <c r="K3967" t="s">
        <v>42</v>
      </c>
      <c r="L3967" t="s">
        <v>27</v>
      </c>
      <c r="M3967">
        <v>29360</v>
      </c>
      <c r="N3967">
        <v>4</v>
      </c>
      <c r="O3967">
        <v>12</v>
      </c>
      <c r="P3967">
        <v>1</v>
      </c>
      <c r="Q3967">
        <v>10</v>
      </c>
      <c r="R3967">
        <v>2</v>
      </c>
      <c r="S3967">
        <v>8</v>
      </c>
      <c r="T3967">
        <v>7</v>
      </c>
      <c r="U3967">
        <v>7</v>
      </c>
      <c r="V3967">
        <f>COUNTIF(tbl_HRMaster[EmployeeID],tbl_HRMaster[[#This Row],[EmployeeID]])</f>
        <v>1</v>
      </c>
      <c r="W3967">
        <f>IFERROR(INDEX(tbl_EmployeeSurvey[EnvironmentSatisfaction],MATCH(tbl_HRMaster[[#This Row],[EmployeeID]],tbl_EmployeeSurvey[EmployeeID],0)),"Not Found")</f>
        <v>2</v>
      </c>
      <c r="X3967">
        <f>IFERROR(INDEX(tbl_EmployeeSurvey[JobSatisfaction],MATCH(tbl_HRMaster[[#This Row],[EmployeeID]],tbl_EmployeeSurvey[EmployeeID],0)),"Not Found")</f>
        <v>4</v>
      </c>
      <c r="Y3967" s="5">
        <f>IFERROR(INDEX(tbl_EmployeeSurvey[WorkLifeBalance],MATCH(tbl_HRMaster[[#This Row],[EmployeeID]],tbl_EmployeeSurvey[EmployeeID],0)),"Not Found")</f>
        <v>2</v>
      </c>
      <c r="Z3967" s="5">
        <f>IFERROR(VLOOKUP(tbl_HRMaster[[#This Row],[EmployeeID]],tbl_ManagerSurvey[[EmployeeID]:[PerformanceRating]],2,FALSE),"Not Found")</f>
        <v>3</v>
      </c>
      <c r="AA3967" s="5">
        <f>IFERROR(VLOOKUP(tbl_HRMaster[[#This Row],[EmployeeID]],tbl_ManagerSurvey[[EmployeeID]:[PerformanceRating]],3,FALSE),"Not Found")</f>
        <v>3</v>
      </c>
      <c r="AB3967" s="5" t="str">
        <f>IF(tbl_HRMaster[[#This Row],[Attrition]]="Yes","Left","Active")</f>
        <v>Active</v>
      </c>
      <c r="AC3967" s="5" t="str">
        <f>_xlfn.IFS(tbl_HRMaster[[#This Row],[Age]]&lt;25,"Under 25",tbl_HRMaster[[#This Row],[Age]]&lt;35,"25-34",tbl_HRMaster[[#This Row],[Age]]&lt;45,"35-44",tbl_HRMaster[[#This Row],[Age]]&lt;55,"45-54",TRUE,"Above 54")</f>
        <v>25-34</v>
      </c>
      <c r="AD3967" s="5" t="str">
        <f>_xlfn.IFS(
tbl_HRMaster[[#This Row],[YearsAtCompany]]&lt;2,"&lt; 2 Years",
tbl_HRMaster[[#This Row],[YearsAtCompany]]&lt;5,"2-4 Years",
tbl_HRMaster[[#This Row],[YearsAtCompany]]&lt;10,"5-9 Years",
TRUE,"10+ Years"
)</f>
        <v>5-9 Years</v>
      </c>
      <c r="AE3967" s="5">
        <f>IF(tbl_HRMaster[[#This Row],[Attrition]]="Yes",1,0)</f>
        <v>0</v>
      </c>
    </row>
    <row r="3968" spans="1:31" x14ac:dyDescent="0.25">
      <c r="A3968">
        <v>38</v>
      </c>
      <c r="B3968" t="s">
        <v>21</v>
      </c>
      <c r="C3968" t="s">
        <v>29</v>
      </c>
      <c r="D3968" t="s">
        <v>30</v>
      </c>
      <c r="E3968">
        <v>1</v>
      </c>
      <c r="F3968">
        <v>4</v>
      </c>
      <c r="G3968" t="s">
        <v>33</v>
      </c>
      <c r="H3968">
        <v>1161</v>
      </c>
      <c r="I3968" t="s">
        <v>34</v>
      </c>
      <c r="J3968">
        <v>2</v>
      </c>
      <c r="K3968" t="s">
        <v>31</v>
      </c>
      <c r="L3968" t="s">
        <v>27</v>
      </c>
      <c r="M3968">
        <v>36690</v>
      </c>
      <c r="N3968">
        <v>2</v>
      </c>
      <c r="O3968">
        <v>19</v>
      </c>
      <c r="P3968">
        <v>0</v>
      </c>
      <c r="Q3968">
        <v>10</v>
      </c>
      <c r="R3968">
        <v>2</v>
      </c>
      <c r="S3968">
        <v>8</v>
      </c>
      <c r="T3968">
        <v>7</v>
      </c>
      <c r="U3968">
        <v>7</v>
      </c>
      <c r="V3968">
        <f>COUNTIF(tbl_HRMaster[EmployeeID],tbl_HRMaster[[#This Row],[EmployeeID]])</f>
        <v>1</v>
      </c>
      <c r="W3968">
        <f>IFERROR(INDEX(tbl_EmployeeSurvey[EnvironmentSatisfaction],MATCH(tbl_HRMaster[[#This Row],[EmployeeID]],tbl_EmployeeSurvey[EmployeeID],0)),"Not Found")</f>
        <v>1</v>
      </c>
      <c r="X3968">
        <f>IFERROR(INDEX(tbl_EmployeeSurvey[JobSatisfaction],MATCH(tbl_HRMaster[[#This Row],[EmployeeID]],tbl_EmployeeSurvey[EmployeeID],0)),"Not Found")</f>
        <v>3</v>
      </c>
      <c r="Y3968" s="5">
        <f>IFERROR(INDEX(tbl_EmployeeSurvey[WorkLifeBalance],MATCH(tbl_HRMaster[[#This Row],[EmployeeID]],tbl_EmployeeSurvey[EmployeeID],0)),"Not Found")</f>
        <v>3</v>
      </c>
      <c r="Z3968" s="5">
        <f>IFERROR(VLOOKUP(tbl_HRMaster[[#This Row],[EmployeeID]],tbl_ManagerSurvey[[EmployeeID]:[PerformanceRating]],2,FALSE),"Not Found")</f>
        <v>3</v>
      </c>
      <c r="AA3968" s="5">
        <f>IFERROR(VLOOKUP(tbl_HRMaster[[#This Row],[EmployeeID]],tbl_ManagerSurvey[[EmployeeID]:[PerformanceRating]],3,FALSE),"Not Found")</f>
        <v>3</v>
      </c>
      <c r="AB3968" s="5" t="str">
        <f>IF(tbl_HRMaster[[#This Row],[Attrition]]="Yes","Left","Active")</f>
        <v>Active</v>
      </c>
      <c r="AC3968" s="5" t="str">
        <f>_xlfn.IFS(tbl_HRMaster[[#This Row],[Age]]&lt;25,"Under 25",tbl_HRMaster[[#This Row],[Age]]&lt;35,"25-34",tbl_HRMaster[[#This Row],[Age]]&lt;45,"35-44",tbl_HRMaster[[#This Row],[Age]]&lt;55,"45-54",TRUE,"Above 54")</f>
        <v>35-44</v>
      </c>
      <c r="AD3968" s="5" t="str">
        <f>_xlfn.IFS(
tbl_HRMaster[[#This Row],[YearsAtCompany]]&lt;2,"&lt; 2 Years",
tbl_HRMaster[[#This Row],[YearsAtCompany]]&lt;5,"2-4 Years",
tbl_HRMaster[[#This Row],[YearsAtCompany]]&lt;10,"5-9 Years",
TRUE,"10+ Years"
)</f>
        <v>5-9 Years</v>
      </c>
      <c r="AE3968" s="5">
        <f>IF(tbl_HRMaster[[#This Row],[Attrition]]="Yes",1,0)</f>
        <v>0</v>
      </c>
    </row>
    <row r="3969" spans="1:31" x14ac:dyDescent="0.25">
      <c r="A3969">
        <v>38</v>
      </c>
      <c r="B3969" t="s">
        <v>21</v>
      </c>
      <c r="C3969" t="s">
        <v>29</v>
      </c>
      <c r="D3969" t="s">
        <v>30</v>
      </c>
      <c r="E3969">
        <v>1</v>
      </c>
      <c r="F3969">
        <v>4</v>
      </c>
      <c r="G3969" t="s">
        <v>33</v>
      </c>
      <c r="H3969">
        <v>2631</v>
      </c>
      <c r="I3969" t="s">
        <v>34</v>
      </c>
      <c r="J3969">
        <v>2</v>
      </c>
      <c r="K3969" t="s">
        <v>31</v>
      </c>
      <c r="L3969" t="s">
        <v>27</v>
      </c>
      <c r="M3969">
        <v>36690</v>
      </c>
      <c r="N3969">
        <v>2</v>
      </c>
      <c r="O3969">
        <v>19</v>
      </c>
      <c r="P3969">
        <v>0</v>
      </c>
      <c r="Q3969">
        <v>10</v>
      </c>
      <c r="R3969">
        <v>2</v>
      </c>
      <c r="S3969">
        <v>8</v>
      </c>
      <c r="T3969">
        <v>7</v>
      </c>
      <c r="U3969">
        <v>7</v>
      </c>
      <c r="V3969">
        <f>COUNTIF(tbl_HRMaster[EmployeeID],tbl_HRMaster[[#This Row],[EmployeeID]])</f>
        <v>1</v>
      </c>
      <c r="W3969">
        <f>IFERROR(INDEX(tbl_EmployeeSurvey[EnvironmentSatisfaction],MATCH(tbl_HRMaster[[#This Row],[EmployeeID]],tbl_EmployeeSurvey[EmployeeID],0)),"Not Found")</f>
        <v>1</v>
      </c>
      <c r="X3969">
        <f>IFERROR(INDEX(tbl_EmployeeSurvey[JobSatisfaction],MATCH(tbl_HRMaster[[#This Row],[EmployeeID]],tbl_EmployeeSurvey[EmployeeID],0)),"Not Found")</f>
        <v>3</v>
      </c>
      <c r="Y3969" s="5">
        <f>IFERROR(INDEX(tbl_EmployeeSurvey[WorkLifeBalance],MATCH(tbl_HRMaster[[#This Row],[EmployeeID]],tbl_EmployeeSurvey[EmployeeID],0)),"Not Found")</f>
        <v>3</v>
      </c>
      <c r="Z3969" s="5">
        <f>IFERROR(VLOOKUP(tbl_HRMaster[[#This Row],[EmployeeID]],tbl_ManagerSurvey[[EmployeeID]:[PerformanceRating]],2,FALSE),"Not Found")</f>
        <v>3</v>
      </c>
      <c r="AA3969" s="5">
        <f>IFERROR(VLOOKUP(tbl_HRMaster[[#This Row],[EmployeeID]],tbl_ManagerSurvey[[EmployeeID]:[PerformanceRating]],3,FALSE),"Not Found")</f>
        <v>3</v>
      </c>
      <c r="AB3969" s="5" t="str">
        <f>IF(tbl_HRMaster[[#This Row],[Attrition]]="Yes","Left","Active")</f>
        <v>Active</v>
      </c>
      <c r="AC3969" s="5" t="str">
        <f>_xlfn.IFS(tbl_HRMaster[[#This Row],[Age]]&lt;25,"Under 25",tbl_HRMaster[[#This Row],[Age]]&lt;35,"25-34",tbl_HRMaster[[#This Row],[Age]]&lt;45,"35-44",tbl_HRMaster[[#This Row],[Age]]&lt;55,"45-54",TRUE,"Above 54")</f>
        <v>35-44</v>
      </c>
      <c r="AD3969" s="5" t="str">
        <f>_xlfn.IFS(
tbl_HRMaster[[#This Row],[YearsAtCompany]]&lt;2,"&lt; 2 Years",
tbl_HRMaster[[#This Row],[YearsAtCompany]]&lt;5,"2-4 Years",
tbl_HRMaster[[#This Row],[YearsAtCompany]]&lt;10,"5-9 Years",
TRUE,"10+ Years"
)</f>
        <v>5-9 Years</v>
      </c>
      <c r="AE3969" s="5">
        <f>IF(tbl_HRMaster[[#This Row],[Attrition]]="Yes",1,0)</f>
        <v>0</v>
      </c>
    </row>
    <row r="3970" spans="1:31" x14ac:dyDescent="0.25">
      <c r="A3970">
        <v>38</v>
      </c>
      <c r="B3970" t="s">
        <v>21</v>
      </c>
      <c r="C3970" t="s">
        <v>29</v>
      </c>
      <c r="D3970" t="s">
        <v>30</v>
      </c>
      <c r="E3970">
        <v>1</v>
      </c>
      <c r="F3970">
        <v>4</v>
      </c>
      <c r="G3970" t="s">
        <v>33</v>
      </c>
      <c r="H3970">
        <v>4101</v>
      </c>
      <c r="I3970" t="s">
        <v>34</v>
      </c>
      <c r="J3970">
        <v>2</v>
      </c>
      <c r="K3970" t="s">
        <v>31</v>
      </c>
      <c r="L3970" t="s">
        <v>27</v>
      </c>
      <c r="M3970">
        <v>36690</v>
      </c>
      <c r="N3970">
        <v>2</v>
      </c>
      <c r="O3970">
        <v>19</v>
      </c>
      <c r="P3970">
        <v>0</v>
      </c>
      <c r="Q3970">
        <v>10</v>
      </c>
      <c r="R3970">
        <v>2</v>
      </c>
      <c r="S3970">
        <v>8</v>
      </c>
      <c r="T3970">
        <v>7</v>
      </c>
      <c r="U3970">
        <v>7</v>
      </c>
      <c r="V3970">
        <f>COUNTIF(tbl_HRMaster[EmployeeID],tbl_HRMaster[[#This Row],[EmployeeID]])</f>
        <v>1</v>
      </c>
      <c r="W3970">
        <f>IFERROR(INDEX(tbl_EmployeeSurvey[EnvironmentSatisfaction],MATCH(tbl_HRMaster[[#This Row],[EmployeeID]],tbl_EmployeeSurvey[EmployeeID],0)),"Not Found")</f>
        <v>1</v>
      </c>
      <c r="X3970">
        <f>IFERROR(INDEX(tbl_EmployeeSurvey[JobSatisfaction],MATCH(tbl_HRMaster[[#This Row],[EmployeeID]],tbl_EmployeeSurvey[EmployeeID],0)),"Not Found")</f>
        <v>3</v>
      </c>
      <c r="Y3970" s="5">
        <f>IFERROR(INDEX(tbl_EmployeeSurvey[WorkLifeBalance],MATCH(tbl_HRMaster[[#This Row],[EmployeeID]],tbl_EmployeeSurvey[EmployeeID],0)),"Not Found")</f>
        <v>3</v>
      </c>
      <c r="Z3970" s="5">
        <f>IFERROR(VLOOKUP(tbl_HRMaster[[#This Row],[EmployeeID]],tbl_ManagerSurvey[[EmployeeID]:[PerformanceRating]],2,FALSE),"Not Found")</f>
        <v>3</v>
      </c>
      <c r="AA3970" s="5">
        <f>IFERROR(VLOOKUP(tbl_HRMaster[[#This Row],[EmployeeID]],tbl_ManagerSurvey[[EmployeeID]:[PerformanceRating]],3,FALSE),"Not Found")</f>
        <v>3</v>
      </c>
      <c r="AB3970" s="5" t="str">
        <f>IF(tbl_HRMaster[[#This Row],[Attrition]]="Yes","Left","Active")</f>
        <v>Active</v>
      </c>
      <c r="AC3970" s="5" t="str">
        <f>_xlfn.IFS(tbl_HRMaster[[#This Row],[Age]]&lt;25,"Under 25",tbl_HRMaster[[#This Row],[Age]]&lt;35,"25-34",tbl_HRMaster[[#This Row],[Age]]&lt;45,"35-44",tbl_HRMaster[[#This Row],[Age]]&lt;55,"45-54",TRUE,"Above 54")</f>
        <v>35-44</v>
      </c>
      <c r="AD3970" s="5" t="str">
        <f>_xlfn.IFS(
tbl_HRMaster[[#This Row],[YearsAtCompany]]&lt;2,"&lt; 2 Years",
tbl_HRMaster[[#This Row],[YearsAtCompany]]&lt;5,"2-4 Years",
tbl_HRMaster[[#This Row],[YearsAtCompany]]&lt;10,"5-9 Years",
TRUE,"10+ Years"
)</f>
        <v>5-9 Years</v>
      </c>
      <c r="AE3970" s="5">
        <f>IF(tbl_HRMaster[[#This Row],[Attrition]]="Yes",1,0)</f>
        <v>0</v>
      </c>
    </row>
    <row r="3971" spans="1:31" x14ac:dyDescent="0.25">
      <c r="A3971">
        <v>34</v>
      </c>
      <c r="B3971" t="s">
        <v>21</v>
      </c>
      <c r="C3971" t="s">
        <v>22</v>
      </c>
      <c r="D3971" t="s">
        <v>30</v>
      </c>
      <c r="E3971">
        <v>5</v>
      </c>
      <c r="F3971">
        <v>3</v>
      </c>
      <c r="G3971" t="s">
        <v>24</v>
      </c>
      <c r="H3971">
        <v>722</v>
      </c>
      <c r="I3971" t="s">
        <v>34</v>
      </c>
      <c r="J3971">
        <v>1</v>
      </c>
      <c r="K3971" t="s">
        <v>31</v>
      </c>
      <c r="L3971" t="s">
        <v>27</v>
      </c>
      <c r="M3971">
        <v>45530</v>
      </c>
      <c r="N3971">
        <v>4</v>
      </c>
      <c r="O3971">
        <v>18</v>
      </c>
      <c r="P3971">
        <v>1</v>
      </c>
      <c r="Q3971">
        <v>10</v>
      </c>
      <c r="R3971">
        <v>2</v>
      </c>
      <c r="S3971">
        <v>8</v>
      </c>
      <c r="T3971">
        <v>7</v>
      </c>
      <c r="U3971">
        <v>7</v>
      </c>
      <c r="V3971">
        <f>COUNTIF(tbl_HRMaster[EmployeeID],tbl_HRMaster[[#This Row],[EmployeeID]])</f>
        <v>1</v>
      </c>
      <c r="W3971">
        <f>IFERROR(INDEX(tbl_EmployeeSurvey[EnvironmentSatisfaction],MATCH(tbl_HRMaster[[#This Row],[EmployeeID]],tbl_EmployeeSurvey[EmployeeID],0)),"Not Found")</f>
        <v>2</v>
      </c>
      <c r="X3971">
        <f>IFERROR(INDEX(tbl_EmployeeSurvey[JobSatisfaction],MATCH(tbl_HRMaster[[#This Row],[EmployeeID]],tbl_EmployeeSurvey[EmployeeID],0)),"Not Found")</f>
        <v>3</v>
      </c>
      <c r="Y3971" s="5">
        <f>IFERROR(INDEX(tbl_EmployeeSurvey[WorkLifeBalance],MATCH(tbl_HRMaster[[#This Row],[EmployeeID]],tbl_EmployeeSurvey[EmployeeID],0)),"Not Found")</f>
        <v>3</v>
      </c>
      <c r="Z3971" s="5">
        <f>IFERROR(VLOOKUP(tbl_HRMaster[[#This Row],[EmployeeID]],tbl_ManagerSurvey[[EmployeeID]:[PerformanceRating]],2,FALSE),"Not Found")</f>
        <v>4</v>
      </c>
      <c r="AA3971" s="5">
        <f>IFERROR(VLOOKUP(tbl_HRMaster[[#This Row],[EmployeeID]],tbl_ManagerSurvey[[EmployeeID]:[PerformanceRating]],3,FALSE),"Not Found")</f>
        <v>3</v>
      </c>
      <c r="AB3971" s="5" t="str">
        <f>IF(tbl_HRMaster[[#This Row],[Attrition]]="Yes","Left","Active")</f>
        <v>Active</v>
      </c>
      <c r="AC3971" s="5" t="str">
        <f>_xlfn.IFS(tbl_HRMaster[[#This Row],[Age]]&lt;25,"Under 25",tbl_HRMaster[[#This Row],[Age]]&lt;35,"25-34",tbl_HRMaster[[#This Row],[Age]]&lt;45,"35-44",tbl_HRMaster[[#This Row],[Age]]&lt;55,"45-54",TRUE,"Above 54")</f>
        <v>25-34</v>
      </c>
      <c r="AD3971" s="5" t="str">
        <f>_xlfn.IFS(
tbl_HRMaster[[#This Row],[YearsAtCompany]]&lt;2,"&lt; 2 Years",
tbl_HRMaster[[#This Row],[YearsAtCompany]]&lt;5,"2-4 Years",
tbl_HRMaster[[#This Row],[YearsAtCompany]]&lt;10,"5-9 Years",
TRUE,"10+ Years"
)</f>
        <v>5-9 Years</v>
      </c>
      <c r="AE3971" s="5">
        <f>IF(tbl_HRMaster[[#This Row],[Attrition]]="Yes",1,0)</f>
        <v>0</v>
      </c>
    </row>
    <row r="3972" spans="1:31" x14ac:dyDescent="0.25">
      <c r="A3972">
        <v>34</v>
      </c>
      <c r="B3972" t="s">
        <v>21</v>
      </c>
      <c r="C3972" t="s">
        <v>22</v>
      </c>
      <c r="D3972" t="s">
        <v>30</v>
      </c>
      <c r="E3972">
        <v>5</v>
      </c>
      <c r="F3972">
        <v>3</v>
      </c>
      <c r="G3972" t="s">
        <v>24</v>
      </c>
      <c r="H3972">
        <v>2192</v>
      </c>
      <c r="I3972" t="s">
        <v>34</v>
      </c>
      <c r="J3972">
        <v>1</v>
      </c>
      <c r="K3972" t="s">
        <v>31</v>
      </c>
      <c r="L3972" t="s">
        <v>27</v>
      </c>
      <c r="M3972">
        <v>45530</v>
      </c>
      <c r="N3972">
        <v>4</v>
      </c>
      <c r="O3972">
        <v>18</v>
      </c>
      <c r="P3972">
        <v>1</v>
      </c>
      <c r="Q3972">
        <v>10</v>
      </c>
      <c r="R3972">
        <v>2</v>
      </c>
      <c r="S3972">
        <v>8</v>
      </c>
      <c r="T3972">
        <v>7</v>
      </c>
      <c r="U3972">
        <v>7</v>
      </c>
      <c r="V3972">
        <f>COUNTIF(tbl_HRMaster[EmployeeID],tbl_HRMaster[[#This Row],[EmployeeID]])</f>
        <v>1</v>
      </c>
      <c r="W3972">
        <f>IFERROR(INDEX(tbl_EmployeeSurvey[EnvironmentSatisfaction],MATCH(tbl_HRMaster[[#This Row],[EmployeeID]],tbl_EmployeeSurvey[EmployeeID],0)),"Not Found")</f>
        <v>2</v>
      </c>
      <c r="X3972">
        <f>IFERROR(INDEX(tbl_EmployeeSurvey[JobSatisfaction],MATCH(tbl_HRMaster[[#This Row],[EmployeeID]],tbl_EmployeeSurvey[EmployeeID],0)),"Not Found")</f>
        <v>3</v>
      </c>
      <c r="Y3972" s="5">
        <f>IFERROR(INDEX(tbl_EmployeeSurvey[WorkLifeBalance],MATCH(tbl_HRMaster[[#This Row],[EmployeeID]],tbl_EmployeeSurvey[EmployeeID],0)),"Not Found")</f>
        <v>3</v>
      </c>
      <c r="Z3972" s="5">
        <f>IFERROR(VLOOKUP(tbl_HRMaster[[#This Row],[EmployeeID]],tbl_ManagerSurvey[[EmployeeID]:[PerformanceRating]],2,FALSE),"Not Found")</f>
        <v>4</v>
      </c>
      <c r="AA3972" s="5">
        <f>IFERROR(VLOOKUP(tbl_HRMaster[[#This Row],[EmployeeID]],tbl_ManagerSurvey[[EmployeeID]:[PerformanceRating]],3,FALSE),"Not Found")</f>
        <v>3</v>
      </c>
      <c r="AB3972" s="5" t="str">
        <f>IF(tbl_HRMaster[[#This Row],[Attrition]]="Yes","Left","Active")</f>
        <v>Active</v>
      </c>
      <c r="AC3972" s="5" t="str">
        <f>_xlfn.IFS(tbl_HRMaster[[#This Row],[Age]]&lt;25,"Under 25",tbl_HRMaster[[#This Row],[Age]]&lt;35,"25-34",tbl_HRMaster[[#This Row],[Age]]&lt;45,"35-44",tbl_HRMaster[[#This Row],[Age]]&lt;55,"45-54",TRUE,"Above 54")</f>
        <v>25-34</v>
      </c>
      <c r="AD3972" s="5" t="str">
        <f>_xlfn.IFS(
tbl_HRMaster[[#This Row],[YearsAtCompany]]&lt;2,"&lt; 2 Years",
tbl_HRMaster[[#This Row],[YearsAtCompany]]&lt;5,"2-4 Years",
tbl_HRMaster[[#This Row],[YearsAtCompany]]&lt;10,"5-9 Years",
TRUE,"10+ Years"
)</f>
        <v>5-9 Years</v>
      </c>
      <c r="AE3972" s="5">
        <f>IF(tbl_HRMaster[[#This Row],[Attrition]]="Yes",1,0)</f>
        <v>0</v>
      </c>
    </row>
    <row r="3973" spans="1:31" x14ac:dyDescent="0.25">
      <c r="A3973">
        <v>34</v>
      </c>
      <c r="B3973" t="s">
        <v>21</v>
      </c>
      <c r="C3973" t="s">
        <v>22</v>
      </c>
      <c r="D3973" t="s">
        <v>30</v>
      </c>
      <c r="E3973">
        <v>5</v>
      </c>
      <c r="F3973">
        <v>3</v>
      </c>
      <c r="G3973" t="s">
        <v>24</v>
      </c>
      <c r="H3973">
        <v>3662</v>
      </c>
      <c r="I3973" t="s">
        <v>34</v>
      </c>
      <c r="J3973">
        <v>1</v>
      </c>
      <c r="K3973" t="s">
        <v>31</v>
      </c>
      <c r="L3973" t="s">
        <v>27</v>
      </c>
      <c r="M3973">
        <v>45530</v>
      </c>
      <c r="N3973">
        <v>4</v>
      </c>
      <c r="O3973">
        <v>18</v>
      </c>
      <c r="P3973">
        <v>1</v>
      </c>
      <c r="Q3973">
        <v>10</v>
      </c>
      <c r="R3973">
        <v>2</v>
      </c>
      <c r="S3973">
        <v>8</v>
      </c>
      <c r="T3973">
        <v>7</v>
      </c>
      <c r="U3973">
        <v>7</v>
      </c>
      <c r="V3973">
        <f>COUNTIF(tbl_HRMaster[EmployeeID],tbl_HRMaster[[#This Row],[EmployeeID]])</f>
        <v>1</v>
      </c>
      <c r="W3973">
        <f>IFERROR(INDEX(tbl_EmployeeSurvey[EnvironmentSatisfaction],MATCH(tbl_HRMaster[[#This Row],[EmployeeID]],tbl_EmployeeSurvey[EmployeeID],0)),"Not Found")</f>
        <v>2</v>
      </c>
      <c r="X3973">
        <f>IFERROR(INDEX(tbl_EmployeeSurvey[JobSatisfaction],MATCH(tbl_HRMaster[[#This Row],[EmployeeID]],tbl_EmployeeSurvey[EmployeeID],0)),"Not Found")</f>
        <v>3</v>
      </c>
      <c r="Y3973" s="5">
        <f>IFERROR(INDEX(tbl_EmployeeSurvey[WorkLifeBalance],MATCH(tbl_HRMaster[[#This Row],[EmployeeID]],tbl_EmployeeSurvey[EmployeeID],0)),"Not Found")</f>
        <v>3</v>
      </c>
      <c r="Z3973" s="5">
        <f>IFERROR(VLOOKUP(tbl_HRMaster[[#This Row],[EmployeeID]],tbl_ManagerSurvey[[EmployeeID]:[PerformanceRating]],2,FALSE),"Not Found")</f>
        <v>4</v>
      </c>
      <c r="AA3973" s="5">
        <f>IFERROR(VLOOKUP(tbl_HRMaster[[#This Row],[EmployeeID]],tbl_ManagerSurvey[[EmployeeID]:[PerformanceRating]],3,FALSE),"Not Found")</f>
        <v>3</v>
      </c>
      <c r="AB3973" s="5" t="str">
        <f>IF(tbl_HRMaster[[#This Row],[Attrition]]="Yes","Left","Active")</f>
        <v>Active</v>
      </c>
      <c r="AC3973" s="5" t="str">
        <f>_xlfn.IFS(tbl_HRMaster[[#This Row],[Age]]&lt;25,"Under 25",tbl_HRMaster[[#This Row],[Age]]&lt;35,"25-34",tbl_HRMaster[[#This Row],[Age]]&lt;45,"35-44",tbl_HRMaster[[#This Row],[Age]]&lt;55,"45-54",TRUE,"Above 54")</f>
        <v>25-34</v>
      </c>
      <c r="AD3973" s="5" t="str">
        <f>_xlfn.IFS(
tbl_HRMaster[[#This Row],[YearsAtCompany]]&lt;2,"&lt; 2 Years",
tbl_HRMaster[[#This Row],[YearsAtCompany]]&lt;5,"2-4 Years",
tbl_HRMaster[[#This Row],[YearsAtCompany]]&lt;10,"5-9 Years",
TRUE,"10+ Years"
)</f>
        <v>5-9 Years</v>
      </c>
      <c r="AE3973" s="5">
        <f>IF(tbl_HRMaster[[#This Row],[Attrition]]="Yes",1,0)</f>
        <v>0</v>
      </c>
    </row>
    <row r="3974" spans="1:31" x14ac:dyDescent="0.25">
      <c r="A3974">
        <v>48</v>
      </c>
      <c r="B3974" t="s">
        <v>21</v>
      </c>
      <c r="C3974" t="s">
        <v>22</v>
      </c>
      <c r="D3974" t="s">
        <v>30</v>
      </c>
      <c r="E3974">
        <v>2</v>
      </c>
      <c r="F3974">
        <v>5</v>
      </c>
      <c r="G3974" t="s">
        <v>24</v>
      </c>
      <c r="H3974">
        <v>857</v>
      </c>
      <c r="I3974" t="s">
        <v>34</v>
      </c>
      <c r="J3974">
        <v>1</v>
      </c>
      <c r="K3974" t="s">
        <v>35</v>
      </c>
      <c r="L3974" t="s">
        <v>27</v>
      </c>
      <c r="M3974">
        <v>47650</v>
      </c>
      <c r="N3974">
        <v>8</v>
      </c>
      <c r="O3974">
        <v>12</v>
      </c>
      <c r="P3974">
        <v>1</v>
      </c>
      <c r="Q3974">
        <v>10</v>
      </c>
      <c r="R3974">
        <v>4</v>
      </c>
      <c r="S3974">
        <v>8</v>
      </c>
      <c r="T3974">
        <v>7</v>
      </c>
      <c r="U3974">
        <v>6</v>
      </c>
      <c r="V3974">
        <f>COUNTIF(tbl_HRMaster[EmployeeID],tbl_HRMaster[[#This Row],[EmployeeID]])</f>
        <v>1</v>
      </c>
      <c r="W3974">
        <f>IFERROR(INDEX(tbl_EmployeeSurvey[EnvironmentSatisfaction],MATCH(tbl_HRMaster[[#This Row],[EmployeeID]],tbl_EmployeeSurvey[EmployeeID],0)),"Not Found")</f>
        <v>3</v>
      </c>
      <c r="X3974">
        <f>IFERROR(INDEX(tbl_EmployeeSurvey[JobSatisfaction],MATCH(tbl_HRMaster[[#This Row],[EmployeeID]],tbl_EmployeeSurvey[EmployeeID],0)),"Not Found")</f>
        <v>1</v>
      </c>
      <c r="Y3974" s="5">
        <f>IFERROR(INDEX(tbl_EmployeeSurvey[WorkLifeBalance],MATCH(tbl_HRMaster[[#This Row],[EmployeeID]],tbl_EmployeeSurvey[EmployeeID],0)),"Not Found")</f>
        <v>2</v>
      </c>
      <c r="Z3974" s="5">
        <f>IFERROR(VLOOKUP(tbl_HRMaster[[#This Row],[EmployeeID]],tbl_ManagerSurvey[[EmployeeID]:[PerformanceRating]],2,FALSE),"Not Found")</f>
        <v>3</v>
      </c>
      <c r="AA3974" s="5">
        <f>IFERROR(VLOOKUP(tbl_HRMaster[[#This Row],[EmployeeID]],tbl_ManagerSurvey[[EmployeeID]:[PerformanceRating]],3,FALSE),"Not Found")</f>
        <v>3</v>
      </c>
      <c r="AB3974" s="5" t="str">
        <f>IF(tbl_HRMaster[[#This Row],[Attrition]]="Yes","Left","Active")</f>
        <v>Active</v>
      </c>
      <c r="AC3974" s="5" t="str">
        <f>_xlfn.IFS(tbl_HRMaster[[#This Row],[Age]]&lt;25,"Under 25",tbl_HRMaster[[#This Row],[Age]]&lt;35,"25-34",tbl_HRMaster[[#This Row],[Age]]&lt;45,"35-44",tbl_HRMaster[[#This Row],[Age]]&lt;55,"45-54",TRUE,"Above 54")</f>
        <v>45-54</v>
      </c>
      <c r="AD3974" s="5" t="str">
        <f>_xlfn.IFS(
tbl_HRMaster[[#This Row],[YearsAtCompany]]&lt;2,"&lt; 2 Years",
tbl_HRMaster[[#This Row],[YearsAtCompany]]&lt;5,"2-4 Years",
tbl_HRMaster[[#This Row],[YearsAtCompany]]&lt;10,"5-9 Years",
TRUE,"10+ Years"
)</f>
        <v>5-9 Years</v>
      </c>
      <c r="AE3974" s="5">
        <f>IF(tbl_HRMaster[[#This Row],[Attrition]]="Yes",1,0)</f>
        <v>0</v>
      </c>
    </row>
    <row r="3975" spans="1:31" x14ac:dyDescent="0.25">
      <c r="A3975">
        <v>48</v>
      </c>
      <c r="B3975" t="s">
        <v>21</v>
      </c>
      <c r="C3975" t="s">
        <v>22</v>
      </c>
      <c r="D3975" t="s">
        <v>30</v>
      </c>
      <c r="E3975">
        <v>2</v>
      </c>
      <c r="F3975">
        <v>5</v>
      </c>
      <c r="G3975" t="s">
        <v>24</v>
      </c>
      <c r="H3975">
        <v>2327</v>
      </c>
      <c r="I3975" t="s">
        <v>34</v>
      </c>
      <c r="J3975">
        <v>1</v>
      </c>
      <c r="K3975" t="s">
        <v>35</v>
      </c>
      <c r="L3975" t="s">
        <v>27</v>
      </c>
      <c r="M3975">
        <v>47650</v>
      </c>
      <c r="N3975">
        <v>8</v>
      </c>
      <c r="O3975">
        <v>12</v>
      </c>
      <c r="P3975">
        <v>1</v>
      </c>
      <c r="Q3975">
        <v>10</v>
      </c>
      <c r="R3975">
        <v>4</v>
      </c>
      <c r="S3975">
        <v>8</v>
      </c>
      <c r="T3975">
        <v>7</v>
      </c>
      <c r="U3975">
        <v>6</v>
      </c>
      <c r="V3975">
        <f>COUNTIF(tbl_HRMaster[EmployeeID],tbl_HRMaster[[#This Row],[EmployeeID]])</f>
        <v>1</v>
      </c>
      <c r="W3975">
        <f>IFERROR(INDEX(tbl_EmployeeSurvey[EnvironmentSatisfaction],MATCH(tbl_HRMaster[[#This Row],[EmployeeID]],tbl_EmployeeSurvey[EmployeeID],0)),"Not Found")</f>
        <v>3</v>
      </c>
      <c r="X3975">
        <f>IFERROR(INDEX(tbl_EmployeeSurvey[JobSatisfaction],MATCH(tbl_HRMaster[[#This Row],[EmployeeID]],tbl_EmployeeSurvey[EmployeeID],0)),"Not Found")</f>
        <v>1</v>
      </c>
      <c r="Y3975" s="5">
        <f>IFERROR(INDEX(tbl_EmployeeSurvey[WorkLifeBalance],MATCH(tbl_HRMaster[[#This Row],[EmployeeID]],tbl_EmployeeSurvey[EmployeeID],0)),"Not Found")</f>
        <v>2</v>
      </c>
      <c r="Z3975" s="5">
        <f>IFERROR(VLOOKUP(tbl_HRMaster[[#This Row],[EmployeeID]],tbl_ManagerSurvey[[EmployeeID]:[PerformanceRating]],2,FALSE),"Not Found")</f>
        <v>3</v>
      </c>
      <c r="AA3975" s="5">
        <f>IFERROR(VLOOKUP(tbl_HRMaster[[#This Row],[EmployeeID]],tbl_ManagerSurvey[[EmployeeID]:[PerformanceRating]],3,FALSE),"Not Found")</f>
        <v>3</v>
      </c>
      <c r="AB3975" s="5" t="str">
        <f>IF(tbl_HRMaster[[#This Row],[Attrition]]="Yes","Left","Active")</f>
        <v>Active</v>
      </c>
      <c r="AC3975" s="5" t="str">
        <f>_xlfn.IFS(tbl_HRMaster[[#This Row],[Age]]&lt;25,"Under 25",tbl_HRMaster[[#This Row],[Age]]&lt;35,"25-34",tbl_HRMaster[[#This Row],[Age]]&lt;45,"35-44",tbl_HRMaster[[#This Row],[Age]]&lt;55,"45-54",TRUE,"Above 54")</f>
        <v>45-54</v>
      </c>
      <c r="AD3975" s="5" t="str">
        <f>_xlfn.IFS(
tbl_HRMaster[[#This Row],[YearsAtCompany]]&lt;2,"&lt; 2 Years",
tbl_HRMaster[[#This Row],[YearsAtCompany]]&lt;5,"2-4 Years",
tbl_HRMaster[[#This Row],[YearsAtCompany]]&lt;10,"5-9 Years",
TRUE,"10+ Years"
)</f>
        <v>5-9 Years</v>
      </c>
      <c r="AE3975" s="5">
        <f>IF(tbl_HRMaster[[#This Row],[Attrition]]="Yes",1,0)</f>
        <v>0</v>
      </c>
    </row>
    <row r="3976" spans="1:31" x14ac:dyDescent="0.25">
      <c r="A3976">
        <v>48</v>
      </c>
      <c r="B3976" t="s">
        <v>21</v>
      </c>
      <c r="C3976" t="s">
        <v>22</v>
      </c>
      <c r="D3976" t="s">
        <v>30</v>
      </c>
      <c r="E3976">
        <v>2</v>
      </c>
      <c r="F3976">
        <v>5</v>
      </c>
      <c r="G3976" t="s">
        <v>24</v>
      </c>
      <c r="H3976">
        <v>3797</v>
      </c>
      <c r="I3976" t="s">
        <v>34</v>
      </c>
      <c r="J3976">
        <v>1</v>
      </c>
      <c r="K3976" t="s">
        <v>35</v>
      </c>
      <c r="L3976" t="s">
        <v>27</v>
      </c>
      <c r="M3976">
        <v>47650</v>
      </c>
      <c r="N3976">
        <v>8</v>
      </c>
      <c r="O3976">
        <v>12</v>
      </c>
      <c r="P3976">
        <v>1</v>
      </c>
      <c r="Q3976">
        <v>10</v>
      </c>
      <c r="R3976">
        <v>4</v>
      </c>
      <c r="S3976">
        <v>8</v>
      </c>
      <c r="T3976">
        <v>7</v>
      </c>
      <c r="U3976">
        <v>6</v>
      </c>
      <c r="V3976">
        <f>COUNTIF(tbl_HRMaster[EmployeeID],tbl_HRMaster[[#This Row],[EmployeeID]])</f>
        <v>1</v>
      </c>
      <c r="W3976">
        <f>IFERROR(INDEX(tbl_EmployeeSurvey[EnvironmentSatisfaction],MATCH(tbl_HRMaster[[#This Row],[EmployeeID]],tbl_EmployeeSurvey[EmployeeID],0)),"Not Found")</f>
        <v>3</v>
      </c>
      <c r="X3976">
        <f>IFERROR(INDEX(tbl_EmployeeSurvey[JobSatisfaction],MATCH(tbl_HRMaster[[#This Row],[EmployeeID]],tbl_EmployeeSurvey[EmployeeID],0)),"Not Found")</f>
        <v>1</v>
      </c>
      <c r="Y3976" s="5">
        <f>IFERROR(INDEX(tbl_EmployeeSurvey[WorkLifeBalance],MATCH(tbl_HRMaster[[#This Row],[EmployeeID]],tbl_EmployeeSurvey[EmployeeID],0)),"Not Found")</f>
        <v>2</v>
      </c>
      <c r="Z3976" s="5">
        <f>IFERROR(VLOOKUP(tbl_HRMaster[[#This Row],[EmployeeID]],tbl_ManagerSurvey[[EmployeeID]:[PerformanceRating]],2,FALSE),"Not Found")</f>
        <v>3</v>
      </c>
      <c r="AA3976" s="5">
        <f>IFERROR(VLOOKUP(tbl_HRMaster[[#This Row],[EmployeeID]],tbl_ManagerSurvey[[EmployeeID]:[PerformanceRating]],3,FALSE),"Not Found")</f>
        <v>3</v>
      </c>
      <c r="AB3976" s="5" t="str">
        <f>IF(tbl_HRMaster[[#This Row],[Attrition]]="Yes","Left","Active")</f>
        <v>Active</v>
      </c>
      <c r="AC3976" s="5" t="str">
        <f>_xlfn.IFS(tbl_HRMaster[[#This Row],[Age]]&lt;25,"Under 25",tbl_HRMaster[[#This Row],[Age]]&lt;35,"25-34",tbl_HRMaster[[#This Row],[Age]]&lt;45,"35-44",tbl_HRMaster[[#This Row],[Age]]&lt;55,"45-54",TRUE,"Above 54")</f>
        <v>45-54</v>
      </c>
      <c r="AD3976" s="5" t="str">
        <f>_xlfn.IFS(
tbl_HRMaster[[#This Row],[YearsAtCompany]]&lt;2,"&lt; 2 Years",
tbl_HRMaster[[#This Row],[YearsAtCompany]]&lt;5,"2-4 Years",
tbl_HRMaster[[#This Row],[YearsAtCompany]]&lt;10,"5-9 Years",
TRUE,"10+ Years"
)</f>
        <v>5-9 Years</v>
      </c>
      <c r="AE3976" s="5">
        <f>IF(tbl_HRMaster[[#This Row],[Attrition]]="Yes",1,0)</f>
        <v>0</v>
      </c>
    </row>
    <row r="3977" spans="1:31" x14ac:dyDescent="0.25">
      <c r="A3977">
        <v>30</v>
      </c>
      <c r="B3977" t="s">
        <v>21</v>
      </c>
      <c r="C3977" t="s">
        <v>22</v>
      </c>
      <c r="D3977" t="s">
        <v>30</v>
      </c>
      <c r="E3977">
        <v>8</v>
      </c>
      <c r="F3977">
        <v>3</v>
      </c>
      <c r="G3977" t="s">
        <v>24</v>
      </c>
      <c r="H3977">
        <v>288</v>
      </c>
      <c r="I3977" t="s">
        <v>34</v>
      </c>
      <c r="J3977">
        <v>2</v>
      </c>
      <c r="K3977" t="s">
        <v>35</v>
      </c>
      <c r="L3977" t="s">
        <v>41</v>
      </c>
      <c r="M3977">
        <v>52090</v>
      </c>
      <c r="N3977">
        <v>7</v>
      </c>
      <c r="O3977">
        <v>14</v>
      </c>
      <c r="P3977">
        <v>1</v>
      </c>
      <c r="Q3977">
        <v>10</v>
      </c>
      <c r="R3977">
        <v>3</v>
      </c>
      <c r="S3977">
        <v>8</v>
      </c>
      <c r="T3977">
        <v>7</v>
      </c>
      <c r="U3977">
        <v>7</v>
      </c>
      <c r="V3977">
        <f>COUNTIF(tbl_HRMaster[EmployeeID],tbl_HRMaster[[#This Row],[EmployeeID]])</f>
        <v>1</v>
      </c>
      <c r="W3977">
        <f>IFERROR(INDEX(tbl_EmployeeSurvey[EnvironmentSatisfaction],MATCH(tbl_HRMaster[[#This Row],[EmployeeID]],tbl_EmployeeSurvey[EmployeeID],0)),"Not Found")</f>
        <v>3</v>
      </c>
      <c r="X3977">
        <f>IFERROR(INDEX(tbl_EmployeeSurvey[JobSatisfaction],MATCH(tbl_HRMaster[[#This Row],[EmployeeID]],tbl_EmployeeSurvey[EmployeeID],0)),"Not Found")</f>
        <v>4</v>
      </c>
      <c r="Y3977" s="5">
        <f>IFERROR(INDEX(tbl_EmployeeSurvey[WorkLifeBalance],MATCH(tbl_HRMaster[[#This Row],[EmployeeID]],tbl_EmployeeSurvey[EmployeeID],0)),"Not Found")</f>
        <v>2</v>
      </c>
      <c r="Z3977" s="5">
        <f>IFERROR(VLOOKUP(tbl_HRMaster[[#This Row],[EmployeeID]],tbl_ManagerSurvey[[EmployeeID]:[PerformanceRating]],2,FALSE),"Not Found")</f>
        <v>3</v>
      </c>
      <c r="AA3977" s="5">
        <f>IFERROR(VLOOKUP(tbl_HRMaster[[#This Row],[EmployeeID]],tbl_ManagerSurvey[[EmployeeID]:[PerformanceRating]],3,FALSE),"Not Found")</f>
        <v>3</v>
      </c>
      <c r="AB3977" s="5" t="str">
        <f>IF(tbl_HRMaster[[#This Row],[Attrition]]="Yes","Left","Active")</f>
        <v>Active</v>
      </c>
      <c r="AC3977" s="5" t="str">
        <f>_xlfn.IFS(tbl_HRMaster[[#This Row],[Age]]&lt;25,"Under 25",tbl_HRMaster[[#This Row],[Age]]&lt;35,"25-34",tbl_HRMaster[[#This Row],[Age]]&lt;45,"35-44",tbl_HRMaster[[#This Row],[Age]]&lt;55,"45-54",TRUE,"Above 54")</f>
        <v>25-34</v>
      </c>
      <c r="AD3977" s="5" t="str">
        <f>_xlfn.IFS(
tbl_HRMaster[[#This Row],[YearsAtCompany]]&lt;2,"&lt; 2 Years",
tbl_HRMaster[[#This Row],[YearsAtCompany]]&lt;5,"2-4 Years",
tbl_HRMaster[[#This Row],[YearsAtCompany]]&lt;10,"5-9 Years",
TRUE,"10+ Years"
)</f>
        <v>5-9 Years</v>
      </c>
      <c r="AE3977" s="5">
        <f>IF(tbl_HRMaster[[#This Row],[Attrition]]="Yes",1,0)</f>
        <v>0</v>
      </c>
    </row>
    <row r="3978" spans="1:31" x14ac:dyDescent="0.25">
      <c r="A3978">
        <v>30</v>
      </c>
      <c r="B3978" t="s">
        <v>21</v>
      </c>
      <c r="C3978" t="s">
        <v>22</v>
      </c>
      <c r="D3978" t="s">
        <v>30</v>
      </c>
      <c r="E3978">
        <v>8</v>
      </c>
      <c r="F3978">
        <v>3</v>
      </c>
      <c r="G3978" t="s">
        <v>24</v>
      </c>
      <c r="H3978">
        <v>1758</v>
      </c>
      <c r="I3978" t="s">
        <v>34</v>
      </c>
      <c r="J3978">
        <v>2</v>
      </c>
      <c r="K3978" t="s">
        <v>35</v>
      </c>
      <c r="L3978" t="s">
        <v>41</v>
      </c>
      <c r="M3978">
        <v>52090</v>
      </c>
      <c r="N3978">
        <v>7</v>
      </c>
      <c r="O3978">
        <v>14</v>
      </c>
      <c r="P3978">
        <v>1</v>
      </c>
      <c r="Q3978">
        <v>10</v>
      </c>
      <c r="R3978">
        <v>3</v>
      </c>
      <c r="S3978">
        <v>8</v>
      </c>
      <c r="T3978">
        <v>7</v>
      </c>
      <c r="U3978">
        <v>7</v>
      </c>
      <c r="V3978">
        <f>COUNTIF(tbl_HRMaster[EmployeeID],tbl_HRMaster[[#This Row],[EmployeeID]])</f>
        <v>1</v>
      </c>
      <c r="W3978">
        <f>IFERROR(INDEX(tbl_EmployeeSurvey[EnvironmentSatisfaction],MATCH(tbl_HRMaster[[#This Row],[EmployeeID]],tbl_EmployeeSurvey[EmployeeID],0)),"Not Found")</f>
        <v>3</v>
      </c>
      <c r="X3978">
        <f>IFERROR(INDEX(tbl_EmployeeSurvey[JobSatisfaction],MATCH(tbl_HRMaster[[#This Row],[EmployeeID]],tbl_EmployeeSurvey[EmployeeID],0)),"Not Found")</f>
        <v>4</v>
      </c>
      <c r="Y3978" s="5">
        <f>IFERROR(INDEX(tbl_EmployeeSurvey[WorkLifeBalance],MATCH(tbl_HRMaster[[#This Row],[EmployeeID]],tbl_EmployeeSurvey[EmployeeID],0)),"Not Found")</f>
        <v>2</v>
      </c>
      <c r="Z3978" s="5">
        <f>IFERROR(VLOOKUP(tbl_HRMaster[[#This Row],[EmployeeID]],tbl_ManagerSurvey[[EmployeeID]:[PerformanceRating]],2,FALSE),"Not Found")</f>
        <v>3</v>
      </c>
      <c r="AA3978" s="5">
        <f>IFERROR(VLOOKUP(tbl_HRMaster[[#This Row],[EmployeeID]],tbl_ManagerSurvey[[EmployeeID]:[PerformanceRating]],3,FALSE),"Not Found")</f>
        <v>3</v>
      </c>
      <c r="AB3978" s="5" t="str">
        <f>IF(tbl_HRMaster[[#This Row],[Attrition]]="Yes","Left","Active")</f>
        <v>Active</v>
      </c>
      <c r="AC3978" s="5" t="str">
        <f>_xlfn.IFS(tbl_HRMaster[[#This Row],[Age]]&lt;25,"Under 25",tbl_HRMaster[[#This Row],[Age]]&lt;35,"25-34",tbl_HRMaster[[#This Row],[Age]]&lt;45,"35-44",tbl_HRMaster[[#This Row],[Age]]&lt;55,"45-54",TRUE,"Above 54")</f>
        <v>25-34</v>
      </c>
      <c r="AD3978" s="5" t="str">
        <f>_xlfn.IFS(
tbl_HRMaster[[#This Row],[YearsAtCompany]]&lt;2,"&lt; 2 Years",
tbl_HRMaster[[#This Row],[YearsAtCompany]]&lt;5,"2-4 Years",
tbl_HRMaster[[#This Row],[YearsAtCompany]]&lt;10,"5-9 Years",
TRUE,"10+ Years"
)</f>
        <v>5-9 Years</v>
      </c>
      <c r="AE3978" s="5">
        <f>IF(tbl_HRMaster[[#This Row],[Attrition]]="Yes",1,0)</f>
        <v>0</v>
      </c>
    </row>
    <row r="3979" spans="1:31" x14ac:dyDescent="0.25">
      <c r="A3979">
        <v>30</v>
      </c>
      <c r="B3979" t="s">
        <v>21</v>
      </c>
      <c r="C3979" t="s">
        <v>22</v>
      </c>
      <c r="D3979" t="s">
        <v>30</v>
      </c>
      <c r="E3979">
        <v>8</v>
      </c>
      <c r="F3979">
        <v>3</v>
      </c>
      <c r="G3979" t="s">
        <v>24</v>
      </c>
      <c r="H3979">
        <v>3228</v>
      </c>
      <c r="I3979" t="s">
        <v>34</v>
      </c>
      <c r="J3979">
        <v>2</v>
      </c>
      <c r="K3979" t="s">
        <v>35</v>
      </c>
      <c r="L3979" t="s">
        <v>41</v>
      </c>
      <c r="M3979">
        <v>52090</v>
      </c>
      <c r="N3979">
        <v>7</v>
      </c>
      <c r="O3979">
        <v>14</v>
      </c>
      <c r="P3979">
        <v>1</v>
      </c>
      <c r="Q3979">
        <v>10</v>
      </c>
      <c r="R3979">
        <v>3</v>
      </c>
      <c r="S3979">
        <v>8</v>
      </c>
      <c r="T3979">
        <v>7</v>
      </c>
      <c r="U3979">
        <v>7</v>
      </c>
      <c r="V3979">
        <f>COUNTIF(tbl_HRMaster[EmployeeID],tbl_HRMaster[[#This Row],[EmployeeID]])</f>
        <v>1</v>
      </c>
      <c r="W3979">
        <f>IFERROR(INDEX(tbl_EmployeeSurvey[EnvironmentSatisfaction],MATCH(tbl_HRMaster[[#This Row],[EmployeeID]],tbl_EmployeeSurvey[EmployeeID],0)),"Not Found")</f>
        <v>3</v>
      </c>
      <c r="X3979">
        <f>IFERROR(INDEX(tbl_EmployeeSurvey[JobSatisfaction],MATCH(tbl_HRMaster[[#This Row],[EmployeeID]],tbl_EmployeeSurvey[EmployeeID],0)),"Not Found")</f>
        <v>4</v>
      </c>
      <c r="Y3979" s="5">
        <f>IFERROR(INDEX(tbl_EmployeeSurvey[WorkLifeBalance],MATCH(tbl_HRMaster[[#This Row],[EmployeeID]],tbl_EmployeeSurvey[EmployeeID],0)),"Not Found")</f>
        <v>2</v>
      </c>
      <c r="Z3979" s="5">
        <f>IFERROR(VLOOKUP(tbl_HRMaster[[#This Row],[EmployeeID]],tbl_ManagerSurvey[[EmployeeID]:[PerformanceRating]],2,FALSE),"Not Found")</f>
        <v>3</v>
      </c>
      <c r="AA3979" s="5">
        <f>IFERROR(VLOOKUP(tbl_HRMaster[[#This Row],[EmployeeID]],tbl_ManagerSurvey[[EmployeeID]:[PerformanceRating]],3,FALSE),"Not Found")</f>
        <v>3</v>
      </c>
      <c r="AB3979" s="5" t="str">
        <f>IF(tbl_HRMaster[[#This Row],[Attrition]]="Yes","Left","Active")</f>
        <v>Active</v>
      </c>
      <c r="AC3979" s="5" t="str">
        <f>_xlfn.IFS(tbl_HRMaster[[#This Row],[Age]]&lt;25,"Under 25",tbl_HRMaster[[#This Row],[Age]]&lt;35,"25-34",tbl_HRMaster[[#This Row],[Age]]&lt;45,"35-44",tbl_HRMaster[[#This Row],[Age]]&lt;55,"45-54",TRUE,"Above 54")</f>
        <v>25-34</v>
      </c>
      <c r="AD3979" s="5" t="str">
        <f>_xlfn.IFS(
tbl_HRMaster[[#This Row],[YearsAtCompany]]&lt;2,"&lt; 2 Years",
tbl_HRMaster[[#This Row],[YearsAtCompany]]&lt;5,"2-4 Years",
tbl_HRMaster[[#This Row],[YearsAtCompany]]&lt;10,"5-9 Years",
TRUE,"10+ Years"
)</f>
        <v>5-9 Years</v>
      </c>
      <c r="AE3979" s="5">
        <f>IF(tbl_HRMaster[[#This Row],[Attrition]]="Yes",1,0)</f>
        <v>0</v>
      </c>
    </row>
    <row r="3980" spans="1:31" x14ac:dyDescent="0.25">
      <c r="A3980">
        <v>36</v>
      </c>
      <c r="B3980" t="s">
        <v>21</v>
      </c>
      <c r="C3980" t="s">
        <v>22</v>
      </c>
      <c r="D3980" t="s">
        <v>23</v>
      </c>
      <c r="E3980">
        <v>5</v>
      </c>
      <c r="F3980">
        <v>3</v>
      </c>
      <c r="G3980" t="s">
        <v>46</v>
      </c>
      <c r="H3980">
        <v>34</v>
      </c>
      <c r="I3980" t="s">
        <v>34</v>
      </c>
      <c r="J3980">
        <v>3</v>
      </c>
      <c r="K3980" t="s">
        <v>35</v>
      </c>
      <c r="L3980" t="s">
        <v>32</v>
      </c>
      <c r="M3980">
        <v>54050</v>
      </c>
      <c r="N3980">
        <v>4</v>
      </c>
      <c r="O3980">
        <v>14</v>
      </c>
      <c r="P3980">
        <v>0</v>
      </c>
      <c r="Q3980">
        <v>10</v>
      </c>
      <c r="R3980">
        <v>2</v>
      </c>
      <c r="S3980">
        <v>8</v>
      </c>
      <c r="T3980">
        <v>7</v>
      </c>
      <c r="U3980">
        <v>7</v>
      </c>
      <c r="V3980">
        <f>COUNTIF(tbl_HRMaster[EmployeeID],tbl_HRMaster[[#This Row],[EmployeeID]])</f>
        <v>1</v>
      </c>
      <c r="W3980">
        <f>IFERROR(INDEX(tbl_EmployeeSurvey[EnvironmentSatisfaction],MATCH(tbl_HRMaster[[#This Row],[EmployeeID]],tbl_EmployeeSurvey[EmployeeID],0)),"Not Found")</f>
        <v>3</v>
      </c>
      <c r="X3980">
        <f>IFERROR(INDEX(tbl_EmployeeSurvey[JobSatisfaction],MATCH(tbl_HRMaster[[#This Row],[EmployeeID]],tbl_EmployeeSurvey[EmployeeID],0)),"Not Found")</f>
        <v>2</v>
      </c>
      <c r="Y3980" s="5">
        <f>IFERROR(INDEX(tbl_EmployeeSurvey[WorkLifeBalance],MATCH(tbl_HRMaster[[#This Row],[EmployeeID]],tbl_EmployeeSurvey[EmployeeID],0)),"Not Found")</f>
        <v>3</v>
      </c>
      <c r="Z3980" s="5">
        <f>IFERROR(VLOOKUP(tbl_HRMaster[[#This Row],[EmployeeID]],tbl_ManagerSurvey[[EmployeeID]:[PerformanceRating]],2,FALSE),"Not Found")</f>
        <v>3</v>
      </c>
      <c r="AA3980" s="5">
        <f>IFERROR(VLOOKUP(tbl_HRMaster[[#This Row],[EmployeeID]],tbl_ManagerSurvey[[EmployeeID]:[PerformanceRating]],3,FALSE),"Not Found")</f>
        <v>3</v>
      </c>
      <c r="AB3980" s="5" t="str">
        <f>IF(tbl_HRMaster[[#This Row],[Attrition]]="Yes","Left","Active")</f>
        <v>Active</v>
      </c>
      <c r="AC3980" s="5" t="str">
        <f>_xlfn.IFS(tbl_HRMaster[[#This Row],[Age]]&lt;25,"Under 25",tbl_HRMaster[[#This Row],[Age]]&lt;35,"25-34",tbl_HRMaster[[#This Row],[Age]]&lt;45,"35-44",tbl_HRMaster[[#This Row],[Age]]&lt;55,"45-54",TRUE,"Above 54")</f>
        <v>35-44</v>
      </c>
      <c r="AD3980" s="5" t="str">
        <f>_xlfn.IFS(
tbl_HRMaster[[#This Row],[YearsAtCompany]]&lt;2,"&lt; 2 Years",
tbl_HRMaster[[#This Row],[YearsAtCompany]]&lt;5,"2-4 Years",
tbl_HRMaster[[#This Row],[YearsAtCompany]]&lt;10,"5-9 Years",
TRUE,"10+ Years"
)</f>
        <v>5-9 Years</v>
      </c>
      <c r="AE3980" s="5">
        <f>IF(tbl_HRMaster[[#This Row],[Attrition]]="Yes",1,0)</f>
        <v>0</v>
      </c>
    </row>
    <row r="3981" spans="1:31" x14ac:dyDescent="0.25">
      <c r="A3981">
        <v>36</v>
      </c>
      <c r="B3981" t="s">
        <v>21</v>
      </c>
      <c r="C3981" t="s">
        <v>22</v>
      </c>
      <c r="D3981" t="s">
        <v>23</v>
      </c>
      <c r="E3981">
        <v>5</v>
      </c>
      <c r="F3981">
        <v>3</v>
      </c>
      <c r="G3981" t="s">
        <v>46</v>
      </c>
      <c r="H3981">
        <v>1504</v>
      </c>
      <c r="I3981" t="s">
        <v>34</v>
      </c>
      <c r="J3981">
        <v>3</v>
      </c>
      <c r="K3981" t="s">
        <v>35</v>
      </c>
      <c r="L3981" t="s">
        <v>32</v>
      </c>
      <c r="M3981">
        <v>54050</v>
      </c>
      <c r="N3981">
        <v>4</v>
      </c>
      <c r="O3981">
        <v>14</v>
      </c>
      <c r="P3981">
        <v>0</v>
      </c>
      <c r="Q3981">
        <v>10</v>
      </c>
      <c r="R3981">
        <v>2</v>
      </c>
      <c r="S3981">
        <v>8</v>
      </c>
      <c r="T3981">
        <v>7</v>
      </c>
      <c r="U3981">
        <v>7</v>
      </c>
      <c r="V3981">
        <f>COUNTIF(tbl_HRMaster[EmployeeID],tbl_HRMaster[[#This Row],[EmployeeID]])</f>
        <v>1</v>
      </c>
      <c r="W3981">
        <f>IFERROR(INDEX(tbl_EmployeeSurvey[EnvironmentSatisfaction],MATCH(tbl_HRMaster[[#This Row],[EmployeeID]],tbl_EmployeeSurvey[EmployeeID],0)),"Not Found")</f>
        <v>3</v>
      </c>
      <c r="X3981">
        <f>IFERROR(INDEX(tbl_EmployeeSurvey[JobSatisfaction],MATCH(tbl_HRMaster[[#This Row],[EmployeeID]],tbl_EmployeeSurvey[EmployeeID],0)),"Not Found")</f>
        <v>2</v>
      </c>
      <c r="Y3981" s="5">
        <f>IFERROR(INDEX(tbl_EmployeeSurvey[WorkLifeBalance],MATCH(tbl_HRMaster[[#This Row],[EmployeeID]],tbl_EmployeeSurvey[EmployeeID],0)),"Not Found")</f>
        <v>3</v>
      </c>
      <c r="Z3981" s="5">
        <f>IFERROR(VLOOKUP(tbl_HRMaster[[#This Row],[EmployeeID]],tbl_ManagerSurvey[[EmployeeID]:[PerformanceRating]],2,FALSE),"Not Found")</f>
        <v>3</v>
      </c>
      <c r="AA3981" s="5">
        <f>IFERROR(VLOOKUP(tbl_HRMaster[[#This Row],[EmployeeID]],tbl_ManagerSurvey[[EmployeeID]:[PerformanceRating]],3,FALSE),"Not Found")</f>
        <v>3</v>
      </c>
      <c r="AB3981" s="5" t="str">
        <f>IF(tbl_HRMaster[[#This Row],[Attrition]]="Yes","Left","Active")</f>
        <v>Active</v>
      </c>
      <c r="AC3981" s="5" t="str">
        <f>_xlfn.IFS(tbl_HRMaster[[#This Row],[Age]]&lt;25,"Under 25",tbl_HRMaster[[#This Row],[Age]]&lt;35,"25-34",tbl_HRMaster[[#This Row],[Age]]&lt;45,"35-44",tbl_HRMaster[[#This Row],[Age]]&lt;55,"45-54",TRUE,"Above 54")</f>
        <v>35-44</v>
      </c>
      <c r="AD3981" s="5" t="str">
        <f>_xlfn.IFS(
tbl_HRMaster[[#This Row],[YearsAtCompany]]&lt;2,"&lt; 2 Years",
tbl_HRMaster[[#This Row],[YearsAtCompany]]&lt;5,"2-4 Years",
tbl_HRMaster[[#This Row],[YearsAtCompany]]&lt;10,"5-9 Years",
TRUE,"10+ Years"
)</f>
        <v>5-9 Years</v>
      </c>
      <c r="AE3981" s="5">
        <f>IF(tbl_HRMaster[[#This Row],[Attrition]]="Yes",1,0)</f>
        <v>0</v>
      </c>
    </row>
    <row r="3982" spans="1:31" x14ac:dyDescent="0.25">
      <c r="A3982">
        <v>36</v>
      </c>
      <c r="B3982" t="s">
        <v>21</v>
      </c>
      <c r="C3982" t="s">
        <v>22</v>
      </c>
      <c r="D3982" t="s">
        <v>23</v>
      </c>
      <c r="E3982">
        <v>5</v>
      </c>
      <c r="F3982">
        <v>3</v>
      </c>
      <c r="G3982" t="s">
        <v>46</v>
      </c>
      <c r="H3982">
        <v>2974</v>
      </c>
      <c r="I3982" t="s">
        <v>34</v>
      </c>
      <c r="J3982">
        <v>3</v>
      </c>
      <c r="K3982" t="s">
        <v>35</v>
      </c>
      <c r="L3982" t="s">
        <v>32</v>
      </c>
      <c r="M3982">
        <v>54050</v>
      </c>
      <c r="N3982">
        <v>4</v>
      </c>
      <c r="O3982">
        <v>14</v>
      </c>
      <c r="P3982">
        <v>0</v>
      </c>
      <c r="Q3982">
        <v>10</v>
      </c>
      <c r="R3982">
        <v>2</v>
      </c>
      <c r="S3982">
        <v>8</v>
      </c>
      <c r="T3982">
        <v>7</v>
      </c>
      <c r="U3982">
        <v>7</v>
      </c>
      <c r="V3982">
        <f>COUNTIF(tbl_HRMaster[EmployeeID],tbl_HRMaster[[#This Row],[EmployeeID]])</f>
        <v>1</v>
      </c>
      <c r="W3982">
        <f>IFERROR(INDEX(tbl_EmployeeSurvey[EnvironmentSatisfaction],MATCH(tbl_HRMaster[[#This Row],[EmployeeID]],tbl_EmployeeSurvey[EmployeeID],0)),"Not Found")</f>
        <v>3</v>
      </c>
      <c r="X3982">
        <f>IFERROR(INDEX(tbl_EmployeeSurvey[JobSatisfaction],MATCH(tbl_HRMaster[[#This Row],[EmployeeID]],tbl_EmployeeSurvey[EmployeeID],0)),"Not Found")</f>
        <v>2</v>
      </c>
      <c r="Y3982" s="5">
        <f>IFERROR(INDEX(tbl_EmployeeSurvey[WorkLifeBalance],MATCH(tbl_HRMaster[[#This Row],[EmployeeID]],tbl_EmployeeSurvey[EmployeeID],0)),"Not Found")</f>
        <v>3</v>
      </c>
      <c r="Z3982" s="5">
        <f>IFERROR(VLOOKUP(tbl_HRMaster[[#This Row],[EmployeeID]],tbl_ManagerSurvey[[EmployeeID]:[PerformanceRating]],2,FALSE),"Not Found")</f>
        <v>3</v>
      </c>
      <c r="AA3982" s="5">
        <f>IFERROR(VLOOKUP(tbl_HRMaster[[#This Row],[EmployeeID]],tbl_ManagerSurvey[[EmployeeID]:[PerformanceRating]],3,FALSE),"Not Found")</f>
        <v>3</v>
      </c>
      <c r="AB3982" s="5" t="str">
        <f>IF(tbl_HRMaster[[#This Row],[Attrition]]="Yes","Left","Active")</f>
        <v>Active</v>
      </c>
      <c r="AC3982" s="5" t="str">
        <f>_xlfn.IFS(tbl_HRMaster[[#This Row],[Age]]&lt;25,"Under 25",tbl_HRMaster[[#This Row],[Age]]&lt;35,"25-34",tbl_HRMaster[[#This Row],[Age]]&lt;45,"35-44",tbl_HRMaster[[#This Row],[Age]]&lt;55,"45-54",TRUE,"Above 54")</f>
        <v>35-44</v>
      </c>
      <c r="AD3982" s="5" t="str">
        <f>_xlfn.IFS(
tbl_HRMaster[[#This Row],[YearsAtCompany]]&lt;2,"&lt; 2 Years",
tbl_HRMaster[[#This Row],[YearsAtCompany]]&lt;5,"2-4 Years",
tbl_HRMaster[[#This Row],[YearsAtCompany]]&lt;10,"5-9 Years",
TRUE,"10+ Years"
)</f>
        <v>5-9 Years</v>
      </c>
      <c r="AE3982" s="5">
        <f>IF(tbl_HRMaster[[#This Row],[Attrition]]="Yes",1,0)</f>
        <v>0</v>
      </c>
    </row>
    <row r="3983" spans="1:31" x14ac:dyDescent="0.25">
      <c r="A3983">
        <v>30</v>
      </c>
      <c r="B3983" t="s">
        <v>21</v>
      </c>
      <c r="C3983" t="s">
        <v>22</v>
      </c>
      <c r="D3983" t="s">
        <v>23</v>
      </c>
      <c r="E3983">
        <v>3</v>
      </c>
      <c r="F3983">
        <v>4</v>
      </c>
      <c r="G3983" t="s">
        <v>45</v>
      </c>
      <c r="H3983">
        <v>445</v>
      </c>
      <c r="I3983" t="s">
        <v>34</v>
      </c>
      <c r="J3983">
        <v>1</v>
      </c>
      <c r="K3983" t="s">
        <v>35</v>
      </c>
      <c r="L3983" t="s">
        <v>41</v>
      </c>
      <c r="M3983">
        <v>64340</v>
      </c>
      <c r="N3983">
        <v>5</v>
      </c>
      <c r="O3983">
        <v>14</v>
      </c>
      <c r="P3983">
        <v>1</v>
      </c>
      <c r="Q3983">
        <v>10</v>
      </c>
      <c r="R3983">
        <v>3</v>
      </c>
      <c r="S3983">
        <v>8</v>
      </c>
      <c r="T3983">
        <v>7</v>
      </c>
      <c r="U3983">
        <v>7</v>
      </c>
      <c r="V3983">
        <f>COUNTIF(tbl_HRMaster[EmployeeID],tbl_HRMaster[[#This Row],[EmployeeID]])</f>
        <v>1</v>
      </c>
      <c r="W3983">
        <f>IFERROR(INDEX(tbl_EmployeeSurvey[EnvironmentSatisfaction],MATCH(tbl_HRMaster[[#This Row],[EmployeeID]],tbl_EmployeeSurvey[EmployeeID],0)),"Not Found")</f>
        <v>3</v>
      </c>
      <c r="X3983">
        <f>IFERROR(INDEX(tbl_EmployeeSurvey[JobSatisfaction],MATCH(tbl_HRMaster[[#This Row],[EmployeeID]],tbl_EmployeeSurvey[EmployeeID],0)),"Not Found")</f>
        <v>3</v>
      </c>
      <c r="Y3983" s="5">
        <f>IFERROR(INDEX(tbl_EmployeeSurvey[WorkLifeBalance],MATCH(tbl_HRMaster[[#This Row],[EmployeeID]],tbl_EmployeeSurvey[EmployeeID],0)),"Not Found")</f>
        <v>4</v>
      </c>
      <c r="Z3983" s="5">
        <f>IFERROR(VLOOKUP(tbl_HRMaster[[#This Row],[EmployeeID]],tbl_ManagerSurvey[[EmployeeID]:[PerformanceRating]],2,FALSE),"Not Found")</f>
        <v>2</v>
      </c>
      <c r="AA3983" s="5">
        <f>IFERROR(VLOOKUP(tbl_HRMaster[[#This Row],[EmployeeID]],tbl_ManagerSurvey[[EmployeeID]:[PerformanceRating]],3,FALSE),"Not Found")</f>
        <v>3</v>
      </c>
      <c r="AB3983" s="5" t="str">
        <f>IF(tbl_HRMaster[[#This Row],[Attrition]]="Yes","Left","Active")</f>
        <v>Active</v>
      </c>
      <c r="AC3983" s="5" t="str">
        <f>_xlfn.IFS(tbl_HRMaster[[#This Row],[Age]]&lt;25,"Under 25",tbl_HRMaster[[#This Row],[Age]]&lt;35,"25-34",tbl_HRMaster[[#This Row],[Age]]&lt;45,"35-44",tbl_HRMaster[[#This Row],[Age]]&lt;55,"45-54",TRUE,"Above 54")</f>
        <v>25-34</v>
      </c>
      <c r="AD3983" s="5" t="str">
        <f>_xlfn.IFS(
tbl_HRMaster[[#This Row],[YearsAtCompany]]&lt;2,"&lt; 2 Years",
tbl_HRMaster[[#This Row],[YearsAtCompany]]&lt;5,"2-4 Years",
tbl_HRMaster[[#This Row],[YearsAtCompany]]&lt;10,"5-9 Years",
TRUE,"10+ Years"
)</f>
        <v>5-9 Years</v>
      </c>
      <c r="AE3983" s="5">
        <f>IF(tbl_HRMaster[[#This Row],[Attrition]]="Yes",1,0)</f>
        <v>0</v>
      </c>
    </row>
    <row r="3984" spans="1:31" x14ac:dyDescent="0.25">
      <c r="A3984">
        <v>30</v>
      </c>
      <c r="B3984" t="s">
        <v>21</v>
      </c>
      <c r="C3984" t="s">
        <v>22</v>
      </c>
      <c r="D3984" t="s">
        <v>23</v>
      </c>
      <c r="E3984">
        <v>3</v>
      </c>
      <c r="F3984">
        <v>4</v>
      </c>
      <c r="G3984" t="s">
        <v>45</v>
      </c>
      <c r="H3984">
        <v>1915</v>
      </c>
      <c r="I3984" t="s">
        <v>34</v>
      </c>
      <c r="J3984">
        <v>1</v>
      </c>
      <c r="K3984" t="s">
        <v>35</v>
      </c>
      <c r="L3984" t="s">
        <v>41</v>
      </c>
      <c r="M3984">
        <v>64340</v>
      </c>
      <c r="N3984">
        <v>5</v>
      </c>
      <c r="O3984">
        <v>14</v>
      </c>
      <c r="P3984">
        <v>1</v>
      </c>
      <c r="Q3984">
        <v>10</v>
      </c>
      <c r="R3984">
        <v>3</v>
      </c>
      <c r="S3984">
        <v>8</v>
      </c>
      <c r="T3984">
        <v>7</v>
      </c>
      <c r="U3984">
        <v>7</v>
      </c>
      <c r="V3984">
        <f>COUNTIF(tbl_HRMaster[EmployeeID],tbl_HRMaster[[#This Row],[EmployeeID]])</f>
        <v>1</v>
      </c>
      <c r="W3984">
        <f>IFERROR(INDEX(tbl_EmployeeSurvey[EnvironmentSatisfaction],MATCH(tbl_HRMaster[[#This Row],[EmployeeID]],tbl_EmployeeSurvey[EmployeeID],0)),"Not Found")</f>
        <v>3</v>
      </c>
      <c r="X3984">
        <f>IFERROR(INDEX(tbl_EmployeeSurvey[JobSatisfaction],MATCH(tbl_HRMaster[[#This Row],[EmployeeID]],tbl_EmployeeSurvey[EmployeeID],0)),"Not Found")</f>
        <v>3</v>
      </c>
      <c r="Y3984" s="5">
        <f>IFERROR(INDEX(tbl_EmployeeSurvey[WorkLifeBalance],MATCH(tbl_HRMaster[[#This Row],[EmployeeID]],tbl_EmployeeSurvey[EmployeeID],0)),"Not Found")</f>
        <v>4</v>
      </c>
      <c r="Z3984" s="5">
        <f>IFERROR(VLOOKUP(tbl_HRMaster[[#This Row],[EmployeeID]],tbl_ManagerSurvey[[EmployeeID]:[PerformanceRating]],2,FALSE),"Not Found")</f>
        <v>2</v>
      </c>
      <c r="AA3984" s="5">
        <f>IFERROR(VLOOKUP(tbl_HRMaster[[#This Row],[EmployeeID]],tbl_ManagerSurvey[[EmployeeID]:[PerformanceRating]],3,FALSE),"Not Found")</f>
        <v>3</v>
      </c>
      <c r="AB3984" s="5" t="str">
        <f>IF(tbl_HRMaster[[#This Row],[Attrition]]="Yes","Left","Active")</f>
        <v>Active</v>
      </c>
      <c r="AC3984" s="5" t="str">
        <f>_xlfn.IFS(tbl_HRMaster[[#This Row],[Age]]&lt;25,"Under 25",tbl_HRMaster[[#This Row],[Age]]&lt;35,"25-34",tbl_HRMaster[[#This Row],[Age]]&lt;45,"35-44",tbl_HRMaster[[#This Row],[Age]]&lt;55,"45-54",TRUE,"Above 54")</f>
        <v>25-34</v>
      </c>
      <c r="AD3984" s="5" t="str">
        <f>_xlfn.IFS(
tbl_HRMaster[[#This Row],[YearsAtCompany]]&lt;2,"&lt; 2 Years",
tbl_HRMaster[[#This Row],[YearsAtCompany]]&lt;5,"2-4 Years",
tbl_HRMaster[[#This Row],[YearsAtCompany]]&lt;10,"5-9 Years",
TRUE,"10+ Years"
)</f>
        <v>5-9 Years</v>
      </c>
      <c r="AE3984" s="5">
        <f>IF(tbl_HRMaster[[#This Row],[Attrition]]="Yes",1,0)</f>
        <v>0</v>
      </c>
    </row>
    <row r="3985" spans="1:31" x14ac:dyDescent="0.25">
      <c r="A3985">
        <v>30</v>
      </c>
      <c r="B3985" t="s">
        <v>21</v>
      </c>
      <c r="C3985" t="s">
        <v>22</v>
      </c>
      <c r="D3985" t="s">
        <v>23</v>
      </c>
      <c r="E3985">
        <v>3</v>
      </c>
      <c r="F3985">
        <v>4</v>
      </c>
      <c r="G3985" t="s">
        <v>45</v>
      </c>
      <c r="H3985">
        <v>3385</v>
      </c>
      <c r="I3985" t="s">
        <v>34</v>
      </c>
      <c r="J3985">
        <v>1</v>
      </c>
      <c r="K3985" t="s">
        <v>35</v>
      </c>
      <c r="L3985" t="s">
        <v>41</v>
      </c>
      <c r="M3985">
        <v>64340</v>
      </c>
      <c r="N3985">
        <v>5</v>
      </c>
      <c r="O3985">
        <v>14</v>
      </c>
      <c r="P3985">
        <v>1</v>
      </c>
      <c r="Q3985">
        <v>10</v>
      </c>
      <c r="R3985">
        <v>3</v>
      </c>
      <c r="S3985">
        <v>8</v>
      </c>
      <c r="T3985">
        <v>7</v>
      </c>
      <c r="U3985">
        <v>7</v>
      </c>
      <c r="V3985">
        <f>COUNTIF(tbl_HRMaster[EmployeeID],tbl_HRMaster[[#This Row],[EmployeeID]])</f>
        <v>1</v>
      </c>
      <c r="W3985">
        <f>IFERROR(INDEX(tbl_EmployeeSurvey[EnvironmentSatisfaction],MATCH(tbl_HRMaster[[#This Row],[EmployeeID]],tbl_EmployeeSurvey[EmployeeID],0)),"Not Found")</f>
        <v>3</v>
      </c>
      <c r="X3985">
        <f>IFERROR(INDEX(tbl_EmployeeSurvey[JobSatisfaction],MATCH(tbl_HRMaster[[#This Row],[EmployeeID]],tbl_EmployeeSurvey[EmployeeID],0)),"Not Found")</f>
        <v>3</v>
      </c>
      <c r="Y3985" s="5">
        <f>IFERROR(INDEX(tbl_EmployeeSurvey[WorkLifeBalance],MATCH(tbl_HRMaster[[#This Row],[EmployeeID]],tbl_EmployeeSurvey[EmployeeID],0)),"Not Found")</f>
        <v>4</v>
      </c>
      <c r="Z3985" s="5">
        <f>IFERROR(VLOOKUP(tbl_HRMaster[[#This Row],[EmployeeID]],tbl_ManagerSurvey[[EmployeeID]:[PerformanceRating]],2,FALSE),"Not Found")</f>
        <v>2</v>
      </c>
      <c r="AA3985" s="5">
        <f>IFERROR(VLOOKUP(tbl_HRMaster[[#This Row],[EmployeeID]],tbl_ManagerSurvey[[EmployeeID]:[PerformanceRating]],3,FALSE),"Not Found")</f>
        <v>3</v>
      </c>
      <c r="AB3985" s="5" t="str">
        <f>IF(tbl_HRMaster[[#This Row],[Attrition]]="Yes","Left","Active")</f>
        <v>Active</v>
      </c>
      <c r="AC3985" s="5" t="str">
        <f>_xlfn.IFS(tbl_HRMaster[[#This Row],[Age]]&lt;25,"Under 25",tbl_HRMaster[[#This Row],[Age]]&lt;35,"25-34",tbl_HRMaster[[#This Row],[Age]]&lt;45,"35-44",tbl_HRMaster[[#This Row],[Age]]&lt;55,"45-54",TRUE,"Above 54")</f>
        <v>25-34</v>
      </c>
      <c r="AD3985" s="5" t="str">
        <f>_xlfn.IFS(
tbl_HRMaster[[#This Row],[YearsAtCompany]]&lt;2,"&lt; 2 Years",
tbl_HRMaster[[#This Row],[YearsAtCompany]]&lt;5,"2-4 Years",
tbl_HRMaster[[#This Row],[YearsAtCompany]]&lt;10,"5-9 Years",
TRUE,"10+ Years"
)</f>
        <v>5-9 Years</v>
      </c>
      <c r="AE3985" s="5">
        <f>IF(tbl_HRMaster[[#This Row],[Attrition]]="Yes",1,0)</f>
        <v>0</v>
      </c>
    </row>
    <row r="3986" spans="1:31" x14ac:dyDescent="0.25">
      <c r="A3986">
        <v>32</v>
      </c>
      <c r="B3986" t="s">
        <v>21</v>
      </c>
      <c r="C3986" t="s">
        <v>36</v>
      </c>
      <c r="D3986" t="s">
        <v>30</v>
      </c>
      <c r="E3986">
        <v>15</v>
      </c>
      <c r="F3986">
        <v>3</v>
      </c>
      <c r="G3986" t="s">
        <v>38</v>
      </c>
      <c r="H3986">
        <v>499</v>
      </c>
      <c r="I3986" t="s">
        <v>34</v>
      </c>
      <c r="J3986">
        <v>2</v>
      </c>
      <c r="K3986" t="s">
        <v>44</v>
      </c>
      <c r="L3986" t="s">
        <v>32</v>
      </c>
      <c r="M3986">
        <v>69290</v>
      </c>
      <c r="N3986">
        <v>9</v>
      </c>
      <c r="O3986">
        <v>20</v>
      </c>
      <c r="P3986">
        <v>0</v>
      </c>
      <c r="Q3986">
        <v>10</v>
      </c>
      <c r="R3986">
        <v>6</v>
      </c>
      <c r="S3986">
        <v>8</v>
      </c>
      <c r="T3986">
        <v>7</v>
      </c>
      <c r="U3986">
        <v>7</v>
      </c>
      <c r="V3986">
        <f>COUNTIF(tbl_HRMaster[EmployeeID],tbl_HRMaster[[#This Row],[EmployeeID]])</f>
        <v>1</v>
      </c>
      <c r="W3986">
        <f>IFERROR(INDEX(tbl_EmployeeSurvey[EnvironmentSatisfaction],MATCH(tbl_HRMaster[[#This Row],[EmployeeID]],tbl_EmployeeSurvey[EmployeeID],0)),"Not Found")</f>
        <v>4</v>
      </c>
      <c r="X3986">
        <f>IFERROR(INDEX(tbl_EmployeeSurvey[JobSatisfaction],MATCH(tbl_HRMaster[[#This Row],[EmployeeID]],tbl_EmployeeSurvey[EmployeeID],0)),"Not Found")</f>
        <v>3</v>
      </c>
      <c r="Y3986" s="5">
        <f>IFERROR(INDEX(tbl_EmployeeSurvey[WorkLifeBalance],MATCH(tbl_HRMaster[[#This Row],[EmployeeID]],tbl_EmployeeSurvey[EmployeeID],0)),"Not Found")</f>
        <v>3</v>
      </c>
      <c r="Z3986" s="5">
        <f>IFERROR(VLOOKUP(tbl_HRMaster[[#This Row],[EmployeeID]],tbl_ManagerSurvey[[EmployeeID]:[PerformanceRating]],2,FALSE),"Not Found")</f>
        <v>1</v>
      </c>
      <c r="AA3986" s="5">
        <f>IFERROR(VLOOKUP(tbl_HRMaster[[#This Row],[EmployeeID]],tbl_ManagerSurvey[[EmployeeID]:[PerformanceRating]],3,FALSE),"Not Found")</f>
        <v>4</v>
      </c>
      <c r="AB3986" s="5" t="str">
        <f>IF(tbl_HRMaster[[#This Row],[Attrition]]="Yes","Left","Active")</f>
        <v>Active</v>
      </c>
      <c r="AC3986" s="5" t="str">
        <f>_xlfn.IFS(tbl_HRMaster[[#This Row],[Age]]&lt;25,"Under 25",tbl_HRMaster[[#This Row],[Age]]&lt;35,"25-34",tbl_HRMaster[[#This Row],[Age]]&lt;45,"35-44",tbl_HRMaster[[#This Row],[Age]]&lt;55,"45-54",TRUE,"Above 54")</f>
        <v>25-34</v>
      </c>
      <c r="AD3986" s="5" t="str">
        <f>_xlfn.IFS(
tbl_HRMaster[[#This Row],[YearsAtCompany]]&lt;2,"&lt; 2 Years",
tbl_HRMaster[[#This Row],[YearsAtCompany]]&lt;5,"2-4 Years",
tbl_HRMaster[[#This Row],[YearsAtCompany]]&lt;10,"5-9 Years",
TRUE,"10+ Years"
)</f>
        <v>5-9 Years</v>
      </c>
      <c r="AE3986" s="5">
        <f>IF(tbl_HRMaster[[#This Row],[Attrition]]="Yes",1,0)</f>
        <v>0</v>
      </c>
    </row>
    <row r="3987" spans="1:31" x14ac:dyDescent="0.25">
      <c r="A3987">
        <v>32</v>
      </c>
      <c r="B3987" t="s">
        <v>21</v>
      </c>
      <c r="C3987" t="s">
        <v>36</v>
      </c>
      <c r="D3987" t="s">
        <v>30</v>
      </c>
      <c r="E3987">
        <v>15</v>
      </c>
      <c r="F3987">
        <v>3</v>
      </c>
      <c r="G3987" t="s">
        <v>38</v>
      </c>
      <c r="H3987">
        <v>1969</v>
      </c>
      <c r="I3987" t="s">
        <v>34</v>
      </c>
      <c r="J3987">
        <v>2</v>
      </c>
      <c r="K3987" t="s">
        <v>44</v>
      </c>
      <c r="L3987" t="s">
        <v>32</v>
      </c>
      <c r="M3987">
        <v>69290</v>
      </c>
      <c r="N3987">
        <v>9</v>
      </c>
      <c r="O3987">
        <v>20</v>
      </c>
      <c r="P3987">
        <v>0</v>
      </c>
      <c r="Q3987">
        <v>10</v>
      </c>
      <c r="R3987">
        <v>6</v>
      </c>
      <c r="S3987">
        <v>8</v>
      </c>
      <c r="T3987">
        <v>7</v>
      </c>
      <c r="U3987">
        <v>7</v>
      </c>
      <c r="V3987">
        <f>COUNTIF(tbl_HRMaster[EmployeeID],tbl_HRMaster[[#This Row],[EmployeeID]])</f>
        <v>1</v>
      </c>
      <c r="W3987">
        <f>IFERROR(INDEX(tbl_EmployeeSurvey[EnvironmentSatisfaction],MATCH(tbl_HRMaster[[#This Row],[EmployeeID]],tbl_EmployeeSurvey[EmployeeID],0)),"Not Found")</f>
        <v>4</v>
      </c>
      <c r="X3987">
        <f>IFERROR(INDEX(tbl_EmployeeSurvey[JobSatisfaction],MATCH(tbl_HRMaster[[#This Row],[EmployeeID]],tbl_EmployeeSurvey[EmployeeID],0)),"Not Found")</f>
        <v>3</v>
      </c>
      <c r="Y3987" s="5">
        <f>IFERROR(INDEX(tbl_EmployeeSurvey[WorkLifeBalance],MATCH(tbl_HRMaster[[#This Row],[EmployeeID]],tbl_EmployeeSurvey[EmployeeID],0)),"Not Found")</f>
        <v>3</v>
      </c>
      <c r="Z3987" s="5">
        <f>IFERROR(VLOOKUP(tbl_HRMaster[[#This Row],[EmployeeID]],tbl_ManagerSurvey[[EmployeeID]:[PerformanceRating]],2,FALSE),"Not Found")</f>
        <v>1</v>
      </c>
      <c r="AA3987" s="5">
        <f>IFERROR(VLOOKUP(tbl_HRMaster[[#This Row],[EmployeeID]],tbl_ManagerSurvey[[EmployeeID]:[PerformanceRating]],3,FALSE),"Not Found")</f>
        <v>4</v>
      </c>
      <c r="AB3987" s="5" t="str">
        <f>IF(tbl_HRMaster[[#This Row],[Attrition]]="Yes","Left","Active")</f>
        <v>Active</v>
      </c>
      <c r="AC3987" s="5" t="str">
        <f>_xlfn.IFS(tbl_HRMaster[[#This Row],[Age]]&lt;25,"Under 25",tbl_HRMaster[[#This Row],[Age]]&lt;35,"25-34",tbl_HRMaster[[#This Row],[Age]]&lt;45,"35-44",tbl_HRMaster[[#This Row],[Age]]&lt;55,"45-54",TRUE,"Above 54")</f>
        <v>25-34</v>
      </c>
      <c r="AD3987" s="5" t="str">
        <f>_xlfn.IFS(
tbl_HRMaster[[#This Row],[YearsAtCompany]]&lt;2,"&lt; 2 Years",
tbl_HRMaster[[#This Row],[YearsAtCompany]]&lt;5,"2-4 Years",
tbl_HRMaster[[#This Row],[YearsAtCompany]]&lt;10,"5-9 Years",
TRUE,"10+ Years"
)</f>
        <v>5-9 Years</v>
      </c>
      <c r="AE3987" s="5">
        <f>IF(tbl_HRMaster[[#This Row],[Attrition]]="Yes",1,0)</f>
        <v>0</v>
      </c>
    </row>
    <row r="3988" spans="1:31" x14ac:dyDescent="0.25">
      <c r="A3988">
        <v>32</v>
      </c>
      <c r="B3988" t="s">
        <v>21</v>
      </c>
      <c r="C3988" t="s">
        <v>36</v>
      </c>
      <c r="D3988" t="s">
        <v>30</v>
      </c>
      <c r="E3988">
        <v>15</v>
      </c>
      <c r="F3988">
        <v>3</v>
      </c>
      <c r="G3988" t="s">
        <v>38</v>
      </c>
      <c r="H3988">
        <v>3439</v>
      </c>
      <c r="I3988" t="s">
        <v>34</v>
      </c>
      <c r="J3988">
        <v>2</v>
      </c>
      <c r="K3988" t="s">
        <v>44</v>
      </c>
      <c r="L3988" t="s">
        <v>32</v>
      </c>
      <c r="M3988">
        <v>69290</v>
      </c>
      <c r="N3988">
        <v>9</v>
      </c>
      <c r="O3988">
        <v>20</v>
      </c>
      <c r="P3988">
        <v>0</v>
      </c>
      <c r="Q3988">
        <v>10</v>
      </c>
      <c r="R3988">
        <v>6</v>
      </c>
      <c r="S3988">
        <v>8</v>
      </c>
      <c r="T3988">
        <v>7</v>
      </c>
      <c r="U3988">
        <v>7</v>
      </c>
      <c r="V3988">
        <f>COUNTIF(tbl_HRMaster[EmployeeID],tbl_HRMaster[[#This Row],[EmployeeID]])</f>
        <v>1</v>
      </c>
      <c r="W3988">
        <f>IFERROR(INDEX(tbl_EmployeeSurvey[EnvironmentSatisfaction],MATCH(tbl_HRMaster[[#This Row],[EmployeeID]],tbl_EmployeeSurvey[EmployeeID],0)),"Not Found")</f>
        <v>4</v>
      </c>
      <c r="X3988">
        <f>IFERROR(INDEX(tbl_EmployeeSurvey[JobSatisfaction],MATCH(tbl_HRMaster[[#This Row],[EmployeeID]],tbl_EmployeeSurvey[EmployeeID],0)),"Not Found")</f>
        <v>3</v>
      </c>
      <c r="Y3988" s="5">
        <f>IFERROR(INDEX(tbl_EmployeeSurvey[WorkLifeBalance],MATCH(tbl_HRMaster[[#This Row],[EmployeeID]],tbl_EmployeeSurvey[EmployeeID],0)),"Not Found")</f>
        <v>3</v>
      </c>
      <c r="Z3988" s="5">
        <f>IFERROR(VLOOKUP(tbl_HRMaster[[#This Row],[EmployeeID]],tbl_ManagerSurvey[[EmployeeID]:[PerformanceRating]],2,FALSE),"Not Found")</f>
        <v>1</v>
      </c>
      <c r="AA3988" s="5">
        <f>IFERROR(VLOOKUP(tbl_HRMaster[[#This Row],[EmployeeID]],tbl_ManagerSurvey[[EmployeeID]:[PerformanceRating]],3,FALSE),"Not Found")</f>
        <v>4</v>
      </c>
      <c r="AB3988" s="5" t="str">
        <f>IF(tbl_HRMaster[[#This Row],[Attrition]]="Yes","Left","Active")</f>
        <v>Active</v>
      </c>
      <c r="AC3988" s="5" t="str">
        <f>_xlfn.IFS(tbl_HRMaster[[#This Row],[Age]]&lt;25,"Under 25",tbl_HRMaster[[#This Row],[Age]]&lt;35,"25-34",tbl_HRMaster[[#This Row],[Age]]&lt;45,"35-44",tbl_HRMaster[[#This Row],[Age]]&lt;55,"45-54",TRUE,"Above 54")</f>
        <v>25-34</v>
      </c>
      <c r="AD3988" s="5" t="str">
        <f>_xlfn.IFS(
tbl_HRMaster[[#This Row],[YearsAtCompany]]&lt;2,"&lt; 2 Years",
tbl_HRMaster[[#This Row],[YearsAtCompany]]&lt;5,"2-4 Years",
tbl_HRMaster[[#This Row],[YearsAtCompany]]&lt;10,"5-9 Years",
TRUE,"10+ Years"
)</f>
        <v>5-9 Years</v>
      </c>
      <c r="AE3988" s="5">
        <f>IF(tbl_HRMaster[[#This Row],[Attrition]]="Yes",1,0)</f>
        <v>0</v>
      </c>
    </row>
    <row r="3989" spans="1:31" x14ac:dyDescent="0.25">
      <c r="A3989">
        <v>52</v>
      </c>
      <c r="B3989" t="s">
        <v>28</v>
      </c>
      <c r="C3989" t="s">
        <v>22</v>
      </c>
      <c r="D3989" t="s">
        <v>30</v>
      </c>
      <c r="E3989">
        <v>7</v>
      </c>
      <c r="F3989">
        <v>1</v>
      </c>
      <c r="G3989" t="s">
        <v>24</v>
      </c>
      <c r="H3989">
        <v>60</v>
      </c>
      <c r="I3989" t="s">
        <v>25</v>
      </c>
      <c r="J3989">
        <v>2</v>
      </c>
      <c r="K3989" t="s">
        <v>31</v>
      </c>
      <c r="L3989" t="s">
        <v>27</v>
      </c>
      <c r="M3989">
        <v>47740</v>
      </c>
      <c r="N3989">
        <v>2</v>
      </c>
      <c r="O3989">
        <v>18</v>
      </c>
      <c r="P3989">
        <v>1</v>
      </c>
      <c r="Q3989">
        <v>11</v>
      </c>
      <c r="R3989">
        <v>2</v>
      </c>
      <c r="S3989">
        <v>8</v>
      </c>
      <c r="T3989">
        <v>7</v>
      </c>
      <c r="U3989">
        <v>7</v>
      </c>
      <c r="V3989">
        <f>COUNTIF(tbl_HRMaster[EmployeeID],tbl_HRMaster[[#This Row],[EmployeeID]])</f>
        <v>1</v>
      </c>
      <c r="W3989">
        <f>IFERROR(INDEX(tbl_EmployeeSurvey[EnvironmentSatisfaction],MATCH(tbl_HRMaster[[#This Row],[EmployeeID]],tbl_EmployeeSurvey[EmployeeID],0)),"Not Found")</f>
        <v>3</v>
      </c>
      <c r="X3989">
        <f>IFERROR(INDEX(tbl_EmployeeSurvey[JobSatisfaction],MATCH(tbl_HRMaster[[#This Row],[EmployeeID]],tbl_EmployeeSurvey[EmployeeID],0)),"Not Found")</f>
        <v>2</v>
      </c>
      <c r="Y3989" s="5">
        <f>IFERROR(INDEX(tbl_EmployeeSurvey[WorkLifeBalance],MATCH(tbl_HRMaster[[#This Row],[EmployeeID]],tbl_EmployeeSurvey[EmployeeID],0)),"Not Found")</f>
        <v>2</v>
      </c>
      <c r="Z3989" s="5">
        <f>IFERROR(VLOOKUP(tbl_HRMaster[[#This Row],[EmployeeID]],tbl_ManagerSurvey[[EmployeeID]:[PerformanceRating]],2,FALSE),"Not Found")</f>
        <v>3</v>
      </c>
      <c r="AA3989" s="5">
        <f>IFERROR(VLOOKUP(tbl_HRMaster[[#This Row],[EmployeeID]],tbl_ManagerSurvey[[EmployeeID]:[PerformanceRating]],3,FALSE),"Not Found")</f>
        <v>3</v>
      </c>
      <c r="AB3989" s="5" t="str">
        <f>IF(tbl_HRMaster[[#This Row],[Attrition]]="Yes","Left","Active")</f>
        <v>Left</v>
      </c>
      <c r="AC3989" s="5" t="str">
        <f>_xlfn.IFS(tbl_HRMaster[[#This Row],[Age]]&lt;25,"Under 25",tbl_HRMaster[[#This Row],[Age]]&lt;35,"25-34",tbl_HRMaster[[#This Row],[Age]]&lt;45,"35-44",tbl_HRMaster[[#This Row],[Age]]&lt;55,"45-54",TRUE,"Above 54")</f>
        <v>45-54</v>
      </c>
      <c r="AD3989" s="5" t="str">
        <f>_xlfn.IFS(
tbl_HRMaster[[#This Row],[YearsAtCompany]]&lt;2,"&lt; 2 Years",
tbl_HRMaster[[#This Row],[YearsAtCompany]]&lt;5,"2-4 Years",
tbl_HRMaster[[#This Row],[YearsAtCompany]]&lt;10,"5-9 Years",
TRUE,"10+ Years"
)</f>
        <v>5-9 Years</v>
      </c>
      <c r="AE3989" s="5">
        <f>IF(tbl_HRMaster[[#This Row],[Attrition]]="Yes",1,0)</f>
        <v>1</v>
      </c>
    </row>
    <row r="3990" spans="1:31" x14ac:dyDescent="0.25">
      <c r="A3990">
        <v>52</v>
      </c>
      <c r="B3990" t="s">
        <v>28</v>
      </c>
      <c r="C3990" t="s">
        <v>22</v>
      </c>
      <c r="D3990" t="s">
        <v>30</v>
      </c>
      <c r="E3990">
        <v>7</v>
      </c>
      <c r="F3990">
        <v>1</v>
      </c>
      <c r="G3990" t="s">
        <v>24</v>
      </c>
      <c r="H3990">
        <v>1530</v>
      </c>
      <c r="I3990" t="s">
        <v>25</v>
      </c>
      <c r="J3990">
        <v>2</v>
      </c>
      <c r="K3990" t="s">
        <v>31</v>
      </c>
      <c r="L3990" t="s">
        <v>27</v>
      </c>
      <c r="M3990">
        <v>47740</v>
      </c>
      <c r="N3990">
        <v>2</v>
      </c>
      <c r="O3990">
        <v>18</v>
      </c>
      <c r="P3990">
        <v>1</v>
      </c>
      <c r="Q3990">
        <v>11</v>
      </c>
      <c r="R3990">
        <v>2</v>
      </c>
      <c r="S3990">
        <v>8</v>
      </c>
      <c r="T3990">
        <v>7</v>
      </c>
      <c r="U3990">
        <v>7</v>
      </c>
      <c r="V3990">
        <f>COUNTIF(tbl_HRMaster[EmployeeID],tbl_HRMaster[[#This Row],[EmployeeID]])</f>
        <v>1</v>
      </c>
      <c r="W3990">
        <f>IFERROR(INDEX(tbl_EmployeeSurvey[EnvironmentSatisfaction],MATCH(tbl_HRMaster[[#This Row],[EmployeeID]],tbl_EmployeeSurvey[EmployeeID],0)),"Not Found")</f>
        <v>3</v>
      </c>
      <c r="X3990">
        <f>IFERROR(INDEX(tbl_EmployeeSurvey[JobSatisfaction],MATCH(tbl_HRMaster[[#This Row],[EmployeeID]],tbl_EmployeeSurvey[EmployeeID],0)),"Not Found")</f>
        <v>2</v>
      </c>
      <c r="Y3990" s="5">
        <f>IFERROR(INDEX(tbl_EmployeeSurvey[WorkLifeBalance],MATCH(tbl_HRMaster[[#This Row],[EmployeeID]],tbl_EmployeeSurvey[EmployeeID],0)),"Not Found")</f>
        <v>2</v>
      </c>
      <c r="Z3990" s="5">
        <f>IFERROR(VLOOKUP(tbl_HRMaster[[#This Row],[EmployeeID]],tbl_ManagerSurvey[[EmployeeID]:[PerformanceRating]],2,FALSE),"Not Found")</f>
        <v>3</v>
      </c>
      <c r="AA3990" s="5">
        <f>IFERROR(VLOOKUP(tbl_HRMaster[[#This Row],[EmployeeID]],tbl_ManagerSurvey[[EmployeeID]:[PerformanceRating]],3,FALSE),"Not Found")</f>
        <v>3</v>
      </c>
      <c r="AB3990" s="5" t="str">
        <f>IF(tbl_HRMaster[[#This Row],[Attrition]]="Yes","Left","Active")</f>
        <v>Left</v>
      </c>
      <c r="AC3990" s="5" t="str">
        <f>_xlfn.IFS(tbl_HRMaster[[#This Row],[Age]]&lt;25,"Under 25",tbl_HRMaster[[#This Row],[Age]]&lt;35,"25-34",tbl_HRMaster[[#This Row],[Age]]&lt;45,"35-44",tbl_HRMaster[[#This Row],[Age]]&lt;55,"45-54",TRUE,"Above 54")</f>
        <v>45-54</v>
      </c>
      <c r="AD3990" s="5" t="str">
        <f>_xlfn.IFS(
tbl_HRMaster[[#This Row],[YearsAtCompany]]&lt;2,"&lt; 2 Years",
tbl_HRMaster[[#This Row],[YearsAtCompany]]&lt;5,"2-4 Years",
tbl_HRMaster[[#This Row],[YearsAtCompany]]&lt;10,"5-9 Years",
TRUE,"10+ Years"
)</f>
        <v>5-9 Years</v>
      </c>
      <c r="AE3990" s="5">
        <f>IF(tbl_HRMaster[[#This Row],[Attrition]]="Yes",1,0)</f>
        <v>1</v>
      </c>
    </row>
    <row r="3991" spans="1:31" x14ac:dyDescent="0.25">
      <c r="A3991">
        <v>52</v>
      </c>
      <c r="B3991" t="s">
        <v>28</v>
      </c>
      <c r="C3991" t="s">
        <v>22</v>
      </c>
      <c r="D3991" t="s">
        <v>30</v>
      </c>
      <c r="E3991">
        <v>7</v>
      </c>
      <c r="F3991">
        <v>1</v>
      </c>
      <c r="G3991" t="s">
        <v>24</v>
      </c>
      <c r="H3991">
        <v>3000</v>
      </c>
      <c r="I3991" t="s">
        <v>25</v>
      </c>
      <c r="J3991">
        <v>2</v>
      </c>
      <c r="K3991" t="s">
        <v>31</v>
      </c>
      <c r="L3991" t="s">
        <v>27</v>
      </c>
      <c r="M3991">
        <v>47740</v>
      </c>
      <c r="N3991">
        <v>2</v>
      </c>
      <c r="O3991">
        <v>18</v>
      </c>
      <c r="P3991">
        <v>1</v>
      </c>
      <c r="Q3991">
        <v>11</v>
      </c>
      <c r="R3991">
        <v>2</v>
      </c>
      <c r="S3991">
        <v>8</v>
      </c>
      <c r="T3991">
        <v>7</v>
      </c>
      <c r="U3991">
        <v>7</v>
      </c>
      <c r="V3991">
        <f>COUNTIF(tbl_HRMaster[EmployeeID],tbl_HRMaster[[#This Row],[EmployeeID]])</f>
        <v>1</v>
      </c>
      <c r="W3991">
        <f>IFERROR(INDEX(tbl_EmployeeSurvey[EnvironmentSatisfaction],MATCH(tbl_HRMaster[[#This Row],[EmployeeID]],tbl_EmployeeSurvey[EmployeeID],0)),"Not Found")</f>
        <v>3</v>
      </c>
      <c r="X3991">
        <f>IFERROR(INDEX(tbl_EmployeeSurvey[JobSatisfaction],MATCH(tbl_HRMaster[[#This Row],[EmployeeID]],tbl_EmployeeSurvey[EmployeeID],0)),"Not Found")</f>
        <v>2</v>
      </c>
      <c r="Y3991" s="5">
        <f>IFERROR(INDEX(tbl_EmployeeSurvey[WorkLifeBalance],MATCH(tbl_HRMaster[[#This Row],[EmployeeID]],tbl_EmployeeSurvey[EmployeeID],0)),"Not Found")</f>
        <v>2</v>
      </c>
      <c r="Z3991" s="5">
        <f>IFERROR(VLOOKUP(tbl_HRMaster[[#This Row],[EmployeeID]],tbl_ManagerSurvey[[EmployeeID]:[PerformanceRating]],2,FALSE),"Not Found")</f>
        <v>3</v>
      </c>
      <c r="AA3991" s="5">
        <f>IFERROR(VLOOKUP(tbl_HRMaster[[#This Row],[EmployeeID]],tbl_ManagerSurvey[[EmployeeID]:[PerformanceRating]],3,FALSE),"Not Found")</f>
        <v>3</v>
      </c>
      <c r="AB3991" s="5" t="str">
        <f>IF(tbl_HRMaster[[#This Row],[Attrition]]="Yes","Left","Active")</f>
        <v>Left</v>
      </c>
      <c r="AC3991" s="5" t="str">
        <f>_xlfn.IFS(tbl_HRMaster[[#This Row],[Age]]&lt;25,"Under 25",tbl_HRMaster[[#This Row],[Age]]&lt;35,"25-34",tbl_HRMaster[[#This Row],[Age]]&lt;45,"35-44",tbl_HRMaster[[#This Row],[Age]]&lt;55,"45-54",TRUE,"Above 54")</f>
        <v>45-54</v>
      </c>
      <c r="AD3991" s="5" t="str">
        <f>_xlfn.IFS(
tbl_HRMaster[[#This Row],[YearsAtCompany]]&lt;2,"&lt; 2 Years",
tbl_HRMaster[[#This Row],[YearsAtCompany]]&lt;5,"2-4 Years",
tbl_HRMaster[[#This Row],[YearsAtCompany]]&lt;10,"5-9 Years",
TRUE,"10+ Years"
)</f>
        <v>5-9 Years</v>
      </c>
      <c r="AE3991" s="5">
        <f>IF(tbl_HRMaster[[#This Row],[Attrition]]="Yes",1,0)</f>
        <v>1</v>
      </c>
    </row>
    <row r="3992" spans="1:31" x14ac:dyDescent="0.25">
      <c r="A3992">
        <v>36</v>
      </c>
      <c r="B3992" t="s">
        <v>21</v>
      </c>
      <c r="C3992" t="s">
        <v>29</v>
      </c>
      <c r="D3992" t="s">
        <v>23</v>
      </c>
      <c r="E3992">
        <v>25</v>
      </c>
      <c r="F3992">
        <v>3</v>
      </c>
      <c r="G3992" t="s">
        <v>45</v>
      </c>
      <c r="H3992">
        <v>1385</v>
      </c>
      <c r="I3992" t="s">
        <v>25</v>
      </c>
      <c r="J3992">
        <v>2</v>
      </c>
      <c r="K3992" t="s">
        <v>39</v>
      </c>
      <c r="L3992" t="s">
        <v>32</v>
      </c>
      <c r="M3992">
        <v>55050</v>
      </c>
      <c r="N3992">
        <v>4</v>
      </c>
      <c r="O3992">
        <v>21</v>
      </c>
      <c r="P3992">
        <v>2</v>
      </c>
      <c r="Q3992">
        <v>13</v>
      </c>
      <c r="R3992">
        <v>3</v>
      </c>
      <c r="S3992">
        <v>8</v>
      </c>
      <c r="T3992">
        <v>7</v>
      </c>
      <c r="U3992">
        <v>2</v>
      </c>
      <c r="V3992">
        <f>COUNTIF(tbl_HRMaster[EmployeeID],tbl_HRMaster[[#This Row],[EmployeeID]])</f>
        <v>1</v>
      </c>
      <c r="W3992">
        <f>IFERROR(INDEX(tbl_EmployeeSurvey[EnvironmentSatisfaction],MATCH(tbl_HRMaster[[#This Row],[EmployeeID]],tbl_EmployeeSurvey[EmployeeID],0)),"Not Found")</f>
        <v>4</v>
      </c>
      <c r="X3992">
        <f>IFERROR(INDEX(tbl_EmployeeSurvey[JobSatisfaction],MATCH(tbl_HRMaster[[#This Row],[EmployeeID]],tbl_EmployeeSurvey[EmployeeID],0)),"Not Found")</f>
        <v>2</v>
      </c>
      <c r="Y3992" s="5">
        <f>IFERROR(INDEX(tbl_EmployeeSurvey[WorkLifeBalance],MATCH(tbl_HRMaster[[#This Row],[EmployeeID]],tbl_EmployeeSurvey[EmployeeID],0)),"Not Found")</f>
        <v>2</v>
      </c>
      <c r="Z3992" s="5">
        <f>IFERROR(VLOOKUP(tbl_HRMaster[[#This Row],[EmployeeID]],tbl_ManagerSurvey[[EmployeeID]:[PerformanceRating]],2,FALSE),"Not Found")</f>
        <v>3</v>
      </c>
      <c r="AA3992" s="5">
        <f>IFERROR(VLOOKUP(tbl_HRMaster[[#This Row],[EmployeeID]],tbl_ManagerSurvey[[EmployeeID]:[PerformanceRating]],3,FALSE),"Not Found")</f>
        <v>4</v>
      </c>
      <c r="AB3992" s="5" t="str">
        <f>IF(tbl_HRMaster[[#This Row],[Attrition]]="Yes","Left","Active")</f>
        <v>Active</v>
      </c>
      <c r="AC3992" s="5" t="str">
        <f>_xlfn.IFS(tbl_HRMaster[[#This Row],[Age]]&lt;25,"Under 25",tbl_HRMaster[[#This Row],[Age]]&lt;35,"25-34",tbl_HRMaster[[#This Row],[Age]]&lt;45,"35-44",tbl_HRMaster[[#This Row],[Age]]&lt;55,"45-54",TRUE,"Above 54")</f>
        <v>35-44</v>
      </c>
      <c r="AD3992" s="5" t="str">
        <f>_xlfn.IFS(
tbl_HRMaster[[#This Row],[YearsAtCompany]]&lt;2,"&lt; 2 Years",
tbl_HRMaster[[#This Row],[YearsAtCompany]]&lt;5,"2-4 Years",
tbl_HRMaster[[#This Row],[YearsAtCompany]]&lt;10,"5-9 Years",
TRUE,"10+ Years"
)</f>
        <v>5-9 Years</v>
      </c>
      <c r="AE3992" s="5">
        <f>IF(tbl_HRMaster[[#This Row],[Attrition]]="Yes",1,0)</f>
        <v>0</v>
      </c>
    </row>
    <row r="3993" spans="1:31" x14ac:dyDescent="0.25">
      <c r="A3993">
        <v>36</v>
      </c>
      <c r="B3993" t="s">
        <v>21</v>
      </c>
      <c r="C3993" t="s">
        <v>29</v>
      </c>
      <c r="D3993" t="s">
        <v>23</v>
      </c>
      <c r="E3993">
        <v>25</v>
      </c>
      <c r="F3993">
        <v>3</v>
      </c>
      <c r="G3993" t="s">
        <v>45</v>
      </c>
      <c r="H3993">
        <v>2855</v>
      </c>
      <c r="I3993" t="s">
        <v>25</v>
      </c>
      <c r="J3993">
        <v>2</v>
      </c>
      <c r="K3993" t="s">
        <v>39</v>
      </c>
      <c r="L3993" t="s">
        <v>32</v>
      </c>
      <c r="M3993">
        <v>55050</v>
      </c>
      <c r="N3993">
        <v>4</v>
      </c>
      <c r="O3993">
        <v>21</v>
      </c>
      <c r="P3993">
        <v>2</v>
      </c>
      <c r="Q3993">
        <v>13</v>
      </c>
      <c r="R3993">
        <v>3</v>
      </c>
      <c r="S3993">
        <v>8</v>
      </c>
      <c r="T3993">
        <v>7</v>
      </c>
      <c r="U3993">
        <v>2</v>
      </c>
      <c r="V3993">
        <f>COUNTIF(tbl_HRMaster[EmployeeID],tbl_HRMaster[[#This Row],[EmployeeID]])</f>
        <v>1</v>
      </c>
      <c r="W3993">
        <f>IFERROR(INDEX(tbl_EmployeeSurvey[EnvironmentSatisfaction],MATCH(tbl_HRMaster[[#This Row],[EmployeeID]],tbl_EmployeeSurvey[EmployeeID],0)),"Not Found")</f>
        <v>4</v>
      </c>
      <c r="X3993">
        <f>IFERROR(INDEX(tbl_EmployeeSurvey[JobSatisfaction],MATCH(tbl_HRMaster[[#This Row],[EmployeeID]],tbl_EmployeeSurvey[EmployeeID],0)),"Not Found")</f>
        <v>2</v>
      </c>
      <c r="Y3993" s="5">
        <f>IFERROR(INDEX(tbl_EmployeeSurvey[WorkLifeBalance],MATCH(tbl_HRMaster[[#This Row],[EmployeeID]],tbl_EmployeeSurvey[EmployeeID],0)),"Not Found")</f>
        <v>2</v>
      </c>
      <c r="Z3993" s="5">
        <f>IFERROR(VLOOKUP(tbl_HRMaster[[#This Row],[EmployeeID]],tbl_ManagerSurvey[[EmployeeID]:[PerformanceRating]],2,FALSE),"Not Found")</f>
        <v>3</v>
      </c>
      <c r="AA3993" s="5">
        <f>IFERROR(VLOOKUP(tbl_HRMaster[[#This Row],[EmployeeID]],tbl_ManagerSurvey[[EmployeeID]:[PerformanceRating]],3,FALSE),"Not Found")</f>
        <v>4</v>
      </c>
      <c r="AB3993" s="5" t="str">
        <f>IF(tbl_HRMaster[[#This Row],[Attrition]]="Yes","Left","Active")</f>
        <v>Active</v>
      </c>
      <c r="AC3993" s="5" t="str">
        <f>_xlfn.IFS(tbl_HRMaster[[#This Row],[Age]]&lt;25,"Under 25",tbl_HRMaster[[#This Row],[Age]]&lt;35,"25-34",tbl_HRMaster[[#This Row],[Age]]&lt;45,"35-44",tbl_HRMaster[[#This Row],[Age]]&lt;55,"45-54",TRUE,"Above 54")</f>
        <v>35-44</v>
      </c>
      <c r="AD3993" s="5" t="str">
        <f>_xlfn.IFS(
tbl_HRMaster[[#This Row],[YearsAtCompany]]&lt;2,"&lt; 2 Years",
tbl_HRMaster[[#This Row],[YearsAtCompany]]&lt;5,"2-4 Years",
tbl_HRMaster[[#This Row],[YearsAtCompany]]&lt;10,"5-9 Years",
TRUE,"10+ Years"
)</f>
        <v>5-9 Years</v>
      </c>
      <c r="AE3993" s="5">
        <f>IF(tbl_HRMaster[[#This Row],[Attrition]]="Yes",1,0)</f>
        <v>0</v>
      </c>
    </row>
    <row r="3994" spans="1:31" x14ac:dyDescent="0.25">
      <c r="A3994">
        <v>36</v>
      </c>
      <c r="B3994" t="s">
        <v>21</v>
      </c>
      <c r="C3994" t="s">
        <v>29</v>
      </c>
      <c r="D3994" t="s">
        <v>23</v>
      </c>
      <c r="E3994">
        <v>25</v>
      </c>
      <c r="F3994">
        <v>3</v>
      </c>
      <c r="G3994" t="s">
        <v>45</v>
      </c>
      <c r="H3994">
        <v>4325</v>
      </c>
      <c r="I3994" t="s">
        <v>25</v>
      </c>
      <c r="J3994">
        <v>2</v>
      </c>
      <c r="K3994" t="s">
        <v>39</v>
      </c>
      <c r="L3994" t="s">
        <v>32</v>
      </c>
      <c r="M3994">
        <v>55050</v>
      </c>
      <c r="N3994">
        <v>4</v>
      </c>
      <c r="O3994">
        <v>21</v>
      </c>
      <c r="P3994">
        <v>2</v>
      </c>
      <c r="Q3994">
        <v>13</v>
      </c>
      <c r="R3994">
        <v>3</v>
      </c>
      <c r="S3994">
        <v>8</v>
      </c>
      <c r="T3994">
        <v>7</v>
      </c>
      <c r="U3994">
        <v>2</v>
      </c>
      <c r="V3994">
        <f>COUNTIF(tbl_HRMaster[EmployeeID],tbl_HRMaster[[#This Row],[EmployeeID]])</f>
        <v>1</v>
      </c>
      <c r="W3994">
        <f>IFERROR(INDEX(tbl_EmployeeSurvey[EnvironmentSatisfaction],MATCH(tbl_HRMaster[[#This Row],[EmployeeID]],tbl_EmployeeSurvey[EmployeeID],0)),"Not Found")</f>
        <v>4</v>
      </c>
      <c r="X3994">
        <f>IFERROR(INDEX(tbl_EmployeeSurvey[JobSatisfaction],MATCH(tbl_HRMaster[[#This Row],[EmployeeID]],tbl_EmployeeSurvey[EmployeeID],0)),"Not Found")</f>
        <v>2</v>
      </c>
      <c r="Y3994" s="5">
        <f>IFERROR(INDEX(tbl_EmployeeSurvey[WorkLifeBalance],MATCH(tbl_HRMaster[[#This Row],[EmployeeID]],tbl_EmployeeSurvey[EmployeeID],0)),"Not Found")</f>
        <v>2</v>
      </c>
      <c r="Z3994" s="5">
        <f>IFERROR(VLOOKUP(tbl_HRMaster[[#This Row],[EmployeeID]],tbl_ManagerSurvey[[EmployeeID]:[PerformanceRating]],2,FALSE),"Not Found")</f>
        <v>3</v>
      </c>
      <c r="AA3994" s="5">
        <f>IFERROR(VLOOKUP(tbl_HRMaster[[#This Row],[EmployeeID]],tbl_ManagerSurvey[[EmployeeID]:[PerformanceRating]],3,FALSE),"Not Found")</f>
        <v>4</v>
      </c>
      <c r="AB3994" s="5" t="str">
        <f>IF(tbl_HRMaster[[#This Row],[Attrition]]="Yes","Left","Active")</f>
        <v>Active</v>
      </c>
      <c r="AC3994" s="5" t="str">
        <f>_xlfn.IFS(tbl_HRMaster[[#This Row],[Age]]&lt;25,"Under 25",tbl_HRMaster[[#This Row],[Age]]&lt;35,"25-34",tbl_HRMaster[[#This Row],[Age]]&lt;45,"35-44",tbl_HRMaster[[#This Row],[Age]]&lt;55,"45-54",TRUE,"Above 54")</f>
        <v>35-44</v>
      </c>
      <c r="AD3994" s="5" t="str">
        <f>_xlfn.IFS(
tbl_HRMaster[[#This Row],[YearsAtCompany]]&lt;2,"&lt; 2 Years",
tbl_HRMaster[[#This Row],[YearsAtCompany]]&lt;5,"2-4 Years",
tbl_HRMaster[[#This Row],[YearsAtCompany]]&lt;10,"5-9 Years",
TRUE,"10+ Years"
)</f>
        <v>5-9 Years</v>
      </c>
      <c r="AE3994" s="5">
        <f>IF(tbl_HRMaster[[#This Row],[Attrition]]="Yes",1,0)</f>
        <v>0</v>
      </c>
    </row>
    <row r="3995" spans="1:31" x14ac:dyDescent="0.25">
      <c r="A3995">
        <v>38</v>
      </c>
      <c r="B3995" t="s">
        <v>21</v>
      </c>
      <c r="C3995" t="s">
        <v>36</v>
      </c>
      <c r="D3995" t="s">
        <v>30</v>
      </c>
      <c r="E3995">
        <v>2</v>
      </c>
      <c r="F3995">
        <v>5</v>
      </c>
      <c r="G3995" t="s">
        <v>24</v>
      </c>
      <c r="H3995">
        <v>4</v>
      </c>
      <c r="I3995" t="s">
        <v>34</v>
      </c>
      <c r="J3995">
        <v>3</v>
      </c>
      <c r="K3995" t="s">
        <v>37</v>
      </c>
      <c r="L3995" t="s">
        <v>27</v>
      </c>
      <c r="M3995">
        <v>83210</v>
      </c>
      <c r="N3995">
        <v>3</v>
      </c>
      <c r="O3995">
        <v>11</v>
      </c>
      <c r="P3995">
        <v>3</v>
      </c>
      <c r="Q3995">
        <v>13</v>
      </c>
      <c r="R3995">
        <v>5</v>
      </c>
      <c r="S3995">
        <v>8</v>
      </c>
      <c r="T3995">
        <v>7</v>
      </c>
      <c r="U3995">
        <v>5</v>
      </c>
      <c r="V3995">
        <f>COUNTIF(tbl_HRMaster[EmployeeID],tbl_HRMaster[[#This Row],[EmployeeID]])</f>
        <v>1</v>
      </c>
      <c r="W3995">
        <f>IFERROR(INDEX(tbl_EmployeeSurvey[EnvironmentSatisfaction],MATCH(tbl_HRMaster[[#This Row],[EmployeeID]],tbl_EmployeeSurvey[EmployeeID],0)),"Not Found")</f>
        <v>4</v>
      </c>
      <c r="X3995">
        <f>IFERROR(INDEX(tbl_EmployeeSurvey[JobSatisfaction],MATCH(tbl_HRMaster[[#This Row],[EmployeeID]],tbl_EmployeeSurvey[EmployeeID],0)),"Not Found")</f>
        <v>4</v>
      </c>
      <c r="Y3995" s="5">
        <f>IFERROR(INDEX(tbl_EmployeeSurvey[WorkLifeBalance],MATCH(tbl_HRMaster[[#This Row],[EmployeeID]],tbl_EmployeeSurvey[EmployeeID],0)),"Not Found")</f>
        <v>3</v>
      </c>
      <c r="Z3995" s="5">
        <f>IFERROR(VLOOKUP(tbl_HRMaster[[#This Row],[EmployeeID]],tbl_ManagerSurvey[[EmployeeID]:[PerformanceRating]],2,FALSE),"Not Found")</f>
        <v>2</v>
      </c>
      <c r="AA3995" s="5">
        <f>IFERROR(VLOOKUP(tbl_HRMaster[[#This Row],[EmployeeID]],tbl_ManagerSurvey[[EmployeeID]:[PerformanceRating]],3,FALSE),"Not Found")</f>
        <v>3</v>
      </c>
      <c r="AB3995" s="5" t="str">
        <f>IF(tbl_HRMaster[[#This Row],[Attrition]]="Yes","Left","Active")</f>
        <v>Active</v>
      </c>
      <c r="AC3995" s="5" t="str">
        <f>_xlfn.IFS(tbl_HRMaster[[#This Row],[Age]]&lt;25,"Under 25",tbl_HRMaster[[#This Row],[Age]]&lt;35,"25-34",tbl_HRMaster[[#This Row],[Age]]&lt;45,"35-44",tbl_HRMaster[[#This Row],[Age]]&lt;55,"45-54",TRUE,"Above 54")</f>
        <v>35-44</v>
      </c>
      <c r="AD3995" s="5" t="str">
        <f>_xlfn.IFS(
tbl_HRMaster[[#This Row],[YearsAtCompany]]&lt;2,"&lt; 2 Years",
tbl_HRMaster[[#This Row],[YearsAtCompany]]&lt;5,"2-4 Years",
tbl_HRMaster[[#This Row],[YearsAtCompany]]&lt;10,"5-9 Years",
TRUE,"10+ Years"
)</f>
        <v>5-9 Years</v>
      </c>
      <c r="AE3995" s="5">
        <f>IF(tbl_HRMaster[[#This Row],[Attrition]]="Yes",1,0)</f>
        <v>0</v>
      </c>
    </row>
    <row r="3996" spans="1:31" x14ac:dyDescent="0.25">
      <c r="A3996">
        <v>38</v>
      </c>
      <c r="B3996" t="s">
        <v>21</v>
      </c>
      <c r="C3996" t="s">
        <v>36</v>
      </c>
      <c r="D3996" t="s">
        <v>30</v>
      </c>
      <c r="E3996">
        <v>2</v>
      </c>
      <c r="F3996">
        <v>5</v>
      </c>
      <c r="G3996" t="s">
        <v>24</v>
      </c>
      <c r="H3996">
        <v>1474</v>
      </c>
      <c r="I3996" t="s">
        <v>34</v>
      </c>
      <c r="J3996">
        <v>3</v>
      </c>
      <c r="K3996" t="s">
        <v>37</v>
      </c>
      <c r="L3996" t="s">
        <v>27</v>
      </c>
      <c r="M3996">
        <v>83210</v>
      </c>
      <c r="N3996">
        <v>3</v>
      </c>
      <c r="O3996">
        <v>11</v>
      </c>
      <c r="P3996">
        <v>3</v>
      </c>
      <c r="Q3996">
        <v>13</v>
      </c>
      <c r="R3996">
        <v>5</v>
      </c>
      <c r="S3996">
        <v>8</v>
      </c>
      <c r="T3996">
        <v>7</v>
      </c>
      <c r="U3996">
        <v>5</v>
      </c>
      <c r="V3996">
        <f>COUNTIF(tbl_HRMaster[EmployeeID],tbl_HRMaster[[#This Row],[EmployeeID]])</f>
        <v>1</v>
      </c>
      <c r="W3996">
        <f>IFERROR(INDEX(tbl_EmployeeSurvey[EnvironmentSatisfaction],MATCH(tbl_HRMaster[[#This Row],[EmployeeID]],tbl_EmployeeSurvey[EmployeeID],0)),"Not Found")</f>
        <v>4</v>
      </c>
      <c r="X3996">
        <f>IFERROR(INDEX(tbl_EmployeeSurvey[JobSatisfaction],MATCH(tbl_HRMaster[[#This Row],[EmployeeID]],tbl_EmployeeSurvey[EmployeeID],0)),"Not Found")</f>
        <v>4</v>
      </c>
      <c r="Y3996" s="5">
        <f>IFERROR(INDEX(tbl_EmployeeSurvey[WorkLifeBalance],MATCH(tbl_HRMaster[[#This Row],[EmployeeID]],tbl_EmployeeSurvey[EmployeeID],0)),"Not Found")</f>
        <v>3</v>
      </c>
      <c r="Z3996" s="5">
        <f>IFERROR(VLOOKUP(tbl_HRMaster[[#This Row],[EmployeeID]],tbl_ManagerSurvey[[EmployeeID]:[PerformanceRating]],2,FALSE),"Not Found")</f>
        <v>2</v>
      </c>
      <c r="AA3996" s="5">
        <f>IFERROR(VLOOKUP(tbl_HRMaster[[#This Row],[EmployeeID]],tbl_ManagerSurvey[[EmployeeID]:[PerformanceRating]],3,FALSE),"Not Found")</f>
        <v>3</v>
      </c>
      <c r="AB3996" s="5" t="str">
        <f>IF(tbl_HRMaster[[#This Row],[Attrition]]="Yes","Left","Active")</f>
        <v>Active</v>
      </c>
      <c r="AC3996" s="5" t="str">
        <f>_xlfn.IFS(tbl_HRMaster[[#This Row],[Age]]&lt;25,"Under 25",tbl_HRMaster[[#This Row],[Age]]&lt;35,"25-34",tbl_HRMaster[[#This Row],[Age]]&lt;45,"35-44",tbl_HRMaster[[#This Row],[Age]]&lt;55,"45-54",TRUE,"Above 54")</f>
        <v>35-44</v>
      </c>
      <c r="AD3996" s="5" t="str">
        <f>_xlfn.IFS(
tbl_HRMaster[[#This Row],[YearsAtCompany]]&lt;2,"&lt; 2 Years",
tbl_HRMaster[[#This Row],[YearsAtCompany]]&lt;5,"2-4 Years",
tbl_HRMaster[[#This Row],[YearsAtCompany]]&lt;10,"5-9 Years",
TRUE,"10+ Years"
)</f>
        <v>5-9 Years</v>
      </c>
      <c r="AE3996" s="5">
        <f>IF(tbl_HRMaster[[#This Row],[Attrition]]="Yes",1,0)</f>
        <v>0</v>
      </c>
    </row>
    <row r="3997" spans="1:31" x14ac:dyDescent="0.25">
      <c r="A3997">
        <v>38</v>
      </c>
      <c r="B3997" t="s">
        <v>21</v>
      </c>
      <c r="C3997" t="s">
        <v>36</v>
      </c>
      <c r="D3997" t="s">
        <v>30</v>
      </c>
      <c r="E3997">
        <v>2</v>
      </c>
      <c r="F3997">
        <v>5</v>
      </c>
      <c r="G3997" t="s">
        <v>24</v>
      </c>
      <c r="H3997">
        <v>2944</v>
      </c>
      <c r="I3997" t="s">
        <v>34</v>
      </c>
      <c r="J3997">
        <v>3</v>
      </c>
      <c r="K3997" t="s">
        <v>37</v>
      </c>
      <c r="L3997" t="s">
        <v>27</v>
      </c>
      <c r="M3997">
        <v>83210</v>
      </c>
      <c r="N3997">
        <v>3</v>
      </c>
      <c r="O3997">
        <v>11</v>
      </c>
      <c r="P3997">
        <v>3</v>
      </c>
      <c r="Q3997">
        <v>13</v>
      </c>
      <c r="R3997">
        <v>5</v>
      </c>
      <c r="S3997">
        <v>8</v>
      </c>
      <c r="T3997">
        <v>7</v>
      </c>
      <c r="U3997">
        <v>5</v>
      </c>
      <c r="V3997">
        <f>COUNTIF(tbl_HRMaster[EmployeeID],tbl_HRMaster[[#This Row],[EmployeeID]])</f>
        <v>1</v>
      </c>
      <c r="W3997">
        <f>IFERROR(INDEX(tbl_EmployeeSurvey[EnvironmentSatisfaction],MATCH(tbl_HRMaster[[#This Row],[EmployeeID]],tbl_EmployeeSurvey[EmployeeID],0)),"Not Found")</f>
        <v>4</v>
      </c>
      <c r="X3997">
        <f>IFERROR(INDEX(tbl_EmployeeSurvey[JobSatisfaction],MATCH(tbl_HRMaster[[#This Row],[EmployeeID]],tbl_EmployeeSurvey[EmployeeID],0)),"Not Found")</f>
        <v>4</v>
      </c>
      <c r="Y3997" s="5">
        <f>IFERROR(INDEX(tbl_EmployeeSurvey[WorkLifeBalance],MATCH(tbl_HRMaster[[#This Row],[EmployeeID]],tbl_EmployeeSurvey[EmployeeID],0)),"Not Found")</f>
        <v>3</v>
      </c>
      <c r="Z3997" s="5">
        <f>IFERROR(VLOOKUP(tbl_HRMaster[[#This Row],[EmployeeID]],tbl_ManagerSurvey[[EmployeeID]:[PerformanceRating]],2,FALSE),"Not Found")</f>
        <v>2</v>
      </c>
      <c r="AA3997" s="5">
        <f>IFERROR(VLOOKUP(tbl_HRMaster[[#This Row],[EmployeeID]],tbl_ManagerSurvey[[EmployeeID]:[PerformanceRating]],3,FALSE),"Not Found")</f>
        <v>3</v>
      </c>
      <c r="AB3997" s="5" t="str">
        <f>IF(tbl_HRMaster[[#This Row],[Attrition]]="Yes","Left","Active")</f>
        <v>Active</v>
      </c>
      <c r="AC3997" s="5" t="str">
        <f>_xlfn.IFS(tbl_HRMaster[[#This Row],[Age]]&lt;25,"Under 25",tbl_HRMaster[[#This Row],[Age]]&lt;35,"25-34",tbl_HRMaster[[#This Row],[Age]]&lt;45,"35-44",tbl_HRMaster[[#This Row],[Age]]&lt;55,"45-54",TRUE,"Above 54")</f>
        <v>35-44</v>
      </c>
      <c r="AD3997" s="5" t="str">
        <f>_xlfn.IFS(
tbl_HRMaster[[#This Row],[YearsAtCompany]]&lt;2,"&lt; 2 Years",
tbl_HRMaster[[#This Row],[YearsAtCompany]]&lt;5,"2-4 Years",
tbl_HRMaster[[#This Row],[YearsAtCompany]]&lt;10,"5-9 Years",
TRUE,"10+ Years"
)</f>
        <v>5-9 Years</v>
      </c>
      <c r="AE3997" s="5">
        <f>IF(tbl_HRMaster[[#This Row],[Attrition]]="Yes",1,0)</f>
        <v>0</v>
      </c>
    </row>
    <row r="3998" spans="1:31" x14ac:dyDescent="0.25">
      <c r="A3998">
        <v>48</v>
      </c>
      <c r="B3998" t="s">
        <v>21</v>
      </c>
      <c r="C3998" t="s">
        <v>22</v>
      </c>
      <c r="D3998" t="s">
        <v>30</v>
      </c>
      <c r="E3998">
        <v>12</v>
      </c>
      <c r="F3998">
        <v>4</v>
      </c>
      <c r="G3998" t="s">
        <v>38</v>
      </c>
      <c r="H3998">
        <v>846</v>
      </c>
      <c r="I3998" t="s">
        <v>34</v>
      </c>
      <c r="J3998">
        <v>1</v>
      </c>
      <c r="K3998" t="s">
        <v>40</v>
      </c>
      <c r="L3998" t="s">
        <v>41</v>
      </c>
      <c r="M3998">
        <v>55620</v>
      </c>
      <c r="N3998">
        <v>8</v>
      </c>
      <c r="O3998">
        <v>13</v>
      </c>
      <c r="P3998">
        <v>1</v>
      </c>
      <c r="Q3998">
        <v>18</v>
      </c>
      <c r="R3998">
        <v>2</v>
      </c>
      <c r="S3998">
        <v>8</v>
      </c>
      <c r="T3998">
        <v>7</v>
      </c>
      <c r="U3998">
        <v>7</v>
      </c>
      <c r="V3998">
        <f>COUNTIF(tbl_HRMaster[EmployeeID],tbl_HRMaster[[#This Row],[EmployeeID]])</f>
        <v>1</v>
      </c>
      <c r="W3998">
        <f>IFERROR(INDEX(tbl_EmployeeSurvey[EnvironmentSatisfaction],MATCH(tbl_HRMaster[[#This Row],[EmployeeID]],tbl_EmployeeSurvey[EmployeeID],0)),"Not Found")</f>
        <v>3</v>
      </c>
      <c r="X3998">
        <f>IFERROR(INDEX(tbl_EmployeeSurvey[JobSatisfaction],MATCH(tbl_HRMaster[[#This Row],[EmployeeID]],tbl_EmployeeSurvey[EmployeeID],0)),"Not Found")</f>
        <v>3</v>
      </c>
      <c r="Y3998" s="5">
        <f>IFERROR(INDEX(tbl_EmployeeSurvey[WorkLifeBalance],MATCH(tbl_HRMaster[[#This Row],[EmployeeID]],tbl_EmployeeSurvey[EmployeeID],0)),"Not Found")</f>
        <v>3</v>
      </c>
      <c r="Z3998" s="5">
        <f>IFERROR(VLOOKUP(tbl_HRMaster[[#This Row],[EmployeeID]],tbl_ManagerSurvey[[EmployeeID]:[PerformanceRating]],2,FALSE),"Not Found")</f>
        <v>3</v>
      </c>
      <c r="AA3998" s="5">
        <f>IFERROR(VLOOKUP(tbl_HRMaster[[#This Row],[EmployeeID]],tbl_ManagerSurvey[[EmployeeID]:[PerformanceRating]],3,FALSE),"Not Found")</f>
        <v>3</v>
      </c>
      <c r="AB3998" s="5" t="str">
        <f>IF(tbl_HRMaster[[#This Row],[Attrition]]="Yes","Left","Active")</f>
        <v>Active</v>
      </c>
      <c r="AC3998" s="5" t="str">
        <f>_xlfn.IFS(tbl_HRMaster[[#This Row],[Age]]&lt;25,"Under 25",tbl_HRMaster[[#This Row],[Age]]&lt;35,"25-34",tbl_HRMaster[[#This Row],[Age]]&lt;45,"35-44",tbl_HRMaster[[#This Row],[Age]]&lt;55,"45-54",TRUE,"Above 54")</f>
        <v>45-54</v>
      </c>
      <c r="AD3998" s="5" t="str">
        <f>_xlfn.IFS(
tbl_HRMaster[[#This Row],[YearsAtCompany]]&lt;2,"&lt; 2 Years",
tbl_HRMaster[[#This Row],[YearsAtCompany]]&lt;5,"2-4 Years",
tbl_HRMaster[[#This Row],[YearsAtCompany]]&lt;10,"5-9 Years",
TRUE,"10+ Years"
)</f>
        <v>5-9 Years</v>
      </c>
      <c r="AE3998" s="5">
        <f>IF(tbl_HRMaster[[#This Row],[Attrition]]="Yes",1,0)</f>
        <v>0</v>
      </c>
    </row>
    <row r="3999" spans="1:31" x14ac:dyDescent="0.25">
      <c r="A3999">
        <v>48</v>
      </c>
      <c r="B3999" t="s">
        <v>21</v>
      </c>
      <c r="C3999" t="s">
        <v>22</v>
      </c>
      <c r="D3999" t="s">
        <v>30</v>
      </c>
      <c r="E3999">
        <v>12</v>
      </c>
      <c r="F3999">
        <v>4</v>
      </c>
      <c r="G3999" t="s">
        <v>38</v>
      </c>
      <c r="H3999">
        <v>2316</v>
      </c>
      <c r="I3999" t="s">
        <v>34</v>
      </c>
      <c r="J3999">
        <v>1</v>
      </c>
      <c r="K3999" t="s">
        <v>40</v>
      </c>
      <c r="L3999" t="s">
        <v>41</v>
      </c>
      <c r="M3999">
        <v>55620</v>
      </c>
      <c r="N3999">
        <v>8</v>
      </c>
      <c r="O3999">
        <v>13</v>
      </c>
      <c r="P3999">
        <v>1</v>
      </c>
      <c r="Q3999">
        <v>18</v>
      </c>
      <c r="R3999">
        <v>2</v>
      </c>
      <c r="S3999">
        <v>8</v>
      </c>
      <c r="T3999">
        <v>7</v>
      </c>
      <c r="U3999">
        <v>7</v>
      </c>
      <c r="V3999">
        <f>COUNTIF(tbl_HRMaster[EmployeeID],tbl_HRMaster[[#This Row],[EmployeeID]])</f>
        <v>1</v>
      </c>
      <c r="W3999">
        <f>IFERROR(INDEX(tbl_EmployeeSurvey[EnvironmentSatisfaction],MATCH(tbl_HRMaster[[#This Row],[EmployeeID]],tbl_EmployeeSurvey[EmployeeID],0)),"Not Found")</f>
        <v>3</v>
      </c>
      <c r="X3999">
        <f>IFERROR(INDEX(tbl_EmployeeSurvey[JobSatisfaction],MATCH(tbl_HRMaster[[#This Row],[EmployeeID]],tbl_EmployeeSurvey[EmployeeID],0)),"Not Found")</f>
        <v>3</v>
      </c>
      <c r="Y3999" s="5">
        <f>IFERROR(INDEX(tbl_EmployeeSurvey[WorkLifeBalance],MATCH(tbl_HRMaster[[#This Row],[EmployeeID]],tbl_EmployeeSurvey[EmployeeID],0)),"Not Found")</f>
        <v>3</v>
      </c>
      <c r="Z3999" s="5">
        <f>IFERROR(VLOOKUP(tbl_HRMaster[[#This Row],[EmployeeID]],tbl_ManagerSurvey[[EmployeeID]:[PerformanceRating]],2,FALSE),"Not Found")</f>
        <v>3</v>
      </c>
      <c r="AA3999" s="5">
        <f>IFERROR(VLOOKUP(tbl_HRMaster[[#This Row],[EmployeeID]],tbl_ManagerSurvey[[EmployeeID]:[PerformanceRating]],3,FALSE),"Not Found")</f>
        <v>3</v>
      </c>
      <c r="AB3999" s="5" t="str">
        <f>IF(tbl_HRMaster[[#This Row],[Attrition]]="Yes","Left","Active")</f>
        <v>Active</v>
      </c>
      <c r="AC3999" s="5" t="str">
        <f>_xlfn.IFS(tbl_HRMaster[[#This Row],[Age]]&lt;25,"Under 25",tbl_HRMaster[[#This Row],[Age]]&lt;35,"25-34",tbl_HRMaster[[#This Row],[Age]]&lt;45,"35-44",tbl_HRMaster[[#This Row],[Age]]&lt;55,"45-54",TRUE,"Above 54")</f>
        <v>45-54</v>
      </c>
      <c r="AD3999" s="5" t="str">
        <f>_xlfn.IFS(
tbl_HRMaster[[#This Row],[YearsAtCompany]]&lt;2,"&lt; 2 Years",
tbl_HRMaster[[#This Row],[YearsAtCompany]]&lt;5,"2-4 Years",
tbl_HRMaster[[#This Row],[YearsAtCompany]]&lt;10,"5-9 Years",
TRUE,"10+ Years"
)</f>
        <v>5-9 Years</v>
      </c>
      <c r="AE3999" s="5">
        <f>IF(tbl_HRMaster[[#This Row],[Attrition]]="Yes",1,0)</f>
        <v>0</v>
      </c>
    </row>
    <row r="4000" spans="1:31" x14ac:dyDescent="0.25">
      <c r="A4000">
        <v>48</v>
      </c>
      <c r="B4000" t="s">
        <v>21</v>
      </c>
      <c r="C4000" t="s">
        <v>22</v>
      </c>
      <c r="D4000" t="s">
        <v>30</v>
      </c>
      <c r="E4000">
        <v>12</v>
      </c>
      <c r="F4000">
        <v>4</v>
      </c>
      <c r="G4000" t="s">
        <v>38</v>
      </c>
      <c r="H4000">
        <v>3786</v>
      </c>
      <c r="I4000" t="s">
        <v>34</v>
      </c>
      <c r="J4000">
        <v>1</v>
      </c>
      <c r="K4000" t="s">
        <v>40</v>
      </c>
      <c r="L4000" t="s">
        <v>41</v>
      </c>
      <c r="M4000">
        <v>55620</v>
      </c>
      <c r="N4000">
        <v>8</v>
      </c>
      <c r="O4000">
        <v>13</v>
      </c>
      <c r="P4000">
        <v>1</v>
      </c>
      <c r="Q4000">
        <v>18</v>
      </c>
      <c r="R4000">
        <v>2</v>
      </c>
      <c r="S4000">
        <v>8</v>
      </c>
      <c r="T4000">
        <v>7</v>
      </c>
      <c r="U4000">
        <v>7</v>
      </c>
      <c r="V4000">
        <f>COUNTIF(tbl_HRMaster[EmployeeID],tbl_HRMaster[[#This Row],[EmployeeID]])</f>
        <v>1</v>
      </c>
      <c r="W4000">
        <f>IFERROR(INDEX(tbl_EmployeeSurvey[EnvironmentSatisfaction],MATCH(tbl_HRMaster[[#This Row],[EmployeeID]],tbl_EmployeeSurvey[EmployeeID],0)),"Not Found")</f>
        <v>3</v>
      </c>
      <c r="X4000">
        <f>IFERROR(INDEX(tbl_EmployeeSurvey[JobSatisfaction],MATCH(tbl_HRMaster[[#This Row],[EmployeeID]],tbl_EmployeeSurvey[EmployeeID],0)),"Not Found")</f>
        <v>3</v>
      </c>
      <c r="Y4000" s="5">
        <f>IFERROR(INDEX(tbl_EmployeeSurvey[WorkLifeBalance],MATCH(tbl_HRMaster[[#This Row],[EmployeeID]],tbl_EmployeeSurvey[EmployeeID],0)),"Not Found")</f>
        <v>3</v>
      </c>
      <c r="Z4000" s="5">
        <f>IFERROR(VLOOKUP(tbl_HRMaster[[#This Row],[EmployeeID]],tbl_ManagerSurvey[[EmployeeID]:[PerformanceRating]],2,FALSE),"Not Found")</f>
        <v>3</v>
      </c>
      <c r="AA4000" s="5">
        <f>IFERROR(VLOOKUP(tbl_HRMaster[[#This Row],[EmployeeID]],tbl_ManagerSurvey[[EmployeeID]:[PerformanceRating]],3,FALSE),"Not Found")</f>
        <v>3</v>
      </c>
      <c r="AB4000" s="5" t="str">
        <f>IF(tbl_HRMaster[[#This Row],[Attrition]]="Yes","Left","Active")</f>
        <v>Active</v>
      </c>
      <c r="AC4000" s="5" t="str">
        <f>_xlfn.IFS(tbl_HRMaster[[#This Row],[Age]]&lt;25,"Under 25",tbl_HRMaster[[#This Row],[Age]]&lt;35,"25-34",tbl_HRMaster[[#This Row],[Age]]&lt;45,"35-44",tbl_HRMaster[[#This Row],[Age]]&lt;55,"45-54",TRUE,"Above 54")</f>
        <v>45-54</v>
      </c>
      <c r="AD4000" s="5" t="str">
        <f>_xlfn.IFS(
tbl_HRMaster[[#This Row],[YearsAtCompany]]&lt;2,"&lt; 2 Years",
tbl_HRMaster[[#This Row],[YearsAtCompany]]&lt;5,"2-4 Years",
tbl_HRMaster[[#This Row],[YearsAtCompany]]&lt;10,"5-9 Years",
TRUE,"10+ Years"
)</f>
        <v>5-9 Years</v>
      </c>
      <c r="AE4000" s="5">
        <f>IF(tbl_HRMaster[[#This Row],[Attrition]]="Yes",1,0)</f>
        <v>0</v>
      </c>
    </row>
    <row r="4001" spans="1:31" x14ac:dyDescent="0.25">
      <c r="A4001">
        <v>50</v>
      </c>
      <c r="B4001" t="s">
        <v>21</v>
      </c>
      <c r="C4001" t="s">
        <v>22</v>
      </c>
      <c r="D4001" t="s">
        <v>30</v>
      </c>
      <c r="E4001">
        <v>5</v>
      </c>
      <c r="F4001">
        <v>4</v>
      </c>
      <c r="G4001" t="s">
        <v>24</v>
      </c>
      <c r="H4001">
        <v>509</v>
      </c>
      <c r="I4001" t="s">
        <v>34</v>
      </c>
      <c r="J4001">
        <v>1</v>
      </c>
      <c r="K4001" t="s">
        <v>35</v>
      </c>
      <c r="L4001" t="s">
        <v>27</v>
      </c>
      <c r="M4001">
        <v>118780</v>
      </c>
      <c r="N4001">
        <v>2</v>
      </c>
      <c r="O4001">
        <v>13</v>
      </c>
      <c r="P4001">
        <v>1</v>
      </c>
      <c r="Q4001">
        <v>29</v>
      </c>
      <c r="R4001">
        <v>2</v>
      </c>
      <c r="S4001">
        <v>8</v>
      </c>
      <c r="T4001">
        <v>7</v>
      </c>
      <c r="U4001">
        <v>7</v>
      </c>
      <c r="V4001">
        <f>COUNTIF(tbl_HRMaster[EmployeeID],tbl_HRMaster[[#This Row],[EmployeeID]])</f>
        <v>1</v>
      </c>
      <c r="W4001">
        <f>IFERROR(INDEX(tbl_EmployeeSurvey[EnvironmentSatisfaction],MATCH(tbl_HRMaster[[#This Row],[EmployeeID]],tbl_EmployeeSurvey[EmployeeID],0)),"Not Found")</f>
        <v>2</v>
      </c>
      <c r="X4001">
        <f>IFERROR(INDEX(tbl_EmployeeSurvey[JobSatisfaction],MATCH(tbl_HRMaster[[#This Row],[EmployeeID]],tbl_EmployeeSurvey[EmployeeID],0)),"Not Found")</f>
        <v>3</v>
      </c>
      <c r="Y4001" s="5">
        <f>IFERROR(INDEX(tbl_EmployeeSurvey[WorkLifeBalance],MATCH(tbl_HRMaster[[#This Row],[EmployeeID]],tbl_EmployeeSurvey[EmployeeID],0)),"Not Found")</f>
        <v>2</v>
      </c>
      <c r="Z4001" s="5">
        <f>IFERROR(VLOOKUP(tbl_HRMaster[[#This Row],[EmployeeID]],tbl_ManagerSurvey[[EmployeeID]:[PerformanceRating]],2,FALSE),"Not Found")</f>
        <v>3</v>
      </c>
      <c r="AA4001" s="5">
        <f>IFERROR(VLOOKUP(tbl_HRMaster[[#This Row],[EmployeeID]],tbl_ManagerSurvey[[EmployeeID]:[PerformanceRating]],3,FALSE),"Not Found")</f>
        <v>3</v>
      </c>
      <c r="AB4001" s="5" t="str">
        <f>IF(tbl_HRMaster[[#This Row],[Attrition]]="Yes","Left","Active")</f>
        <v>Active</v>
      </c>
      <c r="AC4001" s="5" t="str">
        <f>_xlfn.IFS(tbl_HRMaster[[#This Row],[Age]]&lt;25,"Under 25",tbl_HRMaster[[#This Row],[Age]]&lt;35,"25-34",tbl_HRMaster[[#This Row],[Age]]&lt;45,"35-44",tbl_HRMaster[[#This Row],[Age]]&lt;55,"45-54",TRUE,"Above 54")</f>
        <v>45-54</v>
      </c>
      <c r="AD4001" s="5" t="str">
        <f>_xlfn.IFS(
tbl_HRMaster[[#This Row],[YearsAtCompany]]&lt;2,"&lt; 2 Years",
tbl_HRMaster[[#This Row],[YearsAtCompany]]&lt;5,"2-4 Years",
tbl_HRMaster[[#This Row],[YearsAtCompany]]&lt;10,"5-9 Years",
TRUE,"10+ Years"
)</f>
        <v>5-9 Years</v>
      </c>
      <c r="AE4001" s="5">
        <f>IF(tbl_HRMaster[[#This Row],[Attrition]]="Yes",1,0)</f>
        <v>0</v>
      </c>
    </row>
    <row r="4002" spans="1:31" x14ac:dyDescent="0.25">
      <c r="A4002">
        <v>50</v>
      </c>
      <c r="B4002" t="s">
        <v>21</v>
      </c>
      <c r="C4002" t="s">
        <v>22</v>
      </c>
      <c r="D4002" t="s">
        <v>30</v>
      </c>
      <c r="E4002">
        <v>5</v>
      </c>
      <c r="F4002">
        <v>4</v>
      </c>
      <c r="G4002" t="s">
        <v>24</v>
      </c>
      <c r="H4002">
        <v>1979</v>
      </c>
      <c r="I4002" t="s">
        <v>34</v>
      </c>
      <c r="J4002">
        <v>1</v>
      </c>
      <c r="K4002" t="s">
        <v>35</v>
      </c>
      <c r="L4002" t="s">
        <v>27</v>
      </c>
      <c r="M4002">
        <v>118780</v>
      </c>
      <c r="N4002">
        <v>2</v>
      </c>
      <c r="O4002">
        <v>13</v>
      </c>
      <c r="P4002">
        <v>1</v>
      </c>
      <c r="Q4002">
        <v>29</v>
      </c>
      <c r="R4002">
        <v>2</v>
      </c>
      <c r="S4002">
        <v>8</v>
      </c>
      <c r="T4002">
        <v>7</v>
      </c>
      <c r="U4002">
        <v>7</v>
      </c>
      <c r="V4002">
        <f>COUNTIF(tbl_HRMaster[EmployeeID],tbl_HRMaster[[#This Row],[EmployeeID]])</f>
        <v>1</v>
      </c>
      <c r="W4002">
        <f>IFERROR(INDEX(tbl_EmployeeSurvey[EnvironmentSatisfaction],MATCH(tbl_HRMaster[[#This Row],[EmployeeID]],tbl_EmployeeSurvey[EmployeeID],0)),"Not Found")</f>
        <v>2</v>
      </c>
      <c r="X4002">
        <f>IFERROR(INDEX(tbl_EmployeeSurvey[JobSatisfaction],MATCH(tbl_HRMaster[[#This Row],[EmployeeID]],tbl_EmployeeSurvey[EmployeeID],0)),"Not Found")</f>
        <v>3</v>
      </c>
      <c r="Y4002" s="5">
        <f>IFERROR(INDEX(tbl_EmployeeSurvey[WorkLifeBalance],MATCH(tbl_HRMaster[[#This Row],[EmployeeID]],tbl_EmployeeSurvey[EmployeeID],0)),"Not Found")</f>
        <v>2</v>
      </c>
      <c r="Z4002" s="5">
        <f>IFERROR(VLOOKUP(tbl_HRMaster[[#This Row],[EmployeeID]],tbl_ManagerSurvey[[EmployeeID]:[PerformanceRating]],2,FALSE),"Not Found")</f>
        <v>3</v>
      </c>
      <c r="AA4002" s="5">
        <f>IFERROR(VLOOKUP(tbl_HRMaster[[#This Row],[EmployeeID]],tbl_ManagerSurvey[[EmployeeID]:[PerformanceRating]],3,FALSE),"Not Found")</f>
        <v>3</v>
      </c>
      <c r="AB4002" s="5" t="str">
        <f>IF(tbl_HRMaster[[#This Row],[Attrition]]="Yes","Left","Active")</f>
        <v>Active</v>
      </c>
      <c r="AC4002" s="5" t="str">
        <f>_xlfn.IFS(tbl_HRMaster[[#This Row],[Age]]&lt;25,"Under 25",tbl_HRMaster[[#This Row],[Age]]&lt;35,"25-34",tbl_HRMaster[[#This Row],[Age]]&lt;45,"35-44",tbl_HRMaster[[#This Row],[Age]]&lt;55,"45-54",TRUE,"Above 54")</f>
        <v>45-54</v>
      </c>
      <c r="AD4002" s="5" t="str">
        <f>_xlfn.IFS(
tbl_HRMaster[[#This Row],[YearsAtCompany]]&lt;2,"&lt; 2 Years",
tbl_HRMaster[[#This Row],[YearsAtCompany]]&lt;5,"2-4 Years",
tbl_HRMaster[[#This Row],[YearsAtCompany]]&lt;10,"5-9 Years",
TRUE,"10+ Years"
)</f>
        <v>5-9 Years</v>
      </c>
      <c r="AE4002" s="5">
        <f>IF(tbl_HRMaster[[#This Row],[Attrition]]="Yes",1,0)</f>
        <v>0</v>
      </c>
    </row>
    <row r="4003" spans="1:31" x14ac:dyDescent="0.25">
      <c r="A4003">
        <v>50</v>
      </c>
      <c r="B4003" t="s">
        <v>21</v>
      </c>
      <c r="C4003" t="s">
        <v>22</v>
      </c>
      <c r="D4003" t="s">
        <v>30</v>
      </c>
      <c r="E4003">
        <v>5</v>
      </c>
      <c r="F4003">
        <v>4</v>
      </c>
      <c r="G4003" t="s">
        <v>24</v>
      </c>
      <c r="H4003">
        <v>3449</v>
      </c>
      <c r="I4003" t="s">
        <v>34</v>
      </c>
      <c r="J4003">
        <v>1</v>
      </c>
      <c r="K4003" t="s">
        <v>35</v>
      </c>
      <c r="L4003" t="s">
        <v>27</v>
      </c>
      <c r="M4003">
        <v>118780</v>
      </c>
      <c r="N4003">
        <v>2</v>
      </c>
      <c r="O4003">
        <v>13</v>
      </c>
      <c r="P4003">
        <v>1</v>
      </c>
      <c r="Q4003">
        <v>29</v>
      </c>
      <c r="R4003">
        <v>2</v>
      </c>
      <c r="S4003">
        <v>8</v>
      </c>
      <c r="T4003">
        <v>7</v>
      </c>
      <c r="U4003">
        <v>7</v>
      </c>
      <c r="V4003">
        <f>COUNTIF(tbl_HRMaster[EmployeeID],tbl_HRMaster[[#This Row],[EmployeeID]])</f>
        <v>1</v>
      </c>
      <c r="W4003">
        <f>IFERROR(INDEX(tbl_EmployeeSurvey[EnvironmentSatisfaction],MATCH(tbl_HRMaster[[#This Row],[EmployeeID]],tbl_EmployeeSurvey[EmployeeID],0)),"Not Found")</f>
        <v>2</v>
      </c>
      <c r="X4003">
        <f>IFERROR(INDEX(tbl_EmployeeSurvey[JobSatisfaction],MATCH(tbl_HRMaster[[#This Row],[EmployeeID]],tbl_EmployeeSurvey[EmployeeID],0)),"Not Found")</f>
        <v>3</v>
      </c>
      <c r="Y4003" s="5">
        <f>IFERROR(INDEX(tbl_EmployeeSurvey[WorkLifeBalance],MATCH(tbl_HRMaster[[#This Row],[EmployeeID]],tbl_EmployeeSurvey[EmployeeID],0)),"Not Found")</f>
        <v>2</v>
      </c>
      <c r="Z4003" s="5">
        <f>IFERROR(VLOOKUP(tbl_HRMaster[[#This Row],[EmployeeID]],tbl_ManagerSurvey[[EmployeeID]:[PerformanceRating]],2,FALSE),"Not Found")</f>
        <v>3</v>
      </c>
      <c r="AA4003" s="5">
        <f>IFERROR(VLOOKUP(tbl_HRMaster[[#This Row],[EmployeeID]],tbl_ManagerSurvey[[EmployeeID]:[PerformanceRating]],3,FALSE),"Not Found")</f>
        <v>3</v>
      </c>
      <c r="AB4003" s="5" t="str">
        <f>IF(tbl_HRMaster[[#This Row],[Attrition]]="Yes","Left","Active")</f>
        <v>Active</v>
      </c>
      <c r="AC4003" s="5" t="str">
        <f>_xlfn.IFS(tbl_HRMaster[[#This Row],[Age]]&lt;25,"Under 25",tbl_HRMaster[[#This Row],[Age]]&lt;35,"25-34",tbl_HRMaster[[#This Row],[Age]]&lt;45,"35-44",tbl_HRMaster[[#This Row],[Age]]&lt;55,"45-54",TRUE,"Above 54")</f>
        <v>45-54</v>
      </c>
      <c r="AD4003" s="5" t="str">
        <f>_xlfn.IFS(
tbl_HRMaster[[#This Row],[YearsAtCompany]]&lt;2,"&lt; 2 Years",
tbl_HRMaster[[#This Row],[YearsAtCompany]]&lt;5,"2-4 Years",
tbl_HRMaster[[#This Row],[YearsAtCompany]]&lt;10,"5-9 Years",
TRUE,"10+ Years"
)</f>
        <v>5-9 Years</v>
      </c>
      <c r="AE4003" s="5">
        <f>IF(tbl_HRMaster[[#This Row],[Attrition]]="Yes",1,0)</f>
        <v>0</v>
      </c>
    </row>
    <row r="4004" spans="1:31" x14ac:dyDescent="0.25">
      <c r="A4004">
        <v>37</v>
      </c>
      <c r="B4004" t="s">
        <v>21</v>
      </c>
      <c r="C4004" t="s">
        <v>36</v>
      </c>
      <c r="D4004" t="s">
        <v>30</v>
      </c>
      <c r="E4004">
        <v>7</v>
      </c>
      <c r="F4004">
        <v>2</v>
      </c>
      <c r="G4004" t="s">
        <v>38</v>
      </c>
      <c r="H4004">
        <v>210</v>
      </c>
      <c r="I4004" t="s">
        <v>34</v>
      </c>
      <c r="J4004">
        <v>1</v>
      </c>
      <c r="K4004" t="s">
        <v>35</v>
      </c>
      <c r="L4004" t="s">
        <v>41</v>
      </c>
      <c r="M4004">
        <v>20280</v>
      </c>
      <c r="N4004">
        <v>1</v>
      </c>
      <c r="O4004">
        <v>16</v>
      </c>
      <c r="P4004">
        <v>1</v>
      </c>
      <c r="Q4004">
        <v>9</v>
      </c>
      <c r="R4004">
        <v>3</v>
      </c>
      <c r="S4004">
        <v>9</v>
      </c>
      <c r="T4004">
        <v>7</v>
      </c>
      <c r="U4004">
        <v>7</v>
      </c>
      <c r="V4004">
        <f>COUNTIF(tbl_HRMaster[EmployeeID],tbl_HRMaster[[#This Row],[EmployeeID]])</f>
        <v>1</v>
      </c>
      <c r="W4004">
        <f>IFERROR(INDEX(tbl_EmployeeSurvey[EnvironmentSatisfaction],MATCH(tbl_HRMaster[[#This Row],[EmployeeID]],tbl_EmployeeSurvey[EmployeeID],0)),"Not Found")</f>
        <v>1</v>
      </c>
      <c r="X4004">
        <f>IFERROR(INDEX(tbl_EmployeeSurvey[JobSatisfaction],MATCH(tbl_HRMaster[[#This Row],[EmployeeID]],tbl_EmployeeSurvey[EmployeeID],0)),"Not Found")</f>
        <v>2</v>
      </c>
      <c r="Y4004" s="5">
        <f>IFERROR(INDEX(tbl_EmployeeSurvey[WorkLifeBalance],MATCH(tbl_HRMaster[[#This Row],[EmployeeID]],tbl_EmployeeSurvey[EmployeeID],0)),"Not Found")</f>
        <v>3</v>
      </c>
      <c r="Z4004" s="5">
        <f>IFERROR(VLOOKUP(tbl_HRMaster[[#This Row],[EmployeeID]],tbl_ManagerSurvey[[EmployeeID]:[PerformanceRating]],2,FALSE),"Not Found")</f>
        <v>3</v>
      </c>
      <c r="AA4004" s="5">
        <f>IFERROR(VLOOKUP(tbl_HRMaster[[#This Row],[EmployeeID]],tbl_ManagerSurvey[[EmployeeID]:[PerformanceRating]],3,FALSE),"Not Found")</f>
        <v>3</v>
      </c>
      <c r="AB4004" s="5" t="str">
        <f>IF(tbl_HRMaster[[#This Row],[Attrition]]="Yes","Left","Active")</f>
        <v>Active</v>
      </c>
      <c r="AC4004" s="5" t="str">
        <f>_xlfn.IFS(tbl_HRMaster[[#This Row],[Age]]&lt;25,"Under 25",tbl_HRMaster[[#This Row],[Age]]&lt;35,"25-34",tbl_HRMaster[[#This Row],[Age]]&lt;45,"35-44",tbl_HRMaster[[#This Row],[Age]]&lt;55,"45-54",TRUE,"Above 54")</f>
        <v>35-44</v>
      </c>
      <c r="AD4004" s="5" t="str">
        <f>_xlfn.IFS(
tbl_HRMaster[[#This Row],[YearsAtCompany]]&lt;2,"&lt; 2 Years",
tbl_HRMaster[[#This Row],[YearsAtCompany]]&lt;5,"2-4 Years",
tbl_HRMaster[[#This Row],[YearsAtCompany]]&lt;10,"5-9 Years",
TRUE,"10+ Years"
)</f>
        <v>5-9 Years</v>
      </c>
      <c r="AE4004" s="5">
        <f>IF(tbl_HRMaster[[#This Row],[Attrition]]="Yes",1,0)</f>
        <v>0</v>
      </c>
    </row>
    <row r="4005" spans="1:31" x14ac:dyDescent="0.25">
      <c r="A4005">
        <v>37</v>
      </c>
      <c r="B4005" t="s">
        <v>21</v>
      </c>
      <c r="C4005" t="s">
        <v>36</v>
      </c>
      <c r="D4005" t="s">
        <v>30</v>
      </c>
      <c r="E4005">
        <v>7</v>
      </c>
      <c r="F4005">
        <v>2</v>
      </c>
      <c r="G4005" t="s">
        <v>38</v>
      </c>
      <c r="H4005">
        <v>1680</v>
      </c>
      <c r="I4005" t="s">
        <v>34</v>
      </c>
      <c r="J4005">
        <v>1</v>
      </c>
      <c r="K4005" t="s">
        <v>35</v>
      </c>
      <c r="L4005" t="s">
        <v>41</v>
      </c>
      <c r="M4005">
        <v>20280</v>
      </c>
      <c r="N4005">
        <v>1</v>
      </c>
      <c r="O4005">
        <v>16</v>
      </c>
      <c r="P4005">
        <v>1</v>
      </c>
      <c r="Q4005">
        <v>9</v>
      </c>
      <c r="R4005">
        <v>3</v>
      </c>
      <c r="S4005">
        <v>9</v>
      </c>
      <c r="T4005">
        <v>7</v>
      </c>
      <c r="U4005">
        <v>7</v>
      </c>
      <c r="V4005">
        <f>COUNTIF(tbl_HRMaster[EmployeeID],tbl_HRMaster[[#This Row],[EmployeeID]])</f>
        <v>1</v>
      </c>
      <c r="W4005">
        <f>IFERROR(INDEX(tbl_EmployeeSurvey[EnvironmentSatisfaction],MATCH(tbl_HRMaster[[#This Row],[EmployeeID]],tbl_EmployeeSurvey[EmployeeID],0)),"Not Found")</f>
        <v>1</v>
      </c>
      <c r="X4005">
        <f>IFERROR(INDEX(tbl_EmployeeSurvey[JobSatisfaction],MATCH(tbl_HRMaster[[#This Row],[EmployeeID]],tbl_EmployeeSurvey[EmployeeID],0)),"Not Found")</f>
        <v>2</v>
      </c>
      <c r="Y4005" s="5">
        <f>IFERROR(INDEX(tbl_EmployeeSurvey[WorkLifeBalance],MATCH(tbl_HRMaster[[#This Row],[EmployeeID]],tbl_EmployeeSurvey[EmployeeID],0)),"Not Found")</f>
        <v>3</v>
      </c>
      <c r="Z4005" s="5">
        <f>IFERROR(VLOOKUP(tbl_HRMaster[[#This Row],[EmployeeID]],tbl_ManagerSurvey[[EmployeeID]:[PerformanceRating]],2,FALSE),"Not Found")</f>
        <v>3</v>
      </c>
      <c r="AA4005" s="5">
        <f>IFERROR(VLOOKUP(tbl_HRMaster[[#This Row],[EmployeeID]],tbl_ManagerSurvey[[EmployeeID]:[PerformanceRating]],3,FALSE),"Not Found")</f>
        <v>3</v>
      </c>
      <c r="AB4005" s="5" t="str">
        <f>IF(tbl_HRMaster[[#This Row],[Attrition]]="Yes","Left","Active")</f>
        <v>Active</v>
      </c>
      <c r="AC4005" s="5" t="str">
        <f>_xlfn.IFS(tbl_HRMaster[[#This Row],[Age]]&lt;25,"Under 25",tbl_HRMaster[[#This Row],[Age]]&lt;35,"25-34",tbl_HRMaster[[#This Row],[Age]]&lt;45,"35-44",tbl_HRMaster[[#This Row],[Age]]&lt;55,"45-54",TRUE,"Above 54")</f>
        <v>35-44</v>
      </c>
      <c r="AD4005" s="5" t="str">
        <f>_xlfn.IFS(
tbl_HRMaster[[#This Row],[YearsAtCompany]]&lt;2,"&lt; 2 Years",
tbl_HRMaster[[#This Row],[YearsAtCompany]]&lt;5,"2-4 Years",
tbl_HRMaster[[#This Row],[YearsAtCompany]]&lt;10,"5-9 Years",
TRUE,"10+ Years"
)</f>
        <v>5-9 Years</v>
      </c>
      <c r="AE4005" s="5">
        <f>IF(tbl_HRMaster[[#This Row],[Attrition]]="Yes",1,0)</f>
        <v>0</v>
      </c>
    </row>
    <row r="4006" spans="1:31" x14ac:dyDescent="0.25">
      <c r="A4006">
        <v>37</v>
      </c>
      <c r="B4006" t="s">
        <v>21</v>
      </c>
      <c r="C4006" t="s">
        <v>36</v>
      </c>
      <c r="D4006" t="s">
        <v>30</v>
      </c>
      <c r="E4006">
        <v>7</v>
      </c>
      <c r="F4006">
        <v>2</v>
      </c>
      <c r="G4006" t="s">
        <v>38</v>
      </c>
      <c r="H4006">
        <v>3150</v>
      </c>
      <c r="I4006" t="s">
        <v>34</v>
      </c>
      <c r="J4006">
        <v>1</v>
      </c>
      <c r="K4006" t="s">
        <v>35</v>
      </c>
      <c r="L4006" t="s">
        <v>41</v>
      </c>
      <c r="M4006">
        <v>20280</v>
      </c>
      <c r="N4006">
        <v>1</v>
      </c>
      <c r="O4006">
        <v>16</v>
      </c>
      <c r="P4006">
        <v>1</v>
      </c>
      <c r="Q4006">
        <v>9</v>
      </c>
      <c r="R4006">
        <v>3</v>
      </c>
      <c r="S4006">
        <v>9</v>
      </c>
      <c r="T4006">
        <v>7</v>
      </c>
      <c r="U4006">
        <v>7</v>
      </c>
      <c r="V4006">
        <f>COUNTIF(tbl_HRMaster[EmployeeID],tbl_HRMaster[[#This Row],[EmployeeID]])</f>
        <v>1</v>
      </c>
      <c r="W4006">
        <f>IFERROR(INDEX(tbl_EmployeeSurvey[EnvironmentSatisfaction],MATCH(tbl_HRMaster[[#This Row],[EmployeeID]],tbl_EmployeeSurvey[EmployeeID],0)),"Not Found")</f>
        <v>1</v>
      </c>
      <c r="X4006">
        <f>IFERROR(INDEX(tbl_EmployeeSurvey[JobSatisfaction],MATCH(tbl_HRMaster[[#This Row],[EmployeeID]],tbl_EmployeeSurvey[EmployeeID],0)),"Not Found")</f>
        <v>2</v>
      </c>
      <c r="Y4006" s="5">
        <f>IFERROR(INDEX(tbl_EmployeeSurvey[WorkLifeBalance],MATCH(tbl_HRMaster[[#This Row],[EmployeeID]],tbl_EmployeeSurvey[EmployeeID],0)),"Not Found")</f>
        <v>3</v>
      </c>
      <c r="Z4006" s="5">
        <f>IFERROR(VLOOKUP(tbl_HRMaster[[#This Row],[EmployeeID]],tbl_ManagerSurvey[[EmployeeID]:[PerformanceRating]],2,FALSE),"Not Found")</f>
        <v>3</v>
      </c>
      <c r="AA4006" s="5">
        <f>IFERROR(VLOOKUP(tbl_HRMaster[[#This Row],[EmployeeID]],tbl_ManagerSurvey[[EmployeeID]:[PerformanceRating]],3,FALSE),"Not Found")</f>
        <v>3</v>
      </c>
      <c r="AB4006" s="5" t="str">
        <f>IF(tbl_HRMaster[[#This Row],[Attrition]]="Yes","Left","Active")</f>
        <v>Active</v>
      </c>
      <c r="AC4006" s="5" t="str">
        <f>_xlfn.IFS(tbl_HRMaster[[#This Row],[Age]]&lt;25,"Under 25",tbl_HRMaster[[#This Row],[Age]]&lt;35,"25-34",tbl_HRMaster[[#This Row],[Age]]&lt;45,"35-44",tbl_HRMaster[[#This Row],[Age]]&lt;55,"45-54",TRUE,"Above 54")</f>
        <v>35-44</v>
      </c>
      <c r="AD4006" s="5" t="str">
        <f>_xlfn.IFS(
tbl_HRMaster[[#This Row],[YearsAtCompany]]&lt;2,"&lt; 2 Years",
tbl_HRMaster[[#This Row],[YearsAtCompany]]&lt;5,"2-4 Years",
tbl_HRMaster[[#This Row],[YearsAtCompany]]&lt;10,"5-9 Years",
TRUE,"10+ Years"
)</f>
        <v>5-9 Years</v>
      </c>
      <c r="AE4006" s="5">
        <f>IF(tbl_HRMaster[[#This Row],[Attrition]]="Yes",1,0)</f>
        <v>0</v>
      </c>
    </row>
    <row r="4007" spans="1:31" x14ac:dyDescent="0.25">
      <c r="A4007">
        <v>32</v>
      </c>
      <c r="B4007" t="s">
        <v>21</v>
      </c>
      <c r="C4007" t="s">
        <v>22</v>
      </c>
      <c r="D4007" t="s">
        <v>30</v>
      </c>
      <c r="E4007">
        <v>21</v>
      </c>
      <c r="F4007">
        <v>3</v>
      </c>
      <c r="G4007" t="s">
        <v>33</v>
      </c>
      <c r="H4007">
        <v>1273</v>
      </c>
      <c r="I4007" t="s">
        <v>34</v>
      </c>
      <c r="J4007">
        <v>2</v>
      </c>
      <c r="K4007" t="s">
        <v>35</v>
      </c>
      <c r="L4007" t="s">
        <v>27</v>
      </c>
      <c r="M4007">
        <v>23620</v>
      </c>
      <c r="N4007">
        <v>1</v>
      </c>
      <c r="O4007">
        <v>11</v>
      </c>
      <c r="P4007">
        <v>0</v>
      </c>
      <c r="Q4007">
        <v>9</v>
      </c>
      <c r="R4007">
        <v>2</v>
      </c>
      <c r="S4007">
        <v>9</v>
      </c>
      <c r="T4007">
        <v>7</v>
      </c>
      <c r="U4007">
        <v>8</v>
      </c>
      <c r="V4007">
        <f>COUNTIF(tbl_HRMaster[EmployeeID],tbl_HRMaster[[#This Row],[EmployeeID]])</f>
        <v>1</v>
      </c>
      <c r="W4007">
        <f>IFERROR(INDEX(tbl_EmployeeSurvey[EnvironmentSatisfaction],MATCH(tbl_HRMaster[[#This Row],[EmployeeID]],tbl_EmployeeSurvey[EmployeeID],0)),"Not Found")</f>
        <v>1</v>
      </c>
      <c r="X4007">
        <f>IFERROR(INDEX(tbl_EmployeeSurvey[JobSatisfaction],MATCH(tbl_HRMaster[[#This Row],[EmployeeID]],tbl_EmployeeSurvey[EmployeeID],0)),"Not Found")</f>
        <v>4</v>
      </c>
      <c r="Y4007" s="5">
        <f>IFERROR(INDEX(tbl_EmployeeSurvey[WorkLifeBalance],MATCH(tbl_HRMaster[[#This Row],[EmployeeID]],tbl_EmployeeSurvey[EmployeeID],0)),"Not Found")</f>
        <v>3</v>
      </c>
      <c r="Z4007" s="5">
        <f>IFERROR(VLOOKUP(tbl_HRMaster[[#This Row],[EmployeeID]],tbl_ManagerSurvey[[EmployeeID]:[PerformanceRating]],2,FALSE),"Not Found")</f>
        <v>3</v>
      </c>
      <c r="AA4007" s="5">
        <f>IFERROR(VLOOKUP(tbl_HRMaster[[#This Row],[EmployeeID]],tbl_ManagerSurvey[[EmployeeID]:[PerformanceRating]],3,FALSE),"Not Found")</f>
        <v>3</v>
      </c>
      <c r="AB4007" s="5" t="str">
        <f>IF(tbl_HRMaster[[#This Row],[Attrition]]="Yes","Left","Active")</f>
        <v>Active</v>
      </c>
      <c r="AC4007" s="5" t="str">
        <f>_xlfn.IFS(tbl_HRMaster[[#This Row],[Age]]&lt;25,"Under 25",tbl_HRMaster[[#This Row],[Age]]&lt;35,"25-34",tbl_HRMaster[[#This Row],[Age]]&lt;45,"35-44",tbl_HRMaster[[#This Row],[Age]]&lt;55,"45-54",TRUE,"Above 54")</f>
        <v>25-34</v>
      </c>
      <c r="AD4007" s="5" t="str">
        <f>_xlfn.IFS(
tbl_HRMaster[[#This Row],[YearsAtCompany]]&lt;2,"&lt; 2 Years",
tbl_HRMaster[[#This Row],[YearsAtCompany]]&lt;5,"2-4 Years",
tbl_HRMaster[[#This Row],[YearsAtCompany]]&lt;10,"5-9 Years",
TRUE,"10+ Years"
)</f>
        <v>5-9 Years</v>
      </c>
      <c r="AE4007" s="5">
        <f>IF(tbl_HRMaster[[#This Row],[Attrition]]="Yes",1,0)</f>
        <v>0</v>
      </c>
    </row>
    <row r="4008" spans="1:31" x14ac:dyDescent="0.25">
      <c r="A4008">
        <v>32</v>
      </c>
      <c r="B4008" t="s">
        <v>21</v>
      </c>
      <c r="C4008" t="s">
        <v>22</v>
      </c>
      <c r="D4008" t="s">
        <v>30</v>
      </c>
      <c r="E4008">
        <v>21</v>
      </c>
      <c r="F4008">
        <v>3</v>
      </c>
      <c r="G4008" t="s">
        <v>33</v>
      </c>
      <c r="H4008">
        <v>2743</v>
      </c>
      <c r="I4008" t="s">
        <v>34</v>
      </c>
      <c r="J4008">
        <v>2</v>
      </c>
      <c r="K4008" t="s">
        <v>35</v>
      </c>
      <c r="L4008" t="s">
        <v>27</v>
      </c>
      <c r="M4008">
        <v>23620</v>
      </c>
      <c r="N4008">
        <v>1</v>
      </c>
      <c r="O4008">
        <v>11</v>
      </c>
      <c r="P4008">
        <v>0</v>
      </c>
      <c r="Q4008">
        <v>9</v>
      </c>
      <c r="R4008">
        <v>2</v>
      </c>
      <c r="S4008">
        <v>9</v>
      </c>
      <c r="T4008">
        <v>7</v>
      </c>
      <c r="U4008">
        <v>8</v>
      </c>
      <c r="V4008">
        <f>COUNTIF(tbl_HRMaster[EmployeeID],tbl_HRMaster[[#This Row],[EmployeeID]])</f>
        <v>1</v>
      </c>
      <c r="W4008">
        <f>IFERROR(INDEX(tbl_EmployeeSurvey[EnvironmentSatisfaction],MATCH(tbl_HRMaster[[#This Row],[EmployeeID]],tbl_EmployeeSurvey[EmployeeID],0)),"Not Found")</f>
        <v>1</v>
      </c>
      <c r="X4008">
        <f>IFERROR(INDEX(tbl_EmployeeSurvey[JobSatisfaction],MATCH(tbl_HRMaster[[#This Row],[EmployeeID]],tbl_EmployeeSurvey[EmployeeID],0)),"Not Found")</f>
        <v>4</v>
      </c>
      <c r="Y4008" s="5">
        <f>IFERROR(INDEX(tbl_EmployeeSurvey[WorkLifeBalance],MATCH(tbl_HRMaster[[#This Row],[EmployeeID]],tbl_EmployeeSurvey[EmployeeID],0)),"Not Found")</f>
        <v>3</v>
      </c>
      <c r="Z4008" s="5">
        <f>IFERROR(VLOOKUP(tbl_HRMaster[[#This Row],[EmployeeID]],tbl_ManagerSurvey[[EmployeeID]:[PerformanceRating]],2,FALSE),"Not Found")</f>
        <v>3</v>
      </c>
      <c r="AA4008" s="5">
        <f>IFERROR(VLOOKUP(tbl_HRMaster[[#This Row],[EmployeeID]],tbl_ManagerSurvey[[EmployeeID]:[PerformanceRating]],3,FALSE),"Not Found")</f>
        <v>3</v>
      </c>
      <c r="AB4008" s="5" t="str">
        <f>IF(tbl_HRMaster[[#This Row],[Attrition]]="Yes","Left","Active")</f>
        <v>Active</v>
      </c>
      <c r="AC4008" s="5" t="str">
        <f>_xlfn.IFS(tbl_HRMaster[[#This Row],[Age]]&lt;25,"Under 25",tbl_HRMaster[[#This Row],[Age]]&lt;35,"25-34",tbl_HRMaster[[#This Row],[Age]]&lt;45,"35-44",tbl_HRMaster[[#This Row],[Age]]&lt;55,"45-54",TRUE,"Above 54")</f>
        <v>25-34</v>
      </c>
      <c r="AD4008" s="5" t="str">
        <f>_xlfn.IFS(
tbl_HRMaster[[#This Row],[YearsAtCompany]]&lt;2,"&lt; 2 Years",
tbl_HRMaster[[#This Row],[YearsAtCompany]]&lt;5,"2-4 Years",
tbl_HRMaster[[#This Row],[YearsAtCompany]]&lt;10,"5-9 Years",
TRUE,"10+ Years"
)</f>
        <v>5-9 Years</v>
      </c>
      <c r="AE4008" s="5">
        <f>IF(tbl_HRMaster[[#This Row],[Attrition]]="Yes",1,0)</f>
        <v>0</v>
      </c>
    </row>
    <row r="4009" spans="1:31" x14ac:dyDescent="0.25">
      <c r="A4009">
        <v>32</v>
      </c>
      <c r="B4009" t="s">
        <v>21</v>
      </c>
      <c r="C4009" t="s">
        <v>22</v>
      </c>
      <c r="D4009" t="s">
        <v>30</v>
      </c>
      <c r="E4009">
        <v>21</v>
      </c>
      <c r="F4009">
        <v>3</v>
      </c>
      <c r="G4009" t="s">
        <v>33</v>
      </c>
      <c r="H4009">
        <v>4213</v>
      </c>
      <c r="I4009" t="s">
        <v>34</v>
      </c>
      <c r="J4009">
        <v>2</v>
      </c>
      <c r="K4009" t="s">
        <v>35</v>
      </c>
      <c r="L4009" t="s">
        <v>27</v>
      </c>
      <c r="M4009">
        <v>23620</v>
      </c>
      <c r="N4009">
        <v>1</v>
      </c>
      <c r="O4009">
        <v>11</v>
      </c>
      <c r="P4009">
        <v>0</v>
      </c>
      <c r="Q4009">
        <v>9</v>
      </c>
      <c r="R4009">
        <v>2</v>
      </c>
      <c r="S4009">
        <v>9</v>
      </c>
      <c r="T4009">
        <v>7</v>
      </c>
      <c r="U4009">
        <v>8</v>
      </c>
      <c r="V4009">
        <f>COUNTIF(tbl_HRMaster[EmployeeID],tbl_HRMaster[[#This Row],[EmployeeID]])</f>
        <v>1</v>
      </c>
      <c r="W4009">
        <f>IFERROR(INDEX(tbl_EmployeeSurvey[EnvironmentSatisfaction],MATCH(tbl_HRMaster[[#This Row],[EmployeeID]],tbl_EmployeeSurvey[EmployeeID],0)),"Not Found")</f>
        <v>1</v>
      </c>
      <c r="X4009">
        <f>IFERROR(INDEX(tbl_EmployeeSurvey[JobSatisfaction],MATCH(tbl_HRMaster[[#This Row],[EmployeeID]],tbl_EmployeeSurvey[EmployeeID],0)),"Not Found")</f>
        <v>4</v>
      </c>
      <c r="Y4009" s="5">
        <f>IFERROR(INDEX(tbl_EmployeeSurvey[WorkLifeBalance],MATCH(tbl_HRMaster[[#This Row],[EmployeeID]],tbl_EmployeeSurvey[EmployeeID],0)),"Not Found")</f>
        <v>3</v>
      </c>
      <c r="Z4009" s="5">
        <f>IFERROR(VLOOKUP(tbl_HRMaster[[#This Row],[EmployeeID]],tbl_ManagerSurvey[[EmployeeID]:[PerformanceRating]],2,FALSE),"Not Found")</f>
        <v>3</v>
      </c>
      <c r="AA4009" s="5">
        <f>IFERROR(VLOOKUP(tbl_HRMaster[[#This Row],[EmployeeID]],tbl_ManagerSurvey[[EmployeeID]:[PerformanceRating]],3,FALSE),"Not Found")</f>
        <v>3</v>
      </c>
      <c r="AB4009" s="5" t="str">
        <f>IF(tbl_HRMaster[[#This Row],[Attrition]]="Yes","Left","Active")</f>
        <v>Active</v>
      </c>
      <c r="AC4009" s="5" t="str">
        <f>_xlfn.IFS(tbl_HRMaster[[#This Row],[Age]]&lt;25,"Under 25",tbl_HRMaster[[#This Row],[Age]]&lt;35,"25-34",tbl_HRMaster[[#This Row],[Age]]&lt;45,"35-44",tbl_HRMaster[[#This Row],[Age]]&lt;55,"45-54",TRUE,"Above 54")</f>
        <v>25-34</v>
      </c>
      <c r="AD4009" s="5" t="str">
        <f>_xlfn.IFS(
tbl_HRMaster[[#This Row],[YearsAtCompany]]&lt;2,"&lt; 2 Years",
tbl_HRMaster[[#This Row],[YearsAtCompany]]&lt;5,"2-4 Years",
tbl_HRMaster[[#This Row],[YearsAtCompany]]&lt;10,"5-9 Years",
TRUE,"10+ Years"
)</f>
        <v>5-9 Years</v>
      </c>
      <c r="AE4009" s="5">
        <f>IF(tbl_HRMaster[[#This Row],[Attrition]]="Yes",1,0)</f>
        <v>0</v>
      </c>
    </row>
    <row r="4010" spans="1:31" x14ac:dyDescent="0.25">
      <c r="A4010">
        <v>49</v>
      </c>
      <c r="B4010" t="s">
        <v>28</v>
      </c>
      <c r="C4010" t="s">
        <v>22</v>
      </c>
      <c r="D4010" t="s">
        <v>23</v>
      </c>
      <c r="E4010">
        <v>7</v>
      </c>
      <c r="F4010">
        <v>2</v>
      </c>
      <c r="G4010" t="s">
        <v>24</v>
      </c>
      <c r="H4010">
        <v>350</v>
      </c>
      <c r="I4010" t="s">
        <v>25</v>
      </c>
      <c r="J4010">
        <v>2</v>
      </c>
      <c r="K4010" t="s">
        <v>26</v>
      </c>
      <c r="L4010" t="s">
        <v>27</v>
      </c>
      <c r="M4010">
        <v>89980</v>
      </c>
      <c r="N4010">
        <v>1</v>
      </c>
      <c r="O4010">
        <v>14</v>
      </c>
      <c r="P4010">
        <v>2</v>
      </c>
      <c r="Q4010">
        <v>9</v>
      </c>
      <c r="R4010">
        <v>2</v>
      </c>
      <c r="S4010">
        <v>9</v>
      </c>
      <c r="T4010">
        <v>7</v>
      </c>
      <c r="U4010">
        <v>7</v>
      </c>
      <c r="V4010">
        <f>COUNTIF(tbl_HRMaster[EmployeeID],tbl_HRMaster[[#This Row],[EmployeeID]])</f>
        <v>1</v>
      </c>
      <c r="W4010">
        <f>IFERROR(INDEX(tbl_EmployeeSurvey[EnvironmentSatisfaction],MATCH(tbl_HRMaster[[#This Row],[EmployeeID]],tbl_EmployeeSurvey[EmployeeID],0)),"Not Found")</f>
        <v>3</v>
      </c>
      <c r="X4010">
        <f>IFERROR(INDEX(tbl_EmployeeSurvey[JobSatisfaction],MATCH(tbl_HRMaster[[#This Row],[EmployeeID]],tbl_EmployeeSurvey[EmployeeID],0)),"Not Found")</f>
        <v>4</v>
      </c>
      <c r="Y4010" s="5">
        <f>IFERROR(INDEX(tbl_EmployeeSurvey[WorkLifeBalance],MATCH(tbl_HRMaster[[#This Row],[EmployeeID]],tbl_EmployeeSurvey[EmployeeID],0)),"Not Found")</f>
        <v>4</v>
      </c>
      <c r="Z4010" s="5">
        <f>IFERROR(VLOOKUP(tbl_HRMaster[[#This Row],[EmployeeID]],tbl_ManagerSurvey[[EmployeeID]:[PerformanceRating]],2,FALSE),"Not Found")</f>
        <v>4</v>
      </c>
      <c r="AA4010" s="5">
        <f>IFERROR(VLOOKUP(tbl_HRMaster[[#This Row],[EmployeeID]],tbl_ManagerSurvey[[EmployeeID]:[PerformanceRating]],3,FALSE),"Not Found")</f>
        <v>3</v>
      </c>
      <c r="AB4010" s="5" t="str">
        <f>IF(tbl_HRMaster[[#This Row],[Attrition]]="Yes","Left","Active")</f>
        <v>Left</v>
      </c>
      <c r="AC4010" s="5" t="str">
        <f>_xlfn.IFS(tbl_HRMaster[[#This Row],[Age]]&lt;25,"Under 25",tbl_HRMaster[[#This Row],[Age]]&lt;35,"25-34",tbl_HRMaster[[#This Row],[Age]]&lt;45,"35-44",tbl_HRMaster[[#This Row],[Age]]&lt;55,"45-54",TRUE,"Above 54")</f>
        <v>45-54</v>
      </c>
      <c r="AD4010" s="5" t="str">
        <f>_xlfn.IFS(
tbl_HRMaster[[#This Row],[YearsAtCompany]]&lt;2,"&lt; 2 Years",
tbl_HRMaster[[#This Row],[YearsAtCompany]]&lt;5,"2-4 Years",
tbl_HRMaster[[#This Row],[YearsAtCompany]]&lt;10,"5-9 Years",
TRUE,"10+ Years"
)</f>
        <v>5-9 Years</v>
      </c>
      <c r="AE4010" s="5">
        <f>IF(tbl_HRMaster[[#This Row],[Attrition]]="Yes",1,0)</f>
        <v>1</v>
      </c>
    </row>
    <row r="4011" spans="1:31" x14ac:dyDescent="0.25">
      <c r="A4011">
        <v>49</v>
      </c>
      <c r="B4011" t="s">
        <v>28</v>
      </c>
      <c r="C4011" t="s">
        <v>22</v>
      </c>
      <c r="D4011" t="s">
        <v>23</v>
      </c>
      <c r="E4011">
        <v>7</v>
      </c>
      <c r="F4011">
        <v>2</v>
      </c>
      <c r="G4011" t="s">
        <v>24</v>
      </c>
      <c r="H4011">
        <v>1820</v>
      </c>
      <c r="I4011" t="s">
        <v>25</v>
      </c>
      <c r="J4011">
        <v>2</v>
      </c>
      <c r="K4011" t="s">
        <v>26</v>
      </c>
      <c r="L4011" t="s">
        <v>27</v>
      </c>
      <c r="M4011">
        <v>89980</v>
      </c>
      <c r="N4011">
        <v>1</v>
      </c>
      <c r="O4011">
        <v>14</v>
      </c>
      <c r="P4011">
        <v>2</v>
      </c>
      <c r="Q4011">
        <v>9</v>
      </c>
      <c r="R4011">
        <v>2</v>
      </c>
      <c r="S4011">
        <v>9</v>
      </c>
      <c r="T4011">
        <v>7</v>
      </c>
      <c r="U4011">
        <v>7</v>
      </c>
      <c r="V4011">
        <f>COUNTIF(tbl_HRMaster[EmployeeID],tbl_HRMaster[[#This Row],[EmployeeID]])</f>
        <v>1</v>
      </c>
      <c r="W4011">
        <f>IFERROR(INDEX(tbl_EmployeeSurvey[EnvironmentSatisfaction],MATCH(tbl_HRMaster[[#This Row],[EmployeeID]],tbl_EmployeeSurvey[EmployeeID],0)),"Not Found")</f>
        <v>3</v>
      </c>
      <c r="X4011">
        <f>IFERROR(INDEX(tbl_EmployeeSurvey[JobSatisfaction],MATCH(tbl_HRMaster[[#This Row],[EmployeeID]],tbl_EmployeeSurvey[EmployeeID],0)),"Not Found")</f>
        <v>4</v>
      </c>
      <c r="Y4011" s="5">
        <f>IFERROR(INDEX(tbl_EmployeeSurvey[WorkLifeBalance],MATCH(tbl_HRMaster[[#This Row],[EmployeeID]],tbl_EmployeeSurvey[EmployeeID],0)),"Not Found")</f>
        <v>4</v>
      </c>
      <c r="Z4011" s="5">
        <f>IFERROR(VLOOKUP(tbl_HRMaster[[#This Row],[EmployeeID]],tbl_ManagerSurvey[[EmployeeID]:[PerformanceRating]],2,FALSE),"Not Found")</f>
        <v>4</v>
      </c>
      <c r="AA4011" s="5">
        <f>IFERROR(VLOOKUP(tbl_HRMaster[[#This Row],[EmployeeID]],tbl_ManagerSurvey[[EmployeeID]:[PerformanceRating]],3,FALSE),"Not Found")</f>
        <v>3</v>
      </c>
      <c r="AB4011" s="5" t="str">
        <f>IF(tbl_HRMaster[[#This Row],[Attrition]]="Yes","Left","Active")</f>
        <v>Left</v>
      </c>
      <c r="AC4011" s="5" t="str">
        <f>_xlfn.IFS(tbl_HRMaster[[#This Row],[Age]]&lt;25,"Under 25",tbl_HRMaster[[#This Row],[Age]]&lt;35,"25-34",tbl_HRMaster[[#This Row],[Age]]&lt;45,"35-44",tbl_HRMaster[[#This Row],[Age]]&lt;55,"45-54",TRUE,"Above 54")</f>
        <v>45-54</v>
      </c>
      <c r="AD4011" s="5" t="str">
        <f>_xlfn.IFS(
tbl_HRMaster[[#This Row],[YearsAtCompany]]&lt;2,"&lt; 2 Years",
tbl_HRMaster[[#This Row],[YearsAtCompany]]&lt;5,"2-4 Years",
tbl_HRMaster[[#This Row],[YearsAtCompany]]&lt;10,"5-9 Years",
TRUE,"10+ Years"
)</f>
        <v>5-9 Years</v>
      </c>
      <c r="AE4011" s="5">
        <f>IF(tbl_HRMaster[[#This Row],[Attrition]]="Yes",1,0)</f>
        <v>1</v>
      </c>
    </row>
    <row r="4012" spans="1:31" x14ac:dyDescent="0.25">
      <c r="A4012">
        <v>49</v>
      </c>
      <c r="B4012" t="s">
        <v>28</v>
      </c>
      <c r="C4012" t="s">
        <v>22</v>
      </c>
      <c r="D4012" t="s">
        <v>23</v>
      </c>
      <c r="E4012">
        <v>7</v>
      </c>
      <c r="F4012">
        <v>2</v>
      </c>
      <c r="G4012" t="s">
        <v>24</v>
      </c>
      <c r="H4012">
        <v>3290</v>
      </c>
      <c r="I4012" t="s">
        <v>25</v>
      </c>
      <c r="J4012">
        <v>2</v>
      </c>
      <c r="K4012" t="s">
        <v>26</v>
      </c>
      <c r="L4012" t="s">
        <v>27</v>
      </c>
      <c r="M4012">
        <v>89980</v>
      </c>
      <c r="N4012">
        <v>1</v>
      </c>
      <c r="O4012">
        <v>14</v>
      </c>
      <c r="P4012">
        <v>2</v>
      </c>
      <c r="Q4012">
        <v>9</v>
      </c>
      <c r="R4012">
        <v>2</v>
      </c>
      <c r="S4012">
        <v>9</v>
      </c>
      <c r="T4012">
        <v>7</v>
      </c>
      <c r="U4012">
        <v>7</v>
      </c>
      <c r="V4012">
        <f>COUNTIF(tbl_HRMaster[EmployeeID],tbl_HRMaster[[#This Row],[EmployeeID]])</f>
        <v>1</v>
      </c>
      <c r="W4012">
        <f>IFERROR(INDEX(tbl_EmployeeSurvey[EnvironmentSatisfaction],MATCH(tbl_HRMaster[[#This Row],[EmployeeID]],tbl_EmployeeSurvey[EmployeeID],0)),"Not Found")</f>
        <v>3</v>
      </c>
      <c r="X4012">
        <f>IFERROR(INDEX(tbl_EmployeeSurvey[JobSatisfaction],MATCH(tbl_HRMaster[[#This Row],[EmployeeID]],tbl_EmployeeSurvey[EmployeeID],0)),"Not Found")</f>
        <v>4</v>
      </c>
      <c r="Y4012" s="5">
        <f>IFERROR(INDEX(tbl_EmployeeSurvey[WorkLifeBalance],MATCH(tbl_HRMaster[[#This Row],[EmployeeID]],tbl_EmployeeSurvey[EmployeeID],0)),"Not Found")</f>
        <v>4</v>
      </c>
      <c r="Z4012" s="5">
        <f>IFERROR(VLOOKUP(tbl_HRMaster[[#This Row],[EmployeeID]],tbl_ManagerSurvey[[EmployeeID]:[PerformanceRating]],2,FALSE),"Not Found")</f>
        <v>4</v>
      </c>
      <c r="AA4012" s="5">
        <f>IFERROR(VLOOKUP(tbl_HRMaster[[#This Row],[EmployeeID]],tbl_ManagerSurvey[[EmployeeID]:[PerformanceRating]],3,FALSE),"Not Found")</f>
        <v>3</v>
      </c>
      <c r="AB4012" s="5" t="str">
        <f>IF(tbl_HRMaster[[#This Row],[Attrition]]="Yes","Left","Active")</f>
        <v>Left</v>
      </c>
      <c r="AC4012" s="5" t="str">
        <f>_xlfn.IFS(tbl_HRMaster[[#This Row],[Age]]&lt;25,"Under 25",tbl_HRMaster[[#This Row],[Age]]&lt;35,"25-34",tbl_HRMaster[[#This Row],[Age]]&lt;45,"35-44",tbl_HRMaster[[#This Row],[Age]]&lt;55,"45-54",TRUE,"Above 54")</f>
        <v>45-54</v>
      </c>
      <c r="AD4012" s="5" t="str">
        <f>_xlfn.IFS(
tbl_HRMaster[[#This Row],[YearsAtCompany]]&lt;2,"&lt; 2 Years",
tbl_HRMaster[[#This Row],[YearsAtCompany]]&lt;5,"2-4 Years",
tbl_HRMaster[[#This Row],[YearsAtCompany]]&lt;10,"5-9 Years",
TRUE,"10+ Years"
)</f>
        <v>5-9 Years</v>
      </c>
      <c r="AE4012" s="5">
        <f>IF(tbl_HRMaster[[#This Row],[Attrition]]="Yes",1,0)</f>
        <v>1</v>
      </c>
    </row>
    <row r="4013" spans="1:31" x14ac:dyDescent="0.25">
      <c r="A4013">
        <v>34</v>
      </c>
      <c r="B4013" t="s">
        <v>21</v>
      </c>
      <c r="C4013" t="s">
        <v>29</v>
      </c>
      <c r="D4013" t="s">
        <v>23</v>
      </c>
      <c r="E4013">
        <v>28</v>
      </c>
      <c r="F4013">
        <v>4</v>
      </c>
      <c r="G4013" t="s">
        <v>45</v>
      </c>
      <c r="H4013">
        <v>889</v>
      </c>
      <c r="I4013" t="s">
        <v>34</v>
      </c>
      <c r="J4013">
        <v>5</v>
      </c>
      <c r="K4013" t="s">
        <v>42</v>
      </c>
      <c r="L4013" t="s">
        <v>41</v>
      </c>
      <c r="M4013">
        <v>103250</v>
      </c>
      <c r="N4013">
        <v>1</v>
      </c>
      <c r="O4013">
        <v>11</v>
      </c>
      <c r="P4013">
        <v>1</v>
      </c>
      <c r="Q4013">
        <v>9</v>
      </c>
      <c r="R4013">
        <v>3</v>
      </c>
      <c r="S4013">
        <v>9</v>
      </c>
      <c r="T4013">
        <v>7</v>
      </c>
      <c r="U4013">
        <v>2</v>
      </c>
      <c r="V4013">
        <f>COUNTIF(tbl_HRMaster[EmployeeID],tbl_HRMaster[[#This Row],[EmployeeID]])</f>
        <v>1</v>
      </c>
      <c r="W4013">
        <f>IFERROR(INDEX(tbl_EmployeeSurvey[EnvironmentSatisfaction],MATCH(tbl_HRMaster[[#This Row],[EmployeeID]],tbl_EmployeeSurvey[EmployeeID],0)),"Not Found")</f>
        <v>3</v>
      </c>
      <c r="X4013">
        <f>IFERROR(INDEX(tbl_EmployeeSurvey[JobSatisfaction],MATCH(tbl_HRMaster[[#This Row],[EmployeeID]],tbl_EmployeeSurvey[EmployeeID],0)),"Not Found")</f>
        <v>4</v>
      </c>
      <c r="Y4013" s="5">
        <f>IFERROR(INDEX(tbl_EmployeeSurvey[WorkLifeBalance],MATCH(tbl_HRMaster[[#This Row],[EmployeeID]],tbl_EmployeeSurvey[EmployeeID],0)),"Not Found")</f>
        <v>3</v>
      </c>
      <c r="Z4013" s="5">
        <f>IFERROR(VLOOKUP(tbl_HRMaster[[#This Row],[EmployeeID]],tbl_ManagerSurvey[[EmployeeID]:[PerformanceRating]],2,FALSE),"Not Found")</f>
        <v>2</v>
      </c>
      <c r="AA4013" s="5">
        <f>IFERROR(VLOOKUP(tbl_HRMaster[[#This Row],[EmployeeID]],tbl_ManagerSurvey[[EmployeeID]:[PerformanceRating]],3,FALSE),"Not Found")</f>
        <v>3</v>
      </c>
      <c r="AB4013" s="5" t="str">
        <f>IF(tbl_HRMaster[[#This Row],[Attrition]]="Yes","Left","Active")</f>
        <v>Active</v>
      </c>
      <c r="AC4013" s="5" t="str">
        <f>_xlfn.IFS(tbl_HRMaster[[#This Row],[Age]]&lt;25,"Under 25",tbl_HRMaster[[#This Row],[Age]]&lt;35,"25-34",tbl_HRMaster[[#This Row],[Age]]&lt;45,"35-44",tbl_HRMaster[[#This Row],[Age]]&lt;55,"45-54",TRUE,"Above 54")</f>
        <v>25-34</v>
      </c>
      <c r="AD4013" s="5" t="str">
        <f>_xlfn.IFS(
tbl_HRMaster[[#This Row],[YearsAtCompany]]&lt;2,"&lt; 2 Years",
tbl_HRMaster[[#This Row],[YearsAtCompany]]&lt;5,"2-4 Years",
tbl_HRMaster[[#This Row],[YearsAtCompany]]&lt;10,"5-9 Years",
TRUE,"10+ Years"
)</f>
        <v>5-9 Years</v>
      </c>
      <c r="AE4013" s="5">
        <f>IF(tbl_HRMaster[[#This Row],[Attrition]]="Yes",1,0)</f>
        <v>0</v>
      </c>
    </row>
    <row r="4014" spans="1:31" x14ac:dyDescent="0.25">
      <c r="A4014">
        <v>34</v>
      </c>
      <c r="B4014" t="s">
        <v>21</v>
      </c>
      <c r="C4014" t="s">
        <v>29</v>
      </c>
      <c r="D4014" t="s">
        <v>23</v>
      </c>
      <c r="E4014">
        <v>28</v>
      </c>
      <c r="F4014">
        <v>4</v>
      </c>
      <c r="G4014" t="s">
        <v>45</v>
      </c>
      <c r="H4014">
        <v>2359</v>
      </c>
      <c r="I4014" t="s">
        <v>34</v>
      </c>
      <c r="J4014">
        <v>5</v>
      </c>
      <c r="K4014" t="s">
        <v>42</v>
      </c>
      <c r="L4014" t="s">
        <v>41</v>
      </c>
      <c r="M4014">
        <v>103250</v>
      </c>
      <c r="N4014">
        <v>1</v>
      </c>
      <c r="O4014">
        <v>11</v>
      </c>
      <c r="P4014">
        <v>1</v>
      </c>
      <c r="Q4014">
        <v>9</v>
      </c>
      <c r="R4014">
        <v>3</v>
      </c>
      <c r="S4014">
        <v>9</v>
      </c>
      <c r="T4014">
        <v>7</v>
      </c>
      <c r="U4014">
        <v>2</v>
      </c>
      <c r="V4014">
        <f>COUNTIF(tbl_HRMaster[EmployeeID],tbl_HRMaster[[#This Row],[EmployeeID]])</f>
        <v>1</v>
      </c>
      <c r="W4014">
        <f>IFERROR(INDEX(tbl_EmployeeSurvey[EnvironmentSatisfaction],MATCH(tbl_HRMaster[[#This Row],[EmployeeID]],tbl_EmployeeSurvey[EmployeeID],0)),"Not Found")</f>
        <v>3</v>
      </c>
      <c r="X4014">
        <f>IFERROR(INDEX(tbl_EmployeeSurvey[JobSatisfaction],MATCH(tbl_HRMaster[[#This Row],[EmployeeID]],tbl_EmployeeSurvey[EmployeeID],0)),"Not Found")</f>
        <v>4</v>
      </c>
      <c r="Y4014" s="5">
        <f>IFERROR(INDEX(tbl_EmployeeSurvey[WorkLifeBalance],MATCH(tbl_HRMaster[[#This Row],[EmployeeID]],tbl_EmployeeSurvey[EmployeeID],0)),"Not Found")</f>
        <v>3</v>
      </c>
      <c r="Z4014" s="5">
        <f>IFERROR(VLOOKUP(tbl_HRMaster[[#This Row],[EmployeeID]],tbl_ManagerSurvey[[EmployeeID]:[PerformanceRating]],2,FALSE),"Not Found")</f>
        <v>2</v>
      </c>
      <c r="AA4014" s="5">
        <f>IFERROR(VLOOKUP(tbl_HRMaster[[#This Row],[EmployeeID]],tbl_ManagerSurvey[[EmployeeID]:[PerformanceRating]],3,FALSE),"Not Found")</f>
        <v>3</v>
      </c>
      <c r="AB4014" s="5" t="str">
        <f>IF(tbl_HRMaster[[#This Row],[Attrition]]="Yes","Left","Active")</f>
        <v>Active</v>
      </c>
      <c r="AC4014" s="5" t="str">
        <f>_xlfn.IFS(tbl_HRMaster[[#This Row],[Age]]&lt;25,"Under 25",tbl_HRMaster[[#This Row],[Age]]&lt;35,"25-34",tbl_HRMaster[[#This Row],[Age]]&lt;45,"35-44",tbl_HRMaster[[#This Row],[Age]]&lt;55,"45-54",TRUE,"Above 54")</f>
        <v>25-34</v>
      </c>
      <c r="AD4014" s="5" t="str">
        <f>_xlfn.IFS(
tbl_HRMaster[[#This Row],[YearsAtCompany]]&lt;2,"&lt; 2 Years",
tbl_HRMaster[[#This Row],[YearsAtCompany]]&lt;5,"2-4 Years",
tbl_HRMaster[[#This Row],[YearsAtCompany]]&lt;10,"5-9 Years",
TRUE,"10+ Years"
)</f>
        <v>5-9 Years</v>
      </c>
      <c r="AE4014" s="5">
        <f>IF(tbl_HRMaster[[#This Row],[Attrition]]="Yes",1,0)</f>
        <v>0</v>
      </c>
    </row>
    <row r="4015" spans="1:31" x14ac:dyDescent="0.25">
      <c r="A4015">
        <v>34</v>
      </c>
      <c r="B4015" t="s">
        <v>21</v>
      </c>
      <c r="C4015" t="s">
        <v>29</v>
      </c>
      <c r="D4015" t="s">
        <v>23</v>
      </c>
      <c r="E4015">
        <v>28</v>
      </c>
      <c r="F4015">
        <v>4</v>
      </c>
      <c r="G4015" t="s">
        <v>45</v>
      </c>
      <c r="H4015">
        <v>3829</v>
      </c>
      <c r="I4015" t="s">
        <v>34</v>
      </c>
      <c r="J4015">
        <v>5</v>
      </c>
      <c r="K4015" t="s">
        <v>42</v>
      </c>
      <c r="L4015" t="s">
        <v>41</v>
      </c>
      <c r="M4015">
        <v>103250</v>
      </c>
      <c r="N4015">
        <v>1</v>
      </c>
      <c r="O4015">
        <v>11</v>
      </c>
      <c r="P4015">
        <v>1</v>
      </c>
      <c r="Q4015">
        <v>9</v>
      </c>
      <c r="R4015">
        <v>3</v>
      </c>
      <c r="S4015">
        <v>9</v>
      </c>
      <c r="T4015">
        <v>7</v>
      </c>
      <c r="U4015">
        <v>2</v>
      </c>
      <c r="V4015">
        <f>COUNTIF(tbl_HRMaster[EmployeeID],tbl_HRMaster[[#This Row],[EmployeeID]])</f>
        <v>1</v>
      </c>
      <c r="W4015">
        <f>IFERROR(INDEX(tbl_EmployeeSurvey[EnvironmentSatisfaction],MATCH(tbl_HRMaster[[#This Row],[EmployeeID]],tbl_EmployeeSurvey[EmployeeID],0)),"Not Found")</f>
        <v>3</v>
      </c>
      <c r="X4015">
        <f>IFERROR(INDEX(tbl_EmployeeSurvey[JobSatisfaction],MATCH(tbl_HRMaster[[#This Row],[EmployeeID]],tbl_EmployeeSurvey[EmployeeID],0)),"Not Found")</f>
        <v>4</v>
      </c>
      <c r="Y4015" s="5">
        <f>IFERROR(INDEX(tbl_EmployeeSurvey[WorkLifeBalance],MATCH(tbl_HRMaster[[#This Row],[EmployeeID]],tbl_EmployeeSurvey[EmployeeID],0)),"Not Found")</f>
        <v>3</v>
      </c>
      <c r="Z4015" s="5">
        <f>IFERROR(VLOOKUP(tbl_HRMaster[[#This Row],[EmployeeID]],tbl_ManagerSurvey[[EmployeeID]:[PerformanceRating]],2,FALSE),"Not Found")</f>
        <v>2</v>
      </c>
      <c r="AA4015" s="5">
        <f>IFERROR(VLOOKUP(tbl_HRMaster[[#This Row],[EmployeeID]],tbl_ManagerSurvey[[EmployeeID]:[PerformanceRating]],3,FALSE),"Not Found")</f>
        <v>3</v>
      </c>
      <c r="AB4015" s="5" t="str">
        <f>IF(tbl_HRMaster[[#This Row],[Attrition]]="Yes","Left","Active")</f>
        <v>Active</v>
      </c>
      <c r="AC4015" s="5" t="str">
        <f>_xlfn.IFS(tbl_HRMaster[[#This Row],[Age]]&lt;25,"Under 25",tbl_HRMaster[[#This Row],[Age]]&lt;35,"25-34",tbl_HRMaster[[#This Row],[Age]]&lt;45,"35-44",tbl_HRMaster[[#This Row],[Age]]&lt;55,"45-54",TRUE,"Above 54")</f>
        <v>25-34</v>
      </c>
      <c r="AD4015" s="5" t="str">
        <f>_xlfn.IFS(
tbl_HRMaster[[#This Row],[YearsAtCompany]]&lt;2,"&lt; 2 Years",
tbl_HRMaster[[#This Row],[YearsAtCompany]]&lt;5,"2-4 Years",
tbl_HRMaster[[#This Row],[YearsAtCompany]]&lt;10,"5-9 Years",
TRUE,"10+ Years"
)</f>
        <v>5-9 Years</v>
      </c>
      <c r="AE4015" s="5">
        <f>IF(tbl_HRMaster[[#This Row],[Attrition]]="Yes",1,0)</f>
        <v>0</v>
      </c>
    </row>
    <row r="4016" spans="1:31" x14ac:dyDescent="0.25">
      <c r="A4016">
        <v>31</v>
      </c>
      <c r="B4016" t="s">
        <v>21</v>
      </c>
      <c r="C4016" t="s">
        <v>22</v>
      </c>
      <c r="D4016" t="s">
        <v>30</v>
      </c>
      <c r="E4016">
        <v>1</v>
      </c>
      <c r="F4016">
        <v>3</v>
      </c>
      <c r="G4016" t="s">
        <v>24</v>
      </c>
      <c r="H4016">
        <v>9</v>
      </c>
      <c r="I4016" t="s">
        <v>34</v>
      </c>
      <c r="J4016">
        <v>3</v>
      </c>
      <c r="K4016" t="s">
        <v>40</v>
      </c>
      <c r="L4016" t="s">
        <v>27</v>
      </c>
      <c r="M4016">
        <v>20440</v>
      </c>
      <c r="N4016">
        <v>0</v>
      </c>
      <c r="O4016">
        <v>21</v>
      </c>
      <c r="P4016">
        <v>0</v>
      </c>
      <c r="Q4016">
        <v>10</v>
      </c>
      <c r="R4016">
        <v>2</v>
      </c>
      <c r="S4016">
        <v>9</v>
      </c>
      <c r="T4016">
        <v>7</v>
      </c>
      <c r="U4016">
        <v>8</v>
      </c>
      <c r="V4016">
        <f>COUNTIF(tbl_HRMaster[EmployeeID],tbl_HRMaster[[#This Row],[EmployeeID]])</f>
        <v>1</v>
      </c>
      <c r="W4016">
        <f>IFERROR(INDEX(tbl_EmployeeSurvey[EnvironmentSatisfaction],MATCH(tbl_HRMaster[[#This Row],[EmployeeID]],tbl_EmployeeSurvey[EmployeeID],0)),"Not Found")</f>
        <v>2</v>
      </c>
      <c r="X4016">
        <f>IFERROR(INDEX(tbl_EmployeeSurvey[JobSatisfaction],MATCH(tbl_HRMaster[[#This Row],[EmployeeID]],tbl_EmployeeSurvey[EmployeeID],0)),"Not Found")</f>
        <v>4</v>
      </c>
      <c r="Y4016" s="5">
        <f>IFERROR(INDEX(tbl_EmployeeSurvey[WorkLifeBalance],MATCH(tbl_HRMaster[[#This Row],[EmployeeID]],tbl_EmployeeSurvey[EmployeeID],0)),"Not Found")</f>
        <v>3</v>
      </c>
      <c r="Z4016" s="5">
        <f>IFERROR(VLOOKUP(tbl_HRMaster[[#This Row],[EmployeeID]],tbl_ManagerSurvey[[EmployeeID]:[PerformanceRating]],2,FALSE),"Not Found")</f>
        <v>3</v>
      </c>
      <c r="AA4016" s="5">
        <f>IFERROR(VLOOKUP(tbl_HRMaster[[#This Row],[EmployeeID]],tbl_ManagerSurvey[[EmployeeID]:[PerformanceRating]],3,FALSE),"Not Found")</f>
        <v>4</v>
      </c>
      <c r="AB4016" s="5" t="str">
        <f>IF(tbl_HRMaster[[#This Row],[Attrition]]="Yes","Left","Active")</f>
        <v>Active</v>
      </c>
      <c r="AC4016" s="5" t="str">
        <f>_xlfn.IFS(tbl_HRMaster[[#This Row],[Age]]&lt;25,"Under 25",tbl_HRMaster[[#This Row],[Age]]&lt;35,"25-34",tbl_HRMaster[[#This Row],[Age]]&lt;45,"35-44",tbl_HRMaster[[#This Row],[Age]]&lt;55,"45-54",TRUE,"Above 54")</f>
        <v>25-34</v>
      </c>
      <c r="AD4016" s="5" t="str">
        <f>_xlfn.IFS(
tbl_HRMaster[[#This Row],[YearsAtCompany]]&lt;2,"&lt; 2 Years",
tbl_HRMaster[[#This Row],[YearsAtCompany]]&lt;5,"2-4 Years",
tbl_HRMaster[[#This Row],[YearsAtCompany]]&lt;10,"5-9 Years",
TRUE,"10+ Years"
)</f>
        <v>5-9 Years</v>
      </c>
      <c r="AE4016" s="5">
        <f>IF(tbl_HRMaster[[#This Row],[Attrition]]="Yes",1,0)</f>
        <v>0</v>
      </c>
    </row>
    <row r="4017" spans="1:31" x14ac:dyDescent="0.25">
      <c r="A4017">
        <v>31</v>
      </c>
      <c r="B4017" t="s">
        <v>21</v>
      </c>
      <c r="C4017" t="s">
        <v>22</v>
      </c>
      <c r="D4017" t="s">
        <v>30</v>
      </c>
      <c r="E4017">
        <v>1</v>
      </c>
      <c r="F4017">
        <v>3</v>
      </c>
      <c r="G4017" t="s">
        <v>24</v>
      </c>
      <c r="H4017">
        <v>1479</v>
      </c>
      <c r="I4017" t="s">
        <v>34</v>
      </c>
      <c r="J4017">
        <v>3</v>
      </c>
      <c r="K4017" t="s">
        <v>40</v>
      </c>
      <c r="L4017" t="s">
        <v>27</v>
      </c>
      <c r="M4017">
        <v>20440</v>
      </c>
      <c r="N4017">
        <v>0</v>
      </c>
      <c r="O4017">
        <v>21</v>
      </c>
      <c r="P4017">
        <v>0</v>
      </c>
      <c r="Q4017">
        <v>10</v>
      </c>
      <c r="R4017">
        <v>2</v>
      </c>
      <c r="S4017">
        <v>9</v>
      </c>
      <c r="T4017">
        <v>7</v>
      </c>
      <c r="U4017">
        <v>8</v>
      </c>
      <c r="V4017">
        <f>COUNTIF(tbl_HRMaster[EmployeeID],tbl_HRMaster[[#This Row],[EmployeeID]])</f>
        <v>1</v>
      </c>
      <c r="W4017">
        <f>IFERROR(INDEX(tbl_EmployeeSurvey[EnvironmentSatisfaction],MATCH(tbl_HRMaster[[#This Row],[EmployeeID]],tbl_EmployeeSurvey[EmployeeID],0)),"Not Found")</f>
        <v>2</v>
      </c>
      <c r="X4017">
        <f>IFERROR(INDEX(tbl_EmployeeSurvey[JobSatisfaction],MATCH(tbl_HRMaster[[#This Row],[EmployeeID]],tbl_EmployeeSurvey[EmployeeID],0)),"Not Found")</f>
        <v>4</v>
      </c>
      <c r="Y4017" s="5">
        <f>IFERROR(INDEX(tbl_EmployeeSurvey[WorkLifeBalance],MATCH(tbl_HRMaster[[#This Row],[EmployeeID]],tbl_EmployeeSurvey[EmployeeID],0)),"Not Found")</f>
        <v>3</v>
      </c>
      <c r="Z4017" s="5">
        <f>IFERROR(VLOOKUP(tbl_HRMaster[[#This Row],[EmployeeID]],tbl_ManagerSurvey[[EmployeeID]:[PerformanceRating]],2,FALSE),"Not Found")</f>
        <v>3</v>
      </c>
      <c r="AA4017" s="5">
        <f>IFERROR(VLOOKUP(tbl_HRMaster[[#This Row],[EmployeeID]],tbl_ManagerSurvey[[EmployeeID]:[PerformanceRating]],3,FALSE),"Not Found")</f>
        <v>4</v>
      </c>
      <c r="AB4017" s="5" t="str">
        <f>IF(tbl_HRMaster[[#This Row],[Attrition]]="Yes","Left","Active")</f>
        <v>Active</v>
      </c>
      <c r="AC4017" s="5" t="str">
        <f>_xlfn.IFS(tbl_HRMaster[[#This Row],[Age]]&lt;25,"Under 25",tbl_HRMaster[[#This Row],[Age]]&lt;35,"25-34",tbl_HRMaster[[#This Row],[Age]]&lt;45,"35-44",tbl_HRMaster[[#This Row],[Age]]&lt;55,"45-54",TRUE,"Above 54")</f>
        <v>25-34</v>
      </c>
      <c r="AD4017" s="5" t="str">
        <f>_xlfn.IFS(
tbl_HRMaster[[#This Row],[YearsAtCompany]]&lt;2,"&lt; 2 Years",
tbl_HRMaster[[#This Row],[YearsAtCompany]]&lt;5,"2-4 Years",
tbl_HRMaster[[#This Row],[YearsAtCompany]]&lt;10,"5-9 Years",
TRUE,"10+ Years"
)</f>
        <v>5-9 Years</v>
      </c>
      <c r="AE4017" s="5">
        <f>IF(tbl_HRMaster[[#This Row],[Attrition]]="Yes",1,0)</f>
        <v>0</v>
      </c>
    </row>
    <row r="4018" spans="1:31" x14ac:dyDescent="0.25">
      <c r="A4018">
        <v>31</v>
      </c>
      <c r="B4018" t="s">
        <v>21</v>
      </c>
      <c r="C4018" t="s">
        <v>22</v>
      </c>
      <c r="D4018" t="s">
        <v>30</v>
      </c>
      <c r="E4018">
        <v>1</v>
      </c>
      <c r="F4018">
        <v>3</v>
      </c>
      <c r="G4018" t="s">
        <v>24</v>
      </c>
      <c r="H4018">
        <v>2949</v>
      </c>
      <c r="I4018" t="s">
        <v>34</v>
      </c>
      <c r="J4018">
        <v>3</v>
      </c>
      <c r="K4018" t="s">
        <v>40</v>
      </c>
      <c r="L4018" t="s">
        <v>27</v>
      </c>
      <c r="M4018">
        <v>20440</v>
      </c>
      <c r="N4018">
        <v>0</v>
      </c>
      <c r="O4018">
        <v>21</v>
      </c>
      <c r="P4018">
        <v>0</v>
      </c>
      <c r="Q4018">
        <v>10</v>
      </c>
      <c r="R4018">
        <v>2</v>
      </c>
      <c r="S4018">
        <v>9</v>
      </c>
      <c r="T4018">
        <v>7</v>
      </c>
      <c r="U4018">
        <v>8</v>
      </c>
      <c r="V4018">
        <f>COUNTIF(tbl_HRMaster[EmployeeID],tbl_HRMaster[[#This Row],[EmployeeID]])</f>
        <v>1</v>
      </c>
      <c r="W4018">
        <f>IFERROR(INDEX(tbl_EmployeeSurvey[EnvironmentSatisfaction],MATCH(tbl_HRMaster[[#This Row],[EmployeeID]],tbl_EmployeeSurvey[EmployeeID],0)),"Not Found")</f>
        <v>2</v>
      </c>
      <c r="X4018">
        <f>IFERROR(INDEX(tbl_EmployeeSurvey[JobSatisfaction],MATCH(tbl_HRMaster[[#This Row],[EmployeeID]],tbl_EmployeeSurvey[EmployeeID],0)),"Not Found")</f>
        <v>4</v>
      </c>
      <c r="Y4018" s="5">
        <f>IFERROR(INDEX(tbl_EmployeeSurvey[WorkLifeBalance],MATCH(tbl_HRMaster[[#This Row],[EmployeeID]],tbl_EmployeeSurvey[EmployeeID],0)),"Not Found")</f>
        <v>3</v>
      </c>
      <c r="Z4018" s="5">
        <f>IFERROR(VLOOKUP(tbl_HRMaster[[#This Row],[EmployeeID]],tbl_ManagerSurvey[[EmployeeID]:[PerformanceRating]],2,FALSE),"Not Found")</f>
        <v>3</v>
      </c>
      <c r="AA4018" s="5">
        <f>IFERROR(VLOOKUP(tbl_HRMaster[[#This Row],[EmployeeID]],tbl_ManagerSurvey[[EmployeeID]:[PerformanceRating]],3,FALSE),"Not Found")</f>
        <v>4</v>
      </c>
      <c r="AB4018" s="5" t="str">
        <f>IF(tbl_HRMaster[[#This Row],[Attrition]]="Yes","Left","Active")</f>
        <v>Active</v>
      </c>
      <c r="AC4018" s="5" t="str">
        <f>_xlfn.IFS(tbl_HRMaster[[#This Row],[Age]]&lt;25,"Under 25",tbl_HRMaster[[#This Row],[Age]]&lt;35,"25-34",tbl_HRMaster[[#This Row],[Age]]&lt;45,"35-44",tbl_HRMaster[[#This Row],[Age]]&lt;55,"45-54",TRUE,"Above 54")</f>
        <v>25-34</v>
      </c>
      <c r="AD4018" s="5" t="str">
        <f>_xlfn.IFS(
tbl_HRMaster[[#This Row],[YearsAtCompany]]&lt;2,"&lt; 2 Years",
tbl_HRMaster[[#This Row],[YearsAtCompany]]&lt;5,"2-4 Years",
tbl_HRMaster[[#This Row],[YearsAtCompany]]&lt;10,"5-9 Years",
TRUE,"10+ Years"
)</f>
        <v>5-9 Years</v>
      </c>
      <c r="AE4018" s="5">
        <f>IF(tbl_HRMaster[[#This Row],[Attrition]]="Yes",1,0)</f>
        <v>0</v>
      </c>
    </row>
    <row r="4019" spans="1:31" x14ac:dyDescent="0.25">
      <c r="A4019">
        <v>42</v>
      </c>
      <c r="B4019" t="s">
        <v>21</v>
      </c>
      <c r="C4019" t="s">
        <v>22</v>
      </c>
      <c r="D4019" t="s">
        <v>23</v>
      </c>
      <c r="E4019">
        <v>18</v>
      </c>
      <c r="F4019">
        <v>2</v>
      </c>
      <c r="G4019" t="s">
        <v>38</v>
      </c>
      <c r="H4019">
        <v>1469</v>
      </c>
      <c r="I4019" t="s">
        <v>34</v>
      </c>
      <c r="J4019">
        <v>1</v>
      </c>
      <c r="K4019" t="s">
        <v>40</v>
      </c>
      <c r="L4019" t="s">
        <v>41</v>
      </c>
      <c r="M4019">
        <v>23980</v>
      </c>
      <c r="N4019">
        <v>0</v>
      </c>
      <c r="O4019">
        <v>14</v>
      </c>
      <c r="P4019">
        <v>1</v>
      </c>
      <c r="Q4019">
        <v>10</v>
      </c>
      <c r="R4019">
        <v>2</v>
      </c>
      <c r="S4019">
        <v>9</v>
      </c>
      <c r="T4019">
        <v>7</v>
      </c>
      <c r="U4019">
        <v>8</v>
      </c>
      <c r="V4019">
        <f>COUNTIF(tbl_HRMaster[EmployeeID],tbl_HRMaster[[#This Row],[EmployeeID]])</f>
        <v>1</v>
      </c>
      <c r="W4019">
        <f>IFERROR(INDEX(tbl_EmployeeSurvey[EnvironmentSatisfaction],MATCH(tbl_HRMaster[[#This Row],[EmployeeID]],tbl_EmployeeSurvey[EmployeeID],0)),"Not Found")</f>
        <v>4</v>
      </c>
      <c r="X4019">
        <f>IFERROR(INDEX(tbl_EmployeeSurvey[JobSatisfaction],MATCH(tbl_HRMaster[[#This Row],[EmployeeID]],tbl_EmployeeSurvey[EmployeeID],0)),"Not Found")</f>
        <v>3</v>
      </c>
      <c r="Y4019" s="5">
        <f>IFERROR(INDEX(tbl_EmployeeSurvey[WorkLifeBalance],MATCH(tbl_HRMaster[[#This Row],[EmployeeID]],tbl_EmployeeSurvey[EmployeeID],0)),"Not Found")</f>
        <v>3</v>
      </c>
      <c r="Z4019" s="5">
        <f>IFERROR(VLOOKUP(tbl_HRMaster[[#This Row],[EmployeeID]],tbl_ManagerSurvey[[EmployeeID]:[PerformanceRating]],2,FALSE),"Not Found")</f>
        <v>2</v>
      </c>
      <c r="AA4019" s="5">
        <f>IFERROR(VLOOKUP(tbl_HRMaster[[#This Row],[EmployeeID]],tbl_ManagerSurvey[[EmployeeID]:[PerformanceRating]],3,FALSE),"Not Found")</f>
        <v>3</v>
      </c>
      <c r="AB4019" s="5" t="str">
        <f>IF(tbl_HRMaster[[#This Row],[Attrition]]="Yes","Left","Active")</f>
        <v>Active</v>
      </c>
      <c r="AC4019" s="5" t="str">
        <f>_xlfn.IFS(tbl_HRMaster[[#This Row],[Age]]&lt;25,"Under 25",tbl_HRMaster[[#This Row],[Age]]&lt;35,"25-34",tbl_HRMaster[[#This Row],[Age]]&lt;45,"35-44",tbl_HRMaster[[#This Row],[Age]]&lt;55,"45-54",TRUE,"Above 54")</f>
        <v>35-44</v>
      </c>
      <c r="AD4019" s="5" t="str">
        <f>_xlfn.IFS(
tbl_HRMaster[[#This Row],[YearsAtCompany]]&lt;2,"&lt; 2 Years",
tbl_HRMaster[[#This Row],[YearsAtCompany]]&lt;5,"2-4 Years",
tbl_HRMaster[[#This Row],[YearsAtCompany]]&lt;10,"5-9 Years",
TRUE,"10+ Years"
)</f>
        <v>5-9 Years</v>
      </c>
      <c r="AE4019" s="5">
        <f>IF(tbl_HRMaster[[#This Row],[Attrition]]="Yes",1,0)</f>
        <v>0</v>
      </c>
    </row>
    <row r="4020" spans="1:31" x14ac:dyDescent="0.25">
      <c r="A4020">
        <v>42</v>
      </c>
      <c r="B4020" t="s">
        <v>21</v>
      </c>
      <c r="C4020" t="s">
        <v>22</v>
      </c>
      <c r="D4020" t="s">
        <v>23</v>
      </c>
      <c r="E4020">
        <v>18</v>
      </c>
      <c r="F4020">
        <v>2</v>
      </c>
      <c r="G4020" t="s">
        <v>38</v>
      </c>
      <c r="H4020">
        <v>2939</v>
      </c>
      <c r="I4020" t="s">
        <v>34</v>
      </c>
      <c r="J4020">
        <v>1</v>
      </c>
      <c r="K4020" t="s">
        <v>40</v>
      </c>
      <c r="L4020" t="s">
        <v>41</v>
      </c>
      <c r="M4020">
        <v>23980</v>
      </c>
      <c r="N4020">
        <v>0</v>
      </c>
      <c r="O4020">
        <v>14</v>
      </c>
      <c r="P4020">
        <v>1</v>
      </c>
      <c r="Q4020">
        <v>10</v>
      </c>
      <c r="R4020">
        <v>2</v>
      </c>
      <c r="S4020">
        <v>9</v>
      </c>
      <c r="T4020">
        <v>7</v>
      </c>
      <c r="U4020">
        <v>8</v>
      </c>
      <c r="V4020">
        <f>COUNTIF(tbl_HRMaster[EmployeeID],tbl_HRMaster[[#This Row],[EmployeeID]])</f>
        <v>1</v>
      </c>
      <c r="W4020">
        <f>IFERROR(INDEX(tbl_EmployeeSurvey[EnvironmentSatisfaction],MATCH(tbl_HRMaster[[#This Row],[EmployeeID]],tbl_EmployeeSurvey[EmployeeID],0)),"Not Found")</f>
        <v>4</v>
      </c>
      <c r="X4020">
        <f>IFERROR(INDEX(tbl_EmployeeSurvey[JobSatisfaction],MATCH(tbl_HRMaster[[#This Row],[EmployeeID]],tbl_EmployeeSurvey[EmployeeID],0)),"Not Found")</f>
        <v>1</v>
      </c>
      <c r="Y4020" s="5">
        <f>IFERROR(INDEX(tbl_EmployeeSurvey[WorkLifeBalance],MATCH(tbl_HRMaster[[#This Row],[EmployeeID]],tbl_EmployeeSurvey[EmployeeID],0)),"Not Found")</f>
        <v>3</v>
      </c>
      <c r="Z4020" s="5">
        <f>IFERROR(VLOOKUP(tbl_HRMaster[[#This Row],[EmployeeID]],tbl_ManagerSurvey[[EmployeeID]:[PerformanceRating]],2,FALSE),"Not Found")</f>
        <v>2</v>
      </c>
      <c r="AA4020" s="5">
        <f>IFERROR(VLOOKUP(tbl_HRMaster[[#This Row],[EmployeeID]],tbl_ManagerSurvey[[EmployeeID]:[PerformanceRating]],3,FALSE),"Not Found")</f>
        <v>3</v>
      </c>
      <c r="AB4020" s="5" t="str">
        <f>IF(tbl_HRMaster[[#This Row],[Attrition]]="Yes","Left","Active")</f>
        <v>Active</v>
      </c>
      <c r="AC4020" s="5" t="str">
        <f>_xlfn.IFS(tbl_HRMaster[[#This Row],[Age]]&lt;25,"Under 25",tbl_HRMaster[[#This Row],[Age]]&lt;35,"25-34",tbl_HRMaster[[#This Row],[Age]]&lt;45,"35-44",tbl_HRMaster[[#This Row],[Age]]&lt;55,"45-54",TRUE,"Above 54")</f>
        <v>35-44</v>
      </c>
      <c r="AD4020" s="5" t="str">
        <f>_xlfn.IFS(
tbl_HRMaster[[#This Row],[YearsAtCompany]]&lt;2,"&lt; 2 Years",
tbl_HRMaster[[#This Row],[YearsAtCompany]]&lt;5,"2-4 Years",
tbl_HRMaster[[#This Row],[YearsAtCompany]]&lt;10,"5-9 Years",
TRUE,"10+ Years"
)</f>
        <v>5-9 Years</v>
      </c>
      <c r="AE4020" s="5">
        <f>IF(tbl_HRMaster[[#This Row],[Attrition]]="Yes",1,0)</f>
        <v>0</v>
      </c>
    </row>
    <row r="4021" spans="1:31" x14ac:dyDescent="0.25">
      <c r="A4021">
        <v>42</v>
      </c>
      <c r="B4021" t="s">
        <v>21</v>
      </c>
      <c r="C4021" t="s">
        <v>22</v>
      </c>
      <c r="D4021" t="s">
        <v>23</v>
      </c>
      <c r="E4021">
        <v>18</v>
      </c>
      <c r="F4021">
        <v>2</v>
      </c>
      <c r="G4021" t="s">
        <v>38</v>
      </c>
      <c r="H4021">
        <v>4409</v>
      </c>
      <c r="I4021" t="s">
        <v>34</v>
      </c>
      <c r="J4021">
        <v>1</v>
      </c>
      <c r="K4021" t="s">
        <v>40</v>
      </c>
      <c r="L4021" t="s">
        <v>41</v>
      </c>
      <c r="M4021">
        <v>23980</v>
      </c>
      <c r="N4021">
        <v>0</v>
      </c>
      <c r="O4021">
        <v>14</v>
      </c>
      <c r="P4021">
        <v>1</v>
      </c>
      <c r="Q4021">
        <v>10</v>
      </c>
      <c r="R4021">
        <v>2</v>
      </c>
      <c r="S4021">
        <v>9</v>
      </c>
      <c r="T4021">
        <v>7</v>
      </c>
      <c r="U4021">
        <v>8</v>
      </c>
      <c r="V4021">
        <f>COUNTIF(tbl_HRMaster[EmployeeID],tbl_HRMaster[[#This Row],[EmployeeID]])</f>
        <v>1</v>
      </c>
      <c r="W4021">
        <f>IFERROR(INDEX(tbl_EmployeeSurvey[EnvironmentSatisfaction],MATCH(tbl_HRMaster[[#This Row],[EmployeeID]],tbl_EmployeeSurvey[EmployeeID],0)),"Not Found")</f>
        <v>4</v>
      </c>
      <c r="X4021">
        <f>IFERROR(INDEX(tbl_EmployeeSurvey[JobSatisfaction],MATCH(tbl_HRMaster[[#This Row],[EmployeeID]],tbl_EmployeeSurvey[EmployeeID],0)),"Not Found")</f>
        <v>1</v>
      </c>
      <c r="Y4021" s="5">
        <f>IFERROR(INDEX(tbl_EmployeeSurvey[WorkLifeBalance],MATCH(tbl_HRMaster[[#This Row],[EmployeeID]],tbl_EmployeeSurvey[EmployeeID],0)),"Not Found")</f>
        <v>3</v>
      </c>
      <c r="Z4021" s="5">
        <f>IFERROR(VLOOKUP(tbl_HRMaster[[#This Row],[EmployeeID]],tbl_ManagerSurvey[[EmployeeID]:[PerformanceRating]],2,FALSE),"Not Found")</f>
        <v>2</v>
      </c>
      <c r="AA4021" s="5">
        <f>IFERROR(VLOOKUP(tbl_HRMaster[[#This Row],[EmployeeID]],tbl_ManagerSurvey[[EmployeeID]:[PerformanceRating]],3,FALSE),"Not Found")</f>
        <v>3</v>
      </c>
      <c r="AB4021" s="5" t="str">
        <f>IF(tbl_HRMaster[[#This Row],[Attrition]]="Yes","Left","Active")</f>
        <v>Active</v>
      </c>
      <c r="AC4021" s="5" t="str">
        <f>_xlfn.IFS(tbl_HRMaster[[#This Row],[Age]]&lt;25,"Under 25",tbl_HRMaster[[#This Row],[Age]]&lt;35,"25-34",tbl_HRMaster[[#This Row],[Age]]&lt;45,"35-44",tbl_HRMaster[[#This Row],[Age]]&lt;55,"45-54",TRUE,"Above 54")</f>
        <v>35-44</v>
      </c>
      <c r="AD4021" s="5" t="str">
        <f>_xlfn.IFS(
tbl_HRMaster[[#This Row],[YearsAtCompany]]&lt;2,"&lt; 2 Years",
tbl_HRMaster[[#This Row],[YearsAtCompany]]&lt;5,"2-4 Years",
tbl_HRMaster[[#This Row],[YearsAtCompany]]&lt;10,"5-9 Years",
TRUE,"10+ Years"
)</f>
        <v>5-9 Years</v>
      </c>
      <c r="AE4021" s="5">
        <f>IF(tbl_HRMaster[[#This Row],[Attrition]]="Yes",1,0)</f>
        <v>0</v>
      </c>
    </row>
    <row r="4022" spans="1:31" x14ac:dyDescent="0.25">
      <c r="A4022">
        <v>38</v>
      </c>
      <c r="B4022" t="s">
        <v>21</v>
      </c>
      <c r="C4022" t="s">
        <v>22</v>
      </c>
      <c r="D4022" t="s">
        <v>23</v>
      </c>
      <c r="E4022">
        <v>14</v>
      </c>
      <c r="F4022">
        <v>2</v>
      </c>
      <c r="G4022" t="s">
        <v>45</v>
      </c>
      <c r="H4022">
        <v>862</v>
      </c>
      <c r="I4022" t="s">
        <v>25</v>
      </c>
      <c r="J4022">
        <v>1</v>
      </c>
      <c r="K4022" t="s">
        <v>35</v>
      </c>
      <c r="L4022" t="s">
        <v>27</v>
      </c>
      <c r="M4022">
        <v>41710</v>
      </c>
      <c r="N4022">
        <v>0</v>
      </c>
      <c r="O4022">
        <v>23</v>
      </c>
      <c r="P4022">
        <v>0</v>
      </c>
      <c r="Q4022">
        <v>10</v>
      </c>
      <c r="R4022">
        <v>4</v>
      </c>
      <c r="S4022">
        <v>9</v>
      </c>
      <c r="T4022">
        <v>7</v>
      </c>
      <c r="U4022">
        <v>7</v>
      </c>
      <c r="V4022">
        <f>COUNTIF(tbl_HRMaster[EmployeeID],tbl_HRMaster[[#This Row],[EmployeeID]])</f>
        <v>1</v>
      </c>
      <c r="W4022">
        <f>IFERROR(INDEX(tbl_EmployeeSurvey[EnvironmentSatisfaction],MATCH(tbl_HRMaster[[#This Row],[EmployeeID]],tbl_EmployeeSurvey[EmployeeID],0)),"Not Found")</f>
        <v>3</v>
      </c>
      <c r="X4022">
        <f>IFERROR(INDEX(tbl_EmployeeSurvey[JobSatisfaction],MATCH(tbl_HRMaster[[#This Row],[EmployeeID]],tbl_EmployeeSurvey[EmployeeID],0)),"Not Found")</f>
        <v>2</v>
      </c>
      <c r="Y4022" s="5">
        <f>IFERROR(INDEX(tbl_EmployeeSurvey[WorkLifeBalance],MATCH(tbl_HRMaster[[#This Row],[EmployeeID]],tbl_EmployeeSurvey[EmployeeID],0)),"Not Found")</f>
        <v>3</v>
      </c>
      <c r="Z4022" s="5">
        <f>IFERROR(VLOOKUP(tbl_HRMaster[[#This Row],[EmployeeID]],tbl_ManagerSurvey[[EmployeeID]:[PerformanceRating]],2,FALSE),"Not Found")</f>
        <v>4</v>
      </c>
      <c r="AA4022" s="5">
        <f>IFERROR(VLOOKUP(tbl_HRMaster[[#This Row],[EmployeeID]],tbl_ManagerSurvey[[EmployeeID]:[PerformanceRating]],3,FALSE),"Not Found")</f>
        <v>4</v>
      </c>
      <c r="AB4022" s="5" t="str">
        <f>IF(tbl_HRMaster[[#This Row],[Attrition]]="Yes","Left","Active")</f>
        <v>Active</v>
      </c>
      <c r="AC4022" s="5" t="str">
        <f>_xlfn.IFS(tbl_HRMaster[[#This Row],[Age]]&lt;25,"Under 25",tbl_HRMaster[[#This Row],[Age]]&lt;35,"25-34",tbl_HRMaster[[#This Row],[Age]]&lt;45,"35-44",tbl_HRMaster[[#This Row],[Age]]&lt;55,"45-54",TRUE,"Above 54")</f>
        <v>35-44</v>
      </c>
      <c r="AD4022" s="5" t="str">
        <f>_xlfn.IFS(
tbl_HRMaster[[#This Row],[YearsAtCompany]]&lt;2,"&lt; 2 Years",
tbl_HRMaster[[#This Row],[YearsAtCompany]]&lt;5,"2-4 Years",
tbl_HRMaster[[#This Row],[YearsAtCompany]]&lt;10,"5-9 Years",
TRUE,"10+ Years"
)</f>
        <v>5-9 Years</v>
      </c>
      <c r="AE4022" s="5">
        <f>IF(tbl_HRMaster[[#This Row],[Attrition]]="Yes",1,0)</f>
        <v>0</v>
      </c>
    </row>
    <row r="4023" spans="1:31" x14ac:dyDescent="0.25">
      <c r="A4023">
        <v>38</v>
      </c>
      <c r="B4023" t="s">
        <v>21</v>
      </c>
      <c r="C4023" t="s">
        <v>22</v>
      </c>
      <c r="D4023" t="s">
        <v>23</v>
      </c>
      <c r="E4023">
        <v>14</v>
      </c>
      <c r="F4023">
        <v>2</v>
      </c>
      <c r="G4023" t="s">
        <v>45</v>
      </c>
      <c r="H4023">
        <v>2332</v>
      </c>
      <c r="I4023" t="s">
        <v>25</v>
      </c>
      <c r="J4023">
        <v>1</v>
      </c>
      <c r="K4023" t="s">
        <v>35</v>
      </c>
      <c r="L4023" t="s">
        <v>27</v>
      </c>
      <c r="M4023">
        <v>41710</v>
      </c>
      <c r="N4023">
        <v>0</v>
      </c>
      <c r="O4023">
        <v>23</v>
      </c>
      <c r="P4023">
        <v>0</v>
      </c>
      <c r="Q4023">
        <v>10</v>
      </c>
      <c r="R4023">
        <v>4</v>
      </c>
      <c r="S4023">
        <v>9</v>
      </c>
      <c r="T4023">
        <v>7</v>
      </c>
      <c r="U4023">
        <v>7</v>
      </c>
      <c r="V4023">
        <f>COUNTIF(tbl_HRMaster[EmployeeID],tbl_HRMaster[[#This Row],[EmployeeID]])</f>
        <v>1</v>
      </c>
      <c r="W4023">
        <f>IFERROR(INDEX(tbl_EmployeeSurvey[EnvironmentSatisfaction],MATCH(tbl_HRMaster[[#This Row],[EmployeeID]],tbl_EmployeeSurvey[EmployeeID],0)),"Not Found")</f>
        <v>3</v>
      </c>
      <c r="X4023">
        <f>IFERROR(INDEX(tbl_EmployeeSurvey[JobSatisfaction],MATCH(tbl_HRMaster[[#This Row],[EmployeeID]],tbl_EmployeeSurvey[EmployeeID],0)),"Not Found")</f>
        <v>2</v>
      </c>
      <c r="Y4023" s="5">
        <f>IFERROR(INDEX(tbl_EmployeeSurvey[WorkLifeBalance],MATCH(tbl_HRMaster[[#This Row],[EmployeeID]],tbl_EmployeeSurvey[EmployeeID],0)),"Not Found")</f>
        <v>3</v>
      </c>
      <c r="Z4023" s="5">
        <f>IFERROR(VLOOKUP(tbl_HRMaster[[#This Row],[EmployeeID]],tbl_ManagerSurvey[[EmployeeID]:[PerformanceRating]],2,FALSE),"Not Found")</f>
        <v>4</v>
      </c>
      <c r="AA4023" s="5">
        <f>IFERROR(VLOOKUP(tbl_HRMaster[[#This Row],[EmployeeID]],tbl_ManagerSurvey[[EmployeeID]:[PerformanceRating]],3,FALSE),"Not Found")</f>
        <v>4</v>
      </c>
      <c r="AB4023" s="5" t="str">
        <f>IF(tbl_HRMaster[[#This Row],[Attrition]]="Yes","Left","Active")</f>
        <v>Active</v>
      </c>
      <c r="AC4023" s="5" t="str">
        <f>_xlfn.IFS(tbl_HRMaster[[#This Row],[Age]]&lt;25,"Under 25",tbl_HRMaster[[#This Row],[Age]]&lt;35,"25-34",tbl_HRMaster[[#This Row],[Age]]&lt;45,"35-44",tbl_HRMaster[[#This Row],[Age]]&lt;55,"45-54",TRUE,"Above 54")</f>
        <v>35-44</v>
      </c>
      <c r="AD4023" s="5" t="str">
        <f>_xlfn.IFS(
tbl_HRMaster[[#This Row],[YearsAtCompany]]&lt;2,"&lt; 2 Years",
tbl_HRMaster[[#This Row],[YearsAtCompany]]&lt;5,"2-4 Years",
tbl_HRMaster[[#This Row],[YearsAtCompany]]&lt;10,"5-9 Years",
TRUE,"10+ Years"
)</f>
        <v>5-9 Years</v>
      </c>
      <c r="AE4023" s="5">
        <f>IF(tbl_HRMaster[[#This Row],[Attrition]]="Yes",1,0)</f>
        <v>0</v>
      </c>
    </row>
    <row r="4024" spans="1:31" x14ac:dyDescent="0.25">
      <c r="A4024">
        <v>38</v>
      </c>
      <c r="B4024" t="s">
        <v>21</v>
      </c>
      <c r="C4024" t="s">
        <v>22</v>
      </c>
      <c r="D4024" t="s">
        <v>23</v>
      </c>
      <c r="E4024">
        <v>14</v>
      </c>
      <c r="F4024">
        <v>2</v>
      </c>
      <c r="G4024" t="s">
        <v>45</v>
      </c>
      <c r="H4024">
        <v>3802</v>
      </c>
      <c r="I4024" t="s">
        <v>25</v>
      </c>
      <c r="J4024">
        <v>1</v>
      </c>
      <c r="K4024" t="s">
        <v>35</v>
      </c>
      <c r="L4024" t="s">
        <v>27</v>
      </c>
      <c r="M4024">
        <v>41710</v>
      </c>
      <c r="N4024">
        <v>0</v>
      </c>
      <c r="O4024">
        <v>23</v>
      </c>
      <c r="P4024">
        <v>0</v>
      </c>
      <c r="Q4024">
        <v>10</v>
      </c>
      <c r="R4024">
        <v>4</v>
      </c>
      <c r="S4024">
        <v>9</v>
      </c>
      <c r="T4024">
        <v>7</v>
      </c>
      <c r="U4024">
        <v>7</v>
      </c>
      <c r="V4024">
        <f>COUNTIF(tbl_HRMaster[EmployeeID],tbl_HRMaster[[#This Row],[EmployeeID]])</f>
        <v>1</v>
      </c>
      <c r="W4024">
        <f>IFERROR(INDEX(tbl_EmployeeSurvey[EnvironmentSatisfaction],MATCH(tbl_HRMaster[[#This Row],[EmployeeID]],tbl_EmployeeSurvey[EmployeeID],0)),"Not Found")</f>
        <v>3</v>
      </c>
      <c r="X4024">
        <f>IFERROR(INDEX(tbl_EmployeeSurvey[JobSatisfaction],MATCH(tbl_HRMaster[[#This Row],[EmployeeID]],tbl_EmployeeSurvey[EmployeeID],0)),"Not Found")</f>
        <v>2</v>
      </c>
      <c r="Y4024" s="5">
        <f>IFERROR(INDEX(tbl_EmployeeSurvey[WorkLifeBalance],MATCH(tbl_HRMaster[[#This Row],[EmployeeID]],tbl_EmployeeSurvey[EmployeeID],0)),"Not Found")</f>
        <v>3</v>
      </c>
      <c r="Z4024" s="5">
        <f>IFERROR(VLOOKUP(tbl_HRMaster[[#This Row],[EmployeeID]],tbl_ManagerSurvey[[EmployeeID]:[PerformanceRating]],2,FALSE),"Not Found")</f>
        <v>4</v>
      </c>
      <c r="AA4024" s="5">
        <f>IFERROR(VLOOKUP(tbl_HRMaster[[#This Row],[EmployeeID]],tbl_ManagerSurvey[[EmployeeID]:[PerformanceRating]],3,FALSE),"Not Found")</f>
        <v>4</v>
      </c>
      <c r="AB4024" s="5" t="str">
        <f>IF(tbl_HRMaster[[#This Row],[Attrition]]="Yes","Left","Active")</f>
        <v>Active</v>
      </c>
      <c r="AC4024" s="5" t="str">
        <f>_xlfn.IFS(tbl_HRMaster[[#This Row],[Age]]&lt;25,"Under 25",tbl_HRMaster[[#This Row],[Age]]&lt;35,"25-34",tbl_HRMaster[[#This Row],[Age]]&lt;45,"35-44",tbl_HRMaster[[#This Row],[Age]]&lt;55,"45-54",TRUE,"Above 54")</f>
        <v>35-44</v>
      </c>
      <c r="AD4024" s="5" t="str">
        <f>_xlfn.IFS(
tbl_HRMaster[[#This Row],[YearsAtCompany]]&lt;2,"&lt; 2 Years",
tbl_HRMaster[[#This Row],[YearsAtCompany]]&lt;5,"2-4 Years",
tbl_HRMaster[[#This Row],[YearsAtCompany]]&lt;10,"5-9 Years",
TRUE,"10+ Years"
)</f>
        <v>5-9 Years</v>
      </c>
      <c r="AE4024" s="5">
        <f>IF(tbl_HRMaster[[#This Row],[Attrition]]="Yes",1,0)</f>
        <v>0</v>
      </c>
    </row>
    <row r="4025" spans="1:31" x14ac:dyDescent="0.25">
      <c r="A4025">
        <v>30</v>
      </c>
      <c r="B4025" t="s">
        <v>21</v>
      </c>
      <c r="C4025" t="s">
        <v>36</v>
      </c>
      <c r="D4025" t="s">
        <v>30</v>
      </c>
      <c r="E4025">
        <v>2</v>
      </c>
      <c r="F4025">
        <v>4</v>
      </c>
      <c r="G4025" t="s">
        <v>24</v>
      </c>
      <c r="H4025">
        <v>166</v>
      </c>
      <c r="I4025" t="s">
        <v>25</v>
      </c>
      <c r="J4025">
        <v>3</v>
      </c>
      <c r="K4025" t="s">
        <v>31</v>
      </c>
      <c r="L4025" t="s">
        <v>27</v>
      </c>
      <c r="M4025">
        <v>51310</v>
      </c>
      <c r="N4025">
        <v>0</v>
      </c>
      <c r="O4025">
        <v>15</v>
      </c>
      <c r="P4025">
        <v>1</v>
      </c>
      <c r="Q4025">
        <v>10</v>
      </c>
      <c r="R4025">
        <v>2</v>
      </c>
      <c r="S4025">
        <v>9</v>
      </c>
      <c r="T4025">
        <v>7</v>
      </c>
      <c r="U4025">
        <v>8</v>
      </c>
      <c r="V4025">
        <f>COUNTIF(tbl_HRMaster[EmployeeID],tbl_HRMaster[[#This Row],[EmployeeID]])</f>
        <v>1</v>
      </c>
      <c r="W4025">
        <f>IFERROR(INDEX(tbl_EmployeeSurvey[EnvironmentSatisfaction],MATCH(tbl_HRMaster[[#This Row],[EmployeeID]],tbl_EmployeeSurvey[EmployeeID],0)),"Not Found")</f>
        <v>3</v>
      </c>
      <c r="X4025">
        <f>IFERROR(INDEX(tbl_EmployeeSurvey[JobSatisfaction],MATCH(tbl_HRMaster[[#This Row],[EmployeeID]],tbl_EmployeeSurvey[EmployeeID],0)),"Not Found")</f>
        <v>1</v>
      </c>
      <c r="Y4025" s="5">
        <f>IFERROR(INDEX(tbl_EmployeeSurvey[WorkLifeBalance],MATCH(tbl_HRMaster[[#This Row],[EmployeeID]],tbl_EmployeeSurvey[EmployeeID],0)),"Not Found")</f>
        <v>3</v>
      </c>
      <c r="Z4025" s="5">
        <f>IFERROR(VLOOKUP(tbl_HRMaster[[#This Row],[EmployeeID]],tbl_ManagerSurvey[[EmployeeID]:[PerformanceRating]],2,FALSE),"Not Found")</f>
        <v>3</v>
      </c>
      <c r="AA4025" s="5">
        <f>IFERROR(VLOOKUP(tbl_HRMaster[[#This Row],[EmployeeID]],tbl_ManagerSurvey[[EmployeeID]:[PerformanceRating]],3,FALSE),"Not Found")</f>
        <v>3</v>
      </c>
      <c r="AB4025" s="5" t="str">
        <f>IF(tbl_HRMaster[[#This Row],[Attrition]]="Yes","Left","Active")</f>
        <v>Active</v>
      </c>
      <c r="AC4025" s="5" t="str">
        <f>_xlfn.IFS(tbl_HRMaster[[#This Row],[Age]]&lt;25,"Under 25",tbl_HRMaster[[#This Row],[Age]]&lt;35,"25-34",tbl_HRMaster[[#This Row],[Age]]&lt;45,"35-44",tbl_HRMaster[[#This Row],[Age]]&lt;55,"45-54",TRUE,"Above 54")</f>
        <v>25-34</v>
      </c>
      <c r="AD4025" s="5" t="str">
        <f>_xlfn.IFS(
tbl_HRMaster[[#This Row],[YearsAtCompany]]&lt;2,"&lt; 2 Years",
tbl_HRMaster[[#This Row],[YearsAtCompany]]&lt;5,"2-4 Years",
tbl_HRMaster[[#This Row],[YearsAtCompany]]&lt;10,"5-9 Years",
TRUE,"10+ Years"
)</f>
        <v>5-9 Years</v>
      </c>
      <c r="AE4025" s="5">
        <f>IF(tbl_HRMaster[[#This Row],[Attrition]]="Yes",1,0)</f>
        <v>0</v>
      </c>
    </row>
    <row r="4026" spans="1:31" x14ac:dyDescent="0.25">
      <c r="A4026">
        <v>30</v>
      </c>
      <c r="B4026" t="s">
        <v>21</v>
      </c>
      <c r="C4026" t="s">
        <v>36</v>
      </c>
      <c r="D4026" t="s">
        <v>30</v>
      </c>
      <c r="E4026">
        <v>2</v>
      </c>
      <c r="F4026">
        <v>4</v>
      </c>
      <c r="G4026" t="s">
        <v>24</v>
      </c>
      <c r="H4026">
        <v>1636</v>
      </c>
      <c r="I4026" t="s">
        <v>25</v>
      </c>
      <c r="J4026">
        <v>3</v>
      </c>
      <c r="K4026" t="s">
        <v>31</v>
      </c>
      <c r="L4026" t="s">
        <v>27</v>
      </c>
      <c r="M4026">
        <v>51310</v>
      </c>
      <c r="N4026">
        <v>0</v>
      </c>
      <c r="O4026">
        <v>15</v>
      </c>
      <c r="P4026">
        <v>1</v>
      </c>
      <c r="Q4026">
        <v>10</v>
      </c>
      <c r="R4026">
        <v>2</v>
      </c>
      <c r="S4026">
        <v>9</v>
      </c>
      <c r="T4026">
        <v>7</v>
      </c>
      <c r="U4026">
        <v>8</v>
      </c>
      <c r="V4026">
        <f>COUNTIF(tbl_HRMaster[EmployeeID],tbl_HRMaster[[#This Row],[EmployeeID]])</f>
        <v>1</v>
      </c>
      <c r="W4026">
        <f>IFERROR(INDEX(tbl_EmployeeSurvey[EnvironmentSatisfaction],MATCH(tbl_HRMaster[[#This Row],[EmployeeID]],tbl_EmployeeSurvey[EmployeeID],0)),"Not Found")</f>
        <v>3</v>
      </c>
      <c r="X4026">
        <f>IFERROR(INDEX(tbl_EmployeeSurvey[JobSatisfaction],MATCH(tbl_HRMaster[[#This Row],[EmployeeID]],tbl_EmployeeSurvey[EmployeeID],0)),"Not Found")</f>
        <v>1</v>
      </c>
      <c r="Y4026" s="5">
        <f>IFERROR(INDEX(tbl_EmployeeSurvey[WorkLifeBalance],MATCH(tbl_HRMaster[[#This Row],[EmployeeID]],tbl_EmployeeSurvey[EmployeeID],0)),"Not Found")</f>
        <v>3</v>
      </c>
      <c r="Z4026" s="5">
        <f>IFERROR(VLOOKUP(tbl_HRMaster[[#This Row],[EmployeeID]],tbl_ManagerSurvey[[EmployeeID]:[PerformanceRating]],2,FALSE),"Not Found")</f>
        <v>3</v>
      </c>
      <c r="AA4026" s="5">
        <f>IFERROR(VLOOKUP(tbl_HRMaster[[#This Row],[EmployeeID]],tbl_ManagerSurvey[[EmployeeID]:[PerformanceRating]],3,FALSE),"Not Found")</f>
        <v>3</v>
      </c>
      <c r="AB4026" s="5" t="str">
        <f>IF(tbl_HRMaster[[#This Row],[Attrition]]="Yes","Left","Active")</f>
        <v>Active</v>
      </c>
      <c r="AC4026" s="5" t="str">
        <f>_xlfn.IFS(tbl_HRMaster[[#This Row],[Age]]&lt;25,"Under 25",tbl_HRMaster[[#This Row],[Age]]&lt;35,"25-34",tbl_HRMaster[[#This Row],[Age]]&lt;45,"35-44",tbl_HRMaster[[#This Row],[Age]]&lt;55,"45-54",TRUE,"Above 54")</f>
        <v>25-34</v>
      </c>
      <c r="AD4026" s="5" t="str">
        <f>_xlfn.IFS(
tbl_HRMaster[[#This Row],[YearsAtCompany]]&lt;2,"&lt; 2 Years",
tbl_HRMaster[[#This Row],[YearsAtCompany]]&lt;5,"2-4 Years",
tbl_HRMaster[[#This Row],[YearsAtCompany]]&lt;10,"5-9 Years",
TRUE,"10+ Years"
)</f>
        <v>5-9 Years</v>
      </c>
      <c r="AE4026" s="5">
        <f>IF(tbl_HRMaster[[#This Row],[Attrition]]="Yes",1,0)</f>
        <v>0</v>
      </c>
    </row>
    <row r="4027" spans="1:31" x14ac:dyDescent="0.25">
      <c r="A4027">
        <v>30</v>
      </c>
      <c r="B4027" t="s">
        <v>21</v>
      </c>
      <c r="C4027" t="s">
        <v>36</v>
      </c>
      <c r="D4027" t="s">
        <v>30</v>
      </c>
      <c r="E4027">
        <v>2</v>
      </c>
      <c r="F4027">
        <v>4</v>
      </c>
      <c r="G4027" t="s">
        <v>24</v>
      </c>
      <c r="H4027">
        <v>3106</v>
      </c>
      <c r="I4027" t="s">
        <v>25</v>
      </c>
      <c r="J4027">
        <v>3</v>
      </c>
      <c r="K4027" t="s">
        <v>31</v>
      </c>
      <c r="L4027" t="s">
        <v>27</v>
      </c>
      <c r="M4027">
        <v>51310</v>
      </c>
      <c r="N4027">
        <v>0</v>
      </c>
      <c r="O4027">
        <v>15</v>
      </c>
      <c r="P4027">
        <v>1</v>
      </c>
      <c r="Q4027">
        <v>10</v>
      </c>
      <c r="R4027">
        <v>2</v>
      </c>
      <c r="S4027">
        <v>9</v>
      </c>
      <c r="T4027">
        <v>7</v>
      </c>
      <c r="U4027">
        <v>8</v>
      </c>
      <c r="V4027">
        <f>COUNTIF(tbl_HRMaster[EmployeeID],tbl_HRMaster[[#This Row],[EmployeeID]])</f>
        <v>1</v>
      </c>
      <c r="W4027">
        <f>IFERROR(INDEX(tbl_EmployeeSurvey[EnvironmentSatisfaction],MATCH(tbl_HRMaster[[#This Row],[EmployeeID]],tbl_EmployeeSurvey[EmployeeID],0)),"Not Found")</f>
        <v>3</v>
      </c>
      <c r="X4027">
        <f>IFERROR(INDEX(tbl_EmployeeSurvey[JobSatisfaction],MATCH(tbl_HRMaster[[#This Row],[EmployeeID]],tbl_EmployeeSurvey[EmployeeID],0)),"Not Found")</f>
        <v>1</v>
      </c>
      <c r="Y4027" s="5">
        <f>IFERROR(INDEX(tbl_EmployeeSurvey[WorkLifeBalance],MATCH(tbl_HRMaster[[#This Row],[EmployeeID]],tbl_EmployeeSurvey[EmployeeID],0)),"Not Found")</f>
        <v>3</v>
      </c>
      <c r="Z4027" s="5">
        <f>IFERROR(VLOOKUP(tbl_HRMaster[[#This Row],[EmployeeID]],tbl_ManagerSurvey[[EmployeeID]:[PerformanceRating]],2,FALSE),"Not Found")</f>
        <v>3</v>
      </c>
      <c r="AA4027" s="5">
        <f>IFERROR(VLOOKUP(tbl_HRMaster[[#This Row],[EmployeeID]],tbl_ManagerSurvey[[EmployeeID]:[PerformanceRating]],3,FALSE),"Not Found")</f>
        <v>3</v>
      </c>
      <c r="AB4027" s="5" t="str">
        <f>IF(tbl_HRMaster[[#This Row],[Attrition]]="Yes","Left","Active")</f>
        <v>Active</v>
      </c>
      <c r="AC4027" s="5" t="str">
        <f>_xlfn.IFS(tbl_HRMaster[[#This Row],[Age]]&lt;25,"Under 25",tbl_HRMaster[[#This Row],[Age]]&lt;35,"25-34",tbl_HRMaster[[#This Row],[Age]]&lt;45,"35-44",tbl_HRMaster[[#This Row],[Age]]&lt;55,"45-54",TRUE,"Above 54")</f>
        <v>25-34</v>
      </c>
      <c r="AD4027" s="5" t="str">
        <f>_xlfn.IFS(
tbl_HRMaster[[#This Row],[YearsAtCompany]]&lt;2,"&lt; 2 Years",
tbl_HRMaster[[#This Row],[YearsAtCompany]]&lt;5,"2-4 Years",
tbl_HRMaster[[#This Row],[YearsAtCompany]]&lt;10,"5-9 Years",
TRUE,"10+ Years"
)</f>
        <v>5-9 Years</v>
      </c>
      <c r="AE4027" s="5">
        <f>IF(tbl_HRMaster[[#This Row],[Attrition]]="Yes",1,0)</f>
        <v>0</v>
      </c>
    </row>
    <row r="4028" spans="1:31" x14ac:dyDescent="0.25">
      <c r="A4028">
        <v>28</v>
      </c>
      <c r="B4028" t="s">
        <v>21</v>
      </c>
      <c r="C4028" t="s">
        <v>36</v>
      </c>
      <c r="D4028" t="s">
        <v>30</v>
      </c>
      <c r="E4028">
        <v>1</v>
      </c>
      <c r="F4028">
        <v>3</v>
      </c>
      <c r="G4028" t="s">
        <v>38</v>
      </c>
      <c r="H4028">
        <v>687</v>
      </c>
      <c r="I4028" t="s">
        <v>34</v>
      </c>
      <c r="J4028">
        <v>5</v>
      </c>
      <c r="K4028" t="s">
        <v>35</v>
      </c>
      <c r="L4028" t="s">
        <v>27</v>
      </c>
      <c r="M4028">
        <v>56790</v>
      </c>
      <c r="N4028">
        <v>0</v>
      </c>
      <c r="O4028">
        <v>13</v>
      </c>
      <c r="P4028">
        <v>0</v>
      </c>
      <c r="Q4028">
        <v>10</v>
      </c>
      <c r="R4028">
        <v>2</v>
      </c>
      <c r="S4028">
        <v>9</v>
      </c>
      <c r="T4028">
        <v>7</v>
      </c>
      <c r="U4028">
        <v>5</v>
      </c>
      <c r="V4028">
        <f>COUNTIF(tbl_HRMaster[EmployeeID],tbl_HRMaster[[#This Row],[EmployeeID]])</f>
        <v>1</v>
      </c>
      <c r="W4028">
        <f>IFERROR(INDEX(tbl_EmployeeSurvey[EnvironmentSatisfaction],MATCH(tbl_HRMaster[[#This Row],[EmployeeID]],tbl_EmployeeSurvey[EmployeeID],0)),"Not Found")</f>
        <v>3</v>
      </c>
      <c r="X4028">
        <f>IFERROR(INDEX(tbl_EmployeeSurvey[JobSatisfaction],MATCH(tbl_HRMaster[[#This Row],[EmployeeID]],tbl_EmployeeSurvey[EmployeeID],0)),"Not Found")</f>
        <v>4</v>
      </c>
      <c r="Y4028" s="5">
        <f>IFERROR(INDEX(tbl_EmployeeSurvey[WorkLifeBalance],MATCH(tbl_HRMaster[[#This Row],[EmployeeID]],tbl_EmployeeSurvey[EmployeeID],0)),"Not Found")</f>
        <v>3</v>
      </c>
      <c r="Z4028" s="5">
        <f>IFERROR(VLOOKUP(tbl_HRMaster[[#This Row],[EmployeeID]],tbl_ManagerSurvey[[EmployeeID]:[PerformanceRating]],2,FALSE),"Not Found")</f>
        <v>2</v>
      </c>
      <c r="AA4028" s="5">
        <f>IFERROR(VLOOKUP(tbl_HRMaster[[#This Row],[EmployeeID]],tbl_ManagerSurvey[[EmployeeID]:[PerformanceRating]],3,FALSE),"Not Found")</f>
        <v>3</v>
      </c>
      <c r="AB4028" s="5" t="str">
        <f>IF(tbl_HRMaster[[#This Row],[Attrition]]="Yes","Left","Active")</f>
        <v>Active</v>
      </c>
      <c r="AC4028" s="5" t="str">
        <f>_xlfn.IFS(tbl_HRMaster[[#This Row],[Age]]&lt;25,"Under 25",tbl_HRMaster[[#This Row],[Age]]&lt;35,"25-34",tbl_HRMaster[[#This Row],[Age]]&lt;45,"35-44",tbl_HRMaster[[#This Row],[Age]]&lt;55,"45-54",TRUE,"Above 54")</f>
        <v>25-34</v>
      </c>
      <c r="AD4028" s="5" t="str">
        <f>_xlfn.IFS(
tbl_HRMaster[[#This Row],[YearsAtCompany]]&lt;2,"&lt; 2 Years",
tbl_HRMaster[[#This Row],[YearsAtCompany]]&lt;5,"2-4 Years",
tbl_HRMaster[[#This Row],[YearsAtCompany]]&lt;10,"5-9 Years",
TRUE,"10+ Years"
)</f>
        <v>5-9 Years</v>
      </c>
      <c r="AE4028" s="5">
        <f>IF(tbl_HRMaster[[#This Row],[Attrition]]="Yes",1,0)</f>
        <v>0</v>
      </c>
    </row>
    <row r="4029" spans="1:31" x14ac:dyDescent="0.25">
      <c r="A4029">
        <v>28</v>
      </c>
      <c r="B4029" t="s">
        <v>21</v>
      </c>
      <c r="C4029" t="s">
        <v>36</v>
      </c>
      <c r="D4029" t="s">
        <v>30</v>
      </c>
      <c r="E4029">
        <v>1</v>
      </c>
      <c r="F4029">
        <v>3</v>
      </c>
      <c r="G4029" t="s">
        <v>38</v>
      </c>
      <c r="H4029">
        <v>2157</v>
      </c>
      <c r="I4029" t="s">
        <v>34</v>
      </c>
      <c r="J4029">
        <v>5</v>
      </c>
      <c r="K4029" t="s">
        <v>35</v>
      </c>
      <c r="L4029" t="s">
        <v>27</v>
      </c>
      <c r="M4029">
        <v>56790</v>
      </c>
      <c r="N4029">
        <v>0</v>
      </c>
      <c r="O4029">
        <v>13</v>
      </c>
      <c r="P4029">
        <v>0</v>
      </c>
      <c r="Q4029">
        <v>10</v>
      </c>
      <c r="R4029">
        <v>2</v>
      </c>
      <c r="S4029">
        <v>9</v>
      </c>
      <c r="T4029">
        <v>7</v>
      </c>
      <c r="U4029">
        <v>5</v>
      </c>
      <c r="V4029">
        <f>COUNTIF(tbl_HRMaster[EmployeeID],tbl_HRMaster[[#This Row],[EmployeeID]])</f>
        <v>1</v>
      </c>
      <c r="W4029">
        <f>IFERROR(INDEX(tbl_EmployeeSurvey[EnvironmentSatisfaction],MATCH(tbl_HRMaster[[#This Row],[EmployeeID]],tbl_EmployeeSurvey[EmployeeID],0)),"Not Found")</f>
        <v>3</v>
      </c>
      <c r="X4029">
        <f>IFERROR(INDEX(tbl_EmployeeSurvey[JobSatisfaction],MATCH(tbl_HRMaster[[#This Row],[EmployeeID]],tbl_EmployeeSurvey[EmployeeID],0)),"Not Found")</f>
        <v>4</v>
      </c>
      <c r="Y4029" s="5">
        <f>IFERROR(INDEX(tbl_EmployeeSurvey[WorkLifeBalance],MATCH(tbl_HRMaster[[#This Row],[EmployeeID]],tbl_EmployeeSurvey[EmployeeID],0)),"Not Found")</f>
        <v>3</v>
      </c>
      <c r="Z4029" s="5">
        <f>IFERROR(VLOOKUP(tbl_HRMaster[[#This Row],[EmployeeID]],tbl_ManagerSurvey[[EmployeeID]:[PerformanceRating]],2,FALSE),"Not Found")</f>
        <v>2</v>
      </c>
      <c r="AA4029" s="5">
        <f>IFERROR(VLOOKUP(tbl_HRMaster[[#This Row],[EmployeeID]],tbl_ManagerSurvey[[EmployeeID]:[PerformanceRating]],3,FALSE),"Not Found")</f>
        <v>3</v>
      </c>
      <c r="AB4029" s="5" t="str">
        <f>IF(tbl_HRMaster[[#This Row],[Attrition]]="Yes","Left","Active")</f>
        <v>Active</v>
      </c>
      <c r="AC4029" s="5" t="str">
        <f>_xlfn.IFS(tbl_HRMaster[[#This Row],[Age]]&lt;25,"Under 25",tbl_HRMaster[[#This Row],[Age]]&lt;35,"25-34",tbl_HRMaster[[#This Row],[Age]]&lt;45,"35-44",tbl_HRMaster[[#This Row],[Age]]&lt;55,"45-54",TRUE,"Above 54")</f>
        <v>25-34</v>
      </c>
      <c r="AD4029" s="5" t="str">
        <f>_xlfn.IFS(
tbl_HRMaster[[#This Row],[YearsAtCompany]]&lt;2,"&lt; 2 Years",
tbl_HRMaster[[#This Row],[YearsAtCompany]]&lt;5,"2-4 Years",
tbl_HRMaster[[#This Row],[YearsAtCompany]]&lt;10,"5-9 Years",
TRUE,"10+ Years"
)</f>
        <v>5-9 Years</v>
      </c>
      <c r="AE4029" s="5">
        <f>IF(tbl_HRMaster[[#This Row],[Attrition]]="Yes",1,0)</f>
        <v>0</v>
      </c>
    </row>
    <row r="4030" spans="1:31" x14ac:dyDescent="0.25">
      <c r="A4030">
        <v>28</v>
      </c>
      <c r="B4030" t="s">
        <v>21</v>
      </c>
      <c r="C4030" t="s">
        <v>36</v>
      </c>
      <c r="D4030" t="s">
        <v>30</v>
      </c>
      <c r="E4030">
        <v>1</v>
      </c>
      <c r="F4030">
        <v>3</v>
      </c>
      <c r="G4030" t="s">
        <v>38</v>
      </c>
      <c r="H4030">
        <v>3627</v>
      </c>
      <c r="I4030" t="s">
        <v>34</v>
      </c>
      <c r="J4030">
        <v>5</v>
      </c>
      <c r="K4030" t="s">
        <v>35</v>
      </c>
      <c r="L4030" t="s">
        <v>27</v>
      </c>
      <c r="M4030">
        <v>56790</v>
      </c>
      <c r="N4030">
        <v>0</v>
      </c>
      <c r="O4030">
        <v>13</v>
      </c>
      <c r="P4030">
        <v>0</v>
      </c>
      <c r="Q4030">
        <v>10</v>
      </c>
      <c r="R4030">
        <v>2</v>
      </c>
      <c r="S4030">
        <v>9</v>
      </c>
      <c r="T4030">
        <v>7</v>
      </c>
      <c r="U4030">
        <v>5</v>
      </c>
      <c r="V4030">
        <f>COUNTIF(tbl_HRMaster[EmployeeID],tbl_HRMaster[[#This Row],[EmployeeID]])</f>
        <v>1</v>
      </c>
      <c r="W4030">
        <f>IFERROR(INDEX(tbl_EmployeeSurvey[EnvironmentSatisfaction],MATCH(tbl_HRMaster[[#This Row],[EmployeeID]],tbl_EmployeeSurvey[EmployeeID],0)),"Not Found")</f>
        <v>3</v>
      </c>
      <c r="X4030">
        <f>IFERROR(INDEX(tbl_EmployeeSurvey[JobSatisfaction],MATCH(tbl_HRMaster[[#This Row],[EmployeeID]],tbl_EmployeeSurvey[EmployeeID],0)),"Not Found")</f>
        <v>4</v>
      </c>
      <c r="Y4030" s="5">
        <f>IFERROR(INDEX(tbl_EmployeeSurvey[WorkLifeBalance],MATCH(tbl_HRMaster[[#This Row],[EmployeeID]],tbl_EmployeeSurvey[EmployeeID],0)),"Not Found")</f>
        <v>3</v>
      </c>
      <c r="Z4030" s="5">
        <f>IFERROR(VLOOKUP(tbl_HRMaster[[#This Row],[EmployeeID]],tbl_ManagerSurvey[[EmployeeID]:[PerformanceRating]],2,FALSE),"Not Found")</f>
        <v>2</v>
      </c>
      <c r="AA4030" s="5">
        <f>IFERROR(VLOOKUP(tbl_HRMaster[[#This Row],[EmployeeID]],tbl_ManagerSurvey[[EmployeeID]:[PerformanceRating]],3,FALSE),"Not Found")</f>
        <v>3</v>
      </c>
      <c r="AB4030" s="5" t="str">
        <f>IF(tbl_HRMaster[[#This Row],[Attrition]]="Yes","Left","Active")</f>
        <v>Active</v>
      </c>
      <c r="AC4030" s="5" t="str">
        <f>_xlfn.IFS(tbl_HRMaster[[#This Row],[Age]]&lt;25,"Under 25",tbl_HRMaster[[#This Row],[Age]]&lt;35,"25-34",tbl_HRMaster[[#This Row],[Age]]&lt;45,"35-44",tbl_HRMaster[[#This Row],[Age]]&lt;55,"45-54",TRUE,"Above 54")</f>
        <v>25-34</v>
      </c>
      <c r="AD4030" s="5" t="str">
        <f>_xlfn.IFS(
tbl_HRMaster[[#This Row],[YearsAtCompany]]&lt;2,"&lt; 2 Years",
tbl_HRMaster[[#This Row],[YearsAtCompany]]&lt;5,"2-4 Years",
tbl_HRMaster[[#This Row],[YearsAtCompany]]&lt;10,"5-9 Years",
TRUE,"10+ Years"
)</f>
        <v>5-9 Years</v>
      </c>
      <c r="AE4030" s="5">
        <f>IF(tbl_HRMaster[[#This Row],[Attrition]]="Yes",1,0)</f>
        <v>0</v>
      </c>
    </row>
    <row r="4031" spans="1:31" x14ac:dyDescent="0.25">
      <c r="A4031">
        <v>42</v>
      </c>
      <c r="B4031" t="s">
        <v>21</v>
      </c>
      <c r="C4031" t="s">
        <v>22</v>
      </c>
      <c r="D4031" t="s">
        <v>30</v>
      </c>
      <c r="E4031">
        <v>20</v>
      </c>
      <c r="F4031">
        <v>2</v>
      </c>
      <c r="G4031" t="s">
        <v>38</v>
      </c>
      <c r="H4031">
        <v>347</v>
      </c>
      <c r="I4031" t="s">
        <v>34</v>
      </c>
      <c r="J4031">
        <v>2</v>
      </c>
      <c r="K4031" t="s">
        <v>43</v>
      </c>
      <c r="L4031" t="s">
        <v>27</v>
      </c>
      <c r="M4031">
        <v>72950</v>
      </c>
      <c r="N4031">
        <v>1</v>
      </c>
      <c r="O4031">
        <v>15</v>
      </c>
      <c r="P4031">
        <v>0</v>
      </c>
      <c r="Q4031">
        <v>10</v>
      </c>
      <c r="R4031">
        <v>3</v>
      </c>
      <c r="S4031">
        <v>9</v>
      </c>
      <c r="T4031">
        <v>7</v>
      </c>
      <c r="U4031">
        <v>8</v>
      </c>
      <c r="V4031">
        <f>COUNTIF(tbl_HRMaster[EmployeeID],tbl_HRMaster[[#This Row],[EmployeeID]])</f>
        <v>1</v>
      </c>
      <c r="W4031">
        <f>IFERROR(INDEX(tbl_EmployeeSurvey[EnvironmentSatisfaction],MATCH(tbl_HRMaster[[#This Row],[EmployeeID]],tbl_EmployeeSurvey[EmployeeID],0)),"Not Found")</f>
        <v>2</v>
      </c>
      <c r="X4031">
        <f>IFERROR(INDEX(tbl_EmployeeSurvey[JobSatisfaction],MATCH(tbl_HRMaster[[#This Row],[EmployeeID]],tbl_EmployeeSurvey[EmployeeID],0)),"Not Found")</f>
        <v>2</v>
      </c>
      <c r="Y4031" s="5">
        <f>IFERROR(INDEX(tbl_EmployeeSurvey[WorkLifeBalance],MATCH(tbl_HRMaster[[#This Row],[EmployeeID]],tbl_EmployeeSurvey[EmployeeID],0)),"Not Found")</f>
        <v>2</v>
      </c>
      <c r="Z4031" s="5">
        <f>IFERROR(VLOOKUP(tbl_HRMaster[[#This Row],[EmployeeID]],tbl_ManagerSurvey[[EmployeeID]:[PerformanceRating]],2,FALSE),"Not Found")</f>
        <v>3</v>
      </c>
      <c r="AA4031" s="5">
        <f>IFERROR(VLOOKUP(tbl_HRMaster[[#This Row],[EmployeeID]],tbl_ManagerSurvey[[EmployeeID]:[PerformanceRating]],3,FALSE),"Not Found")</f>
        <v>3</v>
      </c>
      <c r="AB4031" s="5" t="str">
        <f>IF(tbl_HRMaster[[#This Row],[Attrition]]="Yes","Left","Active")</f>
        <v>Active</v>
      </c>
      <c r="AC4031" s="5" t="str">
        <f>_xlfn.IFS(tbl_HRMaster[[#This Row],[Age]]&lt;25,"Under 25",tbl_HRMaster[[#This Row],[Age]]&lt;35,"25-34",tbl_HRMaster[[#This Row],[Age]]&lt;45,"35-44",tbl_HRMaster[[#This Row],[Age]]&lt;55,"45-54",TRUE,"Above 54")</f>
        <v>35-44</v>
      </c>
      <c r="AD4031" s="5" t="str">
        <f>_xlfn.IFS(
tbl_HRMaster[[#This Row],[YearsAtCompany]]&lt;2,"&lt; 2 Years",
tbl_HRMaster[[#This Row],[YearsAtCompany]]&lt;5,"2-4 Years",
tbl_HRMaster[[#This Row],[YearsAtCompany]]&lt;10,"5-9 Years",
TRUE,"10+ Years"
)</f>
        <v>5-9 Years</v>
      </c>
      <c r="AE4031" s="5">
        <f>IF(tbl_HRMaster[[#This Row],[Attrition]]="Yes",1,0)</f>
        <v>0</v>
      </c>
    </row>
    <row r="4032" spans="1:31" x14ac:dyDescent="0.25">
      <c r="A4032">
        <v>42</v>
      </c>
      <c r="B4032" t="s">
        <v>21</v>
      </c>
      <c r="C4032" t="s">
        <v>22</v>
      </c>
      <c r="D4032" t="s">
        <v>30</v>
      </c>
      <c r="E4032">
        <v>20</v>
      </c>
      <c r="F4032">
        <v>2</v>
      </c>
      <c r="G4032" t="s">
        <v>38</v>
      </c>
      <c r="H4032">
        <v>1817</v>
      </c>
      <c r="I4032" t="s">
        <v>34</v>
      </c>
      <c r="J4032">
        <v>2</v>
      </c>
      <c r="K4032" t="s">
        <v>43</v>
      </c>
      <c r="L4032" t="s">
        <v>27</v>
      </c>
      <c r="M4032">
        <v>72950</v>
      </c>
      <c r="N4032">
        <v>1</v>
      </c>
      <c r="O4032">
        <v>15</v>
      </c>
      <c r="P4032">
        <v>0</v>
      </c>
      <c r="Q4032">
        <v>10</v>
      </c>
      <c r="R4032">
        <v>3</v>
      </c>
      <c r="S4032">
        <v>9</v>
      </c>
      <c r="T4032">
        <v>7</v>
      </c>
      <c r="U4032">
        <v>8</v>
      </c>
      <c r="V4032">
        <f>COUNTIF(tbl_HRMaster[EmployeeID],tbl_HRMaster[[#This Row],[EmployeeID]])</f>
        <v>1</v>
      </c>
      <c r="W4032">
        <f>IFERROR(INDEX(tbl_EmployeeSurvey[EnvironmentSatisfaction],MATCH(tbl_HRMaster[[#This Row],[EmployeeID]],tbl_EmployeeSurvey[EmployeeID],0)),"Not Found")</f>
        <v>2</v>
      </c>
      <c r="X4032">
        <f>IFERROR(INDEX(tbl_EmployeeSurvey[JobSatisfaction],MATCH(tbl_HRMaster[[#This Row],[EmployeeID]],tbl_EmployeeSurvey[EmployeeID],0)),"Not Found")</f>
        <v>2</v>
      </c>
      <c r="Y4032" s="5">
        <f>IFERROR(INDEX(tbl_EmployeeSurvey[WorkLifeBalance],MATCH(tbl_HRMaster[[#This Row],[EmployeeID]],tbl_EmployeeSurvey[EmployeeID],0)),"Not Found")</f>
        <v>2</v>
      </c>
      <c r="Z4032" s="5">
        <f>IFERROR(VLOOKUP(tbl_HRMaster[[#This Row],[EmployeeID]],tbl_ManagerSurvey[[EmployeeID]:[PerformanceRating]],2,FALSE),"Not Found")</f>
        <v>3</v>
      </c>
      <c r="AA4032" s="5">
        <f>IFERROR(VLOOKUP(tbl_HRMaster[[#This Row],[EmployeeID]],tbl_ManagerSurvey[[EmployeeID]:[PerformanceRating]],3,FALSE),"Not Found")</f>
        <v>3</v>
      </c>
      <c r="AB4032" s="5" t="str">
        <f>IF(tbl_HRMaster[[#This Row],[Attrition]]="Yes","Left","Active")</f>
        <v>Active</v>
      </c>
      <c r="AC4032" s="5" t="str">
        <f>_xlfn.IFS(tbl_HRMaster[[#This Row],[Age]]&lt;25,"Under 25",tbl_HRMaster[[#This Row],[Age]]&lt;35,"25-34",tbl_HRMaster[[#This Row],[Age]]&lt;45,"35-44",tbl_HRMaster[[#This Row],[Age]]&lt;55,"45-54",TRUE,"Above 54")</f>
        <v>35-44</v>
      </c>
      <c r="AD4032" s="5" t="str">
        <f>_xlfn.IFS(
tbl_HRMaster[[#This Row],[YearsAtCompany]]&lt;2,"&lt; 2 Years",
tbl_HRMaster[[#This Row],[YearsAtCompany]]&lt;5,"2-4 Years",
tbl_HRMaster[[#This Row],[YearsAtCompany]]&lt;10,"5-9 Years",
TRUE,"10+ Years"
)</f>
        <v>5-9 Years</v>
      </c>
      <c r="AE4032" s="5">
        <f>IF(tbl_HRMaster[[#This Row],[Attrition]]="Yes",1,0)</f>
        <v>0</v>
      </c>
    </row>
    <row r="4033" spans="1:31" x14ac:dyDescent="0.25">
      <c r="A4033">
        <v>42</v>
      </c>
      <c r="B4033" t="s">
        <v>21</v>
      </c>
      <c r="C4033" t="s">
        <v>22</v>
      </c>
      <c r="D4033" t="s">
        <v>30</v>
      </c>
      <c r="E4033">
        <v>20</v>
      </c>
      <c r="F4033">
        <v>2</v>
      </c>
      <c r="G4033" t="s">
        <v>38</v>
      </c>
      <c r="H4033">
        <v>3287</v>
      </c>
      <c r="I4033" t="s">
        <v>34</v>
      </c>
      <c r="J4033">
        <v>2</v>
      </c>
      <c r="K4033" t="s">
        <v>43</v>
      </c>
      <c r="L4033" t="s">
        <v>27</v>
      </c>
      <c r="M4033">
        <v>72950</v>
      </c>
      <c r="N4033">
        <v>1</v>
      </c>
      <c r="O4033">
        <v>15</v>
      </c>
      <c r="P4033">
        <v>0</v>
      </c>
      <c r="Q4033">
        <v>10</v>
      </c>
      <c r="R4033">
        <v>3</v>
      </c>
      <c r="S4033">
        <v>9</v>
      </c>
      <c r="T4033">
        <v>7</v>
      </c>
      <c r="U4033">
        <v>8</v>
      </c>
      <c r="V4033">
        <f>COUNTIF(tbl_HRMaster[EmployeeID],tbl_HRMaster[[#This Row],[EmployeeID]])</f>
        <v>1</v>
      </c>
      <c r="W4033">
        <f>IFERROR(INDEX(tbl_EmployeeSurvey[EnvironmentSatisfaction],MATCH(tbl_HRMaster[[#This Row],[EmployeeID]],tbl_EmployeeSurvey[EmployeeID],0)),"Not Found")</f>
        <v>2</v>
      </c>
      <c r="X4033">
        <f>IFERROR(INDEX(tbl_EmployeeSurvey[JobSatisfaction],MATCH(tbl_HRMaster[[#This Row],[EmployeeID]],tbl_EmployeeSurvey[EmployeeID],0)),"Not Found")</f>
        <v>2</v>
      </c>
      <c r="Y4033" s="5">
        <f>IFERROR(INDEX(tbl_EmployeeSurvey[WorkLifeBalance],MATCH(tbl_HRMaster[[#This Row],[EmployeeID]],tbl_EmployeeSurvey[EmployeeID],0)),"Not Found")</f>
        <v>2</v>
      </c>
      <c r="Z4033" s="5">
        <f>IFERROR(VLOOKUP(tbl_HRMaster[[#This Row],[EmployeeID]],tbl_ManagerSurvey[[EmployeeID]:[PerformanceRating]],2,FALSE),"Not Found")</f>
        <v>3</v>
      </c>
      <c r="AA4033" s="5">
        <f>IFERROR(VLOOKUP(tbl_HRMaster[[#This Row],[EmployeeID]],tbl_ManagerSurvey[[EmployeeID]:[PerformanceRating]],3,FALSE),"Not Found")</f>
        <v>3</v>
      </c>
      <c r="AB4033" s="5" t="str">
        <f>IF(tbl_HRMaster[[#This Row],[Attrition]]="Yes","Left","Active")</f>
        <v>Active</v>
      </c>
      <c r="AC4033" s="5" t="str">
        <f>_xlfn.IFS(tbl_HRMaster[[#This Row],[Age]]&lt;25,"Under 25",tbl_HRMaster[[#This Row],[Age]]&lt;35,"25-34",tbl_HRMaster[[#This Row],[Age]]&lt;45,"35-44",tbl_HRMaster[[#This Row],[Age]]&lt;55,"45-54",TRUE,"Above 54")</f>
        <v>35-44</v>
      </c>
      <c r="AD4033" s="5" t="str">
        <f>_xlfn.IFS(
tbl_HRMaster[[#This Row],[YearsAtCompany]]&lt;2,"&lt; 2 Years",
tbl_HRMaster[[#This Row],[YearsAtCompany]]&lt;5,"2-4 Years",
tbl_HRMaster[[#This Row],[YearsAtCompany]]&lt;10,"5-9 Years",
TRUE,"10+ Years"
)</f>
        <v>5-9 Years</v>
      </c>
      <c r="AE4033" s="5">
        <f>IF(tbl_HRMaster[[#This Row],[Attrition]]="Yes",1,0)</f>
        <v>0</v>
      </c>
    </row>
    <row r="4034" spans="1:31" x14ac:dyDescent="0.25">
      <c r="A4034">
        <v>55</v>
      </c>
      <c r="B4034" t="s">
        <v>28</v>
      </c>
      <c r="C4034" t="s">
        <v>22</v>
      </c>
      <c r="D4034" t="s">
        <v>37</v>
      </c>
      <c r="E4034">
        <v>16</v>
      </c>
      <c r="F4034">
        <v>3</v>
      </c>
      <c r="G4034" t="s">
        <v>46</v>
      </c>
      <c r="H4034">
        <v>351</v>
      </c>
      <c r="I4034" t="s">
        <v>34</v>
      </c>
      <c r="J4034">
        <v>4</v>
      </c>
      <c r="K4034" t="s">
        <v>42</v>
      </c>
      <c r="L4034" t="s">
        <v>32</v>
      </c>
      <c r="M4034">
        <v>43190</v>
      </c>
      <c r="N4034">
        <v>4</v>
      </c>
      <c r="O4034">
        <v>11</v>
      </c>
      <c r="P4034">
        <v>0</v>
      </c>
      <c r="Q4034">
        <v>12</v>
      </c>
      <c r="R4034">
        <v>3</v>
      </c>
      <c r="S4034">
        <v>9</v>
      </c>
      <c r="T4034">
        <v>7</v>
      </c>
      <c r="U4034">
        <v>3</v>
      </c>
      <c r="V4034">
        <f>COUNTIF(tbl_HRMaster[EmployeeID],tbl_HRMaster[[#This Row],[EmployeeID]])</f>
        <v>1</v>
      </c>
      <c r="W4034">
        <f>IFERROR(INDEX(tbl_EmployeeSurvey[EnvironmentSatisfaction],MATCH(tbl_HRMaster[[#This Row],[EmployeeID]],tbl_EmployeeSurvey[EmployeeID],0)),"Not Found")</f>
        <v>3</v>
      </c>
      <c r="X4034">
        <f>IFERROR(INDEX(tbl_EmployeeSurvey[JobSatisfaction],MATCH(tbl_HRMaster[[#This Row],[EmployeeID]],tbl_EmployeeSurvey[EmployeeID],0)),"Not Found")</f>
        <v>4</v>
      </c>
      <c r="Y4034" s="5">
        <f>IFERROR(INDEX(tbl_EmployeeSurvey[WorkLifeBalance],MATCH(tbl_HRMaster[[#This Row],[EmployeeID]],tbl_EmployeeSurvey[EmployeeID],0)),"Not Found")</f>
        <v>2</v>
      </c>
      <c r="Z4034" s="5">
        <f>IFERROR(VLOOKUP(tbl_HRMaster[[#This Row],[EmployeeID]],tbl_ManagerSurvey[[EmployeeID]:[PerformanceRating]],2,FALSE),"Not Found")</f>
        <v>4</v>
      </c>
      <c r="AA4034" s="5">
        <f>IFERROR(VLOOKUP(tbl_HRMaster[[#This Row],[EmployeeID]],tbl_ManagerSurvey[[EmployeeID]:[PerformanceRating]],3,FALSE),"Not Found")</f>
        <v>3</v>
      </c>
      <c r="AB4034" s="5" t="str">
        <f>IF(tbl_HRMaster[[#This Row],[Attrition]]="Yes","Left","Active")</f>
        <v>Left</v>
      </c>
      <c r="AC4034" s="5" t="str">
        <f>_xlfn.IFS(tbl_HRMaster[[#This Row],[Age]]&lt;25,"Under 25",tbl_HRMaster[[#This Row],[Age]]&lt;35,"25-34",tbl_HRMaster[[#This Row],[Age]]&lt;45,"35-44",tbl_HRMaster[[#This Row],[Age]]&lt;55,"45-54",TRUE,"Above 54")</f>
        <v>Above 54</v>
      </c>
      <c r="AD4034" s="5" t="str">
        <f>_xlfn.IFS(
tbl_HRMaster[[#This Row],[YearsAtCompany]]&lt;2,"&lt; 2 Years",
tbl_HRMaster[[#This Row],[YearsAtCompany]]&lt;5,"2-4 Years",
tbl_HRMaster[[#This Row],[YearsAtCompany]]&lt;10,"5-9 Years",
TRUE,"10+ Years"
)</f>
        <v>5-9 Years</v>
      </c>
      <c r="AE4034" s="5">
        <f>IF(tbl_HRMaster[[#This Row],[Attrition]]="Yes",1,0)</f>
        <v>1</v>
      </c>
    </row>
    <row r="4035" spans="1:31" x14ac:dyDescent="0.25">
      <c r="A4035">
        <v>55</v>
      </c>
      <c r="B4035" t="s">
        <v>28</v>
      </c>
      <c r="C4035" t="s">
        <v>22</v>
      </c>
      <c r="D4035" t="s">
        <v>37</v>
      </c>
      <c r="E4035">
        <v>16</v>
      </c>
      <c r="F4035">
        <v>3</v>
      </c>
      <c r="G4035" t="s">
        <v>46</v>
      </c>
      <c r="H4035">
        <v>1821</v>
      </c>
      <c r="I4035" t="s">
        <v>34</v>
      </c>
      <c r="J4035">
        <v>4</v>
      </c>
      <c r="K4035" t="s">
        <v>42</v>
      </c>
      <c r="L4035" t="s">
        <v>32</v>
      </c>
      <c r="M4035">
        <v>43190</v>
      </c>
      <c r="N4035">
        <v>4</v>
      </c>
      <c r="O4035">
        <v>11</v>
      </c>
      <c r="P4035">
        <v>0</v>
      </c>
      <c r="Q4035">
        <v>12</v>
      </c>
      <c r="R4035">
        <v>3</v>
      </c>
      <c r="S4035">
        <v>9</v>
      </c>
      <c r="T4035">
        <v>7</v>
      </c>
      <c r="U4035">
        <v>3</v>
      </c>
      <c r="V4035">
        <f>COUNTIF(tbl_HRMaster[EmployeeID],tbl_HRMaster[[#This Row],[EmployeeID]])</f>
        <v>1</v>
      </c>
      <c r="W4035">
        <f>IFERROR(INDEX(tbl_EmployeeSurvey[EnvironmentSatisfaction],MATCH(tbl_HRMaster[[#This Row],[EmployeeID]],tbl_EmployeeSurvey[EmployeeID],0)),"Not Found")</f>
        <v>3</v>
      </c>
      <c r="X4035">
        <f>IFERROR(INDEX(tbl_EmployeeSurvey[JobSatisfaction],MATCH(tbl_HRMaster[[#This Row],[EmployeeID]],tbl_EmployeeSurvey[EmployeeID],0)),"Not Found")</f>
        <v>4</v>
      </c>
      <c r="Y4035" s="5">
        <f>IFERROR(INDEX(tbl_EmployeeSurvey[WorkLifeBalance],MATCH(tbl_HRMaster[[#This Row],[EmployeeID]],tbl_EmployeeSurvey[EmployeeID],0)),"Not Found")</f>
        <v>2</v>
      </c>
      <c r="Z4035" s="5">
        <f>IFERROR(VLOOKUP(tbl_HRMaster[[#This Row],[EmployeeID]],tbl_ManagerSurvey[[EmployeeID]:[PerformanceRating]],2,FALSE),"Not Found")</f>
        <v>4</v>
      </c>
      <c r="AA4035" s="5">
        <f>IFERROR(VLOOKUP(tbl_HRMaster[[#This Row],[EmployeeID]],tbl_ManagerSurvey[[EmployeeID]:[PerformanceRating]],3,FALSE),"Not Found")</f>
        <v>3</v>
      </c>
      <c r="AB4035" s="5" t="str">
        <f>IF(tbl_HRMaster[[#This Row],[Attrition]]="Yes","Left","Active")</f>
        <v>Left</v>
      </c>
      <c r="AC4035" s="5" t="str">
        <f>_xlfn.IFS(tbl_HRMaster[[#This Row],[Age]]&lt;25,"Under 25",tbl_HRMaster[[#This Row],[Age]]&lt;35,"25-34",tbl_HRMaster[[#This Row],[Age]]&lt;45,"35-44",tbl_HRMaster[[#This Row],[Age]]&lt;55,"45-54",TRUE,"Above 54")</f>
        <v>Above 54</v>
      </c>
      <c r="AD4035" s="5" t="str">
        <f>_xlfn.IFS(
tbl_HRMaster[[#This Row],[YearsAtCompany]]&lt;2,"&lt; 2 Years",
tbl_HRMaster[[#This Row],[YearsAtCompany]]&lt;5,"2-4 Years",
tbl_HRMaster[[#This Row],[YearsAtCompany]]&lt;10,"5-9 Years",
TRUE,"10+ Years"
)</f>
        <v>5-9 Years</v>
      </c>
      <c r="AE4035" s="5">
        <f>IF(tbl_HRMaster[[#This Row],[Attrition]]="Yes",1,0)</f>
        <v>1</v>
      </c>
    </row>
    <row r="4036" spans="1:31" x14ac:dyDescent="0.25">
      <c r="A4036">
        <v>55</v>
      </c>
      <c r="B4036" t="s">
        <v>28</v>
      </c>
      <c r="C4036" t="s">
        <v>22</v>
      </c>
      <c r="D4036" t="s">
        <v>37</v>
      </c>
      <c r="E4036">
        <v>16</v>
      </c>
      <c r="F4036">
        <v>3</v>
      </c>
      <c r="G4036" t="s">
        <v>46</v>
      </c>
      <c r="H4036">
        <v>3291</v>
      </c>
      <c r="I4036" t="s">
        <v>34</v>
      </c>
      <c r="J4036">
        <v>4</v>
      </c>
      <c r="K4036" t="s">
        <v>42</v>
      </c>
      <c r="L4036" t="s">
        <v>32</v>
      </c>
      <c r="M4036">
        <v>43190</v>
      </c>
      <c r="N4036">
        <v>4</v>
      </c>
      <c r="O4036">
        <v>11</v>
      </c>
      <c r="P4036">
        <v>0</v>
      </c>
      <c r="Q4036">
        <v>12</v>
      </c>
      <c r="R4036">
        <v>3</v>
      </c>
      <c r="S4036">
        <v>9</v>
      </c>
      <c r="T4036">
        <v>7</v>
      </c>
      <c r="U4036">
        <v>3</v>
      </c>
      <c r="V4036">
        <f>COUNTIF(tbl_HRMaster[EmployeeID],tbl_HRMaster[[#This Row],[EmployeeID]])</f>
        <v>1</v>
      </c>
      <c r="W4036">
        <f>IFERROR(INDEX(tbl_EmployeeSurvey[EnvironmentSatisfaction],MATCH(tbl_HRMaster[[#This Row],[EmployeeID]],tbl_EmployeeSurvey[EmployeeID],0)),"Not Found")</f>
        <v>3</v>
      </c>
      <c r="X4036">
        <f>IFERROR(INDEX(tbl_EmployeeSurvey[JobSatisfaction],MATCH(tbl_HRMaster[[#This Row],[EmployeeID]],tbl_EmployeeSurvey[EmployeeID],0)),"Not Found")</f>
        <v>4</v>
      </c>
      <c r="Y4036" s="5">
        <f>IFERROR(INDEX(tbl_EmployeeSurvey[WorkLifeBalance],MATCH(tbl_HRMaster[[#This Row],[EmployeeID]],tbl_EmployeeSurvey[EmployeeID],0)),"Not Found")</f>
        <v>2</v>
      </c>
      <c r="Z4036" s="5">
        <f>IFERROR(VLOOKUP(tbl_HRMaster[[#This Row],[EmployeeID]],tbl_ManagerSurvey[[EmployeeID]:[PerformanceRating]],2,FALSE),"Not Found")</f>
        <v>4</v>
      </c>
      <c r="AA4036" s="5">
        <f>IFERROR(VLOOKUP(tbl_HRMaster[[#This Row],[EmployeeID]],tbl_ManagerSurvey[[EmployeeID]:[PerformanceRating]],3,FALSE),"Not Found")</f>
        <v>3</v>
      </c>
      <c r="AB4036" s="5" t="str">
        <f>IF(tbl_HRMaster[[#This Row],[Attrition]]="Yes","Left","Active")</f>
        <v>Left</v>
      </c>
      <c r="AC4036" s="5" t="str">
        <f>_xlfn.IFS(tbl_HRMaster[[#This Row],[Age]]&lt;25,"Under 25",tbl_HRMaster[[#This Row],[Age]]&lt;35,"25-34",tbl_HRMaster[[#This Row],[Age]]&lt;45,"35-44",tbl_HRMaster[[#This Row],[Age]]&lt;55,"45-54",TRUE,"Above 54")</f>
        <v>Above 54</v>
      </c>
      <c r="AD4036" s="5" t="str">
        <f>_xlfn.IFS(
tbl_HRMaster[[#This Row],[YearsAtCompany]]&lt;2,"&lt; 2 Years",
tbl_HRMaster[[#This Row],[YearsAtCompany]]&lt;5,"2-4 Years",
tbl_HRMaster[[#This Row],[YearsAtCompany]]&lt;10,"5-9 Years",
TRUE,"10+ Years"
)</f>
        <v>5-9 Years</v>
      </c>
      <c r="AE4036" s="5">
        <f>IF(tbl_HRMaster[[#This Row],[Attrition]]="Yes",1,0)</f>
        <v>1</v>
      </c>
    </row>
    <row r="4037" spans="1:31" x14ac:dyDescent="0.25">
      <c r="A4037">
        <v>54</v>
      </c>
      <c r="B4037" t="s">
        <v>21</v>
      </c>
      <c r="C4037" t="s">
        <v>22</v>
      </c>
      <c r="D4037" t="s">
        <v>30</v>
      </c>
      <c r="E4037">
        <v>5</v>
      </c>
      <c r="F4037">
        <v>3</v>
      </c>
      <c r="G4037" t="s">
        <v>38</v>
      </c>
      <c r="H4037">
        <v>514</v>
      </c>
      <c r="I4037" t="s">
        <v>25</v>
      </c>
      <c r="J4037">
        <v>2</v>
      </c>
      <c r="K4037" t="s">
        <v>42</v>
      </c>
      <c r="L4037" t="s">
        <v>27</v>
      </c>
      <c r="M4037">
        <v>24780</v>
      </c>
      <c r="N4037">
        <v>6</v>
      </c>
      <c r="O4037">
        <v>11</v>
      </c>
      <c r="P4037">
        <v>0</v>
      </c>
      <c r="Q4037">
        <v>13</v>
      </c>
      <c r="R4037">
        <v>0</v>
      </c>
      <c r="S4037">
        <v>9</v>
      </c>
      <c r="T4037">
        <v>7</v>
      </c>
      <c r="U4037">
        <v>0</v>
      </c>
      <c r="V4037">
        <f>COUNTIF(tbl_HRMaster[EmployeeID],tbl_HRMaster[[#This Row],[EmployeeID]])</f>
        <v>1</v>
      </c>
      <c r="W4037">
        <f>IFERROR(INDEX(tbl_EmployeeSurvey[EnvironmentSatisfaction],MATCH(tbl_HRMaster[[#This Row],[EmployeeID]],tbl_EmployeeSurvey[EmployeeID],0)),"Not Found")</f>
        <v>3</v>
      </c>
      <c r="X4037">
        <f>IFERROR(INDEX(tbl_EmployeeSurvey[JobSatisfaction],MATCH(tbl_HRMaster[[#This Row],[EmployeeID]],tbl_EmployeeSurvey[EmployeeID],0)),"Not Found")</f>
        <v>3</v>
      </c>
      <c r="Y4037" s="5">
        <f>IFERROR(INDEX(tbl_EmployeeSurvey[WorkLifeBalance],MATCH(tbl_HRMaster[[#This Row],[EmployeeID]],tbl_EmployeeSurvey[EmployeeID],0)),"Not Found")</f>
        <v>3</v>
      </c>
      <c r="Z4037" s="5">
        <f>IFERROR(VLOOKUP(tbl_HRMaster[[#This Row],[EmployeeID]],tbl_ManagerSurvey[[EmployeeID]:[PerformanceRating]],2,FALSE),"Not Found")</f>
        <v>3</v>
      </c>
      <c r="AA4037" s="5">
        <f>IFERROR(VLOOKUP(tbl_HRMaster[[#This Row],[EmployeeID]],tbl_ManagerSurvey[[EmployeeID]:[PerformanceRating]],3,FALSE),"Not Found")</f>
        <v>3</v>
      </c>
      <c r="AB4037" s="5" t="str">
        <f>IF(tbl_HRMaster[[#This Row],[Attrition]]="Yes","Left","Active")</f>
        <v>Active</v>
      </c>
      <c r="AC4037" s="5" t="str">
        <f>_xlfn.IFS(tbl_HRMaster[[#This Row],[Age]]&lt;25,"Under 25",tbl_HRMaster[[#This Row],[Age]]&lt;35,"25-34",tbl_HRMaster[[#This Row],[Age]]&lt;45,"35-44",tbl_HRMaster[[#This Row],[Age]]&lt;55,"45-54",TRUE,"Above 54")</f>
        <v>45-54</v>
      </c>
      <c r="AD4037" s="5" t="str">
        <f>_xlfn.IFS(
tbl_HRMaster[[#This Row],[YearsAtCompany]]&lt;2,"&lt; 2 Years",
tbl_HRMaster[[#This Row],[YearsAtCompany]]&lt;5,"2-4 Years",
tbl_HRMaster[[#This Row],[YearsAtCompany]]&lt;10,"5-9 Years",
TRUE,"10+ Years"
)</f>
        <v>5-9 Years</v>
      </c>
      <c r="AE4037" s="5">
        <f>IF(tbl_HRMaster[[#This Row],[Attrition]]="Yes",1,0)</f>
        <v>0</v>
      </c>
    </row>
    <row r="4038" spans="1:31" x14ac:dyDescent="0.25">
      <c r="A4038">
        <v>54</v>
      </c>
      <c r="B4038" t="s">
        <v>21</v>
      </c>
      <c r="C4038" t="s">
        <v>22</v>
      </c>
      <c r="D4038" t="s">
        <v>30</v>
      </c>
      <c r="E4038">
        <v>5</v>
      </c>
      <c r="F4038">
        <v>3</v>
      </c>
      <c r="G4038" t="s">
        <v>38</v>
      </c>
      <c r="H4038">
        <v>1984</v>
      </c>
      <c r="I4038" t="s">
        <v>25</v>
      </c>
      <c r="J4038">
        <v>2</v>
      </c>
      <c r="K4038" t="s">
        <v>42</v>
      </c>
      <c r="L4038" t="s">
        <v>27</v>
      </c>
      <c r="M4038">
        <v>24780</v>
      </c>
      <c r="N4038">
        <v>6</v>
      </c>
      <c r="O4038">
        <v>11</v>
      </c>
      <c r="P4038">
        <v>0</v>
      </c>
      <c r="Q4038">
        <v>13</v>
      </c>
      <c r="R4038">
        <v>0</v>
      </c>
      <c r="S4038">
        <v>9</v>
      </c>
      <c r="T4038">
        <v>7</v>
      </c>
      <c r="U4038">
        <v>0</v>
      </c>
      <c r="V4038">
        <f>COUNTIF(tbl_HRMaster[EmployeeID],tbl_HRMaster[[#This Row],[EmployeeID]])</f>
        <v>1</v>
      </c>
      <c r="W4038">
        <f>IFERROR(INDEX(tbl_EmployeeSurvey[EnvironmentSatisfaction],MATCH(tbl_HRMaster[[#This Row],[EmployeeID]],tbl_EmployeeSurvey[EmployeeID],0)),"Not Found")</f>
        <v>3</v>
      </c>
      <c r="X4038">
        <f>IFERROR(INDEX(tbl_EmployeeSurvey[JobSatisfaction],MATCH(tbl_HRMaster[[#This Row],[EmployeeID]],tbl_EmployeeSurvey[EmployeeID],0)),"Not Found")</f>
        <v>3</v>
      </c>
      <c r="Y4038" s="5">
        <f>IFERROR(INDEX(tbl_EmployeeSurvey[WorkLifeBalance],MATCH(tbl_HRMaster[[#This Row],[EmployeeID]],tbl_EmployeeSurvey[EmployeeID],0)),"Not Found")</f>
        <v>3</v>
      </c>
      <c r="Z4038" s="5">
        <f>IFERROR(VLOOKUP(tbl_HRMaster[[#This Row],[EmployeeID]],tbl_ManagerSurvey[[EmployeeID]:[PerformanceRating]],2,FALSE),"Not Found")</f>
        <v>3</v>
      </c>
      <c r="AA4038" s="5">
        <f>IFERROR(VLOOKUP(tbl_HRMaster[[#This Row],[EmployeeID]],tbl_ManagerSurvey[[EmployeeID]:[PerformanceRating]],3,FALSE),"Not Found")</f>
        <v>3</v>
      </c>
      <c r="AB4038" s="5" t="str">
        <f>IF(tbl_HRMaster[[#This Row],[Attrition]]="Yes","Left","Active")</f>
        <v>Active</v>
      </c>
      <c r="AC4038" s="5" t="str">
        <f>_xlfn.IFS(tbl_HRMaster[[#This Row],[Age]]&lt;25,"Under 25",tbl_HRMaster[[#This Row],[Age]]&lt;35,"25-34",tbl_HRMaster[[#This Row],[Age]]&lt;45,"35-44",tbl_HRMaster[[#This Row],[Age]]&lt;55,"45-54",TRUE,"Above 54")</f>
        <v>45-54</v>
      </c>
      <c r="AD4038" s="5" t="str">
        <f>_xlfn.IFS(
tbl_HRMaster[[#This Row],[YearsAtCompany]]&lt;2,"&lt; 2 Years",
tbl_HRMaster[[#This Row],[YearsAtCompany]]&lt;5,"2-4 Years",
tbl_HRMaster[[#This Row],[YearsAtCompany]]&lt;10,"5-9 Years",
TRUE,"10+ Years"
)</f>
        <v>5-9 Years</v>
      </c>
      <c r="AE4038" s="5">
        <f>IF(tbl_HRMaster[[#This Row],[Attrition]]="Yes",1,0)</f>
        <v>0</v>
      </c>
    </row>
    <row r="4039" spans="1:31" x14ac:dyDescent="0.25">
      <c r="A4039">
        <v>54</v>
      </c>
      <c r="B4039" t="s">
        <v>21</v>
      </c>
      <c r="C4039" t="s">
        <v>22</v>
      </c>
      <c r="D4039" t="s">
        <v>30</v>
      </c>
      <c r="E4039">
        <v>5</v>
      </c>
      <c r="F4039">
        <v>3</v>
      </c>
      <c r="G4039" t="s">
        <v>38</v>
      </c>
      <c r="H4039">
        <v>3454</v>
      </c>
      <c r="I4039" t="s">
        <v>25</v>
      </c>
      <c r="J4039">
        <v>2</v>
      </c>
      <c r="K4039" t="s">
        <v>42</v>
      </c>
      <c r="L4039" t="s">
        <v>27</v>
      </c>
      <c r="M4039">
        <v>24780</v>
      </c>
      <c r="N4039">
        <v>6</v>
      </c>
      <c r="O4039">
        <v>11</v>
      </c>
      <c r="P4039">
        <v>0</v>
      </c>
      <c r="Q4039">
        <v>13</v>
      </c>
      <c r="R4039">
        <v>0</v>
      </c>
      <c r="S4039">
        <v>9</v>
      </c>
      <c r="T4039">
        <v>7</v>
      </c>
      <c r="U4039">
        <v>0</v>
      </c>
      <c r="V4039">
        <f>COUNTIF(tbl_HRMaster[EmployeeID],tbl_HRMaster[[#This Row],[EmployeeID]])</f>
        <v>1</v>
      </c>
      <c r="W4039">
        <f>IFERROR(INDEX(tbl_EmployeeSurvey[EnvironmentSatisfaction],MATCH(tbl_HRMaster[[#This Row],[EmployeeID]],tbl_EmployeeSurvey[EmployeeID],0)),"Not Found")</f>
        <v>3</v>
      </c>
      <c r="X4039">
        <f>IFERROR(INDEX(tbl_EmployeeSurvey[JobSatisfaction],MATCH(tbl_HRMaster[[#This Row],[EmployeeID]],tbl_EmployeeSurvey[EmployeeID],0)),"Not Found")</f>
        <v>3</v>
      </c>
      <c r="Y4039" s="5">
        <f>IFERROR(INDEX(tbl_EmployeeSurvey[WorkLifeBalance],MATCH(tbl_HRMaster[[#This Row],[EmployeeID]],tbl_EmployeeSurvey[EmployeeID],0)),"Not Found")</f>
        <v>3</v>
      </c>
      <c r="Z4039" s="5">
        <f>IFERROR(VLOOKUP(tbl_HRMaster[[#This Row],[EmployeeID]],tbl_ManagerSurvey[[EmployeeID]:[PerformanceRating]],2,FALSE),"Not Found")</f>
        <v>3</v>
      </c>
      <c r="AA4039" s="5">
        <f>IFERROR(VLOOKUP(tbl_HRMaster[[#This Row],[EmployeeID]],tbl_ManagerSurvey[[EmployeeID]:[PerformanceRating]],3,FALSE),"Not Found")</f>
        <v>3</v>
      </c>
      <c r="AB4039" s="5" t="str">
        <f>IF(tbl_HRMaster[[#This Row],[Attrition]]="Yes","Left","Active")</f>
        <v>Active</v>
      </c>
      <c r="AC4039" s="5" t="str">
        <f>_xlfn.IFS(tbl_HRMaster[[#This Row],[Age]]&lt;25,"Under 25",tbl_HRMaster[[#This Row],[Age]]&lt;35,"25-34",tbl_HRMaster[[#This Row],[Age]]&lt;45,"35-44",tbl_HRMaster[[#This Row],[Age]]&lt;55,"45-54",TRUE,"Above 54")</f>
        <v>45-54</v>
      </c>
      <c r="AD4039" s="5" t="str">
        <f>_xlfn.IFS(
tbl_HRMaster[[#This Row],[YearsAtCompany]]&lt;2,"&lt; 2 Years",
tbl_HRMaster[[#This Row],[YearsAtCompany]]&lt;5,"2-4 Years",
tbl_HRMaster[[#This Row],[YearsAtCompany]]&lt;10,"5-9 Years",
TRUE,"10+ Years"
)</f>
        <v>5-9 Years</v>
      </c>
      <c r="AE4039" s="5">
        <f>IF(tbl_HRMaster[[#This Row],[Attrition]]="Yes",1,0)</f>
        <v>0</v>
      </c>
    </row>
    <row r="4040" spans="1:31" x14ac:dyDescent="0.25">
      <c r="A4040">
        <v>54</v>
      </c>
      <c r="B4040" t="s">
        <v>21</v>
      </c>
      <c r="C4040" t="s">
        <v>22</v>
      </c>
      <c r="D4040" t="s">
        <v>30</v>
      </c>
      <c r="E4040">
        <v>5</v>
      </c>
      <c r="F4040">
        <v>2</v>
      </c>
      <c r="G4040" t="s">
        <v>24</v>
      </c>
      <c r="H4040">
        <v>253</v>
      </c>
      <c r="I4040" t="s">
        <v>25</v>
      </c>
      <c r="J4040">
        <v>2</v>
      </c>
      <c r="K4040" t="s">
        <v>35</v>
      </c>
      <c r="L4040" t="s">
        <v>27</v>
      </c>
      <c r="M4040">
        <v>40140</v>
      </c>
      <c r="N4040">
        <v>2</v>
      </c>
      <c r="O4040">
        <v>19</v>
      </c>
      <c r="P4040">
        <v>1</v>
      </c>
      <c r="Q4040">
        <v>16</v>
      </c>
      <c r="R4040">
        <v>4</v>
      </c>
      <c r="S4040">
        <v>9</v>
      </c>
      <c r="T4040">
        <v>7</v>
      </c>
      <c r="U4040">
        <v>1</v>
      </c>
      <c r="V4040">
        <f>COUNTIF(tbl_HRMaster[EmployeeID],tbl_HRMaster[[#This Row],[EmployeeID]])</f>
        <v>1</v>
      </c>
      <c r="W4040">
        <f>IFERROR(INDEX(tbl_EmployeeSurvey[EnvironmentSatisfaction],MATCH(tbl_HRMaster[[#This Row],[EmployeeID]],tbl_EmployeeSurvey[EmployeeID],0)),"Not Found")</f>
        <v>3</v>
      </c>
      <c r="X4040">
        <f>IFERROR(INDEX(tbl_EmployeeSurvey[JobSatisfaction],MATCH(tbl_HRMaster[[#This Row],[EmployeeID]],tbl_EmployeeSurvey[EmployeeID],0)),"Not Found")</f>
        <v>2</v>
      </c>
      <c r="Y4040" s="5">
        <f>IFERROR(INDEX(tbl_EmployeeSurvey[WorkLifeBalance],MATCH(tbl_HRMaster[[#This Row],[EmployeeID]],tbl_EmployeeSurvey[EmployeeID],0)),"Not Found")</f>
        <v>4</v>
      </c>
      <c r="Z4040" s="5">
        <f>IFERROR(VLOOKUP(tbl_HRMaster[[#This Row],[EmployeeID]],tbl_ManagerSurvey[[EmployeeID]:[PerformanceRating]],2,FALSE),"Not Found")</f>
        <v>2</v>
      </c>
      <c r="AA4040" s="5">
        <f>IFERROR(VLOOKUP(tbl_HRMaster[[#This Row],[EmployeeID]],tbl_ManagerSurvey[[EmployeeID]:[PerformanceRating]],3,FALSE),"Not Found")</f>
        <v>3</v>
      </c>
      <c r="AB4040" s="5" t="str">
        <f>IF(tbl_HRMaster[[#This Row],[Attrition]]="Yes","Left","Active")</f>
        <v>Active</v>
      </c>
      <c r="AC4040" s="5" t="str">
        <f>_xlfn.IFS(tbl_HRMaster[[#This Row],[Age]]&lt;25,"Under 25",tbl_HRMaster[[#This Row],[Age]]&lt;35,"25-34",tbl_HRMaster[[#This Row],[Age]]&lt;45,"35-44",tbl_HRMaster[[#This Row],[Age]]&lt;55,"45-54",TRUE,"Above 54")</f>
        <v>45-54</v>
      </c>
      <c r="AD4040" s="5" t="str">
        <f>_xlfn.IFS(
tbl_HRMaster[[#This Row],[YearsAtCompany]]&lt;2,"&lt; 2 Years",
tbl_HRMaster[[#This Row],[YearsAtCompany]]&lt;5,"2-4 Years",
tbl_HRMaster[[#This Row],[YearsAtCompany]]&lt;10,"5-9 Years",
TRUE,"10+ Years"
)</f>
        <v>5-9 Years</v>
      </c>
      <c r="AE4040" s="5">
        <f>IF(tbl_HRMaster[[#This Row],[Attrition]]="Yes",1,0)</f>
        <v>0</v>
      </c>
    </row>
    <row r="4041" spans="1:31" x14ac:dyDescent="0.25">
      <c r="A4041">
        <v>54</v>
      </c>
      <c r="B4041" t="s">
        <v>21</v>
      </c>
      <c r="C4041" t="s">
        <v>22</v>
      </c>
      <c r="D4041" t="s">
        <v>30</v>
      </c>
      <c r="E4041">
        <v>5</v>
      </c>
      <c r="F4041">
        <v>2</v>
      </c>
      <c r="G4041" t="s">
        <v>24</v>
      </c>
      <c r="H4041">
        <v>1723</v>
      </c>
      <c r="I4041" t="s">
        <v>25</v>
      </c>
      <c r="J4041">
        <v>2</v>
      </c>
      <c r="K4041" t="s">
        <v>35</v>
      </c>
      <c r="L4041" t="s">
        <v>27</v>
      </c>
      <c r="M4041">
        <v>40140</v>
      </c>
      <c r="N4041">
        <v>2</v>
      </c>
      <c r="O4041">
        <v>19</v>
      </c>
      <c r="P4041">
        <v>1</v>
      </c>
      <c r="Q4041">
        <v>16</v>
      </c>
      <c r="R4041">
        <v>4</v>
      </c>
      <c r="S4041">
        <v>9</v>
      </c>
      <c r="T4041">
        <v>7</v>
      </c>
      <c r="U4041">
        <v>1</v>
      </c>
      <c r="V4041">
        <f>COUNTIF(tbl_HRMaster[EmployeeID],tbl_HRMaster[[#This Row],[EmployeeID]])</f>
        <v>1</v>
      </c>
      <c r="W4041">
        <f>IFERROR(INDEX(tbl_EmployeeSurvey[EnvironmentSatisfaction],MATCH(tbl_HRMaster[[#This Row],[EmployeeID]],tbl_EmployeeSurvey[EmployeeID],0)),"Not Found")</f>
        <v>3</v>
      </c>
      <c r="X4041">
        <f>IFERROR(INDEX(tbl_EmployeeSurvey[JobSatisfaction],MATCH(tbl_HRMaster[[#This Row],[EmployeeID]],tbl_EmployeeSurvey[EmployeeID],0)),"Not Found")</f>
        <v>2</v>
      </c>
      <c r="Y4041" s="5">
        <f>IFERROR(INDEX(tbl_EmployeeSurvey[WorkLifeBalance],MATCH(tbl_HRMaster[[#This Row],[EmployeeID]],tbl_EmployeeSurvey[EmployeeID],0)),"Not Found")</f>
        <v>3</v>
      </c>
      <c r="Z4041" s="5">
        <f>IFERROR(VLOOKUP(tbl_HRMaster[[#This Row],[EmployeeID]],tbl_ManagerSurvey[[EmployeeID]:[PerformanceRating]],2,FALSE),"Not Found")</f>
        <v>2</v>
      </c>
      <c r="AA4041" s="5">
        <f>IFERROR(VLOOKUP(tbl_HRMaster[[#This Row],[EmployeeID]],tbl_ManagerSurvey[[EmployeeID]:[PerformanceRating]],3,FALSE),"Not Found")</f>
        <v>3</v>
      </c>
      <c r="AB4041" s="5" t="str">
        <f>IF(tbl_HRMaster[[#This Row],[Attrition]]="Yes","Left","Active")</f>
        <v>Active</v>
      </c>
      <c r="AC4041" s="5" t="str">
        <f>_xlfn.IFS(tbl_HRMaster[[#This Row],[Age]]&lt;25,"Under 25",tbl_HRMaster[[#This Row],[Age]]&lt;35,"25-34",tbl_HRMaster[[#This Row],[Age]]&lt;45,"35-44",tbl_HRMaster[[#This Row],[Age]]&lt;55,"45-54",TRUE,"Above 54")</f>
        <v>45-54</v>
      </c>
      <c r="AD4041" s="5" t="str">
        <f>_xlfn.IFS(
tbl_HRMaster[[#This Row],[YearsAtCompany]]&lt;2,"&lt; 2 Years",
tbl_HRMaster[[#This Row],[YearsAtCompany]]&lt;5,"2-4 Years",
tbl_HRMaster[[#This Row],[YearsAtCompany]]&lt;10,"5-9 Years",
TRUE,"10+ Years"
)</f>
        <v>5-9 Years</v>
      </c>
      <c r="AE4041" s="5">
        <f>IF(tbl_HRMaster[[#This Row],[Attrition]]="Yes",1,0)</f>
        <v>0</v>
      </c>
    </row>
    <row r="4042" spans="1:31" x14ac:dyDescent="0.25">
      <c r="A4042">
        <v>54</v>
      </c>
      <c r="B4042" t="s">
        <v>21</v>
      </c>
      <c r="C4042" t="s">
        <v>22</v>
      </c>
      <c r="D4042" t="s">
        <v>30</v>
      </c>
      <c r="E4042">
        <v>5</v>
      </c>
      <c r="F4042">
        <v>2</v>
      </c>
      <c r="G4042" t="s">
        <v>24</v>
      </c>
      <c r="H4042">
        <v>3193</v>
      </c>
      <c r="I4042" t="s">
        <v>25</v>
      </c>
      <c r="J4042">
        <v>2</v>
      </c>
      <c r="K4042" t="s">
        <v>35</v>
      </c>
      <c r="L4042" t="s">
        <v>27</v>
      </c>
      <c r="M4042">
        <v>40140</v>
      </c>
      <c r="N4042">
        <v>2</v>
      </c>
      <c r="O4042">
        <v>19</v>
      </c>
      <c r="P4042">
        <v>1</v>
      </c>
      <c r="Q4042">
        <v>16</v>
      </c>
      <c r="R4042">
        <v>4</v>
      </c>
      <c r="S4042">
        <v>9</v>
      </c>
      <c r="T4042">
        <v>7</v>
      </c>
      <c r="U4042">
        <v>1</v>
      </c>
      <c r="V4042">
        <f>COUNTIF(tbl_HRMaster[EmployeeID],tbl_HRMaster[[#This Row],[EmployeeID]])</f>
        <v>1</v>
      </c>
      <c r="W4042">
        <f>IFERROR(INDEX(tbl_EmployeeSurvey[EnvironmentSatisfaction],MATCH(tbl_HRMaster[[#This Row],[EmployeeID]],tbl_EmployeeSurvey[EmployeeID],0)),"Not Found")</f>
        <v>3</v>
      </c>
      <c r="X4042">
        <f>IFERROR(INDEX(tbl_EmployeeSurvey[JobSatisfaction],MATCH(tbl_HRMaster[[#This Row],[EmployeeID]],tbl_EmployeeSurvey[EmployeeID],0)),"Not Found")</f>
        <v>2</v>
      </c>
      <c r="Y4042" s="5">
        <f>IFERROR(INDEX(tbl_EmployeeSurvey[WorkLifeBalance],MATCH(tbl_HRMaster[[#This Row],[EmployeeID]],tbl_EmployeeSurvey[EmployeeID],0)),"Not Found")</f>
        <v>4</v>
      </c>
      <c r="Z4042" s="5">
        <f>IFERROR(VLOOKUP(tbl_HRMaster[[#This Row],[EmployeeID]],tbl_ManagerSurvey[[EmployeeID]:[PerformanceRating]],2,FALSE),"Not Found")</f>
        <v>2</v>
      </c>
      <c r="AA4042" s="5">
        <f>IFERROR(VLOOKUP(tbl_HRMaster[[#This Row],[EmployeeID]],tbl_ManagerSurvey[[EmployeeID]:[PerformanceRating]],3,FALSE),"Not Found")</f>
        <v>3</v>
      </c>
      <c r="AB4042" s="5" t="str">
        <f>IF(tbl_HRMaster[[#This Row],[Attrition]]="Yes","Left","Active")</f>
        <v>Active</v>
      </c>
      <c r="AC4042" s="5" t="str">
        <f>_xlfn.IFS(tbl_HRMaster[[#This Row],[Age]]&lt;25,"Under 25",tbl_HRMaster[[#This Row],[Age]]&lt;35,"25-34",tbl_HRMaster[[#This Row],[Age]]&lt;45,"35-44",tbl_HRMaster[[#This Row],[Age]]&lt;55,"45-54",TRUE,"Above 54")</f>
        <v>45-54</v>
      </c>
      <c r="AD4042" s="5" t="str">
        <f>_xlfn.IFS(
tbl_HRMaster[[#This Row],[YearsAtCompany]]&lt;2,"&lt; 2 Years",
tbl_HRMaster[[#This Row],[YearsAtCompany]]&lt;5,"2-4 Years",
tbl_HRMaster[[#This Row],[YearsAtCompany]]&lt;10,"5-9 Years",
TRUE,"10+ Years"
)</f>
        <v>5-9 Years</v>
      </c>
      <c r="AE4042" s="5">
        <f>IF(tbl_HRMaster[[#This Row],[Attrition]]="Yes",1,0)</f>
        <v>0</v>
      </c>
    </row>
    <row r="4043" spans="1:31" x14ac:dyDescent="0.25">
      <c r="A4043">
        <v>48</v>
      </c>
      <c r="B4043" t="s">
        <v>28</v>
      </c>
      <c r="C4043" t="s">
        <v>29</v>
      </c>
      <c r="D4043" t="s">
        <v>23</v>
      </c>
      <c r="E4043">
        <v>10</v>
      </c>
      <c r="F4043">
        <v>2</v>
      </c>
      <c r="G4043" t="s">
        <v>45</v>
      </c>
      <c r="H4043">
        <v>947</v>
      </c>
      <c r="I4043" t="s">
        <v>34</v>
      </c>
      <c r="J4043">
        <v>1</v>
      </c>
      <c r="K4043" t="s">
        <v>26</v>
      </c>
      <c r="L4043" t="s">
        <v>27</v>
      </c>
      <c r="M4043">
        <v>63470</v>
      </c>
      <c r="N4043">
        <v>2</v>
      </c>
      <c r="O4043">
        <v>12</v>
      </c>
      <c r="P4043">
        <v>1</v>
      </c>
      <c r="Q4043">
        <v>19</v>
      </c>
      <c r="R4043">
        <v>3</v>
      </c>
      <c r="S4043">
        <v>9</v>
      </c>
      <c r="T4043">
        <v>7</v>
      </c>
      <c r="U4043">
        <v>7</v>
      </c>
      <c r="V4043">
        <f>COUNTIF(tbl_HRMaster[EmployeeID],tbl_HRMaster[[#This Row],[EmployeeID]])</f>
        <v>1</v>
      </c>
      <c r="W4043">
        <f>IFERROR(INDEX(tbl_EmployeeSurvey[EnvironmentSatisfaction],MATCH(tbl_HRMaster[[#This Row],[EmployeeID]],tbl_EmployeeSurvey[EmployeeID],0)),"Not Found")</f>
        <v>4</v>
      </c>
      <c r="X4043">
        <f>IFERROR(INDEX(tbl_EmployeeSurvey[JobSatisfaction],MATCH(tbl_HRMaster[[#This Row],[EmployeeID]],tbl_EmployeeSurvey[EmployeeID],0)),"Not Found")</f>
        <v>3</v>
      </c>
      <c r="Y4043" s="5">
        <f>IFERROR(INDEX(tbl_EmployeeSurvey[WorkLifeBalance],MATCH(tbl_HRMaster[[#This Row],[EmployeeID]],tbl_EmployeeSurvey[EmployeeID],0)),"Not Found")</f>
        <v>3</v>
      </c>
      <c r="Z4043" s="5">
        <f>IFERROR(VLOOKUP(tbl_HRMaster[[#This Row],[EmployeeID]],tbl_ManagerSurvey[[EmployeeID]:[PerformanceRating]],2,FALSE),"Not Found")</f>
        <v>1</v>
      </c>
      <c r="AA4043" s="5">
        <f>IFERROR(VLOOKUP(tbl_HRMaster[[#This Row],[EmployeeID]],tbl_ManagerSurvey[[EmployeeID]:[PerformanceRating]],3,FALSE),"Not Found")</f>
        <v>3</v>
      </c>
      <c r="AB4043" s="5" t="str">
        <f>IF(tbl_HRMaster[[#This Row],[Attrition]]="Yes","Left","Active")</f>
        <v>Left</v>
      </c>
      <c r="AC4043" s="5" t="str">
        <f>_xlfn.IFS(tbl_HRMaster[[#This Row],[Age]]&lt;25,"Under 25",tbl_HRMaster[[#This Row],[Age]]&lt;35,"25-34",tbl_HRMaster[[#This Row],[Age]]&lt;45,"35-44",tbl_HRMaster[[#This Row],[Age]]&lt;55,"45-54",TRUE,"Above 54")</f>
        <v>45-54</v>
      </c>
      <c r="AD4043" s="5" t="str">
        <f>_xlfn.IFS(
tbl_HRMaster[[#This Row],[YearsAtCompany]]&lt;2,"&lt; 2 Years",
tbl_HRMaster[[#This Row],[YearsAtCompany]]&lt;5,"2-4 Years",
tbl_HRMaster[[#This Row],[YearsAtCompany]]&lt;10,"5-9 Years",
TRUE,"10+ Years"
)</f>
        <v>5-9 Years</v>
      </c>
      <c r="AE4043" s="5">
        <f>IF(tbl_HRMaster[[#This Row],[Attrition]]="Yes",1,0)</f>
        <v>1</v>
      </c>
    </row>
    <row r="4044" spans="1:31" x14ac:dyDescent="0.25">
      <c r="A4044">
        <v>48</v>
      </c>
      <c r="B4044" t="s">
        <v>28</v>
      </c>
      <c r="C4044" t="s">
        <v>29</v>
      </c>
      <c r="D4044" t="s">
        <v>23</v>
      </c>
      <c r="E4044">
        <v>10</v>
      </c>
      <c r="F4044">
        <v>2</v>
      </c>
      <c r="G4044" t="s">
        <v>45</v>
      </c>
      <c r="H4044">
        <v>2417</v>
      </c>
      <c r="I4044" t="s">
        <v>34</v>
      </c>
      <c r="J4044">
        <v>1</v>
      </c>
      <c r="K4044" t="s">
        <v>26</v>
      </c>
      <c r="L4044" t="s">
        <v>27</v>
      </c>
      <c r="M4044">
        <v>63470</v>
      </c>
      <c r="N4044">
        <v>2</v>
      </c>
      <c r="O4044">
        <v>12</v>
      </c>
      <c r="P4044">
        <v>1</v>
      </c>
      <c r="Q4044">
        <v>19</v>
      </c>
      <c r="R4044">
        <v>3</v>
      </c>
      <c r="S4044">
        <v>9</v>
      </c>
      <c r="T4044">
        <v>7</v>
      </c>
      <c r="U4044">
        <v>7</v>
      </c>
      <c r="V4044">
        <f>COUNTIF(tbl_HRMaster[EmployeeID],tbl_HRMaster[[#This Row],[EmployeeID]])</f>
        <v>1</v>
      </c>
      <c r="W4044">
        <f>IFERROR(INDEX(tbl_EmployeeSurvey[EnvironmentSatisfaction],MATCH(tbl_HRMaster[[#This Row],[EmployeeID]],tbl_EmployeeSurvey[EmployeeID],0)),"Not Found")</f>
        <v>4</v>
      </c>
      <c r="X4044">
        <f>IFERROR(INDEX(tbl_EmployeeSurvey[JobSatisfaction],MATCH(tbl_HRMaster[[#This Row],[EmployeeID]],tbl_EmployeeSurvey[EmployeeID],0)),"Not Found")</f>
        <v>3</v>
      </c>
      <c r="Y4044" s="5">
        <f>IFERROR(INDEX(tbl_EmployeeSurvey[WorkLifeBalance],MATCH(tbl_HRMaster[[#This Row],[EmployeeID]],tbl_EmployeeSurvey[EmployeeID],0)),"Not Found")</f>
        <v>3</v>
      </c>
      <c r="Z4044" s="5">
        <f>IFERROR(VLOOKUP(tbl_HRMaster[[#This Row],[EmployeeID]],tbl_ManagerSurvey[[EmployeeID]:[PerformanceRating]],2,FALSE),"Not Found")</f>
        <v>1</v>
      </c>
      <c r="AA4044" s="5">
        <f>IFERROR(VLOOKUP(tbl_HRMaster[[#This Row],[EmployeeID]],tbl_ManagerSurvey[[EmployeeID]:[PerformanceRating]],3,FALSE),"Not Found")</f>
        <v>3</v>
      </c>
      <c r="AB4044" s="5" t="str">
        <f>IF(tbl_HRMaster[[#This Row],[Attrition]]="Yes","Left","Active")</f>
        <v>Left</v>
      </c>
      <c r="AC4044" s="5" t="str">
        <f>_xlfn.IFS(tbl_HRMaster[[#This Row],[Age]]&lt;25,"Under 25",tbl_HRMaster[[#This Row],[Age]]&lt;35,"25-34",tbl_HRMaster[[#This Row],[Age]]&lt;45,"35-44",tbl_HRMaster[[#This Row],[Age]]&lt;55,"45-54",TRUE,"Above 54")</f>
        <v>45-54</v>
      </c>
      <c r="AD4044" s="5" t="str">
        <f>_xlfn.IFS(
tbl_HRMaster[[#This Row],[YearsAtCompany]]&lt;2,"&lt; 2 Years",
tbl_HRMaster[[#This Row],[YearsAtCompany]]&lt;5,"2-4 Years",
tbl_HRMaster[[#This Row],[YearsAtCompany]]&lt;10,"5-9 Years",
TRUE,"10+ Years"
)</f>
        <v>5-9 Years</v>
      </c>
      <c r="AE4044" s="5">
        <f>IF(tbl_HRMaster[[#This Row],[Attrition]]="Yes",1,0)</f>
        <v>1</v>
      </c>
    </row>
    <row r="4045" spans="1:31" x14ac:dyDescent="0.25">
      <c r="A4045">
        <v>48</v>
      </c>
      <c r="B4045" t="s">
        <v>28</v>
      </c>
      <c r="C4045" t="s">
        <v>29</v>
      </c>
      <c r="D4045" t="s">
        <v>23</v>
      </c>
      <c r="E4045">
        <v>10</v>
      </c>
      <c r="F4045">
        <v>2</v>
      </c>
      <c r="G4045" t="s">
        <v>45</v>
      </c>
      <c r="H4045">
        <v>3887</v>
      </c>
      <c r="I4045" t="s">
        <v>34</v>
      </c>
      <c r="J4045">
        <v>1</v>
      </c>
      <c r="K4045" t="s">
        <v>26</v>
      </c>
      <c r="L4045" t="s">
        <v>27</v>
      </c>
      <c r="M4045">
        <v>63470</v>
      </c>
      <c r="N4045">
        <v>2</v>
      </c>
      <c r="O4045">
        <v>12</v>
      </c>
      <c r="P4045">
        <v>1</v>
      </c>
      <c r="Q4045">
        <v>19</v>
      </c>
      <c r="R4045">
        <v>3</v>
      </c>
      <c r="S4045">
        <v>9</v>
      </c>
      <c r="T4045">
        <v>7</v>
      </c>
      <c r="U4045">
        <v>7</v>
      </c>
      <c r="V4045">
        <f>COUNTIF(tbl_HRMaster[EmployeeID],tbl_HRMaster[[#This Row],[EmployeeID]])</f>
        <v>1</v>
      </c>
      <c r="W4045">
        <f>IFERROR(INDEX(tbl_EmployeeSurvey[EnvironmentSatisfaction],MATCH(tbl_HRMaster[[#This Row],[EmployeeID]],tbl_EmployeeSurvey[EmployeeID],0)),"Not Found")</f>
        <v>4</v>
      </c>
      <c r="X4045">
        <f>IFERROR(INDEX(tbl_EmployeeSurvey[JobSatisfaction],MATCH(tbl_HRMaster[[#This Row],[EmployeeID]],tbl_EmployeeSurvey[EmployeeID],0)),"Not Found")</f>
        <v>3</v>
      </c>
      <c r="Y4045" s="5">
        <f>IFERROR(INDEX(tbl_EmployeeSurvey[WorkLifeBalance],MATCH(tbl_HRMaster[[#This Row],[EmployeeID]],tbl_EmployeeSurvey[EmployeeID],0)),"Not Found")</f>
        <v>3</v>
      </c>
      <c r="Z4045" s="5">
        <f>IFERROR(VLOOKUP(tbl_HRMaster[[#This Row],[EmployeeID]],tbl_ManagerSurvey[[EmployeeID]:[PerformanceRating]],2,FALSE),"Not Found")</f>
        <v>1</v>
      </c>
      <c r="AA4045" s="5">
        <f>IFERROR(VLOOKUP(tbl_HRMaster[[#This Row],[EmployeeID]],tbl_ManagerSurvey[[EmployeeID]:[PerformanceRating]],3,FALSE),"Not Found")</f>
        <v>3</v>
      </c>
      <c r="AB4045" s="5" t="str">
        <f>IF(tbl_HRMaster[[#This Row],[Attrition]]="Yes","Left","Active")</f>
        <v>Left</v>
      </c>
      <c r="AC4045" s="5" t="str">
        <f>_xlfn.IFS(tbl_HRMaster[[#This Row],[Age]]&lt;25,"Under 25",tbl_HRMaster[[#This Row],[Age]]&lt;35,"25-34",tbl_HRMaster[[#This Row],[Age]]&lt;45,"35-44",tbl_HRMaster[[#This Row],[Age]]&lt;55,"45-54",TRUE,"Above 54")</f>
        <v>45-54</v>
      </c>
      <c r="AD4045" s="5" t="str">
        <f>_xlfn.IFS(
tbl_HRMaster[[#This Row],[YearsAtCompany]]&lt;2,"&lt; 2 Years",
tbl_HRMaster[[#This Row],[YearsAtCompany]]&lt;5,"2-4 Years",
tbl_HRMaster[[#This Row],[YearsAtCompany]]&lt;10,"5-9 Years",
TRUE,"10+ Years"
)</f>
        <v>5-9 Years</v>
      </c>
      <c r="AE4045" s="5">
        <f>IF(tbl_HRMaster[[#This Row],[Attrition]]="Yes",1,0)</f>
        <v>1</v>
      </c>
    </row>
    <row r="4046" spans="1:31" x14ac:dyDescent="0.25">
      <c r="A4046">
        <v>52</v>
      </c>
      <c r="B4046" t="s">
        <v>21</v>
      </c>
      <c r="C4046" t="s">
        <v>22</v>
      </c>
      <c r="D4046" t="s">
        <v>30</v>
      </c>
      <c r="E4046">
        <v>5</v>
      </c>
      <c r="F4046">
        <v>4</v>
      </c>
      <c r="G4046" t="s">
        <v>33</v>
      </c>
      <c r="H4046">
        <v>442</v>
      </c>
      <c r="I4046" t="s">
        <v>34</v>
      </c>
      <c r="J4046">
        <v>1</v>
      </c>
      <c r="K4046" t="s">
        <v>40</v>
      </c>
      <c r="L4046" t="s">
        <v>27</v>
      </c>
      <c r="M4046">
        <v>29110</v>
      </c>
      <c r="N4046">
        <v>2</v>
      </c>
      <c r="O4046">
        <v>17</v>
      </c>
      <c r="P4046">
        <v>2</v>
      </c>
      <c r="Q4046">
        <v>26</v>
      </c>
      <c r="R4046">
        <v>3</v>
      </c>
      <c r="S4046">
        <v>9</v>
      </c>
      <c r="T4046">
        <v>7</v>
      </c>
      <c r="U4046">
        <v>8</v>
      </c>
      <c r="V4046">
        <f>COUNTIF(tbl_HRMaster[EmployeeID],tbl_HRMaster[[#This Row],[EmployeeID]])</f>
        <v>1</v>
      </c>
      <c r="W4046">
        <f>IFERROR(INDEX(tbl_EmployeeSurvey[EnvironmentSatisfaction],MATCH(tbl_HRMaster[[#This Row],[EmployeeID]],tbl_EmployeeSurvey[EmployeeID],0)),"Not Found")</f>
        <v>4</v>
      </c>
      <c r="X4046">
        <f>IFERROR(INDEX(tbl_EmployeeSurvey[JobSatisfaction],MATCH(tbl_HRMaster[[#This Row],[EmployeeID]],tbl_EmployeeSurvey[EmployeeID],0)),"Not Found")</f>
        <v>4</v>
      </c>
      <c r="Y4046" s="5">
        <f>IFERROR(INDEX(tbl_EmployeeSurvey[WorkLifeBalance],MATCH(tbl_HRMaster[[#This Row],[EmployeeID]],tbl_EmployeeSurvey[EmployeeID],0)),"Not Found")</f>
        <v>2</v>
      </c>
      <c r="Z4046" s="5">
        <f>IFERROR(VLOOKUP(tbl_HRMaster[[#This Row],[EmployeeID]],tbl_ManagerSurvey[[EmployeeID]:[PerformanceRating]],2,FALSE),"Not Found")</f>
        <v>3</v>
      </c>
      <c r="AA4046" s="5">
        <f>IFERROR(VLOOKUP(tbl_HRMaster[[#This Row],[EmployeeID]],tbl_ManagerSurvey[[EmployeeID]:[PerformanceRating]],3,FALSE),"Not Found")</f>
        <v>3</v>
      </c>
      <c r="AB4046" s="5" t="str">
        <f>IF(tbl_HRMaster[[#This Row],[Attrition]]="Yes","Left","Active")</f>
        <v>Active</v>
      </c>
      <c r="AC4046" s="5" t="str">
        <f>_xlfn.IFS(tbl_HRMaster[[#This Row],[Age]]&lt;25,"Under 25",tbl_HRMaster[[#This Row],[Age]]&lt;35,"25-34",tbl_HRMaster[[#This Row],[Age]]&lt;45,"35-44",tbl_HRMaster[[#This Row],[Age]]&lt;55,"45-54",TRUE,"Above 54")</f>
        <v>45-54</v>
      </c>
      <c r="AD4046" s="5" t="str">
        <f>_xlfn.IFS(
tbl_HRMaster[[#This Row],[YearsAtCompany]]&lt;2,"&lt; 2 Years",
tbl_HRMaster[[#This Row],[YearsAtCompany]]&lt;5,"2-4 Years",
tbl_HRMaster[[#This Row],[YearsAtCompany]]&lt;10,"5-9 Years",
TRUE,"10+ Years"
)</f>
        <v>5-9 Years</v>
      </c>
      <c r="AE4046" s="5">
        <f>IF(tbl_HRMaster[[#This Row],[Attrition]]="Yes",1,0)</f>
        <v>0</v>
      </c>
    </row>
    <row r="4047" spans="1:31" x14ac:dyDescent="0.25">
      <c r="A4047">
        <v>52</v>
      </c>
      <c r="B4047" t="s">
        <v>21</v>
      </c>
      <c r="C4047" t="s">
        <v>22</v>
      </c>
      <c r="D4047" t="s">
        <v>30</v>
      </c>
      <c r="E4047">
        <v>5</v>
      </c>
      <c r="F4047">
        <v>4</v>
      </c>
      <c r="G4047" t="s">
        <v>33</v>
      </c>
      <c r="H4047">
        <v>1912</v>
      </c>
      <c r="I4047" t="s">
        <v>34</v>
      </c>
      <c r="J4047">
        <v>1</v>
      </c>
      <c r="K4047" t="s">
        <v>40</v>
      </c>
      <c r="L4047" t="s">
        <v>27</v>
      </c>
      <c r="M4047">
        <v>29110</v>
      </c>
      <c r="N4047">
        <v>2</v>
      </c>
      <c r="O4047">
        <v>17</v>
      </c>
      <c r="P4047">
        <v>2</v>
      </c>
      <c r="Q4047">
        <v>26</v>
      </c>
      <c r="R4047">
        <v>3</v>
      </c>
      <c r="S4047">
        <v>9</v>
      </c>
      <c r="T4047">
        <v>7</v>
      </c>
      <c r="U4047">
        <v>8</v>
      </c>
      <c r="V4047">
        <f>COUNTIF(tbl_HRMaster[EmployeeID],tbl_HRMaster[[#This Row],[EmployeeID]])</f>
        <v>1</v>
      </c>
      <c r="W4047">
        <f>IFERROR(INDEX(tbl_EmployeeSurvey[EnvironmentSatisfaction],MATCH(tbl_HRMaster[[#This Row],[EmployeeID]],tbl_EmployeeSurvey[EmployeeID],0)),"Not Found")</f>
        <v>4</v>
      </c>
      <c r="X4047">
        <f>IFERROR(INDEX(tbl_EmployeeSurvey[JobSatisfaction],MATCH(tbl_HRMaster[[#This Row],[EmployeeID]],tbl_EmployeeSurvey[EmployeeID],0)),"Not Found")</f>
        <v>4</v>
      </c>
      <c r="Y4047" s="5">
        <f>IFERROR(INDEX(tbl_EmployeeSurvey[WorkLifeBalance],MATCH(tbl_HRMaster[[#This Row],[EmployeeID]],tbl_EmployeeSurvey[EmployeeID],0)),"Not Found")</f>
        <v>3</v>
      </c>
      <c r="Z4047" s="5">
        <f>IFERROR(VLOOKUP(tbl_HRMaster[[#This Row],[EmployeeID]],tbl_ManagerSurvey[[EmployeeID]:[PerformanceRating]],2,FALSE),"Not Found")</f>
        <v>3</v>
      </c>
      <c r="AA4047" s="5">
        <f>IFERROR(VLOOKUP(tbl_HRMaster[[#This Row],[EmployeeID]],tbl_ManagerSurvey[[EmployeeID]:[PerformanceRating]],3,FALSE),"Not Found")</f>
        <v>3</v>
      </c>
      <c r="AB4047" s="5" t="str">
        <f>IF(tbl_HRMaster[[#This Row],[Attrition]]="Yes","Left","Active")</f>
        <v>Active</v>
      </c>
      <c r="AC4047" s="5" t="str">
        <f>_xlfn.IFS(tbl_HRMaster[[#This Row],[Age]]&lt;25,"Under 25",tbl_HRMaster[[#This Row],[Age]]&lt;35,"25-34",tbl_HRMaster[[#This Row],[Age]]&lt;45,"35-44",tbl_HRMaster[[#This Row],[Age]]&lt;55,"45-54",TRUE,"Above 54")</f>
        <v>45-54</v>
      </c>
      <c r="AD4047" s="5" t="str">
        <f>_xlfn.IFS(
tbl_HRMaster[[#This Row],[YearsAtCompany]]&lt;2,"&lt; 2 Years",
tbl_HRMaster[[#This Row],[YearsAtCompany]]&lt;5,"2-4 Years",
tbl_HRMaster[[#This Row],[YearsAtCompany]]&lt;10,"5-9 Years",
TRUE,"10+ Years"
)</f>
        <v>5-9 Years</v>
      </c>
      <c r="AE4047" s="5">
        <f>IF(tbl_HRMaster[[#This Row],[Attrition]]="Yes",1,0)</f>
        <v>0</v>
      </c>
    </row>
    <row r="4048" spans="1:31" x14ac:dyDescent="0.25">
      <c r="A4048">
        <v>52</v>
      </c>
      <c r="B4048" t="s">
        <v>21</v>
      </c>
      <c r="C4048" t="s">
        <v>22</v>
      </c>
      <c r="D4048" t="s">
        <v>30</v>
      </c>
      <c r="E4048">
        <v>5</v>
      </c>
      <c r="F4048">
        <v>4</v>
      </c>
      <c r="G4048" t="s">
        <v>33</v>
      </c>
      <c r="H4048">
        <v>3382</v>
      </c>
      <c r="I4048" t="s">
        <v>34</v>
      </c>
      <c r="J4048">
        <v>1</v>
      </c>
      <c r="K4048" t="s">
        <v>40</v>
      </c>
      <c r="L4048" t="s">
        <v>27</v>
      </c>
      <c r="M4048">
        <v>29110</v>
      </c>
      <c r="N4048">
        <v>2</v>
      </c>
      <c r="O4048">
        <v>17</v>
      </c>
      <c r="P4048">
        <v>2</v>
      </c>
      <c r="Q4048">
        <v>26</v>
      </c>
      <c r="R4048">
        <v>3</v>
      </c>
      <c r="S4048">
        <v>9</v>
      </c>
      <c r="T4048">
        <v>7</v>
      </c>
      <c r="U4048">
        <v>8</v>
      </c>
      <c r="V4048">
        <f>COUNTIF(tbl_HRMaster[EmployeeID],tbl_HRMaster[[#This Row],[EmployeeID]])</f>
        <v>1</v>
      </c>
      <c r="W4048">
        <f>IFERROR(INDEX(tbl_EmployeeSurvey[EnvironmentSatisfaction],MATCH(tbl_HRMaster[[#This Row],[EmployeeID]],tbl_EmployeeSurvey[EmployeeID],0)),"Not Found")</f>
        <v>4</v>
      </c>
      <c r="X4048">
        <f>IFERROR(INDEX(tbl_EmployeeSurvey[JobSatisfaction],MATCH(tbl_HRMaster[[#This Row],[EmployeeID]],tbl_EmployeeSurvey[EmployeeID],0)),"Not Found")</f>
        <v>4</v>
      </c>
      <c r="Y4048" s="5">
        <f>IFERROR(INDEX(tbl_EmployeeSurvey[WorkLifeBalance],MATCH(tbl_HRMaster[[#This Row],[EmployeeID]],tbl_EmployeeSurvey[EmployeeID],0)),"Not Found")</f>
        <v>2</v>
      </c>
      <c r="Z4048" s="5">
        <f>IFERROR(VLOOKUP(tbl_HRMaster[[#This Row],[EmployeeID]],tbl_ManagerSurvey[[EmployeeID]:[PerformanceRating]],2,FALSE),"Not Found")</f>
        <v>3</v>
      </c>
      <c r="AA4048" s="5">
        <f>IFERROR(VLOOKUP(tbl_HRMaster[[#This Row],[EmployeeID]],tbl_ManagerSurvey[[EmployeeID]:[PerformanceRating]],3,FALSE),"Not Found")</f>
        <v>3</v>
      </c>
      <c r="AB4048" s="5" t="str">
        <f>IF(tbl_HRMaster[[#This Row],[Attrition]]="Yes","Left","Active")</f>
        <v>Active</v>
      </c>
      <c r="AC4048" s="5" t="str">
        <f>_xlfn.IFS(tbl_HRMaster[[#This Row],[Age]]&lt;25,"Under 25",tbl_HRMaster[[#This Row],[Age]]&lt;35,"25-34",tbl_HRMaster[[#This Row],[Age]]&lt;45,"35-44",tbl_HRMaster[[#This Row],[Age]]&lt;55,"45-54",TRUE,"Above 54")</f>
        <v>45-54</v>
      </c>
      <c r="AD4048" s="5" t="str">
        <f>_xlfn.IFS(
tbl_HRMaster[[#This Row],[YearsAtCompany]]&lt;2,"&lt; 2 Years",
tbl_HRMaster[[#This Row],[YearsAtCompany]]&lt;5,"2-4 Years",
tbl_HRMaster[[#This Row],[YearsAtCompany]]&lt;10,"5-9 Years",
TRUE,"10+ Years"
)</f>
        <v>5-9 Years</v>
      </c>
      <c r="AE4048" s="5">
        <f>IF(tbl_HRMaster[[#This Row],[Attrition]]="Yes",1,0)</f>
        <v>0</v>
      </c>
    </row>
    <row r="4049" spans="1:31" x14ac:dyDescent="0.25">
      <c r="A4049">
        <v>35</v>
      </c>
      <c r="B4049" t="s">
        <v>28</v>
      </c>
      <c r="C4049" t="s">
        <v>22</v>
      </c>
      <c r="D4049" t="s">
        <v>30</v>
      </c>
      <c r="E4049">
        <v>15</v>
      </c>
      <c r="F4049">
        <v>4</v>
      </c>
      <c r="G4049" t="s">
        <v>24</v>
      </c>
      <c r="H4049">
        <v>1024</v>
      </c>
      <c r="I4049" t="s">
        <v>34</v>
      </c>
      <c r="J4049">
        <v>2</v>
      </c>
      <c r="K4049" t="s">
        <v>31</v>
      </c>
      <c r="L4049" t="s">
        <v>32</v>
      </c>
      <c r="M4049">
        <v>19040</v>
      </c>
      <c r="N4049">
        <v>1</v>
      </c>
      <c r="O4049">
        <v>22</v>
      </c>
      <c r="P4049">
        <v>1</v>
      </c>
      <c r="Q4049">
        <v>10</v>
      </c>
      <c r="R4049">
        <v>4</v>
      </c>
      <c r="S4049">
        <v>10</v>
      </c>
      <c r="T4049">
        <v>7</v>
      </c>
      <c r="U4049">
        <v>7</v>
      </c>
      <c r="V4049">
        <f>COUNTIF(tbl_HRMaster[EmployeeID],tbl_HRMaster[[#This Row],[EmployeeID]])</f>
        <v>1</v>
      </c>
      <c r="W4049">
        <f>IFERROR(INDEX(tbl_EmployeeSurvey[EnvironmentSatisfaction],MATCH(tbl_HRMaster[[#This Row],[EmployeeID]],tbl_EmployeeSurvey[EmployeeID],0)),"Not Found")</f>
        <v>3</v>
      </c>
      <c r="X4049">
        <f>IFERROR(INDEX(tbl_EmployeeSurvey[JobSatisfaction],MATCH(tbl_HRMaster[[#This Row],[EmployeeID]],tbl_EmployeeSurvey[EmployeeID],0)),"Not Found")</f>
        <v>4</v>
      </c>
      <c r="Y4049" s="5">
        <f>IFERROR(INDEX(tbl_EmployeeSurvey[WorkLifeBalance],MATCH(tbl_HRMaster[[#This Row],[EmployeeID]],tbl_EmployeeSurvey[EmployeeID],0)),"Not Found")</f>
        <v>3</v>
      </c>
      <c r="Z4049" s="5">
        <f>IFERROR(VLOOKUP(tbl_HRMaster[[#This Row],[EmployeeID]],tbl_ManagerSurvey[[EmployeeID]:[PerformanceRating]],2,FALSE),"Not Found")</f>
        <v>3</v>
      </c>
      <c r="AA4049" s="5">
        <f>IFERROR(VLOOKUP(tbl_HRMaster[[#This Row],[EmployeeID]],tbl_ManagerSurvey[[EmployeeID]:[PerformanceRating]],3,FALSE),"Not Found")</f>
        <v>4</v>
      </c>
      <c r="AB4049" s="5" t="str">
        <f>IF(tbl_HRMaster[[#This Row],[Attrition]]="Yes","Left","Active")</f>
        <v>Left</v>
      </c>
      <c r="AC4049" s="5" t="str">
        <f>_xlfn.IFS(tbl_HRMaster[[#This Row],[Age]]&lt;25,"Under 25",tbl_HRMaster[[#This Row],[Age]]&lt;35,"25-34",tbl_HRMaster[[#This Row],[Age]]&lt;45,"35-44",tbl_HRMaster[[#This Row],[Age]]&lt;55,"45-54",TRUE,"Above 54")</f>
        <v>35-44</v>
      </c>
      <c r="AD4049" s="5" t="str">
        <f>_xlfn.IFS(
tbl_HRMaster[[#This Row],[YearsAtCompany]]&lt;2,"&lt; 2 Years",
tbl_HRMaster[[#This Row],[YearsAtCompany]]&lt;5,"2-4 Years",
tbl_HRMaster[[#This Row],[YearsAtCompany]]&lt;10,"5-9 Years",
TRUE,"10+ Years"
)</f>
        <v>10+ Years</v>
      </c>
      <c r="AE4049" s="5">
        <f>IF(tbl_HRMaster[[#This Row],[Attrition]]="Yes",1,0)</f>
        <v>1</v>
      </c>
    </row>
    <row r="4050" spans="1:31" x14ac:dyDescent="0.25">
      <c r="A4050">
        <v>35</v>
      </c>
      <c r="B4050" t="s">
        <v>28</v>
      </c>
      <c r="C4050" t="s">
        <v>22</v>
      </c>
      <c r="D4050" t="s">
        <v>30</v>
      </c>
      <c r="E4050">
        <v>15</v>
      </c>
      <c r="F4050">
        <v>4</v>
      </c>
      <c r="G4050" t="s">
        <v>24</v>
      </c>
      <c r="H4050">
        <v>2494</v>
      </c>
      <c r="I4050" t="s">
        <v>34</v>
      </c>
      <c r="J4050">
        <v>2</v>
      </c>
      <c r="K4050" t="s">
        <v>31</v>
      </c>
      <c r="L4050" t="s">
        <v>32</v>
      </c>
      <c r="M4050">
        <v>19040</v>
      </c>
      <c r="N4050">
        <v>1</v>
      </c>
      <c r="O4050">
        <v>22</v>
      </c>
      <c r="P4050">
        <v>1</v>
      </c>
      <c r="Q4050">
        <v>10</v>
      </c>
      <c r="R4050">
        <v>4</v>
      </c>
      <c r="S4050">
        <v>10</v>
      </c>
      <c r="T4050">
        <v>7</v>
      </c>
      <c r="U4050">
        <v>7</v>
      </c>
      <c r="V4050">
        <f>COUNTIF(tbl_HRMaster[EmployeeID],tbl_HRMaster[[#This Row],[EmployeeID]])</f>
        <v>1</v>
      </c>
      <c r="W4050">
        <f>IFERROR(INDEX(tbl_EmployeeSurvey[EnvironmentSatisfaction],MATCH(tbl_HRMaster[[#This Row],[EmployeeID]],tbl_EmployeeSurvey[EmployeeID],0)),"Not Found")</f>
        <v>3</v>
      </c>
      <c r="X4050">
        <f>IFERROR(INDEX(tbl_EmployeeSurvey[JobSatisfaction],MATCH(tbl_HRMaster[[#This Row],[EmployeeID]],tbl_EmployeeSurvey[EmployeeID],0)),"Not Found")</f>
        <v>4</v>
      </c>
      <c r="Y4050" s="5">
        <f>IFERROR(INDEX(tbl_EmployeeSurvey[WorkLifeBalance],MATCH(tbl_HRMaster[[#This Row],[EmployeeID]],tbl_EmployeeSurvey[EmployeeID],0)),"Not Found")</f>
        <v>3</v>
      </c>
      <c r="Z4050" s="5">
        <f>IFERROR(VLOOKUP(tbl_HRMaster[[#This Row],[EmployeeID]],tbl_ManagerSurvey[[EmployeeID]:[PerformanceRating]],2,FALSE),"Not Found")</f>
        <v>3</v>
      </c>
      <c r="AA4050" s="5">
        <f>IFERROR(VLOOKUP(tbl_HRMaster[[#This Row],[EmployeeID]],tbl_ManagerSurvey[[EmployeeID]:[PerformanceRating]],3,FALSE),"Not Found")</f>
        <v>4</v>
      </c>
      <c r="AB4050" s="5" t="str">
        <f>IF(tbl_HRMaster[[#This Row],[Attrition]]="Yes","Left","Active")</f>
        <v>Left</v>
      </c>
      <c r="AC4050" s="5" t="str">
        <f>_xlfn.IFS(tbl_HRMaster[[#This Row],[Age]]&lt;25,"Under 25",tbl_HRMaster[[#This Row],[Age]]&lt;35,"25-34",tbl_HRMaster[[#This Row],[Age]]&lt;45,"35-44",tbl_HRMaster[[#This Row],[Age]]&lt;55,"45-54",TRUE,"Above 54")</f>
        <v>35-44</v>
      </c>
      <c r="AD4050" s="5" t="str">
        <f>_xlfn.IFS(
tbl_HRMaster[[#This Row],[YearsAtCompany]]&lt;2,"&lt; 2 Years",
tbl_HRMaster[[#This Row],[YearsAtCompany]]&lt;5,"2-4 Years",
tbl_HRMaster[[#This Row],[YearsAtCompany]]&lt;10,"5-9 Years",
TRUE,"10+ Years"
)</f>
        <v>10+ Years</v>
      </c>
      <c r="AE4050" s="5">
        <f>IF(tbl_HRMaster[[#This Row],[Attrition]]="Yes",1,0)</f>
        <v>1</v>
      </c>
    </row>
    <row r="4051" spans="1:31" x14ac:dyDescent="0.25">
      <c r="A4051">
        <v>35</v>
      </c>
      <c r="B4051" t="s">
        <v>28</v>
      </c>
      <c r="C4051" t="s">
        <v>22</v>
      </c>
      <c r="D4051" t="s">
        <v>30</v>
      </c>
      <c r="E4051">
        <v>15</v>
      </c>
      <c r="F4051">
        <v>4</v>
      </c>
      <c r="G4051" t="s">
        <v>24</v>
      </c>
      <c r="H4051">
        <v>3964</v>
      </c>
      <c r="I4051" t="s">
        <v>34</v>
      </c>
      <c r="J4051">
        <v>2</v>
      </c>
      <c r="K4051" t="s">
        <v>31</v>
      </c>
      <c r="L4051" t="s">
        <v>32</v>
      </c>
      <c r="M4051">
        <v>19040</v>
      </c>
      <c r="N4051">
        <v>1</v>
      </c>
      <c r="O4051">
        <v>22</v>
      </c>
      <c r="P4051">
        <v>1</v>
      </c>
      <c r="Q4051">
        <v>10</v>
      </c>
      <c r="R4051">
        <v>4</v>
      </c>
      <c r="S4051">
        <v>10</v>
      </c>
      <c r="T4051">
        <v>7</v>
      </c>
      <c r="U4051">
        <v>7</v>
      </c>
      <c r="V4051">
        <f>COUNTIF(tbl_HRMaster[EmployeeID],tbl_HRMaster[[#This Row],[EmployeeID]])</f>
        <v>1</v>
      </c>
      <c r="W4051">
        <f>IFERROR(INDEX(tbl_EmployeeSurvey[EnvironmentSatisfaction],MATCH(tbl_HRMaster[[#This Row],[EmployeeID]],tbl_EmployeeSurvey[EmployeeID],0)),"Not Found")</f>
        <v>3</v>
      </c>
      <c r="X4051">
        <f>IFERROR(INDEX(tbl_EmployeeSurvey[JobSatisfaction],MATCH(tbl_HRMaster[[#This Row],[EmployeeID]],tbl_EmployeeSurvey[EmployeeID],0)),"Not Found")</f>
        <v>4</v>
      </c>
      <c r="Y4051" s="5">
        <f>IFERROR(INDEX(tbl_EmployeeSurvey[WorkLifeBalance],MATCH(tbl_HRMaster[[#This Row],[EmployeeID]],tbl_EmployeeSurvey[EmployeeID],0)),"Not Found")</f>
        <v>3</v>
      </c>
      <c r="Z4051" s="5">
        <f>IFERROR(VLOOKUP(tbl_HRMaster[[#This Row],[EmployeeID]],tbl_ManagerSurvey[[EmployeeID]:[PerformanceRating]],2,FALSE),"Not Found")</f>
        <v>3</v>
      </c>
      <c r="AA4051" s="5">
        <f>IFERROR(VLOOKUP(tbl_HRMaster[[#This Row],[EmployeeID]],tbl_ManagerSurvey[[EmployeeID]:[PerformanceRating]],3,FALSE),"Not Found")</f>
        <v>4</v>
      </c>
      <c r="AB4051" s="5" t="str">
        <f>IF(tbl_HRMaster[[#This Row],[Attrition]]="Yes","Left","Active")</f>
        <v>Left</v>
      </c>
      <c r="AC4051" s="5" t="str">
        <f>_xlfn.IFS(tbl_HRMaster[[#This Row],[Age]]&lt;25,"Under 25",tbl_HRMaster[[#This Row],[Age]]&lt;35,"25-34",tbl_HRMaster[[#This Row],[Age]]&lt;45,"35-44",tbl_HRMaster[[#This Row],[Age]]&lt;55,"45-54",TRUE,"Above 54")</f>
        <v>35-44</v>
      </c>
      <c r="AD4051" s="5" t="str">
        <f>_xlfn.IFS(
tbl_HRMaster[[#This Row],[YearsAtCompany]]&lt;2,"&lt; 2 Years",
tbl_HRMaster[[#This Row],[YearsAtCompany]]&lt;5,"2-4 Years",
tbl_HRMaster[[#This Row],[YearsAtCompany]]&lt;10,"5-9 Years",
TRUE,"10+ Years"
)</f>
        <v>10+ Years</v>
      </c>
      <c r="AE4051" s="5">
        <f>IF(tbl_HRMaster[[#This Row],[Attrition]]="Yes",1,0)</f>
        <v>1</v>
      </c>
    </row>
    <row r="4052" spans="1:31" x14ac:dyDescent="0.25">
      <c r="A4052">
        <v>33</v>
      </c>
      <c r="B4052" t="s">
        <v>28</v>
      </c>
      <c r="C4052" t="s">
        <v>22</v>
      </c>
      <c r="D4052" t="s">
        <v>30</v>
      </c>
      <c r="E4052">
        <v>1</v>
      </c>
      <c r="F4052">
        <v>2</v>
      </c>
      <c r="G4052" t="s">
        <v>38</v>
      </c>
      <c r="H4052">
        <v>305</v>
      </c>
      <c r="I4052" t="s">
        <v>34</v>
      </c>
      <c r="J4052">
        <v>3</v>
      </c>
      <c r="K4052" t="s">
        <v>40</v>
      </c>
      <c r="L4052" t="s">
        <v>32</v>
      </c>
      <c r="M4052">
        <v>28710</v>
      </c>
      <c r="N4052">
        <v>1</v>
      </c>
      <c r="O4052">
        <v>17</v>
      </c>
      <c r="P4052">
        <v>3</v>
      </c>
      <c r="Q4052">
        <v>10</v>
      </c>
      <c r="R4052">
        <v>2</v>
      </c>
      <c r="S4052">
        <v>10</v>
      </c>
      <c r="T4052">
        <v>7</v>
      </c>
      <c r="U4052">
        <v>8</v>
      </c>
      <c r="V4052">
        <f>COUNTIF(tbl_HRMaster[EmployeeID],tbl_HRMaster[[#This Row],[EmployeeID]])</f>
        <v>1</v>
      </c>
      <c r="W4052">
        <f>IFERROR(INDEX(tbl_EmployeeSurvey[EnvironmentSatisfaction],MATCH(tbl_HRMaster[[#This Row],[EmployeeID]],tbl_EmployeeSurvey[EmployeeID],0)),"Not Found")</f>
        <v>4</v>
      </c>
      <c r="X4052">
        <f>IFERROR(INDEX(tbl_EmployeeSurvey[JobSatisfaction],MATCH(tbl_HRMaster[[#This Row],[EmployeeID]],tbl_EmployeeSurvey[EmployeeID],0)),"Not Found")</f>
        <v>4</v>
      </c>
      <c r="Y4052" s="5">
        <f>IFERROR(INDEX(tbl_EmployeeSurvey[WorkLifeBalance],MATCH(tbl_HRMaster[[#This Row],[EmployeeID]],tbl_EmployeeSurvey[EmployeeID],0)),"Not Found")</f>
        <v>2</v>
      </c>
      <c r="Z4052" s="5">
        <f>IFERROR(VLOOKUP(tbl_HRMaster[[#This Row],[EmployeeID]],tbl_ManagerSurvey[[EmployeeID]:[PerformanceRating]],2,FALSE),"Not Found")</f>
        <v>3</v>
      </c>
      <c r="AA4052" s="5">
        <f>IFERROR(VLOOKUP(tbl_HRMaster[[#This Row],[EmployeeID]],tbl_ManagerSurvey[[EmployeeID]:[PerformanceRating]],3,FALSE),"Not Found")</f>
        <v>3</v>
      </c>
      <c r="AB4052" s="5" t="str">
        <f>IF(tbl_HRMaster[[#This Row],[Attrition]]="Yes","Left","Active")</f>
        <v>Left</v>
      </c>
      <c r="AC4052" s="5" t="str">
        <f>_xlfn.IFS(tbl_HRMaster[[#This Row],[Age]]&lt;25,"Under 25",tbl_HRMaster[[#This Row],[Age]]&lt;35,"25-34",tbl_HRMaster[[#This Row],[Age]]&lt;45,"35-44",tbl_HRMaster[[#This Row],[Age]]&lt;55,"45-54",TRUE,"Above 54")</f>
        <v>25-34</v>
      </c>
      <c r="AD4052" s="5" t="str">
        <f>_xlfn.IFS(
tbl_HRMaster[[#This Row],[YearsAtCompany]]&lt;2,"&lt; 2 Years",
tbl_HRMaster[[#This Row],[YearsAtCompany]]&lt;5,"2-4 Years",
tbl_HRMaster[[#This Row],[YearsAtCompany]]&lt;10,"5-9 Years",
TRUE,"10+ Years"
)</f>
        <v>10+ Years</v>
      </c>
      <c r="AE4052" s="5">
        <f>IF(tbl_HRMaster[[#This Row],[Attrition]]="Yes",1,0)</f>
        <v>1</v>
      </c>
    </row>
    <row r="4053" spans="1:31" x14ac:dyDescent="0.25">
      <c r="A4053">
        <v>33</v>
      </c>
      <c r="B4053" t="s">
        <v>28</v>
      </c>
      <c r="C4053" t="s">
        <v>22</v>
      </c>
      <c r="D4053" t="s">
        <v>30</v>
      </c>
      <c r="E4053">
        <v>1</v>
      </c>
      <c r="F4053">
        <v>2</v>
      </c>
      <c r="G4053" t="s">
        <v>38</v>
      </c>
      <c r="H4053">
        <v>1775</v>
      </c>
      <c r="I4053" t="s">
        <v>34</v>
      </c>
      <c r="J4053">
        <v>3</v>
      </c>
      <c r="K4053" t="s">
        <v>40</v>
      </c>
      <c r="L4053" t="s">
        <v>32</v>
      </c>
      <c r="M4053">
        <v>28710</v>
      </c>
      <c r="N4053">
        <v>1</v>
      </c>
      <c r="O4053">
        <v>17</v>
      </c>
      <c r="P4053">
        <v>3</v>
      </c>
      <c r="Q4053">
        <v>10</v>
      </c>
      <c r="R4053">
        <v>2</v>
      </c>
      <c r="S4053">
        <v>10</v>
      </c>
      <c r="T4053">
        <v>7</v>
      </c>
      <c r="U4053">
        <v>8</v>
      </c>
      <c r="V4053">
        <f>COUNTIF(tbl_HRMaster[EmployeeID],tbl_HRMaster[[#This Row],[EmployeeID]])</f>
        <v>1</v>
      </c>
      <c r="W4053">
        <f>IFERROR(INDEX(tbl_EmployeeSurvey[EnvironmentSatisfaction],MATCH(tbl_HRMaster[[#This Row],[EmployeeID]],tbl_EmployeeSurvey[EmployeeID],0)),"Not Found")</f>
        <v>4</v>
      </c>
      <c r="X4053">
        <f>IFERROR(INDEX(tbl_EmployeeSurvey[JobSatisfaction],MATCH(tbl_HRMaster[[#This Row],[EmployeeID]],tbl_EmployeeSurvey[EmployeeID],0)),"Not Found")</f>
        <v>4</v>
      </c>
      <c r="Y4053" s="5">
        <f>IFERROR(INDEX(tbl_EmployeeSurvey[WorkLifeBalance],MATCH(tbl_HRMaster[[#This Row],[EmployeeID]],tbl_EmployeeSurvey[EmployeeID],0)),"Not Found")</f>
        <v>2</v>
      </c>
      <c r="Z4053" s="5">
        <f>IFERROR(VLOOKUP(tbl_HRMaster[[#This Row],[EmployeeID]],tbl_ManagerSurvey[[EmployeeID]:[PerformanceRating]],2,FALSE),"Not Found")</f>
        <v>3</v>
      </c>
      <c r="AA4053" s="5">
        <f>IFERROR(VLOOKUP(tbl_HRMaster[[#This Row],[EmployeeID]],tbl_ManagerSurvey[[EmployeeID]:[PerformanceRating]],3,FALSE),"Not Found")</f>
        <v>3</v>
      </c>
      <c r="AB4053" s="5" t="str">
        <f>IF(tbl_HRMaster[[#This Row],[Attrition]]="Yes","Left","Active")</f>
        <v>Left</v>
      </c>
      <c r="AC4053" s="5" t="str">
        <f>_xlfn.IFS(tbl_HRMaster[[#This Row],[Age]]&lt;25,"Under 25",tbl_HRMaster[[#This Row],[Age]]&lt;35,"25-34",tbl_HRMaster[[#This Row],[Age]]&lt;45,"35-44",tbl_HRMaster[[#This Row],[Age]]&lt;55,"45-54",TRUE,"Above 54")</f>
        <v>25-34</v>
      </c>
      <c r="AD4053" s="5" t="str">
        <f>_xlfn.IFS(
tbl_HRMaster[[#This Row],[YearsAtCompany]]&lt;2,"&lt; 2 Years",
tbl_HRMaster[[#This Row],[YearsAtCompany]]&lt;5,"2-4 Years",
tbl_HRMaster[[#This Row],[YearsAtCompany]]&lt;10,"5-9 Years",
TRUE,"10+ Years"
)</f>
        <v>10+ Years</v>
      </c>
      <c r="AE4053" s="5">
        <f>IF(tbl_HRMaster[[#This Row],[Attrition]]="Yes",1,0)</f>
        <v>1</v>
      </c>
    </row>
    <row r="4054" spans="1:31" x14ac:dyDescent="0.25">
      <c r="A4054">
        <v>33</v>
      </c>
      <c r="B4054" t="s">
        <v>28</v>
      </c>
      <c r="C4054" t="s">
        <v>22</v>
      </c>
      <c r="D4054" t="s">
        <v>30</v>
      </c>
      <c r="E4054">
        <v>1</v>
      </c>
      <c r="F4054">
        <v>2</v>
      </c>
      <c r="G4054" t="s">
        <v>38</v>
      </c>
      <c r="H4054">
        <v>3245</v>
      </c>
      <c r="I4054" t="s">
        <v>34</v>
      </c>
      <c r="J4054">
        <v>3</v>
      </c>
      <c r="K4054" t="s">
        <v>40</v>
      </c>
      <c r="L4054" t="s">
        <v>32</v>
      </c>
      <c r="M4054">
        <v>28710</v>
      </c>
      <c r="N4054">
        <v>1</v>
      </c>
      <c r="O4054">
        <v>17</v>
      </c>
      <c r="P4054">
        <v>3</v>
      </c>
      <c r="Q4054">
        <v>10</v>
      </c>
      <c r="R4054">
        <v>2</v>
      </c>
      <c r="S4054">
        <v>10</v>
      </c>
      <c r="T4054">
        <v>7</v>
      </c>
      <c r="U4054">
        <v>8</v>
      </c>
      <c r="V4054">
        <f>COUNTIF(tbl_HRMaster[EmployeeID],tbl_HRMaster[[#This Row],[EmployeeID]])</f>
        <v>1</v>
      </c>
      <c r="W4054">
        <f>IFERROR(INDEX(tbl_EmployeeSurvey[EnvironmentSatisfaction],MATCH(tbl_HRMaster[[#This Row],[EmployeeID]],tbl_EmployeeSurvey[EmployeeID],0)),"Not Found")</f>
        <v>4</v>
      </c>
      <c r="X4054">
        <f>IFERROR(INDEX(tbl_EmployeeSurvey[JobSatisfaction],MATCH(tbl_HRMaster[[#This Row],[EmployeeID]],tbl_EmployeeSurvey[EmployeeID],0)),"Not Found")</f>
        <v>4</v>
      </c>
      <c r="Y4054" s="5">
        <f>IFERROR(INDEX(tbl_EmployeeSurvey[WorkLifeBalance],MATCH(tbl_HRMaster[[#This Row],[EmployeeID]],tbl_EmployeeSurvey[EmployeeID],0)),"Not Found")</f>
        <v>2</v>
      </c>
      <c r="Z4054" s="5">
        <f>IFERROR(VLOOKUP(tbl_HRMaster[[#This Row],[EmployeeID]],tbl_ManagerSurvey[[EmployeeID]:[PerformanceRating]],2,FALSE),"Not Found")</f>
        <v>3</v>
      </c>
      <c r="AA4054" s="5">
        <f>IFERROR(VLOOKUP(tbl_HRMaster[[#This Row],[EmployeeID]],tbl_ManagerSurvey[[EmployeeID]:[PerformanceRating]],3,FALSE),"Not Found")</f>
        <v>3</v>
      </c>
      <c r="AB4054" s="5" t="str">
        <f>IF(tbl_HRMaster[[#This Row],[Attrition]]="Yes","Left","Active")</f>
        <v>Left</v>
      </c>
      <c r="AC4054" s="5" t="str">
        <f>_xlfn.IFS(tbl_HRMaster[[#This Row],[Age]]&lt;25,"Under 25",tbl_HRMaster[[#This Row],[Age]]&lt;35,"25-34",tbl_HRMaster[[#This Row],[Age]]&lt;45,"35-44",tbl_HRMaster[[#This Row],[Age]]&lt;55,"45-54",TRUE,"Above 54")</f>
        <v>25-34</v>
      </c>
      <c r="AD4054" s="5" t="str">
        <f>_xlfn.IFS(
tbl_HRMaster[[#This Row],[YearsAtCompany]]&lt;2,"&lt; 2 Years",
tbl_HRMaster[[#This Row],[YearsAtCompany]]&lt;5,"2-4 Years",
tbl_HRMaster[[#This Row],[YearsAtCompany]]&lt;10,"5-9 Years",
TRUE,"10+ Years"
)</f>
        <v>10+ Years</v>
      </c>
      <c r="AE4054" s="5">
        <f>IF(tbl_HRMaster[[#This Row],[Attrition]]="Yes",1,0)</f>
        <v>1</v>
      </c>
    </row>
    <row r="4055" spans="1:31" x14ac:dyDescent="0.25">
      <c r="A4055">
        <v>35</v>
      </c>
      <c r="B4055" t="s">
        <v>28</v>
      </c>
      <c r="C4055" t="s">
        <v>29</v>
      </c>
      <c r="D4055" t="s">
        <v>23</v>
      </c>
      <c r="E4055">
        <v>8</v>
      </c>
      <c r="F4055">
        <v>2</v>
      </c>
      <c r="G4055" t="s">
        <v>45</v>
      </c>
      <c r="H4055">
        <v>379</v>
      </c>
      <c r="I4055" t="s">
        <v>25</v>
      </c>
      <c r="J4055">
        <v>1</v>
      </c>
      <c r="K4055" t="s">
        <v>40</v>
      </c>
      <c r="L4055" t="s">
        <v>41</v>
      </c>
      <c r="M4055">
        <v>36900</v>
      </c>
      <c r="N4055">
        <v>1</v>
      </c>
      <c r="O4055">
        <v>13</v>
      </c>
      <c r="P4055">
        <v>1</v>
      </c>
      <c r="Q4055">
        <v>10</v>
      </c>
      <c r="R4055">
        <v>2</v>
      </c>
      <c r="S4055">
        <v>10</v>
      </c>
      <c r="T4055">
        <v>7</v>
      </c>
      <c r="U4055">
        <v>8</v>
      </c>
      <c r="V4055">
        <f>COUNTIF(tbl_HRMaster[EmployeeID],tbl_HRMaster[[#This Row],[EmployeeID]])</f>
        <v>1</v>
      </c>
      <c r="W4055">
        <f>IFERROR(INDEX(tbl_EmployeeSurvey[EnvironmentSatisfaction],MATCH(tbl_HRMaster[[#This Row],[EmployeeID]],tbl_EmployeeSurvey[EmployeeID],0)),"Not Found")</f>
        <v>4</v>
      </c>
      <c r="X4055">
        <f>IFERROR(INDEX(tbl_EmployeeSurvey[JobSatisfaction],MATCH(tbl_HRMaster[[#This Row],[EmployeeID]],tbl_EmployeeSurvey[EmployeeID],0)),"Not Found")</f>
        <v>2</v>
      </c>
      <c r="Y4055" s="5">
        <f>IFERROR(INDEX(tbl_EmployeeSurvey[WorkLifeBalance],MATCH(tbl_HRMaster[[#This Row],[EmployeeID]],tbl_EmployeeSurvey[EmployeeID],0)),"Not Found")</f>
        <v>2</v>
      </c>
      <c r="Z4055" s="5">
        <f>IFERROR(VLOOKUP(tbl_HRMaster[[#This Row],[EmployeeID]],tbl_ManagerSurvey[[EmployeeID]:[PerformanceRating]],2,FALSE),"Not Found")</f>
        <v>4</v>
      </c>
      <c r="AA4055" s="5">
        <f>IFERROR(VLOOKUP(tbl_HRMaster[[#This Row],[EmployeeID]],tbl_ManagerSurvey[[EmployeeID]:[PerformanceRating]],3,FALSE),"Not Found")</f>
        <v>3</v>
      </c>
      <c r="AB4055" s="5" t="str">
        <f>IF(tbl_HRMaster[[#This Row],[Attrition]]="Yes","Left","Active")</f>
        <v>Left</v>
      </c>
      <c r="AC4055" s="5" t="str">
        <f>_xlfn.IFS(tbl_HRMaster[[#This Row],[Age]]&lt;25,"Under 25",tbl_HRMaster[[#This Row],[Age]]&lt;35,"25-34",tbl_HRMaster[[#This Row],[Age]]&lt;45,"35-44",tbl_HRMaster[[#This Row],[Age]]&lt;55,"45-54",TRUE,"Above 54")</f>
        <v>35-44</v>
      </c>
      <c r="AD4055" s="5" t="str">
        <f>_xlfn.IFS(
tbl_HRMaster[[#This Row],[YearsAtCompany]]&lt;2,"&lt; 2 Years",
tbl_HRMaster[[#This Row],[YearsAtCompany]]&lt;5,"2-4 Years",
tbl_HRMaster[[#This Row],[YearsAtCompany]]&lt;10,"5-9 Years",
TRUE,"10+ Years"
)</f>
        <v>10+ Years</v>
      </c>
      <c r="AE4055" s="5">
        <f>IF(tbl_HRMaster[[#This Row],[Attrition]]="Yes",1,0)</f>
        <v>1</v>
      </c>
    </row>
    <row r="4056" spans="1:31" x14ac:dyDescent="0.25">
      <c r="A4056">
        <v>35</v>
      </c>
      <c r="B4056" t="s">
        <v>28</v>
      </c>
      <c r="C4056" t="s">
        <v>29</v>
      </c>
      <c r="D4056" t="s">
        <v>23</v>
      </c>
      <c r="E4056">
        <v>8</v>
      </c>
      <c r="F4056">
        <v>2</v>
      </c>
      <c r="G4056" t="s">
        <v>45</v>
      </c>
      <c r="H4056">
        <v>1849</v>
      </c>
      <c r="I4056" t="s">
        <v>25</v>
      </c>
      <c r="J4056">
        <v>1</v>
      </c>
      <c r="K4056" t="s">
        <v>40</v>
      </c>
      <c r="L4056" t="s">
        <v>41</v>
      </c>
      <c r="M4056">
        <v>36900</v>
      </c>
      <c r="N4056">
        <v>1</v>
      </c>
      <c r="O4056">
        <v>13</v>
      </c>
      <c r="P4056">
        <v>1</v>
      </c>
      <c r="Q4056">
        <v>10</v>
      </c>
      <c r="R4056">
        <v>2</v>
      </c>
      <c r="S4056">
        <v>10</v>
      </c>
      <c r="T4056">
        <v>7</v>
      </c>
      <c r="U4056">
        <v>8</v>
      </c>
      <c r="V4056">
        <f>COUNTIF(tbl_HRMaster[EmployeeID],tbl_HRMaster[[#This Row],[EmployeeID]])</f>
        <v>1</v>
      </c>
      <c r="W4056">
        <f>IFERROR(INDEX(tbl_EmployeeSurvey[EnvironmentSatisfaction],MATCH(tbl_HRMaster[[#This Row],[EmployeeID]],tbl_EmployeeSurvey[EmployeeID],0)),"Not Found")</f>
        <v>4</v>
      </c>
      <c r="X4056">
        <f>IFERROR(INDEX(tbl_EmployeeSurvey[JobSatisfaction],MATCH(tbl_HRMaster[[#This Row],[EmployeeID]],tbl_EmployeeSurvey[EmployeeID],0)),"Not Found")</f>
        <v>2</v>
      </c>
      <c r="Y4056" s="5">
        <f>IFERROR(INDEX(tbl_EmployeeSurvey[WorkLifeBalance],MATCH(tbl_HRMaster[[#This Row],[EmployeeID]],tbl_EmployeeSurvey[EmployeeID],0)),"Not Found")</f>
        <v>3</v>
      </c>
      <c r="Z4056" s="5">
        <f>IFERROR(VLOOKUP(tbl_HRMaster[[#This Row],[EmployeeID]],tbl_ManagerSurvey[[EmployeeID]:[PerformanceRating]],2,FALSE),"Not Found")</f>
        <v>4</v>
      </c>
      <c r="AA4056" s="5">
        <f>IFERROR(VLOOKUP(tbl_HRMaster[[#This Row],[EmployeeID]],tbl_ManagerSurvey[[EmployeeID]:[PerformanceRating]],3,FALSE),"Not Found")</f>
        <v>3</v>
      </c>
      <c r="AB4056" s="5" t="str">
        <f>IF(tbl_HRMaster[[#This Row],[Attrition]]="Yes","Left","Active")</f>
        <v>Left</v>
      </c>
      <c r="AC4056" s="5" t="str">
        <f>_xlfn.IFS(tbl_HRMaster[[#This Row],[Age]]&lt;25,"Under 25",tbl_HRMaster[[#This Row],[Age]]&lt;35,"25-34",tbl_HRMaster[[#This Row],[Age]]&lt;45,"35-44",tbl_HRMaster[[#This Row],[Age]]&lt;55,"45-54",TRUE,"Above 54")</f>
        <v>35-44</v>
      </c>
      <c r="AD4056" s="5" t="str">
        <f>_xlfn.IFS(
tbl_HRMaster[[#This Row],[YearsAtCompany]]&lt;2,"&lt; 2 Years",
tbl_HRMaster[[#This Row],[YearsAtCompany]]&lt;5,"2-4 Years",
tbl_HRMaster[[#This Row],[YearsAtCompany]]&lt;10,"5-9 Years",
TRUE,"10+ Years"
)</f>
        <v>10+ Years</v>
      </c>
      <c r="AE4056" s="5">
        <f>IF(tbl_HRMaster[[#This Row],[Attrition]]="Yes",1,0)</f>
        <v>1</v>
      </c>
    </row>
    <row r="4057" spans="1:31" x14ac:dyDescent="0.25">
      <c r="A4057">
        <v>35</v>
      </c>
      <c r="B4057" t="s">
        <v>28</v>
      </c>
      <c r="C4057" t="s">
        <v>29</v>
      </c>
      <c r="D4057" t="s">
        <v>23</v>
      </c>
      <c r="E4057">
        <v>8</v>
      </c>
      <c r="F4057">
        <v>2</v>
      </c>
      <c r="G4057" t="s">
        <v>45</v>
      </c>
      <c r="H4057">
        <v>3319</v>
      </c>
      <c r="I4057" t="s">
        <v>25</v>
      </c>
      <c r="J4057">
        <v>1</v>
      </c>
      <c r="K4057" t="s">
        <v>40</v>
      </c>
      <c r="L4057" t="s">
        <v>41</v>
      </c>
      <c r="M4057">
        <v>36900</v>
      </c>
      <c r="N4057">
        <v>1</v>
      </c>
      <c r="O4057">
        <v>13</v>
      </c>
      <c r="P4057">
        <v>1</v>
      </c>
      <c r="Q4057">
        <v>10</v>
      </c>
      <c r="R4057">
        <v>2</v>
      </c>
      <c r="S4057">
        <v>10</v>
      </c>
      <c r="T4057">
        <v>7</v>
      </c>
      <c r="U4057">
        <v>8</v>
      </c>
      <c r="V4057">
        <f>COUNTIF(tbl_HRMaster[EmployeeID],tbl_HRMaster[[#This Row],[EmployeeID]])</f>
        <v>1</v>
      </c>
      <c r="W4057">
        <f>IFERROR(INDEX(tbl_EmployeeSurvey[EnvironmentSatisfaction],MATCH(tbl_HRMaster[[#This Row],[EmployeeID]],tbl_EmployeeSurvey[EmployeeID],0)),"Not Found")</f>
        <v>4</v>
      </c>
      <c r="X4057">
        <f>IFERROR(INDEX(tbl_EmployeeSurvey[JobSatisfaction],MATCH(tbl_HRMaster[[#This Row],[EmployeeID]],tbl_EmployeeSurvey[EmployeeID],0)),"Not Found")</f>
        <v>2</v>
      </c>
      <c r="Y4057" s="5">
        <f>IFERROR(INDEX(tbl_EmployeeSurvey[WorkLifeBalance],MATCH(tbl_HRMaster[[#This Row],[EmployeeID]],tbl_EmployeeSurvey[EmployeeID],0)),"Not Found")</f>
        <v>2</v>
      </c>
      <c r="Z4057" s="5">
        <f>IFERROR(VLOOKUP(tbl_HRMaster[[#This Row],[EmployeeID]],tbl_ManagerSurvey[[EmployeeID]:[PerformanceRating]],2,FALSE),"Not Found")</f>
        <v>4</v>
      </c>
      <c r="AA4057" s="5">
        <f>IFERROR(VLOOKUP(tbl_HRMaster[[#This Row],[EmployeeID]],tbl_ManagerSurvey[[EmployeeID]:[PerformanceRating]],3,FALSE),"Not Found")</f>
        <v>3</v>
      </c>
      <c r="AB4057" s="5" t="str">
        <f>IF(tbl_HRMaster[[#This Row],[Attrition]]="Yes","Left","Active")</f>
        <v>Left</v>
      </c>
      <c r="AC4057" s="5" t="str">
        <f>_xlfn.IFS(tbl_HRMaster[[#This Row],[Age]]&lt;25,"Under 25",tbl_HRMaster[[#This Row],[Age]]&lt;35,"25-34",tbl_HRMaster[[#This Row],[Age]]&lt;45,"35-44",tbl_HRMaster[[#This Row],[Age]]&lt;55,"45-54",TRUE,"Above 54")</f>
        <v>35-44</v>
      </c>
      <c r="AD4057" s="5" t="str">
        <f>_xlfn.IFS(
tbl_HRMaster[[#This Row],[YearsAtCompany]]&lt;2,"&lt; 2 Years",
tbl_HRMaster[[#This Row],[YearsAtCompany]]&lt;5,"2-4 Years",
tbl_HRMaster[[#This Row],[YearsAtCompany]]&lt;10,"5-9 Years",
TRUE,"10+ Years"
)</f>
        <v>10+ Years</v>
      </c>
      <c r="AE4057" s="5">
        <f>IF(tbl_HRMaster[[#This Row],[Attrition]]="Yes",1,0)</f>
        <v>1</v>
      </c>
    </row>
    <row r="4058" spans="1:31" x14ac:dyDescent="0.25">
      <c r="A4058">
        <v>44</v>
      </c>
      <c r="B4058" t="s">
        <v>21</v>
      </c>
      <c r="C4058" t="s">
        <v>22</v>
      </c>
      <c r="D4058" t="s">
        <v>37</v>
      </c>
      <c r="E4058">
        <v>4</v>
      </c>
      <c r="F4058">
        <v>4</v>
      </c>
      <c r="G4058" t="s">
        <v>24</v>
      </c>
      <c r="H4058">
        <v>634</v>
      </c>
      <c r="I4058" t="s">
        <v>34</v>
      </c>
      <c r="J4058">
        <v>5</v>
      </c>
      <c r="K4058" t="s">
        <v>40</v>
      </c>
      <c r="L4058" t="s">
        <v>27</v>
      </c>
      <c r="M4058">
        <v>76320</v>
      </c>
      <c r="N4058">
        <v>1</v>
      </c>
      <c r="O4058">
        <v>21</v>
      </c>
      <c r="P4058">
        <v>0</v>
      </c>
      <c r="Q4058">
        <v>10</v>
      </c>
      <c r="R4058">
        <v>3</v>
      </c>
      <c r="S4058">
        <v>10</v>
      </c>
      <c r="T4058">
        <v>7</v>
      </c>
      <c r="U4058">
        <v>7</v>
      </c>
      <c r="V4058">
        <f>COUNTIF(tbl_HRMaster[EmployeeID],tbl_HRMaster[[#This Row],[EmployeeID]])</f>
        <v>1</v>
      </c>
      <c r="W4058">
        <f>IFERROR(INDEX(tbl_EmployeeSurvey[EnvironmentSatisfaction],MATCH(tbl_HRMaster[[#This Row],[EmployeeID]],tbl_EmployeeSurvey[EmployeeID],0)),"Not Found")</f>
        <v>1</v>
      </c>
      <c r="X4058">
        <f>IFERROR(INDEX(tbl_EmployeeSurvey[JobSatisfaction],MATCH(tbl_HRMaster[[#This Row],[EmployeeID]],tbl_EmployeeSurvey[EmployeeID],0)),"Not Found")</f>
        <v>4</v>
      </c>
      <c r="Y4058" s="5">
        <f>IFERROR(INDEX(tbl_EmployeeSurvey[WorkLifeBalance],MATCH(tbl_HRMaster[[#This Row],[EmployeeID]],tbl_EmployeeSurvey[EmployeeID],0)),"Not Found")</f>
        <v>3</v>
      </c>
      <c r="Z4058" s="5">
        <f>IFERROR(VLOOKUP(tbl_HRMaster[[#This Row],[EmployeeID]],tbl_ManagerSurvey[[EmployeeID]:[PerformanceRating]],2,FALSE),"Not Found")</f>
        <v>3</v>
      </c>
      <c r="AA4058" s="5">
        <f>IFERROR(VLOOKUP(tbl_HRMaster[[#This Row],[EmployeeID]],tbl_ManagerSurvey[[EmployeeID]:[PerformanceRating]],3,FALSE),"Not Found")</f>
        <v>4</v>
      </c>
      <c r="AB4058" s="5" t="str">
        <f>IF(tbl_HRMaster[[#This Row],[Attrition]]="Yes","Left","Active")</f>
        <v>Active</v>
      </c>
      <c r="AC4058" s="5" t="str">
        <f>_xlfn.IFS(tbl_HRMaster[[#This Row],[Age]]&lt;25,"Under 25",tbl_HRMaster[[#This Row],[Age]]&lt;35,"25-34",tbl_HRMaster[[#This Row],[Age]]&lt;45,"35-44",tbl_HRMaster[[#This Row],[Age]]&lt;55,"45-54",TRUE,"Above 54")</f>
        <v>35-44</v>
      </c>
      <c r="AD4058" s="5" t="str">
        <f>_xlfn.IFS(
tbl_HRMaster[[#This Row],[YearsAtCompany]]&lt;2,"&lt; 2 Years",
tbl_HRMaster[[#This Row],[YearsAtCompany]]&lt;5,"2-4 Years",
tbl_HRMaster[[#This Row],[YearsAtCompany]]&lt;10,"5-9 Years",
TRUE,"10+ Years"
)</f>
        <v>10+ Years</v>
      </c>
      <c r="AE4058" s="5">
        <f>IF(tbl_HRMaster[[#This Row],[Attrition]]="Yes",1,0)</f>
        <v>0</v>
      </c>
    </row>
    <row r="4059" spans="1:31" x14ac:dyDescent="0.25">
      <c r="A4059">
        <v>44</v>
      </c>
      <c r="B4059" t="s">
        <v>21</v>
      </c>
      <c r="C4059" t="s">
        <v>22</v>
      </c>
      <c r="D4059" t="s">
        <v>37</v>
      </c>
      <c r="E4059">
        <v>4</v>
      </c>
      <c r="F4059">
        <v>4</v>
      </c>
      <c r="G4059" t="s">
        <v>24</v>
      </c>
      <c r="H4059">
        <v>2104</v>
      </c>
      <c r="I4059" t="s">
        <v>34</v>
      </c>
      <c r="J4059">
        <v>5</v>
      </c>
      <c r="K4059" t="s">
        <v>40</v>
      </c>
      <c r="L4059" t="s">
        <v>27</v>
      </c>
      <c r="M4059">
        <v>76320</v>
      </c>
      <c r="N4059">
        <v>1</v>
      </c>
      <c r="O4059">
        <v>21</v>
      </c>
      <c r="P4059">
        <v>0</v>
      </c>
      <c r="Q4059">
        <v>10</v>
      </c>
      <c r="R4059">
        <v>3</v>
      </c>
      <c r="S4059">
        <v>10</v>
      </c>
      <c r="T4059">
        <v>7</v>
      </c>
      <c r="U4059">
        <v>7</v>
      </c>
      <c r="V4059">
        <f>COUNTIF(tbl_HRMaster[EmployeeID],tbl_HRMaster[[#This Row],[EmployeeID]])</f>
        <v>1</v>
      </c>
      <c r="W4059">
        <f>IFERROR(INDEX(tbl_EmployeeSurvey[EnvironmentSatisfaction],MATCH(tbl_HRMaster[[#This Row],[EmployeeID]],tbl_EmployeeSurvey[EmployeeID],0)),"Not Found")</f>
        <v>1</v>
      </c>
      <c r="X4059">
        <f>IFERROR(INDEX(tbl_EmployeeSurvey[JobSatisfaction],MATCH(tbl_HRMaster[[#This Row],[EmployeeID]],tbl_EmployeeSurvey[EmployeeID],0)),"Not Found")</f>
        <v>4</v>
      </c>
      <c r="Y4059" s="5">
        <f>IFERROR(INDEX(tbl_EmployeeSurvey[WorkLifeBalance],MATCH(tbl_HRMaster[[#This Row],[EmployeeID]],tbl_EmployeeSurvey[EmployeeID],0)),"Not Found")</f>
        <v>3</v>
      </c>
      <c r="Z4059" s="5">
        <f>IFERROR(VLOOKUP(tbl_HRMaster[[#This Row],[EmployeeID]],tbl_ManagerSurvey[[EmployeeID]:[PerformanceRating]],2,FALSE),"Not Found")</f>
        <v>3</v>
      </c>
      <c r="AA4059" s="5">
        <f>IFERROR(VLOOKUP(tbl_HRMaster[[#This Row],[EmployeeID]],tbl_ManagerSurvey[[EmployeeID]:[PerformanceRating]],3,FALSE),"Not Found")</f>
        <v>4</v>
      </c>
      <c r="AB4059" s="5" t="str">
        <f>IF(tbl_HRMaster[[#This Row],[Attrition]]="Yes","Left","Active")</f>
        <v>Active</v>
      </c>
      <c r="AC4059" s="5" t="str">
        <f>_xlfn.IFS(tbl_HRMaster[[#This Row],[Age]]&lt;25,"Under 25",tbl_HRMaster[[#This Row],[Age]]&lt;35,"25-34",tbl_HRMaster[[#This Row],[Age]]&lt;45,"35-44",tbl_HRMaster[[#This Row],[Age]]&lt;55,"45-54",TRUE,"Above 54")</f>
        <v>35-44</v>
      </c>
      <c r="AD4059" s="5" t="str">
        <f>_xlfn.IFS(
tbl_HRMaster[[#This Row],[YearsAtCompany]]&lt;2,"&lt; 2 Years",
tbl_HRMaster[[#This Row],[YearsAtCompany]]&lt;5,"2-4 Years",
tbl_HRMaster[[#This Row],[YearsAtCompany]]&lt;10,"5-9 Years",
TRUE,"10+ Years"
)</f>
        <v>10+ Years</v>
      </c>
      <c r="AE4059" s="5">
        <f>IF(tbl_HRMaster[[#This Row],[Attrition]]="Yes",1,0)</f>
        <v>0</v>
      </c>
    </row>
    <row r="4060" spans="1:31" x14ac:dyDescent="0.25">
      <c r="A4060">
        <v>44</v>
      </c>
      <c r="B4060" t="s">
        <v>21</v>
      </c>
      <c r="C4060" t="s">
        <v>22</v>
      </c>
      <c r="D4060" t="s">
        <v>37</v>
      </c>
      <c r="E4060">
        <v>4</v>
      </c>
      <c r="F4060">
        <v>4</v>
      </c>
      <c r="G4060" t="s">
        <v>24</v>
      </c>
      <c r="H4060">
        <v>3574</v>
      </c>
      <c r="I4060" t="s">
        <v>34</v>
      </c>
      <c r="J4060">
        <v>5</v>
      </c>
      <c r="K4060" t="s">
        <v>40</v>
      </c>
      <c r="L4060" t="s">
        <v>27</v>
      </c>
      <c r="M4060">
        <v>76320</v>
      </c>
      <c r="N4060">
        <v>1</v>
      </c>
      <c r="O4060">
        <v>21</v>
      </c>
      <c r="P4060">
        <v>0</v>
      </c>
      <c r="Q4060">
        <v>10</v>
      </c>
      <c r="R4060">
        <v>3</v>
      </c>
      <c r="S4060">
        <v>10</v>
      </c>
      <c r="T4060">
        <v>7</v>
      </c>
      <c r="U4060">
        <v>7</v>
      </c>
      <c r="V4060">
        <f>COUNTIF(tbl_HRMaster[EmployeeID],tbl_HRMaster[[#This Row],[EmployeeID]])</f>
        <v>1</v>
      </c>
      <c r="W4060">
        <f>IFERROR(INDEX(tbl_EmployeeSurvey[EnvironmentSatisfaction],MATCH(tbl_HRMaster[[#This Row],[EmployeeID]],tbl_EmployeeSurvey[EmployeeID],0)),"Not Found")</f>
        <v>1</v>
      </c>
      <c r="X4060">
        <f>IFERROR(INDEX(tbl_EmployeeSurvey[JobSatisfaction],MATCH(tbl_HRMaster[[#This Row],[EmployeeID]],tbl_EmployeeSurvey[EmployeeID],0)),"Not Found")</f>
        <v>4</v>
      </c>
      <c r="Y4060" s="5">
        <f>IFERROR(INDEX(tbl_EmployeeSurvey[WorkLifeBalance],MATCH(tbl_HRMaster[[#This Row],[EmployeeID]],tbl_EmployeeSurvey[EmployeeID],0)),"Not Found")</f>
        <v>3</v>
      </c>
      <c r="Z4060" s="5">
        <f>IFERROR(VLOOKUP(tbl_HRMaster[[#This Row],[EmployeeID]],tbl_ManagerSurvey[[EmployeeID]:[PerformanceRating]],2,FALSE),"Not Found")</f>
        <v>3</v>
      </c>
      <c r="AA4060" s="5">
        <f>IFERROR(VLOOKUP(tbl_HRMaster[[#This Row],[EmployeeID]],tbl_ManagerSurvey[[EmployeeID]:[PerformanceRating]],3,FALSE),"Not Found")</f>
        <v>4</v>
      </c>
      <c r="AB4060" s="5" t="str">
        <f>IF(tbl_HRMaster[[#This Row],[Attrition]]="Yes","Left","Active")</f>
        <v>Active</v>
      </c>
      <c r="AC4060" s="5" t="str">
        <f>_xlfn.IFS(tbl_HRMaster[[#This Row],[Age]]&lt;25,"Under 25",tbl_HRMaster[[#This Row],[Age]]&lt;35,"25-34",tbl_HRMaster[[#This Row],[Age]]&lt;45,"35-44",tbl_HRMaster[[#This Row],[Age]]&lt;55,"45-54",TRUE,"Above 54")</f>
        <v>35-44</v>
      </c>
      <c r="AD4060" s="5" t="str">
        <f>_xlfn.IFS(
tbl_HRMaster[[#This Row],[YearsAtCompany]]&lt;2,"&lt; 2 Years",
tbl_HRMaster[[#This Row],[YearsAtCompany]]&lt;5,"2-4 Years",
tbl_HRMaster[[#This Row],[YearsAtCompany]]&lt;10,"5-9 Years",
TRUE,"10+ Years"
)</f>
        <v>10+ Years</v>
      </c>
      <c r="AE4060" s="5">
        <f>IF(tbl_HRMaster[[#This Row],[Attrition]]="Yes",1,0)</f>
        <v>0</v>
      </c>
    </row>
    <row r="4061" spans="1:31" x14ac:dyDescent="0.25">
      <c r="A4061">
        <v>37</v>
      </c>
      <c r="B4061" t="s">
        <v>21</v>
      </c>
      <c r="C4061" t="s">
        <v>22</v>
      </c>
      <c r="D4061" t="s">
        <v>30</v>
      </c>
      <c r="E4061">
        <v>4</v>
      </c>
      <c r="F4061">
        <v>3</v>
      </c>
      <c r="G4061" t="s">
        <v>38</v>
      </c>
      <c r="H4061">
        <v>249</v>
      </c>
      <c r="I4061" t="s">
        <v>34</v>
      </c>
      <c r="J4061">
        <v>1</v>
      </c>
      <c r="K4061" t="s">
        <v>44</v>
      </c>
      <c r="L4061" t="s">
        <v>27</v>
      </c>
      <c r="M4061">
        <v>98840</v>
      </c>
      <c r="N4061">
        <v>1</v>
      </c>
      <c r="O4061">
        <v>14</v>
      </c>
      <c r="P4061">
        <v>0</v>
      </c>
      <c r="Q4061">
        <v>10</v>
      </c>
      <c r="R4061">
        <v>3</v>
      </c>
      <c r="S4061">
        <v>10</v>
      </c>
      <c r="T4061">
        <v>7</v>
      </c>
      <c r="U4061">
        <v>8</v>
      </c>
      <c r="V4061">
        <f>COUNTIF(tbl_HRMaster[EmployeeID],tbl_HRMaster[[#This Row],[EmployeeID]])</f>
        <v>1</v>
      </c>
      <c r="W4061">
        <f>IFERROR(INDEX(tbl_EmployeeSurvey[EnvironmentSatisfaction],MATCH(tbl_HRMaster[[#This Row],[EmployeeID]],tbl_EmployeeSurvey[EmployeeID],0)),"Not Found")</f>
        <v>3</v>
      </c>
      <c r="X4061">
        <f>IFERROR(INDEX(tbl_EmployeeSurvey[JobSatisfaction],MATCH(tbl_HRMaster[[#This Row],[EmployeeID]],tbl_EmployeeSurvey[EmployeeID],0)),"Not Found")</f>
        <v>3</v>
      </c>
      <c r="Y4061" s="5">
        <f>IFERROR(INDEX(tbl_EmployeeSurvey[WorkLifeBalance],MATCH(tbl_HRMaster[[#This Row],[EmployeeID]],tbl_EmployeeSurvey[EmployeeID],0)),"Not Found")</f>
        <v>3</v>
      </c>
      <c r="Z4061" s="5">
        <f>IFERROR(VLOOKUP(tbl_HRMaster[[#This Row],[EmployeeID]],tbl_ManagerSurvey[[EmployeeID]:[PerformanceRating]],2,FALSE),"Not Found")</f>
        <v>2</v>
      </c>
      <c r="AA4061" s="5">
        <f>IFERROR(VLOOKUP(tbl_HRMaster[[#This Row],[EmployeeID]],tbl_ManagerSurvey[[EmployeeID]:[PerformanceRating]],3,FALSE),"Not Found")</f>
        <v>3</v>
      </c>
      <c r="AB4061" s="5" t="str">
        <f>IF(tbl_HRMaster[[#This Row],[Attrition]]="Yes","Left","Active")</f>
        <v>Active</v>
      </c>
      <c r="AC4061" s="5" t="str">
        <f>_xlfn.IFS(tbl_HRMaster[[#This Row],[Age]]&lt;25,"Under 25",tbl_HRMaster[[#This Row],[Age]]&lt;35,"25-34",tbl_HRMaster[[#This Row],[Age]]&lt;45,"35-44",tbl_HRMaster[[#This Row],[Age]]&lt;55,"45-54",TRUE,"Above 54")</f>
        <v>35-44</v>
      </c>
      <c r="AD4061" s="5" t="str">
        <f>_xlfn.IFS(
tbl_HRMaster[[#This Row],[YearsAtCompany]]&lt;2,"&lt; 2 Years",
tbl_HRMaster[[#This Row],[YearsAtCompany]]&lt;5,"2-4 Years",
tbl_HRMaster[[#This Row],[YearsAtCompany]]&lt;10,"5-9 Years",
TRUE,"10+ Years"
)</f>
        <v>10+ Years</v>
      </c>
      <c r="AE4061" s="5">
        <f>IF(tbl_HRMaster[[#This Row],[Attrition]]="Yes",1,0)</f>
        <v>0</v>
      </c>
    </row>
    <row r="4062" spans="1:31" x14ac:dyDescent="0.25">
      <c r="A4062">
        <v>37</v>
      </c>
      <c r="B4062" t="s">
        <v>21</v>
      </c>
      <c r="C4062" t="s">
        <v>22</v>
      </c>
      <c r="D4062" t="s">
        <v>30</v>
      </c>
      <c r="E4062">
        <v>4</v>
      </c>
      <c r="F4062">
        <v>3</v>
      </c>
      <c r="G4062" t="s">
        <v>38</v>
      </c>
      <c r="H4062">
        <v>1719</v>
      </c>
      <c r="I4062" t="s">
        <v>34</v>
      </c>
      <c r="J4062">
        <v>1</v>
      </c>
      <c r="K4062" t="s">
        <v>44</v>
      </c>
      <c r="L4062" t="s">
        <v>27</v>
      </c>
      <c r="M4062">
        <v>98840</v>
      </c>
      <c r="N4062">
        <v>1</v>
      </c>
      <c r="O4062">
        <v>14</v>
      </c>
      <c r="P4062">
        <v>0</v>
      </c>
      <c r="Q4062">
        <v>10</v>
      </c>
      <c r="R4062">
        <v>3</v>
      </c>
      <c r="S4062">
        <v>10</v>
      </c>
      <c r="T4062">
        <v>7</v>
      </c>
      <c r="U4062">
        <v>8</v>
      </c>
      <c r="V4062">
        <f>COUNTIF(tbl_HRMaster[EmployeeID],tbl_HRMaster[[#This Row],[EmployeeID]])</f>
        <v>1</v>
      </c>
      <c r="W4062">
        <f>IFERROR(INDEX(tbl_EmployeeSurvey[EnvironmentSatisfaction],MATCH(tbl_HRMaster[[#This Row],[EmployeeID]],tbl_EmployeeSurvey[EmployeeID],0)),"Not Found")</f>
        <v>3</v>
      </c>
      <c r="X4062">
        <f>IFERROR(INDEX(tbl_EmployeeSurvey[JobSatisfaction],MATCH(tbl_HRMaster[[#This Row],[EmployeeID]],tbl_EmployeeSurvey[EmployeeID],0)),"Not Found")</f>
        <v>3</v>
      </c>
      <c r="Y4062" s="5">
        <f>IFERROR(INDEX(tbl_EmployeeSurvey[WorkLifeBalance],MATCH(tbl_HRMaster[[#This Row],[EmployeeID]],tbl_EmployeeSurvey[EmployeeID],0)),"Not Found")</f>
        <v>3</v>
      </c>
      <c r="Z4062" s="5">
        <f>IFERROR(VLOOKUP(tbl_HRMaster[[#This Row],[EmployeeID]],tbl_ManagerSurvey[[EmployeeID]:[PerformanceRating]],2,FALSE),"Not Found")</f>
        <v>2</v>
      </c>
      <c r="AA4062" s="5">
        <f>IFERROR(VLOOKUP(tbl_HRMaster[[#This Row],[EmployeeID]],tbl_ManagerSurvey[[EmployeeID]:[PerformanceRating]],3,FALSE),"Not Found")</f>
        <v>3</v>
      </c>
      <c r="AB4062" s="5" t="str">
        <f>IF(tbl_HRMaster[[#This Row],[Attrition]]="Yes","Left","Active")</f>
        <v>Active</v>
      </c>
      <c r="AC4062" s="5" t="str">
        <f>_xlfn.IFS(tbl_HRMaster[[#This Row],[Age]]&lt;25,"Under 25",tbl_HRMaster[[#This Row],[Age]]&lt;35,"25-34",tbl_HRMaster[[#This Row],[Age]]&lt;45,"35-44",tbl_HRMaster[[#This Row],[Age]]&lt;55,"45-54",TRUE,"Above 54")</f>
        <v>35-44</v>
      </c>
      <c r="AD4062" s="5" t="str">
        <f>_xlfn.IFS(
tbl_HRMaster[[#This Row],[YearsAtCompany]]&lt;2,"&lt; 2 Years",
tbl_HRMaster[[#This Row],[YearsAtCompany]]&lt;5,"2-4 Years",
tbl_HRMaster[[#This Row],[YearsAtCompany]]&lt;10,"5-9 Years",
TRUE,"10+ Years"
)</f>
        <v>10+ Years</v>
      </c>
      <c r="AE4062" s="5">
        <f>IF(tbl_HRMaster[[#This Row],[Attrition]]="Yes",1,0)</f>
        <v>0</v>
      </c>
    </row>
    <row r="4063" spans="1:31" x14ac:dyDescent="0.25">
      <c r="A4063">
        <v>37</v>
      </c>
      <c r="B4063" t="s">
        <v>21</v>
      </c>
      <c r="C4063" t="s">
        <v>22</v>
      </c>
      <c r="D4063" t="s">
        <v>30</v>
      </c>
      <c r="E4063">
        <v>4</v>
      </c>
      <c r="F4063">
        <v>3</v>
      </c>
      <c r="G4063" t="s">
        <v>38</v>
      </c>
      <c r="H4063">
        <v>3189</v>
      </c>
      <c r="I4063" t="s">
        <v>34</v>
      </c>
      <c r="J4063">
        <v>1</v>
      </c>
      <c r="K4063" t="s">
        <v>44</v>
      </c>
      <c r="L4063" t="s">
        <v>27</v>
      </c>
      <c r="M4063">
        <v>98840</v>
      </c>
      <c r="N4063">
        <v>1</v>
      </c>
      <c r="O4063">
        <v>14</v>
      </c>
      <c r="P4063">
        <v>0</v>
      </c>
      <c r="Q4063">
        <v>10</v>
      </c>
      <c r="R4063">
        <v>3</v>
      </c>
      <c r="S4063">
        <v>10</v>
      </c>
      <c r="T4063">
        <v>7</v>
      </c>
      <c r="U4063">
        <v>8</v>
      </c>
      <c r="V4063">
        <f>COUNTIF(tbl_HRMaster[EmployeeID],tbl_HRMaster[[#This Row],[EmployeeID]])</f>
        <v>1</v>
      </c>
      <c r="W4063">
        <f>IFERROR(INDEX(tbl_EmployeeSurvey[EnvironmentSatisfaction],MATCH(tbl_HRMaster[[#This Row],[EmployeeID]],tbl_EmployeeSurvey[EmployeeID],0)),"Not Found")</f>
        <v>3</v>
      </c>
      <c r="X4063">
        <f>IFERROR(INDEX(tbl_EmployeeSurvey[JobSatisfaction],MATCH(tbl_HRMaster[[#This Row],[EmployeeID]],tbl_EmployeeSurvey[EmployeeID],0)),"Not Found")</f>
        <v>3</v>
      </c>
      <c r="Y4063" s="5">
        <f>IFERROR(INDEX(tbl_EmployeeSurvey[WorkLifeBalance],MATCH(tbl_HRMaster[[#This Row],[EmployeeID]],tbl_EmployeeSurvey[EmployeeID],0)),"Not Found")</f>
        <v>3</v>
      </c>
      <c r="Z4063" s="5">
        <f>IFERROR(VLOOKUP(tbl_HRMaster[[#This Row],[EmployeeID]],tbl_ManagerSurvey[[EmployeeID]:[PerformanceRating]],2,FALSE),"Not Found")</f>
        <v>2</v>
      </c>
      <c r="AA4063" s="5">
        <f>IFERROR(VLOOKUP(tbl_HRMaster[[#This Row],[EmployeeID]],tbl_ManagerSurvey[[EmployeeID]:[PerformanceRating]],3,FALSE),"Not Found")</f>
        <v>3</v>
      </c>
      <c r="AB4063" s="5" t="str">
        <f>IF(tbl_HRMaster[[#This Row],[Attrition]]="Yes","Left","Active")</f>
        <v>Active</v>
      </c>
      <c r="AC4063" s="5" t="str">
        <f>_xlfn.IFS(tbl_HRMaster[[#This Row],[Age]]&lt;25,"Under 25",tbl_HRMaster[[#This Row],[Age]]&lt;35,"25-34",tbl_HRMaster[[#This Row],[Age]]&lt;45,"35-44",tbl_HRMaster[[#This Row],[Age]]&lt;55,"45-54",TRUE,"Above 54")</f>
        <v>35-44</v>
      </c>
      <c r="AD4063" s="5" t="str">
        <f>_xlfn.IFS(
tbl_HRMaster[[#This Row],[YearsAtCompany]]&lt;2,"&lt; 2 Years",
tbl_HRMaster[[#This Row],[YearsAtCompany]]&lt;5,"2-4 Years",
tbl_HRMaster[[#This Row],[YearsAtCompany]]&lt;10,"5-9 Years",
TRUE,"10+ Years"
)</f>
        <v>10+ Years</v>
      </c>
      <c r="AE4063" s="5">
        <f>IF(tbl_HRMaster[[#This Row],[Attrition]]="Yes",1,0)</f>
        <v>0</v>
      </c>
    </row>
    <row r="4064" spans="1:31" x14ac:dyDescent="0.25">
      <c r="A4064">
        <v>39</v>
      </c>
      <c r="B4064" t="s">
        <v>21</v>
      </c>
      <c r="C4064" t="s">
        <v>22</v>
      </c>
      <c r="D4064" t="s">
        <v>30</v>
      </c>
      <c r="E4064">
        <v>1</v>
      </c>
      <c r="F4064">
        <v>3</v>
      </c>
      <c r="G4064" t="s">
        <v>33</v>
      </c>
      <c r="H4064">
        <v>1115</v>
      </c>
      <c r="I4064" t="s">
        <v>25</v>
      </c>
      <c r="J4064">
        <v>1</v>
      </c>
      <c r="K4064" t="s">
        <v>40</v>
      </c>
      <c r="L4064" t="s">
        <v>27</v>
      </c>
      <c r="M4064">
        <v>105120</v>
      </c>
      <c r="N4064">
        <v>1</v>
      </c>
      <c r="O4064">
        <v>12</v>
      </c>
      <c r="P4064">
        <v>1</v>
      </c>
      <c r="Q4064">
        <v>10</v>
      </c>
      <c r="R4064">
        <v>2</v>
      </c>
      <c r="S4064">
        <v>10</v>
      </c>
      <c r="T4064">
        <v>7</v>
      </c>
      <c r="U4064">
        <v>9</v>
      </c>
      <c r="V4064">
        <f>COUNTIF(tbl_HRMaster[EmployeeID],tbl_HRMaster[[#This Row],[EmployeeID]])</f>
        <v>1</v>
      </c>
      <c r="W4064">
        <f>IFERROR(INDEX(tbl_EmployeeSurvey[EnvironmentSatisfaction],MATCH(tbl_HRMaster[[#This Row],[EmployeeID]],tbl_EmployeeSurvey[EmployeeID],0)),"Not Found")</f>
        <v>1</v>
      </c>
      <c r="X4064">
        <f>IFERROR(INDEX(tbl_EmployeeSurvey[JobSatisfaction],MATCH(tbl_HRMaster[[#This Row],[EmployeeID]],tbl_EmployeeSurvey[EmployeeID],0)),"Not Found")</f>
        <v>1</v>
      </c>
      <c r="Y4064" s="5">
        <f>IFERROR(INDEX(tbl_EmployeeSurvey[WorkLifeBalance],MATCH(tbl_HRMaster[[#This Row],[EmployeeID]],tbl_EmployeeSurvey[EmployeeID],0)),"Not Found")</f>
        <v>3</v>
      </c>
      <c r="Z4064" s="5">
        <f>IFERROR(VLOOKUP(tbl_HRMaster[[#This Row],[EmployeeID]],tbl_ManagerSurvey[[EmployeeID]:[PerformanceRating]],2,FALSE),"Not Found")</f>
        <v>3</v>
      </c>
      <c r="AA4064" s="5">
        <f>IFERROR(VLOOKUP(tbl_HRMaster[[#This Row],[EmployeeID]],tbl_ManagerSurvey[[EmployeeID]:[PerformanceRating]],3,FALSE),"Not Found")</f>
        <v>3</v>
      </c>
      <c r="AB4064" s="5" t="str">
        <f>IF(tbl_HRMaster[[#This Row],[Attrition]]="Yes","Left","Active")</f>
        <v>Active</v>
      </c>
      <c r="AC4064" s="5" t="str">
        <f>_xlfn.IFS(tbl_HRMaster[[#This Row],[Age]]&lt;25,"Under 25",tbl_HRMaster[[#This Row],[Age]]&lt;35,"25-34",tbl_HRMaster[[#This Row],[Age]]&lt;45,"35-44",tbl_HRMaster[[#This Row],[Age]]&lt;55,"45-54",TRUE,"Above 54")</f>
        <v>35-44</v>
      </c>
      <c r="AD4064" s="5" t="str">
        <f>_xlfn.IFS(
tbl_HRMaster[[#This Row],[YearsAtCompany]]&lt;2,"&lt; 2 Years",
tbl_HRMaster[[#This Row],[YearsAtCompany]]&lt;5,"2-4 Years",
tbl_HRMaster[[#This Row],[YearsAtCompany]]&lt;10,"5-9 Years",
TRUE,"10+ Years"
)</f>
        <v>10+ Years</v>
      </c>
      <c r="AE4064" s="5">
        <f>IF(tbl_HRMaster[[#This Row],[Attrition]]="Yes",1,0)</f>
        <v>0</v>
      </c>
    </row>
    <row r="4065" spans="1:31" x14ac:dyDescent="0.25">
      <c r="A4065">
        <v>39</v>
      </c>
      <c r="B4065" t="s">
        <v>21</v>
      </c>
      <c r="C4065" t="s">
        <v>22</v>
      </c>
      <c r="D4065" t="s">
        <v>30</v>
      </c>
      <c r="E4065">
        <v>1</v>
      </c>
      <c r="F4065">
        <v>3</v>
      </c>
      <c r="G4065" t="s">
        <v>33</v>
      </c>
      <c r="H4065">
        <v>2585</v>
      </c>
      <c r="I4065" t="s">
        <v>25</v>
      </c>
      <c r="J4065">
        <v>1</v>
      </c>
      <c r="K4065" t="s">
        <v>40</v>
      </c>
      <c r="L4065" t="s">
        <v>27</v>
      </c>
      <c r="M4065">
        <v>105120</v>
      </c>
      <c r="N4065">
        <v>1</v>
      </c>
      <c r="O4065">
        <v>12</v>
      </c>
      <c r="P4065">
        <v>1</v>
      </c>
      <c r="Q4065">
        <v>10</v>
      </c>
      <c r="R4065">
        <v>2</v>
      </c>
      <c r="S4065">
        <v>10</v>
      </c>
      <c r="T4065">
        <v>7</v>
      </c>
      <c r="U4065">
        <v>9</v>
      </c>
      <c r="V4065">
        <f>COUNTIF(tbl_HRMaster[EmployeeID],tbl_HRMaster[[#This Row],[EmployeeID]])</f>
        <v>1</v>
      </c>
      <c r="W4065">
        <f>IFERROR(INDEX(tbl_EmployeeSurvey[EnvironmentSatisfaction],MATCH(tbl_HRMaster[[#This Row],[EmployeeID]],tbl_EmployeeSurvey[EmployeeID],0)),"Not Found")</f>
        <v>1</v>
      </c>
      <c r="X4065">
        <f>IFERROR(INDEX(tbl_EmployeeSurvey[JobSatisfaction],MATCH(tbl_HRMaster[[#This Row],[EmployeeID]],tbl_EmployeeSurvey[EmployeeID],0)),"Not Found")</f>
        <v>1</v>
      </c>
      <c r="Y4065" s="5">
        <f>IFERROR(INDEX(tbl_EmployeeSurvey[WorkLifeBalance],MATCH(tbl_HRMaster[[#This Row],[EmployeeID]],tbl_EmployeeSurvey[EmployeeID],0)),"Not Found")</f>
        <v>3</v>
      </c>
      <c r="Z4065" s="5">
        <f>IFERROR(VLOOKUP(tbl_HRMaster[[#This Row],[EmployeeID]],tbl_ManagerSurvey[[EmployeeID]:[PerformanceRating]],2,FALSE),"Not Found")</f>
        <v>3</v>
      </c>
      <c r="AA4065" s="5">
        <f>IFERROR(VLOOKUP(tbl_HRMaster[[#This Row],[EmployeeID]],tbl_ManagerSurvey[[EmployeeID]:[PerformanceRating]],3,FALSE),"Not Found")</f>
        <v>3</v>
      </c>
      <c r="AB4065" s="5" t="str">
        <f>IF(tbl_HRMaster[[#This Row],[Attrition]]="Yes","Left","Active")</f>
        <v>Active</v>
      </c>
      <c r="AC4065" s="5" t="str">
        <f>_xlfn.IFS(tbl_HRMaster[[#This Row],[Age]]&lt;25,"Under 25",tbl_HRMaster[[#This Row],[Age]]&lt;35,"25-34",tbl_HRMaster[[#This Row],[Age]]&lt;45,"35-44",tbl_HRMaster[[#This Row],[Age]]&lt;55,"45-54",TRUE,"Above 54")</f>
        <v>35-44</v>
      </c>
      <c r="AD4065" s="5" t="str">
        <f>_xlfn.IFS(
tbl_HRMaster[[#This Row],[YearsAtCompany]]&lt;2,"&lt; 2 Years",
tbl_HRMaster[[#This Row],[YearsAtCompany]]&lt;5,"2-4 Years",
tbl_HRMaster[[#This Row],[YearsAtCompany]]&lt;10,"5-9 Years",
TRUE,"10+ Years"
)</f>
        <v>10+ Years</v>
      </c>
      <c r="AE4065" s="5">
        <f>IF(tbl_HRMaster[[#This Row],[Attrition]]="Yes",1,0)</f>
        <v>0</v>
      </c>
    </row>
    <row r="4066" spans="1:31" x14ac:dyDescent="0.25">
      <c r="A4066">
        <v>39</v>
      </c>
      <c r="B4066" t="s">
        <v>21</v>
      </c>
      <c r="C4066" t="s">
        <v>22</v>
      </c>
      <c r="D4066" t="s">
        <v>30</v>
      </c>
      <c r="E4066">
        <v>1</v>
      </c>
      <c r="F4066">
        <v>3</v>
      </c>
      <c r="G4066" t="s">
        <v>33</v>
      </c>
      <c r="H4066">
        <v>4055</v>
      </c>
      <c r="I4066" t="s">
        <v>25</v>
      </c>
      <c r="J4066">
        <v>1</v>
      </c>
      <c r="K4066" t="s">
        <v>40</v>
      </c>
      <c r="L4066" t="s">
        <v>27</v>
      </c>
      <c r="M4066">
        <v>105120</v>
      </c>
      <c r="N4066">
        <v>1</v>
      </c>
      <c r="O4066">
        <v>12</v>
      </c>
      <c r="P4066">
        <v>1</v>
      </c>
      <c r="Q4066">
        <v>10</v>
      </c>
      <c r="R4066">
        <v>2</v>
      </c>
      <c r="S4066">
        <v>10</v>
      </c>
      <c r="T4066">
        <v>7</v>
      </c>
      <c r="U4066">
        <v>9</v>
      </c>
      <c r="V4066">
        <f>COUNTIF(tbl_HRMaster[EmployeeID],tbl_HRMaster[[#This Row],[EmployeeID]])</f>
        <v>1</v>
      </c>
      <c r="W4066">
        <f>IFERROR(INDEX(tbl_EmployeeSurvey[EnvironmentSatisfaction],MATCH(tbl_HRMaster[[#This Row],[EmployeeID]],tbl_EmployeeSurvey[EmployeeID],0)),"Not Found")</f>
        <v>1</v>
      </c>
      <c r="X4066">
        <f>IFERROR(INDEX(tbl_EmployeeSurvey[JobSatisfaction],MATCH(tbl_HRMaster[[#This Row],[EmployeeID]],tbl_EmployeeSurvey[EmployeeID],0)),"Not Found")</f>
        <v>1</v>
      </c>
      <c r="Y4066" s="5">
        <f>IFERROR(INDEX(tbl_EmployeeSurvey[WorkLifeBalance],MATCH(tbl_HRMaster[[#This Row],[EmployeeID]],tbl_EmployeeSurvey[EmployeeID],0)),"Not Found")</f>
        <v>3</v>
      </c>
      <c r="Z4066" s="5">
        <f>IFERROR(VLOOKUP(tbl_HRMaster[[#This Row],[EmployeeID]],tbl_ManagerSurvey[[EmployeeID]:[PerformanceRating]],2,FALSE),"Not Found")</f>
        <v>3</v>
      </c>
      <c r="AA4066" s="5">
        <f>IFERROR(VLOOKUP(tbl_HRMaster[[#This Row],[EmployeeID]],tbl_ManagerSurvey[[EmployeeID]:[PerformanceRating]],3,FALSE),"Not Found")</f>
        <v>3</v>
      </c>
      <c r="AB4066" s="5" t="str">
        <f>IF(tbl_HRMaster[[#This Row],[Attrition]]="Yes","Left","Active")</f>
        <v>Active</v>
      </c>
      <c r="AC4066" s="5" t="str">
        <f>_xlfn.IFS(tbl_HRMaster[[#This Row],[Age]]&lt;25,"Under 25",tbl_HRMaster[[#This Row],[Age]]&lt;35,"25-34",tbl_HRMaster[[#This Row],[Age]]&lt;45,"35-44",tbl_HRMaster[[#This Row],[Age]]&lt;55,"45-54",TRUE,"Above 54")</f>
        <v>35-44</v>
      </c>
      <c r="AD4066" s="5" t="str">
        <f>_xlfn.IFS(
tbl_HRMaster[[#This Row],[YearsAtCompany]]&lt;2,"&lt; 2 Years",
tbl_HRMaster[[#This Row],[YearsAtCompany]]&lt;5,"2-4 Years",
tbl_HRMaster[[#This Row],[YearsAtCompany]]&lt;10,"5-9 Years",
TRUE,"10+ Years"
)</f>
        <v>10+ Years</v>
      </c>
      <c r="AE4066" s="5">
        <f>IF(tbl_HRMaster[[#This Row],[Attrition]]="Yes",1,0)</f>
        <v>0</v>
      </c>
    </row>
    <row r="4067" spans="1:31" x14ac:dyDescent="0.25">
      <c r="A4067">
        <v>45</v>
      </c>
      <c r="B4067" t="s">
        <v>21</v>
      </c>
      <c r="C4067" t="s">
        <v>22</v>
      </c>
      <c r="D4067" t="s">
        <v>30</v>
      </c>
      <c r="E4067">
        <v>4</v>
      </c>
      <c r="F4067">
        <v>3</v>
      </c>
      <c r="G4067" t="s">
        <v>38</v>
      </c>
      <c r="H4067">
        <v>842</v>
      </c>
      <c r="I4067" t="s">
        <v>25</v>
      </c>
      <c r="J4067">
        <v>3</v>
      </c>
      <c r="K4067" t="s">
        <v>40</v>
      </c>
      <c r="L4067" t="s">
        <v>41</v>
      </c>
      <c r="M4067">
        <v>118360</v>
      </c>
      <c r="N4067">
        <v>1</v>
      </c>
      <c r="O4067">
        <v>22</v>
      </c>
      <c r="P4067">
        <v>0</v>
      </c>
      <c r="Q4067">
        <v>10</v>
      </c>
      <c r="R4067">
        <v>2</v>
      </c>
      <c r="S4067">
        <v>10</v>
      </c>
      <c r="T4067">
        <v>7</v>
      </c>
      <c r="U4067">
        <v>7</v>
      </c>
      <c r="V4067">
        <f>COUNTIF(tbl_HRMaster[EmployeeID],tbl_HRMaster[[#This Row],[EmployeeID]])</f>
        <v>1</v>
      </c>
      <c r="W4067">
        <f>IFERROR(INDEX(tbl_EmployeeSurvey[EnvironmentSatisfaction],MATCH(tbl_HRMaster[[#This Row],[EmployeeID]],tbl_EmployeeSurvey[EmployeeID],0)),"Not Found")</f>
        <v>1</v>
      </c>
      <c r="X4067">
        <f>IFERROR(INDEX(tbl_EmployeeSurvey[JobSatisfaction],MATCH(tbl_HRMaster[[#This Row],[EmployeeID]],tbl_EmployeeSurvey[EmployeeID],0)),"Not Found")</f>
        <v>2</v>
      </c>
      <c r="Y4067" s="5">
        <f>IFERROR(INDEX(tbl_EmployeeSurvey[WorkLifeBalance],MATCH(tbl_HRMaster[[#This Row],[EmployeeID]],tbl_EmployeeSurvey[EmployeeID],0)),"Not Found")</f>
        <v>3</v>
      </c>
      <c r="Z4067" s="5">
        <f>IFERROR(VLOOKUP(tbl_HRMaster[[#This Row],[EmployeeID]],tbl_ManagerSurvey[[EmployeeID]:[PerformanceRating]],2,FALSE),"Not Found")</f>
        <v>4</v>
      </c>
      <c r="AA4067" s="5">
        <f>IFERROR(VLOOKUP(tbl_HRMaster[[#This Row],[EmployeeID]],tbl_ManagerSurvey[[EmployeeID]:[PerformanceRating]],3,FALSE),"Not Found")</f>
        <v>4</v>
      </c>
      <c r="AB4067" s="5" t="str">
        <f>IF(tbl_HRMaster[[#This Row],[Attrition]]="Yes","Left","Active")</f>
        <v>Active</v>
      </c>
      <c r="AC4067" s="5" t="str">
        <f>_xlfn.IFS(tbl_HRMaster[[#This Row],[Age]]&lt;25,"Under 25",tbl_HRMaster[[#This Row],[Age]]&lt;35,"25-34",tbl_HRMaster[[#This Row],[Age]]&lt;45,"35-44",tbl_HRMaster[[#This Row],[Age]]&lt;55,"45-54",TRUE,"Above 54")</f>
        <v>45-54</v>
      </c>
      <c r="AD4067" s="5" t="str">
        <f>_xlfn.IFS(
tbl_HRMaster[[#This Row],[YearsAtCompany]]&lt;2,"&lt; 2 Years",
tbl_HRMaster[[#This Row],[YearsAtCompany]]&lt;5,"2-4 Years",
tbl_HRMaster[[#This Row],[YearsAtCompany]]&lt;10,"5-9 Years",
TRUE,"10+ Years"
)</f>
        <v>10+ Years</v>
      </c>
      <c r="AE4067" s="5">
        <f>IF(tbl_HRMaster[[#This Row],[Attrition]]="Yes",1,0)</f>
        <v>0</v>
      </c>
    </row>
    <row r="4068" spans="1:31" x14ac:dyDescent="0.25">
      <c r="A4068">
        <v>45</v>
      </c>
      <c r="B4068" t="s">
        <v>21</v>
      </c>
      <c r="C4068" t="s">
        <v>22</v>
      </c>
      <c r="D4068" t="s">
        <v>30</v>
      </c>
      <c r="E4068">
        <v>4</v>
      </c>
      <c r="F4068">
        <v>3</v>
      </c>
      <c r="G4068" t="s">
        <v>38</v>
      </c>
      <c r="H4068">
        <v>2312</v>
      </c>
      <c r="I4068" t="s">
        <v>25</v>
      </c>
      <c r="J4068">
        <v>3</v>
      </c>
      <c r="K4068" t="s">
        <v>40</v>
      </c>
      <c r="L4068" t="s">
        <v>41</v>
      </c>
      <c r="M4068">
        <v>118360</v>
      </c>
      <c r="N4068">
        <v>1</v>
      </c>
      <c r="O4068">
        <v>22</v>
      </c>
      <c r="P4068">
        <v>0</v>
      </c>
      <c r="Q4068">
        <v>10</v>
      </c>
      <c r="R4068">
        <v>2</v>
      </c>
      <c r="S4068">
        <v>10</v>
      </c>
      <c r="T4068">
        <v>7</v>
      </c>
      <c r="U4068">
        <v>7</v>
      </c>
      <c r="V4068">
        <f>COUNTIF(tbl_HRMaster[EmployeeID],tbl_HRMaster[[#This Row],[EmployeeID]])</f>
        <v>1</v>
      </c>
      <c r="W4068">
        <f>IFERROR(INDEX(tbl_EmployeeSurvey[EnvironmentSatisfaction],MATCH(tbl_HRMaster[[#This Row],[EmployeeID]],tbl_EmployeeSurvey[EmployeeID],0)),"Not Found")</f>
        <v>1</v>
      </c>
      <c r="X4068">
        <f>IFERROR(INDEX(tbl_EmployeeSurvey[JobSatisfaction],MATCH(tbl_HRMaster[[#This Row],[EmployeeID]],tbl_EmployeeSurvey[EmployeeID],0)),"Not Found")</f>
        <v>2</v>
      </c>
      <c r="Y4068" s="5">
        <f>IFERROR(INDEX(tbl_EmployeeSurvey[WorkLifeBalance],MATCH(tbl_HRMaster[[#This Row],[EmployeeID]],tbl_EmployeeSurvey[EmployeeID],0)),"Not Found")</f>
        <v>3</v>
      </c>
      <c r="Z4068" s="5">
        <f>IFERROR(VLOOKUP(tbl_HRMaster[[#This Row],[EmployeeID]],tbl_ManagerSurvey[[EmployeeID]:[PerformanceRating]],2,FALSE),"Not Found")</f>
        <v>4</v>
      </c>
      <c r="AA4068" s="5">
        <f>IFERROR(VLOOKUP(tbl_HRMaster[[#This Row],[EmployeeID]],tbl_ManagerSurvey[[EmployeeID]:[PerformanceRating]],3,FALSE),"Not Found")</f>
        <v>4</v>
      </c>
      <c r="AB4068" s="5" t="str">
        <f>IF(tbl_HRMaster[[#This Row],[Attrition]]="Yes","Left","Active")</f>
        <v>Active</v>
      </c>
      <c r="AC4068" s="5" t="str">
        <f>_xlfn.IFS(tbl_HRMaster[[#This Row],[Age]]&lt;25,"Under 25",tbl_HRMaster[[#This Row],[Age]]&lt;35,"25-34",tbl_HRMaster[[#This Row],[Age]]&lt;45,"35-44",tbl_HRMaster[[#This Row],[Age]]&lt;55,"45-54",TRUE,"Above 54")</f>
        <v>45-54</v>
      </c>
      <c r="AD4068" s="5" t="str">
        <f>_xlfn.IFS(
tbl_HRMaster[[#This Row],[YearsAtCompany]]&lt;2,"&lt; 2 Years",
tbl_HRMaster[[#This Row],[YearsAtCompany]]&lt;5,"2-4 Years",
tbl_HRMaster[[#This Row],[YearsAtCompany]]&lt;10,"5-9 Years",
TRUE,"10+ Years"
)</f>
        <v>10+ Years</v>
      </c>
      <c r="AE4068" s="5">
        <f>IF(tbl_HRMaster[[#This Row],[Attrition]]="Yes",1,0)</f>
        <v>0</v>
      </c>
    </row>
    <row r="4069" spans="1:31" x14ac:dyDescent="0.25">
      <c r="A4069">
        <v>45</v>
      </c>
      <c r="B4069" t="s">
        <v>21</v>
      </c>
      <c r="C4069" t="s">
        <v>22</v>
      </c>
      <c r="D4069" t="s">
        <v>30</v>
      </c>
      <c r="E4069">
        <v>4</v>
      </c>
      <c r="F4069">
        <v>3</v>
      </c>
      <c r="G4069" t="s">
        <v>38</v>
      </c>
      <c r="H4069">
        <v>3782</v>
      </c>
      <c r="I4069" t="s">
        <v>25</v>
      </c>
      <c r="J4069">
        <v>3</v>
      </c>
      <c r="K4069" t="s">
        <v>40</v>
      </c>
      <c r="L4069" t="s">
        <v>41</v>
      </c>
      <c r="M4069">
        <v>118360</v>
      </c>
      <c r="N4069">
        <v>1</v>
      </c>
      <c r="O4069">
        <v>22</v>
      </c>
      <c r="P4069">
        <v>0</v>
      </c>
      <c r="Q4069">
        <v>10</v>
      </c>
      <c r="R4069">
        <v>2</v>
      </c>
      <c r="S4069">
        <v>10</v>
      </c>
      <c r="T4069">
        <v>7</v>
      </c>
      <c r="U4069">
        <v>7</v>
      </c>
      <c r="V4069">
        <f>COUNTIF(tbl_HRMaster[EmployeeID],tbl_HRMaster[[#This Row],[EmployeeID]])</f>
        <v>1</v>
      </c>
      <c r="W4069">
        <f>IFERROR(INDEX(tbl_EmployeeSurvey[EnvironmentSatisfaction],MATCH(tbl_HRMaster[[#This Row],[EmployeeID]],tbl_EmployeeSurvey[EmployeeID],0)),"Not Found")</f>
        <v>1</v>
      </c>
      <c r="X4069">
        <f>IFERROR(INDEX(tbl_EmployeeSurvey[JobSatisfaction],MATCH(tbl_HRMaster[[#This Row],[EmployeeID]],tbl_EmployeeSurvey[EmployeeID],0)),"Not Found")</f>
        <v>2</v>
      </c>
      <c r="Y4069" s="5">
        <f>IFERROR(INDEX(tbl_EmployeeSurvey[WorkLifeBalance],MATCH(tbl_HRMaster[[#This Row],[EmployeeID]],tbl_EmployeeSurvey[EmployeeID],0)),"Not Found")</f>
        <v>3</v>
      </c>
      <c r="Z4069" s="5">
        <f>IFERROR(VLOOKUP(tbl_HRMaster[[#This Row],[EmployeeID]],tbl_ManagerSurvey[[EmployeeID]:[PerformanceRating]],2,FALSE),"Not Found")</f>
        <v>4</v>
      </c>
      <c r="AA4069" s="5">
        <f>IFERROR(VLOOKUP(tbl_HRMaster[[#This Row],[EmployeeID]],tbl_ManagerSurvey[[EmployeeID]:[PerformanceRating]],3,FALSE),"Not Found")</f>
        <v>4</v>
      </c>
      <c r="AB4069" s="5" t="str">
        <f>IF(tbl_HRMaster[[#This Row],[Attrition]]="Yes","Left","Active")</f>
        <v>Active</v>
      </c>
      <c r="AC4069" s="5" t="str">
        <f>_xlfn.IFS(tbl_HRMaster[[#This Row],[Age]]&lt;25,"Under 25",tbl_HRMaster[[#This Row],[Age]]&lt;35,"25-34",tbl_HRMaster[[#This Row],[Age]]&lt;45,"35-44",tbl_HRMaster[[#This Row],[Age]]&lt;55,"45-54",TRUE,"Above 54")</f>
        <v>45-54</v>
      </c>
      <c r="AD4069" s="5" t="str">
        <f>_xlfn.IFS(
tbl_HRMaster[[#This Row],[YearsAtCompany]]&lt;2,"&lt; 2 Years",
tbl_HRMaster[[#This Row],[YearsAtCompany]]&lt;5,"2-4 Years",
tbl_HRMaster[[#This Row],[YearsAtCompany]]&lt;10,"5-9 Years",
TRUE,"10+ Years"
)</f>
        <v>10+ Years</v>
      </c>
      <c r="AE4069" s="5">
        <f>IF(tbl_HRMaster[[#This Row],[Attrition]]="Yes",1,0)</f>
        <v>0</v>
      </c>
    </row>
    <row r="4070" spans="1:31" x14ac:dyDescent="0.25">
      <c r="A4070">
        <v>30</v>
      </c>
      <c r="B4070" t="s">
        <v>21</v>
      </c>
      <c r="C4070" t="s">
        <v>22</v>
      </c>
      <c r="D4070" t="s">
        <v>37</v>
      </c>
      <c r="E4070">
        <v>1</v>
      </c>
      <c r="F4070">
        <v>4</v>
      </c>
      <c r="G4070" t="s">
        <v>37</v>
      </c>
      <c r="H4070">
        <v>1380</v>
      </c>
      <c r="I4070" t="s">
        <v>25</v>
      </c>
      <c r="J4070">
        <v>1</v>
      </c>
      <c r="K4070" t="s">
        <v>44</v>
      </c>
      <c r="L4070" t="s">
        <v>27</v>
      </c>
      <c r="M4070">
        <v>174260</v>
      </c>
      <c r="N4070">
        <v>2</v>
      </c>
      <c r="O4070">
        <v>12</v>
      </c>
      <c r="P4070">
        <v>1</v>
      </c>
      <c r="Q4070">
        <v>12</v>
      </c>
      <c r="R4070">
        <v>0</v>
      </c>
      <c r="S4070">
        <v>10</v>
      </c>
      <c r="T4070">
        <v>7</v>
      </c>
      <c r="U4070">
        <v>4</v>
      </c>
      <c r="V4070">
        <f>COUNTIF(tbl_HRMaster[EmployeeID],tbl_HRMaster[[#This Row],[EmployeeID]])</f>
        <v>1</v>
      </c>
      <c r="W4070">
        <f>IFERROR(INDEX(tbl_EmployeeSurvey[EnvironmentSatisfaction],MATCH(tbl_HRMaster[[#This Row],[EmployeeID]],tbl_EmployeeSurvey[EmployeeID],0)),"Not Found")</f>
        <v>2</v>
      </c>
      <c r="X4070">
        <f>IFERROR(INDEX(tbl_EmployeeSurvey[JobSatisfaction],MATCH(tbl_HRMaster[[#This Row],[EmployeeID]],tbl_EmployeeSurvey[EmployeeID],0)),"Not Found")</f>
        <v>4</v>
      </c>
      <c r="Y4070" s="5">
        <f>IFERROR(INDEX(tbl_EmployeeSurvey[WorkLifeBalance],MATCH(tbl_HRMaster[[#This Row],[EmployeeID]],tbl_EmployeeSurvey[EmployeeID],0)),"Not Found")</f>
        <v>3</v>
      </c>
      <c r="Z4070" s="5">
        <f>IFERROR(VLOOKUP(tbl_HRMaster[[#This Row],[EmployeeID]],tbl_ManagerSurvey[[EmployeeID]:[PerformanceRating]],2,FALSE),"Not Found")</f>
        <v>2</v>
      </c>
      <c r="AA4070" s="5">
        <f>IFERROR(VLOOKUP(tbl_HRMaster[[#This Row],[EmployeeID]],tbl_ManagerSurvey[[EmployeeID]:[PerformanceRating]],3,FALSE),"Not Found")</f>
        <v>3</v>
      </c>
      <c r="AB4070" s="5" t="str">
        <f>IF(tbl_HRMaster[[#This Row],[Attrition]]="Yes","Left","Active")</f>
        <v>Active</v>
      </c>
      <c r="AC4070" s="5" t="str">
        <f>_xlfn.IFS(tbl_HRMaster[[#This Row],[Age]]&lt;25,"Under 25",tbl_HRMaster[[#This Row],[Age]]&lt;35,"25-34",tbl_HRMaster[[#This Row],[Age]]&lt;45,"35-44",tbl_HRMaster[[#This Row],[Age]]&lt;55,"45-54",TRUE,"Above 54")</f>
        <v>25-34</v>
      </c>
      <c r="AD4070" s="5" t="str">
        <f>_xlfn.IFS(
tbl_HRMaster[[#This Row],[YearsAtCompany]]&lt;2,"&lt; 2 Years",
tbl_HRMaster[[#This Row],[YearsAtCompany]]&lt;5,"2-4 Years",
tbl_HRMaster[[#This Row],[YearsAtCompany]]&lt;10,"5-9 Years",
TRUE,"10+ Years"
)</f>
        <v>10+ Years</v>
      </c>
      <c r="AE4070" s="5">
        <f>IF(tbl_HRMaster[[#This Row],[Attrition]]="Yes",1,0)</f>
        <v>0</v>
      </c>
    </row>
    <row r="4071" spans="1:31" x14ac:dyDescent="0.25">
      <c r="A4071">
        <v>30</v>
      </c>
      <c r="B4071" t="s">
        <v>21</v>
      </c>
      <c r="C4071" t="s">
        <v>22</v>
      </c>
      <c r="D4071" t="s">
        <v>37</v>
      </c>
      <c r="E4071">
        <v>1</v>
      </c>
      <c r="F4071">
        <v>4</v>
      </c>
      <c r="G4071" t="s">
        <v>37</v>
      </c>
      <c r="H4071">
        <v>2850</v>
      </c>
      <c r="I4071" t="s">
        <v>25</v>
      </c>
      <c r="J4071">
        <v>1</v>
      </c>
      <c r="K4071" t="s">
        <v>44</v>
      </c>
      <c r="L4071" t="s">
        <v>27</v>
      </c>
      <c r="M4071">
        <v>174260</v>
      </c>
      <c r="N4071">
        <v>2</v>
      </c>
      <c r="O4071">
        <v>12</v>
      </c>
      <c r="P4071">
        <v>1</v>
      </c>
      <c r="Q4071">
        <v>12</v>
      </c>
      <c r="R4071">
        <v>0</v>
      </c>
      <c r="S4071">
        <v>10</v>
      </c>
      <c r="T4071">
        <v>7</v>
      </c>
      <c r="U4071">
        <v>4</v>
      </c>
      <c r="V4071">
        <f>COUNTIF(tbl_HRMaster[EmployeeID],tbl_HRMaster[[#This Row],[EmployeeID]])</f>
        <v>1</v>
      </c>
      <c r="W4071">
        <f>IFERROR(INDEX(tbl_EmployeeSurvey[EnvironmentSatisfaction],MATCH(tbl_HRMaster[[#This Row],[EmployeeID]],tbl_EmployeeSurvey[EmployeeID],0)),"Not Found")</f>
        <v>2</v>
      </c>
      <c r="X4071">
        <f>IFERROR(INDEX(tbl_EmployeeSurvey[JobSatisfaction],MATCH(tbl_HRMaster[[#This Row],[EmployeeID]],tbl_EmployeeSurvey[EmployeeID],0)),"Not Found")</f>
        <v>4</v>
      </c>
      <c r="Y4071" s="5">
        <f>IFERROR(INDEX(tbl_EmployeeSurvey[WorkLifeBalance],MATCH(tbl_HRMaster[[#This Row],[EmployeeID]],tbl_EmployeeSurvey[EmployeeID],0)),"Not Found")</f>
        <v>3</v>
      </c>
      <c r="Z4071" s="5">
        <f>IFERROR(VLOOKUP(tbl_HRMaster[[#This Row],[EmployeeID]],tbl_ManagerSurvey[[EmployeeID]:[PerformanceRating]],2,FALSE),"Not Found")</f>
        <v>2</v>
      </c>
      <c r="AA4071" s="5">
        <f>IFERROR(VLOOKUP(tbl_HRMaster[[#This Row],[EmployeeID]],tbl_ManagerSurvey[[EmployeeID]:[PerformanceRating]],3,FALSE),"Not Found")</f>
        <v>3</v>
      </c>
      <c r="AB4071" s="5" t="str">
        <f>IF(tbl_HRMaster[[#This Row],[Attrition]]="Yes","Left","Active")</f>
        <v>Active</v>
      </c>
      <c r="AC4071" s="5" t="str">
        <f>_xlfn.IFS(tbl_HRMaster[[#This Row],[Age]]&lt;25,"Under 25",tbl_HRMaster[[#This Row],[Age]]&lt;35,"25-34",tbl_HRMaster[[#This Row],[Age]]&lt;45,"35-44",tbl_HRMaster[[#This Row],[Age]]&lt;55,"45-54",TRUE,"Above 54")</f>
        <v>25-34</v>
      </c>
      <c r="AD4071" s="5" t="str">
        <f>_xlfn.IFS(
tbl_HRMaster[[#This Row],[YearsAtCompany]]&lt;2,"&lt; 2 Years",
tbl_HRMaster[[#This Row],[YearsAtCompany]]&lt;5,"2-4 Years",
tbl_HRMaster[[#This Row],[YearsAtCompany]]&lt;10,"5-9 Years",
TRUE,"10+ Years"
)</f>
        <v>10+ Years</v>
      </c>
      <c r="AE4071" s="5">
        <f>IF(tbl_HRMaster[[#This Row],[Attrition]]="Yes",1,0)</f>
        <v>0</v>
      </c>
    </row>
    <row r="4072" spans="1:31" x14ac:dyDescent="0.25">
      <c r="A4072">
        <v>30</v>
      </c>
      <c r="B4072" t="s">
        <v>21</v>
      </c>
      <c r="C4072" t="s">
        <v>22</v>
      </c>
      <c r="D4072" t="s">
        <v>37</v>
      </c>
      <c r="E4072">
        <v>1</v>
      </c>
      <c r="F4072">
        <v>4</v>
      </c>
      <c r="G4072" t="s">
        <v>37</v>
      </c>
      <c r="H4072">
        <v>4320</v>
      </c>
      <c r="I4072" t="s">
        <v>25</v>
      </c>
      <c r="J4072">
        <v>1</v>
      </c>
      <c r="K4072" t="s">
        <v>44</v>
      </c>
      <c r="L4072" t="s">
        <v>27</v>
      </c>
      <c r="M4072">
        <v>174260</v>
      </c>
      <c r="N4072">
        <v>2</v>
      </c>
      <c r="O4072">
        <v>12</v>
      </c>
      <c r="P4072">
        <v>1</v>
      </c>
      <c r="Q4072">
        <v>12</v>
      </c>
      <c r="R4072">
        <v>0</v>
      </c>
      <c r="S4072">
        <v>10</v>
      </c>
      <c r="T4072">
        <v>7</v>
      </c>
      <c r="U4072">
        <v>4</v>
      </c>
      <c r="V4072">
        <f>COUNTIF(tbl_HRMaster[EmployeeID],tbl_HRMaster[[#This Row],[EmployeeID]])</f>
        <v>1</v>
      </c>
      <c r="W4072">
        <f>IFERROR(INDEX(tbl_EmployeeSurvey[EnvironmentSatisfaction],MATCH(tbl_HRMaster[[#This Row],[EmployeeID]],tbl_EmployeeSurvey[EmployeeID],0)),"Not Found")</f>
        <v>2</v>
      </c>
      <c r="X4072">
        <f>IFERROR(INDEX(tbl_EmployeeSurvey[JobSatisfaction],MATCH(tbl_HRMaster[[#This Row],[EmployeeID]],tbl_EmployeeSurvey[EmployeeID],0)),"Not Found")</f>
        <v>4</v>
      </c>
      <c r="Y4072" s="5">
        <f>IFERROR(INDEX(tbl_EmployeeSurvey[WorkLifeBalance],MATCH(tbl_HRMaster[[#This Row],[EmployeeID]],tbl_EmployeeSurvey[EmployeeID],0)),"Not Found")</f>
        <v>3</v>
      </c>
      <c r="Z4072" s="5">
        <f>IFERROR(VLOOKUP(tbl_HRMaster[[#This Row],[EmployeeID]],tbl_ManagerSurvey[[EmployeeID]:[PerformanceRating]],2,FALSE),"Not Found")</f>
        <v>2</v>
      </c>
      <c r="AA4072" s="5">
        <f>IFERROR(VLOOKUP(tbl_HRMaster[[#This Row],[EmployeeID]],tbl_ManagerSurvey[[EmployeeID]:[PerformanceRating]],3,FALSE),"Not Found")</f>
        <v>3</v>
      </c>
      <c r="AB4072" s="5" t="str">
        <f>IF(tbl_HRMaster[[#This Row],[Attrition]]="Yes","Left","Active")</f>
        <v>Active</v>
      </c>
      <c r="AC4072" s="5" t="str">
        <f>_xlfn.IFS(tbl_HRMaster[[#This Row],[Age]]&lt;25,"Under 25",tbl_HRMaster[[#This Row],[Age]]&lt;35,"25-34",tbl_HRMaster[[#This Row],[Age]]&lt;45,"35-44",tbl_HRMaster[[#This Row],[Age]]&lt;55,"45-54",TRUE,"Above 54")</f>
        <v>25-34</v>
      </c>
      <c r="AD4072" s="5" t="str">
        <f>_xlfn.IFS(
tbl_HRMaster[[#This Row],[YearsAtCompany]]&lt;2,"&lt; 2 Years",
tbl_HRMaster[[#This Row],[YearsAtCompany]]&lt;5,"2-4 Years",
tbl_HRMaster[[#This Row],[YearsAtCompany]]&lt;10,"5-9 Years",
TRUE,"10+ Years"
)</f>
        <v>10+ Years</v>
      </c>
      <c r="AE4072" s="5">
        <f>IF(tbl_HRMaster[[#This Row],[Attrition]]="Yes",1,0)</f>
        <v>0</v>
      </c>
    </row>
    <row r="4073" spans="1:31" x14ac:dyDescent="0.25">
      <c r="A4073">
        <v>33</v>
      </c>
      <c r="B4073" t="s">
        <v>21</v>
      </c>
      <c r="C4073" t="s">
        <v>22</v>
      </c>
      <c r="D4073" t="s">
        <v>30</v>
      </c>
      <c r="E4073">
        <v>8</v>
      </c>
      <c r="F4073">
        <v>5</v>
      </c>
      <c r="G4073" t="s">
        <v>38</v>
      </c>
      <c r="H4073">
        <v>1025</v>
      </c>
      <c r="I4073" t="s">
        <v>34</v>
      </c>
      <c r="J4073">
        <v>2</v>
      </c>
      <c r="K4073" t="s">
        <v>40</v>
      </c>
      <c r="L4073" t="s">
        <v>27</v>
      </c>
      <c r="M4073">
        <v>82240</v>
      </c>
      <c r="N4073">
        <v>6</v>
      </c>
      <c r="O4073">
        <v>19</v>
      </c>
      <c r="P4073">
        <v>0</v>
      </c>
      <c r="Q4073">
        <v>14</v>
      </c>
      <c r="R4073">
        <v>3</v>
      </c>
      <c r="S4073">
        <v>10</v>
      </c>
      <c r="T4073">
        <v>7</v>
      </c>
      <c r="U4073">
        <v>6</v>
      </c>
      <c r="V4073">
        <f>COUNTIF(tbl_HRMaster[EmployeeID],tbl_HRMaster[[#This Row],[EmployeeID]])</f>
        <v>1</v>
      </c>
      <c r="W4073">
        <f>IFERROR(INDEX(tbl_EmployeeSurvey[EnvironmentSatisfaction],MATCH(tbl_HRMaster[[#This Row],[EmployeeID]],tbl_EmployeeSurvey[EmployeeID],0)),"Not Found")</f>
        <v>4</v>
      </c>
      <c r="X4073">
        <f>IFERROR(INDEX(tbl_EmployeeSurvey[JobSatisfaction],MATCH(tbl_HRMaster[[#This Row],[EmployeeID]],tbl_EmployeeSurvey[EmployeeID],0)),"Not Found")</f>
        <v>1</v>
      </c>
      <c r="Y4073" s="5">
        <f>IFERROR(INDEX(tbl_EmployeeSurvey[WorkLifeBalance],MATCH(tbl_HRMaster[[#This Row],[EmployeeID]],tbl_EmployeeSurvey[EmployeeID],0)),"Not Found")</f>
        <v>3</v>
      </c>
      <c r="Z4073" s="5">
        <f>IFERROR(VLOOKUP(tbl_HRMaster[[#This Row],[EmployeeID]],tbl_ManagerSurvey[[EmployeeID]:[PerformanceRating]],2,FALSE),"Not Found")</f>
        <v>3</v>
      </c>
      <c r="AA4073" s="5">
        <f>IFERROR(VLOOKUP(tbl_HRMaster[[#This Row],[EmployeeID]],tbl_ManagerSurvey[[EmployeeID]:[PerformanceRating]],3,FALSE),"Not Found")</f>
        <v>3</v>
      </c>
      <c r="AB4073" s="5" t="str">
        <f>IF(tbl_HRMaster[[#This Row],[Attrition]]="Yes","Left","Active")</f>
        <v>Active</v>
      </c>
      <c r="AC4073" s="5" t="str">
        <f>_xlfn.IFS(tbl_HRMaster[[#This Row],[Age]]&lt;25,"Under 25",tbl_HRMaster[[#This Row],[Age]]&lt;35,"25-34",tbl_HRMaster[[#This Row],[Age]]&lt;45,"35-44",tbl_HRMaster[[#This Row],[Age]]&lt;55,"45-54",TRUE,"Above 54")</f>
        <v>25-34</v>
      </c>
      <c r="AD4073" s="5" t="str">
        <f>_xlfn.IFS(
tbl_HRMaster[[#This Row],[YearsAtCompany]]&lt;2,"&lt; 2 Years",
tbl_HRMaster[[#This Row],[YearsAtCompany]]&lt;5,"2-4 Years",
tbl_HRMaster[[#This Row],[YearsAtCompany]]&lt;10,"5-9 Years",
TRUE,"10+ Years"
)</f>
        <v>10+ Years</v>
      </c>
      <c r="AE4073" s="5">
        <f>IF(tbl_HRMaster[[#This Row],[Attrition]]="Yes",1,0)</f>
        <v>0</v>
      </c>
    </row>
    <row r="4074" spans="1:31" x14ac:dyDescent="0.25">
      <c r="A4074">
        <v>33</v>
      </c>
      <c r="B4074" t="s">
        <v>21</v>
      </c>
      <c r="C4074" t="s">
        <v>22</v>
      </c>
      <c r="D4074" t="s">
        <v>30</v>
      </c>
      <c r="E4074">
        <v>8</v>
      </c>
      <c r="F4074">
        <v>5</v>
      </c>
      <c r="G4074" t="s">
        <v>38</v>
      </c>
      <c r="H4074">
        <v>2495</v>
      </c>
      <c r="I4074" t="s">
        <v>34</v>
      </c>
      <c r="J4074">
        <v>2</v>
      </c>
      <c r="K4074" t="s">
        <v>40</v>
      </c>
      <c r="L4074" t="s">
        <v>27</v>
      </c>
      <c r="M4074">
        <v>82240</v>
      </c>
      <c r="N4074">
        <v>6</v>
      </c>
      <c r="O4074">
        <v>19</v>
      </c>
      <c r="P4074">
        <v>0</v>
      </c>
      <c r="Q4074">
        <v>14</v>
      </c>
      <c r="R4074">
        <v>3</v>
      </c>
      <c r="S4074">
        <v>10</v>
      </c>
      <c r="T4074">
        <v>7</v>
      </c>
      <c r="U4074">
        <v>6</v>
      </c>
      <c r="V4074">
        <f>COUNTIF(tbl_HRMaster[EmployeeID],tbl_HRMaster[[#This Row],[EmployeeID]])</f>
        <v>1</v>
      </c>
      <c r="W4074">
        <f>IFERROR(INDEX(tbl_EmployeeSurvey[EnvironmentSatisfaction],MATCH(tbl_HRMaster[[#This Row],[EmployeeID]],tbl_EmployeeSurvey[EmployeeID],0)),"Not Found")</f>
        <v>4</v>
      </c>
      <c r="X4074">
        <f>IFERROR(INDEX(tbl_EmployeeSurvey[JobSatisfaction],MATCH(tbl_HRMaster[[#This Row],[EmployeeID]],tbl_EmployeeSurvey[EmployeeID],0)),"Not Found")</f>
        <v>1</v>
      </c>
      <c r="Y4074" s="5">
        <f>IFERROR(INDEX(tbl_EmployeeSurvey[WorkLifeBalance],MATCH(tbl_HRMaster[[#This Row],[EmployeeID]],tbl_EmployeeSurvey[EmployeeID],0)),"Not Found")</f>
        <v>3</v>
      </c>
      <c r="Z4074" s="5">
        <f>IFERROR(VLOOKUP(tbl_HRMaster[[#This Row],[EmployeeID]],tbl_ManagerSurvey[[EmployeeID]:[PerformanceRating]],2,FALSE),"Not Found")</f>
        <v>3</v>
      </c>
      <c r="AA4074" s="5">
        <f>IFERROR(VLOOKUP(tbl_HRMaster[[#This Row],[EmployeeID]],tbl_ManagerSurvey[[EmployeeID]:[PerformanceRating]],3,FALSE),"Not Found")</f>
        <v>3</v>
      </c>
      <c r="AB4074" s="5" t="str">
        <f>IF(tbl_HRMaster[[#This Row],[Attrition]]="Yes","Left","Active")</f>
        <v>Active</v>
      </c>
      <c r="AC4074" s="5" t="str">
        <f>_xlfn.IFS(tbl_HRMaster[[#This Row],[Age]]&lt;25,"Under 25",tbl_HRMaster[[#This Row],[Age]]&lt;35,"25-34",tbl_HRMaster[[#This Row],[Age]]&lt;45,"35-44",tbl_HRMaster[[#This Row],[Age]]&lt;55,"45-54",TRUE,"Above 54")</f>
        <v>25-34</v>
      </c>
      <c r="AD4074" s="5" t="str">
        <f>_xlfn.IFS(
tbl_HRMaster[[#This Row],[YearsAtCompany]]&lt;2,"&lt; 2 Years",
tbl_HRMaster[[#This Row],[YearsAtCompany]]&lt;5,"2-4 Years",
tbl_HRMaster[[#This Row],[YearsAtCompany]]&lt;10,"5-9 Years",
TRUE,"10+ Years"
)</f>
        <v>10+ Years</v>
      </c>
      <c r="AE4074" s="5">
        <f>IF(tbl_HRMaster[[#This Row],[Attrition]]="Yes",1,0)</f>
        <v>0</v>
      </c>
    </row>
    <row r="4075" spans="1:31" x14ac:dyDescent="0.25">
      <c r="A4075">
        <v>33</v>
      </c>
      <c r="B4075" t="s">
        <v>21</v>
      </c>
      <c r="C4075" t="s">
        <v>22</v>
      </c>
      <c r="D4075" t="s">
        <v>30</v>
      </c>
      <c r="E4075">
        <v>8</v>
      </c>
      <c r="F4075">
        <v>5</v>
      </c>
      <c r="G4075" t="s">
        <v>38</v>
      </c>
      <c r="H4075">
        <v>3965</v>
      </c>
      <c r="I4075" t="s">
        <v>34</v>
      </c>
      <c r="J4075">
        <v>2</v>
      </c>
      <c r="K4075" t="s">
        <v>40</v>
      </c>
      <c r="L4075" t="s">
        <v>27</v>
      </c>
      <c r="M4075">
        <v>82240</v>
      </c>
      <c r="N4075">
        <v>6</v>
      </c>
      <c r="O4075">
        <v>19</v>
      </c>
      <c r="P4075">
        <v>0</v>
      </c>
      <c r="Q4075">
        <v>14</v>
      </c>
      <c r="R4075">
        <v>3</v>
      </c>
      <c r="S4075">
        <v>10</v>
      </c>
      <c r="T4075">
        <v>7</v>
      </c>
      <c r="U4075">
        <v>6</v>
      </c>
      <c r="V4075">
        <f>COUNTIF(tbl_HRMaster[EmployeeID],tbl_HRMaster[[#This Row],[EmployeeID]])</f>
        <v>1</v>
      </c>
      <c r="W4075">
        <f>IFERROR(INDEX(tbl_EmployeeSurvey[EnvironmentSatisfaction],MATCH(tbl_HRMaster[[#This Row],[EmployeeID]],tbl_EmployeeSurvey[EmployeeID],0)),"Not Found")</f>
        <v>4</v>
      </c>
      <c r="X4075">
        <f>IFERROR(INDEX(tbl_EmployeeSurvey[JobSatisfaction],MATCH(tbl_HRMaster[[#This Row],[EmployeeID]],tbl_EmployeeSurvey[EmployeeID],0)),"Not Found")</f>
        <v>1</v>
      </c>
      <c r="Y4075" s="5">
        <f>IFERROR(INDEX(tbl_EmployeeSurvey[WorkLifeBalance],MATCH(tbl_HRMaster[[#This Row],[EmployeeID]],tbl_EmployeeSurvey[EmployeeID],0)),"Not Found")</f>
        <v>3</v>
      </c>
      <c r="Z4075" s="5">
        <f>IFERROR(VLOOKUP(tbl_HRMaster[[#This Row],[EmployeeID]],tbl_ManagerSurvey[[EmployeeID]:[PerformanceRating]],2,FALSE),"Not Found")</f>
        <v>3</v>
      </c>
      <c r="AA4075" s="5">
        <f>IFERROR(VLOOKUP(tbl_HRMaster[[#This Row],[EmployeeID]],tbl_ManagerSurvey[[EmployeeID]:[PerformanceRating]],3,FALSE),"Not Found")</f>
        <v>3</v>
      </c>
      <c r="AB4075" s="5" t="str">
        <f>IF(tbl_HRMaster[[#This Row],[Attrition]]="Yes","Left","Active")</f>
        <v>Active</v>
      </c>
      <c r="AC4075" s="5" t="str">
        <f>_xlfn.IFS(tbl_HRMaster[[#This Row],[Age]]&lt;25,"Under 25",tbl_HRMaster[[#This Row],[Age]]&lt;35,"25-34",tbl_HRMaster[[#This Row],[Age]]&lt;45,"35-44",tbl_HRMaster[[#This Row],[Age]]&lt;55,"45-54",TRUE,"Above 54")</f>
        <v>25-34</v>
      </c>
      <c r="AD4075" s="5" t="str">
        <f>_xlfn.IFS(
tbl_HRMaster[[#This Row],[YearsAtCompany]]&lt;2,"&lt; 2 Years",
tbl_HRMaster[[#This Row],[YearsAtCompany]]&lt;5,"2-4 Years",
tbl_HRMaster[[#This Row],[YearsAtCompany]]&lt;10,"5-9 Years",
TRUE,"10+ Years"
)</f>
        <v>10+ Years</v>
      </c>
      <c r="AE4075" s="5">
        <f>IF(tbl_HRMaster[[#This Row],[Attrition]]="Yes",1,0)</f>
        <v>0</v>
      </c>
    </row>
    <row r="4076" spans="1:31" x14ac:dyDescent="0.25">
      <c r="A4076">
        <v>55</v>
      </c>
      <c r="B4076" t="s">
        <v>21</v>
      </c>
      <c r="C4076" t="s">
        <v>22</v>
      </c>
      <c r="D4076" t="s">
        <v>30</v>
      </c>
      <c r="E4076">
        <v>1</v>
      </c>
      <c r="F4076">
        <v>3</v>
      </c>
      <c r="G4076" t="s">
        <v>38</v>
      </c>
      <c r="H4076">
        <v>188</v>
      </c>
      <c r="I4076" t="s">
        <v>25</v>
      </c>
      <c r="J4076">
        <v>1</v>
      </c>
      <c r="K4076" t="s">
        <v>35</v>
      </c>
      <c r="L4076" t="s">
        <v>32</v>
      </c>
      <c r="M4076">
        <v>120310</v>
      </c>
      <c r="N4076">
        <v>3</v>
      </c>
      <c r="O4076">
        <v>11</v>
      </c>
      <c r="P4076">
        <v>0</v>
      </c>
      <c r="Q4076">
        <v>37</v>
      </c>
      <c r="R4076">
        <v>5</v>
      </c>
      <c r="S4076">
        <v>10</v>
      </c>
      <c r="T4076">
        <v>7</v>
      </c>
      <c r="U4076">
        <v>7</v>
      </c>
      <c r="V4076">
        <f>COUNTIF(tbl_HRMaster[EmployeeID],tbl_HRMaster[[#This Row],[EmployeeID]])</f>
        <v>1</v>
      </c>
      <c r="W4076">
        <f>IFERROR(INDEX(tbl_EmployeeSurvey[EnvironmentSatisfaction],MATCH(tbl_HRMaster[[#This Row],[EmployeeID]],tbl_EmployeeSurvey[EmployeeID],0)),"Not Found")</f>
        <v>1</v>
      </c>
      <c r="X4076">
        <f>IFERROR(INDEX(tbl_EmployeeSurvey[JobSatisfaction],MATCH(tbl_HRMaster[[#This Row],[EmployeeID]],tbl_EmployeeSurvey[EmployeeID],0)),"Not Found")</f>
        <v>2</v>
      </c>
      <c r="Y4076" s="5">
        <f>IFERROR(INDEX(tbl_EmployeeSurvey[WorkLifeBalance],MATCH(tbl_HRMaster[[#This Row],[EmployeeID]],tbl_EmployeeSurvey[EmployeeID],0)),"Not Found")</f>
        <v>3</v>
      </c>
      <c r="Z4076" s="5">
        <f>IFERROR(VLOOKUP(tbl_HRMaster[[#This Row],[EmployeeID]],tbl_ManagerSurvey[[EmployeeID]:[PerformanceRating]],2,FALSE),"Not Found")</f>
        <v>3</v>
      </c>
      <c r="AA4076" s="5">
        <f>IFERROR(VLOOKUP(tbl_HRMaster[[#This Row],[EmployeeID]],tbl_ManagerSurvey[[EmployeeID]:[PerformanceRating]],3,FALSE),"Not Found")</f>
        <v>3</v>
      </c>
      <c r="AB4076" s="5" t="str">
        <f>IF(tbl_HRMaster[[#This Row],[Attrition]]="Yes","Left","Active")</f>
        <v>Active</v>
      </c>
      <c r="AC4076" s="5" t="str">
        <f>_xlfn.IFS(tbl_HRMaster[[#This Row],[Age]]&lt;25,"Under 25",tbl_HRMaster[[#This Row],[Age]]&lt;35,"25-34",tbl_HRMaster[[#This Row],[Age]]&lt;45,"35-44",tbl_HRMaster[[#This Row],[Age]]&lt;55,"45-54",TRUE,"Above 54")</f>
        <v>Above 54</v>
      </c>
      <c r="AD4076" s="5" t="str">
        <f>_xlfn.IFS(
tbl_HRMaster[[#This Row],[YearsAtCompany]]&lt;2,"&lt; 2 Years",
tbl_HRMaster[[#This Row],[YearsAtCompany]]&lt;5,"2-4 Years",
tbl_HRMaster[[#This Row],[YearsAtCompany]]&lt;10,"5-9 Years",
TRUE,"10+ Years"
)</f>
        <v>10+ Years</v>
      </c>
      <c r="AE4076" s="5">
        <f>IF(tbl_HRMaster[[#This Row],[Attrition]]="Yes",1,0)</f>
        <v>0</v>
      </c>
    </row>
    <row r="4077" spans="1:31" x14ac:dyDescent="0.25">
      <c r="A4077">
        <v>55</v>
      </c>
      <c r="B4077" t="s">
        <v>21</v>
      </c>
      <c r="C4077" t="s">
        <v>22</v>
      </c>
      <c r="D4077" t="s">
        <v>30</v>
      </c>
      <c r="E4077">
        <v>1</v>
      </c>
      <c r="F4077">
        <v>3</v>
      </c>
      <c r="G4077" t="s">
        <v>38</v>
      </c>
      <c r="H4077">
        <v>1658</v>
      </c>
      <c r="I4077" t="s">
        <v>25</v>
      </c>
      <c r="J4077">
        <v>1</v>
      </c>
      <c r="K4077" t="s">
        <v>35</v>
      </c>
      <c r="L4077" t="s">
        <v>32</v>
      </c>
      <c r="M4077">
        <v>120310</v>
      </c>
      <c r="N4077">
        <v>3</v>
      </c>
      <c r="O4077">
        <v>11</v>
      </c>
      <c r="P4077">
        <v>0</v>
      </c>
      <c r="Q4077">
        <v>37</v>
      </c>
      <c r="R4077">
        <v>5</v>
      </c>
      <c r="S4077">
        <v>10</v>
      </c>
      <c r="T4077">
        <v>7</v>
      </c>
      <c r="U4077">
        <v>7</v>
      </c>
      <c r="V4077">
        <f>COUNTIF(tbl_HRMaster[EmployeeID],tbl_HRMaster[[#This Row],[EmployeeID]])</f>
        <v>1</v>
      </c>
      <c r="W4077">
        <f>IFERROR(INDEX(tbl_EmployeeSurvey[EnvironmentSatisfaction],MATCH(tbl_HRMaster[[#This Row],[EmployeeID]],tbl_EmployeeSurvey[EmployeeID],0)),"Not Found")</f>
        <v>1</v>
      </c>
      <c r="X4077">
        <f>IFERROR(INDEX(tbl_EmployeeSurvey[JobSatisfaction],MATCH(tbl_HRMaster[[#This Row],[EmployeeID]],tbl_EmployeeSurvey[EmployeeID],0)),"Not Found")</f>
        <v>2</v>
      </c>
      <c r="Y4077" s="5">
        <f>IFERROR(INDEX(tbl_EmployeeSurvey[WorkLifeBalance],MATCH(tbl_HRMaster[[#This Row],[EmployeeID]],tbl_EmployeeSurvey[EmployeeID],0)),"Not Found")</f>
        <v>3</v>
      </c>
      <c r="Z4077" s="5">
        <f>IFERROR(VLOOKUP(tbl_HRMaster[[#This Row],[EmployeeID]],tbl_ManagerSurvey[[EmployeeID]:[PerformanceRating]],2,FALSE),"Not Found")</f>
        <v>3</v>
      </c>
      <c r="AA4077" s="5">
        <f>IFERROR(VLOOKUP(tbl_HRMaster[[#This Row],[EmployeeID]],tbl_ManagerSurvey[[EmployeeID]:[PerformanceRating]],3,FALSE),"Not Found")</f>
        <v>3</v>
      </c>
      <c r="AB4077" s="5" t="str">
        <f>IF(tbl_HRMaster[[#This Row],[Attrition]]="Yes","Left","Active")</f>
        <v>Active</v>
      </c>
      <c r="AC4077" s="5" t="str">
        <f>_xlfn.IFS(tbl_HRMaster[[#This Row],[Age]]&lt;25,"Under 25",tbl_HRMaster[[#This Row],[Age]]&lt;35,"25-34",tbl_HRMaster[[#This Row],[Age]]&lt;45,"35-44",tbl_HRMaster[[#This Row],[Age]]&lt;55,"45-54",TRUE,"Above 54")</f>
        <v>Above 54</v>
      </c>
      <c r="AD4077" s="5" t="str">
        <f>_xlfn.IFS(
tbl_HRMaster[[#This Row],[YearsAtCompany]]&lt;2,"&lt; 2 Years",
tbl_HRMaster[[#This Row],[YearsAtCompany]]&lt;5,"2-4 Years",
tbl_HRMaster[[#This Row],[YearsAtCompany]]&lt;10,"5-9 Years",
TRUE,"10+ Years"
)</f>
        <v>10+ Years</v>
      </c>
      <c r="AE4077" s="5">
        <f>IF(tbl_HRMaster[[#This Row],[Attrition]]="Yes",1,0)</f>
        <v>0</v>
      </c>
    </row>
    <row r="4078" spans="1:31" x14ac:dyDescent="0.25">
      <c r="A4078">
        <v>55</v>
      </c>
      <c r="B4078" t="s">
        <v>21</v>
      </c>
      <c r="C4078" t="s">
        <v>22</v>
      </c>
      <c r="D4078" t="s">
        <v>30</v>
      </c>
      <c r="E4078">
        <v>1</v>
      </c>
      <c r="F4078">
        <v>3</v>
      </c>
      <c r="G4078" t="s">
        <v>38</v>
      </c>
      <c r="H4078">
        <v>3128</v>
      </c>
      <c r="I4078" t="s">
        <v>25</v>
      </c>
      <c r="J4078">
        <v>1</v>
      </c>
      <c r="K4078" t="s">
        <v>35</v>
      </c>
      <c r="L4078" t="s">
        <v>32</v>
      </c>
      <c r="M4078">
        <v>120310</v>
      </c>
      <c r="N4078">
        <v>3</v>
      </c>
      <c r="O4078">
        <v>11</v>
      </c>
      <c r="P4078">
        <v>0</v>
      </c>
      <c r="Q4078">
        <v>37</v>
      </c>
      <c r="R4078">
        <v>5</v>
      </c>
      <c r="S4078">
        <v>10</v>
      </c>
      <c r="T4078">
        <v>7</v>
      </c>
      <c r="U4078">
        <v>7</v>
      </c>
      <c r="V4078">
        <f>COUNTIF(tbl_HRMaster[EmployeeID],tbl_HRMaster[[#This Row],[EmployeeID]])</f>
        <v>1</v>
      </c>
      <c r="W4078">
        <f>IFERROR(INDEX(tbl_EmployeeSurvey[EnvironmentSatisfaction],MATCH(tbl_HRMaster[[#This Row],[EmployeeID]],tbl_EmployeeSurvey[EmployeeID],0)),"Not Found")</f>
        <v>1</v>
      </c>
      <c r="X4078">
        <f>IFERROR(INDEX(tbl_EmployeeSurvey[JobSatisfaction],MATCH(tbl_HRMaster[[#This Row],[EmployeeID]],tbl_EmployeeSurvey[EmployeeID],0)),"Not Found")</f>
        <v>2</v>
      </c>
      <c r="Y4078" s="5">
        <f>IFERROR(INDEX(tbl_EmployeeSurvey[WorkLifeBalance],MATCH(tbl_HRMaster[[#This Row],[EmployeeID]],tbl_EmployeeSurvey[EmployeeID],0)),"Not Found")</f>
        <v>3</v>
      </c>
      <c r="Z4078" s="5">
        <f>IFERROR(VLOOKUP(tbl_HRMaster[[#This Row],[EmployeeID]],tbl_ManagerSurvey[[EmployeeID]:[PerformanceRating]],2,FALSE),"Not Found")</f>
        <v>3</v>
      </c>
      <c r="AA4078" s="5">
        <f>IFERROR(VLOOKUP(tbl_HRMaster[[#This Row],[EmployeeID]],tbl_ManagerSurvey[[EmployeeID]:[PerformanceRating]],3,FALSE),"Not Found")</f>
        <v>3</v>
      </c>
      <c r="AB4078" s="5" t="str">
        <f>IF(tbl_HRMaster[[#This Row],[Attrition]]="Yes","Left","Active")</f>
        <v>Active</v>
      </c>
      <c r="AC4078" s="5" t="str">
        <f>_xlfn.IFS(tbl_HRMaster[[#This Row],[Age]]&lt;25,"Under 25",tbl_HRMaster[[#This Row],[Age]]&lt;35,"25-34",tbl_HRMaster[[#This Row],[Age]]&lt;45,"35-44",tbl_HRMaster[[#This Row],[Age]]&lt;55,"45-54",TRUE,"Above 54")</f>
        <v>Above 54</v>
      </c>
      <c r="AD4078" s="5" t="str">
        <f>_xlfn.IFS(
tbl_HRMaster[[#This Row],[YearsAtCompany]]&lt;2,"&lt; 2 Years",
tbl_HRMaster[[#This Row],[YearsAtCompany]]&lt;5,"2-4 Years",
tbl_HRMaster[[#This Row],[YearsAtCompany]]&lt;10,"5-9 Years",
TRUE,"10+ Years"
)</f>
        <v>10+ Years</v>
      </c>
      <c r="AE4078" s="5">
        <f>IF(tbl_HRMaster[[#This Row],[Attrition]]="Yes",1,0)</f>
        <v>0</v>
      </c>
    </row>
    <row r="4079" spans="1:31" x14ac:dyDescent="0.25">
      <c r="A4079">
        <v>34</v>
      </c>
      <c r="B4079" t="s">
        <v>21</v>
      </c>
      <c r="C4079" t="s">
        <v>22</v>
      </c>
      <c r="D4079" t="s">
        <v>30</v>
      </c>
      <c r="E4079">
        <v>10</v>
      </c>
      <c r="F4079">
        <v>3</v>
      </c>
      <c r="G4079" t="s">
        <v>38</v>
      </c>
      <c r="H4079">
        <v>922</v>
      </c>
      <c r="I4079" t="s">
        <v>34</v>
      </c>
      <c r="J4079">
        <v>3</v>
      </c>
      <c r="K4079" t="s">
        <v>40</v>
      </c>
      <c r="L4079" t="s">
        <v>41</v>
      </c>
      <c r="M4079">
        <v>41480</v>
      </c>
      <c r="N4079">
        <v>1</v>
      </c>
      <c r="O4079">
        <v>11</v>
      </c>
      <c r="P4079">
        <v>0</v>
      </c>
      <c r="Q4079">
        <v>11</v>
      </c>
      <c r="R4079">
        <v>3</v>
      </c>
      <c r="S4079">
        <v>11</v>
      </c>
      <c r="T4079">
        <v>7</v>
      </c>
      <c r="U4079">
        <v>9</v>
      </c>
      <c r="V4079">
        <f>COUNTIF(tbl_HRMaster[EmployeeID],tbl_HRMaster[[#This Row],[EmployeeID]])</f>
        <v>1</v>
      </c>
      <c r="W4079">
        <f>IFERROR(INDEX(tbl_EmployeeSurvey[EnvironmentSatisfaction],MATCH(tbl_HRMaster[[#This Row],[EmployeeID]],tbl_EmployeeSurvey[EmployeeID],0)),"Not Found")</f>
        <v>4</v>
      </c>
      <c r="X4079">
        <f>IFERROR(INDEX(tbl_EmployeeSurvey[JobSatisfaction],MATCH(tbl_HRMaster[[#This Row],[EmployeeID]],tbl_EmployeeSurvey[EmployeeID],0)),"Not Found")</f>
        <v>2</v>
      </c>
      <c r="Y4079" s="5">
        <f>IFERROR(INDEX(tbl_EmployeeSurvey[WorkLifeBalance],MATCH(tbl_HRMaster[[#This Row],[EmployeeID]],tbl_EmployeeSurvey[EmployeeID],0)),"Not Found")</f>
        <v>3</v>
      </c>
      <c r="Z4079" s="5">
        <f>IFERROR(VLOOKUP(tbl_HRMaster[[#This Row],[EmployeeID]],tbl_ManagerSurvey[[EmployeeID]:[PerformanceRating]],2,FALSE),"Not Found")</f>
        <v>3</v>
      </c>
      <c r="AA4079" s="5">
        <f>IFERROR(VLOOKUP(tbl_HRMaster[[#This Row],[EmployeeID]],tbl_ManagerSurvey[[EmployeeID]:[PerformanceRating]],3,FALSE),"Not Found")</f>
        <v>3</v>
      </c>
      <c r="AB4079" s="5" t="str">
        <f>IF(tbl_HRMaster[[#This Row],[Attrition]]="Yes","Left","Active")</f>
        <v>Active</v>
      </c>
      <c r="AC4079" s="5" t="str">
        <f>_xlfn.IFS(tbl_HRMaster[[#This Row],[Age]]&lt;25,"Under 25",tbl_HRMaster[[#This Row],[Age]]&lt;35,"25-34",tbl_HRMaster[[#This Row],[Age]]&lt;45,"35-44",tbl_HRMaster[[#This Row],[Age]]&lt;55,"45-54",TRUE,"Above 54")</f>
        <v>25-34</v>
      </c>
      <c r="AD4079" s="5" t="str">
        <f>_xlfn.IFS(
tbl_HRMaster[[#This Row],[YearsAtCompany]]&lt;2,"&lt; 2 Years",
tbl_HRMaster[[#This Row],[YearsAtCompany]]&lt;5,"2-4 Years",
tbl_HRMaster[[#This Row],[YearsAtCompany]]&lt;10,"5-9 Years",
TRUE,"10+ Years"
)</f>
        <v>10+ Years</v>
      </c>
      <c r="AE4079" s="5">
        <f>IF(tbl_HRMaster[[#This Row],[Attrition]]="Yes",1,0)</f>
        <v>0</v>
      </c>
    </row>
    <row r="4080" spans="1:31" x14ac:dyDescent="0.25">
      <c r="A4080">
        <v>34</v>
      </c>
      <c r="B4080" t="s">
        <v>21</v>
      </c>
      <c r="C4080" t="s">
        <v>22</v>
      </c>
      <c r="D4080" t="s">
        <v>30</v>
      </c>
      <c r="E4080">
        <v>10</v>
      </c>
      <c r="F4080">
        <v>3</v>
      </c>
      <c r="G4080" t="s">
        <v>38</v>
      </c>
      <c r="H4080">
        <v>2392</v>
      </c>
      <c r="I4080" t="s">
        <v>34</v>
      </c>
      <c r="J4080">
        <v>3</v>
      </c>
      <c r="K4080" t="s">
        <v>40</v>
      </c>
      <c r="L4080" t="s">
        <v>41</v>
      </c>
      <c r="M4080">
        <v>41480</v>
      </c>
      <c r="N4080">
        <v>1</v>
      </c>
      <c r="O4080">
        <v>11</v>
      </c>
      <c r="P4080">
        <v>0</v>
      </c>
      <c r="Q4080">
        <v>11</v>
      </c>
      <c r="R4080">
        <v>3</v>
      </c>
      <c r="S4080">
        <v>11</v>
      </c>
      <c r="T4080">
        <v>7</v>
      </c>
      <c r="U4080">
        <v>9</v>
      </c>
      <c r="V4080">
        <f>COUNTIF(tbl_HRMaster[EmployeeID],tbl_HRMaster[[#This Row],[EmployeeID]])</f>
        <v>1</v>
      </c>
      <c r="W4080">
        <f>IFERROR(INDEX(tbl_EmployeeSurvey[EnvironmentSatisfaction],MATCH(tbl_HRMaster[[#This Row],[EmployeeID]],tbl_EmployeeSurvey[EmployeeID],0)),"Not Found")</f>
        <v>4</v>
      </c>
      <c r="X4080">
        <f>IFERROR(INDEX(tbl_EmployeeSurvey[JobSatisfaction],MATCH(tbl_HRMaster[[#This Row],[EmployeeID]],tbl_EmployeeSurvey[EmployeeID],0)),"Not Found")</f>
        <v>2</v>
      </c>
      <c r="Y4080" s="5">
        <f>IFERROR(INDEX(tbl_EmployeeSurvey[WorkLifeBalance],MATCH(tbl_HRMaster[[#This Row],[EmployeeID]],tbl_EmployeeSurvey[EmployeeID],0)),"Not Found")</f>
        <v>3</v>
      </c>
      <c r="Z4080" s="5">
        <f>IFERROR(VLOOKUP(tbl_HRMaster[[#This Row],[EmployeeID]],tbl_ManagerSurvey[[EmployeeID]:[PerformanceRating]],2,FALSE),"Not Found")</f>
        <v>3</v>
      </c>
      <c r="AA4080" s="5">
        <f>IFERROR(VLOOKUP(tbl_HRMaster[[#This Row],[EmployeeID]],tbl_ManagerSurvey[[EmployeeID]:[PerformanceRating]],3,FALSE),"Not Found")</f>
        <v>3</v>
      </c>
      <c r="AB4080" s="5" t="str">
        <f>IF(tbl_HRMaster[[#This Row],[Attrition]]="Yes","Left","Active")</f>
        <v>Active</v>
      </c>
      <c r="AC4080" s="5" t="str">
        <f>_xlfn.IFS(tbl_HRMaster[[#This Row],[Age]]&lt;25,"Under 25",tbl_HRMaster[[#This Row],[Age]]&lt;35,"25-34",tbl_HRMaster[[#This Row],[Age]]&lt;45,"35-44",tbl_HRMaster[[#This Row],[Age]]&lt;55,"45-54",TRUE,"Above 54")</f>
        <v>25-34</v>
      </c>
      <c r="AD4080" s="5" t="str">
        <f>_xlfn.IFS(
tbl_HRMaster[[#This Row],[YearsAtCompany]]&lt;2,"&lt; 2 Years",
tbl_HRMaster[[#This Row],[YearsAtCompany]]&lt;5,"2-4 Years",
tbl_HRMaster[[#This Row],[YearsAtCompany]]&lt;10,"5-9 Years",
TRUE,"10+ Years"
)</f>
        <v>10+ Years</v>
      </c>
      <c r="AE4080" s="5">
        <f>IF(tbl_HRMaster[[#This Row],[Attrition]]="Yes",1,0)</f>
        <v>0</v>
      </c>
    </row>
    <row r="4081" spans="1:31" x14ac:dyDescent="0.25">
      <c r="A4081">
        <v>34</v>
      </c>
      <c r="B4081" t="s">
        <v>21</v>
      </c>
      <c r="C4081" t="s">
        <v>22</v>
      </c>
      <c r="D4081" t="s">
        <v>30</v>
      </c>
      <c r="E4081">
        <v>10</v>
      </c>
      <c r="F4081">
        <v>3</v>
      </c>
      <c r="G4081" t="s">
        <v>38</v>
      </c>
      <c r="H4081">
        <v>3862</v>
      </c>
      <c r="I4081" t="s">
        <v>34</v>
      </c>
      <c r="J4081">
        <v>3</v>
      </c>
      <c r="K4081" t="s">
        <v>40</v>
      </c>
      <c r="L4081" t="s">
        <v>41</v>
      </c>
      <c r="M4081">
        <v>41480</v>
      </c>
      <c r="N4081">
        <v>1</v>
      </c>
      <c r="O4081">
        <v>11</v>
      </c>
      <c r="P4081">
        <v>0</v>
      </c>
      <c r="Q4081">
        <v>11</v>
      </c>
      <c r="R4081">
        <v>3</v>
      </c>
      <c r="S4081">
        <v>11</v>
      </c>
      <c r="T4081">
        <v>7</v>
      </c>
      <c r="U4081">
        <v>9</v>
      </c>
      <c r="V4081">
        <f>COUNTIF(tbl_HRMaster[EmployeeID],tbl_HRMaster[[#This Row],[EmployeeID]])</f>
        <v>1</v>
      </c>
      <c r="W4081">
        <f>IFERROR(INDEX(tbl_EmployeeSurvey[EnvironmentSatisfaction],MATCH(tbl_HRMaster[[#This Row],[EmployeeID]],tbl_EmployeeSurvey[EmployeeID],0)),"Not Found")</f>
        <v>4</v>
      </c>
      <c r="X4081">
        <f>IFERROR(INDEX(tbl_EmployeeSurvey[JobSatisfaction],MATCH(tbl_HRMaster[[#This Row],[EmployeeID]],tbl_EmployeeSurvey[EmployeeID],0)),"Not Found")</f>
        <v>2</v>
      </c>
      <c r="Y4081" s="5">
        <f>IFERROR(INDEX(tbl_EmployeeSurvey[WorkLifeBalance],MATCH(tbl_HRMaster[[#This Row],[EmployeeID]],tbl_EmployeeSurvey[EmployeeID],0)),"Not Found")</f>
        <v>3</v>
      </c>
      <c r="Z4081" s="5">
        <f>IFERROR(VLOOKUP(tbl_HRMaster[[#This Row],[EmployeeID]],tbl_ManagerSurvey[[EmployeeID]:[PerformanceRating]],2,FALSE),"Not Found")</f>
        <v>3</v>
      </c>
      <c r="AA4081" s="5">
        <f>IFERROR(VLOOKUP(tbl_HRMaster[[#This Row],[EmployeeID]],tbl_ManagerSurvey[[EmployeeID]:[PerformanceRating]],3,FALSE),"Not Found")</f>
        <v>3</v>
      </c>
      <c r="AB4081" s="5" t="str">
        <f>IF(tbl_HRMaster[[#This Row],[Attrition]]="Yes","Left","Active")</f>
        <v>Active</v>
      </c>
      <c r="AC4081" s="5" t="str">
        <f>_xlfn.IFS(tbl_HRMaster[[#This Row],[Age]]&lt;25,"Under 25",tbl_HRMaster[[#This Row],[Age]]&lt;35,"25-34",tbl_HRMaster[[#This Row],[Age]]&lt;45,"35-44",tbl_HRMaster[[#This Row],[Age]]&lt;55,"45-54",TRUE,"Above 54")</f>
        <v>25-34</v>
      </c>
      <c r="AD4081" s="5" t="str">
        <f>_xlfn.IFS(
tbl_HRMaster[[#This Row],[YearsAtCompany]]&lt;2,"&lt; 2 Years",
tbl_HRMaster[[#This Row],[YearsAtCompany]]&lt;5,"2-4 Years",
tbl_HRMaster[[#This Row],[YearsAtCompany]]&lt;10,"5-9 Years",
TRUE,"10+ Years"
)</f>
        <v>10+ Years</v>
      </c>
      <c r="AE4081" s="5">
        <f>IF(tbl_HRMaster[[#This Row],[Attrition]]="Yes",1,0)</f>
        <v>0</v>
      </c>
    </row>
    <row r="4082" spans="1:31" x14ac:dyDescent="0.25">
      <c r="A4082">
        <v>36</v>
      </c>
      <c r="B4082" t="s">
        <v>21</v>
      </c>
      <c r="C4082" t="s">
        <v>22</v>
      </c>
      <c r="D4082" t="s">
        <v>30</v>
      </c>
      <c r="E4082">
        <v>4</v>
      </c>
      <c r="F4082">
        <v>2</v>
      </c>
      <c r="G4082" t="s">
        <v>24</v>
      </c>
      <c r="H4082">
        <v>516</v>
      </c>
      <c r="I4082" t="s">
        <v>25</v>
      </c>
      <c r="J4082">
        <v>2</v>
      </c>
      <c r="K4082" t="s">
        <v>37</v>
      </c>
      <c r="L4082" t="s">
        <v>32</v>
      </c>
      <c r="M4082">
        <v>44780</v>
      </c>
      <c r="N4082">
        <v>0</v>
      </c>
      <c r="O4082">
        <v>18</v>
      </c>
      <c r="P4082">
        <v>1</v>
      </c>
      <c r="Q4082">
        <v>15</v>
      </c>
      <c r="R4082">
        <v>3</v>
      </c>
      <c r="S4082">
        <v>14</v>
      </c>
      <c r="T4082">
        <v>7</v>
      </c>
      <c r="U4082">
        <v>8</v>
      </c>
      <c r="V4082">
        <f>COUNTIF(tbl_HRMaster[EmployeeID],tbl_HRMaster[[#This Row],[EmployeeID]])</f>
        <v>1</v>
      </c>
      <c r="W4082">
        <f>IFERROR(INDEX(tbl_EmployeeSurvey[EnvironmentSatisfaction],MATCH(tbl_HRMaster[[#This Row],[EmployeeID]],tbl_EmployeeSurvey[EmployeeID],0)),"Not Found")</f>
        <v>4</v>
      </c>
      <c r="X4082">
        <f>IFERROR(INDEX(tbl_EmployeeSurvey[JobSatisfaction],MATCH(tbl_HRMaster[[#This Row],[EmployeeID]],tbl_EmployeeSurvey[EmployeeID],0)),"Not Found")</f>
        <v>4</v>
      </c>
      <c r="Y4082" s="5">
        <f>IFERROR(INDEX(tbl_EmployeeSurvey[WorkLifeBalance],MATCH(tbl_HRMaster[[#This Row],[EmployeeID]],tbl_EmployeeSurvey[EmployeeID],0)),"Not Found")</f>
        <v>2</v>
      </c>
      <c r="Z4082" s="5">
        <f>IFERROR(VLOOKUP(tbl_HRMaster[[#This Row],[EmployeeID]],tbl_ManagerSurvey[[EmployeeID]:[PerformanceRating]],2,FALSE),"Not Found")</f>
        <v>3</v>
      </c>
      <c r="AA4082" s="5">
        <f>IFERROR(VLOOKUP(tbl_HRMaster[[#This Row],[EmployeeID]],tbl_ManagerSurvey[[EmployeeID]:[PerformanceRating]],3,FALSE),"Not Found")</f>
        <v>3</v>
      </c>
      <c r="AB4082" s="5" t="str">
        <f>IF(tbl_HRMaster[[#This Row],[Attrition]]="Yes","Left","Active")</f>
        <v>Active</v>
      </c>
      <c r="AC4082" s="5" t="str">
        <f>_xlfn.IFS(tbl_HRMaster[[#This Row],[Age]]&lt;25,"Under 25",tbl_HRMaster[[#This Row],[Age]]&lt;35,"25-34",tbl_HRMaster[[#This Row],[Age]]&lt;45,"35-44",tbl_HRMaster[[#This Row],[Age]]&lt;55,"45-54",TRUE,"Above 54")</f>
        <v>35-44</v>
      </c>
      <c r="AD4082" s="5" t="str">
        <f>_xlfn.IFS(
tbl_HRMaster[[#This Row],[YearsAtCompany]]&lt;2,"&lt; 2 Years",
tbl_HRMaster[[#This Row],[YearsAtCompany]]&lt;5,"2-4 Years",
tbl_HRMaster[[#This Row],[YearsAtCompany]]&lt;10,"5-9 Years",
TRUE,"10+ Years"
)</f>
        <v>10+ Years</v>
      </c>
      <c r="AE4082" s="5">
        <f>IF(tbl_HRMaster[[#This Row],[Attrition]]="Yes",1,0)</f>
        <v>0</v>
      </c>
    </row>
    <row r="4083" spans="1:31" x14ac:dyDescent="0.25">
      <c r="A4083">
        <v>36</v>
      </c>
      <c r="B4083" t="s">
        <v>21</v>
      </c>
      <c r="C4083" t="s">
        <v>22</v>
      </c>
      <c r="D4083" t="s">
        <v>30</v>
      </c>
      <c r="E4083">
        <v>4</v>
      </c>
      <c r="F4083">
        <v>2</v>
      </c>
      <c r="G4083" t="s">
        <v>24</v>
      </c>
      <c r="H4083">
        <v>1986</v>
      </c>
      <c r="I4083" t="s">
        <v>25</v>
      </c>
      <c r="J4083">
        <v>2</v>
      </c>
      <c r="K4083" t="s">
        <v>37</v>
      </c>
      <c r="L4083" t="s">
        <v>32</v>
      </c>
      <c r="M4083">
        <v>44780</v>
      </c>
      <c r="N4083">
        <v>0</v>
      </c>
      <c r="O4083">
        <v>18</v>
      </c>
      <c r="P4083">
        <v>1</v>
      </c>
      <c r="Q4083">
        <v>15</v>
      </c>
      <c r="R4083">
        <v>3</v>
      </c>
      <c r="S4083">
        <v>14</v>
      </c>
      <c r="T4083">
        <v>7</v>
      </c>
      <c r="U4083">
        <v>8</v>
      </c>
      <c r="V4083">
        <f>COUNTIF(tbl_HRMaster[EmployeeID],tbl_HRMaster[[#This Row],[EmployeeID]])</f>
        <v>1</v>
      </c>
      <c r="W4083">
        <f>IFERROR(INDEX(tbl_EmployeeSurvey[EnvironmentSatisfaction],MATCH(tbl_HRMaster[[#This Row],[EmployeeID]],tbl_EmployeeSurvey[EmployeeID],0)),"Not Found")</f>
        <v>4</v>
      </c>
      <c r="X4083">
        <f>IFERROR(INDEX(tbl_EmployeeSurvey[JobSatisfaction],MATCH(tbl_HRMaster[[#This Row],[EmployeeID]],tbl_EmployeeSurvey[EmployeeID],0)),"Not Found")</f>
        <v>4</v>
      </c>
      <c r="Y4083" s="5">
        <f>IFERROR(INDEX(tbl_EmployeeSurvey[WorkLifeBalance],MATCH(tbl_HRMaster[[#This Row],[EmployeeID]],tbl_EmployeeSurvey[EmployeeID],0)),"Not Found")</f>
        <v>2</v>
      </c>
      <c r="Z4083" s="5">
        <f>IFERROR(VLOOKUP(tbl_HRMaster[[#This Row],[EmployeeID]],tbl_ManagerSurvey[[EmployeeID]:[PerformanceRating]],2,FALSE),"Not Found")</f>
        <v>3</v>
      </c>
      <c r="AA4083" s="5">
        <f>IFERROR(VLOOKUP(tbl_HRMaster[[#This Row],[EmployeeID]],tbl_ManagerSurvey[[EmployeeID]:[PerformanceRating]],3,FALSE),"Not Found")</f>
        <v>3</v>
      </c>
      <c r="AB4083" s="5" t="str">
        <f>IF(tbl_HRMaster[[#This Row],[Attrition]]="Yes","Left","Active")</f>
        <v>Active</v>
      </c>
      <c r="AC4083" s="5" t="str">
        <f>_xlfn.IFS(tbl_HRMaster[[#This Row],[Age]]&lt;25,"Under 25",tbl_HRMaster[[#This Row],[Age]]&lt;35,"25-34",tbl_HRMaster[[#This Row],[Age]]&lt;45,"35-44",tbl_HRMaster[[#This Row],[Age]]&lt;55,"45-54",TRUE,"Above 54")</f>
        <v>35-44</v>
      </c>
      <c r="AD4083" s="5" t="str">
        <f>_xlfn.IFS(
tbl_HRMaster[[#This Row],[YearsAtCompany]]&lt;2,"&lt; 2 Years",
tbl_HRMaster[[#This Row],[YearsAtCompany]]&lt;5,"2-4 Years",
tbl_HRMaster[[#This Row],[YearsAtCompany]]&lt;10,"5-9 Years",
TRUE,"10+ Years"
)</f>
        <v>10+ Years</v>
      </c>
      <c r="AE4083" s="5">
        <f>IF(tbl_HRMaster[[#This Row],[Attrition]]="Yes",1,0)</f>
        <v>0</v>
      </c>
    </row>
    <row r="4084" spans="1:31" x14ac:dyDescent="0.25">
      <c r="A4084">
        <v>36</v>
      </c>
      <c r="B4084" t="s">
        <v>21</v>
      </c>
      <c r="C4084" t="s">
        <v>22</v>
      </c>
      <c r="D4084" t="s">
        <v>30</v>
      </c>
      <c r="E4084">
        <v>4</v>
      </c>
      <c r="F4084">
        <v>2</v>
      </c>
      <c r="G4084" t="s">
        <v>24</v>
      </c>
      <c r="H4084">
        <v>3456</v>
      </c>
      <c r="I4084" t="s">
        <v>25</v>
      </c>
      <c r="J4084">
        <v>2</v>
      </c>
      <c r="K4084" t="s">
        <v>37</v>
      </c>
      <c r="L4084" t="s">
        <v>32</v>
      </c>
      <c r="M4084">
        <v>44780</v>
      </c>
      <c r="N4084">
        <v>0</v>
      </c>
      <c r="O4084">
        <v>18</v>
      </c>
      <c r="P4084">
        <v>1</v>
      </c>
      <c r="Q4084">
        <v>15</v>
      </c>
      <c r="R4084">
        <v>3</v>
      </c>
      <c r="S4084">
        <v>14</v>
      </c>
      <c r="T4084">
        <v>7</v>
      </c>
      <c r="U4084">
        <v>8</v>
      </c>
      <c r="V4084">
        <f>COUNTIF(tbl_HRMaster[EmployeeID],tbl_HRMaster[[#This Row],[EmployeeID]])</f>
        <v>1</v>
      </c>
      <c r="W4084">
        <f>IFERROR(INDEX(tbl_EmployeeSurvey[EnvironmentSatisfaction],MATCH(tbl_HRMaster[[#This Row],[EmployeeID]],tbl_EmployeeSurvey[EmployeeID],0)),"Not Found")</f>
        <v>4</v>
      </c>
      <c r="X4084">
        <f>IFERROR(INDEX(tbl_EmployeeSurvey[JobSatisfaction],MATCH(tbl_HRMaster[[#This Row],[EmployeeID]],tbl_EmployeeSurvey[EmployeeID],0)),"Not Found")</f>
        <v>4</v>
      </c>
      <c r="Y4084" s="5">
        <f>IFERROR(INDEX(tbl_EmployeeSurvey[WorkLifeBalance],MATCH(tbl_HRMaster[[#This Row],[EmployeeID]],tbl_EmployeeSurvey[EmployeeID],0)),"Not Found")</f>
        <v>2</v>
      </c>
      <c r="Z4084" s="5">
        <f>IFERROR(VLOOKUP(tbl_HRMaster[[#This Row],[EmployeeID]],tbl_ManagerSurvey[[EmployeeID]:[PerformanceRating]],2,FALSE),"Not Found")</f>
        <v>3</v>
      </c>
      <c r="AA4084" s="5">
        <f>IFERROR(VLOOKUP(tbl_HRMaster[[#This Row],[EmployeeID]],tbl_ManagerSurvey[[EmployeeID]:[PerformanceRating]],3,FALSE),"Not Found")</f>
        <v>3</v>
      </c>
      <c r="AB4084" s="5" t="str">
        <f>IF(tbl_HRMaster[[#This Row],[Attrition]]="Yes","Left","Active")</f>
        <v>Active</v>
      </c>
      <c r="AC4084" s="5" t="str">
        <f>_xlfn.IFS(tbl_HRMaster[[#This Row],[Age]]&lt;25,"Under 25",tbl_HRMaster[[#This Row],[Age]]&lt;35,"25-34",tbl_HRMaster[[#This Row],[Age]]&lt;45,"35-44",tbl_HRMaster[[#This Row],[Age]]&lt;55,"45-54",TRUE,"Above 54")</f>
        <v>35-44</v>
      </c>
      <c r="AD4084" s="5" t="str">
        <f>_xlfn.IFS(
tbl_HRMaster[[#This Row],[YearsAtCompany]]&lt;2,"&lt; 2 Years",
tbl_HRMaster[[#This Row],[YearsAtCompany]]&lt;5,"2-4 Years",
tbl_HRMaster[[#This Row],[YearsAtCompany]]&lt;10,"5-9 Years",
TRUE,"10+ Years"
)</f>
        <v>10+ Years</v>
      </c>
      <c r="AE4084" s="5">
        <f>IF(tbl_HRMaster[[#This Row],[Attrition]]="Yes",1,0)</f>
        <v>0</v>
      </c>
    </row>
    <row r="4085" spans="1:31" x14ac:dyDescent="0.25">
      <c r="A4085">
        <v>40</v>
      </c>
      <c r="B4085" t="s">
        <v>21</v>
      </c>
      <c r="C4085" t="s">
        <v>22</v>
      </c>
      <c r="D4085" t="s">
        <v>23</v>
      </c>
      <c r="E4085">
        <v>5</v>
      </c>
      <c r="F4085">
        <v>5</v>
      </c>
      <c r="G4085" t="s">
        <v>24</v>
      </c>
      <c r="H4085">
        <v>839</v>
      </c>
      <c r="I4085" t="s">
        <v>34</v>
      </c>
      <c r="J4085">
        <v>1</v>
      </c>
      <c r="K4085" t="s">
        <v>42</v>
      </c>
      <c r="L4085" t="s">
        <v>32</v>
      </c>
      <c r="M4085">
        <v>52310</v>
      </c>
      <c r="N4085">
        <v>1</v>
      </c>
      <c r="O4085">
        <v>12</v>
      </c>
      <c r="P4085">
        <v>2</v>
      </c>
      <c r="Q4085">
        <v>21</v>
      </c>
      <c r="R4085">
        <v>4</v>
      </c>
      <c r="S4085">
        <v>21</v>
      </c>
      <c r="T4085">
        <v>7</v>
      </c>
      <c r="U4085">
        <v>7</v>
      </c>
      <c r="V4085">
        <f>COUNTIF(tbl_HRMaster[EmployeeID],tbl_HRMaster[[#This Row],[EmployeeID]])</f>
        <v>1</v>
      </c>
      <c r="W4085">
        <f>IFERROR(INDEX(tbl_EmployeeSurvey[EnvironmentSatisfaction],MATCH(tbl_HRMaster[[#This Row],[EmployeeID]],tbl_EmployeeSurvey[EmployeeID],0)),"Not Found")</f>
        <v>3</v>
      </c>
      <c r="X4085">
        <f>IFERROR(INDEX(tbl_EmployeeSurvey[JobSatisfaction],MATCH(tbl_HRMaster[[#This Row],[EmployeeID]],tbl_EmployeeSurvey[EmployeeID],0)),"Not Found")</f>
        <v>4</v>
      </c>
      <c r="Y4085" s="5">
        <f>IFERROR(INDEX(tbl_EmployeeSurvey[WorkLifeBalance],MATCH(tbl_HRMaster[[#This Row],[EmployeeID]],tbl_EmployeeSurvey[EmployeeID],0)),"Not Found")</f>
        <v>3</v>
      </c>
      <c r="Z4085" s="5">
        <f>IFERROR(VLOOKUP(tbl_HRMaster[[#This Row],[EmployeeID]],tbl_ManagerSurvey[[EmployeeID]:[PerformanceRating]],2,FALSE),"Not Found")</f>
        <v>3</v>
      </c>
      <c r="AA4085" s="5">
        <f>IFERROR(VLOOKUP(tbl_HRMaster[[#This Row],[EmployeeID]],tbl_ManagerSurvey[[EmployeeID]:[PerformanceRating]],3,FALSE),"Not Found")</f>
        <v>3</v>
      </c>
      <c r="AB4085" s="5" t="str">
        <f>IF(tbl_HRMaster[[#This Row],[Attrition]]="Yes","Left","Active")</f>
        <v>Active</v>
      </c>
      <c r="AC4085" s="5" t="str">
        <f>_xlfn.IFS(tbl_HRMaster[[#This Row],[Age]]&lt;25,"Under 25",tbl_HRMaster[[#This Row],[Age]]&lt;35,"25-34",tbl_HRMaster[[#This Row],[Age]]&lt;45,"35-44",tbl_HRMaster[[#This Row],[Age]]&lt;55,"45-54",TRUE,"Above 54")</f>
        <v>35-44</v>
      </c>
      <c r="AD4085" s="5" t="str">
        <f>_xlfn.IFS(
tbl_HRMaster[[#This Row],[YearsAtCompany]]&lt;2,"&lt; 2 Years",
tbl_HRMaster[[#This Row],[YearsAtCompany]]&lt;5,"2-4 Years",
tbl_HRMaster[[#This Row],[YearsAtCompany]]&lt;10,"5-9 Years",
TRUE,"10+ Years"
)</f>
        <v>10+ Years</v>
      </c>
      <c r="AE4085" s="5">
        <f>IF(tbl_HRMaster[[#This Row],[Attrition]]="Yes",1,0)</f>
        <v>0</v>
      </c>
    </row>
    <row r="4086" spans="1:31" x14ac:dyDescent="0.25">
      <c r="A4086">
        <v>40</v>
      </c>
      <c r="B4086" t="s">
        <v>21</v>
      </c>
      <c r="C4086" t="s">
        <v>22</v>
      </c>
      <c r="D4086" t="s">
        <v>23</v>
      </c>
      <c r="E4086">
        <v>5</v>
      </c>
      <c r="F4086">
        <v>5</v>
      </c>
      <c r="G4086" t="s">
        <v>24</v>
      </c>
      <c r="H4086">
        <v>2309</v>
      </c>
      <c r="I4086" t="s">
        <v>34</v>
      </c>
      <c r="J4086">
        <v>1</v>
      </c>
      <c r="K4086" t="s">
        <v>42</v>
      </c>
      <c r="L4086" t="s">
        <v>32</v>
      </c>
      <c r="M4086">
        <v>52310</v>
      </c>
      <c r="N4086">
        <v>1</v>
      </c>
      <c r="O4086">
        <v>12</v>
      </c>
      <c r="P4086">
        <v>2</v>
      </c>
      <c r="Q4086">
        <v>21</v>
      </c>
      <c r="R4086">
        <v>4</v>
      </c>
      <c r="S4086">
        <v>21</v>
      </c>
      <c r="T4086">
        <v>7</v>
      </c>
      <c r="U4086">
        <v>7</v>
      </c>
      <c r="V4086">
        <f>COUNTIF(tbl_HRMaster[EmployeeID],tbl_HRMaster[[#This Row],[EmployeeID]])</f>
        <v>1</v>
      </c>
      <c r="W4086">
        <f>IFERROR(INDEX(tbl_EmployeeSurvey[EnvironmentSatisfaction],MATCH(tbl_HRMaster[[#This Row],[EmployeeID]],tbl_EmployeeSurvey[EmployeeID],0)),"Not Found")</f>
        <v>3</v>
      </c>
      <c r="X4086">
        <f>IFERROR(INDEX(tbl_EmployeeSurvey[JobSatisfaction],MATCH(tbl_HRMaster[[#This Row],[EmployeeID]],tbl_EmployeeSurvey[EmployeeID],0)),"Not Found")</f>
        <v>4</v>
      </c>
      <c r="Y4086" s="5">
        <f>IFERROR(INDEX(tbl_EmployeeSurvey[WorkLifeBalance],MATCH(tbl_HRMaster[[#This Row],[EmployeeID]],tbl_EmployeeSurvey[EmployeeID],0)),"Not Found")</f>
        <v>3</v>
      </c>
      <c r="Z4086" s="5">
        <f>IFERROR(VLOOKUP(tbl_HRMaster[[#This Row],[EmployeeID]],tbl_ManagerSurvey[[EmployeeID]:[PerformanceRating]],2,FALSE),"Not Found")</f>
        <v>3</v>
      </c>
      <c r="AA4086" s="5">
        <f>IFERROR(VLOOKUP(tbl_HRMaster[[#This Row],[EmployeeID]],tbl_ManagerSurvey[[EmployeeID]:[PerformanceRating]],3,FALSE),"Not Found")</f>
        <v>3</v>
      </c>
      <c r="AB4086" s="5" t="str">
        <f>IF(tbl_HRMaster[[#This Row],[Attrition]]="Yes","Left","Active")</f>
        <v>Active</v>
      </c>
      <c r="AC4086" s="5" t="str">
        <f>_xlfn.IFS(tbl_HRMaster[[#This Row],[Age]]&lt;25,"Under 25",tbl_HRMaster[[#This Row],[Age]]&lt;35,"25-34",tbl_HRMaster[[#This Row],[Age]]&lt;45,"35-44",tbl_HRMaster[[#This Row],[Age]]&lt;55,"45-54",TRUE,"Above 54")</f>
        <v>35-44</v>
      </c>
      <c r="AD4086" s="5" t="str">
        <f>_xlfn.IFS(
tbl_HRMaster[[#This Row],[YearsAtCompany]]&lt;2,"&lt; 2 Years",
tbl_HRMaster[[#This Row],[YearsAtCompany]]&lt;5,"2-4 Years",
tbl_HRMaster[[#This Row],[YearsAtCompany]]&lt;10,"5-9 Years",
TRUE,"10+ Years"
)</f>
        <v>10+ Years</v>
      </c>
      <c r="AE4086" s="5">
        <f>IF(tbl_HRMaster[[#This Row],[Attrition]]="Yes",1,0)</f>
        <v>0</v>
      </c>
    </row>
    <row r="4087" spans="1:31" x14ac:dyDescent="0.25">
      <c r="A4087">
        <v>40</v>
      </c>
      <c r="B4087" t="s">
        <v>21</v>
      </c>
      <c r="C4087" t="s">
        <v>22</v>
      </c>
      <c r="D4087" t="s">
        <v>23</v>
      </c>
      <c r="E4087">
        <v>5</v>
      </c>
      <c r="F4087">
        <v>5</v>
      </c>
      <c r="G4087" t="s">
        <v>24</v>
      </c>
      <c r="H4087">
        <v>3779</v>
      </c>
      <c r="I4087" t="s">
        <v>34</v>
      </c>
      <c r="J4087">
        <v>1</v>
      </c>
      <c r="K4087" t="s">
        <v>42</v>
      </c>
      <c r="L4087" t="s">
        <v>32</v>
      </c>
      <c r="M4087">
        <v>52310</v>
      </c>
      <c r="N4087">
        <v>1</v>
      </c>
      <c r="O4087">
        <v>12</v>
      </c>
      <c r="P4087">
        <v>2</v>
      </c>
      <c r="Q4087">
        <v>21</v>
      </c>
      <c r="R4087">
        <v>4</v>
      </c>
      <c r="S4087">
        <v>21</v>
      </c>
      <c r="T4087">
        <v>7</v>
      </c>
      <c r="U4087">
        <v>7</v>
      </c>
      <c r="V4087">
        <f>COUNTIF(tbl_HRMaster[EmployeeID],tbl_HRMaster[[#This Row],[EmployeeID]])</f>
        <v>1</v>
      </c>
      <c r="W4087">
        <f>IFERROR(INDEX(tbl_EmployeeSurvey[EnvironmentSatisfaction],MATCH(tbl_HRMaster[[#This Row],[EmployeeID]],tbl_EmployeeSurvey[EmployeeID],0)),"Not Found")</f>
        <v>3</v>
      </c>
      <c r="X4087">
        <f>IFERROR(INDEX(tbl_EmployeeSurvey[JobSatisfaction],MATCH(tbl_HRMaster[[#This Row],[EmployeeID]],tbl_EmployeeSurvey[EmployeeID],0)),"Not Found")</f>
        <v>3</v>
      </c>
      <c r="Y4087" s="5">
        <f>IFERROR(INDEX(tbl_EmployeeSurvey[WorkLifeBalance],MATCH(tbl_HRMaster[[#This Row],[EmployeeID]],tbl_EmployeeSurvey[EmployeeID],0)),"Not Found")</f>
        <v>3</v>
      </c>
      <c r="Z4087" s="5">
        <f>IFERROR(VLOOKUP(tbl_HRMaster[[#This Row],[EmployeeID]],tbl_ManagerSurvey[[EmployeeID]:[PerformanceRating]],2,FALSE),"Not Found")</f>
        <v>3</v>
      </c>
      <c r="AA4087" s="5">
        <f>IFERROR(VLOOKUP(tbl_HRMaster[[#This Row],[EmployeeID]],tbl_ManagerSurvey[[EmployeeID]:[PerformanceRating]],3,FALSE),"Not Found")</f>
        <v>3</v>
      </c>
      <c r="AB4087" s="5" t="str">
        <f>IF(tbl_HRMaster[[#This Row],[Attrition]]="Yes","Left","Active")</f>
        <v>Active</v>
      </c>
      <c r="AC4087" s="5" t="str">
        <f>_xlfn.IFS(tbl_HRMaster[[#This Row],[Age]]&lt;25,"Under 25",tbl_HRMaster[[#This Row],[Age]]&lt;35,"25-34",tbl_HRMaster[[#This Row],[Age]]&lt;45,"35-44",tbl_HRMaster[[#This Row],[Age]]&lt;55,"45-54",TRUE,"Above 54")</f>
        <v>35-44</v>
      </c>
      <c r="AD4087" s="5" t="str">
        <f>_xlfn.IFS(
tbl_HRMaster[[#This Row],[YearsAtCompany]]&lt;2,"&lt; 2 Years",
tbl_HRMaster[[#This Row],[YearsAtCompany]]&lt;5,"2-4 Years",
tbl_HRMaster[[#This Row],[YearsAtCompany]]&lt;10,"5-9 Years",
TRUE,"10+ Years"
)</f>
        <v>10+ Years</v>
      </c>
      <c r="AE4087" s="5">
        <f>IF(tbl_HRMaster[[#This Row],[Attrition]]="Yes",1,0)</f>
        <v>0</v>
      </c>
    </row>
    <row r="4088" spans="1:31" x14ac:dyDescent="0.25">
      <c r="A4088">
        <v>59</v>
      </c>
      <c r="B4088" t="s">
        <v>21</v>
      </c>
      <c r="C4088" t="s">
        <v>22</v>
      </c>
      <c r="D4088" t="s">
        <v>30</v>
      </c>
      <c r="E4088">
        <v>1</v>
      </c>
      <c r="F4088">
        <v>3</v>
      </c>
      <c r="G4088" t="s">
        <v>46</v>
      </c>
      <c r="H4088">
        <v>1276</v>
      </c>
      <c r="I4088" t="s">
        <v>34</v>
      </c>
      <c r="J4088">
        <v>1</v>
      </c>
      <c r="K4088" t="s">
        <v>40</v>
      </c>
      <c r="L4088" t="s">
        <v>32</v>
      </c>
      <c r="M4088">
        <v>166060</v>
      </c>
      <c r="N4088">
        <v>7</v>
      </c>
      <c r="O4088">
        <v>11</v>
      </c>
      <c r="P4088">
        <v>0</v>
      </c>
      <c r="Q4088">
        <v>28</v>
      </c>
      <c r="R4088">
        <v>6</v>
      </c>
      <c r="S4088">
        <v>21</v>
      </c>
      <c r="T4088">
        <v>7</v>
      </c>
      <c r="U4088">
        <v>9</v>
      </c>
      <c r="V4088">
        <f>COUNTIF(tbl_HRMaster[EmployeeID],tbl_HRMaster[[#This Row],[EmployeeID]])</f>
        <v>1</v>
      </c>
      <c r="W4088">
        <f>IFERROR(INDEX(tbl_EmployeeSurvey[EnvironmentSatisfaction],MATCH(tbl_HRMaster[[#This Row],[EmployeeID]],tbl_EmployeeSurvey[EmployeeID],0)),"Not Found")</f>
        <v>1</v>
      </c>
      <c r="X4088">
        <f>IFERROR(INDEX(tbl_EmployeeSurvey[JobSatisfaction],MATCH(tbl_HRMaster[[#This Row],[EmployeeID]],tbl_EmployeeSurvey[EmployeeID],0)),"Not Found")</f>
        <v>1</v>
      </c>
      <c r="Y4088" s="5">
        <f>IFERROR(INDEX(tbl_EmployeeSurvey[WorkLifeBalance],MATCH(tbl_HRMaster[[#This Row],[EmployeeID]],tbl_EmployeeSurvey[EmployeeID],0)),"Not Found")</f>
        <v>2</v>
      </c>
      <c r="Z4088" s="5">
        <f>IFERROR(VLOOKUP(tbl_HRMaster[[#This Row],[EmployeeID]],tbl_ManagerSurvey[[EmployeeID]:[PerformanceRating]],2,FALSE),"Not Found")</f>
        <v>3</v>
      </c>
      <c r="AA4088" s="5">
        <f>IFERROR(VLOOKUP(tbl_HRMaster[[#This Row],[EmployeeID]],tbl_ManagerSurvey[[EmployeeID]:[PerformanceRating]],3,FALSE),"Not Found")</f>
        <v>3</v>
      </c>
      <c r="AB4088" s="5" t="str">
        <f>IF(tbl_HRMaster[[#This Row],[Attrition]]="Yes","Left","Active")</f>
        <v>Active</v>
      </c>
      <c r="AC4088" s="5" t="str">
        <f>_xlfn.IFS(tbl_HRMaster[[#This Row],[Age]]&lt;25,"Under 25",tbl_HRMaster[[#This Row],[Age]]&lt;35,"25-34",tbl_HRMaster[[#This Row],[Age]]&lt;45,"35-44",tbl_HRMaster[[#This Row],[Age]]&lt;55,"45-54",TRUE,"Above 54")</f>
        <v>Above 54</v>
      </c>
      <c r="AD4088" s="5" t="str">
        <f>_xlfn.IFS(
tbl_HRMaster[[#This Row],[YearsAtCompany]]&lt;2,"&lt; 2 Years",
tbl_HRMaster[[#This Row],[YearsAtCompany]]&lt;5,"2-4 Years",
tbl_HRMaster[[#This Row],[YearsAtCompany]]&lt;10,"5-9 Years",
TRUE,"10+ Years"
)</f>
        <v>10+ Years</v>
      </c>
      <c r="AE4088" s="5">
        <f>IF(tbl_HRMaster[[#This Row],[Attrition]]="Yes",1,0)</f>
        <v>0</v>
      </c>
    </row>
    <row r="4089" spans="1:31" x14ac:dyDescent="0.25">
      <c r="A4089">
        <v>59</v>
      </c>
      <c r="B4089" t="s">
        <v>21</v>
      </c>
      <c r="C4089" t="s">
        <v>22</v>
      </c>
      <c r="D4089" t="s">
        <v>30</v>
      </c>
      <c r="E4089">
        <v>1</v>
      </c>
      <c r="F4089">
        <v>3</v>
      </c>
      <c r="G4089" t="s">
        <v>46</v>
      </c>
      <c r="H4089">
        <v>2746</v>
      </c>
      <c r="I4089" t="s">
        <v>34</v>
      </c>
      <c r="J4089">
        <v>1</v>
      </c>
      <c r="K4089" t="s">
        <v>40</v>
      </c>
      <c r="L4089" t="s">
        <v>32</v>
      </c>
      <c r="M4089">
        <v>166060</v>
      </c>
      <c r="N4089">
        <v>7</v>
      </c>
      <c r="O4089">
        <v>11</v>
      </c>
      <c r="P4089">
        <v>0</v>
      </c>
      <c r="Q4089">
        <v>28</v>
      </c>
      <c r="R4089">
        <v>6</v>
      </c>
      <c r="S4089">
        <v>21</v>
      </c>
      <c r="T4089">
        <v>7</v>
      </c>
      <c r="U4089">
        <v>9</v>
      </c>
      <c r="V4089">
        <f>COUNTIF(tbl_HRMaster[EmployeeID],tbl_HRMaster[[#This Row],[EmployeeID]])</f>
        <v>1</v>
      </c>
      <c r="W4089">
        <f>IFERROR(INDEX(tbl_EmployeeSurvey[EnvironmentSatisfaction],MATCH(tbl_HRMaster[[#This Row],[EmployeeID]],tbl_EmployeeSurvey[EmployeeID],0)),"Not Found")</f>
        <v>1</v>
      </c>
      <c r="X4089">
        <f>IFERROR(INDEX(tbl_EmployeeSurvey[JobSatisfaction],MATCH(tbl_HRMaster[[#This Row],[EmployeeID]],tbl_EmployeeSurvey[EmployeeID],0)),"Not Found")</f>
        <v>1</v>
      </c>
      <c r="Y4089" s="5">
        <f>IFERROR(INDEX(tbl_EmployeeSurvey[WorkLifeBalance],MATCH(tbl_HRMaster[[#This Row],[EmployeeID]],tbl_EmployeeSurvey[EmployeeID],0)),"Not Found")</f>
        <v>2</v>
      </c>
      <c r="Z4089" s="5">
        <f>IFERROR(VLOOKUP(tbl_HRMaster[[#This Row],[EmployeeID]],tbl_ManagerSurvey[[EmployeeID]:[PerformanceRating]],2,FALSE),"Not Found")</f>
        <v>3</v>
      </c>
      <c r="AA4089" s="5">
        <f>IFERROR(VLOOKUP(tbl_HRMaster[[#This Row],[EmployeeID]],tbl_ManagerSurvey[[EmployeeID]:[PerformanceRating]],3,FALSE),"Not Found")</f>
        <v>3</v>
      </c>
      <c r="AB4089" s="5" t="str">
        <f>IF(tbl_HRMaster[[#This Row],[Attrition]]="Yes","Left","Active")</f>
        <v>Active</v>
      </c>
      <c r="AC4089" s="5" t="str">
        <f>_xlfn.IFS(tbl_HRMaster[[#This Row],[Age]]&lt;25,"Under 25",tbl_HRMaster[[#This Row],[Age]]&lt;35,"25-34",tbl_HRMaster[[#This Row],[Age]]&lt;45,"35-44",tbl_HRMaster[[#This Row],[Age]]&lt;55,"45-54",TRUE,"Above 54")</f>
        <v>Above 54</v>
      </c>
      <c r="AD4089" s="5" t="str">
        <f>_xlfn.IFS(
tbl_HRMaster[[#This Row],[YearsAtCompany]]&lt;2,"&lt; 2 Years",
tbl_HRMaster[[#This Row],[YearsAtCompany]]&lt;5,"2-4 Years",
tbl_HRMaster[[#This Row],[YearsAtCompany]]&lt;10,"5-9 Years",
TRUE,"10+ Years"
)</f>
        <v>10+ Years</v>
      </c>
      <c r="AE4089" s="5">
        <f>IF(tbl_HRMaster[[#This Row],[Attrition]]="Yes",1,0)</f>
        <v>0</v>
      </c>
    </row>
    <row r="4090" spans="1:31" x14ac:dyDescent="0.25">
      <c r="A4090">
        <v>59</v>
      </c>
      <c r="B4090" t="s">
        <v>21</v>
      </c>
      <c r="C4090" t="s">
        <v>22</v>
      </c>
      <c r="D4090" t="s">
        <v>30</v>
      </c>
      <c r="E4090">
        <v>1</v>
      </c>
      <c r="F4090">
        <v>3</v>
      </c>
      <c r="G4090" t="s">
        <v>46</v>
      </c>
      <c r="H4090">
        <v>4216</v>
      </c>
      <c r="I4090" t="s">
        <v>34</v>
      </c>
      <c r="J4090">
        <v>1</v>
      </c>
      <c r="K4090" t="s">
        <v>40</v>
      </c>
      <c r="L4090" t="s">
        <v>32</v>
      </c>
      <c r="M4090">
        <v>166060</v>
      </c>
      <c r="N4090">
        <v>7</v>
      </c>
      <c r="O4090">
        <v>11</v>
      </c>
      <c r="P4090">
        <v>0</v>
      </c>
      <c r="Q4090">
        <v>28</v>
      </c>
      <c r="R4090">
        <v>6</v>
      </c>
      <c r="S4090">
        <v>21</v>
      </c>
      <c r="T4090">
        <v>7</v>
      </c>
      <c r="U4090">
        <v>9</v>
      </c>
      <c r="V4090">
        <f>COUNTIF(tbl_HRMaster[EmployeeID],tbl_HRMaster[[#This Row],[EmployeeID]])</f>
        <v>1</v>
      </c>
      <c r="W4090">
        <f>IFERROR(INDEX(tbl_EmployeeSurvey[EnvironmentSatisfaction],MATCH(tbl_HRMaster[[#This Row],[EmployeeID]],tbl_EmployeeSurvey[EmployeeID],0)),"Not Found")</f>
        <v>1</v>
      </c>
      <c r="X4090">
        <f>IFERROR(INDEX(tbl_EmployeeSurvey[JobSatisfaction],MATCH(tbl_HRMaster[[#This Row],[EmployeeID]],tbl_EmployeeSurvey[EmployeeID],0)),"Not Found")</f>
        <v>1</v>
      </c>
      <c r="Y4090" s="5">
        <f>IFERROR(INDEX(tbl_EmployeeSurvey[WorkLifeBalance],MATCH(tbl_HRMaster[[#This Row],[EmployeeID]],tbl_EmployeeSurvey[EmployeeID],0)),"Not Found")</f>
        <v>2</v>
      </c>
      <c r="Z4090" s="5">
        <f>IFERROR(VLOOKUP(tbl_HRMaster[[#This Row],[EmployeeID]],tbl_ManagerSurvey[[EmployeeID]:[PerformanceRating]],2,FALSE),"Not Found")</f>
        <v>3</v>
      </c>
      <c r="AA4090" s="5">
        <f>IFERROR(VLOOKUP(tbl_HRMaster[[#This Row],[EmployeeID]],tbl_ManagerSurvey[[EmployeeID]:[PerformanceRating]],3,FALSE),"Not Found")</f>
        <v>3</v>
      </c>
      <c r="AB4090" s="5" t="str">
        <f>IF(tbl_HRMaster[[#This Row],[Attrition]]="Yes","Left","Active")</f>
        <v>Active</v>
      </c>
      <c r="AC4090" s="5" t="str">
        <f>_xlfn.IFS(tbl_HRMaster[[#This Row],[Age]]&lt;25,"Under 25",tbl_HRMaster[[#This Row],[Age]]&lt;35,"25-34",tbl_HRMaster[[#This Row],[Age]]&lt;45,"35-44",tbl_HRMaster[[#This Row],[Age]]&lt;55,"45-54",TRUE,"Above 54")</f>
        <v>Above 54</v>
      </c>
      <c r="AD4090" s="5" t="str">
        <f>_xlfn.IFS(
tbl_HRMaster[[#This Row],[YearsAtCompany]]&lt;2,"&lt; 2 Years",
tbl_HRMaster[[#This Row],[YearsAtCompany]]&lt;5,"2-4 Years",
tbl_HRMaster[[#This Row],[YearsAtCompany]]&lt;10,"5-9 Years",
TRUE,"10+ Years"
)</f>
        <v>10+ Years</v>
      </c>
      <c r="AE4090" s="5">
        <f>IF(tbl_HRMaster[[#This Row],[Attrition]]="Yes",1,0)</f>
        <v>0</v>
      </c>
    </row>
    <row r="4091" spans="1:31" x14ac:dyDescent="0.25">
      <c r="A4091">
        <v>40</v>
      </c>
      <c r="B4091" t="s">
        <v>21</v>
      </c>
      <c r="C4091" t="s">
        <v>22</v>
      </c>
      <c r="D4091" t="s">
        <v>23</v>
      </c>
      <c r="E4091">
        <v>4</v>
      </c>
      <c r="F4091">
        <v>3</v>
      </c>
      <c r="G4091" t="s">
        <v>38</v>
      </c>
      <c r="H4091">
        <v>702</v>
      </c>
      <c r="I4091" t="s">
        <v>34</v>
      </c>
      <c r="J4091">
        <v>2</v>
      </c>
      <c r="K4091" t="s">
        <v>35</v>
      </c>
      <c r="L4091" t="s">
        <v>32</v>
      </c>
      <c r="M4091">
        <v>94340</v>
      </c>
      <c r="N4091">
        <v>1</v>
      </c>
      <c r="O4091">
        <v>13</v>
      </c>
      <c r="P4091">
        <v>1</v>
      </c>
      <c r="Q4091">
        <v>9</v>
      </c>
      <c r="R4091">
        <v>3</v>
      </c>
      <c r="S4091">
        <v>9</v>
      </c>
      <c r="T4091">
        <v>8</v>
      </c>
      <c r="U4091">
        <v>8</v>
      </c>
      <c r="V4091">
        <f>COUNTIF(tbl_HRMaster[EmployeeID],tbl_HRMaster[[#This Row],[EmployeeID]])</f>
        <v>1</v>
      </c>
      <c r="W4091">
        <f>IFERROR(INDEX(tbl_EmployeeSurvey[EnvironmentSatisfaction],MATCH(tbl_HRMaster[[#This Row],[EmployeeID]],tbl_EmployeeSurvey[EmployeeID],0)),"Not Found")</f>
        <v>3</v>
      </c>
      <c r="X4091">
        <f>IFERROR(INDEX(tbl_EmployeeSurvey[JobSatisfaction],MATCH(tbl_HRMaster[[#This Row],[EmployeeID]],tbl_EmployeeSurvey[EmployeeID],0)),"Not Found")</f>
        <v>4</v>
      </c>
      <c r="Y4091" s="5">
        <f>IFERROR(INDEX(tbl_EmployeeSurvey[WorkLifeBalance],MATCH(tbl_HRMaster[[#This Row],[EmployeeID]],tbl_EmployeeSurvey[EmployeeID],0)),"Not Found")</f>
        <v>3</v>
      </c>
      <c r="Z4091" s="5">
        <f>IFERROR(VLOOKUP(tbl_HRMaster[[#This Row],[EmployeeID]],tbl_ManagerSurvey[[EmployeeID]:[PerformanceRating]],2,FALSE),"Not Found")</f>
        <v>2</v>
      </c>
      <c r="AA4091" s="5">
        <f>IFERROR(VLOOKUP(tbl_HRMaster[[#This Row],[EmployeeID]],tbl_ManagerSurvey[[EmployeeID]:[PerformanceRating]],3,FALSE),"Not Found")</f>
        <v>3</v>
      </c>
      <c r="AB4091" s="5" t="str">
        <f>IF(tbl_HRMaster[[#This Row],[Attrition]]="Yes","Left","Active")</f>
        <v>Active</v>
      </c>
      <c r="AC4091" s="5" t="str">
        <f>_xlfn.IFS(tbl_HRMaster[[#This Row],[Age]]&lt;25,"Under 25",tbl_HRMaster[[#This Row],[Age]]&lt;35,"25-34",tbl_HRMaster[[#This Row],[Age]]&lt;45,"35-44",tbl_HRMaster[[#This Row],[Age]]&lt;55,"45-54",TRUE,"Above 54")</f>
        <v>35-44</v>
      </c>
      <c r="AD4091" s="5" t="str">
        <f>_xlfn.IFS(
tbl_HRMaster[[#This Row],[YearsAtCompany]]&lt;2,"&lt; 2 Years",
tbl_HRMaster[[#This Row],[YearsAtCompany]]&lt;5,"2-4 Years",
tbl_HRMaster[[#This Row],[YearsAtCompany]]&lt;10,"5-9 Years",
TRUE,"10+ Years"
)</f>
        <v>5-9 Years</v>
      </c>
      <c r="AE4091" s="5">
        <f>IF(tbl_HRMaster[[#This Row],[Attrition]]="Yes",1,0)</f>
        <v>0</v>
      </c>
    </row>
    <row r="4092" spans="1:31" x14ac:dyDescent="0.25">
      <c r="A4092">
        <v>40</v>
      </c>
      <c r="B4092" t="s">
        <v>21</v>
      </c>
      <c r="C4092" t="s">
        <v>22</v>
      </c>
      <c r="D4092" t="s">
        <v>23</v>
      </c>
      <c r="E4092">
        <v>4</v>
      </c>
      <c r="F4092">
        <v>3</v>
      </c>
      <c r="G4092" t="s">
        <v>38</v>
      </c>
      <c r="H4092">
        <v>2172</v>
      </c>
      <c r="I4092" t="s">
        <v>34</v>
      </c>
      <c r="J4092">
        <v>2</v>
      </c>
      <c r="K4092" t="s">
        <v>35</v>
      </c>
      <c r="L4092" t="s">
        <v>32</v>
      </c>
      <c r="M4092">
        <v>94340</v>
      </c>
      <c r="N4092">
        <v>1</v>
      </c>
      <c r="O4092">
        <v>13</v>
      </c>
      <c r="P4092">
        <v>1</v>
      </c>
      <c r="Q4092">
        <v>9</v>
      </c>
      <c r="R4092">
        <v>3</v>
      </c>
      <c r="S4092">
        <v>9</v>
      </c>
      <c r="T4092">
        <v>8</v>
      </c>
      <c r="U4092">
        <v>8</v>
      </c>
      <c r="V4092">
        <f>COUNTIF(tbl_HRMaster[EmployeeID],tbl_HRMaster[[#This Row],[EmployeeID]])</f>
        <v>1</v>
      </c>
      <c r="W4092">
        <f>IFERROR(INDEX(tbl_EmployeeSurvey[EnvironmentSatisfaction],MATCH(tbl_HRMaster[[#This Row],[EmployeeID]],tbl_EmployeeSurvey[EmployeeID],0)),"Not Found")</f>
        <v>3</v>
      </c>
      <c r="X4092">
        <f>IFERROR(INDEX(tbl_EmployeeSurvey[JobSatisfaction],MATCH(tbl_HRMaster[[#This Row],[EmployeeID]],tbl_EmployeeSurvey[EmployeeID],0)),"Not Found")</f>
        <v>4</v>
      </c>
      <c r="Y4092" s="5">
        <f>IFERROR(INDEX(tbl_EmployeeSurvey[WorkLifeBalance],MATCH(tbl_HRMaster[[#This Row],[EmployeeID]],tbl_EmployeeSurvey[EmployeeID],0)),"Not Found")</f>
        <v>3</v>
      </c>
      <c r="Z4092" s="5">
        <f>IFERROR(VLOOKUP(tbl_HRMaster[[#This Row],[EmployeeID]],tbl_ManagerSurvey[[EmployeeID]:[PerformanceRating]],2,FALSE),"Not Found")</f>
        <v>2</v>
      </c>
      <c r="AA4092" s="5">
        <f>IFERROR(VLOOKUP(tbl_HRMaster[[#This Row],[EmployeeID]],tbl_ManagerSurvey[[EmployeeID]:[PerformanceRating]],3,FALSE),"Not Found")</f>
        <v>3</v>
      </c>
      <c r="AB4092" s="5" t="str">
        <f>IF(tbl_HRMaster[[#This Row],[Attrition]]="Yes","Left","Active")</f>
        <v>Active</v>
      </c>
      <c r="AC4092" s="5" t="str">
        <f>_xlfn.IFS(tbl_HRMaster[[#This Row],[Age]]&lt;25,"Under 25",tbl_HRMaster[[#This Row],[Age]]&lt;35,"25-34",tbl_HRMaster[[#This Row],[Age]]&lt;45,"35-44",tbl_HRMaster[[#This Row],[Age]]&lt;55,"45-54",TRUE,"Above 54")</f>
        <v>35-44</v>
      </c>
      <c r="AD4092" s="5" t="str">
        <f>_xlfn.IFS(
tbl_HRMaster[[#This Row],[YearsAtCompany]]&lt;2,"&lt; 2 Years",
tbl_HRMaster[[#This Row],[YearsAtCompany]]&lt;5,"2-4 Years",
tbl_HRMaster[[#This Row],[YearsAtCompany]]&lt;10,"5-9 Years",
TRUE,"10+ Years"
)</f>
        <v>5-9 Years</v>
      </c>
      <c r="AE4092" s="5">
        <f>IF(tbl_HRMaster[[#This Row],[Attrition]]="Yes",1,0)</f>
        <v>0</v>
      </c>
    </row>
    <row r="4093" spans="1:31" x14ac:dyDescent="0.25">
      <c r="A4093">
        <v>40</v>
      </c>
      <c r="B4093" t="s">
        <v>21</v>
      </c>
      <c r="C4093" t="s">
        <v>22</v>
      </c>
      <c r="D4093" t="s">
        <v>23</v>
      </c>
      <c r="E4093">
        <v>4</v>
      </c>
      <c r="F4093">
        <v>3</v>
      </c>
      <c r="G4093" t="s">
        <v>38</v>
      </c>
      <c r="H4093">
        <v>3642</v>
      </c>
      <c r="I4093" t="s">
        <v>34</v>
      </c>
      <c r="J4093">
        <v>2</v>
      </c>
      <c r="K4093" t="s">
        <v>35</v>
      </c>
      <c r="L4093" t="s">
        <v>32</v>
      </c>
      <c r="M4093">
        <v>94340</v>
      </c>
      <c r="N4093">
        <v>1</v>
      </c>
      <c r="O4093">
        <v>13</v>
      </c>
      <c r="P4093">
        <v>1</v>
      </c>
      <c r="Q4093">
        <v>9</v>
      </c>
      <c r="R4093">
        <v>3</v>
      </c>
      <c r="S4093">
        <v>9</v>
      </c>
      <c r="T4093">
        <v>8</v>
      </c>
      <c r="U4093">
        <v>8</v>
      </c>
      <c r="V4093">
        <f>COUNTIF(tbl_HRMaster[EmployeeID],tbl_HRMaster[[#This Row],[EmployeeID]])</f>
        <v>1</v>
      </c>
      <c r="W4093">
        <f>IFERROR(INDEX(tbl_EmployeeSurvey[EnvironmentSatisfaction],MATCH(tbl_HRMaster[[#This Row],[EmployeeID]],tbl_EmployeeSurvey[EmployeeID],0)),"Not Found")</f>
        <v>3</v>
      </c>
      <c r="X4093">
        <f>IFERROR(INDEX(tbl_EmployeeSurvey[JobSatisfaction],MATCH(tbl_HRMaster[[#This Row],[EmployeeID]],tbl_EmployeeSurvey[EmployeeID],0)),"Not Found")</f>
        <v>4</v>
      </c>
      <c r="Y4093" s="5">
        <f>IFERROR(INDEX(tbl_EmployeeSurvey[WorkLifeBalance],MATCH(tbl_HRMaster[[#This Row],[EmployeeID]],tbl_EmployeeSurvey[EmployeeID],0)),"Not Found")</f>
        <v>3</v>
      </c>
      <c r="Z4093" s="5">
        <f>IFERROR(VLOOKUP(tbl_HRMaster[[#This Row],[EmployeeID]],tbl_ManagerSurvey[[EmployeeID]:[PerformanceRating]],2,FALSE),"Not Found")</f>
        <v>2</v>
      </c>
      <c r="AA4093" s="5">
        <f>IFERROR(VLOOKUP(tbl_HRMaster[[#This Row],[EmployeeID]],tbl_ManagerSurvey[[EmployeeID]:[PerformanceRating]],3,FALSE),"Not Found")</f>
        <v>3</v>
      </c>
      <c r="AB4093" s="5" t="str">
        <f>IF(tbl_HRMaster[[#This Row],[Attrition]]="Yes","Left","Active")</f>
        <v>Active</v>
      </c>
      <c r="AC4093" s="5" t="str">
        <f>_xlfn.IFS(tbl_HRMaster[[#This Row],[Age]]&lt;25,"Under 25",tbl_HRMaster[[#This Row],[Age]]&lt;35,"25-34",tbl_HRMaster[[#This Row],[Age]]&lt;45,"35-44",tbl_HRMaster[[#This Row],[Age]]&lt;55,"45-54",TRUE,"Above 54")</f>
        <v>35-44</v>
      </c>
      <c r="AD4093" s="5" t="str">
        <f>_xlfn.IFS(
tbl_HRMaster[[#This Row],[YearsAtCompany]]&lt;2,"&lt; 2 Years",
tbl_HRMaster[[#This Row],[YearsAtCompany]]&lt;5,"2-4 Years",
tbl_HRMaster[[#This Row],[YearsAtCompany]]&lt;10,"5-9 Years",
TRUE,"10+ Years"
)</f>
        <v>5-9 Years</v>
      </c>
      <c r="AE4093" s="5">
        <f>IF(tbl_HRMaster[[#This Row],[Attrition]]="Yes",1,0)</f>
        <v>0</v>
      </c>
    </row>
    <row r="4094" spans="1:31" x14ac:dyDescent="0.25">
      <c r="A4094">
        <v>33</v>
      </c>
      <c r="B4094" t="s">
        <v>21</v>
      </c>
      <c r="C4094" t="s">
        <v>22</v>
      </c>
      <c r="D4094" t="s">
        <v>23</v>
      </c>
      <c r="E4094">
        <v>3</v>
      </c>
      <c r="F4094">
        <v>4</v>
      </c>
      <c r="G4094" t="s">
        <v>38</v>
      </c>
      <c r="H4094">
        <v>1168</v>
      </c>
      <c r="I4094" t="s">
        <v>34</v>
      </c>
      <c r="J4094">
        <v>3</v>
      </c>
      <c r="K4094" t="s">
        <v>26</v>
      </c>
      <c r="L4094" t="s">
        <v>27</v>
      </c>
      <c r="M4094">
        <v>16110</v>
      </c>
      <c r="N4094">
        <v>0</v>
      </c>
      <c r="O4094">
        <v>14</v>
      </c>
      <c r="P4094">
        <v>0</v>
      </c>
      <c r="Q4094">
        <v>10</v>
      </c>
      <c r="R4094">
        <v>2</v>
      </c>
      <c r="S4094">
        <v>9</v>
      </c>
      <c r="T4094">
        <v>8</v>
      </c>
      <c r="U4094">
        <v>1</v>
      </c>
      <c r="V4094">
        <f>COUNTIF(tbl_HRMaster[EmployeeID],tbl_HRMaster[[#This Row],[EmployeeID]])</f>
        <v>1</v>
      </c>
      <c r="W4094">
        <f>IFERROR(INDEX(tbl_EmployeeSurvey[EnvironmentSatisfaction],MATCH(tbl_HRMaster[[#This Row],[EmployeeID]],tbl_EmployeeSurvey[EmployeeID],0)),"Not Found")</f>
        <v>2</v>
      </c>
      <c r="X4094">
        <f>IFERROR(INDEX(tbl_EmployeeSurvey[JobSatisfaction],MATCH(tbl_HRMaster[[#This Row],[EmployeeID]],tbl_EmployeeSurvey[EmployeeID],0)),"Not Found")</f>
        <v>4</v>
      </c>
      <c r="Y4094" s="5">
        <f>IFERROR(INDEX(tbl_EmployeeSurvey[WorkLifeBalance],MATCH(tbl_HRMaster[[#This Row],[EmployeeID]],tbl_EmployeeSurvey[EmployeeID],0)),"Not Found")</f>
        <v>3</v>
      </c>
      <c r="Z4094" s="5">
        <f>IFERROR(VLOOKUP(tbl_HRMaster[[#This Row],[EmployeeID]],tbl_ManagerSurvey[[EmployeeID]:[PerformanceRating]],2,FALSE),"Not Found")</f>
        <v>2</v>
      </c>
      <c r="AA4094" s="5">
        <f>IFERROR(VLOOKUP(tbl_HRMaster[[#This Row],[EmployeeID]],tbl_ManagerSurvey[[EmployeeID]:[PerformanceRating]],3,FALSE),"Not Found")</f>
        <v>3</v>
      </c>
      <c r="AB4094" s="5" t="str">
        <f>IF(tbl_HRMaster[[#This Row],[Attrition]]="Yes","Left","Active")</f>
        <v>Active</v>
      </c>
      <c r="AC4094" s="5" t="str">
        <f>_xlfn.IFS(tbl_HRMaster[[#This Row],[Age]]&lt;25,"Under 25",tbl_HRMaster[[#This Row],[Age]]&lt;35,"25-34",tbl_HRMaster[[#This Row],[Age]]&lt;45,"35-44",tbl_HRMaster[[#This Row],[Age]]&lt;55,"45-54",TRUE,"Above 54")</f>
        <v>25-34</v>
      </c>
      <c r="AD4094" s="5" t="str">
        <f>_xlfn.IFS(
tbl_HRMaster[[#This Row],[YearsAtCompany]]&lt;2,"&lt; 2 Years",
tbl_HRMaster[[#This Row],[YearsAtCompany]]&lt;5,"2-4 Years",
tbl_HRMaster[[#This Row],[YearsAtCompany]]&lt;10,"5-9 Years",
TRUE,"10+ Years"
)</f>
        <v>5-9 Years</v>
      </c>
      <c r="AE4094" s="5">
        <f>IF(tbl_HRMaster[[#This Row],[Attrition]]="Yes",1,0)</f>
        <v>0</v>
      </c>
    </row>
    <row r="4095" spans="1:31" x14ac:dyDescent="0.25">
      <c r="A4095">
        <v>33</v>
      </c>
      <c r="B4095" t="s">
        <v>21</v>
      </c>
      <c r="C4095" t="s">
        <v>22</v>
      </c>
      <c r="D4095" t="s">
        <v>23</v>
      </c>
      <c r="E4095">
        <v>3</v>
      </c>
      <c r="F4095">
        <v>4</v>
      </c>
      <c r="G4095" t="s">
        <v>38</v>
      </c>
      <c r="H4095">
        <v>2638</v>
      </c>
      <c r="I4095" t="s">
        <v>34</v>
      </c>
      <c r="J4095">
        <v>3</v>
      </c>
      <c r="K4095" t="s">
        <v>26</v>
      </c>
      <c r="L4095" t="s">
        <v>27</v>
      </c>
      <c r="M4095">
        <v>16110</v>
      </c>
      <c r="N4095">
        <v>0</v>
      </c>
      <c r="O4095">
        <v>14</v>
      </c>
      <c r="P4095">
        <v>0</v>
      </c>
      <c r="Q4095">
        <v>10</v>
      </c>
      <c r="R4095">
        <v>2</v>
      </c>
      <c r="S4095">
        <v>9</v>
      </c>
      <c r="T4095">
        <v>8</v>
      </c>
      <c r="U4095">
        <v>1</v>
      </c>
      <c r="V4095">
        <f>COUNTIF(tbl_HRMaster[EmployeeID],tbl_HRMaster[[#This Row],[EmployeeID]])</f>
        <v>1</v>
      </c>
      <c r="W4095">
        <f>IFERROR(INDEX(tbl_EmployeeSurvey[EnvironmentSatisfaction],MATCH(tbl_HRMaster[[#This Row],[EmployeeID]],tbl_EmployeeSurvey[EmployeeID],0)),"Not Found")</f>
        <v>2</v>
      </c>
      <c r="X4095">
        <f>IFERROR(INDEX(tbl_EmployeeSurvey[JobSatisfaction],MATCH(tbl_HRMaster[[#This Row],[EmployeeID]],tbl_EmployeeSurvey[EmployeeID],0)),"Not Found")</f>
        <v>4</v>
      </c>
      <c r="Y4095" s="5">
        <f>IFERROR(INDEX(tbl_EmployeeSurvey[WorkLifeBalance],MATCH(tbl_HRMaster[[#This Row],[EmployeeID]],tbl_EmployeeSurvey[EmployeeID],0)),"Not Found")</f>
        <v>3</v>
      </c>
      <c r="Z4095" s="5">
        <f>IFERROR(VLOOKUP(tbl_HRMaster[[#This Row],[EmployeeID]],tbl_ManagerSurvey[[EmployeeID]:[PerformanceRating]],2,FALSE),"Not Found")</f>
        <v>2</v>
      </c>
      <c r="AA4095" s="5">
        <f>IFERROR(VLOOKUP(tbl_HRMaster[[#This Row],[EmployeeID]],tbl_ManagerSurvey[[EmployeeID]:[PerformanceRating]],3,FALSE),"Not Found")</f>
        <v>3</v>
      </c>
      <c r="AB4095" s="5" t="str">
        <f>IF(tbl_HRMaster[[#This Row],[Attrition]]="Yes","Left","Active")</f>
        <v>Active</v>
      </c>
      <c r="AC4095" s="5" t="str">
        <f>_xlfn.IFS(tbl_HRMaster[[#This Row],[Age]]&lt;25,"Under 25",tbl_HRMaster[[#This Row],[Age]]&lt;35,"25-34",tbl_HRMaster[[#This Row],[Age]]&lt;45,"35-44",tbl_HRMaster[[#This Row],[Age]]&lt;55,"45-54",TRUE,"Above 54")</f>
        <v>25-34</v>
      </c>
      <c r="AD4095" s="5" t="str">
        <f>_xlfn.IFS(
tbl_HRMaster[[#This Row],[YearsAtCompany]]&lt;2,"&lt; 2 Years",
tbl_HRMaster[[#This Row],[YearsAtCompany]]&lt;5,"2-4 Years",
tbl_HRMaster[[#This Row],[YearsAtCompany]]&lt;10,"5-9 Years",
TRUE,"10+ Years"
)</f>
        <v>5-9 Years</v>
      </c>
      <c r="AE4095" s="5">
        <f>IF(tbl_HRMaster[[#This Row],[Attrition]]="Yes",1,0)</f>
        <v>0</v>
      </c>
    </row>
    <row r="4096" spans="1:31" x14ac:dyDescent="0.25">
      <c r="A4096">
        <v>33</v>
      </c>
      <c r="B4096" t="s">
        <v>21</v>
      </c>
      <c r="C4096" t="s">
        <v>22</v>
      </c>
      <c r="D4096" t="s">
        <v>23</v>
      </c>
      <c r="E4096">
        <v>3</v>
      </c>
      <c r="F4096">
        <v>4</v>
      </c>
      <c r="G4096" t="s">
        <v>38</v>
      </c>
      <c r="H4096">
        <v>4108</v>
      </c>
      <c r="I4096" t="s">
        <v>34</v>
      </c>
      <c r="J4096">
        <v>3</v>
      </c>
      <c r="K4096" t="s">
        <v>26</v>
      </c>
      <c r="L4096" t="s">
        <v>27</v>
      </c>
      <c r="M4096">
        <v>16110</v>
      </c>
      <c r="N4096">
        <v>0</v>
      </c>
      <c r="O4096">
        <v>14</v>
      </c>
      <c r="P4096">
        <v>0</v>
      </c>
      <c r="Q4096">
        <v>10</v>
      </c>
      <c r="R4096">
        <v>2</v>
      </c>
      <c r="S4096">
        <v>9</v>
      </c>
      <c r="T4096">
        <v>8</v>
      </c>
      <c r="U4096">
        <v>1</v>
      </c>
      <c r="V4096">
        <f>COUNTIF(tbl_HRMaster[EmployeeID],tbl_HRMaster[[#This Row],[EmployeeID]])</f>
        <v>1</v>
      </c>
      <c r="W4096">
        <f>IFERROR(INDEX(tbl_EmployeeSurvey[EnvironmentSatisfaction],MATCH(tbl_HRMaster[[#This Row],[EmployeeID]],tbl_EmployeeSurvey[EmployeeID],0)),"Not Found")</f>
        <v>2</v>
      </c>
      <c r="X4096">
        <f>IFERROR(INDEX(tbl_EmployeeSurvey[JobSatisfaction],MATCH(tbl_HRMaster[[#This Row],[EmployeeID]],tbl_EmployeeSurvey[EmployeeID],0)),"Not Found")</f>
        <v>4</v>
      </c>
      <c r="Y4096" s="5">
        <f>IFERROR(INDEX(tbl_EmployeeSurvey[WorkLifeBalance],MATCH(tbl_HRMaster[[#This Row],[EmployeeID]],tbl_EmployeeSurvey[EmployeeID],0)),"Not Found")</f>
        <v>3</v>
      </c>
      <c r="Z4096" s="5">
        <f>IFERROR(VLOOKUP(tbl_HRMaster[[#This Row],[EmployeeID]],tbl_ManagerSurvey[[EmployeeID]:[PerformanceRating]],2,FALSE),"Not Found")</f>
        <v>2</v>
      </c>
      <c r="AA4096" s="5">
        <f>IFERROR(VLOOKUP(tbl_HRMaster[[#This Row],[EmployeeID]],tbl_ManagerSurvey[[EmployeeID]:[PerformanceRating]],3,FALSE),"Not Found")</f>
        <v>3</v>
      </c>
      <c r="AB4096" s="5" t="str">
        <f>IF(tbl_HRMaster[[#This Row],[Attrition]]="Yes","Left","Active")</f>
        <v>Active</v>
      </c>
      <c r="AC4096" s="5" t="str">
        <f>_xlfn.IFS(tbl_HRMaster[[#This Row],[Age]]&lt;25,"Under 25",tbl_HRMaster[[#This Row],[Age]]&lt;35,"25-34",tbl_HRMaster[[#This Row],[Age]]&lt;45,"35-44",tbl_HRMaster[[#This Row],[Age]]&lt;55,"45-54",TRUE,"Above 54")</f>
        <v>25-34</v>
      </c>
      <c r="AD4096" s="5" t="str">
        <f>_xlfn.IFS(
tbl_HRMaster[[#This Row],[YearsAtCompany]]&lt;2,"&lt; 2 Years",
tbl_HRMaster[[#This Row],[YearsAtCompany]]&lt;5,"2-4 Years",
tbl_HRMaster[[#This Row],[YearsAtCompany]]&lt;10,"5-9 Years",
TRUE,"10+ Years"
)</f>
        <v>5-9 Years</v>
      </c>
      <c r="AE4096" s="5">
        <f>IF(tbl_HRMaster[[#This Row],[Attrition]]="Yes",1,0)</f>
        <v>0</v>
      </c>
    </row>
    <row r="4097" spans="1:31" x14ac:dyDescent="0.25">
      <c r="A4097">
        <v>34</v>
      </c>
      <c r="B4097" t="s">
        <v>21</v>
      </c>
      <c r="C4097" t="s">
        <v>36</v>
      </c>
      <c r="D4097" t="s">
        <v>30</v>
      </c>
      <c r="E4097">
        <v>7</v>
      </c>
      <c r="F4097">
        <v>2</v>
      </c>
      <c r="G4097" t="s">
        <v>46</v>
      </c>
      <c r="H4097">
        <v>1259</v>
      </c>
      <c r="I4097" t="s">
        <v>25</v>
      </c>
      <c r="J4097">
        <v>1</v>
      </c>
      <c r="K4097" t="s">
        <v>31</v>
      </c>
      <c r="L4097" t="s">
        <v>32</v>
      </c>
      <c r="M4097">
        <v>86200</v>
      </c>
      <c r="N4097">
        <v>0</v>
      </c>
      <c r="O4097">
        <v>13</v>
      </c>
      <c r="P4097">
        <v>1</v>
      </c>
      <c r="Q4097">
        <v>10</v>
      </c>
      <c r="R4097">
        <v>2</v>
      </c>
      <c r="S4097">
        <v>9</v>
      </c>
      <c r="T4097">
        <v>8</v>
      </c>
      <c r="U4097">
        <v>7</v>
      </c>
      <c r="V4097">
        <f>COUNTIF(tbl_HRMaster[EmployeeID],tbl_HRMaster[[#This Row],[EmployeeID]])</f>
        <v>1</v>
      </c>
      <c r="W4097">
        <f>IFERROR(INDEX(tbl_EmployeeSurvey[EnvironmentSatisfaction],MATCH(tbl_HRMaster[[#This Row],[EmployeeID]],tbl_EmployeeSurvey[EmployeeID],0)),"Not Found")</f>
        <v>2</v>
      </c>
      <c r="X4097">
        <f>IFERROR(INDEX(tbl_EmployeeSurvey[JobSatisfaction],MATCH(tbl_HRMaster[[#This Row],[EmployeeID]],tbl_EmployeeSurvey[EmployeeID],0)),"Not Found")</f>
        <v>3</v>
      </c>
      <c r="Y4097" s="5">
        <f>IFERROR(INDEX(tbl_EmployeeSurvey[WorkLifeBalance],MATCH(tbl_HRMaster[[#This Row],[EmployeeID]],tbl_EmployeeSurvey[EmployeeID],0)),"Not Found")</f>
        <v>3</v>
      </c>
      <c r="Z4097" s="5">
        <f>IFERROR(VLOOKUP(tbl_HRMaster[[#This Row],[EmployeeID]],tbl_ManagerSurvey[[EmployeeID]:[PerformanceRating]],2,FALSE),"Not Found")</f>
        <v>2</v>
      </c>
      <c r="AA4097" s="5">
        <f>IFERROR(VLOOKUP(tbl_HRMaster[[#This Row],[EmployeeID]],tbl_ManagerSurvey[[EmployeeID]:[PerformanceRating]],3,FALSE),"Not Found")</f>
        <v>3</v>
      </c>
      <c r="AB4097" s="5" t="str">
        <f>IF(tbl_HRMaster[[#This Row],[Attrition]]="Yes","Left","Active")</f>
        <v>Active</v>
      </c>
      <c r="AC4097" s="5" t="str">
        <f>_xlfn.IFS(tbl_HRMaster[[#This Row],[Age]]&lt;25,"Under 25",tbl_HRMaster[[#This Row],[Age]]&lt;35,"25-34",tbl_HRMaster[[#This Row],[Age]]&lt;45,"35-44",tbl_HRMaster[[#This Row],[Age]]&lt;55,"45-54",TRUE,"Above 54")</f>
        <v>25-34</v>
      </c>
      <c r="AD4097" s="5" t="str">
        <f>_xlfn.IFS(
tbl_HRMaster[[#This Row],[YearsAtCompany]]&lt;2,"&lt; 2 Years",
tbl_HRMaster[[#This Row],[YearsAtCompany]]&lt;5,"2-4 Years",
tbl_HRMaster[[#This Row],[YearsAtCompany]]&lt;10,"5-9 Years",
TRUE,"10+ Years"
)</f>
        <v>5-9 Years</v>
      </c>
      <c r="AE4097" s="5">
        <f>IF(tbl_HRMaster[[#This Row],[Attrition]]="Yes",1,0)</f>
        <v>0</v>
      </c>
    </row>
    <row r="4098" spans="1:31" x14ac:dyDescent="0.25">
      <c r="A4098">
        <v>34</v>
      </c>
      <c r="B4098" t="s">
        <v>21</v>
      </c>
      <c r="C4098" t="s">
        <v>36</v>
      </c>
      <c r="D4098" t="s">
        <v>30</v>
      </c>
      <c r="E4098">
        <v>7</v>
      </c>
      <c r="F4098">
        <v>2</v>
      </c>
      <c r="G4098" t="s">
        <v>46</v>
      </c>
      <c r="H4098">
        <v>2729</v>
      </c>
      <c r="I4098" t="s">
        <v>25</v>
      </c>
      <c r="J4098">
        <v>1</v>
      </c>
      <c r="K4098" t="s">
        <v>31</v>
      </c>
      <c r="L4098" t="s">
        <v>32</v>
      </c>
      <c r="M4098">
        <v>86200</v>
      </c>
      <c r="N4098">
        <v>0</v>
      </c>
      <c r="O4098">
        <v>13</v>
      </c>
      <c r="P4098">
        <v>1</v>
      </c>
      <c r="Q4098">
        <v>10</v>
      </c>
      <c r="R4098">
        <v>2</v>
      </c>
      <c r="S4098">
        <v>9</v>
      </c>
      <c r="T4098">
        <v>8</v>
      </c>
      <c r="U4098">
        <v>7</v>
      </c>
      <c r="V4098">
        <f>COUNTIF(tbl_HRMaster[EmployeeID],tbl_HRMaster[[#This Row],[EmployeeID]])</f>
        <v>1</v>
      </c>
      <c r="W4098">
        <f>IFERROR(INDEX(tbl_EmployeeSurvey[EnvironmentSatisfaction],MATCH(tbl_HRMaster[[#This Row],[EmployeeID]],tbl_EmployeeSurvey[EmployeeID],0)),"Not Found")</f>
        <v>2</v>
      </c>
      <c r="X4098">
        <f>IFERROR(INDEX(tbl_EmployeeSurvey[JobSatisfaction],MATCH(tbl_HRMaster[[#This Row],[EmployeeID]],tbl_EmployeeSurvey[EmployeeID],0)),"Not Found")</f>
        <v>3</v>
      </c>
      <c r="Y4098" s="5">
        <f>IFERROR(INDEX(tbl_EmployeeSurvey[WorkLifeBalance],MATCH(tbl_HRMaster[[#This Row],[EmployeeID]],tbl_EmployeeSurvey[EmployeeID],0)),"Not Found")</f>
        <v>3</v>
      </c>
      <c r="Z4098" s="5">
        <f>IFERROR(VLOOKUP(tbl_HRMaster[[#This Row],[EmployeeID]],tbl_ManagerSurvey[[EmployeeID]:[PerformanceRating]],2,FALSE),"Not Found")</f>
        <v>2</v>
      </c>
      <c r="AA4098" s="5">
        <f>IFERROR(VLOOKUP(tbl_HRMaster[[#This Row],[EmployeeID]],tbl_ManagerSurvey[[EmployeeID]:[PerformanceRating]],3,FALSE),"Not Found")</f>
        <v>3</v>
      </c>
      <c r="AB4098" s="5" t="str">
        <f>IF(tbl_HRMaster[[#This Row],[Attrition]]="Yes","Left","Active")</f>
        <v>Active</v>
      </c>
      <c r="AC4098" s="5" t="str">
        <f>_xlfn.IFS(tbl_HRMaster[[#This Row],[Age]]&lt;25,"Under 25",tbl_HRMaster[[#This Row],[Age]]&lt;35,"25-34",tbl_HRMaster[[#This Row],[Age]]&lt;45,"35-44",tbl_HRMaster[[#This Row],[Age]]&lt;55,"45-54",TRUE,"Above 54")</f>
        <v>25-34</v>
      </c>
      <c r="AD4098" s="5" t="str">
        <f>_xlfn.IFS(
tbl_HRMaster[[#This Row],[YearsAtCompany]]&lt;2,"&lt; 2 Years",
tbl_HRMaster[[#This Row],[YearsAtCompany]]&lt;5,"2-4 Years",
tbl_HRMaster[[#This Row],[YearsAtCompany]]&lt;10,"5-9 Years",
TRUE,"10+ Years"
)</f>
        <v>5-9 Years</v>
      </c>
      <c r="AE4098" s="5">
        <f>IF(tbl_HRMaster[[#This Row],[Attrition]]="Yes",1,0)</f>
        <v>0</v>
      </c>
    </row>
    <row r="4099" spans="1:31" x14ac:dyDescent="0.25">
      <c r="A4099">
        <v>34</v>
      </c>
      <c r="B4099" t="s">
        <v>21</v>
      </c>
      <c r="C4099" t="s">
        <v>36</v>
      </c>
      <c r="D4099" t="s">
        <v>30</v>
      </c>
      <c r="E4099">
        <v>7</v>
      </c>
      <c r="F4099">
        <v>2</v>
      </c>
      <c r="G4099" t="s">
        <v>46</v>
      </c>
      <c r="H4099">
        <v>4199</v>
      </c>
      <c r="I4099" t="s">
        <v>25</v>
      </c>
      <c r="J4099">
        <v>1</v>
      </c>
      <c r="K4099" t="s">
        <v>31</v>
      </c>
      <c r="L4099" t="s">
        <v>32</v>
      </c>
      <c r="M4099">
        <v>86200</v>
      </c>
      <c r="N4099">
        <v>0</v>
      </c>
      <c r="O4099">
        <v>13</v>
      </c>
      <c r="P4099">
        <v>1</v>
      </c>
      <c r="Q4099">
        <v>10</v>
      </c>
      <c r="R4099">
        <v>2</v>
      </c>
      <c r="S4099">
        <v>9</v>
      </c>
      <c r="T4099">
        <v>8</v>
      </c>
      <c r="U4099">
        <v>7</v>
      </c>
      <c r="V4099">
        <f>COUNTIF(tbl_HRMaster[EmployeeID],tbl_HRMaster[[#This Row],[EmployeeID]])</f>
        <v>1</v>
      </c>
      <c r="W4099">
        <f>IFERROR(INDEX(tbl_EmployeeSurvey[EnvironmentSatisfaction],MATCH(tbl_HRMaster[[#This Row],[EmployeeID]],tbl_EmployeeSurvey[EmployeeID],0)),"Not Found")</f>
        <v>2</v>
      </c>
      <c r="X4099">
        <f>IFERROR(INDEX(tbl_EmployeeSurvey[JobSatisfaction],MATCH(tbl_HRMaster[[#This Row],[EmployeeID]],tbl_EmployeeSurvey[EmployeeID],0)),"Not Found")</f>
        <v>3</v>
      </c>
      <c r="Y4099" s="5">
        <f>IFERROR(INDEX(tbl_EmployeeSurvey[WorkLifeBalance],MATCH(tbl_HRMaster[[#This Row],[EmployeeID]],tbl_EmployeeSurvey[EmployeeID],0)),"Not Found")</f>
        <v>3</v>
      </c>
      <c r="Z4099" s="5">
        <f>IFERROR(VLOOKUP(tbl_HRMaster[[#This Row],[EmployeeID]],tbl_ManagerSurvey[[EmployeeID]:[PerformanceRating]],2,FALSE),"Not Found")</f>
        <v>2</v>
      </c>
      <c r="AA4099" s="5">
        <f>IFERROR(VLOOKUP(tbl_HRMaster[[#This Row],[EmployeeID]],tbl_ManagerSurvey[[EmployeeID]:[PerformanceRating]],3,FALSE),"Not Found")</f>
        <v>3</v>
      </c>
      <c r="AB4099" s="5" t="str">
        <f>IF(tbl_HRMaster[[#This Row],[Attrition]]="Yes","Left","Active")</f>
        <v>Active</v>
      </c>
      <c r="AC4099" s="5" t="str">
        <f>_xlfn.IFS(tbl_HRMaster[[#This Row],[Age]]&lt;25,"Under 25",tbl_HRMaster[[#This Row],[Age]]&lt;35,"25-34",tbl_HRMaster[[#This Row],[Age]]&lt;45,"35-44",tbl_HRMaster[[#This Row],[Age]]&lt;55,"45-54",TRUE,"Above 54")</f>
        <v>25-34</v>
      </c>
      <c r="AD4099" s="5" t="str">
        <f>_xlfn.IFS(
tbl_HRMaster[[#This Row],[YearsAtCompany]]&lt;2,"&lt; 2 Years",
tbl_HRMaster[[#This Row],[YearsAtCompany]]&lt;5,"2-4 Years",
tbl_HRMaster[[#This Row],[YearsAtCompany]]&lt;10,"5-9 Years",
TRUE,"10+ Years"
)</f>
        <v>5-9 Years</v>
      </c>
      <c r="AE4099" s="5">
        <f>IF(tbl_HRMaster[[#This Row],[Attrition]]="Yes",1,0)</f>
        <v>0</v>
      </c>
    </row>
    <row r="4100" spans="1:31" x14ac:dyDescent="0.25">
      <c r="A4100">
        <v>31</v>
      </c>
      <c r="B4100" t="s">
        <v>21</v>
      </c>
      <c r="C4100" t="s">
        <v>22</v>
      </c>
      <c r="D4100" t="s">
        <v>30</v>
      </c>
      <c r="E4100">
        <v>1</v>
      </c>
      <c r="F4100">
        <v>4</v>
      </c>
      <c r="G4100" t="s">
        <v>24</v>
      </c>
      <c r="H4100">
        <v>433</v>
      </c>
      <c r="I4100" t="s">
        <v>34</v>
      </c>
      <c r="J4100">
        <v>4</v>
      </c>
      <c r="K4100" t="s">
        <v>39</v>
      </c>
      <c r="L4100" t="s">
        <v>27</v>
      </c>
      <c r="M4100">
        <v>190680</v>
      </c>
      <c r="N4100">
        <v>0</v>
      </c>
      <c r="O4100">
        <v>12</v>
      </c>
      <c r="P4100">
        <v>0</v>
      </c>
      <c r="Q4100">
        <v>10</v>
      </c>
      <c r="R4100">
        <v>1</v>
      </c>
      <c r="S4100">
        <v>9</v>
      </c>
      <c r="T4100">
        <v>8</v>
      </c>
      <c r="U4100">
        <v>5</v>
      </c>
      <c r="V4100">
        <f>COUNTIF(tbl_HRMaster[EmployeeID],tbl_HRMaster[[#This Row],[EmployeeID]])</f>
        <v>1</v>
      </c>
      <c r="W4100">
        <f>IFERROR(INDEX(tbl_EmployeeSurvey[EnvironmentSatisfaction],MATCH(tbl_HRMaster[[#This Row],[EmployeeID]],tbl_EmployeeSurvey[EmployeeID],0)),"Not Found")</f>
        <v>4</v>
      </c>
      <c r="X4100">
        <f>IFERROR(INDEX(tbl_EmployeeSurvey[JobSatisfaction],MATCH(tbl_HRMaster[[#This Row],[EmployeeID]],tbl_EmployeeSurvey[EmployeeID],0)),"Not Found")</f>
        <v>4</v>
      </c>
      <c r="Y4100" s="5">
        <f>IFERROR(INDEX(tbl_EmployeeSurvey[WorkLifeBalance],MATCH(tbl_HRMaster[[#This Row],[EmployeeID]],tbl_EmployeeSurvey[EmployeeID],0)),"Not Found")</f>
        <v>1</v>
      </c>
      <c r="Z4100" s="5">
        <f>IFERROR(VLOOKUP(tbl_HRMaster[[#This Row],[EmployeeID]],tbl_ManagerSurvey[[EmployeeID]:[PerformanceRating]],2,FALSE),"Not Found")</f>
        <v>3</v>
      </c>
      <c r="AA4100" s="5">
        <f>IFERROR(VLOOKUP(tbl_HRMaster[[#This Row],[EmployeeID]],tbl_ManagerSurvey[[EmployeeID]:[PerformanceRating]],3,FALSE),"Not Found")</f>
        <v>3</v>
      </c>
      <c r="AB4100" s="5" t="str">
        <f>IF(tbl_HRMaster[[#This Row],[Attrition]]="Yes","Left","Active")</f>
        <v>Active</v>
      </c>
      <c r="AC4100" s="5" t="str">
        <f>_xlfn.IFS(tbl_HRMaster[[#This Row],[Age]]&lt;25,"Under 25",tbl_HRMaster[[#This Row],[Age]]&lt;35,"25-34",tbl_HRMaster[[#This Row],[Age]]&lt;45,"35-44",tbl_HRMaster[[#This Row],[Age]]&lt;55,"45-54",TRUE,"Above 54")</f>
        <v>25-34</v>
      </c>
      <c r="AD4100" s="5" t="str">
        <f>_xlfn.IFS(
tbl_HRMaster[[#This Row],[YearsAtCompany]]&lt;2,"&lt; 2 Years",
tbl_HRMaster[[#This Row],[YearsAtCompany]]&lt;5,"2-4 Years",
tbl_HRMaster[[#This Row],[YearsAtCompany]]&lt;10,"5-9 Years",
TRUE,"10+ Years"
)</f>
        <v>5-9 Years</v>
      </c>
      <c r="AE4100" s="5">
        <f>IF(tbl_HRMaster[[#This Row],[Attrition]]="Yes",1,0)</f>
        <v>0</v>
      </c>
    </row>
    <row r="4101" spans="1:31" x14ac:dyDescent="0.25">
      <c r="A4101">
        <v>31</v>
      </c>
      <c r="B4101" t="s">
        <v>21</v>
      </c>
      <c r="C4101" t="s">
        <v>22</v>
      </c>
      <c r="D4101" t="s">
        <v>30</v>
      </c>
      <c r="E4101">
        <v>1</v>
      </c>
      <c r="F4101">
        <v>4</v>
      </c>
      <c r="G4101" t="s">
        <v>24</v>
      </c>
      <c r="H4101">
        <v>1903</v>
      </c>
      <c r="I4101" t="s">
        <v>34</v>
      </c>
      <c r="J4101">
        <v>4</v>
      </c>
      <c r="K4101" t="s">
        <v>39</v>
      </c>
      <c r="L4101" t="s">
        <v>27</v>
      </c>
      <c r="M4101">
        <v>190680</v>
      </c>
      <c r="N4101">
        <v>0</v>
      </c>
      <c r="O4101">
        <v>12</v>
      </c>
      <c r="P4101">
        <v>0</v>
      </c>
      <c r="Q4101">
        <v>10</v>
      </c>
      <c r="R4101">
        <v>1</v>
      </c>
      <c r="S4101">
        <v>9</v>
      </c>
      <c r="T4101">
        <v>8</v>
      </c>
      <c r="U4101">
        <v>5</v>
      </c>
      <c r="V4101">
        <f>COUNTIF(tbl_HRMaster[EmployeeID],tbl_HRMaster[[#This Row],[EmployeeID]])</f>
        <v>1</v>
      </c>
      <c r="W4101">
        <f>IFERROR(INDEX(tbl_EmployeeSurvey[EnvironmentSatisfaction],MATCH(tbl_HRMaster[[#This Row],[EmployeeID]],tbl_EmployeeSurvey[EmployeeID],0)),"Not Found")</f>
        <v>4</v>
      </c>
      <c r="X4101">
        <f>IFERROR(INDEX(tbl_EmployeeSurvey[JobSatisfaction],MATCH(tbl_HRMaster[[#This Row],[EmployeeID]],tbl_EmployeeSurvey[EmployeeID],0)),"Not Found")</f>
        <v>4</v>
      </c>
      <c r="Y4101" s="5">
        <f>IFERROR(INDEX(tbl_EmployeeSurvey[WorkLifeBalance],MATCH(tbl_HRMaster[[#This Row],[EmployeeID]],tbl_EmployeeSurvey[EmployeeID],0)),"Not Found")</f>
        <v>1</v>
      </c>
      <c r="Z4101" s="5">
        <f>IFERROR(VLOOKUP(tbl_HRMaster[[#This Row],[EmployeeID]],tbl_ManagerSurvey[[EmployeeID]:[PerformanceRating]],2,FALSE),"Not Found")</f>
        <v>3</v>
      </c>
      <c r="AA4101" s="5">
        <f>IFERROR(VLOOKUP(tbl_HRMaster[[#This Row],[EmployeeID]],tbl_ManagerSurvey[[EmployeeID]:[PerformanceRating]],3,FALSE),"Not Found")</f>
        <v>3</v>
      </c>
      <c r="AB4101" s="5" t="str">
        <f>IF(tbl_HRMaster[[#This Row],[Attrition]]="Yes","Left","Active")</f>
        <v>Active</v>
      </c>
      <c r="AC4101" s="5" t="str">
        <f>_xlfn.IFS(tbl_HRMaster[[#This Row],[Age]]&lt;25,"Under 25",tbl_HRMaster[[#This Row],[Age]]&lt;35,"25-34",tbl_HRMaster[[#This Row],[Age]]&lt;45,"35-44",tbl_HRMaster[[#This Row],[Age]]&lt;55,"45-54",TRUE,"Above 54")</f>
        <v>25-34</v>
      </c>
      <c r="AD4101" s="5" t="str">
        <f>_xlfn.IFS(
tbl_HRMaster[[#This Row],[YearsAtCompany]]&lt;2,"&lt; 2 Years",
tbl_HRMaster[[#This Row],[YearsAtCompany]]&lt;5,"2-4 Years",
tbl_HRMaster[[#This Row],[YearsAtCompany]]&lt;10,"5-9 Years",
TRUE,"10+ Years"
)</f>
        <v>5-9 Years</v>
      </c>
      <c r="AE4101" s="5">
        <f>IF(tbl_HRMaster[[#This Row],[Attrition]]="Yes",1,0)</f>
        <v>0</v>
      </c>
    </row>
    <row r="4102" spans="1:31" x14ac:dyDescent="0.25">
      <c r="A4102">
        <v>31</v>
      </c>
      <c r="B4102" t="s">
        <v>21</v>
      </c>
      <c r="C4102" t="s">
        <v>22</v>
      </c>
      <c r="D4102" t="s">
        <v>30</v>
      </c>
      <c r="E4102">
        <v>1</v>
      </c>
      <c r="F4102">
        <v>4</v>
      </c>
      <c r="G4102" t="s">
        <v>24</v>
      </c>
      <c r="H4102">
        <v>3373</v>
      </c>
      <c r="I4102" t="s">
        <v>34</v>
      </c>
      <c r="J4102">
        <v>4</v>
      </c>
      <c r="K4102" t="s">
        <v>39</v>
      </c>
      <c r="L4102" t="s">
        <v>27</v>
      </c>
      <c r="M4102">
        <v>190680</v>
      </c>
      <c r="N4102">
        <v>0</v>
      </c>
      <c r="O4102">
        <v>12</v>
      </c>
      <c r="P4102">
        <v>0</v>
      </c>
      <c r="Q4102">
        <v>10</v>
      </c>
      <c r="R4102">
        <v>1</v>
      </c>
      <c r="S4102">
        <v>9</v>
      </c>
      <c r="T4102">
        <v>8</v>
      </c>
      <c r="U4102">
        <v>5</v>
      </c>
      <c r="V4102">
        <f>COUNTIF(tbl_HRMaster[EmployeeID],tbl_HRMaster[[#This Row],[EmployeeID]])</f>
        <v>1</v>
      </c>
      <c r="W4102">
        <f>IFERROR(INDEX(tbl_EmployeeSurvey[EnvironmentSatisfaction],MATCH(tbl_HRMaster[[#This Row],[EmployeeID]],tbl_EmployeeSurvey[EmployeeID],0)),"Not Found")</f>
        <v>4</v>
      </c>
      <c r="X4102">
        <f>IFERROR(INDEX(tbl_EmployeeSurvey[JobSatisfaction],MATCH(tbl_HRMaster[[#This Row],[EmployeeID]],tbl_EmployeeSurvey[EmployeeID],0)),"Not Found")</f>
        <v>4</v>
      </c>
      <c r="Y4102" s="5">
        <f>IFERROR(INDEX(tbl_EmployeeSurvey[WorkLifeBalance],MATCH(tbl_HRMaster[[#This Row],[EmployeeID]],tbl_EmployeeSurvey[EmployeeID],0)),"Not Found")</f>
        <v>1</v>
      </c>
      <c r="Z4102" s="5">
        <f>IFERROR(VLOOKUP(tbl_HRMaster[[#This Row],[EmployeeID]],tbl_ManagerSurvey[[EmployeeID]:[PerformanceRating]],2,FALSE),"Not Found")</f>
        <v>3</v>
      </c>
      <c r="AA4102" s="5">
        <f>IFERROR(VLOOKUP(tbl_HRMaster[[#This Row],[EmployeeID]],tbl_ManagerSurvey[[EmployeeID]:[PerformanceRating]],3,FALSE),"Not Found")</f>
        <v>3</v>
      </c>
      <c r="AB4102" s="5" t="str">
        <f>IF(tbl_HRMaster[[#This Row],[Attrition]]="Yes","Left","Active")</f>
        <v>Active</v>
      </c>
      <c r="AC4102" s="5" t="str">
        <f>_xlfn.IFS(tbl_HRMaster[[#This Row],[Age]]&lt;25,"Under 25",tbl_HRMaster[[#This Row],[Age]]&lt;35,"25-34",tbl_HRMaster[[#This Row],[Age]]&lt;45,"35-44",tbl_HRMaster[[#This Row],[Age]]&lt;55,"45-54",TRUE,"Above 54")</f>
        <v>25-34</v>
      </c>
      <c r="AD4102" s="5" t="str">
        <f>_xlfn.IFS(
tbl_HRMaster[[#This Row],[YearsAtCompany]]&lt;2,"&lt; 2 Years",
tbl_HRMaster[[#This Row],[YearsAtCompany]]&lt;5,"2-4 Years",
tbl_HRMaster[[#This Row],[YearsAtCompany]]&lt;10,"5-9 Years",
TRUE,"10+ Years"
)</f>
        <v>5-9 Years</v>
      </c>
      <c r="AE4102" s="5">
        <f>IF(tbl_HRMaster[[#This Row],[Attrition]]="Yes",1,0)</f>
        <v>0</v>
      </c>
    </row>
    <row r="4103" spans="1:31" x14ac:dyDescent="0.25">
      <c r="A4103">
        <v>53</v>
      </c>
      <c r="B4103" t="s">
        <v>21</v>
      </c>
      <c r="C4103" t="s">
        <v>22</v>
      </c>
      <c r="D4103" t="s">
        <v>30</v>
      </c>
      <c r="E4103">
        <v>2</v>
      </c>
      <c r="F4103">
        <v>4</v>
      </c>
      <c r="G4103" t="s">
        <v>46</v>
      </c>
      <c r="H4103">
        <v>786</v>
      </c>
      <c r="I4103" t="s">
        <v>34</v>
      </c>
      <c r="J4103">
        <v>2</v>
      </c>
      <c r="K4103" t="s">
        <v>44</v>
      </c>
      <c r="L4103" t="s">
        <v>32</v>
      </c>
      <c r="M4103">
        <v>116910</v>
      </c>
      <c r="N4103">
        <v>4</v>
      </c>
      <c r="O4103">
        <v>20</v>
      </c>
      <c r="P4103">
        <v>0</v>
      </c>
      <c r="Q4103">
        <v>35</v>
      </c>
      <c r="R4103">
        <v>2</v>
      </c>
      <c r="S4103">
        <v>9</v>
      </c>
      <c r="T4103">
        <v>8</v>
      </c>
      <c r="U4103">
        <v>8</v>
      </c>
      <c r="V4103">
        <f>COUNTIF(tbl_HRMaster[EmployeeID],tbl_HRMaster[[#This Row],[EmployeeID]])</f>
        <v>1</v>
      </c>
      <c r="W4103">
        <f>IFERROR(INDEX(tbl_EmployeeSurvey[EnvironmentSatisfaction],MATCH(tbl_HRMaster[[#This Row],[EmployeeID]],tbl_EmployeeSurvey[EmployeeID],0)),"Not Found")</f>
        <v>4</v>
      </c>
      <c r="X4103">
        <f>IFERROR(INDEX(tbl_EmployeeSurvey[JobSatisfaction],MATCH(tbl_HRMaster[[#This Row],[EmployeeID]],tbl_EmployeeSurvey[EmployeeID],0)),"Not Found")</f>
        <v>2</v>
      </c>
      <c r="Y4103" s="5">
        <f>IFERROR(INDEX(tbl_EmployeeSurvey[WorkLifeBalance],MATCH(tbl_HRMaster[[#This Row],[EmployeeID]],tbl_EmployeeSurvey[EmployeeID],0)),"Not Found")</f>
        <v>2</v>
      </c>
      <c r="Z4103" s="5">
        <f>IFERROR(VLOOKUP(tbl_HRMaster[[#This Row],[EmployeeID]],tbl_ManagerSurvey[[EmployeeID]:[PerformanceRating]],2,FALSE),"Not Found")</f>
        <v>3</v>
      </c>
      <c r="AA4103" s="5">
        <f>IFERROR(VLOOKUP(tbl_HRMaster[[#This Row],[EmployeeID]],tbl_ManagerSurvey[[EmployeeID]:[PerformanceRating]],3,FALSE),"Not Found")</f>
        <v>4</v>
      </c>
      <c r="AB4103" s="5" t="str">
        <f>IF(tbl_HRMaster[[#This Row],[Attrition]]="Yes","Left","Active")</f>
        <v>Active</v>
      </c>
      <c r="AC4103" s="5" t="str">
        <f>_xlfn.IFS(tbl_HRMaster[[#This Row],[Age]]&lt;25,"Under 25",tbl_HRMaster[[#This Row],[Age]]&lt;35,"25-34",tbl_HRMaster[[#This Row],[Age]]&lt;45,"35-44",tbl_HRMaster[[#This Row],[Age]]&lt;55,"45-54",TRUE,"Above 54")</f>
        <v>45-54</v>
      </c>
      <c r="AD4103" s="5" t="str">
        <f>_xlfn.IFS(
tbl_HRMaster[[#This Row],[YearsAtCompany]]&lt;2,"&lt; 2 Years",
tbl_HRMaster[[#This Row],[YearsAtCompany]]&lt;5,"2-4 Years",
tbl_HRMaster[[#This Row],[YearsAtCompany]]&lt;10,"5-9 Years",
TRUE,"10+ Years"
)</f>
        <v>5-9 Years</v>
      </c>
      <c r="AE4103" s="5">
        <f>IF(tbl_HRMaster[[#This Row],[Attrition]]="Yes",1,0)</f>
        <v>0</v>
      </c>
    </row>
    <row r="4104" spans="1:31" x14ac:dyDescent="0.25">
      <c r="A4104">
        <v>53</v>
      </c>
      <c r="B4104" t="s">
        <v>21</v>
      </c>
      <c r="C4104" t="s">
        <v>22</v>
      </c>
      <c r="D4104" t="s">
        <v>30</v>
      </c>
      <c r="E4104">
        <v>2</v>
      </c>
      <c r="F4104">
        <v>4</v>
      </c>
      <c r="G4104" t="s">
        <v>46</v>
      </c>
      <c r="H4104">
        <v>2256</v>
      </c>
      <c r="I4104" t="s">
        <v>34</v>
      </c>
      <c r="J4104">
        <v>2</v>
      </c>
      <c r="K4104" t="s">
        <v>44</v>
      </c>
      <c r="L4104" t="s">
        <v>32</v>
      </c>
      <c r="M4104">
        <v>116910</v>
      </c>
      <c r="N4104">
        <v>4</v>
      </c>
      <c r="O4104">
        <v>20</v>
      </c>
      <c r="P4104">
        <v>0</v>
      </c>
      <c r="Q4104">
        <v>35</v>
      </c>
      <c r="R4104">
        <v>2</v>
      </c>
      <c r="S4104">
        <v>9</v>
      </c>
      <c r="T4104">
        <v>8</v>
      </c>
      <c r="U4104">
        <v>8</v>
      </c>
      <c r="V4104">
        <f>COUNTIF(tbl_HRMaster[EmployeeID],tbl_HRMaster[[#This Row],[EmployeeID]])</f>
        <v>1</v>
      </c>
      <c r="W4104">
        <f>IFERROR(INDEX(tbl_EmployeeSurvey[EnvironmentSatisfaction],MATCH(tbl_HRMaster[[#This Row],[EmployeeID]],tbl_EmployeeSurvey[EmployeeID],0)),"Not Found")</f>
        <v>4</v>
      </c>
      <c r="X4104">
        <f>IFERROR(INDEX(tbl_EmployeeSurvey[JobSatisfaction],MATCH(tbl_HRMaster[[#This Row],[EmployeeID]],tbl_EmployeeSurvey[EmployeeID],0)),"Not Found")</f>
        <v>2</v>
      </c>
      <c r="Y4104" s="5">
        <f>IFERROR(INDEX(tbl_EmployeeSurvey[WorkLifeBalance],MATCH(tbl_HRMaster[[#This Row],[EmployeeID]],tbl_EmployeeSurvey[EmployeeID],0)),"Not Found")</f>
        <v>2</v>
      </c>
      <c r="Z4104" s="5">
        <f>IFERROR(VLOOKUP(tbl_HRMaster[[#This Row],[EmployeeID]],tbl_ManagerSurvey[[EmployeeID]:[PerformanceRating]],2,FALSE),"Not Found")</f>
        <v>3</v>
      </c>
      <c r="AA4104" s="5">
        <f>IFERROR(VLOOKUP(tbl_HRMaster[[#This Row],[EmployeeID]],tbl_ManagerSurvey[[EmployeeID]:[PerformanceRating]],3,FALSE),"Not Found")</f>
        <v>4</v>
      </c>
      <c r="AB4104" s="5" t="str">
        <f>IF(tbl_HRMaster[[#This Row],[Attrition]]="Yes","Left","Active")</f>
        <v>Active</v>
      </c>
      <c r="AC4104" s="5" t="str">
        <f>_xlfn.IFS(tbl_HRMaster[[#This Row],[Age]]&lt;25,"Under 25",tbl_HRMaster[[#This Row],[Age]]&lt;35,"25-34",tbl_HRMaster[[#This Row],[Age]]&lt;45,"35-44",tbl_HRMaster[[#This Row],[Age]]&lt;55,"45-54",TRUE,"Above 54")</f>
        <v>45-54</v>
      </c>
      <c r="AD4104" s="5" t="str">
        <f>_xlfn.IFS(
tbl_HRMaster[[#This Row],[YearsAtCompany]]&lt;2,"&lt; 2 Years",
tbl_HRMaster[[#This Row],[YearsAtCompany]]&lt;5,"2-4 Years",
tbl_HRMaster[[#This Row],[YearsAtCompany]]&lt;10,"5-9 Years",
TRUE,"10+ Years"
)</f>
        <v>5-9 Years</v>
      </c>
      <c r="AE4104" s="5">
        <f>IF(tbl_HRMaster[[#This Row],[Attrition]]="Yes",1,0)</f>
        <v>0</v>
      </c>
    </row>
    <row r="4105" spans="1:31" x14ac:dyDescent="0.25">
      <c r="A4105">
        <v>53</v>
      </c>
      <c r="B4105" t="s">
        <v>21</v>
      </c>
      <c r="C4105" t="s">
        <v>22</v>
      </c>
      <c r="D4105" t="s">
        <v>30</v>
      </c>
      <c r="E4105">
        <v>2</v>
      </c>
      <c r="F4105">
        <v>4</v>
      </c>
      <c r="G4105" t="s">
        <v>46</v>
      </c>
      <c r="H4105">
        <v>3726</v>
      </c>
      <c r="I4105" t="s">
        <v>34</v>
      </c>
      <c r="J4105">
        <v>2</v>
      </c>
      <c r="K4105" t="s">
        <v>44</v>
      </c>
      <c r="L4105" t="s">
        <v>32</v>
      </c>
      <c r="M4105">
        <v>116910</v>
      </c>
      <c r="N4105">
        <v>4</v>
      </c>
      <c r="O4105">
        <v>20</v>
      </c>
      <c r="P4105">
        <v>0</v>
      </c>
      <c r="Q4105">
        <v>35</v>
      </c>
      <c r="R4105">
        <v>2</v>
      </c>
      <c r="S4105">
        <v>9</v>
      </c>
      <c r="T4105">
        <v>8</v>
      </c>
      <c r="U4105">
        <v>8</v>
      </c>
      <c r="V4105">
        <f>COUNTIF(tbl_HRMaster[EmployeeID],tbl_HRMaster[[#This Row],[EmployeeID]])</f>
        <v>1</v>
      </c>
      <c r="W4105">
        <f>IFERROR(INDEX(tbl_EmployeeSurvey[EnvironmentSatisfaction],MATCH(tbl_HRMaster[[#This Row],[EmployeeID]],tbl_EmployeeSurvey[EmployeeID],0)),"Not Found")</f>
        <v>4</v>
      </c>
      <c r="X4105">
        <f>IFERROR(INDEX(tbl_EmployeeSurvey[JobSatisfaction],MATCH(tbl_HRMaster[[#This Row],[EmployeeID]],tbl_EmployeeSurvey[EmployeeID],0)),"Not Found")</f>
        <v>2</v>
      </c>
      <c r="Y4105" s="5">
        <f>IFERROR(INDEX(tbl_EmployeeSurvey[WorkLifeBalance],MATCH(tbl_HRMaster[[#This Row],[EmployeeID]],tbl_EmployeeSurvey[EmployeeID],0)),"Not Found")</f>
        <v>2</v>
      </c>
      <c r="Z4105" s="5">
        <f>IFERROR(VLOOKUP(tbl_HRMaster[[#This Row],[EmployeeID]],tbl_ManagerSurvey[[EmployeeID]:[PerformanceRating]],2,FALSE),"Not Found")</f>
        <v>3</v>
      </c>
      <c r="AA4105" s="5">
        <f>IFERROR(VLOOKUP(tbl_HRMaster[[#This Row],[EmployeeID]],tbl_ManagerSurvey[[EmployeeID]:[PerformanceRating]],3,FALSE),"Not Found")</f>
        <v>4</v>
      </c>
      <c r="AB4105" s="5" t="str">
        <f>IF(tbl_HRMaster[[#This Row],[Attrition]]="Yes","Left","Active")</f>
        <v>Active</v>
      </c>
      <c r="AC4105" s="5" t="str">
        <f>_xlfn.IFS(tbl_HRMaster[[#This Row],[Age]]&lt;25,"Under 25",tbl_HRMaster[[#This Row],[Age]]&lt;35,"25-34",tbl_HRMaster[[#This Row],[Age]]&lt;45,"35-44",tbl_HRMaster[[#This Row],[Age]]&lt;55,"45-54",TRUE,"Above 54")</f>
        <v>45-54</v>
      </c>
      <c r="AD4105" s="5" t="str">
        <f>_xlfn.IFS(
tbl_HRMaster[[#This Row],[YearsAtCompany]]&lt;2,"&lt; 2 Years",
tbl_HRMaster[[#This Row],[YearsAtCompany]]&lt;5,"2-4 Years",
tbl_HRMaster[[#This Row],[YearsAtCompany]]&lt;10,"5-9 Years",
TRUE,"10+ Years"
)</f>
        <v>5-9 Years</v>
      </c>
      <c r="AE4105" s="5">
        <f>IF(tbl_HRMaster[[#This Row],[Attrition]]="Yes",1,0)</f>
        <v>0</v>
      </c>
    </row>
    <row r="4106" spans="1:31" x14ac:dyDescent="0.25">
      <c r="A4106">
        <v>34</v>
      </c>
      <c r="B4106" t="s">
        <v>21</v>
      </c>
      <c r="C4106" t="s">
        <v>22</v>
      </c>
      <c r="D4106" t="s">
        <v>30</v>
      </c>
      <c r="E4106">
        <v>7</v>
      </c>
      <c r="F4106">
        <v>2</v>
      </c>
      <c r="G4106" t="s">
        <v>24</v>
      </c>
      <c r="H4106">
        <v>955</v>
      </c>
      <c r="I4106" t="s">
        <v>34</v>
      </c>
      <c r="J4106">
        <v>1</v>
      </c>
      <c r="K4106" t="s">
        <v>26</v>
      </c>
      <c r="L4106" t="s">
        <v>27</v>
      </c>
      <c r="M4106">
        <v>21770</v>
      </c>
      <c r="N4106">
        <v>1</v>
      </c>
      <c r="O4106">
        <v>13</v>
      </c>
      <c r="P4106">
        <v>0</v>
      </c>
      <c r="Q4106">
        <v>10</v>
      </c>
      <c r="R4106">
        <v>5</v>
      </c>
      <c r="S4106">
        <v>10</v>
      </c>
      <c r="T4106">
        <v>8</v>
      </c>
      <c r="U4106">
        <v>7</v>
      </c>
      <c r="V4106">
        <f>COUNTIF(tbl_HRMaster[EmployeeID],tbl_HRMaster[[#This Row],[EmployeeID]])</f>
        <v>1</v>
      </c>
      <c r="W4106">
        <f>IFERROR(INDEX(tbl_EmployeeSurvey[EnvironmentSatisfaction],MATCH(tbl_HRMaster[[#This Row],[EmployeeID]],tbl_EmployeeSurvey[EmployeeID],0)),"Not Found")</f>
        <v>2</v>
      </c>
      <c r="X4106">
        <f>IFERROR(INDEX(tbl_EmployeeSurvey[JobSatisfaction],MATCH(tbl_HRMaster[[#This Row],[EmployeeID]],tbl_EmployeeSurvey[EmployeeID],0)),"Not Found")</f>
        <v>4</v>
      </c>
      <c r="Y4106" s="5">
        <f>IFERROR(INDEX(tbl_EmployeeSurvey[WorkLifeBalance],MATCH(tbl_HRMaster[[#This Row],[EmployeeID]],tbl_EmployeeSurvey[EmployeeID],0)),"Not Found")</f>
        <v>3</v>
      </c>
      <c r="Z4106" s="5">
        <f>IFERROR(VLOOKUP(tbl_HRMaster[[#This Row],[EmployeeID]],tbl_ManagerSurvey[[EmployeeID]:[PerformanceRating]],2,FALSE),"Not Found")</f>
        <v>3</v>
      </c>
      <c r="AA4106" s="5">
        <f>IFERROR(VLOOKUP(tbl_HRMaster[[#This Row],[EmployeeID]],tbl_ManagerSurvey[[EmployeeID]:[PerformanceRating]],3,FALSE),"Not Found")</f>
        <v>3</v>
      </c>
      <c r="AB4106" s="5" t="str">
        <f>IF(tbl_HRMaster[[#This Row],[Attrition]]="Yes","Left","Active")</f>
        <v>Active</v>
      </c>
      <c r="AC4106" s="5" t="str">
        <f>_xlfn.IFS(tbl_HRMaster[[#This Row],[Age]]&lt;25,"Under 25",tbl_HRMaster[[#This Row],[Age]]&lt;35,"25-34",tbl_HRMaster[[#This Row],[Age]]&lt;45,"35-44",tbl_HRMaster[[#This Row],[Age]]&lt;55,"45-54",TRUE,"Above 54")</f>
        <v>25-34</v>
      </c>
      <c r="AD4106" s="5" t="str">
        <f>_xlfn.IFS(
tbl_HRMaster[[#This Row],[YearsAtCompany]]&lt;2,"&lt; 2 Years",
tbl_HRMaster[[#This Row],[YearsAtCompany]]&lt;5,"2-4 Years",
tbl_HRMaster[[#This Row],[YearsAtCompany]]&lt;10,"5-9 Years",
TRUE,"10+ Years"
)</f>
        <v>10+ Years</v>
      </c>
      <c r="AE4106" s="5">
        <f>IF(tbl_HRMaster[[#This Row],[Attrition]]="Yes",1,0)</f>
        <v>0</v>
      </c>
    </row>
    <row r="4107" spans="1:31" x14ac:dyDescent="0.25">
      <c r="A4107">
        <v>34</v>
      </c>
      <c r="B4107" t="s">
        <v>21</v>
      </c>
      <c r="C4107" t="s">
        <v>22</v>
      </c>
      <c r="D4107" t="s">
        <v>30</v>
      </c>
      <c r="E4107">
        <v>7</v>
      </c>
      <c r="F4107">
        <v>2</v>
      </c>
      <c r="G4107" t="s">
        <v>24</v>
      </c>
      <c r="H4107">
        <v>2425</v>
      </c>
      <c r="I4107" t="s">
        <v>34</v>
      </c>
      <c r="J4107">
        <v>1</v>
      </c>
      <c r="K4107" t="s">
        <v>26</v>
      </c>
      <c r="L4107" t="s">
        <v>27</v>
      </c>
      <c r="M4107">
        <v>21770</v>
      </c>
      <c r="N4107">
        <v>1</v>
      </c>
      <c r="O4107">
        <v>13</v>
      </c>
      <c r="P4107">
        <v>0</v>
      </c>
      <c r="Q4107">
        <v>10</v>
      </c>
      <c r="R4107">
        <v>5</v>
      </c>
      <c r="S4107">
        <v>10</v>
      </c>
      <c r="T4107">
        <v>8</v>
      </c>
      <c r="U4107">
        <v>7</v>
      </c>
      <c r="V4107">
        <f>COUNTIF(tbl_HRMaster[EmployeeID],tbl_HRMaster[[#This Row],[EmployeeID]])</f>
        <v>1</v>
      </c>
      <c r="W4107">
        <f>IFERROR(INDEX(tbl_EmployeeSurvey[EnvironmentSatisfaction],MATCH(tbl_HRMaster[[#This Row],[EmployeeID]],tbl_EmployeeSurvey[EmployeeID],0)),"Not Found")</f>
        <v>2</v>
      </c>
      <c r="X4107">
        <f>IFERROR(INDEX(tbl_EmployeeSurvey[JobSatisfaction],MATCH(tbl_HRMaster[[#This Row],[EmployeeID]],tbl_EmployeeSurvey[EmployeeID],0)),"Not Found")</f>
        <v>4</v>
      </c>
      <c r="Y4107" s="5">
        <f>IFERROR(INDEX(tbl_EmployeeSurvey[WorkLifeBalance],MATCH(tbl_HRMaster[[#This Row],[EmployeeID]],tbl_EmployeeSurvey[EmployeeID],0)),"Not Found")</f>
        <v>3</v>
      </c>
      <c r="Z4107" s="5">
        <f>IFERROR(VLOOKUP(tbl_HRMaster[[#This Row],[EmployeeID]],tbl_ManagerSurvey[[EmployeeID]:[PerformanceRating]],2,FALSE),"Not Found")</f>
        <v>3</v>
      </c>
      <c r="AA4107" s="5">
        <f>IFERROR(VLOOKUP(tbl_HRMaster[[#This Row],[EmployeeID]],tbl_ManagerSurvey[[EmployeeID]:[PerformanceRating]],3,FALSE),"Not Found")</f>
        <v>3</v>
      </c>
      <c r="AB4107" s="5" t="str">
        <f>IF(tbl_HRMaster[[#This Row],[Attrition]]="Yes","Left","Active")</f>
        <v>Active</v>
      </c>
      <c r="AC4107" s="5" t="str">
        <f>_xlfn.IFS(tbl_HRMaster[[#This Row],[Age]]&lt;25,"Under 25",tbl_HRMaster[[#This Row],[Age]]&lt;35,"25-34",tbl_HRMaster[[#This Row],[Age]]&lt;45,"35-44",tbl_HRMaster[[#This Row],[Age]]&lt;55,"45-54",TRUE,"Above 54")</f>
        <v>25-34</v>
      </c>
      <c r="AD4107" s="5" t="str">
        <f>_xlfn.IFS(
tbl_HRMaster[[#This Row],[YearsAtCompany]]&lt;2,"&lt; 2 Years",
tbl_HRMaster[[#This Row],[YearsAtCompany]]&lt;5,"2-4 Years",
tbl_HRMaster[[#This Row],[YearsAtCompany]]&lt;10,"5-9 Years",
TRUE,"10+ Years"
)</f>
        <v>10+ Years</v>
      </c>
      <c r="AE4107" s="5">
        <f>IF(tbl_HRMaster[[#This Row],[Attrition]]="Yes",1,0)</f>
        <v>0</v>
      </c>
    </row>
    <row r="4108" spans="1:31" x14ac:dyDescent="0.25">
      <c r="A4108">
        <v>34</v>
      </c>
      <c r="B4108" t="s">
        <v>21</v>
      </c>
      <c r="C4108" t="s">
        <v>22</v>
      </c>
      <c r="D4108" t="s">
        <v>30</v>
      </c>
      <c r="E4108">
        <v>7</v>
      </c>
      <c r="F4108">
        <v>2</v>
      </c>
      <c r="G4108" t="s">
        <v>24</v>
      </c>
      <c r="H4108">
        <v>3895</v>
      </c>
      <c r="I4108" t="s">
        <v>34</v>
      </c>
      <c r="J4108">
        <v>1</v>
      </c>
      <c r="K4108" t="s">
        <v>26</v>
      </c>
      <c r="L4108" t="s">
        <v>27</v>
      </c>
      <c r="M4108">
        <v>21770</v>
      </c>
      <c r="N4108">
        <v>1</v>
      </c>
      <c r="O4108">
        <v>13</v>
      </c>
      <c r="P4108">
        <v>0</v>
      </c>
      <c r="Q4108">
        <v>10</v>
      </c>
      <c r="R4108">
        <v>5</v>
      </c>
      <c r="S4108">
        <v>10</v>
      </c>
      <c r="T4108">
        <v>8</v>
      </c>
      <c r="U4108">
        <v>7</v>
      </c>
      <c r="V4108">
        <f>COUNTIF(tbl_HRMaster[EmployeeID],tbl_HRMaster[[#This Row],[EmployeeID]])</f>
        <v>1</v>
      </c>
      <c r="W4108">
        <f>IFERROR(INDEX(tbl_EmployeeSurvey[EnvironmentSatisfaction],MATCH(tbl_HRMaster[[#This Row],[EmployeeID]],tbl_EmployeeSurvey[EmployeeID],0)),"Not Found")</f>
        <v>2</v>
      </c>
      <c r="X4108">
        <f>IFERROR(INDEX(tbl_EmployeeSurvey[JobSatisfaction],MATCH(tbl_HRMaster[[#This Row],[EmployeeID]],tbl_EmployeeSurvey[EmployeeID],0)),"Not Found")</f>
        <v>4</v>
      </c>
      <c r="Y4108" s="5">
        <f>IFERROR(INDEX(tbl_EmployeeSurvey[WorkLifeBalance],MATCH(tbl_HRMaster[[#This Row],[EmployeeID]],tbl_EmployeeSurvey[EmployeeID],0)),"Not Found")</f>
        <v>3</v>
      </c>
      <c r="Z4108" s="5">
        <f>IFERROR(VLOOKUP(tbl_HRMaster[[#This Row],[EmployeeID]],tbl_ManagerSurvey[[EmployeeID]:[PerformanceRating]],2,FALSE),"Not Found")</f>
        <v>3</v>
      </c>
      <c r="AA4108" s="5">
        <f>IFERROR(VLOOKUP(tbl_HRMaster[[#This Row],[EmployeeID]],tbl_ManagerSurvey[[EmployeeID]:[PerformanceRating]],3,FALSE),"Not Found")</f>
        <v>3</v>
      </c>
      <c r="AB4108" s="5" t="str">
        <f>IF(tbl_HRMaster[[#This Row],[Attrition]]="Yes","Left","Active")</f>
        <v>Active</v>
      </c>
      <c r="AC4108" s="5" t="str">
        <f>_xlfn.IFS(tbl_HRMaster[[#This Row],[Age]]&lt;25,"Under 25",tbl_HRMaster[[#This Row],[Age]]&lt;35,"25-34",tbl_HRMaster[[#This Row],[Age]]&lt;45,"35-44",tbl_HRMaster[[#This Row],[Age]]&lt;55,"45-54",TRUE,"Above 54")</f>
        <v>25-34</v>
      </c>
      <c r="AD4108" s="5" t="str">
        <f>_xlfn.IFS(
tbl_HRMaster[[#This Row],[YearsAtCompany]]&lt;2,"&lt; 2 Years",
tbl_HRMaster[[#This Row],[YearsAtCompany]]&lt;5,"2-4 Years",
tbl_HRMaster[[#This Row],[YearsAtCompany]]&lt;10,"5-9 Years",
TRUE,"10+ Years"
)</f>
        <v>10+ Years</v>
      </c>
      <c r="AE4108" s="5">
        <f>IF(tbl_HRMaster[[#This Row],[Attrition]]="Yes",1,0)</f>
        <v>0</v>
      </c>
    </row>
    <row r="4109" spans="1:31" x14ac:dyDescent="0.25">
      <c r="A4109">
        <v>43</v>
      </c>
      <c r="B4109" t="s">
        <v>21</v>
      </c>
      <c r="C4109" t="s">
        <v>22</v>
      </c>
      <c r="D4109" t="s">
        <v>30</v>
      </c>
      <c r="E4109">
        <v>25</v>
      </c>
      <c r="F4109">
        <v>4</v>
      </c>
      <c r="G4109" t="s">
        <v>24</v>
      </c>
      <c r="H4109">
        <v>959</v>
      </c>
      <c r="I4109" t="s">
        <v>34</v>
      </c>
      <c r="J4109">
        <v>2</v>
      </c>
      <c r="K4109" t="s">
        <v>35</v>
      </c>
      <c r="L4109" t="s">
        <v>27</v>
      </c>
      <c r="M4109">
        <v>22200</v>
      </c>
      <c r="N4109">
        <v>1</v>
      </c>
      <c r="O4109">
        <v>11</v>
      </c>
      <c r="P4109">
        <v>0</v>
      </c>
      <c r="Q4109">
        <v>10</v>
      </c>
      <c r="R4109">
        <v>2</v>
      </c>
      <c r="S4109">
        <v>10</v>
      </c>
      <c r="T4109">
        <v>8</v>
      </c>
      <c r="U4109">
        <v>8</v>
      </c>
      <c r="V4109">
        <f>COUNTIF(tbl_HRMaster[EmployeeID],tbl_HRMaster[[#This Row],[EmployeeID]])</f>
        <v>1</v>
      </c>
      <c r="W4109">
        <f>IFERROR(INDEX(tbl_EmployeeSurvey[EnvironmentSatisfaction],MATCH(tbl_HRMaster[[#This Row],[EmployeeID]],tbl_EmployeeSurvey[EmployeeID],0)),"Not Found")</f>
        <v>4</v>
      </c>
      <c r="X4109">
        <f>IFERROR(INDEX(tbl_EmployeeSurvey[JobSatisfaction],MATCH(tbl_HRMaster[[#This Row],[EmployeeID]],tbl_EmployeeSurvey[EmployeeID],0)),"Not Found")</f>
        <v>4</v>
      </c>
      <c r="Y4109" s="5">
        <f>IFERROR(INDEX(tbl_EmployeeSurvey[WorkLifeBalance],MATCH(tbl_HRMaster[[#This Row],[EmployeeID]],tbl_EmployeeSurvey[EmployeeID],0)),"Not Found")</f>
        <v>3</v>
      </c>
      <c r="Z4109" s="5">
        <f>IFERROR(VLOOKUP(tbl_HRMaster[[#This Row],[EmployeeID]],tbl_ManagerSurvey[[EmployeeID]:[PerformanceRating]],2,FALSE),"Not Found")</f>
        <v>1</v>
      </c>
      <c r="AA4109" s="5">
        <f>IFERROR(VLOOKUP(tbl_HRMaster[[#This Row],[EmployeeID]],tbl_ManagerSurvey[[EmployeeID]:[PerformanceRating]],3,FALSE),"Not Found")</f>
        <v>3</v>
      </c>
      <c r="AB4109" s="5" t="str">
        <f>IF(tbl_HRMaster[[#This Row],[Attrition]]="Yes","Left","Active")</f>
        <v>Active</v>
      </c>
      <c r="AC4109" s="5" t="str">
        <f>_xlfn.IFS(tbl_HRMaster[[#This Row],[Age]]&lt;25,"Under 25",tbl_HRMaster[[#This Row],[Age]]&lt;35,"25-34",tbl_HRMaster[[#This Row],[Age]]&lt;45,"35-44",tbl_HRMaster[[#This Row],[Age]]&lt;55,"45-54",TRUE,"Above 54")</f>
        <v>35-44</v>
      </c>
      <c r="AD4109" s="5" t="str">
        <f>_xlfn.IFS(
tbl_HRMaster[[#This Row],[YearsAtCompany]]&lt;2,"&lt; 2 Years",
tbl_HRMaster[[#This Row],[YearsAtCompany]]&lt;5,"2-4 Years",
tbl_HRMaster[[#This Row],[YearsAtCompany]]&lt;10,"5-9 Years",
TRUE,"10+ Years"
)</f>
        <v>10+ Years</v>
      </c>
      <c r="AE4109" s="5">
        <f>IF(tbl_HRMaster[[#This Row],[Attrition]]="Yes",1,0)</f>
        <v>0</v>
      </c>
    </row>
    <row r="4110" spans="1:31" x14ac:dyDescent="0.25">
      <c r="A4110">
        <v>43</v>
      </c>
      <c r="B4110" t="s">
        <v>21</v>
      </c>
      <c r="C4110" t="s">
        <v>22</v>
      </c>
      <c r="D4110" t="s">
        <v>30</v>
      </c>
      <c r="E4110">
        <v>25</v>
      </c>
      <c r="F4110">
        <v>4</v>
      </c>
      <c r="G4110" t="s">
        <v>24</v>
      </c>
      <c r="H4110">
        <v>2429</v>
      </c>
      <c r="I4110" t="s">
        <v>34</v>
      </c>
      <c r="J4110">
        <v>2</v>
      </c>
      <c r="K4110" t="s">
        <v>35</v>
      </c>
      <c r="L4110" t="s">
        <v>27</v>
      </c>
      <c r="M4110">
        <v>22200</v>
      </c>
      <c r="N4110">
        <v>1</v>
      </c>
      <c r="O4110">
        <v>11</v>
      </c>
      <c r="P4110">
        <v>0</v>
      </c>
      <c r="Q4110">
        <v>10</v>
      </c>
      <c r="R4110">
        <v>2</v>
      </c>
      <c r="S4110">
        <v>10</v>
      </c>
      <c r="T4110">
        <v>8</v>
      </c>
      <c r="U4110">
        <v>8</v>
      </c>
      <c r="V4110">
        <f>COUNTIF(tbl_HRMaster[EmployeeID],tbl_HRMaster[[#This Row],[EmployeeID]])</f>
        <v>1</v>
      </c>
      <c r="W4110">
        <f>IFERROR(INDEX(tbl_EmployeeSurvey[EnvironmentSatisfaction],MATCH(tbl_HRMaster[[#This Row],[EmployeeID]],tbl_EmployeeSurvey[EmployeeID],0)),"Not Found")</f>
        <v>4</v>
      </c>
      <c r="X4110">
        <f>IFERROR(INDEX(tbl_EmployeeSurvey[JobSatisfaction],MATCH(tbl_HRMaster[[#This Row],[EmployeeID]],tbl_EmployeeSurvey[EmployeeID],0)),"Not Found")</f>
        <v>4</v>
      </c>
      <c r="Y4110" s="5">
        <f>IFERROR(INDEX(tbl_EmployeeSurvey[WorkLifeBalance],MATCH(tbl_HRMaster[[#This Row],[EmployeeID]],tbl_EmployeeSurvey[EmployeeID],0)),"Not Found")</f>
        <v>3</v>
      </c>
      <c r="Z4110" s="5">
        <f>IFERROR(VLOOKUP(tbl_HRMaster[[#This Row],[EmployeeID]],tbl_ManagerSurvey[[EmployeeID]:[PerformanceRating]],2,FALSE),"Not Found")</f>
        <v>1</v>
      </c>
      <c r="AA4110" s="5">
        <f>IFERROR(VLOOKUP(tbl_HRMaster[[#This Row],[EmployeeID]],tbl_ManagerSurvey[[EmployeeID]:[PerformanceRating]],3,FALSE),"Not Found")</f>
        <v>3</v>
      </c>
      <c r="AB4110" s="5" t="str">
        <f>IF(tbl_HRMaster[[#This Row],[Attrition]]="Yes","Left","Active")</f>
        <v>Active</v>
      </c>
      <c r="AC4110" s="5" t="str">
        <f>_xlfn.IFS(tbl_HRMaster[[#This Row],[Age]]&lt;25,"Under 25",tbl_HRMaster[[#This Row],[Age]]&lt;35,"25-34",tbl_HRMaster[[#This Row],[Age]]&lt;45,"35-44",tbl_HRMaster[[#This Row],[Age]]&lt;55,"45-54",TRUE,"Above 54")</f>
        <v>35-44</v>
      </c>
      <c r="AD4110" s="5" t="str">
        <f>_xlfn.IFS(
tbl_HRMaster[[#This Row],[YearsAtCompany]]&lt;2,"&lt; 2 Years",
tbl_HRMaster[[#This Row],[YearsAtCompany]]&lt;5,"2-4 Years",
tbl_HRMaster[[#This Row],[YearsAtCompany]]&lt;10,"5-9 Years",
TRUE,"10+ Years"
)</f>
        <v>10+ Years</v>
      </c>
      <c r="AE4110" s="5">
        <f>IF(tbl_HRMaster[[#This Row],[Attrition]]="Yes",1,0)</f>
        <v>0</v>
      </c>
    </row>
    <row r="4111" spans="1:31" x14ac:dyDescent="0.25">
      <c r="A4111">
        <v>43</v>
      </c>
      <c r="B4111" t="s">
        <v>21</v>
      </c>
      <c r="C4111" t="s">
        <v>22</v>
      </c>
      <c r="D4111" t="s">
        <v>30</v>
      </c>
      <c r="E4111">
        <v>25</v>
      </c>
      <c r="F4111">
        <v>4</v>
      </c>
      <c r="G4111" t="s">
        <v>24</v>
      </c>
      <c r="H4111">
        <v>3899</v>
      </c>
      <c r="I4111" t="s">
        <v>34</v>
      </c>
      <c r="J4111">
        <v>2</v>
      </c>
      <c r="K4111" t="s">
        <v>35</v>
      </c>
      <c r="L4111" t="s">
        <v>27</v>
      </c>
      <c r="M4111">
        <v>22200</v>
      </c>
      <c r="N4111">
        <v>1</v>
      </c>
      <c r="O4111">
        <v>11</v>
      </c>
      <c r="P4111">
        <v>0</v>
      </c>
      <c r="Q4111">
        <v>10</v>
      </c>
      <c r="R4111">
        <v>2</v>
      </c>
      <c r="S4111">
        <v>10</v>
      </c>
      <c r="T4111">
        <v>8</v>
      </c>
      <c r="U4111">
        <v>8</v>
      </c>
      <c r="V4111">
        <f>COUNTIF(tbl_HRMaster[EmployeeID],tbl_HRMaster[[#This Row],[EmployeeID]])</f>
        <v>1</v>
      </c>
      <c r="W4111">
        <f>IFERROR(INDEX(tbl_EmployeeSurvey[EnvironmentSatisfaction],MATCH(tbl_HRMaster[[#This Row],[EmployeeID]],tbl_EmployeeSurvey[EmployeeID],0)),"Not Found")</f>
        <v>4</v>
      </c>
      <c r="X4111">
        <f>IFERROR(INDEX(tbl_EmployeeSurvey[JobSatisfaction],MATCH(tbl_HRMaster[[#This Row],[EmployeeID]],tbl_EmployeeSurvey[EmployeeID],0)),"Not Found")</f>
        <v>4</v>
      </c>
      <c r="Y4111" s="5">
        <f>IFERROR(INDEX(tbl_EmployeeSurvey[WorkLifeBalance],MATCH(tbl_HRMaster[[#This Row],[EmployeeID]],tbl_EmployeeSurvey[EmployeeID],0)),"Not Found")</f>
        <v>3</v>
      </c>
      <c r="Z4111" s="5">
        <f>IFERROR(VLOOKUP(tbl_HRMaster[[#This Row],[EmployeeID]],tbl_ManagerSurvey[[EmployeeID]:[PerformanceRating]],2,FALSE),"Not Found")</f>
        <v>1</v>
      </c>
      <c r="AA4111" s="5">
        <f>IFERROR(VLOOKUP(tbl_HRMaster[[#This Row],[EmployeeID]],tbl_ManagerSurvey[[EmployeeID]:[PerformanceRating]],3,FALSE),"Not Found")</f>
        <v>3</v>
      </c>
      <c r="AB4111" s="5" t="str">
        <f>IF(tbl_HRMaster[[#This Row],[Attrition]]="Yes","Left","Active")</f>
        <v>Active</v>
      </c>
      <c r="AC4111" s="5" t="str">
        <f>_xlfn.IFS(tbl_HRMaster[[#This Row],[Age]]&lt;25,"Under 25",tbl_HRMaster[[#This Row],[Age]]&lt;35,"25-34",tbl_HRMaster[[#This Row],[Age]]&lt;45,"35-44",tbl_HRMaster[[#This Row],[Age]]&lt;55,"45-54",TRUE,"Above 54")</f>
        <v>35-44</v>
      </c>
      <c r="AD4111" s="5" t="str">
        <f>_xlfn.IFS(
tbl_HRMaster[[#This Row],[YearsAtCompany]]&lt;2,"&lt; 2 Years",
tbl_HRMaster[[#This Row],[YearsAtCompany]]&lt;5,"2-4 Years",
tbl_HRMaster[[#This Row],[YearsAtCompany]]&lt;10,"5-9 Years",
TRUE,"10+ Years"
)</f>
        <v>10+ Years</v>
      </c>
      <c r="AE4111" s="5">
        <f>IF(tbl_HRMaster[[#This Row],[Attrition]]="Yes",1,0)</f>
        <v>0</v>
      </c>
    </row>
    <row r="4112" spans="1:31" x14ac:dyDescent="0.25">
      <c r="A4112">
        <v>30</v>
      </c>
      <c r="B4112" t="s">
        <v>21</v>
      </c>
      <c r="C4112" t="s">
        <v>22</v>
      </c>
      <c r="D4112" t="s">
        <v>23</v>
      </c>
      <c r="E4112">
        <v>29</v>
      </c>
      <c r="F4112">
        <v>3</v>
      </c>
      <c r="G4112" t="s">
        <v>45</v>
      </c>
      <c r="H4112">
        <v>617</v>
      </c>
      <c r="I4112" t="s">
        <v>34</v>
      </c>
      <c r="J4112">
        <v>1</v>
      </c>
      <c r="K4112" t="s">
        <v>35</v>
      </c>
      <c r="L4112" t="s">
        <v>41</v>
      </c>
      <c r="M4112">
        <v>25460</v>
      </c>
      <c r="N4112">
        <v>1</v>
      </c>
      <c r="O4112">
        <v>14</v>
      </c>
      <c r="P4112">
        <v>1</v>
      </c>
      <c r="Q4112">
        <v>10</v>
      </c>
      <c r="R4112">
        <v>2</v>
      </c>
      <c r="S4112">
        <v>10</v>
      </c>
      <c r="T4112">
        <v>8</v>
      </c>
      <c r="U4112">
        <v>9</v>
      </c>
      <c r="V4112">
        <f>COUNTIF(tbl_HRMaster[EmployeeID],tbl_HRMaster[[#This Row],[EmployeeID]])</f>
        <v>1</v>
      </c>
      <c r="W4112">
        <f>IFERROR(INDEX(tbl_EmployeeSurvey[EnvironmentSatisfaction],MATCH(tbl_HRMaster[[#This Row],[EmployeeID]],tbl_EmployeeSurvey[EmployeeID],0)),"Not Found")</f>
        <v>3</v>
      </c>
      <c r="X4112">
        <f>IFERROR(INDEX(tbl_EmployeeSurvey[JobSatisfaction],MATCH(tbl_HRMaster[[#This Row],[EmployeeID]],tbl_EmployeeSurvey[EmployeeID],0)),"Not Found")</f>
        <v>3</v>
      </c>
      <c r="Y4112" s="5">
        <f>IFERROR(INDEX(tbl_EmployeeSurvey[WorkLifeBalance],MATCH(tbl_HRMaster[[#This Row],[EmployeeID]],tbl_EmployeeSurvey[EmployeeID],0)),"Not Found")</f>
        <v>2</v>
      </c>
      <c r="Z4112" s="5">
        <f>IFERROR(VLOOKUP(tbl_HRMaster[[#This Row],[EmployeeID]],tbl_ManagerSurvey[[EmployeeID]:[PerformanceRating]],2,FALSE),"Not Found")</f>
        <v>3</v>
      </c>
      <c r="AA4112" s="5">
        <f>IFERROR(VLOOKUP(tbl_HRMaster[[#This Row],[EmployeeID]],tbl_ManagerSurvey[[EmployeeID]:[PerformanceRating]],3,FALSE),"Not Found")</f>
        <v>3</v>
      </c>
      <c r="AB4112" s="5" t="str">
        <f>IF(tbl_HRMaster[[#This Row],[Attrition]]="Yes","Left","Active")</f>
        <v>Active</v>
      </c>
      <c r="AC4112" s="5" t="str">
        <f>_xlfn.IFS(tbl_HRMaster[[#This Row],[Age]]&lt;25,"Under 25",tbl_HRMaster[[#This Row],[Age]]&lt;35,"25-34",tbl_HRMaster[[#This Row],[Age]]&lt;45,"35-44",tbl_HRMaster[[#This Row],[Age]]&lt;55,"45-54",TRUE,"Above 54")</f>
        <v>25-34</v>
      </c>
      <c r="AD4112" s="5" t="str">
        <f>_xlfn.IFS(
tbl_HRMaster[[#This Row],[YearsAtCompany]]&lt;2,"&lt; 2 Years",
tbl_HRMaster[[#This Row],[YearsAtCompany]]&lt;5,"2-4 Years",
tbl_HRMaster[[#This Row],[YearsAtCompany]]&lt;10,"5-9 Years",
TRUE,"10+ Years"
)</f>
        <v>10+ Years</v>
      </c>
      <c r="AE4112" s="5">
        <f>IF(tbl_HRMaster[[#This Row],[Attrition]]="Yes",1,0)</f>
        <v>0</v>
      </c>
    </row>
    <row r="4113" spans="1:31" x14ac:dyDescent="0.25">
      <c r="A4113">
        <v>30</v>
      </c>
      <c r="B4113" t="s">
        <v>21</v>
      </c>
      <c r="C4113" t="s">
        <v>22</v>
      </c>
      <c r="D4113" t="s">
        <v>23</v>
      </c>
      <c r="E4113">
        <v>29</v>
      </c>
      <c r="F4113">
        <v>3</v>
      </c>
      <c r="G4113" t="s">
        <v>45</v>
      </c>
      <c r="H4113">
        <v>2087</v>
      </c>
      <c r="I4113" t="s">
        <v>34</v>
      </c>
      <c r="J4113">
        <v>1</v>
      </c>
      <c r="K4113" t="s">
        <v>35</v>
      </c>
      <c r="L4113" t="s">
        <v>41</v>
      </c>
      <c r="M4113">
        <v>25460</v>
      </c>
      <c r="N4113">
        <v>1</v>
      </c>
      <c r="O4113">
        <v>14</v>
      </c>
      <c r="P4113">
        <v>1</v>
      </c>
      <c r="Q4113">
        <v>10</v>
      </c>
      <c r="R4113">
        <v>2</v>
      </c>
      <c r="S4113">
        <v>10</v>
      </c>
      <c r="T4113">
        <v>8</v>
      </c>
      <c r="U4113">
        <v>9</v>
      </c>
      <c r="V4113">
        <f>COUNTIF(tbl_HRMaster[EmployeeID],tbl_HRMaster[[#This Row],[EmployeeID]])</f>
        <v>1</v>
      </c>
      <c r="W4113">
        <f>IFERROR(INDEX(tbl_EmployeeSurvey[EnvironmentSatisfaction],MATCH(tbl_HRMaster[[#This Row],[EmployeeID]],tbl_EmployeeSurvey[EmployeeID],0)),"Not Found")</f>
        <v>3</v>
      </c>
      <c r="X4113">
        <f>IFERROR(INDEX(tbl_EmployeeSurvey[JobSatisfaction],MATCH(tbl_HRMaster[[#This Row],[EmployeeID]],tbl_EmployeeSurvey[EmployeeID],0)),"Not Found")</f>
        <v>3</v>
      </c>
      <c r="Y4113" s="5">
        <f>IFERROR(INDEX(tbl_EmployeeSurvey[WorkLifeBalance],MATCH(tbl_HRMaster[[#This Row],[EmployeeID]],tbl_EmployeeSurvey[EmployeeID],0)),"Not Found")</f>
        <v>2</v>
      </c>
      <c r="Z4113" s="5">
        <f>IFERROR(VLOOKUP(tbl_HRMaster[[#This Row],[EmployeeID]],tbl_ManagerSurvey[[EmployeeID]:[PerformanceRating]],2,FALSE),"Not Found")</f>
        <v>3</v>
      </c>
      <c r="AA4113" s="5">
        <f>IFERROR(VLOOKUP(tbl_HRMaster[[#This Row],[EmployeeID]],tbl_ManagerSurvey[[EmployeeID]:[PerformanceRating]],3,FALSE),"Not Found")</f>
        <v>3</v>
      </c>
      <c r="AB4113" s="5" t="str">
        <f>IF(tbl_HRMaster[[#This Row],[Attrition]]="Yes","Left","Active")</f>
        <v>Active</v>
      </c>
      <c r="AC4113" s="5" t="str">
        <f>_xlfn.IFS(tbl_HRMaster[[#This Row],[Age]]&lt;25,"Under 25",tbl_HRMaster[[#This Row],[Age]]&lt;35,"25-34",tbl_HRMaster[[#This Row],[Age]]&lt;45,"35-44",tbl_HRMaster[[#This Row],[Age]]&lt;55,"45-54",TRUE,"Above 54")</f>
        <v>25-34</v>
      </c>
      <c r="AD4113" s="5" t="str">
        <f>_xlfn.IFS(
tbl_HRMaster[[#This Row],[YearsAtCompany]]&lt;2,"&lt; 2 Years",
tbl_HRMaster[[#This Row],[YearsAtCompany]]&lt;5,"2-4 Years",
tbl_HRMaster[[#This Row],[YearsAtCompany]]&lt;10,"5-9 Years",
TRUE,"10+ Years"
)</f>
        <v>10+ Years</v>
      </c>
      <c r="AE4113" s="5">
        <f>IF(tbl_HRMaster[[#This Row],[Attrition]]="Yes",1,0)</f>
        <v>0</v>
      </c>
    </row>
    <row r="4114" spans="1:31" x14ac:dyDescent="0.25">
      <c r="A4114">
        <v>30</v>
      </c>
      <c r="B4114" t="s">
        <v>21</v>
      </c>
      <c r="C4114" t="s">
        <v>22</v>
      </c>
      <c r="D4114" t="s">
        <v>23</v>
      </c>
      <c r="E4114">
        <v>29</v>
      </c>
      <c r="F4114">
        <v>3</v>
      </c>
      <c r="G4114" t="s">
        <v>45</v>
      </c>
      <c r="H4114">
        <v>3557</v>
      </c>
      <c r="I4114" t="s">
        <v>34</v>
      </c>
      <c r="J4114">
        <v>1</v>
      </c>
      <c r="K4114" t="s">
        <v>35</v>
      </c>
      <c r="L4114" t="s">
        <v>41</v>
      </c>
      <c r="M4114">
        <v>25460</v>
      </c>
      <c r="N4114">
        <v>1</v>
      </c>
      <c r="O4114">
        <v>14</v>
      </c>
      <c r="P4114">
        <v>1</v>
      </c>
      <c r="Q4114">
        <v>10</v>
      </c>
      <c r="R4114">
        <v>2</v>
      </c>
      <c r="S4114">
        <v>10</v>
      </c>
      <c r="T4114">
        <v>8</v>
      </c>
      <c r="U4114">
        <v>9</v>
      </c>
      <c r="V4114">
        <f>COUNTIF(tbl_HRMaster[EmployeeID],tbl_HRMaster[[#This Row],[EmployeeID]])</f>
        <v>1</v>
      </c>
      <c r="W4114">
        <f>IFERROR(INDEX(tbl_EmployeeSurvey[EnvironmentSatisfaction],MATCH(tbl_HRMaster[[#This Row],[EmployeeID]],tbl_EmployeeSurvey[EmployeeID],0)),"Not Found")</f>
        <v>3</v>
      </c>
      <c r="X4114">
        <f>IFERROR(INDEX(tbl_EmployeeSurvey[JobSatisfaction],MATCH(tbl_HRMaster[[#This Row],[EmployeeID]],tbl_EmployeeSurvey[EmployeeID],0)),"Not Found")</f>
        <v>3</v>
      </c>
      <c r="Y4114" s="5">
        <f>IFERROR(INDEX(tbl_EmployeeSurvey[WorkLifeBalance],MATCH(tbl_HRMaster[[#This Row],[EmployeeID]],tbl_EmployeeSurvey[EmployeeID],0)),"Not Found")</f>
        <v>2</v>
      </c>
      <c r="Z4114" s="5">
        <f>IFERROR(VLOOKUP(tbl_HRMaster[[#This Row],[EmployeeID]],tbl_ManagerSurvey[[EmployeeID]:[PerformanceRating]],2,FALSE),"Not Found")</f>
        <v>3</v>
      </c>
      <c r="AA4114" s="5">
        <f>IFERROR(VLOOKUP(tbl_HRMaster[[#This Row],[EmployeeID]],tbl_ManagerSurvey[[EmployeeID]:[PerformanceRating]],3,FALSE),"Not Found")</f>
        <v>3</v>
      </c>
      <c r="AB4114" s="5" t="str">
        <f>IF(tbl_HRMaster[[#This Row],[Attrition]]="Yes","Left","Active")</f>
        <v>Active</v>
      </c>
      <c r="AC4114" s="5" t="str">
        <f>_xlfn.IFS(tbl_HRMaster[[#This Row],[Age]]&lt;25,"Under 25",tbl_HRMaster[[#This Row],[Age]]&lt;35,"25-34",tbl_HRMaster[[#This Row],[Age]]&lt;45,"35-44",tbl_HRMaster[[#This Row],[Age]]&lt;55,"45-54",TRUE,"Above 54")</f>
        <v>25-34</v>
      </c>
      <c r="AD4114" s="5" t="str">
        <f>_xlfn.IFS(
tbl_HRMaster[[#This Row],[YearsAtCompany]]&lt;2,"&lt; 2 Years",
tbl_HRMaster[[#This Row],[YearsAtCompany]]&lt;5,"2-4 Years",
tbl_HRMaster[[#This Row],[YearsAtCompany]]&lt;10,"5-9 Years",
TRUE,"10+ Years"
)</f>
        <v>10+ Years</v>
      </c>
      <c r="AE4114" s="5">
        <f>IF(tbl_HRMaster[[#This Row],[Attrition]]="Yes",1,0)</f>
        <v>0</v>
      </c>
    </row>
    <row r="4115" spans="1:31" x14ac:dyDescent="0.25">
      <c r="A4115">
        <v>34</v>
      </c>
      <c r="B4115" t="s">
        <v>21</v>
      </c>
      <c r="C4115" t="s">
        <v>22</v>
      </c>
      <c r="D4115" t="s">
        <v>37</v>
      </c>
      <c r="E4115">
        <v>2</v>
      </c>
      <c r="F4115">
        <v>3</v>
      </c>
      <c r="G4115" t="s">
        <v>37</v>
      </c>
      <c r="H4115">
        <v>827</v>
      </c>
      <c r="I4115" t="s">
        <v>34</v>
      </c>
      <c r="J4115">
        <v>2</v>
      </c>
      <c r="K4115" t="s">
        <v>42</v>
      </c>
      <c r="L4115" t="s">
        <v>27</v>
      </c>
      <c r="M4115">
        <v>28180</v>
      </c>
      <c r="N4115">
        <v>1</v>
      </c>
      <c r="O4115">
        <v>13</v>
      </c>
      <c r="P4115">
        <v>1</v>
      </c>
      <c r="Q4115">
        <v>10</v>
      </c>
      <c r="R4115">
        <v>2</v>
      </c>
      <c r="S4115">
        <v>10</v>
      </c>
      <c r="T4115">
        <v>8</v>
      </c>
      <c r="U4115">
        <v>6</v>
      </c>
      <c r="V4115">
        <f>COUNTIF(tbl_HRMaster[EmployeeID],tbl_HRMaster[[#This Row],[EmployeeID]])</f>
        <v>1</v>
      </c>
      <c r="W4115">
        <f>IFERROR(INDEX(tbl_EmployeeSurvey[EnvironmentSatisfaction],MATCH(tbl_HRMaster[[#This Row],[EmployeeID]],tbl_EmployeeSurvey[EmployeeID],0)),"Not Found")</f>
        <v>4</v>
      </c>
      <c r="X4115">
        <f>IFERROR(INDEX(tbl_EmployeeSurvey[JobSatisfaction],MATCH(tbl_HRMaster[[#This Row],[EmployeeID]],tbl_EmployeeSurvey[EmployeeID],0)),"Not Found")</f>
        <v>3</v>
      </c>
      <c r="Y4115" s="5">
        <f>IFERROR(INDEX(tbl_EmployeeSurvey[WorkLifeBalance],MATCH(tbl_HRMaster[[#This Row],[EmployeeID]],tbl_EmployeeSurvey[EmployeeID],0)),"Not Found")</f>
        <v>3</v>
      </c>
      <c r="Z4115" s="5">
        <f>IFERROR(VLOOKUP(tbl_HRMaster[[#This Row],[EmployeeID]],tbl_ManagerSurvey[[EmployeeID]:[PerformanceRating]],2,FALSE),"Not Found")</f>
        <v>3</v>
      </c>
      <c r="AA4115" s="5">
        <f>IFERROR(VLOOKUP(tbl_HRMaster[[#This Row],[EmployeeID]],tbl_ManagerSurvey[[EmployeeID]:[PerformanceRating]],3,FALSE),"Not Found")</f>
        <v>3</v>
      </c>
      <c r="AB4115" s="5" t="str">
        <f>IF(tbl_HRMaster[[#This Row],[Attrition]]="Yes","Left","Active")</f>
        <v>Active</v>
      </c>
      <c r="AC4115" s="5" t="str">
        <f>_xlfn.IFS(tbl_HRMaster[[#This Row],[Age]]&lt;25,"Under 25",tbl_HRMaster[[#This Row],[Age]]&lt;35,"25-34",tbl_HRMaster[[#This Row],[Age]]&lt;45,"35-44",tbl_HRMaster[[#This Row],[Age]]&lt;55,"45-54",TRUE,"Above 54")</f>
        <v>25-34</v>
      </c>
      <c r="AD4115" s="5" t="str">
        <f>_xlfn.IFS(
tbl_HRMaster[[#This Row],[YearsAtCompany]]&lt;2,"&lt; 2 Years",
tbl_HRMaster[[#This Row],[YearsAtCompany]]&lt;5,"2-4 Years",
tbl_HRMaster[[#This Row],[YearsAtCompany]]&lt;10,"5-9 Years",
TRUE,"10+ Years"
)</f>
        <v>10+ Years</v>
      </c>
      <c r="AE4115" s="5">
        <f>IF(tbl_HRMaster[[#This Row],[Attrition]]="Yes",1,0)</f>
        <v>0</v>
      </c>
    </row>
    <row r="4116" spans="1:31" x14ac:dyDescent="0.25">
      <c r="A4116">
        <v>34</v>
      </c>
      <c r="B4116" t="s">
        <v>21</v>
      </c>
      <c r="C4116" t="s">
        <v>22</v>
      </c>
      <c r="D4116" t="s">
        <v>37</v>
      </c>
      <c r="E4116">
        <v>2</v>
      </c>
      <c r="F4116">
        <v>3</v>
      </c>
      <c r="G4116" t="s">
        <v>37</v>
      </c>
      <c r="H4116">
        <v>2297</v>
      </c>
      <c r="I4116" t="s">
        <v>34</v>
      </c>
      <c r="J4116">
        <v>2</v>
      </c>
      <c r="K4116" t="s">
        <v>42</v>
      </c>
      <c r="L4116" t="s">
        <v>27</v>
      </c>
      <c r="M4116">
        <v>28180</v>
      </c>
      <c r="N4116">
        <v>1</v>
      </c>
      <c r="O4116">
        <v>13</v>
      </c>
      <c r="P4116">
        <v>1</v>
      </c>
      <c r="Q4116">
        <v>10</v>
      </c>
      <c r="R4116">
        <v>2</v>
      </c>
      <c r="S4116">
        <v>10</v>
      </c>
      <c r="T4116">
        <v>8</v>
      </c>
      <c r="U4116">
        <v>6</v>
      </c>
      <c r="V4116">
        <f>COUNTIF(tbl_HRMaster[EmployeeID],tbl_HRMaster[[#This Row],[EmployeeID]])</f>
        <v>1</v>
      </c>
      <c r="W4116">
        <f>IFERROR(INDEX(tbl_EmployeeSurvey[EnvironmentSatisfaction],MATCH(tbl_HRMaster[[#This Row],[EmployeeID]],tbl_EmployeeSurvey[EmployeeID],0)),"Not Found")</f>
        <v>4</v>
      </c>
      <c r="X4116">
        <f>IFERROR(INDEX(tbl_EmployeeSurvey[JobSatisfaction],MATCH(tbl_HRMaster[[#This Row],[EmployeeID]],tbl_EmployeeSurvey[EmployeeID],0)),"Not Found")</f>
        <v>3</v>
      </c>
      <c r="Y4116" s="5">
        <f>IFERROR(INDEX(tbl_EmployeeSurvey[WorkLifeBalance],MATCH(tbl_HRMaster[[#This Row],[EmployeeID]],tbl_EmployeeSurvey[EmployeeID],0)),"Not Found")</f>
        <v>3</v>
      </c>
      <c r="Z4116" s="5">
        <f>IFERROR(VLOOKUP(tbl_HRMaster[[#This Row],[EmployeeID]],tbl_ManagerSurvey[[EmployeeID]:[PerformanceRating]],2,FALSE),"Not Found")</f>
        <v>3</v>
      </c>
      <c r="AA4116" s="5">
        <f>IFERROR(VLOOKUP(tbl_HRMaster[[#This Row],[EmployeeID]],tbl_ManagerSurvey[[EmployeeID]:[PerformanceRating]],3,FALSE),"Not Found")</f>
        <v>3</v>
      </c>
      <c r="AB4116" s="5" t="str">
        <f>IF(tbl_HRMaster[[#This Row],[Attrition]]="Yes","Left","Active")</f>
        <v>Active</v>
      </c>
      <c r="AC4116" s="5" t="str">
        <f>_xlfn.IFS(tbl_HRMaster[[#This Row],[Age]]&lt;25,"Under 25",tbl_HRMaster[[#This Row],[Age]]&lt;35,"25-34",tbl_HRMaster[[#This Row],[Age]]&lt;45,"35-44",tbl_HRMaster[[#This Row],[Age]]&lt;55,"45-54",TRUE,"Above 54")</f>
        <v>25-34</v>
      </c>
      <c r="AD4116" s="5" t="str">
        <f>_xlfn.IFS(
tbl_HRMaster[[#This Row],[YearsAtCompany]]&lt;2,"&lt; 2 Years",
tbl_HRMaster[[#This Row],[YearsAtCompany]]&lt;5,"2-4 Years",
tbl_HRMaster[[#This Row],[YearsAtCompany]]&lt;10,"5-9 Years",
TRUE,"10+ Years"
)</f>
        <v>10+ Years</v>
      </c>
      <c r="AE4116" s="5">
        <f>IF(tbl_HRMaster[[#This Row],[Attrition]]="Yes",1,0)</f>
        <v>0</v>
      </c>
    </row>
    <row r="4117" spans="1:31" x14ac:dyDescent="0.25">
      <c r="A4117">
        <v>34</v>
      </c>
      <c r="B4117" t="s">
        <v>21</v>
      </c>
      <c r="C4117" t="s">
        <v>22</v>
      </c>
      <c r="D4117" t="s">
        <v>37</v>
      </c>
      <c r="E4117">
        <v>2</v>
      </c>
      <c r="F4117">
        <v>3</v>
      </c>
      <c r="G4117" t="s">
        <v>37</v>
      </c>
      <c r="H4117">
        <v>3767</v>
      </c>
      <c r="I4117" t="s">
        <v>34</v>
      </c>
      <c r="J4117">
        <v>2</v>
      </c>
      <c r="K4117" t="s">
        <v>42</v>
      </c>
      <c r="L4117" t="s">
        <v>27</v>
      </c>
      <c r="M4117">
        <v>28180</v>
      </c>
      <c r="N4117">
        <v>1</v>
      </c>
      <c r="O4117">
        <v>13</v>
      </c>
      <c r="P4117">
        <v>1</v>
      </c>
      <c r="Q4117">
        <v>10</v>
      </c>
      <c r="R4117">
        <v>2</v>
      </c>
      <c r="S4117">
        <v>10</v>
      </c>
      <c r="T4117">
        <v>8</v>
      </c>
      <c r="U4117">
        <v>6</v>
      </c>
      <c r="V4117">
        <f>COUNTIF(tbl_HRMaster[EmployeeID],tbl_HRMaster[[#This Row],[EmployeeID]])</f>
        <v>1</v>
      </c>
      <c r="W4117">
        <f>IFERROR(INDEX(tbl_EmployeeSurvey[EnvironmentSatisfaction],MATCH(tbl_HRMaster[[#This Row],[EmployeeID]],tbl_EmployeeSurvey[EmployeeID],0)),"Not Found")</f>
        <v>4</v>
      </c>
      <c r="X4117">
        <f>IFERROR(INDEX(tbl_EmployeeSurvey[JobSatisfaction],MATCH(tbl_HRMaster[[#This Row],[EmployeeID]],tbl_EmployeeSurvey[EmployeeID],0)),"Not Found")</f>
        <v>3</v>
      </c>
      <c r="Y4117" s="5">
        <f>IFERROR(INDEX(tbl_EmployeeSurvey[WorkLifeBalance],MATCH(tbl_HRMaster[[#This Row],[EmployeeID]],tbl_EmployeeSurvey[EmployeeID],0)),"Not Found")</f>
        <v>3</v>
      </c>
      <c r="Z4117" s="5">
        <f>IFERROR(VLOOKUP(tbl_HRMaster[[#This Row],[EmployeeID]],tbl_ManagerSurvey[[EmployeeID]:[PerformanceRating]],2,FALSE),"Not Found")</f>
        <v>3</v>
      </c>
      <c r="AA4117" s="5">
        <f>IFERROR(VLOOKUP(tbl_HRMaster[[#This Row],[EmployeeID]],tbl_ManagerSurvey[[EmployeeID]:[PerformanceRating]],3,FALSE),"Not Found")</f>
        <v>3</v>
      </c>
      <c r="AB4117" s="5" t="str">
        <f>IF(tbl_HRMaster[[#This Row],[Attrition]]="Yes","Left","Active")</f>
        <v>Active</v>
      </c>
      <c r="AC4117" s="5" t="str">
        <f>_xlfn.IFS(tbl_HRMaster[[#This Row],[Age]]&lt;25,"Under 25",tbl_HRMaster[[#This Row],[Age]]&lt;35,"25-34",tbl_HRMaster[[#This Row],[Age]]&lt;45,"35-44",tbl_HRMaster[[#This Row],[Age]]&lt;55,"45-54",TRUE,"Above 54")</f>
        <v>25-34</v>
      </c>
      <c r="AD4117" s="5" t="str">
        <f>_xlfn.IFS(
tbl_HRMaster[[#This Row],[YearsAtCompany]]&lt;2,"&lt; 2 Years",
tbl_HRMaster[[#This Row],[YearsAtCompany]]&lt;5,"2-4 Years",
tbl_HRMaster[[#This Row],[YearsAtCompany]]&lt;10,"5-9 Years",
TRUE,"10+ Years"
)</f>
        <v>10+ Years</v>
      </c>
      <c r="AE4117" s="5">
        <f>IF(tbl_HRMaster[[#This Row],[Attrition]]="Yes",1,0)</f>
        <v>0</v>
      </c>
    </row>
    <row r="4118" spans="1:31" x14ac:dyDescent="0.25">
      <c r="A4118">
        <v>41</v>
      </c>
      <c r="B4118" t="s">
        <v>21</v>
      </c>
      <c r="C4118" t="s">
        <v>22</v>
      </c>
      <c r="D4118" t="s">
        <v>23</v>
      </c>
      <c r="E4118">
        <v>6</v>
      </c>
      <c r="F4118">
        <v>4</v>
      </c>
      <c r="G4118" t="s">
        <v>45</v>
      </c>
      <c r="H4118">
        <v>961</v>
      </c>
      <c r="I4118" t="s">
        <v>34</v>
      </c>
      <c r="J4118">
        <v>1</v>
      </c>
      <c r="K4118" t="s">
        <v>31</v>
      </c>
      <c r="L4118" t="s">
        <v>32</v>
      </c>
      <c r="M4118">
        <v>28210</v>
      </c>
      <c r="N4118">
        <v>1</v>
      </c>
      <c r="O4118">
        <v>17</v>
      </c>
      <c r="P4118">
        <v>0</v>
      </c>
      <c r="Q4118">
        <v>10</v>
      </c>
      <c r="R4118">
        <v>3</v>
      </c>
      <c r="S4118">
        <v>10</v>
      </c>
      <c r="T4118">
        <v>8</v>
      </c>
      <c r="U4118">
        <v>7</v>
      </c>
      <c r="V4118">
        <f>COUNTIF(tbl_HRMaster[EmployeeID],tbl_HRMaster[[#This Row],[EmployeeID]])</f>
        <v>1</v>
      </c>
      <c r="W4118">
        <f>IFERROR(INDEX(tbl_EmployeeSurvey[EnvironmentSatisfaction],MATCH(tbl_HRMaster[[#This Row],[EmployeeID]],tbl_EmployeeSurvey[EmployeeID],0)),"Not Found")</f>
        <v>4</v>
      </c>
      <c r="X4118">
        <f>IFERROR(INDEX(tbl_EmployeeSurvey[JobSatisfaction],MATCH(tbl_HRMaster[[#This Row],[EmployeeID]],tbl_EmployeeSurvey[EmployeeID],0)),"Not Found")</f>
        <v>3</v>
      </c>
      <c r="Y4118" s="5">
        <f>IFERROR(INDEX(tbl_EmployeeSurvey[WorkLifeBalance],MATCH(tbl_HRMaster[[#This Row],[EmployeeID]],tbl_EmployeeSurvey[EmployeeID],0)),"Not Found")</f>
        <v>3</v>
      </c>
      <c r="Z4118" s="5">
        <f>IFERROR(VLOOKUP(tbl_HRMaster[[#This Row],[EmployeeID]],tbl_ManagerSurvey[[EmployeeID]:[PerformanceRating]],2,FALSE),"Not Found")</f>
        <v>3</v>
      </c>
      <c r="AA4118" s="5">
        <f>IFERROR(VLOOKUP(tbl_HRMaster[[#This Row],[EmployeeID]],tbl_ManagerSurvey[[EmployeeID]:[PerformanceRating]],3,FALSE),"Not Found")</f>
        <v>3</v>
      </c>
      <c r="AB4118" s="5" t="str">
        <f>IF(tbl_HRMaster[[#This Row],[Attrition]]="Yes","Left","Active")</f>
        <v>Active</v>
      </c>
      <c r="AC4118" s="5" t="str">
        <f>_xlfn.IFS(tbl_HRMaster[[#This Row],[Age]]&lt;25,"Under 25",tbl_HRMaster[[#This Row],[Age]]&lt;35,"25-34",tbl_HRMaster[[#This Row],[Age]]&lt;45,"35-44",tbl_HRMaster[[#This Row],[Age]]&lt;55,"45-54",TRUE,"Above 54")</f>
        <v>35-44</v>
      </c>
      <c r="AD4118" s="5" t="str">
        <f>_xlfn.IFS(
tbl_HRMaster[[#This Row],[YearsAtCompany]]&lt;2,"&lt; 2 Years",
tbl_HRMaster[[#This Row],[YearsAtCompany]]&lt;5,"2-4 Years",
tbl_HRMaster[[#This Row],[YearsAtCompany]]&lt;10,"5-9 Years",
TRUE,"10+ Years"
)</f>
        <v>10+ Years</v>
      </c>
      <c r="AE4118" s="5">
        <f>IF(tbl_HRMaster[[#This Row],[Attrition]]="Yes",1,0)</f>
        <v>0</v>
      </c>
    </row>
    <row r="4119" spans="1:31" x14ac:dyDescent="0.25">
      <c r="A4119">
        <v>41</v>
      </c>
      <c r="B4119" t="s">
        <v>21</v>
      </c>
      <c r="C4119" t="s">
        <v>22</v>
      </c>
      <c r="D4119" t="s">
        <v>23</v>
      </c>
      <c r="E4119">
        <v>6</v>
      </c>
      <c r="F4119">
        <v>4</v>
      </c>
      <c r="G4119" t="s">
        <v>45</v>
      </c>
      <c r="H4119">
        <v>2431</v>
      </c>
      <c r="I4119" t="s">
        <v>34</v>
      </c>
      <c r="J4119">
        <v>1</v>
      </c>
      <c r="K4119" t="s">
        <v>31</v>
      </c>
      <c r="L4119" t="s">
        <v>32</v>
      </c>
      <c r="M4119">
        <v>28210</v>
      </c>
      <c r="N4119">
        <v>1</v>
      </c>
      <c r="O4119">
        <v>17</v>
      </c>
      <c r="P4119">
        <v>0</v>
      </c>
      <c r="Q4119">
        <v>10</v>
      </c>
      <c r="R4119">
        <v>3</v>
      </c>
      <c r="S4119">
        <v>10</v>
      </c>
      <c r="T4119">
        <v>8</v>
      </c>
      <c r="U4119">
        <v>7</v>
      </c>
      <c r="V4119">
        <f>COUNTIF(tbl_HRMaster[EmployeeID],tbl_HRMaster[[#This Row],[EmployeeID]])</f>
        <v>1</v>
      </c>
      <c r="W4119">
        <f>IFERROR(INDEX(tbl_EmployeeSurvey[EnvironmentSatisfaction],MATCH(tbl_HRMaster[[#This Row],[EmployeeID]],tbl_EmployeeSurvey[EmployeeID],0)),"Not Found")</f>
        <v>4</v>
      </c>
      <c r="X4119">
        <f>IFERROR(INDEX(tbl_EmployeeSurvey[JobSatisfaction],MATCH(tbl_HRMaster[[#This Row],[EmployeeID]],tbl_EmployeeSurvey[EmployeeID],0)),"Not Found")</f>
        <v>3</v>
      </c>
      <c r="Y4119" s="5">
        <f>IFERROR(INDEX(tbl_EmployeeSurvey[WorkLifeBalance],MATCH(tbl_HRMaster[[#This Row],[EmployeeID]],tbl_EmployeeSurvey[EmployeeID],0)),"Not Found")</f>
        <v>3</v>
      </c>
      <c r="Z4119" s="5">
        <f>IFERROR(VLOOKUP(tbl_HRMaster[[#This Row],[EmployeeID]],tbl_ManagerSurvey[[EmployeeID]:[PerformanceRating]],2,FALSE),"Not Found")</f>
        <v>3</v>
      </c>
      <c r="AA4119" s="5">
        <f>IFERROR(VLOOKUP(tbl_HRMaster[[#This Row],[EmployeeID]],tbl_ManagerSurvey[[EmployeeID]:[PerformanceRating]],3,FALSE),"Not Found")</f>
        <v>3</v>
      </c>
      <c r="AB4119" s="5" t="str">
        <f>IF(tbl_HRMaster[[#This Row],[Attrition]]="Yes","Left","Active")</f>
        <v>Active</v>
      </c>
      <c r="AC4119" s="5" t="str">
        <f>_xlfn.IFS(tbl_HRMaster[[#This Row],[Age]]&lt;25,"Under 25",tbl_HRMaster[[#This Row],[Age]]&lt;35,"25-34",tbl_HRMaster[[#This Row],[Age]]&lt;45,"35-44",tbl_HRMaster[[#This Row],[Age]]&lt;55,"45-54",TRUE,"Above 54")</f>
        <v>35-44</v>
      </c>
      <c r="AD4119" s="5" t="str">
        <f>_xlfn.IFS(
tbl_HRMaster[[#This Row],[YearsAtCompany]]&lt;2,"&lt; 2 Years",
tbl_HRMaster[[#This Row],[YearsAtCompany]]&lt;5,"2-4 Years",
tbl_HRMaster[[#This Row],[YearsAtCompany]]&lt;10,"5-9 Years",
TRUE,"10+ Years"
)</f>
        <v>10+ Years</v>
      </c>
      <c r="AE4119" s="5">
        <f>IF(tbl_HRMaster[[#This Row],[Attrition]]="Yes",1,0)</f>
        <v>0</v>
      </c>
    </row>
    <row r="4120" spans="1:31" x14ac:dyDescent="0.25">
      <c r="A4120">
        <v>41</v>
      </c>
      <c r="B4120" t="s">
        <v>21</v>
      </c>
      <c r="C4120" t="s">
        <v>22</v>
      </c>
      <c r="D4120" t="s">
        <v>23</v>
      </c>
      <c r="E4120">
        <v>6</v>
      </c>
      <c r="F4120">
        <v>4</v>
      </c>
      <c r="G4120" t="s">
        <v>45</v>
      </c>
      <c r="H4120">
        <v>3901</v>
      </c>
      <c r="I4120" t="s">
        <v>34</v>
      </c>
      <c r="J4120">
        <v>1</v>
      </c>
      <c r="K4120" t="s">
        <v>31</v>
      </c>
      <c r="L4120" t="s">
        <v>32</v>
      </c>
      <c r="M4120">
        <v>28210</v>
      </c>
      <c r="N4120">
        <v>1</v>
      </c>
      <c r="O4120">
        <v>17</v>
      </c>
      <c r="P4120">
        <v>0</v>
      </c>
      <c r="Q4120">
        <v>10</v>
      </c>
      <c r="R4120">
        <v>3</v>
      </c>
      <c r="S4120">
        <v>10</v>
      </c>
      <c r="T4120">
        <v>8</v>
      </c>
      <c r="U4120">
        <v>7</v>
      </c>
      <c r="V4120">
        <f>COUNTIF(tbl_HRMaster[EmployeeID],tbl_HRMaster[[#This Row],[EmployeeID]])</f>
        <v>1</v>
      </c>
      <c r="W4120">
        <f>IFERROR(INDEX(tbl_EmployeeSurvey[EnvironmentSatisfaction],MATCH(tbl_HRMaster[[#This Row],[EmployeeID]],tbl_EmployeeSurvey[EmployeeID],0)),"Not Found")</f>
        <v>4</v>
      </c>
      <c r="X4120">
        <f>IFERROR(INDEX(tbl_EmployeeSurvey[JobSatisfaction],MATCH(tbl_HRMaster[[#This Row],[EmployeeID]],tbl_EmployeeSurvey[EmployeeID],0)),"Not Found")</f>
        <v>3</v>
      </c>
      <c r="Y4120" s="5">
        <f>IFERROR(INDEX(tbl_EmployeeSurvey[WorkLifeBalance],MATCH(tbl_HRMaster[[#This Row],[EmployeeID]],tbl_EmployeeSurvey[EmployeeID],0)),"Not Found")</f>
        <v>3</v>
      </c>
      <c r="Z4120" s="5">
        <f>IFERROR(VLOOKUP(tbl_HRMaster[[#This Row],[EmployeeID]],tbl_ManagerSurvey[[EmployeeID]:[PerformanceRating]],2,FALSE),"Not Found")</f>
        <v>3</v>
      </c>
      <c r="AA4120" s="5">
        <f>IFERROR(VLOOKUP(tbl_HRMaster[[#This Row],[EmployeeID]],tbl_ManagerSurvey[[EmployeeID]:[PerformanceRating]],3,FALSE),"Not Found")</f>
        <v>3</v>
      </c>
      <c r="AB4120" s="5" t="str">
        <f>IF(tbl_HRMaster[[#This Row],[Attrition]]="Yes","Left","Active")</f>
        <v>Active</v>
      </c>
      <c r="AC4120" s="5" t="str">
        <f>_xlfn.IFS(tbl_HRMaster[[#This Row],[Age]]&lt;25,"Under 25",tbl_HRMaster[[#This Row],[Age]]&lt;35,"25-34",tbl_HRMaster[[#This Row],[Age]]&lt;45,"35-44",tbl_HRMaster[[#This Row],[Age]]&lt;55,"45-54",TRUE,"Above 54")</f>
        <v>35-44</v>
      </c>
      <c r="AD4120" s="5" t="str">
        <f>_xlfn.IFS(
tbl_HRMaster[[#This Row],[YearsAtCompany]]&lt;2,"&lt; 2 Years",
tbl_HRMaster[[#This Row],[YearsAtCompany]]&lt;5,"2-4 Years",
tbl_HRMaster[[#This Row],[YearsAtCompany]]&lt;10,"5-9 Years",
TRUE,"10+ Years"
)</f>
        <v>10+ Years</v>
      </c>
      <c r="AE4120" s="5">
        <f>IF(tbl_HRMaster[[#This Row],[Attrition]]="Yes",1,0)</f>
        <v>0</v>
      </c>
    </row>
    <row r="4121" spans="1:31" x14ac:dyDescent="0.25">
      <c r="A4121">
        <v>29</v>
      </c>
      <c r="B4121" t="s">
        <v>21</v>
      </c>
      <c r="C4121" t="s">
        <v>22</v>
      </c>
      <c r="D4121" t="s">
        <v>30</v>
      </c>
      <c r="E4121">
        <v>16</v>
      </c>
      <c r="F4121">
        <v>2</v>
      </c>
      <c r="G4121" t="s">
        <v>24</v>
      </c>
      <c r="H4121">
        <v>1228</v>
      </c>
      <c r="I4121" t="s">
        <v>25</v>
      </c>
      <c r="J4121">
        <v>4</v>
      </c>
      <c r="K4121" t="s">
        <v>40</v>
      </c>
      <c r="L4121" t="s">
        <v>41</v>
      </c>
      <c r="M4121">
        <v>36460</v>
      </c>
      <c r="N4121">
        <v>1</v>
      </c>
      <c r="O4121">
        <v>14</v>
      </c>
      <c r="P4121">
        <v>0</v>
      </c>
      <c r="Q4121">
        <v>10</v>
      </c>
      <c r="R4121">
        <v>3</v>
      </c>
      <c r="S4121">
        <v>10</v>
      </c>
      <c r="T4121">
        <v>8</v>
      </c>
      <c r="U4121">
        <v>8</v>
      </c>
      <c r="V4121">
        <f>COUNTIF(tbl_HRMaster[EmployeeID],tbl_HRMaster[[#This Row],[EmployeeID]])</f>
        <v>1</v>
      </c>
      <c r="W4121">
        <f>IFERROR(INDEX(tbl_EmployeeSurvey[EnvironmentSatisfaction],MATCH(tbl_HRMaster[[#This Row],[EmployeeID]],tbl_EmployeeSurvey[EmployeeID],0)),"Not Found")</f>
        <v>2</v>
      </c>
      <c r="X4121">
        <f>IFERROR(INDEX(tbl_EmployeeSurvey[JobSatisfaction],MATCH(tbl_HRMaster[[#This Row],[EmployeeID]],tbl_EmployeeSurvey[EmployeeID],0)),"Not Found")</f>
        <v>1</v>
      </c>
      <c r="Y4121" s="5">
        <f>IFERROR(INDEX(tbl_EmployeeSurvey[WorkLifeBalance],MATCH(tbl_HRMaster[[#This Row],[EmployeeID]],tbl_EmployeeSurvey[EmployeeID],0)),"Not Found")</f>
        <v>3</v>
      </c>
      <c r="Z4121" s="5">
        <f>IFERROR(VLOOKUP(tbl_HRMaster[[#This Row],[EmployeeID]],tbl_ManagerSurvey[[EmployeeID]:[PerformanceRating]],2,FALSE),"Not Found")</f>
        <v>4</v>
      </c>
      <c r="AA4121" s="5">
        <f>IFERROR(VLOOKUP(tbl_HRMaster[[#This Row],[EmployeeID]],tbl_ManagerSurvey[[EmployeeID]:[PerformanceRating]],3,FALSE),"Not Found")</f>
        <v>3</v>
      </c>
      <c r="AB4121" s="5" t="str">
        <f>IF(tbl_HRMaster[[#This Row],[Attrition]]="Yes","Left","Active")</f>
        <v>Active</v>
      </c>
      <c r="AC4121" s="5" t="str">
        <f>_xlfn.IFS(tbl_HRMaster[[#This Row],[Age]]&lt;25,"Under 25",tbl_HRMaster[[#This Row],[Age]]&lt;35,"25-34",tbl_HRMaster[[#This Row],[Age]]&lt;45,"35-44",tbl_HRMaster[[#This Row],[Age]]&lt;55,"45-54",TRUE,"Above 54")</f>
        <v>25-34</v>
      </c>
      <c r="AD4121" s="5" t="str">
        <f>_xlfn.IFS(
tbl_HRMaster[[#This Row],[YearsAtCompany]]&lt;2,"&lt; 2 Years",
tbl_HRMaster[[#This Row],[YearsAtCompany]]&lt;5,"2-4 Years",
tbl_HRMaster[[#This Row],[YearsAtCompany]]&lt;10,"5-9 Years",
TRUE,"10+ Years"
)</f>
        <v>10+ Years</v>
      </c>
      <c r="AE4121" s="5">
        <f>IF(tbl_HRMaster[[#This Row],[Attrition]]="Yes",1,0)</f>
        <v>0</v>
      </c>
    </row>
    <row r="4122" spans="1:31" x14ac:dyDescent="0.25">
      <c r="A4122">
        <v>29</v>
      </c>
      <c r="B4122" t="s">
        <v>21</v>
      </c>
      <c r="C4122" t="s">
        <v>22</v>
      </c>
      <c r="D4122" t="s">
        <v>30</v>
      </c>
      <c r="E4122">
        <v>16</v>
      </c>
      <c r="F4122">
        <v>2</v>
      </c>
      <c r="G4122" t="s">
        <v>24</v>
      </c>
      <c r="H4122">
        <v>2698</v>
      </c>
      <c r="I4122" t="s">
        <v>25</v>
      </c>
      <c r="J4122">
        <v>4</v>
      </c>
      <c r="K4122" t="s">
        <v>40</v>
      </c>
      <c r="L4122" t="s">
        <v>41</v>
      </c>
      <c r="M4122">
        <v>36460</v>
      </c>
      <c r="N4122">
        <v>1</v>
      </c>
      <c r="O4122">
        <v>14</v>
      </c>
      <c r="P4122">
        <v>0</v>
      </c>
      <c r="Q4122">
        <v>10</v>
      </c>
      <c r="R4122">
        <v>3</v>
      </c>
      <c r="S4122">
        <v>10</v>
      </c>
      <c r="T4122">
        <v>8</v>
      </c>
      <c r="U4122">
        <v>8</v>
      </c>
      <c r="V4122">
        <f>COUNTIF(tbl_HRMaster[EmployeeID],tbl_HRMaster[[#This Row],[EmployeeID]])</f>
        <v>1</v>
      </c>
      <c r="W4122">
        <f>IFERROR(INDEX(tbl_EmployeeSurvey[EnvironmentSatisfaction],MATCH(tbl_HRMaster[[#This Row],[EmployeeID]],tbl_EmployeeSurvey[EmployeeID],0)),"Not Found")</f>
        <v>2</v>
      </c>
      <c r="X4122">
        <f>IFERROR(INDEX(tbl_EmployeeSurvey[JobSatisfaction],MATCH(tbl_HRMaster[[#This Row],[EmployeeID]],tbl_EmployeeSurvey[EmployeeID],0)),"Not Found")</f>
        <v>1</v>
      </c>
      <c r="Y4122" s="5">
        <f>IFERROR(INDEX(tbl_EmployeeSurvey[WorkLifeBalance],MATCH(tbl_HRMaster[[#This Row],[EmployeeID]],tbl_EmployeeSurvey[EmployeeID],0)),"Not Found")</f>
        <v>3</v>
      </c>
      <c r="Z4122" s="5">
        <f>IFERROR(VLOOKUP(tbl_HRMaster[[#This Row],[EmployeeID]],tbl_ManagerSurvey[[EmployeeID]:[PerformanceRating]],2,FALSE),"Not Found")</f>
        <v>4</v>
      </c>
      <c r="AA4122" s="5">
        <f>IFERROR(VLOOKUP(tbl_HRMaster[[#This Row],[EmployeeID]],tbl_ManagerSurvey[[EmployeeID]:[PerformanceRating]],3,FALSE),"Not Found")</f>
        <v>3</v>
      </c>
      <c r="AB4122" s="5" t="str">
        <f>IF(tbl_HRMaster[[#This Row],[Attrition]]="Yes","Left","Active")</f>
        <v>Active</v>
      </c>
      <c r="AC4122" s="5" t="str">
        <f>_xlfn.IFS(tbl_HRMaster[[#This Row],[Age]]&lt;25,"Under 25",tbl_HRMaster[[#This Row],[Age]]&lt;35,"25-34",tbl_HRMaster[[#This Row],[Age]]&lt;45,"35-44",tbl_HRMaster[[#This Row],[Age]]&lt;55,"45-54",TRUE,"Above 54")</f>
        <v>25-34</v>
      </c>
      <c r="AD4122" s="5" t="str">
        <f>_xlfn.IFS(
tbl_HRMaster[[#This Row],[YearsAtCompany]]&lt;2,"&lt; 2 Years",
tbl_HRMaster[[#This Row],[YearsAtCompany]]&lt;5,"2-4 Years",
tbl_HRMaster[[#This Row],[YearsAtCompany]]&lt;10,"5-9 Years",
TRUE,"10+ Years"
)</f>
        <v>10+ Years</v>
      </c>
      <c r="AE4122" s="5">
        <f>IF(tbl_HRMaster[[#This Row],[Attrition]]="Yes",1,0)</f>
        <v>0</v>
      </c>
    </row>
    <row r="4123" spans="1:31" x14ac:dyDescent="0.25">
      <c r="A4123">
        <v>29</v>
      </c>
      <c r="B4123" t="s">
        <v>21</v>
      </c>
      <c r="C4123" t="s">
        <v>22</v>
      </c>
      <c r="D4123" t="s">
        <v>30</v>
      </c>
      <c r="E4123">
        <v>16</v>
      </c>
      <c r="F4123">
        <v>2</v>
      </c>
      <c r="G4123" t="s">
        <v>24</v>
      </c>
      <c r="H4123">
        <v>4168</v>
      </c>
      <c r="I4123" t="s">
        <v>25</v>
      </c>
      <c r="J4123">
        <v>4</v>
      </c>
      <c r="K4123" t="s">
        <v>40</v>
      </c>
      <c r="L4123" t="s">
        <v>41</v>
      </c>
      <c r="M4123">
        <v>36460</v>
      </c>
      <c r="N4123">
        <v>1</v>
      </c>
      <c r="O4123">
        <v>14</v>
      </c>
      <c r="P4123">
        <v>0</v>
      </c>
      <c r="Q4123">
        <v>10</v>
      </c>
      <c r="R4123">
        <v>3</v>
      </c>
      <c r="S4123">
        <v>10</v>
      </c>
      <c r="T4123">
        <v>8</v>
      </c>
      <c r="U4123">
        <v>8</v>
      </c>
      <c r="V4123">
        <f>COUNTIF(tbl_HRMaster[EmployeeID],tbl_HRMaster[[#This Row],[EmployeeID]])</f>
        <v>1</v>
      </c>
      <c r="W4123">
        <f>IFERROR(INDEX(tbl_EmployeeSurvey[EnvironmentSatisfaction],MATCH(tbl_HRMaster[[#This Row],[EmployeeID]],tbl_EmployeeSurvey[EmployeeID],0)),"Not Found")</f>
        <v>2</v>
      </c>
      <c r="X4123">
        <f>IFERROR(INDEX(tbl_EmployeeSurvey[JobSatisfaction],MATCH(tbl_HRMaster[[#This Row],[EmployeeID]],tbl_EmployeeSurvey[EmployeeID],0)),"Not Found")</f>
        <v>1</v>
      </c>
      <c r="Y4123" s="5">
        <f>IFERROR(INDEX(tbl_EmployeeSurvey[WorkLifeBalance],MATCH(tbl_HRMaster[[#This Row],[EmployeeID]],tbl_EmployeeSurvey[EmployeeID],0)),"Not Found")</f>
        <v>3</v>
      </c>
      <c r="Z4123" s="5">
        <f>IFERROR(VLOOKUP(tbl_HRMaster[[#This Row],[EmployeeID]],tbl_ManagerSurvey[[EmployeeID]:[PerformanceRating]],2,FALSE),"Not Found")</f>
        <v>4</v>
      </c>
      <c r="AA4123" s="5">
        <f>IFERROR(VLOOKUP(tbl_HRMaster[[#This Row],[EmployeeID]],tbl_ManagerSurvey[[EmployeeID]:[PerformanceRating]],3,FALSE),"Not Found")</f>
        <v>3</v>
      </c>
      <c r="AB4123" s="5" t="str">
        <f>IF(tbl_HRMaster[[#This Row],[Attrition]]="Yes","Left","Active")</f>
        <v>Active</v>
      </c>
      <c r="AC4123" s="5" t="str">
        <f>_xlfn.IFS(tbl_HRMaster[[#This Row],[Age]]&lt;25,"Under 25",tbl_HRMaster[[#This Row],[Age]]&lt;35,"25-34",tbl_HRMaster[[#This Row],[Age]]&lt;45,"35-44",tbl_HRMaster[[#This Row],[Age]]&lt;55,"45-54",TRUE,"Above 54")</f>
        <v>25-34</v>
      </c>
      <c r="AD4123" s="5" t="str">
        <f>_xlfn.IFS(
tbl_HRMaster[[#This Row],[YearsAtCompany]]&lt;2,"&lt; 2 Years",
tbl_HRMaster[[#This Row],[YearsAtCompany]]&lt;5,"2-4 Years",
tbl_HRMaster[[#This Row],[YearsAtCompany]]&lt;10,"5-9 Years",
TRUE,"10+ Years"
)</f>
        <v>10+ Years</v>
      </c>
      <c r="AE4123" s="5">
        <f>IF(tbl_HRMaster[[#This Row],[Attrition]]="Yes",1,0)</f>
        <v>0</v>
      </c>
    </row>
    <row r="4124" spans="1:31" x14ac:dyDescent="0.25">
      <c r="A4124">
        <v>34</v>
      </c>
      <c r="B4124" t="s">
        <v>21</v>
      </c>
      <c r="C4124" t="s">
        <v>22</v>
      </c>
      <c r="D4124" t="s">
        <v>30</v>
      </c>
      <c r="E4124">
        <v>1</v>
      </c>
      <c r="F4124">
        <v>5</v>
      </c>
      <c r="G4124" t="s">
        <v>38</v>
      </c>
      <c r="H4124">
        <v>246</v>
      </c>
      <c r="I4124" t="s">
        <v>34</v>
      </c>
      <c r="J4124">
        <v>1</v>
      </c>
      <c r="K4124" t="s">
        <v>31</v>
      </c>
      <c r="L4124" t="s">
        <v>27</v>
      </c>
      <c r="M4124">
        <v>53810</v>
      </c>
      <c r="N4124">
        <v>1</v>
      </c>
      <c r="O4124">
        <v>12</v>
      </c>
      <c r="P4124">
        <v>0</v>
      </c>
      <c r="Q4124">
        <v>10</v>
      </c>
      <c r="R4124">
        <v>0</v>
      </c>
      <c r="S4124">
        <v>10</v>
      </c>
      <c r="T4124">
        <v>8</v>
      </c>
      <c r="U4124">
        <v>8</v>
      </c>
      <c r="V4124">
        <f>COUNTIF(tbl_HRMaster[EmployeeID],tbl_HRMaster[[#This Row],[EmployeeID]])</f>
        <v>1</v>
      </c>
      <c r="W4124">
        <f>IFERROR(INDEX(tbl_EmployeeSurvey[EnvironmentSatisfaction],MATCH(tbl_HRMaster[[#This Row],[EmployeeID]],tbl_EmployeeSurvey[EmployeeID],0)),"Not Found")</f>
        <v>2</v>
      </c>
      <c r="X4124">
        <f>IFERROR(INDEX(tbl_EmployeeSurvey[JobSatisfaction],MATCH(tbl_HRMaster[[#This Row],[EmployeeID]],tbl_EmployeeSurvey[EmployeeID],0)),"Not Found")</f>
        <v>4</v>
      </c>
      <c r="Y4124" s="5">
        <f>IFERROR(INDEX(tbl_EmployeeSurvey[WorkLifeBalance],MATCH(tbl_HRMaster[[#This Row],[EmployeeID]],tbl_EmployeeSurvey[EmployeeID],0)),"Not Found")</f>
        <v>2</v>
      </c>
      <c r="Z4124" s="5">
        <f>IFERROR(VLOOKUP(tbl_HRMaster[[#This Row],[EmployeeID]],tbl_ManagerSurvey[[EmployeeID]:[PerformanceRating]],2,FALSE),"Not Found")</f>
        <v>3</v>
      </c>
      <c r="AA4124" s="5">
        <f>IFERROR(VLOOKUP(tbl_HRMaster[[#This Row],[EmployeeID]],tbl_ManagerSurvey[[EmployeeID]:[PerformanceRating]],3,FALSE),"Not Found")</f>
        <v>3</v>
      </c>
      <c r="AB4124" s="5" t="str">
        <f>IF(tbl_HRMaster[[#This Row],[Attrition]]="Yes","Left","Active")</f>
        <v>Active</v>
      </c>
      <c r="AC4124" s="5" t="str">
        <f>_xlfn.IFS(tbl_HRMaster[[#This Row],[Age]]&lt;25,"Under 25",tbl_HRMaster[[#This Row],[Age]]&lt;35,"25-34",tbl_HRMaster[[#This Row],[Age]]&lt;45,"35-44",tbl_HRMaster[[#This Row],[Age]]&lt;55,"45-54",TRUE,"Above 54")</f>
        <v>25-34</v>
      </c>
      <c r="AD4124" s="5" t="str">
        <f>_xlfn.IFS(
tbl_HRMaster[[#This Row],[YearsAtCompany]]&lt;2,"&lt; 2 Years",
tbl_HRMaster[[#This Row],[YearsAtCompany]]&lt;5,"2-4 Years",
tbl_HRMaster[[#This Row],[YearsAtCompany]]&lt;10,"5-9 Years",
TRUE,"10+ Years"
)</f>
        <v>10+ Years</v>
      </c>
      <c r="AE4124" s="5">
        <f>IF(tbl_HRMaster[[#This Row],[Attrition]]="Yes",1,0)</f>
        <v>0</v>
      </c>
    </row>
    <row r="4125" spans="1:31" x14ac:dyDescent="0.25">
      <c r="A4125">
        <v>34</v>
      </c>
      <c r="B4125" t="s">
        <v>21</v>
      </c>
      <c r="C4125" t="s">
        <v>22</v>
      </c>
      <c r="D4125" t="s">
        <v>30</v>
      </c>
      <c r="E4125">
        <v>1</v>
      </c>
      <c r="F4125">
        <v>5</v>
      </c>
      <c r="G4125" t="s">
        <v>38</v>
      </c>
      <c r="H4125">
        <v>1716</v>
      </c>
      <c r="I4125" t="s">
        <v>34</v>
      </c>
      <c r="J4125">
        <v>1</v>
      </c>
      <c r="K4125" t="s">
        <v>31</v>
      </c>
      <c r="L4125" t="s">
        <v>27</v>
      </c>
      <c r="M4125">
        <v>53810</v>
      </c>
      <c r="N4125">
        <v>1</v>
      </c>
      <c r="O4125">
        <v>12</v>
      </c>
      <c r="P4125">
        <v>0</v>
      </c>
      <c r="Q4125">
        <v>10</v>
      </c>
      <c r="R4125">
        <v>0</v>
      </c>
      <c r="S4125">
        <v>10</v>
      </c>
      <c r="T4125">
        <v>8</v>
      </c>
      <c r="U4125">
        <v>8</v>
      </c>
      <c r="V4125">
        <f>COUNTIF(tbl_HRMaster[EmployeeID],tbl_HRMaster[[#This Row],[EmployeeID]])</f>
        <v>1</v>
      </c>
      <c r="W4125">
        <f>IFERROR(INDEX(tbl_EmployeeSurvey[EnvironmentSatisfaction],MATCH(tbl_HRMaster[[#This Row],[EmployeeID]],tbl_EmployeeSurvey[EmployeeID],0)),"Not Found")</f>
        <v>2</v>
      </c>
      <c r="X4125">
        <f>IFERROR(INDEX(tbl_EmployeeSurvey[JobSatisfaction],MATCH(tbl_HRMaster[[#This Row],[EmployeeID]],tbl_EmployeeSurvey[EmployeeID],0)),"Not Found")</f>
        <v>4</v>
      </c>
      <c r="Y4125" s="5">
        <f>IFERROR(INDEX(tbl_EmployeeSurvey[WorkLifeBalance],MATCH(tbl_HRMaster[[#This Row],[EmployeeID]],tbl_EmployeeSurvey[EmployeeID],0)),"Not Found")</f>
        <v>2</v>
      </c>
      <c r="Z4125" s="5">
        <f>IFERROR(VLOOKUP(tbl_HRMaster[[#This Row],[EmployeeID]],tbl_ManagerSurvey[[EmployeeID]:[PerformanceRating]],2,FALSE),"Not Found")</f>
        <v>3</v>
      </c>
      <c r="AA4125" s="5">
        <f>IFERROR(VLOOKUP(tbl_HRMaster[[#This Row],[EmployeeID]],tbl_ManagerSurvey[[EmployeeID]:[PerformanceRating]],3,FALSE),"Not Found")</f>
        <v>3</v>
      </c>
      <c r="AB4125" s="5" t="str">
        <f>IF(tbl_HRMaster[[#This Row],[Attrition]]="Yes","Left","Active")</f>
        <v>Active</v>
      </c>
      <c r="AC4125" s="5" t="str">
        <f>_xlfn.IFS(tbl_HRMaster[[#This Row],[Age]]&lt;25,"Under 25",tbl_HRMaster[[#This Row],[Age]]&lt;35,"25-34",tbl_HRMaster[[#This Row],[Age]]&lt;45,"35-44",tbl_HRMaster[[#This Row],[Age]]&lt;55,"45-54",TRUE,"Above 54")</f>
        <v>25-34</v>
      </c>
      <c r="AD4125" s="5" t="str">
        <f>_xlfn.IFS(
tbl_HRMaster[[#This Row],[YearsAtCompany]]&lt;2,"&lt; 2 Years",
tbl_HRMaster[[#This Row],[YearsAtCompany]]&lt;5,"2-4 Years",
tbl_HRMaster[[#This Row],[YearsAtCompany]]&lt;10,"5-9 Years",
TRUE,"10+ Years"
)</f>
        <v>10+ Years</v>
      </c>
      <c r="AE4125" s="5">
        <f>IF(tbl_HRMaster[[#This Row],[Attrition]]="Yes",1,0)</f>
        <v>0</v>
      </c>
    </row>
    <row r="4126" spans="1:31" x14ac:dyDescent="0.25">
      <c r="A4126">
        <v>34</v>
      </c>
      <c r="B4126" t="s">
        <v>21</v>
      </c>
      <c r="C4126" t="s">
        <v>22</v>
      </c>
      <c r="D4126" t="s">
        <v>30</v>
      </c>
      <c r="E4126">
        <v>1</v>
      </c>
      <c r="F4126">
        <v>5</v>
      </c>
      <c r="G4126" t="s">
        <v>38</v>
      </c>
      <c r="H4126">
        <v>3186</v>
      </c>
      <c r="I4126" t="s">
        <v>34</v>
      </c>
      <c r="J4126">
        <v>1</v>
      </c>
      <c r="K4126" t="s">
        <v>31</v>
      </c>
      <c r="L4126" t="s">
        <v>27</v>
      </c>
      <c r="M4126">
        <v>53810</v>
      </c>
      <c r="N4126">
        <v>1</v>
      </c>
      <c r="O4126">
        <v>12</v>
      </c>
      <c r="P4126">
        <v>0</v>
      </c>
      <c r="Q4126">
        <v>10</v>
      </c>
      <c r="R4126">
        <v>0</v>
      </c>
      <c r="S4126">
        <v>10</v>
      </c>
      <c r="T4126">
        <v>8</v>
      </c>
      <c r="U4126">
        <v>8</v>
      </c>
      <c r="V4126">
        <f>COUNTIF(tbl_HRMaster[EmployeeID],tbl_HRMaster[[#This Row],[EmployeeID]])</f>
        <v>1</v>
      </c>
      <c r="W4126">
        <f>IFERROR(INDEX(tbl_EmployeeSurvey[EnvironmentSatisfaction],MATCH(tbl_HRMaster[[#This Row],[EmployeeID]],tbl_EmployeeSurvey[EmployeeID],0)),"Not Found")</f>
        <v>2</v>
      </c>
      <c r="X4126">
        <f>IFERROR(INDEX(tbl_EmployeeSurvey[JobSatisfaction],MATCH(tbl_HRMaster[[#This Row],[EmployeeID]],tbl_EmployeeSurvey[EmployeeID],0)),"Not Found")</f>
        <v>4</v>
      </c>
      <c r="Y4126" s="5">
        <f>IFERROR(INDEX(tbl_EmployeeSurvey[WorkLifeBalance],MATCH(tbl_HRMaster[[#This Row],[EmployeeID]],tbl_EmployeeSurvey[EmployeeID],0)),"Not Found")</f>
        <v>2</v>
      </c>
      <c r="Z4126" s="5">
        <f>IFERROR(VLOOKUP(tbl_HRMaster[[#This Row],[EmployeeID]],tbl_ManagerSurvey[[EmployeeID]:[PerformanceRating]],2,FALSE),"Not Found")</f>
        <v>3</v>
      </c>
      <c r="AA4126" s="5">
        <f>IFERROR(VLOOKUP(tbl_HRMaster[[#This Row],[EmployeeID]],tbl_ManagerSurvey[[EmployeeID]:[PerformanceRating]],3,FALSE),"Not Found")</f>
        <v>3</v>
      </c>
      <c r="AB4126" s="5" t="str">
        <f>IF(tbl_HRMaster[[#This Row],[Attrition]]="Yes","Left","Active")</f>
        <v>Active</v>
      </c>
      <c r="AC4126" s="5" t="str">
        <f>_xlfn.IFS(tbl_HRMaster[[#This Row],[Age]]&lt;25,"Under 25",tbl_HRMaster[[#This Row],[Age]]&lt;35,"25-34",tbl_HRMaster[[#This Row],[Age]]&lt;45,"35-44",tbl_HRMaster[[#This Row],[Age]]&lt;55,"45-54",TRUE,"Above 54")</f>
        <v>25-34</v>
      </c>
      <c r="AD4126" s="5" t="str">
        <f>_xlfn.IFS(
tbl_HRMaster[[#This Row],[YearsAtCompany]]&lt;2,"&lt; 2 Years",
tbl_HRMaster[[#This Row],[YearsAtCompany]]&lt;5,"2-4 Years",
tbl_HRMaster[[#This Row],[YearsAtCompany]]&lt;10,"5-9 Years",
TRUE,"10+ Years"
)</f>
        <v>10+ Years</v>
      </c>
      <c r="AE4126" s="5">
        <f>IF(tbl_HRMaster[[#This Row],[Attrition]]="Yes",1,0)</f>
        <v>0</v>
      </c>
    </row>
    <row r="4127" spans="1:31" x14ac:dyDescent="0.25">
      <c r="A4127">
        <v>31</v>
      </c>
      <c r="B4127" t="s">
        <v>21</v>
      </c>
      <c r="C4127" t="s">
        <v>29</v>
      </c>
      <c r="D4127" t="s">
        <v>30</v>
      </c>
      <c r="E4127">
        <v>2</v>
      </c>
      <c r="F4127">
        <v>1</v>
      </c>
      <c r="G4127" t="s">
        <v>24</v>
      </c>
      <c r="H4127">
        <v>68</v>
      </c>
      <c r="I4127" t="s">
        <v>25</v>
      </c>
      <c r="J4127">
        <v>1</v>
      </c>
      <c r="K4127" t="s">
        <v>44</v>
      </c>
      <c r="L4127" t="s">
        <v>27</v>
      </c>
      <c r="M4127">
        <v>97130</v>
      </c>
      <c r="N4127">
        <v>1</v>
      </c>
      <c r="O4127">
        <v>17</v>
      </c>
      <c r="P4127">
        <v>0</v>
      </c>
      <c r="Q4127">
        <v>10</v>
      </c>
      <c r="R4127">
        <v>5</v>
      </c>
      <c r="S4127">
        <v>10</v>
      </c>
      <c r="T4127">
        <v>8</v>
      </c>
      <c r="U4127">
        <v>9</v>
      </c>
      <c r="V4127">
        <f>COUNTIF(tbl_HRMaster[EmployeeID],tbl_HRMaster[[#This Row],[EmployeeID]])</f>
        <v>1</v>
      </c>
      <c r="W4127">
        <f>IFERROR(INDEX(tbl_EmployeeSurvey[EnvironmentSatisfaction],MATCH(tbl_HRMaster[[#This Row],[EmployeeID]],tbl_EmployeeSurvey[EmployeeID],0)),"Not Found")</f>
        <v>3</v>
      </c>
      <c r="X4127">
        <f>IFERROR(INDEX(tbl_EmployeeSurvey[JobSatisfaction],MATCH(tbl_HRMaster[[#This Row],[EmployeeID]],tbl_EmployeeSurvey[EmployeeID],0)),"Not Found")</f>
        <v>3</v>
      </c>
      <c r="Y4127" s="5">
        <f>IFERROR(INDEX(tbl_EmployeeSurvey[WorkLifeBalance],MATCH(tbl_HRMaster[[#This Row],[EmployeeID]],tbl_EmployeeSurvey[EmployeeID],0)),"Not Found")</f>
        <v>3</v>
      </c>
      <c r="Z4127" s="5">
        <f>IFERROR(VLOOKUP(tbl_HRMaster[[#This Row],[EmployeeID]],tbl_ManagerSurvey[[EmployeeID]:[PerformanceRating]],2,FALSE),"Not Found")</f>
        <v>2</v>
      </c>
      <c r="AA4127" s="5">
        <f>IFERROR(VLOOKUP(tbl_HRMaster[[#This Row],[EmployeeID]],tbl_ManagerSurvey[[EmployeeID]:[PerformanceRating]],3,FALSE),"Not Found")</f>
        <v>3</v>
      </c>
      <c r="AB4127" s="5" t="str">
        <f>IF(tbl_HRMaster[[#This Row],[Attrition]]="Yes","Left","Active")</f>
        <v>Active</v>
      </c>
      <c r="AC4127" s="5" t="str">
        <f>_xlfn.IFS(tbl_HRMaster[[#This Row],[Age]]&lt;25,"Under 25",tbl_HRMaster[[#This Row],[Age]]&lt;35,"25-34",tbl_HRMaster[[#This Row],[Age]]&lt;45,"35-44",tbl_HRMaster[[#This Row],[Age]]&lt;55,"45-54",TRUE,"Above 54")</f>
        <v>25-34</v>
      </c>
      <c r="AD4127" s="5" t="str">
        <f>_xlfn.IFS(
tbl_HRMaster[[#This Row],[YearsAtCompany]]&lt;2,"&lt; 2 Years",
tbl_HRMaster[[#This Row],[YearsAtCompany]]&lt;5,"2-4 Years",
tbl_HRMaster[[#This Row],[YearsAtCompany]]&lt;10,"5-9 Years",
TRUE,"10+ Years"
)</f>
        <v>10+ Years</v>
      </c>
      <c r="AE4127" s="5">
        <f>IF(tbl_HRMaster[[#This Row],[Attrition]]="Yes",1,0)</f>
        <v>0</v>
      </c>
    </row>
    <row r="4128" spans="1:31" x14ac:dyDescent="0.25">
      <c r="A4128">
        <v>31</v>
      </c>
      <c r="B4128" t="s">
        <v>21</v>
      </c>
      <c r="C4128" t="s">
        <v>29</v>
      </c>
      <c r="D4128" t="s">
        <v>30</v>
      </c>
      <c r="E4128">
        <v>2</v>
      </c>
      <c r="F4128">
        <v>1</v>
      </c>
      <c r="G4128" t="s">
        <v>24</v>
      </c>
      <c r="H4128">
        <v>1538</v>
      </c>
      <c r="I4128" t="s">
        <v>25</v>
      </c>
      <c r="J4128">
        <v>1</v>
      </c>
      <c r="K4128" t="s">
        <v>44</v>
      </c>
      <c r="L4128" t="s">
        <v>27</v>
      </c>
      <c r="M4128">
        <v>97130</v>
      </c>
      <c r="N4128">
        <v>1</v>
      </c>
      <c r="O4128">
        <v>17</v>
      </c>
      <c r="P4128">
        <v>0</v>
      </c>
      <c r="Q4128">
        <v>10</v>
      </c>
      <c r="R4128">
        <v>5</v>
      </c>
      <c r="S4128">
        <v>10</v>
      </c>
      <c r="T4128">
        <v>8</v>
      </c>
      <c r="U4128">
        <v>9</v>
      </c>
      <c r="V4128">
        <f>COUNTIF(tbl_HRMaster[EmployeeID],tbl_HRMaster[[#This Row],[EmployeeID]])</f>
        <v>1</v>
      </c>
      <c r="W4128">
        <f>IFERROR(INDEX(tbl_EmployeeSurvey[EnvironmentSatisfaction],MATCH(tbl_HRMaster[[#This Row],[EmployeeID]],tbl_EmployeeSurvey[EmployeeID],0)),"Not Found")</f>
        <v>3</v>
      </c>
      <c r="X4128">
        <f>IFERROR(INDEX(tbl_EmployeeSurvey[JobSatisfaction],MATCH(tbl_HRMaster[[#This Row],[EmployeeID]],tbl_EmployeeSurvey[EmployeeID],0)),"Not Found")</f>
        <v>3</v>
      </c>
      <c r="Y4128" s="5">
        <f>IFERROR(INDEX(tbl_EmployeeSurvey[WorkLifeBalance],MATCH(tbl_HRMaster[[#This Row],[EmployeeID]],tbl_EmployeeSurvey[EmployeeID],0)),"Not Found")</f>
        <v>3</v>
      </c>
      <c r="Z4128" s="5">
        <f>IFERROR(VLOOKUP(tbl_HRMaster[[#This Row],[EmployeeID]],tbl_ManagerSurvey[[EmployeeID]:[PerformanceRating]],2,FALSE),"Not Found")</f>
        <v>2</v>
      </c>
      <c r="AA4128" s="5">
        <f>IFERROR(VLOOKUP(tbl_HRMaster[[#This Row],[EmployeeID]],tbl_ManagerSurvey[[EmployeeID]:[PerformanceRating]],3,FALSE),"Not Found")</f>
        <v>3</v>
      </c>
      <c r="AB4128" s="5" t="str">
        <f>IF(tbl_HRMaster[[#This Row],[Attrition]]="Yes","Left","Active")</f>
        <v>Active</v>
      </c>
      <c r="AC4128" s="5" t="str">
        <f>_xlfn.IFS(tbl_HRMaster[[#This Row],[Age]]&lt;25,"Under 25",tbl_HRMaster[[#This Row],[Age]]&lt;35,"25-34",tbl_HRMaster[[#This Row],[Age]]&lt;45,"35-44",tbl_HRMaster[[#This Row],[Age]]&lt;55,"45-54",TRUE,"Above 54")</f>
        <v>25-34</v>
      </c>
      <c r="AD4128" s="5" t="str">
        <f>_xlfn.IFS(
tbl_HRMaster[[#This Row],[YearsAtCompany]]&lt;2,"&lt; 2 Years",
tbl_HRMaster[[#This Row],[YearsAtCompany]]&lt;5,"2-4 Years",
tbl_HRMaster[[#This Row],[YearsAtCompany]]&lt;10,"5-9 Years",
TRUE,"10+ Years"
)</f>
        <v>10+ Years</v>
      </c>
      <c r="AE4128" s="5">
        <f>IF(tbl_HRMaster[[#This Row],[Attrition]]="Yes",1,0)</f>
        <v>0</v>
      </c>
    </row>
    <row r="4129" spans="1:31" x14ac:dyDescent="0.25">
      <c r="A4129">
        <v>31</v>
      </c>
      <c r="B4129" t="s">
        <v>21</v>
      </c>
      <c r="C4129" t="s">
        <v>29</v>
      </c>
      <c r="D4129" t="s">
        <v>30</v>
      </c>
      <c r="E4129">
        <v>2</v>
      </c>
      <c r="F4129">
        <v>1</v>
      </c>
      <c r="G4129" t="s">
        <v>24</v>
      </c>
      <c r="H4129">
        <v>3008</v>
      </c>
      <c r="I4129" t="s">
        <v>25</v>
      </c>
      <c r="J4129">
        <v>1</v>
      </c>
      <c r="K4129" t="s">
        <v>44</v>
      </c>
      <c r="L4129" t="s">
        <v>27</v>
      </c>
      <c r="M4129">
        <v>97130</v>
      </c>
      <c r="N4129">
        <v>1</v>
      </c>
      <c r="O4129">
        <v>17</v>
      </c>
      <c r="P4129">
        <v>0</v>
      </c>
      <c r="Q4129">
        <v>10</v>
      </c>
      <c r="R4129">
        <v>5</v>
      </c>
      <c r="S4129">
        <v>10</v>
      </c>
      <c r="T4129">
        <v>8</v>
      </c>
      <c r="U4129">
        <v>9</v>
      </c>
      <c r="V4129">
        <f>COUNTIF(tbl_HRMaster[EmployeeID],tbl_HRMaster[[#This Row],[EmployeeID]])</f>
        <v>1</v>
      </c>
      <c r="W4129">
        <f>IFERROR(INDEX(tbl_EmployeeSurvey[EnvironmentSatisfaction],MATCH(tbl_HRMaster[[#This Row],[EmployeeID]],tbl_EmployeeSurvey[EmployeeID],0)),"Not Found")</f>
        <v>3</v>
      </c>
      <c r="X4129">
        <f>IFERROR(INDEX(tbl_EmployeeSurvey[JobSatisfaction],MATCH(tbl_HRMaster[[#This Row],[EmployeeID]],tbl_EmployeeSurvey[EmployeeID],0)),"Not Found")</f>
        <v>3</v>
      </c>
      <c r="Y4129" s="5">
        <f>IFERROR(INDEX(tbl_EmployeeSurvey[WorkLifeBalance],MATCH(tbl_HRMaster[[#This Row],[EmployeeID]],tbl_EmployeeSurvey[EmployeeID],0)),"Not Found")</f>
        <v>3</v>
      </c>
      <c r="Z4129" s="5">
        <f>IFERROR(VLOOKUP(tbl_HRMaster[[#This Row],[EmployeeID]],tbl_ManagerSurvey[[EmployeeID]:[PerformanceRating]],2,FALSE),"Not Found")</f>
        <v>2</v>
      </c>
      <c r="AA4129" s="5">
        <f>IFERROR(VLOOKUP(tbl_HRMaster[[#This Row],[EmployeeID]],tbl_ManagerSurvey[[EmployeeID]:[PerformanceRating]],3,FALSE),"Not Found")</f>
        <v>3</v>
      </c>
      <c r="AB4129" s="5" t="str">
        <f>IF(tbl_HRMaster[[#This Row],[Attrition]]="Yes","Left","Active")</f>
        <v>Active</v>
      </c>
      <c r="AC4129" s="5" t="str">
        <f>_xlfn.IFS(tbl_HRMaster[[#This Row],[Age]]&lt;25,"Under 25",tbl_HRMaster[[#This Row],[Age]]&lt;35,"25-34",tbl_HRMaster[[#This Row],[Age]]&lt;45,"35-44",tbl_HRMaster[[#This Row],[Age]]&lt;55,"45-54",TRUE,"Above 54")</f>
        <v>25-34</v>
      </c>
      <c r="AD4129" s="5" t="str">
        <f>_xlfn.IFS(
tbl_HRMaster[[#This Row],[YearsAtCompany]]&lt;2,"&lt; 2 Years",
tbl_HRMaster[[#This Row],[YearsAtCompany]]&lt;5,"2-4 Years",
tbl_HRMaster[[#This Row],[YearsAtCompany]]&lt;10,"5-9 Years",
TRUE,"10+ Years"
)</f>
        <v>10+ Years</v>
      </c>
      <c r="AE4129" s="5">
        <f>IF(tbl_HRMaster[[#This Row],[Attrition]]="Yes",1,0)</f>
        <v>0</v>
      </c>
    </row>
    <row r="4130" spans="1:31" x14ac:dyDescent="0.25">
      <c r="A4130">
        <v>31</v>
      </c>
      <c r="B4130" t="s">
        <v>21</v>
      </c>
      <c r="C4130" t="s">
        <v>29</v>
      </c>
      <c r="D4130" t="s">
        <v>30</v>
      </c>
      <c r="E4130">
        <v>25</v>
      </c>
      <c r="F4130">
        <v>5</v>
      </c>
      <c r="G4130" t="s">
        <v>46</v>
      </c>
      <c r="H4130">
        <v>1132</v>
      </c>
      <c r="I4130" t="s">
        <v>25</v>
      </c>
      <c r="J4130">
        <v>2</v>
      </c>
      <c r="K4130" t="s">
        <v>37</v>
      </c>
      <c r="L4130" t="s">
        <v>27</v>
      </c>
      <c r="M4130">
        <v>180610</v>
      </c>
      <c r="N4130">
        <v>1</v>
      </c>
      <c r="O4130">
        <v>14</v>
      </c>
      <c r="P4130">
        <v>1</v>
      </c>
      <c r="Q4130">
        <v>10</v>
      </c>
      <c r="R4130">
        <v>2</v>
      </c>
      <c r="S4130">
        <v>10</v>
      </c>
      <c r="T4130">
        <v>8</v>
      </c>
      <c r="U4130">
        <v>7</v>
      </c>
      <c r="V4130">
        <f>COUNTIF(tbl_HRMaster[EmployeeID],tbl_HRMaster[[#This Row],[EmployeeID]])</f>
        <v>1</v>
      </c>
      <c r="W4130">
        <f>IFERROR(INDEX(tbl_EmployeeSurvey[EnvironmentSatisfaction],MATCH(tbl_HRMaster[[#This Row],[EmployeeID]],tbl_EmployeeSurvey[EmployeeID],0)),"Not Found")</f>
        <v>4</v>
      </c>
      <c r="X4130">
        <f>IFERROR(INDEX(tbl_EmployeeSurvey[JobSatisfaction],MATCH(tbl_HRMaster[[#This Row],[EmployeeID]],tbl_EmployeeSurvey[EmployeeID],0)),"Not Found")</f>
        <v>1</v>
      </c>
      <c r="Y4130" s="5">
        <f>IFERROR(INDEX(tbl_EmployeeSurvey[WorkLifeBalance],MATCH(tbl_HRMaster[[#This Row],[EmployeeID]],tbl_EmployeeSurvey[EmployeeID],0)),"Not Found")</f>
        <v>3</v>
      </c>
      <c r="Z4130" s="5">
        <f>IFERROR(VLOOKUP(tbl_HRMaster[[#This Row],[EmployeeID]],tbl_ManagerSurvey[[EmployeeID]:[PerformanceRating]],2,FALSE),"Not Found")</f>
        <v>3</v>
      </c>
      <c r="AA4130" s="5">
        <f>IFERROR(VLOOKUP(tbl_HRMaster[[#This Row],[EmployeeID]],tbl_ManagerSurvey[[EmployeeID]:[PerformanceRating]],3,FALSE),"Not Found")</f>
        <v>3</v>
      </c>
      <c r="AB4130" s="5" t="str">
        <f>IF(tbl_HRMaster[[#This Row],[Attrition]]="Yes","Left","Active")</f>
        <v>Active</v>
      </c>
      <c r="AC4130" s="5" t="str">
        <f>_xlfn.IFS(tbl_HRMaster[[#This Row],[Age]]&lt;25,"Under 25",tbl_HRMaster[[#This Row],[Age]]&lt;35,"25-34",tbl_HRMaster[[#This Row],[Age]]&lt;45,"35-44",tbl_HRMaster[[#This Row],[Age]]&lt;55,"45-54",TRUE,"Above 54")</f>
        <v>25-34</v>
      </c>
      <c r="AD4130" s="5" t="str">
        <f>_xlfn.IFS(
tbl_HRMaster[[#This Row],[YearsAtCompany]]&lt;2,"&lt; 2 Years",
tbl_HRMaster[[#This Row],[YearsAtCompany]]&lt;5,"2-4 Years",
tbl_HRMaster[[#This Row],[YearsAtCompany]]&lt;10,"5-9 Years",
TRUE,"10+ Years"
)</f>
        <v>10+ Years</v>
      </c>
      <c r="AE4130" s="5">
        <f>IF(tbl_HRMaster[[#This Row],[Attrition]]="Yes",1,0)</f>
        <v>0</v>
      </c>
    </row>
    <row r="4131" spans="1:31" x14ac:dyDescent="0.25">
      <c r="A4131">
        <v>31</v>
      </c>
      <c r="B4131" t="s">
        <v>21</v>
      </c>
      <c r="C4131" t="s">
        <v>29</v>
      </c>
      <c r="D4131" t="s">
        <v>30</v>
      </c>
      <c r="E4131">
        <v>25</v>
      </c>
      <c r="F4131">
        <v>5</v>
      </c>
      <c r="G4131" t="s">
        <v>46</v>
      </c>
      <c r="H4131">
        <v>2602</v>
      </c>
      <c r="I4131" t="s">
        <v>25</v>
      </c>
      <c r="J4131">
        <v>2</v>
      </c>
      <c r="K4131" t="s">
        <v>37</v>
      </c>
      <c r="L4131" t="s">
        <v>27</v>
      </c>
      <c r="M4131">
        <v>180610</v>
      </c>
      <c r="N4131">
        <v>1</v>
      </c>
      <c r="O4131">
        <v>14</v>
      </c>
      <c r="P4131">
        <v>1</v>
      </c>
      <c r="Q4131">
        <v>10</v>
      </c>
      <c r="R4131">
        <v>2</v>
      </c>
      <c r="S4131">
        <v>10</v>
      </c>
      <c r="T4131">
        <v>8</v>
      </c>
      <c r="U4131">
        <v>7</v>
      </c>
      <c r="V4131">
        <f>COUNTIF(tbl_HRMaster[EmployeeID],tbl_HRMaster[[#This Row],[EmployeeID]])</f>
        <v>1</v>
      </c>
      <c r="W4131">
        <f>IFERROR(INDEX(tbl_EmployeeSurvey[EnvironmentSatisfaction],MATCH(tbl_HRMaster[[#This Row],[EmployeeID]],tbl_EmployeeSurvey[EmployeeID],0)),"Not Found")</f>
        <v>4</v>
      </c>
      <c r="X4131">
        <f>IFERROR(INDEX(tbl_EmployeeSurvey[JobSatisfaction],MATCH(tbl_HRMaster[[#This Row],[EmployeeID]],tbl_EmployeeSurvey[EmployeeID],0)),"Not Found")</f>
        <v>1</v>
      </c>
      <c r="Y4131" s="5">
        <f>IFERROR(INDEX(tbl_EmployeeSurvey[WorkLifeBalance],MATCH(tbl_HRMaster[[#This Row],[EmployeeID]],tbl_EmployeeSurvey[EmployeeID],0)),"Not Found")</f>
        <v>3</v>
      </c>
      <c r="Z4131" s="5">
        <f>IFERROR(VLOOKUP(tbl_HRMaster[[#This Row],[EmployeeID]],tbl_ManagerSurvey[[EmployeeID]:[PerformanceRating]],2,FALSE),"Not Found")</f>
        <v>3</v>
      </c>
      <c r="AA4131" s="5">
        <f>IFERROR(VLOOKUP(tbl_HRMaster[[#This Row],[EmployeeID]],tbl_ManagerSurvey[[EmployeeID]:[PerformanceRating]],3,FALSE),"Not Found")</f>
        <v>3</v>
      </c>
      <c r="AB4131" s="5" t="str">
        <f>IF(tbl_HRMaster[[#This Row],[Attrition]]="Yes","Left","Active")</f>
        <v>Active</v>
      </c>
      <c r="AC4131" s="5" t="str">
        <f>_xlfn.IFS(tbl_HRMaster[[#This Row],[Age]]&lt;25,"Under 25",tbl_HRMaster[[#This Row],[Age]]&lt;35,"25-34",tbl_HRMaster[[#This Row],[Age]]&lt;45,"35-44",tbl_HRMaster[[#This Row],[Age]]&lt;55,"45-54",TRUE,"Above 54")</f>
        <v>25-34</v>
      </c>
      <c r="AD4131" s="5" t="str">
        <f>_xlfn.IFS(
tbl_HRMaster[[#This Row],[YearsAtCompany]]&lt;2,"&lt; 2 Years",
tbl_HRMaster[[#This Row],[YearsAtCompany]]&lt;5,"2-4 Years",
tbl_HRMaster[[#This Row],[YearsAtCompany]]&lt;10,"5-9 Years",
TRUE,"10+ Years"
)</f>
        <v>10+ Years</v>
      </c>
      <c r="AE4131" s="5">
        <f>IF(tbl_HRMaster[[#This Row],[Attrition]]="Yes",1,0)</f>
        <v>0</v>
      </c>
    </row>
    <row r="4132" spans="1:31" x14ac:dyDescent="0.25">
      <c r="A4132">
        <v>31</v>
      </c>
      <c r="B4132" t="s">
        <v>21</v>
      </c>
      <c r="C4132" t="s">
        <v>29</v>
      </c>
      <c r="D4132" t="s">
        <v>30</v>
      </c>
      <c r="E4132">
        <v>25</v>
      </c>
      <c r="F4132">
        <v>5</v>
      </c>
      <c r="G4132" t="s">
        <v>46</v>
      </c>
      <c r="H4132">
        <v>4072</v>
      </c>
      <c r="I4132" t="s">
        <v>25</v>
      </c>
      <c r="J4132">
        <v>2</v>
      </c>
      <c r="K4132" t="s">
        <v>37</v>
      </c>
      <c r="L4132" t="s">
        <v>27</v>
      </c>
      <c r="M4132">
        <v>180610</v>
      </c>
      <c r="N4132">
        <v>1</v>
      </c>
      <c r="O4132">
        <v>14</v>
      </c>
      <c r="P4132">
        <v>1</v>
      </c>
      <c r="Q4132">
        <v>10</v>
      </c>
      <c r="R4132">
        <v>2</v>
      </c>
      <c r="S4132">
        <v>10</v>
      </c>
      <c r="T4132">
        <v>8</v>
      </c>
      <c r="U4132">
        <v>7</v>
      </c>
      <c r="V4132">
        <f>COUNTIF(tbl_HRMaster[EmployeeID],tbl_HRMaster[[#This Row],[EmployeeID]])</f>
        <v>1</v>
      </c>
      <c r="W4132">
        <f>IFERROR(INDEX(tbl_EmployeeSurvey[EnvironmentSatisfaction],MATCH(tbl_HRMaster[[#This Row],[EmployeeID]],tbl_EmployeeSurvey[EmployeeID],0)),"Not Found")</f>
        <v>4</v>
      </c>
      <c r="X4132">
        <f>IFERROR(INDEX(tbl_EmployeeSurvey[JobSatisfaction],MATCH(tbl_HRMaster[[#This Row],[EmployeeID]],tbl_EmployeeSurvey[EmployeeID],0)),"Not Found")</f>
        <v>1</v>
      </c>
      <c r="Y4132" s="5">
        <f>IFERROR(INDEX(tbl_EmployeeSurvey[WorkLifeBalance],MATCH(tbl_HRMaster[[#This Row],[EmployeeID]],tbl_EmployeeSurvey[EmployeeID],0)),"Not Found")</f>
        <v>3</v>
      </c>
      <c r="Z4132" s="5">
        <f>IFERROR(VLOOKUP(tbl_HRMaster[[#This Row],[EmployeeID]],tbl_ManagerSurvey[[EmployeeID]:[PerformanceRating]],2,FALSE),"Not Found")</f>
        <v>3</v>
      </c>
      <c r="AA4132" s="5">
        <f>IFERROR(VLOOKUP(tbl_HRMaster[[#This Row],[EmployeeID]],tbl_ManagerSurvey[[EmployeeID]:[PerformanceRating]],3,FALSE),"Not Found")</f>
        <v>3</v>
      </c>
      <c r="AB4132" s="5" t="str">
        <f>IF(tbl_HRMaster[[#This Row],[Attrition]]="Yes","Left","Active")</f>
        <v>Active</v>
      </c>
      <c r="AC4132" s="5" t="str">
        <f>_xlfn.IFS(tbl_HRMaster[[#This Row],[Age]]&lt;25,"Under 25",tbl_HRMaster[[#This Row],[Age]]&lt;35,"25-34",tbl_HRMaster[[#This Row],[Age]]&lt;45,"35-44",tbl_HRMaster[[#This Row],[Age]]&lt;55,"45-54",TRUE,"Above 54")</f>
        <v>25-34</v>
      </c>
      <c r="AD4132" s="5" t="str">
        <f>_xlfn.IFS(
tbl_HRMaster[[#This Row],[YearsAtCompany]]&lt;2,"&lt; 2 Years",
tbl_HRMaster[[#This Row],[YearsAtCompany]]&lt;5,"2-4 Years",
tbl_HRMaster[[#This Row],[YearsAtCompany]]&lt;10,"5-9 Years",
TRUE,"10+ Years"
)</f>
        <v>10+ Years</v>
      </c>
      <c r="AE4132" s="5">
        <f>IF(tbl_HRMaster[[#This Row],[Attrition]]="Yes",1,0)</f>
        <v>0</v>
      </c>
    </row>
    <row r="4133" spans="1:31" x14ac:dyDescent="0.25">
      <c r="A4133">
        <v>33</v>
      </c>
      <c r="B4133" t="s">
        <v>21</v>
      </c>
      <c r="C4133" t="s">
        <v>29</v>
      </c>
      <c r="D4133" t="s">
        <v>30</v>
      </c>
      <c r="E4133">
        <v>9</v>
      </c>
      <c r="F4133">
        <v>3</v>
      </c>
      <c r="G4133" t="s">
        <v>24</v>
      </c>
      <c r="H4133">
        <v>56</v>
      </c>
      <c r="I4133" t="s">
        <v>34</v>
      </c>
      <c r="J4133">
        <v>4</v>
      </c>
      <c r="K4133" t="s">
        <v>39</v>
      </c>
      <c r="L4133" t="s">
        <v>27</v>
      </c>
      <c r="M4133">
        <v>193920</v>
      </c>
      <c r="N4133">
        <v>6</v>
      </c>
      <c r="O4133">
        <v>12</v>
      </c>
      <c r="P4133">
        <v>1</v>
      </c>
      <c r="Q4133">
        <v>12</v>
      </c>
      <c r="R4133">
        <v>3</v>
      </c>
      <c r="S4133">
        <v>10</v>
      </c>
      <c r="T4133">
        <v>8</v>
      </c>
      <c r="U4133">
        <v>8</v>
      </c>
      <c r="V4133">
        <f>COUNTIF(tbl_HRMaster[EmployeeID],tbl_HRMaster[[#This Row],[EmployeeID]])</f>
        <v>1</v>
      </c>
      <c r="W4133">
        <f>IFERROR(INDEX(tbl_EmployeeSurvey[EnvironmentSatisfaction],MATCH(tbl_HRMaster[[#This Row],[EmployeeID]],tbl_EmployeeSurvey[EmployeeID],0)),"Not Found")</f>
        <v>4</v>
      </c>
      <c r="X4133">
        <f>IFERROR(INDEX(tbl_EmployeeSurvey[JobSatisfaction],MATCH(tbl_HRMaster[[#This Row],[EmployeeID]],tbl_EmployeeSurvey[EmployeeID],0)),"Not Found")</f>
        <v>2</v>
      </c>
      <c r="Y4133" s="5">
        <f>IFERROR(INDEX(tbl_EmployeeSurvey[WorkLifeBalance],MATCH(tbl_HRMaster[[#This Row],[EmployeeID]],tbl_EmployeeSurvey[EmployeeID],0)),"Not Found")</f>
        <v>3</v>
      </c>
      <c r="Z4133" s="5">
        <f>IFERROR(VLOOKUP(tbl_HRMaster[[#This Row],[EmployeeID]],tbl_ManagerSurvey[[EmployeeID]:[PerformanceRating]],2,FALSE),"Not Found")</f>
        <v>3</v>
      </c>
      <c r="AA4133" s="5">
        <f>IFERROR(VLOOKUP(tbl_HRMaster[[#This Row],[EmployeeID]],tbl_ManagerSurvey[[EmployeeID]:[PerformanceRating]],3,FALSE),"Not Found")</f>
        <v>3</v>
      </c>
      <c r="AB4133" s="5" t="str">
        <f>IF(tbl_HRMaster[[#This Row],[Attrition]]="Yes","Left","Active")</f>
        <v>Active</v>
      </c>
      <c r="AC4133" s="5" t="str">
        <f>_xlfn.IFS(tbl_HRMaster[[#This Row],[Age]]&lt;25,"Under 25",tbl_HRMaster[[#This Row],[Age]]&lt;35,"25-34",tbl_HRMaster[[#This Row],[Age]]&lt;45,"35-44",tbl_HRMaster[[#This Row],[Age]]&lt;55,"45-54",TRUE,"Above 54")</f>
        <v>25-34</v>
      </c>
      <c r="AD4133" s="5" t="str">
        <f>_xlfn.IFS(
tbl_HRMaster[[#This Row],[YearsAtCompany]]&lt;2,"&lt; 2 Years",
tbl_HRMaster[[#This Row],[YearsAtCompany]]&lt;5,"2-4 Years",
tbl_HRMaster[[#This Row],[YearsAtCompany]]&lt;10,"5-9 Years",
TRUE,"10+ Years"
)</f>
        <v>10+ Years</v>
      </c>
      <c r="AE4133" s="5">
        <f>IF(tbl_HRMaster[[#This Row],[Attrition]]="Yes",1,0)</f>
        <v>0</v>
      </c>
    </row>
    <row r="4134" spans="1:31" x14ac:dyDescent="0.25">
      <c r="A4134">
        <v>33</v>
      </c>
      <c r="B4134" t="s">
        <v>21</v>
      </c>
      <c r="C4134" t="s">
        <v>29</v>
      </c>
      <c r="D4134" t="s">
        <v>30</v>
      </c>
      <c r="E4134">
        <v>9</v>
      </c>
      <c r="F4134">
        <v>3</v>
      </c>
      <c r="G4134" t="s">
        <v>24</v>
      </c>
      <c r="H4134">
        <v>1526</v>
      </c>
      <c r="I4134" t="s">
        <v>34</v>
      </c>
      <c r="J4134">
        <v>4</v>
      </c>
      <c r="K4134" t="s">
        <v>39</v>
      </c>
      <c r="L4134" t="s">
        <v>27</v>
      </c>
      <c r="M4134">
        <v>193920</v>
      </c>
      <c r="N4134">
        <v>6</v>
      </c>
      <c r="O4134">
        <v>12</v>
      </c>
      <c r="P4134">
        <v>1</v>
      </c>
      <c r="Q4134">
        <v>12</v>
      </c>
      <c r="R4134">
        <v>3</v>
      </c>
      <c r="S4134">
        <v>10</v>
      </c>
      <c r="T4134">
        <v>8</v>
      </c>
      <c r="U4134">
        <v>8</v>
      </c>
      <c r="V4134">
        <f>COUNTIF(tbl_HRMaster[EmployeeID],tbl_HRMaster[[#This Row],[EmployeeID]])</f>
        <v>1</v>
      </c>
      <c r="W4134">
        <f>IFERROR(INDEX(tbl_EmployeeSurvey[EnvironmentSatisfaction],MATCH(tbl_HRMaster[[#This Row],[EmployeeID]],tbl_EmployeeSurvey[EmployeeID],0)),"Not Found")</f>
        <v>4</v>
      </c>
      <c r="X4134">
        <f>IFERROR(INDEX(tbl_EmployeeSurvey[JobSatisfaction],MATCH(tbl_HRMaster[[#This Row],[EmployeeID]],tbl_EmployeeSurvey[EmployeeID],0)),"Not Found")</f>
        <v>2</v>
      </c>
      <c r="Y4134" s="5">
        <f>IFERROR(INDEX(tbl_EmployeeSurvey[WorkLifeBalance],MATCH(tbl_HRMaster[[#This Row],[EmployeeID]],tbl_EmployeeSurvey[EmployeeID],0)),"Not Found")</f>
        <v>3</v>
      </c>
      <c r="Z4134" s="5">
        <f>IFERROR(VLOOKUP(tbl_HRMaster[[#This Row],[EmployeeID]],tbl_ManagerSurvey[[EmployeeID]:[PerformanceRating]],2,FALSE),"Not Found")</f>
        <v>3</v>
      </c>
      <c r="AA4134" s="5">
        <f>IFERROR(VLOOKUP(tbl_HRMaster[[#This Row],[EmployeeID]],tbl_ManagerSurvey[[EmployeeID]:[PerformanceRating]],3,FALSE),"Not Found")</f>
        <v>3</v>
      </c>
      <c r="AB4134" s="5" t="str">
        <f>IF(tbl_HRMaster[[#This Row],[Attrition]]="Yes","Left","Active")</f>
        <v>Active</v>
      </c>
      <c r="AC4134" s="5" t="str">
        <f>_xlfn.IFS(tbl_HRMaster[[#This Row],[Age]]&lt;25,"Under 25",tbl_HRMaster[[#This Row],[Age]]&lt;35,"25-34",tbl_HRMaster[[#This Row],[Age]]&lt;45,"35-44",tbl_HRMaster[[#This Row],[Age]]&lt;55,"45-54",TRUE,"Above 54")</f>
        <v>25-34</v>
      </c>
      <c r="AD4134" s="5" t="str">
        <f>_xlfn.IFS(
tbl_HRMaster[[#This Row],[YearsAtCompany]]&lt;2,"&lt; 2 Years",
tbl_HRMaster[[#This Row],[YearsAtCompany]]&lt;5,"2-4 Years",
tbl_HRMaster[[#This Row],[YearsAtCompany]]&lt;10,"5-9 Years",
TRUE,"10+ Years"
)</f>
        <v>10+ Years</v>
      </c>
      <c r="AE4134" s="5">
        <f>IF(tbl_HRMaster[[#This Row],[Attrition]]="Yes",1,0)</f>
        <v>0</v>
      </c>
    </row>
    <row r="4135" spans="1:31" x14ac:dyDescent="0.25">
      <c r="A4135">
        <v>33</v>
      </c>
      <c r="B4135" t="s">
        <v>21</v>
      </c>
      <c r="C4135" t="s">
        <v>29</v>
      </c>
      <c r="D4135" t="s">
        <v>30</v>
      </c>
      <c r="E4135">
        <v>9</v>
      </c>
      <c r="F4135">
        <v>3</v>
      </c>
      <c r="G4135" t="s">
        <v>24</v>
      </c>
      <c r="H4135">
        <v>2996</v>
      </c>
      <c r="I4135" t="s">
        <v>34</v>
      </c>
      <c r="J4135">
        <v>4</v>
      </c>
      <c r="K4135" t="s">
        <v>39</v>
      </c>
      <c r="L4135" t="s">
        <v>27</v>
      </c>
      <c r="M4135">
        <v>193920</v>
      </c>
      <c r="N4135">
        <v>6</v>
      </c>
      <c r="O4135">
        <v>12</v>
      </c>
      <c r="P4135">
        <v>1</v>
      </c>
      <c r="Q4135">
        <v>12</v>
      </c>
      <c r="R4135">
        <v>3</v>
      </c>
      <c r="S4135">
        <v>10</v>
      </c>
      <c r="T4135">
        <v>8</v>
      </c>
      <c r="U4135">
        <v>8</v>
      </c>
      <c r="V4135">
        <f>COUNTIF(tbl_HRMaster[EmployeeID],tbl_HRMaster[[#This Row],[EmployeeID]])</f>
        <v>1</v>
      </c>
      <c r="W4135">
        <f>IFERROR(INDEX(tbl_EmployeeSurvey[EnvironmentSatisfaction],MATCH(tbl_HRMaster[[#This Row],[EmployeeID]],tbl_EmployeeSurvey[EmployeeID],0)),"Not Found")</f>
        <v>4</v>
      </c>
      <c r="X4135">
        <f>IFERROR(INDEX(tbl_EmployeeSurvey[JobSatisfaction],MATCH(tbl_HRMaster[[#This Row],[EmployeeID]],tbl_EmployeeSurvey[EmployeeID],0)),"Not Found")</f>
        <v>2</v>
      </c>
      <c r="Y4135" s="5">
        <f>IFERROR(INDEX(tbl_EmployeeSurvey[WorkLifeBalance],MATCH(tbl_HRMaster[[#This Row],[EmployeeID]],tbl_EmployeeSurvey[EmployeeID],0)),"Not Found")</f>
        <v>3</v>
      </c>
      <c r="Z4135" s="5">
        <f>IFERROR(VLOOKUP(tbl_HRMaster[[#This Row],[EmployeeID]],tbl_ManagerSurvey[[EmployeeID]:[PerformanceRating]],2,FALSE),"Not Found")</f>
        <v>3</v>
      </c>
      <c r="AA4135" s="5">
        <f>IFERROR(VLOOKUP(tbl_HRMaster[[#This Row],[EmployeeID]],tbl_ManagerSurvey[[EmployeeID]:[PerformanceRating]],3,FALSE),"Not Found")</f>
        <v>3</v>
      </c>
      <c r="AB4135" s="5" t="str">
        <f>IF(tbl_HRMaster[[#This Row],[Attrition]]="Yes","Left","Active")</f>
        <v>Active</v>
      </c>
      <c r="AC4135" s="5" t="str">
        <f>_xlfn.IFS(tbl_HRMaster[[#This Row],[Age]]&lt;25,"Under 25",tbl_HRMaster[[#This Row],[Age]]&lt;35,"25-34",tbl_HRMaster[[#This Row],[Age]]&lt;45,"35-44",tbl_HRMaster[[#This Row],[Age]]&lt;55,"45-54",TRUE,"Above 54")</f>
        <v>25-34</v>
      </c>
      <c r="AD4135" s="5" t="str">
        <f>_xlfn.IFS(
tbl_HRMaster[[#This Row],[YearsAtCompany]]&lt;2,"&lt; 2 Years",
tbl_HRMaster[[#This Row],[YearsAtCompany]]&lt;5,"2-4 Years",
tbl_HRMaster[[#This Row],[YearsAtCompany]]&lt;10,"5-9 Years",
TRUE,"10+ Years"
)</f>
        <v>10+ Years</v>
      </c>
      <c r="AE4135" s="5">
        <f>IF(tbl_HRMaster[[#This Row],[Attrition]]="Yes",1,0)</f>
        <v>0</v>
      </c>
    </row>
    <row r="4136" spans="1:31" x14ac:dyDescent="0.25">
      <c r="A4136">
        <v>53</v>
      </c>
      <c r="B4136" t="s">
        <v>21</v>
      </c>
      <c r="C4136" t="s">
        <v>22</v>
      </c>
      <c r="D4136" t="s">
        <v>30</v>
      </c>
      <c r="E4136">
        <v>24</v>
      </c>
      <c r="F4136">
        <v>3</v>
      </c>
      <c r="G4136" t="s">
        <v>33</v>
      </c>
      <c r="H4136">
        <v>245</v>
      </c>
      <c r="I4136" t="s">
        <v>25</v>
      </c>
      <c r="J4136">
        <v>3</v>
      </c>
      <c r="K4136" t="s">
        <v>44</v>
      </c>
      <c r="L4136" t="s">
        <v>32</v>
      </c>
      <c r="M4136">
        <v>22690</v>
      </c>
      <c r="N4136">
        <v>7</v>
      </c>
      <c r="O4136">
        <v>11</v>
      </c>
      <c r="P4136">
        <v>1</v>
      </c>
      <c r="Q4136">
        <v>18</v>
      </c>
      <c r="R4136">
        <v>2</v>
      </c>
      <c r="S4136">
        <v>14</v>
      </c>
      <c r="T4136">
        <v>8</v>
      </c>
      <c r="U4136">
        <v>10</v>
      </c>
      <c r="V4136">
        <f>COUNTIF(tbl_HRMaster[EmployeeID],tbl_HRMaster[[#This Row],[EmployeeID]])</f>
        <v>1</v>
      </c>
      <c r="W4136">
        <f>IFERROR(INDEX(tbl_EmployeeSurvey[EnvironmentSatisfaction],MATCH(tbl_HRMaster[[#This Row],[EmployeeID]],tbl_EmployeeSurvey[EmployeeID],0)),"Not Found")</f>
        <v>4</v>
      </c>
      <c r="X4136">
        <f>IFERROR(INDEX(tbl_EmployeeSurvey[JobSatisfaction],MATCH(tbl_HRMaster[[#This Row],[EmployeeID]],tbl_EmployeeSurvey[EmployeeID],0)),"Not Found")</f>
        <v>1</v>
      </c>
      <c r="Y4136" s="5">
        <f>IFERROR(INDEX(tbl_EmployeeSurvey[WorkLifeBalance],MATCH(tbl_HRMaster[[#This Row],[EmployeeID]],tbl_EmployeeSurvey[EmployeeID],0)),"Not Found")</f>
        <v>4</v>
      </c>
      <c r="Z4136" s="5">
        <f>IFERROR(VLOOKUP(tbl_HRMaster[[#This Row],[EmployeeID]],tbl_ManagerSurvey[[EmployeeID]:[PerformanceRating]],2,FALSE),"Not Found")</f>
        <v>2</v>
      </c>
      <c r="AA4136" s="5">
        <f>IFERROR(VLOOKUP(tbl_HRMaster[[#This Row],[EmployeeID]],tbl_ManagerSurvey[[EmployeeID]:[PerformanceRating]],3,FALSE),"Not Found")</f>
        <v>3</v>
      </c>
      <c r="AB4136" s="5" t="str">
        <f>IF(tbl_HRMaster[[#This Row],[Attrition]]="Yes","Left","Active")</f>
        <v>Active</v>
      </c>
      <c r="AC4136" s="5" t="str">
        <f>_xlfn.IFS(tbl_HRMaster[[#This Row],[Age]]&lt;25,"Under 25",tbl_HRMaster[[#This Row],[Age]]&lt;35,"25-34",tbl_HRMaster[[#This Row],[Age]]&lt;45,"35-44",tbl_HRMaster[[#This Row],[Age]]&lt;55,"45-54",TRUE,"Above 54")</f>
        <v>45-54</v>
      </c>
      <c r="AD4136" s="5" t="str">
        <f>_xlfn.IFS(
tbl_HRMaster[[#This Row],[YearsAtCompany]]&lt;2,"&lt; 2 Years",
tbl_HRMaster[[#This Row],[YearsAtCompany]]&lt;5,"2-4 Years",
tbl_HRMaster[[#This Row],[YearsAtCompany]]&lt;10,"5-9 Years",
TRUE,"10+ Years"
)</f>
        <v>10+ Years</v>
      </c>
      <c r="AE4136" s="5">
        <f>IF(tbl_HRMaster[[#This Row],[Attrition]]="Yes",1,0)</f>
        <v>0</v>
      </c>
    </row>
    <row r="4137" spans="1:31" x14ac:dyDescent="0.25">
      <c r="A4137">
        <v>53</v>
      </c>
      <c r="B4137" t="s">
        <v>21</v>
      </c>
      <c r="C4137" t="s">
        <v>22</v>
      </c>
      <c r="D4137" t="s">
        <v>30</v>
      </c>
      <c r="E4137">
        <v>24</v>
      </c>
      <c r="F4137">
        <v>3</v>
      </c>
      <c r="G4137" t="s">
        <v>33</v>
      </c>
      <c r="H4137">
        <v>1715</v>
      </c>
      <c r="I4137" t="s">
        <v>25</v>
      </c>
      <c r="J4137">
        <v>3</v>
      </c>
      <c r="K4137" t="s">
        <v>44</v>
      </c>
      <c r="L4137" t="s">
        <v>32</v>
      </c>
      <c r="M4137">
        <v>22690</v>
      </c>
      <c r="N4137">
        <v>7</v>
      </c>
      <c r="O4137">
        <v>11</v>
      </c>
      <c r="P4137">
        <v>1</v>
      </c>
      <c r="Q4137">
        <v>18</v>
      </c>
      <c r="R4137">
        <v>2</v>
      </c>
      <c r="S4137">
        <v>14</v>
      </c>
      <c r="T4137">
        <v>8</v>
      </c>
      <c r="U4137">
        <v>10</v>
      </c>
      <c r="V4137">
        <f>COUNTIF(tbl_HRMaster[EmployeeID],tbl_HRMaster[[#This Row],[EmployeeID]])</f>
        <v>1</v>
      </c>
      <c r="W4137">
        <f>IFERROR(INDEX(tbl_EmployeeSurvey[EnvironmentSatisfaction],MATCH(tbl_HRMaster[[#This Row],[EmployeeID]],tbl_EmployeeSurvey[EmployeeID],0)),"Not Found")</f>
        <v>4</v>
      </c>
      <c r="X4137">
        <f>IFERROR(INDEX(tbl_EmployeeSurvey[JobSatisfaction],MATCH(tbl_HRMaster[[#This Row],[EmployeeID]],tbl_EmployeeSurvey[EmployeeID],0)),"Not Found")</f>
        <v>1</v>
      </c>
      <c r="Y4137" s="5">
        <f>IFERROR(INDEX(tbl_EmployeeSurvey[WorkLifeBalance],MATCH(tbl_HRMaster[[#This Row],[EmployeeID]],tbl_EmployeeSurvey[EmployeeID],0)),"Not Found")</f>
        <v>4</v>
      </c>
      <c r="Z4137" s="5">
        <f>IFERROR(VLOOKUP(tbl_HRMaster[[#This Row],[EmployeeID]],tbl_ManagerSurvey[[EmployeeID]:[PerformanceRating]],2,FALSE),"Not Found")</f>
        <v>2</v>
      </c>
      <c r="AA4137" s="5">
        <f>IFERROR(VLOOKUP(tbl_HRMaster[[#This Row],[EmployeeID]],tbl_ManagerSurvey[[EmployeeID]:[PerformanceRating]],3,FALSE),"Not Found")</f>
        <v>3</v>
      </c>
      <c r="AB4137" s="5" t="str">
        <f>IF(tbl_HRMaster[[#This Row],[Attrition]]="Yes","Left","Active")</f>
        <v>Active</v>
      </c>
      <c r="AC4137" s="5" t="str">
        <f>_xlfn.IFS(tbl_HRMaster[[#This Row],[Age]]&lt;25,"Under 25",tbl_HRMaster[[#This Row],[Age]]&lt;35,"25-34",tbl_HRMaster[[#This Row],[Age]]&lt;45,"35-44",tbl_HRMaster[[#This Row],[Age]]&lt;55,"45-54",TRUE,"Above 54")</f>
        <v>45-54</v>
      </c>
      <c r="AD4137" s="5" t="str">
        <f>_xlfn.IFS(
tbl_HRMaster[[#This Row],[YearsAtCompany]]&lt;2,"&lt; 2 Years",
tbl_HRMaster[[#This Row],[YearsAtCompany]]&lt;5,"2-4 Years",
tbl_HRMaster[[#This Row],[YearsAtCompany]]&lt;10,"5-9 Years",
TRUE,"10+ Years"
)</f>
        <v>10+ Years</v>
      </c>
      <c r="AE4137" s="5">
        <f>IF(tbl_HRMaster[[#This Row],[Attrition]]="Yes",1,0)</f>
        <v>0</v>
      </c>
    </row>
    <row r="4138" spans="1:31" x14ac:dyDescent="0.25">
      <c r="A4138">
        <v>53</v>
      </c>
      <c r="B4138" t="s">
        <v>21</v>
      </c>
      <c r="C4138" t="s">
        <v>22</v>
      </c>
      <c r="D4138" t="s">
        <v>30</v>
      </c>
      <c r="E4138">
        <v>24</v>
      </c>
      <c r="F4138">
        <v>3</v>
      </c>
      <c r="G4138" t="s">
        <v>33</v>
      </c>
      <c r="H4138">
        <v>3185</v>
      </c>
      <c r="I4138" t="s">
        <v>25</v>
      </c>
      <c r="J4138">
        <v>3</v>
      </c>
      <c r="K4138" t="s">
        <v>44</v>
      </c>
      <c r="L4138" t="s">
        <v>32</v>
      </c>
      <c r="M4138">
        <v>22690</v>
      </c>
      <c r="N4138">
        <v>7</v>
      </c>
      <c r="O4138">
        <v>11</v>
      </c>
      <c r="P4138">
        <v>1</v>
      </c>
      <c r="Q4138">
        <v>18</v>
      </c>
      <c r="R4138">
        <v>2</v>
      </c>
      <c r="S4138">
        <v>14</v>
      </c>
      <c r="T4138">
        <v>8</v>
      </c>
      <c r="U4138">
        <v>10</v>
      </c>
      <c r="V4138">
        <f>COUNTIF(tbl_HRMaster[EmployeeID],tbl_HRMaster[[#This Row],[EmployeeID]])</f>
        <v>1</v>
      </c>
      <c r="W4138">
        <f>IFERROR(INDEX(tbl_EmployeeSurvey[EnvironmentSatisfaction],MATCH(tbl_HRMaster[[#This Row],[EmployeeID]],tbl_EmployeeSurvey[EmployeeID],0)),"Not Found")</f>
        <v>4</v>
      </c>
      <c r="X4138">
        <f>IFERROR(INDEX(tbl_EmployeeSurvey[JobSatisfaction],MATCH(tbl_HRMaster[[#This Row],[EmployeeID]],tbl_EmployeeSurvey[EmployeeID],0)),"Not Found")</f>
        <v>1</v>
      </c>
      <c r="Y4138" s="5">
        <f>IFERROR(INDEX(tbl_EmployeeSurvey[WorkLifeBalance],MATCH(tbl_HRMaster[[#This Row],[EmployeeID]],tbl_EmployeeSurvey[EmployeeID],0)),"Not Found")</f>
        <v>4</v>
      </c>
      <c r="Z4138" s="5">
        <f>IFERROR(VLOOKUP(tbl_HRMaster[[#This Row],[EmployeeID]],tbl_ManagerSurvey[[EmployeeID]:[PerformanceRating]],2,FALSE),"Not Found")</f>
        <v>2</v>
      </c>
      <c r="AA4138" s="5">
        <f>IFERROR(VLOOKUP(tbl_HRMaster[[#This Row],[EmployeeID]],tbl_ManagerSurvey[[EmployeeID]:[PerformanceRating]],3,FALSE),"Not Found")</f>
        <v>3</v>
      </c>
      <c r="AB4138" s="5" t="str">
        <f>IF(tbl_HRMaster[[#This Row],[Attrition]]="Yes","Left","Active")</f>
        <v>Active</v>
      </c>
      <c r="AC4138" s="5" t="str">
        <f>_xlfn.IFS(tbl_HRMaster[[#This Row],[Age]]&lt;25,"Under 25",tbl_HRMaster[[#This Row],[Age]]&lt;35,"25-34",tbl_HRMaster[[#This Row],[Age]]&lt;45,"35-44",tbl_HRMaster[[#This Row],[Age]]&lt;55,"45-54",TRUE,"Above 54")</f>
        <v>45-54</v>
      </c>
      <c r="AD4138" s="5" t="str">
        <f>_xlfn.IFS(
tbl_HRMaster[[#This Row],[YearsAtCompany]]&lt;2,"&lt; 2 Years",
tbl_HRMaster[[#This Row],[YearsAtCompany]]&lt;5,"2-4 Years",
tbl_HRMaster[[#This Row],[YearsAtCompany]]&lt;10,"5-9 Years",
TRUE,"10+ Years"
)</f>
        <v>10+ Years</v>
      </c>
      <c r="AE4138" s="5">
        <f>IF(tbl_HRMaster[[#This Row],[Attrition]]="Yes",1,0)</f>
        <v>0</v>
      </c>
    </row>
    <row r="4139" spans="1:31" x14ac:dyDescent="0.25">
      <c r="A4139">
        <v>33</v>
      </c>
      <c r="B4139" t="s">
        <v>21</v>
      </c>
      <c r="C4139" t="s">
        <v>29</v>
      </c>
      <c r="D4139" t="s">
        <v>23</v>
      </c>
      <c r="E4139">
        <v>29</v>
      </c>
      <c r="F4139">
        <v>4</v>
      </c>
      <c r="G4139" t="s">
        <v>24</v>
      </c>
      <c r="H4139">
        <v>1268</v>
      </c>
      <c r="I4139" t="s">
        <v>25</v>
      </c>
      <c r="J4139">
        <v>1</v>
      </c>
      <c r="K4139" t="s">
        <v>37</v>
      </c>
      <c r="L4139" t="s">
        <v>32</v>
      </c>
      <c r="M4139">
        <v>31800</v>
      </c>
      <c r="N4139">
        <v>1</v>
      </c>
      <c r="O4139">
        <v>14</v>
      </c>
      <c r="P4139">
        <v>1</v>
      </c>
      <c r="Q4139">
        <v>15</v>
      </c>
      <c r="R4139">
        <v>2</v>
      </c>
      <c r="S4139">
        <v>15</v>
      </c>
      <c r="T4139">
        <v>8</v>
      </c>
      <c r="U4139">
        <v>12</v>
      </c>
      <c r="V4139">
        <f>COUNTIF(tbl_HRMaster[EmployeeID],tbl_HRMaster[[#This Row],[EmployeeID]])</f>
        <v>1</v>
      </c>
      <c r="W4139">
        <f>IFERROR(INDEX(tbl_EmployeeSurvey[EnvironmentSatisfaction],MATCH(tbl_HRMaster[[#This Row],[EmployeeID]],tbl_EmployeeSurvey[EmployeeID],0)),"Not Found")</f>
        <v>1</v>
      </c>
      <c r="X4139">
        <f>IFERROR(INDEX(tbl_EmployeeSurvey[JobSatisfaction],MATCH(tbl_HRMaster[[#This Row],[EmployeeID]],tbl_EmployeeSurvey[EmployeeID],0)),"Not Found")</f>
        <v>4</v>
      </c>
      <c r="Y4139" s="5">
        <f>IFERROR(INDEX(tbl_EmployeeSurvey[WorkLifeBalance],MATCH(tbl_HRMaster[[#This Row],[EmployeeID]],tbl_EmployeeSurvey[EmployeeID],0)),"Not Found")</f>
        <v>3</v>
      </c>
      <c r="Z4139" s="5">
        <f>IFERROR(VLOOKUP(tbl_HRMaster[[#This Row],[EmployeeID]],tbl_ManagerSurvey[[EmployeeID]:[PerformanceRating]],2,FALSE),"Not Found")</f>
        <v>3</v>
      </c>
      <c r="AA4139" s="5">
        <f>IFERROR(VLOOKUP(tbl_HRMaster[[#This Row],[EmployeeID]],tbl_ManagerSurvey[[EmployeeID]:[PerformanceRating]],3,FALSE),"Not Found")</f>
        <v>3</v>
      </c>
      <c r="AB4139" s="5" t="str">
        <f>IF(tbl_HRMaster[[#This Row],[Attrition]]="Yes","Left","Active")</f>
        <v>Active</v>
      </c>
      <c r="AC4139" s="5" t="str">
        <f>_xlfn.IFS(tbl_HRMaster[[#This Row],[Age]]&lt;25,"Under 25",tbl_HRMaster[[#This Row],[Age]]&lt;35,"25-34",tbl_HRMaster[[#This Row],[Age]]&lt;45,"35-44",tbl_HRMaster[[#This Row],[Age]]&lt;55,"45-54",TRUE,"Above 54")</f>
        <v>25-34</v>
      </c>
      <c r="AD4139" s="5" t="str">
        <f>_xlfn.IFS(
tbl_HRMaster[[#This Row],[YearsAtCompany]]&lt;2,"&lt; 2 Years",
tbl_HRMaster[[#This Row],[YearsAtCompany]]&lt;5,"2-4 Years",
tbl_HRMaster[[#This Row],[YearsAtCompany]]&lt;10,"5-9 Years",
TRUE,"10+ Years"
)</f>
        <v>10+ Years</v>
      </c>
      <c r="AE4139" s="5">
        <f>IF(tbl_HRMaster[[#This Row],[Attrition]]="Yes",1,0)</f>
        <v>0</v>
      </c>
    </row>
    <row r="4140" spans="1:31" x14ac:dyDescent="0.25">
      <c r="A4140">
        <v>33</v>
      </c>
      <c r="B4140" t="s">
        <v>21</v>
      </c>
      <c r="C4140" t="s">
        <v>29</v>
      </c>
      <c r="D4140" t="s">
        <v>23</v>
      </c>
      <c r="E4140">
        <v>29</v>
      </c>
      <c r="F4140">
        <v>4</v>
      </c>
      <c r="G4140" t="s">
        <v>24</v>
      </c>
      <c r="H4140">
        <v>2738</v>
      </c>
      <c r="I4140" t="s">
        <v>25</v>
      </c>
      <c r="J4140">
        <v>1</v>
      </c>
      <c r="K4140" t="s">
        <v>37</v>
      </c>
      <c r="L4140" t="s">
        <v>32</v>
      </c>
      <c r="M4140">
        <v>31800</v>
      </c>
      <c r="N4140">
        <v>1</v>
      </c>
      <c r="O4140">
        <v>14</v>
      </c>
      <c r="P4140">
        <v>1</v>
      </c>
      <c r="Q4140">
        <v>15</v>
      </c>
      <c r="R4140">
        <v>2</v>
      </c>
      <c r="S4140">
        <v>15</v>
      </c>
      <c r="T4140">
        <v>8</v>
      </c>
      <c r="U4140">
        <v>12</v>
      </c>
      <c r="V4140">
        <f>COUNTIF(tbl_HRMaster[EmployeeID],tbl_HRMaster[[#This Row],[EmployeeID]])</f>
        <v>1</v>
      </c>
      <c r="W4140">
        <f>IFERROR(INDEX(tbl_EmployeeSurvey[EnvironmentSatisfaction],MATCH(tbl_HRMaster[[#This Row],[EmployeeID]],tbl_EmployeeSurvey[EmployeeID],0)),"Not Found")</f>
        <v>1</v>
      </c>
      <c r="X4140">
        <f>IFERROR(INDEX(tbl_EmployeeSurvey[JobSatisfaction],MATCH(tbl_HRMaster[[#This Row],[EmployeeID]],tbl_EmployeeSurvey[EmployeeID],0)),"Not Found")</f>
        <v>4</v>
      </c>
      <c r="Y4140" s="5">
        <f>IFERROR(INDEX(tbl_EmployeeSurvey[WorkLifeBalance],MATCH(tbl_HRMaster[[#This Row],[EmployeeID]],tbl_EmployeeSurvey[EmployeeID],0)),"Not Found")</f>
        <v>3</v>
      </c>
      <c r="Z4140" s="5">
        <f>IFERROR(VLOOKUP(tbl_HRMaster[[#This Row],[EmployeeID]],tbl_ManagerSurvey[[EmployeeID]:[PerformanceRating]],2,FALSE),"Not Found")</f>
        <v>3</v>
      </c>
      <c r="AA4140" s="5">
        <f>IFERROR(VLOOKUP(tbl_HRMaster[[#This Row],[EmployeeID]],tbl_ManagerSurvey[[EmployeeID]:[PerformanceRating]],3,FALSE),"Not Found")</f>
        <v>3</v>
      </c>
      <c r="AB4140" s="5" t="str">
        <f>IF(tbl_HRMaster[[#This Row],[Attrition]]="Yes","Left","Active")</f>
        <v>Active</v>
      </c>
      <c r="AC4140" s="5" t="str">
        <f>_xlfn.IFS(tbl_HRMaster[[#This Row],[Age]]&lt;25,"Under 25",tbl_HRMaster[[#This Row],[Age]]&lt;35,"25-34",tbl_HRMaster[[#This Row],[Age]]&lt;45,"35-44",tbl_HRMaster[[#This Row],[Age]]&lt;55,"45-54",TRUE,"Above 54")</f>
        <v>25-34</v>
      </c>
      <c r="AD4140" s="5" t="str">
        <f>_xlfn.IFS(
tbl_HRMaster[[#This Row],[YearsAtCompany]]&lt;2,"&lt; 2 Years",
tbl_HRMaster[[#This Row],[YearsAtCompany]]&lt;5,"2-4 Years",
tbl_HRMaster[[#This Row],[YearsAtCompany]]&lt;10,"5-9 Years",
TRUE,"10+ Years"
)</f>
        <v>10+ Years</v>
      </c>
      <c r="AE4140" s="5">
        <f>IF(tbl_HRMaster[[#This Row],[Attrition]]="Yes",1,0)</f>
        <v>0</v>
      </c>
    </row>
    <row r="4141" spans="1:31" x14ac:dyDescent="0.25">
      <c r="A4141">
        <v>33</v>
      </c>
      <c r="B4141" t="s">
        <v>21</v>
      </c>
      <c r="C4141" t="s">
        <v>29</v>
      </c>
      <c r="D4141" t="s">
        <v>23</v>
      </c>
      <c r="E4141">
        <v>29</v>
      </c>
      <c r="F4141">
        <v>4</v>
      </c>
      <c r="G4141" t="s">
        <v>24</v>
      </c>
      <c r="H4141">
        <v>4208</v>
      </c>
      <c r="I4141" t="s">
        <v>25</v>
      </c>
      <c r="J4141">
        <v>1</v>
      </c>
      <c r="K4141" t="s">
        <v>37</v>
      </c>
      <c r="L4141" t="s">
        <v>32</v>
      </c>
      <c r="M4141">
        <v>31800</v>
      </c>
      <c r="N4141">
        <v>1</v>
      </c>
      <c r="O4141">
        <v>14</v>
      </c>
      <c r="P4141">
        <v>1</v>
      </c>
      <c r="Q4141">
        <v>15</v>
      </c>
      <c r="R4141">
        <v>2</v>
      </c>
      <c r="S4141">
        <v>15</v>
      </c>
      <c r="T4141">
        <v>8</v>
      </c>
      <c r="U4141">
        <v>12</v>
      </c>
      <c r="V4141">
        <f>COUNTIF(tbl_HRMaster[EmployeeID],tbl_HRMaster[[#This Row],[EmployeeID]])</f>
        <v>1</v>
      </c>
      <c r="W4141">
        <f>IFERROR(INDEX(tbl_EmployeeSurvey[EnvironmentSatisfaction],MATCH(tbl_HRMaster[[#This Row],[EmployeeID]],tbl_EmployeeSurvey[EmployeeID],0)),"Not Found")</f>
        <v>1</v>
      </c>
      <c r="X4141">
        <f>IFERROR(INDEX(tbl_EmployeeSurvey[JobSatisfaction],MATCH(tbl_HRMaster[[#This Row],[EmployeeID]],tbl_EmployeeSurvey[EmployeeID],0)),"Not Found")</f>
        <v>4</v>
      </c>
      <c r="Y4141" s="5">
        <f>IFERROR(INDEX(tbl_EmployeeSurvey[WorkLifeBalance],MATCH(tbl_HRMaster[[#This Row],[EmployeeID]],tbl_EmployeeSurvey[EmployeeID],0)),"Not Found")</f>
        <v>3</v>
      </c>
      <c r="Z4141" s="5">
        <f>IFERROR(VLOOKUP(tbl_HRMaster[[#This Row],[EmployeeID]],tbl_ManagerSurvey[[EmployeeID]:[PerformanceRating]],2,FALSE),"Not Found")</f>
        <v>3</v>
      </c>
      <c r="AA4141" s="5">
        <f>IFERROR(VLOOKUP(tbl_HRMaster[[#This Row],[EmployeeID]],tbl_ManagerSurvey[[EmployeeID]:[PerformanceRating]],3,FALSE),"Not Found")</f>
        <v>3</v>
      </c>
      <c r="AB4141" s="5" t="str">
        <f>IF(tbl_HRMaster[[#This Row],[Attrition]]="Yes","Left","Active")</f>
        <v>Active</v>
      </c>
      <c r="AC4141" s="5" t="str">
        <f>_xlfn.IFS(tbl_HRMaster[[#This Row],[Age]]&lt;25,"Under 25",tbl_HRMaster[[#This Row],[Age]]&lt;35,"25-34",tbl_HRMaster[[#This Row],[Age]]&lt;45,"35-44",tbl_HRMaster[[#This Row],[Age]]&lt;55,"45-54",TRUE,"Above 54")</f>
        <v>25-34</v>
      </c>
      <c r="AD4141" s="5" t="str">
        <f>_xlfn.IFS(
tbl_HRMaster[[#This Row],[YearsAtCompany]]&lt;2,"&lt; 2 Years",
tbl_HRMaster[[#This Row],[YearsAtCompany]]&lt;5,"2-4 Years",
tbl_HRMaster[[#This Row],[YearsAtCompany]]&lt;10,"5-9 Years",
TRUE,"10+ Years"
)</f>
        <v>10+ Years</v>
      </c>
      <c r="AE4141" s="5">
        <f>IF(tbl_HRMaster[[#This Row],[Attrition]]="Yes",1,0)</f>
        <v>0</v>
      </c>
    </row>
    <row r="4142" spans="1:31" x14ac:dyDescent="0.25">
      <c r="A4142">
        <v>45</v>
      </c>
      <c r="B4142" t="s">
        <v>21</v>
      </c>
      <c r="C4142" t="s">
        <v>22</v>
      </c>
      <c r="D4142" t="s">
        <v>30</v>
      </c>
      <c r="E4142">
        <v>1</v>
      </c>
      <c r="F4142">
        <v>4</v>
      </c>
      <c r="G4142" t="s">
        <v>24</v>
      </c>
      <c r="H4142">
        <v>968</v>
      </c>
      <c r="I4142" t="s">
        <v>34</v>
      </c>
      <c r="J4142">
        <v>1</v>
      </c>
      <c r="K4142" t="s">
        <v>39</v>
      </c>
      <c r="L4142" t="s">
        <v>32</v>
      </c>
      <c r="M4142">
        <v>29420</v>
      </c>
      <c r="N4142">
        <v>1</v>
      </c>
      <c r="O4142">
        <v>22</v>
      </c>
      <c r="P4142">
        <v>1</v>
      </c>
      <c r="Q4142">
        <v>21</v>
      </c>
      <c r="R4142">
        <v>4</v>
      </c>
      <c r="S4142">
        <v>21</v>
      </c>
      <c r="T4142">
        <v>8</v>
      </c>
      <c r="U4142">
        <v>6</v>
      </c>
      <c r="V4142">
        <f>COUNTIF(tbl_HRMaster[EmployeeID],tbl_HRMaster[[#This Row],[EmployeeID]])</f>
        <v>1</v>
      </c>
      <c r="W4142">
        <f>IFERROR(INDEX(tbl_EmployeeSurvey[EnvironmentSatisfaction],MATCH(tbl_HRMaster[[#This Row],[EmployeeID]],tbl_EmployeeSurvey[EmployeeID],0)),"Not Found")</f>
        <v>4</v>
      </c>
      <c r="X4142">
        <f>IFERROR(INDEX(tbl_EmployeeSurvey[JobSatisfaction],MATCH(tbl_HRMaster[[#This Row],[EmployeeID]],tbl_EmployeeSurvey[EmployeeID],0)),"Not Found")</f>
        <v>2</v>
      </c>
      <c r="Y4142" s="5">
        <f>IFERROR(INDEX(tbl_EmployeeSurvey[WorkLifeBalance],MATCH(tbl_HRMaster[[#This Row],[EmployeeID]],tbl_EmployeeSurvey[EmployeeID],0)),"Not Found")</f>
        <v>3</v>
      </c>
      <c r="Z4142" s="5">
        <f>IFERROR(VLOOKUP(tbl_HRMaster[[#This Row],[EmployeeID]],tbl_ManagerSurvey[[EmployeeID]:[PerformanceRating]],2,FALSE),"Not Found")</f>
        <v>3</v>
      </c>
      <c r="AA4142" s="5">
        <f>IFERROR(VLOOKUP(tbl_HRMaster[[#This Row],[EmployeeID]],tbl_ManagerSurvey[[EmployeeID]:[PerformanceRating]],3,FALSE),"Not Found")</f>
        <v>4</v>
      </c>
      <c r="AB4142" s="5" t="str">
        <f>IF(tbl_HRMaster[[#This Row],[Attrition]]="Yes","Left","Active")</f>
        <v>Active</v>
      </c>
      <c r="AC4142" s="5" t="str">
        <f>_xlfn.IFS(tbl_HRMaster[[#This Row],[Age]]&lt;25,"Under 25",tbl_HRMaster[[#This Row],[Age]]&lt;35,"25-34",tbl_HRMaster[[#This Row],[Age]]&lt;45,"35-44",tbl_HRMaster[[#This Row],[Age]]&lt;55,"45-54",TRUE,"Above 54")</f>
        <v>45-54</v>
      </c>
      <c r="AD4142" s="5" t="str">
        <f>_xlfn.IFS(
tbl_HRMaster[[#This Row],[YearsAtCompany]]&lt;2,"&lt; 2 Years",
tbl_HRMaster[[#This Row],[YearsAtCompany]]&lt;5,"2-4 Years",
tbl_HRMaster[[#This Row],[YearsAtCompany]]&lt;10,"5-9 Years",
TRUE,"10+ Years"
)</f>
        <v>10+ Years</v>
      </c>
      <c r="AE4142" s="5">
        <f>IF(tbl_HRMaster[[#This Row],[Attrition]]="Yes",1,0)</f>
        <v>0</v>
      </c>
    </row>
    <row r="4143" spans="1:31" x14ac:dyDescent="0.25">
      <c r="A4143">
        <v>45</v>
      </c>
      <c r="B4143" t="s">
        <v>21</v>
      </c>
      <c r="C4143" t="s">
        <v>22</v>
      </c>
      <c r="D4143" t="s">
        <v>30</v>
      </c>
      <c r="E4143">
        <v>1</v>
      </c>
      <c r="F4143">
        <v>4</v>
      </c>
      <c r="G4143" t="s">
        <v>24</v>
      </c>
      <c r="H4143">
        <v>2438</v>
      </c>
      <c r="I4143" t="s">
        <v>34</v>
      </c>
      <c r="J4143">
        <v>1</v>
      </c>
      <c r="K4143" t="s">
        <v>39</v>
      </c>
      <c r="L4143" t="s">
        <v>32</v>
      </c>
      <c r="M4143">
        <v>29420</v>
      </c>
      <c r="N4143">
        <v>1</v>
      </c>
      <c r="O4143">
        <v>22</v>
      </c>
      <c r="P4143">
        <v>1</v>
      </c>
      <c r="Q4143">
        <v>21</v>
      </c>
      <c r="R4143">
        <v>4</v>
      </c>
      <c r="S4143">
        <v>21</v>
      </c>
      <c r="T4143">
        <v>8</v>
      </c>
      <c r="U4143">
        <v>6</v>
      </c>
      <c r="V4143">
        <f>COUNTIF(tbl_HRMaster[EmployeeID],tbl_HRMaster[[#This Row],[EmployeeID]])</f>
        <v>1</v>
      </c>
      <c r="W4143">
        <f>IFERROR(INDEX(tbl_EmployeeSurvey[EnvironmentSatisfaction],MATCH(tbl_HRMaster[[#This Row],[EmployeeID]],tbl_EmployeeSurvey[EmployeeID],0)),"Not Found")</f>
        <v>4</v>
      </c>
      <c r="X4143">
        <f>IFERROR(INDEX(tbl_EmployeeSurvey[JobSatisfaction],MATCH(tbl_HRMaster[[#This Row],[EmployeeID]],tbl_EmployeeSurvey[EmployeeID],0)),"Not Found")</f>
        <v>2</v>
      </c>
      <c r="Y4143" s="5">
        <f>IFERROR(INDEX(tbl_EmployeeSurvey[WorkLifeBalance],MATCH(tbl_HRMaster[[#This Row],[EmployeeID]],tbl_EmployeeSurvey[EmployeeID],0)),"Not Found")</f>
        <v>3</v>
      </c>
      <c r="Z4143" s="5">
        <f>IFERROR(VLOOKUP(tbl_HRMaster[[#This Row],[EmployeeID]],tbl_ManagerSurvey[[EmployeeID]:[PerformanceRating]],2,FALSE),"Not Found")</f>
        <v>3</v>
      </c>
      <c r="AA4143" s="5">
        <f>IFERROR(VLOOKUP(tbl_HRMaster[[#This Row],[EmployeeID]],tbl_ManagerSurvey[[EmployeeID]:[PerformanceRating]],3,FALSE),"Not Found")</f>
        <v>4</v>
      </c>
      <c r="AB4143" s="5" t="str">
        <f>IF(tbl_HRMaster[[#This Row],[Attrition]]="Yes","Left","Active")</f>
        <v>Active</v>
      </c>
      <c r="AC4143" s="5" t="str">
        <f>_xlfn.IFS(tbl_HRMaster[[#This Row],[Age]]&lt;25,"Under 25",tbl_HRMaster[[#This Row],[Age]]&lt;35,"25-34",tbl_HRMaster[[#This Row],[Age]]&lt;45,"35-44",tbl_HRMaster[[#This Row],[Age]]&lt;55,"45-54",TRUE,"Above 54")</f>
        <v>45-54</v>
      </c>
      <c r="AD4143" s="5" t="str">
        <f>_xlfn.IFS(
tbl_HRMaster[[#This Row],[YearsAtCompany]]&lt;2,"&lt; 2 Years",
tbl_HRMaster[[#This Row],[YearsAtCompany]]&lt;5,"2-4 Years",
tbl_HRMaster[[#This Row],[YearsAtCompany]]&lt;10,"5-9 Years",
TRUE,"10+ Years"
)</f>
        <v>10+ Years</v>
      </c>
      <c r="AE4143" s="5">
        <f>IF(tbl_HRMaster[[#This Row],[Attrition]]="Yes",1,0)</f>
        <v>0</v>
      </c>
    </row>
    <row r="4144" spans="1:31" x14ac:dyDescent="0.25">
      <c r="A4144">
        <v>45</v>
      </c>
      <c r="B4144" t="s">
        <v>21</v>
      </c>
      <c r="C4144" t="s">
        <v>22</v>
      </c>
      <c r="D4144" t="s">
        <v>30</v>
      </c>
      <c r="E4144">
        <v>1</v>
      </c>
      <c r="F4144">
        <v>4</v>
      </c>
      <c r="G4144" t="s">
        <v>24</v>
      </c>
      <c r="H4144">
        <v>3908</v>
      </c>
      <c r="I4144" t="s">
        <v>34</v>
      </c>
      <c r="J4144">
        <v>1</v>
      </c>
      <c r="K4144" t="s">
        <v>39</v>
      </c>
      <c r="L4144" t="s">
        <v>32</v>
      </c>
      <c r="M4144">
        <v>29420</v>
      </c>
      <c r="N4144">
        <v>1</v>
      </c>
      <c r="O4144">
        <v>22</v>
      </c>
      <c r="P4144">
        <v>1</v>
      </c>
      <c r="Q4144">
        <v>21</v>
      </c>
      <c r="R4144">
        <v>4</v>
      </c>
      <c r="S4144">
        <v>21</v>
      </c>
      <c r="T4144">
        <v>8</v>
      </c>
      <c r="U4144">
        <v>6</v>
      </c>
      <c r="V4144">
        <f>COUNTIF(tbl_HRMaster[EmployeeID],tbl_HRMaster[[#This Row],[EmployeeID]])</f>
        <v>1</v>
      </c>
      <c r="W4144">
        <f>IFERROR(INDEX(tbl_EmployeeSurvey[EnvironmentSatisfaction],MATCH(tbl_HRMaster[[#This Row],[EmployeeID]],tbl_EmployeeSurvey[EmployeeID],0)),"Not Found")</f>
        <v>4</v>
      </c>
      <c r="X4144">
        <f>IFERROR(INDEX(tbl_EmployeeSurvey[JobSatisfaction],MATCH(tbl_HRMaster[[#This Row],[EmployeeID]],tbl_EmployeeSurvey[EmployeeID],0)),"Not Found")</f>
        <v>2</v>
      </c>
      <c r="Y4144" s="5">
        <f>IFERROR(INDEX(tbl_EmployeeSurvey[WorkLifeBalance],MATCH(tbl_HRMaster[[#This Row],[EmployeeID]],tbl_EmployeeSurvey[EmployeeID],0)),"Not Found")</f>
        <v>3</v>
      </c>
      <c r="Z4144" s="5">
        <f>IFERROR(VLOOKUP(tbl_HRMaster[[#This Row],[EmployeeID]],tbl_ManagerSurvey[[EmployeeID]:[PerformanceRating]],2,FALSE),"Not Found")</f>
        <v>3</v>
      </c>
      <c r="AA4144" s="5">
        <f>IFERROR(VLOOKUP(tbl_HRMaster[[#This Row],[EmployeeID]],tbl_ManagerSurvey[[EmployeeID]:[PerformanceRating]],3,FALSE),"Not Found")</f>
        <v>4</v>
      </c>
      <c r="AB4144" s="5" t="str">
        <f>IF(tbl_HRMaster[[#This Row],[Attrition]]="Yes","Left","Active")</f>
        <v>Active</v>
      </c>
      <c r="AC4144" s="5" t="str">
        <f>_xlfn.IFS(tbl_HRMaster[[#This Row],[Age]]&lt;25,"Under 25",tbl_HRMaster[[#This Row],[Age]]&lt;35,"25-34",tbl_HRMaster[[#This Row],[Age]]&lt;45,"35-44",tbl_HRMaster[[#This Row],[Age]]&lt;55,"45-54",TRUE,"Above 54")</f>
        <v>45-54</v>
      </c>
      <c r="AD4144" s="5" t="str">
        <f>_xlfn.IFS(
tbl_HRMaster[[#This Row],[YearsAtCompany]]&lt;2,"&lt; 2 Years",
tbl_HRMaster[[#This Row],[YearsAtCompany]]&lt;5,"2-4 Years",
tbl_HRMaster[[#This Row],[YearsAtCompany]]&lt;10,"5-9 Years",
TRUE,"10+ Years"
)</f>
        <v>10+ Years</v>
      </c>
      <c r="AE4144" s="5">
        <f>IF(tbl_HRMaster[[#This Row],[Attrition]]="Yes",1,0)</f>
        <v>0</v>
      </c>
    </row>
    <row r="4145" spans="1:31" x14ac:dyDescent="0.25">
      <c r="A4145">
        <v>33</v>
      </c>
      <c r="B4145" t="s">
        <v>28</v>
      </c>
      <c r="C4145" t="s">
        <v>29</v>
      </c>
      <c r="D4145" t="s">
        <v>30</v>
      </c>
      <c r="E4145">
        <v>15</v>
      </c>
      <c r="F4145">
        <v>4</v>
      </c>
      <c r="G4145" t="s">
        <v>38</v>
      </c>
      <c r="H4145">
        <v>257</v>
      </c>
      <c r="I4145" t="s">
        <v>25</v>
      </c>
      <c r="J4145">
        <v>1</v>
      </c>
      <c r="K4145" t="s">
        <v>40</v>
      </c>
      <c r="L4145" t="s">
        <v>32</v>
      </c>
      <c r="M4145">
        <v>24060</v>
      </c>
      <c r="N4145">
        <v>1</v>
      </c>
      <c r="O4145">
        <v>11</v>
      </c>
      <c r="P4145">
        <v>0</v>
      </c>
      <c r="Q4145">
        <v>10</v>
      </c>
      <c r="R4145">
        <v>3</v>
      </c>
      <c r="S4145">
        <v>10</v>
      </c>
      <c r="T4145">
        <v>9</v>
      </c>
      <c r="U4145">
        <v>7</v>
      </c>
      <c r="V4145">
        <f>COUNTIF(tbl_HRMaster[EmployeeID],tbl_HRMaster[[#This Row],[EmployeeID]])</f>
        <v>1</v>
      </c>
      <c r="W4145">
        <f>IFERROR(INDEX(tbl_EmployeeSurvey[EnvironmentSatisfaction],MATCH(tbl_HRMaster[[#This Row],[EmployeeID]],tbl_EmployeeSurvey[EmployeeID],0)),"Not Found")</f>
        <v>1</v>
      </c>
      <c r="X4145">
        <f>IFERROR(INDEX(tbl_EmployeeSurvey[JobSatisfaction],MATCH(tbl_HRMaster[[#This Row],[EmployeeID]],tbl_EmployeeSurvey[EmployeeID],0)),"Not Found")</f>
        <v>1</v>
      </c>
      <c r="Y4145" s="5">
        <f>IFERROR(INDEX(tbl_EmployeeSurvey[WorkLifeBalance],MATCH(tbl_HRMaster[[#This Row],[EmployeeID]],tbl_EmployeeSurvey[EmployeeID],0)),"Not Found")</f>
        <v>3</v>
      </c>
      <c r="Z4145" s="5">
        <f>IFERROR(VLOOKUP(tbl_HRMaster[[#This Row],[EmployeeID]],tbl_ManagerSurvey[[EmployeeID]:[PerformanceRating]],2,FALSE),"Not Found")</f>
        <v>3</v>
      </c>
      <c r="AA4145" s="5">
        <f>IFERROR(VLOOKUP(tbl_HRMaster[[#This Row],[EmployeeID]],tbl_ManagerSurvey[[EmployeeID]:[PerformanceRating]],3,FALSE),"Not Found")</f>
        <v>3</v>
      </c>
      <c r="AB4145" s="5" t="str">
        <f>IF(tbl_HRMaster[[#This Row],[Attrition]]="Yes","Left","Active")</f>
        <v>Left</v>
      </c>
      <c r="AC4145" s="5" t="str">
        <f>_xlfn.IFS(tbl_HRMaster[[#This Row],[Age]]&lt;25,"Under 25",tbl_HRMaster[[#This Row],[Age]]&lt;35,"25-34",tbl_HRMaster[[#This Row],[Age]]&lt;45,"35-44",tbl_HRMaster[[#This Row],[Age]]&lt;55,"45-54",TRUE,"Above 54")</f>
        <v>25-34</v>
      </c>
      <c r="AD4145" s="5" t="str">
        <f>_xlfn.IFS(
tbl_HRMaster[[#This Row],[YearsAtCompany]]&lt;2,"&lt; 2 Years",
tbl_HRMaster[[#This Row],[YearsAtCompany]]&lt;5,"2-4 Years",
tbl_HRMaster[[#This Row],[YearsAtCompany]]&lt;10,"5-9 Years",
TRUE,"10+ Years"
)</f>
        <v>10+ Years</v>
      </c>
      <c r="AE4145" s="5">
        <f>IF(tbl_HRMaster[[#This Row],[Attrition]]="Yes",1,0)</f>
        <v>1</v>
      </c>
    </row>
    <row r="4146" spans="1:31" x14ac:dyDescent="0.25">
      <c r="A4146">
        <v>33</v>
      </c>
      <c r="B4146" t="s">
        <v>28</v>
      </c>
      <c r="C4146" t="s">
        <v>29</v>
      </c>
      <c r="D4146" t="s">
        <v>30</v>
      </c>
      <c r="E4146">
        <v>15</v>
      </c>
      <c r="F4146">
        <v>4</v>
      </c>
      <c r="G4146" t="s">
        <v>38</v>
      </c>
      <c r="H4146">
        <v>1727</v>
      </c>
      <c r="I4146" t="s">
        <v>25</v>
      </c>
      <c r="J4146">
        <v>1</v>
      </c>
      <c r="K4146" t="s">
        <v>40</v>
      </c>
      <c r="L4146" t="s">
        <v>32</v>
      </c>
      <c r="M4146">
        <v>24060</v>
      </c>
      <c r="N4146">
        <v>1</v>
      </c>
      <c r="O4146">
        <v>11</v>
      </c>
      <c r="P4146">
        <v>0</v>
      </c>
      <c r="Q4146">
        <v>10</v>
      </c>
      <c r="R4146">
        <v>3</v>
      </c>
      <c r="S4146">
        <v>10</v>
      </c>
      <c r="T4146">
        <v>9</v>
      </c>
      <c r="U4146">
        <v>7</v>
      </c>
      <c r="V4146">
        <f>COUNTIF(tbl_HRMaster[EmployeeID],tbl_HRMaster[[#This Row],[EmployeeID]])</f>
        <v>1</v>
      </c>
      <c r="W4146">
        <f>IFERROR(INDEX(tbl_EmployeeSurvey[EnvironmentSatisfaction],MATCH(tbl_HRMaster[[#This Row],[EmployeeID]],tbl_EmployeeSurvey[EmployeeID],0)),"Not Found")</f>
        <v>1</v>
      </c>
      <c r="X4146">
        <f>IFERROR(INDEX(tbl_EmployeeSurvey[JobSatisfaction],MATCH(tbl_HRMaster[[#This Row],[EmployeeID]],tbl_EmployeeSurvey[EmployeeID],0)),"Not Found")</f>
        <v>1</v>
      </c>
      <c r="Y4146" s="5">
        <f>IFERROR(INDEX(tbl_EmployeeSurvey[WorkLifeBalance],MATCH(tbl_HRMaster[[#This Row],[EmployeeID]],tbl_EmployeeSurvey[EmployeeID],0)),"Not Found")</f>
        <v>3</v>
      </c>
      <c r="Z4146" s="5">
        <f>IFERROR(VLOOKUP(tbl_HRMaster[[#This Row],[EmployeeID]],tbl_ManagerSurvey[[EmployeeID]:[PerformanceRating]],2,FALSE),"Not Found")</f>
        <v>3</v>
      </c>
      <c r="AA4146" s="5">
        <f>IFERROR(VLOOKUP(tbl_HRMaster[[#This Row],[EmployeeID]],tbl_ManagerSurvey[[EmployeeID]:[PerformanceRating]],3,FALSE),"Not Found")</f>
        <v>3</v>
      </c>
      <c r="AB4146" s="5" t="str">
        <f>IF(tbl_HRMaster[[#This Row],[Attrition]]="Yes","Left","Active")</f>
        <v>Left</v>
      </c>
      <c r="AC4146" s="5" t="str">
        <f>_xlfn.IFS(tbl_HRMaster[[#This Row],[Age]]&lt;25,"Under 25",tbl_HRMaster[[#This Row],[Age]]&lt;35,"25-34",tbl_HRMaster[[#This Row],[Age]]&lt;45,"35-44",tbl_HRMaster[[#This Row],[Age]]&lt;55,"45-54",TRUE,"Above 54")</f>
        <v>25-34</v>
      </c>
      <c r="AD4146" s="5" t="str">
        <f>_xlfn.IFS(
tbl_HRMaster[[#This Row],[YearsAtCompany]]&lt;2,"&lt; 2 Years",
tbl_HRMaster[[#This Row],[YearsAtCompany]]&lt;5,"2-4 Years",
tbl_HRMaster[[#This Row],[YearsAtCompany]]&lt;10,"5-9 Years",
TRUE,"10+ Years"
)</f>
        <v>10+ Years</v>
      </c>
      <c r="AE4146" s="5">
        <f>IF(tbl_HRMaster[[#This Row],[Attrition]]="Yes",1,0)</f>
        <v>1</v>
      </c>
    </row>
    <row r="4147" spans="1:31" x14ac:dyDescent="0.25">
      <c r="A4147">
        <v>33</v>
      </c>
      <c r="B4147" t="s">
        <v>28</v>
      </c>
      <c r="C4147" t="s">
        <v>29</v>
      </c>
      <c r="D4147" t="s">
        <v>30</v>
      </c>
      <c r="E4147">
        <v>15</v>
      </c>
      <c r="F4147">
        <v>4</v>
      </c>
      <c r="G4147" t="s">
        <v>38</v>
      </c>
      <c r="H4147">
        <v>3197</v>
      </c>
      <c r="I4147" t="s">
        <v>25</v>
      </c>
      <c r="J4147">
        <v>1</v>
      </c>
      <c r="K4147" t="s">
        <v>40</v>
      </c>
      <c r="L4147" t="s">
        <v>32</v>
      </c>
      <c r="M4147">
        <v>24060</v>
      </c>
      <c r="N4147">
        <v>1</v>
      </c>
      <c r="O4147">
        <v>11</v>
      </c>
      <c r="P4147">
        <v>0</v>
      </c>
      <c r="Q4147">
        <v>10</v>
      </c>
      <c r="R4147">
        <v>3</v>
      </c>
      <c r="S4147">
        <v>10</v>
      </c>
      <c r="T4147">
        <v>9</v>
      </c>
      <c r="U4147">
        <v>7</v>
      </c>
      <c r="V4147">
        <f>COUNTIF(tbl_HRMaster[EmployeeID],tbl_HRMaster[[#This Row],[EmployeeID]])</f>
        <v>1</v>
      </c>
      <c r="W4147">
        <f>IFERROR(INDEX(tbl_EmployeeSurvey[EnvironmentSatisfaction],MATCH(tbl_HRMaster[[#This Row],[EmployeeID]],tbl_EmployeeSurvey[EmployeeID],0)),"Not Found")</f>
        <v>1</v>
      </c>
      <c r="X4147">
        <f>IFERROR(INDEX(tbl_EmployeeSurvey[JobSatisfaction],MATCH(tbl_HRMaster[[#This Row],[EmployeeID]],tbl_EmployeeSurvey[EmployeeID],0)),"Not Found")</f>
        <v>1</v>
      </c>
      <c r="Y4147" s="5">
        <f>IFERROR(INDEX(tbl_EmployeeSurvey[WorkLifeBalance],MATCH(tbl_HRMaster[[#This Row],[EmployeeID]],tbl_EmployeeSurvey[EmployeeID],0)),"Not Found")</f>
        <v>3</v>
      </c>
      <c r="Z4147" s="5">
        <f>IFERROR(VLOOKUP(tbl_HRMaster[[#This Row],[EmployeeID]],tbl_ManagerSurvey[[EmployeeID]:[PerformanceRating]],2,FALSE),"Not Found")</f>
        <v>3</v>
      </c>
      <c r="AA4147" s="5">
        <f>IFERROR(VLOOKUP(tbl_HRMaster[[#This Row],[EmployeeID]],tbl_ManagerSurvey[[EmployeeID]:[PerformanceRating]],3,FALSE),"Not Found")</f>
        <v>3</v>
      </c>
      <c r="AB4147" s="5" t="str">
        <f>IF(tbl_HRMaster[[#This Row],[Attrition]]="Yes","Left","Active")</f>
        <v>Left</v>
      </c>
      <c r="AC4147" s="5" t="str">
        <f>_xlfn.IFS(tbl_HRMaster[[#This Row],[Age]]&lt;25,"Under 25",tbl_HRMaster[[#This Row],[Age]]&lt;35,"25-34",tbl_HRMaster[[#This Row],[Age]]&lt;45,"35-44",tbl_HRMaster[[#This Row],[Age]]&lt;55,"45-54",TRUE,"Above 54")</f>
        <v>25-34</v>
      </c>
      <c r="AD4147" s="5" t="str">
        <f>_xlfn.IFS(
tbl_HRMaster[[#This Row],[YearsAtCompany]]&lt;2,"&lt; 2 Years",
tbl_HRMaster[[#This Row],[YearsAtCompany]]&lt;5,"2-4 Years",
tbl_HRMaster[[#This Row],[YearsAtCompany]]&lt;10,"5-9 Years",
TRUE,"10+ Years"
)</f>
        <v>10+ Years</v>
      </c>
      <c r="AE4147" s="5">
        <f>IF(tbl_HRMaster[[#This Row],[Attrition]]="Yes",1,0)</f>
        <v>1</v>
      </c>
    </row>
    <row r="4148" spans="1:31" x14ac:dyDescent="0.25">
      <c r="A4148">
        <v>36</v>
      </c>
      <c r="B4148" t="s">
        <v>21</v>
      </c>
      <c r="C4148" t="s">
        <v>36</v>
      </c>
      <c r="D4148" t="s">
        <v>30</v>
      </c>
      <c r="E4148">
        <v>3</v>
      </c>
      <c r="F4148">
        <v>4</v>
      </c>
      <c r="G4148" t="s">
        <v>38</v>
      </c>
      <c r="H4148">
        <v>185</v>
      </c>
      <c r="I4148" t="s">
        <v>34</v>
      </c>
      <c r="J4148">
        <v>1</v>
      </c>
      <c r="K4148" t="s">
        <v>31</v>
      </c>
      <c r="L4148" t="s">
        <v>32</v>
      </c>
      <c r="M4148">
        <v>40250</v>
      </c>
      <c r="N4148">
        <v>1</v>
      </c>
      <c r="O4148">
        <v>11</v>
      </c>
      <c r="P4148">
        <v>0</v>
      </c>
      <c r="Q4148">
        <v>10</v>
      </c>
      <c r="R4148">
        <v>3</v>
      </c>
      <c r="S4148">
        <v>10</v>
      </c>
      <c r="T4148">
        <v>9</v>
      </c>
      <c r="U4148">
        <v>7</v>
      </c>
      <c r="V4148">
        <f>COUNTIF(tbl_HRMaster[EmployeeID],tbl_HRMaster[[#This Row],[EmployeeID]])</f>
        <v>1</v>
      </c>
      <c r="W4148">
        <f>IFERROR(INDEX(tbl_EmployeeSurvey[EnvironmentSatisfaction],MATCH(tbl_HRMaster[[#This Row],[EmployeeID]],tbl_EmployeeSurvey[EmployeeID],0)),"Not Found")</f>
        <v>2</v>
      </c>
      <c r="X4148">
        <f>IFERROR(INDEX(tbl_EmployeeSurvey[JobSatisfaction],MATCH(tbl_HRMaster[[#This Row],[EmployeeID]],tbl_EmployeeSurvey[EmployeeID],0)),"Not Found")</f>
        <v>4</v>
      </c>
      <c r="Y4148" s="5">
        <f>IFERROR(INDEX(tbl_EmployeeSurvey[WorkLifeBalance],MATCH(tbl_HRMaster[[#This Row],[EmployeeID]],tbl_EmployeeSurvey[EmployeeID],0)),"Not Found")</f>
        <v>2</v>
      </c>
      <c r="Z4148" s="5">
        <f>IFERROR(VLOOKUP(tbl_HRMaster[[#This Row],[EmployeeID]],tbl_ManagerSurvey[[EmployeeID]:[PerformanceRating]],2,FALSE),"Not Found")</f>
        <v>3</v>
      </c>
      <c r="AA4148" s="5">
        <f>IFERROR(VLOOKUP(tbl_HRMaster[[#This Row],[EmployeeID]],tbl_ManagerSurvey[[EmployeeID]:[PerformanceRating]],3,FALSE),"Not Found")</f>
        <v>3</v>
      </c>
      <c r="AB4148" s="5" t="str">
        <f>IF(tbl_HRMaster[[#This Row],[Attrition]]="Yes","Left","Active")</f>
        <v>Active</v>
      </c>
      <c r="AC4148" s="5" t="str">
        <f>_xlfn.IFS(tbl_HRMaster[[#This Row],[Age]]&lt;25,"Under 25",tbl_HRMaster[[#This Row],[Age]]&lt;35,"25-34",tbl_HRMaster[[#This Row],[Age]]&lt;45,"35-44",tbl_HRMaster[[#This Row],[Age]]&lt;55,"45-54",TRUE,"Above 54")</f>
        <v>35-44</v>
      </c>
      <c r="AD4148" s="5" t="str">
        <f>_xlfn.IFS(
tbl_HRMaster[[#This Row],[YearsAtCompany]]&lt;2,"&lt; 2 Years",
tbl_HRMaster[[#This Row],[YearsAtCompany]]&lt;5,"2-4 Years",
tbl_HRMaster[[#This Row],[YearsAtCompany]]&lt;10,"5-9 Years",
TRUE,"10+ Years"
)</f>
        <v>10+ Years</v>
      </c>
      <c r="AE4148" s="5">
        <f>IF(tbl_HRMaster[[#This Row],[Attrition]]="Yes",1,0)</f>
        <v>0</v>
      </c>
    </row>
    <row r="4149" spans="1:31" x14ac:dyDescent="0.25">
      <c r="A4149">
        <v>36</v>
      </c>
      <c r="B4149" t="s">
        <v>21</v>
      </c>
      <c r="C4149" t="s">
        <v>36</v>
      </c>
      <c r="D4149" t="s">
        <v>30</v>
      </c>
      <c r="E4149">
        <v>3</v>
      </c>
      <c r="F4149">
        <v>4</v>
      </c>
      <c r="G4149" t="s">
        <v>38</v>
      </c>
      <c r="H4149">
        <v>1655</v>
      </c>
      <c r="I4149" t="s">
        <v>34</v>
      </c>
      <c r="J4149">
        <v>1</v>
      </c>
      <c r="K4149" t="s">
        <v>31</v>
      </c>
      <c r="L4149" t="s">
        <v>32</v>
      </c>
      <c r="M4149">
        <v>40250</v>
      </c>
      <c r="N4149">
        <v>1</v>
      </c>
      <c r="O4149">
        <v>11</v>
      </c>
      <c r="P4149">
        <v>0</v>
      </c>
      <c r="Q4149">
        <v>10</v>
      </c>
      <c r="R4149">
        <v>3</v>
      </c>
      <c r="S4149">
        <v>10</v>
      </c>
      <c r="T4149">
        <v>9</v>
      </c>
      <c r="U4149">
        <v>7</v>
      </c>
      <c r="V4149">
        <f>COUNTIF(tbl_HRMaster[EmployeeID],tbl_HRMaster[[#This Row],[EmployeeID]])</f>
        <v>1</v>
      </c>
      <c r="W4149">
        <f>IFERROR(INDEX(tbl_EmployeeSurvey[EnvironmentSatisfaction],MATCH(tbl_HRMaster[[#This Row],[EmployeeID]],tbl_EmployeeSurvey[EmployeeID],0)),"Not Found")</f>
        <v>2</v>
      </c>
      <c r="X4149">
        <f>IFERROR(INDEX(tbl_EmployeeSurvey[JobSatisfaction],MATCH(tbl_HRMaster[[#This Row],[EmployeeID]],tbl_EmployeeSurvey[EmployeeID],0)),"Not Found")</f>
        <v>4</v>
      </c>
      <c r="Y4149" s="5">
        <f>IFERROR(INDEX(tbl_EmployeeSurvey[WorkLifeBalance],MATCH(tbl_HRMaster[[#This Row],[EmployeeID]],tbl_EmployeeSurvey[EmployeeID],0)),"Not Found")</f>
        <v>2</v>
      </c>
      <c r="Z4149" s="5">
        <f>IFERROR(VLOOKUP(tbl_HRMaster[[#This Row],[EmployeeID]],tbl_ManagerSurvey[[EmployeeID]:[PerformanceRating]],2,FALSE),"Not Found")</f>
        <v>3</v>
      </c>
      <c r="AA4149" s="5">
        <f>IFERROR(VLOOKUP(tbl_HRMaster[[#This Row],[EmployeeID]],tbl_ManagerSurvey[[EmployeeID]:[PerformanceRating]],3,FALSE),"Not Found")</f>
        <v>3</v>
      </c>
      <c r="AB4149" s="5" t="str">
        <f>IF(tbl_HRMaster[[#This Row],[Attrition]]="Yes","Left","Active")</f>
        <v>Active</v>
      </c>
      <c r="AC4149" s="5" t="str">
        <f>_xlfn.IFS(tbl_HRMaster[[#This Row],[Age]]&lt;25,"Under 25",tbl_HRMaster[[#This Row],[Age]]&lt;35,"25-34",tbl_HRMaster[[#This Row],[Age]]&lt;45,"35-44",tbl_HRMaster[[#This Row],[Age]]&lt;55,"45-54",TRUE,"Above 54")</f>
        <v>35-44</v>
      </c>
      <c r="AD4149" s="5" t="str">
        <f>_xlfn.IFS(
tbl_HRMaster[[#This Row],[YearsAtCompany]]&lt;2,"&lt; 2 Years",
tbl_HRMaster[[#This Row],[YearsAtCompany]]&lt;5,"2-4 Years",
tbl_HRMaster[[#This Row],[YearsAtCompany]]&lt;10,"5-9 Years",
TRUE,"10+ Years"
)</f>
        <v>10+ Years</v>
      </c>
      <c r="AE4149" s="5">
        <f>IF(tbl_HRMaster[[#This Row],[Attrition]]="Yes",1,0)</f>
        <v>0</v>
      </c>
    </row>
    <row r="4150" spans="1:31" x14ac:dyDescent="0.25">
      <c r="A4150">
        <v>36</v>
      </c>
      <c r="B4150" t="s">
        <v>21</v>
      </c>
      <c r="C4150" t="s">
        <v>36</v>
      </c>
      <c r="D4150" t="s">
        <v>30</v>
      </c>
      <c r="E4150">
        <v>3</v>
      </c>
      <c r="F4150">
        <v>4</v>
      </c>
      <c r="G4150" t="s">
        <v>38</v>
      </c>
      <c r="H4150">
        <v>3125</v>
      </c>
      <c r="I4150" t="s">
        <v>34</v>
      </c>
      <c r="J4150">
        <v>1</v>
      </c>
      <c r="K4150" t="s">
        <v>31</v>
      </c>
      <c r="L4150" t="s">
        <v>32</v>
      </c>
      <c r="M4150">
        <v>40250</v>
      </c>
      <c r="N4150">
        <v>1</v>
      </c>
      <c r="O4150">
        <v>11</v>
      </c>
      <c r="P4150">
        <v>0</v>
      </c>
      <c r="Q4150">
        <v>10</v>
      </c>
      <c r="R4150">
        <v>3</v>
      </c>
      <c r="S4150">
        <v>10</v>
      </c>
      <c r="T4150">
        <v>9</v>
      </c>
      <c r="U4150">
        <v>7</v>
      </c>
      <c r="V4150">
        <f>COUNTIF(tbl_HRMaster[EmployeeID],tbl_HRMaster[[#This Row],[EmployeeID]])</f>
        <v>1</v>
      </c>
      <c r="W4150">
        <f>IFERROR(INDEX(tbl_EmployeeSurvey[EnvironmentSatisfaction],MATCH(tbl_HRMaster[[#This Row],[EmployeeID]],tbl_EmployeeSurvey[EmployeeID],0)),"Not Found")</f>
        <v>2</v>
      </c>
      <c r="X4150">
        <f>IFERROR(INDEX(tbl_EmployeeSurvey[JobSatisfaction],MATCH(tbl_HRMaster[[#This Row],[EmployeeID]],tbl_EmployeeSurvey[EmployeeID],0)),"Not Found")</f>
        <v>4</v>
      </c>
      <c r="Y4150" s="5">
        <f>IFERROR(INDEX(tbl_EmployeeSurvey[WorkLifeBalance],MATCH(tbl_HRMaster[[#This Row],[EmployeeID]],tbl_EmployeeSurvey[EmployeeID],0)),"Not Found")</f>
        <v>2</v>
      </c>
      <c r="Z4150" s="5">
        <f>IFERROR(VLOOKUP(tbl_HRMaster[[#This Row],[EmployeeID]],tbl_ManagerSurvey[[EmployeeID]:[PerformanceRating]],2,FALSE),"Not Found")</f>
        <v>3</v>
      </c>
      <c r="AA4150" s="5">
        <f>IFERROR(VLOOKUP(tbl_HRMaster[[#This Row],[EmployeeID]],tbl_ManagerSurvey[[EmployeeID]:[PerformanceRating]],3,FALSE),"Not Found")</f>
        <v>3</v>
      </c>
      <c r="AB4150" s="5" t="str">
        <f>IF(tbl_HRMaster[[#This Row],[Attrition]]="Yes","Left","Active")</f>
        <v>Active</v>
      </c>
      <c r="AC4150" s="5" t="str">
        <f>_xlfn.IFS(tbl_HRMaster[[#This Row],[Age]]&lt;25,"Under 25",tbl_HRMaster[[#This Row],[Age]]&lt;35,"25-34",tbl_HRMaster[[#This Row],[Age]]&lt;45,"35-44",tbl_HRMaster[[#This Row],[Age]]&lt;55,"45-54",TRUE,"Above 54")</f>
        <v>35-44</v>
      </c>
      <c r="AD4150" s="5" t="str">
        <f>_xlfn.IFS(
tbl_HRMaster[[#This Row],[YearsAtCompany]]&lt;2,"&lt; 2 Years",
tbl_HRMaster[[#This Row],[YearsAtCompany]]&lt;5,"2-4 Years",
tbl_HRMaster[[#This Row],[YearsAtCompany]]&lt;10,"5-9 Years",
TRUE,"10+ Years"
)</f>
        <v>10+ Years</v>
      </c>
      <c r="AE4150" s="5">
        <f>IF(tbl_HRMaster[[#This Row],[Attrition]]="Yes",1,0)</f>
        <v>0</v>
      </c>
    </row>
    <row r="4151" spans="1:31" x14ac:dyDescent="0.25">
      <c r="A4151">
        <v>47</v>
      </c>
      <c r="B4151" t="s">
        <v>28</v>
      </c>
      <c r="C4151" t="s">
        <v>36</v>
      </c>
      <c r="D4151" t="s">
        <v>30</v>
      </c>
      <c r="E4151">
        <v>1</v>
      </c>
      <c r="F4151">
        <v>1</v>
      </c>
      <c r="G4151" t="s">
        <v>38</v>
      </c>
      <c r="H4151">
        <v>14</v>
      </c>
      <c r="I4151" t="s">
        <v>34</v>
      </c>
      <c r="J4151">
        <v>1</v>
      </c>
      <c r="K4151" t="s">
        <v>31</v>
      </c>
      <c r="L4151" t="s">
        <v>27</v>
      </c>
      <c r="M4151">
        <v>57620</v>
      </c>
      <c r="N4151">
        <v>1</v>
      </c>
      <c r="O4151">
        <v>11</v>
      </c>
      <c r="P4151">
        <v>2</v>
      </c>
      <c r="Q4151">
        <v>10</v>
      </c>
      <c r="R4151">
        <v>4</v>
      </c>
      <c r="S4151">
        <v>10</v>
      </c>
      <c r="T4151">
        <v>9</v>
      </c>
      <c r="U4151">
        <v>9</v>
      </c>
      <c r="V4151">
        <f>COUNTIF(tbl_HRMaster[EmployeeID],tbl_HRMaster[[#This Row],[EmployeeID]])</f>
        <v>1</v>
      </c>
      <c r="W4151">
        <f>IFERROR(INDEX(tbl_EmployeeSurvey[EnvironmentSatisfaction],MATCH(tbl_HRMaster[[#This Row],[EmployeeID]],tbl_EmployeeSurvey[EmployeeID],0)),"Not Found")</f>
        <v>1</v>
      </c>
      <c r="X4151">
        <f>IFERROR(INDEX(tbl_EmployeeSurvey[JobSatisfaction],MATCH(tbl_HRMaster[[#This Row],[EmployeeID]],tbl_EmployeeSurvey[EmployeeID],0)),"Not Found")</f>
        <v>2</v>
      </c>
      <c r="Y4151" s="5">
        <f>IFERROR(INDEX(tbl_EmployeeSurvey[WorkLifeBalance],MATCH(tbl_HRMaster[[#This Row],[EmployeeID]],tbl_EmployeeSurvey[EmployeeID],0)),"Not Found")</f>
        <v>2</v>
      </c>
      <c r="Z4151" s="5">
        <f>IFERROR(VLOOKUP(tbl_HRMaster[[#This Row],[EmployeeID]],tbl_ManagerSurvey[[EmployeeID]:[PerformanceRating]],2,FALSE),"Not Found")</f>
        <v>2</v>
      </c>
      <c r="AA4151" s="5">
        <f>IFERROR(VLOOKUP(tbl_HRMaster[[#This Row],[EmployeeID]],tbl_ManagerSurvey[[EmployeeID]:[PerformanceRating]],3,FALSE),"Not Found")</f>
        <v>3</v>
      </c>
      <c r="AB4151" s="5" t="str">
        <f>IF(tbl_HRMaster[[#This Row],[Attrition]]="Yes","Left","Active")</f>
        <v>Left</v>
      </c>
      <c r="AC4151" s="5" t="str">
        <f>_xlfn.IFS(tbl_HRMaster[[#This Row],[Age]]&lt;25,"Under 25",tbl_HRMaster[[#This Row],[Age]]&lt;35,"25-34",tbl_HRMaster[[#This Row],[Age]]&lt;45,"35-44",tbl_HRMaster[[#This Row],[Age]]&lt;55,"45-54",TRUE,"Above 54")</f>
        <v>45-54</v>
      </c>
      <c r="AD4151" s="5" t="str">
        <f>_xlfn.IFS(
tbl_HRMaster[[#This Row],[YearsAtCompany]]&lt;2,"&lt; 2 Years",
tbl_HRMaster[[#This Row],[YearsAtCompany]]&lt;5,"2-4 Years",
tbl_HRMaster[[#This Row],[YearsAtCompany]]&lt;10,"5-9 Years",
TRUE,"10+ Years"
)</f>
        <v>10+ Years</v>
      </c>
      <c r="AE4151" s="5">
        <f>IF(tbl_HRMaster[[#This Row],[Attrition]]="Yes",1,0)</f>
        <v>1</v>
      </c>
    </row>
    <row r="4152" spans="1:31" x14ac:dyDescent="0.25">
      <c r="A4152">
        <v>47</v>
      </c>
      <c r="B4152" t="s">
        <v>28</v>
      </c>
      <c r="C4152" t="s">
        <v>36</v>
      </c>
      <c r="D4152" t="s">
        <v>30</v>
      </c>
      <c r="E4152">
        <v>1</v>
      </c>
      <c r="F4152">
        <v>1</v>
      </c>
      <c r="G4152" t="s">
        <v>38</v>
      </c>
      <c r="H4152">
        <v>1484</v>
      </c>
      <c r="I4152" t="s">
        <v>34</v>
      </c>
      <c r="J4152">
        <v>1</v>
      </c>
      <c r="K4152" t="s">
        <v>31</v>
      </c>
      <c r="L4152" t="s">
        <v>27</v>
      </c>
      <c r="M4152">
        <v>57620</v>
      </c>
      <c r="N4152">
        <v>1</v>
      </c>
      <c r="O4152">
        <v>11</v>
      </c>
      <c r="P4152">
        <v>2</v>
      </c>
      <c r="Q4152">
        <v>10</v>
      </c>
      <c r="R4152">
        <v>4</v>
      </c>
      <c r="S4152">
        <v>10</v>
      </c>
      <c r="T4152">
        <v>9</v>
      </c>
      <c r="U4152">
        <v>9</v>
      </c>
      <c r="V4152">
        <f>COUNTIF(tbl_HRMaster[EmployeeID],tbl_HRMaster[[#This Row],[EmployeeID]])</f>
        <v>1</v>
      </c>
      <c r="W4152">
        <f>IFERROR(INDEX(tbl_EmployeeSurvey[EnvironmentSatisfaction],MATCH(tbl_HRMaster[[#This Row],[EmployeeID]],tbl_EmployeeSurvey[EmployeeID],0)),"Not Found")</f>
        <v>1</v>
      </c>
      <c r="X4152">
        <f>IFERROR(INDEX(tbl_EmployeeSurvey[JobSatisfaction],MATCH(tbl_HRMaster[[#This Row],[EmployeeID]],tbl_EmployeeSurvey[EmployeeID],0)),"Not Found")</f>
        <v>2</v>
      </c>
      <c r="Y4152" s="5">
        <f>IFERROR(INDEX(tbl_EmployeeSurvey[WorkLifeBalance],MATCH(tbl_HRMaster[[#This Row],[EmployeeID]],tbl_EmployeeSurvey[EmployeeID],0)),"Not Found")</f>
        <v>2</v>
      </c>
      <c r="Z4152" s="5">
        <f>IFERROR(VLOOKUP(tbl_HRMaster[[#This Row],[EmployeeID]],tbl_ManagerSurvey[[EmployeeID]:[PerformanceRating]],2,FALSE),"Not Found")</f>
        <v>2</v>
      </c>
      <c r="AA4152" s="5">
        <f>IFERROR(VLOOKUP(tbl_HRMaster[[#This Row],[EmployeeID]],tbl_ManagerSurvey[[EmployeeID]:[PerformanceRating]],3,FALSE),"Not Found")</f>
        <v>3</v>
      </c>
      <c r="AB4152" s="5" t="str">
        <f>IF(tbl_HRMaster[[#This Row],[Attrition]]="Yes","Left","Active")</f>
        <v>Left</v>
      </c>
      <c r="AC4152" s="5" t="str">
        <f>_xlfn.IFS(tbl_HRMaster[[#This Row],[Age]]&lt;25,"Under 25",tbl_HRMaster[[#This Row],[Age]]&lt;35,"25-34",tbl_HRMaster[[#This Row],[Age]]&lt;45,"35-44",tbl_HRMaster[[#This Row],[Age]]&lt;55,"45-54",TRUE,"Above 54")</f>
        <v>45-54</v>
      </c>
      <c r="AD4152" s="5" t="str">
        <f>_xlfn.IFS(
tbl_HRMaster[[#This Row],[YearsAtCompany]]&lt;2,"&lt; 2 Years",
tbl_HRMaster[[#This Row],[YearsAtCompany]]&lt;5,"2-4 Years",
tbl_HRMaster[[#This Row],[YearsAtCompany]]&lt;10,"5-9 Years",
TRUE,"10+ Years"
)</f>
        <v>10+ Years</v>
      </c>
      <c r="AE4152" s="5">
        <f>IF(tbl_HRMaster[[#This Row],[Attrition]]="Yes",1,0)</f>
        <v>1</v>
      </c>
    </row>
    <row r="4153" spans="1:31" x14ac:dyDescent="0.25">
      <c r="A4153">
        <v>47</v>
      </c>
      <c r="B4153" t="s">
        <v>28</v>
      </c>
      <c r="C4153" t="s">
        <v>36</v>
      </c>
      <c r="D4153" t="s">
        <v>30</v>
      </c>
      <c r="E4153">
        <v>1</v>
      </c>
      <c r="F4153">
        <v>1</v>
      </c>
      <c r="G4153" t="s">
        <v>38</v>
      </c>
      <c r="H4153">
        <v>2954</v>
      </c>
      <c r="I4153" t="s">
        <v>34</v>
      </c>
      <c r="J4153">
        <v>1</v>
      </c>
      <c r="K4153" t="s">
        <v>31</v>
      </c>
      <c r="L4153" t="s">
        <v>27</v>
      </c>
      <c r="M4153">
        <v>57620</v>
      </c>
      <c r="N4153">
        <v>1</v>
      </c>
      <c r="O4153">
        <v>11</v>
      </c>
      <c r="P4153">
        <v>2</v>
      </c>
      <c r="Q4153">
        <v>10</v>
      </c>
      <c r="R4153">
        <v>4</v>
      </c>
      <c r="S4153">
        <v>10</v>
      </c>
      <c r="T4153">
        <v>9</v>
      </c>
      <c r="U4153">
        <v>9</v>
      </c>
      <c r="V4153">
        <f>COUNTIF(tbl_HRMaster[EmployeeID],tbl_HRMaster[[#This Row],[EmployeeID]])</f>
        <v>1</v>
      </c>
      <c r="W4153">
        <f>IFERROR(INDEX(tbl_EmployeeSurvey[EnvironmentSatisfaction],MATCH(tbl_HRMaster[[#This Row],[EmployeeID]],tbl_EmployeeSurvey[EmployeeID],0)),"Not Found")</f>
        <v>1</v>
      </c>
      <c r="X4153">
        <f>IFERROR(INDEX(tbl_EmployeeSurvey[JobSatisfaction],MATCH(tbl_HRMaster[[#This Row],[EmployeeID]],tbl_EmployeeSurvey[EmployeeID],0)),"Not Found")</f>
        <v>2</v>
      </c>
      <c r="Y4153" s="5">
        <f>IFERROR(INDEX(tbl_EmployeeSurvey[WorkLifeBalance],MATCH(tbl_HRMaster[[#This Row],[EmployeeID]],tbl_EmployeeSurvey[EmployeeID],0)),"Not Found")</f>
        <v>2</v>
      </c>
      <c r="Z4153" s="5">
        <f>IFERROR(VLOOKUP(tbl_HRMaster[[#This Row],[EmployeeID]],tbl_ManagerSurvey[[EmployeeID]:[PerformanceRating]],2,FALSE),"Not Found")</f>
        <v>2</v>
      </c>
      <c r="AA4153" s="5">
        <f>IFERROR(VLOOKUP(tbl_HRMaster[[#This Row],[EmployeeID]],tbl_ManagerSurvey[[EmployeeID]:[PerformanceRating]],3,FALSE),"Not Found")</f>
        <v>3</v>
      </c>
      <c r="AB4153" s="5" t="str">
        <f>IF(tbl_HRMaster[[#This Row],[Attrition]]="Yes","Left","Active")</f>
        <v>Left</v>
      </c>
      <c r="AC4153" s="5" t="str">
        <f>_xlfn.IFS(tbl_HRMaster[[#This Row],[Age]]&lt;25,"Under 25",tbl_HRMaster[[#This Row],[Age]]&lt;35,"25-34",tbl_HRMaster[[#This Row],[Age]]&lt;45,"35-44",tbl_HRMaster[[#This Row],[Age]]&lt;55,"45-54",TRUE,"Above 54")</f>
        <v>45-54</v>
      </c>
      <c r="AD4153" s="5" t="str">
        <f>_xlfn.IFS(
tbl_HRMaster[[#This Row],[YearsAtCompany]]&lt;2,"&lt; 2 Years",
tbl_HRMaster[[#This Row],[YearsAtCompany]]&lt;5,"2-4 Years",
tbl_HRMaster[[#This Row],[YearsAtCompany]]&lt;10,"5-9 Years",
TRUE,"10+ Years"
)</f>
        <v>10+ Years</v>
      </c>
      <c r="AE4153" s="5">
        <f>IF(tbl_HRMaster[[#This Row],[Attrition]]="Yes",1,0)</f>
        <v>1</v>
      </c>
    </row>
    <row r="4154" spans="1:31" x14ac:dyDescent="0.25">
      <c r="A4154">
        <v>34</v>
      </c>
      <c r="B4154" t="s">
        <v>21</v>
      </c>
      <c r="C4154" t="s">
        <v>22</v>
      </c>
      <c r="D4154" t="s">
        <v>23</v>
      </c>
      <c r="E4154">
        <v>4</v>
      </c>
      <c r="F4154">
        <v>3</v>
      </c>
      <c r="G4154" t="s">
        <v>24</v>
      </c>
      <c r="H4154">
        <v>707</v>
      </c>
      <c r="I4154" t="s">
        <v>34</v>
      </c>
      <c r="J4154">
        <v>2</v>
      </c>
      <c r="K4154" t="s">
        <v>31</v>
      </c>
      <c r="L4154" t="s">
        <v>32</v>
      </c>
      <c r="M4154">
        <v>88470</v>
      </c>
      <c r="N4154">
        <v>1</v>
      </c>
      <c r="O4154">
        <v>16</v>
      </c>
      <c r="P4154">
        <v>0</v>
      </c>
      <c r="Q4154">
        <v>10</v>
      </c>
      <c r="R4154">
        <v>3</v>
      </c>
      <c r="S4154">
        <v>10</v>
      </c>
      <c r="T4154">
        <v>9</v>
      </c>
      <c r="U4154">
        <v>6</v>
      </c>
      <c r="V4154">
        <f>COUNTIF(tbl_HRMaster[EmployeeID],tbl_HRMaster[[#This Row],[EmployeeID]])</f>
        <v>1</v>
      </c>
      <c r="W4154">
        <f>IFERROR(INDEX(tbl_EmployeeSurvey[EnvironmentSatisfaction],MATCH(tbl_HRMaster[[#This Row],[EmployeeID]],tbl_EmployeeSurvey[EmployeeID],0)),"Not Found")</f>
        <v>3</v>
      </c>
      <c r="X4154">
        <f>IFERROR(INDEX(tbl_EmployeeSurvey[JobSatisfaction],MATCH(tbl_HRMaster[[#This Row],[EmployeeID]],tbl_EmployeeSurvey[EmployeeID],0)),"Not Found")</f>
        <v>1</v>
      </c>
      <c r="Y4154" s="5">
        <f>IFERROR(INDEX(tbl_EmployeeSurvey[WorkLifeBalance],MATCH(tbl_HRMaster[[#This Row],[EmployeeID]],tbl_EmployeeSurvey[EmployeeID],0)),"Not Found")</f>
        <v>4</v>
      </c>
      <c r="Z4154" s="5">
        <f>IFERROR(VLOOKUP(tbl_HRMaster[[#This Row],[EmployeeID]],tbl_ManagerSurvey[[EmployeeID]:[PerformanceRating]],2,FALSE),"Not Found")</f>
        <v>4</v>
      </c>
      <c r="AA4154" s="5">
        <f>IFERROR(VLOOKUP(tbl_HRMaster[[#This Row],[EmployeeID]],tbl_ManagerSurvey[[EmployeeID]:[PerformanceRating]],3,FALSE),"Not Found")</f>
        <v>3</v>
      </c>
      <c r="AB4154" s="5" t="str">
        <f>IF(tbl_HRMaster[[#This Row],[Attrition]]="Yes","Left","Active")</f>
        <v>Active</v>
      </c>
      <c r="AC4154" s="5" t="str">
        <f>_xlfn.IFS(tbl_HRMaster[[#This Row],[Age]]&lt;25,"Under 25",tbl_HRMaster[[#This Row],[Age]]&lt;35,"25-34",tbl_HRMaster[[#This Row],[Age]]&lt;45,"35-44",tbl_HRMaster[[#This Row],[Age]]&lt;55,"45-54",TRUE,"Above 54")</f>
        <v>25-34</v>
      </c>
      <c r="AD4154" s="5" t="str">
        <f>_xlfn.IFS(
tbl_HRMaster[[#This Row],[YearsAtCompany]]&lt;2,"&lt; 2 Years",
tbl_HRMaster[[#This Row],[YearsAtCompany]]&lt;5,"2-4 Years",
tbl_HRMaster[[#This Row],[YearsAtCompany]]&lt;10,"5-9 Years",
TRUE,"10+ Years"
)</f>
        <v>10+ Years</v>
      </c>
      <c r="AE4154" s="5">
        <f>IF(tbl_HRMaster[[#This Row],[Attrition]]="Yes",1,0)</f>
        <v>0</v>
      </c>
    </row>
    <row r="4155" spans="1:31" x14ac:dyDescent="0.25">
      <c r="A4155">
        <v>34</v>
      </c>
      <c r="B4155" t="s">
        <v>21</v>
      </c>
      <c r="C4155" t="s">
        <v>22</v>
      </c>
      <c r="D4155" t="s">
        <v>23</v>
      </c>
      <c r="E4155">
        <v>4</v>
      </c>
      <c r="F4155">
        <v>3</v>
      </c>
      <c r="G4155" t="s">
        <v>24</v>
      </c>
      <c r="H4155">
        <v>2177</v>
      </c>
      <c r="I4155" t="s">
        <v>34</v>
      </c>
      <c r="J4155">
        <v>2</v>
      </c>
      <c r="K4155" t="s">
        <v>31</v>
      </c>
      <c r="L4155" t="s">
        <v>32</v>
      </c>
      <c r="M4155">
        <v>88470</v>
      </c>
      <c r="N4155">
        <v>1</v>
      </c>
      <c r="O4155">
        <v>16</v>
      </c>
      <c r="P4155">
        <v>0</v>
      </c>
      <c r="Q4155">
        <v>10</v>
      </c>
      <c r="R4155">
        <v>3</v>
      </c>
      <c r="S4155">
        <v>10</v>
      </c>
      <c r="T4155">
        <v>9</v>
      </c>
      <c r="U4155">
        <v>6</v>
      </c>
      <c r="V4155">
        <f>COUNTIF(tbl_HRMaster[EmployeeID],tbl_HRMaster[[#This Row],[EmployeeID]])</f>
        <v>1</v>
      </c>
      <c r="W4155">
        <f>IFERROR(INDEX(tbl_EmployeeSurvey[EnvironmentSatisfaction],MATCH(tbl_HRMaster[[#This Row],[EmployeeID]],tbl_EmployeeSurvey[EmployeeID],0)),"Not Found")</f>
        <v>3</v>
      </c>
      <c r="X4155">
        <f>IFERROR(INDEX(tbl_EmployeeSurvey[JobSatisfaction],MATCH(tbl_HRMaster[[#This Row],[EmployeeID]],tbl_EmployeeSurvey[EmployeeID],0)),"Not Found")</f>
        <v>1</v>
      </c>
      <c r="Y4155" s="5">
        <f>IFERROR(INDEX(tbl_EmployeeSurvey[WorkLifeBalance],MATCH(tbl_HRMaster[[#This Row],[EmployeeID]],tbl_EmployeeSurvey[EmployeeID],0)),"Not Found")</f>
        <v>4</v>
      </c>
      <c r="Z4155" s="5">
        <f>IFERROR(VLOOKUP(tbl_HRMaster[[#This Row],[EmployeeID]],tbl_ManagerSurvey[[EmployeeID]:[PerformanceRating]],2,FALSE),"Not Found")</f>
        <v>4</v>
      </c>
      <c r="AA4155" s="5">
        <f>IFERROR(VLOOKUP(tbl_HRMaster[[#This Row],[EmployeeID]],tbl_ManagerSurvey[[EmployeeID]:[PerformanceRating]],3,FALSE),"Not Found")</f>
        <v>3</v>
      </c>
      <c r="AB4155" s="5" t="str">
        <f>IF(tbl_HRMaster[[#This Row],[Attrition]]="Yes","Left","Active")</f>
        <v>Active</v>
      </c>
      <c r="AC4155" s="5" t="str">
        <f>_xlfn.IFS(tbl_HRMaster[[#This Row],[Age]]&lt;25,"Under 25",tbl_HRMaster[[#This Row],[Age]]&lt;35,"25-34",tbl_HRMaster[[#This Row],[Age]]&lt;45,"35-44",tbl_HRMaster[[#This Row],[Age]]&lt;55,"45-54",TRUE,"Above 54")</f>
        <v>25-34</v>
      </c>
      <c r="AD4155" s="5" t="str">
        <f>_xlfn.IFS(
tbl_HRMaster[[#This Row],[YearsAtCompany]]&lt;2,"&lt; 2 Years",
tbl_HRMaster[[#This Row],[YearsAtCompany]]&lt;5,"2-4 Years",
tbl_HRMaster[[#This Row],[YearsAtCompany]]&lt;10,"5-9 Years",
TRUE,"10+ Years"
)</f>
        <v>10+ Years</v>
      </c>
      <c r="AE4155" s="5">
        <f>IF(tbl_HRMaster[[#This Row],[Attrition]]="Yes",1,0)</f>
        <v>0</v>
      </c>
    </row>
    <row r="4156" spans="1:31" x14ac:dyDescent="0.25">
      <c r="A4156">
        <v>34</v>
      </c>
      <c r="B4156" t="s">
        <v>21</v>
      </c>
      <c r="C4156" t="s">
        <v>22</v>
      </c>
      <c r="D4156" t="s">
        <v>23</v>
      </c>
      <c r="E4156">
        <v>4</v>
      </c>
      <c r="F4156">
        <v>3</v>
      </c>
      <c r="G4156" t="s">
        <v>24</v>
      </c>
      <c r="H4156">
        <v>3647</v>
      </c>
      <c r="I4156" t="s">
        <v>34</v>
      </c>
      <c r="J4156">
        <v>2</v>
      </c>
      <c r="K4156" t="s">
        <v>31</v>
      </c>
      <c r="L4156" t="s">
        <v>32</v>
      </c>
      <c r="M4156">
        <v>88470</v>
      </c>
      <c r="N4156">
        <v>1</v>
      </c>
      <c r="O4156">
        <v>16</v>
      </c>
      <c r="P4156">
        <v>0</v>
      </c>
      <c r="Q4156">
        <v>10</v>
      </c>
      <c r="R4156">
        <v>3</v>
      </c>
      <c r="S4156">
        <v>10</v>
      </c>
      <c r="T4156">
        <v>9</v>
      </c>
      <c r="U4156">
        <v>6</v>
      </c>
      <c r="V4156">
        <f>COUNTIF(tbl_HRMaster[EmployeeID],tbl_HRMaster[[#This Row],[EmployeeID]])</f>
        <v>1</v>
      </c>
      <c r="W4156">
        <f>IFERROR(INDEX(tbl_EmployeeSurvey[EnvironmentSatisfaction],MATCH(tbl_HRMaster[[#This Row],[EmployeeID]],tbl_EmployeeSurvey[EmployeeID],0)),"Not Found")</f>
        <v>3</v>
      </c>
      <c r="X4156">
        <f>IFERROR(INDEX(tbl_EmployeeSurvey[JobSatisfaction],MATCH(tbl_HRMaster[[#This Row],[EmployeeID]],tbl_EmployeeSurvey[EmployeeID],0)),"Not Found")</f>
        <v>1</v>
      </c>
      <c r="Y4156" s="5">
        <f>IFERROR(INDEX(tbl_EmployeeSurvey[WorkLifeBalance],MATCH(tbl_HRMaster[[#This Row],[EmployeeID]],tbl_EmployeeSurvey[EmployeeID],0)),"Not Found")</f>
        <v>4</v>
      </c>
      <c r="Z4156" s="5">
        <f>IFERROR(VLOOKUP(tbl_HRMaster[[#This Row],[EmployeeID]],tbl_ManagerSurvey[[EmployeeID]:[PerformanceRating]],2,FALSE),"Not Found")</f>
        <v>4</v>
      </c>
      <c r="AA4156" s="5">
        <f>IFERROR(VLOOKUP(tbl_HRMaster[[#This Row],[EmployeeID]],tbl_ManagerSurvey[[EmployeeID]:[PerformanceRating]],3,FALSE),"Not Found")</f>
        <v>3</v>
      </c>
      <c r="AB4156" s="5" t="str">
        <f>IF(tbl_HRMaster[[#This Row],[Attrition]]="Yes","Left","Active")</f>
        <v>Active</v>
      </c>
      <c r="AC4156" s="5" t="str">
        <f>_xlfn.IFS(tbl_HRMaster[[#This Row],[Age]]&lt;25,"Under 25",tbl_HRMaster[[#This Row],[Age]]&lt;35,"25-34",tbl_HRMaster[[#This Row],[Age]]&lt;45,"35-44",tbl_HRMaster[[#This Row],[Age]]&lt;55,"45-54",TRUE,"Above 54")</f>
        <v>25-34</v>
      </c>
      <c r="AD4156" s="5" t="str">
        <f>_xlfn.IFS(
tbl_HRMaster[[#This Row],[YearsAtCompany]]&lt;2,"&lt; 2 Years",
tbl_HRMaster[[#This Row],[YearsAtCompany]]&lt;5,"2-4 Years",
tbl_HRMaster[[#This Row],[YearsAtCompany]]&lt;10,"5-9 Years",
TRUE,"10+ Years"
)</f>
        <v>10+ Years</v>
      </c>
      <c r="AE4156" s="5">
        <f>IF(tbl_HRMaster[[#This Row],[Attrition]]="Yes",1,0)</f>
        <v>0</v>
      </c>
    </row>
    <row r="4157" spans="1:31" x14ac:dyDescent="0.25">
      <c r="A4157">
        <v>38</v>
      </c>
      <c r="B4157" t="s">
        <v>21</v>
      </c>
      <c r="C4157" t="s">
        <v>29</v>
      </c>
      <c r="D4157" t="s">
        <v>30</v>
      </c>
      <c r="E4157">
        <v>25</v>
      </c>
      <c r="F4157">
        <v>3</v>
      </c>
      <c r="G4157" t="s">
        <v>38</v>
      </c>
      <c r="H4157">
        <v>1274</v>
      </c>
      <c r="I4157" t="s">
        <v>34</v>
      </c>
      <c r="J4157">
        <v>2</v>
      </c>
      <c r="K4157" t="s">
        <v>42</v>
      </c>
      <c r="L4157" t="s">
        <v>32</v>
      </c>
      <c r="M4157">
        <v>163280</v>
      </c>
      <c r="N4157">
        <v>1</v>
      </c>
      <c r="O4157">
        <v>17</v>
      </c>
      <c r="P4157">
        <v>3</v>
      </c>
      <c r="Q4157">
        <v>10</v>
      </c>
      <c r="R4157">
        <v>2</v>
      </c>
      <c r="S4157">
        <v>10</v>
      </c>
      <c r="T4157">
        <v>9</v>
      </c>
      <c r="U4157">
        <v>9</v>
      </c>
      <c r="V4157">
        <f>COUNTIF(tbl_HRMaster[EmployeeID],tbl_HRMaster[[#This Row],[EmployeeID]])</f>
        <v>1</v>
      </c>
      <c r="W4157">
        <f>IFERROR(INDEX(tbl_EmployeeSurvey[EnvironmentSatisfaction],MATCH(tbl_HRMaster[[#This Row],[EmployeeID]],tbl_EmployeeSurvey[EmployeeID],0)),"Not Found")</f>
        <v>4</v>
      </c>
      <c r="X4157">
        <f>IFERROR(INDEX(tbl_EmployeeSurvey[JobSatisfaction],MATCH(tbl_HRMaster[[#This Row],[EmployeeID]],tbl_EmployeeSurvey[EmployeeID],0)),"Not Found")</f>
        <v>4</v>
      </c>
      <c r="Y4157" s="5">
        <f>IFERROR(INDEX(tbl_EmployeeSurvey[WorkLifeBalance],MATCH(tbl_HRMaster[[#This Row],[EmployeeID]],tbl_EmployeeSurvey[EmployeeID],0)),"Not Found")</f>
        <v>3</v>
      </c>
      <c r="Z4157" s="5">
        <f>IFERROR(VLOOKUP(tbl_HRMaster[[#This Row],[EmployeeID]],tbl_ManagerSurvey[[EmployeeID]:[PerformanceRating]],2,FALSE),"Not Found")</f>
        <v>3</v>
      </c>
      <c r="AA4157" s="5">
        <f>IFERROR(VLOOKUP(tbl_HRMaster[[#This Row],[EmployeeID]],tbl_ManagerSurvey[[EmployeeID]:[PerformanceRating]],3,FALSE),"Not Found")</f>
        <v>3</v>
      </c>
      <c r="AB4157" s="5" t="str">
        <f>IF(tbl_HRMaster[[#This Row],[Attrition]]="Yes","Left","Active")</f>
        <v>Active</v>
      </c>
      <c r="AC4157" s="5" t="str">
        <f>_xlfn.IFS(tbl_HRMaster[[#This Row],[Age]]&lt;25,"Under 25",tbl_HRMaster[[#This Row],[Age]]&lt;35,"25-34",tbl_HRMaster[[#This Row],[Age]]&lt;45,"35-44",tbl_HRMaster[[#This Row],[Age]]&lt;55,"45-54",TRUE,"Above 54")</f>
        <v>35-44</v>
      </c>
      <c r="AD4157" s="5" t="str">
        <f>_xlfn.IFS(
tbl_HRMaster[[#This Row],[YearsAtCompany]]&lt;2,"&lt; 2 Years",
tbl_HRMaster[[#This Row],[YearsAtCompany]]&lt;5,"2-4 Years",
tbl_HRMaster[[#This Row],[YearsAtCompany]]&lt;10,"5-9 Years",
TRUE,"10+ Years"
)</f>
        <v>10+ Years</v>
      </c>
      <c r="AE4157" s="5">
        <f>IF(tbl_HRMaster[[#This Row],[Attrition]]="Yes",1,0)</f>
        <v>0</v>
      </c>
    </row>
    <row r="4158" spans="1:31" x14ac:dyDescent="0.25">
      <c r="A4158">
        <v>38</v>
      </c>
      <c r="B4158" t="s">
        <v>21</v>
      </c>
      <c r="C4158" t="s">
        <v>29</v>
      </c>
      <c r="D4158" t="s">
        <v>30</v>
      </c>
      <c r="E4158">
        <v>25</v>
      </c>
      <c r="F4158">
        <v>3</v>
      </c>
      <c r="G4158" t="s">
        <v>38</v>
      </c>
      <c r="H4158">
        <v>2744</v>
      </c>
      <c r="I4158" t="s">
        <v>34</v>
      </c>
      <c r="J4158">
        <v>2</v>
      </c>
      <c r="K4158" t="s">
        <v>42</v>
      </c>
      <c r="L4158" t="s">
        <v>32</v>
      </c>
      <c r="M4158">
        <v>163280</v>
      </c>
      <c r="N4158">
        <v>1</v>
      </c>
      <c r="O4158">
        <v>17</v>
      </c>
      <c r="P4158">
        <v>3</v>
      </c>
      <c r="Q4158">
        <v>10</v>
      </c>
      <c r="R4158">
        <v>2</v>
      </c>
      <c r="S4158">
        <v>10</v>
      </c>
      <c r="T4158">
        <v>9</v>
      </c>
      <c r="U4158">
        <v>9</v>
      </c>
      <c r="V4158">
        <f>COUNTIF(tbl_HRMaster[EmployeeID],tbl_HRMaster[[#This Row],[EmployeeID]])</f>
        <v>1</v>
      </c>
      <c r="W4158">
        <f>IFERROR(INDEX(tbl_EmployeeSurvey[EnvironmentSatisfaction],MATCH(tbl_HRMaster[[#This Row],[EmployeeID]],tbl_EmployeeSurvey[EmployeeID],0)),"Not Found")</f>
        <v>4</v>
      </c>
      <c r="X4158">
        <f>IFERROR(INDEX(tbl_EmployeeSurvey[JobSatisfaction],MATCH(tbl_HRMaster[[#This Row],[EmployeeID]],tbl_EmployeeSurvey[EmployeeID],0)),"Not Found")</f>
        <v>4</v>
      </c>
      <c r="Y4158" s="5">
        <f>IFERROR(INDEX(tbl_EmployeeSurvey[WorkLifeBalance],MATCH(tbl_HRMaster[[#This Row],[EmployeeID]],tbl_EmployeeSurvey[EmployeeID],0)),"Not Found")</f>
        <v>3</v>
      </c>
      <c r="Z4158" s="5">
        <f>IFERROR(VLOOKUP(tbl_HRMaster[[#This Row],[EmployeeID]],tbl_ManagerSurvey[[EmployeeID]:[PerformanceRating]],2,FALSE),"Not Found")</f>
        <v>3</v>
      </c>
      <c r="AA4158" s="5">
        <f>IFERROR(VLOOKUP(tbl_HRMaster[[#This Row],[EmployeeID]],tbl_ManagerSurvey[[EmployeeID]:[PerformanceRating]],3,FALSE),"Not Found")</f>
        <v>3</v>
      </c>
      <c r="AB4158" s="5" t="str">
        <f>IF(tbl_HRMaster[[#This Row],[Attrition]]="Yes","Left","Active")</f>
        <v>Active</v>
      </c>
      <c r="AC4158" s="5" t="str">
        <f>_xlfn.IFS(tbl_HRMaster[[#This Row],[Age]]&lt;25,"Under 25",tbl_HRMaster[[#This Row],[Age]]&lt;35,"25-34",tbl_HRMaster[[#This Row],[Age]]&lt;45,"35-44",tbl_HRMaster[[#This Row],[Age]]&lt;55,"45-54",TRUE,"Above 54")</f>
        <v>35-44</v>
      </c>
      <c r="AD4158" s="5" t="str">
        <f>_xlfn.IFS(
tbl_HRMaster[[#This Row],[YearsAtCompany]]&lt;2,"&lt; 2 Years",
tbl_HRMaster[[#This Row],[YearsAtCompany]]&lt;5,"2-4 Years",
tbl_HRMaster[[#This Row],[YearsAtCompany]]&lt;10,"5-9 Years",
TRUE,"10+ Years"
)</f>
        <v>10+ Years</v>
      </c>
      <c r="AE4158" s="5">
        <f>IF(tbl_HRMaster[[#This Row],[Attrition]]="Yes",1,0)</f>
        <v>0</v>
      </c>
    </row>
    <row r="4159" spans="1:31" x14ac:dyDescent="0.25">
      <c r="A4159">
        <v>38</v>
      </c>
      <c r="B4159" t="s">
        <v>21</v>
      </c>
      <c r="C4159" t="s">
        <v>29</v>
      </c>
      <c r="D4159" t="s">
        <v>30</v>
      </c>
      <c r="E4159">
        <v>25</v>
      </c>
      <c r="F4159">
        <v>3</v>
      </c>
      <c r="G4159" t="s">
        <v>38</v>
      </c>
      <c r="H4159">
        <v>4214</v>
      </c>
      <c r="I4159" t="s">
        <v>34</v>
      </c>
      <c r="J4159">
        <v>2</v>
      </c>
      <c r="K4159" t="s">
        <v>42</v>
      </c>
      <c r="L4159" t="s">
        <v>32</v>
      </c>
      <c r="M4159">
        <v>163280</v>
      </c>
      <c r="N4159">
        <v>1</v>
      </c>
      <c r="O4159">
        <v>17</v>
      </c>
      <c r="P4159">
        <v>3</v>
      </c>
      <c r="Q4159">
        <v>10</v>
      </c>
      <c r="R4159">
        <v>2</v>
      </c>
      <c r="S4159">
        <v>10</v>
      </c>
      <c r="T4159">
        <v>9</v>
      </c>
      <c r="U4159">
        <v>9</v>
      </c>
      <c r="V4159">
        <f>COUNTIF(tbl_HRMaster[EmployeeID],tbl_HRMaster[[#This Row],[EmployeeID]])</f>
        <v>1</v>
      </c>
      <c r="W4159">
        <f>IFERROR(INDEX(tbl_EmployeeSurvey[EnvironmentSatisfaction],MATCH(tbl_HRMaster[[#This Row],[EmployeeID]],tbl_EmployeeSurvey[EmployeeID],0)),"Not Found")</f>
        <v>4</v>
      </c>
      <c r="X4159">
        <f>IFERROR(INDEX(tbl_EmployeeSurvey[JobSatisfaction],MATCH(tbl_HRMaster[[#This Row],[EmployeeID]],tbl_EmployeeSurvey[EmployeeID],0)),"Not Found")</f>
        <v>4</v>
      </c>
      <c r="Y4159" s="5">
        <f>IFERROR(INDEX(tbl_EmployeeSurvey[WorkLifeBalance],MATCH(tbl_HRMaster[[#This Row],[EmployeeID]],tbl_EmployeeSurvey[EmployeeID],0)),"Not Found")</f>
        <v>3</v>
      </c>
      <c r="Z4159" s="5">
        <f>IFERROR(VLOOKUP(tbl_HRMaster[[#This Row],[EmployeeID]],tbl_ManagerSurvey[[EmployeeID]:[PerformanceRating]],2,FALSE),"Not Found")</f>
        <v>3</v>
      </c>
      <c r="AA4159" s="5">
        <f>IFERROR(VLOOKUP(tbl_HRMaster[[#This Row],[EmployeeID]],tbl_ManagerSurvey[[EmployeeID]:[PerformanceRating]],3,FALSE),"Not Found")</f>
        <v>3</v>
      </c>
      <c r="AB4159" s="5" t="str">
        <f>IF(tbl_HRMaster[[#This Row],[Attrition]]="Yes","Left","Active")</f>
        <v>Active</v>
      </c>
      <c r="AC4159" s="5" t="str">
        <f>_xlfn.IFS(tbl_HRMaster[[#This Row],[Age]]&lt;25,"Under 25",tbl_HRMaster[[#This Row],[Age]]&lt;35,"25-34",tbl_HRMaster[[#This Row],[Age]]&lt;45,"35-44",tbl_HRMaster[[#This Row],[Age]]&lt;55,"45-54",TRUE,"Above 54")</f>
        <v>35-44</v>
      </c>
      <c r="AD4159" s="5" t="str">
        <f>_xlfn.IFS(
tbl_HRMaster[[#This Row],[YearsAtCompany]]&lt;2,"&lt; 2 Years",
tbl_HRMaster[[#This Row],[YearsAtCompany]]&lt;5,"2-4 Years",
tbl_HRMaster[[#This Row],[YearsAtCompany]]&lt;10,"5-9 Years",
TRUE,"10+ Years"
)</f>
        <v>10+ Years</v>
      </c>
      <c r="AE4159" s="5">
        <f>IF(tbl_HRMaster[[#This Row],[Attrition]]="Yes",1,0)</f>
        <v>0</v>
      </c>
    </row>
    <row r="4160" spans="1:31" x14ac:dyDescent="0.25">
      <c r="A4160">
        <v>31</v>
      </c>
      <c r="B4160" t="s">
        <v>21</v>
      </c>
      <c r="C4160" t="s">
        <v>36</v>
      </c>
      <c r="D4160" t="s">
        <v>30</v>
      </c>
      <c r="E4160">
        <v>1</v>
      </c>
      <c r="F4160">
        <v>2</v>
      </c>
      <c r="G4160" t="s">
        <v>38</v>
      </c>
      <c r="H4160">
        <v>693</v>
      </c>
      <c r="I4160" t="s">
        <v>34</v>
      </c>
      <c r="J4160">
        <v>1</v>
      </c>
      <c r="K4160" t="s">
        <v>35</v>
      </c>
      <c r="L4160" t="s">
        <v>41</v>
      </c>
      <c r="M4160">
        <v>195130</v>
      </c>
      <c r="N4160">
        <v>1</v>
      </c>
      <c r="O4160">
        <v>12</v>
      </c>
      <c r="P4160">
        <v>1</v>
      </c>
      <c r="Q4160">
        <v>10</v>
      </c>
      <c r="R4160">
        <v>1</v>
      </c>
      <c r="S4160">
        <v>10</v>
      </c>
      <c r="T4160">
        <v>9</v>
      </c>
      <c r="U4160">
        <v>6</v>
      </c>
      <c r="V4160">
        <f>COUNTIF(tbl_HRMaster[EmployeeID],tbl_HRMaster[[#This Row],[EmployeeID]])</f>
        <v>1</v>
      </c>
      <c r="W4160">
        <f>IFERROR(INDEX(tbl_EmployeeSurvey[EnvironmentSatisfaction],MATCH(tbl_HRMaster[[#This Row],[EmployeeID]],tbl_EmployeeSurvey[EmployeeID],0)),"Not Found")</f>
        <v>4</v>
      </c>
      <c r="X4160">
        <f>IFERROR(INDEX(tbl_EmployeeSurvey[JobSatisfaction],MATCH(tbl_HRMaster[[#This Row],[EmployeeID]],tbl_EmployeeSurvey[EmployeeID],0)),"Not Found")</f>
        <v>3</v>
      </c>
      <c r="Y4160" s="5">
        <f>IFERROR(INDEX(tbl_EmployeeSurvey[WorkLifeBalance],MATCH(tbl_HRMaster[[#This Row],[EmployeeID]],tbl_EmployeeSurvey[EmployeeID],0)),"Not Found")</f>
        <v>2</v>
      </c>
      <c r="Z4160" s="5">
        <f>IFERROR(VLOOKUP(tbl_HRMaster[[#This Row],[EmployeeID]],tbl_ManagerSurvey[[EmployeeID]:[PerformanceRating]],2,FALSE),"Not Found")</f>
        <v>2</v>
      </c>
      <c r="AA4160" s="5">
        <f>IFERROR(VLOOKUP(tbl_HRMaster[[#This Row],[EmployeeID]],tbl_ManagerSurvey[[EmployeeID]:[PerformanceRating]],3,FALSE),"Not Found")</f>
        <v>3</v>
      </c>
      <c r="AB4160" s="5" t="str">
        <f>IF(tbl_HRMaster[[#This Row],[Attrition]]="Yes","Left","Active")</f>
        <v>Active</v>
      </c>
      <c r="AC4160" s="5" t="str">
        <f>_xlfn.IFS(tbl_HRMaster[[#This Row],[Age]]&lt;25,"Under 25",tbl_HRMaster[[#This Row],[Age]]&lt;35,"25-34",tbl_HRMaster[[#This Row],[Age]]&lt;45,"35-44",tbl_HRMaster[[#This Row],[Age]]&lt;55,"45-54",TRUE,"Above 54")</f>
        <v>25-34</v>
      </c>
      <c r="AD4160" s="5" t="str">
        <f>_xlfn.IFS(
tbl_HRMaster[[#This Row],[YearsAtCompany]]&lt;2,"&lt; 2 Years",
tbl_HRMaster[[#This Row],[YearsAtCompany]]&lt;5,"2-4 Years",
tbl_HRMaster[[#This Row],[YearsAtCompany]]&lt;10,"5-9 Years",
TRUE,"10+ Years"
)</f>
        <v>10+ Years</v>
      </c>
      <c r="AE4160" s="5">
        <f>IF(tbl_HRMaster[[#This Row],[Attrition]]="Yes",1,0)</f>
        <v>0</v>
      </c>
    </row>
    <row r="4161" spans="1:31" x14ac:dyDescent="0.25">
      <c r="A4161">
        <v>31</v>
      </c>
      <c r="B4161" t="s">
        <v>21</v>
      </c>
      <c r="C4161" t="s">
        <v>36</v>
      </c>
      <c r="D4161" t="s">
        <v>30</v>
      </c>
      <c r="E4161">
        <v>1</v>
      </c>
      <c r="F4161">
        <v>2</v>
      </c>
      <c r="G4161" t="s">
        <v>38</v>
      </c>
      <c r="H4161">
        <v>2163</v>
      </c>
      <c r="I4161" t="s">
        <v>34</v>
      </c>
      <c r="J4161">
        <v>1</v>
      </c>
      <c r="K4161" t="s">
        <v>35</v>
      </c>
      <c r="L4161" t="s">
        <v>41</v>
      </c>
      <c r="M4161">
        <v>195130</v>
      </c>
      <c r="N4161">
        <v>1</v>
      </c>
      <c r="O4161">
        <v>12</v>
      </c>
      <c r="P4161">
        <v>1</v>
      </c>
      <c r="Q4161">
        <v>10</v>
      </c>
      <c r="R4161">
        <v>1</v>
      </c>
      <c r="S4161">
        <v>10</v>
      </c>
      <c r="T4161">
        <v>9</v>
      </c>
      <c r="U4161">
        <v>6</v>
      </c>
      <c r="V4161">
        <f>COUNTIF(tbl_HRMaster[EmployeeID],tbl_HRMaster[[#This Row],[EmployeeID]])</f>
        <v>1</v>
      </c>
      <c r="W4161">
        <f>IFERROR(INDEX(tbl_EmployeeSurvey[EnvironmentSatisfaction],MATCH(tbl_HRMaster[[#This Row],[EmployeeID]],tbl_EmployeeSurvey[EmployeeID],0)),"Not Found")</f>
        <v>4</v>
      </c>
      <c r="X4161">
        <f>IFERROR(INDEX(tbl_EmployeeSurvey[JobSatisfaction],MATCH(tbl_HRMaster[[#This Row],[EmployeeID]],tbl_EmployeeSurvey[EmployeeID],0)),"Not Found")</f>
        <v>3</v>
      </c>
      <c r="Y4161" s="5">
        <f>IFERROR(INDEX(tbl_EmployeeSurvey[WorkLifeBalance],MATCH(tbl_HRMaster[[#This Row],[EmployeeID]],tbl_EmployeeSurvey[EmployeeID],0)),"Not Found")</f>
        <v>2</v>
      </c>
      <c r="Z4161" s="5">
        <f>IFERROR(VLOOKUP(tbl_HRMaster[[#This Row],[EmployeeID]],tbl_ManagerSurvey[[EmployeeID]:[PerformanceRating]],2,FALSE),"Not Found")</f>
        <v>2</v>
      </c>
      <c r="AA4161" s="5">
        <f>IFERROR(VLOOKUP(tbl_HRMaster[[#This Row],[EmployeeID]],tbl_ManagerSurvey[[EmployeeID]:[PerformanceRating]],3,FALSE),"Not Found")</f>
        <v>3</v>
      </c>
      <c r="AB4161" s="5" t="str">
        <f>IF(tbl_HRMaster[[#This Row],[Attrition]]="Yes","Left","Active")</f>
        <v>Active</v>
      </c>
      <c r="AC4161" s="5" t="str">
        <f>_xlfn.IFS(tbl_HRMaster[[#This Row],[Age]]&lt;25,"Under 25",tbl_HRMaster[[#This Row],[Age]]&lt;35,"25-34",tbl_HRMaster[[#This Row],[Age]]&lt;45,"35-44",tbl_HRMaster[[#This Row],[Age]]&lt;55,"45-54",TRUE,"Above 54")</f>
        <v>25-34</v>
      </c>
      <c r="AD4161" s="5" t="str">
        <f>_xlfn.IFS(
tbl_HRMaster[[#This Row],[YearsAtCompany]]&lt;2,"&lt; 2 Years",
tbl_HRMaster[[#This Row],[YearsAtCompany]]&lt;5,"2-4 Years",
tbl_HRMaster[[#This Row],[YearsAtCompany]]&lt;10,"5-9 Years",
TRUE,"10+ Years"
)</f>
        <v>10+ Years</v>
      </c>
      <c r="AE4161" s="5">
        <f>IF(tbl_HRMaster[[#This Row],[Attrition]]="Yes",1,0)</f>
        <v>0</v>
      </c>
    </row>
    <row r="4162" spans="1:31" x14ac:dyDescent="0.25">
      <c r="A4162">
        <v>31</v>
      </c>
      <c r="B4162" t="s">
        <v>21</v>
      </c>
      <c r="C4162" t="s">
        <v>36</v>
      </c>
      <c r="D4162" t="s">
        <v>30</v>
      </c>
      <c r="E4162">
        <v>1</v>
      </c>
      <c r="F4162">
        <v>2</v>
      </c>
      <c r="G4162" t="s">
        <v>38</v>
      </c>
      <c r="H4162">
        <v>3633</v>
      </c>
      <c r="I4162" t="s">
        <v>34</v>
      </c>
      <c r="J4162">
        <v>1</v>
      </c>
      <c r="K4162" t="s">
        <v>35</v>
      </c>
      <c r="L4162" t="s">
        <v>41</v>
      </c>
      <c r="M4162">
        <v>195130</v>
      </c>
      <c r="N4162">
        <v>1</v>
      </c>
      <c r="O4162">
        <v>12</v>
      </c>
      <c r="P4162">
        <v>1</v>
      </c>
      <c r="Q4162">
        <v>10</v>
      </c>
      <c r="R4162">
        <v>1</v>
      </c>
      <c r="S4162">
        <v>10</v>
      </c>
      <c r="T4162">
        <v>9</v>
      </c>
      <c r="U4162">
        <v>6</v>
      </c>
      <c r="V4162">
        <f>COUNTIF(tbl_HRMaster[EmployeeID],tbl_HRMaster[[#This Row],[EmployeeID]])</f>
        <v>1</v>
      </c>
      <c r="W4162">
        <f>IFERROR(INDEX(tbl_EmployeeSurvey[EnvironmentSatisfaction],MATCH(tbl_HRMaster[[#This Row],[EmployeeID]],tbl_EmployeeSurvey[EmployeeID],0)),"Not Found")</f>
        <v>4</v>
      </c>
      <c r="X4162">
        <f>IFERROR(INDEX(tbl_EmployeeSurvey[JobSatisfaction],MATCH(tbl_HRMaster[[#This Row],[EmployeeID]],tbl_EmployeeSurvey[EmployeeID],0)),"Not Found")</f>
        <v>3</v>
      </c>
      <c r="Y4162" s="5">
        <f>IFERROR(INDEX(tbl_EmployeeSurvey[WorkLifeBalance],MATCH(tbl_HRMaster[[#This Row],[EmployeeID]],tbl_EmployeeSurvey[EmployeeID],0)),"Not Found")</f>
        <v>2</v>
      </c>
      <c r="Z4162" s="5">
        <f>IFERROR(VLOOKUP(tbl_HRMaster[[#This Row],[EmployeeID]],tbl_ManagerSurvey[[EmployeeID]:[PerformanceRating]],2,FALSE),"Not Found")</f>
        <v>2</v>
      </c>
      <c r="AA4162" s="5">
        <f>IFERROR(VLOOKUP(tbl_HRMaster[[#This Row],[EmployeeID]],tbl_ManagerSurvey[[EmployeeID]:[PerformanceRating]],3,FALSE),"Not Found")</f>
        <v>3</v>
      </c>
      <c r="AB4162" s="5" t="str">
        <f>IF(tbl_HRMaster[[#This Row],[Attrition]]="Yes","Left","Active")</f>
        <v>Active</v>
      </c>
      <c r="AC4162" s="5" t="str">
        <f>_xlfn.IFS(tbl_HRMaster[[#This Row],[Age]]&lt;25,"Under 25",tbl_HRMaster[[#This Row],[Age]]&lt;35,"25-34",tbl_HRMaster[[#This Row],[Age]]&lt;45,"35-44",tbl_HRMaster[[#This Row],[Age]]&lt;55,"45-54",TRUE,"Above 54")</f>
        <v>25-34</v>
      </c>
      <c r="AD4162" s="5" t="str">
        <f>_xlfn.IFS(
tbl_HRMaster[[#This Row],[YearsAtCompany]]&lt;2,"&lt; 2 Years",
tbl_HRMaster[[#This Row],[YearsAtCompany]]&lt;5,"2-4 Years",
tbl_HRMaster[[#This Row],[YearsAtCompany]]&lt;10,"5-9 Years",
TRUE,"10+ Years"
)</f>
        <v>10+ Years</v>
      </c>
      <c r="AE4162" s="5">
        <f>IF(tbl_HRMaster[[#This Row],[Attrition]]="Yes",1,0)</f>
        <v>0</v>
      </c>
    </row>
    <row r="4163" spans="1:31" x14ac:dyDescent="0.25">
      <c r="A4163">
        <v>36</v>
      </c>
      <c r="B4163" t="s">
        <v>21</v>
      </c>
      <c r="C4163" t="s">
        <v>22</v>
      </c>
      <c r="D4163" t="s">
        <v>30</v>
      </c>
      <c r="E4163">
        <v>1</v>
      </c>
      <c r="F4163">
        <v>3</v>
      </c>
      <c r="G4163" t="s">
        <v>38</v>
      </c>
      <c r="H4163">
        <v>127</v>
      </c>
      <c r="I4163" t="s">
        <v>25</v>
      </c>
      <c r="J4163">
        <v>5</v>
      </c>
      <c r="K4163" t="s">
        <v>26</v>
      </c>
      <c r="L4163" t="s">
        <v>27</v>
      </c>
      <c r="M4163">
        <v>196360</v>
      </c>
      <c r="N4163">
        <v>1</v>
      </c>
      <c r="O4163">
        <v>12</v>
      </c>
      <c r="P4163">
        <v>1</v>
      </c>
      <c r="Q4163">
        <v>10</v>
      </c>
      <c r="R4163">
        <v>3</v>
      </c>
      <c r="S4163">
        <v>10</v>
      </c>
      <c r="T4163">
        <v>9</v>
      </c>
      <c r="U4163">
        <v>0</v>
      </c>
      <c r="V4163">
        <f>COUNTIF(tbl_HRMaster[EmployeeID],tbl_HRMaster[[#This Row],[EmployeeID]])</f>
        <v>1</v>
      </c>
      <c r="W4163">
        <f>IFERROR(INDEX(tbl_EmployeeSurvey[EnvironmentSatisfaction],MATCH(tbl_HRMaster[[#This Row],[EmployeeID]],tbl_EmployeeSurvey[EmployeeID],0)),"Not Found")</f>
        <v>2</v>
      </c>
      <c r="X4163">
        <f>IFERROR(INDEX(tbl_EmployeeSurvey[JobSatisfaction],MATCH(tbl_HRMaster[[#This Row],[EmployeeID]],tbl_EmployeeSurvey[EmployeeID],0)),"Not Found")</f>
        <v>3</v>
      </c>
      <c r="Y4163" s="5">
        <f>IFERROR(INDEX(tbl_EmployeeSurvey[WorkLifeBalance],MATCH(tbl_HRMaster[[#This Row],[EmployeeID]],tbl_EmployeeSurvey[EmployeeID],0)),"Not Found")</f>
        <v>3</v>
      </c>
      <c r="Z4163" s="5">
        <f>IFERROR(VLOOKUP(tbl_HRMaster[[#This Row],[EmployeeID]],tbl_ManagerSurvey[[EmployeeID]:[PerformanceRating]],2,FALSE),"Not Found")</f>
        <v>3</v>
      </c>
      <c r="AA4163" s="5">
        <f>IFERROR(VLOOKUP(tbl_HRMaster[[#This Row],[EmployeeID]],tbl_ManagerSurvey[[EmployeeID]:[PerformanceRating]],3,FALSE),"Not Found")</f>
        <v>3</v>
      </c>
      <c r="AB4163" s="5" t="str">
        <f>IF(tbl_HRMaster[[#This Row],[Attrition]]="Yes","Left","Active")</f>
        <v>Active</v>
      </c>
      <c r="AC4163" s="5" t="str">
        <f>_xlfn.IFS(tbl_HRMaster[[#This Row],[Age]]&lt;25,"Under 25",tbl_HRMaster[[#This Row],[Age]]&lt;35,"25-34",tbl_HRMaster[[#This Row],[Age]]&lt;45,"35-44",tbl_HRMaster[[#This Row],[Age]]&lt;55,"45-54",TRUE,"Above 54")</f>
        <v>35-44</v>
      </c>
      <c r="AD4163" s="5" t="str">
        <f>_xlfn.IFS(
tbl_HRMaster[[#This Row],[YearsAtCompany]]&lt;2,"&lt; 2 Years",
tbl_HRMaster[[#This Row],[YearsAtCompany]]&lt;5,"2-4 Years",
tbl_HRMaster[[#This Row],[YearsAtCompany]]&lt;10,"5-9 Years",
TRUE,"10+ Years"
)</f>
        <v>10+ Years</v>
      </c>
      <c r="AE4163" s="5">
        <f>IF(tbl_HRMaster[[#This Row],[Attrition]]="Yes",1,0)</f>
        <v>0</v>
      </c>
    </row>
    <row r="4164" spans="1:31" x14ac:dyDescent="0.25">
      <c r="A4164">
        <v>36</v>
      </c>
      <c r="B4164" t="s">
        <v>21</v>
      </c>
      <c r="C4164" t="s">
        <v>22</v>
      </c>
      <c r="D4164" t="s">
        <v>30</v>
      </c>
      <c r="E4164">
        <v>1</v>
      </c>
      <c r="F4164">
        <v>3</v>
      </c>
      <c r="G4164" t="s">
        <v>38</v>
      </c>
      <c r="H4164">
        <v>1597</v>
      </c>
      <c r="I4164" t="s">
        <v>25</v>
      </c>
      <c r="J4164">
        <v>5</v>
      </c>
      <c r="K4164" t="s">
        <v>26</v>
      </c>
      <c r="L4164" t="s">
        <v>27</v>
      </c>
      <c r="M4164">
        <v>196360</v>
      </c>
      <c r="N4164">
        <v>1</v>
      </c>
      <c r="O4164">
        <v>12</v>
      </c>
      <c r="P4164">
        <v>1</v>
      </c>
      <c r="Q4164">
        <v>10</v>
      </c>
      <c r="R4164">
        <v>3</v>
      </c>
      <c r="S4164">
        <v>10</v>
      </c>
      <c r="T4164">
        <v>9</v>
      </c>
      <c r="U4164">
        <v>0</v>
      </c>
      <c r="V4164">
        <f>COUNTIF(tbl_HRMaster[EmployeeID],tbl_HRMaster[[#This Row],[EmployeeID]])</f>
        <v>1</v>
      </c>
      <c r="W4164">
        <f>IFERROR(INDEX(tbl_EmployeeSurvey[EnvironmentSatisfaction],MATCH(tbl_HRMaster[[#This Row],[EmployeeID]],tbl_EmployeeSurvey[EmployeeID],0)),"Not Found")</f>
        <v>2</v>
      </c>
      <c r="X4164">
        <f>IFERROR(INDEX(tbl_EmployeeSurvey[JobSatisfaction],MATCH(tbl_HRMaster[[#This Row],[EmployeeID]],tbl_EmployeeSurvey[EmployeeID],0)),"Not Found")</f>
        <v>3</v>
      </c>
      <c r="Y4164" s="5">
        <f>IFERROR(INDEX(tbl_EmployeeSurvey[WorkLifeBalance],MATCH(tbl_HRMaster[[#This Row],[EmployeeID]],tbl_EmployeeSurvey[EmployeeID],0)),"Not Found")</f>
        <v>3</v>
      </c>
      <c r="Z4164" s="5">
        <f>IFERROR(VLOOKUP(tbl_HRMaster[[#This Row],[EmployeeID]],tbl_ManagerSurvey[[EmployeeID]:[PerformanceRating]],2,FALSE),"Not Found")</f>
        <v>3</v>
      </c>
      <c r="AA4164" s="5">
        <f>IFERROR(VLOOKUP(tbl_HRMaster[[#This Row],[EmployeeID]],tbl_ManagerSurvey[[EmployeeID]:[PerformanceRating]],3,FALSE),"Not Found")</f>
        <v>3</v>
      </c>
      <c r="AB4164" s="5" t="str">
        <f>IF(tbl_HRMaster[[#This Row],[Attrition]]="Yes","Left","Active")</f>
        <v>Active</v>
      </c>
      <c r="AC4164" s="5" t="str">
        <f>_xlfn.IFS(tbl_HRMaster[[#This Row],[Age]]&lt;25,"Under 25",tbl_HRMaster[[#This Row],[Age]]&lt;35,"25-34",tbl_HRMaster[[#This Row],[Age]]&lt;45,"35-44",tbl_HRMaster[[#This Row],[Age]]&lt;55,"45-54",TRUE,"Above 54")</f>
        <v>35-44</v>
      </c>
      <c r="AD4164" s="5" t="str">
        <f>_xlfn.IFS(
tbl_HRMaster[[#This Row],[YearsAtCompany]]&lt;2,"&lt; 2 Years",
tbl_HRMaster[[#This Row],[YearsAtCompany]]&lt;5,"2-4 Years",
tbl_HRMaster[[#This Row],[YearsAtCompany]]&lt;10,"5-9 Years",
TRUE,"10+ Years"
)</f>
        <v>10+ Years</v>
      </c>
      <c r="AE4164" s="5">
        <f>IF(tbl_HRMaster[[#This Row],[Attrition]]="Yes",1,0)</f>
        <v>0</v>
      </c>
    </row>
    <row r="4165" spans="1:31" x14ac:dyDescent="0.25">
      <c r="A4165">
        <v>36</v>
      </c>
      <c r="B4165" t="s">
        <v>21</v>
      </c>
      <c r="C4165" t="s">
        <v>22</v>
      </c>
      <c r="D4165" t="s">
        <v>30</v>
      </c>
      <c r="E4165">
        <v>1</v>
      </c>
      <c r="F4165">
        <v>3</v>
      </c>
      <c r="G4165" t="s">
        <v>38</v>
      </c>
      <c r="H4165">
        <v>3067</v>
      </c>
      <c r="I4165" t="s">
        <v>25</v>
      </c>
      <c r="J4165">
        <v>5</v>
      </c>
      <c r="K4165" t="s">
        <v>26</v>
      </c>
      <c r="L4165" t="s">
        <v>27</v>
      </c>
      <c r="M4165">
        <v>196360</v>
      </c>
      <c r="N4165">
        <v>1</v>
      </c>
      <c r="O4165">
        <v>12</v>
      </c>
      <c r="P4165">
        <v>1</v>
      </c>
      <c r="Q4165">
        <v>10</v>
      </c>
      <c r="R4165">
        <v>3</v>
      </c>
      <c r="S4165">
        <v>10</v>
      </c>
      <c r="T4165">
        <v>9</v>
      </c>
      <c r="U4165">
        <v>0</v>
      </c>
      <c r="V4165">
        <f>COUNTIF(tbl_HRMaster[EmployeeID],tbl_HRMaster[[#This Row],[EmployeeID]])</f>
        <v>1</v>
      </c>
      <c r="W4165">
        <f>IFERROR(INDEX(tbl_EmployeeSurvey[EnvironmentSatisfaction],MATCH(tbl_HRMaster[[#This Row],[EmployeeID]],tbl_EmployeeSurvey[EmployeeID],0)),"Not Found")</f>
        <v>2</v>
      </c>
      <c r="X4165">
        <f>IFERROR(INDEX(tbl_EmployeeSurvey[JobSatisfaction],MATCH(tbl_HRMaster[[#This Row],[EmployeeID]],tbl_EmployeeSurvey[EmployeeID],0)),"Not Found")</f>
        <v>3</v>
      </c>
      <c r="Y4165" s="5">
        <f>IFERROR(INDEX(tbl_EmployeeSurvey[WorkLifeBalance],MATCH(tbl_HRMaster[[#This Row],[EmployeeID]],tbl_EmployeeSurvey[EmployeeID],0)),"Not Found")</f>
        <v>3</v>
      </c>
      <c r="Z4165" s="5">
        <f>IFERROR(VLOOKUP(tbl_HRMaster[[#This Row],[EmployeeID]],tbl_ManagerSurvey[[EmployeeID]:[PerformanceRating]],2,FALSE),"Not Found")</f>
        <v>3</v>
      </c>
      <c r="AA4165" s="5">
        <f>IFERROR(VLOOKUP(tbl_HRMaster[[#This Row],[EmployeeID]],tbl_ManagerSurvey[[EmployeeID]:[PerformanceRating]],3,FALSE),"Not Found")</f>
        <v>3</v>
      </c>
      <c r="AB4165" s="5" t="str">
        <f>IF(tbl_HRMaster[[#This Row],[Attrition]]="Yes","Left","Active")</f>
        <v>Active</v>
      </c>
      <c r="AC4165" s="5" t="str">
        <f>_xlfn.IFS(tbl_HRMaster[[#This Row],[Age]]&lt;25,"Under 25",tbl_HRMaster[[#This Row],[Age]]&lt;35,"25-34",tbl_HRMaster[[#This Row],[Age]]&lt;45,"35-44",tbl_HRMaster[[#This Row],[Age]]&lt;55,"45-54",TRUE,"Above 54")</f>
        <v>35-44</v>
      </c>
      <c r="AD4165" s="5" t="str">
        <f>_xlfn.IFS(
tbl_HRMaster[[#This Row],[YearsAtCompany]]&lt;2,"&lt; 2 Years",
tbl_HRMaster[[#This Row],[YearsAtCompany]]&lt;5,"2-4 Years",
tbl_HRMaster[[#This Row],[YearsAtCompany]]&lt;10,"5-9 Years",
TRUE,"10+ Years"
)</f>
        <v>10+ Years</v>
      </c>
      <c r="AE4165" s="5">
        <f>IF(tbl_HRMaster[[#This Row],[Attrition]]="Yes",1,0)</f>
        <v>0</v>
      </c>
    </row>
    <row r="4166" spans="1:31" x14ac:dyDescent="0.25">
      <c r="A4166">
        <v>40</v>
      </c>
      <c r="B4166" t="s">
        <v>21</v>
      </c>
      <c r="C4166" t="s">
        <v>29</v>
      </c>
      <c r="D4166" t="s">
        <v>30</v>
      </c>
      <c r="E4166">
        <v>21</v>
      </c>
      <c r="F4166">
        <v>3</v>
      </c>
      <c r="G4166" t="s">
        <v>38</v>
      </c>
      <c r="H4166">
        <v>1152</v>
      </c>
      <c r="I4166" t="s">
        <v>25</v>
      </c>
      <c r="J4166">
        <v>3</v>
      </c>
      <c r="K4166" t="s">
        <v>31</v>
      </c>
      <c r="L4166" t="s">
        <v>27</v>
      </c>
      <c r="M4166">
        <v>197170</v>
      </c>
      <c r="N4166">
        <v>1</v>
      </c>
      <c r="O4166">
        <v>21</v>
      </c>
      <c r="P4166">
        <v>0</v>
      </c>
      <c r="Q4166">
        <v>10</v>
      </c>
      <c r="R4166">
        <v>1</v>
      </c>
      <c r="S4166">
        <v>10</v>
      </c>
      <c r="T4166">
        <v>9</v>
      </c>
      <c r="U4166">
        <v>4</v>
      </c>
      <c r="V4166">
        <f>COUNTIF(tbl_HRMaster[EmployeeID],tbl_HRMaster[[#This Row],[EmployeeID]])</f>
        <v>1</v>
      </c>
      <c r="W4166">
        <f>IFERROR(INDEX(tbl_EmployeeSurvey[EnvironmentSatisfaction],MATCH(tbl_HRMaster[[#This Row],[EmployeeID]],tbl_EmployeeSurvey[EmployeeID],0)),"Not Found")</f>
        <v>4</v>
      </c>
      <c r="X4166">
        <f>IFERROR(INDEX(tbl_EmployeeSurvey[JobSatisfaction],MATCH(tbl_HRMaster[[#This Row],[EmployeeID]],tbl_EmployeeSurvey[EmployeeID],0)),"Not Found")</f>
        <v>3</v>
      </c>
      <c r="Y4166" s="5">
        <f>IFERROR(INDEX(tbl_EmployeeSurvey[WorkLifeBalance],MATCH(tbl_HRMaster[[#This Row],[EmployeeID]],tbl_EmployeeSurvey[EmployeeID],0)),"Not Found")</f>
        <v>4</v>
      </c>
      <c r="Z4166" s="5">
        <f>IFERROR(VLOOKUP(tbl_HRMaster[[#This Row],[EmployeeID]],tbl_ManagerSurvey[[EmployeeID]:[PerformanceRating]],2,FALSE),"Not Found")</f>
        <v>2</v>
      </c>
      <c r="AA4166" s="5">
        <f>IFERROR(VLOOKUP(tbl_HRMaster[[#This Row],[EmployeeID]],tbl_ManagerSurvey[[EmployeeID]:[PerformanceRating]],3,FALSE),"Not Found")</f>
        <v>4</v>
      </c>
      <c r="AB4166" s="5" t="str">
        <f>IF(tbl_HRMaster[[#This Row],[Attrition]]="Yes","Left","Active")</f>
        <v>Active</v>
      </c>
      <c r="AC4166" s="5" t="str">
        <f>_xlfn.IFS(tbl_HRMaster[[#This Row],[Age]]&lt;25,"Under 25",tbl_HRMaster[[#This Row],[Age]]&lt;35,"25-34",tbl_HRMaster[[#This Row],[Age]]&lt;45,"35-44",tbl_HRMaster[[#This Row],[Age]]&lt;55,"45-54",TRUE,"Above 54")</f>
        <v>35-44</v>
      </c>
      <c r="AD4166" s="5" t="str">
        <f>_xlfn.IFS(
tbl_HRMaster[[#This Row],[YearsAtCompany]]&lt;2,"&lt; 2 Years",
tbl_HRMaster[[#This Row],[YearsAtCompany]]&lt;5,"2-4 Years",
tbl_HRMaster[[#This Row],[YearsAtCompany]]&lt;10,"5-9 Years",
TRUE,"10+ Years"
)</f>
        <v>10+ Years</v>
      </c>
      <c r="AE4166" s="5">
        <f>IF(tbl_HRMaster[[#This Row],[Attrition]]="Yes",1,0)</f>
        <v>0</v>
      </c>
    </row>
    <row r="4167" spans="1:31" x14ac:dyDescent="0.25">
      <c r="A4167">
        <v>40</v>
      </c>
      <c r="B4167" t="s">
        <v>21</v>
      </c>
      <c r="C4167" t="s">
        <v>29</v>
      </c>
      <c r="D4167" t="s">
        <v>30</v>
      </c>
      <c r="E4167">
        <v>21</v>
      </c>
      <c r="F4167">
        <v>3</v>
      </c>
      <c r="G4167" t="s">
        <v>38</v>
      </c>
      <c r="H4167">
        <v>2622</v>
      </c>
      <c r="I4167" t="s">
        <v>25</v>
      </c>
      <c r="J4167">
        <v>3</v>
      </c>
      <c r="K4167" t="s">
        <v>31</v>
      </c>
      <c r="L4167" t="s">
        <v>27</v>
      </c>
      <c r="M4167">
        <v>197170</v>
      </c>
      <c r="N4167">
        <v>1</v>
      </c>
      <c r="O4167">
        <v>21</v>
      </c>
      <c r="P4167">
        <v>0</v>
      </c>
      <c r="Q4167">
        <v>10</v>
      </c>
      <c r="R4167">
        <v>1</v>
      </c>
      <c r="S4167">
        <v>10</v>
      </c>
      <c r="T4167">
        <v>9</v>
      </c>
      <c r="U4167">
        <v>4</v>
      </c>
      <c r="V4167">
        <f>COUNTIF(tbl_HRMaster[EmployeeID],tbl_HRMaster[[#This Row],[EmployeeID]])</f>
        <v>1</v>
      </c>
      <c r="W4167">
        <f>IFERROR(INDEX(tbl_EmployeeSurvey[EnvironmentSatisfaction],MATCH(tbl_HRMaster[[#This Row],[EmployeeID]],tbl_EmployeeSurvey[EmployeeID],0)),"Not Found")</f>
        <v>4</v>
      </c>
      <c r="X4167">
        <f>IFERROR(INDEX(tbl_EmployeeSurvey[JobSatisfaction],MATCH(tbl_HRMaster[[#This Row],[EmployeeID]],tbl_EmployeeSurvey[EmployeeID],0)),"Not Found")</f>
        <v>3</v>
      </c>
      <c r="Y4167" s="5">
        <f>IFERROR(INDEX(tbl_EmployeeSurvey[WorkLifeBalance],MATCH(tbl_HRMaster[[#This Row],[EmployeeID]],tbl_EmployeeSurvey[EmployeeID],0)),"Not Found")</f>
        <v>4</v>
      </c>
      <c r="Z4167" s="5">
        <f>IFERROR(VLOOKUP(tbl_HRMaster[[#This Row],[EmployeeID]],tbl_ManagerSurvey[[EmployeeID]:[PerformanceRating]],2,FALSE),"Not Found")</f>
        <v>2</v>
      </c>
      <c r="AA4167" s="5">
        <f>IFERROR(VLOOKUP(tbl_HRMaster[[#This Row],[EmployeeID]],tbl_ManagerSurvey[[EmployeeID]:[PerformanceRating]],3,FALSE),"Not Found")</f>
        <v>4</v>
      </c>
      <c r="AB4167" s="5" t="str">
        <f>IF(tbl_HRMaster[[#This Row],[Attrition]]="Yes","Left","Active")</f>
        <v>Active</v>
      </c>
      <c r="AC4167" s="5" t="str">
        <f>_xlfn.IFS(tbl_HRMaster[[#This Row],[Age]]&lt;25,"Under 25",tbl_HRMaster[[#This Row],[Age]]&lt;35,"25-34",tbl_HRMaster[[#This Row],[Age]]&lt;45,"35-44",tbl_HRMaster[[#This Row],[Age]]&lt;55,"45-54",TRUE,"Above 54")</f>
        <v>35-44</v>
      </c>
      <c r="AD4167" s="5" t="str">
        <f>_xlfn.IFS(
tbl_HRMaster[[#This Row],[YearsAtCompany]]&lt;2,"&lt; 2 Years",
tbl_HRMaster[[#This Row],[YearsAtCompany]]&lt;5,"2-4 Years",
tbl_HRMaster[[#This Row],[YearsAtCompany]]&lt;10,"5-9 Years",
TRUE,"10+ Years"
)</f>
        <v>10+ Years</v>
      </c>
      <c r="AE4167" s="5">
        <f>IF(tbl_HRMaster[[#This Row],[Attrition]]="Yes",1,0)</f>
        <v>0</v>
      </c>
    </row>
    <row r="4168" spans="1:31" x14ac:dyDescent="0.25">
      <c r="A4168">
        <v>40</v>
      </c>
      <c r="B4168" t="s">
        <v>21</v>
      </c>
      <c r="C4168" t="s">
        <v>29</v>
      </c>
      <c r="D4168" t="s">
        <v>30</v>
      </c>
      <c r="E4168">
        <v>21</v>
      </c>
      <c r="F4168">
        <v>3</v>
      </c>
      <c r="G4168" t="s">
        <v>38</v>
      </c>
      <c r="H4168">
        <v>4092</v>
      </c>
      <c r="I4168" t="s">
        <v>25</v>
      </c>
      <c r="J4168">
        <v>3</v>
      </c>
      <c r="K4168" t="s">
        <v>31</v>
      </c>
      <c r="L4168" t="s">
        <v>27</v>
      </c>
      <c r="M4168">
        <v>197170</v>
      </c>
      <c r="N4168">
        <v>1</v>
      </c>
      <c r="O4168">
        <v>21</v>
      </c>
      <c r="P4168">
        <v>0</v>
      </c>
      <c r="Q4168">
        <v>10</v>
      </c>
      <c r="R4168">
        <v>1</v>
      </c>
      <c r="S4168">
        <v>10</v>
      </c>
      <c r="T4168">
        <v>9</v>
      </c>
      <c r="U4168">
        <v>4</v>
      </c>
      <c r="V4168">
        <f>COUNTIF(tbl_HRMaster[EmployeeID],tbl_HRMaster[[#This Row],[EmployeeID]])</f>
        <v>1</v>
      </c>
      <c r="W4168">
        <f>IFERROR(INDEX(tbl_EmployeeSurvey[EnvironmentSatisfaction],MATCH(tbl_HRMaster[[#This Row],[EmployeeID]],tbl_EmployeeSurvey[EmployeeID],0)),"Not Found")</f>
        <v>4</v>
      </c>
      <c r="X4168">
        <f>IFERROR(INDEX(tbl_EmployeeSurvey[JobSatisfaction],MATCH(tbl_HRMaster[[#This Row],[EmployeeID]],tbl_EmployeeSurvey[EmployeeID],0)),"Not Found")</f>
        <v>3</v>
      </c>
      <c r="Y4168" s="5">
        <f>IFERROR(INDEX(tbl_EmployeeSurvey[WorkLifeBalance],MATCH(tbl_HRMaster[[#This Row],[EmployeeID]],tbl_EmployeeSurvey[EmployeeID],0)),"Not Found")</f>
        <v>4</v>
      </c>
      <c r="Z4168" s="5">
        <f>IFERROR(VLOOKUP(tbl_HRMaster[[#This Row],[EmployeeID]],tbl_ManagerSurvey[[EmployeeID]:[PerformanceRating]],2,FALSE),"Not Found")</f>
        <v>2</v>
      </c>
      <c r="AA4168" s="5">
        <f>IFERROR(VLOOKUP(tbl_HRMaster[[#This Row],[EmployeeID]],tbl_ManagerSurvey[[EmployeeID]:[PerformanceRating]],3,FALSE),"Not Found")</f>
        <v>4</v>
      </c>
      <c r="AB4168" s="5" t="str">
        <f>IF(tbl_HRMaster[[#This Row],[Attrition]]="Yes","Left","Active")</f>
        <v>Active</v>
      </c>
      <c r="AC4168" s="5" t="str">
        <f>_xlfn.IFS(tbl_HRMaster[[#This Row],[Age]]&lt;25,"Under 25",tbl_HRMaster[[#This Row],[Age]]&lt;35,"25-34",tbl_HRMaster[[#This Row],[Age]]&lt;45,"35-44",tbl_HRMaster[[#This Row],[Age]]&lt;55,"45-54",TRUE,"Above 54")</f>
        <v>35-44</v>
      </c>
      <c r="AD4168" s="5" t="str">
        <f>_xlfn.IFS(
tbl_HRMaster[[#This Row],[YearsAtCompany]]&lt;2,"&lt; 2 Years",
tbl_HRMaster[[#This Row],[YearsAtCompany]]&lt;5,"2-4 Years",
tbl_HRMaster[[#This Row],[YearsAtCompany]]&lt;10,"5-9 Years",
TRUE,"10+ Years"
)</f>
        <v>10+ Years</v>
      </c>
      <c r="AE4168" s="5">
        <f>IF(tbl_HRMaster[[#This Row],[Attrition]]="Yes",1,0)</f>
        <v>0</v>
      </c>
    </row>
    <row r="4169" spans="1:31" x14ac:dyDescent="0.25">
      <c r="A4169">
        <v>45</v>
      </c>
      <c r="B4169" t="s">
        <v>21</v>
      </c>
      <c r="C4169" t="s">
        <v>22</v>
      </c>
      <c r="D4169" t="s">
        <v>23</v>
      </c>
      <c r="E4169">
        <v>3</v>
      </c>
      <c r="F4169">
        <v>1</v>
      </c>
      <c r="G4169" t="s">
        <v>45</v>
      </c>
      <c r="H4169">
        <v>77</v>
      </c>
      <c r="I4169" t="s">
        <v>25</v>
      </c>
      <c r="J4169">
        <v>1</v>
      </c>
      <c r="K4169" t="s">
        <v>35</v>
      </c>
      <c r="L4169" t="s">
        <v>27</v>
      </c>
      <c r="M4169">
        <v>171740</v>
      </c>
      <c r="N4169">
        <v>9</v>
      </c>
      <c r="O4169">
        <v>14</v>
      </c>
      <c r="P4169">
        <v>1</v>
      </c>
      <c r="Q4169">
        <v>12</v>
      </c>
      <c r="R4169">
        <v>6</v>
      </c>
      <c r="S4169">
        <v>10</v>
      </c>
      <c r="T4169">
        <v>9</v>
      </c>
      <c r="U4169">
        <v>8</v>
      </c>
      <c r="V4169">
        <f>COUNTIF(tbl_HRMaster[EmployeeID],tbl_HRMaster[[#This Row],[EmployeeID]])</f>
        <v>1</v>
      </c>
      <c r="W4169">
        <f>IFERROR(INDEX(tbl_EmployeeSurvey[EnvironmentSatisfaction],MATCH(tbl_HRMaster[[#This Row],[EmployeeID]],tbl_EmployeeSurvey[EmployeeID],0)),"Not Found")</f>
        <v>4</v>
      </c>
      <c r="X4169">
        <f>IFERROR(INDEX(tbl_EmployeeSurvey[JobSatisfaction],MATCH(tbl_HRMaster[[#This Row],[EmployeeID]],tbl_EmployeeSurvey[EmployeeID],0)),"Not Found")</f>
        <v>4</v>
      </c>
      <c r="Y4169" s="5">
        <f>IFERROR(INDEX(tbl_EmployeeSurvey[WorkLifeBalance],MATCH(tbl_HRMaster[[#This Row],[EmployeeID]],tbl_EmployeeSurvey[EmployeeID],0)),"Not Found")</f>
        <v>3</v>
      </c>
      <c r="Z4169" s="5">
        <f>IFERROR(VLOOKUP(tbl_HRMaster[[#This Row],[EmployeeID]],tbl_ManagerSurvey[[EmployeeID]:[PerformanceRating]],2,FALSE),"Not Found")</f>
        <v>3</v>
      </c>
      <c r="AA4169" s="5">
        <f>IFERROR(VLOOKUP(tbl_HRMaster[[#This Row],[EmployeeID]],tbl_ManagerSurvey[[EmployeeID]:[PerformanceRating]],3,FALSE),"Not Found")</f>
        <v>3</v>
      </c>
      <c r="AB4169" s="5" t="str">
        <f>IF(tbl_HRMaster[[#This Row],[Attrition]]="Yes","Left","Active")</f>
        <v>Active</v>
      </c>
      <c r="AC4169" s="5" t="str">
        <f>_xlfn.IFS(tbl_HRMaster[[#This Row],[Age]]&lt;25,"Under 25",tbl_HRMaster[[#This Row],[Age]]&lt;35,"25-34",tbl_HRMaster[[#This Row],[Age]]&lt;45,"35-44",tbl_HRMaster[[#This Row],[Age]]&lt;55,"45-54",TRUE,"Above 54")</f>
        <v>45-54</v>
      </c>
      <c r="AD4169" s="5" t="str">
        <f>_xlfn.IFS(
tbl_HRMaster[[#This Row],[YearsAtCompany]]&lt;2,"&lt; 2 Years",
tbl_HRMaster[[#This Row],[YearsAtCompany]]&lt;5,"2-4 Years",
tbl_HRMaster[[#This Row],[YearsAtCompany]]&lt;10,"5-9 Years",
TRUE,"10+ Years"
)</f>
        <v>10+ Years</v>
      </c>
      <c r="AE4169" s="5">
        <f>IF(tbl_HRMaster[[#This Row],[Attrition]]="Yes",1,0)</f>
        <v>0</v>
      </c>
    </row>
    <row r="4170" spans="1:31" x14ac:dyDescent="0.25">
      <c r="A4170">
        <v>45</v>
      </c>
      <c r="B4170" t="s">
        <v>21</v>
      </c>
      <c r="C4170" t="s">
        <v>22</v>
      </c>
      <c r="D4170" t="s">
        <v>23</v>
      </c>
      <c r="E4170">
        <v>3</v>
      </c>
      <c r="F4170">
        <v>1</v>
      </c>
      <c r="G4170" t="s">
        <v>45</v>
      </c>
      <c r="H4170">
        <v>1547</v>
      </c>
      <c r="I4170" t="s">
        <v>25</v>
      </c>
      <c r="J4170">
        <v>1</v>
      </c>
      <c r="K4170" t="s">
        <v>35</v>
      </c>
      <c r="L4170" t="s">
        <v>27</v>
      </c>
      <c r="M4170">
        <v>171740</v>
      </c>
      <c r="N4170">
        <v>9</v>
      </c>
      <c r="O4170">
        <v>14</v>
      </c>
      <c r="P4170">
        <v>1</v>
      </c>
      <c r="Q4170">
        <v>12</v>
      </c>
      <c r="R4170">
        <v>6</v>
      </c>
      <c r="S4170">
        <v>10</v>
      </c>
      <c r="T4170">
        <v>9</v>
      </c>
      <c r="U4170">
        <v>8</v>
      </c>
      <c r="V4170">
        <f>COUNTIF(tbl_HRMaster[EmployeeID],tbl_HRMaster[[#This Row],[EmployeeID]])</f>
        <v>1</v>
      </c>
      <c r="W4170">
        <f>IFERROR(INDEX(tbl_EmployeeSurvey[EnvironmentSatisfaction],MATCH(tbl_HRMaster[[#This Row],[EmployeeID]],tbl_EmployeeSurvey[EmployeeID],0)),"Not Found")</f>
        <v>4</v>
      </c>
      <c r="X4170">
        <f>IFERROR(INDEX(tbl_EmployeeSurvey[JobSatisfaction],MATCH(tbl_HRMaster[[#This Row],[EmployeeID]],tbl_EmployeeSurvey[EmployeeID],0)),"Not Found")</f>
        <v>4</v>
      </c>
      <c r="Y4170" s="5">
        <f>IFERROR(INDEX(tbl_EmployeeSurvey[WorkLifeBalance],MATCH(tbl_HRMaster[[#This Row],[EmployeeID]],tbl_EmployeeSurvey[EmployeeID],0)),"Not Found")</f>
        <v>3</v>
      </c>
      <c r="Z4170" s="5">
        <f>IFERROR(VLOOKUP(tbl_HRMaster[[#This Row],[EmployeeID]],tbl_ManagerSurvey[[EmployeeID]:[PerformanceRating]],2,FALSE),"Not Found")</f>
        <v>3</v>
      </c>
      <c r="AA4170" s="5">
        <f>IFERROR(VLOOKUP(tbl_HRMaster[[#This Row],[EmployeeID]],tbl_ManagerSurvey[[EmployeeID]:[PerformanceRating]],3,FALSE),"Not Found")</f>
        <v>3</v>
      </c>
      <c r="AB4170" s="5" t="str">
        <f>IF(tbl_HRMaster[[#This Row],[Attrition]]="Yes","Left","Active")</f>
        <v>Active</v>
      </c>
      <c r="AC4170" s="5" t="str">
        <f>_xlfn.IFS(tbl_HRMaster[[#This Row],[Age]]&lt;25,"Under 25",tbl_HRMaster[[#This Row],[Age]]&lt;35,"25-34",tbl_HRMaster[[#This Row],[Age]]&lt;45,"35-44",tbl_HRMaster[[#This Row],[Age]]&lt;55,"45-54",TRUE,"Above 54")</f>
        <v>45-54</v>
      </c>
      <c r="AD4170" s="5" t="str">
        <f>_xlfn.IFS(
tbl_HRMaster[[#This Row],[YearsAtCompany]]&lt;2,"&lt; 2 Years",
tbl_HRMaster[[#This Row],[YearsAtCompany]]&lt;5,"2-4 Years",
tbl_HRMaster[[#This Row],[YearsAtCompany]]&lt;10,"5-9 Years",
TRUE,"10+ Years"
)</f>
        <v>10+ Years</v>
      </c>
      <c r="AE4170" s="5">
        <f>IF(tbl_HRMaster[[#This Row],[Attrition]]="Yes",1,0)</f>
        <v>0</v>
      </c>
    </row>
    <row r="4171" spans="1:31" x14ac:dyDescent="0.25">
      <c r="A4171">
        <v>45</v>
      </c>
      <c r="B4171" t="s">
        <v>21</v>
      </c>
      <c r="C4171" t="s">
        <v>22</v>
      </c>
      <c r="D4171" t="s">
        <v>23</v>
      </c>
      <c r="E4171">
        <v>3</v>
      </c>
      <c r="F4171">
        <v>1</v>
      </c>
      <c r="G4171" t="s">
        <v>45</v>
      </c>
      <c r="H4171">
        <v>3017</v>
      </c>
      <c r="I4171" t="s">
        <v>25</v>
      </c>
      <c r="J4171">
        <v>1</v>
      </c>
      <c r="K4171" t="s">
        <v>35</v>
      </c>
      <c r="L4171" t="s">
        <v>27</v>
      </c>
      <c r="M4171">
        <v>171740</v>
      </c>
      <c r="N4171">
        <v>9</v>
      </c>
      <c r="O4171">
        <v>14</v>
      </c>
      <c r="P4171">
        <v>1</v>
      </c>
      <c r="Q4171">
        <v>12</v>
      </c>
      <c r="R4171">
        <v>6</v>
      </c>
      <c r="S4171">
        <v>10</v>
      </c>
      <c r="T4171">
        <v>9</v>
      </c>
      <c r="U4171">
        <v>8</v>
      </c>
      <c r="V4171">
        <f>COUNTIF(tbl_HRMaster[EmployeeID],tbl_HRMaster[[#This Row],[EmployeeID]])</f>
        <v>1</v>
      </c>
      <c r="W4171">
        <f>IFERROR(INDEX(tbl_EmployeeSurvey[EnvironmentSatisfaction],MATCH(tbl_HRMaster[[#This Row],[EmployeeID]],tbl_EmployeeSurvey[EmployeeID],0)),"Not Found")</f>
        <v>4</v>
      </c>
      <c r="X4171">
        <f>IFERROR(INDEX(tbl_EmployeeSurvey[JobSatisfaction],MATCH(tbl_HRMaster[[#This Row],[EmployeeID]],tbl_EmployeeSurvey[EmployeeID],0)),"Not Found")</f>
        <v>4</v>
      </c>
      <c r="Y4171" s="5">
        <f>IFERROR(INDEX(tbl_EmployeeSurvey[WorkLifeBalance],MATCH(tbl_HRMaster[[#This Row],[EmployeeID]],tbl_EmployeeSurvey[EmployeeID],0)),"Not Found")</f>
        <v>3</v>
      </c>
      <c r="Z4171" s="5">
        <f>IFERROR(VLOOKUP(tbl_HRMaster[[#This Row],[EmployeeID]],tbl_ManagerSurvey[[EmployeeID]:[PerformanceRating]],2,FALSE),"Not Found")</f>
        <v>3</v>
      </c>
      <c r="AA4171" s="5">
        <f>IFERROR(VLOOKUP(tbl_HRMaster[[#This Row],[EmployeeID]],tbl_ManagerSurvey[[EmployeeID]:[PerformanceRating]],3,FALSE),"Not Found")</f>
        <v>3</v>
      </c>
      <c r="AB4171" s="5" t="str">
        <f>IF(tbl_HRMaster[[#This Row],[Attrition]]="Yes","Left","Active")</f>
        <v>Active</v>
      </c>
      <c r="AC4171" s="5" t="str">
        <f>_xlfn.IFS(tbl_HRMaster[[#This Row],[Age]]&lt;25,"Under 25",tbl_HRMaster[[#This Row],[Age]]&lt;35,"25-34",tbl_HRMaster[[#This Row],[Age]]&lt;45,"35-44",tbl_HRMaster[[#This Row],[Age]]&lt;55,"45-54",TRUE,"Above 54")</f>
        <v>45-54</v>
      </c>
      <c r="AD4171" s="5" t="str">
        <f>_xlfn.IFS(
tbl_HRMaster[[#This Row],[YearsAtCompany]]&lt;2,"&lt; 2 Years",
tbl_HRMaster[[#This Row],[YearsAtCompany]]&lt;5,"2-4 Years",
tbl_HRMaster[[#This Row],[YearsAtCompany]]&lt;10,"5-9 Years",
TRUE,"10+ Years"
)</f>
        <v>10+ Years</v>
      </c>
      <c r="AE4171" s="5">
        <f>IF(tbl_HRMaster[[#This Row],[Attrition]]="Yes",1,0)</f>
        <v>0</v>
      </c>
    </row>
    <row r="4172" spans="1:31" x14ac:dyDescent="0.25">
      <c r="A4172">
        <v>56</v>
      </c>
      <c r="B4172" t="s">
        <v>28</v>
      </c>
      <c r="C4172" t="s">
        <v>22</v>
      </c>
      <c r="D4172" t="s">
        <v>23</v>
      </c>
      <c r="E4172">
        <v>10</v>
      </c>
      <c r="F4172">
        <v>4</v>
      </c>
      <c r="G4172" t="s">
        <v>33</v>
      </c>
      <c r="H4172">
        <v>1187</v>
      </c>
      <c r="I4172" t="s">
        <v>34</v>
      </c>
      <c r="J4172">
        <v>2</v>
      </c>
      <c r="K4172" t="s">
        <v>35</v>
      </c>
      <c r="L4172" t="s">
        <v>27</v>
      </c>
      <c r="M4172">
        <v>40780</v>
      </c>
      <c r="N4172">
        <v>8</v>
      </c>
      <c r="O4172">
        <v>24</v>
      </c>
      <c r="P4172">
        <v>1</v>
      </c>
      <c r="Q4172">
        <v>14</v>
      </c>
      <c r="R4172">
        <v>3</v>
      </c>
      <c r="S4172">
        <v>10</v>
      </c>
      <c r="T4172">
        <v>9</v>
      </c>
      <c r="U4172">
        <v>8</v>
      </c>
      <c r="V4172">
        <f>COUNTIF(tbl_HRMaster[EmployeeID],tbl_HRMaster[[#This Row],[EmployeeID]])</f>
        <v>1</v>
      </c>
      <c r="W4172">
        <f>IFERROR(INDEX(tbl_EmployeeSurvey[EnvironmentSatisfaction],MATCH(tbl_HRMaster[[#This Row],[EmployeeID]],tbl_EmployeeSurvey[EmployeeID],0)),"Not Found")</f>
        <v>4</v>
      </c>
      <c r="X4172">
        <f>IFERROR(INDEX(tbl_EmployeeSurvey[JobSatisfaction],MATCH(tbl_HRMaster[[#This Row],[EmployeeID]],tbl_EmployeeSurvey[EmployeeID],0)),"Not Found")</f>
        <v>3</v>
      </c>
      <c r="Y4172" s="5">
        <f>IFERROR(INDEX(tbl_EmployeeSurvey[WorkLifeBalance],MATCH(tbl_HRMaster[[#This Row],[EmployeeID]],tbl_EmployeeSurvey[EmployeeID],0)),"Not Found")</f>
        <v>1</v>
      </c>
      <c r="Z4172" s="5">
        <f>IFERROR(VLOOKUP(tbl_HRMaster[[#This Row],[EmployeeID]],tbl_ManagerSurvey[[EmployeeID]:[PerformanceRating]],2,FALSE),"Not Found")</f>
        <v>3</v>
      </c>
      <c r="AA4172" s="5">
        <f>IFERROR(VLOOKUP(tbl_HRMaster[[#This Row],[EmployeeID]],tbl_ManagerSurvey[[EmployeeID]:[PerformanceRating]],3,FALSE),"Not Found")</f>
        <v>4</v>
      </c>
      <c r="AB4172" s="5" t="str">
        <f>IF(tbl_HRMaster[[#This Row],[Attrition]]="Yes","Left","Active")</f>
        <v>Left</v>
      </c>
      <c r="AC4172" s="5" t="str">
        <f>_xlfn.IFS(tbl_HRMaster[[#This Row],[Age]]&lt;25,"Under 25",tbl_HRMaster[[#This Row],[Age]]&lt;35,"25-34",tbl_HRMaster[[#This Row],[Age]]&lt;45,"35-44",tbl_HRMaster[[#This Row],[Age]]&lt;55,"45-54",TRUE,"Above 54")</f>
        <v>Above 54</v>
      </c>
      <c r="AD4172" s="5" t="str">
        <f>_xlfn.IFS(
tbl_HRMaster[[#This Row],[YearsAtCompany]]&lt;2,"&lt; 2 Years",
tbl_HRMaster[[#This Row],[YearsAtCompany]]&lt;5,"2-4 Years",
tbl_HRMaster[[#This Row],[YearsAtCompany]]&lt;10,"5-9 Years",
TRUE,"10+ Years"
)</f>
        <v>10+ Years</v>
      </c>
      <c r="AE4172" s="5">
        <f>IF(tbl_HRMaster[[#This Row],[Attrition]]="Yes",1,0)</f>
        <v>1</v>
      </c>
    </row>
    <row r="4173" spans="1:31" x14ac:dyDescent="0.25">
      <c r="A4173">
        <v>56</v>
      </c>
      <c r="B4173" t="s">
        <v>28</v>
      </c>
      <c r="C4173" t="s">
        <v>22</v>
      </c>
      <c r="D4173" t="s">
        <v>23</v>
      </c>
      <c r="E4173">
        <v>10</v>
      </c>
      <c r="F4173">
        <v>4</v>
      </c>
      <c r="G4173" t="s">
        <v>33</v>
      </c>
      <c r="H4173">
        <v>2657</v>
      </c>
      <c r="I4173" t="s">
        <v>34</v>
      </c>
      <c r="J4173">
        <v>2</v>
      </c>
      <c r="K4173" t="s">
        <v>35</v>
      </c>
      <c r="L4173" t="s">
        <v>27</v>
      </c>
      <c r="M4173">
        <v>40780</v>
      </c>
      <c r="N4173">
        <v>8</v>
      </c>
      <c r="O4173">
        <v>24</v>
      </c>
      <c r="P4173">
        <v>1</v>
      </c>
      <c r="Q4173">
        <v>14</v>
      </c>
      <c r="R4173">
        <v>3</v>
      </c>
      <c r="S4173">
        <v>10</v>
      </c>
      <c r="T4173">
        <v>9</v>
      </c>
      <c r="U4173">
        <v>8</v>
      </c>
      <c r="V4173">
        <f>COUNTIF(tbl_HRMaster[EmployeeID],tbl_HRMaster[[#This Row],[EmployeeID]])</f>
        <v>1</v>
      </c>
      <c r="W4173">
        <f>IFERROR(INDEX(tbl_EmployeeSurvey[EnvironmentSatisfaction],MATCH(tbl_HRMaster[[#This Row],[EmployeeID]],tbl_EmployeeSurvey[EmployeeID],0)),"Not Found")</f>
        <v>4</v>
      </c>
      <c r="X4173">
        <f>IFERROR(INDEX(tbl_EmployeeSurvey[JobSatisfaction],MATCH(tbl_HRMaster[[#This Row],[EmployeeID]],tbl_EmployeeSurvey[EmployeeID],0)),"Not Found")</f>
        <v>3</v>
      </c>
      <c r="Y4173" s="5">
        <f>IFERROR(INDEX(tbl_EmployeeSurvey[WorkLifeBalance],MATCH(tbl_HRMaster[[#This Row],[EmployeeID]],tbl_EmployeeSurvey[EmployeeID],0)),"Not Found")</f>
        <v>1</v>
      </c>
      <c r="Z4173" s="5">
        <f>IFERROR(VLOOKUP(tbl_HRMaster[[#This Row],[EmployeeID]],tbl_ManagerSurvey[[EmployeeID]:[PerformanceRating]],2,FALSE),"Not Found")</f>
        <v>3</v>
      </c>
      <c r="AA4173" s="5">
        <f>IFERROR(VLOOKUP(tbl_HRMaster[[#This Row],[EmployeeID]],tbl_ManagerSurvey[[EmployeeID]:[PerformanceRating]],3,FALSE),"Not Found")</f>
        <v>4</v>
      </c>
      <c r="AB4173" s="5" t="str">
        <f>IF(tbl_HRMaster[[#This Row],[Attrition]]="Yes","Left","Active")</f>
        <v>Left</v>
      </c>
      <c r="AC4173" s="5" t="str">
        <f>_xlfn.IFS(tbl_HRMaster[[#This Row],[Age]]&lt;25,"Under 25",tbl_HRMaster[[#This Row],[Age]]&lt;35,"25-34",tbl_HRMaster[[#This Row],[Age]]&lt;45,"35-44",tbl_HRMaster[[#This Row],[Age]]&lt;55,"45-54",TRUE,"Above 54")</f>
        <v>Above 54</v>
      </c>
      <c r="AD4173" s="5" t="str">
        <f>_xlfn.IFS(
tbl_HRMaster[[#This Row],[YearsAtCompany]]&lt;2,"&lt; 2 Years",
tbl_HRMaster[[#This Row],[YearsAtCompany]]&lt;5,"2-4 Years",
tbl_HRMaster[[#This Row],[YearsAtCompany]]&lt;10,"5-9 Years",
TRUE,"10+ Years"
)</f>
        <v>10+ Years</v>
      </c>
      <c r="AE4173" s="5">
        <f>IF(tbl_HRMaster[[#This Row],[Attrition]]="Yes",1,0)</f>
        <v>1</v>
      </c>
    </row>
    <row r="4174" spans="1:31" x14ac:dyDescent="0.25">
      <c r="A4174">
        <v>56</v>
      </c>
      <c r="B4174" t="s">
        <v>28</v>
      </c>
      <c r="C4174" t="s">
        <v>22</v>
      </c>
      <c r="D4174" t="s">
        <v>23</v>
      </c>
      <c r="E4174">
        <v>10</v>
      </c>
      <c r="F4174">
        <v>4</v>
      </c>
      <c r="G4174" t="s">
        <v>33</v>
      </c>
      <c r="H4174">
        <v>4127</v>
      </c>
      <c r="I4174" t="s">
        <v>34</v>
      </c>
      <c r="J4174">
        <v>2</v>
      </c>
      <c r="K4174" t="s">
        <v>35</v>
      </c>
      <c r="L4174" t="s">
        <v>27</v>
      </c>
      <c r="M4174">
        <v>40780</v>
      </c>
      <c r="N4174">
        <v>8</v>
      </c>
      <c r="O4174">
        <v>24</v>
      </c>
      <c r="P4174">
        <v>1</v>
      </c>
      <c r="Q4174">
        <v>14</v>
      </c>
      <c r="R4174">
        <v>3</v>
      </c>
      <c r="S4174">
        <v>10</v>
      </c>
      <c r="T4174">
        <v>9</v>
      </c>
      <c r="U4174">
        <v>8</v>
      </c>
      <c r="V4174">
        <f>COUNTIF(tbl_HRMaster[EmployeeID],tbl_HRMaster[[#This Row],[EmployeeID]])</f>
        <v>1</v>
      </c>
      <c r="W4174">
        <f>IFERROR(INDEX(tbl_EmployeeSurvey[EnvironmentSatisfaction],MATCH(tbl_HRMaster[[#This Row],[EmployeeID]],tbl_EmployeeSurvey[EmployeeID],0)),"Not Found")</f>
        <v>4</v>
      </c>
      <c r="X4174">
        <f>IFERROR(INDEX(tbl_EmployeeSurvey[JobSatisfaction],MATCH(tbl_HRMaster[[#This Row],[EmployeeID]],tbl_EmployeeSurvey[EmployeeID],0)),"Not Found")</f>
        <v>3</v>
      </c>
      <c r="Y4174" s="5">
        <f>IFERROR(INDEX(tbl_EmployeeSurvey[WorkLifeBalance],MATCH(tbl_HRMaster[[#This Row],[EmployeeID]],tbl_EmployeeSurvey[EmployeeID],0)),"Not Found")</f>
        <v>1</v>
      </c>
      <c r="Z4174" s="5">
        <f>IFERROR(VLOOKUP(tbl_HRMaster[[#This Row],[EmployeeID]],tbl_ManagerSurvey[[EmployeeID]:[PerformanceRating]],2,FALSE),"Not Found")</f>
        <v>3</v>
      </c>
      <c r="AA4174" s="5">
        <f>IFERROR(VLOOKUP(tbl_HRMaster[[#This Row],[EmployeeID]],tbl_ManagerSurvey[[EmployeeID]:[PerformanceRating]],3,FALSE),"Not Found")</f>
        <v>4</v>
      </c>
      <c r="AB4174" s="5" t="str">
        <f>IF(tbl_HRMaster[[#This Row],[Attrition]]="Yes","Left","Active")</f>
        <v>Left</v>
      </c>
      <c r="AC4174" s="5" t="str">
        <f>_xlfn.IFS(tbl_HRMaster[[#This Row],[Age]]&lt;25,"Under 25",tbl_HRMaster[[#This Row],[Age]]&lt;35,"25-34",tbl_HRMaster[[#This Row],[Age]]&lt;45,"35-44",tbl_HRMaster[[#This Row],[Age]]&lt;55,"45-54",TRUE,"Above 54")</f>
        <v>Above 54</v>
      </c>
      <c r="AD4174" s="5" t="str">
        <f>_xlfn.IFS(
tbl_HRMaster[[#This Row],[YearsAtCompany]]&lt;2,"&lt; 2 Years",
tbl_HRMaster[[#This Row],[YearsAtCompany]]&lt;5,"2-4 Years",
tbl_HRMaster[[#This Row],[YearsAtCompany]]&lt;10,"5-9 Years",
TRUE,"10+ Years"
)</f>
        <v>10+ Years</v>
      </c>
      <c r="AE4174" s="5">
        <f>IF(tbl_HRMaster[[#This Row],[Attrition]]="Yes",1,0)</f>
        <v>1</v>
      </c>
    </row>
    <row r="4175" spans="1:31" x14ac:dyDescent="0.25">
      <c r="A4175">
        <v>46</v>
      </c>
      <c r="B4175" t="s">
        <v>21</v>
      </c>
      <c r="C4175" t="s">
        <v>29</v>
      </c>
      <c r="D4175" t="s">
        <v>30</v>
      </c>
      <c r="E4175">
        <v>12</v>
      </c>
      <c r="F4175">
        <v>1</v>
      </c>
      <c r="G4175" t="s">
        <v>38</v>
      </c>
      <c r="H4175">
        <v>1306</v>
      </c>
      <c r="I4175" t="s">
        <v>34</v>
      </c>
      <c r="J4175">
        <v>1</v>
      </c>
      <c r="K4175" t="s">
        <v>40</v>
      </c>
      <c r="L4175" t="s">
        <v>27</v>
      </c>
      <c r="M4175">
        <v>20740</v>
      </c>
      <c r="N4175">
        <v>2</v>
      </c>
      <c r="O4175">
        <v>15</v>
      </c>
      <c r="P4175">
        <v>1</v>
      </c>
      <c r="Q4175">
        <v>21</v>
      </c>
      <c r="R4175">
        <v>3</v>
      </c>
      <c r="S4175">
        <v>10</v>
      </c>
      <c r="T4175">
        <v>9</v>
      </c>
      <c r="U4175">
        <v>5</v>
      </c>
      <c r="V4175">
        <f>COUNTIF(tbl_HRMaster[EmployeeID],tbl_HRMaster[[#This Row],[EmployeeID]])</f>
        <v>1</v>
      </c>
      <c r="W4175">
        <f>IFERROR(INDEX(tbl_EmployeeSurvey[EnvironmentSatisfaction],MATCH(tbl_HRMaster[[#This Row],[EmployeeID]],tbl_EmployeeSurvey[EmployeeID],0)),"Not Found")</f>
        <v>3</v>
      </c>
      <c r="X4175">
        <f>IFERROR(INDEX(tbl_EmployeeSurvey[JobSatisfaction],MATCH(tbl_HRMaster[[#This Row],[EmployeeID]],tbl_EmployeeSurvey[EmployeeID],0)),"Not Found")</f>
        <v>1</v>
      </c>
      <c r="Y4175" s="5">
        <f>IFERROR(INDEX(tbl_EmployeeSurvey[WorkLifeBalance],MATCH(tbl_HRMaster[[#This Row],[EmployeeID]],tbl_EmployeeSurvey[EmployeeID],0)),"Not Found")</f>
        <v>2</v>
      </c>
      <c r="Z4175" s="5">
        <f>IFERROR(VLOOKUP(tbl_HRMaster[[#This Row],[EmployeeID]],tbl_ManagerSurvey[[EmployeeID]:[PerformanceRating]],2,FALSE),"Not Found")</f>
        <v>3</v>
      </c>
      <c r="AA4175" s="5">
        <f>IFERROR(VLOOKUP(tbl_HRMaster[[#This Row],[EmployeeID]],tbl_ManagerSurvey[[EmployeeID]:[PerformanceRating]],3,FALSE),"Not Found")</f>
        <v>3</v>
      </c>
      <c r="AB4175" s="5" t="str">
        <f>IF(tbl_HRMaster[[#This Row],[Attrition]]="Yes","Left","Active")</f>
        <v>Active</v>
      </c>
      <c r="AC4175" s="5" t="str">
        <f>_xlfn.IFS(tbl_HRMaster[[#This Row],[Age]]&lt;25,"Under 25",tbl_HRMaster[[#This Row],[Age]]&lt;35,"25-34",tbl_HRMaster[[#This Row],[Age]]&lt;45,"35-44",tbl_HRMaster[[#This Row],[Age]]&lt;55,"45-54",TRUE,"Above 54")</f>
        <v>45-54</v>
      </c>
      <c r="AD4175" s="5" t="str">
        <f>_xlfn.IFS(
tbl_HRMaster[[#This Row],[YearsAtCompany]]&lt;2,"&lt; 2 Years",
tbl_HRMaster[[#This Row],[YearsAtCompany]]&lt;5,"2-4 Years",
tbl_HRMaster[[#This Row],[YearsAtCompany]]&lt;10,"5-9 Years",
TRUE,"10+ Years"
)</f>
        <v>10+ Years</v>
      </c>
      <c r="AE4175" s="5">
        <f>IF(tbl_HRMaster[[#This Row],[Attrition]]="Yes",1,0)</f>
        <v>0</v>
      </c>
    </row>
    <row r="4176" spans="1:31" x14ac:dyDescent="0.25">
      <c r="A4176">
        <v>46</v>
      </c>
      <c r="B4176" t="s">
        <v>21</v>
      </c>
      <c r="C4176" t="s">
        <v>29</v>
      </c>
      <c r="D4176" t="s">
        <v>30</v>
      </c>
      <c r="E4176">
        <v>12</v>
      </c>
      <c r="F4176">
        <v>1</v>
      </c>
      <c r="G4176" t="s">
        <v>38</v>
      </c>
      <c r="H4176">
        <v>2776</v>
      </c>
      <c r="I4176" t="s">
        <v>34</v>
      </c>
      <c r="J4176">
        <v>1</v>
      </c>
      <c r="K4176" t="s">
        <v>40</v>
      </c>
      <c r="L4176" t="s">
        <v>27</v>
      </c>
      <c r="M4176">
        <v>20740</v>
      </c>
      <c r="N4176">
        <v>2</v>
      </c>
      <c r="O4176">
        <v>15</v>
      </c>
      <c r="P4176">
        <v>1</v>
      </c>
      <c r="Q4176">
        <v>21</v>
      </c>
      <c r="R4176">
        <v>3</v>
      </c>
      <c r="S4176">
        <v>10</v>
      </c>
      <c r="T4176">
        <v>9</v>
      </c>
      <c r="U4176">
        <v>5</v>
      </c>
      <c r="V4176">
        <f>COUNTIF(tbl_HRMaster[EmployeeID],tbl_HRMaster[[#This Row],[EmployeeID]])</f>
        <v>1</v>
      </c>
      <c r="W4176">
        <f>IFERROR(INDEX(tbl_EmployeeSurvey[EnvironmentSatisfaction],MATCH(tbl_HRMaster[[#This Row],[EmployeeID]],tbl_EmployeeSurvey[EmployeeID],0)),"Not Found")</f>
        <v>3</v>
      </c>
      <c r="X4176">
        <f>IFERROR(INDEX(tbl_EmployeeSurvey[JobSatisfaction],MATCH(tbl_HRMaster[[#This Row],[EmployeeID]],tbl_EmployeeSurvey[EmployeeID],0)),"Not Found")</f>
        <v>1</v>
      </c>
      <c r="Y4176" s="5">
        <f>IFERROR(INDEX(tbl_EmployeeSurvey[WorkLifeBalance],MATCH(tbl_HRMaster[[#This Row],[EmployeeID]],tbl_EmployeeSurvey[EmployeeID],0)),"Not Found")</f>
        <v>2</v>
      </c>
      <c r="Z4176" s="5">
        <f>IFERROR(VLOOKUP(tbl_HRMaster[[#This Row],[EmployeeID]],tbl_ManagerSurvey[[EmployeeID]:[PerformanceRating]],2,FALSE),"Not Found")</f>
        <v>3</v>
      </c>
      <c r="AA4176" s="5">
        <f>IFERROR(VLOOKUP(tbl_HRMaster[[#This Row],[EmployeeID]],tbl_ManagerSurvey[[EmployeeID]:[PerformanceRating]],3,FALSE),"Not Found")</f>
        <v>3</v>
      </c>
      <c r="AB4176" s="5" t="str">
        <f>IF(tbl_HRMaster[[#This Row],[Attrition]]="Yes","Left","Active")</f>
        <v>Active</v>
      </c>
      <c r="AC4176" s="5" t="str">
        <f>_xlfn.IFS(tbl_HRMaster[[#This Row],[Age]]&lt;25,"Under 25",tbl_HRMaster[[#This Row],[Age]]&lt;35,"25-34",tbl_HRMaster[[#This Row],[Age]]&lt;45,"35-44",tbl_HRMaster[[#This Row],[Age]]&lt;55,"45-54",TRUE,"Above 54")</f>
        <v>45-54</v>
      </c>
      <c r="AD4176" s="5" t="str">
        <f>_xlfn.IFS(
tbl_HRMaster[[#This Row],[YearsAtCompany]]&lt;2,"&lt; 2 Years",
tbl_HRMaster[[#This Row],[YearsAtCompany]]&lt;5,"2-4 Years",
tbl_HRMaster[[#This Row],[YearsAtCompany]]&lt;10,"5-9 Years",
TRUE,"10+ Years"
)</f>
        <v>10+ Years</v>
      </c>
      <c r="AE4176" s="5">
        <f>IF(tbl_HRMaster[[#This Row],[Attrition]]="Yes",1,0)</f>
        <v>0</v>
      </c>
    </row>
    <row r="4177" spans="1:31" x14ac:dyDescent="0.25">
      <c r="A4177">
        <v>46</v>
      </c>
      <c r="B4177" t="s">
        <v>21</v>
      </c>
      <c r="C4177" t="s">
        <v>29</v>
      </c>
      <c r="D4177" t="s">
        <v>30</v>
      </c>
      <c r="E4177">
        <v>12</v>
      </c>
      <c r="F4177">
        <v>1</v>
      </c>
      <c r="G4177" t="s">
        <v>38</v>
      </c>
      <c r="H4177">
        <v>4246</v>
      </c>
      <c r="I4177" t="s">
        <v>34</v>
      </c>
      <c r="J4177">
        <v>1</v>
      </c>
      <c r="K4177" t="s">
        <v>40</v>
      </c>
      <c r="L4177" t="s">
        <v>27</v>
      </c>
      <c r="M4177">
        <v>20740</v>
      </c>
      <c r="N4177">
        <v>2</v>
      </c>
      <c r="O4177">
        <v>15</v>
      </c>
      <c r="P4177">
        <v>1</v>
      </c>
      <c r="Q4177">
        <v>21</v>
      </c>
      <c r="R4177">
        <v>3</v>
      </c>
      <c r="S4177">
        <v>10</v>
      </c>
      <c r="T4177">
        <v>9</v>
      </c>
      <c r="U4177">
        <v>5</v>
      </c>
      <c r="V4177">
        <f>COUNTIF(tbl_HRMaster[EmployeeID],tbl_HRMaster[[#This Row],[EmployeeID]])</f>
        <v>1</v>
      </c>
      <c r="W4177">
        <f>IFERROR(INDEX(tbl_EmployeeSurvey[EnvironmentSatisfaction],MATCH(tbl_HRMaster[[#This Row],[EmployeeID]],tbl_EmployeeSurvey[EmployeeID],0)),"Not Found")</f>
        <v>3</v>
      </c>
      <c r="X4177">
        <f>IFERROR(INDEX(tbl_EmployeeSurvey[JobSatisfaction],MATCH(tbl_HRMaster[[#This Row],[EmployeeID]],tbl_EmployeeSurvey[EmployeeID],0)),"Not Found")</f>
        <v>1</v>
      </c>
      <c r="Y4177" s="5">
        <f>IFERROR(INDEX(tbl_EmployeeSurvey[WorkLifeBalance],MATCH(tbl_HRMaster[[#This Row],[EmployeeID]],tbl_EmployeeSurvey[EmployeeID],0)),"Not Found")</f>
        <v>2</v>
      </c>
      <c r="Z4177" s="5">
        <f>IFERROR(VLOOKUP(tbl_HRMaster[[#This Row],[EmployeeID]],tbl_ManagerSurvey[[EmployeeID]:[PerformanceRating]],2,FALSE),"Not Found")</f>
        <v>3</v>
      </c>
      <c r="AA4177" s="5">
        <f>IFERROR(VLOOKUP(tbl_HRMaster[[#This Row],[EmployeeID]],tbl_ManagerSurvey[[EmployeeID]:[PerformanceRating]],3,FALSE),"Not Found")</f>
        <v>3</v>
      </c>
      <c r="AB4177" s="5" t="str">
        <f>IF(tbl_HRMaster[[#This Row],[Attrition]]="Yes","Left","Active")</f>
        <v>Active</v>
      </c>
      <c r="AC4177" s="5" t="str">
        <f>_xlfn.IFS(tbl_HRMaster[[#This Row],[Age]]&lt;25,"Under 25",tbl_HRMaster[[#This Row],[Age]]&lt;35,"25-34",tbl_HRMaster[[#This Row],[Age]]&lt;45,"35-44",tbl_HRMaster[[#This Row],[Age]]&lt;55,"45-54",TRUE,"Above 54")</f>
        <v>45-54</v>
      </c>
      <c r="AD4177" s="5" t="str">
        <f>_xlfn.IFS(
tbl_HRMaster[[#This Row],[YearsAtCompany]]&lt;2,"&lt; 2 Years",
tbl_HRMaster[[#This Row],[YearsAtCompany]]&lt;5,"2-4 Years",
tbl_HRMaster[[#This Row],[YearsAtCompany]]&lt;10,"5-9 Years",
TRUE,"10+ Years"
)</f>
        <v>10+ Years</v>
      </c>
      <c r="AE4177" s="5">
        <f>IF(tbl_HRMaster[[#This Row],[Attrition]]="Yes",1,0)</f>
        <v>0</v>
      </c>
    </row>
    <row r="4178" spans="1:31" x14ac:dyDescent="0.25">
      <c r="A4178">
        <v>31</v>
      </c>
      <c r="B4178" t="s">
        <v>21</v>
      </c>
      <c r="C4178" t="s">
        <v>22</v>
      </c>
      <c r="D4178" t="s">
        <v>30</v>
      </c>
      <c r="E4178">
        <v>16</v>
      </c>
      <c r="F4178">
        <v>3</v>
      </c>
      <c r="G4178" t="s">
        <v>38</v>
      </c>
      <c r="H4178">
        <v>773</v>
      </c>
      <c r="I4178" t="s">
        <v>34</v>
      </c>
      <c r="J4178">
        <v>2</v>
      </c>
      <c r="K4178" t="s">
        <v>37</v>
      </c>
      <c r="L4178" t="s">
        <v>41</v>
      </c>
      <c r="M4178">
        <v>27820</v>
      </c>
      <c r="N4178">
        <v>1</v>
      </c>
      <c r="O4178">
        <v>19</v>
      </c>
      <c r="P4178">
        <v>1</v>
      </c>
      <c r="Q4178">
        <v>13</v>
      </c>
      <c r="R4178">
        <v>5</v>
      </c>
      <c r="S4178">
        <v>13</v>
      </c>
      <c r="T4178">
        <v>9</v>
      </c>
      <c r="U4178">
        <v>9</v>
      </c>
      <c r="V4178">
        <f>COUNTIF(tbl_HRMaster[EmployeeID],tbl_HRMaster[[#This Row],[EmployeeID]])</f>
        <v>1</v>
      </c>
      <c r="W4178">
        <f>IFERROR(INDEX(tbl_EmployeeSurvey[EnvironmentSatisfaction],MATCH(tbl_HRMaster[[#This Row],[EmployeeID]],tbl_EmployeeSurvey[EmployeeID],0)),"Not Found")</f>
        <v>1</v>
      </c>
      <c r="X4178">
        <f>IFERROR(INDEX(tbl_EmployeeSurvey[JobSatisfaction],MATCH(tbl_HRMaster[[#This Row],[EmployeeID]],tbl_EmployeeSurvey[EmployeeID],0)),"Not Found")</f>
        <v>4</v>
      </c>
      <c r="Y4178" s="5">
        <f>IFERROR(INDEX(tbl_EmployeeSurvey[WorkLifeBalance],MATCH(tbl_HRMaster[[#This Row],[EmployeeID]],tbl_EmployeeSurvey[EmployeeID],0)),"Not Found")</f>
        <v>3</v>
      </c>
      <c r="Z4178" s="5">
        <f>IFERROR(VLOOKUP(tbl_HRMaster[[#This Row],[EmployeeID]],tbl_ManagerSurvey[[EmployeeID]:[PerformanceRating]],2,FALSE),"Not Found")</f>
        <v>3</v>
      </c>
      <c r="AA4178" s="5">
        <f>IFERROR(VLOOKUP(tbl_HRMaster[[#This Row],[EmployeeID]],tbl_ManagerSurvey[[EmployeeID]:[PerformanceRating]],3,FALSE),"Not Found")</f>
        <v>3</v>
      </c>
      <c r="AB4178" s="5" t="str">
        <f>IF(tbl_HRMaster[[#This Row],[Attrition]]="Yes","Left","Active")</f>
        <v>Active</v>
      </c>
      <c r="AC4178" s="5" t="str">
        <f>_xlfn.IFS(tbl_HRMaster[[#This Row],[Age]]&lt;25,"Under 25",tbl_HRMaster[[#This Row],[Age]]&lt;35,"25-34",tbl_HRMaster[[#This Row],[Age]]&lt;45,"35-44",tbl_HRMaster[[#This Row],[Age]]&lt;55,"45-54",TRUE,"Above 54")</f>
        <v>25-34</v>
      </c>
      <c r="AD4178" s="5" t="str">
        <f>_xlfn.IFS(
tbl_HRMaster[[#This Row],[YearsAtCompany]]&lt;2,"&lt; 2 Years",
tbl_HRMaster[[#This Row],[YearsAtCompany]]&lt;5,"2-4 Years",
tbl_HRMaster[[#This Row],[YearsAtCompany]]&lt;10,"5-9 Years",
TRUE,"10+ Years"
)</f>
        <v>10+ Years</v>
      </c>
      <c r="AE4178" s="5">
        <f>IF(tbl_HRMaster[[#This Row],[Attrition]]="Yes",1,0)</f>
        <v>0</v>
      </c>
    </row>
    <row r="4179" spans="1:31" x14ac:dyDescent="0.25">
      <c r="A4179">
        <v>31</v>
      </c>
      <c r="B4179" t="s">
        <v>21</v>
      </c>
      <c r="C4179" t="s">
        <v>22</v>
      </c>
      <c r="D4179" t="s">
        <v>30</v>
      </c>
      <c r="E4179">
        <v>16</v>
      </c>
      <c r="F4179">
        <v>3</v>
      </c>
      <c r="G4179" t="s">
        <v>38</v>
      </c>
      <c r="H4179">
        <v>2243</v>
      </c>
      <c r="I4179" t="s">
        <v>34</v>
      </c>
      <c r="J4179">
        <v>2</v>
      </c>
      <c r="K4179" t="s">
        <v>37</v>
      </c>
      <c r="L4179" t="s">
        <v>41</v>
      </c>
      <c r="M4179">
        <v>27820</v>
      </c>
      <c r="N4179">
        <v>1</v>
      </c>
      <c r="O4179">
        <v>19</v>
      </c>
      <c r="P4179">
        <v>1</v>
      </c>
      <c r="Q4179">
        <v>13</v>
      </c>
      <c r="R4179">
        <v>5</v>
      </c>
      <c r="S4179">
        <v>13</v>
      </c>
      <c r="T4179">
        <v>9</v>
      </c>
      <c r="U4179">
        <v>9</v>
      </c>
      <c r="V4179">
        <f>COUNTIF(tbl_HRMaster[EmployeeID],tbl_HRMaster[[#This Row],[EmployeeID]])</f>
        <v>1</v>
      </c>
      <c r="W4179">
        <f>IFERROR(INDEX(tbl_EmployeeSurvey[EnvironmentSatisfaction],MATCH(tbl_HRMaster[[#This Row],[EmployeeID]],tbl_EmployeeSurvey[EmployeeID],0)),"Not Found")</f>
        <v>1</v>
      </c>
      <c r="X4179">
        <f>IFERROR(INDEX(tbl_EmployeeSurvey[JobSatisfaction],MATCH(tbl_HRMaster[[#This Row],[EmployeeID]],tbl_EmployeeSurvey[EmployeeID],0)),"Not Found")</f>
        <v>4</v>
      </c>
      <c r="Y4179" s="5">
        <f>IFERROR(INDEX(tbl_EmployeeSurvey[WorkLifeBalance],MATCH(tbl_HRMaster[[#This Row],[EmployeeID]],tbl_EmployeeSurvey[EmployeeID],0)),"Not Found")</f>
        <v>3</v>
      </c>
      <c r="Z4179" s="5">
        <f>IFERROR(VLOOKUP(tbl_HRMaster[[#This Row],[EmployeeID]],tbl_ManagerSurvey[[EmployeeID]:[PerformanceRating]],2,FALSE),"Not Found")</f>
        <v>3</v>
      </c>
      <c r="AA4179" s="5">
        <f>IFERROR(VLOOKUP(tbl_HRMaster[[#This Row],[EmployeeID]],tbl_ManagerSurvey[[EmployeeID]:[PerformanceRating]],3,FALSE),"Not Found")</f>
        <v>3</v>
      </c>
      <c r="AB4179" s="5" t="str">
        <f>IF(tbl_HRMaster[[#This Row],[Attrition]]="Yes","Left","Active")</f>
        <v>Active</v>
      </c>
      <c r="AC4179" s="5" t="str">
        <f>_xlfn.IFS(tbl_HRMaster[[#This Row],[Age]]&lt;25,"Under 25",tbl_HRMaster[[#This Row],[Age]]&lt;35,"25-34",tbl_HRMaster[[#This Row],[Age]]&lt;45,"35-44",tbl_HRMaster[[#This Row],[Age]]&lt;55,"45-54",TRUE,"Above 54")</f>
        <v>25-34</v>
      </c>
      <c r="AD4179" s="5" t="str">
        <f>_xlfn.IFS(
tbl_HRMaster[[#This Row],[YearsAtCompany]]&lt;2,"&lt; 2 Years",
tbl_HRMaster[[#This Row],[YearsAtCompany]]&lt;5,"2-4 Years",
tbl_HRMaster[[#This Row],[YearsAtCompany]]&lt;10,"5-9 Years",
TRUE,"10+ Years"
)</f>
        <v>10+ Years</v>
      </c>
      <c r="AE4179" s="5">
        <f>IF(tbl_HRMaster[[#This Row],[Attrition]]="Yes",1,0)</f>
        <v>0</v>
      </c>
    </row>
    <row r="4180" spans="1:31" x14ac:dyDescent="0.25">
      <c r="A4180">
        <v>31</v>
      </c>
      <c r="B4180" t="s">
        <v>21</v>
      </c>
      <c r="C4180" t="s">
        <v>22</v>
      </c>
      <c r="D4180" t="s">
        <v>30</v>
      </c>
      <c r="E4180">
        <v>16</v>
      </c>
      <c r="F4180">
        <v>3</v>
      </c>
      <c r="G4180" t="s">
        <v>38</v>
      </c>
      <c r="H4180">
        <v>3713</v>
      </c>
      <c r="I4180" t="s">
        <v>34</v>
      </c>
      <c r="J4180">
        <v>2</v>
      </c>
      <c r="K4180" t="s">
        <v>37</v>
      </c>
      <c r="L4180" t="s">
        <v>41</v>
      </c>
      <c r="M4180">
        <v>27820</v>
      </c>
      <c r="N4180">
        <v>1</v>
      </c>
      <c r="O4180">
        <v>19</v>
      </c>
      <c r="P4180">
        <v>1</v>
      </c>
      <c r="Q4180">
        <v>13</v>
      </c>
      <c r="R4180">
        <v>5</v>
      </c>
      <c r="S4180">
        <v>13</v>
      </c>
      <c r="T4180">
        <v>9</v>
      </c>
      <c r="U4180">
        <v>9</v>
      </c>
      <c r="V4180">
        <f>COUNTIF(tbl_HRMaster[EmployeeID],tbl_HRMaster[[#This Row],[EmployeeID]])</f>
        <v>1</v>
      </c>
      <c r="W4180">
        <f>IFERROR(INDEX(tbl_EmployeeSurvey[EnvironmentSatisfaction],MATCH(tbl_HRMaster[[#This Row],[EmployeeID]],tbl_EmployeeSurvey[EmployeeID],0)),"Not Found")</f>
        <v>1</v>
      </c>
      <c r="X4180">
        <f>IFERROR(INDEX(tbl_EmployeeSurvey[JobSatisfaction],MATCH(tbl_HRMaster[[#This Row],[EmployeeID]],tbl_EmployeeSurvey[EmployeeID],0)),"Not Found")</f>
        <v>4</v>
      </c>
      <c r="Y4180" s="5">
        <f>IFERROR(INDEX(tbl_EmployeeSurvey[WorkLifeBalance],MATCH(tbl_HRMaster[[#This Row],[EmployeeID]],tbl_EmployeeSurvey[EmployeeID],0)),"Not Found")</f>
        <v>3</v>
      </c>
      <c r="Z4180" s="5">
        <f>IFERROR(VLOOKUP(tbl_HRMaster[[#This Row],[EmployeeID]],tbl_ManagerSurvey[[EmployeeID]:[PerformanceRating]],2,FALSE),"Not Found")</f>
        <v>3</v>
      </c>
      <c r="AA4180" s="5">
        <f>IFERROR(VLOOKUP(tbl_HRMaster[[#This Row],[EmployeeID]],tbl_ManagerSurvey[[EmployeeID]:[PerformanceRating]],3,FALSE),"Not Found")</f>
        <v>3</v>
      </c>
      <c r="AB4180" s="5" t="str">
        <f>IF(tbl_HRMaster[[#This Row],[Attrition]]="Yes","Left","Active")</f>
        <v>Active</v>
      </c>
      <c r="AC4180" s="5" t="str">
        <f>_xlfn.IFS(tbl_HRMaster[[#This Row],[Age]]&lt;25,"Under 25",tbl_HRMaster[[#This Row],[Age]]&lt;35,"25-34",tbl_HRMaster[[#This Row],[Age]]&lt;45,"35-44",tbl_HRMaster[[#This Row],[Age]]&lt;55,"45-54",TRUE,"Above 54")</f>
        <v>25-34</v>
      </c>
      <c r="AD4180" s="5" t="str">
        <f>_xlfn.IFS(
tbl_HRMaster[[#This Row],[YearsAtCompany]]&lt;2,"&lt; 2 Years",
tbl_HRMaster[[#This Row],[YearsAtCompany]]&lt;5,"2-4 Years",
tbl_HRMaster[[#This Row],[YearsAtCompany]]&lt;10,"5-9 Years",
TRUE,"10+ Years"
)</f>
        <v>10+ Years</v>
      </c>
      <c r="AE4180" s="5">
        <f>IF(tbl_HRMaster[[#This Row],[Attrition]]="Yes",1,0)</f>
        <v>0</v>
      </c>
    </row>
    <row r="4181" spans="1:31" x14ac:dyDescent="0.25">
      <c r="A4181">
        <v>32</v>
      </c>
      <c r="B4181" t="s">
        <v>28</v>
      </c>
      <c r="C4181" t="s">
        <v>22</v>
      </c>
      <c r="D4181" t="s">
        <v>30</v>
      </c>
      <c r="E4181">
        <v>5</v>
      </c>
      <c r="F4181">
        <v>3</v>
      </c>
      <c r="G4181" t="s">
        <v>38</v>
      </c>
      <c r="H4181">
        <v>1423</v>
      </c>
      <c r="I4181" t="s">
        <v>34</v>
      </c>
      <c r="J4181">
        <v>1</v>
      </c>
      <c r="K4181" t="s">
        <v>26</v>
      </c>
      <c r="L4181" t="s">
        <v>27</v>
      </c>
      <c r="M4181">
        <v>34770</v>
      </c>
      <c r="N4181">
        <v>1</v>
      </c>
      <c r="O4181">
        <v>11</v>
      </c>
      <c r="P4181">
        <v>0</v>
      </c>
      <c r="Q4181">
        <v>14</v>
      </c>
      <c r="R4181">
        <v>2</v>
      </c>
      <c r="S4181">
        <v>14</v>
      </c>
      <c r="T4181">
        <v>9</v>
      </c>
      <c r="U4181">
        <v>8</v>
      </c>
      <c r="V4181">
        <f>COUNTIF(tbl_HRMaster[EmployeeID],tbl_HRMaster[[#This Row],[EmployeeID]])</f>
        <v>1</v>
      </c>
      <c r="W4181">
        <f>IFERROR(INDEX(tbl_EmployeeSurvey[EnvironmentSatisfaction],MATCH(tbl_HRMaster[[#This Row],[EmployeeID]],tbl_EmployeeSurvey[EmployeeID],0)),"Not Found")</f>
        <v>4</v>
      </c>
      <c r="X4181">
        <f>IFERROR(INDEX(tbl_EmployeeSurvey[JobSatisfaction],MATCH(tbl_HRMaster[[#This Row],[EmployeeID]],tbl_EmployeeSurvey[EmployeeID],0)),"Not Found")</f>
        <v>4</v>
      </c>
      <c r="Y4181" s="5">
        <f>IFERROR(INDEX(tbl_EmployeeSurvey[WorkLifeBalance],MATCH(tbl_HRMaster[[#This Row],[EmployeeID]],tbl_EmployeeSurvey[EmployeeID],0)),"Not Found")</f>
        <v>2</v>
      </c>
      <c r="Z4181" s="5">
        <f>IFERROR(VLOOKUP(tbl_HRMaster[[#This Row],[EmployeeID]],tbl_ManagerSurvey[[EmployeeID]:[PerformanceRating]],2,FALSE),"Not Found")</f>
        <v>4</v>
      </c>
      <c r="AA4181" s="5">
        <f>IFERROR(VLOOKUP(tbl_HRMaster[[#This Row],[EmployeeID]],tbl_ManagerSurvey[[EmployeeID]:[PerformanceRating]],3,FALSE),"Not Found")</f>
        <v>3</v>
      </c>
      <c r="AB4181" s="5" t="str">
        <f>IF(tbl_HRMaster[[#This Row],[Attrition]]="Yes","Left","Active")</f>
        <v>Left</v>
      </c>
      <c r="AC4181" s="5" t="str">
        <f>_xlfn.IFS(tbl_HRMaster[[#This Row],[Age]]&lt;25,"Under 25",tbl_HRMaster[[#This Row],[Age]]&lt;35,"25-34",tbl_HRMaster[[#This Row],[Age]]&lt;45,"35-44",tbl_HRMaster[[#This Row],[Age]]&lt;55,"45-54",TRUE,"Above 54")</f>
        <v>25-34</v>
      </c>
      <c r="AD4181" s="5" t="str">
        <f>_xlfn.IFS(
tbl_HRMaster[[#This Row],[YearsAtCompany]]&lt;2,"&lt; 2 Years",
tbl_HRMaster[[#This Row],[YearsAtCompany]]&lt;5,"2-4 Years",
tbl_HRMaster[[#This Row],[YearsAtCompany]]&lt;10,"5-9 Years",
TRUE,"10+ Years"
)</f>
        <v>10+ Years</v>
      </c>
      <c r="AE4181" s="5">
        <f>IF(tbl_HRMaster[[#This Row],[Attrition]]="Yes",1,0)</f>
        <v>1</v>
      </c>
    </row>
    <row r="4182" spans="1:31" x14ac:dyDescent="0.25">
      <c r="A4182">
        <v>32</v>
      </c>
      <c r="B4182" t="s">
        <v>28</v>
      </c>
      <c r="C4182" t="s">
        <v>22</v>
      </c>
      <c r="D4182" t="s">
        <v>30</v>
      </c>
      <c r="E4182">
        <v>5</v>
      </c>
      <c r="F4182">
        <v>3</v>
      </c>
      <c r="G4182" t="s">
        <v>38</v>
      </c>
      <c r="H4182">
        <v>2893</v>
      </c>
      <c r="I4182" t="s">
        <v>34</v>
      </c>
      <c r="J4182">
        <v>1</v>
      </c>
      <c r="K4182" t="s">
        <v>26</v>
      </c>
      <c r="L4182" t="s">
        <v>27</v>
      </c>
      <c r="M4182">
        <v>34770</v>
      </c>
      <c r="N4182">
        <v>1</v>
      </c>
      <c r="O4182">
        <v>11</v>
      </c>
      <c r="P4182">
        <v>0</v>
      </c>
      <c r="Q4182">
        <v>14</v>
      </c>
      <c r="R4182">
        <v>2</v>
      </c>
      <c r="S4182">
        <v>14</v>
      </c>
      <c r="T4182">
        <v>9</v>
      </c>
      <c r="U4182">
        <v>8</v>
      </c>
      <c r="V4182">
        <f>COUNTIF(tbl_HRMaster[EmployeeID],tbl_HRMaster[[#This Row],[EmployeeID]])</f>
        <v>1</v>
      </c>
      <c r="W4182">
        <f>IFERROR(INDEX(tbl_EmployeeSurvey[EnvironmentSatisfaction],MATCH(tbl_HRMaster[[#This Row],[EmployeeID]],tbl_EmployeeSurvey[EmployeeID],0)),"Not Found")</f>
        <v>4</v>
      </c>
      <c r="X4182">
        <f>IFERROR(INDEX(tbl_EmployeeSurvey[JobSatisfaction],MATCH(tbl_HRMaster[[#This Row],[EmployeeID]],tbl_EmployeeSurvey[EmployeeID],0)),"Not Found")</f>
        <v>4</v>
      </c>
      <c r="Y4182" s="5">
        <f>IFERROR(INDEX(tbl_EmployeeSurvey[WorkLifeBalance],MATCH(tbl_HRMaster[[#This Row],[EmployeeID]],tbl_EmployeeSurvey[EmployeeID],0)),"Not Found")</f>
        <v>2</v>
      </c>
      <c r="Z4182" s="5">
        <f>IFERROR(VLOOKUP(tbl_HRMaster[[#This Row],[EmployeeID]],tbl_ManagerSurvey[[EmployeeID]:[PerformanceRating]],2,FALSE),"Not Found")</f>
        <v>4</v>
      </c>
      <c r="AA4182" s="5">
        <f>IFERROR(VLOOKUP(tbl_HRMaster[[#This Row],[EmployeeID]],tbl_ManagerSurvey[[EmployeeID]:[PerformanceRating]],3,FALSE),"Not Found")</f>
        <v>3</v>
      </c>
      <c r="AB4182" s="5" t="str">
        <f>IF(tbl_HRMaster[[#This Row],[Attrition]]="Yes","Left","Active")</f>
        <v>Left</v>
      </c>
      <c r="AC4182" s="5" t="str">
        <f>_xlfn.IFS(tbl_HRMaster[[#This Row],[Age]]&lt;25,"Under 25",tbl_HRMaster[[#This Row],[Age]]&lt;35,"25-34",tbl_HRMaster[[#This Row],[Age]]&lt;45,"35-44",tbl_HRMaster[[#This Row],[Age]]&lt;55,"45-54",TRUE,"Above 54")</f>
        <v>25-34</v>
      </c>
      <c r="AD4182" s="5" t="str">
        <f>_xlfn.IFS(
tbl_HRMaster[[#This Row],[YearsAtCompany]]&lt;2,"&lt; 2 Years",
tbl_HRMaster[[#This Row],[YearsAtCompany]]&lt;5,"2-4 Years",
tbl_HRMaster[[#This Row],[YearsAtCompany]]&lt;10,"5-9 Years",
TRUE,"10+ Years"
)</f>
        <v>10+ Years</v>
      </c>
      <c r="AE4182" s="5">
        <f>IF(tbl_HRMaster[[#This Row],[Attrition]]="Yes",1,0)</f>
        <v>1</v>
      </c>
    </row>
    <row r="4183" spans="1:31" x14ac:dyDescent="0.25">
      <c r="A4183">
        <v>32</v>
      </c>
      <c r="B4183" t="s">
        <v>28</v>
      </c>
      <c r="C4183" t="s">
        <v>22</v>
      </c>
      <c r="D4183" t="s">
        <v>30</v>
      </c>
      <c r="E4183">
        <v>5</v>
      </c>
      <c r="F4183">
        <v>3</v>
      </c>
      <c r="G4183" t="s">
        <v>38</v>
      </c>
      <c r="H4183">
        <v>4363</v>
      </c>
      <c r="I4183" t="s">
        <v>34</v>
      </c>
      <c r="J4183">
        <v>1</v>
      </c>
      <c r="K4183" t="s">
        <v>26</v>
      </c>
      <c r="L4183" t="s">
        <v>27</v>
      </c>
      <c r="M4183">
        <v>34770</v>
      </c>
      <c r="N4183">
        <v>1</v>
      </c>
      <c r="O4183">
        <v>11</v>
      </c>
      <c r="P4183">
        <v>0</v>
      </c>
      <c r="Q4183">
        <v>14</v>
      </c>
      <c r="R4183">
        <v>2</v>
      </c>
      <c r="S4183">
        <v>14</v>
      </c>
      <c r="T4183">
        <v>9</v>
      </c>
      <c r="U4183">
        <v>8</v>
      </c>
      <c r="V4183">
        <f>COUNTIF(tbl_HRMaster[EmployeeID],tbl_HRMaster[[#This Row],[EmployeeID]])</f>
        <v>1</v>
      </c>
      <c r="W4183">
        <f>IFERROR(INDEX(tbl_EmployeeSurvey[EnvironmentSatisfaction],MATCH(tbl_HRMaster[[#This Row],[EmployeeID]],tbl_EmployeeSurvey[EmployeeID],0)),"Not Found")</f>
        <v>4</v>
      </c>
      <c r="X4183">
        <f>IFERROR(INDEX(tbl_EmployeeSurvey[JobSatisfaction],MATCH(tbl_HRMaster[[#This Row],[EmployeeID]],tbl_EmployeeSurvey[EmployeeID],0)),"Not Found")</f>
        <v>4</v>
      </c>
      <c r="Y4183" s="5">
        <f>IFERROR(INDEX(tbl_EmployeeSurvey[WorkLifeBalance],MATCH(tbl_HRMaster[[#This Row],[EmployeeID]],tbl_EmployeeSurvey[EmployeeID],0)),"Not Found")</f>
        <v>2</v>
      </c>
      <c r="Z4183" s="5">
        <f>IFERROR(VLOOKUP(tbl_HRMaster[[#This Row],[EmployeeID]],tbl_ManagerSurvey[[EmployeeID]:[PerformanceRating]],2,FALSE),"Not Found")</f>
        <v>4</v>
      </c>
      <c r="AA4183" s="5">
        <f>IFERROR(VLOOKUP(tbl_HRMaster[[#This Row],[EmployeeID]],tbl_ManagerSurvey[[EmployeeID]:[PerformanceRating]],3,FALSE),"Not Found")</f>
        <v>3</v>
      </c>
      <c r="AB4183" s="5" t="str">
        <f>IF(tbl_HRMaster[[#This Row],[Attrition]]="Yes","Left","Active")</f>
        <v>Left</v>
      </c>
      <c r="AC4183" s="5" t="str">
        <f>_xlfn.IFS(tbl_HRMaster[[#This Row],[Age]]&lt;25,"Under 25",tbl_HRMaster[[#This Row],[Age]]&lt;35,"25-34",tbl_HRMaster[[#This Row],[Age]]&lt;45,"35-44",tbl_HRMaster[[#This Row],[Age]]&lt;55,"45-54",TRUE,"Above 54")</f>
        <v>25-34</v>
      </c>
      <c r="AD4183" s="5" t="str">
        <f>_xlfn.IFS(
tbl_HRMaster[[#This Row],[YearsAtCompany]]&lt;2,"&lt; 2 Years",
tbl_HRMaster[[#This Row],[YearsAtCompany]]&lt;5,"2-4 Years",
tbl_HRMaster[[#This Row],[YearsAtCompany]]&lt;10,"5-9 Years",
TRUE,"10+ Years"
)</f>
        <v>10+ Years</v>
      </c>
      <c r="AE4183" s="5">
        <f>IF(tbl_HRMaster[[#This Row],[Attrition]]="Yes",1,0)</f>
        <v>1</v>
      </c>
    </row>
    <row r="4184" spans="1:31" x14ac:dyDescent="0.25">
      <c r="A4184">
        <v>55</v>
      </c>
      <c r="B4184" t="s">
        <v>21</v>
      </c>
      <c r="C4184" t="s">
        <v>22</v>
      </c>
      <c r="D4184" t="s">
        <v>23</v>
      </c>
      <c r="E4184">
        <v>11</v>
      </c>
      <c r="F4184">
        <v>3</v>
      </c>
      <c r="G4184" t="s">
        <v>46</v>
      </c>
      <c r="H4184">
        <v>698</v>
      </c>
      <c r="I4184" t="s">
        <v>34</v>
      </c>
      <c r="J4184">
        <v>2</v>
      </c>
      <c r="K4184" t="s">
        <v>42</v>
      </c>
      <c r="L4184" t="s">
        <v>27</v>
      </c>
      <c r="M4184">
        <v>83810</v>
      </c>
      <c r="N4184">
        <v>4</v>
      </c>
      <c r="O4184">
        <v>15</v>
      </c>
      <c r="P4184">
        <v>1</v>
      </c>
      <c r="Q4184">
        <v>23</v>
      </c>
      <c r="R4184">
        <v>3</v>
      </c>
      <c r="S4184">
        <v>19</v>
      </c>
      <c r="T4184">
        <v>9</v>
      </c>
      <c r="U4184">
        <v>11</v>
      </c>
      <c r="V4184">
        <f>COUNTIF(tbl_HRMaster[EmployeeID],tbl_HRMaster[[#This Row],[EmployeeID]])</f>
        <v>1</v>
      </c>
      <c r="W4184">
        <f>IFERROR(INDEX(tbl_EmployeeSurvey[EnvironmentSatisfaction],MATCH(tbl_HRMaster[[#This Row],[EmployeeID]],tbl_EmployeeSurvey[EmployeeID],0)),"Not Found")</f>
        <v>4</v>
      </c>
      <c r="X4184">
        <f>IFERROR(INDEX(tbl_EmployeeSurvey[JobSatisfaction],MATCH(tbl_HRMaster[[#This Row],[EmployeeID]],tbl_EmployeeSurvey[EmployeeID],0)),"Not Found")</f>
        <v>3</v>
      </c>
      <c r="Y4184" s="5">
        <f>IFERROR(INDEX(tbl_EmployeeSurvey[WorkLifeBalance],MATCH(tbl_HRMaster[[#This Row],[EmployeeID]],tbl_EmployeeSurvey[EmployeeID],0)),"Not Found")</f>
        <v>3</v>
      </c>
      <c r="Z4184" s="5">
        <f>IFERROR(VLOOKUP(tbl_HRMaster[[#This Row],[EmployeeID]],tbl_ManagerSurvey[[EmployeeID]:[PerformanceRating]],2,FALSE),"Not Found")</f>
        <v>3</v>
      </c>
      <c r="AA4184" s="5">
        <f>IFERROR(VLOOKUP(tbl_HRMaster[[#This Row],[EmployeeID]],tbl_ManagerSurvey[[EmployeeID]:[PerformanceRating]],3,FALSE),"Not Found")</f>
        <v>3</v>
      </c>
      <c r="AB4184" s="5" t="str">
        <f>IF(tbl_HRMaster[[#This Row],[Attrition]]="Yes","Left","Active")</f>
        <v>Active</v>
      </c>
      <c r="AC4184" s="5" t="str">
        <f>_xlfn.IFS(tbl_HRMaster[[#This Row],[Age]]&lt;25,"Under 25",tbl_HRMaster[[#This Row],[Age]]&lt;35,"25-34",tbl_HRMaster[[#This Row],[Age]]&lt;45,"35-44",tbl_HRMaster[[#This Row],[Age]]&lt;55,"45-54",TRUE,"Above 54")</f>
        <v>Above 54</v>
      </c>
      <c r="AD4184" s="5" t="str">
        <f>_xlfn.IFS(
tbl_HRMaster[[#This Row],[YearsAtCompany]]&lt;2,"&lt; 2 Years",
tbl_HRMaster[[#This Row],[YearsAtCompany]]&lt;5,"2-4 Years",
tbl_HRMaster[[#This Row],[YearsAtCompany]]&lt;10,"5-9 Years",
TRUE,"10+ Years"
)</f>
        <v>10+ Years</v>
      </c>
      <c r="AE4184" s="5">
        <f>IF(tbl_HRMaster[[#This Row],[Attrition]]="Yes",1,0)</f>
        <v>0</v>
      </c>
    </row>
    <row r="4185" spans="1:31" x14ac:dyDescent="0.25">
      <c r="A4185">
        <v>55</v>
      </c>
      <c r="B4185" t="s">
        <v>21</v>
      </c>
      <c r="C4185" t="s">
        <v>22</v>
      </c>
      <c r="D4185" t="s">
        <v>23</v>
      </c>
      <c r="E4185">
        <v>11</v>
      </c>
      <c r="F4185">
        <v>3</v>
      </c>
      <c r="G4185" t="s">
        <v>46</v>
      </c>
      <c r="H4185">
        <v>2168</v>
      </c>
      <c r="I4185" t="s">
        <v>34</v>
      </c>
      <c r="J4185">
        <v>2</v>
      </c>
      <c r="K4185" t="s">
        <v>42</v>
      </c>
      <c r="L4185" t="s">
        <v>27</v>
      </c>
      <c r="M4185">
        <v>83810</v>
      </c>
      <c r="N4185">
        <v>4</v>
      </c>
      <c r="O4185">
        <v>15</v>
      </c>
      <c r="P4185">
        <v>1</v>
      </c>
      <c r="Q4185">
        <v>23</v>
      </c>
      <c r="R4185">
        <v>3</v>
      </c>
      <c r="S4185">
        <v>19</v>
      </c>
      <c r="T4185">
        <v>9</v>
      </c>
      <c r="U4185">
        <v>11</v>
      </c>
      <c r="V4185">
        <f>COUNTIF(tbl_HRMaster[EmployeeID],tbl_HRMaster[[#This Row],[EmployeeID]])</f>
        <v>1</v>
      </c>
      <c r="W4185">
        <f>IFERROR(INDEX(tbl_EmployeeSurvey[EnvironmentSatisfaction],MATCH(tbl_HRMaster[[#This Row],[EmployeeID]],tbl_EmployeeSurvey[EmployeeID],0)),"Not Found")</f>
        <v>4</v>
      </c>
      <c r="X4185">
        <f>IFERROR(INDEX(tbl_EmployeeSurvey[JobSatisfaction],MATCH(tbl_HRMaster[[#This Row],[EmployeeID]],tbl_EmployeeSurvey[EmployeeID],0)),"Not Found")</f>
        <v>3</v>
      </c>
      <c r="Y4185" s="5">
        <f>IFERROR(INDEX(tbl_EmployeeSurvey[WorkLifeBalance],MATCH(tbl_HRMaster[[#This Row],[EmployeeID]],tbl_EmployeeSurvey[EmployeeID],0)),"Not Found")</f>
        <v>3</v>
      </c>
      <c r="Z4185" s="5">
        <f>IFERROR(VLOOKUP(tbl_HRMaster[[#This Row],[EmployeeID]],tbl_ManagerSurvey[[EmployeeID]:[PerformanceRating]],2,FALSE),"Not Found")</f>
        <v>3</v>
      </c>
      <c r="AA4185" s="5">
        <f>IFERROR(VLOOKUP(tbl_HRMaster[[#This Row],[EmployeeID]],tbl_ManagerSurvey[[EmployeeID]:[PerformanceRating]],3,FALSE),"Not Found")</f>
        <v>3</v>
      </c>
      <c r="AB4185" s="5" t="str">
        <f>IF(tbl_HRMaster[[#This Row],[Attrition]]="Yes","Left","Active")</f>
        <v>Active</v>
      </c>
      <c r="AC4185" s="5" t="str">
        <f>_xlfn.IFS(tbl_HRMaster[[#This Row],[Age]]&lt;25,"Under 25",tbl_HRMaster[[#This Row],[Age]]&lt;35,"25-34",tbl_HRMaster[[#This Row],[Age]]&lt;45,"35-44",tbl_HRMaster[[#This Row],[Age]]&lt;55,"45-54",TRUE,"Above 54")</f>
        <v>Above 54</v>
      </c>
      <c r="AD4185" s="5" t="str">
        <f>_xlfn.IFS(
tbl_HRMaster[[#This Row],[YearsAtCompany]]&lt;2,"&lt; 2 Years",
tbl_HRMaster[[#This Row],[YearsAtCompany]]&lt;5,"2-4 Years",
tbl_HRMaster[[#This Row],[YearsAtCompany]]&lt;10,"5-9 Years",
TRUE,"10+ Years"
)</f>
        <v>10+ Years</v>
      </c>
      <c r="AE4185" s="5">
        <f>IF(tbl_HRMaster[[#This Row],[Attrition]]="Yes",1,0)</f>
        <v>0</v>
      </c>
    </row>
    <row r="4186" spans="1:31" x14ac:dyDescent="0.25">
      <c r="A4186">
        <v>55</v>
      </c>
      <c r="B4186" t="s">
        <v>21</v>
      </c>
      <c r="C4186" t="s">
        <v>22</v>
      </c>
      <c r="D4186" t="s">
        <v>23</v>
      </c>
      <c r="E4186">
        <v>11</v>
      </c>
      <c r="F4186">
        <v>3</v>
      </c>
      <c r="G4186" t="s">
        <v>46</v>
      </c>
      <c r="H4186">
        <v>3638</v>
      </c>
      <c r="I4186" t="s">
        <v>34</v>
      </c>
      <c r="J4186">
        <v>2</v>
      </c>
      <c r="K4186" t="s">
        <v>42</v>
      </c>
      <c r="L4186" t="s">
        <v>27</v>
      </c>
      <c r="M4186">
        <v>83810</v>
      </c>
      <c r="N4186">
        <v>4</v>
      </c>
      <c r="O4186">
        <v>15</v>
      </c>
      <c r="P4186">
        <v>1</v>
      </c>
      <c r="Q4186">
        <v>23</v>
      </c>
      <c r="R4186">
        <v>3</v>
      </c>
      <c r="S4186">
        <v>19</v>
      </c>
      <c r="T4186">
        <v>9</v>
      </c>
      <c r="U4186">
        <v>11</v>
      </c>
      <c r="V4186">
        <f>COUNTIF(tbl_HRMaster[EmployeeID],tbl_HRMaster[[#This Row],[EmployeeID]])</f>
        <v>1</v>
      </c>
      <c r="W4186">
        <f>IFERROR(INDEX(tbl_EmployeeSurvey[EnvironmentSatisfaction],MATCH(tbl_HRMaster[[#This Row],[EmployeeID]],tbl_EmployeeSurvey[EmployeeID],0)),"Not Found")</f>
        <v>4</v>
      </c>
      <c r="X4186">
        <f>IFERROR(INDEX(tbl_EmployeeSurvey[JobSatisfaction],MATCH(tbl_HRMaster[[#This Row],[EmployeeID]],tbl_EmployeeSurvey[EmployeeID],0)),"Not Found")</f>
        <v>3</v>
      </c>
      <c r="Y4186" s="5">
        <f>IFERROR(INDEX(tbl_EmployeeSurvey[WorkLifeBalance],MATCH(tbl_HRMaster[[#This Row],[EmployeeID]],tbl_EmployeeSurvey[EmployeeID],0)),"Not Found")</f>
        <v>3</v>
      </c>
      <c r="Z4186" s="5">
        <f>IFERROR(VLOOKUP(tbl_HRMaster[[#This Row],[EmployeeID]],tbl_ManagerSurvey[[EmployeeID]:[PerformanceRating]],2,FALSE),"Not Found")</f>
        <v>3</v>
      </c>
      <c r="AA4186" s="5">
        <f>IFERROR(VLOOKUP(tbl_HRMaster[[#This Row],[EmployeeID]],tbl_ManagerSurvey[[EmployeeID]:[PerformanceRating]],3,FALSE),"Not Found")</f>
        <v>3</v>
      </c>
      <c r="AB4186" s="5" t="str">
        <f>IF(tbl_HRMaster[[#This Row],[Attrition]]="Yes","Left","Active")</f>
        <v>Active</v>
      </c>
      <c r="AC4186" s="5" t="str">
        <f>_xlfn.IFS(tbl_HRMaster[[#This Row],[Age]]&lt;25,"Under 25",tbl_HRMaster[[#This Row],[Age]]&lt;35,"25-34",tbl_HRMaster[[#This Row],[Age]]&lt;45,"35-44",tbl_HRMaster[[#This Row],[Age]]&lt;55,"45-54",TRUE,"Above 54")</f>
        <v>Above 54</v>
      </c>
      <c r="AD4186" s="5" t="str">
        <f>_xlfn.IFS(
tbl_HRMaster[[#This Row],[YearsAtCompany]]&lt;2,"&lt; 2 Years",
tbl_HRMaster[[#This Row],[YearsAtCompany]]&lt;5,"2-4 Years",
tbl_HRMaster[[#This Row],[YearsAtCompany]]&lt;10,"5-9 Years",
TRUE,"10+ Years"
)</f>
        <v>10+ Years</v>
      </c>
      <c r="AE4186" s="5">
        <f>IF(tbl_HRMaster[[#This Row],[Attrition]]="Yes",1,0)</f>
        <v>0</v>
      </c>
    </row>
    <row r="4187" spans="1:31" x14ac:dyDescent="0.25">
      <c r="A4187">
        <v>40</v>
      </c>
      <c r="B4187" t="s">
        <v>21</v>
      </c>
      <c r="C4187" t="s">
        <v>22</v>
      </c>
      <c r="D4187" t="s">
        <v>30</v>
      </c>
      <c r="E4187">
        <v>11</v>
      </c>
      <c r="F4187">
        <v>3</v>
      </c>
      <c r="G4187" t="s">
        <v>24</v>
      </c>
      <c r="H4187">
        <v>1399</v>
      </c>
      <c r="I4187" t="s">
        <v>25</v>
      </c>
      <c r="J4187">
        <v>2</v>
      </c>
      <c r="K4187" t="s">
        <v>35</v>
      </c>
      <c r="L4187" t="s">
        <v>27</v>
      </c>
      <c r="M4187">
        <v>70050</v>
      </c>
      <c r="N4187">
        <v>1</v>
      </c>
      <c r="O4187">
        <v>20</v>
      </c>
      <c r="P4187">
        <v>2</v>
      </c>
      <c r="Q4187">
        <v>21</v>
      </c>
      <c r="R4187">
        <v>2</v>
      </c>
      <c r="S4187">
        <v>20</v>
      </c>
      <c r="T4187">
        <v>9</v>
      </c>
      <c r="U4187">
        <v>9</v>
      </c>
      <c r="V4187">
        <f>COUNTIF(tbl_HRMaster[EmployeeID],tbl_HRMaster[[#This Row],[EmployeeID]])</f>
        <v>1</v>
      </c>
      <c r="W4187">
        <f>IFERROR(INDEX(tbl_EmployeeSurvey[EnvironmentSatisfaction],MATCH(tbl_HRMaster[[#This Row],[EmployeeID]],tbl_EmployeeSurvey[EmployeeID],0)),"Not Found")</f>
        <v>4</v>
      </c>
      <c r="X4187">
        <f>IFERROR(INDEX(tbl_EmployeeSurvey[JobSatisfaction],MATCH(tbl_HRMaster[[#This Row],[EmployeeID]],tbl_EmployeeSurvey[EmployeeID],0)),"Not Found")</f>
        <v>3</v>
      </c>
      <c r="Y4187" s="5">
        <f>IFERROR(INDEX(tbl_EmployeeSurvey[WorkLifeBalance],MATCH(tbl_HRMaster[[#This Row],[EmployeeID]],tbl_EmployeeSurvey[EmployeeID],0)),"Not Found")</f>
        <v>3</v>
      </c>
      <c r="Z4187" s="5">
        <f>IFERROR(VLOOKUP(tbl_HRMaster[[#This Row],[EmployeeID]],tbl_ManagerSurvey[[EmployeeID]:[PerformanceRating]],2,FALSE),"Not Found")</f>
        <v>3</v>
      </c>
      <c r="AA4187" s="5">
        <f>IFERROR(VLOOKUP(tbl_HRMaster[[#This Row],[EmployeeID]],tbl_ManagerSurvey[[EmployeeID]:[PerformanceRating]],3,FALSE),"Not Found")</f>
        <v>4</v>
      </c>
      <c r="AB4187" s="5" t="str">
        <f>IF(tbl_HRMaster[[#This Row],[Attrition]]="Yes","Left","Active")</f>
        <v>Active</v>
      </c>
      <c r="AC4187" s="5" t="str">
        <f>_xlfn.IFS(tbl_HRMaster[[#This Row],[Age]]&lt;25,"Under 25",tbl_HRMaster[[#This Row],[Age]]&lt;35,"25-34",tbl_HRMaster[[#This Row],[Age]]&lt;45,"35-44",tbl_HRMaster[[#This Row],[Age]]&lt;55,"45-54",TRUE,"Above 54")</f>
        <v>35-44</v>
      </c>
      <c r="AD4187" s="5" t="str">
        <f>_xlfn.IFS(
tbl_HRMaster[[#This Row],[YearsAtCompany]]&lt;2,"&lt; 2 Years",
tbl_HRMaster[[#This Row],[YearsAtCompany]]&lt;5,"2-4 Years",
tbl_HRMaster[[#This Row],[YearsAtCompany]]&lt;10,"5-9 Years",
TRUE,"10+ Years"
)</f>
        <v>10+ Years</v>
      </c>
      <c r="AE4187" s="5">
        <f>IF(tbl_HRMaster[[#This Row],[Attrition]]="Yes",1,0)</f>
        <v>0</v>
      </c>
    </row>
    <row r="4188" spans="1:31" x14ac:dyDescent="0.25">
      <c r="A4188">
        <v>40</v>
      </c>
      <c r="B4188" t="s">
        <v>21</v>
      </c>
      <c r="C4188" t="s">
        <v>22</v>
      </c>
      <c r="D4188" t="s">
        <v>30</v>
      </c>
      <c r="E4188">
        <v>11</v>
      </c>
      <c r="F4188">
        <v>3</v>
      </c>
      <c r="G4188" t="s">
        <v>24</v>
      </c>
      <c r="H4188">
        <v>2869</v>
      </c>
      <c r="I4188" t="s">
        <v>25</v>
      </c>
      <c r="J4188">
        <v>2</v>
      </c>
      <c r="K4188" t="s">
        <v>35</v>
      </c>
      <c r="L4188" t="s">
        <v>27</v>
      </c>
      <c r="M4188">
        <v>70050</v>
      </c>
      <c r="N4188">
        <v>1</v>
      </c>
      <c r="O4188">
        <v>20</v>
      </c>
      <c r="P4188">
        <v>2</v>
      </c>
      <c r="Q4188">
        <v>21</v>
      </c>
      <c r="R4188">
        <v>2</v>
      </c>
      <c r="S4188">
        <v>20</v>
      </c>
      <c r="T4188">
        <v>9</v>
      </c>
      <c r="U4188">
        <v>9</v>
      </c>
      <c r="V4188">
        <f>COUNTIF(tbl_HRMaster[EmployeeID],tbl_HRMaster[[#This Row],[EmployeeID]])</f>
        <v>1</v>
      </c>
      <c r="W4188">
        <f>IFERROR(INDEX(tbl_EmployeeSurvey[EnvironmentSatisfaction],MATCH(tbl_HRMaster[[#This Row],[EmployeeID]],tbl_EmployeeSurvey[EmployeeID],0)),"Not Found")</f>
        <v>4</v>
      </c>
      <c r="X4188">
        <f>IFERROR(INDEX(tbl_EmployeeSurvey[JobSatisfaction],MATCH(tbl_HRMaster[[#This Row],[EmployeeID]],tbl_EmployeeSurvey[EmployeeID],0)),"Not Found")</f>
        <v>3</v>
      </c>
      <c r="Y4188" s="5">
        <f>IFERROR(INDEX(tbl_EmployeeSurvey[WorkLifeBalance],MATCH(tbl_HRMaster[[#This Row],[EmployeeID]],tbl_EmployeeSurvey[EmployeeID],0)),"Not Found")</f>
        <v>3</v>
      </c>
      <c r="Z4188" s="5">
        <f>IFERROR(VLOOKUP(tbl_HRMaster[[#This Row],[EmployeeID]],tbl_ManagerSurvey[[EmployeeID]:[PerformanceRating]],2,FALSE),"Not Found")</f>
        <v>3</v>
      </c>
      <c r="AA4188" s="5">
        <f>IFERROR(VLOOKUP(tbl_HRMaster[[#This Row],[EmployeeID]],tbl_ManagerSurvey[[EmployeeID]:[PerformanceRating]],3,FALSE),"Not Found")</f>
        <v>4</v>
      </c>
      <c r="AB4188" s="5" t="str">
        <f>IF(tbl_HRMaster[[#This Row],[Attrition]]="Yes","Left","Active")</f>
        <v>Active</v>
      </c>
      <c r="AC4188" s="5" t="str">
        <f>_xlfn.IFS(tbl_HRMaster[[#This Row],[Age]]&lt;25,"Under 25",tbl_HRMaster[[#This Row],[Age]]&lt;35,"25-34",tbl_HRMaster[[#This Row],[Age]]&lt;45,"35-44",tbl_HRMaster[[#This Row],[Age]]&lt;55,"45-54",TRUE,"Above 54")</f>
        <v>35-44</v>
      </c>
      <c r="AD4188" s="5" t="str">
        <f>_xlfn.IFS(
tbl_HRMaster[[#This Row],[YearsAtCompany]]&lt;2,"&lt; 2 Years",
tbl_HRMaster[[#This Row],[YearsAtCompany]]&lt;5,"2-4 Years",
tbl_HRMaster[[#This Row],[YearsAtCompany]]&lt;10,"5-9 Years",
TRUE,"10+ Years"
)</f>
        <v>10+ Years</v>
      </c>
      <c r="AE4188" s="5">
        <f>IF(tbl_HRMaster[[#This Row],[Attrition]]="Yes",1,0)</f>
        <v>0</v>
      </c>
    </row>
    <row r="4189" spans="1:31" x14ac:dyDescent="0.25">
      <c r="A4189">
        <v>40</v>
      </c>
      <c r="B4189" t="s">
        <v>21</v>
      </c>
      <c r="C4189" t="s">
        <v>22</v>
      </c>
      <c r="D4189" t="s">
        <v>30</v>
      </c>
      <c r="E4189">
        <v>11</v>
      </c>
      <c r="F4189">
        <v>3</v>
      </c>
      <c r="G4189" t="s">
        <v>24</v>
      </c>
      <c r="H4189">
        <v>4339</v>
      </c>
      <c r="I4189" t="s">
        <v>25</v>
      </c>
      <c r="J4189">
        <v>2</v>
      </c>
      <c r="K4189" t="s">
        <v>35</v>
      </c>
      <c r="L4189" t="s">
        <v>27</v>
      </c>
      <c r="M4189">
        <v>70050</v>
      </c>
      <c r="N4189">
        <v>1</v>
      </c>
      <c r="O4189">
        <v>20</v>
      </c>
      <c r="P4189">
        <v>2</v>
      </c>
      <c r="Q4189">
        <v>21</v>
      </c>
      <c r="R4189">
        <v>2</v>
      </c>
      <c r="S4189">
        <v>20</v>
      </c>
      <c r="T4189">
        <v>9</v>
      </c>
      <c r="U4189">
        <v>9</v>
      </c>
      <c r="V4189">
        <f>COUNTIF(tbl_HRMaster[EmployeeID],tbl_HRMaster[[#This Row],[EmployeeID]])</f>
        <v>1</v>
      </c>
      <c r="W4189">
        <f>IFERROR(INDEX(tbl_EmployeeSurvey[EnvironmentSatisfaction],MATCH(tbl_HRMaster[[#This Row],[EmployeeID]],tbl_EmployeeSurvey[EmployeeID],0)),"Not Found")</f>
        <v>4</v>
      </c>
      <c r="X4189">
        <f>IFERROR(INDEX(tbl_EmployeeSurvey[JobSatisfaction],MATCH(tbl_HRMaster[[#This Row],[EmployeeID]],tbl_EmployeeSurvey[EmployeeID],0)),"Not Found")</f>
        <v>3</v>
      </c>
      <c r="Y4189" s="5">
        <f>IFERROR(INDEX(tbl_EmployeeSurvey[WorkLifeBalance],MATCH(tbl_HRMaster[[#This Row],[EmployeeID]],tbl_EmployeeSurvey[EmployeeID],0)),"Not Found")</f>
        <v>3</v>
      </c>
      <c r="Z4189" s="5">
        <f>IFERROR(VLOOKUP(tbl_HRMaster[[#This Row],[EmployeeID]],tbl_ManagerSurvey[[EmployeeID]:[PerformanceRating]],2,FALSE),"Not Found")</f>
        <v>3</v>
      </c>
      <c r="AA4189" s="5">
        <f>IFERROR(VLOOKUP(tbl_HRMaster[[#This Row],[EmployeeID]],tbl_ManagerSurvey[[EmployeeID]:[PerformanceRating]],3,FALSE),"Not Found")</f>
        <v>4</v>
      </c>
      <c r="AB4189" s="5" t="str">
        <f>IF(tbl_HRMaster[[#This Row],[Attrition]]="Yes","Left","Active")</f>
        <v>Active</v>
      </c>
      <c r="AC4189" s="5" t="str">
        <f>_xlfn.IFS(tbl_HRMaster[[#This Row],[Age]]&lt;25,"Under 25",tbl_HRMaster[[#This Row],[Age]]&lt;35,"25-34",tbl_HRMaster[[#This Row],[Age]]&lt;45,"35-44",tbl_HRMaster[[#This Row],[Age]]&lt;55,"45-54",TRUE,"Above 54")</f>
        <v>35-44</v>
      </c>
      <c r="AD4189" s="5" t="str">
        <f>_xlfn.IFS(
tbl_HRMaster[[#This Row],[YearsAtCompany]]&lt;2,"&lt; 2 Years",
tbl_HRMaster[[#This Row],[YearsAtCompany]]&lt;5,"2-4 Years",
tbl_HRMaster[[#This Row],[YearsAtCompany]]&lt;10,"5-9 Years",
TRUE,"10+ Years"
)</f>
        <v>10+ Years</v>
      </c>
      <c r="AE4189" s="5">
        <f>IF(tbl_HRMaster[[#This Row],[Attrition]]="Yes",1,0)</f>
        <v>0</v>
      </c>
    </row>
    <row r="4190" spans="1:31" x14ac:dyDescent="0.25">
      <c r="A4190">
        <v>39</v>
      </c>
      <c r="B4190" t="s">
        <v>21</v>
      </c>
      <c r="C4190" t="s">
        <v>22</v>
      </c>
      <c r="D4190" t="s">
        <v>23</v>
      </c>
      <c r="E4190">
        <v>25</v>
      </c>
      <c r="F4190">
        <v>3</v>
      </c>
      <c r="G4190" t="s">
        <v>38</v>
      </c>
      <c r="H4190">
        <v>1205</v>
      </c>
      <c r="I4190" t="s">
        <v>34</v>
      </c>
      <c r="J4190">
        <v>2</v>
      </c>
      <c r="K4190" t="s">
        <v>35</v>
      </c>
      <c r="L4190" t="s">
        <v>27</v>
      </c>
      <c r="M4190">
        <v>197010</v>
      </c>
      <c r="N4190">
        <v>0</v>
      </c>
      <c r="O4190">
        <v>11</v>
      </c>
      <c r="P4190">
        <v>0</v>
      </c>
      <c r="Q4190">
        <v>21</v>
      </c>
      <c r="R4190">
        <v>3</v>
      </c>
      <c r="S4190">
        <v>20</v>
      </c>
      <c r="T4190">
        <v>9</v>
      </c>
      <c r="U4190">
        <v>6</v>
      </c>
      <c r="V4190">
        <f>COUNTIF(tbl_HRMaster[EmployeeID],tbl_HRMaster[[#This Row],[EmployeeID]])</f>
        <v>1</v>
      </c>
      <c r="W4190">
        <f>IFERROR(INDEX(tbl_EmployeeSurvey[EnvironmentSatisfaction],MATCH(tbl_HRMaster[[#This Row],[EmployeeID]],tbl_EmployeeSurvey[EmployeeID],0)),"Not Found")</f>
        <v>2</v>
      </c>
      <c r="X4190">
        <f>IFERROR(INDEX(tbl_EmployeeSurvey[JobSatisfaction],MATCH(tbl_HRMaster[[#This Row],[EmployeeID]],tbl_EmployeeSurvey[EmployeeID],0)),"Not Found")</f>
        <v>4</v>
      </c>
      <c r="Y4190" s="5">
        <f>IFERROR(INDEX(tbl_EmployeeSurvey[WorkLifeBalance],MATCH(tbl_HRMaster[[#This Row],[EmployeeID]],tbl_EmployeeSurvey[EmployeeID],0)),"Not Found")</f>
        <v>2</v>
      </c>
      <c r="Z4190" s="5">
        <f>IFERROR(VLOOKUP(tbl_HRMaster[[#This Row],[EmployeeID]],tbl_ManagerSurvey[[EmployeeID]:[PerformanceRating]],2,FALSE),"Not Found")</f>
        <v>4</v>
      </c>
      <c r="AA4190" s="5">
        <f>IFERROR(VLOOKUP(tbl_HRMaster[[#This Row],[EmployeeID]],tbl_ManagerSurvey[[EmployeeID]:[PerformanceRating]],3,FALSE),"Not Found")</f>
        <v>3</v>
      </c>
      <c r="AB4190" s="5" t="str">
        <f>IF(tbl_HRMaster[[#This Row],[Attrition]]="Yes","Left","Active")</f>
        <v>Active</v>
      </c>
      <c r="AC4190" s="5" t="str">
        <f>_xlfn.IFS(tbl_HRMaster[[#This Row],[Age]]&lt;25,"Under 25",tbl_HRMaster[[#This Row],[Age]]&lt;35,"25-34",tbl_HRMaster[[#This Row],[Age]]&lt;45,"35-44",tbl_HRMaster[[#This Row],[Age]]&lt;55,"45-54",TRUE,"Above 54")</f>
        <v>35-44</v>
      </c>
      <c r="AD4190" s="5" t="str">
        <f>_xlfn.IFS(
tbl_HRMaster[[#This Row],[YearsAtCompany]]&lt;2,"&lt; 2 Years",
tbl_HRMaster[[#This Row],[YearsAtCompany]]&lt;5,"2-4 Years",
tbl_HRMaster[[#This Row],[YearsAtCompany]]&lt;10,"5-9 Years",
TRUE,"10+ Years"
)</f>
        <v>10+ Years</v>
      </c>
      <c r="AE4190" s="5">
        <f>IF(tbl_HRMaster[[#This Row],[Attrition]]="Yes",1,0)</f>
        <v>0</v>
      </c>
    </row>
    <row r="4191" spans="1:31" x14ac:dyDescent="0.25">
      <c r="A4191">
        <v>39</v>
      </c>
      <c r="B4191" t="s">
        <v>21</v>
      </c>
      <c r="C4191" t="s">
        <v>22</v>
      </c>
      <c r="D4191" t="s">
        <v>23</v>
      </c>
      <c r="E4191">
        <v>25</v>
      </c>
      <c r="F4191">
        <v>3</v>
      </c>
      <c r="G4191" t="s">
        <v>38</v>
      </c>
      <c r="H4191">
        <v>2675</v>
      </c>
      <c r="I4191" t="s">
        <v>34</v>
      </c>
      <c r="J4191">
        <v>2</v>
      </c>
      <c r="K4191" t="s">
        <v>35</v>
      </c>
      <c r="L4191" t="s">
        <v>27</v>
      </c>
      <c r="M4191">
        <v>197010</v>
      </c>
      <c r="N4191">
        <v>0</v>
      </c>
      <c r="O4191">
        <v>11</v>
      </c>
      <c r="P4191">
        <v>0</v>
      </c>
      <c r="Q4191">
        <v>21</v>
      </c>
      <c r="R4191">
        <v>3</v>
      </c>
      <c r="S4191">
        <v>20</v>
      </c>
      <c r="T4191">
        <v>9</v>
      </c>
      <c r="U4191">
        <v>6</v>
      </c>
      <c r="V4191">
        <f>COUNTIF(tbl_HRMaster[EmployeeID],tbl_HRMaster[[#This Row],[EmployeeID]])</f>
        <v>1</v>
      </c>
      <c r="W4191">
        <f>IFERROR(INDEX(tbl_EmployeeSurvey[EnvironmentSatisfaction],MATCH(tbl_HRMaster[[#This Row],[EmployeeID]],tbl_EmployeeSurvey[EmployeeID],0)),"Not Found")</f>
        <v>2</v>
      </c>
      <c r="X4191">
        <f>IFERROR(INDEX(tbl_EmployeeSurvey[JobSatisfaction],MATCH(tbl_HRMaster[[#This Row],[EmployeeID]],tbl_EmployeeSurvey[EmployeeID],0)),"Not Found")</f>
        <v>4</v>
      </c>
      <c r="Y4191" s="5">
        <f>IFERROR(INDEX(tbl_EmployeeSurvey[WorkLifeBalance],MATCH(tbl_HRMaster[[#This Row],[EmployeeID]],tbl_EmployeeSurvey[EmployeeID],0)),"Not Found")</f>
        <v>2</v>
      </c>
      <c r="Z4191" s="5">
        <f>IFERROR(VLOOKUP(tbl_HRMaster[[#This Row],[EmployeeID]],tbl_ManagerSurvey[[EmployeeID]:[PerformanceRating]],2,FALSE),"Not Found")</f>
        <v>4</v>
      </c>
      <c r="AA4191" s="5">
        <f>IFERROR(VLOOKUP(tbl_HRMaster[[#This Row],[EmployeeID]],tbl_ManagerSurvey[[EmployeeID]:[PerformanceRating]],3,FALSE),"Not Found")</f>
        <v>3</v>
      </c>
      <c r="AB4191" s="5" t="str">
        <f>IF(tbl_HRMaster[[#This Row],[Attrition]]="Yes","Left","Active")</f>
        <v>Active</v>
      </c>
      <c r="AC4191" s="5" t="str">
        <f>_xlfn.IFS(tbl_HRMaster[[#This Row],[Age]]&lt;25,"Under 25",tbl_HRMaster[[#This Row],[Age]]&lt;35,"25-34",tbl_HRMaster[[#This Row],[Age]]&lt;45,"35-44",tbl_HRMaster[[#This Row],[Age]]&lt;55,"45-54",TRUE,"Above 54")</f>
        <v>35-44</v>
      </c>
      <c r="AD4191" s="5" t="str">
        <f>_xlfn.IFS(
tbl_HRMaster[[#This Row],[YearsAtCompany]]&lt;2,"&lt; 2 Years",
tbl_HRMaster[[#This Row],[YearsAtCompany]]&lt;5,"2-4 Years",
tbl_HRMaster[[#This Row],[YearsAtCompany]]&lt;10,"5-9 Years",
TRUE,"10+ Years"
)</f>
        <v>10+ Years</v>
      </c>
      <c r="AE4191" s="5">
        <f>IF(tbl_HRMaster[[#This Row],[Attrition]]="Yes",1,0)</f>
        <v>0</v>
      </c>
    </row>
    <row r="4192" spans="1:31" x14ac:dyDescent="0.25">
      <c r="A4192">
        <v>39</v>
      </c>
      <c r="B4192" t="s">
        <v>21</v>
      </c>
      <c r="C4192" t="s">
        <v>22</v>
      </c>
      <c r="D4192" t="s">
        <v>23</v>
      </c>
      <c r="E4192">
        <v>25</v>
      </c>
      <c r="F4192">
        <v>3</v>
      </c>
      <c r="G4192" t="s">
        <v>38</v>
      </c>
      <c r="H4192">
        <v>4145</v>
      </c>
      <c r="I4192" t="s">
        <v>34</v>
      </c>
      <c r="J4192">
        <v>2</v>
      </c>
      <c r="K4192" t="s">
        <v>35</v>
      </c>
      <c r="L4192" t="s">
        <v>27</v>
      </c>
      <c r="M4192">
        <v>197010</v>
      </c>
      <c r="N4192">
        <v>0</v>
      </c>
      <c r="O4192">
        <v>11</v>
      </c>
      <c r="P4192">
        <v>0</v>
      </c>
      <c r="Q4192">
        <v>21</v>
      </c>
      <c r="R4192">
        <v>3</v>
      </c>
      <c r="S4192">
        <v>20</v>
      </c>
      <c r="T4192">
        <v>9</v>
      </c>
      <c r="U4192">
        <v>6</v>
      </c>
      <c r="V4192">
        <f>COUNTIF(tbl_HRMaster[EmployeeID],tbl_HRMaster[[#This Row],[EmployeeID]])</f>
        <v>1</v>
      </c>
      <c r="W4192">
        <f>IFERROR(INDEX(tbl_EmployeeSurvey[EnvironmentSatisfaction],MATCH(tbl_HRMaster[[#This Row],[EmployeeID]],tbl_EmployeeSurvey[EmployeeID],0)),"Not Found")</f>
        <v>2</v>
      </c>
      <c r="X4192">
        <f>IFERROR(INDEX(tbl_EmployeeSurvey[JobSatisfaction],MATCH(tbl_HRMaster[[#This Row],[EmployeeID]],tbl_EmployeeSurvey[EmployeeID],0)),"Not Found")</f>
        <v>4</v>
      </c>
      <c r="Y4192" s="5">
        <f>IFERROR(INDEX(tbl_EmployeeSurvey[WorkLifeBalance],MATCH(tbl_HRMaster[[#This Row],[EmployeeID]],tbl_EmployeeSurvey[EmployeeID],0)),"Not Found")</f>
        <v>2</v>
      </c>
      <c r="Z4192" s="5">
        <f>IFERROR(VLOOKUP(tbl_HRMaster[[#This Row],[EmployeeID]],tbl_ManagerSurvey[[EmployeeID]:[PerformanceRating]],2,FALSE),"Not Found")</f>
        <v>4</v>
      </c>
      <c r="AA4192" s="5">
        <f>IFERROR(VLOOKUP(tbl_HRMaster[[#This Row],[EmployeeID]],tbl_ManagerSurvey[[EmployeeID]:[PerformanceRating]],3,FALSE),"Not Found")</f>
        <v>3</v>
      </c>
      <c r="AB4192" s="5" t="str">
        <f>IF(tbl_HRMaster[[#This Row],[Attrition]]="Yes","Left","Active")</f>
        <v>Active</v>
      </c>
      <c r="AC4192" s="5" t="str">
        <f>_xlfn.IFS(tbl_HRMaster[[#This Row],[Age]]&lt;25,"Under 25",tbl_HRMaster[[#This Row],[Age]]&lt;35,"25-34",tbl_HRMaster[[#This Row],[Age]]&lt;45,"35-44",tbl_HRMaster[[#This Row],[Age]]&lt;55,"45-54",TRUE,"Above 54")</f>
        <v>35-44</v>
      </c>
      <c r="AD4192" s="5" t="str">
        <f>_xlfn.IFS(
tbl_HRMaster[[#This Row],[YearsAtCompany]]&lt;2,"&lt; 2 Years",
tbl_HRMaster[[#This Row],[YearsAtCompany]]&lt;5,"2-4 Years",
tbl_HRMaster[[#This Row],[YearsAtCompany]]&lt;10,"5-9 Years",
TRUE,"10+ Years"
)</f>
        <v>10+ Years</v>
      </c>
      <c r="AE4192" s="5">
        <f>IF(tbl_HRMaster[[#This Row],[Attrition]]="Yes",1,0)</f>
        <v>0</v>
      </c>
    </row>
    <row r="4193" spans="1:31" x14ac:dyDescent="0.25">
      <c r="A4193">
        <v>45</v>
      </c>
      <c r="B4193" t="s">
        <v>21</v>
      </c>
      <c r="C4193" t="s">
        <v>29</v>
      </c>
      <c r="D4193" t="s">
        <v>30</v>
      </c>
      <c r="E4193">
        <v>3</v>
      </c>
      <c r="F4193">
        <v>1</v>
      </c>
      <c r="G4193" t="s">
        <v>38</v>
      </c>
      <c r="H4193">
        <v>54</v>
      </c>
      <c r="I4193" t="s">
        <v>25</v>
      </c>
      <c r="J4193">
        <v>1</v>
      </c>
      <c r="K4193" t="s">
        <v>35</v>
      </c>
      <c r="L4193" t="s">
        <v>41</v>
      </c>
      <c r="M4193">
        <v>35400</v>
      </c>
      <c r="N4193">
        <v>1</v>
      </c>
      <c r="O4193">
        <v>13</v>
      </c>
      <c r="P4193">
        <v>0</v>
      </c>
      <c r="Q4193">
        <v>24</v>
      </c>
      <c r="R4193">
        <v>6</v>
      </c>
      <c r="S4193">
        <v>24</v>
      </c>
      <c r="T4193">
        <v>9</v>
      </c>
      <c r="U4193">
        <v>11</v>
      </c>
      <c r="V4193">
        <f>COUNTIF(tbl_HRMaster[EmployeeID],tbl_HRMaster[[#This Row],[EmployeeID]])</f>
        <v>1</v>
      </c>
      <c r="W4193">
        <f>IFERROR(INDEX(tbl_EmployeeSurvey[EnvironmentSatisfaction],MATCH(tbl_HRMaster[[#This Row],[EmployeeID]],tbl_EmployeeSurvey[EmployeeID],0)),"Not Found")</f>
        <v>1</v>
      </c>
      <c r="X4193">
        <f>IFERROR(INDEX(tbl_EmployeeSurvey[JobSatisfaction],MATCH(tbl_HRMaster[[#This Row],[EmployeeID]],tbl_EmployeeSurvey[EmployeeID],0)),"Not Found")</f>
        <v>1</v>
      </c>
      <c r="Y4193" s="5">
        <f>IFERROR(INDEX(tbl_EmployeeSurvey[WorkLifeBalance],MATCH(tbl_HRMaster[[#This Row],[EmployeeID]],tbl_EmployeeSurvey[EmployeeID],0)),"Not Found")</f>
        <v>3</v>
      </c>
      <c r="Z4193" s="5">
        <f>IFERROR(VLOOKUP(tbl_HRMaster[[#This Row],[EmployeeID]],tbl_ManagerSurvey[[EmployeeID]:[PerformanceRating]],2,FALSE),"Not Found")</f>
        <v>3</v>
      </c>
      <c r="AA4193" s="5">
        <f>IFERROR(VLOOKUP(tbl_HRMaster[[#This Row],[EmployeeID]],tbl_ManagerSurvey[[EmployeeID]:[PerformanceRating]],3,FALSE),"Not Found")</f>
        <v>3</v>
      </c>
      <c r="AB4193" s="5" t="str">
        <f>IF(tbl_HRMaster[[#This Row],[Attrition]]="Yes","Left","Active")</f>
        <v>Active</v>
      </c>
      <c r="AC4193" s="5" t="str">
        <f>_xlfn.IFS(tbl_HRMaster[[#This Row],[Age]]&lt;25,"Under 25",tbl_HRMaster[[#This Row],[Age]]&lt;35,"25-34",tbl_HRMaster[[#This Row],[Age]]&lt;45,"35-44",tbl_HRMaster[[#This Row],[Age]]&lt;55,"45-54",TRUE,"Above 54")</f>
        <v>45-54</v>
      </c>
      <c r="AD4193" s="5" t="str">
        <f>_xlfn.IFS(
tbl_HRMaster[[#This Row],[YearsAtCompany]]&lt;2,"&lt; 2 Years",
tbl_HRMaster[[#This Row],[YearsAtCompany]]&lt;5,"2-4 Years",
tbl_HRMaster[[#This Row],[YearsAtCompany]]&lt;10,"5-9 Years",
TRUE,"10+ Years"
)</f>
        <v>10+ Years</v>
      </c>
      <c r="AE4193" s="5">
        <f>IF(tbl_HRMaster[[#This Row],[Attrition]]="Yes",1,0)</f>
        <v>0</v>
      </c>
    </row>
    <row r="4194" spans="1:31" x14ac:dyDescent="0.25">
      <c r="A4194">
        <v>45</v>
      </c>
      <c r="B4194" t="s">
        <v>21</v>
      </c>
      <c r="C4194" t="s">
        <v>29</v>
      </c>
      <c r="D4194" t="s">
        <v>30</v>
      </c>
      <c r="E4194">
        <v>3</v>
      </c>
      <c r="F4194">
        <v>1</v>
      </c>
      <c r="G4194" t="s">
        <v>38</v>
      </c>
      <c r="H4194">
        <v>1524</v>
      </c>
      <c r="I4194" t="s">
        <v>25</v>
      </c>
      <c r="J4194">
        <v>1</v>
      </c>
      <c r="K4194" t="s">
        <v>35</v>
      </c>
      <c r="L4194" t="s">
        <v>41</v>
      </c>
      <c r="M4194">
        <v>35400</v>
      </c>
      <c r="N4194">
        <v>1</v>
      </c>
      <c r="O4194">
        <v>13</v>
      </c>
      <c r="P4194">
        <v>0</v>
      </c>
      <c r="Q4194">
        <v>24</v>
      </c>
      <c r="R4194">
        <v>6</v>
      </c>
      <c r="S4194">
        <v>24</v>
      </c>
      <c r="T4194">
        <v>9</v>
      </c>
      <c r="U4194">
        <v>11</v>
      </c>
      <c r="V4194">
        <f>COUNTIF(tbl_HRMaster[EmployeeID],tbl_HRMaster[[#This Row],[EmployeeID]])</f>
        <v>1</v>
      </c>
      <c r="W4194">
        <f>IFERROR(INDEX(tbl_EmployeeSurvey[EnvironmentSatisfaction],MATCH(tbl_HRMaster[[#This Row],[EmployeeID]],tbl_EmployeeSurvey[EmployeeID],0)),"Not Found")</f>
        <v>1</v>
      </c>
      <c r="X4194">
        <f>IFERROR(INDEX(tbl_EmployeeSurvey[JobSatisfaction],MATCH(tbl_HRMaster[[#This Row],[EmployeeID]],tbl_EmployeeSurvey[EmployeeID],0)),"Not Found")</f>
        <v>1</v>
      </c>
      <c r="Y4194" s="5">
        <f>IFERROR(INDEX(tbl_EmployeeSurvey[WorkLifeBalance],MATCH(tbl_HRMaster[[#This Row],[EmployeeID]],tbl_EmployeeSurvey[EmployeeID],0)),"Not Found")</f>
        <v>3</v>
      </c>
      <c r="Z4194" s="5">
        <f>IFERROR(VLOOKUP(tbl_HRMaster[[#This Row],[EmployeeID]],tbl_ManagerSurvey[[EmployeeID]:[PerformanceRating]],2,FALSE),"Not Found")</f>
        <v>3</v>
      </c>
      <c r="AA4194" s="5">
        <f>IFERROR(VLOOKUP(tbl_HRMaster[[#This Row],[EmployeeID]],tbl_ManagerSurvey[[EmployeeID]:[PerformanceRating]],3,FALSE),"Not Found")</f>
        <v>3</v>
      </c>
      <c r="AB4194" s="5" t="str">
        <f>IF(tbl_HRMaster[[#This Row],[Attrition]]="Yes","Left","Active")</f>
        <v>Active</v>
      </c>
      <c r="AC4194" s="5" t="str">
        <f>_xlfn.IFS(tbl_HRMaster[[#This Row],[Age]]&lt;25,"Under 25",tbl_HRMaster[[#This Row],[Age]]&lt;35,"25-34",tbl_HRMaster[[#This Row],[Age]]&lt;45,"35-44",tbl_HRMaster[[#This Row],[Age]]&lt;55,"45-54",TRUE,"Above 54")</f>
        <v>45-54</v>
      </c>
      <c r="AD4194" s="5" t="str">
        <f>_xlfn.IFS(
tbl_HRMaster[[#This Row],[YearsAtCompany]]&lt;2,"&lt; 2 Years",
tbl_HRMaster[[#This Row],[YearsAtCompany]]&lt;5,"2-4 Years",
tbl_HRMaster[[#This Row],[YearsAtCompany]]&lt;10,"5-9 Years",
TRUE,"10+ Years"
)</f>
        <v>10+ Years</v>
      </c>
      <c r="AE4194" s="5">
        <f>IF(tbl_HRMaster[[#This Row],[Attrition]]="Yes",1,0)</f>
        <v>0</v>
      </c>
    </row>
    <row r="4195" spans="1:31" x14ac:dyDescent="0.25">
      <c r="A4195">
        <v>45</v>
      </c>
      <c r="B4195" t="s">
        <v>21</v>
      </c>
      <c r="C4195" t="s">
        <v>29</v>
      </c>
      <c r="D4195" t="s">
        <v>30</v>
      </c>
      <c r="E4195">
        <v>3</v>
      </c>
      <c r="F4195">
        <v>1</v>
      </c>
      <c r="G4195" t="s">
        <v>38</v>
      </c>
      <c r="H4195">
        <v>2994</v>
      </c>
      <c r="I4195" t="s">
        <v>25</v>
      </c>
      <c r="J4195">
        <v>1</v>
      </c>
      <c r="K4195" t="s">
        <v>35</v>
      </c>
      <c r="L4195" t="s">
        <v>41</v>
      </c>
      <c r="M4195">
        <v>35400</v>
      </c>
      <c r="N4195">
        <v>1</v>
      </c>
      <c r="O4195">
        <v>13</v>
      </c>
      <c r="P4195">
        <v>0</v>
      </c>
      <c r="Q4195">
        <v>24</v>
      </c>
      <c r="R4195">
        <v>6</v>
      </c>
      <c r="S4195">
        <v>24</v>
      </c>
      <c r="T4195">
        <v>9</v>
      </c>
      <c r="U4195">
        <v>11</v>
      </c>
      <c r="V4195">
        <f>COUNTIF(tbl_HRMaster[EmployeeID],tbl_HRMaster[[#This Row],[EmployeeID]])</f>
        <v>1</v>
      </c>
      <c r="W4195">
        <f>IFERROR(INDEX(tbl_EmployeeSurvey[EnvironmentSatisfaction],MATCH(tbl_HRMaster[[#This Row],[EmployeeID]],tbl_EmployeeSurvey[EmployeeID],0)),"Not Found")</f>
        <v>1</v>
      </c>
      <c r="X4195">
        <f>IFERROR(INDEX(tbl_EmployeeSurvey[JobSatisfaction],MATCH(tbl_HRMaster[[#This Row],[EmployeeID]],tbl_EmployeeSurvey[EmployeeID],0)),"Not Found")</f>
        <v>1</v>
      </c>
      <c r="Y4195" s="5">
        <f>IFERROR(INDEX(tbl_EmployeeSurvey[WorkLifeBalance],MATCH(tbl_HRMaster[[#This Row],[EmployeeID]],tbl_EmployeeSurvey[EmployeeID],0)),"Not Found")</f>
        <v>3</v>
      </c>
      <c r="Z4195" s="5">
        <f>IFERROR(VLOOKUP(tbl_HRMaster[[#This Row],[EmployeeID]],tbl_ManagerSurvey[[EmployeeID]:[PerformanceRating]],2,FALSE),"Not Found")</f>
        <v>3</v>
      </c>
      <c r="AA4195" s="5">
        <f>IFERROR(VLOOKUP(tbl_HRMaster[[#This Row],[EmployeeID]],tbl_ManagerSurvey[[EmployeeID]:[PerformanceRating]],3,FALSE),"Not Found")</f>
        <v>3</v>
      </c>
      <c r="AB4195" s="5" t="str">
        <f>IF(tbl_HRMaster[[#This Row],[Attrition]]="Yes","Left","Active")</f>
        <v>Active</v>
      </c>
      <c r="AC4195" s="5" t="str">
        <f>_xlfn.IFS(tbl_HRMaster[[#This Row],[Age]]&lt;25,"Under 25",tbl_HRMaster[[#This Row],[Age]]&lt;35,"25-34",tbl_HRMaster[[#This Row],[Age]]&lt;45,"35-44",tbl_HRMaster[[#This Row],[Age]]&lt;55,"45-54",TRUE,"Above 54")</f>
        <v>45-54</v>
      </c>
      <c r="AD4195" s="5" t="str">
        <f>_xlfn.IFS(
tbl_HRMaster[[#This Row],[YearsAtCompany]]&lt;2,"&lt; 2 Years",
tbl_HRMaster[[#This Row],[YearsAtCompany]]&lt;5,"2-4 Years",
tbl_HRMaster[[#This Row],[YearsAtCompany]]&lt;10,"5-9 Years",
TRUE,"10+ Years"
)</f>
        <v>10+ Years</v>
      </c>
      <c r="AE4195" s="5">
        <f>IF(tbl_HRMaster[[#This Row],[Attrition]]="Yes",1,0)</f>
        <v>0</v>
      </c>
    </row>
    <row r="4196" spans="1:31" x14ac:dyDescent="0.25">
      <c r="A4196">
        <v>30</v>
      </c>
      <c r="B4196" t="s">
        <v>21</v>
      </c>
      <c r="C4196" t="s">
        <v>22</v>
      </c>
      <c r="D4196" t="s">
        <v>23</v>
      </c>
      <c r="E4196">
        <v>8</v>
      </c>
      <c r="F4196">
        <v>2</v>
      </c>
      <c r="G4196" t="s">
        <v>46</v>
      </c>
      <c r="H4196">
        <v>1301</v>
      </c>
      <c r="I4196" t="s">
        <v>34</v>
      </c>
      <c r="J4196">
        <v>1</v>
      </c>
      <c r="K4196" t="s">
        <v>43</v>
      </c>
      <c r="L4196" t="s">
        <v>27</v>
      </c>
      <c r="M4196">
        <v>63920</v>
      </c>
      <c r="N4196">
        <v>1</v>
      </c>
      <c r="O4196">
        <v>21</v>
      </c>
      <c r="P4196">
        <v>1</v>
      </c>
      <c r="Q4196">
        <v>11</v>
      </c>
      <c r="R4196">
        <v>2</v>
      </c>
      <c r="S4196">
        <v>11</v>
      </c>
      <c r="T4196">
        <v>10</v>
      </c>
      <c r="U4196">
        <v>8</v>
      </c>
      <c r="V4196">
        <f>COUNTIF(tbl_HRMaster[EmployeeID],tbl_HRMaster[[#This Row],[EmployeeID]])</f>
        <v>1</v>
      </c>
      <c r="W4196">
        <f>IFERROR(INDEX(tbl_EmployeeSurvey[EnvironmentSatisfaction],MATCH(tbl_HRMaster[[#This Row],[EmployeeID]],tbl_EmployeeSurvey[EmployeeID],0)),"Not Found")</f>
        <v>3</v>
      </c>
      <c r="X4196">
        <f>IFERROR(INDEX(tbl_EmployeeSurvey[JobSatisfaction],MATCH(tbl_HRMaster[[#This Row],[EmployeeID]],tbl_EmployeeSurvey[EmployeeID],0)),"Not Found")</f>
        <v>4</v>
      </c>
      <c r="Y4196" s="5">
        <f>IFERROR(INDEX(tbl_EmployeeSurvey[WorkLifeBalance],MATCH(tbl_HRMaster[[#This Row],[EmployeeID]],tbl_EmployeeSurvey[EmployeeID],0)),"Not Found")</f>
        <v>3</v>
      </c>
      <c r="Z4196" s="5">
        <f>IFERROR(VLOOKUP(tbl_HRMaster[[#This Row],[EmployeeID]],tbl_ManagerSurvey[[EmployeeID]:[PerformanceRating]],2,FALSE),"Not Found")</f>
        <v>4</v>
      </c>
      <c r="AA4196" s="5">
        <f>IFERROR(VLOOKUP(tbl_HRMaster[[#This Row],[EmployeeID]],tbl_ManagerSurvey[[EmployeeID]:[PerformanceRating]],3,FALSE),"Not Found")</f>
        <v>4</v>
      </c>
      <c r="AB4196" s="5" t="str">
        <f>IF(tbl_HRMaster[[#This Row],[Attrition]]="Yes","Left","Active")</f>
        <v>Active</v>
      </c>
      <c r="AC4196" s="5" t="str">
        <f>_xlfn.IFS(tbl_HRMaster[[#This Row],[Age]]&lt;25,"Under 25",tbl_HRMaster[[#This Row],[Age]]&lt;35,"25-34",tbl_HRMaster[[#This Row],[Age]]&lt;45,"35-44",tbl_HRMaster[[#This Row],[Age]]&lt;55,"45-54",TRUE,"Above 54")</f>
        <v>25-34</v>
      </c>
      <c r="AD4196" s="5" t="str">
        <f>_xlfn.IFS(
tbl_HRMaster[[#This Row],[YearsAtCompany]]&lt;2,"&lt; 2 Years",
tbl_HRMaster[[#This Row],[YearsAtCompany]]&lt;5,"2-4 Years",
tbl_HRMaster[[#This Row],[YearsAtCompany]]&lt;10,"5-9 Years",
TRUE,"10+ Years"
)</f>
        <v>10+ Years</v>
      </c>
      <c r="AE4196" s="5">
        <f>IF(tbl_HRMaster[[#This Row],[Attrition]]="Yes",1,0)</f>
        <v>0</v>
      </c>
    </row>
    <row r="4197" spans="1:31" x14ac:dyDescent="0.25">
      <c r="A4197">
        <v>30</v>
      </c>
      <c r="B4197" t="s">
        <v>21</v>
      </c>
      <c r="C4197" t="s">
        <v>22</v>
      </c>
      <c r="D4197" t="s">
        <v>23</v>
      </c>
      <c r="E4197">
        <v>8</v>
      </c>
      <c r="F4197">
        <v>2</v>
      </c>
      <c r="G4197" t="s">
        <v>46</v>
      </c>
      <c r="H4197">
        <v>2771</v>
      </c>
      <c r="I4197" t="s">
        <v>34</v>
      </c>
      <c r="J4197">
        <v>1</v>
      </c>
      <c r="K4197" t="s">
        <v>43</v>
      </c>
      <c r="L4197" t="s">
        <v>27</v>
      </c>
      <c r="M4197">
        <v>63920</v>
      </c>
      <c r="N4197">
        <v>1</v>
      </c>
      <c r="O4197">
        <v>21</v>
      </c>
      <c r="P4197">
        <v>1</v>
      </c>
      <c r="Q4197">
        <v>11</v>
      </c>
      <c r="R4197">
        <v>2</v>
      </c>
      <c r="S4197">
        <v>11</v>
      </c>
      <c r="T4197">
        <v>10</v>
      </c>
      <c r="U4197">
        <v>8</v>
      </c>
      <c r="V4197">
        <f>COUNTIF(tbl_HRMaster[EmployeeID],tbl_HRMaster[[#This Row],[EmployeeID]])</f>
        <v>1</v>
      </c>
      <c r="W4197">
        <f>IFERROR(INDEX(tbl_EmployeeSurvey[EnvironmentSatisfaction],MATCH(tbl_HRMaster[[#This Row],[EmployeeID]],tbl_EmployeeSurvey[EmployeeID],0)),"Not Found")</f>
        <v>3</v>
      </c>
      <c r="X4197">
        <f>IFERROR(INDEX(tbl_EmployeeSurvey[JobSatisfaction],MATCH(tbl_HRMaster[[#This Row],[EmployeeID]],tbl_EmployeeSurvey[EmployeeID],0)),"Not Found")</f>
        <v>4</v>
      </c>
      <c r="Y4197" s="5">
        <f>IFERROR(INDEX(tbl_EmployeeSurvey[WorkLifeBalance],MATCH(tbl_HRMaster[[#This Row],[EmployeeID]],tbl_EmployeeSurvey[EmployeeID],0)),"Not Found")</f>
        <v>3</v>
      </c>
      <c r="Z4197" s="5">
        <f>IFERROR(VLOOKUP(tbl_HRMaster[[#This Row],[EmployeeID]],tbl_ManagerSurvey[[EmployeeID]:[PerformanceRating]],2,FALSE),"Not Found")</f>
        <v>4</v>
      </c>
      <c r="AA4197" s="5">
        <f>IFERROR(VLOOKUP(tbl_HRMaster[[#This Row],[EmployeeID]],tbl_ManagerSurvey[[EmployeeID]:[PerformanceRating]],3,FALSE),"Not Found")</f>
        <v>4</v>
      </c>
      <c r="AB4197" s="5" t="str">
        <f>IF(tbl_HRMaster[[#This Row],[Attrition]]="Yes","Left","Active")</f>
        <v>Active</v>
      </c>
      <c r="AC4197" s="5" t="str">
        <f>_xlfn.IFS(tbl_HRMaster[[#This Row],[Age]]&lt;25,"Under 25",tbl_HRMaster[[#This Row],[Age]]&lt;35,"25-34",tbl_HRMaster[[#This Row],[Age]]&lt;45,"35-44",tbl_HRMaster[[#This Row],[Age]]&lt;55,"45-54",TRUE,"Above 54")</f>
        <v>25-34</v>
      </c>
      <c r="AD4197" s="5" t="str">
        <f>_xlfn.IFS(
tbl_HRMaster[[#This Row],[YearsAtCompany]]&lt;2,"&lt; 2 Years",
tbl_HRMaster[[#This Row],[YearsAtCompany]]&lt;5,"2-4 Years",
tbl_HRMaster[[#This Row],[YearsAtCompany]]&lt;10,"5-9 Years",
TRUE,"10+ Years"
)</f>
        <v>10+ Years</v>
      </c>
      <c r="AE4197" s="5">
        <f>IF(tbl_HRMaster[[#This Row],[Attrition]]="Yes",1,0)</f>
        <v>0</v>
      </c>
    </row>
    <row r="4198" spans="1:31" x14ac:dyDescent="0.25">
      <c r="A4198">
        <v>30</v>
      </c>
      <c r="B4198" t="s">
        <v>21</v>
      </c>
      <c r="C4198" t="s">
        <v>22</v>
      </c>
      <c r="D4198" t="s">
        <v>23</v>
      </c>
      <c r="E4198">
        <v>8</v>
      </c>
      <c r="F4198">
        <v>2</v>
      </c>
      <c r="G4198" t="s">
        <v>46</v>
      </c>
      <c r="H4198">
        <v>4241</v>
      </c>
      <c r="I4198" t="s">
        <v>34</v>
      </c>
      <c r="J4198">
        <v>1</v>
      </c>
      <c r="K4198" t="s">
        <v>43</v>
      </c>
      <c r="L4198" t="s">
        <v>27</v>
      </c>
      <c r="M4198">
        <v>63920</v>
      </c>
      <c r="N4198">
        <v>1</v>
      </c>
      <c r="O4198">
        <v>21</v>
      </c>
      <c r="P4198">
        <v>1</v>
      </c>
      <c r="Q4198">
        <v>11</v>
      </c>
      <c r="R4198">
        <v>2</v>
      </c>
      <c r="S4198">
        <v>11</v>
      </c>
      <c r="T4198">
        <v>10</v>
      </c>
      <c r="U4198">
        <v>8</v>
      </c>
      <c r="V4198">
        <f>COUNTIF(tbl_HRMaster[EmployeeID],tbl_HRMaster[[#This Row],[EmployeeID]])</f>
        <v>1</v>
      </c>
      <c r="W4198">
        <f>IFERROR(INDEX(tbl_EmployeeSurvey[EnvironmentSatisfaction],MATCH(tbl_HRMaster[[#This Row],[EmployeeID]],tbl_EmployeeSurvey[EmployeeID],0)),"Not Found")</f>
        <v>3</v>
      </c>
      <c r="X4198">
        <f>IFERROR(INDEX(tbl_EmployeeSurvey[JobSatisfaction],MATCH(tbl_HRMaster[[#This Row],[EmployeeID]],tbl_EmployeeSurvey[EmployeeID],0)),"Not Found")</f>
        <v>4</v>
      </c>
      <c r="Y4198" s="5">
        <f>IFERROR(INDEX(tbl_EmployeeSurvey[WorkLifeBalance],MATCH(tbl_HRMaster[[#This Row],[EmployeeID]],tbl_EmployeeSurvey[EmployeeID],0)),"Not Found")</f>
        <v>3</v>
      </c>
      <c r="Z4198" s="5">
        <f>IFERROR(VLOOKUP(tbl_HRMaster[[#This Row],[EmployeeID]],tbl_ManagerSurvey[[EmployeeID]:[PerformanceRating]],2,FALSE),"Not Found")</f>
        <v>4</v>
      </c>
      <c r="AA4198" s="5">
        <f>IFERROR(VLOOKUP(tbl_HRMaster[[#This Row],[EmployeeID]],tbl_ManagerSurvey[[EmployeeID]:[PerformanceRating]],3,FALSE),"Not Found")</f>
        <v>4</v>
      </c>
      <c r="AB4198" s="5" t="str">
        <f>IF(tbl_HRMaster[[#This Row],[Attrition]]="Yes","Left","Active")</f>
        <v>Active</v>
      </c>
      <c r="AC4198" s="5" t="str">
        <f>_xlfn.IFS(tbl_HRMaster[[#This Row],[Age]]&lt;25,"Under 25",tbl_HRMaster[[#This Row],[Age]]&lt;35,"25-34",tbl_HRMaster[[#This Row],[Age]]&lt;45,"35-44",tbl_HRMaster[[#This Row],[Age]]&lt;55,"45-54",TRUE,"Above 54")</f>
        <v>25-34</v>
      </c>
      <c r="AD4198" s="5" t="str">
        <f>_xlfn.IFS(
tbl_HRMaster[[#This Row],[YearsAtCompany]]&lt;2,"&lt; 2 Years",
tbl_HRMaster[[#This Row],[YearsAtCompany]]&lt;5,"2-4 Years",
tbl_HRMaster[[#This Row],[YearsAtCompany]]&lt;10,"5-9 Years",
TRUE,"10+ Years"
)</f>
        <v>10+ Years</v>
      </c>
      <c r="AE4198" s="5">
        <f>IF(tbl_HRMaster[[#This Row],[Attrition]]="Yes",1,0)</f>
        <v>0</v>
      </c>
    </row>
    <row r="4199" spans="1:31" x14ac:dyDescent="0.25">
      <c r="A4199">
        <v>37</v>
      </c>
      <c r="B4199" t="s">
        <v>21</v>
      </c>
      <c r="C4199" t="s">
        <v>36</v>
      </c>
      <c r="D4199" t="s">
        <v>30</v>
      </c>
      <c r="E4199">
        <v>1</v>
      </c>
      <c r="F4199">
        <v>3</v>
      </c>
      <c r="G4199" t="s">
        <v>38</v>
      </c>
      <c r="H4199">
        <v>141</v>
      </c>
      <c r="I4199" t="s">
        <v>34</v>
      </c>
      <c r="J4199">
        <v>3</v>
      </c>
      <c r="K4199" t="s">
        <v>40</v>
      </c>
      <c r="L4199" t="s">
        <v>27</v>
      </c>
      <c r="M4199">
        <v>20080</v>
      </c>
      <c r="N4199">
        <v>3</v>
      </c>
      <c r="O4199">
        <v>22</v>
      </c>
      <c r="P4199">
        <v>0</v>
      </c>
      <c r="Q4199">
        <v>15</v>
      </c>
      <c r="R4199">
        <v>5</v>
      </c>
      <c r="S4199">
        <v>13</v>
      </c>
      <c r="T4199">
        <v>10</v>
      </c>
      <c r="U4199">
        <v>7</v>
      </c>
      <c r="V4199">
        <f>COUNTIF(tbl_HRMaster[EmployeeID],tbl_HRMaster[[#This Row],[EmployeeID]])</f>
        <v>1</v>
      </c>
      <c r="W4199">
        <f>IFERROR(INDEX(tbl_EmployeeSurvey[EnvironmentSatisfaction],MATCH(tbl_HRMaster[[#This Row],[EmployeeID]],tbl_EmployeeSurvey[EmployeeID],0)),"Not Found")</f>
        <v>2</v>
      </c>
      <c r="X4199">
        <f>IFERROR(INDEX(tbl_EmployeeSurvey[JobSatisfaction],MATCH(tbl_HRMaster[[#This Row],[EmployeeID]],tbl_EmployeeSurvey[EmployeeID],0)),"Not Found")</f>
        <v>3</v>
      </c>
      <c r="Y4199" s="5">
        <f>IFERROR(INDEX(tbl_EmployeeSurvey[WorkLifeBalance],MATCH(tbl_HRMaster[[#This Row],[EmployeeID]],tbl_EmployeeSurvey[EmployeeID],0)),"Not Found")</f>
        <v>3</v>
      </c>
      <c r="Z4199" s="5">
        <f>IFERROR(VLOOKUP(tbl_HRMaster[[#This Row],[EmployeeID]],tbl_ManagerSurvey[[EmployeeID]:[PerformanceRating]],2,FALSE),"Not Found")</f>
        <v>2</v>
      </c>
      <c r="AA4199" s="5">
        <f>IFERROR(VLOOKUP(tbl_HRMaster[[#This Row],[EmployeeID]],tbl_ManagerSurvey[[EmployeeID]:[PerformanceRating]],3,FALSE),"Not Found")</f>
        <v>4</v>
      </c>
      <c r="AB4199" s="5" t="str">
        <f>IF(tbl_HRMaster[[#This Row],[Attrition]]="Yes","Left","Active")</f>
        <v>Active</v>
      </c>
      <c r="AC4199" s="5" t="str">
        <f>_xlfn.IFS(tbl_HRMaster[[#This Row],[Age]]&lt;25,"Under 25",tbl_HRMaster[[#This Row],[Age]]&lt;35,"25-34",tbl_HRMaster[[#This Row],[Age]]&lt;45,"35-44",tbl_HRMaster[[#This Row],[Age]]&lt;55,"45-54",TRUE,"Above 54")</f>
        <v>35-44</v>
      </c>
      <c r="AD4199" s="5" t="str">
        <f>_xlfn.IFS(
tbl_HRMaster[[#This Row],[YearsAtCompany]]&lt;2,"&lt; 2 Years",
tbl_HRMaster[[#This Row],[YearsAtCompany]]&lt;5,"2-4 Years",
tbl_HRMaster[[#This Row],[YearsAtCompany]]&lt;10,"5-9 Years",
TRUE,"10+ Years"
)</f>
        <v>10+ Years</v>
      </c>
      <c r="AE4199" s="5">
        <f>IF(tbl_HRMaster[[#This Row],[Attrition]]="Yes",1,0)</f>
        <v>0</v>
      </c>
    </row>
    <row r="4200" spans="1:31" x14ac:dyDescent="0.25">
      <c r="A4200">
        <v>37</v>
      </c>
      <c r="B4200" t="s">
        <v>21</v>
      </c>
      <c r="C4200" t="s">
        <v>36</v>
      </c>
      <c r="D4200" t="s">
        <v>30</v>
      </c>
      <c r="E4200">
        <v>1</v>
      </c>
      <c r="F4200">
        <v>3</v>
      </c>
      <c r="G4200" t="s">
        <v>38</v>
      </c>
      <c r="H4200">
        <v>1611</v>
      </c>
      <c r="I4200" t="s">
        <v>34</v>
      </c>
      <c r="J4200">
        <v>3</v>
      </c>
      <c r="K4200" t="s">
        <v>40</v>
      </c>
      <c r="L4200" t="s">
        <v>27</v>
      </c>
      <c r="M4200">
        <v>20080</v>
      </c>
      <c r="N4200">
        <v>3</v>
      </c>
      <c r="O4200">
        <v>22</v>
      </c>
      <c r="P4200">
        <v>0</v>
      </c>
      <c r="Q4200">
        <v>15</v>
      </c>
      <c r="R4200">
        <v>5</v>
      </c>
      <c r="S4200">
        <v>13</v>
      </c>
      <c r="T4200">
        <v>10</v>
      </c>
      <c r="U4200">
        <v>7</v>
      </c>
      <c r="V4200">
        <f>COUNTIF(tbl_HRMaster[EmployeeID],tbl_HRMaster[[#This Row],[EmployeeID]])</f>
        <v>1</v>
      </c>
      <c r="W4200">
        <f>IFERROR(INDEX(tbl_EmployeeSurvey[EnvironmentSatisfaction],MATCH(tbl_HRMaster[[#This Row],[EmployeeID]],tbl_EmployeeSurvey[EmployeeID],0)),"Not Found")</f>
        <v>2</v>
      </c>
      <c r="X4200">
        <f>IFERROR(INDEX(tbl_EmployeeSurvey[JobSatisfaction],MATCH(tbl_HRMaster[[#This Row],[EmployeeID]],tbl_EmployeeSurvey[EmployeeID],0)),"Not Found")</f>
        <v>3</v>
      </c>
      <c r="Y4200" s="5">
        <f>IFERROR(INDEX(tbl_EmployeeSurvey[WorkLifeBalance],MATCH(tbl_HRMaster[[#This Row],[EmployeeID]],tbl_EmployeeSurvey[EmployeeID],0)),"Not Found")</f>
        <v>3</v>
      </c>
      <c r="Z4200" s="5">
        <f>IFERROR(VLOOKUP(tbl_HRMaster[[#This Row],[EmployeeID]],tbl_ManagerSurvey[[EmployeeID]:[PerformanceRating]],2,FALSE),"Not Found")</f>
        <v>2</v>
      </c>
      <c r="AA4200" s="5">
        <f>IFERROR(VLOOKUP(tbl_HRMaster[[#This Row],[EmployeeID]],tbl_ManagerSurvey[[EmployeeID]:[PerformanceRating]],3,FALSE),"Not Found")</f>
        <v>4</v>
      </c>
      <c r="AB4200" s="5" t="str">
        <f>IF(tbl_HRMaster[[#This Row],[Attrition]]="Yes","Left","Active")</f>
        <v>Active</v>
      </c>
      <c r="AC4200" s="5" t="str">
        <f>_xlfn.IFS(tbl_HRMaster[[#This Row],[Age]]&lt;25,"Under 25",tbl_HRMaster[[#This Row],[Age]]&lt;35,"25-34",tbl_HRMaster[[#This Row],[Age]]&lt;45,"35-44",tbl_HRMaster[[#This Row],[Age]]&lt;55,"45-54",TRUE,"Above 54")</f>
        <v>35-44</v>
      </c>
      <c r="AD4200" s="5" t="str">
        <f>_xlfn.IFS(
tbl_HRMaster[[#This Row],[YearsAtCompany]]&lt;2,"&lt; 2 Years",
tbl_HRMaster[[#This Row],[YearsAtCompany]]&lt;5,"2-4 Years",
tbl_HRMaster[[#This Row],[YearsAtCompany]]&lt;10,"5-9 Years",
TRUE,"10+ Years"
)</f>
        <v>10+ Years</v>
      </c>
      <c r="AE4200" s="5">
        <f>IF(tbl_HRMaster[[#This Row],[Attrition]]="Yes",1,0)</f>
        <v>0</v>
      </c>
    </row>
    <row r="4201" spans="1:31" x14ac:dyDescent="0.25">
      <c r="A4201">
        <v>37</v>
      </c>
      <c r="B4201" t="s">
        <v>21</v>
      </c>
      <c r="C4201" t="s">
        <v>36</v>
      </c>
      <c r="D4201" t="s">
        <v>30</v>
      </c>
      <c r="E4201">
        <v>1</v>
      </c>
      <c r="F4201">
        <v>3</v>
      </c>
      <c r="G4201" t="s">
        <v>38</v>
      </c>
      <c r="H4201">
        <v>3081</v>
      </c>
      <c r="I4201" t="s">
        <v>34</v>
      </c>
      <c r="J4201">
        <v>3</v>
      </c>
      <c r="K4201" t="s">
        <v>40</v>
      </c>
      <c r="L4201" t="s">
        <v>27</v>
      </c>
      <c r="M4201">
        <v>20080</v>
      </c>
      <c r="N4201">
        <v>3</v>
      </c>
      <c r="O4201">
        <v>22</v>
      </c>
      <c r="P4201">
        <v>0</v>
      </c>
      <c r="Q4201">
        <v>15</v>
      </c>
      <c r="R4201">
        <v>5</v>
      </c>
      <c r="S4201">
        <v>13</v>
      </c>
      <c r="T4201">
        <v>10</v>
      </c>
      <c r="U4201">
        <v>7</v>
      </c>
      <c r="V4201">
        <f>COUNTIF(tbl_HRMaster[EmployeeID],tbl_HRMaster[[#This Row],[EmployeeID]])</f>
        <v>1</v>
      </c>
      <c r="W4201">
        <f>IFERROR(INDEX(tbl_EmployeeSurvey[EnvironmentSatisfaction],MATCH(tbl_HRMaster[[#This Row],[EmployeeID]],tbl_EmployeeSurvey[EmployeeID],0)),"Not Found")</f>
        <v>2</v>
      </c>
      <c r="X4201">
        <f>IFERROR(INDEX(tbl_EmployeeSurvey[JobSatisfaction],MATCH(tbl_HRMaster[[#This Row],[EmployeeID]],tbl_EmployeeSurvey[EmployeeID],0)),"Not Found")</f>
        <v>3</v>
      </c>
      <c r="Y4201" s="5">
        <f>IFERROR(INDEX(tbl_EmployeeSurvey[WorkLifeBalance],MATCH(tbl_HRMaster[[#This Row],[EmployeeID]],tbl_EmployeeSurvey[EmployeeID],0)),"Not Found")</f>
        <v>3</v>
      </c>
      <c r="Z4201" s="5">
        <f>IFERROR(VLOOKUP(tbl_HRMaster[[#This Row],[EmployeeID]],tbl_ManagerSurvey[[EmployeeID]:[PerformanceRating]],2,FALSE),"Not Found")</f>
        <v>2</v>
      </c>
      <c r="AA4201" s="5">
        <f>IFERROR(VLOOKUP(tbl_HRMaster[[#This Row],[EmployeeID]],tbl_ManagerSurvey[[EmployeeID]:[PerformanceRating]],3,FALSE),"Not Found")</f>
        <v>4</v>
      </c>
      <c r="AB4201" s="5" t="str">
        <f>IF(tbl_HRMaster[[#This Row],[Attrition]]="Yes","Left","Active")</f>
        <v>Active</v>
      </c>
      <c r="AC4201" s="5" t="str">
        <f>_xlfn.IFS(tbl_HRMaster[[#This Row],[Age]]&lt;25,"Under 25",tbl_HRMaster[[#This Row],[Age]]&lt;35,"25-34",tbl_HRMaster[[#This Row],[Age]]&lt;45,"35-44",tbl_HRMaster[[#This Row],[Age]]&lt;55,"45-54",TRUE,"Above 54")</f>
        <v>35-44</v>
      </c>
      <c r="AD4201" s="5" t="str">
        <f>_xlfn.IFS(
tbl_HRMaster[[#This Row],[YearsAtCompany]]&lt;2,"&lt; 2 Years",
tbl_HRMaster[[#This Row],[YearsAtCompany]]&lt;5,"2-4 Years",
tbl_HRMaster[[#This Row],[YearsAtCompany]]&lt;10,"5-9 Years",
TRUE,"10+ Years"
)</f>
        <v>10+ Years</v>
      </c>
      <c r="AE4201" s="5">
        <f>IF(tbl_HRMaster[[#This Row],[Attrition]]="Yes",1,0)</f>
        <v>0</v>
      </c>
    </row>
    <row r="4202" spans="1:31" x14ac:dyDescent="0.25">
      <c r="A4202">
        <v>36</v>
      </c>
      <c r="B4202" t="s">
        <v>21</v>
      </c>
      <c r="C4202" t="s">
        <v>22</v>
      </c>
      <c r="D4202" t="s">
        <v>30</v>
      </c>
      <c r="E4202">
        <v>28</v>
      </c>
      <c r="F4202">
        <v>1</v>
      </c>
      <c r="G4202" t="s">
        <v>24</v>
      </c>
      <c r="H4202">
        <v>12</v>
      </c>
      <c r="I4202" t="s">
        <v>34</v>
      </c>
      <c r="J4202">
        <v>1</v>
      </c>
      <c r="K4202" t="s">
        <v>40</v>
      </c>
      <c r="L4202" t="s">
        <v>27</v>
      </c>
      <c r="M4202">
        <v>33770</v>
      </c>
      <c r="N4202">
        <v>0</v>
      </c>
      <c r="O4202">
        <v>12</v>
      </c>
      <c r="P4202">
        <v>2</v>
      </c>
      <c r="Q4202">
        <v>16</v>
      </c>
      <c r="R4202">
        <v>2</v>
      </c>
      <c r="S4202">
        <v>15</v>
      </c>
      <c r="T4202">
        <v>10</v>
      </c>
      <c r="U4202">
        <v>11</v>
      </c>
      <c r="V4202">
        <f>COUNTIF(tbl_HRMaster[EmployeeID],tbl_HRMaster[[#This Row],[EmployeeID]])</f>
        <v>1</v>
      </c>
      <c r="W4202">
        <f>IFERROR(INDEX(tbl_EmployeeSurvey[EnvironmentSatisfaction],MATCH(tbl_HRMaster[[#This Row],[EmployeeID]],tbl_EmployeeSurvey[EmployeeID],0)),"Not Found")</f>
        <v>3</v>
      </c>
      <c r="X4202">
        <f>IFERROR(INDEX(tbl_EmployeeSurvey[JobSatisfaction],MATCH(tbl_HRMaster[[#This Row],[EmployeeID]],tbl_EmployeeSurvey[EmployeeID],0)),"Not Found")</f>
        <v>4</v>
      </c>
      <c r="Y4202" s="5">
        <f>IFERROR(INDEX(tbl_EmployeeSurvey[WorkLifeBalance],MATCH(tbl_HRMaster[[#This Row],[EmployeeID]],tbl_EmployeeSurvey[EmployeeID],0)),"Not Found")</f>
        <v>3</v>
      </c>
      <c r="Z4202" s="5">
        <f>IFERROR(VLOOKUP(tbl_HRMaster[[#This Row],[EmployeeID]],tbl_ManagerSurvey[[EmployeeID]:[PerformanceRating]],2,FALSE),"Not Found")</f>
        <v>3</v>
      </c>
      <c r="AA4202" s="5">
        <f>IFERROR(VLOOKUP(tbl_HRMaster[[#This Row],[EmployeeID]],tbl_ManagerSurvey[[EmployeeID]:[PerformanceRating]],3,FALSE),"Not Found")</f>
        <v>3</v>
      </c>
      <c r="AB4202" s="5" t="str">
        <f>IF(tbl_HRMaster[[#This Row],[Attrition]]="Yes","Left","Active")</f>
        <v>Active</v>
      </c>
      <c r="AC4202" s="5" t="str">
        <f>_xlfn.IFS(tbl_HRMaster[[#This Row],[Age]]&lt;25,"Under 25",tbl_HRMaster[[#This Row],[Age]]&lt;35,"25-34",tbl_HRMaster[[#This Row],[Age]]&lt;45,"35-44",tbl_HRMaster[[#This Row],[Age]]&lt;55,"45-54",TRUE,"Above 54")</f>
        <v>35-44</v>
      </c>
      <c r="AD4202" s="5" t="str">
        <f>_xlfn.IFS(
tbl_HRMaster[[#This Row],[YearsAtCompany]]&lt;2,"&lt; 2 Years",
tbl_HRMaster[[#This Row],[YearsAtCompany]]&lt;5,"2-4 Years",
tbl_HRMaster[[#This Row],[YearsAtCompany]]&lt;10,"5-9 Years",
TRUE,"10+ Years"
)</f>
        <v>10+ Years</v>
      </c>
      <c r="AE4202" s="5">
        <f>IF(tbl_HRMaster[[#This Row],[Attrition]]="Yes",1,0)</f>
        <v>0</v>
      </c>
    </row>
    <row r="4203" spans="1:31" x14ac:dyDescent="0.25">
      <c r="A4203">
        <v>36</v>
      </c>
      <c r="B4203" t="s">
        <v>21</v>
      </c>
      <c r="C4203" t="s">
        <v>22</v>
      </c>
      <c r="D4203" t="s">
        <v>30</v>
      </c>
      <c r="E4203">
        <v>28</v>
      </c>
      <c r="F4203">
        <v>1</v>
      </c>
      <c r="G4203" t="s">
        <v>24</v>
      </c>
      <c r="H4203">
        <v>1482</v>
      </c>
      <c r="I4203" t="s">
        <v>34</v>
      </c>
      <c r="J4203">
        <v>1</v>
      </c>
      <c r="K4203" t="s">
        <v>40</v>
      </c>
      <c r="L4203" t="s">
        <v>27</v>
      </c>
      <c r="M4203">
        <v>33770</v>
      </c>
      <c r="N4203">
        <v>0</v>
      </c>
      <c r="O4203">
        <v>12</v>
      </c>
      <c r="P4203">
        <v>2</v>
      </c>
      <c r="Q4203">
        <v>16</v>
      </c>
      <c r="R4203">
        <v>2</v>
      </c>
      <c r="S4203">
        <v>15</v>
      </c>
      <c r="T4203">
        <v>10</v>
      </c>
      <c r="U4203">
        <v>11</v>
      </c>
      <c r="V4203">
        <f>COUNTIF(tbl_HRMaster[EmployeeID],tbl_HRMaster[[#This Row],[EmployeeID]])</f>
        <v>1</v>
      </c>
      <c r="W4203">
        <f>IFERROR(INDEX(tbl_EmployeeSurvey[EnvironmentSatisfaction],MATCH(tbl_HRMaster[[#This Row],[EmployeeID]],tbl_EmployeeSurvey[EmployeeID],0)),"Not Found")</f>
        <v>4</v>
      </c>
      <c r="X4203">
        <f>IFERROR(INDEX(tbl_EmployeeSurvey[JobSatisfaction],MATCH(tbl_HRMaster[[#This Row],[EmployeeID]],tbl_EmployeeSurvey[EmployeeID],0)),"Not Found")</f>
        <v>4</v>
      </c>
      <c r="Y4203" s="5">
        <f>IFERROR(INDEX(tbl_EmployeeSurvey[WorkLifeBalance],MATCH(tbl_HRMaster[[#This Row],[EmployeeID]],tbl_EmployeeSurvey[EmployeeID],0)),"Not Found")</f>
        <v>3</v>
      </c>
      <c r="Z4203" s="5">
        <f>IFERROR(VLOOKUP(tbl_HRMaster[[#This Row],[EmployeeID]],tbl_ManagerSurvey[[EmployeeID]:[PerformanceRating]],2,FALSE),"Not Found")</f>
        <v>3</v>
      </c>
      <c r="AA4203" s="5">
        <f>IFERROR(VLOOKUP(tbl_HRMaster[[#This Row],[EmployeeID]],tbl_ManagerSurvey[[EmployeeID]:[PerformanceRating]],3,FALSE),"Not Found")</f>
        <v>3</v>
      </c>
      <c r="AB4203" s="5" t="str">
        <f>IF(tbl_HRMaster[[#This Row],[Attrition]]="Yes","Left","Active")</f>
        <v>Active</v>
      </c>
      <c r="AC4203" s="5" t="str">
        <f>_xlfn.IFS(tbl_HRMaster[[#This Row],[Age]]&lt;25,"Under 25",tbl_HRMaster[[#This Row],[Age]]&lt;35,"25-34",tbl_HRMaster[[#This Row],[Age]]&lt;45,"35-44",tbl_HRMaster[[#This Row],[Age]]&lt;55,"45-54",TRUE,"Above 54")</f>
        <v>35-44</v>
      </c>
      <c r="AD4203" s="5" t="str">
        <f>_xlfn.IFS(
tbl_HRMaster[[#This Row],[YearsAtCompany]]&lt;2,"&lt; 2 Years",
tbl_HRMaster[[#This Row],[YearsAtCompany]]&lt;5,"2-4 Years",
tbl_HRMaster[[#This Row],[YearsAtCompany]]&lt;10,"5-9 Years",
TRUE,"10+ Years"
)</f>
        <v>10+ Years</v>
      </c>
      <c r="AE4203" s="5">
        <f>IF(tbl_HRMaster[[#This Row],[Attrition]]="Yes",1,0)</f>
        <v>0</v>
      </c>
    </row>
    <row r="4204" spans="1:31" x14ac:dyDescent="0.25">
      <c r="A4204">
        <v>36</v>
      </c>
      <c r="B4204" t="s">
        <v>21</v>
      </c>
      <c r="C4204" t="s">
        <v>22</v>
      </c>
      <c r="D4204" t="s">
        <v>30</v>
      </c>
      <c r="E4204">
        <v>28</v>
      </c>
      <c r="F4204">
        <v>1</v>
      </c>
      <c r="G4204" t="s">
        <v>24</v>
      </c>
      <c r="H4204">
        <v>2952</v>
      </c>
      <c r="I4204" t="s">
        <v>34</v>
      </c>
      <c r="J4204">
        <v>1</v>
      </c>
      <c r="K4204" t="s">
        <v>40</v>
      </c>
      <c r="L4204" t="s">
        <v>27</v>
      </c>
      <c r="M4204">
        <v>33770</v>
      </c>
      <c r="N4204">
        <v>0</v>
      </c>
      <c r="O4204">
        <v>12</v>
      </c>
      <c r="P4204">
        <v>2</v>
      </c>
      <c r="Q4204">
        <v>16</v>
      </c>
      <c r="R4204">
        <v>2</v>
      </c>
      <c r="S4204">
        <v>15</v>
      </c>
      <c r="T4204">
        <v>10</v>
      </c>
      <c r="U4204">
        <v>11</v>
      </c>
      <c r="V4204">
        <f>COUNTIF(tbl_HRMaster[EmployeeID],tbl_HRMaster[[#This Row],[EmployeeID]])</f>
        <v>1</v>
      </c>
      <c r="W4204">
        <f>IFERROR(INDEX(tbl_EmployeeSurvey[EnvironmentSatisfaction],MATCH(tbl_HRMaster[[#This Row],[EmployeeID]],tbl_EmployeeSurvey[EmployeeID],0)),"Not Found")</f>
        <v>4</v>
      </c>
      <c r="X4204">
        <f>IFERROR(INDEX(tbl_EmployeeSurvey[JobSatisfaction],MATCH(tbl_HRMaster[[#This Row],[EmployeeID]],tbl_EmployeeSurvey[EmployeeID],0)),"Not Found")</f>
        <v>4</v>
      </c>
      <c r="Y4204" s="5">
        <f>IFERROR(INDEX(tbl_EmployeeSurvey[WorkLifeBalance],MATCH(tbl_HRMaster[[#This Row],[EmployeeID]],tbl_EmployeeSurvey[EmployeeID],0)),"Not Found")</f>
        <v>3</v>
      </c>
      <c r="Z4204" s="5">
        <f>IFERROR(VLOOKUP(tbl_HRMaster[[#This Row],[EmployeeID]],tbl_ManagerSurvey[[EmployeeID]:[PerformanceRating]],2,FALSE),"Not Found")</f>
        <v>3</v>
      </c>
      <c r="AA4204" s="5">
        <f>IFERROR(VLOOKUP(tbl_HRMaster[[#This Row],[EmployeeID]],tbl_ManagerSurvey[[EmployeeID]:[PerformanceRating]],3,FALSE),"Not Found")</f>
        <v>3</v>
      </c>
      <c r="AB4204" s="5" t="str">
        <f>IF(tbl_HRMaster[[#This Row],[Attrition]]="Yes","Left","Active")</f>
        <v>Active</v>
      </c>
      <c r="AC4204" s="5" t="str">
        <f>_xlfn.IFS(tbl_HRMaster[[#This Row],[Age]]&lt;25,"Under 25",tbl_HRMaster[[#This Row],[Age]]&lt;35,"25-34",tbl_HRMaster[[#This Row],[Age]]&lt;45,"35-44",tbl_HRMaster[[#This Row],[Age]]&lt;55,"45-54",TRUE,"Above 54")</f>
        <v>35-44</v>
      </c>
      <c r="AD4204" s="5" t="str">
        <f>_xlfn.IFS(
tbl_HRMaster[[#This Row],[YearsAtCompany]]&lt;2,"&lt; 2 Years",
tbl_HRMaster[[#This Row],[YearsAtCompany]]&lt;5,"2-4 Years",
tbl_HRMaster[[#This Row],[YearsAtCompany]]&lt;10,"5-9 Years",
TRUE,"10+ Years"
)</f>
        <v>10+ Years</v>
      </c>
      <c r="AE4204" s="5">
        <f>IF(tbl_HRMaster[[#This Row],[Attrition]]="Yes",1,0)</f>
        <v>0</v>
      </c>
    </row>
    <row r="4205" spans="1:31" x14ac:dyDescent="0.25">
      <c r="A4205">
        <v>34</v>
      </c>
      <c r="B4205" t="s">
        <v>28</v>
      </c>
      <c r="C4205" t="s">
        <v>22</v>
      </c>
      <c r="D4205" t="s">
        <v>30</v>
      </c>
      <c r="E4205">
        <v>7</v>
      </c>
      <c r="F4205">
        <v>1</v>
      </c>
      <c r="G4205" t="s">
        <v>38</v>
      </c>
      <c r="H4205">
        <v>801</v>
      </c>
      <c r="I4205" t="s">
        <v>34</v>
      </c>
      <c r="J4205">
        <v>1</v>
      </c>
      <c r="K4205" t="s">
        <v>31</v>
      </c>
      <c r="L4205" t="s">
        <v>32</v>
      </c>
      <c r="M4205">
        <v>62880</v>
      </c>
      <c r="N4205">
        <v>0</v>
      </c>
      <c r="O4205">
        <v>15</v>
      </c>
      <c r="P4205">
        <v>1</v>
      </c>
      <c r="Q4205">
        <v>16</v>
      </c>
      <c r="R4205">
        <v>2</v>
      </c>
      <c r="S4205">
        <v>15</v>
      </c>
      <c r="T4205">
        <v>10</v>
      </c>
      <c r="U4205">
        <v>10</v>
      </c>
      <c r="V4205">
        <f>COUNTIF(tbl_HRMaster[EmployeeID],tbl_HRMaster[[#This Row],[EmployeeID]])</f>
        <v>1</v>
      </c>
      <c r="W4205">
        <f>IFERROR(INDEX(tbl_EmployeeSurvey[EnvironmentSatisfaction],MATCH(tbl_HRMaster[[#This Row],[EmployeeID]],tbl_EmployeeSurvey[EmployeeID],0)),"Not Found")</f>
        <v>1</v>
      </c>
      <c r="X4205">
        <f>IFERROR(INDEX(tbl_EmployeeSurvey[JobSatisfaction],MATCH(tbl_HRMaster[[#This Row],[EmployeeID]],tbl_EmployeeSurvey[EmployeeID],0)),"Not Found")</f>
        <v>2</v>
      </c>
      <c r="Y4205" s="5">
        <f>IFERROR(INDEX(tbl_EmployeeSurvey[WorkLifeBalance],MATCH(tbl_HRMaster[[#This Row],[EmployeeID]],tbl_EmployeeSurvey[EmployeeID],0)),"Not Found")</f>
        <v>4</v>
      </c>
      <c r="Z4205" s="5">
        <f>IFERROR(VLOOKUP(tbl_HRMaster[[#This Row],[EmployeeID]],tbl_ManagerSurvey[[EmployeeID]:[PerformanceRating]],2,FALSE),"Not Found")</f>
        <v>3</v>
      </c>
      <c r="AA4205" s="5">
        <f>IFERROR(VLOOKUP(tbl_HRMaster[[#This Row],[EmployeeID]],tbl_ManagerSurvey[[EmployeeID]:[PerformanceRating]],3,FALSE),"Not Found")</f>
        <v>3</v>
      </c>
      <c r="AB4205" s="5" t="str">
        <f>IF(tbl_HRMaster[[#This Row],[Attrition]]="Yes","Left","Active")</f>
        <v>Left</v>
      </c>
      <c r="AC4205" s="5" t="str">
        <f>_xlfn.IFS(tbl_HRMaster[[#This Row],[Age]]&lt;25,"Under 25",tbl_HRMaster[[#This Row],[Age]]&lt;35,"25-34",tbl_HRMaster[[#This Row],[Age]]&lt;45,"35-44",tbl_HRMaster[[#This Row],[Age]]&lt;55,"45-54",TRUE,"Above 54")</f>
        <v>25-34</v>
      </c>
      <c r="AD4205" s="5" t="str">
        <f>_xlfn.IFS(
tbl_HRMaster[[#This Row],[YearsAtCompany]]&lt;2,"&lt; 2 Years",
tbl_HRMaster[[#This Row],[YearsAtCompany]]&lt;5,"2-4 Years",
tbl_HRMaster[[#This Row],[YearsAtCompany]]&lt;10,"5-9 Years",
TRUE,"10+ Years"
)</f>
        <v>10+ Years</v>
      </c>
      <c r="AE4205" s="5">
        <f>IF(tbl_HRMaster[[#This Row],[Attrition]]="Yes",1,0)</f>
        <v>1</v>
      </c>
    </row>
    <row r="4206" spans="1:31" x14ac:dyDescent="0.25">
      <c r="A4206">
        <v>34</v>
      </c>
      <c r="B4206" t="s">
        <v>28</v>
      </c>
      <c r="C4206" t="s">
        <v>22</v>
      </c>
      <c r="D4206" t="s">
        <v>30</v>
      </c>
      <c r="E4206">
        <v>7</v>
      </c>
      <c r="F4206">
        <v>1</v>
      </c>
      <c r="G4206" t="s">
        <v>38</v>
      </c>
      <c r="H4206">
        <v>2271</v>
      </c>
      <c r="I4206" t="s">
        <v>34</v>
      </c>
      <c r="J4206">
        <v>1</v>
      </c>
      <c r="K4206" t="s">
        <v>31</v>
      </c>
      <c r="L4206" t="s">
        <v>32</v>
      </c>
      <c r="M4206">
        <v>62880</v>
      </c>
      <c r="N4206">
        <v>0</v>
      </c>
      <c r="O4206">
        <v>15</v>
      </c>
      <c r="P4206">
        <v>1</v>
      </c>
      <c r="Q4206">
        <v>16</v>
      </c>
      <c r="R4206">
        <v>2</v>
      </c>
      <c r="S4206">
        <v>15</v>
      </c>
      <c r="T4206">
        <v>10</v>
      </c>
      <c r="U4206">
        <v>10</v>
      </c>
      <c r="V4206">
        <f>COUNTIF(tbl_HRMaster[EmployeeID],tbl_HRMaster[[#This Row],[EmployeeID]])</f>
        <v>1</v>
      </c>
      <c r="W4206">
        <f>IFERROR(INDEX(tbl_EmployeeSurvey[EnvironmentSatisfaction],MATCH(tbl_HRMaster[[#This Row],[EmployeeID]],tbl_EmployeeSurvey[EmployeeID],0)),"Not Found")</f>
        <v>1</v>
      </c>
      <c r="X4206">
        <f>IFERROR(INDEX(tbl_EmployeeSurvey[JobSatisfaction],MATCH(tbl_HRMaster[[#This Row],[EmployeeID]],tbl_EmployeeSurvey[EmployeeID],0)),"Not Found")</f>
        <v>2</v>
      </c>
      <c r="Y4206" s="5">
        <f>IFERROR(INDEX(tbl_EmployeeSurvey[WorkLifeBalance],MATCH(tbl_HRMaster[[#This Row],[EmployeeID]],tbl_EmployeeSurvey[EmployeeID],0)),"Not Found")</f>
        <v>4</v>
      </c>
      <c r="Z4206" s="5">
        <f>IFERROR(VLOOKUP(tbl_HRMaster[[#This Row],[EmployeeID]],tbl_ManagerSurvey[[EmployeeID]:[PerformanceRating]],2,FALSE),"Not Found")</f>
        <v>3</v>
      </c>
      <c r="AA4206" s="5">
        <f>IFERROR(VLOOKUP(tbl_HRMaster[[#This Row],[EmployeeID]],tbl_ManagerSurvey[[EmployeeID]:[PerformanceRating]],3,FALSE),"Not Found")</f>
        <v>3</v>
      </c>
      <c r="AB4206" s="5" t="str">
        <f>IF(tbl_HRMaster[[#This Row],[Attrition]]="Yes","Left","Active")</f>
        <v>Left</v>
      </c>
      <c r="AC4206" s="5" t="str">
        <f>_xlfn.IFS(tbl_HRMaster[[#This Row],[Age]]&lt;25,"Under 25",tbl_HRMaster[[#This Row],[Age]]&lt;35,"25-34",tbl_HRMaster[[#This Row],[Age]]&lt;45,"35-44",tbl_HRMaster[[#This Row],[Age]]&lt;55,"45-54",TRUE,"Above 54")</f>
        <v>25-34</v>
      </c>
      <c r="AD4206" s="5" t="str">
        <f>_xlfn.IFS(
tbl_HRMaster[[#This Row],[YearsAtCompany]]&lt;2,"&lt; 2 Years",
tbl_HRMaster[[#This Row],[YearsAtCompany]]&lt;5,"2-4 Years",
tbl_HRMaster[[#This Row],[YearsAtCompany]]&lt;10,"5-9 Years",
TRUE,"10+ Years"
)</f>
        <v>10+ Years</v>
      </c>
      <c r="AE4206" s="5">
        <f>IF(tbl_HRMaster[[#This Row],[Attrition]]="Yes",1,0)</f>
        <v>1</v>
      </c>
    </row>
    <row r="4207" spans="1:31" x14ac:dyDescent="0.25">
      <c r="A4207">
        <v>34</v>
      </c>
      <c r="B4207" t="s">
        <v>28</v>
      </c>
      <c r="C4207" t="s">
        <v>22</v>
      </c>
      <c r="D4207" t="s">
        <v>30</v>
      </c>
      <c r="E4207">
        <v>7</v>
      </c>
      <c r="F4207">
        <v>1</v>
      </c>
      <c r="G4207" t="s">
        <v>38</v>
      </c>
      <c r="H4207">
        <v>3741</v>
      </c>
      <c r="I4207" t="s">
        <v>34</v>
      </c>
      <c r="J4207">
        <v>1</v>
      </c>
      <c r="K4207" t="s">
        <v>31</v>
      </c>
      <c r="L4207" t="s">
        <v>32</v>
      </c>
      <c r="M4207">
        <v>62880</v>
      </c>
      <c r="N4207">
        <v>0</v>
      </c>
      <c r="O4207">
        <v>15</v>
      </c>
      <c r="P4207">
        <v>1</v>
      </c>
      <c r="Q4207">
        <v>16</v>
      </c>
      <c r="R4207">
        <v>2</v>
      </c>
      <c r="S4207">
        <v>15</v>
      </c>
      <c r="T4207">
        <v>10</v>
      </c>
      <c r="U4207">
        <v>10</v>
      </c>
      <c r="V4207">
        <f>COUNTIF(tbl_HRMaster[EmployeeID],tbl_HRMaster[[#This Row],[EmployeeID]])</f>
        <v>1</v>
      </c>
      <c r="W4207">
        <f>IFERROR(INDEX(tbl_EmployeeSurvey[EnvironmentSatisfaction],MATCH(tbl_HRMaster[[#This Row],[EmployeeID]],tbl_EmployeeSurvey[EmployeeID],0)),"Not Found")</f>
        <v>1</v>
      </c>
      <c r="X4207">
        <f>IFERROR(INDEX(tbl_EmployeeSurvey[JobSatisfaction],MATCH(tbl_HRMaster[[#This Row],[EmployeeID]],tbl_EmployeeSurvey[EmployeeID],0)),"Not Found")</f>
        <v>2</v>
      </c>
      <c r="Y4207" s="5">
        <f>IFERROR(INDEX(tbl_EmployeeSurvey[WorkLifeBalance],MATCH(tbl_HRMaster[[#This Row],[EmployeeID]],tbl_EmployeeSurvey[EmployeeID],0)),"Not Found")</f>
        <v>4</v>
      </c>
      <c r="Z4207" s="5">
        <f>IFERROR(VLOOKUP(tbl_HRMaster[[#This Row],[EmployeeID]],tbl_ManagerSurvey[[EmployeeID]:[PerformanceRating]],2,FALSE),"Not Found")</f>
        <v>3</v>
      </c>
      <c r="AA4207" s="5">
        <f>IFERROR(VLOOKUP(tbl_HRMaster[[#This Row],[EmployeeID]],tbl_ManagerSurvey[[EmployeeID]:[PerformanceRating]],3,FALSE),"Not Found")</f>
        <v>3</v>
      </c>
      <c r="AB4207" s="5" t="str">
        <f>IF(tbl_HRMaster[[#This Row],[Attrition]]="Yes","Left","Active")</f>
        <v>Left</v>
      </c>
      <c r="AC4207" s="5" t="str">
        <f>_xlfn.IFS(tbl_HRMaster[[#This Row],[Age]]&lt;25,"Under 25",tbl_HRMaster[[#This Row],[Age]]&lt;35,"25-34",tbl_HRMaster[[#This Row],[Age]]&lt;45,"35-44",tbl_HRMaster[[#This Row],[Age]]&lt;55,"45-54",TRUE,"Above 54")</f>
        <v>25-34</v>
      </c>
      <c r="AD4207" s="5" t="str">
        <f>_xlfn.IFS(
tbl_HRMaster[[#This Row],[YearsAtCompany]]&lt;2,"&lt; 2 Years",
tbl_HRMaster[[#This Row],[YearsAtCompany]]&lt;5,"2-4 Years",
tbl_HRMaster[[#This Row],[YearsAtCompany]]&lt;10,"5-9 Years",
TRUE,"10+ Years"
)</f>
        <v>10+ Years</v>
      </c>
      <c r="AE4207" s="5">
        <f>IF(tbl_HRMaster[[#This Row],[Attrition]]="Yes",1,0)</f>
        <v>1</v>
      </c>
    </row>
    <row r="4208" spans="1:31" x14ac:dyDescent="0.25">
      <c r="A4208">
        <v>35</v>
      </c>
      <c r="B4208" t="s">
        <v>21</v>
      </c>
      <c r="C4208" t="s">
        <v>22</v>
      </c>
      <c r="D4208" t="s">
        <v>30</v>
      </c>
      <c r="E4208">
        <v>6</v>
      </c>
      <c r="F4208">
        <v>4</v>
      </c>
      <c r="G4208" t="s">
        <v>38</v>
      </c>
      <c r="H4208">
        <v>472</v>
      </c>
      <c r="I4208" t="s">
        <v>25</v>
      </c>
      <c r="J4208">
        <v>1</v>
      </c>
      <c r="K4208" t="s">
        <v>42</v>
      </c>
      <c r="L4208" t="s">
        <v>41</v>
      </c>
      <c r="M4208">
        <v>119960</v>
      </c>
      <c r="N4208">
        <v>1</v>
      </c>
      <c r="O4208">
        <v>19</v>
      </c>
      <c r="P4208">
        <v>2</v>
      </c>
      <c r="Q4208">
        <v>16</v>
      </c>
      <c r="R4208">
        <v>3</v>
      </c>
      <c r="S4208">
        <v>16</v>
      </c>
      <c r="T4208">
        <v>10</v>
      </c>
      <c r="U4208">
        <v>1</v>
      </c>
      <c r="V4208">
        <f>COUNTIF(tbl_HRMaster[EmployeeID],tbl_HRMaster[[#This Row],[EmployeeID]])</f>
        <v>1</v>
      </c>
      <c r="W4208">
        <f>IFERROR(INDEX(tbl_EmployeeSurvey[EnvironmentSatisfaction],MATCH(tbl_HRMaster[[#This Row],[EmployeeID]],tbl_EmployeeSurvey[EmployeeID],0)),"Not Found")</f>
        <v>3</v>
      </c>
      <c r="X4208">
        <f>IFERROR(INDEX(tbl_EmployeeSurvey[JobSatisfaction],MATCH(tbl_HRMaster[[#This Row],[EmployeeID]],tbl_EmployeeSurvey[EmployeeID],0)),"Not Found")</f>
        <v>3</v>
      </c>
      <c r="Y4208" s="5">
        <f>IFERROR(INDEX(tbl_EmployeeSurvey[WorkLifeBalance],MATCH(tbl_HRMaster[[#This Row],[EmployeeID]],tbl_EmployeeSurvey[EmployeeID],0)),"Not Found")</f>
        <v>2</v>
      </c>
      <c r="Z4208" s="5">
        <f>IFERROR(VLOOKUP(tbl_HRMaster[[#This Row],[EmployeeID]],tbl_ManagerSurvey[[EmployeeID]:[PerformanceRating]],2,FALSE),"Not Found")</f>
        <v>3</v>
      </c>
      <c r="AA4208" s="5">
        <f>IFERROR(VLOOKUP(tbl_HRMaster[[#This Row],[EmployeeID]],tbl_ManagerSurvey[[EmployeeID]:[PerformanceRating]],3,FALSE),"Not Found")</f>
        <v>3</v>
      </c>
      <c r="AB4208" s="5" t="str">
        <f>IF(tbl_HRMaster[[#This Row],[Attrition]]="Yes","Left","Active")</f>
        <v>Active</v>
      </c>
      <c r="AC4208" s="5" t="str">
        <f>_xlfn.IFS(tbl_HRMaster[[#This Row],[Age]]&lt;25,"Under 25",tbl_HRMaster[[#This Row],[Age]]&lt;35,"25-34",tbl_HRMaster[[#This Row],[Age]]&lt;45,"35-44",tbl_HRMaster[[#This Row],[Age]]&lt;55,"45-54",TRUE,"Above 54")</f>
        <v>35-44</v>
      </c>
      <c r="AD4208" s="5" t="str">
        <f>_xlfn.IFS(
tbl_HRMaster[[#This Row],[YearsAtCompany]]&lt;2,"&lt; 2 Years",
tbl_HRMaster[[#This Row],[YearsAtCompany]]&lt;5,"2-4 Years",
tbl_HRMaster[[#This Row],[YearsAtCompany]]&lt;10,"5-9 Years",
TRUE,"10+ Years"
)</f>
        <v>10+ Years</v>
      </c>
      <c r="AE4208" s="5">
        <f>IF(tbl_HRMaster[[#This Row],[Attrition]]="Yes",1,0)</f>
        <v>0</v>
      </c>
    </row>
    <row r="4209" spans="1:31" x14ac:dyDescent="0.25">
      <c r="A4209">
        <v>35</v>
      </c>
      <c r="B4209" t="s">
        <v>21</v>
      </c>
      <c r="C4209" t="s">
        <v>22</v>
      </c>
      <c r="D4209" t="s">
        <v>30</v>
      </c>
      <c r="E4209">
        <v>6</v>
      </c>
      <c r="F4209">
        <v>4</v>
      </c>
      <c r="G4209" t="s">
        <v>38</v>
      </c>
      <c r="H4209">
        <v>1942</v>
      </c>
      <c r="I4209" t="s">
        <v>25</v>
      </c>
      <c r="J4209">
        <v>1</v>
      </c>
      <c r="K4209" t="s">
        <v>42</v>
      </c>
      <c r="L4209" t="s">
        <v>41</v>
      </c>
      <c r="M4209">
        <v>119960</v>
      </c>
      <c r="N4209">
        <v>1</v>
      </c>
      <c r="O4209">
        <v>19</v>
      </c>
      <c r="P4209">
        <v>2</v>
      </c>
      <c r="Q4209">
        <v>16</v>
      </c>
      <c r="R4209">
        <v>3</v>
      </c>
      <c r="S4209">
        <v>16</v>
      </c>
      <c r="T4209">
        <v>10</v>
      </c>
      <c r="U4209">
        <v>1</v>
      </c>
      <c r="V4209">
        <f>COUNTIF(tbl_HRMaster[EmployeeID],tbl_HRMaster[[#This Row],[EmployeeID]])</f>
        <v>1</v>
      </c>
      <c r="W4209">
        <f>IFERROR(INDEX(tbl_EmployeeSurvey[EnvironmentSatisfaction],MATCH(tbl_HRMaster[[#This Row],[EmployeeID]],tbl_EmployeeSurvey[EmployeeID],0)),"Not Found")</f>
        <v>3</v>
      </c>
      <c r="X4209">
        <f>IFERROR(INDEX(tbl_EmployeeSurvey[JobSatisfaction],MATCH(tbl_HRMaster[[#This Row],[EmployeeID]],tbl_EmployeeSurvey[EmployeeID],0)),"Not Found")</f>
        <v>3</v>
      </c>
      <c r="Y4209" s="5">
        <f>IFERROR(INDEX(tbl_EmployeeSurvey[WorkLifeBalance],MATCH(tbl_HRMaster[[#This Row],[EmployeeID]],tbl_EmployeeSurvey[EmployeeID],0)),"Not Found")</f>
        <v>2</v>
      </c>
      <c r="Z4209" s="5">
        <f>IFERROR(VLOOKUP(tbl_HRMaster[[#This Row],[EmployeeID]],tbl_ManagerSurvey[[EmployeeID]:[PerformanceRating]],2,FALSE),"Not Found")</f>
        <v>3</v>
      </c>
      <c r="AA4209" s="5">
        <f>IFERROR(VLOOKUP(tbl_HRMaster[[#This Row],[EmployeeID]],tbl_ManagerSurvey[[EmployeeID]:[PerformanceRating]],3,FALSE),"Not Found")</f>
        <v>3</v>
      </c>
      <c r="AB4209" s="5" t="str">
        <f>IF(tbl_HRMaster[[#This Row],[Attrition]]="Yes","Left","Active")</f>
        <v>Active</v>
      </c>
      <c r="AC4209" s="5" t="str">
        <f>_xlfn.IFS(tbl_HRMaster[[#This Row],[Age]]&lt;25,"Under 25",tbl_HRMaster[[#This Row],[Age]]&lt;35,"25-34",tbl_HRMaster[[#This Row],[Age]]&lt;45,"35-44",tbl_HRMaster[[#This Row],[Age]]&lt;55,"45-54",TRUE,"Above 54")</f>
        <v>35-44</v>
      </c>
      <c r="AD4209" s="5" t="str">
        <f>_xlfn.IFS(
tbl_HRMaster[[#This Row],[YearsAtCompany]]&lt;2,"&lt; 2 Years",
tbl_HRMaster[[#This Row],[YearsAtCompany]]&lt;5,"2-4 Years",
tbl_HRMaster[[#This Row],[YearsAtCompany]]&lt;10,"5-9 Years",
TRUE,"10+ Years"
)</f>
        <v>10+ Years</v>
      </c>
      <c r="AE4209" s="5">
        <f>IF(tbl_HRMaster[[#This Row],[Attrition]]="Yes",1,0)</f>
        <v>0</v>
      </c>
    </row>
    <row r="4210" spans="1:31" x14ac:dyDescent="0.25">
      <c r="A4210">
        <v>35</v>
      </c>
      <c r="B4210" t="s">
        <v>21</v>
      </c>
      <c r="C4210" t="s">
        <v>22</v>
      </c>
      <c r="D4210" t="s">
        <v>30</v>
      </c>
      <c r="E4210">
        <v>6</v>
      </c>
      <c r="F4210">
        <v>4</v>
      </c>
      <c r="G4210" t="s">
        <v>38</v>
      </c>
      <c r="H4210">
        <v>3412</v>
      </c>
      <c r="I4210" t="s">
        <v>25</v>
      </c>
      <c r="J4210">
        <v>1</v>
      </c>
      <c r="K4210" t="s">
        <v>42</v>
      </c>
      <c r="L4210" t="s">
        <v>41</v>
      </c>
      <c r="M4210">
        <v>119960</v>
      </c>
      <c r="N4210">
        <v>1</v>
      </c>
      <c r="O4210">
        <v>19</v>
      </c>
      <c r="P4210">
        <v>2</v>
      </c>
      <c r="Q4210">
        <v>16</v>
      </c>
      <c r="R4210">
        <v>3</v>
      </c>
      <c r="S4210">
        <v>16</v>
      </c>
      <c r="T4210">
        <v>10</v>
      </c>
      <c r="U4210">
        <v>1</v>
      </c>
      <c r="V4210">
        <f>COUNTIF(tbl_HRMaster[EmployeeID],tbl_HRMaster[[#This Row],[EmployeeID]])</f>
        <v>1</v>
      </c>
      <c r="W4210">
        <f>IFERROR(INDEX(tbl_EmployeeSurvey[EnvironmentSatisfaction],MATCH(tbl_HRMaster[[#This Row],[EmployeeID]],tbl_EmployeeSurvey[EmployeeID],0)),"Not Found")</f>
        <v>3</v>
      </c>
      <c r="X4210">
        <f>IFERROR(INDEX(tbl_EmployeeSurvey[JobSatisfaction],MATCH(tbl_HRMaster[[#This Row],[EmployeeID]],tbl_EmployeeSurvey[EmployeeID],0)),"Not Found")</f>
        <v>3</v>
      </c>
      <c r="Y4210" s="5">
        <f>IFERROR(INDEX(tbl_EmployeeSurvey[WorkLifeBalance],MATCH(tbl_HRMaster[[#This Row],[EmployeeID]],tbl_EmployeeSurvey[EmployeeID],0)),"Not Found")</f>
        <v>2</v>
      </c>
      <c r="Z4210" s="5">
        <f>IFERROR(VLOOKUP(tbl_HRMaster[[#This Row],[EmployeeID]],tbl_ManagerSurvey[[EmployeeID]:[PerformanceRating]],2,FALSE),"Not Found")</f>
        <v>3</v>
      </c>
      <c r="AA4210" s="5">
        <f>IFERROR(VLOOKUP(tbl_HRMaster[[#This Row],[EmployeeID]],tbl_ManagerSurvey[[EmployeeID]:[PerformanceRating]],3,FALSE),"Not Found")</f>
        <v>3</v>
      </c>
      <c r="AB4210" s="5" t="str">
        <f>IF(tbl_HRMaster[[#This Row],[Attrition]]="Yes","Left","Active")</f>
        <v>Active</v>
      </c>
      <c r="AC4210" s="5" t="str">
        <f>_xlfn.IFS(tbl_HRMaster[[#This Row],[Age]]&lt;25,"Under 25",tbl_HRMaster[[#This Row],[Age]]&lt;35,"25-34",tbl_HRMaster[[#This Row],[Age]]&lt;45,"35-44",tbl_HRMaster[[#This Row],[Age]]&lt;55,"45-54",TRUE,"Above 54")</f>
        <v>35-44</v>
      </c>
      <c r="AD4210" s="5" t="str">
        <f>_xlfn.IFS(
tbl_HRMaster[[#This Row],[YearsAtCompany]]&lt;2,"&lt; 2 Years",
tbl_HRMaster[[#This Row],[YearsAtCompany]]&lt;5,"2-4 Years",
tbl_HRMaster[[#This Row],[YearsAtCompany]]&lt;10,"5-9 Years",
TRUE,"10+ Years"
)</f>
        <v>10+ Years</v>
      </c>
      <c r="AE4210" s="5">
        <f>IF(tbl_HRMaster[[#This Row],[Attrition]]="Yes",1,0)</f>
        <v>0</v>
      </c>
    </row>
    <row r="4211" spans="1:31" x14ac:dyDescent="0.25">
      <c r="A4211">
        <v>50</v>
      </c>
      <c r="B4211" t="s">
        <v>21</v>
      </c>
      <c r="C4211" t="s">
        <v>29</v>
      </c>
      <c r="D4211" t="s">
        <v>23</v>
      </c>
      <c r="E4211">
        <v>2</v>
      </c>
      <c r="F4211">
        <v>2</v>
      </c>
      <c r="G4211" t="s">
        <v>45</v>
      </c>
      <c r="H4211">
        <v>220</v>
      </c>
      <c r="I4211" t="s">
        <v>34</v>
      </c>
      <c r="J4211">
        <v>1</v>
      </c>
      <c r="K4211" t="s">
        <v>35</v>
      </c>
      <c r="L4211" t="s">
        <v>27</v>
      </c>
      <c r="M4211">
        <v>29600</v>
      </c>
      <c r="N4211">
        <v>1</v>
      </c>
      <c r="O4211">
        <v>14</v>
      </c>
      <c r="P4211">
        <v>3</v>
      </c>
      <c r="Q4211">
        <v>32</v>
      </c>
      <c r="R4211">
        <v>2</v>
      </c>
      <c r="S4211">
        <v>32</v>
      </c>
      <c r="T4211">
        <v>10</v>
      </c>
      <c r="U4211">
        <v>7</v>
      </c>
      <c r="V4211">
        <f>COUNTIF(tbl_HRMaster[EmployeeID],tbl_HRMaster[[#This Row],[EmployeeID]])</f>
        <v>1</v>
      </c>
      <c r="W4211">
        <f>IFERROR(INDEX(tbl_EmployeeSurvey[EnvironmentSatisfaction],MATCH(tbl_HRMaster[[#This Row],[EmployeeID]],tbl_EmployeeSurvey[EmployeeID],0)),"Not Found")</f>
        <v>1</v>
      </c>
      <c r="X4211">
        <f>IFERROR(INDEX(tbl_EmployeeSurvey[JobSatisfaction],MATCH(tbl_HRMaster[[#This Row],[EmployeeID]],tbl_EmployeeSurvey[EmployeeID],0)),"Not Found")</f>
        <v>2</v>
      </c>
      <c r="Y4211" s="5">
        <f>IFERROR(INDEX(tbl_EmployeeSurvey[WorkLifeBalance],MATCH(tbl_HRMaster[[#This Row],[EmployeeID]],tbl_EmployeeSurvey[EmployeeID],0)),"Not Found")</f>
        <v>3</v>
      </c>
      <c r="Z4211" s="5">
        <f>IFERROR(VLOOKUP(tbl_HRMaster[[#This Row],[EmployeeID]],tbl_ManagerSurvey[[EmployeeID]:[PerformanceRating]],2,FALSE),"Not Found")</f>
        <v>3</v>
      </c>
      <c r="AA4211" s="5">
        <f>IFERROR(VLOOKUP(tbl_HRMaster[[#This Row],[EmployeeID]],tbl_ManagerSurvey[[EmployeeID]:[PerformanceRating]],3,FALSE),"Not Found")</f>
        <v>3</v>
      </c>
      <c r="AB4211" s="5" t="str">
        <f>IF(tbl_HRMaster[[#This Row],[Attrition]]="Yes","Left","Active")</f>
        <v>Active</v>
      </c>
      <c r="AC4211" s="5" t="str">
        <f>_xlfn.IFS(tbl_HRMaster[[#This Row],[Age]]&lt;25,"Under 25",tbl_HRMaster[[#This Row],[Age]]&lt;35,"25-34",tbl_HRMaster[[#This Row],[Age]]&lt;45,"35-44",tbl_HRMaster[[#This Row],[Age]]&lt;55,"45-54",TRUE,"Above 54")</f>
        <v>45-54</v>
      </c>
      <c r="AD4211" s="5" t="str">
        <f>_xlfn.IFS(
tbl_HRMaster[[#This Row],[YearsAtCompany]]&lt;2,"&lt; 2 Years",
tbl_HRMaster[[#This Row],[YearsAtCompany]]&lt;5,"2-4 Years",
tbl_HRMaster[[#This Row],[YearsAtCompany]]&lt;10,"5-9 Years",
TRUE,"10+ Years"
)</f>
        <v>10+ Years</v>
      </c>
      <c r="AE4211" s="5">
        <f>IF(tbl_HRMaster[[#This Row],[Attrition]]="Yes",1,0)</f>
        <v>0</v>
      </c>
    </row>
    <row r="4212" spans="1:31" x14ac:dyDescent="0.25">
      <c r="A4212">
        <v>50</v>
      </c>
      <c r="B4212" t="s">
        <v>21</v>
      </c>
      <c r="C4212" t="s">
        <v>29</v>
      </c>
      <c r="D4212" t="s">
        <v>23</v>
      </c>
      <c r="E4212">
        <v>2</v>
      </c>
      <c r="F4212">
        <v>2</v>
      </c>
      <c r="G4212" t="s">
        <v>45</v>
      </c>
      <c r="H4212">
        <v>1690</v>
      </c>
      <c r="I4212" t="s">
        <v>34</v>
      </c>
      <c r="J4212">
        <v>1</v>
      </c>
      <c r="K4212" t="s">
        <v>35</v>
      </c>
      <c r="L4212" t="s">
        <v>27</v>
      </c>
      <c r="M4212">
        <v>29600</v>
      </c>
      <c r="N4212">
        <v>1</v>
      </c>
      <c r="O4212">
        <v>14</v>
      </c>
      <c r="P4212">
        <v>3</v>
      </c>
      <c r="Q4212">
        <v>32</v>
      </c>
      <c r="R4212">
        <v>2</v>
      </c>
      <c r="S4212">
        <v>32</v>
      </c>
      <c r="T4212">
        <v>10</v>
      </c>
      <c r="U4212">
        <v>7</v>
      </c>
      <c r="V4212">
        <f>COUNTIF(tbl_HRMaster[EmployeeID],tbl_HRMaster[[#This Row],[EmployeeID]])</f>
        <v>1</v>
      </c>
      <c r="W4212">
        <f>IFERROR(INDEX(tbl_EmployeeSurvey[EnvironmentSatisfaction],MATCH(tbl_HRMaster[[#This Row],[EmployeeID]],tbl_EmployeeSurvey[EmployeeID],0)),"Not Found")</f>
        <v>1</v>
      </c>
      <c r="X4212">
        <f>IFERROR(INDEX(tbl_EmployeeSurvey[JobSatisfaction],MATCH(tbl_HRMaster[[#This Row],[EmployeeID]],tbl_EmployeeSurvey[EmployeeID],0)),"Not Found")</f>
        <v>2</v>
      </c>
      <c r="Y4212" s="5">
        <f>IFERROR(INDEX(tbl_EmployeeSurvey[WorkLifeBalance],MATCH(tbl_HRMaster[[#This Row],[EmployeeID]],tbl_EmployeeSurvey[EmployeeID],0)),"Not Found")</f>
        <v>3</v>
      </c>
      <c r="Z4212" s="5">
        <f>IFERROR(VLOOKUP(tbl_HRMaster[[#This Row],[EmployeeID]],tbl_ManagerSurvey[[EmployeeID]:[PerformanceRating]],2,FALSE),"Not Found")</f>
        <v>3</v>
      </c>
      <c r="AA4212" s="5">
        <f>IFERROR(VLOOKUP(tbl_HRMaster[[#This Row],[EmployeeID]],tbl_ManagerSurvey[[EmployeeID]:[PerformanceRating]],3,FALSE),"Not Found")</f>
        <v>3</v>
      </c>
      <c r="AB4212" s="5" t="str">
        <f>IF(tbl_HRMaster[[#This Row],[Attrition]]="Yes","Left","Active")</f>
        <v>Active</v>
      </c>
      <c r="AC4212" s="5" t="str">
        <f>_xlfn.IFS(tbl_HRMaster[[#This Row],[Age]]&lt;25,"Under 25",tbl_HRMaster[[#This Row],[Age]]&lt;35,"25-34",tbl_HRMaster[[#This Row],[Age]]&lt;45,"35-44",tbl_HRMaster[[#This Row],[Age]]&lt;55,"45-54",TRUE,"Above 54")</f>
        <v>45-54</v>
      </c>
      <c r="AD4212" s="5" t="str">
        <f>_xlfn.IFS(
tbl_HRMaster[[#This Row],[YearsAtCompany]]&lt;2,"&lt; 2 Years",
tbl_HRMaster[[#This Row],[YearsAtCompany]]&lt;5,"2-4 Years",
tbl_HRMaster[[#This Row],[YearsAtCompany]]&lt;10,"5-9 Years",
TRUE,"10+ Years"
)</f>
        <v>10+ Years</v>
      </c>
      <c r="AE4212" s="5">
        <f>IF(tbl_HRMaster[[#This Row],[Attrition]]="Yes",1,0)</f>
        <v>0</v>
      </c>
    </row>
    <row r="4213" spans="1:31" x14ac:dyDescent="0.25">
      <c r="A4213">
        <v>50</v>
      </c>
      <c r="B4213" t="s">
        <v>21</v>
      </c>
      <c r="C4213" t="s">
        <v>29</v>
      </c>
      <c r="D4213" t="s">
        <v>23</v>
      </c>
      <c r="E4213">
        <v>2</v>
      </c>
      <c r="F4213">
        <v>2</v>
      </c>
      <c r="G4213" t="s">
        <v>45</v>
      </c>
      <c r="H4213">
        <v>3160</v>
      </c>
      <c r="I4213" t="s">
        <v>34</v>
      </c>
      <c r="J4213">
        <v>1</v>
      </c>
      <c r="K4213" t="s">
        <v>35</v>
      </c>
      <c r="L4213" t="s">
        <v>27</v>
      </c>
      <c r="M4213">
        <v>29600</v>
      </c>
      <c r="N4213">
        <v>1</v>
      </c>
      <c r="O4213">
        <v>14</v>
      </c>
      <c r="P4213">
        <v>3</v>
      </c>
      <c r="Q4213">
        <v>32</v>
      </c>
      <c r="R4213">
        <v>2</v>
      </c>
      <c r="S4213">
        <v>32</v>
      </c>
      <c r="T4213">
        <v>10</v>
      </c>
      <c r="U4213">
        <v>7</v>
      </c>
      <c r="V4213">
        <f>COUNTIF(tbl_HRMaster[EmployeeID],tbl_HRMaster[[#This Row],[EmployeeID]])</f>
        <v>1</v>
      </c>
      <c r="W4213">
        <f>IFERROR(INDEX(tbl_EmployeeSurvey[EnvironmentSatisfaction],MATCH(tbl_HRMaster[[#This Row],[EmployeeID]],tbl_EmployeeSurvey[EmployeeID],0)),"Not Found")</f>
        <v>1</v>
      </c>
      <c r="X4213">
        <f>IFERROR(INDEX(tbl_EmployeeSurvey[JobSatisfaction],MATCH(tbl_HRMaster[[#This Row],[EmployeeID]],tbl_EmployeeSurvey[EmployeeID],0)),"Not Found")</f>
        <v>2</v>
      </c>
      <c r="Y4213" s="5">
        <f>IFERROR(INDEX(tbl_EmployeeSurvey[WorkLifeBalance],MATCH(tbl_HRMaster[[#This Row],[EmployeeID]],tbl_EmployeeSurvey[EmployeeID],0)),"Not Found")</f>
        <v>3</v>
      </c>
      <c r="Z4213" s="5">
        <f>IFERROR(VLOOKUP(tbl_HRMaster[[#This Row],[EmployeeID]],tbl_ManagerSurvey[[EmployeeID]:[PerformanceRating]],2,FALSE),"Not Found")</f>
        <v>3</v>
      </c>
      <c r="AA4213" s="5">
        <f>IFERROR(VLOOKUP(tbl_HRMaster[[#This Row],[EmployeeID]],tbl_ManagerSurvey[[EmployeeID]:[PerformanceRating]],3,FALSE),"Not Found")</f>
        <v>3</v>
      </c>
      <c r="AB4213" s="5" t="str">
        <f>IF(tbl_HRMaster[[#This Row],[Attrition]]="Yes","Left","Active")</f>
        <v>Active</v>
      </c>
      <c r="AC4213" s="5" t="str">
        <f>_xlfn.IFS(tbl_HRMaster[[#This Row],[Age]]&lt;25,"Under 25",tbl_HRMaster[[#This Row],[Age]]&lt;35,"25-34",tbl_HRMaster[[#This Row],[Age]]&lt;45,"35-44",tbl_HRMaster[[#This Row],[Age]]&lt;55,"45-54",TRUE,"Above 54")</f>
        <v>45-54</v>
      </c>
      <c r="AD4213" s="5" t="str">
        <f>_xlfn.IFS(
tbl_HRMaster[[#This Row],[YearsAtCompany]]&lt;2,"&lt; 2 Years",
tbl_HRMaster[[#This Row],[YearsAtCompany]]&lt;5,"2-4 Years",
tbl_HRMaster[[#This Row],[YearsAtCompany]]&lt;10,"5-9 Years",
TRUE,"10+ Years"
)</f>
        <v>10+ Years</v>
      </c>
      <c r="AE4213" s="5">
        <f>IF(tbl_HRMaster[[#This Row],[Attrition]]="Yes",1,0)</f>
        <v>0</v>
      </c>
    </row>
    <row r="4214" spans="1:31" x14ac:dyDescent="0.25">
      <c r="A4214">
        <v>40</v>
      </c>
      <c r="B4214" t="s">
        <v>21</v>
      </c>
      <c r="C4214" t="s">
        <v>22</v>
      </c>
      <c r="D4214" t="s">
        <v>23</v>
      </c>
      <c r="E4214">
        <v>1</v>
      </c>
      <c r="F4214">
        <v>4</v>
      </c>
      <c r="G4214" t="s">
        <v>45</v>
      </c>
      <c r="H4214">
        <v>528</v>
      </c>
      <c r="I4214" t="s">
        <v>34</v>
      </c>
      <c r="J4214">
        <v>1</v>
      </c>
      <c r="K4214" t="s">
        <v>35</v>
      </c>
      <c r="L4214" t="s">
        <v>27</v>
      </c>
      <c r="M4214">
        <v>48690</v>
      </c>
      <c r="N4214">
        <v>4</v>
      </c>
      <c r="O4214">
        <v>12</v>
      </c>
      <c r="P4214">
        <v>0</v>
      </c>
      <c r="Q4214">
        <v>14</v>
      </c>
      <c r="R4214">
        <v>2</v>
      </c>
      <c r="S4214">
        <v>11</v>
      </c>
      <c r="T4214">
        <v>11</v>
      </c>
      <c r="U4214">
        <v>1</v>
      </c>
      <c r="V4214">
        <f>COUNTIF(tbl_HRMaster[EmployeeID],tbl_HRMaster[[#This Row],[EmployeeID]])</f>
        <v>1</v>
      </c>
      <c r="W4214">
        <f>IFERROR(INDEX(tbl_EmployeeSurvey[EnvironmentSatisfaction],MATCH(tbl_HRMaster[[#This Row],[EmployeeID]],tbl_EmployeeSurvey[EmployeeID],0)),"Not Found")</f>
        <v>1</v>
      </c>
      <c r="X4214">
        <f>IFERROR(INDEX(tbl_EmployeeSurvey[JobSatisfaction],MATCH(tbl_HRMaster[[#This Row],[EmployeeID]],tbl_EmployeeSurvey[EmployeeID],0)),"Not Found")</f>
        <v>4</v>
      </c>
      <c r="Y4214" s="5">
        <f>IFERROR(INDEX(tbl_EmployeeSurvey[WorkLifeBalance],MATCH(tbl_HRMaster[[#This Row],[EmployeeID]],tbl_EmployeeSurvey[EmployeeID],0)),"Not Found")</f>
        <v>3</v>
      </c>
      <c r="Z4214" s="5">
        <f>IFERROR(VLOOKUP(tbl_HRMaster[[#This Row],[EmployeeID]],tbl_ManagerSurvey[[EmployeeID]:[PerformanceRating]],2,FALSE),"Not Found")</f>
        <v>3</v>
      </c>
      <c r="AA4214" s="5">
        <f>IFERROR(VLOOKUP(tbl_HRMaster[[#This Row],[EmployeeID]],tbl_ManagerSurvey[[EmployeeID]:[PerformanceRating]],3,FALSE),"Not Found")</f>
        <v>3</v>
      </c>
      <c r="AB4214" s="5" t="str">
        <f>IF(tbl_HRMaster[[#This Row],[Attrition]]="Yes","Left","Active")</f>
        <v>Active</v>
      </c>
      <c r="AC4214" s="5" t="str">
        <f>_xlfn.IFS(tbl_HRMaster[[#This Row],[Age]]&lt;25,"Under 25",tbl_HRMaster[[#This Row],[Age]]&lt;35,"25-34",tbl_HRMaster[[#This Row],[Age]]&lt;45,"35-44",tbl_HRMaster[[#This Row],[Age]]&lt;55,"45-54",TRUE,"Above 54")</f>
        <v>35-44</v>
      </c>
      <c r="AD4214" s="5" t="str">
        <f>_xlfn.IFS(
tbl_HRMaster[[#This Row],[YearsAtCompany]]&lt;2,"&lt; 2 Years",
tbl_HRMaster[[#This Row],[YearsAtCompany]]&lt;5,"2-4 Years",
tbl_HRMaster[[#This Row],[YearsAtCompany]]&lt;10,"5-9 Years",
TRUE,"10+ Years"
)</f>
        <v>10+ Years</v>
      </c>
      <c r="AE4214" s="5">
        <f>IF(tbl_HRMaster[[#This Row],[Attrition]]="Yes",1,0)</f>
        <v>0</v>
      </c>
    </row>
    <row r="4215" spans="1:31" x14ac:dyDescent="0.25">
      <c r="A4215">
        <v>40</v>
      </c>
      <c r="B4215" t="s">
        <v>21</v>
      </c>
      <c r="C4215" t="s">
        <v>22</v>
      </c>
      <c r="D4215" t="s">
        <v>23</v>
      </c>
      <c r="E4215">
        <v>1</v>
      </c>
      <c r="F4215">
        <v>4</v>
      </c>
      <c r="G4215" t="s">
        <v>45</v>
      </c>
      <c r="H4215">
        <v>1998</v>
      </c>
      <c r="I4215" t="s">
        <v>34</v>
      </c>
      <c r="J4215">
        <v>1</v>
      </c>
      <c r="K4215" t="s">
        <v>35</v>
      </c>
      <c r="L4215" t="s">
        <v>27</v>
      </c>
      <c r="M4215">
        <v>48690</v>
      </c>
      <c r="N4215">
        <v>4</v>
      </c>
      <c r="O4215">
        <v>12</v>
      </c>
      <c r="P4215">
        <v>0</v>
      </c>
      <c r="Q4215">
        <v>14</v>
      </c>
      <c r="R4215">
        <v>2</v>
      </c>
      <c r="S4215">
        <v>11</v>
      </c>
      <c r="T4215">
        <v>11</v>
      </c>
      <c r="U4215">
        <v>1</v>
      </c>
      <c r="V4215">
        <f>COUNTIF(tbl_HRMaster[EmployeeID],tbl_HRMaster[[#This Row],[EmployeeID]])</f>
        <v>1</v>
      </c>
      <c r="W4215">
        <f>IFERROR(INDEX(tbl_EmployeeSurvey[EnvironmentSatisfaction],MATCH(tbl_HRMaster[[#This Row],[EmployeeID]],tbl_EmployeeSurvey[EmployeeID],0)),"Not Found")</f>
        <v>1</v>
      </c>
      <c r="X4215">
        <f>IFERROR(INDEX(tbl_EmployeeSurvey[JobSatisfaction],MATCH(tbl_HRMaster[[#This Row],[EmployeeID]],tbl_EmployeeSurvey[EmployeeID],0)),"Not Found")</f>
        <v>4</v>
      </c>
      <c r="Y4215" s="5">
        <f>IFERROR(INDEX(tbl_EmployeeSurvey[WorkLifeBalance],MATCH(tbl_HRMaster[[#This Row],[EmployeeID]],tbl_EmployeeSurvey[EmployeeID],0)),"Not Found")</f>
        <v>3</v>
      </c>
      <c r="Z4215" s="5">
        <f>IFERROR(VLOOKUP(tbl_HRMaster[[#This Row],[EmployeeID]],tbl_ManagerSurvey[[EmployeeID]:[PerformanceRating]],2,FALSE),"Not Found")</f>
        <v>3</v>
      </c>
      <c r="AA4215" s="5">
        <f>IFERROR(VLOOKUP(tbl_HRMaster[[#This Row],[EmployeeID]],tbl_ManagerSurvey[[EmployeeID]:[PerformanceRating]],3,FALSE),"Not Found")</f>
        <v>3</v>
      </c>
      <c r="AB4215" s="5" t="str">
        <f>IF(tbl_HRMaster[[#This Row],[Attrition]]="Yes","Left","Active")</f>
        <v>Active</v>
      </c>
      <c r="AC4215" s="5" t="str">
        <f>_xlfn.IFS(tbl_HRMaster[[#This Row],[Age]]&lt;25,"Under 25",tbl_HRMaster[[#This Row],[Age]]&lt;35,"25-34",tbl_HRMaster[[#This Row],[Age]]&lt;45,"35-44",tbl_HRMaster[[#This Row],[Age]]&lt;55,"45-54",TRUE,"Above 54")</f>
        <v>35-44</v>
      </c>
      <c r="AD4215" s="5" t="str">
        <f>_xlfn.IFS(
tbl_HRMaster[[#This Row],[YearsAtCompany]]&lt;2,"&lt; 2 Years",
tbl_HRMaster[[#This Row],[YearsAtCompany]]&lt;5,"2-4 Years",
tbl_HRMaster[[#This Row],[YearsAtCompany]]&lt;10,"5-9 Years",
TRUE,"10+ Years"
)</f>
        <v>10+ Years</v>
      </c>
      <c r="AE4215" s="5">
        <f>IF(tbl_HRMaster[[#This Row],[Attrition]]="Yes",1,0)</f>
        <v>0</v>
      </c>
    </row>
    <row r="4216" spans="1:31" x14ac:dyDescent="0.25">
      <c r="A4216">
        <v>40</v>
      </c>
      <c r="B4216" t="s">
        <v>21</v>
      </c>
      <c r="C4216" t="s">
        <v>22</v>
      </c>
      <c r="D4216" t="s">
        <v>23</v>
      </c>
      <c r="E4216">
        <v>1</v>
      </c>
      <c r="F4216">
        <v>4</v>
      </c>
      <c r="G4216" t="s">
        <v>45</v>
      </c>
      <c r="H4216">
        <v>3468</v>
      </c>
      <c r="I4216" t="s">
        <v>34</v>
      </c>
      <c r="J4216">
        <v>1</v>
      </c>
      <c r="K4216" t="s">
        <v>35</v>
      </c>
      <c r="L4216" t="s">
        <v>27</v>
      </c>
      <c r="M4216">
        <v>48690</v>
      </c>
      <c r="N4216">
        <v>4</v>
      </c>
      <c r="O4216">
        <v>12</v>
      </c>
      <c r="P4216">
        <v>0</v>
      </c>
      <c r="Q4216">
        <v>14</v>
      </c>
      <c r="R4216">
        <v>2</v>
      </c>
      <c r="S4216">
        <v>11</v>
      </c>
      <c r="T4216">
        <v>11</v>
      </c>
      <c r="U4216">
        <v>1</v>
      </c>
      <c r="V4216">
        <f>COUNTIF(tbl_HRMaster[EmployeeID],tbl_HRMaster[[#This Row],[EmployeeID]])</f>
        <v>1</v>
      </c>
      <c r="W4216">
        <f>IFERROR(INDEX(tbl_EmployeeSurvey[EnvironmentSatisfaction],MATCH(tbl_HRMaster[[#This Row],[EmployeeID]],tbl_EmployeeSurvey[EmployeeID],0)),"Not Found")</f>
        <v>1</v>
      </c>
      <c r="X4216">
        <f>IFERROR(INDEX(tbl_EmployeeSurvey[JobSatisfaction],MATCH(tbl_HRMaster[[#This Row],[EmployeeID]],tbl_EmployeeSurvey[EmployeeID],0)),"Not Found")</f>
        <v>4</v>
      </c>
      <c r="Y4216" s="5">
        <f>IFERROR(INDEX(tbl_EmployeeSurvey[WorkLifeBalance],MATCH(tbl_HRMaster[[#This Row],[EmployeeID]],tbl_EmployeeSurvey[EmployeeID],0)),"Not Found")</f>
        <v>3</v>
      </c>
      <c r="Z4216" s="5">
        <f>IFERROR(VLOOKUP(tbl_HRMaster[[#This Row],[EmployeeID]],tbl_ManagerSurvey[[EmployeeID]:[PerformanceRating]],2,FALSE),"Not Found")</f>
        <v>3</v>
      </c>
      <c r="AA4216" s="5">
        <f>IFERROR(VLOOKUP(tbl_HRMaster[[#This Row],[EmployeeID]],tbl_ManagerSurvey[[EmployeeID]:[PerformanceRating]],3,FALSE),"Not Found")</f>
        <v>3</v>
      </c>
      <c r="AB4216" s="5" t="str">
        <f>IF(tbl_HRMaster[[#This Row],[Attrition]]="Yes","Left","Active")</f>
        <v>Active</v>
      </c>
      <c r="AC4216" s="5" t="str">
        <f>_xlfn.IFS(tbl_HRMaster[[#This Row],[Age]]&lt;25,"Under 25",tbl_HRMaster[[#This Row],[Age]]&lt;35,"25-34",tbl_HRMaster[[#This Row],[Age]]&lt;45,"35-44",tbl_HRMaster[[#This Row],[Age]]&lt;55,"45-54",TRUE,"Above 54")</f>
        <v>35-44</v>
      </c>
      <c r="AD4216" s="5" t="str">
        <f>_xlfn.IFS(
tbl_HRMaster[[#This Row],[YearsAtCompany]]&lt;2,"&lt; 2 Years",
tbl_HRMaster[[#This Row],[YearsAtCompany]]&lt;5,"2-4 Years",
tbl_HRMaster[[#This Row],[YearsAtCompany]]&lt;10,"5-9 Years",
TRUE,"10+ Years"
)</f>
        <v>10+ Years</v>
      </c>
      <c r="AE4216" s="5">
        <f>IF(tbl_HRMaster[[#This Row],[Attrition]]="Yes",1,0)</f>
        <v>0</v>
      </c>
    </row>
    <row r="4217" spans="1:31" x14ac:dyDescent="0.25">
      <c r="A4217">
        <v>40</v>
      </c>
      <c r="B4217" t="s">
        <v>21</v>
      </c>
      <c r="C4217" t="s">
        <v>22</v>
      </c>
      <c r="D4217" t="s">
        <v>30</v>
      </c>
      <c r="E4217">
        <v>3</v>
      </c>
      <c r="F4217">
        <v>3</v>
      </c>
      <c r="G4217" t="s">
        <v>24</v>
      </c>
      <c r="H4217">
        <v>721</v>
      </c>
      <c r="I4217" t="s">
        <v>34</v>
      </c>
      <c r="J4217">
        <v>2</v>
      </c>
      <c r="K4217" t="s">
        <v>35</v>
      </c>
      <c r="L4217" t="s">
        <v>41</v>
      </c>
      <c r="M4217">
        <v>45770</v>
      </c>
      <c r="N4217">
        <v>5</v>
      </c>
      <c r="O4217">
        <v>11</v>
      </c>
      <c r="P4217">
        <v>1</v>
      </c>
      <c r="Q4217">
        <v>15</v>
      </c>
      <c r="R4217">
        <v>3</v>
      </c>
      <c r="S4217">
        <v>12</v>
      </c>
      <c r="T4217">
        <v>11</v>
      </c>
      <c r="U4217">
        <v>8</v>
      </c>
      <c r="V4217">
        <f>COUNTIF(tbl_HRMaster[EmployeeID],tbl_HRMaster[[#This Row],[EmployeeID]])</f>
        <v>1</v>
      </c>
      <c r="W4217">
        <f>IFERROR(INDEX(tbl_EmployeeSurvey[EnvironmentSatisfaction],MATCH(tbl_HRMaster[[#This Row],[EmployeeID]],tbl_EmployeeSurvey[EmployeeID],0)),"Not Found")</f>
        <v>2</v>
      </c>
      <c r="X4217">
        <f>IFERROR(INDEX(tbl_EmployeeSurvey[JobSatisfaction],MATCH(tbl_HRMaster[[#This Row],[EmployeeID]],tbl_EmployeeSurvey[EmployeeID],0)),"Not Found")</f>
        <v>3</v>
      </c>
      <c r="Y4217" s="5">
        <f>IFERROR(INDEX(tbl_EmployeeSurvey[WorkLifeBalance],MATCH(tbl_HRMaster[[#This Row],[EmployeeID]],tbl_EmployeeSurvey[EmployeeID],0)),"Not Found")</f>
        <v>3</v>
      </c>
      <c r="Z4217" s="5">
        <f>IFERROR(VLOOKUP(tbl_HRMaster[[#This Row],[EmployeeID]],tbl_ManagerSurvey[[EmployeeID]:[PerformanceRating]],2,FALSE),"Not Found")</f>
        <v>2</v>
      </c>
      <c r="AA4217" s="5">
        <f>IFERROR(VLOOKUP(tbl_HRMaster[[#This Row],[EmployeeID]],tbl_ManagerSurvey[[EmployeeID]:[PerformanceRating]],3,FALSE),"Not Found")</f>
        <v>3</v>
      </c>
      <c r="AB4217" s="5" t="str">
        <f>IF(tbl_HRMaster[[#This Row],[Attrition]]="Yes","Left","Active")</f>
        <v>Active</v>
      </c>
      <c r="AC4217" s="5" t="str">
        <f>_xlfn.IFS(tbl_HRMaster[[#This Row],[Age]]&lt;25,"Under 25",tbl_HRMaster[[#This Row],[Age]]&lt;35,"25-34",tbl_HRMaster[[#This Row],[Age]]&lt;45,"35-44",tbl_HRMaster[[#This Row],[Age]]&lt;55,"45-54",TRUE,"Above 54")</f>
        <v>35-44</v>
      </c>
      <c r="AD4217" s="5" t="str">
        <f>_xlfn.IFS(
tbl_HRMaster[[#This Row],[YearsAtCompany]]&lt;2,"&lt; 2 Years",
tbl_HRMaster[[#This Row],[YearsAtCompany]]&lt;5,"2-4 Years",
tbl_HRMaster[[#This Row],[YearsAtCompany]]&lt;10,"5-9 Years",
TRUE,"10+ Years"
)</f>
        <v>10+ Years</v>
      </c>
      <c r="AE4217" s="5">
        <f>IF(tbl_HRMaster[[#This Row],[Attrition]]="Yes",1,0)</f>
        <v>0</v>
      </c>
    </row>
    <row r="4218" spans="1:31" x14ac:dyDescent="0.25">
      <c r="A4218">
        <v>40</v>
      </c>
      <c r="B4218" t="s">
        <v>21</v>
      </c>
      <c r="C4218" t="s">
        <v>22</v>
      </c>
      <c r="D4218" t="s">
        <v>30</v>
      </c>
      <c r="E4218">
        <v>3</v>
      </c>
      <c r="F4218">
        <v>3</v>
      </c>
      <c r="G4218" t="s">
        <v>24</v>
      </c>
      <c r="H4218">
        <v>2191</v>
      </c>
      <c r="I4218" t="s">
        <v>34</v>
      </c>
      <c r="J4218">
        <v>2</v>
      </c>
      <c r="K4218" t="s">
        <v>35</v>
      </c>
      <c r="L4218" t="s">
        <v>41</v>
      </c>
      <c r="M4218">
        <v>45770</v>
      </c>
      <c r="N4218">
        <v>5</v>
      </c>
      <c r="O4218">
        <v>11</v>
      </c>
      <c r="P4218">
        <v>1</v>
      </c>
      <c r="Q4218">
        <v>15</v>
      </c>
      <c r="R4218">
        <v>3</v>
      </c>
      <c r="S4218">
        <v>12</v>
      </c>
      <c r="T4218">
        <v>11</v>
      </c>
      <c r="U4218">
        <v>8</v>
      </c>
      <c r="V4218">
        <f>COUNTIF(tbl_HRMaster[EmployeeID],tbl_HRMaster[[#This Row],[EmployeeID]])</f>
        <v>1</v>
      </c>
      <c r="W4218">
        <f>IFERROR(INDEX(tbl_EmployeeSurvey[EnvironmentSatisfaction],MATCH(tbl_HRMaster[[#This Row],[EmployeeID]],tbl_EmployeeSurvey[EmployeeID],0)),"Not Found")</f>
        <v>2</v>
      </c>
      <c r="X4218">
        <f>IFERROR(INDEX(tbl_EmployeeSurvey[JobSatisfaction],MATCH(tbl_HRMaster[[#This Row],[EmployeeID]],tbl_EmployeeSurvey[EmployeeID],0)),"Not Found")</f>
        <v>3</v>
      </c>
      <c r="Y4218" s="5">
        <f>IFERROR(INDEX(tbl_EmployeeSurvey[WorkLifeBalance],MATCH(tbl_HRMaster[[#This Row],[EmployeeID]],tbl_EmployeeSurvey[EmployeeID],0)),"Not Found")</f>
        <v>3</v>
      </c>
      <c r="Z4218" s="5">
        <f>IFERROR(VLOOKUP(tbl_HRMaster[[#This Row],[EmployeeID]],tbl_ManagerSurvey[[EmployeeID]:[PerformanceRating]],2,FALSE),"Not Found")</f>
        <v>2</v>
      </c>
      <c r="AA4218" s="5">
        <f>IFERROR(VLOOKUP(tbl_HRMaster[[#This Row],[EmployeeID]],tbl_ManagerSurvey[[EmployeeID]:[PerformanceRating]],3,FALSE),"Not Found")</f>
        <v>3</v>
      </c>
      <c r="AB4218" s="5" t="str">
        <f>IF(tbl_HRMaster[[#This Row],[Attrition]]="Yes","Left","Active")</f>
        <v>Active</v>
      </c>
      <c r="AC4218" s="5" t="str">
        <f>_xlfn.IFS(tbl_HRMaster[[#This Row],[Age]]&lt;25,"Under 25",tbl_HRMaster[[#This Row],[Age]]&lt;35,"25-34",tbl_HRMaster[[#This Row],[Age]]&lt;45,"35-44",tbl_HRMaster[[#This Row],[Age]]&lt;55,"45-54",TRUE,"Above 54")</f>
        <v>35-44</v>
      </c>
      <c r="AD4218" s="5" t="str">
        <f>_xlfn.IFS(
tbl_HRMaster[[#This Row],[YearsAtCompany]]&lt;2,"&lt; 2 Years",
tbl_HRMaster[[#This Row],[YearsAtCompany]]&lt;5,"2-4 Years",
tbl_HRMaster[[#This Row],[YearsAtCompany]]&lt;10,"5-9 Years",
TRUE,"10+ Years"
)</f>
        <v>10+ Years</v>
      </c>
      <c r="AE4218" s="5">
        <f>IF(tbl_HRMaster[[#This Row],[Attrition]]="Yes",1,0)</f>
        <v>0</v>
      </c>
    </row>
    <row r="4219" spans="1:31" x14ac:dyDescent="0.25">
      <c r="A4219">
        <v>40</v>
      </c>
      <c r="B4219" t="s">
        <v>21</v>
      </c>
      <c r="C4219" t="s">
        <v>22</v>
      </c>
      <c r="D4219" t="s">
        <v>30</v>
      </c>
      <c r="E4219">
        <v>3</v>
      </c>
      <c r="F4219">
        <v>3</v>
      </c>
      <c r="G4219" t="s">
        <v>24</v>
      </c>
      <c r="H4219">
        <v>3661</v>
      </c>
      <c r="I4219" t="s">
        <v>34</v>
      </c>
      <c r="J4219">
        <v>2</v>
      </c>
      <c r="K4219" t="s">
        <v>35</v>
      </c>
      <c r="L4219" t="s">
        <v>41</v>
      </c>
      <c r="M4219">
        <v>45770</v>
      </c>
      <c r="N4219">
        <v>5</v>
      </c>
      <c r="O4219">
        <v>11</v>
      </c>
      <c r="P4219">
        <v>1</v>
      </c>
      <c r="Q4219">
        <v>15</v>
      </c>
      <c r="R4219">
        <v>3</v>
      </c>
      <c r="S4219">
        <v>12</v>
      </c>
      <c r="T4219">
        <v>11</v>
      </c>
      <c r="U4219">
        <v>8</v>
      </c>
      <c r="V4219">
        <f>COUNTIF(tbl_HRMaster[EmployeeID],tbl_HRMaster[[#This Row],[EmployeeID]])</f>
        <v>1</v>
      </c>
      <c r="W4219">
        <f>IFERROR(INDEX(tbl_EmployeeSurvey[EnvironmentSatisfaction],MATCH(tbl_HRMaster[[#This Row],[EmployeeID]],tbl_EmployeeSurvey[EmployeeID],0)),"Not Found")</f>
        <v>2</v>
      </c>
      <c r="X4219">
        <f>IFERROR(INDEX(tbl_EmployeeSurvey[JobSatisfaction],MATCH(tbl_HRMaster[[#This Row],[EmployeeID]],tbl_EmployeeSurvey[EmployeeID],0)),"Not Found")</f>
        <v>3</v>
      </c>
      <c r="Y4219" s="5">
        <f>IFERROR(INDEX(tbl_EmployeeSurvey[WorkLifeBalance],MATCH(tbl_HRMaster[[#This Row],[EmployeeID]],tbl_EmployeeSurvey[EmployeeID],0)),"Not Found")</f>
        <v>3</v>
      </c>
      <c r="Z4219" s="5">
        <f>IFERROR(VLOOKUP(tbl_HRMaster[[#This Row],[EmployeeID]],tbl_ManagerSurvey[[EmployeeID]:[PerformanceRating]],2,FALSE),"Not Found")</f>
        <v>2</v>
      </c>
      <c r="AA4219" s="5">
        <f>IFERROR(VLOOKUP(tbl_HRMaster[[#This Row],[EmployeeID]],tbl_ManagerSurvey[[EmployeeID]:[PerformanceRating]],3,FALSE),"Not Found")</f>
        <v>3</v>
      </c>
      <c r="AB4219" s="5" t="str">
        <f>IF(tbl_HRMaster[[#This Row],[Attrition]]="Yes","Left","Active")</f>
        <v>Active</v>
      </c>
      <c r="AC4219" s="5" t="str">
        <f>_xlfn.IFS(tbl_HRMaster[[#This Row],[Age]]&lt;25,"Under 25",tbl_HRMaster[[#This Row],[Age]]&lt;35,"25-34",tbl_HRMaster[[#This Row],[Age]]&lt;45,"35-44",tbl_HRMaster[[#This Row],[Age]]&lt;55,"45-54",TRUE,"Above 54")</f>
        <v>35-44</v>
      </c>
      <c r="AD4219" s="5" t="str">
        <f>_xlfn.IFS(
tbl_HRMaster[[#This Row],[YearsAtCompany]]&lt;2,"&lt; 2 Years",
tbl_HRMaster[[#This Row],[YearsAtCompany]]&lt;5,"2-4 Years",
tbl_HRMaster[[#This Row],[YearsAtCompany]]&lt;10,"5-9 Years",
TRUE,"10+ Years"
)</f>
        <v>10+ Years</v>
      </c>
      <c r="AE4219" s="5">
        <f>IF(tbl_HRMaster[[#This Row],[Attrition]]="Yes",1,0)</f>
        <v>0</v>
      </c>
    </row>
    <row r="4220" spans="1:31" x14ac:dyDescent="0.25">
      <c r="A4220">
        <v>44</v>
      </c>
      <c r="B4220" t="s">
        <v>21</v>
      </c>
      <c r="C4220" t="s">
        <v>22</v>
      </c>
      <c r="D4220" t="s">
        <v>30</v>
      </c>
      <c r="E4220">
        <v>16</v>
      </c>
      <c r="F4220">
        <v>3</v>
      </c>
      <c r="G4220" t="s">
        <v>24</v>
      </c>
      <c r="H4220">
        <v>493</v>
      </c>
      <c r="I4220" t="s">
        <v>25</v>
      </c>
      <c r="J4220">
        <v>1</v>
      </c>
      <c r="K4220" t="s">
        <v>26</v>
      </c>
      <c r="L4220" t="s">
        <v>27</v>
      </c>
      <c r="M4220">
        <v>80200</v>
      </c>
      <c r="N4220">
        <v>3</v>
      </c>
      <c r="O4220">
        <v>11</v>
      </c>
      <c r="P4220">
        <v>1</v>
      </c>
      <c r="Q4220">
        <v>23</v>
      </c>
      <c r="R4220">
        <v>2</v>
      </c>
      <c r="S4220">
        <v>12</v>
      </c>
      <c r="T4220">
        <v>11</v>
      </c>
      <c r="U4220">
        <v>11</v>
      </c>
      <c r="V4220">
        <f>COUNTIF(tbl_HRMaster[EmployeeID],tbl_HRMaster[[#This Row],[EmployeeID]])</f>
        <v>1</v>
      </c>
      <c r="W4220">
        <f>IFERROR(INDEX(tbl_EmployeeSurvey[EnvironmentSatisfaction],MATCH(tbl_HRMaster[[#This Row],[EmployeeID]],tbl_EmployeeSurvey[EmployeeID],0)),"Not Found")</f>
        <v>4</v>
      </c>
      <c r="X4220">
        <f>IFERROR(INDEX(tbl_EmployeeSurvey[JobSatisfaction],MATCH(tbl_HRMaster[[#This Row],[EmployeeID]],tbl_EmployeeSurvey[EmployeeID],0)),"Not Found")</f>
        <v>4</v>
      </c>
      <c r="Y4220" s="5">
        <f>IFERROR(INDEX(tbl_EmployeeSurvey[WorkLifeBalance],MATCH(tbl_HRMaster[[#This Row],[EmployeeID]],tbl_EmployeeSurvey[EmployeeID],0)),"Not Found")</f>
        <v>3</v>
      </c>
      <c r="Z4220" s="5">
        <f>IFERROR(VLOOKUP(tbl_HRMaster[[#This Row],[EmployeeID]],tbl_ManagerSurvey[[EmployeeID]:[PerformanceRating]],2,FALSE),"Not Found")</f>
        <v>3</v>
      </c>
      <c r="AA4220" s="5">
        <f>IFERROR(VLOOKUP(tbl_HRMaster[[#This Row],[EmployeeID]],tbl_ManagerSurvey[[EmployeeID]:[PerformanceRating]],3,FALSE),"Not Found")</f>
        <v>3</v>
      </c>
      <c r="AB4220" s="5" t="str">
        <f>IF(tbl_HRMaster[[#This Row],[Attrition]]="Yes","Left","Active")</f>
        <v>Active</v>
      </c>
      <c r="AC4220" s="5" t="str">
        <f>_xlfn.IFS(tbl_HRMaster[[#This Row],[Age]]&lt;25,"Under 25",tbl_HRMaster[[#This Row],[Age]]&lt;35,"25-34",tbl_HRMaster[[#This Row],[Age]]&lt;45,"35-44",tbl_HRMaster[[#This Row],[Age]]&lt;55,"45-54",TRUE,"Above 54")</f>
        <v>35-44</v>
      </c>
      <c r="AD4220" s="5" t="str">
        <f>_xlfn.IFS(
tbl_HRMaster[[#This Row],[YearsAtCompany]]&lt;2,"&lt; 2 Years",
tbl_HRMaster[[#This Row],[YearsAtCompany]]&lt;5,"2-4 Years",
tbl_HRMaster[[#This Row],[YearsAtCompany]]&lt;10,"5-9 Years",
TRUE,"10+ Years"
)</f>
        <v>10+ Years</v>
      </c>
      <c r="AE4220" s="5">
        <f>IF(tbl_HRMaster[[#This Row],[Attrition]]="Yes",1,0)</f>
        <v>0</v>
      </c>
    </row>
    <row r="4221" spans="1:31" x14ac:dyDescent="0.25">
      <c r="A4221">
        <v>44</v>
      </c>
      <c r="B4221" t="s">
        <v>21</v>
      </c>
      <c r="C4221" t="s">
        <v>22</v>
      </c>
      <c r="D4221" t="s">
        <v>30</v>
      </c>
      <c r="E4221">
        <v>16</v>
      </c>
      <c r="F4221">
        <v>3</v>
      </c>
      <c r="G4221" t="s">
        <v>24</v>
      </c>
      <c r="H4221">
        <v>1963</v>
      </c>
      <c r="I4221" t="s">
        <v>25</v>
      </c>
      <c r="J4221">
        <v>1</v>
      </c>
      <c r="K4221" t="s">
        <v>26</v>
      </c>
      <c r="L4221" t="s">
        <v>27</v>
      </c>
      <c r="M4221">
        <v>80200</v>
      </c>
      <c r="N4221">
        <v>3</v>
      </c>
      <c r="O4221">
        <v>11</v>
      </c>
      <c r="P4221">
        <v>1</v>
      </c>
      <c r="Q4221">
        <v>23</v>
      </c>
      <c r="R4221">
        <v>2</v>
      </c>
      <c r="S4221">
        <v>12</v>
      </c>
      <c r="T4221">
        <v>11</v>
      </c>
      <c r="U4221">
        <v>11</v>
      </c>
      <c r="V4221">
        <f>COUNTIF(tbl_HRMaster[EmployeeID],tbl_HRMaster[[#This Row],[EmployeeID]])</f>
        <v>1</v>
      </c>
      <c r="W4221">
        <f>IFERROR(INDEX(tbl_EmployeeSurvey[EnvironmentSatisfaction],MATCH(tbl_HRMaster[[#This Row],[EmployeeID]],tbl_EmployeeSurvey[EmployeeID],0)),"Not Found")</f>
        <v>4</v>
      </c>
      <c r="X4221">
        <f>IFERROR(INDEX(tbl_EmployeeSurvey[JobSatisfaction],MATCH(tbl_HRMaster[[#This Row],[EmployeeID]],tbl_EmployeeSurvey[EmployeeID],0)),"Not Found")</f>
        <v>4</v>
      </c>
      <c r="Y4221" s="5">
        <f>IFERROR(INDEX(tbl_EmployeeSurvey[WorkLifeBalance],MATCH(tbl_HRMaster[[#This Row],[EmployeeID]],tbl_EmployeeSurvey[EmployeeID],0)),"Not Found")</f>
        <v>3</v>
      </c>
      <c r="Z4221" s="5">
        <f>IFERROR(VLOOKUP(tbl_HRMaster[[#This Row],[EmployeeID]],tbl_ManagerSurvey[[EmployeeID]:[PerformanceRating]],2,FALSE),"Not Found")</f>
        <v>3</v>
      </c>
      <c r="AA4221" s="5">
        <f>IFERROR(VLOOKUP(tbl_HRMaster[[#This Row],[EmployeeID]],tbl_ManagerSurvey[[EmployeeID]:[PerformanceRating]],3,FALSE),"Not Found")</f>
        <v>3</v>
      </c>
      <c r="AB4221" s="5" t="str">
        <f>IF(tbl_HRMaster[[#This Row],[Attrition]]="Yes","Left","Active")</f>
        <v>Active</v>
      </c>
      <c r="AC4221" s="5" t="str">
        <f>_xlfn.IFS(tbl_HRMaster[[#This Row],[Age]]&lt;25,"Under 25",tbl_HRMaster[[#This Row],[Age]]&lt;35,"25-34",tbl_HRMaster[[#This Row],[Age]]&lt;45,"35-44",tbl_HRMaster[[#This Row],[Age]]&lt;55,"45-54",TRUE,"Above 54")</f>
        <v>35-44</v>
      </c>
      <c r="AD4221" s="5" t="str">
        <f>_xlfn.IFS(
tbl_HRMaster[[#This Row],[YearsAtCompany]]&lt;2,"&lt; 2 Years",
tbl_HRMaster[[#This Row],[YearsAtCompany]]&lt;5,"2-4 Years",
tbl_HRMaster[[#This Row],[YearsAtCompany]]&lt;10,"5-9 Years",
TRUE,"10+ Years"
)</f>
        <v>10+ Years</v>
      </c>
      <c r="AE4221" s="5">
        <f>IF(tbl_HRMaster[[#This Row],[Attrition]]="Yes",1,0)</f>
        <v>0</v>
      </c>
    </row>
    <row r="4222" spans="1:31" x14ac:dyDescent="0.25">
      <c r="A4222">
        <v>44</v>
      </c>
      <c r="B4222" t="s">
        <v>21</v>
      </c>
      <c r="C4222" t="s">
        <v>22</v>
      </c>
      <c r="D4222" t="s">
        <v>30</v>
      </c>
      <c r="E4222">
        <v>16</v>
      </c>
      <c r="F4222">
        <v>3</v>
      </c>
      <c r="G4222" t="s">
        <v>24</v>
      </c>
      <c r="H4222">
        <v>3433</v>
      </c>
      <c r="I4222" t="s">
        <v>25</v>
      </c>
      <c r="J4222">
        <v>1</v>
      </c>
      <c r="K4222" t="s">
        <v>26</v>
      </c>
      <c r="L4222" t="s">
        <v>27</v>
      </c>
      <c r="M4222">
        <v>80200</v>
      </c>
      <c r="N4222">
        <v>3</v>
      </c>
      <c r="O4222">
        <v>11</v>
      </c>
      <c r="P4222">
        <v>1</v>
      </c>
      <c r="Q4222">
        <v>23</v>
      </c>
      <c r="R4222">
        <v>2</v>
      </c>
      <c r="S4222">
        <v>12</v>
      </c>
      <c r="T4222">
        <v>11</v>
      </c>
      <c r="U4222">
        <v>11</v>
      </c>
      <c r="V4222">
        <f>COUNTIF(tbl_HRMaster[EmployeeID],tbl_HRMaster[[#This Row],[EmployeeID]])</f>
        <v>1</v>
      </c>
      <c r="W4222">
        <f>IFERROR(INDEX(tbl_EmployeeSurvey[EnvironmentSatisfaction],MATCH(tbl_HRMaster[[#This Row],[EmployeeID]],tbl_EmployeeSurvey[EmployeeID],0)),"Not Found")</f>
        <v>4</v>
      </c>
      <c r="X4222">
        <f>IFERROR(INDEX(tbl_EmployeeSurvey[JobSatisfaction],MATCH(tbl_HRMaster[[#This Row],[EmployeeID]],tbl_EmployeeSurvey[EmployeeID],0)),"Not Found")</f>
        <v>4</v>
      </c>
      <c r="Y4222" s="5">
        <f>IFERROR(INDEX(tbl_EmployeeSurvey[WorkLifeBalance],MATCH(tbl_HRMaster[[#This Row],[EmployeeID]],tbl_EmployeeSurvey[EmployeeID],0)),"Not Found")</f>
        <v>3</v>
      </c>
      <c r="Z4222" s="5">
        <f>IFERROR(VLOOKUP(tbl_HRMaster[[#This Row],[EmployeeID]],tbl_ManagerSurvey[[EmployeeID]:[PerformanceRating]],2,FALSE),"Not Found")</f>
        <v>3</v>
      </c>
      <c r="AA4222" s="5">
        <f>IFERROR(VLOOKUP(tbl_HRMaster[[#This Row],[EmployeeID]],tbl_ManagerSurvey[[EmployeeID]:[PerformanceRating]],3,FALSE),"Not Found")</f>
        <v>3</v>
      </c>
      <c r="AB4222" s="5" t="str">
        <f>IF(tbl_HRMaster[[#This Row],[Attrition]]="Yes","Left","Active")</f>
        <v>Active</v>
      </c>
      <c r="AC4222" s="5" t="str">
        <f>_xlfn.IFS(tbl_HRMaster[[#This Row],[Age]]&lt;25,"Under 25",tbl_HRMaster[[#This Row],[Age]]&lt;35,"25-34",tbl_HRMaster[[#This Row],[Age]]&lt;45,"35-44",tbl_HRMaster[[#This Row],[Age]]&lt;55,"45-54",TRUE,"Above 54")</f>
        <v>35-44</v>
      </c>
      <c r="AD4222" s="5" t="str">
        <f>_xlfn.IFS(
tbl_HRMaster[[#This Row],[YearsAtCompany]]&lt;2,"&lt; 2 Years",
tbl_HRMaster[[#This Row],[YearsAtCompany]]&lt;5,"2-4 Years",
tbl_HRMaster[[#This Row],[YearsAtCompany]]&lt;10,"5-9 Years",
TRUE,"10+ Years"
)</f>
        <v>10+ Years</v>
      </c>
      <c r="AE4222" s="5">
        <f>IF(tbl_HRMaster[[#This Row],[Attrition]]="Yes",1,0)</f>
        <v>0</v>
      </c>
    </row>
    <row r="4223" spans="1:31" x14ac:dyDescent="0.25">
      <c r="A4223">
        <v>32</v>
      </c>
      <c r="B4223" t="s">
        <v>21</v>
      </c>
      <c r="C4223" t="s">
        <v>22</v>
      </c>
      <c r="D4223" t="s">
        <v>30</v>
      </c>
      <c r="E4223">
        <v>1</v>
      </c>
      <c r="F4223">
        <v>3</v>
      </c>
      <c r="G4223" t="s">
        <v>24</v>
      </c>
      <c r="H4223">
        <v>62</v>
      </c>
      <c r="I4223" t="s">
        <v>34</v>
      </c>
      <c r="J4223">
        <v>3</v>
      </c>
      <c r="K4223" t="s">
        <v>31</v>
      </c>
      <c r="L4223" t="s">
        <v>27</v>
      </c>
      <c r="M4223">
        <v>26620</v>
      </c>
      <c r="N4223">
        <v>1</v>
      </c>
      <c r="O4223">
        <v>11</v>
      </c>
      <c r="P4223">
        <v>1</v>
      </c>
      <c r="Q4223">
        <v>13</v>
      </c>
      <c r="R4223">
        <v>6</v>
      </c>
      <c r="S4223">
        <v>13</v>
      </c>
      <c r="T4223">
        <v>11</v>
      </c>
      <c r="U4223">
        <v>9</v>
      </c>
      <c r="V4223">
        <f>COUNTIF(tbl_HRMaster[EmployeeID],tbl_HRMaster[[#This Row],[EmployeeID]])</f>
        <v>1</v>
      </c>
      <c r="W4223">
        <f>IFERROR(INDEX(tbl_EmployeeSurvey[EnvironmentSatisfaction],MATCH(tbl_HRMaster[[#This Row],[EmployeeID]],tbl_EmployeeSurvey[EmployeeID],0)),"Not Found")</f>
        <v>3</v>
      </c>
      <c r="X4223">
        <f>IFERROR(INDEX(tbl_EmployeeSurvey[JobSatisfaction],MATCH(tbl_HRMaster[[#This Row],[EmployeeID]],tbl_EmployeeSurvey[EmployeeID],0)),"Not Found")</f>
        <v>2</v>
      </c>
      <c r="Y4223" s="5">
        <f>IFERROR(INDEX(tbl_EmployeeSurvey[WorkLifeBalance],MATCH(tbl_HRMaster[[#This Row],[EmployeeID]],tbl_EmployeeSurvey[EmployeeID],0)),"Not Found")</f>
        <v>3</v>
      </c>
      <c r="Z4223" s="5">
        <f>IFERROR(VLOOKUP(tbl_HRMaster[[#This Row],[EmployeeID]],tbl_ManagerSurvey[[EmployeeID]:[PerformanceRating]],2,FALSE),"Not Found")</f>
        <v>4</v>
      </c>
      <c r="AA4223" s="5">
        <f>IFERROR(VLOOKUP(tbl_HRMaster[[#This Row],[EmployeeID]],tbl_ManagerSurvey[[EmployeeID]:[PerformanceRating]],3,FALSE),"Not Found")</f>
        <v>3</v>
      </c>
      <c r="AB4223" s="5" t="str">
        <f>IF(tbl_HRMaster[[#This Row],[Attrition]]="Yes","Left","Active")</f>
        <v>Active</v>
      </c>
      <c r="AC4223" s="5" t="str">
        <f>_xlfn.IFS(tbl_HRMaster[[#This Row],[Age]]&lt;25,"Under 25",tbl_HRMaster[[#This Row],[Age]]&lt;35,"25-34",tbl_HRMaster[[#This Row],[Age]]&lt;45,"35-44",tbl_HRMaster[[#This Row],[Age]]&lt;55,"45-54",TRUE,"Above 54")</f>
        <v>25-34</v>
      </c>
      <c r="AD4223" s="5" t="str">
        <f>_xlfn.IFS(
tbl_HRMaster[[#This Row],[YearsAtCompany]]&lt;2,"&lt; 2 Years",
tbl_HRMaster[[#This Row],[YearsAtCompany]]&lt;5,"2-4 Years",
tbl_HRMaster[[#This Row],[YearsAtCompany]]&lt;10,"5-9 Years",
TRUE,"10+ Years"
)</f>
        <v>10+ Years</v>
      </c>
      <c r="AE4223" s="5">
        <f>IF(tbl_HRMaster[[#This Row],[Attrition]]="Yes",1,0)</f>
        <v>0</v>
      </c>
    </row>
    <row r="4224" spans="1:31" x14ac:dyDescent="0.25">
      <c r="A4224">
        <v>32</v>
      </c>
      <c r="B4224" t="s">
        <v>21</v>
      </c>
      <c r="C4224" t="s">
        <v>22</v>
      </c>
      <c r="D4224" t="s">
        <v>30</v>
      </c>
      <c r="E4224">
        <v>1</v>
      </c>
      <c r="F4224">
        <v>3</v>
      </c>
      <c r="G4224" t="s">
        <v>24</v>
      </c>
      <c r="H4224">
        <v>1532</v>
      </c>
      <c r="I4224" t="s">
        <v>34</v>
      </c>
      <c r="J4224">
        <v>3</v>
      </c>
      <c r="K4224" t="s">
        <v>31</v>
      </c>
      <c r="L4224" t="s">
        <v>27</v>
      </c>
      <c r="M4224">
        <v>26620</v>
      </c>
      <c r="N4224">
        <v>1</v>
      </c>
      <c r="O4224">
        <v>11</v>
      </c>
      <c r="P4224">
        <v>1</v>
      </c>
      <c r="Q4224">
        <v>13</v>
      </c>
      <c r="R4224">
        <v>6</v>
      </c>
      <c r="S4224">
        <v>13</v>
      </c>
      <c r="T4224">
        <v>11</v>
      </c>
      <c r="U4224">
        <v>9</v>
      </c>
      <c r="V4224">
        <f>COUNTIF(tbl_HRMaster[EmployeeID],tbl_HRMaster[[#This Row],[EmployeeID]])</f>
        <v>1</v>
      </c>
      <c r="W4224">
        <f>IFERROR(INDEX(tbl_EmployeeSurvey[EnvironmentSatisfaction],MATCH(tbl_HRMaster[[#This Row],[EmployeeID]],tbl_EmployeeSurvey[EmployeeID],0)),"Not Found")</f>
        <v>3</v>
      </c>
      <c r="X4224">
        <f>IFERROR(INDEX(tbl_EmployeeSurvey[JobSatisfaction],MATCH(tbl_HRMaster[[#This Row],[EmployeeID]],tbl_EmployeeSurvey[EmployeeID],0)),"Not Found")</f>
        <v>2</v>
      </c>
      <c r="Y4224" s="5">
        <f>IFERROR(INDEX(tbl_EmployeeSurvey[WorkLifeBalance],MATCH(tbl_HRMaster[[#This Row],[EmployeeID]],tbl_EmployeeSurvey[EmployeeID],0)),"Not Found")</f>
        <v>3</v>
      </c>
      <c r="Z4224" s="5">
        <f>IFERROR(VLOOKUP(tbl_HRMaster[[#This Row],[EmployeeID]],tbl_ManagerSurvey[[EmployeeID]:[PerformanceRating]],2,FALSE),"Not Found")</f>
        <v>4</v>
      </c>
      <c r="AA4224" s="5">
        <f>IFERROR(VLOOKUP(tbl_HRMaster[[#This Row],[EmployeeID]],tbl_ManagerSurvey[[EmployeeID]:[PerformanceRating]],3,FALSE),"Not Found")</f>
        <v>3</v>
      </c>
      <c r="AB4224" s="5" t="str">
        <f>IF(tbl_HRMaster[[#This Row],[Attrition]]="Yes","Left","Active")</f>
        <v>Active</v>
      </c>
      <c r="AC4224" s="5" t="str">
        <f>_xlfn.IFS(tbl_HRMaster[[#This Row],[Age]]&lt;25,"Under 25",tbl_HRMaster[[#This Row],[Age]]&lt;35,"25-34",tbl_HRMaster[[#This Row],[Age]]&lt;45,"35-44",tbl_HRMaster[[#This Row],[Age]]&lt;55,"45-54",TRUE,"Above 54")</f>
        <v>25-34</v>
      </c>
      <c r="AD4224" s="5" t="str">
        <f>_xlfn.IFS(
tbl_HRMaster[[#This Row],[YearsAtCompany]]&lt;2,"&lt; 2 Years",
tbl_HRMaster[[#This Row],[YearsAtCompany]]&lt;5,"2-4 Years",
tbl_HRMaster[[#This Row],[YearsAtCompany]]&lt;10,"5-9 Years",
TRUE,"10+ Years"
)</f>
        <v>10+ Years</v>
      </c>
      <c r="AE4224" s="5">
        <f>IF(tbl_HRMaster[[#This Row],[Attrition]]="Yes",1,0)</f>
        <v>0</v>
      </c>
    </row>
    <row r="4225" spans="1:31" x14ac:dyDescent="0.25">
      <c r="A4225">
        <v>32</v>
      </c>
      <c r="B4225" t="s">
        <v>21</v>
      </c>
      <c r="C4225" t="s">
        <v>22</v>
      </c>
      <c r="D4225" t="s">
        <v>30</v>
      </c>
      <c r="E4225">
        <v>1</v>
      </c>
      <c r="F4225">
        <v>3</v>
      </c>
      <c r="G4225" t="s">
        <v>24</v>
      </c>
      <c r="H4225">
        <v>3002</v>
      </c>
      <c r="I4225" t="s">
        <v>34</v>
      </c>
      <c r="J4225">
        <v>3</v>
      </c>
      <c r="K4225" t="s">
        <v>31</v>
      </c>
      <c r="L4225" t="s">
        <v>27</v>
      </c>
      <c r="M4225">
        <v>26620</v>
      </c>
      <c r="N4225">
        <v>1</v>
      </c>
      <c r="O4225">
        <v>11</v>
      </c>
      <c r="P4225">
        <v>1</v>
      </c>
      <c r="Q4225">
        <v>13</v>
      </c>
      <c r="R4225">
        <v>6</v>
      </c>
      <c r="S4225">
        <v>13</v>
      </c>
      <c r="T4225">
        <v>11</v>
      </c>
      <c r="U4225">
        <v>9</v>
      </c>
      <c r="V4225">
        <f>COUNTIF(tbl_HRMaster[EmployeeID],tbl_HRMaster[[#This Row],[EmployeeID]])</f>
        <v>1</v>
      </c>
      <c r="W4225">
        <f>IFERROR(INDEX(tbl_EmployeeSurvey[EnvironmentSatisfaction],MATCH(tbl_HRMaster[[#This Row],[EmployeeID]],tbl_EmployeeSurvey[EmployeeID],0)),"Not Found")</f>
        <v>3</v>
      </c>
      <c r="X4225">
        <f>IFERROR(INDEX(tbl_EmployeeSurvey[JobSatisfaction],MATCH(tbl_HRMaster[[#This Row],[EmployeeID]],tbl_EmployeeSurvey[EmployeeID],0)),"Not Found")</f>
        <v>2</v>
      </c>
      <c r="Y4225" s="5">
        <f>IFERROR(INDEX(tbl_EmployeeSurvey[WorkLifeBalance],MATCH(tbl_HRMaster[[#This Row],[EmployeeID]],tbl_EmployeeSurvey[EmployeeID],0)),"Not Found")</f>
        <v>3</v>
      </c>
      <c r="Z4225" s="5">
        <f>IFERROR(VLOOKUP(tbl_HRMaster[[#This Row],[EmployeeID]],tbl_ManagerSurvey[[EmployeeID]:[PerformanceRating]],2,FALSE),"Not Found")</f>
        <v>4</v>
      </c>
      <c r="AA4225" s="5">
        <f>IFERROR(VLOOKUP(tbl_HRMaster[[#This Row],[EmployeeID]],tbl_ManagerSurvey[[EmployeeID]:[PerformanceRating]],3,FALSE),"Not Found")</f>
        <v>3</v>
      </c>
      <c r="AB4225" s="5" t="str">
        <f>IF(tbl_HRMaster[[#This Row],[Attrition]]="Yes","Left","Active")</f>
        <v>Active</v>
      </c>
      <c r="AC4225" s="5" t="str">
        <f>_xlfn.IFS(tbl_HRMaster[[#This Row],[Age]]&lt;25,"Under 25",tbl_HRMaster[[#This Row],[Age]]&lt;35,"25-34",tbl_HRMaster[[#This Row],[Age]]&lt;45,"35-44",tbl_HRMaster[[#This Row],[Age]]&lt;55,"45-54",TRUE,"Above 54")</f>
        <v>25-34</v>
      </c>
      <c r="AD4225" s="5" t="str">
        <f>_xlfn.IFS(
tbl_HRMaster[[#This Row],[YearsAtCompany]]&lt;2,"&lt; 2 Years",
tbl_HRMaster[[#This Row],[YearsAtCompany]]&lt;5,"2-4 Years",
tbl_HRMaster[[#This Row],[YearsAtCompany]]&lt;10,"5-9 Years",
TRUE,"10+ Years"
)</f>
        <v>10+ Years</v>
      </c>
      <c r="AE4225" s="5">
        <f>IF(tbl_HRMaster[[#This Row],[Attrition]]="Yes",1,0)</f>
        <v>0</v>
      </c>
    </row>
    <row r="4226" spans="1:31" x14ac:dyDescent="0.25">
      <c r="A4226">
        <v>37</v>
      </c>
      <c r="B4226" t="s">
        <v>28</v>
      </c>
      <c r="C4226" t="s">
        <v>22</v>
      </c>
      <c r="D4226" t="s">
        <v>23</v>
      </c>
      <c r="E4226">
        <v>10</v>
      </c>
      <c r="F4226">
        <v>4</v>
      </c>
      <c r="G4226" t="s">
        <v>45</v>
      </c>
      <c r="H4226">
        <v>438</v>
      </c>
      <c r="I4226" t="s">
        <v>25</v>
      </c>
      <c r="J4226">
        <v>3</v>
      </c>
      <c r="K4226" t="s">
        <v>37</v>
      </c>
      <c r="L4226" t="s">
        <v>27</v>
      </c>
      <c r="M4226">
        <v>30720</v>
      </c>
      <c r="N4226">
        <v>5</v>
      </c>
      <c r="O4226">
        <v>14</v>
      </c>
      <c r="P4226">
        <v>0</v>
      </c>
      <c r="Q4226">
        <v>17</v>
      </c>
      <c r="R4226">
        <v>3</v>
      </c>
      <c r="S4226">
        <v>14</v>
      </c>
      <c r="T4226">
        <v>11</v>
      </c>
      <c r="U4226">
        <v>7</v>
      </c>
      <c r="V4226">
        <f>COUNTIF(tbl_HRMaster[EmployeeID],tbl_HRMaster[[#This Row],[EmployeeID]])</f>
        <v>1</v>
      </c>
      <c r="W4226">
        <f>IFERROR(INDEX(tbl_EmployeeSurvey[EnvironmentSatisfaction],MATCH(tbl_HRMaster[[#This Row],[EmployeeID]],tbl_EmployeeSurvey[EmployeeID],0)),"Not Found")</f>
        <v>1</v>
      </c>
      <c r="X4226">
        <f>IFERROR(INDEX(tbl_EmployeeSurvey[JobSatisfaction],MATCH(tbl_HRMaster[[#This Row],[EmployeeID]],tbl_EmployeeSurvey[EmployeeID],0)),"Not Found")</f>
        <v>3</v>
      </c>
      <c r="Y4226" s="5">
        <f>IFERROR(INDEX(tbl_EmployeeSurvey[WorkLifeBalance],MATCH(tbl_HRMaster[[#This Row],[EmployeeID]],tbl_EmployeeSurvey[EmployeeID],0)),"Not Found")</f>
        <v>1</v>
      </c>
      <c r="Z4226" s="5">
        <f>IFERROR(VLOOKUP(tbl_HRMaster[[#This Row],[EmployeeID]],tbl_ManagerSurvey[[EmployeeID]:[PerformanceRating]],2,FALSE),"Not Found")</f>
        <v>2</v>
      </c>
      <c r="AA4226" s="5">
        <f>IFERROR(VLOOKUP(tbl_HRMaster[[#This Row],[EmployeeID]],tbl_ManagerSurvey[[EmployeeID]:[PerformanceRating]],3,FALSE),"Not Found")</f>
        <v>3</v>
      </c>
      <c r="AB4226" s="5" t="str">
        <f>IF(tbl_HRMaster[[#This Row],[Attrition]]="Yes","Left","Active")</f>
        <v>Left</v>
      </c>
      <c r="AC4226" s="5" t="str">
        <f>_xlfn.IFS(tbl_HRMaster[[#This Row],[Age]]&lt;25,"Under 25",tbl_HRMaster[[#This Row],[Age]]&lt;35,"25-34",tbl_HRMaster[[#This Row],[Age]]&lt;45,"35-44",tbl_HRMaster[[#This Row],[Age]]&lt;55,"45-54",TRUE,"Above 54")</f>
        <v>35-44</v>
      </c>
      <c r="AD4226" s="5" t="str">
        <f>_xlfn.IFS(
tbl_HRMaster[[#This Row],[YearsAtCompany]]&lt;2,"&lt; 2 Years",
tbl_HRMaster[[#This Row],[YearsAtCompany]]&lt;5,"2-4 Years",
tbl_HRMaster[[#This Row],[YearsAtCompany]]&lt;10,"5-9 Years",
TRUE,"10+ Years"
)</f>
        <v>10+ Years</v>
      </c>
      <c r="AE4226" s="5">
        <f>IF(tbl_HRMaster[[#This Row],[Attrition]]="Yes",1,0)</f>
        <v>1</v>
      </c>
    </row>
    <row r="4227" spans="1:31" x14ac:dyDescent="0.25">
      <c r="A4227">
        <v>37</v>
      </c>
      <c r="B4227" t="s">
        <v>28</v>
      </c>
      <c r="C4227" t="s">
        <v>22</v>
      </c>
      <c r="D4227" t="s">
        <v>23</v>
      </c>
      <c r="E4227">
        <v>10</v>
      </c>
      <c r="F4227">
        <v>4</v>
      </c>
      <c r="G4227" t="s">
        <v>45</v>
      </c>
      <c r="H4227">
        <v>1908</v>
      </c>
      <c r="I4227" t="s">
        <v>25</v>
      </c>
      <c r="J4227">
        <v>3</v>
      </c>
      <c r="K4227" t="s">
        <v>37</v>
      </c>
      <c r="L4227" t="s">
        <v>27</v>
      </c>
      <c r="M4227">
        <v>30720</v>
      </c>
      <c r="N4227">
        <v>5</v>
      </c>
      <c r="O4227">
        <v>14</v>
      </c>
      <c r="P4227">
        <v>0</v>
      </c>
      <c r="Q4227">
        <v>17</v>
      </c>
      <c r="R4227">
        <v>3</v>
      </c>
      <c r="S4227">
        <v>14</v>
      </c>
      <c r="T4227">
        <v>11</v>
      </c>
      <c r="U4227">
        <v>7</v>
      </c>
      <c r="V4227">
        <f>COUNTIF(tbl_HRMaster[EmployeeID],tbl_HRMaster[[#This Row],[EmployeeID]])</f>
        <v>1</v>
      </c>
      <c r="W4227">
        <f>IFERROR(INDEX(tbl_EmployeeSurvey[EnvironmentSatisfaction],MATCH(tbl_HRMaster[[#This Row],[EmployeeID]],tbl_EmployeeSurvey[EmployeeID],0)),"Not Found")</f>
        <v>1</v>
      </c>
      <c r="X4227">
        <f>IFERROR(INDEX(tbl_EmployeeSurvey[JobSatisfaction],MATCH(tbl_HRMaster[[#This Row],[EmployeeID]],tbl_EmployeeSurvey[EmployeeID],0)),"Not Found")</f>
        <v>3</v>
      </c>
      <c r="Y4227" s="5">
        <f>IFERROR(INDEX(tbl_EmployeeSurvey[WorkLifeBalance],MATCH(tbl_HRMaster[[#This Row],[EmployeeID]],tbl_EmployeeSurvey[EmployeeID],0)),"Not Found")</f>
        <v>1</v>
      </c>
      <c r="Z4227" s="5">
        <f>IFERROR(VLOOKUP(tbl_HRMaster[[#This Row],[EmployeeID]],tbl_ManagerSurvey[[EmployeeID]:[PerformanceRating]],2,FALSE),"Not Found")</f>
        <v>2</v>
      </c>
      <c r="AA4227" s="5">
        <f>IFERROR(VLOOKUP(tbl_HRMaster[[#This Row],[EmployeeID]],tbl_ManagerSurvey[[EmployeeID]:[PerformanceRating]],3,FALSE),"Not Found")</f>
        <v>3</v>
      </c>
      <c r="AB4227" s="5" t="str">
        <f>IF(tbl_HRMaster[[#This Row],[Attrition]]="Yes","Left","Active")</f>
        <v>Left</v>
      </c>
      <c r="AC4227" s="5" t="str">
        <f>_xlfn.IFS(tbl_HRMaster[[#This Row],[Age]]&lt;25,"Under 25",tbl_HRMaster[[#This Row],[Age]]&lt;35,"25-34",tbl_HRMaster[[#This Row],[Age]]&lt;45,"35-44",tbl_HRMaster[[#This Row],[Age]]&lt;55,"45-54",TRUE,"Above 54")</f>
        <v>35-44</v>
      </c>
      <c r="AD4227" s="5" t="str">
        <f>_xlfn.IFS(
tbl_HRMaster[[#This Row],[YearsAtCompany]]&lt;2,"&lt; 2 Years",
tbl_HRMaster[[#This Row],[YearsAtCompany]]&lt;5,"2-4 Years",
tbl_HRMaster[[#This Row],[YearsAtCompany]]&lt;10,"5-9 Years",
TRUE,"10+ Years"
)</f>
        <v>10+ Years</v>
      </c>
      <c r="AE4227" s="5">
        <f>IF(tbl_HRMaster[[#This Row],[Attrition]]="Yes",1,0)</f>
        <v>1</v>
      </c>
    </row>
    <row r="4228" spans="1:31" x14ac:dyDescent="0.25">
      <c r="A4228">
        <v>37</v>
      </c>
      <c r="B4228" t="s">
        <v>28</v>
      </c>
      <c r="C4228" t="s">
        <v>22</v>
      </c>
      <c r="D4228" t="s">
        <v>23</v>
      </c>
      <c r="E4228">
        <v>10</v>
      </c>
      <c r="F4228">
        <v>4</v>
      </c>
      <c r="G4228" t="s">
        <v>45</v>
      </c>
      <c r="H4228">
        <v>3378</v>
      </c>
      <c r="I4228" t="s">
        <v>25</v>
      </c>
      <c r="J4228">
        <v>3</v>
      </c>
      <c r="K4228" t="s">
        <v>37</v>
      </c>
      <c r="L4228" t="s">
        <v>27</v>
      </c>
      <c r="M4228">
        <v>30720</v>
      </c>
      <c r="N4228">
        <v>5</v>
      </c>
      <c r="O4228">
        <v>14</v>
      </c>
      <c r="P4228">
        <v>0</v>
      </c>
      <c r="Q4228">
        <v>17</v>
      </c>
      <c r="R4228">
        <v>3</v>
      </c>
      <c r="S4228">
        <v>14</v>
      </c>
      <c r="T4228">
        <v>11</v>
      </c>
      <c r="U4228">
        <v>7</v>
      </c>
      <c r="V4228">
        <f>COUNTIF(tbl_HRMaster[EmployeeID],tbl_HRMaster[[#This Row],[EmployeeID]])</f>
        <v>1</v>
      </c>
      <c r="W4228">
        <f>IFERROR(INDEX(tbl_EmployeeSurvey[EnvironmentSatisfaction],MATCH(tbl_HRMaster[[#This Row],[EmployeeID]],tbl_EmployeeSurvey[EmployeeID],0)),"Not Found")</f>
        <v>1</v>
      </c>
      <c r="X4228">
        <f>IFERROR(INDEX(tbl_EmployeeSurvey[JobSatisfaction],MATCH(tbl_HRMaster[[#This Row],[EmployeeID]],tbl_EmployeeSurvey[EmployeeID],0)),"Not Found")</f>
        <v>3</v>
      </c>
      <c r="Y4228" s="5">
        <f>IFERROR(INDEX(tbl_EmployeeSurvey[WorkLifeBalance],MATCH(tbl_HRMaster[[#This Row],[EmployeeID]],tbl_EmployeeSurvey[EmployeeID],0)),"Not Found")</f>
        <v>1</v>
      </c>
      <c r="Z4228" s="5">
        <f>IFERROR(VLOOKUP(tbl_HRMaster[[#This Row],[EmployeeID]],tbl_ManagerSurvey[[EmployeeID]:[PerformanceRating]],2,FALSE),"Not Found")</f>
        <v>2</v>
      </c>
      <c r="AA4228" s="5">
        <f>IFERROR(VLOOKUP(tbl_HRMaster[[#This Row],[EmployeeID]],tbl_ManagerSurvey[[EmployeeID]:[PerformanceRating]],3,FALSE),"Not Found")</f>
        <v>3</v>
      </c>
      <c r="AB4228" s="5" t="str">
        <f>IF(tbl_HRMaster[[#This Row],[Attrition]]="Yes","Left","Active")</f>
        <v>Left</v>
      </c>
      <c r="AC4228" s="5" t="str">
        <f>_xlfn.IFS(tbl_HRMaster[[#This Row],[Age]]&lt;25,"Under 25",tbl_HRMaster[[#This Row],[Age]]&lt;35,"25-34",tbl_HRMaster[[#This Row],[Age]]&lt;45,"35-44",tbl_HRMaster[[#This Row],[Age]]&lt;55,"45-54",TRUE,"Above 54")</f>
        <v>35-44</v>
      </c>
      <c r="AD4228" s="5" t="str">
        <f>_xlfn.IFS(
tbl_HRMaster[[#This Row],[YearsAtCompany]]&lt;2,"&lt; 2 Years",
tbl_HRMaster[[#This Row],[YearsAtCompany]]&lt;5,"2-4 Years",
tbl_HRMaster[[#This Row],[YearsAtCompany]]&lt;10,"5-9 Years",
TRUE,"10+ Years"
)</f>
        <v>10+ Years</v>
      </c>
      <c r="AE4228" s="5">
        <f>IF(tbl_HRMaster[[#This Row],[Attrition]]="Yes",1,0)</f>
        <v>1</v>
      </c>
    </row>
    <row r="4229" spans="1:31" x14ac:dyDescent="0.25">
      <c r="A4229">
        <v>36</v>
      </c>
      <c r="B4229" t="s">
        <v>21</v>
      </c>
      <c r="C4229" t="s">
        <v>36</v>
      </c>
      <c r="D4229" t="s">
        <v>23</v>
      </c>
      <c r="E4229">
        <v>1</v>
      </c>
      <c r="F4229">
        <v>1</v>
      </c>
      <c r="G4229" t="s">
        <v>38</v>
      </c>
      <c r="H4229">
        <v>1190</v>
      </c>
      <c r="I4229" t="s">
        <v>25</v>
      </c>
      <c r="J4229">
        <v>1</v>
      </c>
      <c r="K4229" t="s">
        <v>37</v>
      </c>
      <c r="L4229" t="s">
        <v>41</v>
      </c>
      <c r="M4229">
        <v>132470</v>
      </c>
      <c r="N4229">
        <v>1</v>
      </c>
      <c r="O4229">
        <v>14</v>
      </c>
      <c r="P4229">
        <v>0</v>
      </c>
      <c r="Q4229">
        <v>15</v>
      </c>
      <c r="R4229">
        <v>3</v>
      </c>
      <c r="S4229">
        <v>15</v>
      </c>
      <c r="T4229">
        <v>11</v>
      </c>
      <c r="U4229">
        <v>11</v>
      </c>
      <c r="V4229">
        <f>COUNTIF(tbl_HRMaster[EmployeeID],tbl_HRMaster[[#This Row],[EmployeeID]])</f>
        <v>1</v>
      </c>
      <c r="W4229">
        <f>IFERROR(INDEX(tbl_EmployeeSurvey[EnvironmentSatisfaction],MATCH(tbl_HRMaster[[#This Row],[EmployeeID]],tbl_EmployeeSurvey[EmployeeID],0)),"Not Found")</f>
        <v>4</v>
      </c>
      <c r="X4229">
        <f>IFERROR(INDEX(tbl_EmployeeSurvey[JobSatisfaction],MATCH(tbl_HRMaster[[#This Row],[EmployeeID]],tbl_EmployeeSurvey[EmployeeID],0)),"Not Found")</f>
        <v>4</v>
      </c>
      <c r="Y4229" s="5">
        <f>IFERROR(INDEX(tbl_EmployeeSurvey[WorkLifeBalance],MATCH(tbl_HRMaster[[#This Row],[EmployeeID]],tbl_EmployeeSurvey[EmployeeID],0)),"Not Found")</f>
        <v>2</v>
      </c>
      <c r="Z4229" s="5">
        <f>IFERROR(VLOOKUP(tbl_HRMaster[[#This Row],[EmployeeID]],tbl_ManagerSurvey[[EmployeeID]:[PerformanceRating]],2,FALSE),"Not Found")</f>
        <v>3</v>
      </c>
      <c r="AA4229" s="5">
        <f>IFERROR(VLOOKUP(tbl_HRMaster[[#This Row],[EmployeeID]],tbl_ManagerSurvey[[EmployeeID]:[PerformanceRating]],3,FALSE),"Not Found")</f>
        <v>3</v>
      </c>
      <c r="AB4229" s="5" t="str">
        <f>IF(tbl_HRMaster[[#This Row],[Attrition]]="Yes","Left","Active")</f>
        <v>Active</v>
      </c>
      <c r="AC4229" s="5" t="str">
        <f>_xlfn.IFS(tbl_HRMaster[[#This Row],[Age]]&lt;25,"Under 25",tbl_HRMaster[[#This Row],[Age]]&lt;35,"25-34",tbl_HRMaster[[#This Row],[Age]]&lt;45,"35-44",tbl_HRMaster[[#This Row],[Age]]&lt;55,"45-54",TRUE,"Above 54")</f>
        <v>35-44</v>
      </c>
      <c r="AD4229" s="5" t="str">
        <f>_xlfn.IFS(
tbl_HRMaster[[#This Row],[YearsAtCompany]]&lt;2,"&lt; 2 Years",
tbl_HRMaster[[#This Row],[YearsAtCompany]]&lt;5,"2-4 Years",
tbl_HRMaster[[#This Row],[YearsAtCompany]]&lt;10,"5-9 Years",
TRUE,"10+ Years"
)</f>
        <v>10+ Years</v>
      </c>
      <c r="AE4229" s="5">
        <f>IF(tbl_HRMaster[[#This Row],[Attrition]]="Yes",1,0)</f>
        <v>0</v>
      </c>
    </row>
    <row r="4230" spans="1:31" x14ac:dyDescent="0.25">
      <c r="A4230">
        <v>36</v>
      </c>
      <c r="B4230" t="s">
        <v>21</v>
      </c>
      <c r="C4230" t="s">
        <v>36</v>
      </c>
      <c r="D4230" t="s">
        <v>23</v>
      </c>
      <c r="E4230">
        <v>1</v>
      </c>
      <c r="F4230">
        <v>1</v>
      </c>
      <c r="G4230" t="s">
        <v>38</v>
      </c>
      <c r="H4230">
        <v>2660</v>
      </c>
      <c r="I4230" t="s">
        <v>25</v>
      </c>
      <c r="J4230">
        <v>1</v>
      </c>
      <c r="K4230" t="s">
        <v>37</v>
      </c>
      <c r="L4230" t="s">
        <v>41</v>
      </c>
      <c r="M4230">
        <v>132470</v>
      </c>
      <c r="N4230">
        <v>1</v>
      </c>
      <c r="O4230">
        <v>14</v>
      </c>
      <c r="P4230">
        <v>0</v>
      </c>
      <c r="Q4230">
        <v>15</v>
      </c>
      <c r="R4230">
        <v>3</v>
      </c>
      <c r="S4230">
        <v>15</v>
      </c>
      <c r="T4230">
        <v>11</v>
      </c>
      <c r="U4230">
        <v>11</v>
      </c>
      <c r="V4230">
        <f>COUNTIF(tbl_HRMaster[EmployeeID],tbl_HRMaster[[#This Row],[EmployeeID]])</f>
        <v>1</v>
      </c>
      <c r="W4230">
        <f>IFERROR(INDEX(tbl_EmployeeSurvey[EnvironmentSatisfaction],MATCH(tbl_HRMaster[[#This Row],[EmployeeID]],tbl_EmployeeSurvey[EmployeeID],0)),"Not Found")</f>
        <v>4</v>
      </c>
      <c r="X4230">
        <f>IFERROR(INDEX(tbl_EmployeeSurvey[JobSatisfaction],MATCH(tbl_HRMaster[[#This Row],[EmployeeID]],tbl_EmployeeSurvey[EmployeeID],0)),"Not Found")</f>
        <v>4</v>
      </c>
      <c r="Y4230" s="5">
        <f>IFERROR(INDEX(tbl_EmployeeSurvey[WorkLifeBalance],MATCH(tbl_HRMaster[[#This Row],[EmployeeID]],tbl_EmployeeSurvey[EmployeeID],0)),"Not Found")</f>
        <v>2</v>
      </c>
      <c r="Z4230" s="5">
        <f>IFERROR(VLOOKUP(tbl_HRMaster[[#This Row],[EmployeeID]],tbl_ManagerSurvey[[EmployeeID]:[PerformanceRating]],2,FALSE),"Not Found")</f>
        <v>3</v>
      </c>
      <c r="AA4230" s="5">
        <f>IFERROR(VLOOKUP(tbl_HRMaster[[#This Row],[EmployeeID]],tbl_ManagerSurvey[[EmployeeID]:[PerformanceRating]],3,FALSE),"Not Found")</f>
        <v>3</v>
      </c>
      <c r="AB4230" s="5" t="str">
        <f>IF(tbl_HRMaster[[#This Row],[Attrition]]="Yes","Left","Active")</f>
        <v>Active</v>
      </c>
      <c r="AC4230" s="5" t="str">
        <f>_xlfn.IFS(tbl_HRMaster[[#This Row],[Age]]&lt;25,"Under 25",tbl_HRMaster[[#This Row],[Age]]&lt;35,"25-34",tbl_HRMaster[[#This Row],[Age]]&lt;45,"35-44",tbl_HRMaster[[#This Row],[Age]]&lt;55,"45-54",TRUE,"Above 54")</f>
        <v>35-44</v>
      </c>
      <c r="AD4230" s="5" t="str">
        <f>_xlfn.IFS(
tbl_HRMaster[[#This Row],[YearsAtCompany]]&lt;2,"&lt; 2 Years",
tbl_HRMaster[[#This Row],[YearsAtCompany]]&lt;5,"2-4 Years",
tbl_HRMaster[[#This Row],[YearsAtCompany]]&lt;10,"5-9 Years",
TRUE,"10+ Years"
)</f>
        <v>10+ Years</v>
      </c>
      <c r="AE4230" s="5">
        <f>IF(tbl_HRMaster[[#This Row],[Attrition]]="Yes",1,0)</f>
        <v>0</v>
      </c>
    </row>
    <row r="4231" spans="1:31" x14ac:dyDescent="0.25">
      <c r="A4231">
        <v>36</v>
      </c>
      <c r="B4231" t="s">
        <v>21</v>
      </c>
      <c r="C4231" t="s">
        <v>36</v>
      </c>
      <c r="D4231" t="s">
        <v>23</v>
      </c>
      <c r="E4231">
        <v>1</v>
      </c>
      <c r="F4231">
        <v>1</v>
      </c>
      <c r="G4231" t="s">
        <v>38</v>
      </c>
      <c r="H4231">
        <v>4130</v>
      </c>
      <c r="I4231" t="s">
        <v>25</v>
      </c>
      <c r="J4231">
        <v>1</v>
      </c>
      <c r="K4231" t="s">
        <v>37</v>
      </c>
      <c r="L4231" t="s">
        <v>41</v>
      </c>
      <c r="M4231">
        <v>132470</v>
      </c>
      <c r="N4231">
        <v>1</v>
      </c>
      <c r="O4231">
        <v>14</v>
      </c>
      <c r="P4231">
        <v>0</v>
      </c>
      <c r="Q4231">
        <v>15</v>
      </c>
      <c r="R4231">
        <v>3</v>
      </c>
      <c r="S4231">
        <v>15</v>
      </c>
      <c r="T4231">
        <v>11</v>
      </c>
      <c r="U4231">
        <v>11</v>
      </c>
      <c r="V4231">
        <f>COUNTIF(tbl_HRMaster[EmployeeID],tbl_HRMaster[[#This Row],[EmployeeID]])</f>
        <v>1</v>
      </c>
      <c r="W4231">
        <f>IFERROR(INDEX(tbl_EmployeeSurvey[EnvironmentSatisfaction],MATCH(tbl_HRMaster[[#This Row],[EmployeeID]],tbl_EmployeeSurvey[EmployeeID],0)),"Not Found")</f>
        <v>4</v>
      </c>
      <c r="X4231">
        <f>IFERROR(INDEX(tbl_EmployeeSurvey[JobSatisfaction],MATCH(tbl_HRMaster[[#This Row],[EmployeeID]],tbl_EmployeeSurvey[EmployeeID],0)),"Not Found")</f>
        <v>4</v>
      </c>
      <c r="Y4231" s="5">
        <f>IFERROR(INDEX(tbl_EmployeeSurvey[WorkLifeBalance],MATCH(tbl_HRMaster[[#This Row],[EmployeeID]],tbl_EmployeeSurvey[EmployeeID],0)),"Not Found")</f>
        <v>2</v>
      </c>
      <c r="Z4231" s="5">
        <f>IFERROR(VLOOKUP(tbl_HRMaster[[#This Row],[EmployeeID]],tbl_ManagerSurvey[[EmployeeID]:[PerformanceRating]],2,FALSE),"Not Found")</f>
        <v>3</v>
      </c>
      <c r="AA4231" s="5">
        <f>IFERROR(VLOOKUP(tbl_HRMaster[[#This Row],[EmployeeID]],tbl_ManagerSurvey[[EmployeeID]:[PerformanceRating]],3,FALSE),"Not Found")</f>
        <v>3</v>
      </c>
      <c r="AB4231" s="5" t="str">
        <f>IF(tbl_HRMaster[[#This Row],[Attrition]]="Yes","Left","Active")</f>
        <v>Active</v>
      </c>
      <c r="AC4231" s="5" t="str">
        <f>_xlfn.IFS(tbl_HRMaster[[#This Row],[Age]]&lt;25,"Under 25",tbl_HRMaster[[#This Row],[Age]]&lt;35,"25-34",tbl_HRMaster[[#This Row],[Age]]&lt;45,"35-44",tbl_HRMaster[[#This Row],[Age]]&lt;55,"45-54",TRUE,"Above 54")</f>
        <v>35-44</v>
      </c>
      <c r="AD4231" s="5" t="str">
        <f>_xlfn.IFS(
tbl_HRMaster[[#This Row],[YearsAtCompany]]&lt;2,"&lt; 2 Years",
tbl_HRMaster[[#This Row],[YearsAtCompany]]&lt;5,"2-4 Years",
tbl_HRMaster[[#This Row],[YearsAtCompany]]&lt;10,"5-9 Years",
TRUE,"10+ Years"
)</f>
        <v>10+ Years</v>
      </c>
      <c r="AE4231" s="5">
        <f>IF(tbl_HRMaster[[#This Row],[Attrition]]="Yes",1,0)</f>
        <v>0</v>
      </c>
    </row>
    <row r="4232" spans="1:31" x14ac:dyDescent="0.25">
      <c r="A4232">
        <v>35</v>
      </c>
      <c r="B4232" t="s">
        <v>21</v>
      </c>
      <c r="C4232" t="s">
        <v>22</v>
      </c>
      <c r="D4232" t="s">
        <v>30</v>
      </c>
      <c r="E4232">
        <v>10</v>
      </c>
      <c r="F4232">
        <v>5</v>
      </c>
      <c r="G4232" t="s">
        <v>38</v>
      </c>
      <c r="H4232">
        <v>251</v>
      </c>
      <c r="I4232" t="s">
        <v>25</v>
      </c>
      <c r="J4232">
        <v>4</v>
      </c>
      <c r="K4232" t="s">
        <v>40</v>
      </c>
      <c r="L4232" t="s">
        <v>32</v>
      </c>
      <c r="M4232">
        <v>134580</v>
      </c>
      <c r="N4232">
        <v>1</v>
      </c>
      <c r="O4232">
        <v>11</v>
      </c>
      <c r="P4232">
        <v>0</v>
      </c>
      <c r="Q4232">
        <v>17</v>
      </c>
      <c r="R4232">
        <v>3</v>
      </c>
      <c r="S4232">
        <v>17</v>
      </c>
      <c r="T4232">
        <v>11</v>
      </c>
      <c r="U4232">
        <v>8</v>
      </c>
      <c r="V4232">
        <f>COUNTIF(tbl_HRMaster[EmployeeID],tbl_HRMaster[[#This Row],[EmployeeID]])</f>
        <v>1</v>
      </c>
      <c r="W4232">
        <f>IFERROR(INDEX(tbl_EmployeeSurvey[EnvironmentSatisfaction],MATCH(tbl_HRMaster[[#This Row],[EmployeeID]],tbl_EmployeeSurvey[EmployeeID],0)),"Not Found")</f>
        <v>2</v>
      </c>
      <c r="X4232">
        <f>IFERROR(INDEX(tbl_EmployeeSurvey[JobSatisfaction],MATCH(tbl_HRMaster[[#This Row],[EmployeeID]],tbl_EmployeeSurvey[EmployeeID],0)),"Not Found")</f>
        <v>4</v>
      </c>
      <c r="Y4232" s="5">
        <f>IFERROR(INDEX(tbl_EmployeeSurvey[WorkLifeBalance],MATCH(tbl_HRMaster[[#This Row],[EmployeeID]],tbl_EmployeeSurvey[EmployeeID],0)),"Not Found")</f>
        <v>3</v>
      </c>
      <c r="Z4232" s="5">
        <f>IFERROR(VLOOKUP(tbl_HRMaster[[#This Row],[EmployeeID]],tbl_ManagerSurvey[[EmployeeID]:[PerformanceRating]],2,FALSE),"Not Found")</f>
        <v>3</v>
      </c>
      <c r="AA4232" s="5">
        <f>IFERROR(VLOOKUP(tbl_HRMaster[[#This Row],[EmployeeID]],tbl_ManagerSurvey[[EmployeeID]:[PerformanceRating]],3,FALSE),"Not Found")</f>
        <v>3</v>
      </c>
      <c r="AB4232" s="5" t="str">
        <f>IF(tbl_HRMaster[[#This Row],[Attrition]]="Yes","Left","Active")</f>
        <v>Active</v>
      </c>
      <c r="AC4232" s="5" t="str">
        <f>_xlfn.IFS(tbl_HRMaster[[#This Row],[Age]]&lt;25,"Under 25",tbl_HRMaster[[#This Row],[Age]]&lt;35,"25-34",tbl_HRMaster[[#This Row],[Age]]&lt;45,"35-44",tbl_HRMaster[[#This Row],[Age]]&lt;55,"45-54",TRUE,"Above 54")</f>
        <v>35-44</v>
      </c>
      <c r="AD4232" s="5" t="str">
        <f>_xlfn.IFS(
tbl_HRMaster[[#This Row],[YearsAtCompany]]&lt;2,"&lt; 2 Years",
tbl_HRMaster[[#This Row],[YearsAtCompany]]&lt;5,"2-4 Years",
tbl_HRMaster[[#This Row],[YearsAtCompany]]&lt;10,"5-9 Years",
TRUE,"10+ Years"
)</f>
        <v>10+ Years</v>
      </c>
      <c r="AE4232" s="5">
        <f>IF(tbl_HRMaster[[#This Row],[Attrition]]="Yes",1,0)</f>
        <v>0</v>
      </c>
    </row>
    <row r="4233" spans="1:31" x14ac:dyDescent="0.25">
      <c r="A4233">
        <v>35</v>
      </c>
      <c r="B4233" t="s">
        <v>21</v>
      </c>
      <c r="C4233" t="s">
        <v>22</v>
      </c>
      <c r="D4233" t="s">
        <v>30</v>
      </c>
      <c r="E4233">
        <v>10</v>
      </c>
      <c r="F4233">
        <v>5</v>
      </c>
      <c r="G4233" t="s">
        <v>38</v>
      </c>
      <c r="H4233">
        <v>1721</v>
      </c>
      <c r="I4233" t="s">
        <v>25</v>
      </c>
      <c r="J4233">
        <v>4</v>
      </c>
      <c r="K4233" t="s">
        <v>40</v>
      </c>
      <c r="L4233" t="s">
        <v>32</v>
      </c>
      <c r="M4233">
        <v>134580</v>
      </c>
      <c r="N4233">
        <v>1</v>
      </c>
      <c r="O4233">
        <v>11</v>
      </c>
      <c r="P4233">
        <v>0</v>
      </c>
      <c r="Q4233">
        <v>17</v>
      </c>
      <c r="R4233">
        <v>3</v>
      </c>
      <c r="S4233">
        <v>17</v>
      </c>
      <c r="T4233">
        <v>11</v>
      </c>
      <c r="U4233">
        <v>8</v>
      </c>
      <c r="V4233">
        <f>COUNTIF(tbl_HRMaster[EmployeeID],tbl_HRMaster[[#This Row],[EmployeeID]])</f>
        <v>1</v>
      </c>
      <c r="W4233">
        <f>IFERROR(INDEX(tbl_EmployeeSurvey[EnvironmentSatisfaction],MATCH(tbl_HRMaster[[#This Row],[EmployeeID]],tbl_EmployeeSurvey[EmployeeID],0)),"Not Found")</f>
        <v>2</v>
      </c>
      <c r="X4233">
        <f>IFERROR(INDEX(tbl_EmployeeSurvey[JobSatisfaction],MATCH(tbl_HRMaster[[#This Row],[EmployeeID]],tbl_EmployeeSurvey[EmployeeID],0)),"Not Found")</f>
        <v>4</v>
      </c>
      <c r="Y4233" s="5">
        <f>IFERROR(INDEX(tbl_EmployeeSurvey[WorkLifeBalance],MATCH(tbl_HRMaster[[#This Row],[EmployeeID]],tbl_EmployeeSurvey[EmployeeID],0)),"Not Found")</f>
        <v>3</v>
      </c>
      <c r="Z4233" s="5">
        <f>IFERROR(VLOOKUP(tbl_HRMaster[[#This Row],[EmployeeID]],tbl_ManagerSurvey[[EmployeeID]:[PerformanceRating]],2,FALSE),"Not Found")</f>
        <v>3</v>
      </c>
      <c r="AA4233" s="5">
        <f>IFERROR(VLOOKUP(tbl_HRMaster[[#This Row],[EmployeeID]],tbl_ManagerSurvey[[EmployeeID]:[PerformanceRating]],3,FALSE),"Not Found")</f>
        <v>3</v>
      </c>
      <c r="AB4233" s="5" t="str">
        <f>IF(tbl_HRMaster[[#This Row],[Attrition]]="Yes","Left","Active")</f>
        <v>Active</v>
      </c>
      <c r="AC4233" s="5" t="str">
        <f>_xlfn.IFS(tbl_HRMaster[[#This Row],[Age]]&lt;25,"Under 25",tbl_HRMaster[[#This Row],[Age]]&lt;35,"25-34",tbl_HRMaster[[#This Row],[Age]]&lt;45,"35-44",tbl_HRMaster[[#This Row],[Age]]&lt;55,"45-54",TRUE,"Above 54")</f>
        <v>35-44</v>
      </c>
      <c r="AD4233" s="5" t="str">
        <f>_xlfn.IFS(
tbl_HRMaster[[#This Row],[YearsAtCompany]]&lt;2,"&lt; 2 Years",
tbl_HRMaster[[#This Row],[YearsAtCompany]]&lt;5,"2-4 Years",
tbl_HRMaster[[#This Row],[YearsAtCompany]]&lt;10,"5-9 Years",
TRUE,"10+ Years"
)</f>
        <v>10+ Years</v>
      </c>
      <c r="AE4233" s="5">
        <f>IF(tbl_HRMaster[[#This Row],[Attrition]]="Yes",1,0)</f>
        <v>0</v>
      </c>
    </row>
    <row r="4234" spans="1:31" x14ac:dyDescent="0.25">
      <c r="A4234">
        <v>35</v>
      </c>
      <c r="B4234" t="s">
        <v>21</v>
      </c>
      <c r="C4234" t="s">
        <v>22</v>
      </c>
      <c r="D4234" t="s">
        <v>30</v>
      </c>
      <c r="E4234">
        <v>10</v>
      </c>
      <c r="F4234">
        <v>5</v>
      </c>
      <c r="G4234" t="s">
        <v>38</v>
      </c>
      <c r="H4234">
        <v>3191</v>
      </c>
      <c r="I4234" t="s">
        <v>25</v>
      </c>
      <c r="J4234">
        <v>4</v>
      </c>
      <c r="K4234" t="s">
        <v>40</v>
      </c>
      <c r="L4234" t="s">
        <v>32</v>
      </c>
      <c r="M4234">
        <v>134580</v>
      </c>
      <c r="N4234">
        <v>1</v>
      </c>
      <c r="O4234">
        <v>11</v>
      </c>
      <c r="P4234">
        <v>0</v>
      </c>
      <c r="Q4234">
        <v>17</v>
      </c>
      <c r="R4234">
        <v>3</v>
      </c>
      <c r="S4234">
        <v>17</v>
      </c>
      <c r="T4234">
        <v>11</v>
      </c>
      <c r="U4234">
        <v>8</v>
      </c>
      <c r="V4234">
        <f>COUNTIF(tbl_HRMaster[EmployeeID],tbl_HRMaster[[#This Row],[EmployeeID]])</f>
        <v>1</v>
      </c>
      <c r="W4234">
        <f>IFERROR(INDEX(tbl_EmployeeSurvey[EnvironmentSatisfaction],MATCH(tbl_HRMaster[[#This Row],[EmployeeID]],tbl_EmployeeSurvey[EmployeeID],0)),"Not Found")</f>
        <v>2</v>
      </c>
      <c r="X4234">
        <f>IFERROR(INDEX(tbl_EmployeeSurvey[JobSatisfaction],MATCH(tbl_HRMaster[[#This Row],[EmployeeID]],tbl_EmployeeSurvey[EmployeeID],0)),"Not Found")</f>
        <v>4</v>
      </c>
      <c r="Y4234" s="5">
        <f>IFERROR(INDEX(tbl_EmployeeSurvey[WorkLifeBalance],MATCH(tbl_HRMaster[[#This Row],[EmployeeID]],tbl_EmployeeSurvey[EmployeeID],0)),"Not Found")</f>
        <v>3</v>
      </c>
      <c r="Z4234" s="5">
        <f>IFERROR(VLOOKUP(tbl_HRMaster[[#This Row],[EmployeeID]],tbl_ManagerSurvey[[EmployeeID]:[PerformanceRating]],2,FALSE),"Not Found")</f>
        <v>3</v>
      </c>
      <c r="AA4234" s="5">
        <f>IFERROR(VLOOKUP(tbl_HRMaster[[#This Row],[EmployeeID]],tbl_ManagerSurvey[[EmployeeID]:[PerformanceRating]],3,FALSE),"Not Found")</f>
        <v>3</v>
      </c>
      <c r="AB4234" s="5" t="str">
        <f>IF(tbl_HRMaster[[#This Row],[Attrition]]="Yes","Left","Active")</f>
        <v>Active</v>
      </c>
      <c r="AC4234" s="5" t="str">
        <f>_xlfn.IFS(tbl_HRMaster[[#This Row],[Age]]&lt;25,"Under 25",tbl_HRMaster[[#This Row],[Age]]&lt;35,"25-34",tbl_HRMaster[[#This Row],[Age]]&lt;45,"35-44",tbl_HRMaster[[#This Row],[Age]]&lt;55,"45-54",TRUE,"Above 54")</f>
        <v>35-44</v>
      </c>
      <c r="AD4234" s="5" t="str">
        <f>_xlfn.IFS(
tbl_HRMaster[[#This Row],[YearsAtCompany]]&lt;2,"&lt; 2 Years",
tbl_HRMaster[[#This Row],[YearsAtCompany]]&lt;5,"2-4 Years",
tbl_HRMaster[[#This Row],[YearsAtCompany]]&lt;10,"5-9 Years",
TRUE,"10+ Years"
)</f>
        <v>10+ Years</v>
      </c>
      <c r="AE4234" s="5">
        <f>IF(tbl_HRMaster[[#This Row],[Attrition]]="Yes",1,0)</f>
        <v>0</v>
      </c>
    </row>
    <row r="4235" spans="1:31" x14ac:dyDescent="0.25">
      <c r="A4235">
        <v>39</v>
      </c>
      <c r="B4235" t="s">
        <v>28</v>
      </c>
      <c r="C4235" t="s">
        <v>29</v>
      </c>
      <c r="D4235" t="s">
        <v>23</v>
      </c>
      <c r="E4235">
        <v>1</v>
      </c>
      <c r="F4235">
        <v>3</v>
      </c>
      <c r="G4235" t="s">
        <v>45</v>
      </c>
      <c r="H4235">
        <v>556</v>
      </c>
      <c r="I4235" t="s">
        <v>34</v>
      </c>
      <c r="J4235">
        <v>2</v>
      </c>
      <c r="K4235" t="s">
        <v>26</v>
      </c>
      <c r="L4235" t="s">
        <v>41</v>
      </c>
      <c r="M4235">
        <v>67550</v>
      </c>
      <c r="N4235">
        <v>7</v>
      </c>
      <c r="O4235">
        <v>14</v>
      </c>
      <c r="P4235">
        <v>1</v>
      </c>
      <c r="Q4235">
        <v>21</v>
      </c>
      <c r="R4235">
        <v>2</v>
      </c>
      <c r="S4235">
        <v>18</v>
      </c>
      <c r="T4235">
        <v>11</v>
      </c>
      <c r="U4235">
        <v>5</v>
      </c>
      <c r="V4235">
        <f>COUNTIF(tbl_HRMaster[EmployeeID],tbl_HRMaster[[#This Row],[EmployeeID]])</f>
        <v>1</v>
      </c>
      <c r="W4235">
        <f>IFERROR(INDEX(tbl_EmployeeSurvey[EnvironmentSatisfaction],MATCH(tbl_HRMaster[[#This Row],[EmployeeID]],tbl_EmployeeSurvey[EmployeeID],0)),"Not Found")</f>
        <v>1</v>
      </c>
      <c r="X4235">
        <f>IFERROR(INDEX(tbl_EmployeeSurvey[JobSatisfaction],MATCH(tbl_HRMaster[[#This Row],[EmployeeID]],tbl_EmployeeSurvey[EmployeeID],0)),"Not Found")</f>
        <v>4</v>
      </c>
      <c r="Y4235" s="5">
        <f>IFERROR(INDEX(tbl_EmployeeSurvey[WorkLifeBalance],MATCH(tbl_HRMaster[[#This Row],[EmployeeID]],tbl_EmployeeSurvey[EmployeeID],0)),"Not Found")</f>
        <v>3</v>
      </c>
      <c r="Z4235" s="5">
        <f>IFERROR(VLOOKUP(tbl_HRMaster[[#This Row],[EmployeeID]],tbl_ManagerSurvey[[EmployeeID]:[PerformanceRating]],2,FALSE),"Not Found")</f>
        <v>3</v>
      </c>
      <c r="AA4235" s="5">
        <f>IFERROR(VLOOKUP(tbl_HRMaster[[#This Row],[EmployeeID]],tbl_ManagerSurvey[[EmployeeID]:[PerformanceRating]],3,FALSE),"Not Found")</f>
        <v>3</v>
      </c>
      <c r="AB4235" s="5" t="str">
        <f>IF(tbl_HRMaster[[#This Row],[Attrition]]="Yes","Left","Active")</f>
        <v>Left</v>
      </c>
      <c r="AC4235" s="5" t="str">
        <f>_xlfn.IFS(tbl_HRMaster[[#This Row],[Age]]&lt;25,"Under 25",tbl_HRMaster[[#This Row],[Age]]&lt;35,"25-34",tbl_HRMaster[[#This Row],[Age]]&lt;45,"35-44",tbl_HRMaster[[#This Row],[Age]]&lt;55,"45-54",TRUE,"Above 54")</f>
        <v>35-44</v>
      </c>
      <c r="AD4235" s="5" t="str">
        <f>_xlfn.IFS(
tbl_HRMaster[[#This Row],[YearsAtCompany]]&lt;2,"&lt; 2 Years",
tbl_HRMaster[[#This Row],[YearsAtCompany]]&lt;5,"2-4 Years",
tbl_HRMaster[[#This Row],[YearsAtCompany]]&lt;10,"5-9 Years",
TRUE,"10+ Years"
)</f>
        <v>10+ Years</v>
      </c>
      <c r="AE4235" s="5">
        <f>IF(tbl_HRMaster[[#This Row],[Attrition]]="Yes",1,0)</f>
        <v>1</v>
      </c>
    </row>
    <row r="4236" spans="1:31" x14ac:dyDescent="0.25">
      <c r="A4236">
        <v>39</v>
      </c>
      <c r="B4236" t="s">
        <v>28</v>
      </c>
      <c r="C4236" t="s">
        <v>29</v>
      </c>
      <c r="D4236" t="s">
        <v>23</v>
      </c>
      <c r="E4236">
        <v>1</v>
      </c>
      <c r="F4236">
        <v>3</v>
      </c>
      <c r="G4236" t="s">
        <v>45</v>
      </c>
      <c r="H4236">
        <v>2026</v>
      </c>
      <c r="I4236" t="s">
        <v>34</v>
      </c>
      <c r="J4236">
        <v>2</v>
      </c>
      <c r="K4236" t="s">
        <v>26</v>
      </c>
      <c r="L4236" t="s">
        <v>41</v>
      </c>
      <c r="M4236">
        <v>67550</v>
      </c>
      <c r="N4236">
        <v>7</v>
      </c>
      <c r="O4236">
        <v>14</v>
      </c>
      <c r="P4236">
        <v>1</v>
      </c>
      <c r="Q4236">
        <v>21</v>
      </c>
      <c r="R4236">
        <v>2</v>
      </c>
      <c r="S4236">
        <v>18</v>
      </c>
      <c r="T4236">
        <v>11</v>
      </c>
      <c r="U4236">
        <v>5</v>
      </c>
      <c r="V4236">
        <f>COUNTIF(tbl_HRMaster[EmployeeID],tbl_HRMaster[[#This Row],[EmployeeID]])</f>
        <v>1</v>
      </c>
      <c r="W4236">
        <f>IFERROR(INDEX(tbl_EmployeeSurvey[EnvironmentSatisfaction],MATCH(tbl_HRMaster[[#This Row],[EmployeeID]],tbl_EmployeeSurvey[EmployeeID],0)),"Not Found")</f>
        <v>1</v>
      </c>
      <c r="X4236">
        <f>IFERROR(INDEX(tbl_EmployeeSurvey[JobSatisfaction],MATCH(tbl_HRMaster[[#This Row],[EmployeeID]],tbl_EmployeeSurvey[EmployeeID],0)),"Not Found")</f>
        <v>4</v>
      </c>
      <c r="Y4236" s="5">
        <f>IFERROR(INDEX(tbl_EmployeeSurvey[WorkLifeBalance],MATCH(tbl_HRMaster[[#This Row],[EmployeeID]],tbl_EmployeeSurvey[EmployeeID],0)),"Not Found")</f>
        <v>3</v>
      </c>
      <c r="Z4236" s="5">
        <f>IFERROR(VLOOKUP(tbl_HRMaster[[#This Row],[EmployeeID]],tbl_ManagerSurvey[[EmployeeID]:[PerformanceRating]],2,FALSE),"Not Found")</f>
        <v>3</v>
      </c>
      <c r="AA4236" s="5">
        <f>IFERROR(VLOOKUP(tbl_HRMaster[[#This Row],[EmployeeID]],tbl_ManagerSurvey[[EmployeeID]:[PerformanceRating]],3,FALSE),"Not Found")</f>
        <v>3</v>
      </c>
      <c r="AB4236" s="5" t="str">
        <f>IF(tbl_HRMaster[[#This Row],[Attrition]]="Yes","Left","Active")</f>
        <v>Left</v>
      </c>
      <c r="AC4236" s="5" t="str">
        <f>_xlfn.IFS(tbl_HRMaster[[#This Row],[Age]]&lt;25,"Under 25",tbl_HRMaster[[#This Row],[Age]]&lt;35,"25-34",tbl_HRMaster[[#This Row],[Age]]&lt;45,"35-44",tbl_HRMaster[[#This Row],[Age]]&lt;55,"45-54",TRUE,"Above 54")</f>
        <v>35-44</v>
      </c>
      <c r="AD4236" s="5" t="str">
        <f>_xlfn.IFS(
tbl_HRMaster[[#This Row],[YearsAtCompany]]&lt;2,"&lt; 2 Years",
tbl_HRMaster[[#This Row],[YearsAtCompany]]&lt;5,"2-4 Years",
tbl_HRMaster[[#This Row],[YearsAtCompany]]&lt;10,"5-9 Years",
TRUE,"10+ Years"
)</f>
        <v>10+ Years</v>
      </c>
      <c r="AE4236" s="5">
        <f>IF(tbl_HRMaster[[#This Row],[Attrition]]="Yes",1,0)</f>
        <v>1</v>
      </c>
    </row>
    <row r="4237" spans="1:31" x14ac:dyDescent="0.25">
      <c r="A4237">
        <v>39</v>
      </c>
      <c r="B4237" t="s">
        <v>28</v>
      </c>
      <c r="C4237" t="s">
        <v>29</v>
      </c>
      <c r="D4237" t="s">
        <v>23</v>
      </c>
      <c r="E4237">
        <v>1</v>
      </c>
      <c r="F4237">
        <v>3</v>
      </c>
      <c r="G4237" t="s">
        <v>45</v>
      </c>
      <c r="H4237">
        <v>3496</v>
      </c>
      <c r="I4237" t="s">
        <v>34</v>
      </c>
      <c r="J4237">
        <v>2</v>
      </c>
      <c r="K4237" t="s">
        <v>26</v>
      </c>
      <c r="L4237" t="s">
        <v>41</v>
      </c>
      <c r="M4237">
        <v>67550</v>
      </c>
      <c r="N4237">
        <v>7</v>
      </c>
      <c r="O4237">
        <v>14</v>
      </c>
      <c r="P4237">
        <v>1</v>
      </c>
      <c r="Q4237">
        <v>21</v>
      </c>
      <c r="R4237">
        <v>2</v>
      </c>
      <c r="S4237">
        <v>18</v>
      </c>
      <c r="T4237">
        <v>11</v>
      </c>
      <c r="U4237">
        <v>5</v>
      </c>
      <c r="V4237">
        <f>COUNTIF(tbl_HRMaster[EmployeeID],tbl_HRMaster[[#This Row],[EmployeeID]])</f>
        <v>1</v>
      </c>
      <c r="W4237">
        <f>IFERROR(INDEX(tbl_EmployeeSurvey[EnvironmentSatisfaction],MATCH(tbl_HRMaster[[#This Row],[EmployeeID]],tbl_EmployeeSurvey[EmployeeID],0)),"Not Found")</f>
        <v>1</v>
      </c>
      <c r="X4237">
        <f>IFERROR(INDEX(tbl_EmployeeSurvey[JobSatisfaction],MATCH(tbl_HRMaster[[#This Row],[EmployeeID]],tbl_EmployeeSurvey[EmployeeID],0)),"Not Found")</f>
        <v>4</v>
      </c>
      <c r="Y4237" s="5">
        <f>IFERROR(INDEX(tbl_EmployeeSurvey[WorkLifeBalance],MATCH(tbl_HRMaster[[#This Row],[EmployeeID]],tbl_EmployeeSurvey[EmployeeID],0)),"Not Found")</f>
        <v>3</v>
      </c>
      <c r="Z4237" s="5">
        <f>IFERROR(VLOOKUP(tbl_HRMaster[[#This Row],[EmployeeID]],tbl_ManagerSurvey[[EmployeeID]:[PerformanceRating]],2,FALSE),"Not Found")</f>
        <v>3</v>
      </c>
      <c r="AA4237" s="5">
        <f>IFERROR(VLOOKUP(tbl_HRMaster[[#This Row],[EmployeeID]],tbl_ManagerSurvey[[EmployeeID]:[PerformanceRating]],3,FALSE),"Not Found")</f>
        <v>3</v>
      </c>
      <c r="AB4237" s="5" t="str">
        <f>IF(tbl_HRMaster[[#This Row],[Attrition]]="Yes","Left","Active")</f>
        <v>Left</v>
      </c>
      <c r="AC4237" s="5" t="str">
        <f>_xlfn.IFS(tbl_HRMaster[[#This Row],[Age]]&lt;25,"Under 25",tbl_HRMaster[[#This Row],[Age]]&lt;35,"25-34",tbl_HRMaster[[#This Row],[Age]]&lt;45,"35-44",tbl_HRMaster[[#This Row],[Age]]&lt;55,"45-54",TRUE,"Above 54")</f>
        <v>35-44</v>
      </c>
      <c r="AD4237" s="5" t="str">
        <f>_xlfn.IFS(
tbl_HRMaster[[#This Row],[YearsAtCompany]]&lt;2,"&lt; 2 Years",
tbl_HRMaster[[#This Row],[YearsAtCompany]]&lt;5,"2-4 Years",
tbl_HRMaster[[#This Row],[YearsAtCompany]]&lt;10,"5-9 Years",
TRUE,"10+ Years"
)</f>
        <v>10+ Years</v>
      </c>
      <c r="AE4237" s="5">
        <f>IF(tbl_HRMaster[[#This Row],[Attrition]]="Yes",1,0)</f>
        <v>1</v>
      </c>
    </row>
    <row r="4238" spans="1:31" x14ac:dyDescent="0.25">
      <c r="A4238">
        <v>41</v>
      </c>
      <c r="B4238" t="s">
        <v>21</v>
      </c>
      <c r="C4238" t="s">
        <v>22</v>
      </c>
      <c r="D4238" t="s">
        <v>30</v>
      </c>
      <c r="E4238">
        <v>24</v>
      </c>
      <c r="F4238">
        <v>1</v>
      </c>
      <c r="G4238" t="s">
        <v>24</v>
      </c>
      <c r="H4238">
        <v>209</v>
      </c>
      <c r="I4238" t="s">
        <v>34</v>
      </c>
      <c r="J4238">
        <v>1</v>
      </c>
      <c r="K4238" t="s">
        <v>39</v>
      </c>
      <c r="L4238" t="s">
        <v>27</v>
      </c>
      <c r="M4238">
        <v>26610</v>
      </c>
      <c r="N4238">
        <v>7</v>
      </c>
      <c r="O4238">
        <v>14</v>
      </c>
      <c r="P4238">
        <v>1</v>
      </c>
      <c r="Q4238">
        <v>22</v>
      </c>
      <c r="R4238">
        <v>2</v>
      </c>
      <c r="S4238">
        <v>18</v>
      </c>
      <c r="T4238">
        <v>11</v>
      </c>
      <c r="U4238">
        <v>8</v>
      </c>
      <c r="V4238">
        <f>COUNTIF(tbl_HRMaster[EmployeeID],tbl_HRMaster[[#This Row],[EmployeeID]])</f>
        <v>1</v>
      </c>
      <c r="W4238">
        <f>IFERROR(INDEX(tbl_EmployeeSurvey[EnvironmentSatisfaction],MATCH(tbl_HRMaster[[#This Row],[EmployeeID]],tbl_EmployeeSurvey[EmployeeID],0)),"Not Found")</f>
        <v>2</v>
      </c>
      <c r="X4238">
        <f>IFERROR(INDEX(tbl_EmployeeSurvey[JobSatisfaction],MATCH(tbl_HRMaster[[#This Row],[EmployeeID]],tbl_EmployeeSurvey[EmployeeID],0)),"Not Found")</f>
        <v>1</v>
      </c>
      <c r="Y4238" s="5">
        <f>IFERROR(INDEX(tbl_EmployeeSurvey[WorkLifeBalance],MATCH(tbl_HRMaster[[#This Row],[EmployeeID]],tbl_EmployeeSurvey[EmployeeID],0)),"Not Found")</f>
        <v>3</v>
      </c>
      <c r="Z4238" s="5">
        <f>IFERROR(VLOOKUP(tbl_HRMaster[[#This Row],[EmployeeID]],tbl_ManagerSurvey[[EmployeeID]:[PerformanceRating]],2,FALSE),"Not Found")</f>
        <v>3</v>
      </c>
      <c r="AA4238" s="5">
        <f>IFERROR(VLOOKUP(tbl_HRMaster[[#This Row],[EmployeeID]],tbl_ManagerSurvey[[EmployeeID]:[PerformanceRating]],3,FALSE),"Not Found")</f>
        <v>3</v>
      </c>
      <c r="AB4238" s="5" t="str">
        <f>IF(tbl_HRMaster[[#This Row],[Attrition]]="Yes","Left","Active")</f>
        <v>Active</v>
      </c>
      <c r="AC4238" s="5" t="str">
        <f>_xlfn.IFS(tbl_HRMaster[[#This Row],[Age]]&lt;25,"Under 25",tbl_HRMaster[[#This Row],[Age]]&lt;35,"25-34",tbl_HRMaster[[#This Row],[Age]]&lt;45,"35-44",tbl_HRMaster[[#This Row],[Age]]&lt;55,"45-54",TRUE,"Above 54")</f>
        <v>35-44</v>
      </c>
      <c r="AD4238" s="5" t="str">
        <f>_xlfn.IFS(
tbl_HRMaster[[#This Row],[YearsAtCompany]]&lt;2,"&lt; 2 Years",
tbl_HRMaster[[#This Row],[YearsAtCompany]]&lt;5,"2-4 Years",
tbl_HRMaster[[#This Row],[YearsAtCompany]]&lt;10,"5-9 Years",
TRUE,"10+ Years"
)</f>
        <v>10+ Years</v>
      </c>
      <c r="AE4238" s="5">
        <f>IF(tbl_HRMaster[[#This Row],[Attrition]]="Yes",1,0)</f>
        <v>0</v>
      </c>
    </row>
    <row r="4239" spans="1:31" x14ac:dyDescent="0.25">
      <c r="A4239">
        <v>41</v>
      </c>
      <c r="B4239" t="s">
        <v>21</v>
      </c>
      <c r="C4239" t="s">
        <v>22</v>
      </c>
      <c r="D4239" t="s">
        <v>30</v>
      </c>
      <c r="E4239">
        <v>24</v>
      </c>
      <c r="F4239">
        <v>1</v>
      </c>
      <c r="G4239" t="s">
        <v>24</v>
      </c>
      <c r="H4239">
        <v>1679</v>
      </c>
      <c r="I4239" t="s">
        <v>34</v>
      </c>
      <c r="J4239">
        <v>1</v>
      </c>
      <c r="K4239" t="s">
        <v>39</v>
      </c>
      <c r="L4239" t="s">
        <v>27</v>
      </c>
      <c r="M4239">
        <v>26610</v>
      </c>
      <c r="N4239">
        <v>7</v>
      </c>
      <c r="O4239">
        <v>14</v>
      </c>
      <c r="P4239">
        <v>1</v>
      </c>
      <c r="Q4239">
        <v>22</v>
      </c>
      <c r="R4239">
        <v>2</v>
      </c>
      <c r="S4239">
        <v>18</v>
      </c>
      <c r="T4239">
        <v>11</v>
      </c>
      <c r="U4239">
        <v>8</v>
      </c>
      <c r="V4239">
        <f>COUNTIF(tbl_HRMaster[EmployeeID],tbl_HRMaster[[#This Row],[EmployeeID]])</f>
        <v>1</v>
      </c>
      <c r="W4239">
        <f>IFERROR(INDEX(tbl_EmployeeSurvey[EnvironmentSatisfaction],MATCH(tbl_HRMaster[[#This Row],[EmployeeID]],tbl_EmployeeSurvey[EmployeeID],0)),"Not Found")</f>
        <v>2</v>
      </c>
      <c r="X4239">
        <f>IFERROR(INDEX(tbl_EmployeeSurvey[JobSatisfaction],MATCH(tbl_HRMaster[[#This Row],[EmployeeID]],tbl_EmployeeSurvey[EmployeeID],0)),"Not Found")</f>
        <v>3</v>
      </c>
      <c r="Y4239" s="5">
        <f>IFERROR(INDEX(tbl_EmployeeSurvey[WorkLifeBalance],MATCH(tbl_HRMaster[[#This Row],[EmployeeID]],tbl_EmployeeSurvey[EmployeeID],0)),"Not Found")</f>
        <v>3</v>
      </c>
      <c r="Z4239" s="5">
        <f>IFERROR(VLOOKUP(tbl_HRMaster[[#This Row],[EmployeeID]],tbl_ManagerSurvey[[EmployeeID]:[PerformanceRating]],2,FALSE),"Not Found")</f>
        <v>3</v>
      </c>
      <c r="AA4239" s="5">
        <f>IFERROR(VLOOKUP(tbl_HRMaster[[#This Row],[EmployeeID]],tbl_ManagerSurvey[[EmployeeID]:[PerformanceRating]],3,FALSE),"Not Found")</f>
        <v>3</v>
      </c>
      <c r="AB4239" s="5" t="str">
        <f>IF(tbl_HRMaster[[#This Row],[Attrition]]="Yes","Left","Active")</f>
        <v>Active</v>
      </c>
      <c r="AC4239" s="5" t="str">
        <f>_xlfn.IFS(tbl_HRMaster[[#This Row],[Age]]&lt;25,"Under 25",tbl_HRMaster[[#This Row],[Age]]&lt;35,"25-34",tbl_HRMaster[[#This Row],[Age]]&lt;45,"35-44",tbl_HRMaster[[#This Row],[Age]]&lt;55,"45-54",TRUE,"Above 54")</f>
        <v>35-44</v>
      </c>
      <c r="AD4239" s="5" t="str">
        <f>_xlfn.IFS(
tbl_HRMaster[[#This Row],[YearsAtCompany]]&lt;2,"&lt; 2 Years",
tbl_HRMaster[[#This Row],[YearsAtCompany]]&lt;5,"2-4 Years",
tbl_HRMaster[[#This Row],[YearsAtCompany]]&lt;10,"5-9 Years",
TRUE,"10+ Years"
)</f>
        <v>10+ Years</v>
      </c>
      <c r="AE4239" s="5">
        <f>IF(tbl_HRMaster[[#This Row],[Attrition]]="Yes",1,0)</f>
        <v>0</v>
      </c>
    </row>
    <row r="4240" spans="1:31" x14ac:dyDescent="0.25">
      <c r="A4240">
        <v>41</v>
      </c>
      <c r="B4240" t="s">
        <v>21</v>
      </c>
      <c r="C4240" t="s">
        <v>22</v>
      </c>
      <c r="D4240" t="s">
        <v>30</v>
      </c>
      <c r="E4240">
        <v>24</v>
      </c>
      <c r="F4240">
        <v>1</v>
      </c>
      <c r="G4240" t="s">
        <v>24</v>
      </c>
      <c r="H4240">
        <v>3149</v>
      </c>
      <c r="I4240" t="s">
        <v>34</v>
      </c>
      <c r="J4240">
        <v>1</v>
      </c>
      <c r="K4240" t="s">
        <v>39</v>
      </c>
      <c r="L4240" t="s">
        <v>27</v>
      </c>
      <c r="M4240">
        <v>26610</v>
      </c>
      <c r="N4240">
        <v>7</v>
      </c>
      <c r="O4240">
        <v>14</v>
      </c>
      <c r="P4240">
        <v>1</v>
      </c>
      <c r="Q4240">
        <v>22</v>
      </c>
      <c r="R4240">
        <v>2</v>
      </c>
      <c r="S4240">
        <v>18</v>
      </c>
      <c r="T4240">
        <v>11</v>
      </c>
      <c r="U4240">
        <v>8</v>
      </c>
      <c r="V4240">
        <f>COUNTIF(tbl_HRMaster[EmployeeID],tbl_HRMaster[[#This Row],[EmployeeID]])</f>
        <v>1</v>
      </c>
      <c r="W4240">
        <f>IFERROR(INDEX(tbl_EmployeeSurvey[EnvironmentSatisfaction],MATCH(tbl_HRMaster[[#This Row],[EmployeeID]],tbl_EmployeeSurvey[EmployeeID],0)),"Not Found")</f>
        <v>2</v>
      </c>
      <c r="X4240">
        <f>IFERROR(INDEX(tbl_EmployeeSurvey[JobSatisfaction],MATCH(tbl_HRMaster[[#This Row],[EmployeeID]],tbl_EmployeeSurvey[EmployeeID],0)),"Not Found")</f>
        <v>1</v>
      </c>
      <c r="Y4240" s="5">
        <f>IFERROR(INDEX(tbl_EmployeeSurvey[WorkLifeBalance],MATCH(tbl_HRMaster[[#This Row],[EmployeeID]],tbl_EmployeeSurvey[EmployeeID],0)),"Not Found")</f>
        <v>3</v>
      </c>
      <c r="Z4240" s="5">
        <f>IFERROR(VLOOKUP(tbl_HRMaster[[#This Row],[EmployeeID]],tbl_ManagerSurvey[[EmployeeID]:[PerformanceRating]],2,FALSE),"Not Found")</f>
        <v>3</v>
      </c>
      <c r="AA4240" s="5">
        <f>IFERROR(VLOOKUP(tbl_HRMaster[[#This Row],[EmployeeID]],tbl_ManagerSurvey[[EmployeeID]:[PerformanceRating]],3,FALSE),"Not Found")</f>
        <v>3</v>
      </c>
      <c r="AB4240" s="5" t="str">
        <f>IF(tbl_HRMaster[[#This Row],[Attrition]]="Yes","Left","Active")</f>
        <v>Active</v>
      </c>
      <c r="AC4240" s="5" t="str">
        <f>_xlfn.IFS(tbl_HRMaster[[#This Row],[Age]]&lt;25,"Under 25",tbl_HRMaster[[#This Row],[Age]]&lt;35,"25-34",tbl_HRMaster[[#This Row],[Age]]&lt;45,"35-44",tbl_HRMaster[[#This Row],[Age]]&lt;55,"45-54",TRUE,"Above 54")</f>
        <v>35-44</v>
      </c>
      <c r="AD4240" s="5" t="str">
        <f>_xlfn.IFS(
tbl_HRMaster[[#This Row],[YearsAtCompany]]&lt;2,"&lt; 2 Years",
tbl_HRMaster[[#This Row],[YearsAtCompany]]&lt;5,"2-4 Years",
tbl_HRMaster[[#This Row],[YearsAtCompany]]&lt;10,"5-9 Years",
TRUE,"10+ Years"
)</f>
        <v>10+ Years</v>
      </c>
      <c r="AE4240" s="5">
        <f>IF(tbl_HRMaster[[#This Row],[Attrition]]="Yes",1,0)</f>
        <v>0</v>
      </c>
    </row>
    <row r="4241" spans="1:31" x14ac:dyDescent="0.25">
      <c r="A4241">
        <v>41</v>
      </c>
      <c r="B4241" t="s">
        <v>21</v>
      </c>
      <c r="C4241" t="s">
        <v>36</v>
      </c>
      <c r="D4241" t="s">
        <v>23</v>
      </c>
      <c r="E4241">
        <v>6</v>
      </c>
      <c r="F4241">
        <v>3</v>
      </c>
      <c r="G4241" t="s">
        <v>24</v>
      </c>
      <c r="H4241">
        <v>694</v>
      </c>
      <c r="I4241" t="s">
        <v>25</v>
      </c>
      <c r="J4241">
        <v>1</v>
      </c>
      <c r="K4241" t="s">
        <v>39</v>
      </c>
      <c r="L4241" t="s">
        <v>32</v>
      </c>
      <c r="M4241">
        <v>27730</v>
      </c>
      <c r="N4241">
        <v>1</v>
      </c>
      <c r="O4241">
        <v>11</v>
      </c>
      <c r="P4241">
        <v>0</v>
      </c>
      <c r="Q4241">
        <v>19</v>
      </c>
      <c r="R4241">
        <v>3</v>
      </c>
      <c r="S4241">
        <v>19</v>
      </c>
      <c r="T4241">
        <v>11</v>
      </c>
      <c r="U4241">
        <v>9</v>
      </c>
      <c r="V4241">
        <f>COUNTIF(tbl_HRMaster[EmployeeID],tbl_HRMaster[[#This Row],[EmployeeID]])</f>
        <v>1</v>
      </c>
      <c r="W4241">
        <f>IFERROR(INDEX(tbl_EmployeeSurvey[EnvironmentSatisfaction],MATCH(tbl_HRMaster[[#This Row],[EmployeeID]],tbl_EmployeeSurvey[EmployeeID],0)),"Not Found")</f>
        <v>3</v>
      </c>
      <c r="X4241">
        <f>IFERROR(INDEX(tbl_EmployeeSurvey[JobSatisfaction],MATCH(tbl_HRMaster[[#This Row],[EmployeeID]],tbl_EmployeeSurvey[EmployeeID],0)),"Not Found")</f>
        <v>2</v>
      </c>
      <c r="Y4241" s="5">
        <f>IFERROR(INDEX(tbl_EmployeeSurvey[WorkLifeBalance],MATCH(tbl_HRMaster[[#This Row],[EmployeeID]],tbl_EmployeeSurvey[EmployeeID],0)),"Not Found")</f>
        <v>3</v>
      </c>
      <c r="Z4241" s="5">
        <f>IFERROR(VLOOKUP(tbl_HRMaster[[#This Row],[EmployeeID]],tbl_ManagerSurvey[[EmployeeID]:[PerformanceRating]],2,FALSE),"Not Found")</f>
        <v>3</v>
      </c>
      <c r="AA4241" s="5">
        <f>IFERROR(VLOOKUP(tbl_HRMaster[[#This Row],[EmployeeID]],tbl_ManagerSurvey[[EmployeeID]:[PerformanceRating]],3,FALSE),"Not Found")</f>
        <v>3</v>
      </c>
      <c r="AB4241" s="5" t="str">
        <f>IF(tbl_HRMaster[[#This Row],[Attrition]]="Yes","Left","Active")</f>
        <v>Active</v>
      </c>
      <c r="AC4241" s="5" t="str">
        <f>_xlfn.IFS(tbl_HRMaster[[#This Row],[Age]]&lt;25,"Under 25",tbl_HRMaster[[#This Row],[Age]]&lt;35,"25-34",tbl_HRMaster[[#This Row],[Age]]&lt;45,"35-44",tbl_HRMaster[[#This Row],[Age]]&lt;55,"45-54",TRUE,"Above 54")</f>
        <v>35-44</v>
      </c>
      <c r="AD4241" s="5" t="str">
        <f>_xlfn.IFS(
tbl_HRMaster[[#This Row],[YearsAtCompany]]&lt;2,"&lt; 2 Years",
tbl_HRMaster[[#This Row],[YearsAtCompany]]&lt;5,"2-4 Years",
tbl_HRMaster[[#This Row],[YearsAtCompany]]&lt;10,"5-9 Years",
TRUE,"10+ Years"
)</f>
        <v>10+ Years</v>
      </c>
      <c r="AE4241" s="5">
        <f>IF(tbl_HRMaster[[#This Row],[Attrition]]="Yes",1,0)</f>
        <v>0</v>
      </c>
    </row>
    <row r="4242" spans="1:31" x14ac:dyDescent="0.25">
      <c r="A4242">
        <v>41</v>
      </c>
      <c r="B4242" t="s">
        <v>21</v>
      </c>
      <c r="C4242" t="s">
        <v>36</v>
      </c>
      <c r="D4242" t="s">
        <v>23</v>
      </c>
      <c r="E4242">
        <v>6</v>
      </c>
      <c r="F4242">
        <v>3</v>
      </c>
      <c r="G4242" t="s">
        <v>24</v>
      </c>
      <c r="H4242">
        <v>2164</v>
      </c>
      <c r="I4242" t="s">
        <v>25</v>
      </c>
      <c r="J4242">
        <v>1</v>
      </c>
      <c r="K4242" t="s">
        <v>39</v>
      </c>
      <c r="L4242" t="s">
        <v>32</v>
      </c>
      <c r="M4242">
        <v>27730</v>
      </c>
      <c r="N4242">
        <v>1</v>
      </c>
      <c r="O4242">
        <v>11</v>
      </c>
      <c r="P4242">
        <v>0</v>
      </c>
      <c r="Q4242">
        <v>19</v>
      </c>
      <c r="R4242">
        <v>3</v>
      </c>
      <c r="S4242">
        <v>19</v>
      </c>
      <c r="T4242">
        <v>11</v>
      </c>
      <c r="U4242">
        <v>9</v>
      </c>
      <c r="V4242">
        <f>COUNTIF(tbl_HRMaster[EmployeeID],tbl_HRMaster[[#This Row],[EmployeeID]])</f>
        <v>1</v>
      </c>
      <c r="W4242">
        <f>IFERROR(INDEX(tbl_EmployeeSurvey[EnvironmentSatisfaction],MATCH(tbl_HRMaster[[#This Row],[EmployeeID]],tbl_EmployeeSurvey[EmployeeID],0)),"Not Found")</f>
        <v>3</v>
      </c>
      <c r="X4242">
        <f>IFERROR(INDEX(tbl_EmployeeSurvey[JobSatisfaction],MATCH(tbl_HRMaster[[#This Row],[EmployeeID]],tbl_EmployeeSurvey[EmployeeID],0)),"Not Found")</f>
        <v>2</v>
      </c>
      <c r="Y4242" s="5">
        <f>IFERROR(INDEX(tbl_EmployeeSurvey[WorkLifeBalance],MATCH(tbl_HRMaster[[#This Row],[EmployeeID]],tbl_EmployeeSurvey[EmployeeID],0)),"Not Found")</f>
        <v>3</v>
      </c>
      <c r="Z4242" s="5">
        <f>IFERROR(VLOOKUP(tbl_HRMaster[[#This Row],[EmployeeID]],tbl_ManagerSurvey[[EmployeeID]:[PerformanceRating]],2,FALSE),"Not Found")</f>
        <v>3</v>
      </c>
      <c r="AA4242" s="5">
        <f>IFERROR(VLOOKUP(tbl_HRMaster[[#This Row],[EmployeeID]],tbl_ManagerSurvey[[EmployeeID]:[PerformanceRating]],3,FALSE),"Not Found")</f>
        <v>3</v>
      </c>
      <c r="AB4242" s="5" t="str">
        <f>IF(tbl_HRMaster[[#This Row],[Attrition]]="Yes","Left","Active")</f>
        <v>Active</v>
      </c>
      <c r="AC4242" s="5" t="str">
        <f>_xlfn.IFS(tbl_HRMaster[[#This Row],[Age]]&lt;25,"Under 25",tbl_HRMaster[[#This Row],[Age]]&lt;35,"25-34",tbl_HRMaster[[#This Row],[Age]]&lt;45,"35-44",tbl_HRMaster[[#This Row],[Age]]&lt;55,"45-54",TRUE,"Above 54")</f>
        <v>35-44</v>
      </c>
      <c r="AD4242" s="5" t="str">
        <f>_xlfn.IFS(
tbl_HRMaster[[#This Row],[YearsAtCompany]]&lt;2,"&lt; 2 Years",
tbl_HRMaster[[#This Row],[YearsAtCompany]]&lt;5,"2-4 Years",
tbl_HRMaster[[#This Row],[YearsAtCompany]]&lt;10,"5-9 Years",
TRUE,"10+ Years"
)</f>
        <v>10+ Years</v>
      </c>
      <c r="AE4242" s="5">
        <f>IF(tbl_HRMaster[[#This Row],[Attrition]]="Yes",1,0)</f>
        <v>0</v>
      </c>
    </row>
    <row r="4243" spans="1:31" x14ac:dyDescent="0.25">
      <c r="A4243">
        <v>41</v>
      </c>
      <c r="B4243" t="s">
        <v>21</v>
      </c>
      <c r="C4243" t="s">
        <v>36</v>
      </c>
      <c r="D4243" t="s">
        <v>23</v>
      </c>
      <c r="E4243">
        <v>6</v>
      </c>
      <c r="F4243">
        <v>3</v>
      </c>
      <c r="G4243" t="s">
        <v>24</v>
      </c>
      <c r="H4243">
        <v>3634</v>
      </c>
      <c r="I4243" t="s">
        <v>25</v>
      </c>
      <c r="J4243">
        <v>1</v>
      </c>
      <c r="K4243" t="s">
        <v>39</v>
      </c>
      <c r="L4243" t="s">
        <v>32</v>
      </c>
      <c r="M4243">
        <v>27730</v>
      </c>
      <c r="N4243">
        <v>1</v>
      </c>
      <c r="O4243">
        <v>11</v>
      </c>
      <c r="P4243">
        <v>0</v>
      </c>
      <c r="Q4243">
        <v>19</v>
      </c>
      <c r="R4243">
        <v>3</v>
      </c>
      <c r="S4243">
        <v>19</v>
      </c>
      <c r="T4243">
        <v>11</v>
      </c>
      <c r="U4243">
        <v>9</v>
      </c>
      <c r="V4243">
        <f>COUNTIF(tbl_HRMaster[EmployeeID],tbl_HRMaster[[#This Row],[EmployeeID]])</f>
        <v>1</v>
      </c>
      <c r="W4243">
        <f>IFERROR(INDEX(tbl_EmployeeSurvey[EnvironmentSatisfaction],MATCH(tbl_HRMaster[[#This Row],[EmployeeID]],tbl_EmployeeSurvey[EmployeeID],0)),"Not Found")</f>
        <v>3</v>
      </c>
      <c r="X4243">
        <f>IFERROR(INDEX(tbl_EmployeeSurvey[JobSatisfaction],MATCH(tbl_HRMaster[[#This Row],[EmployeeID]],tbl_EmployeeSurvey[EmployeeID],0)),"Not Found")</f>
        <v>2</v>
      </c>
      <c r="Y4243" s="5">
        <f>IFERROR(INDEX(tbl_EmployeeSurvey[WorkLifeBalance],MATCH(tbl_HRMaster[[#This Row],[EmployeeID]],tbl_EmployeeSurvey[EmployeeID],0)),"Not Found")</f>
        <v>3</v>
      </c>
      <c r="Z4243" s="5">
        <f>IFERROR(VLOOKUP(tbl_HRMaster[[#This Row],[EmployeeID]],tbl_ManagerSurvey[[EmployeeID]:[PerformanceRating]],2,FALSE),"Not Found")</f>
        <v>3</v>
      </c>
      <c r="AA4243" s="5">
        <f>IFERROR(VLOOKUP(tbl_HRMaster[[#This Row],[EmployeeID]],tbl_ManagerSurvey[[EmployeeID]:[PerformanceRating]],3,FALSE),"Not Found")</f>
        <v>3</v>
      </c>
      <c r="AB4243" s="5" t="str">
        <f>IF(tbl_HRMaster[[#This Row],[Attrition]]="Yes","Left","Active")</f>
        <v>Active</v>
      </c>
      <c r="AC4243" s="5" t="str">
        <f>_xlfn.IFS(tbl_HRMaster[[#This Row],[Age]]&lt;25,"Under 25",tbl_HRMaster[[#This Row],[Age]]&lt;35,"25-34",tbl_HRMaster[[#This Row],[Age]]&lt;45,"35-44",tbl_HRMaster[[#This Row],[Age]]&lt;55,"45-54",TRUE,"Above 54")</f>
        <v>35-44</v>
      </c>
      <c r="AD4243" s="5" t="str">
        <f>_xlfn.IFS(
tbl_HRMaster[[#This Row],[YearsAtCompany]]&lt;2,"&lt; 2 Years",
tbl_HRMaster[[#This Row],[YearsAtCompany]]&lt;5,"2-4 Years",
tbl_HRMaster[[#This Row],[YearsAtCompany]]&lt;10,"5-9 Years",
TRUE,"10+ Years"
)</f>
        <v>10+ Years</v>
      </c>
      <c r="AE4243" s="5">
        <f>IF(tbl_HRMaster[[#This Row],[Attrition]]="Yes",1,0)</f>
        <v>0</v>
      </c>
    </row>
    <row r="4244" spans="1:31" x14ac:dyDescent="0.25">
      <c r="A4244">
        <v>39</v>
      </c>
      <c r="B4244" t="s">
        <v>21</v>
      </c>
      <c r="C4244" t="s">
        <v>29</v>
      </c>
      <c r="D4244" t="s">
        <v>30</v>
      </c>
      <c r="E4244">
        <v>22</v>
      </c>
      <c r="F4244">
        <v>3</v>
      </c>
      <c r="G4244" t="s">
        <v>38</v>
      </c>
      <c r="H4244">
        <v>1464</v>
      </c>
      <c r="I4244" t="s">
        <v>25</v>
      </c>
      <c r="J4244">
        <v>1</v>
      </c>
      <c r="K4244" t="s">
        <v>42</v>
      </c>
      <c r="L4244" t="s">
        <v>32</v>
      </c>
      <c r="M4244">
        <v>129650</v>
      </c>
      <c r="N4244">
        <v>0</v>
      </c>
      <c r="O4244">
        <v>19</v>
      </c>
      <c r="P4244">
        <v>1</v>
      </c>
      <c r="Q4244">
        <v>20</v>
      </c>
      <c r="R4244">
        <v>2</v>
      </c>
      <c r="S4244">
        <v>19</v>
      </c>
      <c r="T4244">
        <v>11</v>
      </c>
      <c r="U4244">
        <v>8</v>
      </c>
      <c r="V4244">
        <f>COUNTIF(tbl_HRMaster[EmployeeID],tbl_HRMaster[[#This Row],[EmployeeID]])</f>
        <v>1</v>
      </c>
      <c r="W4244">
        <f>IFERROR(INDEX(tbl_EmployeeSurvey[EnvironmentSatisfaction],MATCH(tbl_HRMaster[[#This Row],[EmployeeID]],tbl_EmployeeSurvey[EmployeeID],0)),"Not Found")</f>
        <v>3</v>
      </c>
      <c r="X4244">
        <f>IFERROR(INDEX(tbl_EmployeeSurvey[JobSatisfaction],MATCH(tbl_HRMaster[[#This Row],[EmployeeID]],tbl_EmployeeSurvey[EmployeeID],0)),"Not Found")</f>
        <v>3</v>
      </c>
      <c r="Y4244" s="5">
        <f>IFERROR(INDEX(tbl_EmployeeSurvey[WorkLifeBalance],MATCH(tbl_HRMaster[[#This Row],[EmployeeID]],tbl_EmployeeSurvey[EmployeeID],0)),"Not Found")</f>
        <v>3</v>
      </c>
      <c r="Z4244" s="5">
        <f>IFERROR(VLOOKUP(tbl_HRMaster[[#This Row],[EmployeeID]],tbl_ManagerSurvey[[EmployeeID]:[PerformanceRating]],2,FALSE),"Not Found")</f>
        <v>3</v>
      </c>
      <c r="AA4244" s="5">
        <f>IFERROR(VLOOKUP(tbl_HRMaster[[#This Row],[EmployeeID]],tbl_ManagerSurvey[[EmployeeID]:[PerformanceRating]],3,FALSE),"Not Found")</f>
        <v>3</v>
      </c>
      <c r="AB4244" s="5" t="str">
        <f>IF(tbl_HRMaster[[#This Row],[Attrition]]="Yes","Left","Active")</f>
        <v>Active</v>
      </c>
      <c r="AC4244" s="5" t="str">
        <f>_xlfn.IFS(tbl_HRMaster[[#This Row],[Age]]&lt;25,"Under 25",tbl_HRMaster[[#This Row],[Age]]&lt;35,"25-34",tbl_HRMaster[[#This Row],[Age]]&lt;45,"35-44",tbl_HRMaster[[#This Row],[Age]]&lt;55,"45-54",TRUE,"Above 54")</f>
        <v>35-44</v>
      </c>
      <c r="AD4244" s="5" t="str">
        <f>_xlfn.IFS(
tbl_HRMaster[[#This Row],[YearsAtCompany]]&lt;2,"&lt; 2 Years",
tbl_HRMaster[[#This Row],[YearsAtCompany]]&lt;5,"2-4 Years",
tbl_HRMaster[[#This Row],[YearsAtCompany]]&lt;10,"5-9 Years",
TRUE,"10+ Years"
)</f>
        <v>10+ Years</v>
      </c>
      <c r="AE4244" s="5">
        <f>IF(tbl_HRMaster[[#This Row],[Attrition]]="Yes",1,0)</f>
        <v>0</v>
      </c>
    </row>
    <row r="4245" spans="1:31" x14ac:dyDescent="0.25">
      <c r="A4245">
        <v>39</v>
      </c>
      <c r="B4245" t="s">
        <v>21</v>
      </c>
      <c r="C4245" t="s">
        <v>29</v>
      </c>
      <c r="D4245" t="s">
        <v>30</v>
      </c>
      <c r="E4245">
        <v>22</v>
      </c>
      <c r="F4245">
        <v>3</v>
      </c>
      <c r="G4245" t="s">
        <v>38</v>
      </c>
      <c r="H4245">
        <v>2934</v>
      </c>
      <c r="I4245" t="s">
        <v>25</v>
      </c>
      <c r="J4245">
        <v>1</v>
      </c>
      <c r="K4245" t="s">
        <v>42</v>
      </c>
      <c r="L4245" t="s">
        <v>32</v>
      </c>
      <c r="M4245">
        <v>129650</v>
      </c>
      <c r="N4245">
        <v>0</v>
      </c>
      <c r="O4245">
        <v>19</v>
      </c>
      <c r="P4245">
        <v>1</v>
      </c>
      <c r="Q4245">
        <v>20</v>
      </c>
      <c r="R4245">
        <v>2</v>
      </c>
      <c r="S4245">
        <v>19</v>
      </c>
      <c r="T4245">
        <v>11</v>
      </c>
      <c r="U4245">
        <v>8</v>
      </c>
      <c r="V4245">
        <f>COUNTIF(tbl_HRMaster[EmployeeID],tbl_HRMaster[[#This Row],[EmployeeID]])</f>
        <v>1</v>
      </c>
      <c r="W4245">
        <f>IFERROR(INDEX(tbl_EmployeeSurvey[EnvironmentSatisfaction],MATCH(tbl_HRMaster[[#This Row],[EmployeeID]],tbl_EmployeeSurvey[EmployeeID],0)),"Not Found")</f>
        <v>3</v>
      </c>
      <c r="X4245">
        <f>IFERROR(INDEX(tbl_EmployeeSurvey[JobSatisfaction],MATCH(tbl_HRMaster[[#This Row],[EmployeeID]],tbl_EmployeeSurvey[EmployeeID],0)),"Not Found")</f>
        <v>3</v>
      </c>
      <c r="Y4245" s="5">
        <f>IFERROR(INDEX(tbl_EmployeeSurvey[WorkLifeBalance],MATCH(tbl_HRMaster[[#This Row],[EmployeeID]],tbl_EmployeeSurvey[EmployeeID],0)),"Not Found")</f>
        <v>3</v>
      </c>
      <c r="Z4245" s="5">
        <f>IFERROR(VLOOKUP(tbl_HRMaster[[#This Row],[EmployeeID]],tbl_ManagerSurvey[[EmployeeID]:[PerformanceRating]],2,FALSE),"Not Found")</f>
        <v>3</v>
      </c>
      <c r="AA4245" s="5">
        <f>IFERROR(VLOOKUP(tbl_HRMaster[[#This Row],[EmployeeID]],tbl_ManagerSurvey[[EmployeeID]:[PerformanceRating]],3,FALSE),"Not Found")</f>
        <v>3</v>
      </c>
      <c r="AB4245" s="5" t="str">
        <f>IF(tbl_HRMaster[[#This Row],[Attrition]]="Yes","Left","Active")</f>
        <v>Active</v>
      </c>
      <c r="AC4245" s="5" t="str">
        <f>_xlfn.IFS(tbl_HRMaster[[#This Row],[Age]]&lt;25,"Under 25",tbl_HRMaster[[#This Row],[Age]]&lt;35,"25-34",tbl_HRMaster[[#This Row],[Age]]&lt;45,"35-44",tbl_HRMaster[[#This Row],[Age]]&lt;55,"45-54",TRUE,"Above 54")</f>
        <v>35-44</v>
      </c>
      <c r="AD4245" s="5" t="str">
        <f>_xlfn.IFS(
tbl_HRMaster[[#This Row],[YearsAtCompany]]&lt;2,"&lt; 2 Years",
tbl_HRMaster[[#This Row],[YearsAtCompany]]&lt;5,"2-4 Years",
tbl_HRMaster[[#This Row],[YearsAtCompany]]&lt;10,"5-9 Years",
TRUE,"10+ Years"
)</f>
        <v>10+ Years</v>
      </c>
      <c r="AE4245" s="5">
        <f>IF(tbl_HRMaster[[#This Row],[Attrition]]="Yes",1,0)</f>
        <v>0</v>
      </c>
    </row>
    <row r="4246" spans="1:31" x14ac:dyDescent="0.25">
      <c r="A4246">
        <v>39</v>
      </c>
      <c r="B4246" t="s">
        <v>21</v>
      </c>
      <c r="C4246" t="s">
        <v>29</v>
      </c>
      <c r="D4246" t="s">
        <v>30</v>
      </c>
      <c r="E4246">
        <v>22</v>
      </c>
      <c r="F4246">
        <v>3</v>
      </c>
      <c r="G4246" t="s">
        <v>38</v>
      </c>
      <c r="H4246">
        <v>4404</v>
      </c>
      <c r="I4246" t="s">
        <v>25</v>
      </c>
      <c r="J4246">
        <v>1</v>
      </c>
      <c r="K4246" t="s">
        <v>42</v>
      </c>
      <c r="L4246" t="s">
        <v>32</v>
      </c>
      <c r="M4246">
        <v>129650</v>
      </c>
      <c r="N4246">
        <v>0</v>
      </c>
      <c r="O4246">
        <v>19</v>
      </c>
      <c r="P4246">
        <v>1</v>
      </c>
      <c r="Q4246">
        <v>20</v>
      </c>
      <c r="R4246">
        <v>2</v>
      </c>
      <c r="S4246">
        <v>19</v>
      </c>
      <c r="T4246">
        <v>11</v>
      </c>
      <c r="U4246">
        <v>8</v>
      </c>
      <c r="V4246">
        <f>COUNTIF(tbl_HRMaster[EmployeeID],tbl_HRMaster[[#This Row],[EmployeeID]])</f>
        <v>1</v>
      </c>
      <c r="W4246">
        <f>IFERROR(INDEX(tbl_EmployeeSurvey[EnvironmentSatisfaction],MATCH(tbl_HRMaster[[#This Row],[EmployeeID]],tbl_EmployeeSurvey[EmployeeID],0)),"Not Found")</f>
        <v>3</v>
      </c>
      <c r="X4246">
        <f>IFERROR(INDEX(tbl_EmployeeSurvey[JobSatisfaction],MATCH(tbl_HRMaster[[#This Row],[EmployeeID]],tbl_EmployeeSurvey[EmployeeID],0)),"Not Found")</f>
        <v>3</v>
      </c>
      <c r="Y4246" s="5">
        <f>IFERROR(INDEX(tbl_EmployeeSurvey[WorkLifeBalance],MATCH(tbl_HRMaster[[#This Row],[EmployeeID]],tbl_EmployeeSurvey[EmployeeID],0)),"Not Found")</f>
        <v>3</v>
      </c>
      <c r="Z4246" s="5">
        <f>IFERROR(VLOOKUP(tbl_HRMaster[[#This Row],[EmployeeID]],tbl_ManagerSurvey[[EmployeeID]:[PerformanceRating]],2,FALSE),"Not Found")</f>
        <v>3</v>
      </c>
      <c r="AA4246" s="5">
        <f>IFERROR(VLOOKUP(tbl_HRMaster[[#This Row],[EmployeeID]],tbl_ManagerSurvey[[EmployeeID]:[PerformanceRating]],3,FALSE),"Not Found")</f>
        <v>3</v>
      </c>
      <c r="AB4246" s="5" t="str">
        <f>IF(tbl_HRMaster[[#This Row],[Attrition]]="Yes","Left","Active")</f>
        <v>Active</v>
      </c>
      <c r="AC4246" s="5" t="str">
        <f>_xlfn.IFS(tbl_HRMaster[[#This Row],[Age]]&lt;25,"Under 25",tbl_HRMaster[[#This Row],[Age]]&lt;35,"25-34",tbl_HRMaster[[#This Row],[Age]]&lt;45,"35-44",tbl_HRMaster[[#This Row],[Age]]&lt;55,"45-54",TRUE,"Above 54")</f>
        <v>35-44</v>
      </c>
      <c r="AD4246" s="5" t="str">
        <f>_xlfn.IFS(
tbl_HRMaster[[#This Row],[YearsAtCompany]]&lt;2,"&lt; 2 Years",
tbl_HRMaster[[#This Row],[YearsAtCompany]]&lt;5,"2-4 Years",
tbl_HRMaster[[#This Row],[YearsAtCompany]]&lt;10,"5-9 Years",
TRUE,"10+ Years"
)</f>
        <v>10+ Years</v>
      </c>
      <c r="AE4246" s="5">
        <f>IF(tbl_HRMaster[[#This Row],[Attrition]]="Yes",1,0)</f>
        <v>0</v>
      </c>
    </row>
    <row r="4247" spans="1:31" x14ac:dyDescent="0.25">
      <c r="A4247">
        <v>40</v>
      </c>
      <c r="B4247" t="s">
        <v>21</v>
      </c>
      <c r="C4247" t="s">
        <v>22</v>
      </c>
      <c r="D4247" t="s">
        <v>30</v>
      </c>
      <c r="E4247">
        <v>3</v>
      </c>
      <c r="F4247">
        <v>3</v>
      </c>
      <c r="G4247" t="s">
        <v>33</v>
      </c>
      <c r="H4247">
        <v>1091</v>
      </c>
      <c r="I4247" t="s">
        <v>34</v>
      </c>
      <c r="J4247">
        <v>1</v>
      </c>
      <c r="K4247" t="s">
        <v>35</v>
      </c>
      <c r="L4247" t="s">
        <v>41</v>
      </c>
      <c r="M4247">
        <v>68330</v>
      </c>
      <c r="N4247">
        <v>2</v>
      </c>
      <c r="O4247">
        <v>13</v>
      </c>
      <c r="P4247">
        <v>0</v>
      </c>
      <c r="Q4247">
        <v>22</v>
      </c>
      <c r="R4247">
        <v>3</v>
      </c>
      <c r="S4247">
        <v>19</v>
      </c>
      <c r="T4247">
        <v>11</v>
      </c>
      <c r="U4247">
        <v>16</v>
      </c>
      <c r="V4247">
        <f>COUNTIF(tbl_HRMaster[EmployeeID],tbl_HRMaster[[#This Row],[EmployeeID]])</f>
        <v>1</v>
      </c>
      <c r="W4247">
        <f>IFERROR(INDEX(tbl_EmployeeSurvey[EnvironmentSatisfaction],MATCH(tbl_HRMaster[[#This Row],[EmployeeID]],tbl_EmployeeSurvey[EmployeeID],0)),"Not Found")</f>
        <v>1</v>
      </c>
      <c r="X4247">
        <f>IFERROR(INDEX(tbl_EmployeeSurvey[JobSatisfaction],MATCH(tbl_HRMaster[[#This Row],[EmployeeID]],tbl_EmployeeSurvey[EmployeeID],0)),"Not Found")</f>
        <v>1</v>
      </c>
      <c r="Y4247" s="5">
        <f>IFERROR(INDEX(tbl_EmployeeSurvey[WorkLifeBalance],MATCH(tbl_HRMaster[[#This Row],[EmployeeID]],tbl_EmployeeSurvey[EmployeeID],0)),"Not Found")</f>
        <v>3</v>
      </c>
      <c r="Z4247" s="5">
        <f>IFERROR(VLOOKUP(tbl_HRMaster[[#This Row],[EmployeeID]],tbl_ManagerSurvey[[EmployeeID]:[PerformanceRating]],2,FALSE),"Not Found")</f>
        <v>3</v>
      </c>
      <c r="AA4247" s="5">
        <f>IFERROR(VLOOKUP(tbl_HRMaster[[#This Row],[EmployeeID]],tbl_ManagerSurvey[[EmployeeID]:[PerformanceRating]],3,FALSE),"Not Found")</f>
        <v>3</v>
      </c>
      <c r="AB4247" s="5" t="str">
        <f>IF(tbl_HRMaster[[#This Row],[Attrition]]="Yes","Left","Active")</f>
        <v>Active</v>
      </c>
      <c r="AC4247" s="5" t="str">
        <f>_xlfn.IFS(tbl_HRMaster[[#This Row],[Age]]&lt;25,"Under 25",tbl_HRMaster[[#This Row],[Age]]&lt;35,"25-34",tbl_HRMaster[[#This Row],[Age]]&lt;45,"35-44",tbl_HRMaster[[#This Row],[Age]]&lt;55,"45-54",TRUE,"Above 54")</f>
        <v>35-44</v>
      </c>
      <c r="AD4247" s="5" t="str">
        <f>_xlfn.IFS(
tbl_HRMaster[[#This Row],[YearsAtCompany]]&lt;2,"&lt; 2 Years",
tbl_HRMaster[[#This Row],[YearsAtCompany]]&lt;5,"2-4 Years",
tbl_HRMaster[[#This Row],[YearsAtCompany]]&lt;10,"5-9 Years",
TRUE,"10+ Years"
)</f>
        <v>10+ Years</v>
      </c>
      <c r="AE4247" s="5">
        <f>IF(tbl_HRMaster[[#This Row],[Attrition]]="Yes",1,0)</f>
        <v>0</v>
      </c>
    </row>
    <row r="4248" spans="1:31" x14ac:dyDescent="0.25">
      <c r="A4248">
        <v>40</v>
      </c>
      <c r="B4248" t="s">
        <v>21</v>
      </c>
      <c r="C4248" t="s">
        <v>22</v>
      </c>
      <c r="D4248" t="s">
        <v>30</v>
      </c>
      <c r="E4248">
        <v>3</v>
      </c>
      <c r="F4248">
        <v>3</v>
      </c>
      <c r="G4248" t="s">
        <v>33</v>
      </c>
      <c r="H4248">
        <v>2561</v>
      </c>
      <c r="I4248" t="s">
        <v>34</v>
      </c>
      <c r="J4248">
        <v>1</v>
      </c>
      <c r="K4248" t="s">
        <v>35</v>
      </c>
      <c r="L4248" t="s">
        <v>41</v>
      </c>
      <c r="M4248">
        <v>68330</v>
      </c>
      <c r="N4248">
        <v>2</v>
      </c>
      <c r="O4248">
        <v>13</v>
      </c>
      <c r="P4248">
        <v>0</v>
      </c>
      <c r="Q4248">
        <v>22</v>
      </c>
      <c r="R4248">
        <v>3</v>
      </c>
      <c r="S4248">
        <v>19</v>
      </c>
      <c r="T4248">
        <v>11</v>
      </c>
      <c r="U4248">
        <v>16</v>
      </c>
      <c r="V4248">
        <f>COUNTIF(tbl_HRMaster[EmployeeID],tbl_HRMaster[[#This Row],[EmployeeID]])</f>
        <v>1</v>
      </c>
      <c r="W4248">
        <f>IFERROR(INDEX(tbl_EmployeeSurvey[EnvironmentSatisfaction],MATCH(tbl_HRMaster[[#This Row],[EmployeeID]],tbl_EmployeeSurvey[EmployeeID],0)),"Not Found")</f>
        <v>1</v>
      </c>
      <c r="X4248">
        <f>IFERROR(INDEX(tbl_EmployeeSurvey[JobSatisfaction],MATCH(tbl_HRMaster[[#This Row],[EmployeeID]],tbl_EmployeeSurvey[EmployeeID],0)),"Not Found")</f>
        <v>1</v>
      </c>
      <c r="Y4248" s="5">
        <f>IFERROR(INDEX(tbl_EmployeeSurvey[WorkLifeBalance],MATCH(tbl_HRMaster[[#This Row],[EmployeeID]],tbl_EmployeeSurvey[EmployeeID],0)),"Not Found")</f>
        <v>3</v>
      </c>
      <c r="Z4248" s="5">
        <f>IFERROR(VLOOKUP(tbl_HRMaster[[#This Row],[EmployeeID]],tbl_ManagerSurvey[[EmployeeID]:[PerformanceRating]],2,FALSE),"Not Found")</f>
        <v>3</v>
      </c>
      <c r="AA4248" s="5">
        <f>IFERROR(VLOOKUP(tbl_HRMaster[[#This Row],[EmployeeID]],tbl_ManagerSurvey[[EmployeeID]:[PerformanceRating]],3,FALSE),"Not Found")</f>
        <v>3</v>
      </c>
      <c r="AB4248" s="5" t="str">
        <f>IF(tbl_HRMaster[[#This Row],[Attrition]]="Yes","Left","Active")</f>
        <v>Active</v>
      </c>
      <c r="AC4248" s="5" t="str">
        <f>_xlfn.IFS(tbl_HRMaster[[#This Row],[Age]]&lt;25,"Under 25",tbl_HRMaster[[#This Row],[Age]]&lt;35,"25-34",tbl_HRMaster[[#This Row],[Age]]&lt;45,"35-44",tbl_HRMaster[[#This Row],[Age]]&lt;55,"45-54",TRUE,"Above 54")</f>
        <v>35-44</v>
      </c>
      <c r="AD4248" s="5" t="str">
        <f>_xlfn.IFS(
tbl_HRMaster[[#This Row],[YearsAtCompany]]&lt;2,"&lt; 2 Years",
tbl_HRMaster[[#This Row],[YearsAtCompany]]&lt;5,"2-4 Years",
tbl_HRMaster[[#This Row],[YearsAtCompany]]&lt;10,"5-9 Years",
TRUE,"10+ Years"
)</f>
        <v>10+ Years</v>
      </c>
      <c r="AE4248" s="5">
        <f>IF(tbl_HRMaster[[#This Row],[Attrition]]="Yes",1,0)</f>
        <v>0</v>
      </c>
    </row>
    <row r="4249" spans="1:31" x14ac:dyDescent="0.25">
      <c r="A4249">
        <v>40</v>
      </c>
      <c r="B4249" t="s">
        <v>21</v>
      </c>
      <c r="C4249" t="s">
        <v>22</v>
      </c>
      <c r="D4249" t="s">
        <v>30</v>
      </c>
      <c r="E4249">
        <v>3</v>
      </c>
      <c r="F4249">
        <v>3</v>
      </c>
      <c r="G4249" t="s">
        <v>33</v>
      </c>
      <c r="H4249">
        <v>4031</v>
      </c>
      <c r="I4249" t="s">
        <v>34</v>
      </c>
      <c r="J4249">
        <v>1</v>
      </c>
      <c r="K4249" t="s">
        <v>35</v>
      </c>
      <c r="L4249" t="s">
        <v>41</v>
      </c>
      <c r="M4249">
        <v>68330</v>
      </c>
      <c r="N4249">
        <v>2</v>
      </c>
      <c r="O4249">
        <v>13</v>
      </c>
      <c r="P4249">
        <v>0</v>
      </c>
      <c r="Q4249">
        <v>22</v>
      </c>
      <c r="R4249">
        <v>3</v>
      </c>
      <c r="S4249">
        <v>19</v>
      </c>
      <c r="T4249">
        <v>11</v>
      </c>
      <c r="U4249">
        <v>16</v>
      </c>
      <c r="V4249">
        <f>COUNTIF(tbl_HRMaster[EmployeeID],tbl_HRMaster[[#This Row],[EmployeeID]])</f>
        <v>1</v>
      </c>
      <c r="W4249">
        <f>IFERROR(INDEX(tbl_EmployeeSurvey[EnvironmentSatisfaction],MATCH(tbl_HRMaster[[#This Row],[EmployeeID]],tbl_EmployeeSurvey[EmployeeID],0)),"Not Found")</f>
        <v>1</v>
      </c>
      <c r="X4249">
        <f>IFERROR(INDEX(tbl_EmployeeSurvey[JobSatisfaction],MATCH(tbl_HRMaster[[#This Row],[EmployeeID]],tbl_EmployeeSurvey[EmployeeID],0)),"Not Found")</f>
        <v>3</v>
      </c>
      <c r="Y4249" s="5">
        <f>IFERROR(INDEX(tbl_EmployeeSurvey[WorkLifeBalance],MATCH(tbl_HRMaster[[#This Row],[EmployeeID]],tbl_EmployeeSurvey[EmployeeID],0)),"Not Found")</f>
        <v>3</v>
      </c>
      <c r="Z4249" s="5">
        <f>IFERROR(VLOOKUP(tbl_HRMaster[[#This Row],[EmployeeID]],tbl_ManagerSurvey[[EmployeeID]:[PerformanceRating]],2,FALSE),"Not Found")</f>
        <v>3</v>
      </c>
      <c r="AA4249" s="5">
        <f>IFERROR(VLOOKUP(tbl_HRMaster[[#This Row],[EmployeeID]],tbl_ManagerSurvey[[EmployeeID]:[PerformanceRating]],3,FALSE),"Not Found")</f>
        <v>3</v>
      </c>
      <c r="AB4249" s="5" t="str">
        <f>IF(tbl_HRMaster[[#This Row],[Attrition]]="Yes","Left","Active")</f>
        <v>Active</v>
      </c>
      <c r="AC4249" s="5" t="str">
        <f>_xlfn.IFS(tbl_HRMaster[[#This Row],[Age]]&lt;25,"Under 25",tbl_HRMaster[[#This Row],[Age]]&lt;35,"25-34",tbl_HRMaster[[#This Row],[Age]]&lt;45,"35-44",tbl_HRMaster[[#This Row],[Age]]&lt;55,"45-54",TRUE,"Above 54")</f>
        <v>35-44</v>
      </c>
      <c r="AD4249" s="5" t="str">
        <f>_xlfn.IFS(
tbl_HRMaster[[#This Row],[YearsAtCompany]]&lt;2,"&lt; 2 Years",
tbl_HRMaster[[#This Row],[YearsAtCompany]]&lt;5,"2-4 Years",
tbl_HRMaster[[#This Row],[YearsAtCompany]]&lt;10,"5-9 Years",
TRUE,"10+ Years"
)</f>
        <v>10+ Years</v>
      </c>
      <c r="AE4249" s="5">
        <f>IF(tbl_HRMaster[[#This Row],[Attrition]]="Yes",1,0)</f>
        <v>0</v>
      </c>
    </row>
    <row r="4250" spans="1:31" x14ac:dyDescent="0.25">
      <c r="A4250">
        <v>39</v>
      </c>
      <c r="B4250" t="s">
        <v>21</v>
      </c>
      <c r="C4250" t="s">
        <v>22</v>
      </c>
      <c r="D4250" t="s">
        <v>30</v>
      </c>
      <c r="E4250">
        <v>12</v>
      </c>
      <c r="F4250">
        <v>5</v>
      </c>
      <c r="G4250" t="s">
        <v>38</v>
      </c>
      <c r="H4250">
        <v>269</v>
      </c>
      <c r="I4250" t="s">
        <v>25</v>
      </c>
      <c r="J4250">
        <v>1</v>
      </c>
      <c r="K4250" t="s">
        <v>43</v>
      </c>
      <c r="L4250" t="s">
        <v>32</v>
      </c>
      <c r="M4250">
        <v>62200</v>
      </c>
      <c r="N4250">
        <v>1</v>
      </c>
      <c r="O4250">
        <v>14</v>
      </c>
      <c r="P4250">
        <v>2</v>
      </c>
      <c r="Q4250">
        <v>20</v>
      </c>
      <c r="R4250">
        <v>2</v>
      </c>
      <c r="S4250">
        <v>20</v>
      </c>
      <c r="T4250">
        <v>11</v>
      </c>
      <c r="U4250">
        <v>10</v>
      </c>
      <c r="V4250">
        <f>COUNTIF(tbl_HRMaster[EmployeeID],tbl_HRMaster[[#This Row],[EmployeeID]])</f>
        <v>1</v>
      </c>
      <c r="W4250">
        <f>IFERROR(INDEX(tbl_EmployeeSurvey[EnvironmentSatisfaction],MATCH(tbl_HRMaster[[#This Row],[EmployeeID]],tbl_EmployeeSurvey[EmployeeID],0)),"Not Found")</f>
        <v>4</v>
      </c>
      <c r="X4250">
        <f>IFERROR(INDEX(tbl_EmployeeSurvey[JobSatisfaction],MATCH(tbl_HRMaster[[#This Row],[EmployeeID]],tbl_EmployeeSurvey[EmployeeID],0)),"Not Found")</f>
        <v>3</v>
      </c>
      <c r="Y4250" s="5">
        <f>IFERROR(INDEX(tbl_EmployeeSurvey[WorkLifeBalance],MATCH(tbl_HRMaster[[#This Row],[EmployeeID]],tbl_EmployeeSurvey[EmployeeID],0)),"Not Found")</f>
        <v>3</v>
      </c>
      <c r="Z4250" s="5">
        <f>IFERROR(VLOOKUP(tbl_HRMaster[[#This Row],[EmployeeID]],tbl_ManagerSurvey[[EmployeeID]:[PerformanceRating]],2,FALSE),"Not Found")</f>
        <v>3</v>
      </c>
      <c r="AA4250" s="5">
        <f>IFERROR(VLOOKUP(tbl_HRMaster[[#This Row],[EmployeeID]],tbl_ManagerSurvey[[EmployeeID]:[PerformanceRating]],3,FALSE),"Not Found")</f>
        <v>3</v>
      </c>
      <c r="AB4250" s="5" t="str">
        <f>IF(tbl_HRMaster[[#This Row],[Attrition]]="Yes","Left","Active")</f>
        <v>Active</v>
      </c>
      <c r="AC4250" s="5" t="str">
        <f>_xlfn.IFS(tbl_HRMaster[[#This Row],[Age]]&lt;25,"Under 25",tbl_HRMaster[[#This Row],[Age]]&lt;35,"25-34",tbl_HRMaster[[#This Row],[Age]]&lt;45,"35-44",tbl_HRMaster[[#This Row],[Age]]&lt;55,"45-54",TRUE,"Above 54")</f>
        <v>35-44</v>
      </c>
      <c r="AD4250" s="5" t="str">
        <f>_xlfn.IFS(
tbl_HRMaster[[#This Row],[YearsAtCompany]]&lt;2,"&lt; 2 Years",
tbl_HRMaster[[#This Row],[YearsAtCompany]]&lt;5,"2-4 Years",
tbl_HRMaster[[#This Row],[YearsAtCompany]]&lt;10,"5-9 Years",
TRUE,"10+ Years"
)</f>
        <v>10+ Years</v>
      </c>
      <c r="AE4250" s="5">
        <f>IF(tbl_HRMaster[[#This Row],[Attrition]]="Yes",1,0)</f>
        <v>0</v>
      </c>
    </row>
    <row r="4251" spans="1:31" x14ac:dyDescent="0.25">
      <c r="A4251">
        <v>39</v>
      </c>
      <c r="B4251" t="s">
        <v>21</v>
      </c>
      <c r="C4251" t="s">
        <v>22</v>
      </c>
      <c r="D4251" t="s">
        <v>30</v>
      </c>
      <c r="E4251">
        <v>12</v>
      </c>
      <c r="F4251">
        <v>5</v>
      </c>
      <c r="G4251" t="s">
        <v>38</v>
      </c>
      <c r="H4251">
        <v>1739</v>
      </c>
      <c r="I4251" t="s">
        <v>25</v>
      </c>
      <c r="J4251">
        <v>1</v>
      </c>
      <c r="K4251" t="s">
        <v>43</v>
      </c>
      <c r="L4251" t="s">
        <v>32</v>
      </c>
      <c r="M4251">
        <v>62200</v>
      </c>
      <c r="N4251">
        <v>1</v>
      </c>
      <c r="O4251">
        <v>14</v>
      </c>
      <c r="P4251">
        <v>2</v>
      </c>
      <c r="Q4251">
        <v>20</v>
      </c>
      <c r="R4251">
        <v>2</v>
      </c>
      <c r="S4251">
        <v>20</v>
      </c>
      <c r="T4251">
        <v>11</v>
      </c>
      <c r="U4251">
        <v>10</v>
      </c>
      <c r="V4251">
        <f>COUNTIF(tbl_HRMaster[EmployeeID],tbl_HRMaster[[#This Row],[EmployeeID]])</f>
        <v>1</v>
      </c>
      <c r="W4251">
        <f>IFERROR(INDEX(tbl_EmployeeSurvey[EnvironmentSatisfaction],MATCH(tbl_HRMaster[[#This Row],[EmployeeID]],tbl_EmployeeSurvey[EmployeeID],0)),"Not Found")</f>
        <v>4</v>
      </c>
      <c r="X4251">
        <f>IFERROR(INDEX(tbl_EmployeeSurvey[JobSatisfaction],MATCH(tbl_HRMaster[[#This Row],[EmployeeID]],tbl_EmployeeSurvey[EmployeeID],0)),"Not Found")</f>
        <v>3</v>
      </c>
      <c r="Y4251" s="5">
        <f>IFERROR(INDEX(tbl_EmployeeSurvey[WorkLifeBalance],MATCH(tbl_HRMaster[[#This Row],[EmployeeID]],tbl_EmployeeSurvey[EmployeeID],0)),"Not Found")</f>
        <v>3</v>
      </c>
      <c r="Z4251" s="5">
        <f>IFERROR(VLOOKUP(tbl_HRMaster[[#This Row],[EmployeeID]],tbl_ManagerSurvey[[EmployeeID]:[PerformanceRating]],2,FALSE),"Not Found")</f>
        <v>3</v>
      </c>
      <c r="AA4251" s="5">
        <f>IFERROR(VLOOKUP(tbl_HRMaster[[#This Row],[EmployeeID]],tbl_ManagerSurvey[[EmployeeID]:[PerformanceRating]],3,FALSE),"Not Found")</f>
        <v>3</v>
      </c>
      <c r="AB4251" s="5" t="str">
        <f>IF(tbl_HRMaster[[#This Row],[Attrition]]="Yes","Left","Active")</f>
        <v>Active</v>
      </c>
      <c r="AC4251" s="5" t="str">
        <f>_xlfn.IFS(tbl_HRMaster[[#This Row],[Age]]&lt;25,"Under 25",tbl_HRMaster[[#This Row],[Age]]&lt;35,"25-34",tbl_HRMaster[[#This Row],[Age]]&lt;45,"35-44",tbl_HRMaster[[#This Row],[Age]]&lt;55,"45-54",TRUE,"Above 54")</f>
        <v>35-44</v>
      </c>
      <c r="AD4251" s="5" t="str">
        <f>_xlfn.IFS(
tbl_HRMaster[[#This Row],[YearsAtCompany]]&lt;2,"&lt; 2 Years",
tbl_HRMaster[[#This Row],[YearsAtCompany]]&lt;5,"2-4 Years",
tbl_HRMaster[[#This Row],[YearsAtCompany]]&lt;10,"5-9 Years",
TRUE,"10+ Years"
)</f>
        <v>10+ Years</v>
      </c>
      <c r="AE4251" s="5">
        <f>IF(tbl_HRMaster[[#This Row],[Attrition]]="Yes",1,0)</f>
        <v>0</v>
      </c>
    </row>
    <row r="4252" spans="1:31" x14ac:dyDescent="0.25">
      <c r="A4252">
        <v>39</v>
      </c>
      <c r="B4252" t="s">
        <v>21</v>
      </c>
      <c r="C4252" t="s">
        <v>22</v>
      </c>
      <c r="D4252" t="s">
        <v>30</v>
      </c>
      <c r="E4252">
        <v>12</v>
      </c>
      <c r="F4252">
        <v>5</v>
      </c>
      <c r="G4252" t="s">
        <v>38</v>
      </c>
      <c r="H4252">
        <v>3209</v>
      </c>
      <c r="I4252" t="s">
        <v>25</v>
      </c>
      <c r="J4252">
        <v>1</v>
      </c>
      <c r="K4252" t="s">
        <v>43</v>
      </c>
      <c r="L4252" t="s">
        <v>32</v>
      </c>
      <c r="M4252">
        <v>62200</v>
      </c>
      <c r="N4252">
        <v>1</v>
      </c>
      <c r="O4252">
        <v>14</v>
      </c>
      <c r="P4252">
        <v>2</v>
      </c>
      <c r="Q4252">
        <v>20</v>
      </c>
      <c r="R4252">
        <v>2</v>
      </c>
      <c r="S4252">
        <v>20</v>
      </c>
      <c r="T4252">
        <v>11</v>
      </c>
      <c r="U4252">
        <v>10</v>
      </c>
      <c r="V4252">
        <f>COUNTIF(tbl_HRMaster[EmployeeID],tbl_HRMaster[[#This Row],[EmployeeID]])</f>
        <v>1</v>
      </c>
      <c r="W4252">
        <f>IFERROR(INDEX(tbl_EmployeeSurvey[EnvironmentSatisfaction],MATCH(tbl_HRMaster[[#This Row],[EmployeeID]],tbl_EmployeeSurvey[EmployeeID],0)),"Not Found")</f>
        <v>4</v>
      </c>
      <c r="X4252">
        <f>IFERROR(INDEX(tbl_EmployeeSurvey[JobSatisfaction],MATCH(tbl_HRMaster[[#This Row],[EmployeeID]],tbl_EmployeeSurvey[EmployeeID],0)),"Not Found")</f>
        <v>3</v>
      </c>
      <c r="Y4252" s="5">
        <f>IFERROR(INDEX(tbl_EmployeeSurvey[WorkLifeBalance],MATCH(tbl_HRMaster[[#This Row],[EmployeeID]],tbl_EmployeeSurvey[EmployeeID],0)),"Not Found")</f>
        <v>3</v>
      </c>
      <c r="Z4252" s="5">
        <f>IFERROR(VLOOKUP(tbl_HRMaster[[#This Row],[EmployeeID]],tbl_ManagerSurvey[[EmployeeID]:[PerformanceRating]],2,FALSE),"Not Found")</f>
        <v>3</v>
      </c>
      <c r="AA4252" s="5">
        <f>IFERROR(VLOOKUP(tbl_HRMaster[[#This Row],[EmployeeID]],tbl_ManagerSurvey[[EmployeeID]:[PerformanceRating]],3,FALSE),"Not Found")</f>
        <v>3</v>
      </c>
      <c r="AB4252" s="5" t="str">
        <f>IF(tbl_HRMaster[[#This Row],[Attrition]]="Yes","Left","Active")</f>
        <v>Active</v>
      </c>
      <c r="AC4252" s="5" t="str">
        <f>_xlfn.IFS(tbl_HRMaster[[#This Row],[Age]]&lt;25,"Under 25",tbl_HRMaster[[#This Row],[Age]]&lt;35,"25-34",tbl_HRMaster[[#This Row],[Age]]&lt;45,"35-44",tbl_HRMaster[[#This Row],[Age]]&lt;55,"45-54",TRUE,"Above 54")</f>
        <v>35-44</v>
      </c>
      <c r="AD4252" s="5" t="str">
        <f>_xlfn.IFS(
tbl_HRMaster[[#This Row],[YearsAtCompany]]&lt;2,"&lt; 2 Years",
tbl_HRMaster[[#This Row],[YearsAtCompany]]&lt;5,"2-4 Years",
tbl_HRMaster[[#This Row],[YearsAtCompany]]&lt;10,"5-9 Years",
TRUE,"10+ Years"
)</f>
        <v>10+ Years</v>
      </c>
      <c r="AE4252" s="5">
        <f>IF(tbl_HRMaster[[#This Row],[Attrition]]="Yes",1,0)</f>
        <v>0</v>
      </c>
    </row>
    <row r="4253" spans="1:31" x14ac:dyDescent="0.25">
      <c r="A4253">
        <v>42</v>
      </c>
      <c r="B4253" t="s">
        <v>21</v>
      </c>
      <c r="C4253" t="s">
        <v>22</v>
      </c>
      <c r="D4253" t="s">
        <v>30</v>
      </c>
      <c r="E4253">
        <v>4</v>
      </c>
      <c r="F4253">
        <v>4</v>
      </c>
      <c r="G4253" t="s">
        <v>24</v>
      </c>
      <c r="H4253">
        <v>1494</v>
      </c>
      <c r="I4253" t="s">
        <v>34</v>
      </c>
      <c r="J4253">
        <v>1</v>
      </c>
      <c r="K4253" t="s">
        <v>42</v>
      </c>
      <c r="L4253" t="s">
        <v>27</v>
      </c>
      <c r="M4253">
        <v>89260</v>
      </c>
      <c r="N4253">
        <v>1</v>
      </c>
      <c r="O4253">
        <v>14</v>
      </c>
      <c r="P4253">
        <v>0</v>
      </c>
      <c r="Q4253">
        <v>20</v>
      </c>
      <c r="R4253">
        <v>4</v>
      </c>
      <c r="S4253">
        <v>20</v>
      </c>
      <c r="T4253">
        <v>11</v>
      </c>
      <c r="U4253">
        <v>6</v>
      </c>
      <c r="V4253">
        <f>COUNTIF(tbl_HRMaster[EmployeeID],tbl_HRMaster[[#This Row],[EmployeeID]])</f>
        <v>1</v>
      </c>
      <c r="W4253">
        <f>IFERROR(INDEX(tbl_EmployeeSurvey[EnvironmentSatisfaction],MATCH(tbl_HRMaster[[#This Row],[EmployeeID]],tbl_EmployeeSurvey[EmployeeID],0)),"Not Found")</f>
        <v>2</v>
      </c>
      <c r="X4253">
        <f>IFERROR(INDEX(tbl_EmployeeSurvey[JobSatisfaction],MATCH(tbl_HRMaster[[#This Row],[EmployeeID]],tbl_EmployeeSurvey[EmployeeID],0)),"Not Found")</f>
        <v>3</v>
      </c>
      <c r="Y4253" s="5">
        <f>IFERROR(INDEX(tbl_EmployeeSurvey[WorkLifeBalance],MATCH(tbl_HRMaster[[#This Row],[EmployeeID]],tbl_EmployeeSurvey[EmployeeID],0)),"Not Found")</f>
        <v>3</v>
      </c>
      <c r="Z4253" s="5">
        <f>IFERROR(VLOOKUP(tbl_HRMaster[[#This Row],[EmployeeID]],tbl_ManagerSurvey[[EmployeeID]:[PerformanceRating]],2,FALSE),"Not Found")</f>
        <v>1</v>
      </c>
      <c r="AA4253" s="5">
        <f>IFERROR(VLOOKUP(tbl_HRMaster[[#This Row],[EmployeeID]],tbl_ManagerSurvey[[EmployeeID]:[PerformanceRating]],3,FALSE),"Not Found")</f>
        <v>3</v>
      </c>
      <c r="AB4253" s="5" t="str">
        <f>IF(tbl_HRMaster[[#This Row],[Attrition]]="Yes","Left","Active")</f>
        <v>Active</v>
      </c>
      <c r="AC4253" s="5" t="str">
        <f>_xlfn.IFS(tbl_HRMaster[[#This Row],[Age]]&lt;25,"Under 25",tbl_HRMaster[[#This Row],[Age]]&lt;35,"25-34",tbl_HRMaster[[#This Row],[Age]]&lt;45,"35-44",tbl_HRMaster[[#This Row],[Age]]&lt;55,"45-54",TRUE,"Above 54")</f>
        <v>35-44</v>
      </c>
      <c r="AD4253" s="5" t="str">
        <f>_xlfn.IFS(
tbl_HRMaster[[#This Row],[YearsAtCompany]]&lt;2,"&lt; 2 Years",
tbl_HRMaster[[#This Row],[YearsAtCompany]]&lt;5,"2-4 Years",
tbl_HRMaster[[#This Row],[YearsAtCompany]]&lt;10,"5-9 Years",
TRUE,"10+ Years"
)</f>
        <v>10+ Years</v>
      </c>
      <c r="AE4253" s="5">
        <f>IF(tbl_HRMaster[[#This Row],[Attrition]]="Yes",1,0)</f>
        <v>0</v>
      </c>
    </row>
    <row r="4254" spans="1:31" x14ac:dyDescent="0.25">
      <c r="A4254">
        <v>42</v>
      </c>
      <c r="B4254" t="s">
        <v>21</v>
      </c>
      <c r="C4254" t="s">
        <v>22</v>
      </c>
      <c r="D4254" t="s">
        <v>30</v>
      </c>
      <c r="E4254">
        <v>4</v>
      </c>
      <c r="F4254">
        <v>4</v>
      </c>
      <c r="G4254" t="s">
        <v>24</v>
      </c>
      <c r="H4254">
        <v>2964</v>
      </c>
      <c r="I4254" t="s">
        <v>34</v>
      </c>
      <c r="J4254">
        <v>1</v>
      </c>
      <c r="K4254" t="s">
        <v>42</v>
      </c>
      <c r="L4254" t="s">
        <v>27</v>
      </c>
      <c r="M4254">
        <v>89260</v>
      </c>
      <c r="N4254">
        <v>1</v>
      </c>
      <c r="O4254">
        <v>14</v>
      </c>
      <c r="P4254">
        <v>0</v>
      </c>
      <c r="Q4254">
        <v>20</v>
      </c>
      <c r="R4254">
        <v>4</v>
      </c>
      <c r="S4254">
        <v>20</v>
      </c>
      <c r="T4254">
        <v>11</v>
      </c>
      <c r="U4254">
        <v>6</v>
      </c>
      <c r="V4254">
        <f>COUNTIF(tbl_HRMaster[EmployeeID],tbl_HRMaster[[#This Row],[EmployeeID]])</f>
        <v>1</v>
      </c>
      <c r="W4254">
        <f>IFERROR(INDEX(tbl_EmployeeSurvey[EnvironmentSatisfaction],MATCH(tbl_HRMaster[[#This Row],[EmployeeID]],tbl_EmployeeSurvey[EmployeeID],0)),"Not Found")</f>
        <v>2</v>
      </c>
      <c r="X4254">
        <f>IFERROR(INDEX(tbl_EmployeeSurvey[JobSatisfaction],MATCH(tbl_HRMaster[[#This Row],[EmployeeID]],tbl_EmployeeSurvey[EmployeeID],0)),"Not Found")</f>
        <v>3</v>
      </c>
      <c r="Y4254" s="5">
        <f>IFERROR(INDEX(tbl_EmployeeSurvey[WorkLifeBalance],MATCH(tbl_HRMaster[[#This Row],[EmployeeID]],tbl_EmployeeSurvey[EmployeeID],0)),"Not Found")</f>
        <v>3</v>
      </c>
      <c r="Z4254" s="5">
        <f>IFERROR(VLOOKUP(tbl_HRMaster[[#This Row],[EmployeeID]],tbl_ManagerSurvey[[EmployeeID]:[PerformanceRating]],2,FALSE),"Not Found")</f>
        <v>1</v>
      </c>
      <c r="AA4254" s="5">
        <f>IFERROR(VLOOKUP(tbl_HRMaster[[#This Row],[EmployeeID]],tbl_ManagerSurvey[[EmployeeID]:[PerformanceRating]],3,FALSE),"Not Found")</f>
        <v>3</v>
      </c>
      <c r="AB4254" s="5" t="str">
        <f>IF(tbl_HRMaster[[#This Row],[Attrition]]="Yes","Left","Active")</f>
        <v>Active</v>
      </c>
      <c r="AC4254" s="5" t="str">
        <f>_xlfn.IFS(tbl_HRMaster[[#This Row],[Age]]&lt;25,"Under 25",tbl_HRMaster[[#This Row],[Age]]&lt;35,"25-34",tbl_HRMaster[[#This Row],[Age]]&lt;45,"35-44",tbl_HRMaster[[#This Row],[Age]]&lt;55,"45-54",TRUE,"Above 54")</f>
        <v>35-44</v>
      </c>
      <c r="AD4254" s="5" t="str">
        <f>_xlfn.IFS(
tbl_HRMaster[[#This Row],[YearsAtCompany]]&lt;2,"&lt; 2 Years",
tbl_HRMaster[[#This Row],[YearsAtCompany]]&lt;5,"2-4 Years",
tbl_HRMaster[[#This Row],[YearsAtCompany]]&lt;10,"5-9 Years",
TRUE,"10+ Years"
)</f>
        <v>10+ Years</v>
      </c>
      <c r="AE4254" s="5">
        <f>IF(tbl_HRMaster[[#This Row],[Attrition]]="Yes",1,0)</f>
        <v>0</v>
      </c>
    </row>
    <row r="4255" spans="1:31" x14ac:dyDescent="0.25">
      <c r="A4255">
        <v>39</v>
      </c>
      <c r="B4255" t="s">
        <v>21</v>
      </c>
      <c r="C4255" t="s">
        <v>22</v>
      </c>
      <c r="D4255" t="s">
        <v>30</v>
      </c>
      <c r="E4255">
        <v>4</v>
      </c>
      <c r="F4255">
        <v>3</v>
      </c>
      <c r="G4255" t="s">
        <v>24</v>
      </c>
      <c r="H4255">
        <v>1146</v>
      </c>
      <c r="I4255" t="s">
        <v>34</v>
      </c>
      <c r="J4255">
        <v>2</v>
      </c>
      <c r="K4255" t="s">
        <v>35</v>
      </c>
      <c r="L4255" t="s">
        <v>32</v>
      </c>
      <c r="M4255">
        <v>98520</v>
      </c>
      <c r="N4255">
        <v>0</v>
      </c>
      <c r="O4255">
        <v>12</v>
      </c>
      <c r="P4255">
        <v>1</v>
      </c>
      <c r="Q4255">
        <v>21</v>
      </c>
      <c r="R4255">
        <v>5</v>
      </c>
      <c r="S4255">
        <v>20</v>
      </c>
      <c r="T4255">
        <v>11</v>
      </c>
      <c r="U4255">
        <v>10</v>
      </c>
      <c r="V4255">
        <f>COUNTIF(tbl_HRMaster[EmployeeID],tbl_HRMaster[[#This Row],[EmployeeID]])</f>
        <v>1</v>
      </c>
      <c r="W4255">
        <f>IFERROR(INDEX(tbl_EmployeeSurvey[EnvironmentSatisfaction],MATCH(tbl_HRMaster[[#This Row],[EmployeeID]],tbl_EmployeeSurvey[EmployeeID],0)),"Not Found")</f>
        <v>2</v>
      </c>
      <c r="X4255">
        <f>IFERROR(INDEX(tbl_EmployeeSurvey[JobSatisfaction],MATCH(tbl_HRMaster[[#This Row],[EmployeeID]],tbl_EmployeeSurvey[EmployeeID],0)),"Not Found")</f>
        <v>1</v>
      </c>
      <c r="Y4255" s="5">
        <f>IFERROR(INDEX(tbl_EmployeeSurvey[WorkLifeBalance],MATCH(tbl_HRMaster[[#This Row],[EmployeeID]],tbl_EmployeeSurvey[EmployeeID],0)),"Not Found")</f>
        <v>3</v>
      </c>
      <c r="Z4255" s="5">
        <f>IFERROR(VLOOKUP(tbl_HRMaster[[#This Row],[EmployeeID]],tbl_ManagerSurvey[[EmployeeID]:[PerformanceRating]],2,FALSE),"Not Found")</f>
        <v>2</v>
      </c>
      <c r="AA4255" s="5">
        <f>IFERROR(VLOOKUP(tbl_HRMaster[[#This Row],[EmployeeID]],tbl_ManagerSurvey[[EmployeeID]:[PerformanceRating]],3,FALSE),"Not Found")</f>
        <v>3</v>
      </c>
      <c r="AB4255" s="5" t="str">
        <f>IF(tbl_HRMaster[[#This Row],[Attrition]]="Yes","Left","Active")</f>
        <v>Active</v>
      </c>
      <c r="AC4255" s="5" t="str">
        <f>_xlfn.IFS(tbl_HRMaster[[#This Row],[Age]]&lt;25,"Under 25",tbl_HRMaster[[#This Row],[Age]]&lt;35,"25-34",tbl_HRMaster[[#This Row],[Age]]&lt;45,"35-44",tbl_HRMaster[[#This Row],[Age]]&lt;55,"45-54",TRUE,"Above 54")</f>
        <v>35-44</v>
      </c>
      <c r="AD4255" s="5" t="str">
        <f>_xlfn.IFS(
tbl_HRMaster[[#This Row],[YearsAtCompany]]&lt;2,"&lt; 2 Years",
tbl_HRMaster[[#This Row],[YearsAtCompany]]&lt;5,"2-4 Years",
tbl_HRMaster[[#This Row],[YearsAtCompany]]&lt;10,"5-9 Years",
TRUE,"10+ Years"
)</f>
        <v>10+ Years</v>
      </c>
      <c r="AE4255" s="5">
        <f>IF(tbl_HRMaster[[#This Row],[Attrition]]="Yes",1,0)</f>
        <v>0</v>
      </c>
    </row>
    <row r="4256" spans="1:31" x14ac:dyDescent="0.25">
      <c r="A4256">
        <v>39</v>
      </c>
      <c r="B4256" t="s">
        <v>21</v>
      </c>
      <c r="C4256" t="s">
        <v>22</v>
      </c>
      <c r="D4256" t="s">
        <v>30</v>
      </c>
      <c r="E4256">
        <v>4</v>
      </c>
      <c r="F4256">
        <v>3</v>
      </c>
      <c r="G4256" t="s">
        <v>24</v>
      </c>
      <c r="H4256">
        <v>2616</v>
      </c>
      <c r="I4256" t="s">
        <v>34</v>
      </c>
      <c r="J4256">
        <v>2</v>
      </c>
      <c r="K4256" t="s">
        <v>35</v>
      </c>
      <c r="L4256" t="s">
        <v>32</v>
      </c>
      <c r="M4256">
        <v>98520</v>
      </c>
      <c r="N4256">
        <v>0</v>
      </c>
      <c r="O4256">
        <v>12</v>
      </c>
      <c r="P4256">
        <v>1</v>
      </c>
      <c r="Q4256">
        <v>21</v>
      </c>
      <c r="R4256">
        <v>5</v>
      </c>
      <c r="S4256">
        <v>20</v>
      </c>
      <c r="T4256">
        <v>11</v>
      </c>
      <c r="U4256">
        <v>10</v>
      </c>
      <c r="V4256">
        <f>COUNTIF(tbl_HRMaster[EmployeeID],tbl_HRMaster[[#This Row],[EmployeeID]])</f>
        <v>1</v>
      </c>
      <c r="W4256">
        <f>IFERROR(INDEX(tbl_EmployeeSurvey[EnvironmentSatisfaction],MATCH(tbl_HRMaster[[#This Row],[EmployeeID]],tbl_EmployeeSurvey[EmployeeID],0)),"Not Found")</f>
        <v>2</v>
      </c>
      <c r="X4256">
        <f>IFERROR(INDEX(tbl_EmployeeSurvey[JobSatisfaction],MATCH(tbl_HRMaster[[#This Row],[EmployeeID]],tbl_EmployeeSurvey[EmployeeID],0)),"Not Found")</f>
        <v>1</v>
      </c>
      <c r="Y4256" s="5">
        <f>IFERROR(INDEX(tbl_EmployeeSurvey[WorkLifeBalance],MATCH(tbl_HRMaster[[#This Row],[EmployeeID]],tbl_EmployeeSurvey[EmployeeID],0)),"Not Found")</f>
        <v>3</v>
      </c>
      <c r="Z4256" s="5">
        <f>IFERROR(VLOOKUP(tbl_HRMaster[[#This Row],[EmployeeID]],tbl_ManagerSurvey[[EmployeeID]:[PerformanceRating]],2,FALSE),"Not Found")</f>
        <v>2</v>
      </c>
      <c r="AA4256" s="5">
        <f>IFERROR(VLOOKUP(tbl_HRMaster[[#This Row],[EmployeeID]],tbl_ManagerSurvey[[EmployeeID]:[PerformanceRating]],3,FALSE),"Not Found")</f>
        <v>3</v>
      </c>
      <c r="AB4256" s="5" t="str">
        <f>IF(tbl_HRMaster[[#This Row],[Attrition]]="Yes","Left","Active")</f>
        <v>Active</v>
      </c>
      <c r="AC4256" s="5" t="str">
        <f>_xlfn.IFS(tbl_HRMaster[[#This Row],[Age]]&lt;25,"Under 25",tbl_HRMaster[[#This Row],[Age]]&lt;35,"25-34",tbl_HRMaster[[#This Row],[Age]]&lt;45,"35-44",tbl_HRMaster[[#This Row],[Age]]&lt;55,"45-54",TRUE,"Above 54")</f>
        <v>35-44</v>
      </c>
      <c r="AD4256" s="5" t="str">
        <f>_xlfn.IFS(
tbl_HRMaster[[#This Row],[YearsAtCompany]]&lt;2,"&lt; 2 Years",
tbl_HRMaster[[#This Row],[YearsAtCompany]]&lt;5,"2-4 Years",
tbl_HRMaster[[#This Row],[YearsAtCompany]]&lt;10,"5-9 Years",
TRUE,"10+ Years"
)</f>
        <v>10+ Years</v>
      </c>
      <c r="AE4256" s="5">
        <f>IF(tbl_HRMaster[[#This Row],[Attrition]]="Yes",1,0)</f>
        <v>0</v>
      </c>
    </row>
    <row r="4257" spans="1:31" x14ac:dyDescent="0.25">
      <c r="A4257">
        <v>39</v>
      </c>
      <c r="B4257" t="s">
        <v>21</v>
      </c>
      <c r="C4257" t="s">
        <v>22</v>
      </c>
      <c r="D4257" t="s">
        <v>30</v>
      </c>
      <c r="E4257">
        <v>4</v>
      </c>
      <c r="F4257">
        <v>3</v>
      </c>
      <c r="G4257" t="s">
        <v>24</v>
      </c>
      <c r="H4257">
        <v>4086</v>
      </c>
      <c r="I4257" t="s">
        <v>34</v>
      </c>
      <c r="J4257">
        <v>2</v>
      </c>
      <c r="K4257" t="s">
        <v>35</v>
      </c>
      <c r="L4257" t="s">
        <v>32</v>
      </c>
      <c r="M4257">
        <v>98520</v>
      </c>
      <c r="N4257">
        <v>0</v>
      </c>
      <c r="O4257">
        <v>12</v>
      </c>
      <c r="P4257">
        <v>1</v>
      </c>
      <c r="Q4257">
        <v>21</v>
      </c>
      <c r="R4257">
        <v>5</v>
      </c>
      <c r="S4257">
        <v>20</v>
      </c>
      <c r="T4257">
        <v>11</v>
      </c>
      <c r="U4257">
        <v>10</v>
      </c>
      <c r="V4257">
        <f>COUNTIF(tbl_HRMaster[EmployeeID],tbl_HRMaster[[#This Row],[EmployeeID]])</f>
        <v>1</v>
      </c>
      <c r="W4257">
        <f>IFERROR(INDEX(tbl_EmployeeSurvey[EnvironmentSatisfaction],MATCH(tbl_HRMaster[[#This Row],[EmployeeID]],tbl_EmployeeSurvey[EmployeeID],0)),"Not Found")</f>
        <v>2</v>
      </c>
      <c r="X4257">
        <f>IFERROR(INDEX(tbl_EmployeeSurvey[JobSatisfaction],MATCH(tbl_HRMaster[[#This Row],[EmployeeID]],tbl_EmployeeSurvey[EmployeeID],0)),"Not Found")</f>
        <v>1</v>
      </c>
      <c r="Y4257" s="5">
        <f>IFERROR(INDEX(tbl_EmployeeSurvey[WorkLifeBalance],MATCH(tbl_HRMaster[[#This Row],[EmployeeID]],tbl_EmployeeSurvey[EmployeeID],0)),"Not Found")</f>
        <v>3</v>
      </c>
      <c r="Z4257" s="5">
        <f>IFERROR(VLOOKUP(tbl_HRMaster[[#This Row],[EmployeeID]],tbl_ManagerSurvey[[EmployeeID]:[PerformanceRating]],2,FALSE),"Not Found")</f>
        <v>2</v>
      </c>
      <c r="AA4257" s="5">
        <f>IFERROR(VLOOKUP(tbl_HRMaster[[#This Row],[EmployeeID]],tbl_ManagerSurvey[[EmployeeID]:[PerformanceRating]],3,FALSE),"Not Found")</f>
        <v>3</v>
      </c>
      <c r="AB4257" s="5" t="str">
        <f>IF(tbl_HRMaster[[#This Row],[Attrition]]="Yes","Left","Active")</f>
        <v>Active</v>
      </c>
      <c r="AC4257" s="5" t="str">
        <f>_xlfn.IFS(tbl_HRMaster[[#This Row],[Age]]&lt;25,"Under 25",tbl_HRMaster[[#This Row],[Age]]&lt;35,"25-34",tbl_HRMaster[[#This Row],[Age]]&lt;45,"35-44",tbl_HRMaster[[#This Row],[Age]]&lt;55,"45-54",TRUE,"Above 54")</f>
        <v>35-44</v>
      </c>
      <c r="AD4257" s="5" t="str">
        <f>_xlfn.IFS(
tbl_HRMaster[[#This Row],[YearsAtCompany]]&lt;2,"&lt; 2 Years",
tbl_HRMaster[[#This Row],[YearsAtCompany]]&lt;5,"2-4 Years",
tbl_HRMaster[[#This Row],[YearsAtCompany]]&lt;10,"5-9 Years",
TRUE,"10+ Years"
)</f>
        <v>10+ Years</v>
      </c>
      <c r="AE4257" s="5">
        <f>IF(tbl_HRMaster[[#This Row],[Attrition]]="Yes",1,0)</f>
        <v>0</v>
      </c>
    </row>
    <row r="4258" spans="1:31" x14ac:dyDescent="0.25">
      <c r="A4258">
        <v>45</v>
      </c>
      <c r="B4258" t="s">
        <v>21</v>
      </c>
      <c r="C4258" t="s">
        <v>36</v>
      </c>
      <c r="D4258" t="s">
        <v>30</v>
      </c>
      <c r="E4258">
        <v>9</v>
      </c>
      <c r="F4258">
        <v>2</v>
      </c>
      <c r="G4258" t="s">
        <v>38</v>
      </c>
      <c r="H4258">
        <v>1407</v>
      </c>
      <c r="I4258" t="s">
        <v>25</v>
      </c>
      <c r="J4258">
        <v>1</v>
      </c>
      <c r="K4258" t="s">
        <v>35</v>
      </c>
      <c r="L4258" t="s">
        <v>27</v>
      </c>
      <c r="M4258">
        <v>95250</v>
      </c>
      <c r="N4258">
        <v>9</v>
      </c>
      <c r="O4258">
        <v>19</v>
      </c>
      <c r="P4258">
        <v>0</v>
      </c>
      <c r="Q4258">
        <v>22</v>
      </c>
      <c r="R4258">
        <v>3</v>
      </c>
      <c r="S4258">
        <v>20</v>
      </c>
      <c r="T4258">
        <v>11</v>
      </c>
      <c r="U4258">
        <v>8</v>
      </c>
      <c r="V4258">
        <f>COUNTIF(tbl_HRMaster[EmployeeID],tbl_HRMaster[[#This Row],[EmployeeID]])</f>
        <v>1</v>
      </c>
      <c r="W4258">
        <f>IFERROR(INDEX(tbl_EmployeeSurvey[EnvironmentSatisfaction],MATCH(tbl_HRMaster[[#This Row],[EmployeeID]],tbl_EmployeeSurvey[EmployeeID],0)),"Not Found")</f>
        <v>1</v>
      </c>
      <c r="X4258">
        <f>IFERROR(INDEX(tbl_EmployeeSurvey[JobSatisfaction],MATCH(tbl_HRMaster[[#This Row],[EmployeeID]],tbl_EmployeeSurvey[EmployeeID],0)),"Not Found")</f>
        <v>4</v>
      </c>
      <c r="Y4258" s="5">
        <f>IFERROR(INDEX(tbl_EmployeeSurvey[WorkLifeBalance],MATCH(tbl_HRMaster[[#This Row],[EmployeeID]],tbl_EmployeeSurvey[EmployeeID],0)),"Not Found")</f>
        <v>3</v>
      </c>
      <c r="Z4258" s="5">
        <f>IFERROR(VLOOKUP(tbl_HRMaster[[#This Row],[EmployeeID]],tbl_ManagerSurvey[[EmployeeID]:[PerformanceRating]],2,FALSE),"Not Found")</f>
        <v>3</v>
      </c>
      <c r="AA4258" s="5">
        <f>IFERROR(VLOOKUP(tbl_HRMaster[[#This Row],[EmployeeID]],tbl_ManagerSurvey[[EmployeeID]:[PerformanceRating]],3,FALSE),"Not Found")</f>
        <v>3</v>
      </c>
      <c r="AB4258" s="5" t="str">
        <f>IF(tbl_HRMaster[[#This Row],[Attrition]]="Yes","Left","Active")</f>
        <v>Active</v>
      </c>
      <c r="AC4258" s="5" t="str">
        <f>_xlfn.IFS(tbl_HRMaster[[#This Row],[Age]]&lt;25,"Under 25",tbl_HRMaster[[#This Row],[Age]]&lt;35,"25-34",tbl_HRMaster[[#This Row],[Age]]&lt;45,"35-44",tbl_HRMaster[[#This Row],[Age]]&lt;55,"45-54",TRUE,"Above 54")</f>
        <v>45-54</v>
      </c>
      <c r="AD4258" s="5" t="str">
        <f>_xlfn.IFS(
tbl_HRMaster[[#This Row],[YearsAtCompany]]&lt;2,"&lt; 2 Years",
tbl_HRMaster[[#This Row],[YearsAtCompany]]&lt;5,"2-4 Years",
tbl_HRMaster[[#This Row],[YearsAtCompany]]&lt;10,"5-9 Years",
TRUE,"10+ Years"
)</f>
        <v>10+ Years</v>
      </c>
      <c r="AE4258" s="5">
        <f>IF(tbl_HRMaster[[#This Row],[Attrition]]="Yes",1,0)</f>
        <v>0</v>
      </c>
    </row>
    <row r="4259" spans="1:31" x14ac:dyDescent="0.25">
      <c r="A4259">
        <v>45</v>
      </c>
      <c r="B4259" t="s">
        <v>21</v>
      </c>
      <c r="C4259" t="s">
        <v>36</v>
      </c>
      <c r="D4259" t="s">
        <v>30</v>
      </c>
      <c r="E4259">
        <v>9</v>
      </c>
      <c r="F4259">
        <v>2</v>
      </c>
      <c r="G4259" t="s">
        <v>38</v>
      </c>
      <c r="H4259">
        <v>2877</v>
      </c>
      <c r="I4259" t="s">
        <v>25</v>
      </c>
      <c r="J4259">
        <v>1</v>
      </c>
      <c r="K4259" t="s">
        <v>35</v>
      </c>
      <c r="L4259" t="s">
        <v>27</v>
      </c>
      <c r="M4259">
        <v>95250</v>
      </c>
      <c r="N4259">
        <v>9</v>
      </c>
      <c r="O4259">
        <v>19</v>
      </c>
      <c r="P4259">
        <v>0</v>
      </c>
      <c r="Q4259">
        <v>22</v>
      </c>
      <c r="R4259">
        <v>3</v>
      </c>
      <c r="S4259">
        <v>20</v>
      </c>
      <c r="T4259">
        <v>11</v>
      </c>
      <c r="U4259">
        <v>8</v>
      </c>
      <c r="V4259">
        <f>COUNTIF(tbl_HRMaster[EmployeeID],tbl_HRMaster[[#This Row],[EmployeeID]])</f>
        <v>1</v>
      </c>
      <c r="W4259">
        <f>IFERROR(INDEX(tbl_EmployeeSurvey[EnvironmentSatisfaction],MATCH(tbl_HRMaster[[#This Row],[EmployeeID]],tbl_EmployeeSurvey[EmployeeID],0)),"Not Found")</f>
        <v>1</v>
      </c>
      <c r="X4259">
        <f>IFERROR(INDEX(tbl_EmployeeSurvey[JobSatisfaction],MATCH(tbl_HRMaster[[#This Row],[EmployeeID]],tbl_EmployeeSurvey[EmployeeID],0)),"Not Found")</f>
        <v>4</v>
      </c>
      <c r="Y4259" s="5">
        <f>IFERROR(INDEX(tbl_EmployeeSurvey[WorkLifeBalance],MATCH(tbl_HRMaster[[#This Row],[EmployeeID]],tbl_EmployeeSurvey[EmployeeID],0)),"Not Found")</f>
        <v>3</v>
      </c>
      <c r="Z4259" s="5">
        <f>IFERROR(VLOOKUP(tbl_HRMaster[[#This Row],[EmployeeID]],tbl_ManagerSurvey[[EmployeeID]:[PerformanceRating]],2,FALSE),"Not Found")</f>
        <v>3</v>
      </c>
      <c r="AA4259" s="5">
        <f>IFERROR(VLOOKUP(tbl_HRMaster[[#This Row],[EmployeeID]],tbl_ManagerSurvey[[EmployeeID]:[PerformanceRating]],3,FALSE),"Not Found")</f>
        <v>3</v>
      </c>
      <c r="AB4259" s="5" t="str">
        <f>IF(tbl_HRMaster[[#This Row],[Attrition]]="Yes","Left","Active")</f>
        <v>Active</v>
      </c>
      <c r="AC4259" s="5" t="str">
        <f>_xlfn.IFS(tbl_HRMaster[[#This Row],[Age]]&lt;25,"Under 25",tbl_HRMaster[[#This Row],[Age]]&lt;35,"25-34",tbl_HRMaster[[#This Row],[Age]]&lt;45,"35-44",tbl_HRMaster[[#This Row],[Age]]&lt;55,"45-54",TRUE,"Above 54")</f>
        <v>45-54</v>
      </c>
      <c r="AD4259" s="5" t="str">
        <f>_xlfn.IFS(
tbl_HRMaster[[#This Row],[YearsAtCompany]]&lt;2,"&lt; 2 Years",
tbl_HRMaster[[#This Row],[YearsAtCompany]]&lt;5,"2-4 Years",
tbl_HRMaster[[#This Row],[YearsAtCompany]]&lt;10,"5-9 Years",
TRUE,"10+ Years"
)</f>
        <v>10+ Years</v>
      </c>
      <c r="AE4259" s="5">
        <f>IF(tbl_HRMaster[[#This Row],[Attrition]]="Yes",1,0)</f>
        <v>0</v>
      </c>
    </row>
    <row r="4260" spans="1:31" x14ac:dyDescent="0.25">
      <c r="A4260">
        <v>45</v>
      </c>
      <c r="B4260" t="s">
        <v>21</v>
      </c>
      <c r="C4260" t="s">
        <v>36</v>
      </c>
      <c r="D4260" t="s">
        <v>30</v>
      </c>
      <c r="E4260">
        <v>9</v>
      </c>
      <c r="F4260">
        <v>2</v>
      </c>
      <c r="G4260" t="s">
        <v>38</v>
      </c>
      <c r="H4260">
        <v>4347</v>
      </c>
      <c r="I4260" t="s">
        <v>25</v>
      </c>
      <c r="J4260">
        <v>1</v>
      </c>
      <c r="K4260" t="s">
        <v>35</v>
      </c>
      <c r="L4260" t="s">
        <v>27</v>
      </c>
      <c r="M4260">
        <v>95250</v>
      </c>
      <c r="N4260">
        <v>9</v>
      </c>
      <c r="O4260">
        <v>19</v>
      </c>
      <c r="P4260">
        <v>0</v>
      </c>
      <c r="Q4260">
        <v>22</v>
      </c>
      <c r="R4260">
        <v>3</v>
      </c>
      <c r="S4260">
        <v>20</v>
      </c>
      <c r="T4260">
        <v>11</v>
      </c>
      <c r="U4260">
        <v>8</v>
      </c>
      <c r="V4260">
        <f>COUNTIF(tbl_HRMaster[EmployeeID],tbl_HRMaster[[#This Row],[EmployeeID]])</f>
        <v>1</v>
      </c>
      <c r="W4260">
        <f>IFERROR(INDEX(tbl_EmployeeSurvey[EnvironmentSatisfaction],MATCH(tbl_HRMaster[[#This Row],[EmployeeID]],tbl_EmployeeSurvey[EmployeeID],0)),"Not Found")</f>
        <v>1</v>
      </c>
      <c r="X4260">
        <f>IFERROR(INDEX(tbl_EmployeeSurvey[JobSatisfaction],MATCH(tbl_HRMaster[[#This Row],[EmployeeID]],tbl_EmployeeSurvey[EmployeeID],0)),"Not Found")</f>
        <v>4</v>
      </c>
      <c r="Y4260" s="5">
        <f>IFERROR(INDEX(tbl_EmployeeSurvey[WorkLifeBalance],MATCH(tbl_HRMaster[[#This Row],[EmployeeID]],tbl_EmployeeSurvey[EmployeeID],0)),"Not Found")</f>
        <v>3</v>
      </c>
      <c r="Z4260" s="5">
        <f>IFERROR(VLOOKUP(tbl_HRMaster[[#This Row],[EmployeeID]],tbl_ManagerSurvey[[EmployeeID]:[PerformanceRating]],2,FALSE),"Not Found")</f>
        <v>3</v>
      </c>
      <c r="AA4260" s="5">
        <f>IFERROR(VLOOKUP(tbl_HRMaster[[#This Row],[EmployeeID]],tbl_ManagerSurvey[[EmployeeID]:[PerformanceRating]],3,FALSE),"Not Found")</f>
        <v>3</v>
      </c>
      <c r="AB4260" s="5" t="str">
        <f>IF(tbl_HRMaster[[#This Row],[Attrition]]="Yes","Left","Active")</f>
        <v>Active</v>
      </c>
      <c r="AC4260" s="5" t="str">
        <f>_xlfn.IFS(tbl_HRMaster[[#This Row],[Age]]&lt;25,"Under 25",tbl_HRMaster[[#This Row],[Age]]&lt;35,"25-34",tbl_HRMaster[[#This Row],[Age]]&lt;45,"35-44",tbl_HRMaster[[#This Row],[Age]]&lt;55,"45-54",TRUE,"Above 54")</f>
        <v>45-54</v>
      </c>
      <c r="AD4260" s="5" t="str">
        <f>_xlfn.IFS(
tbl_HRMaster[[#This Row],[YearsAtCompany]]&lt;2,"&lt; 2 Years",
tbl_HRMaster[[#This Row],[YearsAtCompany]]&lt;5,"2-4 Years",
tbl_HRMaster[[#This Row],[YearsAtCompany]]&lt;10,"5-9 Years",
TRUE,"10+ Years"
)</f>
        <v>10+ Years</v>
      </c>
      <c r="AE4260" s="5">
        <f>IF(tbl_HRMaster[[#This Row],[Attrition]]="Yes",1,0)</f>
        <v>0</v>
      </c>
    </row>
    <row r="4261" spans="1:31" x14ac:dyDescent="0.25">
      <c r="A4261">
        <v>42</v>
      </c>
      <c r="B4261" t="s">
        <v>21</v>
      </c>
      <c r="C4261" t="s">
        <v>22</v>
      </c>
      <c r="D4261" t="s">
        <v>30</v>
      </c>
      <c r="E4261">
        <v>4</v>
      </c>
      <c r="F4261">
        <v>4</v>
      </c>
      <c r="G4261" t="s">
        <v>24</v>
      </c>
      <c r="H4261">
        <v>24</v>
      </c>
      <c r="I4261" t="s">
        <v>34</v>
      </c>
      <c r="J4261">
        <v>1</v>
      </c>
      <c r="K4261" t="s">
        <v>42</v>
      </c>
      <c r="L4261" t="s">
        <v>27</v>
      </c>
      <c r="M4261">
        <v>89260</v>
      </c>
      <c r="N4261">
        <v>1</v>
      </c>
      <c r="O4261">
        <v>14</v>
      </c>
      <c r="P4261">
        <v>0</v>
      </c>
      <c r="Q4261">
        <v>10</v>
      </c>
      <c r="R4261">
        <v>4</v>
      </c>
      <c r="S4261">
        <v>20</v>
      </c>
      <c r="T4261">
        <v>11</v>
      </c>
      <c r="U4261">
        <v>6</v>
      </c>
      <c r="V4261">
        <f>COUNTIF(tbl_HRMaster[EmployeeID],tbl_HRMaster[[#This Row],[EmployeeID]])</f>
        <v>1</v>
      </c>
      <c r="W4261">
        <f>IFERROR(INDEX(tbl_EmployeeSurvey[EnvironmentSatisfaction],MATCH(tbl_HRMaster[[#This Row],[EmployeeID]],tbl_EmployeeSurvey[EmployeeID],0)),"Not Found")</f>
        <v>2</v>
      </c>
      <c r="X4261">
        <f>IFERROR(INDEX(tbl_EmployeeSurvey[JobSatisfaction],MATCH(tbl_HRMaster[[#This Row],[EmployeeID]],tbl_EmployeeSurvey[EmployeeID],0)),"Not Found")</f>
        <v>3</v>
      </c>
      <c r="Y4261" s="5">
        <f>IFERROR(INDEX(tbl_EmployeeSurvey[WorkLifeBalance],MATCH(tbl_HRMaster[[#This Row],[EmployeeID]],tbl_EmployeeSurvey[EmployeeID],0)),"Not Found")</f>
        <v>3</v>
      </c>
      <c r="Z4261" s="5">
        <f>IFERROR(VLOOKUP(tbl_HRMaster[[#This Row],[EmployeeID]],tbl_ManagerSurvey[[EmployeeID]:[PerformanceRating]],2,FALSE),"Not Found")</f>
        <v>1</v>
      </c>
      <c r="AA4261" s="5">
        <f>IFERROR(VLOOKUP(tbl_HRMaster[[#This Row],[EmployeeID]],tbl_ManagerSurvey[[EmployeeID]:[PerformanceRating]],3,FALSE),"Not Found")</f>
        <v>3</v>
      </c>
      <c r="AB4261" s="5" t="str">
        <f>IF(tbl_HRMaster[[#This Row],[Attrition]]="Yes","Left","Active")</f>
        <v>Active</v>
      </c>
      <c r="AC4261" s="5" t="str">
        <f>_xlfn.IFS(tbl_HRMaster[[#This Row],[Age]]&lt;25,"Under 25",tbl_HRMaster[[#This Row],[Age]]&lt;35,"25-34",tbl_HRMaster[[#This Row],[Age]]&lt;45,"35-44",tbl_HRMaster[[#This Row],[Age]]&lt;55,"45-54",TRUE,"Above 54")</f>
        <v>35-44</v>
      </c>
      <c r="AD4261" s="5" t="str">
        <f>_xlfn.IFS(
tbl_HRMaster[[#This Row],[YearsAtCompany]]&lt;2,"&lt; 2 Years",
tbl_HRMaster[[#This Row],[YearsAtCompany]]&lt;5,"2-4 Years",
tbl_HRMaster[[#This Row],[YearsAtCompany]]&lt;10,"5-9 Years",
TRUE,"10+ Years"
)</f>
        <v>10+ Years</v>
      </c>
      <c r="AE4261" s="5">
        <f>IF(tbl_HRMaster[[#This Row],[Attrition]]="Yes",1,0)</f>
        <v>0</v>
      </c>
    </row>
    <row r="4262" spans="1:31" x14ac:dyDescent="0.25">
      <c r="A4262">
        <v>39</v>
      </c>
      <c r="B4262" t="s">
        <v>21</v>
      </c>
      <c r="C4262" t="s">
        <v>22</v>
      </c>
      <c r="D4262" t="s">
        <v>23</v>
      </c>
      <c r="E4262">
        <v>2</v>
      </c>
      <c r="F4262">
        <v>3</v>
      </c>
      <c r="G4262" t="s">
        <v>24</v>
      </c>
      <c r="H4262">
        <v>481</v>
      </c>
      <c r="I4262" t="s">
        <v>34</v>
      </c>
      <c r="J4262">
        <v>3</v>
      </c>
      <c r="K4262" t="s">
        <v>37</v>
      </c>
      <c r="L4262" t="s">
        <v>27</v>
      </c>
      <c r="M4262">
        <v>21150</v>
      </c>
      <c r="N4262">
        <v>1</v>
      </c>
      <c r="O4262">
        <v>18</v>
      </c>
      <c r="P4262">
        <v>0</v>
      </c>
      <c r="Q4262">
        <v>21</v>
      </c>
      <c r="R4262">
        <v>3</v>
      </c>
      <c r="S4262">
        <v>21</v>
      </c>
      <c r="T4262">
        <v>11</v>
      </c>
      <c r="U4262">
        <v>8</v>
      </c>
      <c r="V4262">
        <f>COUNTIF(tbl_HRMaster[EmployeeID],tbl_HRMaster[[#This Row],[EmployeeID]])</f>
        <v>1</v>
      </c>
      <c r="W4262">
        <f>IFERROR(INDEX(tbl_EmployeeSurvey[EnvironmentSatisfaction],MATCH(tbl_HRMaster[[#This Row],[EmployeeID]],tbl_EmployeeSurvey[EmployeeID],0)),"Not Found")</f>
        <v>4</v>
      </c>
      <c r="X4262">
        <f>IFERROR(INDEX(tbl_EmployeeSurvey[JobSatisfaction],MATCH(tbl_HRMaster[[#This Row],[EmployeeID]],tbl_EmployeeSurvey[EmployeeID],0)),"Not Found")</f>
        <v>4</v>
      </c>
      <c r="Y4262" s="5">
        <f>IFERROR(INDEX(tbl_EmployeeSurvey[WorkLifeBalance],MATCH(tbl_HRMaster[[#This Row],[EmployeeID]],tbl_EmployeeSurvey[EmployeeID],0)),"Not Found")</f>
        <v>3</v>
      </c>
      <c r="Z4262" s="5">
        <f>IFERROR(VLOOKUP(tbl_HRMaster[[#This Row],[EmployeeID]],tbl_ManagerSurvey[[EmployeeID]:[PerformanceRating]],2,FALSE),"Not Found")</f>
        <v>4</v>
      </c>
      <c r="AA4262" s="5">
        <f>IFERROR(VLOOKUP(tbl_HRMaster[[#This Row],[EmployeeID]],tbl_ManagerSurvey[[EmployeeID]:[PerformanceRating]],3,FALSE),"Not Found")</f>
        <v>3</v>
      </c>
      <c r="AB4262" s="5" t="str">
        <f>IF(tbl_HRMaster[[#This Row],[Attrition]]="Yes","Left","Active")</f>
        <v>Active</v>
      </c>
      <c r="AC4262" s="5" t="str">
        <f>_xlfn.IFS(tbl_HRMaster[[#This Row],[Age]]&lt;25,"Under 25",tbl_HRMaster[[#This Row],[Age]]&lt;35,"25-34",tbl_HRMaster[[#This Row],[Age]]&lt;45,"35-44",tbl_HRMaster[[#This Row],[Age]]&lt;55,"45-54",TRUE,"Above 54")</f>
        <v>35-44</v>
      </c>
      <c r="AD4262" s="5" t="str">
        <f>_xlfn.IFS(
tbl_HRMaster[[#This Row],[YearsAtCompany]]&lt;2,"&lt; 2 Years",
tbl_HRMaster[[#This Row],[YearsAtCompany]]&lt;5,"2-4 Years",
tbl_HRMaster[[#This Row],[YearsAtCompany]]&lt;10,"5-9 Years",
TRUE,"10+ Years"
)</f>
        <v>10+ Years</v>
      </c>
      <c r="AE4262" s="5">
        <f>IF(tbl_HRMaster[[#This Row],[Attrition]]="Yes",1,0)</f>
        <v>0</v>
      </c>
    </row>
    <row r="4263" spans="1:31" x14ac:dyDescent="0.25">
      <c r="A4263">
        <v>39</v>
      </c>
      <c r="B4263" t="s">
        <v>21</v>
      </c>
      <c r="C4263" t="s">
        <v>22</v>
      </c>
      <c r="D4263" t="s">
        <v>23</v>
      </c>
      <c r="E4263">
        <v>2</v>
      </c>
      <c r="F4263">
        <v>3</v>
      </c>
      <c r="G4263" t="s">
        <v>24</v>
      </c>
      <c r="H4263">
        <v>1951</v>
      </c>
      <c r="I4263" t="s">
        <v>34</v>
      </c>
      <c r="J4263">
        <v>3</v>
      </c>
      <c r="K4263" t="s">
        <v>37</v>
      </c>
      <c r="L4263" t="s">
        <v>27</v>
      </c>
      <c r="M4263">
        <v>21150</v>
      </c>
      <c r="N4263">
        <v>1</v>
      </c>
      <c r="O4263">
        <v>18</v>
      </c>
      <c r="P4263">
        <v>0</v>
      </c>
      <c r="Q4263">
        <v>21</v>
      </c>
      <c r="R4263">
        <v>3</v>
      </c>
      <c r="S4263">
        <v>21</v>
      </c>
      <c r="T4263">
        <v>11</v>
      </c>
      <c r="U4263">
        <v>8</v>
      </c>
      <c r="V4263">
        <f>COUNTIF(tbl_HRMaster[EmployeeID],tbl_HRMaster[[#This Row],[EmployeeID]])</f>
        <v>1</v>
      </c>
      <c r="W4263">
        <f>IFERROR(INDEX(tbl_EmployeeSurvey[EnvironmentSatisfaction],MATCH(tbl_HRMaster[[#This Row],[EmployeeID]],tbl_EmployeeSurvey[EmployeeID],0)),"Not Found")</f>
        <v>4</v>
      </c>
      <c r="X4263">
        <f>IFERROR(INDEX(tbl_EmployeeSurvey[JobSatisfaction],MATCH(tbl_HRMaster[[#This Row],[EmployeeID]],tbl_EmployeeSurvey[EmployeeID],0)),"Not Found")</f>
        <v>4</v>
      </c>
      <c r="Y4263" s="5">
        <f>IFERROR(INDEX(tbl_EmployeeSurvey[WorkLifeBalance],MATCH(tbl_HRMaster[[#This Row],[EmployeeID]],tbl_EmployeeSurvey[EmployeeID],0)),"Not Found")</f>
        <v>3</v>
      </c>
      <c r="Z4263" s="5">
        <f>IFERROR(VLOOKUP(tbl_HRMaster[[#This Row],[EmployeeID]],tbl_ManagerSurvey[[EmployeeID]:[PerformanceRating]],2,FALSE),"Not Found")</f>
        <v>4</v>
      </c>
      <c r="AA4263" s="5">
        <f>IFERROR(VLOOKUP(tbl_HRMaster[[#This Row],[EmployeeID]],tbl_ManagerSurvey[[EmployeeID]:[PerformanceRating]],3,FALSE),"Not Found")</f>
        <v>3</v>
      </c>
      <c r="AB4263" s="5" t="str">
        <f>IF(tbl_HRMaster[[#This Row],[Attrition]]="Yes","Left","Active")</f>
        <v>Active</v>
      </c>
      <c r="AC4263" s="5" t="str">
        <f>_xlfn.IFS(tbl_HRMaster[[#This Row],[Age]]&lt;25,"Under 25",tbl_HRMaster[[#This Row],[Age]]&lt;35,"25-34",tbl_HRMaster[[#This Row],[Age]]&lt;45,"35-44",tbl_HRMaster[[#This Row],[Age]]&lt;55,"45-54",TRUE,"Above 54")</f>
        <v>35-44</v>
      </c>
      <c r="AD4263" s="5" t="str">
        <f>_xlfn.IFS(
tbl_HRMaster[[#This Row],[YearsAtCompany]]&lt;2,"&lt; 2 Years",
tbl_HRMaster[[#This Row],[YearsAtCompany]]&lt;5,"2-4 Years",
tbl_HRMaster[[#This Row],[YearsAtCompany]]&lt;10,"5-9 Years",
TRUE,"10+ Years"
)</f>
        <v>10+ Years</v>
      </c>
      <c r="AE4263" s="5">
        <f>IF(tbl_HRMaster[[#This Row],[Attrition]]="Yes",1,0)</f>
        <v>0</v>
      </c>
    </row>
    <row r="4264" spans="1:31" x14ac:dyDescent="0.25">
      <c r="A4264">
        <v>39</v>
      </c>
      <c r="B4264" t="s">
        <v>21</v>
      </c>
      <c r="C4264" t="s">
        <v>22</v>
      </c>
      <c r="D4264" t="s">
        <v>23</v>
      </c>
      <c r="E4264">
        <v>2</v>
      </c>
      <c r="F4264">
        <v>3</v>
      </c>
      <c r="G4264" t="s">
        <v>24</v>
      </c>
      <c r="H4264">
        <v>3421</v>
      </c>
      <c r="I4264" t="s">
        <v>34</v>
      </c>
      <c r="J4264">
        <v>3</v>
      </c>
      <c r="K4264" t="s">
        <v>37</v>
      </c>
      <c r="L4264" t="s">
        <v>27</v>
      </c>
      <c r="M4264">
        <v>21150</v>
      </c>
      <c r="N4264">
        <v>1</v>
      </c>
      <c r="O4264">
        <v>18</v>
      </c>
      <c r="P4264">
        <v>0</v>
      </c>
      <c r="Q4264">
        <v>21</v>
      </c>
      <c r="R4264">
        <v>3</v>
      </c>
      <c r="S4264">
        <v>21</v>
      </c>
      <c r="T4264">
        <v>11</v>
      </c>
      <c r="U4264">
        <v>8</v>
      </c>
      <c r="V4264">
        <f>COUNTIF(tbl_HRMaster[EmployeeID],tbl_HRMaster[[#This Row],[EmployeeID]])</f>
        <v>1</v>
      </c>
      <c r="W4264">
        <f>IFERROR(INDEX(tbl_EmployeeSurvey[EnvironmentSatisfaction],MATCH(tbl_HRMaster[[#This Row],[EmployeeID]],tbl_EmployeeSurvey[EmployeeID],0)),"Not Found")</f>
        <v>4</v>
      </c>
      <c r="X4264">
        <f>IFERROR(INDEX(tbl_EmployeeSurvey[JobSatisfaction],MATCH(tbl_HRMaster[[#This Row],[EmployeeID]],tbl_EmployeeSurvey[EmployeeID],0)),"Not Found")</f>
        <v>4</v>
      </c>
      <c r="Y4264" s="5">
        <f>IFERROR(INDEX(tbl_EmployeeSurvey[WorkLifeBalance],MATCH(tbl_HRMaster[[#This Row],[EmployeeID]],tbl_EmployeeSurvey[EmployeeID],0)),"Not Found")</f>
        <v>3</v>
      </c>
      <c r="Z4264" s="5">
        <f>IFERROR(VLOOKUP(tbl_HRMaster[[#This Row],[EmployeeID]],tbl_ManagerSurvey[[EmployeeID]:[PerformanceRating]],2,FALSE),"Not Found")</f>
        <v>4</v>
      </c>
      <c r="AA4264" s="5">
        <f>IFERROR(VLOOKUP(tbl_HRMaster[[#This Row],[EmployeeID]],tbl_ManagerSurvey[[EmployeeID]:[PerformanceRating]],3,FALSE),"Not Found")</f>
        <v>3</v>
      </c>
      <c r="AB4264" s="5" t="str">
        <f>IF(tbl_HRMaster[[#This Row],[Attrition]]="Yes","Left","Active")</f>
        <v>Active</v>
      </c>
      <c r="AC4264" s="5" t="str">
        <f>_xlfn.IFS(tbl_HRMaster[[#This Row],[Age]]&lt;25,"Under 25",tbl_HRMaster[[#This Row],[Age]]&lt;35,"25-34",tbl_HRMaster[[#This Row],[Age]]&lt;45,"35-44",tbl_HRMaster[[#This Row],[Age]]&lt;55,"45-54",TRUE,"Above 54")</f>
        <v>35-44</v>
      </c>
      <c r="AD4264" s="5" t="str">
        <f>_xlfn.IFS(
tbl_HRMaster[[#This Row],[YearsAtCompany]]&lt;2,"&lt; 2 Years",
tbl_HRMaster[[#This Row],[YearsAtCompany]]&lt;5,"2-4 Years",
tbl_HRMaster[[#This Row],[YearsAtCompany]]&lt;10,"5-9 Years",
TRUE,"10+ Years"
)</f>
        <v>10+ Years</v>
      </c>
      <c r="AE4264" s="5">
        <f>IF(tbl_HRMaster[[#This Row],[Attrition]]="Yes",1,0)</f>
        <v>0</v>
      </c>
    </row>
    <row r="4265" spans="1:31" x14ac:dyDescent="0.25">
      <c r="A4265">
        <v>39</v>
      </c>
      <c r="B4265" t="s">
        <v>21</v>
      </c>
      <c r="C4265" t="s">
        <v>22</v>
      </c>
      <c r="D4265" t="s">
        <v>23</v>
      </c>
      <c r="E4265">
        <v>1</v>
      </c>
      <c r="F4265">
        <v>4</v>
      </c>
      <c r="G4265" t="s">
        <v>24</v>
      </c>
      <c r="H4265">
        <v>57</v>
      </c>
      <c r="I4265" t="s">
        <v>34</v>
      </c>
      <c r="J4265">
        <v>1</v>
      </c>
      <c r="K4265" t="s">
        <v>35</v>
      </c>
      <c r="L4265" t="s">
        <v>27</v>
      </c>
      <c r="M4265">
        <v>196650</v>
      </c>
      <c r="N4265">
        <v>1</v>
      </c>
      <c r="O4265">
        <v>22</v>
      </c>
      <c r="P4265">
        <v>1</v>
      </c>
      <c r="Q4265">
        <v>21</v>
      </c>
      <c r="R4265">
        <v>6</v>
      </c>
      <c r="S4265">
        <v>21</v>
      </c>
      <c r="T4265">
        <v>11</v>
      </c>
      <c r="U4265">
        <v>10</v>
      </c>
      <c r="V4265">
        <f>COUNTIF(tbl_HRMaster[EmployeeID],tbl_HRMaster[[#This Row],[EmployeeID]])</f>
        <v>1</v>
      </c>
      <c r="W4265">
        <f>IFERROR(INDEX(tbl_EmployeeSurvey[EnvironmentSatisfaction],MATCH(tbl_HRMaster[[#This Row],[EmployeeID]],tbl_EmployeeSurvey[EmployeeID],0)),"Not Found")</f>
        <v>3</v>
      </c>
      <c r="X4265">
        <f>IFERROR(INDEX(tbl_EmployeeSurvey[JobSatisfaction],MATCH(tbl_HRMaster[[#This Row],[EmployeeID]],tbl_EmployeeSurvey[EmployeeID],0)),"Not Found")</f>
        <v>1</v>
      </c>
      <c r="Y4265" s="5">
        <f>IFERROR(INDEX(tbl_EmployeeSurvey[WorkLifeBalance],MATCH(tbl_HRMaster[[#This Row],[EmployeeID]],tbl_EmployeeSurvey[EmployeeID],0)),"Not Found")</f>
        <v>3</v>
      </c>
      <c r="Z4265" s="5">
        <f>IFERROR(VLOOKUP(tbl_HRMaster[[#This Row],[EmployeeID]],tbl_ManagerSurvey[[EmployeeID]:[PerformanceRating]],2,FALSE),"Not Found")</f>
        <v>3</v>
      </c>
      <c r="AA4265" s="5">
        <f>IFERROR(VLOOKUP(tbl_HRMaster[[#This Row],[EmployeeID]],tbl_ManagerSurvey[[EmployeeID]:[PerformanceRating]],3,FALSE),"Not Found")</f>
        <v>4</v>
      </c>
      <c r="AB4265" s="5" t="str">
        <f>IF(tbl_HRMaster[[#This Row],[Attrition]]="Yes","Left","Active")</f>
        <v>Active</v>
      </c>
      <c r="AC4265" s="5" t="str">
        <f>_xlfn.IFS(tbl_HRMaster[[#This Row],[Age]]&lt;25,"Under 25",tbl_HRMaster[[#This Row],[Age]]&lt;35,"25-34",tbl_HRMaster[[#This Row],[Age]]&lt;45,"35-44",tbl_HRMaster[[#This Row],[Age]]&lt;55,"45-54",TRUE,"Above 54")</f>
        <v>35-44</v>
      </c>
      <c r="AD4265" s="5" t="str">
        <f>_xlfn.IFS(
tbl_HRMaster[[#This Row],[YearsAtCompany]]&lt;2,"&lt; 2 Years",
tbl_HRMaster[[#This Row],[YearsAtCompany]]&lt;5,"2-4 Years",
tbl_HRMaster[[#This Row],[YearsAtCompany]]&lt;10,"5-9 Years",
TRUE,"10+ Years"
)</f>
        <v>10+ Years</v>
      </c>
      <c r="AE4265" s="5">
        <f>IF(tbl_HRMaster[[#This Row],[Attrition]]="Yes",1,0)</f>
        <v>0</v>
      </c>
    </row>
    <row r="4266" spans="1:31" x14ac:dyDescent="0.25">
      <c r="A4266">
        <v>39</v>
      </c>
      <c r="B4266" t="s">
        <v>21</v>
      </c>
      <c r="C4266" t="s">
        <v>22</v>
      </c>
      <c r="D4266" t="s">
        <v>23</v>
      </c>
      <c r="E4266">
        <v>1</v>
      </c>
      <c r="F4266">
        <v>4</v>
      </c>
      <c r="G4266" t="s">
        <v>24</v>
      </c>
      <c r="H4266">
        <v>1527</v>
      </c>
      <c r="I4266" t="s">
        <v>34</v>
      </c>
      <c r="J4266">
        <v>1</v>
      </c>
      <c r="K4266" t="s">
        <v>35</v>
      </c>
      <c r="L4266" t="s">
        <v>27</v>
      </c>
      <c r="M4266">
        <v>196650</v>
      </c>
      <c r="N4266">
        <v>1</v>
      </c>
      <c r="O4266">
        <v>22</v>
      </c>
      <c r="P4266">
        <v>1</v>
      </c>
      <c r="Q4266">
        <v>21</v>
      </c>
      <c r="R4266">
        <v>6</v>
      </c>
      <c r="S4266">
        <v>21</v>
      </c>
      <c r="T4266">
        <v>11</v>
      </c>
      <c r="U4266">
        <v>10</v>
      </c>
      <c r="V4266">
        <f>COUNTIF(tbl_HRMaster[EmployeeID],tbl_HRMaster[[#This Row],[EmployeeID]])</f>
        <v>1</v>
      </c>
      <c r="W4266">
        <f>IFERROR(INDEX(tbl_EmployeeSurvey[EnvironmentSatisfaction],MATCH(tbl_HRMaster[[#This Row],[EmployeeID]],tbl_EmployeeSurvey[EmployeeID],0)),"Not Found")</f>
        <v>3</v>
      </c>
      <c r="X4266">
        <f>IFERROR(INDEX(tbl_EmployeeSurvey[JobSatisfaction],MATCH(tbl_HRMaster[[#This Row],[EmployeeID]],tbl_EmployeeSurvey[EmployeeID],0)),"Not Found")</f>
        <v>1</v>
      </c>
      <c r="Y4266" s="5">
        <f>IFERROR(INDEX(tbl_EmployeeSurvey[WorkLifeBalance],MATCH(tbl_HRMaster[[#This Row],[EmployeeID]],tbl_EmployeeSurvey[EmployeeID],0)),"Not Found")</f>
        <v>3</v>
      </c>
      <c r="Z4266" s="5">
        <f>IFERROR(VLOOKUP(tbl_HRMaster[[#This Row],[EmployeeID]],tbl_ManagerSurvey[[EmployeeID]:[PerformanceRating]],2,FALSE),"Not Found")</f>
        <v>3</v>
      </c>
      <c r="AA4266" s="5">
        <f>IFERROR(VLOOKUP(tbl_HRMaster[[#This Row],[EmployeeID]],tbl_ManagerSurvey[[EmployeeID]:[PerformanceRating]],3,FALSE),"Not Found")</f>
        <v>4</v>
      </c>
      <c r="AB4266" s="5" t="str">
        <f>IF(tbl_HRMaster[[#This Row],[Attrition]]="Yes","Left","Active")</f>
        <v>Active</v>
      </c>
      <c r="AC4266" s="5" t="str">
        <f>_xlfn.IFS(tbl_HRMaster[[#This Row],[Age]]&lt;25,"Under 25",tbl_HRMaster[[#This Row],[Age]]&lt;35,"25-34",tbl_HRMaster[[#This Row],[Age]]&lt;45,"35-44",tbl_HRMaster[[#This Row],[Age]]&lt;55,"45-54",TRUE,"Above 54")</f>
        <v>35-44</v>
      </c>
      <c r="AD4266" s="5" t="str">
        <f>_xlfn.IFS(
tbl_HRMaster[[#This Row],[YearsAtCompany]]&lt;2,"&lt; 2 Years",
tbl_HRMaster[[#This Row],[YearsAtCompany]]&lt;5,"2-4 Years",
tbl_HRMaster[[#This Row],[YearsAtCompany]]&lt;10,"5-9 Years",
TRUE,"10+ Years"
)</f>
        <v>10+ Years</v>
      </c>
      <c r="AE4266" s="5">
        <f>IF(tbl_HRMaster[[#This Row],[Attrition]]="Yes",1,0)</f>
        <v>0</v>
      </c>
    </row>
    <row r="4267" spans="1:31" x14ac:dyDescent="0.25">
      <c r="A4267">
        <v>39</v>
      </c>
      <c r="B4267" t="s">
        <v>21</v>
      </c>
      <c r="C4267" t="s">
        <v>22</v>
      </c>
      <c r="D4267" t="s">
        <v>23</v>
      </c>
      <c r="E4267">
        <v>1</v>
      </c>
      <c r="F4267">
        <v>4</v>
      </c>
      <c r="G4267" t="s">
        <v>24</v>
      </c>
      <c r="H4267">
        <v>2997</v>
      </c>
      <c r="I4267" t="s">
        <v>34</v>
      </c>
      <c r="J4267">
        <v>1</v>
      </c>
      <c r="K4267" t="s">
        <v>35</v>
      </c>
      <c r="L4267" t="s">
        <v>27</v>
      </c>
      <c r="M4267">
        <v>196650</v>
      </c>
      <c r="N4267">
        <v>1</v>
      </c>
      <c r="O4267">
        <v>22</v>
      </c>
      <c r="P4267">
        <v>1</v>
      </c>
      <c r="Q4267">
        <v>21</v>
      </c>
      <c r="R4267">
        <v>6</v>
      </c>
      <c r="S4267">
        <v>21</v>
      </c>
      <c r="T4267">
        <v>11</v>
      </c>
      <c r="U4267">
        <v>10</v>
      </c>
      <c r="V4267">
        <f>COUNTIF(tbl_HRMaster[EmployeeID],tbl_HRMaster[[#This Row],[EmployeeID]])</f>
        <v>1</v>
      </c>
      <c r="W4267">
        <f>IFERROR(INDEX(tbl_EmployeeSurvey[EnvironmentSatisfaction],MATCH(tbl_HRMaster[[#This Row],[EmployeeID]],tbl_EmployeeSurvey[EmployeeID],0)),"Not Found")</f>
        <v>3</v>
      </c>
      <c r="X4267">
        <f>IFERROR(INDEX(tbl_EmployeeSurvey[JobSatisfaction],MATCH(tbl_HRMaster[[#This Row],[EmployeeID]],tbl_EmployeeSurvey[EmployeeID],0)),"Not Found")</f>
        <v>1</v>
      </c>
      <c r="Y4267" s="5">
        <f>IFERROR(INDEX(tbl_EmployeeSurvey[WorkLifeBalance],MATCH(tbl_HRMaster[[#This Row],[EmployeeID]],tbl_EmployeeSurvey[EmployeeID],0)),"Not Found")</f>
        <v>3</v>
      </c>
      <c r="Z4267" s="5">
        <f>IFERROR(VLOOKUP(tbl_HRMaster[[#This Row],[EmployeeID]],tbl_ManagerSurvey[[EmployeeID]:[PerformanceRating]],2,FALSE),"Not Found")</f>
        <v>3</v>
      </c>
      <c r="AA4267" s="5">
        <f>IFERROR(VLOOKUP(tbl_HRMaster[[#This Row],[EmployeeID]],tbl_ManagerSurvey[[EmployeeID]:[PerformanceRating]],3,FALSE),"Not Found")</f>
        <v>4</v>
      </c>
      <c r="AB4267" s="5" t="str">
        <f>IF(tbl_HRMaster[[#This Row],[Attrition]]="Yes","Left","Active")</f>
        <v>Active</v>
      </c>
      <c r="AC4267" s="5" t="str">
        <f>_xlfn.IFS(tbl_HRMaster[[#This Row],[Age]]&lt;25,"Under 25",tbl_HRMaster[[#This Row],[Age]]&lt;35,"25-34",tbl_HRMaster[[#This Row],[Age]]&lt;45,"35-44",tbl_HRMaster[[#This Row],[Age]]&lt;55,"45-54",TRUE,"Above 54")</f>
        <v>35-44</v>
      </c>
      <c r="AD4267" s="5" t="str">
        <f>_xlfn.IFS(
tbl_HRMaster[[#This Row],[YearsAtCompany]]&lt;2,"&lt; 2 Years",
tbl_HRMaster[[#This Row],[YearsAtCompany]]&lt;5,"2-4 Years",
tbl_HRMaster[[#This Row],[YearsAtCompany]]&lt;10,"5-9 Years",
TRUE,"10+ Years"
)</f>
        <v>10+ Years</v>
      </c>
      <c r="AE4267" s="5">
        <f>IF(tbl_HRMaster[[#This Row],[Attrition]]="Yes",1,0)</f>
        <v>0</v>
      </c>
    </row>
    <row r="4268" spans="1:31" x14ac:dyDescent="0.25">
      <c r="A4268">
        <v>42</v>
      </c>
      <c r="B4268" t="s">
        <v>21</v>
      </c>
      <c r="C4268" t="s">
        <v>22</v>
      </c>
      <c r="D4268" t="s">
        <v>30</v>
      </c>
      <c r="E4268">
        <v>7</v>
      </c>
      <c r="F4268">
        <v>4</v>
      </c>
      <c r="G4268" t="s">
        <v>24</v>
      </c>
      <c r="H4268">
        <v>1444</v>
      </c>
      <c r="I4268" t="s">
        <v>25</v>
      </c>
      <c r="J4268">
        <v>2</v>
      </c>
      <c r="K4268" t="s">
        <v>35</v>
      </c>
      <c r="L4268" t="s">
        <v>27</v>
      </c>
      <c r="M4268">
        <v>34450</v>
      </c>
      <c r="N4268">
        <v>1</v>
      </c>
      <c r="O4268">
        <v>11</v>
      </c>
      <c r="P4268">
        <v>2</v>
      </c>
      <c r="Q4268">
        <v>22</v>
      </c>
      <c r="R4268">
        <v>2</v>
      </c>
      <c r="S4268">
        <v>22</v>
      </c>
      <c r="T4268">
        <v>11</v>
      </c>
      <c r="U4268">
        <v>15</v>
      </c>
      <c r="V4268">
        <f>COUNTIF(tbl_HRMaster[EmployeeID],tbl_HRMaster[[#This Row],[EmployeeID]])</f>
        <v>1</v>
      </c>
      <c r="W4268">
        <f>IFERROR(INDEX(tbl_EmployeeSurvey[EnvironmentSatisfaction],MATCH(tbl_HRMaster[[#This Row],[EmployeeID]],tbl_EmployeeSurvey[EmployeeID],0)),"Not Found")</f>
        <v>3</v>
      </c>
      <c r="X4268">
        <f>IFERROR(INDEX(tbl_EmployeeSurvey[JobSatisfaction],MATCH(tbl_HRMaster[[#This Row],[EmployeeID]],tbl_EmployeeSurvey[EmployeeID],0)),"Not Found")</f>
        <v>4</v>
      </c>
      <c r="Y4268" s="5">
        <f>IFERROR(INDEX(tbl_EmployeeSurvey[WorkLifeBalance],MATCH(tbl_HRMaster[[#This Row],[EmployeeID]],tbl_EmployeeSurvey[EmployeeID],0)),"Not Found")</f>
        <v>3</v>
      </c>
      <c r="Z4268" s="5">
        <f>IFERROR(VLOOKUP(tbl_HRMaster[[#This Row],[EmployeeID]],tbl_ManagerSurvey[[EmployeeID]:[PerformanceRating]],2,FALSE),"Not Found")</f>
        <v>3</v>
      </c>
      <c r="AA4268" s="5">
        <f>IFERROR(VLOOKUP(tbl_HRMaster[[#This Row],[EmployeeID]],tbl_ManagerSurvey[[EmployeeID]:[PerformanceRating]],3,FALSE),"Not Found")</f>
        <v>3</v>
      </c>
      <c r="AB4268" s="5" t="str">
        <f>IF(tbl_HRMaster[[#This Row],[Attrition]]="Yes","Left","Active")</f>
        <v>Active</v>
      </c>
      <c r="AC4268" s="5" t="str">
        <f>_xlfn.IFS(tbl_HRMaster[[#This Row],[Age]]&lt;25,"Under 25",tbl_HRMaster[[#This Row],[Age]]&lt;35,"25-34",tbl_HRMaster[[#This Row],[Age]]&lt;45,"35-44",tbl_HRMaster[[#This Row],[Age]]&lt;55,"45-54",TRUE,"Above 54")</f>
        <v>35-44</v>
      </c>
      <c r="AD4268" s="5" t="str">
        <f>_xlfn.IFS(
tbl_HRMaster[[#This Row],[YearsAtCompany]]&lt;2,"&lt; 2 Years",
tbl_HRMaster[[#This Row],[YearsAtCompany]]&lt;5,"2-4 Years",
tbl_HRMaster[[#This Row],[YearsAtCompany]]&lt;10,"5-9 Years",
TRUE,"10+ Years"
)</f>
        <v>10+ Years</v>
      </c>
      <c r="AE4268" s="5">
        <f>IF(tbl_HRMaster[[#This Row],[Attrition]]="Yes",1,0)</f>
        <v>0</v>
      </c>
    </row>
    <row r="4269" spans="1:31" x14ac:dyDescent="0.25">
      <c r="A4269">
        <v>42</v>
      </c>
      <c r="B4269" t="s">
        <v>21</v>
      </c>
      <c r="C4269" t="s">
        <v>22</v>
      </c>
      <c r="D4269" t="s">
        <v>30</v>
      </c>
      <c r="E4269">
        <v>7</v>
      </c>
      <c r="F4269">
        <v>4</v>
      </c>
      <c r="G4269" t="s">
        <v>24</v>
      </c>
      <c r="H4269">
        <v>2914</v>
      </c>
      <c r="I4269" t="s">
        <v>25</v>
      </c>
      <c r="J4269">
        <v>2</v>
      </c>
      <c r="K4269" t="s">
        <v>35</v>
      </c>
      <c r="L4269" t="s">
        <v>27</v>
      </c>
      <c r="M4269">
        <v>34450</v>
      </c>
      <c r="N4269">
        <v>1</v>
      </c>
      <c r="O4269">
        <v>11</v>
      </c>
      <c r="P4269">
        <v>2</v>
      </c>
      <c r="Q4269">
        <v>22</v>
      </c>
      <c r="R4269">
        <v>2</v>
      </c>
      <c r="S4269">
        <v>22</v>
      </c>
      <c r="T4269">
        <v>11</v>
      </c>
      <c r="U4269">
        <v>15</v>
      </c>
      <c r="V4269">
        <f>COUNTIF(tbl_HRMaster[EmployeeID],tbl_HRMaster[[#This Row],[EmployeeID]])</f>
        <v>1</v>
      </c>
      <c r="W4269">
        <f>IFERROR(INDEX(tbl_EmployeeSurvey[EnvironmentSatisfaction],MATCH(tbl_HRMaster[[#This Row],[EmployeeID]],tbl_EmployeeSurvey[EmployeeID],0)),"Not Found")</f>
        <v>3</v>
      </c>
      <c r="X4269">
        <f>IFERROR(INDEX(tbl_EmployeeSurvey[JobSatisfaction],MATCH(tbl_HRMaster[[#This Row],[EmployeeID]],tbl_EmployeeSurvey[EmployeeID],0)),"Not Found")</f>
        <v>4</v>
      </c>
      <c r="Y4269" s="5">
        <f>IFERROR(INDEX(tbl_EmployeeSurvey[WorkLifeBalance],MATCH(tbl_HRMaster[[#This Row],[EmployeeID]],tbl_EmployeeSurvey[EmployeeID],0)),"Not Found")</f>
        <v>3</v>
      </c>
      <c r="Z4269" s="5">
        <f>IFERROR(VLOOKUP(tbl_HRMaster[[#This Row],[EmployeeID]],tbl_ManagerSurvey[[EmployeeID]:[PerformanceRating]],2,FALSE),"Not Found")</f>
        <v>3</v>
      </c>
      <c r="AA4269" s="5">
        <f>IFERROR(VLOOKUP(tbl_HRMaster[[#This Row],[EmployeeID]],tbl_ManagerSurvey[[EmployeeID]:[PerformanceRating]],3,FALSE),"Not Found")</f>
        <v>3</v>
      </c>
      <c r="AB4269" s="5" t="str">
        <f>IF(tbl_HRMaster[[#This Row],[Attrition]]="Yes","Left","Active")</f>
        <v>Active</v>
      </c>
      <c r="AC4269" s="5" t="str">
        <f>_xlfn.IFS(tbl_HRMaster[[#This Row],[Age]]&lt;25,"Under 25",tbl_HRMaster[[#This Row],[Age]]&lt;35,"25-34",tbl_HRMaster[[#This Row],[Age]]&lt;45,"35-44",tbl_HRMaster[[#This Row],[Age]]&lt;55,"45-54",TRUE,"Above 54")</f>
        <v>35-44</v>
      </c>
      <c r="AD4269" s="5" t="str">
        <f>_xlfn.IFS(
tbl_HRMaster[[#This Row],[YearsAtCompany]]&lt;2,"&lt; 2 Years",
tbl_HRMaster[[#This Row],[YearsAtCompany]]&lt;5,"2-4 Years",
tbl_HRMaster[[#This Row],[YearsAtCompany]]&lt;10,"5-9 Years",
TRUE,"10+ Years"
)</f>
        <v>10+ Years</v>
      </c>
      <c r="AE4269" s="5">
        <f>IF(tbl_HRMaster[[#This Row],[Attrition]]="Yes",1,0)</f>
        <v>0</v>
      </c>
    </row>
    <row r="4270" spans="1:31" x14ac:dyDescent="0.25">
      <c r="A4270">
        <v>42</v>
      </c>
      <c r="B4270" t="s">
        <v>21</v>
      </c>
      <c r="C4270" t="s">
        <v>22</v>
      </c>
      <c r="D4270" t="s">
        <v>30</v>
      </c>
      <c r="E4270">
        <v>7</v>
      </c>
      <c r="F4270">
        <v>4</v>
      </c>
      <c r="G4270" t="s">
        <v>24</v>
      </c>
      <c r="H4270">
        <v>4384</v>
      </c>
      <c r="I4270" t="s">
        <v>25</v>
      </c>
      <c r="J4270">
        <v>2</v>
      </c>
      <c r="K4270" t="s">
        <v>35</v>
      </c>
      <c r="L4270" t="s">
        <v>27</v>
      </c>
      <c r="M4270">
        <v>34450</v>
      </c>
      <c r="N4270">
        <v>1</v>
      </c>
      <c r="O4270">
        <v>11</v>
      </c>
      <c r="P4270">
        <v>2</v>
      </c>
      <c r="Q4270">
        <v>22</v>
      </c>
      <c r="R4270">
        <v>2</v>
      </c>
      <c r="S4270">
        <v>22</v>
      </c>
      <c r="T4270">
        <v>11</v>
      </c>
      <c r="U4270">
        <v>15</v>
      </c>
      <c r="V4270">
        <f>COUNTIF(tbl_HRMaster[EmployeeID],tbl_HRMaster[[#This Row],[EmployeeID]])</f>
        <v>1</v>
      </c>
      <c r="W4270">
        <f>IFERROR(INDEX(tbl_EmployeeSurvey[EnvironmentSatisfaction],MATCH(tbl_HRMaster[[#This Row],[EmployeeID]],tbl_EmployeeSurvey[EmployeeID],0)),"Not Found")</f>
        <v>3</v>
      </c>
      <c r="X4270">
        <f>IFERROR(INDEX(tbl_EmployeeSurvey[JobSatisfaction],MATCH(tbl_HRMaster[[#This Row],[EmployeeID]],tbl_EmployeeSurvey[EmployeeID],0)),"Not Found")</f>
        <v>4</v>
      </c>
      <c r="Y4270" s="5">
        <f>IFERROR(INDEX(tbl_EmployeeSurvey[WorkLifeBalance],MATCH(tbl_HRMaster[[#This Row],[EmployeeID]],tbl_EmployeeSurvey[EmployeeID],0)),"Not Found")</f>
        <v>3</v>
      </c>
      <c r="Z4270" s="5">
        <f>IFERROR(VLOOKUP(tbl_HRMaster[[#This Row],[EmployeeID]],tbl_ManagerSurvey[[EmployeeID]:[PerformanceRating]],2,FALSE),"Not Found")</f>
        <v>3</v>
      </c>
      <c r="AA4270" s="5">
        <f>IFERROR(VLOOKUP(tbl_HRMaster[[#This Row],[EmployeeID]],tbl_ManagerSurvey[[EmployeeID]:[PerformanceRating]],3,FALSE),"Not Found")</f>
        <v>3</v>
      </c>
      <c r="AB4270" s="5" t="str">
        <f>IF(tbl_HRMaster[[#This Row],[Attrition]]="Yes","Left","Active")</f>
        <v>Active</v>
      </c>
      <c r="AC4270" s="5" t="str">
        <f>_xlfn.IFS(tbl_HRMaster[[#This Row],[Age]]&lt;25,"Under 25",tbl_HRMaster[[#This Row],[Age]]&lt;35,"25-34",tbl_HRMaster[[#This Row],[Age]]&lt;45,"35-44",tbl_HRMaster[[#This Row],[Age]]&lt;55,"45-54",TRUE,"Above 54")</f>
        <v>35-44</v>
      </c>
      <c r="AD4270" s="5" t="str">
        <f>_xlfn.IFS(
tbl_HRMaster[[#This Row],[YearsAtCompany]]&lt;2,"&lt; 2 Years",
tbl_HRMaster[[#This Row],[YearsAtCompany]]&lt;5,"2-4 Years",
tbl_HRMaster[[#This Row],[YearsAtCompany]]&lt;10,"5-9 Years",
TRUE,"10+ Years"
)</f>
        <v>10+ Years</v>
      </c>
      <c r="AE4270" s="5">
        <f>IF(tbl_HRMaster[[#This Row],[Attrition]]="Yes",1,0)</f>
        <v>0</v>
      </c>
    </row>
    <row r="4271" spans="1:31" x14ac:dyDescent="0.25">
      <c r="A4271">
        <v>40</v>
      </c>
      <c r="B4271" t="s">
        <v>21</v>
      </c>
      <c r="C4271" t="s">
        <v>29</v>
      </c>
      <c r="D4271" t="s">
        <v>30</v>
      </c>
      <c r="E4271">
        <v>6</v>
      </c>
      <c r="F4271">
        <v>3</v>
      </c>
      <c r="G4271" t="s">
        <v>38</v>
      </c>
      <c r="H4271">
        <v>1303</v>
      </c>
      <c r="I4271" t="s">
        <v>34</v>
      </c>
      <c r="J4271">
        <v>1</v>
      </c>
      <c r="K4271" t="s">
        <v>26</v>
      </c>
      <c r="L4271" t="s">
        <v>27</v>
      </c>
      <c r="M4271">
        <v>60770</v>
      </c>
      <c r="N4271">
        <v>1</v>
      </c>
      <c r="O4271">
        <v>16</v>
      </c>
      <c r="P4271">
        <v>2</v>
      </c>
      <c r="Q4271">
        <v>22</v>
      </c>
      <c r="R4271">
        <v>2</v>
      </c>
      <c r="S4271">
        <v>22</v>
      </c>
      <c r="T4271">
        <v>11</v>
      </c>
      <c r="U4271">
        <v>11</v>
      </c>
      <c r="V4271">
        <f>COUNTIF(tbl_HRMaster[EmployeeID],tbl_HRMaster[[#This Row],[EmployeeID]])</f>
        <v>1</v>
      </c>
      <c r="W4271">
        <f>IFERROR(INDEX(tbl_EmployeeSurvey[EnvironmentSatisfaction],MATCH(tbl_HRMaster[[#This Row],[EmployeeID]],tbl_EmployeeSurvey[EmployeeID],0)),"Not Found")</f>
        <v>3</v>
      </c>
      <c r="X4271">
        <f>IFERROR(INDEX(tbl_EmployeeSurvey[JobSatisfaction],MATCH(tbl_HRMaster[[#This Row],[EmployeeID]],tbl_EmployeeSurvey[EmployeeID],0)),"Not Found")</f>
        <v>2</v>
      </c>
      <c r="Y4271" s="5">
        <f>IFERROR(INDEX(tbl_EmployeeSurvey[WorkLifeBalance],MATCH(tbl_HRMaster[[#This Row],[EmployeeID]],tbl_EmployeeSurvey[EmployeeID],0)),"Not Found")</f>
        <v>2</v>
      </c>
      <c r="Z4271" s="5">
        <f>IFERROR(VLOOKUP(tbl_HRMaster[[#This Row],[EmployeeID]],tbl_ManagerSurvey[[EmployeeID]:[PerformanceRating]],2,FALSE),"Not Found")</f>
        <v>2</v>
      </c>
      <c r="AA4271" s="5">
        <f>IFERROR(VLOOKUP(tbl_HRMaster[[#This Row],[EmployeeID]],tbl_ManagerSurvey[[EmployeeID]:[PerformanceRating]],3,FALSE),"Not Found")</f>
        <v>3</v>
      </c>
      <c r="AB4271" s="5" t="str">
        <f>IF(tbl_HRMaster[[#This Row],[Attrition]]="Yes","Left","Active")</f>
        <v>Active</v>
      </c>
      <c r="AC4271" s="5" t="str">
        <f>_xlfn.IFS(tbl_HRMaster[[#This Row],[Age]]&lt;25,"Under 25",tbl_HRMaster[[#This Row],[Age]]&lt;35,"25-34",tbl_HRMaster[[#This Row],[Age]]&lt;45,"35-44",tbl_HRMaster[[#This Row],[Age]]&lt;55,"45-54",TRUE,"Above 54")</f>
        <v>35-44</v>
      </c>
      <c r="AD4271" s="5" t="str">
        <f>_xlfn.IFS(
tbl_HRMaster[[#This Row],[YearsAtCompany]]&lt;2,"&lt; 2 Years",
tbl_HRMaster[[#This Row],[YearsAtCompany]]&lt;5,"2-4 Years",
tbl_HRMaster[[#This Row],[YearsAtCompany]]&lt;10,"5-9 Years",
TRUE,"10+ Years"
)</f>
        <v>10+ Years</v>
      </c>
      <c r="AE4271" s="5">
        <f>IF(tbl_HRMaster[[#This Row],[Attrition]]="Yes",1,0)</f>
        <v>0</v>
      </c>
    </row>
    <row r="4272" spans="1:31" x14ac:dyDescent="0.25">
      <c r="A4272">
        <v>40</v>
      </c>
      <c r="B4272" t="s">
        <v>21</v>
      </c>
      <c r="C4272" t="s">
        <v>29</v>
      </c>
      <c r="D4272" t="s">
        <v>30</v>
      </c>
      <c r="E4272">
        <v>6</v>
      </c>
      <c r="F4272">
        <v>3</v>
      </c>
      <c r="G4272" t="s">
        <v>38</v>
      </c>
      <c r="H4272">
        <v>2773</v>
      </c>
      <c r="I4272" t="s">
        <v>34</v>
      </c>
      <c r="J4272">
        <v>1</v>
      </c>
      <c r="K4272" t="s">
        <v>26</v>
      </c>
      <c r="L4272" t="s">
        <v>27</v>
      </c>
      <c r="M4272">
        <v>60770</v>
      </c>
      <c r="N4272">
        <v>1</v>
      </c>
      <c r="O4272">
        <v>16</v>
      </c>
      <c r="P4272">
        <v>2</v>
      </c>
      <c r="Q4272">
        <v>22</v>
      </c>
      <c r="R4272">
        <v>2</v>
      </c>
      <c r="S4272">
        <v>22</v>
      </c>
      <c r="T4272">
        <v>11</v>
      </c>
      <c r="U4272">
        <v>11</v>
      </c>
      <c r="V4272">
        <f>COUNTIF(tbl_HRMaster[EmployeeID],tbl_HRMaster[[#This Row],[EmployeeID]])</f>
        <v>1</v>
      </c>
      <c r="W4272">
        <f>IFERROR(INDEX(tbl_EmployeeSurvey[EnvironmentSatisfaction],MATCH(tbl_HRMaster[[#This Row],[EmployeeID]],tbl_EmployeeSurvey[EmployeeID],0)),"Not Found")</f>
        <v>3</v>
      </c>
      <c r="X4272">
        <f>IFERROR(INDEX(tbl_EmployeeSurvey[JobSatisfaction],MATCH(tbl_HRMaster[[#This Row],[EmployeeID]],tbl_EmployeeSurvey[EmployeeID],0)),"Not Found")</f>
        <v>2</v>
      </c>
      <c r="Y4272" s="5">
        <f>IFERROR(INDEX(tbl_EmployeeSurvey[WorkLifeBalance],MATCH(tbl_HRMaster[[#This Row],[EmployeeID]],tbl_EmployeeSurvey[EmployeeID],0)),"Not Found")</f>
        <v>2</v>
      </c>
      <c r="Z4272" s="5">
        <f>IFERROR(VLOOKUP(tbl_HRMaster[[#This Row],[EmployeeID]],tbl_ManagerSurvey[[EmployeeID]:[PerformanceRating]],2,FALSE),"Not Found")</f>
        <v>2</v>
      </c>
      <c r="AA4272" s="5">
        <f>IFERROR(VLOOKUP(tbl_HRMaster[[#This Row],[EmployeeID]],tbl_ManagerSurvey[[EmployeeID]:[PerformanceRating]],3,FALSE),"Not Found")</f>
        <v>3</v>
      </c>
      <c r="AB4272" s="5" t="str">
        <f>IF(tbl_HRMaster[[#This Row],[Attrition]]="Yes","Left","Active")</f>
        <v>Active</v>
      </c>
      <c r="AC4272" s="5" t="str">
        <f>_xlfn.IFS(tbl_HRMaster[[#This Row],[Age]]&lt;25,"Under 25",tbl_HRMaster[[#This Row],[Age]]&lt;35,"25-34",tbl_HRMaster[[#This Row],[Age]]&lt;45,"35-44",tbl_HRMaster[[#This Row],[Age]]&lt;55,"45-54",TRUE,"Above 54")</f>
        <v>35-44</v>
      </c>
      <c r="AD4272" s="5" t="str">
        <f>_xlfn.IFS(
tbl_HRMaster[[#This Row],[YearsAtCompany]]&lt;2,"&lt; 2 Years",
tbl_HRMaster[[#This Row],[YearsAtCompany]]&lt;5,"2-4 Years",
tbl_HRMaster[[#This Row],[YearsAtCompany]]&lt;10,"5-9 Years",
TRUE,"10+ Years"
)</f>
        <v>10+ Years</v>
      </c>
      <c r="AE4272" s="5">
        <f>IF(tbl_HRMaster[[#This Row],[Attrition]]="Yes",1,0)</f>
        <v>0</v>
      </c>
    </row>
    <row r="4273" spans="1:31" x14ac:dyDescent="0.25">
      <c r="A4273">
        <v>40</v>
      </c>
      <c r="B4273" t="s">
        <v>21</v>
      </c>
      <c r="C4273" t="s">
        <v>29</v>
      </c>
      <c r="D4273" t="s">
        <v>30</v>
      </c>
      <c r="E4273">
        <v>6</v>
      </c>
      <c r="F4273">
        <v>3</v>
      </c>
      <c r="G4273" t="s">
        <v>38</v>
      </c>
      <c r="H4273">
        <v>4243</v>
      </c>
      <c r="I4273" t="s">
        <v>34</v>
      </c>
      <c r="J4273">
        <v>1</v>
      </c>
      <c r="K4273" t="s">
        <v>26</v>
      </c>
      <c r="L4273" t="s">
        <v>27</v>
      </c>
      <c r="M4273">
        <v>60770</v>
      </c>
      <c r="N4273">
        <v>1</v>
      </c>
      <c r="O4273">
        <v>16</v>
      </c>
      <c r="P4273">
        <v>2</v>
      </c>
      <c r="Q4273">
        <v>22</v>
      </c>
      <c r="R4273">
        <v>2</v>
      </c>
      <c r="S4273">
        <v>22</v>
      </c>
      <c r="T4273">
        <v>11</v>
      </c>
      <c r="U4273">
        <v>11</v>
      </c>
      <c r="V4273">
        <f>COUNTIF(tbl_HRMaster[EmployeeID],tbl_HRMaster[[#This Row],[EmployeeID]])</f>
        <v>1</v>
      </c>
      <c r="W4273">
        <f>IFERROR(INDEX(tbl_EmployeeSurvey[EnvironmentSatisfaction],MATCH(tbl_HRMaster[[#This Row],[EmployeeID]],tbl_EmployeeSurvey[EmployeeID],0)),"Not Found")</f>
        <v>3</v>
      </c>
      <c r="X4273">
        <f>IFERROR(INDEX(tbl_EmployeeSurvey[JobSatisfaction],MATCH(tbl_HRMaster[[#This Row],[EmployeeID]],tbl_EmployeeSurvey[EmployeeID],0)),"Not Found")</f>
        <v>2</v>
      </c>
      <c r="Y4273" s="5">
        <f>IFERROR(INDEX(tbl_EmployeeSurvey[WorkLifeBalance],MATCH(tbl_HRMaster[[#This Row],[EmployeeID]],tbl_EmployeeSurvey[EmployeeID],0)),"Not Found")</f>
        <v>2</v>
      </c>
      <c r="Z4273" s="5">
        <f>IFERROR(VLOOKUP(tbl_HRMaster[[#This Row],[EmployeeID]],tbl_ManagerSurvey[[EmployeeID]:[PerformanceRating]],2,FALSE),"Not Found")</f>
        <v>2</v>
      </c>
      <c r="AA4273" s="5">
        <f>IFERROR(VLOOKUP(tbl_HRMaster[[#This Row],[EmployeeID]],tbl_ManagerSurvey[[EmployeeID]:[PerformanceRating]],3,FALSE),"Not Found")</f>
        <v>3</v>
      </c>
      <c r="AB4273" s="5" t="str">
        <f>IF(tbl_HRMaster[[#This Row],[Attrition]]="Yes","Left","Active")</f>
        <v>Active</v>
      </c>
      <c r="AC4273" s="5" t="str">
        <f>_xlfn.IFS(tbl_HRMaster[[#This Row],[Age]]&lt;25,"Under 25",tbl_HRMaster[[#This Row],[Age]]&lt;35,"25-34",tbl_HRMaster[[#This Row],[Age]]&lt;45,"35-44",tbl_HRMaster[[#This Row],[Age]]&lt;55,"45-54",TRUE,"Above 54")</f>
        <v>35-44</v>
      </c>
      <c r="AD4273" s="5" t="str">
        <f>_xlfn.IFS(
tbl_HRMaster[[#This Row],[YearsAtCompany]]&lt;2,"&lt; 2 Years",
tbl_HRMaster[[#This Row],[YearsAtCompany]]&lt;5,"2-4 Years",
tbl_HRMaster[[#This Row],[YearsAtCompany]]&lt;10,"5-9 Years",
TRUE,"10+ Years"
)</f>
        <v>10+ Years</v>
      </c>
      <c r="AE4273" s="5">
        <f>IF(tbl_HRMaster[[#This Row],[Attrition]]="Yes",1,0)</f>
        <v>0</v>
      </c>
    </row>
    <row r="4274" spans="1:31" x14ac:dyDescent="0.25">
      <c r="A4274">
        <v>47</v>
      </c>
      <c r="B4274" t="s">
        <v>21</v>
      </c>
      <c r="C4274" t="s">
        <v>29</v>
      </c>
      <c r="D4274" t="s">
        <v>30</v>
      </c>
      <c r="E4274">
        <v>27</v>
      </c>
      <c r="F4274">
        <v>3</v>
      </c>
      <c r="G4274" t="s">
        <v>24</v>
      </c>
      <c r="H4274">
        <v>287</v>
      </c>
      <c r="I4274" t="s">
        <v>34</v>
      </c>
      <c r="J4274">
        <v>1</v>
      </c>
      <c r="K4274" t="s">
        <v>31</v>
      </c>
      <c r="L4274" t="s">
        <v>41</v>
      </c>
      <c r="M4274">
        <v>54410</v>
      </c>
      <c r="N4274">
        <v>9</v>
      </c>
      <c r="O4274">
        <v>22</v>
      </c>
      <c r="P4274">
        <v>1</v>
      </c>
      <c r="Q4274">
        <v>28</v>
      </c>
      <c r="R4274">
        <v>6</v>
      </c>
      <c r="S4274">
        <v>22</v>
      </c>
      <c r="T4274">
        <v>11</v>
      </c>
      <c r="U4274">
        <v>13</v>
      </c>
      <c r="V4274">
        <f>COUNTIF(tbl_HRMaster[EmployeeID],tbl_HRMaster[[#This Row],[EmployeeID]])</f>
        <v>1</v>
      </c>
      <c r="W4274">
        <f>IFERROR(INDEX(tbl_EmployeeSurvey[EnvironmentSatisfaction],MATCH(tbl_HRMaster[[#This Row],[EmployeeID]],tbl_EmployeeSurvey[EmployeeID],0)),"Not Found")</f>
        <v>4</v>
      </c>
      <c r="X4274">
        <f>IFERROR(INDEX(tbl_EmployeeSurvey[JobSatisfaction],MATCH(tbl_HRMaster[[#This Row],[EmployeeID]],tbl_EmployeeSurvey[EmployeeID],0)),"Not Found")</f>
        <v>3</v>
      </c>
      <c r="Y4274" s="5">
        <f>IFERROR(INDEX(tbl_EmployeeSurvey[WorkLifeBalance],MATCH(tbl_HRMaster[[#This Row],[EmployeeID]],tbl_EmployeeSurvey[EmployeeID],0)),"Not Found")</f>
        <v>2</v>
      </c>
      <c r="Z4274" s="5">
        <f>IFERROR(VLOOKUP(tbl_HRMaster[[#This Row],[EmployeeID]],tbl_ManagerSurvey[[EmployeeID]:[PerformanceRating]],2,FALSE),"Not Found")</f>
        <v>2</v>
      </c>
      <c r="AA4274" s="5">
        <f>IFERROR(VLOOKUP(tbl_HRMaster[[#This Row],[EmployeeID]],tbl_ManagerSurvey[[EmployeeID]:[PerformanceRating]],3,FALSE),"Not Found")</f>
        <v>4</v>
      </c>
      <c r="AB4274" s="5" t="str">
        <f>IF(tbl_HRMaster[[#This Row],[Attrition]]="Yes","Left","Active")</f>
        <v>Active</v>
      </c>
      <c r="AC4274" s="5" t="str">
        <f>_xlfn.IFS(tbl_HRMaster[[#This Row],[Age]]&lt;25,"Under 25",tbl_HRMaster[[#This Row],[Age]]&lt;35,"25-34",tbl_HRMaster[[#This Row],[Age]]&lt;45,"35-44",tbl_HRMaster[[#This Row],[Age]]&lt;55,"45-54",TRUE,"Above 54")</f>
        <v>45-54</v>
      </c>
      <c r="AD4274" s="5" t="str">
        <f>_xlfn.IFS(
tbl_HRMaster[[#This Row],[YearsAtCompany]]&lt;2,"&lt; 2 Years",
tbl_HRMaster[[#This Row],[YearsAtCompany]]&lt;5,"2-4 Years",
tbl_HRMaster[[#This Row],[YearsAtCompany]]&lt;10,"5-9 Years",
TRUE,"10+ Years"
)</f>
        <v>10+ Years</v>
      </c>
      <c r="AE4274" s="5">
        <f>IF(tbl_HRMaster[[#This Row],[Attrition]]="Yes",1,0)</f>
        <v>0</v>
      </c>
    </row>
    <row r="4275" spans="1:31" x14ac:dyDescent="0.25">
      <c r="A4275">
        <v>47</v>
      </c>
      <c r="B4275" t="s">
        <v>21</v>
      </c>
      <c r="C4275" t="s">
        <v>29</v>
      </c>
      <c r="D4275" t="s">
        <v>30</v>
      </c>
      <c r="E4275">
        <v>27</v>
      </c>
      <c r="F4275">
        <v>3</v>
      </c>
      <c r="G4275" t="s">
        <v>24</v>
      </c>
      <c r="H4275">
        <v>1757</v>
      </c>
      <c r="I4275" t="s">
        <v>34</v>
      </c>
      <c r="J4275">
        <v>1</v>
      </c>
      <c r="K4275" t="s">
        <v>31</v>
      </c>
      <c r="L4275" t="s">
        <v>41</v>
      </c>
      <c r="M4275">
        <v>54410</v>
      </c>
      <c r="N4275">
        <v>9</v>
      </c>
      <c r="O4275">
        <v>22</v>
      </c>
      <c r="P4275">
        <v>1</v>
      </c>
      <c r="Q4275">
        <v>28</v>
      </c>
      <c r="R4275">
        <v>6</v>
      </c>
      <c r="S4275">
        <v>22</v>
      </c>
      <c r="T4275">
        <v>11</v>
      </c>
      <c r="U4275">
        <v>13</v>
      </c>
      <c r="V4275">
        <f>COUNTIF(tbl_HRMaster[EmployeeID],tbl_HRMaster[[#This Row],[EmployeeID]])</f>
        <v>1</v>
      </c>
      <c r="W4275">
        <f>IFERROR(INDEX(tbl_EmployeeSurvey[EnvironmentSatisfaction],MATCH(tbl_HRMaster[[#This Row],[EmployeeID]],tbl_EmployeeSurvey[EmployeeID],0)),"Not Found")</f>
        <v>4</v>
      </c>
      <c r="X4275">
        <f>IFERROR(INDEX(tbl_EmployeeSurvey[JobSatisfaction],MATCH(tbl_HRMaster[[#This Row],[EmployeeID]],tbl_EmployeeSurvey[EmployeeID],0)),"Not Found")</f>
        <v>3</v>
      </c>
      <c r="Y4275" s="5">
        <f>IFERROR(INDEX(tbl_EmployeeSurvey[WorkLifeBalance],MATCH(tbl_HRMaster[[#This Row],[EmployeeID]],tbl_EmployeeSurvey[EmployeeID],0)),"Not Found")</f>
        <v>2</v>
      </c>
      <c r="Z4275" s="5">
        <f>IFERROR(VLOOKUP(tbl_HRMaster[[#This Row],[EmployeeID]],tbl_ManagerSurvey[[EmployeeID]:[PerformanceRating]],2,FALSE),"Not Found")</f>
        <v>2</v>
      </c>
      <c r="AA4275" s="5">
        <f>IFERROR(VLOOKUP(tbl_HRMaster[[#This Row],[EmployeeID]],tbl_ManagerSurvey[[EmployeeID]:[PerformanceRating]],3,FALSE),"Not Found")</f>
        <v>4</v>
      </c>
      <c r="AB4275" s="5" t="str">
        <f>IF(tbl_HRMaster[[#This Row],[Attrition]]="Yes","Left","Active")</f>
        <v>Active</v>
      </c>
      <c r="AC4275" s="5" t="str">
        <f>_xlfn.IFS(tbl_HRMaster[[#This Row],[Age]]&lt;25,"Under 25",tbl_HRMaster[[#This Row],[Age]]&lt;35,"25-34",tbl_HRMaster[[#This Row],[Age]]&lt;45,"35-44",tbl_HRMaster[[#This Row],[Age]]&lt;55,"45-54",TRUE,"Above 54")</f>
        <v>45-54</v>
      </c>
      <c r="AD4275" s="5" t="str">
        <f>_xlfn.IFS(
tbl_HRMaster[[#This Row],[YearsAtCompany]]&lt;2,"&lt; 2 Years",
tbl_HRMaster[[#This Row],[YearsAtCompany]]&lt;5,"2-4 Years",
tbl_HRMaster[[#This Row],[YearsAtCompany]]&lt;10,"5-9 Years",
TRUE,"10+ Years"
)</f>
        <v>10+ Years</v>
      </c>
      <c r="AE4275" s="5">
        <f>IF(tbl_HRMaster[[#This Row],[Attrition]]="Yes",1,0)</f>
        <v>0</v>
      </c>
    </row>
    <row r="4276" spans="1:31" x14ac:dyDescent="0.25">
      <c r="A4276">
        <v>47</v>
      </c>
      <c r="B4276" t="s">
        <v>21</v>
      </c>
      <c r="C4276" t="s">
        <v>29</v>
      </c>
      <c r="D4276" t="s">
        <v>30</v>
      </c>
      <c r="E4276">
        <v>27</v>
      </c>
      <c r="F4276">
        <v>3</v>
      </c>
      <c r="G4276" t="s">
        <v>24</v>
      </c>
      <c r="H4276">
        <v>3227</v>
      </c>
      <c r="I4276" t="s">
        <v>34</v>
      </c>
      <c r="J4276">
        <v>1</v>
      </c>
      <c r="K4276" t="s">
        <v>31</v>
      </c>
      <c r="L4276" t="s">
        <v>41</v>
      </c>
      <c r="M4276">
        <v>54410</v>
      </c>
      <c r="N4276">
        <v>9</v>
      </c>
      <c r="O4276">
        <v>22</v>
      </c>
      <c r="P4276">
        <v>1</v>
      </c>
      <c r="Q4276">
        <v>28</v>
      </c>
      <c r="R4276">
        <v>6</v>
      </c>
      <c r="S4276">
        <v>22</v>
      </c>
      <c r="T4276">
        <v>11</v>
      </c>
      <c r="U4276">
        <v>13</v>
      </c>
      <c r="V4276">
        <f>COUNTIF(tbl_HRMaster[EmployeeID],tbl_HRMaster[[#This Row],[EmployeeID]])</f>
        <v>1</v>
      </c>
      <c r="W4276">
        <f>IFERROR(INDEX(tbl_EmployeeSurvey[EnvironmentSatisfaction],MATCH(tbl_HRMaster[[#This Row],[EmployeeID]],tbl_EmployeeSurvey[EmployeeID],0)),"Not Found")</f>
        <v>4</v>
      </c>
      <c r="X4276">
        <f>IFERROR(INDEX(tbl_EmployeeSurvey[JobSatisfaction],MATCH(tbl_HRMaster[[#This Row],[EmployeeID]],tbl_EmployeeSurvey[EmployeeID],0)),"Not Found")</f>
        <v>3</v>
      </c>
      <c r="Y4276" s="5">
        <f>IFERROR(INDEX(tbl_EmployeeSurvey[WorkLifeBalance],MATCH(tbl_HRMaster[[#This Row],[EmployeeID]],tbl_EmployeeSurvey[EmployeeID],0)),"Not Found")</f>
        <v>2</v>
      </c>
      <c r="Z4276" s="5">
        <f>IFERROR(VLOOKUP(tbl_HRMaster[[#This Row],[EmployeeID]],tbl_ManagerSurvey[[EmployeeID]:[PerformanceRating]],2,FALSE),"Not Found")</f>
        <v>2</v>
      </c>
      <c r="AA4276" s="5">
        <f>IFERROR(VLOOKUP(tbl_HRMaster[[#This Row],[EmployeeID]],tbl_ManagerSurvey[[EmployeeID]:[PerformanceRating]],3,FALSE),"Not Found")</f>
        <v>4</v>
      </c>
      <c r="AB4276" s="5" t="str">
        <f>IF(tbl_HRMaster[[#This Row],[Attrition]]="Yes","Left","Active")</f>
        <v>Active</v>
      </c>
      <c r="AC4276" s="5" t="str">
        <f>_xlfn.IFS(tbl_HRMaster[[#This Row],[Age]]&lt;25,"Under 25",tbl_HRMaster[[#This Row],[Age]]&lt;35,"25-34",tbl_HRMaster[[#This Row],[Age]]&lt;45,"35-44",tbl_HRMaster[[#This Row],[Age]]&lt;55,"45-54",TRUE,"Above 54")</f>
        <v>45-54</v>
      </c>
      <c r="AD4276" s="5" t="str">
        <f>_xlfn.IFS(
tbl_HRMaster[[#This Row],[YearsAtCompany]]&lt;2,"&lt; 2 Years",
tbl_HRMaster[[#This Row],[YearsAtCompany]]&lt;5,"2-4 Years",
tbl_HRMaster[[#This Row],[YearsAtCompany]]&lt;10,"5-9 Years",
TRUE,"10+ Years"
)</f>
        <v>10+ Years</v>
      </c>
      <c r="AE4276" s="5">
        <f>IF(tbl_HRMaster[[#This Row],[Attrition]]="Yes",1,0)</f>
        <v>0</v>
      </c>
    </row>
    <row r="4277" spans="1:31" x14ac:dyDescent="0.25">
      <c r="A4277">
        <v>51</v>
      </c>
      <c r="B4277" t="s">
        <v>21</v>
      </c>
      <c r="C4277" t="s">
        <v>29</v>
      </c>
      <c r="D4277" t="s">
        <v>30</v>
      </c>
      <c r="E4277">
        <v>14</v>
      </c>
      <c r="F4277">
        <v>3</v>
      </c>
      <c r="G4277" t="s">
        <v>24</v>
      </c>
      <c r="H4277">
        <v>661</v>
      </c>
      <c r="I4277" t="s">
        <v>34</v>
      </c>
      <c r="J4277">
        <v>2</v>
      </c>
      <c r="K4277" t="s">
        <v>39</v>
      </c>
      <c r="L4277" t="s">
        <v>41</v>
      </c>
      <c r="M4277">
        <v>105270</v>
      </c>
      <c r="N4277">
        <v>4</v>
      </c>
      <c r="O4277">
        <v>14</v>
      </c>
      <c r="P4277">
        <v>0</v>
      </c>
      <c r="Q4277">
        <v>31</v>
      </c>
      <c r="R4277">
        <v>3</v>
      </c>
      <c r="S4277">
        <v>29</v>
      </c>
      <c r="T4277">
        <v>11</v>
      </c>
      <c r="U4277">
        <v>10</v>
      </c>
      <c r="V4277">
        <f>COUNTIF(tbl_HRMaster[EmployeeID],tbl_HRMaster[[#This Row],[EmployeeID]])</f>
        <v>1</v>
      </c>
      <c r="W4277">
        <f>IFERROR(INDEX(tbl_EmployeeSurvey[EnvironmentSatisfaction],MATCH(tbl_HRMaster[[#This Row],[EmployeeID]],tbl_EmployeeSurvey[EmployeeID],0)),"Not Found")</f>
        <v>4</v>
      </c>
      <c r="X4277">
        <f>IFERROR(INDEX(tbl_EmployeeSurvey[JobSatisfaction],MATCH(tbl_HRMaster[[#This Row],[EmployeeID]],tbl_EmployeeSurvey[EmployeeID],0)),"Not Found")</f>
        <v>2</v>
      </c>
      <c r="Y4277" s="5">
        <f>IFERROR(INDEX(tbl_EmployeeSurvey[WorkLifeBalance],MATCH(tbl_HRMaster[[#This Row],[EmployeeID]],tbl_EmployeeSurvey[EmployeeID],0)),"Not Found")</f>
        <v>2</v>
      </c>
      <c r="Z4277" s="5">
        <f>IFERROR(VLOOKUP(tbl_HRMaster[[#This Row],[EmployeeID]],tbl_ManagerSurvey[[EmployeeID]:[PerformanceRating]],2,FALSE),"Not Found")</f>
        <v>3</v>
      </c>
      <c r="AA4277" s="5">
        <f>IFERROR(VLOOKUP(tbl_HRMaster[[#This Row],[EmployeeID]],tbl_ManagerSurvey[[EmployeeID]:[PerformanceRating]],3,FALSE),"Not Found")</f>
        <v>3</v>
      </c>
      <c r="AB4277" s="5" t="str">
        <f>IF(tbl_HRMaster[[#This Row],[Attrition]]="Yes","Left","Active")</f>
        <v>Active</v>
      </c>
      <c r="AC4277" s="5" t="str">
        <f>_xlfn.IFS(tbl_HRMaster[[#This Row],[Age]]&lt;25,"Under 25",tbl_HRMaster[[#This Row],[Age]]&lt;35,"25-34",tbl_HRMaster[[#This Row],[Age]]&lt;45,"35-44",tbl_HRMaster[[#This Row],[Age]]&lt;55,"45-54",TRUE,"Above 54")</f>
        <v>45-54</v>
      </c>
      <c r="AD4277" s="5" t="str">
        <f>_xlfn.IFS(
tbl_HRMaster[[#This Row],[YearsAtCompany]]&lt;2,"&lt; 2 Years",
tbl_HRMaster[[#This Row],[YearsAtCompany]]&lt;5,"2-4 Years",
tbl_HRMaster[[#This Row],[YearsAtCompany]]&lt;10,"5-9 Years",
TRUE,"10+ Years"
)</f>
        <v>10+ Years</v>
      </c>
      <c r="AE4277" s="5">
        <f>IF(tbl_HRMaster[[#This Row],[Attrition]]="Yes",1,0)</f>
        <v>0</v>
      </c>
    </row>
    <row r="4278" spans="1:31" x14ac:dyDescent="0.25">
      <c r="A4278">
        <v>51</v>
      </c>
      <c r="B4278" t="s">
        <v>21</v>
      </c>
      <c r="C4278" t="s">
        <v>29</v>
      </c>
      <c r="D4278" t="s">
        <v>30</v>
      </c>
      <c r="E4278">
        <v>14</v>
      </c>
      <c r="F4278">
        <v>3</v>
      </c>
      <c r="G4278" t="s">
        <v>24</v>
      </c>
      <c r="H4278">
        <v>2131</v>
      </c>
      <c r="I4278" t="s">
        <v>34</v>
      </c>
      <c r="J4278">
        <v>2</v>
      </c>
      <c r="K4278" t="s">
        <v>39</v>
      </c>
      <c r="L4278" t="s">
        <v>41</v>
      </c>
      <c r="M4278">
        <v>105270</v>
      </c>
      <c r="N4278">
        <v>4</v>
      </c>
      <c r="O4278">
        <v>14</v>
      </c>
      <c r="P4278">
        <v>0</v>
      </c>
      <c r="Q4278">
        <v>31</v>
      </c>
      <c r="R4278">
        <v>3</v>
      </c>
      <c r="S4278">
        <v>29</v>
      </c>
      <c r="T4278">
        <v>11</v>
      </c>
      <c r="U4278">
        <v>10</v>
      </c>
      <c r="V4278">
        <f>COUNTIF(tbl_HRMaster[EmployeeID],tbl_HRMaster[[#This Row],[EmployeeID]])</f>
        <v>1</v>
      </c>
      <c r="W4278">
        <f>IFERROR(INDEX(tbl_EmployeeSurvey[EnvironmentSatisfaction],MATCH(tbl_HRMaster[[#This Row],[EmployeeID]],tbl_EmployeeSurvey[EmployeeID],0)),"Not Found")</f>
        <v>4</v>
      </c>
      <c r="X4278">
        <f>IFERROR(INDEX(tbl_EmployeeSurvey[JobSatisfaction],MATCH(tbl_HRMaster[[#This Row],[EmployeeID]],tbl_EmployeeSurvey[EmployeeID],0)),"Not Found")</f>
        <v>2</v>
      </c>
      <c r="Y4278" s="5">
        <f>IFERROR(INDEX(tbl_EmployeeSurvey[WorkLifeBalance],MATCH(tbl_HRMaster[[#This Row],[EmployeeID]],tbl_EmployeeSurvey[EmployeeID],0)),"Not Found")</f>
        <v>2</v>
      </c>
      <c r="Z4278" s="5">
        <f>IFERROR(VLOOKUP(tbl_HRMaster[[#This Row],[EmployeeID]],tbl_ManagerSurvey[[EmployeeID]:[PerformanceRating]],2,FALSE),"Not Found")</f>
        <v>3</v>
      </c>
      <c r="AA4278" s="5">
        <f>IFERROR(VLOOKUP(tbl_HRMaster[[#This Row],[EmployeeID]],tbl_ManagerSurvey[[EmployeeID]:[PerformanceRating]],3,FALSE),"Not Found")</f>
        <v>3</v>
      </c>
      <c r="AB4278" s="5" t="str">
        <f>IF(tbl_HRMaster[[#This Row],[Attrition]]="Yes","Left","Active")</f>
        <v>Active</v>
      </c>
      <c r="AC4278" s="5" t="str">
        <f>_xlfn.IFS(tbl_HRMaster[[#This Row],[Age]]&lt;25,"Under 25",tbl_HRMaster[[#This Row],[Age]]&lt;35,"25-34",tbl_HRMaster[[#This Row],[Age]]&lt;45,"35-44",tbl_HRMaster[[#This Row],[Age]]&lt;55,"45-54",TRUE,"Above 54")</f>
        <v>45-54</v>
      </c>
      <c r="AD4278" s="5" t="str">
        <f>_xlfn.IFS(
tbl_HRMaster[[#This Row],[YearsAtCompany]]&lt;2,"&lt; 2 Years",
tbl_HRMaster[[#This Row],[YearsAtCompany]]&lt;5,"2-4 Years",
tbl_HRMaster[[#This Row],[YearsAtCompany]]&lt;10,"5-9 Years",
TRUE,"10+ Years"
)</f>
        <v>10+ Years</v>
      </c>
      <c r="AE4278" s="5">
        <f>IF(tbl_HRMaster[[#This Row],[Attrition]]="Yes",1,0)</f>
        <v>0</v>
      </c>
    </row>
    <row r="4279" spans="1:31" x14ac:dyDescent="0.25">
      <c r="A4279">
        <v>51</v>
      </c>
      <c r="B4279" t="s">
        <v>21</v>
      </c>
      <c r="C4279" t="s">
        <v>29</v>
      </c>
      <c r="D4279" t="s">
        <v>30</v>
      </c>
      <c r="E4279">
        <v>14</v>
      </c>
      <c r="F4279">
        <v>3</v>
      </c>
      <c r="G4279" t="s">
        <v>24</v>
      </c>
      <c r="H4279">
        <v>3601</v>
      </c>
      <c r="I4279" t="s">
        <v>34</v>
      </c>
      <c r="J4279">
        <v>2</v>
      </c>
      <c r="K4279" t="s">
        <v>39</v>
      </c>
      <c r="L4279" t="s">
        <v>41</v>
      </c>
      <c r="M4279">
        <v>105270</v>
      </c>
      <c r="N4279">
        <v>4</v>
      </c>
      <c r="O4279">
        <v>14</v>
      </c>
      <c r="P4279">
        <v>0</v>
      </c>
      <c r="Q4279">
        <v>31</v>
      </c>
      <c r="R4279">
        <v>3</v>
      </c>
      <c r="S4279">
        <v>29</v>
      </c>
      <c r="T4279">
        <v>11</v>
      </c>
      <c r="U4279">
        <v>10</v>
      </c>
      <c r="V4279">
        <f>COUNTIF(tbl_HRMaster[EmployeeID],tbl_HRMaster[[#This Row],[EmployeeID]])</f>
        <v>1</v>
      </c>
      <c r="W4279">
        <f>IFERROR(INDEX(tbl_EmployeeSurvey[EnvironmentSatisfaction],MATCH(tbl_HRMaster[[#This Row],[EmployeeID]],tbl_EmployeeSurvey[EmployeeID],0)),"Not Found")</f>
        <v>4</v>
      </c>
      <c r="X4279">
        <f>IFERROR(INDEX(tbl_EmployeeSurvey[JobSatisfaction],MATCH(tbl_HRMaster[[#This Row],[EmployeeID]],tbl_EmployeeSurvey[EmployeeID],0)),"Not Found")</f>
        <v>2</v>
      </c>
      <c r="Y4279" s="5">
        <f>IFERROR(INDEX(tbl_EmployeeSurvey[WorkLifeBalance],MATCH(tbl_HRMaster[[#This Row],[EmployeeID]],tbl_EmployeeSurvey[EmployeeID],0)),"Not Found")</f>
        <v>2</v>
      </c>
      <c r="Z4279" s="5">
        <f>IFERROR(VLOOKUP(tbl_HRMaster[[#This Row],[EmployeeID]],tbl_ManagerSurvey[[EmployeeID]:[PerformanceRating]],2,FALSE),"Not Found")</f>
        <v>3</v>
      </c>
      <c r="AA4279" s="5">
        <f>IFERROR(VLOOKUP(tbl_HRMaster[[#This Row],[EmployeeID]],tbl_ManagerSurvey[[EmployeeID]:[PerformanceRating]],3,FALSE),"Not Found")</f>
        <v>3</v>
      </c>
      <c r="AB4279" s="5" t="str">
        <f>IF(tbl_HRMaster[[#This Row],[Attrition]]="Yes","Left","Active")</f>
        <v>Active</v>
      </c>
      <c r="AC4279" s="5" t="str">
        <f>_xlfn.IFS(tbl_HRMaster[[#This Row],[Age]]&lt;25,"Under 25",tbl_HRMaster[[#This Row],[Age]]&lt;35,"25-34",tbl_HRMaster[[#This Row],[Age]]&lt;45,"35-44",tbl_HRMaster[[#This Row],[Age]]&lt;55,"45-54",TRUE,"Above 54")</f>
        <v>45-54</v>
      </c>
      <c r="AD4279" s="5" t="str">
        <f>_xlfn.IFS(
tbl_HRMaster[[#This Row],[YearsAtCompany]]&lt;2,"&lt; 2 Years",
tbl_HRMaster[[#This Row],[YearsAtCompany]]&lt;5,"2-4 Years",
tbl_HRMaster[[#This Row],[YearsAtCompany]]&lt;10,"5-9 Years",
TRUE,"10+ Years"
)</f>
        <v>10+ Years</v>
      </c>
      <c r="AE4279" s="5">
        <f>IF(tbl_HRMaster[[#This Row],[Attrition]]="Yes",1,0)</f>
        <v>0</v>
      </c>
    </row>
    <row r="4280" spans="1:31" x14ac:dyDescent="0.25">
      <c r="A4280">
        <v>60</v>
      </c>
      <c r="B4280" t="s">
        <v>21</v>
      </c>
      <c r="C4280" t="s">
        <v>22</v>
      </c>
      <c r="D4280" t="s">
        <v>30</v>
      </c>
      <c r="E4280">
        <v>10</v>
      </c>
      <c r="F4280">
        <v>3</v>
      </c>
      <c r="G4280" t="s">
        <v>24</v>
      </c>
      <c r="H4280">
        <v>154</v>
      </c>
      <c r="I4280" t="s">
        <v>25</v>
      </c>
      <c r="J4280">
        <v>1</v>
      </c>
      <c r="K4280" t="s">
        <v>42</v>
      </c>
      <c r="L4280" t="s">
        <v>27</v>
      </c>
      <c r="M4280">
        <v>22690</v>
      </c>
      <c r="N4280">
        <v>5</v>
      </c>
      <c r="O4280">
        <v>18</v>
      </c>
      <c r="P4280">
        <v>1</v>
      </c>
      <c r="Q4280">
        <v>33</v>
      </c>
      <c r="R4280">
        <v>4</v>
      </c>
      <c r="S4280">
        <v>29</v>
      </c>
      <c r="T4280">
        <v>11</v>
      </c>
      <c r="U4280">
        <v>10</v>
      </c>
      <c r="V4280">
        <f>COUNTIF(tbl_HRMaster[EmployeeID],tbl_HRMaster[[#This Row],[EmployeeID]])</f>
        <v>1</v>
      </c>
      <c r="W4280">
        <f>IFERROR(INDEX(tbl_EmployeeSurvey[EnvironmentSatisfaction],MATCH(tbl_HRMaster[[#This Row],[EmployeeID]],tbl_EmployeeSurvey[EmployeeID],0)),"Not Found")</f>
        <v>1</v>
      </c>
      <c r="X4280">
        <f>IFERROR(INDEX(tbl_EmployeeSurvey[JobSatisfaction],MATCH(tbl_HRMaster[[#This Row],[EmployeeID]],tbl_EmployeeSurvey[EmployeeID],0)),"Not Found")</f>
        <v>1</v>
      </c>
      <c r="Y4280" s="5">
        <f>IFERROR(INDEX(tbl_EmployeeSurvey[WorkLifeBalance],MATCH(tbl_HRMaster[[#This Row],[EmployeeID]],tbl_EmployeeSurvey[EmployeeID],0)),"Not Found")</f>
        <v>1</v>
      </c>
      <c r="Z4280" s="5">
        <f>IFERROR(VLOOKUP(tbl_HRMaster[[#This Row],[EmployeeID]],tbl_ManagerSurvey[[EmployeeID]:[PerformanceRating]],2,FALSE),"Not Found")</f>
        <v>3</v>
      </c>
      <c r="AA4280" s="5">
        <f>IFERROR(VLOOKUP(tbl_HRMaster[[#This Row],[EmployeeID]],tbl_ManagerSurvey[[EmployeeID]:[PerformanceRating]],3,FALSE),"Not Found")</f>
        <v>3</v>
      </c>
      <c r="AB4280" s="5" t="str">
        <f>IF(tbl_HRMaster[[#This Row],[Attrition]]="Yes","Left","Active")</f>
        <v>Active</v>
      </c>
      <c r="AC4280" s="5" t="str">
        <f>_xlfn.IFS(tbl_HRMaster[[#This Row],[Age]]&lt;25,"Under 25",tbl_HRMaster[[#This Row],[Age]]&lt;35,"25-34",tbl_HRMaster[[#This Row],[Age]]&lt;45,"35-44",tbl_HRMaster[[#This Row],[Age]]&lt;55,"45-54",TRUE,"Above 54")</f>
        <v>Above 54</v>
      </c>
      <c r="AD4280" s="5" t="str">
        <f>_xlfn.IFS(
tbl_HRMaster[[#This Row],[YearsAtCompany]]&lt;2,"&lt; 2 Years",
tbl_HRMaster[[#This Row],[YearsAtCompany]]&lt;5,"2-4 Years",
tbl_HRMaster[[#This Row],[YearsAtCompany]]&lt;10,"5-9 Years",
TRUE,"10+ Years"
)</f>
        <v>10+ Years</v>
      </c>
      <c r="AE4280" s="5">
        <f>IF(tbl_HRMaster[[#This Row],[Attrition]]="Yes",1,0)</f>
        <v>0</v>
      </c>
    </row>
    <row r="4281" spans="1:31" x14ac:dyDescent="0.25">
      <c r="A4281">
        <v>60</v>
      </c>
      <c r="B4281" t="s">
        <v>21</v>
      </c>
      <c r="C4281" t="s">
        <v>22</v>
      </c>
      <c r="D4281" t="s">
        <v>30</v>
      </c>
      <c r="E4281">
        <v>10</v>
      </c>
      <c r="F4281">
        <v>3</v>
      </c>
      <c r="G4281" t="s">
        <v>24</v>
      </c>
      <c r="H4281">
        <v>1624</v>
      </c>
      <c r="I4281" t="s">
        <v>25</v>
      </c>
      <c r="J4281">
        <v>1</v>
      </c>
      <c r="K4281" t="s">
        <v>42</v>
      </c>
      <c r="L4281" t="s">
        <v>27</v>
      </c>
      <c r="M4281">
        <v>22690</v>
      </c>
      <c r="N4281">
        <v>5</v>
      </c>
      <c r="O4281">
        <v>18</v>
      </c>
      <c r="P4281">
        <v>1</v>
      </c>
      <c r="Q4281">
        <v>33</v>
      </c>
      <c r="R4281">
        <v>4</v>
      </c>
      <c r="S4281">
        <v>29</v>
      </c>
      <c r="T4281">
        <v>11</v>
      </c>
      <c r="U4281">
        <v>10</v>
      </c>
      <c r="V4281">
        <f>COUNTIF(tbl_HRMaster[EmployeeID],tbl_HRMaster[[#This Row],[EmployeeID]])</f>
        <v>1</v>
      </c>
      <c r="W4281">
        <f>IFERROR(INDEX(tbl_EmployeeSurvey[EnvironmentSatisfaction],MATCH(tbl_HRMaster[[#This Row],[EmployeeID]],tbl_EmployeeSurvey[EmployeeID],0)),"Not Found")</f>
        <v>1</v>
      </c>
      <c r="X4281">
        <f>IFERROR(INDEX(tbl_EmployeeSurvey[JobSatisfaction],MATCH(tbl_HRMaster[[#This Row],[EmployeeID]],tbl_EmployeeSurvey[EmployeeID],0)),"Not Found")</f>
        <v>1</v>
      </c>
      <c r="Y4281" s="5">
        <f>IFERROR(INDEX(tbl_EmployeeSurvey[WorkLifeBalance],MATCH(tbl_HRMaster[[#This Row],[EmployeeID]],tbl_EmployeeSurvey[EmployeeID],0)),"Not Found")</f>
        <v>1</v>
      </c>
      <c r="Z4281" s="5">
        <f>IFERROR(VLOOKUP(tbl_HRMaster[[#This Row],[EmployeeID]],tbl_ManagerSurvey[[EmployeeID]:[PerformanceRating]],2,FALSE),"Not Found")</f>
        <v>3</v>
      </c>
      <c r="AA4281" s="5">
        <f>IFERROR(VLOOKUP(tbl_HRMaster[[#This Row],[EmployeeID]],tbl_ManagerSurvey[[EmployeeID]:[PerformanceRating]],3,FALSE),"Not Found")</f>
        <v>3</v>
      </c>
      <c r="AB4281" s="5" t="str">
        <f>IF(tbl_HRMaster[[#This Row],[Attrition]]="Yes","Left","Active")</f>
        <v>Active</v>
      </c>
      <c r="AC4281" s="5" t="str">
        <f>_xlfn.IFS(tbl_HRMaster[[#This Row],[Age]]&lt;25,"Under 25",tbl_HRMaster[[#This Row],[Age]]&lt;35,"25-34",tbl_HRMaster[[#This Row],[Age]]&lt;45,"35-44",tbl_HRMaster[[#This Row],[Age]]&lt;55,"45-54",TRUE,"Above 54")</f>
        <v>Above 54</v>
      </c>
      <c r="AD4281" s="5" t="str">
        <f>_xlfn.IFS(
tbl_HRMaster[[#This Row],[YearsAtCompany]]&lt;2,"&lt; 2 Years",
tbl_HRMaster[[#This Row],[YearsAtCompany]]&lt;5,"2-4 Years",
tbl_HRMaster[[#This Row],[YearsAtCompany]]&lt;10,"5-9 Years",
TRUE,"10+ Years"
)</f>
        <v>10+ Years</v>
      </c>
      <c r="AE4281" s="5">
        <f>IF(tbl_HRMaster[[#This Row],[Attrition]]="Yes",1,0)</f>
        <v>0</v>
      </c>
    </row>
    <row r="4282" spans="1:31" x14ac:dyDescent="0.25">
      <c r="A4282">
        <v>60</v>
      </c>
      <c r="B4282" t="s">
        <v>21</v>
      </c>
      <c r="C4282" t="s">
        <v>22</v>
      </c>
      <c r="D4282" t="s">
        <v>30</v>
      </c>
      <c r="E4282">
        <v>10</v>
      </c>
      <c r="F4282">
        <v>3</v>
      </c>
      <c r="G4282" t="s">
        <v>24</v>
      </c>
      <c r="H4282">
        <v>3094</v>
      </c>
      <c r="I4282" t="s">
        <v>25</v>
      </c>
      <c r="J4282">
        <v>1</v>
      </c>
      <c r="K4282" t="s">
        <v>42</v>
      </c>
      <c r="L4282" t="s">
        <v>27</v>
      </c>
      <c r="M4282">
        <v>22690</v>
      </c>
      <c r="N4282">
        <v>5</v>
      </c>
      <c r="O4282">
        <v>18</v>
      </c>
      <c r="P4282">
        <v>1</v>
      </c>
      <c r="Q4282">
        <v>33</v>
      </c>
      <c r="R4282">
        <v>4</v>
      </c>
      <c r="S4282">
        <v>29</v>
      </c>
      <c r="T4282">
        <v>11</v>
      </c>
      <c r="U4282">
        <v>10</v>
      </c>
      <c r="V4282">
        <f>COUNTIF(tbl_HRMaster[EmployeeID],tbl_HRMaster[[#This Row],[EmployeeID]])</f>
        <v>1</v>
      </c>
      <c r="W4282">
        <f>IFERROR(INDEX(tbl_EmployeeSurvey[EnvironmentSatisfaction],MATCH(tbl_HRMaster[[#This Row],[EmployeeID]],tbl_EmployeeSurvey[EmployeeID],0)),"Not Found")</f>
        <v>1</v>
      </c>
      <c r="X4282">
        <f>IFERROR(INDEX(tbl_EmployeeSurvey[JobSatisfaction],MATCH(tbl_HRMaster[[#This Row],[EmployeeID]],tbl_EmployeeSurvey[EmployeeID],0)),"Not Found")</f>
        <v>1</v>
      </c>
      <c r="Y4282" s="5">
        <f>IFERROR(INDEX(tbl_EmployeeSurvey[WorkLifeBalance],MATCH(tbl_HRMaster[[#This Row],[EmployeeID]],tbl_EmployeeSurvey[EmployeeID],0)),"Not Found")</f>
        <v>1</v>
      </c>
      <c r="Z4282" s="5">
        <f>IFERROR(VLOOKUP(tbl_HRMaster[[#This Row],[EmployeeID]],tbl_ManagerSurvey[[EmployeeID]:[PerformanceRating]],2,FALSE),"Not Found")</f>
        <v>3</v>
      </c>
      <c r="AA4282" s="5">
        <f>IFERROR(VLOOKUP(tbl_HRMaster[[#This Row],[EmployeeID]],tbl_ManagerSurvey[[EmployeeID]:[PerformanceRating]],3,FALSE),"Not Found")</f>
        <v>3</v>
      </c>
      <c r="AB4282" s="5" t="str">
        <f>IF(tbl_HRMaster[[#This Row],[Attrition]]="Yes","Left","Active")</f>
        <v>Active</v>
      </c>
      <c r="AC4282" s="5" t="str">
        <f>_xlfn.IFS(tbl_HRMaster[[#This Row],[Age]]&lt;25,"Under 25",tbl_HRMaster[[#This Row],[Age]]&lt;35,"25-34",tbl_HRMaster[[#This Row],[Age]]&lt;45,"35-44",tbl_HRMaster[[#This Row],[Age]]&lt;55,"45-54",TRUE,"Above 54")</f>
        <v>Above 54</v>
      </c>
      <c r="AD4282" s="5" t="str">
        <f>_xlfn.IFS(
tbl_HRMaster[[#This Row],[YearsAtCompany]]&lt;2,"&lt; 2 Years",
tbl_HRMaster[[#This Row],[YearsAtCompany]]&lt;5,"2-4 Years",
tbl_HRMaster[[#This Row],[YearsAtCompany]]&lt;10,"5-9 Years",
TRUE,"10+ Years"
)</f>
        <v>10+ Years</v>
      </c>
      <c r="AE4282" s="5">
        <f>IF(tbl_HRMaster[[#This Row],[Attrition]]="Yes",1,0)</f>
        <v>0</v>
      </c>
    </row>
    <row r="4283" spans="1:31" x14ac:dyDescent="0.25">
      <c r="A4283">
        <v>52</v>
      </c>
      <c r="B4283" t="s">
        <v>21</v>
      </c>
      <c r="C4283" t="s">
        <v>22</v>
      </c>
      <c r="D4283" t="s">
        <v>30</v>
      </c>
      <c r="E4283">
        <v>2</v>
      </c>
      <c r="F4283">
        <v>4</v>
      </c>
      <c r="G4283" t="s">
        <v>38</v>
      </c>
      <c r="H4283">
        <v>1403</v>
      </c>
      <c r="I4283" t="s">
        <v>25</v>
      </c>
      <c r="J4283">
        <v>2</v>
      </c>
      <c r="K4283" t="s">
        <v>43</v>
      </c>
      <c r="L4283" t="s">
        <v>27</v>
      </c>
      <c r="M4283">
        <v>35370</v>
      </c>
      <c r="N4283">
        <v>0</v>
      </c>
      <c r="O4283">
        <v>11</v>
      </c>
      <c r="P4283">
        <v>1</v>
      </c>
      <c r="Q4283">
        <v>34</v>
      </c>
      <c r="R4283">
        <v>3</v>
      </c>
      <c r="S4283">
        <v>33</v>
      </c>
      <c r="T4283">
        <v>11</v>
      </c>
      <c r="U4283">
        <v>9</v>
      </c>
      <c r="V4283">
        <f>COUNTIF(tbl_HRMaster[EmployeeID],tbl_HRMaster[[#This Row],[EmployeeID]])</f>
        <v>1</v>
      </c>
      <c r="W4283">
        <f>IFERROR(INDEX(tbl_EmployeeSurvey[EnvironmentSatisfaction],MATCH(tbl_HRMaster[[#This Row],[EmployeeID]],tbl_EmployeeSurvey[EmployeeID],0)),"Not Found")</f>
        <v>3</v>
      </c>
      <c r="X4283">
        <f>IFERROR(INDEX(tbl_EmployeeSurvey[JobSatisfaction],MATCH(tbl_HRMaster[[#This Row],[EmployeeID]],tbl_EmployeeSurvey[EmployeeID],0)),"Not Found")</f>
        <v>3</v>
      </c>
      <c r="Y4283" s="5">
        <f>IFERROR(INDEX(tbl_EmployeeSurvey[WorkLifeBalance],MATCH(tbl_HRMaster[[#This Row],[EmployeeID]],tbl_EmployeeSurvey[EmployeeID],0)),"Not Found")</f>
        <v>3</v>
      </c>
      <c r="Z4283" s="5">
        <f>IFERROR(VLOOKUP(tbl_HRMaster[[#This Row],[EmployeeID]],tbl_ManagerSurvey[[EmployeeID]:[PerformanceRating]],2,FALSE),"Not Found")</f>
        <v>3</v>
      </c>
      <c r="AA4283" s="5">
        <f>IFERROR(VLOOKUP(tbl_HRMaster[[#This Row],[EmployeeID]],tbl_ManagerSurvey[[EmployeeID]:[PerformanceRating]],3,FALSE),"Not Found")</f>
        <v>3</v>
      </c>
      <c r="AB4283" s="5" t="str">
        <f>IF(tbl_HRMaster[[#This Row],[Attrition]]="Yes","Left","Active")</f>
        <v>Active</v>
      </c>
      <c r="AC4283" s="5" t="str">
        <f>_xlfn.IFS(tbl_HRMaster[[#This Row],[Age]]&lt;25,"Under 25",tbl_HRMaster[[#This Row],[Age]]&lt;35,"25-34",tbl_HRMaster[[#This Row],[Age]]&lt;45,"35-44",tbl_HRMaster[[#This Row],[Age]]&lt;55,"45-54",TRUE,"Above 54")</f>
        <v>45-54</v>
      </c>
      <c r="AD4283" s="5" t="str">
        <f>_xlfn.IFS(
tbl_HRMaster[[#This Row],[YearsAtCompany]]&lt;2,"&lt; 2 Years",
tbl_HRMaster[[#This Row],[YearsAtCompany]]&lt;5,"2-4 Years",
tbl_HRMaster[[#This Row],[YearsAtCompany]]&lt;10,"5-9 Years",
TRUE,"10+ Years"
)</f>
        <v>10+ Years</v>
      </c>
      <c r="AE4283" s="5">
        <f>IF(tbl_HRMaster[[#This Row],[Attrition]]="Yes",1,0)</f>
        <v>0</v>
      </c>
    </row>
    <row r="4284" spans="1:31" x14ac:dyDescent="0.25">
      <c r="A4284">
        <v>52</v>
      </c>
      <c r="B4284" t="s">
        <v>21</v>
      </c>
      <c r="C4284" t="s">
        <v>22</v>
      </c>
      <c r="D4284" t="s">
        <v>30</v>
      </c>
      <c r="E4284">
        <v>2</v>
      </c>
      <c r="F4284">
        <v>4</v>
      </c>
      <c r="G4284" t="s">
        <v>38</v>
      </c>
      <c r="H4284">
        <v>2873</v>
      </c>
      <c r="I4284" t="s">
        <v>25</v>
      </c>
      <c r="J4284">
        <v>2</v>
      </c>
      <c r="K4284" t="s">
        <v>43</v>
      </c>
      <c r="L4284" t="s">
        <v>27</v>
      </c>
      <c r="M4284">
        <v>35370</v>
      </c>
      <c r="N4284">
        <v>0</v>
      </c>
      <c r="O4284">
        <v>11</v>
      </c>
      <c r="P4284">
        <v>1</v>
      </c>
      <c r="Q4284">
        <v>34</v>
      </c>
      <c r="R4284">
        <v>3</v>
      </c>
      <c r="S4284">
        <v>33</v>
      </c>
      <c r="T4284">
        <v>11</v>
      </c>
      <c r="U4284">
        <v>9</v>
      </c>
      <c r="V4284">
        <f>COUNTIF(tbl_HRMaster[EmployeeID],tbl_HRMaster[[#This Row],[EmployeeID]])</f>
        <v>1</v>
      </c>
      <c r="W4284">
        <f>IFERROR(INDEX(tbl_EmployeeSurvey[EnvironmentSatisfaction],MATCH(tbl_HRMaster[[#This Row],[EmployeeID]],tbl_EmployeeSurvey[EmployeeID],0)),"Not Found")</f>
        <v>3</v>
      </c>
      <c r="X4284">
        <f>IFERROR(INDEX(tbl_EmployeeSurvey[JobSatisfaction],MATCH(tbl_HRMaster[[#This Row],[EmployeeID]],tbl_EmployeeSurvey[EmployeeID],0)),"Not Found")</f>
        <v>3</v>
      </c>
      <c r="Y4284" s="5">
        <f>IFERROR(INDEX(tbl_EmployeeSurvey[WorkLifeBalance],MATCH(tbl_HRMaster[[#This Row],[EmployeeID]],tbl_EmployeeSurvey[EmployeeID],0)),"Not Found")</f>
        <v>3</v>
      </c>
      <c r="Z4284" s="5">
        <f>IFERROR(VLOOKUP(tbl_HRMaster[[#This Row],[EmployeeID]],tbl_ManagerSurvey[[EmployeeID]:[PerformanceRating]],2,FALSE),"Not Found")</f>
        <v>3</v>
      </c>
      <c r="AA4284" s="5">
        <f>IFERROR(VLOOKUP(tbl_HRMaster[[#This Row],[EmployeeID]],tbl_ManagerSurvey[[EmployeeID]:[PerformanceRating]],3,FALSE),"Not Found")</f>
        <v>3</v>
      </c>
      <c r="AB4284" s="5" t="str">
        <f>IF(tbl_HRMaster[[#This Row],[Attrition]]="Yes","Left","Active")</f>
        <v>Active</v>
      </c>
      <c r="AC4284" s="5" t="str">
        <f>_xlfn.IFS(tbl_HRMaster[[#This Row],[Age]]&lt;25,"Under 25",tbl_HRMaster[[#This Row],[Age]]&lt;35,"25-34",tbl_HRMaster[[#This Row],[Age]]&lt;45,"35-44",tbl_HRMaster[[#This Row],[Age]]&lt;55,"45-54",TRUE,"Above 54")</f>
        <v>45-54</v>
      </c>
      <c r="AD4284" s="5" t="str">
        <f>_xlfn.IFS(
tbl_HRMaster[[#This Row],[YearsAtCompany]]&lt;2,"&lt; 2 Years",
tbl_HRMaster[[#This Row],[YearsAtCompany]]&lt;5,"2-4 Years",
tbl_HRMaster[[#This Row],[YearsAtCompany]]&lt;10,"5-9 Years",
TRUE,"10+ Years"
)</f>
        <v>10+ Years</v>
      </c>
      <c r="AE4284" s="5">
        <f>IF(tbl_HRMaster[[#This Row],[Attrition]]="Yes",1,0)</f>
        <v>0</v>
      </c>
    </row>
    <row r="4285" spans="1:31" x14ac:dyDescent="0.25">
      <c r="A4285">
        <v>52</v>
      </c>
      <c r="B4285" t="s">
        <v>21</v>
      </c>
      <c r="C4285" t="s">
        <v>22</v>
      </c>
      <c r="D4285" t="s">
        <v>30</v>
      </c>
      <c r="E4285">
        <v>2</v>
      </c>
      <c r="F4285">
        <v>4</v>
      </c>
      <c r="G4285" t="s">
        <v>38</v>
      </c>
      <c r="H4285">
        <v>4343</v>
      </c>
      <c r="I4285" t="s">
        <v>25</v>
      </c>
      <c r="J4285">
        <v>2</v>
      </c>
      <c r="K4285" t="s">
        <v>43</v>
      </c>
      <c r="L4285" t="s">
        <v>27</v>
      </c>
      <c r="M4285">
        <v>35370</v>
      </c>
      <c r="N4285">
        <v>0</v>
      </c>
      <c r="O4285">
        <v>11</v>
      </c>
      <c r="P4285">
        <v>1</v>
      </c>
      <c r="Q4285">
        <v>34</v>
      </c>
      <c r="R4285">
        <v>3</v>
      </c>
      <c r="S4285">
        <v>33</v>
      </c>
      <c r="T4285">
        <v>11</v>
      </c>
      <c r="U4285">
        <v>9</v>
      </c>
      <c r="V4285">
        <f>COUNTIF(tbl_HRMaster[EmployeeID],tbl_HRMaster[[#This Row],[EmployeeID]])</f>
        <v>1</v>
      </c>
      <c r="W4285">
        <f>IFERROR(INDEX(tbl_EmployeeSurvey[EnvironmentSatisfaction],MATCH(tbl_HRMaster[[#This Row],[EmployeeID]],tbl_EmployeeSurvey[EmployeeID],0)),"Not Found")</f>
        <v>3</v>
      </c>
      <c r="X4285">
        <f>IFERROR(INDEX(tbl_EmployeeSurvey[JobSatisfaction],MATCH(tbl_HRMaster[[#This Row],[EmployeeID]],tbl_EmployeeSurvey[EmployeeID],0)),"Not Found")</f>
        <v>3</v>
      </c>
      <c r="Y4285" s="5">
        <f>IFERROR(INDEX(tbl_EmployeeSurvey[WorkLifeBalance],MATCH(tbl_HRMaster[[#This Row],[EmployeeID]],tbl_EmployeeSurvey[EmployeeID],0)),"Not Found")</f>
        <v>3</v>
      </c>
      <c r="Z4285" s="5">
        <f>IFERROR(VLOOKUP(tbl_HRMaster[[#This Row],[EmployeeID]],tbl_ManagerSurvey[[EmployeeID]:[PerformanceRating]],2,FALSE),"Not Found")</f>
        <v>3</v>
      </c>
      <c r="AA4285" s="5">
        <f>IFERROR(VLOOKUP(tbl_HRMaster[[#This Row],[EmployeeID]],tbl_ManagerSurvey[[EmployeeID]:[PerformanceRating]],3,FALSE),"Not Found")</f>
        <v>3</v>
      </c>
      <c r="AB4285" s="5" t="str">
        <f>IF(tbl_HRMaster[[#This Row],[Attrition]]="Yes","Left","Active")</f>
        <v>Active</v>
      </c>
      <c r="AC4285" s="5" t="str">
        <f>_xlfn.IFS(tbl_HRMaster[[#This Row],[Age]]&lt;25,"Under 25",tbl_HRMaster[[#This Row],[Age]]&lt;35,"25-34",tbl_HRMaster[[#This Row],[Age]]&lt;45,"35-44",tbl_HRMaster[[#This Row],[Age]]&lt;55,"45-54",TRUE,"Above 54")</f>
        <v>45-54</v>
      </c>
      <c r="AD4285" s="5" t="str">
        <f>_xlfn.IFS(
tbl_HRMaster[[#This Row],[YearsAtCompany]]&lt;2,"&lt; 2 Years",
tbl_HRMaster[[#This Row],[YearsAtCompany]]&lt;5,"2-4 Years",
tbl_HRMaster[[#This Row],[YearsAtCompany]]&lt;10,"5-9 Years",
TRUE,"10+ Years"
)</f>
        <v>10+ Years</v>
      </c>
      <c r="AE4285" s="5">
        <f>IF(tbl_HRMaster[[#This Row],[Attrition]]="Yes",1,0)</f>
        <v>0</v>
      </c>
    </row>
    <row r="4286" spans="1:31" x14ac:dyDescent="0.25">
      <c r="A4286">
        <v>51</v>
      </c>
      <c r="B4286" t="s">
        <v>21</v>
      </c>
      <c r="C4286" t="s">
        <v>29</v>
      </c>
      <c r="D4286" t="s">
        <v>30</v>
      </c>
      <c r="E4286">
        <v>1</v>
      </c>
      <c r="F4286">
        <v>3</v>
      </c>
      <c r="G4286" t="s">
        <v>24</v>
      </c>
      <c r="H4286">
        <v>1323</v>
      </c>
      <c r="I4286" t="s">
        <v>25</v>
      </c>
      <c r="J4286">
        <v>1</v>
      </c>
      <c r="K4286" t="s">
        <v>35</v>
      </c>
      <c r="L4286" t="s">
        <v>32</v>
      </c>
      <c r="M4286">
        <v>20730</v>
      </c>
      <c r="N4286">
        <v>3</v>
      </c>
      <c r="O4286">
        <v>14</v>
      </c>
      <c r="P4286">
        <v>1</v>
      </c>
      <c r="Q4286">
        <v>23</v>
      </c>
      <c r="R4286">
        <v>4</v>
      </c>
      <c r="S4286">
        <v>13</v>
      </c>
      <c r="T4286">
        <v>12</v>
      </c>
      <c r="U4286">
        <v>8</v>
      </c>
      <c r="V4286">
        <f>COUNTIF(tbl_HRMaster[EmployeeID],tbl_HRMaster[[#This Row],[EmployeeID]])</f>
        <v>1</v>
      </c>
      <c r="W4286">
        <f>IFERROR(INDEX(tbl_EmployeeSurvey[EnvironmentSatisfaction],MATCH(tbl_HRMaster[[#This Row],[EmployeeID]],tbl_EmployeeSurvey[EmployeeID],0)),"Not Found")</f>
        <v>1</v>
      </c>
      <c r="X4286">
        <f>IFERROR(INDEX(tbl_EmployeeSurvey[JobSatisfaction],MATCH(tbl_HRMaster[[#This Row],[EmployeeID]],tbl_EmployeeSurvey[EmployeeID],0)),"Not Found")</f>
        <v>1</v>
      </c>
      <c r="Y4286" s="5">
        <f>IFERROR(INDEX(tbl_EmployeeSurvey[WorkLifeBalance],MATCH(tbl_HRMaster[[#This Row],[EmployeeID]],tbl_EmployeeSurvey[EmployeeID],0)),"Not Found")</f>
        <v>2</v>
      </c>
      <c r="Z4286" s="5">
        <f>IFERROR(VLOOKUP(tbl_HRMaster[[#This Row],[EmployeeID]],tbl_ManagerSurvey[[EmployeeID]:[PerformanceRating]],2,FALSE),"Not Found")</f>
        <v>3</v>
      </c>
      <c r="AA4286" s="5">
        <f>IFERROR(VLOOKUP(tbl_HRMaster[[#This Row],[EmployeeID]],tbl_ManagerSurvey[[EmployeeID]:[PerformanceRating]],3,FALSE),"Not Found")</f>
        <v>3</v>
      </c>
      <c r="AB4286" s="5" t="str">
        <f>IF(tbl_HRMaster[[#This Row],[Attrition]]="Yes","Left","Active")</f>
        <v>Active</v>
      </c>
      <c r="AC4286" s="5" t="str">
        <f>_xlfn.IFS(tbl_HRMaster[[#This Row],[Age]]&lt;25,"Under 25",tbl_HRMaster[[#This Row],[Age]]&lt;35,"25-34",tbl_HRMaster[[#This Row],[Age]]&lt;45,"35-44",tbl_HRMaster[[#This Row],[Age]]&lt;55,"45-54",TRUE,"Above 54")</f>
        <v>45-54</v>
      </c>
      <c r="AD4286" s="5" t="str">
        <f>_xlfn.IFS(
tbl_HRMaster[[#This Row],[YearsAtCompany]]&lt;2,"&lt; 2 Years",
tbl_HRMaster[[#This Row],[YearsAtCompany]]&lt;5,"2-4 Years",
tbl_HRMaster[[#This Row],[YearsAtCompany]]&lt;10,"5-9 Years",
TRUE,"10+ Years"
)</f>
        <v>10+ Years</v>
      </c>
      <c r="AE4286" s="5">
        <f>IF(tbl_HRMaster[[#This Row],[Attrition]]="Yes",1,0)</f>
        <v>0</v>
      </c>
    </row>
    <row r="4287" spans="1:31" x14ac:dyDescent="0.25">
      <c r="A4287">
        <v>51</v>
      </c>
      <c r="B4287" t="s">
        <v>21</v>
      </c>
      <c r="C4287" t="s">
        <v>29</v>
      </c>
      <c r="D4287" t="s">
        <v>30</v>
      </c>
      <c r="E4287">
        <v>1</v>
      </c>
      <c r="F4287">
        <v>3</v>
      </c>
      <c r="G4287" t="s">
        <v>24</v>
      </c>
      <c r="H4287">
        <v>2793</v>
      </c>
      <c r="I4287" t="s">
        <v>25</v>
      </c>
      <c r="J4287">
        <v>1</v>
      </c>
      <c r="K4287" t="s">
        <v>35</v>
      </c>
      <c r="L4287" t="s">
        <v>32</v>
      </c>
      <c r="M4287">
        <v>20730</v>
      </c>
      <c r="N4287">
        <v>3</v>
      </c>
      <c r="O4287">
        <v>14</v>
      </c>
      <c r="P4287">
        <v>1</v>
      </c>
      <c r="Q4287">
        <v>23</v>
      </c>
      <c r="R4287">
        <v>4</v>
      </c>
      <c r="S4287">
        <v>13</v>
      </c>
      <c r="T4287">
        <v>12</v>
      </c>
      <c r="U4287">
        <v>8</v>
      </c>
      <c r="V4287">
        <f>COUNTIF(tbl_HRMaster[EmployeeID],tbl_HRMaster[[#This Row],[EmployeeID]])</f>
        <v>1</v>
      </c>
      <c r="W4287">
        <f>IFERROR(INDEX(tbl_EmployeeSurvey[EnvironmentSatisfaction],MATCH(tbl_HRMaster[[#This Row],[EmployeeID]],tbl_EmployeeSurvey[EmployeeID],0)),"Not Found")</f>
        <v>1</v>
      </c>
      <c r="X4287">
        <f>IFERROR(INDEX(tbl_EmployeeSurvey[JobSatisfaction],MATCH(tbl_HRMaster[[#This Row],[EmployeeID]],tbl_EmployeeSurvey[EmployeeID],0)),"Not Found")</f>
        <v>1</v>
      </c>
      <c r="Y4287" s="5">
        <f>IFERROR(INDEX(tbl_EmployeeSurvey[WorkLifeBalance],MATCH(tbl_HRMaster[[#This Row],[EmployeeID]],tbl_EmployeeSurvey[EmployeeID],0)),"Not Found")</f>
        <v>2</v>
      </c>
      <c r="Z4287" s="5">
        <f>IFERROR(VLOOKUP(tbl_HRMaster[[#This Row],[EmployeeID]],tbl_ManagerSurvey[[EmployeeID]:[PerformanceRating]],2,FALSE),"Not Found")</f>
        <v>3</v>
      </c>
      <c r="AA4287" s="5">
        <f>IFERROR(VLOOKUP(tbl_HRMaster[[#This Row],[EmployeeID]],tbl_ManagerSurvey[[EmployeeID]:[PerformanceRating]],3,FALSE),"Not Found")</f>
        <v>3</v>
      </c>
      <c r="AB4287" s="5" t="str">
        <f>IF(tbl_HRMaster[[#This Row],[Attrition]]="Yes","Left","Active")</f>
        <v>Active</v>
      </c>
      <c r="AC4287" s="5" t="str">
        <f>_xlfn.IFS(tbl_HRMaster[[#This Row],[Age]]&lt;25,"Under 25",tbl_HRMaster[[#This Row],[Age]]&lt;35,"25-34",tbl_HRMaster[[#This Row],[Age]]&lt;45,"35-44",tbl_HRMaster[[#This Row],[Age]]&lt;55,"45-54",TRUE,"Above 54")</f>
        <v>45-54</v>
      </c>
      <c r="AD4287" s="5" t="str">
        <f>_xlfn.IFS(
tbl_HRMaster[[#This Row],[YearsAtCompany]]&lt;2,"&lt; 2 Years",
tbl_HRMaster[[#This Row],[YearsAtCompany]]&lt;5,"2-4 Years",
tbl_HRMaster[[#This Row],[YearsAtCompany]]&lt;10,"5-9 Years",
TRUE,"10+ Years"
)</f>
        <v>10+ Years</v>
      </c>
      <c r="AE4287" s="5">
        <f>IF(tbl_HRMaster[[#This Row],[Attrition]]="Yes",1,0)</f>
        <v>0</v>
      </c>
    </row>
    <row r="4288" spans="1:31" x14ac:dyDescent="0.25">
      <c r="A4288">
        <v>51</v>
      </c>
      <c r="B4288" t="s">
        <v>21</v>
      </c>
      <c r="C4288" t="s">
        <v>29</v>
      </c>
      <c r="D4288" t="s">
        <v>30</v>
      </c>
      <c r="E4288">
        <v>1</v>
      </c>
      <c r="F4288">
        <v>3</v>
      </c>
      <c r="G4288" t="s">
        <v>24</v>
      </c>
      <c r="H4288">
        <v>4263</v>
      </c>
      <c r="I4288" t="s">
        <v>25</v>
      </c>
      <c r="J4288">
        <v>1</v>
      </c>
      <c r="K4288" t="s">
        <v>35</v>
      </c>
      <c r="L4288" t="s">
        <v>32</v>
      </c>
      <c r="M4288">
        <v>20730</v>
      </c>
      <c r="N4288">
        <v>3</v>
      </c>
      <c r="O4288">
        <v>14</v>
      </c>
      <c r="P4288">
        <v>1</v>
      </c>
      <c r="Q4288">
        <v>23</v>
      </c>
      <c r="R4288">
        <v>4</v>
      </c>
      <c r="S4288">
        <v>13</v>
      </c>
      <c r="T4288">
        <v>12</v>
      </c>
      <c r="U4288">
        <v>8</v>
      </c>
      <c r="V4288">
        <f>COUNTIF(tbl_HRMaster[EmployeeID],tbl_HRMaster[[#This Row],[EmployeeID]])</f>
        <v>1</v>
      </c>
      <c r="W4288">
        <f>IFERROR(INDEX(tbl_EmployeeSurvey[EnvironmentSatisfaction],MATCH(tbl_HRMaster[[#This Row],[EmployeeID]],tbl_EmployeeSurvey[EmployeeID],0)),"Not Found")</f>
        <v>1</v>
      </c>
      <c r="X4288">
        <f>IFERROR(INDEX(tbl_EmployeeSurvey[JobSatisfaction],MATCH(tbl_HRMaster[[#This Row],[EmployeeID]],tbl_EmployeeSurvey[EmployeeID],0)),"Not Found")</f>
        <v>1</v>
      </c>
      <c r="Y4288" s="5">
        <f>IFERROR(INDEX(tbl_EmployeeSurvey[WorkLifeBalance],MATCH(tbl_HRMaster[[#This Row],[EmployeeID]],tbl_EmployeeSurvey[EmployeeID],0)),"Not Found")</f>
        <v>2</v>
      </c>
      <c r="Z4288" s="5">
        <f>IFERROR(VLOOKUP(tbl_HRMaster[[#This Row],[EmployeeID]],tbl_ManagerSurvey[[EmployeeID]:[PerformanceRating]],2,FALSE),"Not Found")</f>
        <v>3</v>
      </c>
      <c r="AA4288" s="5">
        <f>IFERROR(VLOOKUP(tbl_HRMaster[[#This Row],[EmployeeID]],tbl_ManagerSurvey[[EmployeeID]:[PerformanceRating]],3,FALSE),"Not Found")</f>
        <v>3</v>
      </c>
      <c r="AB4288" s="5" t="str">
        <f>IF(tbl_HRMaster[[#This Row],[Attrition]]="Yes","Left","Active")</f>
        <v>Active</v>
      </c>
      <c r="AC4288" s="5" t="str">
        <f>_xlfn.IFS(tbl_HRMaster[[#This Row],[Age]]&lt;25,"Under 25",tbl_HRMaster[[#This Row],[Age]]&lt;35,"25-34",tbl_HRMaster[[#This Row],[Age]]&lt;45,"35-44",tbl_HRMaster[[#This Row],[Age]]&lt;55,"45-54",TRUE,"Above 54")</f>
        <v>45-54</v>
      </c>
      <c r="AD4288" s="5" t="str">
        <f>_xlfn.IFS(
tbl_HRMaster[[#This Row],[YearsAtCompany]]&lt;2,"&lt; 2 Years",
tbl_HRMaster[[#This Row],[YearsAtCompany]]&lt;5,"2-4 Years",
tbl_HRMaster[[#This Row],[YearsAtCompany]]&lt;10,"5-9 Years",
TRUE,"10+ Years"
)</f>
        <v>10+ Years</v>
      </c>
      <c r="AE4288" s="5">
        <f>IF(tbl_HRMaster[[#This Row],[Attrition]]="Yes",1,0)</f>
        <v>0</v>
      </c>
    </row>
    <row r="4289" spans="1:31" x14ac:dyDescent="0.25">
      <c r="A4289">
        <v>36</v>
      </c>
      <c r="B4289" t="s">
        <v>21</v>
      </c>
      <c r="C4289" t="s">
        <v>22</v>
      </c>
      <c r="D4289" t="s">
        <v>23</v>
      </c>
      <c r="E4289">
        <v>1</v>
      </c>
      <c r="F4289">
        <v>2</v>
      </c>
      <c r="G4289" t="s">
        <v>45</v>
      </c>
      <c r="H4289">
        <v>1277</v>
      </c>
      <c r="I4289" t="s">
        <v>25</v>
      </c>
      <c r="J4289">
        <v>2</v>
      </c>
      <c r="K4289" t="s">
        <v>35</v>
      </c>
      <c r="L4289" t="s">
        <v>41</v>
      </c>
      <c r="M4289">
        <v>86060</v>
      </c>
      <c r="N4289">
        <v>1</v>
      </c>
      <c r="O4289">
        <v>14</v>
      </c>
      <c r="P4289">
        <v>2</v>
      </c>
      <c r="Q4289">
        <v>17</v>
      </c>
      <c r="R4289">
        <v>3</v>
      </c>
      <c r="S4289">
        <v>17</v>
      </c>
      <c r="T4289">
        <v>12</v>
      </c>
      <c r="U4289">
        <v>8</v>
      </c>
      <c r="V4289">
        <f>COUNTIF(tbl_HRMaster[EmployeeID],tbl_HRMaster[[#This Row],[EmployeeID]])</f>
        <v>1</v>
      </c>
      <c r="W4289">
        <f>IFERROR(INDEX(tbl_EmployeeSurvey[EnvironmentSatisfaction],MATCH(tbl_HRMaster[[#This Row],[EmployeeID]],tbl_EmployeeSurvey[EmployeeID],0)),"Not Found")</f>
        <v>3</v>
      </c>
      <c r="X4289">
        <f>IFERROR(INDEX(tbl_EmployeeSurvey[JobSatisfaction],MATCH(tbl_HRMaster[[#This Row],[EmployeeID]],tbl_EmployeeSurvey[EmployeeID],0)),"Not Found")</f>
        <v>3</v>
      </c>
      <c r="Y4289" s="5">
        <f>IFERROR(INDEX(tbl_EmployeeSurvey[WorkLifeBalance],MATCH(tbl_HRMaster[[#This Row],[EmployeeID]],tbl_EmployeeSurvey[EmployeeID],0)),"Not Found")</f>
        <v>3</v>
      </c>
      <c r="Z4289" s="5">
        <f>IFERROR(VLOOKUP(tbl_HRMaster[[#This Row],[EmployeeID]],tbl_ManagerSurvey[[EmployeeID]:[PerformanceRating]],2,FALSE),"Not Found")</f>
        <v>3</v>
      </c>
      <c r="AA4289" s="5">
        <f>IFERROR(VLOOKUP(tbl_HRMaster[[#This Row],[EmployeeID]],tbl_ManagerSurvey[[EmployeeID]:[PerformanceRating]],3,FALSE),"Not Found")</f>
        <v>3</v>
      </c>
      <c r="AB4289" s="5" t="str">
        <f>IF(tbl_HRMaster[[#This Row],[Attrition]]="Yes","Left","Active")</f>
        <v>Active</v>
      </c>
      <c r="AC4289" s="5" t="str">
        <f>_xlfn.IFS(tbl_HRMaster[[#This Row],[Age]]&lt;25,"Under 25",tbl_HRMaster[[#This Row],[Age]]&lt;35,"25-34",tbl_HRMaster[[#This Row],[Age]]&lt;45,"35-44",tbl_HRMaster[[#This Row],[Age]]&lt;55,"45-54",TRUE,"Above 54")</f>
        <v>35-44</v>
      </c>
      <c r="AD4289" s="5" t="str">
        <f>_xlfn.IFS(
tbl_HRMaster[[#This Row],[YearsAtCompany]]&lt;2,"&lt; 2 Years",
tbl_HRMaster[[#This Row],[YearsAtCompany]]&lt;5,"2-4 Years",
tbl_HRMaster[[#This Row],[YearsAtCompany]]&lt;10,"5-9 Years",
TRUE,"10+ Years"
)</f>
        <v>10+ Years</v>
      </c>
      <c r="AE4289" s="5">
        <f>IF(tbl_HRMaster[[#This Row],[Attrition]]="Yes",1,0)</f>
        <v>0</v>
      </c>
    </row>
    <row r="4290" spans="1:31" x14ac:dyDescent="0.25">
      <c r="A4290">
        <v>36</v>
      </c>
      <c r="B4290" t="s">
        <v>21</v>
      </c>
      <c r="C4290" t="s">
        <v>22</v>
      </c>
      <c r="D4290" t="s">
        <v>23</v>
      </c>
      <c r="E4290">
        <v>1</v>
      </c>
      <c r="F4290">
        <v>2</v>
      </c>
      <c r="G4290" t="s">
        <v>45</v>
      </c>
      <c r="H4290">
        <v>2747</v>
      </c>
      <c r="I4290" t="s">
        <v>25</v>
      </c>
      <c r="J4290">
        <v>2</v>
      </c>
      <c r="K4290" t="s">
        <v>35</v>
      </c>
      <c r="L4290" t="s">
        <v>41</v>
      </c>
      <c r="M4290">
        <v>86060</v>
      </c>
      <c r="N4290">
        <v>1</v>
      </c>
      <c r="O4290">
        <v>14</v>
      </c>
      <c r="P4290">
        <v>2</v>
      </c>
      <c r="Q4290">
        <v>17</v>
      </c>
      <c r="R4290">
        <v>3</v>
      </c>
      <c r="S4290">
        <v>17</v>
      </c>
      <c r="T4290">
        <v>12</v>
      </c>
      <c r="U4290">
        <v>8</v>
      </c>
      <c r="V4290">
        <f>COUNTIF(tbl_HRMaster[EmployeeID],tbl_HRMaster[[#This Row],[EmployeeID]])</f>
        <v>1</v>
      </c>
      <c r="W4290">
        <f>IFERROR(INDEX(tbl_EmployeeSurvey[EnvironmentSatisfaction],MATCH(tbl_HRMaster[[#This Row],[EmployeeID]],tbl_EmployeeSurvey[EmployeeID],0)),"Not Found")</f>
        <v>3</v>
      </c>
      <c r="X4290">
        <f>IFERROR(INDEX(tbl_EmployeeSurvey[JobSatisfaction],MATCH(tbl_HRMaster[[#This Row],[EmployeeID]],tbl_EmployeeSurvey[EmployeeID],0)),"Not Found")</f>
        <v>3</v>
      </c>
      <c r="Y4290" s="5">
        <f>IFERROR(INDEX(tbl_EmployeeSurvey[WorkLifeBalance],MATCH(tbl_HRMaster[[#This Row],[EmployeeID]],tbl_EmployeeSurvey[EmployeeID],0)),"Not Found")</f>
        <v>3</v>
      </c>
      <c r="Z4290" s="5">
        <f>IFERROR(VLOOKUP(tbl_HRMaster[[#This Row],[EmployeeID]],tbl_ManagerSurvey[[EmployeeID]:[PerformanceRating]],2,FALSE),"Not Found")</f>
        <v>3</v>
      </c>
      <c r="AA4290" s="5">
        <f>IFERROR(VLOOKUP(tbl_HRMaster[[#This Row],[EmployeeID]],tbl_ManagerSurvey[[EmployeeID]:[PerformanceRating]],3,FALSE),"Not Found")</f>
        <v>3</v>
      </c>
      <c r="AB4290" s="5" t="str">
        <f>IF(tbl_HRMaster[[#This Row],[Attrition]]="Yes","Left","Active")</f>
        <v>Active</v>
      </c>
      <c r="AC4290" s="5" t="str">
        <f>_xlfn.IFS(tbl_HRMaster[[#This Row],[Age]]&lt;25,"Under 25",tbl_HRMaster[[#This Row],[Age]]&lt;35,"25-34",tbl_HRMaster[[#This Row],[Age]]&lt;45,"35-44",tbl_HRMaster[[#This Row],[Age]]&lt;55,"45-54",TRUE,"Above 54")</f>
        <v>35-44</v>
      </c>
      <c r="AD4290" s="5" t="str">
        <f>_xlfn.IFS(
tbl_HRMaster[[#This Row],[YearsAtCompany]]&lt;2,"&lt; 2 Years",
tbl_HRMaster[[#This Row],[YearsAtCompany]]&lt;5,"2-4 Years",
tbl_HRMaster[[#This Row],[YearsAtCompany]]&lt;10,"5-9 Years",
TRUE,"10+ Years"
)</f>
        <v>10+ Years</v>
      </c>
      <c r="AE4290" s="5">
        <f>IF(tbl_HRMaster[[#This Row],[Attrition]]="Yes",1,0)</f>
        <v>0</v>
      </c>
    </row>
    <row r="4291" spans="1:31" x14ac:dyDescent="0.25">
      <c r="A4291">
        <v>36</v>
      </c>
      <c r="B4291" t="s">
        <v>21</v>
      </c>
      <c r="C4291" t="s">
        <v>22</v>
      </c>
      <c r="D4291" t="s">
        <v>23</v>
      </c>
      <c r="E4291">
        <v>1</v>
      </c>
      <c r="F4291">
        <v>2</v>
      </c>
      <c r="G4291" t="s">
        <v>45</v>
      </c>
      <c r="H4291">
        <v>4217</v>
      </c>
      <c r="I4291" t="s">
        <v>25</v>
      </c>
      <c r="J4291">
        <v>2</v>
      </c>
      <c r="K4291" t="s">
        <v>35</v>
      </c>
      <c r="L4291" t="s">
        <v>41</v>
      </c>
      <c r="M4291">
        <v>86060</v>
      </c>
      <c r="N4291">
        <v>1</v>
      </c>
      <c r="O4291">
        <v>14</v>
      </c>
      <c r="P4291">
        <v>2</v>
      </c>
      <c r="Q4291">
        <v>17</v>
      </c>
      <c r="R4291">
        <v>3</v>
      </c>
      <c r="S4291">
        <v>17</v>
      </c>
      <c r="T4291">
        <v>12</v>
      </c>
      <c r="U4291">
        <v>8</v>
      </c>
      <c r="V4291">
        <f>COUNTIF(tbl_HRMaster[EmployeeID],tbl_HRMaster[[#This Row],[EmployeeID]])</f>
        <v>1</v>
      </c>
      <c r="W4291">
        <f>IFERROR(INDEX(tbl_EmployeeSurvey[EnvironmentSatisfaction],MATCH(tbl_HRMaster[[#This Row],[EmployeeID]],tbl_EmployeeSurvey[EmployeeID],0)),"Not Found")</f>
        <v>3</v>
      </c>
      <c r="X4291">
        <f>IFERROR(INDEX(tbl_EmployeeSurvey[JobSatisfaction],MATCH(tbl_HRMaster[[#This Row],[EmployeeID]],tbl_EmployeeSurvey[EmployeeID],0)),"Not Found")</f>
        <v>3</v>
      </c>
      <c r="Y4291" s="5">
        <f>IFERROR(INDEX(tbl_EmployeeSurvey[WorkLifeBalance],MATCH(tbl_HRMaster[[#This Row],[EmployeeID]],tbl_EmployeeSurvey[EmployeeID],0)),"Not Found")</f>
        <v>3</v>
      </c>
      <c r="Z4291" s="5">
        <f>IFERROR(VLOOKUP(tbl_HRMaster[[#This Row],[EmployeeID]],tbl_ManagerSurvey[[EmployeeID]:[PerformanceRating]],2,FALSE),"Not Found")</f>
        <v>3</v>
      </c>
      <c r="AA4291" s="5">
        <f>IFERROR(VLOOKUP(tbl_HRMaster[[#This Row],[EmployeeID]],tbl_ManagerSurvey[[EmployeeID]:[PerformanceRating]],3,FALSE),"Not Found")</f>
        <v>3</v>
      </c>
      <c r="AB4291" s="5" t="str">
        <f>IF(tbl_HRMaster[[#This Row],[Attrition]]="Yes","Left","Active")</f>
        <v>Active</v>
      </c>
      <c r="AC4291" s="5" t="str">
        <f>_xlfn.IFS(tbl_HRMaster[[#This Row],[Age]]&lt;25,"Under 25",tbl_HRMaster[[#This Row],[Age]]&lt;35,"25-34",tbl_HRMaster[[#This Row],[Age]]&lt;45,"35-44",tbl_HRMaster[[#This Row],[Age]]&lt;55,"45-54",TRUE,"Above 54")</f>
        <v>35-44</v>
      </c>
      <c r="AD4291" s="5" t="str">
        <f>_xlfn.IFS(
tbl_HRMaster[[#This Row],[YearsAtCompany]]&lt;2,"&lt; 2 Years",
tbl_HRMaster[[#This Row],[YearsAtCompany]]&lt;5,"2-4 Years",
tbl_HRMaster[[#This Row],[YearsAtCompany]]&lt;10,"5-9 Years",
TRUE,"10+ Years"
)</f>
        <v>10+ Years</v>
      </c>
      <c r="AE4291" s="5">
        <f>IF(tbl_HRMaster[[#This Row],[Attrition]]="Yes",1,0)</f>
        <v>0</v>
      </c>
    </row>
    <row r="4292" spans="1:31" x14ac:dyDescent="0.25">
      <c r="A4292">
        <v>47</v>
      </c>
      <c r="B4292" t="s">
        <v>21</v>
      </c>
      <c r="C4292" t="s">
        <v>22</v>
      </c>
      <c r="D4292" t="s">
        <v>30</v>
      </c>
      <c r="E4292">
        <v>1</v>
      </c>
      <c r="F4292">
        <v>4</v>
      </c>
      <c r="G4292" t="s">
        <v>24</v>
      </c>
      <c r="H4292">
        <v>1157</v>
      </c>
      <c r="I4292" t="s">
        <v>34</v>
      </c>
      <c r="J4292">
        <v>2</v>
      </c>
      <c r="K4292" t="s">
        <v>35</v>
      </c>
      <c r="L4292" t="s">
        <v>32</v>
      </c>
      <c r="M4292">
        <v>42490</v>
      </c>
      <c r="N4292">
        <v>2</v>
      </c>
      <c r="O4292">
        <v>13</v>
      </c>
      <c r="P4292">
        <v>1</v>
      </c>
      <c r="Q4292">
        <v>25</v>
      </c>
      <c r="R4292">
        <v>2</v>
      </c>
      <c r="S4292">
        <v>17</v>
      </c>
      <c r="T4292">
        <v>12</v>
      </c>
      <c r="U4292">
        <v>11</v>
      </c>
      <c r="V4292">
        <f>COUNTIF(tbl_HRMaster[EmployeeID],tbl_HRMaster[[#This Row],[EmployeeID]])</f>
        <v>1</v>
      </c>
      <c r="W4292">
        <f>IFERROR(INDEX(tbl_EmployeeSurvey[EnvironmentSatisfaction],MATCH(tbl_HRMaster[[#This Row],[EmployeeID]],tbl_EmployeeSurvey[EmployeeID],0)),"Not Found")</f>
        <v>1</v>
      </c>
      <c r="X4292">
        <f>IFERROR(INDEX(tbl_EmployeeSurvey[JobSatisfaction],MATCH(tbl_HRMaster[[#This Row],[EmployeeID]],tbl_EmployeeSurvey[EmployeeID],0)),"Not Found")</f>
        <v>3</v>
      </c>
      <c r="Y4292" s="5">
        <f>IFERROR(INDEX(tbl_EmployeeSurvey[WorkLifeBalance],MATCH(tbl_HRMaster[[#This Row],[EmployeeID]],tbl_EmployeeSurvey[EmployeeID],0)),"Not Found")</f>
        <v>3</v>
      </c>
      <c r="Z4292" s="5">
        <f>IFERROR(VLOOKUP(tbl_HRMaster[[#This Row],[EmployeeID]],tbl_ManagerSurvey[[EmployeeID]:[PerformanceRating]],2,FALSE),"Not Found")</f>
        <v>2</v>
      </c>
      <c r="AA4292" s="5">
        <f>IFERROR(VLOOKUP(tbl_HRMaster[[#This Row],[EmployeeID]],tbl_ManagerSurvey[[EmployeeID]:[PerformanceRating]],3,FALSE),"Not Found")</f>
        <v>3</v>
      </c>
      <c r="AB4292" s="5" t="str">
        <f>IF(tbl_HRMaster[[#This Row],[Attrition]]="Yes","Left","Active")</f>
        <v>Active</v>
      </c>
      <c r="AC4292" s="5" t="str">
        <f>_xlfn.IFS(tbl_HRMaster[[#This Row],[Age]]&lt;25,"Under 25",tbl_HRMaster[[#This Row],[Age]]&lt;35,"25-34",tbl_HRMaster[[#This Row],[Age]]&lt;45,"35-44",tbl_HRMaster[[#This Row],[Age]]&lt;55,"45-54",TRUE,"Above 54")</f>
        <v>45-54</v>
      </c>
      <c r="AD4292" s="5" t="str">
        <f>_xlfn.IFS(
tbl_HRMaster[[#This Row],[YearsAtCompany]]&lt;2,"&lt; 2 Years",
tbl_HRMaster[[#This Row],[YearsAtCompany]]&lt;5,"2-4 Years",
tbl_HRMaster[[#This Row],[YearsAtCompany]]&lt;10,"5-9 Years",
TRUE,"10+ Years"
)</f>
        <v>10+ Years</v>
      </c>
      <c r="AE4292" s="5">
        <f>IF(tbl_HRMaster[[#This Row],[Attrition]]="Yes",1,0)</f>
        <v>0</v>
      </c>
    </row>
    <row r="4293" spans="1:31" x14ac:dyDescent="0.25">
      <c r="A4293">
        <v>47</v>
      </c>
      <c r="B4293" t="s">
        <v>21</v>
      </c>
      <c r="C4293" t="s">
        <v>22</v>
      </c>
      <c r="D4293" t="s">
        <v>30</v>
      </c>
      <c r="E4293">
        <v>1</v>
      </c>
      <c r="F4293">
        <v>4</v>
      </c>
      <c r="G4293" t="s">
        <v>24</v>
      </c>
      <c r="H4293">
        <v>2627</v>
      </c>
      <c r="I4293" t="s">
        <v>34</v>
      </c>
      <c r="J4293">
        <v>2</v>
      </c>
      <c r="K4293" t="s">
        <v>35</v>
      </c>
      <c r="L4293" t="s">
        <v>32</v>
      </c>
      <c r="M4293">
        <v>42490</v>
      </c>
      <c r="N4293">
        <v>2</v>
      </c>
      <c r="O4293">
        <v>13</v>
      </c>
      <c r="P4293">
        <v>1</v>
      </c>
      <c r="Q4293">
        <v>25</v>
      </c>
      <c r="R4293">
        <v>2</v>
      </c>
      <c r="S4293">
        <v>17</v>
      </c>
      <c r="T4293">
        <v>12</v>
      </c>
      <c r="U4293">
        <v>11</v>
      </c>
      <c r="V4293">
        <f>COUNTIF(tbl_HRMaster[EmployeeID],tbl_HRMaster[[#This Row],[EmployeeID]])</f>
        <v>1</v>
      </c>
      <c r="W4293">
        <f>IFERROR(INDEX(tbl_EmployeeSurvey[EnvironmentSatisfaction],MATCH(tbl_HRMaster[[#This Row],[EmployeeID]],tbl_EmployeeSurvey[EmployeeID],0)),"Not Found")</f>
        <v>1</v>
      </c>
      <c r="X4293">
        <f>IFERROR(INDEX(tbl_EmployeeSurvey[JobSatisfaction],MATCH(tbl_HRMaster[[#This Row],[EmployeeID]],tbl_EmployeeSurvey[EmployeeID],0)),"Not Found")</f>
        <v>3</v>
      </c>
      <c r="Y4293" s="5">
        <f>IFERROR(INDEX(tbl_EmployeeSurvey[WorkLifeBalance],MATCH(tbl_HRMaster[[#This Row],[EmployeeID]],tbl_EmployeeSurvey[EmployeeID],0)),"Not Found")</f>
        <v>3</v>
      </c>
      <c r="Z4293" s="5">
        <f>IFERROR(VLOOKUP(tbl_HRMaster[[#This Row],[EmployeeID]],tbl_ManagerSurvey[[EmployeeID]:[PerformanceRating]],2,FALSE),"Not Found")</f>
        <v>2</v>
      </c>
      <c r="AA4293" s="5">
        <f>IFERROR(VLOOKUP(tbl_HRMaster[[#This Row],[EmployeeID]],tbl_ManagerSurvey[[EmployeeID]:[PerformanceRating]],3,FALSE),"Not Found")</f>
        <v>3</v>
      </c>
      <c r="AB4293" s="5" t="str">
        <f>IF(tbl_HRMaster[[#This Row],[Attrition]]="Yes","Left","Active")</f>
        <v>Active</v>
      </c>
      <c r="AC4293" s="5" t="str">
        <f>_xlfn.IFS(tbl_HRMaster[[#This Row],[Age]]&lt;25,"Under 25",tbl_HRMaster[[#This Row],[Age]]&lt;35,"25-34",tbl_HRMaster[[#This Row],[Age]]&lt;45,"35-44",tbl_HRMaster[[#This Row],[Age]]&lt;55,"45-54",TRUE,"Above 54")</f>
        <v>45-54</v>
      </c>
      <c r="AD4293" s="5" t="str">
        <f>_xlfn.IFS(
tbl_HRMaster[[#This Row],[YearsAtCompany]]&lt;2,"&lt; 2 Years",
tbl_HRMaster[[#This Row],[YearsAtCompany]]&lt;5,"2-4 Years",
tbl_HRMaster[[#This Row],[YearsAtCompany]]&lt;10,"5-9 Years",
TRUE,"10+ Years"
)</f>
        <v>10+ Years</v>
      </c>
      <c r="AE4293" s="5">
        <f>IF(tbl_HRMaster[[#This Row],[Attrition]]="Yes",1,0)</f>
        <v>0</v>
      </c>
    </row>
    <row r="4294" spans="1:31" x14ac:dyDescent="0.25">
      <c r="A4294">
        <v>47</v>
      </c>
      <c r="B4294" t="s">
        <v>21</v>
      </c>
      <c r="C4294" t="s">
        <v>22</v>
      </c>
      <c r="D4294" t="s">
        <v>30</v>
      </c>
      <c r="E4294">
        <v>1</v>
      </c>
      <c r="F4294">
        <v>4</v>
      </c>
      <c r="G4294" t="s">
        <v>24</v>
      </c>
      <c r="H4294">
        <v>4097</v>
      </c>
      <c r="I4294" t="s">
        <v>34</v>
      </c>
      <c r="J4294">
        <v>2</v>
      </c>
      <c r="K4294" t="s">
        <v>35</v>
      </c>
      <c r="L4294" t="s">
        <v>32</v>
      </c>
      <c r="M4294">
        <v>42490</v>
      </c>
      <c r="N4294">
        <v>2</v>
      </c>
      <c r="O4294">
        <v>13</v>
      </c>
      <c r="P4294">
        <v>1</v>
      </c>
      <c r="Q4294">
        <v>25</v>
      </c>
      <c r="R4294">
        <v>2</v>
      </c>
      <c r="S4294">
        <v>17</v>
      </c>
      <c r="T4294">
        <v>12</v>
      </c>
      <c r="U4294">
        <v>11</v>
      </c>
      <c r="V4294">
        <f>COUNTIF(tbl_HRMaster[EmployeeID],tbl_HRMaster[[#This Row],[EmployeeID]])</f>
        <v>1</v>
      </c>
      <c r="W4294">
        <f>IFERROR(INDEX(tbl_EmployeeSurvey[EnvironmentSatisfaction],MATCH(tbl_HRMaster[[#This Row],[EmployeeID]],tbl_EmployeeSurvey[EmployeeID],0)),"Not Found")</f>
        <v>1</v>
      </c>
      <c r="X4294">
        <f>IFERROR(INDEX(tbl_EmployeeSurvey[JobSatisfaction],MATCH(tbl_HRMaster[[#This Row],[EmployeeID]],tbl_EmployeeSurvey[EmployeeID],0)),"Not Found")</f>
        <v>3</v>
      </c>
      <c r="Y4294" s="5">
        <f>IFERROR(INDEX(tbl_EmployeeSurvey[WorkLifeBalance],MATCH(tbl_HRMaster[[#This Row],[EmployeeID]],tbl_EmployeeSurvey[EmployeeID],0)),"Not Found")</f>
        <v>3</v>
      </c>
      <c r="Z4294" s="5">
        <f>IFERROR(VLOOKUP(tbl_HRMaster[[#This Row],[EmployeeID]],tbl_ManagerSurvey[[EmployeeID]:[PerformanceRating]],2,FALSE),"Not Found")</f>
        <v>2</v>
      </c>
      <c r="AA4294" s="5">
        <f>IFERROR(VLOOKUP(tbl_HRMaster[[#This Row],[EmployeeID]],tbl_ManagerSurvey[[EmployeeID]:[PerformanceRating]],3,FALSE),"Not Found")</f>
        <v>3</v>
      </c>
      <c r="AB4294" s="5" t="str">
        <f>IF(tbl_HRMaster[[#This Row],[Attrition]]="Yes","Left","Active")</f>
        <v>Active</v>
      </c>
      <c r="AC4294" s="5" t="str">
        <f>_xlfn.IFS(tbl_HRMaster[[#This Row],[Age]]&lt;25,"Under 25",tbl_HRMaster[[#This Row],[Age]]&lt;35,"25-34",tbl_HRMaster[[#This Row],[Age]]&lt;45,"35-44",tbl_HRMaster[[#This Row],[Age]]&lt;55,"45-54",TRUE,"Above 54")</f>
        <v>45-54</v>
      </c>
      <c r="AD4294" s="5" t="str">
        <f>_xlfn.IFS(
tbl_HRMaster[[#This Row],[YearsAtCompany]]&lt;2,"&lt; 2 Years",
tbl_HRMaster[[#This Row],[YearsAtCompany]]&lt;5,"2-4 Years",
tbl_HRMaster[[#This Row],[YearsAtCompany]]&lt;10,"5-9 Years",
TRUE,"10+ Years"
)</f>
        <v>10+ Years</v>
      </c>
      <c r="AE4294" s="5">
        <f>IF(tbl_HRMaster[[#This Row],[Attrition]]="Yes",1,0)</f>
        <v>0</v>
      </c>
    </row>
    <row r="4295" spans="1:31" x14ac:dyDescent="0.25">
      <c r="A4295">
        <v>37</v>
      </c>
      <c r="B4295" t="s">
        <v>21</v>
      </c>
      <c r="C4295" t="s">
        <v>22</v>
      </c>
      <c r="D4295" t="s">
        <v>30</v>
      </c>
      <c r="E4295">
        <v>10</v>
      </c>
      <c r="F4295">
        <v>1</v>
      </c>
      <c r="G4295" t="s">
        <v>46</v>
      </c>
      <c r="H4295">
        <v>129</v>
      </c>
      <c r="I4295" t="s">
        <v>34</v>
      </c>
      <c r="J4295">
        <v>1</v>
      </c>
      <c r="K4295" t="s">
        <v>35</v>
      </c>
      <c r="L4295" t="s">
        <v>41</v>
      </c>
      <c r="M4295">
        <v>133410</v>
      </c>
      <c r="N4295">
        <v>1</v>
      </c>
      <c r="O4295">
        <v>14</v>
      </c>
      <c r="P4295">
        <v>1</v>
      </c>
      <c r="Q4295">
        <v>18</v>
      </c>
      <c r="R4295">
        <v>3</v>
      </c>
      <c r="S4295">
        <v>18</v>
      </c>
      <c r="T4295">
        <v>12</v>
      </c>
      <c r="U4295">
        <v>17</v>
      </c>
      <c r="V4295">
        <f>COUNTIF(tbl_HRMaster[EmployeeID],tbl_HRMaster[[#This Row],[EmployeeID]])</f>
        <v>1</v>
      </c>
      <c r="W4295">
        <f>IFERROR(INDEX(tbl_EmployeeSurvey[EnvironmentSatisfaction],MATCH(tbl_HRMaster[[#This Row],[EmployeeID]],tbl_EmployeeSurvey[EmployeeID],0)),"Not Found")</f>
        <v>4</v>
      </c>
      <c r="X4295">
        <f>IFERROR(INDEX(tbl_EmployeeSurvey[JobSatisfaction],MATCH(tbl_HRMaster[[#This Row],[EmployeeID]],tbl_EmployeeSurvey[EmployeeID],0)),"Not Found")</f>
        <v>1</v>
      </c>
      <c r="Y4295" s="5">
        <f>IFERROR(INDEX(tbl_EmployeeSurvey[WorkLifeBalance],MATCH(tbl_HRMaster[[#This Row],[EmployeeID]],tbl_EmployeeSurvey[EmployeeID],0)),"Not Found")</f>
        <v>2</v>
      </c>
      <c r="Z4295" s="5">
        <f>IFERROR(VLOOKUP(tbl_HRMaster[[#This Row],[EmployeeID]],tbl_ManagerSurvey[[EmployeeID]:[PerformanceRating]],2,FALSE),"Not Found")</f>
        <v>3</v>
      </c>
      <c r="AA4295" s="5">
        <f>IFERROR(VLOOKUP(tbl_HRMaster[[#This Row],[EmployeeID]],tbl_ManagerSurvey[[EmployeeID]:[PerformanceRating]],3,FALSE),"Not Found")</f>
        <v>3</v>
      </c>
      <c r="AB4295" s="5" t="str">
        <f>IF(tbl_HRMaster[[#This Row],[Attrition]]="Yes","Left","Active")</f>
        <v>Active</v>
      </c>
      <c r="AC4295" s="5" t="str">
        <f>_xlfn.IFS(tbl_HRMaster[[#This Row],[Age]]&lt;25,"Under 25",tbl_HRMaster[[#This Row],[Age]]&lt;35,"25-34",tbl_HRMaster[[#This Row],[Age]]&lt;45,"35-44",tbl_HRMaster[[#This Row],[Age]]&lt;55,"45-54",TRUE,"Above 54")</f>
        <v>35-44</v>
      </c>
      <c r="AD4295" s="5" t="str">
        <f>_xlfn.IFS(
tbl_HRMaster[[#This Row],[YearsAtCompany]]&lt;2,"&lt; 2 Years",
tbl_HRMaster[[#This Row],[YearsAtCompany]]&lt;5,"2-4 Years",
tbl_HRMaster[[#This Row],[YearsAtCompany]]&lt;10,"5-9 Years",
TRUE,"10+ Years"
)</f>
        <v>10+ Years</v>
      </c>
      <c r="AE4295" s="5">
        <f>IF(tbl_HRMaster[[#This Row],[Attrition]]="Yes",1,0)</f>
        <v>0</v>
      </c>
    </row>
    <row r="4296" spans="1:31" x14ac:dyDescent="0.25">
      <c r="A4296">
        <v>37</v>
      </c>
      <c r="B4296" t="s">
        <v>21</v>
      </c>
      <c r="C4296" t="s">
        <v>22</v>
      </c>
      <c r="D4296" t="s">
        <v>30</v>
      </c>
      <c r="E4296">
        <v>10</v>
      </c>
      <c r="F4296">
        <v>1</v>
      </c>
      <c r="G4296" t="s">
        <v>46</v>
      </c>
      <c r="H4296">
        <v>1599</v>
      </c>
      <c r="I4296" t="s">
        <v>34</v>
      </c>
      <c r="J4296">
        <v>1</v>
      </c>
      <c r="K4296" t="s">
        <v>35</v>
      </c>
      <c r="L4296" t="s">
        <v>41</v>
      </c>
      <c r="M4296">
        <v>133410</v>
      </c>
      <c r="N4296">
        <v>1</v>
      </c>
      <c r="O4296">
        <v>14</v>
      </c>
      <c r="P4296">
        <v>1</v>
      </c>
      <c r="Q4296">
        <v>18</v>
      </c>
      <c r="R4296">
        <v>3</v>
      </c>
      <c r="S4296">
        <v>18</v>
      </c>
      <c r="T4296">
        <v>12</v>
      </c>
      <c r="U4296">
        <v>17</v>
      </c>
      <c r="V4296">
        <f>COUNTIF(tbl_HRMaster[EmployeeID],tbl_HRMaster[[#This Row],[EmployeeID]])</f>
        <v>1</v>
      </c>
      <c r="W4296">
        <f>IFERROR(INDEX(tbl_EmployeeSurvey[EnvironmentSatisfaction],MATCH(tbl_HRMaster[[#This Row],[EmployeeID]],tbl_EmployeeSurvey[EmployeeID],0)),"Not Found")</f>
        <v>4</v>
      </c>
      <c r="X4296">
        <f>IFERROR(INDEX(tbl_EmployeeSurvey[JobSatisfaction],MATCH(tbl_HRMaster[[#This Row],[EmployeeID]],tbl_EmployeeSurvey[EmployeeID],0)),"Not Found")</f>
        <v>1</v>
      </c>
      <c r="Y4296" s="5">
        <f>IFERROR(INDEX(tbl_EmployeeSurvey[WorkLifeBalance],MATCH(tbl_HRMaster[[#This Row],[EmployeeID]],tbl_EmployeeSurvey[EmployeeID],0)),"Not Found")</f>
        <v>2</v>
      </c>
      <c r="Z4296" s="5">
        <f>IFERROR(VLOOKUP(tbl_HRMaster[[#This Row],[EmployeeID]],tbl_ManagerSurvey[[EmployeeID]:[PerformanceRating]],2,FALSE),"Not Found")</f>
        <v>3</v>
      </c>
      <c r="AA4296" s="5">
        <f>IFERROR(VLOOKUP(tbl_HRMaster[[#This Row],[EmployeeID]],tbl_ManagerSurvey[[EmployeeID]:[PerformanceRating]],3,FALSE),"Not Found")</f>
        <v>3</v>
      </c>
      <c r="AB4296" s="5" t="str">
        <f>IF(tbl_HRMaster[[#This Row],[Attrition]]="Yes","Left","Active")</f>
        <v>Active</v>
      </c>
      <c r="AC4296" s="5" t="str">
        <f>_xlfn.IFS(tbl_HRMaster[[#This Row],[Age]]&lt;25,"Under 25",tbl_HRMaster[[#This Row],[Age]]&lt;35,"25-34",tbl_HRMaster[[#This Row],[Age]]&lt;45,"35-44",tbl_HRMaster[[#This Row],[Age]]&lt;55,"45-54",TRUE,"Above 54")</f>
        <v>35-44</v>
      </c>
      <c r="AD4296" s="5" t="str">
        <f>_xlfn.IFS(
tbl_HRMaster[[#This Row],[YearsAtCompany]]&lt;2,"&lt; 2 Years",
tbl_HRMaster[[#This Row],[YearsAtCompany]]&lt;5,"2-4 Years",
tbl_HRMaster[[#This Row],[YearsAtCompany]]&lt;10,"5-9 Years",
TRUE,"10+ Years"
)</f>
        <v>10+ Years</v>
      </c>
      <c r="AE4296" s="5">
        <f>IF(tbl_HRMaster[[#This Row],[Attrition]]="Yes",1,0)</f>
        <v>0</v>
      </c>
    </row>
    <row r="4297" spans="1:31" x14ac:dyDescent="0.25">
      <c r="A4297">
        <v>37</v>
      </c>
      <c r="B4297" t="s">
        <v>21</v>
      </c>
      <c r="C4297" t="s">
        <v>22</v>
      </c>
      <c r="D4297" t="s">
        <v>30</v>
      </c>
      <c r="E4297">
        <v>10</v>
      </c>
      <c r="F4297">
        <v>1</v>
      </c>
      <c r="G4297" t="s">
        <v>46</v>
      </c>
      <c r="H4297">
        <v>3069</v>
      </c>
      <c r="I4297" t="s">
        <v>34</v>
      </c>
      <c r="J4297">
        <v>1</v>
      </c>
      <c r="K4297" t="s">
        <v>35</v>
      </c>
      <c r="L4297" t="s">
        <v>41</v>
      </c>
      <c r="M4297">
        <v>133410</v>
      </c>
      <c r="N4297">
        <v>1</v>
      </c>
      <c r="O4297">
        <v>14</v>
      </c>
      <c r="P4297">
        <v>1</v>
      </c>
      <c r="Q4297">
        <v>18</v>
      </c>
      <c r="R4297">
        <v>3</v>
      </c>
      <c r="S4297">
        <v>18</v>
      </c>
      <c r="T4297">
        <v>12</v>
      </c>
      <c r="U4297">
        <v>17</v>
      </c>
      <c r="V4297">
        <f>COUNTIF(tbl_HRMaster[EmployeeID],tbl_HRMaster[[#This Row],[EmployeeID]])</f>
        <v>1</v>
      </c>
      <c r="W4297">
        <f>IFERROR(INDEX(tbl_EmployeeSurvey[EnvironmentSatisfaction],MATCH(tbl_HRMaster[[#This Row],[EmployeeID]],tbl_EmployeeSurvey[EmployeeID],0)),"Not Found")</f>
        <v>4</v>
      </c>
      <c r="X4297">
        <f>IFERROR(INDEX(tbl_EmployeeSurvey[JobSatisfaction],MATCH(tbl_HRMaster[[#This Row],[EmployeeID]],tbl_EmployeeSurvey[EmployeeID],0)),"Not Found")</f>
        <v>1</v>
      </c>
      <c r="Y4297" s="5">
        <f>IFERROR(INDEX(tbl_EmployeeSurvey[WorkLifeBalance],MATCH(tbl_HRMaster[[#This Row],[EmployeeID]],tbl_EmployeeSurvey[EmployeeID],0)),"Not Found")</f>
        <v>2</v>
      </c>
      <c r="Z4297" s="5">
        <f>IFERROR(VLOOKUP(tbl_HRMaster[[#This Row],[EmployeeID]],tbl_ManagerSurvey[[EmployeeID]:[PerformanceRating]],2,FALSE),"Not Found")</f>
        <v>3</v>
      </c>
      <c r="AA4297" s="5">
        <f>IFERROR(VLOOKUP(tbl_HRMaster[[#This Row],[EmployeeID]],tbl_ManagerSurvey[[EmployeeID]:[PerformanceRating]],3,FALSE),"Not Found")</f>
        <v>3</v>
      </c>
      <c r="AB4297" s="5" t="str">
        <f>IF(tbl_HRMaster[[#This Row],[Attrition]]="Yes","Left","Active")</f>
        <v>Active</v>
      </c>
      <c r="AC4297" s="5" t="str">
        <f>_xlfn.IFS(tbl_HRMaster[[#This Row],[Age]]&lt;25,"Under 25",tbl_HRMaster[[#This Row],[Age]]&lt;35,"25-34",tbl_HRMaster[[#This Row],[Age]]&lt;45,"35-44",tbl_HRMaster[[#This Row],[Age]]&lt;55,"45-54",TRUE,"Above 54")</f>
        <v>35-44</v>
      </c>
      <c r="AD4297" s="5" t="str">
        <f>_xlfn.IFS(
tbl_HRMaster[[#This Row],[YearsAtCompany]]&lt;2,"&lt; 2 Years",
tbl_HRMaster[[#This Row],[YearsAtCompany]]&lt;5,"2-4 Years",
tbl_HRMaster[[#This Row],[YearsAtCompany]]&lt;10,"5-9 Years",
TRUE,"10+ Years"
)</f>
        <v>10+ Years</v>
      </c>
      <c r="AE4297" s="5">
        <f>IF(tbl_HRMaster[[#This Row],[Attrition]]="Yes",1,0)</f>
        <v>0</v>
      </c>
    </row>
    <row r="4298" spans="1:31" x14ac:dyDescent="0.25">
      <c r="A4298">
        <v>45</v>
      </c>
      <c r="B4298" t="s">
        <v>21</v>
      </c>
      <c r="C4298" t="s">
        <v>36</v>
      </c>
      <c r="D4298" t="s">
        <v>30</v>
      </c>
      <c r="E4298">
        <v>2</v>
      </c>
      <c r="F4298">
        <v>3</v>
      </c>
      <c r="G4298" t="s">
        <v>38</v>
      </c>
      <c r="H4298">
        <v>1431</v>
      </c>
      <c r="I4298" t="s">
        <v>25</v>
      </c>
      <c r="J4298">
        <v>2</v>
      </c>
      <c r="K4298" t="s">
        <v>31</v>
      </c>
      <c r="L4298" t="s">
        <v>32</v>
      </c>
      <c r="M4298">
        <v>103680</v>
      </c>
      <c r="N4298">
        <v>6</v>
      </c>
      <c r="O4298">
        <v>12</v>
      </c>
      <c r="P4298">
        <v>2</v>
      </c>
      <c r="Q4298">
        <v>23</v>
      </c>
      <c r="R4298">
        <v>2</v>
      </c>
      <c r="S4298">
        <v>19</v>
      </c>
      <c r="T4298">
        <v>12</v>
      </c>
      <c r="U4298">
        <v>8</v>
      </c>
      <c r="V4298">
        <f>COUNTIF(tbl_HRMaster[EmployeeID],tbl_HRMaster[[#This Row],[EmployeeID]])</f>
        <v>1</v>
      </c>
      <c r="W4298">
        <f>IFERROR(INDEX(tbl_EmployeeSurvey[EnvironmentSatisfaction],MATCH(tbl_HRMaster[[#This Row],[EmployeeID]],tbl_EmployeeSurvey[EmployeeID],0)),"Not Found")</f>
        <v>4</v>
      </c>
      <c r="X4298">
        <f>IFERROR(INDEX(tbl_EmployeeSurvey[JobSatisfaction],MATCH(tbl_HRMaster[[#This Row],[EmployeeID]],tbl_EmployeeSurvey[EmployeeID],0)),"Not Found")</f>
        <v>4</v>
      </c>
      <c r="Y4298" s="5">
        <f>IFERROR(INDEX(tbl_EmployeeSurvey[WorkLifeBalance],MATCH(tbl_HRMaster[[#This Row],[EmployeeID]],tbl_EmployeeSurvey[EmployeeID],0)),"Not Found")</f>
        <v>3</v>
      </c>
      <c r="Z4298" s="5">
        <f>IFERROR(VLOOKUP(tbl_HRMaster[[#This Row],[EmployeeID]],tbl_ManagerSurvey[[EmployeeID]:[PerformanceRating]],2,FALSE),"Not Found")</f>
        <v>3</v>
      </c>
      <c r="AA4298" s="5">
        <f>IFERROR(VLOOKUP(tbl_HRMaster[[#This Row],[EmployeeID]],tbl_ManagerSurvey[[EmployeeID]:[PerformanceRating]],3,FALSE),"Not Found")</f>
        <v>3</v>
      </c>
      <c r="AB4298" s="5" t="str">
        <f>IF(tbl_HRMaster[[#This Row],[Attrition]]="Yes","Left","Active")</f>
        <v>Active</v>
      </c>
      <c r="AC4298" s="5" t="str">
        <f>_xlfn.IFS(tbl_HRMaster[[#This Row],[Age]]&lt;25,"Under 25",tbl_HRMaster[[#This Row],[Age]]&lt;35,"25-34",tbl_HRMaster[[#This Row],[Age]]&lt;45,"35-44",tbl_HRMaster[[#This Row],[Age]]&lt;55,"45-54",TRUE,"Above 54")</f>
        <v>45-54</v>
      </c>
      <c r="AD4298" s="5" t="str">
        <f>_xlfn.IFS(
tbl_HRMaster[[#This Row],[YearsAtCompany]]&lt;2,"&lt; 2 Years",
tbl_HRMaster[[#This Row],[YearsAtCompany]]&lt;5,"2-4 Years",
tbl_HRMaster[[#This Row],[YearsAtCompany]]&lt;10,"5-9 Years",
TRUE,"10+ Years"
)</f>
        <v>10+ Years</v>
      </c>
      <c r="AE4298" s="5">
        <f>IF(tbl_HRMaster[[#This Row],[Attrition]]="Yes",1,0)</f>
        <v>0</v>
      </c>
    </row>
    <row r="4299" spans="1:31" x14ac:dyDescent="0.25">
      <c r="A4299">
        <v>45</v>
      </c>
      <c r="B4299" t="s">
        <v>21</v>
      </c>
      <c r="C4299" t="s">
        <v>36</v>
      </c>
      <c r="D4299" t="s">
        <v>30</v>
      </c>
      <c r="E4299">
        <v>2</v>
      </c>
      <c r="F4299">
        <v>3</v>
      </c>
      <c r="G4299" t="s">
        <v>38</v>
      </c>
      <c r="H4299">
        <v>2901</v>
      </c>
      <c r="I4299" t="s">
        <v>25</v>
      </c>
      <c r="J4299">
        <v>2</v>
      </c>
      <c r="K4299" t="s">
        <v>31</v>
      </c>
      <c r="L4299" t="s">
        <v>32</v>
      </c>
      <c r="M4299">
        <v>103680</v>
      </c>
      <c r="N4299">
        <v>6</v>
      </c>
      <c r="O4299">
        <v>12</v>
      </c>
      <c r="P4299">
        <v>2</v>
      </c>
      <c r="Q4299">
        <v>23</v>
      </c>
      <c r="R4299">
        <v>2</v>
      </c>
      <c r="S4299">
        <v>19</v>
      </c>
      <c r="T4299">
        <v>12</v>
      </c>
      <c r="U4299">
        <v>8</v>
      </c>
      <c r="V4299">
        <f>COUNTIF(tbl_HRMaster[EmployeeID],tbl_HRMaster[[#This Row],[EmployeeID]])</f>
        <v>1</v>
      </c>
      <c r="W4299">
        <f>IFERROR(INDEX(tbl_EmployeeSurvey[EnvironmentSatisfaction],MATCH(tbl_HRMaster[[#This Row],[EmployeeID]],tbl_EmployeeSurvey[EmployeeID],0)),"Not Found")</f>
        <v>4</v>
      </c>
      <c r="X4299">
        <f>IFERROR(INDEX(tbl_EmployeeSurvey[JobSatisfaction],MATCH(tbl_HRMaster[[#This Row],[EmployeeID]],tbl_EmployeeSurvey[EmployeeID],0)),"Not Found")</f>
        <v>4</v>
      </c>
      <c r="Y4299" s="5">
        <f>IFERROR(INDEX(tbl_EmployeeSurvey[WorkLifeBalance],MATCH(tbl_HRMaster[[#This Row],[EmployeeID]],tbl_EmployeeSurvey[EmployeeID],0)),"Not Found")</f>
        <v>3</v>
      </c>
      <c r="Z4299" s="5">
        <f>IFERROR(VLOOKUP(tbl_HRMaster[[#This Row],[EmployeeID]],tbl_ManagerSurvey[[EmployeeID]:[PerformanceRating]],2,FALSE),"Not Found")</f>
        <v>3</v>
      </c>
      <c r="AA4299" s="5">
        <f>IFERROR(VLOOKUP(tbl_HRMaster[[#This Row],[EmployeeID]],tbl_ManagerSurvey[[EmployeeID]:[PerformanceRating]],3,FALSE),"Not Found")</f>
        <v>3</v>
      </c>
      <c r="AB4299" s="5" t="str">
        <f>IF(tbl_HRMaster[[#This Row],[Attrition]]="Yes","Left","Active")</f>
        <v>Active</v>
      </c>
      <c r="AC4299" s="5" t="str">
        <f>_xlfn.IFS(tbl_HRMaster[[#This Row],[Age]]&lt;25,"Under 25",tbl_HRMaster[[#This Row],[Age]]&lt;35,"25-34",tbl_HRMaster[[#This Row],[Age]]&lt;45,"35-44",tbl_HRMaster[[#This Row],[Age]]&lt;55,"45-54",TRUE,"Above 54")</f>
        <v>45-54</v>
      </c>
      <c r="AD4299" s="5" t="str">
        <f>_xlfn.IFS(
tbl_HRMaster[[#This Row],[YearsAtCompany]]&lt;2,"&lt; 2 Years",
tbl_HRMaster[[#This Row],[YearsAtCompany]]&lt;5,"2-4 Years",
tbl_HRMaster[[#This Row],[YearsAtCompany]]&lt;10,"5-9 Years",
TRUE,"10+ Years"
)</f>
        <v>10+ Years</v>
      </c>
      <c r="AE4299" s="5">
        <f>IF(tbl_HRMaster[[#This Row],[Attrition]]="Yes",1,0)</f>
        <v>0</v>
      </c>
    </row>
    <row r="4300" spans="1:31" x14ac:dyDescent="0.25">
      <c r="A4300">
        <v>45</v>
      </c>
      <c r="B4300" t="s">
        <v>21</v>
      </c>
      <c r="C4300" t="s">
        <v>36</v>
      </c>
      <c r="D4300" t="s">
        <v>30</v>
      </c>
      <c r="E4300">
        <v>2</v>
      </c>
      <c r="F4300">
        <v>3</v>
      </c>
      <c r="G4300" t="s">
        <v>38</v>
      </c>
      <c r="H4300">
        <v>4371</v>
      </c>
      <c r="I4300" t="s">
        <v>25</v>
      </c>
      <c r="J4300">
        <v>2</v>
      </c>
      <c r="K4300" t="s">
        <v>31</v>
      </c>
      <c r="L4300" t="s">
        <v>32</v>
      </c>
      <c r="M4300">
        <v>103680</v>
      </c>
      <c r="N4300">
        <v>6</v>
      </c>
      <c r="O4300">
        <v>12</v>
      </c>
      <c r="P4300">
        <v>2</v>
      </c>
      <c r="Q4300">
        <v>23</v>
      </c>
      <c r="R4300">
        <v>2</v>
      </c>
      <c r="S4300">
        <v>19</v>
      </c>
      <c r="T4300">
        <v>12</v>
      </c>
      <c r="U4300">
        <v>8</v>
      </c>
      <c r="V4300">
        <f>COUNTIF(tbl_HRMaster[EmployeeID],tbl_HRMaster[[#This Row],[EmployeeID]])</f>
        <v>1</v>
      </c>
      <c r="W4300">
        <f>IFERROR(INDEX(tbl_EmployeeSurvey[EnvironmentSatisfaction],MATCH(tbl_HRMaster[[#This Row],[EmployeeID]],tbl_EmployeeSurvey[EmployeeID],0)),"Not Found")</f>
        <v>4</v>
      </c>
      <c r="X4300">
        <f>IFERROR(INDEX(tbl_EmployeeSurvey[JobSatisfaction],MATCH(tbl_HRMaster[[#This Row],[EmployeeID]],tbl_EmployeeSurvey[EmployeeID],0)),"Not Found")</f>
        <v>4</v>
      </c>
      <c r="Y4300" s="5">
        <f>IFERROR(INDEX(tbl_EmployeeSurvey[WorkLifeBalance],MATCH(tbl_HRMaster[[#This Row],[EmployeeID]],tbl_EmployeeSurvey[EmployeeID],0)),"Not Found")</f>
        <v>3</v>
      </c>
      <c r="Z4300" s="5">
        <f>IFERROR(VLOOKUP(tbl_HRMaster[[#This Row],[EmployeeID]],tbl_ManagerSurvey[[EmployeeID]:[PerformanceRating]],2,FALSE),"Not Found")</f>
        <v>3</v>
      </c>
      <c r="AA4300" s="5">
        <f>IFERROR(VLOOKUP(tbl_HRMaster[[#This Row],[EmployeeID]],tbl_ManagerSurvey[[EmployeeID]:[PerformanceRating]],3,FALSE),"Not Found")</f>
        <v>3</v>
      </c>
      <c r="AB4300" s="5" t="str">
        <f>IF(tbl_HRMaster[[#This Row],[Attrition]]="Yes","Left","Active")</f>
        <v>Active</v>
      </c>
      <c r="AC4300" s="5" t="str">
        <f>_xlfn.IFS(tbl_HRMaster[[#This Row],[Age]]&lt;25,"Under 25",tbl_HRMaster[[#This Row],[Age]]&lt;35,"25-34",tbl_HRMaster[[#This Row],[Age]]&lt;45,"35-44",tbl_HRMaster[[#This Row],[Age]]&lt;55,"45-54",TRUE,"Above 54")</f>
        <v>45-54</v>
      </c>
      <c r="AD4300" s="5" t="str">
        <f>_xlfn.IFS(
tbl_HRMaster[[#This Row],[YearsAtCompany]]&lt;2,"&lt; 2 Years",
tbl_HRMaster[[#This Row],[YearsAtCompany]]&lt;5,"2-4 Years",
tbl_HRMaster[[#This Row],[YearsAtCompany]]&lt;10,"5-9 Years",
TRUE,"10+ Years"
)</f>
        <v>10+ Years</v>
      </c>
      <c r="AE4300" s="5">
        <f>IF(tbl_HRMaster[[#This Row],[Attrition]]="Yes",1,0)</f>
        <v>0</v>
      </c>
    </row>
    <row r="4301" spans="1:31" x14ac:dyDescent="0.25">
      <c r="A4301">
        <v>54</v>
      </c>
      <c r="B4301" t="s">
        <v>21</v>
      </c>
      <c r="C4301" t="s">
        <v>22</v>
      </c>
      <c r="D4301" t="s">
        <v>23</v>
      </c>
      <c r="E4301">
        <v>1</v>
      </c>
      <c r="F4301">
        <v>3</v>
      </c>
      <c r="G4301" t="s">
        <v>38</v>
      </c>
      <c r="H4301">
        <v>751</v>
      </c>
      <c r="I4301" t="s">
        <v>25</v>
      </c>
      <c r="J4301">
        <v>2</v>
      </c>
      <c r="K4301" t="s">
        <v>44</v>
      </c>
      <c r="L4301" t="s">
        <v>32</v>
      </c>
      <c r="M4301">
        <v>22970</v>
      </c>
      <c r="N4301">
        <v>6</v>
      </c>
      <c r="O4301">
        <v>18</v>
      </c>
      <c r="P4301">
        <v>2</v>
      </c>
      <c r="Q4301">
        <v>29</v>
      </c>
      <c r="R4301">
        <v>2</v>
      </c>
      <c r="S4301">
        <v>20</v>
      </c>
      <c r="T4301">
        <v>12</v>
      </c>
      <c r="U4301">
        <v>7</v>
      </c>
      <c r="V4301">
        <f>COUNTIF(tbl_HRMaster[EmployeeID],tbl_HRMaster[[#This Row],[EmployeeID]])</f>
        <v>1</v>
      </c>
      <c r="W4301">
        <f>IFERROR(INDEX(tbl_EmployeeSurvey[EnvironmentSatisfaction],MATCH(tbl_HRMaster[[#This Row],[EmployeeID]],tbl_EmployeeSurvey[EmployeeID],0)),"Not Found")</f>
        <v>4</v>
      </c>
      <c r="X4301">
        <f>IFERROR(INDEX(tbl_EmployeeSurvey[JobSatisfaction],MATCH(tbl_HRMaster[[#This Row],[EmployeeID]],tbl_EmployeeSurvey[EmployeeID],0)),"Not Found")</f>
        <v>4</v>
      </c>
      <c r="Y4301" s="5">
        <f>IFERROR(INDEX(tbl_EmployeeSurvey[WorkLifeBalance],MATCH(tbl_HRMaster[[#This Row],[EmployeeID]],tbl_EmployeeSurvey[EmployeeID],0)),"Not Found")</f>
        <v>2</v>
      </c>
      <c r="Z4301" s="5">
        <f>IFERROR(VLOOKUP(tbl_HRMaster[[#This Row],[EmployeeID]],tbl_ManagerSurvey[[EmployeeID]:[PerformanceRating]],2,FALSE),"Not Found")</f>
        <v>2</v>
      </c>
      <c r="AA4301" s="5">
        <f>IFERROR(VLOOKUP(tbl_HRMaster[[#This Row],[EmployeeID]],tbl_ManagerSurvey[[EmployeeID]:[PerformanceRating]],3,FALSE),"Not Found")</f>
        <v>3</v>
      </c>
      <c r="AB4301" s="5" t="str">
        <f>IF(tbl_HRMaster[[#This Row],[Attrition]]="Yes","Left","Active")</f>
        <v>Active</v>
      </c>
      <c r="AC4301" s="5" t="str">
        <f>_xlfn.IFS(tbl_HRMaster[[#This Row],[Age]]&lt;25,"Under 25",tbl_HRMaster[[#This Row],[Age]]&lt;35,"25-34",tbl_HRMaster[[#This Row],[Age]]&lt;45,"35-44",tbl_HRMaster[[#This Row],[Age]]&lt;55,"45-54",TRUE,"Above 54")</f>
        <v>45-54</v>
      </c>
      <c r="AD4301" s="5" t="str">
        <f>_xlfn.IFS(
tbl_HRMaster[[#This Row],[YearsAtCompany]]&lt;2,"&lt; 2 Years",
tbl_HRMaster[[#This Row],[YearsAtCompany]]&lt;5,"2-4 Years",
tbl_HRMaster[[#This Row],[YearsAtCompany]]&lt;10,"5-9 Years",
TRUE,"10+ Years"
)</f>
        <v>10+ Years</v>
      </c>
      <c r="AE4301" s="5">
        <f>IF(tbl_HRMaster[[#This Row],[Attrition]]="Yes",1,0)</f>
        <v>0</v>
      </c>
    </row>
    <row r="4302" spans="1:31" x14ac:dyDescent="0.25">
      <c r="A4302">
        <v>54</v>
      </c>
      <c r="B4302" t="s">
        <v>21</v>
      </c>
      <c r="C4302" t="s">
        <v>22</v>
      </c>
      <c r="D4302" t="s">
        <v>23</v>
      </c>
      <c r="E4302">
        <v>1</v>
      </c>
      <c r="F4302">
        <v>3</v>
      </c>
      <c r="G4302" t="s">
        <v>38</v>
      </c>
      <c r="H4302">
        <v>2221</v>
      </c>
      <c r="I4302" t="s">
        <v>25</v>
      </c>
      <c r="J4302">
        <v>2</v>
      </c>
      <c r="K4302" t="s">
        <v>44</v>
      </c>
      <c r="L4302" t="s">
        <v>32</v>
      </c>
      <c r="M4302">
        <v>22970</v>
      </c>
      <c r="N4302">
        <v>6</v>
      </c>
      <c r="O4302">
        <v>18</v>
      </c>
      <c r="P4302">
        <v>2</v>
      </c>
      <c r="Q4302">
        <v>29</v>
      </c>
      <c r="R4302">
        <v>2</v>
      </c>
      <c r="S4302">
        <v>20</v>
      </c>
      <c r="T4302">
        <v>12</v>
      </c>
      <c r="U4302">
        <v>7</v>
      </c>
      <c r="V4302">
        <f>COUNTIF(tbl_HRMaster[EmployeeID],tbl_HRMaster[[#This Row],[EmployeeID]])</f>
        <v>1</v>
      </c>
      <c r="W4302">
        <f>IFERROR(INDEX(tbl_EmployeeSurvey[EnvironmentSatisfaction],MATCH(tbl_HRMaster[[#This Row],[EmployeeID]],tbl_EmployeeSurvey[EmployeeID],0)),"Not Found")</f>
        <v>4</v>
      </c>
      <c r="X4302">
        <f>IFERROR(INDEX(tbl_EmployeeSurvey[JobSatisfaction],MATCH(tbl_HRMaster[[#This Row],[EmployeeID]],tbl_EmployeeSurvey[EmployeeID],0)),"Not Found")</f>
        <v>4</v>
      </c>
      <c r="Y4302" s="5">
        <f>IFERROR(INDEX(tbl_EmployeeSurvey[WorkLifeBalance],MATCH(tbl_HRMaster[[#This Row],[EmployeeID]],tbl_EmployeeSurvey[EmployeeID],0)),"Not Found")</f>
        <v>2</v>
      </c>
      <c r="Z4302" s="5">
        <f>IFERROR(VLOOKUP(tbl_HRMaster[[#This Row],[EmployeeID]],tbl_ManagerSurvey[[EmployeeID]:[PerformanceRating]],2,FALSE),"Not Found")</f>
        <v>2</v>
      </c>
      <c r="AA4302" s="5">
        <f>IFERROR(VLOOKUP(tbl_HRMaster[[#This Row],[EmployeeID]],tbl_ManagerSurvey[[EmployeeID]:[PerformanceRating]],3,FALSE),"Not Found")</f>
        <v>3</v>
      </c>
      <c r="AB4302" s="5" t="str">
        <f>IF(tbl_HRMaster[[#This Row],[Attrition]]="Yes","Left","Active")</f>
        <v>Active</v>
      </c>
      <c r="AC4302" s="5" t="str">
        <f>_xlfn.IFS(tbl_HRMaster[[#This Row],[Age]]&lt;25,"Under 25",tbl_HRMaster[[#This Row],[Age]]&lt;35,"25-34",tbl_HRMaster[[#This Row],[Age]]&lt;45,"35-44",tbl_HRMaster[[#This Row],[Age]]&lt;55,"45-54",TRUE,"Above 54")</f>
        <v>45-54</v>
      </c>
      <c r="AD4302" s="5" t="str">
        <f>_xlfn.IFS(
tbl_HRMaster[[#This Row],[YearsAtCompany]]&lt;2,"&lt; 2 Years",
tbl_HRMaster[[#This Row],[YearsAtCompany]]&lt;5,"2-4 Years",
tbl_HRMaster[[#This Row],[YearsAtCompany]]&lt;10,"5-9 Years",
TRUE,"10+ Years"
)</f>
        <v>10+ Years</v>
      </c>
      <c r="AE4302" s="5">
        <f>IF(tbl_HRMaster[[#This Row],[Attrition]]="Yes",1,0)</f>
        <v>0</v>
      </c>
    </row>
    <row r="4303" spans="1:31" x14ac:dyDescent="0.25">
      <c r="A4303">
        <v>54</v>
      </c>
      <c r="B4303" t="s">
        <v>21</v>
      </c>
      <c r="C4303" t="s">
        <v>22</v>
      </c>
      <c r="D4303" t="s">
        <v>23</v>
      </c>
      <c r="E4303">
        <v>1</v>
      </c>
      <c r="F4303">
        <v>3</v>
      </c>
      <c r="G4303" t="s">
        <v>38</v>
      </c>
      <c r="H4303">
        <v>3691</v>
      </c>
      <c r="I4303" t="s">
        <v>25</v>
      </c>
      <c r="J4303">
        <v>2</v>
      </c>
      <c r="K4303" t="s">
        <v>44</v>
      </c>
      <c r="L4303" t="s">
        <v>32</v>
      </c>
      <c r="M4303">
        <v>22970</v>
      </c>
      <c r="N4303">
        <v>6</v>
      </c>
      <c r="O4303">
        <v>18</v>
      </c>
      <c r="P4303">
        <v>2</v>
      </c>
      <c r="Q4303">
        <v>29</v>
      </c>
      <c r="R4303">
        <v>2</v>
      </c>
      <c r="S4303">
        <v>20</v>
      </c>
      <c r="T4303">
        <v>12</v>
      </c>
      <c r="U4303">
        <v>7</v>
      </c>
      <c r="V4303">
        <f>COUNTIF(tbl_HRMaster[EmployeeID],tbl_HRMaster[[#This Row],[EmployeeID]])</f>
        <v>1</v>
      </c>
      <c r="W4303">
        <f>IFERROR(INDEX(tbl_EmployeeSurvey[EnvironmentSatisfaction],MATCH(tbl_HRMaster[[#This Row],[EmployeeID]],tbl_EmployeeSurvey[EmployeeID],0)),"Not Found")</f>
        <v>4</v>
      </c>
      <c r="X4303">
        <f>IFERROR(INDEX(tbl_EmployeeSurvey[JobSatisfaction],MATCH(tbl_HRMaster[[#This Row],[EmployeeID]],tbl_EmployeeSurvey[EmployeeID],0)),"Not Found")</f>
        <v>4</v>
      </c>
      <c r="Y4303" s="5">
        <f>IFERROR(INDEX(tbl_EmployeeSurvey[WorkLifeBalance],MATCH(tbl_HRMaster[[#This Row],[EmployeeID]],tbl_EmployeeSurvey[EmployeeID],0)),"Not Found")</f>
        <v>2</v>
      </c>
      <c r="Z4303" s="5">
        <f>IFERROR(VLOOKUP(tbl_HRMaster[[#This Row],[EmployeeID]],tbl_ManagerSurvey[[EmployeeID]:[PerformanceRating]],2,FALSE),"Not Found")</f>
        <v>2</v>
      </c>
      <c r="AA4303" s="5">
        <f>IFERROR(VLOOKUP(tbl_HRMaster[[#This Row],[EmployeeID]],tbl_ManagerSurvey[[EmployeeID]:[PerformanceRating]],3,FALSE),"Not Found")</f>
        <v>3</v>
      </c>
      <c r="AB4303" s="5" t="str">
        <f>IF(tbl_HRMaster[[#This Row],[Attrition]]="Yes","Left","Active")</f>
        <v>Active</v>
      </c>
      <c r="AC4303" s="5" t="str">
        <f>_xlfn.IFS(tbl_HRMaster[[#This Row],[Age]]&lt;25,"Under 25",tbl_HRMaster[[#This Row],[Age]]&lt;35,"25-34",tbl_HRMaster[[#This Row],[Age]]&lt;45,"35-44",tbl_HRMaster[[#This Row],[Age]]&lt;55,"45-54",TRUE,"Above 54")</f>
        <v>45-54</v>
      </c>
      <c r="AD4303" s="5" t="str">
        <f>_xlfn.IFS(
tbl_HRMaster[[#This Row],[YearsAtCompany]]&lt;2,"&lt; 2 Years",
tbl_HRMaster[[#This Row],[YearsAtCompany]]&lt;5,"2-4 Years",
tbl_HRMaster[[#This Row],[YearsAtCompany]]&lt;10,"5-9 Years",
TRUE,"10+ Years"
)</f>
        <v>10+ Years</v>
      </c>
      <c r="AE4303" s="5">
        <f>IF(tbl_HRMaster[[#This Row],[Attrition]]="Yes",1,0)</f>
        <v>0</v>
      </c>
    </row>
    <row r="4304" spans="1:31" x14ac:dyDescent="0.25">
      <c r="A4304">
        <v>40</v>
      </c>
      <c r="B4304" t="s">
        <v>21</v>
      </c>
      <c r="C4304" t="s">
        <v>22</v>
      </c>
      <c r="D4304" t="s">
        <v>23</v>
      </c>
      <c r="E4304">
        <v>6</v>
      </c>
      <c r="F4304">
        <v>3</v>
      </c>
      <c r="G4304" t="s">
        <v>24</v>
      </c>
      <c r="H4304">
        <v>985</v>
      </c>
      <c r="I4304" t="s">
        <v>34</v>
      </c>
      <c r="J4304">
        <v>3</v>
      </c>
      <c r="K4304" t="s">
        <v>42</v>
      </c>
      <c r="L4304" t="s">
        <v>32</v>
      </c>
      <c r="M4304">
        <v>104820</v>
      </c>
      <c r="N4304">
        <v>1</v>
      </c>
      <c r="O4304">
        <v>11</v>
      </c>
      <c r="P4304">
        <v>1</v>
      </c>
      <c r="Q4304">
        <v>21</v>
      </c>
      <c r="R4304">
        <v>6</v>
      </c>
      <c r="S4304">
        <v>21</v>
      </c>
      <c r="T4304">
        <v>12</v>
      </c>
      <c r="U4304">
        <v>8</v>
      </c>
      <c r="V4304">
        <f>COUNTIF(tbl_HRMaster[EmployeeID],tbl_HRMaster[[#This Row],[EmployeeID]])</f>
        <v>1</v>
      </c>
      <c r="W4304">
        <f>IFERROR(INDEX(tbl_EmployeeSurvey[EnvironmentSatisfaction],MATCH(tbl_HRMaster[[#This Row],[EmployeeID]],tbl_EmployeeSurvey[EmployeeID],0)),"Not Found")</f>
        <v>2</v>
      </c>
      <c r="X4304">
        <f>IFERROR(INDEX(tbl_EmployeeSurvey[JobSatisfaction],MATCH(tbl_HRMaster[[#This Row],[EmployeeID]],tbl_EmployeeSurvey[EmployeeID],0)),"Not Found")</f>
        <v>2</v>
      </c>
      <c r="Y4304" s="5">
        <f>IFERROR(INDEX(tbl_EmployeeSurvey[WorkLifeBalance],MATCH(tbl_HRMaster[[#This Row],[EmployeeID]],tbl_EmployeeSurvey[EmployeeID],0)),"Not Found")</f>
        <v>2</v>
      </c>
      <c r="Z4304" s="5">
        <f>IFERROR(VLOOKUP(tbl_HRMaster[[#This Row],[EmployeeID]],tbl_ManagerSurvey[[EmployeeID]:[PerformanceRating]],2,FALSE),"Not Found")</f>
        <v>2</v>
      </c>
      <c r="AA4304" s="5">
        <f>IFERROR(VLOOKUP(tbl_HRMaster[[#This Row],[EmployeeID]],tbl_ManagerSurvey[[EmployeeID]:[PerformanceRating]],3,FALSE),"Not Found")</f>
        <v>3</v>
      </c>
      <c r="AB4304" s="5" t="str">
        <f>IF(tbl_HRMaster[[#This Row],[Attrition]]="Yes","Left","Active")</f>
        <v>Active</v>
      </c>
      <c r="AC4304" s="5" t="str">
        <f>_xlfn.IFS(tbl_HRMaster[[#This Row],[Age]]&lt;25,"Under 25",tbl_HRMaster[[#This Row],[Age]]&lt;35,"25-34",tbl_HRMaster[[#This Row],[Age]]&lt;45,"35-44",tbl_HRMaster[[#This Row],[Age]]&lt;55,"45-54",TRUE,"Above 54")</f>
        <v>35-44</v>
      </c>
      <c r="AD4304" s="5" t="str">
        <f>_xlfn.IFS(
tbl_HRMaster[[#This Row],[YearsAtCompany]]&lt;2,"&lt; 2 Years",
tbl_HRMaster[[#This Row],[YearsAtCompany]]&lt;5,"2-4 Years",
tbl_HRMaster[[#This Row],[YearsAtCompany]]&lt;10,"5-9 Years",
TRUE,"10+ Years"
)</f>
        <v>10+ Years</v>
      </c>
      <c r="AE4304" s="5">
        <f>IF(tbl_HRMaster[[#This Row],[Attrition]]="Yes",1,0)</f>
        <v>0</v>
      </c>
    </row>
    <row r="4305" spans="1:31" x14ac:dyDescent="0.25">
      <c r="A4305">
        <v>40</v>
      </c>
      <c r="B4305" t="s">
        <v>21</v>
      </c>
      <c r="C4305" t="s">
        <v>22</v>
      </c>
      <c r="D4305" t="s">
        <v>23</v>
      </c>
      <c r="E4305">
        <v>6</v>
      </c>
      <c r="F4305">
        <v>3</v>
      </c>
      <c r="G4305" t="s">
        <v>24</v>
      </c>
      <c r="H4305">
        <v>2455</v>
      </c>
      <c r="I4305" t="s">
        <v>34</v>
      </c>
      <c r="J4305">
        <v>3</v>
      </c>
      <c r="K4305" t="s">
        <v>42</v>
      </c>
      <c r="L4305" t="s">
        <v>32</v>
      </c>
      <c r="M4305">
        <v>104820</v>
      </c>
      <c r="N4305">
        <v>1</v>
      </c>
      <c r="O4305">
        <v>11</v>
      </c>
      <c r="P4305">
        <v>1</v>
      </c>
      <c r="Q4305">
        <v>21</v>
      </c>
      <c r="R4305">
        <v>6</v>
      </c>
      <c r="S4305">
        <v>21</v>
      </c>
      <c r="T4305">
        <v>12</v>
      </c>
      <c r="U4305">
        <v>8</v>
      </c>
      <c r="V4305">
        <f>COUNTIF(tbl_HRMaster[EmployeeID],tbl_HRMaster[[#This Row],[EmployeeID]])</f>
        <v>1</v>
      </c>
      <c r="W4305">
        <f>IFERROR(INDEX(tbl_EmployeeSurvey[EnvironmentSatisfaction],MATCH(tbl_HRMaster[[#This Row],[EmployeeID]],tbl_EmployeeSurvey[EmployeeID],0)),"Not Found")</f>
        <v>2</v>
      </c>
      <c r="X4305">
        <f>IFERROR(INDEX(tbl_EmployeeSurvey[JobSatisfaction],MATCH(tbl_HRMaster[[#This Row],[EmployeeID]],tbl_EmployeeSurvey[EmployeeID],0)),"Not Found")</f>
        <v>2</v>
      </c>
      <c r="Y4305" s="5">
        <f>IFERROR(INDEX(tbl_EmployeeSurvey[WorkLifeBalance],MATCH(tbl_HRMaster[[#This Row],[EmployeeID]],tbl_EmployeeSurvey[EmployeeID],0)),"Not Found")</f>
        <v>2</v>
      </c>
      <c r="Z4305" s="5">
        <f>IFERROR(VLOOKUP(tbl_HRMaster[[#This Row],[EmployeeID]],tbl_ManagerSurvey[[EmployeeID]:[PerformanceRating]],2,FALSE),"Not Found")</f>
        <v>2</v>
      </c>
      <c r="AA4305" s="5">
        <f>IFERROR(VLOOKUP(tbl_HRMaster[[#This Row],[EmployeeID]],tbl_ManagerSurvey[[EmployeeID]:[PerformanceRating]],3,FALSE),"Not Found")</f>
        <v>3</v>
      </c>
      <c r="AB4305" s="5" t="str">
        <f>IF(tbl_HRMaster[[#This Row],[Attrition]]="Yes","Left","Active")</f>
        <v>Active</v>
      </c>
      <c r="AC4305" s="5" t="str">
        <f>_xlfn.IFS(tbl_HRMaster[[#This Row],[Age]]&lt;25,"Under 25",tbl_HRMaster[[#This Row],[Age]]&lt;35,"25-34",tbl_HRMaster[[#This Row],[Age]]&lt;45,"35-44",tbl_HRMaster[[#This Row],[Age]]&lt;55,"45-54",TRUE,"Above 54")</f>
        <v>35-44</v>
      </c>
      <c r="AD4305" s="5" t="str">
        <f>_xlfn.IFS(
tbl_HRMaster[[#This Row],[YearsAtCompany]]&lt;2,"&lt; 2 Years",
tbl_HRMaster[[#This Row],[YearsAtCompany]]&lt;5,"2-4 Years",
tbl_HRMaster[[#This Row],[YearsAtCompany]]&lt;10,"5-9 Years",
TRUE,"10+ Years"
)</f>
        <v>10+ Years</v>
      </c>
      <c r="AE4305" s="5">
        <f>IF(tbl_HRMaster[[#This Row],[Attrition]]="Yes",1,0)</f>
        <v>0</v>
      </c>
    </row>
    <row r="4306" spans="1:31" x14ac:dyDescent="0.25">
      <c r="A4306">
        <v>40</v>
      </c>
      <c r="B4306" t="s">
        <v>21</v>
      </c>
      <c r="C4306" t="s">
        <v>22</v>
      </c>
      <c r="D4306" t="s">
        <v>23</v>
      </c>
      <c r="E4306">
        <v>6</v>
      </c>
      <c r="F4306">
        <v>3</v>
      </c>
      <c r="G4306" t="s">
        <v>24</v>
      </c>
      <c r="H4306">
        <v>3925</v>
      </c>
      <c r="I4306" t="s">
        <v>34</v>
      </c>
      <c r="J4306">
        <v>3</v>
      </c>
      <c r="K4306" t="s">
        <v>42</v>
      </c>
      <c r="L4306" t="s">
        <v>32</v>
      </c>
      <c r="M4306">
        <v>104820</v>
      </c>
      <c r="N4306">
        <v>1</v>
      </c>
      <c r="O4306">
        <v>11</v>
      </c>
      <c r="P4306">
        <v>1</v>
      </c>
      <c r="Q4306">
        <v>21</v>
      </c>
      <c r="R4306">
        <v>6</v>
      </c>
      <c r="S4306">
        <v>21</v>
      </c>
      <c r="T4306">
        <v>12</v>
      </c>
      <c r="U4306">
        <v>8</v>
      </c>
      <c r="V4306">
        <f>COUNTIF(tbl_HRMaster[EmployeeID],tbl_HRMaster[[#This Row],[EmployeeID]])</f>
        <v>1</v>
      </c>
      <c r="W4306">
        <f>IFERROR(INDEX(tbl_EmployeeSurvey[EnvironmentSatisfaction],MATCH(tbl_HRMaster[[#This Row],[EmployeeID]],tbl_EmployeeSurvey[EmployeeID],0)),"Not Found")</f>
        <v>2</v>
      </c>
      <c r="X4306">
        <f>IFERROR(INDEX(tbl_EmployeeSurvey[JobSatisfaction],MATCH(tbl_HRMaster[[#This Row],[EmployeeID]],tbl_EmployeeSurvey[EmployeeID],0)),"Not Found")</f>
        <v>2</v>
      </c>
      <c r="Y4306" s="5">
        <f>IFERROR(INDEX(tbl_EmployeeSurvey[WorkLifeBalance],MATCH(tbl_HRMaster[[#This Row],[EmployeeID]],tbl_EmployeeSurvey[EmployeeID],0)),"Not Found")</f>
        <v>2</v>
      </c>
      <c r="Z4306" s="5">
        <f>IFERROR(VLOOKUP(tbl_HRMaster[[#This Row],[EmployeeID]],tbl_ManagerSurvey[[EmployeeID]:[PerformanceRating]],2,FALSE),"Not Found")</f>
        <v>2</v>
      </c>
      <c r="AA4306" s="5">
        <f>IFERROR(VLOOKUP(tbl_HRMaster[[#This Row],[EmployeeID]],tbl_ManagerSurvey[[EmployeeID]:[PerformanceRating]],3,FALSE),"Not Found")</f>
        <v>3</v>
      </c>
      <c r="AB4306" s="5" t="str">
        <f>IF(tbl_HRMaster[[#This Row],[Attrition]]="Yes","Left","Active")</f>
        <v>Active</v>
      </c>
      <c r="AC4306" s="5" t="str">
        <f>_xlfn.IFS(tbl_HRMaster[[#This Row],[Age]]&lt;25,"Under 25",tbl_HRMaster[[#This Row],[Age]]&lt;35,"25-34",tbl_HRMaster[[#This Row],[Age]]&lt;45,"35-44",tbl_HRMaster[[#This Row],[Age]]&lt;55,"45-54",TRUE,"Above 54")</f>
        <v>35-44</v>
      </c>
      <c r="AD4306" s="5" t="str">
        <f>_xlfn.IFS(
tbl_HRMaster[[#This Row],[YearsAtCompany]]&lt;2,"&lt; 2 Years",
tbl_HRMaster[[#This Row],[YearsAtCompany]]&lt;5,"2-4 Years",
tbl_HRMaster[[#This Row],[YearsAtCompany]]&lt;10,"5-9 Years",
TRUE,"10+ Years"
)</f>
        <v>10+ Years</v>
      </c>
      <c r="AE4306" s="5">
        <f>IF(tbl_HRMaster[[#This Row],[Attrition]]="Yes",1,0)</f>
        <v>0</v>
      </c>
    </row>
    <row r="4307" spans="1:31" x14ac:dyDescent="0.25">
      <c r="A4307">
        <v>41</v>
      </c>
      <c r="B4307" t="s">
        <v>21</v>
      </c>
      <c r="C4307" t="s">
        <v>22</v>
      </c>
      <c r="D4307" t="s">
        <v>23</v>
      </c>
      <c r="E4307">
        <v>6</v>
      </c>
      <c r="F4307">
        <v>3</v>
      </c>
      <c r="G4307" t="s">
        <v>38</v>
      </c>
      <c r="H4307">
        <v>278</v>
      </c>
      <c r="I4307" t="s">
        <v>34</v>
      </c>
      <c r="J4307">
        <v>1</v>
      </c>
      <c r="K4307" t="s">
        <v>35</v>
      </c>
      <c r="L4307" t="s">
        <v>41</v>
      </c>
      <c r="M4307">
        <v>102390</v>
      </c>
      <c r="N4307">
        <v>3</v>
      </c>
      <c r="O4307">
        <v>24</v>
      </c>
      <c r="P4307">
        <v>3</v>
      </c>
      <c r="Q4307">
        <v>23</v>
      </c>
      <c r="R4307">
        <v>3</v>
      </c>
      <c r="S4307">
        <v>21</v>
      </c>
      <c r="T4307">
        <v>12</v>
      </c>
      <c r="U4307">
        <v>6</v>
      </c>
      <c r="V4307">
        <f>COUNTIF(tbl_HRMaster[EmployeeID],tbl_HRMaster[[#This Row],[EmployeeID]])</f>
        <v>1</v>
      </c>
      <c r="W4307">
        <f>IFERROR(INDEX(tbl_EmployeeSurvey[EnvironmentSatisfaction],MATCH(tbl_HRMaster[[#This Row],[EmployeeID]],tbl_EmployeeSurvey[EmployeeID],0)),"Not Found")</f>
        <v>2</v>
      </c>
      <c r="X4307">
        <f>IFERROR(INDEX(tbl_EmployeeSurvey[JobSatisfaction],MATCH(tbl_HRMaster[[#This Row],[EmployeeID]],tbl_EmployeeSurvey[EmployeeID],0)),"Not Found")</f>
        <v>4</v>
      </c>
      <c r="Y4307" s="5">
        <f>IFERROR(INDEX(tbl_EmployeeSurvey[WorkLifeBalance],MATCH(tbl_HRMaster[[#This Row],[EmployeeID]],tbl_EmployeeSurvey[EmployeeID],0)),"Not Found")</f>
        <v>2</v>
      </c>
      <c r="Z4307" s="5">
        <f>IFERROR(VLOOKUP(tbl_HRMaster[[#This Row],[EmployeeID]],tbl_ManagerSurvey[[EmployeeID]:[PerformanceRating]],2,FALSE),"Not Found")</f>
        <v>3</v>
      </c>
      <c r="AA4307" s="5">
        <f>IFERROR(VLOOKUP(tbl_HRMaster[[#This Row],[EmployeeID]],tbl_ManagerSurvey[[EmployeeID]:[PerformanceRating]],3,FALSE),"Not Found")</f>
        <v>4</v>
      </c>
      <c r="AB4307" s="5" t="str">
        <f>IF(tbl_HRMaster[[#This Row],[Attrition]]="Yes","Left","Active")</f>
        <v>Active</v>
      </c>
      <c r="AC4307" s="5" t="str">
        <f>_xlfn.IFS(tbl_HRMaster[[#This Row],[Age]]&lt;25,"Under 25",tbl_HRMaster[[#This Row],[Age]]&lt;35,"25-34",tbl_HRMaster[[#This Row],[Age]]&lt;45,"35-44",tbl_HRMaster[[#This Row],[Age]]&lt;55,"45-54",TRUE,"Above 54")</f>
        <v>35-44</v>
      </c>
      <c r="AD4307" s="5" t="str">
        <f>_xlfn.IFS(
tbl_HRMaster[[#This Row],[YearsAtCompany]]&lt;2,"&lt; 2 Years",
tbl_HRMaster[[#This Row],[YearsAtCompany]]&lt;5,"2-4 Years",
tbl_HRMaster[[#This Row],[YearsAtCompany]]&lt;10,"5-9 Years",
TRUE,"10+ Years"
)</f>
        <v>10+ Years</v>
      </c>
      <c r="AE4307" s="5">
        <f>IF(tbl_HRMaster[[#This Row],[Attrition]]="Yes",1,0)</f>
        <v>0</v>
      </c>
    </row>
    <row r="4308" spans="1:31" x14ac:dyDescent="0.25">
      <c r="A4308">
        <v>41</v>
      </c>
      <c r="B4308" t="s">
        <v>21</v>
      </c>
      <c r="C4308" t="s">
        <v>22</v>
      </c>
      <c r="D4308" t="s">
        <v>23</v>
      </c>
      <c r="E4308">
        <v>6</v>
      </c>
      <c r="F4308">
        <v>3</v>
      </c>
      <c r="G4308" t="s">
        <v>38</v>
      </c>
      <c r="H4308">
        <v>1748</v>
      </c>
      <c r="I4308" t="s">
        <v>34</v>
      </c>
      <c r="J4308">
        <v>1</v>
      </c>
      <c r="K4308" t="s">
        <v>35</v>
      </c>
      <c r="L4308" t="s">
        <v>41</v>
      </c>
      <c r="M4308">
        <v>102390</v>
      </c>
      <c r="N4308">
        <v>3</v>
      </c>
      <c r="O4308">
        <v>24</v>
      </c>
      <c r="P4308">
        <v>3</v>
      </c>
      <c r="Q4308">
        <v>23</v>
      </c>
      <c r="R4308">
        <v>3</v>
      </c>
      <c r="S4308">
        <v>21</v>
      </c>
      <c r="T4308">
        <v>12</v>
      </c>
      <c r="U4308">
        <v>6</v>
      </c>
      <c r="V4308">
        <f>COUNTIF(tbl_HRMaster[EmployeeID],tbl_HRMaster[[#This Row],[EmployeeID]])</f>
        <v>1</v>
      </c>
      <c r="W4308">
        <f>IFERROR(INDEX(tbl_EmployeeSurvey[EnvironmentSatisfaction],MATCH(tbl_HRMaster[[#This Row],[EmployeeID]],tbl_EmployeeSurvey[EmployeeID],0)),"Not Found")</f>
        <v>2</v>
      </c>
      <c r="X4308">
        <f>IFERROR(INDEX(tbl_EmployeeSurvey[JobSatisfaction],MATCH(tbl_HRMaster[[#This Row],[EmployeeID]],tbl_EmployeeSurvey[EmployeeID],0)),"Not Found")</f>
        <v>4</v>
      </c>
      <c r="Y4308" s="5">
        <f>IFERROR(INDEX(tbl_EmployeeSurvey[WorkLifeBalance],MATCH(tbl_HRMaster[[#This Row],[EmployeeID]],tbl_EmployeeSurvey[EmployeeID],0)),"Not Found")</f>
        <v>2</v>
      </c>
      <c r="Z4308" s="5">
        <f>IFERROR(VLOOKUP(tbl_HRMaster[[#This Row],[EmployeeID]],tbl_ManagerSurvey[[EmployeeID]:[PerformanceRating]],2,FALSE),"Not Found")</f>
        <v>3</v>
      </c>
      <c r="AA4308" s="5">
        <f>IFERROR(VLOOKUP(tbl_HRMaster[[#This Row],[EmployeeID]],tbl_ManagerSurvey[[EmployeeID]:[PerformanceRating]],3,FALSE),"Not Found")</f>
        <v>4</v>
      </c>
      <c r="AB4308" s="5" t="str">
        <f>IF(tbl_HRMaster[[#This Row],[Attrition]]="Yes","Left","Active")</f>
        <v>Active</v>
      </c>
      <c r="AC4308" s="5" t="str">
        <f>_xlfn.IFS(tbl_HRMaster[[#This Row],[Age]]&lt;25,"Under 25",tbl_HRMaster[[#This Row],[Age]]&lt;35,"25-34",tbl_HRMaster[[#This Row],[Age]]&lt;45,"35-44",tbl_HRMaster[[#This Row],[Age]]&lt;55,"45-54",TRUE,"Above 54")</f>
        <v>35-44</v>
      </c>
      <c r="AD4308" s="5" t="str">
        <f>_xlfn.IFS(
tbl_HRMaster[[#This Row],[YearsAtCompany]]&lt;2,"&lt; 2 Years",
tbl_HRMaster[[#This Row],[YearsAtCompany]]&lt;5,"2-4 Years",
tbl_HRMaster[[#This Row],[YearsAtCompany]]&lt;10,"5-9 Years",
TRUE,"10+ Years"
)</f>
        <v>10+ Years</v>
      </c>
      <c r="AE4308" s="5">
        <f>IF(tbl_HRMaster[[#This Row],[Attrition]]="Yes",1,0)</f>
        <v>0</v>
      </c>
    </row>
    <row r="4309" spans="1:31" x14ac:dyDescent="0.25">
      <c r="A4309">
        <v>41</v>
      </c>
      <c r="B4309" t="s">
        <v>21</v>
      </c>
      <c r="C4309" t="s">
        <v>22</v>
      </c>
      <c r="D4309" t="s">
        <v>23</v>
      </c>
      <c r="E4309">
        <v>6</v>
      </c>
      <c r="F4309">
        <v>3</v>
      </c>
      <c r="G4309" t="s">
        <v>38</v>
      </c>
      <c r="H4309">
        <v>3218</v>
      </c>
      <c r="I4309" t="s">
        <v>34</v>
      </c>
      <c r="J4309">
        <v>1</v>
      </c>
      <c r="K4309" t="s">
        <v>35</v>
      </c>
      <c r="L4309" t="s">
        <v>41</v>
      </c>
      <c r="M4309">
        <v>102390</v>
      </c>
      <c r="N4309">
        <v>3</v>
      </c>
      <c r="O4309">
        <v>24</v>
      </c>
      <c r="P4309">
        <v>3</v>
      </c>
      <c r="Q4309">
        <v>23</v>
      </c>
      <c r="R4309">
        <v>3</v>
      </c>
      <c r="S4309">
        <v>21</v>
      </c>
      <c r="T4309">
        <v>12</v>
      </c>
      <c r="U4309">
        <v>6</v>
      </c>
      <c r="V4309">
        <f>COUNTIF(tbl_HRMaster[EmployeeID],tbl_HRMaster[[#This Row],[EmployeeID]])</f>
        <v>1</v>
      </c>
      <c r="W4309">
        <f>IFERROR(INDEX(tbl_EmployeeSurvey[EnvironmentSatisfaction],MATCH(tbl_HRMaster[[#This Row],[EmployeeID]],tbl_EmployeeSurvey[EmployeeID],0)),"Not Found")</f>
        <v>2</v>
      </c>
      <c r="X4309">
        <f>IFERROR(INDEX(tbl_EmployeeSurvey[JobSatisfaction],MATCH(tbl_HRMaster[[#This Row],[EmployeeID]],tbl_EmployeeSurvey[EmployeeID],0)),"Not Found")</f>
        <v>4</v>
      </c>
      <c r="Y4309" s="5">
        <f>IFERROR(INDEX(tbl_EmployeeSurvey[WorkLifeBalance],MATCH(tbl_HRMaster[[#This Row],[EmployeeID]],tbl_EmployeeSurvey[EmployeeID],0)),"Not Found")</f>
        <v>2</v>
      </c>
      <c r="Z4309" s="5">
        <f>IFERROR(VLOOKUP(tbl_HRMaster[[#This Row],[EmployeeID]],tbl_ManagerSurvey[[EmployeeID]:[PerformanceRating]],2,FALSE),"Not Found")</f>
        <v>3</v>
      </c>
      <c r="AA4309" s="5">
        <f>IFERROR(VLOOKUP(tbl_HRMaster[[#This Row],[EmployeeID]],tbl_ManagerSurvey[[EmployeeID]:[PerformanceRating]],3,FALSE),"Not Found")</f>
        <v>4</v>
      </c>
      <c r="AB4309" s="5" t="str">
        <f>IF(tbl_HRMaster[[#This Row],[Attrition]]="Yes","Left","Active")</f>
        <v>Active</v>
      </c>
      <c r="AC4309" s="5" t="str">
        <f>_xlfn.IFS(tbl_HRMaster[[#This Row],[Age]]&lt;25,"Under 25",tbl_HRMaster[[#This Row],[Age]]&lt;35,"25-34",tbl_HRMaster[[#This Row],[Age]]&lt;45,"35-44",tbl_HRMaster[[#This Row],[Age]]&lt;55,"45-54",TRUE,"Above 54")</f>
        <v>35-44</v>
      </c>
      <c r="AD4309" s="5" t="str">
        <f>_xlfn.IFS(
tbl_HRMaster[[#This Row],[YearsAtCompany]]&lt;2,"&lt; 2 Years",
tbl_HRMaster[[#This Row],[YearsAtCompany]]&lt;5,"2-4 Years",
tbl_HRMaster[[#This Row],[YearsAtCompany]]&lt;10,"5-9 Years",
TRUE,"10+ Years"
)</f>
        <v>10+ Years</v>
      </c>
      <c r="AE4309" s="5">
        <f>IF(tbl_HRMaster[[#This Row],[Attrition]]="Yes",1,0)</f>
        <v>0</v>
      </c>
    </row>
    <row r="4310" spans="1:31" x14ac:dyDescent="0.25">
      <c r="A4310">
        <v>48</v>
      </c>
      <c r="B4310" t="s">
        <v>21</v>
      </c>
      <c r="C4310" t="s">
        <v>22</v>
      </c>
      <c r="D4310" t="s">
        <v>30</v>
      </c>
      <c r="E4310">
        <v>2</v>
      </c>
      <c r="F4310">
        <v>3</v>
      </c>
      <c r="G4310" t="s">
        <v>24</v>
      </c>
      <c r="H4310">
        <v>1074</v>
      </c>
      <c r="I4310" t="s">
        <v>25</v>
      </c>
      <c r="J4310">
        <v>2</v>
      </c>
      <c r="K4310" t="s">
        <v>44</v>
      </c>
      <c r="L4310" t="s">
        <v>27</v>
      </c>
      <c r="M4310">
        <v>62720</v>
      </c>
      <c r="N4310">
        <v>4</v>
      </c>
      <c r="O4310">
        <v>14</v>
      </c>
      <c r="P4310">
        <v>0</v>
      </c>
      <c r="Q4310">
        <v>29</v>
      </c>
      <c r="R4310">
        <v>3</v>
      </c>
      <c r="S4310">
        <v>22</v>
      </c>
      <c r="T4310">
        <v>12</v>
      </c>
      <c r="U4310">
        <v>9</v>
      </c>
      <c r="V4310">
        <f>COUNTIF(tbl_HRMaster[EmployeeID],tbl_HRMaster[[#This Row],[EmployeeID]])</f>
        <v>1</v>
      </c>
      <c r="W4310">
        <f>IFERROR(INDEX(tbl_EmployeeSurvey[EnvironmentSatisfaction],MATCH(tbl_HRMaster[[#This Row],[EmployeeID]],tbl_EmployeeSurvey[EmployeeID],0)),"Not Found")</f>
        <v>4</v>
      </c>
      <c r="X4310">
        <f>IFERROR(INDEX(tbl_EmployeeSurvey[JobSatisfaction],MATCH(tbl_HRMaster[[#This Row],[EmployeeID]],tbl_EmployeeSurvey[EmployeeID],0)),"Not Found")</f>
        <v>2</v>
      </c>
      <c r="Y4310" s="5">
        <f>IFERROR(INDEX(tbl_EmployeeSurvey[WorkLifeBalance],MATCH(tbl_HRMaster[[#This Row],[EmployeeID]],tbl_EmployeeSurvey[EmployeeID],0)),"Not Found")</f>
        <v>3</v>
      </c>
      <c r="Z4310" s="5">
        <f>IFERROR(VLOOKUP(tbl_HRMaster[[#This Row],[EmployeeID]],tbl_ManagerSurvey[[EmployeeID]:[PerformanceRating]],2,FALSE),"Not Found")</f>
        <v>2</v>
      </c>
      <c r="AA4310" s="5">
        <f>IFERROR(VLOOKUP(tbl_HRMaster[[#This Row],[EmployeeID]],tbl_ManagerSurvey[[EmployeeID]:[PerformanceRating]],3,FALSE),"Not Found")</f>
        <v>3</v>
      </c>
      <c r="AB4310" s="5" t="str">
        <f>IF(tbl_HRMaster[[#This Row],[Attrition]]="Yes","Left","Active")</f>
        <v>Active</v>
      </c>
      <c r="AC4310" s="5" t="str">
        <f>_xlfn.IFS(tbl_HRMaster[[#This Row],[Age]]&lt;25,"Under 25",tbl_HRMaster[[#This Row],[Age]]&lt;35,"25-34",tbl_HRMaster[[#This Row],[Age]]&lt;45,"35-44",tbl_HRMaster[[#This Row],[Age]]&lt;55,"45-54",TRUE,"Above 54")</f>
        <v>45-54</v>
      </c>
      <c r="AD4310" s="5" t="str">
        <f>_xlfn.IFS(
tbl_HRMaster[[#This Row],[YearsAtCompany]]&lt;2,"&lt; 2 Years",
tbl_HRMaster[[#This Row],[YearsAtCompany]]&lt;5,"2-4 Years",
tbl_HRMaster[[#This Row],[YearsAtCompany]]&lt;10,"5-9 Years",
TRUE,"10+ Years"
)</f>
        <v>10+ Years</v>
      </c>
      <c r="AE4310" s="5">
        <f>IF(tbl_HRMaster[[#This Row],[Attrition]]="Yes",1,0)</f>
        <v>0</v>
      </c>
    </row>
    <row r="4311" spans="1:31" x14ac:dyDescent="0.25">
      <c r="A4311">
        <v>48</v>
      </c>
      <c r="B4311" t="s">
        <v>21</v>
      </c>
      <c r="C4311" t="s">
        <v>22</v>
      </c>
      <c r="D4311" t="s">
        <v>30</v>
      </c>
      <c r="E4311">
        <v>2</v>
      </c>
      <c r="F4311">
        <v>3</v>
      </c>
      <c r="G4311" t="s">
        <v>24</v>
      </c>
      <c r="H4311">
        <v>2544</v>
      </c>
      <c r="I4311" t="s">
        <v>25</v>
      </c>
      <c r="J4311">
        <v>2</v>
      </c>
      <c r="K4311" t="s">
        <v>44</v>
      </c>
      <c r="L4311" t="s">
        <v>27</v>
      </c>
      <c r="M4311">
        <v>62720</v>
      </c>
      <c r="N4311">
        <v>4</v>
      </c>
      <c r="O4311">
        <v>14</v>
      </c>
      <c r="P4311">
        <v>0</v>
      </c>
      <c r="Q4311">
        <v>29</v>
      </c>
      <c r="R4311">
        <v>3</v>
      </c>
      <c r="S4311">
        <v>22</v>
      </c>
      <c r="T4311">
        <v>12</v>
      </c>
      <c r="U4311">
        <v>9</v>
      </c>
      <c r="V4311">
        <f>COUNTIF(tbl_HRMaster[EmployeeID],tbl_HRMaster[[#This Row],[EmployeeID]])</f>
        <v>1</v>
      </c>
      <c r="W4311">
        <f>IFERROR(INDEX(tbl_EmployeeSurvey[EnvironmentSatisfaction],MATCH(tbl_HRMaster[[#This Row],[EmployeeID]],tbl_EmployeeSurvey[EmployeeID],0)),"Not Found")</f>
        <v>4</v>
      </c>
      <c r="X4311">
        <f>IFERROR(INDEX(tbl_EmployeeSurvey[JobSatisfaction],MATCH(tbl_HRMaster[[#This Row],[EmployeeID]],tbl_EmployeeSurvey[EmployeeID],0)),"Not Found")</f>
        <v>2</v>
      </c>
      <c r="Y4311" s="5">
        <f>IFERROR(INDEX(tbl_EmployeeSurvey[WorkLifeBalance],MATCH(tbl_HRMaster[[#This Row],[EmployeeID]],tbl_EmployeeSurvey[EmployeeID],0)),"Not Found")</f>
        <v>3</v>
      </c>
      <c r="Z4311" s="5">
        <f>IFERROR(VLOOKUP(tbl_HRMaster[[#This Row],[EmployeeID]],tbl_ManagerSurvey[[EmployeeID]:[PerformanceRating]],2,FALSE),"Not Found")</f>
        <v>2</v>
      </c>
      <c r="AA4311" s="5">
        <f>IFERROR(VLOOKUP(tbl_HRMaster[[#This Row],[EmployeeID]],tbl_ManagerSurvey[[EmployeeID]:[PerformanceRating]],3,FALSE),"Not Found")</f>
        <v>3</v>
      </c>
      <c r="AB4311" s="5" t="str">
        <f>IF(tbl_HRMaster[[#This Row],[Attrition]]="Yes","Left","Active")</f>
        <v>Active</v>
      </c>
      <c r="AC4311" s="5" t="str">
        <f>_xlfn.IFS(tbl_HRMaster[[#This Row],[Age]]&lt;25,"Under 25",tbl_HRMaster[[#This Row],[Age]]&lt;35,"25-34",tbl_HRMaster[[#This Row],[Age]]&lt;45,"35-44",tbl_HRMaster[[#This Row],[Age]]&lt;55,"45-54",TRUE,"Above 54")</f>
        <v>45-54</v>
      </c>
      <c r="AD4311" s="5" t="str">
        <f>_xlfn.IFS(
tbl_HRMaster[[#This Row],[YearsAtCompany]]&lt;2,"&lt; 2 Years",
tbl_HRMaster[[#This Row],[YearsAtCompany]]&lt;5,"2-4 Years",
tbl_HRMaster[[#This Row],[YearsAtCompany]]&lt;10,"5-9 Years",
TRUE,"10+ Years"
)</f>
        <v>10+ Years</v>
      </c>
      <c r="AE4311" s="5">
        <f>IF(tbl_HRMaster[[#This Row],[Attrition]]="Yes",1,0)</f>
        <v>0</v>
      </c>
    </row>
    <row r="4312" spans="1:31" x14ac:dyDescent="0.25">
      <c r="A4312">
        <v>48</v>
      </c>
      <c r="B4312" t="s">
        <v>21</v>
      </c>
      <c r="C4312" t="s">
        <v>22</v>
      </c>
      <c r="D4312" t="s">
        <v>30</v>
      </c>
      <c r="E4312">
        <v>2</v>
      </c>
      <c r="F4312">
        <v>3</v>
      </c>
      <c r="G4312" t="s">
        <v>24</v>
      </c>
      <c r="H4312">
        <v>4014</v>
      </c>
      <c r="I4312" t="s">
        <v>25</v>
      </c>
      <c r="J4312">
        <v>2</v>
      </c>
      <c r="K4312" t="s">
        <v>44</v>
      </c>
      <c r="L4312" t="s">
        <v>27</v>
      </c>
      <c r="M4312">
        <v>62720</v>
      </c>
      <c r="N4312">
        <v>4</v>
      </c>
      <c r="O4312">
        <v>14</v>
      </c>
      <c r="P4312">
        <v>0</v>
      </c>
      <c r="Q4312">
        <v>29</v>
      </c>
      <c r="R4312">
        <v>3</v>
      </c>
      <c r="S4312">
        <v>22</v>
      </c>
      <c r="T4312">
        <v>12</v>
      </c>
      <c r="U4312">
        <v>9</v>
      </c>
      <c r="V4312">
        <f>COUNTIF(tbl_HRMaster[EmployeeID],tbl_HRMaster[[#This Row],[EmployeeID]])</f>
        <v>1</v>
      </c>
      <c r="W4312">
        <f>IFERROR(INDEX(tbl_EmployeeSurvey[EnvironmentSatisfaction],MATCH(tbl_HRMaster[[#This Row],[EmployeeID]],tbl_EmployeeSurvey[EmployeeID],0)),"Not Found")</f>
        <v>4</v>
      </c>
      <c r="X4312">
        <f>IFERROR(INDEX(tbl_EmployeeSurvey[JobSatisfaction],MATCH(tbl_HRMaster[[#This Row],[EmployeeID]],tbl_EmployeeSurvey[EmployeeID],0)),"Not Found")</f>
        <v>2</v>
      </c>
      <c r="Y4312" s="5">
        <f>IFERROR(INDEX(tbl_EmployeeSurvey[WorkLifeBalance],MATCH(tbl_HRMaster[[#This Row],[EmployeeID]],tbl_EmployeeSurvey[EmployeeID],0)),"Not Found")</f>
        <v>3</v>
      </c>
      <c r="Z4312" s="5">
        <f>IFERROR(VLOOKUP(tbl_HRMaster[[#This Row],[EmployeeID]],tbl_ManagerSurvey[[EmployeeID]:[PerformanceRating]],2,FALSE),"Not Found")</f>
        <v>2</v>
      </c>
      <c r="AA4312" s="5">
        <f>IFERROR(VLOOKUP(tbl_HRMaster[[#This Row],[EmployeeID]],tbl_ManagerSurvey[[EmployeeID]:[PerformanceRating]],3,FALSE),"Not Found")</f>
        <v>3</v>
      </c>
      <c r="AB4312" s="5" t="str">
        <f>IF(tbl_HRMaster[[#This Row],[Attrition]]="Yes","Left","Active")</f>
        <v>Active</v>
      </c>
      <c r="AC4312" s="5" t="str">
        <f>_xlfn.IFS(tbl_HRMaster[[#This Row],[Age]]&lt;25,"Under 25",tbl_HRMaster[[#This Row],[Age]]&lt;35,"25-34",tbl_HRMaster[[#This Row],[Age]]&lt;45,"35-44",tbl_HRMaster[[#This Row],[Age]]&lt;55,"45-54",TRUE,"Above 54")</f>
        <v>45-54</v>
      </c>
      <c r="AD4312" s="5" t="str">
        <f>_xlfn.IFS(
tbl_HRMaster[[#This Row],[YearsAtCompany]]&lt;2,"&lt; 2 Years",
tbl_HRMaster[[#This Row],[YearsAtCompany]]&lt;5,"2-4 Years",
tbl_HRMaster[[#This Row],[YearsAtCompany]]&lt;10,"5-9 Years",
TRUE,"10+ Years"
)</f>
        <v>10+ Years</v>
      </c>
      <c r="AE4312" s="5">
        <f>IF(tbl_HRMaster[[#This Row],[Attrition]]="Yes",1,0)</f>
        <v>0</v>
      </c>
    </row>
    <row r="4313" spans="1:31" x14ac:dyDescent="0.25">
      <c r="A4313">
        <v>50</v>
      </c>
      <c r="B4313" t="s">
        <v>21</v>
      </c>
      <c r="C4313" t="s">
        <v>29</v>
      </c>
      <c r="D4313" t="s">
        <v>30</v>
      </c>
      <c r="E4313">
        <v>3</v>
      </c>
      <c r="F4313">
        <v>3</v>
      </c>
      <c r="G4313" t="s">
        <v>33</v>
      </c>
      <c r="H4313">
        <v>881</v>
      </c>
      <c r="I4313" t="s">
        <v>34</v>
      </c>
      <c r="J4313">
        <v>2</v>
      </c>
      <c r="K4313" t="s">
        <v>31</v>
      </c>
      <c r="L4313" t="s">
        <v>27</v>
      </c>
      <c r="M4313">
        <v>42940</v>
      </c>
      <c r="N4313">
        <v>2</v>
      </c>
      <c r="O4313">
        <v>20</v>
      </c>
      <c r="P4313">
        <v>0</v>
      </c>
      <c r="Q4313">
        <v>32</v>
      </c>
      <c r="R4313">
        <v>2</v>
      </c>
      <c r="S4313">
        <v>30</v>
      </c>
      <c r="T4313">
        <v>12</v>
      </c>
      <c r="U4313">
        <v>13</v>
      </c>
      <c r="V4313">
        <f>COUNTIF(tbl_HRMaster[EmployeeID],tbl_HRMaster[[#This Row],[EmployeeID]])</f>
        <v>1</v>
      </c>
      <c r="W4313">
        <f>IFERROR(INDEX(tbl_EmployeeSurvey[EnvironmentSatisfaction],MATCH(tbl_HRMaster[[#This Row],[EmployeeID]],tbl_EmployeeSurvey[EmployeeID],0)),"Not Found")</f>
        <v>2</v>
      </c>
      <c r="X4313">
        <f>IFERROR(INDEX(tbl_EmployeeSurvey[JobSatisfaction],MATCH(tbl_HRMaster[[#This Row],[EmployeeID]],tbl_EmployeeSurvey[EmployeeID],0)),"Not Found")</f>
        <v>3</v>
      </c>
      <c r="Y4313" s="5">
        <f>IFERROR(INDEX(tbl_EmployeeSurvey[WorkLifeBalance],MATCH(tbl_HRMaster[[#This Row],[EmployeeID]],tbl_EmployeeSurvey[EmployeeID],0)),"Not Found")</f>
        <v>3</v>
      </c>
      <c r="Z4313" s="5">
        <f>IFERROR(VLOOKUP(tbl_HRMaster[[#This Row],[EmployeeID]],tbl_ManagerSurvey[[EmployeeID]:[PerformanceRating]],2,FALSE),"Not Found")</f>
        <v>2</v>
      </c>
      <c r="AA4313" s="5">
        <f>IFERROR(VLOOKUP(tbl_HRMaster[[#This Row],[EmployeeID]],tbl_ManagerSurvey[[EmployeeID]:[PerformanceRating]],3,FALSE),"Not Found")</f>
        <v>4</v>
      </c>
      <c r="AB4313" s="5" t="str">
        <f>IF(tbl_HRMaster[[#This Row],[Attrition]]="Yes","Left","Active")</f>
        <v>Active</v>
      </c>
      <c r="AC4313" s="5" t="str">
        <f>_xlfn.IFS(tbl_HRMaster[[#This Row],[Age]]&lt;25,"Under 25",tbl_HRMaster[[#This Row],[Age]]&lt;35,"25-34",tbl_HRMaster[[#This Row],[Age]]&lt;45,"35-44",tbl_HRMaster[[#This Row],[Age]]&lt;55,"45-54",TRUE,"Above 54")</f>
        <v>45-54</v>
      </c>
      <c r="AD4313" s="5" t="str">
        <f>_xlfn.IFS(
tbl_HRMaster[[#This Row],[YearsAtCompany]]&lt;2,"&lt; 2 Years",
tbl_HRMaster[[#This Row],[YearsAtCompany]]&lt;5,"2-4 Years",
tbl_HRMaster[[#This Row],[YearsAtCompany]]&lt;10,"5-9 Years",
TRUE,"10+ Years"
)</f>
        <v>10+ Years</v>
      </c>
      <c r="AE4313" s="5">
        <f>IF(tbl_HRMaster[[#This Row],[Attrition]]="Yes",1,0)</f>
        <v>0</v>
      </c>
    </row>
    <row r="4314" spans="1:31" x14ac:dyDescent="0.25">
      <c r="A4314">
        <v>50</v>
      </c>
      <c r="B4314" t="s">
        <v>21</v>
      </c>
      <c r="C4314" t="s">
        <v>29</v>
      </c>
      <c r="D4314" t="s">
        <v>30</v>
      </c>
      <c r="E4314">
        <v>3</v>
      </c>
      <c r="F4314">
        <v>3</v>
      </c>
      <c r="G4314" t="s">
        <v>33</v>
      </c>
      <c r="H4314">
        <v>2351</v>
      </c>
      <c r="I4314" t="s">
        <v>34</v>
      </c>
      <c r="J4314">
        <v>2</v>
      </c>
      <c r="K4314" t="s">
        <v>31</v>
      </c>
      <c r="L4314" t="s">
        <v>27</v>
      </c>
      <c r="M4314">
        <v>42940</v>
      </c>
      <c r="N4314">
        <v>2</v>
      </c>
      <c r="O4314">
        <v>20</v>
      </c>
      <c r="P4314">
        <v>0</v>
      </c>
      <c r="Q4314">
        <v>32</v>
      </c>
      <c r="R4314">
        <v>2</v>
      </c>
      <c r="S4314">
        <v>30</v>
      </c>
      <c r="T4314">
        <v>12</v>
      </c>
      <c r="U4314">
        <v>13</v>
      </c>
      <c r="V4314">
        <f>COUNTIF(tbl_HRMaster[EmployeeID],tbl_HRMaster[[#This Row],[EmployeeID]])</f>
        <v>1</v>
      </c>
      <c r="W4314">
        <f>IFERROR(INDEX(tbl_EmployeeSurvey[EnvironmentSatisfaction],MATCH(tbl_HRMaster[[#This Row],[EmployeeID]],tbl_EmployeeSurvey[EmployeeID],0)),"Not Found")</f>
        <v>2</v>
      </c>
      <c r="X4314">
        <f>IFERROR(INDEX(tbl_EmployeeSurvey[JobSatisfaction],MATCH(tbl_HRMaster[[#This Row],[EmployeeID]],tbl_EmployeeSurvey[EmployeeID],0)),"Not Found")</f>
        <v>3</v>
      </c>
      <c r="Y4314" s="5">
        <f>IFERROR(INDEX(tbl_EmployeeSurvey[WorkLifeBalance],MATCH(tbl_HRMaster[[#This Row],[EmployeeID]],tbl_EmployeeSurvey[EmployeeID],0)),"Not Found")</f>
        <v>3</v>
      </c>
      <c r="Z4314" s="5">
        <f>IFERROR(VLOOKUP(tbl_HRMaster[[#This Row],[EmployeeID]],tbl_ManagerSurvey[[EmployeeID]:[PerformanceRating]],2,FALSE),"Not Found")</f>
        <v>2</v>
      </c>
      <c r="AA4314" s="5">
        <f>IFERROR(VLOOKUP(tbl_HRMaster[[#This Row],[EmployeeID]],tbl_ManagerSurvey[[EmployeeID]:[PerformanceRating]],3,FALSE),"Not Found")</f>
        <v>4</v>
      </c>
      <c r="AB4314" s="5" t="str">
        <f>IF(tbl_HRMaster[[#This Row],[Attrition]]="Yes","Left","Active")</f>
        <v>Active</v>
      </c>
      <c r="AC4314" s="5" t="str">
        <f>_xlfn.IFS(tbl_HRMaster[[#This Row],[Age]]&lt;25,"Under 25",tbl_HRMaster[[#This Row],[Age]]&lt;35,"25-34",tbl_HRMaster[[#This Row],[Age]]&lt;45,"35-44",tbl_HRMaster[[#This Row],[Age]]&lt;55,"45-54",TRUE,"Above 54")</f>
        <v>45-54</v>
      </c>
      <c r="AD4314" s="5" t="str">
        <f>_xlfn.IFS(
tbl_HRMaster[[#This Row],[YearsAtCompany]]&lt;2,"&lt; 2 Years",
tbl_HRMaster[[#This Row],[YearsAtCompany]]&lt;5,"2-4 Years",
tbl_HRMaster[[#This Row],[YearsAtCompany]]&lt;10,"5-9 Years",
TRUE,"10+ Years"
)</f>
        <v>10+ Years</v>
      </c>
      <c r="AE4314" s="5">
        <f>IF(tbl_HRMaster[[#This Row],[Attrition]]="Yes",1,0)</f>
        <v>0</v>
      </c>
    </row>
    <row r="4315" spans="1:31" x14ac:dyDescent="0.25">
      <c r="A4315">
        <v>50</v>
      </c>
      <c r="B4315" t="s">
        <v>21</v>
      </c>
      <c r="C4315" t="s">
        <v>29</v>
      </c>
      <c r="D4315" t="s">
        <v>30</v>
      </c>
      <c r="E4315">
        <v>3</v>
      </c>
      <c r="F4315">
        <v>3</v>
      </c>
      <c r="G4315" t="s">
        <v>33</v>
      </c>
      <c r="H4315">
        <v>3821</v>
      </c>
      <c r="I4315" t="s">
        <v>34</v>
      </c>
      <c r="J4315">
        <v>2</v>
      </c>
      <c r="K4315" t="s">
        <v>31</v>
      </c>
      <c r="L4315" t="s">
        <v>27</v>
      </c>
      <c r="M4315">
        <v>42940</v>
      </c>
      <c r="N4315">
        <v>2</v>
      </c>
      <c r="O4315">
        <v>20</v>
      </c>
      <c r="P4315">
        <v>0</v>
      </c>
      <c r="Q4315">
        <v>32</v>
      </c>
      <c r="R4315">
        <v>2</v>
      </c>
      <c r="S4315">
        <v>30</v>
      </c>
      <c r="T4315">
        <v>12</v>
      </c>
      <c r="U4315">
        <v>13</v>
      </c>
      <c r="V4315">
        <f>COUNTIF(tbl_HRMaster[EmployeeID],tbl_HRMaster[[#This Row],[EmployeeID]])</f>
        <v>1</v>
      </c>
      <c r="W4315">
        <f>IFERROR(INDEX(tbl_EmployeeSurvey[EnvironmentSatisfaction],MATCH(tbl_HRMaster[[#This Row],[EmployeeID]],tbl_EmployeeSurvey[EmployeeID],0)),"Not Found")</f>
        <v>2</v>
      </c>
      <c r="X4315">
        <f>IFERROR(INDEX(tbl_EmployeeSurvey[JobSatisfaction],MATCH(tbl_HRMaster[[#This Row],[EmployeeID]],tbl_EmployeeSurvey[EmployeeID],0)),"Not Found")</f>
        <v>3</v>
      </c>
      <c r="Y4315" s="5">
        <f>IFERROR(INDEX(tbl_EmployeeSurvey[WorkLifeBalance],MATCH(tbl_HRMaster[[#This Row],[EmployeeID]],tbl_EmployeeSurvey[EmployeeID],0)),"Not Found")</f>
        <v>3</v>
      </c>
      <c r="Z4315" s="5">
        <f>IFERROR(VLOOKUP(tbl_HRMaster[[#This Row],[EmployeeID]],tbl_ManagerSurvey[[EmployeeID]:[PerformanceRating]],2,FALSE),"Not Found")</f>
        <v>2</v>
      </c>
      <c r="AA4315" s="5">
        <f>IFERROR(VLOOKUP(tbl_HRMaster[[#This Row],[EmployeeID]],tbl_ManagerSurvey[[EmployeeID]:[PerformanceRating]],3,FALSE),"Not Found")</f>
        <v>4</v>
      </c>
      <c r="AB4315" s="5" t="str">
        <f>IF(tbl_HRMaster[[#This Row],[Attrition]]="Yes","Left","Active")</f>
        <v>Active</v>
      </c>
      <c r="AC4315" s="5" t="str">
        <f>_xlfn.IFS(tbl_HRMaster[[#This Row],[Age]]&lt;25,"Under 25",tbl_HRMaster[[#This Row],[Age]]&lt;35,"25-34",tbl_HRMaster[[#This Row],[Age]]&lt;45,"35-44",tbl_HRMaster[[#This Row],[Age]]&lt;55,"45-54",TRUE,"Above 54")</f>
        <v>45-54</v>
      </c>
      <c r="AD4315" s="5" t="str">
        <f>_xlfn.IFS(
tbl_HRMaster[[#This Row],[YearsAtCompany]]&lt;2,"&lt; 2 Years",
tbl_HRMaster[[#This Row],[YearsAtCompany]]&lt;5,"2-4 Years",
tbl_HRMaster[[#This Row],[YearsAtCompany]]&lt;10,"5-9 Years",
TRUE,"10+ Years"
)</f>
        <v>10+ Years</v>
      </c>
      <c r="AE4315" s="5">
        <f>IF(tbl_HRMaster[[#This Row],[Attrition]]="Yes",1,0)</f>
        <v>0</v>
      </c>
    </row>
    <row r="4316" spans="1:31" x14ac:dyDescent="0.25">
      <c r="A4316">
        <v>60</v>
      </c>
      <c r="B4316" t="s">
        <v>21</v>
      </c>
      <c r="C4316" t="s">
        <v>29</v>
      </c>
      <c r="D4316" t="s">
        <v>30</v>
      </c>
      <c r="E4316">
        <v>16</v>
      </c>
      <c r="F4316">
        <v>3</v>
      </c>
      <c r="G4316" t="s">
        <v>24</v>
      </c>
      <c r="H4316">
        <v>170</v>
      </c>
      <c r="I4316" t="s">
        <v>25</v>
      </c>
      <c r="J4316">
        <v>4</v>
      </c>
      <c r="K4316" t="s">
        <v>40</v>
      </c>
      <c r="L4316" t="s">
        <v>27</v>
      </c>
      <c r="M4316">
        <v>23390</v>
      </c>
      <c r="N4316">
        <v>4</v>
      </c>
      <c r="O4316">
        <v>20</v>
      </c>
      <c r="P4316">
        <v>0</v>
      </c>
      <c r="Q4316">
        <v>22</v>
      </c>
      <c r="R4316">
        <v>4</v>
      </c>
      <c r="S4316">
        <v>18</v>
      </c>
      <c r="T4316">
        <v>13</v>
      </c>
      <c r="U4316">
        <v>11</v>
      </c>
      <c r="V4316">
        <f>COUNTIF(tbl_HRMaster[EmployeeID],tbl_HRMaster[[#This Row],[EmployeeID]])</f>
        <v>1</v>
      </c>
      <c r="W4316">
        <f>IFERROR(INDEX(tbl_EmployeeSurvey[EnvironmentSatisfaction],MATCH(tbl_HRMaster[[#This Row],[EmployeeID]],tbl_EmployeeSurvey[EmployeeID],0)),"Not Found")</f>
        <v>3</v>
      </c>
      <c r="X4316">
        <f>IFERROR(INDEX(tbl_EmployeeSurvey[JobSatisfaction],MATCH(tbl_HRMaster[[#This Row],[EmployeeID]],tbl_EmployeeSurvey[EmployeeID],0)),"Not Found")</f>
        <v>1</v>
      </c>
      <c r="Y4316" s="5">
        <f>IFERROR(INDEX(tbl_EmployeeSurvey[WorkLifeBalance],MATCH(tbl_HRMaster[[#This Row],[EmployeeID]],tbl_EmployeeSurvey[EmployeeID],0)),"Not Found")</f>
        <v>4</v>
      </c>
      <c r="Z4316" s="5">
        <f>IFERROR(VLOOKUP(tbl_HRMaster[[#This Row],[EmployeeID]],tbl_ManagerSurvey[[EmployeeID]:[PerformanceRating]],2,FALSE),"Not Found")</f>
        <v>3</v>
      </c>
      <c r="AA4316" s="5">
        <f>IFERROR(VLOOKUP(tbl_HRMaster[[#This Row],[EmployeeID]],tbl_ManagerSurvey[[EmployeeID]:[PerformanceRating]],3,FALSE),"Not Found")</f>
        <v>4</v>
      </c>
      <c r="AB4316" s="5" t="str">
        <f>IF(tbl_HRMaster[[#This Row],[Attrition]]="Yes","Left","Active")</f>
        <v>Active</v>
      </c>
      <c r="AC4316" s="5" t="str">
        <f>_xlfn.IFS(tbl_HRMaster[[#This Row],[Age]]&lt;25,"Under 25",tbl_HRMaster[[#This Row],[Age]]&lt;35,"25-34",tbl_HRMaster[[#This Row],[Age]]&lt;45,"35-44",tbl_HRMaster[[#This Row],[Age]]&lt;55,"45-54",TRUE,"Above 54")</f>
        <v>Above 54</v>
      </c>
      <c r="AD4316" s="5" t="str">
        <f>_xlfn.IFS(
tbl_HRMaster[[#This Row],[YearsAtCompany]]&lt;2,"&lt; 2 Years",
tbl_HRMaster[[#This Row],[YearsAtCompany]]&lt;5,"2-4 Years",
tbl_HRMaster[[#This Row],[YearsAtCompany]]&lt;10,"5-9 Years",
TRUE,"10+ Years"
)</f>
        <v>10+ Years</v>
      </c>
      <c r="AE4316" s="5">
        <f>IF(tbl_HRMaster[[#This Row],[Attrition]]="Yes",1,0)</f>
        <v>0</v>
      </c>
    </row>
    <row r="4317" spans="1:31" x14ac:dyDescent="0.25">
      <c r="A4317">
        <v>60</v>
      </c>
      <c r="B4317" t="s">
        <v>21</v>
      </c>
      <c r="C4317" t="s">
        <v>29</v>
      </c>
      <c r="D4317" t="s">
        <v>30</v>
      </c>
      <c r="E4317">
        <v>16</v>
      </c>
      <c r="F4317">
        <v>3</v>
      </c>
      <c r="G4317" t="s">
        <v>24</v>
      </c>
      <c r="H4317">
        <v>1640</v>
      </c>
      <c r="I4317" t="s">
        <v>25</v>
      </c>
      <c r="J4317">
        <v>4</v>
      </c>
      <c r="K4317" t="s">
        <v>40</v>
      </c>
      <c r="L4317" t="s">
        <v>27</v>
      </c>
      <c r="M4317">
        <v>23390</v>
      </c>
      <c r="N4317">
        <v>4</v>
      </c>
      <c r="O4317">
        <v>20</v>
      </c>
      <c r="P4317">
        <v>0</v>
      </c>
      <c r="Q4317">
        <v>22</v>
      </c>
      <c r="R4317">
        <v>4</v>
      </c>
      <c r="S4317">
        <v>18</v>
      </c>
      <c r="T4317">
        <v>13</v>
      </c>
      <c r="U4317">
        <v>11</v>
      </c>
      <c r="V4317">
        <f>COUNTIF(tbl_HRMaster[EmployeeID],tbl_HRMaster[[#This Row],[EmployeeID]])</f>
        <v>1</v>
      </c>
      <c r="W4317">
        <f>IFERROR(INDEX(tbl_EmployeeSurvey[EnvironmentSatisfaction],MATCH(tbl_HRMaster[[#This Row],[EmployeeID]],tbl_EmployeeSurvey[EmployeeID],0)),"Not Found")</f>
        <v>3</v>
      </c>
      <c r="X4317">
        <f>IFERROR(INDEX(tbl_EmployeeSurvey[JobSatisfaction],MATCH(tbl_HRMaster[[#This Row],[EmployeeID]],tbl_EmployeeSurvey[EmployeeID],0)),"Not Found")</f>
        <v>1</v>
      </c>
      <c r="Y4317" s="5">
        <f>IFERROR(INDEX(tbl_EmployeeSurvey[WorkLifeBalance],MATCH(tbl_HRMaster[[#This Row],[EmployeeID]],tbl_EmployeeSurvey[EmployeeID],0)),"Not Found")</f>
        <v>4</v>
      </c>
      <c r="Z4317" s="5">
        <f>IFERROR(VLOOKUP(tbl_HRMaster[[#This Row],[EmployeeID]],tbl_ManagerSurvey[[EmployeeID]:[PerformanceRating]],2,FALSE),"Not Found")</f>
        <v>3</v>
      </c>
      <c r="AA4317" s="5">
        <f>IFERROR(VLOOKUP(tbl_HRMaster[[#This Row],[EmployeeID]],tbl_ManagerSurvey[[EmployeeID]:[PerformanceRating]],3,FALSE),"Not Found")</f>
        <v>4</v>
      </c>
      <c r="AB4317" s="5" t="str">
        <f>IF(tbl_HRMaster[[#This Row],[Attrition]]="Yes","Left","Active")</f>
        <v>Active</v>
      </c>
      <c r="AC4317" s="5" t="str">
        <f>_xlfn.IFS(tbl_HRMaster[[#This Row],[Age]]&lt;25,"Under 25",tbl_HRMaster[[#This Row],[Age]]&lt;35,"25-34",tbl_HRMaster[[#This Row],[Age]]&lt;45,"35-44",tbl_HRMaster[[#This Row],[Age]]&lt;55,"45-54",TRUE,"Above 54")</f>
        <v>Above 54</v>
      </c>
      <c r="AD4317" s="5" t="str">
        <f>_xlfn.IFS(
tbl_HRMaster[[#This Row],[YearsAtCompany]]&lt;2,"&lt; 2 Years",
tbl_HRMaster[[#This Row],[YearsAtCompany]]&lt;5,"2-4 Years",
tbl_HRMaster[[#This Row],[YearsAtCompany]]&lt;10,"5-9 Years",
TRUE,"10+ Years"
)</f>
        <v>10+ Years</v>
      </c>
      <c r="AE4317" s="5">
        <f>IF(tbl_HRMaster[[#This Row],[Attrition]]="Yes",1,0)</f>
        <v>0</v>
      </c>
    </row>
    <row r="4318" spans="1:31" x14ac:dyDescent="0.25">
      <c r="A4318">
        <v>60</v>
      </c>
      <c r="B4318" t="s">
        <v>21</v>
      </c>
      <c r="C4318" t="s">
        <v>29</v>
      </c>
      <c r="D4318" t="s">
        <v>30</v>
      </c>
      <c r="E4318">
        <v>16</v>
      </c>
      <c r="F4318">
        <v>3</v>
      </c>
      <c r="G4318" t="s">
        <v>24</v>
      </c>
      <c r="H4318">
        <v>3110</v>
      </c>
      <c r="I4318" t="s">
        <v>25</v>
      </c>
      <c r="J4318">
        <v>4</v>
      </c>
      <c r="K4318" t="s">
        <v>40</v>
      </c>
      <c r="L4318" t="s">
        <v>27</v>
      </c>
      <c r="M4318">
        <v>23390</v>
      </c>
      <c r="N4318">
        <v>4</v>
      </c>
      <c r="O4318">
        <v>20</v>
      </c>
      <c r="P4318">
        <v>0</v>
      </c>
      <c r="Q4318">
        <v>22</v>
      </c>
      <c r="R4318">
        <v>4</v>
      </c>
      <c r="S4318">
        <v>18</v>
      </c>
      <c r="T4318">
        <v>13</v>
      </c>
      <c r="U4318">
        <v>11</v>
      </c>
      <c r="V4318">
        <f>COUNTIF(tbl_HRMaster[EmployeeID],tbl_HRMaster[[#This Row],[EmployeeID]])</f>
        <v>1</v>
      </c>
      <c r="W4318">
        <f>IFERROR(INDEX(tbl_EmployeeSurvey[EnvironmentSatisfaction],MATCH(tbl_HRMaster[[#This Row],[EmployeeID]],tbl_EmployeeSurvey[EmployeeID],0)),"Not Found")</f>
        <v>3</v>
      </c>
      <c r="X4318">
        <f>IFERROR(INDEX(tbl_EmployeeSurvey[JobSatisfaction],MATCH(tbl_HRMaster[[#This Row],[EmployeeID]],tbl_EmployeeSurvey[EmployeeID],0)),"Not Found")</f>
        <v>1</v>
      </c>
      <c r="Y4318" s="5">
        <f>IFERROR(INDEX(tbl_EmployeeSurvey[WorkLifeBalance],MATCH(tbl_HRMaster[[#This Row],[EmployeeID]],tbl_EmployeeSurvey[EmployeeID],0)),"Not Found")</f>
        <v>4</v>
      </c>
      <c r="Z4318" s="5">
        <f>IFERROR(VLOOKUP(tbl_HRMaster[[#This Row],[EmployeeID]],tbl_ManagerSurvey[[EmployeeID]:[PerformanceRating]],2,FALSE),"Not Found")</f>
        <v>3</v>
      </c>
      <c r="AA4318" s="5">
        <f>IFERROR(VLOOKUP(tbl_HRMaster[[#This Row],[EmployeeID]],tbl_ManagerSurvey[[EmployeeID]:[PerformanceRating]],3,FALSE),"Not Found")</f>
        <v>4</v>
      </c>
      <c r="AB4318" s="5" t="str">
        <f>IF(tbl_HRMaster[[#This Row],[Attrition]]="Yes","Left","Active")</f>
        <v>Active</v>
      </c>
      <c r="AC4318" s="5" t="str">
        <f>_xlfn.IFS(tbl_HRMaster[[#This Row],[Age]]&lt;25,"Under 25",tbl_HRMaster[[#This Row],[Age]]&lt;35,"25-34",tbl_HRMaster[[#This Row],[Age]]&lt;45,"35-44",tbl_HRMaster[[#This Row],[Age]]&lt;55,"45-54",TRUE,"Above 54")</f>
        <v>Above 54</v>
      </c>
      <c r="AD4318" s="5" t="str">
        <f>_xlfn.IFS(
tbl_HRMaster[[#This Row],[YearsAtCompany]]&lt;2,"&lt; 2 Years",
tbl_HRMaster[[#This Row],[YearsAtCompany]]&lt;5,"2-4 Years",
tbl_HRMaster[[#This Row],[YearsAtCompany]]&lt;10,"5-9 Years",
TRUE,"10+ Years"
)</f>
        <v>10+ Years</v>
      </c>
      <c r="AE4318" s="5">
        <f>IF(tbl_HRMaster[[#This Row],[Attrition]]="Yes",1,0)</f>
        <v>0</v>
      </c>
    </row>
    <row r="4319" spans="1:31" x14ac:dyDescent="0.25">
      <c r="A4319">
        <v>44</v>
      </c>
      <c r="B4319" t="s">
        <v>21</v>
      </c>
      <c r="C4319" t="s">
        <v>22</v>
      </c>
      <c r="D4319" t="s">
        <v>30</v>
      </c>
      <c r="E4319">
        <v>3</v>
      </c>
      <c r="F4319">
        <v>4</v>
      </c>
      <c r="G4319" t="s">
        <v>38</v>
      </c>
      <c r="H4319">
        <v>618</v>
      </c>
      <c r="I4319" t="s">
        <v>34</v>
      </c>
      <c r="J4319">
        <v>2</v>
      </c>
      <c r="K4319" t="s">
        <v>31</v>
      </c>
      <c r="L4319" t="s">
        <v>32</v>
      </c>
      <c r="M4319">
        <v>25640</v>
      </c>
      <c r="N4319">
        <v>1</v>
      </c>
      <c r="O4319">
        <v>12</v>
      </c>
      <c r="P4319">
        <v>3</v>
      </c>
      <c r="Q4319">
        <v>20</v>
      </c>
      <c r="R4319">
        <v>3</v>
      </c>
      <c r="S4319">
        <v>20</v>
      </c>
      <c r="T4319">
        <v>13</v>
      </c>
      <c r="U4319">
        <v>17</v>
      </c>
      <c r="V4319">
        <f>COUNTIF(tbl_HRMaster[EmployeeID],tbl_HRMaster[[#This Row],[EmployeeID]])</f>
        <v>1</v>
      </c>
      <c r="W4319">
        <f>IFERROR(INDEX(tbl_EmployeeSurvey[EnvironmentSatisfaction],MATCH(tbl_HRMaster[[#This Row],[EmployeeID]],tbl_EmployeeSurvey[EmployeeID],0)),"Not Found")</f>
        <v>4</v>
      </c>
      <c r="X4319">
        <f>IFERROR(INDEX(tbl_EmployeeSurvey[JobSatisfaction],MATCH(tbl_HRMaster[[#This Row],[EmployeeID]],tbl_EmployeeSurvey[EmployeeID],0)),"Not Found")</f>
        <v>4</v>
      </c>
      <c r="Y4319" s="5">
        <f>IFERROR(INDEX(tbl_EmployeeSurvey[WorkLifeBalance],MATCH(tbl_HRMaster[[#This Row],[EmployeeID]],tbl_EmployeeSurvey[EmployeeID],0)),"Not Found")</f>
        <v>3</v>
      </c>
      <c r="Z4319" s="5">
        <f>IFERROR(VLOOKUP(tbl_HRMaster[[#This Row],[EmployeeID]],tbl_ManagerSurvey[[EmployeeID]:[PerformanceRating]],2,FALSE),"Not Found")</f>
        <v>1</v>
      </c>
      <c r="AA4319" s="5">
        <f>IFERROR(VLOOKUP(tbl_HRMaster[[#This Row],[EmployeeID]],tbl_ManagerSurvey[[EmployeeID]:[PerformanceRating]],3,FALSE),"Not Found")</f>
        <v>3</v>
      </c>
      <c r="AB4319" s="5" t="str">
        <f>IF(tbl_HRMaster[[#This Row],[Attrition]]="Yes","Left","Active")</f>
        <v>Active</v>
      </c>
      <c r="AC4319" s="5" t="str">
        <f>_xlfn.IFS(tbl_HRMaster[[#This Row],[Age]]&lt;25,"Under 25",tbl_HRMaster[[#This Row],[Age]]&lt;35,"25-34",tbl_HRMaster[[#This Row],[Age]]&lt;45,"35-44",tbl_HRMaster[[#This Row],[Age]]&lt;55,"45-54",TRUE,"Above 54")</f>
        <v>35-44</v>
      </c>
      <c r="AD4319" s="5" t="str">
        <f>_xlfn.IFS(
tbl_HRMaster[[#This Row],[YearsAtCompany]]&lt;2,"&lt; 2 Years",
tbl_HRMaster[[#This Row],[YearsAtCompany]]&lt;5,"2-4 Years",
tbl_HRMaster[[#This Row],[YearsAtCompany]]&lt;10,"5-9 Years",
TRUE,"10+ Years"
)</f>
        <v>10+ Years</v>
      </c>
      <c r="AE4319" s="5">
        <f>IF(tbl_HRMaster[[#This Row],[Attrition]]="Yes",1,0)</f>
        <v>0</v>
      </c>
    </row>
    <row r="4320" spans="1:31" x14ac:dyDescent="0.25">
      <c r="A4320">
        <v>44</v>
      </c>
      <c r="B4320" t="s">
        <v>21</v>
      </c>
      <c r="C4320" t="s">
        <v>22</v>
      </c>
      <c r="D4320" t="s">
        <v>30</v>
      </c>
      <c r="E4320">
        <v>3</v>
      </c>
      <c r="F4320">
        <v>4</v>
      </c>
      <c r="G4320" t="s">
        <v>38</v>
      </c>
      <c r="H4320">
        <v>2088</v>
      </c>
      <c r="I4320" t="s">
        <v>34</v>
      </c>
      <c r="J4320">
        <v>2</v>
      </c>
      <c r="K4320" t="s">
        <v>31</v>
      </c>
      <c r="L4320" t="s">
        <v>32</v>
      </c>
      <c r="M4320">
        <v>25640</v>
      </c>
      <c r="N4320">
        <v>1</v>
      </c>
      <c r="O4320">
        <v>12</v>
      </c>
      <c r="P4320">
        <v>3</v>
      </c>
      <c r="Q4320">
        <v>20</v>
      </c>
      <c r="R4320">
        <v>3</v>
      </c>
      <c r="S4320">
        <v>20</v>
      </c>
      <c r="T4320">
        <v>13</v>
      </c>
      <c r="U4320">
        <v>17</v>
      </c>
      <c r="V4320">
        <f>COUNTIF(tbl_HRMaster[EmployeeID],tbl_HRMaster[[#This Row],[EmployeeID]])</f>
        <v>1</v>
      </c>
      <c r="W4320">
        <f>IFERROR(INDEX(tbl_EmployeeSurvey[EnvironmentSatisfaction],MATCH(tbl_HRMaster[[#This Row],[EmployeeID]],tbl_EmployeeSurvey[EmployeeID],0)),"Not Found")</f>
        <v>4</v>
      </c>
      <c r="X4320">
        <f>IFERROR(INDEX(tbl_EmployeeSurvey[JobSatisfaction],MATCH(tbl_HRMaster[[#This Row],[EmployeeID]],tbl_EmployeeSurvey[EmployeeID],0)),"Not Found")</f>
        <v>4</v>
      </c>
      <c r="Y4320" s="5">
        <f>IFERROR(INDEX(tbl_EmployeeSurvey[WorkLifeBalance],MATCH(tbl_HRMaster[[#This Row],[EmployeeID]],tbl_EmployeeSurvey[EmployeeID],0)),"Not Found")</f>
        <v>3</v>
      </c>
      <c r="Z4320" s="5">
        <f>IFERROR(VLOOKUP(tbl_HRMaster[[#This Row],[EmployeeID]],tbl_ManagerSurvey[[EmployeeID]:[PerformanceRating]],2,FALSE),"Not Found")</f>
        <v>1</v>
      </c>
      <c r="AA4320" s="5">
        <f>IFERROR(VLOOKUP(tbl_HRMaster[[#This Row],[EmployeeID]],tbl_ManagerSurvey[[EmployeeID]:[PerformanceRating]],3,FALSE),"Not Found")</f>
        <v>3</v>
      </c>
      <c r="AB4320" s="5" t="str">
        <f>IF(tbl_HRMaster[[#This Row],[Attrition]]="Yes","Left","Active")</f>
        <v>Active</v>
      </c>
      <c r="AC4320" s="5" t="str">
        <f>_xlfn.IFS(tbl_HRMaster[[#This Row],[Age]]&lt;25,"Under 25",tbl_HRMaster[[#This Row],[Age]]&lt;35,"25-34",tbl_HRMaster[[#This Row],[Age]]&lt;45,"35-44",tbl_HRMaster[[#This Row],[Age]]&lt;55,"45-54",TRUE,"Above 54")</f>
        <v>35-44</v>
      </c>
      <c r="AD4320" s="5" t="str">
        <f>_xlfn.IFS(
tbl_HRMaster[[#This Row],[YearsAtCompany]]&lt;2,"&lt; 2 Years",
tbl_HRMaster[[#This Row],[YearsAtCompany]]&lt;5,"2-4 Years",
tbl_HRMaster[[#This Row],[YearsAtCompany]]&lt;10,"5-9 Years",
TRUE,"10+ Years"
)</f>
        <v>10+ Years</v>
      </c>
      <c r="AE4320" s="5">
        <f>IF(tbl_HRMaster[[#This Row],[Attrition]]="Yes",1,0)</f>
        <v>0</v>
      </c>
    </row>
    <row r="4321" spans="1:31" x14ac:dyDescent="0.25">
      <c r="A4321">
        <v>44</v>
      </c>
      <c r="B4321" t="s">
        <v>21</v>
      </c>
      <c r="C4321" t="s">
        <v>22</v>
      </c>
      <c r="D4321" t="s">
        <v>30</v>
      </c>
      <c r="E4321">
        <v>3</v>
      </c>
      <c r="F4321">
        <v>4</v>
      </c>
      <c r="G4321" t="s">
        <v>38</v>
      </c>
      <c r="H4321">
        <v>3558</v>
      </c>
      <c r="I4321" t="s">
        <v>34</v>
      </c>
      <c r="J4321">
        <v>2</v>
      </c>
      <c r="K4321" t="s">
        <v>31</v>
      </c>
      <c r="L4321" t="s">
        <v>32</v>
      </c>
      <c r="M4321">
        <v>25640</v>
      </c>
      <c r="N4321">
        <v>1</v>
      </c>
      <c r="O4321">
        <v>12</v>
      </c>
      <c r="P4321">
        <v>3</v>
      </c>
      <c r="Q4321">
        <v>20</v>
      </c>
      <c r="R4321">
        <v>3</v>
      </c>
      <c r="S4321">
        <v>20</v>
      </c>
      <c r="T4321">
        <v>13</v>
      </c>
      <c r="U4321">
        <v>17</v>
      </c>
      <c r="V4321">
        <f>COUNTIF(tbl_HRMaster[EmployeeID],tbl_HRMaster[[#This Row],[EmployeeID]])</f>
        <v>1</v>
      </c>
      <c r="W4321">
        <f>IFERROR(INDEX(tbl_EmployeeSurvey[EnvironmentSatisfaction],MATCH(tbl_HRMaster[[#This Row],[EmployeeID]],tbl_EmployeeSurvey[EmployeeID],0)),"Not Found")</f>
        <v>4</v>
      </c>
      <c r="X4321">
        <f>IFERROR(INDEX(tbl_EmployeeSurvey[JobSatisfaction],MATCH(tbl_HRMaster[[#This Row],[EmployeeID]],tbl_EmployeeSurvey[EmployeeID],0)),"Not Found")</f>
        <v>4</v>
      </c>
      <c r="Y4321" s="5">
        <f>IFERROR(INDEX(tbl_EmployeeSurvey[WorkLifeBalance],MATCH(tbl_HRMaster[[#This Row],[EmployeeID]],tbl_EmployeeSurvey[EmployeeID],0)),"Not Found")</f>
        <v>3</v>
      </c>
      <c r="Z4321" s="5">
        <f>IFERROR(VLOOKUP(tbl_HRMaster[[#This Row],[EmployeeID]],tbl_ManagerSurvey[[EmployeeID]:[PerformanceRating]],2,FALSE),"Not Found")</f>
        <v>1</v>
      </c>
      <c r="AA4321" s="5">
        <f>IFERROR(VLOOKUP(tbl_HRMaster[[#This Row],[EmployeeID]],tbl_ManagerSurvey[[EmployeeID]:[PerformanceRating]],3,FALSE),"Not Found")</f>
        <v>3</v>
      </c>
      <c r="AB4321" s="5" t="str">
        <f>IF(tbl_HRMaster[[#This Row],[Attrition]]="Yes","Left","Active")</f>
        <v>Active</v>
      </c>
      <c r="AC4321" s="5" t="str">
        <f>_xlfn.IFS(tbl_HRMaster[[#This Row],[Age]]&lt;25,"Under 25",tbl_HRMaster[[#This Row],[Age]]&lt;35,"25-34",tbl_HRMaster[[#This Row],[Age]]&lt;45,"35-44",tbl_HRMaster[[#This Row],[Age]]&lt;55,"45-54",TRUE,"Above 54")</f>
        <v>35-44</v>
      </c>
      <c r="AD4321" s="5" t="str">
        <f>_xlfn.IFS(
tbl_HRMaster[[#This Row],[YearsAtCompany]]&lt;2,"&lt; 2 Years",
tbl_HRMaster[[#This Row],[YearsAtCompany]]&lt;5,"2-4 Years",
tbl_HRMaster[[#This Row],[YearsAtCompany]]&lt;10,"5-9 Years",
TRUE,"10+ Years"
)</f>
        <v>10+ Years</v>
      </c>
      <c r="AE4321" s="5">
        <f>IF(tbl_HRMaster[[#This Row],[Attrition]]="Yes",1,0)</f>
        <v>0</v>
      </c>
    </row>
    <row r="4322" spans="1:31" x14ac:dyDescent="0.25">
      <c r="A4322">
        <v>42</v>
      </c>
      <c r="B4322" t="s">
        <v>21</v>
      </c>
      <c r="C4322" t="s">
        <v>29</v>
      </c>
      <c r="D4322" t="s">
        <v>37</v>
      </c>
      <c r="E4322">
        <v>1</v>
      </c>
      <c r="F4322">
        <v>4</v>
      </c>
      <c r="G4322" t="s">
        <v>46</v>
      </c>
      <c r="H4322">
        <v>836</v>
      </c>
      <c r="I4322" t="s">
        <v>34</v>
      </c>
      <c r="J4322">
        <v>2</v>
      </c>
      <c r="K4322" t="s">
        <v>42</v>
      </c>
      <c r="L4322" t="s">
        <v>27</v>
      </c>
      <c r="M4322">
        <v>31620</v>
      </c>
      <c r="N4322">
        <v>2</v>
      </c>
      <c r="O4322">
        <v>17</v>
      </c>
      <c r="P4322">
        <v>2</v>
      </c>
      <c r="Q4322">
        <v>24</v>
      </c>
      <c r="R4322">
        <v>1</v>
      </c>
      <c r="S4322">
        <v>20</v>
      </c>
      <c r="T4322">
        <v>13</v>
      </c>
      <c r="U4322">
        <v>9</v>
      </c>
      <c r="V4322">
        <f>COUNTIF(tbl_HRMaster[EmployeeID],tbl_HRMaster[[#This Row],[EmployeeID]])</f>
        <v>1</v>
      </c>
      <c r="W4322">
        <f>IFERROR(INDEX(tbl_EmployeeSurvey[EnvironmentSatisfaction],MATCH(tbl_HRMaster[[#This Row],[EmployeeID]],tbl_EmployeeSurvey[EmployeeID],0)),"Not Found")</f>
        <v>4</v>
      </c>
      <c r="X4322">
        <f>IFERROR(INDEX(tbl_EmployeeSurvey[JobSatisfaction],MATCH(tbl_HRMaster[[#This Row],[EmployeeID]],tbl_EmployeeSurvey[EmployeeID],0)),"Not Found")</f>
        <v>4</v>
      </c>
      <c r="Y4322" s="5">
        <f>IFERROR(INDEX(tbl_EmployeeSurvey[WorkLifeBalance],MATCH(tbl_HRMaster[[#This Row],[EmployeeID]],tbl_EmployeeSurvey[EmployeeID],0)),"Not Found")</f>
        <v>1</v>
      </c>
      <c r="Z4322" s="5">
        <f>IFERROR(VLOOKUP(tbl_HRMaster[[#This Row],[EmployeeID]],tbl_ManagerSurvey[[EmployeeID]:[PerformanceRating]],2,FALSE),"Not Found")</f>
        <v>3</v>
      </c>
      <c r="AA4322" s="5">
        <f>IFERROR(VLOOKUP(tbl_HRMaster[[#This Row],[EmployeeID]],tbl_ManagerSurvey[[EmployeeID]:[PerformanceRating]],3,FALSE),"Not Found")</f>
        <v>3</v>
      </c>
      <c r="AB4322" s="5" t="str">
        <f>IF(tbl_HRMaster[[#This Row],[Attrition]]="Yes","Left","Active")</f>
        <v>Active</v>
      </c>
      <c r="AC4322" s="5" t="str">
        <f>_xlfn.IFS(tbl_HRMaster[[#This Row],[Age]]&lt;25,"Under 25",tbl_HRMaster[[#This Row],[Age]]&lt;35,"25-34",tbl_HRMaster[[#This Row],[Age]]&lt;45,"35-44",tbl_HRMaster[[#This Row],[Age]]&lt;55,"45-54",TRUE,"Above 54")</f>
        <v>35-44</v>
      </c>
      <c r="AD4322" s="5" t="str">
        <f>_xlfn.IFS(
tbl_HRMaster[[#This Row],[YearsAtCompany]]&lt;2,"&lt; 2 Years",
tbl_HRMaster[[#This Row],[YearsAtCompany]]&lt;5,"2-4 Years",
tbl_HRMaster[[#This Row],[YearsAtCompany]]&lt;10,"5-9 Years",
TRUE,"10+ Years"
)</f>
        <v>10+ Years</v>
      </c>
      <c r="AE4322" s="5">
        <f>IF(tbl_HRMaster[[#This Row],[Attrition]]="Yes",1,0)</f>
        <v>0</v>
      </c>
    </row>
    <row r="4323" spans="1:31" x14ac:dyDescent="0.25">
      <c r="A4323">
        <v>42</v>
      </c>
      <c r="B4323" t="s">
        <v>21</v>
      </c>
      <c r="C4323" t="s">
        <v>29</v>
      </c>
      <c r="D4323" t="s">
        <v>37</v>
      </c>
      <c r="E4323">
        <v>1</v>
      </c>
      <c r="F4323">
        <v>4</v>
      </c>
      <c r="G4323" t="s">
        <v>46</v>
      </c>
      <c r="H4323">
        <v>2306</v>
      </c>
      <c r="I4323" t="s">
        <v>34</v>
      </c>
      <c r="J4323">
        <v>2</v>
      </c>
      <c r="K4323" t="s">
        <v>42</v>
      </c>
      <c r="L4323" t="s">
        <v>27</v>
      </c>
      <c r="M4323">
        <v>31620</v>
      </c>
      <c r="N4323">
        <v>2</v>
      </c>
      <c r="O4323">
        <v>17</v>
      </c>
      <c r="P4323">
        <v>2</v>
      </c>
      <c r="Q4323">
        <v>24</v>
      </c>
      <c r="R4323">
        <v>1</v>
      </c>
      <c r="S4323">
        <v>20</v>
      </c>
      <c r="T4323">
        <v>13</v>
      </c>
      <c r="U4323">
        <v>9</v>
      </c>
      <c r="V4323">
        <f>COUNTIF(tbl_HRMaster[EmployeeID],tbl_HRMaster[[#This Row],[EmployeeID]])</f>
        <v>1</v>
      </c>
      <c r="W4323">
        <f>IFERROR(INDEX(tbl_EmployeeSurvey[EnvironmentSatisfaction],MATCH(tbl_HRMaster[[#This Row],[EmployeeID]],tbl_EmployeeSurvey[EmployeeID],0)),"Not Found")</f>
        <v>4</v>
      </c>
      <c r="X4323">
        <f>IFERROR(INDEX(tbl_EmployeeSurvey[JobSatisfaction],MATCH(tbl_HRMaster[[#This Row],[EmployeeID]],tbl_EmployeeSurvey[EmployeeID],0)),"Not Found")</f>
        <v>4</v>
      </c>
      <c r="Y4323" s="5">
        <f>IFERROR(INDEX(tbl_EmployeeSurvey[WorkLifeBalance],MATCH(tbl_HRMaster[[#This Row],[EmployeeID]],tbl_EmployeeSurvey[EmployeeID],0)),"Not Found")</f>
        <v>1</v>
      </c>
      <c r="Z4323" s="5">
        <f>IFERROR(VLOOKUP(tbl_HRMaster[[#This Row],[EmployeeID]],tbl_ManagerSurvey[[EmployeeID]:[PerformanceRating]],2,FALSE),"Not Found")</f>
        <v>3</v>
      </c>
      <c r="AA4323" s="5">
        <f>IFERROR(VLOOKUP(tbl_HRMaster[[#This Row],[EmployeeID]],tbl_ManagerSurvey[[EmployeeID]:[PerformanceRating]],3,FALSE),"Not Found")</f>
        <v>3</v>
      </c>
      <c r="AB4323" s="5" t="str">
        <f>IF(tbl_HRMaster[[#This Row],[Attrition]]="Yes","Left","Active")</f>
        <v>Active</v>
      </c>
      <c r="AC4323" s="5" t="str">
        <f>_xlfn.IFS(tbl_HRMaster[[#This Row],[Age]]&lt;25,"Under 25",tbl_HRMaster[[#This Row],[Age]]&lt;35,"25-34",tbl_HRMaster[[#This Row],[Age]]&lt;45,"35-44",tbl_HRMaster[[#This Row],[Age]]&lt;55,"45-54",TRUE,"Above 54")</f>
        <v>35-44</v>
      </c>
      <c r="AD4323" s="5" t="str">
        <f>_xlfn.IFS(
tbl_HRMaster[[#This Row],[YearsAtCompany]]&lt;2,"&lt; 2 Years",
tbl_HRMaster[[#This Row],[YearsAtCompany]]&lt;5,"2-4 Years",
tbl_HRMaster[[#This Row],[YearsAtCompany]]&lt;10,"5-9 Years",
TRUE,"10+ Years"
)</f>
        <v>10+ Years</v>
      </c>
      <c r="AE4323" s="5">
        <f>IF(tbl_HRMaster[[#This Row],[Attrition]]="Yes",1,0)</f>
        <v>0</v>
      </c>
    </row>
    <row r="4324" spans="1:31" x14ac:dyDescent="0.25">
      <c r="A4324">
        <v>42</v>
      </c>
      <c r="B4324" t="s">
        <v>21</v>
      </c>
      <c r="C4324" t="s">
        <v>29</v>
      </c>
      <c r="D4324" t="s">
        <v>37</v>
      </c>
      <c r="E4324">
        <v>1</v>
      </c>
      <c r="F4324">
        <v>4</v>
      </c>
      <c r="G4324" t="s">
        <v>46</v>
      </c>
      <c r="H4324">
        <v>3776</v>
      </c>
      <c r="I4324" t="s">
        <v>34</v>
      </c>
      <c r="J4324">
        <v>2</v>
      </c>
      <c r="K4324" t="s">
        <v>42</v>
      </c>
      <c r="L4324" t="s">
        <v>27</v>
      </c>
      <c r="M4324">
        <v>31620</v>
      </c>
      <c r="N4324">
        <v>2</v>
      </c>
      <c r="O4324">
        <v>17</v>
      </c>
      <c r="P4324">
        <v>2</v>
      </c>
      <c r="Q4324">
        <v>24</v>
      </c>
      <c r="R4324">
        <v>1</v>
      </c>
      <c r="S4324">
        <v>20</v>
      </c>
      <c r="T4324">
        <v>13</v>
      </c>
      <c r="U4324">
        <v>9</v>
      </c>
      <c r="V4324">
        <f>COUNTIF(tbl_HRMaster[EmployeeID],tbl_HRMaster[[#This Row],[EmployeeID]])</f>
        <v>1</v>
      </c>
      <c r="W4324">
        <f>IFERROR(INDEX(tbl_EmployeeSurvey[EnvironmentSatisfaction],MATCH(tbl_HRMaster[[#This Row],[EmployeeID]],tbl_EmployeeSurvey[EmployeeID],0)),"Not Found")</f>
        <v>4</v>
      </c>
      <c r="X4324">
        <f>IFERROR(INDEX(tbl_EmployeeSurvey[JobSatisfaction],MATCH(tbl_HRMaster[[#This Row],[EmployeeID]],tbl_EmployeeSurvey[EmployeeID],0)),"Not Found")</f>
        <v>4</v>
      </c>
      <c r="Y4324" s="5">
        <f>IFERROR(INDEX(tbl_EmployeeSurvey[WorkLifeBalance],MATCH(tbl_HRMaster[[#This Row],[EmployeeID]],tbl_EmployeeSurvey[EmployeeID],0)),"Not Found")</f>
        <v>1</v>
      </c>
      <c r="Z4324" s="5">
        <f>IFERROR(VLOOKUP(tbl_HRMaster[[#This Row],[EmployeeID]],tbl_ManagerSurvey[[EmployeeID]:[PerformanceRating]],2,FALSE),"Not Found")</f>
        <v>3</v>
      </c>
      <c r="AA4324" s="5">
        <f>IFERROR(VLOOKUP(tbl_HRMaster[[#This Row],[EmployeeID]],tbl_ManagerSurvey[[EmployeeID]:[PerformanceRating]],3,FALSE),"Not Found")</f>
        <v>3</v>
      </c>
      <c r="AB4324" s="5" t="str">
        <f>IF(tbl_HRMaster[[#This Row],[Attrition]]="Yes","Left","Active")</f>
        <v>Active</v>
      </c>
      <c r="AC4324" s="5" t="str">
        <f>_xlfn.IFS(tbl_HRMaster[[#This Row],[Age]]&lt;25,"Under 25",tbl_HRMaster[[#This Row],[Age]]&lt;35,"25-34",tbl_HRMaster[[#This Row],[Age]]&lt;45,"35-44",tbl_HRMaster[[#This Row],[Age]]&lt;55,"45-54",TRUE,"Above 54")</f>
        <v>35-44</v>
      </c>
      <c r="AD4324" s="5" t="str">
        <f>_xlfn.IFS(
tbl_HRMaster[[#This Row],[YearsAtCompany]]&lt;2,"&lt; 2 Years",
tbl_HRMaster[[#This Row],[YearsAtCompany]]&lt;5,"2-4 Years",
tbl_HRMaster[[#This Row],[YearsAtCompany]]&lt;10,"5-9 Years",
TRUE,"10+ Years"
)</f>
        <v>10+ Years</v>
      </c>
      <c r="AE4324" s="5">
        <f>IF(tbl_HRMaster[[#This Row],[Attrition]]="Yes",1,0)</f>
        <v>0</v>
      </c>
    </row>
    <row r="4325" spans="1:31" x14ac:dyDescent="0.25">
      <c r="A4325">
        <v>39</v>
      </c>
      <c r="B4325" t="s">
        <v>21</v>
      </c>
      <c r="C4325" t="s">
        <v>29</v>
      </c>
      <c r="D4325" t="s">
        <v>30</v>
      </c>
      <c r="E4325">
        <v>19</v>
      </c>
      <c r="F4325">
        <v>4</v>
      </c>
      <c r="G4325" t="s">
        <v>38</v>
      </c>
      <c r="H4325">
        <v>69</v>
      </c>
      <c r="I4325" t="s">
        <v>25</v>
      </c>
      <c r="J4325">
        <v>1</v>
      </c>
      <c r="K4325" t="s">
        <v>31</v>
      </c>
      <c r="L4325" t="s">
        <v>27</v>
      </c>
      <c r="M4325">
        <v>20620</v>
      </c>
      <c r="N4325">
        <v>1</v>
      </c>
      <c r="O4325">
        <v>13</v>
      </c>
      <c r="P4325">
        <v>0</v>
      </c>
      <c r="Q4325">
        <v>21</v>
      </c>
      <c r="R4325">
        <v>4</v>
      </c>
      <c r="S4325">
        <v>21</v>
      </c>
      <c r="T4325">
        <v>13</v>
      </c>
      <c r="U4325">
        <v>3</v>
      </c>
      <c r="V4325">
        <f>COUNTIF(tbl_HRMaster[EmployeeID],tbl_HRMaster[[#This Row],[EmployeeID]])</f>
        <v>1</v>
      </c>
      <c r="W4325">
        <f>IFERROR(INDEX(tbl_EmployeeSurvey[EnvironmentSatisfaction],MATCH(tbl_HRMaster[[#This Row],[EmployeeID]],tbl_EmployeeSurvey[EmployeeID],0)),"Not Found")</f>
        <v>3</v>
      </c>
      <c r="X4325">
        <f>IFERROR(INDEX(tbl_EmployeeSurvey[JobSatisfaction],MATCH(tbl_HRMaster[[#This Row],[EmployeeID]],tbl_EmployeeSurvey[EmployeeID],0)),"Not Found")</f>
        <v>4</v>
      </c>
      <c r="Y4325" s="5">
        <f>IFERROR(INDEX(tbl_EmployeeSurvey[WorkLifeBalance],MATCH(tbl_HRMaster[[#This Row],[EmployeeID]],tbl_EmployeeSurvey[EmployeeID],0)),"Not Found")</f>
        <v>3</v>
      </c>
      <c r="Z4325" s="5">
        <f>IFERROR(VLOOKUP(tbl_HRMaster[[#This Row],[EmployeeID]],tbl_ManagerSurvey[[EmployeeID]:[PerformanceRating]],2,FALSE),"Not Found")</f>
        <v>3</v>
      </c>
      <c r="AA4325" s="5">
        <f>IFERROR(VLOOKUP(tbl_HRMaster[[#This Row],[EmployeeID]],tbl_ManagerSurvey[[EmployeeID]:[PerformanceRating]],3,FALSE),"Not Found")</f>
        <v>3</v>
      </c>
      <c r="AB4325" s="5" t="str">
        <f>IF(tbl_HRMaster[[#This Row],[Attrition]]="Yes","Left","Active")</f>
        <v>Active</v>
      </c>
      <c r="AC4325" s="5" t="str">
        <f>_xlfn.IFS(tbl_HRMaster[[#This Row],[Age]]&lt;25,"Under 25",tbl_HRMaster[[#This Row],[Age]]&lt;35,"25-34",tbl_HRMaster[[#This Row],[Age]]&lt;45,"35-44",tbl_HRMaster[[#This Row],[Age]]&lt;55,"45-54",TRUE,"Above 54")</f>
        <v>35-44</v>
      </c>
      <c r="AD4325" s="5" t="str">
        <f>_xlfn.IFS(
tbl_HRMaster[[#This Row],[YearsAtCompany]]&lt;2,"&lt; 2 Years",
tbl_HRMaster[[#This Row],[YearsAtCompany]]&lt;5,"2-4 Years",
tbl_HRMaster[[#This Row],[YearsAtCompany]]&lt;10,"5-9 Years",
TRUE,"10+ Years"
)</f>
        <v>10+ Years</v>
      </c>
      <c r="AE4325" s="5">
        <f>IF(tbl_HRMaster[[#This Row],[Attrition]]="Yes",1,0)</f>
        <v>0</v>
      </c>
    </row>
    <row r="4326" spans="1:31" x14ac:dyDescent="0.25">
      <c r="A4326">
        <v>39</v>
      </c>
      <c r="B4326" t="s">
        <v>21</v>
      </c>
      <c r="C4326" t="s">
        <v>29</v>
      </c>
      <c r="D4326" t="s">
        <v>30</v>
      </c>
      <c r="E4326">
        <v>19</v>
      </c>
      <c r="F4326">
        <v>4</v>
      </c>
      <c r="G4326" t="s">
        <v>38</v>
      </c>
      <c r="H4326">
        <v>1539</v>
      </c>
      <c r="I4326" t="s">
        <v>25</v>
      </c>
      <c r="J4326">
        <v>1</v>
      </c>
      <c r="K4326" t="s">
        <v>31</v>
      </c>
      <c r="L4326" t="s">
        <v>27</v>
      </c>
      <c r="M4326">
        <v>20620</v>
      </c>
      <c r="N4326">
        <v>1</v>
      </c>
      <c r="O4326">
        <v>13</v>
      </c>
      <c r="P4326">
        <v>0</v>
      </c>
      <c r="Q4326">
        <v>21</v>
      </c>
      <c r="R4326">
        <v>4</v>
      </c>
      <c r="S4326">
        <v>21</v>
      </c>
      <c r="T4326">
        <v>13</v>
      </c>
      <c r="U4326">
        <v>3</v>
      </c>
      <c r="V4326">
        <f>COUNTIF(tbl_HRMaster[EmployeeID],tbl_HRMaster[[#This Row],[EmployeeID]])</f>
        <v>1</v>
      </c>
      <c r="W4326">
        <f>IFERROR(INDEX(tbl_EmployeeSurvey[EnvironmentSatisfaction],MATCH(tbl_HRMaster[[#This Row],[EmployeeID]],tbl_EmployeeSurvey[EmployeeID],0)),"Not Found")</f>
        <v>3</v>
      </c>
      <c r="X4326">
        <f>IFERROR(INDEX(tbl_EmployeeSurvey[JobSatisfaction],MATCH(tbl_HRMaster[[#This Row],[EmployeeID]],tbl_EmployeeSurvey[EmployeeID],0)),"Not Found")</f>
        <v>4</v>
      </c>
      <c r="Y4326" s="5">
        <f>IFERROR(INDEX(tbl_EmployeeSurvey[WorkLifeBalance],MATCH(tbl_HRMaster[[#This Row],[EmployeeID]],tbl_EmployeeSurvey[EmployeeID],0)),"Not Found")</f>
        <v>3</v>
      </c>
      <c r="Z4326" s="5">
        <f>IFERROR(VLOOKUP(tbl_HRMaster[[#This Row],[EmployeeID]],tbl_ManagerSurvey[[EmployeeID]:[PerformanceRating]],2,FALSE),"Not Found")</f>
        <v>3</v>
      </c>
      <c r="AA4326" s="5">
        <f>IFERROR(VLOOKUP(tbl_HRMaster[[#This Row],[EmployeeID]],tbl_ManagerSurvey[[EmployeeID]:[PerformanceRating]],3,FALSE),"Not Found")</f>
        <v>3</v>
      </c>
      <c r="AB4326" s="5" t="str">
        <f>IF(tbl_HRMaster[[#This Row],[Attrition]]="Yes","Left","Active")</f>
        <v>Active</v>
      </c>
      <c r="AC4326" s="5" t="str">
        <f>_xlfn.IFS(tbl_HRMaster[[#This Row],[Age]]&lt;25,"Under 25",tbl_HRMaster[[#This Row],[Age]]&lt;35,"25-34",tbl_HRMaster[[#This Row],[Age]]&lt;45,"35-44",tbl_HRMaster[[#This Row],[Age]]&lt;55,"45-54",TRUE,"Above 54")</f>
        <v>35-44</v>
      </c>
      <c r="AD4326" s="5" t="str">
        <f>_xlfn.IFS(
tbl_HRMaster[[#This Row],[YearsAtCompany]]&lt;2,"&lt; 2 Years",
tbl_HRMaster[[#This Row],[YearsAtCompany]]&lt;5,"2-4 Years",
tbl_HRMaster[[#This Row],[YearsAtCompany]]&lt;10,"5-9 Years",
TRUE,"10+ Years"
)</f>
        <v>10+ Years</v>
      </c>
      <c r="AE4326" s="5">
        <f>IF(tbl_HRMaster[[#This Row],[Attrition]]="Yes",1,0)</f>
        <v>0</v>
      </c>
    </row>
    <row r="4327" spans="1:31" x14ac:dyDescent="0.25">
      <c r="A4327">
        <v>39</v>
      </c>
      <c r="B4327" t="s">
        <v>21</v>
      </c>
      <c r="C4327" t="s">
        <v>29</v>
      </c>
      <c r="D4327" t="s">
        <v>30</v>
      </c>
      <c r="E4327">
        <v>19</v>
      </c>
      <c r="F4327">
        <v>4</v>
      </c>
      <c r="G4327" t="s">
        <v>38</v>
      </c>
      <c r="H4327">
        <v>3009</v>
      </c>
      <c r="I4327" t="s">
        <v>25</v>
      </c>
      <c r="J4327">
        <v>1</v>
      </c>
      <c r="K4327" t="s">
        <v>31</v>
      </c>
      <c r="L4327" t="s">
        <v>27</v>
      </c>
      <c r="M4327">
        <v>20620</v>
      </c>
      <c r="N4327">
        <v>1</v>
      </c>
      <c r="O4327">
        <v>13</v>
      </c>
      <c r="P4327">
        <v>0</v>
      </c>
      <c r="Q4327">
        <v>21</v>
      </c>
      <c r="R4327">
        <v>4</v>
      </c>
      <c r="S4327">
        <v>21</v>
      </c>
      <c r="T4327">
        <v>13</v>
      </c>
      <c r="U4327">
        <v>3</v>
      </c>
      <c r="V4327">
        <f>COUNTIF(tbl_HRMaster[EmployeeID],tbl_HRMaster[[#This Row],[EmployeeID]])</f>
        <v>1</v>
      </c>
      <c r="W4327">
        <f>IFERROR(INDEX(tbl_EmployeeSurvey[EnvironmentSatisfaction],MATCH(tbl_HRMaster[[#This Row],[EmployeeID]],tbl_EmployeeSurvey[EmployeeID],0)),"Not Found")</f>
        <v>3</v>
      </c>
      <c r="X4327">
        <f>IFERROR(INDEX(tbl_EmployeeSurvey[JobSatisfaction],MATCH(tbl_HRMaster[[#This Row],[EmployeeID]],tbl_EmployeeSurvey[EmployeeID],0)),"Not Found")</f>
        <v>4</v>
      </c>
      <c r="Y4327" s="5">
        <f>IFERROR(INDEX(tbl_EmployeeSurvey[WorkLifeBalance],MATCH(tbl_HRMaster[[#This Row],[EmployeeID]],tbl_EmployeeSurvey[EmployeeID],0)),"Not Found")</f>
        <v>3</v>
      </c>
      <c r="Z4327" s="5">
        <f>IFERROR(VLOOKUP(tbl_HRMaster[[#This Row],[EmployeeID]],tbl_ManagerSurvey[[EmployeeID]:[PerformanceRating]],2,FALSE),"Not Found")</f>
        <v>3</v>
      </c>
      <c r="AA4327" s="5">
        <f>IFERROR(VLOOKUP(tbl_HRMaster[[#This Row],[EmployeeID]],tbl_ManagerSurvey[[EmployeeID]:[PerformanceRating]],3,FALSE),"Not Found")</f>
        <v>3</v>
      </c>
      <c r="AB4327" s="5" t="str">
        <f>IF(tbl_HRMaster[[#This Row],[Attrition]]="Yes","Left","Active")</f>
        <v>Active</v>
      </c>
      <c r="AC4327" s="5" t="str">
        <f>_xlfn.IFS(tbl_HRMaster[[#This Row],[Age]]&lt;25,"Under 25",tbl_HRMaster[[#This Row],[Age]]&lt;35,"25-34",tbl_HRMaster[[#This Row],[Age]]&lt;45,"35-44",tbl_HRMaster[[#This Row],[Age]]&lt;55,"45-54",TRUE,"Above 54")</f>
        <v>35-44</v>
      </c>
      <c r="AD4327" s="5" t="str">
        <f>_xlfn.IFS(
tbl_HRMaster[[#This Row],[YearsAtCompany]]&lt;2,"&lt; 2 Years",
tbl_HRMaster[[#This Row],[YearsAtCompany]]&lt;5,"2-4 Years",
tbl_HRMaster[[#This Row],[YearsAtCompany]]&lt;10,"5-9 Years",
TRUE,"10+ Years"
)</f>
        <v>10+ Years</v>
      </c>
      <c r="AE4327" s="5">
        <f>IF(tbl_HRMaster[[#This Row],[Attrition]]="Yes",1,0)</f>
        <v>0</v>
      </c>
    </row>
    <row r="4328" spans="1:31" x14ac:dyDescent="0.25">
      <c r="A4328">
        <v>42</v>
      </c>
      <c r="B4328" t="s">
        <v>28</v>
      </c>
      <c r="C4328" t="s">
        <v>29</v>
      </c>
      <c r="D4328" t="s">
        <v>23</v>
      </c>
      <c r="E4328">
        <v>2</v>
      </c>
      <c r="F4328">
        <v>4</v>
      </c>
      <c r="G4328" t="s">
        <v>24</v>
      </c>
      <c r="H4328">
        <v>581</v>
      </c>
      <c r="I4328" t="s">
        <v>34</v>
      </c>
      <c r="J4328">
        <v>1</v>
      </c>
      <c r="K4328" t="s">
        <v>40</v>
      </c>
      <c r="L4328" t="s">
        <v>32</v>
      </c>
      <c r="M4328">
        <v>22850</v>
      </c>
      <c r="N4328">
        <v>0</v>
      </c>
      <c r="O4328">
        <v>16</v>
      </c>
      <c r="P4328">
        <v>0</v>
      </c>
      <c r="Q4328">
        <v>22</v>
      </c>
      <c r="R4328">
        <v>3</v>
      </c>
      <c r="S4328">
        <v>21</v>
      </c>
      <c r="T4328">
        <v>13</v>
      </c>
      <c r="U4328">
        <v>14</v>
      </c>
      <c r="V4328">
        <f>COUNTIF(tbl_HRMaster[EmployeeID],tbl_HRMaster[[#This Row],[EmployeeID]])</f>
        <v>1</v>
      </c>
      <c r="W4328">
        <f>IFERROR(INDEX(tbl_EmployeeSurvey[EnvironmentSatisfaction],MATCH(tbl_HRMaster[[#This Row],[EmployeeID]],tbl_EmployeeSurvey[EmployeeID],0)),"Not Found")</f>
        <v>3</v>
      </c>
      <c r="X4328">
        <f>IFERROR(INDEX(tbl_EmployeeSurvey[JobSatisfaction],MATCH(tbl_HRMaster[[#This Row],[EmployeeID]],tbl_EmployeeSurvey[EmployeeID],0)),"Not Found")</f>
        <v>1</v>
      </c>
      <c r="Y4328" s="5">
        <f>IFERROR(INDEX(tbl_EmployeeSurvey[WorkLifeBalance],MATCH(tbl_HRMaster[[#This Row],[EmployeeID]],tbl_EmployeeSurvey[EmployeeID],0)),"Not Found")</f>
        <v>2</v>
      </c>
      <c r="Z4328" s="5">
        <f>IFERROR(VLOOKUP(tbl_HRMaster[[#This Row],[EmployeeID]],tbl_ManagerSurvey[[EmployeeID]:[PerformanceRating]],2,FALSE),"Not Found")</f>
        <v>1</v>
      </c>
      <c r="AA4328" s="5">
        <f>IFERROR(VLOOKUP(tbl_HRMaster[[#This Row],[EmployeeID]],tbl_ManagerSurvey[[EmployeeID]:[PerformanceRating]],3,FALSE),"Not Found")</f>
        <v>3</v>
      </c>
      <c r="AB4328" s="5" t="str">
        <f>IF(tbl_HRMaster[[#This Row],[Attrition]]="Yes","Left","Active")</f>
        <v>Left</v>
      </c>
      <c r="AC4328" s="5" t="str">
        <f>_xlfn.IFS(tbl_HRMaster[[#This Row],[Age]]&lt;25,"Under 25",tbl_HRMaster[[#This Row],[Age]]&lt;35,"25-34",tbl_HRMaster[[#This Row],[Age]]&lt;45,"35-44",tbl_HRMaster[[#This Row],[Age]]&lt;55,"45-54",TRUE,"Above 54")</f>
        <v>35-44</v>
      </c>
      <c r="AD4328" s="5" t="str">
        <f>_xlfn.IFS(
tbl_HRMaster[[#This Row],[YearsAtCompany]]&lt;2,"&lt; 2 Years",
tbl_HRMaster[[#This Row],[YearsAtCompany]]&lt;5,"2-4 Years",
tbl_HRMaster[[#This Row],[YearsAtCompany]]&lt;10,"5-9 Years",
TRUE,"10+ Years"
)</f>
        <v>10+ Years</v>
      </c>
      <c r="AE4328" s="5">
        <f>IF(tbl_HRMaster[[#This Row],[Attrition]]="Yes",1,0)</f>
        <v>1</v>
      </c>
    </row>
    <row r="4329" spans="1:31" x14ac:dyDescent="0.25">
      <c r="A4329">
        <v>42</v>
      </c>
      <c r="B4329" t="s">
        <v>28</v>
      </c>
      <c r="C4329" t="s">
        <v>29</v>
      </c>
      <c r="D4329" t="s">
        <v>23</v>
      </c>
      <c r="E4329">
        <v>2</v>
      </c>
      <c r="F4329">
        <v>4</v>
      </c>
      <c r="G4329" t="s">
        <v>24</v>
      </c>
      <c r="H4329">
        <v>2051</v>
      </c>
      <c r="I4329" t="s">
        <v>34</v>
      </c>
      <c r="J4329">
        <v>1</v>
      </c>
      <c r="K4329" t="s">
        <v>40</v>
      </c>
      <c r="L4329" t="s">
        <v>32</v>
      </c>
      <c r="M4329">
        <v>22850</v>
      </c>
      <c r="N4329">
        <v>0</v>
      </c>
      <c r="O4329">
        <v>16</v>
      </c>
      <c r="P4329">
        <v>0</v>
      </c>
      <c r="Q4329">
        <v>22</v>
      </c>
      <c r="R4329">
        <v>3</v>
      </c>
      <c r="S4329">
        <v>21</v>
      </c>
      <c r="T4329">
        <v>13</v>
      </c>
      <c r="U4329">
        <v>14</v>
      </c>
      <c r="V4329">
        <f>COUNTIF(tbl_HRMaster[EmployeeID],tbl_HRMaster[[#This Row],[EmployeeID]])</f>
        <v>1</v>
      </c>
      <c r="W4329">
        <f>IFERROR(INDEX(tbl_EmployeeSurvey[EnvironmentSatisfaction],MATCH(tbl_HRMaster[[#This Row],[EmployeeID]],tbl_EmployeeSurvey[EmployeeID],0)),"Not Found")</f>
        <v>3</v>
      </c>
      <c r="X4329">
        <f>IFERROR(INDEX(tbl_EmployeeSurvey[JobSatisfaction],MATCH(tbl_HRMaster[[#This Row],[EmployeeID]],tbl_EmployeeSurvey[EmployeeID],0)),"Not Found")</f>
        <v>1</v>
      </c>
      <c r="Y4329" s="5">
        <f>IFERROR(INDEX(tbl_EmployeeSurvey[WorkLifeBalance],MATCH(tbl_HRMaster[[#This Row],[EmployeeID]],tbl_EmployeeSurvey[EmployeeID],0)),"Not Found")</f>
        <v>2</v>
      </c>
      <c r="Z4329" s="5">
        <f>IFERROR(VLOOKUP(tbl_HRMaster[[#This Row],[EmployeeID]],tbl_ManagerSurvey[[EmployeeID]:[PerformanceRating]],2,FALSE),"Not Found")</f>
        <v>1</v>
      </c>
      <c r="AA4329" s="5">
        <f>IFERROR(VLOOKUP(tbl_HRMaster[[#This Row],[EmployeeID]],tbl_ManagerSurvey[[EmployeeID]:[PerformanceRating]],3,FALSE),"Not Found")</f>
        <v>3</v>
      </c>
      <c r="AB4329" s="5" t="str">
        <f>IF(tbl_HRMaster[[#This Row],[Attrition]]="Yes","Left","Active")</f>
        <v>Left</v>
      </c>
      <c r="AC4329" s="5" t="str">
        <f>_xlfn.IFS(tbl_HRMaster[[#This Row],[Age]]&lt;25,"Under 25",tbl_HRMaster[[#This Row],[Age]]&lt;35,"25-34",tbl_HRMaster[[#This Row],[Age]]&lt;45,"35-44",tbl_HRMaster[[#This Row],[Age]]&lt;55,"45-54",TRUE,"Above 54")</f>
        <v>35-44</v>
      </c>
      <c r="AD4329" s="5" t="str">
        <f>_xlfn.IFS(
tbl_HRMaster[[#This Row],[YearsAtCompany]]&lt;2,"&lt; 2 Years",
tbl_HRMaster[[#This Row],[YearsAtCompany]]&lt;5,"2-4 Years",
tbl_HRMaster[[#This Row],[YearsAtCompany]]&lt;10,"5-9 Years",
TRUE,"10+ Years"
)</f>
        <v>10+ Years</v>
      </c>
      <c r="AE4329" s="5">
        <f>IF(tbl_HRMaster[[#This Row],[Attrition]]="Yes",1,0)</f>
        <v>1</v>
      </c>
    </row>
    <row r="4330" spans="1:31" x14ac:dyDescent="0.25">
      <c r="A4330">
        <v>42</v>
      </c>
      <c r="B4330" t="s">
        <v>28</v>
      </c>
      <c r="C4330" t="s">
        <v>29</v>
      </c>
      <c r="D4330" t="s">
        <v>23</v>
      </c>
      <c r="E4330">
        <v>2</v>
      </c>
      <c r="F4330">
        <v>4</v>
      </c>
      <c r="G4330" t="s">
        <v>24</v>
      </c>
      <c r="H4330">
        <v>3521</v>
      </c>
      <c r="I4330" t="s">
        <v>34</v>
      </c>
      <c r="J4330">
        <v>1</v>
      </c>
      <c r="K4330" t="s">
        <v>40</v>
      </c>
      <c r="L4330" t="s">
        <v>32</v>
      </c>
      <c r="M4330">
        <v>22850</v>
      </c>
      <c r="N4330">
        <v>0</v>
      </c>
      <c r="O4330">
        <v>16</v>
      </c>
      <c r="P4330">
        <v>0</v>
      </c>
      <c r="Q4330">
        <v>22</v>
      </c>
      <c r="R4330">
        <v>3</v>
      </c>
      <c r="S4330">
        <v>21</v>
      </c>
      <c r="T4330">
        <v>13</v>
      </c>
      <c r="U4330">
        <v>14</v>
      </c>
      <c r="V4330">
        <f>COUNTIF(tbl_HRMaster[EmployeeID],tbl_HRMaster[[#This Row],[EmployeeID]])</f>
        <v>1</v>
      </c>
      <c r="W4330">
        <f>IFERROR(INDEX(tbl_EmployeeSurvey[EnvironmentSatisfaction],MATCH(tbl_HRMaster[[#This Row],[EmployeeID]],tbl_EmployeeSurvey[EmployeeID],0)),"Not Found")</f>
        <v>3</v>
      </c>
      <c r="X4330">
        <f>IFERROR(INDEX(tbl_EmployeeSurvey[JobSatisfaction],MATCH(tbl_HRMaster[[#This Row],[EmployeeID]],tbl_EmployeeSurvey[EmployeeID],0)),"Not Found")</f>
        <v>1</v>
      </c>
      <c r="Y4330" s="5">
        <f>IFERROR(INDEX(tbl_EmployeeSurvey[WorkLifeBalance],MATCH(tbl_HRMaster[[#This Row],[EmployeeID]],tbl_EmployeeSurvey[EmployeeID],0)),"Not Found")</f>
        <v>2</v>
      </c>
      <c r="Z4330" s="5">
        <f>IFERROR(VLOOKUP(tbl_HRMaster[[#This Row],[EmployeeID]],tbl_ManagerSurvey[[EmployeeID]:[PerformanceRating]],2,FALSE),"Not Found")</f>
        <v>1</v>
      </c>
      <c r="AA4330" s="5">
        <f>IFERROR(VLOOKUP(tbl_HRMaster[[#This Row],[EmployeeID]],tbl_ManagerSurvey[[EmployeeID]:[PerformanceRating]],3,FALSE),"Not Found")</f>
        <v>3</v>
      </c>
      <c r="AB4330" s="5" t="str">
        <f>IF(tbl_HRMaster[[#This Row],[Attrition]]="Yes","Left","Active")</f>
        <v>Left</v>
      </c>
      <c r="AC4330" s="5" t="str">
        <f>_xlfn.IFS(tbl_HRMaster[[#This Row],[Age]]&lt;25,"Under 25",tbl_HRMaster[[#This Row],[Age]]&lt;35,"25-34",tbl_HRMaster[[#This Row],[Age]]&lt;45,"35-44",tbl_HRMaster[[#This Row],[Age]]&lt;55,"45-54",TRUE,"Above 54")</f>
        <v>35-44</v>
      </c>
      <c r="AD4330" s="5" t="str">
        <f>_xlfn.IFS(
tbl_HRMaster[[#This Row],[YearsAtCompany]]&lt;2,"&lt; 2 Years",
tbl_HRMaster[[#This Row],[YearsAtCompany]]&lt;5,"2-4 Years",
tbl_HRMaster[[#This Row],[YearsAtCompany]]&lt;10,"5-9 Years",
TRUE,"10+ Years"
)</f>
        <v>10+ Years</v>
      </c>
      <c r="AE4330" s="5">
        <f>IF(tbl_HRMaster[[#This Row],[Attrition]]="Yes",1,0)</f>
        <v>1</v>
      </c>
    </row>
    <row r="4331" spans="1:31" x14ac:dyDescent="0.25">
      <c r="A4331">
        <v>41</v>
      </c>
      <c r="B4331" t="s">
        <v>21</v>
      </c>
      <c r="C4331" t="s">
        <v>22</v>
      </c>
      <c r="D4331" t="s">
        <v>30</v>
      </c>
      <c r="E4331">
        <v>1</v>
      </c>
      <c r="F4331">
        <v>1</v>
      </c>
      <c r="G4331" t="s">
        <v>46</v>
      </c>
      <c r="H4331">
        <v>1038</v>
      </c>
      <c r="I4331" t="s">
        <v>34</v>
      </c>
      <c r="J4331">
        <v>3</v>
      </c>
      <c r="K4331" t="s">
        <v>40</v>
      </c>
      <c r="L4331" t="s">
        <v>41</v>
      </c>
      <c r="M4331">
        <v>25150</v>
      </c>
      <c r="N4331">
        <v>0</v>
      </c>
      <c r="O4331">
        <v>18</v>
      </c>
      <c r="P4331">
        <v>0</v>
      </c>
      <c r="Q4331">
        <v>23</v>
      </c>
      <c r="R4331">
        <v>2</v>
      </c>
      <c r="S4331">
        <v>22</v>
      </c>
      <c r="T4331">
        <v>13</v>
      </c>
      <c r="U4331">
        <v>5</v>
      </c>
      <c r="V4331">
        <f>COUNTIF(tbl_HRMaster[EmployeeID],tbl_HRMaster[[#This Row],[EmployeeID]])</f>
        <v>1</v>
      </c>
      <c r="W4331">
        <f>IFERROR(INDEX(tbl_EmployeeSurvey[EnvironmentSatisfaction],MATCH(tbl_HRMaster[[#This Row],[EmployeeID]],tbl_EmployeeSurvey[EmployeeID],0)),"Not Found")</f>
        <v>3</v>
      </c>
      <c r="X4331">
        <f>IFERROR(INDEX(tbl_EmployeeSurvey[JobSatisfaction],MATCH(tbl_HRMaster[[#This Row],[EmployeeID]],tbl_EmployeeSurvey[EmployeeID],0)),"Not Found")</f>
        <v>3</v>
      </c>
      <c r="Y4331" s="5">
        <f>IFERROR(INDEX(tbl_EmployeeSurvey[WorkLifeBalance],MATCH(tbl_HRMaster[[#This Row],[EmployeeID]],tbl_EmployeeSurvey[EmployeeID],0)),"Not Found")</f>
        <v>4</v>
      </c>
      <c r="Z4331" s="5">
        <f>IFERROR(VLOOKUP(tbl_HRMaster[[#This Row],[EmployeeID]],tbl_ManagerSurvey[[EmployeeID]:[PerformanceRating]],2,FALSE),"Not Found")</f>
        <v>2</v>
      </c>
      <c r="AA4331" s="5">
        <f>IFERROR(VLOOKUP(tbl_HRMaster[[#This Row],[EmployeeID]],tbl_ManagerSurvey[[EmployeeID]:[PerformanceRating]],3,FALSE),"Not Found")</f>
        <v>3</v>
      </c>
      <c r="AB4331" s="5" t="str">
        <f>IF(tbl_HRMaster[[#This Row],[Attrition]]="Yes","Left","Active")</f>
        <v>Active</v>
      </c>
      <c r="AC4331" s="5" t="str">
        <f>_xlfn.IFS(tbl_HRMaster[[#This Row],[Age]]&lt;25,"Under 25",tbl_HRMaster[[#This Row],[Age]]&lt;35,"25-34",tbl_HRMaster[[#This Row],[Age]]&lt;45,"35-44",tbl_HRMaster[[#This Row],[Age]]&lt;55,"45-54",TRUE,"Above 54")</f>
        <v>35-44</v>
      </c>
      <c r="AD4331" s="5" t="str">
        <f>_xlfn.IFS(
tbl_HRMaster[[#This Row],[YearsAtCompany]]&lt;2,"&lt; 2 Years",
tbl_HRMaster[[#This Row],[YearsAtCompany]]&lt;5,"2-4 Years",
tbl_HRMaster[[#This Row],[YearsAtCompany]]&lt;10,"5-9 Years",
TRUE,"10+ Years"
)</f>
        <v>10+ Years</v>
      </c>
      <c r="AE4331" s="5">
        <f>IF(tbl_HRMaster[[#This Row],[Attrition]]="Yes",1,0)</f>
        <v>0</v>
      </c>
    </row>
    <row r="4332" spans="1:31" x14ac:dyDescent="0.25">
      <c r="A4332">
        <v>41</v>
      </c>
      <c r="B4332" t="s">
        <v>21</v>
      </c>
      <c r="C4332" t="s">
        <v>22</v>
      </c>
      <c r="D4332" t="s">
        <v>30</v>
      </c>
      <c r="E4332">
        <v>1</v>
      </c>
      <c r="F4332">
        <v>1</v>
      </c>
      <c r="G4332" t="s">
        <v>46</v>
      </c>
      <c r="H4332">
        <v>2508</v>
      </c>
      <c r="I4332" t="s">
        <v>34</v>
      </c>
      <c r="J4332">
        <v>3</v>
      </c>
      <c r="K4332" t="s">
        <v>40</v>
      </c>
      <c r="L4332" t="s">
        <v>41</v>
      </c>
      <c r="M4332">
        <v>25150</v>
      </c>
      <c r="N4332">
        <v>0</v>
      </c>
      <c r="O4332">
        <v>18</v>
      </c>
      <c r="P4332">
        <v>0</v>
      </c>
      <c r="Q4332">
        <v>23</v>
      </c>
      <c r="R4332">
        <v>2</v>
      </c>
      <c r="S4332">
        <v>22</v>
      </c>
      <c r="T4332">
        <v>13</v>
      </c>
      <c r="U4332">
        <v>5</v>
      </c>
      <c r="V4332">
        <f>COUNTIF(tbl_HRMaster[EmployeeID],tbl_HRMaster[[#This Row],[EmployeeID]])</f>
        <v>1</v>
      </c>
      <c r="W4332">
        <f>IFERROR(INDEX(tbl_EmployeeSurvey[EnvironmentSatisfaction],MATCH(tbl_HRMaster[[#This Row],[EmployeeID]],tbl_EmployeeSurvey[EmployeeID],0)),"Not Found")</f>
        <v>3</v>
      </c>
      <c r="X4332">
        <f>IFERROR(INDEX(tbl_EmployeeSurvey[JobSatisfaction],MATCH(tbl_HRMaster[[#This Row],[EmployeeID]],tbl_EmployeeSurvey[EmployeeID],0)),"Not Found")</f>
        <v>3</v>
      </c>
      <c r="Y4332" s="5">
        <f>IFERROR(INDEX(tbl_EmployeeSurvey[WorkLifeBalance],MATCH(tbl_HRMaster[[#This Row],[EmployeeID]],tbl_EmployeeSurvey[EmployeeID],0)),"Not Found")</f>
        <v>4</v>
      </c>
      <c r="Z4332" s="5">
        <f>IFERROR(VLOOKUP(tbl_HRMaster[[#This Row],[EmployeeID]],tbl_ManagerSurvey[[EmployeeID]:[PerformanceRating]],2,FALSE),"Not Found")</f>
        <v>2</v>
      </c>
      <c r="AA4332" s="5">
        <f>IFERROR(VLOOKUP(tbl_HRMaster[[#This Row],[EmployeeID]],tbl_ManagerSurvey[[EmployeeID]:[PerformanceRating]],3,FALSE),"Not Found")</f>
        <v>3</v>
      </c>
      <c r="AB4332" s="5" t="str">
        <f>IF(tbl_HRMaster[[#This Row],[Attrition]]="Yes","Left","Active")</f>
        <v>Active</v>
      </c>
      <c r="AC4332" s="5" t="str">
        <f>_xlfn.IFS(tbl_HRMaster[[#This Row],[Age]]&lt;25,"Under 25",tbl_HRMaster[[#This Row],[Age]]&lt;35,"25-34",tbl_HRMaster[[#This Row],[Age]]&lt;45,"35-44",tbl_HRMaster[[#This Row],[Age]]&lt;55,"45-54",TRUE,"Above 54")</f>
        <v>35-44</v>
      </c>
      <c r="AD4332" s="5" t="str">
        <f>_xlfn.IFS(
tbl_HRMaster[[#This Row],[YearsAtCompany]]&lt;2,"&lt; 2 Years",
tbl_HRMaster[[#This Row],[YearsAtCompany]]&lt;5,"2-4 Years",
tbl_HRMaster[[#This Row],[YearsAtCompany]]&lt;10,"5-9 Years",
TRUE,"10+ Years"
)</f>
        <v>10+ Years</v>
      </c>
      <c r="AE4332" s="5">
        <f>IF(tbl_HRMaster[[#This Row],[Attrition]]="Yes",1,0)</f>
        <v>0</v>
      </c>
    </row>
    <row r="4333" spans="1:31" x14ac:dyDescent="0.25">
      <c r="A4333">
        <v>41</v>
      </c>
      <c r="B4333" t="s">
        <v>21</v>
      </c>
      <c r="C4333" t="s">
        <v>22</v>
      </c>
      <c r="D4333" t="s">
        <v>30</v>
      </c>
      <c r="E4333">
        <v>1</v>
      </c>
      <c r="F4333">
        <v>1</v>
      </c>
      <c r="G4333" t="s">
        <v>46</v>
      </c>
      <c r="H4333">
        <v>3978</v>
      </c>
      <c r="I4333" t="s">
        <v>34</v>
      </c>
      <c r="J4333">
        <v>3</v>
      </c>
      <c r="K4333" t="s">
        <v>40</v>
      </c>
      <c r="L4333" t="s">
        <v>41</v>
      </c>
      <c r="M4333">
        <v>25150</v>
      </c>
      <c r="N4333">
        <v>0</v>
      </c>
      <c r="O4333">
        <v>18</v>
      </c>
      <c r="P4333">
        <v>0</v>
      </c>
      <c r="Q4333">
        <v>23</v>
      </c>
      <c r="R4333">
        <v>2</v>
      </c>
      <c r="S4333">
        <v>22</v>
      </c>
      <c r="T4333">
        <v>13</v>
      </c>
      <c r="U4333">
        <v>5</v>
      </c>
      <c r="V4333">
        <f>COUNTIF(tbl_HRMaster[EmployeeID],tbl_HRMaster[[#This Row],[EmployeeID]])</f>
        <v>1</v>
      </c>
      <c r="W4333">
        <f>IFERROR(INDEX(tbl_EmployeeSurvey[EnvironmentSatisfaction],MATCH(tbl_HRMaster[[#This Row],[EmployeeID]],tbl_EmployeeSurvey[EmployeeID],0)),"Not Found")</f>
        <v>3</v>
      </c>
      <c r="X4333">
        <f>IFERROR(INDEX(tbl_EmployeeSurvey[JobSatisfaction],MATCH(tbl_HRMaster[[#This Row],[EmployeeID]],tbl_EmployeeSurvey[EmployeeID],0)),"Not Found")</f>
        <v>3</v>
      </c>
      <c r="Y4333" s="5">
        <f>IFERROR(INDEX(tbl_EmployeeSurvey[WorkLifeBalance],MATCH(tbl_HRMaster[[#This Row],[EmployeeID]],tbl_EmployeeSurvey[EmployeeID],0)),"Not Found")</f>
        <v>4</v>
      </c>
      <c r="Z4333" s="5">
        <f>IFERROR(VLOOKUP(tbl_HRMaster[[#This Row],[EmployeeID]],tbl_ManagerSurvey[[EmployeeID]:[PerformanceRating]],2,FALSE),"Not Found")</f>
        <v>2</v>
      </c>
      <c r="AA4333" s="5">
        <f>IFERROR(VLOOKUP(tbl_HRMaster[[#This Row],[EmployeeID]],tbl_ManagerSurvey[[EmployeeID]:[PerformanceRating]],3,FALSE),"Not Found")</f>
        <v>3</v>
      </c>
      <c r="AB4333" s="5" t="str">
        <f>IF(tbl_HRMaster[[#This Row],[Attrition]]="Yes","Left","Active")</f>
        <v>Active</v>
      </c>
      <c r="AC4333" s="5" t="str">
        <f>_xlfn.IFS(tbl_HRMaster[[#This Row],[Age]]&lt;25,"Under 25",tbl_HRMaster[[#This Row],[Age]]&lt;35,"25-34",tbl_HRMaster[[#This Row],[Age]]&lt;45,"35-44",tbl_HRMaster[[#This Row],[Age]]&lt;55,"45-54",TRUE,"Above 54")</f>
        <v>35-44</v>
      </c>
      <c r="AD4333" s="5" t="str">
        <f>_xlfn.IFS(
tbl_HRMaster[[#This Row],[YearsAtCompany]]&lt;2,"&lt; 2 Years",
tbl_HRMaster[[#This Row],[YearsAtCompany]]&lt;5,"2-4 Years",
tbl_HRMaster[[#This Row],[YearsAtCompany]]&lt;10,"5-9 Years",
TRUE,"10+ Years"
)</f>
        <v>10+ Years</v>
      </c>
      <c r="AE4333" s="5">
        <f>IF(tbl_HRMaster[[#This Row],[Attrition]]="Yes",1,0)</f>
        <v>0</v>
      </c>
    </row>
    <row r="4334" spans="1:31" x14ac:dyDescent="0.25">
      <c r="A4334">
        <v>42</v>
      </c>
      <c r="B4334" t="s">
        <v>21</v>
      </c>
      <c r="C4334" t="s">
        <v>22</v>
      </c>
      <c r="D4334" t="s">
        <v>30</v>
      </c>
      <c r="E4334">
        <v>11</v>
      </c>
      <c r="F4334">
        <v>1</v>
      </c>
      <c r="G4334" t="s">
        <v>24</v>
      </c>
      <c r="H4334">
        <v>542</v>
      </c>
      <c r="I4334" t="s">
        <v>34</v>
      </c>
      <c r="J4334">
        <v>4</v>
      </c>
      <c r="K4334" t="s">
        <v>31</v>
      </c>
      <c r="L4334" t="s">
        <v>27</v>
      </c>
      <c r="M4334">
        <v>60320</v>
      </c>
      <c r="N4334">
        <v>0</v>
      </c>
      <c r="O4334">
        <v>14</v>
      </c>
      <c r="P4334">
        <v>0</v>
      </c>
      <c r="Q4334">
        <v>23</v>
      </c>
      <c r="R4334">
        <v>2</v>
      </c>
      <c r="S4334">
        <v>22</v>
      </c>
      <c r="T4334">
        <v>13</v>
      </c>
      <c r="U4334">
        <v>7</v>
      </c>
      <c r="V4334">
        <f>COUNTIF(tbl_HRMaster[EmployeeID],tbl_HRMaster[[#This Row],[EmployeeID]])</f>
        <v>1</v>
      </c>
      <c r="W4334">
        <f>IFERROR(INDEX(tbl_EmployeeSurvey[EnvironmentSatisfaction],MATCH(tbl_HRMaster[[#This Row],[EmployeeID]],tbl_EmployeeSurvey[EmployeeID],0)),"Not Found")</f>
        <v>4</v>
      </c>
      <c r="X4334">
        <f>IFERROR(INDEX(tbl_EmployeeSurvey[JobSatisfaction],MATCH(tbl_HRMaster[[#This Row],[EmployeeID]],tbl_EmployeeSurvey[EmployeeID],0)),"Not Found")</f>
        <v>1</v>
      </c>
      <c r="Y4334" s="5">
        <f>IFERROR(INDEX(tbl_EmployeeSurvey[WorkLifeBalance],MATCH(tbl_HRMaster[[#This Row],[EmployeeID]],tbl_EmployeeSurvey[EmployeeID],0)),"Not Found")</f>
        <v>3</v>
      </c>
      <c r="Z4334" s="5">
        <f>IFERROR(VLOOKUP(tbl_HRMaster[[#This Row],[EmployeeID]],tbl_ManagerSurvey[[EmployeeID]:[PerformanceRating]],2,FALSE),"Not Found")</f>
        <v>2</v>
      </c>
      <c r="AA4334" s="5">
        <f>IFERROR(VLOOKUP(tbl_HRMaster[[#This Row],[EmployeeID]],tbl_ManagerSurvey[[EmployeeID]:[PerformanceRating]],3,FALSE),"Not Found")</f>
        <v>3</v>
      </c>
      <c r="AB4334" s="5" t="str">
        <f>IF(tbl_HRMaster[[#This Row],[Attrition]]="Yes","Left","Active")</f>
        <v>Active</v>
      </c>
      <c r="AC4334" s="5" t="str">
        <f>_xlfn.IFS(tbl_HRMaster[[#This Row],[Age]]&lt;25,"Under 25",tbl_HRMaster[[#This Row],[Age]]&lt;35,"25-34",tbl_HRMaster[[#This Row],[Age]]&lt;45,"35-44",tbl_HRMaster[[#This Row],[Age]]&lt;55,"45-54",TRUE,"Above 54")</f>
        <v>35-44</v>
      </c>
      <c r="AD4334" s="5" t="str">
        <f>_xlfn.IFS(
tbl_HRMaster[[#This Row],[YearsAtCompany]]&lt;2,"&lt; 2 Years",
tbl_HRMaster[[#This Row],[YearsAtCompany]]&lt;5,"2-4 Years",
tbl_HRMaster[[#This Row],[YearsAtCompany]]&lt;10,"5-9 Years",
TRUE,"10+ Years"
)</f>
        <v>10+ Years</v>
      </c>
      <c r="AE4334" s="5">
        <f>IF(tbl_HRMaster[[#This Row],[Attrition]]="Yes",1,0)</f>
        <v>0</v>
      </c>
    </row>
    <row r="4335" spans="1:31" x14ac:dyDescent="0.25">
      <c r="A4335">
        <v>42</v>
      </c>
      <c r="B4335" t="s">
        <v>21</v>
      </c>
      <c r="C4335" t="s">
        <v>22</v>
      </c>
      <c r="D4335" t="s">
        <v>30</v>
      </c>
      <c r="E4335">
        <v>11</v>
      </c>
      <c r="F4335">
        <v>1</v>
      </c>
      <c r="G4335" t="s">
        <v>24</v>
      </c>
      <c r="H4335">
        <v>2012</v>
      </c>
      <c r="I4335" t="s">
        <v>34</v>
      </c>
      <c r="J4335">
        <v>4</v>
      </c>
      <c r="K4335" t="s">
        <v>31</v>
      </c>
      <c r="L4335" t="s">
        <v>27</v>
      </c>
      <c r="M4335">
        <v>60320</v>
      </c>
      <c r="N4335">
        <v>0</v>
      </c>
      <c r="O4335">
        <v>14</v>
      </c>
      <c r="P4335">
        <v>0</v>
      </c>
      <c r="Q4335">
        <v>23</v>
      </c>
      <c r="R4335">
        <v>2</v>
      </c>
      <c r="S4335">
        <v>22</v>
      </c>
      <c r="T4335">
        <v>13</v>
      </c>
      <c r="U4335">
        <v>7</v>
      </c>
      <c r="V4335">
        <f>COUNTIF(tbl_HRMaster[EmployeeID],tbl_HRMaster[[#This Row],[EmployeeID]])</f>
        <v>1</v>
      </c>
      <c r="W4335">
        <f>IFERROR(INDEX(tbl_EmployeeSurvey[EnvironmentSatisfaction],MATCH(tbl_HRMaster[[#This Row],[EmployeeID]],tbl_EmployeeSurvey[EmployeeID],0)),"Not Found")</f>
        <v>4</v>
      </c>
      <c r="X4335">
        <f>IFERROR(INDEX(tbl_EmployeeSurvey[JobSatisfaction],MATCH(tbl_HRMaster[[#This Row],[EmployeeID]],tbl_EmployeeSurvey[EmployeeID],0)),"Not Found")</f>
        <v>1</v>
      </c>
      <c r="Y4335" s="5">
        <f>IFERROR(INDEX(tbl_EmployeeSurvey[WorkLifeBalance],MATCH(tbl_HRMaster[[#This Row],[EmployeeID]],tbl_EmployeeSurvey[EmployeeID],0)),"Not Found")</f>
        <v>3</v>
      </c>
      <c r="Z4335" s="5">
        <f>IFERROR(VLOOKUP(tbl_HRMaster[[#This Row],[EmployeeID]],tbl_ManagerSurvey[[EmployeeID]:[PerformanceRating]],2,FALSE),"Not Found")</f>
        <v>2</v>
      </c>
      <c r="AA4335" s="5">
        <f>IFERROR(VLOOKUP(tbl_HRMaster[[#This Row],[EmployeeID]],tbl_ManagerSurvey[[EmployeeID]:[PerformanceRating]],3,FALSE),"Not Found")</f>
        <v>3</v>
      </c>
      <c r="AB4335" s="5" t="str">
        <f>IF(tbl_HRMaster[[#This Row],[Attrition]]="Yes","Left","Active")</f>
        <v>Active</v>
      </c>
      <c r="AC4335" s="5" t="str">
        <f>_xlfn.IFS(tbl_HRMaster[[#This Row],[Age]]&lt;25,"Under 25",tbl_HRMaster[[#This Row],[Age]]&lt;35,"25-34",tbl_HRMaster[[#This Row],[Age]]&lt;45,"35-44",tbl_HRMaster[[#This Row],[Age]]&lt;55,"45-54",TRUE,"Above 54")</f>
        <v>35-44</v>
      </c>
      <c r="AD4335" s="5" t="str">
        <f>_xlfn.IFS(
tbl_HRMaster[[#This Row],[YearsAtCompany]]&lt;2,"&lt; 2 Years",
tbl_HRMaster[[#This Row],[YearsAtCompany]]&lt;5,"2-4 Years",
tbl_HRMaster[[#This Row],[YearsAtCompany]]&lt;10,"5-9 Years",
TRUE,"10+ Years"
)</f>
        <v>10+ Years</v>
      </c>
      <c r="AE4335" s="5">
        <f>IF(tbl_HRMaster[[#This Row],[Attrition]]="Yes",1,0)</f>
        <v>0</v>
      </c>
    </row>
    <row r="4336" spans="1:31" x14ac:dyDescent="0.25">
      <c r="A4336">
        <v>42</v>
      </c>
      <c r="B4336" t="s">
        <v>21</v>
      </c>
      <c r="C4336" t="s">
        <v>22</v>
      </c>
      <c r="D4336" t="s">
        <v>30</v>
      </c>
      <c r="E4336">
        <v>11</v>
      </c>
      <c r="F4336">
        <v>1</v>
      </c>
      <c r="G4336" t="s">
        <v>24</v>
      </c>
      <c r="H4336">
        <v>3482</v>
      </c>
      <c r="I4336" t="s">
        <v>34</v>
      </c>
      <c r="J4336">
        <v>4</v>
      </c>
      <c r="K4336" t="s">
        <v>31</v>
      </c>
      <c r="L4336" t="s">
        <v>27</v>
      </c>
      <c r="M4336">
        <v>60320</v>
      </c>
      <c r="N4336">
        <v>0</v>
      </c>
      <c r="O4336">
        <v>14</v>
      </c>
      <c r="P4336">
        <v>0</v>
      </c>
      <c r="Q4336">
        <v>23</v>
      </c>
      <c r="R4336">
        <v>2</v>
      </c>
      <c r="S4336">
        <v>22</v>
      </c>
      <c r="T4336">
        <v>13</v>
      </c>
      <c r="U4336">
        <v>7</v>
      </c>
      <c r="V4336">
        <f>COUNTIF(tbl_HRMaster[EmployeeID],tbl_HRMaster[[#This Row],[EmployeeID]])</f>
        <v>1</v>
      </c>
      <c r="W4336">
        <f>IFERROR(INDEX(tbl_EmployeeSurvey[EnvironmentSatisfaction],MATCH(tbl_HRMaster[[#This Row],[EmployeeID]],tbl_EmployeeSurvey[EmployeeID],0)),"Not Found")</f>
        <v>4</v>
      </c>
      <c r="X4336">
        <f>IFERROR(INDEX(tbl_EmployeeSurvey[JobSatisfaction],MATCH(tbl_HRMaster[[#This Row],[EmployeeID]],tbl_EmployeeSurvey[EmployeeID],0)),"Not Found")</f>
        <v>1</v>
      </c>
      <c r="Y4336" s="5">
        <f>IFERROR(INDEX(tbl_EmployeeSurvey[WorkLifeBalance],MATCH(tbl_HRMaster[[#This Row],[EmployeeID]],tbl_EmployeeSurvey[EmployeeID],0)),"Not Found")</f>
        <v>3</v>
      </c>
      <c r="Z4336" s="5">
        <f>IFERROR(VLOOKUP(tbl_HRMaster[[#This Row],[EmployeeID]],tbl_ManagerSurvey[[EmployeeID]:[PerformanceRating]],2,FALSE),"Not Found")</f>
        <v>2</v>
      </c>
      <c r="AA4336" s="5">
        <f>IFERROR(VLOOKUP(tbl_HRMaster[[#This Row],[EmployeeID]],tbl_ManagerSurvey[[EmployeeID]:[PerformanceRating]],3,FALSE),"Not Found")</f>
        <v>3</v>
      </c>
      <c r="AB4336" s="5" t="str">
        <f>IF(tbl_HRMaster[[#This Row],[Attrition]]="Yes","Left","Active")</f>
        <v>Active</v>
      </c>
      <c r="AC4336" s="5" t="str">
        <f>_xlfn.IFS(tbl_HRMaster[[#This Row],[Age]]&lt;25,"Under 25",tbl_HRMaster[[#This Row],[Age]]&lt;35,"25-34",tbl_HRMaster[[#This Row],[Age]]&lt;45,"35-44",tbl_HRMaster[[#This Row],[Age]]&lt;55,"45-54",TRUE,"Above 54")</f>
        <v>35-44</v>
      </c>
      <c r="AD4336" s="5" t="str">
        <f>_xlfn.IFS(
tbl_HRMaster[[#This Row],[YearsAtCompany]]&lt;2,"&lt; 2 Years",
tbl_HRMaster[[#This Row],[YearsAtCompany]]&lt;5,"2-4 Years",
tbl_HRMaster[[#This Row],[YearsAtCompany]]&lt;10,"5-9 Years",
TRUE,"10+ Years"
)</f>
        <v>10+ Years</v>
      </c>
      <c r="AE4336" s="5">
        <f>IF(tbl_HRMaster[[#This Row],[Attrition]]="Yes",1,0)</f>
        <v>0</v>
      </c>
    </row>
    <row r="4337" spans="1:31" x14ac:dyDescent="0.25">
      <c r="A4337">
        <v>50</v>
      </c>
      <c r="B4337" t="s">
        <v>21</v>
      </c>
      <c r="C4337" t="s">
        <v>22</v>
      </c>
      <c r="D4337" t="s">
        <v>23</v>
      </c>
      <c r="E4337">
        <v>2</v>
      </c>
      <c r="F4337">
        <v>4</v>
      </c>
      <c r="G4337" t="s">
        <v>45</v>
      </c>
      <c r="H4337">
        <v>1275</v>
      </c>
      <c r="I4337" t="s">
        <v>25</v>
      </c>
      <c r="J4337">
        <v>4</v>
      </c>
      <c r="K4337" t="s">
        <v>31</v>
      </c>
      <c r="L4337" t="s">
        <v>41</v>
      </c>
      <c r="M4337">
        <v>83760</v>
      </c>
      <c r="N4337">
        <v>5</v>
      </c>
      <c r="O4337">
        <v>14</v>
      </c>
      <c r="P4337">
        <v>3</v>
      </c>
      <c r="Q4337">
        <v>29</v>
      </c>
      <c r="R4337">
        <v>2</v>
      </c>
      <c r="S4337">
        <v>27</v>
      </c>
      <c r="T4337">
        <v>13</v>
      </c>
      <c r="U4337">
        <v>8</v>
      </c>
      <c r="V4337">
        <f>COUNTIF(tbl_HRMaster[EmployeeID],tbl_HRMaster[[#This Row],[EmployeeID]])</f>
        <v>1</v>
      </c>
      <c r="W4337">
        <f>IFERROR(INDEX(tbl_EmployeeSurvey[EnvironmentSatisfaction],MATCH(tbl_HRMaster[[#This Row],[EmployeeID]],tbl_EmployeeSurvey[EmployeeID],0)),"Not Found")</f>
        <v>2</v>
      </c>
      <c r="X4337">
        <f>IFERROR(INDEX(tbl_EmployeeSurvey[JobSatisfaction],MATCH(tbl_HRMaster[[#This Row],[EmployeeID]],tbl_EmployeeSurvey[EmployeeID],0)),"Not Found")</f>
        <v>3</v>
      </c>
      <c r="Y4337" s="5">
        <f>IFERROR(INDEX(tbl_EmployeeSurvey[WorkLifeBalance],MATCH(tbl_HRMaster[[#This Row],[EmployeeID]],tbl_EmployeeSurvey[EmployeeID],0)),"Not Found")</f>
        <v>2</v>
      </c>
      <c r="Z4337" s="5">
        <f>IFERROR(VLOOKUP(tbl_HRMaster[[#This Row],[EmployeeID]],tbl_ManagerSurvey[[EmployeeID]:[PerformanceRating]],2,FALSE),"Not Found")</f>
        <v>3</v>
      </c>
      <c r="AA4337" s="5">
        <f>IFERROR(VLOOKUP(tbl_HRMaster[[#This Row],[EmployeeID]],tbl_ManagerSurvey[[EmployeeID]:[PerformanceRating]],3,FALSE),"Not Found")</f>
        <v>3</v>
      </c>
      <c r="AB4337" s="5" t="str">
        <f>IF(tbl_HRMaster[[#This Row],[Attrition]]="Yes","Left","Active")</f>
        <v>Active</v>
      </c>
      <c r="AC4337" s="5" t="str">
        <f>_xlfn.IFS(tbl_HRMaster[[#This Row],[Age]]&lt;25,"Under 25",tbl_HRMaster[[#This Row],[Age]]&lt;35,"25-34",tbl_HRMaster[[#This Row],[Age]]&lt;45,"35-44",tbl_HRMaster[[#This Row],[Age]]&lt;55,"45-54",TRUE,"Above 54")</f>
        <v>45-54</v>
      </c>
      <c r="AD4337" s="5" t="str">
        <f>_xlfn.IFS(
tbl_HRMaster[[#This Row],[YearsAtCompany]]&lt;2,"&lt; 2 Years",
tbl_HRMaster[[#This Row],[YearsAtCompany]]&lt;5,"2-4 Years",
tbl_HRMaster[[#This Row],[YearsAtCompany]]&lt;10,"5-9 Years",
TRUE,"10+ Years"
)</f>
        <v>10+ Years</v>
      </c>
      <c r="AE4337" s="5">
        <f>IF(tbl_HRMaster[[#This Row],[Attrition]]="Yes",1,0)</f>
        <v>0</v>
      </c>
    </row>
    <row r="4338" spans="1:31" x14ac:dyDescent="0.25">
      <c r="A4338">
        <v>50</v>
      </c>
      <c r="B4338" t="s">
        <v>21</v>
      </c>
      <c r="C4338" t="s">
        <v>22</v>
      </c>
      <c r="D4338" t="s">
        <v>23</v>
      </c>
      <c r="E4338">
        <v>2</v>
      </c>
      <c r="F4338">
        <v>4</v>
      </c>
      <c r="G4338" t="s">
        <v>45</v>
      </c>
      <c r="H4338">
        <v>2745</v>
      </c>
      <c r="I4338" t="s">
        <v>25</v>
      </c>
      <c r="J4338">
        <v>4</v>
      </c>
      <c r="K4338" t="s">
        <v>31</v>
      </c>
      <c r="L4338" t="s">
        <v>41</v>
      </c>
      <c r="M4338">
        <v>83760</v>
      </c>
      <c r="N4338">
        <v>5</v>
      </c>
      <c r="O4338">
        <v>14</v>
      </c>
      <c r="P4338">
        <v>3</v>
      </c>
      <c r="Q4338">
        <v>29</v>
      </c>
      <c r="R4338">
        <v>2</v>
      </c>
      <c r="S4338">
        <v>27</v>
      </c>
      <c r="T4338">
        <v>13</v>
      </c>
      <c r="U4338">
        <v>8</v>
      </c>
      <c r="V4338">
        <f>COUNTIF(tbl_HRMaster[EmployeeID],tbl_HRMaster[[#This Row],[EmployeeID]])</f>
        <v>1</v>
      </c>
      <c r="W4338">
        <f>IFERROR(INDEX(tbl_EmployeeSurvey[EnvironmentSatisfaction],MATCH(tbl_HRMaster[[#This Row],[EmployeeID]],tbl_EmployeeSurvey[EmployeeID],0)),"Not Found")</f>
        <v>2</v>
      </c>
      <c r="X4338">
        <f>IFERROR(INDEX(tbl_EmployeeSurvey[JobSatisfaction],MATCH(tbl_HRMaster[[#This Row],[EmployeeID]],tbl_EmployeeSurvey[EmployeeID],0)),"Not Found")</f>
        <v>3</v>
      </c>
      <c r="Y4338" s="5">
        <f>IFERROR(INDEX(tbl_EmployeeSurvey[WorkLifeBalance],MATCH(tbl_HRMaster[[#This Row],[EmployeeID]],tbl_EmployeeSurvey[EmployeeID],0)),"Not Found")</f>
        <v>2</v>
      </c>
      <c r="Z4338" s="5">
        <f>IFERROR(VLOOKUP(tbl_HRMaster[[#This Row],[EmployeeID]],tbl_ManagerSurvey[[EmployeeID]:[PerformanceRating]],2,FALSE),"Not Found")</f>
        <v>3</v>
      </c>
      <c r="AA4338" s="5">
        <f>IFERROR(VLOOKUP(tbl_HRMaster[[#This Row],[EmployeeID]],tbl_ManagerSurvey[[EmployeeID]:[PerformanceRating]],3,FALSE),"Not Found")</f>
        <v>3</v>
      </c>
      <c r="AB4338" s="5" t="str">
        <f>IF(tbl_HRMaster[[#This Row],[Attrition]]="Yes","Left","Active")</f>
        <v>Active</v>
      </c>
      <c r="AC4338" s="5" t="str">
        <f>_xlfn.IFS(tbl_HRMaster[[#This Row],[Age]]&lt;25,"Under 25",tbl_HRMaster[[#This Row],[Age]]&lt;35,"25-34",tbl_HRMaster[[#This Row],[Age]]&lt;45,"35-44",tbl_HRMaster[[#This Row],[Age]]&lt;55,"45-54",TRUE,"Above 54")</f>
        <v>45-54</v>
      </c>
      <c r="AD4338" s="5" t="str">
        <f>_xlfn.IFS(
tbl_HRMaster[[#This Row],[YearsAtCompany]]&lt;2,"&lt; 2 Years",
tbl_HRMaster[[#This Row],[YearsAtCompany]]&lt;5,"2-4 Years",
tbl_HRMaster[[#This Row],[YearsAtCompany]]&lt;10,"5-9 Years",
TRUE,"10+ Years"
)</f>
        <v>10+ Years</v>
      </c>
      <c r="AE4338" s="5">
        <f>IF(tbl_HRMaster[[#This Row],[Attrition]]="Yes",1,0)</f>
        <v>0</v>
      </c>
    </row>
    <row r="4339" spans="1:31" x14ac:dyDescent="0.25">
      <c r="A4339">
        <v>50</v>
      </c>
      <c r="B4339" t="s">
        <v>21</v>
      </c>
      <c r="C4339" t="s">
        <v>22</v>
      </c>
      <c r="D4339" t="s">
        <v>23</v>
      </c>
      <c r="E4339">
        <v>2</v>
      </c>
      <c r="F4339">
        <v>4</v>
      </c>
      <c r="G4339" t="s">
        <v>45</v>
      </c>
      <c r="H4339">
        <v>4215</v>
      </c>
      <c r="I4339" t="s">
        <v>25</v>
      </c>
      <c r="J4339">
        <v>4</v>
      </c>
      <c r="K4339" t="s">
        <v>31</v>
      </c>
      <c r="L4339" t="s">
        <v>41</v>
      </c>
      <c r="M4339">
        <v>83760</v>
      </c>
      <c r="N4339">
        <v>5</v>
      </c>
      <c r="O4339">
        <v>14</v>
      </c>
      <c r="P4339">
        <v>3</v>
      </c>
      <c r="Q4339">
        <v>29</v>
      </c>
      <c r="R4339">
        <v>2</v>
      </c>
      <c r="S4339">
        <v>27</v>
      </c>
      <c r="T4339">
        <v>13</v>
      </c>
      <c r="U4339">
        <v>8</v>
      </c>
      <c r="V4339">
        <f>COUNTIF(tbl_HRMaster[EmployeeID],tbl_HRMaster[[#This Row],[EmployeeID]])</f>
        <v>1</v>
      </c>
      <c r="W4339">
        <f>IFERROR(INDEX(tbl_EmployeeSurvey[EnvironmentSatisfaction],MATCH(tbl_HRMaster[[#This Row],[EmployeeID]],tbl_EmployeeSurvey[EmployeeID],0)),"Not Found")</f>
        <v>2</v>
      </c>
      <c r="X4339">
        <f>IFERROR(INDEX(tbl_EmployeeSurvey[JobSatisfaction],MATCH(tbl_HRMaster[[#This Row],[EmployeeID]],tbl_EmployeeSurvey[EmployeeID],0)),"Not Found")</f>
        <v>3</v>
      </c>
      <c r="Y4339" s="5">
        <f>IFERROR(INDEX(tbl_EmployeeSurvey[WorkLifeBalance],MATCH(tbl_HRMaster[[#This Row],[EmployeeID]],tbl_EmployeeSurvey[EmployeeID],0)),"Not Found")</f>
        <v>2</v>
      </c>
      <c r="Z4339" s="5">
        <f>IFERROR(VLOOKUP(tbl_HRMaster[[#This Row],[EmployeeID]],tbl_ManagerSurvey[[EmployeeID]:[PerformanceRating]],2,FALSE),"Not Found")</f>
        <v>3</v>
      </c>
      <c r="AA4339" s="5">
        <f>IFERROR(VLOOKUP(tbl_HRMaster[[#This Row],[EmployeeID]],tbl_ManagerSurvey[[EmployeeID]:[PerformanceRating]],3,FALSE),"Not Found")</f>
        <v>3</v>
      </c>
      <c r="AB4339" s="5" t="str">
        <f>IF(tbl_HRMaster[[#This Row],[Attrition]]="Yes","Left","Active")</f>
        <v>Active</v>
      </c>
      <c r="AC4339" s="5" t="str">
        <f>_xlfn.IFS(tbl_HRMaster[[#This Row],[Age]]&lt;25,"Under 25",tbl_HRMaster[[#This Row],[Age]]&lt;35,"25-34",tbl_HRMaster[[#This Row],[Age]]&lt;45,"35-44",tbl_HRMaster[[#This Row],[Age]]&lt;55,"45-54",TRUE,"Above 54")</f>
        <v>45-54</v>
      </c>
      <c r="AD4339" s="5" t="str">
        <f>_xlfn.IFS(
tbl_HRMaster[[#This Row],[YearsAtCompany]]&lt;2,"&lt; 2 Years",
tbl_HRMaster[[#This Row],[YearsAtCompany]]&lt;5,"2-4 Years",
tbl_HRMaster[[#This Row],[YearsAtCompany]]&lt;10,"5-9 Years",
TRUE,"10+ Years"
)</f>
        <v>10+ Years</v>
      </c>
      <c r="AE4339" s="5">
        <f>IF(tbl_HRMaster[[#This Row],[Attrition]]="Yes",1,0)</f>
        <v>0</v>
      </c>
    </row>
    <row r="4340" spans="1:31" x14ac:dyDescent="0.25">
      <c r="A4340">
        <v>58</v>
      </c>
      <c r="B4340" t="s">
        <v>28</v>
      </c>
      <c r="C4340" t="s">
        <v>22</v>
      </c>
      <c r="D4340" t="s">
        <v>30</v>
      </c>
      <c r="E4340">
        <v>24</v>
      </c>
      <c r="F4340">
        <v>3</v>
      </c>
      <c r="G4340" t="s">
        <v>33</v>
      </c>
      <c r="H4340">
        <v>338</v>
      </c>
      <c r="I4340" t="s">
        <v>25</v>
      </c>
      <c r="J4340">
        <v>2</v>
      </c>
      <c r="K4340" t="s">
        <v>31</v>
      </c>
      <c r="L4340" t="s">
        <v>32</v>
      </c>
      <c r="M4340">
        <v>43170</v>
      </c>
      <c r="N4340">
        <v>7</v>
      </c>
      <c r="O4340">
        <v>17</v>
      </c>
      <c r="P4340">
        <v>0</v>
      </c>
      <c r="Q4340">
        <v>40</v>
      </c>
      <c r="R4340">
        <v>2</v>
      </c>
      <c r="S4340">
        <v>31</v>
      </c>
      <c r="T4340">
        <v>13</v>
      </c>
      <c r="U4340">
        <v>8</v>
      </c>
      <c r="V4340">
        <f>COUNTIF(tbl_HRMaster[EmployeeID],tbl_HRMaster[[#This Row],[EmployeeID]])</f>
        <v>1</v>
      </c>
      <c r="W4340">
        <f>IFERROR(INDEX(tbl_EmployeeSurvey[EnvironmentSatisfaction],MATCH(tbl_HRMaster[[#This Row],[EmployeeID]],tbl_EmployeeSurvey[EmployeeID],0)),"Not Found")</f>
        <v>4</v>
      </c>
      <c r="X4340">
        <f>IFERROR(INDEX(tbl_EmployeeSurvey[JobSatisfaction],MATCH(tbl_HRMaster[[#This Row],[EmployeeID]],tbl_EmployeeSurvey[EmployeeID],0)),"Not Found")</f>
        <v>2</v>
      </c>
      <c r="Y4340" s="5">
        <f>IFERROR(INDEX(tbl_EmployeeSurvey[WorkLifeBalance],MATCH(tbl_HRMaster[[#This Row],[EmployeeID]],tbl_EmployeeSurvey[EmployeeID],0)),"Not Found")</f>
        <v>3</v>
      </c>
      <c r="Z4340" s="5">
        <f>IFERROR(VLOOKUP(tbl_HRMaster[[#This Row],[EmployeeID]],tbl_ManagerSurvey[[EmployeeID]:[PerformanceRating]],2,FALSE),"Not Found")</f>
        <v>3</v>
      </c>
      <c r="AA4340" s="5">
        <f>IFERROR(VLOOKUP(tbl_HRMaster[[#This Row],[EmployeeID]],tbl_ManagerSurvey[[EmployeeID]:[PerformanceRating]],3,FALSE),"Not Found")</f>
        <v>3</v>
      </c>
      <c r="AB4340" s="5" t="str">
        <f>IF(tbl_HRMaster[[#This Row],[Attrition]]="Yes","Left","Active")</f>
        <v>Left</v>
      </c>
      <c r="AC4340" s="5" t="str">
        <f>_xlfn.IFS(tbl_HRMaster[[#This Row],[Age]]&lt;25,"Under 25",tbl_HRMaster[[#This Row],[Age]]&lt;35,"25-34",tbl_HRMaster[[#This Row],[Age]]&lt;45,"35-44",tbl_HRMaster[[#This Row],[Age]]&lt;55,"45-54",TRUE,"Above 54")</f>
        <v>Above 54</v>
      </c>
      <c r="AD4340" s="5" t="str">
        <f>_xlfn.IFS(
tbl_HRMaster[[#This Row],[YearsAtCompany]]&lt;2,"&lt; 2 Years",
tbl_HRMaster[[#This Row],[YearsAtCompany]]&lt;5,"2-4 Years",
tbl_HRMaster[[#This Row],[YearsAtCompany]]&lt;10,"5-9 Years",
TRUE,"10+ Years"
)</f>
        <v>10+ Years</v>
      </c>
      <c r="AE4340" s="5">
        <f>IF(tbl_HRMaster[[#This Row],[Attrition]]="Yes",1,0)</f>
        <v>1</v>
      </c>
    </row>
    <row r="4341" spans="1:31" x14ac:dyDescent="0.25">
      <c r="A4341">
        <v>58</v>
      </c>
      <c r="B4341" t="s">
        <v>28</v>
      </c>
      <c r="C4341" t="s">
        <v>22</v>
      </c>
      <c r="D4341" t="s">
        <v>30</v>
      </c>
      <c r="E4341">
        <v>24</v>
      </c>
      <c r="F4341">
        <v>3</v>
      </c>
      <c r="G4341" t="s">
        <v>33</v>
      </c>
      <c r="H4341">
        <v>1808</v>
      </c>
      <c r="I4341" t="s">
        <v>25</v>
      </c>
      <c r="J4341">
        <v>2</v>
      </c>
      <c r="K4341" t="s">
        <v>31</v>
      </c>
      <c r="L4341" t="s">
        <v>32</v>
      </c>
      <c r="M4341">
        <v>43170</v>
      </c>
      <c r="N4341">
        <v>7</v>
      </c>
      <c r="O4341">
        <v>17</v>
      </c>
      <c r="P4341">
        <v>0</v>
      </c>
      <c r="Q4341">
        <v>40</v>
      </c>
      <c r="R4341">
        <v>2</v>
      </c>
      <c r="S4341">
        <v>31</v>
      </c>
      <c r="T4341">
        <v>13</v>
      </c>
      <c r="U4341">
        <v>8</v>
      </c>
      <c r="V4341">
        <f>COUNTIF(tbl_HRMaster[EmployeeID],tbl_HRMaster[[#This Row],[EmployeeID]])</f>
        <v>1</v>
      </c>
      <c r="W4341">
        <f>IFERROR(INDEX(tbl_EmployeeSurvey[EnvironmentSatisfaction],MATCH(tbl_HRMaster[[#This Row],[EmployeeID]],tbl_EmployeeSurvey[EmployeeID],0)),"Not Found")</f>
        <v>4</v>
      </c>
      <c r="X4341">
        <f>IFERROR(INDEX(tbl_EmployeeSurvey[JobSatisfaction],MATCH(tbl_HRMaster[[#This Row],[EmployeeID]],tbl_EmployeeSurvey[EmployeeID],0)),"Not Found")</f>
        <v>2</v>
      </c>
      <c r="Y4341" s="5">
        <f>IFERROR(INDEX(tbl_EmployeeSurvey[WorkLifeBalance],MATCH(tbl_HRMaster[[#This Row],[EmployeeID]],tbl_EmployeeSurvey[EmployeeID],0)),"Not Found")</f>
        <v>3</v>
      </c>
      <c r="Z4341" s="5">
        <f>IFERROR(VLOOKUP(tbl_HRMaster[[#This Row],[EmployeeID]],tbl_ManagerSurvey[[EmployeeID]:[PerformanceRating]],2,FALSE),"Not Found")</f>
        <v>3</v>
      </c>
      <c r="AA4341" s="5">
        <f>IFERROR(VLOOKUP(tbl_HRMaster[[#This Row],[EmployeeID]],tbl_ManagerSurvey[[EmployeeID]:[PerformanceRating]],3,FALSE),"Not Found")</f>
        <v>3</v>
      </c>
      <c r="AB4341" s="5" t="str">
        <f>IF(tbl_HRMaster[[#This Row],[Attrition]]="Yes","Left","Active")</f>
        <v>Left</v>
      </c>
      <c r="AC4341" s="5" t="str">
        <f>_xlfn.IFS(tbl_HRMaster[[#This Row],[Age]]&lt;25,"Under 25",tbl_HRMaster[[#This Row],[Age]]&lt;35,"25-34",tbl_HRMaster[[#This Row],[Age]]&lt;45,"35-44",tbl_HRMaster[[#This Row],[Age]]&lt;55,"45-54",TRUE,"Above 54")</f>
        <v>Above 54</v>
      </c>
      <c r="AD4341" s="5" t="str">
        <f>_xlfn.IFS(
tbl_HRMaster[[#This Row],[YearsAtCompany]]&lt;2,"&lt; 2 Years",
tbl_HRMaster[[#This Row],[YearsAtCompany]]&lt;5,"2-4 Years",
tbl_HRMaster[[#This Row],[YearsAtCompany]]&lt;10,"5-9 Years",
TRUE,"10+ Years"
)</f>
        <v>10+ Years</v>
      </c>
      <c r="AE4341" s="5">
        <f>IF(tbl_HRMaster[[#This Row],[Attrition]]="Yes",1,0)</f>
        <v>1</v>
      </c>
    </row>
    <row r="4342" spans="1:31" x14ac:dyDescent="0.25">
      <c r="A4342">
        <v>58</v>
      </c>
      <c r="B4342" t="s">
        <v>28</v>
      </c>
      <c r="C4342" t="s">
        <v>22</v>
      </c>
      <c r="D4342" t="s">
        <v>30</v>
      </c>
      <c r="E4342">
        <v>24</v>
      </c>
      <c r="F4342">
        <v>3</v>
      </c>
      <c r="G4342" t="s">
        <v>33</v>
      </c>
      <c r="H4342">
        <v>3278</v>
      </c>
      <c r="I4342" t="s">
        <v>25</v>
      </c>
      <c r="J4342">
        <v>2</v>
      </c>
      <c r="K4342" t="s">
        <v>31</v>
      </c>
      <c r="L4342" t="s">
        <v>32</v>
      </c>
      <c r="M4342">
        <v>43170</v>
      </c>
      <c r="N4342">
        <v>7</v>
      </c>
      <c r="O4342">
        <v>17</v>
      </c>
      <c r="P4342">
        <v>0</v>
      </c>
      <c r="Q4342">
        <v>40</v>
      </c>
      <c r="R4342">
        <v>2</v>
      </c>
      <c r="S4342">
        <v>31</v>
      </c>
      <c r="T4342">
        <v>13</v>
      </c>
      <c r="U4342">
        <v>8</v>
      </c>
      <c r="V4342">
        <f>COUNTIF(tbl_HRMaster[EmployeeID],tbl_HRMaster[[#This Row],[EmployeeID]])</f>
        <v>1</v>
      </c>
      <c r="W4342">
        <f>IFERROR(INDEX(tbl_EmployeeSurvey[EnvironmentSatisfaction],MATCH(tbl_HRMaster[[#This Row],[EmployeeID]],tbl_EmployeeSurvey[EmployeeID],0)),"Not Found")</f>
        <v>4</v>
      </c>
      <c r="X4342">
        <f>IFERROR(INDEX(tbl_EmployeeSurvey[JobSatisfaction],MATCH(tbl_HRMaster[[#This Row],[EmployeeID]],tbl_EmployeeSurvey[EmployeeID],0)),"Not Found")</f>
        <v>2</v>
      </c>
      <c r="Y4342" s="5">
        <f>IFERROR(INDEX(tbl_EmployeeSurvey[WorkLifeBalance],MATCH(tbl_HRMaster[[#This Row],[EmployeeID]],tbl_EmployeeSurvey[EmployeeID],0)),"Not Found")</f>
        <v>3</v>
      </c>
      <c r="Z4342" s="5">
        <f>IFERROR(VLOOKUP(tbl_HRMaster[[#This Row],[EmployeeID]],tbl_ManagerSurvey[[EmployeeID]:[PerformanceRating]],2,FALSE),"Not Found")</f>
        <v>3</v>
      </c>
      <c r="AA4342" s="5">
        <f>IFERROR(VLOOKUP(tbl_HRMaster[[#This Row],[EmployeeID]],tbl_ManagerSurvey[[EmployeeID]:[PerformanceRating]],3,FALSE),"Not Found")</f>
        <v>3</v>
      </c>
      <c r="AB4342" s="5" t="str">
        <f>IF(tbl_HRMaster[[#This Row],[Attrition]]="Yes","Left","Active")</f>
        <v>Left</v>
      </c>
      <c r="AC4342" s="5" t="str">
        <f>_xlfn.IFS(tbl_HRMaster[[#This Row],[Age]]&lt;25,"Under 25",tbl_HRMaster[[#This Row],[Age]]&lt;35,"25-34",tbl_HRMaster[[#This Row],[Age]]&lt;45,"35-44",tbl_HRMaster[[#This Row],[Age]]&lt;55,"45-54",TRUE,"Above 54")</f>
        <v>Above 54</v>
      </c>
      <c r="AD4342" s="5" t="str">
        <f>_xlfn.IFS(
tbl_HRMaster[[#This Row],[YearsAtCompany]]&lt;2,"&lt; 2 Years",
tbl_HRMaster[[#This Row],[YearsAtCompany]]&lt;5,"2-4 Years",
tbl_HRMaster[[#This Row],[YearsAtCompany]]&lt;10,"5-9 Years",
TRUE,"10+ Years"
)</f>
        <v>10+ Years</v>
      </c>
      <c r="AE4342" s="5">
        <f>IF(tbl_HRMaster[[#This Row],[Attrition]]="Yes",1,0)</f>
        <v>1</v>
      </c>
    </row>
    <row r="4343" spans="1:31" x14ac:dyDescent="0.25">
      <c r="A4343">
        <v>50</v>
      </c>
      <c r="B4343" t="s">
        <v>21</v>
      </c>
      <c r="C4343" t="s">
        <v>29</v>
      </c>
      <c r="D4343" t="s">
        <v>30</v>
      </c>
      <c r="E4343">
        <v>6</v>
      </c>
      <c r="F4343">
        <v>3</v>
      </c>
      <c r="G4343" t="s">
        <v>38</v>
      </c>
      <c r="H4343">
        <v>829</v>
      </c>
      <c r="I4343" t="s">
        <v>34</v>
      </c>
      <c r="J4343">
        <v>1</v>
      </c>
      <c r="K4343" t="s">
        <v>44</v>
      </c>
      <c r="L4343" t="s">
        <v>32</v>
      </c>
      <c r="M4343">
        <v>23420</v>
      </c>
      <c r="N4343">
        <v>1</v>
      </c>
      <c r="O4343">
        <v>12</v>
      </c>
      <c r="P4343">
        <v>1</v>
      </c>
      <c r="Q4343">
        <v>32</v>
      </c>
      <c r="R4343">
        <v>2</v>
      </c>
      <c r="S4343">
        <v>32</v>
      </c>
      <c r="T4343">
        <v>13</v>
      </c>
      <c r="U4343">
        <v>9</v>
      </c>
      <c r="V4343">
        <f>COUNTIF(tbl_HRMaster[EmployeeID],tbl_HRMaster[[#This Row],[EmployeeID]])</f>
        <v>1</v>
      </c>
      <c r="W4343">
        <f>IFERROR(INDEX(tbl_EmployeeSurvey[EnvironmentSatisfaction],MATCH(tbl_HRMaster[[#This Row],[EmployeeID]],tbl_EmployeeSurvey[EmployeeID],0)),"Not Found")</f>
        <v>3</v>
      </c>
      <c r="X4343">
        <f>IFERROR(INDEX(tbl_EmployeeSurvey[JobSatisfaction],MATCH(tbl_HRMaster[[#This Row],[EmployeeID]],tbl_EmployeeSurvey[EmployeeID],0)),"Not Found")</f>
        <v>4</v>
      </c>
      <c r="Y4343" s="5">
        <f>IFERROR(INDEX(tbl_EmployeeSurvey[WorkLifeBalance],MATCH(tbl_HRMaster[[#This Row],[EmployeeID]],tbl_EmployeeSurvey[EmployeeID],0)),"Not Found")</f>
        <v>3</v>
      </c>
      <c r="Z4343" s="5">
        <f>IFERROR(VLOOKUP(tbl_HRMaster[[#This Row],[EmployeeID]],tbl_ManagerSurvey[[EmployeeID]:[PerformanceRating]],2,FALSE),"Not Found")</f>
        <v>2</v>
      </c>
      <c r="AA4343" s="5">
        <f>IFERROR(VLOOKUP(tbl_HRMaster[[#This Row],[EmployeeID]],tbl_ManagerSurvey[[EmployeeID]:[PerformanceRating]],3,FALSE),"Not Found")</f>
        <v>3</v>
      </c>
      <c r="AB4343" s="5" t="str">
        <f>IF(tbl_HRMaster[[#This Row],[Attrition]]="Yes","Left","Active")</f>
        <v>Active</v>
      </c>
      <c r="AC4343" s="5" t="str">
        <f>_xlfn.IFS(tbl_HRMaster[[#This Row],[Age]]&lt;25,"Under 25",tbl_HRMaster[[#This Row],[Age]]&lt;35,"25-34",tbl_HRMaster[[#This Row],[Age]]&lt;45,"35-44",tbl_HRMaster[[#This Row],[Age]]&lt;55,"45-54",TRUE,"Above 54")</f>
        <v>45-54</v>
      </c>
      <c r="AD4343" s="5" t="str">
        <f>_xlfn.IFS(
tbl_HRMaster[[#This Row],[YearsAtCompany]]&lt;2,"&lt; 2 Years",
tbl_HRMaster[[#This Row],[YearsAtCompany]]&lt;5,"2-4 Years",
tbl_HRMaster[[#This Row],[YearsAtCompany]]&lt;10,"5-9 Years",
TRUE,"10+ Years"
)</f>
        <v>10+ Years</v>
      </c>
      <c r="AE4343" s="5">
        <f>IF(tbl_HRMaster[[#This Row],[Attrition]]="Yes",1,0)</f>
        <v>0</v>
      </c>
    </row>
    <row r="4344" spans="1:31" x14ac:dyDescent="0.25">
      <c r="A4344">
        <v>50</v>
      </c>
      <c r="B4344" t="s">
        <v>21</v>
      </c>
      <c r="C4344" t="s">
        <v>29</v>
      </c>
      <c r="D4344" t="s">
        <v>30</v>
      </c>
      <c r="E4344">
        <v>6</v>
      </c>
      <c r="F4344">
        <v>3</v>
      </c>
      <c r="G4344" t="s">
        <v>38</v>
      </c>
      <c r="H4344">
        <v>2299</v>
      </c>
      <c r="I4344" t="s">
        <v>34</v>
      </c>
      <c r="J4344">
        <v>1</v>
      </c>
      <c r="K4344" t="s">
        <v>44</v>
      </c>
      <c r="L4344" t="s">
        <v>32</v>
      </c>
      <c r="M4344">
        <v>23420</v>
      </c>
      <c r="N4344">
        <v>1</v>
      </c>
      <c r="O4344">
        <v>12</v>
      </c>
      <c r="P4344">
        <v>1</v>
      </c>
      <c r="Q4344">
        <v>32</v>
      </c>
      <c r="R4344">
        <v>2</v>
      </c>
      <c r="S4344">
        <v>32</v>
      </c>
      <c r="T4344">
        <v>13</v>
      </c>
      <c r="U4344">
        <v>9</v>
      </c>
      <c r="V4344">
        <f>COUNTIF(tbl_HRMaster[EmployeeID],tbl_HRMaster[[#This Row],[EmployeeID]])</f>
        <v>1</v>
      </c>
      <c r="W4344">
        <f>IFERROR(INDEX(tbl_EmployeeSurvey[EnvironmentSatisfaction],MATCH(tbl_HRMaster[[#This Row],[EmployeeID]],tbl_EmployeeSurvey[EmployeeID],0)),"Not Found")</f>
        <v>3</v>
      </c>
      <c r="X4344">
        <f>IFERROR(INDEX(tbl_EmployeeSurvey[JobSatisfaction],MATCH(tbl_HRMaster[[#This Row],[EmployeeID]],tbl_EmployeeSurvey[EmployeeID],0)),"Not Found")</f>
        <v>4</v>
      </c>
      <c r="Y4344" s="5">
        <f>IFERROR(INDEX(tbl_EmployeeSurvey[WorkLifeBalance],MATCH(tbl_HRMaster[[#This Row],[EmployeeID]],tbl_EmployeeSurvey[EmployeeID],0)),"Not Found")</f>
        <v>3</v>
      </c>
      <c r="Z4344" s="5">
        <f>IFERROR(VLOOKUP(tbl_HRMaster[[#This Row],[EmployeeID]],tbl_ManagerSurvey[[EmployeeID]:[PerformanceRating]],2,FALSE),"Not Found")</f>
        <v>2</v>
      </c>
      <c r="AA4344" s="5">
        <f>IFERROR(VLOOKUP(tbl_HRMaster[[#This Row],[EmployeeID]],tbl_ManagerSurvey[[EmployeeID]:[PerformanceRating]],3,FALSE),"Not Found")</f>
        <v>3</v>
      </c>
      <c r="AB4344" s="5" t="str">
        <f>IF(tbl_HRMaster[[#This Row],[Attrition]]="Yes","Left","Active")</f>
        <v>Active</v>
      </c>
      <c r="AC4344" s="5" t="str">
        <f>_xlfn.IFS(tbl_HRMaster[[#This Row],[Age]]&lt;25,"Under 25",tbl_HRMaster[[#This Row],[Age]]&lt;35,"25-34",tbl_HRMaster[[#This Row],[Age]]&lt;45,"35-44",tbl_HRMaster[[#This Row],[Age]]&lt;55,"45-54",TRUE,"Above 54")</f>
        <v>45-54</v>
      </c>
      <c r="AD4344" s="5" t="str">
        <f>_xlfn.IFS(
tbl_HRMaster[[#This Row],[YearsAtCompany]]&lt;2,"&lt; 2 Years",
tbl_HRMaster[[#This Row],[YearsAtCompany]]&lt;5,"2-4 Years",
tbl_HRMaster[[#This Row],[YearsAtCompany]]&lt;10,"5-9 Years",
TRUE,"10+ Years"
)</f>
        <v>10+ Years</v>
      </c>
      <c r="AE4344" s="5">
        <f>IF(tbl_HRMaster[[#This Row],[Attrition]]="Yes",1,0)</f>
        <v>0</v>
      </c>
    </row>
    <row r="4345" spans="1:31" x14ac:dyDescent="0.25">
      <c r="A4345">
        <v>50</v>
      </c>
      <c r="B4345" t="s">
        <v>21</v>
      </c>
      <c r="C4345" t="s">
        <v>29</v>
      </c>
      <c r="D4345" t="s">
        <v>30</v>
      </c>
      <c r="E4345">
        <v>6</v>
      </c>
      <c r="F4345">
        <v>3</v>
      </c>
      <c r="G4345" t="s">
        <v>38</v>
      </c>
      <c r="H4345">
        <v>3769</v>
      </c>
      <c r="I4345" t="s">
        <v>34</v>
      </c>
      <c r="J4345">
        <v>1</v>
      </c>
      <c r="K4345" t="s">
        <v>44</v>
      </c>
      <c r="L4345" t="s">
        <v>32</v>
      </c>
      <c r="M4345">
        <v>23420</v>
      </c>
      <c r="N4345">
        <v>1</v>
      </c>
      <c r="O4345">
        <v>12</v>
      </c>
      <c r="P4345">
        <v>1</v>
      </c>
      <c r="Q4345">
        <v>32</v>
      </c>
      <c r="R4345">
        <v>2</v>
      </c>
      <c r="S4345">
        <v>32</v>
      </c>
      <c r="T4345">
        <v>13</v>
      </c>
      <c r="U4345">
        <v>9</v>
      </c>
      <c r="V4345">
        <f>COUNTIF(tbl_HRMaster[EmployeeID],tbl_HRMaster[[#This Row],[EmployeeID]])</f>
        <v>1</v>
      </c>
      <c r="W4345">
        <f>IFERROR(INDEX(tbl_EmployeeSurvey[EnvironmentSatisfaction],MATCH(tbl_HRMaster[[#This Row],[EmployeeID]],tbl_EmployeeSurvey[EmployeeID],0)),"Not Found")</f>
        <v>3</v>
      </c>
      <c r="X4345">
        <f>IFERROR(INDEX(tbl_EmployeeSurvey[JobSatisfaction],MATCH(tbl_HRMaster[[#This Row],[EmployeeID]],tbl_EmployeeSurvey[EmployeeID],0)),"Not Found")</f>
        <v>4</v>
      </c>
      <c r="Y4345" s="5">
        <f>IFERROR(INDEX(tbl_EmployeeSurvey[WorkLifeBalance],MATCH(tbl_HRMaster[[#This Row],[EmployeeID]],tbl_EmployeeSurvey[EmployeeID],0)),"Not Found")</f>
        <v>3</v>
      </c>
      <c r="Z4345" s="5">
        <f>IFERROR(VLOOKUP(tbl_HRMaster[[#This Row],[EmployeeID]],tbl_ManagerSurvey[[EmployeeID]:[PerformanceRating]],2,FALSE),"Not Found")</f>
        <v>2</v>
      </c>
      <c r="AA4345" s="5">
        <f>IFERROR(VLOOKUP(tbl_HRMaster[[#This Row],[EmployeeID]],tbl_ManagerSurvey[[EmployeeID]:[PerformanceRating]],3,FALSE),"Not Found")</f>
        <v>3</v>
      </c>
      <c r="AB4345" s="5" t="str">
        <f>IF(tbl_HRMaster[[#This Row],[Attrition]]="Yes","Left","Active")</f>
        <v>Active</v>
      </c>
      <c r="AC4345" s="5" t="str">
        <f>_xlfn.IFS(tbl_HRMaster[[#This Row],[Age]]&lt;25,"Under 25",tbl_HRMaster[[#This Row],[Age]]&lt;35,"25-34",tbl_HRMaster[[#This Row],[Age]]&lt;45,"35-44",tbl_HRMaster[[#This Row],[Age]]&lt;55,"45-54",TRUE,"Above 54")</f>
        <v>45-54</v>
      </c>
      <c r="AD4345" s="5" t="str">
        <f>_xlfn.IFS(
tbl_HRMaster[[#This Row],[YearsAtCompany]]&lt;2,"&lt; 2 Years",
tbl_HRMaster[[#This Row],[YearsAtCompany]]&lt;5,"2-4 Years",
tbl_HRMaster[[#This Row],[YearsAtCompany]]&lt;10,"5-9 Years",
TRUE,"10+ Years"
)</f>
        <v>10+ Years</v>
      </c>
      <c r="AE4345" s="5">
        <f>IF(tbl_HRMaster[[#This Row],[Attrition]]="Yes",1,0)</f>
        <v>0</v>
      </c>
    </row>
    <row r="4346" spans="1:31" x14ac:dyDescent="0.25">
      <c r="A4346">
        <v>58</v>
      </c>
      <c r="B4346" t="s">
        <v>21</v>
      </c>
      <c r="C4346" t="s">
        <v>36</v>
      </c>
      <c r="D4346" t="s">
        <v>30</v>
      </c>
      <c r="E4346">
        <v>2</v>
      </c>
      <c r="F4346">
        <v>4</v>
      </c>
      <c r="G4346" t="s">
        <v>38</v>
      </c>
      <c r="H4346">
        <v>1044</v>
      </c>
      <c r="I4346" t="s">
        <v>34</v>
      </c>
      <c r="J4346">
        <v>1</v>
      </c>
      <c r="K4346" t="s">
        <v>40</v>
      </c>
      <c r="L4346" t="s">
        <v>41</v>
      </c>
      <c r="M4346">
        <v>23760</v>
      </c>
      <c r="N4346">
        <v>4</v>
      </c>
      <c r="O4346">
        <v>12</v>
      </c>
      <c r="P4346">
        <v>1</v>
      </c>
      <c r="Q4346">
        <v>37</v>
      </c>
      <c r="R4346">
        <v>3</v>
      </c>
      <c r="S4346">
        <v>16</v>
      </c>
      <c r="T4346">
        <v>14</v>
      </c>
      <c r="U4346">
        <v>14</v>
      </c>
      <c r="V4346">
        <f>COUNTIF(tbl_HRMaster[EmployeeID],tbl_HRMaster[[#This Row],[EmployeeID]])</f>
        <v>1</v>
      </c>
      <c r="W4346">
        <f>IFERROR(INDEX(tbl_EmployeeSurvey[EnvironmentSatisfaction],MATCH(tbl_HRMaster[[#This Row],[EmployeeID]],tbl_EmployeeSurvey[EmployeeID],0)),"Not Found")</f>
        <v>2</v>
      </c>
      <c r="X4346">
        <f>IFERROR(INDEX(tbl_EmployeeSurvey[JobSatisfaction],MATCH(tbl_HRMaster[[#This Row],[EmployeeID]],tbl_EmployeeSurvey[EmployeeID],0)),"Not Found")</f>
        <v>2</v>
      </c>
      <c r="Y4346" s="5">
        <f>IFERROR(INDEX(tbl_EmployeeSurvey[WorkLifeBalance],MATCH(tbl_HRMaster[[#This Row],[EmployeeID]],tbl_EmployeeSurvey[EmployeeID],0)),"Not Found")</f>
        <v>2</v>
      </c>
      <c r="Z4346" s="5">
        <f>IFERROR(VLOOKUP(tbl_HRMaster[[#This Row],[EmployeeID]],tbl_ManagerSurvey[[EmployeeID]:[PerformanceRating]],2,FALSE),"Not Found")</f>
        <v>3</v>
      </c>
      <c r="AA4346" s="5">
        <f>IFERROR(VLOOKUP(tbl_HRMaster[[#This Row],[EmployeeID]],tbl_ManagerSurvey[[EmployeeID]:[PerformanceRating]],3,FALSE),"Not Found")</f>
        <v>3</v>
      </c>
      <c r="AB4346" s="5" t="str">
        <f>IF(tbl_HRMaster[[#This Row],[Attrition]]="Yes","Left","Active")</f>
        <v>Active</v>
      </c>
      <c r="AC4346" s="5" t="str">
        <f>_xlfn.IFS(tbl_HRMaster[[#This Row],[Age]]&lt;25,"Under 25",tbl_HRMaster[[#This Row],[Age]]&lt;35,"25-34",tbl_HRMaster[[#This Row],[Age]]&lt;45,"35-44",tbl_HRMaster[[#This Row],[Age]]&lt;55,"45-54",TRUE,"Above 54")</f>
        <v>Above 54</v>
      </c>
      <c r="AD4346" s="5" t="str">
        <f>_xlfn.IFS(
tbl_HRMaster[[#This Row],[YearsAtCompany]]&lt;2,"&lt; 2 Years",
tbl_HRMaster[[#This Row],[YearsAtCompany]]&lt;5,"2-4 Years",
tbl_HRMaster[[#This Row],[YearsAtCompany]]&lt;10,"5-9 Years",
TRUE,"10+ Years"
)</f>
        <v>10+ Years</v>
      </c>
      <c r="AE4346" s="5">
        <f>IF(tbl_HRMaster[[#This Row],[Attrition]]="Yes",1,0)</f>
        <v>0</v>
      </c>
    </row>
    <row r="4347" spans="1:31" x14ac:dyDescent="0.25">
      <c r="A4347">
        <v>58</v>
      </c>
      <c r="B4347" t="s">
        <v>21</v>
      </c>
      <c r="C4347" t="s">
        <v>36</v>
      </c>
      <c r="D4347" t="s">
        <v>30</v>
      </c>
      <c r="E4347">
        <v>2</v>
      </c>
      <c r="F4347">
        <v>4</v>
      </c>
      <c r="G4347" t="s">
        <v>38</v>
      </c>
      <c r="H4347">
        <v>2514</v>
      </c>
      <c r="I4347" t="s">
        <v>34</v>
      </c>
      <c r="J4347">
        <v>1</v>
      </c>
      <c r="K4347" t="s">
        <v>40</v>
      </c>
      <c r="L4347" t="s">
        <v>41</v>
      </c>
      <c r="M4347">
        <v>23760</v>
      </c>
      <c r="N4347">
        <v>4</v>
      </c>
      <c r="O4347">
        <v>12</v>
      </c>
      <c r="P4347">
        <v>1</v>
      </c>
      <c r="Q4347">
        <v>37</v>
      </c>
      <c r="R4347">
        <v>3</v>
      </c>
      <c r="S4347">
        <v>16</v>
      </c>
      <c r="T4347">
        <v>14</v>
      </c>
      <c r="U4347">
        <v>14</v>
      </c>
      <c r="V4347">
        <f>COUNTIF(tbl_HRMaster[EmployeeID],tbl_HRMaster[[#This Row],[EmployeeID]])</f>
        <v>1</v>
      </c>
      <c r="W4347">
        <f>IFERROR(INDEX(tbl_EmployeeSurvey[EnvironmentSatisfaction],MATCH(tbl_HRMaster[[#This Row],[EmployeeID]],tbl_EmployeeSurvey[EmployeeID],0)),"Not Found")</f>
        <v>2</v>
      </c>
      <c r="X4347">
        <f>IFERROR(INDEX(tbl_EmployeeSurvey[JobSatisfaction],MATCH(tbl_HRMaster[[#This Row],[EmployeeID]],tbl_EmployeeSurvey[EmployeeID],0)),"Not Found")</f>
        <v>2</v>
      </c>
      <c r="Y4347" s="5">
        <f>IFERROR(INDEX(tbl_EmployeeSurvey[WorkLifeBalance],MATCH(tbl_HRMaster[[#This Row],[EmployeeID]],tbl_EmployeeSurvey[EmployeeID],0)),"Not Found")</f>
        <v>2</v>
      </c>
      <c r="Z4347" s="5">
        <f>IFERROR(VLOOKUP(tbl_HRMaster[[#This Row],[EmployeeID]],tbl_ManagerSurvey[[EmployeeID]:[PerformanceRating]],2,FALSE),"Not Found")</f>
        <v>3</v>
      </c>
      <c r="AA4347" s="5">
        <f>IFERROR(VLOOKUP(tbl_HRMaster[[#This Row],[EmployeeID]],tbl_ManagerSurvey[[EmployeeID]:[PerformanceRating]],3,FALSE),"Not Found")</f>
        <v>3</v>
      </c>
      <c r="AB4347" s="5" t="str">
        <f>IF(tbl_HRMaster[[#This Row],[Attrition]]="Yes","Left","Active")</f>
        <v>Active</v>
      </c>
      <c r="AC4347" s="5" t="str">
        <f>_xlfn.IFS(tbl_HRMaster[[#This Row],[Age]]&lt;25,"Under 25",tbl_HRMaster[[#This Row],[Age]]&lt;35,"25-34",tbl_HRMaster[[#This Row],[Age]]&lt;45,"35-44",tbl_HRMaster[[#This Row],[Age]]&lt;55,"45-54",TRUE,"Above 54")</f>
        <v>Above 54</v>
      </c>
      <c r="AD4347" s="5" t="str">
        <f>_xlfn.IFS(
tbl_HRMaster[[#This Row],[YearsAtCompany]]&lt;2,"&lt; 2 Years",
tbl_HRMaster[[#This Row],[YearsAtCompany]]&lt;5,"2-4 Years",
tbl_HRMaster[[#This Row],[YearsAtCompany]]&lt;10,"5-9 Years",
TRUE,"10+ Years"
)</f>
        <v>10+ Years</v>
      </c>
      <c r="AE4347" s="5">
        <f>IF(tbl_HRMaster[[#This Row],[Attrition]]="Yes",1,0)</f>
        <v>0</v>
      </c>
    </row>
    <row r="4348" spans="1:31" x14ac:dyDescent="0.25">
      <c r="A4348">
        <v>58</v>
      </c>
      <c r="B4348" t="s">
        <v>21</v>
      </c>
      <c r="C4348" t="s">
        <v>36</v>
      </c>
      <c r="D4348" t="s">
        <v>30</v>
      </c>
      <c r="E4348">
        <v>2</v>
      </c>
      <c r="F4348">
        <v>4</v>
      </c>
      <c r="G4348" t="s">
        <v>38</v>
      </c>
      <c r="H4348">
        <v>3984</v>
      </c>
      <c r="I4348" t="s">
        <v>34</v>
      </c>
      <c r="J4348">
        <v>1</v>
      </c>
      <c r="K4348" t="s">
        <v>40</v>
      </c>
      <c r="L4348" t="s">
        <v>41</v>
      </c>
      <c r="M4348">
        <v>23760</v>
      </c>
      <c r="N4348">
        <v>4</v>
      </c>
      <c r="O4348">
        <v>12</v>
      </c>
      <c r="P4348">
        <v>1</v>
      </c>
      <c r="Q4348">
        <v>37</v>
      </c>
      <c r="R4348">
        <v>3</v>
      </c>
      <c r="S4348">
        <v>16</v>
      </c>
      <c r="T4348">
        <v>14</v>
      </c>
      <c r="U4348">
        <v>14</v>
      </c>
      <c r="V4348">
        <f>COUNTIF(tbl_HRMaster[EmployeeID],tbl_HRMaster[[#This Row],[EmployeeID]])</f>
        <v>1</v>
      </c>
      <c r="W4348">
        <f>IFERROR(INDEX(tbl_EmployeeSurvey[EnvironmentSatisfaction],MATCH(tbl_HRMaster[[#This Row],[EmployeeID]],tbl_EmployeeSurvey[EmployeeID],0)),"Not Found")</f>
        <v>2</v>
      </c>
      <c r="X4348">
        <f>IFERROR(INDEX(tbl_EmployeeSurvey[JobSatisfaction],MATCH(tbl_HRMaster[[#This Row],[EmployeeID]],tbl_EmployeeSurvey[EmployeeID],0)),"Not Found")</f>
        <v>2</v>
      </c>
      <c r="Y4348" s="5">
        <f>IFERROR(INDEX(tbl_EmployeeSurvey[WorkLifeBalance],MATCH(tbl_HRMaster[[#This Row],[EmployeeID]],tbl_EmployeeSurvey[EmployeeID],0)),"Not Found")</f>
        <v>2</v>
      </c>
      <c r="Z4348" s="5">
        <f>IFERROR(VLOOKUP(tbl_HRMaster[[#This Row],[EmployeeID]],tbl_ManagerSurvey[[EmployeeID]:[PerformanceRating]],2,FALSE),"Not Found")</f>
        <v>3</v>
      </c>
      <c r="AA4348" s="5">
        <f>IFERROR(VLOOKUP(tbl_HRMaster[[#This Row],[EmployeeID]],tbl_ManagerSurvey[[EmployeeID]:[PerformanceRating]],3,FALSE),"Not Found")</f>
        <v>3</v>
      </c>
      <c r="AB4348" s="5" t="str">
        <f>IF(tbl_HRMaster[[#This Row],[Attrition]]="Yes","Left","Active")</f>
        <v>Active</v>
      </c>
      <c r="AC4348" s="5" t="str">
        <f>_xlfn.IFS(tbl_HRMaster[[#This Row],[Age]]&lt;25,"Under 25",tbl_HRMaster[[#This Row],[Age]]&lt;35,"25-34",tbl_HRMaster[[#This Row],[Age]]&lt;45,"35-44",tbl_HRMaster[[#This Row],[Age]]&lt;55,"45-54",TRUE,"Above 54")</f>
        <v>Above 54</v>
      </c>
      <c r="AD4348" s="5" t="str">
        <f>_xlfn.IFS(
tbl_HRMaster[[#This Row],[YearsAtCompany]]&lt;2,"&lt; 2 Years",
tbl_HRMaster[[#This Row],[YearsAtCompany]]&lt;5,"2-4 Years",
tbl_HRMaster[[#This Row],[YearsAtCompany]]&lt;10,"5-9 Years",
TRUE,"10+ Years"
)</f>
        <v>10+ Years</v>
      </c>
      <c r="AE4348" s="5">
        <f>IF(tbl_HRMaster[[#This Row],[Attrition]]="Yes",1,0)</f>
        <v>0</v>
      </c>
    </row>
    <row r="4349" spans="1:31" x14ac:dyDescent="0.25">
      <c r="A4349">
        <v>40</v>
      </c>
      <c r="B4349" t="s">
        <v>21</v>
      </c>
      <c r="C4349" t="s">
        <v>22</v>
      </c>
      <c r="D4349" t="s">
        <v>30</v>
      </c>
      <c r="E4349">
        <v>22</v>
      </c>
      <c r="F4349">
        <v>1</v>
      </c>
      <c r="G4349" t="s">
        <v>24</v>
      </c>
      <c r="H4349">
        <v>899</v>
      </c>
      <c r="I4349" t="s">
        <v>34</v>
      </c>
      <c r="J4349">
        <v>1</v>
      </c>
      <c r="K4349" t="s">
        <v>40</v>
      </c>
      <c r="L4349" t="s">
        <v>27</v>
      </c>
      <c r="M4349">
        <v>56660</v>
      </c>
      <c r="N4349">
        <v>1</v>
      </c>
      <c r="O4349">
        <v>14</v>
      </c>
      <c r="P4349">
        <v>1</v>
      </c>
      <c r="Q4349">
        <v>18</v>
      </c>
      <c r="R4349">
        <v>2</v>
      </c>
      <c r="S4349">
        <v>18</v>
      </c>
      <c r="T4349">
        <v>14</v>
      </c>
      <c r="U4349">
        <v>12</v>
      </c>
      <c r="V4349">
        <f>COUNTIF(tbl_HRMaster[EmployeeID],tbl_HRMaster[[#This Row],[EmployeeID]])</f>
        <v>1</v>
      </c>
      <c r="W4349">
        <f>IFERROR(INDEX(tbl_EmployeeSurvey[EnvironmentSatisfaction],MATCH(tbl_HRMaster[[#This Row],[EmployeeID]],tbl_EmployeeSurvey[EmployeeID],0)),"Not Found")</f>
        <v>1</v>
      </c>
      <c r="X4349">
        <f>IFERROR(INDEX(tbl_EmployeeSurvey[JobSatisfaction],MATCH(tbl_HRMaster[[#This Row],[EmployeeID]],tbl_EmployeeSurvey[EmployeeID],0)),"Not Found")</f>
        <v>3</v>
      </c>
      <c r="Y4349" s="5">
        <f>IFERROR(INDEX(tbl_EmployeeSurvey[WorkLifeBalance],MATCH(tbl_HRMaster[[#This Row],[EmployeeID]],tbl_EmployeeSurvey[EmployeeID],0)),"Not Found")</f>
        <v>3</v>
      </c>
      <c r="Z4349" s="5">
        <f>IFERROR(VLOOKUP(tbl_HRMaster[[#This Row],[EmployeeID]],tbl_ManagerSurvey[[EmployeeID]:[PerformanceRating]],2,FALSE),"Not Found")</f>
        <v>3</v>
      </c>
      <c r="AA4349" s="5">
        <f>IFERROR(VLOOKUP(tbl_HRMaster[[#This Row],[EmployeeID]],tbl_ManagerSurvey[[EmployeeID]:[PerformanceRating]],3,FALSE),"Not Found")</f>
        <v>3</v>
      </c>
      <c r="AB4349" s="5" t="str">
        <f>IF(tbl_HRMaster[[#This Row],[Attrition]]="Yes","Left","Active")</f>
        <v>Active</v>
      </c>
      <c r="AC4349" s="5" t="str">
        <f>_xlfn.IFS(tbl_HRMaster[[#This Row],[Age]]&lt;25,"Under 25",tbl_HRMaster[[#This Row],[Age]]&lt;35,"25-34",tbl_HRMaster[[#This Row],[Age]]&lt;45,"35-44",tbl_HRMaster[[#This Row],[Age]]&lt;55,"45-54",TRUE,"Above 54")</f>
        <v>35-44</v>
      </c>
      <c r="AD4349" s="5" t="str">
        <f>_xlfn.IFS(
tbl_HRMaster[[#This Row],[YearsAtCompany]]&lt;2,"&lt; 2 Years",
tbl_HRMaster[[#This Row],[YearsAtCompany]]&lt;5,"2-4 Years",
tbl_HRMaster[[#This Row],[YearsAtCompany]]&lt;10,"5-9 Years",
TRUE,"10+ Years"
)</f>
        <v>10+ Years</v>
      </c>
      <c r="AE4349" s="5">
        <f>IF(tbl_HRMaster[[#This Row],[Attrition]]="Yes",1,0)</f>
        <v>0</v>
      </c>
    </row>
    <row r="4350" spans="1:31" x14ac:dyDescent="0.25">
      <c r="A4350">
        <v>40</v>
      </c>
      <c r="B4350" t="s">
        <v>21</v>
      </c>
      <c r="C4350" t="s">
        <v>22</v>
      </c>
      <c r="D4350" t="s">
        <v>30</v>
      </c>
      <c r="E4350">
        <v>22</v>
      </c>
      <c r="F4350">
        <v>1</v>
      </c>
      <c r="G4350" t="s">
        <v>24</v>
      </c>
      <c r="H4350">
        <v>2369</v>
      </c>
      <c r="I4350" t="s">
        <v>34</v>
      </c>
      <c r="J4350">
        <v>1</v>
      </c>
      <c r="K4350" t="s">
        <v>40</v>
      </c>
      <c r="L4350" t="s">
        <v>27</v>
      </c>
      <c r="M4350">
        <v>56660</v>
      </c>
      <c r="N4350">
        <v>1</v>
      </c>
      <c r="O4350">
        <v>14</v>
      </c>
      <c r="P4350">
        <v>1</v>
      </c>
      <c r="Q4350">
        <v>18</v>
      </c>
      <c r="R4350">
        <v>2</v>
      </c>
      <c r="S4350">
        <v>18</v>
      </c>
      <c r="T4350">
        <v>14</v>
      </c>
      <c r="U4350">
        <v>12</v>
      </c>
      <c r="V4350">
        <f>COUNTIF(tbl_HRMaster[EmployeeID],tbl_HRMaster[[#This Row],[EmployeeID]])</f>
        <v>1</v>
      </c>
      <c r="W4350">
        <f>IFERROR(INDEX(tbl_EmployeeSurvey[EnvironmentSatisfaction],MATCH(tbl_HRMaster[[#This Row],[EmployeeID]],tbl_EmployeeSurvey[EmployeeID],0)),"Not Found")</f>
        <v>1</v>
      </c>
      <c r="X4350">
        <f>IFERROR(INDEX(tbl_EmployeeSurvey[JobSatisfaction],MATCH(tbl_HRMaster[[#This Row],[EmployeeID]],tbl_EmployeeSurvey[EmployeeID],0)),"Not Found")</f>
        <v>3</v>
      </c>
      <c r="Y4350" s="5">
        <f>IFERROR(INDEX(tbl_EmployeeSurvey[WorkLifeBalance],MATCH(tbl_HRMaster[[#This Row],[EmployeeID]],tbl_EmployeeSurvey[EmployeeID],0)),"Not Found")</f>
        <v>3</v>
      </c>
      <c r="Z4350" s="5">
        <f>IFERROR(VLOOKUP(tbl_HRMaster[[#This Row],[EmployeeID]],tbl_ManagerSurvey[[EmployeeID]:[PerformanceRating]],2,FALSE),"Not Found")</f>
        <v>3</v>
      </c>
      <c r="AA4350" s="5">
        <f>IFERROR(VLOOKUP(tbl_HRMaster[[#This Row],[EmployeeID]],tbl_ManagerSurvey[[EmployeeID]:[PerformanceRating]],3,FALSE),"Not Found")</f>
        <v>3</v>
      </c>
      <c r="AB4350" s="5" t="str">
        <f>IF(tbl_HRMaster[[#This Row],[Attrition]]="Yes","Left","Active")</f>
        <v>Active</v>
      </c>
      <c r="AC4350" s="5" t="str">
        <f>_xlfn.IFS(tbl_HRMaster[[#This Row],[Age]]&lt;25,"Under 25",tbl_HRMaster[[#This Row],[Age]]&lt;35,"25-34",tbl_HRMaster[[#This Row],[Age]]&lt;45,"35-44",tbl_HRMaster[[#This Row],[Age]]&lt;55,"45-54",TRUE,"Above 54")</f>
        <v>35-44</v>
      </c>
      <c r="AD4350" s="5" t="str">
        <f>_xlfn.IFS(
tbl_HRMaster[[#This Row],[YearsAtCompany]]&lt;2,"&lt; 2 Years",
tbl_HRMaster[[#This Row],[YearsAtCompany]]&lt;5,"2-4 Years",
tbl_HRMaster[[#This Row],[YearsAtCompany]]&lt;10,"5-9 Years",
TRUE,"10+ Years"
)</f>
        <v>10+ Years</v>
      </c>
      <c r="AE4350" s="5">
        <f>IF(tbl_HRMaster[[#This Row],[Attrition]]="Yes",1,0)</f>
        <v>0</v>
      </c>
    </row>
    <row r="4351" spans="1:31" x14ac:dyDescent="0.25">
      <c r="A4351">
        <v>40</v>
      </c>
      <c r="B4351" t="s">
        <v>21</v>
      </c>
      <c r="C4351" t="s">
        <v>22</v>
      </c>
      <c r="D4351" t="s">
        <v>30</v>
      </c>
      <c r="E4351">
        <v>22</v>
      </c>
      <c r="F4351">
        <v>1</v>
      </c>
      <c r="G4351" t="s">
        <v>24</v>
      </c>
      <c r="H4351">
        <v>3839</v>
      </c>
      <c r="I4351" t="s">
        <v>34</v>
      </c>
      <c r="J4351">
        <v>1</v>
      </c>
      <c r="K4351" t="s">
        <v>40</v>
      </c>
      <c r="L4351" t="s">
        <v>27</v>
      </c>
      <c r="M4351">
        <v>56660</v>
      </c>
      <c r="N4351">
        <v>1</v>
      </c>
      <c r="O4351">
        <v>14</v>
      </c>
      <c r="P4351">
        <v>1</v>
      </c>
      <c r="Q4351">
        <v>18</v>
      </c>
      <c r="R4351">
        <v>2</v>
      </c>
      <c r="S4351">
        <v>18</v>
      </c>
      <c r="T4351">
        <v>14</v>
      </c>
      <c r="U4351">
        <v>12</v>
      </c>
      <c r="V4351">
        <f>COUNTIF(tbl_HRMaster[EmployeeID],tbl_HRMaster[[#This Row],[EmployeeID]])</f>
        <v>1</v>
      </c>
      <c r="W4351">
        <f>IFERROR(INDEX(tbl_EmployeeSurvey[EnvironmentSatisfaction],MATCH(tbl_HRMaster[[#This Row],[EmployeeID]],tbl_EmployeeSurvey[EmployeeID],0)),"Not Found")</f>
        <v>1</v>
      </c>
      <c r="X4351">
        <f>IFERROR(INDEX(tbl_EmployeeSurvey[JobSatisfaction],MATCH(tbl_HRMaster[[#This Row],[EmployeeID]],tbl_EmployeeSurvey[EmployeeID],0)),"Not Found")</f>
        <v>3</v>
      </c>
      <c r="Y4351" s="5">
        <f>IFERROR(INDEX(tbl_EmployeeSurvey[WorkLifeBalance],MATCH(tbl_HRMaster[[#This Row],[EmployeeID]],tbl_EmployeeSurvey[EmployeeID],0)),"Not Found")</f>
        <v>3</v>
      </c>
      <c r="Z4351" s="5">
        <f>IFERROR(VLOOKUP(tbl_HRMaster[[#This Row],[EmployeeID]],tbl_ManagerSurvey[[EmployeeID]:[PerformanceRating]],2,FALSE),"Not Found")</f>
        <v>3</v>
      </c>
      <c r="AA4351" s="5">
        <f>IFERROR(VLOOKUP(tbl_HRMaster[[#This Row],[EmployeeID]],tbl_ManagerSurvey[[EmployeeID]:[PerformanceRating]],3,FALSE),"Not Found")</f>
        <v>3</v>
      </c>
      <c r="AB4351" s="5" t="str">
        <f>IF(tbl_HRMaster[[#This Row],[Attrition]]="Yes","Left","Active")</f>
        <v>Active</v>
      </c>
      <c r="AC4351" s="5" t="str">
        <f>_xlfn.IFS(tbl_HRMaster[[#This Row],[Age]]&lt;25,"Under 25",tbl_HRMaster[[#This Row],[Age]]&lt;35,"25-34",tbl_HRMaster[[#This Row],[Age]]&lt;45,"35-44",tbl_HRMaster[[#This Row],[Age]]&lt;55,"45-54",TRUE,"Above 54")</f>
        <v>35-44</v>
      </c>
      <c r="AD4351" s="5" t="str">
        <f>_xlfn.IFS(
tbl_HRMaster[[#This Row],[YearsAtCompany]]&lt;2,"&lt; 2 Years",
tbl_HRMaster[[#This Row],[YearsAtCompany]]&lt;5,"2-4 Years",
tbl_HRMaster[[#This Row],[YearsAtCompany]]&lt;10,"5-9 Years",
TRUE,"10+ Years"
)</f>
        <v>10+ Years</v>
      </c>
      <c r="AE4351" s="5">
        <f>IF(tbl_HRMaster[[#This Row],[Attrition]]="Yes",1,0)</f>
        <v>0</v>
      </c>
    </row>
    <row r="4352" spans="1:31" x14ac:dyDescent="0.25">
      <c r="A4352">
        <v>44</v>
      </c>
      <c r="B4352" t="s">
        <v>21</v>
      </c>
      <c r="C4352" t="s">
        <v>22</v>
      </c>
      <c r="D4352" t="s">
        <v>23</v>
      </c>
      <c r="E4352">
        <v>26</v>
      </c>
      <c r="F4352">
        <v>1</v>
      </c>
      <c r="G4352" t="s">
        <v>45</v>
      </c>
      <c r="H4352">
        <v>821</v>
      </c>
      <c r="I4352" t="s">
        <v>34</v>
      </c>
      <c r="J4352">
        <v>1</v>
      </c>
      <c r="K4352" t="s">
        <v>43</v>
      </c>
      <c r="L4352" t="s">
        <v>27</v>
      </c>
      <c r="M4352">
        <v>107610</v>
      </c>
      <c r="N4352">
        <v>3</v>
      </c>
      <c r="O4352">
        <v>11</v>
      </c>
      <c r="P4352">
        <v>1</v>
      </c>
      <c r="Q4352">
        <v>24</v>
      </c>
      <c r="R4352">
        <v>5</v>
      </c>
      <c r="S4352">
        <v>20</v>
      </c>
      <c r="T4352">
        <v>14</v>
      </c>
      <c r="U4352">
        <v>17</v>
      </c>
      <c r="V4352">
        <f>COUNTIF(tbl_HRMaster[EmployeeID],tbl_HRMaster[[#This Row],[EmployeeID]])</f>
        <v>1</v>
      </c>
      <c r="W4352">
        <f>IFERROR(INDEX(tbl_EmployeeSurvey[EnvironmentSatisfaction],MATCH(tbl_HRMaster[[#This Row],[EmployeeID]],tbl_EmployeeSurvey[EmployeeID],0)),"Not Found")</f>
        <v>4</v>
      </c>
      <c r="X4352">
        <f>IFERROR(INDEX(tbl_EmployeeSurvey[JobSatisfaction],MATCH(tbl_HRMaster[[#This Row],[EmployeeID]],tbl_EmployeeSurvey[EmployeeID],0)),"Not Found")</f>
        <v>1</v>
      </c>
      <c r="Y4352" s="5">
        <f>IFERROR(INDEX(tbl_EmployeeSurvey[WorkLifeBalance],MATCH(tbl_HRMaster[[#This Row],[EmployeeID]],tbl_EmployeeSurvey[EmployeeID],0)),"Not Found")</f>
        <v>4</v>
      </c>
      <c r="Z4352" s="5">
        <f>IFERROR(VLOOKUP(tbl_HRMaster[[#This Row],[EmployeeID]],tbl_ManagerSurvey[[EmployeeID]:[PerformanceRating]],2,FALSE),"Not Found")</f>
        <v>2</v>
      </c>
      <c r="AA4352" s="5">
        <f>IFERROR(VLOOKUP(tbl_HRMaster[[#This Row],[EmployeeID]],tbl_ManagerSurvey[[EmployeeID]:[PerformanceRating]],3,FALSE),"Not Found")</f>
        <v>3</v>
      </c>
      <c r="AB4352" s="5" t="str">
        <f>IF(tbl_HRMaster[[#This Row],[Attrition]]="Yes","Left","Active")</f>
        <v>Active</v>
      </c>
      <c r="AC4352" s="5" t="str">
        <f>_xlfn.IFS(tbl_HRMaster[[#This Row],[Age]]&lt;25,"Under 25",tbl_HRMaster[[#This Row],[Age]]&lt;35,"25-34",tbl_HRMaster[[#This Row],[Age]]&lt;45,"35-44",tbl_HRMaster[[#This Row],[Age]]&lt;55,"45-54",TRUE,"Above 54")</f>
        <v>35-44</v>
      </c>
      <c r="AD4352" s="5" t="str">
        <f>_xlfn.IFS(
tbl_HRMaster[[#This Row],[YearsAtCompany]]&lt;2,"&lt; 2 Years",
tbl_HRMaster[[#This Row],[YearsAtCompany]]&lt;5,"2-4 Years",
tbl_HRMaster[[#This Row],[YearsAtCompany]]&lt;10,"5-9 Years",
TRUE,"10+ Years"
)</f>
        <v>10+ Years</v>
      </c>
      <c r="AE4352" s="5">
        <f>IF(tbl_HRMaster[[#This Row],[Attrition]]="Yes",1,0)</f>
        <v>0</v>
      </c>
    </row>
    <row r="4353" spans="1:31" x14ac:dyDescent="0.25">
      <c r="A4353">
        <v>44</v>
      </c>
      <c r="B4353" t="s">
        <v>21</v>
      </c>
      <c r="C4353" t="s">
        <v>22</v>
      </c>
      <c r="D4353" t="s">
        <v>23</v>
      </c>
      <c r="E4353">
        <v>26</v>
      </c>
      <c r="F4353">
        <v>1</v>
      </c>
      <c r="G4353" t="s">
        <v>45</v>
      </c>
      <c r="H4353">
        <v>2291</v>
      </c>
      <c r="I4353" t="s">
        <v>34</v>
      </c>
      <c r="J4353">
        <v>1</v>
      </c>
      <c r="K4353" t="s">
        <v>43</v>
      </c>
      <c r="L4353" t="s">
        <v>27</v>
      </c>
      <c r="M4353">
        <v>107610</v>
      </c>
      <c r="N4353">
        <v>3</v>
      </c>
      <c r="O4353">
        <v>11</v>
      </c>
      <c r="P4353">
        <v>1</v>
      </c>
      <c r="Q4353">
        <v>24</v>
      </c>
      <c r="R4353">
        <v>5</v>
      </c>
      <c r="S4353">
        <v>20</v>
      </c>
      <c r="T4353">
        <v>14</v>
      </c>
      <c r="U4353">
        <v>17</v>
      </c>
      <c r="V4353">
        <f>COUNTIF(tbl_HRMaster[EmployeeID],tbl_HRMaster[[#This Row],[EmployeeID]])</f>
        <v>1</v>
      </c>
      <c r="W4353">
        <f>IFERROR(INDEX(tbl_EmployeeSurvey[EnvironmentSatisfaction],MATCH(tbl_HRMaster[[#This Row],[EmployeeID]],tbl_EmployeeSurvey[EmployeeID],0)),"Not Found")</f>
        <v>4</v>
      </c>
      <c r="X4353">
        <f>IFERROR(INDEX(tbl_EmployeeSurvey[JobSatisfaction],MATCH(tbl_HRMaster[[#This Row],[EmployeeID]],tbl_EmployeeSurvey[EmployeeID],0)),"Not Found")</f>
        <v>1</v>
      </c>
      <c r="Y4353" s="5">
        <f>IFERROR(INDEX(tbl_EmployeeSurvey[WorkLifeBalance],MATCH(tbl_HRMaster[[#This Row],[EmployeeID]],tbl_EmployeeSurvey[EmployeeID],0)),"Not Found")</f>
        <v>4</v>
      </c>
      <c r="Z4353" s="5">
        <f>IFERROR(VLOOKUP(tbl_HRMaster[[#This Row],[EmployeeID]],tbl_ManagerSurvey[[EmployeeID]:[PerformanceRating]],2,FALSE),"Not Found")</f>
        <v>2</v>
      </c>
      <c r="AA4353" s="5">
        <f>IFERROR(VLOOKUP(tbl_HRMaster[[#This Row],[EmployeeID]],tbl_ManagerSurvey[[EmployeeID]:[PerformanceRating]],3,FALSE),"Not Found")</f>
        <v>3</v>
      </c>
      <c r="AB4353" s="5" t="str">
        <f>IF(tbl_HRMaster[[#This Row],[Attrition]]="Yes","Left","Active")</f>
        <v>Active</v>
      </c>
      <c r="AC4353" s="5" t="str">
        <f>_xlfn.IFS(tbl_HRMaster[[#This Row],[Age]]&lt;25,"Under 25",tbl_HRMaster[[#This Row],[Age]]&lt;35,"25-34",tbl_HRMaster[[#This Row],[Age]]&lt;45,"35-44",tbl_HRMaster[[#This Row],[Age]]&lt;55,"45-54",TRUE,"Above 54")</f>
        <v>35-44</v>
      </c>
      <c r="AD4353" s="5" t="str">
        <f>_xlfn.IFS(
tbl_HRMaster[[#This Row],[YearsAtCompany]]&lt;2,"&lt; 2 Years",
tbl_HRMaster[[#This Row],[YearsAtCompany]]&lt;5,"2-4 Years",
tbl_HRMaster[[#This Row],[YearsAtCompany]]&lt;10,"5-9 Years",
TRUE,"10+ Years"
)</f>
        <v>10+ Years</v>
      </c>
      <c r="AE4353" s="5">
        <f>IF(tbl_HRMaster[[#This Row],[Attrition]]="Yes",1,0)</f>
        <v>0</v>
      </c>
    </row>
    <row r="4354" spans="1:31" x14ac:dyDescent="0.25">
      <c r="A4354">
        <v>44</v>
      </c>
      <c r="B4354" t="s">
        <v>21</v>
      </c>
      <c r="C4354" t="s">
        <v>22</v>
      </c>
      <c r="D4354" t="s">
        <v>23</v>
      </c>
      <c r="E4354">
        <v>26</v>
      </c>
      <c r="F4354">
        <v>1</v>
      </c>
      <c r="G4354" t="s">
        <v>45</v>
      </c>
      <c r="H4354">
        <v>3761</v>
      </c>
      <c r="I4354" t="s">
        <v>34</v>
      </c>
      <c r="J4354">
        <v>1</v>
      </c>
      <c r="K4354" t="s">
        <v>43</v>
      </c>
      <c r="L4354" t="s">
        <v>27</v>
      </c>
      <c r="M4354">
        <v>107610</v>
      </c>
      <c r="N4354">
        <v>3</v>
      </c>
      <c r="O4354">
        <v>11</v>
      </c>
      <c r="P4354">
        <v>1</v>
      </c>
      <c r="Q4354">
        <v>24</v>
      </c>
      <c r="R4354">
        <v>5</v>
      </c>
      <c r="S4354">
        <v>20</v>
      </c>
      <c r="T4354">
        <v>14</v>
      </c>
      <c r="U4354">
        <v>17</v>
      </c>
      <c r="V4354">
        <f>COUNTIF(tbl_HRMaster[EmployeeID],tbl_HRMaster[[#This Row],[EmployeeID]])</f>
        <v>1</v>
      </c>
      <c r="W4354">
        <f>IFERROR(INDEX(tbl_EmployeeSurvey[EnvironmentSatisfaction],MATCH(tbl_HRMaster[[#This Row],[EmployeeID]],tbl_EmployeeSurvey[EmployeeID],0)),"Not Found")</f>
        <v>4</v>
      </c>
      <c r="X4354">
        <f>IFERROR(INDEX(tbl_EmployeeSurvey[JobSatisfaction],MATCH(tbl_HRMaster[[#This Row],[EmployeeID]],tbl_EmployeeSurvey[EmployeeID],0)),"Not Found")</f>
        <v>1</v>
      </c>
      <c r="Y4354" s="5">
        <f>IFERROR(INDEX(tbl_EmployeeSurvey[WorkLifeBalance],MATCH(tbl_HRMaster[[#This Row],[EmployeeID]],tbl_EmployeeSurvey[EmployeeID],0)),"Not Found")</f>
        <v>4</v>
      </c>
      <c r="Z4354" s="5">
        <f>IFERROR(VLOOKUP(tbl_HRMaster[[#This Row],[EmployeeID]],tbl_ManagerSurvey[[EmployeeID]:[PerformanceRating]],2,FALSE),"Not Found")</f>
        <v>2</v>
      </c>
      <c r="AA4354" s="5">
        <f>IFERROR(VLOOKUP(tbl_HRMaster[[#This Row],[EmployeeID]],tbl_ManagerSurvey[[EmployeeID]:[PerformanceRating]],3,FALSE),"Not Found")</f>
        <v>3</v>
      </c>
      <c r="AB4354" s="5" t="str">
        <f>IF(tbl_HRMaster[[#This Row],[Attrition]]="Yes","Left","Active")</f>
        <v>Active</v>
      </c>
      <c r="AC4354" s="5" t="str">
        <f>_xlfn.IFS(tbl_HRMaster[[#This Row],[Age]]&lt;25,"Under 25",tbl_HRMaster[[#This Row],[Age]]&lt;35,"25-34",tbl_HRMaster[[#This Row],[Age]]&lt;45,"35-44",tbl_HRMaster[[#This Row],[Age]]&lt;55,"45-54",TRUE,"Above 54")</f>
        <v>35-44</v>
      </c>
      <c r="AD4354" s="5" t="str">
        <f>_xlfn.IFS(
tbl_HRMaster[[#This Row],[YearsAtCompany]]&lt;2,"&lt; 2 Years",
tbl_HRMaster[[#This Row],[YearsAtCompany]]&lt;5,"2-4 Years",
tbl_HRMaster[[#This Row],[YearsAtCompany]]&lt;10,"5-9 Years",
TRUE,"10+ Years"
)</f>
        <v>10+ Years</v>
      </c>
      <c r="AE4354" s="5">
        <f>IF(tbl_HRMaster[[#This Row],[Attrition]]="Yes",1,0)</f>
        <v>0</v>
      </c>
    </row>
    <row r="4355" spans="1:31" x14ac:dyDescent="0.25">
      <c r="A4355">
        <v>47</v>
      </c>
      <c r="B4355" t="s">
        <v>21</v>
      </c>
      <c r="C4355" t="s">
        <v>22</v>
      </c>
      <c r="D4355" t="s">
        <v>30</v>
      </c>
      <c r="E4355">
        <v>19</v>
      </c>
      <c r="F4355">
        <v>5</v>
      </c>
      <c r="G4355" t="s">
        <v>38</v>
      </c>
      <c r="H4355">
        <v>1046</v>
      </c>
      <c r="I4355" t="s">
        <v>25</v>
      </c>
      <c r="J4355">
        <v>2</v>
      </c>
      <c r="K4355" t="s">
        <v>31</v>
      </c>
      <c r="L4355" t="s">
        <v>41</v>
      </c>
      <c r="M4355">
        <v>28270</v>
      </c>
      <c r="N4355">
        <v>8</v>
      </c>
      <c r="O4355">
        <v>14</v>
      </c>
      <c r="P4355">
        <v>1</v>
      </c>
      <c r="Q4355">
        <v>28</v>
      </c>
      <c r="R4355">
        <v>3</v>
      </c>
      <c r="S4355">
        <v>22</v>
      </c>
      <c r="T4355">
        <v>14</v>
      </c>
      <c r="U4355">
        <v>10</v>
      </c>
      <c r="V4355">
        <f>COUNTIF(tbl_HRMaster[EmployeeID],tbl_HRMaster[[#This Row],[EmployeeID]])</f>
        <v>1</v>
      </c>
      <c r="W4355">
        <f>IFERROR(INDEX(tbl_EmployeeSurvey[EnvironmentSatisfaction],MATCH(tbl_HRMaster[[#This Row],[EmployeeID]],tbl_EmployeeSurvey[EmployeeID],0)),"Not Found")</f>
        <v>3</v>
      </c>
      <c r="X4355">
        <f>IFERROR(INDEX(tbl_EmployeeSurvey[JobSatisfaction],MATCH(tbl_HRMaster[[#This Row],[EmployeeID]],tbl_EmployeeSurvey[EmployeeID],0)),"Not Found")</f>
        <v>2</v>
      </c>
      <c r="Y4355" s="5">
        <f>IFERROR(INDEX(tbl_EmployeeSurvey[WorkLifeBalance],MATCH(tbl_HRMaster[[#This Row],[EmployeeID]],tbl_EmployeeSurvey[EmployeeID],0)),"Not Found")</f>
        <v>3</v>
      </c>
      <c r="Z4355" s="5">
        <f>IFERROR(VLOOKUP(tbl_HRMaster[[#This Row],[EmployeeID]],tbl_ManagerSurvey[[EmployeeID]:[PerformanceRating]],2,FALSE),"Not Found")</f>
        <v>3</v>
      </c>
      <c r="AA4355" s="5">
        <f>IFERROR(VLOOKUP(tbl_HRMaster[[#This Row],[EmployeeID]],tbl_ManagerSurvey[[EmployeeID]:[PerformanceRating]],3,FALSE),"Not Found")</f>
        <v>3</v>
      </c>
      <c r="AB4355" s="5" t="str">
        <f>IF(tbl_HRMaster[[#This Row],[Attrition]]="Yes","Left","Active")</f>
        <v>Active</v>
      </c>
      <c r="AC4355" s="5" t="str">
        <f>_xlfn.IFS(tbl_HRMaster[[#This Row],[Age]]&lt;25,"Under 25",tbl_HRMaster[[#This Row],[Age]]&lt;35,"25-34",tbl_HRMaster[[#This Row],[Age]]&lt;45,"35-44",tbl_HRMaster[[#This Row],[Age]]&lt;55,"45-54",TRUE,"Above 54")</f>
        <v>45-54</v>
      </c>
      <c r="AD4355" s="5" t="str">
        <f>_xlfn.IFS(
tbl_HRMaster[[#This Row],[YearsAtCompany]]&lt;2,"&lt; 2 Years",
tbl_HRMaster[[#This Row],[YearsAtCompany]]&lt;5,"2-4 Years",
tbl_HRMaster[[#This Row],[YearsAtCompany]]&lt;10,"5-9 Years",
TRUE,"10+ Years"
)</f>
        <v>10+ Years</v>
      </c>
      <c r="AE4355" s="5">
        <f>IF(tbl_HRMaster[[#This Row],[Attrition]]="Yes",1,0)</f>
        <v>0</v>
      </c>
    </row>
    <row r="4356" spans="1:31" x14ac:dyDescent="0.25">
      <c r="A4356">
        <v>47</v>
      </c>
      <c r="B4356" t="s">
        <v>21</v>
      </c>
      <c r="C4356" t="s">
        <v>22</v>
      </c>
      <c r="D4356" t="s">
        <v>30</v>
      </c>
      <c r="E4356">
        <v>19</v>
      </c>
      <c r="F4356">
        <v>5</v>
      </c>
      <c r="G4356" t="s">
        <v>38</v>
      </c>
      <c r="H4356">
        <v>2516</v>
      </c>
      <c r="I4356" t="s">
        <v>25</v>
      </c>
      <c r="J4356">
        <v>2</v>
      </c>
      <c r="K4356" t="s">
        <v>31</v>
      </c>
      <c r="L4356" t="s">
        <v>41</v>
      </c>
      <c r="M4356">
        <v>28270</v>
      </c>
      <c r="N4356">
        <v>8</v>
      </c>
      <c r="O4356">
        <v>14</v>
      </c>
      <c r="P4356">
        <v>1</v>
      </c>
      <c r="Q4356">
        <v>28</v>
      </c>
      <c r="R4356">
        <v>3</v>
      </c>
      <c r="S4356">
        <v>22</v>
      </c>
      <c r="T4356">
        <v>14</v>
      </c>
      <c r="U4356">
        <v>10</v>
      </c>
      <c r="V4356">
        <f>COUNTIF(tbl_HRMaster[EmployeeID],tbl_HRMaster[[#This Row],[EmployeeID]])</f>
        <v>1</v>
      </c>
      <c r="W4356">
        <f>IFERROR(INDEX(tbl_EmployeeSurvey[EnvironmentSatisfaction],MATCH(tbl_HRMaster[[#This Row],[EmployeeID]],tbl_EmployeeSurvey[EmployeeID],0)),"Not Found")</f>
        <v>3</v>
      </c>
      <c r="X4356">
        <f>IFERROR(INDEX(tbl_EmployeeSurvey[JobSatisfaction],MATCH(tbl_HRMaster[[#This Row],[EmployeeID]],tbl_EmployeeSurvey[EmployeeID],0)),"Not Found")</f>
        <v>2</v>
      </c>
      <c r="Y4356" s="5">
        <f>IFERROR(INDEX(tbl_EmployeeSurvey[WorkLifeBalance],MATCH(tbl_HRMaster[[#This Row],[EmployeeID]],tbl_EmployeeSurvey[EmployeeID],0)),"Not Found")</f>
        <v>3</v>
      </c>
      <c r="Z4356" s="5">
        <f>IFERROR(VLOOKUP(tbl_HRMaster[[#This Row],[EmployeeID]],tbl_ManagerSurvey[[EmployeeID]:[PerformanceRating]],2,FALSE),"Not Found")</f>
        <v>3</v>
      </c>
      <c r="AA4356" s="5">
        <f>IFERROR(VLOOKUP(tbl_HRMaster[[#This Row],[EmployeeID]],tbl_ManagerSurvey[[EmployeeID]:[PerformanceRating]],3,FALSE),"Not Found")</f>
        <v>3</v>
      </c>
      <c r="AB4356" s="5" t="str">
        <f>IF(tbl_HRMaster[[#This Row],[Attrition]]="Yes","Left","Active")</f>
        <v>Active</v>
      </c>
      <c r="AC4356" s="5" t="str">
        <f>_xlfn.IFS(tbl_HRMaster[[#This Row],[Age]]&lt;25,"Under 25",tbl_HRMaster[[#This Row],[Age]]&lt;35,"25-34",tbl_HRMaster[[#This Row],[Age]]&lt;45,"35-44",tbl_HRMaster[[#This Row],[Age]]&lt;55,"45-54",TRUE,"Above 54")</f>
        <v>45-54</v>
      </c>
      <c r="AD4356" s="5" t="str">
        <f>_xlfn.IFS(
tbl_HRMaster[[#This Row],[YearsAtCompany]]&lt;2,"&lt; 2 Years",
tbl_HRMaster[[#This Row],[YearsAtCompany]]&lt;5,"2-4 Years",
tbl_HRMaster[[#This Row],[YearsAtCompany]]&lt;10,"5-9 Years",
TRUE,"10+ Years"
)</f>
        <v>10+ Years</v>
      </c>
      <c r="AE4356" s="5">
        <f>IF(tbl_HRMaster[[#This Row],[Attrition]]="Yes",1,0)</f>
        <v>0</v>
      </c>
    </row>
    <row r="4357" spans="1:31" x14ac:dyDescent="0.25">
      <c r="A4357">
        <v>47</v>
      </c>
      <c r="B4357" t="s">
        <v>21</v>
      </c>
      <c r="C4357" t="s">
        <v>22</v>
      </c>
      <c r="D4357" t="s">
        <v>30</v>
      </c>
      <c r="E4357">
        <v>19</v>
      </c>
      <c r="F4357">
        <v>5</v>
      </c>
      <c r="G4357" t="s">
        <v>38</v>
      </c>
      <c r="H4357">
        <v>3986</v>
      </c>
      <c r="I4357" t="s">
        <v>25</v>
      </c>
      <c r="J4357">
        <v>2</v>
      </c>
      <c r="K4357" t="s">
        <v>31</v>
      </c>
      <c r="L4357" t="s">
        <v>41</v>
      </c>
      <c r="M4357">
        <v>28270</v>
      </c>
      <c r="N4357">
        <v>8</v>
      </c>
      <c r="O4357">
        <v>14</v>
      </c>
      <c r="P4357">
        <v>1</v>
      </c>
      <c r="Q4357">
        <v>28</v>
      </c>
      <c r="R4357">
        <v>3</v>
      </c>
      <c r="S4357">
        <v>22</v>
      </c>
      <c r="T4357">
        <v>14</v>
      </c>
      <c r="U4357">
        <v>10</v>
      </c>
      <c r="V4357">
        <f>COUNTIF(tbl_HRMaster[EmployeeID],tbl_HRMaster[[#This Row],[EmployeeID]])</f>
        <v>1</v>
      </c>
      <c r="W4357">
        <f>IFERROR(INDEX(tbl_EmployeeSurvey[EnvironmentSatisfaction],MATCH(tbl_HRMaster[[#This Row],[EmployeeID]],tbl_EmployeeSurvey[EmployeeID],0)),"Not Found")</f>
        <v>3</v>
      </c>
      <c r="X4357">
        <f>IFERROR(INDEX(tbl_EmployeeSurvey[JobSatisfaction],MATCH(tbl_HRMaster[[#This Row],[EmployeeID]],tbl_EmployeeSurvey[EmployeeID],0)),"Not Found")</f>
        <v>2</v>
      </c>
      <c r="Y4357" s="5">
        <f>IFERROR(INDEX(tbl_EmployeeSurvey[WorkLifeBalance],MATCH(tbl_HRMaster[[#This Row],[EmployeeID]],tbl_EmployeeSurvey[EmployeeID],0)),"Not Found")</f>
        <v>3</v>
      </c>
      <c r="Z4357" s="5">
        <f>IFERROR(VLOOKUP(tbl_HRMaster[[#This Row],[EmployeeID]],tbl_ManagerSurvey[[EmployeeID]:[PerformanceRating]],2,FALSE),"Not Found")</f>
        <v>3</v>
      </c>
      <c r="AA4357" s="5">
        <f>IFERROR(VLOOKUP(tbl_HRMaster[[#This Row],[EmployeeID]],tbl_ManagerSurvey[[EmployeeID]:[PerformanceRating]],3,FALSE),"Not Found")</f>
        <v>3</v>
      </c>
      <c r="AB4357" s="5" t="str">
        <f>IF(tbl_HRMaster[[#This Row],[Attrition]]="Yes","Left","Active")</f>
        <v>Active</v>
      </c>
      <c r="AC4357" s="5" t="str">
        <f>_xlfn.IFS(tbl_HRMaster[[#This Row],[Age]]&lt;25,"Under 25",tbl_HRMaster[[#This Row],[Age]]&lt;35,"25-34",tbl_HRMaster[[#This Row],[Age]]&lt;45,"35-44",tbl_HRMaster[[#This Row],[Age]]&lt;55,"45-54",TRUE,"Above 54")</f>
        <v>45-54</v>
      </c>
      <c r="AD4357" s="5" t="str">
        <f>_xlfn.IFS(
tbl_HRMaster[[#This Row],[YearsAtCompany]]&lt;2,"&lt; 2 Years",
tbl_HRMaster[[#This Row],[YearsAtCompany]]&lt;5,"2-4 Years",
tbl_HRMaster[[#This Row],[YearsAtCompany]]&lt;10,"5-9 Years",
TRUE,"10+ Years"
)</f>
        <v>10+ Years</v>
      </c>
      <c r="AE4357" s="5">
        <f>IF(tbl_HRMaster[[#This Row],[Attrition]]="Yes",1,0)</f>
        <v>0</v>
      </c>
    </row>
    <row r="4358" spans="1:31" x14ac:dyDescent="0.25">
      <c r="A4358">
        <v>45</v>
      </c>
      <c r="B4358" t="s">
        <v>21</v>
      </c>
      <c r="C4358" t="s">
        <v>36</v>
      </c>
      <c r="D4358" t="s">
        <v>23</v>
      </c>
      <c r="E4358">
        <v>2</v>
      </c>
      <c r="F4358">
        <v>3</v>
      </c>
      <c r="G4358" t="s">
        <v>24</v>
      </c>
      <c r="H4358">
        <v>964</v>
      </c>
      <c r="I4358" t="s">
        <v>25</v>
      </c>
      <c r="J4358">
        <v>2</v>
      </c>
      <c r="K4358" t="s">
        <v>42</v>
      </c>
      <c r="L4358" t="s">
        <v>27</v>
      </c>
      <c r="M4358">
        <v>83960</v>
      </c>
      <c r="N4358">
        <v>3</v>
      </c>
      <c r="O4358">
        <v>15</v>
      </c>
      <c r="P4358">
        <v>2</v>
      </c>
      <c r="Q4358">
        <v>25</v>
      </c>
      <c r="R4358">
        <v>3</v>
      </c>
      <c r="S4358">
        <v>23</v>
      </c>
      <c r="T4358">
        <v>14</v>
      </c>
      <c r="U4358">
        <v>4</v>
      </c>
      <c r="V4358">
        <f>COUNTIF(tbl_HRMaster[EmployeeID],tbl_HRMaster[[#This Row],[EmployeeID]])</f>
        <v>1</v>
      </c>
      <c r="W4358">
        <f>IFERROR(INDEX(tbl_EmployeeSurvey[EnvironmentSatisfaction],MATCH(tbl_HRMaster[[#This Row],[EmployeeID]],tbl_EmployeeSurvey[EmployeeID],0)),"Not Found")</f>
        <v>3</v>
      </c>
      <c r="X4358">
        <f>IFERROR(INDEX(tbl_EmployeeSurvey[JobSatisfaction],MATCH(tbl_HRMaster[[#This Row],[EmployeeID]],tbl_EmployeeSurvey[EmployeeID],0)),"Not Found")</f>
        <v>3</v>
      </c>
      <c r="Y4358" s="5">
        <f>IFERROR(INDEX(tbl_EmployeeSurvey[WorkLifeBalance],MATCH(tbl_HRMaster[[#This Row],[EmployeeID]],tbl_EmployeeSurvey[EmployeeID],0)),"Not Found")</f>
        <v>2</v>
      </c>
      <c r="Z4358" s="5">
        <f>IFERROR(VLOOKUP(tbl_HRMaster[[#This Row],[EmployeeID]],tbl_ManagerSurvey[[EmployeeID]:[PerformanceRating]],2,FALSE),"Not Found")</f>
        <v>2</v>
      </c>
      <c r="AA4358" s="5">
        <f>IFERROR(VLOOKUP(tbl_HRMaster[[#This Row],[EmployeeID]],tbl_ManagerSurvey[[EmployeeID]:[PerformanceRating]],3,FALSE),"Not Found")</f>
        <v>3</v>
      </c>
      <c r="AB4358" s="5" t="str">
        <f>IF(tbl_HRMaster[[#This Row],[Attrition]]="Yes","Left","Active")</f>
        <v>Active</v>
      </c>
      <c r="AC4358" s="5" t="str">
        <f>_xlfn.IFS(tbl_HRMaster[[#This Row],[Age]]&lt;25,"Under 25",tbl_HRMaster[[#This Row],[Age]]&lt;35,"25-34",tbl_HRMaster[[#This Row],[Age]]&lt;45,"35-44",tbl_HRMaster[[#This Row],[Age]]&lt;55,"45-54",TRUE,"Above 54")</f>
        <v>45-54</v>
      </c>
      <c r="AD4358" s="5" t="str">
        <f>_xlfn.IFS(
tbl_HRMaster[[#This Row],[YearsAtCompany]]&lt;2,"&lt; 2 Years",
tbl_HRMaster[[#This Row],[YearsAtCompany]]&lt;5,"2-4 Years",
tbl_HRMaster[[#This Row],[YearsAtCompany]]&lt;10,"5-9 Years",
TRUE,"10+ Years"
)</f>
        <v>10+ Years</v>
      </c>
      <c r="AE4358" s="5">
        <f>IF(tbl_HRMaster[[#This Row],[Attrition]]="Yes",1,0)</f>
        <v>0</v>
      </c>
    </row>
    <row r="4359" spans="1:31" x14ac:dyDescent="0.25">
      <c r="A4359">
        <v>45</v>
      </c>
      <c r="B4359" t="s">
        <v>21</v>
      </c>
      <c r="C4359" t="s">
        <v>36</v>
      </c>
      <c r="D4359" t="s">
        <v>23</v>
      </c>
      <c r="E4359">
        <v>2</v>
      </c>
      <c r="F4359">
        <v>3</v>
      </c>
      <c r="G4359" t="s">
        <v>24</v>
      </c>
      <c r="H4359">
        <v>2434</v>
      </c>
      <c r="I4359" t="s">
        <v>25</v>
      </c>
      <c r="J4359">
        <v>2</v>
      </c>
      <c r="K4359" t="s">
        <v>42</v>
      </c>
      <c r="L4359" t="s">
        <v>27</v>
      </c>
      <c r="M4359">
        <v>83960</v>
      </c>
      <c r="N4359">
        <v>3</v>
      </c>
      <c r="O4359">
        <v>15</v>
      </c>
      <c r="P4359">
        <v>2</v>
      </c>
      <c r="Q4359">
        <v>25</v>
      </c>
      <c r="R4359">
        <v>3</v>
      </c>
      <c r="S4359">
        <v>23</v>
      </c>
      <c r="T4359">
        <v>14</v>
      </c>
      <c r="U4359">
        <v>4</v>
      </c>
      <c r="V4359">
        <f>COUNTIF(tbl_HRMaster[EmployeeID],tbl_HRMaster[[#This Row],[EmployeeID]])</f>
        <v>1</v>
      </c>
      <c r="W4359">
        <f>IFERROR(INDEX(tbl_EmployeeSurvey[EnvironmentSatisfaction],MATCH(tbl_HRMaster[[#This Row],[EmployeeID]],tbl_EmployeeSurvey[EmployeeID],0)),"Not Found")</f>
        <v>3</v>
      </c>
      <c r="X4359">
        <f>IFERROR(INDEX(tbl_EmployeeSurvey[JobSatisfaction],MATCH(tbl_HRMaster[[#This Row],[EmployeeID]],tbl_EmployeeSurvey[EmployeeID],0)),"Not Found")</f>
        <v>3</v>
      </c>
      <c r="Y4359" s="5">
        <f>IFERROR(INDEX(tbl_EmployeeSurvey[WorkLifeBalance],MATCH(tbl_HRMaster[[#This Row],[EmployeeID]],tbl_EmployeeSurvey[EmployeeID],0)),"Not Found")</f>
        <v>2</v>
      </c>
      <c r="Z4359" s="5">
        <f>IFERROR(VLOOKUP(tbl_HRMaster[[#This Row],[EmployeeID]],tbl_ManagerSurvey[[EmployeeID]:[PerformanceRating]],2,FALSE),"Not Found")</f>
        <v>2</v>
      </c>
      <c r="AA4359" s="5">
        <f>IFERROR(VLOOKUP(tbl_HRMaster[[#This Row],[EmployeeID]],tbl_ManagerSurvey[[EmployeeID]:[PerformanceRating]],3,FALSE),"Not Found")</f>
        <v>3</v>
      </c>
      <c r="AB4359" s="5" t="str">
        <f>IF(tbl_HRMaster[[#This Row],[Attrition]]="Yes","Left","Active")</f>
        <v>Active</v>
      </c>
      <c r="AC4359" s="5" t="str">
        <f>_xlfn.IFS(tbl_HRMaster[[#This Row],[Age]]&lt;25,"Under 25",tbl_HRMaster[[#This Row],[Age]]&lt;35,"25-34",tbl_HRMaster[[#This Row],[Age]]&lt;45,"35-44",tbl_HRMaster[[#This Row],[Age]]&lt;55,"45-54",TRUE,"Above 54")</f>
        <v>45-54</v>
      </c>
      <c r="AD4359" s="5" t="str">
        <f>_xlfn.IFS(
tbl_HRMaster[[#This Row],[YearsAtCompany]]&lt;2,"&lt; 2 Years",
tbl_HRMaster[[#This Row],[YearsAtCompany]]&lt;5,"2-4 Years",
tbl_HRMaster[[#This Row],[YearsAtCompany]]&lt;10,"5-9 Years",
TRUE,"10+ Years"
)</f>
        <v>10+ Years</v>
      </c>
      <c r="AE4359" s="5">
        <f>IF(tbl_HRMaster[[#This Row],[Attrition]]="Yes",1,0)</f>
        <v>0</v>
      </c>
    </row>
    <row r="4360" spans="1:31" x14ac:dyDescent="0.25">
      <c r="A4360">
        <v>45</v>
      </c>
      <c r="B4360" t="s">
        <v>21</v>
      </c>
      <c r="C4360" t="s">
        <v>36</v>
      </c>
      <c r="D4360" t="s">
        <v>23</v>
      </c>
      <c r="E4360">
        <v>2</v>
      </c>
      <c r="F4360">
        <v>3</v>
      </c>
      <c r="G4360" t="s">
        <v>24</v>
      </c>
      <c r="H4360">
        <v>3904</v>
      </c>
      <c r="I4360" t="s">
        <v>25</v>
      </c>
      <c r="J4360">
        <v>2</v>
      </c>
      <c r="K4360" t="s">
        <v>42</v>
      </c>
      <c r="L4360" t="s">
        <v>27</v>
      </c>
      <c r="M4360">
        <v>83960</v>
      </c>
      <c r="N4360">
        <v>3</v>
      </c>
      <c r="O4360">
        <v>15</v>
      </c>
      <c r="P4360">
        <v>2</v>
      </c>
      <c r="Q4360">
        <v>25</v>
      </c>
      <c r="R4360">
        <v>3</v>
      </c>
      <c r="S4360">
        <v>23</v>
      </c>
      <c r="T4360">
        <v>14</v>
      </c>
      <c r="U4360">
        <v>4</v>
      </c>
      <c r="V4360">
        <f>COUNTIF(tbl_HRMaster[EmployeeID],tbl_HRMaster[[#This Row],[EmployeeID]])</f>
        <v>1</v>
      </c>
      <c r="W4360">
        <f>IFERROR(INDEX(tbl_EmployeeSurvey[EnvironmentSatisfaction],MATCH(tbl_HRMaster[[#This Row],[EmployeeID]],tbl_EmployeeSurvey[EmployeeID],0)),"Not Found")</f>
        <v>3</v>
      </c>
      <c r="X4360">
        <f>IFERROR(INDEX(tbl_EmployeeSurvey[JobSatisfaction],MATCH(tbl_HRMaster[[#This Row],[EmployeeID]],tbl_EmployeeSurvey[EmployeeID],0)),"Not Found")</f>
        <v>3</v>
      </c>
      <c r="Y4360" s="5">
        <f>IFERROR(INDEX(tbl_EmployeeSurvey[WorkLifeBalance],MATCH(tbl_HRMaster[[#This Row],[EmployeeID]],tbl_EmployeeSurvey[EmployeeID],0)),"Not Found")</f>
        <v>2</v>
      </c>
      <c r="Z4360" s="5">
        <f>IFERROR(VLOOKUP(tbl_HRMaster[[#This Row],[EmployeeID]],tbl_ManagerSurvey[[EmployeeID]:[PerformanceRating]],2,FALSE),"Not Found")</f>
        <v>2</v>
      </c>
      <c r="AA4360" s="5">
        <f>IFERROR(VLOOKUP(tbl_HRMaster[[#This Row],[EmployeeID]],tbl_ManagerSurvey[[EmployeeID]:[PerformanceRating]],3,FALSE),"Not Found")</f>
        <v>3</v>
      </c>
      <c r="AB4360" s="5" t="str">
        <f>IF(tbl_HRMaster[[#This Row],[Attrition]]="Yes","Left","Active")</f>
        <v>Active</v>
      </c>
      <c r="AC4360" s="5" t="str">
        <f>_xlfn.IFS(tbl_HRMaster[[#This Row],[Age]]&lt;25,"Under 25",tbl_HRMaster[[#This Row],[Age]]&lt;35,"25-34",tbl_HRMaster[[#This Row],[Age]]&lt;45,"35-44",tbl_HRMaster[[#This Row],[Age]]&lt;55,"45-54",TRUE,"Above 54")</f>
        <v>45-54</v>
      </c>
      <c r="AD4360" s="5" t="str">
        <f>_xlfn.IFS(
tbl_HRMaster[[#This Row],[YearsAtCompany]]&lt;2,"&lt; 2 Years",
tbl_HRMaster[[#This Row],[YearsAtCompany]]&lt;5,"2-4 Years",
tbl_HRMaster[[#This Row],[YearsAtCompany]]&lt;10,"5-9 Years",
TRUE,"10+ Years"
)</f>
        <v>10+ Years</v>
      </c>
      <c r="AE4360" s="5">
        <f>IF(tbl_HRMaster[[#This Row],[Attrition]]="Yes",1,0)</f>
        <v>0</v>
      </c>
    </row>
    <row r="4361" spans="1:31" x14ac:dyDescent="0.25">
      <c r="A4361">
        <v>47</v>
      </c>
      <c r="B4361" t="s">
        <v>28</v>
      </c>
      <c r="C4361" t="s">
        <v>29</v>
      </c>
      <c r="D4361" t="s">
        <v>30</v>
      </c>
      <c r="E4361">
        <v>1</v>
      </c>
      <c r="F4361">
        <v>3</v>
      </c>
      <c r="G4361" t="s">
        <v>38</v>
      </c>
      <c r="H4361">
        <v>966</v>
      </c>
      <c r="I4361" t="s">
        <v>25</v>
      </c>
      <c r="J4361">
        <v>2</v>
      </c>
      <c r="K4361" t="s">
        <v>35</v>
      </c>
      <c r="L4361" t="s">
        <v>27</v>
      </c>
      <c r="M4361">
        <v>196270</v>
      </c>
      <c r="N4361">
        <v>7</v>
      </c>
      <c r="O4361">
        <v>11</v>
      </c>
      <c r="P4361">
        <v>2</v>
      </c>
      <c r="Q4361">
        <v>25</v>
      </c>
      <c r="R4361">
        <v>1</v>
      </c>
      <c r="S4361">
        <v>23</v>
      </c>
      <c r="T4361">
        <v>14</v>
      </c>
      <c r="U4361">
        <v>10</v>
      </c>
      <c r="V4361">
        <f>COUNTIF(tbl_HRMaster[EmployeeID],tbl_HRMaster[[#This Row],[EmployeeID]])</f>
        <v>1</v>
      </c>
      <c r="W4361">
        <f>IFERROR(INDEX(tbl_EmployeeSurvey[EnvironmentSatisfaction],MATCH(tbl_HRMaster[[#This Row],[EmployeeID]],tbl_EmployeeSurvey[EmployeeID],0)),"Not Found")</f>
        <v>3</v>
      </c>
      <c r="X4361">
        <f>IFERROR(INDEX(tbl_EmployeeSurvey[JobSatisfaction],MATCH(tbl_HRMaster[[#This Row],[EmployeeID]],tbl_EmployeeSurvey[EmployeeID],0)),"Not Found")</f>
        <v>3</v>
      </c>
      <c r="Y4361" s="5">
        <f>IFERROR(INDEX(tbl_EmployeeSurvey[WorkLifeBalance],MATCH(tbl_HRMaster[[#This Row],[EmployeeID]],tbl_EmployeeSurvey[EmployeeID],0)),"Not Found")</f>
        <v>1</v>
      </c>
      <c r="Z4361" s="5">
        <f>IFERROR(VLOOKUP(tbl_HRMaster[[#This Row],[EmployeeID]],tbl_ManagerSurvey[[EmployeeID]:[PerformanceRating]],2,FALSE),"Not Found")</f>
        <v>3</v>
      </c>
      <c r="AA4361" s="5">
        <f>IFERROR(VLOOKUP(tbl_HRMaster[[#This Row],[EmployeeID]],tbl_ManagerSurvey[[EmployeeID]:[PerformanceRating]],3,FALSE),"Not Found")</f>
        <v>3</v>
      </c>
      <c r="AB4361" s="5" t="str">
        <f>IF(tbl_HRMaster[[#This Row],[Attrition]]="Yes","Left","Active")</f>
        <v>Left</v>
      </c>
      <c r="AC4361" s="5" t="str">
        <f>_xlfn.IFS(tbl_HRMaster[[#This Row],[Age]]&lt;25,"Under 25",tbl_HRMaster[[#This Row],[Age]]&lt;35,"25-34",tbl_HRMaster[[#This Row],[Age]]&lt;45,"35-44",tbl_HRMaster[[#This Row],[Age]]&lt;55,"45-54",TRUE,"Above 54")</f>
        <v>45-54</v>
      </c>
      <c r="AD4361" s="5" t="str">
        <f>_xlfn.IFS(
tbl_HRMaster[[#This Row],[YearsAtCompany]]&lt;2,"&lt; 2 Years",
tbl_HRMaster[[#This Row],[YearsAtCompany]]&lt;5,"2-4 Years",
tbl_HRMaster[[#This Row],[YearsAtCompany]]&lt;10,"5-9 Years",
TRUE,"10+ Years"
)</f>
        <v>10+ Years</v>
      </c>
      <c r="AE4361" s="5">
        <f>IF(tbl_HRMaster[[#This Row],[Attrition]]="Yes",1,0)</f>
        <v>1</v>
      </c>
    </row>
    <row r="4362" spans="1:31" x14ac:dyDescent="0.25">
      <c r="A4362">
        <v>47</v>
      </c>
      <c r="B4362" t="s">
        <v>28</v>
      </c>
      <c r="C4362" t="s">
        <v>29</v>
      </c>
      <c r="D4362" t="s">
        <v>30</v>
      </c>
      <c r="E4362">
        <v>1</v>
      </c>
      <c r="F4362">
        <v>3</v>
      </c>
      <c r="G4362" t="s">
        <v>38</v>
      </c>
      <c r="H4362">
        <v>2436</v>
      </c>
      <c r="I4362" t="s">
        <v>25</v>
      </c>
      <c r="J4362">
        <v>2</v>
      </c>
      <c r="K4362" t="s">
        <v>35</v>
      </c>
      <c r="L4362" t="s">
        <v>27</v>
      </c>
      <c r="M4362">
        <v>196270</v>
      </c>
      <c r="N4362">
        <v>7</v>
      </c>
      <c r="O4362">
        <v>11</v>
      </c>
      <c r="P4362">
        <v>2</v>
      </c>
      <c r="Q4362">
        <v>25</v>
      </c>
      <c r="R4362">
        <v>1</v>
      </c>
      <c r="S4362">
        <v>23</v>
      </c>
      <c r="T4362">
        <v>14</v>
      </c>
      <c r="U4362">
        <v>10</v>
      </c>
      <c r="V4362">
        <f>COUNTIF(tbl_HRMaster[EmployeeID],tbl_HRMaster[[#This Row],[EmployeeID]])</f>
        <v>1</v>
      </c>
      <c r="W4362">
        <f>IFERROR(INDEX(tbl_EmployeeSurvey[EnvironmentSatisfaction],MATCH(tbl_HRMaster[[#This Row],[EmployeeID]],tbl_EmployeeSurvey[EmployeeID],0)),"Not Found")</f>
        <v>3</v>
      </c>
      <c r="X4362">
        <f>IFERROR(INDEX(tbl_EmployeeSurvey[JobSatisfaction],MATCH(tbl_HRMaster[[#This Row],[EmployeeID]],tbl_EmployeeSurvey[EmployeeID],0)),"Not Found")</f>
        <v>3</v>
      </c>
      <c r="Y4362" s="5">
        <f>IFERROR(INDEX(tbl_EmployeeSurvey[WorkLifeBalance],MATCH(tbl_HRMaster[[#This Row],[EmployeeID]],tbl_EmployeeSurvey[EmployeeID],0)),"Not Found")</f>
        <v>1</v>
      </c>
      <c r="Z4362" s="5">
        <f>IFERROR(VLOOKUP(tbl_HRMaster[[#This Row],[EmployeeID]],tbl_ManagerSurvey[[EmployeeID]:[PerformanceRating]],2,FALSE),"Not Found")</f>
        <v>3</v>
      </c>
      <c r="AA4362" s="5">
        <f>IFERROR(VLOOKUP(tbl_HRMaster[[#This Row],[EmployeeID]],tbl_ManagerSurvey[[EmployeeID]:[PerformanceRating]],3,FALSE),"Not Found")</f>
        <v>3</v>
      </c>
      <c r="AB4362" s="5" t="str">
        <f>IF(tbl_HRMaster[[#This Row],[Attrition]]="Yes","Left","Active")</f>
        <v>Left</v>
      </c>
      <c r="AC4362" s="5" t="str">
        <f>_xlfn.IFS(tbl_HRMaster[[#This Row],[Age]]&lt;25,"Under 25",tbl_HRMaster[[#This Row],[Age]]&lt;35,"25-34",tbl_HRMaster[[#This Row],[Age]]&lt;45,"35-44",tbl_HRMaster[[#This Row],[Age]]&lt;55,"45-54",TRUE,"Above 54")</f>
        <v>45-54</v>
      </c>
      <c r="AD4362" s="5" t="str">
        <f>_xlfn.IFS(
tbl_HRMaster[[#This Row],[YearsAtCompany]]&lt;2,"&lt; 2 Years",
tbl_HRMaster[[#This Row],[YearsAtCompany]]&lt;5,"2-4 Years",
tbl_HRMaster[[#This Row],[YearsAtCompany]]&lt;10,"5-9 Years",
TRUE,"10+ Years"
)</f>
        <v>10+ Years</v>
      </c>
      <c r="AE4362" s="5">
        <f>IF(tbl_HRMaster[[#This Row],[Attrition]]="Yes",1,0)</f>
        <v>1</v>
      </c>
    </row>
    <row r="4363" spans="1:31" x14ac:dyDescent="0.25">
      <c r="A4363">
        <v>47</v>
      </c>
      <c r="B4363" t="s">
        <v>28</v>
      </c>
      <c r="C4363" t="s">
        <v>29</v>
      </c>
      <c r="D4363" t="s">
        <v>30</v>
      </c>
      <c r="E4363">
        <v>1</v>
      </c>
      <c r="F4363">
        <v>3</v>
      </c>
      <c r="G4363" t="s">
        <v>38</v>
      </c>
      <c r="H4363">
        <v>3906</v>
      </c>
      <c r="I4363" t="s">
        <v>25</v>
      </c>
      <c r="J4363">
        <v>2</v>
      </c>
      <c r="K4363" t="s">
        <v>35</v>
      </c>
      <c r="L4363" t="s">
        <v>27</v>
      </c>
      <c r="M4363">
        <v>196270</v>
      </c>
      <c r="N4363">
        <v>7</v>
      </c>
      <c r="O4363">
        <v>11</v>
      </c>
      <c r="P4363">
        <v>2</v>
      </c>
      <c r="Q4363">
        <v>25</v>
      </c>
      <c r="R4363">
        <v>1</v>
      </c>
      <c r="S4363">
        <v>23</v>
      </c>
      <c r="T4363">
        <v>14</v>
      </c>
      <c r="U4363">
        <v>10</v>
      </c>
      <c r="V4363">
        <f>COUNTIF(tbl_HRMaster[EmployeeID],tbl_HRMaster[[#This Row],[EmployeeID]])</f>
        <v>1</v>
      </c>
      <c r="W4363">
        <f>IFERROR(INDEX(tbl_EmployeeSurvey[EnvironmentSatisfaction],MATCH(tbl_HRMaster[[#This Row],[EmployeeID]],tbl_EmployeeSurvey[EmployeeID],0)),"Not Found")</f>
        <v>3</v>
      </c>
      <c r="X4363">
        <f>IFERROR(INDEX(tbl_EmployeeSurvey[JobSatisfaction],MATCH(tbl_HRMaster[[#This Row],[EmployeeID]],tbl_EmployeeSurvey[EmployeeID],0)),"Not Found")</f>
        <v>3</v>
      </c>
      <c r="Y4363" s="5">
        <f>IFERROR(INDEX(tbl_EmployeeSurvey[WorkLifeBalance],MATCH(tbl_HRMaster[[#This Row],[EmployeeID]],tbl_EmployeeSurvey[EmployeeID],0)),"Not Found")</f>
        <v>1</v>
      </c>
      <c r="Z4363" s="5">
        <f>IFERROR(VLOOKUP(tbl_HRMaster[[#This Row],[EmployeeID]],tbl_ManagerSurvey[[EmployeeID]:[PerformanceRating]],2,FALSE),"Not Found")</f>
        <v>3</v>
      </c>
      <c r="AA4363" s="5">
        <f>IFERROR(VLOOKUP(tbl_HRMaster[[#This Row],[EmployeeID]],tbl_ManagerSurvey[[EmployeeID]:[PerformanceRating]],3,FALSE),"Not Found")</f>
        <v>3</v>
      </c>
      <c r="AB4363" s="5" t="str">
        <f>IF(tbl_HRMaster[[#This Row],[Attrition]]="Yes","Left","Active")</f>
        <v>Left</v>
      </c>
      <c r="AC4363" s="5" t="str">
        <f>_xlfn.IFS(tbl_HRMaster[[#This Row],[Age]]&lt;25,"Under 25",tbl_HRMaster[[#This Row],[Age]]&lt;35,"25-34",tbl_HRMaster[[#This Row],[Age]]&lt;45,"35-44",tbl_HRMaster[[#This Row],[Age]]&lt;55,"45-54",TRUE,"Above 54")</f>
        <v>45-54</v>
      </c>
      <c r="AD4363" s="5" t="str">
        <f>_xlfn.IFS(
tbl_HRMaster[[#This Row],[YearsAtCompany]]&lt;2,"&lt; 2 Years",
tbl_HRMaster[[#This Row],[YearsAtCompany]]&lt;5,"2-4 Years",
tbl_HRMaster[[#This Row],[YearsAtCompany]]&lt;10,"5-9 Years",
TRUE,"10+ Years"
)</f>
        <v>10+ Years</v>
      </c>
      <c r="AE4363" s="5">
        <f>IF(tbl_HRMaster[[#This Row],[Attrition]]="Yes",1,0)</f>
        <v>1</v>
      </c>
    </row>
    <row r="4364" spans="1:31" x14ac:dyDescent="0.25">
      <c r="A4364">
        <v>42</v>
      </c>
      <c r="B4364" t="s">
        <v>21</v>
      </c>
      <c r="C4364" t="s">
        <v>29</v>
      </c>
      <c r="D4364" t="s">
        <v>30</v>
      </c>
      <c r="E4364">
        <v>9</v>
      </c>
      <c r="F4364">
        <v>4</v>
      </c>
      <c r="G4364" t="s">
        <v>38</v>
      </c>
      <c r="H4364">
        <v>327</v>
      </c>
      <c r="I4364" t="s">
        <v>34</v>
      </c>
      <c r="J4364">
        <v>1</v>
      </c>
      <c r="K4364" t="s">
        <v>42</v>
      </c>
      <c r="L4364" t="s">
        <v>41</v>
      </c>
      <c r="M4364">
        <v>92080</v>
      </c>
      <c r="N4364">
        <v>1</v>
      </c>
      <c r="O4364">
        <v>15</v>
      </c>
      <c r="P4364">
        <v>1</v>
      </c>
      <c r="Q4364">
        <v>24</v>
      </c>
      <c r="R4364">
        <v>2</v>
      </c>
      <c r="S4364">
        <v>24</v>
      </c>
      <c r="T4364">
        <v>14</v>
      </c>
      <c r="U4364">
        <v>9</v>
      </c>
      <c r="V4364">
        <f>COUNTIF(tbl_HRMaster[EmployeeID],tbl_HRMaster[[#This Row],[EmployeeID]])</f>
        <v>1</v>
      </c>
      <c r="W4364">
        <f>IFERROR(INDEX(tbl_EmployeeSurvey[EnvironmentSatisfaction],MATCH(tbl_HRMaster[[#This Row],[EmployeeID]],tbl_EmployeeSurvey[EmployeeID],0)),"Not Found")</f>
        <v>2</v>
      </c>
      <c r="X4364">
        <f>IFERROR(INDEX(tbl_EmployeeSurvey[JobSatisfaction],MATCH(tbl_HRMaster[[#This Row],[EmployeeID]],tbl_EmployeeSurvey[EmployeeID],0)),"Not Found")</f>
        <v>4</v>
      </c>
      <c r="Y4364" s="5">
        <f>IFERROR(INDEX(tbl_EmployeeSurvey[WorkLifeBalance],MATCH(tbl_HRMaster[[#This Row],[EmployeeID]],tbl_EmployeeSurvey[EmployeeID],0)),"Not Found")</f>
        <v>2</v>
      </c>
      <c r="Z4364" s="5">
        <f>IFERROR(VLOOKUP(tbl_HRMaster[[#This Row],[EmployeeID]],tbl_ManagerSurvey[[EmployeeID]:[PerformanceRating]],2,FALSE),"Not Found")</f>
        <v>4</v>
      </c>
      <c r="AA4364" s="5">
        <f>IFERROR(VLOOKUP(tbl_HRMaster[[#This Row],[EmployeeID]],tbl_ManagerSurvey[[EmployeeID]:[PerformanceRating]],3,FALSE),"Not Found")</f>
        <v>3</v>
      </c>
      <c r="AB4364" s="5" t="str">
        <f>IF(tbl_HRMaster[[#This Row],[Attrition]]="Yes","Left","Active")</f>
        <v>Active</v>
      </c>
      <c r="AC4364" s="5" t="str">
        <f>_xlfn.IFS(tbl_HRMaster[[#This Row],[Age]]&lt;25,"Under 25",tbl_HRMaster[[#This Row],[Age]]&lt;35,"25-34",tbl_HRMaster[[#This Row],[Age]]&lt;45,"35-44",tbl_HRMaster[[#This Row],[Age]]&lt;55,"45-54",TRUE,"Above 54")</f>
        <v>35-44</v>
      </c>
      <c r="AD4364" s="5" t="str">
        <f>_xlfn.IFS(
tbl_HRMaster[[#This Row],[YearsAtCompany]]&lt;2,"&lt; 2 Years",
tbl_HRMaster[[#This Row],[YearsAtCompany]]&lt;5,"2-4 Years",
tbl_HRMaster[[#This Row],[YearsAtCompany]]&lt;10,"5-9 Years",
TRUE,"10+ Years"
)</f>
        <v>10+ Years</v>
      </c>
      <c r="AE4364" s="5">
        <f>IF(tbl_HRMaster[[#This Row],[Attrition]]="Yes",1,0)</f>
        <v>0</v>
      </c>
    </row>
    <row r="4365" spans="1:31" x14ac:dyDescent="0.25">
      <c r="A4365">
        <v>42</v>
      </c>
      <c r="B4365" t="s">
        <v>21</v>
      </c>
      <c r="C4365" t="s">
        <v>29</v>
      </c>
      <c r="D4365" t="s">
        <v>30</v>
      </c>
      <c r="E4365">
        <v>9</v>
      </c>
      <c r="F4365">
        <v>4</v>
      </c>
      <c r="G4365" t="s">
        <v>38</v>
      </c>
      <c r="H4365">
        <v>1797</v>
      </c>
      <c r="I4365" t="s">
        <v>34</v>
      </c>
      <c r="J4365">
        <v>1</v>
      </c>
      <c r="K4365" t="s">
        <v>42</v>
      </c>
      <c r="L4365" t="s">
        <v>41</v>
      </c>
      <c r="M4365">
        <v>92080</v>
      </c>
      <c r="N4365">
        <v>1</v>
      </c>
      <c r="O4365">
        <v>15</v>
      </c>
      <c r="P4365">
        <v>1</v>
      </c>
      <c r="Q4365">
        <v>24</v>
      </c>
      <c r="R4365">
        <v>2</v>
      </c>
      <c r="S4365">
        <v>24</v>
      </c>
      <c r="T4365">
        <v>14</v>
      </c>
      <c r="U4365">
        <v>9</v>
      </c>
      <c r="V4365">
        <f>COUNTIF(tbl_HRMaster[EmployeeID],tbl_HRMaster[[#This Row],[EmployeeID]])</f>
        <v>1</v>
      </c>
      <c r="W4365">
        <f>IFERROR(INDEX(tbl_EmployeeSurvey[EnvironmentSatisfaction],MATCH(tbl_HRMaster[[#This Row],[EmployeeID]],tbl_EmployeeSurvey[EmployeeID],0)),"Not Found")</f>
        <v>2</v>
      </c>
      <c r="X4365">
        <f>IFERROR(INDEX(tbl_EmployeeSurvey[JobSatisfaction],MATCH(tbl_HRMaster[[#This Row],[EmployeeID]],tbl_EmployeeSurvey[EmployeeID],0)),"Not Found")</f>
        <v>4</v>
      </c>
      <c r="Y4365" s="5">
        <f>IFERROR(INDEX(tbl_EmployeeSurvey[WorkLifeBalance],MATCH(tbl_HRMaster[[#This Row],[EmployeeID]],tbl_EmployeeSurvey[EmployeeID],0)),"Not Found")</f>
        <v>2</v>
      </c>
      <c r="Z4365" s="5">
        <f>IFERROR(VLOOKUP(tbl_HRMaster[[#This Row],[EmployeeID]],tbl_ManagerSurvey[[EmployeeID]:[PerformanceRating]],2,FALSE),"Not Found")</f>
        <v>4</v>
      </c>
      <c r="AA4365" s="5">
        <f>IFERROR(VLOOKUP(tbl_HRMaster[[#This Row],[EmployeeID]],tbl_ManagerSurvey[[EmployeeID]:[PerformanceRating]],3,FALSE),"Not Found")</f>
        <v>3</v>
      </c>
      <c r="AB4365" s="5" t="str">
        <f>IF(tbl_HRMaster[[#This Row],[Attrition]]="Yes","Left","Active")</f>
        <v>Active</v>
      </c>
      <c r="AC4365" s="5" t="str">
        <f>_xlfn.IFS(tbl_HRMaster[[#This Row],[Age]]&lt;25,"Under 25",tbl_HRMaster[[#This Row],[Age]]&lt;35,"25-34",tbl_HRMaster[[#This Row],[Age]]&lt;45,"35-44",tbl_HRMaster[[#This Row],[Age]]&lt;55,"45-54",TRUE,"Above 54")</f>
        <v>35-44</v>
      </c>
      <c r="AD4365" s="5" t="str">
        <f>_xlfn.IFS(
tbl_HRMaster[[#This Row],[YearsAtCompany]]&lt;2,"&lt; 2 Years",
tbl_HRMaster[[#This Row],[YearsAtCompany]]&lt;5,"2-4 Years",
tbl_HRMaster[[#This Row],[YearsAtCompany]]&lt;10,"5-9 Years",
TRUE,"10+ Years"
)</f>
        <v>10+ Years</v>
      </c>
      <c r="AE4365" s="5">
        <f>IF(tbl_HRMaster[[#This Row],[Attrition]]="Yes",1,0)</f>
        <v>0</v>
      </c>
    </row>
    <row r="4366" spans="1:31" x14ac:dyDescent="0.25">
      <c r="A4366">
        <v>42</v>
      </c>
      <c r="B4366" t="s">
        <v>21</v>
      </c>
      <c r="C4366" t="s">
        <v>29</v>
      </c>
      <c r="D4366" t="s">
        <v>30</v>
      </c>
      <c r="E4366">
        <v>9</v>
      </c>
      <c r="F4366">
        <v>4</v>
      </c>
      <c r="G4366" t="s">
        <v>38</v>
      </c>
      <c r="H4366">
        <v>3267</v>
      </c>
      <c r="I4366" t="s">
        <v>34</v>
      </c>
      <c r="J4366">
        <v>1</v>
      </c>
      <c r="K4366" t="s">
        <v>42</v>
      </c>
      <c r="L4366" t="s">
        <v>41</v>
      </c>
      <c r="M4366">
        <v>92080</v>
      </c>
      <c r="N4366">
        <v>1</v>
      </c>
      <c r="O4366">
        <v>15</v>
      </c>
      <c r="P4366">
        <v>1</v>
      </c>
      <c r="Q4366">
        <v>24</v>
      </c>
      <c r="R4366">
        <v>2</v>
      </c>
      <c r="S4366">
        <v>24</v>
      </c>
      <c r="T4366">
        <v>14</v>
      </c>
      <c r="U4366">
        <v>9</v>
      </c>
      <c r="V4366">
        <f>COUNTIF(tbl_HRMaster[EmployeeID],tbl_HRMaster[[#This Row],[EmployeeID]])</f>
        <v>1</v>
      </c>
      <c r="W4366">
        <f>IFERROR(INDEX(tbl_EmployeeSurvey[EnvironmentSatisfaction],MATCH(tbl_HRMaster[[#This Row],[EmployeeID]],tbl_EmployeeSurvey[EmployeeID],0)),"Not Found")</f>
        <v>2</v>
      </c>
      <c r="X4366">
        <f>IFERROR(INDEX(tbl_EmployeeSurvey[JobSatisfaction],MATCH(tbl_HRMaster[[#This Row],[EmployeeID]],tbl_EmployeeSurvey[EmployeeID],0)),"Not Found")</f>
        <v>4</v>
      </c>
      <c r="Y4366" s="5">
        <f>IFERROR(INDEX(tbl_EmployeeSurvey[WorkLifeBalance],MATCH(tbl_HRMaster[[#This Row],[EmployeeID]],tbl_EmployeeSurvey[EmployeeID],0)),"Not Found")</f>
        <v>2</v>
      </c>
      <c r="Z4366" s="5">
        <f>IFERROR(VLOOKUP(tbl_HRMaster[[#This Row],[EmployeeID]],tbl_ManagerSurvey[[EmployeeID]:[PerformanceRating]],2,FALSE),"Not Found")</f>
        <v>4</v>
      </c>
      <c r="AA4366" s="5">
        <f>IFERROR(VLOOKUP(tbl_HRMaster[[#This Row],[EmployeeID]],tbl_ManagerSurvey[[EmployeeID]:[PerformanceRating]],3,FALSE),"Not Found")</f>
        <v>3</v>
      </c>
      <c r="AB4366" s="5" t="str">
        <f>IF(tbl_HRMaster[[#This Row],[Attrition]]="Yes","Left","Active")</f>
        <v>Active</v>
      </c>
      <c r="AC4366" s="5" t="str">
        <f>_xlfn.IFS(tbl_HRMaster[[#This Row],[Age]]&lt;25,"Under 25",tbl_HRMaster[[#This Row],[Age]]&lt;35,"25-34",tbl_HRMaster[[#This Row],[Age]]&lt;45,"35-44",tbl_HRMaster[[#This Row],[Age]]&lt;55,"45-54",TRUE,"Above 54")</f>
        <v>35-44</v>
      </c>
      <c r="AD4366" s="5" t="str">
        <f>_xlfn.IFS(
tbl_HRMaster[[#This Row],[YearsAtCompany]]&lt;2,"&lt; 2 Years",
tbl_HRMaster[[#This Row],[YearsAtCompany]]&lt;5,"2-4 Years",
tbl_HRMaster[[#This Row],[YearsAtCompany]]&lt;10,"5-9 Years",
TRUE,"10+ Years"
)</f>
        <v>10+ Years</v>
      </c>
      <c r="AE4366" s="5">
        <f>IF(tbl_HRMaster[[#This Row],[Attrition]]="Yes",1,0)</f>
        <v>0</v>
      </c>
    </row>
    <row r="4367" spans="1:31" x14ac:dyDescent="0.25">
      <c r="A4367">
        <v>44</v>
      </c>
      <c r="B4367" t="s">
        <v>21</v>
      </c>
      <c r="C4367" t="s">
        <v>22</v>
      </c>
      <c r="D4367" t="s">
        <v>30</v>
      </c>
      <c r="E4367">
        <v>3</v>
      </c>
      <c r="F4367">
        <v>4</v>
      </c>
      <c r="G4367" t="s">
        <v>24</v>
      </c>
      <c r="H4367">
        <v>665</v>
      </c>
      <c r="I4367" t="s">
        <v>34</v>
      </c>
      <c r="J4367">
        <v>2</v>
      </c>
      <c r="K4367" t="s">
        <v>31</v>
      </c>
      <c r="L4367" t="s">
        <v>41</v>
      </c>
      <c r="M4367">
        <v>47070</v>
      </c>
      <c r="N4367">
        <v>1</v>
      </c>
      <c r="O4367">
        <v>17</v>
      </c>
      <c r="P4367">
        <v>0</v>
      </c>
      <c r="Q4367">
        <v>26</v>
      </c>
      <c r="R4367">
        <v>4</v>
      </c>
      <c r="S4367">
        <v>25</v>
      </c>
      <c r="T4367">
        <v>14</v>
      </c>
      <c r="U4367">
        <v>13</v>
      </c>
      <c r="V4367">
        <f>COUNTIF(tbl_HRMaster[EmployeeID],tbl_HRMaster[[#This Row],[EmployeeID]])</f>
        <v>1</v>
      </c>
      <c r="W4367">
        <f>IFERROR(INDEX(tbl_EmployeeSurvey[EnvironmentSatisfaction],MATCH(tbl_HRMaster[[#This Row],[EmployeeID]],tbl_EmployeeSurvey[EmployeeID],0)),"Not Found")</f>
        <v>3</v>
      </c>
      <c r="X4367">
        <f>IFERROR(INDEX(tbl_EmployeeSurvey[JobSatisfaction],MATCH(tbl_HRMaster[[#This Row],[EmployeeID]],tbl_EmployeeSurvey[EmployeeID],0)),"Not Found")</f>
        <v>1</v>
      </c>
      <c r="Y4367" s="5">
        <f>IFERROR(INDEX(tbl_EmployeeSurvey[WorkLifeBalance],MATCH(tbl_HRMaster[[#This Row],[EmployeeID]],tbl_EmployeeSurvey[EmployeeID],0)),"Not Found")</f>
        <v>2</v>
      </c>
      <c r="Z4367" s="5">
        <f>IFERROR(VLOOKUP(tbl_HRMaster[[#This Row],[EmployeeID]],tbl_ManagerSurvey[[EmployeeID]:[PerformanceRating]],2,FALSE),"Not Found")</f>
        <v>1</v>
      </c>
      <c r="AA4367" s="5">
        <f>IFERROR(VLOOKUP(tbl_HRMaster[[#This Row],[EmployeeID]],tbl_ManagerSurvey[[EmployeeID]:[PerformanceRating]],3,FALSE),"Not Found")</f>
        <v>3</v>
      </c>
      <c r="AB4367" s="5" t="str">
        <f>IF(tbl_HRMaster[[#This Row],[Attrition]]="Yes","Left","Active")</f>
        <v>Active</v>
      </c>
      <c r="AC4367" s="5" t="str">
        <f>_xlfn.IFS(tbl_HRMaster[[#This Row],[Age]]&lt;25,"Under 25",tbl_HRMaster[[#This Row],[Age]]&lt;35,"25-34",tbl_HRMaster[[#This Row],[Age]]&lt;45,"35-44",tbl_HRMaster[[#This Row],[Age]]&lt;55,"45-54",TRUE,"Above 54")</f>
        <v>35-44</v>
      </c>
      <c r="AD4367" s="5" t="str">
        <f>_xlfn.IFS(
tbl_HRMaster[[#This Row],[YearsAtCompany]]&lt;2,"&lt; 2 Years",
tbl_HRMaster[[#This Row],[YearsAtCompany]]&lt;5,"2-4 Years",
tbl_HRMaster[[#This Row],[YearsAtCompany]]&lt;10,"5-9 Years",
TRUE,"10+ Years"
)</f>
        <v>10+ Years</v>
      </c>
      <c r="AE4367" s="5">
        <f>IF(tbl_HRMaster[[#This Row],[Attrition]]="Yes",1,0)</f>
        <v>0</v>
      </c>
    </row>
    <row r="4368" spans="1:31" x14ac:dyDescent="0.25">
      <c r="A4368">
        <v>44</v>
      </c>
      <c r="B4368" t="s">
        <v>21</v>
      </c>
      <c r="C4368" t="s">
        <v>22</v>
      </c>
      <c r="D4368" t="s">
        <v>30</v>
      </c>
      <c r="E4368">
        <v>3</v>
      </c>
      <c r="F4368">
        <v>4</v>
      </c>
      <c r="G4368" t="s">
        <v>24</v>
      </c>
      <c r="H4368">
        <v>2135</v>
      </c>
      <c r="I4368" t="s">
        <v>34</v>
      </c>
      <c r="J4368">
        <v>2</v>
      </c>
      <c r="K4368" t="s">
        <v>31</v>
      </c>
      <c r="L4368" t="s">
        <v>41</v>
      </c>
      <c r="M4368">
        <v>47070</v>
      </c>
      <c r="N4368">
        <v>1</v>
      </c>
      <c r="O4368">
        <v>17</v>
      </c>
      <c r="P4368">
        <v>0</v>
      </c>
      <c r="Q4368">
        <v>26</v>
      </c>
      <c r="R4368">
        <v>4</v>
      </c>
      <c r="S4368">
        <v>25</v>
      </c>
      <c r="T4368">
        <v>14</v>
      </c>
      <c r="U4368">
        <v>13</v>
      </c>
      <c r="V4368">
        <f>COUNTIF(tbl_HRMaster[EmployeeID],tbl_HRMaster[[#This Row],[EmployeeID]])</f>
        <v>1</v>
      </c>
      <c r="W4368">
        <f>IFERROR(INDEX(tbl_EmployeeSurvey[EnvironmentSatisfaction],MATCH(tbl_HRMaster[[#This Row],[EmployeeID]],tbl_EmployeeSurvey[EmployeeID],0)),"Not Found")</f>
        <v>3</v>
      </c>
      <c r="X4368">
        <f>IFERROR(INDEX(tbl_EmployeeSurvey[JobSatisfaction],MATCH(tbl_HRMaster[[#This Row],[EmployeeID]],tbl_EmployeeSurvey[EmployeeID],0)),"Not Found")</f>
        <v>1</v>
      </c>
      <c r="Y4368" s="5">
        <f>IFERROR(INDEX(tbl_EmployeeSurvey[WorkLifeBalance],MATCH(tbl_HRMaster[[#This Row],[EmployeeID]],tbl_EmployeeSurvey[EmployeeID],0)),"Not Found")</f>
        <v>2</v>
      </c>
      <c r="Z4368" s="5">
        <f>IFERROR(VLOOKUP(tbl_HRMaster[[#This Row],[EmployeeID]],tbl_ManagerSurvey[[EmployeeID]:[PerformanceRating]],2,FALSE),"Not Found")</f>
        <v>1</v>
      </c>
      <c r="AA4368" s="5">
        <f>IFERROR(VLOOKUP(tbl_HRMaster[[#This Row],[EmployeeID]],tbl_ManagerSurvey[[EmployeeID]:[PerformanceRating]],3,FALSE),"Not Found")</f>
        <v>3</v>
      </c>
      <c r="AB4368" s="5" t="str">
        <f>IF(tbl_HRMaster[[#This Row],[Attrition]]="Yes","Left","Active")</f>
        <v>Active</v>
      </c>
      <c r="AC4368" s="5" t="str">
        <f>_xlfn.IFS(tbl_HRMaster[[#This Row],[Age]]&lt;25,"Under 25",tbl_HRMaster[[#This Row],[Age]]&lt;35,"25-34",tbl_HRMaster[[#This Row],[Age]]&lt;45,"35-44",tbl_HRMaster[[#This Row],[Age]]&lt;55,"45-54",TRUE,"Above 54")</f>
        <v>35-44</v>
      </c>
      <c r="AD4368" s="5" t="str">
        <f>_xlfn.IFS(
tbl_HRMaster[[#This Row],[YearsAtCompany]]&lt;2,"&lt; 2 Years",
tbl_HRMaster[[#This Row],[YearsAtCompany]]&lt;5,"2-4 Years",
tbl_HRMaster[[#This Row],[YearsAtCompany]]&lt;10,"5-9 Years",
TRUE,"10+ Years"
)</f>
        <v>10+ Years</v>
      </c>
      <c r="AE4368" s="5">
        <f>IF(tbl_HRMaster[[#This Row],[Attrition]]="Yes",1,0)</f>
        <v>0</v>
      </c>
    </row>
    <row r="4369" spans="1:31" x14ac:dyDescent="0.25">
      <c r="A4369">
        <v>44</v>
      </c>
      <c r="B4369" t="s">
        <v>21</v>
      </c>
      <c r="C4369" t="s">
        <v>22</v>
      </c>
      <c r="D4369" t="s">
        <v>30</v>
      </c>
      <c r="E4369">
        <v>3</v>
      </c>
      <c r="F4369">
        <v>4</v>
      </c>
      <c r="G4369" t="s">
        <v>24</v>
      </c>
      <c r="H4369">
        <v>3605</v>
      </c>
      <c r="I4369" t="s">
        <v>34</v>
      </c>
      <c r="J4369">
        <v>2</v>
      </c>
      <c r="K4369" t="s">
        <v>31</v>
      </c>
      <c r="L4369" t="s">
        <v>41</v>
      </c>
      <c r="M4369">
        <v>47070</v>
      </c>
      <c r="N4369">
        <v>1</v>
      </c>
      <c r="O4369">
        <v>17</v>
      </c>
      <c r="P4369">
        <v>0</v>
      </c>
      <c r="Q4369">
        <v>26</v>
      </c>
      <c r="R4369">
        <v>4</v>
      </c>
      <c r="S4369">
        <v>25</v>
      </c>
      <c r="T4369">
        <v>14</v>
      </c>
      <c r="U4369">
        <v>13</v>
      </c>
      <c r="V4369">
        <f>COUNTIF(tbl_HRMaster[EmployeeID],tbl_HRMaster[[#This Row],[EmployeeID]])</f>
        <v>1</v>
      </c>
      <c r="W4369">
        <f>IFERROR(INDEX(tbl_EmployeeSurvey[EnvironmentSatisfaction],MATCH(tbl_HRMaster[[#This Row],[EmployeeID]],tbl_EmployeeSurvey[EmployeeID],0)),"Not Found")</f>
        <v>3</v>
      </c>
      <c r="X4369">
        <f>IFERROR(INDEX(tbl_EmployeeSurvey[JobSatisfaction],MATCH(tbl_HRMaster[[#This Row],[EmployeeID]],tbl_EmployeeSurvey[EmployeeID],0)),"Not Found")</f>
        <v>1</v>
      </c>
      <c r="Y4369" s="5">
        <f>IFERROR(INDEX(tbl_EmployeeSurvey[WorkLifeBalance],MATCH(tbl_HRMaster[[#This Row],[EmployeeID]],tbl_EmployeeSurvey[EmployeeID],0)),"Not Found")</f>
        <v>2</v>
      </c>
      <c r="Z4369" s="5">
        <f>IFERROR(VLOOKUP(tbl_HRMaster[[#This Row],[EmployeeID]],tbl_ManagerSurvey[[EmployeeID]:[PerformanceRating]],2,FALSE),"Not Found")</f>
        <v>1</v>
      </c>
      <c r="AA4369" s="5">
        <f>IFERROR(VLOOKUP(tbl_HRMaster[[#This Row],[EmployeeID]],tbl_ManagerSurvey[[EmployeeID]:[PerformanceRating]],3,FALSE),"Not Found")</f>
        <v>3</v>
      </c>
      <c r="AB4369" s="5" t="str">
        <f>IF(tbl_HRMaster[[#This Row],[Attrition]]="Yes","Left","Active")</f>
        <v>Active</v>
      </c>
      <c r="AC4369" s="5" t="str">
        <f>_xlfn.IFS(tbl_HRMaster[[#This Row],[Age]]&lt;25,"Under 25",tbl_HRMaster[[#This Row],[Age]]&lt;35,"25-34",tbl_HRMaster[[#This Row],[Age]]&lt;45,"35-44",tbl_HRMaster[[#This Row],[Age]]&lt;55,"45-54",TRUE,"Above 54")</f>
        <v>35-44</v>
      </c>
      <c r="AD4369" s="5" t="str">
        <f>_xlfn.IFS(
tbl_HRMaster[[#This Row],[YearsAtCompany]]&lt;2,"&lt; 2 Years",
tbl_HRMaster[[#This Row],[YearsAtCompany]]&lt;5,"2-4 Years",
tbl_HRMaster[[#This Row],[YearsAtCompany]]&lt;10,"5-9 Years",
TRUE,"10+ Years"
)</f>
        <v>10+ Years</v>
      </c>
      <c r="AE4369" s="5">
        <f>IF(tbl_HRMaster[[#This Row],[Attrition]]="Yes",1,0)</f>
        <v>0</v>
      </c>
    </row>
    <row r="4370" spans="1:31" x14ac:dyDescent="0.25">
      <c r="A4370">
        <v>50</v>
      </c>
      <c r="B4370" t="s">
        <v>21</v>
      </c>
      <c r="C4370" t="s">
        <v>36</v>
      </c>
      <c r="D4370" t="s">
        <v>30</v>
      </c>
      <c r="E4370">
        <v>17</v>
      </c>
      <c r="F4370">
        <v>3</v>
      </c>
      <c r="G4370" t="s">
        <v>38</v>
      </c>
      <c r="H4370">
        <v>396</v>
      </c>
      <c r="I4370" t="s">
        <v>25</v>
      </c>
      <c r="J4370">
        <v>1</v>
      </c>
      <c r="K4370" t="s">
        <v>40</v>
      </c>
      <c r="L4370" t="s">
        <v>41</v>
      </c>
      <c r="M4370">
        <v>42980</v>
      </c>
      <c r="N4370">
        <v>1</v>
      </c>
      <c r="O4370">
        <v>20</v>
      </c>
      <c r="P4370">
        <v>1</v>
      </c>
      <c r="Q4370">
        <v>31</v>
      </c>
      <c r="R4370">
        <v>6</v>
      </c>
      <c r="S4370">
        <v>31</v>
      </c>
      <c r="T4370">
        <v>14</v>
      </c>
      <c r="U4370">
        <v>7</v>
      </c>
      <c r="V4370">
        <f>COUNTIF(tbl_HRMaster[EmployeeID],tbl_HRMaster[[#This Row],[EmployeeID]])</f>
        <v>1</v>
      </c>
      <c r="W4370">
        <f>IFERROR(INDEX(tbl_EmployeeSurvey[EnvironmentSatisfaction],MATCH(tbl_HRMaster[[#This Row],[EmployeeID]],tbl_EmployeeSurvey[EmployeeID],0)),"Not Found")</f>
        <v>1</v>
      </c>
      <c r="X4370">
        <f>IFERROR(INDEX(tbl_EmployeeSurvey[JobSatisfaction],MATCH(tbl_HRMaster[[#This Row],[EmployeeID]],tbl_EmployeeSurvey[EmployeeID],0)),"Not Found")</f>
        <v>1</v>
      </c>
      <c r="Y4370" s="5">
        <f>IFERROR(INDEX(tbl_EmployeeSurvey[WorkLifeBalance],MATCH(tbl_HRMaster[[#This Row],[EmployeeID]],tbl_EmployeeSurvey[EmployeeID],0)),"Not Found")</f>
        <v>3</v>
      </c>
      <c r="Z4370" s="5">
        <f>IFERROR(VLOOKUP(tbl_HRMaster[[#This Row],[EmployeeID]],tbl_ManagerSurvey[[EmployeeID]:[PerformanceRating]],2,FALSE),"Not Found")</f>
        <v>3</v>
      </c>
      <c r="AA4370" s="5">
        <f>IFERROR(VLOOKUP(tbl_HRMaster[[#This Row],[EmployeeID]],tbl_ManagerSurvey[[EmployeeID]:[PerformanceRating]],3,FALSE),"Not Found")</f>
        <v>4</v>
      </c>
      <c r="AB4370" s="5" t="str">
        <f>IF(tbl_HRMaster[[#This Row],[Attrition]]="Yes","Left","Active")</f>
        <v>Active</v>
      </c>
      <c r="AC4370" s="5" t="str">
        <f>_xlfn.IFS(tbl_HRMaster[[#This Row],[Age]]&lt;25,"Under 25",tbl_HRMaster[[#This Row],[Age]]&lt;35,"25-34",tbl_HRMaster[[#This Row],[Age]]&lt;45,"35-44",tbl_HRMaster[[#This Row],[Age]]&lt;55,"45-54",TRUE,"Above 54")</f>
        <v>45-54</v>
      </c>
      <c r="AD4370" s="5" t="str">
        <f>_xlfn.IFS(
tbl_HRMaster[[#This Row],[YearsAtCompany]]&lt;2,"&lt; 2 Years",
tbl_HRMaster[[#This Row],[YearsAtCompany]]&lt;5,"2-4 Years",
tbl_HRMaster[[#This Row],[YearsAtCompany]]&lt;10,"5-9 Years",
TRUE,"10+ Years"
)</f>
        <v>10+ Years</v>
      </c>
      <c r="AE4370" s="5">
        <f>IF(tbl_HRMaster[[#This Row],[Attrition]]="Yes",1,0)</f>
        <v>0</v>
      </c>
    </row>
    <row r="4371" spans="1:31" x14ac:dyDescent="0.25">
      <c r="A4371">
        <v>50</v>
      </c>
      <c r="B4371" t="s">
        <v>21</v>
      </c>
      <c r="C4371" t="s">
        <v>36</v>
      </c>
      <c r="D4371" t="s">
        <v>30</v>
      </c>
      <c r="E4371">
        <v>17</v>
      </c>
      <c r="F4371">
        <v>3</v>
      </c>
      <c r="G4371" t="s">
        <v>38</v>
      </c>
      <c r="H4371">
        <v>1866</v>
      </c>
      <c r="I4371" t="s">
        <v>25</v>
      </c>
      <c r="J4371">
        <v>1</v>
      </c>
      <c r="K4371" t="s">
        <v>40</v>
      </c>
      <c r="L4371" t="s">
        <v>41</v>
      </c>
      <c r="M4371">
        <v>42980</v>
      </c>
      <c r="N4371">
        <v>1</v>
      </c>
      <c r="O4371">
        <v>20</v>
      </c>
      <c r="P4371">
        <v>1</v>
      </c>
      <c r="Q4371">
        <v>31</v>
      </c>
      <c r="R4371">
        <v>6</v>
      </c>
      <c r="S4371">
        <v>31</v>
      </c>
      <c r="T4371">
        <v>14</v>
      </c>
      <c r="U4371">
        <v>7</v>
      </c>
      <c r="V4371">
        <f>COUNTIF(tbl_HRMaster[EmployeeID],tbl_HRMaster[[#This Row],[EmployeeID]])</f>
        <v>1</v>
      </c>
      <c r="W4371">
        <f>IFERROR(INDEX(tbl_EmployeeSurvey[EnvironmentSatisfaction],MATCH(tbl_HRMaster[[#This Row],[EmployeeID]],tbl_EmployeeSurvey[EmployeeID],0)),"Not Found")</f>
        <v>1</v>
      </c>
      <c r="X4371">
        <f>IFERROR(INDEX(tbl_EmployeeSurvey[JobSatisfaction],MATCH(tbl_HRMaster[[#This Row],[EmployeeID]],tbl_EmployeeSurvey[EmployeeID],0)),"Not Found")</f>
        <v>1</v>
      </c>
      <c r="Y4371" s="5">
        <f>IFERROR(INDEX(tbl_EmployeeSurvey[WorkLifeBalance],MATCH(tbl_HRMaster[[#This Row],[EmployeeID]],tbl_EmployeeSurvey[EmployeeID],0)),"Not Found")</f>
        <v>3</v>
      </c>
      <c r="Z4371" s="5">
        <f>IFERROR(VLOOKUP(tbl_HRMaster[[#This Row],[EmployeeID]],tbl_ManagerSurvey[[EmployeeID]:[PerformanceRating]],2,FALSE),"Not Found")</f>
        <v>3</v>
      </c>
      <c r="AA4371" s="5">
        <f>IFERROR(VLOOKUP(tbl_HRMaster[[#This Row],[EmployeeID]],tbl_ManagerSurvey[[EmployeeID]:[PerformanceRating]],3,FALSE),"Not Found")</f>
        <v>4</v>
      </c>
      <c r="AB4371" s="5" t="str">
        <f>IF(tbl_HRMaster[[#This Row],[Attrition]]="Yes","Left","Active")</f>
        <v>Active</v>
      </c>
      <c r="AC4371" s="5" t="str">
        <f>_xlfn.IFS(tbl_HRMaster[[#This Row],[Age]]&lt;25,"Under 25",tbl_HRMaster[[#This Row],[Age]]&lt;35,"25-34",tbl_HRMaster[[#This Row],[Age]]&lt;45,"35-44",tbl_HRMaster[[#This Row],[Age]]&lt;55,"45-54",TRUE,"Above 54")</f>
        <v>45-54</v>
      </c>
      <c r="AD4371" s="5" t="str">
        <f>_xlfn.IFS(
tbl_HRMaster[[#This Row],[YearsAtCompany]]&lt;2,"&lt; 2 Years",
tbl_HRMaster[[#This Row],[YearsAtCompany]]&lt;5,"2-4 Years",
tbl_HRMaster[[#This Row],[YearsAtCompany]]&lt;10,"5-9 Years",
TRUE,"10+ Years"
)</f>
        <v>10+ Years</v>
      </c>
      <c r="AE4371" s="5">
        <f>IF(tbl_HRMaster[[#This Row],[Attrition]]="Yes",1,0)</f>
        <v>0</v>
      </c>
    </row>
    <row r="4372" spans="1:31" x14ac:dyDescent="0.25">
      <c r="A4372">
        <v>50</v>
      </c>
      <c r="B4372" t="s">
        <v>21</v>
      </c>
      <c r="C4372" t="s">
        <v>36</v>
      </c>
      <c r="D4372" t="s">
        <v>30</v>
      </c>
      <c r="E4372">
        <v>17</v>
      </c>
      <c r="F4372">
        <v>3</v>
      </c>
      <c r="G4372" t="s">
        <v>38</v>
      </c>
      <c r="H4372">
        <v>3336</v>
      </c>
      <c r="I4372" t="s">
        <v>25</v>
      </c>
      <c r="J4372">
        <v>1</v>
      </c>
      <c r="K4372" t="s">
        <v>40</v>
      </c>
      <c r="L4372" t="s">
        <v>41</v>
      </c>
      <c r="M4372">
        <v>42980</v>
      </c>
      <c r="N4372">
        <v>1</v>
      </c>
      <c r="O4372">
        <v>20</v>
      </c>
      <c r="P4372">
        <v>1</v>
      </c>
      <c r="Q4372">
        <v>31</v>
      </c>
      <c r="R4372">
        <v>6</v>
      </c>
      <c r="S4372">
        <v>31</v>
      </c>
      <c r="T4372">
        <v>14</v>
      </c>
      <c r="U4372">
        <v>7</v>
      </c>
      <c r="V4372">
        <f>COUNTIF(tbl_HRMaster[EmployeeID],tbl_HRMaster[[#This Row],[EmployeeID]])</f>
        <v>1</v>
      </c>
      <c r="W4372">
        <f>IFERROR(INDEX(tbl_EmployeeSurvey[EnvironmentSatisfaction],MATCH(tbl_HRMaster[[#This Row],[EmployeeID]],tbl_EmployeeSurvey[EmployeeID],0)),"Not Found")</f>
        <v>1</v>
      </c>
      <c r="X4372">
        <f>IFERROR(INDEX(tbl_EmployeeSurvey[JobSatisfaction],MATCH(tbl_HRMaster[[#This Row],[EmployeeID]],tbl_EmployeeSurvey[EmployeeID],0)),"Not Found")</f>
        <v>1</v>
      </c>
      <c r="Y4372" s="5">
        <f>IFERROR(INDEX(tbl_EmployeeSurvey[WorkLifeBalance],MATCH(tbl_HRMaster[[#This Row],[EmployeeID]],tbl_EmployeeSurvey[EmployeeID],0)),"Not Found")</f>
        <v>3</v>
      </c>
      <c r="Z4372" s="5">
        <f>IFERROR(VLOOKUP(tbl_HRMaster[[#This Row],[EmployeeID]],tbl_ManagerSurvey[[EmployeeID]:[PerformanceRating]],2,FALSE),"Not Found")</f>
        <v>3</v>
      </c>
      <c r="AA4372" s="5">
        <f>IFERROR(VLOOKUP(tbl_HRMaster[[#This Row],[EmployeeID]],tbl_ManagerSurvey[[EmployeeID]:[PerformanceRating]],3,FALSE),"Not Found")</f>
        <v>4</v>
      </c>
      <c r="AB4372" s="5" t="str">
        <f>IF(tbl_HRMaster[[#This Row],[Attrition]]="Yes","Left","Active")</f>
        <v>Active</v>
      </c>
      <c r="AC4372" s="5" t="str">
        <f>_xlfn.IFS(tbl_HRMaster[[#This Row],[Age]]&lt;25,"Under 25",tbl_HRMaster[[#This Row],[Age]]&lt;35,"25-34",tbl_HRMaster[[#This Row],[Age]]&lt;45,"35-44",tbl_HRMaster[[#This Row],[Age]]&lt;55,"45-54",TRUE,"Above 54")</f>
        <v>45-54</v>
      </c>
      <c r="AD4372" s="5" t="str">
        <f>_xlfn.IFS(
tbl_HRMaster[[#This Row],[YearsAtCompany]]&lt;2,"&lt; 2 Years",
tbl_HRMaster[[#This Row],[YearsAtCompany]]&lt;5,"2-4 Years",
tbl_HRMaster[[#This Row],[YearsAtCompany]]&lt;10,"5-9 Years",
TRUE,"10+ Years"
)</f>
        <v>10+ Years</v>
      </c>
      <c r="AE4372" s="5">
        <f>IF(tbl_HRMaster[[#This Row],[Attrition]]="Yes",1,0)</f>
        <v>0</v>
      </c>
    </row>
    <row r="4373" spans="1:31" x14ac:dyDescent="0.25">
      <c r="A4373">
        <v>36</v>
      </c>
      <c r="B4373" t="s">
        <v>28</v>
      </c>
      <c r="C4373" t="s">
        <v>22</v>
      </c>
      <c r="D4373" t="s">
        <v>23</v>
      </c>
      <c r="E4373">
        <v>2</v>
      </c>
      <c r="F4373">
        <v>4</v>
      </c>
      <c r="G4373" t="s">
        <v>46</v>
      </c>
      <c r="H4373">
        <v>495</v>
      </c>
      <c r="I4373" t="s">
        <v>34</v>
      </c>
      <c r="J4373">
        <v>4</v>
      </c>
      <c r="K4373" t="s">
        <v>35</v>
      </c>
      <c r="L4373" t="s">
        <v>32</v>
      </c>
      <c r="M4373">
        <v>54820</v>
      </c>
      <c r="N4373">
        <v>1</v>
      </c>
      <c r="O4373">
        <v>18</v>
      </c>
      <c r="P4373">
        <v>0</v>
      </c>
      <c r="Q4373">
        <v>18</v>
      </c>
      <c r="R4373">
        <v>3</v>
      </c>
      <c r="S4373">
        <v>17</v>
      </c>
      <c r="T4373">
        <v>15</v>
      </c>
      <c r="U4373">
        <v>14</v>
      </c>
      <c r="V4373">
        <f>COUNTIF(tbl_HRMaster[EmployeeID],tbl_HRMaster[[#This Row],[EmployeeID]])</f>
        <v>1</v>
      </c>
      <c r="W4373">
        <f>IFERROR(INDEX(tbl_EmployeeSurvey[EnvironmentSatisfaction],MATCH(tbl_HRMaster[[#This Row],[EmployeeID]],tbl_EmployeeSurvey[EmployeeID],0)),"Not Found")</f>
        <v>3</v>
      </c>
      <c r="X4373">
        <f>IFERROR(INDEX(tbl_EmployeeSurvey[JobSatisfaction],MATCH(tbl_HRMaster[[#This Row],[EmployeeID]],tbl_EmployeeSurvey[EmployeeID],0)),"Not Found")</f>
        <v>1</v>
      </c>
      <c r="Y4373" s="5">
        <f>IFERROR(INDEX(tbl_EmployeeSurvey[WorkLifeBalance],MATCH(tbl_HRMaster[[#This Row],[EmployeeID]],tbl_EmployeeSurvey[EmployeeID],0)),"Not Found")</f>
        <v>3</v>
      </c>
      <c r="Z4373" s="5">
        <f>IFERROR(VLOOKUP(tbl_HRMaster[[#This Row],[EmployeeID]],tbl_ManagerSurvey[[EmployeeID]:[PerformanceRating]],2,FALSE),"Not Found")</f>
        <v>3</v>
      </c>
      <c r="AA4373" s="5">
        <f>IFERROR(VLOOKUP(tbl_HRMaster[[#This Row],[EmployeeID]],tbl_ManagerSurvey[[EmployeeID]:[PerformanceRating]],3,FALSE),"Not Found")</f>
        <v>3</v>
      </c>
      <c r="AB4373" s="5" t="str">
        <f>IF(tbl_HRMaster[[#This Row],[Attrition]]="Yes","Left","Active")</f>
        <v>Left</v>
      </c>
      <c r="AC4373" s="5" t="str">
        <f>_xlfn.IFS(tbl_HRMaster[[#This Row],[Age]]&lt;25,"Under 25",tbl_HRMaster[[#This Row],[Age]]&lt;35,"25-34",tbl_HRMaster[[#This Row],[Age]]&lt;45,"35-44",tbl_HRMaster[[#This Row],[Age]]&lt;55,"45-54",TRUE,"Above 54")</f>
        <v>35-44</v>
      </c>
      <c r="AD4373" s="5" t="str">
        <f>_xlfn.IFS(
tbl_HRMaster[[#This Row],[YearsAtCompany]]&lt;2,"&lt; 2 Years",
tbl_HRMaster[[#This Row],[YearsAtCompany]]&lt;5,"2-4 Years",
tbl_HRMaster[[#This Row],[YearsAtCompany]]&lt;10,"5-9 Years",
TRUE,"10+ Years"
)</f>
        <v>10+ Years</v>
      </c>
      <c r="AE4373" s="5">
        <f>IF(tbl_HRMaster[[#This Row],[Attrition]]="Yes",1,0)</f>
        <v>1</v>
      </c>
    </row>
    <row r="4374" spans="1:31" x14ac:dyDescent="0.25">
      <c r="A4374">
        <v>36</v>
      </c>
      <c r="B4374" t="s">
        <v>28</v>
      </c>
      <c r="C4374" t="s">
        <v>22</v>
      </c>
      <c r="D4374" t="s">
        <v>23</v>
      </c>
      <c r="E4374">
        <v>2</v>
      </c>
      <c r="F4374">
        <v>4</v>
      </c>
      <c r="G4374" t="s">
        <v>46</v>
      </c>
      <c r="H4374">
        <v>1965</v>
      </c>
      <c r="I4374" t="s">
        <v>34</v>
      </c>
      <c r="J4374">
        <v>4</v>
      </c>
      <c r="K4374" t="s">
        <v>35</v>
      </c>
      <c r="L4374" t="s">
        <v>32</v>
      </c>
      <c r="M4374">
        <v>54820</v>
      </c>
      <c r="N4374">
        <v>1</v>
      </c>
      <c r="O4374">
        <v>18</v>
      </c>
      <c r="P4374">
        <v>0</v>
      </c>
      <c r="Q4374">
        <v>18</v>
      </c>
      <c r="R4374">
        <v>3</v>
      </c>
      <c r="S4374">
        <v>17</v>
      </c>
      <c r="T4374">
        <v>15</v>
      </c>
      <c r="U4374">
        <v>14</v>
      </c>
      <c r="V4374">
        <f>COUNTIF(tbl_HRMaster[EmployeeID],tbl_HRMaster[[#This Row],[EmployeeID]])</f>
        <v>1</v>
      </c>
      <c r="W4374">
        <f>IFERROR(INDEX(tbl_EmployeeSurvey[EnvironmentSatisfaction],MATCH(tbl_HRMaster[[#This Row],[EmployeeID]],tbl_EmployeeSurvey[EmployeeID],0)),"Not Found")</f>
        <v>3</v>
      </c>
      <c r="X4374">
        <f>IFERROR(INDEX(tbl_EmployeeSurvey[JobSatisfaction],MATCH(tbl_HRMaster[[#This Row],[EmployeeID]],tbl_EmployeeSurvey[EmployeeID],0)),"Not Found")</f>
        <v>1</v>
      </c>
      <c r="Y4374" s="5">
        <f>IFERROR(INDEX(tbl_EmployeeSurvey[WorkLifeBalance],MATCH(tbl_HRMaster[[#This Row],[EmployeeID]],tbl_EmployeeSurvey[EmployeeID],0)),"Not Found")</f>
        <v>3</v>
      </c>
      <c r="Z4374" s="5">
        <f>IFERROR(VLOOKUP(tbl_HRMaster[[#This Row],[EmployeeID]],tbl_ManagerSurvey[[EmployeeID]:[PerformanceRating]],2,FALSE),"Not Found")</f>
        <v>3</v>
      </c>
      <c r="AA4374" s="5">
        <f>IFERROR(VLOOKUP(tbl_HRMaster[[#This Row],[EmployeeID]],tbl_ManagerSurvey[[EmployeeID]:[PerformanceRating]],3,FALSE),"Not Found")</f>
        <v>3</v>
      </c>
      <c r="AB4374" s="5" t="str">
        <f>IF(tbl_HRMaster[[#This Row],[Attrition]]="Yes","Left","Active")</f>
        <v>Left</v>
      </c>
      <c r="AC4374" s="5" t="str">
        <f>_xlfn.IFS(tbl_HRMaster[[#This Row],[Age]]&lt;25,"Under 25",tbl_HRMaster[[#This Row],[Age]]&lt;35,"25-34",tbl_HRMaster[[#This Row],[Age]]&lt;45,"35-44",tbl_HRMaster[[#This Row],[Age]]&lt;55,"45-54",TRUE,"Above 54")</f>
        <v>35-44</v>
      </c>
      <c r="AD4374" s="5" t="str">
        <f>_xlfn.IFS(
tbl_HRMaster[[#This Row],[YearsAtCompany]]&lt;2,"&lt; 2 Years",
tbl_HRMaster[[#This Row],[YearsAtCompany]]&lt;5,"2-4 Years",
tbl_HRMaster[[#This Row],[YearsAtCompany]]&lt;10,"5-9 Years",
TRUE,"10+ Years"
)</f>
        <v>10+ Years</v>
      </c>
      <c r="AE4374" s="5">
        <f>IF(tbl_HRMaster[[#This Row],[Attrition]]="Yes",1,0)</f>
        <v>1</v>
      </c>
    </row>
    <row r="4375" spans="1:31" x14ac:dyDescent="0.25">
      <c r="A4375">
        <v>36</v>
      </c>
      <c r="B4375" t="s">
        <v>28</v>
      </c>
      <c r="C4375" t="s">
        <v>22</v>
      </c>
      <c r="D4375" t="s">
        <v>23</v>
      </c>
      <c r="E4375">
        <v>2</v>
      </c>
      <c r="F4375">
        <v>4</v>
      </c>
      <c r="G4375" t="s">
        <v>46</v>
      </c>
      <c r="H4375">
        <v>3435</v>
      </c>
      <c r="I4375" t="s">
        <v>34</v>
      </c>
      <c r="J4375">
        <v>4</v>
      </c>
      <c r="K4375" t="s">
        <v>35</v>
      </c>
      <c r="L4375" t="s">
        <v>32</v>
      </c>
      <c r="M4375">
        <v>54820</v>
      </c>
      <c r="N4375">
        <v>1</v>
      </c>
      <c r="O4375">
        <v>18</v>
      </c>
      <c r="P4375">
        <v>0</v>
      </c>
      <c r="Q4375">
        <v>18</v>
      </c>
      <c r="R4375">
        <v>3</v>
      </c>
      <c r="S4375">
        <v>17</v>
      </c>
      <c r="T4375">
        <v>15</v>
      </c>
      <c r="U4375">
        <v>14</v>
      </c>
      <c r="V4375">
        <f>COUNTIF(tbl_HRMaster[EmployeeID],tbl_HRMaster[[#This Row],[EmployeeID]])</f>
        <v>1</v>
      </c>
      <c r="W4375">
        <f>IFERROR(INDEX(tbl_EmployeeSurvey[EnvironmentSatisfaction],MATCH(tbl_HRMaster[[#This Row],[EmployeeID]],tbl_EmployeeSurvey[EmployeeID],0)),"Not Found")</f>
        <v>3</v>
      </c>
      <c r="X4375">
        <f>IFERROR(INDEX(tbl_EmployeeSurvey[JobSatisfaction],MATCH(tbl_HRMaster[[#This Row],[EmployeeID]],tbl_EmployeeSurvey[EmployeeID],0)),"Not Found")</f>
        <v>1</v>
      </c>
      <c r="Y4375" s="5">
        <f>IFERROR(INDEX(tbl_EmployeeSurvey[WorkLifeBalance],MATCH(tbl_HRMaster[[#This Row],[EmployeeID]],tbl_EmployeeSurvey[EmployeeID],0)),"Not Found")</f>
        <v>3</v>
      </c>
      <c r="Z4375" s="5">
        <f>IFERROR(VLOOKUP(tbl_HRMaster[[#This Row],[EmployeeID]],tbl_ManagerSurvey[[EmployeeID]:[PerformanceRating]],2,FALSE),"Not Found")</f>
        <v>3</v>
      </c>
      <c r="AA4375" s="5">
        <f>IFERROR(VLOOKUP(tbl_HRMaster[[#This Row],[EmployeeID]],tbl_ManagerSurvey[[EmployeeID]:[PerformanceRating]],3,FALSE),"Not Found")</f>
        <v>3</v>
      </c>
      <c r="AB4375" s="5" t="str">
        <f>IF(tbl_HRMaster[[#This Row],[Attrition]]="Yes","Left","Active")</f>
        <v>Left</v>
      </c>
      <c r="AC4375" s="5" t="str">
        <f>_xlfn.IFS(tbl_HRMaster[[#This Row],[Age]]&lt;25,"Under 25",tbl_HRMaster[[#This Row],[Age]]&lt;35,"25-34",tbl_HRMaster[[#This Row],[Age]]&lt;45,"35-44",tbl_HRMaster[[#This Row],[Age]]&lt;55,"45-54",TRUE,"Above 54")</f>
        <v>35-44</v>
      </c>
      <c r="AD4375" s="5" t="str">
        <f>_xlfn.IFS(
tbl_HRMaster[[#This Row],[YearsAtCompany]]&lt;2,"&lt; 2 Years",
tbl_HRMaster[[#This Row],[YearsAtCompany]]&lt;5,"2-4 Years",
tbl_HRMaster[[#This Row],[YearsAtCompany]]&lt;10,"5-9 Years",
TRUE,"10+ Years"
)</f>
        <v>10+ Years</v>
      </c>
      <c r="AE4375" s="5">
        <f>IF(tbl_HRMaster[[#This Row],[Attrition]]="Yes",1,0)</f>
        <v>1</v>
      </c>
    </row>
    <row r="4376" spans="1:31" x14ac:dyDescent="0.25">
      <c r="A4376">
        <v>53</v>
      </c>
      <c r="B4376" t="s">
        <v>21</v>
      </c>
      <c r="C4376" t="s">
        <v>22</v>
      </c>
      <c r="D4376" t="s">
        <v>30</v>
      </c>
      <c r="E4376">
        <v>9</v>
      </c>
      <c r="F4376">
        <v>3</v>
      </c>
      <c r="G4376" t="s">
        <v>46</v>
      </c>
      <c r="H4376">
        <v>444</v>
      </c>
      <c r="I4376" t="s">
        <v>34</v>
      </c>
      <c r="J4376">
        <v>1</v>
      </c>
      <c r="K4376" t="s">
        <v>44</v>
      </c>
      <c r="L4376" t="s">
        <v>41</v>
      </c>
      <c r="M4376">
        <v>39200</v>
      </c>
      <c r="N4376">
        <v>6</v>
      </c>
      <c r="O4376">
        <v>16</v>
      </c>
      <c r="P4376">
        <v>1</v>
      </c>
      <c r="Q4376">
        <v>22</v>
      </c>
      <c r="R4376">
        <v>3</v>
      </c>
      <c r="S4376">
        <v>17</v>
      </c>
      <c r="T4376">
        <v>15</v>
      </c>
      <c r="U4376">
        <v>2</v>
      </c>
      <c r="V4376">
        <f>COUNTIF(tbl_HRMaster[EmployeeID],tbl_HRMaster[[#This Row],[EmployeeID]])</f>
        <v>1</v>
      </c>
      <c r="W4376">
        <f>IFERROR(INDEX(tbl_EmployeeSurvey[EnvironmentSatisfaction],MATCH(tbl_HRMaster[[#This Row],[EmployeeID]],tbl_EmployeeSurvey[EmployeeID],0)),"Not Found")</f>
        <v>3</v>
      </c>
      <c r="X4376">
        <f>IFERROR(INDEX(tbl_EmployeeSurvey[JobSatisfaction],MATCH(tbl_HRMaster[[#This Row],[EmployeeID]],tbl_EmployeeSurvey[EmployeeID],0)),"Not Found")</f>
        <v>3</v>
      </c>
      <c r="Y4376" s="5">
        <f>IFERROR(INDEX(tbl_EmployeeSurvey[WorkLifeBalance],MATCH(tbl_HRMaster[[#This Row],[EmployeeID]],tbl_EmployeeSurvey[EmployeeID],0)),"Not Found")</f>
        <v>4</v>
      </c>
      <c r="Z4376" s="5">
        <f>IFERROR(VLOOKUP(tbl_HRMaster[[#This Row],[EmployeeID]],tbl_ManagerSurvey[[EmployeeID]:[PerformanceRating]],2,FALSE),"Not Found")</f>
        <v>3</v>
      </c>
      <c r="AA4376" s="5">
        <f>IFERROR(VLOOKUP(tbl_HRMaster[[#This Row],[EmployeeID]],tbl_ManagerSurvey[[EmployeeID]:[PerformanceRating]],3,FALSE),"Not Found")</f>
        <v>3</v>
      </c>
      <c r="AB4376" s="5" t="str">
        <f>IF(tbl_HRMaster[[#This Row],[Attrition]]="Yes","Left","Active")</f>
        <v>Active</v>
      </c>
      <c r="AC4376" s="5" t="str">
        <f>_xlfn.IFS(tbl_HRMaster[[#This Row],[Age]]&lt;25,"Under 25",tbl_HRMaster[[#This Row],[Age]]&lt;35,"25-34",tbl_HRMaster[[#This Row],[Age]]&lt;45,"35-44",tbl_HRMaster[[#This Row],[Age]]&lt;55,"45-54",TRUE,"Above 54")</f>
        <v>45-54</v>
      </c>
      <c r="AD4376" s="5" t="str">
        <f>_xlfn.IFS(
tbl_HRMaster[[#This Row],[YearsAtCompany]]&lt;2,"&lt; 2 Years",
tbl_HRMaster[[#This Row],[YearsAtCompany]]&lt;5,"2-4 Years",
tbl_HRMaster[[#This Row],[YearsAtCompany]]&lt;10,"5-9 Years",
TRUE,"10+ Years"
)</f>
        <v>10+ Years</v>
      </c>
      <c r="AE4376" s="5">
        <f>IF(tbl_HRMaster[[#This Row],[Attrition]]="Yes",1,0)</f>
        <v>0</v>
      </c>
    </row>
    <row r="4377" spans="1:31" x14ac:dyDescent="0.25">
      <c r="A4377">
        <v>53</v>
      </c>
      <c r="B4377" t="s">
        <v>21</v>
      </c>
      <c r="C4377" t="s">
        <v>22</v>
      </c>
      <c r="D4377" t="s">
        <v>30</v>
      </c>
      <c r="E4377">
        <v>9</v>
      </c>
      <c r="F4377">
        <v>3</v>
      </c>
      <c r="G4377" t="s">
        <v>46</v>
      </c>
      <c r="H4377">
        <v>1914</v>
      </c>
      <c r="I4377" t="s">
        <v>34</v>
      </c>
      <c r="J4377">
        <v>1</v>
      </c>
      <c r="K4377" t="s">
        <v>44</v>
      </c>
      <c r="L4377" t="s">
        <v>41</v>
      </c>
      <c r="M4377">
        <v>39200</v>
      </c>
      <c r="N4377">
        <v>6</v>
      </c>
      <c r="O4377">
        <v>16</v>
      </c>
      <c r="P4377">
        <v>1</v>
      </c>
      <c r="Q4377">
        <v>22</v>
      </c>
      <c r="R4377">
        <v>3</v>
      </c>
      <c r="S4377">
        <v>17</v>
      </c>
      <c r="T4377">
        <v>15</v>
      </c>
      <c r="U4377">
        <v>2</v>
      </c>
      <c r="V4377">
        <f>COUNTIF(tbl_HRMaster[EmployeeID],tbl_HRMaster[[#This Row],[EmployeeID]])</f>
        <v>1</v>
      </c>
      <c r="W4377">
        <f>IFERROR(INDEX(tbl_EmployeeSurvey[EnvironmentSatisfaction],MATCH(tbl_HRMaster[[#This Row],[EmployeeID]],tbl_EmployeeSurvey[EmployeeID],0)),"Not Found")</f>
        <v>3</v>
      </c>
      <c r="X4377">
        <f>IFERROR(INDEX(tbl_EmployeeSurvey[JobSatisfaction],MATCH(tbl_HRMaster[[#This Row],[EmployeeID]],tbl_EmployeeSurvey[EmployeeID],0)),"Not Found")</f>
        <v>3</v>
      </c>
      <c r="Y4377" s="5">
        <f>IFERROR(INDEX(tbl_EmployeeSurvey[WorkLifeBalance],MATCH(tbl_HRMaster[[#This Row],[EmployeeID]],tbl_EmployeeSurvey[EmployeeID],0)),"Not Found")</f>
        <v>4</v>
      </c>
      <c r="Z4377" s="5">
        <f>IFERROR(VLOOKUP(tbl_HRMaster[[#This Row],[EmployeeID]],tbl_ManagerSurvey[[EmployeeID]:[PerformanceRating]],2,FALSE),"Not Found")</f>
        <v>3</v>
      </c>
      <c r="AA4377" s="5">
        <f>IFERROR(VLOOKUP(tbl_HRMaster[[#This Row],[EmployeeID]],tbl_ManagerSurvey[[EmployeeID]:[PerformanceRating]],3,FALSE),"Not Found")</f>
        <v>3</v>
      </c>
      <c r="AB4377" s="5" t="str">
        <f>IF(tbl_HRMaster[[#This Row],[Attrition]]="Yes","Left","Active")</f>
        <v>Active</v>
      </c>
      <c r="AC4377" s="5" t="str">
        <f>_xlfn.IFS(tbl_HRMaster[[#This Row],[Age]]&lt;25,"Under 25",tbl_HRMaster[[#This Row],[Age]]&lt;35,"25-34",tbl_HRMaster[[#This Row],[Age]]&lt;45,"35-44",tbl_HRMaster[[#This Row],[Age]]&lt;55,"45-54",TRUE,"Above 54")</f>
        <v>45-54</v>
      </c>
      <c r="AD4377" s="5" t="str">
        <f>_xlfn.IFS(
tbl_HRMaster[[#This Row],[YearsAtCompany]]&lt;2,"&lt; 2 Years",
tbl_HRMaster[[#This Row],[YearsAtCompany]]&lt;5,"2-4 Years",
tbl_HRMaster[[#This Row],[YearsAtCompany]]&lt;10,"5-9 Years",
TRUE,"10+ Years"
)</f>
        <v>10+ Years</v>
      </c>
      <c r="AE4377" s="5">
        <f>IF(tbl_HRMaster[[#This Row],[Attrition]]="Yes",1,0)</f>
        <v>0</v>
      </c>
    </row>
    <row r="4378" spans="1:31" x14ac:dyDescent="0.25">
      <c r="A4378">
        <v>53</v>
      </c>
      <c r="B4378" t="s">
        <v>21</v>
      </c>
      <c r="C4378" t="s">
        <v>22</v>
      </c>
      <c r="D4378" t="s">
        <v>30</v>
      </c>
      <c r="E4378">
        <v>9</v>
      </c>
      <c r="F4378">
        <v>3</v>
      </c>
      <c r="G4378" t="s">
        <v>46</v>
      </c>
      <c r="H4378">
        <v>3384</v>
      </c>
      <c r="I4378" t="s">
        <v>34</v>
      </c>
      <c r="J4378">
        <v>1</v>
      </c>
      <c r="K4378" t="s">
        <v>44</v>
      </c>
      <c r="L4378" t="s">
        <v>41</v>
      </c>
      <c r="M4378">
        <v>39200</v>
      </c>
      <c r="N4378">
        <v>6</v>
      </c>
      <c r="O4378">
        <v>16</v>
      </c>
      <c r="P4378">
        <v>1</v>
      </c>
      <c r="Q4378">
        <v>22</v>
      </c>
      <c r="R4378">
        <v>3</v>
      </c>
      <c r="S4378">
        <v>17</v>
      </c>
      <c r="T4378">
        <v>15</v>
      </c>
      <c r="U4378">
        <v>2</v>
      </c>
      <c r="V4378">
        <f>COUNTIF(tbl_HRMaster[EmployeeID],tbl_HRMaster[[#This Row],[EmployeeID]])</f>
        <v>1</v>
      </c>
      <c r="W4378">
        <f>IFERROR(INDEX(tbl_EmployeeSurvey[EnvironmentSatisfaction],MATCH(tbl_HRMaster[[#This Row],[EmployeeID]],tbl_EmployeeSurvey[EmployeeID],0)),"Not Found")</f>
        <v>3</v>
      </c>
      <c r="X4378">
        <f>IFERROR(INDEX(tbl_EmployeeSurvey[JobSatisfaction],MATCH(tbl_HRMaster[[#This Row],[EmployeeID]],tbl_EmployeeSurvey[EmployeeID],0)),"Not Found")</f>
        <v>3</v>
      </c>
      <c r="Y4378" s="5">
        <f>IFERROR(INDEX(tbl_EmployeeSurvey[WorkLifeBalance],MATCH(tbl_HRMaster[[#This Row],[EmployeeID]],tbl_EmployeeSurvey[EmployeeID],0)),"Not Found")</f>
        <v>4</v>
      </c>
      <c r="Z4378" s="5">
        <f>IFERROR(VLOOKUP(tbl_HRMaster[[#This Row],[EmployeeID]],tbl_ManagerSurvey[[EmployeeID]:[PerformanceRating]],2,FALSE),"Not Found")</f>
        <v>3</v>
      </c>
      <c r="AA4378" s="5">
        <f>IFERROR(VLOOKUP(tbl_HRMaster[[#This Row],[EmployeeID]],tbl_ManagerSurvey[[EmployeeID]:[PerformanceRating]],3,FALSE),"Not Found")</f>
        <v>3</v>
      </c>
      <c r="AB4378" s="5" t="str">
        <f>IF(tbl_HRMaster[[#This Row],[Attrition]]="Yes","Left","Active")</f>
        <v>Active</v>
      </c>
      <c r="AC4378" s="5" t="str">
        <f>_xlfn.IFS(tbl_HRMaster[[#This Row],[Age]]&lt;25,"Under 25",tbl_HRMaster[[#This Row],[Age]]&lt;35,"25-34",tbl_HRMaster[[#This Row],[Age]]&lt;45,"35-44",tbl_HRMaster[[#This Row],[Age]]&lt;55,"45-54",TRUE,"Above 54")</f>
        <v>45-54</v>
      </c>
      <c r="AD4378" s="5" t="str">
        <f>_xlfn.IFS(
tbl_HRMaster[[#This Row],[YearsAtCompany]]&lt;2,"&lt; 2 Years",
tbl_HRMaster[[#This Row],[YearsAtCompany]]&lt;5,"2-4 Years",
tbl_HRMaster[[#This Row],[YearsAtCompany]]&lt;10,"5-9 Years",
TRUE,"10+ Years"
)</f>
        <v>10+ Years</v>
      </c>
      <c r="AE4378" s="5">
        <f>IF(tbl_HRMaster[[#This Row],[Attrition]]="Yes",1,0)</f>
        <v>0</v>
      </c>
    </row>
    <row r="4379" spans="1:31" x14ac:dyDescent="0.25">
      <c r="A4379">
        <v>39</v>
      </c>
      <c r="B4379" t="s">
        <v>21</v>
      </c>
      <c r="C4379" t="s">
        <v>22</v>
      </c>
      <c r="D4379" t="s">
        <v>23</v>
      </c>
      <c r="E4379">
        <v>29</v>
      </c>
      <c r="F4379">
        <v>1</v>
      </c>
      <c r="G4379" t="s">
        <v>45</v>
      </c>
      <c r="H4379">
        <v>680</v>
      </c>
      <c r="I4379" t="s">
        <v>25</v>
      </c>
      <c r="J4379">
        <v>1</v>
      </c>
      <c r="K4379" t="s">
        <v>40</v>
      </c>
      <c r="L4379" t="s">
        <v>41</v>
      </c>
      <c r="M4379">
        <v>54600</v>
      </c>
      <c r="N4379">
        <v>6</v>
      </c>
      <c r="O4379">
        <v>13</v>
      </c>
      <c r="P4379">
        <v>2</v>
      </c>
      <c r="Q4379">
        <v>21</v>
      </c>
      <c r="R4379">
        <v>3</v>
      </c>
      <c r="S4379">
        <v>19</v>
      </c>
      <c r="T4379">
        <v>15</v>
      </c>
      <c r="U4379">
        <v>2</v>
      </c>
      <c r="V4379">
        <f>COUNTIF(tbl_HRMaster[EmployeeID],tbl_HRMaster[[#This Row],[EmployeeID]])</f>
        <v>1</v>
      </c>
      <c r="W4379">
        <f>IFERROR(INDEX(tbl_EmployeeSurvey[EnvironmentSatisfaction],MATCH(tbl_HRMaster[[#This Row],[EmployeeID]],tbl_EmployeeSurvey[EmployeeID],0)),"Not Found")</f>
        <v>3</v>
      </c>
      <c r="X4379">
        <f>IFERROR(INDEX(tbl_EmployeeSurvey[JobSatisfaction],MATCH(tbl_HRMaster[[#This Row],[EmployeeID]],tbl_EmployeeSurvey[EmployeeID],0)),"Not Found")</f>
        <v>2</v>
      </c>
      <c r="Y4379" s="5">
        <f>IFERROR(INDEX(tbl_EmployeeSurvey[WorkLifeBalance],MATCH(tbl_HRMaster[[#This Row],[EmployeeID]],tbl_EmployeeSurvey[EmployeeID],0)),"Not Found")</f>
        <v>3</v>
      </c>
      <c r="Z4379" s="5">
        <f>IFERROR(VLOOKUP(tbl_HRMaster[[#This Row],[EmployeeID]],tbl_ManagerSurvey[[EmployeeID]:[PerformanceRating]],2,FALSE),"Not Found")</f>
        <v>3</v>
      </c>
      <c r="AA4379" s="5">
        <f>IFERROR(VLOOKUP(tbl_HRMaster[[#This Row],[EmployeeID]],tbl_ManagerSurvey[[EmployeeID]:[PerformanceRating]],3,FALSE),"Not Found")</f>
        <v>3</v>
      </c>
      <c r="AB4379" s="5" t="str">
        <f>IF(tbl_HRMaster[[#This Row],[Attrition]]="Yes","Left","Active")</f>
        <v>Active</v>
      </c>
      <c r="AC4379" s="5" t="str">
        <f>_xlfn.IFS(tbl_HRMaster[[#This Row],[Age]]&lt;25,"Under 25",tbl_HRMaster[[#This Row],[Age]]&lt;35,"25-34",tbl_HRMaster[[#This Row],[Age]]&lt;45,"35-44",tbl_HRMaster[[#This Row],[Age]]&lt;55,"45-54",TRUE,"Above 54")</f>
        <v>35-44</v>
      </c>
      <c r="AD4379" s="5" t="str">
        <f>_xlfn.IFS(
tbl_HRMaster[[#This Row],[YearsAtCompany]]&lt;2,"&lt; 2 Years",
tbl_HRMaster[[#This Row],[YearsAtCompany]]&lt;5,"2-4 Years",
tbl_HRMaster[[#This Row],[YearsAtCompany]]&lt;10,"5-9 Years",
TRUE,"10+ Years"
)</f>
        <v>10+ Years</v>
      </c>
      <c r="AE4379" s="5">
        <f>IF(tbl_HRMaster[[#This Row],[Attrition]]="Yes",1,0)</f>
        <v>0</v>
      </c>
    </row>
    <row r="4380" spans="1:31" x14ac:dyDescent="0.25">
      <c r="A4380">
        <v>39</v>
      </c>
      <c r="B4380" t="s">
        <v>21</v>
      </c>
      <c r="C4380" t="s">
        <v>22</v>
      </c>
      <c r="D4380" t="s">
        <v>23</v>
      </c>
      <c r="E4380">
        <v>29</v>
      </c>
      <c r="F4380">
        <v>1</v>
      </c>
      <c r="G4380" t="s">
        <v>45</v>
      </c>
      <c r="H4380">
        <v>2150</v>
      </c>
      <c r="I4380" t="s">
        <v>25</v>
      </c>
      <c r="J4380">
        <v>1</v>
      </c>
      <c r="K4380" t="s">
        <v>40</v>
      </c>
      <c r="L4380" t="s">
        <v>41</v>
      </c>
      <c r="M4380">
        <v>54600</v>
      </c>
      <c r="N4380">
        <v>6</v>
      </c>
      <c r="O4380">
        <v>13</v>
      </c>
      <c r="P4380">
        <v>2</v>
      </c>
      <c r="Q4380">
        <v>21</v>
      </c>
      <c r="R4380">
        <v>3</v>
      </c>
      <c r="S4380">
        <v>19</v>
      </c>
      <c r="T4380">
        <v>15</v>
      </c>
      <c r="U4380">
        <v>2</v>
      </c>
      <c r="V4380">
        <f>COUNTIF(tbl_HRMaster[EmployeeID],tbl_HRMaster[[#This Row],[EmployeeID]])</f>
        <v>1</v>
      </c>
      <c r="W4380">
        <f>IFERROR(INDEX(tbl_EmployeeSurvey[EnvironmentSatisfaction],MATCH(tbl_HRMaster[[#This Row],[EmployeeID]],tbl_EmployeeSurvey[EmployeeID],0)),"Not Found")</f>
        <v>3</v>
      </c>
      <c r="X4380">
        <f>IFERROR(INDEX(tbl_EmployeeSurvey[JobSatisfaction],MATCH(tbl_HRMaster[[#This Row],[EmployeeID]],tbl_EmployeeSurvey[EmployeeID],0)),"Not Found")</f>
        <v>2</v>
      </c>
      <c r="Y4380" s="5">
        <f>IFERROR(INDEX(tbl_EmployeeSurvey[WorkLifeBalance],MATCH(tbl_HRMaster[[#This Row],[EmployeeID]],tbl_EmployeeSurvey[EmployeeID],0)),"Not Found")</f>
        <v>3</v>
      </c>
      <c r="Z4380" s="5">
        <f>IFERROR(VLOOKUP(tbl_HRMaster[[#This Row],[EmployeeID]],tbl_ManagerSurvey[[EmployeeID]:[PerformanceRating]],2,FALSE),"Not Found")</f>
        <v>3</v>
      </c>
      <c r="AA4380" s="5">
        <f>IFERROR(VLOOKUP(tbl_HRMaster[[#This Row],[EmployeeID]],tbl_ManagerSurvey[[EmployeeID]:[PerformanceRating]],3,FALSE),"Not Found")</f>
        <v>3</v>
      </c>
      <c r="AB4380" s="5" t="str">
        <f>IF(tbl_HRMaster[[#This Row],[Attrition]]="Yes","Left","Active")</f>
        <v>Active</v>
      </c>
      <c r="AC4380" s="5" t="str">
        <f>_xlfn.IFS(tbl_HRMaster[[#This Row],[Age]]&lt;25,"Under 25",tbl_HRMaster[[#This Row],[Age]]&lt;35,"25-34",tbl_HRMaster[[#This Row],[Age]]&lt;45,"35-44",tbl_HRMaster[[#This Row],[Age]]&lt;55,"45-54",TRUE,"Above 54")</f>
        <v>35-44</v>
      </c>
      <c r="AD4380" s="5" t="str">
        <f>_xlfn.IFS(
tbl_HRMaster[[#This Row],[YearsAtCompany]]&lt;2,"&lt; 2 Years",
tbl_HRMaster[[#This Row],[YearsAtCompany]]&lt;5,"2-4 Years",
tbl_HRMaster[[#This Row],[YearsAtCompany]]&lt;10,"5-9 Years",
TRUE,"10+ Years"
)</f>
        <v>10+ Years</v>
      </c>
      <c r="AE4380" s="5">
        <f>IF(tbl_HRMaster[[#This Row],[Attrition]]="Yes",1,0)</f>
        <v>0</v>
      </c>
    </row>
    <row r="4381" spans="1:31" x14ac:dyDescent="0.25">
      <c r="A4381">
        <v>39</v>
      </c>
      <c r="B4381" t="s">
        <v>21</v>
      </c>
      <c r="C4381" t="s">
        <v>22</v>
      </c>
      <c r="D4381" t="s">
        <v>23</v>
      </c>
      <c r="E4381">
        <v>29</v>
      </c>
      <c r="F4381">
        <v>1</v>
      </c>
      <c r="G4381" t="s">
        <v>45</v>
      </c>
      <c r="H4381">
        <v>3620</v>
      </c>
      <c r="I4381" t="s">
        <v>25</v>
      </c>
      <c r="J4381">
        <v>1</v>
      </c>
      <c r="K4381" t="s">
        <v>40</v>
      </c>
      <c r="L4381" t="s">
        <v>41</v>
      </c>
      <c r="M4381">
        <v>54600</v>
      </c>
      <c r="N4381">
        <v>6</v>
      </c>
      <c r="O4381">
        <v>13</v>
      </c>
      <c r="P4381">
        <v>2</v>
      </c>
      <c r="Q4381">
        <v>21</v>
      </c>
      <c r="R4381">
        <v>3</v>
      </c>
      <c r="S4381">
        <v>19</v>
      </c>
      <c r="T4381">
        <v>15</v>
      </c>
      <c r="U4381">
        <v>2</v>
      </c>
      <c r="V4381">
        <f>COUNTIF(tbl_HRMaster[EmployeeID],tbl_HRMaster[[#This Row],[EmployeeID]])</f>
        <v>1</v>
      </c>
      <c r="W4381">
        <f>IFERROR(INDEX(tbl_EmployeeSurvey[EnvironmentSatisfaction],MATCH(tbl_HRMaster[[#This Row],[EmployeeID]],tbl_EmployeeSurvey[EmployeeID],0)),"Not Found")</f>
        <v>3</v>
      </c>
      <c r="X4381">
        <f>IFERROR(INDEX(tbl_EmployeeSurvey[JobSatisfaction],MATCH(tbl_HRMaster[[#This Row],[EmployeeID]],tbl_EmployeeSurvey[EmployeeID],0)),"Not Found")</f>
        <v>2</v>
      </c>
      <c r="Y4381" s="5">
        <f>IFERROR(INDEX(tbl_EmployeeSurvey[WorkLifeBalance],MATCH(tbl_HRMaster[[#This Row],[EmployeeID]],tbl_EmployeeSurvey[EmployeeID],0)),"Not Found")</f>
        <v>3</v>
      </c>
      <c r="Z4381" s="5">
        <f>IFERROR(VLOOKUP(tbl_HRMaster[[#This Row],[EmployeeID]],tbl_ManagerSurvey[[EmployeeID]:[PerformanceRating]],2,FALSE),"Not Found")</f>
        <v>3</v>
      </c>
      <c r="AA4381" s="5">
        <f>IFERROR(VLOOKUP(tbl_HRMaster[[#This Row],[EmployeeID]],tbl_ManagerSurvey[[EmployeeID]:[PerformanceRating]],3,FALSE),"Not Found")</f>
        <v>3</v>
      </c>
      <c r="AB4381" s="5" t="str">
        <f>IF(tbl_HRMaster[[#This Row],[Attrition]]="Yes","Left","Active")</f>
        <v>Active</v>
      </c>
      <c r="AC4381" s="5" t="str">
        <f>_xlfn.IFS(tbl_HRMaster[[#This Row],[Age]]&lt;25,"Under 25",tbl_HRMaster[[#This Row],[Age]]&lt;35,"25-34",tbl_HRMaster[[#This Row],[Age]]&lt;45,"35-44",tbl_HRMaster[[#This Row],[Age]]&lt;55,"45-54",TRUE,"Above 54")</f>
        <v>35-44</v>
      </c>
      <c r="AD4381" s="5" t="str">
        <f>_xlfn.IFS(
tbl_HRMaster[[#This Row],[YearsAtCompany]]&lt;2,"&lt; 2 Years",
tbl_HRMaster[[#This Row],[YearsAtCompany]]&lt;5,"2-4 Years",
tbl_HRMaster[[#This Row],[YearsAtCompany]]&lt;10,"5-9 Years",
TRUE,"10+ Years"
)</f>
        <v>10+ Years</v>
      </c>
      <c r="AE4381" s="5">
        <f>IF(tbl_HRMaster[[#This Row],[Attrition]]="Yes",1,0)</f>
        <v>0</v>
      </c>
    </row>
    <row r="4382" spans="1:31" x14ac:dyDescent="0.25">
      <c r="A4382">
        <v>56</v>
      </c>
      <c r="B4382" t="s">
        <v>21</v>
      </c>
      <c r="C4382" t="s">
        <v>22</v>
      </c>
      <c r="D4382" t="s">
        <v>30</v>
      </c>
      <c r="E4382">
        <v>24</v>
      </c>
      <c r="F4382">
        <v>4</v>
      </c>
      <c r="G4382" t="s">
        <v>24</v>
      </c>
      <c r="H4382">
        <v>719</v>
      </c>
      <c r="I4382" t="s">
        <v>34</v>
      </c>
      <c r="J4382">
        <v>2</v>
      </c>
      <c r="K4382" t="s">
        <v>40</v>
      </c>
      <c r="L4382" t="s">
        <v>27</v>
      </c>
      <c r="M4382">
        <v>32210</v>
      </c>
      <c r="N4382">
        <v>4</v>
      </c>
      <c r="O4382">
        <v>15</v>
      </c>
      <c r="P4382">
        <v>2</v>
      </c>
      <c r="Q4382">
        <v>33</v>
      </c>
      <c r="R4382">
        <v>2</v>
      </c>
      <c r="S4382">
        <v>19</v>
      </c>
      <c r="T4382">
        <v>15</v>
      </c>
      <c r="U4382">
        <v>9</v>
      </c>
      <c r="V4382">
        <f>COUNTIF(tbl_HRMaster[EmployeeID],tbl_HRMaster[[#This Row],[EmployeeID]])</f>
        <v>1</v>
      </c>
      <c r="W4382">
        <f>IFERROR(INDEX(tbl_EmployeeSurvey[EnvironmentSatisfaction],MATCH(tbl_HRMaster[[#This Row],[EmployeeID]],tbl_EmployeeSurvey[EmployeeID],0)),"Not Found")</f>
        <v>4</v>
      </c>
      <c r="X4382">
        <f>IFERROR(INDEX(tbl_EmployeeSurvey[JobSatisfaction],MATCH(tbl_HRMaster[[#This Row],[EmployeeID]],tbl_EmployeeSurvey[EmployeeID],0)),"Not Found")</f>
        <v>2</v>
      </c>
      <c r="Y4382" s="5">
        <f>IFERROR(INDEX(tbl_EmployeeSurvey[WorkLifeBalance],MATCH(tbl_HRMaster[[#This Row],[EmployeeID]],tbl_EmployeeSurvey[EmployeeID],0)),"Not Found")</f>
        <v>3</v>
      </c>
      <c r="Z4382" s="5">
        <f>IFERROR(VLOOKUP(tbl_HRMaster[[#This Row],[EmployeeID]],tbl_ManagerSurvey[[EmployeeID]:[PerformanceRating]],2,FALSE),"Not Found")</f>
        <v>3</v>
      </c>
      <c r="AA4382" s="5">
        <f>IFERROR(VLOOKUP(tbl_HRMaster[[#This Row],[EmployeeID]],tbl_ManagerSurvey[[EmployeeID]:[PerformanceRating]],3,FALSE),"Not Found")</f>
        <v>3</v>
      </c>
      <c r="AB4382" s="5" t="str">
        <f>IF(tbl_HRMaster[[#This Row],[Attrition]]="Yes","Left","Active")</f>
        <v>Active</v>
      </c>
      <c r="AC4382" s="5" t="str">
        <f>_xlfn.IFS(tbl_HRMaster[[#This Row],[Age]]&lt;25,"Under 25",tbl_HRMaster[[#This Row],[Age]]&lt;35,"25-34",tbl_HRMaster[[#This Row],[Age]]&lt;45,"35-44",tbl_HRMaster[[#This Row],[Age]]&lt;55,"45-54",TRUE,"Above 54")</f>
        <v>Above 54</v>
      </c>
      <c r="AD4382" s="5" t="str">
        <f>_xlfn.IFS(
tbl_HRMaster[[#This Row],[YearsAtCompany]]&lt;2,"&lt; 2 Years",
tbl_HRMaster[[#This Row],[YearsAtCompany]]&lt;5,"2-4 Years",
tbl_HRMaster[[#This Row],[YearsAtCompany]]&lt;10,"5-9 Years",
TRUE,"10+ Years"
)</f>
        <v>10+ Years</v>
      </c>
      <c r="AE4382" s="5">
        <f>IF(tbl_HRMaster[[#This Row],[Attrition]]="Yes",1,0)</f>
        <v>0</v>
      </c>
    </row>
    <row r="4383" spans="1:31" x14ac:dyDescent="0.25">
      <c r="A4383">
        <v>56</v>
      </c>
      <c r="B4383" t="s">
        <v>21</v>
      </c>
      <c r="C4383" t="s">
        <v>22</v>
      </c>
      <c r="D4383" t="s">
        <v>30</v>
      </c>
      <c r="E4383">
        <v>24</v>
      </c>
      <c r="F4383">
        <v>4</v>
      </c>
      <c r="G4383" t="s">
        <v>24</v>
      </c>
      <c r="H4383">
        <v>2189</v>
      </c>
      <c r="I4383" t="s">
        <v>34</v>
      </c>
      <c r="J4383">
        <v>2</v>
      </c>
      <c r="K4383" t="s">
        <v>40</v>
      </c>
      <c r="L4383" t="s">
        <v>27</v>
      </c>
      <c r="M4383">
        <v>32210</v>
      </c>
      <c r="N4383">
        <v>4</v>
      </c>
      <c r="O4383">
        <v>15</v>
      </c>
      <c r="P4383">
        <v>2</v>
      </c>
      <c r="Q4383">
        <v>33</v>
      </c>
      <c r="R4383">
        <v>2</v>
      </c>
      <c r="S4383">
        <v>19</v>
      </c>
      <c r="T4383">
        <v>15</v>
      </c>
      <c r="U4383">
        <v>9</v>
      </c>
      <c r="V4383">
        <f>COUNTIF(tbl_HRMaster[EmployeeID],tbl_HRMaster[[#This Row],[EmployeeID]])</f>
        <v>1</v>
      </c>
      <c r="W4383">
        <f>IFERROR(INDEX(tbl_EmployeeSurvey[EnvironmentSatisfaction],MATCH(tbl_HRMaster[[#This Row],[EmployeeID]],tbl_EmployeeSurvey[EmployeeID],0)),"Not Found")</f>
        <v>4</v>
      </c>
      <c r="X4383">
        <f>IFERROR(INDEX(tbl_EmployeeSurvey[JobSatisfaction],MATCH(tbl_HRMaster[[#This Row],[EmployeeID]],tbl_EmployeeSurvey[EmployeeID],0)),"Not Found")</f>
        <v>2</v>
      </c>
      <c r="Y4383" s="5">
        <f>IFERROR(INDEX(tbl_EmployeeSurvey[WorkLifeBalance],MATCH(tbl_HRMaster[[#This Row],[EmployeeID]],tbl_EmployeeSurvey[EmployeeID],0)),"Not Found")</f>
        <v>3</v>
      </c>
      <c r="Z4383" s="5">
        <f>IFERROR(VLOOKUP(tbl_HRMaster[[#This Row],[EmployeeID]],tbl_ManagerSurvey[[EmployeeID]:[PerformanceRating]],2,FALSE),"Not Found")</f>
        <v>3</v>
      </c>
      <c r="AA4383" s="5">
        <f>IFERROR(VLOOKUP(tbl_HRMaster[[#This Row],[EmployeeID]],tbl_ManagerSurvey[[EmployeeID]:[PerformanceRating]],3,FALSE),"Not Found")</f>
        <v>3</v>
      </c>
      <c r="AB4383" s="5" t="str">
        <f>IF(tbl_HRMaster[[#This Row],[Attrition]]="Yes","Left","Active")</f>
        <v>Active</v>
      </c>
      <c r="AC4383" s="5" t="str">
        <f>_xlfn.IFS(tbl_HRMaster[[#This Row],[Age]]&lt;25,"Under 25",tbl_HRMaster[[#This Row],[Age]]&lt;35,"25-34",tbl_HRMaster[[#This Row],[Age]]&lt;45,"35-44",tbl_HRMaster[[#This Row],[Age]]&lt;55,"45-54",TRUE,"Above 54")</f>
        <v>Above 54</v>
      </c>
      <c r="AD4383" s="5" t="str">
        <f>_xlfn.IFS(
tbl_HRMaster[[#This Row],[YearsAtCompany]]&lt;2,"&lt; 2 Years",
tbl_HRMaster[[#This Row],[YearsAtCompany]]&lt;5,"2-4 Years",
tbl_HRMaster[[#This Row],[YearsAtCompany]]&lt;10,"5-9 Years",
TRUE,"10+ Years"
)</f>
        <v>10+ Years</v>
      </c>
      <c r="AE4383" s="5">
        <f>IF(tbl_HRMaster[[#This Row],[Attrition]]="Yes",1,0)</f>
        <v>0</v>
      </c>
    </row>
    <row r="4384" spans="1:31" x14ac:dyDescent="0.25">
      <c r="A4384">
        <v>56</v>
      </c>
      <c r="B4384" t="s">
        <v>21</v>
      </c>
      <c r="C4384" t="s">
        <v>22</v>
      </c>
      <c r="D4384" t="s">
        <v>30</v>
      </c>
      <c r="E4384">
        <v>24</v>
      </c>
      <c r="F4384">
        <v>4</v>
      </c>
      <c r="G4384" t="s">
        <v>24</v>
      </c>
      <c r="H4384">
        <v>3659</v>
      </c>
      <c r="I4384" t="s">
        <v>34</v>
      </c>
      <c r="J4384">
        <v>2</v>
      </c>
      <c r="K4384" t="s">
        <v>40</v>
      </c>
      <c r="L4384" t="s">
        <v>27</v>
      </c>
      <c r="M4384">
        <v>32210</v>
      </c>
      <c r="N4384">
        <v>4</v>
      </c>
      <c r="O4384">
        <v>15</v>
      </c>
      <c r="P4384">
        <v>2</v>
      </c>
      <c r="Q4384">
        <v>33</v>
      </c>
      <c r="R4384">
        <v>2</v>
      </c>
      <c r="S4384">
        <v>19</v>
      </c>
      <c r="T4384">
        <v>15</v>
      </c>
      <c r="U4384">
        <v>9</v>
      </c>
      <c r="V4384">
        <f>COUNTIF(tbl_HRMaster[EmployeeID],tbl_HRMaster[[#This Row],[EmployeeID]])</f>
        <v>1</v>
      </c>
      <c r="W4384">
        <f>IFERROR(INDEX(tbl_EmployeeSurvey[EnvironmentSatisfaction],MATCH(tbl_HRMaster[[#This Row],[EmployeeID]],tbl_EmployeeSurvey[EmployeeID],0)),"Not Found")</f>
        <v>4</v>
      </c>
      <c r="X4384">
        <f>IFERROR(INDEX(tbl_EmployeeSurvey[JobSatisfaction],MATCH(tbl_HRMaster[[#This Row],[EmployeeID]],tbl_EmployeeSurvey[EmployeeID],0)),"Not Found")</f>
        <v>2</v>
      </c>
      <c r="Y4384" s="5">
        <f>IFERROR(INDEX(tbl_EmployeeSurvey[WorkLifeBalance],MATCH(tbl_HRMaster[[#This Row],[EmployeeID]],tbl_EmployeeSurvey[EmployeeID],0)),"Not Found")</f>
        <v>3</v>
      </c>
      <c r="Z4384" s="5">
        <f>IFERROR(VLOOKUP(tbl_HRMaster[[#This Row],[EmployeeID]],tbl_ManagerSurvey[[EmployeeID]:[PerformanceRating]],2,FALSE),"Not Found")</f>
        <v>3</v>
      </c>
      <c r="AA4384" s="5">
        <f>IFERROR(VLOOKUP(tbl_HRMaster[[#This Row],[EmployeeID]],tbl_ManagerSurvey[[EmployeeID]:[PerformanceRating]],3,FALSE),"Not Found")</f>
        <v>3</v>
      </c>
      <c r="AB4384" s="5" t="str">
        <f>IF(tbl_HRMaster[[#This Row],[Attrition]]="Yes","Left","Active")</f>
        <v>Active</v>
      </c>
      <c r="AC4384" s="5" t="str">
        <f>_xlfn.IFS(tbl_HRMaster[[#This Row],[Age]]&lt;25,"Under 25",tbl_HRMaster[[#This Row],[Age]]&lt;35,"25-34",tbl_HRMaster[[#This Row],[Age]]&lt;45,"35-44",tbl_HRMaster[[#This Row],[Age]]&lt;55,"45-54",TRUE,"Above 54")</f>
        <v>Above 54</v>
      </c>
      <c r="AD4384" s="5" t="str">
        <f>_xlfn.IFS(
tbl_HRMaster[[#This Row],[YearsAtCompany]]&lt;2,"&lt; 2 Years",
tbl_HRMaster[[#This Row],[YearsAtCompany]]&lt;5,"2-4 Years",
tbl_HRMaster[[#This Row],[YearsAtCompany]]&lt;10,"5-9 Years",
TRUE,"10+ Years"
)</f>
        <v>10+ Years</v>
      </c>
      <c r="AE4384" s="5">
        <f>IF(tbl_HRMaster[[#This Row],[Attrition]]="Yes",1,0)</f>
        <v>0</v>
      </c>
    </row>
    <row r="4385" spans="1:31" x14ac:dyDescent="0.25">
      <c r="A4385">
        <v>51</v>
      </c>
      <c r="B4385" t="s">
        <v>21</v>
      </c>
      <c r="C4385" t="s">
        <v>22</v>
      </c>
      <c r="D4385" t="s">
        <v>30</v>
      </c>
      <c r="E4385">
        <v>3</v>
      </c>
      <c r="F4385">
        <v>2</v>
      </c>
      <c r="G4385" t="s">
        <v>33</v>
      </c>
      <c r="H4385">
        <v>1336</v>
      </c>
      <c r="I4385" t="s">
        <v>25</v>
      </c>
      <c r="J4385">
        <v>2</v>
      </c>
      <c r="K4385" t="s">
        <v>43</v>
      </c>
      <c r="L4385" t="s">
        <v>32</v>
      </c>
      <c r="M4385">
        <v>190490</v>
      </c>
      <c r="N4385">
        <v>7</v>
      </c>
      <c r="O4385">
        <v>14</v>
      </c>
      <c r="P4385">
        <v>1</v>
      </c>
      <c r="Q4385">
        <v>23</v>
      </c>
      <c r="R4385">
        <v>2</v>
      </c>
      <c r="S4385">
        <v>20</v>
      </c>
      <c r="T4385">
        <v>15</v>
      </c>
      <c r="U4385">
        <v>15</v>
      </c>
      <c r="V4385">
        <f>COUNTIF(tbl_HRMaster[EmployeeID],tbl_HRMaster[[#This Row],[EmployeeID]])</f>
        <v>1</v>
      </c>
      <c r="W4385">
        <f>IFERROR(INDEX(tbl_EmployeeSurvey[EnvironmentSatisfaction],MATCH(tbl_HRMaster[[#This Row],[EmployeeID]],tbl_EmployeeSurvey[EmployeeID],0)),"Not Found")</f>
        <v>1</v>
      </c>
      <c r="X4385">
        <f>IFERROR(INDEX(tbl_EmployeeSurvey[JobSatisfaction],MATCH(tbl_HRMaster[[#This Row],[EmployeeID]],tbl_EmployeeSurvey[EmployeeID],0)),"Not Found")</f>
        <v>3</v>
      </c>
      <c r="Y4385" s="5">
        <f>IFERROR(INDEX(tbl_EmployeeSurvey[WorkLifeBalance],MATCH(tbl_HRMaster[[#This Row],[EmployeeID]],tbl_EmployeeSurvey[EmployeeID],0)),"Not Found")</f>
        <v>3</v>
      </c>
      <c r="Z4385" s="5">
        <f>IFERROR(VLOOKUP(tbl_HRMaster[[#This Row],[EmployeeID]],tbl_ManagerSurvey[[EmployeeID]:[PerformanceRating]],2,FALSE),"Not Found")</f>
        <v>3</v>
      </c>
      <c r="AA4385" s="5">
        <f>IFERROR(VLOOKUP(tbl_HRMaster[[#This Row],[EmployeeID]],tbl_ManagerSurvey[[EmployeeID]:[PerformanceRating]],3,FALSE),"Not Found")</f>
        <v>3</v>
      </c>
      <c r="AB4385" s="5" t="str">
        <f>IF(tbl_HRMaster[[#This Row],[Attrition]]="Yes","Left","Active")</f>
        <v>Active</v>
      </c>
      <c r="AC4385" s="5" t="str">
        <f>_xlfn.IFS(tbl_HRMaster[[#This Row],[Age]]&lt;25,"Under 25",tbl_HRMaster[[#This Row],[Age]]&lt;35,"25-34",tbl_HRMaster[[#This Row],[Age]]&lt;45,"35-44",tbl_HRMaster[[#This Row],[Age]]&lt;55,"45-54",TRUE,"Above 54")</f>
        <v>45-54</v>
      </c>
      <c r="AD4385" s="5" t="str">
        <f>_xlfn.IFS(
tbl_HRMaster[[#This Row],[YearsAtCompany]]&lt;2,"&lt; 2 Years",
tbl_HRMaster[[#This Row],[YearsAtCompany]]&lt;5,"2-4 Years",
tbl_HRMaster[[#This Row],[YearsAtCompany]]&lt;10,"5-9 Years",
TRUE,"10+ Years"
)</f>
        <v>10+ Years</v>
      </c>
      <c r="AE4385" s="5">
        <f>IF(tbl_HRMaster[[#This Row],[Attrition]]="Yes",1,0)</f>
        <v>0</v>
      </c>
    </row>
    <row r="4386" spans="1:31" x14ac:dyDescent="0.25">
      <c r="A4386">
        <v>51</v>
      </c>
      <c r="B4386" t="s">
        <v>21</v>
      </c>
      <c r="C4386" t="s">
        <v>22</v>
      </c>
      <c r="D4386" t="s">
        <v>30</v>
      </c>
      <c r="E4386">
        <v>3</v>
      </c>
      <c r="F4386">
        <v>2</v>
      </c>
      <c r="G4386" t="s">
        <v>33</v>
      </c>
      <c r="H4386">
        <v>2806</v>
      </c>
      <c r="I4386" t="s">
        <v>25</v>
      </c>
      <c r="J4386">
        <v>2</v>
      </c>
      <c r="K4386" t="s">
        <v>43</v>
      </c>
      <c r="L4386" t="s">
        <v>32</v>
      </c>
      <c r="M4386">
        <v>190490</v>
      </c>
      <c r="N4386">
        <v>7</v>
      </c>
      <c r="O4386">
        <v>14</v>
      </c>
      <c r="P4386">
        <v>1</v>
      </c>
      <c r="Q4386">
        <v>23</v>
      </c>
      <c r="R4386">
        <v>2</v>
      </c>
      <c r="S4386">
        <v>20</v>
      </c>
      <c r="T4386">
        <v>15</v>
      </c>
      <c r="U4386">
        <v>15</v>
      </c>
      <c r="V4386">
        <f>COUNTIF(tbl_HRMaster[EmployeeID],tbl_HRMaster[[#This Row],[EmployeeID]])</f>
        <v>1</v>
      </c>
      <c r="W4386">
        <f>IFERROR(INDEX(tbl_EmployeeSurvey[EnvironmentSatisfaction],MATCH(tbl_HRMaster[[#This Row],[EmployeeID]],tbl_EmployeeSurvey[EmployeeID],0)),"Not Found")</f>
        <v>1</v>
      </c>
      <c r="X4386">
        <f>IFERROR(INDEX(tbl_EmployeeSurvey[JobSatisfaction],MATCH(tbl_HRMaster[[#This Row],[EmployeeID]],tbl_EmployeeSurvey[EmployeeID],0)),"Not Found")</f>
        <v>3</v>
      </c>
      <c r="Y4386" s="5">
        <f>IFERROR(INDEX(tbl_EmployeeSurvey[WorkLifeBalance],MATCH(tbl_HRMaster[[#This Row],[EmployeeID]],tbl_EmployeeSurvey[EmployeeID],0)),"Not Found")</f>
        <v>3</v>
      </c>
      <c r="Z4386" s="5">
        <f>IFERROR(VLOOKUP(tbl_HRMaster[[#This Row],[EmployeeID]],tbl_ManagerSurvey[[EmployeeID]:[PerformanceRating]],2,FALSE),"Not Found")</f>
        <v>3</v>
      </c>
      <c r="AA4386" s="5">
        <f>IFERROR(VLOOKUP(tbl_HRMaster[[#This Row],[EmployeeID]],tbl_ManagerSurvey[[EmployeeID]:[PerformanceRating]],3,FALSE),"Not Found")</f>
        <v>3</v>
      </c>
      <c r="AB4386" s="5" t="str">
        <f>IF(tbl_HRMaster[[#This Row],[Attrition]]="Yes","Left","Active")</f>
        <v>Active</v>
      </c>
      <c r="AC4386" s="5" t="str">
        <f>_xlfn.IFS(tbl_HRMaster[[#This Row],[Age]]&lt;25,"Under 25",tbl_HRMaster[[#This Row],[Age]]&lt;35,"25-34",tbl_HRMaster[[#This Row],[Age]]&lt;45,"35-44",tbl_HRMaster[[#This Row],[Age]]&lt;55,"45-54",TRUE,"Above 54")</f>
        <v>45-54</v>
      </c>
      <c r="AD4386" s="5" t="str">
        <f>_xlfn.IFS(
tbl_HRMaster[[#This Row],[YearsAtCompany]]&lt;2,"&lt; 2 Years",
tbl_HRMaster[[#This Row],[YearsAtCompany]]&lt;5,"2-4 Years",
tbl_HRMaster[[#This Row],[YearsAtCompany]]&lt;10,"5-9 Years",
TRUE,"10+ Years"
)</f>
        <v>10+ Years</v>
      </c>
      <c r="AE4386" s="5">
        <f>IF(tbl_HRMaster[[#This Row],[Attrition]]="Yes",1,0)</f>
        <v>0</v>
      </c>
    </row>
    <row r="4387" spans="1:31" x14ac:dyDescent="0.25">
      <c r="A4387">
        <v>51</v>
      </c>
      <c r="B4387" t="s">
        <v>21</v>
      </c>
      <c r="C4387" t="s">
        <v>22</v>
      </c>
      <c r="D4387" t="s">
        <v>30</v>
      </c>
      <c r="E4387">
        <v>3</v>
      </c>
      <c r="F4387">
        <v>2</v>
      </c>
      <c r="G4387" t="s">
        <v>33</v>
      </c>
      <c r="H4387">
        <v>4276</v>
      </c>
      <c r="I4387" t="s">
        <v>25</v>
      </c>
      <c r="J4387">
        <v>2</v>
      </c>
      <c r="K4387" t="s">
        <v>43</v>
      </c>
      <c r="L4387" t="s">
        <v>32</v>
      </c>
      <c r="M4387">
        <v>190490</v>
      </c>
      <c r="N4387">
        <v>7</v>
      </c>
      <c r="O4387">
        <v>14</v>
      </c>
      <c r="P4387">
        <v>1</v>
      </c>
      <c r="Q4387">
        <v>23</v>
      </c>
      <c r="R4387">
        <v>2</v>
      </c>
      <c r="S4387">
        <v>20</v>
      </c>
      <c r="T4387">
        <v>15</v>
      </c>
      <c r="U4387">
        <v>15</v>
      </c>
      <c r="V4387">
        <f>COUNTIF(tbl_HRMaster[EmployeeID],tbl_HRMaster[[#This Row],[EmployeeID]])</f>
        <v>1</v>
      </c>
      <c r="W4387">
        <f>IFERROR(INDEX(tbl_EmployeeSurvey[EnvironmentSatisfaction],MATCH(tbl_HRMaster[[#This Row],[EmployeeID]],tbl_EmployeeSurvey[EmployeeID],0)),"Not Found")</f>
        <v>1</v>
      </c>
      <c r="X4387">
        <f>IFERROR(INDEX(tbl_EmployeeSurvey[JobSatisfaction],MATCH(tbl_HRMaster[[#This Row],[EmployeeID]],tbl_EmployeeSurvey[EmployeeID],0)),"Not Found")</f>
        <v>3</v>
      </c>
      <c r="Y4387" s="5">
        <f>IFERROR(INDEX(tbl_EmployeeSurvey[WorkLifeBalance],MATCH(tbl_HRMaster[[#This Row],[EmployeeID]],tbl_EmployeeSurvey[EmployeeID],0)),"Not Found")</f>
        <v>3</v>
      </c>
      <c r="Z4387" s="5">
        <f>IFERROR(VLOOKUP(tbl_HRMaster[[#This Row],[EmployeeID]],tbl_ManagerSurvey[[EmployeeID]:[PerformanceRating]],2,FALSE),"Not Found")</f>
        <v>3</v>
      </c>
      <c r="AA4387" s="5">
        <f>IFERROR(VLOOKUP(tbl_HRMaster[[#This Row],[EmployeeID]],tbl_ManagerSurvey[[EmployeeID]:[PerformanceRating]],3,FALSE),"Not Found")</f>
        <v>3</v>
      </c>
      <c r="AB4387" s="5" t="str">
        <f>IF(tbl_HRMaster[[#This Row],[Attrition]]="Yes","Left","Active")</f>
        <v>Active</v>
      </c>
      <c r="AC4387" s="5" t="str">
        <f>_xlfn.IFS(tbl_HRMaster[[#This Row],[Age]]&lt;25,"Under 25",tbl_HRMaster[[#This Row],[Age]]&lt;35,"25-34",tbl_HRMaster[[#This Row],[Age]]&lt;45,"35-44",tbl_HRMaster[[#This Row],[Age]]&lt;55,"45-54",TRUE,"Above 54")</f>
        <v>45-54</v>
      </c>
      <c r="AD4387" s="5" t="str">
        <f>_xlfn.IFS(
tbl_HRMaster[[#This Row],[YearsAtCompany]]&lt;2,"&lt; 2 Years",
tbl_HRMaster[[#This Row],[YearsAtCompany]]&lt;5,"2-4 Years",
tbl_HRMaster[[#This Row],[YearsAtCompany]]&lt;10,"5-9 Years",
TRUE,"10+ Years"
)</f>
        <v>10+ Years</v>
      </c>
      <c r="AE4387" s="5">
        <f>IF(tbl_HRMaster[[#This Row],[Attrition]]="Yes",1,0)</f>
        <v>0</v>
      </c>
    </row>
    <row r="4388" spans="1:31" x14ac:dyDescent="0.25">
      <c r="A4388">
        <v>43</v>
      </c>
      <c r="B4388" t="s">
        <v>21</v>
      </c>
      <c r="C4388" t="s">
        <v>22</v>
      </c>
      <c r="D4388" t="s">
        <v>30</v>
      </c>
      <c r="E4388">
        <v>7</v>
      </c>
      <c r="F4388">
        <v>2</v>
      </c>
      <c r="G4388" t="s">
        <v>38</v>
      </c>
      <c r="H4388">
        <v>669</v>
      </c>
      <c r="I4388" t="s">
        <v>25</v>
      </c>
      <c r="J4388">
        <v>1</v>
      </c>
      <c r="K4388" t="s">
        <v>40</v>
      </c>
      <c r="L4388" t="s">
        <v>32</v>
      </c>
      <c r="M4388">
        <v>195020</v>
      </c>
      <c r="N4388">
        <v>3</v>
      </c>
      <c r="O4388">
        <v>18</v>
      </c>
      <c r="P4388">
        <v>2</v>
      </c>
      <c r="Q4388">
        <v>23</v>
      </c>
      <c r="R4388">
        <v>3</v>
      </c>
      <c r="S4388">
        <v>21</v>
      </c>
      <c r="T4388">
        <v>15</v>
      </c>
      <c r="U4388">
        <v>17</v>
      </c>
      <c r="V4388">
        <f>COUNTIF(tbl_HRMaster[EmployeeID],tbl_HRMaster[[#This Row],[EmployeeID]])</f>
        <v>1</v>
      </c>
      <c r="W4388">
        <f>IFERROR(INDEX(tbl_EmployeeSurvey[EnvironmentSatisfaction],MATCH(tbl_HRMaster[[#This Row],[EmployeeID]],tbl_EmployeeSurvey[EmployeeID],0)),"Not Found")</f>
        <v>4</v>
      </c>
      <c r="X4388">
        <f>IFERROR(INDEX(tbl_EmployeeSurvey[JobSatisfaction],MATCH(tbl_HRMaster[[#This Row],[EmployeeID]],tbl_EmployeeSurvey[EmployeeID],0)),"Not Found")</f>
        <v>4</v>
      </c>
      <c r="Y4388" s="5">
        <f>IFERROR(INDEX(tbl_EmployeeSurvey[WorkLifeBalance],MATCH(tbl_HRMaster[[#This Row],[EmployeeID]],tbl_EmployeeSurvey[EmployeeID],0)),"Not Found")</f>
        <v>4</v>
      </c>
      <c r="Z4388" s="5">
        <f>IFERROR(VLOOKUP(tbl_HRMaster[[#This Row],[EmployeeID]],tbl_ManagerSurvey[[EmployeeID]:[PerformanceRating]],2,FALSE),"Not Found")</f>
        <v>4</v>
      </c>
      <c r="AA4388" s="5">
        <f>IFERROR(VLOOKUP(tbl_HRMaster[[#This Row],[EmployeeID]],tbl_ManagerSurvey[[EmployeeID]:[PerformanceRating]],3,FALSE),"Not Found")</f>
        <v>3</v>
      </c>
      <c r="AB4388" s="5" t="str">
        <f>IF(tbl_HRMaster[[#This Row],[Attrition]]="Yes","Left","Active")</f>
        <v>Active</v>
      </c>
      <c r="AC4388" s="5" t="str">
        <f>_xlfn.IFS(tbl_HRMaster[[#This Row],[Age]]&lt;25,"Under 25",tbl_HRMaster[[#This Row],[Age]]&lt;35,"25-34",tbl_HRMaster[[#This Row],[Age]]&lt;45,"35-44",tbl_HRMaster[[#This Row],[Age]]&lt;55,"45-54",TRUE,"Above 54")</f>
        <v>35-44</v>
      </c>
      <c r="AD4388" s="5" t="str">
        <f>_xlfn.IFS(
tbl_HRMaster[[#This Row],[YearsAtCompany]]&lt;2,"&lt; 2 Years",
tbl_HRMaster[[#This Row],[YearsAtCompany]]&lt;5,"2-4 Years",
tbl_HRMaster[[#This Row],[YearsAtCompany]]&lt;10,"5-9 Years",
TRUE,"10+ Years"
)</f>
        <v>10+ Years</v>
      </c>
      <c r="AE4388" s="5">
        <f>IF(tbl_HRMaster[[#This Row],[Attrition]]="Yes",1,0)</f>
        <v>0</v>
      </c>
    </row>
    <row r="4389" spans="1:31" x14ac:dyDescent="0.25">
      <c r="A4389">
        <v>43</v>
      </c>
      <c r="B4389" t="s">
        <v>21</v>
      </c>
      <c r="C4389" t="s">
        <v>22</v>
      </c>
      <c r="D4389" t="s">
        <v>30</v>
      </c>
      <c r="E4389">
        <v>7</v>
      </c>
      <c r="F4389">
        <v>2</v>
      </c>
      <c r="G4389" t="s">
        <v>38</v>
      </c>
      <c r="H4389">
        <v>2139</v>
      </c>
      <c r="I4389" t="s">
        <v>25</v>
      </c>
      <c r="J4389">
        <v>1</v>
      </c>
      <c r="K4389" t="s">
        <v>40</v>
      </c>
      <c r="L4389" t="s">
        <v>32</v>
      </c>
      <c r="M4389">
        <v>195020</v>
      </c>
      <c r="N4389">
        <v>3</v>
      </c>
      <c r="O4389">
        <v>18</v>
      </c>
      <c r="P4389">
        <v>2</v>
      </c>
      <c r="Q4389">
        <v>23</v>
      </c>
      <c r="R4389">
        <v>3</v>
      </c>
      <c r="S4389">
        <v>21</v>
      </c>
      <c r="T4389">
        <v>15</v>
      </c>
      <c r="U4389">
        <v>17</v>
      </c>
      <c r="V4389">
        <f>COUNTIF(tbl_HRMaster[EmployeeID],tbl_HRMaster[[#This Row],[EmployeeID]])</f>
        <v>1</v>
      </c>
      <c r="W4389">
        <f>IFERROR(INDEX(tbl_EmployeeSurvey[EnvironmentSatisfaction],MATCH(tbl_HRMaster[[#This Row],[EmployeeID]],tbl_EmployeeSurvey[EmployeeID],0)),"Not Found")</f>
        <v>4</v>
      </c>
      <c r="X4389">
        <f>IFERROR(INDEX(tbl_EmployeeSurvey[JobSatisfaction],MATCH(tbl_HRMaster[[#This Row],[EmployeeID]],tbl_EmployeeSurvey[EmployeeID],0)),"Not Found")</f>
        <v>4</v>
      </c>
      <c r="Y4389" s="5">
        <f>IFERROR(INDEX(tbl_EmployeeSurvey[WorkLifeBalance],MATCH(tbl_HRMaster[[#This Row],[EmployeeID]],tbl_EmployeeSurvey[EmployeeID],0)),"Not Found")</f>
        <v>4</v>
      </c>
      <c r="Z4389" s="5">
        <f>IFERROR(VLOOKUP(tbl_HRMaster[[#This Row],[EmployeeID]],tbl_ManagerSurvey[[EmployeeID]:[PerformanceRating]],2,FALSE),"Not Found")</f>
        <v>4</v>
      </c>
      <c r="AA4389" s="5">
        <f>IFERROR(VLOOKUP(tbl_HRMaster[[#This Row],[EmployeeID]],tbl_ManagerSurvey[[EmployeeID]:[PerformanceRating]],3,FALSE),"Not Found")</f>
        <v>3</v>
      </c>
      <c r="AB4389" s="5" t="str">
        <f>IF(tbl_HRMaster[[#This Row],[Attrition]]="Yes","Left","Active")</f>
        <v>Active</v>
      </c>
      <c r="AC4389" s="5" t="str">
        <f>_xlfn.IFS(tbl_HRMaster[[#This Row],[Age]]&lt;25,"Under 25",tbl_HRMaster[[#This Row],[Age]]&lt;35,"25-34",tbl_HRMaster[[#This Row],[Age]]&lt;45,"35-44",tbl_HRMaster[[#This Row],[Age]]&lt;55,"45-54",TRUE,"Above 54")</f>
        <v>35-44</v>
      </c>
      <c r="AD4389" s="5" t="str">
        <f>_xlfn.IFS(
tbl_HRMaster[[#This Row],[YearsAtCompany]]&lt;2,"&lt; 2 Years",
tbl_HRMaster[[#This Row],[YearsAtCompany]]&lt;5,"2-4 Years",
tbl_HRMaster[[#This Row],[YearsAtCompany]]&lt;10,"5-9 Years",
TRUE,"10+ Years"
)</f>
        <v>10+ Years</v>
      </c>
      <c r="AE4389" s="5">
        <f>IF(tbl_HRMaster[[#This Row],[Attrition]]="Yes",1,0)</f>
        <v>0</v>
      </c>
    </row>
    <row r="4390" spans="1:31" x14ac:dyDescent="0.25">
      <c r="A4390">
        <v>43</v>
      </c>
      <c r="B4390" t="s">
        <v>21</v>
      </c>
      <c r="C4390" t="s">
        <v>22</v>
      </c>
      <c r="D4390" t="s">
        <v>30</v>
      </c>
      <c r="E4390">
        <v>7</v>
      </c>
      <c r="F4390">
        <v>2</v>
      </c>
      <c r="G4390" t="s">
        <v>38</v>
      </c>
      <c r="H4390">
        <v>3609</v>
      </c>
      <c r="I4390" t="s">
        <v>25</v>
      </c>
      <c r="J4390">
        <v>1</v>
      </c>
      <c r="K4390" t="s">
        <v>40</v>
      </c>
      <c r="L4390" t="s">
        <v>32</v>
      </c>
      <c r="M4390">
        <v>195020</v>
      </c>
      <c r="N4390">
        <v>3</v>
      </c>
      <c r="O4390">
        <v>18</v>
      </c>
      <c r="P4390">
        <v>2</v>
      </c>
      <c r="Q4390">
        <v>23</v>
      </c>
      <c r="R4390">
        <v>3</v>
      </c>
      <c r="S4390">
        <v>21</v>
      </c>
      <c r="T4390">
        <v>15</v>
      </c>
      <c r="U4390">
        <v>17</v>
      </c>
      <c r="V4390">
        <f>COUNTIF(tbl_HRMaster[EmployeeID],tbl_HRMaster[[#This Row],[EmployeeID]])</f>
        <v>1</v>
      </c>
      <c r="W4390">
        <f>IFERROR(INDEX(tbl_EmployeeSurvey[EnvironmentSatisfaction],MATCH(tbl_HRMaster[[#This Row],[EmployeeID]],tbl_EmployeeSurvey[EmployeeID],0)),"Not Found")</f>
        <v>4</v>
      </c>
      <c r="X4390">
        <f>IFERROR(INDEX(tbl_EmployeeSurvey[JobSatisfaction],MATCH(tbl_HRMaster[[#This Row],[EmployeeID]],tbl_EmployeeSurvey[EmployeeID],0)),"Not Found")</f>
        <v>4</v>
      </c>
      <c r="Y4390" s="5">
        <f>IFERROR(INDEX(tbl_EmployeeSurvey[WorkLifeBalance],MATCH(tbl_HRMaster[[#This Row],[EmployeeID]],tbl_EmployeeSurvey[EmployeeID],0)),"Not Found")</f>
        <v>4</v>
      </c>
      <c r="Z4390" s="5">
        <f>IFERROR(VLOOKUP(tbl_HRMaster[[#This Row],[EmployeeID]],tbl_ManagerSurvey[[EmployeeID]:[PerformanceRating]],2,FALSE),"Not Found")</f>
        <v>4</v>
      </c>
      <c r="AA4390" s="5">
        <f>IFERROR(VLOOKUP(tbl_HRMaster[[#This Row],[EmployeeID]],tbl_ManagerSurvey[[EmployeeID]:[PerformanceRating]],3,FALSE),"Not Found")</f>
        <v>3</v>
      </c>
      <c r="AB4390" s="5" t="str">
        <f>IF(tbl_HRMaster[[#This Row],[Attrition]]="Yes","Left","Active")</f>
        <v>Active</v>
      </c>
      <c r="AC4390" s="5" t="str">
        <f>_xlfn.IFS(tbl_HRMaster[[#This Row],[Age]]&lt;25,"Under 25",tbl_HRMaster[[#This Row],[Age]]&lt;35,"25-34",tbl_HRMaster[[#This Row],[Age]]&lt;45,"35-44",tbl_HRMaster[[#This Row],[Age]]&lt;55,"45-54",TRUE,"Above 54")</f>
        <v>35-44</v>
      </c>
      <c r="AD4390" s="5" t="str">
        <f>_xlfn.IFS(
tbl_HRMaster[[#This Row],[YearsAtCompany]]&lt;2,"&lt; 2 Years",
tbl_HRMaster[[#This Row],[YearsAtCompany]]&lt;5,"2-4 Years",
tbl_HRMaster[[#This Row],[YearsAtCompany]]&lt;10,"5-9 Years",
TRUE,"10+ Years"
)</f>
        <v>10+ Years</v>
      </c>
      <c r="AE4390" s="5">
        <f>IF(tbl_HRMaster[[#This Row],[Attrition]]="Yes",1,0)</f>
        <v>0</v>
      </c>
    </row>
    <row r="4391" spans="1:31" x14ac:dyDescent="0.25">
      <c r="A4391">
        <v>41</v>
      </c>
      <c r="B4391" t="s">
        <v>28</v>
      </c>
      <c r="C4391" t="s">
        <v>22</v>
      </c>
      <c r="D4391" t="s">
        <v>23</v>
      </c>
      <c r="E4391">
        <v>20</v>
      </c>
      <c r="F4391">
        <v>4</v>
      </c>
      <c r="G4391" t="s">
        <v>45</v>
      </c>
      <c r="H4391">
        <v>1258</v>
      </c>
      <c r="I4391" t="s">
        <v>34</v>
      </c>
      <c r="J4391">
        <v>2</v>
      </c>
      <c r="K4391" t="s">
        <v>35</v>
      </c>
      <c r="L4391" t="s">
        <v>27</v>
      </c>
      <c r="M4391">
        <v>102090</v>
      </c>
      <c r="N4391">
        <v>1</v>
      </c>
      <c r="O4391">
        <v>13</v>
      </c>
      <c r="P4391">
        <v>1</v>
      </c>
      <c r="Q4391">
        <v>23</v>
      </c>
      <c r="R4391">
        <v>2</v>
      </c>
      <c r="S4391">
        <v>22</v>
      </c>
      <c r="T4391">
        <v>15</v>
      </c>
      <c r="U4391">
        <v>8</v>
      </c>
      <c r="V4391">
        <f>COUNTIF(tbl_HRMaster[EmployeeID],tbl_HRMaster[[#This Row],[EmployeeID]])</f>
        <v>1</v>
      </c>
      <c r="W4391">
        <f>IFERROR(INDEX(tbl_EmployeeSurvey[EnvironmentSatisfaction],MATCH(tbl_HRMaster[[#This Row],[EmployeeID]],tbl_EmployeeSurvey[EmployeeID],0)),"Not Found")</f>
        <v>2</v>
      </c>
      <c r="X4391">
        <f>IFERROR(INDEX(tbl_EmployeeSurvey[JobSatisfaction],MATCH(tbl_HRMaster[[#This Row],[EmployeeID]],tbl_EmployeeSurvey[EmployeeID],0)),"Not Found")</f>
        <v>3</v>
      </c>
      <c r="Y4391" s="5">
        <f>IFERROR(INDEX(tbl_EmployeeSurvey[WorkLifeBalance],MATCH(tbl_HRMaster[[#This Row],[EmployeeID]],tbl_EmployeeSurvey[EmployeeID],0)),"Not Found")</f>
        <v>3</v>
      </c>
      <c r="Z4391" s="5">
        <f>IFERROR(VLOOKUP(tbl_HRMaster[[#This Row],[EmployeeID]],tbl_ManagerSurvey[[EmployeeID]:[PerformanceRating]],2,FALSE),"Not Found")</f>
        <v>3</v>
      </c>
      <c r="AA4391" s="5">
        <f>IFERROR(VLOOKUP(tbl_HRMaster[[#This Row],[EmployeeID]],tbl_ManagerSurvey[[EmployeeID]:[PerformanceRating]],3,FALSE),"Not Found")</f>
        <v>3</v>
      </c>
      <c r="AB4391" s="5" t="str">
        <f>IF(tbl_HRMaster[[#This Row],[Attrition]]="Yes","Left","Active")</f>
        <v>Left</v>
      </c>
      <c r="AC4391" s="5" t="str">
        <f>_xlfn.IFS(tbl_HRMaster[[#This Row],[Age]]&lt;25,"Under 25",tbl_HRMaster[[#This Row],[Age]]&lt;35,"25-34",tbl_HRMaster[[#This Row],[Age]]&lt;45,"35-44",tbl_HRMaster[[#This Row],[Age]]&lt;55,"45-54",TRUE,"Above 54")</f>
        <v>35-44</v>
      </c>
      <c r="AD4391" s="5" t="str">
        <f>_xlfn.IFS(
tbl_HRMaster[[#This Row],[YearsAtCompany]]&lt;2,"&lt; 2 Years",
tbl_HRMaster[[#This Row],[YearsAtCompany]]&lt;5,"2-4 Years",
tbl_HRMaster[[#This Row],[YearsAtCompany]]&lt;10,"5-9 Years",
TRUE,"10+ Years"
)</f>
        <v>10+ Years</v>
      </c>
      <c r="AE4391" s="5">
        <f>IF(tbl_HRMaster[[#This Row],[Attrition]]="Yes",1,0)</f>
        <v>1</v>
      </c>
    </row>
    <row r="4392" spans="1:31" x14ac:dyDescent="0.25">
      <c r="A4392">
        <v>41</v>
      </c>
      <c r="B4392" t="s">
        <v>28</v>
      </c>
      <c r="C4392" t="s">
        <v>22</v>
      </c>
      <c r="D4392" t="s">
        <v>23</v>
      </c>
      <c r="E4392">
        <v>20</v>
      </c>
      <c r="F4392">
        <v>4</v>
      </c>
      <c r="G4392" t="s">
        <v>45</v>
      </c>
      <c r="H4392">
        <v>2728</v>
      </c>
      <c r="I4392" t="s">
        <v>34</v>
      </c>
      <c r="J4392">
        <v>2</v>
      </c>
      <c r="K4392" t="s">
        <v>35</v>
      </c>
      <c r="L4392" t="s">
        <v>27</v>
      </c>
      <c r="M4392">
        <v>102090</v>
      </c>
      <c r="N4392">
        <v>1</v>
      </c>
      <c r="O4392">
        <v>13</v>
      </c>
      <c r="P4392">
        <v>1</v>
      </c>
      <c r="Q4392">
        <v>23</v>
      </c>
      <c r="R4392">
        <v>2</v>
      </c>
      <c r="S4392">
        <v>22</v>
      </c>
      <c r="T4392">
        <v>15</v>
      </c>
      <c r="U4392">
        <v>8</v>
      </c>
      <c r="V4392">
        <f>COUNTIF(tbl_HRMaster[EmployeeID],tbl_HRMaster[[#This Row],[EmployeeID]])</f>
        <v>1</v>
      </c>
      <c r="W4392">
        <f>IFERROR(INDEX(tbl_EmployeeSurvey[EnvironmentSatisfaction],MATCH(tbl_HRMaster[[#This Row],[EmployeeID]],tbl_EmployeeSurvey[EmployeeID],0)),"Not Found")</f>
        <v>2</v>
      </c>
      <c r="X4392">
        <f>IFERROR(INDEX(tbl_EmployeeSurvey[JobSatisfaction],MATCH(tbl_HRMaster[[#This Row],[EmployeeID]],tbl_EmployeeSurvey[EmployeeID],0)),"Not Found")</f>
        <v>3</v>
      </c>
      <c r="Y4392" s="5">
        <f>IFERROR(INDEX(tbl_EmployeeSurvey[WorkLifeBalance],MATCH(tbl_HRMaster[[#This Row],[EmployeeID]],tbl_EmployeeSurvey[EmployeeID],0)),"Not Found")</f>
        <v>3</v>
      </c>
      <c r="Z4392" s="5">
        <f>IFERROR(VLOOKUP(tbl_HRMaster[[#This Row],[EmployeeID]],tbl_ManagerSurvey[[EmployeeID]:[PerformanceRating]],2,FALSE),"Not Found")</f>
        <v>3</v>
      </c>
      <c r="AA4392" s="5">
        <f>IFERROR(VLOOKUP(tbl_HRMaster[[#This Row],[EmployeeID]],tbl_ManagerSurvey[[EmployeeID]:[PerformanceRating]],3,FALSE),"Not Found")</f>
        <v>3</v>
      </c>
      <c r="AB4392" s="5" t="str">
        <f>IF(tbl_HRMaster[[#This Row],[Attrition]]="Yes","Left","Active")</f>
        <v>Left</v>
      </c>
      <c r="AC4392" s="5" t="str">
        <f>_xlfn.IFS(tbl_HRMaster[[#This Row],[Age]]&lt;25,"Under 25",tbl_HRMaster[[#This Row],[Age]]&lt;35,"25-34",tbl_HRMaster[[#This Row],[Age]]&lt;45,"35-44",tbl_HRMaster[[#This Row],[Age]]&lt;55,"45-54",TRUE,"Above 54")</f>
        <v>35-44</v>
      </c>
      <c r="AD4392" s="5" t="str">
        <f>_xlfn.IFS(
tbl_HRMaster[[#This Row],[YearsAtCompany]]&lt;2,"&lt; 2 Years",
tbl_HRMaster[[#This Row],[YearsAtCompany]]&lt;5,"2-4 Years",
tbl_HRMaster[[#This Row],[YearsAtCompany]]&lt;10,"5-9 Years",
TRUE,"10+ Years"
)</f>
        <v>10+ Years</v>
      </c>
      <c r="AE4392" s="5">
        <f>IF(tbl_HRMaster[[#This Row],[Attrition]]="Yes",1,0)</f>
        <v>1</v>
      </c>
    </row>
    <row r="4393" spans="1:31" x14ac:dyDescent="0.25">
      <c r="A4393">
        <v>41</v>
      </c>
      <c r="B4393" t="s">
        <v>28</v>
      </c>
      <c r="C4393" t="s">
        <v>22</v>
      </c>
      <c r="D4393" t="s">
        <v>23</v>
      </c>
      <c r="E4393">
        <v>20</v>
      </c>
      <c r="F4393">
        <v>4</v>
      </c>
      <c r="G4393" t="s">
        <v>45</v>
      </c>
      <c r="H4393">
        <v>4198</v>
      </c>
      <c r="I4393" t="s">
        <v>34</v>
      </c>
      <c r="J4393">
        <v>2</v>
      </c>
      <c r="K4393" t="s">
        <v>35</v>
      </c>
      <c r="L4393" t="s">
        <v>27</v>
      </c>
      <c r="M4393">
        <v>102090</v>
      </c>
      <c r="N4393">
        <v>1</v>
      </c>
      <c r="O4393">
        <v>13</v>
      </c>
      <c r="P4393">
        <v>1</v>
      </c>
      <c r="Q4393">
        <v>23</v>
      </c>
      <c r="R4393">
        <v>2</v>
      </c>
      <c r="S4393">
        <v>22</v>
      </c>
      <c r="T4393">
        <v>15</v>
      </c>
      <c r="U4393">
        <v>8</v>
      </c>
      <c r="V4393">
        <f>COUNTIF(tbl_HRMaster[EmployeeID],tbl_HRMaster[[#This Row],[EmployeeID]])</f>
        <v>1</v>
      </c>
      <c r="W4393">
        <f>IFERROR(INDEX(tbl_EmployeeSurvey[EnvironmentSatisfaction],MATCH(tbl_HRMaster[[#This Row],[EmployeeID]],tbl_EmployeeSurvey[EmployeeID],0)),"Not Found")</f>
        <v>2</v>
      </c>
      <c r="X4393">
        <f>IFERROR(INDEX(tbl_EmployeeSurvey[JobSatisfaction],MATCH(tbl_HRMaster[[#This Row],[EmployeeID]],tbl_EmployeeSurvey[EmployeeID],0)),"Not Found")</f>
        <v>3</v>
      </c>
      <c r="Y4393" s="5">
        <f>IFERROR(INDEX(tbl_EmployeeSurvey[WorkLifeBalance],MATCH(tbl_HRMaster[[#This Row],[EmployeeID]],tbl_EmployeeSurvey[EmployeeID],0)),"Not Found")</f>
        <v>3</v>
      </c>
      <c r="Z4393" s="5">
        <f>IFERROR(VLOOKUP(tbl_HRMaster[[#This Row],[EmployeeID]],tbl_ManagerSurvey[[EmployeeID]:[PerformanceRating]],2,FALSE),"Not Found")</f>
        <v>3</v>
      </c>
      <c r="AA4393" s="5">
        <f>IFERROR(VLOOKUP(tbl_HRMaster[[#This Row],[EmployeeID]],tbl_ManagerSurvey[[EmployeeID]:[PerformanceRating]],3,FALSE),"Not Found")</f>
        <v>3</v>
      </c>
      <c r="AB4393" s="5" t="str">
        <f>IF(tbl_HRMaster[[#This Row],[Attrition]]="Yes","Left","Active")</f>
        <v>Left</v>
      </c>
      <c r="AC4393" s="5" t="str">
        <f>_xlfn.IFS(tbl_HRMaster[[#This Row],[Age]]&lt;25,"Under 25",tbl_HRMaster[[#This Row],[Age]]&lt;35,"25-34",tbl_HRMaster[[#This Row],[Age]]&lt;45,"35-44",tbl_HRMaster[[#This Row],[Age]]&lt;55,"45-54",TRUE,"Above 54")</f>
        <v>35-44</v>
      </c>
      <c r="AD4393" s="5" t="str">
        <f>_xlfn.IFS(
tbl_HRMaster[[#This Row],[YearsAtCompany]]&lt;2,"&lt; 2 Years",
tbl_HRMaster[[#This Row],[YearsAtCompany]]&lt;5,"2-4 Years",
tbl_HRMaster[[#This Row],[YearsAtCompany]]&lt;10,"5-9 Years",
TRUE,"10+ Years"
)</f>
        <v>10+ Years</v>
      </c>
      <c r="AE4393" s="5">
        <f>IF(tbl_HRMaster[[#This Row],[Attrition]]="Yes",1,0)</f>
        <v>1</v>
      </c>
    </row>
    <row r="4394" spans="1:31" x14ac:dyDescent="0.25">
      <c r="A4394">
        <v>46</v>
      </c>
      <c r="B4394" t="s">
        <v>21</v>
      </c>
      <c r="C4394" t="s">
        <v>22</v>
      </c>
      <c r="D4394" t="s">
        <v>30</v>
      </c>
      <c r="E4394">
        <v>10</v>
      </c>
      <c r="F4394">
        <v>3</v>
      </c>
      <c r="G4394" t="s">
        <v>46</v>
      </c>
      <c r="H4394">
        <v>1391</v>
      </c>
      <c r="I4394" t="s">
        <v>25</v>
      </c>
      <c r="J4394">
        <v>2</v>
      </c>
      <c r="K4394" t="s">
        <v>40</v>
      </c>
      <c r="L4394" t="s">
        <v>41</v>
      </c>
      <c r="M4394">
        <v>153790</v>
      </c>
      <c r="N4394">
        <v>1</v>
      </c>
      <c r="O4394">
        <v>12</v>
      </c>
      <c r="P4394">
        <v>0</v>
      </c>
      <c r="Q4394">
        <v>24</v>
      </c>
      <c r="R4394">
        <v>1</v>
      </c>
      <c r="S4394">
        <v>24</v>
      </c>
      <c r="T4394">
        <v>15</v>
      </c>
      <c r="U4394">
        <v>7</v>
      </c>
      <c r="V4394">
        <f>COUNTIF(tbl_HRMaster[EmployeeID],tbl_HRMaster[[#This Row],[EmployeeID]])</f>
        <v>1</v>
      </c>
      <c r="W4394">
        <f>IFERROR(INDEX(tbl_EmployeeSurvey[EnvironmentSatisfaction],MATCH(tbl_HRMaster[[#This Row],[EmployeeID]],tbl_EmployeeSurvey[EmployeeID],0)),"Not Found")</f>
        <v>2</v>
      </c>
      <c r="X4394">
        <f>IFERROR(INDEX(tbl_EmployeeSurvey[JobSatisfaction],MATCH(tbl_HRMaster[[#This Row],[EmployeeID]],tbl_EmployeeSurvey[EmployeeID],0)),"Not Found")</f>
        <v>1</v>
      </c>
      <c r="Y4394" s="5">
        <f>IFERROR(INDEX(tbl_EmployeeSurvey[WorkLifeBalance],MATCH(tbl_HRMaster[[#This Row],[EmployeeID]],tbl_EmployeeSurvey[EmployeeID],0)),"Not Found")</f>
        <v>3</v>
      </c>
      <c r="Z4394" s="5">
        <f>IFERROR(VLOOKUP(tbl_HRMaster[[#This Row],[EmployeeID]],tbl_ManagerSurvey[[EmployeeID]:[PerformanceRating]],2,FALSE),"Not Found")</f>
        <v>1</v>
      </c>
      <c r="AA4394" s="5">
        <f>IFERROR(VLOOKUP(tbl_HRMaster[[#This Row],[EmployeeID]],tbl_ManagerSurvey[[EmployeeID]:[PerformanceRating]],3,FALSE),"Not Found")</f>
        <v>3</v>
      </c>
      <c r="AB4394" s="5" t="str">
        <f>IF(tbl_HRMaster[[#This Row],[Attrition]]="Yes","Left","Active")</f>
        <v>Active</v>
      </c>
      <c r="AC4394" s="5" t="str">
        <f>_xlfn.IFS(tbl_HRMaster[[#This Row],[Age]]&lt;25,"Under 25",tbl_HRMaster[[#This Row],[Age]]&lt;35,"25-34",tbl_HRMaster[[#This Row],[Age]]&lt;45,"35-44",tbl_HRMaster[[#This Row],[Age]]&lt;55,"45-54",TRUE,"Above 54")</f>
        <v>45-54</v>
      </c>
      <c r="AD4394" s="5" t="str">
        <f>_xlfn.IFS(
tbl_HRMaster[[#This Row],[YearsAtCompany]]&lt;2,"&lt; 2 Years",
tbl_HRMaster[[#This Row],[YearsAtCompany]]&lt;5,"2-4 Years",
tbl_HRMaster[[#This Row],[YearsAtCompany]]&lt;10,"5-9 Years",
TRUE,"10+ Years"
)</f>
        <v>10+ Years</v>
      </c>
      <c r="AE4394" s="5">
        <f>IF(tbl_HRMaster[[#This Row],[Attrition]]="Yes",1,0)</f>
        <v>0</v>
      </c>
    </row>
    <row r="4395" spans="1:31" x14ac:dyDescent="0.25">
      <c r="A4395">
        <v>46</v>
      </c>
      <c r="B4395" t="s">
        <v>21</v>
      </c>
      <c r="C4395" t="s">
        <v>22</v>
      </c>
      <c r="D4395" t="s">
        <v>30</v>
      </c>
      <c r="E4395">
        <v>10</v>
      </c>
      <c r="F4395">
        <v>3</v>
      </c>
      <c r="G4395" t="s">
        <v>46</v>
      </c>
      <c r="H4395">
        <v>2861</v>
      </c>
      <c r="I4395" t="s">
        <v>25</v>
      </c>
      <c r="J4395">
        <v>2</v>
      </c>
      <c r="K4395" t="s">
        <v>40</v>
      </c>
      <c r="L4395" t="s">
        <v>41</v>
      </c>
      <c r="M4395">
        <v>153790</v>
      </c>
      <c r="N4395">
        <v>1</v>
      </c>
      <c r="O4395">
        <v>12</v>
      </c>
      <c r="P4395">
        <v>0</v>
      </c>
      <c r="Q4395">
        <v>24</v>
      </c>
      <c r="R4395">
        <v>1</v>
      </c>
      <c r="S4395">
        <v>24</v>
      </c>
      <c r="T4395">
        <v>15</v>
      </c>
      <c r="U4395">
        <v>7</v>
      </c>
      <c r="V4395">
        <f>COUNTIF(tbl_HRMaster[EmployeeID],tbl_HRMaster[[#This Row],[EmployeeID]])</f>
        <v>1</v>
      </c>
      <c r="W4395">
        <f>IFERROR(INDEX(tbl_EmployeeSurvey[EnvironmentSatisfaction],MATCH(tbl_HRMaster[[#This Row],[EmployeeID]],tbl_EmployeeSurvey[EmployeeID],0)),"Not Found")</f>
        <v>2</v>
      </c>
      <c r="X4395">
        <f>IFERROR(INDEX(tbl_EmployeeSurvey[JobSatisfaction],MATCH(tbl_HRMaster[[#This Row],[EmployeeID]],tbl_EmployeeSurvey[EmployeeID],0)),"Not Found")</f>
        <v>1</v>
      </c>
      <c r="Y4395" s="5">
        <f>IFERROR(INDEX(tbl_EmployeeSurvey[WorkLifeBalance],MATCH(tbl_HRMaster[[#This Row],[EmployeeID]],tbl_EmployeeSurvey[EmployeeID],0)),"Not Found")</f>
        <v>3</v>
      </c>
      <c r="Z4395" s="5">
        <f>IFERROR(VLOOKUP(tbl_HRMaster[[#This Row],[EmployeeID]],tbl_ManagerSurvey[[EmployeeID]:[PerformanceRating]],2,FALSE),"Not Found")</f>
        <v>1</v>
      </c>
      <c r="AA4395" s="5">
        <f>IFERROR(VLOOKUP(tbl_HRMaster[[#This Row],[EmployeeID]],tbl_ManagerSurvey[[EmployeeID]:[PerformanceRating]],3,FALSE),"Not Found")</f>
        <v>3</v>
      </c>
      <c r="AB4395" s="5" t="str">
        <f>IF(tbl_HRMaster[[#This Row],[Attrition]]="Yes","Left","Active")</f>
        <v>Active</v>
      </c>
      <c r="AC4395" s="5" t="str">
        <f>_xlfn.IFS(tbl_HRMaster[[#This Row],[Age]]&lt;25,"Under 25",tbl_HRMaster[[#This Row],[Age]]&lt;35,"25-34",tbl_HRMaster[[#This Row],[Age]]&lt;45,"35-44",tbl_HRMaster[[#This Row],[Age]]&lt;55,"45-54",TRUE,"Above 54")</f>
        <v>45-54</v>
      </c>
      <c r="AD4395" s="5" t="str">
        <f>_xlfn.IFS(
tbl_HRMaster[[#This Row],[YearsAtCompany]]&lt;2,"&lt; 2 Years",
tbl_HRMaster[[#This Row],[YearsAtCompany]]&lt;5,"2-4 Years",
tbl_HRMaster[[#This Row],[YearsAtCompany]]&lt;10,"5-9 Years",
TRUE,"10+ Years"
)</f>
        <v>10+ Years</v>
      </c>
      <c r="AE4395" s="5">
        <f>IF(tbl_HRMaster[[#This Row],[Attrition]]="Yes",1,0)</f>
        <v>0</v>
      </c>
    </row>
    <row r="4396" spans="1:31" x14ac:dyDescent="0.25">
      <c r="A4396">
        <v>46</v>
      </c>
      <c r="B4396" t="s">
        <v>21</v>
      </c>
      <c r="C4396" t="s">
        <v>22</v>
      </c>
      <c r="D4396" t="s">
        <v>30</v>
      </c>
      <c r="E4396">
        <v>10</v>
      </c>
      <c r="F4396">
        <v>3</v>
      </c>
      <c r="G4396" t="s">
        <v>46</v>
      </c>
      <c r="H4396">
        <v>4331</v>
      </c>
      <c r="I4396" t="s">
        <v>25</v>
      </c>
      <c r="J4396">
        <v>2</v>
      </c>
      <c r="K4396" t="s">
        <v>40</v>
      </c>
      <c r="L4396" t="s">
        <v>41</v>
      </c>
      <c r="M4396">
        <v>153790</v>
      </c>
      <c r="N4396">
        <v>1</v>
      </c>
      <c r="O4396">
        <v>12</v>
      </c>
      <c r="P4396">
        <v>0</v>
      </c>
      <c r="Q4396">
        <v>24</v>
      </c>
      <c r="R4396">
        <v>1</v>
      </c>
      <c r="S4396">
        <v>24</v>
      </c>
      <c r="T4396">
        <v>15</v>
      </c>
      <c r="U4396">
        <v>7</v>
      </c>
      <c r="V4396">
        <f>COUNTIF(tbl_HRMaster[EmployeeID],tbl_HRMaster[[#This Row],[EmployeeID]])</f>
        <v>1</v>
      </c>
      <c r="W4396">
        <f>IFERROR(INDEX(tbl_EmployeeSurvey[EnvironmentSatisfaction],MATCH(tbl_HRMaster[[#This Row],[EmployeeID]],tbl_EmployeeSurvey[EmployeeID],0)),"Not Found")</f>
        <v>2</v>
      </c>
      <c r="X4396">
        <f>IFERROR(INDEX(tbl_EmployeeSurvey[JobSatisfaction],MATCH(tbl_HRMaster[[#This Row],[EmployeeID]],tbl_EmployeeSurvey[EmployeeID],0)),"Not Found")</f>
        <v>1</v>
      </c>
      <c r="Y4396" s="5">
        <f>IFERROR(INDEX(tbl_EmployeeSurvey[WorkLifeBalance],MATCH(tbl_HRMaster[[#This Row],[EmployeeID]],tbl_EmployeeSurvey[EmployeeID],0)),"Not Found")</f>
        <v>3</v>
      </c>
      <c r="Z4396" s="5">
        <f>IFERROR(VLOOKUP(tbl_HRMaster[[#This Row],[EmployeeID]],tbl_ManagerSurvey[[EmployeeID]:[PerformanceRating]],2,FALSE),"Not Found")</f>
        <v>1</v>
      </c>
      <c r="AA4396" s="5">
        <f>IFERROR(VLOOKUP(tbl_HRMaster[[#This Row],[EmployeeID]],tbl_ManagerSurvey[[EmployeeID]:[PerformanceRating]],3,FALSE),"Not Found")</f>
        <v>3</v>
      </c>
      <c r="AB4396" s="5" t="str">
        <f>IF(tbl_HRMaster[[#This Row],[Attrition]]="Yes","Left","Active")</f>
        <v>Active</v>
      </c>
      <c r="AC4396" s="5" t="str">
        <f>_xlfn.IFS(tbl_HRMaster[[#This Row],[Age]]&lt;25,"Under 25",tbl_HRMaster[[#This Row],[Age]]&lt;35,"25-34",tbl_HRMaster[[#This Row],[Age]]&lt;45,"35-44",tbl_HRMaster[[#This Row],[Age]]&lt;55,"45-54",TRUE,"Above 54")</f>
        <v>45-54</v>
      </c>
      <c r="AD4396" s="5" t="str">
        <f>_xlfn.IFS(
tbl_HRMaster[[#This Row],[YearsAtCompany]]&lt;2,"&lt; 2 Years",
tbl_HRMaster[[#This Row],[YearsAtCompany]]&lt;5,"2-4 Years",
tbl_HRMaster[[#This Row],[YearsAtCompany]]&lt;10,"5-9 Years",
TRUE,"10+ Years"
)</f>
        <v>10+ Years</v>
      </c>
      <c r="AE4396" s="5">
        <f>IF(tbl_HRMaster[[#This Row],[Attrition]]="Yes",1,0)</f>
        <v>0</v>
      </c>
    </row>
    <row r="4397" spans="1:31" x14ac:dyDescent="0.25">
      <c r="A4397">
        <v>46</v>
      </c>
      <c r="B4397" t="s">
        <v>21</v>
      </c>
      <c r="C4397" t="s">
        <v>22</v>
      </c>
      <c r="D4397" t="s">
        <v>30</v>
      </c>
      <c r="E4397">
        <v>2</v>
      </c>
      <c r="F4397">
        <v>3</v>
      </c>
      <c r="G4397" t="s">
        <v>24</v>
      </c>
      <c r="H4397">
        <v>604</v>
      </c>
      <c r="I4397" t="s">
        <v>34</v>
      </c>
      <c r="J4397">
        <v>2</v>
      </c>
      <c r="K4397" t="s">
        <v>31</v>
      </c>
      <c r="L4397" t="s">
        <v>27</v>
      </c>
      <c r="M4397">
        <v>165550</v>
      </c>
      <c r="N4397">
        <v>8</v>
      </c>
      <c r="O4397">
        <v>14</v>
      </c>
      <c r="P4397">
        <v>2</v>
      </c>
      <c r="Q4397">
        <v>28</v>
      </c>
      <c r="R4397">
        <v>4</v>
      </c>
      <c r="S4397">
        <v>26</v>
      </c>
      <c r="T4397">
        <v>15</v>
      </c>
      <c r="U4397">
        <v>9</v>
      </c>
      <c r="V4397">
        <f>COUNTIF(tbl_HRMaster[EmployeeID],tbl_HRMaster[[#This Row],[EmployeeID]])</f>
        <v>1</v>
      </c>
      <c r="W4397">
        <f>IFERROR(INDEX(tbl_EmployeeSurvey[EnvironmentSatisfaction],MATCH(tbl_HRMaster[[#This Row],[EmployeeID]],tbl_EmployeeSurvey[EmployeeID],0)),"Not Found")</f>
        <v>3</v>
      </c>
      <c r="X4397">
        <f>IFERROR(INDEX(tbl_EmployeeSurvey[JobSatisfaction],MATCH(tbl_HRMaster[[#This Row],[EmployeeID]],tbl_EmployeeSurvey[EmployeeID],0)),"Not Found")</f>
        <v>1</v>
      </c>
      <c r="Y4397" s="5">
        <f>IFERROR(INDEX(tbl_EmployeeSurvey[WorkLifeBalance],MATCH(tbl_HRMaster[[#This Row],[EmployeeID]],tbl_EmployeeSurvey[EmployeeID],0)),"Not Found")</f>
        <v>3</v>
      </c>
      <c r="Z4397" s="5">
        <f>IFERROR(VLOOKUP(tbl_HRMaster[[#This Row],[EmployeeID]],tbl_ManagerSurvey[[EmployeeID]:[PerformanceRating]],2,FALSE),"Not Found")</f>
        <v>3</v>
      </c>
      <c r="AA4397" s="5">
        <f>IFERROR(VLOOKUP(tbl_HRMaster[[#This Row],[EmployeeID]],tbl_ManagerSurvey[[EmployeeID]:[PerformanceRating]],3,FALSE),"Not Found")</f>
        <v>3</v>
      </c>
      <c r="AB4397" s="5" t="str">
        <f>IF(tbl_HRMaster[[#This Row],[Attrition]]="Yes","Left","Active")</f>
        <v>Active</v>
      </c>
      <c r="AC4397" s="5" t="str">
        <f>_xlfn.IFS(tbl_HRMaster[[#This Row],[Age]]&lt;25,"Under 25",tbl_HRMaster[[#This Row],[Age]]&lt;35,"25-34",tbl_HRMaster[[#This Row],[Age]]&lt;45,"35-44",tbl_HRMaster[[#This Row],[Age]]&lt;55,"45-54",TRUE,"Above 54")</f>
        <v>45-54</v>
      </c>
      <c r="AD4397" s="5" t="str">
        <f>_xlfn.IFS(
tbl_HRMaster[[#This Row],[YearsAtCompany]]&lt;2,"&lt; 2 Years",
tbl_HRMaster[[#This Row],[YearsAtCompany]]&lt;5,"2-4 Years",
tbl_HRMaster[[#This Row],[YearsAtCompany]]&lt;10,"5-9 Years",
TRUE,"10+ Years"
)</f>
        <v>10+ Years</v>
      </c>
      <c r="AE4397" s="5">
        <f>IF(tbl_HRMaster[[#This Row],[Attrition]]="Yes",1,0)</f>
        <v>0</v>
      </c>
    </row>
    <row r="4398" spans="1:31" x14ac:dyDescent="0.25">
      <c r="A4398">
        <v>46</v>
      </c>
      <c r="B4398" t="s">
        <v>21</v>
      </c>
      <c r="C4398" t="s">
        <v>22</v>
      </c>
      <c r="D4398" t="s">
        <v>30</v>
      </c>
      <c r="E4398">
        <v>2</v>
      </c>
      <c r="F4398">
        <v>3</v>
      </c>
      <c r="G4398" t="s">
        <v>24</v>
      </c>
      <c r="H4398">
        <v>2074</v>
      </c>
      <c r="I4398" t="s">
        <v>34</v>
      </c>
      <c r="J4398">
        <v>2</v>
      </c>
      <c r="K4398" t="s">
        <v>31</v>
      </c>
      <c r="L4398" t="s">
        <v>27</v>
      </c>
      <c r="M4398">
        <v>165550</v>
      </c>
      <c r="N4398">
        <v>8</v>
      </c>
      <c r="O4398">
        <v>14</v>
      </c>
      <c r="P4398">
        <v>2</v>
      </c>
      <c r="Q4398">
        <v>28</v>
      </c>
      <c r="R4398">
        <v>4</v>
      </c>
      <c r="S4398">
        <v>26</v>
      </c>
      <c r="T4398">
        <v>15</v>
      </c>
      <c r="U4398">
        <v>9</v>
      </c>
      <c r="V4398">
        <f>COUNTIF(tbl_HRMaster[EmployeeID],tbl_HRMaster[[#This Row],[EmployeeID]])</f>
        <v>1</v>
      </c>
      <c r="W4398">
        <f>IFERROR(INDEX(tbl_EmployeeSurvey[EnvironmentSatisfaction],MATCH(tbl_HRMaster[[#This Row],[EmployeeID]],tbl_EmployeeSurvey[EmployeeID],0)),"Not Found")</f>
        <v>3</v>
      </c>
      <c r="X4398">
        <f>IFERROR(INDEX(tbl_EmployeeSurvey[JobSatisfaction],MATCH(tbl_HRMaster[[#This Row],[EmployeeID]],tbl_EmployeeSurvey[EmployeeID],0)),"Not Found")</f>
        <v>1</v>
      </c>
      <c r="Y4398" s="5">
        <f>IFERROR(INDEX(tbl_EmployeeSurvey[WorkLifeBalance],MATCH(tbl_HRMaster[[#This Row],[EmployeeID]],tbl_EmployeeSurvey[EmployeeID],0)),"Not Found")</f>
        <v>3</v>
      </c>
      <c r="Z4398" s="5">
        <f>IFERROR(VLOOKUP(tbl_HRMaster[[#This Row],[EmployeeID]],tbl_ManagerSurvey[[EmployeeID]:[PerformanceRating]],2,FALSE),"Not Found")</f>
        <v>3</v>
      </c>
      <c r="AA4398" s="5">
        <f>IFERROR(VLOOKUP(tbl_HRMaster[[#This Row],[EmployeeID]],tbl_ManagerSurvey[[EmployeeID]:[PerformanceRating]],3,FALSE),"Not Found")</f>
        <v>3</v>
      </c>
      <c r="AB4398" s="5" t="str">
        <f>IF(tbl_HRMaster[[#This Row],[Attrition]]="Yes","Left","Active")</f>
        <v>Active</v>
      </c>
      <c r="AC4398" s="5" t="str">
        <f>_xlfn.IFS(tbl_HRMaster[[#This Row],[Age]]&lt;25,"Under 25",tbl_HRMaster[[#This Row],[Age]]&lt;35,"25-34",tbl_HRMaster[[#This Row],[Age]]&lt;45,"35-44",tbl_HRMaster[[#This Row],[Age]]&lt;55,"45-54",TRUE,"Above 54")</f>
        <v>45-54</v>
      </c>
      <c r="AD4398" s="5" t="str">
        <f>_xlfn.IFS(
tbl_HRMaster[[#This Row],[YearsAtCompany]]&lt;2,"&lt; 2 Years",
tbl_HRMaster[[#This Row],[YearsAtCompany]]&lt;5,"2-4 Years",
tbl_HRMaster[[#This Row],[YearsAtCompany]]&lt;10,"5-9 Years",
TRUE,"10+ Years"
)</f>
        <v>10+ Years</v>
      </c>
      <c r="AE4398" s="5">
        <f>IF(tbl_HRMaster[[#This Row],[Attrition]]="Yes",1,0)</f>
        <v>0</v>
      </c>
    </row>
    <row r="4399" spans="1:31" x14ac:dyDescent="0.25">
      <c r="A4399">
        <v>46</v>
      </c>
      <c r="B4399" t="s">
        <v>21</v>
      </c>
      <c r="C4399" t="s">
        <v>22</v>
      </c>
      <c r="D4399" t="s">
        <v>30</v>
      </c>
      <c r="E4399">
        <v>2</v>
      </c>
      <c r="F4399">
        <v>3</v>
      </c>
      <c r="G4399" t="s">
        <v>24</v>
      </c>
      <c r="H4399">
        <v>3544</v>
      </c>
      <c r="I4399" t="s">
        <v>34</v>
      </c>
      <c r="J4399">
        <v>2</v>
      </c>
      <c r="K4399" t="s">
        <v>31</v>
      </c>
      <c r="L4399" t="s">
        <v>27</v>
      </c>
      <c r="M4399">
        <v>165550</v>
      </c>
      <c r="N4399">
        <v>8</v>
      </c>
      <c r="O4399">
        <v>14</v>
      </c>
      <c r="P4399">
        <v>2</v>
      </c>
      <c r="Q4399">
        <v>28</v>
      </c>
      <c r="R4399">
        <v>4</v>
      </c>
      <c r="S4399">
        <v>26</v>
      </c>
      <c r="T4399">
        <v>15</v>
      </c>
      <c r="U4399">
        <v>9</v>
      </c>
      <c r="V4399">
        <f>COUNTIF(tbl_HRMaster[EmployeeID],tbl_HRMaster[[#This Row],[EmployeeID]])</f>
        <v>1</v>
      </c>
      <c r="W4399">
        <f>IFERROR(INDEX(tbl_EmployeeSurvey[EnvironmentSatisfaction],MATCH(tbl_HRMaster[[#This Row],[EmployeeID]],tbl_EmployeeSurvey[EmployeeID],0)),"Not Found")</f>
        <v>3</v>
      </c>
      <c r="X4399">
        <f>IFERROR(INDEX(tbl_EmployeeSurvey[JobSatisfaction],MATCH(tbl_HRMaster[[#This Row],[EmployeeID]],tbl_EmployeeSurvey[EmployeeID],0)),"Not Found")</f>
        <v>1</v>
      </c>
      <c r="Y4399" s="5">
        <f>IFERROR(INDEX(tbl_EmployeeSurvey[WorkLifeBalance],MATCH(tbl_HRMaster[[#This Row],[EmployeeID]],tbl_EmployeeSurvey[EmployeeID],0)),"Not Found")</f>
        <v>3</v>
      </c>
      <c r="Z4399" s="5">
        <f>IFERROR(VLOOKUP(tbl_HRMaster[[#This Row],[EmployeeID]],tbl_ManagerSurvey[[EmployeeID]:[PerformanceRating]],2,FALSE),"Not Found")</f>
        <v>3</v>
      </c>
      <c r="AA4399" s="5">
        <f>IFERROR(VLOOKUP(tbl_HRMaster[[#This Row],[EmployeeID]],tbl_ManagerSurvey[[EmployeeID]:[PerformanceRating]],3,FALSE),"Not Found")</f>
        <v>3</v>
      </c>
      <c r="AB4399" s="5" t="str">
        <f>IF(tbl_HRMaster[[#This Row],[Attrition]]="Yes","Left","Active")</f>
        <v>Active</v>
      </c>
      <c r="AC4399" s="5" t="str">
        <f>_xlfn.IFS(tbl_HRMaster[[#This Row],[Age]]&lt;25,"Under 25",tbl_HRMaster[[#This Row],[Age]]&lt;35,"25-34",tbl_HRMaster[[#This Row],[Age]]&lt;45,"35-44",tbl_HRMaster[[#This Row],[Age]]&lt;55,"45-54",TRUE,"Above 54")</f>
        <v>45-54</v>
      </c>
      <c r="AD4399" s="5" t="str">
        <f>_xlfn.IFS(
tbl_HRMaster[[#This Row],[YearsAtCompany]]&lt;2,"&lt; 2 Years",
tbl_HRMaster[[#This Row],[YearsAtCompany]]&lt;5,"2-4 Years",
tbl_HRMaster[[#This Row],[YearsAtCompany]]&lt;10,"5-9 Years",
TRUE,"10+ Years"
)</f>
        <v>10+ Years</v>
      </c>
      <c r="AE4399" s="5">
        <f>IF(tbl_HRMaster[[#This Row],[Attrition]]="Yes",1,0)</f>
        <v>0</v>
      </c>
    </row>
    <row r="4400" spans="1:31" x14ac:dyDescent="0.25">
      <c r="A4400">
        <v>50</v>
      </c>
      <c r="B4400" t="s">
        <v>21</v>
      </c>
      <c r="C4400" t="s">
        <v>22</v>
      </c>
      <c r="D4400" t="s">
        <v>23</v>
      </c>
      <c r="E4400">
        <v>10</v>
      </c>
      <c r="F4400">
        <v>4</v>
      </c>
      <c r="G4400" t="s">
        <v>24</v>
      </c>
      <c r="H4400">
        <v>168</v>
      </c>
      <c r="I4400" t="s">
        <v>25</v>
      </c>
      <c r="J4400">
        <v>3</v>
      </c>
      <c r="K4400" t="s">
        <v>44</v>
      </c>
      <c r="L4400" t="s">
        <v>27</v>
      </c>
      <c r="M4400">
        <v>47870</v>
      </c>
      <c r="N4400">
        <v>0</v>
      </c>
      <c r="O4400">
        <v>12</v>
      </c>
      <c r="P4400">
        <v>0</v>
      </c>
      <c r="Q4400">
        <v>28</v>
      </c>
      <c r="R4400">
        <v>3</v>
      </c>
      <c r="S4400">
        <v>27</v>
      </c>
      <c r="T4400">
        <v>15</v>
      </c>
      <c r="U4400">
        <v>7</v>
      </c>
      <c r="V4400">
        <f>COUNTIF(tbl_HRMaster[EmployeeID],tbl_HRMaster[[#This Row],[EmployeeID]])</f>
        <v>1</v>
      </c>
      <c r="W4400">
        <f>IFERROR(INDEX(tbl_EmployeeSurvey[EnvironmentSatisfaction],MATCH(tbl_HRMaster[[#This Row],[EmployeeID]],tbl_EmployeeSurvey[EmployeeID],0)),"Not Found")</f>
        <v>2</v>
      </c>
      <c r="X4400">
        <f>IFERROR(INDEX(tbl_EmployeeSurvey[JobSatisfaction],MATCH(tbl_HRMaster[[#This Row],[EmployeeID]],tbl_EmployeeSurvey[EmployeeID],0)),"Not Found")</f>
        <v>3</v>
      </c>
      <c r="Y4400" s="5">
        <f>IFERROR(INDEX(tbl_EmployeeSurvey[WorkLifeBalance],MATCH(tbl_HRMaster[[#This Row],[EmployeeID]],tbl_EmployeeSurvey[EmployeeID],0)),"Not Found")</f>
        <v>3</v>
      </c>
      <c r="Z4400" s="5">
        <f>IFERROR(VLOOKUP(tbl_HRMaster[[#This Row],[EmployeeID]],tbl_ManagerSurvey[[EmployeeID]:[PerformanceRating]],2,FALSE),"Not Found")</f>
        <v>3</v>
      </c>
      <c r="AA4400" s="5">
        <f>IFERROR(VLOOKUP(tbl_HRMaster[[#This Row],[EmployeeID]],tbl_ManagerSurvey[[EmployeeID]:[PerformanceRating]],3,FALSE),"Not Found")</f>
        <v>3</v>
      </c>
      <c r="AB4400" s="5" t="str">
        <f>IF(tbl_HRMaster[[#This Row],[Attrition]]="Yes","Left","Active")</f>
        <v>Active</v>
      </c>
      <c r="AC4400" s="5" t="str">
        <f>_xlfn.IFS(tbl_HRMaster[[#This Row],[Age]]&lt;25,"Under 25",tbl_HRMaster[[#This Row],[Age]]&lt;35,"25-34",tbl_HRMaster[[#This Row],[Age]]&lt;45,"35-44",tbl_HRMaster[[#This Row],[Age]]&lt;55,"45-54",TRUE,"Above 54")</f>
        <v>45-54</v>
      </c>
      <c r="AD4400" s="5" t="str">
        <f>_xlfn.IFS(
tbl_HRMaster[[#This Row],[YearsAtCompany]]&lt;2,"&lt; 2 Years",
tbl_HRMaster[[#This Row],[YearsAtCompany]]&lt;5,"2-4 Years",
tbl_HRMaster[[#This Row],[YearsAtCompany]]&lt;10,"5-9 Years",
TRUE,"10+ Years"
)</f>
        <v>10+ Years</v>
      </c>
      <c r="AE4400" s="5">
        <f>IF(tbl_HRMaster[[#This Row],[Attrition]]="Yes",1,0)</f>
        <v>0</v>
      </c>
    </row>
    <row r="4401" spans="1:31" x14ac:dyDescent="0.25">
      <c r="A4401">
        <v>50</v>
      </c>
      <c r="B4401" t="s">
        <v>21</v>
      </c>
      <c r="C4401" t="s">
        <v>22</v>
      </c>
      <c r="D4401" t="s">
        <v>23</v>
      </c>
      <c r="E4401">
        <v>10</v>
      </c>
      <c r="F4401">
        <v>4</v>
      </c>
      <c r="G4401" t="s">
        <v>24</v>
      </c>
      <c r="H4401">
        <v>1638</v>
      </c>
      <c r="I4401" t="s">
        <v>25</v>
      </c>
      <c r="J4401">
        <v>3</v>
      </c>
      <c r="K4401" t="s">
        <v>44</v>
      </c>
      <c r="L4401" t="s">
        <v>27</v>
      </c>
      <c r="M4401">
        <v>47870</v>
      </c>
      <c r="N4401">
        <v>0</v>
      </c>
      <c r="O4401">
        <v>12</v>
      </c>
      <c r="P4401">
        <v>0</v>
      </c>
      <c r="Q4401">
        <v>28</v>
      </c>
      <c r="R4401">
        <v>3</v>
      </c>
      <c r="S4401">
        <v>27</v>
      </c>
      <c r="T4401">
        <v>15</v>
      </c>
      <c r="U4401">
        <v>7</v>
      </c>
      <c r="V4401">
        <f>COUNTIF(tbl_HRMaster[EmployeeID],tbl_HRMaster[[#This Row],[EmployeeID]])</f>
        <v>1</v>
      </c>
      <c r="W4401">
        <f>IFERROR(INDEX(tbl_EmployeeSurvey[EnvironmentSatisfaction],MATCH(tbl_HRMaster[[#This Row],[EmployeeID]],tbl_EmployeeSurvey[EmployeeID],0)),"Not Found")</f>
        <v>2</v>
      </c>
      <c r="X4401">
        <f>IFERROR(INDEX(tbl_EmployeeSurvey[JobSatisfaction],MATCH(tbl_HRMaster[[#This Row],[EmployeeID]],tbl_EmployeeSurvey[EmployeeID],0)),"Not Found")</f>
        <v>3</v>
      </c>
      <c r="Y4401" s="5">
        <f>IFERROR(INDEX(tbl_EmployeeSurvey[WorkLifeBalance],MATCH(tbl_HRMaster[[#This Row],[EmployeeID]],tbl_EmployeeSurvey[EmployeeID],0)),"Not Found")</f>
        <v>3</v>
      </c>
      <c r="Z4401" s="5">
        <f>IFERROR(VLOOKUP(tbl_HRMaster[[#This Row],[EmployeeID]],tbl_ManagerSurvey[[EmployeeID]:[PerformanceRating]],2,FALSE),"Not Found")</f>
        <v>3</v>
      </c>
      <c r="AA4401" s="5">
        <f>IFERROR(VLOOKUP(tbl_HRMaster[[#This Row],[EmployeeID]],tbl_ManagerSurvey[[EmployeeID]:[PerformanceRating]],3,FALSE),"Not Found")</f>
        <v>3</v>
      </c>
      <c r="AB4401" s="5" t="str">
        <f>IF(tbl_HRMaster[[#This Row],[Attrition]]="Yes","Left","Active")</f>
        <v>Active</v>
      </c>
      <c r="AC4401" s="5" t="str">
        <f>_xlfn.IFS(tbl_HRMaster[[#This Row],[Age]]&lt;25,"Under 25",tbl_HRMaster[[#This Row],[Age]]&lt;35,"25-34",tbl_HRMaster[[#This Row],[Age]]&lt;45,"35-44",tbl_HRMaster[[#This Row],[Age]]&lt;55,"45-54",TRUE,"Above 54")</f>
        <v>45-54</v>
      </c>
      <c r="AD4401" s="5" t="str">
        <f>_xlfn.IFS(
tbl_HRMaster[[#This Row],[YearsAtCompany]]&lt;2,"&lt; 2 Years",
tbl_HRMaster[[#This Row],[YearsAtCompany]]&lt;5,"2-4 Years",
tbl_HRMaster[[#This Row],[YearsAtCompany]]&lt;10,"5-9 Years",
TRUE,"10+ Years"
)</f>
        <v>10+ Years</v>
      </c>
      <c r="AE4401" s="5">
        <f>IF(tbl_HRMaster[[#This Row],[Attrition]]="Yes",1,0)</f>
        <v>0</v>
      </c>
    </row>
    <row r="4402" spans="1:31" x14ac:dyDescent="0.25">
      <c r="A4402">
        <v>50</v>
      </c>
      <c r="B4402" t="s">
        <v>21</v>
      </c>
      <c r="C4402" t="s">
        <v>22</v>
      </c>
      <c r="D4402" t="s">
        <v>23</v>
      </c>
      <c r="E4402">
        <v>10</v>
      </c>
      <c r="F4402">
        <v>4</v>
      </c>
      <c r="G4402" t="s">
        <v>24</v>
      </c>
      <c r="H4402">
        <v>3108</v>
      </c>
      <c r="I4402" t="s">
        <v>25</v>
      </c>
      <c r="J4402">
        <v>3</v>
      </c>
      <c r="K4402" t="s">
        <v>44</v>
      </c>
      <c r="L4402" t="s">
        <v>27</v>
      </c>
      <c r="M4402">
        <v>47870</v>
      </c>
      <c r="N4402">
        <v>0</v>
      </c>
      <c r="O4402">
        <v>12</v>
      </c>
      <c r="P4402">
        <v>0</v>
      </c>
      <c r="Q4402">
        <v>28</v>
      </c>
      <c r="R4402">
        <v>3</v>
      </c>
      <c r="S4402">
        <v>27</v>
      </c>
      <c r="T4402">
        <v>15</v>
      </c>
      <c r="U4402">
        <v>7</v>
      </c>
      <c r="V4402">
        <f>COUNTIF(tbl_HRMaster[EmployeeID],tbl_HRMaster[[#This Row],[EmployeeID]])</f>
        <v>1</v>
      </c>
      <c r="W4402">
        <f>IFERROR(INDEX(tbl_EmployeeSurvey[EnvironmentSatisfaction],MATCH(tbl_HRMaster[[#This Row],[EmployeeID]],tbl_EmployeeSurvey[EmployeeID],0)),"Not Found")</f>
        <v>2</v>
      </c>
      <c r="X4402">
        <f>IFERROR(INDEX(tbl_EmployeeSurvey[JobSatisfaction],MATCH(tbl_HRMaster[[#This Row],[EmployeeID]],tbl_EmployeeSurvey[EmployeeID],0)),"Not Found")</f>
        <v>3</v>
      </c>
      <c r="Y4402" s="5">
        <f>IFERROR(INDEX(tbl_EmployeeSurvey[WorkLifeBalance],MATCH(tbl_HRMaster[[#This Row],[EmployeeID]],tbl_EmployeeSurvey[EmployeeID],0)),"Not Found")</f>
        <v>3</v>
      </c>
      <c r="Z4402" s="5">
        <f>IFERROR(VLOOKUP(tbl_HRMaster[[#This Row],[EmployeeID]],tbl_ManagerSurvey[[EmployeeID]:[PerformanceRating]],2,FALSE),"Not Found")</f>
        <v>3</v>
      </c>
      <c r="AA4402" s="5">
        <f>IFERROR(VLOOKUP(tbl_HRMaster[[#This Row],[EmployeeID]],tbl_ManagerSurvey[[EmployeeID]:[PerformanceRating]],3,FALSE),"Not Found")</f>
        <v>3</v>
      </c>
      <c r="AB4402" s="5" t="str">
        <f>IF(tbl_HRMaster[[#This Row],[Attrition]]="Yes","Left","Active")</f>
        <v>Active</v>
      </c>
      <c r="AC4402" s="5" t="str">
        <f>_xlfn.IFS(tbl_HRMaster[[#This Row],[Age]]&lt;25,"Under 25",tbl_HRMaster[[#This Row],[Age]]&lt;35,"25-34",tbl_HRMaster[[#This Row],[Age]]&lt;45,"35-44",tbl_HRMaster[[#This Row],[Age]]&lt;55,"45-54",TRUE,"Above 54")</f>
        <v>45-54</v>
      </c>
      <c r="AD4402" s="5" t="str">
        <f>_xlfn.IFS(
tbl_HRMaster[[#This Row],[YearsAtCompany]]&lt;2,"&lt; 2 Years",
tbl_HRMaster[[#This Row],[YearsAtCompany]]&lt;5,"2-4 Years",
tbl_HRMaster[[#This Row],[YearsAtCompany]]&lt;10,"5-9 Years",
TRUE,"10+ Years"
)</f>
        <v>10+ Years</v>
      </c>
      <c r="AE4402" s="5">
        <f>IF(tbl_HRMaster[[#This Row],[Attrition]]="Yes",1,0)</f>
        <v>0</v>
      </c>
    </row>
    <row r="4403" spans="1:31" x14ac:dyDescent="0.25">
      <c r="A4403">
        <v>52</v>
      </c>
      <c r="B4403" t="s">
        <v>21</v>
      </c>
      <c r="C4403" t="s">
        <v>36</v>
      </c>
      <c r="D4403" t="s">
        <v>30</v>
      </c>
      <c r="E4403">
        <v>2</v>
      </c>
      <c r="F4403">
        <v>3</v>
      </c>
      <c r="G4403" t="s">
        <v>46</v>
      </c>
      <c r="H4403">
        <v>1450</v>
      </c>
      <c r="I4403" t="s">
        <v>34</v>
      </c>
      <c r="J4403">
        <v>1</v>
      </c>
      <c r="K4403" t="s">
        <v>35</v>
      </c>
      <c r="L4403" t="s">
        <v>32</v>
      </c>
      <c r="M4403">
        <v>45070</v>
      </c>
      <c r="N4403">
        <v>1</v>
      </c>
      <c r="O4403">
        <v>14</v>
      </c>
      <c r="P4403">
        <v>0</v>
      </c>
      <c r="Q4403">
        <v>33</v>
      </c>
      <c r="R4403">
        <v>3</v>
      </c>
      <c r="S4403">
        <v>33</v>
      </c>
      <c r="T4403">
        <v>15</v>
      </c>
      <c r="U4403">
        <v>12</v>
      </c>
      <c r="V4403">
        <f>COUNTIF(tbl_HRMaster[EmployeeID],tbl_HRMaster[[#This Row],[EmployeeID]])</f>
        <v>1</v>
      </c>
      <c r="W4403">
        <f>IFERROR(INDEX(tbl_EmployeeSurvey[EnvironmentSatisfaction],MATCH(tbl_HRMaster[[#This Row],[EmployeeID]],tbl_EmployeeSurvey[EmployeeID],0)),"Not Found")</f>
        <v>1</v>
      </c>
      <c r="X4403">
        <f>IFERROR(INDEX(tbl_EmployeeSurvey[JobSatisfaction],MATCH(tbl_HRMaster[[#This Row],[EmployeeID]],tbl_EmployeeSurvey[EmployeeID],0)),"Not Found")</f>
        <v>3</v>
      </c>
      <c r="Y4403" s="5">
        <f>IFERROR(INDEX(tbl_EmployeeSurvey[WorkLifeBalance],MATCH(tbl_HRMaster[[#This Row],[EmployeeID]],tbl_EmployeeSurvey[EmployeeID],0)),"Not Found")</f>
        <v>4</v>
      </c>
      <c r="Z4403" s="5">
        <f>IFERROR(VLOOKUP(tbl_HRMaster[[#This Row],[EmployeeID]],tbl_ManagerSurvey[[EmployeeID]:[PerformanceRating]],2,FALSE),"Not Found")</f>
        <v>2</v>
      </c>
      <c r="AA4403" s="5">
        <f>IFERROR(VLOOKUP(tbl_HRMaster[[#This Row],[EmployeeID]],tbl_ManagerSurvey[[EmployeeID]:[PerformanceRating]],3,FALSE),"Not Found")</f>
        <v>3</v>
      </c>
      <c r="AB4403" s="5" t="str">
        <f>IF(tbl_HRMaster[[#This Row],[Attrition]]="Yes","Left","Active")</f>
        <v>Active</v>
      </c>
      <c r="AC4403" s="5" t="str">
        <f>_xlfn.IFS(tbl_HRMaster[[#This Row],[Age]]&lt;25,"Under 25",tbl_HRMaster[[#This Row],[Age]]&lt;35,"25-34",tbl_HRMaster[[#This Row],[Age]]&lt;45,"35-44",tbl_HRMaster[[#This Row],[Age]]&lt;55,"45-54",TRUE,"Above 54")</f>
        <v>45-54</v>
      </c>
      <c r="AD4403" s="5" t="str">
        <f>_xlfn.IFS(
tbl_HRMaster[[#This Row],[YearsAtCompany]]&lt;2,"&lt; 2 Years",
tbl_HRMaster[[#This Row],[YearsAtCompany]]&lt;5,"2-4 Years",
tbl_HRMaster[[#This Row],[YearsAtCompany]]&lt;10,"5-9 Years",
TRUE,"10+ Years"
)</f>
        <v>10+ Years</v>
      </c>
      <c r="AE4403" s="5">
        <f>IF(tbl_HRMaster[[#This Row],[Attrition]]="Yes",1,0)</f>
        <v>0</v>
      </c>
    </row>
    <row r="4404" spans="1:31" x14ac:dyDescent="0.25">
      <c r="A4404">
        <v>52</v>
      </c>
      <c r="B4404" t="s">
        <v>21</v>
      </c>
      <c r="C4404" t="s">
        <v>36</v>
      </c>
      <c r="D4404" t="s">
        <v>30</v>
      </c>
      <c r="E4404">
        <v>2</v>
      </c>
      <c r="F4404">
        <v>3</v>
      </c>
      <c r="G4404" t="s">
        <v>46</v>
      </c>
      <c r="H4404">
        <v>2920</v>
      </c>
      <c r="I4404" t="s">
        <v>34</v>
      </c>
      <c r="J4404">
        <v>1</v>
      </c>
      <c r="K4404" t="s">
        <v>35</v>
      </c>
      <c r="L4404" t="s">
        <v>32</v>
      </c>
      <c r="M4404">
        <v>45070</v>
      </c>
      <c r="N4404">
        <v>1</v>
      </c>
      <c r="O4404">
        <v>14</v>
      </c>
      <c r="P4404">
        <v>0</v>
      </c>
      <c r="Q4404">
        <v>33</v>
      </c>
      <c r="R4404">
        <v>3</v>
      </c>
      <c r="S4404">
        <v>33</v>
      </c>
      <c r="T4404">
        <v>15</v>
      </c>
      <c r="U4404">
        <v>12</v>
      </c>
      <c r="V4404">
        <f>COUNTIF(tbl_HRMaster[EmployeeID],tbl_HRMaster[[#This Row],[EmployeeID]])</f>
        <v>1</v>
      </c>
      <c r="W4404">
        <f>IFERROR(INDEX(tbl_EmployeeSurvey[EnvironmentSatisfaction],MATCH(tbl_HRMaster[[#This Row],[EmployeeID]],tbl_EmployeeSurvey[EmployeeID],0)),"Not Found")</f>
        <v>1</v>
      </c>
      <c r="X4404">
        <f>IFERROR(INDEX(tbl_EmployeeSurvey[JobSatisfaction],MATCH(tbl_HRMaster[[#This Row],[EmployeeID]],tbl_EmployeeSurvey[EmployeeID],0)),"Not Found")</f>
        <v>3</v>
      </c>
      <c r="Y4404" s="5">
        <f>IFERROR(INDEX(tbl_EmployeeSurvey[WorkLifeBalance],MATCH(tbl_HRMaster[[#This Row],[EmployeeID]],tbl_EmployeeSurvey[EmployeeID],0)),"Not Found")</f>
        <v>4</v>
      </c>
      <c r="Z4404" s="5">
        <f>IFERROR(VLOOKUP(tbl_HRMaster[[#This Row],[EmployeeID]],tbl_ManagerSurvey[[EmployeeID]:[PerformanceRating]],2,FALSE),"Not Found")</f>
        <v>2</v>
      </c>
      <c r="AA4404" s="5">
        <f>IFERROR(VLOOKUP(tbl_HRMaster[[#This Row],[EmployeeID]],tbl_ManagerSurvey[[EmployeeID]:[PerformanceRating]],3,FALSE),"Not Found")</f>
        <v>3</v>
      </c>
      <c r="AB4404" s="5" t="str">
        <f>IF(tbl_HRMaster[[#This Row],[Attrition]]="Yes","Left","Active")</f>
        <v>Active</v>
      </c>
      <c r="AC4404" s="5" t="str">
        <f>_xlfn.IFS(tbl_HRMaster[[#This Row],[Age]]&lt;25,"Under 25",tbl_HRMaster[[#This Row],[Age]]&lt;35,"25-34",tbl_HRMaster[[#This Row],[Age]]&lt;45,"35-44",tbl_HRMaster[[#This Row],[Age]]&lt;55,"45-54",TRUE,"Above 54")</f>
        <v>45-54</v>
      </c>
      <c r="AD4404" s="5" t="str">
        <f>_xlfn.IFS(
tbl_HRMaster[[#This Row],[YearsAtCompany]]&lt;2,"&lt; 2 Years",
tbl_HRMaster[[#This Row],[YearsAtCompany]]&lt;5,"2-4 Years",
tbl_HRMaster[[#This Row],[YearsAtCompany]]&lt;10,"5-9 Years",
TRUE,"10+ Years"
)</f>
        <v>10+ Years</v>
      </c>
      <c r="AE4404" s="5">
        <f>IF(tbl_HRMaster[[#This Row],[Attrition]]="Yes",1,0)</f>
        <v>0</v>
      </c>
    </row>
    <row r="4405" spans="1:31" x14ac:dyDescent="0.25">
      <c r="A4405">
        <v>52</v>
      </c>
      <c r="B4405" t="s">
        <v>21</v>
      </c>
      <c r="C4405" t="s">
        <v>36</v>
      </c>
      <c r="D4405" t="s">
        <v>30</v>
      </c>
      <c r="E4405">
        <v>2</v>
      </c>
      <c r="F4405">
        <v>3</v>
      </c>
      <c r="G4405" t="s">
        <v>46</v>
      </c>
      <c r="H4405">
        <v>4390</v>
      </c>
      <c r="I4405" t="s">
        <v>34</v>
      </c>
      <c r="J4405">
        <v>1</v>
      </c>
      <c r="K4405" t="s">
        <v>35</v>
      </c>
      <c r="L4405" t="s">
        <v>32</v>
      </c>
      <c r="M4405">
        <v>45070</v>
      </c>
      <c r="N4405">
        <v>1</v>
      </c>
      <c r="O4405">
        <v>14</v>
      </c>
      <c r="P4405">
        <v>0</v>
      </c>
      <c r="Q4405">
        <v>33</v>
      </c>
      <c r="R4405">
        <v>3</v>
      </c>
      <c r="S4405">
        <v>33</v>
      </c>
      <c r="T4405">
        <v>15</v>
      </c>
      <c r="U4405">
        <v>12</v>
      </c>
      <c r="V4405">
        <f>COUNTIF(tbl_HRMaster[EmployeeID],tbl_HRMaster[[#This Row],[EmployeeID]])</f>
        <v>1</v>
      </c>
      <c r="W4405">
        <f>IFERROR(INDEX(tbl_EmployeeSurvey[EnvironmentSatisfaction],MATCH(tbl_HRMaster[[#This Row],[EmployeeID]],tbl_EmployeeSurvey[EmployeeID],0)),"Not Found")</f>
        <v>1</v>
      </c>
      <c r="X4405">
        <f>IFERROR(INDEX(tbl_EmployeeSurvey[JobSatisfaction],MATCH(tbl_HRMaster[[#This Row],[EmployeeID]],tbl_EmployeeSurvey[EmployeeID],0)),"Not Found")</f>
        <v>3</v>
      </c>
      <c r="Y4405" s="5">
        <f>IFERROR(INDEX(tbl_EmployeeSurvey[WorkLifeBalance],MATCH(tbl_HRMaster[[#This Row],[EmployeeID]],tbl_EmployeeSurvey[EmployeeID],0)),"Not Found")</f>
        <v>4</v>
      </c>
      <c r="Z4405" s="5">
        <f>IFERROR(VLOOKUP(tbl_HRMaster[[#This Row],[EmployeeID]],tbl_ManagerSurvey[[EmployeeID]:[PerformanceRating]],2,FALSE),"Not Found")</f>
        <v>2</v>
      </c>
      <c r="AA4405" s="5">
        <f>IFERROR(VLOOKUP(tbl_HRMaster[[#This Row],[EmployeeID]],tbl_ManagerSurvey[[EmployeeID]:[PerformanceRating]],3,FALSE),"Not Found")</f>
        <v>3</v>
      </c>
      <c r="AB4405" s="5" t="str">
        <f>IF(tbl_HRMaster[[#This Row],[Attrition]]="Yes","Left","Active")</f>
        <v>Active</v>
      </c>
      <c r="AC4405" s="5" t="str">
        <f>_xlfn.IFS(tbl_HRMaster[[#This Row],[Age]]&lt;25,"Under 25",tbl_HRMaster[[#This Row],[Age]]&lt;35,"25-34",tbl_HRMaster[[#This Row],[Age]]&lt;45,"35-44",tbl_HRMaster[[#This Row],[Age]]&lt;55,"45-54",TRUE,"Above 54")</f>
        <v>45-54</v>
      </c>
      <c r="AD4405" s="5" t="str">
        <f>_xlfn.IFS(
tbl_HRMaster[[#This Row],[YearsAtCompany]]&lt;2,"&lt; 2 Years",
tbl_HRMaster[[#This Row],[YearsAtCompany]]&lt;5,"2-4 Years",
tbl_HRMaster[[#This Row],[YearsAtCompany]]&lt;10,"5-9 Years",
TRUE,"10+ Years"
)</f>
        <v>10+ Years</v>
      </c>
      <c r="AE4405" s="5">
        <f>IF(tbl_HRMaster[[#This Row],[Attrition]]="Yes",1,0)</f>
        <v>0</v>
      </c>
    </row>
    <row r="4406" spans="1:31" x14ac:dyDescent="0.25">
      <c r="A4406">
        <v>55</v>
      </c>
      <c r="B4406" t="s">
        <v>21</v>
      </c>
      <c r="C4406" t="s">
        <v>36</v>
      </c>
      <c r="D4406" t="s">
        <v>30</v>
      </c>
      <c r="E4406">
        <v>27</v>
      </c>
      <c r="F4406">
        <v>3</v>
      </c>
      <c r="G4406" t="s">
        <v>24</v>
      </c>
      <c r="H4406">
        <v>657</v>
      </c>
      <c r="I4406" t="s">
        <v>25</v>
      </c>
      <c r="J4406">
        <v>2</v>
      </c>
      <c r="K4406" t="s">
        <v>44</v>
      </c>
      <c r="L4406" t="s">
        <v>41</v>
      </c>
      <c r="M4406">
        <v>48590</v>
      </c>
      <c r="N4406">
        <v>1</v>
      </c>
      <c r="O4406">
        <v>24</v>
      </c>
      <c r="P4406">
        <v>1</v>
      </c>
      <c r="Q4406">
        <v>34</v>
      </c>
      <c r="R4406">
        <v>3</v>
      </c>
      <c r="S4406">
        <v>33</v>
      </c>
      <c r="T4406">
        <v>15</v>
      </c>
      <c r="U4406">
        <v>0</v>
      </c>
      <c r="V4406">
        <f>COUNTIF(tbl_HRMaster[EmployeeID],tbl_HRMaster[[#This Row],[EmployeeID]])</f>
        <v>1</v>
      </c>
      <c r="W4406">
        <f>IFERROR(INDEX(tbl_EmployeeSurvey[EnvironmentSatisfaction],MATCH(tbl_HRMaster[[#This Row],[EmployeeID]],tbl_EmployeeSurvey[EmployeeID],0)),"Not Found")</f>
        <v>4</v>
      </c>
      <c r="X4406">
        <f>IFERROR(INDEX(tbl_EmployeeSurvey[JobSatisfaction],MATCH(tbl_HRMaster[[#This Row],[EmployeeID]],tbl_EmployeeSurvey[EmployeeID],0)),"Not Found")</f>
        <v>2</v>
      </c>
      <c r="Y4406" s="5">
        <f>IFERROR(INDEX(tbl_EmployeeSurvey[WorkLifeBalance],MATCH(tbl_HRMaster[[#This Row],[EmployeeID]],tbl_EmployeeSurvey[EmployeeID],0)),"Not Found")</f>
        <v>3</v>
      </c>
      <c r="Z4406" s="5">
        <f>IFERROR(VLOOKUP(tbl_HRMaster[[#This Row],[EmployeeID]],tbl_ManagerSurvey[[EmployeeID]:[PerformanceRating]],2,FALSE),"Not Found")</f>
        <v>4</v>
      </c>
      <c r="AA4406" s="5">
        <f>IFERROR(VLOOKUP(tbl_HRMaster[[#This Row],[EmployeeID]],tbl_ManagerSurvey[[EmployeeID]:[PerformanceRating]],3,FALSE),"Not Found")</f>
        <v>4</v>
      </c>
      <c r="AB4406" s="5" t="str">
        <f>IF(tbl_HRMaster[[#This Row],[Attrition]]="Yes","Left","Active")</f>
        <v>Active</v>
      </c>
      <c r="AC4406" s="5" t="str">
        <f>_xlfn.IFS(tbl_HRMaster[[#This Row],[Age]]&lt;25,"Under 25",tbl_HRMaster[[#This Row],[Age]]&lt;35,"25-34",tbl_HRMaster[[#This Row],[Age]]&lt;45,"35-44",tbl_HRMaster[[#This Row],[Age]]&lt;55,"45-54",TRUE,"Above 54")</f>
        <v>Above 54</v>
      </c>
      <c r="AD4406" s="5" t="str">
        <f>_xlfn.IFS(
tbl_HRMaster[[#This Row],[YearsAtCompany]]&lt;2,"&lt; 2 Years",
tbl_HRMaster[[#This Row],[YearsAtCompany]]&lt;5,"2-4 Years",
tbl_HRMaster[[#This Row],[YearsAtCompany]]&lt;10,"5-9 Years",
TRUE,"10+ Years"
)</f>
        <v>10+ Years</v>
      </c>
      <c r="AE4406" s="5">
        <f>IF(tbl_HRMaster[[#This Row],[Attrition]]="Yes",1,0)</f>
        <v>0</v>
      </c>
    </row>
    <row r="4407" spans="1:31" x14ac:dyDescent="0.25">
      <c r="A4407">
        <v>55</v>
      </c>
      <c r="B4407" t="s">
        <v>21</v>
      </c>
      <c r="C4407" t="s">
        <v>36</v>
      </c>
      <c r="D4407" t="s">
        <v>30</v>
      </c>
      <c r="E4407">
        <v>27</v>
      </c>
      <c r="F4407">
        <v>3</v>
      </c>
      <c r="G4407" t="s">
        <v>24</v>
      </c>
      <c r="H4407">
        <v>2127</v>
      </c>
      <c r="I4407" t="s">
        <v>25</v>
      </c>
      <c r="J4407">
        <v>2</v>
      </c>
      <c r="K4407" t="s">
        <v>44</v>
      </c>
      <c r="L4407" t="s">
        <v>41</v>
      </c>
      <c r="M4407">
        <v>48590</v>
      </c>
      <c r="N4407">
        <v>1</v>
      </c>
      <c r="O4407">
        <v>24</v>
      </c>
      <c r="P4407">
        <v>1</v>
      </c>
      <c r="Q4407">
        <v>34</v>
      </c>
      <c r="R4407">
        <v>3</v>
      </c>
      <c r="S4407">
        <v>33</v>
      </c>
      <c r="T4407">
        <v>15</v>
      </c>
      <c r="U4407">
        <v>0</v>
      </c>
      <c r="V4407">
        <f>COUNTIF(tbl_HRMaster[EmployeeID],tbl_HRMaster[[#This Row],[EmployeeID]])</f>
        <v>1</v>
      </c>
      <c r="W4407">
        <f>IFERROR(INDEX(tbl_EmployeeSurvey[EnvironmentSatisfaction],MATCH(tbl_HRMaster[[#This Row],[EmployeeID]],tbl_EmployeeSurvey[EmployeeID],0)),"Not Found")</f>
        <v>4</v>
      </c>
      <c r="X4407">
        <f>IFERROR(INDEX(tbl_EmployeeSurvey[JobSatisfaction],MATCH(tbl_HRMaster[[#This Row],[EmployeeID]],tbl_EmployeeSurvey[EmployeeID],0)),"Not Found")</f>
        <v>2</v>
      </c>
      <c r="Y4407" s="5">
        <f>IFERROR(INDEX(tbl_EmployeeSurvey[WorkLifeBalance],MATCH(tbl_HRMaster[[#This Row],[EmployeeID]],tbl_EmployeeSurvey[EmployeeID],0)),"Not Found")</f>
        <v>3</v>
      </c>
      <c r="Z4407" s="5">
        <f>IFERROR(VLOOKUP(tbl_HRMaster[[#This Row],[EmployeeID]],tbl_ManagerSurvey[[EmployeeID]:[PerformanceRating]],2,FALSE),"Not Found")</f>
        <v>4</v>
      </c>
      <c r="AA4407" s="5">
        <f>IFERROR(VLOOKUP(tbl_HRMaster[[#This Row],[EmployeeID]],tbl_ManagerSurvey[[EmployeeID]:[PerformanceRating]],3,FALSE),"Not Found")</f>
        <v>4</v>
      </c>
      <c r="AB4407" s="5" t="str">
        <f>IF(tbl_HRMaster[[#This Row],[Attrition]]="Yes","Left","Active")</f>
        <v>Active</v>
      </c>
      <c r="AC4407" s="5" t="str">
        <f>_xlfn.IFS(tbl_HRMaster[[#This Row],[Age]]&lt;25,"Under 25",tbl_HRMaster[[#This Row],[Age]]&lt;35,"25-34",tbl_HRMaster[[#This Row],[Age]]&lt;45,"35-44",tbl_HRMaster[[#This Row],[Age]]&lt;55,"45-54",TRUE,"Above 54")</f>
        <v>Above 54</v>
      </c>
      <c r="AD4407" s="5" t="str">
        <f>_xlfn.IFS(
tbl_HRMaster[[#This Row],[YearsAtCompany]]&lt;2,"&lt; 2 Years",
tbl_HRMaster[[#This Row],[YearsAtCompany]]&lt;5,"2-4 Years",
tbl_HRMaster[[#This Row],[YearsAtCompany]]&lt;10,"5-9 Years",
TRUE,"10+ Years"
)</f>
        <v>10+ Years</v>
      </c>
      <c r="AE4407" s="5">
        <f>IF(tbl_HRMaster[[#This Row],[Attrition]]="Yes",1,0)</f>
        <v>0</v>
      </c>
    </row>
    <row r="4408" spans="1:31" x14ac:dyDescent="0.25">
      <c r="A4408">
        <v>55</v>
      </c>
      <c r="B4408" t="s">
        <v>21</v>
      </c>
      <c r="C4408" t="s">
        <v>36</v>
      </c>
      <c r="D4408" t="s">
        <v>30</v>
      </c>
      <c r="E4408">
        <v>27</v>
      </c>
      <c r="F4408">
        <v>3</v>
      </c>
      <c r="G4408" t="s">
        <v>24</v>
      </c>
      <c r="H4408">
        <v>3597</v>
      </c>
      <c r="I4408" t="s">
        <v>25</v>
      </c>
      <c r="J4408">
        <v>2</v>
      </c>
      <c r="K4408" t="s">
        <v>44</v>
      </c>
      <c r="L4408" t="s">
        <v>41</v>
      </c>
      <c r="M4408">
        <v>48590</v>
      </c>
      <c r="N4408">
        <v>1</v>
      </c>
      <c r="O4408">
        <v>24</v>
      </c>
      <c r="P4408">
        <v>1</v>
      </c>
      <c r="Q4408">
        <v>34</v>
      </c>
      <c r="R4408">
        <v>3</v>
      </c>
      <c r="S4408">
        <v>33</v>
      </c>
      <c r="T4408">
        <v>15</v>
      </c>
      <c r="U4408">
        <v>0</v>
      </c>
      <c r="V4408">
        <f>COUNTIF(tbl_HRMaster[EmployeeID],tbl_HRMaster[[#This Row],[EmployeeID]])</f>
        <v>1</v>
      </c>
      <c r="W4408">
        <f>IFERROR(INDEX(tbl_EmployeeSurvey[EnvironmentSatisfaction],MATCH(tbl_HRMaster[[#This Row],[EmployeeID]],tbl_EmployeeSurvey[EmployeeID],0)),"Not Found")</f>
        <v>4</v>
      </c>
      <c r="X4408">
        <f>IFERROR(INDEX(tbl_EmployeeSurvey[JobSatisfaction],MATCH(tbl_HRMaster[[#This Row],[EmployeeID]],tbl_EmployeeSurvey[EmployeeID],0)),"Not Found")</f>
        <v>2</v>
      </c>
      <c r="Y4408" s="5">
        <f>IFERROR(INDEX(tbl_EmployeeSurvey[WorkLifeBalance],MATCH(tbl_HRMaster[[#This Row],[EmployeeID]],tbl_EmployeeSurvey[EmployeeID],0)),"Not Found")</f>
        <v>3</v>
      </c>
      <c r="Z4408" s="5">
        <f>IFERROR(VLOOKUP(tbl_HRMaster[[#This Row],[EmployeeID]],tbl_ManagerSurvey[[EmployeeID]:[PerformanceRating]],2,FALSE),"Not Found")</f>
        <v>4</v>
      </c>
      <c r="AA4408" s="5">
        <f>IFERROR(VLOOKUP(tbl_HRMaster[[#This Row],[EmployeeID]],tbl_ManagerSurvey[[EmployeeID]:[PerformanceRating]],3,FALSE),"Not Found")</f>
        <v>4</v>
      </c>
      <c r="AB4408" s="5" t="str">
        <f>IF(tbl_HRMaster[[#This Row],[Attrition]]="Yes","Left","Active")</f>
        <v>Active</v>
      </c>
      <c r="AC4408" s="5" t="str">
        <f>_xlfn.IFS(tbl_HRMaster[[#This Row],[Age]]&lt;25,"Under 25",tbl_HRMaster[[#This Row],[Age]]&lt;35,"25-34",tbl_HRMaster[[#This Row],[Age]]&lt;45,"35-44",tbl_HRMaster[[#This Row],[Age]]&lt;55,"45-54",TRUE,"Above 54")</f>
        <v>Above 54</v>
      </c>
      <c r="AD4408" s="5" t="str">
        <f>_xlfn.IFS(
tbl_HRMaster[[#This Row],[YearsAtCompany]]&lt;2,"&lt; 2 Years",
tbl_HRMaster[[#This Row],[YearsAtCompany]]&lt;5,"2-4 Years",
tbl_HRMaster[[#This Row],[YearsAtCompany]]&lt;10,"5-9 Years",
TRUE,"10+ Years"
)</f>
        <v>10+ Years</v>
      </c>
      <c r="AE4408" s="5">
        <f>IF(tbl_HRMaster[[#This Row],[Attrition]]="Yes",1,0)</f>
        <v>0</v>
      </c>
    </row>
    <row r="4409" spans="1:31" x14ac:dyDescent="0.25">
      <c r="A4409">
        <v>58</v>
      </c>
      <c r="B4409" t="s">
        <v>28</v>
      </c>
      <c r="C4409" t="s">
        <v>22</v>
      </c>
      <c r="D4409" t="s">
        <v>23</v>
      </c>
      <c r="E4409">
        <v>2</v>
      </c>
      <c r="F4409">
        <v>2</v>
      </c>
      <c r="G4409" t="s">
        <v>38</v>
      </c>
      <c r="H4409">
        <v>1339</v>
      </c>
      <c r="I4409" t="s">
        <v>25</v>
      </c>
      <c r="J4409">
        <v>1</v>
      </c>
      <c r="K4409" t="s">
        <v>31</v>
      </c>
      <c r="L4409" t="s">
        <v>27</v>
      </c>
      <c r="M4409">
        <v>43850</v>
      </c>
      <c r="N4409">
        <v>1</v>
      </c>
      <c r="O4409">
        <v>13</v>
      </c>
      <c r="P4409">
        <v>1</v>
      </c>
      <c r="Q4409">
        <v>40</v>
      </c>
      <c r="R4409">
        <v>2</v>
      </c>
      <c r="S4409">
        <v>40</v>
      </c>
      <c r="T4409">
        <v>15</v>
      </c>
      <c r="U4409">
        <v>6</v>
      </c>
      <c r="V4409">
        <f>COUNTIF(tbl_HRMaster[EmployeeID],tbl_HRMaster[[#This Row],[EmployeeID]])</f>
        <v>1</v>
      </c>
      <c r="W4409">
        <f>IFERROR(INDEX(tbl_EmployeeSurvey[EnvironmentSatisfaction],MATCH(tbl_HRMaster[[#This Row],[EmployeeID]],tbl_EmployeeSurvey[EmployeeID],0)),"Not Found")</f>
        <v>4</v>
      </c>
      <c r="X4409">
        <f>IFERROR(INDEX(tbl_EmployeeSurvey[JobSatisfaction],MATCH(tbl_HRMaster[[#This Row],[EmployeeID]],tbl_EmployeeSurvey[EmployeeID],0)),"Not Found")</f>
        <v>4</v>
      </c>
      <c r="Y4409" s="5">
        <f>IFERROR(INDEX(tbl_EmployeeSurvey[WorkLifeBalance],MATCH(tbl_HRMaster[[#This Row],[EmployeeID]],tbl_EmployeeSurvey[EmployeeID],0)),"Not Found")</f>
        <v>2</v>
      </c>
      <c r="Z4409" s="5">
        <f>IFERROR(VLOOKUP(tbl_HRMaster[[#This Row],[EmployeeID]],tbl_ManagerSurvey[[EmployeeID]:[PerformanceRating]],2,FALSE),"Not Found")</f>
        <v>2</v>
      </c>
      <c r="AA4409" s="5">
        <f>IFERROR(VLOOKUP(tbl_HRMaster[[#This Row],[EmployeeID]],tbl_ManagerSurvey[[EmployeeID]:[PerformanceRating]],3,FALSE),"Not Found")</f>
        <v>3</v>
      </c>
      <c r="AB4409" s="5" t="str">
        <f>IF(tbl_HRMaster[[#This Row],[Attrition]]="Yes","Left","Active")</f>
        <v>Left</v>
      </c>
      <c r="AC4409" s="5" t="str">
        <f>_xlfn.IFS(tbl_HRMaster[[#This Row],[Age]]&lt;25,"Under 25",tbl_HRMaster[[#This Row],[Age]]&lt;35,"25-34",tbl_HRMaster[[#This Row],[Age]]&lt;45,"35-44",tbl_HRMaster[[#This Row],[Age]]&lt;55,"45-54",TRUE,"Above 54")</f>
        <v>Above 54</v>
      </c>
      <c r="AD4409" s="5" t="str">
        <f>_xlfn.IFS(
tbl_HRMaster[[#This Row],[YearsAtCompany]]&lt;2,"&lt; 2 Years",
tbl_HRMaster[[#This Row],[YearsAtCompany]]&lt;5,"2-4 Years",
tbl_HRMaster[[#This Row],[YearsAtCompany]]&lt;10,"5-9 Years",
TRUE,"10+ Years"
)</f>
        <v>10+ Years</v>
      </c>
      <c r="AE4409" s="5">
        <f>IF(tbl_HRMaster[[#This Row],[Attrition]]="Yes",1,0)</f>
        <v>1</v>
      </c>
    </row>
    <row r="4410" spans="1:31" x14ac:dyDescent="0.25">
      <c r="A4410">
        <v>58</v>
      </c>
      <c r="B4410" t="s">
        <v>28</v>
      </c>
      <c r="C4410" t="s">
        <v>22</v>
      </c>
      <c r="D4410" t="s">
        <v>23</v>
      </c>
      <c r="E4410">
        <v>2</v>
      </c>
      <c r="F4410">
        <v>2</v>
      </c>
      <c r="G4410" t="s">
        <v>38</v>
      </c>
      <c r="H4410">
        <v>2809</v>
      </c>
      <c r="I4410" t="s">
        <v>25</v>
      </c>
      <c r="J4410">
        <v>1</v>
      </c>
      <c r="K4410" t="s">
        <v>31</v>
      </c>
      <c r="L4410" t="s">
        <v>27</v>
      </c>
      <c r="M4410">
        <v>43850</v>
      </c>
      <c r="N4410">
        <v>1</v>
      </c>
      <c r="O4410">
        <v>13</v>
      </c>
      <c r="P4410">
        <v>1</v>
      </c>
      <c r="Q4410">
        <v>40</v>
      </c>
      <c r="R4410">
        <v>2</v>
      </c>
      <c r="S4410">
        <v>40</v>
      </c>
      <c r="T4410">
        <v>15</v>
      </c>
      <c r="U4410">
        <v>6</v>
      </c>
      <c r="V4410">
        <f>COUNTIF(tbl_HRMaster[EmployeeID],tbl_HRMaster[[#This Row],[EmployeeID]])</f>
        <v>1</v>
      </c>
      <c r="W4410">
        <f>IFERROR(INDEX(tbl_EmployeeSurvey[EnvironmentSatisfaction],MATCH(tbl_HRMaster[[#This Row],[EmployeeID]],tbl_EmployeeSurvey[EmployeeID],0)),"Not Found")</f>
        <v>4</v>
      </c>
      <c r="X4410">
        <f>IFERROR(INDEX(tbl_EmployeeSurvey[JobSatisfaction],MATCH(tbl_HRMaster[[#This Row],[EmployeeID]],tbl_EmployeeSurvey[EmployeeID],0)),"Not Found")</f>
        <v>4</v>
      </c>
      <c r="Y4410" s="5">
        <f>IFERROR(INDEX(tbl_EmployeeSurvey[WorkLifeBalance],MATCH(tbl_HRMaster[[#This Row],[EmployeeID]],tbl_EmployeeSurvey[EmployeeID],0)),"Not Found")</f>
        <v>2</v>
      </c>
      <c r="Z4410" s="5">
        <f>IFERROR(VLOOKUP(tbl_HRMaster[[#This Row],[EmployeeID]],tbl_ManagerSurvey[[EmployeeID]:[PerformanceRating]],2,FALSE),"Not Found")</f>
        <v>2</v>
      </c>
      <c r="AA4410" s="5">
        <f>IFERROR(VLOOKUP(tbl_HRMaster[[#This Row],[EmployeeID]],tbl_ManagerSurvey[[EmployeeID]:[PerformanceRating]],3,FALSE),"Not Found")</f>
        <v>3</v>
      </c>
      <c r="AB4410" s="5" t="str">
        <f>IF(tbl_HRMaster[[#This Row],[Attrition]]="Yes","Left","Active")</f>
        <v>Left</v>
      </c>
      <c r="AC4410" s="5" t="str">
        <f>_xlfn.IFS(tbl_HRMaster[[#This Row],[Age]]&lt;25,"Under 25",tbl_HRMaster[[#This Row],[Age]]&lt;35,"25-34",tbl_HRMaster[[#This Row],[Age]]&lt;45,"35-44",tbl_HRMaster[[#This Row],[Age]]&lt;55,"45-54",TRUE,"Above 54")</f>
        <v>Above 54</v>
      </c>
      <c r="AD4410" s="5" t="str">
        <f>_xlfn.IFS(
tbl_HRMaster[[#This Row],[YearsAtCompany]]&lt;2,"&lt; 2 Years",
tbl_HRMaster[[#This Row],[YearsAtCompany]]&lt;5,"2-4 Years",
tbl_HRMaster[[#This Row],[YearsAtCompany]]&lt;10,"5-9 Years",
TRUE,"10+ Years"
)</f>
        <v>10+ Years</v>
      </c>
      <c r="AE4410" s="5">
        <f>IF(tbl_HRMaster[[#This Row],[Attrition]]="Yes",1,0)</f>
        <v>1</v>
      </c>
    </row>
    <row r="4411" spans="1:31" x14ac:dyDescent="0.25">
      <c r="A4411">
        <v>58</v>
      </c>
      <c r="B4411" t="s">
        <v>28</v>
      </c>
      <c r="C4411" t="s">
        <v>22</v>
      </c>
      <c r="D4411" t="s">
        <v>23</v>
      </c>
      <c r="E4411">
        <v>2</v>
      </c>
      <c r="F4411">
        <v>2</v>
      </c>
      <c r="G4411" t="s">
        <v>38</v>
      </c>
      <c r="H4411">
        <v>4279</v>
      </c>
      <c r="I4411" t="s">
        <v>25</v>
      </c>
      <c r="J4411">
        <v>1</v>
      </c>
      <c r="K4411" t="s">
        <v>31</v>
      </c>
      <c r="L4411" t="s">
        <v>27</v>
      </c>
      <c r="M4411">
        <v>43850</v>
      </c>
      <c r="N4411">
        <v>1</v>
      </c>
      <c r="O4411">
        <v>13</v>
      </c>
      <c r="P4411">
        <v>1</v>
      </c>
      <c r="Q4411">
        <v>40</v>
      </c>
      <c r="R4411">
        <v>2</v>
      </c>
      <c r="S4411">
        <v>40</v>
      </c>
      <c r="T4411">
        <v>15</v>
      </c>
      <c r="U4411">
        <v>6</v>
      </c>
      <c r="V4411">
        <f>COUNTIF(tbl_HRMaster[EmployeeID],tbl_HRMaster[[#This Row],[EmployeeID]])</f>
        <v>1</v>
      </c>
      <c r="W4411">
        <f>IFERROR(INDEX(tbl_EmployeeSurvey[EnvironmentSatisfaction],MATCH(tbl_HRMaster[[#This Row],[EmployeeID]],tbl_EmployeeSurvey[EmployeeID],0)),"Not Found")</f>
        <v>4</v>
      </c>
      <c r="X4411">
        <f>IFERROR(INDEX(tbl_EmployeeSurvey[JobSatisfaction],MATCH(tbl_HRMaster[[#This Row],[EmployeeID]],tbl_EmployeeSurvey[EmployeeID],0)),"Not Found")</f>
        <v>4</v>
      </c>
      <c r="Y4411" s="5">
        <f>IFERROR(INDEX(tbl_EmployeeSurvey[WorkLifeBalance],MATCH(tbl_HRMaster[[#This Row],[EmployeeID]],tbl_EmployeeSurvey[EmployeeID],0)),"Not Found")</f>
        <v>2</v>
      </c>
      <c r="Z4411" s="5">
        <f>IFERROR(VLOOKUP(tbl_HRMaster[[#This Row],[EmployeeID]],tbl_ManagerSurvey[[EmployeeID]:[PerformanceRating]],2,FALSE),"Not Found")</f>
        <v>2</v>
      </c>
      <c r="AA4411" s="5">
        <f>IFERROR(VLOOKUP(tbl_HRMaster[[#This Row],[EmployeeID]],tbl_ManagerSurvey[[EmployeeID]:[PerformanceRating]],3,FALSE),"Not Found")</f>
        <v>3</v>
      </c>
      <c r="AB4411" s="5" t="str">
        <f>IF(tbl_HRMaster[[#This Row],[Attrition]]="Yes","Left","Active")</f>
        <v>Left</v>
      </c>
      <c r="AC4411" s="5" t="str">
        <f>_xlfn.IFS(tbl_HRMaster[[#This Row],[Age]]&lt;25,"Under 25",tbl_HRMaster[[#This Row],[Age]]&lt;35,"25-34",tbl_HRMaster[[#This Row],[Age]]&lt;45,"35-44",tbl_HRMaster[[#This Row],[Age]]&lt;55,"45-54",TRUE,"Above 54")</f>
        <v>Above 54</v>
      </c>
      <c r="AD4411" s="5" t="str">
        <f>_xlfn.IFS(
tbl_HRMaster[[#This Row],[YearsAtCompany]]&lt;2,"&lt; 2 Years",
tbl_HRMaster[[#This Row],[YearsAtCompany]]&lt;5,"2-4 Years",
tbl_HRMaster[[#This Row],[YearsAtCompany]]&lt;10,"5-9 Years",
TRUE,"10+ Years"
)</f>
        <v>10+ Years</v>
      </c>
      <c r="AE4411" s="5">
        <f>IF(tbl_HRMaster[[#This Row],[Attrition]]="Yes",1,0)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AE960-0461-43A4-9CCC-A7E9752665AE}">
  <dimension ref="A1:J4"/>
  <sheetViews>
    <sheetView workbookViewId="0">
      <selection activeCell="G8" sqref="G8"/>
    </sheetView>
  </sheetViews>
  <sheetFormatPr defaultRowHeight="13.8" x14ac:dyDescent="0.25"/>
  <cols>
    <col min="1" max="1" width="15.19921875" customWidth="1"/>
    <col min="3" max="3" width="12.5" customWidth="1"/>
    <col min="5" max="5" width="17.3984375" customWidth="1"/>
    <col min="6" max="6" width="22.19921875" customWidth="1"/>
    <col min="7" max="7" width="20" customWidth="1"/>
    <col min="8" max="8" width="16.09765625" customWidth="1"/>
    <col min="9" max="9" width="25.69921875" customWidth="1"/>
    <col min="10" max="10" width="22.59765625" customWidth="1"/>
  </cols>
  <sheetData>
    <row r="1" spans="1:10" x14ac:dyDescent="0.25">
      <c r="A1" t="s">
        <v>51</v>
      </c>
      <c r="B1" t="s">
        <v>0</v>
      </c>
      <c r="C1" t="s">
        <v>3</v>
      </c>
      <c r="D1" t="s">
        <v>10</v>
      </c>
      <c r="E1" t="s">
        <v>12</v>
      </c>
      <c r="F1" t="s">
        <v>13</v>
      </c>
      <c r="G1" t="s">
        <v>16</v>
      </c>
      <c r="H1" t="s">
        <v>18</v>
      </c>
      <c r="I1" t="s">
        <v>19</v>
      </c>
      <c r="J1" t="s">
        <v>20</v>
      </c>
    </row>
    <row r="2" spans="1:10" x14ac:dyDescent="0.25">
      <c r="A2" t="s">
        <v>48</v>
      </c>
      <c r="B2">
        <f>COUNTBLANK(tbl_General[Age])</f>
        <v>0</v>
      </c>
      <c r="C2">
        <f>COUNTBLANK(tbl_General[Department])</f>
        <v>0</v>
      </c>
      <c r="D2">
        <f>COUNTBLANK(tbl_General[JobRole])</f>
        <v>0</v>
      </c>
      <c r="E2">
        <f>COUNTBLANK(tbl_General[MonthlyIncome])</f>
        <v>0</v>
      </c>
      <c r="F2">
        <f>COUNTBLANK(tbl_General[NumCompaniesWorked])</f>
        <v>0</v>
      </c>
      <c r="G2">
        <f>COUNTBLANK(tbl_General[TotalWorkingYears])</f>
        <v>0</v>
      </c>
      <c r="H2">
        <f>COUNTBLANK(tbl_General[YearsAtCompany])</f>
        <v>0</v>
      </c>
      <c r="I2">
        <f>COUNTBLANK(tbl_General[YearsSinceLastPromotion])</f>
        <v>0</v>
      </c>
      <c r="J2">
        <f>COUNTBLANK(tbl_General[YearsWithCurrManager])</f>
        <v>0</v>
      </c>
    </row>
    <row r="3" spans="1:10" x14ac:dyDescent="0.25">
      <c r="A3" t="s">
        <v>49</v>
      </c>
      <c r="B3">
        <v>0</v>
      </c>
      <c r="C3">
        <v>0</v>
      </c>
      <c r="D3">
        <v>0</v>
      </c>
      <c r="E3">
        <v>0</v>
      </c>
      <c r="F3">
        <f>COUNTIF(tbl_General[NumCompaniesWorked],"NA")</f>
        <v>0</v>
      </c>
      <c r="G3">
        <f>COUNTIF(tbl_General[TotalWorkingYears],"NA")</f>
        <v>0</v>
      </c>
      <c r="H3">
        <v>0</v>
      </c>
      <c r="I3">
        <v>0</v>
      </c>
      <c r="J3">
        <v>0</v>
      </c>
    </row>
    <row r="4" spans="1:10" x14ac:dyDescent="0.25">
      <c r="A4" t="s">
        <v>50</v>
      </c>
      <c r="B4">
        <v>0</v>
      </c>
      <c r="C4">
        <v>0</v>
      </c>
      <c r="D4">
        <v>0</v>
      </c>
      <c r="E4">
        <v>0</v>
      </c>
      <c r="F4">
        <f>MEDIAN(tbl_General[NumCompaniesWorked])</f>
        <v>2</v>
      </c>
      <c r="G4">
        <f>MEDIAN(tbl_General[TotalWorkingYears])</f>
        <v>10</v>
      </c>
      <c r="H4">
        <v>0</v>
      </c>
      <c r="I4">
        <v>0</v>
      </c>
      <c r="J4">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52656-059A-40C4-8C3D-EF2F3ACE5926}">
  <dimension ref="A1:D6"/>
  <sheetViews>
    <sheetView workbookViewId="0">
      <selection activeCell="C15" sqref="C15"/>
    </sheetView>
  </sheetViews>
  <sheetFormatPr defaultRowHeight="13.8" x14ac:dyDescent="0.25"/>
  <cols>
    <col min="1" max="1" width="21.296875" customWidth="1"/>
    <col min="2" max="2" width="27.796875" customWidth="1"/>
    <col min="3" max="3" width="22.296875" customWidth="1"/>
    <col min="4" max="4" width="23.09765625" customWidth="1"/>
  </cols>
  <sheetData>
    <row r="1" spans="1:4" x14ac:dyDescent="0.25">
      <c r="A1" s="1" t="s">
        <v>57</v>
      </c>
      <c r="B1" s="2" t="s">
        <v>52</v>
      </c>
      <c r="C1" s="2" t="s">
        <v>53</v>
      </c>
      <c r="D1" s="3" t="s">
        <v>54</v>
      </c>
    </row>
    <row r="2" spans="1:4" x14ac:dyDescent="0.25">
      <c r="A2" t="s">
        <v>48</v>
      </c>
      <c r="B2">
        <f>COUNTBLANK([1]!tbl_EmployeeSurvey[EnvironmentSatisfaction])</f>
        <v>0</v>
      </c>
      <c r="C2">
        <f>COUNTBLANK([1]!tbl_EmployeeSurvey[JobSatisfaction])</f>
        <v>0</v>
      </c>
      <c r="D2">
        <f>COUNTBLANK([1]!tbl_EmployeeSurvey[WorkLifeBalance])</f>
        <v>0</v>
      </c>
    </row>
    <row r="3" spans="1:4" x14ac:dyDescent="0.25">
      <c r="A3" t="s">
        <v>49</v>
      </c>
      <c r="B3">
        <f>COUNTIF([1]!tbl_EmployeeSurvey[EnvironmentSatisfaction],"NA")</f>
        <v>0</v>
      </c>
      <c r="C3">
        <f>COUNTIF([1]!tbl_EmployeeSurvey[JobSatisfaction],"NA")</f>
        <v>0</v>
      </c>
      <c r="D3">
        <f>COUNTIF([1]!tbl_EmployeeSurvey[WorkLifeBalance],"NA")</f>
        <v>0</v>
      </c>
    </row>
    <row r="4" spans="1:4" x14ac:dyDescent="0.25">
      <c r="A4" t="s">
        <v>58</v>
      </c>
      <c r="B4">
        <f>MIN([1]!tbl_EmployeeSurvey[EnvironmentSatisfaction])</f>
        <v>1</v>
      </c>
      <c r="C4">
        <f>MIN([1]!tbl_EmployeeSurvey[JobSatisfaction])</f>
        <v>1</v>
      </c>
      <c r="D4">
        <f>MIN([1]!tbl_EmployeeSurvey[WorkLifeBalance])</f>
        <v>1</v>
      </c>
    </row>
    <row r="5" spans="1:4" x14ac:dyDescent="0.25">
      <c r="A5" t="s">
        <v>59</v>
      </c>
      <c r="B5">
        <f>MAX([1]!tbl_EmployeeSurvey[EnvironmentSatisfaction])</f>
        <v>4</v>
      </c>
      <c r="C5">
        <f>MAX([1]!tbl_EmployeeSurvey[JobSatisfaction])</f>
        <v>4</v>
      </c>
      <c r="D5">
        <f>MAX([1]!tbl_EmployeeSurvey[WorkLifeBalance])</f>
        <v>4</v>
      </c>
    </row>
    <row r="6" spans="1:4" x14ac:dyDescent="0.25">
      <c r="A6" t="s">
        <v>50</v>
      </c>
      <c r="B6">
        <f>MEDIAN([1]!tbl_EmployeeSurvey[EnvironmentSatisfaction])</f>
        <v>3</v>
      </c>
      <c r="C6">
        <f>MEDIAN([1]!tbl_EmployeeSurvey[JobSatisfaction])</f>
        <v>3</v>
      </c>
      <c r="D6">
        <f>MEDIAN([1]!tbl_EmployeeSurvey[WorkLifeBalance])</f>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DE7FC-0822-4FE5-86D8-CCB49A45F996}">
  <dimension ref="A1:C14"/>
  <sheetViews>
    <sheetView workbookViewId="0">
      <selection activeCell="D24" sqref="D24"/>
    </sheetView>
  </sheetViews>
  <sheetFormatPr defaultRowHeight="13.8" x14ac:dyDescent="0.25"/>
  <cols>
    <col min="1" max="1" width="13.5" customWidth="1"/>
    <col min="2" max="2" width="15.296875" customWidth="1"/>
    <col min="3" max="3" width="18.09765625" customWidth="1"/>
  </cols>
  <sheetData>
    <row r="1" spans="1:3" x14ac:dyDescent="0.25">
      <c r="A1" s="4" t="s">
        <v>57</v>
      </c>
      <c r="B1" s="4" t="s">
        <v>55</v>
      </c>
      <c r="C1" s="4" t="s">
        <v>56</v>
      </c>
    </row>
    <row r="2" spans="1:3" x14ac:dyDescent="0.25">
      <c r="A2" s="4" t="s">
        <v>48</v>
      </c>
      <c r="B2">
        <f>COUNTBLANK([2]!tbl_ManagerSurvey[JobInvolvement])</f>
        <v>0</v>
      </c>
      <c r="C2">
        <f>COUNTBLANK([2]!tbl_ManagerSurvey[PerformanceRating])</f>
        <v>0</v>
      </c>
    </row>
    <row r="3" spans="1:3" x14ac:dyDescent="0.25">
      <c r="A3" s="4" t="s">
        <v>49</v>
      </c>
      <c r="B3">
        <f>COUNTIF([2]!tbl_ManagerSurvey[JobInvolvement],"NA")</f>
        <v>0</v>
      </c>
      <c r="C3">
        <f>COUNTIF([2]!tbl_ManagerSurvey[PerformanceRating],"NA")</f>
        <v>0</v>
      </c>
    </row>
    <row r="4" spans="1:3" x14ac:dyDescent="0.25">
      <c r="A4" s="4" t="s">
        <v>58</v>
      </c>
      <c r="B4">
        <f>MIN([2]!tbl_ManagerSurvey[JobInvolvement])</f>
        <v>1</v>
      </c>
      <c r="C4">
        <f>MIN([2]!tbl_ManagerSurvey[PerformanceRating])</f>
        <v>3</v>
      </c>
    </row>
    <row r="5" spans="1:3" x14ac:dyDescent="0.25">
      <c r="A5" s="4" t="s">
        <v>59</v>
      </c>
      <c r="B5">
        <f>MAX([2]!tbl_ManagerSurvey[JobInvolvement])</f>
        <v>4</v>
      </c>
      <c r="C5">
        <f>MAX([2]!tbl_ManagerSurvey[PerformanceRating])</f>
        <v>4</v>
      </c>
    </row>
    <row r="6" spans="1:3" x14ac:dyDescent="0.25">
      <c r="A6" s="4" t="s">
        <v>50</v>
      </c>
      <c r="B6">
        <f>MEDIAN([2]!tbl_ManagerSurvey[JobInvolvement])</f>
        <v>3</v>
      </c>
      <c r="C6">
        <f>MEDIAN([2]!tbl_ManagerSurvey[PerformanceRating])</f>
        <v>3</v>
      </c>
    </row>
    <row r="7" spans="1:3" x14ac:dyDescent="0.25">
      <c r="A7" s="4"/>
    </row>
    <row r="8" spans="1:3" x14ac:dyDescent="0.25">
      <c r="A8" s="4"/>
    </row>
    <row r="9" spans="1:3" x14ac:dyDescent="0.25">
      <c r="A9" s="4"/>
    </row>
    <row r="10" spans="1:3" x14ac:dyDescent="0.25">
      <c r="A10" s="4"/>
    </row>
    <row r="11" spans="1:3" x14ac:dyDescent="0.25">
      <c r="A11" s="4"/>
    </row>
    <row r="12" spans="1:3" x14ac:dyDescent="0.25">
      <c r="A12" s="4"/>
    </row>
    <row r="13" spans="1:3" x14ac:dyDescent="0.25">
      <c r="A13" s="4"/>
    </row>
    <row r="14" spans="1:3" x14ac:dyDescent="0.25">
      <c r="A14"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6034F-EFFE-4B9C-8F92-6F96578184AD}">
  <dimension ref="A1:V4411"/>
  <sheetViews>
    <sheetView topLeftCell="L1" workbookViewId="0">
      <selection activeCell="I18" sqref="A1:V4411"/>
    </sheetView>
  </sheetViews>
  <sheetFormatPr defaultRowHeight="13.8" x14ac:dyDescent="0.25"/>
  <cols>
    <col min="2" max="2" width="9.59765625" customWidth="1"/>
    <col min="3" max="3" width="16.19921875" customWidth="1"/>
    <col min="4" max="4" width="12.8984375" customWidth="1"/>
    <col min="5" max="5" width="20" customWidth="1"/>
    <col min="6" max="6" width="11.296875" customWidth="1"/>
    <col min="7" max="7" width="15.59765625" customWidth="1"/>
    <col min="8" max="8" width="13.296875" customWidth="1"/>
    <col min="9" max="9" width="9.09765625" customWidth="1"/>
    <col min="10" max="10" width="10.69921875" customWidth="1"/>
    <col min="11" max="11" width="9.796875" customWidth="1"/>
    <col min="12" max="12" width="13.8984375" customWidth="1"/>
    <col min="13" max="13" width="16.09765625" customWidth="1"/>
    <col min="14" max="14" width="23.296875" customWidth="1"/>
    <col min="15" max="15" width="18.796875" customWidth="1"/>
    <col min="16" max="16" width="18.19921875" customWidth="1"/>
    <col min="17" max="17" width="19.19921875" customWidth="1"/>
    <col min="18" max="18" width="22.8984375" customWidth="1"/>
    <col min="19" max="19" width="18" customWidth="1"/>
    <col min="20" max="20" width="25.3984375" customWidth="1"/>
    <col min="21" max="21" width="22.898437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47</v>
      </c>
    </row>
    <row r="2" spans="1:22" x14ac:dyDescent="0.25">
      <c r="A2">
        <v>18</v>
      </c>
      <c r="B2" t="s">
        <v>28</v>
      </c>
      <c r="C2" t="s">
        <v>22</v>
      </c>
      <c r="D2" t="s">
        <v>30</v>
      </c>
      <c r="E2">
        <v>1</v>
      </c>
      <c r="F2">
        <v>4</v>
      </c>
      <c r="G2" t="s">
        <v>24</v>
      </c>
      <c r="H2">
        <v>39</v>
      </c>
      <c r="I2" t="s">
        <v>34</v>
      </c>
      <c r="J2">
        <v>1</v>
      </c>
      <c r="K2" t="s">
        <v>35</v>
      </c>
      <c r="L2" t="s">
        <v>32</v>
      </c>
      <c r="M2">
        <v>23350</v>
      </c>
      <c r="N2">
        <v>1</v>
      </c>
      <c r="O2">
        <v>14</v>
      </c>
      <c r="P2">
        <v>2</v>
      </c>
      <c r="Q2">
        <v>0</v>
      </c>
      <c r="R2">
        <v>3</v>
      </c>
      <c r="S2">
        <v>0</v>
      </c>
      <c r="T2">
        <v>0</v>
      </c>
      <c r="U2">
        <v>0</v>
      </c>
      <c r="V2">
        <f>COUNTIF(tbl_General[EmployeeID],tbl_General[[#This Row],[EmployeeID]])</f>
        <v>1</v>
      </c>
    </row>
    <row r="3" spans="1:22" x14ac:dyDescent="0.25">
      <c r="A3">
        <v>18</v>
      </c>
      <c r="B3" t="s">
        <v>28</v>
      </c>
      <c r="C3" t="s">
        <v>22</v>
      </c>
      <c r="D3" t="s">
        <v>30</v>
      </c>
      <c r="E3">
        <v>1</v>
      </c>
      <c r="F3">
        <v>4</v>
      </c>
      <c r="G3" t="s">
        <v>24</v>
      </c>
      <c r="H3">
        <v>1509</v>
      </c>
      <c r="I3" t="s">
        <v>34</v>
      </c>
      <c r="J3">
        <v>1</v>
      </c>
      <c r="K3" t="s">
        <v>35</v>
      </c>
      <c r="L3" t="s">
        <v>32</v>
      </c>
      <c r="M3">
        <v>23350</v>
      </c>
      <c r="N3">
        <v>1</v>
      </c>
      <c r="O3">
        <v>14</v>
      </c>
      <c r="P3">
        <v>2</v>
      </c>
      <c r="Q3">
        <v>0</v>
      </c>
      <c r="R3">
        <v>3</v>
      </c>
      <c r="S3">
        <v>0</v>
      </c>
      <c r="T3">
        <v>0</v>
      </c>
      <c r="U3">
        <v>0</v>
      </c>
      <c r="V3">
        <f>COUNTIF(tbl_General[EmployeeID],tbl_General[[#This Row],[EmployeeID]])</f>
        <v>1</v>
      </c>
    </row>
    <row r="4" spans="1:22" x14ac:dyDescent="0.25">
      <c r="A4">
        <v>18</v>
      </c>
      <c r="B4" t="s">
        <v>28</v>
      </c>
      <c r="C4" t="s">
        <v>22</v>
      </c>
      <c r="D4" t="s">
        <v>30</v>
      </c>
      <c r="E4">
        <v>1</v>
      </c>
      <c r="F4">
        <v>4</v>
      </c>
      <c r="G4" t="s">
        <v>24</v>
      </c>
      <c r="H4">
        <v>2979</v>
      </c>
      <c r="I4" t="s">
        <v>34</v>
      </c>
      <c r="J4">
        <v>1</v>
      </c>
      <c r="K4" t="s">
        <v>35</v>
      </c>
      <c r="L4" t="s">
        <v>32</v>
      </c>
      <c r="M4">
        <v>23350</v>
      </c>
      <c r="N4">
        <v>1</v>
      </c>
      <c r="O4">
        <v>14</v>
      </c>
      <c r="P4">
        <v>2</v>
      </c>
      <c r="Q4">
        <v>0</v>
      </c>
      <c r="R4">
        <v>3</v>
      </c>
      <c r="S4">
        <v>0</v>
      </c>
      <c r="T4">
        <v>0</v>
      </c>
      <c r="U4">
        <v>0</v>
      </c>
      <c r="V4">
        <f>COUNTIF(tbl_General[EmployeeID],tbl_General[[#This Row],[EmployeeID]])</f>
        <v>1</v>
      </c>
    </row>
    <row r="5" spans="1:22" x14ac:dyDescent="0.25">
      <c r="A5">
        <v>18</v>
      </c>
      <c r="B5" t="s">
        <v>28</v>
      </c>
      <c r="C5" t="s">
        <v>29</v>
      </c>
      <c r="D5" t="s">
        <v>30</v>
      </c>
      <c r="E5">
        <v>3</v>
      </c>
      <c r="F5">
        <v>5</v>
      </c>
      <c r="G5" t="s">
        <v>38</v>
      </c>
      <c r="H5">
        <v>896</v>
      </c>
      <c r="I5" t="s">
        <v>34</v>
      </c>
      <c r="J5">
        <v>1</v>
      </c>
      <c r="K5" t="s">
        <v>39</v>
      </c>
      <c r="L5" t="s">
        <v>32</v>
      </c>
      <c r="M5">
        <v>24790</v>
      </c>
      <c r="N5">
        <v>1</v>
      </c>
      <c r="O5">
        <v>12</v>
      </c>
      <c r="P5">
        <v>1</v>
      </c>
      <c r="Q5">
        <v>0</v>
      </c>
      <c r="R5">
        <v>2</v>
      </c>
      <c r="S5">
        <v>0</v>
      </c>
      <c r="T5">
        <v>0</v>
      </c>
      <c r="U5">
        <v>0</v>
      </c>
      <c r="V5">
        <f>COUNTIF(tbl_General[EmployeeID],tbl_General[[#This Row],[EmployeeID]])</f>
        <v>1</v>
      </c>
    </row>
    <row r="6" spans="1:22" x14ac:dyDescent="0.25">
      <c r="A6">
        <v>18</v>
      </c>
      <c r="B6" t="s">
        <v>28</v>
      </c>
      <c r="C6" t="s">
        <v>29</v>
      </c>
      <c r="D6" t="s">
        <v>30</v>
      </c>
      <c r="E6">
        <v>3</v>
      </c>
      <c r="F6">
        <v>5</v>
      </c>
      <c r="G6" t="s">
        <v>38</v>
      </c>
      <c r="H6">
        <v>2366</v>
      </c>
      <c r="I6" t="s">
        <v>34</v>
      </c>
      <c r="J6">
        <v>1</v>
      </c>
      <c r="K6" t="s">
        <v>39</v>
      </c>
      <c r="L6" t="s">
        <v>32</v>
      </c>
      <c r="M6">
        <v>24790</v>
      </c>
      <c r="N6">
        <v>2</v>
      </c>
      <c r="O6">
        <v>12</v>
      </c>
      <c r="P6">
        <v>1</v>
      </c>
      <c r="Q6">
        <v>0</v>
      </c>
      <c r="R6">
        <v>2</v>
      </c>
      <c r="S6">
        <v>0</v>
      </c>
      <c r="T6">
        <v>0</v>
      </c>
      <c r="U6">
        <v>0</v>
      </c>
      <c r="V6">
        <f>COUNTIF(tbl_General[EmployeeID],tbl_General[[#This Row],[EmployeeID]])</f>
        <v>1</v>
      </c>
    </row>
    <row r="7" spans="1:22" x14ac:dyDescent="0.25">
      <c r="A7">
        <v>18</v>
      </c>
      <c r="B7" t="s">
        <v>28</v>
      </c>
      <c r="C7" t="s">
        <v>29</v>
      </c>
      <c r="D7" t="s">
        <v>30</v>
      </c>
      <c r="E7">
        <v>3</v>
      </c>
      <c r="F7">
        <v>5</v>
      </c>
      <c r="G7" t="s">
        <v>38</v>
      </c>
      <c r="H7">
        <v>3836</v>
      </c>
      <c r="I7" t="s">
        <v>34</v>
      </c>
      <c r="J7">
        <v>1</v>
      </c>
      <c r="K7" t="s">
        <v>39</v>
      </c>
      <c r="L7" t="s">
        <v>32</v>
      </c>
      <c r="M7">
        <v>24790</v>
      </c>
      <c r="N7">
        <v>1</v>
      </c>
      <c r="O7">
        <v>12</v>
      </c>
      <c r="P7">
        <v>1</v>
      </c>
      <c r="Q7">
        <v>0</v>
      </c>
      <c r="R7">
        <v>2</v>
      </c>
      <c r="S7">
        <v>0</v>
      </c>
      <c r="T7">
        <v>0</v>
      </c>
      <c r="U7">
        <v>0</v>
      </c>
      <c r="V7">
        <f>COUNTIF(tbl_General[EmployeeID],tbl_General[[#This Row],[EmployeeID]])</f>
        <v>1</v>
      </c>
    </row>
    <row r="8" spans="1:22" x14ac:dyDescent="0.25">
      <c r="A8">
        <v>27</v>
      </c>
      <c r="B8" t="s">
        <v>21</v>
      </c>
      <c r="C8" t="s">
        <v>36</v>
      </c>
      <c r="D8" t="s">
        <v>23</v>
      </c>
      <c r="E8">
        <v>1</v>
      </c>
      <c r="F8">
        <v>3</v>
      </c>
      <c r="G8" t="s">
        <v>46</v>
      </c>
      <c r="H8">
        <v>358</v>
      </c>
      <c r="I8" t="s">
        <v>25</v>
      </c>
      <c r="J8">
        <v>1</v>
      </c>
      <c r="K8" t="s">
        <v>35</v>
      </c>
      <c r="L8" t="s">
        <v>27</v>
      </c>
      <c r="M8">
        <v>27130</v>
      </c>
      <c r="N8">
        <v>1</v>
      </c>
      <c r="O8">
        <v>11</v>
      </c>
      <c r="P8">
        <v>0</v>
      </c>
      <c r="Q8">
        <v>0</v>
      </c>
      <c r="R8">
        <v>2</v>
      </c>
      <c r="S8">
        <v>0</v>
      </c>
      <c r="T8">
        <v>0</v>
      </c>
      <c r="U8">
        <v>0</v>
      </c>
      <c r="V8">
        <f>COUNTIF(tbl_General[EmployeeID],tbl_General[[#This Row],[EmployeeID]])</f>
        <v>1</v>
      </c>
    </row>
    <row r="9" spans="1:22" x14ac:dyDescent="0.25">
      <c r="A9">
        <v>27</v>
      </c>
      <c r="B9" t="s">
        <v>21</v>
      </c>
      <c r="C9" t="s">
        <v>36</v>
      </c>
      <c r="D9" t="s">
        <v>23</v>
      </c>
      <c r="E9">
        <v>1</v>
      </c>
      <c r="F9">
        <v>3</v>
      </c>
      <c r="G9" t="s">
        <v>46</v>
      </c>
      <c r="H9">
        <v>1828</v>
      </c>
      <c r="I9" t="s">
        <v>25</v>
      </c>
      <c r="J9">
        <v>1</v>
      </c>
      <c r="K9" t="s">
        <v>35</v>
      </c>
      <c r="L9" t="s">
        <v>27</v>
      </c>
      <c r="M9">
        <v>27130</v>
      </c>
      <c r="N9">
        <v>1</v>
      </c>
      <c r="O9">
        <v>11</v>
      </c>
      <c r="P9">
        <v>0</v>
      </c>
      <c r="Q9">
        <v>0</v>
      </c>
      <c r="R9">
        <v>2</v>
      </c>
      <c r="S9">
        <v>0</v>
      </c>
      <c r="T9">
        <v>0</v>
      </c>
      <c r="U9">
        <v>0</v>
      </c>
      <c r="V9">
        <f>COUNTIF(tbl_General[EmployeeID],tbl_General[[#This Row],[EmployeeID]])</f>
        <v>1</v>
      </c>
    </row>
    <row r="10" spans="1:22" x14ac:dyDescent="0.25">
      <c r="A10">
        <v>27</v>
      </c>
      <c r="B10" t="s">
        <v>21</v>
      </c>
      <c r="C10" t="s">
        <v>36</v>
      </c>
      <c r="D10" t="s">
        <v>23</v>
      </c>
      <c r="E10">
        <v>1</v>
      </c>
      <c r="F10">
        <v>3</v>
      </c>
      <c r="G10" t="s">
        <v>46</v>
      </c>
      <c r="H10">
        <v>3298</v>
      </c>
      <c r="I10" t="s">
        <v>25</v>
      </c>
      <c r="J10">
        <v>1</v>
      </c>
      <c r="K10" t="s">
        <v>35</v>
      </c>
      <c r="L10" t="s">
        <v>27</v>
      </c>
      <c r="M10">
        <v>27130</v>
      </c>
      <c r="N10">
        <v>1</v>
      </c>
      <c r="O10">
        <v>11</v>
      </c>
      <c r="P10">
        <v>0</v>
      </c>
      <c r="Q10">
        <v>0</v>
      </c>
      <c r="R10">
        <v>2</v>
      </c>
      <c r="S10">
        <v>0</v>
      </c>
      <c r="T10">
        <v>0</v>
      </c>
      <c r="U10">
        <v>0</v>
      </c>
      <c r="V10">
        <f>COUNTIF(tbl_General[EmployeeID],tbl_General[[#This Row],[EmployeeID]])</f>
        <v>1</v>
      </c>
    </row>
    <row r="11" spans="1:22" x14ac:dyDescent="0.25">
      <c r="A11">
        <v>18</v>
      </c>
      <c r="B11" t="s">
        <v>21</v>
      </c>
      <c r="C11" t="s">
        <v>36</v>
      </c>
      <c r="D11" t="s">
        <v>30</v>
      </c>
      <c r="E11">
        <v>1</v>
      </c>
      <c r="F11">
        <v>4</v>
      </c>
      <c r="G11" t="s">
        <v>38</v>
      </c>
      <c r="H11">
        <v>715</v>
      </c>
      <c r="I11" t="s">
        <v>34</v>
      </c>
      <c r="J11">
        <v>2</v>
      </c>
      <c r="K11" t="s">
        <v>35</v>
      </c>
      <c r="L11" t="s">
        <v>32</v>
      </c>
      <c r="M11">
        <v>27200</v>
      </c>
      <c r="N11">
        <v>1</v>
      </c>
      <c r="O11">
        <v>22</v>
      </c>
      <c r="P11">
        <v>1</v>
      </c>
      <c r="Q11">
        <v>0</v>
      </c>
      <c r="R11">
        <v>2</v>
      </c>
      <c r="S11">
        <v>0</v>
      </c>
      <c r="T11">
        <v>0</v>
      </c>
      <c r="U11">
        <v>0</v>
      </c>
      <c r="V11">
        <f>COUNTIF(tbl_General[EmployeeID],tbl_General[[#This Row],[EmployeeID]])</f>
        <v>1</v>
      </c>
    </row>
    <row r="12" spans="1:22" x14ac:dyDescent="0.25">
      <c r="A12">
        <v>18</v>
      </c>
      <c r="B12" t="s">
        <v>21</v>
      </c>
      <c r="C12" t="s">
        <v>36</v>
      </c>
      <c r="D12" t="s">
        <v>30</v>
      </c>
      <c r="E12">
        <v>1</v>
      </c>
      <c r="F12">
        <v>4</v>
      </c>
      <c r="G12" t="s">
        <v>38</v>
      </c>
      <c r="H12">
        <v>2185</v>
      </c>
      <c r="I12" t="s">
        <v>34</v>
      </c>
      <c r="J12">
        <v>2</v>
      </c>
      <c r="K12" t="s">
        <v>35</v>
      </c>
      <c r="L12" t="s">
        <v>32</v>
      </c>
      <c r="M12">
        <v>27200</v>
      </c>
      <c r="N12">
        <v>1</v>
      </c>
      <c r="O12">
        <v>22</v>
      </c>
      <c r="P12">
        <v>1</v>
      </c>
      <c r="Q12">
        <v>0</v>
      </c>
      <c r="R12">
        <v>2</v>
      </c>
      <c r="S12">
        <v>0</v>
      </c>
      <c r="T12">
        <v>0</v>
      </c>
      <c r="U12">
        <v>0</v>
      </c>
      <c r="V12">
        <f>COUNTIF(tbl_General[EmployeeID],tbl_General[[#This Row],[EmployeeID]])</f>
        <v>1</v>
      </c>
    </row>
    <row r="13" spans="1:22" x14ac:dyDescent="0.25">
      <c r="A13">
        <v>18</v>
      </c>
      <c r="B13" t="s">
        <v>21</v>
      </c>
      <c r="C13" t="s">
        <v>36</v>
      </c>
      <c r="D13" t="s">
        <v>30</v>
      </c>
      <c r="E13">
        <v>1</v>
      </c>
      <c r="F13">
        <v>4</v>
      </c>
      <c r="G13" t="s">
        <v>38</v>
      </c>
      <c r="H13">
        <v>3655</v>
      </c>
      <c r="I13" t="s">
        <v>34</v>
      </c>
      <c r="J13">
        <v>2</v>
      </c>
      <c r="K13" t="s">
        <v>35</v>
      </c>
      <c r="L13" t="s">
        <v>32</v>
      </c>
      <c r="M13">
        <v>27200</v>
      </c>
      <c r="N13">
        <v>1</v>
      </c>
      <c r="O13">
        <v>22</v>
      </c>
      <c r="P13">
        <v>1</v>
      </c>
      <c r="Q13">
        <v>0</v>
      </c>
      <c r="R13">
        <v>2</v>
      </c>
      <c r="S13">
        <v>0</v>
      </c>
      <c r="T13">
        <v>0</v>
      </c>
      <c r="U13">
        <v>0</v>
      </c>
      <c r="V13">
        <f>COUNTIF(tbl_General[EmployeeID],tbl_General[[#This Row],[EmployeeID]])</f>
        <v>1</v>
      </c>
    </row>
    <row r="14" spans="1:22" x14ac:dyDescent="0.25">
      <c r="A14">
        <v>18</v>
      </c>
      <c r="B14" t="s">
        <v>21</v>
      </c>
      <c r="C14" t="s">
        <v>36</v>
      </c>
      <c r="D14" t="s">
        <v>23</v>
      </c>
      <c r="E14">
        <v>5</v>
      </c>
      <c r="F14">
        <v>4</v>
      </c>
      <c r="G14" t="s">
        <v>33</v>
      </c>
      <c r="H14">
        <v>470</v>
      </c>
      <c r="I14" t="s">
        <v>34</v>
      </c>
      <c r="J14">
        <v>2</v>
      </c>
      <c r="K14" t="s">
        <v>44</v>
      </c>
      <c r="L14" t="s">
        <v>32</v>
      </c>
      <c r="M14">
        <v>32300</v>
      </c>
      <c r="N14">
        <v>1</v>
      </c>
      <c r="O14">
        <v>12</v>
      </c>
      <c r="P14">
        <v>1</v>
      </c>
      <c r="Q14">
        <v>0</v>
      </c>
      <c r="R14">
        <v>3</v>
      </c>
      <c r="S14">
        <v>0</v>
      </c>
      <c r="T14">
        <v>0</v>
      </c>
      <c r="U14">
        <v>0</v>
      </c>
      <c r="V14">
        <f>COUNTIF(tbl_General[EmployeeID],tbl_General[[#This Row],[EmployeeID]])</f>
        <v>1</v>
      </c>
    </row>
    <row r="15" spans="1:22" x14ac:dyDescent="0.25">
      <c r="A15">
        <v>18</v>
      </c>
      <c r="B15" t="s">
        <v>21</v>
      </c>
      <c r="C15" t="s">
        <v>36</v>
      </c>
      <c r="D15" t="s">
        <v>23</v>
      </c>
      <c r="E15">
        <v>5</v>
      </c>
      <c r="F15">
        <v>4</v>
      </c>
      <c r="G15" t="s">
        <v>33</v>
      </c>
      <c r="H15">
        <v>1940</v>
      </c>
      <c r="I15" t="s">
        <v>34</v>
      </c>
      <c r="J15">
        <v>2</v>
      </c>
      <c r="K15" t="s">
        <v>44</v>
      </c>
      <c r="L15" t="s">
        <v>32</v>
      </c>
      <c r="M15">
        <v>32300</v>
      </c>
      <c r="N15">
        <v>1</v>
      </c>
      <c r="O15">
        <v>12</v>
      </c>
      <c r="P15">
        <v>1</v>
      </c>
      <c r="Q15">
        <v>0</v>
      </c>
      <c r="R15">
        <v>3</v>
      </c>
      <c r="S15">
        <v>0</v>
      </c>
      <c r="T15">
        <v>0</v>
      </c>
      <c r="U15">
        <v>0</v>
      </c>
      <c r="V15">
        <f>COUNTIF(tbl_General[EmployeeID],tbl_General[[#This Row],[EmployeeID]])</f>
        <v>1</v>
      </c>
    </row>
    <row r="16" spans="1:22" x14ac:dyDescent="0.25">
      <c r="A16">
        <v>18</v>
      </c>
      <c r="B16" t="s">
        <v>21</v>
      </c>
      <c r="C16" t="s">
        <v>36</v>
      </c>
      <c r="D16" t="s">
        <v>23</v>
      </c>
      <c r="E16">
        <v>5</v>
      </c>
      <c r="F16">
        <v>4</v>
      </c>
      <c r="G16" t="s">
        <v>33</v>
      </c>
      <c r="H16">
        <v>3410</v>
      </c>
      <c r="I16" t="s">
        <v>34</v>
      </c>
      <c r="J16">
        <v>2</v>
      </c>
      <c r="K16" t="s">
        <v>44</v>
      </c>
      <c r="L16" t="s">
        <v>32</v>
      </c>
      <c r="M16">
        <v>32300</v>
      </c>
      <c r="N16">
        <v>1</v>
      </c>
      <c r="O16">
        <v>12</v>
      </c>
      <c r="P16">
        <v>1</v>
      </c>
      <c r="Q16">
        <v>0</v>
      </c>
      <c r="R16">
        <v>3</v>
      </c>
      <c r="S16">
        <v>0</v>
      </c>
      <c r="T16">
        <v>0</v>
      </c>
      <c r="U16">
        <v>0</v>
      </c>
      <c r="V16">
        <f>COUNTIF(tbl_General[EmployeeID],tbl_General[[#This Row],[EmployeeID]])</f>
        <v>1</v>
      </c>
    </row>
    <row r="17" spans="1:22" x14ac:dyDescent="0.25">
      <c r="A17">
        <v>18</v>
      </c>
      <c r="B17" t="s">
        <v>28</v>
      </c>
      <c r="C17" t="s">
        <v>29</v>
      </c>
      <c r="D17" t="s">
        <v>30</v>
      </c>
      <c r="E17">
        <v>2</v>
      </c>
      <c r="F17">
        <v>3</v>
      </c>
      <c r="G17" t="s">
        <v>46</v>
      </c>
      <c r="H17">
        <v>200</v>
      </c>
      <c r="I17" t="s">
        <v>34</v>
      </c>
      <c r="J17">
        <v>1</v>
      </c>
      <c r="K17" t="s">
        <v>35</v>
      </c>
      <c r="L17" t="s">
        <v>32</v>
      </c>
      <c r="M17">
        <v>34680</v>
      </c>
      <c r="N17">
        <v>1</v>
      </c>
      <c r="O17">
        <v>18</v>
      </c>
      <c r="P17">
        <v>2</v>
      </c>
      <c r="Q17">
        <v>0</v>
      </c>
      <c r="R17">
        <v>4</v>
      </c>
      <c r="S17">
        <v>0</v>
      </c>
      <c r="T17">
        <v>0</v>
      </c>
      <c r="U17">
        <v>0</v>
      </c>
      <c r="V17">
        <f>COUNTIF(tbl_General[EmployeeID],tbl_General[[#This Row],[EmployeeID]])</f>
        <v>1</v>
      </c>
    </row>
    <row r="18" spans="1:22" x14ac:dyDescent="0.25">
      <c r="A18">
        <v>18</v>
      </c>
      <c r="B18" t="s">
        <v>28</v>
      </c>
      <c r="C18" t="s">
        <v>29</v>
      </c>
      <c r="D18" t="s">
        <v>30</v>
      </c>
      <c r="E18">
        <v>2</v>
      </c>
      <c r="F18">
        <v>3</v>
      </c>
      <c r="G18" t="s">
        <v>46</v>
      </c>
      <c r="H18">
        <v>1670</v>
      </c>
      <c r="I18" t="s">
        <v>34</v>
      </c>
      <c r="J18">
        <v>1</v>
      </c>
      <c r="K18" t="s">
        <v>35</v>
      </c>
      <c r="L18" t="s">
        <v>32</v>
      </c>
      <c r="M18">
        <v>34680</v>
      </c>
      <c r="N18">
        <v>1</v>
      </c>
      <c r="O18">
        <v>18</v>
      </c>
      <c r="P18">
        <v>2</v>
      </c>
      <c r="Q18">
        <v>0</v>
      </c>
      <c r="R18">
        <v>4</v>
      </c>
      <c r="S18">
        <v>0</v>
      </c>
      <c r="T18">
        <v>0</v>
      </c>
      <c r="U18">
        <v>0</v>
      </c>
      <c r="V18">
        <f>COUNTIF(tbl_General[EmployeeID],tbl_General[[#This Row],[EmployeeID]])</f>
        <v>1</v>
      </c>
    </row>
    <row r="19" spans="1:22" x14ac:dyDescent="0.25">
      <c r="A19">
        <v>18</v>
      </c>
      <c r="B19" t="s">
        <v>28</v>
      </c>
      <c r="C19" t="s">
        <v>29</v>
      </c>
      <c r="D19" t="s">
        <v>30</v>
      </c>
      <c r="E19">
        <v>2</v>
      </c>
      <c r="F19">
        <v>3</v>
      </c>
      <c r="G19" t="s">
        <v>46</v>
      </c>
      <c r="H19">
        <v>3140</v>
      </c>
      <c r="I19" t="s">
        <v>34</v>
      </c>
      <c r="J19">
        <v>1</v>
      </c>
      <c r="K19" t="s">
        <v>35</v>
      </c>
      <c r="L19" t="s">
        <v>32</v>
      </c>
      <c r="M19">
        <v>34680</v>
      </c>
      <c r="N19">
        <v>1</v>
      </c>
      <c r="O19">
        <v>18</v>
      </c>
      <c r="P19">
        <v>2</v>
      </c>
      <c r="Q19">
        <v>0</v>
      </c>
      <c r="R19">
        <v>4</v>
      </c>
      <c r="S19">
        <v>0</v>
      </c>
      <c r="T19">
        <v>0</v>
      </c>
      <c r="U19">
        <v>0</v>
      </c>
      <c r="V19">
        <f>COUNTIF(tbl_General[EmployeeID],tbl_General[[#This Row],[EmployeeID]])</f>
        <v>1</v>
      </c>
    </row>
    <row r="20" spans="1:22" x14ac:dyDescent="0.25">
      <c r="A20">
        <v>18</v>
      </c>
      <c r="B20" t="s">
        <v>21</v>
      </c>
      <c r="C20" t="s">
        <v>22</v>
      </c>
      <c r="D20" t="s">
        <v>23</v>
      </c>
      <c r="E20">
        <v>7</v>
      </c>
      <c r="F20">
        <v>3</v>
      </c>
      <c r="G20" t="s">
        <v>24</v>
      </c>
      <c r="H20">
        <v>44</v>
      </c>
      <c r="I20" t="s">
        <v>34</v>
      </c>
      <c r="J20">
        <v>1</v>
      </c>
      <c r="K20" t="s">
        <v>31</v>
      </c>
      <c r="L20" t="s">
        <v>32</v>
      </c>
      <c r="M20">
        <v>38120</v>
      </c>
      <c r="N20">
        <v>1</v>
      </c>
      <c r="O20">
        <v>15</v>
      </c>
      <c r="P20">
        <v>0</v>
      </c>
      <c r="Q20">
        <v>0</v>
      </c>
      <c r="R20">
        <v>3</v>
      </c>
      <c r="S20">
        <v>0</v>
      </c>
      <c r="T20">
        <v>0</v>
      </c>
      <c r="U20">
        <v>0</v>
      </c>
      <c r="V20">
        <f>COUNTIF(tbl_General[EmployeeID],tbl_General[[#This Row],[EmployeeID]])</f>
        <v>1</v>
      </c>
    </row>
    <row r="21" spans="1:22" x14ac:dyDescent="0.25">
      <c r="A21">
        <v>18</v>
      </c>
      <c r="B21" t="s">
        <v>21</v>
      </c>
      <c r="C21" t="s">
        <v>22</v>
      </c>
      <c r="D21" t="s">
        <v>23</v>
      </c>
      <c r="E21">
        <v>7</v>
      </c>
      <c r="F21">
        <v>3</v>
      </c>
      <c r="G21" t="s">
        <v>24</v>
      </c>
      <c r="H21">
        <v>1514</v>
      </c>
      <c r="I21" t="s">
        <v>34</v>
      </c>
      <c r="J21">
        <v>1</v>
      </c>
      <c r="K21" t="s">
        <v>31</v>
      </c>
      <c r="L21" t="s">
        <v>32</v>
      </c>
      <c r="M21">
        <v>38120</v>
      </c>
      <c r="N21">
        <v>1</v>
      </c>
      <c r="O21">
        <v>15</v>
      </c>
      <c r="P21">
        <v>0</v>
      </c>
      <c r="Q21">
        <v>0</v>
      </c>
      <c r="R21">
        <v>3</v>
      </c>
      <c r="S21">
        <v>0</v>
      </c>
      <c r="T21">
        <v>0</v>
      </c>
      <c r="U21">
        <v>0</v>
      </c>
      <c r="V21">
        <f>COUNTIF(tbl_General[EmployeeID],tbl_General[[#This Row],[EmployeeID]])</f>
        <v>1</v>
      </c>
    </row>
    <row r="22" spans="1:22" x14ac:dyDescent="0.25">
      <c r="A22">
        <v>18</v>
      </c>
      <c r="B22" t="s">
        <v>21</v>
      </c>
      <c r="C22" t="s">
        <v>22</v>
      </c>
      <c r="D22" t="s">
        <v>23</v>
      </c>
      <c r="E22">
        <v>7</v>
      </c>
      <c r="F22">
        <v>3</v>
      </c>
      <c r="G22" t="s">
        <v>24</v>
      </c>
      <c r="H22">
        <v>2984</v>
      </c>
      <c r="I22" t="s">
        <v>34</v>
      </c>
      <c r="J22">
        <v>1</v>
      </c>
      <c r="K22" t="s">
        <v>31</v>
      </c>
      <c r="L22" t="s">
        <v>32</v>
      </c>
      <c r="M22">
        <v>38120</v>
      </c>
      <c r="N22">
        <v>1</v>
      </c>
      <c r="O22">
        <v>15</v>
      </c>
      <c r="P22">
        <v>0</v>
      </c>
      <c r="Q22">
        <v>0</v>
      </c>
      <c r="R22">
        <v>3</v>
      </c>
      <c r="S22">
        <v>0</v>
      </c>
      <c r="T22">
        <v>0</v>
      </c>
      <c r="U22">
        <v>0</v>
      </c>
      <c r="V22">
        <f>COUNTIF(tbl_General[EmployeeID],tbl_General[[#This Row],[EmployeeID]])</f>
        <v>1</v>
      </c>
    </row>
    <row r="23" spans="1:22" x14ac:dyDescent="0.25">
      <c r="A23">
        <v>19</v>
      </c>
      <c r="B23" t="s">
        <v>28</v>
      </c>
      <c r="C23" t="s">
        <v>22</v>
      </c>
      <c r="D23" t="s">
        <v>30</v>
      </c>
      <c r="E23">
        <v>5</v>
      </c>
      <c r="F23">
        <v>2</v>
      </c>
      <c r="G23" t="s">
        <v>24</v>
      </c>
      <c r="H23">
        <v>1340</v>
      </c>
      <c r="I23" t="s">
        <v>34</v>
      </c>
      <c r="J23">
        <v>1</v>
      </c>
      <c r="K23" t="s">
        <v>44</v>
      </c>
      <c r="L23" t="s">
        <v>32</v>
      </c>
      <c r="M23">
        <v>53320</v>
      </c>
      <c r="N23">
        <v>1</v>
      </c>
      <c r="O23">
        <v>23</v>
      </c>
      <c r="P23">
        <v>1</v>
      </c>
      <c r="Q23">
        <v>0</v>
      </c>
      <c r="R23">
        <v>2</v>
      </c>
      <c r="S23">
        <v>0</v>
      </c>
      <c r="T23">
        <v>0</v>
      </c>
      <c r="U23">
        <v>0</v>
      </c>
      <c r="V23">
        <f>COUNTIF(tbl_General[EmployeeID],tbl_General[[#This Row],[EmployeeID]])</f>
        <v>1</v>
      </c>
    </row>
    <row r="24" spans="1:22" x14ac:dyDescent="0.25">
      <c r="A24">
        <v>19</v>
      </c>
      <c r="B24" t="s">
        <v>28</v>
      </c>
      <c r="C24" t="s">
        <v>22</v>
      </c>
      <c r="D24" t="s">
        <v>30</v>
      </c>
      <c r="E24">
        <v>5</v>
      </c>
      <c r="F24">
        <v>2</v>
      </c>
      <c r="G24" t="s">
        <v>24</v>
      </c>
      <c r="H24">
        <v>2810</v>
      </c>
      <c r="I24" t="s">
        <v>34</v>
      </c>
      <c r="J24">
        <v>1</v>
      </c>
      <c r="K24" t="s">
        <v>44</v>
      </c>
      <c r="L24" t="s">
        <v>32</v>
      </c>
      <c r="M24">
        <v>53320</v>
      </c>
      <c r="N24">
        <v>1</v>
      </c>
      <c r="O24">
        <v>23</v>
      </c>
      <c r="P24">
        <v>1</v>
      </c>
      <c r="Q24">
        <v>0</v>
      </c>
      <c r="R24">
        <v>2</v>
      </c>
      <c r="S24">
        <v>0</v>
      </c>
      <c r="T24">
        <v>0</v>
      </c>
      <c r="U24">
        <v>0</v>
      </c>
      <c r="V24">
        <f>COUNTIF(tbl_General[EmployeeID],tbl_General[[#This Row],[EmployeeID]])</f>
        <v>1</v>
      </c>
    </row>
    <row r="25" spans="1:22" x14ac:dyDescent="0.25">
      <c r="A25">
        <v>19</v>
      </c>
      <c r="B25" t="s">
        <v>28</v>
      </c>
      <c r="C25" t="s">
        <v>22</v>
      </c>
      <c r="D25" t="s">
        <v>30</v>
      </c>
      <c r="E25">
        <v>5</v>
      </c>
      <c r="F25">
        <v>2</v>
      </c>
      <c r="G25" t="s">
        <v>24</v>
      </c>
      <c r="H25">
        <v>4280</v>
      </c>
      <c r="I25" t="s">
        <v>34</v>
      </c>
      <c r="J25">
        <v>1</v>
      </c>
      <c r="K25" t="s">
        <v>44</v>
      </c>
      <c r="L25" t="s">
        <v>32</v>
      </c>
      <c r="M25">
        <v>53320</v>
      </c>
      <c r="N25">
        <v>1</v>
      </c>
      <c r="O25">
        <v>23</v>
      </c>
      <c r="P25">
        <v>1</v>
      </c>
      <c r="Q25">
        <v>0</v>
      </c>
      <c r="R25">
        <v>2</v>
      </c>
      <c r="S25">
        <v>0</v>
      </c>
      <c r="T25">
        <v>0</v>
      </c>
      <c r="U25">
        <v>0</v>
      </c>
      <c r="V25">
        <f>COUNTIF(tbl_General[EmployeeID],tbl_General[[#This Row],[EmployeeID]])</f>
        <v>1</v>
      </c>
    </row>
    <row r="26" spans="1:22" x14ac:dyDescent="0.25">
      <c r="A26">
        <v>18</v>
      </c>
      <c r="B26" t="s">
        <v>28</v>
      </c>
      <c r="C26" t="s">
        <v>36</v>
      </c>
      <c r="D26" t="s">
        <v>30</v>
      </c>
      <c r="E26">
        <v>2</v>
      </c>
      <c r="F26">
        <v>4</v>
      </c>
      <c r="G26" t="s">
        <v>38</v>
      </c>
      <c r="H26">
        <v>571</v>
      </c>
      <c r="I26" t="s">
        <v>34</v>
      </c>
      <c r="J26">
        <v>3</v>
      </c>
      <c r="K26" t="s">
        <v>40</v>
      </c>
      <c r="L26" t="s">
        <v>32</v>
      </c>
      <c r="M26">
        <v>109650</v>
      </c>
      <c r="N26">
        <v>1</v>
      </c>
      <c r="O26">
        <v>18</v>
      </c>
      <c r="P26">
        <v>0</v>
      </c>
      <c r="Q26">
        <v>0</v>
      </c>
      <c r="R26">
        <v>5</v>
      </c>
      <c r="S26">
        <v>0</v>
      </c>
      <c r="T26">
        <v>0</v>
      </c>
      <c r="U26">
        <v>0</v>
      </c>
      <c r="V26">
        <f>COUNTIF(tbl_General[EmployeeID],tbl_General[[#This Row],[EmployeeID]])</f>
        <v>1</v>
      </c>
    </row>
    <row r="27" spans="1:22" x14ac:dyDescent="0.25">
      <c r="A27">
        <v>18</v>
      </c>
      <c r="B27" t="s">
        <v>28</v>
      </c>
      <c r="C27" t="s">
        <v>36</v>
      </c>
      <c r="D27" t="s">
        <v>30</v>
      </c>
      <c r="E27">
        <v>2</v>
      </c>
      <c r="F27">
        <v>4</v>
      </c>
      <c r="G27" t="s">
        <v>38</v>
      </c>
      <c r="H27">
        <v>2041</v>
      </c>
      <c r="I27" t="s">
        <v>34</v>
      </c>
      <c r="J27">
        <v>3</v>
      </c>
      <c r="K27" t="s">
        <v>40</v>
      </c>
      <c r="L27" t="s">
        <v>32</v>
      </c>
      <c r="M27">
        <v>109650</v>
      </c>
      <c r="N27">
        <v>1</v>
      </c>
      <c r="O27">
        <v>18</v>
      </c>
      <c r="P27">
        <v>0</v>
      </c>
      <c r="Q27">
        <v>0</v>
      </c>
      <c r="R27">
        <v>5</v>
      </c>
      <c r="S27">
        <v>0</v>
      </c>
      <c r="T27">
        <v>0</v>
      </c>
      <c r="U27">
        <v>0</v>
      </c>
      <c r="V27">
        <f>COUNTIF(tbl_General[EmployeeID],tbl_General[[#This Row],[EmployeeID]])</f>
        <v>1</v>
      </c>
    </row>
    <row r="28" spans="1:22" x14ac:dyDescent="0.25">
      <c r="A28">
        <v>18</v>
      </c>
      <c r="B28" t="s">
        <v>28</v>
      </c>
      <c r="C28" t="s">
        <v>36</v>
      </c>
      <c r="D28" t="s">
        <v>30</v>
      </c>
      <c r="E28">
        <v>2</v>
      </c>
      <c r="F28">
        <v>4</v>
      </c>
      <c r="G28" t="s">
        <v>38</v>
      </c>
      <c r="H28">
        <v>3511</v>
      </c>
      <c r="I28" t="s">
        <v>34</v>
      </c>
      <c r="J28">
        <v>3</v>
      </c>
      <c r="K28" t="s">
        <v>40</v>
      </c>
      <c r="L28" t="s">
        <v>32</v>
      </c>
      <c r="M28">
        <v>109650</v>
      </c>
      <c r="N28">
        <v>1</v>
      </c>
      <c r="O28">
        <v>18</v>
      </c>
      <c r="P28">
        <v>0</v>
      </c>
      <c r="Q28">
        <v>0</v>
      </c>
      <c r="R28">
        <v>5</v>
      </c>
      <c r="S28">
        <v>0</v>
      </c>
      <c r="T28">
        <v>0</v>
      </c>
      <c r="U28">
        <v>0</v>
      </c>
      <c r="V28">
        <f>COUNTIF(tbl_General[EmployeeID],tbl_General[[#This Row],[EmployeeID]])</f>
        <v>1</v>
      </c>
    </row>
    <row r="29" spans="1:22" x14ac:dyDescent="0.25">
      <c r="A29">
        <v>21</v>
      </c>
      <c r="B29" t="s">
        <v>21</v>
      </c>
      <c r="C29" t="s">
        <v>22</v>
      </c>
      <c r="D29" t="s">
        <v>23</v>
      </c>
      <c r="E29">
        <v>2</v>
      </c>
      <c r="F29">
        <v>3</v>
      </c>
      <c r="G29" t="s">
        <v>24</v>
      </c>
      <c r="H29">
        <v>1236</v>
      </c>
      <c r="I29" t="s">
        <v>34</v>
      </c>
      <c r="J29">
        <v>2</v>
      </c>
      <c r="K29" t="s">
        <v>42</v>
      </c>
      <c r="L29" t="s">
        <v>32</v>
      </c>
      <c r="M29">
        <v>137570</v>
      </c>
      <c r="N29">
        <v>1</v>
      </c>
      <c r="O29">
        <v>12</v>
      </c>
      <c r="P29">
        <v>1</v>
      </c>
      <c r="Q29">
        <v>0</v>
      </c>
      <c r="R29">
        <v>3</v>
      </c>
      <c r="S29">
        <v>0</v>
      </c>
      <c r="T29">
        <v>0</v>
      </c>
      <c r="U29">
        <v>0</v>
      </c>
      <c r="V29">
        <f>COUNTIF(tbl_General[EmployeeID],tbl_General[[#This Row],[EmployeeID]])</f>
        <v>1</v>
      </c>
    </row>
    <row r="30" spans="1:22" x14ac:dyDescent="0.25">
      <c r="A30">
        <v>21</v>
      </c>
      <c r="B30" t="s">
        <v>21</v>
      </c>
      <c r="C30" t="s">
        <v>22</v>
      </c>
      <c r="D30" t="s">
        <v>23</v>
      </c>
      <c r="E30">
        <v>2</v>
      </c>
      <c r="F30">
        <v>3</v>
      </c>
      <c r="G30" t="s">
        <v>24</v>
      </c>
      <c r="H30">
        <v>2706</v>
      </c>
      <c r="I30" t="s">
        <v>34</v>
      </c>
      <c r="J30">
        <v>2</v>
      </c>
      <c r="K30" t="s">
        <v>42</v>
      </c>
      <c r="L30" t="s">
        <v>32</v>
      </c>
      <c r="M30">
        <v>137570</v>
      </c>
      <c r="N30">
        <v>1</v>
      </c>
      <c r="O30">
        <v>12</v>
      </c>
      <c r="P30">
        <v>1</v>
      </c>
      <c r="Q30">
        <v>0</v>
      </c>
      <c r="R30">
        <v>3</v>
      </c>
      <c r="S30">
        <v>0</v>
      </c>
      <c r="T30">
        <v>0</v>
      </c>
      <c r="U30">
        <v>0</v>
      </c>
      <c r="V30">
        <f>COUNTIF(tbl_General[EmployeeID],tbl_General[[#This Row],[EmployeeID]])</f>
        <v>1</v>
      </c>
    </row>
    <row r="31" spans="1:22" x14ac:dyDescent="0.25">
      <c r="A31">
        <v>21</v>
      </c>
      <c r="B31" t="s">
        <v>21</v>
      </c>
      <c r="C31" t="s">
        <v>22</v>
      </c>
      <c r="D31" t="s">
        <v>23</v>
      </c>
      <c r="E31">
        <v>2</v>
      </c>
      <c r="F31">
        <v>3</v>
      </c>
      <c r="G31" t="s">
        <v>24</v>
      </c>
      <c r="H31">
        <v>4176</v>
      </c>
      <c r="I31" t="s">
        <v>34</v>
      </c>
      <c r="J31">
        <v>2</v>
      </c>
      <c r="K31" t="s">
        <v>42</v>
      </c>
      <c r="L31" t="s">
        <v>32</v>
      </c>
      <c r="M31">
        <v>137570</v>
      </c>
      <c r="N31">
        <v>1</v>
      </c>
      <c r="O31">
        <v>12</v>
      </c>
      <c r="P31">
        <v>1</v>
      </c>
      <c r="Q31">
        <v>0</v>
      </c>
      <c r="R31">
        <v>3</v>
      </c>
      <c r="S31">
        <v>0</v>
      </c>
      <c r="T31">
        <v>0</v>
      </c>
      <c r="U31">
        <v>0</v>
      </c>
      <c r="V31">
        <f>COUNTIF(tbl_General[EmployeeID],tbl_General[[#This Row],[EmployeeID]])</f>
        <v>1</v>
      </c>
    </row>
    <row r="32" spans="1:22" x14ac:dyDescent="0.25">
      <c r="A32">
        <v>18</v>
      </c>
      <c r="B32" t="s">
        <v>21</v>
      </c>
      <c r="C32" t="s">
        <v>36</v>
      </c>
      <c r="D32" t="s">
        <v>30</v>
      </c>
      <c r="E32">
        <v>2</v>
      </c>
      <c r="F32">
        <v>3</v>
      </c>
      <c r="G32" t="s">
        <v>24</v>
      </c>
      <c r="H32">
        <v>1054</v>
      </c>
      <c r="I32" t="s">
        <v>34</v>
      </c>
      <c r="J32">
        <v>3</v>
      </c>
      <c r="K32" t="s">
        <v>43</v>
      </c>
      <c r="L32" t="s">
        <v>32</v>
      </c>
      <c r="M32">
        <v>186060</v>
      </c>
      <c r="N32">
        <v>1</v>
      </c>
      <c r="O32">
        <v>24</v>
      </c>
      <c r="P32">
        <v>2</v>
      </c>
      <c r="Q32">
        <v>0</v>
      </c>
      <c r="R32">
        <v>4</v>
      </c>
      <c r="S32">
        <v>0</v>
      </c>
      <c r="T32">
        <v>0</v>
      </c>
      <c r="U32">
        <v>0</v>
      </c>
      <c r="V32">
        <f>COUNTIF(tbl_General[EmployeeID],tbl_General[[#This Row],[EmployeeID]])</f>
        <v>1</v>
      </c>
    </row>
    <row r="33" spans="1:22" x14ac:dyDescent="0.25">
      <c r="A33">
        <v>18</v>
      </c>
      <c r="B33" t="s">
        <v>21</v>
      </c>
      <c r="C33" t="s">
        <v>36</v>
      </c>
      <c r="D33" t="s">
        <v>30</v>
      </c>
      <c r="E33">
        <v>2</v>
      </c>
      <c r="F33">
        <v>3</v>
      </c>
      <c r="G33" t="s">
        <v>24</v>
      </c>
      <c r="H33">
        <v>2524</v>
      </c>
      <c r="I33" t="s">
        <v>34</v>
      </c>
      <c r="J33">
        <v>3</v>
      </c>
      <c r="K33" t="s">
        <v>43</v>
      </c>
      <c r="L33" t="s">
        <v>32</v>
      </c>
      <c r="M33">
        <v>186060</v>
      </c>
      <c r="N33">
        <v>1</v>
      </c>
      <c r="O33">
        <v>24</v>
      </c>
      <c r="P33">
        <v>2</v>
      </c>
      <c r="Q33">
        <v>0</v>
      </c>
      <c r="R33">
        <v>4</v>
      </c>
      <c r="S33">
        <v>0</v>
      </c>
      <c r="T33">
        <v>0</v>
      </c>
      <c r="U33">
        <v>0</v>
      </c>
      <c r="V33">
        <f>COUNTIF(tbl_General[EmployeeID],tbl_General[[#This Row],[EmployeeID]])</f>
        <v>1</v>
      </c>
    </row>
    <row r="34" spans="1:22" x14ac:dyDescent="0.25">
      <c r="A34">
        <v>18</v>
      </c>
      <c r="B34" t="s">
        <v>21</v>
      </c>
      <c r="C34" t="s">
        <v>36</v>
      </c>
      <c r="D34" t="s">
        <v>30</v>
      </c>
      <c r="E34">
        <v>2</v>
      </c>
      <c r="F34">
        <v>3</v>
      </c>
      <c r="G34" t="s">
        <v>24</v>
      </c>
      <c r="H34">
        <v>3994</v>
      </c>
      <c r="I34" t="s">
        <v>34</v>
      </c>
      <c r="J34">
        <v>3</v>
      </c>
      <c r="K34" t="s">
        <v>43</v>
      </c>
      <c r="L34" t="s">
        <v>32</v>
      </c>
      <c r="M34">
        <v>186060</v>
      </c>
      <c r="N34">
        <v>1</v>
      </c>
      <c r="O34">
        <v>24</v>
      </c>
      <c r="P34">
        <v>2</v>
      </c>
      <c r="Q34">
        <v>0</v>
      </c>
      <c r="R34">
        <v>4</v>
      </c>
      <c r="S34">
        <v>0</v>
      </c>
      <c r="T34">
        <v>0</v>
      </c>
      <c r="U34">
        <v>0</v>
      </c>
      <c r="V34">
        <f>COUNTIF(tbl_General[EmployeeID],tbl_General[[#This Row],[EmployeeID]])</f>
        <v>1</v>
      </c>
    </row>
    <row r="35" spans="1:22" x14ac:dyDescent="0.25">
      <c r="A35">
        <v>22</v>
      </c>
      <c r="B35" t="s">
        <v>28</v>
      </c>
      <c r="C35" t="s">
        <v>29</v>
      </c>
      <c r="D35" t="s">
        <v>30</v>
      </c>
      <c r="E35">
        <v>22</v>
      </c>
      <c r="F35">
        <v>4</v>
      </c>
      <c r="G35" t="s">
        <v>38</v>
      </c>
      <c r="H35">
        <v>603</v>
      </c>
      <c r="I35" t="s">
        <v>34</v>
      </c>
      <c r="J35">
        <v>1</v>
      </c>
      <c r="K35" t="s">
        <v>43</v>
      </c>
      <c r="L35" t="s">
        <v>27</v>
      </c>
      <c r="M35">
        <v>26540</v>
      </c>
      <c r="N35">
        <v>0</v>
      </c>
      <c r="O35">
        <v>24</v>
      </c>
      <c r="P35">
        <v>0</v>
      </c>
      <c r="Q35">
        <v>1</v>
      </c>
      <c r="R35">
        <v>5</v>
      </c>
      <c r="S35">
        <v>0</v>
      </c>
      <c r="T35">
        <v>0</v>
      </c>
      <c r="U35">
        <v>0</v>
      </c>
      <c r="V35">
        <f>COUNTIF(tbl_General[EmployeeID],tbl_General[[#This Row],[EmployeeID]])</f>
        <v>1</v>
      </c>
    </row>
    <row r="36" spans="1:22" x14ac:dyDescent="0.25">
      <c r="A36">
        <v>22</v>
      </c>
      <c r="B36" t="s">
        <v>28</v>
      </c>
      <c r="C36" t="s">
        <v>29</v>
      </c>
      <c r="D36" t="s">
        <v>30</v>
      </c>
      <c r="E36">
        <v>22</v>
      </c>
      <c r="F36">
        <v>4</v>
      </c>
      <c r="G36" t="s">
        <v>38</v>
      </c>
      <c r="H36">
        <v>2073</v>
      </c>
      <c r="I36" t="s">
        <v>34</v>
      </c>
      <c r="J36">
        <v>1</v>
      </c>
      <c r="K36" t="s">
        <v>43</v>
      </c>
      <c r="L36" t="s">
        <v>27</v>
      </c>
      <c r="M36">
        <v>26540</v>
      </c>
      <c r="N36">
        <v>0</v>
      </c>
      <c r="O36">
        <v>24</v>
      </c>
      <c r="P36">
        <v>0</v>
      </c>
      <c r="Q36">
        <v>1</v>
      </c>
      <c r="R36">
        <v>5</v>
      </c>
      <c r="S36">
        <v>0</v>
      </c>
      <c r="T36">
        <v>0</v>
      </c>
      <c r="U36">
        <v>0</v>
      </c>
      <c r="V36">
        <f>COUNTIF(tbl_General[EmployeeID],tbl_General[[#This Row],[EmployeeID]])</f>
        <v>1</v>
      </c>
    </row>
    <row r="37" spans="1:22" x14ac:dyDescent="0.25">
      <c r="A37">
        <v>22</v>
      </c>
      <c r="B37" t="s">
        <v>28</v>
      </c>
      <c r="C37" t="s">
        <v>29</v>
      </c>
      <c r="D37" t="s">
        <v>30</v>
      </c>
      <c r="E37">
        <v>22</v>
      </c>
      <c r="F37">
        <v>4</v>
      </c>
      <c r="G37" t="s">
        <v>38</v>
      </c>
      <c r="H37">
        <v>3543</v>
      </c>
      <c r="I37" t="s">
        <v>34</v>
      </c>
      <c r="J37">
        <v>1</v>
      </c>
      <c r="K37" t="s">
        <v>43</v>
      </c>
      <c r="L37" t="s">
        <v>27</v>
      </c>
      <c r="M37">
        <v>26540</v>
      </c>
      <c r="N37">
        <v>0</v>
      </c>
      <c r="O37">
        <v>24</v>
      </c>
      <c r="P37">
        <v>0</v>
      </c>
      <c r="Q37">
        <v>1</v>
      </c>
      <c r="R37">
        <v>5</v>
      </c>
      <c r="S37">
        <v>0</v>
      </c>
      <c r="T37">
        <v>0</v>
      </c>
      <c r="U37">
        <v>0</v>
      </c>
      <c r="V37">
        <f>COUNTIF(tbl_General[EmployeeID],tbl_General[[#This Row],[EmployeeID]])</f>
        <v>1</v>
      </c>
    </row>
    <row r="38" spans="1:22" x14ac:dyDescent="0.25">
      <c r="A38">
        <v>19</v>
      </c>
      <c r="B38" t="s">
        <v>28</v>
      </c>
      <c r="C38" t="s">
        <v>29</v>
      </c>
      <c r="D38" t="s">
        <v>30</v>
      </c>
      <c r="E38">
        <v>10</v>
      </c>
      <c r="F38">
        <v>2</v>
      </c>
      <c r="G38" t="s">
        <v>24</v>
      </c>
      <c r="H38">
        <v>1384</v>
      </c>
      <c r="I38" t="s">
        <v>34</v>
      </c>
      <c r="J38">
        <v>2</v>
      </c>
      <c r="K38" t="s">
        <v>26</v>
      </c>
      <c r="L38" t="s">
        <v>32</v>
      </c>
      <c r="M38">
        <v>41870</v>
      </c>
      <c r="N38">
        <v>0</v>
      </c>
      <c r="O38">
        <v>22</v>
      </c>
      <c r="P38">
        <v>1</v>
      </c>
      <c r="Q38">
        <v>1</v>
      </c>
      <c r="R38">
        <v>4</v>
      </c>
      <c r="S38">
        <v>0</v>
      </c>
      <c r="T38">
        <v>0</v>
      </c>
      <c r="U38">
        <v>0</v>
      </c>
      <c r="V38">
        <f>COUNTIF(tbl_General[EmployeeID],tbl_General[[#This Row],[EmployeeID]])</f>
        <v>1</v>
      </c>
    </row>
    <row r="39" spans="1:22" x14ac:dyDescent="0.25">
      <c r="A39">
        <v>19</v>
      </c>
      <c r="B39" t="s">
        <v>28</v>
      </c>
      <c r="C39" t="s">
        <v>29</v>
      </c>
      <c r="D39" t="s">
        <v>30</v>
      </c>
      <c r="E39">
        <v>10</v>
      </c>
      <c r="F39">
        <v>2</v>
      </c>
      <c r="G39" t="s">
        <v>24</v>
      </c>
      <c r="H39">
        <v>2854</v>
      </c>
      <c r="I39" t="s">
        <v>34</v>
      </c>
      <c r="J39">
        <v>2</v>
      </c>
      <c r="K39" t="s">
        <v>26</v>
      </c>
      <c r="L39" t="s">
        <v>32</v>
      </c>
      <c r="M39">
        <v>41870</v>
      </c>
      <c r="N39">
        <v>0</v>
      </c>
      <c r="O39">
        <v>22</v>
      </c>
      <c r="P39">
        <v>1</v>
      </c>
      <c r="Q39">
        <v>1</v>
      </c>
      <c r="R39">
        <v>4</v>
      </c>
      <c r="S39">
        <v>0</v>
      </c>
      <c r="T39">
        <v>0</v>
      </c>
      <c r="U39">
        <v>0</v>
      </c>
      <c r="V39">
        <f>COUNTIF(tbl_General[EmployeeID],tbl_General[[#This Row],[EmployeeID]])</f>
        <v>1</v>
      </c>
    </row>
    <row r="40" spans="1:22" x14ac:dyDescent="0.25">
      <c r="A40">
        <v>19</v>
      </c>
      <c r="B40" t="s">
        <v>28</v>
      </c>
      <c r="C40" t="s">
        <v>29</v>
      </c>
      <c r="D40" t="s">
        <v>30</v>
      </c>
      <c r="E40">
        <v>10</v>
      </c>
      <c r="F40">
        <v>2</v>
      </c>
      <c r="G40" t="s">
        <v>24</v>
      </c>
      <c r="H40">
        <v>4324</v>
      </c>
      <c r="I40" t="s">
        <v>34</v>
      </c>
      <c r="J40">
        <v>2</v>
      </c>
      <c r="K40" t="s">
        <v>26</v>
      </c>
      <c r="L40" t="s">
        <v>32</v>
      </c>
      <c r="M40">
        <v>41870</v>
      </c>
      <c r="N40">
        <v>0</v>
      </c>
      <c r="O40">
        <v>22</v>
      </c>
      <c r="P40">
        <v>1</v>
      </c>
      <c r="Q40">
        <v>1</v>
      </c>
      <c r="R40">
        <v>4</v>
      </c>
      <c r="S40">
        <v>0</v>
      </c>
      <c r="T40">
        <v>0</v>
      </c>
      <c r="U40">
        <v>0</v>
      </c>
      <c r="V40">
        <f>COUNTIF(tbl_General[EmployeeID],tbl_General[[#This Row],[EmployeeID]])</f>
        <v>1</v>
      </c>
    </row>
    <row r="41" spans="1:22" x14ac:dyDescent="0.25">
      <c r="A41">
        <v>23</v>
      </c>
      <c r="B41" t="s">
        <v>28</v>
      </c>
      <c r="C41" t="s">
        <v>22</v>
      </c>
      <c r="D41" t="s">
        <v>23</v>
      </c>
      <c r="E41">
        <v>2</v>
      </c>
      <c r="F41">
        <v>3</v>
      </c>
      <c r="G41" t="s">
        <v>38</v>
      </c>
      <c r="H41">
        <v>328</v>
      </c>
      <c r="I41" t="s">
        <v>25</v>
      </c>
      <c r="J41">
        <v>4</v>
      </c>
      <c r="K41" t="s">
        <v>42</v>
      </c>
      <c r="L41" t="s">
        <v>27</v>
      </c>
      <c r="M41">
        <v>45590</v>
      </c>
      <c r="N41">
        <v>1</v>
      </c>
      <c r="O41">
        <v>18</v>
      </c>
      <c r="P41">
        <v>1</v>
      </c>
      <c r="Q41">
        <v>1</v>
      </c>
      <c r="R41">
        <v>2</v>
      </c>
      <c r="S41">
        <v>0</v>
      </c>
      <c r="T41">
        <v>0</v>
      </c>
      <c r="U41">
        <v>0</v>
      </c>
      <c r="V41">
        <f>COUNTIF(tbl_General[EmployeeID],tbl_General[[#This Row],[EmployeeID]])</f>
        <v>1</v>
      </c>
    </row>
    <row r="42" spans="1:22" x14ac:dyDescent="0.25">
      <c r="A42">
        <v>23</v>
      </c>
      <c r="B42" t="s">
        <v>28</v>
      </c>
      <c r="C42" t="s">
        <v>22</v>
      </c>
      <c r="D42" t="s">
        <v>23</v>
      </c>
      <c r="E42">
        <v>2</v>
      </c>
      <c r="F42">
        <v>3</v>
      </c>
      <c r="G42" t="s">
        <v>38</v>
      </c>
      <c r="H42">
        <v>1798</v>
      </c>
      <c r="I42" t="s">
        <v>25</v>
      </c>
      <c r="J42">
        <v>4</v>
      </c>
      <c r="K42" t="s">
        <v>42</v>
      </c>
      <c r="L42" t="s">
        <v>27</v>
      </c>
      <c r="M42">
        <v>45590</v>
      </c>
      <c r="N42">
        <v>1</v>
      </c>
      <c r="O42">
        <v>18</v>
      </c>
      <c r="P42">
        <v>1</v>
      </c>
      <c r="Q42">
        <v>1</v>
      </c>
      <c r="R42">
        <v>2</v>
      </c>
      <c r="S42">
        <v>0</v>
      </c>
      <c r="T42">
        <v>0</v>
      </c>
      <c r="U42">
        <v>0</v>
      </c>
      <c r="V42">
        <f>COUNTIF(tbl_General[EmployeeID],tbl_General[[#This Row],[EmployeeID]])</f>
        <v>1</v>
      </c>
    </row>
    <row r="43" spans="1:22" x14ac:dyDescent="0.25">
      <c r="A43">
        <v>23</v>
      </c>
      <c r="B43" t="s">
        <v>28</v>
      </c>
      <c r="C43" t="s">
        <v>22</v>
      </c>
      <c r="D43" t="s">
        <v>23</v>
      </c>
      <c r="E43">
        <v>2</v>
      </c>
      <c r="F43">
        <v>3</v>
      </c>
      <c r="G43" t="s">
        <v>38</v>
      </c>
      <c r="H43">
        <v>3268</v>
      </c>
      <c r="I43" t="s">
        <v>25</v>
      </c>
      <c r="J43">
        <v>4</v>
      </c>
      <c r="K43" t="s">
        <v>42</v>
      </c>
      <c r="L43" t="s">
        <v>27</v>
      </c>
      <c r="M43">
        <v>45590</v>
      </c>
      <c r="N43">
        <v>1</v>
      </c>
      <c r="O43">
        <v>18</v>
      </c>
      <c r="P43">
        <v>1</v>
      </c>
      <c r="Q43">
        <v>1</v>
      </c>
      <c r="R43">
        <v>2</v>
      </c>
      <c r="S43">
        <v>0</v>
      </c>
      <c r="T43">
        <v>0</v>
      </c>
      <c r="U43">
        <v>0</v>
      </c>
      <c r="V43">
        <f>COUNTIF(tbl_General[EmployeeID],tbl_General[[#This Row],[EmployeeID]])</f>
        <v>1</v>
      </c>
    </row>
    <row r="44" spans="1:22" x14ac:dyDescent="0.25">
      <c r="A44">
        <v>22</v>
      </c>
      <c r="B44" t="s">
        <v>21</v>
      </c>
      <c r="C44" t="s">
        <v>22</v>
      </c>
      <c r="D44" t="s">
        <v>30</v>
      </c>
      <c r="E44">
        <v>2</v>
      </c>
      <c r="F44">
        <v>1</v>
      </c>
      <c r="G44" t="s">
        <v>24</v>
      </c>
      <c r="H44">
        <v>1322</v>
      </c>
      <c r="I44" t="s">
        <v>34</v>
      </c>
      <c r="J44">
        <v>1</v>
      </c>
      <c r="K44" t="s">
        <v>43</v>
      </c>
      <c r="L44" t="s">
        <v>32</v>
      </c>
      <c r="M44">
        <v>193310</v>
      </c>
      <c r="N44">
        <v>1</v>
      </c>
      <c r="O44">
        <v>12</v>
      </c>
      <c r="P44">
        <v>1</v>
      </c>
      <c r="Q44">
        <v>1</v>
      </c>
      <c r="R44">
        <v>2</v>
      </c>
      <c r="S44">
        <v>0</v>
      </c>
      <c r="T44">
        <v>0</v>
      </c>
      <c r="U44">
        <v>0</v>
      </c>
      <c r="V44">
        <f>COUNTIF(tbl_General[EmployeeID],tbl_General[[#This Row],[EmployeeID]])</f>
        <v>1</v>
      </c>
    </row>
    <row r="45" spans="1:22" x14ac:dyDescent="0.25">
      <c r="A45">
        <v>22</v>
      </c>
      <c r="B45" t="s">
        <v>21</v>
      </c>
      <c r="C45" t="s">
        <v>22</v>
      </c>
      <c r="D45" t="s">
        <v>30</v>
      </c>
      <c r="E45">
        <v>2</v>
      </c>
      <c r="F45">
        <v>1</v>
      </c>
      <c r="G45" t="s">
        <v>24</v>
      </c>
      <c r="H45">
        <v>2792</v>
      </c>
      <c r="I45" t="s">
        <v>34</v>
      </c>
      <c r="J45">
        <v>1</v>
      </c>
      <c r="K45" t="s">
        <v>43</v>
      </c>
      <c r="L45" t="s">
        <v>32</v>
      </c>
      <c r="M45">
        <v>193310</v>
      </c>
      <c r="N45">
        <v>1</v>
      </c>
      <c r="O45">
        <v>12</v>
      </c>
      <c r="P45">
        <v>1</v>
      </c>
      <c r="Q45">
        <v>1</v>
      </c>
      <c r="R45">
        <v>2</v>
      </c>
      <c r="S45">
        <v>0</v>
      </c>
      <c r="T45">
        <v>0</v>
      </c>
      <c r="U45">
        <v>0</v>
      </c>
      <c r="V45">
        <f>COUNTIF(tbl_General[EmployeeID],tbl_General[[#This Row],[EmployeeID]])</f>
        <v>1</v>
      </c>
    </row>
    <row r="46" spans="1:22" x14ac:dyDescent="0.25">
      <c r="A46">
        <v>22</v>
      </c>
      <c r="B46" t="s">
        <v>21</v>
      </c>
      <c r="C46" t="s">
        <v>22</v>
      </c>
      <c r="D46" t="s">
        <v>30</v>
      </c>
      <c r="E46">
        <v>2</v>
      </c>
      <c r="F46">
        <v>1</v>
      </c>
      <c r="G46" t="s">
        <v>24</v>
      </c>
      <c r="H46">
        <v>4262</v>
      </c>
      <c r="I46" t="s">
        <v>34</v>
      </c>
      <c r="J46">
        <v>1</v>
      </c>
      <c r="K46" t="s">
        <v>43</v>
      </c>
      <c r="L46" t="s">
        <v>32</v>
      </c>
      <c r="M46">
        <v>193310</v>
      </c>
      <c r="N46">
        <v>1</v>
      </c>
      <c r="O46">
        <v>12</v>
      </c>
      <c r="P46">
        <v>1</v>
      </c>
      <c r="Q46">
        <v>1</v>
      </c>
      <c r="R46">
        <v>2</v>
      </c>
      <c r="S46">
        <v>0</v>
      </c>
      <c r="T46">
        <v>0</v>
      </c>
      <c r="U46">
        <v>0</v>
      </c>
      <c r="V46">
        <f>COUNTIF(tbl_General[EmployeeID],tbl_General[[#This Row],[EmployeeID]])</f>
        <v>1</v>
      </c>
    </row>
    <row r="47" spans="1:22" x14ac:dyDescent="0.25">
      <c r="A47">
        <v>29</v>
      </c>
      <c r="B47" t="s">
        <v>28</v>
      </c>
      <c r="C47" t="s">
        <v>22</v>
      </c>
      <c r="D47" t="s">
        <v>37</v>
      </c>
      <c r="E47">
        <v>3</v>
      </c>
      <c r="F47">
        <v>5</v>
      </c>
      <c r="G47" t="s">
        <v>24</v>
      </c>
      <c r="H47">
        <v>454</v>
      </c>
      <c r="I47" t="s">
        <v>34</v>
      </c>
      <c r="J47">
        <v>1</v>
      </c>
      <c r="K47" t="s">
        <v>35</v>
      </c>
      <c r="L47" t="s">
        <v>32</v>
      </c>
      <c r="M47">
        <v>27230</v>
      </c>
      <c r="N47">
        <v>6</v>
      </c>
      <c r="O47">
        <v>11</v>
      </c>
      <c r="P47">
        <v>1</v>
      </c>
      <c r="Q47">
        <v>3</v>
      </c>
      <c r="R47">
        <v>2</v>
      </c>
      <c r="S47">
        <v>0</v>
      </c>
      <c r="T47">
        <v>0</v>
      </c>
      <c r="U47">
        <v>0</v>
      </c>
      <c r="V47">
        <f>COUNTIF(tbl_General[EmployeeID],tbl_General[[#This Row],[EmployeeID]])</f>
        <v>1</v>
      </c>
    </row>
    <row r="48" spans="1:22" x14ac:dyDescent="0.25">
      <c r="A48">
        <v>29</v>
      </c>
      <c r="B48" t="s">
        <v>28</v>
      </c>
      <c r="C48" t="s">
        <v>22</v>
      </c>
      <c r="D48" t="s">
        <v>37</v>
      </c>
      <c r="E48">
        <v>3</v>
      </c>
      <c r="F48">
        <v>5</v>
      </c>
      <c r="G48" t="s">
        <v>24</v>
      </c>
      <c r="H48">
        <v>1924</v>
      </c>
      <c r="I48" t="s">
        <v>34</v>
      </c>
      <c r="J48">
        <v>1</v>
      </c>
      <c r="K48" t="s">
        <v>35</v>
      </c>
      <c r="L48" t="s">
        <v>32</v>
      </c>
      <c r="M48">
        <v>27230</v>
      </c>
      <c r="N48">
        <v>6</v>
      </c>
      <c r="O48">
        <v>11</v>
      </c>
      <c r="P48">
        <v>1</v>
      </c>
      <c r="Q48">
        <v>3</v>
      </c>
      <c r="R48">
        <v>2</v>
      </c>
      <c r="S48">
        <v>0</v>
      </c>
      <c r="T48">
        <v>0</v>
      </c>
      <c r="U48">
        <v>0</v>
      </c>
      <c r="V48">
        <f>COUNTIF(tbl_General[EmployeeID],tbl_General[[#This Row],[EmployeeID]])</f>
        <v>1</v>
      </c>
    </row>
    <row r="49" spans="1:22" x14ac:dyDescent="0.25">
      <c r="A49">
        <v>29</v>
      </c>
      <c r="B49" t="s">
        <v>28</v>
      </c>
      <c r="C49" t="s">
        <v>22</v>
      </c>
      <c r="D49" t="s">
        <v>37</v>
      </c>
      <c r="E49">
        <v>3</v>
      </c>
      <c r="F49">
        <v>5</v>
      </c>
      <c r="G49" t="s">
        <v>24</v>
      </c>
      <c r="H49">
        <v>3394</v>
      </c>
      <c r="I49" t="s">
        <v>34</v>
      </c>
      <c r="J49">
        <v>1</v>
      </c>
      <c r="K49" t="s">
        <v>35</v>
      </c>
      <c r="L49" t="s">
        <v>32</v>
      </c>
      <c r="M49">
        <v>27230</v>
      </c>
      <c r="N49">
        <v>6</v>
      </c>
      <c r="O49">
        <v>11</v>
      </c>
      <c r="P49">
        <v>1</v>
      </c>
      <c r="Q49">
        <v>3</v>
      </c>
      <c r="R49">
        <v>2</v>
      </c>
      <c r="S49">
        <v>0</v>
      </c>
      <c r="T49">
        <v>0</v>
      </c>
      <c r="U49">
        <v>0</v>
      </c>
      <c r="V49">
        <f>COUNTIF(tbl_General[EmployeeID],tbl_General[[#This Row],[EmployeeID]])</f>
        <v>1</v>
      </c>
    </row>
    <row r="50" spans="1:22" x14ac:dyDescent="0.25">
      <c r="A50">
        <v>23</v>
      </c>
      <c r="B50" t="s">
        <v>21</v>
      </c>
      <c r="C50" t="s">
        <v>22</v>
      </c>
      <c r="D50" t="s">
        <v>30</v>
      </c>
      <c r="E50">
        <v>10</v>
      </c>
      <c r="F50">
        <v>3</v>
      </c>
      <c r="G50" t="s">
        <v>38</v>
      </c>
      <c r="H50">
        <v>1299</v>
      </c>
      <c r="I50" t="s">
        <v>34</v>
      </c>
      <c r="J50">
        <v>2</v>
      </c>
      <c r="K50" t="s">
        <v>40</v>
      </c>
      <c r="L50" t="s">
        <v>41</v>
      </c>
      <c r="M50">
        <v>64390</v>
      </c>
      <c r="N50">
        <v>3</v>
      </c>
      <c r="O50">
        <v>22</v>
      </c>
      <c r="P50">
        <v>3</v>
      </c>
      <c r="Q50">
        <v>3</v>
      </c>
      <c r="R50">
        <v>2</v>
      </c>
      <c r="S50">
        <v>0</v>
      </c>
      <c r="T50">
        <v>0</v>
      </c>
      <c r="U50">
        <v>0</v>
      </c>
      <c r="V50">
        <f>COUNTIF(tbl_General[EmployeeID],tbl_General[[#This Row],[EmployeeID]])</f>
        <v>1</v>
      </c>
    </row>
    <row r="51" spans="1:22" x14ac:dyDescent="0.25">
      <c r="A51">
        <v>23</v>
      </c>
      <c r="B51" t="s">
        <v>21</v>
      </c>
      <c r="C51" t="s">
        <v>22</v>
      </c>
      <c r="D51" t="s">
        <v>30</v>
      </c>
      <c r="E51">
        <v>10</v>
      </c>
      <c r="F51">
        <v>3</v>
      </c>
      <c r="G51" t="s">
        <v>38</v>
      </c>
      <c r="H51">
        <v>2769</v>
      </c>
      <c r="I51" t="s">
        <v>34</v>
      </c>
      <c r="J51">
        <v>2</v>
      </c>
      <c r="K51" t="s">
        <v>40</v>
      </c>
      <c r="L51" t="s">
        <v>41</v>
      </c>
      <c r="M51">
        <v>64390</v>
      </c>
      <c r="N51">
        <v>3</v>
      </c>
      <c r="O51">
        <v>22</v>
      </c>
      <c r="P51">
        <v>3</v>
      </c>
      <c r="Q51">
        <v>3</v>
      </c>
      <c r="R51">
        <v>2</v>
      </c>
      <c r="S51">
        <v>0</v>
      </c>
      <c r="T51">
        <v>0</v>
      </c>
      <c r="U51">
        <v>0</v>
      </c>
      <c r="V51">
        <f>COUNTIF(tbl_General[EmployeeID],tbl_General[[#This Row],[EmployeeID]])</f>
        <v>1</v>
      </c>
    </row>
    <row r="52" spans="1:22" x14ac:dyDescent="0.25">
      <c r="A52">
        <v>23</v>
      </c>
      <c r="B52" t="s">
        <v>21</v>
      </c>
      <c r="C52" t="s">
        <v>22</v>
      </c>
      <c r="D52" t="s">
        <v>30</v>
      </c>
      <c r="E52">
        <v>10</v>
      </c>
      <c r="F52">
        <v>3</v>
      </c>
      <c r="G52" t="s">
        <v>38</v>
      </c>
      <c r="H52">
        <v>4239</v>
      </c>
      <c r="I52" t="s">
        <v>34</v>
      </c>
      <c r="J52">
        <v>2</v>
      </c>
      <c r="K52" t="s">
        <v>40</v>
      </c>
      <c r="L52" t="s">
        <v>41</v>
      </c>
      <c r="M52">
        <v>64390</v>
      </c>
      <c r="N52">
        <v>3</v>
      </c>
      <c r="O52">
        <v>22</v>
      </c>
      <c r="P52">
        <v>3</v>
      </c>
      <c r="Q52">
        <v>3</v>
      </c>
      <c r="R52">
        <v>2</v>
      </c>
      <c r="S52">
        <v>0</v>
      </c>
      <c r="T52">
        <v>0</v>
      </c>
      <c r="U52">
        <v>0</v>
      </c>
      <c r="V52">
        <f>COUNTIF(tbl_General[EmployeeID],tbl_General[[#This Row],[EmployeeID]])</f>
        <v>1</v>
      </c>
    </row>
    <row r="53" spans="1:22" x14ac:dyDescent="0.25">
      <c r="A53">
        <v>32</v>
      </c>
      <c r="B53" t="s">
        <v>21</v>
      </c>
      <c r="C53" t="s">
        <v>29</v>
      </c>
      <c r="D53" t="s">
        <v>23</v>
      </c>
      <c r="E53">
        <v>9</v>
      </c>
      <c r="F53">
        <v>4</v>
      </c>
      <c r="G53" t="s">
        <v>24</v>
      </c>
      <c r="H53">
        <v>1062</v>
      </c>
      <c r="I53" t="s">
        <v>34</v>
      </c>
      <c r="J53">
        <v>4</v>
      </c>
      <c r="K53" t="s">
        <v>35</v>
      </c>
      <c r="L53" t="s">
        <v>32</v>
      </c>
      <c r="M53">
        <v>43270</v>
      </c>
      <c r="N53">
        <v>8</v>
      </c>
      <c r="O53">
        <v>13</v>
      </c>
      <c r="P53">
        <v>0</v>
      </c>
      <c r="Q53">
        <v>4</v>
      </c>
      <c r="R53">
        <v>4</v>
      </c>
      <c r="S53">
        <v>0</v>
      </c>
      <c r="T53">
        <v>0</v>
      </c>
      <c r="U53">
        <v>0</v>
      </c>
      <c r="V53">
        <f>COUNTIF(tbl_General[EmployeeID],tbl_General[[#This Row],[EmployeeID]])</f>
        <v>1</v>
      </c>
    </row>
    <row r="54" spans="1:22" x14ac:dyDescent="0.25">
      <c r="A54">
        <v>32</v>
      </c>
      <c r="B54" t="s">
        <v>21</v>
      </c>
      <c r="C54" t="s">
        <v>29</v>
      </c>
      <c r="D54" t="s">
        <v>23</v>
      </c>
      <c r="E54">
        <v>9</v>
      </c>
      <c r="F54">
        <v>4</v>
      </c>
      <c r="G54" t="s">
        <v>24</v>
      </c>
      <c r="H54">
        <v>2532</v>
      </c>
      <c r="I54" t="s">
        <v>34</v>
      </c>
      <c r="J54">
        <v>4</v>
      </c>
      <c r="K54" t="s">
        <v>35</v>
      </c>
      <c r="L54" t="s">
        <v>32</v>
      </c>
      <c r="M54">
        <v>43270</v>
      </c>
      <c r="N54">
        <v>8</v>
      </c>
      <c r="O54">
        <v>13</v>
      </c>
      <c r="P54">
        <v>0</v>
      </c>
      <c r="Q54">
        <v>4</v>
      </c>
      <c r="R54">
        <v>4</v>
      </c>
      <c r="S54">
        <v>0</v>
      </c>
      <c r="T54">
        <v>0</v>
      </c>
      <c r="U54">
        <v>0</v>
      </c>
      <c r="V54">
        <f>COUNTIF(tbl_General[EmployeeID],tbl_General[[#This Row],[EmployeeID]])</f>
        <v>1</v>
      </c>
    </row>
    <row r="55" spans="1:22" x14ac:dyDescent="0.25">
      <c r="A55">
        <v>32</v>
      </c>
      <c r="B55" t="s">
        <v>21</v>
      </c>
      <c r="C55" t="s">
        <v>29</v>
      </c>
      <c r="D55" t="s">
        <v>23</v>
      </c>
      <c r="E55">
        <v>9</v>
      </c>
      <c r="F55">
        <v>4</v>
      </c>
      <c r="G55" t="s">
        <v>24</v>
      </c>
      <c r="H55">
        <v>4002</v>
      </c>
      <c r="I55" t="s">
        <v>34</v>
      </c>
      <c r="J55">
        <v>4</v>
      </c>
      <c r="K55" t="s">
        <v>35</v>
      </c>
      <c r="L55" t="s">
        <v>32</v>
      </c>
      <c r="M55">
        <v>43270</v>
      </c>
      <c r="N55">
        <v>8</v>
      </c>
      <c r="O55">
        <v>13</v>
      </c>
      <c r="P55">
        <v>0</v>
      </c>
      <c r="Q55">
        <v>4</v>
      </c>
      <c r="R55">
        <v>4</v>
      </c>
      <c r="S55">
        <v>0</v>
      </c>
      <c r="T55">
        <v>0</v>
      </c>
      <c r="U55">
        <v>0</v>
      </c>
      <c r="V55">
        <f>COUNTIF(tbl_General[EmployeeID],tbl_General[[#This Row],[EmployeeID]])</f>
        <v>1</v>
      </c>
    </row>
    <row r="56" spans="1:22" x14ac:dyDescent="0.25">
      <c r="A56">
        <v>24</v>
      </c>
      <c r="B56" t="s">
        <v>28</v>
      </c>
      <c r="C56" t="s">
        <v>29</v>
      </c>
      <c r="D56" t="s">
        <v>23</v>
      </c>
      <c r="E56">
        <v>3</v>
      </c>
      <c r="F56">
        <v>3</v>
      </c>
      <c r="G56" t="s">
        <v>24</v>
      </c>
      <c r="H56">
        <v>803</v>
      </c>
      <c r="I56" t="s">
        <v>34</v>
      </c>
      <c r="J56">
        <v>2</v>
      </c>
      <c r="K56" t="s">
        <v>31</v>
      </c>
      <c r="L56" t="s">
        <v>32</v>
      </c>
      <c r="M56">
        <v>76540</v>
      </c>
      <c r="N56">
        <v>2</v>
      </c>
      <c r="O56">
        <v>17</v>
      </c>
      <c r="P56">
        <v>1</v>
      </c>
      <c r="Q56">
        <v>4</v>
      </c>
      <c r="R56">
        <v>3</v>
      </c>
      <c r="S56">
        <v>0</v>
      </c>
      <c r="T56">
        <v>0</v>
      </c>
      <c r="U56">
        <v>0</v>
      </c>
      <c r="V56">
        <f>COUNTIF(tbl_General[EmployeeID],tbl_General[[#This Row],[EmployeeID]])</f>
        <v>1</v>
      </c>
    </row>
    <row r="57" spans="1:22" x14ac:dyDescent="0.25">
      <c r="A57">
        <v>24</v>
      </c>
      <c r="B57" t="s">
        <v>28</v>
      </c>
      <c r="C57" t="s">
        <v>29</v>
      </c>
      <c r="D57" t="s">
        <v>23</v>
      </c>
      <c r="E57">
        <v>3</v>
      </c>
      <c r="F57">
        <v>3</v>
      </c>
      <c r="G57" t="s">
        <v>24</v>
      </c>
      <c r="H57">
        <v>2273</v>
      </c>
      <c r="I57" t="s">
        <v>34</v>
      </c>
      <c r="J57">
        <v>2</v>
      </c>
      <c r="K57" t="s">
        <v>31</v>
      </c>
      <c r="L57" t="s">
        <v>32</v>
      </c>
      <c r="M57">
        <v>76540</v>
      </c>
      <c r="N57">
        <v>2</v>
      </c>
      <c r="O57">
        <v>17</v>
      </c>
      <c r="P57">
        <v>1</v>
      </c>
      <c r="Q57">
        <v>4</v>
      </c>
      <c r="R57">
        <v>3</v>
      </c>
      <c r="S57">
        <v>0</v>
      </c>
      <c r="T57">
        <v>0</v>
      </c>
      <c r="U57">
        <v>0</v>
      </c>
      <c r="V57">
        <f>COUNTIF(tbl_General[EmployeeID],tbl_General[[#This Row],[EmployeeID]])</f>
        <v>1</v>
      </c>
    </row>
    <row r="58" spans="1:22" x14ac:dyDescent="0.25">
      <c r="A58">
        <v>24</v>
      </c>
      <c r="B58" t="s">
        <v>28</v>
      </c>
      <c r="C58" t="s">
        <v>29</v>
      </c>
      <c r="D58" t="s">
        <v>23</v>
      </c>
      <c r="E58">
        <v>3</v>
      </c>
      <c r="F58">
        <v>3</v>
      </c>
      <c r="G58" t="s">
        <v>24</v>
      </c>
      <c r="H58">
        <v>3743</v>
      </c>
      <c r="I58" t="s">
        <v>34</v>
      </c>
      <c r="J58">
        <v>2</v>
      </c>
      <c r="K58" t="s">
        <v>31</v>
      </c>
      <c r="L58" t="s">
        <v>32</v>
      </c>
      <c r="M58">
        <v>76540</v>
      </c>
      <c r="N58">
        <v>2</v>
      </c>
      <c r="O58">
        <v>17</v>
      </c>
      <c r="P58">
        <v>1</v>
      </c>
      <c r="Q58">
        <v>4</v>
      </c>
      <c r="R58">
        <v>3</v>
      </c>
      <c r="S58">
        <v>0</v>
      </c>
      <c r="T58">
        <v>0</v>
      </c>
      <c r="U58">
        <v>0</v>
      </c>
      <c r="V58">
        <f>COUNTIF(tbl_General[EmployeeID],tbl_General[[#This Row],[EmployeeID]])</f>
        <v>1</v>
      </c>
    </row>
    <row r="59" spans="1:22" x14ac:dyDescent="0.25">
      <c r="A59">
        <v>40</v>
      </c>
      <c r="B59" t="s">
        <v>21</v>
      </c>
      <c r="C59" t="s">
        <v>29</v>
      </c>
      <c r="D59" t="s">
        <v>23</v>
      </c>
      <c r="E59">
        <v>9</v>
      </c>
      <c r="F59">
        <v>3</v>
      </c>
      <c r="G59" t="s">
        <v>38</v>
      </c>
      <c r="H59">
        <v>609</v>
      </c>
      <c r="I59" t="s">
        <v>34</v>
      </c>
      <c r="J59">
        <v>1</v>
      </c>
      <c r="K59" t="s">
        <v>42</v>
      </c>
      <c r="L59" t="s">
        <v>27</v>
      </c>
      <c r="M59">
        <v>45230</v>
      </c>
      <c r="N59">
        <v>5</v>
      </c>
      <c r="O59">
        <v>16</v>
      </c>
      <c r="P59">
        <v>1</v>
      </c>
      <c r="Q59">
        <v>5</v>
      </c>
      <c r="R59">
        <v>5</v>
      </c>
      <c r="S59">
        <v>0</v>
      </c>
      <c r="T59">
        <v>0</v>
      </c>
      <c r="U59">
        <v>0</v>
      </c>
      <c r="V59">
        <f>COUNTIF(tbl_General[EmployeeID],tbl_General[[#This Row],[EmployeeID]])</f>
        <v>1</v>
      </c>
    </row>
    <row r="60" spans="1:22" x14ac:dyDescent="0.25">
      <c r="A60">
        <v>40</v>
      </c>
      <c r="B60" t="s">
        <v>21</v>
      </c>
      <c r="C60" t="s">
        <v>29</v>
      </c>
      <c r="D60" t="s">
        <v>23</v>
      </c>
      <c r="E60">
        <v>9</v>
      </c>
      <c r="F60">
        <v>3</v>
      </c>
      <c r="G60" t="s">
        <v>38</v>
      </c>
      <c r="H60">
        <v>2079</v>
      </c>
      <c r="I60" t="s">
        <v>34</v>
      </c>
      <c r="J60">
        <v>1</v>
      </c>
      <c r="K60" t="s">
        <v>42</v>
      </c>
      <c r="L60" t="s">
        <v>27</v>
      </c>
      <c r="M60">
        <v>45230</v>
      </c>
      <c r="N60">
        <v>5</v>
      </c>
      <c r="O60">
        <v>16</v>
      </c>
      <c r="P60">
        <v>1</v>
      </c>
      <c r="Q60">
        <v>5</v>
      </c>
      <c r="R60">
        <v>5</v>
      </c>
      <c r="S60">
        <v>0</v>
      </c>
      <c r="T60">
        <v>0</v>
      </c>
      <c r="U60">
        <v>0</v>
      </c>
      <c r="V60">
        <f>COUNTIF(tbl_General[EmployeeID],tbl_General[[#This Row],[EmployeeID]])</f>
        <v>1</v>
      </c>
    </row>
    <row r="61" spans="1:22" x14ac:dyDescent="0.25">
      <c r="A61">
        <v>40</v>
      </c>
      <c r="B61" t="s">
        <v>21</v>
      </c>
      <c r="C61" t="s">
        <v>29</v>
      </c>
      <c r="D61" t="s">
        <v>23</v>
      </c>
      <c r="E61">
        <v>9</v>
      </c>
      <c r="F61">
        <v>3</v>
      </c>
      <c r="G61" t="s">
        <v>38</v>
      </c>
      <c r="H61">
        <v>3549</v>
      </c>
      <c r="I61" t="s">
        <v>34</v>
      </c>
      <c r="J61">
        <v>1</v>
      </c>
      <c r="K61" t="s">
        <v>42</v>
      </c>
      <c r="L61" t="s">
        <v>27</v>
      </c>
      <c r="M61">
        <v>45230</v>
      </c>
      <c r="N61">
        <v>5</v>
      </c>
      <c r="O61">
        <v>16</v>
      </c>
      <c r="P61">
        <v>1</v>
      </c>
      <c r="Q61">
        <v>5</v>
      </c>
      <c r="R61">
        <v>5</v>
      </c>
      <c r="S61">
        <v>0</v>
      </c>
      <c r="T61">
        <v>0</v>
      </c>
      <c r="U61">
        <v>0</v>
      </c>
      <c r="V61">
        <f>COUNTIF(tbl_General[EmployeeID],tbl_General[[#This Row],[EmployeeID]])</f>
        <v>1</v>
      </c>
    </row>
    <row r="62" spans="1:22" x14ac:dyDescent="0.25">
      <c r="A62">
        <v>28</v>
      </c>
      <c r="B62" t="s">
        <v>28</v>
      </c>
      <c r="C62" t="s">
        <v>22</v>
      </c>
      <c r="D62" t="s">
        <v>30</v>
      </c>
      <c r="E62">
        <v>11</v>
      </c>
      <c r="F62">
        <v>2</v>
      </c>
      <c r="G62" t="s">
        <v>38</v>
      </c>
      <c r="H62">
        <v>7</v>
      </c>
      <c r="I62" t="s">
        <v>34</v>
      </c>
      <c r="J62">
        <v>2</v>
      </c>
      <c r="K62" t="s">
        <v>35</v>
      </c>
      <c r="L62" t="s">
        <v>32</v>
      </c>
      <c r="M62">
        <v>58130</v>
      </c>
      <c r="N62">
        <v>2</v>
      </c>
      <c r="O62">
        <v>20</v>
      </c>
      <c r="P62">
        <v>1</v>
      </c>
      <c r="Q62">
        <v>5</v>
      </c>
      <c r="R62">
        <v>2</v>
      </c>
      <c r="S62">
        <v>0</v>
      </c>
      <c r="T62">
        <v>0</v>
      </c>
      <c r="U62">
        <v>0</v>
      </c>
      <c r="V62">
        <f>COUNTIF(tbl_General[EmployeeID],tbl_General[[#This Row],[EmployeeID]])</f>
        <v>1</v>
      </c>
    </row>
    <row r="63" spans="1:22" x14ac:dyDescent="0.25">
      <c r="A63">
        <v>28</v>
      </c>
      <c r="B63" t="s">
        <v>28</v>
      </c>
      <c r="C63" t="s">
        <v>22</v>
      </c>
      <c r="D63" t="s">
        <v>30</v>
      </c>
      <c r="E63">
        <v>11</v>
      </c>
      <c r="F63">
        <v>2</v>
      </c>
      <c r="G63" t="s">
        <v>38</v>
      </c>
      <c r="H63">
        <v>1477</v>
      </c>
      <c r="I63" t="s">
        <v>34</v>
      </c>
      <c r="J63">
        <v>2</v>
      </c>
      <c r="K63" t="s">
        <v>35</v>
      </c>
      <c r="L63" t="s">
        <v>32</v>
      </c>
      <c r="M63">
        <v>58130</v>
      </c>
      <c r="N63">
        <v>2</v>
      </c>
      <c r="O63">
        <v>20</v>
      </c>
      <c r="P63">
        <v>1</v>
      </c>
      <c r="Q63">
        <v>5</v>
      </c>
      <c r="R63">
        <v>2</v>
      </c>
      <c r="S63">
        <v>0</v>
      </c>
      <c r="T63">
        <v>0</v>
      </c>
      <c r="U63">
        <v>0</v>
      </c>
      <c r="V63">
        <f>COUNTIF(tbl_General[EmployeeID],tbl_General[[#This Row],[EmployeeID]])</f>
        <v>1</v>
      </c>
    </row>
    <row r="64" spans="1:22" x14ac:dyDescent="0.25">
      <c r="A64">
        <v>28</v>
      </c>
      <c r="B64" t="s">
        <v>28</v>
      </c>
      <c r="C64" t="s">
        <v>22</v>
      </c>
      <c r="D64" t="s">
        <v>30</v>
      </c>
      <c r="E64">
        <v>11</v>
      </c>
      <c r="F64">
        <v>2</v>
      </c>
      <c r="G64" t="s">
        <v>38</v>
      </c>
      <c r="H64">
        <v>2947</v>
      </c>
      <c r="I64" t="s">
        <v>34</v>
      </c>
      <c r="J64">
        <v>2</v>
      </c>
      <c r="K64" t="s">
        <v>35</v>
      </c>
      <c r="L64" t="s">
        <v>32</v>
      </c>
      <c r="M64">
        <v>58130</v>
      </c>
      <c r="N64">
        <v>2</v>
      </c>
      <c r="O64">
        <v>20</v>
      </c>
      <c r="P64">
        <v>1</v>
      </c>
      <c r="Q64">
        <v>5</v>
      </c>
      <c r="R64">
        <v>2</v>
      </c>
      <c r="S64">
        <v>0</v>
      </c>
      <c r="T64">
        <v>0</v>
      </c>
      <c r="U64">
        <v>0</v>
      </c>
      <c r="V64">
        <f>COUNTIF(tbl_General[EmployeeID],tbl_General[[#This Row],[EmployeeID]])</f>
        <v>1</v>
      </c>
    </row>
    <row r="65" spans="1:22" x14ac:dyDescent="0.25">
      <c r="A65">
        <v>47</v>
      </c>
      <c r="B65" t="s">
        <v>21</v>
      </c>
      <c r="C65" t="s">
        <v>29</v>
      </c>
      <c r="D65" t="s">
        <v>23</v>
      </c>
      <c r="E65">
        <v>1</v>
      </c>
      <c r="F65">
        <v>3</v>
      </c>
      <c r="G65" t="s">
        <v>38</v>
      </c>
      <c r="H65">
        <v>90</v>
      </c>
      <c r="I65" t="s">
        <v>25</v>
      </c>
      <c r="J65">
        <v>2</v>
      </c>
      <c r="K65" t="s">
        <v>40</v>
      </c>
      <c r="L65" t="s">
        <v>32</v>
      </c>
      <c r="M65">
        <v>68340</v>
      </c>
      <c r="N65">
        <v>3</v>
      </c>
      <c r="O65">
        <v>16</v>
      </c>
      <c r="P65">
        <v>1</v>
      </c>
      <c r="Q65">
        <v>5</v>
      </c>
      <c r="R65">
        <v>2</v>
      </c>
      <c r="S65">
        <v>0</v>
      </c>
      <c r="T65">
        <v>0</v>
      </c>
      <c r="U65">
        <v>0</v>
      </c>
      <c r="V65">
        <f>COUNTIF(tbl_General[EmployeeID],tbl_General[[#This Row],[EmployeeID]])</f>
        <v>1</v>
      </c>
    </row>
    <row r="66" spans="1:22" x14ac:dyDescent="0.25">
      <c r="A66">
        <v>47</v>
      </c>
      <c r="B66" t="s">
        <v>21</v>
      </c>
      <c r="C66" t="s">
        <v>29</v>
      </c>
      <c r="D66" t="s">
        <v>23</v>
      </c>
      <c r="E66">
        <v>1</v>
      </c>
      <c r="F66">
        <v>3</v>
      </c>
      <c r="G66" t="s">
        <v>38</v>
      </c>
      <c r="H66">
        <v>1560</v>
      </c>
      <c r="I66" t="s">
        <v>25</v>
      </c>
      <c r="J66">
        <v>2</v>
      </c>
      <c r="K66" t="s">
        <v>40</v>
      </c>
      <c r="L66" t="s">
        <v>32</v>
      </c>
      <c r="M66">
        <v>68340</v>
      </c>
      <c r="N66">
        <v>3</v>
      </c>
      <c r="O66">
        <v>16</v>
      </c>
      <c r="P66">
        <v>1</v>
      </c>
      <c r="Q66">
        <v>5</v>
      </c>
      <c r="R66">
        <v>2</v>
      </c>
      <c r="S66">
        <v>0</v>
      </c>
      <c r="T66">
        <v>0</v>
      </c>
      <c r="U66">
        <v>0</v>
      </c>
      <c r="V66">
        <f>COUNTIF(tbl_General[EmployeeID],tbl_General[[#This Row],[EmployeeID]])</f>
        <v>1</v>
      </c>
    </row>
    <row r="67" spans="1:22" x14ac:dyDescent="0.25">
      <c r="A67">
        <v>47</v>
      </c>
      <c r="B67" t="s">
        <v>21</v>
      </c>
      <c r="C67" t="s">
        <v>29</v>
      </c>
      <c r="D67" t="s">
        <v>23</v>
      </c>
      <c r="E67">
        <v>1</v>
      </c>
      <c r="F67">
        <v>3</v>
      </c>
      <c r="G67" t="s">
        <v>38</v>
      </c>
      <c r="H67">
        <v>3030</v>
      </c>
      <c r="I67" t="s">
        <v>25</v>
      </c>
      <c r="J67">
        <v>2</v>
      </c>
      <c r="K67" t="s">
        <v>40</v>
      </c>
      <c r="L67" t="s">
        <v>32</v>
      </c>
      <c r="M67">
        <v>68340</v>
      </c>
      <c r="N67">
        <v>3</v>
      </c>
      <c r="O67">
        <v>16</v>
      </c>
      <c r="P67">
        <v>1</v>
      </c>
      <c r="Q67">
        <v>5</v>
      </c>
      <c r="R67">
        <v>2</v>
      </c>
      <c r="S67">
        <v>0</v>
      </c>
      <c r="T67">
        <v>0</v>
      </c>
      <c r="U67">
        <v>0</v>
      </c>
      <c r="V67">
        <f>COUNTIF(tbl_General[EmployeeID],tbl_General[[#This Row],[EmployeeID]])</f>
        <v>1</v>
      </c>
    </row>
    <row r="68" spans="1:22" x14ac:dyDescent="0.25">
      <c r="A68">
        <v>50</v>
      </c>
      <c r="B68" t="s">
        <v>28</v>
      </c>
      <c r="C68" t="s">
        <v>29</v>
      </c>
      <c r="D68" t="s">
        <v>30</v>
      </c>
      <c r="E68">
        <v>1</v>
      </c>
      <c r="F68">
        <v>4</v>
      </c>
      <c r="G68" t="s">
        <v>38</v>
      </c>
      <c r="H68">
        <v>544</v>
      </c>
      <c r="I68" t="s">
        <v>34</v>
      </c>
      <c r="J68">
        <v>2</v>
      </c>
      <c r="K68" t="s">
        <v>31</v>
      </c>
      <c r="L68" t="s">
        <v>32</v>
      </c>
      <c r="M68">
        <v>159920</v>
      </c>
      <c r="N68">
        <v>3</v>
      </c>
      <c r="O68">
        <v>14</v>
      </c>
      <c r="P68">
        <v>0</v>
      </c>
      <c r="Q68">
        <v>5</v>
      </c>
      <c r="R68">
        <v>3</v>
      </c>
      <c r="S68">
        <v>0</v>
      </c>
      <c r="T68">
        <v>0</v>
      </c>
      <c r="U68">
        <v>0</v>
      </c>
      <c r="V68">
        <f>COUNTIF(tbl_General[EmployeeID],tbl_General[[#This Row],[EmployeeID]])</f>
        <v>1</v>
      </c>
    </row>
    <row r="69" spans="1:22" x14ac:dyDescent="0.25">
      <c r="A69">
        <v>50</v>
      </c>
      <c r="B69" t="s">
        <v>28</v>
      </c>
      <c r="C69" t="s">
        <v>29</v>
      </c>
      <c r="D69" t="s">
        <v>30</v>
      </c>
      <c r="E69">
        <v>1</v>
      </c>
      <c r="F69">
        <v>4</v>
      </c>
      <c r="G69" t="s">
        <v>38</v>
      </c>
      <c r="H69">
        <v>2014</v>
      </c>
      <c r="I69" t="s">
        <v>34</v>
      </c>
      <c r="J69">
        <v>2</v>
      </c>
      <c r="K69" t="s">
        <v>31</v>
      </c>
      <c r="L69" t="s">
        <v>32</v>
      </c>
      <c r="M69">
        <v>159920</v>
      </c>
      <c r="N69">
        <v>3</v>
      </c>
      <c r="O69">
        <v>14</v>
      </c>
      <c r="P69">
        <v>0</v>
      </c>
      <c r="Q69">
        <v>5</v>
      </c>
      <c r="R69">
        <v>3</v>
      </c>
      <c r="S69">
        <v>0</v>
      </c>
      <c r="T69">
        <v>0</v>
      </c>
      <c r="U69">
        <v>0</v>
      </c>
      <c r="V69">
        <f>COUNTIF(tbl_General[EmployeeID],tbl_General[[#This Row],[EmployeeID]])</f>
        <v>1</v>
      </c>
    </row>
    <row r="70" spans="1:22" x14ac:dyDescent="0.25">
      <c r="A70">
        <v>50</v>
      </c>
      <c r="B70" t="s">
        <v>28</v>
      </c>
      <c r="C70" t="s">
        <v>29</v>
      </c>
      <c r="D70" t="s">
        <v>30</v>
      </c>
      <c r="E70">
        <v>1</v>
      </c>
      <c r="F70">
        <v>4</v>
      </c>
      <c r="G70" t="s">
        <v>38</v>
      </c>
      <c r="H70">
        <v>3484</v>
      </c>
      <c r="I70" t="s">
        <v>34</v>
      </c>
      <c r="J70">
        <v>2</v>
      </c>
      <c r="K70" t="s">
        <v>31</v>
      </c>
      <c r="L70" t="s">
        <v>32</v>
      </c>
      <c r="M70">
        <v>159920</v>
      </c>
      <c r="N70">
        <v>3</v>
      </c>
      <c r="O70">
        <v>14</v>
      </c>
      <c r="P70">
        <v>0</v>
      </c>
      <c r="Q70">
        <v>5</v>
      </c>
      <c r="R70">
        <v>3</v>
      </c>
      <c r="S70">
        <v>0</v>
      </c>
      <c r="T70">
        <v>0</v>
      </c>
      <c r="U70">
        <v>0</v>
      </c>
      <c r="V70">
        <f>COUNTIF(tbl_General[EmployeeID],tbl_General[[#This Row],[EmployeeID]])</f>
        <v>1</v>
      </c>
    </row>
    <row r="71" spans="1:22" x14ac:dyDescent="0.25">
      <c r="A71">
        <v>34</v>
      </c>
      <c r="B71" t="s">
        <v>21</v>
      </c>
      <c r="C71" t="s">
        <v>36</v>
      </c>
      <c r="D71" t="s">
        <v>23</v>
      </c>
      <c r="E71">
        <v>1</v>
      </c>
      <c r="F71">
        <v>1</v>
      </c>
      <c r="G71" t="s">
        <v>45</v>
      </c>
      <c r="H71">
        <v>546</v>
      </c>
      <c r="I71" t="s">
        <v>25</v>
      </c>
      <c r="J71">
        <v>2</v>
      </c>
      <c r="K71" t="s">
        <v>39</v>
      </c>
      <c r="L71" t="s">
        <v>27</v>
      </c>
      <c r="M71">
        <v>26960</v>
      </c>
      <c r="N71">
        <v>3</v>
      </c>
      <c r="O71">
        <v>23</v>
      </c>
      <c r="P71">
        <v>0</v>
      </c>
      <c r="Q71">
        <v>6</v>
      </c>
      <c r="R71">
        <v>3</v>
      </c>
      <c r="S71">
        <v>0</v>
      </c>
      <c r="T71">
        <v>0</v>
      </c>
      <c r="U71">
        <v>0</v>
      </c>
      <c r="V71">
        <f>COUNTIF(tbl_General[EmployeeID],tbl_General[[#This Row],[EmployeeID]])</f>
        <v>1</v>
      </c>
    </row>
    <row r="72" spans="1:22" x14ac:dyDescent="0.25">
      <c r="A72">
        <v>34</v>
      </c>
      <c r="B72" t="s">
        <v>21</v>
      </c>
      <c r="C72" t="s">
        <v>36</v>
      </c>
      <c r="D72" t="s">
        <v>23</v>
      </c>
      <c r="E72">
        <v>1</v>
      </c>
      <c r="F72">
        <v>1</v>
      </c>
      <c r="G72" t="s">
        <v>45</v>
      </c>
      <c r="H72">
        <v>2016</v>
      </c>
      <c r="I72" t="s">
        <v>25</v>
      </c>
      <c r="J72">
        <v>2</v>
      </c>
      <c r="K72" t="s">
        <v>39</v>
      </c>
      <c r="L72" t="s">
        <v>27</v>
      </c>
      <c r="M72">
        <v>26960</v>
      </c>
      <c r="N72">
        <v>3</v>
      </c>
      <c r="O72">
        <v>23</v>
      </c>
      <c r="P72">
        <v>0</v>
      </c>
      <c r="Q72">
        <v>6</v>
      </c>
      <c r="R72">
        <v>3</v>
      </c>
      <c r="S72">
        <v>0</v>
      </c>
      <c r="T72">
        <v>0</v>
      </c>
      <c r="U72">
        <v>0</v>
      </c>
      <c r="V72">
        <f>COUNTIF(tbl_General[EmployeeID],tbl_General[[#This Row],[EmployeeID]])</f>
        <v>1</v>
      </c>
    </row>
    <row r="73" spans="1:22" x14ac:dyDescent="0.25">
      <c r="A73">
        <v>34</v>
      </c>
      <c r="B73" t="s">
        <v>21</v>
      </c>
      <c r="C73" t="s">
        <v>36</v>
      </c>
      <c r="D73" t="s">
        <v>23</v>
      </c>
      <c r="E73">
        <v>1</v>
      </c>
      <c r="F73">
        <v>1</v>
      </c>
      <c r="G73" t="s">
        <v>45</v>
      </c>
      <c r="H73">
        <v>3486</v>
      </c>
      <c r="I73" t="s">
        <v>25</v>
      </c>
      <c r="J73">
        <v>2</v>
      </c>
      <c r="K73" t="s">
        <v>39</v>
      </c>
      <c r="L73" t="s">
        <v>27</v>
      </c>
      <c r="M73">
        <v>26960</v>
      </c>
      <c r="N73">
        <v>3</v>
      </c>
      <c r="O73">
        <v>23</v>
      </c>
      <c r="P73">
        <v>0</v>
      </c>
      <c r="Q73">
        <v>6</v>
      </c>
      <c r="R73">
        <v>3</v>
      </c>
      <c r="S73">
        <v>0</v>
      </c>
      <c r="T73">
        <v>0</v>
      </c>
      <c r="U73">
        <v>0</v>
      </c>
      <c r="V73">
        <f>COUNTIF(tbl_General[EmployeeID],tbl_General[[#This Row],[EmployeeID]])</f>
        <v>1</v>
      </c>
    </row>
    <row r="74" spans="1:22" x14ac:dyDescent="0.25">
      <c r="A74">
        <v>44</v>
      </c>
      <c r="B74" t="s">
        <v>21</v>
      </c>
      <c r="C74" t="s">
        <v>36</v>
      </c>
      <c r="D74" t="s">
        <v>30</v>
      </c>
      <c r="E74">
        <v>20</v>
      </c>
      <c r="F74">
        <v>3</v>
      </c>
      <c r="G74" t="s">
        <v>24</v>
      </c>
      <c r="H74">
        <v>605</v>
      </c>
      <c r="I74" t="s">
        <v>34</v>
      </c>
      <c r="J74">
        <v>1</v>
      </c>
      <c r="K74" t="s">
        <v>43</v>
      </c>
      <c r="L74" t="s">
        <v>32</v>
      </c>
      <c r="M74">
        <v>45560</v>
      </c>
      <c r="N74">
        <v>2</v>
      </c>
      <c r="O74">
        <v>13</v>
      </c>
      <c r="P74">
        <v>0</v>
      </c>
      <c r="Q74">
        <v>6</v>
      </c>
      <c r="R74">
        <v>4</v>
      </c>
      <c r="S74">
        <v>0</v>
      </c>
      <c r="T74">
        <v>0</v>
      </c>
      <c r="U74">
        <v>0</v>
      </c>
      <c r="V74">
        <f>COUNTIF(tbl_General[EmployeeID],tbl_General[[#This Row],[EmployeeID]])</f>
        <v>1</v>
      </c>
    </row>
    <row r="75" spans="1:22" x14ac:dyDescent="0.25">
      <c r="A75">
        <v>44</v>
      </c>
      <c r="B75" t="s">
        <v>21</v>
      </c>
      <c r="C75" t="s">
        <v>36</v>
      </c>
      <c r="D75" t="s">
        <v>30</v>
      </c>
      <c r="E75">
        <v>20</v>
      </c>
      <c r="F75">
        <v>3</v>
      </c>
      <c r="G75" t="s">
        <v>24</v>
      </c>
      <c r="H75">
        <v>2075</v>
      </c>
      <c r="I75" t="s">
        <v>34</v>
      </c>
      <c r="J75">
        <v>1</v>
      </c>
      <c r="K75" t="s">
        <v>43</v>
      </c>
      <c r="L75" t="s">
        <v>32</v>
      </c>
      <c r="M75">
        <v>45560</v>
      </c>
      <c r="N75">
        <v>2</v>
      </c>
      <c r="O75">
        <v>13</v>
      </c>
      <c r="P75">
        <v>0</v>
      </c>
      <c r="Q75">
        <v>6</v>
      </c>
      <c r="R75">
        <v>4</v>
      </c>
      <c r="S75">
        <v>0</v>
      </c>
      <c r="T75">
        <v>0</v>
      </c>
      <c r="U75">
        <v>0</v>
      </c>
      <c r="V75">
        <f>COUNTIF(tbl_General[EmployeeID],tbl_General[[#This Row],[EmployeeID]])</f>
        <v>1</v>
      </c>
    </row>
    <row r="76" spans="1:22" x14ac:dyDescent="0.25">
      <c r="A76">
        <v>44</v>
      </c>
      <c r="B76" t="s">
        <v>21</v>
      </c>
      <c r="C76" t="s">
        <v>36</v>
      </c>
      <c r="D76" t="s">
        <v>30</v>
      </c>
      <c r="E76">
        <v>20</v>
      </c>
      <c r="F76">
        <v>3</v>
      </c>
      <c r="G76" t="s">
        <v>24</v>
      </c>
      <c r="H76">
        <v>3545</v>
      </c>
      <c r="I76" t="s">
        <v>34</v>
      </c>
      <c r="J76">
        <v>1</v>
      </c>
      <c r="K76" t="s">
        <v>43</v>
      </c>
      <c r="L76" t="s">
        <v>32</v>
      </c>
      <c r="M76">
        <v>45560</v>
      </c>
      <c r="N76">
        <v>2</v>
      </c>
      <c r="O76">
        <v>13</v>
      </c>
      <c r="P76">
        <v>0</v>
      </c>
      <c r="Q76">
        <v>6</v>
      </c>
      <c r="R76">
        <v>4</v>
      </c>
      <c r="S76">
        <v>0</v>
      </c>
      <c r="T76">
        <v>0</v>
      </c>
      <c r="U76">
        <v>0</v>
      </c>
      <c r="V76">
        <f>COUNTIF(tbl_General[EmployeeID],tbl_General[[#This Row],[EmployeeID]])</f>
        <v>1</v>
      </c>
    </row>
    <row r="77" spans="1:22" x14ac:dyDescent="0.25">
      <c r="A77">
        <v>56</v>
      </c>
      <c r="B77" t="s">
        <v>21</v>
      </c>
      <c r="C77" t="s">
        <v>22</v>
      </c>
      <c r="D77" t="s">
        <v>30</v>
      </c>
      <c r="E77">
        <v>4</v>
      </c>
      <c r="F77">
        <v>3</v>
      </c>
      <c r="G77" t="s">
        <v>46</v>
      </c>
      <c r="H77">
        <v>1114</v>
      </c>
      <c r="I77" t="s">
        <v>25</v>
      </c>
      <c r="J77">
        <v>2</v>
      </c>
      <c r="K77" t="s">
        <v>35</v>
      </c>
      <c r="L77" t="s">
        <v>27</v>
      </c>
      <c r="M77">
        <v>198470</v>
      </c>
      <c r="N77">
        <v>4</v>
      </c>
      <c r="O77">
        <v>14</v>
      </c>
      <c r="P77">
        <v>0</v>
      </c>
      <c r="Q77">
        <v>6</v>
      </c>
      <c r="R77">
        <v>6</v>
      </c>
      <c r="S77">
        <v>0</v>
      </c>
      <c r="T77">
        <v>0</v>
      </c>
      <c r="U77">
        <v>0</v>
      </c>
      <c r="V77">
        <f>COUNTIF(tbl_General[EmployeeID],tbl_General[[#This Row],[EmployeeID]])</f>
        <v>1</v>
      </c>
    </row>
    <row r="78" spans="1:22" x14ac:dyDescent="0.25">
      <c r="A78">
        <v>56</v>
      </c>
      <c r="B78" t="s">
        <v>21</v>
      </c>
      <c r="C78" t="s">
        <v>22</v>
      </c>
      <c r="D78" t="s">
        <v>30</v>
      </c>
      <c r="E78">
        <v>4</v>
      </c>
      <c r="F78">
        <v>3</v>
      </c>
      <c r="G78" t="s">
        <v>46</v>
      </c>
      <c r="H78">
        <v>2584</v>
      </c>
      <c r="I78" t="s">
        <v>25</v>
      </c>
      <c r="J78">
        <v>2</v>
      </c>
      <c r="K78" t="s">
        <v>35</v>
      </c>
      <c r="L78" t="s">
        <v>27</v>
      </c>
      <c r="M78">
        <v>198470</v>
      </c>
      <c r="N78">
        <v>4</v>
      </c>
      <c r="O78">
        <v>14</v>
      </c>
      <c r="P78">
        <v>0</v>
      </c>
      <c r="Q78">
        <v>6</v>
      </c>
      <c r="R78">
        <v>6</v>
      </c>
      <c r="S78">
        <v>0</v>
      </c>
      <c r="T78">
        <v>0</v>
      </c>
      <c r="U78">
        <v>0</v>
      </c>
      <c r="V78">
        <f>COUNTIF(tbl_General[EmployeeID],tbl_General[[#This Row],[EmployeeID]])</f>
        <v>1</v>
      </c>
    </row>
    <row r="79" spans="1:22" x14ac:dyDescent="0.25">
      <c r="A79">
        <v>56</v>
      </c>
      <c r="B79" t="s">
        <v>21</v>
      </c>
      <c r="C79" t="s">
        <v>22</v>
      </c>
      <c r="D79" t="s">
        <v>30</v>
      </c>
      <c r="E79">
        <v>4</v>
      </c>
      <c r="F79">
        <v>3</v>
      </c>
      <c r="G79" t="s">
        <v>46</v>
      </c>
      <c r="H79">
        <v>4054</v>
      </c>
      <c r="I79" t="s">
        <v>25</v>
      </c>
      <c r="J79">
        <v>2</v>
      </c>
      <c r="K79" t="s">
        <v>35</v>
      </c>
      <c r="L79" t="s">
        <v>27</v>
      </c>
      <c r="M79">
        <v>198470</v>
      </c>
      <c r="N79">
        <v>4</v>
      </c>
      <c r="O79">
        <v>14</v>
      </c>
      <c r="P79">
        <v>0</v>
      </c>
      <c r="Q79">
        <v>6</v>
      </c>
      <c r="R79">
        <v>6</v>
      </c>
      <c r="S79">
        <v>0</v>
      </c>
      <c r="T79">
        <v>0</v>
      </c>
      <c r="U79">
        <v>0</v>
      </c>
      <c r="V79">
        <f>COUNTIF(tbl_General[EmployeeID],tbl_General[[#This Row],[EmployeeID]])</f>
        <v>1</v>
      </c>
    </row>
    <row r="80" spans="1:22" x14ac:dyDescent="0.25">
      <c r="A80">
        <v>37</v>
      </c>
      <c r="B80" t="s">
        <v>28</v>
      </c>
      <c r="C80" t="s">
        <v>22</v>
      </c>
      <c r="D80" t="s">
        <v>30</v>
      </c>
      <c r="E80">
        <v>2</v>
      </c>
      <c r="F80">
        <v>3</v>
      </c>
      <c r="G80" t="s">
        <v>24</v>
      </c>
      <c r="H80">
        <v>1215</v>
      </c>
      <c r="I80" t="s">
        <v>34</v>
      </c>
      <c r="J80">
        <v>1</v>
      </c>
      <c r="K80" t="s">
        <v>35</v>
      </c>
      <c r="L80" t="s">
        <v>32</v>
      </c>
      <c r="M80">
        <v>56470</v>
      </c>
      <c r="N80">
        <v>6</v>
      </c>
      <c r="O80">
        <v>19</v>
      </c>
      <c r="P80">
        <v>0</v>
      </c>
      <c r="Q80">
        <v>7</v>
      </c>
      <c r="R80">
        <v>2</v>
      </c>
      <c r="S80">
        <v>0</v>
      </c>
      <c r="T80">
        <v>0</v>
      </c>
      <c r="U80">
        <v>0</v>
      </c>
      <c r="V80">
        <f>COUNTIF(tbl_General[EmployeeID],tbl_General[[#This Row],[EmployeeID]])</f>
        <v>1</v>
      </c>
    </row>
    <row r="81" spans="1:22" x14ac:dyDescent="0.25">
      <c r="A81">
        <v>37</v>
      </c>
      <c r="B81" t="s">
        <v>28</v>
      </c>
      <c r="C81" t="s">
        <v>22</v>
      </c>
      <c r="D81" t="s">
        <v>30</v>
      </c>
      <c r="E81">
        <v>2</v>
      </c>
      <c r="F81">
        <v>3</v>
      </c>
      <c r="G81" t="s">
        <v>24</v>
      </c>
      <c r="H81">
        <v>2685</v>
      </c>
      <c r="I81" t="s">
        <v>34</v>
      </c>
      <c r="J81">
        <v>1</v>
      </c>
      <c r="K81" t="s">
        <v>35</v>
      </c>
      <c r="L81" t="s">
        <v>32</v>
      </c>
      <c r="M81">
        <v>56470</v>
      </c>
      <c r="N81">
        <v>6</v>
      </c>
      <c r="O81">
        <v>19</v>
      </c>
      <c r="P81">
        <v>0</v>
      </c>
      <c r="Q81">
        <v>7</v>
      </c>
      <c r="R81">
        <v>2</v>
      </c>
      <c r="S81">
        <v>0</v>
      </c>
      <c r="T81">
        <v>0</v>
      </c>
      <c r="U81">
        <v>0</v>
      </c>
      <c r="V81">
        <f>COUNTIF(tbl_General[EmployeeID],tbl_General[[#This Row],[EmployeeID]])</f>
        <v>1</v>
      </c>
    </row>
    <row r="82" spans="1:22" x14ac:dyDescent="0.25">
      <c r="A82">
        <v>37</v>
      </c>
      <c r="B82" t="s">
        <v>28</v>
      </c>
      <c r="C82" t="s">
        <v>22</v>
      </c>
      <c r="D82" t="s">
        <v>30</v>
      </c>
      <c r="E82">
        <v>2</v>
      </c>
      <c r="F82">
        <v>3</v>
      </c>
      <c r="G82" t="s">
        <v>24</v>
      </c>
      <c r="H82">
        <v>4155</v>
      </c>
      <c r="I82" t="s">
        <v>34</v>
      </c>
      <c r="J82">
        <v>1</v>
      </c>
      <c r="K82" t="s">
        <v>35</v>
      </c>
      <c r="L82" t="s">
        <v>32</v>
      </c>
      <c r="M82">
        <v>56470</v>
      </c>
      <c r="N82">
        <v>6</v>
      </c>
      <c r="O82">
        <v>19</v>
      </c>
      <c r="P82">
        <v>0</v>
      </c>
      <c r="Q82">
        <v>7</v>
      </c>
      <c r="R82">
        <v>2</v>
      </c>
      <c r="S82">
        <v>0</v>
      </c>
      <c r="T82">
        <v>0</v>
      </c>
      <c r="U82">
        <v>0</v>
      </c>
      <c r="V82">
        <f>COUNTIF(tbl_General[EmployeeID],tbl_General[[#This Row],[EmployeeID]])</f>
        <v>1</v>
      </c>
    </row>
    <row r="83" spans="1:22" x14ac:dyDescent="0.25">
      <c r="A83">
        <v>34</v>
      </c>
      <c r="B83" t="s">
        <v>21</v>
      </c>
      <c r="C83" t="s">
        <v>22</v>
      </c>
      <c r="D83" t="s">
        <v>30</v>
      </c>
      <c r="E83">
        <v>20</v>
      </c>
      <c r="F83">
        <v>3</v>
      </c>
      <c r="G83" t="s">
        <v>38</v>
      </c>
      <c r="H83">
        <v>303</v>
      </c>
      <c r="I83" t="s">
        <v>25</v>
      </c>
      <c r="J83">
        <v>3</v>
      </c>
      <c r="K83" t="s">
        <v>40</v>
      </c>
      <c r="L83" t="s">
        <v>41</v>
      </c>
      <c r="M83">
        <v>57440</v>
      </c>
      <c r="N83">
        <v>3</v>
      </c>
      <c r="O83">
        <v>19</v>
      </c>
      <c r="P83">
        <v>1</v>
      </c>
      <c r="Q83">
        <v>7</v>
      </c>
      <c r="R83">
        <v>4</v>
      </c>
      <c r="S83">
        <v>0</v>
      </c>
      <c r="T83">
        <v>0</v>
      </c>
      <c r="U83">
        <v>0</v>
      </c>
      <c r="V83">
        <f>COUNTIF(tbl_General[EmployeeID],tbl_General[[#This Row],[EmployeeID]])</f>
        <v>1</v>
      </c>
    </row>
    <row r="84" spans="1:22" x14ac:dyDescent="0.25">
      <c r="A84">
        <v>34</v>
      </c>
      <c r="B84" t="s">
        <v>21</v>
      </c>
      <c r="C84" t="s">
        <v>22</v>
      </c>
      <c r="D84" t="s">
        <v>30</v>
      </c>
      <c r="E84">
        <v>20</v>
      </c>
      <c r="F84">
        <v>3</v>
      </c>
      <c r="G84" t="s">
        <v>38</v>
      </c>
      <c r="H84">
        <v>1773</v>
      </c>
      <c r="I84" t="s">
        <v>25</v>
      </c>
      <c r="J84">
        <v>3</v>
      </c>
      <c r="K84" t="s">
        <v>40</v>
      </c>
      <c r="L84" t="s">
        <v>41</v>
      </c>
      <c r="M84">
        <v>57440</v>
      </c>
      <c r="N84">
        <v>3</v>
      </c>
      <c r="O84">
        <v>19</v>
      </c>
      <c r="P84">
        <v>1</v>
      </c>
      <c r="Q84">
        <v>7</v>
      </c>
      <c r="R84">
        <v>4</v>
      </c>
      <c r="S84">
        <v>0</v>
      </c>
      <c r="T84">
        <v>0</v>
      </c>
      <c r="U84">
        <v>0</v>
      </c>
      <c r="V84">
        <f>COUNTIF(tbl_General[EmployeeID],tbl_General[[#This Row],[EmployeeID]])</f>
        <v>1</v>
      </c>
    </row>
    <row r="85" spans="1:22" x14ac:dyDescent="0.25">
      <c r="A85">
        <v>34</v>
      </c>
      <c r="B85" t="s">
        <v>21</v>
      </c>
      <c r="C85" t="s">
        <v>22</v>
      </c>
      <c r="D85" t="s">
        <v>30</v>
      </c>
      <c r="E85">
        <v>20</v>
      </c>
      <c r="F85">
        <v>3</v>
      </c>
      <c r="G85" t="s">
        <v>38</v>
      </c>
      <c r="H85">
        <v>3243</v>
      </c>
      <c r="I85" t="s">
        <v>25</v>
      </c>
      <c r="J85">
        <v>3</v>
      </c>
      <c r="K85" t="s">
        <v>40</v>
      </c>
      <c r="L85" t="s">
        <v>41</v>
      </c>
      <c r="M85">
        <v>57440</v>
      </c>
      <c r="N85">
        <v>3</v>
      </c>
      <c r="O85">
        <v>19</v>
      </c>
      <c r="P85">
        <v>1</v>
      </c>
      <c r="Q85">
        <v>7</v>
      </c>
      <c r="R85">
        <v>4</v>
      </c>
      <c r="S85">
        <v>0</v>
      </c>
      <c r="T85">
        <v>0</v>
      </c>
      <c r="U85">
        <v>0</v>
      </c>
      <c r="V85">
        <f>COUNTIF(tbl_General[EmployeeID],tbl_General[[#This Row],[EmployeeID]])</f>
        <v>1</v>
      </c>
    </row>
    <row r="86" spans="1:22" x14ac:dyDescent="0.25">
      <c r="A86">
        <v>38</v>
      </c>
      <c r="B86" t="s">
        <v>21</v>
      </c>
      <c r="C86" t="s">
        <v>22</v>
      </c>
      <c r="D86" t="s">
        <v>30</v>
      </c>
      <c r="E86">
        <v>11</v>
      </c>
      <c r="F86">
        <v>2</v>
      </c>
      <c r="G86" t="s">
        <v>24</v>
      </c>
      <c r="H86">
        <v>945</v>
      </c>
      <c r="I86" t="s">
        <v>34</v>
      </c>
      <c r="J86">
        <v>1</v>
      </c>
      <c r="K86" t="s">
        <v>35</v>
      </c>
      <c r="L86" t="s">
        <v>27</v>
      </c>
      <c r="M86">
        <v>198450</v>
      </c>
      <c r="N86">
        <v>7</v>
      </c>
      <c r="O86">
        <v>11</v>
      </c>
      <c r="P86">
        <v>1</v>
      </c>
      <c r="Q86">
        <v>7</v>
      </c>
      <c r="R86">
        <v>3</v>
      </c>
      <c r="S86">
        <v>0</v>
      </c>
      <c r="T86">
        <v>0</v>
      </c>
      <c r="U86">
        <v>0</v>
      </c>
      <c r="V86">
        <f>COUNTIF(tbl_General[EmployeeID],tbl_General[[#This Row],[EmployeeID]])</f>
        <v>1</v>
      </c>
    </row>
    <row r="87" spans="1:22" x14ac:dyDescent="0.25">
      <c r="A87">
        <v>38</v>
      </c>
      <c r="B87" t="s">
        <v>21</v>
      </c>
      <c r="C87" t="s">
        <v>22</v>
      </c>
      <c r="D87" t="s">
        <v>30</v>
      </c>
      <c r="E87">
        <v>11</v>
      </c>
      <c r="F87">
        <v>2</v>
      </c>
      <c r="G87" t="s">
        <v>24</v>
      </c>
      <c r="H87">
        <v>2415</v>
      </c>
      <c r="I87" t="s">
        <v>34</v>
      </c>
      <c r="J87">
        <v>1</v>
      </c>
      <c r="K87" t="s">
        <v>35</v>
      </c>
      <c r="L87" t="s">
        <v>27</v>
      </c>
      <c r="M87">
        <v>198450</v>
      </c>
      <c r="N87">
        <v>7</v>
      </c>
      <c r="O87">
        <v>11</v>
      </c>
      <c r="P87">
        <v>1</v>
      </c>
      <c r="Q87">
        <v>7</v>
      </c>
      <c r="R87">
        <v>3</v>
      </c>
      <c r="S87">
        <v>0</v>
      </c>
      <c r="T87">
        <v>0</v>
      </c>
      <c r="U87">
        <v>0</v>
      </c>
      <c r="V87">
        <f>COUNTIF(tbl_General[EmployeeID],tbl_General[[#This Row],[EmployeeID]])</f>
        <v>1</v>
      </c>
    </row>
    <row r="88" spans="1:22" x14ac:dyDescent="0.25">
      <c r="A88">
        <v>38</v>
      </c>
      <c r="B88" t="s">
        <v>21</v>
      </c>
      <c r="C88" t="s">
        <v>22</v>
      </c>
      <c r="D88" t="s">
        <v>30</v>
      </c>
      <c r="E88">
        <v>11</v>
      </c>
      <c r="F88">
        <v>2</v>
      </c>
      <c r="G88" t="s">
        <v>24</v>
      </c>
      <c r="H88">
        <v>3885</v>
      </c>
      <c r="I88" t="s">
        <v>34</v>
      </c>
      <c r="J88">
        <v>1</v>
      </c>
      <c r="K88" t="s">
        <v>35</v>
      </c>
      <c r="L88" t="s">
        <v>27</v>
      </c>
      <c r="M88">
        <v>198450</v>
      </c>
      <c r="N88">
        <v>7</v>
      </c>
      <c r="O88">
        <v>11</v>
      </c>
      <c r="P88">
        <v>1</v>
      </c>
      <c r="Q88">
        <v>7</v>
      </c>
      <c r="R88">
        <v>3</v>
      </c>
      <c r="S88">
        <v>0</v>
      </c>
      <c r="T88">
        <v>0</v>
      </c>
      <c r="U88">
        <v>0</v>
      </c>
      <c r="V88">
        <f>COUNTIF(tbl_General[EmployeeID],tbl_General[[#This Row],[EmployeeID]])</f>
        <v>1</v>
      </c>
    </row>
    <row r="89" spans="1:22" x14ac:dyDescent="0.25">
      <c r="A89">
        <v>28</v>
      </c>
      <c r="B89" t="s">
        <v>28</v>
      </c>
      <c r="C89" t="s">
        <v>29</v>
      </c>
      <c r="D89" t="s">
        <v>23</v>
      </c>
      <c r="E89">
        <v>1</v>
      </c>
      <c r="F89">
        <v>3</v>
      </c>
      <c r="G89" t="s">
        <v>45</v>
      </c>
      <c r="H89">
        <v>811</v>
      </c>
      <c r="I89" t="s">
        <v>34</v>
      </c>
      <c r="J89">
        <v>2</v>
      </c>
      <c r="K89" t="s">
        <v>40</v>
      </c>
      <c r="L89" t="s">
        <v>32</v>
      </c>
      <c r="M89">
        <v>17060</v>
      </c>
      <c r="N89">
        <v>7</v>
      </c>
      <c r="O89">
        <v>12</v>
      </c>
      <c r="P89">
        <v>0</v>
      </c>
      <c r="Q89">
        <v>8</v>
      </c>
      <c r="R89">
        <v>3</v>
      </c>
      <c r="S89">
        <v>0</v>
      </c>
      <c r="T89">
        <v>0</v>
      </c>
      <c r="U89">
        <v>0</v>
      </c>
      <c r="V89">
        <f>COUNTIF(tbl_General[EmployeeID],tbl_General[[#This Row],[EmployeeID]])</f>
        <v>1</v>
      </c>
    </row>
    <row r="90" spans="1:22" x14ac:dyDescent="0.25">
      <c r="A90">
        <v>28</v>
      </c>
      <c r="B90" t="s">
        <v>28</v>
      </c>
      <c r="C90" t="s">
        <v>29</v>
      </c>
      <c r="D90" t="s">
        <v>23</v>
      </c>
      <c r="E90">
        <v>1</v>
      </c>
      <c r="F90">
        <v>3</v>
      </c>
      <c r="G90" t="s">
        <v>45</v>
      </c>
      <c r="H90">
        <v>2281</v>
      </c>
      <c r="I90" t="s">
        <v>34</v>
      </c>
      <c r="J90">
        <v>2</v>
      </c>
      <c r="K90" t="s">
        <v>40</v>
      </c>
      <c r="L90" t="s">
        <v>32</v>
      </c>
      <c r="M90">
        <v>17060</v>
      </c>
      <c r="N90">
        <v>7</v>
      </c>
      <c r="O90">
        <v>12</v>
      </c>
      <c r="P90">
        <v>0</v>
      </c>
      <c r="Q90">
        <v>8</v>
      </c>
      <c r="R90">
        <v>3</v>
      </c>
      <c r="S90">
        <v>0</v>
      </c>
      <c r="T90">
        <v>0</v>
      </c>
      <c r="U90">
        <v>0</v>
      </c>
      <c r="V90">
        <f>COUNTIF(tbl_General[EmployeeID],tbl_General[[#This Row],[EmployeeID]])</f>
        <v>1</v>
      </c>
    </row>
    <row r="91" spans="1:22" x14ac:dyDescent="0.25">
      <c r="A91">
        <v>28</v>
      </c>
      <c r="B91" t="s">
        <v>28</v>
      </c>
      <c r="C91" t="s">
        <v>29</v>
      </c>
      <c r="D91" t="s">
        <v>23</v>
      </c>
      <c r="E91">
        <v>1</v>
      </c>
      <c r="F91">
        <v>3</v>
      </c>
      <c r="G91" t="s">
        <v>45</v>
      </c>
      <c r="H91">
        <v>3751</v>
      </c>
      <c r="I91" t="s">
        <v>34</v>
      </c>
      <c r="J91">
        <v>2</v>
      </c>
      <c r="K91" t="s">
        <v>40</v>
      </c>
      <c r="L91" t="s">
        <v>32</v>
      </c>
      <c r="M91">
        <v>17060</v>
      </c>
      <c r="N91">
        <v>7</v>
      </c>
      <c r="O91">
        <v>12</v>
      </c>
      <c r="P91">
        <v>0</v>
      </c>
      <c r="Q91">
        <v>8</v>
      </c>
      <c r="R91">
        <v>3</v>
      </c>
      <c r="S91">
        <v>0</v>
      </c>
      <c r="T91">
        <v>0</v>
      </c>
      <c r="U91">
        <v>0</v>
      </c>
      <c r="V91">
        <f>COUNTIF(tbl_General[EmployeeID],tbl_General[[#This Row],[EmployeeID]])</f>
        <v>1</v>
      </c>
    </row>
    <row r="92" spans="1:22" x14ac:dyDescent="0.25">
      <c r="A92">
        <v>38</v>
      </c>
      <c r="B92" t="s">
        <v>21</v>
      </c>
      <c r="C92" t="s">
        <v>22</v>
      </c>
      <c r="D92" t="s">
        <v>37</v>
      </c>
      <c r="E92">
        <v>2</v>
      </c>
      <c r="F92">
        <v>4</v>
      </c>
      <c r="G92" t="s">
        <v>38</v>
      </c>
      <c r="H92">
        <v>233</v>
      </c>
      <c r="I92" t="s">
        <v>34</v>
      </c>
      <c r="J92">
        <v>1</v>
      </c>
      <c r="K92" t="s">
        <v>37</v>
      </c>
      <c r="L92" t="s">
        <v>32</v>
      </c>
      <c r="M92">
        <v>20140</v>
      </c>
      <c r="N92">
        <v>3</v>
      </c>
      <c r="O92">
        <v>17</v>
      </c>
      <c r="P92">
        <v>1</v>
      </c>
      <c r="Q92">
        <v>8</v>
      </c>
      <c r="R92">
        <v>5</v>
      </c>
      <c r="S92">
        <v>0</v>
      </c>
      <c r="T92">
        <v>0</v>
      </c>
      <c r="U92">
        <v>0</v>
      </c>
      <c r="V92">
        <f>COUNTIF(tbl_General[EmployeeID],tbl_General[[#This Row],[EmployeeID]])</f>
        <v>1</v>
      </c>
    </row>
    <row r="93" spans="1:22" x14ac:dyDescent="0.25">
      <c r="A93">
        <v>38</v>
      </c>
      <c r="B93" t="s">
        <v>21</v>
      </c>
      <c r="C93" t="s">
        <v>22</v>
      </c>
      <c r="D93" t="s">
        <v>37</v>
      </c>
      <c r="E93">
        <v>2</v>
      </c>
      <c r="F93">
        <v>4</v>
      </c>
      <c r="G93" t="s">
        <v>38</v>
      </c>
      <c r="H93">
        <v>1703</v>
      </c>
      <c r="I93" t="s">
        <v>34</v>
      </c>
      <c r="J93">
        <v>1</v>
      </c>
      <c r="K93" t="s">
        <v>37</v>
      </c>
      <c r="L93" t="s">
        <v>32</v>
      </c>
      <c r="M93">
        <v>20140</v>
      </c>
      <c r="N93">
        <v>3</v>
      </c>
      <c r="O93">
        <v>17</v>
      </c>
      <c r="P93">
        <v>1</v>
      </c>
      <c r="Q93">
        <v>8</v>
      </c>
      <c r="R93">
        <v>5</v>
      </c>
      <c r="S93">
        <v>0</v>
      </c>
      <c r="T93">
        <v>0</v>
      </c>
      <c r="U93">
        <v>0</v>
      </c>
      <c r="V93">
        <f>COUNTIF(tbl_General[EmployeeID],tbl_General[[#This Row],[EmployeeID]])</f>
        <v>1</v>
      </c>
    </row>
    <row r="94" spans="1:22" x14ac:dyDescent="0.25">
      <c r="A94">
        <v>38</v>
      </c>
      <c r="B94" t="s">
        <v>21</v>
      </c>
      <c r="C94" t="s">
        <v>22</v>
      </c>
      <c r="D94" t="s">
        <v>37</v>
      </c>
      <c r="E94">
        <v>2</v>
      </c>
      <c r="F94">
        <v>4</v>
      </c>
      <c r="G94" t="s">
        <v>38</v>
      </c>
      <c r="H94">
        <v>3173</v>
      </c>
      <c r="I94" t="s">
        <v>34</v>
      </c>
      <c r="J94">
        <v>1</v>
      </c>
      <c r="K94" t="s">
        <v>37</v>
      </c>
      <c r="L94" t="s">
        <v>32</v>
      </c>
      <c r="M94">
        <v>20140</v>
      </c>
      <c r="N94">
        <v>3</v>
      </c>
      <c r="O94">
        <v>17</v>
      </c>
      <c r="P94">
        <v>1</v>
      </c>
      <c r="Q94">
        <v>8</v>
      </c>
      <c r="R94">
        <v>5</v>
      </c>
      <c r="S94">
        <v>0</v>
      </c>
      <c r="T94">
        <v>0</v>
      </c>
      <c r="U94">
        <v>0</v>
      </c>
      <c r="V94">
        <f>COUNTIF(tbl_General[EmployeeID],tbl_General[[#This Row],[EmployeeID]])</f>
        <v>1</v>
      </c>
    </row>
    <row r="95" spans="1:22" x14ac:dyDescent="0.25">
      <c r="A95">
        <v>26</v>
      </c>
      <c r="B95" t="s">
        <v>21</v>
      </c>
      <c r="C95" t="s">
        <v>22</v>
      </c>
      <c r="D95" t="s">
        <v>30</v>
      </c>
      <c r="E95">
        <v>9</v>
      </c>
      <c r="F95">
        <v>4</v>
      </c>
      <c r="G95" t="s">
        <v>38</v>
      </c>
      <c r="H95">
        <v>203</v>
      </c>
      <c r="I95" t="s">
        <v>34</v>
      </c>
      <c r="J95">
        <v>3</v>
      </c>
      <c r="K95" t="s">
        <v>26</v>
      </c>
      <c r="L95" t="s">
        <v>41</v>
      </c>
      <c r="M95">
        <v>26930</v>
      </c>
      <c r="N95">
        <v>5</v>
      </c>
      <c r="O95">
        <v>17</v>
      </c>
      <c r="P95">
        <v>3</v>
      </c>
      <c r="Q95">
        <v>8</v>
      </c>
      <c r="R95">
        <v>3</v>
      </c>
      <c r="S95">
        <v>0</v>
      </c>
      <c r="T95">
        <v>0</v>
      </c>
      <c r="U95">
        <v>0</v>
      </c>
      <c r="V95">
        <f>COUNTIF(tbl_General[EmployeeID],tbl_General[[#This Row],[EmployeeID]])</f>
        <v>1</v>
      </c>
    </row>
    <row r="96" spans="1:22" x14ac:dyDescent="0.25">
      <c r="A96">
        <v>26</v>
      </c>
      <c r="B96" t="s">
        <v>21</v>
      </c>
      <c r="C96" t="s">
        <v>22</v>
      </c>
      <c r="D96" t="s">
        <v>30</v>
      </c>
      <c r="E96">
        <v>9</v>
      </c>
      <c r="F96">
        <v>4</v>
      </c>
      <c r="G96" t="s">
        <v>38</v>
      </c>
      <c r="H96">
        <v>1673</v>
      </c>
      <c r="I96" t="s">
        <v>34</v>
      </c>
      <c r="J96">
        <v>3</v>
      </c>
      <c r="K96" t="s">
        <v>26</v>
      </c>
      <c r="L96" t="s">
        <v>41</v>
      </c>
      <c r="M96">
        <v>26930</v>
      </c>
      <c r="N96">
        <v>5</v>
      </c>
      <c r="O96">
        <v>17</v>
      </c>
      <c r="P96">
        <v>3</v>
      </c>
      <c r="Q96">
        <v>8</v>
      </c>
      <c r="R96">
        <v>3</v>
      </c>
      <c r="S96">
        <v>0</v>
      </c>
      <c r="T96">
        <v>0</v>
      </c>
      <c r="U96">
        <v>0</v>
      </c>
      <c r="V96">
        <f>COUNTIF(tbl_General[EmployeeID],tbl_General[[#This Row],[EmployeeID]])</f>
        <v>1</v>
      </c>
    </row>
    <row r="97" spans="1:22" x14ac:dyDescent="0.25">
      <c r="A97">
        <v>26</v>
      </c>
      <c r="B97" t="s">
        <v>21</v>
      </c>
      <c r="C97" t="s">
        <v>22</v>
      </c>
      <c r="D97" t="s">
        <v>30</v>
      </c>
      <c r="E97">
        <v>9</v>
      </c>
      <c r="F97">
        <v>4</v>
      </c>
      <c r="G97" t="s">
        <v>38</v>
      </c>
      <c r="H97">
        <v>3143</v>
      </c>
      <c r="I97" t="s">
        <v>34</v>
      </c>
      <c r="J97">
        <v>3</v>
      </c>
      <c r="K97" t="s">
        <v>26</v>
      </c>
      <c r="L97" t="s">
        <v>41</v>
      </c>
      <c r="M97">
        <v>26930</v>
      </c>
      <c r="N97">
        <v>5</v>
      </c>
      <c r="O97">
        <v>17</v>
      </c>
      <c r="P97">
        <v>3</v>
      </c>
      <c r="Q97">
        <v>8</v>
      </c>
      <c r="R97">
        <v>3</v>
      </c>
      <c r="S97">
        <v>0</v>
      </c>
      <c r="T97">
        <v>0</v>
      </c>
      <c r="U97">
        <v>0</v>
      </c>
      <c r="V97">
        <f>COUNTIF(tbl_General[EmployeeID],tbl_General[[#This Row],[EmployeeID]])</f>
        <v>1</v>
      </c>
    </row>
    <row r="98" spans="1:22" x14ac:dyDescent="0.25">
      <c r="A98">
        <v>42</v>
      </c>
      <c r="B98" t="s">
        <v>21</v>
      </c>
      <c r="C98" t="s">
        <v>22</v>
      </c>
      <c r="D98" t="s">
        <v>23</v>
      </c>
      <c r="E98">
        <v>2</v>
      </c>
      <c r="F98">
        <v>4</v>
      </c>
      <c r="G98" t="s">
        <v>38</v>
      </c>
      <c r="H98">
        <v>1068</v>
      </c>
      <c r="I98" t="s">
        <v>25</v>
      </c>
      <c r="J98">
        <v>2</v>
      </c>
      <c r="K98" t="s">
        <v>39</v>
      </c>
      <c r="L98" t="s">
        <v>32</v>
      </c>
      <c r="M98">
        <v>45390</v>
      </c>
      <c r="N98">
        <v>4</v>
      </c>
      <c r="O98">
        <v>17</v>
      </c>
      <c r="P98">
        <v>1</v>
      </c>
      <c r="Q98">
        <v>8</v>
      </c>
      <c r="R98">
        <v>5</v>
      </c>
      <c r="S98">
        <v>0</v>
      </c>
      <c r="T98">
        <v>0</v>
      </c>
      <c r="U98">
        <v>0</v>
      </c>
      <c r="V98">
        <f>COUNTIF(tbl_General[EmployeeID],tbl_General[[#This Row],[EmployeeID]])</f>
        <v>1</v>
      </c>
    </row>
    <row r="99" spans="1:22" x14ac:dyDescent="0.25">
      <c r="A99">
        <v>42</v>
      </c>
      <c r="B99" t="s">
        <v>21</v>
      </c>
      <c r="C99" t="s">
        <v>22</v>
      </c>
      <c r="D99" t="s">
        <v>23</v>
      </c>
      <c r="E99">
        <v>2</v>
      </c>
      <c r="F99">
        <v>4</v>
      </c>
      <c r="G99" t="s">
        <v>38</v>
      </c>
      <c r="H99">
        <v>2538</v>
      </c>
      <c r="I99" t="s">
        <v>25</v>
      </c>
      <c r="J99">
        <v>2</v>
      </c>
      <c r="K99" t="s">
        <v>39</v>
      </c>
      <c r="L99" t="s">
        <v>32</v>
      </c>
      <c r="M99">
        <v>45390</v>
      </c>
      <c r="N99">
        <v>4</v>
      </c>
      <c r="O99">
        <v>17</v>
      </c>
      <c r="P99">
        <v>1</v>
      </c>
      <c r="Q99">
        <v>8</v>
      </c>
      <c r="R99">
        <v>5</v>
      </c>
      <c r="S99">
        <v>0</v>
      </c>
      <c r="T99">
        <v>0</v>
      </c>
      <c r="U99">
        <v>0</v>
      </c>
      <c r="V99">
        <f>COUNTIF(tbl_General[EmployeeID],tbl_General[[#This Row],[EmployeeID]])</f>
        <v>1</v>
      </c>
    </row>
    <row r="100" spans="1:22" x14ac:dyDescent="0.25">
      <c r="A100">
        <v>42</v>
      </c>
      <c r="B100" t="s">
        <v>21</v>
      </c>
      <c r="C100" t="s">
        <v>22</v>
      </c>
      <c r="D100" t="s">
        <v>23</v>
      </c>
      <c r="E100">
        <v>2</v>
      </c>
      <c r="F100">
        <v>4</v>
      </c>
      <c r="G100" t="s">
        <v>38</v>
      </c>
      <c r="H100">
        <v>4008</v>
      </c>
      <c r="I100" t="s">
        <v>25</v>
      </c>
      <c r="J100">
        <v>2</v>
      </c>
      <c r="K100" t="s">
        <v>39</v>
      </c>
      <c r="L100" t="s">
        <v>32</v>
      </c>
      <c r="M100">
        <v>45390</v>
      </c>
      <c r="N100">
        <v>4</v>
      </c>
      <c r="O100">
        <v>17</v>
      </c>
      <c r="P100">
        <v>1</v>
      </c>
      <c r="Q100">
        <v>8</v>
      </c>
      <c r="R100">
        <v>5</v>
      </c>
      <c r="S100">
        <v>0</v>
      </c>
      <c r="T100">
        <v>0</v>
      </c>
      <c r="U100">
        <v>0</v>
      </c>
      <c r="V100">
        <f>COUNTIF(tbl_General[EmployeeID],tbl_General[[#This Row],[EmployeeID]])</f>
        <v>1</v>
      </c>
    </row>
    <row r="101" spans="1:22" x14ac:dyDescent="0.25">
      <c r="A101">
        <v>29</v>
      </c>
      <c r="B101" t="s">
        <v>21</v>
      </c>
      <c r="C101" t="s">
        <v>22</v>
      </c>
      <c r="D101" t="s">
        <v>30</v>
      </c>
      <c r="E101">
        <v>18</v>
      </c>
      <c r="F101">
        <v>3</v>
      </c>
      <c r="G101" t="s">
        <v>24</v>
      </c>
      <c r="H101">
        <v>8</v>
      </c>
      <c r="I101" t="s">
        <v>34</v>
      </c>
      <c r="J101">
        <v>2</v>
      </c>
      <c r="K101" t="s">
        <v>35</v>
      </c>
      <c r="L101" t="s">
        <v>27</v>
      </c>
      <c r="M101">
        <v>31430</v>
      </c>
      <c r="N101">
        <v>2</v>
      </c>
      <c r="O101">
        <v>22</v>
      </c>
      <c r="P101">
        <v>3</v>
      </c>
      <c r="Q101">
        <v>10</v>
      </c>
      <c r="R101">
        <v>2</v>
      </c>
      <c r="S101">
        <v>0</v>
      </c>
      <c r="T101">
        <v>0</v>
      </c>
      <c r="U101">
        <v>0</v>
      </c>
      <c r="V101">
        <f>COUNTIF(tbl_General[EmployeeID],tbl_General[[#This Row],[EmployeeID]])</f>
        <v>1</v>
      </c>
    </row>
    <row r="102" spans="1:22" x14ac:dyDescent="0.25">
      <c r="A102">
        <v>29</v>
      </c>
      <c r="B102" t="s">
        <v>21</v>
      </c>
      <c r="C102" t="s">
        <v>22</v>
      </c>
      <c r="D102" t="s">
        <v>30</v>
      </c>
      <c r="E102">
        <v>18</v>
      </c>
      <c r="F102">
        <v>3</v>
      </c>
      <c r="G102" t="s">
        <v>24</v>
      </c>
      <c r="H102">
        <v>1478</v>
      </c>
      <c r="I102" t="s">
        <v>34</v>
      </c>
      <c r="J102">
        <v>2</v>
      </c>
      <c r="K102" t="s">
        <v>35</v>
      </c>
      <c r="L102" t="s">
        <v>27</v>
      </c>
      <c r="M102">
        <v>31430</v>
      </c>
      <c r="N102">
        <v>2</v>
      </c>
      <c r="O102">
        <v>22</v>
      </c>
      <c r="P102">
        <v>3</v>
      </c>
      <c r="Q102">
        <v>10</v>
      </c>
      <c r="R102">
        <v>2</v>
      </c>
      <c r="S102">
        <v>0</v>
      </c>
      <c r="T102">
        <v>0</v>
      </c>
      <c r="U102">
        <v>0</v>
      </c>
      <c r="V102">
        <f>COUNTIF(tbl_General[EmployeeID],tbl_General[[#This Row],[EmployeeID]])</f>
        <v>1</v>
      </c>
    </row>
    <row r="103" spans="1:22" x14ac:dyDescent="0.25">
      <c r="A103">
        <v>29</v>
      </c>
      <c r="B103" t="s">
        <v>21</v>
      </c>
      <c r="C103" t="s">
        <v>22</v>
      </c>
      <c r="D103" t="s">
        <v>30</v>
      </c>
      <c r="E103">
        <v>18</v>
      </c>
      <c r="F103">
        <v>3</v>
      </c>
      <c r="G103" t="s">
        <v>24</v>
      </c>
      <c r="H103">
        <v>2948</v>
      </c>
      <c r="I103" t="s">
        <v>34</v>
      </c>
      <c r="J103">
        <v>2</v>
      </c>
      <c r="K103" t="s">
        <v>35</v>
      </c>
      <c r="L103" t="s">
        <v>27</v>
      </c>
      <c r="M103">
        <v>31430</v>
      </c>
      <c r="N103">
        <v>2</v>
      </c>
      <c r="O103">
        <v>22</v>
      </c>
      <c r="P103">
        <v>3</v>
      </c>
      <c r="Q103">
        <v>10</v>
      </c>
      <c r="R103">
        <v>2</v>
      </c>
      <c r="S103">
        <v>0</v>
      </c>
      <c r="T103">
        <v>0</v>
      </c>
      <c r="U103">
        <v>0</v>
      </c>
      <c r="V103">
        <f>COUNTIF(tbl_General[EmployeeID],tbl_General[[#This Row],[EmployeeID]])</f>
        <v>1</v>
      </c>
    </row>
    <row r="104" spans="1:22" x14ac:dyDescent="0.25">
      <c r="A104">
        <v>42</v>
      </c>
      <c r="B104" t="s">
        <v>21</v>
      </c>
      <c r="C104" t="s">
        <v>22</v>
      </c>
      <c r="D104" t="s">
        <v>30</v>
      </c>
      <c r="E104">
        <v>7</v>
      </c>
      <c r="F104">
        <v>4</v>
      </c>
      <c r="G104" t="s">
        <v>33</v>
      </c>
      <c r="H104">
        <v>1030</v>
      </c>
      <c r="I104" t="s">
        <v>25</v>
      </c>
      <c r="J104">
        <v>2</v>
      </c>
      <c r="K104" t="s">
        <v>40</v>
      </c>
      <c r="L104" t="s">
        <v>27</v>
      </c>
      <c r="M104">
        <v>57140</v>
      </c>
      <c r="N104">
        <v>5</v>
      </c>
      <c r="O104">
        <v>11</v>
      </c>
      <c r="P104">
        <v>0</v>
      </c>
      <c r="Q104">
        <v>10</v>
      </c>
      <c r="R104">
        <v>2</v>
      </c>
      <c r="S104">
        <v>0</v>
      </c>
      <c r="T104">
        <v>0</v>
      </c>
      <c r="U104">
        <v>0</v>
      </c>
      <c r="V104">
        <f>COUNTIF(tbl_General[EmployeeID],tbl_General[[#This Row],[EmployeeID]])</f>
        <v>1</v>
      </c>
    </row>
    <row r="105" spans="1:22" x14ac:dyDescent="0.25">
      <c r="A105">
        <v>42</v>
      </c>
      <c r="B105" t="s">
        <v>21</v>
      </c>
      <c r="C105" t="s">
        <v>22</v>
      </c>
      <c r="D105" t="s">
        <v>30</v>
      </c>
      <c r="E105">
        <v>7</v>
      </c>
      <c r="F105">
        <v>4</v>
      </c>
      <c r="G105" t="s">
        <v>33</v>
      </c>
      <c r="H105">
        <v>2500</v>
      </c>
      <c r="I105" t="s">
        <v>25</v>
      </c>
      <c r="J105">
        <v>2</v>
      </c>
      <c r="K105" t="s">
        <v>40</v>
      </c>
      <c r="L105" t="s">
        <v>27</v>
      </c>
      <c r="M105">
        <v>57140</v>
      </c>
      <c r="N105">
        <v>5</v>
      </c>
      <c r="O105">
        <v>11</v>
      </c>
      <c r="P105">
        <v>0</v>
      </c>
      <c r="Q105">
        <v>10</v>
      </c>
      <c r="R105">
        <v>2</v>
      </c>
      <c r="S105">
        <v>0</v>
      </c>
      <c r="T105">
        <v>0</v>
      </c>
      <c r="U105">
        <v>0</v>
      </c>
      <c r="V105">
        <f>COUNTIF(tbl_General[EmployeeID],tbl_General[[#This Row],[EmployeeID]])</f>
        <v>1</v>
      </c>
    </row>
    <row r="106" spans="1:22" x14ac:dyDescent="0.25">
      <c r="A106">
        <v>42</v>
      </c>
      <c r="B106" t="s">
        <v>21</v>
      </c>
      <c r="C106" t="s">
        <v>22</v>
      </c>
      <c r="D106" t="s">
        <v>30</v>
      </c>
      <c r="E106">
        <v>7</v>
      </c>
      <c r="F106">
        <v>4</v>
      </c>
      <c r="G106" t="s">
        <v>33</v>
      </c>
      <c r="H106">
        <v>3970</v>
      </c>
      <c r="I106" t="s">
        <v>25</v>
      </c>
      <c r="J106">
        <v>2</v>
      </c>
      <c r="K106" t="s">
        <v>40</v>
      </c>
      <c r="L106" t="s">
        <v>27</v>
      </c>
      <c r="M106">
        <v>57140</v>
      </c>
      <c r="N106">
        <v>5</v>
      </c>
      <c r="O106">
        <v>11</v>
      </c>
      <c r="P106">
        <v>0</v>
      </c>
      <c r="Q106">
        <v>10</v>
      </c>
      <c r="R106">
        <v>2</v>
      </c>
      <c r="S106">
        <v>0</v>
      </c>
      <c r="T106">
        <v>0</v>
      </c>
      <c r="U106">
        <v>0</v>
      </c>
      <c r="V106">
        <f>COUNTIF(tbl_General[EmployeeID],tbl_General[[#This Row],[EmployeeID]])</f>
        <v>1</v>
      </c>
    </row>
    <row r="107" spans="1:22" x14ac:dyDescent="0.25">
      <c r="A107">
        <v>32</v>
      </c>
      <c r="B107" t="s">
        <v>28</v>
      </c>
      <c r="C107" t="s">
        <v>22</v>
      </c>
      <c r="D107" t="s">
        <v>30</v>
      </c>
      <c r="E107">
        <v>26</v>
      </c>
      <c r="F107">
        <v>3</v>
      </c>
      <c r="G107" t="s">
        <v>38</v>
      </c>
      <c r="H107">
        <v>980</v>
      </c>
      <c r="I107" t="s">
        <v>25</v>
      </c>
      <c r="J107">
        <v>2</v>
      </c>
      <c r="K107" t="s">
        <v>39</v>
      </c>
      <c r="L107" t="s">
        <v>32</v>
      </c>
      <c r="M107">
        <v>88230</v>
      </c>
      <c r="N107">
        <v>6</v>
      </c>
      <c r="O107">
        <v>13</v>
      </c>
      <c r="P107">
        <v>2</v>
      </c>
      <c r="Q107">
        <v>10</v>
      </c>
      <c r="R107">
        <v>3</v>
      </c>
      <c r="S107">
        <v>0</v>
      </c>
      <c r="T107">
        <v>0</v>
      </c>
      <c r="U107">
        <v>0</v>
      </c>
      <c r="V107">
        <f>COUNTIF(tbl_General[EmployeeID],tbl_General[[#This Row],[EmployeeID]])</f>
        <v>1</v>
      </c>
    </row>
    <row r="108" spans="1:22" x14ac:dyDescent="0.25">
      <c r="A108">
        <v>32</v>
      </c>
      <c r="B108" t="s">
        <v>28</v>
      </c>
      <c r="C108" t="s">
        <v>22</v>
      </c>
      <c r="D108" t="s">
        <v>30</v>
      </c>
      <c r="E108">
        <v>26</v>
      </c>
      <c r="F108">
        <v>3</v>
      </c>
      <c r="G108" t="s">
        <v>38</v>
      </c>
      <c r="H108">
        <v>2450</v>
      </c>
      <c r="I108" t="s">
        <v>25</v>
      </c>
      <c r="J108">
        <v>2</v>
      </c>
      <c r="K108" t="s">
        <v>39</v>
      </c>
      <c r="L108" t="s">
        <v>32</v>
      </c>
      <c r="M108">
        <v>88230</v>
      </c>
      <c r="N108">
        <v>6</v>
      </c>
      <c r="O108">
        <v>13</v>
      </c>
      <c r="P108">
        <v>2</v>
      </c>
      <c r="Q108">
        <v>10</v>
      </c>
      <c r="R108">
        <v>3</v>
      </c>
      <c r="S108">
        <v>0</v>
      </c>
      <c r="T108">
        <v>0</v>
      </c>
      <c r="U108">
        <v>0</v>
      </c>
      <c r="V108">
        <f>COUNTIF(tbl_General[EmployeeID],tbl_General[[#This Row],[EmployeeID]])</f>
        <v>1</v>
      </c>
    </row>
    <row r="109" spans="1:22" x14ac:dyDescent="0.25">
      <c r="A109">
        <v>32</v>
      </c>
      <c r="B109" t="s">
        <v>28</v>
      </c>
      <c r="C109" t="s">
        <v>22</v>
      </c>
      <c r="D109" t="s">
        <v>30</v>
      </c>
      <c r="E109">
        <v>26</v>
      </c>
      <c r="F109">
        <v>3</v>
      </c>
      <c r="G109" t="s">
        <v>38</v>
      </c>
      <c r="H109">
        <v>3920</v>
      </c>
      <c r="I109" t="s">
        <v>25</v>
      </c>
      <c r="J109">
        <v>2</v>
      </c>
      <c r="K109" t="s">
        <v>39</v>
      </c>
      <c r="L109" t="s">
        <v>32</v>
      </c>
      <c r="M109">
        <v>88230</v>
      </c>
      <c r="N109">
        <v>6</v>
      </c>
      <c r="O109">
        <v>13</v>
      </c>
      <c r="P109">
        <v>2</v>
      </c>
      <c r="Q109">
        <v>10</v>
      </c>
      <c r="R109">
        <v>3</v>
      </c>
      <c r="S109">
        <v>0</v>
      </c>
      <c r="T109">
        <v>0</v>
      </c>
      <c r="U109">
        <v>0</v>
      </c>
      <c r="V109">
        <f>COUNTIF(tbl_General[EmployeeID],tbl_General[[#This Row],[EmployeeID]])</f>
        <v>1</v>
      </c>
    </row>
    <row r="110" spans="1:22" x14ac:dyDescent="0.25">
      <c r="A110">
        <v>33</v>
      </c>
      <c r="B110" t="s">
        <v>28</v>
      </c>
      <c r="C110" t="s">
        <v>22</v>
      </c>
      <c r="D110" t="s">
        <v>30</v>
      </c>
      <c r="E110">
        <v>10</v>
      </c>
      <c r="F110">
        <v>3</v>
      </c>
      <c r="G110" t="s">
        <v>24</v>
      </c>
      <c r="H110">
        <v>998</v>
      </c>
      <c r="I110" t="s">
        <v>34</v>
      </c>
      <c r="J110">
        <v>1</v>
      </c>
      <c r="K110" t="s">
        <v>35</v>
      </c>
      <c r="L110" t="s">
        <v>32</v>
      </c>
      <c r="M110">
        <v>43020</v>
      </c>
      <c r="N110">
        <v>2</v>
      </c>
      <c r="O110">
        <v>13</v>
      </c>
      <c r="P110">
        <v>0</v>
      </c>
      <c r="Q110">
        <v>11</v>
      </c>
      <c r="R110">
        <v>3</v>
      </c>
      <c r="S110">
        <v>0</v>
      </c>
      <c r="T110">
        <v>0</v>
      </c>
      <c r="U110">
        <v>0</v>
      </c>
      <c r="V110">
        <f>COUNTIF(tbl_General[EmployeeID],tbl_General[[#This Row],[EmployeeID]])</f>
        <v>1</v>
      </c>
    </row>
    <row r="111" spans="1:22" x14ac:dyDescent="0.25">
      <c r="A111">
        <v>33</v>
      </c>
      <c r="B111" t="s">
        <v>28</v>
      </c>
      <c r="C111" t="s">
        <v>22</v>
      </c>
      <c r="D111" t="s">
        <v>30</v>
      </c>
      <c r="E111">
        <v>10</v>
      </c>
      <c r="F111">
        <v>3</v>
      </c>
      <c r="G111" t="s">
        <v>24</v>
      </c>
      <c r="H111">
        <v>2468</v>
      </c>
      <c r="I111" t="s">
        <v>34</v>
      </c>
      <c r="J111">
        <v>1</v>
      </c>
      <c r="K111" t="s">
        <v>35</v>
      </c>
      <c r="L111" t="s">
        <v>32</v>
      </c>
      <c r="M111">
        <v>43020</v>
      </c>
      <c r="N111">
        <v>2</v>
      </c>
      <c r="O111">
        <v>13</v>
      </c>
      <c r="P111">
        <v>0</v>
      </c>
      <c r="Q111">
        <v>11</v>
      </c>
      <c r="R111">
        <v>3</v>
      </c>
      <c r="S111">
        <v>0</v>
      </c>
      <c r="T111">
        <v>0</v>
      </c>
      <c r="U111">
        <v>0</v>
      </c>
      <c r="V111">
        <f>COUNTIF(tbl_General[EmployeeID],tbl_General[[#This Row],[EmployeeID]])</f>
        <v>1</v>
      </c>
    </row>
    <row r="112" spans="1:22" x14ac:dyDescent="0.25">
      <c r="A112">
        <v>33</v>
      </c>
      <c r="B112" t="s">
        <v>28</v>
      </c>
      <c r="C112" t="s">
        <v>22</v>
      </c>
      <c r="D112" t="s">
        <v>30</v>
      </c>
      <c r="E112">
        <v>10</v>
      </c>
      <c r="F112">
        <v>3</v>
      </c>
      <c r="G112" t="s">
        <v>24</v>
      </c>
      <c r="H112">
        <v>3938</v>
      </c>
      <c r="I112" t="s">
        <v>34</v>
      </c>
      <c r="J112">
        <v>1</v>
      </c>
      <c r="K112" t="s">
        <v>35</v>
      </c>
      <c r="L112" t="s">
        <v>32</v>
      </c>
      <c r="M112">
        <v>43020</v>
      </c>
      <c r="N112">
        <v>2</v>
      </c>
      <c r="O112">
        <v>13</v>
      </c>
      <c r="P112">
        <v>0</v>
      </c>
      <c r="Q112">
        <v>11</v>
      </c>
      <c r="R112">
        <v>3</v>
      </c>
      <c r="S112">
        <v>0</v>
      </c>
      <c r="T112">
        <v>0</v>
      </c>
      <c r="U112">
        <v>0</v>
      </c>
      <c r="V112">
        <f>COUNTIF(tbl_General[EmployeeID],tbl_General[[#This Row],[EmployeeID]])</f>
        <v>1</v>
      </c>
    </row>
    <row r="113" spans="1:22" x14ac:dyDescent="0.25">
      <c r="A113">
        <v>30</v>
      </c>
      <c r="B113" t="s">
        <v>21</v>
      </c>
      <c r="C113" t="s">
        <v>22</v>
      </c>
      <c r="D113" t="s">
        <v>30</v>
      </c>
      <c r="E113">
        <v>7</v>
      </c>
      <c r="F113">
        <v>3</v>
      </c>
      <c r="G113" t="s">
        <v>46</v>
      </c>
      <c r="H113">
        <v>345</v>
      </c>
      <c r="I113" t="s">
        <v>34</v>
      </c>
      <c r="J113">
        <v>2</v>
      </c>
      <c r="K113" t="s">
        <v>39</v>
      </c>
      <c r="L113" t="s">
        <v>32</v>
      </c>
      <c r="M113">
        <v>14830</v>
      </c>
      <c r="N113">
        <v>5</v>
      </c>
      <c r="O113">
        <v>13</v>
      </c>
      <c r="P113">
        <v>0</v>
      </c>
      <c r="Q113">
        <v>12</v>
      </c>
      <c r="R113">
        <v>3</v>
      </c>
      <c r="S113">
        <v>0</v>
      </c>
      <c r="T113">
        <v>0</v>
      </c>
      <c r="U113">
        <v>0</v>
      </c>
      <c r="V113">
        <f>COUNTIF(tbl_General[EmployeeID],tbl_General[[#This Row],[EmployeeID]])</f>
        <v>1</v>
      </c>
    </row>
    <row r="114" spans="1:22" x14ac:dyDescent="0.25">
      <c r="A114">
        <v>30</v>
      </c>
      <c r="B114" t="s">
        <v>21</v>
      </c>
      <c r="C114" t="s">
        <v>22</v>
      </c>
      <c r="D114" t="s">
        <v>30</v>
      </c>
      <c r="E114">
        <v>7</v>
      </c>
      <c r="F114">
        <v>3</v>
      </c>
      <c r="G114" t="s">
        <v>46</v>
      </c>
      <c r="H114">
        <v>1815</v>
      </c>
      <c r="I114" t="s">
        <v>34</v>
      </c>
      <c r="J114">
        <v>2</v>
      </c>
      <c r="K114" t="s">
        <v>39</v>
      </c>
      <c r="L114" t="s">
        <v>32</v>
      </c>
      <c r="M114">
        <v>14830</v>
      </c>
      <c r="N114">
        <v>5</v>
      </c>
      <c r="O114">
        <v>13</v>
      </c>
      <c r="P114">
        <v>0</v>
      </c>
      <c r="Q114">
        <v>12</v>
      </c>
      <c r="R114">
        <v>3</v>
      </c>
      <c r="S114">
        <v>0</v>
      </c>
      <c r="T114">
        <v>0</v>
      </c>
      <c r="U114">
        <v>0</v>
      </c>
      <c r="V114">
        <f>COUNTIF(tbl_General[EmployeeID],tbl_General[[#This Row],[EmployeeID]])</f>
        <v>1</v>
      </c>
    </row>
    <row r="115" spans="1:22" x14ac:dyDescent="0.25">
      <c r="A115">
        <v>30</v>
      </c>
      <c r="B115" t="s">
        <v>21</v>
      </c>
      <c r="C115" t="s">
        <v>22</v>
      </c>
      <c r="D115" t="s">
        <v>30</v>
      </c>
      <c r="E115">
        <v>7</v>
      </c>
      <c r="F115">
        <v>3</v>
      </c>
      <c r="G115" t="s">
        <v>46</v>
      </c>
      <c r="H115">
        <v>3285</v>
      </c>
      <c r="I115" t="s">
        <v>34</v>
      </c>
      <c r="J115">
        <v>2</v>
      </c>
      <c r="K115" t="s">
        <v>39</v>
      </c>
      <c r="L115" t="s">
        <v>32</v>
      </c>
      <c r="M115">
        <v>14830</v>
      </c>
      <c r="N115">
        <v>5</v>
      </c>
      <c r="O115">
        <v>13</v>
      </c>
      <c r="P115">
        <v>0</v>
      </c>
      <c r="Q115">
        <v>12</v>
      </c>
      <c r="R115">
        <v>3</v>
      </c>
      <c r="S115">
        <v>0</v>
      </c>
      <c r="T115">
        <v>0</v>
      </c>
      <c r="U115">
        <v>0</v>
      </c>
      <c r="V115">
        <f>COUNTIF(tbl_General[EmployeeID],tbl_General[[#This Row],[EmployeeID]])</f>
        <v>1</v>
      </c>
    </row>
    <row r="116" spans="1:22" x14ac:dyDescent="0.25">
      <c r="A116">
        <v>48</v>
      </c>
      <c r="B116" t="s">
        <v>21</v>
      </c>
      <c r="C116" t="s">
        <v>22</v>
      </c>
      <c r="D116" t="s">
        <v>30</v>
      </c>
      <c r="E116">
        <v>1</v>
      </c>
      <c r="F116">
        <v>4</v>
      </c>
      <c r="G116" t="s">
        <v>38</v>
      </c>
      <c r="H116">
        <v>421</v>
      </c>
      <c r="I116" t="s">
        <v>34</v>
      </c>
      <c r="J116">
        <v>1</v>
      </c>
      <c r="K116" t="s">
        <v>31</v>
      </c>
      <c r="L116" t="s">
        <v>27</v>
      </c>
      <c r="M116">
        <v>21770</v>
      </c>
      <c r="N116">
        <v>4</v>
      </c>
      <c r="O116">
        <v>18</v>
      </c>
      <c r="P116">
        <v>0</v>
      </c>
      <c r="Q116">
        <v>13</v>
      </c>
      <c r="R116">
        <v>4</v>
      </c>
      <c r="S116">
        <v>0</v>
      </c>
      <c r="T116">
        <v>0</v>
      </c>
      <c r="U116">
        <v>0</v>
      </c>
      <c r="V116">
        <f>COUNTIF(tbl_General[EmployeeID],tbl_General[[#This Row],[EmployeeID]])</f>
        <v>1</v>
      </c>
    </row>
    <row r="117" spans="1:22" x14ac:dyDescent="0.25">
      <c r="A117">
        <v>48</v>
      </c>
      <c r="B117" t="s">
        <v>21</v>
      </c>
      <c r="C117" t="s">
        <v>22</v>
      </c>
      <c r="D117" t="s">
        <v>30</v>
      </c>
      <c r="E117">
        <v>1</v>
      </c>
      <c r="F117">
        <v>4</v>
      </c>
      <c r="G117" t="s">
        <v>38</v>
      </c>
      <c r="H117">
        <v>1891</v>
      </c>
      <c r="I117" t="s">
        <v>34</v>
      </c>
      <c r="J117">
        <v>1</v>
      </c>
      <c r="K117" t="s">
        <v>31</v>
      </c>
      <c r="L117" t="s">
        <v>27</v>
      </c>
      <c r="M117">
        <v>21770</v>
      </c>
      <c r="N117">
        <v>4</v>
      </c>
      <c r="O117">
        <v>18</v>
      </c>
      <c r="P117">
        <v>0</v>
      </c>
      <c r="Q117">
        <v>13</v>
      </c>
      <c r="R117">
        <v>4</v>
      </c>
      <c r="S117">
        <v>0</v>
      </c>
      <c r="T117">
        <v>0</v>
      </c>
      <c r="U117">
        <v>0</v>
      </c>
      <c r="V117">
        <f>COUNTIF(tbl_General[EmployeeID],tbl_General[[#This Row],[EmployeeID]])</f>
        <v>1</v>
      </c>
    </row>
    <row r="118" spans="1:22" x14ac:dyDescent="0.25">
      <c r="A118">
        <v>48</v>
      </c>
      <c r="B118" t="s">
        <v>21</v>
      </c>
      <c r="C118" t="s">
        <v>22</v>
      </c>
      <c r="D118" t="s">
        <v>30</v>
      </c>
      <c r="E118">
        <v>1</v>
      </c>
      <c r="F118">
        <v>4</v>
      </c>
      <c r="G118" t="s">
        <v>38</v>
      </c>
      <c r="H118">
        <v>3361</v>
      </c>
      <c r="I118" t="s">
        <v>34</v>
      </c>
      <c r="J118">
        <v>1</v>
      </c>
      <c r="K118" t="s">
        <v>31</v>
      </c>
      <c r="L118" t="s">
        <v>27</v>
      </c>
      <c r="M118">
        <v>21770</v>
      </c>
      <c r="N118">
        <v>4</v>
      </c>
      <c r="O118">
        <v>18</v>
      </c>
      <c r="P118">
        <v>0</v>
      </c>
      <c r="Q118">
        <v>13</v>
      </c>
      <c r="R118">
        <v>4</v>
      </c>
      <c r="S118">
        <v>0</v>
      </c>
      <c r="T118">
        <v>0</v>
      </c>
      <c r="U118">
        <v>0</v>
      </c>
      <c r="V118">
        <f>COUNTIF(tbl_General[EmployeeID],tbl_General[[#This Row],[EmployeeID]])</f>
        <v>1</v>
      </c>
    </row>
    <row r="119" spans="1:22" x14ac:dyDescent="0.25">
      <c r="A119">
        <v>42</v>
      </c>
      <c r="B119" t="s">
        <v>21</v>
      </c>
      <c r="C119" t="s">
        <v>22</v>
      </c>
      <c r="D119" t="s">
        <v>23</v>
      </c>
      <c r="E119">
        <v>1</v>
      </c>
      <c r="F119">
        <v>3</v>
      </c>
      <c r="G119" t="s">
        <v>24</v>
      </c>
      <c r="H119">
        <v>1121</v>
      </c>
      <c r="I119" t="s">
        <v>25</v>
      </c>
      <c r="J119">
        <v>1</v>
      </c>
      <c r="K119" t="s">
        <v>35</v>
      </c>
      <c r="L119" t="s">
        <v>41</v>
      </c>
      <c r="M119">
        <v>23720</v>
      </c>
      <c r="N119">
        <v>3</v>
      </c>
      <c r="O119">
        <v>12</v>
      </c>
      <c r="P119">
        <v>1</v>
      </c>
      <c r="Q119">
        <v>14</v>
      </c>
      <c r="R119">
        <v>3</v>
      </c>
      <c r="S119">
        <v>0</v>
      </c>
      <c r="T119">
        <v>0</v>
      </c>
      <c r="U119">
        <v>0</v>
      </c>
      <c r="V119">
        <f>COUNTIF(tbl_General[EmployeeID],tbl_General[[#This Row],[EmployeeID]])</f>
        <v>1</v>
      </c>
    </row>
    <row r="120" spans="1:22" x14ac:dyDescent="0.25">
      <c r="A120">
        <v>42</v>
      </c>
      <c r="B120" t="s">
        <v>21</v>
      </c>
      <c r="C120" t="s">
        <v>22</v>
      </c>
      <c r="D120" t="s">
        <v>23</v>
      </c>
      <c r="E120">
        <v>1</v>
      </c>
      <c r="F120">
        <v>3</v>
      </c>
      <c r="G120" t="s">
        <v>24</v>
      </c>
      <c r="H120">
        <v>2591</v>
      </c>
      <c r="I120" t="s">
        <v>25</v>
      </c>
      <c r="J120">
        <v>1</v>
      </c>
      <c r="K120" t="s">
        <v>35</v>
      </c>
      <c r="L120" t="s">
        <v>41</v>
      </c>
      <c r="M120">
        <v>23720</v>
      </c>
      <c r="N120">
        <v>3</v>
      </c>
      <c r="O120">
        <v>12</v>
      </c>
      <c r="P120">
        <v>1</v>
      </c>
      <c r="Q120">
        <v>14</v>
      </c>
      <c r="R120">
        <v>3</v>
      </c>
      <c r="S120">
        <v>0</v>
      </c>
      <c r="T120">
        <v>0</v>
      </c>
      <c r="U120">
        <v>0</v>
      </c>
      <c r="V120">
        <f>COUNTIF(tbl_General[EmployeeID],tbl_General[[#This Row],[EmployeeID]])</f>
        <v>1</v>
      </c>
    </row>
    <row r="121" spans="1:22" x14ac:dyDescent="0.25">
      <c r="A121">
        <v>42</v>
      </c>
      <c r="B121" t="s">
        <v>21</v>
      </c>
      <c r="C121" t="s">
        <v>22</v>
      </c>
      <c r="D121" t="s">
        <v>23</v>
      </c>
      <c r="E121">
        <v>1</v>
      </c>
      <c r="F121">
        <v>3</v>
      </c>
      <c r="G121" t="s">
        <v>24</v>
      </c>
      <c r="H121">
        <v>4061</v>
      </c>
      <c r="I121" t="s">
        <v>25</v>
      </c>
      <c r="J121">
        <v>1</v>
      </c>
      <c r="K121" t="s">
        <v>35</v>
      </c>
      <c r="L121" t="s">
        <v>41</v>
      </c>
      <c r="M121">
        <v>23720</v>
      </c>
      <c r="N121">
        <v>3</v>
      </c>
      <c r="O121">
        <v>12</v>
      </c>
      <c r="P121">
        <v>1</v>
      </c>
      <c r="Q121">
        <v>14</v>
      </c>
      <c r="R121">
        <v>3</v>
      </c>
      <c r="S121">
        <v>0</v>
      </c>
      <c r="T121">
        <v>0</v>
      </c>
      <c r="U121">
        <v>0</v>
      </c>
      <c r="V121">
        <f>COUNTIF(tbl_General[EmployeeID],tbl_General[[#This Row],[EmployeeID]])</f>
        <v>1</v>
      </c>
    </row>
    <row r="122" spans="1:22" x14ac:dyDescent="0.25">
      <c r="A122">
        <v>33</v>
      </c>
      <c r="B122" t="s">
        <v>21</v>
      </c>
      <c r="C122" t="s">
        <v>22</v>
      </c>
      <c r="D122" t="s">
        <v>30</v>
      </c>
      <c r="E122">
        <v>15</v>
      </c>
      <c r="F122">
        <v>4</v>
      </c>
      <c r="G122" t="s">
        <v>24</v>
      </c>
      <c r="H122">
        <v>817</v>
      </c>
      <c r="I122" t="s">
        <v>25</v>
      </c>
      <c r="J122">
        <v>1</v>
      </c>
      <c r="K122" t="s">
        <v>35</v>
      </c>
      <c r="L122" t="s">
        <v>32</v>
      </c>
      <c r="M122">
        <v>62010</v>
      </c>
      <c r="N122">
        <v>2</v>
      </c>
      <c r="O122">
        <v>15</v>
      </c>
      <c r="P122">
        <v>3</v>
      </c>
      <c r="Q122">
        <v>14</v>
      </c>
      <c r="R122">
        <v>2</v>
      </c>
      <c r="S122">
        <v>0</v>
      </c>
      <c r="T122">
        <v>0</v>
      </c>
      <c r="U122">
        <v>0</v>
      </c>
      <c r="V122">
        <f>COUNTIF(tbl_General[EmployeeID],tbl_General[[#This Row],[EmployeeID]])</f>
        <v>1</v>
      </c>
    </row>
    <row r="123" spans="1:22" x14ac:dyDescent="0.25">
      <c r="A123">
        <v>33</v>
      </c>
      <c r="B123" t="s">
        <v>21</v>
      </c>
      <c r="C123" t="s">
        <v>22</v>
      </c>
      <c r="D123" t="s">
        <v>30</v>
      </c>
      <c r="E123">
        <v>15</v>
      </c>
      <c r="F123">
        <v>4</v>
      </c>
      <c r="G123" t="s">
        <v>24</v>
      </c>
      <c r="H123">
        <v>2287</v>
      </c>
      <c r="I123" t="s">
        <v>25</v>
      </c>
      <c r="J123">
        <v>1</v>
      </c>
      <c r="K123" t="s">
        <v>35</v>
      </c>
      <c r="L123" t="s">
        <v>32</v>
      </c>
      <c r="M123">
        <v>62010</v>
      </c>
      <c r="N123">
        <v>2</v>
      </c>
      <c r="O123">
        <v>15</v>
      </c>
      <c r="P123">
        <v>3</v>
      </c>
      <c r="Q123">
        <v>14</v>
      </c>
      <c r="R123">
        <v>2</v>
      </c>
      <c r="S123">
        <v>0</v>
      </c>
      <c r="T123">
        <v>0</v>
      </c>
      <c r="U123">
        <v>0</v>
      </c>
      <c r="V123">
        <f>COUNTIF(tbl_General[EmployeeID],tbl_General[[#This Row],[EmployeeID]])</f>
        <v>1</v>
      </c>
    </row>
    <row r="124" spans="1:22" x14ac:dyDescent="0.25">
      <c r="A124">
        <v>33</v>
      </c>
      <c r="B124" t="s">
        <v>21</v>
      </c>
      <c r="C124" t="s">
        <v>22</v>
      </c>
      <c r="D124" t="s">
        <v>30</v>
      </c>
      <c r="E124">
        <v>15</v>
      </c>
      <c r="F124">
        <v>4</v>
      </c>
      <c r="G124" t="s">
        <v>24</v>
      </c>
      <c r="H124">
        <v>3757</v>
      </c>
      <c r="I124" t="s">
        <v>25</v>
      </c>
      <c r="J124">
        <v>1</v>
      </c>
      <c r="K124" t="s">
        <v>35</v>
      </c>
      <c r="L124" t="s">
        <v>32</v>
      </c>
      <c r="M124">
        <v>62010</v>
      </c>
      <c r="N124">
        <v>2</v>
      </c>
      <c r="O124">
        <v>15</v>
      </c>
      <c r="P124">
        <v>3</v>
      </c>
      <c r="Q124">
        <v>14</v>
      </c>
      <c r="R124">
        <v>2</v>
      </c>
      <c r="S124">
        <v>0</v>
      </c>
      <c r="T124">
        <v>0</v>
      </c>
      <c r="U124">
        <v>0</v>
      </c>
      <c r="V124">
        <f>COUNTIF(tbl_General[EmployeeID],tbl_General[[#This Row],[EmployeeID]])</f>
        <v>1</v>
      </c>
    </row>
    <row r="125" spans="1:22" x14ac:dyDescent="0.25">
      <c r="A125">
        <v>48</v>
      </c>
      <c r="B125" t="s">
        <v>21</v>
      </c>
      <c r="C125" t="s">
        <v>22</v>
      </c>
      <c r="D125" t="s">
        <v>23</v>
      </c>
      <c r="E125">
        <v>13</v>
      </c>
      <c r="F125">
        <v>4</v>
      </c>
      <c r="G125" t="s">
        <v>38</v>
      </c>
      <c r="H125">
        <v>95</v>
      </c>
      <c r="I125" t="s">
        <v>34</v>
      </c>
      <c r="J125">
        <v>4</v>
      </c>
      <c r="K125" t="s">
        <v>35</v>
      </c>
      <c r="L125" t="s">
        <v>27</v>
      </c>
      <c r="M125">
        <v>98540</v>
      </c>
      <c r="N125">
        <v>3</v>
      </c>
      <c r="O125">
        <v>16</v>
      </c>
      <c r="P125">
        <v>1</v>
      </c>
      <c r="Q125">
        <v>15</v>
      </c>
      <c r="R125">
        <v>2</v>
      </c>
      <c r="S125">
        <v>0</v>
      </c>
      <c r="T125">
        <v>0</v>
      </c>
      <c r="U125">
        <v>0</v>
      </c>
      <c r="V125">
        <f>COUNTIF(tbl_General[EmployeeID],tbl_General[[#This Row],[EmployeeID]])</f>
        <v>1</v>
      </c>
    </row>
    <row r="126" spans="1:22" x14ac:dyDescent="0.25">
      <c r="A126">
        <v>48</v>
      </c>
      <c r="B126" t="s">
        <v>21</v>
      </c>
      <c r="C126" t="s">
        <v>22</v>
      </c>
      <c r="D126" t="s">
        <v>23</v>
      </c>
      <c r="E126">
        <v>13</v>
      </c>
      <c r="F126">
        <v>4</v>
      </c>
      <c r="G126" t="s">
        <v>38</v>
      </c>
      <c r="H126">
        <v>1565</v>
      </c>
      <c r="I126" t="s">
        <v>34</v>
      </c>
      <c r="J126">
        <v>4</v>
      </c>
      <c r="K126" t="s">
        <v>35</v>
      </c>
      <c r="L126" t="s">
        <v>27</v>
      </c>
      <c r="M126">
        <v>98540</v>
      </c>
      <c r="N126">
        <v>3</v>
      </c>
      <c r="O126">
        <v>16</v>
      </c>
      <c r="P126">
        <v>1</v>
      </c>
      <c r="Q126">
        <v>15</v>
      </c>
      <c r="R126">
        <v>2</v>
      </c>
      <c r="S126">
        <v>0</v>
      </c>
      <c r="T126">
        <v>0</v>
      </c>
      <c r="U126">
        <v>0</v>
      </c>
      <c r="V126">
        <f>COUNTIF(tbl_General[EmployeeID],tbl_General[[#This Row],[EmployeeID]])</f>
        <v>1</v>
      </c>
    </row>
    <row r="127" spans="1:22" x14ac:dyDescent="0.25">
      <c r="A127">
        <v>48</v>
      </c>
      <c r="B127" t="s">
        <v>21</v>
      </c>
      <c r="C127" t="s">
        <v>22</v>
      </c>
      <c r="D127" t="s">
        <v>23</v>
      </c>
      <c r="E127">
        <v>13</v>
      </c>
      <c r="F127">
        <v>4</v>
      </c>
      <c r="G127" t="s">
        <v>38</v>
      </c>
      <c r="H127">
        <v>3035</v>
      </c>
      <c r="I127" t="s">
        <v>34</v>
      </c>
      <c r="J127">
        <v>4</v>
      </c>
      <c r="K127" t="s">
        <v>35</v>
      </c>
      <c r="L127" t="s">
        <v>27</v>
      </c>
      <c r="M127">
        <v>98540</v>
      </c>
      <c r="N127">
        <v>3</v>
      </c>
      <c r="O127">
        <v>16</v>
      </c>
      <c r="P127">
        <v>1</v>
      </c>
      <c r="Q127">
        <v>15</v>
      </c>
      <c r="R127">
        <v>2</v>
      </c>
      <c r="S127">
        <v>0</v>
      </c>
      <c r="T127">
        <v>0</v>
      </c>
      <c r="U127">
        <v>0</v>
      </c>
      <c r="V127">
        <f>COUNTIF(tbl_General[EmployeeID],tbl_General[[#This Row],[EmployeeID]])</f>
        <v>1</v>
      </c>
    </row>
    <row r="128" spans="1:22" x14ac:dyDescent="0.25">
      <c r="A128">
        <v>45</v>
      </c>
      <c r="B128" t="s">
        <v>21</v>
      </c>
      <c r="C128" t="s">
        <v>22</v>
      </c>
      <c r="D128" t="s">
        <v>37</v>
      </c>
      <c r="E128">
        <v>14</v>
      </c>
      <c r="F128">
        <v>3</v>
      </c>
      <c r="G128" t="s">
        <v>37</v>
      </c>
      <c r="H128">
        <v>1290</v>
      </c>
      <c r="I128" t="s">
        <v>25</v>
      </c>
      <c r="J128">
        <v>1</v>
      </c>
      <c r="K128" t="s">
        <v>35</v>
      </c>
      <c r="L128" t="s">
        <v>27</v>
      </c>
      <c r="M128">
        <v>54730</v>
      </c>
      <c r="N128">
        <v>4</v>
      </c>
      <c r="O128">
        <v>13</v>
      </c>
      <c r="P128">
        <v>0</v>
      </c>
      <c r="Q128">
        <v>17</v>
      </c>
      <c r="R128">
        <v>3</v>
      </c>
      <c r="S128">
        <v>0</v>
      </c>
      <c r="T128">
        <v>0</v>
      </c>
      <c r="U128">
        <v>0</v>
      </c>
      <c r="V128">
        <f>COUNTIF(tbl_General[EmployeeID],tbl_General[[#This Row],[EmployeeID]])</f>
        <v>1</v>
      </c>
    </row>
    <row r="129" spans="1:22" x14ac:dyDescent="0.25">
      <c r="A129">
        <v>45</v>
      </c>
      <c r="B129" t="s">
        <v>21</v>
      </c>
      <c r="C129" t="s">
        <v>22</v>
      </c>
      <c r="D129" t="s">
        <v>37</v>
      </c>
      <c r="E129">
        <v>14</v>
      </c>
      <c r="F129">
        <v>3</v>
      </c>
      <c r="G129" t="s">
        <v>37</v>
      </c>
      <c r="H129">
        <v>2760</v>
      </c>
      <c r="I129" t="s">
        <v>25</v>
      </c>
      <c r="J129">
        <v>1</v>
      </c>
      <c r="K129" t="s">
        <v>35</v>
      </c>
      <c r="L129" t="s">
        <v>27</v>
      </c>
      <c r="M129">
        <v>54730</v>
      </c>
      <c r="N129">
        <v>4</v>
      </c>
      <c r="O129">
        <v>13</v>
      </c>
      <c r="P129">
        <v>0</v>
      </c>
      <c r="Q129">
        <v>17</v>
      </c>
      <c r="R129">
        <v>3</v>
      </c>
      <c r="S129">
        <v>0</v>
      </c>
      <c r="T129">
        <v>0</v>
      </c>
      <c r="U129">
        <v>0</v>
      </c>
      <c r="V129">
        <f>COUNTIF(tbl_General[EmployeeID],tbl_General[[#This Row],[EmployeeID]])</f>
        <v>1</v>
      </c>
    </row>
    <row r="130" spans="1:22" x14ac:dyDescent="0.25">
      <c r="A130">
        <v>45</v>
      </c>
      <c r="B130" t="s">
        <v>21</v>
      </c>
      <c r="C130" t="s">
        <v>22</v>
      </c>
      <c r="D130" t="s">
        <v>37</v>
      </c>
      <c r="E130">
        <v>14</v>
      </c>
      <c r="F130">
        <v>3</v>
      </c>
      <c r="G130" t="s">
        <v>37</v>
      </c>
      <c r="H130">
        <v>4230</v>
      </c>
      <c r="I130" t="s">
        <v>25</v>
      </c>
      <c r="J130">
        <v>1</v>
      </c>
      <c r="K130" t="s">
        <v>35</v>
      </c>
      <c r="L130" t="s">
        <v>27</v>
      </c>
      <c r="M130">
        <v>54730</v>
      </c>
      <c r="N130">
        <v>4</v>
      </c>
      <c r="O130">
        <v>13</v>
      </c>
      <c r="P130">
        <v>0</v>
      </c>
      <c r="Q130">
        <v>17</v>
      </c>
      <c r="R130">
        <v>3</v>
      </c>
      <c r="S130">
        <v>0</v>
      </c>
      <c r="T130">
        <v>0</v>
      </c>
      <c r="U130">
        <v>0</v>
      </c>
      <c r="V130">
        <f>COUNTIF(tbl_General[EmployeeID],tbl_General[[#This Row],[EmployeeID]])</f>
        <v>1</v>
      </c>
    </row>
    <row r="131" spans="1:22" x14ac:dyDescent="0.25">
      <c r="A131">
        <v>45</v>
      </c>
      <c r="B131" t="s">
        <v>21</v>
      </c>
      <c r="C131" t="s">
        <v>29</v>
      </c>
      <c r="D131" t="s">
        <v>30</v>
      </c>
      <c r="E131">
        <v>19</v>
      </c>
      <c r="F131">
        <v>3</v>
      </c>
      <c r="G131" t="s">
        <v>38</v>
      </c>
      <c r="H131">
        <v>679</v>
      </c>
      <c r="I131" t="s">
        <v>34</v>
      </c>
      <c r="J131">
        <v>3</v>
      </c>
      <c r="K131" t="s">
        <v>40</v>
      </c>
      <c r="L131" t="s">
        <v>32</v>
      </c>
      <c r="M131">
        <v>36810</v>
      </c>
      <c r="N131">
        <v>3</v>
      </c>
      <c r="O131">
        <v>17</v>
      </c>
      <c r="P131">
        <v>1</v>
      </c>
      <c r="Q131">
        <v>22</v>
      </c>
      <c r="R131">
        <v>2</v>
      </c>
      <c r="S131">
        <v>0</v>
      </c>
      <c r="T131">
        <v>0</v>
      </c>
      <c r="U131">
        <v>0</v>
      </c>
      <c r="V131">
        <f>COUNTIF(tbl_General[EmployeeID],tbl_General[[#This Row],[EmployeeID]])</f>
        <v>1</v>
      </c>
    </row>
    <row r="132" spans="1:22" x14ac:dyDescent="0.25">
      <c r="A132">
        <v>45</v>
      </c>
      <c r="B132" t="s">
        <v>21</v>
      </c>
      <c r="C132" t="s">
        <v>29</v>
      </c>
      <c r="D132" t="s">
        <v>30</v>
      </c>
      <c r="E132">
        <v>19</v>
      </c>
      <c r="F132">
        <v>3</v>
      </c>
      <c r="G132" t="s">
        <v>38</v>
      </c>
      <c r="H132">
        <v>2149</v>
      </c>
      <c r="I132" t="s">
        <v>34</v>
      </c>
      <c r="J132">
        <v>3</v>
      </c>
      <c r="K132" t="s">
        <v>40</v>
      </c>
      <c r="L132" t="s">
        <v>32</v>
      </c>
      <c r="M132">
        <v>36810</v>
      </c>
      <c r="N132">
        <v>3</v>
      </c>
      <c r="O132">
        <v>17</v>
      </c>
      <c r="P132">
        <v>1</v>
      </c>
      <c r="Q132">
        <v>22</v>
      </c>
      <c r="R132">
        <v>2</v>
      </c>
      <c r="S132">
        <v>0</v>
      </c>
      <c r="T132">
        <v>0</v>
      </c>
      <c r="U132">
        <v>0</v>
      </c>
      <c r="V132">
        <f>COUNTIF(tbl_General[EmployeeID],tbl_General[[#This Row],[EmployeeID]])</f>
        <v>1</v>
      </c>
    </row>
    <row r="133" spans="1:22" x14ac:dyDescent="0.25">
      <c r="A133">
        <v>45</v>
      </c>
      <c r="B133" t="s">
        <v>21</v>
      </c>
      <c r="C133" t="s">
        <v>29</v>
      </c>
      <c r="D133" t="s">
        <v>30</v>
      </c>
      <c r="E133">
        <v>19</v>
      </c>
      <c r="F133">
        <v>3</v>
      </c>
      <c r="G133" t="s">
        <v>38</v>
      </c>
      <c r="H133">
        <v>3619</v>
      </c>
      <c r="I133" t="s">
        <v>34</v>
      </c>
      <c r="J133">
        <v>3</v>
      </c>
      <c r="K133" t="s">
        <v>40</v>
      </c>
      <c r="L133" t="s">
        <v>32</v>
      </c>
      <c r="M133">
        <v>36810</v>
      </c>
      <c r="N133">
        <v>3</v>
      </c>
      <c r="O133">
        <v>17</v>
      </c>
      <c r="P133">
        <v>1</v>
      </c>
      <c r="Q133">
        <v>22</v>
      </c>
      <c r="R133">
        <v>2</v>
      </c>
      <c r="S133">
        <v>0</v>
      </c>
      <c r="T133">
        <v>0</v>
      </c>
      <c r="U133">
        <v>0</v>
      </c>
      <c r="V133">
        <f>COUNTIF(tbl_General[EmployeeID],tbl_General[[#This Row],[EmployeeID]])</f>
        <v>1</v>
      </c>
    </row>
    <row r="134" spans="1:22" x14ac:dyDescent="0.25">
      <c r="A134">
        <v>24</v>
      </c>
      <c r="B134" t="s">
        <v>21</v>
      </c>
      <c r="C134" t="s">
        <v>22</v>
      </c>
      <c r="D134" t="s">
        <v>23</v>
      </c>
      <c r="E134">
        <v>7</v>
      </c>
      <c r="F134">
        <v>3</v>
      </c>
      <c r="G134" t="s">
        <v>38</v>
      </c>
      <c r="H134">
        <v>219</v>
      </c>
      <c r="I134" t="s">
        <v>25</v>
      </c>
      <c r="J134">
        <v>1</v>
      </c>
      <c r="K134" t="s">
        <v>40</v>
      </c>
      <c r="L134" t="s">
        <v>27</v>
      </c>
      <c r="M134">
        <v>12320</v>
      </c>
      <c r="N134">
        <v>1</v>
      </c>
      <c r="O134">
        <v>12</v>
      </c>
      <c r="P134">
        <v>0</v>
      </c>
      <c r="Q134">
        <v>1</v>
      </c>
      <c r="R134">
        <v>4</v>
      </c>
      <c r="S134">
        <v>1</v>
      </c>
      <c r="T134">
        <v>0</v>
      </c>
      <c r="U134">
        <v>0</v>
      </c>
      <c r="V134">
        <f>COUNTIF(tbl_General[EmployeeID],tbl_General[[#This Row],[EmployeeID]])</f>
        <v>1</v>
      </c>
    </row>
    <row r="135" spans="1:22" x14ac:dyDescent="0.25">
      <c r="A135">
        <v>24</v>
      </c>
      <c r="B135" t="s">
        <v>21</v>
      </c>
      <c r="C135" t="s">
        <v>22</v>
      </c>
      <c r="D135" t="s">
        <v>23</v>
      </c>
      <c r="E135">
        <v>7</v>
      </c>
      <c r="F135">
        <v>3</v>
      </c>
      <c r="G135" t="s">
        <v>38</v>
      </c>
      <c r="H135">
        <v>1689</v>
      </c>
      <c r="I135" t="s">
        <v>25</v>
      </c>
      <c r="J135">
        <v>1</v>
      </c>
      <c r="K135" t="s">
        <v>40</v>
      </c>
      <c r="L135" t="s">
        <v>27</v>
      </c>
      <c r="M135">
        <v>12320</v>
      </c>
      <c r="N135">
        <v>1</v>
      </c>
      <c r="O135">
        <v>12</v>
      </c>
      <c r="P135">
        <v>0</v>
      </c>
      <c r="Q135">
        <v>1</v>
      </c>
      <c r="R135">
        <v>4</v>
      </c>
      <c r="S135">
        <v>1</v>
      </c>
      <c r="T135">
        <v>0</v>
      </c>
      <c r="U135">
        <v>0</v>
      </c>
      <c r="V135">
        <f>COUNTIF(tbl_General[EmployeeID],tbl_General[[#This Row],[EmployeeID]])</f>
        <v>1</v>
      </c>
    </row>
    <row r="136" spans="1:22" x14ac:dyDescent="0.25">
      <c r="A136">
        <v>24</v>
      </c>
      <c r="B136" t="s">
        <v>21</v>
      </c>
      <c r="C136" t="s">
        <v>22</v>
      </c>
      <c r="D136" t="s">
        <v>23</v>
      </c>
      <c r="E136">
        <v>7</v>
      </c>
      <c r="F136">
        <v>3</v>
      </c>
      <c r="G136" t="s">
        <v>38</v>
      </c>
      <c r="H136">
        <v>3159</v>
      </c>
      <c r="I136" t="s">
        <v>25</v>
      </c>
      <c r="J136">
        <v>1</v>
      </c>
      <c r="K136" t="s">
        <v>40</v>
      </c>
      <c r="L136" t="s">
        <v>27</v>
      </c>
      <c r="M136">
        <v>12320</v>
      </c>
      <c r="N136">
        <v>1</v>
      </c>
      <c r="O136">
        <v>12</v>
      </c>
      <c r="P136">
        <v>0</v>
      </c>
      <c r="Q136">
        <v>1</v>
      </c>
      <c r="R136">
        <v>4</v>
      </c>
      <c r="S136">
        <v>1</v>
      </c>
      <c r="T136">
        <v>0</v>
      </c>
      <c r="U136">
        <v>0</v>
      </c>
      <c r="V136">
        <f>COUNTIF(tbl_General[EmployeeID],tbl_General[[#This Row],[EmployeeID]])</f>
        <v>1</v>
      </c>
    </row>
    <row r="137" spans="1:22" x14ac:dyDescent="0.25">
      <c r="A137">
        <v>23</v>
      </c>
      <c r="B137" t="s">
        <v>21</v>
      </c>
      <c r="C137" t="s">
        <v>22</v>
      </c>
      <c r="D137" t="s">
        <v>23</v>
      </c>
      <c r="E137">
        <v>2</v>
      </c>
      <c r="F137">
        <v>3</v>
      </c>
      <c r="G137" t="s">
        <v>38</v>
      </c>
      <c r="H137">
        <v>653</v>
      </c>
      <c r="I137" t="s">
        <v>34</v>
      </c>
      <c r="J137">
        <v>3</v>
      </c>
      <c r="K137" t="s">
        <v>40</v>
      </c>
      <c r="L137" t="s">
        <v>27</v>
      </c>
      <c r="M137">
        <v>18780</v>
      </c>
      <c r="N137">
        <v>1</v>
      </c>
      <c r="O137">
        <v>13</v>
      </c>
      <c r="P137">
        <v>1</v>
      </c>
      <c r="Q137">
        <v>1</v>
      </c>
      <c r="R137">
        <v>2</v>
      </c>
      <c r="S137">
        <v>1</v>
      </c>
      <c r="T137">
        <v>0</v>
      </c>
      <c r="U137">
        <v>1</v>
      </c>
      <c r="V137">
        <f>COUNTIF(tbl_General[EmployeeID],tbl_General[[#This Row],[EmployeeID]])</f>
        <v>1</v>
      </c>
    </row>
    <row r="138" spans="1:22" x14ac:dyDescent="0.25">
      <c r="A138">
        <v>23</v>
      </c>
      <c r="B138" t="s">
        <v>21</v>
      </c>
      <c r="C138" t="s">
        <v>22</v>
      </c>
      <c r="D138" t="s">
        <v>23</v>
      </c>
      <c r="E138">
        <v>2</v>
      </c>
      <c r="F138">
        <v>3</v>
      </c>
      <c r="G138" t="s">
        <v>38</v>
      </c>
      <c r="H138">
        <v>2123</v>
      </c>
      <c r="I138" t="s">
        <v>34</v>
      </c>
      <c r="J138">
        <v>3</v>
      </c>
      <c r="K138" t="s">
        <v>40</v>
      </c>
      <c r="L138" t="s">
        <v>27</v>
      </c>
      <c r="M138">
        <v>18780</v>
      </c>
      <c r="N138">
        <v>1</v>
      </c>
      <c r="O138">
        <v>13</v>
      </c>
      <c r="P138">
        <v>1</v>
      </c>
      <c r="Q138">
        <v>1</v>
      </c>
      <c r="R138">
        <v>2</v>
      </c>
      <c r="S138">
        <v>1</v>
      </c>
      <c r="T138">
        <v>0</v>
      </c>
      <c r="U138">
        <v>1</v>
      </c>
      <c r="V138">
        <f>COUNTIF(tbl_General[EmployeeID],tbl_General[[#This Row],[EmployeeID]])</f>
        <v>1</v>
      </c>
    </row>
    <row r="139" spans="1:22" x14ac:dyDescent="0.25">
      <c r="A139">
        <v>23</v>
      </c>
      <c r="B139" t="s">
        <v>21</v>
      </c>
      <c r="C139" t="s">
        <v>22</v>
      </c>
      <c r="D139" t="s">
        <v>23</v>
      </c>
      <c r="E139">
        <v>2</v>
      </c>
      <c r="F139">
        <v>3</v>
      </c>
      <c r="G139" t="s">
        <v>38</v>
      </c>
      <c r="H139">
        <v>3593</v>
      </c>
      <c r="I139" t="s">
        <v>34</v>
      </c>
      <c r="J139">
        <v>3</v>
      </c>
      <c r="K139" t="s">
        <v>40</v>
      </c>
      <c r="L139" t="s">
        <v>27</v>
      </c>
      <c r="M139">
        <v>18780</v>
      </c>
      <c r="N139">
        <v>1</v>
      </c>
      <c r="O139">
        <v>13</v>
      </c>
      <c r="P139">
        <v>1</v>
      </c>
      <c r="Q139">
        <v>1</v>
      </c>
      <c r="R139">
        <v>2</v>
      </c>
      <c r="S139">
        <v>1</v>
      </c>
      <c r="T139">
        <v>0</v>
      </c>
      <c r="U139">
        <v>1</v>
      </c>
      <c r="V139">
        <f>COUNTIF(tbl_General[EmployeeID],tbl_General[[#This Row],[EmployeeID]])</f>
        <v>1</v>
      </c>
    </row>
    <row r="140" spans="1:22" x14ac:dyDescent="0.25">
      <c r="A140">
        <v>24</v>
      </c>
      <c r="B140" t="s">
        <v>28</v>
      </c>
      <c r="C140" t="s">
        <v>22</v>
      </c>
      <c r="D140" t="s">
        <v>23</v>
      </c>
      <c r="E140">
        <v>6</v>
      </c>
      <c r="F140">
        <v>2</v>
      </c>
      <c r="G140" t="s">
        <v>38</v>
      </c>
      <c r="H140">
        <v>965</v>
      </c>
      <c r="I140" t="s">
        <v>25</v>
      </c>
      <c r="J140">
        <v>2</v>
      </c>
      <c r="K140" t="s">
        <v>44</v>
      </c>
      <c r="L140" t="s">
        <v>27</v>
      </c>
      <c r="M140">
        <v>20070</v>
      </c>
      <c r="N140">
        <v>1</v>
      </c>
      <c r="O140">
        <v>12</v>
      </c>
      <c r="P140">
        <v>0</v>
      </c>
      <c r="Q140">
        <v>1</v>
      </c>
      <c r="R140">
        <v>2</v>
      </c>
      <c r="S140">
        <v>1</v>
      </c>
      <c r="T140">
        <v>0</v>
      </c>
      <c r="U140">
        <v>0</v>
      </c>
      <c r="V140">
        <f>COUNTIF(tbl_General[EmployeeID],tbl_General[[#This Row],[EmployeeID]])</f>
        <v>1</v>
      </c>
    </row>
    <row r="141" spans="1:22" x14ac:dyDescent="0.25">
      <c r="A141">
        <v>24</v>
      </c>
      <c r="B141" t="s">
        <v>28</v>
      </c>
      <c r="C141" t="s">
        <v>22</v>
      </c>
      <c r="D141" t="s">
        <v>23</v>
      </c>
      <c r="E141">
        <v>6</v>
      </c>
      <c r="F141">
        <v>2</v>
      </c>
      <c r="G141" t="s">
        <v>38</v>
      </c>
      <c r="H141">
        <v>2435</v>
      </c>
      <c r="I141" t="s">
        <v>25</v>
      </c>
      <c r="J141">
        <v>2</v>
      </c>
      <c r="K141" t="s">
        <v>44</v>
      </c>
      <c r="L141" t="s">
        <v>27</v>
      </c>
      <c r="M141">
        <v>20070</v>
      </c>
      <c r="N141">
        <v>1</v>
      </c>
      <c r="O141">
        <v>12</v>
      </c>
      <c r="P141">
        <v>0</v>
      </c>
      <c r="Q141">
        <v>1</v>
      </c>
      <c r="R141">
        <v>2</v>
      </c>
      <c r="S141">
        <v>1</v>
      </c>
      <c r="T141">
        <v>0</v>
      </c>
      <c r="U141">
        <v>0</v>
      </c>
      <c r="V141">
        <f>COUNTIF(tbl_General[EmployeeID],tbl_General[[#This Row],[EmployeeID]])</f>
        <v>1</v>
      </c>
    </row>
    <row r="142" spans="1:22" x14ac:dyDescent="0.25">
      <c r="A142">
        <v>24</v>
      </c>
      <c r="B142" t="s">
        <v>28</v>
      </c>
      <c r="C142" t="s">
        <v>22</v>
      </c>
      <c r="D142" t="s">
        <v>23</v>
      </c>
      <c r="E142">
        <v>6</v>
      </c>
      <c r="F142">
        <v>2</v>
      </c>
      <c r="G142" t="s">
        <v>38</v>
      </c>
      <c r="H142">
        <v>3905</v>
      </c>
      <c r="I142" t="s">
        <v>25</v>
      </c>
      <c r="J142">
        <v>2</v>
      </c>
      <c r="K142" t="s">
        <v>44</v>
      </c>
      <c r="L142" t="s">
        <v>27</v>
      </c>
      <c r="M142">
        <v>20070</v>
      </c>
      <c r="N142">
        <v>1</v>
      </c>
      <c r="O142">
        <v>12</v>
      </c>
      <c r="P142">
        <v>0</v>
      </c>
      <c r="Q142">
        <v>1</v>
      </c>
      <c r="R142">
        <v>2</v>
      </c>
      <c r="S142">
        <v>1</v>
      </c>
      <c r="T142">
        <v>0</v>
      </c>
      <c r="U142">
        <v>0</v>
      </c>
      <c r="V142">
        <f>COUNTIF(tbl_General[EmployeeID],tbl_General[[#This Row],[EmployeeID]])</f>
        <v>1</v>
      </c>
    </row>
    <row r="143" spans="1:22" x14ac:dyDescent="0.25">
      <c r="A143">
        <v>34</v>
      </c>
      <c r="B143" t="s">
        <v>21</v>
      </c>
      <c r="C143" t="s">
        <v>22</v>
      </c>
      <c r="D143" t="s">
        <v>30</v>
      </c>
      <c r="E143">
        <v>3</v>
      </c>
      <c r="F143">
        <v>3</v>
      </c>
      <c r="G143" t="s">
        <v>24</v>
      </c>
      <c r="H143">
        <v>858</v>
      </c>
      <c r="I143" t="s">
        <v>34</v>
      </c>
      <c r="J143">
        <v>2</v>
      </c>
      <c r="K143" t="s">
        <v>35</v>
      </c>
      <c r="L143" t="s">
        <v>32</v>
      </c>
      <c r="M143">
        <v>20440</v>
      </c>
      <c r="N143">
        <v>1</v>
      </c>
      <c r="O143">
        <v>11</v>
      </c>
      <c r="P143">
        <v>0</v>
      </c>
      <c r="Q143">
        <v>1</v>
      </c>
      <c r="R143">
        <v>2</v>
      </c>
      <c r="S143">
        <v>1</v>
      </c>
      <c r="T143">
        <v>0</v>
      </c>
      <c r="U143">
        <v>0</v>
      </c>
      <c r="V143">
        <f>COUNTIF(tbl_General[EmployeeID],tbl_General[[#This Row],[EmployeeID]])</f>
        <v>1</v>
      </c>
    </row>
    <row r="144" spans="1:22" x14ac:dyDescent="0.25">
      <c r="A144">
        <v>34</v>
      </c>
      <c r="B144" t="s">
        <v>21</v>
      </c>
      <c r="C144" t="s">
        <v>22</v>
      </c>
      <c r="D144" t="s">
        <v>30</v>
      </c>
      <c r="E144">
        <v>3</v>
      </c>
      <c r="F144">
        <v>3</v>
      </c>
      <c r="G144" t="s">
        <v>24</v>
      </c>
      <c r="H144">
        <v>2328</v>
      </c>
      <c r="I144" t="s">
        <v>34</v>
      </c>
      <c r="J144">
        <v>2</v>
      </c>
      <c r="K144" t="s">
        <v>35</v>
      </c>
      <c r="L144" t="s">
        <v>32</v>
      </c>
      <c r="M144">
        <v>20440</v>
      </c>
      <c r="N144">
        <v>1</v>
      </c>
      <c r="O144">
        <v>11</v>
      </c>
      <c r="P144">
        <v>0</v>
      </c>
      <c r="Q144">
        <v>1</v>
      </c>
      <c r="R144">
        <v>2</v>
      </c>
      <c r="S144">
        <v>1</v>
      </c>
      <c r="T144">
        <v>0</v>
      </c>
      <c r="U144">
        <v>0</v>
      </c>
      <c r="V144">
        <f>COUNTIF(tbl_General[EmployeeID],tbl_General[[#This Row],[EmployeeID]])</f>
        <v>1</v>
      </c>
    </row>
    <row r="145" spans="1:22" x14ac:dyDescent="0.25">
      <c r="A145">
        <v>34</v>
      </c>
      <c r="B145" t="s">
        <v>21</v>
      </c>
      <c r="C145" t="s">
        <v>22</v>
      </c>
      <c r="D145" t="s">
        <v>30</v>
      </c>
      <c r="E145">
        <v>3</v>
      </c>
      <c r="F145">
        <v>3</v>
      </c>
      <c r="G145" t="s">
        <v>24</v>
      </c>
      <c r="H145">
        <v>3798</v>
      </c>
      <c r="I145" t="s">
        <v>34</v>
      </c>
      <c r="J145">
        <v>2</v>
      </c>
      <c r="K145" t="s">
        <v>35</v>
      </c>
      <c r="L145" t="s">
        <v>32</v>
      </c>
      <c r="M145">
        <v>20440</v>
      </c>
      <c r="N145">
        <v>1</v>
      </c>
      <c r="O145">
        <v>11</v>
      </c>
      <c r="P145">
        <v>0</v>
      </c>
      <c r="Q145">
        <v>1</v>
      </c>
      <c r="R145">
        <v>2</v>
      </c>
      <c r="S145">
        <v>1</v>
      </c>
      <c r="T145">
        <v>0</v>
      </c>
      <c r="U145">
        <v>0</v>
      </c>
      <c r="V145">
        <f>COUNTIF(tbl_General[EmployeeID],tbl_General[[#This Row],[EmployeeID]])</f>
        <v>1</v>
      </c>
    </row>
    <row r="146" spans="1:22" x14ac:dyDescent="0.25">
      <c r="A146">
        <v>27</v>
      </c>
      <c r="B146" t="s">
        <v>21</v>
      </c>
      <c r="C146" t="s">
        <v>22</v>
      </c>
      <c r="D146" t="s">
        <v>30</v>
      </c>
      <c r="E146">
        <v>1</v>
      </c>
      <c r="F146">
        <v>3</v>
      </c>
      <c r="G146" t="s">
        <v>38</v>
      </c>
      <c r="H146">
        <v>413</v>
      </c>
      <c r="I146" t="s">
        <v>34</v>
      </c>
      <c r="J146">
        <v>1</v>
      </c>
      <c r="K146" t="s">
        <v>31</v>
      </c>
      <c r="L146" t="s">
        <v>32</v>
      </c>
      <c r="M146">
        <v>20580</v>
      </c>
      <c r="N146">
        <v>1</v>
      </c>
      <c r="O146">
        <v>14</v>
      </c>
      <c r="P146">
        <v>1</v>
      </c>
      <c r="Q146">
        <v>1</v>
      </c>
      <c r="R146">
        <v>5</v>
      </c>
      <c r="S146">
        <v>1</v>
      </c>
      <c r="T146">
        <v>0</v>
      </c>
      <c r="U146">
        <v>0</v>
      </c>
      <c r="V146">
        <f>COUNTIF(tbl_General[EmployeeID],tbl_General[[#This Row],[EmployeeID]])</f>
        <v>1</v>
      </c>
    </row>
    <row r="147" spans="1:22" x14ac:dyDescent="0.25">
      <c r="A147">
        <v>27</v>
      </c>
      <c r="B147" t="s">
        <v>21</v>
      </c>
      <c r="C147" t="s">
        <v>22</v>
      </c>
      <c r="D147" t="s">
        <v>30</v>
      </c>
      <c r="E147">
        <v>1</v>
      </c>
      <c r="F147">
        <v>3</v>
      </c>
      <c r="G147" t="s">
        <v>38</v>
      </c>
      <c r="H147">
        <v>1883</v>
      </c>
      <c r="I147" t="s">
        <v>34</v>
      </c>
      <c r="J147">
        <v>1</v>
      </c>
      <c r="K147" t="s">
        <v>31</v>
      </c>
      <c r="L147" t="s">
        <v>32</v>
      </c>
      <c r="M147">
        <v>20580</v>
      </c>
      <c r="N147">
        <v>1</v>
      </c>
      <c r="O147">
        <v>14</v>
      </c>
      <c r="P147">
        <v>1</v>
      </c>
      <c r="Q147">
        <v>1</v>
      </c>
      <c r="R147">
        <v>5</v>
      </c>
      <c r="S147">
        <v>1</v>
      </c>
      <c r="T147">
        <v>0</v>
      </c>
      <c r="U147">
        <v>0</v>
      </c>
      <c r="V147">
        <f>COUNTIF(tbl_General[EmployeeID],tbl_General[[#This Row],[EmployeeID]])</f>
        <v>1</v>
      </c>
    </row>
    <row r="148" spans="1:22" x14ac:dyDescent="0.25">
      <c r="A148">
        <v>27</v>
      </c>
      <c r="B148" t="s">
        <v>21</v>
      </c>
      <c r="C148" t="s">
        <v>22</v>
      </c>
      <c r="D148" t="s">
        <v>30</v>
      </c>
      <c r="E148">
        <v>1</v>
      </c>
      <c r="F148">
        <v>3</v>
      </c>
      <c r="G148" t="s">
        <v>38</v>
      </c>
      <c r="H148">
        <v>3353</v>
      </c>
      <c r="I148" t="s">
        <v>34</v>
      </c>
      <c r="J148">
        <v>1</v>
      </c>
      <c r="K148" t="s">
        <v>31</v>
      </c>
      <c r="L148" t="s">
        <v>32</v>
      </c>
      <c r="M148">
        <v>20580</v>
      </c>
      <c r="N148">
        <v>1</v>
      </c>
      <c r="O148">
        <v>14</v>
      </c>
      <c r="P148">
        <v>1</v>
      </c>
      <c r="Q148">
        <v>1</v>
      </c>
      <c r="R148">
        <v>5</v>
      </c>
      <c r="S148">
        <v>1</v>
      </c>
      <c r="T148">
        <v>0</v>
      </c>
      <c r="U148">
        <v>0</v>
      </c>
      <c r="V148">
        <f>COUNTIF(tbl_General[EmployeeID],tbl_General[[#This Row],[EmployeeID]])</f>
        <v>1</v>
      </c>
    </row>
    <row r="149" spans="1:22" x14ac:dyDescent="0.25">
      <c r="A149">
        <v>32</v>
      </c>
      <c r="B149" t="s">
        <v>21</v>
      </c>
      <c r="C149" t="s">
        <v>22</v>
      </c>
      <c r="D149" t="s">
        <v>37</v>
      </c>
      <c r="E149">
        <v>12</v>
      </c>
      <c r="F149">
        <v>2</v>
      </c>
      <c r="G149" t="s">
        <v>37</v>
      </c>
      <c r="H149">
        <v>1314</v>
      </c>
      <c r="I149" t="s">
        <v>25</v>
      </c>
      <c r="J149">
        <v>1</v>
      </c>
      <c r="K149" t="s">
        <v>43</v>
      </c>
      <c r="L149" t="s">
        <v>32</v>
      </c>
      <c r="M149">
        <v>20610</v>
      </c>
      <c r="N149">
        <v>1</v>
      </c>
      <c r="O149">
        <v>15</v>
      </c>
      <c r="P149">
        <v>1</v>
      </c>
      <c r="Q149">
        <v>1</v>
      </c>
      <c r="R149">
        <v>2</v>
      </c>
      <c r="S149">
        <v>1</v>
      </c>
      <c r="T149">
        <v>0</v>
      </c>
      <c r="U149">
        <v>0</v>
      </c>
      <c r="V149">
        <f>COUNTIF(tbl_General[EmployeeID],tbl_General[[#This Row],[EmployeeID]])</f>
        <v>1</v>
      </c>
    </row>
    <row r="150" spans="1:22" x14ac:dyDescent="0.25">
      <c r="A150">
        <v>32</v>
      </c>
      <c r="B150" t="s">
        <v>21</v>
      </c>
      <c r="C150" t="s">
        <v>22</v>
      </c>
      <c r="D150" t="s">
        <v>37</v>
      </c>
      <c r="E150">
        <v>12</v>
      </c>
      <c r="F150">
        <v>2</v>
      </c>
      <c r="G150" t="s">
        <v>37</v>
      </c>
      <c r="H150">
        <v>2784</v>
      </c>
      <c r="I150" t="s">
        <v>25</v>
      </c>
      <c r="J150">
        <v>1</v>
      </c>
      <c r="K150" t="s">
        <v>43</v>
      </c>
      <c r="L150" t="s">
        <v>32</v>
      </c>
      <c r="M150">
        <v>20610</v>
      </c>
      <c r="N150">
        <v>1</v>
      </c>
      <c r="O150">
        <v>15</v>
      </c>
      <c r="P150">
        <v>1</v>
      </c>
      <c r="Q150">
        <v>1</v>
      </c>
      <c r="R150">
        <v>2</v>
      </c>
      <c r="S150">
        <v>1</v>
      </c>
      <c r="T150">
        <v>0</v>
      </c>
      <c r="U150">
        <v>0</v>
      </c>
      <c r="V150">
        <f>COUNTIF(tbl_General[EmployeeID],tbl_General[[#This Row],[EmployeeID]])</f>
        <v>1</v>
      </c>
    </row>
    <row r="151" spans="1:22" x14ac:dyDescent="0.25">
      <c r="A151">
        <v>32</v>
      </c>
      <c r="B151" t="s">
        <v>21</v>
      </c>
      <c r="C151" t="s">
        <v>22</v>
      </c>
      <c r="D151" t="s">
        <v>37</v>
      </c>
      <c r="E151">
        <v>12</v>
      </c>
      <c r="F151">
        <v>2</v>
      </c>
      <c r="G151" t="s">
        <v>37</v>
      </c>
      <c r="H151">
        <v>4254</v>
      </c>
      <c r="I151" t="s">
        <v>25</v>
      </c>
      <c r="J151">
        <v>1</v>
      </c>
      <c r="K151" t="s">
        <v>43</v>
      </c>
      <c r="L151" t="s">
        <v>32</v>
      </c>
      <c r="M151">
        <v>20610</v>
      </c>
      <c r="N151">
        <v>1</v>
      </c>
      <c r="O151">
        <v>15</v>
      </c>
      <c r="P151">
        <v>1</v>
      </c>
      <c r="Q151">
        <v>1</v>
      </c>
      <c r="R151">
        <v>2</v>
      </c>
      <c r="S151">
        <v>1</v>
      </c>
      <c r="T151">
        <v>0</v>
      </c>
      <c r="U151">
        <v>0</v>
      </c>
      <c r="V151">
        <f>COUNTIF(tbl_General[EmployeeID],tbl_General[[#This Row],[EmployeeID]])</f>
        <v>1</v>
      </c>
    </row>
    <row r="152" spans="1:22" x14ac:dyDescent="0.25">
      <c r="A152">
        <v>30</v>
      </c>
      <c r="B152" t="s">
        <v>21</v>
      </c>
      <c r="C152" t="s">
        <v>36</v>
      </c>
      <c r="D152" t="s">
        <v>30</v>
      </c>
      <c r="E152">
        <v>8</v>
      </c>
      <c r="F152">
        <v>3</v>
      </c>
      <c r="G152" t="s">
        <v>24</v>
      </c>
      <c r="H152">
        <v>795</v>
      </c>
      <c r="I152" t="s">
        <v>34</v>
      </c>
      <c r="J152">
        <v>1</v>
      </c>
      <c r="K152" t="s">
        <v>42</v>
      </c>
      <c r="L152" t="s">
        <v>41</v>
      </c>
      <c r="M152">
        <v>21430</v>
      </c>
      <c r="N152">
        <v>1</v>
      </c>
      <c r="O152">
        <v>17</v>
      </c>
      <c r="P152">
        <v>1</v>
      </c>
      <c r="Q152">
        <v>1</v>
      </c>
      <c r="R152">
        <v>2</v>
      </c>
      <c r="S152">
        <v>1</v>
      </c>
      <c r="T152">
        <v>0</v>
      </c>
      <c r="U152">
        <v>0</v>
      </c>
      <c r="V152">
        <f>COUNTIF(tbl_General[EmployeeID],tbl_General[[#This Row],[EmployeeID]])</f>
        <v>1</v>
      </c>
    </row>
    <row r="153" spans="1:22" x14ac:dyDescent="0.25">
      <c r="A153">
        <v>30</v>
      </c>
      <c r="B153" t="s">
        <v>21</v>
      </c>
      <c r="C153" t="s">
        <v>36</v>
      </c>
      <c r="D153" t="s">
        <v>30</v>
      </c>
      <c r="E153">
        <v>8</v>
      </c>
      <c r="F153">
        <v>3</v>
      </c>
      <c r="G153" t="s">
        <v>24</v>
      </c>
      <c r="H153">
        <v>2265</v>
      </c>
      <c r="I153" t="s">
        <v>34</v>
      </c>
      <c r="J153">
        <v>1</v>
      </c>
      <c r="K153" t="s">
        <v>42</v>
      </c>
      <c r="L153" t="s">
        <v>41</v>
      </c>
      <c r="M153">
        <v>21430</v>
      </c>
      <c r="N153">
        <v>1</v>
      </c>
      <c r="O153">
        <v>17</v>
      </c>
      <c r="P153">
        <v>1</v>
      </c>
      <c r="Q153">
        <v>1</v>
      </c>
      <c r="R153">
        <v>2</v>
      </c>
      <c r="S153">
        <v>1</v>
      </c>
      <c r="T153">
        <v>0</v>
      </c>
      <c r="U153">
        <v>0</v>
      </c>
      <c r="V153">
        <f>COUNTIF(tbl_General[EmployeeID],tbl_General[[#This Row],[EmployeeID]])</f>
        <v>1</v>
      </c>
    </row>
    <row r="154" spans="1:22" x14ac:dyDescent="0.25">
      <c r="A154">
        <v>30</v>
      </c>
      <c r="B154" t="s">
        <v>21</v>
      </c>
      <c r="C154" t="s">
        <v>36</v>
      </c>
      <c r="D154" t="s">
        <v>30</v>
      </c>
      <c r="E154">
        <v>8</v>
      </c>
      <c r="F154">
        <v>3</v>
      </c>
      <c r="G154" t="s">
        <v>24</v>
      </c>
      <c r="H154">
        <v>3735</v>
      </c>
      <c r="I154" t="s">
        <v>34</v>
      </c>
      <c r="J154">
        <v>1</v>
      </c>
      <c r="K154" t="s">
        <v>42</v>
      </c>
      <c r="L154" t="s">
        <v>41</v>
      </c>
      <c r="M154">
        <v>21430</v>
      </c>
      <c r="N154">
        <v>1</v>
      </c>
      <c r="O154">
        <v>17</v>
      </c>
      <c r="P154">
        <v>1</v>
      </c>
      <c r="Q154">
        <v>1</v>
      </c>
      <c r="R154">
        <v>2</v>
      </c>
      <c r="S154">
        <v>1</v>
      </c>
      <c r="T154">
        <v>0</v>
      </c>
      <c r="U154">
        <v>0</v>
      </c>
      <c r="V154">
        <f>COUNTIF(tbl_General[EmployeeID],tbl_General[[#This Row],[EmployeeID]])</f>
        <v>1</v>
      </c>
    </row>
    <row r="155" spans="1:22" x14ac:dyDescent="0.25">
      <c r="A155">
        <v>20</v>
      </c>
      <c r="B155" t="s">
        <v>21</v>
      </c>
      <c r="C155" t="s">
        <v>22</v>
      </c>
      <c r="D155" t="s">
        <v>30</v>
      </c>
      <c r="E155">
        <v>17</v>
      </c>
      <c r="F155">
        <v>4</v>
      </c>
      <c r="G155" t="s">
        <v>38</v>
      </c>
      <c r="H155">
        <v>230</v>
      </c>
      <c r="I155" t="s">
        <v>25</v>
      </c>
      <c r="J155">
        <v>1</v>
      </c>
      <c r="K155" t="s">
        <v>43</v>
      </c>
      <c r="L155" t="s">
        <v>32</v>
      </c>
      <c r="M155">
        <v>22930</v>
      </c>
      <c r="N155">
        <v>1</v>
      </c>
      <c r="O155">
        <v>13</v>
      </c>
      <c r="P155">
        <v>2</v>
      </c>
      <c r="Q155">
        <v>1</v>
      </c>
      <c r="R155">
        <v>3</v>
      </c>
      <c r="S155">
        <v>1</v>
      </c>
      <c r="T155">
        <v>0</v>
      </c>
      <c r="U155">
        <v>0</v>
      </c>
      <c r="V155">
        <f>COUNTIF(tbl_General[EmployeeID],tbl_General[[#This Row],[EmployeeID]])</f>
        <v>1</v>
      </c>
    </row>
    <row r="156" spans="1:22" x14ac:dyDescent="0.25">
      <c r="A156">
        <v>20</v>
      </c>
      <c r="B156" t="s">
        <v>21</v>
      </c>
      <c r="C156" t="s">
        <v>22</v>
      </c>
      <c r="D156" t="s">
        <v>30</v>
      </c>
      <c r="E156">
        <v>17</v>
      </c>
      <c r="F156">
        <v>4</v>
      </c>
      <c r="G156" t="s">
        <v>38</v>
      </c>
      <c r="H156">
        <v>1700</v>
      </c>
      <c r="I156" t="s">
        <v>25</v>
      </c>
      <c r="J156">
        <v>1</v>
      </c>
      <c r="K156" t="s">
        <v>43</v>
      </c>
      <c r="L156" t="s">
        <v>32</v>
      </c>
      <c r="M156">
        <v>22930</v>
      </c>
      <c r="N156">
        <v>1</v>
      </c>
      <c r="O156">
        <v>13</v>
      </c>
      <c r="P156">
        <v>2</v>
      </c>
      <c r="Q156">
        <v>1</v>
      </c>
      <c r="R156">
        <v>3</v>
      </c>
      <c r="S156">
        <v>1</v>
      </c>
      <c r="T156">
        <v>0</v>
      </c>
      <c r="U156">
        <v>0</v>
      </c>
      <c r="V156">
        <f>COUNTIF(tbl_General[EmployeeID],tbl_General[[#This Row],[EmployeeID]])</f>
        <v>1</v>
      </c>
    </row>
    <row r="157" spans="1:22" x14ac:dyDescent="0.25">
      <c r="A157">
        <v>20</v>
      </c>
      <c r="B157" t="s">
        <v>21</v>
      </c>
      <c r="C157" t="s">
        <v>22</v>
      </c>
      <c r="D157" t="s">
        <v>30</v>
      </c>
      <c r="E157">
        <v>17</v>
      </c>
      <c r="F157">
        <v>4</v>
      </c>
      <c r="G157" t="s">
        <v>38</v>
      </c>
      <c r="H157">
        <v>3170</v>
      </c>
      <c r="I157" t="s">
        <v>25</v>
      </c>
      <c r="J157">
        <v>1</v>
      </c>
      <c r="K157" t="s">
        <v>43</v>
      </c>
      <c r="L157" t="s">
        <v>32</v>
      </c>
      <c r="M157">
        <v>22930</v>
      </c>
      <c r="N157">
        <v>1</v>
      </c>
      <c r="O157">
        <v>13</v>
      </c>
      <c r="P157">
        <v>2</v>
      </c>
      <c r="Q157">
        <v>1</v>
      </c>
      <c r="R157">
        <v>3</v>
      </c>
      <c r="S157">
        <v>1</v>
      </c>
      <c r="T157">
        <v>0</v>
      </c>
      <c r="U157">
        <v>0</v>
      </c>
      <c r="V157">
        <f>COUNTIF(tbl_General[EmployeeID],tbl_General[[#This Row],[EmployeeID]])</f>
        <v>1</v>
      </c>
    </row>
    <row r="158" spans="1:22" x14ac:dyDescent="0.25">
      <c r="A158">
        <v>26</v>
      </c>
      <c r="B158" t="s">
        <v>28</v>
      </c>
      <c r="C158" t="s">
        <v>22</v>
      </c>
      <c r="D158" t="s">
        <v>23</v>
      </c>
      <c r="E158">
        <v>4</v>
      </c>
      <c r="F158">
        <v>3</v>
      </c>
      <c r="G158" t="s">
        <v>45</v>
      </c>
      <c r="H158">
        <v>1255</v>
      </c>
      <c r="I158" t="s">
        <v>34</v>
      </c>
      <c r="J158">
        <v>2</v>
      </c>
      <c r="K158" t="s">
        <v>44</v>
      </c>
      <c r="L158" t="s">
        <v>32</v>
      </c>
      <c r="M158">
        <v>24040</v>
      </c>
      <c r="N158">
        <v>1</v>
      </c>
      <c r="O158">
        <v>12</v>
      </c>
      <c r="P158">
        <v>0</v>
      </c>
      <c r="Q158">
        <v>1</v>
      </c>
      <c r="R158">
        <v>6</v>
      </c>
      <c r="S158">
        <v>1</v>
      </c>
      <c r="T158">
        <v>0</v>
      </c>
      <c r="U158">
        <v>1</v>
      </c>
      <c r="V158">
        <f>COUNTIF(tbl_General[EmployeeID],tbl_General[[#This Row],[EmployeeID]])</f>
        <v>1</v>
      </c>
    </row>
    <row r="159" spans="1:22" x14ac:dyDescent="0.25">
      <c r="A159">
        <v>26</v>
      </c>
      <c r="B159" t="s">
        <v>28</v>
      </c>
      <c r="C159" t="s">
        <v>22</v>
      </c>
      <c r="D159" t="s">
        <v>23</v>
      </c>
      <c r="E159">
        <v>4</v>
      </c>
      <c r="F159">
        <v>3</v>
      </c>
      <c r="G159" t="s">
        <v>45</v>
      </c>
      <c r="H159">
        <v>2725</v>
      </c>
      <c r="I159" t="s">
        <v>34</v>
      </c>
      <c r="J159">
        <v>2</v>
      </c>
      <c r="K159" t="s">
        <v>44</v>
      </c>
      <c r="L159" t="s">
        <v>32</v>
      </c>
      <c r="M159">
        <v>24040</v>
      </c>
      <c r="N159">
        <v>1</v>
      </c>
      <c r="O159">
        <v>12</v>
      </c>
      <c r="P159">
        <v>0</v>
      </c>
      <c r="Q159">
        <v>1</v>
      </c>
      <c r="R159">
        <v>6</v>
      </c>
      <c r="S159">
        <v>1</v>
      </c>
      <c r="T159">
        <v>0</v>
      </c>
      <c r="U159">
        <v>1</v>
      </c>
      <c r="V159">
        <f>COUNTIF(tbl_General[EmployeeID],tbl_General[[#This Row],[EmployeeID]])</f>
        <v>1</v>
      </c>
    </row>
    <row r="160" spans="1:22" x14ac:dyDescent="0.25">
      <c r="A160">
        <v>26</v>
      </c>
      <c r="B160" t="s">
        <v>28</v>
      </c>
      <c r="C160" t="s">
        <v>22</v>
      </c>
      <c r="D160" t="s">
        <v>23</v>
      </c>
      <c r="E160">
        <v>4</v>
      </c>
      <c r="F160">
        <v>3</v>
      </c>
      <c r="G160" t="s">
        <v>45</v>
      </c>
      <c r="H160">
        <v>4195</v>
      </c>
      <c r="I160" t="s">
        <v>34</v>
      </c>
      <c r="J160">
        <v>2</v>
      </c>
      <c r="K160" t="s">
        <v>44</v>
      </c>
      <c r="L160" t="s">
        <v>32</v>
      </c>
      <c r="M160">
        <v>24040</v>
      </c>
      <c r="N160">
        <v>1</v>
      </c>
      <c r="O160">
        <v>12</v>
      </c>
      <c r="P160">
        <v>0</v>
      </c>
      <c r="Q160">
        <v>1</v>
      </c>
      <c r="R160">
        <v>6</v>
      </c>
      <c r="S160">
        <v>1</v>
      </c>
      <c r="T160">
        <v>0</v>
      </c>
      <c r="U160">
        <v>1</v>
      </c>
      <c r="V160">
        <f>COUNTIF(tbl_General[EmployeeID],tbl_General[[#This Row],[EmployeeID]])</f>
        <v>1</v>
      </c>
    </row>
    <row r="161" spans="1:22" x14ac:dyDescent="0.25">
      <c r="A161">
        <v>28</v>
      </c>
      <c r="B161" t="s">
        <v>28</v>
      </c>
      <c r="C161" t="s">
        <v>22</v>
      </c>
      <c r="D161" t="s">
        <v>37</v>
      </c>
      <c r="E161">
        <v>1</v>
      </c>
      <c r="F161">
        <v>3</v>
      </c>
      <c r="G161" t="s">
        <v>38</v>
      </c>
      <c r="H161">
        <v>879</v>
      </c>
      <c r="I161" t="s">
        <v>25</v>
      </c>
      <c r="J161">
        <v>2</v>
      </c>
      <c r="K161" t="s">
        <v>40</v>
      </c>
      <c r="L161" t="s">
        <v>27</v>
      </c>
      <c r="M161">
        <v>24130</v>
      </c>
      <c r="N161">
        <v>1</v>
      </c>
      <c r="O161">
        <v>16</v>
      </c>
      <c r="P161">
        <v>1</v>
      </c>
      <c r="Q161">
        <v>1</v>
      </c>
      <c r="R161">
        <v>2</v>
      </c>
      <c r="S161">
        <v>1</v>
      </c>
      <c r="T161">
        <v>0</v>
      </c>
      <c r="U161">
        <v>0</v>
      </c>
      <c r="V161">
        <f>COUNTIF(tbl_General[EmployeeID],tbl_General[[#This Row],[EmployeeID]])</f>
        <v>1</v>
      </c>
    </row>
    <row r="162" spans="1:22" x14ac:dyDescent="0.25">
      <c r="A162">
        <v>28</v>
      </c>
      <c r="B162" t="s">
        <v>28</v>
      </c>
      <c r="C162" t="s">
        <v>22</v>
      </c>
      <c r="D162" t="s">
        <v>37</v>
      </c>
      <c r="E162">
        <v>1</v>
      </c>
      <c r="F162">
        <v>3</v>
      </c>
      <c r="G162" t="s">
        <v>38</v>
      </c>
      <c r="H162">
        <v>2349</v>
      </c>
      <c r="I162" t="s">
        <v>25</v>
      </c>
      <c r="J162">
        <v>2</v>
      </c>
      <c r="K162" t="s">
        <v>40</v>
      </c>
      <c r="L162" t="s">
        <v>27</v>
      </c>
      <c r="M162">
        <v>24130</v>
      </c>
      <c r="N162">
        <v>1</v>
      </c>
      <c r="O162">
        <v>16</v>
      </c>
      <c r="P162">
        <v>1</v>
      </c>
      <c r="Q162">
        <v>1</v>
      </c>
      <c r="R162">
        <v>2</v>
      </c>
      <c r="S162">
        <v>1</v>
      </c>
      <c r="T162">
        <v>0</v>
      </c>
      <c r="U162">
        <v>0</v>
      </c>
      <c r="V162">
        <f>COUNTIF(tbl_General[EmployeeID],tbl_General[[#This Row],[EmployeeID]])</f>
        <v>1</v>
      </c>
    </row>
    <row r="163" spans="1:22" x14ac:dyDescent="0.25">
      <c r="A163">
        <v>26</v>
      </c>
      <c r="B163" t="s">
        <v>28</v>
      </c>
      <c r="C163" t="s">
        <v>22</v>
      </c>
      <c r="D163" t="s">
        <v>23</v>
      </c>
      <c r="E163">
        <v>1</v>
      </c>
      <c r="F163">
        <v>3</v>
      </c>
      <c r="G163" t="s">
        <v>45</v>
      </c>
      <c r="H163">
        <v>206</v>
      </c>
      <c r="I163" t="s">
        <v>25</v>
      </c>
      <c r="J163">
        <v>2</v>
      </c>
      <c r="K163" t="s">
        <v>42</v>
      </c>
      <c r="L163" t="s">
        <v>32</v>
      </c>
      <c r="M163">
        <v>24260</v>
      </c>
      <c r="N163">
        <v>1</v>
      </c>
      <c r="O163">
        <v>22</v>
      </c>
      <c r="P163">
        <v>0</v>
      </c>
      <c r="Q163">
        <v>1</v>
      </c>
      <c r="R163">
        <v>3</v>
      </c>
      <c r="S163">
        <v>1</v>
      </c>
      <c r="T163">
        <v>0</v>
      </c>
      <c r="U163">
        <v>0</v>
      </c>
      <c r="V163">
        <f>COUNTIF(tbl_General[EmployeeID],tbl_General[[#This Row],[EmployeeID]])</f>
        <v>1</v>
      </c>
    </row>
    <row r="164" spans="1:22" x14ac:dyDescent="0.25">
      <c r="A164">
        <v>26</v>
      </c>
      <c r="B164" t="s">
        <v>28</v>
      </c>
      <c r="C164" t="s">
        <v>22</v>
      </c>
      <c r="D164" t="s">
        <v>23</v>
      </c>
      <c r="E164">
        <v>1</v>
      </c>
      <c r="F164">
        <v>3</v>
      </c>
      <c r="G164" t="s">
        <v>45</v>
      </c>
      <c r="H164">
        <v>1676</v>
      </c>
      <c r="I164" t="s">
        <v>25</v>
      </c>
      <c r="J164">
        <v>2</v>
      </c>
      <c r="K164" t="s">
        <v>42</v>
      </c>
      <c r="L164" t="s">
        <v>32</v>
      </c>
      <c r="M164">
        <v>24260</v>
      </c>
      <c r="N164">
        <v>1</v>
      </c>
      <c r="O164">
        <v>22</v>
      </c>
      <c r="P164">
        <v>0</v>
      </c>
      <c r="Q164">
        <v>1</v>
      </c>
      <c r="R164">
        <v>3</v>
      </c>
      <c r="S164">
        <v>1</v>
      </c>
      <c r="T164">
        <v>0</v>
      </c>
      <c r="U164">
        <v>0</v>
      </c>
      <c r="V164">
        <f>COUNTIF(tbl_General[EmployeeID],tbl_General[[#This Row],[EmployeeID]])</f>
        <v>1</v>
      </c>
    </row>
    <row r="165" spans="1:22" x14ac:dyDescent="0.25">
      <c r="A165">
        <v>26</v>
      </c>
      <c r="B165" t="s">
        <v>28</v>
      </c>
      <c r="C165" t="s">
        <v>22</v>
      </c>
      <c r="D165" t="s">
        <v>23</v>
      </c>
      <c r="E165">
        <v>1</v>
      </c>
      <c r="F165">
        <v>3</v>
      </c>
      <c r="G165" t="s">
        <v>45</v>
      </c>
      <c r="H165">
        <v>3146</v>
      </c>
      <c r="I165" t="s">
        <v>25</v>
      </c>
      <c r="J165">
        <v>2</v>
      </c>
      <c r="K165" t="s">
        <v>42</v>
      </c>
      <c r="L165" t="s">
        <v>32</v>
      </c>
      <c r="M165">
        <v>24260</v>
      </c>
      <c r="N165">
        <v>1</v>
      </c>
      <c r="O165">
        <v>22</v>
      </c>
      <c r="P165">
        <v>0</v>
      </c>
      <c r="Q165">
        <v>1</v>
      </c>
      <c r="R165">
        <v>3</v>
      </c>
      <c r="S165">
        <v>1</v>
      </c>
      <c r="T165">
        <v>0</v>
      </c>
      <c r="U165">
        <v>0</v>
      </c>
      <c r="V165">
        <f>COUNTIF(tbl_General[EmployeeID],tbl_General[[#This Row],[EmployeeID]])</f>
        <v>1</v>
      </c>
    </row>
    <row r="166" spans="1:22" x14ac:dyDescent="0.25">
      <c r="A166">
        <v>35</v>
      </c>
      <c r="B166" t="s">
        <v>28</v>
      </c>
      <c r="C166" t="s">
        <v>22</v>
      </c>
      <c r="D166" t="s">
        <v>30</v>
      </c>
      <c r="E166">
        <v>2</v>
      </c>
      <c r="F166">
        <v>3</v>
      </c>
      <c r="G166" t="s">
        <v>38</v>
      </c>
      <c r="H166">
        <v>853</v>
      </c>
      <c r="I166" t="s">
        <v>25</v>
      </c>
      <c r="J166">
        <v>1</v>
      </c>
      <c r="K166" t="s">
        <v>31</v>
      </c>
      <c r="L166" t="s">
        <v>41</v>
      </c>
      <c r="M166">
        <v>25320</v>
      </c>
      <c r="N166">
        <v>1</v>
      </c>
      <c r="O166">
        <v>13</v>
      </c>
      <c r="P166">
        <v>0</v>
      </c>
      <c r="Q166">
        <v>1</v>
      </c>
      <c r="R166">
        <v>2</v>
      </c>
      <c r="S166">
        <v>1</v>
      </c>
      <c r="T166">
        <v>0</v>
      </c>
      <c r="U166">
        <v>0</v>
      </c>
      <c r="V166">
        <f>COUNTIF(tbl_General[EmployeeID],tbl_General[[#This Row],[EmployeeID]])</f>
        <v>1</v>
      </c>
    </row>
    <row r="167" spans="1:22" x14ac:dyDescent="0.25">
      <c r="A167">
        <v>35</v>
      </c>
      <c r="B167" t="s">
        <v>28</v>
      </c>
      <c r="C167" t="s">
        <v>22</v>
      </c>
      <c r="D167" t="s">
        <v>30</v>
      </c>
      <c r="E167">
        <v>2</v>
      </c>
      <c r="F167">
        <v>3</v>
      </c>
      <c r="G167" t="s">
        <v>38</v>
      </c>
      <c r="H167">
        <v>2323</v>
      </c>
      <c r="I167" t="s">
        <v>25</v>
      </c>
      <c r="J167">
        <v>1</v>
      </c>
      <c r="K167" t="s">
        <v>31</v>
      </c>
      <c r="L167" t="s">
        <v>41</v>
      </c>
      <c r="M167">
        <v>25320</v>
      </c>
      <c r="N167">
        <v>1</v>
      </c>
      <c r="O167">
        <v>13</v>
      </c>
      <c r="P167">
        <v>0</v>
      </c>
      <c r="Q167">
        <v>1</v>
      </c>
      <c r="R167">
        <v>2</v>
      </c>
      <c r="S167">
        <v>1</v>
      </c>
      <c r="T167">
        <v>0</v>
      </c>
      <c r="U167">
        <v>0</v>
      </c>
      <c r="V167">
        <f>COUNTIF(tbl_General[EmployeeID],tbl_General[[#This Row],[EmployeeID]])</f>
        <v>1</v>
      </c>
    </row>
    <row r="168" spans="1:22" x14ac:dyDescent="0.25">
      <c r="A168">
        <v>35</v>
      </c>
      <c r="B168" t="s">
        <v>28</v>
      </c>
      <c r="C168" t="s">
        <v>22</v>
      </c>
      <c r="D168" t="s">
        <v>30</v>
      </c>
      <c r="E168">
        <v>2</v>
      </c>
      <c r="F168">
        <v>3</v>
      </c>
      <c r="G168" t="s">
        <v>38</v>
      </c>
      <c r="H168">
        <v>3793</v>
      </c>
      <c r="I168" t="s">
        <v>25</v>
      </c>
      <c r="J168">
        <v>1</v>
      </c>
      <c r="K168" t="s">
        <v>31</v>
      </c>
      <c r="L168" t="s">
        <v>41</v>
      </c>
      <c r="M168">
        <v>25320</v>
      </c>
      <c r="N168">
        <v>1</v>
      </c>
      <c r="O168">
        <v>13</v>
      </c>
      <c r="P168">
        <v>0</v>
      </c>
      <c r="Q168">
        <v>1</v>
      </c>
      <c r="R168">
        <v>2</v>
      </c>
      <c r="S168">
        <v>1</v>
      </c>
      <c r="T168">
        <v>0</v>
      </c>
      <c r="U168">
        <v>0</v>
      </c>
      <c r="V168">
        <f>COUNTIF(tbl_General[EmployeeID],tbl_General[[#This Row],[EmployeeID]])</f>
        <v>1</v>
      </c>
    </row>
    <row r="169" spans="1:22" x14ac:dyDescent="0.25">
      <c r="A169">
        <v>35</v>
      </c>
      <c r="B169" t="s">
        <v>21</v>
      </c>
      <c r="C169" t="s">
        <v>22</v>
      </c>
      <c r="D169" t="s">
        <v>23</v>
      </c>
      <c r="E169">
        <v>7</v>
      </c>
      <c r="F169">
        <v>4</v>
      </c>
      <c r="G169" t="s">
        <v>33</v>
      </c>
      <c r="H169">
        <v>802</v>
      </c>
      <c r="I169" t="s">
        <v>25</v>
      </c>
      <c r="J169">
        <v>4</v>
      </c>
      <c r="K169" t="s">
        <v>26</v>
      </c>
      <c r="L169" t="s">
        <v>27</v>
      </c>
      <c r="M169">
        <v>25530</v>
      </c>
      <c r="N169">
        <v>1</v>
      </c>
      <c r="O169">
        <v>14</v>
      </c>
      <c r="P169">
        <v>1</v>
      </c>
      <c r="Q169">
        <v>1</v>
      </c>
      <c r="R169">
        <v>4</v>
      </c>
      <c r="S169">
        <v>1</v>
      </c>
      <c r="T169">
        <v>0</v>
      </c>
      <c r="U169">
        <v>0</v>
      </c>
      <c r="V169">
        <f>COUNTIF(tbl_General[EmployeeID],tbl_General[[#This Row],[EmployeeID]])</f>
        <v>1</v>
      </c>
    </row>
    <row r="170" spans="1:22" x14ac:dyDescent="0.25">
      <c r="A170">
        <v>35</v>
      </c>
      <c r="B170" t="s">
        <v>21</v>
      </c>
      <c r="C170" t="s">
        <v>22</v>
      </c>
      <c r="D170" t="s">
        <v>23</v>
      </c>
      <c r="E170">
        <v>7</v>
      </c>
      <c r="F170">
        <v>4</v>
      </c>
      <c r="G170" t="s">
        <v>33</v>
      </c>
      <c r="H170">
        <v>2272</v>
      </c>
      <c r="I170" t="s">
        <v>25</v>
      </c>
      <c r="J170">
        <v>4</v>
      </c>
      <c r="K170" t="s">
        <v>26</v>
      </c>
      <c r="L170" t="s">
        <v>27</v>
      </c>
      <c r="M170">
        <v>25530</v>
      </c>
      <c r="N170">
        <v>1</v>
      </c>
      <c r="O170">
        <v>14</v>
      </c>
      <c r="P170">
        <v>1</v>
      </c>
      <c r="Q170">
        <v>1</v>
      </c>
      <c r="R170">
        <v>4</v>
      </c>
      <c r="S170">
        <v>1</v>
      </c>
      <c r="T170">
        <v>0</v>
      </c>
      <c r="U170">
        <v>0</v>
      </c>
      <c r="V170">
        <f>COUNTIF(tbl_General[EmployeeID],tbl_General[[#This Row],[EmployeeID]])</f>
        <v>1</v>
      </c>
    </row>
    <row r="171" spans="1:22" x14ac:dyDescent="0.25">
      <c r="A171">
        <v>35</v>
      </c>
      <c r="B171" t="s">
        <v>21</v>
      </c>
      <c r="C171" t="s">
        <v>22</v>
      </c>
      <c r="D171" t="s">
        <v>23</v>
      </c>
      <c r="E171">
        <v>7</v>
      </c>
      <c r="F171">
        <v>4</v>
      </c>
      <c r="G171" t="s">
        <v>33</v>
      </c>
      <c r="H171">
        <v>3742</v>
      </c>
      <c r="I171" t="s">
        <v>25</v>
      </c>
      <c r="J171">
        <v>4</v>
      </c>
      <c r="K171" t="s">
        <v>26</v>
      </c>
      <c r="L171" t="s">
        <v>27</v>
      </c>
      <c r="M171">
        <v>25530</v>
      </c>
      <c r="N171">
        <v>1</v>
      </c>
      <c r="O171">
        <v>14</v>
      </c>
      <c r="P171">
        <v>1</v>
      </c>
      <c r="Q171">
        <v>1</v>
      </c>
      <c r="R171">
        <v>4</v>
      </c>
      <c r="S171">
        <v>1</v>
      </c>
      <c r="T171">
        <v>0</v>
      </c>
      <c r="U171">
        <v>0</v>
      </c>
      <c r="V171">
        <f>COUNTIF(tbl_General[EmployeeID],tbl_General[[#This Row],[EmployeeID]])</f>
        <v>1</v>
      </c>
    </row>
    <row r="172" spans="1:22" x14ac:dyDescent="0.25">
      <c r="A172">
        <v>29</v>
      </c>
      <c r="B172" t="s">
        <v>21</v>
      </c>
      <c r="C172" t="s">
        <v>22</v>
      </c>
      <c r="D172" t="s">
        <v>30</v>
      </c>
      <c r="E172">
        <v>1</v>
      </c>
      <c r="F172">
        <v>2</v>
      </c>
      <c r="G172" t="s">
        <v>38</v>
      </c>
      <c r="H172">
        <v>1072</v>
      </c>
      <c r="I172" t="s">
        <v>34</v>
      </c>
      <c r="J172">
        <v>3</v>
      </c>
      <c r="K172" t="s">
        <v>35</v>
      </c>
      <c r="L172" t="s">
        <v>27</v>
      </c>
      <c r="M172">
        <v>26780</v>
      </c>
      <c r="N172">
        <v>1</v>
      </c>
      <c r="O172">
        <v>25</v>
      </c>
      <c r="P172">
        <v>1</v>
      </c>
      <c r="Q172">
        <v>1</v>
      </c>
      <c r="R172">
        <v>3</v>
      </c>
      <c r="S172">
        <v>1</v>
      </c>
      <c r="T172">
        <v>0</v>
      </c>
      <c r="U172">
        <v>0</v>
      </c>
      <c r="V172">
        <f>COUNTIF(tbl_General[EmployeeID],tbl_General[[#This Row],[EmployeeID]])</f>
        <v>1</v>
      </c>
    </row>
    <row r="173" spans="1:22" x14ac:dyDescent="0.25">
      <c r="A173">
        <v>29</v>
      </c>
      <c r="B173" t="s">
        <v>21</v>
      </c>
      <c r="C173" t="s">
        <v>22</v>
      </c>
      <c r="D173" t="s">
        <v>30</v>
      </c>
      <c r="E173">
        <v>1</v>
      </c>
      <c r="F173">
        <v>2</v>
      </c>
      <c r="G173" t="s">
        <v>38</v>
      </c>
      <c r="H173">
        <v>2542</v>
      </c>
      <c r="I173" t="s">
        <v>34</v>
      </c>
      <c r="J173">
        <v>3</v>
      </c>
      <c r="K173" t="s">
        <v>35</v>
      </c>
      <c r="L173" t="s">
        <v>27</v>
      </c>
      <c r="M173">
        <v>26780</v>
      </c>
      <c r="N173">
        <v>1</v>
      </c>
      <c r="O173">
        <v>25</v>
      </c>
      <c r="P173">
        <v>1</v>
      </c>
      <c r="Q173">
        <v>1</v>
      </c>
      <c r="R173">
        <v>3</v>
      </c>
      <c r="S173">
        <v>1</v>
      </c>
      <c r="T173">
        <v>0</v>
      </c>
      <c r="U173">
        <v>0</v>
      </c>
      <c r="V173">
        <f>COUNTIF(tbl_General[EmployeeID],tbl_General[[#This Row],[EmployeeID]])</f>
        <v>1</v>
      </c>
    </row>
    <row r="174" spans="1:22" x14ac:dyDescent="0.25">
      <c r="A174">
        <v>29</v>
      </c>
      <c r="B174" t="s">
        <v>21</v>
      </c>
      <c r="C174" t="s">
        <v>22</v>
      </c>
      <c r="D174" t="s">
        <v>30</v>
      </c>
      <c r="E174">
        <v>1</v>
      </c>
      <c r="F174">
        <v>2</v>
      </c>
      <c r="G174" t="s">
        <v>38</v>
      </c>
      <c r="H174">
        <v>4012</v>
      </c>
      <c r="I174" t="s">
        <v>34</v>
      </c>
      <c r="J174">
        <v>3</v>
      </c>
      <c r="K174" t="s">
        <v>35</v>
      </c>
      <c r="L174" t="s">
        <v>27</v>
      </c>
      <c r="M174">
        <v>26780</v>
      </c>
      <c r="N174">
        <v>1</v>
      </c>
      <c r="O174">
        <v>25</v>
      </c>
      <c r="P174">
        <v>1</v>
      </c>
      <c r="Q174">
        <v>1</v>
      </c>
      <c r="R174">
        <v>3</v>
      </c>
      <c r="S174">
        <v>1</v>
      </c>
      <c r="T174">
        <v>0</v>
      </c>
      <c r="U174">
        <v>0</v>
      </c>
      <c r="V174">
        <f>COUNTIF(tbl_General[EmployeeID],tbl_General[[#This Row],[EmployeeID]])</f>
        <v>1</v>
      </c>
    </row>
    <row r="175" spans="1:22" x14ac:dyDescent="0.25">
      <c r="A175">
        <v>20</v>
      </c>
      <c r="B175" t="s">
        <v>28</v>
      </c>
      <c r="C175" t="s">
        <v>22</v>
      </c>
      <c r="D175" t="s">
        <v>30</v>
      </c>
      <c r="E175">
        <v>29</v>
      </c>
      <c r="F175">
        <v>3</v>
      </c>
      <c r="G175" t="s">
        <v>24</v>
      </c>
      <c r="H175">
        <v>432</v>
      </c>
      <c r="I175" t="s">
        <v>25</v>
      </c>
      <c r="J175">
        <v>3</v>
      </c>
      <c r="K175" t="s">
        <v>40</v>
      </c>
      <c r="L175" t="s">
        <v>32</v>
      </c>
      <c r="M175">
        <v>27070</v>
      </c>
      <c r="N175">
        <v>1</v>
      </c>
      <c r="O175">
        <v>11</v>
      </c>
      <c r="P175">
        <v>0</v>
      </c>
      <c r="Q175">
        <v>1</v>
      </c>
      <c r="R175">
        <v>2</v>
      </c>
      <c r="S175">
        <v>1</v>
      </c>
      <c r="T175">
        <v>0</v>
      </c>
      <c r="U175">
        <v>0</v>
      </c>
      <c r="V175">
        <f>COUNTIF(tbl_General[EmployeeID],tbl_General[[#This Row],[EmployeeID]])</f>
        <v>1</v>
      </c>
    </row>
    <row r="176" spans="1:22" x14ac:dyDescent="0.25">
      <c r="A176">
        <v>20</v>
      </c>
      <c r="B176" t="s">
        <v>28</v>
      </c>
      <c r="C176" t="s">
        <v>22</v>
      </c>
      <c r="D176" t="s">
        <v>30</v>
      </c>
      <c r="E176">
        <v>29</v>
      </c>
      <c r="F176">
        <v>3</v>
      </c>
      <c r="G176" t="s">
        <v>24</v>
      </c>
      <c r="H176">
        <v>1902</v>
      </c>
      <c r="I176" t="s">
        <v>25</v>
      </c>
      <c r="J176">
        <v>3</v>
      </c>
      <c r="K176" t="s">
        <v>40</v>
      </c>
      <c r="L176" t="s">
        <v>32</v>
      </c>
      <c r="M176">
        <v>27070</v>
      </c>
      <c r="N176">
        <v>1</v>
      </c>
      <c r="O176">
        <v>11</v>
      </c>
      <c r="P176">
        <v>0</v>
      </c>
      <c r="Q176">
        <v>1</v>
      </c>
      <c r="R176">
        <v>2</v>
      </c>
      <c r="S176">
        <v>1</v>
      </c>
      <c r="T176">
        <v>0</v>
      </c>
      <c r="U176">
        <v>0</v>
      </c>
      <c r="V176">
        <f>COUNTIF(tbl_General[EmployeeID],tbl_General[[#This Row],[EmployeeID]])</f>
        <v>1</v>
      </c>
    </row>
    <row r="177" spans="1:22" x14ac:dyDescent="0.25">
      <c r="A177">
        <v>20</v>
      </c>
      <c r="B177" t="s">
        <v>28</v>
      </c>
      <c r="C177" t="s">
        <v>22</v>
      </c>
      <c r="D177" t="s">
        <v>30</v>
      </c>
      <c r="E177">
        <v>29</v>
      </c>
      <c r="F177">
        <v>3</v>
      </c>
      <c r="G177" t="s">
        <v>24</v>
      </c>
      <c r="H177">
        <v>3372</v>
      </c>
      <c r="I177" t="s">
        <v>25</v>
      </c>
      <c r="J177">
        <v>3</v>
      </c>
      <c r="K177" t="s">
        <v>40</v>
      </c>
      <c r="L177" t="s">
        <v>32</v>
      </c>
      <c r="M177">
        <v>27070</v>
      </c>
      <c r="N177">
        <v>1</v>
      </c>
      <c r="O177">
        <v>11</v>
      </c>
      <c r="P177">
        <v>0</v>
      </c>
      <c r="Q177">
        <v>1</v>
      </c>
      <c r="R177">
        <v>2</v>
      </c>
      <c r="S177">
        <v>1</v>
      </c>
      <c r="T177">
        <v>0</v>
      </c>
      <c r="U177">
        <v>0</v>
      </c>
      <c r="V177">
        <f>COUNTIF(tbl_General[EmployeeID],tbl_General[[#This Row],[EmployeeID]])</f>
        <v>1</v>
      </c>
    </row>
    <row r="178" spans="1:22" x14ac:dyDescent="0.25">
      <c r="A178">
        <v>32</v>
      </c>
      <c r="B178" t="s">
        <v>28</v>
      </c>
      <c r="C178" t="s">
        <v>22</v>
      </c>
      <c r="D178" t="s">
        <v>30</v>
      </c>
      <c r="E178">
        <v>9</v>
      </c>
      <c r="F178">
        <v>1</v>
      </c>
      <c r="G178" t="s">
        <v>38</v>
      </c>
      <c r="H178">
        <v>399</v>
      </c>
      <c r="I178" t="s">
        <v>25</v>
      </c>
      <c r="J178">
        <v>1</v>
      </c>
      <c r="K178" t="s">
        <v>40</v>
      </c>
      <c r="L178" t="s">
        <v>32</v>
      </c>
      <c r="M178">
        <v>27410</v>
      </c>
      <c r="N178">
        <v>1</v>
      </c>
      <c r="O178">
        <v>15</v>
      </c>
      <c r="P178">
        <v>1</v>
      </c>
      <c r="Q178">
        <v>1</v>
      </c>
      <c r="R178">
        <v>5</v>
      </c>
      <c r="S178">
        <v>1</v>
      </c>
      <c r="T178">
        <v>0</v>
      </c>
      <c r="U178">
        <v>1</v>
      </c>
      <c r="V178">
        <f>COUNTIF(tbl_General[EmployeeID],tbl_General[[#This Row],[EmployeeID]])</f>
        <v>1</v>
      </c>
    </row>
    <row r="179" spans="1:22" x14ac:dyDescent="0.25">
      <c r="A179">
        <v>32</v>
      </c>
      <c r="B179" t="s">
        <v>28</v>
      </c>
      <c r="C179" t="s">
        <v>22</v>
      </c>
      <c r="D179" t="s">
        <v>30</v>
      </c>
      <c r="E179">
        <v>9</v>
      </c>
      <c r="F179">
        <v>1</v>
      </c>
      <c r="G179" t="s">
        <v>38</v>
      </c>
      <c r="H179">
        <v>1869</v>
      </c>
      <c r="I179" t="s">
        <v>25</v>
      </c>
      <c r="J179">
        <v>1</v>
      </c>
      <c r="K179" t="s">
        <v>40</v>
      </c>
      <c r="L179" t="s">
        <v>32</v>
      </c>
      <c r="M179">
        <v>27410</v>
      </c>
      <c r="N179">
        <v>1</v>
      </c>
      <c r="O179">
        <v>15</v>
      </c>
      <c r="P179">
        <v>1</v>
      </c>
      <c r="Q179">
        <v>1</v>
      </c>
      <c r="R179">
        <v>5</v>
      </c>
      <c r="S179">
        <v>1</v>
      </c>
      <c r="T179">
        <v>0</v>
      </c>
      <c r="U179">
        <v>1</v>
      </c>
      <c r="V179">
        <f>COUNTIF(tbl_General[EmployeeID],tbl_General[[#This Row],[EmployeeID]])</f>
        <v>1</v>
      </c>
    </row>
    <row r="180" spans="1:22" x14ac:dyDescent="0.25">
      <c r="A180">
        <v>32</v>
      </c>
      <c r="B180" t="s">
        <v>28</v>
      </c>
      <c r="C180" t="s">
        <v>22</v>
      </c>
      <c r="D180" t="s">
        <v>30</v>
      </c>
      <c r="E180">
        <v>9</v>
      </c>
      <c r="F180">
        <v>1</v>
      </c>
      <c r="G180" t="s">
        <v>38</v>
      </c>
      <c r="H180">
        <v>3339</v>
      </c>
      <c r="I180" t="s">
        <v>25</v>
      </c>
      <c r="J180">
        <v>1</v>
      </c>
      <c r="K180" t="s">
        <v>40</v>
      </c>
      <c r="L180" t="s">
        <v>32</v>
      </c>
      <c r="M180">
        <v>27410</v>
      </c>
      <c r="N180">
        <v>1</v>
      </c>
      <c r="O180">
        <v>15</v>
      </c>
      <c r="P180">
        <v>1</v>
      </c>
      <c r="Q180">
        <v>1</v>
      </c>
      <c r="R180">
        <v>5</v>
      </c>
      <c r="S180">
        <v>1</v>
      </c>
      <c r="T180">
        <v>0</v>
      </c>
      <c r="U180">
        <v>1</v>
      </c>
      <c r="V180">
        <f>COUNTIF(tbl_General[EmployeeID],tbl_General[[#This Row],[EmployeeID]])</f>
        <v>1</v>
      </c>
    </row>
    <row r="181" spans="1:22" x14ac:dyDescent="0.25">
      <c r="A181">
        <v>32</v>
      </c>
      <c r="B181" t="s">
        <v>28</v>
      </c>
      <c r="C181" t="s">
        <v>22</v>
      </c>
      <c r="D181" t="s">
        <v>23</v>
      </c>
      <c r="E181">
        <v>1</v>
      </c>
      <c r="F181">
        <v>3</v>
      </c>
      <c r="G181" t="s">
        <v>24</v>
      </c>
      <c r="H181">
        <v>948</v>
      </c>
      <c r="I181" t="s">
        <v>34</v>
      </c>
      <c r="J181">
        <v>2</v>
      </c>
      <c r="K181" t="s">
        <v>31</v>
      </c>
      <c r="L181" t="s">
        <v>32</v>
      </c>
      <c r="M181">
        <v>27430</v>
      </c>
      <c r="N181">
        <v>1</v>
      </c>
      <c r="O181">
        <v>19</v>
      </c>
      <c r="P181">
        <v>1</v>
      </c>
      <c r="Q181">
        <v>1</v>
      </c>
      <c r="R181">
        <v>2</v>
      </c>
      <c r="S181">
        <v>1</v>
      </c>
      <c r="T181">
        <v>0</v>
      </c>
      <c r="U181">
        <v>0</v>
      </c>
      <c r="V181">
        <f>COUNTIF(tbl_General[EmployeeID],tbl_General[[#This Row],[EmployeeID]])</f>
        <v>1</v>
      </c>
    </row>
    <row r="182" spans="1:22" x14ac:dyDescent="0.25">
      <c r="A182">
        <v>32</v>
      </c>
      <c r="B182" t="s">
        <v>28</v>
      </c>
      <c r="C182" t="s">
        <v>22</v>
      </c>
      <c r="D182" t="s">
        <v>23</v>
      </c>
      <c r="E182">
        <v>1</v>
      </c>
      <c r="F182">
        <v>3</v>
      </c>
      <c r="G182" t="s">
        <v>24</v>
      </c>
      <c r="H182">
        <v>2418</v>
      </c>
      <c r="I182" t="s">
        <v>34</v>
      </c>
      <c r="J182">
        <v>2</v>
      </c>
      <c r="K182" t="s">
        <v>31</v>
      </c>
      <c r="L182" t="s">
        <v>32</v>
      </c>
      <c r="M182">
        <v>27430</v>
      </c>
      <c r="N182">
        <v>1</v>
      </c>
      <c r="O182">
        <v>19</v>
      </c>
      <c r="P182">
        <v>1</v>
      </c>
      <c r="Q182">
        <v>1</v>
      </c>
      <c r="R182">
        <v>2</v>
      </c>
      <c r="S182">
        <v>1</v>
      </c>
      <c r="T182">
        <v>0</v>
      </c>
      <c r="U182">
        <v>0</v>
      </c>
      <c r="V182">
        <f>COUNTIF(tbl_General[EmployeeID],tbl_General[[#This Row],[EmployeeID]])</f>
        <v>1</v>
      </c>
    </row>
    <row r="183" spans="1:22" x14ac:dyDescent="0.25">
      <c r="A183">
        <v>32</v>
      </c>
      <c r="B183" t="s">
        <v>28</v>
      </c>
      <c r="C183" t="s">
        <v>22</v>
      </c>
      <c r="D183" t="s">
        <v>23</v>
      </c>
      <c r="E183">
        <v>1</v>
      </c>
      <c r="F183">
        <v>3</v>
      </c>
      <c r="G183" t="s">
        <v>24</v>
      </c>
      <c r="H183">
        <v>3888</v>
      </c>
      <c r="I183" t="s">
        <v>34</v>
      </c>
      <c r="J183">
        <v>2</v>
      </c>
      <c r="K183" t="s">
        <v>31</v>
      </c>
      <c r="L183" t="s">
        <v>32</v>
      </c>
      <c r="M183">
        <v>27430</v>
      </c>
      <c r="N183">
        <v>1</v>
      </c>
      <c r="O183">
        <v>19</v>
      </c>
      <c r="P183">
        <v>1</v>
      </c>
      <c r="Q183">
        <v>1</v>
      </c>
      <c r="R183">
        <v>2</v>
      </c>
      <c r="S183">
        <v>1</v>
      </c>
      <c r="T183">
        <v>0</v>
      </c>
      <c r="U183">
        <v>0</v>
      </c>
      <c r="V183">
        <f>COUNTIF(tbl_General[EmployeeID],tbl_General[[#This Row],[EmployeeID]])</f>
        <v>1</v>
      </c>
    </row>
    <row r="184" spans="1:22" x14ac:dyDescent="0.25">
      <c r="A184">
        <v>29</v>
      </c>
      <c r="B184" t="s">
        <v>28</v>
      </c>
      <c r="C184" t="s">
        <v>29</v>
      </c>
      <c r="D184" t="s">
        <v>37</v>
      </c>
      <c r="E184">
        <v>2</v>
      </c>
      <c r="F184">
        <v>4</v>
      </c>
      <c r="G184" t="s">
        <v>37</v>
      </c>
      <c r="H184">
        <v>1108</v>
      </c>
      <c r="I184" t="s">
        <v>34</v>
      </c>
      <c r="J184">
        <v>2</v>
      </c>
      <c r="K184" t="s">
        <v>35</v>
      </c>
      <c r="L184" t="s">
        <v>32</v>
      </c>
      <c r="M184">
        <v>28750</v>
      </c>
      <c r="N184">
        <v>1</v>
      </c>
      <c r="O184">
        <v>11</v>
      </c>
      <c r="P184">
        <v>0</v>
      </c>
      <c r="Q184">
        <v>1</v>
      </c>
      <c r="R184">
        <v>3</v>
      </c>
      <c r="S184">
        <v>1</v>
      </c>
      <c r="T184">
        <v>0</v>
      </c>
      <c r="U184">
        <v>0</v>
      </c>
      <c r="V184">
        <f>COUNTIF(tbl_General[EmployeeID],tbl_General[[#This Row],[EmployeeID]])</f>
        <v>1</v>
      </c>
    </row>
    <row r="185" spans="1:22" x14ac:dyDescent="0.25">
      <c r="A185">
        <v>29</v>
      </c>
      <c r="B185" t="s">
        <v>28</v>
      </c>
      <c r="C185" t="s">
        <v>29</v>
      </c>
      <c r="D185" t="s">
        <v>37</v>
      </c>
      <c r="E185">
        <v>2</v>
      </c>
      <c r="F185">
        <v>4</v>
      </c>
      <c r="G185" t="s">
        <v>37</v>
      </c>
      <c r="H185">
        <v>2578</v>
      </c>
      <c r="I185" t="s">
        <v>34</v>
      </c>
      <c r="J185">
        <v>2</v>
      </c>
      <c r="K185" t="s">
        <v>35</v>
      </c>
      <c r="L185" t="s">
        <v>32</v>
      </c>
      <c r="M185">
        <v>28750</v>
      </c>
      <c r="N185">
        <v>1</v>
      </c>
      <c r="O185">
        <v>11</v>
      </c>
      <c r="P185">
        <v>0</v>
      </c>
      <c r="Q185">
        <v>1</v>
      </c>
      <c r="R185">
        <v>3</v>
      </c>
      <c r="S185">
        <v>1</v>
      </c>
      <c r="T185">
        <v>0</v>
      </c>
      <c r="U185">
        <v>0</v>
      </c>
      <c r="V185">
        <f>COUNTIF(tbl_General[EmployeeID],tbl_General[[#This Row],[EmployeeID]])</f>
        <v>1</v>
      </c>
    </row>
    <row r="186" spans="1:22" x14ac:dyDescent="0.25">
      <c r="A186">
        <v>29</v>
      </c>
      <c r="B186" t="s">
        <v>28</v>
      </c>
      <c r="C186" t="s">
        <v>29</v>
      </c>
      <c r="D186" t="s">
        <v>37</v>
      </c>
      <c r="E186">
        <v>2</v>
      </c>
      <c r="F186">
        <v>4</v>
      </c>
      <c r="G186" t="s">
        <v>37</v>
      </c>
      <c r="H186">
        <v>4048</v>
      </c>
      <c r="I186" t="s">
        <v>34</v>
      </c>
      <c r="J186">
        <v>2</v>
      </c>
      <c r="K186" t="s">
        <v>35</v>
      </c>
      <c r="L186" t="s">
        <v>32</v>
      </c>
      <c r="M186">
        <v>28750</v>
      </c>
      <c r="N186">
        <v>1</v>
      </c>
      <c r="O186">
        <v>11</v>
      </c>
      <c r="P186">
        <v>0</v>
      </c>
      <c r="Q186">
        <v>1</v>
      </c>
      <c r="R186">
        <v>3</v>
      </c>
      <c r="S186">
        <v>1</v>
      </c>
      <c r="T186">
        <v>0</v>
      </c>
      <c r="U186">
        <v>0</v>
      </c>
      <c r="V186">
        <f>COUNTIF(tbl_General[EmployeeID],tbl_General[[#This Row],[EmployeeID]])</f>
        <v>1</v>
      </c>
    </row>
    <row r="187" spans="1:22" x14ac:dyDescent="0.25">
      <c r="A187">
        <v>24</v>
      </c>
      <c r="B187" t="s">
        <v>28</v>
      </c>
      <c r="C187" t="s">
        <v>22</v>
      </c>
      <c r="D187" t="s">
        <v>37</v>
      </c>
      <c r="E187">
        <v>28</v>
      </c>
      <c r="F187">
        <v>4</v>
      </c>
      <c r="G187" t="s">
        <v>37</v>
      </c>
      <c r="H187">
        <v>614</v>
      </c>
      <c r="I187" t="s">
        <v>34</v>
      </c>
      <c r="J187">
        <v>3</v>
      </c>
      <c r="K187" t="s">
        <v>42</v>
      </c>
      <c r="L187" t="s">
        <v>27</v>
      </c>
      <c r="M187">
        <v>28860</v>
      </c>
      <c r="N187">
        <v>1</v>
      </c>
      <c r="O187">
        <v>19</v>
      </c>
      <c r="P187">
        <v>1</v>
      </c>
      <c r="Q187">
        <v>1</v>
      </c>
      <c r="R187">
        <v>5</v>
      </c>
      <c r="S187">
        <v>1</v>
      </c>
      <c r="T187">
        <v>0</v>
      </c>
      <c r="U187">
        <v>0</v>
      </c>
      <c r="V187">
        <f>COUNTIF(tbl_General[EmployeeID],tbl_General[[#This Row],[EmployeeID]])</f>
        <v>1</v>
      </c>
    </row>
    <row r="188" spans="1:22" x14ac:dyDescent="0.25">
      <c r="A188">
        <v>24</v>
      </c>
      <c r="B188" t="s">
        <v>28</v>
      </c>
      <c r="C188" t="s">
        <v>22</v>
      </c>
      <c r="D188" t="s">
        <v>37</v>
      </c>
      <c r="E188">
        <v>28</v>
      </c>
      <c r="F188">
        <v>4</v>
      </c>
      <c r="G188" t="s">
        <v>37</v>
      </c>
      <c r="H188">
        <v>2084</v>
      </c>
      <c r="I188" t="s">
        <v>34</v>
      </c>
      <c r="J188">
        <v>3</v>
      </c>
      <c r="K188" t="s">
        <v>42</v>
      </c>
      <c r="L188" t="s">
        <v>27</v>
      </c>
      <c r="M188">
        <v>28860</v>
      </c>
      <c r="N188">
        <v>1</v>
      </c>
      <c r="O188">
        <v>19</v>
      </c>
      <c r="P188">
        <v>1</v>
      </c>
      <c r="Q188">
        <v>1</v>
      </c>
      <c r="R188">
        <v>5</v>
      </c>
      <c r="S188">
        <v>1</v>
      </c>
      <c r="T188">
        <v>0</v>
      </c>
      <c r="U188">
        <v>0</v>
      </c>
      <c r="V188">
        <f>COUNTIF(tbl_General[EmployeeID],tbl_General[[#This Row],[EmployeeID]])</f>
        <v>1</v>
      </c>
    </row>
    <row r="189" spans="1:22" x14ac:dyDescent="0.25">
      <c r="A189">
        <v>24</v>
      </c>
      <c r="B189" t="s">
        <v>28</v>
      </c>
      <c r="C189" t="s">
        <v>22</v>
      </c>
      <c r="D189" t="s">
        <v>37</v>
      </c>
      <c r="E189">
        <v>28</v>
      </c>
      <c r="F189">
        <v>4</v>
      </c>
      <c r="G189" t="s">
        <v>37</v>
      </c>
      <c r="H189">
        <v>3554</v>
      </c>
      <c r="I189" t="s">
        <v>34</v>
      </c>
      <c r="J189">
        <v>3</v>
      </c>
      <c r="K189" t="s">
        <v>42</v>
      </c>
      <c r="L189" t="s">
        <v>27</v>
      </c>
      <c r="M189">
        <v>28860</v>
      </c>
      <c r="N189">
        <v>1</v>
      </c>
      <c r="O189">
        <v>19</v>
      </c>
      <c r="P189">
        <v>1</v>
      </c>
      <c r="Q189">
        <v>1</v>
      </c>
      <c r="R189">
        <v>5</v>
      </c>
      <c r="S189">
        <v>1</v>
      </c>
      <c r="T189">
        <v>0</v>
      </c>
      <c r="U189">
        <v>0</v>
      </c>
      <c r="V189">
        <f>COUNTIF(tbl_General[EmployeeID],tbl_General[[#This Row],[EmployeeID]])</f>
        <v>1</v>
      </c>
    </row>
    <row r="190" spans="1:22" x14ac:dyDescent="0.25">
      <c r="A190">
        <v>28</v>
      </c>
      <c r="B190" t="s">
        <v>28</v>
      </c>
      <c r="C190" t="s">
        <v>29</v>
      </c>
      <c r="D190" t="s">
        <v>30</v>
      </c>
      <c r="E190">
        <v>7</v>
      </c>
      <c r="F190">
        <v>3</v>
      </c>
      <c r="G190" t="s">
        <v>24</v>
      </c>
      <c r="H190">
        <v>543</v>
      </c>
      <c r="I190" t="s">
        <v>34</v>
      </c>
      <c r="J190">
        <v>2</v>
      </c>
      <c r="K190" t="s">
        <v>44</v>
      </c>
      <c r="L190" t="s">
        <v>41</v>
      </c>
      <c r="M190">
        <v>29760</v>
      </c>
      <c r="N190">
        <v>1</v>
      </c>
      <c r="O190">
        <v>14</v>
      </c>
      <c r="P190">
        <v>0</v>
      </c>
      <c r="Q190">
        <v>1</v>
      </c>
      <c r="R190">
        <v>3</v>
      </c>
      <c r="S190">
        <v>1</v>
      </c>
      <c r="T190">
        <v>0</v>
      </c>
      <c r="U190">
        <v>0</v>
      </c>
      <c r="V190">
        <f>COUNTIF(tbl_General[EmployeeID],tbl_General[[#This Row],[EmployeeID]])</f>
        <v>1</v>
      </c>
    </row>
    <row r="191" spans="1:22" x14ac:dyDescent="0.25">
      <c r="A191">
        <v>28</v>
      </c>
      <c r="B191" t="s">
        <v>28</v>
      </c>
      <c r="C191" t="s">
        <v>29</v>
      </c>
      <c r="D191" t="s">
        <v>30</v>
      </c>
      <c r="E191">
        <v>7</v>
      </c>
      <c r="F191">
        <v>3</v>
      </c>
      <c r="G191" t="s">
        <v>24</v>
      </c>
      <c r="H191">
        <v>2013</v>
      </c>
      <c r="I191" t="s">
        <v>34</v>
      </c>
      <c r="J191">
        <v>2</v>
      </c>
      <c r="K191" t="s">
        <v>44</v>
      </c>
      <c r="L191" t="s">
        <v>41</v>
      </c>
      <c r="M191">
        <v>29760</v>
      </c>
      <c r="N191">
        <v>1</v>
      </c>
      <c r="O191">
        <v>14</v>
      </c>
      <c r="P191">
        <v>0</v>
      </c>
      <c r="Q191">
        <v>1</v>
      </c>
      <c r="R191">
        <v>3</v>
      </c>
      <c r="S191">
        <v>1</v>
      </c>
      <c r="T191">
        <v>0</v>
      </c>
      <c r="U191">
        <v>0</v>
      </c>
      <c r="V191">
        <f>COUNTIF(tbl_General[EmployeeID],tbl_General[[#This Row],[EmployeeID]])</f>
        <v>1</v>
      </c>
    </row>
    <row r="192" spans="1:22" x14ac:dyDescent="0.25">
      <c r="A192">
        <v>28</v>
      </c>
      <c r="B192" t="s">
        <v>28</v>
      </c>
      <c r="C192" t="s">
        <v>29</v>
      </c>
      <c r="D192" t="s">
        <v>30</v>
      </c>
      <c r="E192">
        <v>7</v>
      </c>
      <c r="F192">
        <v>3</v>
      </c>
      <c r="G192" t="s">
        <v>24</v>
      </c>
      <c r="H192">
        <v>3483</v>
      </c>
      <c r="I192" t="s">
        <v>34</v>
      </c>
      <c r="J192">
        <v>2</v>
      </c>
      <c r="K192" t="s">
        <v>44</v>
      </c>
      <c r="L192" t="s">
        <v>41</v>
      </c>
      <c r="M192">
        <v>29760</v>
      </c>
      <c r="N192">
        <v>1</v>
      </c>
      <c r="O192">
        <v>14</v>
      </c>
      <c r="P192">
        <v>0</v>
      </c>
      <c r="Q192">
        <v>1</v>
      </c>
      <c r="R192">
        <v>3</v>
      </c>
      <c r="S192">
        <v>1</v>
      </c>
      <c r="T192">
        <v>0</v>
      </c>
      <c r="U192">
        <v>0</v>
      </c>
      <c r="V192">
        <f>COUNTIF(tbl_General[EmployeeID],tbl_General[[#This Row],[EmployeeID]])</f>
        <v>1</v>
      </c>
    </row>
    <row r="193" spans="1:22" x14ac:dyDescent="0.25">
      <c r="A193">
        <v>31</v>
      </c>
      <c r="B193" t="s">
        <v>28</v>
      </c>
      <c r="C193" t="s">
        <v>29</v>
      </c>
      <c r="D193" t="s">
        <v>23</v>
      </c>
      <c r="E193">
        <v>4</v>
      </c>
      <c r="F193">
        <v>3</v>
      </c>
      <c r="G193" t="s">
        <v>24</v>
      </c>
      <c r="H193">
        <v>755</v>
      </c>
      <c r="I193" t="s">
        <v>34</v>
      </c>
      <c r="J193">
        <v>2</v>
      </c>
      <c r="K193" t="s">
        <v>44</v>
      </c>
      <c r="L193" t="s">
        <v>32</v>
      </c>
      <c r="M193">
        <v>30570</v>
      </c>
      <c r="N193">
        <v>1</v>
      </c>
      <c r="O193">
        <v>19</v>
      </c>
      <c r="P193">
        <v>0</v>
      </c>
      <c r="Q193">
        <v>1</v>
      </c>
      <c r="R193">
        <v>3</v>
      </c>
      <c r="S193">
        <v>1</v>
      </c>
      <c r="T193">
        <v>0</v>
      </c>
      <c r="U193">
        <v>0</v>
      </c>
      <c r="V193">
        <f>COUNTIF(tbl_General[EmployeeID],tbl_General[[#This Row],[EmployeeID]])</f>
        <v>1</v>
      </c>
    </row>
    <row r="194" spans="1:22" x14ac:dyDescent="0.25">
      <c r="A194">
        <v>31</v>
      </c>
      <c r="B194" t="s">
        <v>28</v>
      </c>
      <c r="C194" t="s">
        <v>29</v>
      </c>
      <c r="D194" t="s">
        <v>23</v>
      </c>
      <c r="E194">
        <v>4</v>
      </c>
      <c r="F194">
        <v>3</v>
      </c>
      <c r="G194" t="s">
        <v>24</v>
      </c>
      <c r="H194">
        <v>2225</v>
      </c>
      <c r="I194" t="s">
        <v>34</v>
      </c>
      <c r="J194">
        <v>2</v>
      </c>
      <c r="K194" t="s">
        <v>44</v>
      </c>
      <c r="L194" t="s">
        <v>32</v>
      </c>
      <c r="M194">
        <v>30570</v>
      </c>
      <c r="N194">
        <v>1</v>
      </c>
      <c r="O194">
        <v>19</v>
      </c>
      <c r="P194">
        <v>0</v>
      </c>
      <c r="Q194">
        <v>1</v>
      </c>
      <c r="R194">
        <v>3</v>
      </c>
      <c r="S194">
        <v>1</v>
      </c>
      <c r="T194">
        <v>0</v>
      </c>
      <c r="U194">
        <v>0</v>
      </c>
      <c r="V194">
        <f>COUNTIF(tbl_General[EmployeeID],tbl_General[[#This Row],[EmployeeID]])</f>
        <v>1</v>
      </c>
    </row>
    <row r="195" spans="1:22" x14ac:dyDescent="0.25">
      <c r="A195">
        <v>31</v>
      </c>
      <c r="B195" t="s">
        <v>28</v>
      </c>
      <c r="C195" t="s">
        <v>29</v>
      </c>
      <c r="D195" t="s">
        <v>23</v>
      </c>
      <c r="E195">
        <v>4</v>
      </c>
      <c r="F195">
        <v>3</v>
      </c>
      <c r="G195" t="s">
        <v>24</v>
      </c>
      <c r="H195">
        <v>3695</v>
      </c>
      <c r="I195" t="s">
        <v>34</v>
      </c>
      <c r="J195">
        <v>2</v>
      </c>
      <c r="K195" t="s">
        <v>44</v>
      </c>
      <c r="L195" t="s">
        <v>32</v>
      </c>
      <c r="M195">
        <v>30570</v>
      </c>
      <c r="N195">
        <v>1</v>
      </c>
      <c r="O195">
        <v>19</v>
      </c>
      <c r="P195">
        <v>0</v>
      </c>
      <c r="Q195">
        <v>1</v>
      </c>
      <c r="R195">
        <v>3</v>
      </c>
      <c r="S195">
        <v>1</v>
      </c>
      <c r="T195">
        <v>0</v>
      </c>
      <c r="U195">
        <v>0</v>
      </c>
      <c r="V195">
        <f>COUNTIF(tbl_General[EmployeeID],tbl_General[[#This Row],[EmployeeID]])</f>
        <v>1</v>
      </c>
    </row>
    <row r="196" spans="1:22" x14ac:dyDescent="0.25">
      <c r="A196">
        <v>25</v>
      </c>
      <c r="B196" t="s">
        <v>28</v>
      </c>
      <c r="C196" t="s">
        <v>22</v>
      </c>
      <c r="D196" t="s">
        <v>30</v>
      </c>
      <c r="E196">
        <v>1</v>
      </c>
      <c r="F196">
        <v>2</v>
      </c>
      <c r="G196" t="s">
        <v>24</v>
      </c>
      <c r="H196">
        <v>426</v>
      </c>
      <c r="I196" t="s">
        <v>34</v>
      </c>
      <c r="J196">
        <v>1</v>
      </c>
      <c r="K196" t="s">
        <v>35</v>
      </c>
      <c r="L196" t="s">
        <v>27</v>
      </c>
      <c r="M196">
        <v>32120</v>
      </c>
      <c r="N196">
        <v>1</v>
      </c>
      <c r="O196">
        <v>15</v>
      </c>
      <c r="P196">
        <v>1</v>
      </c>
      <c r="Q196">
        <v>1</v>
      </c>
      <c r="R196">
        <v>3</v>
      </c>
      <c r="S196">
        <v>1</v>
      </c>
      <c r="T196">
        <v>0</v>
      </c>
      <c r="U196">
        <v>0</v>
      </c>
      <c r="V196">
        <f>COUNTIF(tbl_General[EmployeeID],tbl_General[[#This Row],[EmployeeID]])</f>
        <v>1</v>
      </c>
    </row>
    <row r="197" spans="1:22" x14ac:dyDescent="0.25">
      <c r="A197">
        <v>25</v>
      </c>
      <c r="B197" t="s">
        <v>28</v>
      </c>
      <c r="C197" t="s">
        <v>22</v>
      </c>
      <c r="D197" t="s">
        <v>30</v>
      </c>
      <c r="E197">
        <v>1</v>
      </c>
      <c r="F197">
        <v>2</v>
      </c>
      <c r="G197" t="s">
        <v>24</v>
      </c>
      <c r="H197">
        <v>1896</v>
      </c>
      <c r="I197" t="s">
        <v>34</v>
      </c>
      <c r="J197">
        <v>1</v>
      </c>
      <c r="K197" t="s">
        <v>35</v>
      </c>
      <c r="L197" t="s">
        <v>27</v>
      </c>
      <c r="M197">
        <v>32120</v>
      </c>
      <c r="N197">
        <v>1</v>
      </c>
      <c r="O197">
        <v>15</v>
      </c>
      <c r="P197">
        <v>1</v>
      </c>
      <c r="Q197">
        <v>1</v>
      </c>
      <c r="R197">
        <v>3</v>
      </c>
      <c r="S197">
        <v>1</v>
      </c>
      <c r="T197">
        <v>0</v>
      </c>
      <c r="U197">
        <v>0</v>
      </c>
      <c r="V197">
        <f>COUNTIF(tbl_General[EmployeeID],tbl_General[[#This Row],[EmployeeID]])</f>
        <v>1</v>
      </c>
    </row>
    <row r="198" spans="1:22" x14ac:dyDescent="0.25">
      <c r="A198">
        <v>25</v>
      </c>
      <c r="B198" t="s">
        <v>28</v>
      </c>
      <c r="C198" t="s">
        <v>22</v>
      </c>
      <c r="D198" t="s">
        <v>30</v>
      </c>
      <c r="E198">
        <v>1</v>
      </c>
      <c r="F198">
        <v>2</v>
      </c>
      <c r="G198" t="s">
        <v>24</v>
      </c>
      <c r="H198">
        <v>3366</v>
      </c>
      <c r="I198" t="s">
        <v>34</v>
      </c>
      <c r="J198">
        <v>1</v>
      </c>
      <c r="K198" t="s">
        <v>35</v>
      </c>
      <c r="L198" t="s">
        <v>27</v>
      </c>
      <c r="M198">
        <v>32120</v>
      </c>
      <c r="N198">
        <v>1</v>
      </c>
      <c r="O198">
        <v>15</v>
      </c>
      <c r="P198">
        <v>1</v>
      </c>
      <c r="Q198">
        <v>1</v>
      </c>
      <c r="R198">
        <v>3</v>
      </c>
      <c r="S198">
        <v>1</v>
      </c>
      <c r="T198">
        <v>0</v>
      </c>
      <c r="U198">
        <v>0</v>
      </c>
      <c r="V198">
        <f>COUNTIF(tbl_General[EmployeeID],tbl_General[[#This Row],[EmployeeID]])</f>
        <v>1</v>
      </c>
    </row>
    <row r="199" spans="1:22" x14ac:dyDescent="0.25">
      <c r="A199">
        <v>26</v>
      </c>
      <c r="B199" t="s">
        <v>21</v>
      </c>
      <c r="C199" t="s">
        <v>22</v>
      </c>
      <c r="D199" t="s">
        <v>30</v>
      </c>
      <c r="E199">
        <v>4</v>
      </c>
      <c r="F199">
        <v>3</v>
      </c>
      <c r="G199" t="s">
        <v>24</v>
      </c>
      <c r="H199">
        <v>861</v>
      </c>
      <c r="I199" t="s">
        <v>34</v>
      </c>
      <c r="J199">
        <v>1</v>
      </c>
      <c r="K199" t="s">
        <v>39</v>
      </c>
      <c r="L199" t="s">
        <v>27</v>
      </c>
      <c r="M199">
        <v>32940</v>
      </c>
      <c r="N199">
        <v>1</v>
      </c>
      <c r="O199">
        <v>11</v>
      </c>
      <c r="P199">
        <v>0</v>
      </c>
      <c r="Q199">
        <v>1</v>
      </c>
      <c r="R199">
        <v>6</v>
      </c>
      <c r="S199">
        <v>1</v>
      </c>
      <c r="T199">
        <v>0</v>
      </c>
      <c r="U199">
        <v>0</v>
      </c>
      <c r="V199">
        <f>COUNTIF(tbl_General[EmployeeID],tbl_General[[#This Row],[EmployeeID]])</f>
        <v>1</v>
      </c>
    </row>
    <row r="200" spans="1:22" x14ac:dyDescent="0.25">
      <c r="A200">
        <v>26</v>
      </c>
      <c r="B200" t="s">
        <v>21</v>
      </c>
      <c r="C200" t="s">
        <v>22</v>
      </c>
      <c r="D200" t="s">
        <v>30</v>
      </c>
      <c r="E200">
        <v>4</v>
      </c>
      <c r="F200">
        <v>3</v>
      </c>
      <c r="G200" t="s">
        <v>24</v>
      </c>
      <c r="H200">
        <v>2331</v>
      </c>
      <c r="I200" t="s">
        <v>34</v>
      </c>
      <c r="J200">
        <v>1</v>
      </c>
      <c r="K200" t="s">
        <v>39</v>
      </c>
      <c r="L200" t="s">
        <v>27</v>
      </c>
      <c r="M200">
        <v>32940</v>
      </c>
      <c r="N200">
        <v>1</v>
      </c>
      <c r="O200">
        <v>11</v>
      </c>
      <c r="P200">
        <v>0</v>
      </c>
      <c r="Q200">
        <v>1</v>
      </c>
      <c r="R200">
        <v>6</v>
      </c>
      <c r="S200">
        <v>1</v>
      </c>
      <c r="T200">
        <v>0</v>
      </c>
      <c r="U200">
        <v>0</v>
      </c>
      <c r="V200">
        <f>COUNTIF(tbl_General[EmployeeID],tbl_General[[#This Row],[EmployeeID]])</f>
        <v>1</v>
      </c>
    </row>
    <row r="201" spans="1:22" x14ac:dyDescent="0.25">
      <c r="A201">
        <v>26</v>
      </c>
      <c r="B201" t="s">
        <v>21</v>
      </c>
      <c r="C201" t="s">
        <v>22</v>
      </c>
      <c r="D201" t="s">
        <v>30</v>
      </c>
      <c r="E201">
        <v>4</v>
      </c>
      <c r="F201">
        <v>3</v>
      </c>
      <c r="G201" t="s">
        <v>24</v>
      </c>
      <c r="H201">
        <v>3801</v>
      </c>
      <c r="I201" t="s">
        <v>34</v>
      </c>
      <c r="J201">
        <v>1</v>
      </c>
      <c r="K201" t="s">
        <v>39</v>
      </c>
      <c r="L201" t="s">
        <v>27</v>
      </c>
      <c r="M201">
        <v>32940</v>
      </c>
      <c r="N201">
        <v>1</v>
      </c>
      <c r="O201">
        <v>11</v>
      </c>
      <c r="P201">
        <v>0</v>
      </c>
      <c r="Q201">
        <v>1</v>
      </c>
      <c r="R201">
        <v>6</v>
      </c>
      <c r="S201">
        <v>1</v>
      </c>
      <c r="T201">
        <v>0</v>
      </c>
      <c r="U201">
        <v>0</v>
      </c>
      <c r="V201">
        <f>COUNTIF(tbl_General[EmployeeID],tbl_General[[#This Row],[EmployeeID]])</f>
        <v>1</v>
      </c>
    </row>
    <row r="202" spans="1:22" x14ac:dyDescent="0.25">
      <c r="A202">
        <v>22</v>
      </c>
      <c r="B202" t="s">
        <v>28</v>
      </c>
      <c r="C202" t="s">
        <v>22</v>
      </c>
      <c r="D202" t="s">
        <v>30</v>
      </c>
      <c r="E202">
        <v>16</v>
      </c>
      <c r="F202">
        <v>2</v>
      </c>
      <c r="G202" t="s">
        <v>24</v>
      </c>
      <c r="H202">
        <v>1082</v>
      </c>
      <c r="I202" t="s">
        <v>25</v>
      </c>
      <c r="J202">
        <v>2</v>
      </c>
      <c r="K202" t="s">
        <v>40</v>
      </c>
      <c r="L202" t="s">
        <v>32</v>
      </c>
      <c r="M202">
        <v>35790</v>
      </c>
      <c r="N202">
        <v>1</v>
      </c>
      <c r="O202">
        <v>19</v>
      </c>
      <c r="P202">
        <v>3</v>
      </c>
      <c r="Q202">
        <v>1</v>
      </c>
      <c r="R202">
        <v>3</v>
      </c>
      <c r="S202">
        <v>1</v>
      </c>
      <c r="T202">
        <v>0</v>
      </c>
      <c r="U202">
        <v>0</v>
      </c>
      <c r="V202">
        <f>COUNTIF(tbl_General[EmployeeID],tbl_General[[#This Row],[EmployeeID]])</f>
        <v>1</v>
      </c>
    </row>
    <row r="203" spans="1:22" x14ac:dyDescent="0.25">
      <c r="A203">
        <v>22</v>
      </c>
      <c r="B203" t="s">
        <v>28</v>
      </c>
      <c r="C203" t="s">
        <v>22</v>
      </c>
      <c r="D203" t="s">
        <v>30</v>
      </c>
      <c r="E203">
        <v>16</v>
      </c>
      <c r="F203">
        <v>2</v>
      </c>
      <c r="G203" t="s">
        <v>24</v>
      </c>
      <c r="H203">
        <v>2552</v>
      </c>
      <c r="I203" t="s">
        <v>25</v>
      </c>
      <c r="J203">
        <v>2</v>
      </c>
      <c r="K203" t="s">
        <v>40</v>
      </c>
      <c r="L203" t="s">
        <v>32</v>
      </c>
      <c r="M203">
        <v>35790</v>
      </c>
      <c r="N203">
        <v>1</v>
      </c>
      <c r="O203">
        <v>19</v>
      </c>
      <c r="P203">
        <v>3</v>
      </c>
      <c r="Q203">
        <v>1</v>
      </c>
      <c r="R203">
        <v>3</v>
      </c>
      <c r="S203">
        <v>1</v>
      </c>
      <c r="T203">
        <v>0</v>
      </c>
      <c r="U203">
        <v>0</v>
      </c>
      <c r="V203">
        <f>COUNTIF(tbl_General[EmployeeID],tbl_General[[#This Row],[EmployeeID]])</f>
        <v>1</v>
      </c>
    </row>
    <row r="204" spans="1:22" x14ac:dyDescent="0.25">
      <c r="A204">
        <v>22</v>
      </c>
      <c r="B204" t="s">
        <v>28</v>
      </c>
      <c r="C204" t="s">
        <v>22</v>
      </c>
      <c r="D204" t="s">
        <v>30</v>
      </c>
      <c r="E204">
        <v>16</v>
      </c>
      <c r="F204">
        <v>2</v>
      </c>
      <c r="G204" t="s">
        <v>24</v>
      </c>
      <c r="H204">
        <v>4022</v>
      </c>
      <c r="I204" t="s">
        <v>25</v>
      </c>
      <c r="J204">
        <v>2</v>
      </c>
      <c r="K204" t="s">
        <v>40</v>
      </c>
      <c r="L204" t="s">
        <v>32</v>
      </c>
      <c r="M204">
        <v>35790</v>
      </c>
      <c r="N204">
        <v>1</v>
      </c>
      <c r="O204">
        <v>19</v>
      </c>
      <c r="P204">
        <v>3</v>
      </c>
      <c r="Q204">
        <v>1</v>
      </c>
      <c r="R204">
        <v>3</v>
      </c>
      <c r="S204">
        <v>1</v>
      </c>
      <c r="T204">
        <v>0</v>
      </c>
      <c r="U204">
        <v>0</v>
      </c>
      <c r="V204">
        <f>COUNTIF(tbl_General[EmployeeID],tbl_General[[#This Row],[EmployeeID]])</f>
        <v>1</v>
      </c>
    </row>
    <row r="205" spans="1:22" x14ac:dyDescent="0.25">
      <c r="A205">
        <v>35</v>
      </c>
      <c r="B205" t="s">
        <v>21</v>
      </c>
      <c r="C205" t="s">
        <v>22</v>
      </c>
      <c r="D205" t="s">
        <v>30</v>
      </c>
      <c r="E205">
        <v>8</v>
      </c>
      <c r="F205">
        <v>4</v>
      </c>
      <c r="G205" t="s">
        <v>38</v>
      </c>
      <c r="H205">
        <v>1262</v>
      </c>
      <c r="I205" t="s">
        <v>25</v>
      </c>
      <c r="J205">
        <v>3</v>
      </c>
      <c r="K205" t="s">
        <v>31</v>
      </c>
      <c r="L205" t="s">
        <v>27</v>
      </c>
      <c r="M205">
        <v>38380</v>
      </c>
      <c r="N205">
        <v>1</v>
      </c>
      <c r="O205">
        <v>16</v>
      </c>
      <c r="P205">
        <v>1</v>
      </c>
      <c r="Q205">
        <v>1</v>
      </c>
      <c r="R205">
        <v>2</v>
      </c>
      <c r="S205">
        <v>1</v>
      </c>
      <c r="T205">
        <v>0</v>
      </c>
      <c r="U205">
        <v>1</v>
      </c>
      <c r="V205">
        <f>COUNTIF(tbl_General[EmployeeID],tbl_General[[#This Row],[EmployeeID]])</f>
        <v>1</v>
      </c>
    </row>
    <row r="206" spans="1:22" x14ac:dyDescent="0.25">
      <c r="A206">
        <v>35</v>
      </c>
      <c r="B206" t="s">
        <v>21</v>
      </c>
      <c r="C206" t="s">
        <v>22</v>
      </c>
      <c r="D206" t="s">
        <v>30</v>
      </c>
      <c r="E206">
        <v>8</v>
      </c>
      <c r="F206">
        <v>4</v>
      </c>
      <c r="G206" t="s">
        <v>38</v>
      </c>
      <c r="H206">
        <v>2732</v>
      </c>
      <c r="I206" t="s">
        <v>25</v>
      </c>
      <c r="J206">
        <v>3</v>
      </c>
      <c r="K206" t="s">
        <v>31</v>
      </c>
      <c r="L206" t="s">
        <v>27</v>
      </c>
      <c r="M206">
        <v>38380</v>
      </c>
      <c r="N206">
        <v>1</v>
      </c>
      <c r="O206">
        <v>16</v>
      </c>
      <c r="P206">
        <v>1</v>
      </c>
      <c r="Q206">
        <v>1</v>
      </c>
      <c r="R206">
        <v>2</v>
      </c>
      <c r="S206">
        <v>1</v>
      </c>
      <c r="T206">
        <v>0</v>
      </c>
      <c r="U206">
        <v>1</v>
      </c>
      <c r="V206">
        <f>COUNTIF(tbl_General[EmployeeID],tbl_General[[#This Row],[EmployeeID]])</f>
        <v>1</v>
      </c>
    </row>
    <row r="207" spans="1:22" x14ac:dyDescent="0.25">
      <c r="A207">
        <v>35</v>
      </c>
      <c r="B207" t="s">
        <v>21</v>
      </c>
      <c r="C207" t="s">
        <v>22</v>
      </c>
      <c r="D207" t="s">
        <v>30</v>
      </c>
      <c r="E207">
        <v>8</v>
      </c>
      <c r="F207">
        <v>4</v>
      </c>
      <c r="G207" t="s">
        <v>38</v>
      </c>
      <c r="H207">
        <v>4202</v>
      </c>
      <c r="I207" t="s">
        <v>25</v>
      </c>
      <c r="J207">
        <v>3</v>
      </c>
      <c r="K207" t="s">
        <v>31</v>
      </c>
      <c r="L207" t="s">
        <v>27</v>
      </c>
      <c r="M207">
        <v>38380</v>
      </c>
      <c r="N207">
        <v>1</v>
      </c>
      <c r="O207">
        <v>16</v>
      </c>
      <c r="P207">
        <v>1</v>
      </c>
      <c r="Q207">
        <v>1</v>
      </c>
      <c r="R207">
        <v>2</v>
      </c>
      <c r="S207">
        <v>1</v>
      </c>
      <c r="T207">
        <v>0</v>
      </c>
      <c r="U207">
        <v>1</v>
      </c>
      <c r="V207">
        <f>COUNTIF(tbl_General[EmployeeID],tbl_General[[#This Row],[EmployeeID]])</f>
        <v>1</v>
      </c>
    </row>
    <row r="208" spans="1:22" x14ac:dyDescent="0.25">
      <c r="A208">
        <v>28</v>
      </c>
      <c r="B208" t="s">
        <v>28</v>
      </c>
      <c r="C208" t="s">
        <v>22</v>
      </c>
      <c r="D208" t="s">
        <v>30</v>
      </c>
      <c r="E208">
        <v>15</v>
      </c>
      <c r="F208">
        <v>4</v>
      </c>
      <c r="G208" t="s">
        <v>24</v>
      </c>
      <c r="H208">
        <v>585</v>
      </c>
      <c r="I208" t="s">
        <v>34</v>
      </c>
      <c r="J208">
        <v>2</v>
      </c>
      <c r="K208" t="s">
        <v>35</v>
      </c>
      <c r="L208" t="s">
        <v>27</v>
      </c>
      <c r="M208">
        <v>41970</v>
      </c>
      <c r="N208">
        <v>1</v>
      </c>
      <c r="O208">
        <v>13</v>
      </c>
      <c r="P208">
        <v>0</v>
      </c>
      <c r="Q208">
        <v>1</v>
      </c>
      <c r="R208">
        <v>3</v>
      </c>
      <c r="S208">
        <v>1</v>
      </c>
      <c r="T208">
        <v>0</v>
      </c>
      <c r="U208">
        <v>0</v>
      </c>
      <c r="V208">
        <f>COUNTIF(tbl_General[EmployeeID],tbl_General[[#This Row],[EmployeeID]])</f>
        <v>1</v>
      </c>
    </row>
    <row r="209" spans="1:22" x14ac:dyDescent="0.25">
      <c r="A209">
        <v>28</v>
      </c>
      <c r="B209" t="s">
        <v>28</v>
      </c>
      <c r="C209" t="s">
        <v>22</v>
      </c>
      <c r="D209" t="s">
        <v>30</v>
      </c>
      <c r="E209">
        <v>15</v>
      </c>
      <c r="F209">
        <v>4</v>
      </c>
      <c r="G209" t="s">
        <v>24</v>
      </c>
      <c r="H209">
        <v>2055</v>
      </c>
      <c r="I209" t="s">
        <v>34</v>
      </c>
      <c r="J209">
        <v>2</v>
      </c>
      <c r="K209" t="s">
        <v>35</v>
      </c>
      <c r="L209" t="s">
        <v>27</v>
      </c>
      <c r="M209">
        <v>41970</v>
      </c>
      <c r="N209">
        <v>1</v>
      </c>
      <c r="O209">
        <v>13</v>
      </c>
      <c r="P209">
        <v>0</v>
      </c>
      <c r="Q209">
        <v>1</v>
      </c>
      <c r="R209">
        <v>3</v>
      </c>
      <c r="S209">
        <v>1</v>
      </c>
      <c r="T209">
        <v>0</v>
      </c>
      <c r="U209">
        <v>0</v>
      </c>
      <c r="V209">
        <f>COUNTIF(tbl_General[EmployeeID],tbl_General[[#This Row],[EmployeeID]])</f>
        <v>1</v>
      </c>
    </row>
    <row r="210" spans="1:22" x14ac:dyDescent="0.25">
      <c r="A210">
        <v>28</v>
      </c>
      <c r="B210" t="s">
        <v>28</v>
      </c>
      <c r="C210" t="s">
        <v>22</v>
      </c>
      <c r="D210" t="s">
        <v>30</v>
      </c>
      <c r="E210">
        <v>15</v>
      </c>
      <c r="F210">
        <v>4</v>
      </c>
      <c r="G210" t="s">
        <v>24</v>
      </c>
      <c r="H210">
        <v>3525</v>
      </c>
      <c r="I210" t="s">
        <v>34</v>
      </c>
      <c r="J210">
        <v>2</v>
      </c>
      <c r="K210" t="s">
        <v>35</v>
      </c>
      <c r="L210" t="s">
        <v>27</v>
      </c>
      <c r="M210">
        <v>41970</v>
      </c>
      <c r="N210">
        <v>1</v>
      </c>
      <c r="O210">
        <v>13</v>
      </c>
      <c r="P210">
        <v>0</v>
      </c>
      <c r="Q210">
        <v>1</v>
      </c>
      <c r="R210">
        <v>3</v>
      </c>
      <c r="S210">
        <v>1</v>
      </c>
      <c r="T210">
        <v>0</v>
      </c>
      <c r="U210">
        <v>0</v>
      </c>
      <c r="V210">
        <f>COUNTIF(tbl_General[EmployeeID],tbl_General[[#This Row],[EmployeeID]])</f>
        <v>1</v>
      </c>
    </row>
    <row r="211" spans="1:22" x14ac:dyDescent="0.25">
      <c r="A211">
        <v>32</v>
      </c>
      <c r="B211" t="s">
        <v>21</v>
      </c>
      <c r="C211" t="s">
        <v>36</v>
      </c>
      <c r="D211" t="s">
        <v>30</v>
      </c>
      <c r="E211">
        <v>11</v>
      </c>
      <c r="F211">
        <v>2</v>
      </c>
      <c r="G211" t="s">
        <v>33</v>
      </c>
      <c r="H211">
        <v>593</v>
      </c>
      <c r="I211" t="s">
        <v>25</v>
      </c>
      <c r="J211">
        <v>2</v>
      </c>
      <c r="K211" t="s">
        <v>31</v>
      </c>
      <c r="L211" t="s">
        <v>41</v>
      </c>
      <c r="M211">
        <v>44870</v>
      </c>
      <c r="N211">
        <v>1</v>
      </c>
      <c r="O211">
        <v>11</v>
      </c>
      <c r="P211">
        <v>0</v>
      </c>
      <c r="Q211">
        <v>1</v>
      </c>
      <c r="R211">
        <v>5</v>
      </c>
      <c r="S211">
        <v>1</v>
      </c>
      <c r="T211">
        <v>0</v>
      </c>
      <c r="U211">
        <v>0</v>
      </c>
      <c r="V211">
        <f>COUNTIF(tbl_General[EmployeeID],tbl_General[[#This Row],[EmployeeID]])</f>
        <v>1</v>
      </c>
    </row>
    <row r="212" spans="1:22" x14ac:dyDescent="0.25">
      <c r="A212">
        <v>32</v>
      </c>
      <c r="B212" t="s">
        <v>21</v>
      </c>
      <c r="C212" t="s">
        <v>36</v>
      </c>
      <c r="D212" t="s">
        <v>30</v>
      </c>
      <c r="E212">
        <v>11</v>
      </c>
      <c r="F212">
        <v>2</v>
      </c>
      <c r="G212" t="s">
        <v>33</v>
      </c>
      <c r="H212">
        <v>2063</v>
      </c>
      <c r="I212" t="s">
        <v>25</v>
      </c>
      <c r="J212">
        <v>2</v>
      </c>
      <c r="K212" t="s">
        <v>31</v>
      </c>
      <c r="L212" t="s">
        <v>41</v>
      </c>
      <c r="M212">
        <v>44870</v>
      </c>
      <c r="N212">
        <v>1</v>
      </c>
      <c r="O212">
        <v>11</v>
      </c>
      <c r="P212">
        <v>0</v>
      </c>
      <c r="Q212">
        <v>1</v>
      </c>
      <c r="R212">
        <v>5</v>
      </c>
      <c r="S212">
        <v>1</v>
      </c>
      <c r="T212">
        <v>0</v>
      </c>
      <c r="U212">
        <v>0</v>
      </c>
      <c r="V212">
        <f>COUNTIF(tbl_General[EmployeeID],tbl_General[[#This Row],[EmployeeID]])</f>
        <v>1</v>
      </c>
    </row>
    <row r="213" spans="1:22" x14ac:dyDescent="0.25">
      <c r="A213">
        <v>32</v>
      </c>
      <c r="B213" t="s">
        <v>21</v>
      </c>
      <c r="C213" t="s">
        <v>36</v>
      </c>
      <c r="D213" t="s">
        <v>30</v>
      </c>
      <c r="E213">
        <v>11</v>
      </c>
      <c r="F213">
        <v>2</v>
      </c>
      <c r="G213" t="s">
        <v>33</v>
      </c>
      <c r="H213">
        <v>3533</v>
      </c>
      <c r="I213" t="s">
        <v>25</v>
      </c>
      <c r="J213">
        <v>2</v>
      </c>
      <c r="K213" t="s">
        <v>31</v>
      </c>
      <c r="L213" t="s">
        <v>41</v>
      </c>
      <c r="M213">
        <v>44870</v>
      </c>
      <c r="N213">
        <v>1</v>
      </c>
      <c r="O213">
        <v>11</v>
      </c>
      <c r="P213">
        <v>0</v>
      </c>
      <c r="Q213">
        <v>1</v>
      </c>
      <c r="R213">
        <v>5</v>
      </c>
      <c r="S213">
        <v>1</v>
      </c>
      <c r="T213">
        <v>0</v>
      </c>
      <c r="U213">
        <v>0</v>
      </c>
      <c r="V213">
        <f>COUNTIF(tbl_General[EmployeeID],tbl_General[[#This Row],[EmployeeID]])</f>
        <v>1</v>
      </c>
    </row>
    <row r="214" spans="1:22" x14ac:dyDescent="0.25">
      <c r="A214">
        <v>31</v>
      </c>
      <c r="B214" t="s">
        <v>21</v>
      </c>
      <c r="C214" t="s">
        <v>22</v>
      </c>
      <c r="D214" t="s">
        <v>23</v>
      </c>
      <c r="E214">
        <v>6</v>
      </c>
      <c r="F214">
        <v>3</v>
      </c>
      <c r="G214" t="s">
        <v>33</v>
      </c>
      <c r="H214">
        <v>1145</v>
      </c>
      <c r="I214" t="s">
        <v>34</v>
      </c>
      <c r="J214">
        <v>1</v>
      </c>
      <c r="K214" t="s">
        <v>42</v>
      </c>
      <c r="L214" t="s">
        <v>41</v>
      </c>
      <c r="M214">
        <v>45340</v>
      </c>
      <c r="N214">
        <v>1</v>
      </c>
      <c r="O214">
        <v>13</v>
      </c>
      <c r="P214">
        <v>0</v>
      </c>
      <c r="Q214">
        <v>1</v>
      </c>
      <c r="R214">
        <v>2</v>
      </c>
      <c r="S214">
        <v>1</v>
      </c>
      <c r="T214">
        <v>0</v>
      </c>
      <c r="U214">
        <v>0</v>
      </c>
      <c r="V214">
        <f>COUNTIF(tbl_General[EmployeeID],tbl_General[[#This Row],[EmployeeID]])</f>
        <v>1</v>
      </c>
    </row>
    <row r="215" spans="1:22" x14ac:dyDescent="0.25">
      <c r="A215">
        <v>31</v>
      </c>
      <c r="B215" t="s">
        <v>21</v>
      </c>
      <c r="C215" t="s">
        <v>22</v>
      </c>
      <c r="D215" t="s">
        <v>23</v>
      </c>
      <c r="E215">
        <v>6</v>
      </c>
      <c r="F215">
        <v>3</v>
      </c>
      <c r="G215" t="s">
        <v>33</v>
      </c>
      <c r="H215">
        <v>2615</v>
      </c>
      <c r="I215" t="s">
        <v>34</v>
      </c>
      <c r="J215">
        <v>1</v>
      </c>
      <c r="K215" t="s">
        <v>42</v>
      </c>
      <c r="L215" t="s">
        <v>41</v>
      </c>
      <c r="M215">
        <v>45340</v>
      </c>
      <c r="N215">
        <v>1</v>
      </c>
      <c r="O215">
        <v>13</v>
      </c>
      <c r="P215">
        <v>0</v>
      </c>
      <c r="Q215">
        <v>1</v>
      </c>
      <c r="R215">
        <v>2</v>
      </c>
      <c r="S215">
        <v>1</v>
      </c>
      <c r="T215">
        <v>0</v>
      </c>
      <c r="U215">
        <v>0</v>
      </c>
      <c r="V215">
        <f>COUNTIF(tbl_General[EmployeeID],tbl_General[[#This Row],[EmployeeID]])</f>
        <v>1</v>
      </c>
    </row>
    <row r="216" spans="1:22" x14ac:dyDescent="0.25">
      <c r="A216">
        <v>31</v>
      </c>
      <c r="B216" t="s">
        <v>21</v>
      </c>
      <c r="C216" t="s">
        <v>22</v>
      </c>
      <c r="D216" t="s">
        <v>23</v>
      </c>
      <c r="E216">
        <v>6</v>
      </c>
      <c r="F216">
        <v>3</v>
      </c>
      <c r="G216" t="s">
        <v>33</v>
      </c>
      <c r="H216">
        <v>4085</v>
      </c>
      <c r="I216" t="s">
        <v>34</v>
      </c>
      <c r="J216">
        <v>1</v>
      </c>
      <c r="K216" t="s">
        <v>42</v>
      </c>
      <c r="L216" t="s">
        <v>41</v>
      </c>
      <c r="M216">
        <v>45340</v>
      </c>
      <c r="N216">
        <v>1</v>
      </c>
      <c r="O216">
        <v>13</v>
      </c>
      <c r="P216">
        <v>0</v>
      </c>
      <c r="Q216">
        <v>1</v>
      </c>
      <c r="R216">
        <v>2</v>
      </c>
      <c r="S216">
        <v>1</v>
      </c>
      <c r="T216">
        <v>0</v>
      </c>
      <c r="U216">
        <v>0</v>
      </c>
      <c r="V216">
        <f>COUNTIF(tbl_General[EmployeeID],tbl_General[[#This Row],[EmployeeID]])</f>
        <v>1</v>
      </c>
    </row>
    <row r="217" spans="1:22" x14ac:dyDescent="0.25">
      <c r="A217">
        <v>27</v>
      </c>
      <c r="B217" t="s">
        <v>21</v>
      </c>
      <c r="C217" t="s">
        <v>22</v>
      </c>
      <c r="D217" t="s">
        <v>23</v>
      </c>
      <c r="E217">
        <v>8</v>
      </c>
      <c r="F217">
        <v>2</v>
      </c>
      <c r="G217" t="s">
        <v>45</v>
      </c>
      <c r="H217">
        <v>1254</v>
      </c>
      <c r="I217" t="s">
        <v>25</v>
      </c>
      <c r="J217">
        <v>3</v>
      </c>
      <c r="K217" t="s">
        <v>31</v>
      </c>
      <c r="L217" t="s">
        <v>41</v>
      </c>
      <c r="M217">
        <v>45990</v>
      </c>
      <c r="N217">
        <v>1</v>
      </c>
      <c r="O217">
        <v>15</v>
      </c>
      <c r="P217">
        <v>1</v>
      </c>
      <c r="Q217">
        <v>1</v>
      </c>
      <c r="R217">
        <v>3</v>
      </c>
      <c r="S217">
        <v>1</v>
      </c>
      <c r="T217">
        <v>0</v>
      </c>
      <c r="U217">
        <v>0</v>
      </c>
      <c r="V217">
        <f>COUNTIF(tbl_General[EmployeeID],tbl_General[[#This Row],[EmployeeID]])</f>
        <v>1</v>
      </c>
    </row>
    <row r="218" spans="1:22" x14ac:dyDescent="0.25">
      <c r="A218">
        <v>27</v>
      </c>
      <c r="B218" t="s">
        <v>21</v>
      </c>
      <c r="C218" t="s">
        <v>22</v>
      </c>
      <c r="D218" t="s">
        <v>23</v>
      </c>
      <c r="E218">
        <v>8</v>
      </c>
      <c r="F218">
        <v>2</v>
      </c>
      <c r="G218" t="s">
        <v>45</v>
      </c>
      <c r="H218">
        <v>2724</v>
      </c>
      <c r="I218" t="s">
        <v>25</v>
      </c>
      <c r="J218">
        <v>3</v>
      </c>
      <c r="K218" t="s">
        <v>31</v>
      </c>
      <c r="L218" t="s">
        <v>41</v>
      </c>
      <c r="M218">
        <v>45990</v>
      </c>
      <c r="N218">
        <v>1</v>
      </c>
      <c r="O218">
        <v>15</v>
      </c>
      <c r="P218">
        <v>1</v>
      </c>
      <c r="Q218">
        <v>1</v>
      </c>
      <c r="R218">
        <v>3</v>
      </c>
      <c r="S218">
        <v>1</v>
      </c>
      <c r="T218">
        <v>0</v>
      </c>
      <c r="U218">
        <v>0</v>
      </c>
      <c r="V218">
        <f>COUNTIF(tbl_General[EmployeeID],tbl_General[[#This Row],[EmployeeID]])</f>
        <v>1</v>
      </c>
    </row>
    <row r="219" spans="1:22" x14ac:dyDescent="0.25">
      <c r="A219">
        <v>27</v>
      </c>
      <c r="B219" t="s">
        <v>21</v>
      </c>
      <c r="C219" t="s">
        <v>22</v>
      </c>
      <c r="D219" t="s">
        <v>23</v>
      </c>
      <c r="E219">
        <v>8</v>
      </c>
      <c r="F219">
        <v>2</v>
      </c>
      <c r="G219" t="s">
        <v>45</v>
      </c>
      <c r="H219">
        <v>4194</v>
      </c>
      <c r="I219" t="s">
        <v>25</v>
      </c>
      <c r="J219">
        <v>3</v>
      </c>
      <c r="K219" t="s">
        <v>31</v>
      </c>
      <c r="L219" t="s">
        <v>41</v>
      </c>
      <c r="M219">
        <v>45990</v>
      </c>
      <c r="N219">
        <v>1</v>
      </c>
      <c r="O219">
        <v>15</v>
      </c>
      <c r="P219">
        <v>1</v>
      </c>
      <c r="Q219">
        <v>1</v>
      </c>
      <c r="R219">
        <v>3</v>
      </c>
      <c r="S219">
        <v>1</v>
      </c>
      <c r="T219">
        <v>0</v>
      </c>
      <c r="U219">
        <v>0</v>
      </c>
      <c r="V219">
        <f>COUNTIF(tbl_General[EmployeeID],tbl_General[[#This Row],[EmployeeID]])</f>
        <v>1</v>
      </c>
    </row>
    <row r="220" spans="1:22" x14ac:dyDescent="0.25">
      <c r="A220">
        <v>38</v>
      </c>
      <c r="B220" t="s">
        <v>21</v>
      </c>
      <c r="C220" t="s">
        <v>29</v>
      </c>
      <c r="D220" t="s">
        <v>23</v>
      </c>
      <c r="E220">
        <v>3</v>
      </c>
      <c r="F220">
        <v>3</v>
      </c>
      <c r="G220" t="s">
        <v>45</v>
      </c>
      <c r="H220">
        <v>159</v>
      </c>
      <c r="I220" t="s">
        <v>25</v>
      </c>
      <c r="J220">
        <v>2</v>
      </c>
      <c r="K220" t="s">
        <v>35</v>
      </c>
      <c r="L220" t="s">
        <v>27</v>
      </c>
      <c r="M220">
        <v>49070</v>
      </c>
      <c r="N220">
        <v>1</v>
      </c>
      <c r="O220">
        <v>11</v>
      </c>
      <c r="P220">
        <v>1</v>
      </c>
      <c r="Q220">
        <v>1</v>
      </c>
      <c r="R220">
        <v>3</v>
      </c>
      <c r="S220">
        <v>1</v>
      </c>
      <c r="T220">
        <v>0</v>
      </c>
      <c r="U220">
        <v>0</v>
      </c>
      <c r="V220">
        <f>COUNTIF(tbl_General[EmployeeID],tbl_General[[#This Row],[EmployeeID]])</f>
        <v>1</v>
      </c>
    </row>
    <row r="221" spans="1:22" x14ac:dyDescent="0.25">
      <c r="A221">
        <v>38</v>
      </c>
      <c r="B221" t="s">
        <v>21</v>
      </c>
      <c r="C221" t="s">
        <v>29</v>
      </c>
      <c r="D221" t="s">
        <v>23</v>
      </c>
      <c r="E221">
        <v>3</v>
      </c>
      <c r="F221">
        <v>3</v>
      </c>
      <c r="G221" t="s">
        <v>45</v>
      </c>
      <c r="H221">
        <v>1629</v>
      </c>
      <c r="I221" t="s">
        <v>25</v>
      </c>
      <c r="J221">
        <v>2</v>
      </c>
      <c r="K221" t="s">
        <v>35</v>
      </c>
      <c r="L221" t="s">
        <v>27</v>
      </c>
      <c r="M221">
        <v>49070</v>
      </c>
      <c r="N221">
        <v>1</v>
      </c>
      <c r="O221">
        <v>11</v>
      </c>
      <c r="P221">
        <v>1</v>
      </c>
      <c r="Q221">
        <v>1</v>
      </c>
      <c r="R221">
        <v>3</v>
      </c>
      <c r="S221">
        <v>1</v>
      </c>
      <c r="T221">
        <v>0</v>
      </c>
      <c r="U221">
        <v>0</v>
      </c>
      <c r="V221">
        <f>COUNTIF(tbl_General[EmployeeID],tbl_General[[#This Row],[EmployeeID]])</f>
        <v>1</v>
      </c>
    </row>
    <row r="222" spans="1:22" x14ac:dyDescent="0.25">
      <c r="A222">
        <v>38</v>
      </c>
      <c r="B222" t="s">
        <v>21</v>
      </c>
      <c r="C222" t="s">
        <v>29</v>
      </c>
      <c r="D222" t="s">
        <v>23</v>
      </c>
      <c r="E222">
        <v>3</v>
      </c>
      <c r="F222">
        <v>3</v>
      </c>
      <c r="G222" t="s">
        <v>45</v>
      </c>
      <c r="H222">
        <v>3099</v>
      </c>
      <c r="I222" t="s">
        <v>25</v>
      </c>
      <c r="J222">
        <v>2</v>
      </c>
      <c r="K222" t="s">
        <v>35</v>
      </c>
      <c r="L222" t="s">
        <v>27</v>
      </c>
      <c r="M222">
        <v>49070</v>
      </c>
      <c r="N222">
        <v>1</v>
      </c>
      <c r="O222">
        <v>11</v>
      </c>
      <c r="P222">
        <v>1</v>
      </c>
      <c r="Q222">
        <v>1</v>
      </c>
      <c r="R222">
        <v>3</v>
      </c>
      <c r="S222">
        <v>1</v>
      </c>
      <c r="T222">
        <v>0</v>
      </c>
      <c r="U222">
        <v>0</v>
      </c>
      <c r="V222">
        <f>COUNTIF(tbl_General[EmployeeID],tbl_General[[#This Row],[EmployeeID]])</f>
        <v>1</v>
      </c>
    </row>
    <row r="223" spans="1:22" x14ac:dyDescent="0.25">
      <c r="A223">
        <v>30</v>
      </c>
      <c r="B223" t="s">
        <v>28</v>
      </c>
      <c r="C223" t="s">
        <v>22</v>
      </c>
      <c r="D223" t="s">
        <v>23</v>
      </c>
      <c r="E223">
        <v>12</v>
      </c>
      <c r="F223">
        <v>4</v>
      </c>
      <c r="G223" t="s">
        <v>24</v>
      </c>
      <c r="H223">
        <v>1081</v>
      </c>
      <c r="I223" t="s">
        <v>25</v>
      </c>
      <c r="J223">
        <v>2</v>
      </c>
      <c r="K223" t="s">
        <v>35</v>
      </c>
      <c r="L223" t="s">
        <v>32</v>
      </c>
      <c r="M223">
        <v>49500</v>
      </c>
      <c r="N223">
        <v>1</v>
      </c>
      <c r="O223">
        <v>12</v>
      </c>
      <c r="P223">
        <v>2</v>
      </c>
      <c r="Q223">
        <v>1</v>
      </c>
      <c r="R223">
        <v>3</v>
      </c>
      <c r="S223">
        <v>1</v>
      </c>
      <c r="T223">
        <v>0</v>
      </c>
      <c r="U223">
        <v>0</v>
      </c>
      <c r="V223">
        <f>COUNTIF(tbl_General[EmployeeID],tbl_General[[#This Row],[EmployeeID]])</f>
        <v>1</v>
      </c>
    </row>
    <row r="224" spans="1:22" x14ac:dyDescent="0.25">
      <c r="A224">
        <v>30</v>
      </c>
      <c r="B224" t="s">
        <v>28</v>
      </c>
      <c r="C224" t="s">
        <v>22</v>
      </c>
      <c r="D224" t="s">
        <v>23</v>
      </c>
      <c r="E224">
        <v>12</v>
      </c>
      <c r="F224">
        <v>4</v>
      </c>
      <c r="G224" t="s">
        <v>24</v>
      </c>
      <c r="H224">
        <v>2551</v>
      </c>
      <c r="I224" t="s">
        <v>25</v>
      </c>
      <c r="J224">
        <v>2</v>
      </c>
      <c r="K224" t="s">
        <v>35</v>
      </c>
      <c r="L224" t="s">
        <v>32</v>
      </c>
      <c r="M224">
        <v>49500</v>
      </c>
      <c r="N224">
        <v>1</v>
      </c>
      <c r="O224">
        <v>12</v>
      </c>
      <c r="P224">
        <v>2</v>
      </c>
      <c r="Q224">
        <v>1</v>
      </c>
      <c r="R224">
        <v>3</v>
      </c>
      <c r="S224">
        <v>1</v>
      </c>
      <c r="T224">
        <v>0</v>
      </c>
      <c r="U224">
        <v>0</v>
      </c>
      <c r="V224">
        <f>COUNTIF(tbl_General[EmployeeID],tbl_General[[#This Row],[EmployeeID]])</f>
        <v>1</v>
      </c>
    </row>
    <row r="225" spans="1:22" x14ac:dyDescent="0.25">
      <c r="A225">
        <v>30</v>
      </c>
      <c r="B225" t="s">
        <v>28</v>
      </c>
      <c r="C225" t="s">
        <v>22</v>
      </c>
      <c r="D225" t="s">
        <v>23</v>
      </c>
      <c r="E225">
        <v>12</v>
      </c>
      <c r="F225">
        <v>4</v>
      </c>
      <c r="G225" t="s">
        <v>24</v>
      </c>
      <c r="H225">
        <v>4021</v>
      </c>
      <c r="I225" t="s">
        <v>25</v>
      </c>
      <c r="J225">
        <v>2</v>
      </c>
      <c r="K225" t="s">
        <v>35</v>
      </c>
      <c r="L225" t="s">
        <v>32</v>
      </c>
      <c r="M225">
        <v>49500</v>
      </c>
      <c r="N225">
        <v>1</v>
      </c>
      <c r="O225">
        <v>12</v>
      </c>
      <c r="P225">
        <v>2</v>
      </c>
      <c r="Q225">
        <v>1</v>
      </c>
      <c r="R225">
        <v>3</v>
      </c>
      <c r="S225">
        <v>1</v>
      </c>
      <c r="T225">
        <v>0</v>
      </c>
      <c r="U225">
        <v>0</v>
      </c>
      <c r="V225">
        <f>COUNTIF(tbl_General[EmployeeID],tbl_General[[#This Row],[EmployeeID]])</f>
        <v>1</v>
      </c>
    </row>
    <row r="226" spans="1:22" x14ac:dyDescent="0.25">
      <c r="A226">
        <v>22</v>
      </c>
      <c r="B226" t="s">
        <v>28</v>
      </c>
      <c r="C226" t="s">
        <v>22</v>
      </c>
      <c r="D226" t="s">
        <v>30</v>
      </c>
      <c r="E226">
        <v>1</v>
      </c>
      <c r="F226">
        <v>3</v>
      </c>
      <c r="G226" t="s">
        <v>33</v>
      </c>
      <c r="H226">
        <v>1016</v>
      </c>
      <c r="I226" t="s">
        <v>34</v>
      </c>
      <c r="J226">
        <v>4</v>
      </c>
      <c r="K226" t="s">
        <v>31</v>
      </c>
      <c r="L226" t="s">
        <v>27</v>
      </c>
      <c r="M226">
        <v>49680</v>
      </c>
      <c r="N226">
        <v>1</v>
      </c>
      <c r="O226">
        <v>14</v>
      </c>
      <c r="P226">
        <v>0</v>
      </c>
      <c r="Q226">
        <v>1</v>
      </c>
      <c r="R226">
        <v>3</v>
      </c>
      <c r="S226">
        <v>1</v>
      </c>
      <c r="T226">
        <v>0</v>
      </c>
      <c r="U226">
        <v>0</v>
      </c>
      <c r="V226">
        <f>COUNTIF(tbl_General[EmployeeID],tbl_General[[#This Row],[EmployeeID]])</f>
        <v>1</v>
      </c>
    </row>
    <row r="227" spans="1:22" x14ac:dyDescent="0.25">
      <c r="A227">
        <v>22</v>
      </c>
      <c r="B227" t="s">
        <v>28</v>
      </c>
      <c r="C227" t="s">
        <v>22</v>
      </c>
      <c r="D227" t="s">
        <v>30</v>
      </c>
      <c r="E227">
        <v>1</v>
      </c>
      <c r="F227">
        <v>3</v>
      </c>
      <c r="G227" t="s">
        <v>33</v>
      </c>
      <c r="H227">
        <v>2486</v>
      </c>
      <c r="I227" t="s">
        <v>34</v>
      </c>
      <c r="J227">
        <v>4</v>
      </c>
      <c r="K227" t="s">
        <v>31</v>
      </c>
      <c r="L227" t="s">
        <v>27</v>
      </c>
      <c r="M227">
        <v>49680</v>
      </c>
      <c r="N227">
        <v>1</v>
      </c>
      <c r="O227">
        <v>14</v>
      </c>
      <c r="P227">
        <v>0</v>
      </c>
      <c r="Q227">
        <v>1</v>
      </c>
      <c r="R227">
        <v>3</v>
      </c>
      <c r="S227">
        <v>1</v>
      </c>
      <c r="T227">
        <v>0</v>
      </c>
      <c r="U227">
        <v>0</v>
      </c>
      <c r="V227">
        <f>COUNTIF(tbl_General[EmployeeID],tbl_General[[#This Row],[EmployeeID]])</f>
        <v>1</v>
      </c>
    </row>
    <row r="228" spans="1:22" x14ac:dyDescent="0.25">
      <c r="A228">
        <v>22</v>
      </c>
      <c r="B228" t="s">
        <v>28</v>
      </c>
      <c r="C228" t="s">
        <v>22</v>
      </c>
      <c r="D228" t="s">
        <v>30</v>
      </c>
      <c r="E228">
        <v>1</v>
      </c>
      <c r="F228">
        <v>3</v>
      </c>
      <c r="G228" t="s">
        <v>33</v>
      </c>
      <c r="H228">
        <v>3956</v>
      </c>
      <c r="I228" t="s">
        <v>34</v>
      </c>
      <c r="J228">
        <v>4</v>
      </c>
      <c r="K228" t="s">
        <v>31</v>
      </c>
      <c r="L228" t="s">
        <v>27</v>
      </c>
      <c r="M228">
        <v>49680</v>
      </c>
      <c r="N228">
        <v>1</v>
      </c>
      <c r="O228">
        <v>14</v>
      </c>
      <c r="P228">
        <v>0</v>
      </c>
      <c r="Q228">
        <v>1</v>
      </c>
      <c r="R228">
        <v>3</v>
      </c>
      <c r="S228">
        <v>1</v>
      </c>
      <c r="T228">
        <v>0</v>
      </c>
      <c r="U228">
        <v>0</v>
      </c>
      <c r="V228">
        <f>COUNTIF(tbl_General[EmployeeID],tbl_General[[#This Row],[EmployeeID]])</f>
        <v>1</v>
      </c>
    </row>
    <row r="229" spans="1:22" x14ac:dyDescent="0.25">
      <c r="A229">
        <v>24</v>
      </c>
      <c r="B229" t="s">
        <v>21</v>
      </c>
      <c r="C229" t="s">
        <v>36</v>
      </c>
      <c r="D229" t="s">
        <v>30</v>
      </c>
      <c r="E229">
        <v>10</v>
      </c>
      <c r="F229">
        <v>3</v>
      </c>
      <c r="G229" t="s">
        <v>24</v>
      </c>
      <c r="H229">
        <v>804</v>
      </c>
      <c r="I229" t="s">
        <v>25</v>
      </c>
      <c r="J229">
        <v>2</v>
      </c>
      <c r="K229" t="s">
        <v>44</v>
      </c>
      <c r="L229" t="s">
        <v>27</v>
      </c>
      <c r="M229">
        <v>51600</v>
      </c>
      <c r="N229">
        <v>1</v>
      </c>
      <c r="O229">
        <v>17</v>
      </c>
      <c r="P229">
        <v>1</v>
      </c>
      <c r="Q229">
        <v>1</v>
      </c>
      <c r="R229">
        <v>3</v>
      </c>
      <c r="S229">
        <v>1</v>
      </c>
      <c r="T229">
        <v>0</v>
      </c>
      <c r="U229">
        <v>0</v>
      </c>
      <c r="V229">
        <f>COUNTIF(tbl_General[EmployeeID],tbl_General[[#This Row],[EmployeeID]])</f>
        <v>1</v>
      </c>
    </row>
    <row r="230" spans="1:22" x14ac:dyDescent="0.25">
      <c r="A230">
        <v>24</v>
      </c>
      <c r="B230" t="s">
        <v>21</v>
      </c>
      <c r="C230" t="s">
        <v>36</v>
      </c>
      <c r="D230" t="s">
        <v>30</v>
      </c>
      <c r="E230">
        <v>10</v>
      </c>
      <c r="F230">
        <v>3</v>
      </c>
      <c r="G230" t="s">
        <v>24</v>
      </c>
      <c r="H230">
        <v>2274</v>
      </c>
      <c r="I230" t="s">
        <v>25</v>
      </c>
      <c r="J230">
        <v>2</v>
      </c>
      <c r="K230" t="s">
        <v>44</v>
      </c>
      <c r="L230" t="s">
        <v>27</v>
      </c>
      <c r="M230">
        <v>51600</v>
      </c>
      <c r="N230">
        <v>1</v>
      </c>
      <c r="O230">
        <v>17</v>
      </c>
      <c r="P230">
        <v>1</v>
      </c>
      <c r="Q230">
        <v>1</v>
      </c>
      <c r="R230">
        <v>3</v>
      </c>
      <c r="S230">
        <v>1</v>
      </c>
      <c r="T230">
        <v>0</v>
      </c>
      <c r="U230">
        <v>0</v>
      </c>
      <c r="V230">
        <f>COUNTIF(tbl_General[EmployeeID],tbl_General[[#This Row],[EmployeeID]])</f>
        <v>1</v>
      </c>
    </row>
    <row r="231" spans="1:22" x14ac:dyDescent="0.25">
      <c r="A231">
        <v>24</v>
      </c>
      <c r="B231" t="s">
        <v>21</v>
      </c>
      <c r="C231" t="s">
        <v>36</v>
      </c>
      <c r="D231" t="s">
        <v>30</v>
      </c>
      <c r="E231">
        <v>10</v>
      </c>
      <c r="F231">
        <v>3</v>
      </c>
      <c r="G231" t="s">
        <v>24</v>
      </c>
      <c r="H231">
        <v>3744</v>
      </c>
      <c r="I231" t="s">
        <v>25</v>
      </c>
      <c r="J231">
        <v>2</v>
      </c>
      <c r="K231" t="s">
        <v>44</v>
      </c>
      <c r="L231" t="s">
        <v>27</v>
      </c>
      <c r="M231">
        <v>51600</v>
      </c>
      <c r="N231">
        <v>1</v>
      </c>
      <c r="O231">
        <v>17</v>
      </c>
      <c r="P231">
        <v>1</v>
      </c>
      <c r="Q231">
        <v>1</v>
      </c>
      <c r="R231">
        <v>3</v>
      </c>
      <c r="S231">
        <v>1</v>
      </c>
      <c r="T231">
        <v>0</v>
      </c>
      <c r="U231">
        <v>0</v>
      </c>
      <c r="V231">
        <f>COUNTIF(tbl_General[EmployeeID],tbl_General[[#This Row],[EmployeeID]])</f>
        <v>1</v>
      </c>
    </row>
    <row r="232" spans="1:22" x14ac:dyDescent="0.25">
      <c r="A232">
        <v>28</v>
      </c>
      <c r="B232" t="s">
        <v>21</v>
      </c>
      <c r="C232" t="s">
        <v>22</v>
      </c>
      <c r="D232" t="s">
        <v>30</v>
      </c>
      <c r="E232">
        <v>10</v>
      </c>
      <c r="F232">
        <v>3</v>
      </c>
      <c r="G232" t="s">
        <v>33</v>
      </c>
      <c r="H232">
        <v>507</v>
      </c>
      <c r="I232" t="s">
        <v>34</v>
      </c>
      <c r="J232">
        <v>2</v>
      </c>
      <c r="K232" t="s">
        <v>43</v>
      </c>
      <c r="L232" t="s">
        <v>27</v>
      </c>
      <c r="M232">
        <v>52100</v>
      </c>
      <c r="N232">
        <v>1</v>
      </c>
      <c r="O232">
        <v>15</v>
      </c>
      <c r="P232">
        <v>0</v>
      </c>
      <c r="Q232">
        <v>1</v>
      </c>
      <c r="R232">
        <v>1</v>
      </c>
      <c r="S232">
        <v>1</v>
      </c>
      <c r="T232">
        <v>0</v>
      </c>
      <c r="U232">
        <v>0</v>
      </c>
      <c r="V232">
        <f>COUNTIF(tbl_General[EmployeeID],tbl_General[[#This Row],[EmployeeID]])</f>
        <v>1</v>
      </c>
    </row>
    <row r="233" spans="1:22" x14ac:dyDescent="0.25">
      <c r="A233">
        <v>28</v>
      </c>
      <c r="B233" t="s">
        <v>21</v>
      </c>
      <c r="C233" t="s">
        <v>22</v>
      </c>
      <c r="D233" t="s">
        <v>30</v>
      </c>
      <c r="E233">
        <v>10</v>
      </c>
      <c r="F233">
        <v>3</v>
      </c>
      <c r="G233" t="s">
        <v>33</v>
      </c>
      <c r="H233">
        <v>1977</v>
      </c>
      <c r="I233" t="s">
        <v>34</v>
      </c>
      <c r="J233">
        <v>2</v>
      </c>
      <c r="K233" t="s">
        <v>43</v>
      </c>
      <c r="L233" t="s">
        <v>27</v>
      </c>
      <c r="M233">
        <v>52100</v>
      </c>
      <c r="N233">
        <v>1</v>
      </c>
      <c r="O233">
        <v>15</v>
      </c>
      <c r="P233">
        <v>0</v>
      </c>
      <c r="Q233">
        <v>1</v>
      </c>
      <c r="R233">
        <v>1</v>
      </c>
      <c r="S233">
        <v>1</v>
      </c>
      <c r="T233">
        <v>0</v>
      </c>
      <c r="U233">
        <v>0</v>
      </c>
      <c r="V233">
        <f>COUNTIF(tbl_General[EmployeeID],tbl_General[[#This Row],[EmployeeID]])</f>
        <v>1</v>
      </c>
    </row>
    <row r="234" spans="1:22" x14ac:dyDescent="0.25">
      <c r="A234">
        <v>28</v>
      </c>
      <c r="B234" t="s">
        <v>21</v>
      </c>
      <c r="C234" t="s">
        <v>22</v>
      </c>
      <c r="D234" t="s">
        <v>30</v>
      </c>
      <c r="E234">
        <v>10</v>
      </c>
      <c r="F234">
        <v>3</v>
      </c>
      <c r="G234" t="s">
        <v>33</v>
      </c>
      <c r="H234">
        <v>3447</v>
      </c>
      <c r="I234" t="s">
        <v>34</v>
      </c>
      <c r="J234">
        <v>2</v>
      </c>
      <c r="K234" t="s">
        <v>43</v>
      </c>
      <c r="L234" t="s">
        <v>27</v>
      </c>
      <c r="M234">
        <v>52100</v>
      </c>
      <c r="N234">
        <v>1</v>
      </c>
      <c r="O234">
        <v>15</v>
      </c>
      <c r="P234">
        <v>0</v>
      </c>
      <c r="Q234">
        <v>1</v>
      </c>
      <c r="R234">
        <v>1</v>
      </c>
      <c r="S234">
        <v>1</v>
      </c>
      <c r="T234">
        <v>0</v>
      </c>
      <c r="U234">
        <v>0</v>
      </c>
      <c r="V234">
        <f>COUNTIF(tbl_General[EmployeeID],tbl_General[[#This Row],[EmployeeID]])</f>
        <v>1</v>
      </c>
    </row>
    <row r="235" spans="1:22" x14ac:dyDescent="0.25">
      <c r="A235">
        <v>21</v>
      </c>
      <c r="B235" t="s">
        <v>28</v>
      </c>
      <c r="C235" t="s">
        <v>22</v>
      </c>
      <c r="D235" t="s">
        <v>37</v>
      </c>
      <c r="E235">
        <v>10</v>
      </c>
      <c r="F235">
        <v>2</v>
      </c>
      <c r="G235" t="s">
        <v>37</v>
      </c>
      <c r="H235">
        <v>113</v>
      </c>
      <c r="I235" t="s">
        <v>34</v>
      </c>
      <c r="J235">
        <v>1</v>
      </c>
      <c r="K235" t="s">
        <v>40</v>
      </c>
      <c r="L235" t="s">
        <v>32</v>
      </c>
      <c r="M235">
        <v>53730</v>
      </c>
      <c r="N235">
        <v>1</v>
      </c>
      <c r="O235">
        <v>12</v>
      </c>
      <c r="P235">
        <v>1</v>
      </c>
      <c r="Q235">
        <v>1</v>
      </c>
      <c r="R235">
        <v>2</v>
      </c>
      <c r="S235">
        <v>1</v>
      </c>
      <c r="T235">
        <v>0</v>
      </c>
      <c r="U235">
        <v>0</v>
      </c>
      <c r="V235">
        <f>COUNTIF(tbl_General[EmployeeID],tbl_General[[#This Row],[EmployeeID]])</f>
        <v>1</v>
      </c>
    </row>
    <row r="236" spans="1:22" x14ac:dyDescent="0.25">
      <c r="A236">
        <v>21</v>
      </c>
      <c r="B236" t="s">
        <v>28</v>
      </c>
      <c r="C236" t="s">
        <v>22</v>
      </c>
      <c r="D236" t="s">
        <v>37</v>
      </c>
      <c r="E236">
        <v>10</v>
      </c>
      <c r="F236">
        <v>2</v>
      </c>
      <c r="G236" t="s">
        <v>37</v>
      </c>
      <c r="H236">
        <v>1583</v>
      </c>
      <c r="I236" t="s">
        <v>34</v>
      </c>
      <c r="J236">
        <v>1</v>
      </c>
      <c r="K236" t="s">
        <v>40</v>
      </c>
      <c r="L236" t="s">
        <v>32</v>
      </c>
      <c r="M236">
        <v>53730</v>
      </c>
      <c r="N236">
        <v>1</v>
      </c>
      <c r="O236">
        <v>12</v>
      </c>
      <c r="P236">
        <v>1</v>
      </c>
      <c r="Q236">
        <v>1</v>
      </c>
      <c r="R236">
        <v>2</v>
      </c>
      <c r="S236">
        <v>1</v>
      </c>
      <c r="T236">
        <v>0</v>
      </c>
      <c r="U236">
        <v>0</v>
      </c>
      <c r="V236">
        <f>COUNTIF(tbl_General[EmployeeID],tbl_General[[#This Row],[EmployeeID]])</f>
        <v>1</v>
      </c>
    </row>
    <row r="237" spans="1:22" x14ac:dyDescent="0.25">
      <c r="A237">
        <v>21</v>
      </c>
      <c r="B237" t="s">
        <v>28</v>
      </c>
      <c r="C237" t="s">
        <v>22</v>
      </c>
      <c r="D237" t="s">
        <v>37</v>
      </c>
      <c r="E237">
        <v>10</v>
      </c>
      <c r="F237">
        <v>2</v>
      </c>
      <c r="G237" t="s">
        <v>37</v>
      </c>
      <c r="H237">
        <v>3053</v>
      </c>
      <c r="I237" t="s">
        <v>34</v>
      </c>
      <c r="J237">
        <v>1</v>
      </c>
      <c r="K237" t="s">
        <v>40</v>
      </c>
      <c r="L237" t="s">
        <v>32</v>
      </c>
      <c r="M237">
        <v>53730</v>
      </c>
      <c r="N237">
        <v>1</v>
      </c>
      <c r="O237">
        <v>12</v>
      </c>
      <c r="P237">
        <v>1</v>
      </c>
      <c r="Q237">
        <v>1</v>
      </c>
      <c r="R237">
        <v>2</v>
      </c>
      <c r="S237">
        <v>1</v>
      </c>
      <c r="T237">
        <v>0</v>
      </c>
      <c r="U237">
        <v>0</v>
      </c>
      <c r="V237">
        <f>COUNTIF(tbl_General[EmployeeID],tbl_General[[#This Row],[EmployeeID]])</f>
        <v>1</v>
      </c>
    </row>
    <row r="238" spans="1:22" x14ac:dyDescent="0.25">
      <c r="A238">
        <v>33</v>
      </c>
      <c r="B238" t="s">
        <v>28</v>
      </c>
      <c r="C238" t="s">
        <v>22</v>
      </c>
      <c r="D238" t="s">
        <v>37</v>
      </c>
      <c r="E238">
        <v>28</v>
      </c>
      <c r="F238">
        <v>2</v>
      </c>
      <c r="G238" t="s">
        <v>37</v>
      </c>
      <c r="H238">
        <v>106</v>
      </c>
      <c r="I238" t="s">
        <v>25</v>
      </c>
      <c r="J238">
        <v>5</v>
      </c>
      <c r="K238" t="s">
        <v>44</v>
      </c>
      <c r="L238" t="s">
        <v>32</v>
      </c>
      <c r="M238">
        <v>55610</v>
      </c>
      <c r="N238">
        <v>1</v>
      </c>
      <c r="O238">
        <v>21</v>
      </c>
      <c r="P238">
        <v>1</v>
      </c>
      <c r="Q238">
        <v>1</v>
      </c>
      <c r="R238">
        <v>3</v>
      </c>
      <c r="S238">
        <v>1</v>
      </c>
      <c r="T238">
        <v>0</v>
      </c>
      <c r="U238">
        <v>0</v>
      </c>
      <c r="V238">
        <f>COUNTIF(tbl_General[EmployeeID],tbl_General[[#This Row],[EmployeeID]])</f>
        <v>1</v>
      </c>
    </row>
    <row r="239" spans="1:22" x14ac:dyDescent="0.25">
      <c r="A239">
        <v>33</v>
      </c>
      <c r="B239" t="s">
        <v>28</v>
      </c>
      <c r="C239" t="s">
        <v>22</v>
      </c>
      <c r="D239" t="s">
        <v>37</v>
      </c>
      <c r="E239">
        <v>28</v>
      </c>
      <c r="F239">
        <v>2</v>
      </c>
      <c r="G239" t="s">
        <v>37</v>
      </c>
      <c r="H239">
        <v>1576</v>
      </c>
      <c r="I239" t="s">
        <v>25</v>
      </c>
      <c r="J239">
        <v>5</v>
      </c>
      <c r="K239" t="s">
        <v>44</v>
      </c>
      <c r="L239" t="s">
        <v>32</v>
      </c>
      <c r="M239">
        <v>55610</v>
      </c>
      <c r="N239">
        <v>1</v>
      </c>
      <c r="O239">
        <v>21</v>
      </c>
      <c r="P239">
        <v>1</v>
      </c>
      <c r="Q239">
        <v>1</v>
      </c>
      <c r="R239">
        <v>3</v>
      </c>
      <c r="S239">
        <v>1</v>
      </c>
      <c r="T239">
        <v>0</v>
      </c>
      <c r="U239">
        <v>0</v>
      </c>
      <c r="V239">
        <f>COUNTIF(tbl_General[EmployeeID],tbl_General[[#This Row],[EmployeeID]])</f>
        <v>1</v>
      </c>
    </row>
    <row r="240" spans="1:22" x14ac:dyDescent="0.25">
      <c r="A240">
        <v>33</v>
      </c>
      <c r="B240" t="s">
        <v>28</v>
      </c>
      <c r="C240" t="s">
        <v>22</v>
      </c>
      <c r="D240" t="s">
        <v>37</v>
      </c>
      <c r="E240">
        <v>28</v>
      </c>
      <c r="F240">
        <v>2</v>
      </c>
      <c r="G240" t="s">
        <v>37</v>
      </c>
      <c r="H240">
        <v>3046</v>
      </c>
      <c r="I240" t="s">
        <v>25</v>
      </c>
      <c r="J240">
        <v>5</v>
      </c>
      <c r="K240" t="s">
        <v>44</v>
      </c>
      <c r="L240" t="s">
        <v>32</v>
      </c>
      <c r="M240">
        <v>55610</v>
      </c>
      <c r="N240">
        <v>1</v>
      </c>
      <c r="O240">
        <v>21</v>
      </c>
      <c r="P240">
        <v>1</v>
      </c>
      <c r="Q240">
        <v>1</v>
      </c>
      <c r="R240">
        <v>3</v>
      </c>
      <c r="S240">
        <v>1</v>
      </c>
      <c r="T240">
        <v>0</v>
      </c>
      <c r="U240">
        <v>0</v>
      </c>
      <c r="V240">
        <f>COUNTIF(tbl_General[EmployeeID],tbl_General[[#This Row],[EmployeeID]])</f>
        <v>1</v>
      </c>
    </row>
    <row r="241" spans="1:22" x14ac:dyDescent="0.25">
      <c r="A241">
        <v>29</v>
      </c>
      <c r="B241" t="s">
        <v>21</v>
      </c>
      <c r="C241" t="s">
        <v>22</v>
      </c>
      <c r="D241" t="s">
        <v>30</v>
      </c>
      <c r="E241">
        <v>3</v>
      </c>
      <c r="F241">
        <v>4</v>
      </c>
      <c r="G241" t="s">
        <v>33</v>
      </c>
      <c r="H241">
        <v>1001</v>
      </c>
      <c r="I241" t="s">
        <v>25</v>
      </c>
      <c r="J241">
        <v>2</v>
      </c>
      <c r="K241" t="s">
        <v>43</v>
      </c>
      <c r="L241" t="s">
        <v>41</v>
      </c>
      <c r="M241">
        <v>55930</v>
      </c>
      <c r="N241">
        <v>1</v>
      </c>
      <c r="O241">
        <v>13</v>
      </c>
      <c r="P241">
        <v>1</v>
      </c>
      <c r="Q241">
        <v>1</v>
      </c>
      <c r="R241">
        <v>3</v>
      </c>
      <c r="S241">
        <v>1</v>
      </c>
      <c r="T241">
        <v>0</v>
      </c>
      <c r="U241">
        <v>0</v>
      </c>
      <c r="V241">
        <f>COUNTIF(tbl_General[EmployeeID],tbl_General[[#This Row],[EmployeeID]])</f>
        <v>1</v>
      </c>
    </row>
    <row r="242" spans="1:22" x14ac:dyDescent="0.25">
      <c r="A242">
        <v>29</v>
      </c>
      <c r="B242" t="s">
        <v>21</v>
      </c>
      <c r="C242" t="s">
        <v>22</v>
      </c>
      <c r="D242" t="s">
        <v>30</v>
      </c>
      <c r="E242">
        <v>3</v>
      </c>
      <c r="F242">
        <v>4</v>
      </c>
      <c r="G242" t="s">
        <v>33</v>
      </c>
      <c r="H242">
        <v>2471</v>
      </c>
      <c r="I242" t="s">
        <v>25</v>
      </c>
      <c r="J242">
        <v>2</v>
      </c>
      <c r="K242" t="s">
        <v>43</v>
      </c>
      <c r="L242" t="s">
        <v>41</v>
      </c>
      <c r="M242">
        <v>55930</v>
      </c>
      <c r="N242">
        <v>1</v>
      </c>
      <c r="O242">
        <v>13</v>
      </c>
      <c r="P242">
        <v>1</v>
      </c>
      <c r="Q242">
        <v>1</v>
      </c>
      <c r="R242">
        <v>3</v>
      </c>
      <c r="S242">
        <v>1</v>
      </c>
      <c r="T242">
        <v>0</v>
      </c>
      <c r="U242">
        <v>0</v>
      </c>
      <c r="V242">
        <f>COUNTIF(tbl_General[EmployeeID],tbl_General[[#This Row],[EmployeeID]])</f>
        <v>1</v>
      </c>
    </row>
    <row r="243" spans="1:22" x14ac:dyDescent="0.25">
      <c r="A243">
        <v>29</v>
      </c>
      <c r="B243" t="s">
        <v>21</v>
      </c>
      <c r="C243" t="s">
        <v>22</v>
      </c>
      <c r="D243" t="s">
        <v>30</v>
      </c>
      <c r="E243">
        <v>3</v>
      </c>
      <c r="F243">
        <v>4</v>
      </c>
      <c r="G243" t="s">
        <v>33</v>
      </c>
      <c r="H243">
        <v>3941</v>
      </c>
      <c r="I243" t="s">
        <v>25</v>
      </c>
      <c r="J243">
        <v>2</v>
      </c>
      <c r="K243" t="s">
        <v>43</v>
      </c>
      <c r="L243" t="s">
        <v>41</v>
      </c>
      <c r="M243">
        <v>55930</v>
      </c>
      <c r="N243">
        <v>1</v>
      </c>
      <c r="O243">
        <v>13</v>
      </c>
      <c r="P243">
        <v>1</v>
      </c>
      <c r="Q243">
        <v>1</v>
      </c>
      <c r="R243">
        <v>3</v>
      </c>
      <c r="S243">
        <v>1</v>
      </c>
      <c r="T243">
        <v>0</v>
      </c>
      <c r="U243">
        <v>0</v>
      </c>
      <c r="V243">
        <f>COUNTIF(tbl_General[EmployeeID],tbl_General[[#This Row],[EmployeeID]])</f>
        <v>1</v>
      </c>
    </row>
    <row r="244" spans="1:22" x14ac:dyDescent="0.25">
      <c r="A244">
        <v>45</v>
      </c>
      <c r="B244" t="s">
        <v>21</v>
      </c>
      <c r="C244" t="s">
        <v>22</v>
      </c>
      <c r="D244" t="s">
        <v>30</v>
      </c>
      <c r="E244">
        <v>10</v>
      </c>
      <c r="F244">
        <v>4</v>
      </c>
      <c r="G244" t="s">
        <v>24</v>
      </c>
      <c r="H244">
        <v>346</v>
      </c>
      <c r="I244" t="s">
        <v>34</v>
      </c>
      <c r="J244">
        <v>1</v>
      </c>
      <c r="K244" t="s">
        <v>39</v>
      </c>
      <c r="L244" t="s">
        <v>32</v>
      </c>
      <c r="M244">
        <v>56050</v>
      </c>
      <c r="N244">
        <v>1</v>
      </c>
      <c r="O244">
        <v>12</v>
      </c>
      <c r="P244">
        <v>2</v>
      </c>
      <c r="Q244">
        <v>1</v>
      </c>
      <c r="R244">
        <v>2</v>
      </c>
      <c r="S244">
        <v>1</v>
      </c>
      <c r="T244">
        <v>0</v>
      </c>
      <c r="U244">
        <v>0</v>
      </c>
      <c r="V244">
        <f>COUNTIF(tbl_General[EmployeeID],tbl_General[[#This Row],[EmployeeID]])</f>
        <v>1</v>
      </c>
    </row>
    <row r="245" spans="1:22" x14ac:dyDescent="0.25">
      <c r="A245">
        <v>45</v>
      </c>
      <c r="B245" t="s">
        <v>21</v>
      </c>
      <c r="C245" t="s">
        <v>22</v>
      </c>
      <c r="D245" t="s">
        <v>30</v>
      </c>
      <c r="E245">
        <v>10</v>
      </c>
      <c r="F245">
        <v>4</v>
      </c>
      <c r="G245" t="s">
        <v>24</v>
      </c>
      <c r="H245">
        <v>1816</v>
      </c>
      <c r="I245" t="s">
        <v>34</v>
      </c>
      <c r="J245">
        <v>1</v>
      </c>
      <c r="K245" t="s">
        <v>39</v>
      </c>
      <c r="L245" t="s">
        <v>32</v>
      </c>
      <c r="M245">
        <v>56050</v>
      </c>
      <c r="N245">
        <v>1</v>
      </c>
      <c r="O245">
        <v>12</v>
      </c>
      <c r="P245">
        <v>2</v>
      </c>
      <c r="Q245">
        <v>1</v>
      </c>
      <c r="R245">
        <v>2</v>
      </c>
      <c r="S245">
        <v>1</v>
      </c>
      <c r="T245">
        <v>0</v>
      </c>
      <c r="U245">
        <v>0</v>
      </c>
      <c r="V245">
        <f>COUNTIF(tbl_General[EmployeeID],tbl_General[[#This Row],[EmployeeID]])</f>
        <v>1</v>
      </c>
    </row>
    <row r="246" spans="1:22" x14ac:dyDescent="0.25">
      <c r="A246">
        <v>45</v>
      </c>
      <c r="B246" t="s">
        <v>21</v>
      </c>
      <c r="C246" t="s">
        <v>22</v>
      </c>
      <c r="D246" t="s">
        <v>30</v>
      </c>
      <c r="E246">
        <v>10</v>
      </c>
      <c r="F246">
        <v>4</v>
      </c>
      <c r="G246" t="s">
        <v>24</v>
      </c>
      <c r="H246">
        <v>3286</v>
      </c>
      <c r="I246" t="s">
        <v>34</v>
      </c>
      <c r="J246">
        <v>1</v>
      </c>
      <c r="K246" t="s">
        <v>39</v>
      </c>
      <c r="L246" t="s">
        <v>32</v>
      </c>
      <c r="M246">
        <v>56050</v>
      </c>
      <c r="N246">
        <v>1</v>
      </c>
      <c r="O246">
        <v>12</v>
      </c>
      <c r="P246">
        <v>2</v>
      </c>
      <c r="Q246">
        <v>1</v>
      </c>
      <c r="R246">
        <v>2</v>
      </c>
      <c r="S246">
        <v>1</v>
      </c>
      <c r="T246">
        <v>0</v>
      </c>
      <c r="U246">
        <v>0</v>
      </c>
      <c r="V246">
        <f>COUNTIF(tbl_General[EmployeeID],tbl_General[[#This Row],[EmployeeID]])</f>
        <v>1</v>
      </c>
    </row>
    <row r="247" spans="1:22" x14ac:dyDescent="0.25">
      <c r="A247">
        <v>35</v>
      </c>
      <c r="B247" t="s">
        <v>21</v>
      </c>
      <c r="C247" t="s">
        <v>22</v>
      </c>
      <c r="D247" t="s">
        <v>30</v>
      </c>
      <c r="E247">
        <v>10</v>
      </c>
      <c r="F247">
        <v>1</v>
      </c>
      <c r="G247" t="s">
        <v>38</v>
      </c>
      <c r="H247">
        <v>1253</v>
      </c>
      <c r="I247" t="s">
        <v>34</v>
      </c>
      <c r="J247">
        <v>1</v>
      </c>
      <c r="K247" t="s">
        <v>31</v>
      </c>
      <c r="L247" t="s">
        <v>41</v>
      </c>
      <c r="M247">
        <v>57650</v>
      </c>
      <c r="N247">
        <v>1</v>
      </c>
      <c r="O247">
        <v>14</v>
      </c>
      <c r="P247">
        <v>1</v>
      </c>
      <c r="Q247">
        <v>1</v>
      </c>
      <c r="R247">
        <v>2</v>
      </c>
      <c r="S247">
        <v>1</v>
      </c>
      <c r="T247">
        <v>0</v>
      </c>
      <c r="U247">
        <v>0</v>
      </c>
      <c r="V247">
        <f>COUNTIF(tbl_General[EmployeeID],tbl_General[[#This Row],[EmployeeID]])</f>
        <v>1</v>
      </c>
    </row>
    <row r="248" spans="1:22" x14ac:dyDescent="0.25">
      <c r="A248">
        <v>35</v>
      </c>
      <c r="B248" t="s">
        <v>21</v>
      </c>
      <c r="C248" t="s">
        <v>22</v>
      </c>
      <c r="D248" t="s">
        <v>30</v>
      </c>
      <c r="E248">
        <v>10</v>
      </c>
      <c r="F248">
        <v>1</v>
      </c>
      <c r="G248" t="s">
        <v>38</v>
      </c>
      <c r="H248">
        <v>2723</v>
      </c>
      <c r="I248" t="s">
        <v>34</v>
      </c>
      <c r="J248">
        <v>1</v>
      </c>
      <c r="K248" t="s">
        <v>31</v>
      </c>
      <c r="L248" t="s">
        <v>41</v>
      </c>
      <c r="M248">
        <v>57650</v>
      </c>
      <c r="N248">
        <v>1</v>
      </c>
      <c r="O248">
        <v>14</v>
      </c>
      <c r="P248">
        <v>1</v>
      </c>
      <c r="Q248">
        <v>1</v>
      </c>
      <c r="R248">
        <v>2</v>
      </c>
      <c r="S248">
        <v>1</v>
      </c>
      <c r="T248">
        <v>0</v>
      </c>
      <c r="U248">
        <v>0</v>
      </c>
      <c r="V248">
        <f>COUNTIF(tbl_General[EmployeeID],tbl_General[[#This Row],[EmployeeID]])</f>
        <v>1</v>
      </c>
    </row>
    <row r="249" spans="1:22" x14ac:dyDescent="0.25">
      <c r="A249">
        <v>35</v>
      </c>
      <c r="B249" t="s">
        <v>21</v>
      </c>
      <c r="C249" t="s">
        <v>22</v>
      </c>
      <c r="D249" t="s">
        <v>30</v>
      </c>
      <c r="E249">
        <v>10</v>
      </c>
      <c r="F249">
        <v>1</v>
      </c>
      <c r="G249" t="s">
        <v>38</v>
      </c>
      <c r="H249">
        <v>4193</v>
      </c>
      <c r="I249" t="s">
        <v>34</v>
      </c>
      <c r="J249">
        <v>1</v>
      </c>
      <c r="K249" t="s">
        <v>31</v>
      </c>
      <c r="L249" t="s">
        <v>41</v>
      </c>
      <c r="M249">
        <v>57650</v>
      </c>
      <c r="N249">
        <v>1</v>
      </c>
      <c r="O249">
        <v>14</v>
      </c>
      <c r="P249">
        <v>1</v>
      </c>
      <c r="Q249">
        <v>1</v>
      </c>
      <c r="R249">
        <v>2</v>
      </c>
      <c r="S249">
        <v>1</v>
      </c>
      <c r="T249">
        <v>0</v>
      </c>
      <c r="U249">
        <v>0</v>
      </c>
      <c r="V249">
        <f>COUNTIF(tbl_General[EmployeeID],tbl_General[[#This Row],[EmployeeID]])</f>
        <v>1</v>
      </c>
    </row>
    <row r="250" spans="1:22" x14ac:dyDescent="0.25">
      <c r="A250">
        <v>30</v>
      </c>
      <c r="B250" t="s">
        <v>21</v>
      </c>
      <c r="C250" t="s">
        <v>29</v>
      </c>
      <c r="D250" t="s">
        <v>30</v>
      </c>
      <c r="E250">
        <v>4</v>
      </c>
      <c r="F250">
        <v>5</v>
      </c>
      <c r="G250" t="s">
        <v>46</v>
      </c>
      <c r="H250">
        <v>244</v>
      </c>
      <c r="I250" t="s">
        <v>34</v>
      </c>
      <c r="J250">
        <v>3</v>
      </c>
      <c r="K250" t="s">
        <v>44</v>
      </c>
      <c r="L250" t="s">
        <v>41</v>
      </c>
      <c r="M250">
        <v>57720</v>
      </c>
      <c r="N250">
        <v>1</v>
      </c>
      <c r="O250">
        <v>17</v>
      </c>
      <c r="P250">
        <v>0</v>
      </c>
      <c r="Q250">
        <v>1</v>
      </c>
      <c r="R250">
        <v>3</v>
      </c>
      <c r="S250">
        <v>1</v>
      </c>
      <c r="T250">
        <v>0</v>
      </c>
      <c r="U250">
        <v>0</v>
      </c>
      <c r="V250">
        <f>COUNTIF(tbl_General[EmployeeID],tbl_General[[#This Row],[EmployeeID]])</f>
        <v>1</v>
      </c>
    </row>
    <row r="251" spans="1:22" x14ac:dyDescent="0.25">
      <c r="A251">
        <v>30</v>
      </c>
      <c r="B251" t="s">
        <v>21</v>
      </c>
      <c r="C251" t="s">
        <v>29</v>
      </c>
      <c r="D251" t="s">
        <v>30</v>
      </c>
      <c r="E251">
        <v>4</v>
      </c>
      <c r="F251">
        <v>5</v>
      </c>
      <c r="G251" t="s">
        <v>46</v>
      </c>
      <c r="H251">
        <v>1714</v>
      </c>
      <c r="I251" t="s">
        <v>34</v>
      </c>
      <c r="J251">
        <v>3</v>
      </c>
      <c r="K251" t="s">
        <v>44</v>
      </c>
      <c r="L251" t="s">
        <v>41</v>
      </c>
      <c r="M251">
        <v>57720</v>
      </c>
      <c r="N251">
        <v>1</v>
      </c>
      <c r="O251">
        <v>17</v>
      </c>
      <c r="P251">
        <v>0</v>
      </c>
      <c r="Q251">
        <v>1</v>
      </c>
      <c r="R251">
        <v>3</v>
      </c>
      <c r="S251">
        <v>1</v>
      </c>
      <c r="T251">
        <v>0</v>
      </c>
      <c r="U251">
        <v>0</v>
      </c>
      <c r="V251">
        <f>COUNTIF(tbl_General[EmployeeID],tbl_General[[#This Row],[EmployeeID]])</f>
        <v>1</v>
      </c>
    </row>
    <row r="252" spans="1:22" x14ac:dyDescent="0.25">
      <c r="A252">
        <v>30</v>
      </c>
      <c r="B252" t="s">
        <v>21</v>
      </c>
      <c r="C252" t="s">
        <v>29</v>
      </c>
      <c r="D252" t="s">
        <v>30</v>
      </c>
      <c r="E252">
        <v>4</v>
      </c>
      <c r="F252">
        <v>5</v>
      </c>
      <c r="G252" t="s">
        <v>46</v>
      </c>
      <c r="H252">
        <v>3184</v>
      </c>
      <c r="I252" t="s">
        <v>34</v>
      </c>
      <c r="J252">
        <v>3</v>
      </c>
      <c r="K252" t="s">
        <v>44</v>
      </c>
      <c r="L252" t="s">
        <v>41</v>
      </c>
      <c r="M252">
        <v>57720</v>
      </c>
      <c r="N252">
        <v>1</v>
      </c>
      <c r="O252">
        <v>17</v>
      </c>
      <c r="P252">
        <v>0</v>
      </c>
      <c r="Q252">
        <v>1</v>
      </c>
      <c r="R252">
        <v>3</v>
      </c>
      <c r="S252">
        <v>1</v>
      </c>
      <c r="T252">
        <v>0</v>
      </c>
      <c r="U252">
        <v>0</v>
      </c>
      <c r="V252">
        <f>COUNTIF(tbl_General[EmployeeID],tbl_General[[#This Row],[EmployeeID]])</f>
        <v>1</v>
      </c>
    </row>
    <row r="253" spans="1:22" x14ac:dyDescent="0.25">
      <c r="A253">
        <v>30</v>
      </c>
      <c r="B253" t="s">
        <v>21</v>
      </c>
      <c r="C253" t="s">
        <v>22</v>
      </c>
      <c r="D253" t="s">
        <v>30</v>
      </c>
      <c r="E253">
        <v>3</v>
      </c>
      <c r="F253">
        <v>3</v>
      </c>
      <c r="G253" t="s">
        <v>24</v>
      </c>
      <c r="H253">
        <v>124</v>
      </c>
      <c r="I253" t="s">
        <v>25</v>
      </c>
      <c r="J253">
        <v>2</v>
      </c>
      <c r="K253" t="s">
        <v>44</v>
      </c>
      <c r="L253" t="s">
        <v>27</v>
      </c>
      <c r="M253">
        <v>59680</v>
      </c>
      <c r="N253">
        <v>1</v>
      </c>
      <c r="O253">
        <v>13</v>
      </c>
      <c r="P253">
        <v>0</v>
      </c>
      <c r="Q253">
        <v>1</v>
      </c>
      <c r="R253">
        <v>3</v>
      </c>
      <c r="S253">
        <v>1</v>
      </c>
      <c r="T253">
        <v>0</v>
      </c>
      <c r="U253">
        <v>0</v>
      </c>
      <c r="V253">
        <f>COUNTIF(tbl_General[EmployeeID],tbl_General[[#This Row],[EmployeeID]])</f>
        <v>1</v>
      </c>
    </row>
    <row r="254" spans="1:22" x14ac:dyDescent="0.25">
      <c r="A254">
        <v>30</v>
      </c>
      <c r="B254" t="s">
        <v>21</v>
      </c>
      <c r="C254" t="s">
        <v>22</v>
      </c>
      <c r="D254" t="s">
        <v>30</v>
      </c>
      <c r="E254">
        <v>3</v>
      </c>
      <c r="F254">
        <v>3</v>
      </c>
      <c r="G254" t="s">
        <v>24</v>
      </c>
      <c r="H254">
        <v>1594</v>
      </c>
      <c r="I254" t="s">
        <v>25</v>
      </c>
      <c r="J254">
        <v>2</v>
      </c>
      <c r="K254" t="s">
        <v>44</v>
      </c>
      <c r="L254" t="s">
        <v>27</v>
      </c>
      <c r="M254">
        <v>59680</v>
      </c>
      <c r="N254">
        <v>1</v>
      </c>
      <c r="O254">
        <v>13</v>
      </c>
      <c r="P254">
        <v>0</v>
      </c>
      <c r="Q254">
        <v>1</v>
      </c>
      <c r="R254">
        <v>3</v>
      </c>
      <c r="S254">
        <v>1</v>
      </c>
      <c r="T254">
        <v>0</v>
      </c>
      <c r="U254">
        <v>0</v>
      </c>
      <c r="V254">
        <f>COUNTIF(tbl_General[EmployeeID],tbl_General[[#This Row],[EmployeeID]])</f>
        <v>1</v>
      </c>
    </row>
    <row r="255" spans="1:22" x14ac:dyDescent="0.25">
      <c r="A255">
        <v>30</v>
      </c>
      <c r="B255" t="s">
        <v>21</v>
      </c>
      <c r="C255" t="s">
        <v>22</v>
      </c>
      <c r="D255" t="s">
        <v>30</v>
      </c>
      <c r="E255">
        <v>3</v>
      </c>
      <c r="F255">
        <v>3</v>
      </c>
      <c r="G255" t="s">
        <v>24</v>
      </c>
      <c r="H255">
        <v>3064</v>
      </c>
      <c r="I255" t="s">
        <v>25</v>
      </c>
      <c r="J255">
        <v>2</v>
      </c>
      <c r="K255" t="s">
        <v>44</v>
      </c>
      <c r="L255" t="s">
        <v>27</v>
      </c>
      <c r="M255">
        <v>59680</v>
      </c>
      <c r="N255">
        <v>2</v>
      </c>
      <c r="O255">
        <v>13</v>
      </c>
      <c r="P255">
        <v>0</v>
      </c>
      <c r="Q255">
        <v>1</v>
      </c>
      <c r="R255">
        <v>3</v>
      </c>
      <c r="S255">
        <v>1</v>
      </c>
      <c r="T255">
        <v>0</v>
      </c>
      <c r="U255">
        <v>0</v>
      </c>
      <c r="V255">
        <f>COUNTIF(tbl_General[EmployeeID],tbl_General[[#This Row],[EmployeeID]])</f>
        <v>1</v>
      </c>
    </row>
    <row r="256" spans="1:22" x14ac:dyDescent="0.25">
      <c r="A256">
        <v>31</v>
      </c>
      <c r="B256" t="s">
        <v>28</v>
      </c>
      <c r="C256" t="s">
        <v>22</v>
      </c>
      <c r="D256" t="s">
        <v>23</v>
      </c>
      <c r="E256">
        <v>20</v>
      </c>
      <c r="F256">
        <v>3</v>
      </c>
      <c r="G256" t="s">
        <v>46</v>
      </c>
      <c r="H256">
        <v>759</v>
      </c>
      <c r="I256" t="s">
        <v>34</v>
      </c>
      <c r="J256">
        <v>1</v>
      </c>
      <c r="K256" t="s">
        <v>31</v>
      </c>
      <c r="L256" t="s">
        <v>32</v>
      </c>
      <c r="M256">
        <v>61800</v>
      </c>
      <c r="N256">
        <v>1</v>
      </c>
      <c r="O256">
        <v>14</v>
      </c>
      <c r="P256">
        <v>1</v>
      </c>
      <c r="Q256">
        <v>1</v>
      </c>
      <c r="R256">
        <v>2</v>
      </c>
      <c r="S256">
        <v>1</v>
      </c>
      <c r="T256">
        <v>0</v>
      </c>
      <c r="U256">
        <v>0</v>
      </c>
      <c r="V256">
        <f>COUNTIF(tbl_General[EmployeeID],tbl_General[[#This Row],[EmployeeID]])</f>
        <v>1</v>
      </c>
    </row>
    <row r="257" spans="1:22" x14ac:dyDescent="0.25">
      <c r="A257">
        <v>31</v>
      </c>
      <c r="B257" t="s">
        <v>28</v>
      </c>
      <c r="C257" t="s">
        <v>22</v>
      </c>
      <c r="D257" t="s">
        <v>23</v>
      </c>
      <c r="E257">
        <v>20</v>
      </c>
      <c r="F257">
        <v>3</v>
      </c>
      <c r="G257" t="s">
        <v>46</v>
      </c>
      <c r="H257">
        <v>2229</v>
      </c>
      <c r="I257" t="s">
        <v>34</v>
      </c>
      <c r="J257">
        <v>1</v>
      </c>
      <c r="K257" t="s">
        <v>31</v>
      </c>
      <c r="L257" t="s">
        <v>32</v>
      </c>
      <c r="M257">
        <v>61800</v>
      </c>
      <c r="N257">
        <v>1</v>
      </c>
      <c r="O257">
        <v>14</v>
      </c>
      <c r="P257">
        <v>1</v>
      </c>
      <c r="Q257">
        <v>1</v>
      </c>
      <c r="R257">
        <v>2</v>
      </c>
      <c r="S257">
        <v>1</v>
      </c>
      <c r="T257">
        <v>0</v>
      </c>
      <c r="U257">
        <v>0</v>
      </c>
      <c r="V257">
        <f>COUNTIF(tbl_General[EmployeeID],tbl_General[[#This Row],[EmployeeID]])</f>
        <v>1</v>
      </c>
    </row>
    <row r="258" spans="1:22" x14ac:dyDescent="0.25">
      <c r="A258">
        <v>31</v>
      </c>
      <c r="B258" t="s">
        <v>28</v>
      </c>
      <c r="C258" t="s">
        <v>22</v>
      </c>
      <c r="D258" t="s">
        <v>23</v>
      </c>
      <c r="E258">
        <v>20</v>
      </c>
      <c r="F258">
        <v>3</v>
      </c>
      <c r="G258" t="s">
        <v>46</v>
      </c>
      <c r="H258">
        <v>3699</v>
      </c>
      <c r="I258" t="s">
        <v>34</v>
      </c>
      <c r="J258">
        <v>1</v>
      </c>
      <c r="K258" t="s">
        <v>31</v>
      </c>
      <c r="L258" t="s">
        <v>32</v>
      </c>
      <c r="M258">
        <v>61800</v>
      </c>
      <c r="N258">
        <v>1</v>
      </c>
      <c r="O258">
        <v>14</v>
      </c>
      <c r="P258">
        <v>1</v>
      </c>
      <c r="Q258">
        <v>1</v>
      </c>
      <c r="R258">
        <v>2</v>
      </c>
      <c r="S258">
        <v>1</v>
      </c>
      <c r="T258">
        <v>0</v>
      </c>
      <c r="U258">
        <v>0</v>
      </c>
      <c r="V258">
        <f>COUNTIF(tbl_General[EmployeeID],tbl_General[[#This Row],[EmployeeID]])</f>
        <v>1</v>
      </c>
    </row>
    <row r="259" spans="1:22" x14ac:dyDescent="0.25">
      <c r="A259">
        <v>20</v>
      </c>
      <c r="B259" t="s">
        <v>28</v>
      </c>
      <c r="C259" t="s">
        <v>22</v>
      </c>
      <c r="D259" t="s">
        <v>30</v>
      </c>
      <c r="E259">
        <v>2</v>
      </c>
      <c r="F259">
        <v>2</v>
      </c>
      <c r="G259" t="s">
        <v>24</v>
      </c>
      <c r="H259">
        <v>474</v>
      </c>
      <c r="I259" t="s">
        <v>25</v>
      </c>
      <c r="J259">
        <v>2</v>
      </c>
      <c r="K259" t="s">
        <v>31</v>
      </c>
      <c r="L259" t="s">
        <v>32</v>
      </c>
      <c r="M259">
        <v>63970</v>
      </c>
      <c r="N259">
        <v>1</v>
      </c>
      <c r="O259">
        <v>17</v>
      </c>
      <c r="P259">
        <v>1</v>
      </c>
      <c r="Q259">
        <v>1</v>
      </c>
      <c r="R259">
        <v>3</v>
      </c>
      <c r="S259">
        <v>1</v>
      </c>
      <c r="T259">
        <v>0</v>
      </c>
      <c r="U259">
        <v>0</v>
      </c>
      <c r="V259">
        <f>COUNTIF(tbl_General[EmployeeID],tbl_General[[#This Row],[EmployeeID]])</f>
        <v>1</v>
      </c>
    </row>
    <row r="260" spans="1:22" x14ac:dyDescent="0.25">
      <c r="A260">
        <v>20</v>
      </c>
      <c r="B260" t="s">
        <v>28</v>
      </c>
      <c r="C260" t="s">
        <v>22</v>
      </c>
      <c r="D260" t="s">
        <v>30</v>
      </c>
      <c r="E260">
        <v>2</v>
      </c>
      <c r="F260">
        <v>2</v>
      </c>
      <c r="G260" t="s">
        <v>24</v>
      </c>
      <c r="H260">
        <v>1944</v>
      </c>
      <c r="I260" t="s">
        <v>25</v>
      </c>
      <c r="J260">
        <v>2</v>
      </c>
      <c r="K260" t="s">
        <v>31</v>
      </c>
      <c r="L260" t="s">
        <v>32</v>
      </c>
      <c r="M260">
        <v>63970</v>
      </c>
      <c r="N260">
        <v>1</v>
      </c>
      <c r="O260">
        <v>17</v>
      </c>
      <c r="P260">
        <v>1</v>
      </c>
      <c r="Q260">
        <v>1</v>
      </c>
      <c r="R260">
        <v>3</v>
      </c>
      <c r="S260">
        <v>1</v>
      </c>
      <c r="T260">
        <v>0</v>
      </c>
      <c r="U260">
        <v>0</v>
      </c>
      <c r="V260">
        <f>COUNTIF(tbl_General[EmployeeID],tbl_General[[#This Row],[EmployeeID]])</f>
        <v>1</v>
      </c>
    </row>
    <row r="261" spans="1:22" x14ac:dyDescent="0.25">
      <c r="A261">
        <v>20</v>
      </c>
      <c r="B261" t="s">
        <v>28</v>
      </c>
      <c r="C261" t="s">
        <v>22</v>
      </c>
      <c r="D261" t="s">
        <v>30</v>
      </c>
      <c r="E261">
        <v>2</v>
      </c>
      <c r="F261">
        <v>2</v>
      </c>
      <c r="G261" t="s">
        <v>24</v>
      </c>
      <c r="H261">
        <v>3414</v>
      </c>
      <c r="I261" t="s">
        <v>25</v>
      </c>
      <c r="J261">
        <v>2</v>
      </c>
      <c r="K261" t="s">
        <v>31</v>
      </c>
      <c r="L261" t="s">
        <v>32</v>
      </c>
      <c r="M261">
        <v>63970</v>
      </c>
      <c r="N261">
        <v>1</v>
      </c>
      <c r="O261">
        <v>17</v>
      </c>
      <c r="P261">
        <v>1</v>
      </c>
      <c r="Q261">
        <v>1</v>
      </c>
      <c r="R261">
        <v>3</v>
      </c>
      <c r="S261">
        <v>1</v>
      </c>
      <c r="T261">
        <v>0</v>
      </c>
      <c r="U261">
        <v>0</v>
      </c>
      <c r="V261">
        <f>COUNTIF(tbl_General[EmployeeID],tbl_General[[#This Row],[EmployeeID]])</f>
        <v>1</v>
      </c>
    </row>
    <row r="262" spans="1:22" x14ac:dyDescent="0.25">
      <c r="A262">
        <v>34</v>
      </c>
      <c r="B262" t="s">
        <v>21</v>
      </c>
      <c r="C262" t="s">
        <v>22</v>
      </c>
      <c r="D262" t="s">
        <v>30</v>
      </c>
      <c r="E262">
        <v>2</v>
      </c>
      <c r="F262">
        <v>2</v>
      </c>
      <c r="G262" t="s">
        <v>24</v>
      </c>
      <c r="H262">
        <v>506</v>
      </c>
      <c r="I262" t="s">
        <v>34</v>
      </c>
      <c r="J262">
        <v>1</v>
      </c>
      <c r="K262" t="s">
        <v>43</v>
      </c>
      <c r="L262" t="s">
        <v>27</v>
      </c>
      <c r="M262">
        <v>64100</v>
      </c>
      <c r="N262">
        <v>1</v>
      </c>
      <c r="O262">
        <v>13</v>
      </c>
      <c r="P262">
        <v>1</v>
      </c>
      <c r="Q262">
        <v>1</v>
      </c>
      <c r="R262">
        <v>5</v>
      </c>
      <c r="S262">
        <v>1</v>
      </c>
      <c r="T262">
        <v>0</v>
      </c>
      <c r="U262">
        <v>0</v>
      </c>
      <c r="V262">
        <f>COUNTIF(tbl_General[EmployeeID],tbl_General[[#This Row],[EmployeeID]])</f>
        <v>1</v>
      </c>
    </row>
    <row r="263" spans="1:22" x14ac:dyDescent="0.25">
      <c r="A263">
        <v>34</v>
      </c>
      <c r="B263" t="s">
        <v>21</v>
      </c>
      <c r="C263" t="s">
        <v>22</v>
      </c>
      <c r="D263" t="s">
        <v>30</v>
      </c>
      <c r="E263">
        <v>2</v>
      </c>
      <c r="F263">
        <v>2</v>
      </c>
      <c r="G263" t="s">
        <v>24</v>
      </c>
      <c r="H263">
        <v>1976</v>
      </c>
      <c r="I263" t="s">
        <v>34</v>
      </c>
      <c r="J263">
        <v>1</v>
      </c>
      <c r="K263" t="s">
        <v>43</v>
      </c>
      <c r="L263" t="s">
        <v>27</v>
      </c>
      <c r="M263">
        <v>64100</v>
      </c>
      <c r="N263">
        <v>1</v>
      </c>
      <c r="O263">
        <v>13</v>
      </c>
      <c r="P263">
        <v>1</v>
      </c>
      <c r="Q263">
        <v>1</v>
      </c>
      <c r="R263">
        <v>5</v>
      </c>
      <c r="S263">
        <v>1</v>
      </c>
      <c r="T263">
        <v>0</v>
      </c>
      <c r="U263">
        <v>0</v>
      </c>
      <c r="V263">
        <f>COUNTIF(tbl_General[EmployeeID],tbl_General[[#This Row],[EmployeeID]])</f>
        <v>1</v>
      </c>
    </row>
    <row r="264" spans="1:22" x14ac:dyDescent="0.25">
      <c r="A264">
        <v>34</v>
      </c>
      <c r="B264" t="s">
        <v>21</v>
      </c>
      <c r="C264" t="s">
        <v>22</v>
      </c>
      <c r="D264" t="s">
        <v>30</v>
      </c>
      <c r="E264">
        <v>2</v>
      </c>
      <c r="F264">
        <v>2</v>
      </c>
      <c r="G264" t="s">
        <v>24</v>
      </c>
      <c r="H264">
        <v>3446</v>
      </c>
      <c r="I264" t="s">
        <v>34</v>
      </c>
      <c r="J264">
        <v>1</v>
      </c>
      <c r="K264" t="s">
        <v>43</v>
      </c>
      <c r="L264" t="s">
        <v>27</v>
      </c>
      <c r="M264">
        <v>64100</v>
      </c>
      <c r="N264">
        <v>1</v>
      </c>
      <c r="O264">
        <v>13</v>
      </c>
      <c r="P264">
        <v>1</v>
      </c>
      <c r="Q264">
        <v>1</v>
      </c>
      <c r="R264">
        <v>5</v>
      </c>
      <c r="S264">
        <v>1</v>
      </c>
      <c r="T264">
        <v>0</v>
      </c>
      <c r="U264">
        <v>0</v>
      </c>
      <c r="V264">
        <f>COUNTIF(tbl_General[EmployeeID],tbl_General[[#This Row],[EmployeeID]])</f>
        <v>1</v>
      </c>
    </row>
    <row r="265" spans="1:22" x14ac:dyDescent="0.25">
      <c r="A265">
        <v>30</v>
      </c>
      <c r="B265" t="s">
        <v>28</v>
      </c>
      <c r="C265" t="s">
        <v>29</v>
      </c>
      <c r="D265" t="s">
        <v>30</v>
      </c>
      <c r="E265">
        <v>9</v>
      </c>
      <c r="F265">
        <v>3</v>
      </c>
      <c r="G265" t="s">
        <v>33</v>
      </c>
      <c r="H265">
        <v>223</v>
      </c>
      <c r="I265" t="s">
        <v>34</v>
      </c>
      <c r="J265">
        <v>2</v>
      </c>
      <c r="K265" t="s">
        <v>26</v>
      </c>
      <c r="L265" t="s">
        <v>27</v>
      </c>
      <c r="M265">
        <v>68250</v>
      </c>
      <c r="N265">
        <v>1</v>
      </c>
      <c r="O265">
        <v>14</v>
      </c>
      <c r="P265">
        <v>0</v>
      </c>
      <c r="Q265">
        <v>1</v>
      </c>
      <c r="R265">
        <v>2</v>
      </c>
      <c r="S265">
        <v>1</v>
      </c>
      <c r="T265">
        <v>0</v>
      </c>
      <c r="U265">
        <v>0</v>
      </c>
      <c r="V265">
        <f>COUNTIF(tbl_General[EmployeeID],tbl_General[[#This Row],[EmployeeID]])</f>
        <v>1</v>
      </c>
    </row>
    <row r="266" spans="1:22" x14ac:dyDescent="0.25">
      <c r="A266">
        <v>30</v>
      </c>
      <c r="B266" t="s">
        <v>28</v>
      </c>
      <c r="C266" t="s">
        <v>29</v>
      </c>
      <c r="D266" t="s">
        <v>30</v>
      </c>
      <c r="E266">
        <v>9</v>
      </c>
      <c r="F266">
        <v>3</v>
      </c>
      <c r="G266" t="s">
        <v>33</v>
      </c>
      <c r="H266">
        <v>1693</v>
      </c>
      <c r="I266" t="s">
        <v>34</v>
      </c>
      <c r="J266">
        <v>2</v>
      </c>
      <c r="K266" t="s">
        <v>26</v>
      </c>
      <c r="L266" t="s">
        <v>27</v>
      </c>
      <c r="M266">
        <v>68250</v>
      </c>
      <c r="N266">
        <v>1</v>
      </c>
      <c r="O266">
        <v>14</v>
      </c>
      <c r="P266">
        <v>0</v>
      </c>
      <c r="Q266">
        <v>1</v>
      </c>
      <c r="R266">
        <v>2</v>
      </c>
      <c r="S266">
        <v>1</v>
      </c>
      <c r="T266">
        <v>0</v>
      </c>
      <c r="U266">
        <v>0</v>
      </c>
      <c r="V266">
        <f>COUNTIF(tbl_General[EmployeeID],tbl_General[[#This Row],[EmployeeID]])</f>
        <v>1</v>
      </c>
    </row>
    <row r="267" spans="1:22" x14ac:dyDescent="0.25">
      <c r="A267">
        <v>30</v>
      </c>
      <c r="B267" t="s">
        <v>28</v>
      </c>
      <c r="C267" t="s">
        <v>29</v>
      </c>
      <c r="D267" t="s">
        <v>30</v>
      </c>
      <c r="E267">
        <v>9</v>
      </c>
      <c r="F267">
        <v>3</v>
      </c>
      <c r="G267" t="s">
        <v>33</v>
      </c>
      <c r="H267">
        <v>3163</v>
      </c>
      <c r="I267" t="s">
        <v>34</v>
      </c>
      <c r="J267">
        <v>2</v>
      </c>
      <c r="K267" t="s">
        <v>26</v>
      </c>
      <c r="L267" t="s">
        <v>27</v>
      </c>
      <c r="M267">
        <v>68250</v>
      </c>
      <c r="N267">
        <v>1</v>
      </c>
      <c r="O267">
        <v>14</v>
      </c>
      <c r="P267">
        <v>0</v>
      </c>
      <c r="Q267">
        <v>1</v>
      </c>
      <c r="R267">
        <v>2</v>
      </c>
      <c r="S267">
        <v>1</v>
      </c>
      <c r="T267">
        <v>0</v>
      </c>
      <c r="U267">
        <v>0</v>
      </c>
      <c r="V267">
        <f>COUNTIF(tbl_General[EmployeeID],tbl_General[[#This Row],[EmployeeID]])</f>
        <v>1</v>
      </c>
    </row>
    <row r="268" spans="1:22" x14ac:dyDescent="0.25">
      <c r="A268">
        <v>28</v>
      </c>
      <c r="B268" t="s">
        <v>21</v>
      </c>
      <c r="C268" t="s">
        <v>22</v>
      </c>
      <c r="D268" t="s">
        <v>30</v>
      </c>
      <c r="E268">
        <v>29</v>
      </c>
      <c r="F268">
        <v>2</v>
      </c>
      <c r="G268" t="s">
        <v>24</v>
      </c>
      <c r="H268">
        <v>1080</v>
      </c>
      <c r="I268" t="s">
        <v>34</v>
      </c>
      <c r="J268">
        <v>2</v>
      </c>
      <c r="K268" t="s">
        <v>40</v>
      </c>
      <c r="L268" t="s">
        <v>27</v>
      </c>
      <c r="M268">
        <v>68520</v>
      </c>
      <c r="N268">
        <v>1</v>
      </c>
      <c r="O268">
        <v>18</v>
      </c>
      <c r="P268">
        <v>1</v>
      </c>
      <c r="Q268">
        <v>1</v>
      </c>
      <c r="R268">
        <v>2</v>
      </c>
      <c r="S268">
        <v>1</v>
      </c>
      <c r="T268">
        <v>0</v>
      </c>
      <c r="U268">
        <v>0</v>
      </c>
      <c r="V268">
        <f>COUNTIF(tbl_General[EmployeeID],tbl_General[[#This Row],[EmployeeID]])</f>
        <v>1</v>
      </c>
    </row>
    <row r="269" spans="1:22" x14ac:dyDescent="0.25">
      <c r="A269">
        <v>28</v>
      </c>
      <c r="B269" t="s">
        <v>21</v>
      </c>
      <c r="C269" t="s">
        <v>22</v>
      </c>
      <c r="D269" t="s">
        <v>30</v>
      </c>
      <c r="E269">
        <v>29</v>
      </c>
      <c r="F269">
        <v>2</v>
      </c>
      <c r="G269" t="s">
        <v>24</v>
      </c>
      <c r="H269">
        <v>2550</v>
      </c>
      <c r="I269" t="s">
        <v>34</v>
      </c>
      <c r="J269">
        <v>2</v>
      </c>
      <c r="K269" t="s">
        <v>40</v>
      </c>
      <c r="L269" t="s">
        <v>27</v>
      </c>
      <c r="M269">
        <v>68520</v>
      </c>
      <c r="N269">
        <v>1</v>
      </c>
      <c r="O269">
        <v>18</v>
      </c>
      <c r="P269">
        <v>1</v>
      </c>
      <c r="Q269">
        <v>1</v>
      </c>
      <c r="R269">
        <v>2</v>
      </c>
      <c r="S269">
        <v>1</v>
      </c>
      <c r="T269">
        <v>0</v>
      </c>
      <c r="U269">
        <v>0</v>
      </c>
      <c r="V269">
        <f>COUNTIF(tbl_General[EmployeeID],tbl_General[[#This Row],[EmployeeID]])</f>
        <v>1</v>
      </c>
    </row>
    <row r="270" spans="1:22" x14ac:dyDescent="0.25">
      <c r="A270">
        <v>28</v>
      </c>
      <c r="B270" t="s">
        <v>21</v>
      </c>
      <c r="C270" t="s">
        <v>22</v>
      </c>
      <c r="D270" t="s">
        <v>30</v>
      </c>
      <c r="E270">
        <v>29</v>
      </c>
      <c r="F270">
        <v>2</v>
      </c>
      <c r="G270" t="s">
        <v>24</v>
      </c>
      <c r="H270">
        <v>4020</v>
      </c>
      <c r="I270" t="s">
        <v>34</v>
      </c>
      <c r="J270">
        <v>2</v>
      </c>
      <c r="K270" t="s">
        <v>40</v>
      </c>
      <c r="L270" t="s">
        <v>27</v>
      </c>
      <c r="M270">
        <v>68520</v>
      </c>
      <c r="N270">
        <v>1</v>
      </c>
      <c r="O270">
        <v>18</v>
      </c>
      <c r="P270">
        <v>1</v>
      </c>
      <c r="Q270">
        <v>1</v>
      </c>
      <c r="R270">
        <v>2</v>
      </c>
      <c r="S270">
        <v>1</v>
      </c>
      <c r="T270">
        <v>0</v>
      </c>
      <c r="U270">
        <v>0</v>
      </c>
      <c r="V270">
        <f>COUNTIF(tbl_General[EmployeeID],tbl_General[[#This Row],[EmployeeID]])</f>
        <v>1</v>
      </c>
    </row>
    <row r="271" spans="1:22" x14ac:dyDescent="0.25">
      <c r="A271">
        <v>19</v>
      </c>
      <c r="B271" t="s">
        <v>28</v>
      </c>
      <c r="C271" t="s">
        <v>22</v>
      </c>
      <c r="D271" t="s">
        <v>30</v>
      </c>
      <c r="E271">
        <v>4</v>
      </c>
      <c r="F271">
        <v>3</v>
      </c>
      <c r="G271" t="s">
        <v>38</v>
      </c>
      <c r="H271">
        <v>165</v>
      </c>
      <c r="I271" t="s">
        <v>34</v>
      </c>
      <c r="J271">
        <v>1</v>
      </c>
      <c r="K271" t="s">
        <v>35</v>
      </c>
      <c r="L271" t="s">
        <v>32</v>
      </c>
      <c r="M271">
        <v>76440</v>
      </c>
      <c r="N271">
        <v>1</v>
      </c>
      <c r="O271">
        <v>15</v>
      </c>
      <c r="P271">
        <v>2</v>
      </c>
      <c r="Q271">
        <v>1</v>
      </c>
      <c r="R271">
        <v>2</v>
      </c>
      <c r="S271">
        <v>1</v>
      </c>
      <c r="T271">
        <v>0</v>
      </c>
      <c r="U271">
        <v>0</v>
      </c>
      <c r="V271">
        <f>COUNTIF(tbl_General[EmployeeID],tbl_General[[#This Row],[EmployeeID]])</f>
        <v>1</v>
      </c>
    </row>
    <row r="272" spans="1:22" x14ac:dyDescent="0.25">
      <c r="A272">
        <v>19</v>
      </c>
      <c r="B272" t="s">
        <v>28</v>
      </c>
      <c r="C272" t="s">
        <v>22</v>
      </c>
      <c r="D272" t="s">
        <v>30</v>
      </c>
      <c r="E272">
        <v>4</v>
      </c>
      <c r="F272">
        <v>3</v>
      </c>
      <c r="G272" t="s">
        <v>38</v>
      </c>
      <c r="H272">
        <v>1635</v>
      </c>
      <c r="I272" t="s">
        <v>34</v>
      </c>
      <c r="J272">
        <v>1</v>
      </c>
      <c r="K272" t="s">
        <v>35</v>
      </c>
      <c r="L272" t="s">
        <v>32</v>
      </c>
      <c r="M272">
        <v>76440</v>
      </c>
      <c r="N272">
        <v>1</v>
      </c>
      <c r="O272">
        <v>15</v>
      </c>
      <c r="P272">
        <v>2</v>
      </c>
      <c r="Q272">
        <v>1</v>
      </c>
      <c r="R272">
        <v>2</v>
      </c>
      <c r="S272">
        <v>1</v>
      </c>
      <c r="T272">
        <v>0</v>
      </c>
      <c r="U272">
        <v>0</v>
      </c>
      <c r="V272">
        <f>COUNTIF(tbl_General[EmployeeID],tbl_General[[#This Row],[EmployeeID]])</f>
        <v>1</v>
      </c>
    </row>
    <row r="273" spans="1:22" x14ac:dyDescent="0.25">
      <c r="A273">
        <v>19</v>
      </c>
      <c r="B273" t="s">
        <v>28</v>
      </c>
      <c r="C273" t="s">
        <v>22</v>
      </c>
      <c r="D273" t="s">
        <v>30</v>
      </c>
      <c r="E273">
        <v>4</v>
      </c>
      <c r="F273">
        <v>3</v>
      </c>
      <c r="G273" t="s">
        <v>38</v>
      </c>
      <c r="H273">
        <v>3105</v>
      </c>
      <c r="I273" t="s">
        <v>34</v>
      </c>
      <c r="J273">
        <v>1</v>
      </c>
      <c r="K273" t="s">
        <v>35</v>
      </c>
      <c r="L273" t="s">
        <v>32</v>
      </c>
      <c r="M273">
        <v>76440</v>
      </c>
      <c r="N273">
        <v>1</v>
      </c>
      <c r="O273">
        <v>15</v>
      </c>
      <c r="P273">
        <v>2</v>
      </c>
      <c r="Q273">
        <v>1</v>
      </c>
      <c r="R273">
        <v>2</v>
      </c>
      <c r="S273">
        <v>1</v>
      </c>
      <c r="T273">
        <v>0</v>
      </c>
      <c r="U273">
        <v>0</v>
      </c>
      <c r="V273">
        <f>COUNTIF(tbl_General[EmployeeID],tbl_General[[#This Row],[EmployeeID]])</f>
        <v>1</v>
      </c>
    </row>
    <row r="274" spans="1:22" x14ac:dyDescent="0.25">
      <c r="A274">
        <v>26</v>
      </c>
      <c r="B274" t="s">
        <v>28</v>
      </c>
      <c r="C274" t="s">
        <v>22</v>
      </c>
      <c r="D274" t="s">
        <v>23</v>
      </c>
      <c r="E274">
        <v>8</v>
      </c>
      <c r="F274">
        <v>2</v>
      </c>
      <c r="G274" t="s">
        <v>45</v>
      </c>
      <c r="H274">
        <v>540</v>
      </c>
      <c r="I274" t="s">
        <v>34</v>
      </c>
      <c r="J274">
        <v>2</v>
      </c>
      <c r="K274" t="s">
        <v>35</v>
      </c>
      <c r="L274" t="s">
        <v>41</v>
      </c>
      <c r="M274">
        <v>80950</v>
      </c>
      <c r="N274">
        <v>1</v>
      </c>
      <c r="O274">
        <v>15</v>
      </c>
      <c r="P274">
        <v>0</v>
      </c>
      <c r="Q274">
        <v>1</v>
      </c>
      <c r="R274">
        <v>3</v>
      </c>
      <c r="S274">
        <v>1</v>
      </c>
      <c r="T274">
        <v>0</v>
      </c>
      <c r="U274">
        <v>0</v>
      </c>
      <c r="V274">
        <f>COUNTIF(tbl_General[EmployeeID],tbl_General[[#This Row],[EmployeeID]])</f>
        <v>1</v>
      </c>
    </row>
    <row r="275" spans="1:22" x14ac:dyDescent="0.25">
      <c r="A275">
        <v>26</v>
      </c>
      <c r="B275" t="s">
        <v>28</v>
      </c>
      <c r="C275" t="s">
        <v>22</v>
      </c>
      <c r="D275" t="s">
        <v>23</v>
      </c>
      <c r="E275">
        <v>8</v>
      </c>
      <c r="F275">
        <v>2</v>
      </c>
      <c r="G275" t="s">
        <v>45</v>
      </c>
      <c r="H275">
        <v>2010</v>
      </c>
      <c r="I275" t="s">
        <v>34</v>
      </c>
      <c r="J275">
        <v>2</v>
      </c>
      <c r="K275" t="s">
        <v>35</v>
      </c>
      <c r="L275" t="s">
        <v>41</v>
      </c>
      <c r="M275">
        <v>80950</v>
      </c>
      <c r="N275">
        <v>1</v>
      </c>
      <c r="O275">
        <v>15</v>
      </c>
      <c r="P275">
        <v>0</v>
      </c>
      <c r="Q275">
        <v>1</v>
      </c>
      <c r="R275">
        <v>3</v>
      </c>
      <c r="S275">
        <v>1</v>
      </c>
      <c r="T275">
        <v>0</v>
      </c>
      <c r="U275">
        <v>0</v>
      </c>
      <c r="V275">
        <f>COUNTIF(tbl_General[EmployeeID],tbl_General[[#This Row],[EmployeeID]])</f>
        <v>1</v>
      </c>
    </row>
    <row r="276" spans="1:22" x14ac:dyDescent="0.25">
      <c r="A276">
        <v>26</v>
      </c>
      <c r="B276" t="s">
        <v>28</v>
      </c>
      <c r="C276" t="s">
        <v>22</v>
      </c>
      <c r="D276" t="s">
        <v>23</v>
      </c>
      <c r="E276">
        <v>8</v>
      </c>
      <c r="F276">
        <v>2</v>
      </c>
      <c r="G276" t="s">
        <v>45</v>
      </c>
      <c r="H276">
        <v>3480</v>
      </c>
      <c r="I276" t="s">
        <v>34</v>
      </c>
      <c r="J276">
        <v>2</v>
      </c>
      <c r="K276" t="s">
        <v>35</v>
      </c>
      <c r="L276" t="s">
        <v>41</v>
      </c>
      <c r="M276">
        <v>80950</v>
      </c>
      <c r="N276">
        <v>1</v>
      </c>
      <c r="O276">
        <v>15</v>
      </c>
      <c r="P276">
        <v>0</v>
      </c>
      <c r="Q276">
        <v>1</v>
      </c>
      <c r="R276">
        <v>3</v>
      </c>
      <c r="S276">
        <v>1</v>
      </c>
      <c r="T276">
        <v>0</v>
      </c>
      <c r="U276">
        <v>0</v>
      </c>
      <c r="V276">
        <f>COUNTIF(tbl_General[EmployeeID],tbl_General[[#This Row],[EmployeeID]])</f>
        <v>1</v>
      </c>
    </row>
    <row r="277" spans="1:22" x14ac:dyDescent="0.25">
      <c r="A277">
        <v>24</v>
      </c>
      <c r="B277" t="s">
        <v>21</v>
      </c>
      <c r="C277" t="s">
        <v>36</v>
      </c>
      <c r="D277" t="s">
        <v>23</v>
      </c>
      <c r="E277">
        <v>1</v>
      </c>
      <c r="F277">
        <v>5</v>
      </c>
      <c r="G277" t="s">
        <v>45</v>
      </c>
      <c r="H277">
        <v>329</v>
      </c>
      <c r="I277" t="s">
        <v>25</v>
      </c>
      <c r="J277">
        <v>1</v>
      </c>
      <c r="K277" t="s">
        <v>42</v>
      </c>
      <c r="L277" t="s">
        <v>41</v>
      </c>
      <c r="M277">
        <v>81890</v>
      </c>
      <c r="N277">
        <v>1</v>
      </c>
      <c r="O277">
        <v>14</v>
      </c>
      <c r="P277">
        <v>1</v>
      </c>
      <c r="Q277">
        <v>1</v>
      </c>
      <c r="R277">
        <v>3</v>
      </c>
      <c r="S277">
        <v>1</v>
      </c>
      <c r="T277">
        <v>0</v>
      </c>
      <c r="U277">
        <v>0</v>
      </c>
      <c r="V277">
        <f>COUNTIF(tbl_General[EmployeeID],tbl_General[[#This Row],[EmployeeID]])</f>
        <v>1</v>
      </c>
    </row>
    <row r="278" spans="1:22" x14ac:dyDescent="0.25">
      <c r="A278">
        <v>24</v>
      </c>
      <c r="B278" t="s">
        <v>21</v>
      </c>
      <c r="C278" t="s">
        <v>36</v>
      </c>
      <c r="D278" t="s">
        <v>23</v>
      </c>
      <c r="E278">
        <v>1</v>
      </c>
      <c r="F278">
        <v>5</v>
      </c>
      <c r="G278" t="s">
        <v>45</v>
      </c>
      <c r="H278">
        <v>1799</v>
      </c>
      <c r="I278" t="s">
        <v>25</v>
      </c>
      <c r="J278">
        <v>1</v>
      </c>
      <c r="K278" t="s">
        <v>42</v>
      </c>
      <c r="L278" t="s">
        <v>41</v>
      </c>
      <c r="M278">
        <v>81890</v>
      </c>
      <c r="N278">
        <v>1</v>
      </c>
      <c r="O278">
        <v>14</v>
      </c>
      <c r="P278">
        <v>1</v>
      </c>
      <c r="Q278">
        <v>1</v>
      </c>
      <c r="R278">
        <v>3</v>
      </c>
      <c r="S278">
        <v>1</v>
      </c>
      <c r="T278">
        <v>0</v>
      </c>
      <c r="U278">
        <v>0</v>
      </c>
      <c r="V278">
        <f>COUNTIF(tbl_General[EmployeeID],tbl_General[[#This Row],[EmployeeID]])</f>
        <v>1</v>
      </c>
    </row>
    <row r="279" spans="1:22" x14ac:dyDescent="0.25">
      <c r="A279">
        <v>24</v>
      </c>
      <c r="B279" t="s">
        <v>21</v>
      </c>
      <c r="C279" t="s">
        <v>36</v>
      </c>
      <c r="D279" t="s">
        <v>23</v>
      </c>
      <c r="E279">
        <v>1</v>
      </c>
      <c r="F279">
        <v>5</v>
      </c>
      <c r="G279" t="s">
        <v>45</v>
      </c>
      <c r="H279">
        <v>3269</v>
      </c>
      <c r="I279" t="s">
        <v>25</v>
      </c>
      <c r="J279">
        <v>1</v>
      </c>
      <c r="K279" t="s">
        <v>42</v>
      </c>
      <c r="L279" t="s">
        <v>41</v>
      </c>
      <c r="M279">
        <v>81890</v>
      </c>
      <c r="N279">
        <v>1</v>
      </c>
      <c r="O279">
        <v>14</v>
      </c>
      <c r="P279">
        <v>1</v>
      </c>
      <c r="Q279">
        <v>1</v>
      </c>
      <c r="R279">
        <v>3</v>
      </c>
      <c r="S279">
        <v>1</v>
      </c>
      <c r="T279">
        <v>0</v>
      </c>
      <c r="U279">
        <v>0</v>
      </c>
      <c r="V279">
        <f>COUNTIF(tbl_General[EmployeeID],tbl_General[[#This Row],[EmployeeID]])</f>
        <v>1</v>
      </c>
    </row>
    <row r="280" spans="1:22" x14ac:dyDescent="0.25">
      <c r="A280">
        <v>19</v>
      </c>
      <c r="B280" t="s">
        <v>28</v>
      </c>
      <c r="C280" t="s">
        <v>36</v>
      </c>
      <c r="D280" t="s">
        <v>23</v>
      </c>
      <c r="E280">
        <v>2</v>
      </c>
      <c r="F280">
        <v>2</v>
      </c>
      <c r="G280" t="s">
        <v>33</v>
      </c>
      <c r="H280">
        <v>635</v>
      </c>
      <c r="I280" t="s">
        <v>34</v>
      </c>
      <c r="J280">
        <v>3</v>
      </c>
      <c r="K280" t="s">
        <v>26</v>
      </c>
      <c r="L280" t="s">
        <v>32</v>
      </c>
      <c r="M280">
        <v>98240</v>
      </c>
      <c r="N280">
        <v>1</v>
      </c>
      <c r="O280">
        <v>18</v>
      </c>
      <c r="P280">
        <v>0</v>
      </c>
      <c r="Q280">
        <v>1</v>
      </c>
      <c r="R280">
        <v>2</v>
      </c>
      <c r="S280">
        <v>1</v>
      </c>
      <c r="T280">
        <v>0</v>
      </c>
      <c r="U280">
        <v>0</v>
      </c>
      <c r="V280">
        <f>COUNTIF(tbl_General[EmployeeID],tbl_General[[#This Row],[EmployeeID]])</f>
        <v>1</v>
      </c>
    </row>
    <row r="281" spans="1:22" x14ac:dyDescent="0.25">
      <c r="A281">
        <v>19</v>
      </c>
      <c r="B281" t="s">
        <v>28</v>
      </c>
      <c r="C281" t="s">
        <v>36</v>
      </c>
      <c r="D281" t="s">
        <v>23</v>
      </c>
      <c r="E281">
        <v>2</v>
      </c>
      <c r="F281">
        <v>2</v>
      </c>
      <c r="G281" t="s">
        <v>33</v>
      </c>
      <c r="H281">
        <v>2105</v>
      </c>
      <c r="I281" t="s">
        <v>34</v>
      </c>
      <c r="J281">
        <v>3</v>
      </c>
      <c r="K281" t="s">
        <v>26</v>
      </c>
      <c r="L281" t="s">
        <v>32</v>
      </c>
      <c r="M281">
        <v>98240</v>
      </c>
      <c r="N281">
        <v>1</v>
      </c>
      <c r="O281">
        <v>18</v>
      </c>
      <c r="P281">
        <v>0</v>
      </c>
      <c r="Q281">
        <v>1</v>
      </c>
      <c r="R281">
        <v>2</v>
      </c>
      <c r="S281">
        <v>1</v>
      </c>
      <c r="T281">
        <v>0</v>
      </c>
      <c r="U281">
        <v>0</v>
      </c>
      <c r="V281">
        <f>COUNTIF(tbl_General[EmployeeID],tbl_General[[#This Row],[EmployeeID]])</f>
        <v>1</v>
      </c>
    </row>
    <row r="282" spans="1:22" x14ac:dyDescent="0.25">
      <c r="A282">
        <v>19</v>
      </c>
      <c r="B282" t="s">
        <v>28</v>
      </c>
      <c r="C282" t="s">
        <v>36</v>
      </c>
      <c r="D282" t="s">
        <v>23</v>
      </c>
      <c r="E282">
        <v>2</v>
      </c>
      <c r="F282">
        <v>2</v>
      </c>
      <c r="G282" t="s">
        <v>33</v>
      </c>
      <c r="H282">
        <v>3575</v>
      </c>
      <c r="I282" t="s">
        <v>34</v>
      </c>
      <c r="J282">
        <v>3</v>
      </c>
      <c r="K282" t="s">
        <v>26</v>
      </c>
      <c r="L282" t="s">
        <v>32</v>
      </c>
      <c r="M282">
        <v>98240</v>
      </c>
      <c r="N282">
        <v>1</v>
      </c>
      <c r="O282">
        <v>18</v>
      </c>
      <c r="P282">
        <v>0</v>
      </c>
      <c r="Q282">
        <v>1</v>
      </c>
      <c r="R282">
        <v>2</v>
      </c>
      <c r="S282">
        <v>1</v>
      </c>
      <c r="T282">
        <v>0</v>
      </c>
      <c r="U282">
        <v>0</v>
      </c>
      <c r="V282">
        <f>COUNTIF(tbl_General[EmployeeID],tbl_General[[#This Row],[EmployeeID]])</f>
        <v>1</v>
      </c>
    </row>
    <row r="283" spans="1:22" x14ac:dyDescent="0.25">
      <c r="A283">
        <v>27</v>
      </c>
      <c r="B283" t="s">
        <v>28</v>
      </c>
      <c r="C283" t="s">
        <v>29</v>
      </c>
      <c r="D283" t="s">
        <v>23</v>
      </c>
      <c r="E283">
        <v>8</v>
      </c>
      <c r="F283">
        <v>1</v>
      </c>
      <c r="G283" t="s">
        <v>24</v>
      </c>
      <c r="H283">
        <v>1122</v>
      </c>
      <c r="I283" t="s">
        <v>34</v>
      </c>
      <c r="J283">
        <v>4</v>
      </c>
      <c r="K283" t="s">
        <v>40</v>
      </c>
      <c r="L283" t="s">
        <v>27</v>
      </c>
      <c r="M283">
        <v>102310</v>
      </c>
      <c r="N283">
        <v>1</v>
      </c>
      <c r="O283">
        <v>13</v>
      </c>
      <c r="P283">
        <v>1</v>
      </c>
      <c r="Q283">
        <v>1</v>
      </c>
      <c r="R283">
        <v>2</v>
      </c>
      <c r="S283">
        <v>1</v>
      </c>
      <c r="T283">
        <v>0</v>
      </c>
      <c r="U283">
        <v>0</v>
      </c>
      <c r="V283">
        <f>COUNTIF(tbl_General[EmployeeID],tbl_General[[#This Row],[EmployeeID]])</f>
        <v>1</v>
      </c>
    </row>
    <row r="284" spans="1:22" x14ac:dyDescent="0.25">
      <c r="A284">
        <v>27</v>
      </c>
      <c r="B284" t="s">
        <v>28</v>
      </c>
      <c r="C284" t="s">
        <v>29</v>
      </c>
      <c r="D284" t="s">
        <v>23</v>
      </c>
      <c r="E284">
        <v>8</v>
      </c>
      <c r="F284">
        <v>1</v>
      </c>
      <c r="G284" t="s">
        <v>24</v>
      </c>
      <c r="H284">
        <v>2592</v>
      </c>
      <c r="I284" t="s">
        <v>34</v>
      </c>
      <c r="J284">
        <v>4</v>
      </c>
      <c r="K284" t="s">
        <v>40</v>
      </c>
      <c r="L284" t="s">
        <v>27</v>
      </c>
      <c r="M284">
        <v>102310</v>
      </c>
      <c r="N284">
        <v>1</v>
      </c>
      <c r="O284">
        <v>13</v>
      </c>
      <c r="P284">
        <v>1</v>
      </c>
      <c r="Q284">
        <v>1</v>
      </c>
      <c r="R284">
        <v>2</v>
      </c>
      <c r="S284">
        <v>1</v>
      </c>
      <c r="T284">
        <v>0</v>
      </c>
      <c r="U284">
        <v>0</v>
      </c>
      <c r="V284">
        <f>COUNTIF(tbl_General[EmployeeID],tbl_General[[#This Row],[EmployeeID]])</f>
        <v>1</v>
      </c>
    </row>
    <row r="285" spans="1:22" x14ac:dyDescent="0.25">
      <c r="A285">
        <v>27</v>
      </c>
      <c r="B285" t="s">
        <v>28</v>
      </c>
      <c r="C285" t="s">
        <v>29</v>
      </c>
      <c r="D285" t="s">
        <v>23</v>
      </c>
      <c r="E285">
        <v>8</v>
      </c>
      <c r="F285">
        <v>1</v>
      </c>
      <c r="G285" t="s">
        <v>24</v>
      </c>
      <c r="H285">
        <v>4062</v>
      </c>
      <c r="I285" t="s">
        <v>34</v>
      </c>
      <c r="J285">
        <v>4</v>
      </c>
      <c r="K285" t="s">
        <v>40</v>
      </c>
      <c r="L285" t="s">
        <v>27</v>
      </c>
      <c r="M285">
        <v>102310</v>
      </c>
      <c r="N285">
        <v>1</v>
      </c>
      <c r="O285">
        <v>13</v>
      </c>
      <c r="P285">
        <v>1</v>
      </c>
      <c r="Q285">
        <v>1</v>
      </c>
      <c r="R285">
        <v>2</v>
      </c>
      <c r="S285">
        <v>1</v>
      </c>
      <c r="T285">
        <v>0</v>
      </c>
      <c r="U285">
        <v>0</v>
      </c>
      <c r="V285">
        <f>COUNTIF(tbl_General[EmployeeID],tbl_General[[#This Row],[EmployeeID]])</f>
        <v>1</v>
      </c>
    </row>
    <row r="286" spans="1:22" x14ac:dyDescent="0.25">
      <c r="A286">
        <v>21</v>
      </c>
      <c r="B286" t="s">
        <v>28</v>
      </c>
      <c r="C286" t="s">
        <v>22</v>
      </c>
      <c r="D286" t="s">
        <v>30</v>
      </c>
      <c r="E286">
        <v>1</v>
      </c>
      <c r="F286">
        <v>3</v>
      </c>
      <c r="G286" t="s">
        <v>38</v>
      </c>
      <c r="H286">
        <v>406</v>
      </c>
      <c r="I286" t="s">
        <v>34</v>
      </c>
      <c r="J286">
        <v>2</v>
      </c>
      <c r="K286" t="s">
        <v>35</v>
      </c>
      <c r="L286" t="s">
        <v>32</v>
      </c>
      <c r="M286">
        <v>104000</v>
      </c>
      <c r="N286">
        <v>1</v>
      </c>
      <c r="O286">
        <v>13</v>
      </c>
      <c r="P286">
        <v>1</v>
      </c>
      <c r="Q286">
        <v>1</v>
      </c>
      <c r="R286">
        <v>2</v>
      </c>
      <c r="S286">
        <v>1</v>
      </c>
      <c r="T286">
        <v>0</v>
      </c>
      <c r="U286">
        <v>0</v>
      </c>
      <c r="V286">
        <f>COUNTIF(tbl_General[EmployeeID],tbl_General[[#This Row],[EmployeeID]])</f>
        <v>1</v>
      </c>
    </row>
    <row r="287" spans="1:22" x14ac:dyDescent="0.25">
      <c r="A287">
        <v>21</v>
      </c>
      <c r="B287" t="s">
        <v>28</v>
      </c>
      <c r="C287" t="s">
        <v>22</v>
      </c>
      <c r="D287" t="s">
        <v>30</v>
      </c>
      <c r="E287">
        <v>1</v>
      </c>
      <c r="F287">
        <v>3</v>
      </c>
      <c r="G287" t="s">
        <v>38</v>
      </c>
      <c r="H287">
        <v>1876</v>
      </c>
      <c r="I287" t="s">
        <v>34</v>
      </c>
      <c r="J287">
        <v>2</v>
      </c>
      <c r="K287" t="s">
        <v>35</v>
      </c>
      <c r="L287" t="s">
        <v>32</v>
      </c>
      <c r="M287">
        <v>104000</v>
      </c>
      <c r="N287">
        <v>1</v>
      </c>
      <c r="O287">
        <v>13</v>
      </c>
      <c r="P287">
        <v>1</v>
      </c>
      <c r="Q287">
        <v>1</v>
      </c>
      <c r="R287">
        <v>2</v>
      </c>
      <c r="S287">
        <v>1</v>
      </c>
      <c r="T287">
        <v>0</v>
      </c>
      <c r="U287">
        <v>0</v>
      </c>
      <c r="V287">
        <f>COUNTIF(tbl_General[EmployeeID],tbl_General[[#This Row],[EmployeeID]])</f>
        <v>1</v>
      </c>
    </row>
    <row r="288" spans="1:22" x14ac:dyDescent="0.25">
      <c r="A288">
        <v>21</v>
      </c>
      <c r="B288" t="s">
        <v>28</v>
      </c>
      <c r="C288" t="s">
        <v>22</v>
      </c>
      <c r="D288" t="s">
        <v>30</v>
      </c>
      <c r="E288">
        <v>1</v>
      </c>
      <c r="F288">
        <v>3</v>
      </c>
      <c r="G288" t="s">
        <v>38</v>
      </c>
      <c r="H288">
        <v>3346</v>
      </c>
      <c r="I288" t="s">
        <v>34</v>
      </c>
      <c r="J288">
        <v>2</v>
      </c>
      <c r="K288" t="s">
        <v>35</v>
      </c>
      <c r="L288" t="s">
        <v>32</v>
      </c>
      <c r="M288">
        <v>104000</v>
      </c>
      <c r="N288">
        <v>1</v>
      </c>
      <c r="O288">
        <v>13</v>
      </c>
      <c r="P288">
        <v>1</v>
      </c>
      <c r="Q288">
        <v>1</v>
      </c>
      <c r="R288">
        <v>2</v>
      </c>
      <c r="S288">
        <v>1</v>
      </c>
      <c r="T288">
        <v>0</v>
      </c>
      <c r="U288">
        <v>0</v>
      </c>
      <c r="V288">
        <f>COUNTIF(tbl_General[EmployeeID],tbl_General[[#This Row],[EmployeeID]])</f>
        <v>1</v>
      </c>
    </row>
    <row r="289" spans="1:22" x14ac:dyDescent="0.25">
      <c r="A289">
        <v>29</v>
      </c>
      <c r="B289" t="s">
        <v>28</v>
      </c>
      <c r="C289" t="s">
        <v>22</v>
      </c>
      <c r="D289" t="s">
        <v>23</v>
      </c>
      <c r="E289">
        <v>2</v>
      </c>
      <c r="F289">
        <v>4</v>
      </c>
      <c r="G289" t="s">
        <v>45</v>
      </c>
      <c r="H289">
        <v>332</v>
      </c>
      <c r="I289" t="s">
        <v>25</v>
      </c>
      <c r="J289">
        <v>4</v>
      </c>
      <c r="K289" t="s">
        <v>31</v>
      </c>
      <c r="L289" t="s">
        <v>27</v>
      </c>
      <c r="M289">
        <v>106500</v>
      </c>
      <c r="N289">
        <v>1</v>
      </c>
      <c r="O289">
        <v>13</v>
      </c>
      <c r="P289">
        <v>2</v>
      </c>
      <c r="Q289">
        <v>1</v>
      </c>
      <c r="R289">
        <v>2</v>
      </c>
      <c r="S289">
        <v>1</v>
      </c>
      <c r="T289">
        <v>0</v>
      </c>
      <c r="U289">
        <v>0</v>
      </c>
      <c r="V289">
        <f>COUNTIF(tbl_General[EmployeeID],tbl_General[[#This Row],[EmployeeID]])</f>
        <v>1</v>
      </c>
    </row>
    <row r="290" spans="1:22" x14ac:dyDescent="0.25">
      <c r="A290">
        <v>29</v>
      </c>
      <c r="B290" t="s">
        <v>28</v>
      </c>
      <c r="C290" t="s">
        <v>22</v>
      </c>
      <c r="D290" t="s">
        <v>23</v>
      </c>
      <c r="E290">
        <v>2</v>
      </c>
      <c r="F290">
        <v>4</v>
      </c>
      <c r="G290" t="s">
        <v>45</v>
      </c>
      <c r="H290">
        <v>1802</v>
      </c>
      <c r="I290" t="s">
        <v>25</v>
      </c>
      <c r="J290">
        <v>4</v>
      </c>
      <c r="K290" t="s">
        <v>31</v>
      </c>
      <c r="L290" t="s">
        <v>27</v>
      </c>
      <c r="M290">
        <v>106500</v>
      </c>
      <c r="N290">
        <v>1</v>
      </c>
      <c r="O290">
        <v>13</v>
      </c>
      <c r="P290">
        <v>2</v>
      </c>
      <c r="Q290">
        <v>1</v>
      </c>
      <c r="R290">
        <v>2</v>
      </c>
      <c r="S290">
        <v>1</v>
      </c>
      <c r="T290">
        <v>0</v>
      </c>
      <c r="U290">
        <v>0</v>
      </c>
      <c r="V290">
        <f>COUNTIF(tbl_General[EmployeeID],tbl_General[[#This Row],[EmployeeID]])</f>
        <v>1</v>
      </c>
    </row>
    <row r="291" spans="1:22" x14ac:dyDescent="0.25">
      <c r="A291">
        <v>29</v>
      </c>
      <c r="B291" t="s">
        <v>28</v>
      </c>
      <c r="C291" t="s">
        <v>22</v>
      </c>
      <c r="D291" t="s">
        <v>23</v>
      </c>
      <c r="E291">
        <v>2</v>
      </c>
      <c r="F291">
        <v>4</v>
      </c>
      <c r="G291" t="s">
        <v>45</v>
      </c>
      <c r="H291">
        <v>3272</v>
      </c>
      <c r="I291" t="s">
        <v>25</v>
      </c>
      <c r="J291">
        <v>4</v>
      </c>
      <c r="K291" t="s">
        <v>31</v>
      </c>
      <c r="L291" t="s">
        <v>27</v>
      </c>
      <c r="M291">
        <v>106500</v>
      </c>
      <c r="N291">
        <v>1</v>
      </c>
      <c r="O291">
        <v>13</v>
      </c>
      <c r="P291">
        <v>2</v>
      </c>
      <c r="Q291">
        <v>1</v>
      </c>
      <c r="R291">
        <v>2</v>
      </c>
      <c r="S291">
        <v>1</v>
      </c>
      <c r="T291">
        <v>0</v>
      </c>
      <c r="U291">
        <v>0</v>
      </c>
      <c r="V291">
        <f>COUNTIF(tbl_General[EmployeeID],tbl_General[[#This Row],[EmployeeID]])</f>
        <v>1</v>
      </c>
    </row>
    <row r="292" spans="1:22" x14ac:dyDescent="0.25">
      <c r="A292">
        <v>29</v>
      </c>
      <c r="B292" t="s">
        <v>21</v>
      </c>
      <c r="C292" t="s">
        <v>22</v>
      </c>
      <c r="D292" t="s">
        <v>30</v>
      </c>
      <c r="E292">
        <v>1</v>
      </c>
      <c r="F292">
        <v>2</v>
      </c>
      <c r="G292" t="s">
        <v>38</v>
      </c>
      <c r="H292">
        <v>289</v>
      </c>
      <c r="I292" t="s">
        <v>25</v>
      </c>
      <c r="J292">
        <v>1</v>
      </c>
      <c r="K292" t="s">
        <v>35</v>
      </c>
      <c r="L292" t="s">
        <v>32</v>
      </c>
      <c r="M292">
        <v>106730</v>
      </c>
      <c r="N292">
        <v>1</v>
      </c>
      <c r="O292">
        <v>13</v>
      </c>
      <c r="P292">
        <v>3</v>
      </c>
      <c r="Q292">
        <v>1</v>
      </c>
      <c r="R292">
        <v>2</v>
      </c>
      <c r="S292">
        <v>1</v>
      </c>
      <c r="T292">
        <v>0</v>
      </c>
      <c r="U292">
        <v>0</v>
      </c>
      <c r="V292">
        <f>COUNTIF(tbl_General[EmployeeID],tbl_General[[#This Row],[EmployeeID]])</f>
        <v>1</v>
      </c>
    </row>
    <row r="293" spans="1:22" x14ac:dyDescent="0.25">
      <c r="A293">
        <v>29</v>
      </c>
      <c r="B293" t="s">
        <v>21</v>
      </c>
      <c r="C293" t="s">
        <v>22</v>
      </c>
      <c r="D293" t="s">
        <v>30</v>
      </c>
      <c r="E293">
        <v>1</v>
      </c>
      <c r="F293">
        <v>2</v>
      </c>
      <c r="G293" t="s">
        <v>38</v>
      </c>
      <c r="H293">
        <v>1759</v>
      </c>
      <c r="I293" t="s">
        <v>25</v>
      </c>
      <c r="J293">
        <v>1</v>
      </c>
      <c r="K293" t="s">
        <v>35</v>
      </c>
      <c r="L293" t="s">
        <v>32</v>
      </c>
      <c r="M293">
        <v>106730</v>
      </c>
      <c r="N293">
        <v>1</v>
      </c>
      <c r="O293">
        <v>13</v>
      </c>
      <c r="P293">
        <v>3</v>
      </c>
      <c r="Q293">
        <v>1</v>
      </c>
      <c r="R293">
        <v>2</v>
      </c>
      <c r="S293">
        <v>1</v>
      </c>
      <c r="T293">
        <v>0</v>
      </c>
      <c r="U293">
        <v>0</v>
      </c>
      <c r="V293">
        <f>COUNTIF(tbl_General[EmployeeID],tbl_General[[#This Row],[EmployeeID]])</f>
        <v>1</v>
      </c>
    </row>
    <row r="294" spans="1:22" x14ac:dyDescent="0.25">
      <c r="A294">
        <v>29</v>
      </c>
      <c r="B294" t="s">
        <v>21</v>
      </c>
      <c r="C294" t="s">
        <v>22</v>
      </c>
      <c r="D294" t="s">
        <v>30</v>
      </c>
      <c r="E294">
        <v>1</v>
      </c>
      <c r="F294">
        <v>2</v>
      </c>
      <c r="G294" t="s">
        <v>38</v>
      </c>
      <c r="H294">
        <v>3229</v>
      </c>
      <c r="I294" t="s">
        <v>25</v>
      </c>
      <c r="J294">
        <v>1</v>
      </c>
      <c r="K294" t="s">
        <v>35</v>
      </c>
      <c r="L294" t="s">
        <v>32</v>
      </c>
      <c r="M294">
        <v>106730</v>
      </c>
      <c r="N294">
        <v>1</v>
      </c>
      <c r="O294">
        <v>13</v>
      </c>
      <c r="P294">
        <v>3</v>
      </c>
      <c r="Q294">
        <v>1</v>
      </c>
      <c r="R294">
        <v>2</v>
      </c>
      <c r="S294">
        <v>1</v>
      </c>
      <c r="T294">
        <v>0</v>
      </c>
      <c r="U294">
        <v>0</v>
      </c>
      <c r="V294">
        <f>COUNTIF(tbl_General[EmployeeID],tbl_General[[#This Row],[EmployeeID]])</f>
        <v>1</v>
      </c>
    </row>
    <row r="295" spans="1:22" x14ac:dyDescent="0.25">
      <c r="A295">
        <v>22</v>
      </c>
      <c r="B295" t="s">
        <v>21</v>
      </c>
      <c r="C295" t="s">
        <v>36</v>
      </c>
      <c r="D295" t="s">
        <v>30</v>
      </c>
      <c r="E295">
        <v>8</v>
      </c>
      <c r="F295">
        <v>3</v>
      </c>
      <c r="G295" t="s">
        <v>24</v>
      </c>
      <c r="H295">
        <v>1230</v>
      </c>
      <c r="I295" t="s">
        <v>25</v>
      </c>
      <c r="J295">
        <v>3</v>
      </c>
      <c r="K295" t="s">
        <v>35</v>
      </c>
      <c r="L295" t="s">
        <v>41</v>
      </c>
      <c r="M295">
        <v>108510</v>
      </c>
      <c r="N295">
        <v>1</v>
      </c>
      <c r="O295">
        <v>16</v>
      </c>
      <c r="P295">
        <v>1</v>
      </c>
      <c r="Q295">
        <v>1</v>
      </c>
      <c r="R295">
        <v>2</v>
      </c>
      <c r="S295">
        <v>1</v>
      </c>
      <c r="T295">
        <v>0</v>
      </c>
      <c r="U295">
        <v>0</v>
      </c>
      <c r="V295">
        <f>COUNTIF(tbl_General[EmployeeID],tbl_General[[#This Row],[EmployeeID]])</f>
        <v>1</v>
      </c>
    </row>
    <row r="296" spans="1:22" x14ac:dyDescent="0.25">
      <c r="A296">
        <v>22</v>
      </c>
      <c r="B296" t="s">
        <v>21</v>
      </c>
      <c r="C296" t="s">
        <v>36</v>
      </c>
      <c r="D296" t="s">
        <v>30</v>
      </c>
      <c r="E296">
        <v>8</v>
      </c>
      <c r="F296">
        <v>3</v>
      </c>
      <c r="G296" t="s">
        <v>24</v>
      </c>
      <c r="H296">
        <v>2700</v>
      </c>
      <c r="I296" t="s">
        <v>25</v>
      </c>
      <c r="J296">
        <v>3</v>
      </c>
      <c r="K296" t="s">
        <v>35</v>
      </c>
      <c r="L296" t="s">
        <v>41</v>
      </c>
      <c r="M296">
        <v>108510</v>
      </c>
      <c r="N296">
        <v>1</v>
      </c>
      <c r="O296">
        <v>16</v>
      </c>
      <c r="P296">
        <v>1</v>
      </c>
      <c r="Q296">
        <v>1</v>
      </c>
      <c r="R296">
        <v>2</v>
      </c>
      <c r="S296">
        <v>1</v>
      </c>
      <c r="T296">
        <v>0</v>
      </c>
      <c r="U296">
        <v>0</v>
      </c>
      <c r="V296">
        <f>COUNTIF(tbl_General[EmployeeID],tbl_General[[#This Row],[EmployeeID]])</f>
        <v>1</v>
      </c>
    </row>
    <row r="297" spans="1:22" x14ac:dyDescent="0.25">
      <c r="A297">
        <v>22</v>
      </c>
      <c r="B297" t="s">
        <v>21</v>
      </c>
      <c r="C297" t="s">
        <v>36</v>
      </c>
      <c r="D297" t="s">
        <v>30</v>
      </c>
      <c r="E297">
        <v>8</v>
      </c>
      <c r="F297">
        <v>3</v>
      </c>
      <c r="G297" t="s">
        <v>24</v>
      </c>
      <c r="H297">
        <v>4170</v>
      </c>
      <c r="I297" t="s">
        <v>25</v>
      </c>
      <c r="J297">
        <v>3</v>
      </c>
      <c r="K297" t="s">
        <v>35</v>
      </c>
      <c r="L297" t="s">
        <v>41</v>
      </c>
      <c r="M297">
        <v>108510</v>
      </c>
      <c r="N297">
        <v>1</v>
      </c>
      <c r="O297">
        <v>16</v>
      </c>
      <c r="P297">
        <v>1</v>
      </c>
      <c r="Q297">
        <v>1</v>
      </c>
      <c r="R297">
        <v>2</v>
      </c>
      <c r="S297">
        <v>1</v>
      </c>
      <c r="T297">
        <v>0</v>
      </c>
      <c r="U297">
        <v>0</v>
      </c>
      <c r="V297">
        <f>COUNTIF(tbl_General[EmployeeID],tbl_General[[#This Row],[EmployeeID]])</f>
        <v>1</v>
      </c>
    </row>
    <row r="298" spans="1:22" x14ac:dyDescent="0.25">
      <c r="A298">
        <v>19</v>
      </c>
      <c r="B298" t="s">
        <v>21</v>
      </c>
      <c r="C298" t="s">
        <v>22</v>
      </c>
      <c r="D298" t="s">
        <v>23</v>
      </c>
      <c r="E298">
        <v>2</v>
      </c>
      <c r="F298">
        <v>4</v>
      </c>
      <c r="G298" t="s">
        <v>45</v>
      </c>
      <c r="H298">
        <v>652</v>
      </c>
      <c r="I298" t="s">
        <v>34</v>
      </c>
      <c r="J298">
        <v>3</v>
      </c>
      <c r="K298" t="s">
        <v>40</v>
      </c>
      <c r="L298" t="s">
        <v>32</v>
      </c>
      <c r="M298">
        <v>115570</v>
      </c>
      <c r="N298">
        <v>1</v>
      </c>
      <c r="O298">
        <v>22</v>
      </c>
      <c r="P298">
        <v>0</v>
      </c>
      <c r="Q298">
        <v>1</v>
      </c>
      <c r="R298">
        <v>0</v>
      </c>
      <c r="S298">
        <v>1</v>
      </c>
      <c r="T298">
        <v>0</v>
      </c>
      <c r="U298">
        <v>1</v>
      </c>
      <c r="V298">
        <f>COUNTIF(tbl_General[EmployeeID],tbl_General[[#This Row],[EmployeeID]])</f>
        <v>1</v>
      </c>
    </row>
    <row r="299" spans="1:22" x14ac:dyDescent="0.25">
      <c r="A299">
        <v>19</v>
      </c>
      <c r="B299" t="s">
        <v>21</v>
      </c>
      <c r="C299" t="s">
        <v>22</v>
      </c>
      <c r="D299" t="s">
        <v>23</v>
      </c>
      <c r="E299">
        <v>2</v>
      </c>
      <c r="F299">
        <v>4</v>
      </c>
      <c r="G299" t="s">
        <v>45</v>
      </c>
      <c r="H299">
        <v>2122</v>
      </c>
      <c r="I299" t="s">
        <v>34</v>
      </c>
      <c r="J299">
        <v>3</v>
      </c>
      <c r="K299" t="s">
        <v>40</v>
      </c>
      <c r="L299" t="s">
        <v>32</v>
      </c>
      <c r="M299">
        <v>115570</v>
      </c>
      <c r="N299">
        <v>1</v>
      </c>
      <c r="O299">
        <v>22</v>
      </c>
      <c r="P299">
        <v>0</v>
      </c>
      <c r="Q299">
        <v>1</v>
      </c>
      <c r="R299">
        <v>0</v>
      </c>
      <c r="S299">
        <v>1</v>
      </c>
      <c r="T299">
        <v>0</v>
      </c>
      <c r="U299">
        <v>1</v>
      </c>
      <c r="V299">
        <f>COUNTIF(tbl_General[EmployeeID],tbl_General[[#This Row],[EmployeeID]])</f>
        <v>1</v>
      </c>
    </row>
    <row r="300" spans="1:22" x14ac:dyDescent="0.25">
      <c r="A300">
        <v>19</v>
      </c>
      <c r="B300" t="s">
        <v>21</v>
      </c>
      <c r="C300" t="s">
        <v>22</v>
      </c>
      <c r="D300" t="s">
        <v>23</v>
      </c>
      <c r="E300">
        <v>2</v>
      </c>
      <c r="F300">
        <v>4</v>
      </c>
      <c r="G300" t="s">
        <v>45</v>
      </c>
      <c r="H300">
        <v>3592</v>
      </c>
      <c r="I300" t="s">
        <v>34</v>
      </c>
      <c r="J300">
        <v>3</v>
      </c>
      <c r="K300" t="s">
        <v>40</v>
      </c>
      <c r="L300" t="s">
        <v>32</v>
      </c>
      <c r="M300">
        <v>115570</v>
      </c>
      <c r="N300">
        <v>1</v>
      </c>
      <c r="O300">
        <v>22</v>
      </c>
      <c r="P300">
        <v>0</v>
      </c>
      <c r="Q300">
        <v>1</v>
      </c>
      <c r="R300">
        <v>0</v>
      </c>
      <c r="S300">
        <v>1</v>
      </c>
      <c r="T300">
        <v>0</v>
      </c>
      <c r="U300">
        <v>1</v>
      </c>
      <c r="V300">
        <f>COUNTIF(tbl_General[EmployeeID],tbl_General[[#This Row],[EmployeeID]])</f>
        <v>1</v>
      </c>
    </row>
    <row r="301" spans="1:22" x14ac:dyDescent="0.25">
      <c r="A301">
        <v>51</v>
      </c>
      <c r="B301" t="s">
        <v>21</v>
      </c>
      <c r="C301" t="s">
        <v>22</v>
      </c>
      <c r="D301" t="s">
        <v>23</v>
      </c>
      <c r="E301">
        <v>6</v>
      </c>
      <c r="F301">
        <v>2</v>
      </c>
      <c r="G301" t="s">
        <v>24</v>
      </c>
      <c r="H301">
        <v>1</v>
      </c>
      <c r="I301" t="s">
        <v>25</v>
      </c>
      <c r="J301">
        <v>1</v>
      </c>
      <c r="K301" t="s">
        <v>26</v>
      </c>
      <c r="L301" t="s">
        <v>27</v>
      </c>
      <c r="M301">
        <v>131160</v>
      </c>
      <c r="N301">
        <v>1</v>
      </c>
      <c r="O301">
        <v>11</v>
      </c>
      <c r="P301">
        <v>0</v>
      </c>
      <c r="Q301">
        <v>1</v>
      </c>
      <c r="R301">
        <v>6</v>
      </c>
      <c r="S301">
        <v>1</v>
      </c>
      <c r="T301">
        <v>0</v>
      </c>
      <c r="U301">
        <v>0</v>
      </c>
      <c r="V301">
        <f>COUNTIF(tbl_General[EmployeeID],tbl_General[[#This Row],[EmployeeID]])</f>
        <v>1</v>
      </c>
    </row>
    <row r="302" spans="1:22" x14ac:dyDescent="0.25">
      <c r="A302">
        <v>51</v>
      </c>
      <c r="B302" t="s">
        <v>21</v>
      </c>
      <c r="C302" t="s">
        <v>22</v>
      </c>
      <c r="D302" t="s">
        <v>23</v>
      </c>
      <c r="E302">
        <v>6</v>
      </c>
      <c r="F302">
        <v>2</v>
      </c>
      <c r="G302" t="s">
        <v>24</v>
      </c>
      <c r="H302">
        <v>1471</v>
      </c>
      <c r="I302" t="s">
        <v>25</v>
      </c>
      <c r="J302">
        <v>1</v>
      </c>
      <c r="K302" t="s">
        <v>26</v>
      </c>
      <c r="L302" t="s">
        <v>27</v>
      </c>
      <c r="M302">
        <v>131160</v>
      </c>
      <c r="N302">
        <v>1</v>
      </c>
      <c r="O302">
        <v>11</v>
      </c>
      <c r="P302">
        <v>0</v>
      </c>
      <c r="Q302">
        <v>1</v>
      </c>
      <c r="R302">
        <v>6</v>
      </c>
      <c r="S302">
        <v>1</v>
      </c>
      <c r="T302">
        <v>0</v>
      </c>
      <c r="U302">
        <v>0</v>
      </c>
      <c r="V302">
        <f>COUNTIF(tbl_General[EmployeeID],tbl_General[[#This Row],[EmployeeID]])</f>
        <v>1</v>
      </c>
    </row>
    <row r="303" spans="1:22" x14ac:dyDescent="0.25">
      <c r="A303">
        <v>51</v>
      </c>
      <c r="B303" t="s">
        <v>21</v>
      </c>
      <c r="C303" t="s">
        <v>22</v>
      </c>
      <c r="D303" t="s">
        <v>23</v>
      </c>
      <c r="E303">
        <v>6</v>
      </c>
      <c r="F303">
        <v>2</v>
      </c>
      <c r="G303" t="s">
        <v>24</v>
      </c>
      <c r="H303">
        <v>2941</v>
      </c>
      <c r="I303" t="s">
        <v>25</v>
      </c>
      <c r="J303">
        <v>1</v>
      </c>
      <c r="K303" t="s">
        <v>26</v>
      </c>
      <c r="L303" t="s">
        <v>27</v>
      </c>
      <c r="M303">
        <v>131160</v>
      </c>
      <c r="N303">
        <v>1</v>
      </c>
      <c r="O303">
        <v>11</v>
      </c>
      <c r="P303">
        <v>0</v>
      </c>
      <c r="Q303">
        <v>1</v>
      </c>
      <c r="R303">
        <v>6</v>
      </c>
      <c r="S303">
        <v>1</v>
      </c>
      <c r="T303">
        <v>0</v>
      </c>
      <c r="U303">
        <v>0</v>
      </c>
      <c r="V303">
        <f>COUNTIF(tbl_General[EmployeeID],tbl_General[[#This Row],[EmployeeID]])</f>
        <v>1</v>
      </c>
    </row>
    <row r="304" spans="1:22" x14ac:dyDescent="0.25">
      <c r="A304">
        <v>35</v>
      </c>
      <c r="B304" t="s">
        <v>21</v>
      </c>
      <c r="C304" t="s">
        <v>22</v>
      </c>
      <c r="D304" t="s">
        <v>23</v>
      </c>
      <c r="E304">
        <v>6</v>
      </c>
      <c r="F304">
        <v>3</v>
      </c>
      <c r="G304" t="s">
        <v>45</v>
      </c>
      <c r="H304">
        <v>877</v>
      </c>
      <c r="I304" t="s">
        <v>25</v>
      </c>
      <c r="J304">
        <v>3</v>
      </c>
      <c r="K304" t="s">
        <v>43</v>
      </c>
      <c r="L304" t="s">
        <v>27</v>
      </c>
      <c r="M304">
        <v>135820</v>
      </c>
      <c r="N304">
        <v>1</v>
      </c>
      <c r="O304">
        <v>17</v>
      </c>
      <c r="P304">
        <v>1</v>
      </c>
      <c r="Q304">
        <v>1</v>
      </c>
      <c r="R304">
        <v>3</v>
      </c>
      <c r="S304">
        <v>1</v>
      </c>
      <c r="T304">
        <v>0</v>
      </c>
      <c r="U304">
        <v>1</v>
      </c>
      <c r="V304">
        <f>COUNTIF(tbl_General[EmployeeID],tbl_General[[#This Row],[EmployeeID]])</f>
        <v>1</v>
      </c>
    </row>
    <row r="305" spans="1:22" x14ac:dyDescent="0.25">
      <c r="A305">
        <v>35</v>
      </c>
      <c r="B305" t="s">
        <v>21</v>
      </c>
      <c r="C305" t="s">
        <v>22</v>
      </c>
      <c r="D305" t="s">
        <v>23</v>
      </c>
      <c r="E305">
        <v>6</v>
      </c>
      <c r="F305">
        <v>3</v>
      </c>
      <c r="G305" t="s">
        <v>45</v>
      </c>
      <c r="H305">
        <v>2347</v>
      </c>
      <c r="I305" t="s">
        <v>25</v>
      </c>
      <c r="J305">
        <v>3</v>
      </c>
      <c r="K305" t="s">
        <v>43</v>
      </c>
      <c r="L305" t="s">
        <v>27</v>
      </c>
      <c r="M305">
        <v>135820</v>
      </c>
      <c r="N305">
        <v>1</v>
      </c>
      <c r="O305">
        <v>17</v>
      </c>
      <c r="P305">
        <v>1</v>
      </c>
      <c r="Q305">
        <v>1</v>
      </c>
      <c r="R305">
        <v>3</v>
      </c>
      <c r="S305">
        <v>1</v>
      </c>
      <c r="T305">
        <v>0</v>
      </c>
      <c r="U305">
        <v>1</v>
      </c>
      <c r="V305">
        <f>COUNTIF(tbl_General[EmployeeID],tbl_General[[#This Row],[EmployeeID]])</f>
        <v>1</v>
      </c>
    </row>
    <row r="306" spans="1:22" x14ac:dyDescent="0.25">
      <c r="A306">
        <v>35</v>
      </c>
      <c r="B306" t="s">
        <v>21</v>
      </c>
      <c r="C306" t="s">
        <v>22</v>
      </c>
      <c r="D306" t="s">
        <v>23</v>
      </c>
      <c r="E306">
        <v>6</v>
      </c>
      <c r="F306">
        <v>3</v>
      </c>
      <c r="G306" t="s">
        <v>45</v>
      </c>
      <c r="H306">
        <v>3817</v>
      </c>
      <c r="I306" t="s">
        <v>25</v>
      </c>
      <c r="J306">
        <v>3</v>
      </c>
      <c r="K306" t="s">
        <v>43</v>
      </c>
      <c r="L306" t="s">
        <v>27</v>
      </c>
      <c r="M306">
        <v>135820</v>
      </c>
      <c r="N306">
        <v>1</v>
      </c>
      <c r="O306">
        <v>17</v>
      </c>
      <c r="P306">
        <v>1</v>
      </c>
      <c r="Q306">
        <v>1</v>
      </c>
      <c r="R306">
        <v>3</v>
      </c>
      <c r="S306">
        <v>1</v>
      </c>
      <c r="T306">
        <v>0</v>
      </c>
      <c r="U306">
        <v>1</v>
      </c>
      <c r="V306">
        <f>COUNTIF(tbl_General[EmployeeID],tbl_General[[#This Row],[EmployeeID]])</f>
        <v>1</v>
      </c>
    </row>
    <row r="307" spans="1:22" x14ac:dyDescent="0.25">
      <c r="A307">
        <v>27</v>
      </c>
      <c r="B307" t="s">
        <v>21</v>
      </c>
      <c r="C307" t="s">
        <v>36</v>
      </c>
      <c r="D307" t="s">
        <v>30</v>
      </c>
      <c r="E307">
        <v>2</v>
      </c>
      <c r="F307">
        <v>3</v>
      </c>
      <c r="G307" t="s">
        <v>24</v>
      </c>
      <c r="H307">
        <v>1377</v>
      </c>
      <c r="I307" t="s">
        <v>34</v>
      </c>
      <c r="J307">
        <v>1</v>
      </c>
      <c r="K307" t="s">
        <v>42</v>
      </c>
      <c r="L307" t="s">
        <v>41</v>
      </c>
      <c r="M307">
        <v>139660</v>
      </c>
      <c r="N307">
        <v>1</v>
      </c>
      <c r="O307">
        <v>19</v>
      </c>
      <c r="P307">
        <v>0</v>
      </c>
      <c r="Q307">
        <v>1</v>
      </c>
      <c r="R307">
        <v>1</v>
      </c>
      <c r="S307">
        <v>1</v>
      </c>
      <c r="T307">
        <v>0</v>
      </c>
      <c r="U307">
        <v>1</v>
      </c>
      <c r="V307">
        <f>COUNTIF(tbl_General[EmployeeID],tbl_General[[#This Row],[EmployeeID]])</f>
        <v>1</v>
      </c>
    </row>
    <row r="308" spans="1:22" x14ac:dyDescent="0.25">
      <c r="A308">
        <v>27</v>
      </c>
      <c r="B308" t="s">
        <v>21</v>
      </c>
      <c r="C308" t="s">
        <v>36</v>
      </c>
      <c r="D308" t="s">
        <v>30</v>
      </c>
      <c r="E308">
        <v>2</v>
      </c>
      <c r="F308">
        <v>3</v>
      </c>
      <c r="G308" t="s">
        <v>24</v>
      </c>
      <c r="H308">
        <v>2847</v>
      </c>
      <c r="I308" t="s">
        <v>34</v>
      </c>
      <c r="J308">
        <v>1</v>
      </c>
      <c r="K308" t="s">
        <v>42</v>
      </c>
      <c r="L308" t="s">
        <v>41</v>
      </c>
      <c r="M308">
        <v>139660</v>
      </c>
      <c r="N308">
        <v>1</v>
      </c>
      <c r="O308">
        <v>19</v>
      </c>
      <c r="P308">
        <v>0</v>
      </c>
      <c r="Q308">
        <v>1</v>
      </c>
      <c r="R308">
        <v>1</v>
      </c>
      <c r="S308">
        <v>1</v>
      </c>
      <c r="T308">
        <v>0</v>
      </c>
      <c r="U308">
        <v>1</v>
      </c>
      <c r="V308">
        <f>COUNTIF(tbl_General[EmployeeID],tbl_General[[#This Row],[EmployeeID]])</f>
        <v>1</v>
      </c>
    </row>
    <row r="309" spans="1:22" x14ac:dyDescent="0.25">
      <c r="A309">
        <v>27</v>
      </c>
      <c r="B309" t="s">
        <v>21</v>
      </c>
      <c r="C309" t="s">
        <v>36</v>
      </c>
      <c r="D309" t="s">
        <v>30</v>
      </c>
      <c r="E309">
        <v>2</v>
      </c>
      <c r="F309">
        <v>3</v>
      </c>
      <c r="G309" t="s">
        <v>24</v>
      </c>
      <c r="H309">
        <v>4317</v>
      </c>
      <c r="I309" t="s">
        <v>34</v>
      </c>
      <c r="J309">
        <v>1</v>
      </c>
      <c r="K309" t="s">
        <v>42</v>
      </c>
      <c r="L309" t="s">
        <v>41</v>
      </c>
      <c r="M309">
        <v>139660</v>
      </c>
      <c r="N309">
        <v>1</v>
      </c>
      <c r="O309">
        <v>19</v>
      </c>
      <c r="P309">
        <v>0</v>
      </c>
      <c r="Q309">
        <v>1</v>
      </c>
      <c r="R309">
        <v>1</v>
      </c>
      <c r="S309">
        <v>1</v>
      </c>
      <c r="T309">
        <v>0</v>
      </c>
      <c r="U309">
        <v>1</v>
      </c>
      <c r="V309">
        <f>COUNTIF(tbl_General[EmployeeID],tbl_General[[#This Row],[EmployeeID]])</f>
        <v>1</v>
      </c>
    </row>
    <row r="310" spans="1:22" x14ac:dyDescent="0.25">
      <c r="A310">
        <v>33</v>
      </c>
      <c r="B310" t="s">
        <v>21</v>
      </c>
      <c r="C310" t="s">
        <v>36</v>
      </c>
      <c r="D310" t="s">
        <v>30</v>
      </c>
      <c r="E310">
        <v>1</v>
      </c>
      <c r="F310">
        <v>3</v>
      </c>
      <c r="G310" t="s">
        <v>24</v>
      </c>
      <c r="H310">
        <v>1158</v>
      </c>
      <c r="I310" t="s">
        <v>34</v>
      </c>
      <c r="J310">
        <v>2</v>
      </c>
      <c r="K310" t="s">
        <v>31</v>
      </c>
      <c r="L310" t="s">
        <v>41</v>
      </c>
      <c r="M310">
        <v>140260</v>
      </c>
      <c r="N310">
        <v>1</v>
      </c>
      <c r="O310">
        <v>12</v>
      </c>
      <c r="P310">
        <v>0</v>
      </c>
      <c r="Q310">
        <v>1</v>
      </c>
      <c r="R310">
        <v>4</v>
      </c>
      <c r="S310">
        <v>1</v>
      </c>
      <c r="T310">
        <v>0</v>
      </c>
      <c r="U310">
        <v>0</v>
      </c>
      <c r="V310">
        <f>COUNTIF(tbl_General[EmployeeID],tbl_General[[#This Row],[EmployeeID]])</f>
        <v>1</v>
      </c>
    </row>
    <row r="311" spans="1:22" x14ac:dyDescent="0.25">
      <c r="A311">
        <v>33</v>
      </c>
      <c r="B311" t="s">
        <v>21</v>
      </c>
      <c r="C311" t="s">
        <v>36</v>
      </c>
      <c r="D311" t="s">
        <v>30</v>
      </c>
      <c r="E311">
        <v>1</v>
      </c>
      <c r="F311">
        <v>3</v>
      </c>
      <c r="G311" t="s">
        <v>24</v>
      </c>
      <c r="H311">
        <v>2628</v>
      </c>
      <c r="I311" t="s">
        <v>34</v>
      </c>
      <c r="J311">
        <v>2</v>
      </c>
      <c r="K311" t="s">
        <v>31</v>
      </c>
      <c r="L311" t="s">
        <v>41</v>
      </c>
      <c r="M311">
        <v>140260</v>
      </c>
      <c r="N311">
        <v>1</v>
      </c>
      <c r="O311">
        <v>12</v>
      </c>
      <c r="P311">
        <v>0</v>
      </c>
      <c r="Q311">
        <v>1</v>
      </c>
      <c r="R311">
        <v>4</v>
      </c>
      <c r="S311">
        <v>1</v>
      </c>
      <c r="T311">
        <v>0</v>
      </c>
      <c r="U311">
        <v>0</v>
      </c>
      <c r="V311">
        <f>COUNTIF(tbl_General[EmployeeID],tbl_General[[#This Row],[EmployeeID]])</f>
        <v>1</v>
      </c>
    </row>
    <row r="312" spans="1:22" x14ac:dyDescent="0.25">
      <c r="A312">
        <v>33</v>
      </c>
      <c r="B312" t="s">
        <v>21</v>
      </c>
      <c r="C312" t="s">
        <v>36</v>
      </c>
      <c r="D312" t="s">
        <v>30</v>
      </c>
      <c r="E312">
        <v>1</v>
      </c>
      <c r="F312">
        <v>3</v>
      </c>
      <c r="G312" t="s">
        <v>24</v>
      </c>
      <c r="H312">
        <v>4098</v>
      </c>
      <c r="I312" t="s">
        <v>34</v>
      </c>
      <c r="J312">
        <v>2</v>
      </c>
      <c r="K312" t="s">
        <v>31</v>
      </c>
      <c r="L312" t="s">
        <v>41</v>
      </c>
      <c r="M312">
        <v>140260</v>
      </c>
      <c r="N312">
        <v>1</v>
      </c>
      <c r="O312">
        <v>12</v>
      </c>
      <c r="P312">
        <v>0</v>
      </c>
      <c r="Q312">
        <v>1</v>
      </c>
      <c r="R312">
        <v>4</v>
      </c>
      <c r="S312">
        <v>1</v>
      </c>
      <c r="T312">
        <v>0</v>
      </c>
      <c r="U312">
        <v>0</v>
      </c>
      <c r="V312">
        <f>COUNTIF(tbl_General[EmployeeID],tbl_General[[#This Row],[EmployeeID]])</f>
        <v>1</v>
      </c>
    </row>
    <row r="313" spans="1:22" x14ac:dyDescent="0.25">
      <c r="A313">
        <v>19</v>
      </c>
      <c r="B313" t="s">
        <v>21</v>
      </c>
      <c r="C313" t="s">
        <v>22</v>
      </c>
      <c r="D313" t="s">
        <v>30</v>
      </c>
      <c r="E313">
        <v>1</v>
      </c>
      <c r="F313">
        <v>3</v>
      </c>
      <c r="G313" t="s">
        <v>33</v>
      </c>
      <c r="H313">
        <v>1362</v>
      </c>
      <c r="I313" t="s">
        <v>25</v>
      </c>
      <c r="J313">
        <v>5</v>
      </c>
      <c r="K313" t="s">
        <v>42</v>
      </c>
      <c r="L313" t="s">
        <v>32</v>
      </c>
      <c r="M313">
        <v>152020</v>
      </c>
      <c r="N313">
        <v>1</v>
      </c>
      <c r="O313">
        <v>18</v>
      </c>
      <c r="P313">
        <v>3</v>
      </c>
      <c r="Q313">
        <v>1</v>
      </c>
      <c r="R313">
        <v>2</v>
      </c>
      <c r="S313">
        <v>1</v>
      </c>
      <c r="T313">
        <v>0</v>
      </c>
      <c r="U313">
        <v>0</v>
      </c>
      <c r="V313">
        <f>COUNTIF(tbl_General[EmployeeID],tbl_General[[#This Row],[EmployeeID]])</f>
        <v>1</v>
      </c>
    </row>
    <row r="314" spans="1:22" x14ac:dyDescent="0.25">
      <c r="A314">
        <v>19</v>
      </c>
      <c r="B314" t="s">
        <v>21</v>
      </c>
      <c r="C314" t="s">
        <v>22</v>
      </c>
      <c r="D314" t="s">
        <v>30</v>
      </c>
      <c r="E314">
        <v>1</v>
      </c>
      <c r="F314">
        <v>3</v>
      </c>
      <c r="G314" t="s">
        <v>33</v>
      </c>
      <c r="H314">
        <v>2832</v>
      </c>
      <c r="I314" t="s">
        <v>25</v>
      </c>
      <c r="J314">
        <v>5</v>
      </c>
      <c r="K314" t="s">
        <v>42</v>
      </c>
      <c r="L314" t="s">
        <v>32</v>
      </c>
      <c r="M314">
        <v>152020</v>
      </c>
      <c r="N314">
        <v>1</v>
      </c>
      <c r="O314">
        <v>18</v>
      </c>
      <c r="P314">
        <v>3</v>
      </c>
      <c r="Q314">
        <v>1</v>
      </c>
      <c r="R314">
        <v>2</v>
      </c>
      <c r="S314">
        <v>1</v>
      </c>
      <c r="T314">
        <v>0</v>
      </c>
      <c r="U314">
        <v>0</v>
      </c>
      <c r="V314">
        <f>COUNTIF(tbl_General[EmployeeID],tbl_General[[#This Row],[EmployeeID]])</f>
        <v>1</v>
      </c>
    </row>
    <row r="315" spans="1:22" x14ac:dyDescent="0.25">
      <c r="A315">
        <v>19</v>
      </c>
      <c r="B315" t="s">
        <v>21</v>
      </c>
      <c r="C315" t="s">
        <v>22</v>
      </c>
      <c r="D315" t="s">
        <v>30</v>
      </c>
      <c r="E315">
        <v>1</v>
      </c>
      <c r="F315">
        <v>3</v>
      </c>
      <c r="G315" t="s">
        <v>33</v>
      </c>
      <c r="H315">
        <v>4302</v>
      </c>
      <c r="I315" t="s">
        <v>25</v>
      </c>
      <c r="J315">
        <v>5</v>
      </c>
      <c r="K315" t="s">
        <v>42</v>
      </c>
      <c r="L315" t="s">
        <v>32</v>
      </c>
      <c r="M315">
        <v>152020</v>
      </c>
      <c r="N315">
        <v>1</v>
      </c>
      <c r="O315">
        <v>18</v>
      </c>
      <c r="P315">
        <v>3</v>
      </c>
      <c r="Q315">
        <v>1</v>
      </c>
      <c r="R315">
        <v>2</v>
      </c>
      <c r="S315">
        <v>1</v>
      </c>
      <c r="T315">
        <v>0</v>
      </c>
      <c r="U315">
        <v>0</v>
      </c>
      <c r="V315">
        <f>COUNTIF(tbl_General[EmployeeID],tbl_General[[#This Row],[EmployeeID]])</f>
        <v>1</v>
      </c>
    </row>
    <row r="316" spans="1:22" x14ac:dyDescent="0.25">
      <c r="A316">
        <v>19</v>
      </c>
      <c r="B316" t="s">
        <v>28</v>
      </c>
      <c r="C316" t="s">
        <v>22</v>
      </c>
      <c r="D316" t="s">
        <v>30</v>
      </c>
      <c r="E316">
        <v>15</v>
      </c>
      <c r="F316">
        <v>3</v>
      </c>
      <c r="G316" t="s">
        <v>24</v>
      </c>
      <c r="H316">
        <v>431</v>
      </c>
      <c r="I316" t="s">
        <v>34</v>
      </c>
      <c r="J316">
        <v>2</v>
      </c>
      <c r="K316" t="s">
        <v>31</v>
      </c>
      <c r="L316" t="s">
        <v>32</v>
      </c>
      <c r="M316">
        <v>160640</v>
      </c>
      <c r="N316">
        <v>1</v>
      </c>
      <c r="O316">
        <v>15</v>
      </c>
      <c r="P316">
        <v>1</v>
      </c>
      <c r="Q316">
        <v>1</v>
      </c>
      <c r="R316">
        <v>3</v>
      </c>
      <c r="S316">
        <v>1</v>
      </c>
      <c r="T316">
        <v>0</v>
      </c>
      <c r="U316">
        <v>0</v>
      </c>
      <c r="V316">
        <f>COUNTIF(tbl_General[EmployeeID],tbl_General[[#This Row],[EmployeeID]])</f>
        <v>1</v>
      </c>
    </row>
    <row r="317" spans="1:22" x14ac:dyDescent="0.25">
      <c r="A317">
        <v>19</v>
      </c>
      <c r="B317" t="s">
        <v>28</v>
      </c>
      <c r="C317" t="s">
        <v>22</v>
      </c>
      <c r="D317" t="s">
        <v>30</v>
      </c>
      <c r="E317">
        <v>15</v>
      </c>
      <c r="F317">
        <v>3</v>
      </c>
      <c r="G317" t="s">
        <v>24</v>
      </c>
      <c r="H317">
        <v>1901</v>
      </c>
      <c r="I317" t="s">
        <v>34</v>
      </c>
      <c r="J317">
        <v>2</v>
      </c>
      <c r="K317" t="s">
        <v>31</v>
      </c>
      <c r="L317" t="s">
        <v>32</v>
      </c>
      <c r="M317">
        <v>160640</v>
      </c>
      <c r="N317">
        <v>1</v>
      </c>
      <c r="O317">
        <v>15</v>
      </c>
      <c r="P317">
        <v>1</v>
      </c>
      <c r="Q317">
        <v>1</v>
      </c>
      <c r="R317">
        <v>3</v>
      </c>
      <c r="S317">
        <v>1</v>
      </c>
      <c r="T317">
        <v>0</v>
      </c>
      <c r="U317">
        <v>0</v>
      </c>
      <c r="V317">
        <f>COUNTIF(tbl_General[EmployeeID],tbl_General[[#This Row],[EmployeeID]])</f>
        <v>1</v>
      </c>
    </row>
    <row r="318" spans="1:22" x14ac:dyDescent="0.25">
      <c r="A318">
        <v>19</v>
      </c>
      <c r="B318" t="s">
        <v>28</v>
      </c>
      <c r="C318" t="s">
        <v>22</v>
      </c>
      <c r="D318" t="s">
        <v>30</v>
      </c>
      <c r="E318">
        <v>15</v>
      </c>
      <c r="F318">
        <v>3</v>
      </c>
      <c r="G318" t="s">
        <v>24</v>
      </c>
      <c r="H318">
        <v>3371</v>
      </c>
      <c r="I318" t="s">
        <v>34</v>
      </c>
      <c r="J318">
        <v>2</v>
      </c>
      <c r="K318" t="s">
        <v>31</v>
      </c>
      <c r="L318" t="s">
        <v>32</v>
      </c>
      <c r="M318">
        <v>160640</v>
      </c>
      <c r="N318">
        <v>1</v>
      </c>
      <c r="O318">
        <v>15</v>
      </c>
      <c r="P318">
        <v>1</v>
      </c>
      <c r="Q318">
        <v>1</v>
      </c>
      <c r="R318">
        <v>3</v>
      </c>
      <c r="S318">
        <v>1</v>
      </c>
      <c r="T318">
        <v>0</v>
      </c>
      <c r="U318">
        <v>0</v>
      </c>
      <c r="V318">
        <f>COUNTIF(tbl_General[EmployeeID],tbl_General[[#This Row],[EmployeeID]])</f>
        <v>1</v>
      </c>
    </row>
    <row r="319" spans="1:22" x14ac:dyDescent="0.25">
      <c r="A319">
        <v>28</v>
      </c>
      <c r="B319" t="s">
        <v>21</v>
      </c>
      <c r="C319" t="s">
        <v>22</v>
      </c>
      <c r="D319" t="s">
        <v>23</v>
      </c>
      <c r="E319">
        <v>8</v>
      </c>
      <c r="F319">
        <v>4</v>
      </c>
      <c r="G319" t="s">
        <v>45</v>
      </c>
      <c r="H319">
        <v>812</v>
      </c>
      <c r="I319" t="s">
        <v>34</v>
      </c>
      <c r="J319">
        <v>1</v>
      </c>
      <c r="K319" t="s">
        <v>40</v>
      </c>
      <c r="L319" t="s">
        <v>41</v>
      </c>
      <c r="M319">
        <v>163070</v>
      </c>
      <c r="N319">
        <v>1</v>
      </c>
      <c r="O319">
        <v>16</v>
      </c>
      <c r="P319">
        <v>0</v>
      </c>
      <c r="Q319">
        <v>1</v>
      </c>
      <c r="R319">
        <v>3</v>
      </c>
      <c r="S319">
        <v>1</v>
      </c>
      <c r="T319">
        <v>0</v>
      </c>
      <c r="U319">
        <v>0</v>
      </c>
      <c r="V319">
        <f>COUNTIF(tbl_General[EmployeeID],tbl_General[[#This Row],[EmployeeID]])</f>
        <v>1</v>
      </c>
    </row>
    <row r="320" spans="1:22" x14ac:dyDescent="0.25">
      <c r="A320">
        <v>28</v>
      </c>
      <c r="B320" t="s">
        <v>21</v>
      </c>
      <c r="C320" t="s">
        <v>22</v>
      </c>
      <c r="D320" t="s">
        <v>23</v>
      </c>
      <c r="E320">
        <v>8</v>
      </c>
      <c r="F320">
        <v>4</v>
      </c>
      <c r="G320" t="s">
        <v>45</v>
      </c>
      <c r="H320">
        <v>2282</v>
      </c>
      <c r="I320" t="s">
        <v>34</v>
      </c>
      <c r="J320">
        <v>1</v>
      </c>
      <c r="K320" t="s">
        <v>40</v>
      </c>
      <c r="L320" t="s">
        <v>41</v>
      </c>
      <c r="M320">
        <v>163070</v>
      </c>
      <c r="N320">
        <v>1</v>
      </c>
      <c r="O320">
        <v>16</v>
      </c>
      <c r="P320">
        <v>0</v>
      </c>
      <c r="Q320">
        <v>1</v>
      </c>
      <c r="R320">
        <v>3</v>
      </c>
      <c r="S320">
        <v>1</v>
      </c>
      <c r="T320">
        <v>0</v>
      </c>
      <c r="U320">
        <v>0</v>
      </c>
      <c r="V320">
        <f>COUNTIF(tbl_General[EmployeeID],tbl_General[[#This Row],[EmployeeID]])</f>
        <v>1</v>
      </c>
    </row>
    <row r="321" spans="1:22" x14ac:dyDescent="0.25">
      <c r="A321">
        <v>28</v>
      </c>
      <c r="B321" t="s">
        <v>21</v>
      </c>
      <c r="C321" t="s">
        <v>22</v>
      </c>
      <c r="D321" t="s">
        <v>23</v>
      </c>
      <c r="E321">
        <v>8</v>
      </c>
      <c r="F321">
        <v>4</v>
      </c>
      <c r="G321" t="s">
        <v>45</v>
      </c>
      <c r="H321">
        <v>3752</v>
      </c>
      <c r="I321" t="s">
        <v>34</v>
      </c>
      <c r="J321">
        <v>1</v>
      </c>
      <c r="K321" t="s">
        <v>40</v>
      </c>
      <c r="L321" t="s">
        <v>41</v>
      </c>
      <c r="M321">
        <v>163070</v>
      </c>
      <c r="N321">
        <v>1</v>
      </c>
      <c r="O321">
        <v>16</v>
      </c>
      <c r="P321">
        <v>0</v>
      </c>
      <c r="Q321">
        <v>1</v>
      </c>
      <c r="R321">
        <v>3</v>
      </c>
      <c r="S321">
        <v>1</v>
      </c>
      <c r="T321">
        <v>0</v>
      </c>
      <c r="U321">
        <v>0</v>
      </c>
      <c r="V321">
        <f>COUNTIF(tbl_General[EmployeeID],tbl_General[[#This Row],[EmployeeID]])</f>
        <v>1</v>
      </c>
    </row>
    <row r="322" spans="1:22" x14ac:dyDescent="0.25">
      <c r="A322">
        <v>30</v>
      </c>
      <c r="B322" t="s">
        <v>21</v>
      </c>
      <c r="C322" t="s">
        <v>22</v>
      </c>
      <c r="D322" t="s">
        <v>30</v>
      </c>
      <c r="E322">
        <v>11</v>
      </c>
      <c r="F322">
        <v>4</v>
      </c>
      <c r="G322" t="s">
        <v>38</v>
      </c>
      <c r="H322">
        <v>1220</v>
      </c>
      <c r="I322" t="s">
        <v>34</v>
      </c>
      <c r="J322">
        <v>2</v>
      </c>
      <c r="K322" t="s">
        <v>40</v>
      </c>
      <c r="L322" t="s">
        <v>41</v>
      </c>
      <c r="M322">
        <v>171690</v>
      </c>
      <c r="N322">
        <v>1</v>
      </c>
      <c r="O322">
        <v>17</v>
      </c>
      <c r="P322">
        <v>2</v>
      </c>
      <c r="Q322">
        <v>1</v>
      </c>
      <c r="R322">
        <v>2</v>
      </c>
      <c r="S322">
        <v>1</v>
      </c>
      <c r="T322">
        <v>0</v>
      </c>
      <c r="U322">
        <v>0</v>
      </c>
      <c r="V322">
        <f>COUNTIF(tbl_General[EmployeeID],tbl_General[[#This Row],[EmployeeID]])</f>
        <v>1</v>
      </c>
    </row>
    <row r="323" spans="1:22" x14ac:dyDescent="0.25">
      <c r="A323">
        <v>30</v>
      </c>
      <c r="B323" t="s">
        <v>21</v>
      </c>
      <c r="C323" t="s">
        <v>22</v>
      </c>
      <c r="D323" t="s">
        <v>30</v>
      </c>
      <c r="E323">
        <v>11</v>
      </c>
      <c r="F323">
        <v>4</v>
      </c>
      <c r="G323" t="s">
        <v>38</v>
      </c>
      <c r="H323">
        <v>2690</v>
      </c>
      <c r="I323" t="s">
        <v>34</v>
      </c>
      <c r="J323">
        <v>2</v>
      </c>
      <c r="K323" t="s">
        <v>40</v>
      </c>
      <c r="L323" t="s">
        <v>41</v>
      </c>
      <c r="M323">
        <v>171690</v>
      </c>
      <c r="N323">
        <v>1</v>
      </c>
      <c r="O323">
        <v>17</v>
      </c>
      <c r="P323">
        <v>2</v>
      </c>
      <c r="Q323">
        <v>1</v>
      </c>
      <c r="R323">
        <v>2</v>
      </c>
      <c r="S323">
        <v>1</v>
      </c>
      <c r="T323">
        <v>0</v>
      </c>
      <c r="U323">
        <v>0</v>
      </c>
      <c r="V323">
        <f>COUNTIF(tbl_General[EmployeeID],tbl_General[[#This Row],[EmployeeID]])</f>
        <v>1</v>
      </c>
    </row>
    <row r="324" spans="1:22" x14ac:dyDescent="0.25">
      <c r="A324">
        <v>30</v>
      </c>
      <c r="B324" t="s">
        <v>21</v>
      </c>
      <c r="C324" t="s">
        <v>22</v>
      </c>
      <c r="D324" t="s">
        <v>30</v>
      </c>
      <c r="E324">
        <v>11</v>
      </c>
      <c r="F324">
        <v>4</v>
      </c>
      <c r="G324" t="s">
        <v>38</v>
      </c>
      <c r="H324">
        <v>4160</v>
      </c>
      <c r="I324" t="s">
        <v>34</v>
      </c>
      <c r="J324">
        <v>2</v>
      </c>
      <c r="K324" t="s">
        <v>40</v>
      </c>
      <c r="L324" t="s">
        <v>41</v>
      </c>
      <c r="M324">
        <v>171690</v>
      </c>
      <c r="N324">
        <v>1</v>
      </c>
      <c r="O324">
        <v>17</v>
      </c>
      <c r="P324">
        <v>2</v>
      </c>
      <c r="Q324">
        <v>1</v>
      </c>
      <c r="R324">
        <v>2</v>
      </c>
      <c r="S324">
        <v>1</v>
      </c>
      <c r="T324">
        <v>0</v>
      </c>
      <c r="U324">
        <v>0</v>
      </c>
      <c r="V324">
        <f>COUNTIF(tbl_General[EmployeeID],tbl_General[[#This Row],[EmployeeID]])</f>
        <v>1</v>
      </c>
    </row>
    <row r="325" spans="1:22" x14ac:dyDescent="0.25">
      <c r="A325">
        <v>35</v>
      </c>
      <c r="B325" t="s">
        <v>21</v>
      </c>
      <c r="C325" t="s">
        <v>36</v>
      </c>
      <c r="D325" t="s">
        <v>30</v>
      </c>
      <c r="E325">
        <v>2</v>
      </c>
      <c r="F325">
        <v>1</v>
      </c>
      <c r="G325" t="s">
        <v>38</v>
      </c>
      <c r="H325">
        <v>258</v>
      </c>
      <c r="I325" t="s">
        <v>34</v>
      </c>
      <c r="J325">
        <v>1</v>
      </c>
      <c r="K325" t="s">
        <v>31</v>
      </c>
      <c r="L325" t="s">
        <v>27</v>
      </c>
      <c r="M325">
        <v>187400</v>
      </c>
      <c r="N325">
        <v>1</v>
      </c>
      <c r="O325">
        <v>19</v>
      </c>
      <c r="P325">
        <v>1</v>
      </c>
      <c r="Q325">
        <v>1</v>
      </c>
      <c r="R325">
        <v>2</v>
      </c>
      <c r="S325">
        <v>1</v>
      </c>
      <c r="T325">
        <v>0</v>
      </c>
      <c r="U325">
        <v>0</v>
      </c>
      <c r="V325">
        <f>COUNTIF(tbl_General[EmployeeID],tbl_General[[#This Row],[EmployeeID]])</f>
        <v>1</v>
      </c>
    </row>
    <row r="326" spans="1:22" x14ac:dyDescent="0.25">
      <c r="A326">
        <v>35</v>
      </c>
      <c r="B326" t="s">
        <v>21</v>
      </c>
      <c r="C326" t="s">
        <v>36</v>
      </c>
      <c r="D326" t="s">
        <v>30</v>
      </c>
      <c r="E326">
        <v>2</v>
      </c>
      <c r="F326">
        <v>1</v>
      </c>
      <c r="G326" t="s">
        <v>38</v>
      </c>
      <c r="H326">
        <v>1728</v>
      </c>
      <c r="I326" t="s">
        <v>34</v>
      </c>
      <c r="J326">
        <v>1</v>
      </c>
      <c r="K326" t="s">
        <v>31</v>
      </c>
      <c r="L326" t="s">
        <v>27</v>
      </c>
      <c r="M326">
        <v>187400</v>
      </c>
      <c r="N326">
        <v>1</v>
      </c>
      <c r="O326">
        <v>19</v>
      </c>
      <c r="P326">
        <v>1</v>
      </c>
      <c r="Q326">
        <v>1</v>
      </c>
      <c r="R326">
        <v>2</v>
      </c>
      <c r="S326">
        <v>1</v>
      </c>
      <c r="T326">
        <v>0</v>
      </c>
      <c r="U326">
        <v>0</v>
      </c>
      <c r="V326">
        <f>COUNTIF(tbl_General[EmployeeID],tbl_General[[#This Row],[EmployeeID]])</f>
        <v>1</v>
      </c>
    </row>
    <row r="327" spans="1:22" x14ac:dyDescent="0.25">
      <c r="A327">
        <v>35</v>
      </c>
      <c r="B327" t="s">
        <v>21</v>
      </c>
      <c r="C327" t="s">
        <v>36</v>
      </c>
      <c r="D327" t="s">
        <v>30</v>
      </c>
      <c r="E327">
        <v>2</v>
      </c>
      <c r="F327">
        <v>1</v>
      </c>
      <c r="G327" t="s">
        <v>38</v>
      </c>
      <c r="H327">
        <v>3198</v>
      </c>
      <c r="I327" t="s">
        <v>34</v>
      </c>
      <c r="J327">
        <v>1</v>
      </c>
      <c r="K327" t="s">
        <v>31</v>
      </c>
      <c r="L327" t="s">
        <v>27</v>
      </c>
      <c r="M327">
        <v>187400</v>
      </c>
      <c r="N327">
        <v>1</v>
      </c>
      <c r="O327">
        <v>19</v>
      </c>
      <c r="P327">
        <v>1</v>
      </c>
      <c r="Q327">
        <v>1</v>
      </c>
      <c r="R327">
        <v>2</v>
      </c>
      <c r="S327">
        <v>1</v>
      </c>
      <c r="T327">
        <v>0</v>
      </c>
      <c r="U327">
        <v>0</v>
      </c>
      <c r="V327">
        <f>COUNTIF(tbl_General[EmployeeID],tbl_General[[#This Row],[EmployeeID]])</f>
        <v>1</v>
      </c>
    </row>
    <row r="328" spans="1:22" x14ac:dyDescent="0.25">
      <c r="A328">
        <v>19</v>
      </c>
      <c r="B328" t="s">
        <v>21</v>
      </c>
      <c r="C328" t="s">
        <v>22</v>
      </c>
      <c r="D328" t="s">
        <v>30</v>
      </c>
      <c r="E328">
        <v>23</v>
      </c>
      <c r="F328">
        <v>4</v>
      </c>
      <c r="G328" t="s">
        <v>24</v>
      </c>
      <c r="H328">
        <v>596</v>
      </c>
      <c r="I328" t="s">
        <v>34</v>
      </c>
      <c r="J328">
        <v>2</v>
      </c>
      <c r="K328" t="s">
        <v>40</v>
      </c>
      <c r="L328" t="s">
        <v>32</v>
      </c>
      <c r="M328">
        <v>191970</v>
      </c>
      <c r="N328">
        <v>1</v>
      </c>
      <c r="O328">
        <v>12</v>
      </c>
      <c r="P328">
        <v>0</v>
      </c>
      <c r="Q328">
        <v>1</v>
      </c>
      <c r="R328">
        <v>2</v>
      </c>
      <c r="S328">
        <v>1</v>
      </c>
      <c r="T328">
        <v>0</v>
      </c>
      <c r="U328">
        <v>0</v>
      </c>
      <c r="V328">
        <f>COUNTIF(tbl_General[EmployeeID],tbl_General[[#This Row],[EmployeeID]])</f>
        <v>1</v>
      </c>
    </row>
    <row r="329" spans="1:22" x14ac:dyDescent="0.25">
      <c r="A329">
        <v>19</v>
      </c>
      <c r="B329" t="s">
        <v>21</v>
      </c>
      <c r="C329" t="s">
        <v>22</v>
      </c>
      <c r="D329" t="s">
        <v>30</v>
      </c>
      <c r="E329">
        <v>23</v>
      </c>
      <c r="F329">
        <v>4</v>
      </c>
      <c r="G329" t="s">
        <v>24</v>
      </c>
      <c r="H329">
        <v>2066</v>
      </c>
      <c r="I329" t="s">
        <v>34</v>
      </c>
      <c r="J329">
        <v>2</v>
      </c>
      <c r="K329" t="s">
        <v>40</v>
      </c>
      <c r="L329" t="s">
        <v>32</v>
      </c>
      <c r="M329">
        <v>191970</v>
      </c>
      <c r="N329">
        <v>1</v>
      </c>
      <c r="O329">
        <v>12</v>
      </c>
      <c r="P329">
        <v>0</v>
      </c>
      <c r="Q329">
        <v>1</v>
      </c>
      <c r="R329">
        <v>2</v>
      </c>
      <c r="S329">
        <v>1</v>
      </c>
      <c r="T329">
        <v>0</v>
      </c>
      <c r="U329">
        <v>0</v>
      </c>
      <c r="V329">
        <f>COUNTIF(tbl_General[EmployeeID],tbl_General[[#This Row],[EmployeeID]])</f>
        <v>1</v>
      </c>
    </row>
    <row r="330" spans="1:22" x14ac:dyDescent="0.25">
      <c r="A330">
        <v>19</v>
      </c>
      <c r="B330" t="s">
        <v>21</v>
      </c>
      <c r="C330" t="s">
        <v>22</v>
      </c>
      <c r="D330" t="s">
        <v>30</v>
      </c>
      <c r="E330">
        <v>23</v>
      </c>
      <c r="F330">
        <v>4</v>
      </c>
      <c r="G330" t="s">
        <v>24</v>
      </c>
      <c r="H330">
        <v>3536</v>
      </c>
      <c r="I330" t="s">
        <v>34</v>
      </c>
      <c r="J330">
        <v>2</v>
      </c>
      <c r="K330" t="s">
        <v>40</v>
      </c>
      <c r="L330" t="s">
        <v>32</v>
      </c>
      <c r="M330">
        <v>191970</v>
      </c>
      <c r="N330">
        <v>1</v>
      </c>
      <c r="O330">
        <v>12</v>
      </c>
      <c r="P330">
        <v>0</v>
      </c>
      <c r="Q330">
        <v>1</v>
      </c>
      <c r="R330">
        <v>2</v>
      </c>
      <c r="S330">
        <v>1</v>
      </c>
      <c r="T330">
        <v>0</v>
      </c>
      <c r="U330">
        <v>0</v>
      </c>
      <c r="V330">
        <f>COUNTIF(tbl_General[EmployeeID],tbl_General[[#This Row],[EmployeeID]])</f>
        <v>1</v>
      </c>
    </row>
    <row r="331" spans="1:22" x14ac:dyDescent="0.25">
      <c r="A331">
        <v>31</v>
      </c>
      <c r="B331" t="s">
        <v>28</v>
      </c>
      <c r="C331" t="s">
        <v>22</v>
      </c>
      <c r="D331" t="s">
        <v>30</v>
      </c>
      <c r="E331">
        <v>2</v>
      </c>
      <c r="F331">
        <v>3</v>
      </c>
      <c r="G331" t="s">
        <v>24</v>
      </c>
      <c r="H331">
        <v>1055</v>
      </c>
      <c r="I331" t="s">
        <v>34</v>
      </c>
      <c r="J331">
        <v>3</v>
      </c>
      <c r="K331" t="s">
        <v>40</v>
      </c>
      <c r="L331" t="s">
        <v>27</v>
      </c>
      <c r="M331">
        <v>21680</v>
      </c>
      <c r="N331">
        <v>0</v>
      </c>
      <c r="O331">
        <v>14</v>
      </c>
      <c r="P331">
        <v>1</v>
      </c>
      <c r="Q331">
        <v>2</v>
      </c>
      <c r="R331">
        <v>2</v>
      </c>
      <c r="S331">
        <v>1</v>
      </c>
      <c r="T331">
        <v>0</v>
      </c>
      <c r="U331">
        <v>0</v>
      </c>
      <c r="V331">
        <f>COUNTIF(tbl_General[EmployeeID],tbl_General[[#This Row],[EmployeeID]])</f>
        <v>1</v>
      </c>
    </row>
    <row r="332" spans="1:22" x14ac:dyDescent="0.25">
      <c r="A332">
        <v>31</v>
      </c>
      <c r="B332" t="s">
        <v>28</v>
      </c>
      <c r="C332" t="s">
        <v>22</v>
      </c>
      <c r="D332" t="s">
        <v>30</v>
      </c>
      <c r="E332">
        <v>2</v>
      </c>
      <c r="F332">
        <v>3</v>
      </c>
      <c r="G332" t="s">
        <v>24</v>
      </c>
      <c r="H332">
        <v>2525</v>
      </c>
      <c r="I332" t="s">
        <v>34</v>
      </c>
      <c r="J332">
        <v>3</v>
      </c>
      <c r="K332" t="s">
        <v>40</v>
      </c>
      <c r="L332" t="s">
        <v>27</v>
      </c>
      <c r="M332">
        <v>21680</v>
      </c>
      <c r="N332">
        <v>0</v>
      </c>
      <c r="O332">
        <v>14</v>
      </c>
      <c r="P332">
        <v>1</v>
      </c>
      <c r="Q332">
        <v>2</v>
      </c>
      <c r="R332">
        <v>2</v>
      </c>
      <c r="S332">
        <v>1</v>
      </c>
      <c r="T332">
        <v>0</v>
      </c>
      <c r="U332">
        <v>0</v>
      </c>
      <c r="V332">
        <f>COUNTIF(tbl_General[EmployeeID],tbl_General[[#This Row],[EmployeeID]])</f>
        <v>1</v>
      </c>
    </row>
    <row r="333" spans="1:22" x14ac:dyDescent="0.25">
      <c r="A333">
        <v>31</v>
      </c>
      <c r="B333" t="s">
        <v>28</v>
      </c>
      <c r="C333" t="s">
        <v>22</v>
      </c>
      <c r="D333" t="s">
        <v>30</v>
      </c>
      <c r="E333">
        <v>2</v>
      </c>
      <c r="F333">
        <v>3</v>
      </c>
      <c r="G333" t="s">
        <v>24</v>
      </c>
      <c r="H333">
        <v>3995</v>
      </c>
      <c r="I333" t="s">
        <v>34</v>
      </c>
      <c r="J333">
        <v>3</v>
      </c>
      <c r="K333" t="s">
        <v>40</v>
      </c>
      <c r="L333" t="s">
        <v>27</v>
      </c>
      <c r="M333">
        <v>21680</v>
      </c>
      <c r="N333">
        <v>0</v>
      </c>
      <c r="O333">
        <v>14</v>
      </c>
      <c r="P333">
        <v>1</v>
      </c>
      <c r="Q333">
        <v>2</v>
      </c>
      <c r="R333">
        <v>2</v>
      </c>
      <c r="S333">
        <v>1</v>
      </c>
      <c r="T333">
        <v>0</v>
      </c>
      <c r="U333">
        <v>0</v>
      </c>
      <c r="V333">
        <f>COUNTIF(tbl_General[EmployeeID],tbl_General[[#This Row],[EmployeeID]])</f>
        <v>1</v>
      </c>
    </row>
    <row r="334" spans="1:22" x14ac:dyDescent="0.25">
      <c r="A334">
        <v>24</v>
      </c>
      <c r="B334" t="s">
        <v>21</v>
      </c>
      <c r="C334" t="s">
        <v>22</v>
      </c>
      <c r="D334" t="s">
        <v>23</v>
      </c>
      <c r="E334">
        <v>10</v>
      </c>
      <c r="F334">
        <v>2</v>
      </c>
      <c r="G334" t="s">
        <v>45</v>
      </c>
      <c r="H334">
        <v>840</v>
      </c>
      <c r="I334" t="s">
        <v>34</v>
      </c>
      <c r="J334">
        <v>1</v>
      </c>
      <c r="K334" t="s">
        <v>42</v>
      </c>
      <c r="L334" t="s">
        <v>41</v>
      </c>
      <c r="M334">
        <v>23560</v>
      </c>
      <c r="N334">
        <v>0</v>
      </c>
      <c r="O334">
        <v>13</v>
      </c>
      <c r="P334">
        <v>0</v>
      </c>
      <c r="Q334">
        <v>2</v>
      </c>
      <c r="R334">
        <v>5</v>
      </c>
      <c r="S334">
        <v>1</v>
      </c>
      <c r="T334">
        <v>0</v>
      </c>
      <c r="U334">
        <v>0</v>
      </c>
      <c r="V334">
        <f>COUNTIF(tbl_General[EmployeeID],tbl_General[[#This Row],[EmployeeID]])</f>
        <v>1</v>
      </c>
    </row>
    <row r="335" spans="1:22" x14ac:dyDescent="0.25">
      <c r="A335">
        <v>24</v>
      </c>
      <c r="B335" t="s">
        <v>21</v>
      </c>
      <c r="C335" t="s">
        <v>22</v>
      </c>
      <c r="D335" t="s">
        <v>23</v>
      </c>
      <c r="E335">
        <v>10</v>
      </c>
      <c r="F335">
        <v>2</v>
      </c>
      <c r="G335" t="s">
        <v>45</v>
      </c>
      <c r="H335">
        <v>2310</v>
      </c>
      <c r="I335" t="s">
        <v>34</v>
      </c>
      <c r="J335">
        <v>1</v>
      </c>
      <c r="K335" t="s">
        <v>42</v>
      </c>
      <c r="L335" t="s">
        <v>41</v>
      </c>
      <c r="M335">
        <v>23560</v>
      </c>
      <c r="N335">
        <v>0</v>
      </c>
      <c r="O335">
        <v>13</v>
      </c>
      <c r="P335">
        <v>0</v>
      </c>
      <c r="Q335">
        <v>2</v>
      </c>
      <c r="R335">
        <v>5</v>
      </c>
      <c r="S335">
        <v>1</v>
      </c>
      <c r="T335">
        <v>0</v>
      </c>
      <c r="U335">
        <v>0</v>
      </c>
      <c r="V335">
        <f>COUNTIF(tbl_General[EmployeeID],tbl_General[[#This Row],[EmployeeID]])</f>
        <v>1</v>
      </c>
    </row>
    <row r="336" spans="1:22" x14ac:dyDescent="0.25">
      <c r="A336">
        <v>24</v>
      </c>
      <c r="B336" t="s">
        <v>21</v>
      </c>
      <c r="C336" t="s">
        <v>22</v>
      </c>
      <c r="D336" t="s">
        <v>23</v>
      </c>
      <c r="E336">
        <v>10</v>
      </c>
      <c r="F336">
        <v>2</v>
      </c>
      <c r="G336" t="s">
        <v>45</v>
      </c>
      <c r="H336">
        <v>3780</v>
      </c>
      <c r="I336" t="s">
        <v>34</v>
      </c>
      <c r="J336">
        <v>1</v>
      </c>
      <c r="K336" t="s">
        <v>42</v>
      </c>
      <c r="L336" t="s">
        <v>41</v>
      </c>
      <c r="M336">
        <v>23560</v>
      </c>
      <c r="N336">
        <v>0</v>
      </c>
      <c r="O336">
        <v>13</v>
      </c>
      <c r="P336">
        <v>0</v>
      </c>
      <c r="Q336">
        <v>2</v>
      </c>
      <c r="R336">
        <v>5</v>
      </c>
      <c r="S336">
        <v>1</v>
      </c>
      <c r="T336">
        <v>0</v>
      </c>
      <c r="U336">
        <v>0</v>
      </c>
      <c r="V336">
        <f>COUNTIF(tbl_General[EmployeeID],tbl_General[[#This Row],[EmployeeID]])</f>
        <v>1</v>
      </c>
    </row>
    <row r="337" spans="1:22" x14ac:dyDescent="0.25">
      <c r="A337">
        <v>34</v>
      </c>
      <c r="B337" t="s">
        <v>21</v>
      </c>
      <c r="C337" t="s">
        <v>22</v>
      </c>
      <c r="D337" t="s">
        <v>23</v>
      </c>
      <c r="E337">
        <v>9</v>
      </c>
      <c r="F337">
        <v>4</v>
      </c>
      <c r="G337" t="s">
        <v>38</v>
      </c>
      <c r="H337">
        <v>649</v>
      </c>
      <c r="I337" t="s">
        <v>25</v>
      </c>
      <c r="J337">
        <v>2</v>
      </c>
      <c r="K337" t="s">
        <v>40</v>
      </c>
      <c r="L337" t="s">
        <v>27</v>
      </c>
      <c r="M337">
        <v>27410</v>
      </c>
      <c r="N337">
        <v>0</v>
      </c>
      <c r="O337">
        <v>15</v>
      </c>
      <c r="P337">
        <v>1</v>
      </c>
      <c r="Q337">
        <v>2</v>
      </c>
      <c r="R337">
        <v>3</v>
      </c>
      <c r="S337">
        <v>1</v>
      </c>
      <c r="T337">
        <v>0</v>
      </c>
      <c r="U337">
        <v>0</v>
      </c>
      <c r="V337">
        <f>COUNTIF(tbl_General[EmployeeID],tbl_General[[#This Row],[EmployeeID]])</f>
        <v>1</v>
      </c>
    </row>
    <row r="338" spans="1:22" x14ac:dyDescent="0.25">
      <c r="A338">
        <v>34</v>
      </c>
      <c r="B338" t="s">
        <v>21</v>
      </c>
      <c r="C338" t="s">
        <v>22</v>
      </c>
      <c r="D338" t="s">
        <v>23</v>
      </c>
      <c r="E338">
        <v>9</v>
      </c>
      <c r="F338">
        <v>4</v>
      </c>
      <c r="G338" t="s">
        <v>38</v>
      </c>
      <c r="H338">
        <v>2119</v>
      </c>
      <c r="I338" t="s">
        <v>25</v>
      </c>
      <c r="J338">
        <v>2</v>
      </c>
      <c r="K338" t="s">
        <v>40</v>
      </c>
      <c r="L338" t="s">
        <v>27</v>
      </c>
      <c r="M338">
        <v>27410</v>
      </c>
      <c r="N338">
        <v>0</v>
      </c>
      <c r="O338">
        <v>15</v>
      </c>
      <c r="P338">
        <v>1</v>
      </c>
      <c r="Q338">
        <v>2</v>
      </c>
      <c r="R338">
        <v>3</v>
      </c>
      <c r="S338">
        <v>1</v>
      </c>
      <c r="T338">
        <v>0</v>
      </c>
      <c r="U338">
        <v>0</v>
      </c>
      <c r="V338">
        <f>COUNTIF(tbl_General[EmployeeID],tbl_General[[#This Row],[EmployeeID]])</f>
        <v>1</v>
      </c>
    </row>
    <row r="339" spans="1:22" x14ac:dyDescent="0.25">
      <c r="A339">
        <v>34</v>
      </c>
      <c r="B339" t="s">
        <v>21</v>
      </c>
      <c r="C339" t="s">
        <v>22</v>
      </c>
      <c r="D339" t="s">
        <v>23</v>
      </c>
      <c r="E339">
        <v>9</v>
      </c>
      <c r="F339">
        <v>4</v>
      </c>
      <c r="G339" t="s">
        <v>38</v>
      </c>
      <c r="H339">
        <v>3589</v>
      </c>
      <c r="I339" t="s">
        <v>25</v>
      </c>
      <c r="J339">
        <v>2</v>
      </c>
      <c r="K339" t="s">
        <v>40</v>
      </c>
      <c r="L339" t="s">
        <v>27</v>
      </c>
      <c r="M339">
        <v>27410</v>
      </c>
      <c r="N339">
        <v>0</v>
      </c>
      <c r="O339">
        <v>15</v>
      </c>
      <c r="P339">
        <v>1</v>
      </c>
      <c r="Q339">
        <v>2</v>
      </c>
      <c r="R339">
        <v>3</v>
      </c>
      <c r="S339">
        <v>1</v>
      </c>
      <c r="T339">
        <v>0</v>
      </c>
      <c r="U339">
        <v>0</v>
      </c>
      <c r="V339">
        <f>COUNTIF(tbl_General[EmployeeID],tbl_General[[#This Row],[EmployeeID]])</f>
        <v>1</v>
      </c>
    </row>
    <row r="340" spans="1:22" x14ac:dyDescent="0.25">
      <c r="A340">
        <v>36</v>
      </c>
      <c r="B340" t="s">
        <v>28</v>
      </c>
      <c r="C340" t="s">
        <v>22</v>
      </c>
      <c r="D340" t="s">
        <v>23</v>
      </c>
      <c r="E340">
        <v>7</v>
      </c>
      <c r="F340">
        <v>2</v>
      </c>
      <c r="G340" t="s">
        <v>24</v>
      </c>
      <c r="H340">
        <v>1282</v>
      </c>
      <c r="I340" t="s">
        <v>34</v>
      </c>
      <c r="J340">
        <v>4</v>
      </c>
      <c r="K340" t="s">
        <v>40</v>
      </c>
      <c r="L340" t="s">
        <v>27</v>
      </c>
      <c r="M340">
        <v>144110</v>
      </c>
      <c r="N340">
        <v>0</v>
      </c>
      <c r="O340">
        <v>18</v>
      </c>
      <c r="P340">
        <v>3</v>
      </c>
      <c r="Q340">
        <v>2</v>
      </c>
      <c r="R340">
        <v>2</v>
      </c>
      <c r="S340">
        <v>1</v>
      </c>
      <c r="T340">
        <v>0</v>
      </c>
      <c r="U340">
        <v>0</v>
      </c>
      <c r="V340">
        <f>COUNTIF(tbl_General[EmployeeID],tbl_General[[#This Row],[EmployeeID]])</f>
        <v>1</v>
      </c>
    </row>
    <row r="341" spans="1:22" x14ac:dyDescent="0.25">
      <c r="A341">
        <v>36</v>
      </c>
      <c r="B341" t="s">
        <v>28</v>
      </c>
      <c r="C341" t="s">
        <v>22</v>
      </c>
      <c r="D341" t="s">
        <v>23</v>
      </c>
      <c r="E341">
        <v>7</v>
      </c>
      <c r="F341">
        <v>2</v>
      </c>
      <c r="G341" t="s">
        <v>24</v>
      </c>
      <c r="H341">
        <v>2752</v>
      </c>
      <c r="I341" t="s">
        <v>34</v>
      </c>
      <c r="J341">
        <v>4</v>
      </c>
      <c r="K341" t="s">
        <v>40</v>
      </c>
      <c r="L341" t="s">
        <v>27</v>
      </c>
      <c r="M341">
        <v>144110</v>
      </c>
      <c r="N341">
        <v>0</v>
      </c>
      <c r="O341">
        <v>18</v>
      </c>
      <c r="P341">
        <v>3</v>
      </c>
      <c r="Q341">
        <v>2</v>
      </c>
      <c r="R341">
        <v>2</v>
      </c>
      <c r="S341">
        <v>1</v>
      </c>
      <c r="T341">
        <v>0</v>
      </c>
      <c r="U341">
        <v>0</v>
      </c>
      <c r="V341">
        <f>COUNTIF(tbl_General[EmployeeID],tbl_General[[#This Row],[EmployeeID]])</f>
        <v>1</v>
      </c>
    </row>
    <row r="342" spans="1:22" x14ac:dyDescent="0.25">
      <c r="A342">
        <v>36</v>
      </c>
      <c r="B342" t="s">
        <v>28</v>
      </c>
      <c r="C342" t="s">
        <v>22</v>
      </c>
      <c r="D342" t="s">
        <v>23</v>
      </c>
      <c r="E342">
        <v>7</v>
      </c>
      <c r="F342">
        <v>2</v>
      </c>
      <c r="G342" t="s">
        <v>24</v>
      </c>
      <c r="H342">
        <v>4222</v>
      </c>
      <c r="I342" t="s">
        <v>34</v>
      </c>
      <c r="J342">
        <v>4</v>
      </c>
      <c r="K342" t="s">
        <v>40</v>
      </c>
      <c r="L342" t="s">
        <v>27</v>
      </c>
      <c r="M342">
        <v>144110</v>
      </c>
      <c r="N342">
        <v>0</v>
      </c>
      <c r="O342">
        <v>18</v>
      </c>
      <c r="P342">
        <v>3</v>
      </c>
      <c r="Q342">
        <v>2</v>
      </c>
      <c r="R342">
        <v>2</v>
      </c>
      <c r="S342">
        <v>1</v>
      </c>
      <c r="T342">
        <v>0</v>
      </c>
      <c r="U342">
        <v>0</v>
      </c>
      <c r="V342">
        <f>COUNTIF(tbl_General[EmployeeID],tbl_General[[#This Row],[EmployeeID]])</f>
        <v>1</v>
      </c>
    </row>
    <row r="343" spans="1:22" x14ac:dyDescent="0.25">
      <c r="A343">
        <v>30</v>
      </c>
      <c r="B343" t="s">
        <v>28</v>
      </c>
      <c r="C343" t="s">
        <v>29</v>
      </c>
      <c r="D343" t="s">
        <v>23</v>
      </c>
      <c r="E343">
        <v>3</v>
      </c>
      <c r="F343">
        <v>2</v>
      </c>
      <c r="G343" t="s">
        <v>45</v>
      </c>
      <c r="H343">
        <v>128</v>
      </c>
      <c r="I343" t="s">
        <v>34</v>
      </c>
      <c r="J343">
        <v>3</v>
      </c>
      <c r="K343" t="s">
        <v>31</v>
      </c>
      <c r="L343" t="s">
        <v>32</v>
      </c>
      <c r="M343">
        <v>11290</v>
      </c>
      <c r="N343">
        <v>9</v>
      </c>
      <c r="O343">
        <v>19</v>
      </c>
      <c r="P343">
        <v>0</v>
      </c>
      <c r="Q343">
        <v>3</v>
      </c>
      <c r="R343">
        <v>2</v>
      </c>
      <c r="S343">
        <v>1</v>
      </c>
      <c r="T343">
        <v>0</v>
      </c>
      <c r="U343">
        <v>0</v>
      </c>
      <c r="V343">
        <f>COUNTIF(tbl_General[EmployeeID],tbl_General[[#This Row],[EmployeeID]])</f>
        <v>1</v>
      </c>
    </row>
    <row r="344" spans="1:22" x14ac:dyDescent="0.25">
      <c r="A344">
        <v>30</v>
      </c>
      <c r="B344" t="s">
        <v>28</v>
      </c>
      <c r="C344" t="s">
        <v>29</v>
      </c>
      <c r="D344" t="s">
        <v>23</v>
      </c>
      <c r="E344">
        <v>3</v>
      </c>
      <c r="F344">
        <v>2</v>
      </c>
      <c r="G344" t="s">
        <v>45</v>
      </c>
      <c r="H344">
        <v>1598</v>
      </c>
      <c r="I344" t="s">
        <v>34</v>
      </c>
      <c r="J344">
        <v>3</v>
      </c>
      <c r="K344" t="s">
        <v>31</v>
      </c>
      <c r="L344" t="s">
        <v>32</v>
      </c>
      <c r="M344">
        <v>11290</v>
      </c>
      <c r="N344">
        <v>9</v>
      </c>
      <c r="O344">
        <v>19</v>
      </c>
      <c r="P344">
        <v>0</v>
      </c>
      <c r="Q344">
        <v>3</v>
      </c>
      <c r="R344">
        <v>2</v>
      </c>
      <c r="S344">
        <v>1</v>
      </c>
      <c r="T344">
        <v>0</v>
      </c>
      <c r="U344">
        <v>0</v>
      </c>
      <c r="V344">
        <f>COUNTIF(tbl_General[EmployeeID],tbl_General[[#This Row],[EmployeeID]])</f>
        <v>1</v>
      </c>
    </row>
    <row r="345" spans="1:22" x14ac:dyDescent="0.25">
      <c r="A345">
        <v>30</v>
      </c>
      <c r="B345" t="s">
        <v>28</v>
      </c>
      <c r="C345" t="s">
        <v>29</v>
      </c>
      <c r="D345" t="s">
        <v>23</v>
      </c>
      <c r="E345">
        <v>3</v>
      </c>
      <c r="F345">
        <v>2</v>
      </c>
      <c r="G345" t="s">
        <v>45</v>
      </c>
      <c r="H345">
        <v>3068</v>
      </c>
      <c r="I345" t="s">
        <v>34</v>
      </c>
      <c r="J345">
        <v>3</v>
      </c>
      <c r="K345" t="s">
        <v>31</v>
      </c>
      <c r="L345" t="s">
        <v>32</v>
      </c>
      <c r="M345">
        <v>11290</v>
      </c>
      <c r="N345">
        <v>9</v>
      </c>
      <c r="O345">
        <v>19</v>
      </c>
      <c r="P345">
        <v>0</v>
      </c>
      <c r="Q345">
        <v>3</v>
      </c>
      <c r="R345">
        <v>2</v>
      </c>
      <c r="S345">
        <v>1</v>
      </c>
      <c r="T345">
        <v>0</v>
      </c>
      <c r="U345">
        <v>0</v>
      </c>
      <c r="V345">
        <f>COUNTIF(tbl_General[EmployeeID],tbl_General[[#This Row],[EmployeeID]])</f>
        <v>1</v>
      </c>
    </row>
    <row r="346" spans="1:22" x14ac:dyDescent="0.25">
      <c r="A346">
        <v>58</v>
      </c>
      <c r="B346" t="s">
        <v>28</v>
      </c>
      <c r="C346" t="s">
        <v>29</v>
      </c>
      <c r="D346" t="s">
        <v>23</v>
      </c>
      <c r="E346">
        <v>9</v>
      </c>
      <c r="F346">
        <v>2</v>
      </c>
      <c r="G346" t="s">
        <v>46</v>
      </c>
      <c r="H346">
        <v>403</v>
      </c>
      <c r="I346" t="s">
        <v>34</v>
      </c>
      <c r="J346">
        <v>1</v>
      </c>
      <c r="K346" t="s">
        <v>35</v>
      </c>
      <c r="L346" t="s">
        <v>41</v>
      </c>
      <c r="M346">
        <v>21530</v>
      </c>
      <c r="N346">
        <v>9</v>
      </c>
      <c r="O346">
        <v>11</v>
      </c>
      <c r="P346">
        <v>0</v>
      </c>
      <c r="Q346">
        <v>3</v>
      </c>
      <c r="R346">
        <v>3</v>
      </c>
      <c r="S346">
        <v>1</v>
      </c>
      <c r="T346">
        <v>0</v>
      </c>
      <c r="U346">
        <v>0</v>
      </c>
      <c r="V346">
        <f>COUNTIF(tbl_General[EmployeeID],tbl_General[[#This Row],[EmployeeID]])</f>
        <v>1</v>
      </c>
    </row>
    <row r="347" spans="1:22" x14ac:dyDescent="0.25">
      <c r="A347">
        <v>58</v>
      </c>
      <c r="B347" t="s">
        <v>28</v>
      </c>
      <c r="C347" t="s">
        <v>29</v>
      </c>
      <c r="D347" t="s">
        <v>23</v>
      </c>
      <c r="E347">
        <v>9</v>
      </c>
      <c r="F347">
        <v>2</v>
      </c>
      <c r="G347" t="s">
        <v>46</v>
      </c>
      <c r="H347">
        <v>1873</v>
      </c>
      <c r="I347" t="s">
        <v>34</v>
      </c>
      <c r="J347">
        <v>1</v>
      </c>
      <c r="K347" t="s">
        <v>35</v>
      </c>
      <c r="L347" t="s">
        <v>41</v>
      </c>
      <c r="M347">
        <v>21530</v>
      </c>
      <c r="N347">
        <v>9</v>
      </c>
      <c r="O347">
        <v>11</v>
      </c>
      <c r="P347">
        <v>0</v>
      </c>
      <c r="Q347">
        <v>3</v>
      </c>
      <c r="R347">
        <v>3</v>
      </c>
      <c r="S347">
        <v>1</v>
      </c>
      <c r="T347">
        <v>0</v>
      </c>
      <c r="U347">
        <v>0</v>
      </c>
      <c r="V347">
        <f>COUNTIF(tbl_General[EmployeeID],tbl_General[[#This Row],[EmployeeID]])</f>
        <v>1</v>
      </c>
    </row>
    <row r="348" spans="1:22" x14ac:dyDescent="0.25">
      <c r="A348">
        <v>58</v>
      </c>
      <c r="B348" t="s">
        <v>28</v>
      </c>
      <c r="C348" t="s">
        <v>29</v>
      </c>
      <c r="D348" t="s">
        <v>23</v>
      </c>
      <c r="E348">
        <v>9</v>
      </c>
      <c r="F348">
        <v>2</v>
      </c>
      <c r="G348" t="s">
        <v>46</v>
      </c>
      <c r="H348">
        <v>3343</v>
      </c>
      <c r="I348" t="s">
        <v>34</v>
      </c>
      <c r="J348">
        <v>1</v>
      </c>
      <c r="K348" t="s">
        <v>35</v>
      </c>
      <c r="L348" t="s">
        <v>41</v>
      </c>
      <c r="M348">
        <v>21530</v>
      </c>
      <c r="N348">
        <v>9</v>
      </c>
      <c r="O348">
        <v>11</v>
      </c>
      <c r="P348">
        <v>0</v>
      </c>
      <c r="Q348">
        <v>3</v>
      </c>
      <c r="R348">
        <v>3</v>
      </c>
      <c r="S348">
        <v>1</v>
      </c>
      <c r="T348">
        <v>0</v>
      </c>
      <c r="U348">
        <v>0</v>
      </c>
      <c r="V348">
        <f>COUNTIF(tbl_General[EmployeeID],tbl_General[[#This Row],[EmployeeID]])</f>
        <v>1</v>
      </c>
    </row>
    <row r="349" spans="1:22" x14ac:dyDescent="0.25">
      <c r="A349">
        <v>40</v>
      </c>
      <c r="B349" t="s">
        <v>21</v>
      </c>
      <c r="C349" t="s">
        <v>29</v>
      </c>
      <c r="D349" t="s">
        <v>23</v>
      </c>
      <c r="E349">
        <v>1</v>
      </c>
      <c r="F349">
        <v>3</v>
      </c>
      <c r="G349" t="s">
        <v>45</v>
      </c>
      <c r="H349">
        <v>434</v>
      </c>
      <c r="I349" t="s">
        <v>34</v>
      </c>
      <c r="J349">
        <v>1</v>
      </c>
      <c r="K349" t="s">
        <v>31</v>
      </c>
      <c r="L349" t="s">
        <v>41</v>
      </c>
      <c r="M349">
        <v>39310</v>
      </c>
      <c r="N349">
        <v>8</v>
      </c>
      <c r="O349">
        <v>19</v>
      </c>
      <c r="P349">
        <v>0</v>
      </c>
      <c r="Q349">
        <v>3</v>
      </c>
      <c r="R349">
        <v>2</v>
      </c>
      <c r="S349">
        <v>1</v>
      </c>
      <c r="T349">
        <v>0</v>
      </c>
      <c r="U349">
        <v>0</v>
      </c>
      <c r="V349">
        <f>COUNTIF(tbl_General[EmployeeID],tbl_General[[#This Row],[EmployeeID]])</f>
        <v>1</v>
      </c>
    </row>
    <row r="350" spans="1:22" x14ac:dyDescent="0.25">
      <c r="A350">
        <v>40</v>
      </c>
      <c r="B350" t="s">
        <v>21</v>
      </c>
      <c r="C350" t="s">
        <v>29</v>
      </c>
      <c r="D350" t="s">
        <v>23</v>
      </c>
      <c r="E350">
        <v>1</v>
      </c>
      <c r="F350">
        <v>3</v>
      </c>
      <c r="G350" t="s">
        <v>45</v>
      </c>
      <c r="H350">
        <v>1904</v>
      </c>
      <c r="I350" t="s">
        <v>34</v>
      </c>
      <c r="J350">
        <v>1</v>
      </c>
      <c r="K350" t="s">
        <v>31</v>
      </c>
      <c r="L350" t="s">
        <v>41</v>
      </c>
      <c r="M350">
        <v>39310</v>
      </c>
      <c r="N350">
        <v>8</v>
      </c>
      <c r="O350">
        <v>19</v>
      </c>
      <c r="P350">
        <v>0</v>
      </c>
      <c r="Q350">
        <v>3</v>
      </c>
      <c r="R350">
        <v>2</v>
      </c>
      <c r="S350">
        <v>1</v>
      </c>
      <c r="T350">
        <v>0</v>
      </c>
      <c r="U350">
        <v>0</v>
      </c>
      <c r="V350">
        <f>COUNTIF(tbl_General[EmployeeID],tbl_General[[#This Row],[EmployeeID]])</f>
        <v>1</v>
      </c>
    </row>
    <row r="351" spans="1:22" x14ac:dyDescent="0.25">
      <c r="A351">
        <v>40</v>
      </c>
      <c r="B351" t="s">
        <v>21</v>
      </c>
      <c r="C351" t="s">
        <v>29</v>
      </c>
      <c r="D351" t="s">
        <v>23</v>
      </c>
      <c r="E351">
        <v>1</v>
      </c>
      <c r="F351">
        <v>3</v>
      </c>
      <c r="G351" t="s">
        <v>45</v>
      </c>
      <c r="H351">
        <v>3374</v>
      </c>
      <c r="I351" t="s">
        <v>34</v>
      </c>
      <c r="J351">
        <v>1</v>
      </c>
      <c r="K351" t="s">
        <v>31</v>
      </c>
      <c r="L351" t="s">
        <v>41</v>
      </c>
      <c r="M351">
        <v>39310</v>
      </c>
      <c r="N351">
        <v>8</v>
      </c>
      <c r="O351">
        <v>19</v>
      </c>
      <c r="P351">
        <v>0</v>
      </c>
      <c r="Q351">
        <v>3</v>
      </c>
      <c r="R351">
        <v>2</v>
      </c>
      <c r="S351">
        <v>1</v>
      </c>
      <c r="T351">
        <v>0</v>
      </c>
      <c r="U351">
        <v>0</v>
      </c>
      <c r="V351">
        <f>COUNTIF(tbl_General[EmployeeID],tbl_General[[#This Row],[EmployeeID]])</f>
        <v>1</v>
      </c>
    </row>
    <row r="352" spans="1:22" x14ac:dyDescent="0.25">
      <c r="A352">
        <v>31</v>
      </c>
      <c r="B352" t="s">
        <v>28</v>
      </c>
      <c r="C352" t="s">
        <v>29</v>
      </c>
      <c r="D352" t="s">
        <v>30</v>
      </c>
      <c r="E352">
        <v>2</v>
      </c>
      <c r="F352">
        <v>2</v>
      </c>
      <c r="G352" t="s">
        <v>38</v>
      </c>
      <c r="H352">
        <v>723</v>
      </c>
      <c r="I352" t="s">
        <v>25</v>
      </c>
      <c r="J352">
        <v>2</v>
      </c>
      <c r="K352" t="s">
        <v>42</v>
      </c>
      <c r="L352" t="s">
        <v>32</v>
      </c>
      <c r="M352">
        <v>53960</v>
      </c>
      <c r="N352">
        <v>7</v>
      </c>
      <c r="O352">
        <v>17</v>
      </c>
      <c r="P352">
        <v>1</v>
      </c>
      <c r="Q352">
        <v>3</v>
      </c>
      <c r="R352">
        <v>2</v>
      </c>
      <c r="S352">
        <v>1</v>
      </c>
      <c r="T352">
        <v>0</v>
      </c>
      <c r="U352">
        <v>0</v>
      </c>
      <c r="V352">
        <f>COUNTIF(tbl_General[EmployeeID],tbl_General[[#This Row],[EmployeeID]])</f>
        <v>1</v>
      </c>
    </row>
    <row r="353" spans="1:22" x14ac:dyDescent="0.25">
      <c r="A353">
        <v>31</v>
      </c>
      <c r="B353" t="s">
        <v>28</v>
      </c>
      <c r="C353" t="s">
        <v>29</v>
      </c>
      <c r="D353" t="s">
        <v>30</v>
      </c>
      <c r="E353">
        <v>2</v>
      </c>
      <c r="F353">
        <v>2</v>
      </c>
      <c r="G353" t="s">
        <v>38</v>
      </c>
      <c r="H353">
        <v>2193</v>
      </c>
      <c r="I353" t="s">
        <v>25</v>
      </c>
      <c r="J353">
        <v>2</v>
      </c>
      <c r="K353" t="s">
        <v>42</v>
      </c>
      <c r="L353" t="s">
        <v>32</v>
      </c>
      <c r="M353">
        <v>53960</v>
      </c>
      <c r="N353">
        <v>7</v>
      </c>
      <c r="O353">
        <v>17</v>
      </c>
      <c r="P353">
        <v>1</v>
      </c>
      <c r="Q353">
        <v>3</v>
      </c>
      <c r="R353">
        <v>2</v>
      </c>
      <c r="S353">
        <v>1</v>
      </c>
      <c r="T353">
        <v>0</v>
      </c>
      <c r="U353">
        <v>0</v>
      </c>
      <c r="V353">
        <f>COUNTIF(tbl_General[EmployeeID],tbl_General[[#This Row],[EmployeeID]])</f>
        <v>1</v>
      </c>
    </row>
    <row r="354" spans="1:22" x14ac:dyDescent="0.25">
      <c r="A354">
        <v>31</v>
      </c>
      <c r="B354" t="s">
        <v>28</v>
      </c>
      <c r="C354" t="s">
        <v>29</v>
      </c>
      <c r="D354" t="s">
        <v>30</v>
      </c>
      <c r="E354">
        <v>2</v>
      </c>
      <c r="F354">
        <v>2</v>
      </c>
      <c r="G354" t="s">
        <v>38</v>
      </c>
      <c r="H354">
        <v>3663</v>
      </c>
      <c r="I354" t="s">
        <v>25</v>
      </c>
      <c r="J354">
        <v>2</v>
      </c>
      <c r="K354" t="s">
        <v>42</v>
      </c>
      <c r="L354" t="s">
        <v>32</v>
      </c>
      <c r="M354">
        <v>53960</v>
      </c>
      <c r="N354">
        <v>7</v>
      </c>
      <c r="O354">
        <v>17</v>
      </c>
      <c r="P354">
        <v>1</v>
      </c>
      <c r="Q354">
        <v>3</v>
      </c>
      <c r="R354">
        <v>2</v>
      </c>
      <c r="S354">
        <v>1</v>
      </c>
      <c r="T354">
        <v>0</v>
      </c>
      <c r="U354">
        <v>0</v>
      </c>
      <c r="V354">
        <f>COUNTIF(tbl_General[EmployeeID],tbl_General[[#This Row],[EmployeeID]])</f>
        <v>1</v>
      </c>
    </row>
    <row r="355" spans="1:22" x14ac:dyDescent="0.25">
      <c r="A355">
        <v>37</v>
      </c>
      <c r="B355" t="s">
        <v>21</v>
      </c>
      <c r="C355" t="s">
        <v>22</v>
      </c>
      <c r="D355" t="s">
        <v>30</v>
      </c>
      <c r="E355">
        <v>16</v>
      </c>
      <c r="F355">
        <v>3</v>
      </c>
      <c r="G355" t="s">
        <v>24</v>
      </c>
      <c r="H355">
        <v>265</v>
      </c>
      <c r="I355" t="s">
        <v>34</v>
      </c>
      <c r="J355">
        <v>3</v>
      </c>
      <c r="K355" t="s">
        <v>44</v>
      </c>
      <c r="L355" t="s">
        <v>32</v>
      </c>
      <c r="M355">
        <v>33880</v>
      </c>
      <c r="N355">
        <v>3</v>
      </c>
      <c r="O355">
        <v>11</v>
      </c>
      <c r="P355">
        <v>0</v>
      </c>
      <c r="Q355">
        <v>4</v>
      </c>
      <c r="R355">
        <v>2</v>
      </c>
      <c r="S355">
        <v>1</v>
      </c>
      <c r="T355">
        <v>0</v>
      </c>
      <c r="U355">
        <v>0</v>
      </c>
      <c r="V355">
        <f>COUNTIF(tbl_General[EmployeeID],tbl_General[[#This Row],[EmployeeID]])</f>
        <v>1</v>
      </c>
    </row>
    <row r="356" spans="1:22" x14ac:dyDescent="0.25">
      <c r="A356">
        <v>37</v>
      </c>
      <c r="B356" t="s">
        <v>21</v>
      </c>
      <c r="C356" t="s">
        <v>22</v>
      </c>
      <c r="D356" t="s">
        <v>30</v>
      </c>
      <c r="E356">
        <v>16</v>
      </c>
      <c r="F356">
        <v>3</v>
      </c>
      <c r="G356" t="s">
        <v>24</v>
      </c>
      <c r="H356">
        <v>1735</v>
      </c>
      <c r="I356" t="s">
        <v>34</v>
      </c>
      <c r="J356">
        <v>3</v>
      </c>
      <c r="K356" t="s">
        <v>44</v>
      </c>
      <c r="L356" t="s">
        <v>32</v>
      </c>
      <c r="M356">
        <v>33880</v>
      </c>
      <c r="N356">
        <v>3</v>
      </c>
      <c r="O356">
        <v>11</v>
      </c>
      <c r="P356">
        <v>0</v>
      </c>
      <c r="Q356">
        <v>4</v>
      </c>
      <c r="R356">
        <v>2</v>
      </c>
      <c r="S356">
        <v>1</v>
      </c>
      <c r="T356">
        <v>0</v>
      </c>
      <c r="U356">
        <v>0</v>
      </c>
      <c r="V356">
        <f>COUNTIF(tbl_General[EmployeeID],tbl_General[[#This Row],[EmployeeID]])</f>
        <v>1</v>
      </c>
    </row>
    <row r="357" spans="1:22" x14ac:dyDescent="0.25">
      <c r="A357">
        <v>37</v>
      </c>
      <c r="B357" t="s">
        <v>21</v>
      </c>
      <c r="C357" t="s">
        <v>22</v>
      </c>
      <c r="D357" t="s">
        <v>30</v>
      </c>
      <c r="E357">
        <v>16</v>
      </c>
      <c r="F357">
        <v>3</v>
      </c>
      <c r="G357" t="s">
        <v>24</v>
      </c>
      <c r="H357">
        <v>3205</v>
      </c>
      <c r="I357" t="s">
        <v>34</v>
      </c>
      <c r="J357">
        <v>3</v>
      </c>
      <c r="K357" t="s">
        <v>44</v>
      </c>
      <c r="L357" t="s">
        <v>32</v>
      </c>
      <c r="M357">
        <v>33880</v>
      </c>
      <c r="N357">
        <v>3</v>
      </c>
      <c r="O357">
        <v>11</v>
      </c>
      <c r="P357">
        <v>0</v>
      </c>
      <c r="Q357">
        <v>4</v>
      </c>
      <c r="R357">
        <v>2</v>
      </c>
      <c r="S357">
        <v>1</v>
      </c>
      <c r="T357">
        <v>0</v>
      </c>
      <c r="U357">
        <v>0</v>
      </c>
      <c r="V357">
        <f>COUNTIF(tbl_General[EmployeeID],tbl_General[[#This Row],[EmployeeID]])</f>
        <v>1</v>
      </c>
    </row>
    <row r="358" spans="1:22" x14ac:dyDescent="0.25">
      <c r="A358">
        <v>47</v>
      </c>
      <c r="B358" t="s">
        <v>21</v>
      </c>
      <c r="C358" t="s">
        <v>36</v>
      </c>
      <c r="D358" t="s">
        <v>30</v>
      </c>
      <c r="E358">
        <v>3</v>
      </c>
      <c r="F358">
        <v>2</v>
      </c>
      <c r="G358" t="s">
        <v>24</v>
      </c>
      <c r="H358">
        <v>977</v>
      </c>
      <c r="I358" t="s">
        <v>25</v>
      </c>
      <c r="J358">
        <v>2</v>
      </c>
      <c r="K358" t="s">
        <v>35</v>
      </c>
      <c r="L358" t="s">
        <v>27</v>
      </c>
      <c r="M358">
        <v>39550</v>
      </c>
      <c r="N358">
        <v>7</v>
      </c>
      <c r="O358">
        <v>12</v>
      </c>
      <c r="P358">
        <v>1</v>
      </c>
      <c r="Q358">
        <v>4</v>
      </c>
      <c r="R358">
        <v>5</v>
      </c>
      <c r="S358">
        <v>1</v>
      </c>
      <c r="T358">
        <v>0</v>
      </c>
      <c r="U358">
        <v>0</v>
      </c>
      <c r="V358">
        <f>COUNTIF(tbl_General[EmployeeID],tbl_General[[#This Row],[EmployeeID]])</f>
        <v>1</v>
      </c>
    </row>
    <row r="359" spans="1:22" x14ac:dyDescent="0.25">
      <c r="A359">
        <v>47</v>
      </c>
      <c r="B359" t="s">
        <v>21</v>
      </c>
      <c r="C359" t="s">
        <v>36</v>
      </c>
      <c r="D359" t="s">
        <v>30</v>
      </c>
      <c r="E359">
        <v>3</v>
      </c>
      <c r="F359">
        <v>2</v>
      </c>
      <c r="G359" t="s">
        <v>24</v>
      </c>
      <c r="H359">
        <v>2447</v>
      </c>
      <c r="I359" t="s">
        <v>25</v>
      </c>
      <c r="J359">
        <v>2</v>
      </c>
      <c r="K359" t="s">
        <v>35</v>
      </c>
      <c r="L359" t="s">
        <v>27</v>
      </c>
      <c r="M359">
        <v>39550</v>
      </c>
      <c r="N359">
        <v>7</v>
      </c>
      <c r="O359">
        <v>12</v>
      </c>
      <c r="P359">
        <v>1</v>
      </c>
      <c r="Q359">
        <v>4</v>
      </c>
      <c r="R359">
        <v>5</v>
      </c>
      <c r="S359">
        <v>1</v>
      </c>
      <c r="T359">
        <v>0</v>
      </c>
      <c r="U359">
        <v>0</v>
      </c>
      <c r="V359">
        <f>COUNTIF(tbl_General[EmployeeID],tbl_General[[#This Row],[EmployeeID]])</f>
        <v>1</v>
      </c>
    </row>
    <row r="360" spans="1:22" x14ac:dyDescent="0.25">
      <c r="A360">
        <v>47</v>
      </c>
      <c r="B360" t="s">
        <v>21</v>
      </c>
      <c r="C360" t="s">
        <v>36</v>
      </c>
      <c r="D360" t="s">
        <v>30</v>
      </c>
      <c r="E360">
        <v>3</v>
      </c>
      <c r="F360">
        <v>2</v>
      </c>
      <c r="G360" t="s">
        <v>24</v>
      </c>
      <c r="H360">
        <v>3917</v>
      </c>
      <c r="I360" t="s">
        <v>25</v>
      </c>
      <c r="J360">
        <v>2</v>
      </c>
      <c r="K360" t="s">
        <v>35</v>
      </c>
      <c r="L360" t="s">
        <v>27</v>
      </c>
      <c r="M360">
        <v>39550</v>
      </c>
      <c r="N360">
        <v>7</v>
      </c>
      <c r="O360">
        <v>12</v>
      </c>
      <c r="P360">
        <v>1</v>
      </c>
      <c r="Q360">
        <v>4</v>
      </c>
      <c r="R360">
        <v>5</v>
      </c>
      <c r="S360">
        <v>1</v>
      </c>
      <c r="T360">
        <v>0</v>
      </c>
      <c r="U360">
        <v>0</v>
      </c>
      <c r="V360">
        <f>COUNTIF(tbl_General[EmployeeID],tbl_General[[#This Row],[EmployeeID]])</f>
        <v>1</v>
      </c>
    </row>
    <row r="361" spans="1:22" x14ac:dyDescent="0.25">
      <c r="A361">
        <v>43</v>
      </c>
      <c r="B361" t="s">
        <v>21</v>
      </c>
      <c r="C361" t="s">
        <v>22</v>
      </c>
      <c r="D361" t="s">
        <v>23</v>
      </c>
      <c r="E361">
        <v>7</v>
      </c>
      <c r="F361">
        <v>4</v>
      </c>
      <c r="G361" t="s">
        <v>45</v>
      </c>
      <c r="H361">
        <v>404</v>
      </c>
      <c r="I361" t="s">
        <v>34</v>
      </c>
      <c r="J361">
        <v>2</v>
      </c>
      <c r="K361" t="s">
        <v>35</v>
      </c>
      <c r="L361" t="s">
        <v>41</v>
      </c>
      <c r="M361">
        <v>48760</v>
      </c>
      <c r="N361">
        <v>4</v>
      </c>
      <c r="O361">
        <v>16</v>
      </c>
      <c r="P361">
        <v>2</v>
      </c>
      <c r="Q361">
        <v>4</v>
      </c>
      <c r="R361">
        <v>4</v>
      </c>
      <c r="S361">
        <v>1</v>
      </c>
      <c r="T361">
        <v>0</v>
      </c>
      <c r="U361">
        <v>0</v>
      </c>
      <c r="V361">
        <f>COUNTIF(tbl_General[EmployeeID],tbl_General[[#This Row],[EmployeeID]])</f>
        <v>1</v>
      </c>
    </row>
    <row r="362" spans="1:22" x14ac:dyDescent="0.25">
      <c r="A362">
        <v>43</v>
      </c>
      <c r="B362" t="s">
        <v>21</v>
      </c>
      <c r="C362" t="s">
        <v>22</v>
      </c>
      <c r="D362" t="s">
        <v>23</v>
      </c>
      <c r="E362">
        <v>7</v>
      </c>
      <c r="F362">
        <v>4</v>
      </c>
      <c r="G362" t="s">
        <v>45</v>
      </c>
      <c r="H362">
        <v>1874</v>
      </c>
      <c r="I362" t="s">
        <v>34</v>
      </c>
      <c r="J362">
        <v>2</v>
      </c>
      <c r="K362" t="s">
        <v>35</v>
      </c>
      <c r="L362" t="s">
        <v>41</v>
      </c>
      <c r="M362">
        <v>48760</v>
      </c>
      <c r="N362">
        <v>4</v>
      </c>
      <c r="O362">
        <v>16</v>
      </c>
      <c r="P362">
        <v>2</v>
      </c>
      <c r="Q362">
        <v>4</v>
      </c>
      <c r="R362">
        <v>4</v>
      </c>
      <c r="S362">
        <v>1</v>
      </c>
      <c r="T362">
        <v>0</v>
      </c>
      <c r="U362">
        <v>0</v>
      </c>
      <c r="V362">
        <f>COUNTIF(tbl_General[EmployeeID],tbl_General[[#This Row],[EmployeeID]])</f>
        <v>1</v>
      </c>
    </row>
    <row r="363" spans="1:22" x14ac:dyDescent="0.25">
      <c r="A363">
        <v>43</v>
      </c>
      <c r="B363" t="s">
        <v>21</v>
      </c>
      <c r="C363" t="s">
        <v>22</v>
      </c>
      <c r="D363" t="s">
        <v>23</v>
      </c>
      <c r="E363">
        <v>7</v>
      </c>
      <c r="F363">
        <v>4</v>
      </c>
      <c r="G363" t="s">
        <v>45</v>
      </c>
      <c r="H363">
        <v>3344</v>
      </c>
      <c r="I363" t="s">
        <v>34</v>
      </c>
      <c r="J363">
        <v>2</v>
      </c>
      <c r="K363" t="s">
        <v>35</v>
      </c>
      <c r="L363" t="s">
        <v>41</v>
      </c>
      <c r="M363">
        <v>48760</v>
      </c>
      <c r="N363">
        <v>4</v>
      </c>
      <c r="O363">
        <v>16</v>
      </c>
      <c r="P363">
        <v>2</v>
      </c>
      <c r="Q363">
        <v>4</v>
      </c>
      <c r="R363">
        <v>4</v>
      </c>
      <c r="S363">
        <v>1</v>
      </c>
      <c r="T363">
        <v>0</v>
      </c>
      <c r="U363">
        <v>0</v>
      </c>
      <c r="V363">
        <f>COUNTIF(tbl_General[EmployeeID],tbl_General[[#This Row],[EmployeeID]])</f>
        <v>1</v>
      </c>
    </row>
    <row r="364" spans="1:22" x14ac:dyDescent="0.25">
      <c r="A364">
        <v>36</v>
      </c>
      <c r="B364" t="s">
        <v>21</v>
      </c>
      <c r="C364" t="s">
        <v>29</v>
      </c>
      <c r="D364" t="s">
        <v>30</v>
      </c>
      <c r="E364">
        <v>8</v>
      </c>
      <c r="F364">
        <v>3</v>
      </c>
      <c r="G364" t="s">
        <v>33</v>
      </c>
      <c r="H364">
        <v>41</v>
      </c>
      <c r="I364" t="s">
        <v>25</v>
      </c>
      <c r="J364">
        <v>3</v>
      </c>
      <c r="K364" t="s">
        <v>35</v>
      </c>
      <c r="L364" t="s">
        <v>27</v>
      </c>
      <c r="M364">
        <v>69620</v>
      </c>
      <c r="N364">
        <v>4</v>
      </c>
      <c r="O364">
        <v>12</v>
      </c>
      <c r="P364">
        <v>2</v>
      </c>
      <c r="Q364">
        <v>4</v>
      </c>
      <c r="R364">
        <v>2</v>
      </c>
      <c r="S364">
        <v>1</v>
      </c>
      <c r="T364">
        <v>0</v>
      </c>
      <c r="U364">
        <v>0</v>
      </c>
      <c r="V364">
        <f>COUNTIF(tbl_General[EmployeeID],tbl_General[[#This Row],[EmployeeID]])</f>
        <v>1</v>
      </c>
    </row>
    <row r="365" spans="1:22" x14ac:dyDescent="0.25">
      <c r="A365">
        <v>36</v>
      </c>
      <c r="B365" t="s">
        <v>21</v>
      </c>
      <c r="C365" t="s">
        <v>29</v>
      </c>
      <c r="D365" t="s">
        <v>30</v>
      </c>
      <c r="E365">
        <v>8</v>
      </c>
      <c r="F365">
        <v>3</v>
      </c>
      <c r="G365" t="s">
        <v>33</v>
      </c>
      <c r="H365">
        <v>1511</v>
      </c>
      <c r="I365" t="s">
        <v>25</v>
      </c>
      <c r="J365">
        <v>3</v>
      </c>
      <c r="K365" t="s">
        <v>35</v>
      </c>
      <c r="L365" t="s">
        <v>27</v>
      </c>
      <c r="M365">
        <v>69620</v>
      </c>
      <c r="N365">
        <v>4</v>
      </c>
      <c r="O365">
        <v>12</v>
      </c>
      <c r="P365">
        <v>2</v>
      </c>
      <c r="Q365">
        <v>4</v>
      </c>
      <c r="R365">
        <v>2</v>
      </c>
      <c r="S365">
        <v>1</v>
      </c>
      <c r="T365">
        <v>0</v>
      </c>
      <c r="U365">
        <v>0</v>
      </c>
      <c r="V365">
        <f>COUNTIF(tbl_General[EmployeeID],tbl_General[[#This Row],[EmployeeID]])</f>
        <v>1</v>
      </c>
    </row>
    <row r="366" spans="1:22" x14ac:dyDescent="0.25">
      <c r="A366">
        <v>36</v>
      </c>
      <c r="B366" t="s">
        <v>21</v>
      </c>
      <c r="C366" t="s">
        <v>29</v>
      </c>
      <c r="D366" t="s">
        <v>30</v>
      </c>
      <c r="E366">
        <v>8</v>
      </c>
      <c r="F366">
        <v>3</v>
      </c>
      <c r="G366" t="s">
        <v>33</v>
      </c>
      <c r="H366">
        <v>2981</v>
      </c>
      <c r="I366" t="s">
        <v>25</v>
      </c>
      <c r="J366">
        <v>3</v>
      </c>
      <c r="K366" t="s">
        <v>35</v>
      </c>
      <c r="L366" t="s">
        <v>27</v>
      </c>
      <c r="M366">
        <v>69620</v>
      </c>
      <c r="N366">
        <v>4</v>
      </c>
      <c r="O366">
        <v>12</v>
      </c>
      <c r="P366">
        <v>2</v>
      </c>
      <c r="Q366">
        <v>4</v>
      </c>
      <c r="R366">
        <v>2</v>
      </c>
      <c r="S366">
        <v>1</v>
      </c>
      <c r="T366">
        <v>0</v>
      </c>
      <c r="U366">
        <v>0</v>
      </c>
      <c r="V366">
        <f>COUNTIF(tbl_General[EmployeeID],tbl_General[[#This Row],[EmployeeID]])</f>
        <v>1</v>
      </c>
    </row>
    <row r="367" spans="1:22" x14ac:dyDescent="0.25">
      <c r="A367">
        <v>42</v>
      </c>
      <c r="B367" t="s">
        <v>21</v>
      </c>
      <c r="C367" t="s">
        <v>22</v>
      </c>
      <c r="D367" t="s">
        <v>30</v>
      </c>
      <c r="E367">
        <v>1</v>
      </c>
      <c r="F367">
        <v>3</v>
      </c>
      <c r="G367" t="s">
        <v>24</v>
      </c>
      <c r="H367">
        <v>831</v>
      </c>
      <c r="I367" t="s">
        <v>25</v>
      </c>
      <c r="J367">
        <v>1</v>
      </c>
      <c r="K367" t="s">
        <v>42</v>
      </c>
      <c r="L367" t="s">
        <v>27</v>
      </c>
      <c r="M367">
        <v>106850</v>
      </c>
      <c r="N367">
        <v>4</v>
      </c>
      <c r="O367">
        <v>11</v>
      </c>
      <c r="P367">
        <v>3</v>
      </c>
      <c r="Q367">
        <v>4</v>
      </c>
      <c r="R367">
        <v>2</v>
      </c>
      <c r="S367">
        <v>1</v>
      </c>
      <c r="T367">
        <v>0</v>
      </c>
      <c r="U367">
        <v>0</v>
      </c>
      <c r="V367">
        <f>COUNTIF(tbl_General[EmployeeID],tbl_General[[#This Row],[EmployeeID]])</f>
        <v>1</v>
      </c>
    </row>
    <row r="368" spans="1:22" x14ac:dyDescent="0.25">
      <c r="A368">
        <v>42</v>
      </c>
      <c r="B368" t="s">
        <v>21</v>
      </c>
      <c r="C368" t="s">
        <v>22</v>
      </c>
      <c r="D368" t="s">
        <v>30</v>
      </c>
      <c r="E368">
        <v>1</v>
      </c>
      <c r="F368">
        <v>3</v>
      </c>
      <c r="G368" t="s">
        <v>24</v>
      </c>
      <c r="H368">
        <v>2301</v>
      </c>
      <c r="I368" t="s">
        <v>25</v>
      </c>
      <c r="J368">
        <v>1</v>
      </c>
      <c r="K368" t="s">
        <v>42</v>
      </c>
      <c r="L368" t="s">
        <v>27</v>
      </c>
      <c r="M368">
        <v>106850</v>
      </c>
      <c r="N368">
        <v>4</v>
      </c>
      <c r="O368">
        <v>11</v>
      </c>
      <c r="P368">
        <v>3</v>
      </c>
      <c r="Q368">
        <v>4</v>
      </c>
      <c r="R368">
        <v>2</v>
      </c>
      <c r="S368">
        <v>1</v>
      </c>
      <c r="T368">
        <v>0</v>
      </c>
      <c r="U368">
        <v>0</v>
      </c>
      <c r="V368">
        <f>COUNTIF(tbl_General[EmployeeID],tbl_General[[#This Row],[EmployeeID]])</f>
        <v>1</v>
      </c>
    </row>
    <row r="369" spans="1:22" x14ac:dyDescent="0.25">
      <c r="A369">
        <v>42</v>
      </c>
      <c r="B369" t="s">
        <v>21</v>
      </c>
      <c r="C369" t="s">
        <v>22</v>
      </c>
      <c r="D369" t="s">
        <v>30</v>
      </c>
      <c r="E369">
        <v>1</v>
      </c>
      <c r="F369">
        <v>3</v>
      </c>
      <c r="G369" t="s">
        <v>24</v>
      </c>
      <c r="H369">
        <v>3771</v>
      </c>
      <c r="I369" t="s">
        <v>25</v>
      </c>
      <c r="J369">
        <v>1</v>
      </c>
      <c r="K369" t="s">
        <v>42</v>
      </c>
      <c r="L369" t="s">
        <v>27</v>
      </c>
      <c r="M369">
        <v>106850</v>
      </c>
      <c r="N369">
        <v>4</v>
      </c>
      <c r="O369">
        <v>11</v>
      </c>
      <c r="P369">
        <v>3</v>
      </c>
      <c r="Q369">
        <v>4</v>
      </c>
      <c r="R369">
        <v>2</v>
      </c>
      <c r="S369">
        <v>1</v>
      </c>
      <c r="T369">
        <v>0</v>
      </c>
      <c r="U369">
        <v>0</v>
      </c>
      <c r="V369">
        <f>COUNTIF(tbl_General[EmployeeID],tbl_General[[#This Row],[EmployeeID]])</f>
        <v>1</v>
      </c>
    </row>
    <row r="370" spans="1:22" x14ac:dyDescent="0.25">
      <c r="A370">
        <v>45</v>
      </c>
      <c r="B370" t="s">
        <v>28</v>
      </c>
      <c r="C370" t="s">
        <v>29</v>
      </c>
      <c r="D370" t="s">
        <v>30</v>
      </c>
      <c r="E370">
        <v>19</v>
      </c>
      <c r="F370">
        <v>4</v>
      </c>
      <c r="G370" t="s">
        <v>24</v>
      </c>
      <c r="H370">
        <v>247</v>
      </c>
      <c r="I370" t="s">
        <v>34</v>
      </c>
      <c r="J370">
        <v>3</v>
      </c>
      <c r="K370" t="s">
        <v>39</v>
      </c>
      <c r="L370" t="s">
        <v>27</v>
      </c>
      <c r="M370">
        <v>34410</v>
      </c>
      <c r="N370">
        <v>2</v>
      </c>
      <c r="O370">
        <v>13</v>
      </c>
      <c r="P370">
        <v>1</v>
      </c>
      <c r="Q370">
        <v>5</v>
      </c>
      <c r="R370">
        <v>5</v>
      </c>
      <c r="S370">
        <v>1</v>
      </c>
      <c r="T370">
        <v>0</v>
      </c>
      <c r="U370">
        <v>0</v>
      </c>
      <c r="V370">
        <f>COUNTIF(tbl_General[EmployeeID],tbl_General[[#This Row],[EmployeeID]])</f>
        <v>1</v>
      </c>
    </row>
    <row r="371" spans="1:22" x14ac:dyDescent="0.25">
      <c r="A371">
        <v>45</v>
      </c>
      <c r="B371" t="s">
        <v>28</v>
      </c>
      <c r="C371" t="s">
        <v>29</v>
      </c>
      <c r="D371" t="s">
        <v>30</v>
      </c>
      <c r="E371">
        <v>19</v>
      </c>
      <c r="F371">
        <v>4</v>
      </c>
      <c r="G371" t="s">
        <v>24</v>
      </c>
      <c r="H371">
        <v>1717</v>
      </c>
      <c r="I371" t="s">
        <v>34</v>
      </c>
      <c r="J371">
        <v>3</v>
      </c>
      <c r="K371" t="s">
        <v>39</v>
      </c>
      <c r="L371" t="s">
        <v>27</v>
      </c>
      <c r="M371">
        <v>34410</v>
      </c>
      <c r="N371">
        <v>2</v>
      </c>
      <c r="O371">
        <v>13</v>
      </c>
      <c r="P371">
        <v>1</v>
      </c>
      <c r="Q371">
        <v>5</v>
      </c>
      <c r="R371">
        <v>5</v>
      </c>
      <c r="S371">
        <v>1</v>
      </c>
      <c r="T371">
        <v>0</v>
      </c>
      <c r="U371">
        <v>0</v>
      </c>
      <c r="V371">
        <f>COUNTIF(tbl_General[EmployeeID],tbl_General[[#This Row],[EmployeeID]])</f>
        <v>1</v>
      </c>
    </row>
    <row r="372" spans="1:22" x14ac:dyDescent="0.25">
      <c r="A372">
        <v>45</v>
      </c>
      <c r="B372" t="s">
        <v>28</v>
      </c>
      <c r="C372" t="s">
        <v>29</v>
      </c>
      <c r="D372" t="s">
        <v>30</v>
      </c>
      <c r="E372">
        <v>19</v>
      </c>
      <c r="F372">
        <v>4</v>
      </c>
      <c r="G372" t="s">
        <v>24</v>
      </c>
      <c r="H372">
        <v>3187</v>
      </c>
      <c r="I372" t="s">
        <v>34</v>
      </c>
      <c r="J372">
        <v>3</v>
      </c>
      <c r="K372" t="s">
        <v>39</v>
      </c>
      <c r="L372" t="s">
        <v>27</v>
      </c>
      <c r="M372">
        <v>34410</v>
      </c>
      <c r="N372">
        <v>2</v>
      </c>
      <c r="O372">
        <v>13</v>
      </c>
      <c r="P372">
        <v>1</v>
      </c>
      <c r="Q372">
        <v>5</v>
      </c>
      <c r="R372">
        <v>5</v>
      </c>
      <c r="S372">
        <v>1</v>
      </c>
      <c r="T372">
        <v>0</v>
      </c>
      <c r="U372">
        <v>0</v>
      </c>
      <c r="V372">
        <f>COUNTIF(tbl_General[EmployeeID],tbl_General[[#This Row],[EmployeeID]])</f>
        <v>1</v>
      </c>
    </row>
    <row r="373" spans="1:22" x14ac:dyDescent="0.25">
      <c r="A373">
        <v>36</v>
      </c>
      <c r="B373" t="s">
        <v>21</v>
      </c>
      <c r="C373" t="s">
        <v>22</v>
      </c>
      <c r="D373" t="s">
        <v>30</v>
      </c>
      <c r="E373">
        <v>2</v>
      </c>
      <c r="F373">
        <v>3</v>
      </c>
      <c r="G373" t="s">
        <v>24</v>
      </c>
      <c r="H373">
        <v>1287</v>
      </c>
      <c r="I373" t="s">
        <v>34</v>
      </c>
      <c r="J373">
        <v>2</v>
      </c>
      <c r="K373" t="s">
        <v>43</v>
      </c>
      <c r="L373" t="s">
        <v>27</v>
      </c>
      <c r="M373">
        <v>43200</v>
      </c>
      <c r="N373">
        <v>3</v>
      </c>
      <c r="O373">
        <v>17</v>
      </c>
      <c r="P373">
        <v>0</v>
      </c>
      <c r="Q373">
        <v>5</v>
      </c>
      <c r="R373">
        <v>2</v>
      </c>
      <c r="S373">
        <v>1</v>
      </c>
      <c r="T373">
        <v>0</v>
      </c>
      <c r="U373">
        <v>0</v>
      </c>
      <c r="V373">
        <f>COUNTIF(tbl_General[EmployeeID],tbl_General[[#This Row],[EmployeeID]])</f>
        <v>1</v>
      </c>
    </row>
    <row r="374" spans="1:22" x14ac:dyDescent="0.25">
      <c r="A374">
        <v>36</v>
      </c>
      <c r="B374" t="s">
        <v>21</v>
      </c>
      <c r="C374" t="s">
        <v>22</v>
      </c>
      <c r="D374" t="s">
        <v>30</v>
      </c>
      <c r="E374">
        <v>2</v>
      </c>
      <c r="F374">
        <v>3</v>
      </c>
      <c r="G374" t="s">
        <v>24</v>
      </c>
      <c r="H374">
        <v>2757</v>
      </c>
      <c r="I374" t="s">
        <v>34</v>
      </c>
      <c r="J374">
        <v>2</v>
      </c>
      <c r="K374" t="s">
        <v>43</v>
      </c>
      <c r="L374" t="s">
        <v>27</v>
      </c>
      <c r="M374">
        <v>43200</v>
      </c>
      <c r="N374">
        <v>3</v>
      </c>
      <c r="O374">
        <v>17</v>
      </c>
      <c r="P374">
        <v>0</v>
      </c>
      <c r="Q374">
        <v>5</v>
      </c>
      <c r="R374">
        <v>2</v>
      </c>
      <c r="S374">
        <v>1</v>
      </c>
      <c r="T374">
        <v>0</v>
      </c>
      <c r="U374">
        <v>0</v>
      </c>
      <c r="V374">
        <f>COUNTIF(tbl_General[EmployeeID],tbl_General[[#This Row],[EmployeeID]])</f>
        <v>1</v>
      </c>
    </row>
    <row r="375" spans="1:22" x14ac:dyDescent="0.25">
      <c r="A375">
        <v>36</v>
      </c>
      <c r="B375" t="s">
        <v>21</v>
      </c>
      <c r="C375" t="s">
        <v>22</v>
      </c>
      <c r="D375" t="s">
        <v>30</v>
      </c>
      <c r="E375">
        <v>2</v>
      </c>
      <c r="F375">
        <v>3</v>
      </c>
      <c r="G375" t="s">
        <v>24</v>
      </c>
      <c r="H375">
        <v>4227</v>
      </c>
      <c r="I375" t="s">
        <v>34</v>
      </c>
      <c r="J375">
        <v>2</v>
      </c>
      <c r="K375" t="s">
        <v>43</v>
      </c>
      <c r="L375" t="s">
        <v>27</v>
      </c>
      <c r="M375">
        <v>43200</v>
      </c>
      <c r="N375">
        <v>2</v>
      </c>
      <c r="O375">
        <v>17</v>
      </c>
      <c r="P375">
        <v>0</v>
      </c>
      <c r="Q375">
        <v>5</v>
      </c>
      <c r="R375">
        <v>2</v>
      </c>
      <c r="S375">
        <v>1</v>
      </c>
      <c r="T375">
        <v>0</v>
      </c>
      <c r="U375">
        <v>0</v>
      </c>
      <c r="V375">
        <f>COUNTIF(tbl_General[EmployeeID],tbl_General[[#This Row],[EmployeeID]])</f>
        <v>1</v>
      </c>
    </row>
    <row r="376" spans="1:22" x14ac:dyDescent="0.25">
      <c r="A376">
        <v>29</v>
      </c>
      <c r="B376" t="s">
        <v>21</v>
      </c>
      <c r="C376" t="s">
        <v>22</v>
      </c>
      <c r="D376" t="s">
        <v>30</v>
      </c>
      <c r="E376">
        <v>23</v>
      </c>
      <c r="F376">
        <v>4</v>
      </c>
      <c r="G376" t="s">
        <v>24</v>
      </c>
      <c r="H376">
        <v>847</v>
      </c>
      <c r="I376" t="s">
        <v>25</v>
      </c>
      <c r="J376">
        <v>2</v>
      </c>
      <c r="K376" t="s">
        <v>26</v>
      </c>
      <c r="L376" t="s">
        <v>27</v>
      </c>
      <c r="M376">
        <v>45370</v>
      </c>
      <c r="N376">
        <v>6</v>
      </c>
      <c r="O376">
        <v>18</v>
      </c>
      <c r="P376">
        <v>1</v>
      </c>
      <c r="Q376">
        <v>5</v>
      </c>
      <c r="R376">
        <v>5</v>
      </c>
      <c r="S376">
        <v>1</v>
      </c>
      <c r="T376">
        <v>0</v>
      </c>
      <c r="U376">
        <v>0</v>
      </c>
      <c r="V376">
        <f>COUNTIF(tbl_General[EmployeeID],tbl_General[[#This Row],[EmployeeID]])</f>
        <v>1</v>
      </c>
    </row>
    <row r="377" spans="1:22" x14ac:dyDescent="0.25">
      <c r="A377">
        <v>29</v>
      </c>
      <c r="B377" t="s">
        <v>21</v>
      </c>
      <c r="C377" t="s">
        <v>22</v>
      </c>
      <c r="D377" t="s">
        <v>30</v>
      </c>
      <c r="E377">
        <v>23</v>
      </c>
      <c r="F377">
        <v>4</v>
      </c>
      <c r="G377" t="s">
        <v>24</v>
      </c>
      <c r="H377">
        <v>2317</v>
      </c>
      <c r="I377" t="s">
        <v>25</v>
      </c>
      <c r="J377">
        <v>2</v>
      </c>
      <c r="K377" t="s">
        <v>26</v>
      </c>
      <c r="L377" t="s">
        <v>27</v>
      </c>
      <c r="M377">
        <v>45370</v>
      </c>
      <c r="N377">
        <v>6</v>
      </c>
      <c r="O377">
        <v>18</v>
      </c>
      <c r="P377">
        <v>1</v>
      </c>
      <c r="Q377">
        <v>5</v>
      </c>
      <c r="R377">
        <v>5</v>
      </c>
      <c r="S377">
        <v>1</v>
      </c>
      <c r="T377">
        <v>0</v>
      </c>
      <c r="U377">
        <v>0</v>
      </c>
      <c r="V377">
        <f>COUNTIF(tbl_General[EmployeeID],tbl_General[[#This Row],[EmployeeID]])</f>
        <v>1</v>
      </c>
    </row>
    <row r="378" spans="1:22" x14ac:dyDescent="0.25">
      <c r="A378">
        <v>29</v>
      </c>
      <c r="B378" t="s">
        <v>21</v>
      </c>
      <c r="C378" t="s">
        <v>22</v>
      </c>
      <c r="D378" t="s">
        <v>30</v>
      </c>
      <c r="E378">
        <v>23</v>
      </c>
      <c r="F378">
        <v>4</v>
      </c>
      <c r="G378" t="s">
        <v>24</v>
      </c>
      <c r="H378">
        <v>3787</v>
      </c>
      <c r="I378" t="s">
        <v>25</v>
      </c>
      <c r="J378">
        <v>2</v>
      </c>
      <c r="K378" t="s">
        <v>26</v>
      </c>
      <c r="L378" t="s">
        <v>27</v>
      </c>
      <c r="M378">
        <v>45370</v>
      </c>
      <c r="N378">
        <v>6</v>
      </c>
      <c r="O378">
        <v>18</v>
      </c>
      <c r="P378">
        <v>1</v>
      </c>
      <c r="Q378">
        <v>5</v>
      </c>
      <c r="R378">
        <v>5</v>
      </c>
      <c r="S378">
        <v>1</v>
      </c>
      <c r="T378">
        <v>0</v>
      </c>
      <c r="U378">
        <v>0</v>
      </c>
      <c r="V378">
        <f>COUNTIF(tbl_General[EmployeeID],tbl_General[[#This Row],[EmployeeID]])</f>
        <v>1</v>
      </c>
    </row>
    <row r="379" spans="1:22" x14ac:dyDescent="0.25">
      <c r="A379">
        <v>27</v>
      </c>
      <c r="B379" t="s">
        <v>21</v>
      </c>
      <c r="C379" t="s">
        <v>22</v>
      </c>
      <c r="D379" t="s">
        <v>30</v>
      </c>
      <c r="E379">
        <v>2</v>
      </c>
      <c r="F379">
        <v>3</v>
      </c>
      <c r="G379" t="s">
        <v>24</v>
      </c>
      <c r="H379">
        <v>713</v>
      </c>
      <c r="I379" t="s">
        <v>25</v>
      </c>
      <c r="J379">
        <v>2</v>
      </c>
      <c r="K379" t="s">
        <v>40</v>
      </c>
      <c r="L379" t="s">
        <v>27</v>
      </c>
      <c r="M379">
        <v>48510</v>
      </c>
      <c r="N379">
        <v>8</v>
      </c>
      <c r="O379">
        <v>18</v>
      </c>
      <c r="P379">
        <v>0</v>
      </c>
      <c r="Q379">
        <v>5</v>
      </c>
      <c r="R379">
        <v>2</v>
      </c>
      <c r="S379">
        <v>1</v>
      </c>
      <c r="T379">
        <v>0</v>
      </c>
      <c r="U379">
        <v>0</v>
      </c>
      <c r="V379">
        <f>COUNTIF(tbl_General[EmployeeID],tbl_General[[#This Row],[EmployeeID]])</f>
        <v>1</v>
      </c>
    </row>
    <row r="380" spans="1:22" x14ac:dyDescent="0.25">
      <c r="A380">
        <v>27</v>
      </c>
      <c r="B380" t="s">
        <v>21</v>
      </c>
      <c r="C380" t="s">
        <v>22</v>
      </c>
      <c r="D380" t="s">
        <v>30</v>
      </c>
      <c r="E380">
        <v>2</v>
      </c>
      <c r="F380">
        <v>3</v>
      </c>
      <c r="G380" t="s">
        <v>24</v>
      </c>
      <c r="H380">
        <v>2183</v>
      </c>
      <c r="I380" t="s">
        <v>25</v>
      </c>
      <c r="J380">
        <v>2</v>
      </c>
      <c r="K380" t="s">
        <v>40</v>
      </c>
      <c r="L380" t="s">
        <v>27</v>
      </c>
      <c r="M380">
        <v>48510</v>
      </c>
      <c r="N380">
        <v>8</v>
      </c>
      <c r="O380">
        <v>18</v>
      </c>
      <c r="P380">
        <v>0</v>
      </c>
      <c r="Q380">
        <v>5</v>
      </c>
      <c r="R380">
        <v>2</v>
      </c>
      <c r="S380">
        <v>1</v>
      </c>
      <c r="T380">
        <v>0</v>
      </c>
      <c r="U380">
        <v>0</v>
      </c>
      <c r="V380">
        <f>COUNTIF(tbl_General[EmployeeID],tbl_General[[#This Row],[EmployeeID]])</f>
        <v>1</v>
      </c>
    </row>
    <row r="381" spans="1:22" x14ac:dyDescent="0.25">
      <c r="A381">
        <v>27</v>
      </c>
      <c r="B381" t="s">
        <v>21</v>
      </c>
      <c r="C381" t="s">
        <v>22</v>
      </c>
      <c r="D381" t="s">
        <v>30</v>
      </c>
      <c r="E381">
        <v>2</v>
      </c>
      <c r="F381">
        <v>3</v>
      </c>
      <c r="G381" t="s">
        <v>24</v>
      </c>
      <c r="H381">
        <v>3653</v>
      </c>
      <c r="I381" t="s">
        <v>25</v>
      </c>
      <c r="J381">
        <v>2</v>
      </c>
      <c r="K381" t="s">
        <v>40</v>
      </c>
      <c r="L381" t="s">
        <v>27</v>
      </c>
      <c r="M381">
        <v>48510</v>
      </c>
      <c r="N381">
        <v>8</v>
      </c>
      <c r="O381">
        <v>18</v>
      </c>
      <c r="P381">
        <v>0</v>
      </c>
      <c r="Q381">
        <v>5</v>
      </c>
      <c r="R381">
        <v>2</v>
      </c>
      <c r="S381">
        <v>1</v>
      </c>
      <c r="T381">
        <v>0</v>
      </c>
      <c r="U381">
        <v>0</v>
      </c>
      <c r="V381">
        <f>COUNTIF(tbl_General[EmployeeID],tbl_General[[#This Row],[EmployeeID]])</f>
        <v>1</v>
      </c>
    </row>
    <row r="382" spans="1:22" x14ac:dyDescent="0.25">
      <c r="A382">
        <v>41</v>
      </c>
      <c r="B382" t="s">
        <v>28</v>
      </c>
      <c r="C382" t="s">
        <v>36</v>
      </c>
      <c r="D382" t="s">
        <v>30</v>
      </c>
      <c r="E382">
        <v>12</v>
      </c>
      <c r="F382">
        <v>3</v>
      </c>
      <c r="G382" t="s">
        <v>24</v>
      </c>
      <c r="H382">
        <v>607</v>
      </c>
      <c r="I382" t="s">
        <v>34</v>
      </c>
      <c r="J382">
        <v>2</v>
      </c>
      <c r="K382" t="s">
        <v>43</v>
      </c>
      <c r="L382" t="s">
        <v>41</v>
      </c>
      <c r="M382">
        <v>195660</v>
      </c>
      <c r="N382">
        <v>6</v>
      </c>
      <c r="O382">
        <v>16</v>
      </c>
      <c r="P382">
        <v>0</v>
      </c>
      <c r="Q382">
        <v>5</v>
      </c>
      <c r="R382">
        <v>2</v>
      </c>
      <c r="S382">
        <v>1</v>
      </c>
      <c r="T382">
        <v>0</v>
      </c>
      <c r="U382">
        <v>0</v>
      </c>
      <c r="V382">
        <f>COUNTIF(tbl_General[EmployeeID],tbl_General[[#This Row],[EmployeeID]])</f>
        <v>1</v>
      </c>
    </row>
    <row r="383" spans="1:22" x14ac:dyDescent="0.25">
      <c r="A383">
        <v>41</v>
      </c>
      <c r="B383" t="s">
        <v>28</v>
      </c>
      <c r="C383" t="s">
        <v>36</v>
      </c>
      <c r="D383" t="s">
        <v>30</v>
      </c>
      <c r="E383">
        <v>12</v>
      </c>
      <c r="F383">
        <v>3</v>
      </c>
      <c r="G383" t="s">
        <v>24</v>
      </c>
      <c r="H383">
        <v>2077</v>
      </c>
      <c r="I383" t="s">
        <v>34</v>
      </c>
      <c r="J383">
        <v>2</v>
      </c>
      <c r="K383" t="s">
        <v>43</v>
      </c>
      <c r="L383" t="s">
        <v>41</v>
      </c>
      <c r="M383">
        <v>195660</v>
      </c>
      <c r="N383">
        <v>6</v>
      </c>
      <c r="O383">
        <v>16</v>
      </c>
      <c r="P383">
        <v>0</v>
      </c>
      <c r="Q383">
        <v>5</v>
      </c>
      <c r="R383">
        <v>2</v>
      </c>
      <c r="S383">
        <v>1</v>
      </c>
      <c r="T383">
        <v>0</v>
      </c>
      <c r="U383">
        <v>0</v>
      </c>
      <c r="V383">
        <f>COUNTIF(tbl_General[EmployeeID],tbl_General[[#This Row],[EmployeeID]])</f>
        <v>1</v>
      </c>
    </row>
    <row r="384" spans="1:22" x14ac:dyDescent="0.25">
      <c r="A384">
        <v>41</v>
      </c>
      <c r="B384" t="s">
        <v>28</v>
      </c>
      <c r="C384" t="s">
        <v>36</v>
      </c>
      <c r="D384" t="s">
        <v>30</v>
      </c>
      <c r="E384">
        <v>12</v>
      </c>
      <c r="F384">
        <v>3</v>
      </c>
      <c r="G384" t="s">
        <v>24</v>
      </c>
      <c r="H384">
        <v>3547</v>
      </c>
      <c r="I384" t="s">
        <v>34</v>
      </c>
      <c r="J384">
        <v>2</v>
      </c>
      <c r="K384" t="s">
        <v>43</v>
      </c>
      <c r="L384" t="s">
        <v>41</v>
      </c>
      <c r="M384">
        <v>195660</v>
      </c>
      <c r="N384">
        <v>6</v>
      </c>
      <c r="O384">
        <v>16</v>
      </c>
      <c r="P384">
        <v>0</v>
      </c>
      <c r="Q384">
        <v>5</v>
      </c>
      <c r="R384">
        <v>2</v>
      </c>
      <c r="S384">
        <v>1</v>
      </c>
      <c r="T384">
        <v>0</v>
      </c>
      <c r="U384">
        <v>0</v>
      </c>
      <c r="V384">
        <f>COUNTIF(tbl_General[EmployeeID],tbl_General[[#This Row],[EmployeeID]])</f>
        <v>1</v>
      </c>
    </row>
    <row r="385" spans="1:22" x14ac:dyDescent="0.25">
      <c r="A385">
        <v>41</v>
      </c>
      <c r="B385" t="s">
        <v>21</v>
      </c>
      <c r="C385" t="s">
        <v>22</v>
      </c>
      <c r="D385" t="s">
        <v>30</v>
      </c>
      <c r="E385">
        <v>4</v>
      </c>
      <c r="F385">
        <v>2</v>
      </c>
      <c r="G385" t="s">
        <v>38</v>
      </c>
      <c r="H385">
        <v>573</v>
      </c>
      <c r="I385" t="s">
        <v>34</v>
      </c>
      <c r="J385">
        <v>2</v>
      </c>
      <c r="K385" t="s">
        <v>31</v>
      </c>
      <c r="L385" t="s">
        <v>27</v>
      </c>
      <c r="M385">
        <v>25430</v>
      </c>
      <c r="N385">
        <v>3</v>
      </c>
      <c r="O385">
        <v>12</v>
      </c>
      <c r="P385">
        <v>0</v>
      </c>
      <c r="Q385">
        <v>6</v>
      </c>
      <c r="R385">
        <v>3</v>
      </c>
      <c r="S385">
        <v>1</v>
      </c>
      <c r="T385">
        <v>0</v>
      </c>
      <c r="U385">
        <v>0</v>
      </c>
      <c r="V385">
        <f>COUNTIF(tbl_General[EmployeeID],tbl_General[[#This Row],[EmployeeID]])</f>
        <v>1</v>
      </c>
    </row>
    <row r="386" spans="1:22" x14ac:dyDescent="0.25">
      <c r="A386">
        <v>41</v>
      </c>
      <c r="B386" t="s">
        <v>21</v>
      </c>
      <c r="C386" t="s">
        <v>22</v>
      </c>
      <c r="D386" t="s">
        <v>30</v>
      </c>
      <c r="E386">
        <v>4</v>
      </c>
      <c r="F386">
        <v>2</v>
      </c>
      <c r="G386" t="s">
        <v>38</v>
      </c>
      <c r="H386">
        <v>2043</v>
      </c>
      <c r="I386" t="s">
        <v>34</v>
      </c>
      <c r="J386">
        <v>2</v>
      </c>
      <c r="K386" t="s">
        <v>31</v>
      </c>
      <c r="L386" t="s">
        <v>27</v>
      </c>
      <c r="M386">
        <v>25430</v>
      </c>
      <c r="N386">
        <v>3</v>
      </c>
      <c r="O386">
        <v>12</v>
      </c>
      <c r="P386">
        <v>0</v>
      </c>
      <c r="Q386">
        <v>6</v>
      </c>
      <c r="R386">
        <v>3</v>
      </c>
      <c r="S386">
        <v>1</v>
      </c>
      <c r="T386">
        <v>0</v>
      </c>
      <c r="U386">
        <v>0</v>
      </c>
      <c r="V386">
        <f>COUNTIF(tbl_General[EmployeeID],tbl_General[[#This Row],[EmployeeID]])</f>
        <v>1</v>
      </c>
    </row>
    <row r="387" spans="1:22" x14ac:dyDescent="0.25">
      <c r="A387">
        <v>41</v>
      </c>
      <c r="B387" t="s">
        <v>21</v>
      </c>
      <c r="C387" t="s">
        <v>22</v>
      </c>
      <c r="D387" t="s">
        <v>30</v>
      </c>
      <c r="E387">
        <v>4</v>
      </c>
      <c r="F387">
        <v>2</v>
      </c>
      <c r="G387" t="s">
        <v>38</v>
      </c>
      <c r="H387">
        <v>3513</v>
      </c>
      <c r="I387" t="s">
        <v>34</v>
      </c>
      <c r="J387">
        <v>2</v>
      </c>
      <c r="K387" t="s">
        <v>31</v>
      </c>
      <c r="L387" t="s">
        <v>27</v>
      </c>
      <c r="M387">
        <v>25430</v>
      </c>
      <c r="N387">
        <v>3</v>
      </c>
      <c r="O387">
        <v>12</v>
      </c>
      <c r="P387">
        <v>0</v>
      </c>
      <c r="Q387">
        <v>6</v>
      </c>
      <c r="R387">
        <v>3</v>
      </c>
      <c r="S387">
        <v>1</v>
      </c>
      <c r="T387">
        <v>0</v>
      </c>
      <c r="U387">
        <v>0</v>
      </c>
      <c r="V387">
        <f>COUNTIF(tbl_General[EmployeeID],tbl_General[[#This Row],[EmployeeID]])</f>
        <v>1</v>
      </c>
    </row>
    <row r="388" spans="1:22" x14ac:dyDescent="0.25">
      <c r="A388">
        <v>43</v>
      </c>
      <c r="B388" t="s">
        <v>28</v>
      </c>
      <c r="C388" t="s">
        <v>29</v>
      </c>
      <c r="D388" t="s">
        <v>30</v>
      </c>
      <c r="E388">
        <v>1</v>
      </c>
      <c r="F388">
        <v>4</v>
      </c>
      <c r="G388" t="s">
        <v>33</v>
      </c>
      <c r="H388">
        <v>1005</v>
      </c>
      <c r="I388" t="s">
        <v>34</v>
      </c>
      <c r="J388">
        <v>3</v>
      </c>
      <c r="K388" t="s">
        <v>35</v>
      </c>
      <c r="L388" t="s">
        <v>27</v>
      </c>
      <c r="M388">
        <v>76550</v>
      </c>
      <c r="N388">
        <v>9</v>
      </c>
      <c r="O388">
        <v>12</v>
      </c>
      <c r="P388">
        <v>1</v>
      </c>
      <c r="Q388">
        <v>6</v>
      </c>
      <c r="R388">
        <v>3</v>
      </c>
      <c r="S388">
        <v>1</v>
      </c>
      <c r="T388">
        <v>0</v>
      </c>
      <c r="U388">
        <v>0</v>
      </c>
      <c r="V388">
        <f>COUNTIF(tbl_General[EmployeeID],tbl_General[[#This Row],[EmployeeID]])</f>
        <v>1</v>
      </c>
    </row>
    <row r="389" spans="1:22" x14ac:dyDescent="0.25">
      <c r="A389">
        <v>43</v>
      </c>
      <c r="B389" t="s">
        <v>28</v>
      </c>
      <c r="C389" t="s">
        <v>29</v>
      </c>
      <c r="D389" t="s">
        <v>30</v>
      </c>
      <c r="E389">
        <v>1</v>
      </c>
      <c r="F389">
        <v>4</v>
      </c>
      <c r="G389" t="s">
        <v>33</v>
      </c>
      <c r="H389">
        <v>2475</v>
      </c>
      <c r="I389" t="s">
        <v>34</v>
      </c>
      <c r="J389">
        <v>3</v>
      </c>
      <c r="K389" t="s">
        <v>35</v>
      </c>
      <c r="L389" t="s">
        <v>27</v>
      </c>
      <c r="M389">
        <v>76550</v>
      </c>
      <c r="N389">
        <v>9</v>
      </c>
      <c r="O389">
        <v>12</v>
      </c>
      <c r="P389">
        <v>1</v>
      </c>
      <c r="Q389">
        <v>6</v>
      </c>
      <c r="R389">
        <v>3</v>
      </c>
      <c r="S389">
        <v>1</v>
      </c>
      <c r="T389">
        <v>0</v>
      </c>
      <c r="U389">
        <v>0</v>
      </c>
      <c r="V389">
        <f>COUNTIF(tbl_General[EmployeeID],tbl_General[[#This Row],[EmployeeID]])</f>
        <v>1</v>
      </c>
    </row>
    <row r="390" spans="1:22" x14ac:dyDescent="0.25">
      <c r="A390">
        <v>43</v>
      </c>
      <c r="B390" t="s">
        <v>28</v>
      </c>
      <c r="C390" t="s">
        <v>29</v>
      </c>
      <c r="D390" t="s">
        <v>30</v>
      </c>
      <c r="E390">
        <v>1</v>
      </c>
      <c r="F390">
        <v>4</v>
      </c>
      <c r="G390" t="s">
        <v>33</v>
      </c>
      <c r="H390">
        <v>3945</v>
      </c>
      <c r="I390" t="s">
        <v>34</v>
      </c>
      <c r="J390">
        <v>3</v>
      </c>
      <c r="K390" t="s">
        <v>35</v>
      </c>
      <c r="L390" t="s">
        <v>27</v>
      </c>
      <c r="M390">
        <v>76550</v>
      </c>
      <c r="N390">
        <v>9</v>
      </c>
      <c r="O390">
        <v>12</v>
      </c>
      <c r="P390">
        <v>1</v>
      </c>
      <c r="Q390">
        <v>6</v>
      </c>
      <c r="R390">
        <v>3</v>
      </c>
      <c r="S390">
        <v>1</v>
      </c>
      <c r="T390">
        <v>0</v>
      </c>
      <c r="U390">
        <v>0</v>
      </c>
      <c r="V390">
        <f>COUNTIF(tbl_General[EmployeeID],tbl_General[[#This Row],[EmployeeID]])</f>
        <v>1</v>
      </c>
    </row>
    <row r="391" spans="1:22" x14ac:dyDescent="0.25">
      <c r="A391">
        <v>36</v>
      </c>
      <c r="B391" t="s">
        <v>21</v>
      </c>
      <c r="C391" t="s">
        <v>22</v>
      </c>
      <c r="D391" t="s">
        <v>30</v>
      </c>
      <c r="E391">
        <v>25</v>
      </c>
      <c r="F391">
        <v>1</v>
      </c>
      <c r="G391" t="s">
        <v>24</v>
      </c>
      <c r="H391">
        <v>1251</v>
      </c>
      <c r="I391" t="s">
        <v>25</v>
      </c>
      <c r="J391">
        <v>4</v>
      </c>
      <c r="K391" t="s">
        <v>35</v>
      </c>
      <c r="L391" t="s">
        <v>27</v>
      </c>
      <c r="M391">
        <v>170070</v>
      </c>
      <c r="N391">
        <v>9</v>
      </c>
      <c r="O391">
        <v>12</v>
      </c>
      <c r="P391">
        <v>1</v>
      </c>
      <c r="Q391">
        <v>6</v>
      </c>
      <c r="R391">
        <v>2</v>
      </c>
      <c r="S391">
        <v>1</v>
      </c>
      <c r="T391">
        <v>0</v>
      </c>
      <c r="U391">
        <v>0</v>
      </c>
      <c r="V391">
        <f>COUNTIF(tbl_General[EmployeeID],tbl_General[[#This Row],[EmployeeID]])</f>
        <v>1</v>
      </c>
    </row>
    <row r="392" spans="1:22" x14ac:dyDescent="0.25">
      <c r="A392">
        <v>36</v>
      </c>
      <c r="B392" t="s">
        <v>21</v>
      </c>
      <c r="C392" t="s">
        <v>22</v>
      </c>
      <c r="D392" t="s">
        <v>30</v>
      </c>
      <c r="E392">
        <v>25</v>
      </c>
      <c r="F392">
        <v>1</v>
      </c>
      <c r="G392" t="s">
        <v>24</v>
      </c>
      <c r="H392">
        <v>2721</v>
      </c>
      <c r="I392" t="s">
        <v>25</v>
      </c>
      <c r="J392">
        <v>4</v>
      </c>
      <c r="K392" t="s">
        <v>35</v>
      </c>
      <c r="L392" t="s">
        <v>27</v>
      </c>
      <c r="M392">
        <v>170070</v>
      </c>
      <c r="N392">
        <v>9</v>
      </c>
      <c r="O392">
        <v>12</v>
      </c>
      <c r="P392">
        <v>1</v>
      </c>
      <c r="Q392">
        <v>6</v>
      </c>
      <c r="R392">
        <v>2</v>
      </c>
      <c r="S392">
        <v>1</v>
      </c>
      <c r="T392">
        <v>0</v>
      </c>
      <c r="U392">
        <v>0</v>
      </c>
      <c r="V392">
        <f>COUNTIF(tbl_General[EmployeeID],tbl_General[[#This Row],[EmployeeID]])</f>
        <v>1</v>
      </c>
    </row>
    <row r="393" spans="1:22" x14ac:dyDescent="0.25">
      <c r="A393">
        <v>36</v>
      </c>
      <c r="B393" t="s">
        <v>21</v>
      </c>
      <c r="C393" t="s">
        <v>22</v>
      </c>
      <c r="D393" t="s">
        <v>30</v>
      </c>
      <c r="E393">
        <v>25</v>
      </c>
      <c r="F393">
        <v>1</v>
      </c>
      <c r="G393" t="s">
        <v>24</v>
      </c>
      <c r="H393">
        <v>4191</v>
      </c>
      <c r="I393" t="s">
        <v>25</v>
      </c>
      <c r="J393">
        <v>4</v>
      </c>
      <c r="K393" t="s">
        <v>35</v>
      </c>
      <c r="L393" t="s">
        <v>27</v>
      </c>
      <c r="M393">
        <v>170070</v>
      </c>
      <c r="N393">
        <v>9</v>
      </c>
      <c r="O393">
        <v>12</v>
      </c>
      <c r="P393">
        <v>1</v>
      </c>
      <c r="Q393">
        <v>6</v>
      </c>
      <c r="R393">
        <v>2</v>
      </c>
      <c r="S393">
        <v>1</v>
      </c>
      <c r="T393">
        <v>0</v>
      </c>
      <c r="U393">
        <v>0</v>
      </c>
      <c r="V393">
        <f>COUNTIF(tbl_General[EmployeeID],tbl_General[[#This Row],[EmployeeID]])</f>
        <v>1</v>
      </c>
    </row>
    <row r="394" spans="1:22" x14ac:dyDescent="0.25">
      <c r="A394">
        <v>38</v>
      </c>
      <c r="B394" t="s">
        <v>21</v>
      </c>
      <c r="C394" t="s">
        <v>22</v>
      </c>
      <c r="D394" t="s">
        <v>23</v>
      </c>
      <c r="E394">
        <v>10</v>
      </c>
      <c r="F394">
        <v>3</v>
      </c>
      <c r="G394" t="s">
        <v>38</v>
      </c>
      <c r="H394">
        <v>302</v>
      </c>
      <c r="I394" t="s">
        <v>34</v>
      </c>
      <c r="J394">
        <v>4</v>
      </c>
      <c r="K394" t="s">
        <v>40</v>
      </c>
      <c r="L394" t="s">
        <v>27</v>
      </c>
      <c r="M394">
        <v>181720</v>
      </c>
      <c r="N394">
        <v>6</v>
      </c>
      <c r="O394">
        <v>12</v>
      </c>
      <c r="P394">
        <v>2</v>
      </c>
      <c r="Q394">
        <v>6</v>
      </c>
      <c r="R394">
        <v>5</v>
      </c>
      <c r="S394">
        <v>1</v>
      </c>
      <c r="T394">
        <v>0</v>
      </c>
      <c r="U394">
        <v>1</v>
      </c>
      <c r="V394">
        <f>COUNTIF(tbl_General[EmployeeID],tbl_General[[#This Row],[EmployeeID]])</f>
        <v>1</v>
      </c>
    </row>
    <row r="395" spans="1:22" x14ac:dyDescent="0.25">
      <c r="A395">
        <v>38</v>
      </c>
      <c r="B395" t="s">
        <v>21</v>
      </c>
      <c r="C395" t="s">
        <v>22</v>
      </c>
      <c r="D395" t="s">
        <v>23</v>
      </c>
      <c r="E395">
        <v>10</v>
      </c>
      <c r="F395">
        <v>3</v>
      </c>
      <c r="G395" t="s">
        <v>38</v>
      </c>
      <c r="H395">
        <v>1772</v>
      </c>
      <c r="I395" t="s">
        <v>34</v>
      </c>
      <c r="J395">
        <v>4</v>
      </c>
      <c r="K395" t="s">
        <v>40</v>
      </c>
      <c r="L395" t="s">
        <v>27</v>
      </c>
      <c r="M395">
        <v>181720</v>
      </c>
      <c r="N395">
        <v>6</v>
      </c>
      <c r="O395">
        <v>12</v>
      </c>
      <c r="P395">
        <v>2</v>
      </c>
      <c r="Q395">
        <v>6</v>
      </c>
      <c r="R395">
        <v>5</v>
      </c>
      <c r="S395">
        <v>1</v>
      </c>
      <c r="T395">
        <v>0</v>
      </c>
      <c r="U395">
        <v>1</v>
      </c>
      <c r="V395">
        <f>COUNTIF(tbl_General[EmployeeID],tbl_General[[#This Row],[EmployeeID]])</f>
        <v>1</v>
      </c>
    </row>
    <row r="396" spans="1:22" x14ac:dyDescent="0.25">
      <c r="A396">
        <v>38</v>
      </c>
      <c r="B396" t="s">
        <v>21</v>
      </c>
      <c r="C396" t="s">
        <v>22</v>
      </c>
      <c r="D396" t="s">
        <v>23</v>
      </c>
      <c r="E396">
        <v>10</v>
      </c>
      <c r="F396">
        <v>3</v>
      </c>
      <c r="G396" t="s">
        <v>38</v>
      </c>
      <c r="H396">
        <v>3242</v>
      </c>
      <c r="I396" t="s">
        <v>34</v>
      </c>
      <c r="J396">
        <v>4</v>
      </c>
      <c r="K396" t="s">
        <v>40</v>
      </c>
      <c r="L396" t="s">
        <v>27</v>
      </c>
      <c r="M396">
        <v>181720</v>
      </c>
      <c r="N396">
        <v>6</v>
      </c>
      <c r="O396">
        <v>12</v>
      </c>
      <c r="P396">
        <v>2</v>
      </c>
      <c r="Q396">
        <v>6</v>
      </c>
      <c r="R396">
        <v>5</v>
      </c>
      <c r="S396">
        <v>1</v>
      </c>
      <c r="T396">
        <v>0</v>
      </c>
      <c r="U396">
        <v>1</v>
      </c>
      <c r="V396">
        <f>COUNTIF(tbl_General[EmployeeID],tbl_General[[#This Row],[EmployeeID]])</f>
        <v>1</v>
      </c>
    </row>
    <row r="397" spans="1:22" x14ac:dyDescent="0.25">
      <c r="A397">
        <v>36</v>
      </c>
      <c r="B397" t="s">
        <v>21</v>
      </c>
      <c r="C397" t="s">
        <v>36</v>
      </c>
      <c r="D397" t="s">
        <v>37</v>
      </c>
      <c r="E397">
        <v>28</v>
      </c>
      <c r="F397">
        <v>3</v>
      </c>
      <c r="G397" t="s">
        <v>37</v>
      </c>
      <c r="H397">
        <v>101</v>
      </c>
      <c r="I397" t="s">
        <v>34</v>
      </c>
      <c r="J397">
        <v>2</v>
      </c>
      <c r="K397" t="s">
        <v>40</v>
      </c>
      <c r="L397" t="s">
        <v>32</v>
      </c>
      <c r="M397">
        <v>24320</v>
      </c>
      <c r="N397">
        <v>4</v>
      </c>
      <c r="O397">
        <v>22</v>
      </c>
      <c r="P397">
        <v>0</v>
      </c>
      <c r="Q397">
        <v>7</v>
      </c>
      <c r="R397">
        <v>4</v>
      </c>
      <c r="S397">
        <v>1</v>
      </c>
      <c r="T397">
        <v>0</v>
      </c>
      <c r="U397">
        <v>0</v>
      </c>
      <c r="V397">
        <f>COUNTIF(tbl_General[EmployeeID],tbl_General[[#This Row],[EmployeeID]])</f>
        <v>1</v>
      </c>
    </row>
    <row r="398" spans="1:22" x14ac:dyDescent="0.25">
      <c r="A398">
        <v>36</v>
      </c>
      <c r="B398" t="s">
        <v>21</v>
      </c>
      <c r="C398" t="s">
        <v>36</v>
      </c>
      <c r="D398" t="s">
        <v>37</v>
      </c>
      <c r="E398">
        <v>28</v>
      </c>
      <c r="F398">
        <v>3</v>
      </c>
      <c r="G398" t="s">
        <v>37</v>
      </c>
      <c r="H398">
        <v>1571</v>
      </c>
      <c r="I398" t="s">
        <v>34</v>
      </c>
      <c r="J398">
        <v>2</v>
      </c>
      <c r="K398" t="s">
        <v>40</v>
      </c>
      <c r="L398" t="s">
        <v>32</v>
      </c>
      <c r="M398">
        <v>24320</v>
      </c>
      <c r="N398">
        <v>4</v>
      </c>
      <c r="O398">
        <v>22</v>
      </c>
      <c r="P398">
        <v>0</v>
      </c>
      <c r="Q398">
        <v>7</v>
      </c>
      <c r="R398">
        <v>4</v>
      </c>
      <c r="S398">
        <v>1</v>
      </c>
      <c r="T398">
        <v>0</v>
      </c>
      <c r="U398">
        <v>0</v>
      </c>
      <c r="V398">
        <f>COUNTIF(tbl_General[EmployeeID],tbl_General[[#This Row],[EmployeeID]])</f>
        <v>1</v>
      </c>
    </row>
    <row r="399" spans="1:22" x14ac:dyDescent="0.25">
      <c r="A399">
        <v>36</v>
      </c>
      <c r="B399" t="s">
        <v>21</v>
      </c>
      <c r="C399" t="s">
        <v>36</v>
      </c>
      <c r="D399" t="s">
        <v>37</v>
      </c>
      <c r="E399">
        <v>28</v>
      </c>
      <c r="F399">
        <v>3</v>
      </c>
      <c r="G399" t="s">
        <v>37</v>
      </c>
      <c r="H399">
        <v>3041</v>
      </c>
      <c r="I399" t="s">
        <v>34</v>
      </c>
      <c r="J399">
        <v>2</v>
      </c>
      <c r="K399" t="s">
        <v>40</v>
      </c>
      <c r="L399" t="s">
        <v>32</v>
      </c>
      <c r="M399">
        <v>24320</v>
      </c>
      <c r="N399">
        <v>4</v>
      </c>
      <c r="O399">
        <v>22</v>
      </c>
      <c r="P399">
        <v>0</v>
      </c>
      <c r="Q399">
        <v>7</v>
      </c>
      <c r="R399">
        <v>4</v>
      </c>
      <c r="S399">
        <v>1</v>
      </c>
      <c r="T399">
        <v>0</v>
      </c>
      <c r="U399">
        <v>0</v>
      </c>
      <c r="V399">
        <f>COUNTIF(tbl_General[EmployeeID],tbl_General[[#This Row],[EmployeeID]])</f>
        <v>1</v>
      </c>
    </row>
    <row r="400" spans="1:22" x14ac:dyDescent="0.25">
      <c r="A400">
        <v>46</v>
      </c>
      <c r="B400" t="s">
        <v>21</v>
      </c>
      <c r="C400" t="s">
        <v>36</v>
      </c>
      <c r="D400" t="s">
        <v>23</v>
      </c>
      <c r="E400">
        <v>2</v>
      </c>
      <c r="F400">
        <v>4</v>
      </c>
      <c r="G400" t="s">
        <v>45</v>
      </c>
      <c r="H400">
        <v>108</v>
      </c>
      <c r="I400" t="s">
        <v>25</v>
      </c>
      <c r="J400">
        <v>2</v>
      </c>
      <c r="K400" t="s">
        <v>40</v>
      </c>
      <c r="L400" t="s">
        <v>27</v>
      </c>
      <c r="M400">
        <v>30650</v>
      </c>
      <c r="N400">
        <v>2</v>
      </c>
      <c r="O400">
        <v>11</v>
      </c>
      <c r="P400">
        <v>0</v>
      </c>
      <c r="Q400">
        <v>7</v>
      </c>
      <c r="R400">
        <v>3</v>
      </c>
      <c r="S400">
        <v>1</v>
      </c>
      <c r="T400">
        <v>0</v>
      </c>
      <c r="U400">
        <v>0</v>
      </c>
      <c r="V400">
        <f>COUNTIF(tbl_General[EmployeeID],tbl_General[[#This Row],[EmployeeID]])</f>
        <v>1</v>
      </c>
    </row>
    <row r="401" spans="1:22" x14ac:dyDescent="0.25">
      <c r="A401">
        <v>46</v>
      </c>
      <c r="B401" t="s">
        <v>21</v>
      </c>
      <c r="C401" t="s">
        <v>36</v>
      </c>
      <c r="D401" t="s">
        <v>23</v>
      </c>
      <c r="E401">
        <v>2</v>
      </c>
      <c r="F401">
        <v>4</v>
      </c>
      <c r="G401" t="s">
        <v>45</v>
      </c>
      <c r="H401">
        <v>1578</v>
      </c>
      <c r="I401" t="s">
        <v>25</v>
      </c>
      <c r="J401">
        <v>2</v>
      </c>
      <c r="K401" t="s">
        <v>40</v>
      </c>
      <c r="L401" t="s">
        <v>27</v>
      </c>
      <c r="M401">
        <v>30650</v>
      </c>
      <c r="N401">
        <v>2</v>
      </c>
      <c r="O401">
        <v>11</v>
      </c>
      <c r="P401">
        <v>0</v>
      </c>
      <c r="Q401">
        <v>7</v>
      </c>
      <c r="R401">
        <v>3</v>
      </c>
      <c r="S401">
        <v>1</v>
      </c>
      <c r="T401">
        <v>0</v>
      </c>
      <c r="U401">
        <v>0</v>
      </c>
      <c r="V401">
        <f>COUNTIF(tbl_General[EmployeeID],tbl_General[[#This Row],[EmployeeID]])</f>
        <v>1</v>
      </c>
    </row>
    <row r="402" spans="1:22" x14ac:dyDescent="0.25">
      <c r="A402">
        <v>46</v>
      </c>
      <c r="B402" t="s">
        <v>21</v>
      </c>
      <c r="C402" t="s">
        <v>36</v>
      </c>
      <c r="D402" t="s">
        <v>23</v>
      </c>
      <c r="E402">
        <v>2</v>
      </c>
      <c r="F402">
        <v>4</v>
      </c>
      <c r="G402" t="s">
        <v>45</v>
      </c>
      <c r="H402">
        <v>3048</v>
      </c>
      <c r="I402" t="s">
        <v>25</v>
      </c>
      <c r="J402">
        <v>2</v>
      </c>
      <c r="K402" t="s">
        <v>40</v>
      </c>
      <c r="L402" t="s">
        <v>27</v>
      </c>
      <c r="M402">
        <v>30650</v>
      </c>
      <c r="N402">
        <v>2</v>
      </c>
      <c r="O402">
        <v>11</v>
      </c>
      <c r="P402">
        <v>0</v>
      </c>
      <c r="Q402">
        <v>7</v>
      </c>
      <c r="R402">
        <v>3</v>
      </c>
      <c r="S402">
        <v>1</v>
      </c>
      <c r="T402">
        <v>0</v>
      </c>
      <c r="U402">
        <v>0</v>
      </c>
      <c r="V402">
        <f>COUNTIF(tbl_General[EmployeeID],tbl_General[[#This Row],[EmployeeID]])</f>
        <v>1</v>
      </c>
    </row>
    <row r="403" spans="1:22" x14ac:dyDescent="0.25">
      <c r="A403">
        <v>33</v>
      </c>
      <c r="B403" t="s">
        <v>21</v>
      </c>
      <c r="C403" t="s">
        <v>22</v>
      </c>
      <c r="D403" t="s">
        <v>23</v>
      </c>
      <c r="E403">
        <v>3</v>
      </c>
      <c r="F403">
        <v>3</v>
      </c>
      <c r="G403" t="s">
        <v>38</v>
      </c>
      <c r="H403">
        <v>1243</v>
      </c>
      <c r="I403" t="s">
        <v>34</v>
      </c>
      <c r="J403">
        <v>1</v>
      </c>
      <c r="K403" t="s">
        <v>42</v>
      </c>
      <c r="L403" t="s">
        <v>32</v>
      </c>
      <c r="M403">
        <v>43730</v>
      </c>
      <c r="N403">
        <v>4</v>
      </c>
      <c r="O403">
        <v>14</v>
      </c>
      <c r="P403">
        <v>0</v>
      </c>
      <c r="Q403">
        <v>7</v>
      </c>
      <c r="R403">
        <v>3</v>
      </c>
      <c r="S403">
        <v>1</v>
      </c>
      <c r="T403">
        <v>0</v>
      </c>
      <c r="U403">
        <v>0</v>
      </c>
      <c r="V403">
        <f>COUNTIF(tbl_General[EmployeeID],tbl_General[[#This Row],[EmployeeID]])</f>
        <v>1</v>
      </c>
    </row>
    <row r="404" spans="1:22" x14ac:dyDescent="0.25">
      <c r="A404">
        <v>33</v>
      </c>
      <c r="B404" t="s">
        <v>21</v>
      </c>
      <c r="C404" t="s">
        <v>22</v>
      </c>
      <c r="D404" t="s">
        <v>23</v>
      </c>
      <c r="E404">
        <v>3</v>
      </c>
      <c r="F404">
        <v>3</v>
      </c>
      <c r="G404" t="s">
        <v>38</v>
      </c>
      <c r="H404">
        <v>2713</v>
      </c>
      <c r="I404" t="s">
        <v>34</v>
      </c>
      <c r="J404">
        <v>1</v>
      </c>
      <c r="K404" t="s">
        <v>42</v>
      </c>
      <c r="L404" t="s">
        <v>32</v>
      </c>
      <c r="M404">
        <v>43730</v>
      </c>
      <c r="N404">
        <v>4</v>
      </c>
      <c r="O404">
        <v>14</v>
      </c>
      <c r="P404">
        <v>0</v>
      </c>
      <c r="Q404">
        <v>7</v>
      </c>
      <c r="R404">
        <v>3</v>
      </c>
      <c r="S404">
        <v>1</v>
      </c>
      <c r="T404">
        <v>0</v>
      </c>
      <c r="U404">
        <v>0</v>
      </c>
      <c r="V404">
        <f>COUNTIF(tbl_General[EmployeeID],tbl_General[[#This Row],[EmployeeID]])</f>
        <v>1</v>
      </c>
    </row>
    <row r="405" spans="1:22" x14ac:dyDescent="0.25">
      <c r="A405">
        <v>33</v>
      </c>
      <c r="B405" t="s">
        <v>21</v>
      </c>
      <c r="C405" t="s">
        <v>22</v>
      </c>
      <c r="D405" t="s">
        <v>23</v>
      </c>
      <c r="E405">
        <v>3</v>
      </c>
      <c r="F405">
        <v>3</v>
      </c>
      <c r="G405" t="s">
        <v>38</v>
      </c>
      <c r="H405">
        <v>4183</v>
      </c>
      <c r="I405" t="s">
        <v>34</v>
      </c>
      <c r="J405">
        <v>1</v>
      </c>
      <c r="K405" t="s">
        <v>42</v>
      </c>
      <c r="L405" t="s">
        <v>32</v>
      </c>
      <c r="M405">
        <v>43730</v>
      </c>
      <c r="N405">
        <v>4</v>
      </c>
      <c r="O405">
        <v>14</v>
      </c>
      <c r="P405">
        <v>0</v>
      </c>
      <c r="Q405">
        <v>7</v>
      </c>
      <c r="R405">
        <v>3</v>
      </c>
      <c r="S405">
        <v>1</v>
      </c>
      <c r="T405">
        <v>0</v>
      </c>
      <c r="U405">
        <v>0</v>
      </c>
      <c r="V405">
        <f>COUNTIF(tbl_General[EmployeeID],tbl_General[[#This Row],[EmployeeID]])</f>
        <v>1</v>
      </c>
    </row>
    <row r="406" spans="1:22" x14ac:dyDescent="0.25">
      <c r="A406">
        <v>58</v>
      </c>
      <c r="B406" t="s">
        <v>28</v>
      </c>
      <c r="C406" t="s">
        <v>22</v>
      </c>
      <c r="D406" t="s">
        <v>23</v>
      </c>
      <c r="E406">
        <v>9</v>
      </c>
      <c r="F406">
        <v>2</v>
      </c>
      <c r="G406" t="s">
        <v>38</v>
      </c>
      <c r="H406">
        <v>443</v>
      </c>
      <c r="I406" t="s">
        <v>25</v>
      </c>
      <c r="J406">
        <v>4</v>
      </c>
      <c r="K406" t="s">
        <v>35</v>
      </c>
      <c r="L406" t="s">
        <v>32</v>
      </c>
      <c r="M406">
        <v>59570</v>
      </c>
      <c r="N406">
        <v>4</v>
      </c>
      <c r="O406">
        <v>14</v>
      </c>
      <c r="P406">
        <v>1</v>
      </c>
      <c r="Q406">
        <v>7</v>
      </c>
      <c r="R406">
        <v>2</v>
      </c>
      <c r="S406">
        <v>1</v>
      </c>
      <c r="T406">
        <v>0</v>
      </c>
      <c r="U406">
        <v>0</v>
      </c>
      <c r="V406">
        <f>COUNTIF(tbl_General[EmployeeID],tbl_General[[#This Row],[EmployeeID]])</f>
        <v>1</v>
      </c>
    </row>
    <row r="407" spans="1:22" x14ac:dyDescent="0.25">
      <c r="A407">
        <v>58</v>
      </c>
      <c r="B407" t="s">
        <v>28</v>
      </c>
      <c r="C407" t="s">
        <v>22</v>
      </c>
      <c r="D407" t="s">
        <v>23</v>
      </c>
      <c r="E407">
        <v>9</v>
      </c>
      <c r="F407">
        <v>2</v>
      </c>
      <c r="G407" t="s">
        <v>38</v>
      </c>
      <c r="H407">
        <v>1913</v>
      </c>
      <c r="I407" t="s">
        <v>25</v>
      </c>
      <c r="J407">
        <v>4</v>
      </c>
      <c r="K407" t="s">
        <v>35</v>
      </c>
      <c r="L407" t="s">
        <v>32</v>
      </c>
      <c r="M407">
        <v>59570</v>
      </c>
      <c r="N407">
        <v>4</v>
      </c>
      <c r="O407">
        <v>14</v>
      </c>
      <c r="P407">
        <v>1</v>
      </c>
      <c r="Q407">
        <v>7</v>
      </c>
      <c r="R407">
        <v>2</v>
      </c>
      <c r="S407">
        <v>1</v>
      </c>
      <c r="T407">
        <v>0</v>
      </c>
      <c r="U407">
        <v>0</v>
      </c>
      <c r="V407">
        <f>COUNTIF(tbl_General[EmployeeID],tbl_General[[#This Row],[EmployeeID]])</f>
        <v>1</v>
      </c>
    </row>
    <row r="408" spans="1:22" x14ac:dyDescent="0.25">
      <c r="A408">
        <v>58</v>
      </c>
      <c r="B408" t="s">
        <v>28</v>
      </c>
      <c r="C408" t="s">
        <v>22</v>
      </c>
      <c r="D408" t="s">
        <v>23</v>
      </c>
      <c r="E408">
        <v>9</v>
      </c>
      <c r="F408">
        <v>2</v>
      </c>
      <c r="G408" t="s">
        <v>38</v>
      </c>
      <c r="H408">
        <v>3383</v>
      </c>
      <c r="I408" t="s">
        <v>25</v>
      </c>
      <c r="J408">
        <v>4</v>
      </c>
      <c r="K408" t="s">
        <v>35</v>
      </c>
      <c r="L408" t="s">
        <v>32</v>
      </c>
      <c r="M408">
        <v>59570</v>
      </c>
      <c r="N408">
        <v>4</v>
      </c>
      <c r="O408">
        <v>14</v>
      </c>
      <c r="P408">
        <v>1</v>
      </c>
      <c r="Q408">
        <v>7</v>
      </c>
      <c r="R408">
        <v>2</v>
      </c>
      <c r="S408">
        <v>1</v>
      </c>
      <c r="T408">
        <v>0</v>
      </c>
      <c r="U408">
        <v>0</v>
      </c>
      <c r="V408">
        <f>COUNTIF(tbl_General[EmployeeID],tbl_General[[#This Row],[EmployeeID]])</f>
        <v>1</v>
      </c>
    </row>
    <row r="409" spans="1:22" x14ac:dyDescent="0.25">
      <c r="A409">
        <v>48</v>
      </c>
      <c r="B409" t="s">
        <v>21</v>
      </c>
      <c r="C409" t="s">
        <v>22</v>
      </c>
      <c r="D409" t="s">
        <v>30</v>
      </c>
      <c r="E409">
        <v>1</v>
      </c>
      <c r="F409">
        <v>4</v>
      </c>
      <c r="G409" t="s">
        <v>24</v>
      </c>
      <c r="H409">
        <v>644</v>
      </c>
      <c r="I409" t="s">
        <v>25</v>
      </c>
      <c r="J409">
        <v>2</v>
      </c>
      <c r="K409" t="s">
        <v>40</v>
      </c>
      <c r="L409" t="s">
        <v>32</v>
      </c>
      <c r="M409">
        <v>132370</v>
      </c>
      <c r="N409">
        <v>5</v>
      </c>
      <c r="O409">
        <v>13</v>
      </c>
      <c r="P409">
        <v>1</v>
      </c>
      <c r="Q409">
        <v>7</v>
      </c>
      <c r="R409">
        <v>2</v>
      </c>
      <c r="S409">
        <v>1</v>
      </c>
      <c r="T409">
        <v>0</v>
      </c>
      <c r="U409">
        <v>0</v>
      </c>
      <c r="V409">
        <f>COUNTIF(tbl_General[EmployeeID],tbl_General[[#This Row],[EmployeeID]])</f>
        <v>1</v>
      </c>
    </row>
    <row r="410" spans="1:22" x14ac:dyDescent="0.25">
      <c r="A410">
        <v>48</v>
      </c>
      <c r="B410" t="s">
        <v>21</v>
      </c>
      <c r="C410" t="s">
        <v>22</v>
      </c>
      <c r="D410" t="s">
        <v>30</v>
      </c>
      <c r="E410">
        <v>1</v>
      </c>
      <c r="F410">
        <v>4</v>
      </c>
      <c r="G410" t="s">
        <v>24</v>
      </c>
      <c r="H410">
        <v>2114</v>
      </c>
      <c r="I410" t="s">
        <v>25</v>
      </c>
      <c r="J410">
        <v>2</v>
      </c>
      <c r="K410" t="s">
        <v>40</v>
      </c>
      <c r="L410" t="s">
        <v>32</v>
      </c>
      <c r="M410">
        <v>132370</v>
      </c>
      <c r="N410">
        <v>5</v>
      </c>
      <c r="O410">
        <v>13</v>
      </c>
      <c r="P410">
        <v>1</v>
      </c>
      <c r="Q410">
        <v>7</v>
      </c>
      <c r="R410">
        <v>2</v>
      </c>
      <c r="S410">
        <v>1</v>
      </c>
      <c r="T410">
        <v>0</v>
      </c>
      <c r="U410">
        <v>0</v>
      </c>
      <c r="V410">
        <f>COUNTIF(tbl_General[EmployeeID],tbl_General[[#This Row],[EmployeeID]])</f>
        <v>1</v>
      </c>
    </row>
    <row r="411" spans="1:22" x14ac:dyDescent="0.25">
      <c r="A411">
        <v>48</v>
      </c>
      <c r="B411" t="s">
        <v>21</v>
      </c>
      <c r="C411" t="s">
        <v>22</v>
      </c>
      <c r="D411" t="s">
        <v>30</v>
      </c>
      <c r="E411">
        <v>1</v>
      </c>
      <c r="F411">
        <v>4</v>
      </c>
      <c r="G411" t="s">
        <v>24</v>
      </c>
      <c r="H411">
        <v>3584</v>
      </c>
      <c r="I411" t="s">
        <v>25</v>
      </c>
      <c r="J411">
        <v>2</v>
      </c>
      <c r="K411" t="s">
        <v>40</v>
      </c>
      <c r="L411" t="s">
        <v>32</v>
      </c>
      <c r="M411">
        <v>132370</v>
      </c>
      <c r="N411">
        <v>5</v>
      </c>
      <c r="O411">
        <v>13</v>
      </c>
      <c r="P411">
        <v>1</v>
      </c>
      <c r="Q411">
        <v>7</v>
      </c>
      <c r="R411">
        <v>2</v>
      </c>
      <c r="S411">
        <v>1</v>
      </c>
      <c r="T411">
        <v>0</v>
      </c>
      <c r="U411">
        <v>0</v>
      </c>
      <c r="V411">
        <f>COUNTIF(tbl_General[EmployeeID],tbl_General[[#This Row],[EmployeeID]])</f>
        <v>1</v>
      </c>
    </row>
    <row r="412" spans="1:22" x14ac:dyDescent="0.25">
      <c r="A412">
        <v>36</v>
      </c>
      <c r="B412" t="s">
        <v>21</v>
      </c>
      <c r="C412" t="s">
        <v>22</v>
      </c>
      <c r="D412" t="s">
        <v>30</v>
      </c>
      <c r="E412">
        <v>1</v>
      </c>
      <c r="F412">
        <v>3</v>
      </c>
      <c r="G412" t="s">
        <v>38</v>
      </c>
      <c r="H412">
        <v>1331</v>
      </c>
      <c r="I412" t="s">
        <v>25</v>
      </c>
      <c r="J412">
        <v>2</v>
      </c>
      <c r="K412" t="s">
        <v>42</v>
      </c>
      <c r="L412" t="s">
        <v>41</v>
      </c>
      <c r="M412">
        <v>175670</v>
      </c>
      <c r="N412">
        <v>5</v>
      </c>
      <c r="O412">
        <v>13</v>
      </c>
      <c r="P412">
        <v>0</v>
      </c>
      <c r="Q412">
        <v>7</v>
      </c>
      <c r="R412">
        <v>6</v>
      </c>
      <c r="S412">
        <v>1</v>
      </c>
      <c r="T412">
        <v>0</v>
      </c>
      <c r="U412">
        <v>0</v>
      </c>
      <c r="V412">
        <f>COUNTIF(tbl_General[EmployeeID],tbl_General[[#This Row],[EmployeeID]])</f>
        <v>1</v>
      </c>
    </row>
    <row r="413" spans="1:22" x14ac:dyDescent="0.25">
      <c r="A413">
        <v>36</v>
      </c>
      <c r="B413" t="s">
        <v>21</v>
      </c>
      <c r="C413" t="s">
        <v>22</v>
      </c>
      <c r="D413" t="s">
        <v>30</v>
      </c>
      <c r="E413">
        <v>1</v>
      </c>
      <c r="F413">
        <v>3</v>
      </c>
      <c r="G413" t="s">
        <v>38</v>
      </c>
      <c r="H413">
        <v>2801</v>
      </c>
      <c r="I413" t="s">
        <v>25</v>
      </c>
      <c r="J413">
        <v>2</v>
      </c>
      <c r="K413" t="s">
        <v>42</v>
      </c>
      <c r="L413" t="s">
        <v>41</v>
      </c>
      <c r="M413">
        <v>175670</v>
      </c>
      <c r="N413">
        <v>5</v>
      </c>
      <c r="O413">
        <v>13</v>
      </c>
      <c r="P413">
        <v>0</v>
      </c>
      <c r="Q413">
        <v>7</v>
      </c>
      <c r="R413">
        <v>6</v>
      </c>
      <c r="S413">
        <v>1</v>
      </c>
      <c r="T413">
        <v>0</v>
      </c>
      <c r="U413">
        <v>0</v>
      </c>
      <c r="V413">
        <f>COUNTIF(tbl_General[EmployeeID],tbl_General[[#This Row],[EmployeeID]])</f>
        <v>1</v>
      </c>
    </row>
    <row r="414" spans="1:22" x14ac:dyDescent="0.25">
      <c r="A414">
        <v>36</v>
      </c>
      <c r="B414" t="s">
        <v>21</v>
      </c>
      <c r="C414" t="s">
        <v>22</v>
      </c>
      <c r="D414" t="s">
        <v>30</v>
      </c>
      <c r="E414">
        <v>1</v>
      </c>
      <c r="F414">
        <v>3</v>
      </c>
      <c r="G414" t="s">
        <v>38</v>
      </c>
      <c r="H414">
        <v>4271</v>
      </c>
      <c r="I414" t="s">
        <v>25</v>
      </c>
      <c r="J414">
        <v>2</v>
      </c>
      <c r="K414" t="s">
        <v>42</v>
      </c>
      <c r="L414" t="s">
        <v>41</v>
      </c>
      <c r="M414">
        <v>175670</v>
      </c>
      <c r="N414">
        <v>5</v>
      </c>
      <c r="O414">
        <v>13</v>
      </c>
      <c r="P414">
        <v>0</v>
      </c>
      <c r="Q414">
        <v>7</v>
      </c>
      <c r="R414">
        <v>6</v>
      </c>
      <c r="S414">
        <v>1</v>
      </c>
      <c r="T414">
        <v>0</v>
      </c>
      <c r="U414">
        <v>0</v>
      </c>
      <c r="V414">
        <f>COUNTIF(tbl_General[EmployeeID],tbl_General[[#This Row],[EmployeeID]])</f>
        <v>1</v>
      </c>
    </row>
    <row r="415" spans="1:22" x14ac:dyDescent="0.25">
      <c r="A415">
        <v>59</v>
      </c>
      <c r="B415" t="s">
        <v>21</v>
      </c>
      <c r="C415" t="s">
        <v>22</v>
      </c>
      <c r="D415" t="s">
        <v>30</v>
      </c>
      <c r="E415">
        <v>5</v>
      </c>
      <c r="F415">
        <v>3</v>
      </c>
      <c r="G415" t="s">
        <v>24</v>
      </c>
      <c r="H415">
        <v>1438</v>
      </c>
      <c r="I415" t="s">
        <v>25</v>
      </c>
      <c r="J415">
        <v>3</v>
      </c>
      <c r="K415" t="s">
        <v>44</v>
      </c>
      <c r="L415" t="s">
        <v>27</v>
      </c>
      <c r="M415">
        <v>198330</v>
      </c>
      <c r="N415">
        <v>3</v>
      </c>
      <c r="O415">
        <v>13</v>
      </c>
      <c r="P415">
        <v>0</v>
      </c>
      <c r="Q415">
        <v>7</v>
      </c>
      <c r="R415">
        <v>2</v>
      </c>
      <c r="S415">
        <v>1</v>
      </c>
      <c r="T415">
        <v>0</v>
      </c>
      <c r="U415">
        <v>0</v>
      </c>
      <c r="V415">
        <f>COUNTIF(tbl_General[EmployeeID],tbl_General[[#This Row],[EmployeeID]])</f>
        <v>1</v>
      </c>
    </row>
    <row r="416" spans="1:22" x14ac:dyDescent="0.25">
      <c r="A416">
        <v>59</v>
      </c>
      <c r="B416" t="s">
        <v>21</v>
      </c>
      <c r="C416" t="s">
        <v>22</v>
      </c>
      <c r="D416" t="s">
        <v>30</v>
      </c>
      <c r="E416">
        <v>5</v>
      </c>
      <c r="F416">
        <v>3</v>
      </c>
      <c r="G416" t="s">
        <v>24</v>
      </c>
      <c r="H416">
        <v>2908</v>
      </c>
      <c r="I416" t="s">
        <v>25</v>
      </c>
      <c r="J416">
        <v>3</v>
      </c>
      <c r="K416" t="s">
        <v>44</v>
      </c>
      <c r="L416" t="s">
        <v>27</v>
      </c>
      <c r="M416">
        <v>198330</v>
      </c>
      <c r="N416">
        <v>3</v>
      </c>
      <c r="O416">
        <v>13</v>
      </c>
      <c r="P416">
        <v>0</v>
      </c>
      <c r="Q416">
        <v>7</v>
      </c>
      <c r="R416">
        <v>2</v>
      </c>
      <c r="S416">
        <v>1</v>
      </c>
      <c r="T416">
        <v>0</v>
      </c>
      <c r="U416">
        <v>0</v>
      </c>
      <c r="V416">
        <f>COUNTIF(tbl_General[EmployeeID],tbl_General[[#This Row],[EmployeeID]])</f>
        <v>1</v>
      </c>
    </row>
    <row r="417" spans="1:22" x14ac:dyDescent="0.25">
      <c r="A417">
        <v>59</v>
      </c>
      <c r="B417" t="s">
        <v>21</v>
      </c>
      <c r="C417" t="s">
        <v>22</v>
      </c>
      <c r="D417" t="s">
        <v>30</v>
      </c>
      <c r="E417">
        <v>5</v>
      </c>
      <c r="F417">
        <v>3</v>
      </c>
      <c r="G417" t="s">
        <v>24</v>
      </c>
      <c r="H417">
        <v>4378</v>
      </c>
      <c r="I417" t="s">
        <v>25</v>
      </c>
      <c r="J417">
        <v>3</v>
      </c>
      <c r="K417" t="s">
        <v>44</v>
      </c>
      <c r="L417" t="s">
        <v>27</v>
      </c>
      <c r="M417">
        <v>198330</v>
      </c>
      <c r="N417">
        <v>3</v>
      </c>
      <c r="O417">
        <v>13</v>
      </c>
      <c r="P417">
        <v>0</v>
      </c>
      <c r="Q417">
        <v>7</v>
      </c>
      <c r="R417">
        <v>2</v>
      </c>
      <c r="S417">
        <v>1</v>
      </c>
      <c r="T417">
        <v>0</v>
      </c>
      <c r="U417">
        <v>0</v>
      </c>
      <c r="V417">
        <f>COUNTIF(tbl_General[EmployeeID],tbl_General[[#This Row],[EmployeeID]])</f>
        <v>1</v>
      </c>
    </row>
    <row r="418" spans="1:22" x14ac:dyDescent="0.25">
      <c r="A418">
        <v>37</v>
      </c>
      <c r="B418" t="s">
        <v>21</v>
      </c>
      <c r="C418" t="s">
        <v>22</v>
      </c>
      <c r="D418" t="s">
        <v>30</v>
      </c>
      <c r="E418">
        <v>17</v>
      </c>
      <c r="F418">
        <v>3</v>
      </c>
      <c r="G418" t="s">
        <v>24</v>
      </c>
      <c r="H418">
        <v>1260</v>
      </c>
      <c r="I418" t="s">
        <v>25</v>
      </c>
      <c r="J418">
        <v>3</v>
      </c>
      <c r="K418" t="s">
        <v>35</v>
      </c>
      <c r="L418" t="s">
        <v>27</v>
      </c>
      <c r="M418">
        <v>20640</v>
      </c>
      <c r="N418">
        <v>4</v>
      </c>
      <c r="O418">
        <v>16</v>
      </c>
      <c r="P418">
        <v>0</v>
      </c>
      <c r="Q418">
        <v>8</v>
      </c>
      <c r="R418">
        <v>3</v>
      </c>
      <c r="S418">
        <v>1</v>
      </c>
      <c r="T418">
        <v>0</v>
      </c>
      <c r="U418">
        <v>0</v>
      </c>
      <c r="V418">
        <f>COUNTIF(tbl_General[EmployeeID],tbl_General[[#This Row],[EmployeeID]])</f>
        <v>1</v>
      </c>
    </row>
    <row r="419" spans="1:22" x14ac:dyDescent="0.25">
      <c r="A419">
        <v>37</v>
      </c>
      <c r="B419" t="s">
        <v>21</v>
      </c>
      <c r="C419" t="s">
        <v>22</v>
      </c>
      <c r="D419" t="s">
        <v>30</v>
      </c>
      <c r="E419">
        <v>17</v>
      </c>
      <c r="F419">
        <v>3</v>
      </c>
      <c r="G419" t="s">
        <v>24</v>
      </c>
      <c r="H419">
        <v>2730</v>
      </c>
      <c r="I419" t="s">
        <v>25</v>
      </c>
      <c r="J419">
        <v>3</v>
      </c>
      <c r="K419" t="s">
        <v>35</v>
      </c>
      <c r="L419" t="s">
        <v>27</v>
      </c>
      <c r="M419">
        <v>20640</v>
      </c>
      <c r="N419">
        <v>4</v>
      </c>
      <c r="O419">
        <v>16</v>
      </c>
      <c r="P419">
        <v>0</v>
      </c>
      <c r="Q419">
        <v>8</v>
      </c>
      <c r="R419">
        <v>3</v>
      </c>
      <c r="S419">
        <v>1</v>
      </c>
      <c r="T419">
        <v>0</v>
      </c>
      <c r="U419">
        <v>0</v>
      </c>
      <c r="V419">
        <f>COUNTIF(tbl_General[EmployeeID],tbl_General[[#This Row],[EmployeeID]])</f>
        <v>1</v>
      </c>
    </row>
    <row r="420" spans="1:22" x14ac:dyDescent="0.25">
      <c r="A420">
        <v>37</v>
      </c>
      <c r="B420" t="s">
        <v>21</v>
      </c>
      <c r="C420" t="s">
        <v>22</v>
      </c>
      <c r="D420" t="s">
        <v>30</v>
      </c>
      <c r="E420">
        <v>17</v>
      </c>
      <c r="F420">
        <v>3</v>
      </c>
      <c r="G420" t="s">
        <v>24</v>
      </c>
      <c r="H420">
        <v>4200</v>
      </c>
      <c r="I420" t="s">
        <v>25</v>
      </c>
      <c r="J420">
        <v>3</v>
      </c>
      <c r="K420" t="s">
        <v>35</v>
      </c>
      <c r="L420" t="s">
        <v>27</v>
      </c>
      <c r="M420">
        <v>20640</v>
      </c>
      <c r="N420">
        <v>4</v>
      </c>
      <c r="O420">
        <v>16</v>
      </c>
      <c r="P420">
        <v>0</v>
      </c>
      <c r="Q420">
        <v>8</v>
      </c>
      <c r="R420">
        <v>3</v>
      </c>
      <c r="S420">
        <v>1</v>
      </c>
      <c r="T420">
        <v>0</v>
      </c>
      <c r="U420">
        <v>0</v>
      </c>
      <c r="V420">
        <f>COUNTIF(tbl_General[EmployeeID],tbl_General[[#This Row],[EmployeeID]])</f>
        <v>1</v>
      </c>
    </row>
    <row r="421" spans="1:22" x14ac:dyDescent="0.25">
      <c r="A421">
        <v>50</v>
      </c>
      <c r="B421" t="s">
        <v>21</v>
      </c>
      <c r="C421" t="s">
        <v>22</v>
      </c>
      <c r="D421" t="s">
        <v>23</v>
      </c>
      <c r="E421">
        <v>27</v>
      </c>
      <c r="F421">
        <v>3</v>
      </c>
      <c r="G421" t="s">
        <v>38</v>
      </c>
      <c r="H421">
        <v>485</v>
      </c>
      <c r="I421" t="s">
        <v>34</v>
      </c>
      <c r="J421">
        <v>2</v>
      </c>
      <c r="K421" t="s">
        <v>35</v>
      </c>
      <c r="L421" t="s">
        <v>27</v>
      </c>
      <c r="M421">
        <v>33100</v>
      </c>
      <c r="N421">
        <v>4</v>
      </c>
      <c r="O421">
        <v>22</v>
      </c>
      <c r="P421">
        <v>1</v>
      </c>
      <c r="Q421">
        <v>8</v>
      </c>
      <c r="R421">
        <v>3</v>
      </c>
      <c r="S421">
        <v>1</v>
      </c>
      <c r="T421">
        <v>0</v>
      </c>
      <c r="U421">
        <v>0</v>
      </c>
      <c r="V421">
        <f>COUNTIF(tbl_General[EmployeeID],tbl_General[[#This Row],[EmployeeID]])</f>
        <v>1</v>
      </c>
    </row>
    <row r="422" spans="1:22" x14ac:dyDescent="0.25">
      <c r="A422">
        <v>50</v>
      </c>
      <c r="B422" t="s">
        <v>21</v>
      </c>
      <c r="C422" t="s">
        <v>22</v>
      </c>
      <c r="D422" t="s">
        <v>23</v>
      </c>
      <c r="E422">
        <v>27</v>
      </c>
      <c r="F422">
        <v>3</v>
      </c>
      <c r="G422" t="s">
        <v>38</v>
      </c>
      <c r="H422">
        <v>1955</v>
      </c>
      <c r="I422" t="s">
        <v>34</v>
      </c>
      <c r="J422">
        <v>2</v>
      </c>
      <c r="K422" t="s">
        <v>35</v>
      </c>
      <c r="L422" t="s">
        <v>27</v>
      </c>
      <c r="M422">
        <v>33100</v>
      </c>
      <c r="N422">
        <v>4</v>
      </c>
      <c r="O422">
        <v>22</v>
      </c>
      <c r="P422">
        <v>1</v>
      </c>
      <c r="Q422">
        <v>8</v>
      </c>
      <c r="R422">
        <v>3</v>
      </c>
      <c r="S422">
        <v>1</v>
      </c>
      <c r="T422">
        <v>0</v>
      </c>
      <c r="U422">
        <v>0</v>
      </c>
      <c r="V422">
        <f>COUNTIF(tbl_General[EmployeeID],tbl_General[[#This Row],[EmployeeID]])</f>
        <v>1</v>
      </c>
    </row>
    <row r="423" spans="1:22" x14ac:dyDescent="0.25">
      <c r="A423">
        <v>50</v>
      </c>
      <c r="B423" t="s">
        <v>21</v>
      </c>
      <c r="C423" t="s">
        <v>22</v>
      </c>
      <c r="D423" t="s">
        <v>23</v>
      </c>
      <c r="E423">
        <v>27</v>
      </c>
      <c r="F423">
        <v>3</v>
      </c>
      <c r="G423" t="s">
        <v>38</v>
      </c>
      <c r="H423">
        <v>3425</v>
      </c>
      <c r="I423" t="s">
        <v>34</v>
      </c>
      <c r="J423">
        <v>2</v>
      </c>
      <c r="K423" t="s">
        <v>35</v>
      </c>
      <c r="L423" t="s">
        <v>27</v>
      </c>
      <c r="M423">
        <v>33100</v>
      </c>
      <c r="N423">
        <v>4</v>
      </c>
      <c r="O423">
        <v>22</v>
      </c>
      <c r="P423">
        <v>1</v>
      </c>
      <c r="Q423">
        <v>8</v>
      </c>
      <c r="R423">
        <v>3</v>
      </c>
      <c r="S423">
        <v>1</v>
      </c>
      <c r="T423">
        <v>0</v>
      </c>
      <c r="U423">
        <v>0</v>
      </c>
      <c r="V423">
        <f>COUNTIF(tbl_General[EmployeeID],tbl_General[[#This Row],[EmployeeID]])</f>
        <v>1</v>
      </c>
    </row>
    <row r="424" spans="1:22" x14ac:dyDescent="0.25">
      <c r="A424">
        <v>32</v>
      </c>
      <c r="B424" t="s">
        <v>21</v>
      </c>
      <c r="C424" t="s">
        <v>22</v>
      </c>
      <c r="D424" t="s">
        <v>30</v>
      </c>
      <c r="E424">
        <v>8</v>
      </c>
      <c r="F424">
        <v>1</v>
      </c>
      <c r="G424" t="s">
        <v>38</v>
      </c>
      <c r="H424">
        <v>1137</v>
      </c>
      <c r="I424" t="s">
        <v>25</v>
      </c>
      <c r="J424">
        <v>2</v>
      </c>
      <c r="K424" t="s">
        <v>31</v>
      </c>
      <c r="L424" t="s">
        <v>32</v>
      </c>
      <c r="M424">
        <v>46270</v>
      </c>
      <c r="N424">
        <v>8</v>
      </c>
      <c r="O424">
        <v>17</v>
      </c>
      <c r="P424">
        <v>1</v>
      </c>
      <c r="Q424">
        <v>8</v>
      </c>
      <c r="R424">
        <v>2</v>
      </c>
      <c r="S424">
        <v>1</v>
      </c>
      <c r="T424">
        <v>0</v>
      </c>
      <c r="U424">
        <v>0</v>
      </c>
      <c r="V424">
        <f>COUNTIF(tbl_General[EmployeeID],tbl_General[[#This Row],[EmployeeID]])</f>
        <v>1</v>
      </c>
    </row>
    <row r="425" spans="1:22" x14ac:dyDescent="0.25">
      <c r="A425">
        <v>32</v>
      </c>
      <c r="B425" t="s">
        <v>21</v>
      </c>
      <c r="C425" t="s">
        <v>22</v>
      </c>
      <c r="D425" t="s">
        <v>30</v>
      </c>
      <c r="E425">
        <v>8</v>
      </c>
      <c r="F425">
        <v>1</v>
      </c>
      <c r="G425" t="s">
        <v>38</v>
      </c>
      <c r="H425">
        <v>2607</v>
      </c>
      <c r="I425" t="s">
        <v>25</v>
      </c>
      <c r="J425">
        <v>2</v>
      </c>
      <c r="K425" t="s">
        <v>31</v>
      </c>
      <c r="L425" t="s">
        <v>32</v>
      </c>
      <c r="M425">
        <v>46270</v>
      </c>
      <c r="N425">
        <v>8</v>
      </c>
      <c r="O425">
        <v>17</v>
      </c>
      <c r="P425">
        <v>1</v>
      </c>
      <c r="Q425">
        <v>8</v>
      </c>
      <c r="R425">
        <v>2</v>
      </c>
      <c r="S425">
        <v>1</v>
      </c>
      <c r="T425">
        <v>0</v>
      </c>
      <c r="U425">
        <v>0</v>
      </c>
      <c r="V425">
        <f>COUNTIF(tbl_General[EmployeeID],tbl_General[[#This Row],[EmployeeID]])</f>
        <v>1</v>
      </c>
    </row>
    <row r="426" spans="1:22" x14ac:dyDescent="0.25">
      <c r="A426">
        <v>32</v>
      </c>
      <c r="B426" t="s">
        <v>21</v>
      </c>
      <c r="C426" t="s">
        <v>22</v>
      </c>
      <c r="D426" t="s">
        <v>30</v>
      </c>
      <c r="E426">
        <v>8</v>
      </c>
      <c r="F426">
        <v>1</v>
      </c>
      <c r="G426" t="s">
        <v>38</v>
      </c>
      <c r="H426">
        <v>4077</v>
      </c>
      <c r="I426" t="s">
        <v>25</v>
      </c>
      <c r="J426">
        <v>2</v>
      </c>
      <c r="K426" t="s">
        <v>31</v>
      </c>
      <c r="L426" t="s">
        <v>32</v>
      </c>
      <c r="M426">
        <v>46270</v>
      </c>
      <c r="N426">
        <v>8</v>
      </c>
      <c r="O426">
        <v>17</v>
      </c>
      <c r="P426">
        <v>1</v>
      </c>
      <c r="Q426">
        <v>8</v>
      </c>
      <c r="R426">
        <v>2</v>
      </c>
      <c r="S426">
        <v>1</v>
      </c>
      <c r="T426">
        <v>0</v>
      </c>
      <c r="U426">
        <v>0</v>
      </c>
      <c r="V426">
        <f>COUNTIF(tbl_General[EmployeeID],tbl_General[[#This Row],[EmployeeID]])</f>
        <v>1</v>
      </c>
    </row>
    <row r="427" spans="1:22" x14ac:dyDescent="0.25">
      <c r="A427">
        <v>40</v>
      </c>
      <c r="B427" t="s">
        <v>21</v>
      </c>
      <c r="C427" t="s">
        <v>22</v>
      </c>
      <c r="D427" t="s">
        <v>30</v>
      </c>
      <c r="E427">
        <v>1</v>
      </c>
      <c r="F427">
        <v>4</v>
      </c>
      <c r="G427" t="s">
        <v>38</v>
      </c>
      <c r="H427">
        <v>1170</v>
      </c>
      <c r="I427" t="s">
        <v>34</v>
      </c>
      <c r="J427">
        <v>2</v>
      </c>
      <c r="K427" t="s">
        <v>39</v>
      </c>
      <c r="L427" t="s">
        <v>27</v>
      </c>
      <c r="M427">
        <v>50710</v>
      </c>
      <c r="N427">
        <v>8</v>
      </c>
      <c r="O427">
        <v>17</v>
      </c>
      <c r="P427">
        <v>1</v>
      </c>
      <c r="Q427">
        <v>8</v>
      </c>
      <c r="R427">
        <v>3</v>
      </c>
      <c r="S427">
        <v>1</v>
      </c>
      <c r="T427">
        <v>0</v>
      </c>
      <c r="U427">
        <v>0</v>
      </c>
      <c r="V427">
        <f>COUNTIF(tbl_General[EmployeeID],tbl_General[[#This Row],[EmployeeID]])</f>
        <v>1</v>
      </c>
    </row>
    <row r="428" spans="1:22" x14ac:dyDescent="0.25">
      <c r="A428">
        <v>40</v>
      </c>
      <c r="B428" t="s">
        <v>21</v>
      </c>
      <c r="C428" t="s">
        <v>22</v>
      </c>
      <c r="D428" t="s">
        <v>30</v>
      </c>
      <c r="E428">
        <v>1</v>
      </c>
      <c r="F428">
        <v>4</v>
      </c>
      <c r="G428" t="s">
        <v>38</v>
      </c>
      <c r="H428">
        <v>2640</v>
      </c>
      <c r="I428" t="s">
        <v>34</v>
      </c>
      <c r="J428">
        <v>2</v>
      </c>
      <c r="K428" t="s">
        <v>39</v>
      </c>
      <c r="L428" t="s">
        <v>27</v>
      </c>
      <c r="M428">
        <v>50710</v>
      </c>
      <c r="N428">
        <v>8</v>
      </c>
      <c r="O428">
        <v>17</v>
      </c>
      <c r="P428">
        <v>1</v>
      </c>
      <c r="Q428">
        <v>8</v>
      </c>
      <c r="R428">
        <v>3</v>
      </c>
      <c r="S428">
        <v>1</v>
      </c>
      <c r="T428">
        <v>0</v>
      </c>
      <c r="U428">
        <v>0</v>
      </c>
      <c r="V428">
        <f>COUNTIF(tbl_General[EmployeeID],tbl_General[[#This Row],[EmployeeID]])</f>
        <v>1</v>
      </c>
    </row>
    <row r="429" spans="1:22" x14ac:dyDescent="0.25">
      <c r="A429">
        <v>40</v>
      </c>
      <c r="B429" t="s">
        <v>21</v>
      </c>
      <c r="C429" t="s">
        <v>22</v>
      </c>
      <c r="D429" t="s">
        <v>30</v>
      </c>
      <c r="E429">
        <v>1</v>
      </c>
      <c r="F429">
        <v>4</v>
      </c>
      <c r="G429" t="s">
        <v>38</v>
      </c>
      <c r="H429">
        <v>4110</v>
      </c>
      <c r="I429" t="s">
        <v>34</v>
      </c>
      <c r="J429">
        <v>2</v>
      </c>
      <c r="K429" t="s">
        <v>39</v>
      </c>
      <c r="L429" t="s">
        <v>27</v>
      </c>
      <c r="M429">
        <v>50710</v>
      </c>
      <c r="N429">
        <v>8</v>
      </c>
      <c r="O429">
        <v>17</v>
      </c>
      <c r="P429">
        <v>1</v>
      </c>
      <c r="Q429">
        <v>8</v>
      </c>
      <c r="R429">
        <v>3</v>
      </c>
      <c r="S429">
        <v>1</v>
      </c>
      <c r="T429">
        <v>0</v>
      </c>
      <c r="U429">
        <v>0</v>
      </c>
      <c r="V429">
        <f>COUNTIF(tbl_General[EmployeeID],tbl_General[[#This Row],[EmployeeID]])</f>
        <v>1</v>
      </c>
    </row>
    <row r="430" spans="1:22" x14ac:dyDescent="0.25">
      <c r="A430">
        <v>37</v>
      </c>
      <c r="B430" t="s">
        <v>21</v>
      </c>
      <c r="C430" t="s">
        <v>22</v>
      </c>
      <c r="D430" t="s">
        <v>30</v>
      </c>
      <c r="E430">
        <v>7</v>
      </c>
      <c r="F430">
        <v>4</v>
      </c>
      <c r="G430" t="s">
        <v>24</v>
      </c>
      <c r="H430">
        <v>538</v>
      </c>
      <c r="I430" t="s">
        <v>34</v>
      </c>
      <c r="J430">
        <v>4</v>
      </c>
      <c r="K430" t="s">
        <v>35</v>
      </c>
      <c r="L430" t="s">
        <v>41</v>
      </c>
      <c r="M430">
        <v>71430</v>
      </c>
      <c r="N430">
        <v>2</v>
      </c>
      <c r="O430">
        <v>21</v>
      </c>
      <c r="P430">
        <v>0</v>
      </c>
      <c r="Q430">
        <v>8</v>
      </c>
      <c r="R430">
        <v>6</v>
      </c>
      <c r="S430">
        <v>1</v>
      </c>
      <c r="T430">
        <v>0</v>
      </c>
      <c r="U430">
        <v>0</v>
      </c>
      <c r="V430">
        <f>COUNTIF(tbl_General[EmployeeID],tbl_General[[#This Row],[EmployeeID]])</f>
        <v>1</v>
      </c>
    </row>
    <row r="431" spans="1:22" x14ac:dyDescent="0.25">
      <c r="A431">
        <v>37</v>
      </c>
      <c r="B431" t="s">
        <v>21</v>
      </c>
      <c r="C431" t="s">
        <v>22</v>
      </c>
      <c r="D431" t="s">
        <v>30</v>
      </c>
      <c r="E431">
        <v>7</v>
      </c>
      <c r="F431">
        <v>4</v>
      </c>
      <c r="G431" t="s">
        <v>24</v>
      </c>
      <c r="H431">
        <v>2008</v>
      </c>
      <c r="I431" t="s">
        <v>34</v>
      </c>
      <c r="J431">
        <v>4</v>
      </c>
      <c r="K431" t="s">
        <v>35</v>
      </c>
      <c r="L431" t="s">
        <v>41</v>
      </c>
      <c r="M431">
        <v>71430</v>
      </c>
      <c r="N431">
        <v>2</v>
      </c>
      <c r="O431">
        <v>21</v>
      </c>
      <c r="P431">
        <v>0</v>
      </c>
      <c r="Q431">
        <v>8</v>
      </c>
      <c r="R431">
        <v>6</v>
      </c>
      <c r="S431">
        <v>1</v>
      </c>
      <c r="T431">
        <v>0</v>
      </c>
      <c r="U431">
        <v>0</v>
      </c>
      <c r="V431">
        <f>COUNTIF(tbl_General[EmployeeID],tbl_General[[#This Row],[EmployeeID]])</f>
        <v>1</v>
      </c>
    </row>
    <row r="432" spans="1:22" x14ac:dyDescent="0.25">
      <c r="A432">
        <v>37</v>
      </c>
      <c r="B432" t="s">
        <v>21</v>
      </c>
      <c r="C432" t="s">
        <v>22</v>
      </c>
      <c r="D432" t="s">
        <v>30</v>
      </c>
      <c r="E432">
        <v>7</v>
      </c>
      <c r="F432">
        <v>4</v>
      </c>
      <c r="G432" t="s">
        <v>24</v>
      </c>
      <c r="H432">
        <v>3478</v>
      </c>
      <c r="I432" t="s">
        <v>34</v>
      </c>
      <c r="J432">
        <v>4</v>
      </c>
      <c r="K432" t="s">
        <v>35</v>
      </c>
      <c r="L432" t="s">
        <v>41</v>
      </c>
      <c r="M432">
        <v>71430</v>
      </c>
      <c r="N432">
        <v>2</v>
      </c>
      <c r="O432">
        <v>21</v>
      </c>
      <c r="P432">
        <v>0</v>
      </c>
      <c r="Q432">
        <v>8</v>
      </c>
      <c r="R432">
        <v>6</v>
      </c>
      <c r="S432">
        <v>1</v>
      </c>
      <c r="T432">
        <v>0</v>
      </c>
      <c r="U432">
        <v>0</v>
      </c>
      <c r="V432">
        <f>COUNTIF(tbl_General[EmployeeID],tbl_General[[#This Row],[EmployeeID]])</f>
        <v>1</v>
      </c>
    </row>
    <row r="433" spans="1:22" x14ac:dyDescent="0.25">
      <c r="A433">
        <v>35</v>
      </c>
      <c r="B433" t="s">
        <v>28</v>
      </c>
      <c r="C433" t="s">
        <v>22</v>
      </c>
      <c r="D433" t="s">
        <v>30</v>
      </c>
      <c r="E433">
        <v>2</v>
      </c>
      <c r="F433">
        <v>4</v>
      </c>
      <c r="G433" t="s">
        <v>24</v>
      </c>
      <c r="H433">
        <v>1405</v>
      </c>
      <c r="I433" t="s">
        <v>25</v>
      </c>
      <c r="J433">
        <v>2</v>
      </c>
      <c r="K433" t="s">
        <v>39</v>
      </c>
      <c r="L433" t="s">
        <v>27</v>
      </c>
      <c r="M433">
        <v>108830</v>
      </c>
      <c r="N433">
        <v>3</v>
      </c>
      <c r="O433">
        <v>12</v>
      </c>
      <c r="P433">
        <v>0</v>
      </c>
      <c r="Q433">
        <v>8</v>
      </c>
      <c r="R433">
        <v>3</v>
      </c>
      <c r="S433">
        <v>1</v>
      </c>
      <c r="T433">
        <v>0</v>
      </c>
      <c r="U433">
        <v>1</v>
      </c>
      <c r="V433">
        <f>COUNTIF(tbl_General[EmployeeID],tbl_General[[#This Row],[EmployeeID]])</f>
        <v>1</v>
      </c>
    </row>
    <row r="434" spans="1:22" x14ac:dyDescent="0.25">
      <c r="A434">
        <v>35</v>
      </c>
      <c r="B434" t="s">
        <v>28</v>
      </c>
      <c r="C434" t="s">
        <v>22</v>
      </c>
      <c r="D434" t="s">
        <v>30</v>
      </c>
      <c r="E434">
        <v>2</v>
      </c>
      <c r="F434">
        <v>4</v>
      </c>
      <c r="G434" t="s">
        <v>24</v>
      </c>
      <c r="H434">
        <v>2875</v>
      </c>
      <c r="I434" t="s">
        <v>25</v>
      </c>
      <c r="J434">
        <v>2</v>
      </c>
      <c r="K434" t="s">
        <v>39</v>
      </c>
      <c r="L434" t="s">
        <v>27</v>
      </c>
      <c r="M434">
        <v>108830</v>
      </c>
      <c r="N434">
        <v>3</v>
      </c>
      <c r="O434">
        <v>12</v>
      </c>
      <c r="P434">
        <v>0</v>
      </c>
      <c r="Q434">
        <v>8</v>
      </c>
      <c r="R434">
        <v>3</v>
      </c>
      <c r="S434">
        <v>1</v>
      </c>
      <c r="T434">
        <v>0</v>
      </c>
      <c r="U434">
        <v>1</v>
      </c>
      <c r="V434">
        <f>COUNTIF(tbl_General[EmployeeID],tbl_General[[#This Row],[EmployeeID]])</f>
        <v>1</v>
      </c>
    </row>
    <row r="435" spans="1:22" x14ac:dyDescent="0.25">
      <c r="A435">
        <v>35</v>
      </c>
      <c r="B435" t="s">
        <v>28</v>
      </c>
      <c r="C435" t="s">
        <v>22</v>
      </c>
      <c r="D435" t="s">
        <v>30</v>
      </c>
      <c r="E435">
        <v>2</v>
      </c>
      <c r="F435">
        <v>4</v>
      </c>
      <c r="G435" t="s">
        <v>24</v>
      </c>
      <c r="H435">
        <v>4345</v>
      </c>
      <c r="I435" t="s">
        <v>25</v>
      </c>
      <c r="J435">
        <v>2</v>
      </c>
      <c r="K435" t="s">
        <v>39</v>
      </c>
      <c r="L435" t="s">
        <v>27</v>
      </c>
      <c r="M435">
        <v>108830</v>
      </c>
      <c r="N435">
        <v>3</v>
      </c>
      <c r="O435">
        <v>12</v>
      </c>
      <c r="P435">
        <v>0</v>
      </c>
      <c r="Q435">
        <v>8</v>
      </c>
      <c r="R435">
        <v>3</v>
      </c>
      <c r="S435">
        <v>1</v>
      </c>
      <c r="T435">
        <v>0</v>
      </c>
      <c r="U435">
        <v>1</v>
      </c>
      <c r="V435">
        <f>COUNTIF(tbl_General[EmployeeID],tbl_General[[#This Row],[EmployeeID]])</f>
        <v>1</v>
      </c>
    </row>
    <row r="436" spans="1:22" x14ac:dyDescent="0.25">
      <c r="A436">
        <v>37</v>
      </c>
      <c r="B436" t="s">
        <v>21</v>
      </c>
      <c r="C436" t="s">
        <v>22</v>
      </c>
      <c r="D436" t="s">
        <v>23</v>
      </c>
      <c r="E436">
        <v>24</v>
      </c>
      <c r="F436">
        <v>2</v>
      </c>
      <c r="G436" t="s">
        <v>24</v>
      </c>
      <c r="H436">
        <v>371</v>
      </c>
      <c r="I436" t="s">
        <v>25</v>
      </c>
      <c r="J436">
        <v>4</v>
      </c>
      <c r="K436" t="s">
        <v>40</v>
      </c>
      <c r="L436" t="s">
        <v>41</v>
      </c>
      <c r="M436">
        <v>42570</v>
      </c>
      <c r="N436">
        <v>4</v>
      </c>
      <c r="O436">
        <v>15</v>
      </c>
      <c r="P436">
        <v>0</v>
      </c>
      <c r="Q436">
        <v>9</v>
      </c>
      <c r="R436">
        <v>2</v>
      </c>
      <c r="S436">
        <v>1</v>
      </c>
      <c r="T436">
        <v>0</v>
      </c>
      <c r="U436">
        <v>0</v>
      </c>
      <c r="V436">
        <f>COUNTIF(tbl_General[EmployeeID],tbl_General[[#This Row],[EmployeeID]])</f>
        <v>1</v>
      </c>
    </row>
    <row r="437" spans="1:22" x14ac:dyDescent="0.25">
      <c r="A437">
        <v>37</v>
      </c>
      <c r="B437" t="s">
        <v>21</v>
      </c>
      <c r="C437" t="s">
        <v>22</v>
      </c>
      <c r="D437" t="s">
        <v>23</v>
      </c>
      <c r="E437">
        <v>24</v>
      </c>
      <c r="F437">
        <v>2</v>
      </c>
      <c r="G437" t="s">
        <v>24</v>
      </c>
      <c r="H437">
        <v>1841</v>
      </c>
      <c r="I437" t="s">
        <v>25</v>
      </c>
      <c r="J437">
        <v>4</v>
      </c>
      <c r="K437" t="s">
        <v>40</v>
      </c>
      <c r="L437" t="s">
        <v>41</v>
      </c>
      <c r="M437">
        <v>42570</v>
      </c>
      <c r="N437">
        <v>4</v>
      </c>
      <c r="O437">
        <v>15</v>
      </c>
      <c r="P437">
        <v>0</v>
      </c>
      <c r="Q437">
        <v>9</v>
      </c>
      <c r="R437">
        <v>2</v>
      </c>
      <c r="S437">
        <v>1</v>
      </c>
      <c r="T437">
        <v>0</v>
      </c>
      <c r="U437">
        <v>0</v>
      </c>
      <c r="V437">
        <f>COUNTIF(tbl_General[EmployeeID],tbl_General[[#This Row],[EmployeeID]])</f>
        <v>1</v>
      </c>
    </row>
    <row r="438" spans="1:22" x14ac:dyDescent="0.25">
      <c r="A438">
        <v>37</v>
      </c>
      <c r="B438" t="s">
        <v>21</v>
      </c>
      <c r="C438" t="s">
        <v>22</v>
      </c>
      <c r="D438" t="s">
        <v>23</v>
      </c>
      <c r="E438">
        <v>24</v>
      </c>
      <c r="F438">
        <v>2</v>
      </c>
      <c r="G438" t="s">
        <v>24</v>
      </c>
      <c r="H438">
        <v>3311</v>
      </c>
      <c r="I438" t="s">
        <v>25</v>
      </c>
      <c r="J438">
        <v>4</v>
      </c>
      <c r="K438" t="s">
        <v>40</v>
      </c>
      <c r="L438" t="s">
        <v>41</v>
      </c>
      <c r="M438">
        <v>42570</v>
      </c>
      <c r="N438">
        <v>4</v>
      </c>
      <c r="O438">
        <v>15</v>
      </c>
      <c r="P438">
        <v>0</v>
      </c>
      <c r="Q438">
        <v>9</v>
      </c>
      <c r="R438">
        <v>2</v>
      </c>
      <c r="S438">
        <v>1</v>
      </c>
      <c r="T438">
        <v>0</v>
      </c>
      <c r="U438">
        <v>0</v>
      </c>
      <c r="V438">
        <f>COUNTIF(tbl_General[EmployeeID],tbl_General[[#This Row],[EmployeeID]])</f>
        <v>1</v>
      </c>
    </row>
    <row r="439" spans="1:22" x14ac:dyDescent="0.25">
      <c r="A439">
        <v>58</v>
      </c>
      <c r="B439" t="s">
        <v>21</v>
      </c>
      <c r="C439" t="s">
        <v>22</v>
      </c>
      <c r="D439" t="s">
        <v>23</v>
      </c>
      <c r="E439">
        <v>3</v>
      </c>
      <c r="F439">
        <v>3</v>
      </c>
      <c r="G439" t="s">
        <v>45</v>
      </c>
      <c r="H439">
        <v>1370</v>
      </c>
      <c r="I439" t="s">
        <v>25</v>
      </c>
      <c r="J439">
        <v>1</v>
      </c>
      <c r="K439" t="s">
        <v>31</v>
      </c>
      <c r="L439" t="s">
        <v>27</v>
      </c>
      <c r="M439">
        <v>52060</v>
      </c>
      <c r="N439">
        <v>4</v>
      </c>
      <c r="O439">
        <v>11</v>
      </c>
      <c r="P439">
        <v>3</v>
      </c>
      <c r="Q439">
        <v>9</v>
      </c>
      <c r="R439">
        <v>4</v>
      </c>
      <c r="S439">
        <v>1</v>
      </c>
      <c r="T439">
        <v>0</v>
      </c>
      <c r="U439">
        <v>0</v>
      </c>
      <c r="V439">
        <f>COUNTIF(tbl_General[EmployeeID],tbl_General[[#This Row],[EmployeeID]])</f>
        <v>1</v>
      </c>
    </row>
    <row r="440" spans="1:22" x14ac:dyDescent="0.25">
      <c r="A440">
        <v>58</v>
      </c>
      <c r="B440" t="s">
        <v>21</v>
      </c>
      <c r="C440" t="s">
        <v>22</v>
      </c>
      <c r="D440" t="s">
        <v>23</v>
      </c>
      <c r="E440">
        <v>3</v>
      </c>
      <c r="F440">
        <v>3</v>
      </c>
      <c r="G440" t="s">
        <v>45</v>
      </c>
      <c r="H440">
        <v>2840</v>
      </c>
      <c r="I440" t="s">
        <v>25</v>
      </c>
      <c r="J440">
        <v>1</v>
      </c>
      <c r="K440" t="s">
        <v>31</v>
      </c>
      <c r="L440" t="s">
        <v>27</v>
      </c>
      <c r="M440">
        <v>52060</v>
      </c>
      <c r="N440">
        <v>4</v>
      </c>
      <c r="O440">
        <v>11</v>
      </c>
      <c r="P440">
        <v>3</v>
      </c>
      <c r="Q440">
        <v>9</v>
      </c>
      <c r="R440">
        <v>4</v>
      </c>
      <c r="S440">
        <v>1</v>
      </c>
      <c r="T440">
        <v>0</v>
      </c>
      <c r="U440">
        <v>0</v>
      </c>
      <c r="V440">
        <f>COUNTIF(tbl_General[EmployeeID],tbl_General[[#This Row],[EmployeeID]])</f>
        <v>1</v>
      </c>
    </row>
    <row r="441" spans="1:22" x14ac:dyDescent="0.25">
      <c r="A441">
        <v>58</v>
      </c>
      <c r="B441" t="s">
        <v>21</v>
      </c>
      <c r="C441" t="s">
        <v>22</v>
      </c>
      <c r="D441" t="s">
        <v>23</v>
      </c>
      <c r="E441">
        <v>3</v>
      </c>
      <c r="F441">
        <v>3</v>
      </c>
      <c r="G441" t="s">
        <v>45</v>
      </c>
      <c r="H441">
        <v>4310</v>
      </c>
      <c r="I441" t="s">
        <v>25</v>
      </c>
      <c r="J441">
        <v>1</v>
      </c>
      <c r="K441" t="s">
        <v>31</v>
      </c>
      <c r="L441" t="s">
        <v>27</v>
      </c>
      <c r="M441">
        <v>52060</v>
      </c>
      <c r="N441">
        <v>4</v>
      </c>
      <c r="O441">
        <v>11</v>
      </c>
      <c r="P441">
        <v>3</v>
      </c>
      <c r="Q441">
        <v>9</v>
      </c>
      <c r="R441">
        <v>4</v>
      </c>
      <c r="S441">
        <v>1</v>
      </c>
      <c r="T441">
        <v>0</v>
      </c>
      <c r="U441">
        <v>0</v>
      </c>
      <c r="V441">
        <f>COUNTIF(tbl_General[EmployeeID],tbl_General[[#This Row],[EmployeeID]])</f>
        <v>1</v>
      </c>
    </row>
    <row r="442" spans="1:22" x14ac:dyDescent="0.25">
      <c r="A442">
        <v>36</v>
      </c>
      <c r="B442" t="s">
        <v>28</v>
      </c>
      <c r="C442" t="s">
        <v>22</v>
      </c>
      <c r="D442" t="s">
        <v>30</v>
      </c>
      <c r="E442">
        <v>7</v>
      </c>
      <c r="F442">
        <v>2</v>
      </c>
      <c r="G442" t="s">
        <v>24</v>
      </c>
      <c r="H442">
        <v>504</v>
      </c>
      <c r="I442" t="s">
        <v>25</v>
      </c>
      <c r="J442">
        <v>1</v>
      </c>
      <c r="K442" t="s">
        <v>31</v>
      </c>
      <c r="L442" t="s">
        <v>41</v>
      </c>
      <c r="M442">
        <v>56600</v>
      </c>
      <c r="N442">
        <v>7</v>
      </c>
      <c r="O442">
        <v>12</v>
      </c>
      <c r="P442">
        <v>0</v>
      </c>
      <c r="Q442">
        <v>9</v>
      </c>
      <c r="R442">
        <v>3</v>
      </c>
      <c r="S442">
        <v>1</v>
      </c>
      <c r="T442">
        <v>0</v>
      </c>
      <c r="U442">
        <v>0</v>
      </c>
      <c r="V442">
        <f>COUNTIF(tbl_General[EmployeeID],tbl_General[[#This Row],[EmployeeID]])</f>
        <v>1</v>
      </c>
    </row>
    <row r="443" spans="1:22" x14ac:dyDescent="0.25">
      <c r="A443">
        <v>36</v>
      </c>
      <c r="B443" t="s">
        <v>28</v>
      </c>
      <c r="C443" t="s">
        <v>22</v>
      </c>
      <c r="D443" t="s">
        <v>30</v>
      </c>
      <c r="E443">
        <v>7</v>
      </c>
      <c r="F443">
        <v>2</v>
      </c>
      <c r="G443" t="s">
        <v>24</v>
      </c>
      <c r="H443">
        <v>1974</v>
      </c>
      <c r="I443" t="s">
        <v>25</v>
      </c>
      <c r="J443">
        <v>1</v>
      </c>
      <c r="K443" t="s">
        <v>31</v>
      </c>
      <c r="L443" t="s">
        <v>41</v>
      </c>
      <c r="M443">
        <v>56600</v>
      </c>
      <c r="N443">
        <v>7</v>
      </c>
      <c r="O443">
        <v>12</v>
      </c>
      <c r="P443">
        <v>0</v>
      </c>
      <c r="Q443">
        <v>9</v>
      </c>
      <c r="R443">
        <v>3</v>
      </c>
      <c r="S443">
        <v>1</v>
      </c>
      <c r="T443">
        <v>0</v>
      </c>
      <c r="U443">
        <v>0</v>
      </c>
      <c r="V443">
        <f>COUNTIF(tbl_General[EmployeeID],tbl_General[[#This Row],[EmployeeID]])</f>
        <v>1</v>
      </c>
    </row>
    <row r="444" spans="1:22" x14ac:dyDescent="0.25">
      <c r="A444">
        <v>36</v>
      </c>
      <c r="B444" t="s">
        <v>28</v>
      </c>
      <c r="C444" t="s">
        <v>22</v>
      </c>
      <c r="D444" t="s">
        <v>30</v>
      </c>
      <c r="E444">
        <v>7</v>
      </c>
      <c r="F444">
        <v>2</v>
      </c>
      <c r="G444" t="s">
        <v>24</v>
      </c>
      <c r="H444">
        <v>3444</v>
      </c>
      <c r="I444" t="s">
        <v>25</v>
      </c>
      <c r="J444">
        <v>1</v>
      </c>
      <c r="K444" t="s">
        <v>31</v>
      </c>
      <c r="L444" t="s">
        <v>41</v>
      </c>
      <c r="M444">
        <v>56600</v>
      </c>
      <c r="N444">
        <v>7</v>
      </c>
      <c r="O444">
        <v>12</v>
      </c>
      <c r="P444">
        <v>0</v>
      </c>
      <c r="Q444">
        <v>9</v>
      </c>
      <c r="R444">
        <v>3</v>
      </c>
      <c r="S444">
        <v>1</v>
      </c>
      <c r="T444">
        <v>0</v>
      </c>
      <c r="U444">
        <v>0</v>
      </c>
      <c r="V444">
        <f>COUNTIF(tbl_General[EmployeeID],tbl_General[[#This Row],[EmployeeID]])</f>
        <v>1</v>
      </c>
    </row>
    <row r="445" spans="1:22" x14ac:dyDescent="0.25">
      <c r="A445">
        <v>40</v>
      </c>
      <c r="B445" t="s">
        <v>21</v>
      </c>
      <c r="C445" t="s">
        <v>29</v>
      </c>
      <c r="D445" t="s">
        <v>23</v>
      </c>
      <c r="E445">
        <v>9</v>
      </c>
      <c r="F445">
        <v>3</v>
      </c>
      <c r="G445" t="s">
        <v>45</v>
      </c>
      <c r="H445">
        <v>344</v>
      </c>
      <c r="I445" t="s">
        <v>34</v>
      </c>
      <c r="J445">
        <v>3</v>
      </c>
      <c r="K445" t="s">
        <v>42</v>
      </c>
      <c r="L445" t="s">
        <v>32</v>
      </c>
      <c r="M445">
        <v>22380</v>
      </c>
      <c r="N445">
        <v>2</v>
      </c>
      <c r="O445">
        <v>14</v>
      </c>
      <c r="P445">
        <v>0</v>
      </c>
      <c r="Q445">
        <v>10</v>
      </c>
      <c r="R445">
        <v>3</v>
      </c>
      <c r="S445">
        <v>1</v>
      </c>
      <c r="T445">
        <v>0</v>
      </c>
      <c r="U445">
        <v>0</v>
      </c>
      <c r="V445">
        <f>COUNTIF(tbl_General[EmployeeID],tbl_General[[#This Row],[EmployeeID]])</f>
        <v>1</v>
      </c>
    </row>
    <row r="446" spans="1:22" x14ac:dyDescent="0.25">
      <c r="A446">
        <v>40</v>
      </c>
      <c r="B446" t="s">
        <v>21</v>
      </c>
      <c r="C446" t="s">
        <v>29</v>
      </c>
      <c r="D446" t="s">
        <v>23</v>
      </c>
      <c r="E446">
        <v>9</v>
      </c>
      <c r="F446">
        <v>3</v>
      </c>
      <c r="G446" t="s">
        <v>45</v>
      </c>
      <c r="H446">
        <v>1814</v>
      </c>
      <c r="I446" t="s">
        <v>34</v>
      </c>
      <c r="J446">
        <v>3</v>
      </c>
      <c r="K446" t="s">
        <v>42</v>
      </c>
      <c r="L446" t="s">
        <v>32</v>
      </c>
      <c r="M446">
        <v>22380</v>
      </c>
      <c r="N446">
        <v>6</v>
      </c>
      <c r="O446">
        <v>14</v>
      </c>
      <c r="P446">
        <v>0</v>
      </c>
      <c r="Q446">
        <v>10</v>
      </c>
      <c r="R446">
        <v>3</v>
      </c>
      <c r="S446">
        <v>1</v>
      </c>
      <c r="T446">
        <v>0</v>
      </c>
      <c r="U446">
        <v>0</v>
      </c>
      <c r="V446">
        <f>COUNTIF(tbl_General[EmployeeID],tbl_General[[#This Row],[EmployeeID]])</f>
        <v>1</v>
      </c>
    </row>
    <row r="447" spans="1:22" x14ac:dyDescent="0.25">
      <c r="A447">
        <v>40</v>
      </c>
      <c r="B447" t="s">
        <v>21</v>
      </c>
      <c r="C447" t="s">
        <v>29</v>
      </c>
      <c r="D447" t="s">
        <v>23</v>
      </c>
      <c r="E447">
        <v>9</v>
      </c>
      <c r="F447">
        <v>3</v>
      </c>
      <c r="G447" t="s">
        <v>45</v>
      </c>
      <c r="H447">
        <v>3284</v>
      </c>
      <c r="I447" t="s">
        <v>34</v>
      </c>
      <c r="J447">
        <v>3</v>
      </c>
      <c r="K447" t="s">
        <v>42</v>
      </c>
      <c r="L447" t="s">
        <v>32</v>
      </c>
      <c r="M447">
        <v>22380</v>
      </c>
      <c r="N447">
        <v>6</v>
      </c>
      <c r="O447">
        <v>14</v>
      </c>
      <c r="P447">
        <v>0</v>
      </c>
      <c r="Q447">
        <v>10</v>
      </c>
      <c r="R447">
        <v>3</v>
      </c>
      <c r="S447">
        <v>1</v>
      </c>
      <c r="T447">
        <v>0</v>
      </c>
      <c r="U447">
        <v>0</v>
      </c>
      <c r="V447">
        <f>COUNTIF(tbl_General[EmployeeID],tbl_General[[#This Row],[EmployeeID]])</f>
        <v>1</v>
      </c>
    </row>
    <row r="448" spans="1:22" x14ac:dyDescent="0.25">
      <c r="A448">
        <v>35</v>
      </c>
      <c r="B448" t="s">
        <v>21</v>
      </c>
      <c r="C448" t="s">
        <v>22</v>
      </c>
      <c r="D448" t="s">
        <v>30</v>
      </c>
      <c r="E448">
        <v>29</v>
      </c>
      <c r="F448">
        <v>3</v>
      </c>
      <c r="G448" t="s">
        <v>24</v>
      </c>
      <c r="H448">
        <v>115</v>
      </c>
      <c r="I448" t="s">
        <v>25</v>
      </c>
      <c r="J448">
        <v>3</v>
      </c>
      <c r="K448" t="s">
        <v>35</v>
      </c>
      <c r="L448" t="s">
        <v>32</v>
      </c>
      <c r="M448">
        <v>50030</v>
      </c>
      <c r="N448">
        <v>9</v>
      </c>
      <c r="O448">
        <v>15</v>
      </c>
      <c r="P448">
        <v>0</v>
      </c>
      <c r="Q448">
        <v>10</v>
      </c>
      <c r="R448">
        <v>2</v>
      </c>
      <c r="S448">
        <v>1</v>
      </c>
      <c r="T448">
        <v>0</v>
      </c>
      <c r="U448">
        <v>0</v>
      </c>
      <c r="V448">
        <f>COUNTIF(tbl_General[EmployeeID],tbl_General[[#This Row],[EmployeeID]])</f>
        <v>1</v>
      </c>
    </row>
    <row r="449" spans="1:22" x14ac:dyDescent="0.25">
      <c r="A449">
        <v>35</v>
      </c>
      <c r="B449" t="s">
        <v>21</v>
      </c>
      <c r="C449" t="s">
        <v>22</v>
      </c>
      <c r="D449" t="s">
        <v>30</v>
      </c>
      <c r="E449">
        <v>29</v>
      </c>
      <c r="F449">
        <v>3</v>
      </c>
      <c r="G449" t="s">
        <v>24</v>
      </c>
      <c r="H449">
        <v>1585</v>
      </c>
      <c r="I449" t="s">
        <v>25</v>
      </c>
      <c r="J449">
        <v>3</v>
      </c>
      <c r="K449" t="s">
        <v>35</v>
      </c>
      <c r="L449" t="s">
        <v>32</v>
      </c>
      <c r="M449">
        <v>50030</v>
      </c>
      <c r="N449">
        <v>9</v>
      </c>
      <c r="O449">
        <v>15</v>
      </c>
      <c r="P449">
        <v>0</v>
      </c>
      <c r="Q449">
        <v>10</v>
      </c>
      <c r="R449">
        <v>2</v>
      </c>
      <c r="S449">
        <v>1</v>
      </c>
      <c r="T449">
        <v>0</v>
      </c>
      <c r="U449">
        <v>0</v>
      </c>
      <c r="V449">
        <f>COUNTIF(tbl_General[EmployeeID],tbl_General[[#This Row],[EmployeeID]])</f>
        <v>1</v>
      </c>
    </row>
    <row r="450" spans="1:22" x14ac:dyDescent="0.25">
      <c r="A450">
        <v>35</v>
      </c>
      <c r="B450" t="s">
        <v>21</v>
      </c>
      <c r="C450" t="s">
        <v>22</v>
      </c>
      <c r="D450" t="s">
        <v>30</v>
      </c>
      <c r="E450">
        <v>29</v>
      </c>
      <c r="F450">
        <v>3</v>
      </c>
      <c r="G450" t="s">
        <v>24</v>
      </c>
      <c r="H450">
        <v>3055</v>
      </c>
      <c r="I450" t="s">
        <v>25</v>
      </c>
      <c r="J450">
        <v>3</v>
      </c>
      <c r="K450" t="s">
        <v>35</v>
      </c>
      <c r="L450" t="s">
        <v>32</v>
      </c>
      <c r="M450">
        <v>50030</v>
      </c>
      <c r="N450">
        <v>9</v>
      </c>
      <c r="O450">
        <v>15</v>
      </c>
      <c r="P450">
        <v>0</v>
      </c>
      <c r="Q450">
        <v>10</v>
      </c>
      <c r="R450">
        <v>2</v>
      </c>
      <c r="S450">
        <v>1</v>
      </c>
      <c r="T450">
        <v>0</v>
      </c>
      <c r="U450">
        <v>0</v>
      </c>
      <c r="V450">
        <f>COUNTIF(tbl_General[EmployeeID],tbl_General[[#This Row],[EmployeeID]])</f>
        <v>1</v>
      </c>
    </row>
    <row r="451" spans="1:22" x14ac:dyDescent="0.25">
      <c r="A451">
        <v>43</v>
      </c>
      <c r="B451" t="s">
        <v>21</v>
      </c>
      <c r="C451" t="s">
        <v>22</v>
      </c>
      <c r="D451" t="s">
        <v>30</v>
      </c>
      <c r="E451">
        <v>7</v>
      </c>
      <c r="F451">
        <v>2</v>
      </c>
      <c r="G451" t="s">
        <v>24</v>
      </c>
      <c r="H451">
        <v>76</v>
      </c>
      <c r="I451" t="s">
        <v>25</v>
      </c>
      <c r="J451">
        <v>2</v>
      </c>
      <c r="K451" t="s">
        <v>44</v>
      </c>
      <c r="L451" t="s">
        <v>27</v>
      </c>
      <c r="M451">
        <v>65000</v>
      </c>
      <c r="N451">
        <v>8</v>
      </c>
      <c r="O451">
        <v>23</v>
      </c>
      <c r="P451">
        <v>0</v>
      </c>
      <c r="Q451">
        <v>10</v>
      </c>
      <c r="R451">
        <v>3</v>
      </c>
      <c r="S451">
        <v>1</v>
      </c>
      <c r="T451">
        <v>0</v>
      </c>
      <c r="U451">
        <v>0</v>
      </c>
      <c r="V451">
        <f>COUNTIF(tbl_General[EmployeeID],tbl_General[[#This Row],[EmployeeID]])</f>
        <v>1</v>
      </c>
    </row>
    <row r="452" spans="1:22" x14ac:dyDescent="0.25">
      <c r="A452">
        <v>43</v>
      </c>
      <c r="B452" t="s">
        <v>21</v>
      </c>
      <c r="C452" t="s">
        <v>22</v>
      </c>
      <c r="D452" t="s">
        <v>30</v>
      </c>
      <c r="E452">
        <v>7</v>
      </c>
      <c r="F452">
        <v>2</v>
      </c>
      <c r="G452" t="s">
        <v>24</v>
      </c>
      <c r="H452">
        <v>1546</v>
      </c>
      <c r="I452" t="s">
        <v>25</v>
      </c>
      <c r="J452">
        <v>2</v>
      </c>
      <c r="K452" t="s">
        <v>44</v>
      </c>
      <c r="L452" t="s">
        <v>27</v>
      </c>
      <c r="M452">
        <v>65000</v>
      </c>
      <c r="N452">
        <v>8</v>
      </c>
      <c r="O452">
        <v>23</v>
      </c>
      <c r="P452">
        <v>0</v>
      </c>
      <c r="Q452">
        <v>10</v>
      </c>
      <c r="R452">
        <v>3</v>
      </c>
      <c r="S452">
        <v>1</v>
      </c>
      <c r="T452">
        <v>0</v>
      </c>
      <c r="U452">
        <v>0</v>
      </c>
      <c r="V452">
        <f>COUNTIF(tbl_General[EmployeeID],tbl_General[[#This Row],[EmployeeID]])</f>
        <v>1</v>
      </c>
    </row>
    <row r="453" spans="1:22" x14ac:dyDescent="0.25">
      <c r="A453">
        <v>43</v>
      </c>
      <c r="B453" t="s">
        <v>21</v>
      </c>
      <c r="C453" t="s">
        <v>22</v>
      </c>
      <c r="D453" t="s">
        <v>30</v>
      </c>
      <c r="E453">
        <v>7</v>
      </c>
      <c r="F453">
        <v>2</v>
      </c>
      <c r="G453" t="s">
        <v>24</v>
      </c>
      <c r="H453">
        <v>3016</v>
      </c>
      <c r="I453" t="s">
        <v>25</v>
      </c>
      <c r="J453">
        <v>2</v>
      </c>
      <c r="K453" t="s">
        <v>44</v>
      </c>
      <c r="L453" t="s">
        <v>27</v>
      </c>
      <c r="M453">
        <v>65000</v>
      </c>
      <c r="N453">
        <v>8</v>
      </c>
      <c r="O453">
        <v>23</v>
      </c>
      <c r="P453">
        <v>0</v>
      </c>
      <c r="Q453">
        <v>10</v>
      </c>
      <c r="R453">
        <v>3</v>
      </c>
      <c r="S453">
        <v>1</v>
      </c>
      <c r="T453">
        <v>0</v>
      </c>
      <c r="U453">
        <v>0</v>
      </c>
      <c r="V453">
        <f>COUNTIF(tbl_General[EmployeeID],tbl_General[[#This Row],[EmployeeID]])</f>
        <v>1</v>
      </c>
    </row>
    <row r="454" spans="1:22" x14ac:dyDescent="0.25">
      <c r="A454">
        <v>38</v>
      </c>
      <c r="B454" t="s">
        <v>21</v>
      </c>
      <c r="C454" t="s">
        <v>22</v>
      </c>
      <c r="D454" t="s">
        <v>30</v>
      </c>
      <c r="E454">
        <v>7</v>
      </c>
      <c r="F454">
        <v>4</v>
      </c>
      <c r="G454" t="s">
        <v>38</v>
      </c>
      <c r="H454">
        <v>554</v>
      </c>
      <c r="I454" t="s">
        <v>34</v>
      </c>
      <c r="J454">
        <v>1</v>
      </c>
      <c r="K454" t="s">
        <v>35</v>
      </c>
      <c r="L454" t="s">
        <v>32</v>
      </c>
      <c r="M454">
        <v>66530</v>
      </c>
      <c r="N454">
        <v>7</v>
      </c>
      <c r="O454">
        <v>20</v>
      </c>
      <c r="P454">
        <v>1</v>
      </c>
      <c r="Q454">
        <v>10</v>
      </c>
      <c r="R454">
        <v>2</v>
      </c>
      <c r="S454">
        <v>1</v>
      </c>
      <c r="T454">
        <v>0</v>
      </c>
      <c r="U454">
        <v>0</v>
      </c>
      <c r="V454">
        <f>COUNTIF(tbl_General[EmployeeID],tbl_General[[#This Row],[EmployeeID]])</f>
        <v>1</v>
      </c>
    </row>
    <row r="455" spans="1:22" x14ac:dyDescent="0.25">
      <c r="A455">
        <v>38</v>
      </c>
      <c r="B455" t="s">
        <v>21</v>
      </c>
      <c r="C455" t="s">
        <v>22</v>
      </c>
      <c r="D455" t="s">
        <v>30</v>
      </c>
      <c r="E455">
        <v>7</v>
      </c>
      <c r="F455">
        <v>4</v>
      </c>
      <c r="G455" t="s">
        <v>38</v>
      </c>
      <c r="H455">
        <v>2024</v>
      </c>
      <c r="I455" t="s">
        <v>34</v>
      </c>
      <c r="J455">
        <v>1</v>
      </c>
      <c r="K455" t="s">
        <v>35</v>
      </c>
      <c r="L455" t="s">
        <v>32</v>
      </c>
      <c r="M455">
        <v>66530</v>
      </c>
      <c r="N455">
        <v>7</v>
      </c>
      <c r="O455">
        <v>20</v>
      </c>
      <c r="P455">
        <v>1</v>
      </c>
      <c r="Q455">
        <v>10</v>
      </c>
      <c r="R455">
        <v>2</v>
      </c>
      <c r="S455">
        <v>1</v>
      </c>
      <c r="T455">
        <v>0</v>
      </c>
      <c r="U455">
        <v>0</v>
      </c>
      <c r="V455">
        <f>COUNTIF(tbl_General[EmployeeID],tbl_General[[#This Row],[EmployeeID]])</f>
        <v>1</v>
      </c>
    </row>
    <row r="456" spans="1:22" x14ac:dyDescent="0.25">
      <c r="A456">
        <v>38</v>
      </c>
      <c r="B456" t="s">
        <v>21</v>
      </c>
      <c r="C456" t="s">
        <v>22</v>
      </c>
      <c r="D456" t="s">
        <v>30</v>
      </c>
      <c r="E456">
        <v>7</v>
      </c>
      <c r="F456">
        <v>4</v>
      </c>
      <c r="G456" t="s">
        <v>38</v>
      </c>
      <c r="H456">
        <v>3494</v>
      </c>
      <c r="I456" t="s">
        <v>34</v>
      </c>
      <c r="J456">
        <v>1</v>
      </c>
      <c r="K456" t="s">
        <v>35</v>
      </c>
      <c r="L456" t="s">
        <v>32</v>
      </c>
      <c r="M456">
        <v>66530</v>
      </c>
      <c r="N456">
        <v>7</v>
      </c>
      <c r="O456">
        <v>20</v>
      </c>
      <c r="P456">
        <v>1</v>
      </c>
      <c r="Q456">
        <v>10</v>
      </c>
      <c r="R456">
        <v>2</v>
      </c>
      <c r="S456">
        <v>1</v>
      </c>
      <c r="T456">
        <v>0</v>
      </c>
      <c r="U456">
        <v>0</v>
      </c>
      <c r="V456">
        <f>COUNTIF(tbl_General[EmployeeID],tbl_General[[#This Row],[EmployeeID]])</f>
        <v>1</v>
      </c>
    </row>
    <row r="457" spans="1:22" x14ac:dyDescent="0.25">
      <c r="A457">
        <v>51</v>
      </c>
      <c r="B457" t="s">
        <v>21</v>
      </c>
      <c r="C457" t="s">
        <v>22</v>
      </c>
      <c r="D457" t="s">
        <v>30</v>
      </c>
      <c r="E457">
        <v>1</v>
      </c>
      <c r="F457">
        <v>3</v>
      </c>
      <c r="G457" t="s">
        <v>33</v>
      </c>
      <c r="H457">
        <v>1369</v>
      </c>
      <c r="I457" t="s">
        <v>25</v>
      </c>
      <c r="J457">
        <v>3</v>
      </c>
      <c r="K457" t="s">
        <v>39</v>
      </c>
      <c r="L457" t="s">
        <v>27</v>
      </c>
      <c r="M457">
        <v>80080</v>
      </c>
      <c r="N457">
        <v>2</v>
      </c>
      <c r="O457">
        <v>15</v>
      </c>
      <c r="P457">
        <v>1</v>
      </c>
      <c r="Q457">
        <v>10</v>
      </c>
      <c r="R457">
        <v>4</v>
      </c>
      <c r="S457">
        <v>1</v>
      </c>
      <c r="T457">
        <v>0</v>
      </c>
      <c r="U457">
        <v>0</v>
      </c>
      <c r="V457">
        <f>COUNTIF(tbl_General[EmployeeID],tbl_General[[#This Row],[EmployeeID]])</f>
        <v>1</v>
      </c>
    </row>
    <row r="458" spans="1:22" x14ac:dyDescent="0.25">
      <c r="A458">
        <v>51</v>
      </c>
      <c r="B458" t="s">
        <v>21</v>
      </c>
      <c r="C458" t="s">
        <v>22</v>
      </c>
      <c r="D458" t="s">
        <v>30</v>
      </c>
      <c r="E458">
        <v>1</v>
      </c>
      <c r="F458">
        <v>3</v>
      </c>
      <c r="G458" t="s">
        <v>33</v>
      </c>
      <c r="H458">
        <v>2839</v>
      </c>
      <c r="I458" t="s">
        <v>25</v>
      </c>
      <c r="J458">
        <v>3</v>
      </c>
      <c r="K458" t="s">
        <v>39</v>
      </c>
      <c r="L458" t="s">
        <v>27</v>
      </c>
      <c r="M458">
        <v>80080</v>
      </c>
      <c r="N458">
        <v>2</v>
      </c>
      <c r="O458">
        <v>15</v>
      </c>
      <c r="P458">
        <v>1</v>
      </c>
      <c r="Q458">
        <v>10</v>
      </c>
      <c r="R458">
        <v>4</v>
      </c>
      <c r="S458">
        <v>1</v>
      </c>
      <c r="T458">
        <v>0</v>
      </c>
      <c r="U458">
        <v>0</v>
      </c>
      <c r="V458">
        <f>COUNTIF(tbl_General[EmployeeID],tbl_General[[#This Row],[EmployeeID]])</f>
        <v>1</v>
      </c>
    </row>
    <row r="459" spans="1:22" x14ac:dyDescent="0.25">
      <c r="A459">
        <v>51</v>
      </c>
      <c r="B459" t="s">
        <v>21</v>
      </c>
      <c r="C459" t="s">
        <v>22</v>
      </c>
      <c r="D459" t="s">
        <v>30</v>
      </c>
      <c r="E459">
        <v>1</v>
      </c>
      <c r="F459">
        <v>3</v>
      </c>
      <c r="G459" t="s">
        <v>33</v>
      </c>
      <c r="H459">
        <v>4309</v>
      </c>
      <c r="I459" t="s">
        <v>25</v>
      </c>
      <c r="J459">
        <v>3</v>
      </c>
      <c r="K459" t="s">
        <v>39</v>
      </c>
      <c r="L459" t="s">
        <v>27</v>
      </c>
      <c r="M459">
        <v>80080</v>
      </c>
      <c r="N459">
        <v>2</v>
      </c>
      <c r="O459">
        <v>15</v>
      </c>
      <c r="P459">
        <v>1</v>
      </c>
      <c r="Q459">
        <v>10</v>
      </c>
      <c r="R459">
        <v>4</v>
      </c>
      <c r="S459">
        <v>1</v>
      </c>
      <c r="T459">
        <v>0</v>
      </c>
      <c r="U459">
        <v>0</v>
      </c>
      <c r="V459">
        <f>COUNTIF(tbl_General[EmployeeID],tbl_General[[#This Row],[EmployeeID]])</f>
        <v>1</v>
      </c>
    </row>
    <row r="460" spans="1:22" x14ac:dyDescent="0.25">
      <c r="A460">
        <v>38</v>
      </c>
      <c r="B460" t="s">
        <v>21</v>
      </c>
      <c r="C460" t="s">
        <v>22</v>
      </c>
      <c r="D460" t="s">
        <v>30</v>
      </c>
      <c r="E460">
        <v>1</v>
      </c>
      <c r="F460">
        <v>3</v>
      </c>
      <c r="G460" t="s">
        <v>38</v>
      </c>
      <c r="H460">
        <v>285</v>
      </c>
      <c r="I460" t="s">
        <v>25</v>
      </c>
      <c r="J460">
        <v>3</v>
      </c>
      <c r="K460" t="s">
        <v>44</v>
      </c>
      <c r="L460" t="s">
        <v>32</v>
      </c>
      <c r="M460">
        <v>96190</v>
      </c>
      <c r="N460">
        <v>4</v>
      </c>
      <c r="O460">
        <v>13</v>
      </c>
      <c r="P460">
        <v>1</v>
      </c>
      <c r="Q460">
        <v>10</v>
      </c>
      <c r="R460">
        <v>2</v>
      </c>
      <c r="S460">
        <v>1</v>
      </c>
      <c r="T460">
        <v>0</v>
      </c>
      <c r="U460">
        <v>0</v>
      </c>
      <c r="V460">
        <f>COUNTIF(tbl_General[EmployeeID],tbl_General[[#This Row],[EmployeeID]])</f>
        <v>1</v>
      </c>
    </row>
    <row r="461" spans="1:22" x14ac:dyDescent="0.25">
      <c r="A461">
        <v>38</v>
      </c>
      <c r="B461" t="s">
        <v>21</v>
      </c>
      <c r="C461" t="s">
        <v>22</v>
      </c>
      <c r="D461" t="s">
        <v>30</v>
      </c>
      <c r="E461">
        <v>1</v>
      </c>
      <c r="F461">
        <v>3</v>
      </c>
      <c r="G461" t="s">
        <v>38</v>
      </c>
      <c r="H461">
        <v>1755</v>
      </c>
      <c r="I461" t="s">
        <v>25</v>
      </c>
      <c r="J461">
        <v>3</v>
      </c>
      <c r="K461" t="s">
        <v>44</v>
      </c>
      <c r="L461" t="s">
        <v>32</v>
      </c>
      <c r="M461">
        <v>96190</v>
      </c>
      <c r="N461">
        <v>4</v>
      </c>
      <c r="O461">
        <v>13</v>
      </c>
      <c r="P461">
        <v>1</v>
      </c>
      <c r="Q461">
        <v>10</v>
      </c>
      <c r="R461">
        <v>2</v>
      </c>
      <c r="S461">
        <v>1</v>
      </c>
      <c r="T461">
        <v>0</v>
      </c>
      <c r="U461">
        <v>0</v>
      </c>
      <c r="V461">
        <f>COUNTIF(tbl_General[EmployeeID],tbl_General[[#This Row],[EmployeeID]])</f>
        <v>1</v>
      </c>
    </row>
    <row r="462" spans="1:22" x14ac:dyDescent="0.25">
      <c r="A462">
        <v>38</v>
      </c>
      <c r="B462" t="s">
        <v>21</v>
      </c>
      <c r="C462" t="s">
        <v>22</v>
      </c>
      <c r="D462" t="s">
        <v>30</v>
      </c>
      <c r="E462">
        <v>1</v>
      </c>
      <c r="F462">
        <v>3</v>
      </c>
      <c r="G462" t="s">
        <v>38</v>
      </c>
      <c r="H462">
        <v>3225</v>
      </c>
      <c r="I462" t="s">
        <v>25</v>
      </c>
      <c r="J462">
        <v>3</v>
      </c>
      <c r="K462" t="s">
        <v>44</v>
      </c>
      <c r="L462" t="s">
        <v>32</v>
      </c>
      <c r="M462">
        <v>96190</v>
      </c>
      <c r="N462">
        <v>4</v>
      </c>
      <c r="O462">
        <v>13</v>
      </c>
      <c r="P462">
        <v>1</v>
      </c>
      <c r="Q462">
        <v>10</v>
      </c>
      <c r="R462">
        <v>2</v>
      </c>
      <c r="S462">
        <v>1</v>
      </c>
      <c r="T462">
        <v>0</v>
      </c>
      <c r="U462">
        <v>0</v>
      </c>
      <c r="V462">
        <f>COUNTIF(tbl_General[EmployeeID],tbl_General[[#This Row],[EmployeeID]])</f>
        <v>1</v>
      </c>
    </row>
    <row r="463" spans="1:22" x14ac:dyDescent="0.25">
      <c r="A463">
        <v>31</v>
      </c>
      <c r="B463" t="s">
        <v>28</v>
      </c>
      <c r="C463" t="s">
        <v>22</v>
      </c>
      <c r="D463" t="s">
        <v>37</v>
      </c>
      <c r="E463">
        <v>9</v>
      </c>
      <c r="F463">
        <v>4</v>
      </c>
      <c r="G463" t="s">
        <v>37</v>
      </c>
      <c r="H463">
        <v>1000</v>
      </c>
      <c r="I463" t="s">
        <v>34</v>
      </c>
      <c r="J463">
        <v>2</v>
      </c>
      <c r="K463" t="s">
        <v>40</v>
      </c>
      <c r="L463" t="s">
        <v>27</v>
      </c>
      <c r="M463">
        <v>168850</v>
      </c>
      <c r="N463">
        <v>2</v>
      </c>
      <c r="O463">
        <v>14</v>
      </c>
      <c r="P463">
        <v>2</v>
      </c>
      <c r="Q463">
        <v>10</v>
      </c>
      <c r="R463">
        <v>2</v>
      </c>
      <c r="S463">
        <v>1</v>
      </c>
      <c r="T463">
        <v>0</v>
      </c>
      <c r="U463">
        <v>0</v>
      </c>
      <c r="V463">
        <f>COUNTIF(tbl_General[EmployeeID],tbl_General[[#This Row],[EmployeeID]])</f>
        <v>1</v>
      </c>
    </row>
    <row r="464" spans="1:22" x14ac:dyDescent="0.25">
      <c r="A464">
        <v>31</v>
      </c>
      <c r="B464" t="s">
        <v>28</v>
      </c>
      <c r="C464" t="s">
        <v>22</v>
      </c>
      <c r="D464" t="s">
        <v>37</v>
      </c>
      <c r="E464">
        <v>9</v>
      </c>
      <c r="F464">
        <v>4</v>
      </c>
      <c r="G464" t="s">
        <v>37</v>
      </c>
      <c r="H464">
        <v>2470</v>
      </c>
      <c r="I464" t="s">
        <v>34</v>
      </c>
      <c r="J464">
        <v>2</v>
      </c>
      <c r="K464" t="s">
        <v>40</v>
      </c>
      <c r="L464" t="s">
        <v>27</v>
      </c>
      <c r="M464">
        <v>168850</v>
      </c>
      <c r="N464">
        <v>2</v>
      </c>
      <c r="O464">
        <v>14</v>
      </c>
      <c r="P464">
        <v>2</v>
      </c>
      <c r="Q464">
        <v>10</v>
      </c>
      <c r="R464">
        <v>2</v>
      </c>
      <c r="S464">
        <v>1</v>
      </c>
      <c r="T464">
        <v>0</v>
      </c>
      <c r="U464">
        <v>0</v>
      </c>
      <c r="V464">
        <f>COUNTIF(tbl_General[EmployeeID],tbl_General[[#This Row],[EmployeeID]])</f>
        <v>1</v>
      </c>
    </row>
    <row r="465" spans="1:22" x14ac:dyDescent="0.25">
      <c r="A465">
        <v>31</v>
      </c>
      <c r="B465" t="s">
        <v>28</v>
      </c>
      <c r="C465" t="s">
        <v>22</v>
      </c>
      <c r="D465" t="s">
        <v>37</v>
      </c>
      <c r="E465">
        <v>9</v>
      </c>
      <c r="F465">
        <v>4</v>
      </c>
      <c r="G465" t="s">
        <v>37</v>
      </c>
      <c r="H465">
        <v>3940</v>
      </c>
      <c r="I465" t="s">
        <v>34</v>
      </c>
      <c r="J465">
        <v>2</v>
      </c>
      <c r="K465" t="s">
        <v>40</v>
      </c>
      <c r="L465" t="s">
        <v>27</v>
      </c>
      <c r="M465">
        <v>168850</v>
      </c>
      <c r="N465">
        <v>2</v>
      </c>
      <c r="O465">
        <v>14</v>
      </c>
      <c r="P465">
        <v>2</v>
      </c>
      <c r="Q465">
        <v>10</v>
      </c>
      <c r="R465">
        <v>2</v>
      </c>
      <c r="S465">
        <v>1</v>
      </c>
      <c r="T465">
        <v>0</v>
      </c>
      <c r="U465">
        <v>0</v>
      </c>
      <c r="V465">
        <f>COUNTIF(tbl_General[EmployeeID],tbl_General[[#This Row],[EmployeeID]])</f>
        <v>1</v>
      </c>
    </row>
    <row r="466" spans="1:22" x14ac:dyDescent="0.25">
      <c r="A466">
        <v>39</v>
      </c>
      <c r="B466" t="s">
        <v>28</v>
      </c>
      <c r="C466" t="s">
        <v>36</v>
      </c>
      <c r="D466" t="s">
        <v>30</v>
      </c>
      <c r="E466">
        <v>2</v>
      </c>
      <c r="F466">
        <v>4</v>
      </c>
      <c r="G466" t="s">
        <v>38</v>
      </c>
      <c r="H466">
        <v>775</v>
      </c>
      <c r="I466" t="s">
        <v>34</v>
      </c>
      <c r="J466">
        <v>2</v>
      </c>
      <c r="K466" t="s">
        <v>42</v>
      </c>
      <c r="L466" t="s">
        <v>32</v>
      </c>
      <c r="M466">
        <v>43810</v>
      </c>
      <c r="N466">
        <v>2</v>
      </c>
      <c r="O466">
        <v>15</v>
      </c>
      <c r="P466">
        <v>2</v>
      </c>
      <c r="Q466">
        <v>11</v>
      </c>
      <c r="R466">
        <v>1</v>
      </c>
      <c r="S466">
        <v>1</v>
      </c>
      <c r="T466">
        <v>0</v>
      </c>
      <c r="U466">
        <v>0</v>
      </c>
      <c r="V466">
        <f>COUNTIF(tbl_General[EmployeeID],tbl_General[[#This Row],[EmployeeID]])</f>
        <v>1</v>
      </c>
    </row>
    <row r="467" spans="1:22" x14ac:dyDescent="0.25">
      <c r="A467">
        <v>39</v>
      </c>
      <c r="B467" t="s">
        <v>28</v>
      </c>
      <c r="C467" t="s">
        <v>36</v>
      </c>
      <c r="D467" t="s">
        <v>30</v>
      </c>
      <c r="E467">
        <v>2</v>
      </c>
      <c r="F467">
        <v>4</v>
      </c>
      <c r="G467" t="s">
        <v>38</v>
      </c>
      <c r="H467">
        <v>2245</v>
      </c>
      <c r="I467" t="s">
        <v>34</v>
      </c>
      <c r="J467">
        <v>2</v>
      </c>
      <c r="K467" t="s">
        <v>42</v>
      </c>
      <c r="L467" t="s">
        <v>32</v>
      </c>
      <c r="M467">
        <v>43810</v>
      </c>
      <c r="N467">
        <v>2</v>
      </c>
      <c r="O467">
        <v>15</v>
      </c>
      <c r="P467">
        <v>2</v>
      </c>
      <c r="Q467">
        <v>11</v>
      </c>
      <c r="R467">
        <v>1</v>
      </c>
      <c r="S467">
        <v>1</v>
      </c>
      <c r="T467">
        <v>0</v>
      </c>
      <c r="U467">
        <v>0</v>
      </c>
      <c r="V467">
        <f>COUNTIF(tbl_General[EmployeeID],tbl_General[[#This Row],[EmployeeID]])</f>
        <v>1</v>
      </c>
    </row>
    <row r="468" spans="1:22" x14ac:dyDescent="0.25">
      <c r="A468">
        <v>39</v>
      </c>
      <c r="B468" t="s">
        <v>28</v>
      </c>
      <c r="C468" t="s">
        <v>36</v>
      </c>
      <c r="D468" t="s">
        <v>30</v>
      </c>
      <c r="E468">
        <v>2</v>
      </c>
      <c r="F468">
        <v>4</v>
      </c>
      <c r="G468" t="s">
        <v>38</v>
      </c>
      <c r="H468">
        <v>3715</v>
      </c>
      <c r="I468" t="s">
        <v>34</v>
      </c>
      <c r="J468">
        <v>2</v>
      </c>
      <c r="K468" t="s">
        <v>42</v>
      </c>
      <c r="L468" t="s">
        <v>32</v>
      </c>
      <c r="M468">
        <v>43810</v>
      </c>
      <c r="N468">
        <v>2</v>
      </c>
      <c r="O468">
        <v>15</v>
      </c>
      <c r="P468">
        <v>2</v>
      </c>
      <c r="Q468">
        <v>11</v>
      </c>
      <c r="R468">
        <v>1</v>
      </c>
      <c r="S468">
        <v>1</v>
      </c>
      <c r="T468">
        <v>0</v>
      </c>
      <c r="U468">
        <v>0</v>
      </c>
      <c r="V468">
        <f>COUNTIF(tbl_General[EmployeeID],tbl_General[[#This Row],[EmployeeID]])</f>
        <v>1</v>
      </c>
    </row>
    <row r="469" spans="1:22" x14ac:dyDescent="0.25">
      <c r="A469">
        <v>44</v>
      </c>
      <c r="B469" t="s">
        <v>21</v>
      </c>
      <c r="C469" t="s">
        <v>29</v>
      </c>
      <c r="D469" t="s">
        <v>30</v>
      </c>
      <c r="E469">
        <v>5</v>
      </c>
      <c r="F469">
        <v>3</v>
      </c>
      <c r="G469" t="s">
        <v>24</v>
      </c>
      <c r="H469">
        <v>794</v>
      </c>
      <c r="I469" t="s">
        <v>25</v>
      </c>
      <c r="J469">
        <v>5</v>
      </c>
      <c r="K469" t="s">
        <v>42</v>
      </c>
      <c r="L469" t="s">
        <v>27</v>
      </c>
      <c r="M469">
        <v>43820</v>
      </c>
      <c r="N469">
        <v>7</v>
      </c>
      <c r="O469">
        <v>16</v>
      </c>
      <c r="P469">
        <v>2</v>
      </c>
      <c r="Q469">
        <v>11</v>
      </c>
      <c r="R469">
        <v>2</v>
      </c>
      <c r="S469">
        <v>1</v>
      </c>
      <c r="T469">
        <v>0</v>
      </c>
      <c r="U469">
        <v>0</v>
      </c>
      <c r="V469">
        <f>COUNTIF(tbl_General[EmployeeID],tbl_General[[#This Row],[EmployeeID]])</f>
        <v>1</v>
      </c>
    </row>
    <row r="470" spans="1:22" x14ac:dyDescent="0.25">
      <c r="A470">
        <v>44</v>
      </c>
      <c r="B470" t="s">
        <v>21</v>
      </c>
      <c r="C470" t="s">
        <v>29</v>
      </c>
      <c r="D470" t="s">
        <v>30</v>
      </c>
      <c r="E470">
        <v>5</v>
      </c>
      <c r="F470">
        <v>3</v>
      </c>
      <c r="G470" t="s">
        <v>24</v>
      </c>
      <c r="H470">
        <v>2264</v>
      </c>
      <c r="I470" t="s">
        <v>25</v>
      </c>
      <c r="J470">
        <v>5</v>
      </c>
      <c r="K470" t="s">
        <v>42</v>
      </c>
      <c r="L470" t="s">
        <v>27</v>
      </c>
      <c r="M470">
        <v>43820</v>
      </c>
      <c r="N470">
        <v>7</v>
      </c>
      <c r="O470">
        <v>16</v>
      </c>
      <c r="P470">
        <v>2</v>
      </c>
      <c r="Q470">
        <v>11</v>
      </c>
      <c r="R470">
        <v>2</v>
      </c>
      <c r="S470">
        <v>1</v>
      </c>
      <c r="T470">
        <v>0</v>
      </c>
      <c r="U470">
        <v>0</v>
      </c>
      <c r="V470">
        <f>COUNTIF(tbl_General[EmployeeID],tbl_General[[#This Row],[EmployeeID]])</f>
        <v>1</v>
      </c>
    </row>
    <row r="471" spans="1:22" x14ac:dyDescent="0.25">
      <c r="A471">
        <v>44</v>
      </c>
      <c r="B471" t="s">
        <v>21</v>
      </c>
      <c r="C471" t="s">
        <v>29</v>
      </c>
      <c r="D471" t="s">
        <v>30</v>
      </c>
      <c r="E471">
        <v>5</v>
      </c>
      <c r="F471">
        <v>3</v>
      </c>
      <c r="G471" t="s">
        <v>24</v>
      </c>
      <c r="H471">
        <v>3734</v>
      </c>
      <c r="I471" t="s">
        <v>25</v>
      </c>
      <c r="J471">
        <v>5</v>
      </c>
      <c r="K471" t="s">
        <v>42</v>
      </c>
      <c r="L471" t="s">
        <v>27</v>
      </c>
      <c r="M471">
        <v>43820</v>
      </c>
      <c r="N471">
        <v>7</v>
      </c>
      <c r="O471">
        <v>16</v>
      </c>
      <c r="P471">
        <v>2</v>
      </c>
      <c r="Q471">
        <v>11</v>
      </c>
      <c r="R471">
        <v>2</v>
      </c>
      <c r="S471">
        <v>1</v>
      </c>
      <c r="T471">
        <v>0</v>
      </c>
      <c r="U471">
        <v>0</v>
      </c>
      <c r="V471">
        <f>COUNTIF(tbl_General[EmployeeID],tbl_General[[#This Row],[EmployeeID]])</f>
        <v>1</v>
      </c>
    </row>
    <row r="472" spans="1:22" x14ac:dyDescent="0.25">
      <c r="A472">
        <v>40</v>
      </c>
      <c r="B472" t="s">
        <v>21</v>
      </c>
      <c r="C472" t="s">
        <v>22</v>
      </c>
      <c r="D472" t="s">
        <v>30</v>
      </c>
      <c r="E472">
        <v>1</v>
      </c>
      <c r="F472">
        <v>4</v>
      </c>
      <c r="G472" t="s">
        <v>38</v>
      </c>
      <c r="H472">
        <v>427</v>
      </c>
      <c r="I472" t="s">
        <v>34</v>
      </c>
      <c r="J472">
        <v>2</v>
      </c>
      <c r="K472" t="s">
        <v>31</v>
      </c>
      <c r="L472" t="s">
        <v>41</v>
      </c>
      <c r="M472">
        <v>192320</v>
      </c>
      <c r="N472">
        <v>2</v>
      </c>
      <c r="O472">
        <v>14</v>
      </c>
      <c r="P472">
        <v>1</v>
      </c>
      <c r="Q472">
        <v>11</v>
      </c>
      <c r="R472">
        <v>3</v>
      </c>
      <c r="S472">
        <v>1</v>
      </c>
      <c r="T472">
        <v>0</v>
      </c>
      <c r="U472">
        <v>0</v>
      </c>
      <c r="V472">
        <f>COUNTIF(tbl_General[EmployeeID],tbl_General[[#This Row],[EmployeeID]])</f>
        <v>1</v>
      </c>
    </row>
    <row r="473" spans="1:22" x14ac:dyDescent="0.25">
      <c r="A473">
        <v>40</v>
      </c>
      <c r="B473" t="s">
        <v>21</v>
      </c>
      <c r="C473" t="s">
        <v>22</v>
      </c>
      <c r="D473" t="s">
        <v>30</v>
      </c>
      <c r="E473">
        <v>1</v>
      </c>
      <c r="F473">
        <v>4</v>
      </c>
      <c r="G473" t="s">
        <v>38</v>
      </c>
      <c r="H473">
        <v>1897</v>
      </c>
      <c r="I473" t="s">
        <v>34</v>
      </c>
      <c r="J473">
        <v>2</v>
      </c>
      <c r="K473" t="s">
        <v>31</v>
      </c>
      <c r="L473" t="s">
        <v>41</v>
      </c>
      <c r="M473">
        <v>192320</v>
      </c>
      <c r="N473">
        <v>2</v>
      </c>
      <c r="O473">
        <v>14</v>
      </c>
      <c r="P473">
        <v>1</v>
      </c>
      <c r="Q473">
        <v>11</v>
      </c>
      <c r="R473">
        <v>3</v>
      </c>
      <c r="S473">
        <v>1</v>
      </c>
      <c r="T473">
        <v>0</v>
      </c>
      <c r="U473">
        <v>0</v>
      </c>
      <c r="V473">
        <f>COUNTIF(tbl_General[EmployeeID],tbl_General[[#This Row],[EmployeeID]])</f>
        <v>1</v>
      </c>
    </row>
    <row r="474" spans="1:22" x14ac:dyDescent="0.25">
      <c r="A474">
        <v>40</v>
      </c>
      <c r="B474" t="s">
        <v>21</v>
      </c>
      <c r="C474" t="s">
        <v>22</v>
      </c>
      <c r="D474" t="s">
        <v>30</v>
      </c>
      <c r="E474">
        <v>1</v>
      </c>
      <c r="F474">
        <v>4</v>
      </c>
      <c r="G474" t="s">
        <v>38</v>
      </c>
      <c r="H474">
        <v>3367</v>
      </c>
      <c r="I474" t="s">
        <v>34</v>
      </c>
      <c r="J474">
        <v>2</v>
      </c>
      <c r="K474" t="s">
        <v>31</v>
      </c>
      <c r="L474" t="s">
        <v>41</v>
      </c>
      <c r="M474">
        <v>192320</v>
      </c>
      <c r="N474">
        <v>2</v>
      </c>
      <c r="O474">
        <v>14</v>
      </c>
      <c r="P474">
        <v>1</v>
      </c>
      <c r="Q474">
        <v>11</v>
      </c>
      <c r="R474">
        <v>3</v>
      </c>
      <c r="S474">
        <v>1</v>
      </c>
      <c r="T474">
        <v>0</v>
      </c>
      <c r="U474">
        <v>0</v>
      </c>
      <c r="V474">
        <f>COUNTIF(tbl_General[EmployeeID],tbl_General[[#This Row],[EmployeeID]])</f>
        <v>1</v>
      </c>
    </row>
    <row r="475" spans="1:22" x14ac:dyDescent="0.25">
      <c r="A475">
        <v>59</v>
      </c>
      <c r="B475" t="s">
        <v>21</v>
      </c>
      <c r="C475" t="s">
        <v>22</v>
      </c>
      <c r="D475" t="s">
        <v>23</v>
      </c>
      <c r="E475">
        <v>2</v>
      </c>
      <c r="F475">
        <v>2</v>
      </c>
      <c r="G475" t="s">
        <v>45</v>
      </c>
      <c r="H475">
        <v>1219</v>
      </c>
      <c r="I475" t="s">
        <v>25</v>
      </c>
      <c r="J475">
        <v>5</v>
      </c>
      <c r="K475" t="s">
        <v>43</v>
      </c>
      <c r="L475" t="s">
        <v>27</v>
      </c>
      <c r="M475">
        <v>20660</v>
      </c>
      <c r="N475">
        <v>4</v>
      </c>
      <c r="O475">
        <v>12</v>
      </c>
      <c r="P475">
        <v>1</v>
      </c>
      <c r="Q475">
        <v>12</v>
      </c>
      <c r="R475">
        <v>3</v>
      </c>
      <c r="S475">
        <v>1</v>
      </c>
      <c r="T475">
        <v>0</v>
      </c>
      <c r="U475">
        <v>0</v>
      </c>
      <c r="V475">
        <f>COUNTIF(tbl_General[EmployeeID],tbl_General[[#This Row],[EmployeeID]])</f>
        <v>1</v>
      </c>
    </row>
    <row r="476" spans="1:22" x14ac:dyDescent="0.25">
      <c r="A476">
        <v>59</v>
      </c>
      <c r="B476" t="s">
        <v>21</v>
      </c>
      <c r="C476" t="s">
        <v>22</v>
      </c>
      <c r="D476" t="s">
        <v>23</v>
      </c>
      <c r="E476">
        <v>2</v>
      </c>
      <c r="F476">
        <v>2</v>
      </c>
      <c r="G476" t="s">
        <v>45</v>
      </c>
      <c r="H476">
        <v>2689</v>
      </c>
      <c r="I476" t="s">
        <v>25</v>
      </c>
      <c r="J476">
        <v>5</v>
      </c>
      <c r="K476" t="s">
        <v>43</v>
      </c>
      <c r="L476" t="s">
        <v>27</v>
      </c>
      <c r="M476">
        <v>20660</v>
      </c>
      <c r="N476">
        <v>4</v>
      </c>
      <c r="O476">
        <v>12</v>
      </c>
      <c r="P476">
        <v>1</v>
      </c>
      <c r="Q476">
        <v>12</v>
      </c>
      <c r="R476">
        <v>3</v>
      </c>
      <c r="S476">
        <v>1</v>
      </c>
      <c r="T476">
        <v>0</v>
      </c>
      <c r="U476">
        <v>0</v>
      </c>
      <c r="V476">
        <f>COUNTIF(tbl_General[EmployeeID],tbl_General[[#This Row],[EmployeeID]])</f>
        <v>1</v>
      </c>
    </row>
    <row r="477" spans="1:22" x14ac:dyDescent="0.25">
      <c r="A477">
        <v>59</v>
      </c>
      <c r="B477" t="s">
        <v>21</v>
      </c>
      <c r="C477" t="s">
        <v>22</v>
      </c>
      <c r="D477" t="s">
        <v>23</v>
      </c>
      <c r="E477">
        <v>2</v>
      </c>
      <c r="F477">
        <v>2</v>
      </c>
      <c r="G477" t="s">
        <v>45</v>
      </c>
      <c r="H477">
        <v>4159</v>
      </c>
      <c r="I477" t="s">
        <v>25</v>
      </c>
      <c r="J477">
        <v>5</v>
      </c>
      <c r="K477" t="s">
        <v>43</v>
      </c>
      <c r="L477" t="s">
        <v>27</v>
      </c>
      <c r="M477">
        <v>20660</v>
      </c>
      <c r="N477">
        <v>4</v>
      </c>
      <c r="O477">
        <v>12</v>
      </c>
      <c r="P477">
        <v>1</v>
      </c>
      <c r="Q477">
        <v>12</v>
      </c>
      <c r="R477">
        <v>3</v>
      </c>
      <c r="S477">
        <v>1</v>
      </c>
      <c r="T477">
        <v>0</v>
      </c>
      <c r="U477">
        <v>0</v>
      </c>
      <c r="V477">
        <f>COUNTIF(tbl_General[EmployeeID],tbl_General[[#This Row],[EmployeeID]])</f>
        <v>1</v>
      </c>
    </row>
    <row r="478" spans="1:22" x14ac:dyDescent="0.25">
      <c r="A478">
        <v>39</v>
      </c>
      <c r="B478" t="s">
        <v>28</v>
      </c>
      <c r="C478" t="s">
        <v>22</v>
      </c>
      <c r="D478" t="s">
        <v>30</v>
      </c>
      <c r="E478">
        <v>1</v>
      </c>
      <c r="F478">
        <v>1</v>
      </c>
      <c r="G478" t="s">
        <v>38</v>
      </c>
      <c r="H478">
        <v>70</v>
      </c>
      <c r="I478" t="s">
        <v>25</v>
      </c>
      <c r="J478">
        <v>1</v>
      </c>
      <c r="K478" t="s">
        <v>40</v>
      </c>
      <c r="L478" t="s">
        <v>27</v>
      </c>
      <c r="M478">
        <v>42840</v>
      </c>
      <c r="N478">
        <v>4</v>
      </c>
      <c r="O478">
        <v>17</v>
      </c>
      <c r="P478">
        <v>1</v>
      </c>
      <c r="Q478">
        <v>12</v>
      </c>
      <c r="R478">
        <v>0</v>
      </c>
      <c r="S478">
        <v>1</v>
      </c>
      <c r="T478">
        <v>0</v>
      </c>
      <c r="U478">
        <v>0</v>
      </c>
      <c r="V478">
        <f>COUNTIF(tbl_General[EmployeeID],tbl_General[[#This Row],[EmployeeID]])</f>
        <v>1</v>
      </c>
    </row>
    <row r="479" spans="1:22" x14ac:dyDescent="0.25">
      <c r="A479">
        <v>39</v>
      </c>
      <c r="B479" t="s">
        <v>28</v>
      </c>
      <c r="C479" t="s">
        <v>22</v>
      </c>
      <c r="D479" t="s">
        <v>30</v>
      </c>
      <c r="E479">
        <v>1</v>
      </c>
      <c r="F479">
        <v>1</v>
      </c>
      <c r="G479" t="s">
        <v>38</v>
      </c>
      <c r="H479">
        <v>1540</v>
      </c>
      <c r="I479" t="s">
        <v>25</v>
      </c>
      <c r="J479">
        <v>1</v>
      </c>
      <c r="K479" t="s">
        <v>40</v>
      </c>
      <c r="L479" t="s">
        <v>27</v>
      </c>
      <c r="M479">
        <v>42840</v>
      </c>
      <c r="N479">
        <v>4</v>
      </c>
      <c r="O479">
        <v>17</v>
      </c>
      <c r="P479">
        <v>1</v>
      </c>
      <c r="Q479">
        <v>12</v>
      </c>
      <c r="R479">
        <v>0</v>
      </c>
      <c r="S479">
        <v>1</v>
      </c>
      <c r="T479">
        <v>0</v>
      </c>
      <c r="U479">
        <v>0</v>
      </c>
      <c r="V479">
        <f>COUNTIF(tbl_General[EmployeeID],tbl_General[[#This Row],[EmployeeID]])</f>
        <v>1</v>
      </c>
    </row>
    <row r="480" spans="1:22" x14ac:dyDescent="0.25">
      <c r="A480">
        <v>39</v>
      </c>
      <c r="B480" t="s">
        <v>28</v>
      </c>
      <c r="C480" t="s">
        <v>22</v>
      </c>
      <c r="D480" t="s">
        <v>30</v>
      </c>
      <c r="E480">
        <v>1</v>
      </c>
      <c r="F480">
        <v>1</v>
      </c>
      <c r="G480" t="s">
        <v>38</v>
      </c>
      <c r="H480">
        <v>3010</v>
      </c>
      <c r="I480" t="s">
        <v>25</v>
      </c>
      <c r="J480">
        <v>1</v>
      </c>
      <c r="K480" t="s">
        <v>40</v>
      </c>
      <c r="L480" t="s">
        <v>27</v>
      </c>
      <c r="M480">
        <v>42840</v>
      </c>
      <c r="N480">
        <v>4</v>
      </c>
      <c r="O480">
        <v>17</v>
      </c>
      <c r="P480">
        <v>1</v>
      </c>
      <c r="Q480">
        <v>12</v>
      </c>
      <c r="R480">
        <v>0</v>
      </c>
      <c r="S480">
        <v>1</v>
      </c>
      <c r="T480">
        <v>0</v>
      </c>
      <c r="U480">
        <v>0</v>
      </c>
      <c r="V480">
        <f>COUNTIF(tbl_General[EmployeeID],tbl_General[[#This Row],[EmployeeID]])</f>
        <v>1</v>
      </c>
    </row>
    <row r="481" spans="1:22" x14ac:dyDescent="0.25">
      <c r="A481">
        <v>34</v>
      </c>
      <c r="B481" t="s">
        <v>21</v>
      </c>
      <c r="C481" t="s">
        <v>22</v>
      </c>
      <c r="D481" t="s">
        <v>23</v>
      </c>
      <c r="E481">
        <v>4</v>
      </c>
      <c r="F481">
        <v>3</v>
      </c>
      <c r="G481" t="s">
        <v>45</v>
      </c>
      <c r="H481">
        <v>1327</v>
      </c>
      <c r="I481" t="s">
        <v>25</v>
      </c>
      <c r="J481">
        <v>2</v>
      </c>
      <c r="K481" t="s">
        <v>43</v>
      </c>
      <c r="L481" t="s">
        <v>41</v>
      </c>
      <c r="M481">
        <v>50630</v>
      </c>
      <c r="N481">
        <v>6</v>
      </c>
      <c r="O481">
        <v>12</v>
      </c>
      <c r="P481">
        <v>1</v>
      </c>
      <c r="Q481">
        <v>12</v>
      </c>
      <c r="R481">
        <v>2</v>
      </c>
      <c r="S481">
        <v>1</v>
      </c>
      <c r="T481">
        <v>0</v>
      </c>
      <c r="U481">
        <v>0</v>
      </c>
      <c r="V481">
        <f>COUNTIF(tbl_General[EmployeeID],tbl_General[[#This Row],[EmployeeID]])</f>
        <v>1</v>
      </c>
    </row>
    <row r="482" spans="1:22" x14ac:dyDescent="0.25">
      <c r="A482">
        <v>34</v>
      </c>
      <c r="B482" t="s">
        <v>21</v>
      </c>
      <c r="C482" t="s">
        <v>22</v>
      </c>
      <c r="D482" t="s">
        <v>23</v>
      </c>
      <c r="E482">
        <v>4</v>
      </c>
      <c r="F482">
        <v>3</v>
      </c>
      <c r="G482" t="s">
        <v>45</v>
      </c>
      <c r="H482">
        <v>2797</v>
      </c>
      <c r="I482" t="s">
        <v>25</v>
      </c>
      <c r="J482">
        <v>2</v>
      </c>
      <c r="K482" t="s">
        <v>43</v>
      </c>
      <c r="L482" t="s">
        <v>41</v>
      </c>
      <c r="M482">
        <v>50630</v>
      </c>
      <c r="N482">
        <v>6</v>
      </c>
      <c r="O482">
        <v>12</v>
      </c>
      <c r="P482">
        <v>1</v>
      </c>
      <c r="Q482">
        <v>12</v>
      </c>
      <c r="R482">
        <v>2</v>
      </c>
      <c r="S482">
        <v>1</v>
      </c>
      <c r="T482">
        <v>0</v>
      </c>
      <c r="U482">
        <v>0</v>
      </c>
      <c r="V482">
        <f>COUNTIF(tbl_General[EmployeeID],tbl_General[[#This Row],[EmployeeID]])</f>
        <v>1</v>
      </c>
    </row>
    <row r="483" spans="1:22" x14ac:dyDescent="0.25">
      <c r="A483">
        <v>34</v>
      </c>
      <c r="B483" t="s">
        <v>21</v>
      </c>
      <c r="C483" t="s">
        <v>22</v>
      </c>
      <c r="D483" t="s">
        <v>23</v>
      </c>
      <c r="E483">
        <v>4</v>
      </c>
      <c r="F483">
        <v>3</v>
      </c>
      <c r="G483" t="s">
        <v>45</v>
      </c>
      <c r="H483">
        <v>4267</v>
      </c>
      <c r="I483" t="s">
        <v>25</v>
      </c>
      <c r="J483">
        <v>2</v>
      </c>
      <c r="K483" t="s">
        <v>43</v>
      </c>
      <c r="L483" t="s">
        <v>41</v>
      </c>
      <c r="M483">
        <v>50630</v>
      </c>
      <c r="N483">
        <v>6</v>
      </c>
      <c r="O483">
        <v>12</v>
      </c>
      <c r="P483">
        <v>1</v>
      </c>
      <c r="Q483">
        <v>12</v>
      </c>
      <c r="R483">
        <v>2</v>
      </c>
      <c r="S483">
        <v>1</v>
      </c>
      <c r="T483">
        <v>0</v>
      </c>
      <c r="U483">
        <v>0</v>
      </c>
      <c r="V483">
        <f>COUNTIF(tbl_General[EmployeeID],tbl_General[[#This Row],[EmployeeID]])</f>
        <v>1</v>
      </c>
    </row>
    <row r="484" spans="1:22" x14ac:dyDescent="0.25">
      <c r="A484">
        <v>31</v>
      </c>
      <c r="B484" t="s">
        <v>28</v>
      </c>
      <c r="C484" t="s">
        <v>29</v>
      </c>
      <c r="D484" t="s">
        <v>30</v>
      </c>
      <c r="E484">
        <v>22</v>
      </c>
      <c r="F484">
        <v>2</v>
      </c>
      <c r="G484" t="s">
        <v>38</v>
      </c>
      <c r="H484">
        <v>182</v>
      </c>
      <c r="I484" t="s">
        <v>25</v>
      </c>
      <c r="J484">
        <v>2</v>
      </c>
      <c r="K484" t="s">
        <v>35</v>
      </c>
      <c r="L484" t="s">
        <v>27</v>
      </c>
      <c r="M484">
        <v>56890</v>
      </c>
      <c r="N484">
        <v>3</v>
      </c>
      <c r="O484">
        <v>15</v>
      </c>
      <c r="P484">
        <v>2</v>
      </c>
      <c r="Q484">
        <v>12</v>
      </c>
      <c r="R484">
        <v>2</v>
      </c>
      <c r="S484">
        <v>1</v>
      </c>
      <c r="T484">
        <v>0</v>
      </c>
      <c r="U484">
        <v>0</v>
      </c>
      <c r="V484">
        <f>COUNTIF(tbl_General[EmployeeID],tbl_General[[#This Row],[EmployeeID]])</f>
        <v>1</v>
      </c>
    </row>
    <row r="485" spans="1:22" x14ac:dyDescent="0.25">
      <c r="A485">
        <v>31</v>
      </c>
      <c r="B485" t="s">
        <v>28</v>
      </c>
      <c r="C485" t="s">
        <v>29</v>
      </c>
      <c r="D485" t="s">
        <v>30</v>
      </c>
      <c r="E485">
        <v>22</v>
      </c>
      <c r="F485">
        <v>2</v>
      </c>
      <c r="G485" t="s">
        <v>38</v>
      </c>
      <c r="H485">
        <v>1652</v>
      </c>
      <c r="I485" t="s">
        <v>25</v>
      </c>
      <c r="J485">
        <v>2</v>
      </c>
      <c r="K485" t="s">
        <v>35</v>
      </c>
      <c r="L485" t="s">
        <v>27</v>
      </c>
      <c r="M485">
        <v>56890</v>
      </c>
      <c r="N485">
        <v>3</v>
      </c>
      <c r="O485">
        <v>15</v>
      </c>
      <c r="P485">
        <v>2</v>
      </c>
      <c r="Q485">
        <v>12</v>
      </c>
      <c r="R485">
        <v>2</v>
      </c>
      <c r="S485">
        <v>1</v>
      </c>
      <c r="T485">
        <v>0</v>
      </c>
      <c r="U485">
        <v>0</v>
      </c>
      <c r="V485">
        <f>COUNTIF(tbl_General[EmployeeID],tbl_General[[#This Row],[EmployeeID]])</f>
        <v>1</v>
      </c>
    </row>
    <row r="486" spans="1:22" x14ac:dyDescent="0.25">
      <c r="A486">
        <v>31</v>
      </c>
      <c r="B486" t="s">
        <v>28</v>
      </c>
      <c r="C486" t="s">
        <v>29</v>
      </c>
      <c r="D486" t="s">
        <v>30</v>
      </c>
      <c r="E486">
        <v>22</v>
      </c>
      <c r="F486">
        <v>2</v>
      </c>
      <c r="G486" t="s">
        <v>38</v>
      </c>
      <c r="H486">
        <v>3122</v>
      </c>
      <c r="I486" t="s">
        <v>25</v>
      </c>
      <c r="J486">
        <v>2</v>
      </c>
      <c r="K486" t="s">
        <v>35</v>
      </c>
      <c r="L486" t="s">
        <v>27</v>
      </c>
      <c r="M486">
        <v>56890</v>
      </c>
      <c r="N486">
        <v>3</v>
      </c>
      <c r="O486">
        <v>15</v>
      </c>
      <c r="P486">
        <v>2</v>
      </c>
      <c r="Q486">
        <v>12</v>
      </c>
      <c r="R486">
        <v>2</v>
      </c>
      <c r="S486">
        <v>1</v>
      </c>
      <c r="T486">
        <v>0</v>
      </c>
      <c r="U486">
        <v>0</v>
      </c>
      <c r="V486">
        <f>COUNTIF(tbl_General[EmployeeID],tbl_General[[#This Row],[EmployeeID]])</f>
        <v>1</v>
      </c>
    </row>
    <row r="487" spans="1:22" x14ac:dyDescent="0.25">
      <c r="A487">
        <v>42</v>
      </c>
      <c r="B487" t="s">
        <v>21</v>
      </c>
      <c r="C487" t="s">
        <v>22</v>
      </c>
      <c r="D487" t="s">
        <v>23</v>
      </c>
      <c r="E487">
        <v>2</v>
      </c>
      <c r="F487">
        <v>2</v>
      </c>
      <c r="G487" t="s">
        <v>38</v>
      </c>
      <c r="H487">
        <v>99</v>
      </c>
      <c r="I487" t="s">
        <v>25</v>
      </c>
      <c r="J487">
        <v>1</v>
      </c>
      <c r="K487" t="s">
        <v>40</v>
      </c>
      <c r="L487" t="s">
        <v>32</v>
      </c>
      <c r="M487">
        <v>21330</v>
      </c>
      <c r="N487">
        <v>3</v>
      </c>
      <c r="O487">
        <v>13</v>
      </c>
      <c r="P487">
        <v>2</v>
      </c>
      <c r="Q487">
        <v>14</v>
      </c>
      <c r="R487">
        <v>2</v>
      </c>
      <c r="S487">
        <v>1</v>
      </c>
      <c r="T487">
        <v>0</v>
      </c>
      <c r="U487">
        <v>0</v>
      </c>
      <c r="V487">
        <f>COUNTIF(tbl_General[EmployeeID],tbl_General[[#This Row],[EmployeeID]])</f>
        <v>1</v>
      </c>
    </row>
    <row r="488" spans="1:22" x14ac:dyDescent="0.25">
      <c r="A488">
        <v>42</v>
      </c>
      <c r="B488" t="s">
        <v>21</v>
      </c>
      <c r="C488" t="s">
        <v>22</v>
      </c>
      <c r="D488" t="s">
        <v>23</v>
      </c>
      <c r="E488">
        <v>2</v>
      </c>
      <c r="F488">
        <v>2</v>
      </c>
      <c r="G488" t="s">
        <v>38</v>
      </c>
      <c r="H488">
        <v>1569</v>
      </c>
      <c r="I488" t="s">
        <v>25</v>
      </c>
      <c r="J488">
        <v>1</v>
      </c>
      <c r="K488" t="s">
        <v>40</v>
      </c>
      <c r="L488" t="s">
        <v>32</v>
      </c>
      <c r="M488">
        <v>21330</v>
      </c>
      <c r="N488">
        <v>3</v>
      </c>
      <c r="O488">
        <v>13</v>
      </c>
      <c r="P488">
        <v>2</v>
      </c>
      <c r="Q488">
        <v>14</v>
      </c>
      <c r="R488">
        <v>2</v>
      </c>
      <c r="S488">
        <v>1</v>
      </c>
      <c r="T488">
        <v>0</v>
      </c>
      <c r="U488">
        <v>0</v>
      </c>
      <c r="V488">
        <f>COUNTIF(tbl_General[EmployeeID],tbl_General[[#This Row],[EmployeeID]])</f>
        <v>1</v>
      </c>
    </row>
    <row r="489" spans="1:22" x14ac:dyDescent="0.25">
      <c r="A489">
        <v>42</v>
      </c>
      <c r="B489" t="s">
        <v>21</v>
      </c>
      <c r="C489" t="s">
        <v>22</v>
      </c>
      <c r="D489" t="s">
        <v>23</v>
      </c>
      <c r="E489">
        <v>2</v>
      </c>
      <c r="F489">
        <v>2</v>
      </c>
      <c r="G489" t="s">
        <v>38</v>
      </c>
      <c r="H489">
        <v>3039</v>
      </c>
      <c r="I489" t="s">
        <v>25</v>
      </c>
      <c r="J489">
        <v>1</v>
      </c>
      <c r="K489" t="s">
        <v>40</v>
      </c>
      <c r="L489" t="s">
        <v>32</v>
      </c>
      <c r="M489">
        <v>21330</v>
      </c>
      <c r="N489">
        <v>3</v>
      </c>
      <c r="O489">
        <v>13</v>
      </c>
      <c r="P489">
        <v>2</v>
      </c>
      <c r="Q489">
        <v>14</v>
      </c>
      <c r="R489">
        <v>2</v>
      </c>
      <c r="S489">
        <v>1</v>
      </c>
      <c r="T489">
        <v>0</v>
      </c>
      <c r="U489">
        <v>0</v>
      </c>
      <c r="V489">
        <f>COUNTIF(tbl_General[EmployeeID],tbl_General[[#This Row],[EmployeeID]])</f>
        <v>1</v>
      </c>
    </row>
    <row r="490" spans="1:22" x14ac:dyDescent="0.25">
      <c r="A490">
        <v>38</v>
      </c>
      <c r="B490" t="s">
        <v>21</v>
      </c>
      <c r="C490" t="s">
        <v>22</v>
      </c>
      <c r="D490" t="s">
        <v>23</v>
      </c>
      <c r="E490">
        <v>8</v>
      </c>
      <c r="F490">
        <v>2</v>
      </c>
      <c r="G490" t="s">
        <v>45</v>
      </c>
      <c r="H490">
        <v>1411</v>
      </c>
      <c r="I490" t="s">
        <v>34</v>
      </c>
      <c r="J490">
        <v>5</v>
      </c>
      <c r="K490" t="s">
        <v>31</v>
      </c>
      <c r="L490" t="s">
        <v>27</v>
      </c>
      <c r="M490">
        <v>49300</v>
      </c>
      <c r="N490">
        <v>9</v>
      </c>
      <c r="O490">
        <v>14</v>
      </c>
      <c r="P490">
        <v>0</v>
      </c>
      <c r="Q490">
        <v>14</v>
      </c>
      <c r="R490">
        <v>0</v>
      </c>
      <c r="S490">
        <v>1</v>
      </c>
      <c r="T490">
        <v>0</v>
      </c>
      <c r="U490">
        <v>0</v>
      </c>
      <c r="V490">
        <f>COUNTIF(tbl_General[EmployeeID],tbl_General[[#This Row],[EmployeeID]])</f>
        <v>1</v>
      </c>
    </row>
    <row r="491" spans="1:22" x14ac:dyDescent="0.25">
      <c r="A491">
        <v>38</v>
      </c>
      <c r="B491" t="s">
        <v>21</v>
      </c>
      <c r="C491" t="s">
        <v>22</v>
      </c>
      <c r="D491" t="s">
        <v>23</v>
      </c>
      <c r="E491">
        <v>8</v>
      </c>
      <c r="F491">
        <v>2</v>
      </c>
      <c r="G491" t="s">
        <v>45</v>
      </c>
      <c r="H491">
        <v>2881</v>
      </c>
      <c r="I491" t="s">
        <v>34</v>
      </c>
      <c r="J491">
        <v>5</v>
      </c>
      <c r="K491" t="s">
        <v>31</v>
      </c>
      <c r="L491" t="s">
        <v>27</v>
      </c>
      <c r="M491">
        <v>49300</v>
      </c>
      <c r="N491">
        <v>9</v>
      </c>
      <c r="O491">
        <v>14</v>
      </c>
      <c r="P491">
        <v>0</v>
      </c>
      <c r="Q491">
        <v>14</v>
      </c>
      <c r="R491">
        <v>0</v>
      </c>
      <c r="S491">
        <v>1</v>
      </c>
      <c r="T491">
        <v>0</v>
      </c>
      <c r="U491">
        <v>0</v>
      </c>
      <c r="V491">
        <f>COUNTIF(tbl_General[EmployeeID],tbl_General[[#This Row],[EmployeeID]])</f>
        <v>1</v>
      </c>
    </row>
    <row r="492" spans="1:22" x14ac:dyDescent="0.25">
      <c r="A492">
        <v>38</v>
      </c>
      <c r="B492" t="s">
        <v>21</v>
      </c>
      <c r="C492" t="s">
        <v>22</v>
      </c>
      <c r="D492" t="s">
        <v>23</v>
      </c>
      <c r="E492">
        <v>8</v>
      </c>
      <c r="F492">
        <v>2</v>
      </c>
      <c r="G492" t="s">
        <v>45</v>
      </c>
      <c r="H492">
        <v>4351</v>
      </c>
      <c r="I492" t="s">
        <v>34</v>
      </c>
      <c r="J492">
        <v>5</v>
      </c>
      <c r="K492" t="s">
        <v>31</v>
      </c>
      <c r="L492" t="s">
        <v>27</v>
      </c>
      <c r="M492">
        <v>49300</v>
      </c>
      <c r="N492">
        <v>9</v>
      </c>
      <c r="O492">
        <v>14</v>
      </c>
      <c r="P492">
        <v>0</v>
      </c>
      <c r="Q492">
        <v>14</v>
      </c>
      <c r="R492">
        <v>0</v>
      </c>
      <c r="S492">
        <v>1</v>
      </c>
      <c r="T492">
        <v>0</v>
      </c>
      <c r="U492">
        <v>0</v>
      </c>
      <c r="V492">
        <f>COUNTIF(tbl_General[EmployeeID],tbl_General[[#This Row],[EmployeeID]])</f>
        <v>1</v>
      </c>
    </row>
    <row r="493" spans="1:22" x14ac:dyDescent="0.25">
      <c r="A493">
        <v>36</v>
      </c>
      <c r="B493" t="s">
        <v>21</v>
      </c>
      <c r="C493" t="s">
        <v>22</v>
      </c>
      <c r="D493" t="s">
        <v>23</v>
      </c>
      <c r="E493">
        <v>2</v>
      </c>
      <c r="F493">
        <v>3</v>
      </c>
      <c r="G493" t="s">
        <v>46</v>
      </c>
      <c r="H493">
        <v>1058</v>
      </c>
      <c r="I493" t="s">
        <v>25</v>
      </c>
      <c r="J493">
        <v>5</v>
      </c>
      <c r="K493" t="s">
        <v>40</v>
      </c>
      <c r="L493" t="s">
        <v>27</v>
      </c>
      <c r="M493">
        <v>22900</v>
      </c>
      <c r="N493">
        <v>4</v>
      </c>
      <c r="O493">
        <v>11</v>
      </c>
      <c r="P493">
        <v>0</v>
      </c>
      <c r="Q493">
        <v>15</v>
      </c>
      <c r="R493">
        <v>5</v>
      </c>
      <c r="S493">
        <v>1</v>
      </c>
      <c r="T493">
        <v>0</v>
      </c>
      <c r="U493">
        <v>0</v>
      </c>
      <c r="V493">
        <f>COUNTIF(tbl_General[EmployeeID],tbl_General[[#This Row],[EmployeeID]])</f>
        <v>1</v>
      </c>
    </row>
    <row r="494" spans="1:22" x14ac:dyDescent="0.25">
      <c r="A494">
        <v>36</v>
      </c>
      <c r="B494" t="s">
        <v>21</v>
      </c>
      <c r="C494" t="s">
        <v>22</v>
      </c>
      <c r="D494" t="s">
        <v>23</v>
      </c>
      <c r="E494">
        <v>2</v>
      </c>
      <c r="F494">
        <v>3</v>
      </c>
      <c r="G494" t="s">
        <v>46</v>
      </c>
      <c r="H494">
        <v>2528</v>
      </c>
      <c r="I494" t="s">
        <v>25</v>
      </c>
      <c r="J494">
        <v>5</v>
      </c>
      <c r="K494" t="s">
        <v>40</v>
      </c>
      <c r="L494" t="s">
        <v>27</v>
      </c>
      <c r="M494">
        <v>22900</v>
      </c>
      <c r="N494">
        <v>4</v>
      </c>
      <c r="O494">
        <v>11</v>
      </c>
      <c r="P494">
        <v>0</v>
      </c>
      <c r="Q494">
        <v>15</v>
      </c>
      <c r="R494">
        <v>5</v>
      </c>
      <c r="S494">
        <v>1</v>
      </c>
      <c r="T494">
        <v>0</v>
      </c>
      <c r="U494">
        <v>0</v>
      </c>
      <c r="V494">
        <f>COUNTIF(tbl_General[EmployeeID],tbl_General[[#This Row],[EmployeeID]])</f>
        <v>1</v>
      </c>
    </row>
    <row r="495" spans="1:22" x14ac:dyDescent="0.25">
      <c r="A495">
        <v>36</v>
      </c>
      <c r="B495" t="s">
        <v>21</v>
      </c>
      <c r="C495" t="s">
        <v>22</v>
      </c>
      <c r="D495" t="s">
        <v>23</v>
      </c>
      <c r="E495">
        <v>2</v>
      </c>
      <c r="F495">
        <v>3</v>
      </c>
      <c r="G495" t="s">
        <v>46</v>
      </c>
      <c r="H495">
        <v>3998</v>
      </c>
      <c r="I495" t="s">
        <v>25</v>
      </c>
      <c r="J495">
        <v>5</v>
      </c>
      <c r="K495" t="s">
        <v>40</v>
      </c>
      <c r="L495" t="s">
        <v>27</v>
      </c>
      <c r="M495">
        <v>22900</v>
      </c>
      <c r="N495">
        <v>4</v>
      </c>
      <c r="O495">
        <v>11</v>
      </c>
      <c r="P495">
        <v>0</v>
      </c>
      <c r="Q495">
        <v>15</v>
      </c>
      <c r="R495">
        <v>5</v>
      </c>
      <c r="S495">
        <v>1</v>
      </c>
      <c r="T495">
        <v>0</v>
      </c>
      <c r="U495">
        <v>0</v>
      </c>
      <c r="V495">
        <f>COUNTIF(tbl_General[EmployeeID],tbl_General[[#This Row],[EmployeeID]])</f>
        <v>1</v>
      </c>
    </row>
    <row r="496" spans="1:22" x14ac:dyDescent="0.25">
      <c r="A496">
        <v>36</v>
      </c>
      <c r="B496" t="s">
        <v>21</v>
      </c>
      <c r="C496" t="s">
        <v>22</v>
      </c>
      <c r="D496" t="s">
        <v>37</v>
      </c>
      <c r="E496">
        <v>1</v>
      </c>
      <c r="F496">
        <v>3</v>
      </c>
      <c r="G496" t="s">
        <v>37</v>
      </c>
      <c r="H496">
        <v>864</v>
      </c>
      <c r="I496" t="s">
        <v>34</v>
      </c>
      <c r="J496">
        <v>1</v>
      </c>
      <c r="K496" t="s">
        <v>31</v>
      </c>
      <c r="L496" t="s">
        <v>32</v>
      </c>
      <c r="M496">
        <v>23770</v>
      </c>
      <c r="N496">
        <v>6</v>
      </c>
      <c r="O496">
        <v>13</v>
      </c>
      <c r="P496">
        <v>2</v>
      </c>
      <c r="Q496">
        <v>15</v>
      </c>
      <c r="R496">
        <v>3</v>
      </c>
      <c r="S496">
        <v>1</v>
      </c>
      <c r="T496">
        <v>0</v>
      </c>
      <c r="U496">
        <v>0</v>
      </c>
      <c r="V496">
        <f>COUNTIF(tbl_General[EmployeeID],tbl_General[[#This Row],[EmployeeID]])</f>
        <v>1</v>
      </c>
    </row>
    <row r="497" spans="1:22" x14ac:dyDescent="0.25">
      <c r="A497">
        <v>36</v>
      </c>
      <c r="B497" t="s">
        <v>21</v>
      </c>
      <c r="C497" t="s">
        <v>22</v>
      </c>
      <c r="D497" t="s">
        <v>37</v>
      </c>
      <c r="E497">
        <v>1</v>
      </c>
      <c r="F497">
        <v>3</v>
      </c>
      <c r="G497" t="s">
        <v>37</v>
      </c>
      <c r="H497">
        <v>2334</v>
      </c>
      <c r="I497" t="s">
        <v>34</v>
      </c>
      <c r="J497">
        <v>1</v>
      </c>
      <c r="K497" t="s">
        <v>31</v>
      </c>
      <c r="L497" t="s">
        <v>32</v>
      </c>
      <c r="M497">
        <v>23770</v>
      </c>
      <c r="N497">
        <v>6</v>
      </c>
      <c r="O497">
        <v>13</v>
      </c>
      <c r="P497">
        <v>2</v>
      </c>
      <c r="Q497">
        <v>15</v>
      </c>
      <c r="R497">
        <v>3</v>
      </c>
      <c r="S497">
        <v>1</v>
      </c>
      <c r="T497">
        <v>0</v>
      </c>
      <c r="U497">
        <v>0</v>
      </c>
      <c r="V497">
        <f>COUNTIF(tbl_General[EmployeeID],tbl_General[[#This Row],[EmployeeID]])</f>
        <v>1</v>
      </c>
    </row>
    <row r="498" spans="1:22" x14ac:dyDescent="0.25">
      <c r="A498">
        <v>36</v>
      </c>
      <c r="B498" t="s">
        <v>21</v>
      </c>
      <c r="C498" t="s">
        <v>22</v>
      </c>
      <c r="D498" t="s">
        <v>37</v>
      </c>
      <c r="E498">
        <v>1</v>
      </c>
      <c r="F498">
        <v>3</v>
      </c>
      <c r="G498" t="s">
        <v>37</v>
      </c>
      <c r="H498">
        <v>3804</v>
      </c>
      <c r="I498" t="s">
        <v>34</v>
      </c>
      <c r="J498">
        <v>1</v>
      </c>
      <c r="K498" t="s">
        <v>31</v>
      </c>
      <c r="L498" t="s">
        <v>32</v>
      </c>
      <c r="M498">
        <v>23770</v>
      </c>
      <c r="N498">
        <v>6</v>
      </c>
      <c r="O498">
        <v>13</v>
      </c>
      <c r="P498">
        <v>2</v>
      </c>
      <c r="Q498">
        <v>15</v>
      </c>
      <c r="R498">
        <v>3</v>
      </c>
      <c r="S498">
        <v>1</v>
      </c>
      <c r="T498">
        <v>0</v>
      </c>
      <c r="U498">
        <v>0</v>
      </c>
      <c r="V498">
        <f>COUNTIF(tbl_General[EmployeeID],tbl_General[[#This Row],[EmployeeID]])</f>
        <v>1</v>
      </c>
    </row>
    <row r="499" spans="1:22" x14ac:dyDescent="0.25">
      <c r="A499">
        <v>37</v>
      </c>
      <c r="B499" t="s">
        <v>28</v>
      </c>
      <c r="C499" t="s">
        <v>22</v>
      </c>
      <c r="D499" t="s">
        <v>23</v>
      </c>
      <c r="E499">
        <v>15</v>
      </c>
      <c r="F499">
        <v>3</v>
      </c>
      <c r="G499" t="s">
        <v>45</v>
      </c>
      <c r="H499">
        <v>487</v>
      </c>
      <c r="I499" t="s">
        <v>34</v>
      </c>
      <c r="J499">
        <v>2</v>
      </c>
      <c r="K499" t="s">
        <v>40</v>
      </c>
      <c r="L499" t="s">
        <v>27</v>
      </c>
      <c r="M499">
        <v>44850</v>
      </c>
      <c r="N499">
        <v>5</v>
      </c>
      <c r="O499">
        <v>11</v>
      </c>
      <c r="P499">
        <v>1</v>
      </c>
      <c r="Q499">
        <v>15</v>
      </c>
      <c r="R499">
        <v>2</v>
      </c>
      <c r="S499">
        <v>1</v>
      </c>
      <c r="T499">
        <v>0</v>
      </c>
      <c r="U499">
        <v>0</v>
      </c>
      <c r="V499">
        <f>COUNTIF(tbl_General[EmployeeID],tbl_General[[#This Row],[EmployeeID]])</f>
        <v>1</v>
      </c>
    </row>
    <row r="500" spans="1:22" x14ac:dyDescent="0.25">
      <c r="A500">
        <v>37</v>
      </c>
      <c r="B500" t="s">
        <v>28</v>
      </c>
      <c r="C500" t="s">
        <v>22</v>
      </c>
      <c r="D500" t="s">
        <v>23</v>
      </c>
      <c r="E500">
        <v>15</v>
      </c>
      <c r="F500">
        <v>3</v>
      </c>
      <c r="G500" t="s">
        <v>45</v>
      </c>
      <c r="H500">
        <v>1957</v>
      </c>
      <c r="I500" t="s">
        <v>34</v>
      </c>
      <c r="J500">
        <v>2</v>
      </c>
      <c r="K500" t="s">
        <v>40</v>
      </c>
      <c r="L500" t="s">
        <v>27</v>
      </c>
      <c r="M500">
        <v>44850</v>
      </c>
      <c r="N500">
        <v>5</v>
      </c>
      <c r="O500">
        <v>11</v>
      </c>
      <c r="P500">
        <v>1</v>
      </c>
      <c r="Q500">
        <v>15</v>
      </c>
      <c r="R500">
        <v>2</v>
      </c>
      <c r="S500">
        <v>1</v>
      </c>
      <c r="T500">
        <v>0</v>
      </c>
      <c r="U500">
        <v>0</v>
      </c>
      <c r="V500">
        <f>COUNTIF(tbl_General[EmployeeID],tbl_General[[#This Row],[EmployeeID]])</f>
        <v>1</v>
      </c>
    </row>
    <row r="501" spans="1:22" x14ac:dyDescent="0.25">
      <c r="A501">
        <v>37</v>
      </c>
      <c r="B501" t="s">
        <v>28</v>
      </c>
      <c r="C501" t="s">
        <v>22</v>
      </c>
      <c r="D501" t="s">
        <v>23</v>
      </c>
      <c r="E501">
        <v>15</v>
      </c>
      <c r="F501">
        <v>3</v>
      </c>
      <c r="G501" t="s">
        <v>45</v>
      </c>
      <c r="H501">
        <v>3427</v>
      </c>
      <c r="I501" t="s">
        <v>34</v>
      </c>
      <c r="J501">
        <v>2</v>
      </c>
      <c r="K501" t="s">
        <v>40</v>
      </c>
      <c r="L501" t="s">
        <v>27</v>
      </c>
      <c r="M501">
        <v>44850</v>
      </c>
      <c r="N501">
        <v>5</v>
      </c>
      <c r="O501">
        <v>11</v>
      </c>
      <c r="P501">
        <v>1</v>
      </c>
      <c r="Q501">
        <v>15</v>
      </c>
      <c r="R501">
        <v>2</v>
      </c>
      <c r="S501">
        <v>1</v>
      </c>
      <c r="T501">
        <v>0</v>
      </c>
      <c r="U501">
        <v>0</v>
      </c>
      <c r="V501">
        <f>COUNTIF(tbl_General[EmployeeID],tbl_General[[#This Row],[EmployeeID]])</f>
        <v>1</v>
      </c>
    </row>
    <row r="502" spans="1:22" x14ac:dyDescent="0.25">
      <c r="A502">
        <v>42</v>
      </c>
      <c r="B502" t="s">
        <v>21</v>
      </c>
      <c r="C502" t="s">
        <v>22</v>
      </c>
      <c r="D502" t="s">
        <v>30</v>
      </c>
      <c r="E502">
        <v>3</v>
      </c>
      <c r="F502">
        <v>4</v>
      </c>
      <c r="G502" t="s">
        <v>24</v>
      </c>
      <c r="H502">
        <v>91</v>
      </c>
      <c r="I502" t="s">
        <v>34</v>
      </c>
      <c r="J502">
        <v>1</v>
      </c>
      <c r="K502" t="s">
        <v>44</v>
      </c>
      <c r="L502" t="s">
        <v>32</v>
      </c>
      <c r="M502">
        <v>10910</v>
      </c>
      <c r="N502">
        <v>2</v>
      </c>
      <c r="O502">
        <v>22</v>
      </c>
      <c r="P502">
        <v>0</v>
      </c>
      <c r="Q502">
        <v>16</v>
      </c>
      <c r="R502">
        <v>0</v>
      </c>
      <c r="S502">
        <v>1</v>
      </c>
      <c r="T502">
        <v>0</v>
      </c>
      <c r="U502">
        <v>0</v>
      </c>
      <c r="V502">
        <f>COUNTIF(tbl_General[EmployeeID],tbl_General[[#This Row],[EmployeeID]])</f>
        <v>1</v>
      </c>
    </row>
    <row r="503" spans="1:22" x14ac:dyDescent="0.25">
      <c r="A503">
        <v>42</v>
      </c>
      <c r="B503" t="s">
        <v>21</v>
      </c>
      <c r="C503" t="s">
        <v>22</v>
      </c>
      <c r="D503" t="s">
        <v>30</v>
      </c>
      <c r="E503">
        <v>3</v>
      </c>
      <c r="F503">
        <v>4</v>
      </c>
      <c r="G503" t="s">
        <v>24</v>
      </c>
      <c r="H503">
        <v>1561</v>
      </c>
      <c r="I503" t="s">
        <v>34</v>
      </c>
      <c r="J503">
        <v>1</v>
      </c>
      <c r="K503" t="s">
        <v>44</v>
      </c>
      <c r="L503" t="s">
        <v>32</v>
      </c>
      <c r="M503">
        <v>10910</v>
      </c>
      <c r="N503">
        <v>2</v>
      </c>
      <c r="O503">
        <v>22</v>
      </c>
      <c r="P503">
        <v>0</v>
      </c>
      <c r="Q503">
        <v>16</v>
      </c>
      <c r="R503">
        <v>0</v>
      </c>
      <c r="S503">
        <v>1</v>
      </c>
      <c r="T503">
        <v>0</v>
      </c>
      <c r="U503">
        <v>0</v>
      </c>
      <c r="V503">
        <f>COUNTIF(tbl_General[EmployeeID],tbl_General[[#This Row],[EmployeeID]])</f>
        <v>1</v>
      </c>
    </row>
    <row r="504" spans="1:22" x14ac:dyDescent="0.25">
      <c r="A504">
        <v>42</v>
      </c>
      <c r="B504" t="s">
        <v>21</v>
      </c>
      <c r="C504" t="s">
        <v>22</v>
      </c>
      <c r="D504" t="s">
        <v>30</v>
      </c>
      <c r="E504">
        <v>3</v>
      </c>
      <c r="F504">
        <v>4</v>
      </c>
      <c r="G504" t="s">
        <v>24</v>
      </c>
      <c r="H504">
        <v>3031</v>
      </c>
      <c r="I504" t="s">
        <v>34</v>
      </c>
      <c r="J504">
        <v>1</v>
      </c>
      <c r="K504" t="s">
        <v>44</v>
      </c>
      <c r="L504" t="s">
        <v>32</v>
      </c>
      <c r="M504">
        <v>10910</v>
      </c>
      <c r="N504">
        <v>2</v>
      </c>
      <c r="O504">
        <v>22</v>
      </c>
      <c r="P504">
        <v>0</v>
      </c>
      <c r="Q504">
        <v>16</v>
      </c>
      <c r="R504">
        <v>0</v>
      </c>
      <c r="S504">
        <v>1</v>
      </c>
      <c r="T504">
        <v>0</v>
      </c>
      <c r="U504">
        <v>0</v>
      </c>
      <c r="V504">
        <f>COUNTIF(tbl_General[EmployeeID],tbl_General[[#This Row],[EmployeeID]])</f>
        <v>1</v>
      </c>
    </row>
    <row r="505" spans="1:22" x14ac:dyDescent="0.25">
      <c r="A505">
        <v>42</v>
      </c>
      <c r="B505" t="s">
        <v>21</v>
      </c>
      <c r="C505" t="s">
        <v>22</v>
      </c>
      <c r="D505" t="s">
        <v>23</v>
      </c>
      <c r="E505">
        <v>21</v>
      </c>
      <c r="F505">
        <v>2</v>
      </c>
      <c r="G505" t="s">
        <v>24</v>
      </c>
      <c r="H505">
        <v>567</v>
      </c>
      <c r="I505" t="s">
        <v>25</v>
      </c>
      <c r="J505">
        <v>1</v>
      </c>
      <c r="K505" t="s">
        <v>26</v>
      </c>
      <c r="L505" t="s">
        <v>32</v>
      </c>
      <c r="M505">
        <v>22010</v>
      </c>
      <c r="N505">
        <v>4</v>
      </c>
      <c r="O505">
        <v>12</v>
      </c>
      <c r="P505">
        <v>1</v>
      </c>
      <c r="Q505">
        <v>16</v>
      </c>
      <c r="R505">
        <v>3</v>
      </c>
      <c r="S505">
        <v>1</v>
      </c>
      <c r="T505">
        <v>0</v>
      </c>
      <c r="U505">
        <v>0</v>
      </c>
      <c r="V505">
        <f>COUNTIF(tbl_General[EmployeeID],tbl_General[[#This Row],[EmployeeID]])</f>
        <v>1</v>
      </c>
    </row>
    <row r="506" spans="1:22" x14ac:dyDescent="0.25">
      <c r="A506">
        <v>42</v>
      </c>
      <c r="B506" t="s">
        <v>21</v>
      </c>
      <c r="C506" t="s">
        <v>22</v>
      </c>
      <c r="D506" t="s">
        <v>23</v>
      </c>
      <c r="E506">
        <v>21</v>
      </c>
      <c r="F506">
        <v>2</v>
      </c>
      <c r="G506" t="s">
        <v>24</v>
      </c>
      <c r="H506">
        <v>2037</v>
      </c>
      <c r="I506" t="s">
        <v>25</v>
      </c>
      <c r="J506">
        <v>1</v>
      </c>
      <c r="K506" t="s">
        <v>26</v>
      </c>
      <c r="L506" t="s">
        <v>32</v>
      </c>
      <c r="M506">
        <v>22010</v>
      </c>
      <c r="N506">
        <v>4</v>
      </c>
      <c r="O506">
        <v>12</v>
      </c>
      <c r="P506">
        <v>1</v>
      </c>
      <c r="Q506">
        <v>16</v>
      </c>
      <c r="R506">
        <v>3</v>
      </c>
      <c r="S506">
        <v>1</v>
      </c>
      <c r="T506">
        <v>0</v>
      </c>
      <c r="U506">
        <v>0</v>
      </c>
      <c r="V506">
        <f>COUNTIF(tbl_General[EmployeeID],tbl_General[[#This Row],[EmployeeID]])</f>
        <v>1</v>
      </c>
    </row>
    <row r="507" spans="1:22" x14ac:dyDescent="0.25">
      <c r="A507">
        <v>42</v>
      </c>
      <c r="B507" t="s">
        <v>21</v>
      </c>
      <c r="C507" t="s">
        <v>22</v>
      </c>
      <c r="D507" t="s">
        <v>23</v>
      </c>
      <c r="E507">
        <v>21</v>
      </c>
      <c r="F507">
        <v>2</v>
      </c>
      <c r="G507" t="s">
        <v>24</v>
      </c>
      <c r="H507">
        <v>3507</v>
      </c>
      <c r="I507" t="s">
        <v>25</v>
      </c>
      <c r="J507">
        <v>1</v>
      </c>
      <c r="K507" t="s">
        <v>26</v>
      </c>
      <c r="L507" t="s">
        <v>32</v>
      </c>
      <c r="M507">
        <v>22010</v>
      </c>
      <c r="N507">
        <v>4</v>
      </c>
      <c r="O507">
        <v>12</v>
      </c>
      <c r="P507">
        <v>1</v>
      </c>
      <c r="Q507">
        <v>16</v>
      </c>
      <c r="R507">
        <v>3</v>
      </c>
      <c r="S507">
        <v>1</v>
      </c>
      <c r="T507">
        <v>0</v>
      </c>
      <c r="U507">
        <v>0</v>
      </c>
      <c r="V507">
        <f>COUNTIF(tbl_General[EmployeeID],tbl_General[[#This Row],[EmployeeID]])</f>
        <v>1</v>
      </c>
    </row>
    <row r="508" spans="1:22" x14ac:dyDescent="0.25">
      <c r="A508">
        <v>35</v>
      </c>
      <c r="B508" t="s">
        <v>21</v>
      </c>
      <c r="C508" t="s">
        <v>36</v>
      </c>
      <c r="D508" t="s">
        <v>30</v>
      </c>
      <c r="E508">
        <v>5</v>
      </c>
      <c r="F508">
        <v>1</v>
      </c>
      <c r="G508" t="s">
        <v>38</v>
      </c>
      <c r="H508">
        <v>300</v>
      </c>
      <c r="I508" t="s">
        <v>34</v>
      </c>
      <c r="J508">
        <v>1</v>
      </c>
      <c r="K508" t="s">
        <v>26</v>
      </c>
      <c r="L508" t="s">
        <v>41</v>
      </c>
      <c r="M508">
        <v>51630</v>
      </c>
      <c r="N508">
        <v>2</v>
      </c>
      <c r="O508">
        <v>18</v>
      </c>
      <c r="P508">
        <v>2</v>
      </c>
      <c r="Q508">
        <v>16</v>
      </c>
      <c r="R508">
        <v>4</v>
      </c>
      <c r="S508">
        <v>1</v>
      </c>
      <c r="T508">
        <v>0</v>
      </c>
      <c r="U508">
        <v>0</v>
      </c>
      <c r="V508">
        <f>COUNTIF(tbl_General[EmployeeID],tbl_General[[#This Row],[EmployeeID]])</f>
        <v>1</v>
      </c>
    </row>
    <row r="509" spans="1:22" x14ac:dyDescent="0.25">
      <c r="A509">
        <v>35</v>
      </c>
      <c r="B509" t="s">
        <v>21</v>
      </c>
      <c r="C509" t="s">
        <v>36</v>
      </c>
      <c r="D509" t="s">
        <v>30</v>
      </c>
      <c r="E509">
        <v>5</v>
      </c>
      <c r="F509">
        <v>1</v>
      </c>
      <c r="G509" t="s">
        <v>38</v>
      </c>
      <c r="H509">
        <v>1770</v>
      </c>
      <c r="I509" t="s">
        <v>34</v>
      </c>
      <c r="J509">
        <v>1</v>
      </c>
      <c r="K509" t="s">
        <v>26</v>
      </c>
      <c r="L509" t="s">
        <v>41</v>
      </c>
      <c r="M509">
        <v>51630</v>
      </c>
      <c r="N509">
        <v>2</v>
      </c>
      <c r="O509">
        <v>18</v>
      </c>
      <c r="P509">
        <v>2</v>
      </c>
      <c r="Q509">
        <v>16</v>
      </c>
      <c r="R509">
        <v>4</v>
      </c>
      <c r="S509">
        <v>1</v>
      </c>
      <c r="T509">
        <v>0</v>
      </c>
      <c r="U509">
        <v>0</v>
      </c>
      <c r="V509">
        <f>COUNTIF(tbl_General[EmployeeID],tbl_General[[#This Row],[EmployeeID]])</f>
        <v>1</v>
      </c>
    </row>
    <row r="510" spans="1:22" x14ac:dyDescent="0.25">
      <c r="A510">
        <v>35</v>
      </c>
      <c r="B510" t="s">
        <v>21</v>
      </c>
      <c r="C510" t="s">
        <v>36</v>
      </c>
      <c r="D510" t="s">
        <v>30</v>
      </c>
      <c r="E510">
        <v>5</v>
      </c>
      <c r="F510">
        <v>1</v>
      </c>
      <c r="G510" t="s">
        <v>38</v>
      </c>
      <c r="H510">
        <v>3240</v>
      </c>
      <c r="I510" t="s">
        <v>34</v>
      </c>
      <c r="J510">
        <v>1</v>
      </c>
      <c r="K510" t="s">
        <v>26</v>
      </c>
      <c r="L510" t="s">
        <v>41</v>
      </c>
      <c r="M510">
        <v>51630</v>
      </c>
      <c r="N510">
        <v>2</v>
      </c>
      <c r="O510">
        <v>18</v>
      </c>
      <c r="P510">
        <v>2</v>
      </c>
      <c r="Q510">
        <v>16</v>
      </c>
      <c r="R510">
        <v>4</v>
      </c>
      <c r="S510">
        <v>1</v>
      </c>
      <c r="T510">
        <v>0</v>
      </c>
      <c r="U510">
        <v>0</v>
      </c>
      <c r="V510">
        <f>COUNTIF(tbl_General[EmployeeID],tbl_General[[#This Row],[EmployeeID]])</f>
        <v>1</v>
      </c>
    </row>
    <row r="511" spans="1:22" x14ac:dyDescent="0.25">
      <c r="A511">
        <v>41</v>
      </c>
      <c r="B511" t="s">
        <v>21</v>
      </c>
      <c r="C511" t="s">
        <v>22</v>
      </c>
      <c r="D511" t="s">
        <v>30</v>
      </c>
      <c r="E511">
        <v>1</v>
      </c>
      <c r="F511">
        <v>3</v>
      </c>
      <c r="G511" t="s">
        <v>24</v>
      </c>
      <c r="H511">
        <v>1428</v>
      </c>
      <c r="I511" t="s">
        <v>34</v>
      </c>
      <c r="J511">
        <v>2</v>
      </c>
      <c r="K511" t="s">
        <v>37</v>
      </c>
      <c r="L511" t="s">
        <v>32</v>
      </c>
      <c r="M511">
        <v>68830</v>
      </c>
      <c r="N511">
        <v>3</v>
      </c>
      <c r="O511">
        <v>19</v>
      </c>
      <c r="P511">
        <v>2</v>
      </c>
      <c r="Q511">
        <v>16</v>
      </c>
      <c r="R511">
        <v>3</v>
      </c>
      <c r="S511">
        <v>1</v>
      </c>
      <c r="T511">
        <v>0</v>
      </c>
      <c r="U511">
        <v>0</v>
      </c>
      <c r="V511">
        <f>COUNTIF(tbl_General[EmployeeID],tbl_General[[#This Row],[EmployeeID]])</f>
        <v>1</v>
      </c>
    </row>
    <row r="512" spans="1:22" x14ac:dyDescent="0.25">
      <c r="A512">
        <v>41</v>
      </c>
      <c r="B512" t="s">
        <v>21</v>
      </c>
      <c r="C512" t="s">
        <v>22</v>
      </c>
      <c r="D512" t="s">
        <v>30</v>
      </c>
      <c r="E512">
        <v>1</v>
      </c>
      <c r="F512">
        <v>3</v>
      </c>
      <c r="G512" t="s">
        <v>24</v>
      </c>
      <c r="H512">
        <v>2898</v>
      </c>
      <c r="I512" t="s">
        <v>34</v>
      </c>
      <c r="J512">
        <v>2</v>
      </c>
      <c r="K512" t="s">
        <v>37</v>
      </c>
      <c r="L512" t="s">
        <v>32</v>
      </c>
      <c r="M512">
        <v>68830</v>
      </c>
      <c r="N512">
        <v>3</v>
      </c>
      <c r="O512">
        <v>19</v>
      </c>
      <c r="P512">
        <v>2</v>
      </c>
      <c r="Q512">
        <v>16</v>
      </c>
      <c r="R512">
        <v>3</v>
      </c>
      <c r="S512">
        <v>1</v>
      </c>
      <c r="T512">
        <v>0</v>
      </c>
      <c r="U512">
        <v>0</v>
      </c>
      <c r="V512">
        <f>COUNTIF(tbl_General[EmployeeID],tbl_General[[#This Row],[EmployeeID]])</f>
        <v>1</v>
      </c>
    </row>
    <row r="513" spans="1:22" x14ac:dyDescent="0.25">
      <c r="A513">
        <v>41</v>
      </c>
      <c r="B513" t="s">
        <v>21</v>
      </c>
      <c r="C513" t="s">
        <v>22</v>
      </c>
      <c r="D513" t="s">
        <v>30</v>
      </c>
      <c r="E513">
        <v>1</v>
      </c>
      <c r="F513">
        <v>3</v>
      </c>
      <c r="G513" t="s">
        <v>24</v>
      </c>
      <c r="H513">
        <v>4368</v>
      </c>
      <c r="I513" t="s">
        <v>34</v>
      </c>
      <c r="J513">
        <v>2</v>
      </c>
      <c r="K513" t="s">
        <v>37</v>
      </c>
      <c r="L513" t="s">
        <v>32</v>
      </c>
      <c r="M513">
        <v>68830</v>
      </c>
      <c r="N513">
        <v>3</v>
      </c>
      <c r="O513">
        <v>19</v>
      </c>
      <c r="P513">
        <v>2</v>
      </c>
      <c r="Q513">
        <v>16</v>
      </c>
      <c r="R513">
        <v>3</v>
      </c>
      <c r="S513">
        <v>1</v>
      </c>
      <c r="T513">
        <v>0</v>
      </c>
      <c r="U513">
        <v>0</v>
      </c>
      <c r="V513">
        <f>COUNTIF(tbl_General[EmployeeID],tbl_General[[#This Row],[EmployeeID]])</f>
        <v>1</v>
      </c>
    </row>
    <row r="514" spans="1:22" x14ac:dyDescent="0.25">
      <c r="A514">
        <v>40</v>
      </c>
      <c r="B514" t="s">
        <v>21</v>
      </c>
      <c r="C514" t="s">
        <v>29</v>
      </c>
      <c r="D514" t="s">
        <v>30</v>
      </c>
      <c r="E514">
        <v>26</v>
      </c>
      <c r="F514">
        <v>4</v>
      </c>
      <c r="G514" t="s">
        <v>24</v>
      </c>
      <c r="H514">
        <v>588</v>
      </c>
      <c r="I514" t="s">
        <v>34</v>
      </c>
      <c r="J514">
        <v>2</v>
      </c>
      <c r="K514" t="s">
        <v>31</v>
      </c>
      <c r="L514" t="s">
        <v>27</v>
      </c>
      <c r="M514">
        <v>194060</v>
      </c>
      <c r="N514">
        <v>3</v>
      </c>
      <c r="O514">
        <v>20</v>
      </c>
      <c r="P514">
        <v>3</v>
      </c>
      <c r="Q514">
        <v>16</v>
      </c>
      <c r="R514">
        <v>2</v>
      </c>
      <c r="S514">
        <v>1</v>
      </c>
      <c r="T514">
        <v>0</v>
      </c>
      <c r="U514">
        <v>0</v>
      </c>
      <c r="V514">
        <f>COUNTIF(tbl_General[EmployeeID],tbl_General[[#This Row],[EmployeeID]])</f>
        <v>1</v>
      </c>
    </row>
    <row r="515" spans="1:22" x14ac:dyDescent="0.25">
      <c r="A515">
        <v>40</v>
      </c>
      <c r="B515" t="s">
        <v>21</v>
      </c>
      <c r="C515" t="s">
        <v>29</v>
      </c>
      <c r="D515" t="s">
        <v>30</v>
      </c>
      <c r="E515">
        <v>26</v>
      </c>
      <c r="F515">
        <v>4</v>
      </c>
      <c r="G515" t="s">
        <v>24</v>
      </c>
      <c r="H515">
        <v>2058</v>
      </c>
      <c r="I515" t="s">
        <v>34</v>
      </c>
      <c r="J515">
        <v>2</v>
      </c>
      <c r="K515" t="s">
        <v>31</v>
      </c>
      <c r="L515" t="s">
        <v>27</v>
      </c>
      <c r="M515">
        <v>194060</v>
      </c>
      <c r="N515">
        <v>3</v>
      </c>
      <c r="O515">
        <v>20</v>
      </c>
      <c r="P515">
        <v>3</v>
      </c>
      <c r="Q515">
        <v>16</v>
      </c>
      <c r="R515">
        <v>2</v>
      </c>
      <c r="S515">
        <v>1</v>
      </c>
      <c r="T515">
        <v>0</v>
      </c>
      <c r="U515">
        <v>0</v>
      </c>
      <c r="V515">
        <f>COUNTIF(tbl_General[EmployeeID],tbl_General[[#This Row],[EmployeeID]])</f>
        <v>1</v>
      </c>
    </row>
    <row r="516" spans="1:22" x14ac:dyDescent="0.25">
      <c r="A516">
        <v>40</v>
      </c>
      <c r="B516" t="s">
        <v>21</v>
      </c>
      <c r="C516" t="s">
        <v>29</v>
      </c>
      <c r="D516" t="s">
        <v>30</v>
      </c>
      <c r="E516">
        <v>26</v>
      </c>
      <c r="F516">
        <v>4</v>
      </c>
      <c r="G516" t="s">
        <v>24</v>
      </c>
      <c r="H516">
        <v>3528</v>
      </c>
      <c r="I516" t="s">
        <v>34</v>
      </c>
      <c r="J516">
        <v>2</v>
      </c>
      <c r="K516" t="s">
        <v>31</v>
      </c>
      <c r="L516" t="s">
        <v>27</v>
      </c>
      <c r="M516">
        <v>194060</v>
      </c>
      <c r="N516">
        <v>3</v>
      </c>
      <c r="O516">
        <v>20</v>
      </c>
      <c r="P516">
        <v>3</v>
      </c>
      <c r="Q516">
        <v>16</v>
      </c>
      <c r="R516">
        <v>2</v>
      </c>
      <c r="S516">
        <v>1</v>
      </c>
      <c r="T516">
        <v>0</v>
      </c>
      <c r="U516">
        <v>0</v>
      </c>
      <c r="V516">
        <f>COUNTIF(tbl_General[EmployeeID],tbl_General[[#This Row],[EmployeeID]])</f>
        <v>1</v>
      </c>
    </row>
    <row r="517" spans="1:22" x14ac:dyDescent="0.25">
      <c r="A517">
        <v>37</v>
      </c>
      <c r="B517" t="s">
        <v>28</v>
      </c>
      <c r="C517" t="s">
        <v>29</v>
      </c>
      <c r="D517" t="s">
        <v>23</v>
      </c>
      <c r="E517">
        <v>2</v>
      </c>
      <c r="F517">
        <v>3</v>
      </c>
      <c r="G517" t="s">
        <v>45</v>
      </c>
      <c r="H517">
        <v>1463</v>
      </c>
      <c r="I517" t="s">
        <v>34</v>
      </c>
      <c r="J517">
        <v>1</v>
      </c>
      <c r="K517" t="s">
        <v>40</v>
      </c>
      <c r="L517" t="s">
        <v>41</v>
      </c>
      <c r="M517">
        <v>40010</v>
      </c>
      <c r="N517">
        <v>6</v>
      </c>
      <c r="O517">
        <v>11</v>
      </c>
      <c r="P517">
        <v>1</v>
      </c>
      <c r="Q517">
        <v>17</v>
      </c>
      <c r="R517">
        <v>2</v>
      </c>
      <c r="S517">
        <v>1</v>
      </c>
      <c r="T517">
        <v>0</v>
      </c>
      <c r="U517">
        <v>0</v>
      </c>
      <c r="V517">
        <f>COUNTIF(tbl_General[EmployeeID],tbl_General[[#This Row],[EmployeeID]])</f>
        <v>1</v>
      </c>
    </row>
    <row r="518" spans="1:22" x14ac:dyDescent="0.25">
      <c r="A518">
        <v>37</v>
      </c>
      <c r="B518" t="s">
        <v>28</v>
      </c>
      <c r="C518" t="s">
        <v>29</v>
      </c>
      <c r="D518" t="s">
        <v>23</v>
      </c>
      <c r="E518">
        <v>2</v>
      </c>
      <c r="F518">
        <v>3</v>
      </c>
      <c r="G518" t="s">
        <v>45</v>
      </c>
      <c r="H518">
        <v>2933</v>
      </c>
      <c r="I518" t="s">
        <v>34</v>
      </c>
      <c r="J518">
        <v>1</v>
      </c>
      <c r="K518" t="s">
        <v>40</v>
      </c>
      <c r="L518" t="s">
        <v>41</v>
      </c>
      <c r="M518">
        <v>40010</v>
      </c>
      <c r="N518">
        <v>6</v>
      </c>
      <c r="O518">
        <v>11</v>
      </c>
      <c r="P518">
        <v>1</v>
      </c>
      <c r="Q518">
        <v>17</v>
      </c>
      <c r="R518">
        <v>2</v>
      </c>
      <c r="S518">
        <v>1</v>
      </c>
      <c r="T518">
        <v>0</v>
      </c>
      <c r="U518">
        <v>0</v>
      </c>
      <c r="V518">
        <f>COUNTIF(tbl_General[EmployeeID],tbl_General[[#This Row],[EmployeeID]])</f>
        <v>1</v>
      </c>
    </row>
    <row r="519" spans="1:22" x14ac:dyDescent="0.25">
      <c r="A519">
        <v>37</v>
      </c>
      <c r="B519" t="s">
        <v>28</v>
      </c>
      <c r="C519" t="s">
        <v>29</v>
      </c>
      <c r="D519" t="s">
        <v>23</v>
      </c>
      <c r="E519">
        <v>2</v>
      </c>
      <c r="F519">
        <v>3</v>
      </c>
      <c r="G519" t="s">
        <v>45</v>
      </c>
      <c r="H519">
        <v>4403</v>
      </c>
      <c r="I519" t="s">
        <v>34</v>
      </c>
      <c r="J519">
        <v>1</v>
      </c>
      <c r="K519" t="s">
        <v>40</v>
      </c>
      <c r="L519" t="s">
        <v>41</v>
      </c>
      <c r="M519">
        <v>40010</v>
      </c>
      <c r="N519">
        <v>6</v>
      </c>
      <c r="O519">
        <v>11</v>
      </c>
      <c r="P519">
        <v>1</v>
      </c>
      <c r="Q519">
        <v>17</v>
      </c>
      <c r="R519">
        <v>2</v>
      </c>
      <c r="S519">
        <v>1</v>
      </c>
      <c r="T519">
        <v>0</v>
      </c>
      <c r="U519">
        <v>0</v>
      </c>
      <c r="V519">
        <f>COUNTIF(tbl_General[EmployeeID],tbl_General[[#This Row],[EmployeeID]])</f>
        <v>1</v>
      </c>
    </row>
    <row r="520" spans="1:22" x14ac:dyDescent="0.25">
      <c r="A520">
        <v>41</v>
      </c>
      <c r="B520" t="s">
        <v>21</v>
      </c>
      <c r="C520" t="s">
        <v>22</v>
      </c>
      <c r="D520" t="s">
        <v>23</v>
      </c>
      <c r="E520">
        <v>29</v>
      </c>
      <c r="F520">
        <v>3</v>
      </c>
      <c r="G520" t="s">
        <v>24</v>
      </c>
      <c r="H520">
        <v>1455</v>
      </c>
      <c r="I520" t="s">
        <v>25</v>
      </c>
      <c r="J520">
        <v>2</v>
      </c>
      <c r="K520" t="s">
        <v>40</v>
      </c>
      <c r="L520" t="s">
        <v>41</v>
      </c>
      <c r="M520">
        <v>52940</v>
      </c>
      <c r="N520">
        <v>2</v>
      </c>
      <c r="O520">
        <v>15</v>
      </c>
      <c r="P520">
        <v>0</v>
      </c>
      <c r="Q520">
        <v>17</v>
      </c>
      <c r="R520">
        <v>3</v>
      </c>
      <c r="S520">
        <v>1</v>
      </c>
      <c r="T520">
        <v>0</v>
      </c>
      <c r="U520">
        <v>0</v>
      </c>
      <c r="V520">
        <f>COUNTIF(tbl_General[EmployeeID],tbl_General[[#This Row],[EmployeeID]])</f>
        <v>1</v>
      </c>
    </row>
    <row r="521" spans="1:22" x14ac:dyDescent="0.25">
      <c r="A521">
        <v>41</v>
      </c>
      <c r="B521" t="s">
        <v>21</v>
      </c>
      <c r="C521" t="s">
        <v>22</v>
      </c>
      <c r="D521" t="s">
        <v>23</v>
      </c>
      <c r="E521">
        <v>29</v>
      </c>
      <c r="F521">
        <v>3</v>
      </c>
      <c r="G521" t="s">
        <v>24</v>
      </c>
      <c r="H521">
        <v>2925</v>
      </c>
      <c r="I521" t="s">
        <v>25</v>
      </c>
      <c r="J521">
        <v>2</v>
      </c>
      <c r="K521" t="s">
        <v>40</v>
      </c>
      <c r="L521" t="s">
        <v>41</v>
      </c>
      <c r="M521">
        <v>52940</v>
      </c>
      <c r="N521">
        <v>2</v>
      </c>
      <c r="O521">
        <v>15</v>
      </c>
      <c r="P521">
        <v>0</v>
      </c>
      <c r="Q521">
        <v>17</v>
      </c>
      <c r="R521">
        <v>3</v>
      </c>
      <c r="S521">
        <v>1</v>
      </c>
      <c r="T521">
        <v>0</v>
      </c>
      <c r="U521">
        <v>0</v>
      </c>
      <c r="V521">
        <f>COUNTIF(tbl_General[EmployeeID],tbl_General[[#This Row],[EmployeeID]])</f>
        <v>1</v>
      </c>
    </row>
    <row r="522" spans="1:22" x14ac:dyDescent="0.25">
      <c r="A522">
        <v>41</v>
      </c>
      <c r="B522" t="s">
        <v>21</v>
      </c>
      <c r="C522" t="s">
        <v>22</v>
      </c>
      <c r="D522" t="s">
        <v>23</v>
      </c>
      <c r="E522">
        <v>29</v>
      </c>
      <c r="F522">
        <v>3</v>
      </c>
      <c r="G522" t="s">
        <v>24</v>
      </c>
      <c r="H522">
        <v>4395</v>
      </c>
      <c r="I522" t="s">
        <v>25</v>
      </c>
      <c r="J522">
        <v>2</v>
      </c>
      <c r="K522" t="s">
        <v>40</v>
      </c>
      <c r="L522" t="s">
        <v>41</v>
      </c>
      <c r="M522">
        <v>52940</v>
      </c>
      <c r="N522">
        <v>2</v>
      </c>
      <c r="O522">
        <v>15</v>
      </c>
      <c r="P522">
        <v>0</v>
      </c>
      <c r="Q522">
        <v>17</v>
      </c>
      <c r="R522">
        <v>3</v>
      </c>
      <c r="S522">
        <v>1</v>
      </c>
      <c r="T522">
        <v>0</v>
      </c>
      <c r="U522">
        <v>0</v>
      </c>
      <c r="V522">
        <f>COUNTIF(tbl_General[EmployeeID],tbl_General[[#This Row],[EmployeeID]])</f>
        <v>1</v>
      </c>
    </row>
    <row r="523" spans="1:22" x14ac:dyDescent="0.25">
      <c r="A523">
        <v>37</v>
      </c>
      <c r="B523" t="s">
        <v>21</v>
      </c>
      <c r="C523" t="s">
        <v>36</v>
      </c>
      <c r="D523" t="s">
        <v>23</v>
      </c>
      <c r="E523">
        <v>24</v>
      </c>
      <c r="F523">
        <v>2</v>
      </c>
      <c r="G523" t="s">
        <v>24</v>
      </c>
      <c r="H523">
        <v>1317</v>
      </c>
      <c r="I523" t="s">
        <v>34</v>
      </c>
      <c r="J523">
        <v>1</v>
      </c>
      <c r="K523" t="s">
        <v>31</v>
      </c>
      <c r="L523" t="s">
        <v>41</v>
      </c>
      <c r="M523">
        <v>68150</v>
      </c>
      <c r="N523">
        <v>5</v>
      </c>
      <c r="O523">
        <v>20</v>
      </c>
      <c r="P523">
        <v>1</v>
      </c>
      <c r="Q523">
        <v>17</v>
      </c>
      <c r="R523">
        <v>3</v>
      </c>
      <c r="S523">
        <v>1</v>
      </c>
      <c r="T523">
        <v>0</v>
      </c>
      <c r="U523">
        <v>0</v>
      </c>
      <c r="V523">
        <f>COUNTIF(tbl_General[EmployeeID],tbl_General[[#This Row],[EmployeeID]])</f>
        <v>1</v>
      </c>
    </row>
    <row r="524" spans="1:22" x14ac:dyDescent="0.25">
      <c r="A524">
        <v>37</v>
      </c>
      <c r="B524" t="s">
        <v>21</v>
      </c>
      <c r="C524" t="s">
        <v>36</v>
      </c>
      <c r="D524" t="s">
        <v>23</v>
      </c>
      <c r="E524">
        <v>24</v>
      </c>
      <c r="F524">
        <v>2</v>
      </c>
      <c r="G524" t="s">
        <v>24</v>
      </c>
      <c r="H524">
        <v>2787</v>
      </c>
      <c r="I524" t="s">
        <v>34</v>
      </c>
      <c r="J524">
        <v>1</v>
      </c>
      <c r="K524" t="s">
        <v>31</v>
      </c>
      <c r="L524" t="s">
        <v>41</v>
      </c>
      <c r="M524">
        <v>68150</v>
      </c>
      <c r="N524">
        <v>5</v>
      </c>
      <c r="O524">
        <v>20</v>
      </c>
      <c r="P524">
        <v>1</v>
      </c>
      <c r="Q524">
        <v>17</v>
      </c>
      <c r="R524">
        <v>3</v>
      </c>
      <c r="S524">
        <v>1</v>
      </c>
      <c r="T524">
        <v>0</v>
      </c>
      <c r="U524">
        <v>0</v>
      </c>
      <c r="V524">
        <f>COUNTIF(tbl_General[EmployeeID],tbl_General[[#This Row],[EmployeeID]])</f>
        <v>1</v>
      </c>
    </row>
    <row r="525" spans="1:22" x14ac:dyDescent="0.25">
      <c r="A525">
        <v>37</v>
      </c>
      <c r="B525" t="s">
        <v>21</v>
      </c>
      <c r="C525" t="s">
        <v>36</v>
      </c>
      <c r="D525" t="s">
        <v>23</v>
      </c>
      <c r="E525">
        <v>24</v>
      </c>
      <c r="F525">
        <v>2</v>
      </c>
      <c r="G525" t="s">
        <v>24</v>
      </c>
      <c r="H525">
        <v>4257</v>
      </c>
      <c r="I525" t="s">
        <v>34</v>
      </c>
      <c r="J525">
        <v>1</v>
      </c>
      <c r="K525" t="s">
        <v>31</v>
      </c>
      <c r="L525" t="s">
        <v>41</v>
      </c>
      <c r="M525">
        <v>68150</v>
      </c>
      <c r="N525">
        <v>5</v>
      </c>
      <c r="O525">
        <v>20</v>
      </c>
      <c r="P525">
        <v>1</v>
      </c>
      <c r="Q525">
        <v>17</v>
      </c>
      <c r="R525">
        <v>3</v>
      </c>
      <c r="S525">
        <v>1</v>
      </c>
      <c r="T525">
        <v>0</v>
      </c>
      <c r="U525">
        <v>0</v>
      </c>
      <c r="V525">
        <f>COUNTIF(tbl_General[EmployeeID],tbl_General[[#This Row],[EmployeeID]])</f>
        <v>1</v>
      </c>
    </row>
    <row r="526" spans="1:22" x14ac:dyDescent="0.25">
      <c r="A526">
        <v>38</v>
      </c>
      <c r="B526" t="s">
        <v>28</v>
      </c>
      <c r="C526" t="s">
        <v>22</v>
      </c>
      <c r="D526" t="s">
        <v>23</v>
      </c>
      <c r="E526">
        <v>6</v>
      </c>
      <c r="F526">
        <v>4</v>
      </c>
      <c r="G526" t="s">
        <v>24</v>
      </c>
      <c r="H526">
        <v>1417</v>
      </c>
      <c r="I526" t="s">
        <v>25</v>
      </c>
      <c r="J526">
        <v>3</v>
      </c>
      <c r="K526" t="s">
        <v>31</v>
      </c>
      <c r="L526" t="s">
        <v>27</v>
      </c>
      <c r="M526">
        <v>107480</v>
      </c>
      <c r="N526">
        <v>7</v>
      </c>
      <c r="O526">
        <v>15</v>
      </c>
      <c r="P526">
        <v>0</v>
      </c>
      <c r="Q526">
        <v>17</v>
      </c>
      <c r="R526">
        <v>3</v>
      </c>
      <c r="S526">
        <v>1</v>
      </c>
      <c r="T526">
        <v>0</v>
      </c>
      <c r="U526">
        <v>0</v>
      </c>
      <c r="V526">
        <f>COUNTIF(tbl_General[EmployeeID],tbl_General[[#This Row],[EmployeeID]])</f>
        <v>1</v>
      </c>
    </row>
    <row r="527" spans="1:22" x14ac:dyDescent="0.25">
      <c r="A527">
        <v>38</v>
      </c>
      <c r="B527" t="s">
        <v>28</v>
      </c>
      <c r="C527" t="s">
        <v>22</v>
      </c>
      <c r="D527" t="s">
        <v>23</v>
      </c>
      <c r="E527">
        <v>6</v>
      </c>
      <c r="F527">
        <v>4</v>
      </c>
      <c r="G527" t="s">
        <v>24</v>
      </c>
      <c r="H527">
        <v>2887</v>
      </c>
      <c r="I527" t="s">
        <v>25</v>
      </c>
      <c r="J527">
        <v>3</v>
      </c>
      <c r="K527" t="s">
        <v>31</v>
      </c>
      <c r="L527" t="s">
        <v>27</v>
      </c>
      <c r="M527">
        <v>107480</v>
      </c>
      <c r="N527">
        <v>7</v>
      </c>
      <c r="O527">
        <v>15</v>
      </c>
      <c r="P527">
        <v>0</v>
      </c>
      <c r="Q527">
        <v>17</v>
      </c>
      <c r="R527">
        <v>3</v>
      </c>
      <c r="S527">
        <v>1</v>
      </c>
      <c r="T527">
        <v>0</v>
      </c>
      <c r="U527">
        <v>0</v>
      </c>
      <c r="V527">
        <f>COUNTIF(tbl_General[EmployeeID],tbl_General[[#This Row],[EmployeeID]])</f>
        <v>1</v>
      </c>
    </row>
    <row r="528" spans="1:22" x14ac:dyDescent="0.25">
      <c r="A528">
        <v>38</v>
      </c>
      <c r="B528" t="s">
        <v>28</v>
      </c>
      <c r="C528" t="s">
        <v>22</v>
      </c>
      <c r="D528" t="s">
        <v>23</v>
      </c>
      <c r="E528">
        <v>6</v>
      </c>
      <c r="F528">
        <v>4</v>
      </c>
      <c r="G528" t="s">
        <v>24</v>
      </c>
      <c r="H528">
        <v>4357</v>
      </c>
      <c r="I528" t="s">
        <v>25</v>
      </c>
      <c r="J528">
        <v>3</v>
      </c>
      <c r="K528" t="s">
        <v>31</v>
      </c>
      <c r="L528" t="s">
        <v>27</v>
      </c>
      <c r="M528">
        <v>107480</v>
      </c>
      <c r="N528">
        <v>7</v>
      </c>
      <c r="O528">
        <v>15</v>
      </c>
      <c r="P528">
        <v>0</v>
      </c>
      <c r="Q528">
        <v>17</v>
      </c>
      <c r="R528">
        <v>3</v>
      </c>
      <c r="S528">
        <v>1</v>
      </c>
      <c r="T528">
        <v>0</v>
      </c>
      <c r="U528">
        <v>0</v>
      </c>
      <c r="V528">
        <f>COUNTIF(tbl_General[EmployeeID],tbl_General[[#This Row],[EmployeeID]])</f>
        <v>1</v>
      </c>
    </row>
    <row r="529" spans="1:22" x14ac:dyDescent="0.25">
      <c r="A529">
        <v>40</v>
      </c>
      <c r="B529" t="s">
        <v>21</v>
      </c>
      <c r="C529" t="s">
        <v>22</v>
      </c>
      <c r="D529" t="s">
        <v>30</v>
      </c>
      <c r="E529">
        <v>22</v>
      </c>
      <c r="F529">
        <v>2</v>
      </c>
      <c r="G529" t="s">
        <v>46</v>
      </c>
      <c r="H529">
        <v>972</v>
      </c>
      <c r="I529" t="s">
        <v>34</v>
      </c>
      <c r="J529">
        <v>1</v>
      </c>
      <c r="K529" t="s">
        <v>26</v>
      </c>
      <c r="L529" t="s">
        <v>27</v>
      </c>
      <c r="M529">
        <v>23230</v>
      </c>
      <c r="N529">
        <v>2</v>
      </c>
      <c r="O529">
        <v>16</v>
      </c>
      <c r="P529">
        <v>1</v>
      </c>
      <c r="Q529">
        <v>18</v>
      </c>
      <c r="R529">
        <v>2</v>
      </c>
      <c r="S529">
        <v>1</v>
      </c>
      <c r="T529">
        <v>0</v>
      </c>
      <c r="U529">
        <v>0</v>
      </c>
      <c r="V529">
        <f>COUNTIF(tbl_General[EmployeeID],tbl_General[[#This Row],[EmployeeID]])</f>
        <v>1</v>
      </c>
    </row>
    <row r="530" spans="1:22" x14ac:dyDescent="0.25">
      <c r="A530">
        <v>40</v>
      </c>
      <c r="B530" t="s">
        <v>21</v>
      </c>
      <c r="C530" t="s">
        <v>22</v>
      </c>
      <c r="D530" t="s">
        <v>30</v>
      </c>
      <c r="E530">
        <v>22</v>
      </c>
      <c r="F530">
        <v>2</v>
      </c>
      <c r="G530" t="s">
        <v>46</v>
      </c>
      <c r="H530">
        <v>2442</v>
      </c>
      <c r="I530" t="s">
        <v>34</v>
      </c>
      <c r="J530">
        <v>1</v>
      </c>
      <c r="K530" t="s">
        <v>26</v>
      </c>
      <c r="L530" t="s">
        <v>27</v>
      </c>
      <c r="M530">
        <v>23230</v>
      </c>
      <c r="N530">
        <v>2</v>
      </c>
      <c r="O530">
        <v>16</v>
      </c>
      <c r="P530">
        <v>1</v>
      </c>
      <c r="Q530">
        <v>18</v>
      </c>
      <c r="R530">
        <v>2</v>
      </c>
      <c r="S530">
        <v>1</v>
      </c>
      <c r="T530">
        <v>0</v>
      </c>
      <c r="U530">
        <v>0</v>
      </c>
      <c r="V530">
        <f>COUNTIF(tbl_General[EmployeeID],tbl_General[[#This Row],[EmployeeID]])</f>
        <v>1</v>
      </c>
    </row>
    <row r="531" spans="1:22" x14ac:dyDescent="0.25">
      <c r="A531">
        <v>40</v>
      </c>
      <c r="B531" t="s">
        <v>21</v>
      </c>
      <c r="C531" t="s">
        <v>22</v>
      </c>
      <c r="D531" t="s">
        <v>30</v>
      </c>
      <c r="E531">
        <v>22</v>
      </c>
      <c r="F531">
        <v>2</v>
      </c>
      <c r="G531" t="s">
        <v>46</v>
      </c>
      <c r="H531">
        <v>3912</v>
      </c>
      <c r="I531" t="s">
        <v>34</v>
      </c>
      <c r="J531">
        <v>1</v>
      </c>
      <c r="K531" t="s">
        <v>26</v>
      </c>
      <c r="L531" t="s">
        <v>27</v>
      </c>
      <c r="M531">
        <v>23230</v>
      </c>
      <c r="N531">
        <v>2</v>
      </c>
      <c r="O531">
        <v>16</v>
      </c>
      <c r="P531">
        <v>1</v>
      </c>
      <c r="Q531">
        <v>18</v>
      </c>
      <c r="R531">
        <v>2</v>
      </c>
      <c r="S531">
        <v>1</v>
      </c>
      <c r="T531">
        <v>0</v>
      </c>
      <c r="U531">
        <v>0</v>
      </c>
      <c r="V531">
        <f>COUNTIF(tbl_General[EmployeeID],tbl_General[[#This Row],[EmployeeID]])</f>
        <v>1</v>
      </c>
    </row>
    <row r="532" spans="1:22" x14ac:dyDescent="0.25">
      <c r="A532">
        <v>37</v>
      </c>
      <c r="B532" t="s">
        <v>21</v>
      </c>
      <c r="C532" t="s">
        <v>22</v>
      </c>
      <c r="D532" t="s">
        <v>23</v>
      </c>
      <c r="E532">
        <v>9</v>
      </c>
      <c r="F532">
        <v>1</v>
      </c>
      <c r="G532" t="s">
        <v>45</v>
      </c>
      <c r="H532">
        <v>132</v>
      </c>
      <c r="I532" t="s">
        <v>34</v>
      </c>
      <c r="J532">
        <v>3</v>
      </c>
      <c r="K532" t="s">
        <v>35</v>
      </c>
      <c r="L532" t="s">
        <v>32</v>
      </c>
      <c r="M532">
        <v>44400</v>
      </c>
      <c r="N532">
        <v>2</v>
      </c>
      <c r="O532">
        <v>11</v>
      </c>
      <c r="P532">
        <v>1</v>
      </c>
      <c r="Q532">
        <v>18</v>
      </c>
      <c r="R532">
        <v>3</v>
      </c>
      <c r="S532">
        <v>1</v>
      </c>
      <c r="T532">
        <v>0</v>
      </c>
      <c r="U532">
        <v>1</v>
      </c>
      <c r="V532">
        <f>COUNTIF(tbl_General[EmployeeID],tbl_General[[#This Row],[EmployeeID]])</f>
        <v>1</v>
      </c>
    </row>
    <row r="533" spans="1:22" x14ac:dyDescent="0.25">
      <c r="A533">
        <v>37</v>
      </c>
      <c r="B533" t="s">
        <v>21</v>
      </c>
      <c r="C533" t="s">
        <v>22</v>
      </c>
      <c r="D533" t="s">
        <v>23</v>
      </c>
      <c r="E533">
        <v>9</v>
      </c>
      <c r="F533">
        <v>1</v>
      </c>
      <c r="G533" t="s">
        <v>45</v>
      </c>
      <c r="H533">
        <v>1602</v>
      </c>
      <c r="I533" t="s">
        <v>34</v>
      </c>
      <c r="J533">
        <v>3</v>
      </c>
      <c r="K533" t="s">
        <v>35</v>
      </c>
      <c r="L533" t="s">
        <v>32</v>
      </c>
      <c r="M533">
        <v>44400</v>
      </c>
      <c r="N533">
        <v>2</v>
      </c>
      <c r="O533">
        <v>11</v>
      </c>
      <c r="P533">
        <v>1</v>
      </c>
      <c r="Q533">
        <v>18</v>
      </c>
      <c r="R533">
        <v>3</v>
      </c>
      <c r="S533">
        <v>1</v>
      </c>
      <c r="T533">
        <v>0</v>
      </c>
      <c r="U533">
        <v>1</v>
      </c>
      <c r="V533">
        <f>COUNTIF(tbl_General[EmployeeID],tbl_General[[#This Row],[EmployeeID]])</f>
        <v>1</v>
      </c>
    </row>
    <row r="534" spans="1:22" x14ac:dyDescent="0.25">
      <c r="A534">
        <v>37</v>
      </c>
      <c r="B534" t="s">
        <v>21</v>
      </c>
      <c r="C534" t="s">
        <v>22</v>
      </c>
      <c r="D534" t="s">
        <v>23</v>
      </c>
      <c r="E534">
        <v>9</v>
      </c>
      <c r="F534">
        <v>1</v>
      </c>
      <c r="G534" t="s">
        <v>45</v>
      </c>
      <c r="H534">
        <v>3072</v>
      </c>
      <c r="I534" t="s">
        <v>34</v>
      </c>
      <c r="J534">
        <v>3</v>
      </c>
      <c r="K534" t="s">
        <v>35</v>
      </c>
      <c r="L534" t="s">
        <v>32</v>
      </c>
      <c r="M534">
        <v>44400</v>
      </c>
      <c r="N534">
        <v>2</v>
      </c>
      <c r="O534">
        <v>11</v>
      </c>
      <c r="P534">
        <v>1</v>
      </c>
      <c r="Q534">
        <v>18</v>
      </c>
      <c r="R534">
        <v>3</v>
      </c>
      <c r="S534">
        <v>1</v>
      </c>
      <c r="T534">
        <v>0</v>
      </c>
      <c r="U534">
        <v>1</v>
      </c>
      <c r="V534">
        <f>COUNTIF(tbl_General[EmployeeID],tbl_General[[#This Row],[EmployeeID]])</f>
        <v>1</v>
      </c>
    </row>
    <row r="535" spans="1:22" x14ac:dyDescent="0.25">
      <c r="A535">
        <v>43</v>
      </c>
      <c r="B535" t="s">
        <v>21</v>
      </c>
      <c r="C535" t="s">
        <v>22</v>
      </c>
      <c r="D535" t="s">
        <v>23</v>
      </c>
      <c r="E535">
        <v>25</v>
      </c>
      <c r="F535">
        <v>2</v>
      </c>
      <c r="G535" t="s">
        <v>24</v>
      </c>
      <c r="H535">
        <v>518</v>
      </c>
      <c r="I535" t="s">
        <v>34</v>
      </c>
      <c r="J535">
        <v>3</v>
      </c>
      <c r="K535" t="s">
        <v>31</v>
      </c>
      <c r="L535" t="s">
        <v>41</v>
      </c>
      <c r="M535">
        <v>50550</v>
      </c>
      <c r="N535">
        <v>5</v>
      </c>
      <c r="O535">
        <v>22</v>
      </c>
      <c r="P535">
        <v>0</v>
      </c>
      <c r="Q535">
        <v>18</v>
      </c>
      <c r="R535">
        <v>2</v>
      </c>
      <c r="S535">
        <v>1</v>
      </c>
      <c r="T535">
        <v>0</v>
      </c>
      <c r="U535">
        <v>0</v>
      </c>
      <c r="V535">
        <f>COUNTIF(tbl_General[EmployeeID],tbl_General[[#This Row],[EmployeeID]])</f>
        <v>1</v>
      </c>
    </row>
    <row r="536" spans="1:22" x14ac:dyDescent="0.25">
      <c r="A536">
        <v>43</v>
      </c>
      <c r="B536" t="s">
        <v>21</v>
      </c>
      <c r="C536" t="s">
        <v>22</v>
      </c>
      <c r="D536" t="s">
        <v>23</v>
      </c>
      <c r="E536">
        <v>25</v>
      </c>
      <c r="F536">
        <v>2</v>
      </c>
      <c r="G536" t="s">
        <v>24</v>
      </c>
      <c r="H536">
        <v>1988</v>
      </c>
      <c r="I536" t="s">
        <v>34</v>
      </c>
      <c r="J536">
        <v>3</v>
      </c>
      <c r="K536" t="s">
        <v>31</v>
      </c>
      <c r="L536" t="s">
        <v>41</v>
      </c>
      <c r="M536">
        <v>50550</v>
      </c>
      <c r="N536">
        <v>5</v>
      </c>
      <c r="O536">
        <v>22</v>
      </c>
      <c r="P536">
        <v>0</v>
      </c>
      <c r="Q536">
        <v>18</v>
      </c>
      <c r="R536">
        <v>2</v>
      </c>
      <c r="S536">
        <v>1</v>
      </c>
      <c r="T536">
        <v>0</v>
      </c>
      <c r="U536">
        <v>0</v>
      </c>
      <c r="V536">
        <f>COUNTIF(tbl_General[EmployeeID],tbl_General[[#This Row],[EmployeeID]])</f>
        <v>1</v>
      </c>
    </row>
    <row r="537" spans="1:22" x14ac:dyDescent="0.25">
      <c r="A537">
        <v>43</v>
      </c>
      <c r="B537" t="s">
        <v>21</v>
      </c>
      <c r="C537" t="s">
        <v>22</v>
      </c>
      <c r="D537" t="s">
        <v>23</v>
      </c>
      <c r="E537">
        <v>25</v>
      </c>
      <c r="F537">
        <v>2</v>
      </c>
      <c r="G537" t="s">
        <v>24</v>
      </c>
      <c r="H537">
        <v>3458</v>
      </c>
      <c r="I537" t="s">
        <v>34</v>
      </c>
      <c r="J537">
        <v>3</v>
      </c>
      <c r="K537" t="s">
        <v>31</v>
      </c>
      <c r="L537" t="s">
        <v>41</v>
      </c>
      <c r="M537">
        <v>50550</v>
      </c>
      <c r="N537">
        <v>5</v>
      </c>
      <c r="O537">
        <v>22</v>
      </c>
      <c r="P537">
        <v>0</v>
      </c>
      <c r="Q537">
        <v>18</v>
      </c>
      <c r="R537">
        <v>2</v>
      </c>
      <c r="S537">
        <v>1</v>
      </c>
      <c r="T537">
        <v>0</v>
      </c>
      <c r="U537">
        <v>0</v>
      </c>
      <c r="V537">
        <f>COUNTIF(tbl_General[EmployeeID],tbl_General[[#This Row],[EmployeeID]])</f>
        <v>1</v>
      </c>
    </row>
    <row r="538" spans="1:22" x14ac:dyDescent="0.25">
      <c r="A538">
        <v>42</v>
      </c>
      <c r="B538" t="s">
        <v>21</v>
      </c>
      <c r="C538" t="s">
        <v>22</v>
      </c>
      <c r="D538" t="s">
        <v>30</v>
      </c>
      <c r="E538">
        <v>23</v>
      </c>
      <c r="F538">
        <v>4</v>
      </c>
      <c r="G538" t="s">
        <v>24</v>
      </c>
      <c r="H538">
        <v>668</v>
      </c>
      <c r="I538" t="s">
        <v>25</v>
      </c>
      <c r="J538">
        <v>1</v>
      </c>
      <c r="K538" t="s">
        <v>44</v>
      </c>
      <c r="L538" t="s">
        <v>27</v>
      </c>
      <c r="M538">
        <v>64470</v>
      </c>
      <c r="N538">
        <v>6</v>
      </c>
      <c r="O538">
        <v>13</v>
      </c>
      <c r="P538">
        <v>0</v>
      </c>
      <c r="Q538">
        <v>18</v>
      </c>
      <c r="R538">
        <v>3</v>
      </c>
      <c r="S538">
        <v>1</v>
      </c>
      <c r="T538">
        <v>0</v>
      </c>
      <c r="U538">
        <v>0</v>
      </c>
      <c r="V538">
        <f>COUNTIF(tbl_General[EmployeeID],tbl_General[[#This Row],[EmployeeID]])</f>
        <v>1</v>
      </c>
    </row>
    <row r="539" spans="1:22" x14ac:dyDescent="0.25">
      <c r="A539">
        <v>42</v>
      </c>
      <c r="B539" t="s">
        <v>21</v>
      </c>
      <c r="C539" t="s">
        <v>22</v>
      </c>
      <c r="D539" t="s">
        <v>30</v>
      </c>
      <c r="E539">
        <v>23</v>
      </c>
      <c r="F539">
        <v>4</v>
      </c>
      <c r="G539" t="s">
        <v>24</v>
      </c>
      <c r="H539">
        <v>2138</v>
      </c>
      <c r="I539" t="s">
        <v>25</v>
      </c>
      <c r="J539">
        <v>1</v>
      </c>
      <c r="K539" t="s">
        <v>44</v>
      </c>
      <c r="L539" t="s">
        <v>27</v>
      </c>
      <c r="M539">
        <v>64470</v>
      </c>
      <c r="N539">
        <v>6</v>
      </c>
      <c r="O539">
        <v>13</v>
      </c>
      <c r="P539">
        <v>0</v>
      </c>
      <c r="Q539">
        <v>18</v>
      </c>
      <c r="R539">
        <v>3</v>
      </c>
      <c r="S539">
        <v>1</v>
      </c>
      <c r="T539">
        <v>0</v>
      </c>
      <c r="U539">
        <v>0</v>
      </c>
      <c r="V539">
        <f>COUNTIF(tbl_General[EmployeeID],tbl_General[[#This Row],[EmployeeID]])</f>
        <v>1</v>
      </c>
    </row>
    <row r="540" spans="1:22" x14ac:dyDescent="0.25">
      <c r="A540">
        <v>42</v>
      </c>
      <c r="B540" t="s">
        <v>21</v>
      </c>
      <c r="C540" t="s">
        <v>22</v>
      </c>
      <c r="D540" t="s">
        <v>30</v>
      </c>
      <c r="E540">
        <v>23</v>
      </c>
      <c r="F540">
        <v>4</v>
      </c>
      <c r="G540" t="s">
        <v>24</v>
      </c>
      <c r="H540">
        <v>3608</v>
      </c>
      <c r="I540" t="s">
        <v>25</v>
      </c>
      <c r="J540">
        <v>1</v>
      </c>
      <c r="K540" t="s">
        <v>44</v>
      </c>
      <c r="L540" t="s">
        <v>27</v>
      </c>
      <c r="M540">
        <v>64470</v>
      </c>
      <c r="N540">
        <v>6</v>
      </c>
      <c r="O540">
        <v>13</v>
      </c>
      <c r="P540">
        <v>0</v>
      </c>
      <c r="Q540">
        <v>18</v>
      </c>
      <c r="R540">
        <v>3</v>
      </c>
      <c r="S540">
        <v>1</v>
      </c>
      <c r="T540">
        <v>0</v>
      </c>
      <c r="U540">
        <v>0</v>
      </c>
      <c r="V540">
        <f>COUNTIF(tbl_General[EmployeeID],tbl_General[[#This Row],[EmployeeID]])</f>
        <v>1</v>
      </c>
    </row>
    <row r="541" spans="1:22" x14ac:dyDescent="0.25">
      <c r="A541">
        <v>38</v>
      </c>
      <c r="B541" t="s">
        <v>21</v>
      </c>
      <c r="C541" t="s">
        <v>22</v>
      </c>
      <c r="D541" t="s">
        <v>30</v>
      </c>
      <c r="E541">
        <v>5</v>
      </c>
      <c r="F541">
        <v>3</v>
      </c>
      <c r="G541" t="s">
        <v>24</v>
      </c>
      <c r="H541">
        <v>214</v>
      </c>
      <c r="I541" t="s">
        <v>25</v>
      </c>
      <c r="J541">
        <v>1</v>
      </c>
      <c r="K541" t="s">
        <v>31</v>
      </c>
      <c r="L541" t="s">
        <v>27</v>
      </c>
      <c r="M541">
        <v>154270</v>
      </c>
      <c r="N541">
        <v>3</v>
      </c>
      <c r="O541">
        <v>16</v>
      </c>
      <c r="P541">
        <v>1</v>
      </c>
      <c r="Q541">
        <v>18</v>
      </c>
      <c r="R541">
        <v>2</v>
      </c>
      <c r="S541">
        <v>1</v>
      </c>
      <c r="T541">
        <v>0</v>
      </c>
      <c r="U541">
        <v>0</v>
      </c>
      <c r="V541">
        <f>COUNTIF(tbl_General[EmployeeID],tbl_General[[#This Row],[EmployeeID]])</f>
        <v>1</v>
      </c>
    </row>
    <row r="542" spans="1:22" x14ac:dyDescent="0.25">
      <c r="A542">
        <v>38</v>
      </c>
      <c r="B542" t="s">
        <v>21</v>
      </c>
      <c r="C542" t="s">
        <v>22</v>
      </c>
      <c r="D542" t="s">
        <v>30</v>
      </c>
      <c r="E542">
        <v>5</v>
      </c>
      <c r="F542">
        <v>3</v>
      </c>
      <c r="G542" t="s">
        <v>24</v>
      </c>
      <c r="H542">
        <v>1684</v>
      </c>
      <c r="I542" t="s">
        <v>25</v>
      </c>
      <c r="J542">
        <v>1</v>
      </c>
      <c r="K542" t="s">
        <v>31</v>
      </c>
      <c r="L542" t="s">
        <v>27</v>
      </c>
      <c r="M542">
        <v>154270</v>
      </c>
      <c r="N542">
        <v>3</v>
      </c>
      <c r="O542">
        <v>16</v>
      </c>
      <c r="P542">
        <v>1</v>
      </c>
      <c r="Q542">
        <v>18</v>
      </c>
      <c r="R542">
        <v>2</v>
      </c>
      <c r="S542">
        <v>1</v>
      </c>
      <c r="T542">
        <v>0</v>
      </c>
      <c r="U542">
        <v>0</v>
      </c>
      <c r="V542">
        <f>COUNTIF(tbl_General[EmployeeID],tbl_General[[#This Row],[EmployeeID]])</f>
        <v>1</v>
      </c>
    </row>
    <row r="543" spans="1:22" x14ac:dyDescent="0.25">
      <c r="A543">
        <v>38</v>
      </c>
      <c r="B543" t="s">
        <v>21</v>
      </c>
      <c r="C543" t="s">
        <v>22</v>
      </c>
      <c r="D543" t="s">
        <v>30</v>
      </c>
      <c r="E543">
        <v>5</v>
      </c>
      <c r="F543">
        <v>3</v>
      </c>
      <c r="G543" t="s">
        <v>24</v>
      </c>
      <c r="H543">
        <v>3154</v>
      </c>
      <c r="I543" t="s">
        <v>25</v>
      </c>
      <c r="J543">
        <v>1</v>
      </c>
      <c r="K543" t="s">
        <v>31</v>
      </c>
      <c r="L543" t="s">
        <v>27</v>
      </c>
      <c r="M543">
        <v>154270</v>
      </c>
      <c r="N543">
        <v>3</v>
      </c>
      <c r="O543">
        <v>16</v>
      </c>
      <c r="P543">
        <v>1</v>
      </c>
      <c r="Q543">
        <v>18</v>
      </c>
      <c r="R543">
        <v>2</v>
      </c>
      <c r="S543">
        <v>1</v>
      </c>
      <c r="T543">
        <v>0</v>
      </c>
      <c r="U543">
        <v>0</v>
      </c>
      <c r="V543">
        <f>COUNTIF(tbl_General[EmployeeID],tbl_General[[#This Row],[EmployeeID]])</f>
        <v>1</v>
      </c>
    </row>
    <row r="544" spans="1:22" x14ac:dyDescent="0.25">
      <c r="A544">
        <v>38</v>
      </c>
      <c r="B544" t="s">
        <v>21</v>
      </c>
      <c r="C544" t="s">
        <v>22</v>
      </c>
      <c r="D544" t="s">
        <v>30</v>
      </c>
      <c r="E544">
        <v>24</v>
      </c>
      <c r="F544">
        <v>2</v>
      </c>
      <c r="G544" t="s">
        <v>33</v>
      </c>
      <c r="H544">
        <v>490</v>
      </c>
      <c r="I544" t="s">
        <v>25</v>
      </c>
      <c r="J544">
        <v>1</v>
      </c>
      <c r="K544" t="s">
        <v>40</v>
      </c>
      <c r="L544" t="s">
        <v>32</v>
      </c>
      <c r="M544">
        <v>23260</v>
      </c>
      <c r="N544">
        <v>8</v>
      </c>
      <c r="O544">
        <v>14</v>
      </c>
      <c r="P544">
        <v>0</v>
      </c>
      <c r="Q544">
        <v>19</v>
      </c>
      <c r="R544">
        <v>3</v>
      </c>
      <c r="S544">
        <v>1</v>
      </c>
      <c r="T544">
        <v>0</v>
      </c>
      <c r="U544">
        <v>0</v>
      </c>
      <c r="V544">
        <f>COUNTIF(tbl_General[EmployeeID],tbl_General[[#This Row],[EmployeeID]])</f>
        <v>1</v>
      </c>
    </row>
    <row r="545" spans="1:22" x14ac:dyDescent="0.25">
      <c r="A545">
        <v>38</v>
      </c>
      <c r="B545" t="s">
        <v>21</v>
      </c>
      <c r="C545" t="s">
        <v>22</v>
      </c>
      <c r="D545" t="s">
        <v>30</v>
      </c>
      <c r="E545">
        <v>24</v>
      </c>
      <c r="F545">
        <v>2</v>
      </c>
      <c r="G545" t="s">
        <v>33</v>
      </c>
      <c r="H545">
        <v>1960</v>
      </c>
      <c r="I545" t="s">
        <v>25</v>
      </c>
      <c r="J545">
        <v>1</v>
      </c>
      <c r="K545" t="s">
        <v>40</v>
      </c>
      <c r="L545" t="s">
        <v>32</v>
      </c>
      <c r="M545">
        <v>23260</v>
      </c>
      <c r="N545">
        <v>8</v>
      </c>
      <c r="O545">
        <v>14</v>
      </c>
      <c r="P545">
        <v>0</v>
      </c>
      <c r="Q545">
        <v>19</v>
      </c>
      <c r="R545">
        <v>3</v>
      </c>
      <c r="S545">
        <v>1</v>
      </c>
      <c r="T545">
        <v>0</v>
      </c>
      <c r="U545">
        <v>0</v>
      </c>
      <c r="V545">
        <f>COUNTIF(tbl_General[EmployeeID],tbl_General[[#This Row],[EmployeeID]])</f>
        <v>1</v>
      </c>
    </row>
    <row r="546" spans="1:22" x14ac:dyDescent="0.25">
      <c r="A546">
        <v>38</v>
      </c>
      <c r="B546" t="s">
        <v>21</v>
      </c>
      <c r="C546" t="s">
        <v>22</v>
      </c>
      <c r="D546" t="s">
        <v>30</v>
      </c>
      <c r="E546">
        <v>24</v>
      </c>
      <c r="F546">
        <v>2</v>
      </c>
      <c r="G546" t="s">
        <v>33</v>
      </c>
      <c r="H546">
        <v>3430</v>
      </c>
      <c r="I546" t="s">
        <v>25</v>
      </c>
      <c r="J546">
        <v>1</v>
      </c>
      <c r="K546" t="s">
        <v>40</v>
      </c>
      <c r="L546" t="s">
        <v>32</v>
      </c>
      <c r="M546">
        <v>23260</v>
      </c>
      <c r="N546">
        <v>8</v>
      </c>
      <c r="O546">
        <v>14</v>
      </c>
      <c r="P546">
        <v>0</v>
      </c>
      <c r="Q546">
        <v>19</v>
      </c>
      <c r="R546">
        <v>3</v>
      </c>
      <c r="S546">
        <v>1</v>
      </c>
      <c r="T546">
        <v>0</v>
      </c>
      <c r="U546">
        <v>0</v>
      </c>
      <c r="V546">
        <f>COUNTIF(tbl_General[EmployeeID],tbl_General[[#This Row],[EmployeeID]])</f>
        <v>1</v>
      </c>
    </row>
    <row r="547" spans="1:22" x14ac:dyDescent="0.25">
      <c r="A547">
        <v>39</v>
      </c>
      <c r="B547" t="s">
        <v>28</v>
      </c>
      <c r="C547" t="s">
        <v>22</v>
      </c>
      <c r="D547" t="s">
        <v>37</v>
      </c>
      <c r="E547">
        <v>1</v>
      </c>
      <c r="F547">
        <v>4</v>
      </c>
      <c r="G547" t="s">
        <v>38</v>
      </c>
      <c r="H547">
        <v>1246</v>
      </c>
      <c r="I547" t="s">
        <v>34</v>
      </c>
      <c r="J547">
        <v>1</v>
      </c>
      <c r="K547" t="s">
        <v>35</v>
      </c>
      <c r="L547" t="s">
        <v>27</v>
      </c>
      <c r="M547">
        <v>36730</v>
      </c>
      <c r="N547">
        <v>3</v>
      </c>
      <c r="O547">
        <v>14</v>
      </c>
      <c r="P547">
        <v>1</v>
      </c>
      <c r="Q547">
        <v>19</v>
      </c>
      <c r="R547">
        <v>3</v>
      </c>
      <c r="S547">
        <v>1</v>
      </c>
      <c r="T547">
        <v>0</v>
      </c>
      <c r="U547">
        <v>0</v>
      </c>
      <c r="V547">
        <f>COUNTIF(tbl_General[EmployeeID],tbl_General[[#This Row],[EmployeeID]])</f>
        <v>1</v>
      </c>
    </row>
    <row r="548" spans="1:22" x14ac:dyDescent="0.25">
      <c r="A548">
        <v>39</v>
      </c>
      <c r="B548" t="s">
        <v>28</v>
      </c>
      <c r="C548" t="s">
        <v>22</v>
      </c>
      <c r="D548" t="s">
        <v>37</v>
      </c>
      <c r="E548">
        <v>1</v>
      </c>
      <c r="F548">
        <v>4</v>
      </c>
      <c r="G548" t="s">
        <v>38</v>
      </c>
      <c r="H548">
        <v>2716</v>
      </c>
      <c r="I548" t="s">
        <v>34</v>
      </c>
      <c r="J548">
        <v>1</v>
      </c>
      <c r="K548" t="s">
        <v>35</v>
      </c>
      <c r="L548" t="s">
        <v>27</v>
      </c>
      <c r="M548">
        <v>36730</v>
      </c>
      <c r="N548">
        <v>3</v>
      </c>
      <c r="O548">
        <v>14</v>
      </c>
      <c r="P548">
        <v>1</v>
      </c>
      <c r="Q548">
        <v>19</v>
      </c>
      <c r="R548">
        <v>3</v>
      </c>
      <c r="S548">
        <v>1</v>
      </c>
      <c r="T548">
        <v>0</v>
      </c>
      <c r="U548">
        <v>0</v>
      </c>
      <c r="V548">
        <f>COUNTIF(tbl_General[EmployeeID],tbl_General[[#This Row],[EmployeeID]])</f>
        <v>1</v>
      </c>
    </row>
    <row r="549" spans="1:22" x14ac:dyDescent="0.25">
      <c r="A549">
        <v>39</v>
      </c>
      <c r="B549" t="s">
        <v>28</v>
      </c>
      <c r="C549" t="s">
        <v>22</v>
      </c>
      <c r="D549" t="s">
        <v>37</v>
      </c>
      <c r="E549">
        <v>1</v>
      </c>
      <c r="F549">
        <v>4</v>
      </c>
      <c r="G549" t="s">
        <v>38</v>
      </c>
      <c r="H549">
        <v>4186</v>
      </c>
      <c r="I549" t="s">
        <v>34</v>
      </c>
      <c r="J549">
        <v>1</v>
      </c>
      <c r="K549" t="s">
        <v>35</v>
      </c>
      <c r="L549" t="s">
        <v>27</v>
      </c>
      <c r="M549">
        <v>36730</v>
      </c>
      <c r="N549">
        <v>3</v>
      </c>
      <c r="O549">
        <v>14</v>
      </c>
      <c r="P549">
        <v>1</v>
      </c>
      <c r="Q549">
        <v>19</v>
      </c>
      <c r="R549">
        <v>3</v>
      </c>
      <c r="S549">
        <v>1</v>
      </c>
      <c r="T549">
        <v>0</v>
      </c>
      <c r="U549">
        <v>0</v>
      </c>
      <c r="V549">
        <f>COUNTIF(tbl_General[EmployeeID],tbl_General[[#This Row],[EmployeeID]])</f>
        <v>1</v>
      </c>
    </row>
    <row r="550" spans="1:22" x14ac:dyDescent="0.25">
      <c r="A550">
        <v>60</v>
      </c>
      <c r="B550" t="s">
        <v>21</v>
      </c>
      <c r="C550" t="s">
        <v>22</v>
      </c>
      <c r="D550" t="s">
        <v>23</v>
      </c>
      <c r="E550">
        <v>17</v>
      </c>
      <c r="F550">
        <v>4</v>
      </c>
      <c r="G550" t="s">
        <v>38</v>
      </c>
      <c r="H550">
        <v>952</v>
      </c>
      <c r="I550" t="s">
        <v>34</v>
      </c>
      <c r="J550">
        <v>1</v>
      </c>
      <c r="K550" t="s">
        <v>44</v>
      </c>
      <c r="L550" t="s">
        <v>41</v>
      </c>
      <c r="M550">
        <v>40250</v>
      </c>
      <c r="N550">
        <v>3</v>
      </c>
      <c r="O550">
        <v>13</v>
      </c>
      <c r="P550">
        <v>1</v>
      </c>
      <c r="Q550">
        <v>19</v>
      </c>
      <c r="R550">
        <v>5</v>
      </c>
      <c r="S550">
        <v>1</v>
      </c>
      <c r="T550">
        <v>0</v>
      </c>
      <c r="U550">
        <v>0</v>
      </c>
      <c r="V550">
        <f>COUNTIF(tbl_General[EmployeeID],tbl_General[[#This Row],[EmployeeID]])</f>
        <v>1</v>
      </c>
    </row>
    <row r="551" spans="1:22" x14ac:dyDescent="0.25">
      <c r="A551">
        <v>60</v>
      </c>
      <c r="B551" t="s">
        <v>21</v>
      </c>
      <c r="C551" t="s">
        <v>22</v>
      </c>
      <c r="D551" t="s">
        <v>23</v>
      </c>
      <c r="E551">
        <v>17</v>
      </c>
      <c r="F551">
        <v>4</v>
      </c>
      <c r="G551" t="s">
        <v>38</v>
      </c>
      <c r="H551">
        <v>2422</v>
      </c>
      <c r="I551" t="s">
        <v>34</v>
      </c>
      <c r="J551">
        <v>1</v>
      </c>
      <c r="K551" t="s">
        <v>44</v>
      </c>
      <c r="L551" t="s">
        <v>41</v>
      </c>
      <c r="M551">
        <v>40250</v>
      </c>
      <c r="N551">
        <v>3</v>
      </c>
      <c r="O551">
        <v>13</v>
      </c>
      <c r="P551">
        <v>1</v>
      </c>
      <c r="Q551">
        <v>19</v>
      </c>
      <c r="R551">
        <v>5</v>
      </c>
      <c r="S551">
        <v>1</v>
      </c>
      <c r="T551">
        <v>0</v>
      </c>
      <c r="U551">
        <v>0</v>
      </c>
      <c r="V551">
        <f>COUNTIF(tbl_General[EmployeeID],tbl_General[[#This Row],[EmployeeID]])</f>
        <v>1</v>
      </c>
    </row>
    <row r="552" spans="1:22" x14ac:dyDescent="0.25">
      <c r="A552">
        <v>60</v>
      </c>
      <c r="B552" t="s">
        <v>21</v>
      </c>
      <c r="C552" t="s">
        <v>22</v>
      </c>
      <c r="D552" t="s">
        <v>23</v>
      </c>
      <c r="E552">
        <v>17</v>
      </c>
      <c r="F552">
        <v>4</v>
      </c>
      <c r="G552" t="s">
        <v>38</v>
      </c>
      <c r="H552">
        <v>3892</v>
      </c>
      <c r="I552" t="s">
        <v>34</v>
      </c>
      <c r="J552">
        <v>1</v>
      </c>
      <c r="K552" t="s">
        <v>44</v>
      </c>
      <c r="L552" t="s">
        <v>41</v>
      </c>
      <c r="M552">
        <v>40250</v>
      </c>
      <c r="N552">
        <v>3</v>
      </c>
      <c r="O552">
        <v>13</v>
      </c>
      <c r="P552">
        <v>1</v>
      </c>
      <c r="Q552">
        <v>19</v>
      </c>
      <c r="R552">
        <v>5</v>
      </c>
      <c r="S552">
        <v>1</v>
      </c>
      <c r="T552">
        <v>0</v>
      </c>
      <c r="U552">
        <v>0</v>
      </c>
      <c r="V552">
        <f>COUNTIF(tbl_General[EmployeeID],tbl_General[[#This Row],[EmployeeID]])</f>
        <v>1</v>
      </c>
    </row>
    <row r="553" spans="1:22" x14ac:dyDescent="0.25">
      <c r="A553">
        <v>54</v>
      </c>
      <c r="B553" t="s">
        <v>21</v>
      </c>
      <c r="C553" t="s">
        <v>22</v>
      </c>
      <c r="D553" t="s">
        <v>30</v>
      </c>
      <c r="E553">
        <v>2</v>
      </c>
      <c r="F553">
        <v>4</v>
      </c>
      <c r="G553" t="s">
        <v>38</v>
      </c>
      <c r="H553">
        <v>174</v>
      </c>
      <c r="I553" t="s">
        <v>34</v>
      </c>
      <c r="J553">
        <v>2</v>
      </c>
      <c r="K553" t="s">
        <v>37</v>
      </c>
      <c r="L553" t="s">
        <v>32</v>
      </c>
      <c r="M553">
        <v>89380</v>
      </c>
      <c r="N553">
        <v>7</v>
      </c>
      <c r="O553">
        <v>11</v>
      </c>
      <c r="P553">
        <v>3</v>
      </c>
      <c r="Q553">
        <v>19</v>
      </c>
      <c r="R553">
        <v>2</v>
      </c>
      <c r="S553">
        <v>1</v>
      </c>
      <c r="T553">
        <v>0</v>
      </c>
      <c r="U553">
        <v>0</v>
      </c>
      <c r="V553">
        <f>COUNTIF(tbl_General[EmployeeID],tbl_General[[#This Row],[EmployeeID]])</f>
        <v>1</v>
      </c>
    </row>
    <row r="554" spans="1:22" x14ac:dyDescent="0.25">
      <c r="A554">
        <v>54</v>
      </c>
      <c r="B554" t="s">
        <v>21</v>
      </c>
      <c r="C554" t="s">
        <v>22</v>
      </c>
      <c r="D554" t="s">
        <v>30</v>
      </c>
      <c r="E554">
        <v>2</v>
      </c>
      <c r="F554">
        <v>4</v>
      </c>
      <c r="G554" t="s">
        <v>38</v>
      </c>
      <c r="H554">
        <v>1644</v>
      </c>
      <c r="I554" t="s">
        <v>34</v>
      </c>
      <c r="J554">
        <v>2</v>
      </c>
      <c r="K554" t="s">
        <v>37</v>
      </c>
      <c r="L554" t="s">
        <v>32</v>
      </c>
      <c r="M554">
        <v>89380</v>
      </c>
      <c r="N554">
        <v>7</v>
      </c>
      <c r="O554">
        <v>11</v>
      </c>
      <c r="P554">
        <v>3</v>
      </c>
      <c r="Q554">
        <v>19</v>
      </c>
      <c r="R554">
        <v>2</v>
      </c>
      <c r="S554">
        <v>1</v>
      </c>
      <c r="T554">
        <v>0</v>
      </c>
      <c r="U554">
        <v>0</v>
      </c>
      <c r="V554">
        <f>COUNTIF(tbl_General[EmployeeID],tbl_General[[#This Row],[EmployeeID]])</f>
        <v>1</v>
      </c>
    </row>
    <row r="555" spans="1:22" x14ac:dyDescent="0.25">
      <c r="A555">
        <v>54</v>
      </c>
      <c r="B555" t="s">
        <v>21</v>
      </c>
      <c r="C555" t="s">
        <v>22</v>
      </c>
      <c r="D555" t="s">
        <v>30</v>
      </c>
      <c r="E555">
        <v>2</v>
      </c>
      <c r="F555">
        <v>4</v>
      </c>
      <c r="G555" t="s">
        <v>38</v>
      </c>
      <c r="H555">
        <v>3114</v>
      </c>
      <c r="I555" t="s">
        <v>34</v>
      </c>
      <c r="J555">
        <v>2</v>
      </c>
      <c r="K555" t="s">
        <v>37</v>
      </c>
      <c r="L555" t="s">
        <v>32</v>
      </c>
      <c r="M555">
        <v>89380</v>
      </c>
      <c r="N555">
        <v>7</v>
      </c>
      <c r="O555">
        <v>11</v>
      </c>
      <c r="P555">
        <v>3</v>
      </c>
      <c r="Q555">
        <v>19</v>
      </c>
      <c r="R555">
        <v>2</v>
      </c>
      <c r="S555">
        <v>1</v>
      </c>
      <c r="T555">
        <v>0</v>
      </c>
      <c r="U555">
        <v>0</v>
      </c>
      <c r="V555">
        <f>COUNTIF(tbl_General[EmployeeID],tbl_General[[#This Row],[EmployeeID]])</f>
        <v>1</v>
      </c>
    </row>
    <row r="556" spans="1:22" x14ac:dyDescent="0.25">
      <c r="A556">
        <v>44</v>
      </c>
      <c r="B556" t="s">
        <v>28</v>
      </c>
      <c r="C556" t="s">
        <v>29</v>
      </c>
      <c r="D556" t="s">
        <v>30</v>
      </c>
      <c r="E556">
        <v>1</v>
      </c>
      <c r="F556">
        <v>2</v>
      </c>
      <c r="G556" t="s">
        <v>38</v>
      </c>
      <c r="H556">
        <v>29</v>
      </c>
      <c r="I556" t="s">
        <v>34</v>
      </c>
      <c r="J556">
        <v>2</v>
      </c>
      <c r="K556" t="s">
        <v>31</v>
      </c>
      <c r="L556" t="s">
        <v>41</v>
      </c>
      <c r="M556">
        <v>103330</v>
      </c>
      <c r="N556">
        <v>3</v>
      </c>
      <c r="O556">
        <v>14</v>
      </c>
      <c r="P556">
        <v>1</v>
      </c>
      <c r="Q556">
        <v>19</v>
      </c>
      <c r="R556">
        <v>2</v>
      </c>
      <c r="S556">
        <v>1</v>
      </c>
      <c r="T556">
        <v>0</v>
      </c>
      <c r="U556">
        <v>0</v>
      </c>
      <c r="V556">
        <f>COUNTIF(tbl_General[EmployeeID],tbl_General[[#This Row],[EmployeeID]])</f>
        <v>1</v>
      </c>
    </row>
    <row r="557" spans="1:22" x14ac:dyDescent="0.25">
      <c r="A557">
        <v>44</v>
      </c>
      <c r="B557" t="s">
        <v>28</v>
      </c>
      <c r="C557" t="s">
        <v>29</v>
      </c>
      <c r="D557" t="s">
        <v>30</v>
      </c>
      <c r="E557">
        <v>1</v>
      </c>
      <c r="F557">
        <v>2</v>
      </c>
      <c r="G557" t="s">
        <v>38</v>
      </c>
      <c r="H557">
        <v>1499</v>
      </c>
      <c r="I557" t="s">
        <v>34</v>
      </c>
      <c r="J557">
        <v>2</v>
      </c>
      <c r="K557" t="s">
        <v>31</v>
      </c>
      <c r="L557" t="s">
        <v>41</v>
      </c>
      <c r="M557">
        <v>103330</v>
      </c>
      <c r="N557">
        <v>3</v>
      </c>
      <c r="O557">
        <v>14</v>
      </c>
      <c r="P557">
        <v>1</v>
      </c>
      <c r="Q557">
        <v>19</v>
      </c>
      <c r="R557">
        <v>2</v>
      </c>
      <c r="S557">
        <v>1</v>
      </c>
      <c r="T557">
        <v>0</v>
      </c>
      <c r="U557">
        <v>0</v>
      </c>
      <c r="V557">
        <f>COUNTIF(tbl_General[EmployeeID],tbl_General[[#This Row],[EmployeeID]])</f>
        <v>1</v>
      </c>
    </row>
    <row r="558" spans="1:22" x14ac:dyDescent="0.25">
      <c r="A558">
        <v>44</v>
      </c>
      <c r="B558" t="s">
        <v>28</v>
      </c>
      <c r="C558" t="s">
        <v>29</v>
      </c>
      <c r="D558" t="s">
        <v>30</v>
      </c>
      <c r="E558">
        <v>1</v>
      </c>
      <c r="F558">
        <v>2</v>
      </c>
      <c r="G558" t="s">
        <v>38</v>
      </c>
      <c r="H558">
        <v>2969</v>
      </c>
      <c r="I558" t="s">
        <v>34</v>
      </c>
      <c r="J558">
        <v>2</v>
      </c>
      <c r="K558" t="s">
        <v>31</v>
      </c>
      <c r="L558" t="s">
        <v>41</v>
      </c>
      <c r="M558">
        <v>103330</v>
      </c>
      <c r="N558">
        <v>3</v>
      </c>
      <c r="O558">
        <v>14</v>
      </c>
      <c r="P558">
        <v>1</v>
      </c>
      <c r="Q558">
        <v>19</v>
      </c>
      <c r="R558">
        <v>2</v>
      </c>
      <c r="S558">
        <v>1</v>
      </c>
      <c r="T558">
        <v>0</v>
      </c>
      <c r="U558">
        <v>0</v>
      </c>
      <c r="V558">
        <f>COUNTIF(tbl_General[EmployeeID],tbl_General[[#This Row],[EmployeeID]])</f>
        <v>1</v>
      </c>
    </row>
    <row r="559" spans="1:22" x14ac:dyDescent="0.25">
      <c r="A559">
        <v>38</v>
      </c>
      <c r="B559" t="s">
        <v>21</v>
      </c>
      <c r="C559" t="s">
        <v>22</v>
      </c>
      <c r="D559" t="s">
        <v>30</v>
      </c>
      <c r="E559">
        <v>9</v>
      </c>
      <c r="F559">
        <v>2</v>
      </c>
      <c r="G559" t="s">
        <v>46</v>
      </c>
      <c r="H559">
        <v>1134</v>
      </c>
      <c r="I559" t="s">
        <v>34</v>
      </c>
      <c r="J559">
        <v>3</v>
      </c>
      <c r="K559" t="s">
        <v>43</v>
      </c>
      <c r="L559" t="s">
        <v>32</v>
      </c>
      <c r="M559">
        <v>23720</v>
      </c>
      <c r="N559">
        <v>4</v>
      </c>
      <c r="O559">
        <v>12</v>
      </c>
      <c r="P559">
        <v>0</v>
      </c>
      <c r="Q559">
        <v>20</v>
      </c>
      <c r="R559">
        <v>3</v>
      </c>
      <c r="S559">
        <v>1</v>
      </c>
      <c r="T559">
        <v>0</v>
      </c>
      <c r="U559">
        <v>0</v>
      </c>
      <c r="V559">
        <f>COUNTIF(tbl_General[EmployeeID],tbl_General[[#This Row],[EmployeeID]])</f>
        <v>1</v>
      </c>
    </row>
    <row r="560" spans="1:22" x14ac:dyDescent="0.25">
      <c r="A560">
        <v>38</v>
      </c>
      <c r="B560" t="s">
        <v>21</v>
      </c>
      <c r="C560" t="s">
        <v>22</v>
      </c>
      <c r="D560" t="s">
        <v>30</v>
      </c>
      <c r="E560">
        <v>9</v>
      </c>
      <c r="F560">
        <v>2</v>
      </c>
      <c r="G560" t="s">
        <v>46</v>
      </c>
      <c r="H560">
        <v>2604</v>
      </c>
      <c r="I560" t="s">
        <v>34</v>
      </c>
      <c r="J560">
        <v>3</v>
      </c>
      <c r="K560" t="s">
        <v>43</v>
      </c>
      <c r="L560" t="s">
        <v>32</v>
      </c>
      <c r="M560">
        <v>23720</v>
      </c>
      <c r="N560">
        <v>4</v>
      </c>
      <c r="O560">
        <v>12</v>
      </c>
      <c r="P560">
        <v>0</v>
      </c>
      <c r="Q560">
        <v>20</v>
      </c>
      <c r="R560">
        <v>3</v>
      </c>
      <c r="S560">
        <v>1</v>
      </c>
      <c r="T560">
        <v>0</v>
      </c>
      <c r="U560">
        <v>0</v>
      </c>
      <c r="V560">
        <f>COUNTIF(tbl_General[EmployeeID],tbl_General[[#This Row],[EmployeeID]])</f>
        <v>1</v>
      </c>
    </row>
    <row r="561" spans="1:22" x14ac:dyDescent="0.25">
      <c r="A561">
        <v>38</v>
      </c>
      <c r="B561" t="s">
        <v>21</v>
      </c>
      <c r="C561" t="s">
        <v>22</v>
      </c>
      <c r="D561" t="s">
        <v>30</v>
      </c>
      <c r="E561">
        <v>9</v>
      </c>
      <c r="F561">
        <v>2</v>
      </c>
      <c r="G561" t="s">
        <v>46</v>
      </c>
      <c r="H561">
        <v>4074</v>
      </c>
      <c r="I561" t="s">
        <v>34</v>
      </c>
      <c r="J561">
        <v>3</v>
      </c>
      <c r="K561" t="s">
        <v>43</v>
      </c>
      <c r="L561" t="s">
        <v>32</v>
      </c>
      <c r="M561">
        <v>23720</v>
      </c>
      <c r="N561">
        <v>4</v>
      </c>
      <c r="O561">
        <v>12</v>
      </c>
      <c r="P561">
        <v>0</v>
      </c>
      <c r="Q561">
        <v>20</v>
      </c>
      <c r="R561">
        <v>3</v>
      </c>
      <c r="S561">
        <v>1</v>
      </c>
      <c r="T561">
        <v>0</v>
      </c>
      <c r="U561">
        <v>0</v>
      </c>
      <c r="V561">
        <f>COUNTIF(tbl_General[EmployeeID],tbl_General[[#This Row],[EmployeeID]])</f>
        <v>1</v>
      </c>
    </row>
    <row r="562" spans="1:22" x14ac:dyDescent="0.25">
      <c r="A562">
        <v>40</v>
      </c>
      <c r="B562" t="s">
        <v>21</v>
      </c>
      <c r="C562" t="s">
        <v>22</v>
      </c>
      <c r="D562" t="s">
        <v>23</v>
      </c>
      <c r="E562">
        <v>6</v>
      </c>
      <c r="F562">
        <v>2</v>
      </c>
      <c r="G562" t="s">
        <v>24</v>
      </c>
      <c r="H562">
        <v>134</v>
      </c>
      <c r="I562" t="s">
        <v>25</v>
      </c>
      <c r="J562">
        <v>1</v>
      </c>
      <c r="K562" t="s">
        <v>40</v>
      </c>
      <c r="L562" t="s">
        <v>27</v>
      </c>
      <c r="M562">
        <v>26470</v>
      </c>
      <c r="N562">
        <v>6</v>
      </c>
      <c r="O562">
        <v>13</v>
      </c>
      <c r="P562">
        <v>0</v>
      </c>
      <c r="Q562">
        <v>20</v>
      </c>
      <c r="R562">
        <v>2</v>
      </c>
      <c r="S562">
        <v>1</v>
      </c>
      <c r="T562">
        <v>0</v>
      </c>
      <c r="U562">
        <v>0</v>
      </c>
      <c r="V562">
        <f>COUNTIF(tbl_General[EmployeeID],tbl_General[[#This Row],[EmployeeID]])</f>
        <v>1</v>
      </c>
    </row>
    <row r="563" spans="1:22" x14ac:dyDescent="0.25">
      <c r="A563">
        <v>40</v>
      </c>
      <c r="B563" t="s">
        <v>21</v>
      </c>
      <c r="C563" t="s">
        <v>22</v>
      </c>
      <c r="D563" t="s">
        <v>23</v>
      </c>
      <c r="E563">
        <v>6</v>
      </c>
      <c r="F563">
        <v>2</v>
      </c>
      <c r="G563" t="s">
        <v>24</v>
      </c>
      <c r="H563">
        <v>1604</v>
      </c>
      <c r="I563" t="s">
        <v>25</v>
      </c>
      <c r="J563">
        <v>1</v>
      </c>
      <c r="K563" t="s">
        <v>40</v>
      </c>
      <c r="L563" t="s">
        <v>27</v>
      </c>
      <c r="M563">
        <v>26470</v>
      </c>
      <c r="N563">
        <v>6</v>
      </c>
      <c r="O563">
        <v>13</v>
      </c>
      <c r="P563">
        <v>0</v>
      </c>
      <c r="Q563">
        <v>20</v>
      </c>
      <c r="R563">
        <v>2</v>
      </c>
      <c r="S563">
        <v>1</v>
      </c>
      <c r="T563">
        <v>0</v>
      </c>
      <c r="U563">
        <v>0</v>
      </c>
      <c r="V563">
        <f>COUNTIF(tbl_General[EmployeeID],tbl_General[[#This Row],[EmployeeID]])</f>
        <v>1</v>
      </c>
    </row>
    <row r="564" spans="1:22" x14ac:dyDescent="0.25">
      <c r="A564">
        <v>40</v>
      </c>
      <c r="B564" t="s">
        <v>21</v>
      </c>
      <c r="C564" t="s">
        <v>22</v>
      </c>
      <c r="D564" t="s">
        <v>23</v>
      </c>
      <c r="E564">
        <v>6</v>
      </c>
      <c r="F564">
        <v>2</v>
      </c>
      <c r="G564" t="s">
        <v>24</v>
      </c>
      <c r="H564">
        <v>3074</v>
      </c>
      <c r="I564" t="s">
        <v>25</v>
      </c>
      <c r="J564">
        <v>1</v>
      </c>
      <c r="K564" t="s">
        <v>40</v>
      </c>
      <c r="L564" t="s">
        <v>27</v>
      </c>
      <c r="M564">
        <v>26470</v>
      </c>
      <c r="N564">
        <v>6</v>
      </c>
      <c r="O564">
        <v>13</v>
      </c>
      <c r="P564">
        <v>0</v>
      </c>
      <c r="Q564">
        <v>20</v>
      </c>
      <c r="R564">
        <v>2</v>
      </c>
      <c r="S564">
        <v>1</v>
      </c>
      <c r="T564">
        <v>0</v>
      </c>
      <c r="U564">
        <v>0</v>
      </c>
      <c r="V564">
        <f>COUNTIF(tbl_General[EmployeeID],tbl_General[[#This Row],[EmployeeID]])</f>
        <v>1</v>
      </c>
    </row>
    <row r="565" spans="1:22" x14ac:dyDescent="0.25">
      <c r="A565">
        <v>40</v>
      </c>
      <c r="B565" t="s">
        <v>21</v>
      </c>
      <c r="C565" t="s">
        <v>36</v>
      </c>
      <c r="D565" t="s">
        <v>30</v>
      </c>
      <c r="E565">
        <v>1</v>
      </c>
      <c r="F565">
        <v>4</v>
      </c>
      <c r="G565" t="s">
        <v>46</v>
      </c>
      <c r="H565">
        <v>201</v>
      </c>
      <c r="I565" t="s">
        <v>25</v>
      </c>
      <c r="J565">
        <v>2</v>
      </c>
      <c r="K565" t="s">
        <v>40</v>
      </c>
      <c r="L565" t="s">
        <v>41</v>
      </c>
      <c r="M565">
        <v>30680</v>
      </c>
      <c r="N565">
        <v>3</v>
      </c>
      <c r="O565">
        <v>19</v>
      </c>
      <c r="P565">
        <v>0</v>
      </c>
      <c r="Q565">
        <v>20</v>
      </c>
      <c r="R565">
        <v>3</v>
      </c>
      <c r="S565">
        <v>1</v>
      </c>
      <c r="T565">
        <v>0</v>
      </c>
      <c r="U565">
        <v>1</v>
      </c>
      <c r="V565">
        <f>COUNTIF(tbl_General[EmployeeID],tbl_General[[#This Row],[EmployeeID]])</f>
        <v>1</v>
      </c>
    </row>
    <row r="566" spans="1:22" x14ac:dyDescent="0.25">
      <c r="A566">
        <v>40</v>
      </c>
      <c r="B566" t="s">
        <v>21</v>
      </c>
      <c r="C566" t="s">
        <v>36</v>
      </c>
      <c r="D566" t="s">
        <v>30</v>
      </c>
      <c r="E566">
        <v>1</v>
      </c>
      <c r="F566">
        <v>4</v>
      </c>
      <c r="G566" t="s">
        <v>46</v>
      </c>
      <c r="H566">
        <v>1671</v>
      </c>
      <c r="I566" t="s">
        <v>25</v>
      </c>
      <c r="J566">
        <v>2</v>
      </c>
      <c r="K566" t="s">
        <v>40</v>
      </c>
      <c r="L566" t="s">
        <v>41</v>
      </c>
      <c r="M566">
        <v>30680</v>
      </c>
      <c r="N566">
        <v>3</v>
      </c>
      <c r="O566">
        <v>19</v>
      </c>
      <c r="P566">
        <v>0</v>
      </c>
      <c r="Q566">
        <v>20</v>
      </c>
      <c r="R566">
        <v>3</v>
      </c>
      <c r="S566">
        <v>1</v>
      </c>
      <c r="T566">
        <v>0</v>
      </c>
      <c r="U566">
        <v>1</v>
      </c>
      <c r="V566">
        <f>COUNTIF(tbl_General[EmployeeID],tbl_General[[#This Row],[EmployeeID]])</f>
        <v>1</v>
      </c>
    </row>
    <row r="567" spans="1:22" x14ac:dyDescent="0.25">
      <c r="A567">
        <v>40</v>
      </c>
      <c r="B567" t="s">
        <v>21</v>
      </c>
      <c r="C567" t="s">
        <v>36</v>
      </c>
      <c r="D567" t="s">
        <v>30</v>
      </c>
      <c r="E567">
        <v>1</v>
      </c>
      <c r="F567">
        <v>4</v>
      </c>
      <c r="G567" t="s">
        <v>46</v>
      </c>
      <c r="H567">
        <v>3141</v>
      </c>
      <c r="I567" t="s">
        <v>25</v>
      </c>
      <c r="J567">
        <v>2</v>
      </c>
      <c r="K567" t="s">
        <v>40</v>
      </c>
      <c r="L567" t="s">
        <v>41</v>
      </c>
      <c r="M567">
        <v>30680</v>
      </c>
      <c r="N567">
        <v>3</v>
      </c>
      <c r="O567">
        <v>19</v>
      </c>
      <c r="P567">
        <v>0</v>
      </c>
      <c r="Q567">
        <v>20</v>
      </c>
      <c r="R567">
        <v>3</v>
      </c>
      <c r="S567">
        <v>1</v>
      </c>
      <c r="T567">
        <v>0</v>
      </c>
      <c r="U567">
        <v>1</v>
      </c>
      <c r="V567">
        <f>COUNTIF(tbl_General[EmployeeID],tbl_General[[#This Row],[EmployeeID]])</f>
        <v>1</v>
      </c>
    </row>
    <row r="568" spans="1:22" x14ac:dyDescent="0.25">
      <c r="A568">
        <v>42</v>
      </c>
      <c r="B568" t="s">
        <v>21</v>
      </c>
      <c r="C568" t="s">
        <v>29</v>
      </c>
      <c r="D568" t="s">
        <v>37</v>
      </c>
      <c r="E568">
        <v>8</v>
      </c>
      <c r="F568">
        <v>2</v>
      </c>
      <c r="G568" t="s">
        <v>38</v>
      </c>
      <c r="H568">
        <v>630</v>
      </c>
      <c r="I568" t="s">
        <v>34</v>
      </c>
      <c r="J568">
        <v>1</v>
      </c>
      <c r="K568" t="s">
        <v>35</v>
      </c>
      <c r="L568" t="s">
        <v>27</v>
      </c>
      <c r="M568">
        <v>106480</v>
      </c>
      <c r="N568">
        <v>3</v>
      </c>
      <c r="O568">
        <v>13</v>
      </c>
      <c r="P568">
        <v>1</v>
      </c>
      <c r="Q568">
        <v>20</v>
      </c>
      <c r="R568">
        <v>1</v>
      </c>
      <c r="S568">
        <v>1</v>
      </c>
      <c r="T568">
        <v>0</v>
      </c>
      <c r="U568">
        <v>0</v>
      </c>
      <c r="V568">
        <f>COUNTIF(tbl_General[EmployeeID],tbl_General[[#This Row],[EmployeeID]])</f>
        <v>1</v>
      </c>
    </row>
    <row r="569" spans="1:22" x14ac:dyDescent="0.25">
      <c r="A569">
        <v>42</v>
      </c>
      <c r="B569" t="s">
        <v>21</v>
      </c>
      <c r="C569" t="s">
        <v>29</v>
      </c>
      <c r="D569" t="s">
        <v>37</v>
      </c>
      <c r="E569">
        <v>8</v>
      </c>
      <c r="F569">
        <v>2</v>
      </c>
      <c r="G569" t="s">
        <v>38</v>
      </c>
      <c r="H569">
        <v>2100</v>
      </c>
      <c r="I569" t="s">
        <v>34</v>
      </c>
      <c r="J569">
        <v>1</v>
      </c>
      <c r="K569" t="s">
        <v>35</v>
      </c>
      <c r="L569" t="s">
        <v>27</v>
      </c>
      <c r="M569">
        <v>106480</v>
      </c>
      <c r="N569">
        <v>3</v>
      </c>
      <c r="O569">
        <v>13</v>
      </c>
      <c r="P569">
        <v>1</v>
      </c>
      <c r="Q569">
        <v>20</v>
      </c>
      <c r="R569">
        <v>1</v>
      </c>
      <c r="S569">
        <v>1</v>
      </c>
      <c r="T569">
        <v>0</v>
      </c>
      <c r="U569">
        <v>0</v>
      </c>
      <c r="V569">
        <f>COUNTIF(tbl_General[EmployeeID],tbl_General[[#This Row],[EmployeeID]])</f>
        <v>1</v>
      </c>
    </row>
    <row r="570" spans="1:22" x14ac:dyDescent="0.25">
      <c r="A570">
        <v>42</v>
      </c>
      <c r="B570" t="s">
        <v>21</v>
      </c>
      <c r="C570" t="s">
        <v>29</v>
      </c>
      <c r="D570" t="s">
        <v>37</v>
      </c>
      <c r="E570">
        <v>8</v>
      </c>
      <c r="F570">
        <v>2</v>
      </c>
      <c r="G570" t="s">
        <v>38</v>
      </c>
      <c r="H570">
        <v>3570</v>
      </c>
      <c r="I570" t="s">
        <v>34</v>
      </c>
      <c r="J570">
        <v>1</v>
      </c>
      <c r="K570" t="s">
        <v>35</v>
      </c>
      <c r="L570" t="s">
        <v>27</v>
      </c>
      <c r="M570">
        <v>106480</v>
      </c>
      <c r="N570">
        <v>3</v>
      </c>
      <c r="O570">
        <v>13</v>
      </c>
      <c r="P570">
        <v>1</v>
      </c>
      <c r="Q570">
        <v>20</v>
      </c>
      <c r="R570">
        <v>1</v>
      </c>
      <c r="S570">
        <v>1</v>
      </c>
      <c r="T570">
        <v>0</v>
      </c>
      <c r="U570">
        <v>0</v>
      </c>
      <c r="V570">
        <f>COUNTIF(tbl_General[EmployeeID],tbl_General[[#This Row],[EmployeeID]])</f>
        <v>1</v>
      </c>
    </row>
    <row r="571" spans="1:22" x14ac:dyDescent="0.25">
      <c r="A571">
        <v>42</v>
      </c>
      <c r="B571" t="s">
        <v>21</v>
      </c>
      <c r="C571" t="s">
        <v>22</v>
      </c>
      <c r="D571" t="s">
        <v>30</v>
      </c>
      <c r="E571">
        <v>23</v>
      </c>
      <c r="F571">
        <v>4</v>
      </c>
      <c r="G571" t="s">
        <v>33</v>
      </c>
      <c r="H571">
        <v>484</v>
      </c>
      <c r="I571" t="s">
        <v>34</v>
      </c>
      <c r="J571">
        <v>1</v>
      </c>
      <c r="K571" t="s">
        <v>31</v>
      </c>
      <c r="L571" t="s">
        <v>27</v>
      </c>
      <c r="M571">
        <v>23730</v>
      </c>
      <c r="N571">
        <v>6</v>
      </c>
      <c r="O571">
        <v>14</v>
      </c>
      <c r="P571">
        <v>1</v>
      </c>
      <c r="Q571">
        <v>21</v>
      </c>
      <c r="R571">
        <v>3</v>
      </c>
      <c r="S571">
        <v>1</v>
      </c>
      <c r="T571">
        <v>0</v>
      </c>
      <c r="U571">
        <v>0</v>
      </c>
      <c r="V571">
        <f>COUNTIF(tbl_General[EmployeeID],tbl_General[[#This Row],[EmployeeID]])</f>
        <v>1</v>
      </c>
    </row>
    <row r="572" spans="1:22" x14ac:dyDescent="0.25">
      <c r="A572">
        <v>42</v>
      </c>
      <c r="B572" t="s">
        <v>21</v>
      </c>
      <c r="C572" t="s">
        <v>22</v>
      </c>
      <c r="D572" t="s">
        <v>30</v>
      </c>
      <c r="E572">
        <v>23</v>
      </c>
      <c r="F572">
        <v>4</v>
      </c>
      <c r="G572" t="s">
        <v>33</v>
      </c>
      <c r="H572">
        <v>1954</v>
      </c>
      <c r="I572" t="s">
        <v>34</v>
      </c>
      <c r="J572">
        <v>1</v>
      </c>
      <c r="K572" t="s">
        <v>31</v>
      </c>
      <c r="L572" t="s">
        <v>27</v>
      </c>
      <c r="M572">
        <v>23730</v>
      </c>
      <c r="N572">
        <v>6</v>
      </c>
      <c r="O572">
        <v>14</v>
      </c>
      <c r="P572">
        <v>1</v>
      </c>
      <c r="Q572">
        <v>21</v>
      </c>
      <c r="R572">
        <v>3</v>
      </c>
      <c r="S572">
        <v>1</v>
      </c>
      <c r="T572">
        <v>0</v>
      </c>
      <c r="U572">
        <v>0</v>
      </c>
      <c r="V572">
        <f>COUNTIF(tbl_General[EmployeeID],tbl_General[[#This Row],[EmployeeID]])</f>
        <v>1</v>
      </c>
    </row>
    <row r="573" spans="1:22" x14ac:dyDescent="0.25">
      <c r="A573">
        <v>42</v>
      </c>
      <c r="B573" t="s">
        <v>21</v>
      </c>
      <c r="C573" t="s">
        <v>22</v>
      </c>
      <c r="D573" t="s">
        <v>30</v>
      </c>
      <c r="E573">
        <v>23</v>
      </c>
      <c r="F573">
        <v>4</v>
      </c>
      <c r="G573" t="s">
        <v>33</v>
      </c>
      <c r="H573">
        <v>3424</v>
      </c>
      <c r="I573" t="s">
        <v>34</v>
      </c>
      <c r="J573">
        <v>1</v>
      </c>
      <c r="K573" t="s">
        <v>31</v>
      </c>
      <c r="L573" t="s">
        <v>27</v>
      </c>
      <c r="M573">
        <v>23730</v>
      </c>
      <c r="N573">
        <v>6</v>
      </c>
      <c r="O573">
        <v>14</v>
      </c>
      <c r="P573">
        <v>1</v>
      </c>
      <c r="Q573">
        <v>21</v>
      </c>
      <c r="R573">
        <v>3</v>
      </c>
      <c r="S573">
        <v>1</v>
      </c>
      <c r="T573">
        <v>0</v>
      </c>
      <c r="U573">
        <v>0</v>
      </c>
      <c r="V573">
        <f>COUNTIF(tbl_General[EmployeeID],tbl_General[[#This Row],[EmployeeID]])</f>
        <v>1</v>
      </c>
    </row>
    <row r="574" spans="1:22" x14ac:dyDescent="0.25">
      <c r="A574">
        <v>43</v>
      </c>
      <c r="B574" t="s">
        <v>21</v>
      </c>
      <c r="C574" t="s">
        <v>22</v>
      </c>
      <c r="D574" t="s">
        <v>30</v>
      </c>
      <c r="E574">
        <v>10</v>
      </c>
      <c r="F574">
        <v>5</v>
      </c>
      <c r="G574" t="s">
        <v>46</v>
      </c>
      <c r="H574">
        <v>232</v>
      </c>
      <c r="I574" t="s">
        <v>25</v>
      </c>
      <c r="J574">
        <v>2</v>
      </c>
      <c r="K574" t="s">
        <v>35</v>
      </c>
      <c r="L574" t="s">
        <v>41</v>
      </c>
      <c r="M574">
        <v>26830</v>
      </c>
      <c r="N574">
        <v>4</v>
      </c>
      <c r="O574">
        <v>11</v>
      </c>
      <c r="P574">
        <v>0</v>
      </c>
      <c r="Q574">
        <v>21</v>
      </c>
      <c r="R574">
        <v>3</v>
      </c>
      <c r="S574">
        <v>1</v>
      </c>
      <c r="T574">
        <v>0</v>
      </c>
      <c r="U574">
        <v>0</v>
      </c>
      <c r="V574">
        <f>COUNTIF(tbl_General[EmployeeID],tbl_General[[#This Row],[EmployeeID]])</f>
        <v>1</v>
      </c>
    </row>
    <row r="575" spans="1:22" x14ac:dyDescent="0.25">
      <c r="A575">
        <v>43</v>
      </c>
      <c r="B575" t="s">
        <v>21</v>
      </c>
      <c r="C575" t="s">
        <v>22</v>
      </c>
      <c r="D575" t="s">
        <v>30</v>
      </c>
      <c r="E575">
        <v>10</v>
      </c>
      <c r="F575">
        <v>5</v>
      </c>
      <c r="G575" t="s">
        <v>46</v>
      </c>
      <c r="H575">
        <v>1702</v>
      </c>
      <c r="I575" t="s">
        <v>25</v>
      </c>
      <c r="J575">
        <v>2</v>
      </c>
      <c r="K575" t="s">
        <v>35</v>
      </c>
      <c r="L575" t="s">
        <v>41</v>
      </c>
      <c r="M575">
        <v>26830</v>
      </c>
      <c r="N575">
        <v>4</v>
      </c>
      <c r="O575">
        <v>11</v>
      </c>
      <c r="P575">
        <v>0</v>
      </c>
      <c r="Q575">
        <v>21</v>
      </c>
      <c r="R575">
        <v>3</v>
      </c>
      <c r="S575">
        <v>1</v>
      </c>
      <c r="T575">
        <v>0</v>
      </c>
      <c r="U575">
        <v>0</v>
      </c>
      <c r="V575">
        <f>COUNTIF(tbl_General[EmployeeID],tbl_General[[#This Row],[EmployeeID]])</f>
        <v>1</v>
      </c>
    </row>
    <row r="576" spans="1:22" x14ac:dyDescent="0.25">
      <c r="A576">
        <v>43</v>
      </c>
      <c r="B576" t="s">
        <v>21</v>
      </c>
      <c r="C576" t="s">
        <v>22</v>
      </c>
      <c r="D576" t="s">
        <v>30</v>
      </c>
      <c r="E576">
        <v>10</v>
      </c>
      <c r="F576">
        <v>5</v>
      </c>
      <c r="G576" t="s">
        <v>46</v>
      </c>
      <c r="H576">
        <v>3172</v>
      </c>
      <c r="I576" t="s">
        <v>25</v>
      </c>
      <c r="J576">
        <v>2</v>
      </c>
      <c r="K576" t="s">
        <v>35</v>
      </c>
      <c r="L576" t="s">
        <v>41</v>
      </c>
      <c r="M576">
        <v>26830</v>
      </c>
      <c r="N576">
        <v>4</v>
      </c>
      <c r="O576">
        <v>11</v>
      </c>
      <c r="P576">
        <v>0</v>
      </c>
      <c r="Q576">
        <v>21</v>
      </c>
      <c r="R576">
        <v>3</v>
      </c>
      <c r="S576">
        <v>1</v>
      </c>
      <c r="T576">
        <v>0</v>
      </c>
      <c r="U576">
        <v>0</v>
      </c>
      <c r="V576">
        <f>COUNTIF(tbl_General[EmployeeID],tbl_General[[#This Row],[EmployeeID]])</f>
        <v>1</v>
      </c>
    </row>
    <row r="577" spans="1:22" x14ac:dyDescent="0.25">
      <c r="A577">
        <v>40</v>
      </c>
      <c r="B577" t="s">
        <v>28</v>
      </c>
      <c r="C577" t="s">
        <v>36</v>
      </c>
      <c r="D577" t="s">
        <v>30</v>
      </c>
      <c r="E577">
        <v>2</v>
      </c>
      <c r="F577">
        <v>4</v>
      </c>
      <c r="G577" t="s">
        <v>24</v>
      </c>
      <c r="H577">
        <v>449</v>
      </c>
      <c r="I577" t="s">
        <v>34</v>
      </c>
      <c r="J577">
        <v>1</v>
      </c>
      <c r="K577" t="s">
        <v>37</v>
      </c>
      <c r="L577" t="s">
        <v>32</v>
      </c>
      <c r="M577">
        <v>65450</v>
      </c>
      <c r="N577">
        <v>4</v>
      </c>
      <c r="O577">
        <v>15</v>
      </c>
      <c r="P577">
        <v>0</v>
      </c>
      <c r="Q577">
        <v>22</v>
      </c>
      <c r="R577">
        <v>2</v>
      </c>
      <c r="S577">
        <v>1</v>
      </c>
      <c r="T577">
        <v>0</v>
      </c>
      <c r="U577">
        <v>0</v>
      </c>
      <c r="V577">
        <f>COUNTIF(tbl_General[EmployeeID],tbl_General[[#This Row],[EmployeeID]])</f>
        <v>1</v>
      </c>
    </row>
    <row r="578" spans="1:22" x14ac:dyDescent="0.25">
      <c r="A578">
        <v>40</v>
      </c>
      <c r="B578" t="s">
        <v>28</v>
      </c>
      <c r="C578" t="s">
        <v>36</v>
      </c>
      <c r="D578" t="s">
        <v>30</v>
      </c>
      <c r="E578">
        <v>2</v>
      </c>
      <c r="F578">
        <v>4</v>
      </c>
      <c r="G578" t="s">
        <v>24</v>
      </c>
      <c r="H578">
        <v>1919</v>
      </c>
      <c r="I578" t="s">
        <v>34</v>
      </c>
      <c r="J578">
        <v>1</v>
      </c>
      <c r="K578" t="s">
        <v>37</v>
      </c>
      <c r="L578" t="s">
        <v>32</v>
      </c>
      <c r="M578">
        <v>65450</v>
      </c>
      <c r="N578">
        <v>4</v>
      </c>
      <c r="O578">
        <v>15</v>
      </c>
      <c r="P578">
        <v>0</v>
      </c>
      <c r="Q578">
        <v>22</v>
      </c>
      <c r="R578">
        <v>2</v>
      </c>
      <c r="S578">
        <v>1</v>
      </c>
      <c r="T578">
        <v>0</v>
      </c>
      <c r="U578">
        <v>0</v>
      </c>
      <c r="V578">
        <f>COUNTIF(tbl_General[EmployeeID],tbl_General[[#This Row],[EmployeeID]])</f>
        <v>1</v>
      </c>
    </row>
    <row r="579" spans="1:22" x14ac:dyDescent="0.25">
      <c r="A579">
        <v>40</v>
      </c>
      <c r="B579" t="s">
        <v>28</v>
      </c>
      <c r="C579" t="s">
        <v>36</v>
      </c>
      <c r="D579" t="s">
        <v>30</v>
      </c>
      <c r="E579">
        <v>2</v>
      </c>
      <c r="F579">
        <v>4</v>
      </c>
      <c r="G579" t="s">
        <v>24</v>
      </c>
      <c r="H579">
        <v>3389</v>
      </c>
      <c r="I579" t="s">
        <v>34</v>
      </c>
      <c r="J579">
        <v>1</v>
      </c>
      <c r="K579" t="s">
        <v>37</v>
      </c>
      <c r="L579" t="s">
        <v>32</v>
      </c>
      <c r="M579">
        <v>65450</v>
      </c>
      <c r="N579">
        <v>4</v>
      </c>
      <c r="O579">
        <v>15</v>
      </c>
      <c r="P579">
        <v>0</v>
      </c>
      <c r="Q579">
        <v>22</v>
      </c>
      <c r="R579">
        <v>2</v>
      </c>
      <c r="S579">
        <v>1</v>
      </c>
      <c r="T579">
        <v>0</v>
      </c>
      <c r="U579">
        <v>0</v>
      </c>
      <c r="V579">
        <f>COUNTIF(tbl_General[EmployeeID],tbl_General[[#This Row],[EmployeeID]])</f>
        <v>1</v>
      </c>
    </row>
    <row r="580" spans="1:22" x14ac:dyDescent="0.25">
      <c r="A580">
        <v>48</v>
      </c>
      <c r="B580" t="s">
        <v>28</v>
      </c>
      <c r="C580" t="s">
        <v>22</v>
      </c>
      <c r="D580" t="s">
        <v>30</v>
      </c>
      <c r="E580">
        <v>2</v>
      </c>
      <c r="F580">
        <v>4</v>
      </c>
      <c r="G580" t="s">
        <v>46</v>
      </c>
      <c r="H580">
        <v>1263</v>
      </c>
      <c r="I580" t="s">
        <v>25</v>
      </c>
      <c r="J580">
        <v>1</v>
      </c>
      <c r="K580" t="s">
        <v>35</v>
      </c>
      <c r="L580" t="s">
        <v>32</v>
      </c>
      <c r="M580">
        <v>45910</v>
      </c>
      <c r="N580">
        <v>9</v>
      </c>
      <c r="O580">
        <v>16</v>
      </c>
      <c r="P580">
        <v>0</v>
      </c>
      <c r="Q580">
        <v>23</v>
      </c>
      <c r="R580">
        <v>6</v>
      </c>
      <c r="S580">
        <v>1</v>
      </c>
      <c r="T580">
        <v>0</v>
      </c>
      <c r="U580">
        <v>0</v>
      </c>
      <c r="V580">
        <f>COUNTIF(tbl_General[EmployeeID],tbl_General[[#This Row],[EmployeeID]])</f>
        <v>1</v>
      </c>
    </row>
    <row r="581" spans="1:22" x14ac:dyDescent="0.25">
      <c r="A581">
        <v>48</v>
      </c>
      <c r="B581" t="s">
        <v>28</v>
      </c>
      <c r="C581" t="s">
        <v>22</v>
      </c>
      <c r="D581" t="s">
        <v>30</v>
      </c>
      <c r="E581">
        <v>2</v>
      </c>
      <c r="F581">
        <v>4</v>
      </c>
      <c r="G581" t="s">
        <v>46</v>
      </c>
      <c r="H581">
        <v>2733</v>
      </c>
      <c r="I581" t="s">
        <v>25</v>
      </c>
      <c r="J581">
        <v>1</v>
      </c>
      <c r="K581" t="s">
        <v>35</v>
      </c>
      <c r="L581" t="s">
        <v>32</v>
      </c>
      <c r="M581">
        <v>45910</v>
      </c>
      <c r="N581">
        <v>9</v>
      </c>
      <c r="O581">
        <v>16</v>
      </c>
      <c r="P581">
        <v>0</v>
      </c>
      <c r="Q581">
        <v>23</v>
      </c>
      <c r="R581">
        <v>6</v>
      </c>
      <c r="S581">
        <v>1</v>
      </c>
      <c r="T581">
        <v>0</v>
      </c>
      <c r="U581">
        <v>0</v>
      </c>
      <c r="V581">
        <f>COUNTIF(tbl_General[EmployeeID],tbl_General[[#This Row],[EmployeeID]])</f>
        <v>1</v>
      </c>
    </row>
    <row r="582" spans="1:22" x14ac:dyDescent="0.25">
      <c r="A582">
        <v>48</v>
      </c>
      <c r="B582" t="s">
        <v>28</v>
      </c>
      <c r="C582" t="s">
        <v>22</v>
      </c>
      <c r="D582" t="s">
        <v>30</v>
      </c>
      <c r="E582">
        <v>2</v>
      </c>
      <c r="F582">
        <v>4</v>
      </c>
      <c r="G582" t="s">
        <v>46</v>
      </c>
      <c r="H582">
        <v>4203</v>
      </c>
      <c r="I582" t="s">
        <v>25</v>
      </c>
      <c r="J582">
        <v>1</v>
      </c>
      <c r="K582" t="s">
        <v>35</v>
      </c>
      <c r="L582" t="s">
        <v>32</v>
      </c>
      <c r="M582">
        <v>45910</v>
      </c>
      <c r="N582">
        <v>9</v>
      </c>
      <c r="O582">
        <v>16</v>
      </c>
      <c r="P582">
        <v>0</v>
      </c>
      <c r="Q582">
        <v>23</v>
      </c>
      <c r="R582">
        <v>6</v>
      </c>
      <c r="S582">
        <v>1</v>
      </c>
      <c r="T582">
        <v>0</v>
      </c>
      <c r="U582">
        <v>0</v>
      </c>
      <c r="V582">
        <f>COUNTIF(tbl_General[EmployeeID],tbl_General[[#This Row],[EmployeeID]])</f>
        <v>1</v>
      </c>
    </row>
    <row r="583" spans="1:22" x14ac:dyDescent="0.25">
      <c r="A583">
        <v>49</v>
      </c>
      <c r="B583" t="s">
        <v>21</v>
      </c>
      <c r="C583" t="s">
        <v>22</v>
      </c>
      <c r="D583" t="s">
        <v>23</v>
      </c>
      <c r="E583">
        <v>14</v>
      </c>
      <c r="F583">
        <v>4</v>
      </c>
      <c r="G583" t="s">
        <v>24</v>
      </c>
      <c r="H583">
        <v>642</v>
      </c>
      <c r="I583" t="s">
        <v>34</v>
      </c>
      <c r="J583">
        <v>2</v>
      </c>
      <c r="K583" t="s">
        <v>31</v>
      </c>
      <c r="L583" t="s">
        <v>27</v>
      </c>
      <c r="M583">
        <v>62300</v>
      </c>
      <c r="N583">
        <v>2</v>
      </c>
      <c r="O583">
        <v>14</v>
      </c>
      <c r="P583">
        <v>0</v>
      </c>
      <c r="Q583">
        <v>23</v>
      </c>
      <c r="R583">
        <v>2</v>
      </c>
      <c r="S583">
        <v>1</v>
      </c>
      <c r="T583">
        <v>0</v>
      </c>
      <c r="U583">
        <v>0</v>
      </c>
      <c r="V583">
        <f>COUNTIF(tbl_General[EmployeeID],tbl_General[[#This Row],[EmployeeID]])</f>
        <v>1</v>
      </c>
    </row>
    <row r="584" spans="1:22" x14ac:dyDescent="0.25">
      <c r="A584">
        <v>49</v>
      </c>
      <c r="B584" t="s">
        <v>21</v>
      </c>
      <c r="C584" t="s">
        <v>22</v>
      </c>
      <c r="D584" t="s">
        <v>23</v>
      </c>
      <c r="E584">
        <v>14</v>
      </c>
      <c r="F584">
        <v>4</v>
      </c>
      <c r="G584" t="s">
        <v>24</v>
      </c>
      <c r="H584">
        <v>2112</v>
      </c>
      <c r="I584" t="s">
        <v>34</v>
      </c>
      <c r="J584">
        <v>2</v>
      </c>
      <c r="K584" t="s">
        <v>31</v>
      </c>
      <c r="L584" t="s">
        <v>27</v>
      </c>
      <c r="M584">
        <v>62300</v>
      </c>
      <c r="N584">
        <v>2</v>
      </c>
      <c r="O584">
        <v>14</v>
      </c>
      <c r="P584">
        <v>0</v>
      </c>
      <c r="Q584">
        <v>23</v>
      </c>
      <c r="R584">
        <v>2</v>
      </c>
      <c r="S584">
        <v>1</v>
      </c>
      <c r="T584">
        <v>0</v>
      </c>
      <c r="U584">
        <v>0</v>
      </c>
      <c r="V584">
        <f>COUNTIF(tbl_General[EmployeeID],tbl_General[[#This Row],[EmployeeID]])</f>
        <v>1</v>
      </c>
    </row>
    <row r="585" spans="1:22" x14ac:dyDescent="0.25">
      <c r="A585">
        <v>49</v>
      </c>
      <c r="B585" t="s">
        <v>21</v>
      </c>
      <c r="C585" t="s">
        <v>22</v>
      </c>
      <c r="D585" t="s">
        <v>23</v>
      </c>
      <c r="E585">
        <v>14</v>
      </c>
      <c r="F585">
        <v>4</v>
      </c>
      <c r="G585" t="s">
        <v>24</v>
      </c>
      <c r="H585">
        <v>3582</v>
      </c>
      <c r="I585" t="s">
        <v>34</v>
      </c>
      <c r="J585">
        <v>2</v>
      </c>
      <c r="K585" t="s">
        <v>31</v>
      </c>
      <c r="L585" t="s">
        <v>27</v>
      </c>
      <c r="M585">
        <v>62300</v>
      </c>
      <c r="N585">
        <v>2</v>
      </c>
      <c r="O585">
        <v>14</v>
      </c>
      <c r="P585">
        <v>0</v>
      </c>
      <c r="Q585">
        <v>23</v>
      </c>
      <c r="R585">
        <v>2</v>
      </c>
      <c r="S585">
        <v>1</v>
      </c>
      <c r="T585">
        <v>0</v>
      </c>
      <c r="U585">
        <v>0</v>
      </c>
      <c r="V585">
        <f>COUNTIF(tbl_General[EmployeeID],tbl_General[[#This Row],[EmployeeID]])</f>
        <v>1</v>
      </c>
    </row>
    <row r="586" spans="1:22" x14ac:dyDescent="0.25">
      <c r="A586">
        <v>42</v>
      </c>
      <c r="B586" t="s">
        <v>21</v>
      </c>
      <c r="C586" t="s">
        <v>22</v>
      </c>
      <c r="D586" t="s">
        <v>30</v>
      </c>
      <c r="E586">
        <v>8</v>
      </c>
      <c r="F586">
        <v>2</v>
      </c>
      <c r="G586" t="s">
        <v>24</v>
      </c>
      <c r="H586">
        <v>872</v>
      </c>
      <c r="I586" t="s">
        <v>25</v>
      </c>
      <c r="J586">
        <v>5</v>
      </c>
      <c r="K586" t="s">
        <v>44</v>
      </c>
      <c r="L586" t="s">
        <v>32</v>
      </c>
      <c r="M586">
        <v>40140</v>
      </c>
      <c r="N586">
        <v>8</v>
      </c>
      <c r="O586">
        <v>13</v>
      </c>
      <c r="P586">
        <v>1</v>
      </c>
      <c r="Q586">
        <v>24</v>
      </c>
      <c r="R586">
        <v>3</v>
      </c>
      <c r="S586">
        <v>1</v>
      </c>
      <c r="T586">
        <v>0</v>
      </c>
      <c r="U586">
        <v>1</v>
      </c>
      <c r="V586">
        <f>COUNTIF(tbl_General[EmployeeID],tbl_General[[#This Row],[EmployeeID]])</f>
        <v>1</v>
      </c>
    </row>
    <row r="587" spans="1:22" x14ac:dyDescent="0.25">
      <c r="A587">
        <v>42</v>
      </c>
      <c r="B587" t="s">
        <v>21</v>
      </c>
      <c r="C587" t="s">
        <v>22</v>
      </c>
      <c r="D587" t="s">
        <v>30</v>
      </c>
      <c r="E587">
        <v>8</v>
      </c>
      <c r="F587">
        <v>2</v>
      </c>
      <c r="G587" t="s">
        <v>24</v>
      </c>
      <c r="H587">
        <v>2342</v>
      </c>
      <c r="I587" t="s">
        <v>25</v>
      </c>
      <c r="J587">
        <v>5</v>
      </c>
      <c r="K587" t="s">
        <v>44</v>
      </c>
      <c r="L587" t="s">
        <v>32</v>
      </c>
      <c r="M587">
        <v>40140</v>
      </c>
      <c r="N587">
        <v>8</v>
      </c>
      <c r="O587">
        <v>13</v>
      </c>
      <c r="P587">
        <v>1</v>
      </c>
      <c r="Q587">
        <v>24</v>
      </c>
      <c r="R587">
        <v>3</v>
      </c>
      <c r="S587">
        <v>1</v>
      </c>
      <c r="T587">
        <v>0</v>
      </c>
      <c r="U587">
        <v>1</v>
      </c>
      <c r="V587">
        <f>COUNTIF(tbl_General[EmployeeID],tbl_General[[#This Row],[EmployeeID]])</f>
        <v>1</v>
      </c>
    </row>
    <row r="588" spans="1:22" x14ac:dyDescent="0.25">
      <c r="A588">
        <v>42</v>
      </c>
      <c r="B588" t="s">
        <v>21</v>
      </c>
      <c r="C588" t="s">
        <v>22</v>
      </c>
      <c r="D588" t="s">
        <v>30</v>
      </c>
      <c r="E588">
        <v>8</v>
      </c>
      <c r="F588">
        <v>2</v>
      </c>
      <c r="G588" t="s">
        <v>24</v>
      </c>
      <c r="H588">
        <v>3812</v>
      </c>
      <c r="I588" t="s">
        <v>25</v>
      </c>
      <c r="J588">
        <v>5</v>
      </c>
      <c r="K588" t="s">
        <v>44</v>
      </c>
      <c r="L588" t="s">
        <v>32</v>
      </c>
      <c r="M588">
        <v>40140</v>
      </c>
      <c r="N588">
        <v>8</v>
      </c>
      <c r="O588">
        <v>13</v>
      </c>
      <c r="P588">
        <v>1</v>
      </c>
      <c r="Q588">
        <v>24</v>
      </c>
      <c r="R588">
        <v>3</v>
      </c>
      <c r="S588">
        <v>1</v>
      </c>
      <c r="T588">
        <v>0</v>
      </c>
      <c r="U588">
        <v>1</v>
      </c>
      <c r="V588">
        <f>COUNTIF(tbl_General[EmployeeID],tbl_General[[#This Row],[EmployeeID]])</f>
        <v>1</v>
      </c>
    </row>
    <row r="589" spans="1:22" x14ac:dyDescent="0.25">
      <c r="A589">
        <v>45</v>
      </c>
      <c r="B589" t="s">
        <v>21</v>
      </c>
      <c r="C589" t="s">
        <v>22</v>
      </c>
      <c r="D589" t="s">
        <v>30</v>
      </c>
      <c r="E589">
        <v>1</v>
      </c>
      <c r="F589">
        <v>2</v>
      </c>
      <c r="G589" t="s">
        <v>38</v>
      </c>
      <c r="H589">
        <v>1280</v>
      </c>
      <c r="I589" t="s">
        <v>25</v>
      </c>
      <c r="J589">
        <v>1</v>
      </c>
      <c r="K589" t="s">
        <v>35</v>
      </c>
      <c r="L589" t="s">
        <v>41</v>
      </c>
      <c r="M589">
        <v>70830</v>
      </c>
      <c r="N589">
        <v>2</v>
      </c>
      <c r="O589">
        <v>12</v>
      </c>
      <c r="P589">
        <v>1</v>
      </c>
      <c r="Q589">
        <v>25</v>
      </c>
      <c r="R589">
        <v>5</v>
      </c>
      <c r="S589">
        <v>1</v>
      </c>
      <c r="T589">
        <v>0</v>
      </c>
      <c r="U589">
        <v>0</v>
      </c>
      <c r="V589">
        <f>COUNTIF(tbl_General[EmployeeID],tbl_General[[#This Row],[EmployeeID]])</f>
        <v>1</v>
      </c>
    </row>
    <row r="590" spans="1:22" x14ac:dyDescent="0.25">
      <c r="A590">
        <v>45</v>
      </c>
      <c r="B590" t="s">
        <v>21</v>
      </c>
      <c r="C590" t="s">
        <v>22</v>
      </c>
      <c r="D590" t="s">
        <v>30</v>
      </c>
      <c r="E590">
        <v>1</v>
      </c>
      <c r="F590">
        <v>2</v>
      </c>
      <c r="G590" t="s">
        <v>38</v>
      </c>
      <c r="H590">
        <v>2750</v>
      </c>
      <c r="I590" t="s">
        <v>25</v>
      </c>
      <c r="J590">
        <v>1</v>
      </c>
      <c r="K590" t="s">
        <v>35</v>
      </c>
      <c r="L590" t="s">
        <v>41</v>
      </c>
      <c r="M590">
        <v>70830</v>
      </c>
      <c r="N590">
        <v>2</v>
      </c>
      <c r="O590">
        <v>12</v>
      </c>
      <c r="P590">
        <v>1</v>
      </c>
      <c r="Q590">
        <v>25</v>
      </c>
      <c r="R590">
        <v>5</v>
      </c>
      <c r="S590">
        <v>1</v>
      </c>
      <c r="T590">
        <v>0</v>
      </c>
      <c r="U590">
        <v>0</v>
      </c>
      <c r="V590">
        <f>COUNTIF(tbl_General[EmployeeID],tbl_General[[#This Row],[EmployeeID]])</f>
        <v>1</v>
      </c>
    </row>
    <row r="591" spans="1:22" x14ac:dyDescent="0.25">
      <c r="A591">
        <v>45</v>
      </c>
      <c r="B591" t="s">
        <v>21</v>
      </c>
      <c r="C591" t="s">
        <v>22</v>
      </c>
      <c r="D591" t="s">
        <v>30</v>
      </c>
      <c r="E591">
        <v>1</v>
      </c>
      <c r="F591">
        <v>2</v>
      </c>
      <c r="G591" t="s">
        <v>38</v>
      </c>
      <c r="H591">
        <v>4220</v>
      </c>
      <c r="I591" t="s">
        <v>25</v>
      </c>
      <c r="J591">
        <v>1</v>
      </c>
      <c r="K591" t="s">
        <v>35</v>
      </c>
      <c r="L591" t="s">
        <v>41</v>
      </c>
      <c r="M591">
        <v>70830</v>
      </c>
      <c r="N591">
        <v>2</v>
      </c>
      <c r="O591">
        <v>12</v>
      </c>
      <c r="P591">
        <v>1</v>
      </c>
      <c r="Q591">
        <v>25</v>
      </c>
      <c r="R591">
        <v>5</v>
      </c>
      <c r="S591">
        <v>1</v>
      </c>
      <c r="T591">
        <v>0</v>
      </c>
      <c r="U591">
        <v>0</v>
      </c>
      <c r="V591">
        <f>COUNTIF(tbl_General[EmployeeID],tbl_General[[#This Row],[EmployeeID]])</f>
        <v>1</v>
      </c>
    </row>
    <row r="592" spans="1:22" x14ac:dyDescent="0.25">
      <c r="A592">
        <v>48</v>
      </c>
      <c r="B592" t="s">
        <v>21</v>
      </c>
      <c r="C592" t="s">
        <v>22</v>
      </c>
      <c r="D592" t="s">
        <v>23</v>
      </c>
      <c r="E592">
        <v>1</v>
      </c>
      <c r="F592">
        <v>1</v>
      </c>
      <c r="G592" t="s">
        <v>45</v>
      </c>
      <c r="H592">
        <v>647</v>
      </c>
      <c r="I592" t="s">
        <v>34</v>
      </c>
      <c r="J592">
        <v>2</v>
      </c>
      <c r="K592" t="s">
        <v>42</v>
      </c>
      <c r="L592" t="s">
        <v>32</v>
      </c>
      <c r="M592">
        <v>74060</v>
      </c>
      <c r="N592">
        <v>6</v>
      </c>
      <c r="O592">
        <v>14</v>
      </c>
      <c r="P592">
        <v>2</v>
      </c>
      <c r="Q592">
        <v>25</v>
      </c>
      <c r="R592">
        <v>2</v>
      </c>
      <c r="S592">
        <v>1</v>
      </c>
      <c r="T592">
        <v>0</v>
      </c>
      <c r="U592">
        <v>0</v>
      </c>
      <c r="V592">
        <f>COUNTIF(tbl_General[EmployeeID],tbl_General[[#This Row],[EmployeeID]])</f>
        <v>1</v>
      </c>
    </row>
    <row r="593" spans="1:22" x14ac:dyDescent="0.25">
      <c r="A593">
        <v>48</v>
      </c>
      <c r="B593" t="s">
        <v>21</v>
      </c>
      <c r="C593" t="s">
        <v>22</v>
      </c>
      <c r="D593" t="s">
        <v>23</v>
      </c>
      <c r="E593">
        <v>1</v>
      </c>
      <c r="F593">
        <v>1</v>
      </c>
      <c r="G593" t="s">
        <v>45</v>
      </c>
      <c r="H593">
        <v>2117</v>
      </c>
      <c r="I593" t="s">
        <v>34</v>
      </c>
      <c r="J593">
        <v>2</v>
      </c>
      <c r="K593" t="s">
        <v>42</v>
      </c>
      <c r="L593" t="s">
        <v>32</v>
      </c>
      <c r="M593">
        <v>74060</v>
      </c>
      <c r="N593">
        <v>6</v>
      </c>
      <c r="O593">
        <v>14</v>
      </c>
      <c r="P593">
        <v>2</v>
      </c>
      <c r="Q593">
        <v>25</v>
      </c>
      <c r="R593">
        <v>2</v>
      </c>
      <c r="S593">
        <v>1</v>
      </c>
      <c r="T593">
        <v>0</v>
      </c>
      <c r="U593">
        <v>0</v>
      </c>
      <c r="V593">
        <f>COUNTIF(tbl_General[EmployeeID],tbl_General[[#This Row],[EmployeeID]])</f>
        <v>1</v>
      </c>
    </row>
    <row r="594" spans="1:22" x14ac:dyDescent="0.25">
      <c r="A594">
        <v>48</v>
      </c>
      <c r="B594" t="s">
        <v>21</v>
      </c>
      <c r="C594" t="s">
        <v>22</v>
      </c>
      <c r="D594" t="s">
        <v>23</v>
      </c>
      <c r="E594">
        <v>1</v>
      </c>
      <c r="F594">
        <v>1</v>
      </c>
      <c r="G594" t="s">
        <v>45</v>
      </c>
      <c r="H594">
        <v>3587</v>
      </c>
      <c r="I594" t="s">
        <v>34</v>
      </c>
      <c r="J594">
        <v>2</v>
      </c>
      <c r="K594" t="s">
        <v>42</v>
      </c>
      <c r="L594" t="s">
        <v>32</v>
      </c>
      <c r="M594">
        <v>74060</v>
      </c>
      <c r="N594">
        <v>6</v>
      </c>
      <c r="O594">
        <v>14</v>
      </c>
      <c r="P594">
        <v>2</v>
      </c>
      <c r="Q594">
        <v>25</v>
      </c>
      <c r="R594">
        <v>2</v>
      </c>
      <c r="S594">
        <v>1</v>
      </c>
      <c r="T594">
        <v>0</v>
      </c>
      <c r="U594">
        <v>0</v>
      </c>
      <c r="V594">
        <f>COUNTIF(tbl_General[EmployeeID],tbl_General[[#This Row],[EmployeeID]])</f>
        <v>1</v>
      </c>
    </row>
    <row r="595" spans="1:22" x14ac:dyDescent="0.25">
      <c r="A595">
        <v>50</v>
      </c>
      <c r="B595" t="s">
        <v>21</v>
      </c>
      <c r="C595" t="s">
        <v>22</v>
      </c>
      <c r="D595" t="s">
        <v>30</v>
      </c>
      <c r="E595">
        <v>4</v>
      </c>
      <c r="F595">
        <v>2</v>
      </c>
      <c r="G595" t="s">
        <v>38</v>
      </c>
      <c r="H595">
        <v>869</v>
      </c>
      <c r="I595" t="s">
        <v>25</v>
      </c>
      <c r="J595">
        <v>1</v>
      </c>
      <c r="K595" t="s">
        <v>40</v>
      </c>
      <c r="L595" t="s">
        <v>27</v>
      </c>
      <c r="M595">
        <v>27990</v>
      </c>
      <c r="N595">
        <v>4</v>
      </c>
      <c r="O595">
        <v>12</v>
      </c>
      <c r="P595">
        <v>1</v>
      </c>
      <c r="Q595">
        <v>27</v>
      </c>
      <c r="R595">
        <v>0</v>
      </c>
      <c r="S595">
        <v>1</v>
      </c>
      <c r="T595">
        <v>0</v>
      </c>
      <c r="U595">
        <v>0</v>
      </c>
      <c r="V595">
        <f>COUNTIF(tbl_General[EmployeeID],tbl_General[[#This Row],[EmployeeID]])</f>
        <v>1</v>
      </c>
    </row>
    <row r="596" spans="1:22" x14ac:dyDescent="0.25">
      <c r="A596">
        <v>50</v>
      </c>
      <c r="B596" t="s">
        <v>21</v>
      </c>
      <c r="C596" t="s">
        <v>22</v>
      </c>
      <c r="D596" t="s">
        <v>30</v>
      </c>
      <c r="E596">
        <v>4</v>
      </c>
      <c r="F596">
        <v>2</v>
      </c>
      <c r="G596" t="s">
        <v>38</v>
      </c>
      <c r="H596">
        <v>2339</v>
      </c>
      <c r="I596" t="s">
        <v>25</v>
      </c>
      <c r="J596">
        <v>1</v>
      </c>
      <c r="K596" t="s">
        <v>40</v>
      </c>
      <c r="L596" t="s">
        <v>27</v>
      </c>
      <c r="M596">
        <v>27990</v>
      </c>
      <c r="N596">
        <v>4</v>
      </c>
      <c r="O596">
        <v>12</v>
      </c>
      <c r="P596">
        <v>1</v>
      </c>
      <c r="Q596">
        <v>27</v>
      </c>
      <c r="R596">
        <v>0</v>
      </c>
      <c r="S596">
        <v>1</v>
      </c>
      <c r="T596">
        <v>0</v>
      </c>
      <c r="U596">
        <v>0</v>
      </c>
      <c r="V596">
        <f>COUNTIF(tbl_General[EmployeeID],tbl_General[[#This Row],[EmployeeID]])</f>
        <v>1</v>
      </c>
    </row>
    <row r="597" spans="1:22" x14ac:dyDescent="0.25">
      <c r="A597">
        <v>50</v>
      </c>
      <c r="B597" t="s">
        <v>21</v>
      </c>
      <c r="C597" t="s">
        <v>22</v>
      </c>
      <c r="D597" t="s">
        <v>30</v>
      </c>
      <c r="E597">
        <v>4</v>
      </c>
      <c r="F597">
        <v>2</v>
      </c>
      <c r="G597" t="s">
        <v>38</v>
      </c>
      <c r="H597">
        <v>3809</v>
      </c>
      <c r="I597" t="s">
        <v>25</v>
      </c>
      <c r="J597">
        <v>1</v>
      </c>
      <c r="K597" t="s">
        <v>40</v>
      </c>
      <c r="L597" t="s">
        <v>27</v>
      </c>
      <c r="M597">
        <v>27990</v>
      </c>
      <c r="N597">
        <v>4</v>
      </c>
      <c r="O597">
        <v>12</v>
      </c>
      <c r="P597">
        <v>1</v>
      </c>
      <c r="Q597">
        <v>27</v>
      </c>
      <c r="R597">
        <v>0</v>
      </c>
      <c r="S597">
        <v>1</v>
      </c>
      <c r="T597">
        <v>0</v>
      </c>
      <c r="U597">
        <v>0</v>
      </c>
      <c r="V597">
        <f>COUNTIF(tbl_General[EmployeeID],tbl_General[[#This Row],[EmployeeID]])</f>
        <v>1</v>
      </c>
    </row>
    <row r="598" spans="1:22" x14ac:dyDescent="0.25">
      <c r="A598">
        <v>58</v>
      </c>
      <c r="B598" t="s">
        <v>21</v>
      </c>
      <c r="C598" t="s">
        <v>22</v>
      </c>
      <c r="D598" t="s">
        <v>23</v>
      </c>
      <c r="E598">
        <v>5</v>
      </c>
      <c r="F598">
        <v>3</v>
      </c>
      <c r="G598" t="s">
        <v>45</v>
      </c>
      <c r="H598">
        <v>1117</v>
      </c>
      <c r="I598" t="s">
        <v>34</v>
      </c>
      <c r="J598">
        <v>5</v>
      </c>
      <c r="K598" t="s">
        <v>43</v>
      </c>
      <c r="L598" t="s">
        <v>27</v>
      </c>
      <c r="M598">
        <v>21540</v>
      </c>
      <c r="N598">
        <v>4</v>
      </c>
      <c r="O598">
        <v>21</v>
      </c>
      <c r="P598">
        <v>1</v>
      </c>
      <c r="Q598">
        <v>29</v>
      </c>
      <c r="R598">
        <v>3</v>
      </c>
      <c r="S598">
        <v>1</v>
      </c>
      <c r="T598">
        <v>0</v>
      </c>
      <c r="U598">
        <v>0</v>
      </c>
      <c r="V598">
        <f>COUNTIF(tbl_General[EmployeeID],tbl_General[[#This Row],[EmployeeID]])</f>
        <v>1</v>
      </c>
    </row>
    <row r="599" spans="1:22" x14ac:dyDescent="0.25">
      <c r="A599">
        <v>58</v>
      </c>
      <c r="B599" t="s">
        <v>21</v>
      </c>
      <c r="C599" t="s">
        <v>22</v>
      </c>
      <c r="D599" t="s">
        <v>23</v>
      </c>
      <c r="E599">
        <v>5</v>
      </c>
      <c r="F599">
        <v>3</v>
      </c>
      <c r="G599" t="s">
        <v>45</v>
      </c>
      <c r="H599">
        <v>2587</v>
      </c>
      <c r="I599" t="s">
        <v>34</v>
      </c>
      <c r="J599">
        <v>5</v>
      </c>
      <c r="K599" t="s">
        <v>43</v>
      </c>
      <c r="L599" t="s">
        <v>27</v>
      </c>
      <c r="M599">
        <v>21540</v>
      </c>
      <c r="N599">
        <v>4</v>
      </c>
      <c r="O599">
        <v>21</v>
      </c>
      <c r="P599">
        <v>1</v>
      </c>
      <c r="Q599">
        <v>29</v>
      </c>
      <c r="R599">
        <v>3</v>
      </c>
      <c r="S599">
        <v>1</v>
      </c>
      <c r="T599">
        <v>0</v>
      </c>
      <c r="U599">
        <v>0</v>
      </c>
      <c r="V599">
        <f>COUNTIF(tbl_General[EmployeeID],tbl_General[[#This Row],[EmployeeID]])</f>
        <v>1</v>
      </c>
    </row>
    <row r="600" spans="1:22" x14ac:dyDescent="0.25">
      <c r="A600">
        <v>58</v>
      </c>
      <c r="B600" t="s">
        <v>21</v>
      </c>
      <c r="C600" t="s">
        <v>22</v>
      </c>
      <c r="D600" t="s">
        <v>23</v>
      </c>
      <c r="E600">
        <v>5</v>
      </c>
      <c r="F600">
        <v>3</v>
      </c>
      <c r="G600" t="s">
        <v>45</v>
      </c>
      <c r="H600">
        <v>4057</v>
      </c>
      <c r="I600" t="s">
        <v>34</v>
      </c>
      <c r="J600">
        <v>5</v>
      </c>
      <c r="K600" t="s">
        <v>43</v>
      </c>
      <c r="L600" t="s">
        <v>27</v>
      </c>
      <c r="M600">
        <v>21540</v>
      </c>
      <c r="N600">
        <v>4</v>
      </c>
      <c r="O600">
        <v>21</v>
      </c>
      <c r="P600">
        <v>1</v>
      </c>
      <c r="Q600">
        <v>29</v>
      </c>
      <c r="R600">
        <v>3</v>
      </c>
      <c r="S600">
        <v>1</v>
      </c>
      <c r="T600">
        <v>0</v>
      </c>
      <c r="U600">
        <v>0</v>
      </c>
      <c r="V600">
        <f>COUNTIF(tbl_General[EmployeeID],tbl_General[[#This Row],[EmployeeID]])</f>
        <v>1</v>
      </c>
    </row>
    <row r="601" spans="1:22" x14ac:dyDescent="0.25">
      <c r="A601">
        <v>57</v>
      </c>
      <c r="B601" t="s">
        <v>21</v>
      </c>
      <c r="C601" t="s">
        <v>22</v>
      </c>
      <c r="D601" t="s">
        <v>30</v>
      </c>
      <c r="E601">
        <v>2</v>
      </c>
      <c r="F601">
        <v>2</v>
      </c>
      <c r="G601" t="s">
        <v>24</v>
      </c>
      <c r="H601">
        <v>167</v>
      </c>
      <c r="I601" t="s">
        <v>34</v>
      </c>
      <c r="J601">
        <v>4</v>
      </c>
      <c r="K601" t="s">
        <v>31</v>
      </c>
      <c r="L601" t="s">
        <v>41</v>
      </c>
      <c r="M601">
        <v>63060</v>
      </c>
      <c r="N601">
        <v>3</v>
      </c>
      <c r="O601">
        <v>12</v>
      </c>
      <c r="P601">
        <v>1</v>
      </c>
      <c r="Q601">
        <v>32</v>
      </c>
      <c r="R601">
        <v>3</v>
      </c>
      <c r="S601">
        <v>1</v>
      </c>
      <c r="T601">
        <v>0</v>
      </c>
      <c r="U601">
        <v>0</v>
      </c>
      <c r="V601">
        <f>COUNTIF(tbl_General[EmployeeID],tbl_General[[#This Row],[EmployeeID]])</f>
        <v>1</v>
      </c>
    </row>
    <row r="602" spans="1:22" x14ac:dyDescent="0.25">
      <c r="A602">
        <v>57</v>
      </c>
      <c r="B602" t="s">
        <v>21</v>
      </c>
      <c r="C602" t="s">
        <v>22</v>
      </c>
      <c r="D602" t="s">
        <v>30</v>
      </c>
      <c r="E602">
        <v>2</v>
      </c>
      <c r="F602">
        <v>2</v>
      </c>
      <c r="G602" t="s">
        <v>24</v>
      </c>
      <c r="H602">
        <v>1637</v>
      </c>
      <c r="I602" t="s">
        <v>34</v>
      </c>
      <c r="J602">
        <v>4</v>
      </c>
      <c r="K602" t="s">
        <v>31</v>
      </c>
      <c r="L602" t="s">
        <v>41</v>
      </c>
      <c r="M602">
        <v>63060</v>
      </c>
      <c r="N602">
        <v>3</v>
      </c>
      <c r="O602">
        <v>12</v>
      </c>
      <c r="P602">
        <v>1</v>
      </c>
      <c r="Q602">
        <v>32</v>
      </c>
      <c r="R602">
        <v>3</v>
      </c>
      <c r="S602">
        <v>1</v>
      </c>
      <c r="T602">
        <v>0</v>
      </c>
      <c r="U602">
        <v>0</v>
      </c>
      <c r="V602">
        <f>COUNTIF(tbl_General[EmployeeID],tbl_General[[#This Row],[EmployeeID]])</f>
        <v>1</v>
      </c>
    </row>
    <row r="603" spans="1:22" x14ac:dyDescent="0.25">
      <c r="A603">
        <v>57</v>
      </c>
      <c r="B603" t="s">
        <v>21</v>
      </c>
      <c r="C603" t="s">
        <v>22</v>
      </c>
      <c r="D603" t="s">
        <v>30</v>
      </c>
      <c r="E603">
        <v>2</v>
      </c>
      <c r="F603">
        <v>2</v>
      </c>
      <c r="G603" t="s">
        <v>24</v>
      </c>
      <c r="H603">
        <v>3107</v>
      </c>
      <c r="I603" t="s">
        <v>34</v>
      </c>
      <c r="J603">
        <v>4</v>
      </c>
      <c r="K603" t="s">
        <v>31</v>
      </c>
      <c r="L603" t="s">
        <v>41</v>
      </c>
      <c r="M603">
        <v>63060</v>
      </c>
      <c r="N603">
        <v>3</v>
      </c>
      <c r="O603">
        <v>12</v>
      </c>
      <c r="P603">
        <v>1</v>
      </c>
      <c r="Q603">
        <v>32</v>
      </c>
      <c r="R603">
        <v>3</v>
      </c>
      <c r="S603">
        <v>1</v>
      </c>
      <c r="T603">
        <v>0</v>
      </c>
      <c r="U603">
        <v>0</v>
      </c>
      <c r="V603">
        <f>COUNTIF(tbl_General[EmployeeID],tbl_General[[#This Row],[EmployeeID]])</f>
        <v>1</v>
      </c>
    </row>
    <row r="604" spans="1:22" x14ac:dyDescent="0.25">
      <c r="A604">
        <v>55</v>
      </c>
      <c r="B604" t="s">
        <v>21</v>
      </c>
      <c r="C604" t="s">
        <v>22</v>
      </c>
      <c r="D604" t="s">
        <v>30</v>
      </c>
      <c r="E604">
        <v>3</v>
      </c>
      <c r="F604">
        <v>2</v>
      </c>
      <c r="G604" t="s">
        <v>24</v>
      </c>
      <c r="H604">
        <v>1007</v>
      </c>
      <c r="I604" t="s">
        <v>25</v>
      </c>
      <c r="J604">
        <v>1</v>
      </c>
      <c r="K604" t="s">
        <v>35</v>
      </c>
      <c r="L604" t="s">
        <v>27</v>
      </c>
      <c r="M604">
        <v>73510</v>
      </c>
      <c r="N604">
        <v>8</v>
      </c>
      <c r="O604">
        <v>20</v>
      </c>
      <c r="P604">
        <v>1</v>
      </c>
      <c r="Q604">
        <v>34</v>
      </c>
      <c r="R604">
        <v>3</v>
      </c>
      <c r="S604">
        <v>1</v>
      </c>
      <c r="T604">
        <v>0</v>
      </c>
      <c r="U604">
        <v>0</v>
      </c>
      <c r="V604">
        <f>COUNTIF(tbl_General[EmployeeID],tbl_General[[#This Row],[EmployeeID]])</f>
        <v>1</v>
      </c>
    </row>
    <row r="605" spans="1:22" x14ac:dyDescent="0.25">
      <c r="A605">
        <v>55</v>
      </c>
      <c r="B605" t="s">
        <v>21</v>
      </c>
      <c r="C605" t="s">
        <v>22</v>
      </c>
      <c r="D605" t="s">
        <v>30</v>
      </c>
      <c r="E605">
        <v>3</v>
      </c>
      <c r="F605">
        <v>2</v>
      </c>
      <c r="G605" t="s">
        <v>24</v>
      </c>
      <c r="H605">
        <v>2477</v>
      </c>
      <c r="I605" t="s">
        <v>25</v>
      </c>
      <c r="J605">
        <v>1</v>
      </c>
      <c r="K605" t="s">
        <v>35</v>
      </c>
      <c r="L605" t="s">
        <v>27</v>
      </c>
      <c r="M605">
        <v>73510</v>
      </c>
      <c r="N605">
        <v>8</v>
      </c>
      <c r="O605">
        <v>20</v>
      </c>
      <c r="P605">
        <v>1</v>
      </c>
      <c r="Q605">
        <v>34</v>
      </c>
      <c r="R605">
        <v>3</v>
      </c>
      <c r="S605">
        <v>1</v>
      </c>
      <c r="T605">
        <v>0</v>
      </c>
      <c r="U605">
        <v>0</v>
      </c>
      <c r="V605">
        <f>COUNTIF(tbl_General[EmployeeID],tbl_General[[#This Row],[EmployeeID]])</f>
        <v>1</v>
      </c>
    </row>
    <row r="606" spans="1:22" x14ac:dyDescent="0.25">
      <c r="A606">
        <v>55</v>
      </c>
      <c r="B606" t="s">
        <v>21</v>
      </c>
      <c r="C606" t="s">
        <v>22</v>
      </c>
      <c r="D606" t="s">
        <v>30</v>
      </c>
      <c r="E606">
        <v>3</v>
      </c>
      <c r="F606">
        <v>2</v>
      </c>
      <c r="G606" t="s">
        <v>24</v>
      </c>
      <c r="H606">
        <v>3947</v>
      </c>
      <c r="I606" t="s">
        <v>25</v>
      </c>
      <c r="J606">
        <v>1</v>
      </c>
      <c r="K606" t="s">
        <v>35</v>
      </c>
      <c r="L606" t="s">
        <v>27</v>
      </c>
      <c r="M606">
        <v>73510</v>
      </c>
      <c r="N606">
        <v>8</v>
      </c>
      <c r="O606">
        <v>20</v>
      </c>
      <c r="P606">
        <v>1</v>
      </c>
      <c r="Q606">
        <v>34</v>
      </c>
      <c r="R606">
        <v>3</v>
      </c>
      <c r="S606">
        <v>1</v>
      </c>
      <c r="T606">
        <v>0</v>
      </c>
      <c r="U606">
        <v>0</v>
      </c>
      <c r="V606">
        <f>COUNTIF(tbl_General[EmployeeID],tbl_General[[#This Row],[EmployeeID]])</f>
        <v>1</v>
      </c>
    </row>
    <row r="607" spans="1:22" x14ac:dyDescent="0.25">
      <c r="A607">
        <v>28</v>
      </c>
      <c r="B607" t="s">
        <v>28</v>
      </c>
      <c r="C607" t="s">
        <v>22</v>
      </c>
      <c r="D607" t="s">
        <v>37</v>
      </c>
      <c r="E607">
        <v>1</v>
      </c>
      <c r="F607">
        <v>3</v>
      </c>
      <c r="G607" t="s">
        <v>38</v>
      </c>
      <c r="H607">
        <v>3819</v>
      </c>
      <c r="I607" t="s">
        <v>25</v>
      </c>
      <c r="J607">
        <v>2</v>
      </c>
      <c r="K607" t="s">
        <v>40</v>
      </c>
      <c r="L607" t="s">
        <v>27</v>
      </c>
      <c r="M607">
        <v>24130</v>
      </c>
      <c r="N607">
        <v>1</v>
      </c>
      <c r="O607">
        <v>16</v>
      </c>
      <c r="P607">
        <v>1</v>
      </c>
      <c r="Q607">
        <v>10</v>
      </c>
      <c r="R607">
        <v>2</v>
      </c>
      <c r="S607">
        <v>1</v>
      </c>
      <c r="T607">
        <v>0</v>
      </c>
      <c r="U607">
        <v>0</v>
      </c>
      <c r="V607">
        <f>COUNTIF(tbl_General[EmployeeID],tbl_General[[#This Row],[EmployeeID]])</f>
        <v>1</v>
      </c>
    </row>
    <row r="608" spans="1:22" x14ac:dyDescent="0.25">
      <c r="A608">
        <v>33</v>
      </c>
      <c r="B608" t="s">
        <v>21</v>
      </c>
      <c r="C608" t="s">
        <v>22</v>
      </c>
      <c r="D608" t="s">
        <v>30</v>
      </c>
      <c r="E608">
        <v>2</v>
      </c>
      <c r="F608">
        <v>4</v>
      </c>
      <c r="G608" t="s">
        <v>24</v>
      </c>
      <c r="H608">
        <v>1459</v>
      </c>
      <c r="I608" t="s">
        <v>25</v>
      </c>
      <c r="J608">
        <v>1</v>
      </c>
      <c r="K608" t="s">
        <v>35</v>
      </c>
      <c r="L608" t="s">
        <v>27</v>
      </c>
      <c r="M608">
        <v>27660</v>
      </c>
      <c r="N608">
        <v>1</v>
      </c>
      <c r="O608">
        <v>12</v>
      </c>
      <c r="P608">
        <v>1</v>
      </c>
      <c r="Q608">
        <v>2</v>
      </c>
      <c r="R608">
        <v>2</v>
      </c>
      <c r="S608">
        <v>2</v>
      </c>
      <c r="T608">
        <v>0</v>
      </c>
      <c r="U608">
        <v>2</v>
      </c>
      <c r="V608">
        <f>COUNTIF(tbl_General[EmployeeID],tbl_General[[#This Row],[EmployeeID]])</f>
        <v>1</v>
      </c>
    </row>
    <row r="609" spans="1:22" x14ac:dyDescent="0.25">
      <c r="A609">
        <v>33</v>
      </c>
      <c r="B609" t="s">
        <v>21</v>
      </c>
      <c r="C609" t="s">
        <v>22</v>
      </c>
      <c r="D609" t="s">
        <v>30</v>
      </c>
      <c r="E609">
        <v>2</v>
      </c>
      <c r="F609">
        <v>4</v>
      </c>
      <c r="G609" t="s">
        <v>24</v>
      </c>
      <c r="H609">
        <v>2929</v>
      </c>
      <c r="I609" t="s">
        <v>25</v>
      </c>
      <c r="J609">
        <v>1</v>
      </c>
      <c r="K609" t="s">
        <v>35</v>
      </c>
      <c r="L609" t="s">
        <v>27</v>
      </c>
      <c r="M609">
        <v>27660</v>
      </c>
      <c r="N609">
        <v>1</v>
      </c>
      <c r="O609">
        <v>12</v>
      </c>
      <c r="P609">
        <v>1</v>
      </c>
      <c r="Q609">
        <v>2</v>
      </c>
      <c r="R609">
        <v>2</v>
      </c>
      <c r="S609">
        <v>2</v>
      </c>
      <c r="T609">
        <v>0</v>
      </c>
      <c r="U609">
        <v>2</v>
      </c>
      <c r="V609">
        <f>COUNTIF(tbl_General[EmployeeID],tbl_General[[#This Row],[EmployeeID]])</f>
        <v>1</v>
      </c>
    </row>
    <row r="610" spans="1:22" x14ac:dyDescent="0.25">
      <c r="A610">
        <v>33</v>
      </c>
      <c r="B610" t="s">
        <v>21</v>
      </c>
      <c r="C610" t="s">
        <v>22</v>
      </c>
      <c r="D610" t="s">
        <v>30</v>
      </c>
      <c r="E610">
        <v>2</v>
      </c>
      <c r="F610">
        <v>4</v>
      </c>
      <c r="G610" t="s">
        <v>24</v>
      </c>
      <c r="H610">
        <v>4399</v>
      </c>
      <c r="I610" t="s">
        <v>25</v>
      </c>
      <c r="J610">
        <v>1</v>
      </c>
      <c r="K610" t="s">
        <v>35</v>
      </c>
      <c r="L610" t="s">
        <v>27</v>
      </c>
      <c r="M610">
        <v>27660</v>
      </c>
      <c r="N610">
        <v>1</v>
      </c>
      <c r="O610">
        <v>12</v>
      </c>
      <c r="P610">
        <v>1</v>
      </c>
      <c r="Q610">
        <v>2</v>
      </c>
      <c r="R610">
        <v>2</v>
      </c>
      <c r="S610">
        <v>2</v>
      </c>
      <c r="T610">
        <v>0</v>
      </c>
      <c r="U610">
        <v>2</v>
      </c>
      <c r="V610">
        <f>COUNTIF(tbl_General[EmployeeID],tbl_General[[#This Row],[EmployeeID]])</f>
        <v>1</v>
      </c>
    </row>
    <row r="611" spans="1:22" x14ac:dyDescent="0.25">
      <c r="A611">
        <v>20</v>
      </c>
      <c r="B611" t="s">
        <v>28</v>
      </c>
      <c r="C611" t="s">
        <v>29</v>
      </c>
      <c r="D611" t="s">
        <v>23</v>
      </c>
      <c r="E611">
        <v>8</v>
      </c>
      <c r="F611">
        <v>3</v>
      </c>
      <c r="G611" t="s">
        <v>45</v>
      </c>
      <c r="H611">
        <v>519</v>
      </c>
      <c r="I611" t="s">
        <v>34</v>
      </c>
      <c r="J611">
        <v>3</v>
      </c>
      <c r="K611" t="s">
        <v>35</v>
      </c>
      <c r="L611" t="s">
        <v>32</v>
      </c>
      <c r="M611">
        <v>34640</v>
      </c>
      <c r="N611">
        <v>1</v>
      </c>
      <c r="O611">
        <v>20</v>
      </c>
      <c r="P611">
        <v>0</v>
      </c>
      <c r="Q611">
        <v>2</v>
      </c>
      <c r="R611">
        <v>3</v>
      </c>
      <c r="S611">
        <v>2</v>
      </c>
      <c r="T611">
        <v>0</v>
      </c>
      <c r="U611">
        <v>2</v>
      </c>
      <c r="V611">
        <f>COUNTIF(tbl_General[EmployeeID],tbl_General[[#This Row],[EmployeeID]])</f>
        <v>1</v>
      </c>
    </row>
    <row r="612" spans="1:22" x14ac:dyDescent="0.25">
      <c r="A612">
        <v>20</v>
      </c>
      <c r="B612" t="s">
        <v>28</v>
      </c>
      <c r="C612" t="s">
        <v>29</v>
      </c>
      <c r="D612" t="s">
        <v>23</v>
      </c>
      <c r="E612">
        <v>8</v>
      </c>
      <c r="F612">
        <v>3</v>
      </c>
      <c r="G612" t="s">
        <v>45</v>
      </c>
      <c r="H612">
        <v>1989</v>
      </c>
      <c r="I612" t="s">
        <v>34</v>
      </c>
      <c r="J612">
        <v>3</v>
      </c>
      <c r="K612" t="s">
        <v>35</v>
      </c>
      <c r="L612" t="s">
        <v>32</v>
      </c>
      <c r="M612">
        <v>34640</v>
      </c>
      <c r="N612">
        <v>1</v>
      </c>
      <c r="O612">
        <v>20</v>
      </c>
      <c r="P612">
        <v>0</v>
      </c>
      <c r="Q612">
        <v>2</v>
      </c>
      <c r="R612">
        <v>3</v>
      </c>
      <c r="S612">
        <v>2</v>
      </c>
      <c r="T612">
        <v>0</v>
      </c>
      <c r="U612">
        <v>2</v>
      </c>
      <c r="V612">
        <f>COUNTIF(tbl_General[EmployeeID],tbl_General[[#This Row],[EmployeeID]])</f>
        <v>1</v>
      </c>
    </row>
    <row r="613" spans="1:22" x14ac:dyDescent="0.25">
      <c r="A613">
        <v>20</v>
      </c>
      <c r="B613" t="s">
        <v>28</v>
      </c>
      <c r="C613" t="s">
        <v>29</v>
      </c>
      <c r="D613" t="s">
        <v>23</v>
      </c>
      <c r="E613">
        <v>8</v>
      </c>
      <c r="F613">
        <v>3</v>
      </c>
      <c r="G613" t="s">
        <v>45</v>
      </c>
      <c r="H613">
        <v>3459</v>
      </c>
      <c r="I613" t="s">
        <v>34</v>
      </c>
      <c r="J613">
        <v>3</v>
      </c>
      <c r="K613" t="s">
        <v>35</v>
      </c>
      <c r="L613" t="s">
        <v>32</v>
      </c>
      <c r="M613">
        <v>34640</v>
      </c>
      <c r="N613">
        <v>1</v>
      </c>
      <c r="O613">
        <v>20</v>
      </c>
      <c r="P613">
        <v>0</v>
      </c>
      <c r="Q613">
        <v>2</v>
      </c>
      <c r="R613">
        <v>3</v>
      </c>
      <c r="S613">
        <v>2</v>
      </c>
      <c r="T613">
        <v>0</v>
      </c>
      <c r="U613">
        <v>2</v>
      </c>
      <c r="V613">
        <f>COUNTIF(tbl_General[EmployeeID],tbl_General[[#This Row],[EmployeeID]])</f>
        <v>1</v>
      </c>
    </row>
    <row r="614" spans="1:22" x14ac:dyDescent="0.25">
      <c r="A614">
        <v>20</v>
      </c>
      <c r="B614" t="s">
        <v>21</v>
      </c>
      <c r="C614" t="s">
        <v>22</v>
      </c>
      <c r="D614" t="s">
        <v>30</v>
      </c>
      <c r="E614">
        <v>1</v>
      </c>
      <c r="F614">
        <v>3</v>
      </c>
      <c r="G614" t="s">
        <v>24</v>
      </c>
      <c r="H614">
        <v>940</v>
      </c>
      <c r="I614" t="s">
        <v>34</v>
      </c>
      <c r="J614">
        <v>1</v>
      </c>
      <c r="K614" t="s">
        <v>43</v>
      </c>
      <c r="L614" t="s">
        <v>32</v>
      </c>
      <c r="M614">
        <v>47770</v>
      </c>
      <c r="N614">
        <v>1</v>
      </c>
      <c r="O614">
        <v>18</v>
      </c>
      <c r="P614">
        <v>1</v>
      </c>
      <c r="Q614">
        <v>2</v>
      </c>
      <c r="R614">
        <v>3</v>
      </c>
      <c r="S614">
        <v>2</v>
      </c>
      <c r="T614">
        <v>0</v>
      </c>
      <c r="U614">
        <v>2</v>
      </c>
      <c r="V614">
        <f>COUNTIF(tbl_General[EmployeeID],tbl_General[[#This Row],[EmployeeID]])</f>
        <v>1</v>
      </c>
    </row>
    <row r="615" spans="1:22" x14ac:dyDescent="0.25">
      <c r="A615">
        <v>20</v>
      </c>
      <c r="B615" t="s">
        <v>21</v>
      </c>
      <c r="C615" t="s">
        <v>22</v>
      </c>
      <c r="D615" t="s">
        <v>30</v>
      </c>
      <c r="E615">
        <v>1</v>
      </c>
      <c r="F615">
        <v>3</v>
      </c>
      <c r="G615" t="s">
        <v>24</v>
      </c>
      <c r="H615">
        <v>2410</v>
      </c>
      <c r="I615" t="s">
        <v>34</v>
      </c>
      <c r="J615">
        <v>1</v>
      </c>
      <c r="K615" t="s">
        <v>43</v>
      </c>
      <c r="L615" t="s">
        <v>32</v>
      </c>
      <c r="M615">
        <v>47770</v>
      </c>
      <c r="N615">
        <v>1</v>
      </c>
      <c r="O615">
        <v>18</v>
      </c>
      <c r="P615">
        <v>1</v>
      </c>
      <c r="Q615">
        <v>2</v>
      </c>
      <c r="R615">
        <v>3</v>
      </c>
      <c r="S615">
        <v>2</v>
      </c>
      <c r="T615">
        <v>0</v>
      </c>
      <c r="U615">
        <v>2</v>
      </c>
      <c r="V615">
        <f>COUNTIF(tbl_General[EmployeeID],tbl_General[[#This Row],[EmployeeID]])</f>
        <v>1</v>
      </c>
    </row>
    <row r="616" spans="1:22" x14ac:dyDescent="0.25">
      <c r="A616">
        <v>20</v>
      </c>
      <c r="B616" t="s">
        <v>21</v>
      </c>
      <c r="C616" t="s">
        <v>22</v>
      </c>
      <c r="D616" t="s">
        <v>30</v>
      </c>
      <c r="E616">
        <v>1</v>
      </c>
      <c r="F616">
        <v>3</v>
      </c>
      <c r="G616" t="s">
        <v>24</v>
      </c>
      <c r="H616">
        <v>3880</v>
      </c>
      <c r="I616" t="s">
        <v>34</v>
      </c>
      <c r="J616">
        <v>1</v>
      </c>
      <c r="K616" t="s">
        <v>43</v>
      </c>
      <c r="L616" t="s">
        <v>32</v>
      </c>
      <c r="M616">
        <v>47770</v>
      </c>
      <c r="N616">
        <v>1</v>
      </c>
      <c r="O616">
        <v>18</v>
      </c>
      <c r="P616">
        <v>1</v>
      </c>
      <c r="Q616">
        <v>2</v>
      </c>
      <c r="R616">
        <v>3</v>
      </c>
      <c r="S616">
        <v>2</v>
      </c>
      <c r="T616">
        <v>0</v>
      </c>
      <c r="U616">
        <v>2</v>
      </c>
      <c r="V616">
        <f>COUNTIF(tbl_General[EmployeeID],tbl_General[[#This Row],[EmployeeID]])</f>
        <v>1</v>
      </c>
    </row>
    <row r="617" spans="1:22" x14ac:dyDescent="0.25">
      <c r="A617">
        <v>20</v>
      </c>
      <c r="B617" t="s">
        <v>28</v>
      </c>
      <c r="C617" t="s">
        <v>22</v>
      </c>
      <c r="D617" t="s">
        <v>30</v>
      </c>
      <c r="E617">
        <v>11</v>
      </c>
      <c r="F617">
        <v>3</v>
      </c>
      <c r="G617" t="s">
        <v>38</v>
      </c>
      <c r="H617">
        <v>405</v>
      </c>
      <c r="I617" t="s">
        <v>34</v>
      </c>
      <c r="J617">
        <v>2</v>
      </c>
      <c r="K617" t="s">
        <v>35</v>
      </c>
      <c r="L617" t="s">
        <v>32</v>
      </c>
      <c r="M617">
        <v>93960</v>
      </c>
      <c r="N617">
        <v>1</v>
      </c>
      <c r="O617">
        <v>12</v>
      </c>
      <c r="P617">
        <v>0</v>
      </c>
      <c r="Q617">
        <v>2</v>
      </c>
      <c r="R617">
        <v>6</v>
      </c>
      <c r="S617">
        <v>2</v>
      </c>
      <c r="T617">
        <v>0</v>
      </c>
      <c r="U617">
        <v>2</v>
      </c>
      <c r="V617">
        <f>COUNTIF(tbl_General[EmployeeID],tbl_General[[#This Row],[EmployeeID]])</f>
        <v>1</v>
      </c>
    </row>
    <row r="618" spans="1:22" x14ac:dyDescent="0.25">
      <c r="A618">
        <v>20</v>
      </c>
      <c r="B618" t="s">
        <v>28</v>
      </c>
      <c r="C618" t="s">
        <v>22</v>
      </c>
      <c r="D618" t="s">
        <v>30</v>
      </c>
      <c r="E618">
        <v>11</v>
      </c>
      <c r="F618">
        <v>3</v>
      </c>
      <c r="G618" t="s">
        <v>38</v>
      </c>
      <c r="H618">
        <v>1875</v>
      </c>
      <c r="I618" t="s">
        <v>34</v>
      </c>
      <c r="J618">
        <v>2</v>
      </c>
      <c r="K618" t="s">
        <v>35</v>
      </c>
      <c r="L618" t="s">
        <v>32</v>
      </c>
      <c r="M618">
        <v>93960</v>
      </c>
      <c r="N618">
        <v>1</v>
      </c>
      <c r="O618">
        <v>12</v>
      </c>
      <c r="P618">
        <v>0</v>
      </c>
      <c r="Q618">
        <v>2</v>
      </c>
      <c r="R618">
        <v>6</v>
      </c>
      <c r="S618">
        <v>2</v>
      </c>
      <c r="T618">
        <v>0</v>
      </c>
      <c r="U618">
        <v>2</v>
      </c>
      <c r="V618">
        <f>COUNTIF(tbl_General[EmployeeID],tbl_General[[#This Row],[EmployeeID]])</f>
        <v>1</v>
      </c>
    </row>
    <row r="619" spans="1:22" x14ac:dyDescent="0.25">
      <c r="A619">
        <v>20</v>
      </c>
      <c r="B619" t="s">
        <v>28</v>
      </c>
      <c r="C619" t="s">
        <v>22</v>
      </c>
      <c r="D619" t="s">
        <v>30</v>
      </c>
      <c r="E619">
        <v>11</v>
      </c>
      <c r="F619">
        <v>3</v>
      </c>
      <c r="G619" t="s">
        <v>38</v>
      </c>
      <c r="H619">
        <v>3345</v>
      </c>
      <c r="I619" t="s">
        <v>34</v>
      </c>
      <c r="J619">
        <v>2</v>
      </c>
      <c r="K619" t="s">
        <v>35</v>
      </c>
      <c r="L619" t="s">
        <v>32</v>
      </c>
      <c r="M619">
        <v>93960</v>
      </c>
      <c r="N619">
        <v>1</v>
      </c>
      <c r="O619">
        <v>12</v>
      </c>
      <c r="P619">
        <v>0</v>
      </c>
      <c r="Q619">
        <v>2</v>
      </c>
      <c r="R619">
        <v>6</v>
      </c>
      <c r="S619">
        <v>2</v>
      </c>
      <c r="T619">
        <v>0</v>
      </c>
      <c r="U619">
        <v>2</v>
      </c>
      <c r="V619">
        <f>COUNTIF(tbl_General[EmployeeID],tbl_General[[#This Row],[EmployeeID]])</f>
        <v>1</v>
      </c>
    </row>
    <row r="620" spans="1:22" x14ac:dyDescent="0.25">
      <c r="A620">
        <v>23</v>
      </c>
      <c r="B620" t="s">
        <v>21</v>
      </c>
      <c r="C620" t="s">
        <v>22</v>
      </c>
      <c r="D620" t="s">
        <v>30</v>
      </c>
      <c r="E620">
        <v>23</v>
      </c>
      <c r="F620">
        <v>1</v>
      </c>
      <c r="G620" t="s">
        <v>24</v>
      </c>
      <c r="H620">
        <v>308</v>
      </c>
      <c r="I620" t="s">
        <v>25</v>
      </c>
      <c r="J620">
        <v>2</v>
      </c>
      <c r="K620" t="s">
        <v>31</v>
      </c>
      <c r="L620" t="s">
        <v>32</v>
      </c>
      <c r="M620">
        <v>173280</v>
      </c>
      <c r="N620">
        <v>1</v>
      </c>
      <c r="O620">
        <v>17</v>
      </c>
      <c r="P620">
        <v>1</v>
      </c>
      <c r="Q620">
        <v>2</v>
      </c>
      <c r="R620">
        <v>2</v>
      </c>
      <c r="S620">
        <v>2</v>
      </c>
      <c r="T620">
        <v>0</v>
      </c>
      <c r="U620">
        <v>2</v>
      </c>
      <c r="V620">
        <f>COUNTIF(tbl_General[EmployeeID],tbl_General[[#This Row],[EmployeeID]])</f>
        <v>1</v>
      </c>
    </row>
    <row r="621" spans="1:22" x14ac:dyDescent="0.25">
      <c r="A621">
        <v>23</v>
      </c>
      <c r="B621" t="s">
        <v>21</v>
      </c>
      <c r="C621" t="s">
        <v>22</v>
      </c>
      <c r="D621" t="s">
        <v>30</v>
      </c>
      <c r="E621">
        <v>23</v>
      </c>
      <c r="F621">
        <v>1</v>
      </c>
      <c r="G621" t="s">
        <v>24</v>
      </c>
      <c r="H621">
        <v>1778</v>
      </c>
      <c r="I621" t="s">
        <v>25</v>
      </c>
      <c r="J621">
        <v>2</v>
      </c>
      <c r="K621" t="s">
        <v>31</v>
      </c>
      <c r="L621" t="s">
        <v>32</v>
      </c>
      <c r="M621">
        <v>173280</v>
      </c>
      <c r="N621">
        <v>1</v>
      </c>
      <c r="O621">
        <v>17</v>
      </c>
      <c r="P621">
        <v>1</v>
      </c>
      <c r="Q621">
        <v>2</v>
      </c>
      <c r="R621">
        <v>2</v>
      </c>
      <c r="S621">
        <v>2</v>
      </c>
      <c r="T621">
        <v>0</v>
      </c>
      <c r="U621">
        <v>2</v>
      </c>
      <c r="V621">
        <f>COUNTIF(tbl_General[EmployeeID],tbl_General[[#This Row],[EmployeeID]])</f>
        <v>1</v>
      </c>
    </row>
    <row r="622" spans="1:22" x14ac:dyDescent="0.25">
      <c r="A622">
        <v>23</v>
      </c>
      <c r="B622" t="s">
        <v>21</v>
      </c>
      <c r="C622" t="s">
        <v>22</v>
      </c>
      <c r="D622" t="s">
        <v>30</v>
      </c>
      <c r="E622">
        <v>23</v>
      </c>
      <c r="F622">
        <v>1</v>
      </c>
      <c r="G622" t="s">
        <v>24</v>
      </c>
      <c r="H622">
        <v>3248</v>
      </c>
      <c r="I622" t="s">
        <v>25</v>
      </c>
      <c r="J622">
        <v>2</v>
      </c>
      <c r="K622" t="s">
        <v>31</v>
      </c>
      <c r="L622" t="s">
        <v>32</v>
      </c>
      <c r="M622">
        <v>173280</v>
      </c>
      <c r="N622">
        <v>1</v>
      </c>
      <c r="O622">
        <v>17</v>
      </c>
      <c r="P622">
        <v>1</v>
      </c>
      <c r="Q622">
        <v>2</v>
      </c>
      <c r="R622">
        <v>2</v>
      </c>
      <c r="S622">
        <v>2</v>
      </c>
      <c r="T622">
        <v>0</v>
      </c>
      <c r="U622">
        <v>2</v>
      </c>
      <c r="V622">
        <f>COUNTIF(tbl_General[EmployeeID],tbl_General[[#This Row],[EmployeeID]])</f>
        <v>1</v>
      </c>
    </row>
    <row r="623" spans="1:22" x14ac:dyDescent="0.25">
      <c r="A623">
        <v>38</v>
      </c>
      <c r="B623" t="s">
        <v>21</v>
      </c>
      <c r="C623" t="s">
        <v>29</v>
      </c>
      <c r="D623" t="s">
        <v>30</v>
      </c>
      <c r="E623">
        <v>13</v>
      </c>
      <c r="F623">
        <v>3</v>
      </c>
      <c r="G623" t="s">
        <v>46</v>
      </c>
      <c r="H623">
        <v>465</v>
      </c>
      <c r="I623" t="s">
        <v>34</v>
      </c>
      <c r="J623">
        <v>1</v>
      </c>
      <c r="K623" t="s">
        <v>42</v>
      </c>
      <c r="L623" t="s">
        <v>27</v>
      </c>
      <c r="M623">
        <v>32100</v>
      </c>
      <c r="N623">
        <v>0</v>
      </c>
      <c r="O623">
        <v>17</v>
      </c>
      <c r="P623">
        <v>2</v>
      </c>
      <c r="Q623">
        <v>3</v>
      </c>
      <c r="R623">
        <v>5</v>
      </c>
      <c r="S623">
        <v>2</v>
      </c>
      <c r="T623">
        <v>0</v>
      </c>
      <c r="U623">
        <v>2</v>
      </c>
      <c r="V623">
        <f>COUNTIF(tbl_General[EmployeeID],tbl_General[[#This Row],[EmployeeID]])</f>
        <v>1</v>
      </c>
    </row>
    <row r="624" spans="1:22" x14ac:dyDescent="0.25">
      <c r="A624">
        <v>38</v>
      </c>
      <c r="B624" t="s">
        <v>21</v>
      </c>
      <c r="C624" t="s">
        <v>29</v>
      </c>
      <c r="D624" t="s">
        <v>30</v>
      </c>
      <c r="E624">
        <v>13</v>
      </c>
      <c r="F624">
        <v>3</v>
      </c>
      <c r="G624" t="s">
        <v>46</v>
      </c>
      <c r="H624">
        <v>1935</v>
      </c>
      <c r="I624" t="s">
        <v>34</v>
      </c>
      <c r="J624">
        <v>1</v>
      </c>
      <c r="K624" t="s">
        <v>42</v>
      </c>
      <c r="L624" t="s">
        <v>27</v>
      </c>
      <c r="M624">
        <v>32100</v>
      </c>
      <c r="N624">
        <v>0</v>
      </c>
      <c r="O624">
        <v>17</v>
      </c>
      <c r="P624">
        <v>2</v>
      </c>
      <c r="Q624">
        <v>3</v>
      </c>
      <c r="R624">
        <v>5</v>
      </c>
      <c r="S624">
        <v>2</v>
      </c>
      <c r="T624">
        <v>0</v>
      </c>
      <c r="U624">
        <v>2</v>
      </c>
      <c r="V624">
        <f>COUNTIF(tbl_General[EmployeeID],tbl_General[[#This Row],[EmployeeID]])</f>
        <v>1</v>
      </c>
    </row>
    <row r="625" spans="1:22" x14ac:dyDescent="0.25">
      <c r="A625">
        <v>38</v>
      </c>
      <c r="B625" t="s">
        <v>21</v>
      </c>
      <c r="C625" t="s">
        <v>29</v>
      </c>
      <c r="D625" t="s">
        <v>30</v>
      </c>
      <c r="E625">
        <v>13</v>
      </c>
      <c r="F625">
        <v>3</v>
      </c>
      <c r="G625" t="s">
        <v>46</v>
      </c>
      <c r="H625">
        <v>3405</v>
      </c>
      <c r="I625" t="s">
        <v>34</v>
      </c>
      <c r="J625">
        <v>1</v>
      </c>
      <c r="K625" t="s">
        <v>42</v>
      </c>
      <c r="L625" t="s">
        <v>27</v>
      </c>
      <c r="M625">
        <v>32100</v>
      </c>
      <c r="N625">
        <v>0</v>
      </c>
      <c r="O625">
        <v>17</v>
      </c>
      <c r="P625">
        <v>2</v>
      </c>
      <c r="Q625">
        <v>3</v>
      </c>
      <c r="R625">
        <v>5</v>
      </c>
      <c r="S625">
        <v>2</v>
      </c>
      <c r="T625">
        <v>0</v>
      </c>
      <c r="U625">
        <v>2</v>
      </c>
      <c r="V625">
        <f>COUNTIF(tbl_General[EmployeeID],tbl_General[[#This Row],[EmployeeID]])</f>
        <v>1</v>
      </c>
    </row>
    <row r="626" spans="1:22" x14ac:dyDescent="0.25">
      <c r="A626">
        <v>26</v>
      </c>
      <c r="B626" t="s">
        <v>21</v>
      </c>
      <c r="C626" t="s">
        <v>22</v>
      </c>
      <c r="D626" t="s">
        <v>30</v>
      </c>
      <c r="E626">
        <v>4</v>
      </c>
      <c r="F626">
        <v>4</v>
      </c>
      <c r="G626" t="s">
        <v>24</v>
      </c>
      <c r="H626">
        <v>1267</v>
      </c>
      <c r="I626" t="s">
        <v>25</v>
      </c>
      <c r="J626">
        <v>3</v>
      </c>
      <c r="K626" t="s">
        <v>35</v>
      </c>
      <c r="L626" t="s">
        <v>27</v>
      </c>
      <c r="M626">
        <v>47890</v>
      </c>
      <c r="N626">
        <v>7</v>
      </c>
      <c r="O626">
        <v>20</v>
      </c>
      <c r="P626">
        <v>1</v>
      </c>
      <c r="Q626">
        <v>5</v>
      </c>
      <c r="R626">
        <v>2</v>
      </c>
      <c r="S626">
        <v>2</v>
      </c>
      <c r="T626">
        <v>0</v>
      </c>
      <c r="U626">
        <v>0</v>
      </c>
      <c r="V626">
        <f>COUNTIF(tbl_General[EmployeeID],tbl_General[[#This Row],[EmployeeID]])</f>
        <v>1</v>
      </c>
    </row>
    <row r="627" spans="1:22" x14ac:dyDescent="0.25">
      <c r="A627">
        <v>26</v>
      </c>
      <c r="B627" t="s">
        <v>21</v>
      </c>
      <c r="C627" t="s">
        <v>22</v>
      </c>
      <c r="D627" t="s">
        <v>30</v>
      </c>
      <c r="E627">
        <v>4</v>
      </c>
      <c r="F627">
        <v>4</v>
      </c>
      <c r="G627" t="s">
        <v>24</v>
      </c>
      <c r="H627">
        <v>2737</v>
      </c>
      <c r="I627" t="s">
        <v>25</v>
      </c>
      <c r="J627">
        <v>3</v>
      </c>
      <c r="K627" t="s">
        <v>35</v>
      </c>
      <c r="L627" t="s">
        <v>27</v>
      </c>
      <c r="M627">
        <v>47890</v>
      </c>
      <c r="N627">
        <v>7</v>
      </c>
      <c r="O627">
        <v>20</v>
      </c>
      <c r="P627">
        <v>1</v>
      </c>
      <c r="Q627">
        <v>5</v>
      </c>
      <c r="R627">
        <v>2</v>
      </c>
      <c r="S627">
        <v>2</v>
      </c>
      <c r="T627">
        <v>0</v>
      </c>
      <c r="U627">
        <v>0</v>
      </c>
      <c r="V627">
        <f>COUNTIF(tbl_General[EmployeeID],tbl_General[[#This Row],[EmployeeID]])</f>
        <v>1</v>
      </c>
    </row>
    <row r="628" spans="1:22" x14ac:dyDescent="0.25">
      <c r="A628">
        <v>26</v>
      </c>
      <c r="B628" t="s">
        <v>21</v>
      </c>
      <c r="C628" t="s">
        <v>22</v>
      </c>
      <c r="D628" t="s">
        <v>30</v>
      </c>
      <c r="E628">
        <v>4</v>
      </c>
      <c r="F628">
        <v>4</v>
      </c>
      <c r="G628" t="s">
        <v>24</v>
      </c>
      <c r="H628">
        <v>4207</v>
      </c>
      <c r="I628" t="s">
        <v>25</v>
      </c>
      <c r="J628">
        <v>3</v>
      </c>
      <c r="K628" t="s">
        <v>35</v>
      </c>
      <c r="L628" t="s">
        <v>27</v>
      </c>
      <c r="M628">
        <v>47890</v>
      </c>
      <c r="N628">
        <v>7</v>
      </c>
      <c r="O628">
        <v>20</v>
      </c>
      <c r="P628">
        <v>1</v>
      </c>
      <c r="Q628">
        <v>5</v>
      </c>
      <c r="R628">
        <v>2</v>
      </c>
      <c r="S628">
        <v>2</v>
      </c>
      <c r="T628">
        <v>0</v>
      </c>
      <c r="U628">
        <v>0</v>
      </c>
      <c r="V628">
        <f>COUNTIF(tbl_General[EmployeeID],tbl_General[[#This Row],[EmployeeID]])</f>
        <v>1</v>
      </c>
    </row>
    <row r="629" spans="1:22" x14ac:dyDescent="0.25">
      <c r="A629">
        <v>25</v>
      </c>
      <c r="B629" t="s">
        <v>28</v>
      </c>
      <c r="C629" t="s">
        <v>22</v>
      </c>
      <c r="D629" t="s">
        <v>30</v>
      </c>
      <c r="E629">
        <v>5</v>
      </c>
      <c r="F629">
        <v>2</v>
      </c>
      <c r="G629" t="s">
        <v>24</v>
      </c>
      <c r="H629">
        <v>148</v>
      </c>
      <c r="I629" t="s">
        <v>25</v>
      </c>
      <c r="J629">
        <v>3</v>
      </c>
      <c r="K629" t="s">
        <v>40</v>
      </c>
      <c r="L629" t="s">
        <v>27</v>
      </c>
      <c r="M629">
        <v>26600</v>
      </c>
      <c r="N629">
        <v>5</v>
      </c>
      <c r="O629">
        <v>13</v>
      </c>
      <c r="P629">
        <v>0</v>
      </c>
      <c r="Q629">
        <v>6</v>
      </c>
      <c r="R629">
        <v>3</v>
      </c>
      <c r="S629">
        <v>2</v>
      </c>
      <c r="T629">
        <v>0</v>
      </c>
      <c r="U629">
        <v>2</v>
      </c>
      <c r="V629">
        <f>COUNTIF(tbl_General[EmployeeID],tbl_General[[#This Row],[EmployeeID]])</f>
        <v>1</v>
      </c>
    </row>
    <row r="630" spans="1:22" x14ac:dyDescent="0.25">
      <c r="A630">
        <v>25</v>
      </c>
      <c r="B630" t="s">
        <v>28</v>
      </c>
      <c r="C630" t="s">
        <v>22</v>
      </c>
      <c r="D630" t="s">
        <v>30</v>
      </c>
      <c r="E630">
        <v>5</v>
      </c>
      <c r="F630">
        <v>2</v>
      </c>
      <c r="G630" t="s">
        <v>24</v>
      </c>
      <c r="H630">
        <v>1618</v>
      </c>
      <c r="I630" t="s">
        <v>25</v>
      </c>
      <c r="J630">
        <v>3</v>
      </c>
      <c r="K630" t="s">
        <v>40</v>
      </c>
      <c r="L630" t="s">
        <v>27</v>
      </c>
      <c r="M630">
        <v>26600</v>
      </c>
      <c r="N630">
        <v>5</v>
      </c>
      <c r="O630">
        <v>13</v>
      </c>
      <c r="P630">
        <v>0</v>
      </c>
      <c r="Q630">
        <v>6</v>
      </c>
      <c r="R630">
        <v>3</v>
      </c>
      <c r="S630">
        <v>2</v>
      </c>
      <c r="T630">
        <v>0</v>
      </c>
      <c r="U630">
        <v>2</v>
      </c>
      <c r="V630">
        <f>COUNTIF(tbl_General[EmployeeID],tbl_General[[#This Row],[EmployeeID]])</f>
        <v>1</v>
      </c>
    </row>
    <row r="631" spans="1:22" x14ac:dyDescent="0.25">
      <c r="A631">
        <v>25</v>
      </c>
      <c r="B631" t="s">
        <v>28</v>
      </c>
      <c r="C631" t="s">
        <v>22</v>
      </c>
      <c r="D631" t="s">
        <v>30</v>
      </c>
      <c r="E631">
        <v>5</v>
      </c>
      <c r="F631">
        <v>2</v>
      </c>
      <c r="G631" t="s">
        <v>24</v>
      </c>
      <c r="H631">
        <v>3088</v>
      </c>
      <c r="I631" t="s">
        <v>25</v>
      </c>
      <c r="J631">
        <v>3</v>
      </c>
      <c r="K631" t="s">
        <v>40</v>
      </c>
      <c r="L631" t="s">
        <v>27</v>
      </c>
      <c r="M631">
        <v>26600</v>
      </c>
      <c r="N631">
        <v>5</v>
      </c>
      <c r="O631">
        <v>13</v>
      </c>
      <c r="P631">
        <v>0</v>
      </c>
      <c r="Q631">
        <v>6</v>
      </c>
      <c r="R631">
        <v>3</v>
      </c>
      <c r="S631">
        <v>2</v>
      </c>
      <c r="T631">
        <v>0</v>
      </c>
      <c r="U631">
        <v>2</v>
      </c>
      <c r="V631">
        <f>COUNTIF(tbl_General[EmployeeID],tbl_General[[#This Row],[EmployeeID]])</f>
        <v>1</v>
      </c>
    </row>
    <row r="632" spans="1:22" x14ac:dyDescent="0.25">
      <c r="A632">
        <v>30</v>
      </c>
      <c r="B632" t="s">
        <v>21</v>
      </c>
      <c r="C632" t="s">
        <v>22</v>
      </c>
      <c r="D632" t="s">
        <v>30</v>
      </c>
      <c r="E632">
        <v>20</v>
      </c>
      <c r="F632">
        <v>3</v>
      </c>
      <c r="G632" t="s">
        <v>38</v>
      </c>
      <c r="H632">
        <v>324</v>
      </c>
      <c r="I632" t="s">
        <v>34</v>
      </c>
      <c r="J632">
        <v>1</v>
      </c>
      <c r="K632" t="s">
        <v>40</v>
      </c>
      <c r="L632" t="s">
        <v>27</v>
      </c>
      <c r="M632">
        <v>25230</v>
      </c>
      <c r="N632">
        <v>3</v>
      </c>
      <c r="O632">
        <v>13</v>
      </c>
      <c r="P632">
        <v>1</v>
      </c>
      <c r="Q632">
        <v>7</v>
      </c>
      <c r="R632">
        <v>2</v>
      </c>
      <c r="S632">
        <v>2</v>
      </c>
      <c r="T632">
        <v>0</v>
      </c>
      <c r="U632">
        <v>2</v>
      </c>
      <c r="V632">
        <f>COUNTIF(tbl_General[EmployeeID],tbl_General[[#This Row],[EmployeeID]])</f>
        <v>1</v>
      </c>
    </row>
    <row r="633" spans="1:22" x14ac:dyDescent="0.25">
      <c r="A633">
        <v>30</v>
      </c>
      <c r="B633" t="s">
        <v>21</v>
      </c>
      <c r="C633" t="s">
        <v>22</v>
      </c>
      <c r="D633" t="s">
        <v>30</v>
      </c>
      <c r="E633">
        <v>20</v>
      </c>
      <c r="F633">
        <v>3</v>
      </c>
      <c r="G633" t="s">
        <v>38</v>
      </c>
      <c r="H633">
        <v>1794</v>
      </c>
      <c r="I633" t="s">
        <v>34</v>
      </c>
      <c r="J633">
        <v>1</v>
      </c>
      <c r="K633" t="s">
        <v>40</v>
      </c>
      <c r="L633" t="s">
        <v>27</v>
      </c>
      <c r="M633">
        <v>25230</v>
      </c>
      <c r="N633">
        <v>3</v>
      </c>
      <c r="O633">
        <v>13</v>
      </c>
      <c r="P633">
        <v>1</v>
      </c>
      <c r="Q633">
        <v>7</v>
      </c>
      <c r="R633">
        <v>2</v>
      </c>
      <c r="S633">
        <v>2</v>
      </c>
      <c r="T633">
        <v>0</v>
      </c>
      <c r="U633">
        <v>2</v>
      </c>
      <c r="V633">
        <f>COUNTIF(tbl_General[EmployeeID],tbl_General[[#This Row],[EmployeeID]])</f>
        <v>1</v>
      </c>
    </row>
    <row r="634" spans="1:22" x14ac:dyDescent="0.25">
      <c r="A634">
        <v>30</v>
      </c>
      <c r="B634" t="s">
        <v>21</v>
      </c>
      <c r="C634" t="s">
        <v>22</v>
      </c>
      <c r="D634" t="s">
        <v>30</v>
      </c>
      <c r="E634">
        <v>20</v>
      </c>
      <c r="F634">
        <v>3</v>
      </c>
      <c r="G634" t="s">
        <v>38</v>
      </c>
      <c r="H634">
        <v>3264</v>
      </c>
      <c r="I634" t="s">
        <v>34</v>
      </c>
      <c r="J634">
        <v>1</v>
      </c>
      <c r="K634" t="s">
        <v>40</v>
      </c>
      <c r="L634" t="s">
        <v>27</v>
      </c>
      <c r="M634">
        <v>25230</v>
      </c>
      <c r="N634">
        <v>3</v>
      </c>
      <c r="O634">
        <v>13</v>
      </c>
      <c r="P634">
        <v>1</v>
      </c>
      <c r="Q634">
        <v>7</v>
      </c>
      <c r="R634">
        <v>2</v>
      </c>
      <c r="S634">
        <v>2</v>
      </c>
      <c r="T634">
        <v>0</v>
      </c>
      <c r="U634">
        <v>2</v>
      </c>
      <c r="V634">
        <f>COUNTIF(tbl_General[EmployeeID],tbl_General[[#This Row],[EmployeeID]])</f>
        <v>1</v>
      </c>
    </row>
    <row r="635" spans="1:22" x14ac:dyDescent="0.25">
      <c r="A635">
        <v>25</v>
      </c>
      <c r="B635" t="s">
        <v>21</v>
      </c>
      <c r="C635" t="s">
        <v>22</v>
      </c>
      <c r="D635" t="s">
        <v>30</v>
      </c>
      <c r="E635">
        <v>7</v>
      </c>
      <c r="F635">
        <v>2</v>
      </c>
      <c r="G635" t="s">
        <v>38</v>
      </c>
      <c r="H635">
        <v>1156</v>
      </c>
      <c r="I635" t="s">
        <v>34</v>
      </c>
      <c r="J635">
        <v>5</v>
      </c>
      <c r="K635" t="s">
        <v>35</v>
      </c>
      <c r="L635" t="s">
        <v>41</v>
      </c>
      <c r="M635">
        <v>41030</v>
      </c>
      <c r="N635">
        <v>6</v>
      </c>
      <c r="O635">
        <v>15</v>
      </c>
      <c r="P635">
        <v>1</v>
      </c>
      <c r="Q635">
        <v>7</v>
      </c>
      <c r="R635">
        <v>2</v>
      </c>
      <c r="S635">
        <v>2</v>
      </c>
      <c r="T635">
        <v>0</v>
      </c>
      <c r="U635">
        <v>2</v>
      </c>
      <c r="V635">
        <f>COUNTIF(tbl_General[EmployeeID],tbl_General[[#This Row],[EmployeeID]])</f>
        <v>1</v>
      </c>
    </row>
    <row r="636" spans="1:22" x14ac:dyDescent="0.25">
      <c r="A636">
        <v>25</v>
      </c>
      <c r="B636" t="s">
        <v>21</v>
      </c>
      <c r="C636" t="s">
        <v>22</v>
      </c>
      <c r="D636" t="s">
        <v>30</v>
      </c>
      <c r="E636">
        <v>7</v>
      </c>
      <c r="F636">
        <v>2</v>
      </c>
      <c r="G636" t="s">
        <v>38</v>
      </c>
      <c r="H636">
        <v>2626</v>
      </c>
      <c r="I636" t="s">
        <v>34</v>
      </c>
      <c r="J636">
        <v>5</v>
      </c>
      <c r="K636" t="s">
        <v>35</v>
      </c>
      <c r="L636" t="s">
        <v>41</v>
      </c>
      <c r="M636">
        <v>41030</v>
      </c>
      <c r="N636">
        <v>6</v>
      </c>
      <c r="O636">
        <v>15</v>
      </c>
      <c r="P636">
        <v>1</v>
      </c>
      <c r="Q636">
        <v>7</v>
      </c>
      <c r="R636">
        <v>2</v>
      </c>
      <c r="S636">
        <v>2</v>
      </c>
      <c r="T636">
        <v>0</v>
      </c>
      <c r="U636">
        <v>2</v>
      </c>
      <c r="V636">
        <f>COUNTIF(tbl_General[EmployeeID],tbl_General[[#This Row],[EmployeeID]])</f>
        <v>1</v>
      </c>
    </row>
    <row r="637" spans="1:22" x14ac:dyDescent="0.25">
      <c r="A637">
        <v>25</v>
      </c>
      <c r="B637" t="s">
        <v>21</v>
      </c>
      <c r="C637" t="s">
        <v>22</v>
      </c>
      <c r="D637" t="s">
        <v>30</v>
      </c>
      <c r="E637">
        <v>7</v>
      </c>
      <c r="F637">
        <v>2</v>
      </c>
      <c r="G637" t="s">
        <v>38</v>
      </c>
      <c r="H637">
        <v>4096</v>
      </c>
      <c r="I637" t="s">
        <v>34</v>
      </c>
      <c r="J637">
        <v>5</v>
      </c>
      <c r="K637" t="s">
        <v>35</v>
      </c>
      <c r="L637" t="s">
        <v>41</v>
      </c>
      <c r="M637">
        <v>41030</v>
      </c>
      <c r="N637">
        <v>6</v>
      </c>
      <c r="O637">
        <v>15</v>
      </c>
      <c r="P637">
        <v>1</v>
      </c>
      <c r="Q637">
        <v>7</v>
      </c>
      <c r="R637">
        <v>2</v>
      </c>
      <c r="S637">
        <v>2</v>
      </c>
      <c r="T637">
        <v>0</v>
      </c>
      <c r="U637">
        <v>2</v>
      </c>
      <c r="V637">
        <f>COUNTIF(tbl_General[EmployeeID],tbl_General[[#This Row],[EmployeeID]])</f>
        <v>1</v>
      </c>
    </row>
    <row r="638" spans="1:22" x14ac:dyDescent="0.25">
      <c r="A638">
        <v>45</v>
      </c>
      <c r="B638" t="s">
        <v>21</v>
      </c>
      <c r="C638" t="s">
        <v>22</v>
      </c>
      <c r="D638" t="s">
        <v>30</v>
      </c>
      <c r="E638">
        <v>2</v>
      </c>
      <c r="F638">
        <v>3</v>
      </c>
      <c r="G638" t="s">
        <v>38</v>
      </c>
      <c r="H638">
        <v>150</v>
      </c>
      <c r="I638" t="s">
        <v>25</v>
      </c>
      <c r="J638">
        <v>1</v>
      </c>
      <c r="K638" t="s">
        <v>35</v>
      </c>
      <c r="L638" t="s">
        <v>27</v>
      </c>
      <c r="M638">
        <v>50980</v>
      </c>
      <c r="N638">
        <v>3</v>
      </c>
      <c r="O638">
        <v>14</v>
      </c>
      <c r="P638">
        <v>1</v>
      </c>
      <c r="Q638">
        <v>8</v>
      </c>
      <c r="R638">
        <v>4</v>
      </c>
      <c r="S638">
        <v>2</v>
      </c>
      <c r="T638">
        <v>0</v>
      </c>
      <c r="U638">
        <v>2</v>
      </c>
      <c r="V638">
        <f>COUNTIF(tbl_General[EmployeeID],tbl_General[[#This Row],[EmployeeID]])</f>
        <v>1</v>
      </c>
    </row>
    <row r="639" spans="1:22" x14ac:dyDescent="0.25">
      <c r="A639">
        <v>45</v>
      </c>
      <c r="B639" t="s">
        <v>21</v>
      </c>
      <c r="C639" t="s">
        <v>22</v>
      </c>
      <c r="D639" t="s">
        <v>30</v>
      </c>
      <c r="E639">
        <v>2</v>
      </c>
      <c r="F639">
        <v>3</v>
      </c>
      <c r="G639" t="s">
        <v>38</v>
      </c>
      <c r="H639">
        <v>1620</v>
      </c>
      <c r="I639" t="s">
        <v>25</v>
      </c>
      <c r="J639">
        <v>1</v>
      </c>
      <c r="K639" t="s">
        <v>35</v>
      </c>
      <c r="L639" t="s">
        <v>27</v>
      </c>
      <c r="M639">
        <v>50980</v>
      </c>
      <c r="N639">
        <v>3</v>
      </c>
      <c r="O639">
        <v>14</v>
      </c>
      <c r="P639">
        <v>1</v>
      </c>
      <c r="Q639">
        <v>8</v>
      </c>
      <c r="R639">
        <v>4</v>
      </c>
      <c r="S639">
        <v>2</v>
      </c>
      <c r="T639">
        <v>0</v>
      </c>
      <c r="U639">
        <v>2</v>
      </c>
      <c r="V639">
        <f>COUNTIF(tbl_General[EmployeeID],tbl_General[[#This Row],[EmployeeID]])</f>
        <v>1</v>
      </c>
    </row>
    <row r="640" spans="1:22" x14ac:dyDescent="0.25">
      <c r="A640">
        <v>45</v>
      </c>
      <c r="B640" t="s">
        <v>21</v>
      </c>
      <c r="C640" t="s">
        <v>22</v>
      </c>
      <c r="D640" t="s">
        <v>30</v>
      </c>
      <c r="E640">
        <v>2</v>
      </c>
      <c r="F640">
        <v>3</v>
      </c>
      <c r="G640" t="s">
        <v>38</v>
      </c>
      <c r="H640">
        <v>3090</v>
      </c>
      <c r="I640" t="s">
        <v>25</v>
      </c>
      <c r="J640">
        <v>1</v>
      </c>
      <c r="K640" t="s">
        <v>35</v>
      </c>
      <c r="L640" t="s">
        <v>27</v>
      </c>
      <c r="M640">
        <v>50980</v>
      </c>
      <c r="N640">
        <v>3</v>
      </c>
      <c r="O640">
        <v>14</v>
      </c>
      <c r="P640">
        <v>1</v>
      </c>
      <c r="Q640">
        <v>8</v>
      </c>
      <c r="R640">
        <v>4</v>
      </c>
      <c r="S640">
        <v>2</v>
      </c>
      <c r="T640">
        <v>0</v>
      </c>
      <c r="U640">
        <v>2</v>
      </c>
      <c r="V640">
        <f>COUNTIF(tbl_General[EmployeeID],tbl_General[[#This Row],[EmployeeID]])</f>
        <v>1</v>
      </c>
    </row>
    <row r="641" spans="1:22" x14ac:dyDescent="0.25">
      <c r="A641">
        <v>44</v>
      </c>
      <c r="B641" t="s">
        <v>21</v>
      </c>
      <c r="C641" t="s">
        <v>22</v>
      </c>
      <c r="D641" t="s">
        <v>23</v>
      </c>
      <c r="E641">
        <v>29</v>
      </c>
      <c r="F641">
        <v>4</v>
      </c>
      <c r="G641" t="s">
        <v>45</v>
      </c>
      <c r="H641">
        <v>236</v>
      </c>
      <c r="I641" t="s">
        <v>34</v>
      </c>
      <c r="J641">
        <v>2</v>
      </c>
      <c r="K641" t="s">
        <v>35</v>
      </c>
      <c r="L641" t="s">
        <v>32</v>
      </c>
      <c r="M641">
        <v>19510</v>
      </c>
      <c r="N641">
        <v>4</v>
      </c>
      <c r="O641">
        <v>22</v>
      </c>
      <c r="P641">
        <v>3</v>
      </c>
      <c r="Q641">
        <v>10</v>
      </c>
      <c r="R641">
        <v>4</v>
      </c>
      <c r="S641">
        <v>2</v>
      </c>
      <c r="T641">
        <v>0</v>
      </c>
      <c r="U641">
        <v>2</v>
      </c>
      <c r="V641">
        <f>COUNTIF(tbl_General[EmployeeID],tbl_General[[#This Row],[EmployeeID]])</f>
        <v>1</v>
      </c>
    </row>
    <row r="642" spans="1:22" x14ac:dyDescent="0.25">
      <c r="A642">
        <v>44</v>
      </c>
      <c r="B642" t="s">
        <v>21</v>
      </c>
      <c r="C642" t="s">
        <v>22</v>
      </c>
      <c r="D642" t="s">
        <v>23</v>
      </c>
      <c r="E642">
        <v>29</v>
      </c>
      <c r="F642">
        <v>4</v>
      </c>
      <c r="G642" t="s">
        <v>45</v>
      </c>
      <c r="H642">
        <v>1706</v>
      </c>
      <c r="I642" t="s">
        <v>34</v>
      </c>
      <c r="J642">
        <v>2</v>
      </c>
      <c r="K642" t="s">
        <v>35</v>
      </c>
      <c r="L642" t="s">
        <v>32</v>
      </c>
      <c r="M642">
        <v>19510</v>
      </c>
      <c r="N642">
        <v>4</v>
      </c>
      <c r="O642">
        <v>22</v>
      </c>
      <c r="P642">
        <v>3</v>
      </c>
      <c r="Q642">
        <v>10</v>
      </c>
      <c r="R642">
        <v>4</v>
      </c>
      <c r="S642">
        <v>2</v>
      </c>
      <c r="T642">
        <v>0</v>
      </c>
      <c r="U642">
        <v>2</v>
      </c>
      <c r="V642">
        <f>COUNTIF(tbl_General[EmployeeID],tbl_General[[#This Row],[EmployeeID]])</f>
        <v>1</v>
      </c>
    </row>
    <row r="643" spans="1:22" x14ac:dyDescent="0.25">
      <c r="A643">
        <v>44</v>
      </c>
      <c r="B643" t="s">
        <v>21</v>
      </c>
      <c r="C643" t="s">
        <v>22</v>
      </c>
      <c r="D643" t="s">
        <v>23</v>
      </c>
      <c r="E643">
        <v>29</v>
      </c>
      <c r="F643">
        <v>4</v>
      </c>
      <c r="G643" t="s">
        <v>45</v>
      </c>
      <c r="H643">
        <v>3176</v>
      </c>
      <c r="I643" t="s">
        <v>34</v>
      </c>
      <c r="J643">
        <v>2</v>
      </c>
      <c r="K643" t="s">
        <v>35</v>
      </c>
      <c r="L643" t="s">
        <v>32</v>
      </c>
      <c r="M643">
        <v>19510</v>
      </c>
      <c r="N643">
        <v>4</v>
      </c>
      <c r="O643">
        <v>22</v>
      </c>
      <c r="P643">
        <v>3</v>
      </c>
      <c r="Q643">
        <v>10</v>
      </c>
      <c r="R643">
        <v>4</v>
      </c>
      <c r="S643">
        <v>2</v>
      </c>
      <c r="T643">
        <v>0</v>
      </c>
      <c r="U643">
        <v>2</v>
      </c>
      <c r="V643">
        <f>COUNTIF(tbl_General[EmployeeID],tbl_General[[#This Row],[EmployeeID]])</f>
        <v>1</v>
      </c>
    </row>
    <row r="644" spans="1:22" x14ac:dyDescent="0.25">
      <c r="A644">
        <v>41</v>
      </c>
      <c r="B644" t="s">
        <v>21</v>
      </c>
      <c r="C644" t="s">
        <v>22</v>
      </c>
      <c r="D644" t="s">
        <v>30</v>
      </c>
      <c r="E644">
        <v>24</v>
      </c>
      <c r="F644">
        <v>4</v>
      </c>
      <c r="G644" t="s">
        <v>24</v>
      </c>
      <c r="H644">
        <v>939</v>
      </c>
      <c r="I644" t="s">
        <v>25</v>
      </c>
      <c r="J644">
        <v>4</v>
      </c>
      <c r="K644" t="s">
        <v>44</v>
      </c>
      <c r="L644" t="s">
        <v>32</v>
      </c>
      <c r="M644">
        <v>137260</v>
      </c>
      <c r="N644">
        <v>3</v>
      </c>
      <c r="O644">
        <v>12</v>
      </c>
      <c r="P644">
        <v>0</v>
      </c>
      <c r="Q644">
        <v>21</v>
      </c>
      <c r="R644">
        <v>6</v>
      </c>
      <c r="S644">
        <v>2</v>
      </c>
      <c r="T644">
        <v>0</v>
      </c>
      <c r="U644">
        <v>2</v>
      </c>
      <c r="V644">
        <f>COUNTIF(tbl_General[EmployeeID],tbl_General[[#This Row],[EmployeeID]])</f>
        <v>1</v>
      </c>
    </row>
    <row r="645" spans="1:22" x14ac:dyDescent="0.25">
      <c r="A645">
        <v>41</v>
      </c>
      <c r="B645" t="s">
        <v>21</v>
      </c>
      <c r="C645" t="s">
        <v>22</v>
      </c>
      <c r="D645" t="s">
        <v>30</v>
      </c>
      <c r="E645">
        <v>24</v>
      </c>
      <c r="F645">
        <v>4</v>
      </c>
      <c r="G645" t="s">
        <v>24</v>
      </c>
      <c r="H645">
        <v>2409</v>
      </c>
      <c r="I645" t="s">
        <v>25</v>
      </c>
      <c r="J645">
        <v>4</v>
      </c>
      <c r="K645" t="s">
        <v>44</v>
      </c>
      <c r="L645" t="s">
        <v>32</v>
      </c>
      <c r="M645">
        <v>137260</v>
      </c>
      <c r="N645">
        <v>3</v>
      </c>
      <c r="O645">
        <v>12</v>
      </c>
      <c r="P645">
        <v>0</v>
      </c>
      <c r="Q645">
        <v>21</v>
      </c>
      <c r="R645">
        <v>6</v>
      </c>
      <c r="S645">
        <v>2</v>
      </c>
      <c r="T645">
        <v>0</v>
      </c>
      <c r="U645">
        <v>2</v>
      </c>
      <c r="V645">
        <f>COUNTIF(tbl_General[EmployeeID],tbl_General[[#This Row],[EmployeeID]])</f>
        <v>1</v>
      </c>
    </row>
    <row r="646" spans="1:22" x14ac:dyDescent="0.25">
      <c r="A646">
        <v>41</v>
      </c>
      <c r="B646" t="s">
        <v>21</v>
      </c>
      <c r="C646" t="s">
        <v>22</v>
      </c>
      <c r="D646" t="s">
        <v>30</v>
      </c>
      <c r="E646">
        <v>24</v>
      </c>
      <c r="F646">
        <v>4</v>
      </c>
      <c r="G646" t="s">
        <v>24</v>
      </c>
      <c r="H646">
        <v>3879</v>
      </c>
      <c r="I646" t="s">
        <v>25</v>
      </c>
      <c r="J646">
        <v>4</v>
      </c>
      <c r="K646" t="s">
        <v>44</v>
      </c>
      <c r="L646" t="s">
        <v>32</v>
      </c>
      <c r="M646">
        <v>137260</v>
      </c>
      <c r="N646">
        <v>3</v>
      </c>
      <c r="O646">
        <v>12</v>
      </c>
      <c r="P646">
        <v>0</v>
      </c>
      <c r="Q646">
        <v>21</v>
      </c>
      <c r="R646">
        <v>6</v>
      </c>
      <c r="S646">
        <v>2</v>
      </c>
      <c r="T646">
        <v>0</v>
      </c>
      <c r="U646">
        <v>2</v>
      </c>
      <c r="V646">
        <f>COUNTIF(tbl_General[EmployeeID],tbl_General[[#This Row],[EmployeeID]])</f>
        <v>1</v>
      </c>
    </row>
    <row r="647" spans="1:22" x14ac:dyDescent="0.25">
      <c r="A647">
        <v>44</v>
      </c>
      <c r="B647" t="s">
        <v>21</v>
      </c>
      <c r="C647" t="s">
        <v>22</v>
      </c>
      <c r="D647" t="s">
        <v>30</v>
      </c>
      <c r="E647">
        <v>2</v>
      </c>
      <c r="F647">
        <v>2</v>
      </c>
      <c r="G647" t="s">
        <v>24</v>
      </c>
      <c r="H647">
        <v>240</v>
      </c>
      <c r="I647" t="s">
        <v>34</v>
      </c>
      <c r="J647">
        <v>1</v>
      </c>
      <c r="K647" t="s">
        <v>40</v>
      </c>
      <c r="L647" t="s">
        <v>27</v>
      </c>
      <c r="M647">
        <v>40110</v>
      </c>
      <c r="N647">
        <v>4</v>
      </c>
      <c r="O647">
        <v>14</v>
      </c>
      <c r="P647">
        <v>1</v>
      </c>
      <c r="Q647">
        <v>26</v>
      </c>
      <c r="R647">
        <v>2</v>
      </c>
      <c r="S647">
        <v>2</v>
      </c>
      <c r="T647">
        <v>0</v>
      </c>
      <c r="U647">
        <v>1</v>
      </c>
      <c r="V647">
        <f>COUNTIF(tbl_General[EmployeeID],tbl_General[[#This Row],[EmployeeID]])</f>
        <v>1</v>
      </c>
    </row>
    <row r="648" spans="1:22" x14ac:dyDescent="0.25">
      <c r="A648">
        <v>44</v>
      </c>
      <c r="B648" t="s">
        <v>21</v>
      </c>
      <c r="C648" t="s">
        <v>22</v>
      </c>
      <c r="D648" t="s">
        <v>30</v>
      </c>
      <c r="E648">
        <v>2</v>
      </c>
      <c r="F648">
        <v>2</v>
      </c>
      <c r="G648" t="s">
        <v>24</v>
      </c>
      <c r="H648">
        <v>1710</v>
      </c>
      <c r="I648" t="s">
        <v>34</v>
      </c>
      <c r="J648">
        <v>1</v>
      </c>
      <c r="K648" t="s">
        <v>40</v>
      </c>
      <c r="L648" t="s">
        <v>27</v>
      </c>
      <c r="M648">
        <v>40110</v>
      </c>
      <c r="N648">
        <v>4</v>
      </c>
      <c r="O648">
        <v>14</v>
      </c>
      <c r="P648">
        <v>1</v>
      </c>
      <c r="Q648">
        <v>26</v>
      </c>
      <c r="R648">
        <v>2</v>
      </c>
      <c r="S648">
        <v>2</v>
      </c>
      <c r="T648">
        <v>0</v>
      </c>
      <c r="U648">
        <v>1</v>
      </c>
      <c r="V648">
        <f>COUNTIF(tbl_General[EmployeeID],tbl_General[[#This Row],[EmployeeID]])</f>
        <v>1</v>
      </c>
    </row>
    <row r="649" spans="1:22" x14ac:dyDescent="0.25">
      <c r="A649">
        <v>44</v>
      </c>
      <c r="B649" t="s">
        <v>21</v>
      </c>
      <c r="C649" t="s">
        <v>22</v>
      </c>
      <c r="D649" t="s">
        <v>30</v>
      </c>
      <c r="E649">
        <v>2</v>
      </c>
      <c r="F649">
        <v>2</v>
      </c>
      <c r="G649" t="s">
        <v>24</v>
      </c>
      <c r="H649">
        <v>3180</v>
      </c>
      <c r="I649" t="s">
        <v>34</v>
      </c>
      <c r="J649">
        <v>1</v>
      </c>
      <c r="K649" t="s">
        <v>40</v>
      </c>
      <c r="L649" t="s">
        <v>27</v>
      </c>
      <c r="M649">
        <v>40110</v>
      </c>
      <c r="N649">
        <v>4</v>
      </c>
      <c r="O649">
        <v>14</v>
      </c>
      <c r="P649">
        <v>1</v>
      </c>
      <c r="Q649">
        <v>26</v>
      </c>
      <c r="R649">
        <v>2</v>
      </c>
      <c r="S649">
        <v>2</v>
      </c>
      <c r="T649">
        <v>0</v>
      </c>
      <c r="U649">
        <v>1</v>
      </c>
      <c r="V649">
        <f>COUNTIF(tbl_General[EmployeeID],tbl_General[[#This Row],[EmployeeID]])</f>
        <v>1</v>
      </c>
    </row>
    <row r="650" spans="1:22" x14ac:dyDescent="0.25">
      <c r="A650">
        <v>35</v>
      </c>
      <c r="B650" t="s">
        <v>21</v>
      </c>
      <c r="C650" t="s">
        <v>22</v>
      </c>
      <c r="D650" t="s">
        <v>30</v>
      </c>
      <c r="E650">
        <v>5</v>
      </c>
      <c r="F650">
        <v>4</v>
      </c>
      <c r="G650" t="s">
        <v>38</v>
      </c>
      <c r="H650">
        <v>323</v>
      </c>
      <c r="I650" t="s">
        <v>34</v>
      </c>
      <c r="J650">
        <v>3</v>
      </c>
      <c r="K650" t="s">
        <v>44</v>
      </c>
      <c r="L650" t="s">
        <v>27</v>
      </c>
      <c r="M650">
        <v>16750</v>
      </c>
      <c r="N650">
        <v>1</v>
      </c>
      <c r="O650">
        <v>16</v>
      </c>
      <c r="P650">
        <v>0</v>
      </c>
      <c r="Q650">
        <v>3</v>
      </c>
      <c r="R650">
        <v>6</v>
      </c>
      <c r="S650">
        <v>3</v>
      </c>
      <c r="T650">
        <v>0</v>
      </c>
      <c r="U650">
        <v>2</v>
      </c>
      <c r="V650">
        <f>COUNTIF(tbl_General[EmployeeID],tbl_General[[#This Row],[EmployeeID]])</f>
        <v>1</v>
      </c>
    </row>
    <row r="651" spans="1:22" x14ac:dyDescent="0.25">
      <c r="A651">
        <v>35</v>
      </c>
      <c r="B651" t="s">
        <v>21</v>
      </c>
      <c r="C651" t="s">
        <v>22</v>
      </c>
      <c r="D651" t="s">
        <v>30</v>
      </c>
      <c r="E651">
        <v>5</v>
      </c>
      <c r="F651">
        <v>4</v>
      </c>
      <c r="G651" t="s">
        <v>38</v>
      </c>
      <c r="H651">
        <v>1793</v>
      </c>
      <c r="I651" t="s">
        <v>34</v>
      </c>
      <c r="J651">
        <v>3</v>
      </c>
      <c r="K651" t="s">
        <v>44</v>
      </c>
      <c r="L651" t="s">
        <v>27</v>
      </c>
      <c r="M651">
        <v>16750</v>
      </c>
      <c r="N651">
        <v>1</v>
      </c>
      <c r="O651">
        <v>16</v>
      </c>
      <c r="P651">
        <v>0</v>
      </c>
      <c r="Q651">
        <v>3</v>
      </c>
      <c r="R651">
        <v>6</v>
      </c>
      <c r="S651">
        <v>3</v>
      </c>
      <c r="T651">
        <v>0</v>
      </c>
      <c r="U651">
        <v>2</v>
      </c>
      <c r="V651">
        <f>COUNTIF(tbl_General[EmployeeID],tbl_General[[#This Row],[EmployeeID]])</f>
        <v>1</v>
      </c>
    </row>
    <row r="652" spans="1:22" x14ac:dyDescent="0.25">
      <c r="A652">
        <v>35</v>
      </c>
      <c r="B652" t="s">
        <v>21</v>
      </c>
      <c r="C652" t="s">
        <v>22</v>
      </c>
      <c r="D652" t="s">
        <v>30</v>
      </c>
      <c r="E652">
        <v>5</v>
      </c>
      <c r="F652">
        <v>4</v>
      </c>
      <c r="G652" t="s">
        <v>38</v>
      </c>
      <c r="H652">
        <v>3263</v>
      </c>
      <c r="I652" t="s">
        <v>34</v>
      </c>
      <c r="J652">
        <v>3</v>
      </c>
      <c r="K652" t="s">
        <v>44</v>
      </c>
      <c r="L652" t="s">
        <v>27</v>
      </c>
      <c r="M652">
        <v>16750</v>
      </c>
      <c r="N652">
        <v>1</v>
      </c>
      <c r="O652">
        <v>16</v>
      </c>
      <c r="P652">
        <v>0</v>
      </c>
      <c r="Q652">
        <v>3</v>
      </c>
      <c r="R652">
        <v>6</v>
      </c>
      <c r="S652">
        <v>3</v>
      </c>
      <c r="T652">
        <v>0</v>
      </c>
      <c r="U652">
        <v>2</v>
      </c>
      <c r="V652">
        <f>COUNTIF(tbl_General[EmployeeID],tbl_General[[#This Row],[EmployeeID]])</f>
        <v>1</v>
      </c>
    </row>
    <row r="653" spans="1:22" x14ac:dyDescent="0.25">
      <c r="A653">
        <v>26</v>
      </c>
      <c r="B653" t="s">
        <v>21</v>
      </c>
      <c r="C653" t="s">
        <v>22</v>
      </c>
      <c r="D653" t="s">
        <v>30</v>
      </c>
      <c r="E653">
        <v>3</v>
      </c>
      <c r="F653">
        <v>2</v>
      </c>
      <c r="G653" t="s">
        <v>38</v>
      </c>
      <c r="H653">
        <v>161</v>
      </c>
      <c r="I653" t="s">
        <v>25</v>
      </c>
      <c r="J653">
        <v>4</v>
      </c>
      <c r="K653" t="s">
        <v>26</v>
      </c>
      <c r="L653" t="s">
        <v>41</v>
      </c>
      <c r="M653">
        <v>24360</v>
      </c>
      <c r="N653">
        <v>1</v>
      </c>
      <c r="O653">
        <v>24</v>
      </c>
      <c r="P653">
        <v>0</v>
      </c>
      <c r="Q653">
        <v>3</v>
      </c>
      <c r="R653">
        <v>2</v>
      </c>
      <c r="S653">
        <v>3</v>
      </c>
      <c r="T653">
        <v>0</v>
      </c>
      <c r="U653">
        <v>2</v>
      </c>
      <c r="V653">
        <f>COUNTIF(tbl_General[EmployeeID],tbl_General[[#This Row],[EmployeeID]])</f>
        <v>1</v>
      </c>
    </row>
    <row r="654" spans="1:22" x14ac:dyDescent="0.25">
      <c r="A654">
        <v>26</v>
      </c>
      <c r="B654" t="s">
        <v>21</v>
      </c>
      <c r="C654" t="s">
        <v>22</v>
      </c>
      <c r="D654" t="s">
        <v>30</v>
      </c>
      <c r="E654">
        <v>3</v>
      </c>
      <c r="F654">
        <v>2</v>
      </c>
      <c r="G654" t="s">
        <v>38</v>
      </c>
      <c r="H654">
        <v>1631</v>
      </c>
      <c r="I654" t="s">
        <v>25</v>
      </c>
      <c r="J654">
        <v>4</v>
      </c>
      <c r="K654" t="s">
        <v>26</v>
      </c>
      <c r="L654" t="s">
        <v>41</v>
      </c>
      <c r="M654">
        <v>24360</v>
      </c>
      <c r="N654">
        <v>1</v>
      </c>
      <c r="O654">
        <v>24</v>
      </c>
      <c r="P654">
        <v>0</v>
      </c>
      <c r="Q654">
        <v>3</v>
      </c>
      <c r="R654">
        <v>2</v>
      </c>
      <c r="S654">
        <v>3</v>
      </c>
      <c r="T654">
        <v>0</v>
      </c>
      <c r="U654">
        <v>2</v>
      </c>
      <c r="V654">
        <f>COUNTIF(tbl_General[EmployeeID],tbl_General[[#This Row],[EmployeeID]])</f>
        <v>1</v>
      </c>
    </row>
    <row r="655" spans="1:22" x14ac:dyDescent="0.25">
      <c r="A655">
        <v>26</v>
      </c>
      <c r="B655" t="s">
        <v>21</v>
      </c>
      <c r="C655" t="s">
        <v>22</v>
      </c>
      <c r="D655" t="s">
        <v>30</v>
      </c>
      <c r="E655">
        <v>3</v>
      </c>
      <c r="F655">
        <v>2</v>
      </c>
      <c r="G655" t="s">
        <v>38</v>
      </c>
      <c r="H655">
        <v>3101</v>
      </c>
      <c r="I655" t="s">
        <v>25</v>
      </c>
      <c r="J655">
        <v>4</v>
      </c>
      <c r="K655" t="s">
        <v>26</v>
      </c>
      <c r="L655" t="s">
        <v>41</v>
      </c>
      <c r="M655">
        <v>24360</v>
      </c>
      <c r="N655">
        <v>1</v>
      </c>
      <c r="O655">
        <v>24</v>
      </c>
      <c r="P655">
        <v>0</v>
      </c>
      <c r="Q655">
        <v>3</v>
      </c>
      <c r="R655">
        <v>2</v>
      </c>
      <c r="S655">
        <v>3</v>
      </c>
      <c r="T655">
        <v>0</v>
      </c>
      <c r="U655">
        <v>2</v>
      </c>
      <c r="V655">
        <f>COUNTIF(tbl_General[EmployeeID],tbl_General[[#This Row],[EmployeeID]])</f>
        <v>1</v>
      </c>
    </row>
    <row r="656" spans="1:22" x14ac:dyDescent="0.25">
      <c r="A656">
        <v>50</v>
      </c>
      <c r="B656" t="s">
        <v>28</v>
      </c>
      <c r="C656" t="s">
        <v>22</v>
      </c>
      <c r="D656" t="s">
        <v>30</v>
      </c>
      <c r="E656">
        <v>12</v>
      </c>
      <c r="F656">
        <v>4</v>
      </c>
      <c r="G656" t="s">
        <v>38</v>
      </c>
      <c r="H656">
        <v>1249</v>
      </c>
      <c r="I656" t="s">
        <v>34</v>
      </c>
      <c r="J656">
        <v>1</v>
      </c>
      <c r="K656" t="s">
        <v>39</v>
      </c>
      <c r="L656" t="s">
        <v>27</v>
      </c>
      <c r="M656">
        <v>49000</v>
      </c>
      <c r="N656">
        <v>1</v>
      </c>
      <c r="O656">
        <v>11</v>
      </c>
      <c r="P656">
        <v>0</v>
      </c>
      <c r="Q656">
        <v>3</v>
      </c>
      <c r="R656">
        <v>3</v>
      </c>
      <c r="S656">
        <v>3</v>
      </c>
      <c r="T656">
        <v>0</v>
      </c>
      <c r="U656">
        <v>2</v>
      </c>
      <c r="V656">
        <f>COUNTIF(tbl_General[EmployeeID],tbl_General[[#This Row],[EmployeeID]])</f>
        <v>1</v>
      </c>
    </row>
    <row r="657" spans="1:22" x14ac:dyDescent="0.25">
      <c r="A657">
        <v>50</v>
      </c>
      <c r="B657" t="s">
        <v>28</v>
      </c>
      <c r="C657" t="s">
        <v>22</v>
      </c>
      <c r="D657" t="s">
        <v>30</v>
      </c>
      <c r="E657">
        <v>12</v>
      </c>
      <c r="F657">
        <v>4</v>
      </c>
      <c r="G657" t="s">
        <v>38</v>
      </c>
      <c r="H657">
        <v>2719</v>
      </c>
      <c r="I657" t="s">
        <v>34</v>
      </c>
      <c r="J657">
        <v>1</v>
      </c>
      <c r="K657" t="s">
        <v>39</v>
      </c>
      <c r="L657" t="s">
        <v>27</v>
      </c>
      <c r="M657">
        <v>49000</v>
      </c>
      <c r="N657">
        <v>1</v>
      </c>
      <c r="O657">
        <v>11</v>
      </c>
      <c r="P657">
        <v>0</v>
      </c>
      <c r="Q657">
        <v>3</v>
      </c>
      <c r="R657">
        <v>3</v>
      </c>
      <c r="S657">
        <v>3</v>
      </c>
      <c r="T657">
        <v>0</v>
      </c>
      <c r="U657">
        <v>2</v>
      </c>
      <c r="V657">
        <f>COUNTIF(tbl_General[EmployeeID],tbl_General[[#This Row],[EmployeeID]])</f>
        <v>1</v>
      </c>
    </row>
    <row r="658" spans="1:22" x14ac:dyDescent="0.25">
      <c r="A658">
        <v>50</v>
      </c>
      <c r="B658" t="s">
        <v>28</v>
      </c>
      <c r="C658" t="s">
        <v>22</v>
      </c>
      <c r="D658" t="s">
        <v>30</v>
      </c>
      <c r="E658">
        <v>12</v>
      </c>
      <c r="F658">
        <v>4</v>
      </c>
      <c r="G658" t="s">
        <v>38</v>
      </c>
      <c r="H658">
        <v>4189</v>
      </c>
      <c r="I658" t="s">
        <v>34</v>
      </c>
      <c r="J658">
        <v>1</v>
      </c>
      <c r="K658" t="s">
        <v>39</v>
      </c>
      <c r="L658" t="s">
        <v>27</v>
      </c>
      <c r="M658">
        <v>49000</v>
      </c>
      <c r="N658">
        <v>1</v>
      </c>
      <c r="O658">
        <v>11</v>
      </c>
      <c r="P658">
        <v>0</v>
      </c>
      <c r="Q658">
        <v>3</v>
      </c>
      <c r="R658">
        <v>3</v>
      </c>
      <c r="S658">
        <v>3</v>
      </c>
      <c r="T658">
        <v>0</v>
      </c>
      <c r="U658">
        <v>2</v>
      </c>
      <c r="V658">
        <f>COUNTIF(tbl_General[EmployeeID],tbl_General[[#This Row],[EmployeeID]])</f>
        <v>1</v>
      </c>
    </row>
    <row r="659" spans="1:22" x14ac:dyDescent="0.25">
      <c r="A659">
        <v>28</v>
      </c>
      <c r="B659" t="s">
        <v>21</v>
      </c>
      <c r="C659" t="s">
        <v>29</v>
      </c>
      <c r="D659" t="s">
        <v>23</v>
      </c>
      <c r="E659">
        <v>6</v>
      </c>
      <c r="F659">
        <v>4</v>
      </c>
      <c r="G659" t="s">
        <v>24</v>
      </c>
      <c r="H659">
        <v>570</v>
      </c>
      <c r="I659" t="s">
        <v>34</v>
      </c>
      <c r="J659">
        <v>1</v>
      </c>
      <c r="K659" t="s">
        <v>44</v>
      </c>
      <c r="L659" t="s">
        <v>41</v>
      </c>
      <c r="M659">
        <v>52530</v>
      </c>
      <c r="N659">
        <v>1</v>
      </c>
      <c r="O659">
        <v>15</v>
      </c>
      <c r="P659">
        <v>0</v>
      </c>
      <c r="Q659">
        <v>3</v>
      </c>
      <c r="R659">
        <v>2</v>
      </c>
      <c r="S659">
        <v>3</v>
      </c>
      <c r="T659">
        <v>0</v>
      </c>
      <c r="U659">
        <v>2</v>
      </c>
      <c r="V659">
        <f>COUNTIF(tbl_General[EmployeeID],tbl_General[[#This Row],[EmployeeID]])</f>
        <v>1</v>
      </c>
    </row>
    <row r="660" spans="1:22" x14ac:dyDescent="0.25">
      <c r="A660">
        <v>28</v>
      </c>
      <c r="B660" t="s">
        <v>21</v>
      </c>
      <c r="C660" t="s">
        <v>29</v>
      </c>
      <c r="D660" t="s">
        <v>23</v>
      </c>
      <c r="E660">
        <v>6</v>
      </c>
      <c r="F660">
        <v>4</v>
      </c>
      <c r="G660" t="s">
        <v>24</v>
      </c>
      <c r="H660">
        <v>2040</v>
      </c>
      <c r="I660" t="s">
        <v>34</v>
      </c>
      <c r="J660">
        <v>1</v>
      </c>
      <c r="K660" t="s">
        <v>44</v>
      </c>
      <c r="L660" t="s">
        <v>41</v>
      </c>
      <c r="M660">
        <v>52530</v>
      </c>
      <c r="N660">
        <v>1</v>
      </c>
      <c r="O660">
        <v>15</v>
      </c>
      <c r="P660">
        <v>0</v>
      </c>
      <c r="Q660">
        <v>3</v>
      </c>
      <c r="R660">
        <v>2</v>
      </c>
      <c r="S660">
        <v>3</v>
      </c>
      <c r="T660">
        <v>0</v>
      </c>
      <c r="U660">
        <v>2</v>
      </c>
      <c r="V660">
        <f>COUNTIF(tbl_General[EmployeeID],tbl_General[[#This Row],[EmployeeID]])</f>
        <v>1</v>
      </c>
    </row>
    <row r="661" spans="1:22" x14ac:dyDescent="0.25">
      <c r="A661">
        <v>28</v>
      </c>
      <c r="B661" t="s">
        <v>21</v>
      </c>
      <c r="C661" t="s">
        <v>29</v>
      </c>
      <c r="D661" t="s">
        <v>23</v>
      </c>
      <c r="E661">
        <v>6</v>
      </c>
      <c r="F661">
        <v>4</v>
      </c>
      <c r="G661" t="s">
        <v>24</v>
      </c>
      <c r="H661">
        <v>3510</v>
      </c>
      <c r="I661" t="s">
        <v>34</v>
      </c>
      <c r="J661">
        <v>1</v>
      </c>
      <c r="K661" t="s">
        <v>44</v>
      </c>
      <c r="L661" t="s">
        <v>41</v>
      </c>
      <c r="M661">
        <v>52530</v>
      </c>
      <c r="N661">
        <v>1</v>
      </c>
      <c r="O661">
        <v>15</v>
      </c>
      <c r="P661">
        <v>0</v>
      </c>
      <c r="Q661">
        <v>3</v>
      </c>
      <c r="R661">
        <v>2</v>
      </c>
      <c r="S661">
        <v>3</v>
      </c>
      <c r="T661">
        <v>0</v>
      </c>
      <c r="U661">
        <v>2</v>
      </c>
      <c r="V661">
        <f>COUNTIF(tbl_General[EmployeeID],tbl_General[[#This Row],[EmployeeID]])</f>
        <v>1</v>
      </c>
    </row>
    <row r="662" spans="1:22" x14ac:dyDescent="0.25">
      <c r="A662">
        <v>26</v>
      </c>
      <c r="B662" t="s">
        <v>21</v>
      </c>
      <c r="C662" t="s">
        <v>22</v>
      </c>
      <c r="D662" t="s">
        <v>30</v>
      </c>
      <c r="E662">
        <v>7</v>
      </c>
      <c r="F662">
        <v>2</v>
      </c>
      <c r="G662" t="s">
        <v>24</v>
      </c>
      <c r="H662">
        <v>248</v>
      </c>
      <c r="I662" t="s">
        <v>34</v>
      </c>
      <c r="J662">
        <v>1</v>
      </c>
      <c r="K662" t="s">
        <v>42</v>
      </c>
      <c r="L662" t="s">
        <v>27</v>
      </c>
      <c r="M662">
        <v>54540</v>
      </c>
      <c r="N662">
        <v>1</v>
      </c>
      <c r="O662">
        <v>13</v>
      </c>
      <c r="P662">
        <v>1</v>
      </c>
      <c r="Q662">
        <v>3</v>
      </c>
      <c r="R662">
        <v>5</v>
      </c>
      <c r="S662">
        <v>3</v>
      </c>
      <c r="T662">
        <v>0</v>
      </c>
      <c r="U662">
        <v>2</v>
      </c>
      <c r="V662">
        <f>COUNTIF(tbl_General[EmployeeID],tbl_General[[#This Row],[EmployeeID]])</f>
        <v>1</v>
      </c>
    </row>
    <row r="663" spans="1:22" x14ac:dyDescent="0.25">
      <c r="A663">
        <v>26</v>
      </c>
      <c r="B663" t="s">
        <v>21</v>
      </c>
      <c r="C663" t="s">
        <v>22</v>
      </c>
      <c r="D663" t="s">
        <v>30</v>
      </c>
      <c r="E663">
        <v>7</v>
      </c>
      <c r="F663">
        <v>2</v>
      </c>
      <c r="G663" t="s">
        <v>24</v>
      </c>
      <c r="H663">
        <v>1718</v>
      </c>
      <c r="I663" t="s">
        <v>34</v>
      </c>
      <c r="J663">
        <v>1</v>
      </c>
      <c r="K663" t="s">
        <v>42</v>
      </c>
      <c r="L663" t="s">
        <v>27</v>
      </c>
      <c r="M663">
        <v>54540</v>
      </c>
      <c r="N663">
        <v>1</v>
      </c>
      <c r="O663">
        <v>13</v>
      </c>
      <c r="P663">
        <v>1</v>
      </c>
      <c r="Q663">
        <v>3</v>
      </c>
      <c r="R663">
        <v>5</v>
      </c>
      <c r="S663">
        <v>3</v>
      </c>
      <c r="T663">
        <v>0</v>
      </c>
      <c r="U663">
        <v>2</v>
      </c>
      <c r="V663">
        <f>COUNTIF(tbl_General[EmployeeID],tbl_General[[#This Row],[EmployeeID]])</f>
        <v>1</v>
      </c>
    </row>
    <row r="664" spans="1:22" x14ac:dyDescent="0.25">
      <c r="A664">
        <v>26</v>
      </c>
      <c r="B664" t="s">
        <v>21</v>
      </c>
      <c r="C664" t="s">
        <v>22</v>
      </c>
      <c r="D664" t="s">
        <v>30</v>
      </c>
      <c r="E664">
        <v>7</v>
      </c>
      <c r="F664">
        <v>2</v>
      </c>
      <c r="G664" t="s">
        <v>24</v>
      </c>
      <c r="H664">
        <v>3188</v>
      </c>
      <c r="I664" t="s">
        <v>34</v>
      </c>
      <c r="J664">
        <v>1</v>
      </c>
      <c r="K664" t="s">
        <v>42</v>
      </c>
      <c r="L664" t="s">
        <v>27</v>
      </c>
      <c r="M664">
        <v>54540</v>
      </c>
      <c r="N664">
        <v>1</v>
      </c>
      <c r="O664">
        <v>13</v>
      </c>
      <c r="P664">
        <v>1</v>
      </c>
      <c r="Q664">
        <v>3</v>
      </c>
      <c r="R664">
        <v>5</v>
      </c>
      <c r="S664">
        <v>3</v>
      </c>
      <c r="T664">
        <v>0</v>
      </c>
      <c r="U664">
        <v>2</v>
      </c>
      <c r="V664">
        <f>COUNTIF(tbl_General[EmployeeID],tbl_General[[#This Row],[EmployeeID]])</f>
        <v>1</v>
      </c>
    </row>
    <row r="665" spans="1:22" x14ac:dyDescent="0.25">
      <c r="A665">
        <v>23</v>
      </c>
      <c r="B665" t="s">
        <v>28</v>
      </c>
      <c r="C665" t="s">
        <v>22</v>
      </c>
      <c r="D665" t="s">
        <v>30</v>
      </c>
      <c r="E665">
        <v>12</v>
      </c>
      <c r="F665">
        <v>2</v>
      </c>
      <c r="G665" t="s">
        <v>38</v>
      </c>
      <c r="H665">
        <v>956</v>
      </c>
      <c r="I665" t="s">
        <v>34</v>
      </c>
      <c r="J665">
        <v>2</v>
      </c>
      <c r="K665" t="s">
        <v>31</v>
      </c>
      <c r="L665" t="s">
        <v>41</v>
      </c>
      <c r="M665">
        <v>75250</v>
      </c>
      <c r="N665">
        <v>1</v>
      </c>
      <c r="O665">
        <v>14</v>
      </c>
      <c r="P665">
        <v>2</v>
      </c>
      <c r="Q665">
        <v>3</v>
      </c>
      <c r="R665">
        <v>2</v>
      </c>
      <c r="S665">
        <v>3</v>
      </c>
      <c r="T665">
        <v>0</v>
      </c>
      <c r="U665">
        <v>2</v>
      </c>
      <c r="V665">
        <f>COUNTIF(tbl_General[EmployeeID],tbl_General[[#This Row],[EmployeeID]])</f>
        <v>1</v>
      </c>
    </row>
    <row r="666" spans="1:22" x14ac:dyDescent="0.25">
      <c r="A666">
        <v>23</v>
      </c>
      <c r="B666" t="s">
        <v>28</v>
      </c>
      <c r="C666" t="s">
        <v>22</v>
      </c>
      <c r="D666" t="s">
        <v>30</v>
      </c>
      <c r="E666">
        <v>12</v>
      </c>
      <c r="F666">
        <v>2</v>
      </c>
      <c r="G666" t="s">
        <v>38</v>
      </c>
      <c r="H666">
        <v>2426</v>
      </c>
      <c r="I666" t="s">
        <v>34</v>
      </c>
      <c r="J666">
        <v>2</v>
      </c>
      <c r="K666" t="s">
        <v>31</v>
      </c>
      <c r="L666" t="s">
        <v>41</v>
      </c>
      <c r="M666">
        <v>75250</v>
      </c>
      <c r="N666">
        <v>1</v>
      </c>
      <c r="O666">
        <v>14</v>
      </c>
      <c r="P666">
        <v>2</v>
      </c>
      <c r="Q666">
        <v>3</v>
      </c>
      <c r="R666">
        <v>2</v>
      </c>
      <c r="S666">
        <v>3</v>
      </c>
      <c r="T666">
        <v>0</v>
      </c>
      <c r="U666">
        <v>2</v>
      </c>
      <c r="V666">
        <f>COUNTIF(tbl_General[EmployeeID],tbl_General[[#This Row],[EmployeeID]])</f>
        <v>1</v>
      </c>
    </row>
    <row r="667" spans="1:22" x14ac:dyDescent="0.25">
      <c r="A667">
        <v>23</v>
      </c>
      <c r="B667" t="s">
        <v>28</v>
      </c>
      <c r="C667" t="s">
        <v>22</v>
      </c>
      <c r="D667" t="s">
        <v>30</v>
      </c>
      <c r="E667">
        <v>12</v>
      </c>
      <c r="F667">
        <v>2</v>
      </c>
      <c r="G667" t="s">
        <v>38</v>
      </c>
      <c r="H667">
        <v>3896</v>
      </c>
      <c r="I667" t="s">
        <v>34</v>
      </c>
      <c r="J667">
        <v>2</v>
      </c>
      <c r="K667" t="s">
        <v>31</v>
      </c>
      <c r="L667" t="s">
        <v>41</v>
      </c>
      <c r="M667">
        <v>75250</v>
      </c>
      <c r="N667">
        <v>1</v>
      </c>
      <c r="O667">
        <v>14</v>
      </c>
      <c r="P667">
        <v>2</v>
      </c>
      <c r="Q667">
        <v>3</v>
      </c>
      <c r="R667">
        <v>2</v>
      </c>
      <c r="S667">
        <v>3</v>
      </c>
      <c r="T667">
        <v>0</v>
      </c>
      <c r="U667">
        <v>2</v>
      </c>
      <c r="V667">
        <f>COUNTIF(tbl_General[EmployeeID],tbl_General[[#This Row],[EmployeeID]])</f>
        <v>1</v>
      </c>
    </row>
    <row r="668" spans="1:22" x14ac:dyDescent="0.25">
      <c r="A668">
        <v>26</v>
      </c>
      <c r="B668" t="s">
        <v>21</v>
      </c>
      <c r="C668" t="s">
        <v>22</v>
      </c>
      <c r="D668" t="s">
        <v>30</v>
      </c>
      <c r="E668">
        <v>9</v>
      </c>
      <c r="F668">
        <v>1</v>
      </c>
      <c r="G668" t="s">
        <v>38</v>
      </c>
      <c r="H668">
        <v>967</v>
      </c>
      <c r="I668" t="s">
        <v>34</v>
      </c>
      <c r="J668">
        <v>1</v>
      </c>
      <c r="K668" t="s">
        <v>35</v>
      </c>
      <c r="L668" t="s">
        <v>27</v>
      </c>
      <c r="M668">
        <v>106860</v>
      </c>
      <c r="N668">
        <v>1</v>
      </c>
      <c r="O668">
        <v>14</v>
      </c>
      <c r="P668">
        <v>1</v>
      </c>
      <c r="Q668">
        <v>3</v>
      </c>
      <c r="R668">
        <v>2</v>
      </c>
      <c r="S668">
        <v>3</v>
      </c>
      <c r="T668">
        <v>0</v>
      </c>
      <c r="U668">
        <v>2</v>
      </c>
      <c r="V668">
        <f>COUNTIF(tbl_General[EmployeeID],tbl_General[[#This Row],[EmployeeID]])</f>
        <v>1</v>
      </c>
    </row>
    <row r="669" spans="1:22" x14ac:dyDescent="0.25">
      <c r="A669">
        <v>26</v>
      </c>
      <c r="B669" t="s">
        <v>21</v>
      </c>
      <c r="C669" t="s">
        <v>22</v>
      </c>
      <c r="D669" t="s">
        <v>30</v>
      </c>
      <c r="E669">
        <v>9</v>
      </c>
      <c r="F669">
        <v>1</v>
      </c>
      <c r="G669" t="s">
        <v>38</v>
      </c>
      <c r="H669">
        <v>2437</v>
      </c>
      <c r="I669" t="s">
        <v>34</v>
      </c>
      <c r="J669">
        <v>1</v>
      </c>
      <c r="K669" t="s">
        <v>35</v>
      </c>
      <c r="L669" t="s">
        <v>27</v>
      </c>
      <c r="M669">
        <v>106860</v>
      </c>
      <c r="N669">
        <v>1</v>
      </c>
      <c r="O669">
        <v>14</v>
      </c>
      <c r="P669">
        <v>1</v>
      </c>
      <c r="Q669">
        <v>3</v>
      </c>
      <c r="R669">
        <v>2</v>
      </c>
      <c r="S669">
        <v>3</v>
      </c>
      <c r="T669">
        <v>0</v>
      </c>
      <c r="U669">
        <v>2</v>
      </c>
      <c r="V669">
        <f>COUNTIF(tbl_General[EmployeeID],tbl_General[[#This Row],[EmployeeID]])</f>
        <v>1</v>
      </c>
    </row>
    <row r="670" spans="1:22" x14ac:dyDescent="0.25">
      <c r="A670">
        <v>26</v>
      </c>
      <c r="B670" t="s">
        <v>21</v>
      </c>
      <c r="C670" t="s">
        <v>22</v>
      </c>
      <c r="D670" t="s">
        <v>30</v>
      </c>
      <c r="E670">
        <v>9</v>
      </c>
      <c r="F670">
        <v>1</v>
      </c>
      <c r="G670" t="s">
        <v>38</v>
      </c>
      <c r="H670">
        <v>3907</v>
      </c>
      <c r="I670" t="s">
        <v>34</v>
      </c>
      <c r="J670">
        <v>1</v>
      </c>
      <c r="K670" t="s">
        <v>35</v>
      </c>
      <c r="L670" t="s">
        <v>27</v>
      </c>
      <c r="M670">
        <v>106860</v>
      </c>
      <c r="N670">
        <v>1</v>
      </c>
      <c r="O670">
        <v>14</v>
      </c>
      <c r="P670">
        <v>1</v>
      </c>
      <c r="Q670">
        <v>3</v>
      </c>
      <c r="R670">
        <v>2</v>
      </c>
      <c r="S670">
        <v>3</v>
      </c>
      <c r="T670">
        <v>0</v>
      </c>
      <c r="U670">
        <v>2</v>
      </c>
      <c r="V670">
        <f>COUNTIF(tbl_General[EmployeeID],tbl_General[[#This Row],[EmployeeID]])</f>
        <v>1</v>
      </c>
    </row>
    <row r="671" spans="1:22" x14ac:dyDescent="0.25">
      <c r="A671">
        <v>29</v>
      </c>
      <c r="B671" t="s">
        <v>21</v>
      </c>
      <c r="C671" t="s">
        <v>29</v>
      </c>
      <c r="D671" t="s">
        <v>30</v>
      </c>
      <c r="E671">
        <v>29</v>
      </c>
      <c r="F671">
        <v>1</v>
      </c>
      <c r="G671" t="s">
        <v>24</v>
      </c>
      <c r="H671">
        <v>440</v>
      </c>
      <c r="I671" t="s">
        <v>34</v>
      </c>
      <c r="J671">
        <v>1</v>
      </c>
      <c r="K671" t="s">
        <v>43</v>
      </c>
      <c r="L671" t="s">
        <v>27</v>
      </c>
      <c r="M671">
        <v>192020</v>
      </c>
      <c r="N671">
        <v>1</v>
      </c>
      <c r="O671">
        <v>12</v>
      </c>
      <c r="P671">
        <v>0</v>
      </c>
      <c r="Q671">
        <v>3</v>
      </c>
      <c r="R671">
        <v>5</v>
      </c>
      <c r="S671">
        <v>3</v>
      </c>
      <c r="T671">
        <v>0</v>
      </c>
      <c r="U671">
        <v>2</v>
      </c>
      <c r="V671">
        <f>COUNTIF(tbl_General[EmployeeID],tbl_General[[#This Row],[EmployeeID]])</f>
        <v>1</v>
      </c>
    </row>
    <row r="672" spans="1:22" x14ac:dyDescent="0.25">
      <c r="A672">
        <v>29</v>
      </c>
      <c r="B672" t="s">
        <v>21</v>
      </c>
      <c r="C672" t="s">
        <v>29</v>
      </c>
      <c r="D672" t="s">
        <v>30</v>
      </c>
      <c r="E672">
        <v>29</v>
      </c>
      <c r="F672">
        <v>1</v>
      </c>
      <c r="G672" t="s">
        <v>24</v>
      </c>
      <c r="H672">
        <v>1910</v>
      </c>
      <c r="I672" t="s">
        <v>34</v>
      </c>
      <c r="J672">
        <v>1</v>
      </c>
      <c r="K672" t="s">
        <v>43</v>
      </c>
      <c r="L672" t="s">
        <v>27</v>
      </c>
      <c r="M672">
        <v>192020</v>
      </c>
      <c r="N672">
        <v>1</v>
      </c>
      <c r="O672">
        <v>12</v>
      </c>
      <c r="P672">
        <v>0</v>
      </c>
      <c r="Q672">
        <v>3</v>
      </c>
      <c r="R672">
        <v>5</v>
      </c>
      <c r="S672">
        <v>3</v>
      </c>
      <c r="T672">
        <v>0</v>
      </c>
      <c r="U672">
        <v>2</v>
      </c>
      <c r="V672">
        <f>COUNTIF(tbl_General[EmployeeID],tbl_General[[#This Row],[EmployeeID]])</f>
        <v>1</v>
      </c>
    </row>
    <row r="673" spans="1:22" x14ac:dyDescent="0.25">
      <c r="A673">
        <v>29</v>
      </c>
      <c r="B673" t="s">
        <v>21</v>
      </c>
      <c r="C673" t="s">
        <v>29</v>
      </c>
      <c r="D673" t="s">
        <v>30</v>
      </c>
      <c r="E673">
        <v>29</v>
      </c>
      <c r="F673">
        <v>1</v>
      </c>
      <c r="G673" t="s">
        <v>24</v>
      </c>
      <c r="H673">
        <v>3380</v>
      </c>
      <c r="I673" t="s">
        <v>34</v>
      </c>
      <c r="J673">
        <v>1</v>
      </c>
      <c r="K673" t="s">
        <v>43</v>
      </c>
      <c r="L673" t="s">
        <v>27</v>
      </c>
      <c r="M673">
        <v>192020</v>
      </c>
      <c r="N673">
        <v>1</v>
      </c>
      <c r="O673">
        <v>12</v>
      </c>
      <c r="P673">
        <v>0</v>
      </c>
      <c r="Q673">
        <v>3</v>
      </c>
      <c r="R673">
        <v>5</v>
      </c>
      <c r="S673">
        <v>3</v>
      </c>
      <c r="T673">
        <v>0</v>
      </c>
      <c r="U673">
        <v>2</v>
      </c>
      <c r="V673">
        <f>COUNTIF(tbl_General[EmployeeID],tbl_General[[#This Row],[EmployeeID]])</f>
        <v>1</v>
      </c>
    </row>
    <row r="674" spans="1:22" x14ac:dyDescent="0.25">
      <c r="A674">
        <v>35</v>
      </c>
      <c r="B674" t="s">
        <v>21</v>
      </c>
      <c r="C674" t="s">
        <v>22</v>
      </c>
      <c r="D674" t="s">
        <v>23</v>
      </c>
      <c r="E674">
        <v>2</v>
      </c>
      <c r="F674">
        <v>1</v>
      </c>
      <c r="G674" t="s">
        <v>46</v>
      </c>
      <c r="H674">
        <v>1088</v>
      </c>
      <c r="I674" t="s">
        <v>34</v>
      </c>
      <c r="J674">
        <v>2</v>
      </c>
      <c r="K674" t="s">
        <v>40</v>
      </c>
      <c r="L674" t="s">
        <v>27</v>
      </c>
      <c r="M674">
        <v>18590</v>
      </c>
      <c r="N674">
        <v>0</v>
      </c>
      <c r="O674">
        <v>25</v>
      </c>
      <c r="P674">
        <v>1</v>
      </c>
      <c r="Q674">
        <v>4</v>
      </c>
      <c r="R674">
        <v>2</v>
      </c>
      <c r="S674">
        <v>3</v>
      </c>
      <c r="T674">
        <v>0</v>
      </c>
      <c r="U674">
        <v>2</v>
      </c>
      <c r="V674">
        <f>COUNTIF(tbl_General[EmployeeID],tbl_General[[#This Row],[EmployeeID]])</f>
        <v>1</v>
      </c>
    </row>
    <row r="675" spans="1:22" x14ac:dyDescent="0.25">
      <c r="A675">
        <v>35</v>
      </c>
      <c r="B675" t="s">
        <v>21</v>
      </c>
      <c r="C675" t="s">
        <v>22</v>
      </c>
      <c r="D675" t="s">
        <v>23</v>
      </c>
      <c r="E675">
        <v>2</v>
      </c>
      <c r="F675">
        <v>1</v>
      </c>
      <c r="G675" t="s">
        <v>46</v>
      </c>
      <c r="H675">
        <v>2558</v>
      </c>
      <c r="I675" t="s">
        <v>34</v>
      </c>
      <c r="J675">
        <v>2</v>
      </c>
      <c r="K675" t="s">
        <v>40</v>
      </c>
      <c r="L675" t="s">
        <v>27</v>
      </c>
      <c r="M675">
        <v>18590</v>
      </c>
      <c r="N675">
        <v>0</v>
      </c>
      <c r="O675">
        <v>25</v>
      </c>
      <c r="P675">
        <v>1</v>
      </c>
      <c r="Q675">
        <v>4</v>
      </c>
      <c r="R675">
        <v>2</v>
      </c>
      <c r="S675">
        <v>3</v>
      </c>
      <c r="T675">
        <v>0</v>
      </c>
      <c r="U675">
        <v>2</v>
      </c>
      <c r="V675">
        <f>COUNTIF(tbl_General[EmployeeID],tbl_General[[#This Row],[EmployeeID]])</f>
        <v>1</v>
      </c>
    </row>
    <row r="676" spans="1:22" x14ac:dyDescent="0.25">
      <c r="A676">
        <v>35</v>
      </c>
      <c r="B676" t="s">
        <v>21</v>
      </c>
      <c r="C676" t="s">
        <v>22</v>
      </c>
      <c r="D676" t="s">
        <v>23</v>
      </c>
      <c r="E676">
        <v>2</v>
      </c>
      <c r="F676">
        <v>1</v>
      </c>
      <c r="G676" t="s">
        <v>46</v>
      </c>
      <c r="H676">
        <v>4028</v>
      </c>
      <c r="I676" t="s">
        <v>34</v>
      </c>
      <c r="J676">
        <v>2</v>
      </c>
      <c r="K676" t="s">
        <v>40</v>
      </c>
      <c r="L676" t="s">
        <v>27</v>
      </c>
      <c r="M676">
        <v>18590</v>
      </c>
      <c r="N676">
        <v>0</v>
      </c>
      <c r="O676">
        <v>25</v>
      </c>
      <c r="P676">
        <v>1</v>
      </c>
      <c r="Q676">
        <v>4</v>
      </c>
      <c r="R676">
        <v>2</v>
      </c>
      <c r="S676">
        <v>3</v>
      </c>
      <c r="T676">
        <v>0</v>
      </c>
      <c r="U676">
        <v>2</v>
      </c>
      <c r="V676">
        <f>COUNTIF(tbl_General[EmployeeID],tbl_General[[#This Row],[EmployeeID]])</f>
        <v>1</v>
      </c>
    </row>
    <row r="677" spans="1:22" x14ac:dyDescent="0.25">
      <c r="A677">
        <v>34</v>
      </c>
      <c r="B677" t="s">
        <v>21</v>
      </c>
      <c r="C677" t="s">
        <v>22</v>
      </c>
      <c r="D677" t="s">
        <v>23</v>
      </c>
      <c r="E677">
        <v>2</v>
      </c>
      <c r="F677">
        <v>5</v>
      </c>
      <c r="G677" t="s">
        <v>24</v>
      </c>
      <c r="H677">
        <v>356</v>
      </c>
      <c r="I677" t="s">
        <v>34</v>
      </c>
      <c r="J677">
        <v>4</v>
      </c>
      <c r="K677" t="s">
        <v>31</v>
      </c>
      <c r="L677" t="s">
        <v>27</v>
      </c>
      <c r="M677">
        <v>23230</v>
      </c>
      <c r="N677">
        <v>0</v>
      </c>
      <c r="O677">
        <v>17</v>
      </c>
      <c r="P677">
        <v>0</v>
      </c>
      <c r="Q677">
        <v>4</v>
      </c>
      <c r="R677">
        <v>2</v>
      </c>
      <c r="S677">
        <v>3</v>
      </c>
      <c r="T677">
        <v>0</v>
      </c>
      <c r="U677">
        <v>2</v>
      </c>
      <c r="V677">
        <f>COUNTIF(tbl_General[EmployeeID],tbl_General[[#This Row],[EmployeeID]])</f>
        <v>1</v>
      </c>
    </row>
    <row r="678" spans="1:22" x14ac:dyDescent="0.25">
      <c r="A678">
        <v>34</v>
      </c>
      <c r="B678" t="s">
        <v>21</v>
      </c>
      <c r="C678" t="s">
        <v>22</v>
      </c>
      <c r="D678" t="s">
        <v>23</v>
      </c>
      <c r="E678">
        <v>2</v>
      </c>
      <c r="F678">
        <v>5</v>
      </c>
      <c r="G678" t="s">
        <v>24</v>
      </c>
      <c r="H678">
        <v>1826</v>
      </c>
      <c r="I678" t="s">
        <v>34</v>
      </c>
      <c r="J678">
        <v>4</v>
      </c>
      <c r="K678" t="s">
        <v>31</v>
      </c>
      <c r="L678" t="s">
        <v>27</v>
      </c>
      <c r="M678">
        <v>23230</v>
      </c>
      <c r="N678">
        <v>0</v>
      </c>
      <c r="O678">
        <v>17</v>
      </c>
      <c r="P678">
        <v>0</v>
      </c>
      <c r="Q678">
        <v>4</v>
      </c>
      <c r="R678">
        <v>2</v>
      </c>
      <c r="S678">
        <v>3</v>
      </c>
      <c r="T678">
        <v>0</v>
      </c>
      <c r="U678">
        <v>2</v>
      </c>
      <c r="V678">
        <f>COUNTIF(tbl_General[EmployeeID],tbl_General[[#This Row],[EmployeeID]])</f>
        <v>1</v>
      </c>
    </row>
    <row r="679" spans="1:22" x14ac:dyDescent="0.25">
      <c r="A679">
        <v>34</v>
      </c>
      <c r="B679" t="s">
        <v>21</v>
      </c>
      <c r="C679" t="s">
        <v>22</v>
      </c>
      <c r="D679" t="s">
        <v>23</v>
      </c>
      <c r="E679">
        <v>2</v>
      </c>
      <c r="F679">
        <v>5</v>
      </c>
      <c r="G679" t="s">
        <v>24</v>
      </c>
      <c r="H679">
        <v>3296</v>
      </c>
      <c r="I679" t="s">
        <v>34</v>
      </c>
      <c r="J679">
        <v>4</v>
      </c>
      <c r="K679" t="s">
        <v>31</v>
      </c>
      <c r="L679" t="s">
        <v>27</v>
      </c>
      <c r="M679">
        <v>23230</v>
      </c>
      <c r="N679">
        <v>0</v>
      </c>
      <c r="O679">
        <v>17</v>
      </c>
      <c r="P679">
        <v>0</v>
      </c>
      <c r="Q679">
        <v>4</v>
      </c>
      <c r="R679">
        <v>2</v>
      </c>
      <c r="S679">
        <v>3</v>
      </c>
      <c r="T679">
        <v>0</v>
      </c>
      <c r="U679">
        <v>2</v>
      </c>
      <c r="V679">
        <f>COUNTIF(tbl_General[EmployeeID],tbl_General[[#This Row],[EmployeeID]])</f>
        <v>1</v>
      </c>
    </row>
    <row r="680" spans="1:22" x14ac:dyDescent="0.25">
      <c r="A680">
        <v>33</v>
      </c>
      <c r="B680" t="s">
        <v>21</v>
      </c>
      <c r="C680" t="s">
        <v>22</v>
      </c>
      <c r="D680" t="s">
        <v>30</v>
      </c>
      <c r="E680">
        <v>2</v>
      </c>
      <c r="F680">
        <v>2</v>
      </c>
      <c r="G680" t="s">
        <v>38</v>
      </c>
      <c r="H680">
        <v>1389</v>
      </c>
      <c r="I680" t="s">
        <v>34</v>
      </c>
      <c r="J680">
        <v>1</v>
      </c>
      <c r="K680" t="s">
        <v>35</v>
      </c>
      <c r="L680" t="s">
        <v>32</v>
      </c>
      <c r="M680">
        <v>24400</v>
      </c>
      <c r="N680">
        <v>0</v>
      </c>
      <c r="O680">
        <v>18</v>
      </c>
      <c r="P680">
        <v>3</v>
      </c>
      <c r="Q680">
        <v>4</v>
      </c>
      <c r="R680">
        <v>4</v>
      </c>
      <c r="S680">
        <v>3</v>
      </c>
      <c r="T680">
        <v>0</v>
      </c>
      <c r="U680">
        <v>2</v>
      </c>
      <c r="V680">
        <f>COUNTIF(tbl_General[EmployeeID],tbl_General[[#This Row],[EmployeeID]])</f>
        <v>1</v>
      </c>
    </row>
    <row r="681" spans="1:22" x14ac:dyDescent="0.25">
      <c r="A681">
        <v>33</v>
      </c>
      <c r="B681" t="s">
        <v>21</v>
      </c>
      <c r="C681" t="s">
        <v>22</v>
      </c>
      <c r="D681" t="s">
        <v>30</v>
      </c>
      <c r="E681">
        <v>2</v>
      </c>
      <c r="F681">
        <v>2</v>
      </c>
      <c r="G681" t="s">
        <v>38</v>
      </c>
      <c r="H681">
        <v>2859</v>
      </c>
      <c r="I681" t="s">
        <v>34</v>
      </c>
      <c r="J681">
        <v>1</v>
      </c>
      <c r="K681" t="s">
        <v>35</v>
      </c>
      <c r="L681" t="s">
        <v>32</v>
      </c>
      <c r="M681">
        <v>24400</v>
      </c>
      <c r="N681">
        <v>0</v>
      </c>
      <c r="O681">
        <v>18</v>
      </c>
      <c r="P681">
        <v>3</v>
      </c>
      <c r="Q681">
        <v>4</v>
      </c>
      <c r="R681">
        <v>4</v>
      </c>
      <c r="S681">
        <v>3</v>
      </c>
      <c r="T681">
        <v>0</v>
      </c>
      <c r="U681">
        <v>2</v>
      </c>
      <c r="V681">
        <f>COUNTIF(tbl_General[EmployeeID],tbl_General[[#This Row],[EmployeeID]])</f>
        <v>1</v>
      </c>
    </row>
    <row r="682" spans="1:22" x14ac:dyDescent="0.25">
      <c r="A682">
        <v>33</v>
      </c>
      <c r="B682" t="s">
        <v>21</v>
      </c>
      <c r="C682" t="s">
        <v>22</v>
      </c>
      <c r="D682" t="s">
        <v>30</v>
      </c>
      <c r="E682">
        <v>2</v>
      </c>
      <c r="F682">
        <v>2</v>
      </c>
      <c r="G682" t="s">
        <v>38</v>
      </c>
      <c r="H682">
        <v>4329</v>
      </c>
      <c r="I682" t="s">
        <v>34</v>
      </c>
      <c r="J682">
        <v>1</v>
      </c>
      <c r="K682" t="s">
        <v>35</v>
      </c>
      <c r="L682" t="s">
        <v>32</v>
      </c>
      <c r="M682">
        <v>24400</v>
      </c>
      <c r="N682">
        <v>0</v>
      </c>
      <c r="O682">
        <v>18</v>
      </c>
      <c r="P682">
        <v>3</v>
      </c>
      <c r="Q682">
        <v>4</v>
      </c>
      <c r="R682">
        <v>4</v>
      </c>
      <c r="S682">
        <v>3</v>
      </c>
      <c r="T682">
        <v>0</v>
      </c>
      <c r="U682">
        <v>2</v>
      </c>
      <c r="V682">
        <f>COUNTIF(tbl_General[EmployeeID],tbl_General[[#This Row],[EmployeeID]])</f>
        <v>1</v>
      </c>
    </row>
    <row r="683" spans="1:22" x14ac:dyDescent="0.25">
      <c r="A683">
        <v>29</v>
      </c>
      <c r="B683" t="s">
        <v>21</v>
      </c>
      <c r="C683" t="s">
        <v>29</v>
      </c>
      <c r="D683" t="s">
        <v>30</v>
      </c>
      <c r="E683">
        <v>8</v>
      </c>
      <c r="F683">
        <v>1</v>
      </c>
      <c r="G683" t="s">
        <v>38</v>
      </c>
      <c r="H683">
        <v>815</v>
      </c>
      <c r="I683" t="s">
        <v>34</v>
      </c>
      <c r="J683">
        <v>1</v>
      </c>
      <c r="K683" t="s">
        <v>31</v>
      </c>
      <c r="L683" t="s">
        <v>27</v>
      </c>
      <c r="M683">
        <v>40370</v>
      </c>
      <c r="N683">
        <v>0</v>
      </c>
      <c r="O683">
        <v>14</v>
      </c>
      <c r="P683">
        <v>0</v>
      </c>
      <c r="Q683">
        <v>4</v>
      </c>
      <c r="R683">
        <v>2</v>
      </c>
      <c r="S683">
        <v>3</v>
      </c>
      <c r="T683">
        <v>0</v>
      </c>
      <c r="U683">
        <v>2</v>
      </c>
      <c r="V683">
        <f>COUNTIF(tbl_General[EmployeeID],tbl_General[[#This Row],[EmployeeID]])</f>
        <v>1</v>
      </c>
    </row>
    <row r="684" spans="1:22" x14ac:dyDescent="0.25">
      <c r="A684">
        <v>29</v>
      </c>
      <c r="B684" t="s">
        <v>21</v>
      </c>
      <c r="C684" t="s">
        <v>29</v>
      </c>
      <c r="D684" t="s">
        <v>30</v>
      </c>
      <c r="E684">
        <v>8</v>
      </c>
      <c r="F684">
        <v>1</v>
      </c>
      <c r="G684" t="s">
        <v>38</v>
      </c>
      <c r="H684">
        <v>2285</v>
      </c>
      <c r="I684" t="s">
        <v>34</v>
      </c>
      <c r="J684">
        <v>1</v>
      </c>
      <c r="K684" t="s">
        <v>31</v>
      </c>
      <c r="L684" t="s">
        <v>27</v>
      </c>
      <c r="M684">
        <v>40370</v>
      </c>
      <c r="N684">
        <v>0</v>
      </c>
      <c r="O684">
        <v>14</v>
      </c>
      <c r="P684">
        <v>0</v>
      </c>
      <c r="Q684">
        <v>4</v>
      </c>
      <c r="R684">
        <v>2</v>
      </c>
      <c r="S684">
        <v>3</v>
      </c>
      <c r="T684">
        <v>0</v>
      </c>
      <c r="U684">
        <v>2</v>
      </c>
      <c r="V684">
        <f>COUNTIF(tbl_General[EmployeeID],tbl_General[[#This Row],[EmployeeID]])</f>
        <v>1</v>
      </c>
    </row>
    <row r="685" spans="1:22" x14ac:dyDescent="0.25">
      <c r="A685">
        <v>29</v>
      </c>
      <c r="B685" t="s">
        <v>21</v>
      </c>
      <c r="C685" t="s">
        <v>29</v>
      </c>
      <c r="D685" t="s">
        <v>30</v>
      </c>
      <c r="E685">
        <v>8</v>
      </c>
      <c r="F685">
        <v>1</v>
      </c>
      <c r="G685" t="s">
        <v>38</v>
      </c>
      <c r="H685">
        <v>3755</v>
      </c>
      <c r="I685" t="s">
        <v>34</v>
      </c>
      <c r="J685">
        <v>1</v>
      </c>
      <c r="K685" t="s">
        <v>31</v>
      </c>
      <c r="L685" t="s">
        <v>27</v>
      </c>
      <c r="M685">
        <v>40370</v>
      </c>
      <c r="N685">
        <v>0</v>
      </c>
      <c r="O685">
        <v>14</v>
      </c>
      <c r="P685">
        <v>0</v>
      </c>
      <c r="Q685">
        <v>4</v>
      </c>
      <c r="R685">
        <v>2</v>
      </c>
      <c r="S685">
        <v>3</v>
      </c>
      <c r="T685">
        <v>0</v>
      </c>
      <c r="U685">
        <v>2</v>
      </c>
      <c r="V685">
        <f>COUNTIF(tbl_General[EmployeeID],tbl_General[[#This Row],[EmployeeID]])</f>
        <v>1</v>
      </c>
    </row>
    <row r="686" spans="1:22" x14ac:dyDescent="0.25">
      <c r="A686">
        <v>24</v>
      </c>
      <c r="B686" t="s">
        <v>21</v>
      </c>
      <c r="C686" t="s">
        <v>22</v>
      </c>
      <c r="D686" t="s">
        <v>23</v>
      </c>
      <c r="E686">
        <v>6</v>
      </c>
      <c r="F686">
        <v>2</v>
      </c>
      <c r="G686" t="s">
        <v>45</v>
      </c>
      <c r="H686">
        <v>1309</v>
      </c>
      <c r="I686" t="s">
        <v>34</v>
      </c>
      <c r="J686">
        <v>2</v>
      </c>
      <c r="K686" t="s">
        <v>31</v>
      </c>
      <c r="L686" t="s">
        <v>27</v>
      </c>
      <c r="M686">
        <v>40870</v>
      </c>
      <c r="N686">
        <v>0</v>
      </c>
      <c r="O686">
        <v>20</v>
      </c>
      <c r="P686">
        <v>3</v>
      </c>
      <c r="Q686">
        <v>4</v>
      </c>
      <c r="R686">
        <v>1</v>
      </c>
      <c r="S686">
        <v>3</v>
      </c>
      <c r="T686">
        <v>0</v>
      </c>
      <c r="U686">
        <v>2</v>
      </c>
      <c r="V686">
        <f>COUNTIF(tbl_General[EmployeeID],tbl_General[[#This Row],[EmployeeID]])</f>
        <v>1</v>
      </c>
    </row>
    <row r="687" spans="1:22" x14ac:dyDescent="0.25">
      <c r="A687">
        <v>24</v>
      </c>
      <c r="B687" t="s">
        <v>21</v>
      </c>
      <c r="C687" t="s">
        <v>22</v>
      </c>
      <c r="D687" t="s">
        <v>23</v>
      </c>
      <c r="E687">
        <v>6</v>
      </c>
      <c r="F687">
        <v>2</v>
      </c>
      <c r="G687" t="s">
        <v>45</v>
      </c>
      <c r="H687">
        <v>2779</v>
      </c>
      <c r="I687" t="s">
        <v>34</v>
      </c>
      <c r="J687">
        <v>2</v>
      </c>
      <c r="K687" t="s">
        <v>31</v>
      </c>
      <c r="L687" t="s">
        <v>27</v>
      </c>
      <c r="M687">
        <v>40870</v>
      </c>
      <c r="N687">
        <v>0</v>
      </c>
      <c r="O687">
        <v>20</v>
      </c>
      <c r="P687">
        <v>3</v>
      </c>
      <c r="Q687">
        <v>4</v>
      </c>
      <c r="R687">
        <v>1</v>
      </c>
      <c r="S687">
        <v>3</v>
      </c>
      <c r="T687">
        <v>0</v>
      </c>
      <c r="U687">
        <v>2</v>
      </c>
      <c r="V687">
        <f>COUNTIF(tbl_General[EmployeeID],tbl_General[[#This Row],[EmployeeID]])</f>
        <v>1</v>
      </c>
    </row>
    <row r="688" spans="1:22" x14ac:dyDescent="0.25">
      <c r="A688">
        <v>24</v>
      </c>
      <c r="B688" t="s">
        <v>21</v>
      </c>
      <c r="C688" t="s">
        <v>22</v>
      </c>
      <c r="D688" t="s">
        <v>23</v>
      </c>
      <c r="E688">
        <v>6</v>
      </c>
      <c r="F688">
        <v>2</v>
      </c>
      <c r="G688" t="s">
        <v>45</v>
      </c>
      <c r="H688">
        <v>4249</v>
      </c>
      <c r="I688" t="s">
        <v>34</v>
      </c>
      <c r="J688">
        <v>2</v>
      </c>
      <c r="K688" t="s">
        <v>31</v>
      </c>
      <c r="L688" t="s">
        <v>27</v>
      </c>
      <c r="M688">
        <v>40870</v>
      </c>
      <c r="N688">
        <v>0</v>
      </c>
      <c r="O688">
        <v>20</v>
      </c>
      <c r="P688">
        <v>3</v>
      </c>
      <c r="Q688">
        <v>4</v>
      </c>
      <c r="R688">
        <v>1</v>
      </c>
      <c r="S688">
        <v>3</v>
      </c>
      <c r="T688">
        <v>0</v>
      </c>
      <c r="U688">
        <v>2</v>
      </c>
      <c r="V688">
        <f>COUNTIF(tbl_General[EmployeeID],tbl_General[[#This Row],[EmployeeID]])</f>
        <v>1</v>
      </c>
    </row>
    <row r="689" spans="1:22" x14ac:dyDescent="0.25">
      <c r="A689">
        <v>32</v>
      </c>
      <c r="B689" t="s">
        <v>21</v>
      </c>
      <c r="C689" t="s">
        <v>36</v>
      </c>
      <c r="D689" t="s">
        <v>30</v>
      </c>
      <c r="E689">
        <v>21</v>
      </c>
      <c r="F689">
        <v>3</v>
      </c>
      <c r="G689" t="s">
        <v>24</v>
      </c>
      <c r="H689">
        <v>380</v>
      </c>
      <c r="I689" t="s">
        <v>34</v>
      </c>
      <c r="J689">
        <v>1</v>
      </c>
      <c r="K689" t="s">
        <v>35</v>
      </c>
      <c r="L689" t="s">
        <v>41</v>
      </c>
      <c r="M689">
        <v>44500</v>
      </c>
      <c r="N689">
        <v>0</v>
      </c>
      <c r="O689">
        <v>13</v>
      </c>
      <c r="P689">
        <v>0</v>
      </c>
      <c r="Q689">
        <v>4</v>
      </c>
      <c r="R689">
        <v>3</v>
      </c>
      <c r="S689">
        <v>3</v>
      </c>
      <c r="T689">
        <v>0</v>
      </c>
      <c r="U689">
        <v>2</v>
      </c>
      <c r="V689">
        <f>COUNTIF(tbl_General[EmployeeID],tbl_General[[#This Row],[EmployeeID]])</f>
        <v>1</v>
      </c>
    </row>
    <row r="690" spans="1:22" x14ac:dyDescent="0.25">
      <c r="A690">
        <v>32</v>
      </c>
      <c r="B690" t="s">
        <v>21</v>
      </c>
      <c r="C690" t="s">
        <v>36</v>
      </c>
      <c r="D690" t="s">
        <v>30</v>
      </c>
      <c r="E690">
        <v>21</v>
      </c>
      <c r="F690">
        <v>3</v>
      </c>
      <c r="G690" t="s">
        <v>24</v>
      </c>
      <c r="H690">
        <v>1850</v>
      </c>
      <c r="I690" t="s">
        <v>34</v>
      </c>
      <c r="J690">
        <v>1</v>
      </c>
      <c r="K690" t="s">
        <v>35</v>
      </c>
      <c r="L690" t="s">
        <v>41</v>
      </c>
      <c r="M690">
        <v>44500</v>
      </c>
      <c r="N690">
        <v>0</v>
      </c>
      <c r="O690">
        <v>13</v>
      </c>
      <c r="P690">
        <v>0</v>
      </c>
      <c r="Q690">
        <v>4</v>
      </c>
      <c r="R690">
        <v>3</v>
      </c>
      <c r="S690">
        <v>3</v>
      </c>
      <c r="T690">
        <v>0</v>
      </c>
      <c r="U690">
        <v>2</v>
      </c>
      <c r="V690">
        <f>COUNTIF(tbl_General[EmployeeID],tbl_General[[#This Row],[EmployeeID]])</f>
        <v>1</v>
      </c>
    </row>
    <row r="691" spans="1:22" x14ac:dyDescent="0.25">
      <c r="A691">
        <v>32</v>
      </c>
      <c r="B691" t="s">
        <v>21</v>
      </c>
      <c r="C691" t="s">
        <v>36</v>
      </c>
      <c r="D691" t="s">
        <v>30</v>
      </c>
      <c r="E691">
        <v>21</v>
      </c>
      <c r="F691">
        <v>3</v>
      </c>
      <c r="G691" t="s">
        <v>24</v>
      </c>
      <c r="H691">
        <v>3320</v>
      </c>
      <c r="I691" t="s">
        <v>34</v>
      </c>
      <c r="J691">
        <v>1</v>
      </c>
      <c r="K691" t="s">
        <v>35</v>
      </c>
      <c r="L691" t="s">
        <v>41</v>
      </c>
      <c r="M691">
        <v>44500</v>
      </c>
      <c r="N691">
        <v>0</v>
      </c>
      <c r="O691">
        <v>13</v>
      </c>
      <c r="P691">
        <v>0</v>
      </c>
      <c r="Q691">
        <v>4</v>
      </c>
      <c r="R691">
        <v>3</v>
      </c>
      <c r="S691">
        <v>3</v>
      </c>
      <c r="T691">
        <v>0</v>
      </c>
      <c r="U691">
        <v>2</v>
      </c>
      <c r="V691">
        <f>COUNTIF(tbl_General[EmployeeID],tbl_General[[#This Row],[EmployeeID]])</f>
        <v>1</v>
      </c>
    </row>
    <row r="692" spans="1:22" x14ac:dyDescent="0.25">
      <c r="A692">
        <v>33</v>
      </c>
      <c r="B692" t="s">
        <v>21</v>
      </c>
      <c r="C692" t="s">
        <v>29</v>
      </c>
      <c r="D692" t="s">
        <v>23</v>
      </c>
      <c r="E692">
        <v>9</v>
      </c>
      <c r="F692">
        <v>3</v>
      </c>
      <c r="G692" t="s">
        <v>38</v>
      </c>
      <c r="H692">
        <v>545</v>
      </c>
      <c r="I692" t="s">
        <v>25</v>
      </c>
      <c r="J692">
        <v>2</v>
      </c>
      <c r="K692" t="s">
        <v>31</v>
      </c>
      <c r="L692" t="s">
        <v>27</v>
      </c>
      <c r="M692">
        <v>46490</v>
      </c>
      <c r="N692">
        <v>0</v>
      </c>
      <c r="O692">
        <v>12</v>
      </c>
      <c r="P692">
        <v>0</v>
      </c>
      <c r="Q692">
        <v>4</v>
      </c>
      <c r="R692">
        <v>2</v>
      </c>
      <c r="S692">
        <v>3</v>
      </c>
      <c r="T692">
        <v>0</v>
      </c>
      <c r="U692">
        <v>2</v>
      </c>
      <c r="V692">
        <f>COUNTIF(tbl_General[EmployeeID],tbl_General[[#This Row],[EmployeeID]])</f>
        <v>1</v>
      </c>
    </row>
    <row r="693" spans="1:22" x14ac:dyDescent="0.25">
      <c r="A693">
        <v>33</v>
      </c>
      <c r="B693" t="s">
        <v>21</v>
      </c>
      <c r="C693" t="s">
        <v>29</v>
      </c>
      <c r="D693" t="s">
        <v>23</v>
      </c>
      <c r="E693">
        <v>9</v>
      </c>
      <c r="F693">
        <v>3</v>
      </c>
      <c r="G693" t="s">
        <v>38</v>
      </c>
      <c r="H693">
        <v>2015</v>
      </c>
      <c r="I693" t="s">
        <v>25</v>
      </c>
      <c r="J693">
        <v>2</v>
      </c>
      <c r="K693" t="s">
        <v>31</v>
      </c>
      <c r="L693" t="s">
        <v>27</v>
      </c>
      <c r="M693">
        <v>46490</v>
      </c>
      <c r="N693">
        <v>0</v>
      </c>
      <c r="O693">
        <v>12</v>
      </c>
      <c r="P693">
        <v>0</v>
      </c>
      <c r="Q693">
        <v>4</v>
      </c>
      <c r="R693">
        <v>2</v>
      </c>
      <c r="S693">
        <v>3</v>
      </c>
      <c r="T693">
        <v>0</v>
      </c>
      <c r="U693">
        <v>2</v>
      </c>
      <c r="V693">
        <f>COUNTIF(tbl_General[EmployeeID],tbl_General[[#This Row],[EmployeeID]])</f>
        <v>1</v>
      </c>
    </row>
    <row r="694" spans="1:22" x14ac:dyDescent="0.25">
      <c r="A694">
        <v>33</v>
      </c>
      <c r="B694" t="s">
        <v>21</v>
      </c>
      <c r="C694" t="s">
        <v>29</v>
      </c>
      <c r="D694" t="s">
        <v>23</v>
      </c>
      <c r="E694">
        <v>9</v>
      </c>
      <c r="F694">
        <v>3</v>
      </c>
      <c r="G694" t="s">
        <v>38</v>
      </c>
      <c r="H694">
        <v>3485</v>
      </c>
      <c r="I694" t="s">
        <v>25</v>
      </c>
      <c r="J694">
        <v>2</v>
      </c>
      <c r="K694" t="s">
        <v>31</v>
      </c>
      <c r="L694" t="s">
        <v>27</v>
      </c>
      <c r="M694">
        <v>46490</v>
      </c>
      <c r="N694">
        <v>0</v>
      </c>
      <c r="O694">
        <v>12</v>
      </c>
      <c r="P694">
        <v>0</v>
      </c>
      <c r="Q694">
        <v>4</v>
      </c>
      <c r="R694">
        <v>2</v>
      </c>
      <c r="S694">
        <v>3</v>
      </c>
      <c r="T694">
        <v>0</v>
      </c>
      <c r="U694">
        <v>2</v>
      </c>
      <c r="V694">
        <f>COUNTIF(tbl_General[EmployeeID],tbl_General[[#This Row],[EmployeeID]])</f>
        <v>1</v>
      </c>
    </row>
    <row r="695" spans="1:22" x14ac:dyDescent="0.25">
      <c r="A695">
        <v>34</v>
      </c>
      <c r="B695" t="s">
        <v>21</v>
      </c>
      <c r="C695" t="s">
        <v>22</v>
      </c>
      <c r="D695" t="s">
        <v>23</v>
      </c>
      <c r="E695">
        <v>13</v>
      </c>
      <c r="F695">
        <v>4</v>
      </c>
      <c r="G695" t="s">
        <v>38</v>
      </c>
      <c r="H695">
        <v>660</v>
      </c>
      <c r="I695" t="s">
        <v>34</v>
      </c>
      <c r="J695">
        <v>3</v>
      </c>
      <c r="K695" t="s">
        <v>43</v>
      </c>
      <c r="L695" t="s">
        <v>32</v>
      </c>
      <c r="M695">
        <v>74910</v>
      </c>
      <c r="N695">
        <v>0</v>
      </c>
      <c r="O695">
        <v>14</v>
      </c>
      <c r="P695">
        <v>1</v>
      </c>
      <c r="Q695">
        <v>4</v>
      </c>
      <c r="R695">
        <v>3</v>
      </c>
      <c r="S695">
        <v>3</v>
      </c>
      <c r="T695">
        <v>0</v>
      </c>
      <c r="U695">
        <v>2</v>
      </c>
      <c r="V695">
        <f>COUNTIF(tbl_General[EmployeeID],tbl_General[[#This Row],[EmployeeID]])</f>
        <v>1</v>
      </c>
    </row>
    <row r="696" spans="1:22" x14ac:dyDescent="0.25">
      <c r="A696">
        <v>34</v>
      </c>
      <c r="B696" t="s">
        <v>21</v>
      </c>
      <c r="C696" t="s">
        <v>22</v>
      </c>
      <c r="D696" t="s">
        <v>23</v>
      </c>
      <c r="E696">
        <v>13</v>
      </c>
      <c r="F696">
        <v>4</v>
      </c>
      <c r="G696" t="s">
        <v>38</v>
      </c>
      <c r="H696">
        <v>2130</v>
      </c>
      <c r="I696" t="s">
        <v>34</v>
      </c>
      <c r="J696">
        <v>3</v>
      </c>
      <c r="K696" t="s">
        <v>43</v>
      </c>
      <c r="L696" t="s">
        <v>32</v>
      </c>
      <c r="M696">
        <v>74910</v>
      </c>
      <c r="N696">
        <v>0</v>
      </c>
      <c r="O696">
        <v>14</v>
      </c>
      <c r="P696">
        <v>1</v>
      </c>
      <c r="Q696">
        <v>4</v>
      </c>
      <c r="R696">
        <v>3</v>
      </c>
      <c r="S696">
        <v>3</v>
      </c>
      <c r="T696">
        <v>0</v>
      </c>
      <c r="U696">
        <v>2</v>
      </c>
      <c r="V696">
        <f>COUNTIF(tbl_General[EmployeeID],tbl_General[[#This Row],[EmployeeID]])</f>
        <v>1</v>
      </c>
    </row>
    <row r="697" spans="1:22" x14ac:dyDescent="0.25">
      <c r="A697">
        <v>34</v>
      </c>
      <c r="B697" t="s">
        <v>21</v>
      </c>
      <c r="C697" t="s">
        <v>22</v>
      </c>
      <c r="D697" t="s">
        <v>23</v>
      </c>
      <c r="E697">
        <v>13</v>
      </c>
      <c r="F697">
        <v>4</v>
      </c>
      <c r="G697" t="s">
        <v>38</v>
      </c>
      <c r="H697">
        <v>3600</v>
      </c>
      <c r="I697" t="s">
        <v>34</v>
      </c>
      <c r="J697">
        <v>3</v>
      </c>
      <c r="K697" t="s">
        <v>43</v>
      </c>
      <c r="L697" t="s">
        <v>32</v>
      </c>
      <c r="M697">
        <v>74910</v>
      </c>
      <c r="N697">
        <v>0</v>
      </c>
      <c r="O697">
        <v>14</v>
      </c>
      <c r="P697">
        <v>1</v>
      </c>
      <c r="Q697">
        <v>4</v>
      </c>
      <c r="R697">
        <v>3</v>
      </c>
      <c r="S697">
        <v>3</v>
      </c>
      <c r="T697">
        <v>0</v>
      </c>
      <c r="U697">
        <v>2</v>
      </c>
      <c r="V697">
        <f>COUNTIF(tbl_General[EmployeeID],tbl_General[[#This Row],[EmployeeID]])</f>
        <v>1</v>
      </c>
    </row>
    <row r="698" spans="1:22" x14ac:dyDescent="0.25">
      <c r="A698">
        <v>22</v>
      </c>
      <c r="B698" t="s">
        <v>28</v>
      </c>
      <c r="C698" t="s">
        <v>22</v>
      </c>
      <c r="D698" t="s">
        <v>30</v>
      </c>
      <c r="E698">
        <v>15</v>
      </c>
      <c r="F698">
        <v>4</v>
      </c>
      <c r="G698" t="s">
        <v>24</v>
      </c>
      <c r="H698">
        <v>409</v>
      </c>
      <c r="I698" t="s">
        <v>25</v>
      </c>
      <c r="J698">
        <v>1</v>
      </c>
      <c r="K698" t="s">
        <v>40</v>
      </c>
      <c r="L698" t="s">
        <v>27</v>
      </c>
      <c r="M698">
        <v>124900</v>
      </c>
      <c r="N698">
        <v>0</v>
      </c>
      <c r="O698">
        <v>13</v>
      </c>
      <c r="P698">
        <v>0</v>
      </c>
      <c r="Q698">
        <v>4</v>
      </c>
      <c r="R698">
        <v>3</v>
      </c>
      <c r="S698">
        <v>3</v>
      </c>
      <c r="T698">
        <v>0</v>
      </c>
      <c r="U698">
        <v>2</v>
      </c>
      <c r="V698">
        <f>COUNTIF(tbl_General[EmployeeID],tbl_General[[#This Row],[EmployeeID]])</f>
        <v>1</v>
      </c>
    </row>
    <row r="699" spans="1:22" x14ac:dyDescent="0.25">
      <c r="A699">
        <v>22</v>
      </c>
      <c r="B699" t="s">
        <v>28</v>
      </c>
      <c r="C699" t="s">
        <v>22</v>
      </c>
      <c r="D699" t="s">
        <v>30</v>
      </c>
      <c r="E699">
        <v>15</v>
      </c>
      <c r="F699">
        <v>4</v>
      </c>
      <c r="G699" t="s">
        <v>24</v>
      </c>
      <c r="H699">
        <v>1879</v>
      </c>
      <c r="I699" t="s">
        <v>25</v>
      </c>
      <c r="J699">
        <v>1</v>
      </c>
      <c r="K699" t="s">
        <v>40</v>
      </c>
      <c r="L699" t="s">
        <v>27</v>
      </c>
      <c r="M699">
        <v>124900</v>
      </c>
      <c r="N699">
        <v>0</v>
      </c>
      <c r="O699">
        <v>13</v>
      </c>
      <c r="P699">
        <v>0</v>
      </c>
      <c r="Q699">
        <v>4</v>
      </c>
      <c r="R699">
        <v>3</v>
      </c>
      <c r="S699">
        <v>3</v>
      </c>
      <c r="T699">
        <v>0</v>
      </c>
      <c r="U699">
        <v>2</v>
      </c>
      <c r="V699">
        <f>COUNTIF(tbl_General[EmployeeID],tbl_General[[#This Row],[EmployeeID]])</f>
        <v>1</v>
      </c>
    </row>
    <row r="700" spans="1:22" x14ac:dyDescent="0.25">
      <c r="A700">
        <v>22</v>
      </c>
      <c r="B700" t="s">
        <v>28</v>
      </c>
      <c r="C700" t="s">
        <v>22</v>
      </c>
      <c r="D700" t="s">
        <v>30</v>
      </c>
      <c r="E700">
        <v>15</v>
      </c>
      <c r="F700">
        <v>4</v>
      </c>
      <c r="G700" t="s">
        <v>24</v>
      </c>
      <c r="H700">
        <v>3349</v>
      </c>
      <c r="I700" t="s">
        <v>25</v>
      </c>
      <c r="J700">
        <v>1</v>
      </c>
      <c r="K700" t="s">
        <v>40</v>
      </c>
      <c r="L700" t="s">
        <v>27</v>
      </c>
      <c r="M700">
        <v>124900</v>
      </c>
      <c r="N700">
        <v>0</v>
      </c>
      <c r="O700">
        <v>13</v>
      </c>
      <c r="P700">
        <v>0</v>
      </c>
      <c r="Q700">
        <v>4</v>
      </c>
      <c r="R700">
        <v>3</v>
      </c>
      <c r="S700">
        <v>3</v>
      </c>
      <c r="T700">
        <v>0</v>
      </c>
      <c r="U700">
        <v>2</v>
      </c>
      <c r="V700">
        <f>COUNTIF(tbl_General[EmployeeID],tbl_General[[#This Row],[EmployeeID]])</f>
        <v>1</v>
      </c>
    </row>
    <row r="701" spans="1:22" x14ac:dyDescent="0.25">
      <c r="A701">
        <v>32</v>
      </c>
      <c r="B701" t="s">
        <v>21</v>
      </c>
      <c r="C701" t="s">
        <v>36</v>
      </c>
      <c r="D701" t="s">
        <v>23</v>
      </c>
      <c r="E701">
        <v>18</v>
      </c>
      <c r="F701">
        <v>3</v>
      </c>
      <c r="G701" t="s">
        <v>45</v>
      </c>
      <c r="H701">
        <v>425</v>
      </c>
      <c r="I701" t="s">
        <v>34</v>
      </c>
      <c r="J701">
        <v>1</v>
      </c>
      <c r="K701" t="s">
        <v>40</v>
      </c>
      <c r="L701" t="s">
        <v>27</v>
      </c>
      <c r="M701">
        <v>23890</v>
      </c>
      <c r="N701">
        <v>6</v>
      </c>
      <c r="O701">
        <v>12</v>
      </c>
      <c r="P701">
        <v>1</v>
      </c>
      <c r="Q701">
        <v>5</v>
      </c>
      <c r="R701">
        <v>4</v>
      </c>
      <c r="S701">
        <v>3</v>
      </c>
      <c r="T701">
        <v>0</v>
      </c>
      <c r="U701">
        <v>2</v>
      </c>
      <c r="V701">
        <f>COUNTIF(tbl_General[EmployeeID],tbl_General[[#This Row],[EmployeeID]])</f>
        <v>1</v>
      </c>
    </row>
    <row r="702" spans="1:22" x14ac:dyDescent="0.25">
      <c r="A702">
        <v>32</v>
      </c>
      <c r="B702" t="s">
        <v>21</v>
      </c>
      <c r="C702" t="s">
        <v>36</v>
      </c>
      <c r="D702" t="s">
        <v>23</v>
      </c>
      <c r="E702">
        <v>18</v>
      </c>
      <c r="F702">
        <v>3</v>
      </c>
      <c r="G702" t="s">
        <v>45</v>
      </c>
      <c r="H702">
        <v>1895</v>
      </c>
      <c r="I702" t="s">
        <v>34</v>
      </c>
      <c r="J702">
        <v>1</v>
      </c>
      <c r="K702" t="s">
        <v>40</v>
      </c>
      <c r="L702" t="s">
        <v>27</v>
      </c>
      <c r="M702">
        <v>23890</v>
      </c>
      <c r="N702">
        <v>6</v>
      </c>
      <c r="O702">
        <v>12</v>
      </c>
      <c r="P702">
        <v>1</v>
      </c>
      <c r="Q702">
        <v>5</v>
      </c>
      <c r="R702">
        <v>4</v>
      </c>
      <c r="S702">
        <v>3</v>
      </c>
      <c r="T702">
        <v>0</v>
      </c>
      <c r="U702">
        <v>2</v>
      </c>
      <c r="V702">
        <f>COUNTIF(tbl_General[EmployeeID],tbl_General[[#This Row],[EmployeeID]])</f>
        <v>1</v>
      </c>
    </row>
    <row r="703" spans="1:22" x14ac:dyDescent="0.25">
      <c r="A703">
        <v>32</v>
      </c>
      <c r="B703" t="s">
        <v>21</v>
      </c>
      <c r="C703" t="s">
        <v>36</v>
      </c>
      <c r="D703" t="s">
        <v>23</v>
      </c>
      <c r="E703">
        <v>18</v>
      </c>
      <c r="F703">
        <v>3</v>
      </c>
      <c r="G703" t="s">
        <v>45</v>
      </c>
      <c r="H703">
        <v>3365</v>
      </c>
      <c r="I703" t="s">
        <v>34</v>
      </c>
      <c r="J703">
        <v>1</v>
      </c>
      <c r="K703" t="s">
        <v>40</v>
      </c>
      <c r="L703" t="s">
        <v>27</v>
      </c>
      <c r="M703">
        <v>23890</v>
      </c>
      <c r="N703">
        <v>6</v>
      </c>
      <c r="O703">
        <v>12</v>
      </c>
      <c r="P703">
        <v>1</v>
      </c>
      <c r="Q703">
        <v>5</v>
      </c>
      <c r="R703">
        <v>4</v>
      </c>
      <c r="S703">
        <v>3</v>
      </c>
      <c r="T703">
        <v>0</v>
      </c>
      <c r="U703">
        <v>2</v>
      </c>
      <c r="V703">
        <f>COUNTIF(tbl_General[EmployeeID],tbl_General[[#This Row],[EmployeeID]])</f>
        <v>1</v>
      </c>
    </row>
    <row r="704" spans="1:22" x14ac:dyDescent="0.25">
      <c r="A704">
        <v>34</v>
      </c>
      <c r="B704" t="s">
        <v>21</v>
      </c>
      <c r="C704" t="s">
        <v>29</v>
      </c>
      <c r="D704" t="s">
        <v>23</v>
      </c>
      <c r="E704">
        <v>9</v>
      </c>
      <c r="F704">
        <v>1</v>
      </c>
      <c r="G704" t="s">
        <v>46</v>
      </c>
      <c r="H704">
        <v>565</v>
      </c>
      <c r="I704" t="s">
        <v>34</v>
      </c>
      <c r="J704">
        <v>2</v>
      </c>
      <c r="K704" t="s">
        <v>35</v>
      </c>
      <c r="L704" t="s">
        <v>32</v>
      </c>
      <c r="M704">
        <v>26570</v>
      </c>
      <c r="N704">
        <v>2</v>
      </c>
      <c r="O704">
        <v>13</v>
      </c>
      <c r="P704">
        <v>1</v>
      </c>
      <c r="Q704">
        <v>5</v>
      </c>
      <c r="R704">
        <v>3</v>
      </c>
      <c r="S704">
        <v>3</v>
      </c>
      <c r="T704">
        <v>0</v>
      </c>
      <c r="U704">
        <v>2</v>
      </c>
      <c r="V704">
        <f>COUNTIF(tbl_General[EmployeeID],tbl_General[[#This Row],[EmployeeID]])</f>
        <v>1</v>
      </c>
    </row>
    <row r="705" spans="1:22" x14ac:dyDescent="0.25">
      <c r="A705">
        <v>34</v>
      </c>
      <c r="B705" t="s">
        <v>21</v>
      </c>
      <c r="C705" t="s">
        <v>29</v>
      </c>
      <c r="D705" t="s">
        <v>23</v>
      </c>
      <c r="E705">
        <v>9</v>
      </c>
      <c r="F705">
        <v>1</v>
      </c>
      <c r="G705" t="s">
        <v>46</v>
      </c>
      <c r="H705">
        <v>2035</v>
      </c>
      <c r="I705" t="s">
        <v>34</v>
      </c>
      <c r="J705">
        <v>2</v>
      </c>
      <c r="K705" t="s">
        <v>35</v>
      </c>
      <c r="L705" t="s">
        <v>32</v>
      </c>
      <c r="M705">
        <v>26570</v>
      </c>
      <c r="N705">
        <v>2</v>
      </c>
      <c r="O705">
        <v>13</v>
      </c>
      <c r="P705">
        <v>1</v>
      </c>
      <c r="Q705">
        <v>5</v>
      </c>
      <c r="R705">
        <v>3</v>
      </c>
      <c r="S705">
        <v>3</v>
      </c>
      <c r="T705">
        <v>0</v>
      </c>
      <c r="U705">
        <v>2</v>
      </c>
      <c r="V705">
        <f>COUNTIF(tbl_General[EmployeeID],tbl_General[[#This Row],[EmployeeID]])</f>
        <v>1</v>
      </c>
    </row>
    <row r="706" spans="1:22" x14ac:dyDescent="0.25">
      <c r="A706">
        <v>34</v>
      </c>
      <c r="B706" t="s">
        <v>21</v>
      </c>
      <c r="C706" t="s">
        <v>29</v>
      </c>
      <c r="D706" t="s">
        <v>23</v>
      </c>
      <c r="E706">
        <v>9</v>
      </c>
      <c r="F706">
        <v>1</v>
      </c>
      <c r="G706" t="s">
        <v>46</v>
      </c>
      <c r="H706">
        <v>3505</v>
      </c>
      <c r="I706" t="s">
        <v>34</v>
      </c>
      <c r="J706">
        <v>2</v>
      </c>
      <c r="K706" t="s">
        <v>35</v>
      </c>
      <c r="L706" t="s">
        <v>32</v>
      </c>
      <c r="M706">
        <v>26570</v>
      </c>
      <c r="N706">
        <v>2</v>
      </c>
      <c r="O706">
        <v>13</v>
      </c>
      <c r="P706">
        <v>1</v>
      </c>
      <c r="Q706">
        <v>5</v>
      </c>
      <c r="R706">
        <v>3</v>
      </c>
      <c r="S706">
        <v>3</v>
      </c>
      <c r="T706">
        <v>0</v>
      </c>
      <c r="U706">
        <v>2</v>
      </c>
      <c r="V706">
        <f>COUNTIF(tbl_General[EmployeeID],tbl_General[[#This Row],[EmployeeID]])</f>
        <v>1</v>
      </c>
    </row>
    <row r="707" spans="1:22" x14ac:dyDescent="0.25">
      <c r="A707">
        <v>50</v>
      </c>
      <c r="B707" t="s">
        <v>21</v>
      </c>
      <c r="C707" t="s">
        <v>22</v>
      </c>
      <c r="D707" t="s">
        <v>23</v>
      </c>
      <c r="E707">
        <v>19</v>
      </c>
      <c r="F707">
        <v>4</v>
      </c>
      <c r="G707" t="s">
        <v>45</v>
      </c>
      <c r="H707">
        <v>1396</v>
      </c>
      <c r="I707" t="s">
        <v>34</v>
      </c>
      <c r="J707">
        <v>3</v>
      </c>
      <c r="K707" t="s">
        <v>35</v>
      </c>
      <c r="L707" t="s">
        <v>27</v>
      </c>
      <c r="M707">
        <v>31950</v>
      </c>
      <c r="N707">
        <v>2</v>
      </c>
      <c r="O707">
        <v>11</v>
      </c>
      <c r="P707">
        <v>0</v>
      </c>
      <c r="Q707">
        <v>5</v>
      </c>
      <c r="R707">
        <v>4</v>
      </c>
      <c r="S707">
        <v>3</v>
      </c>
      <c r="T707">
        <v>0</v>
      </c>
      <c r="U707">
        <v>2</v>
      </c>
      <c r="V707">
        <f>COUNTIF(tbl_General[EmployeeID],tbl_General[[#This Row],[EmployeeID]])</f>
        <v>1</v>
      </c>
    </row>
    <row r="708" spans="1:22" x14ac:dyDescent="0.25">
      <c r="A708">
        <v>50</v>
      </c>
      <c r="B708" t="s">
        <v>21</v>
      </c>
      <c r="C708" t="s">
        <v>22</v>
      </c>
      <c r="D708" t="s">
        <v>23</v>
      </c>
      <c r="E708">
        <v>19</v>
      </c>
      <c r="F708">
        <v>4</v>
      </c>
      <c r="G708" t="s">
        <v>45</v>
      </c>
      <c r="H708">
        <v>2866</v>
      </c>
      <c r="I708" t="s">
        <v>34</v>
      </c>
      <c r="J708">
        <v>3</v>
      </c>
      <c r="K708" t="s">
        <v>35</v>
      </c>
      <c r="L708" t="s">
        <v>27</v>
      </c>
      <c r="M708">
        <v>31950</v>
      </c>
      <c r="N708">
        <v>2</v>
      </c>
      <c r="O708">
        <v>11</v>
      </c>
      <c r="P708">
        <v>0</v>
      </c>
      <c r="Q708">
        <v>5</v>
      </c>
      <c r="R708">
        <v>4</v>
      </c>
      <c r="S708">
        <v>3</v>
      </c>
      <c r="T708">
        <v>0</v>
      </c>
      <c r="U708">
        <v>2</v>
      </c>
      <c r="V708">
        <f>COUNTIF(tbl_General[EmployeeID],tbl_General[[#This Row],[EmployeeID]])</f>
        <v>1</v>
      </c>
    </row>
    <row r="709" spans="1:22" x14ac:dyDescent="0.25">
      <c r="A709">
        <v>50</v>
      </c>
      <c r="B709" t="s">
        <v>21</v>
      </c>
      <c r="C709" t="s">
        <v>22</v>
      </c>
      <c r="D709" t="s">
        <v>23</v>
      </c>
      <c r="E709">
        <v>19</v>
      </c>
      <c r="F709">
        <v>4</v>
      </c>
      <c r="G709" t="s">
        <v>45</v>
      </c>
      <c r="H709">
        <v>4336</v>
      </c>
      <c r="I709" t="s">
        <v>34</v>
      </c>
      <c r="J709">
        <v>3</v>
      </c>
      <c r="K709" t="s">
        <v>35</v>
      </c>
      <c r="L709" t="s">
        <v>27</v>
      </c>
      <c r="M709">
        <v>31950</v>
      </c>
      <c r="N709">
        <v>2</v>
      </c>
      <c r="O709">
        <v>11</v>
      </c>
      <c r="P709">
        <v>0</v>
      </c>
      <c r="Q709">
        <v>5</v>
      </c>
      <c r="R709">
        <v>4</v>
      </c>
      <c r="S709">
        <v>3</v>
      </c>
      <c r="T709">
        <v>0</v>
      </c>
      <c r="U709">
        <v>2</v>
      </c>
      <c r="V709">
        <f>COUNTIF(tbl_General[EmployeeID],tbl_General[[#This Row],[EmployeeID]])</f>
        <v>1</v>
      </c>
    </row>
    <row r="710" spans="1:22" x14ac:dyDescent="0.25">
      <c r="A710">
        <v>33</v>
      </c>
      <c r="B710" t="s">
        <v>21</v>
      </c>
      <c r="C710" t="s">
        <v>22</v>
      </c>
      <c r="D710" t="s">
        <v>30</v>
      </c>
      <c r="E710">
        <v>2</v>
      </c>
      <c r="F710">
        <v>2</v>
      </c>
      <c r="G710" t="s">
        <v>46</v>
      </c>
      <c r="H710">
        <v>455</v>
      </c>
      <c r="I710" t="s">
        <v>34</v>
      </c>
      <c r="J710">
        <v>2</v>
      </c>
      <c r="K710" t="s">
        <v>40</v>
      </c>
      <c r="L710" t="s">
        <v>32</v>
      </c>
      <c r="M710">
        <v>34790</v>
      </c>
      <c r="N710">
        <v>3</v>
      </c>
      <c r="O710">
        <v>12</v>
      </c>
      <c r="P710">
        <v>0</v>
      </c>
      <c r="Q710">
        <v>5</v>
      </c>
      <c r="R710">
        <v>3</v>
      </c>
      <c r="S710">
        <v>3</v>
      </c>
      <c r="T710">
        <v>0</v>
      </c>
      <c r="U710">
        <v>2</v>
      </c>
      <c r="V710">
        <f>COUNTIF(tbl_General[EmployeeID],tbl_General[[#This Row],[EmployeeID]])</f>
        <v>1</v>
      </c>
    </row>
    <row r="711" spans="1:22" x14ac:dyDescent="0.25">
      <c r="A711">
        <v>33</v>
      </c>
      <c r="B711" t="s">
        <v>21</v>
      </c>
      <c r="C711" t="s">
        <v>22</v>
      </c>
      <c r="D711" t="s">
        <v>30</v>
      </c>
      <c r="E711">
        <v>2</v>
      </c>
      <c r="F711">
        <v>2</v>
      </c>
      <c r="G711" t="s">
        <v>46</v>
      </c>
      <c r="H711">
        <v>1925</v>
      </c>
      <c r="I711" t="s">
        <v>34</v>
      </c>
      <c r="J711">
        <v>2</v>
      </c>
      <c r="K711" t="s">
        <v>40</v>
      </c>
      <c r="L711" t="s">
        <v>32</v>
      </c>
      <c r="M711">
        <v>34790</v>
      </c>
      <c r="N711">
        <v>3</v>
      </c>
      <c r="O711">
        <v>12</v>
      </c>
      <c r="P711">
        <v>0</v>
      </c>
      <c r="Q711">
        <v>5</v>
      </c>
      <c r="R711">
        <v>3</v>
      </c>
      <c r="S711">
        <v>3</v>
      </c>
      <c r="T711">
        <v>0</v>
      </c>
      <c r="U711">
        <v>2</v>
      </c>
      <c r="V711">
        <f>COUNTIF(tbl_General[EmployeeID],tbl_General[[#This Row],[EmployeeID]])</f>
        <v>1</v>
      </c>
    </row>
    <row r="712" spans="1:22" x14ac:dyDescent="0.25">
      <c r="A712">
        <v>33</v>
      </c>
      <c r="B712" t="s">
        <v>21</v>
      </c>
      <c r="C712" t="s">
        <v>22</v>
      </c>
      <c r="D712" t="s">
        <v>30</v>
      </c>
      <c r="E712">
        <v>2</v>
      </c>
      <c r="F712">
        <v>2</v>
      </c>
      <c r="G712" t="s">
        <v>46</v>
      </c>
      <c r="H712">
        <v>3395</v>
      </c>
      <c r="I712" t="s">
        <v>34</v>
      </c>
      <c r="J712">
        <v>2</v>
      </c>
      <c r="K712" t="s">
        <v>40</v>
      </c>
      <c r="L712" t="s">
        <v>32</v>
      </c>
      <c r="M712">
        <v>34790</v>
      </c>
      <c r="N712">
        <v>3</v>
      </c>
      <c r="O712">
        <v>12</v>
      </c>
      <c r="P712">
        <v>0</v>
      </c>
      <c r="Q712">
        <v>5</v>
      </c>
      <c r="R712">
        <v>3</v>
      </c>
      <c r="S712">
        <v>3</v>
      </c>
      <c r="T712">
        <v>0</v>
      </c>
      <c r="U712">
        <v>2</v>
      </c>
      <c r="V712">
        <f>COUNTIF(tbl_General[EmployeeID],tbl_General[[#This Row],[EmployeeID]])</f>
        <v>1</v>
      </c>
    </row>
    <row r="713" spans="1:22" x14ac:dyDescent="0.25">
      <c r="A713">
        <v>29</v>
      </c>
      <c r="B713" t="s">
        <v>28</v>
      </c>
      <c r="C713" t="s">
        <v>22</v>
      </c>
      <c r="D713" t="s">
        <v>23</v>
      </c>
      <c r="E713">
        <v>3</v>
      </c>
      <c r="F713">
        <v>3</v>
      </c>
      <c r="G713" t="s">
        <v>45</v>
      </c>
      <c r="H713">
        <v>388</v>
      </c>
      <c r="I713" t="s">
        <v>34</v>
      </c>
      <c r="J713">
        <v>3</v>
      </c>
      <c r="K713" t="s">
        <v>40</v>
      </c>
      <c r="L713" t="s">
        <v>41</v>
      </c>
      <c r="M713">
        <v>59160</v>
      </c>
      <c r="N713">
        <v>6</v>
      </c>
      <c r="O713">
        <v>12</v>
      </c>
      <c r="P713">
        <v>0</v>
      </c>
      <c r="Q713">
        <v>5</v>
      </c>
      <c r="R713">
        <v>2</v>
      </c>
      <c r="S713">
        <v>3</v>
      </c>
      <c r="T713">
        <v>0</v>
      </c>
      <c r="U713">
        <v>2</v>
      </c>
      <c r="V713">
        <f>COUNTIF(tbl_General[EmployeeID],tbl_General[[#This Row],[EmployeeID]])</f>
        <v>1</v>
      </c>
    </row>
    <row r="714" spans="1:22" x14ac:dyDescent="0.25">
      <c r="A714">
        <v>29</v>
      </c>
      <c r="B714" t="s">
        <v>28</v>
      </c>
      <c r="C714" t="s">
        <v>22</v>
      </c>
      <c r="D714" t="s">
        <v>23</v>
      </c>
      <c r="E714">
        <v>3</v>
      </c>
      <c r="F714">
        <v>3</v>
      </c>
      <c r="G714" t="s">
        <v>45</v>
      </c>
      <c r="H714">
        <v>1858</v>
      </c>
      <c r="I714" t="s">
        <v>34</v>
      </c>
      <c r="J714">
        <v>3</v>
      </c>
      <c r="K714" t="s">
        <v>40</v>
      </c>
      <c r="L714" t="s">
        <v>41</v>
      </c>
      <c r="M714">
        <v>59160</v>
      </c>
      <c r="N714">
        <v>6</v>
      </c>
      <c r="O714">
        <v>12</v>
      </c>
      <c r="P714">
        <v>0</v>
      </c>
      <c r="Q714">
        <v>5</v>
      </c>
      <c r="R714">
        <v>2</v>
      </c>
      <c r="S714">
        <v>3</v>
      </c>
      <c r="T714">
        <v>0</v>
      </c>
      <c r="U714">
        <v>2</v>
      </c>
      <c r="V714">
        <f>COUNTIF(tbl_General[EmployeeID],tbl_General[[#This Row],[EmployeeID]])</f>
        <v>1</v>
      </c>
    </row>
    <row r="715" spans="1:22" x14ac:dyDescent="0.25">
      <c r="A715">
        <v>29</v>
      </c>
      <c r="B715" t="s">
        <v>28</v>
      </c>
      <c r="C715" t="s">
        <v>22</v>
      </c>
      <c r="D715" t="s">
        <v>23</v>
      </c>
      <c r="E715">
        <v>3</v>
      </c>
      <c r="F715">
        <v>3</v>
      </c>
      <c r="G715" t="s">
        <v>45</v>
      </c>
      <c r="H715">
        <v>3328</v>
      </c>
      <c r="I715" t="s">
        <v>34</v>
      </c>
      <c r="J715">
        <v>3</v>
      </c>
      <c r="K715" t="s">
        <v>40</v>
      </c>
      <c r="L715" t="s">
        <v>41</v>
      </c>
      <c r="M715">
        <v>59160</v>
      </c>
      <c r="N715">
        <v>6</v>
      </c>
      <c r="O715">
        <v>12</v>
      </c>
      <c r="P715">
        <v>0</v>
      </c>
      <c r="Q715">
        <v>5</v>
      </c>
      <c r="R715">
        <v>2</v>
      </c>
      <c r="S715">
        <v>3</v>
      </c>
      <c r="T715">
        <v>0</v>
      </c>
      <c r="U715">
        <v>2</v>
      </c>
      <c r="V715">
        <f>COUNTIF(tbl_General[EmployeeID],tbl_General[[#This Row],[EmployeeID]])</f>
        <v>1</v>
      </c>
    </row>
    <row r="716" spans="1:22" x14ac:dyDescent="0.25">
      <c r="A716">
        <v>26</v>
      </c>
      <c r="B716" t="s">
        <v>28</v>
      </c>
      <c r="C716" t="s">
        <v>22</v>
      </c>
      <c r="D716" t="s">
        <v>30</v>
      </c>
      <c r="E716">
        <v>4</v>
      </c>
      <c r="F716">
        <v>3</v>
      </c>
      <c r="G716" t="s">
        <v>38</v>
      </c>
      <c r="H716">
        <v>31</v>
      </c>
      <c r="I716" t="s">
        <v>34</v>
      </c>
      <c r="J716">
        <v>3</v>
      </c>
      <c r="K716" t="s">
        <v>31</v>
      </c>
      <c r="L716" t="s">
        <v>41</v>
      </c>
      <c r="M716">
        <v>68540</v>
      </c>
      <c r="N716">
        <v>2</v>
      </c>
      <c r="O716">
        <v>11</v>
      </c>
      <c r="P716">
        <v>0</v>
      </c>
      <c r="Q716">
        <v>5</v>
      </c>
      <c r="R716">
        <v>5</v>
      </c>
      <c r="S716">
        <v>3</v>
      </c>
      <c r="T716">
        <v>0</v>
      </c>
      <c r="U716">
        <v>2</v>
      </c>
      <c r="V716">
        <f>COUNTIF(tbl_General[EmployeeID],tbl_General[[#This Row],[EmployeeID]])</f>
        <v>1</v>
      </c>
    </row>
    <row r="717" spans="1:22" x14ac:dyDescent="0.25">
      <c r="A717">
        <v>26</v>
      </c>
      <c r="B717" t="s">
        <v>28</v>
      </c>
      <c r="C717" t="s">
        <v>22</v>
      </c>
      <c r="D717" t="s">
        <v>30</v>
      </c>
      <c r="E717">
        <v>4</v>
      </c>
      <c r="F717">
        <v>3</v>
      </c>
      <c r="G717" t="s">
        <v>38</v>
      </c>
      <c r="H717">
        <v>1501</v>
      </c>
      <c r="I717" t="s">
        <v>34</v>
      </c>
      <c r="J717">
        <v>3</v>
      </c>
      <c r="K717" t="s">
        <v>31</v>
      </c>
      <c r="L717" t="s">
        <v>41</v>
      </c>
      <c r="M717">
        <v>68540</v>
      </c>
      <c r="N717">
        <v>2</v>
      </c>
      <c r="O717">
        <v>11</v>
      </c>
      <c r="P717">
        <v>0</v>
      </c>
      <c r="Q717">
        <v>5</v>
      </c>
      <c r="R717">
        <v>5</v>
      </c>
      <c r="S717">
        <v>3</v>
      </c>
      <c r="T717">
        <v>0</v>
      </c>
      <c r="U717">
        <v>2</v>
      </c>
      <c r="V717">
        <f>COUNTIF(tbl_General[EmployeeID],tbl_General[[#This Row],[EmployeeID]])</f>
        <v>1</v>
      </c>
    </row>
    <row r="718" spans="1:22" x14ac:dyDescent="0.25">
      <c r="A718">
        <v>26</v>
      </c>
      <c r="B718" t="s">
        <v>28</v>
      </c>
      <c r="C718" t="s">
        <v>22</v>
      </c>
      <c r="D718" t="s">
        <v>30</v>
      </c>
      <c r="E718">
        <v>4</v>
      </c>
      <c r="F718">
        <v>3</v>
      </c>
      <c r="G718" t="s">
        <v>38</v>
      </c>
      <c r="H718">
        <v>2971</v>
      </c>
      <c r="I718" t="s">
        <v>34</v>
      </c>
      <c r="J718">
        <v>3</v>
      </c>
      <c r="K718" t="s">
        <v>31</v>
      </c>
      <c r="L718" t="s">
        <v>41</v>
      </c>
      <c r="M718">
        <v>68540</v>
      </c>
      <c r="N718">
        <v>2</v>
      </c>
      <c r="O718">
        <v>11</v>
      </c>
      <c r="P718">
        <v>0</v>
      </c>
      <c r="Q718">
        <v>5</v>
      </c>
      <c r="R718">
        <v>5</v>
      </c>
      <c r="S718">
        <v>3</v>
      </c>
      <c r="T718">
        <v>0</v>
      </c>
      <c r="U718">
        <v>2</v>
      </c>
      <c r="V718">
        <f>COUNTIF(tbl_General[EmployeeID],tbl_General[[#This Row],[EmployeeID]])</f>
        <v>1</v>
      </c>
    </row>
    <row r="719" spans="1:22" x14ac:dyDescent="0.25">
      <c r="A719">
        <v>23</v>
      </c>
      <c r="B719" t="s">
        <v>21</v>
      </c>
      <c r="C719" t="s">
        <v>22</v>
      </c>
      <c r="D719" t="s">
        <v>30</v>
      </c>
      <c r="E719">
        <v>2</v>
      </c>
      <c r="F719">
        <v>3</v>
      </c>
      <c r="G719" t="s">
        <v>24</v>
      </c>
      <c r="H719">
        <v>259</v>
      </c>
      <c r="I719" t="s">
        <v>34</v>
      </c>
      <c r="J719">
        <v>1</v>
      </c>
      <c r="K719" t="s">
        <v>26</v>
      </c>
      <c r="L719" t="s">
        <v>27</v>
      </c>
      <c r="M719">
        <v>76370</v>
      </c>
      <c r="N719">
        <v>2</v>
      </c>
      <c r="O719">
        <v>11</v>
      </c>
      <c r="P719">
        <v>1</v>
      </c>
      <c r="Q719">
        <v>5</v>
      </c>
      <c r="R719">
        <v>3</v>
      </c>
      <c r="S719">
        <v>3</v>
      </c>
      <c r="T719">
        <v>0</v>
      </c>
      <c r="U719">
        <v>2</v>
      </c>
      <c r="V719">
        <f>COUNTIF(tbl_General[EmployeeID],tbl_General[[#This Row],[EmployeeID]])</f>
        <v>1</v>
      </c>
    </row>
    <row r="720" spans="1:22" x14ac:dyDescent="0.25">
      <c r="A720">
        <v>23</v>
      </c>
      <c r="B720" t="s">
        <v>21</v>
      </c>
      <c r="C720" t="s">
        <v>22</v>
      </c>
      <c r="D720" t="s">
        <v>30</v>
      </c>
      <c r="E720">
        <v>2</v>
      </c>
      <c r="F720">
        <v>3</v>
      </c>
      <c r="G720" t="s">
        <v>24</v>
      </c>
      <c r="H720">
        <v>1729</v>
      </c>
      <c r="I720" t="s">
        <v>34</v>
      </c>
      <c r="J720">
        <v>1</v>
      </c>
      <c r="K720" t="s">
        <v>26</v>
      </c>
      <c r="L720" t="s">
        <v>27</v>
      </c>
      <c r="M720">
        <v>76370</v>
      </c>
      <c r="N720">
        <v>2</v>
      </c>
      <c r="O720">
        <v>11</v>
      </c>
      <c r="P720">
        <v>1</v>
      </c>
      <c r="Q720">
        <v>5</v>
      </c>
      <c r="R720">
        <v>3</v>
      </c>
      <c r="S720">
        <v>3</v>
      </c>
      <c r="T720">
        <v>0</v>
      </c>
      <c r="U720">
        <v>2</v>
      </c>
      <c r="V720">
        <f>COUNTIF(tbl_General[EmployeeID],tbl_General[[#This Row],[EmployeeID]])</f>
        <v>1</v>
      </c>
    </row>
    <row r="721" spans="1:22" x14ac:dyDescent="0.25">
      <c r="A721">
        <v>23</v>
      </c>
      <c r="B721" t="s">
        <v>21</v>
      </c>
      <c r="C721" t="s">
        <v>22</v>
      </c>
      <c r="D721" t="s">
        <v>30</v>
      </c>
      <c r="E721">
        <v>2</v>
      </c>
      <c r="F721">
        <v>3</v>
      </c>
      <c r="G721" t="s">
        <v>24</v>
      </c>
      <c r="H721">
        <v>3199</v>
      </c>
      <c r="I721" t="s">
        <v>34</v>
      </c>
      <c r="J721">
        <v>1</v>
      </c>
      <c r="K721" t="s">
        <v>26</v>
      </c>
      <c r="L721" t="s">
        <v>27</v>
      </c>
      <c r="M721">
        <v>76370</v>
      </c>
      <c r="N721">
        <v>2</v>
      </c>
      <c r="O721">
        <v>11</v>
      </c>
      <c r="P721">
        <v>1</v>
      </c>
      <c r="Q721">
        <v>5</v>
      </c>
      <c r="R721">
        <v>3</v>
      </c>
      <c r="S721">
        <v>3</v>
      </c>
      <c r="T721">
        <v>0</v>
      </c>
      <c r="U721">
        <v>2</v>
      </c>
      <c r="V721">
        <f>COUNTIF(tbl_General[EmployeeID],tbl_General[[#This Row],[EmployeeID]])</f>
        <v>1</v>
      </c>
    </row>
    <row r="722" spans="1:22" x14ac:dyDescent="0.25">
      <c r="A722">
        <v>40</v>
      </c>
      <c r="B722" t="s">
        <v>21</v>
      </c>
      <c r="C722" t="s">
        <v>36</v>
      </c>
      <c r="D722" t="s">
        <v>30</v>
      </c>
      <c r="E722">
        <v>28</v>
      </c>
      <c r="F722">
        <v>2</v>
      </c>
      <c r="G722" t="s">
        <v>24</v>
      </c>
      <c r="H722">
        <v>1421</v>
      </c>
      <c r="I722" t="s">
        <v>34</v>
      </c>
      <c r="J722">
        <v>1</v>
      </c>
      <c r="K722" t="s">
        <v>42</v>
      </c>
      <c r="L722" t="s">
        <v>27</v>
      </c>
      <c r="M722">
        <v>167040</v>
      </c>
      <c r="N722">
        <v>9</v>
      </c>
      <c r="O722">
        <v>22</v>
      </c>
      <c r="P722">
        <v>0</v>
      </c>
      <c r="Q722">
        <v>5</v>
      </c>
      <c r="R722">
        <v>2</v>
      </c>
      <c r="S722">
        <v>3</v>
      </c>
      <c r="T722">
        <v>0</v>
      </c>
      <c r="U722">
        <v>2</v>
      </c>
      <c r="V722">
        <f>COUNTIF(tbl_General[EmployeeID],tbl_General[[#This Row],[EmployeeID]])</f>
        <v>1</v>
      </c>
    </row>
    <row r="723" spans="1:22" x14ac:dyDescent="0.25">
      <c r="A723">
        <v>40</v>
      </c>
      <c r="B723" t="s">
        <v>21</v>
      </c>
      <c r="C723" t="s">
        <v>36</v>
      </c>
      <c r="D723" t="s">
        <v>30</v>
      </c>
      <c r="E723">
        <v>28</v>
      </c>
      <c r="F723">
        <v>2</v>
      </c>
      <c r="G723" t="s">
        <v>24</v>
      </c>
      <c r="H723">
        <v>2891</v>
      </c>
      <c r="I723" t="s">
        <v>34</v>
      </c>
      <c r="J723">
        <v>1</v>
      </c>
      <c r="K723" t="s">
        <v>42</v>
      </c>
      <c r="L723" t="s">
        <v>27</v>
      </c>
      <c r="M723">
        <v>167040</v>
      </c>
      <c r="N723">
        <v>9</v>
      </c>
      <c r="O723">
        <v>22</v>
      </c>
      <c r="P723">
        <v>0</v>
      </c>
      <c r="Q723">
        <v>5</v>
      </c>
      <c r="R723">
        <v>2</v>
      </c>
      <c r="S723">
        <v>3</v>
      </c>
      <c r="T723">
        <v>0</v>
      </c>
      <c r="U723">
        <v>2</v>
      </c>
      <c r="V723">
        <f>COUNTIF(tbl_General[EmployeeID],tbl_General[[#This Row],[EmployeeID]])</f>
        <v>1</v>
      </c>
    </row>
    <row r="724" spans="1:22" x14ac:dyDescent="0.25">
      <c r="A724">
        <v>40</v>
      </c>
      <c r="B724" t="s">
        <v>21</v>
      </c>
      <c r="C724" t="s">
        <v>36</v>
      </c>
      <c r="D724" t="s">
        <v>30</v>
      </c>
      <c r="E724">
        <v>28</v>
      </c>
      <c r="F724">
        <v>2</v>
      </c>
      <c r="G724" t="s">
        <v>24</v>
      </c>
      <c r="H724">
        <v>4361</v>
      </c>
      <c r="I724" t="s">
        <v>34</v>
      </c>
      <c r="J724">
        <v>1</v>
      </c>
      <c r="K724" t="s">
        <v>42</v>
      </c>
      <c r="L724" t="s">
        <v>27</v>
      </c>
      <c r="M724">
        <v>167040</v>
      </c>
      <c r="N724">
        <v>9</v>
      </c>
      <c r="O724">
        <v>22</v>
      </c>
      <c r="P724">
        <v>0</v>
      </c>
      <c r="Q724">
        <v>5</v>
      </c>
      <c r="R724">
        <v>2</v>
      </c>
      <c r="S724">
        <v>3</v>
      </c>
      <c r="T724">
        <v>0</v>
      </c>
      <c r="U724">
        <v>2</v>
      </c>
      <c r="V724">
        <f>COUNTIF(tbl_General[EmployeeID],tbl_General[[#This Row],[EmployeeID]])</f>
        <v>1</v>
      </c>
    </row>
    <row r="725" spans="1:22" x14ac:dyDescent="0.25">
      <c r="A725">
        <v>27</v>
      </c>
      <c r="B725" t="s">
        <v>21</v>
      </c>
      <c r="C725" t="s">
        <v>22</v>
      </c>
      <c r="D725" t="s">
        <v>23</v>
      </c>
      <c r="E725">
        <v>10</v>
      </c>
      <c r="F725">
        <v>4</v>
      </c>
      <c r="G725" t="s">
        <v>24</v>
      </c>
      <c r="H725">
        <v>912</v>
      </c>
      <c r="I725" t="s">
        <v>34</v>
      </c>
      <c r="J725">
        <v>3</v>
      </c>
      <c r="K725" t="s">
        <v>35</v>
      </c>
      <c r="L725" t="s">
        <v>27</v>
      </c>
      <c r="M725">
        <v>194190</v>
      </c>
      <c r="N725">
        <v>7</v>
      </c>
      <c r="O725">
        <v>14</v>
      </c>
      <c r="P725">
        <v>1</v>
      </c>
      <c r="Q725">
        <v>5</v>
      </c>
      <c r="R725">
        <v>2</v>
      </c>
      <c r="S725">
        <v>3</v>
      </c>
      <c r="T725">
        <v>0</v>
      </c>
      <c r="U725">
        <v>2</v>
      </c>
      <c r="V725">
        <f>COUNTIF(tbl_General[EmployeeID],tbl_General[[#This Row],[EmployeeID]])</f>
        <v>1</v>
      </c>
    </row>
    <row r="726" spans="1:22" x14ac:dyDescent="0.25">
      <c r="A726">
        <v>27</v>
      </c>
      <c r="B726" t="s">
        <v>21</v>
      </c>
      <c r="C726" t="s">
        <v>22</v>
      </c>
      <c r="D726" t="s">
        <v>23</v>
      </c>
      <c r="E726">
        <v>10</v>
      </c>
      <c r="F726">
        <v>4</v>
      </c>
      <c r="G726" t="s">
        <v>24</v>
      </c>
      <c r="H726">
        <v>2382</v>
      </c>
      <c r="I726" t="s">
        <v>34</v>
      </c>
      <c r="J726">
        <v>3</v>
      </c>
      <c r="K726" t="s">
        <v>35</v>
      </c>
      <c r="L726" t="s">
        <v>27</v>
      </c>
      <c r="M726">
        <v>194190</v>
      </c>
      <c r="N726">
        <v>7</v>
      </c>
      <c r="O726">
        <v>14</v>
      </c>
      <c r="P726">
        <v>1</v>
      </c>
      <c r="Q726">
        <v>5</v>
      </c>
      <c r="R726">
        <v>2</v>
      </c>
      <c r="S726">
        <v>3</v>
      </c>
      <c r="T726">
        <v>0</v>
      </c>
      <c r="U726">
        <v>2</v>
      </c>
      <c r="V726">
        <f>COUNTIF(tbl_General[EmployeeID],tbl_General[[#This Row],[EmployeeID]])</f>
        <v>1</v>
      </c>
    </row>
    <row r="727" spans="1:22" x14ac:dyDescent="0.25">
      <c r="A727">
        <v>27</v>
      </c>
      <c r="B727" t="s">
        <v>21</v>
      </c>
      <c r="C727" t="s">
        <v>22</v>
      </c>
      <c r="D727" t="s">
        <v>23</v>
      </c>
      <c r="E727">
        <v>10</v>
      </c>
      <c r="F727">
        <v>4</v>
      </c>
      <c r="G727" t="s">
        <v>24</v>
      </c>
      <c r="H727">
        <v>3852</v>
      </c>
      <c r="I727" t="s">
        <v>34</v>
      </c>
      <c r="J727">
        <v>3</v>
      </c>
      <c r="K727" t="s">
        <v>35</v>
      </c>
      <c r="L727" t="s">
        <v>27</v>
      </c>
      <c r="M727">
        <v>194190</v>
      </c>
      <c r="N727">
        <v>7</v>
      </c>
      <c r="O727">
        <v>14</v>
      </c>
      <c r="P727">
        <v>1</v>
      </c>
      <c r="Q727">
        <v>5</v>
      </c>
      <c r="R727">
        <v>2</v>
      </c>
      <c r="S727">
        <v>3</v>
      </c>
      <c r="T727">
        <v>0</v>
      </c>
      <c r="U727">
        <v>2</v>
      </c>
      <c r="V727">
        <f>COUNTIF(tbl_General[EmployeeID],tbl_General[[#This Row],[EmployeeID]])</f>
        <v>1</v>
      </c>
    </row>
    <row r="728" spans="1:22" x14ac:dyDescent="0.25">
      <c r="A728">
        <v>32</v>
      </c>
      <c r="B728" t="s">
        <v>21</v>
      </c>
      <c r="C728" t="s">
        <v>22</v>
      </c>
      <c r="D728" t="s">
        <v>30</v>
      </c>
      <c r="E728">
        <v>3</v>
      </c>
      <c r="F728">
        <v>2</v>
      </c>
      <c r="G728" t="s">
        <v>24</v>
      </c>
      <c r="H728">
        <v>882</v>
      </c>
      <c r="I728" t="s">
        <v>34</v>
      </c>
      <c r="J728">
        <v>3</v>
      </c>
      <c r="K728" t="s">
        <v>31</v>
      </c>
      <c r="L728" t="s">
        <v>27</v>
      </c>
      <c r="M728">
        <v>47210</v>
      </c>
      <c r="N728">
        <v>3</v>
      </c>
      <c r="O728">
        <v>14</v>
      </c>
      <c r="P728">
        <v>1</v>
      </c>
      <c r="Q728">
        <v>6</v>
      </c>
      <c r="R728">
        <v>3</v>
      </c>
      <c r="S728">
        <v>3</v>
      </c>
      <c r="T728">
        <v>0</v>
      </c>
      <c r="U728">
        <v>2</v>
      </c>
      <c r="V728">
        <f>COUNTIF(tbl_General[EmployeeID],tbl_General[[#This Row],[EmployeeID]])</f>
        <v>1</v>
      </c>
    </row>
    <row r="729" spans="1:22" x14ac:dyDescent="0.25">
      <c r="A729">
        <v>32</v>
      </c>
      <c r="B729" t="s">
        <v>21</v>
      </c>
      <c r="C729" t="s">
        <v>22</v>
      </c>
      <c r="D729" t="s">
        <v>30</v>
      </c>
      <c r="E729">
        <v>3</v>
      </c>
      <c r="F729">
        <v>2</v>
      </c>
      <c r="G729" t="s">
        <v>24</v>
      </c>
      <c r="H729">
        <v>2352</v>
      </c>
      <c r="I729" t="s">
        <v>34</v>
      </c>
      <c r="J729">
        <v>3</v>
      </c>
      <c r="K729" t="s">
        <v>31</v>
      </c>
      <c r="L729" t="s">
        <v>27</v>
      </c>
      <c r="M729">
        <v>47210</v>
      </c>
      <c r="N729">
        <v>3</v>
      </c>
      <c r="O729">
        <v>14</v>
      </c>
      <c r="P729">
        <v>1</v>
      </c>
      <c r="Q729">
        <v>6</v>
      </c>
      <c r="R729">
        <v>3</v>
      </c>
      <c r="S729">
        <v>3</v>
      </c>
      <c r="T729">
        <v>0</v>
      </c>
      <c r="U729">
        <v>2</v>
      </c>
      <c r="V729">
        <f>COUNTIF(tbl_General[EmployeeID],tbl_General[[#This Row],[EmployeeID]])</f>
        <v>1</v>
      </c>
    </row>
    <row r="730" spans="1:22" x14ac:dyDescent="0.25">
      <c r="A730">
        <v>32</v>
      </c>
      <c r="B730" t="s">
        <v>21</v>
      </c>
      <c r="C730" t="s">
        <v>22</v>
      </c>
      <c r="D730" t="s">
        <v>30</v>
      </c>
      <c r="E730">
        <v>3</v>
      </c>
      <c r="F730">
        <v>2</v>
      </c>
      <c r="G730" t="s">
        <v>24</v>
      </c>
      <c r="H730">
        <v>3822</v>
      </c>
      <c r="I730" t="s">
        <v>34</v>
      </c>
      <c r="J730">
        <v>3</v>
      </c>
      <c r="K730" t="s">
        <v>31</v>
      </c>
      <c r="L730" t="s">
        <v>27</v>
      </c>
      <c r="M730">
        <v>47210</v>
      </c>
      <c r="N730">
        <v>3</v>
      </c>
      <c r="O730">
        <v>14</v>
      </c>
      <c r="P730">
        <v>1</v>
      </c>
      <c r="Q730">
        <v>6</v>
      </c>
      <c r="R730">
        <v>3</v>
      </c>
      <c r="S730">
        <v>3</v>
      </c>
      <c r="T730">
        <v>0</v>
      </c>
      <c r="U730">
        <v>2</v>
      </c>
      <c r="V730">
        <f>COUNTIF(tbl_General[EmployeeID],tbl_General[[#This Row],[EmployeeID]])</f>
        <v>1</v>
      </c>
    </row>
    <row r="731" spans="1:22" x14ac:dyDescent="0.25">
      <c r="A731">
        <v>33</v>
      </c>
      <c r="B731" t="s">
        <v>21</v>
      </c>
      <c r="C731" t="s">
        <v>22</v>
      </c>
      <c r="D731" t="s">
        <v>23</v>
      </c>
      <c r="E731">
        <v>2</v>
      </c>
      <c r="F731">
        <v>3</v>
      </c>
      <c r="G731" t="s">
        <v>45</v>
      </c>
      <c r="H731">
        <v>416</v>
      </c>
      <c r="I731" t="s">
        <v>25</v>
      </c>
      <c r="J731">
        <v>1</v>
      </c>
      <c r="K731" t="s">
        <v>35</v>
      </c>
      <c r="L731" t="s">
        <v>32</v>
      </c>
      <c r="M731">
        <v>59140</v>
      </c>
      <c r="N731">
        <v>3</v>
      </c>
      <c r="O731">
        <v>16</v>
      </c>
      <c r="P731">
        <v>1</v>
      </c>
      <c r="Q731">
        <v>6</v>
      </c>
      <c r="R731">
        <v>4</v>
      </c>
      <c r="S731">
        <v>3</v>
      </c>
      <c r="T731">
        <v>0</v>
      </c>
      <c r="U731">
        <v>2</v>
      </c>
      <c r="V731">
        <f>COUNTIF(tbl_General[EmployeeID],tbl_General[[#This Row],[EmployeeID]])</f>
        <v>1</v>
      </c>
    </row>
    <row r="732" spans="1:22" x14ac:dyDescent="0.25">
      <c r="A732">
        <v>33</v>
      </c>
      <c r="B732" t="s">
        <v>21</v>
      </c>
      <c r="C732" t="s">
        <v>22</v>
      </c>
      <c r="D732" t="s">
        <v>23</v>
      </c>
      <c r="E732">
        <v>2</v>
      </c>
      <c r="F732">
        <v>3</v>
      </c>
      <c r="G732" t="s">
        <v>45</v>
      </c>
      <c r="H732">
        <v>1886</v>
      </c>
      <c r="I732" t="s">
        <v>25</v>
      </c>
      <c r="J732">
        <v>1</v>
      </c>
      <c r="K732" t="s">
        <v>35</v>
      </c>
      <c r="L732" t="s">
        <v>32</v>
      </c>
      <c r="M732">
        <v>59140</v>
      </c>
      <c r="N732">
        <v>3</v>
      </c>
      <c r="O732">
        <v>16</v>
      </c>
      <c r="P732">
        <v>1</v>
      </c>
      <c r="Q732">
        <v>6</v>
      </c>
      <c r="R732">
        <v>4</v>
      </c>
      <c r="S732">
        <v>3</v>
      </c>
      <c r="T732">
        <v>0</v>
      </c>
      <c r="U732">
        <v>2</v>
      </c>
      <c r="V732">
        <f>COUNTIF(tbl_General[EmployeeID],tbl_General[[#This Row],[EmployeeID]])</f>
        <v>1</v>
      </c>
    </row>
    <row r="733" spans="1:22" x14ac:dyDescent="0.25">
      <c r="A733">
        <v>33</v>
      </c>
      <c r="B733" t="s">
        <v>21</v>
      </c>
      <c r="C733" t="s">
        <v>22</v>
      </c>
      <c r="D733" t="s">
        <v>23</v>
      </c>
      <c r="E733">
        <v>2</v>
      </c>
      <c r="F733">
        <v>3</v>
      </c>
      <c r="G733" t="s">
        <v>45</v>
      </c>
      <c r="H733">
        <v>3356</v>
      </c>
      <c r="I733" t="s">
        <v>25</v>
      </c>
      <c r="J733">
        <v>1</v>
      </c>
      <c r="K733" t="s">
        <v>35</v>
      </c>
      <c r="L733" t="s">
        <v>32</v>
      </c>
      <c r="M733">
        <v>59140</v>
      </c>
      <c r="N733">
        <v>3</v>
      </c>
      <c r="O733">
        <v>16</v>
      </c>
      <c r="P733">
        <v>1</v>
      </c>
      <c r="Q733">
        <v>6</v>
      </c>
      <c r="R733">
        <v>4</v>
      </c>
      <c r="S733">
        <v>3</v>
      </c>
      <c r="T733">
        <v>0</v>
      </c>
      <c r="U733">
        <v>2</v>
      </c>
      <c r="V733">
        <f>COUNTIF(tbl_General[EmployeeID],tbl_General[[#This Row],[EmployeeID]])</f>
        <v>1</v>
      </c>
    </row>
    <row r="734" spans="1:22" x14ac:dyDescent="0.25">
      <c r="A734">
        <v>33</v>
      </c>
      <c r="B734" t="s">
        <v>28</v>
      </c>
      <c r="C734" t="s">
        <v>22</v>
      </c>
      <c r="D734" t="s">
        <v>30</v>
      </c>
      <c r="E734">
        <v>23</v>
      </c>
      <c r="F734">
        <v>5</v>
      </c>
      <c r="G734" t="s">
        <v>24</v>
      </c>
      <c r="H734">
        <v>334</v>
      </c>
      <c r="I734" t="s">
        <v>34</v>
      </c>
      <c r="J734">
        <v>1</v>
      </c>
      <c r="K734" t="s">
        <v>37</v>
      </c>
      <c r="L734" t="s">
        <v>32</v>
      </c>
      <c r="M734">
        <v>86390</v>
      </c>
      <c r="N734">
        <v>5</v>
      </c>
      <c r="O734">
        <v>16</v>
      </c>
      <c r="P734">
        <v>2</v>
      </c>
      <c r="Q734">
        <v>6</v>
      </c>
      <c r="R734">
        <v>3</v>
      </c>
      <c r="S734">
        <v>3</v>
      </c>
      <c r="T734">
        <v>0</v>
      </c>
      <c r="U734">
        <v>2</v>
      </c>
      <c r="V734">
        <f>COUNTIF(tbl_General[EmployeeID],tbl_General[[#This Row],[EmployeeID]])</f>
        <v>1</v>
      </c>
    </row>
    <row r="735" spans="1:22" x14ac:dyDescent="0.25">
      <c r="A735">
        <v>33</v>
      </c>
      <c r="B735" t="s">
        <v>28</v>
      </c>
      <c r="C735" t="s">
        <v>22</v>
      </c>
      <c r="D735" t="s">
        <v>30</v>
      </c>
      <c r="E735">
        <v>23</v>
      </c>
      <c r="F735">
        <v>5</v>
      </c>
      <c r="G735" t="s">
        <v>24</v>
      </c>
      <c r="H735">
        <v>1804</v>
      </c>
      <c r="I735" t="s">
        <v>34</v>
      </c>
      <c r="J735">
        <v>1</v>
      </c>
      <c r="K735" t="s">
        <v>37</v>
      </c>
      <c r="L735" t="s">
        <v>32</v>
      </c>
      <c r="M735">
        <v>86390</v>
      </c>
      <c r="N735">
        <v>5</v>
      </c>
      <c r="O735">
        <v>16</v>
      </c>
      <c r="P735">
        <v>2</v>
      </c>
      <c r="Q735">
        <v>6</v>
      </c>
      <c r="R735">
        <v>3</v>
      </c>
      <c r="S735">
        <v>3</v>
      </c>
      <c r="T735">
        <v>0</v>
      </c>
      <c r="U735">
        <v>2</v>
      </c>
      <c r="V735">
        <f>COUNTIF(tbl_General[EmployeeID],tbl_General[[#This Row],[EmployeeID]])</f>
        <v>1</v>
      </c>
    </row>
    <row r="736" spans="1:22" x14ac:dyDescent="0.25">
      <c r="A736">
        <v>33</v>
      </c>
      <c r="B736" t="s">
        <v>28</v>
      </c>
      <c r="C736" t="s">
        <v>22</v>
      </c>
      <c r="D736" t="s">
        <v>30</v>
      </c>
      <c r="E736">
        <v>23</v>
      </c>
      <c r="F736">
        <v>5</v>
      </c>
      <c r="G736" t="s">
        <v>24</v>
      </c>
      <c r="H736">
        <v>3274</v>
      </c>
      <c r="I736" t="s">
        <v>34</v>
      </c>
      <c r="J736">
        <v>1</v>
      </c>
      <c r="K736" t="s">
        <v>37</v>
      </c>
      <c r="L736" t="s">
        <v>32</v>
      </c>
      <c r="M736">
        <v>86390</v>
      </c>
      <c r="N736">
        <v>5</v>
      </c>
      <c r="O736">
        <v>16</v>
      </c>
      <c r="P736">
        <v>2</v>
      </c>
      <c r="Q736">
        <v>6</v>
      </c>
      <c r="R736">
        <v>3</v>
      </c>
      <c r="S736">
        <v>3</v>
      </c>
      <c r="T736">
        <v>0</v>
      </c>
      <c r="U736">
        <v>2</v>
      </c>
      <c r="V736">
        <f>COUNTIF(tbl_General[EmployeeID],tbl_General[[#This Row],[EmployeeID]])</f>
        <v>1</v>
      </c>
    </row>
    <row r="737" spans="1:22" x14ac:dyDescent="0.25">
      <c r="A737">
        <v>25</v>
      </c>
      <c r="B737" t="s">
        <v>21</v>
      </c>
      <c r="C737" t="s">
        <v>22</v>
      </c>
      <c r="D737" t="s">
        <v>30</v>
      </c>
      <c r="E737">
        <v>1</v>
      </c>
      <c r="F737">
        <v>4</v>
      </c>
      <c r="G737" t="s">
        <v>38</v>
      </c>
      <c r="H737">
        <v>746</v>
      </c>
      <c r="I737" t="s">
        <v>34</v>
      </c>
      <c r="J737">
        <v>2</v>
      </c>
      <c r="K737" t="s">
        <v>35</v>
      </c>
      <c r="L737" t="s">
        <v>27</v>
      </c>
      <c r="M737">
        <v>25000</v>
      </c>
      <c r="N737">
        <v>4</v>
      </c>
      <c r="O737">
        <v>14</v>
      </c>
      <c r="P737">
        <v>2</v>
      </c>
      <c r="Q737">
        <v>7</v>
      </c>
      <c r="R737">
        <v>2</v>
      </c>
      <c r="S737">
        <v>3</v>
      </c>
      <c r="T737">
        <v>0</v>
      </c>
      <c r="U737">
        <v>2</v>
      </c>
      <c r="V737">
        <f>COUNTIF(tbl_General[EmployeeID],tbl_General[[#This Row],[EmployeeID]])</f>
        <v>1</v>
      </c>
    </row>
    <row r="738" spans="1:22" x14ac:dyDescent="0.25">
      <c r="A738">
        <v>25</v>
      </c>
      <c r="B738" t="s">
        <v>21</v>
      </c>
      <c r="C738" t="s">
        <v>22</v>
      </c>
      <c r="D738" t="s">
        <v>30</v>
      </c>
      <c r="E738">
        <v>1</v>
      </c>
      <c r="F738">
        <v>4</v>
      </c>
      <c r="G738" t="s">
        <v>38</v>
      </c>
      <c r="H738">
        <v>2216</v>
      </c>
      <c r="I738" t="s">
        <v>34</v>
      </c>
      <c r="J738">
        <v>2</v>
      </c>
      <c r="K738" t="s">
        <v>35</v>
      </c>
      <c r="L738" t="s">
        <v>27</v>
      </c>
      <c r="M738">
        <v>25000</v>
      </c>
      <c r="N738">
        <v>4</v>
      </c>
      <c r="O738">
        <v>14</v>
      </c>
      <c r="P738">
        <v>2</v>
      </c>
      <c r="Q738">
        <v>7</v>
      </c>
      <c r="R738">
        <v>2</v>
      </c>
      <c r="S738">
        <v>3</v>
      </c>
      <c r="T738">
        <v>0</v>
      </c>
      <c r="U738">
        <v>2</v>
      </c>
      <c r="V738">
        <f>COUNTIF(tbl_General[EmployeeID],tbl_General[[#This Row],[EmployeeID]])</f>
        <v>1</v>
      </c>
    </row>
    <row r="739" spans="1:22" x14ac:dyDescent="0.25">
      <c r="A739">
        <v>25</v>
      </c>
      <c r="B739" t="s">
        <v>21</v>
      </c>
      <c r="C739" t="s">
        <v>22</v>
      </c>
      <c r="D739" t="s">
        <v>30</v>
      </c>
      <c r="E739">
        <v>1</v>
      </c>
      <c r="F739">
        <v>4</v>
      </c>
      <c r="G739" t="s">
        <v>38</v>
      </c>
      <c r="H739">
        <v>3686</v>
      </c>
      <c r="I739" t="s">
        <v>34</v>
      </c>
      <c r="J739">
        <v>2</v>
      </c>
      <c r="K739" t="s">
        <v>35</v>
      </c>
      <c r="L739" t="s">
        <v>27</v>
      </c>
      <c r="M739">
        <v>25000</v>
      </c>
      <c r="N739">
        <v>4</v>
      </c>
      <c r="O739">
        <v>14</v>
      </c>
      <c r="P739">
        <v>2</v>
      </c>
      <c r="Q739">
        <v>7</v>
      </c>
      <c r="R739">
        <v>2</v>
      </c>
      <c r="S739">
        <v>3</v>
      </c>
      <c r="T739">
        <v>0</v>
      </c>
      <c r="U739">
        <v>2</v>
      </c>
      <c r="V739">
        <f>COUNTIF(tbl_General[EmployeeID],tbl_General[[#This Row],[EmployeeID]])</f>
        <v>1</v>
      </c>
    </row>
    <row r="740" spans="1:22" x14ac:dyDescent="0.25">
      <c r="A740">
        <v>36</v>
      </c>
      <c r="B740" t="s">
        <v>21</v>
      </c>
      <c r="C740" t="s">
        <v>22</v>
      </c>
      <c r="D740" t="s">
        <v>37</v>
      </c>
      <c r="E740">
        <v>25</v>
      </c>
      <c r="F740">
        <v>1</v>
      </c>
      <c r="G740" t="s">
        <v>37</v>
      </c>
      <c r="H740">
        <v>1348</v>
      </c>
      <c r="I740" t="s">
        <v>34</v>
      </c>
      <c r="J740">
        <v>2</v>
      </c>
      <c r="K740" t="s">
        <v>31</v>
      </c>
      <c r="L740" t="s">
        <v>41</v>
      </c>
      <c r="M740">
        <v>31170</v>
      </c>
      <c r="N740">
        <v>6</v>
      </c>
      <c r="O740">
        <v>21</v>
      </c>
      <c r="P740">
        <v>1</v>
      </c>
      <c r="Q740">
        <v>7</v>
      </c>
      <c r="R740">
        <v>2</v>
      </c>
      <c r="S740">
        <v>3</v>
      </c>
      <c r="T740">
        <v>0</v>
      </c>
      <c r="U740">
        <v>1</v>
      </c>
      <c r="V740">
        <f>COUNTIF(tbl_General[EmployeeID],tbl_General[[#This Row],[EmployeeID]])</f>
        <v>1</v>
      </c>
    </row>
    <row r="741" spans="1:22" x14ac:dyDescent="0.25">
      <c r="A741">
        <v>36</v>
      </c>
      <c r="B741" t="s">
        <v>21</v>
      </c>
      <c r="C741" t="s">
        <v>22</v>
      </c>
      <c r="D741" t="s">
        <v>37</v>
      </c>
      <c r="E741">
        <v>25</v>
      </c>
      <c r="F741">
        <v>1</v>
      </c>
      <c r="G741" t="s">
        <v>37</v>
      </c>
      <c r="H741">
        <v>2818</v>
      </c>
      <c r="I741" t="s">
        <v>34</v>
      </c>
      <c r="J741">
        <v>2</v>
      </c>
      <c r="K741" t="s">
        <v>31</v>
      </c>
      <c r="L741" t="s">
        <v>41</v>
      </c>
      <c r="M741">
        <v>31170</v>
      </c>
      <c r="N741">
        <v>6</v>
      </c>
      <c r="O741">
        <v>21</v>
      </c>
      <c r="P741">
        <v>1</v>
      </c>
      <c r="Q741">
        <v>7</v>
      </c>
      <c r="R741">
        <v>2</v>
      </c>
      <c r="S741">
        <v>3</v>
      </c>
      <c r="T741">
        <v>0</v>
      </c>
      <c r="U741">
        <v>1</v>
      </c>
      <c r="V741">
        <f>COUNTIF(tbl_General[EmployeeID],tbl_General[[#This Row],[EmployeeID]])</f>
        <v>1</v>
      </c>
    </row>
    <row r="742" spans="1:22" x14ac:dyDescent="0.25">
      <c r="A742">
        <v>36</v>
      </c>
      <c r="B742" t="s">
        <v>21</v>
      </c>
      <c r="C742" t="s">
        <v>22</v>
      </c>
      <c r="D742" t="s">
        <v>37</v>
      </c>
      <c r="E742">
        <v>25</v>
      </c>
      <c r="F742">
        <v>1</v>
      </c>
      <c r="G742" t="s">
        <v>37</v>
      </c>
      <c r="H742">
        <v>4288</v>
      </c>
      <c r="I742" t="s">
        <v>34</v>
      </c>
      <c r="J742">
        <v>2</v>
      </c>
      <c r="K742" t="s">
        <v>31</v>
      </c>
      <c r="L742" t="s">
        <v>41</v>
      </c>
      <c r="M742">
        <v>31170</v>
      </c>
      <c r="N742">
        <v>6</v>
      </c>
      <c r="O742">
        <v>21</v>
      </c>
      <c r="P742">
        <v>1</v>
      </c>
      <c r="Q742">
        <v>7</v>
      </c>
      <c r="R742">
        <v>2</v>
      </c>
      <c r="S742">
        <v>3</v>
      </c>
      <c r="T742">
        <v>0</v>
      </c>
      <c r="U742">
        <v>1</v>
      </c>
      <c r="V742">
        <f>COUNTIF(tbl_General[EmployeeID],tbl_General[[#This Row],[EmployeeID]])</f>
        <v>1</v>
      </c>
    </row>
    <row r="743" spans="1:22" x14ac:dyDescent="0.25">
      <c r="A743">
        <v>37</v>
      </c>
      <c r="B743" t="s">
        <v>28</v>
      </c>
      <c r="C743" t="s">
        <v>22</v>
      </c>
      <c r="D743" t="s">
        <v>37</v>
      </c>
      <c r="E743">
        <v>9</v>
      </c>
      <c r="F743">
        <v>3</v>
      </c>
      <c r="G743" t="s">
        <v>37</v>
      </c>
      <c r="H743">
        <v>1313</v>
      </c>
      <c r="I743" t="s">
        <v>34</v>
      </c>
      <c r="J743">
        <v>2</v>
      </c>
      <c r="K743" t="s">
        <v>26</v>
      </c>
      <c r="L743" t="s">
        <v>41</v>
      </c>
      <c r="M743">
        <v>54840</v>
      </c>
      <c r="N743">
        <v>2</v>
      </c>
      <c r="O743">
        <v>17</v>
      </c>
      <c r="P743">
        <v>0</v>
      </c>
      <c r="Q743">
        <v>7</v>
      </c>
      <c r="R743">
        <v>4</v>
      </c>
      <c r="S743">
        <v>3</v>
      </c>
      <c r="T743">
        <v>0</v>
      </c>
      <c r="U743">
        <v>2</v>
      </c>
      <c r="V743">
        <f>COUNTIF(tbl_General[EmployeeID],tbl_General[[#This Row],[EmployeeID]])</f>
        <v>1</v>
      </c>
    </row>
    <row r="744" spans="1:22" x14ac:dyDescent="0.25">
      <c r="A744">
        <v>37</v>
      </c>
      <c r="B744" t="s">
        <v>28</v>
      </c>
      <c r="C744" t="s">
        <v>22</v>
      </c>
      <c r="D744" t="s">
        <v>37</v>
      </c>
      <c r="E744">
        <v>9</v>
      </c>
      <c r="F744">
        <v>3</v>
      </c>
      <c r="G744" t="s">
        <v>37</v>
      </c>
      <c r="H744">
        <v>2783</v>
      </c>
      <c r="I744" t="s">
        <v>34</v>
      </c>
      <c r="J744">
        <v>2</v>
      </c>
      <c r="K744" t="s">
        <v>26</v>
      </c>
      <c r="L744" t="s">
        <v>41</v>
      </c>
      <c r="M744">
        <v>54840</v>
      </c>
      <c r="N744">
        <v>4</v>
      </c>
      <c r="O744">
        <v>17</v>
      </c>
      <c r="P744">
        <v>0</v>
      </c>
      <c r="Q744">
        <v>7</v>
      </c>
      <c r="R744">
        <v>4</v>
      </c>
      <c r="S744">
        <v>3</v>
      </c>
      <c r="T744">
        <v>0</v>
      </c>
      <c r="U744">
        <v>2</v>
      </c>
      <c r="V744">
        <f>COUNTIF(tbl_General[EmployeeID],tbl_General[[#This Row],[EmployeeID]])</f>
        <v>1</v>
      </c>
    </row>
    <row r="745" spans="1:22" x14ac:dyDescent="0.25">
      <c r="A745">
        <v>37</v>
      </c>
      <c r="B745" t="s">
        <v>28</v>
      </c>
      <c r="C745" t="s">
        <v>22</v>
      </c>
      <c r="D745" t="s">
        <v>37</v>
      </c>
      <c r="E745">
        <v>9</v>
      </c>
      <c r="F745">
        <v>3</v>
      </c>
      <c r="G745" t="s">
        <v>37</v>
      </c>
      <c r="H745">
        <v>4253</v>
      </c>
      <c r="I745" t="s">
        <v>34</v>
      </c>
      <c r="J745">
        <v>2</v>
      </c>
      <c r="K745" t="s">
        <v>26</v>
      </c>
      <c r="L745" t="s">
        <v>41</v>
      </c>
      <c r="M745">
        <v>54840</v>
      </c>
      <c r="N745">
        <v>4</v>
      </c>
      <c r="O745">
        <v>17</v>
      </c>
      <c r="P745">
        <v>0</v>
      </c>
      <c r="Q745">
        <v>7</v>
      </c>
      <c r="R745">
        <v>4</v>
      </c>
      <c r="S745">
        <v>3</v>
      </c>
      <c r="T745">
        <v>0</v>
      </c>
      <c r="U745">
        <v>2</v>
      </c>
      <c r="V745">
        <f>COUNTIF(tbl_General[EmployeeID],tbl_General[[#This Row],[EmployeeID]])</f>
        <v>1</v>
      </c>
    </row>
    <row r="746" spans="1:22" x14ac:dyDescent="0.25">
      <c r="A746">
        <v>45</v>
      </c>
      <c r="B746" t="s">
        <v>21</v>
      </c>
      <c r="C746" t="s">
        <v>22</v>
      </c>
      <c r="D746" t="s">
        <v>30</v>
      </c>
      <c r="E746">
        <v>22</v>
      </c>
      <c r="F746">
        <v>3</v>
      </c>
      <c r="G746" t="s">
        <v>24</v>
      </c>
      <c r="H746">
        <v>597</v>
      </c>
      <c r="I746" t="s">
        <v>25</v>
      </c>
      <c r="J746">
        <v>2</v>
      </c>
      <c r="K746" t="s">
        <v>43</v>
      </c>
      <c r="L746" t="s">
        <v>27</v>
      </c>
      <c r="M746">
        <v>132120</v>
      </c>
      <c r="N746">
        <v>4</v>
      </c>
      <c r="O746">
        <v>13</v>
      </c>
      <c r="P746">
        <v>0</v>
      </c>
      <c r="Q746">
        <v>7</v>
      </c>
      <c r="R746">
        <v>4</v>
      </c>
      <c r="S746">
        <v>3</v>
      </c>
      <c r="T746">
        <v>0</v>
      </c>
      <c r="U746">
        <v>2</v>
      </c>
      <c r="V746">
        <f>COUNTIF(tbl_General[EmployeeID],tbl_General[[#This Row],[EmployeeID]])</f>
        <v>1</v>
      </c>
    </row>
    <row r="747" spans="1:22" x14ac:dyDescent="0.25">
      <c r="A747">
        <v>45</v>
      </c>
      <c r="B747" t="s">
        <v>21</v>
      </c>
      <c r="C747" t="s">
        <v>22</v>
      </c>
      <c r="D747" t="s">
        <v>30</v>
      </c>
      <c r="E747">
        <v>22</v>
      </c>
      <c r="F747">
        <v>3</v>
      </c>
      <c r="G747" t="s">
        <v>24</v>
      </c>
      <c r="H747">
        <v>2067</v>
      </c>
      <c r="I747" t="s">
        <v>25</v>
      </c>
      <c r="J747">
        <v>2</v>
      </c>
      <c r="K747" t="s">
        <v>43</v>
      </c>
      <c r="L747" t="s">
        <v>27</v>
      </c>
      <c r="M747">
        <v>132120</v>
      </c>
      <c r="N747">
        <v>4</v>
      </c>
      <c r="O747">
        <v>13</v>
      </c>
      <c r="P747">
        <v>0</v>
      </c>
      <c r="Q747">
        <v>7</v>
      </c>
      <c r="R747">
        <v>4</v>
      </c>
      <c r="S747">
        <v>3</v>
      </c>
      <c r="T747">
        <v>0</v>
      </c>
      <c r="U747">
        <v>2</v>
      </c>
      <c r="V747">
        <f>COUNTIF(tbl_General[EmployeeID],tbl_General[[#This Row],[EmployeeID]])</f>
        <v>1</v>
      </c>
    </row>
    <row r="748" spans="1:22" x14ac:dyDescent="0.25">
      <c r="A748">
        <v>45</v>
      </c>
      <c r="B748" t="s">
        <v>21</v>
      </c>
      <c r="C748" t="s">
        <v>22</v>
      </c>
      <c r="D748" t="s">
        <v>30</v>
      </c>
      <c r="E748">
        <v>22</v>
      </c>
      <c r="F748">
        <v>3</v>
      </c>
      <c r="G748" t="s">
        <v>24</v>
      </c>
      <c r="H748">
        <v>3537</v>
      </c>
      <c r="I748" t="s">
        <v>25</v>
      </c>
      <c r="J748">
        <v>2</v>
      </c>
      <c r="K748" t="s">
        <v>43</v>
      </c>
      <c r="L748" t="s">
        <v>27</v>
      </c>
      <c r="M748">
        <v>132120</v>
      </c>
      <c r="N748">
        <v>4</v>
      </c>
      <c r="O748">
        <v>13</v>
      </c>
      <c r="P748">
        <v>0</v>
      </c>
      <c r="Q748">
        <v>7</v>
      </c>
      <c r="R748">
        <v>4</v>
      </c>
      <c r="S748">
        <v>3</v>
      </c>
      <c r="T748">
        <v>0</v>
      </c>
      <c r="U748">
        <v>2</v>
      </c>
      <c r="V748">
        <f>COUNTIF(tbl_General[EmployeeID],tbl_General[[#This Row],[EmployeeID]])</f>
        <v>1</v>
      </c>
    </row>
    <row r="749" spans="1:22" x14ac:dyDescent="0.25">
      <c r="A749">
        <v>31</v>
      </c>
      <c r="B749" t="s">
        <v>21</v>
      </c>
      <c r="C749" t="s">
        <v>22</v>
      </c>
      <c r="D749" t="s">
        <v>30</v>
      </c>
      <c r="E749">
        <v>16</v>
      </c>
      <c r="F749">
        <v>4</v>
      </c>
      <c r="G749" t="s">
        <v>24</v>
      </c>
      <c r="H749">
        <v>778</v>
      </c>
      <c r="I749" t="s">
        <v>34</v>
      </c>
      <c r="J749">
        <v>3</v>
      </c>
      <c r="K749" t="s">
        <v>37</v>
      </c>
      <c r="L749" t="s">
        <v>32</v>
      </c>
      <c r="M749">
        <v>42440</v>
      </c>
      <c r="N749">
        <v>9</v>
      </c>
      <c r="O749">
        <v>13</v>
      </c>
      <c r="P749">
        <v>0</v>
      </c>
      <c r="Q749">
        <v>8</v>
      </c>
      <c r="R749">
        <v>3</v>
      </c>
      <c r="S749">
        <v>3</v>
      </c>
      <c r="T749">
        <v>0</v>
      </c>
      <c r="U749">
        <v>2</v>
      </c>
      <c r="V749">
        <f>COUNTIF(tbl_General[EmployeeID],tbl_General[[#This Row],[EmployeeID]])</f>
        <v>1</v>
      </c>
    </row>
    <row r="750" spans="1:22" x14ac:dyDescent="0.25">
      <c r="A750">
        <v>31</v>
      </c>
      <c r="B750" t="s">
        <v>21</v>
      </c>
      <c r="C750" t="s">
        <v>22</v>
      </c>
      <c r="D750" t="s">
        <v>30</v>
      </c>
      <c r="E750">
        <v>16</v>
      </c>
      <c r="F750">
        <v>4</v>
      </c>
      <c r="G750" t="s">
        <v>24</v>
      </c>
      <c r="H750">
        <v>2248</v>
      </c>
      <c r="I750" t="s">
        <v>34</v>
      </c>
      <c r="J750">
        <v>3</v>
      </c>
      <c r="K750" t="s">
        <v>37</v>
      </c>
      <c r="L750" t="s">
        <v>32</v>
      </c>
      <c r="M750">
        <v>42440</v>
      </c>
      <c r="N750">
        <v>9</v>
      </c>
      <c r="O750">
        <v>13</v>
      </c>
      <c r="P750">
        <v>0</v>
      </c>
      <c r="Q750">
        <v>8</v>
      </c>
      <c r="R750">
        <v>3</v>
      </c>
      <c r="S750">
        <v>3</v>
      </c>
      <c r="T750">
        <v>0</v>
      </c>
      <c r="U750">
        <v>2</v>
      </c>
      <c r="V750">
        <f>COUNTIF(tbl_General[EmployeeID],tbl_General[[#This Row],[EmployeeID]])</f>
        <v>1</v>
      </c>
    </row>
    <row r="751" spans="1:22" x14ac:dyDescent="0.25">
      <c r="A751">
        <v>31</v>
      </c>
      <c r="B751" t="s">
        <v>21</v>
      </c>
      <c r="C751" t="s">
        <v>22</v>
      </c>
      <c r="D751" t="s">
        <v>30</v>
      </c>
      <c r="E751">
        <v>16</v>
      </c>
      <c r="F751">
        <v>4</v>
      </c>
      <c r="G751" t="s">
        <v>24</v>
      </c>
      <c r="H751">
        <v>3718</v>
      </c>
      <c r="I751" t="s">
        <v>34</v>
      </c>
      <c r="J751">
        <v>3</v>
      </c>
      <c r="K751" t="s">
        <v>37</v>
      </c>
      <c r="L751" t="s">
        <v>32</v>
      </c>
      <c r="M751">
        <v>42440</v>
      </c>
      <c r="N751">
        <v>9</v>
      </c>
      <c r="O751">
        <v>13</v>
      </c>
      <c r="P751">
        <v>0</v>
      </c>
      <c r="Q751">
        <v>8</v>
      </c>
      <c r="R751">
        <v>3</v>
      </c>
      <c r="S751">
        <v>3</v>
      </c>
      <c r="T751">
        <v>0</v>
      </c>
      <c r="U751">
        <v>2</v>
      </c>
      <c r="V751">
        <f>COUNTIF(tbl_General[EmployeeID],tbl_General[[#This Row],[EmployeeID]])</f>
        <v>1</v>
      </c>
    </row>
    <row r="752" spans="1:22" x14ac:dyDescent="0.25">
      <c r="A752">
        <v>30</v>
      </c>
      <c r="B752" t="s">
        <v>21</v>
      </c>
      <c r="C752" t="s">
        <v>22</v>
      </c>
      <c r="D752" t="s">
        <v>23</v>
      </c>
      <c r="E752">
        <v>3</v>
      </c>
      <c r="F752">
        <v>3</v>
      </c>
      <c r="G752" t="s">
        <v>24</v>
      </c>
      <c r="H752">
        <v>756</v>
      </c>
      <c r="I752" t="s">
        <v>34</v>
      </c>
      <c r="J752">
        <v>3</v>
      </c>
      <c r="K752" t="s">
        <v>35</v>
      </c>
      <c r="L752" t="s">
        <v>41</v>
      </c>
      <c r="M752">
        <v>51210</v>
      </c>
      <c r="N752">
        <v>7</v>
      </c>
      <c r="O752">
        <v>13</v>
      </c>
      <c r="P752">
        <v>0</v>
      </c>
      <c r="Q752">
        <v>8</v>
      </c>
      <c r="R752">
        <v>4</v>
      </c>
      <c r="S752">
        <v>3</v>
      </c>
      <c r="T752">
        <v>0</v>
      </c>
      <c r="U752">
        <v>2</v>
      </c>
      <c r="V752">
        <f>COUNTIF(tbl_General[EmployeeID],tbl_General[[#This Row],[EmployeeID]])</f>
        <v>1</v>
      </c>
    </row>
    <row r="753" spans="1:22" x14ac:dyDescent="0.25">
      <c r="A753">
        <v>30</v>
      </c>
      <c r="B753" t="s">
        <v>21</v>
      </c>
      <c r="C753" t="s">
        <v>22</v>
      </c>
      <c r="D753" t="s">
        <v>23</v>
      </c>
      <c r="E753">
        <v>3</v>
      </c>
      <c r="F753">
        <v>3</v>
      </c>
      <c r="G753" t="s">
        <v>24</v>
      </c>
      <c r="H753">
        <v>2226</v>
      </c>
      <c r="I753" t="s">
        <v>34</v>
      </c>
      <c r="J753">
        <v>3</v>
      </c>
      <c r="K753" t="s">
        <v>35</v>
      </c>
      <c r="L753" t="s">
        <v>41</v>
      </c>
      <c r="M753">
        <v>51210</v>
      </c>
      <c r="N753">
        <v>7</v>
      </c>
      <c r="O753">
        <v>13</v>
      </c>
      <c r="P753">
        <v>0</v>
      </c>
      <c r="Q753">
        <v>8</v>
      </c>
      <c r="R753">
        <v>4</v>
      </c>
      <c r="S753">
        <v>3</v>
      </c>
      <c r="T753">
        <v>0</v>
      </c>
      <c r="U753">
        <v>2</v>
      </c>
      <c r="V753">
        <f>COUNTIF(tbl_General[EmployeeID],tbl_General[[#This Row],[EmployeeID]])</f>
        <v>1</v>
      </c>
    </row>
    <row r="754" spans="1:22" x14ac:dyDescent="0.25">
      <c r="A754">
        <v>30</v>
      </c>
      <c r="B754" t="s">
        <v>21</v>
      </c>
      <c r="C754" t="s">
        <v>22</v>
      </c>
      <c r="D754" t="s">
        <v>23</v>
      </c>
      <c r="E754">
        <v>3</v>
      </c>
      <c r="F754">
        <v>3</v>
      </c>
      <c r="G754" t="s">
        <v>24</v>
      </c>
      <c r="H754">
        <v>3696</v>
      </c>
      <c r="I754" t="s">
        <v>34</v>
      </c>
      <c r="J754">
        <v>3</v>
      </c>
      <c r="K754" t="s">
        <v>35</v>
      </c>
      <c r="L754" t="s">
        <v>41</v>
      </c>
      <c r="M754">
        <v>51210</v>
      </c>
      <c r="N754">
        <v>7</v>
      </c>
      <c r="O754">
        <v>13</v>
      </c>
      <c r="P754">
        <v>0</v>
      </c>
      <c r="Q754">
        <v>8</v>
      </c>
      <c r="R754">
        <v>4</v>
      </c>
      <c r="S754">
        <v>3</v>
      </c>
      <c r="T754">
        <v>0</v>
      </c>
      <c r="U754">
        <v>2</v>
      </c>
      <c r="V754">
        <f>COUNTIF(tbl_General[EmployeeID],tbl_General[[#This Row],[EmployeeID]])</f>
        <v>1</v>
      </c>
    </row>
    <row r="755" spans="1:22" x14ac:dyDescent="0.25">
      <c r="A755">
        <v>37</v>
      </c>
      <c r="B755" t="s">
        <v>21</v>
      </c>
      <c r="C755" t="s">
        <v>22</v>
      </c>
      <c r="D755" t="s">
        <v>30</v>
      </c>
      <c r="E755">
        <v>20</v>
      </c>
      <c r="F755">
        <v>5</v>
      </c>
      <c r="G755" t="s">
        <v>24</v>
      </c>
      <c r="H755">
        <v>744</v>
      </c>
      <c r="I755" t="s">
        <v>34</v>
      </c>
      <c r="J755">
        <v>2</v>
      </c>
      <c r="K755" t="s">
        <v>44</v>
      </c>
      <c r="L755" t="s">
        <v>32</v>
      </c>
      <c r="M755">
        <v>68040</v>
      </c>
      <c r="N755">
        <v>4</v>
      </c>
      <c r="O755">
        <v>13</v>
      </c>
      <c r="P755">
        <v>1</v>
      </c>
      <c r="Q755">
        <v>8</v>
      </c>
      <c r="R755">
        <v>1</v>
      </c>
      <c r="S755">
        <v>3</v>
      </c>
      <c r="T755">
        <v>0</v>
      </c>
      <c r="U755">
        <v>2</v>
      </c>
      <c r="V755">
        <f>COUNTIF(tbl_General[EmployeeID],tbl_General[[#This Row],[EmployeeID]])</f>
        <v>1</v>
      </c>
    </row>
    <row r="756" spans="1:22" x14ac:dyDescent="0.25">
      <c r="A756">
        <v>37</v>
      </c>
      <c r="B756" t="s">
        <v>21</v>
      </c>
      <c r="C756" t="s">
        <v>22</v>
      </c>
      <c r="D756" t="s">
        <v>30</v>
      </c>
      <c r="E756">
        <v>20</v>
      </c>
      <c r="F756">
        <v>5</v>
      </c>
      <c r="G756" t="s">
        <v>24</v>
      </c>
      <c r="H756">
        <v>2214</v>
      </c>
      <c r="I756" t="s">
        <v>34</v>
      </c>
      <c r="J756">
        <v>2</v>
      </c>
      <c r="K756" t="s">
        <v>44</v>
      </c>
      <c r="L756" t="s">
        <v>32</v>
      </c>
      <c r="M756">
        <v>68040</v>
      </c>
      <c r="N756">
        <v>4</v>
      </c>
      <c r="O756">
        <v>13</v>
      </c>
      <c r="P756">
        <v>1</v>
      </c>
      <c r="Q756">
        <v>8</v>
      </c>
      <c r="R756">
        <v>1</v>
      </c>
      <c r="S756">
        <v>3</v>
      </c>
      <c r="T756">
        <v>0</v>
      </c>
      <c r="U756">
        <v>2</v>
      </c>
      <c r="V756">
        <f>COUNTIF(tbl_General[EmployeeID],tbl_General[[#This Row],[EmployeeID]])</f>
        <v>1</v>
      </c>
    </row>
    <row r="757" spans="1:22" x14ac:dyDescent="0.25">
      <c r="A757">
        <v>37</v>
      </c>
      <c r="B757" t="s">
        <v>21</v>
      </c>
      <c r="C757" t="s">
        <v>22</v>
      </c>
      <c r="D757" t="s">
        <v>30</v>
      </c>
      <c r="E757">
        <v>20</v>
      </c>
      <c r="F757">
        <v>5</v>
      </c>
      <c r="G757" t="s">
        <v>24</v>
      </c>
      <c r="H757">
        <v>3684</v>
      </c>
      <c r="I757" t="s">
        <v>34</v>
      </c>
      <c r="J757">
        <v>2</v>
      </c>
      <c r="K757" t="s">
        <v>44</v>
      </c>
      <c r="L757" t="s">
        <v>32</v>
      </c>
      <c r="M757">
        <v>68040</v>
      </c>
      <c r="N757">
        <v>4</v>
      </c>
      <c r="O757">
        <v>13</v>
      </c>
      <c r="P757">
        <v>1</v>
      </c>
      <c r="Q757">
        <v>8</v>
      </c>
      <c r="R757">
        <v>1</v>
      </c>
      <c r="S757">
        <v>3</v>
      </c>
      <c r="T757">
        <v>0</v>
      </c>
      <c r="U757">
        <v>2</v>
      </c>
      <c r="V757">
        <f>COUNTIF(tbl_General[EmployeeID],tbl_General[[#This Row],[EmployeeID]])</f>
        <v>1</v>
      </c>
    </row>
    <row r="758" spans="1:22" x14ac:dyDescent="0.25">
      <c r="A758">
        <v>36</v>
      </c>
      <c r="B758" t="s">
        <v>21</v>
      </c>
      <c r="C758" t="s">
        <v>22</v>
      </c>
      <c r="D758" t="s">
        <v>30</v>
      </c>
      <c r="E758">
        <v>23</v>
      </c>
      <c r="F758">
        <v>3</v>
      </c>
      <c r="G758" t="s">
        <v>24</v>
      </c>
      <c r="H758">
        <v>916</v>
      </c>
      <c r="I758" t="s">
        <v>25</v>
      </c>
      <c r="J758">
        <v>3</v>
      </c>
      <c r="K758" t="s">
        <v>35</v>
      </c>
      <c r="L758" t="s">
        <v>27</v>
      </c>
      <c r="M758">
        <v>21320</v>
      </c>
      <c r="N758">
        <v>4</v>
      </c>
      <c r="O758">
        <v>20</v>
      </c>
      <c r="P758">
        <v>0</v>
      </c>
      <c r="Q758">
        <v>9</v>
      </c>
      <c r="R758">
        <v>1</v>
      </c>
      <c r="S758">
        <v>3</v>
      </c>
      <c r="T758">
        <v>0</v>
      </c>
      <c r="U758">
        <v>2</v>
      </c>
      <c r="V758">
        <f>COUNTIF(tbl_General[EmployeeID],tbl_General[[#This Row],[EmployeeID]])</f>
        <v>1</v>
      </c>
    </row>
    <row r="759" spans="1:22" x14ac:dyDescent="0.25">
      <c r="A759">
        <v>36</v>
      </c>
      <c r="B759" t="s">
        <v>21</v>
      </c>
      <c r="C759" t="s">
        <v>22</v>
      </c>
      <c r="D759" t="s">
        <v>30</v>
      </c>
      <c r="E759">
        <v>23</v>
      </c>
      <c r="F759">
        <v>3</v>
      </c>
      <c r="G759" t="s">
        <v>24</v>
      </c>
      <c r="H759">
        <v>2386</v>
      </c>
      <c r="I759" t="s">
        <v>25</v>
      </c>
      <c r="J759">
        <v>3</v>
      </c>
      <c r="K759" t="s">
        <v>35</v>
      </c>
      <c r="L759" t="s">
        <v>27</v>
      </c>
      <c r="M759">
        <v>21320</v>
      </c>
      <c r="N759">
        <v>4</v>
      </c>
      <c r="O759">
        <v>20</v>
      </c>
      <c r="P759">
        <v>0</v>
      </c>
      <c r="Q759">
        <v>9</v>
      </c>
      <c r="R759">
        <v>1</v>
      </c>
      <c r="S759">
        <v>3</v>
      </c>
      <c r="T759">
        <v>0</v>
      </c>
      <c r="U759">
        <v>2</v>
      </c>
      <c r="V759">
        <f>COUNTIF(tbl_General[EmployeeID],tbl_General[[#This Row],[EmployeeID]])</f>
        <v>1</v>
      </c>
    </row>
    <row r="760" spans="1:22" x14ac:dyDescent="0.25">
      <c r="A760">
        <v>36</v>
      </c>
      <c r="B760" t="s">
        <v>21</v>
      </c>
      <c r="C760" t="s">
        <v>22</v>
      </c>
      <c r="D760" t="s">
        <v>30</v>
      </c>
      <c r="E760">
        <v>23</v>
      </c>
      <c r="F760">
        <v>3</v>
      </c>
      <c r="G760" t="s">
        <v>24</v>
      </c>
      <c r="H760">
        <v>3856</v>
      </c>
      <c r="I760" t="s">
        <v>25</v>
      </c>
      <c r="J760">
        <v>3</v>
      </c>
      <c r="K760" t="s">
        <v>35</v>
      </c>
      <c r="L760" t="s">
        <v>27</v>
      </c>
      <c r="M760">
        <v>21320</v>
      </c>
      <c r="N760">
        <v>4</v>
      </c>
      <c r="O760">
        <v>20</v>
      </c>
      <c r="P760">
        <v>0</v>
      </c>
      <c r="Q760">
        <v>9</v>
      </c>
      <c r="R760">
        <v>1</v>
      </c>
      <c r="S760">
        <v>3</v>
      </c>
      <c r="T760">
        <v>0</v>
      </c>
      <c r="U760">
        <v>2</v>
      </c>
      <c r="V760">
        <f>COUNTIF(tbl_General[EmployeeID],tbl_General[[#This Row],[EmployeeID]])</f>
        <v>1</v>
      </c>
    </row>
    <row r="761" spans="1:22" x14ac:dyDescent="0.25">
      <c r="A761">
        <v>45</v>
      </c>
      <c r="B761" t="s">
        <v>21</v>
      </c>
      <c r="C761" t="s">
        <v>29</v>
      </c>
      <c r="D761" t="s">
        <v>23</v>
      </c>
      <c r="E761">
        <v>21</v>
      </c>
      <c r="F761">
        <v>1</v>
      </c>
      <c r="G761" t="s">
        <v>45</v>
      </c>
      <c r="H761">
        <v>1462</v>
      </c>
      <c r="I761" t="s">
        <v>34</v>
      </c>
      <c r="J761">
        <v>3</v>
      </c>
      <c r="K761" t="s">
        <v>31</v>
      </c>
      <c r="L761" t="s">
        <v>27</v>
      </c>
      <c r="M761">
        <v>22890</v>
      </c>
      <c r="N761">
        <v>4</v>
      </c>
      <c r="O761">
        <v>13</v>
      </c>
      <c r="P761">
        <v>0</v>
      </c>
      <c r="Q761">
        <v>9</v>
      </c>
      <c r="R761">
        <v>3</v>
      </c>
      <c r="S761">
        <v>3</v>
      </c>
      <c r="T761">
        <v>0</v>
      </c>
      <c r="U761">
        <v>2</v>
      </c>
      <c r="V761">
        <f>COUNTIF(tbl_General[EmployeeID],tbl_General[[#This Row],[EmployeeID]])</f>
        <v>1</v>
      </c>
    </row>
    <row r="762" spans="1:22" x14ac:dyDescent="0.25">
      <c r="A762">
        <v>45</v>
      </c>
      <c r="B762" t="s">
        <v>21</v>
      </c>
      <c r="C762" t="s">
        <v>29</v>
      </c>
      <c r="D762" t="s">
        <v>23</v>
      </c>
      <c r="E762">
        <v>21</v>
      </c>
      <c r="F762">
        <v>1</v>
      </c>
      <c r="G762" t="s">
        <v>45</v>
      </c>
      <c r="H762">
        <v>2932</v>
      </c>
      <c r="I762" t="s">
        <v>34</v>
      </c>
      <c r="J762">
        <v>3</v>
      </c>
      <c r="K762" t="s">
        <v>31</v>
      </c>
      <c r="L762" t="s">
        <v>27</v>
      </c>
      <c r="M762">
        <v>22890</v>
      </c>
      <c r="N762">
        <v>4</v>
      </c>
      <c r="O762">
        <v>13</v>
      </c>
      <c r="P762">
        <v>0</v>
      </c>
      <c r="Q762">
        <v>9</v>
      </c>
      <c r="R762">
        <v>3</v>
      </c>
      <c r="S762">
        <v>3</v>
      </c>
      <c r="T762">
        <v>0</v>
      </c>
      <c r="U762">
        <v>2</v>
      </c>
      <c r="V762">
        <f>COUNTIF(tbl_General[EmployeeID],tbl_General[[#This Row],[EmployeeID]])</f>
        <v>1</v>
      </c>
    </row>
    <row r="763" spans="1:22" x14ac:dyDescent="0.25">
      <c r="A763">
        <v>45</v>
      </c>
      <c r="B763" t="s">
        <v>21</v>
      </c>
      <c r="C763" t="s">
        <v>29</v>
      </c>
      <c r="D763" t="s">
        <v>23</v>
      </c>
      <c r="E763">
        <v>21</v>
      </c>
      <c r="F763">
        <v>1</v>
      </c>
      <c r="G763" t="s">
        <v>45</v>
      </c>
      <c r="H763">
        <v>4402</v>
      </c>
      <c r="I763" t="s">
        <v>34</v>
      </c>
      <c r="J763">
        <v>3</v>
      </c>
      <c r="K763" t="s">
        <v>31</v>
      </c>
      <c r="L763" t="s">
        <v>27</v>
      </c>
      <c r="M763">
        <v>22890</v>
      </c>
      <c r="N763">
        <v>4</v>
      </c>
      <c r="O763">
        <v>13</v>
      </c>
      <c r="P763">
        <v>0</v>
      </c>
      <c r="Q763">
        <v>9</v>
      </c>
      <c r="R763">
        <v>3</v>
      </c>
      <c r="S763">
        <v>3</v>
      </c>
      <c r="T763">
        <v>0</v>
      </c>
      <c r="U763">
        <v>2</v>
      </c>
      <c r="V763">
        <f>COUNTIF(tbl_General[EmployeeID],tbl_General[[#This Row],[EmployeeID]])</f>
        <v>1</v>
      </c>
    </row>
    <row r="764" spans="1:22" x14ac:dyDescent="0.25">
      <c r="A764">
        <v>36</v>
      </c>
      <c r="B764" t="s">
        <v>21</v>
      </c>
      <c r="C764" t="s">
        <v>29</v>
      </c>
      <c r="D764" t="s">
        <v>23</v>
      </c>
      <c r="E764">
        <v>21</v>
      </c>
      <c r="F764">
        <v>3</v>
      </c>
      <c r="G764" t="s">
        <v>24</v>
      </c>
      <c r="H764">
        <v>871</v>
      </c>
      <c r="I764" t="s">
        <v>34</v>
      </c>
      <c r="J764">
        <v>2</v>
      </c>
      <c r="K764" t="s">
        <v>37</v>
      </c>
      <c r="L764" t="s">
        <v>27</v>
      </c>
      <c r="M764">
        <v>23290</v>
      </c>
      <c r="N764">
        <v>3</v>
      </c>
      <c r="O764">
        <v>15</v>
      </c>
      <c r="P764">
        <v>0</v>
      </c>
      <c r="Q764">
        <v>9</v>
      </c>
      <c r="R764">
        <v>2</v>
      </c>
      <c r="S764">
        <v>3</v>
      </c>
      <c r="T764">
        <v>0</v>
      </c>
      <c r="U764">
        <v>2</v>
      </c>
      <c r="V764">
        <f>COUNTIF(tbl_General[EmployeeID],tbl_General[[#This Row],[EmployeeID]])</f>
        <v>1</v>
      </c>
    </row>
    <row r="765" spans="1:22" x14ac:dyDescent="0.25">
      <c r="A765">
        <v>36</v>
      </c>
      <c r="B765" t="s">
        <v>21</v>
      </c>
      <c r="C765" t="s">
        <v>29</v>
      </c>
      <c r="D765" t="s">
        <v>23</v>
      </c>
      <c r="E765">
        <v>21</v>
      </c>
      <c r="F765">
        <v>3</v>
      </c>
      <c r="G765" t="s">
        <v>24</v>
      </c>
      <c r="H765">
        <v>2341</v>
      </c>
      <c r="I765" t="s">
        <v>34</v>
      </c>
      <c r="J765">
        <v>2</v>
      </c>
      <c r="K765" t="s">
        <v>37</v>
      </c>
      <c r="L765" t="s">
        <v>27</v>
      </c>
      <c r="M765">
        <v>23290</v>
      </c>
      <c r="N765">
        <v>3</v>
      </c>
      <c r="O765">
        <v>15</v>
      </c>
      <c r="P765">
        <v>0</v>
      </c>
      <c r="Q765">
        <v>9</v>
      </c>
      <c r="R765">
        <v>2</v>
      </c>
      <c r="S765">
        <v>3</v>
      </c>
      <c r="T765">
        <v>0</v>
      </c>
      <c r="U765">
        <v>2</v>
      </c>
      <c r="V765">
        <f>COUNTIF(tbl_General[EmployeeID],tbl_General[[#This Row],[EmployeeID]])</f>
        <v>1</v>
      </c>
    </row>
    <row r="766" spans="1:22" x14ac:dyDescent="0.25">
      <c r="A766">
        <v>36</v>
      </c>
      <c r="B766" t="s">
        <v>21</v>
      </c>
      <c r="C766" t="s">
        <v>29</v>
      </c>
      <c r="D766" t="s">
        <v>23</v>
      </c>
      <c r="E766">
        <v>21</v>
      </c>
      <c r="F766">
        <v>3</v>
      </c>
      <c r="G766" t="s">
        <v>24</v>
      </c>
      <c r="H766">
        <v>3811</v>
      </c>
      <c r="I766" t="s">
        <v>34</v>
      </c>
      <c r="J766">
        <v>2</v>
      </c>
      <c r="K766" t="s">
        <v>37</v>
      </c>
      <c r="L766" t="s">
        <v>27</v>
      </c>
      <c r="M766">
        <v>23290</v>
      </c>
      <c r="N766">
        <v>3</v>
      </c>
      <c r="O766">
        <v>15</v>
      </c>
      <c r="P766">
        <v>0</v>
      </c>
      <c r="Q766">
        <v>9</v>
      </c>
      <c r="R766">
        <v>2</v>
      </c>
      <c r="S766">
        <v>3</v>
      </c>
      <c r="T766">
        <v>0</v>
      </c>
      <c r="U766">
        <v>2</v>
      </c>
      <c r="V766">
        <f>COUNTIF(tbl_General[EmployeeID],tbl_General[[#This Row],[EmployeeID]])</f>
        <v>1</v>
      </c>
    </row>
    <row r="767" spans="1:22" x14ac:dyDescent="0.25">
      <c r="A767">
        <v>35</v>
      </c>
      <c r="B767" t="s">
        <v>21</v>
      </c>
      <c r="C767" t="s">
        <v>22</v>
      </c>
      <c r="D767" t="s">
        <v>30</v>
      </c>
      <c r="E767">
        <v>2</v>
      </c>
      <c r="F767">
        <v>3</v>
      </c>
      <c r="G767" t="s">
        <v>24</v>
      </c>
      <c r="H767">
        <v>226</v>
      </c>
      <c r="I767" t="s">
        <v>25</v>
      </c>
      <c r="J767">
        <v>5</v>
      </c>
      <c r="K767" t="s">
        <v>35</v>
      </c>
      <c r="L767" t="s">
        <v>32</v>
      </c>
      <c r="M767">
        <v>24960</v>
      </c>
      <c r="N767">
        <v>4</v>
      </c>
      <c r="O767">
        <v>17</v>
      </c>
      <c r="P767">
        <v>3</v>
      </c>
      <c r="Q767">
        <v>9</v>
      </c>
      <c r="R767">
        <v>3</v>
      </c>
      <c r="S767">
        <v>3</v>
      </c>
      <c r="T767">
        <v>0</v>
      </c>
      <c r="U767">
        <v>2</v>
      </c>
      <c r="V767">
        <f>COUNTIF(tbl_General[EmployeeID],tbl_General[[#This Row],[EmployeeID]])</f>
        <v>1</v>
      </c>
    </row>
    <row r="768" spans="1:22" x14ac:dyDescent="0.25">
      <c r="A768">
        <v>35</v>
      </c>
      <c r="B768" t="s">
        <v>21</v>
      </c>
      <c r="C768" t="s">
        <v>22</v>
      </c>
      <c r="D768" t="s">
        <v>30</v>
      </c>
      <c r="E768">
        <v>2</v>
      </c>
      <c r="F768">
        <v>3</v>
      </c>
      <c r="G768" t="s">
        <v>24</v>
      </c>
      <c r="H768">
        <v>1696</v>
      </c>
      <c r="I768" t="s">
        <v>25</v>
      </c>
      <c r="J768">
        <v>5</v>
      </c>
      <c r="K768" t="s">
        <v>35</v>
      </c>
      <c r="L768" t="s">
        <v>32</v>
      </c>
      <c r="M768">
        <v>24960</v>
      </c>
      <c r="N768">
        <v>4</v>
      </c>
      <c r="O768">
        <v>17</v>
      </c>
      <c r="P768">
        <v>3</v>
      </c>
      <c r="Q768">
        <v>9</v>
      </c>
      <c r="R768">
        <v>3</v>
      </c>
      <c r="S768">
        <v>3</v>
      </c>
      <c r="T768">
        <v>0</v>
      </c>
      <c r="U768">
        <v>2</v>
      </c>
      <c r="V768">
        <f>COUNTIF(tbl_General[EmployeeID],tbl_General[[#This Row],[EmployeeID]])</f>
        <v>1</v>
      </c>
    </row>
    <row r="769" spans="1:22" x14ac:dyDescent="0.25">
      <c r="A769">
        <v>35</v>
      </c>
      <c r="B769" t="s">
        <v>21</v>
      </c>
      <c r="C769" t="s">
        <v>22</v>
      </c>
      <c r="D769" t="s">
        <v>30</v>
      </c>
      <c r="E769">
        <v>2</v>
      </c>
      <c r="F769">
        <v>3</v>
      </c>
      <c r="G769" t="s">
        <v>24</v>
      </c>
      <c r="H769">
        <v>3166</v>
      </c>
      <c r="I769" t="s">
        <v>25</v>
      </c>
      <c r="J769">
        <v>5</v>
      </c>
      <c r="K769" t="s">
        <v>35</v>
      </c>
      <c r="L769" t="s">
        <v>32</v>
      </c>
      <c r="M769">
        <v>24960</v>
      </c>
      <c r="N769">
        <v>4</v>
      </c>
      <c r="O769">
        <v>17</v>
      </c>
      <c r="P769">
        <v>3</v>
      </c>
      <c r="Q769">
        <v>9</v>
      </c>
      <c r="R769">
        <v>3</v>
      </c>
      <c r="S769">
        <v>3</v>
      </c>
      <c r="T769">
        <v>0</v>
      </c>
      <c r="U769">
        <v>2</v>
      </c>
      <c r="V769">
        <f>COUNTIF(tbl_General[EmployeeID],tbl_General[[#This Row],[EmployeeID]])</f>
        <v>1</v>
      </c>
    </row>
    <row r="770" spans="1:22" x14ac:dyDescent="0.25">
      <c r="A770">
        <v>29</v>
      </c>
      <c r="B770" t="s">
        <v>21</v>
      </c>
      <c r="C770" t="s">
        <v>29</v>
      </c>
      <c r="D770" t="s">
        <v>30</v>
      </c>
      <c r="E770">
        <v>8</v>
      </c>
      <c r="F770">
        <v>4</v>
      </c>
      <c r="G770" t="s">
        <v>24</v>
      </c>
      <c r="H770">
        <v>993</v>
      </c>
      <c r="I770" t="s">
        <v>25</v>
      </c>
      <c r="J770">
        <v>1</v>
      </c>
      <c r="K770" t="s">
        <v>35</v>
      </c>
      <c r="L770" t="s">
        <v>32</v>
      </c>
      <c r="M770">
        <v>23770</v>
      </c>
      <c r="N770">
        <v>8</v>
      </c>
      <c r="O770">
        <v>21</v>
      </c>
      <c r="P770">
        <v>1</v>
      </c>
      <c r="Q770">
        <v>10</v>
      </c>
      <c r="R770">
        <v>2</v>
      </c>
      <c r="S770">
        <v>3</v>
      </c>
      <c r="T770">
        <v>0</v>
      </c>
      <c r="U770">
        <v>2</v>
      </c>
      <c r="V770">
        <f>COUNTIF(tbl_General[EmployeeID],tbl_General[[#This Row],[EmployeeID]])</f>
        <v>1</v>
      </c>
    </row>
    <row r="771" spans="1:22" x14ac:dyDescent="0.25">
      <c r="A771">
        <v>29</v>
      </c>
      <c r="B771" t="s">
        <v>21</v>
      </c>
      <c r="C771" t="s">
        <v>29</v>
      </c>
      <c r="D771" t="s">
        <v>30</v>
      </c>
      <c r="E771">
        <v>8</v>
      </c>
      <c r="F771">
        <v>4</v>
      </c>
      <c r="G771" t="s">
        <v>24</v>
      </c>
      <c r="H771">
        <v>2463</v>
      </c>
      <c r="I771" t="s">
        <v>25</v>
      </c>
      <c r="J771">
        <v>1</v>
      </c>
      <c r="K771" t="s">
        <v>35</v>
      </c>
      <c r="L771" t="s">
        <v>32</v>
      </c>
      <c r="M771">
        <v>23770</v>
      </c>
      <c r="N771">
        <v>8</v>
      </c>
      <c r="O771">
        <v>21</v>
      </c>
      <c r="P771">
        <v>1</v>
      </c>
      <c r="Q771">
        <v>10</v>
      </c>
      <c r="R771">
        <v>2</v>
      </c>
      <c r="S771">
        <v>3</v>
      </c>
      <c r="T771">
        <v>0</v>
      </c>
      <c r="U771">
        <v>2</v>
      </c>
      <c r="V771">
        <f>COUNTIF(tbl_General[EmployeeID],tbl_General[[#This Row],[EmployeeID]])</f>
        <v>1</v>
      </c>
    </row>
    <row r="772" spans="1:22" x14ac:dyDescent="0.25">
      <c r="A772">
        <v>29</v>
      </c>
      <c r="B772" t="s">
        <v>21</v>
      </c>
      <c r="C772" t="s">
        <v>29</v>
      </c>
      <c r="D772" t="s">
        <v>30</v>
      </c>
      <c r="E772">
        <v>8</v>
      </c>
      <c r="F772">
        <v>4</v>
      </c>
      <c r="G772" t="s">
        <v>24</v>
      </c>
      <c r="H772">
        <v>3933</v>
      </c>
      <c r="I772" t="s">
        <v>25</v>
      </c>
      <c r="J772">
        <v>1</v>
      </c>
      <c r="K772" t="s">
        <v>35</v>
      </c>
      <c r="L772" t="s">
        <v>32</v>
      </c>
      <c r="M772">
        <v>23770</v>
      </c>
      <c r="N772">
        <v>8</v>
      </c>
      <c r="O772">
        <v>21</v>
      </c>
      <c r="P772">
        <v>1</v>
      </c>
      <c r="Q772">
        <v>10</v>
      </c>
      <c r="R772">
        <v>2</v>
      </c>
      <c r="S772">
        <v>3</v>
      </c>
      <c r="T772">
        <v>0</v>
      </c>
      <c r="U772">
        <v>2</v>
      </c>
      <c r="V772">
        <f>COUNTIF(tbl_General[EmployeeID],tbl_General[[#This Row],[EmployeeID]])</f>
        <v>1</v>
      </c>
    </row>
    <row r="773" spans="1:22" x14ac:dyDescent="0.25">
      <c r="A773">
        <v>29</v>
      </c>
      <c r="B773" t="s">
        <v>21</v>
      </c>
      <c r="C773" t="s">
        <v>22</v>
      </c>
      <c r="D773" t="s">
        <v>30</v>
      </c>
      <c r="E773">
        <v>2</v>
      </c>
      <c r="F773">
        <v>4</v>
      </c>
      <c r="G773" t="s">
        <v>38</v>
      </c>
      <c r="H773">
        <v>1467</v>
      </c>
      <c r="I773" t="s">
        <v>34</v>
      </c>
      <c r="J773">
        <v>1</v>
      </c>
      <c r="K773" t="s">
        <v>40</v>
      </c>
      <c r="L773" t="s">
        <v>41</v>
      </c>
      <c r="M773">
        <v>26790</v>
      </c>
      <c r="N773">
        <v>2</v>
      </c>
      <c r="O773">
        <v>15</v>
      </c>
      <c r="P773">
        <v>0</v>
      </c>
      <c r="Q773">
        <v>10</v>
      </c>
      <c r="R773">
        <v>2</v>
      </c>
      <c r="S773">
        <v>3</v>
      </c>
      <c r="T773">
        <v>0</v>
      </c>
      <c r="U773">
        <v>2</v>
      </c>
      <c r="V773">
        <f>COUNTIF(tbl_General[EmployeeID],tbl_General[[#This Row],[EmployeeID]])</f>
        <v>1</v>
      </c>
    </row>
    <row r="774" spans="1:22" x14ac:dyDescent="0.25">
      <c r="A774">
        <v>29</v>
      </c>
      <c r="B774" t="s">
        <v>21</v>
      </c>
      <c r="C774" t="s">
        <v>22</v>
      </c>
      <c r="D774" t="s">
        <v>30</v>
      </c>
      <c r="E774">
        <v>2</v>
      </c>
      <c r="F774">
        <v>4</v>
      </c>
      <c r="G774" t="s">
        <v>38</v>
      </c>
      <c r="H774">
        <v>2937</v>
      </c>
      <c r="I774" t="s">
        <v>34</v>
      </c>
      <c r="J774">
        <v>1</v>
      </c>
      <c r="K774" t="s">
        <v>40</v>
      </c>
      <c r="L774" t="s">
        <v>41</v>
      </c>
      <c r="M774">
        <v>26790</v>
      </c>
      <c r="N774">
        <v>2</v>
      </c>
      <c r="O774">
        <v>15</v>
      </c>
      <c r="P774">
        <v>0</v>
      </c>
      <c r="Q774">
        <v>10</v>
      </c>
      <c r="R774">
        <v>2</v>
      </c>
      <c r="S774">
        <v>3</v>
      </c>
      <c r="T774">
        <v>0</v>
      </c>
      <c r="U774">
        <v>2</v>
      </c>
      <c r="V774">
        <f>COUNTIF(tbl_General[EmployeeID],tbl_General[[#This Row],[EmployeeID]])</f>
        <v>1</v>
      </c>
    </row>
    <row r="775" spans="1:22" x14ac:dyDescent="0.25">
      <c r="A775">
        <v>29</v>
      </c>
      <c r="B775" t="s">
        <v>21</v>
      </c>
      <c r="C775" t="s">
        <v>22</v>
      </c>
      <c r="D775" t="s">
        <v>30</v>
      </c>
      <c r="E775">
        <v>2</v>
      </c>
      <c r="F775">
        <v>4</v>
      </c>
      <c r="G775" t="s">
        <v>38</v>
      </c>
      <c r="H775">
        <v>4407</v>
      </c>
      <c r="I775" t="s">
        <v>34</v>
      </c>
      <c r="J775">
        <v>1</v>
      </c>
      <c r="K775" t="s">
        <v>40</v>
      </c>
      <c r="L775" t="s">
        <v>41</v>
      </c>
      <c r="M775">
        <v>26790</v>
      </c>
      <c r="N775">
        <v>2</v>
      </c>
      <c r="O775">
        <v>15</v>
      </c>
      <c r="P775">
        <v>0</v>
      </c>
      <c r="Q775">
        <v>10</v>
      </c>
      <c r="R775">
        <v>2</v>
      </c>
      <c r="S775">
        <v>3</v>
      </c>
      <c r="T775">
        <v>0</v>
      </c>
      <c r="U775">
        <v>2</v>
      </c>
      <c r="V775">
        <f>COUNTIF(tbl_General[EmployeeID],tbl_General[[#This Row],[EmployeeID]])</f>
        <v>1</v>
      </c>
    </row>
    <row r="776" spans="1:22" x14ac:dyDescent="0.25">
      <c r="A776">
        <v>42</v>
      </c>
      <c r="B776" t="s">
        <v>21</v>
      </c>
      <c r="C776" t="s">
        <v>22</v>
      </c>
      <c r="D776" t="s">
        <v>30</v>
      </c>
      <c r="E776">
        <v>5</v>
      </c>
      <c r="F776">
        <v>4</v>
      </c>
      <c r="G776" t="s">
        <v>38</v>
      </c>
      <c r="H776">
        <v>1466</v>
      </c>
      <c r="I776" t="s">
        <v>25</v>
      </c>
      <c r="J776">
        <v>1</v>
      </c>
      <c r="K776" t="s">
        <v>31</v>
      </c>
      <c r="L776" t="s">
        <v>32</v>
      </c>
      <c r="M776">
        <v>60290</v>
      </c>
      <c r="N776">
        <v>3</v>
      </c>
      <c r="O776">
        <v>17</v>
      </c>
      <c r="P776">
        <v>1</v>
      </c>
      <c r="Q776">
        <v>10</v>
      </c>
      <c r="R776">
        <v>5</v>
      </c>
      <c r="S776">
        <v>3</v>
      </c>
      <c r="T776">
        <v>0</v>
      </c>
      <c r="U776">
        <v>2</v>
      </c>
      <c r="V776">
        <f>COUNTIF(tbl_General[EmployeeID],tbl_General[[#This Row],[EmployeeID]])</f>
        <v>1</v>
      </c>
    </row>
    <row r="777" spans="1:22" x14ac:dyDescent="0.25">
      <c r="A777">
        <v>42</v>
      </c>
      <c r="B777" t="s">
        <v>21</v>
      </c>
      <c r="C777" t="s">
        <v>22</v>
      </c>
      <c r="D777" t="s">
        <v>30</v>
      </c>
      <c r="E777">
        <v>5</v>
      </c>
      <c r="F777">
        <v>4</v>
      </c>
      <c r="G777" t="s">
        <v>38</v>
      </c>
      <c r="H777">
        <v>2936</v>
      </c>
      <c r="I777" t="s">
        <v>25</v>
      </c>
      <c r="J777">
        <v>1</v>
      </c>
      <c r="K777" t="s">
        <v>31</v>
      </c>
      <c r="L777" t="s">
        <v>32</v>
      </c>
      <c r="M777">
        <v>60290</v>
      </c>
      <c r="N777">
        <v>3</v>
      </c>
      <c r="O777">
        <v>17</v>
      </c>
      <c r="P777">
        <v>1</v>
      </c>
      <c r="Q777">
        <v>10</v>
      </c>
      <c r="R777">
        <v>5</v>
      </c>
      <c r="S777">
        <v>3</v>
      </c>
      <c r="T777">
        <v>0</v>
      </c>
      <c r="U777">
        <v>2</v>
      </c>
      <c r="V777">
        <f>COUNTIF(tbl_General[EmployeeID],tbl_General[[#This Row],[EmployeeID]])</f>
        <v>1</v>
      </c>
    </row>
    <row r="778" spans="1:22" x14ac:dyDescent="0.25">
      <c r="A778">
        <v>42</v>
      </c>
      <c r="B778" t="s">
        <v>21</v>
      </c>
      <c r="C778" t="s">
        <v>22</v>
      </c>
      <c r="D778" t="s">
        <v>30</v>
      </c>
      <c r="E778">
        <v>5</v>
      </c>
      <c r="F778">
        <v>4</v>
      </c>
      <c r="G778" t="s">
        <v>38</v>
      </c>
      <c r="H778">
        <v>4406</v>
      </c>
      <c r="I778" t="s">
        <v>25</v>
      </c>
      <c r="J778">
        <v>1</v>
      </c>
      <c r="K778" t="s">
        <v>31</v>
      </c>
      <c r="L778" t="s">
        <v>32</v>
      </c>
      <c r="M778">
        <v>60290</v>
      </c>
      <c r="N778">
        <v>3</v>
      </c>
      <c r="O778">
        <v>17</v>
      </c>
      <c r="P778">
        <v>1</v>
      </c>
      <c r="Q778">
        <v>10</v>
      </c>
      <c r="R778">
        <v>5</v>
      </c>
      <c r="S778">
        <v>3</v>
      </c>
      <c r="T778">
        <v>0</v>
      </c>
      <c r="U778">
        <v>2</v>
      </c>
      <c r="V778">
        <f>COUNTIF(tbl_General[EmployeeID],tbl_General[[#This Row],[EmployeeID]])</f>
        <v>1</v>
      </c>
    </row>
    <row r="779" spans="1:22" x14ac:dyDescent="0.25">
      <c r="A779">
        <v>44</v>
      </c>
      <c r="B779" t="s">
        <v>21</v>
      </c>
      <c r="C779" t="s">
        <v>22</v>
      </c>
      <c r="D779" t="s">
        <v>30</v>
      </c>
      <c r="E779">
        <v>22</v>
      </c>
      <c r="F779">
        <v>3</v>
      </c>
      <c r="G779" t="s">
        <v>38</v>
      </c>
      <c r="H779">
        <v>374</v>
      </c>
      <c r="I779" t="s">
        <v>25</v>
      </c>
      <c r="J779">
        <v>1</v>
      </c>
      <c r="K779" t="s">
        <v>40</v>
      </c>
      <c r="L779" t="s">
        <v>27</v>
      </c>
      <c r="M779">
        <v>104530</v>
      </c>
      <c r="N779">
        <v>2</v>
      </c>
      <c r="O779">
        <v>11</v>
      </c>
      <c r="P779">
        <v>1</v>
      </c>
      <c r="Q779">
        <v>10</v>
      </c>
      <c r="R779">
        <v>2</v>
      </c>
      <c r="S779">
        <v>3</v>
      </c>
      <c r="T779">
        <v>0</v>
      </c>
      <c r="U779">
        <v>2</v>
      </c>
      <c r="V779">
        <f>COUNTIF(tbl_General[EmployeeID],tbl_General[[#This Row],[EmployeeID]])</f>
        <v>1</v>
      </c>
    </row>
    <row r="780" spans="1:22" x14ac:dyDescent="0.25">
      <c r="A780">
        <v>44</v>
      </c>
      <c r="B780" t="s">
        <v>21</v>
      </c>
      <c r="C780" t="s">
        <v>22</v>
      </c>
      <c r="D780" t="s">
        <v>30</v>
      </c>
      <c r="E780">
        <v>22</v>
      </c>
      <c r="F780">
        <v>3</v>
      </c>
      <c r="G780" t="s">
        <v>38</v>
      </c>
      <c r="H780">
        <v>1844</v>
      </c>
      <c r="I780" t="s">
        <v>25</v>
      </c>
      <c r="J780">
        <v>1</v>
      </c>
      <c r="K780" t="s">
        <v>40</v>
      </c>
      <c r="L780" t="s">
        <v>27</v>
      </c>
      <c r="M780">
        <v>104530</v>
      </c>
      <c r="N780">
        <v>2</v>
      </c>
      <c r="O780">
        <v>11</v>
      </c>
      <c r="P780">
        <v>1</v>
      </c>
      <c r="Q780">
        <v>10</v>
      </c>
      <c r="R780">
        <v>2</v>
      </c>
      <c r="S780">
        <v>3</v>
      </c>
      <c r="T780">
        <v>0</v>
      </c>
      <c r="U780">
        <v>2</v>
      </c>
      <c r="V780">
        <f>COUNTIF(tbl_General[EmployeeID],tbl_General[[#This Row],[EmployeeID]])</f>
        <v>1</v>
      </c>
    </row>
    <row r="781" spans="1:22" x14ac:dyDescent="0.25">
      <c r="A781">
        <v>44</v>
      </c>
      <c r="B781" t="s">
        <v>21</v>
      </c>
      <c r="C781" t="s">
        <v>22</v>
      </c>
      <c r="D781" t="s">
        <v>30</v>
      </c>
      <c r="E781">
        <v>22</v>
      </c>
      <c r="F781">
        <v>3</v>
      </c>
      <c r="G781" t="s">
        <v>38</v>
      </c>
      <c r="H781">
        <v>3314</v>
      </c>
      <c r="I781" t="s">
        <v>25</v>
      </c>
      <c r="J781">
        <v>1</v>
      </c>
      <c r="K781" t="s">
        <v>40</v>
      </c>
      <c r="L781" t="s">
        <v>27</v>
      </c>
      <c r="M781">
        <v>104530</v>
      </c>
      <c r="N781">
        <v>2</v>
      </c>
      <c r="O781">
        <v>11</v>
      </c>
      <c r="P781">
        <v>1</v>
      </c>
      <c r="Q781">
        <v>10</v>
      </c>
      <c r="R781">
        <v>2</v>
      </c>
      <c r="S781">
        <v>3</v>
      </c>
      <c r="T781">
        <v>0</v>
      </c>
      <c r="U781">
        <v>2</v>
      </c>
      <c r="V781">
        <f>COUNTIF(tbl_General[EmployeeID],tbl_General[[#This Row],[EmployeeID]])</f>
        <v>1</v>
      </c>
    </row>
    <row r="782" spans="1:22" x14ac:dyDescent="0.25">
      <c r="A782">
        <v>36</v>
      </c>
      <c r="B782" t="s">
        <v>21</v>
      </c>
      <c r="C782" t="s">
        <v>22</v>
      </c>
      <c r="D782" t="s">
        <v>30</v>
      </c>
      <c r="E782">
        <v>2</v>
      </c>
      <c r="F782">
        <v>2</v>
      </c>
      <c r="G782" t="s">
        <v>46</v>
      </c>
      <c r="H782">
        <v>942</v>
      </c>
      <c r="I782" t="s">
        <v>34</v>
      </c>
      <c r="J782">
        <v>3</v>
      </c>
      <c r="K782" t="s">
        <v>35</v>
      </c>
      <c r="L782" t="s">
        <v>27</v>
      </c>
      <c r="M782">
        <v>199730</v>
      </c>
      <c r="N782">
        <v>6</v>
      </c>
      <c r="O782">
        <v>12</v>
      </c>
      <c r="P782">
        <v>0</v>
      </c>
      <c r="Q782">
        <v>10</v>
      </c>
      <c r="R782">
        <v>2</v>
      </c>
      <c r="S782">
        <v>3</v>
      </c>
      <c r="T782">
        <v>0</v>
      </c>
      <c r="U782">
        <v>2</v>
      </c>
      <c r="V782">
        <f>COUNTIF(tbl_General[EmployeeID],tbl_General[[#This Row],[EmployeeID]])</f>
        <v>1</v>
      </c>
    </row>
    <row r="783" spans="1:22" x14ac:dyDescent="0.25">
      <c r="A783">
        <v>36</v>
      </c>
      <c r="B783" t="s">
        <v>21</v>
      </c>
      <c r="C783" t="s">
        <v>22</v>
      </c>
      <c r="D783" t="s">
        <v>30</v>
      </c>
      <c r="E783">
        <v>2</v>
      </c>
      <c r="F783">
        <v>2</v>
      </c>
      <c r="G783" t="s">
        <v>46</v>
      </c>
      <c r="H783">
        <v>2412</v>
      </c>
      <c r="I783" t="s">
        <v>34</v>
      </c>
      <c r="J783">
        <v>3</v>
      </c>
      <c r="K783" t="s">
        <v>35</v>
      </c>
      <c r="L783" t="s">
        <v>27</v>
      </c>
      <c r="M783">
        <v>199730</v>
      </c>
      <c r="N783">
        <v>6</v>
      </c>
      <c r="O783">
        <v>12</v>
      </c>
      <c r="P783">
        <v>0</v>
      </c>
      <c r="Q783">
        <v>10</v>
      </c>
      <c r="R783">
        <v>2</v>
      </c>
      <c r="S783">
        <v>3</v>
      </c>
      <c r="T783">
        <v>0</v>
      </c>
      <c r="U783">
        <v>2</v>
      </c>
      <c r="V783">
        <f>COUNTIF(tbl_General[EmployeeID],tbl_General[[#This Row],[EmployeeID]])</f>
        <v>1</v>
      </c>
    </row>
    <row r="784" spans="1:22" x14ac:dyDescent="0.25">
      <c r="A784">
        <v>36</v>
      </c>
      <c r="B784" t="s">
        <v>21</v>
      </c>
      <c r="C784" t="s">
        <v>22</v>
      </c>
      <c r="D784" t="s">
        <v>30</v>
      </c>
      <c r="E784">
        <v>2</v>
      </c>
      <c r="F784">
        <v>2</v>
      </c>
      <c r="G784" t="s">
        <v>46</v>
      </c>
      <c r="H784">
        <v>3882</v>
      </c>
      <c r="I784" t="s">
        <v>34</v>
      </c>
      <c r="J784">
        <v>3</v>
      </c>
      <c r="K784" t="s">
        <v>35</v>
      </c>
      <c r="L784" t="s">
        <v>27</v>
      </c>
      <c r="M784">
        <v>199730</v>
      </c>
      <c r="N784">
        <v>6</v>
      </c>
      <c r="O784">
        <v>12</v>
      </c>
      <c r="P784">
        <v>0</v>
      </c>
      <c r="Q784">
        <v>10</v>
      </c>
      <c r="R784">
        <v>2</v>
      </c>
      <c r="S784">
        <v>3</v>
      </c>
      <c r="T784">
        <v>0</v>
      </c>
      <c r="U784">
        <v>2</v>
      </c>
      <c r="V784">
        <f>COUNTIF(tbl_General[EmployeeID],tbl_General[[#This Row],[EmployeeID]])</f>
        <v>1</v>
      </c>
    </row>
    <row r="785" spans="1:22" x14ac:dyDescent="0.25">
      <c r="A785">
        <v>34</v>
      </c>
      <c r="B785" t="s">
        <v>28</v>
      </c>
      <c r="C785" t="s">
        <v>29</v>
      </c>
      <c r="D785" t="s">
        <v>23</v>
      </c>
      <c r="E785">
        <v>17</v>
      </c>
      <c r="F785">
        <v>1</v>
      </c>
      <c r="G785" t="s">
        <v>45</v>
      </c>
      <c r="H785">
        <v>183</v>
      </c>
      <c r="I785" t="s">
        <v>34</v>
      </c>
      <c r="J785">
        <v>1</v>
      </c>
      <c r="K785" t="s">
        <v>39</v>
      </c>
      <c r="L785" t="s">
        <v>41</v>
      </c>
      <c r="M785">
        <v>20010</v>
      </c>
      <c r="N785">
        <v>9</v>
      </c>
      <c r="O785">
        <v>22</v>
      </c>
      <c r="P785">
        <v>1</v>
      </c>
      <c r="Q785">
        <v>11</v>
      </c>
      <c r="R785">
        <v>5</v>
      </c>
      <c r="S785">
        <v>3</v>
      </c>
      <c r="T785">
        <v>0</v>
      </c>
      <c r="U785">
        <v>2</v>
      </c>
      <c r="V785">
        <f>COUNTIF(tbl_General[EmployeeID],tbl_General[[#This Row],[EmployeeID]])</f>
        <v>1</v>
      </c>
    </row>
    <row r="786" spans="1:22" x14ac:dyDescent="0.25">
      <c r="A786">
        <v>34</v>
      </c>
      <c r="B786" t="s">
        <v>28</v>
      </c>
      <c r="C786" t="s">
        <v>29</v>
      </c>
      <c r="D786" t="s">
        <v>23</v>
      </c>
      <c r="E786">
        <v>17</v>
      </c>
      <c r="F786">
        <v>1</v>
      </c>
      <c r="G786" t="s">
        <v>45</v>
      </c>
      <c r="H786">
        <v>1653</v>
      </c>
      <c r="I786" t="s">
        <v>34</v>
      </c>
      <c r="J786">
        <v>1</v>
      </c>
      <c r="K786" t="s">
        <v>39</v>
      </c>
      <c r="L786" t="s">
        <v>41</v>
      </c>
      <c r="M786">
        <v>20010</v>
      </c>
      <c r="N786">
        <v>9</v>
      </c>
      <c r="O786">
        <v>22</v>
      </c>
      <c r="P786">
        <v>1</v>
      </c>
      <c r="Q786">
        <v>11</v>
      </c>
      <c r="R786">
        <v>5</v>
      </c>
      <c r="S786">
        <v>3</v>
      </c>
      <c r="T786">
        <v>0</v>
      </c>
      <c r="U786">
        <v>2</v>
      </c>
      <c r="V786">
        <f>COUNTIF(tbl_General[EmployeeID],tbl_General[[#This Row],[EmployeeID]])</f>
        <v>1</v>
      </c>
    </row>
    <row r="787" spans="1:22" x14ac:dyDescent="0.25">
      <c r="A787">
        <v>34</v>
      </c>
      <c r="B787" t="s">
        <v>28</v>
      </c>
      <c r="C787" t="s">
        <v>29</v>
      </c>
      <c r="D787" t="s">
        <v>23</v>
      </c>
      <c r="E787">
        <v>17</v>
      </c>
      <c r="F787">
        <v>1</v>
      </c>
      <c r="G787" t="s">
        <v>45</v>
      </c>
      <c r="H787">
        <v>3123</v>
      </c>
      <c r="I787" t="s">
        <v>34</v>
      </c>
      <c r="J787">
        <v>1</v>
      </c>
      <c r="K787" t="s">
        <v>39</v>
      </c>
      <c r="L787" t="s">
        <v>41</v>
      </c>
      <c r="M787">
        <v>20010</v>
      </c>
      <c r="N787">
        <v>9</v>
      </c>
      <c r="O787">
        <v>22</v>
      </c>
      <c r="P787">
        <v>1</v>
      </c>
      <c r="Q787">
        <v>11</v>
      </c>
      <c r="R787">
        <v>5</v>
      </c>
      <c r="S787">
        <v>3</v>
      </c>
      <c r="T787">
        <v>0</v>
      </c>
      <c r="U787">
        <v>2</v>
      </c>
      <c r="V787">
        <f>COUNTIF(tbl_General[EmployeeID],tbl_General[[#This Row],[EmployeeID]])</f>
        <v>1</v>
      </c>
    </row>
    <row r="788" spans="1:22" x14ac:dyDescent="0.25">
      <c r="A788">
        <v>36</v>
      </c>
      <c r="B788" t="s">
        <v>21</v>
      </c>
      <c r="C788" t="s">
        <v>22</v>
      </c>
      <c r="D788" t="s">
        <v>30</v>
      </c>
      <c r="E788">
        <v>24</v>
      </c>
      <c r="F788">
        <v>3</v>
      </c>
      <c r="G788" t="s">
        <v>33</v>
      </c>
      <c r="H788">
        <v>762</v>
      </c>
      <c r="I788" t="s">
        <v>25</v>
      </c>
      <c r="J788">
        <v>3</v>
      </c>
      <c r="K788" t="s">
        <v>39</v>
      </c>
      <c r="L788" t="s">
        <v>27</v>
      </c>
      <c r="M788">
        <v>63970</v>
      </c>
      <c r="N788">
        <v>4</v>
      </c>
      <c r="O788">
        <v>14</v>
      </c>
      <c r="P788">
        <v>1</v>
      </c>
      <c r="Q788">
        <v>11</v>
      </c>
      <c r="R788">
        <v>3</v>
      </c>
      <c r="S788">
        <v>3</v>
      </c>
      <c r="T788">
        <v>0</v>
      </c>
      <c r="U788">
        <v>2</v>
      </c>
      <c r="V788">
        <f>COUNTIF(tbl_General[EmployeeID],tbl_General[[#This Row],[EmployeeID]])</f>
        <v>1</v>
      </c>
    </row>
    <row r="789" spans="1:22" x14ac:dyDescent="0.25">
      <c r="A789">
        <v>36</v>
      </c>
      <c r="B789" t="s">
        <v>21</v>
      </c>
      <c r="C789" t="s">
        <v>22</v>
      </c>
      <c r="D789" t="s">
        <v>30</v>
      </c>
      <c r="E789">
        <v>24</v>
      </c>
      <c r="F789">
        <v>3</v>
      </c>
      <c r="G789" t="s">
        <v>33</v>
      </c>
      <c r="H789">
        <v>2232</v>
      </c>
      <c r="I789" t="s">
        <v>25</v>
      </c>
      <c r="J789">
        <v>3</v>
      </c>
      <c r="K789" t="s">
        <v>39</v>
      </c>
      <c r="L789" t="s">
        <v>27</v>
      </c>
      <c r="M789">
        <v>63970</v>
      </c>
      <c r="N789">
        <v>4</v>
      </c>
      <c r="O789">
        <v>14</v>
      </c>
      <c r="P789">
        <v>1</v>
      </c>
      <c r="Q789">
        <v>11</v>
      </c>
      <c r="R789">
        <v>3</v>
      </c>
      <c r="S789">
        <v>3</v>
      </c>
      <c r="T789">
        <v>0</v>
      </c>
      <c r="U789">
        <v>2</v>
      </c>
      <c r="V789">
        <f>COUNTIF(tbl_General[EmployeeID],tbl_General[[#This Row],[EmployeeID]])</f>
        <v>1</v>
      </c>
    </row>
    <row r="790" spans="1:22" x14ac:dyDescent="0.25">
      <c r="A790">
        <v>36</v>
      </c>
      <c r="B790" t="s">
        <v>21</v>
      </c>
      <c r="C790" t="s">
        <v>22</v>
      </c>
      <c r="D790" t="s">
        <v>30</v>
      </c>
      <c r="E790">
        <v>24</v>
      </c>
      <c r="F790">
        <v>3</v>
      </c>
      <c r="G790" t="s">
        <v>33</v>
      </c>
      <c r="H790">
        <v>3702</v>
      </c>
      <c r="I790" t="s">
        <v>25</v>
      </c>
      <c r="J790">
        <v>3</v>
      </c>
      <c r="K790" t="s">
        <v>39</v>
      </c>
      <c r="L790" t="s">
        <v>27</v>
      </c>
      <c r="M790">
        <v>63970</v>
      </c>
      <c r="N790">
        <v>4</v>
      </c>
      <c r="O790">
        <v>14</v>
      </c>
      <c r="P790">
        <v>1</v>
      </c>
      <c r="Q790">
        <v>11</v>
      </c>
      <c r="R790">
        <v>3</v>
      </c>
      <c r="S790">
        <v>3</v>
      </c>
      <c r="T790">
        <v>0</v>
      </c>
      <c r="U790">
        <v>2</v>
      </c>
      <c r="V790">
        <f>COUNTIF(tbl_General[EmployeeID],tbl_General[[#This Row],[EmployeeID]])</f>
        <v>1</v>
      </c>
    </row>
    <row r="791" spans="1:22" x14ac:dyDescent="0.25">
      <c r="A791">
        <v>36</v>
      </c>
      <c r="B791" t="s">
        <v>21</v>
      </c>
      <c r="C791" t="s">
        <v>22</v>
      </c>
      <c r="D791" t="s">
        <v>30</v>
      </c>
      <c r="E791">
        <v>8</v>
      </c>
      <c r="F791">
        <v>3</v>
      </c>
      <c r="G791" t="s">
        <v>24</v>
      </c>
      <c r="H791">
        <v>254</v>
      </c>
      <c r="I791" t="s">
        <v>34</v>
      </c>
      <c r="J791">
        <v>2</v>
      </c>
      <c r="K791" t="s">
        <v>31</v>
      </c>
      <c r="L791" t="s">
        <v>41</v>
      </c>
      <c r="M791">
        <v>59150</v>
      </c>
      <c r="N791">
        <v>2</v>
      </c>
      <c r="O791">
        <v>13</v>
      </c>
      <c r="P791">
        <v>1</v>
      </c>
      <c r="Q791">
        <v>13</v>
      </c>
      <c r="R791">
        <v>3</v>
      </c>
      <c r="S791">
        <v>3</v>
      </c>
      <c r="T791">
        <v>0</v>
      </c>
      <c r="U791">
        <v>2</v>
      </c>
      <c r="V791">
        <f>COUNTIF(tbl_General[EmployeeID],tbl_General[[#This Row],[EmployeeID]])</f>
        <v>1</v>
      </c>
    </row>
    <row r="792" spans="1:22" x14ac:dyDescent="0.25">
      <c r="A792">
        <v>36</v>
      </c>
      <c r="B792" t="s">
        <v>21</v>
      </c>
      <c r="C792" t="s">
        <v>22</v>
      </c>
      <c r="D792" t="s">
        <v>30</v>
      </c>
      <c r="E792">
        <v>8</v>
      </c>
      <c r="F792">
        <v>3</v>
      </c>
      <c r="G792" t="s">
        <v>24</v>
      </c>
      <c r="H792">
        <v>1724</v>
      </c>
      <c r="I792" t="s">
        <v>34</v>
      </c>
      <c r="J792">
        <v>2</v>
      </c>
      <c r="K792" t="s">
        <v>31</v>
      </c>
      <c r="L792" t="s">
        <v>41</v>
      </c>
      <c r="M792">
        <v>59150</v>
      </c>
      <c r="N792">
        <v>2</v>
      </c>
      <c r="O792">
        <v>13</v>
      </c>
      <c r="P792">
        <v>1</v>
      </c>
      <c r="Q792">
        <v>13</v>
      </c>
      <c r="R792">
        <v>3</v>
      </c>
      <c r="S792">
        <v>3</v>
      </c>
      <c r="T792">
        <v>0</v>
      </c>
      <c r="U792">
        <v>2</v>
      </c>
      <c r="V792">
        <f>COUNTIF(tbl_General[EmployeeID],tbl_General[[#This Row],[EmployeeID]])</f>
        <v>1</v>
      </c>
    </row>
    <row r="793" spans="1:22" x14ac:dyDescent="0.25">
      <c r="A793">
        <v>36</v>
      </c>
      <c r="B793" t="s">
        <v>21</v>
      </c>
      <c r="C793" t="s">
        <v>22</v>
      </c>
      <c r="D793" t="s">
        <v>30</v>
      </c>
      <c r="E793">
        <v>8</v>
      </c>
      <c r="F793">
        <v>3</v>
      </c>
      <c r="G793" t="s">
        <v>24</v>
      </c>
      <c r="H793">
        <v>3194</v>
      </c>
      <c r="I793" t="s">
        <v>34</v>
      </c>
      <c r="J793">
        <v>2</v>
      </c>
      <c r="K793" t="s">
        <v>31</v>
      </c>
      <c r="L793" t="s">
        <v>41</v>
      </c>
      <c r="M793">
        <v>59150</v>
      </c>
      <c r="N793">
        <v>2</v>
      </c>
      <c r="O793">
        <v>13</v>
      </c>
      <c r="P793">
        <v>1</v>
      </c>
      <c r="Q793">
        <v>13</v>
      </c>
      <c r="R793">
        <v>3</v>
      </c>
      <c r="S793">
        <v>3</v>
      </c>
      <c r="T793">
        <v>0</v>
      </c>
      <c r="U793">
        <v>2</v>
      </c>
      <c r="V793">
        <f>COUNTIF(tbl_General[EmployeeID],tbl_General[[#This Row],[EmployeeID]])</f>
        <v>1</v>
      </c>
    </row>
    <row r="794" spans="1:22" x14ac:dyDescent="0.25">
      <c r="A794">
        <v>37</v>
      </c>
      <c r="B794" t="s">
        <v>21</v>
      </c>
      <c r="C794" t="s">
        <v>22</v>
      </c>
      <c r="D794" t="s">
        <v>30</v>
      </c>
      <c r="E794">
        <v>22</v>
      </c>
      <c r="F794">
        <v>5</v>
      </c>
      <c r="G794" t="s">
        <v>38</v>
      </c>
      <c r="H794">
        <v>1461</v>
      </c>
      <c r="I794" t="s">
        <v>25</v>
      </c>
      <c r="J794">
        <v>2</v>
      </c>
      <c r="K794" t="s">
        <v>42</v>
      </c>
      <c r="L794" t="s">
        <v>27</v>
      </c>
      <c r="M794">
        <v>30550</v>
      </c>
      <c r="N794">
        <v>2</v>
      </c>
      <c r="O794">
        <v>14</v>
      </c>
      <c r="P794">
        <v>3</v>
      </c>
      <c r="Q794">
        <v>17</v>
      </c>
      <c r="R794">
        <v>3</v>
      </c>
      <c r="S794">
        <v>3</v>
      </c>
      <c r="T794">
        <v>0</v>
      </c>
      <c r="U794">
        <v>2</v>
      </c>
      <c r="V794">
        <f>COUNTIF(tbl_General[EmployeeID],tbl_General[[#This Row],[EmployeeID]])</f>
        <v>1</v>
      </c>
    </row>
    <row r="795" spans="1:22" x14ac:dyDescent="0.25">
      <c r="A795">
        <v>37</v>
      </c>
      <c r="B795" t="s">
        <v>21</v>
      </c>
      <c r="C795" t="s">
        <v>22</v>
      </c>
      <c r="D795" t="s">
        <v>30</v>
      </c>
      <c r="E795">
        <v>22</v>
      </c>
      <c r="F795">
        <v>5</v>
      </c>
      <c r="G795" t="s">
        <v>38</v>
      </c>
      <c r="H795">
        <v>2931</v>
      </c>
      <c r="I795" t="s">
        <v>25</v>
      </c>
      <c r="J795">
        <v>2</v>
      </c>
      <c r="K795" t="s">
        <v>42</v>
      </c>
      <c r="L795" t="s">
        <v>27</v>
      </c>
      <c r="M795">
        <v>30550</v>
      </c>
      <c r="N795">
        <v>2</v>
      </c>
      <c r="O795">
        <v>14</v>
      </c>
      <c r="P795">
        <v>3</v>
      </c>
      <c r="Q795">
        <v>17</v>
      </c>
      <c r="R795">
        <v>3</v>
      </c>
      <c r="S795">
        <v>3</v>
      </c>
      <c r="T795">
        <v>0</v>
      </c>
      <c r="U795">
        <v>2</v>
      </c>
      <c r="V795">
        <f>COUNTIF(tbl_General[EmployeeID],tbl_General[[#This Row],[EmployeeID]])</f>
        <v>1</v>
      </c>
    </row>
    <row r="796" spans="1:22" x14ac:dyDescent="0.25">
      <c r="A796">
        <v>37</v>
      </c>
      <c r="B796" t="s">
        <v>21</v>
      </c>
      <c r="C796" t="s">
        <v>22</v>
      </c>
      <c r="D796" t="s">
        <v>30</v>
      </c>
      <c r="E796">
        <v>22</v>
      </c>
      <c r="F796">
        <v>5</v>
      </c>
      <c r="G796" t="s">
        <v>38</v>
      </c>
      <c r="H796">
        <v>4401</v>
      </c>
      <c r="I796" t="s">
        <v>25</v>
      </c>
      <c r="J796">
        <v>2</v>
      </c>
      <c r="K796" t="s">
        <v>42</v>
      </c>
      <c r="L796" t="s">
        <v>27</v>
      </c>
      <c r="M796">
        <v>30550</v>
      </c>
      <c r="N796">
        <v>2</v>
      </c>
      <c r="O796">
        <v>14</v>
      </c>
      <c r="P796">
        <v>3</v>
      </c>
      <c r="Q796">
        <v>17</v>
      </c>
      <c r="R796">
        <v>3</v>
      </c>
      <c r="S796">
        <v>3</v>
      </c>
      <c r="T796">
        <v>0</v>
      </c>
      <c r="U796">
        <v>2</v>
      </c>
      <c r="V796">
        <f>COUNTIF(tbl_General[EmployeeID],tbl_General[[#This Row],[EmployeeID]])</f>
        <v>1</v>
      </c>
    </row>
    <row r="797" spans="1:22" x14ac:dyDescent="0.25">
      <c r="A797">
        <v>48</v>
      </c>
      <c r="B797" t="s">
        <v>21</v>
      </c>
      <c r="C797" t="s">
        <v>22</v>
      </c>
      <c r="D797" t="s">
        <v>30</v>
      </c>
      <c r="E797">
        <v>8</v>
      </c>
      <c r="F797">
        <v>1</v>
      </c>
      <c r="G797" t="s">
        <v>38</v>
      </c>
      <c r="H797">
        <v>235</v>
      </c>
      <c r="I797" t="s">
        <v>34</v>
      </c>
      <c r="J797">
        <v>2</v>
      </c>
      <c r="K797" t="s">
        <v>40</v>
      </c>
      <c r="L797" t="s">
        <v>27</v>
      </c>
      <c r="M797">
        <v>53760</v>
      </c>
      <c r="N797">
        <v>7</v>
      </c>
      <c r="O797">
        <v>13</v>
      </c>
      <c r="P797">
        <v>1</v>
      </c>
      <c r="Q797">
        <v>21</v>
      </c>
      <c r="R797">
        <v>3</v>
      </c>
      <c r="S797">
        <v>3</v>
      </c>
      <c r="T797">
        <v>0</v>
      </c>
      <c r="U797">
        <v>2</v>
      </c>
      <c r="V797">
        <f>COUNTIF(tbl_General[EmployeeID],tbl_General[[#This Row],[EmployeeID]])</f>
        <v>1</v>
      </c>
    </row>
    <row r="798" spans="1:22" x14ac:dyDescent="0.25">
      <c r="A798">
        <v>48</v>
      </c>
      <c r="B798" t="s">
        <v>21</v>
      </c>
      <c r="C798" t="s">
        <v>22</v>
      </c>
      <c r="D798" t="s">
        <v>30</v>
      </c>
      <c r="E798">
        <v>8</v>
      </c>
      <c r="F798">
        <v>1</v>
      </c>
      <c r="G798" t="s">
        <v>38</v>
      </c>
      <c r="H798">
        <v>1705</v>
      </c>
      <c r="I798" t="s">
        <v>34</v>
      </c>
      <c r="J798">
        <v>2</v>
      </c>
      <c r="K798" t="s">
        <v>40</v>
      </c>
      <c r="L798" t="s">
        <v>27</v>
      </c>
      <c r="M798">
        <v>53760</v>
      </c>
      <c r="N798">
        <v>7</v>
      </c>
      <c r="O798">
        <v>13</v>
      </c>
      <c r="P798">
        <v>1</v>
      </c>
      <c r="Q798">
        <v>21</v>
      </c>
      <c r="R798">
        <v>3</v>
      </c>
      <c r="S798">
        <v>3</v>
      </c>
      <c r="T798">
        <v>0</v>
      </c>
      <c r="U798">
        <v>2</v>
      </c>
      <c r="V798">
        <f>COUNTIF(tbl_General[EmployeeID],tbl_General[[#This Row],[EmployeeID]])</f>
        <v>1</v>
      </c>
    </row>
    <row r="799" spans="1:22" x14ac:dyDescent="0.25">
      <c r="A799">
        <v>48</v>
      </c>
      <c r="B799" t="s">
        <v>21</v>
      </c>
      <c r="C799" t="s">
        <v>22</v>
      </c>
      <c r="D799" t="s">
        <v>30</v>
      </c>
      <c r="E799">
        <v>8</v>
      </c>
      <c r="F799">
        <v>1</v>
      </c>
      <c r="G799" t="s">
        <v>38</v>
      </c>
      <c r="H799">
        <v>3175</v>
      </c>
      <c r="I799" t="s">
        <v>34</v>
      </c>
      <c r="J799">
        <v>2</v>
      </c>
      <c r="K799" t="s">
        <v>40</v>
      </c>
      <c r="L799" t="s">
        <v>27</v>
      </c>
      <c r="M799">
        <v>53760</v>
      </c>
      <c r="N799">
        <v>7</v>
      </c>
      <c r="O799">
        <v>13</v>
      </c>
      <c r="P799">
        <v>1</v>
      </c>
      <c r="Q799">
        <v>21</v>
      </c>
      <c r="R799">
        <v>3</v>
      </c>
      <c r="S799">
        <v>3</v>
      </c>
      <c r="T799">
        <v>0</v>
      </c>
      <c r="U799">
        <v>2</v>
      </c>
      <c r="V799">
        <f>COUNTIF(tbl_General[EmployeeID],tbl_General[[#This Row],[EmployeeID]])</f>
        <v>1</v>
      </c>
    </row>
    <row r="800" spans="1:22" x14ac:dyDescent="0.25">
      <c r="A800">
        <v>46</v>
      </c>
      <c r="B800" t="s">
        <v>21</v>
      </c>
      <c r="C800" t="s">
        <v>22</v>
      </c>
      <c r="D800" t="s">
        <v>23</v>
      </c>
      <c r="E800">
        <v>4</v>
      </c>
      <c r="F800">
        <v>1</v>
      </c>
      <c r="G800" t="s">
        <v>46</v>
      </c>
      <c r="H800">
        <v>172</v>
      </c>
      <c r="I800" t="s">
        <v>34</v>
      </c>
      <c r="J800">
        <v>1</v>
      </c>
      <c r="K800" t="s">
        <v>40</v>
      </c>
      <c r="L800" t="s">
        <v>27</v>
      </c>
      <c r="M800">
        <v>67120</v>
      </c>
      <c r="N800">
        <v>6</v>
      </c>
      <c r="O800">
        <v>21</v>
      </c>
      <c r="P800">
        <v>1</v>
      </c>
      <c r="Q800">
        <v>26</v>
      </c>
      <c r="R800">
        <v>3</v>
      </c>
      <c r="S800">
        <v>3</v>
      </c>
      <c r="T800">
        <v>0</v>
      </c>
      <c r="U800">
        <v>1</v>
      </c>
      <c r="V800">
        <f>COUNTIF(tbl_General[EmployeeID],tbl_General[[#This Row],[EmployeeID]])</f>
        <v>1</v>
      </c>
    </row>
    <row r="801" spans="1:22" x14ac:dyDescent="0.25">
      <c r="A801">
        <v>46</v>
      </c>
      <c r="B801" t="s">
        <v>21</v>
      </c>
      <c r="C801" t="s">
        <v>22</v>
      </c>
      <c r="D801" t="s">
        <v>23</v>
      </c>
      <c r="E801">
        <v>4</v>
      </c>
      <c r="F801">
        <v>1</v>
      </c>
      <c r="G801" t="s">
        <v>46</v>
      </c>
      <c r="H801">
        <v>1642</v>
      </c>
      <c r="I801" t="s">
        <v>34</v>
      </c>
      <c r="J801">
        <v>1</v>
      </c>
      <c r="K801" t="s">
        <v>40</v>
      </c>
      <c r="L801" t="s">
        <v>27</v>
      </c>
      <c r="M801">
        <v>67120</v>
      </c>
      <c r="N801">
        <v>6</v>
      </c>
      <c r="O801">
        <v>21</v>
      </c>
      <c r="P801">
        <v>1</v>
      </c>
      <c r="Q801">
        <v>26</v>
      </c>
      <c r="R801">
        <v>3</v>
      </c>
      <c r="S801">
        <v>3</v>
      </c>
      <c r="T801">
        <v>0</v>
      </c>
      <c r="U801">
        <v>1</v>
      </c>
      <c r="V801">
        <f>COUNTIF(tbl_General[EmployeeID],tbl_General[[#This Row],[EmployeeID]])</f>
        <v>1</v>
      </c>
    </row>
    <row r="802" spans="1:22" x14ac:dyDescent="0.25">
      <c r="A802">
        <v>46</v>
      </c>
      <c r="B802" t="s">
        <v>21</v>
      </c>
      <c r="C802" t="s">
        <v>22</v>
      </c>
      <c r="D802" t="s">
        <v>23</v>
      </c>
      <c r="E802">
        <v>4</v>
      </c>
      <c r="F802">
        <v>1</v>
      </c>
      <c r="G802" t="s">
        <v>46</v>
      </c>
      <c r="H802">
        <v>3112</v>
      </c>
      <c r="I802" t="s">
        <v>34</v>
      </c>
      <c r="J802">
        <v>1</v>
      </c>
      <c r="K802" t="s">
        <v>40</v>
      </c>
      <c r="L802" t="s">
        <v>27</v>
      </c>
      <c r="M802">
        <v>67120</v>
      </c>
      <c r="N802">
        <v>6</v>
      </c>
      <c r="O802">
        <v>21</v>
      </c>
      <c r="P802">
        <v>1</v>
      </c>
      <c r="Q802">
        <v>26</v>
      </c>
      <c r="R802">
        <v>3</v>
      </c>
      <c r="S802">
        <v>3</v>
      </c>
      <c r="T802">
        <v>0</v>
      </c>
      <c r="U802">
        <v>1</v>
      </c>
      <c r="V802">
        <f>COUNTIF(tbl_General[EmployeeID],tbl_General[[#This Row],[EmployeeID]])</f>
        <v>1</v>
      </c>
    </row>
    <row r="803" spans="1:22" x14ac:dyDescent="0.25">
      <c r="A803">
        <v>53</v>
      </c>
      <c r="B803" t="s">
        <v>21</v>
      </c>
      <c r="C803" t="s">
        <v>36</v>
      </c>
      <c r="D803" t="s">
        <v>30</v>
      </c>
      <c r="E803">
        <v>10</v>
      </c>
      <c r="F803">
        <v>4</v>
      </c>
      <c r="G803" t="s">
        <v>38</v>
      </c>
      <c r="H803">
        <v>1011</v>
      </c>
      <c r="I803" t="s">
        <v>34</v>
      </c>
      <c r="J803">
        <v>2</v>
      </c>
      <c r="K803" t="s">
        <v>26</v>
      </c>
      <c r="L803" t="s">
        <v>27</v>
      </c>
      <c r="M803">
        <v>20700</v>
      </c>
      <c r="N803">
        <v>4</v>
      </c>
      <c r="O803">
        <v>13</v>
      </c>
      <c r="P803">
        <v>2</v>
      </c>
      <c r="Q803">
        <v>27</v>
      </c>
      <c r="R803">
        <v>2</v>
      </c>
      <c r="S803">
        <v>3</v>
      </c>
      <c r="T803">
        <v>0</v>
      </c>
      <c r="U803">
        <v>2</v>
      </c>
      <c r="V803">
        <f>COUNTIF(tbl_General[EmployeeID],tbl_General[[#This Row],[EmployeeID]])</f>
        <v>1</v>
      </c>
    </row>
    <row r="804" spans="1:22" x14ac:dyDescent="0.25">
      <c r="A804">
        <v>53</v>
      </c>
      <c r="B804" t="s">
        <v>21</v>
      </c>
      <c r="C804" t="s">
        <v>36</v>
      </c>
      <c r="D804" t="s">
        <v>30</v>
      </c>
      <c r="E804">
        <v>10</v>
      </c>
      <c r="F804">
        <v>4</v>
      </c>
      <c r="G804" t="s">
        <v>38</v>
      </c>
      <c r="H804">
        <v>2481</v>
      </c>
      <c r="I804" t="s">
        <v>34</v>
      </c>
      <c r="J804">
        <v>2</v>
      </c>
      <c r="K804" t="s">
        <v>26</v>
      </c>
      <c r="L804" t="s">
        <v>27</v>
      </c>
      <c r="M804">
        <v>20700</v>
      </c>
      <c r="N804">
        <v>4</v>
      </c>
      <c r="O804">
        <v>13</v>
      </c>
      <c r="P804">
        <v>2</v>
      </c>
      <c r="Q804">
        <v>27</v>
      </c>
      <c r="R804">
        <v>2</v>
      </c>
      <c r="S804">
        <v>3</v>
      </c>
      <c r="T804">
        <v>0</v>
      </c>
      <c r="U804">
        <v>2</v>
      </c>
      <c r="V804">
        <f>COUNTIF(tbl_General[EmployeeID],tbl_General[[#This Row],[EmployeeID]])</f>
        <v>1</v>
      </c>
    </row>
    <row r="805" spans="1:22" x14ac:dyDescent="0.25">
      <c r="A805">
        <v>53</v>
      </c>
      <c r="B805" t="s">
        <v>21</v>
      </c>
      <c r="C805" t="s">
        <v>36</v>
      </c>
      <c r="D805" t="s">
        <v>30</v>
      </c>
      <c r="E805">
        <v>10</v>
      </c>
      <c r="F805">
        <v>4</v>
      </c>
      <c r="G805" t="s">
        <v>38</v>
      </c>
      <c r="H805">
        <v>3951</v>
      </c>
      <c r="I805" t="s">
        <v>34</v>
      </c>
      <c r="J805">
        <v>2</v>
      </c>
      <c r="K805" t="s">
        <v>26</v>
      </c>
      <c r="L805" t="s">
        <v>27</v>
      </c>
      <c r="M805">
        <v>20700</v>
      </c>
      <c r="N805">
        <v>4</v>
      </c>
      <c r="O805">
        <v>13</v>
      </c>
      <c r="P805">
        <v>2</v>
      </c>
      <c r="Q805">
        <v>27</v>
      </c>
      <c r="R805">
        <v>2</v>
      </c>
      <c r="S805">
        <v>3</v>
      </c>
      <c r="T805">
        <v>0</v>
      </c>
      <c r="U805">
        <v>2</v>
      </c>
      <c r="V805">
        <f>COUNTIF(tbl_General[EmployeeID],tbl_General[[#This Row],[EmployeeID]])</f>
        <v>1</v>
      </c>
    </row>
    <row r="806" spans="1:22" x14ac:dyDescent="0.25">
      <c r="A806">
        <v>29</v>
      </c>
      <c r="B806" t="s">
        <v>28</v>
      </c>
      <c r="C806" t="s">
        <v>22</v>
      </c>
      <c r="D806" t="s">
        <v>30</v>
      </c>
      <c r="E806">
        <v>7</v>
      </c>
      <c r="F806">
        <v>1</v>
      </c>
      <c r="G806" t="s">
        <v>24</v>
      </c>
      <c r="H806">
        <v>1442</v>
      </c>
      <c r="I806" t="s">
        <v>25</v>
      </c>
      <c r="J806">
        <v>1</v>
      </c>
      <c r="K806" t="s">
        <v>31</v>
      </c>
      <c r="L806" t="s">
        <v>32</v>
      </c>
      <c r="M806">
        <v>21800</v>
      </c>
      <c r="N806">
        <v>1</v>
      </c>
      <c r="O806">
        <v>21</v>
      </c>
      <c r="P806">
        <v>0</v>
      </c>
      <c r="Q806">
        <v>4</v>
      </c>
      <c r="R806">
        <v>2</v>
      </c>
      <c r="S806">
        <v>4</v>
      </c>
      <c r="T806">
        <v>0</v>
      </c>
      <c r="U806">
        <v>1</v>
      </c>
      <c r="V806">
        <f>COUNTIF(tbl_General[EmployeeID],tbl_General[[#This Row],[EmployeeID]])</f>
        <v>1</v>
      </c>
    </row>
    <row r="807" spans="1:22" x14ac:dyDescent="0.25">
      <c r="A807">
        <v>29</v>
      </c>
      <c r="B807" t="s">
        <v>28</v>
      </c>
      <c r="C807" t="s">
        <v>22</v>
      </c>
      <c r="D807" t="s">
        <v>30</v>
      </c>
      <c r="E807">
        <v>7</v>
      </c>
      <c r="F807">
        <v>1</v>
      </c>
      <c r="G807" t="s">
        <v>24</v>
      </c>
      <c r="H807">
        <v>2912</v>
      </c>
      <c r="I807" t="s">
        <v>25</v>
      </c>
      <c r="J807">
        <v>1</v>
      </c>
      <c r="K807" t="s">
        <v>31</v>
      </c>
      <c r="L807" t="s">
        <v>32</v>
      </c>
      <c r="M807">
        <v>21800</v>
      </c>
      <c r="N807">
        <v>1</v>
      </c>
      <c r="O807">
        <v>21</v>
      </c>
      <c r="P807">
        <v>0</v>
      </c>
      <c r="Q807">
        <v>4</v>
      </c>
      <c r="R807">
        <v>2</v>
      </c>
      <c r="S807">
        <v>4</v>
      </c>
      <c r="T807">
        <v>0</v>
      </c>
      <c r="U807">
        <v>1</v>
      </c>
      <c r="V807">
        <f>COUNTIF(tbl_General[EmployeeID],tbl_General[[#This Row],[EmployeeID]])</f>
        <v>1</v>
      </c>
    </row>
    <row r="808" spans="1:22" x14ac:dyDescent="0.25">
      <c r="A808">
        <v>29</v>
      </c>
      <c r="B808" t="s">
        <v>28</v>
      </c>
      <c r="C808" t="s">
        <v>22</v>
      </c>
      <c r="D808" t="s">
        <v>30</v>
      </c>
      <c r="E808">
        <v>7</v>
      </c>
      <c r="F808">
        <v>1</v>
      </c>
      <c r="G808" t="s">
        <v>24</v>
      </c>
      <c r="H808">
        <v>4382</v>
      </c>
      <c r="I808" t="s">
        <v>25</v>
      </c>
      <c r="J808">
        <v>1</v>
      </c>
      <c r="K808" t="s">
        <v>31</v>
      </c>
      <c r="L808" t="s">
        <v>32</v>
      </c>
      <c r="M808">
        <v>21800</v>
      </c>
      <c r="N808">
        <v>1</v>
      </c>
      <c r="O808">
        <v>21</v>
      </c>
      <c r="P808">
        <v>0</v>
      </c>
      <c r="Q808">
        <v>4</v>
      </c>
      <c r="R808">
        <v>2</v>
      </c>
      <c r="S808">
        <v>4</v>
      </c>
      <c r="T808">
        <v>0</v>
      </c>
      <c r="U808">
        <v>1</v>
      </c>
      <c r="V808">
        <f>COUNTIF(tbl_General[EmployeeID],tbl_General[[#This Row],[EmployeeID]])</f>
        <v>1</v>
      </c>
    </row>
    <row r="809" spans="1:22" x14ac:dyDescent="0.25">
      <c r="A809">
        <v>28</v>
      </c>
      <c r="B809" t="s">
        <v>21</v>
      </c>
      <c r="C809" t="s">
        <v>22</v>
      </c>
      <c r="D809" t="s">
        <v>23</v>
      </c>
      <c r="E809">
        <v>24</v>
      </c>
      <c r="F809">
        <v>5</v>
      </c>
      <c r="G809" t="s">
        <v>24</v>
      </c>
      <c r="H809">
        <v>402</v>
      </c>
      <c r="I809" t="s">
        <v>25</v>
      </c>
      <c r="J809">
        <v>1</v>
      </c>
      <c r="K809" t="s">
        <v>31</v>
      </c>
      <c r="L809" t="s">
        <v>32</v>
      </c>
      <c r="M809">
        <v>23280</v>
      </c>
      <c r="N809">
        <v>1</v>
      </c>
      <c r="O809">
        <v>11</v>
      </c>
      <c r="P809">
        <v>2</v>
      </c>
      <c r="Q809">
        <v>4</v>
      </c>
      <c r="R809">
        <v>3</v>
      </c>
      <c r="S809">
        <v>4</v>
      </c>
      <c r="T809">
        <v>0</v>
      </c>
      <c r="U809">
        <v>2</v>
      </c>
      <c r="V809">
        <f>COUNTIF(tbl_General[EmployeeID],tbl_General[[#This Row],[EmployeeID]])</f>
        <v>1</v>
      </c>
    </row>
    <row r="810" spans="1:22" x14ac:dyDescent="0.25">
      <c r="A810">
        <v>28</v>
      </c>
      <c r="B810" t="s">
        <v>21</v>
      </c>
      <c r="C810" t="s">
        <v>22</v>
      </c>
      <c r="D810" t="s">
        <v>23</v>
      </c>
      <c r="E810">
        <v>24</v>
      </c>
      <c r="F810">
        <v>5</v>
      </c>
      <c r="G810" t="s">
        <v>24</v>
      </c>
      <c r="H810">
        <v>1872</v>
      </c>
      <c r="I810" t="s">
        <v>25</v>
      </c>
      <c r="J810">
        <v>1</v>
      </c>
      <c r="K810" t="s">
        <v>31</v>
      </c>
      <c r="L810" t="s">
        <v>32</v>
      </c>
      <c r="M810">
        <v>23280</v>
      </c>
      <c r="N810">
        <v>1</v>
      </c>
      <c r="O810">
        <v>11</v>
      </c>
      <c r="P810">
        <v>2</v>
      </c>
      <c r="Q810">
        <v>4</v>
      </c>
      <c r="R810">
        <v>3</v>
      </c>
      <c r="S810">
        <v>4</v>
      </c>
      <c r="T810">
        <v>0</v>
      </c>
      <c r="U810">
        <v>2</v>
      </c>
      <c r="V810">
        <f>COUNTIF(tbl_General[EmployeeID],tbl_General[[#This Row],[EmployeeID]])</f>
        <v>1</v>
      </c>
    </row>
    <row r="811" spans="1:22" x14ac:dyDescent="0.25">
      <c r="A811">
        <v>28</v>
      </c>
      <c r="B811" t="s">
        <v>21</v>
      </c>
      <c r="C811" t="s">
        <v>22</v>
      </c>
      <c r="D811" t="s">
        <v>23</v>
      </c>
      <c r="E811">
        <v>24</v>
      </c>
      <c r="F811">
        <v>5</v>
      </c>
      <c r="G811" t="s">
        <v>24</v>
      </c>
      <c r="H811">
        <v>3342</v>
      </c>
      <c r="I811" t="s">
        <v>25</v>
      </c>
      <c r="J811">
        <v>1</v>
      </c>
      <c r="K811" t="s">
        <v>31</v>
      </c>
      <c r="L811" t="s">
        <v>32</v>
      </c>
      <c r="M811">
        <v>23280</v>
      </c>
      <c r="N811">
        <v>1</v>
      </c>
      <c r="O811">
        <v>11</v>
      </c>
      <c r="P811">
        <v>2</v>
      </c>
      <c r="Q811">
        <v>4</v>
      </c>
      <c r="R811">
        <v>3</v>
      </c>
      <c r="S811">
        <v>4</v>
      </c>
      <c r="T811">
        <v>0</v>
      </c>
      <c r="U811">
        <v>2</v>
      </c>
      <c r="V811">
        <f>COUNTIF(tbl_General[EmployeeID],tbl_General[[#This Row],[EmployeeID]])</f>
        <v>1</v>
      </c>
    </row>
    <row r="812" spans="1:22" x14ac:dyDescent="0.25">
      <c r="A812">
        <v>41</v>
      </c>
      <c r="B812" t="s">
        <v>28</v>
      </c>
      <c r="C812" t="s">
        <v>22</v>
      </c>
      <c r="D812" t="s">
        <v>30</v>
      </c>
      <c r="E812">
        <v>18</v>
      </c>
      <c r="F812">
        <v>4</v>
      </c>
      <c r="G812" t="s">
        <v>24</v>
      </c>
      <c r="H812">
        <v>1395</v>
      </c>
      <c r="I812" t="s">
        <v>34</v>
      </c>
      <c r="J812">
        <v>5</v>
      </c>
      <c r="K812" t="s">
        <v>40</v>
      </c>
      <c r="L812" t="s">
        <v>32</v>
      </c>
      <c r="M812">
        <v>53470</v>
      </c>
      <c r="N812">
        <v>1</v>
      </c>
      <c r="O812">
        <v>24</v>
      </c>
      <c r="P812">
        <v>1</v>
      </c>
      <c r="Q812">
        <v>4</v>
      </c>
      <c r="R812">
        <v>1</v>
      </c>
      <c r="S812">
        <v>4</v>
      </c>
      <c r="T812">
        <v>0</v>
      </c>
      <c r="U812">
        <v>2</v>
      </c>
      <c r="V812">
        <f>COUNTIF(tbl_General[EmployeeID],tbl_General[[#This Row],[EmployeeID]])</f>
        <v>1</v>
      </c>
    </row>
    <row r="813" spans="1:22" x14ac:dyDescent="0.25">
      <c r="A813">
        <v>41</v>
      </c>
      <c r="B813" t="s">
        <v>28</v>
      </c>
      <c r="C813" t="s">
        <v>22</v>
      </c>
      <c r="D813" t="s">
        <v>30</v>
      </c>
      <c r="E813">
        <v>18</v>
      </c>
      <c r="F813">
        <v>4</v>
      </c>
      <c r="G813" t="s">
        <v>24</v>
      </c>
      <c r="H813">
        <v>2865</v>
      </c>
      <c r="I813" t="s">
        <v>34</v>
      </c>
      <c r="J813">
        <v>5</v>
      </c>
      <c r="K813" t="s">
        <v>40</v>
      </c>
      <c r="L813" t="s">
        <v>32</v>
      </c>
      <c r="M813">
        <v>53470</v>
      </c>
      <c r="N813">
        <v>1</v>
      </c>
      <c r="O813">
        <v>24</v>
      </c>
      <c r="P813">
        <v>1</v>
      </c>
      <c r="Q813">
        <v>4</v>
      </c>
      <c r="R813">
        <v>1</v>
      </c>
      <c r="S813">
        <v>4</v>
      </c>
      <c r="T813">
        <v>0</v>
      </c>
      <c r="U813">
        <v>2</v>
      </c>
      <c r="V813">
        <f>COUNTIF(tbl_General[EmployeeID],tbl_General[[#This Row],[EmployeeID]])</f>
        <v>1</v>
      </c>
    </row>
    <row r="814" spans="1:22" x14ac:dyDescent="0.25">
      <c r="A814">
        <v>41</v>
      </c>
      <c r="B814" t="s">
        <v>28</v>
      </c>
      <c r="C814" t="s">
        <v>22</v>
      </c>
      <c r="D814" t="s">
        <v>30</v>
      </c>
      <c r="E814">
        <v>18</v>
      </c>
      <c r="F814">
        <v>4</v>
      </c>
      <c r="G814" t="s">
        <v>24</v>
      </c>
      <c r="H814">
        <v>4335</v>
      </c>
      <c r="I814" t="s">
        <v>34</v>
      </c>
      <c r="J814">
        <v>5</v>
      </c>
      <c r="K814" t="s">
        <v>40</v>
      </c>
      <c r="L814" t="s">
        <v>32</v>
      </c>
      <c r="M814">
        <v>53470</v>
      </c>
      <c r="N814">
        <v>1</v>
      </c>
      <c r="O814">
        <v>24</v>
      </c>
      <c r="P814">
        <v>1</v>
      </c>
      <c r="Q814">
        <v>4</v>
      </c>
      <c r="R814">
        <v>1</v>
      </c>
      <c r="S814">
        <v>4</v>
      </c>
      <c r="T814">
        <v>0</v>
      </c>
      <c r="U814">
        <v>2</v>
      </c>
      <c r="V814">
        <f>COUNTIF(tbl_General[EmployeeID],tbl_General[[#This Row],[EmployeeID]])</f>
        <v>1</v>
      </c>
    </row>
    <row r="815" spans="1:22" x14ac:dyDescent="0.25">
      <c r="A815">
        <v>23</v>
      </c>
      <c r="B815" t="s">
        <v>21</v>
      </c>
      <c r="C815" t="s">
        <v>22</v>
      </c>
      <c r="D815" t="s">
        <v>30</v>
      </c>
      <c r="E815">
        <v>20</v>
      </c>
      <c r="F815">
        <v>4</v>
      </c>
      <c r="G815" t="s">
        <v>24</v>
      </c>
      <c r="H815">
        <v>88</v>
      </c>
      <c r="I815" t="s">
        <v>34</v>
      </c>
      <c r="J815">
        <v>1</v>
      </c>
      <c r="K815" t="s">
        <v>42</v>
      </c>
      <c r="L815" t="s">
        <v>41</v>
      </c>
      <c r="M815">
        <v>53990</v>
      </c>
      <c r="N815">
        <v>1</v>
      </c>
      <c r="O815">
        <v>23</v>
      </c>
      <c r="P815">
        <v>0</v>
      </c>
      <c r="Q815">
        <v>4</v>
      </c>
      <c r="R815">
        <v>2</v>
      </c>
      <c r="S815">
        <v>4</v>
      </c>
      <c r="T815">
        <v>0</v>
      </c>
      <c r="U815">
        <v>2</v>
      </c>
      <c r="V815">
        <f>COUNTIF(tbl_General[EmployeeID],tbl_General[[#This Row],[EmployeeID]])</f>
        <v>1</v>
      </c>
    </row>
    <row r="816" spans="1:22" x14ac:dyDescent="0.25">
      <c r="A816">
        <v>23</v>
      </c>
      <c r="B816" t="s">
        <v>21</v>
      </c>
      <c r="C816" t="s">
        <v>22</v>
      </c>
      <c r="D816" t="s">
        <v>30</v>
      </c>
      <c r="E816">
        <v>20</v>
      </c>
      <c r="F816">
        <v>4</v>
      </c>
      <c r="G816" t="s">
        <v>24</v>
      </c>
      <c r="H816">
        <v>1558</v>
      </c>
      <c r="I816" t="s">
        <v>34</v>
      </c>
      <c r="J816">
        <v>1</v>
      </c>
      <c r="K816" t="s">
        <v>42</v>
      </c>
      <c r="L816" t="s">
        <v>41</v>
      </c>
      <c r="M816">
        <v>53990</v>
      </c>
      <c r="N816">
        <v>1</v>
      </c>
      <c r="O816">
        <v>23</v>
      </c>
      <c r="P816">
        <v>0</v>
      </c>
      <c r="Q816">
        <v>4</v>
      </c>
      <c r="R816">
        <v>2</v>
      </c>
      <c r="S816">
        <v>4</v>
      </c>
      <c r="T816">
        <v>0</v>
      </c>
      <c r="U816">
        <v>2</v>
      </c>
      <c r="V816">
        <f>COUNTIF(tbl_General[EmployeeID],tbl_General[[#This Row],[EmployeeID]])</f>
        <v>1</v>
      </c>
    </row>
    <row r="817" spans="1:22" x14ac:dyDescent="0.25">
      <c r="A817">
        <v>23</v>
      </c>
      <c r="B817" t="s">
        <v>21</v>
      </c>
      <c r="C817" t="s">
        <v>22</v>
      </c>
      <c r="D817" t="s">
        <v>30</v>
      </c>
      <c r="E817">
        <v>20</v>
      </c>
      <c r="F817">
        <v>4</v>
      </c>
      <c r="G817" t="s">
        <v>24</v>
      </c>
      <c r="H817">
        <v>3028</v>
      </c>
      <c r="I817" t="s">
        <v>34</v>
      </c>
      <c r="J817">
        <v>1</v>
      </c>
      <c r="K817" t="s">
        <v>42</v>
      </c>
      <c r="L817" t="s">
        <v>41</v>
      </c>
      <c r="M817">
        <v>53990</v>
      </c>
      <c r="N817">
        <v>1</v>
      </c>
      <c r="O817">
        <v>23</v>
      </c>
      <c r="P817">
        <v>0</v>
      </c>
      <c r="Q817">
        <v>4</v>
      </c>
      <c r="R817">
        <v>2</v>
      </c>
      <c r="S817">
        <v>4</v>
      </c>
      <c r="T817">
        <v>0</v>
      </c>
      <c r="U817">
        <v>2</v>
      </c>
      <c r="V817">
        <f>COUNTIF(tbl_General[EmployeeID],tbl_General[[#This Row],[EmployeeID]])</f>
        <v>1</v>
      </c>
    </row>
    <row r="818" spans="1:22" x14ac:dyDescent="0.25">
      <c r="A818">
        <v>29</v>
      </c>
      <c r="B818" t="s">
        <v>21</v>
      </c>
      <c r="C818" t="s">
        <v>36</v>
      </c>
      <c r="D818" t="s">
        <v>23</v>
      </c>
      <c r="E818">
        <v>22</v>
      </c>
      <c r="F818">
        <v>4</v>
      </c>
      <c r="G818" t="s">
        <v>45</v>
      </c>
      <c r="H818">
        <v>92</v>
      </c>
      <c r="I818" t="s">
        <v>34</v>
      </c>
      <c r="J818">
        <v>2</v>
      </c>
      <c r="K818" t="s">
        <v>37</v>
      </c>
      <c r="L818" t="s">
        <v>27</v>
      </c>
      <c r="M818">
        <v>57360</v>
      </c>
      <c r="N818">
        <v>1</v>
      </c>
      <c r="O818">
        <v>22</v>
      </c>
      <c r="P818">
        <v>0</v>
      </c>
      <c r="Q818">
        <v>4</v>
      </c>
      <c r="R818">
        <v>1</v>
      </c>
      <c r="S818">
        <v>4</v>
      </c>
      <c r="T818">
        <v>0</v>
      </c>
      <c r="U818">
        <v>2</v>
      </c>
      <c r="V818">
        <f>COUNTIF(tbl_General[EmployeeID],tbl_General[[#This Row],[EmployeeID]])</f>
        <v>1</v>
      </c>
    </row>
    <row r="819" spans="1:22" x14ac:dyDescent="0.25">
      <c r="A819">
        <v>29</v>
      </c>
      <c r="B819" t="s">
        <v>21</v>
      </c>
      <c r="C819" t="s">
        <v>36</v>
      </c>
      <c r="D819" t="s">
        <v>23</v>
      </c>
      <c r="E819">
        <v>22</v>
      </c>
      <c r="F819">
        <v>4</v>
      </c>
      <c r="G819" t="s">
        <v>45</v>
      </c>
      <c r="H819">
        <v>1562</v>
      </c>
      <c r="I819" t="s">
        <v>34</v>
      </c>
      <c r="J819">
        <v>2</v>
      </c>
      <c r="K819" t="s">
        <v>37</v>
      </c>
      <c r="L819" t="s">
        <v>27</v>
      </c>
      <c r="M819">
        <v>57360</v>
      </c>
      <c r="N819">
        <v>1</v>
      </c>
      <c r="O819">
        <v>22</v>
      </c>
      <c r="P819">
        <v>0</v>
      </c>
      <c r="Q819">
        <v>4</v>
      </c>
      <c r="R819">
        <v>1</v>
      </c>
      <c r="S819">
        <v>4</v>
      </c>
      <c r="T819">
        <v>0</v>
      </c>
      <c r="U819">
        <v>2</v>
      </c>
      <c r="V819">
        <f>COUNTIF(tbl_General[EmployeeID],tbl_General[[#This Row],[EmployeeID]])</f>
        <v>1</v>
      </c>
    </row>
    <row r="820" spans="1:22" x14ac:dyDescent="0.25">
      <c r="A820">
        <v>29</v>
      </c>
      <c r="B820" t="s">
        <v>21</v>
      </c>
      <c r="C820" t="s">
        <v>36</v>
      </c>
      <c r="D820" t="s">
        <v>23</v>
      </c>
      <c r="E820">
        <v>22</v>
      </c>
      <c r="F820">
        <v>4</v>
      </c>
      <c r="G820" t="s">
        <v>45</v>
      </c>
      <c r="H820">
        <v>3032</v>
      </c>
      <c r="I820" t="s">
        <v>34</v>
      </c>
      <c r="J820">
        <v>2</v>
      </c>
      <c r="K820" t="s">
        <v>37</v>
      </c>
      <c r="L820" t="s">
        <v>27</v>
      </c>
      <c r="M820">
        <v>57360</v>
      </c>
      <c r="N820">
        <v>1</v>
      </c>
      <c r="O820">
        <v>22</v>
      </c>
      <c r="P820">
        <v>0</v>
      </c>
      <c r="Q820">
        <v>4</v>
      </c>
      <c r="R820">
        <v>1</v>
      </c>
      <c r="S820">
        <v>4</v>
      </c>
      <c r="T820">
        <v>0</v>
      </c>
      <c r="U820">
        <v>2</v>
      </c>
      <c r="V820">
        <f>COUNTIF(tbl_General[EmployeeID],tbl_General[[#This Row],[EmployeeID]])</f>
        <v>1</v>
      </c>
    </row>
    <row r="821" spans="1:22" x14ac:dyDescent="0.25">
      <c r="A821">
        <v>31</v>
      </c>
      <c r="B821" t="s">
        <v>21</v>
      </c>
      <c r="C821" t="s">
        <v>29</v>
      </c>
      <c r="D821" t="s">
        <v>30</v>
      </c>
      <c r="E821">
        <v>5</v>
      </c>
      <c r="F821">
        <v>2</v>
      </c>
      <c r="G821" t="s">
        <v>46</v>
      </c>
      <c r="H821">
        <v>469</v>
      </c>
      <c r="I821" t="s">
        <v>34</v>
      </c>
      <c r="J821">
        <v>2</v>
      </c>
      <c r="K821" t="s">
        <v>35</v>
      </c>
      <c r="L821" t="s">
        <v>27</v>
      </c>
      <c r="M821">
        <v>65020</v>
      </c>
      <c r="N821">
        <v>1</v>
      </c>
      <c r="O821">
        <v>12</v>
      </c>
      <c r="P821">
        <v>0</v>
      </c>
      <c r="Q821">
        <v>4</v>
      </c>
      <c r="R821">
        <v>3</v>
      </c>
      <c r="S821">
        <v>4</v>
      </c>
      <c r="T821">
        <v>0</v>
      </c>
      <c r="U821">
        <v>3</v>
      </c>
      <c r="V821">
        <f>COUNTIF(tbl_General[EmployeeID],tbl_General[[#This Row],[EmployeeID]])</f>
        <v>1</v>
      </c>
    </row>
    <row r="822" spans="1:22" x14ac:dyDescent="0.25">
      <c r="A822">
        <v>31</v>
      </c>
      <c r="B822" t="s">
        <v>21</v>
      </c>
      <c r="C822" t="s">
        <v>29</v>
      </c>
      <c r="D822" t="s">
        <v>30</v>
      </c>
      <c r="E822">
        <v>5</v>
      </c>
      <c r="F822">
        <v>2</v>
      </c>
      <c r="G822" t="s">
        <v>46</v>
      </c>
      <c r="H822">
        <v>1939</v>
      </c>
      <c r="I822" t="s">
        <v>34</v>
      </c>
      <c r="J822">
        <v>2</v>
      </c>
      <c r="K822" t="s">
        <v>35</v>
      </c>
      <c r="L822" t="s">
        <v>27</v>
      </c>
      <c r="M822">
        <v>65020</v>
      </c>
      <c r="N822">
        <v>1</v>
      </c>
      <c r="O822">
        <v>12</v>
      </c>
      <c r="P822">
        <v>0</v>
      </c>
      <c r="Q822">
        <v>4</v>
      </c>
      <c r="R822">
        <v>3</v>
      </c>
      <c r="S822">
        <v>4</v>
      </c>
      <c r="T822">
        <v>0</v>
      </c>
      <c r="U822">
        <v>3</v>
      </c>
      <c r="V822">
        <f>COUNTIF(tbl_General[EmployeeID],tbl_General[[#This Row],[EmployeeID]])</f>
        <v>1</v>
      </c>
    </row>
    <row r="823" spans="1:22" x14ac:dyDescent="0.25">
      <c r="A823">
        <v>31</v>
      </c>
      <c r="B823" t="s">
        <v>21</v>
      </c>
      <c r="C823" t="s">
        <v>29</v>
      </c>
      <c r="D823" t="s">
        <v>30</v>
      </c>
      <c r="E823">
        <v>5</v>
      </c>
      <c r="F823">
        <v>2</v>
      </c>
      <c r="G823" t="s">
        <v>46</v>
      </c>
      <c r="H823">
        <v>3409</v>
      </c>
      <c r="I823" t="s">
        <v>34</v>
      </c>
      <c r="J823">
        <v>2</v>
      </c>
      <c r="K823" t="s">
        <v>35</v>
      </c>
      <c r="L823" t="s">
        <v>27</v>
      </c>
      <c r="M823">
        <v>65020</v>
      </c>
      <c r="N823">
        <v>1</v>
      </c>
      <c r="O823">
        <v>12</v>
      </c>
      <c r="P823">
        <v>0</v>
      </c>
      <c r="Q823">
        <v>4</v>
      </c>
      <c r="R823">
        <v>3</v>
      </c>
      <c r="S823">
        <v>4</v>
      </c>
      <c r="T823">
        <v>0</v>
      </c>
      <c r="U823">
        <v>3</v>
      </c>
      <c r="V823">
        <f>COUNTIF(tbl_General[EmployeeID],tbl_General[[#This Row],[EmployeeID]])</f>
        <v>1</v>
      </c>
    </row>
    <row r="824" spans="1:22" x14ac:dyDescent="0.25">
      <c r="A824">
        <v>38</v>
      </c>
      <c r="B824" t="s">
        <v>21</v>
      </c>
      <c r="C824" t="s">
        <v>29</v>
      </c>
      <c r="D824" t="s">
        <v>30</v>
      </c>
      <c r="E824">
        <v>7</v>
      </c>
      <c r="F824">
        <v>3</v>
      </c>
      <c r="G824" t="s">
        <v>38</v>
      </c>
      <c r="H824">
        <v>725</v>
      </c>
      <c r="I824" t="s">
        <v>25</v>
      </c>
      <c r="J824">
        <v>2</v>
      </c>
      <c r="K824" t="s">
        <v>43</v>
      </c>
      <c r="L824" t="s">
        <v>41</v>
      </c>
      <c r="M824">
        <v>76250</v>
      </c>
      <c r="N824">
        <v>1</v>
      </c>
      <c r="O824">
        <v>15</v>
      </c>
      <c r="P824">
        <v>0</v>
      </c>
      <c r="Q824">
        <v>4</v>
      </c>
      <c r="R824">
        <v>2</v>
      </c>
      <c r="S824">
        <v>4</v>
      </c>
      <c r="T824">
        <v>0</v>
      </c>
      <c r="U824">
        <v>3</v>
      </c>
      <c r="V824">
        <f>COUNTIF(tbl_General[EmployeeID],tbl_General[[#This Row],[EmployeeID]])</f>
        <v>1</v>
      </c>
    </row>
    <row r="825" spans="1:22" x14ac:dyDescent="0.25">
      <c r="A825">
        <v>38</v>
      </c>
      <c r="B825" t="s">
        <v>21</v>
      </c>
      <c r="C825" t="s">
        <v>29</v>
      </c>
      <c r="D825" t="s">
        <v>30</v>
      </c>
      <c r="E825">
        <v>7</v>
      </c>
      <c r="F825">
        <v>3</v>
      </c>
      <c r="G825" t="s">
        <v>38</v>
      </c>
      <c r="H825">
        <v>2195</v>
      </c>
      <c r="I825" t="s">
        <v>25</v>
      </c>
      <c r="J825">
        <v>2</v>
      </c>
      <c r="K825" t="s">
        <v>43</v>
      </c>
      <c r="L825" t="s">
        <v>41</v>
      </c>
      <c r="M825">
        <v>76250</v>
      </c>
      <c r="N825">
        <v>1</v>
      </c>
      <c r="O825">
        <v>15</v>
      </c>
      <c r="P825">
        <v>0</v>
      </c>
      <c r="Q825">
        <v>4</v>
      </c>
      <c r="R825">
        <v>2</v>
      </c>
      <c r="S825">
        <v>4</v>
      </c>
      <c r="T825">
        <v>0</v>
      </c>
      <c r="U825">
        <v>3</v>
      </c>
      <c r="V825">
        <f>COUNTIF(tbl_General[EmployeeID],tbl_General[[#This Row],[EmployeeID]])</f>
        <v>1</v>
      </c>
    </row>
    <row r="826" spans="1:22" x14ac:dyDescent="0.25">
      <c r="A826">
        <v>38</v>
      </c>
      <c r="B826" t="s">
        <v>21</v>
      </c>
      <c r="C826" t="s">
        <v>29</v>
      </c>
      <c r="D826" t="s">
        <v>30</v>
      </c>
      <c r="E826">
        <v>7</v>
      </c>
      <c r="F826">
        <v>3</v>
      </c>
      <c r="G826" t="s">
        <v>38</v>
      </c>
      <c r="H826">
        <v>3665</v>
      </c>
      <c r="I826" t="s">
        <v>25</v>
      </c>
      <c r="J826">
        <v>2</v>
      </c>
      <c r="K826" t="s">
        <v>43</v>
      </c>
      <c r="L826" t="s">
        <v>41</v>
      </c>
      <c r="M826">
        <v>76250</v>
      </c>
      <c r="N826">
        <v>1</v>
      </c>
      <c r="O826">
        <v>15</v>
      </c>
      <c r="P826">
        <v>0</v>
      </c>
      <c r="Q826">
        <v>4</v>
      </c>
      <c r="R826">
        <v>2</v>
      </c>
      <c r="S826">
        <v>4</v>
      </c>
      <c r="T826">
        <v>0</v>
      </c>
      <c r="U826">
        <v>3</v>
      </c>
      <c r="V826">
        <f>COUNTIF(tbl_General[EmployeeID],tbl_General[[#This Row],[EmployeeID]])</f>
        <v>1</v>
      </c>
    </row>
    <row r="827" spans="1:22" x14ac:dyDescent="0.25">
      <c r="A827">
        <v>35</v>
      </c>
      <c r="B827" t="s">
        <v>28</v>
      </c>
      <c r="C827" t="s">
        <v>22</v>
      </c>
      <c r="D827" t="s">
        <v>23</v>
      </c>
      <c r="E827">
        <v>24</v>
      </c>
      <c r="F827">
        <v>3</v>
      </c>
      <c r="G827" t="s">
        <v>38</v>
      </c>
      <c r="H827">
        <v>468</v>
      </c>
      <c r="I827" t="s">
        <v>34</v>
      </c>
      <c r="J827">
        <v>3</v>
      </c>
      <c r="K827" t="s">
        <v>26</v>
      </c>
      <c r="L827" t="s">
        <v>41</v>
      </c>
      <c r="M827">
        <v>20700</v>
      </c>
      <c r="N827">
        <v>1</v>
      </c>
      <c r="O827">
        <v>13</v>
      </c>
      <c r="P827">
        <v>3</v>
      </c>
      <c r="Q827">
        <v>5</v>
      </c>
      <c r="R827">
        <v>1</v>
      </c>
      <c r="S827">
        <v>4</v>
      </c>
      <c r="T827">
        <v>0</v>
      </c>
      <c r="U827">
        <v>2</v>
      </c>
      <c r="V827">
        <f>COUNTIF(tbl_General[EmployeeID],tbl_General[[#This Row],[EmployeeID]])</f>
        <v>1</v>
      </c>
    </row>
    <row r="828" spans="1:22" x14ac:dyDescent="0.25">
      <c r="A828">
        <v>35</v>
      </c>
      <c r="B828" t="s">
        <v>28</v>
      </c>
      <c r="C828" t="s">
        <v>22</v>
      </c>
      <c r="D828" t="s">
        <v>23</v>
      </c>
      <c r="E828">
        <v>24</v>
      </c>
      <c r="F828">
        <v>3</v>
      </c>
      <c r="G828" t="s">
        <v>38</v>
      </c>
      <c r="H828">
        <v>1938</v>
      </c>
      <c r="I828" t="s">
        <v>34</v>
      </c>
      <c r="J828">
        <v>3</v>
      </c>
      <c r="K828" t="s">
        <v>26</v>
      </c>
      <c r="L828" t="s">
        <v>41</v>
      </c>
      <c r="M828">
        <v>20700</v>
      </c>
      <c r="N828">
        <v>1</v>
      </c>
      <c r="O828">
        <v>13</v>
      </c>
      <c r="P828">
        <v>3</v>
      </c>
      <c r="Q828">
        <v>5</v>
      </c>
      <c r="R828">
        <v>1</v>
      </c>
      <c r="S828">
        <v>4</v>
      </c>
      <c r="T828">
        <v>0</v>
      </c>
      <c r="U828">
        <v>2</v>
      </c>
      <c r="V828">
        <f>COUNTIF(tbl_General[EmployeeID],tbl_General[[#This Row],[EmployeeID]])</f>
        <v>1</v>
      </c>
    </row>
    <row r="829" spans="1:22" x14ac:dyDescent="0.25">
      <c r="A829">
        <v>35</v>
      </c>
      <c r="B829" t="s">
        <v>28</v>
      </c>
      <c r="C829" t="s">
        <v>22</v>
      </c>
      <c r="D829" t="s">
        <v>23</v>
      </c>
      <c r="E829">
        <v>24</v>
      </c>
      <c r="F829">
        <v>3</v>
      </c>
      <c r="G829" t="s">
        <v>38</v>
      </c>
      <c r="H829">
        <v>3408</v>
      </c>
      <c r="I829" t="s">
        <v>34</v>
      </c>
      <c r="J829">
        <v>3</v>
      </c>
      <c r="K829" t="s">
        <v>26</v>
      </c>
      <c r="L829" t="s">
        <v>41</v>
      </c>
      <c r="M829">
        <v>20700</v>
      </c>
      <c r="N829">
        <v>1</v>
      </c>
      <c r="O829">
        <v>13</v>
      </c>
      <c r="P829">
        <v>3</v>
      </c>
      <c r="Q829">
        <v>5</v>
      </c>
      <c r="R829">
        <v>1</v>
      </c>
      <c r="S829">
        <v>4</v>
      </c>
      <c r="T829">
        <v>0</v>
      </c>
      <c r="U829">
        <v>2</v>
      </c>
      <c r="V829">
        <f>COUNTIF(tbl_General[EmployeeID],tbl_General[[#This Row],[EmployeeID]])</f>
        <v>1</v>
      </c>
    </row>
    <row r="830" spans="1:22" x14ac:dyDescent="0.25">
      <c r="A830">
        <v>27</v>
      </c>
      <c r="B830" t="s">
        <v>28</v>
      </c>
      <c r="C830" t="s">
        <v>22</v>
      </c>
      <c r="D830" t="s">
        <v>23</v>
      </c>
      <c r="E830">
        <v>27</v>
      </c>
      <c r="F830">
        <v>3</v>
      </c>
      <c r="G830" t="s">
        <v>24</v>
      </c>
      <c r="H830">
        <v>238</v>
      </c>
      <c r="I830" t="s">
        <v>34</v>
      </c>
      <c r="J830">
        <v>2</v>
      </c>
      <c r="K830" t="s">
        <v>31</v>
      </c>
      <c r="L830" t="s">
        <v>41</v>
      </c>
      <c r="M830">
        <v>22930</v>
      </c>
      <c r="N830">
        <v>0</v>
      </c>
      <c r="O830">
        <v>18</v>
      </c>
      <c r="P830">
        <v>0</v>
      </c>
      <c r="Q830">
        <v>5</v>
      </c>
      <c r="R830">
        <v>0</v>
      </c>
      <c r="S830">
        <v>4</v>
      </c>
      <c r="T830">
        <v>0</v>
      </c>
      <c r="U830">
        <v>2</v>
      </c>
      <c r="V830">
        <f>COUNTIF(tbl_General[EmployeeID],tbl_General[[#This Row],[EmployeeID]])</f>
        <v>1</v>
      </c>
    </row>
    <row r="831" spans="1:22" x14ac:dyDescent="0.25">
      <c r="A831">
        <v>27</v>
      </c>
      <c r="B831" t="s">
        <v>28</v>
      </c>
      <c r="C831" t="s">
        <v>22</v>
      </c>
      <c r="D831" t="s">
        <v>23</v>
      </c>
      <c r="E831">
        <v>27</v>
      </c>
      <c r="F831">
        <v>3</v>
      </c>
      <c r="G831" t="s">
        <v>24</v>
      </c>
      <c r="H831">
        <v>1708</v>
      </c>
      <c r="I831" t="s">
        <v>34</v>
      </c>
      <c r="J831">
        <v>2</v>
      </c>
      <c r="K831" t="s">
        <v>31</v>
      </c>
      <c r="L831" t="s">
        <v>41</v>
      </c>
      <c r="M831">
        <v>22930</v>
      </c>
      <c r="N831">
        <v>0</v>
      </c>
      <c r="O831">
        <v>18</v>
      </c>
      <c r="P831">
        <v>0</v>
      </c>
      <c r="Q831">
        <v>5</v>
      </c>
      <c r="R831">
        <v>0</v>
      </c>
      <c r="S831">
        <v>4</v>
      </c>
      <c r="T831">
        <v>0</v>
      </c>
      <c r="U831">
        <v>2</v>
      </c>
      <c r="V831">
        <f>COUNTIF(tbl_General[EmployeeID],tbl_General[[#This Row],[EmployeeID]])</f>
        <v>1</v>
      </c>
    </row>
    <row r="832" spans="1:22" x14ac:dyDescent="0.25">
      <c r="A832">
        <v>27</v>
      </c>
      <c r="B832" t="s">
        <v>28</v>
      </c>
      <c r="C832" t="s">
        <v>22</v>
      </c>
      <c r="D832" t="s">
        <v>23</v>
      </c>
      <c r="E832">
        <v>27</v>
      </c>
      <c r="F832">
        <v>3</v>
      </c>
      <c r="G832" t="s">
        <v>24</v>
      </c>
      <c r="H832">
        <v>3178</v>
      </c>
      <c r="I832" t="s">
        <v>34</v>
      </c>
      <c r="J832">
        <v>2</v>
      </c>
      <c r="K832" t="s">
        <v>31</v>
      </c>
      <c r="L832" t="s">
        <v>41</v>
      </c>
      <c r="M832">
        <v>22930</v>
      </c>
      <c r="N832">
        <v>0</v>
      </c>
      <c r="O832">
        <v>18</v>
      </c>
      <c r="P832">
        <v>0</v>
      </c>
      <c r="Q832">
        <v>5</v>
      </c>
      <c r="R832">
        <v>0</v>
      </c>
      <c r="S832">
        <v>4</v>
      </c>
      <c r="T832">
        <v>0</v>
      </c>
      <c r="U832">
        <v>2</v>
      </c>
      <c r="V832">
        <f>COUNTIF(tbl_General[EmployeeID],tbl_General[[#This Row],[EmployeeID]])</f>
        <v>1</v>
      </c>
    </row>
    <row r="833" spans="1:22" x14ac:dyDescent="0.25">
      <c r="A833">
        <v>33</v>
      </c>
      <c r="B833" t="s">
        <v>21</v>
      </c>
      <c r="C833" t="s">
        <v>29</v>
      </c>
      <c r="D833" t="s">
        <v>37</v>
      </c>
      <c r="E833">
        <v>10</v>
      </c>
      <c r="F833">
        <v>3</v>
      </c>
      <c r="G833" t="s">
        <v>38</v>
      </c>
      <c r="H833">
        <v>790</v>
      </c>
      <c r="I833" t="s">
        <v>25</v>
      </c>
      <c r="J833">
        <v>2</v>
      </c>
      <c r="K833" t="s">
        <v>35</v>
      </c>
      <c r="L833" t="s">
        <v>27</v>
      </c>
      <c r="M833">
        <v>27000</v>
      </c>
      <c r="N833">
        <v>0</v>
      </c>
      <c r="O833">
        <v>14</v>
      </c>
      <c r="P833">
        <v>3</v>
      </c>
      <c r="Q833">
        <v>5</v>
      </c>
      <c r="R833">
        <v>2</v>
      </c>
      <c r="S833">
        <v>4</v>
      </c>
      <c r="T833">
        <v>0</v>
      </c>
      <c r="U833">
        <v>3</v>
      </c>
      <c r="V833">
        <f>COUNTIF(tbl_General[EmployeeID],tbl_General[[#This Row],[EmployeeID]])</f>
        <v>1</v>
      </c>
    </row>
    <row r="834" spans="1:22" x14ac:dyDescent="0.25">
      <c r="A834">
        <v>33</v>
      </c>
      <c r="B834" t="s">
        <v>21</v>
      </c>
      <c r="C834" t="s">
        <v>29</v>
      </c>
      <c r="D834" t="s">
        <v>37</v>
      </c>
      <c r="E834">
        <v>10</v>
      </c>
      <c r="F834">
        <v>3</v>
      </c>
      <c r="G834" t="s">
        <v>38</v>
      </c>
      <c r="H834">
        <v>2260</v>
      </c>
      <c r="I834" t="s">
        <v>25</v>
      </c>
      <c r="J834">
        <v>2</v>
      </c>
      <c r="K834" t="s">
        <v>35</v>
      </c>
      <c r="L834" t="s">
        <v>27</v>
      </c>
      <c r="M834">
        <v>27000</v>
      </c>
      <c r="N834">
        <v>0</v>
      </c>
      <c r="O834">
        <v>14</v>
      </c>
      <c r="P834">
        <v>3</v>
      </c>
      <c r="Q834">
        <v>5</v>
      </c>
      <c r="R834">
        <v>2</v>
      </c>
      <c r="S834">
        <v>4</v>
      </c>
      <c r="T834">
        <v>0</v>
      </c>
      <c r="U834">
        <v>3</v>
      </c>
      <c r="V834">
        <f>COUNTIF(tbl_General[EmployeeID],tbl_General[[#This Row],[EmployeeID]])</f>
        <v>1</v>
      </c>
    </row>
    <row r="835" spans="1:22" x14ac:dyDescent="0.25">
      <c r="A835">
        <v>33</v>
      </c>
      <c r="B835" t="s">
        <v>21</v>
      </c>
      <c r="C835" t="s">
        <v>29</v>
      </c>
      <c r="D835" t="s">
        <v>37</v>
      </c>
      <c r="E835">
        <v>10</v>
      </c>
      <c r="F835">
        <v>3</v>
      </c>
      <c r="G835" t="s">
        <v>38</v>
      </c>
      <c r="H835">
        <v>3730</v>
      </c>
      <c r="I835" t="s">
        <v>25</v>
      </c>
      <c r="J835">
        <v>2</v>
      </c>
      <c r="K835" t="s">
        <v>35</v>
      </c>
      <c r="L835" t="s">
        <v>27</v>
      </c>
      <c r="M835">
        <v>27000</v>
      </c>
      <c r="N835">
        <v>0</v>
      </c>
      <c r="O835">
        <v>14</v>
      </c>
      <c r="P835">
        <v>3</v>
      </c>
      <c r="Q835">
        <v>5</v>
      </c>
      <c r="R835">
        <v>2</v>
      </c>
      <c r="S835">
        <v>4</v>
      </c>
      <c r="T835">
        <v>0</v>
      </c>
      <c r="U835">
        <v>3</v>
      </c>
      <c r="V835">
        <f>COUNTIF(tbl_General[EmployeeID],tbl_General[[#This Row],[EmployeeID]])</f>
        <v>1</v>
      </c>
    </row>
    <row r="836" spans="1:22" x14ac:dyDescent="0.25">
      <c r="A836">
        <v>23</v>
      </c>
      <c r="B836" t="s">
        <v>21</v>
      </c>
      <c r="C836" t="s">
        <v>22</v>
      </c>
      <c r="D836" t="s">
        <v>23</v>
      </c>
      <c r="E836">
        <v>13</v>
      </c>
      <c r="F836">
        <v>3</v>
      </c>
      <c r="G836" t="s">
        <v>45</v>
      </c>
      <c r="H836">
        <v>293</v>
      </c>
      <c r="I836" t="s">
        <v>34</v>
      </c>
      <c r="J836">
        <v>5</v>
      </c>
      <c r="K836" t="s">
        <v>35</v>
      </c>
      <c r="L836" t="s">
        <v>27</v>
      </c>
      <c r="M836">
        <v>42210</v>
      </c>
      <c r="N836">
        <v>1</v>
      </c>
      <c r="O836">
        <v>11</v>
      </c>
      <c r="P836">
        <v>1</v>
      </c>
      <c r="Q836">
        <v>5</v>
      </c>
      <c r="R836">
        <v>4</v>
      </c>
      <c r="S836">
        <v>4</v>
      </c>
      <c r="T836">
        <v>0</v>
      </c>
      <c r="U836">
        <v>2</v>
      </c>
      <c r="V836">
        <f>COUNTIF(tbl_General[EmployeeID],tbl_General[[#This Row],[EmployeeID]])</f>
        <v>1</v>
      </c>
    </row>
    <row r="837" spans="1:22" x14ac:dyDescent="0.25">
      <c r="A837">
        <v>23</v>
      </c>
      <c r="B837" t="s">
        <v>21</v>
      </c>
      <c r="C837" t="s">
        <v>22</v>
      </c>
      <c r="D837" t="s">
        <v>23</v>
      </c>
      <c r="E837">
        <v>13</v>
      </c>
      <c r="F837">
        <v>3</v>
      </c>
      <c r="G837" t="s">
        <v>45</v>
      </c>
      <c r="H837">
        <v>1763</v>
      </c>
      <c r="I837" t="s">
        <v>34</v>
      </c>
      <c r="J837">
        <v>5</v>
      </c>
      <c r="K837" t="s">
        <v>35</v>
      </c>
      <c r="L837" t="s">
        <v>27</v>
      </c>
      <c r="M837">
        <v>42210</v>
      </c>
      <c r="N837">
        <v>1</v>
      </c>
      <c r="O837">
        <v>11</v>
      </c>
      <c r="P837">
        <v>1</v>
      </c>
      <c r="Q837">
        <v>5</v>
      </c>
      <c r="R837">
        <v>4</v>
      </c>
      <c r="S837">
        <v>4</v>
      </c>
      <c r="T837">
        <v>0</v>
      </c>
      <c r="U837">
        <v>2</v>
      </c>
      <c r="V837">
        <f>COUNTIF(tbl_General[EmployeeID],tbl_General[[#This Row],[EmployeeID]])</f>
        <v>1</v>
      </c>
    </row>
    <row r="838" spans="1:22" x14ac:dyDescent="0.25">
      <c r="A838">
        <v>23</v>
      </c>
      <c r="B838" t="s">
        <v>21</v>
      </c>
      <c r="C838" t="s">
        <v>22</v>
      </c>
      <c r="D838" t="s">
        <v>23</v>
      </c>
      <c r="E838">
        <v>13</v>
      </c>
      <c r="F838">
        <v>3</v>
      </c>
      <c r="G838" t="s">
        <v>45</v>
      </c>
      <c r="H838">
        <v>3233</v>
      </c>
      <c r="I838" t="s">
        <v>34</v>
      </c>
      <c r="J838">
        <v>5</v>
      </c>
      <c r="K838" t="s">
        <v>35</v>
      </c>
      <c r="L838" t="s">
        <v>27</v>
      </c>
      <c r="M838">
        <v>42210</v>
      </c>
      <c r="N838">
        <v>1</v>
      </c>
      <c r="O838">
        <v>11</v>
      </c>
      <c r="P838">
        <v>1</v>
      </c>
      <c r="Q838">
        <v>5</v>
      </c>
      <c r="R838">
        <v>4</v>
      </c>
      <c r="S838">
        <v>4</v>
      </c>
      <c r="T838">
        <v>0</v>
      </c>
      <c r="U838">
        <v>2</v>
      </c>
      <c r="V838">
        <f>COUNTIF(tbl_General[EmployeeID],tbl_General[[#This Row],[EmployeeID]])</f>
        <v>1</v>
      </c>
    </row>
    <row r="839" spans="1:22" x14ac:dyDescent="0.25">
      <c r="A839">
        <v>28</v>
      </c>
      <c r="B839" t="s">
        <v>21</v>
      </c>
      <c r="C839" t="s">
        <v>29</v>
      </c>
      <c r="D839" t="s">
        <v>30</v>
      </c>
      <c r="E839">
        <v>2</v>
      </c>
      <c r="F839">
        <v>3</v>
      </c>
      <c r="G839" t="s">
        <v>33</v>
      </c>
      <c r="H839">
        <v>664</v>
      </c>
      <c r="I839" t="s">
        <v>25</v>
      </c>
      <c r="J839">
        <v>1</v>
      </c>
      <c r="K839" t="s">
        <v>44</v>
      </c>
      <c r="L839" t="s">
        <v>32</v>
      </c>
      <c r="M839">
        <v>55770</v>
      </c>
      <c r="N839">
        <v>0</v>
      </c>
      <c r="O839">
        <v>19</v>
      </c>
      <c r="P839">
        <v>0</v>
      </c>
      <c r="Q839">
        <v>5</v>
      </c>
      <c r="R839">
        <v>3</v>
      </c>
      <c r="S839">
        <v>4</v>
      </c>
      <c r="T839">
        <v>0</v>
      </c>
      <c r="U839">
        <v>2</v>
      </c>
      <c r="V839">
        <f>COUNTIF(tbl_General[EmployeeID],tbl_General[[#This Row],[EmployeeID]])</f>
        <v>1</v>
      </c>
    </row>
    <row r="840" spans="1:22" x14ac:dyDescent="0.25">
      <c r="A840">
        <v>28</v>
      </c>
      <c r="B840" t="s">
        <v>21</v>
      </c>
      <c r="C840" t="s">
        <v>29</v>
      </c>
      <c r="D840" t="s">
        <v>30</v>
      </c>
      <c r="E840">
        <v>2</v>
      </c>
      <c r="F840">
        <v>3</v>
      </c>
      <c r="G840" t="s">
        <v>33</v>
      </c>
      <c r="H840">
        <v>2134</v>
      </c>
      <c r="I840" t="s">
        <v>25</v>
      </c>
      <c r="J840">
        <v>1</v>
      </c>
      <c r="K840" t="s">
        <v>44</v>
      </c>
      <c r="L840" t="s">
        <v>32</v>
      </c>
      <c r="M840">
        <v>55770</v>
      </c>
      <c r="N840">
        <v>0</v>
      </c>
      <c r="O840">
        <v>19</v>
      </c>
      <c r="P840">
        <v>0</v>
      </c>
      <c r="Q840">
        <v>5</v>
      </c>
      <c r="R840">
        <v>3</v>
      </c>
      <c r="S840">
        <v>4</v>
      </c>
      <c r="T840">
        <v>0</v>
      </c>
      <c r="U840">
        <v>2</v>
      </c>
      <c r="V840">
        <f>COUNTIF(tbl_General[EmployeeID],tbl_General[[#This Row],[EmployeeID]])</f>
        <v>1</v>
      </c>
    </row>
    <row r="841" spans="1:22" x14ac:dyDescent="0.25">
      <c r="A841">
        <v>28</v>
      </c>
      <c r="B841" t="s">
        <v>21</v>
      </c>
      <c r="C841" t="s">
        <v>29</v>
      </c>
      <c r="D841" t="s">
        <v>30</v>
      </c>
      <c r="E841">
        <v>2</v>
      </c>
      <c r="F841">
        <v>3</v>
      </c>
      <c r="G841" t="s">
        <v>33</v>
      </c>
      <c r="H841">
        <v>3604</v>
      </c>
      <c r="I841" t="s">
        <v>25</v>
      </c>
      <c r="J841">
        <v>1</v>
      </c>
      <c r="K841" t="s">
        <v>44</v>
      </c>
      <c r="L841" t="s">
        <v>32</v>
      </c>
      <c r="M841">
        <v>55770</v>
      </c>
      <c r="N841">
        <v>0</v>
      </c>
      <c r="O841">
        <v>19</v>
      </c>
      <c r="P841">
        <v>0</v>
      </c>
      <c r="Q841">
        <v>5</v>
      </c>
      <c r="R841">
        <v>3</v>
      </c>
      <c r="S841">
        <v>4</v>
      </c>
      <c r="T841">
        <v>0</v>
      </c>
      <c r="U841">
        <v>2</v>
      </c>
      <c r="V841">
        <f>COUNTIF(tbl_General[EmployeeID],tbl_General[[#This Row],[EmployeeID]])</f>
        <v>1</v>
      </c>
    </row>
    <row r="842" spans="1:22" x14ac:dyDescent="0.25">
      <c r="A842">
        <v>26</v>
      </c>
      <c r="B842" t="s">
        <v>21</v>
      </c>
      <c r="C842" t="s">
        <v>22</v>
      </c>
      <c r="D842" t="s">
        <v>30</v>
      </c>
      <c r="E842">
        <v>11</v>
      </c>
      <c r="F842">
        <v>4</v>
      </c>
      <c r="G842" t="s">
        <v>38</v>
      </c>
      <c r="H842">
        <v>1207</v>
      </c>
      <c r="I842" t="s">
        <v>34</v>
      </c>
      <c r="J842">
        <v>2</v>
      </c>
      <c r="K842" t="s">
        <v>44</v>
      </c>
      <c r="L842" t="s">
        <v>32</v>
      </c>
      <c r="M842">
        <v>92780</v>
      </c>
      <c r="N842">
        <v>0</v>
      </c>
      <c r="O842">
        <v>20</v>
      </c>
      <c r="P842">
        <v>0</v>
      </c>
      <c r="Q842">
        <v>5</v>
      </c>
      <c r="R842">
        <v>3</v>
      </c>
      <c r="S842">
        <v>4</v>
      </c>
      <c r="T842">
        <v>0</v>
      </c>
      <c r="U842">
        <v>0</v>
      </c>
      <c r="V842">
        <f>COUNTIF(tbl_General[EmployeeID],tbl_General[[#This Row],[EmployeeID]])</f>
        <v>1</v>
      </c>
    </row>
    <row r="843" spans="1:22" x14ac:dyDescent="0.25">
      <c r="A843">
        <v>26</v>
      </c>
      <c r="B843" t="s">
        <v>21</v>
      </c>
      <c r="C843" t="s">
        <v>22</v>
      </c>
      <c r="D843" t="s">
        <v>30</v>
      </c>
      <c r="E843">
        <v>11</v>
      </c>
      <c r="F843">
        <v>4</v>
      </c>
      <c r="G843" t="s">
        <v>38</v>
      </c>
      <c r="H843">
        <v>2677</v>
      </c>
      <c r="I843" t="s">
        <v>34</v>
      </c>
      <c r="J843">
        <v>2</v>
      </c>
      <c r="K843" t="s">
        <v>44</v>
      </c>
      <c r="L843" t="s">
        <v>32</v>
      </c>
      <c r="M843">
        <v>92780</v>
      </c>
      <c r="N843">
        <v>0</v>
      </c>
      <c r="O843">
        <v>20</v>
      </c>
      <c r="P843">
        <v>0</v>
      </c>
      <c r="Q843">
        <v>5</v>
      </c>
      <c r="R843">
        <v>3</v>
      </c>
      <c r="S843">
        <v>4</v>
      </c>
      <c r="T843">
        <v>0</v>
      </c>
      <c r="U843">
        <v>0</v>
      </c>
      <c r="V843">
        <f>COUNTIF(tbl_General[EmployeeID],tbl_General[[#This Row],[EmployeeID]])</f>
        <v>1</v>
      </c>
    </row>
    <row r="844" spans="1:22" x14ac:dyDescent="0.25">
      <c r="A844">
        <v>26</v>
      </c>
      <c r="B844" t="s">
        <v>21</v>
      </c>
      <c r="C844" t="s">
        <v>22</v>
      </c>
      <c r="D844" t="s">
        <v>30</v>
      </c>
      <c r="E844">
        <v>11</v>
      </c>
      <c r="F844">
        <v>4</v>
      </c>
      <c r="G844" t="s">
        <v>38</v>
      </c>
      <c r="H844">
        <v>4147</v>
      </c>
      <c r="I844" t="s">
        <v>34</v>
      </c>
      <c r="J844">
        <v>2</v>
      </c>
      <c r="K844" t="s">
        <v>44</v>
      </c>
      <c r="L844" t="s">
        <v>32</v>
      </c>
      <c r="M844">
        <v>92780</v>
      </c>
      <c r="N844">
        <v>0</v>
      </c>
      <c r="O844">
        <v>20</v>
      </c>
      <c r="P844">
        <v>0</v>
      </c>
      <c r="Q844">
        <v>5</v>
      </c>
      <c r="R844">
        <v>3</v>
      </c>
      <c r="S844">
        <v>4</v>
      </c>
      <c r="T844">
        <v>0</v>
      </c>
      <c r="U844">
        <v>0</v>
      </c>
      <c r="V844">
        <f>COUNTIF(tbl_General[EmployeeID],tbl_General[[#This Row],[EmployeeID]])</f>
        <v>1</v>
      </c>
    </row>
    <row r="845" spans="1:22" x14ac:dyDescent="0.25">
      <c r="A845">
        <v>40</v>
      </c>
      <c r="B845" t="s">
        <v>21</v>
      </c>
      <c r="C845" t="s">
        <v>36</v>
      </c>
      <c r="D845" t="s">
        <v>30</v>
      </c>
      <c r="E845">
        <v>1</v>
      </c>
      <c r="F845">
        <v>1</v>
      </c>
      <c r="G845" t="s">
        <v>24</v>
      </c>
      <c r="H845">
        <v>700</v>
      </c>
      <c r="I845" t="s">
        <v>34</v>
      </c>
      <c r="J845">
        <v>1</v>
      </c>
      <c r="K845" t="s">
        <v>40</v>
      </c>
      <c r="L845" t="s">
        <v>41</v>
      </c>
      <c r="M845">
        <v>42860</v>
      </c>
      <c r="N845">
        <v>9</v>
      </c>
      <c r="O845">
        <v>15</v>
      </c>
      <c r="P845">
        <v>0</v>
      </c>
      <c r="Q845">
        <v>6</v>
      </c>
      <c r="R845">
        <v>6</v>
      </c>
      <c r="S845">
        <v>4</v>
      </c>
      <c r="T845">
        <v>0</v>
      </c>
      <c r="U845">
        <v>0</v>
      </c>
      <c r="V845">
        <f>COUNTIF(tbl_General[EmployeeID],tbl_General[[#This Row],[EmployeeID]])</f>
        <v>1</v>
      </c>
    </row>
    <row r="846" spans="1:22" x14ac:dyDescent="0.25">
      <c r="A846">
        <v>40</v>
      </c>
      <c r="B846" t="s">
        <v>21</v>
      </c>
      <c r="C846" t="s">
        <v>36</v>
      </c>
      <c r="D846" t="s">
        <v>30</v>
      </c>
      <c r="E846">
        <v>1</v>
      </c>
      <c r="F846">
        <v>1</v>
      </c>
      <c r="G846" t="s">
        <v>24</v>
      </c>
      <c r="H846">
        <v>2170</v>
      </c>
      <c r="I846" t="s">
        <v>34</v>
      </c>
      <c r="J846">
        <v>1</v>
      </c>
      <c r="K846" t="s">
        <v>40</v>
      </c>
      <c r="L846" t="s">
        <v>41</v>
      </c>
      <c r="M846">
        <v>42860</v>
      </c>
      <c r="N846">
        <v>9</v>
      </c>
      <c r="O846">
        <v>15</v>
      </c>
      <c r="P846">
        <v>0</v>
      </c>
      <c r="Q846">
        <v>6</v>
      </c>
      <c r="R846">
        <v>6</v>
      </c>
      <c r="S846">
        <v>4</v>
      </c>
      <c r="T846">
        <v>0</v>
      </c>
      <c r="U846">
        <v>0</v>
      </c>
      <c r="V846">
        <f>COUNTIF(tbl_General[EmployeeID],tbl_General[[#This Row],[EmployeeID]])</f>
        <v>1</v>
      </c>
    </row>
    <row r="847" spans="1:22" x14ac:dyDescent="0.25">
      <c r="A847">
        <v>40</v>
      </c>
      <c r="B847" t="s">
        <v>21</v>
      </c>
      <c r="C847" t="s">
        <v>36</v>
      </c>
      <c r="D847" t="s">
        <v>30</v>
      </c>
      <c r="E847">
        <v>1</v>
      </c>
      <c r="F847">
        <v>1</v>
      </c>
      <c r="G847" t="s">
        <v>24</v>
      </c>
      <c r="H847">
        <v>3640</v>
      </c>
      <c r="I847" t="s">
        <v>34</v>
      </c>
      <c r="J847">
        <v>1</v>
      </c>
      <c r="K847" t="s">
        <v>40</v>
      </c>
      <c r="L847" t="s">
        <v>41</v>
      </c>
      <c r="M847">
        <v>42860</v>
      </c>
      <c r="N847">
        <v>9</v>
      </c>
      <c r="O847">
        <v>15</v>
      </c>
      <c r="P847">
        <v>0</v>
      </c>
      <c r="Q847">
        <v>6</v>
      </c>
      <c r="R847">
        <v>6</v>
      </c>
      <c r="S847">
        <v>4</v>
      </c>
      <c r="T847">
        <v>0</v>
      </c>
      <c r="U847">
        <v>0</v>
      </c>
      <c r="V847">
        <f>COUNTIF(tbl_General[EmployeeID],tbl_General[[#This Row],[EmployeeID]])</f>
        <v>1</v>
      </c>
    </row>
    <row r="848" spans="1:22" x14ac:dyDescent="0.25">
      <c r="A848">
        <v>40</v>
      </c>
      <c r="B848" t="s">
        <v>21</v>
      </c>
      <c r="C848" t="s">
        <v>22</v>
      </c>
      <c r="D848" t="s">
        <v>30</v>
      </c>
      <c r="E848">
        <v>2</v>
      </c>
      <c r="F848">
        <v>4</v>
      </c>
      <c r="G848" t="s">
        <v>33</v>
      </c>
      <c r="H848">
        <v>78</v>
      </c>
      <c r="I848" t="s">
        <v>34</v>
      </c>
      <c r="J848">
        <v>4</v>
      </c>
      <c r="K848" t="s">
        <v>31</v>
      </c>
      <c r="L848" t="s">
        <v>27</v>
      </c>
      <c r="M848">
        <v>50330</v>
      </c>
      <c r="N848">
        <v>2</v>
      </c>
      <c r="O848">
        <v>14</v>
      </c>
      <c r="P848">
        <v>2</v>
      </c>
      <c r="Q848">
        <v>6</v>
      </c>
      <c r="R848">
        <v>6</v>
      </c>
      <c r="S848">
        <v>4</v>
      </c>
      <c r="T848">
        <v>0</v>
      </c>
      <c r="U848">
        <v>2</v>
      </c>
      <c r="V848">
        <f>COUNTIF(tbl_General[EmployeeID],tbl_General[[#This Row],[EmployeeID]])</f>
        <v>1</v>
      </c>
    </row>
    <row r="849" spans="1:22" x14ac:dyDescent="0.25">
      <c r="A849">
        <v>40</v>
      </c>
      <c r="B849" t="s">
        <v>21</v>
      </c>
      <c r="C849" t="s">
        <v>22</v>
      </c>
      <c r="D849" t="s">
        <v>30</v>
      </c>
      <c r="E849">
        <v>2</v>
      </c>
      <c r="F849">
        <v>4</v>
      </c>
      <c r="G849" t="s">
        <v>33</v>
      </c>
      <c r="H849">
        <v>1548</v>
      </c>
      <c r="I849" t="s">
        <v>34</v>
      </c>
      <c r="J849">
        <v>4</v>
      </c>
      <c r="K849" t="s">
        <v>31</v>
      </c>
      <c r="L849" t="s">
        <v>27</v>
      </c>
      <c r="M849">
        <v>50330</v>
      </c>
      <c r="N849">
        <v>2</v>
      </c>
      <c r="O849">
        <v>14</v>
      </c>
      <c r="P849">
        <v>2</v>
      </c>
      <c r="Q849">
        <v>6</v>
      </c>
      <c r="R849">
        <v>6</v>
      </c>
      <c r="S849">
        <v>4</v>
      </c>
      <c r="T849">
        <v>0</v>
      </c>
      <c r="U849">
        <v>2</v>
      </c>
      <c r="V849">
        <f>COUNTIF(tbl_General[EmployeeID],tbl_General[[#This Row],[EmployeeID]])</f>
        <v>1</v>
      </c>
    </row>
    <row r="850" spans="1:22" x14ac:dyDescent="0.25">
      <c r="A850">
        <v>40</v>
      </c>
      <c r="B850" t="s">
        <v>21</v>
      </c>
      <c r="C850" t="s">
        <v>22</v>
      </c>
      <c r="D850" t="s">
        <v>30</v>
      </c>
      <c r="E850">
        <v>2</v>
      </c>
      <c r="F850">
        <v>4</v>
      </c>
      <c r="G850" t="s">
        <v>33</v>
      </c>
      <c r="H850">
        <v>3018</v>
      </c>
      <c r="I850" t="s">
        <v>34</v>
      </c>
      <c r="J850">
        <v>4</v>
      </c>
      <c r="K850" t="s">
        <v>31</v>
      </c>
      <c r="L850" t="s">
        <v>27</v>
      </c>
      <c r="M850">
        <v>50330</v>
      </c>
      <c r="N850">
        <v>2</v>
      </c>
      <c r="O850">
        <v>14</v>
      </c>
      <c r="P850">
        <v>2</v>
      </c>
      <c r="Q850">
        <v>6</v>
      </c>
      <c r="R850">
        <v>6</v>
      </c>
      <c r="S850">
        <v>4</v>
      </c>
      <c r="T850">
        <v>0</v>
      </c>
      <c r="U850">
        <v>2</v>
      </c>
      <c r="V850">
        <f>COUNTIF(tbl_General[EmployeeID],tbl_General[[#This Row],[EmployeeID]])</f>
        <v>1</v>
      </c>
    </row>
    <row r="851" spans="1:22" x14ac:dyDescent="0.25">
      <c r="A851">
        <v>28</v>
      </c>
      <c r="B851" t="s">
        <v>28</v>
      </c>
      <c r="C851" t="s">
        <v>22</v>
      </c>
      <c r="D851" t="s">
        <v>30</v>
      </c>
      <c r="E851">
        <v>1</v>
      </c>
      <c r="F851">
        <v>4</v>
      </c>
      <c r="G851" t="s">
        <v>24</v>
      </c>
      <c r="H851">
        <v>1227</v>
      </c>
      <c r="I851" t="s">
        <v>34</v>
      </c>
      <c r="J851">
        <v>5</v>
      </c>
      <c r="K851" t="s">
        <v>39</v>
      </c>
      <c r="L851" t="s">
        <v>32</v>
      </c>
      <c r="M851">
        <v>100960</v>
      </c>
      <c r="N851">
        <v>5</v>
      </c>
      <c r="O851">
        <v>13</v>
      </c>
      <c r="P851">
        <v>0</v>
      </c>
      <c r="Q851">
        <v>6</v>
      </c>
      <c r="R851">
        <v>2</v>
      </c>
      <c r="S851">
        <v>4</v>
      </c>
      <c r="T851">
        <v>0</v>
      </c>
      <c r="U851">
        <v>3</v>
      </c>
      <c r="V851">
        <f>COUNTIF(tbl_General[EmployeeID],tbl_General[[#This Row],[EmployeeID]])</f>
        <v>1</v>
      </c>
    </row>
    <row r="852" spans="1:22" x14ac:dyDescent="0.25">
      <c r="A852">
        <v>28</v>
      </c>
      <c r="B852" t="s">
        <v>28</v>
      </c>
      <c r="C852" t="s">
        <v>22</v>
      </c>
      <c r="D852" t="s">
        <v>30</v>
      </c>
      <c r="E852">
        <v>1</v>
      </c>
      <c r="F852">
        <v>4</v>
      </c>
      <c r="G852" t="s">
        <v>24</v>
      </c>
      <c r="H852">
        <v>2697</v>
      </c>
      <c r="I852" t="s">
        <v>34</v>
      </c>
      <c r="J852">
        <v>5</v>
      </c>
      <c r="K852" t="s">
        <v>39</v>
      </c>
      <c r="L852" t="s">
        <v>32</v>
      </c>
      <c r="M852">
        <v>100960</v>
      </c>
      <c r="N852">
        <v>2</v>
      </c>
      <c r="O852">
        <v>13</v>
      </c>
      <c r="P852">
        <v>0</v>
      </c>
      <c r="Q852">
        <v>6</v>
      </c>
      <c r="R852">
        <v>2</v>
      </c>
      <c r="S852">
        <v>4</v>
      </c>
      <c r="T852">
        <v>0</v>
      </c>
      <c r="U852">
        <v>3</v>
      </c>
      <c r="V852">
        <f>COUNTIF(tbl_General[EmployeeID],tbl_General[[#This Row],[EmployeeID]])</f>
        <v>1</v>
      </c>
    </row>
    <row r="853" spans="1:22" x14ac:dyDescent="0.25">
      <c r="A853">
        <v>28</v>
      </c>
      <c r="B853" t="s">
        <v>28</v>
      </c>
      <c r="C853" t="s">
        <v>22</v>
      </c>
      <c r="D853" t="s">
        <v>30</v>
      </c>
      <c r="E853">
        <v>1</v>
      </c>
      <c r="F853">
        <v>4</v>
      </c>
      <c r="G853" t="s">
        <v>24</v>
      </c>
      <c r="H853">
        <v>4167</v>
      </c>
      <c r="I853" t="s">
        <v>34</v>
      </c>
      <c r="J853">
        <v>5</v>
      </c>
      <c r="K853" t="s">
        <v>39</v>
      </c>
      <c r="L853" t="s">
        <v>32</v>
      </c>
      <c r="M853">
        <v>100960</v>
      </c>
      <c r="N853">
        <v>5</v>
      </c>
      <c r="O853">
        <v>13</v>
      </c>
      <c r="P853">
        <v>0</v>
      </c>
      <c r="Q853">
        <v>6</v>
      </c>
      <c r="R853">
        <v>2</v>
      </c>
      <c r="S853">
        <v>4</v>
      </c>
      <c r="T853">
        <v>0</v>
      </c>
      <c r="U853">
        <v>3</v>
      </c>
      <c r="V853">
        <f>COUNTIF(tbl_General[EmployeeID],tbl_General[[#This Row],[EmployeeID]])</f>
        <v>1</v>
      </c>
    </row>
    <row r="854" spans="1:22" x14ac:dyDescent="0.25">
      <c r="A854">
        <v>28</v>
      </c>
      <c r="B854" t="s">
        <v>28</v>
      </c>
      <c r="C854" t="s">
        <v>22</v>
      </c>
      <c r="D854" t="s">
        <v>23</v>
      </c>
      <c r="E854">
        <v>7</v>
      </c>
      <c r="F854">
        <v>5</v>
      </c>
      <c r="G854" t="s">
        <v>24</v>
      </c>
      <c r="H854">
        <v>1133</v>
      </c>
      <c r="I854" t="s">
        <v>25</v>
      </c>
      <c r="J854">
        <v>2</v>
      </c>
      <c r="K854" t="s">
        <v>43</v>
      </c>
      <c r="L854" t="s">
        <v>41</v>
      </c>
      <c r="M854">
        <v>171230</v>
      </c>
      <c r="N854">
        <v>5</v>
      </c>
      <c r="O854">
        <v>15</v>
      </c>
      <c r="P854">
        <v>1</v>
      </c>
      <c r="Q854">
        <v>6</v>
      </c>
      <c r="R854">
        <v>2</v>
      </c>
      <c r="S854">
        <v>4</v>
      </c>
      <c r="T854">
        <v>0</v>
      </c>
      <c r="U854">
        <v>3</v>
      </c>
      <c r="V854">
        <f>COUNTIF(tbl_General[EmployeeID],tbl_General[[#This Row],[EmployeeID]])</f>
        <v>1</v>
      </c>
    </row>
    <row r="855" spans="1:22" x14ac:dyDescent="0.25">
      <c r="A855">
        <v>28</v>
      </c>
      <c r="B855" t="s">
        <v>28</v>
      </c>
      <c r="C855" t="s">
        <v>22</v>
      </c>
      <c r="D855" t="s">
        <v>23</v>
      </c>
      <c r="E855">
        <v>7</v>
      </c>
      <c r="F855">
        <v>5</v>
      </c>
      <c r="G855" t="s">
        <v>24</v>
      </c>
      <c r="H855">
        <v>2603</v>
      </c>
      <c r="I855" t="s">
        <v>25</v>
      </c>
      <c r="J855">
        <v>2</v>
      </c>
      <c r="K855" t="s">
        <v>43</v>
      </c>
      <c r="L855" t="s">
        <v>41</v>
      </c>
      <c r="M855">
        <v>171230</v>
      </c>
      <c r="N855">
        <v>5</v>
      </c>
      <c r="O855">
        <v>15</v>
      </c>
      <c r="P855">
        <v>1</v>
      </c>
      <c r="Q855">
        <v>6</v>
      </c>
      <c r="R855">
        <v>2</v>
      </c>
      <c r="S855">
        <v>4</v>
      </c>
      <c r="T855">
        <v>0</v>
      </c>
      <c r="U855">
        <v>3</v>
      </c>
      <c r="V855">
        <f>COUNTIF(tbl_General[EmployeeID],tbl_General[[#This Row],[EmployeeID]])</f>
        <v>1</v>
      </c>
    </row>
    <row r="856" spans="1:22" x14ac:dyDescent="0.25">
      <c r="A856">
        <v>28</v>
      </c>
      <c r="B856" t="s">
        <v>28</v>
      </c>
      <c r="C856" t="s">
        <v>22</v>
      </c>
      <c r="D856" t="s">
        <v>23</v>
      </c>
      <c r="E856">
        <v>7</v>
      </c>
      <c r="F856">
        <v>5</v>
      </c>
      <c r="G856" t="s">
        <v>24</v>
      </c>
      <c r="H856">
        <v>4073</v>
      </c>
      <c r="I856" t="s">
        <v>25</v>
      </c>
      <c r="J856">
        <v>2</v>
      </c>
      <c r="K856" t="s">
        <v>43</v>
      </c>
      <c r="L856" t="s">
        <v>41</v>
      </c>
      <c r="M856">
        <v>171230</v>
      </c>
      <c r="N856">
        <v>5</v>
      </c>
      <c r="O856">
        <v>15</v>
      </c>
      <c r="P856">
        <v>1</v>
      </c>
      <c r="Q856">
        <v>6</v>
      </c>
      <c r="R856">
        <v>2</v>
      </c>
      <c r="S856">
        <v>4</v>
      </c>
      <c r="T856">
        <v>0</v>
      </c>
      <c r="U856">
        <v>3</v>
      </c>
      <c r="V856">
        <f>COUNTIF(tbl_General[EmployeeID],tbl_General[[#This Row],[EmployeeID]])</f>
        <v>1</v>
      </c>
    </row>
    <row r="857" spans="1:22" x14ac:dyDescent="0.25">
      <c r="A857">
        <v>25</v>
      </c>
      <c r="B857" t="s">
        <v>21</v>
      </c>
      <c r="C857" t="s">
        <v>22</v>
      </c>
      <c r="D857" t="s">
        <v>30</v>
      </c>
      <c r="E857">
        <v>17</v>
      </c>
      <c r="F857">
        <v>3</v>
      </c>
      <c r="G857" t="s">
        <v>38</v>
      </c>
      <c r="H857">
        <v>361</v>
      </c>
      <c r="I857" t="s">
        <v>34</v>
      </c>
      <c r="J857">
        <v>1</v>
      </c>
      <c r="K857" t="s">
        <v>40</v>
      </c>
      <c r="L857" t="s">
        <v>32</v>
      </c>
      <c r="M857">
        <v>199260</v>
      </c>
      <c r="N857">
        <v>7</v>
      </c>
      <c r="O857">
        <v>11</v>
      </c>
      <c r="P857">
        <v>3</v>
      </c>
      <c r="Q857">
        <v>6</v>
      </c>
      <c r="R857">
        <v>5</v>
      </c>
      <c r="S857">
        <v>4</v>
      </c>
      <c r="T857">
        <v>0</v>
      </c>
      <c r="U857">
        <v>1</v>
      </c>
      <c r="V857">
        <f>COUNTIF(tbl_General[EmployeeID],tbl_General[[#This Row],[EmployeeID]])</f>
        <v>1</v>
      </c>
    </row>
    <row r="858" spans="1:22" x14ac:dyDescent="0.25">
      <c r="A858">
        <v>25</v>
      </c>
      <c r="B858" t="s">
        <v>21</v>
      </c>
      <c r="C858" t="s">
        <v>22</v>
      </c>
      <c r="D858" t="s">
        <v>30</v>
      </c>
      <c r="E858">
        <v>17</v>
      </c>
      <c r="F858">
        <v>3</v>
      </c>
      <c r="G858" t="s">
        <v>38</v>
      </c>
      <c r="H858">
        <v>1831</v>
      </c>
      <c r="I858" t="s">
        <v>34</v>
      </c>
      <c r="J858">
        <v>1</v>
      </c>
      <c r="K858" t="s">
        <v>40</v>
      </c>
      <c r="L858" t="s">
        <v>32</v>
      </c>
      <c r="M858">
        <v>199260</v>
      </c>
      <c r="N858">
        <v>7</v>
      </c>
      <c r="O858">
        <v>11</v>
      </c>
      <c r="P858">
        <v>3</v>
      </c>
      <c r="Q858">
        <v>6</v>
      </c>
      <c r="R858">
        <v>5</v>
      </c>
      <c r="S858">
        <v>4</v>
      </c>
      <c r="T858">
        <v>0</v>
      </c>
      <c r="U858">
        <v>1</v>
      </c>
      <c r="V858">
        <f>COUNTIF(tbl_General[EmployeeID],tbl_General[[#This Row],[EmployeeID]])</f>
        <v>1</v>
      </c>
    </row>
    <row r="859" spans="1:22" x14ac:dyDescent="0.25">
      <c r="A859">
        <v>25</v>
      </c>
      <c r="B859" t="s">
        <v>21</v>
      </c>
      <c r="C859" t="s">
        <v>22</v>
      </c>
      <c r="D859" t="s">
        <v>30</v>
      </c>
      <c r="E859">
        <v>17</v>
      </c>
      <c r="F859">
        <v>3</v>
      </c>
      <c r="G859" t="s">
        <v>38</v>
      </c>
      <c r="H859">
        <v>3301</v>
      </c>
      <c r="I859" t="s">
        <v>34</v>
      </c>
      <c r="J859">
        <v>1</v>
      </c>
      <c r="K859" t="s">
        <v>40</v>
      </c>
      <c r="L859" t="s">
        <v>32</v>
      </c>
      <c r="M859">
        <v>199260</v>
      </c>
      <c r="N859">
        <v>7</v>
      </c>
      <c r="O859">
        <v>11</v>
      </c>
      <c r="P859">
        <v>3</v>
      </c>
      <c r="Q859">
        <v>6</v>
      </c>
      <c r="R859">
        <v>5</v>
      </c>
      <c r="S859">
        <v>4</v>
      </c>
      <c r="T859">
        <v>0</v>
      </c>
      <c r="U859">
        <v>1</v>
      </c>
      <c r="V859">
        <f>COUNTIF(tbl_General[EmployeeID],tbl_General[[#This Row],[EmployeeID]])</f>
        <v>1</v>
      </c>
    </row>
    <row r="860" spans="1:22" x14ac:dyDescent="0.25">
      <c r="A860">
        <v>40</v>
      </c>
      <c r="B860" t="s">
        <v>21</v>
      </c>
      <c r="C860" t="s">
        <v>22</v>
      </c>
      <c r="D860" t="s">
        <v>30</v>
      </c>
      <c r="E860">
        <v>2</v>
      </c>
      <c r="F860">
        <v>2</v>
      </c>
      <c r="G860" t="s">
        <v>38</v>
      </c>
      <c r="H860">
        <v>1029</v>
      </c>
      <c r="I860" t="s">
        <v>34</v>
      </c>
      <c r="J860">
        <v>1</v>
      </c>
      <c r="K860" t="s">
        <v>39</v>
      </c>
      <c r="L860" t="s">
        <v>27</v>
      </c>
      <c r="M860">
        <v>25390</v>
      </c>
      <c r="N860">
        <v>4</v>
      </c>
      <c r="O860">
        <v>12</v>
      </c>
      <c r="P860">
        <v>1</v>
      </c>
      <c r="Q860">
        <v>7</v>
      </c>
      <c r="R860">
        <v>3</v>
      </c>
      <c r="S860">
        <v>4</v>
      </c>
      <c r="T860">
        <v>0</v>
      </c>
      <c r="U860">
        <v>2</v>
      </c>
      <c r="V860">
        <f>COUNTIF(tbl_General[EmployeeID],tbl_General[[#This Row],[EmployeeID]])</f>
        <v>1</v>
      </c>
    </row>
    <row r="861" spans="1:22" x14ac:dyDescent="0.25">
      <c r="A861">
        <v>40</v>
      </c>
      <c r="B861" t="s">
        <v>21</v>
      </c>
      <c r="C861" t="s">
        <v>22</v>
      </c>
      <c r="D861" t="s">
        <v>30</v>
      </c>
      <c r="E861">
        <v>2</v>
      </c>
      <c r="F861">
        <v>2</v>
      </c>
      <c r="G861" t="s">
        <v>38</v>
      </c>
      <c r="H861">
        <v>2499</v>
      </c>
      <c r="I861" t="s">
        <v>34</v>
      </c>
      <c r="J861">
        <v>1</v>
      </c>
      <c r="K861" t="s">
        <v>39</v>
      </c>
      <c r="L861" t="s">
        <v>27</v>
      </c>
      <c r="M861">
        <v>25390</v>
      </c>
      <c r="N861">
        <v>4</v>
      </c>
      <c r="O861">
        <v>12</v>
      </c>
      <c r="P861">
        <v>1</v>
      </c>
      <c r="Q861">
        <v>7</v>
      </c>
      <c r="R861">
        <v>3</v>
      </c>
      <c r="S861">
        <v>4</v>
      </c>
      <c r="T861">
        <v>0</v>
      </c>
      <c r="U861">
        <v>2</v>
      </c>
      <c r="V861">
        <f>COUNTIF(tbl_General[EmployeeID],tbl_General[[#This Row],[EmployeeID]])</f>
        <v>1</v>
      </c>
    </row>
    <row r="862" spans="1:22" x14ac:dyDescent="0.25">
      <c r="A862">
        <v>40</v>
      </c>
      <c r="B862" t="s">
        <v>21</v>
      </c>
      <c r="C862" t="s">
        <v>22</v>
      </c>
      <c r="D862" t="s">
        <v>30</v>
      </c>
      <c r="E862">
        <v>2</v>
      </c>
      <c r="F862">
        <v>2</v>
      </c>
      <c r="G862" t="s">
        <v>38</v>
      </c>
      <c r="H862">
        <v>3969</v>
      </c>
      <c r="I862" t="s">
        <v>34</v>
      </c>
      <c r="J862">
        <v>1</v>
      </c>
      <c r="K862" t="s">
        <v>39</v>
      </c>
      <c r="L862" t="s">
        <v>27</v>
      </c>
      <c r="M862">
        <v>25390</v>
      </c>
      <c r="N862">
        <v>4</v>
      </c>
      <c r="O862">
        <v>12</v>
      </c>
      <c r="P862">
        <v>1</v>
      </c>
      <c r="Q862">
        <v>7</v>
      </c>
      <c r="R862">
        <v>3</v>
      </c>
      <c r="S862">
        <v>4</v>
      </c>
      <c r="T862">
        <v>0</v>
      </c>
      <c r="U862">
        <v>2</v>
      </c>
      <c r="V862">
        <f>COUNTIF(tbl_General[EmployeeID],tbl_General[[#This Row],[EmployeeID]])</f>
        <v>1</v>
      </c>
    </row>
    <row r="863" spans="1:22" x14ac:dyDescent="0.25">
      <c r="A863">
        <v>31</v>
      </c>
      <c r="B863" t="s">
        <v>21</v>
      </c>
      <c r="C863" t="s">
        <v>22</v>
      </c>
      <c r="D863" t="s">
        <v>23</v>
      </c>
      <c r="E863">
        <v>2</v>
      </c>
      <c r="F863">
        <v>5</v>
      </c>
      <c r="G863" t="s">
        <v>24</v>
      </c>
      <c r="H863">
        <v>1393</v>
      </c>
      <c r="I863" t="s">
        <v>34</v>
      </c>
      <c r="J863">
        <v>2</v>
      </c>
      <c r="K863" t="s">
        <v>43</v>
      </c>
      <c r="L863" t="s">
        <v>27</v>
      </c>
      <c r="M863">
        <v>27280</v>
      </c>
      <c r="N863">
        <v>8</v>
      </c>
      <c r="O863">
        <v>11</v>
      </c>
      <c r="P863">
        <v>0</v>
      </c>
      <c r="Q863">
        <v>7</v>
      </c>
      <c r="R863">
        <v>3</v>
      </c>
      <c r="S863">
        <v>4</v>
      </c>
      <c r="T863">
        <v>0</v>
      </c>
      <c r="U863">
        <v>2</v>
      </c>
      <c r="V863">
        <f>COUNTIF(tbl_General[EmployeeID],tbl_General[[#This Row],[EmployeeID]])</f>
        <v>1</v>
      </c>
    </row>
    <row r="864" spans="1:22" x14ac:dyDescent="0.25">
      <c r="A864">
        <v>31</v>
      </c>
      <c r="B864" t="s">
        <v>21</v>
      </c>
      <c r="C864" t="s">
        <v>22</v>
      </c>
      <c r="D864" t="s">
        <v>23</v>
      </c>
      <c r="E864">
        <v>2</v>
      </c>
      <c r="F864">
        <v>5</v>
      </c>
      <c r="G864" t="s">
        <v>24</v>
      </c>
      <c r="H864">
        <v>2863</v>
      </c>
      <c r="I864" t="s">
        <v>34</v>
      </c>
      <c r="J864">
        <v>2</v>
      </c>
      <c r="K864" t="s">
        <v>43</v>
      </c>
      <c r="L864" t="s">
        <v>27</v>
      </c>
      <c r="M864">
        <v>27280</v>
      </c>
      <c r="N864">
        <v>8</v>
      </c>
      <c r="O864">
        <v>11</v>
      </c>
      <c r="P864">
        <v>0</v>
      </c>
      <c r="Q864">
        <v>7</v>
      </c>
      <c r="R864">
        <v>3</v>
      </c>
      <c r="S864">
        <v>4</v>
      </c>
      <c r="T864">
        <v>0</v>
      </c>
      <c r="U864">
        <v>2</v>
      </c>
      <c r="V864">
        <f>COUNTIF(tbl_General[EmployeeID],tbl_General[[#This Row],[EmployeeID]])</f>
        <v>1</v>
      </c>
    </row>
    <row r="865" spans="1:22" x14ac:dyDescent="0.25">
      <c r="A865">
        <v>31</v>
      </c>
      <c r="B865" t="s">
        <v>21</v>
      </c>
      <c r="C865" t="s">
        <v>22</v>
      </c>
      <c r="D865" t="s">
        <v>23</v>
      </c>
      <c r="E865">
        <v>2</v>
      </c>
      <c r="F865">
        <v>5</v>
      </c>
      <c r="G865" t="s">
        <v>24</v>
      </c>
      <c r="H865">
        <v>4333</v>
      </c>
      <c r="I865" t="s">
        <v>34</v>
      </c>
      <c r="J865">
        <v>2</v>
      </c>
      <c r="K865" t="s">
        <v>43</v>
      </c>
      <c r="L865" t="s">
        <v>27</v>
      </c>
      <c r="M865">
        <v>27280</v>
      </c>
      <c r="N865">
        <v>8</v>
      </c>
      <c r="O865">
        <v>11</v>
      </c>
      <c r="P865">
        <v>0</v>
      </c>
      <c r="Q865">
        <v>7</v>
      </c>
      <c r="R865">
        <v>3</v>
      </c>
      <c r="S865">
        <v>4</v>
      </c>
      <c r="T865">
        <v>0</v>
      </c>
      <c r="U865">
        <v>2</v>
      </c>
      <c r="V865">
        <f>COUNTIF(tbl_General[EmployeeID],tbl_General[[#This Row],[EmployeeID]])</f>
        <v>1</v>
      </c>
    </row>
    <row r="866" spans="1:22" x14ac:dyDescent="0.25">
      <c r="A866">
        <v>40</v>
      </c>
      <c r="B866" t="s">
        <v>21</v>
      </c>
      <c r="C866" t="s">
        <v>22</v>
      </c>
      <c r="D866" t="s">
        <v>30</v>
      </c>
      <c r="E866">
        <v>14</v>
      </c>
      <c r="F866">
        <v>4</v>
      </c>
      <c r="G866" t="s">
        <v>38</v>
      </c>
      <c r="H866">
        <v>710</v>
      </c>
      <c r="I866" t="s">
        <v>25</v>
      </c>
      <c r="J866">
        <v>1</v>
      </c>
      <c r="K866" t="s">
        <v>31</v>
      </c>
      <c r="L866" t="s">
        <v>27</v>
      </c>
      <c r="M866">
        <v>33480</v>
      </c>
      <c r="N866">
        <v>3</v>
      </c>
      <c r="O866">
        <v>22</v>
      </c>
      <c r="P866">
        <v>0</v>
      </c>
      <c r="Q866">
        <v>7</v>
      </c>
      <c r="R866">
        <v>2</v>
      </c>
      <c r="S866">
        <v>4</v>
      </c>
      <c r="T866">
        <v>0</v>
      </c>
      <c r="U866">
        <v>3</v>
      </c>
      <c r="V866">
        <f>COUNTIF(tbl_General[EmployeeID],tbl_General[[#This Row],[EmployeeID]])</f>
        <v>1</v>
      </c>
    </row>
    <row r="867" spans="1:22" x14ac:dyDescent="0.25">
      <c r="A867">
        <v>40</v>
      </c>
      <c r="B867" t="s">
        <v>21</v>
      </c>
      <c r="C867" t="s">
        <v>22</v>
      </c>
      <c r="D867" t="s">
        <v>30</v>
      </c>
      <c r="E867">
        <v>14</v>
      </c>
      <c r="F867">
        <v>4</v>
      </c>
      <c r="G867" t="s">
        <v>38</v>
      </c>
      <c r="H867">
        <v>2180</v>
      </c>
      <c r="I867" t="s">
        <v>25</v>
      </c>
      <c r="J867">
        <v>1</v>
      </c>
      <c r="K867" t="s">
        <v>31</v>
      </c>
      <c r="L867" t="s">
        <v>27</v>
      </c>
      <c r="M867">
        <v>33480</v>
      </c>
      <c r="N867">
        <v>3</v>
      </c>
      <c r="O867">
        <v>22</v>
      </c>
      <c r="P867">
        <v>0</v>
      </c>
      <c r="Q867">
        <v>7</v>
      </c>
      <c r="R867">
        <v>2</v>
      </c>
      <c r="S867">
        <v>4</v>
      </c>
      <c r="T867">
        <v>0</v>
      </c>
      <c r="U867">
        <v>3</v>
      </c>
      <c r="V867">
        <f>COUNTIF(tbl_General[EmployeeID],tbl_General[[#This Row],[EmployeeID]])</f>
        <v>1</v>
      </c>
    </row>
    <row r="868" spans="1:22" x14ac:dyDescent="0.25">
      <c r="A868">
        <v>40</v>
      </c>
      <c r="B868" t="s">
        <v>21</v>
      </c>
      <c r="C868" t="s">
        <v>22</v>
      </c>
      <c r="D868" t="s">
        <v>30</v>
      </c>
      <c r="E868">
        <v>14</v>
      </c>
      <c r="F868">
        <v>4</v>
      </c>
      <c r="G868" t="s">
        <v>38</v>
      </c>
      <c r="H868">
        <v>3650</v>
      </c>
      <c r="I868" t="s">
        <v>25</v>
      </c>
      <c r="J868">
        <v>1</v>
      </c>
      <c r="K868" t="s">
        <v>31</v>
      </c>
      <c r="L868" t="s">
        <v>27</v>
      </c>
      <c r="M868">
        <v>33480</v>
      </c>
      <c r="N868">
        <v>3</v>
      </c>
      <c r="O868">
        <v>22</v>
      </c>
      <c r="P868">
        <v>0</v>
      </c>
      <c r="Q868">
        <v>7</v>
      </c>
      <c r="R868">
        <v>2</v>
      </c>
      <c r="S868">
        <v>4</v>
      </c>
      <c r="T868">
        <v>0</v>
      </c>
      <c r="U868">
        <v>3</v>
      </c>
      <c r="V868">
        <f>COUNTIF(tbl_General[EmployeeID],tbl_General[[#This Row],[EmployeeID]])</f>
        <v>1</v>
      </c>
    </row>
    <row r="869" spans="1:22" x14ac:dyDescent="0.25">
      <c r="A869">
        <v>33</v>
      </c>
      <c r="B869" t="s">
        <v>21</v>
      </c>
      <c r="C869" t="s">
        <v>22</v>
      </c>
      <c r="D869" t="s">
        <v>23</v>
      </c>
      <c r="E869">
        <v>7</v>
      </c>
      <c r="F869">
        <v>3</v>
      </c>
      <c r="G869" t="s">
        <v>24</v>
      </c>
      <c r="H869">
        <v>398</v>
      </c>
      <c r="I869" t="s">
        <v>34</v>
      </c>
      <c r="J869">
        <v>2</v>
      </c>
      <c r="K869" t="s">
        <v>42</v>
      </c>
      <c r="L869" t="s">
        <v>41</v>
      </c>
      <c r="M869">
        <v>38150</v>
      </c>
      <c r="N869">
        <v>3</v>
      </c>
      <c r="O869">
        <v>11</v>
      </c>
      <c r="P869">
        <v>1</v>
      </c>
      <c r="Q869">
        <v>7</v>
      </c>
      <c r="R869">
        <v>3</v>
      </c>
      <c r="S869">
        <v>4</v>
      </c>
      <c r="T869">
        <v>0</v>
      </c>
      <c r="U869">
        <v>3</v>
      </c>
      <c r="V869">
        <f>COUNTIF(tbl_General[EmployeeID],tbl_General[[#This Row],[EmployeeID]])</f>
        <v>1</v>
      </c>
    </row>
    <row r="870" spans="1:22" x14ac:dyDescent="0.25">
      <c r="A870">
        <v>33</v>
      </c>
      <c r="B870" t="s">
        <v>21</v>
      </c>
      <c r="C870" t="s">
        <v>22</v>
      </c>
      <c r="D870" t="s">
        <v>23</v>
      </c>
      <c r="E870">
        <v>7</v>
      </c>
      <c r="F870">
        <v>3</v>
      </c>
      <c r="G870" t="s">
        <v>24</v>
      </c>
      <c r="H870">
        <v>1868</v>
      </c>
      <c r="I870" t="s">
        <v>34</v>
      </c>
      <c r="J870">
        <v>2</v>
      </c>
      <c r="K870" t="s">
        <v>42</v>
      </c>
      <c r="L870" t="s">
        <v>41</v>
      </c>
      <c r="M870">
        <v>38150</v>
      </c>
      <c r="N870">
        <v>3</v>
      </c>
      <c r="O870">
        <v>11</v>
      </c>
      <c r="P870">
        <v>1</v>
      </c>
      <c r="Q870">
        <v>7</v>
      </c>
      <c r="R870">
        <v>3</v>
      </c>
      <c r="S870">
        <v>4</v>
      </c>
      <c r="T870">
        <v>0</v>
      </c>
      <c r="U870">
        <v>3</v>
      </c>
      <c r="V870">
        <f>COUNTIF(tbl_General[EmployeeID],tbl_General[[#This Row],[EmployeeID]])</f>
        <v>1</v>
      </c>
    </row>
    <row r="871" spans="1:22" x14ac:dyDescent="0.25">
      <c r="A871">
        <v>33</v>
      </c>
      <c r="B871" t="s">
        <v>21</v>
      </c>
      <c r="C871" t="s">
        <v>22</v>
      </c>
      <c r="D871" t="s">
        <v>23</v>
      </c>
      <c r="E871">
        <v>7</v>
      </c>
      <c r="F871">
        <v>3</v>
      </c>
      <c r="G871" t="s">
        <v>24</v>
      </c>
      <c r="H871">
        <v>3338</v>
      </c>
      <c r="I871" t="s">
        <v>34</v>
      </c>
      <c r="J871">
        <v>2</v>
      </c>
      <c r="K871" t="s">
        <v>42</v>
      </c>
      <c r="L871" t="s">
        <v>41</v>
      </c>
      <c r="M871">
        <v>38150</v>
      </c>
      <c r="N871">
        <v>3</v>
      </c>
      <c r="O871">
        <v>11</v>
      </c>
      <c r="P871">
        <v>1</v>
      </c>
      <c r="Q871">
        <v>7</v>
      </c>
      <c r="R871">
        <v>3</v>
      </c>
      <c r="S871">
        <v>4</v>
      </c>
      <c r="T871">
        <v>0</v>
      </c>
      <c r="U871">
        <v>3</v>
      </c>
      <c r="V871">
        <f>COUNTIF(tbl_General[EmployeeID],tbl_General[[#This Row],[EmployeeID]])</f>
        <v>1</v>
      </c>
    </row>
    <row r="872" spans="1:22" x14ac:dyDescent="0.25">
      <c r="A872">
        <v>32</v>
      </c>
      <c r="B872" t="s">
        <v>21</v>
      </c>
      <c r="C872" t="s">
        <v>22</v>
      </c>
      <c r="D872" t="s">
        <v>23</v>
      </c>
      <c r="E872">
        <v>4</v>
      </c>
      <c r="F872">
        <v>3</v>
      </c>
      <c r="G872" t="s">
        <v>45</v>
      </c>
      <c r="H872">
        <v>769</v>
      </c>
      <c r="I872" t="s">
        <v>34</v>
      </c>
      <c r="J872">
        <v>1</v>
      </c>
      <c r="K872" t="s">
        <v>31</v>
      </c>
      <c r="L872" t="s">
        <v>27</v>
      </c>
      <c r="M872">
        <v>53260</v>
      </c>
      <c r="N872">
        <v>4</v>
      </c>
      <c r="O872">
        <v>14</v>
      </c>
      <c r="P872">
        <v>1</v>
      </c>
      <c r="Q872">
        <v>7</v>
      </c>
      <c r="R872">
        <v>2</v>
      </c>
      <c r="S872">
        <v>4</v>
      </c>
      <c r="T872">
        <v>0</v>
      </c>
      <c r="U872">
        <v>3</v>
      </c>
      <c r="V872">
        <f>COUNTIF(tbl_General[EmployeeID],tbl_General[[#This Row],[EmployeeID]])</f>
        <v>1</v>
      </c>
    </row>
    <row r="873" spans="1:22" x14ac:dyDescent="0.25">
      <c r="A873">
        <v>32</v>
      </c>
      <c r="B873" t="s">
        <v>21</v>
      </c>
      <c r="C873" t="s">
        <v>22</v>
      </c>
      <c r="D873" t="s">
        <v>23</v>
      </c>
      <c r="E873">
        <v>4</v>
      </c>
      <c r="F873">
        <v>3</v>
      </c>
      <c r="G873" t="s">
        <v>45</v>
      </c>
      <c r="H873">
        <v>2239</v>
      </c>
      <c r="I873" t="s">
        <v>34</v>
      </c>
      <c r="J873">
        <v>1</v>
      </c>
      <c r="K873" t="s">
        <v>31</v>
      </c>
      <c r="L873" t="s">
        <v>27</v>
      </c>
      <c r="M873">
        <v>53260</v>
      </c>
      <c r="N873">
        <v>4</v>
      </c>
      <c r="O873">
        <v>14</v>
      </c>
      <c r="P873">
        <v>1</v>
      </c>
      <c r="Q873">
        <v>7</v>
      </c>
      <c r="R873">
        <v>2</v>
      </c>
      <c r="S873">
        <v>4</v>
      </c>
      <c r="T873">
        <v>0</v>
      </c>
      <c r="U873">
        <v>3</v>
      </c>
      <c r="V873">
        <f>COUNTIF(tbl_General[EmployeeID],tbl_General[[#This Row],[EmployeeID]])</f>
        <v>1</v>
      </c>
    </row>
    <row r="874" spans="1:22" x14ac:dyDescent="0.25">
      <c r="A874">
        <v>32</v>
      </c>
      <c r="B874" t="s">
        <v>21</v>
      </c>
      <c r="C874" t="s">
        <v>22</v>
      </c>
      <c r="D874" t="s">
        <v>23</v>
      </c>
      <c r="E874">
        <v>4</v>
      </c>
      <c r="F874">
        <v>3</v>
      </c>
      <c r="G874" t="s">
        <v>45</v>
      </c>
      <c r="H874">
        <v>3709</v>
      </c>
      <c r="I874" t="s">
        <v>34</v>
      </c>
      <c r="J874">
        <v>1</v>
      </c>
      <c r="K874" t="s">
        <v>31</v>
      </c>
      <c r="L874" t="s">
        <v>27</v>
      </c>
      <c r="M874">
        <v>53260</v>
      </c>
      <c r="N874">
        <v>4</v>
      </c>
      <c r="O874">
        <v>14</v>
      </c>
      <c r="P874">
        <v>1</v>
      </c>
      <c r="Q874">
        <v>7</v>
      </c>
      <c r="R874">
        <v>2</v>
      </c>
      <c r="S874">
        <v>4</v>
      </c>
      <c r="T874">
        <v>0</v>
      </c>
      <c r="U874">
        <v>3</v>
      </c>
      <c r="V874">
        <f>COUNTIF(tbl_General[EmployeeID],tbl_General[[#This Row],[EmployeeID]])</f>
        <v>1</v>
      </c>
    </row>
    <row r="875" spans="1:22" x14ac:dyDescent="0.25">
      <c r="A875">
        <v>41</v>
      </c>
      <c r="B875" t="s">
        <v>21</v>
      </c>
      <c r="C875" t="s">
        <v>22</v>
      </c>
      <c r="D875" t="s">
        <v>30</v>
      </c>
      <c r="E875">
        <v>26</v>
      </c>
      <c r="F875">
        <v>3</v>
      </c>
      <c r="G875" t="s">
        <v>38</v>
      </c>
      <c r="H875">
        <v>771</v>
      </c>
      <c r="I875" t="s">
        <v>25</v>
      </c>
      <c r="J875">
        <v>3</v>
      </c>
      <c r="K875" t="s">
        <v>35</v>
      </c>
      <c r="L875" t="s">
        <v>27</v>
      </c>
      <c r="M875">
        <v>54850</v>
      </c>
      <c r="N875">
        <v>2</v>
      </c>
      <c r="O875">
        <v>17</v>
      </c>
      <c r="P875">
        <v>2</v>
      </c>
      <c r="Q875">
        <v>7</v>
      </c>
      <c r="R875">
        <v>2</v>
      </c>
      <c r="S875">
        <v>4</v>
      </c>
      <c r="T875">
        <v>0</v>
      </c>
      <c r="U875">
        <v>3</v>
      </c>
      <c r="V875">
        <f>COUNTIF(tbl_General[EmployeeID],tbl_General[[#This Row],[EmployeeID]])</f>
        <v>1</v>
      </c>
    </row>
    <row r="876" spans="1:22" x14ac:dyDescent="0.25">
      <c r="A876">
        <v>41</v>
      </c>
      <c r="B876" t="s">
        <v>21</v>
      </c>
      <c r="C876" t="s">
        <v>22</v>
      </c>
      <c r="D876" t="s">
        <v>30</v>
      </c>
      <c r="E876">
        <v>26</v>
      </c>
      <c r="F876">
        <v>3</v>
      </c>
      <c r="G876" t="s">
        <v>38</v>
      </c>
      <c r="H876">
        <v>2241</v>
      </c>
      <c r="I876" t="s">
        <v>25</v>
      </c>
      <c r="J876">
        <v>3</v>
      </c>
      <c r="K876" t="s">
        <v>35</v>
      </c>
      <c r="L876" t="s">
        <v>27</v>
      </c>
      <c r="M876">
        <v>54850</v>
      </c>
      <c r="N876">
        <v>2</v>
      </c>
      <c r="O876">
        <v>17</v>
      </c>
      <c r="P876">
        <v>2</v>
      </c>
      <c r="Q876">
        <v>7</v>
      </c>
      <c r="R876">
        <v>2</v>
      </c>
      <c r="S876">
        <v>4</v>
      </c>
      <c r="T876">
        <v>0</v>
      </c>
      <c r="U876">
        <v>3</v>
      </c>
      <c r="V876">
        <f>COUNTIF(tbl_General[EmployeeID],tbl_General[[#This Row],[EmployeeID]])</f>
        <v>1</v>
      </c>
    </row>
    <row r="877" spans="1:22" x14ac:dyDescent="0.25">
      <c r="A877">
        <v>41</v>
      </c>
      <c r="B877" t="s">
        <v>21</v>
      </c>
      <c r="C877" t="s">
        <v>22</v>
      </c>
      <c r="D877" t="s">
        <v>30</v>
      </c>
      <c r="E877">
        <v>26</v>
      </c>
      <c r="F877">
        <v>3</v>
      </c>
      <c r="G877" t="s">
        <v>38</v>
      </c>
      <c r="H877">
        <v>3711</v>
      </c>
      <c r="I877" t="s">
        <v>25</v>
      </c>
      <c r="J877">
        <v>3</v>
      </c>
      <c r="K877" t="s">
        <v>35</v>
      </c>
      <c r="L877" t="s">
        <v>27</v>
      </c>
      <c r="M877">
        <v>54850</v>
      </c>
      <c r="N877">
        <v>2</v>
      </c>
      <c r="O877">
        <v>17</v>
      </c>
      <c r="P877">
        <v>2</v>
      </c>
      <c r="Q877">
        <v>7</v>
      </c>
      <c r="R877">
        <v>2</v>
      </c>
      <c r="S877">
        <v>4</v>
      </c>
      <c r="T877">
        <v>0</v>
      </c>
      <c r="U877">
        <v>3</v>
      </c>
      <c r="V877">
        <f>COUNTIF(tbl_General[EmployeeID],tbl_General[[#This Row],[EmployeeID]])</f>
        <v>1</v>
      </c>
    </row>
    <row r="878" spans="1:22" x14ac:dyDescent="0.25">
      <c r="A878">
        <v>49</v>
      </c>
      <c r="B878" t="s">
        <v>21</v>
      </c>
      <c r="C878" t="s">
        <v>22</v>
      </c>
      <c r="D878" t="s">
        <v>23</v>
      </c>
      <c r="E878">
        <v>9</v>
      </c>
      <c r="F878">
        <v>3</v>
      </c>
      <c r="G878" t="s">
        <v>46</v>
      </c>
      <c r="H878">
        <v>382</v>
      </c>
      <c r="I878" t="s">
        <v>25</v>
      </c>
      <c r="J878">
        <v>2</v>
      </c>
      <c r="K878" t="s">
        <v>43</v>
      </c>
      <c r="L878" t="s">
        <v>27</v>
      </c>
      <c r="M878">
        <v>190330</v>
      </c>
      <c r="N878">
        <v>2</v>
      </c>
      <c r="O878">
        <v>18</v>
      </c>
      <c r="P878">
        <v>1</v>
      </c>
      <c r="Q878">
        <v>7</v>
      </c>
      <c r="R878">
        <v>5</v>
      </c>
      <c r="S878">
        <v>4</v>
      </c>
      <c r="T878">
        <v>0</v>
      </c>
      <c r="U878">
        <v>2</v>
      </c>
      <c r="V878">
        <f>COUNTIF(tbl_General[EmployeeID],tbl_General[[#This Row],[EmployeeID]])</f>
        <v>1</v>
      </c>
    </row>
    <row r="879" spans="1:22" x14ac:dyDescent="0.25">
      <c r="A879">
        <v>49</v>
      </c>
      <c r="B879" t="s">
        <v>21</v>
      </c>
      <c r="C879" t="s">
        <v>22</v>
      </c>
      <c r="D879" t="s">
        <v>23</v>
      </c>
      <c r="E879">
        <v>9</v>
      </c>
      <c r="F879">
        <v>3</v>
      </c>
      <c r="G879" t="s">
        <v>46</v>
      </c>
      <c r="H879">
        <v>1852</v>
      </c>
      <c r="I879" t="s">
        <v>25</v>
      </c>
      <c r="J879">
        <v>2</v>
      </c>
      <c r="K879" t="s">
        <v>43</v>
      </c>
      <c r="L879" t="s">
        <v>27</v>
      </c>
      <c r="M879">
        <v>190330</v>
      </c>
      <c r="N879">
        <v>2</v>
      </c>
      <c r="O879">
        <v>18</v>
      </c>
      <c r="P879">
        <v>1</v>
      </c>
      <c r="Q879">
        <v>7</v>
      </c>
      <c r="R879">
        <v>5</v>
      </c>
      <c r="S879">
        <v>4</v>
      </c>
      <c r="T879">
        <v>0</v>
      </c>
      <c r="U879">
        <v>2</v>
      </c>
      <c r="V879">
        <f>COUNTIF(tbl_General[EmployeeID],tbl_General[[#This Row],[EmployeeID]])</f>
        <v>1</v>
      </c>
    </row>
    <row r="880" spans="1:22" x14ac:dyDescent="0.25">
      <c r="A880">
        <v>49</v>
      </c>
      <c r="B880" t="s">
        <v>21</v>
      </c>
      <c r="C880" t="s">
        <v>22</v>
      </c>
      <c r="D880" t="s">
        <v>23</v>
      </c>
      <c r="E880">
        <v>9</v>
      </c>
      <c r="F880">
        <v>3</v>
      </c>
      <c r="G880" t="s">
        <v>46</v>
      </c>
      <c r="H880">
        <v>3322</v>
      </c>
      <c r="I880" t="s">
        <v>25</v>
      </c>
      <c r="J880">
        <v>2</v>
      </c>
      <c r="K880" t="s">
        <v>43</v>
      </c>
      <c r="L880" t="s">
        <v>27</v>
      </c>
      <c r="M880">
        <v>190330</v>
      </c>
      <c r="N880">
        <v>2</v>
      </c>
      <c r="O880">
        <v>18</v>
      </c>
      <c r="P880">
        <v>1</v>
      </c>
      <c r="Q880">
        <v>7</v>
      </c>
      <c r="R880">
        <v>5</v>
      </c>
      <c r="S880">
        <v>4</v>
      </c>
      <c r="T880">
        <v>0</v>
      </c>
      <c r="U880">
        <v>2</v>
      </c>
      <c r="V880">
        <f>COUNTIF(tbl_General[EmployeeID],tbl_General[[#This Row],[EmployeeID]])</f>
        <v>1</v>
      </c>
    </row>
    <row r="881" spans="1:22" x14ac:dyDescent="0.25">
      <c r="A881">
        <v>42</v>
      </c>
      <c r="B881" t="s">
        <v>21</v>
      </c>
      <c r="C881" t="s">
        <v>22</v>
      </c>
      <c r="D881" t="s">
        <v>23</v>
      </c>
      <c r="E881">
        <v>15</v>
      </c>
      <c r="F881">
        <v>1</v>
      </c>
      <c r="G881" t="s">
        <v>45</v>
      </c>
      <c r="H881">
        <v>340</v>
      </c>
      <c r="I881" t="s">
        <v>34</v>
      </c>
      <c r="J881">
        <v>2</v>
      </c>
      <c r="K881" t="s">
        <v>40</v>
      </c>
      <c r="L881" t="s">
        <v>27</v>
      </c>
      <c r="M881">
        <v>46680</v>
      </c>
      <c r="N881">
        <v>9</v>
      </c>
      <c r="O881">
        <v>18</v>
      </c>
      <c r="P881">
        <v>2</v>
      </c>
      <c r="Q881">
        <v>8</v>
      </c>
      <c r="R881">
        <v>2</v>
      </c>
      <c r="S881">
        <v>4</v>
      </c>
      <c r="T881">
        <v>0</v>
      </c>
      <c r="U881">
        <v>2</v>
      </c>
      <c r="V881">
        <f>COUNTIF(tbl_General[EmployeeID],tbl_General[[#This Row],[EmployeeID]])</f>
        <v>1</v>
      </c>
    </row>
    <row r="882" spans="1:22" x14ac:dyDescent="0.25">
      <c r="A882">
        <v>42</v>
      </c>
      <c r="B882" t="s">
        <v>21</v>
      </c>
      <c r="C882" t="s">
        <v>22</v>
      </c>
      <c r="D882" t="s">
        <v>23</v>
      </c>
      <c r="E882">
        <v>15</v>
      </c>
      <c r="F882">
        <v>1</v>
      </c>
      <c r="G882" t="s">
        <v>45</v>
      </c>
      <c r="H882">
        <v>1810</v>
      </c>
      <c r="I882" t="s">
        <v>34</v>
      </c>
      <c r="J882">
        <v>2</v>
      </c>
      <c r="K882" t="s">
        <v>40</v>
      </c>
      <c r="L882" t="s">
        <v>27</v>
      </c>
      <c r="M882">
        <v>46680</v>
      </c>
      <c r="N882">
        <v>9</v>
      </c>
      <c r="O882">
        <v>18</v>
      </c>
      <c r="P882">
        <v>2</v>
      </c>
      <c r="Q882">
        <v>8</v>
      </c>
      <c r="R882">
        <v>2</v>
      </c>
      <c r="S882">
        <v>4</v>
      </c>
      <c r="T882">
        <v>0</v>
      </c>
      <c r="U882">
        <v>2</v>
      </c>
      <c r="V882">
        <f>COUNTIF(tbl_General[EmployeeID],tbl_General[[#This Row],[EmployeeID]])</f>
        <v>1</v>
      </c>
    </row>
    <row r="883" spans="1:22" x14ac:dyDescent="0.25">
      <c r="A883">
        <v>42</v>
      </c>
      <c r="B883" t="s">
        <v>21</v>
      </c>
      <c r="C883" t="s">
        <v>22</v>
      </c>
      <c r="D883" t="s">
        <v>23</v>
      </c>
      <c r="E883">
        <v>15</v>
      </c>
      <c r="F883">
        <v>1</v>
      </c>
      <c r="G883" t="s">
        <v>45</v>
      </c>
      <c r="H883">
        <v>3280</v>
      </c>
      <c r="I883" t="s">
        <v>34</v>
      </c>
      <c r="J883">
        <v>2</v>
      </c>
      <c r="K883" t="s">
        <v>40</v>
      </c>
      <c r="L883" t="s">
        <v>27</v>
      </c>
      <c r="M883">
        <v>46680</v>
      </c>
      <c r="N883">
        <v>9</v>
      </c>
      <c r="O883">
        <v>18</v>
      </c>
      <c r="P883">
        <v>2</v>
      </c>
      <c r="Q883">
        <v>8</v>
      </c>
      <c r="R883">
        <v>2</v>
      </c>
      <c r="S883">
        <v>4</v>
      </c>
      <c r="T883">
        <v>0</v>
      </c>
      <c r="U883">
        <v>2</v>
      </c>
      <c r="V883">
        <f>COUNTIF(tbl_General[EmployeeID],tbl_General[[#This Row],[EmployeeID]])</f>
        <v>1</v>
      </c>
    </row>
    <row r="884" spans="1:22" x14ac:dyDescent="0.25">
      <c r="A884">
        <v>30</v>
      </c>
      <c r="B884" t="s">
        <v>21</v>
      </c>
      <c r="C884" t="s">
        <v>22</v>
      </c>
      <c r="D884" t="s">
        <v>23</v>
      </c>
      <c r="E884">
        <v>20</v>
      </c>
      <c r="F884">
        <v>3</v>
      </c>
      <c r="G884" t="s">
        <v>45</v>
      </c>
      <c r="H884">
        <v>608</v>
      </c>
      <c r="I884" t="s">
        <v>34</v>
      </c>
      <c r="J884">
        <v>3</v>
      </c>
      <c r="K884" t="s">
        <v>35</v>
      </c>
      <c r="L884" t="s">
        <v>41</v>
      </c>
      <c r="M884">
        <v>48100</v>
      </c>
      <c r="N884">
        <v>8</v>
      </c>
      <c r="O884">
        <v>18</v>
      </c>
      <c r="P884">
        <v>0</v>
      </c>
      <c r="Q884">
        <v>8</v>
      </c>
      <c r="R884">
        <v>3</v>
      </c>
      <c r="S884">
        <v>4</v>
      </c>
      <c r="T884">
        <v>0</v>
      </c>
      <c r="U884">
        <v>3</v>
      </c>
      <c r="V884">
        <f>COUNTIF(tbl_General[EmployeeID],tbl_General[[#This Row],[EmployeeID]])</f>
        <v>1</v>
      </c>
    </row>
    <row r="885" spans="1:22" x14ac:dyDescent="0.25">
      <c r="A885">
        <v>30</v>
      </c>
      <c r="B885" t="s">
        <v>21</v>
      </c>
      <c r="C885" t="s">
        <v>22</v>
      </c>
      <c r="D885" t="s">
        <v>23</v>
      </c>
      <c r="E885">
        <v>20</v>
      </c>
      <c r="F885">
        <v>3</v>
      </c>
      <c r="G885" t="s">
        <v>45</v>
      </c>
      <c r="H885">
        <v>2078</v>
      </c>
      <c r="I885" t="s">
        <v>34</v>
      </c>
      <c r="J885">
        <v>3</v>
      </c>
      <c r="K885" t="s">
        <v>35</v>
      </c>
      <c r="L885" t="s">
        <v>41</v>
      </c>
      <c r="M885">
        <v>48100</v>
      </c>
      <c r="N885">
        <v>8</v>
      </c>
      <c r="O885">
        <v>18</v>
      </c>
      <c r="P885">
        <v>0</v>
      </c>
      <c r="Q885">
        <v>8</v>
      </c>
      <c r="R885">
        <v>3</v>
      </c>
      <c r="S885">
        <v>4</v>
      </c>
      <c r="T885">
        <v>0</v>
      </c>
      <c r="U885">
        <v>3</v>
      </c>
      <c r="V885">
        <f>COUNTIF(tbl_General[EmployeeID],tbl_General[[#This Row],[EmployeeID]])</f>
        <v>1</v>
      </c>
    </row>
    <row r="886" spans="1:22" x14ac:dyDescent="0.25">
      <c r="A886">
        <v>30</v>
      </c>
      <c r="B886" t="s">
        <v>21</v>
      </c>
      <c r="C886" t="s">
        <v>22</v>
      </c>
      <c r="D886" t="s">
        <v>23</v>
      </c>
      <c r="E886">
        <v>20</v>
      </c>
      <c r="F886">
        <v>3</v>
      </c>
      <c r="G886" t="s">
        <v>45</v>
      </c>
      <c r="H886">
        <v>3548</v>
      </c>
      <c r="I886" t="s">
        <v>34</v>
      </c>
      <c r="J886">
        <v>3</v>
      </c>
      <c r="K886" t="s">
        <v>35</v>
      </c>
      <c r="L886" t="s">
        <v>41</v>
      </c>
      <c r="M886">
        <v>48100</v>
      </c>
      <c r="N886">
        <v>8</v>
      </c>
      <c r="O886">
        <v>18</v>
      </c>
      <c r="P886">
        <v>0</v>
      </c>
      <c r="Q886">
        <v>8</v>
      </c>
      <c r="R886">
        <v>3</v>
      </c>
      <c r="S886">
        <v>4</v>
      </c>
      <c r="T886">
        <v>0</v>
      </c>
      <c r="U886">
        <v>3</v>
      </c>
      <c r="V886">
        <f>COUNTIF(tbl_General[EmployeeID],tbl_General[[#This Row],[EmployeeID]])</f>
        <v>1</v>
      </c>
    </row>
    <row r="887" spans="1:22" x14ac:dyDescent="0.25">
      <c r="A887">
        <v>29</v>
      </c>
      <c r="B887" t="s">
        <v>21</v>
      </c>
      <c r="C887" t="s">
        <v>22</v>
      </c>
      <c r="D887" t="s">
        <v>30</v>
      </c>
      <c r="E887">
        <v>5</v>
      </c>
      <c r="F887">
        <v>4</v>
      </c>
      <c r="G887" t="s">
        <v>24</v>
      </c>
      <c r="H887">
        <v>400</v>
      </c>
      <c r="I887" t="s">
        <v>25</v>
      </c>
      <c r="J887">
        <v>4</v>
      </c>
      <c r="K887" t="s">
        <v>26</v>
      </c>
      <c r="L887" t="s">
        <v>41</v>
      </c>
      <c r="M887">
        <v>66730</v>
      </c>
      <c r="N887">
        <v>6</v>
      </c>
      <c r="O887">
        <v>12</v>
      </c>
      <c r="P887">
        <v>1</v>
      </c>
      <c r="Q887">
        <v>8</v>
      </c>
      <c r="R887">
        <v>2</v>
      </c>
      <c r="S887">
        <v>4</v>
      </c>
      <c r="T887">
        <v>0</v>
      </c>
      <c r="U887">
        <v>3</v>
      </c>
      <c r="V887">
        <f>COUNTIF(tbl_General[EmployeeID],tbl_General[[#This Row],[EmployeeID]])</f>
        <v>1</v>
      </c>
    </row>
    <row r="888" spans="1:22" x14ac:dyDescent="0.25">
      <c r="A888">
        <v>29</v>
      </c>
      <c r="B888" t="s">
        <v>21</v>
      </c>
      <c r="C888" t="s">
        <v>22</v>
      </c>
      <c r="D888" t="s">
        <v>30</v>
      </c>
      <c r="E888">
        <v>5</v>
      </c>
      <c r="F888">
        <v>4</v>
      </c>
      <c r="G888" t="s">
        <v>24</v>
      </c>
      <c r="H888">
        <v>1870</v>
      </c>
      <c r="I888" t="s">
        <v>25</v>
      </c>
      <c r="J888">
        <v>4</v>
      </c>
      <c r="K888" t="s">
        <v>26</v>
      </c>
      <c r="L888" t="s">
        <v>41</v>
      </c>
      <c r="M888">
        <v>66730</v>
      </c>
      <c r="N888">
        <v>6</v>
      </c>
      <c r="O888">
        <v>12</v>
      </c>
      <c r="P888">
        <v>1</v>
      </c>
      <c r="Q888">
        <v>8</v>
      </c>
      <c r="R888">
        <v>2</v>
      </c>
      <c r="S888">
        <v>4</v>
      </c>
      <c r="T888">
        <v>0</v>
      </c>
      <c r="U888">
        <v>3</v>
      </c>
      <c r="V888">
        <f>COUNTIF(tbl_General[EmployeeID],tbl_General[[#This Row],[EmployeeID]])</f>
        <v>1</v>
      </c>
    </row>
    <row r="889" spans="1:22" x14ac:dyDescent="0.25">
      <c r="A889">
        <v>29</v>
      </c>
      <c r="B889" t="s">
        <v>21</v>
      </c>
      <c r="C889" t="s">
        <v>22</v>
      </c>
      <c r="D889" t="s">
        <v>30</v>
      </c>
      <c r="E889">
        <v>5</v>
      </c>
      <c r="F889">
        <v>4</v>
      </c>
      <c r="G889" t="s">
        <v>24</v>
      </c>
      <c r="H889">
        <v>3340</v>
      </c>
      <c r="I889" t="s">
        <v>25</v>
      </c>
      <c r="J889">
        <v>4</v>
      </c>
      <c r="K889" t="s">
        <v>26</v>
      </c>
      <c r="L889" t="s">
        <v>41</v>
      </c>
      <c r="M889">
        <v>66730</v>
      </c>
      <c r="N889">
        <v>6</v>
      </c>
      <c r="O889">
        <v>12</v>
      </c>
      <c r="P889">
        <v>1</v>
      </c>
      <c r="Q889">
        <v>8</v>
      </c>
      <c r="R889">
        <v>2</v>
      </c>
      <c r="S889">
        <v>4</v>
      </c>
      <c r="T889">
        <v>0</v>
      </c>
      <c r="U889">
        <v>3</v>
      </c>
      <c r="V889">
        <f>COUNTIF(tbl_General[EmployeeID],tbl_General[[#This Row],[EmployeeID]])</f>
        <v>1</v>
      </c>
    </row>
    <row r="890" spans="1:22" x14ac:dyDescent="0.25">
      <c r="A890">
        <v>37</v>
      </c>
      <c r="B890" t="s">
        <v>21</v>
      </c>
      <c r="C890" t="s">
        <v>22</v>
      </c>
      <c r="D890" t="s">
        <v>30</v>
      </c>
      <c r="E890">
        <v>1</v>
      </c>
      <c r="F890">
        <v>3</v>
      </c>
      <c r="G890" t="s">
        <v>24</v>
      </c>
      <c r="H890">
        <v>510</v>
      </c>
      <c r="I890" t="s">
        <v>34</v>
      </c>
      <c r="J890">
        <v>1</v>
      </c>
      <c r="K890" t="s">
        <v>40</v>
      </c>
      <c r="L890" t="s">
        <v>32</v>
      </c>
      <c r="M890">
        <v>170680</v>
      </c>
      <c r="N890">
        <v>3</v>
      </c>
      <c r="O890">
        <v>23</v>
      </c>
      <c r="P890">
        <v>0</v>
      </c>
      <c r="Q890">
        <v>8</v>
      </c>
      <c r="R890">
        <v>6</v>
      </c>
      <c r="S890">
        <v>4</v>
      </c>
      <c r="T890">
        <v>0</v>
      </c>
      <c r="U890">
        <v>1</v>
      </c>
      <c r="V890">
        <f>COUNTIF(tbl_General[EmployeeID],tbl_General[[#This Row],[EmployeeID]])</f>
        <v>1</v>
      </c>
    </row>
    <row r="891" spans="1:22" x14ac:dyDescent="0.25">
      <c r="A891">
        <v>37</v>
      </c>
      <c r="B891" t="s">
        <v>21</v>
      </c>
      <c r="C891" t="s">
        <v>22</v>
      </c>
      <c r="D891" t="s">
        <v>30</v>
      </c>
      <c r="E891">
        <v>1</v>
      </c>
      <c r="F891">
        <v>3</v>
      </c>
      <c r="G891" t="s">
        <v>24</v>
      </c>
      <c r="H891">
        <v>1980</v>
      </c>
      <c r="I891" t="s">
        <v>34</v>
      </c>
      <c r="J891">
        <v>1</v>
      </c>
      <c r="K891" t="s">
        <v>40</v>
      </c>
      <c r="L891" t="s">
        <v>32</v>
      </c>
      <c r="M891">
        <v>170680</v>
      </c>
      <c r="N891">
        <v>3</v>
      </c>
      <c r="O891">
        <v>23</v>
      </c>
      <c r="P891">
        <v>0</v>
      </c>
      <c r="Q891">
        <v>8</v>
      </c>
      <c r="R891">
        <v>6</v>
      </c>
      <c r="S891">
        <v>4</v>
      </c>
      <c r="T891">
        <v>0</v>
      </c>
      <c r="U891">
        <v>1</v>
      </c>
      <c r="V891">
        <f>COUNTIF(tbl_General[EmployeeID],tbl_General[[#This Row],[EmployeeID]])</f>
        <v>1</v>
      </c>
    </row>
    <row r="892" spans="1:22" x14ac:dyDescent="0.25">
      <c r="A892">
        <v>37</v>
      </c>
      <c r="B892" t="s">
        <v>21</v>
      </c>
      <c r="C892" t="s">
        <v>22</v>
      </c>
      <c r="D892" t="s">
        <v>30</v>
      </c>
      <c r="E892">
        <v>1</v>
      </c>
      <c r="F892">
        <v>3</v>
      </c>
      <c r="G892" t="s">
        <v>24</v>
      </c>
      <c r="H892">
        <v>3450</v>
      </c>
      <c r="I892" t="s">
        <v>34</v>
      </c>
      <c r="J892">
        <v>1</v>
      </c>
      <c r="K892" t="s">
        <v>40</v>
      </c>
      <c r="L892" t="s">
        <v>32</v>
      </c>
      <c r="M892">
        <v>170680</v>
      </c>
      <c r="N892">
        <v>3</v>
      </c>
      <c r="O892">
        <v>23</v>
      </c>
      <c r="P892">
        <v>0</v>
      </c>
      <c r="Q892">
        <v>8</v>
      </c>
      <c r="R892">
        <v>6</v>
      </c>
      <c r="S892">
        <v>4</v>
      </c>
      <c r="T892">
        <v>0</v>
      </c>
      <c r="U892">
        <v>1</v>
      </c>
      <c r="V892">
        <f>COUNTIF(tbl_General[EmployeeID],tbl_General[[#This Row],[EmployeeID]])</f>
        <v>1</v>
      </c>
    </row>
    <row r="893" spans="1:22" x14ac:dyDescent="0.25">
      <c r="A893">
        <v>32</v>
      </c>
      <c r="B893" t="s">
        <v>28</v>
      </c>
      <c r="C893" t="s">
        <v>29</v>
      </c>
      <c r="D893" t="s">
        <v>30</v>
      </c>
      <c r="E893">
        <v>9</v>
      </c>
      <c r="F893">
        <v>3</v>
      </c>
      <c r="G893" t="s">
        <v>24</v>
      </c>
      <c r="H893">
        <v>1118</v>
      </c>
      <c r="I893" t="s">
        <v>34</v>
      </c>
      <c r="J893">
        <v>2</v>
      </c>
      <c r="K893" t="s">
        <v>40</v>
      </c>
      <c r="L893" t="s">
        <v>32</v>
      </c>
      <c r="M893">
        <v>191900</v>
      </c>
      <c r="N893">
        <v>3</v>
      </c>
      <c r="O893">
        <v>17</v>
      </c>
      <c r="P893">
        <v>1</v>
      </c>
      <c r="Q893">
        <v>8</v>
      </c>
      <c r="R893">
        <v>2</v>
      </c>
      <c r="S893">
        <v>4</v>
      </c>
      <c r="T893">
        <v>0</v>
      </c>
      <c r="U893">
        <v>3</v>
      </c>
      <c r="V893">
        <f>COUNTIF(tbl_General[EmployeeID],tbl_General[[#This Row],[EmployeeID]])</f>
        <v>1</v>
      </c>
    </row>
    <row r="894" spans="1:22" x14ac:dyDescent="0.25">
      <c r="A894">
        <v>32</v>
      </c>
      <c r="B894" t="s">
        <v>28</v>
      </c>
      <c r="C894" t="s">
        <v>29</v>
      </c>
      <c r="D894" t="s">
        <v>30</v>
      </c>
      <c r="E894">
        <v>9</v>
      </c>
      <c r="F894">
        <v>3</v>
      </c>
      <c r="G894" t="s">
        <v>24</v>
      </c>
      <c r="H894">
        <v>2588</v>
      </c>
      <c r="I894" t="s">
        <v>34</v>
      </c>
      <c r="J894">
        <v>2</v>
      </c>
      <c r="K894" t="s">
        <v>40</v>
      </c>
      <c r="L894" t="s">
        <v>32</v>
      </c>
      <c r="M894">
        <v>191900</v>
      </c>
      <c r="N894">
        <v>3</v>
      </c>
      <c r="O894">
        <v>17</v>
      </c>
      <c r="P894">
        <v>1</v>
      </c>
      <c r="Q894">
        <v>8</v>
      </c>
      <c r="R894">
        <v>2</v>
      </c>
      <c r="S894">
        <v>4</v>
      </c>
      <c r="T894">
        <v>0</v>
      </c>
      <c r="U894">
        <v>3</v>
      </c>
      <c r="V894">
        <f>COUNTIF(tbl_General[EmployeeID],tbl_General[[#This Row],[EmployeeID]])</f>
        <v>1</v>
      </c>
    </row>
    <row r="895" spans="1:22" x14ac:dyDescent="0.25">
      <c r="A895">
        <v>32</v>
      </c>
      <c r="B895" t="s">
        <v>28</v>
      </c>
      <c r="C895" t="s">
        <v>29</v>
      </c>
      <c r="D895" t="s">
        <v>30</v>
      </c>
      <c r="E895">
        <v>9</v>
      </c>
      <c r="F895">
        <v>3</v>
      </c>
      <c r="G895" t="s">
        <v>24</v>
      </c>
      <c r="H895">
        <v>4058</v>
      </c>
      <c r="I895" t="s">
        <v>34</v>
      </c>
      <c r="J895">
        <v>2</v>
      </c>
      <c r="K895" t="s">
        <v>40</v>
      </c>
      <c r="L895" t="s">
        <v>32</v>
      </c>
      <c r="M895">
        <v>191900</v>
      </c>
      <c r="N895">
        <v>3</v>
      </c>
      <c r="O895">
        <v>17</v>
      </c>
      <c r="P895">
        <v>1</v>
      </c>
      <c r="Q895">
        <v>8</v>
      </c>
      <c r="R895">
        <v>2</v>
      </c>
      <c r="S895">
        <v>4</v>
      </c>
      <c r="T895">
        <v>0</v>
      </c>
      <c r="U895">
        <v>3</v>
      </c>
      <c r="V895">
        <f>COUNTIF(tbl_General[EmployeeID],tbl_General[[#This Row],[EmployeeID]])</f>
        <v>1</v>
      </c>
    </row>
    <row r="896" spans="1:22" x14ac:dyDescent="0.25">
      <c r="A896">
        <v>34</v>
      </c>
      <c r="B896" t="s">
        <v>21</v>
      </c>
      <c r="C896" t="s">
        <v>22</v>
      </c>
      <c r="D896" t="s">
        <v>30</v>
      </c>
      <c r="E896">
        <v>8</v>
      </c>
      <c r="F896">
        <v>1</v>
      </c>
      <c r="G896" t="s">
        <v>24</v>
      </c>
      <c r="H896">
        <v>1102</v>
      </c>
      <c r="I896" t="s">
        <v>25</v>
      </c>
      <c r="J896">
        <v>3</v>
      </c>
      <c r="K896" t="s">
        <v>40</v>
      </c>
      <c r="L896" t="s">
        <v>27</v>
      </c>
      <c r="M896">
        <v>25850</v>
      </c>
      <c r="N896">
        <v>3</v>
      </c>
      <c r="O896">
        <v>12</v>
      </c>
      <c r="P896">
        <v>0</v>
      </c>
      <c r="Q896">
        <v>9</v>
      </c>
      <c r="R896">
        <v>5</v>
      </c>
      <c r="S896">
        <v>4</v>
      </c>
      <c r="T896">
        <v>0</v>
      </c>
      <c r="U896">
        <v>1</v>
      </c>
      <c r="V896">
        <f>COUNTIF(tbl_General[EmployeeID],tbl_General[[#This Row],[EmployeeID]])</f>
        <v>1</v>
      </c>
    </row>
    <row r="897" spans="1:22" x14ac:dyDescent="0.25">
      <c r="A897">
        <v>34</v>
      </c>
      <c r="B897" t="s">
        <v>21</v>
      </c>
      <c r="C897" t="s">
        <v>22</v>
      </c>
      <c r="D897" t="s">
        <v>30</v>
      </c>
      <c r="E897">
        <v>8</v>
      </c>
      <c r="F897">
        <v>1</v>
      </c>
      <c r="G897" t="s">
        <v>24</v>
      </c>
      <c r="H897">
        <v>2572</v>
      </c>
      <c r="I897" t="s">
        <v>25</v>
      </c>
      <c r="J897">
        <v>3</v>
      </c>
      <c r="K897" t="s">
        <v>40</v>
      </c>
      <c r="L897" t="s">
        <v>27</v>
      </c>
      <c r="M897">
        <v>25850</v>
      </c>
      <c r="N897">
        <v>3</v>
      </c>
      <c r="O897">
        <v>12</v>
      </c>
      <c r="P897">
        <v>0</v>
      </c>
      <c r="Q897">
        <v>9</v>
      </c>
      <c r="R897">
        <v>5</v>
      </c>
      <c r="S897">
        <v>4</v>
      </c>
      <c r="T897">
        <v>0</v>
      </c>
      <c r="U897">
        <v>1</v>
      </c>
      <c r="V897">
        <f>COUNTIF(tbl_General[EmployeeID],tbl_General[[#This Row],[EmployeeID]])</f>
        <v>1</v>
      </c>
    </row>
    <row r="898" spans="1:22" x14ac:dyDescent="0.25">
      <c r="A898">
        <v>34</v>
      </c>
      <c r="B898" t="s">
        <v>21</v>
      </c>
      <c r="C898" t="s">
        <v>22</v>
      </c>
      <c r="D898" t="s">
        <v>30</v>
      </c>
      <c r="E898">
        <v>8</v>
      </c>
      <c r="F898">
        <v>1</v>
      </c>
      <c r="G898" t="s">
        <v>24</v>
      </c>
      <c r="H898">
        <v>4042</v>
      </c>
      <c r="I898" t="s">
        <v>25</v>
      </c>
      <c r="J898">
        <v>3</v>
      </c>
      <c r="K898" t="s">
        <v>40</v>
      </c>
      <c r="L898" t="s">
        <v>27</v>
      </c>
      <c r="M898">
        <v>25850</v>
      </c>
      <c r="N898">
        <v>3</v>
      </c>
      <c r="O898">
        <v>12</v>
      </c>
      <c r="P898">
        <v>0</v>
      </c>
      <c r="Q898">
        <v>9</v>
      </c>
      <c r="R898">
        <v>5</v>
      </c>
      <c r="S898">
        <v>4</v>
      </c>
      <c r="T898">
        <v>0</v>
      </c>
      <c r="U898">
        <v>1</v>
      </c>
      <c r="V898">
        <f>COUNTIF(tbl_General[EmployeeID],tbl_General[[#This Row],[EmployeeID]])</f>
        <v>1</v>
      </c>
    </row>
    <row r="899" spans="1:22" x14ac:dyDescent="0.25">
      <c r="A899">
        <v>37</v>
      </c>
      <c r="B899" t="s">
        <v>21</v>
      </c>
      <c r="C899" t="s">
        <v>22</v>
      </c>
      <c r="D899" t="s">
        <v>30</v>
      </c>
      <c r="E899">
        <v>29</v>
      </c>
      <c r="F899">
        <v>4</v>
      </c>
      <c r="G899" t="s">
        <v>46</v>
      </c>
      <c r="H899">
        <v>901</v>
      </c>
      <c r="I899" t="s">
        <v>34</v>
      </c>
      <c r="J899">
        <v>1</v>
      </c>
      <c r="K899" t="s">
        <v>40</v>
      </c>
      <c r="L899" t="s">
        <v>27</v>
      </c>
      <c r="M899">
        <v>78800</v>
      </c>
      <c r="N899">
        <v>3</v>
      </c>
      <c r="O899">
        <v>12</v>
      </c>
      <c r="P899">
        <v>1</v>
      </c>
      <c r="Q899">
        <v>9</v>
      </c>
      <c r="R899">
        <v>2</v>
      </c>
      <c r="S899">
        <v>4</v>
      </c>
      <c r="T899">
        <v>0</v>
      </c>
      <c r="U899">
        <v>2</v>
      </c>
      <c r="V899">
        <f>COUNTIF(tbl_General[EmployeeID],tbl_General[[#This Row],[EmployeeID]])</f>
        <v>1</v>
      </c>
    </row>
    <row r="900" spans="1:22" x14ac:dyDescent="0.25">
      <c r="A900">
        <v>37</v>
      </c>
      <c r="B900" t="s">
        <v>21</v>
      </c>
      <c r="C900" t="s">
        <v>22</v>
      </c>
      <c r="D900" t="s">
        <v>30</v>
      </c>
      <c r="E900">
        <v>29</v>
      </c>
      <c r="F900">
        <v>4</v>
      </c>
      <c r="G900" t="s">
        <v>46</v>
      </c>
      <c r="H900">
        <v>2371</v>
      </c>
      <c r="I900" t="s">
        <v>34</v>
      </c>
      <c r="J900">
        <v>1</v>
      </c>
      <c r="K900" t="s">
        <v>40</v>
      </c>
      <c r="L900" t="s">
        <v>27</v>
      </c>
      <c r="M900">
        <v>78800</v>
      </c>
      <c r="N900">
        <v>3</v>
      </c>
      <c r="O900">
        <v>12</v>
      </c>
      <c r="P900">
        <v>1</v>
      </c>
      <c r="Q900">
        <v>9</v>
      </c>
      <c r="R900">
        <v>2</v>
      </c>
      <c r="S900">
        <v>4</v>
      </c>
      <c r="T900">
        <v>0</v>
      </c>
      <c r="U900">
        <v>2</v>
      </c>
      <c r="V900">
        <f>COUNTIF(tbl_General[EmployeeID],tbl_General[[#This Row],[EmployeeID]])</f>
        <v>1</v>
      </c>
    </row>
    <row r="901" spans="1:22" x14ac:dyDescent="0.25">
      <c r="A901">
        <v>37</v>
      </c>
      <c r="B901" t="s">
        <v>21</v>
      </c>
      <c r="C901" t="s">
        <v>22</v>
      </c>
      <c r="D901" t="s">
        <v>30</v>
      </c>
      <c r="E901">
        <v>29</v>
      </c>
      <c r="F901">
        <v>4</v>
      </c>
      <c r="G901" t="s">
        <v>46</v>
      </c>
      <c r="H901">
        <v>3841</v>
      </c>
      <c r="I901" t="s">
        <v>34</v>
      </c>
      <c r="J901">
        <v>1</v>
      </c>
      <c r="K901" t="s">
        <v>40</v>
      </c>
      <c r="L901" t="s">
        <v>27</v>
      </c>
      <c r="M901">
        <v>78800</v>
      </c>
      <c r="N901">
        <v>3</v>
      </c>
      <c r="O901">
        <v>12</v>
      </c>
      <c r="P901">
        <v>1</v>
      </c>
      <c r="Q901">
        <v>9</v>
      </c>
      <c r="R901">
        <v>2</v>
      </c>
      <c r="S901">
        <v>4</v>
      </c>
      <c r="T901">
        <v>0</v>
      </c>
      <c r="U901">
        <v>2</v>
      </c>
      <c r="V901">
        <f>COUNTIF(tbl_General[EmployeeID],tbl_General[[#This Row],[EmployeeID]])</f>
        <v>1</v>
      </c>
    </row>
    <row r="902" spans="1:22" x14ac:dyDescent="0.25">
      <c r="A902">
        <v>51</v>
      </c>
      <c r="B902" t="s">
        <v>21</v>
      </c>
      <c r="C902" t="s">
        <v>22</v>
      </c>
      <c r="D902" t="s">
        <v>30</v>
      </c>
      <c r="E902">
        <v>29</v>
      </c>
      <c r="F902">
        <v>4</v>
      </c>
      <c r="G902" t="s">
        <v>24</v>
      </c>
      <c r="H902">
        <v>1300</v>
      </c>
      <c r="I902" t="s">
        <v>25</v>
      </c>
      <c r="J902">
        <v>5</v>
      </c>
      <c r="K902" t="s">
        <v>42</v>
      </c>
      <c r="L902" t="s">
        <v>27</v>
      </c>
      <c r="M902">
        <v>24510</v>
      </c>
      <c r="N902">
        <v>3</v>
      </c>
      <c r="O902">
        <v>17</v>
      </c>
      <c r="P902">
        <v>0</v>
      </c>
      <c r="Q902">
        <v>10</v>
      </c>
      <c r="R902">
        <v>2</v>
      </c>
      <c r="S902">
        <v>4</v>
      </c>
      <c r="T902">
        <v>0</v>
      </c>
      <c r="U902">
        <v>3</v>
      </c>
      <c r="V902">
        <f>COUNTIF(tbl_General[EmployeeID],tbl_General[[#This Row],[EmployeeID]])</f>
        <v>1</v>
      </c>
    </row>
    <row r="903" spans="1:22" x14ac:dyDescent="0.25">
      <c r="A903">
        <v>51</v>
      </c>
      <c r="B903" t="s">
        <v>21</v>
      </c>
      <c r="C903" t="s">
        <v>22</v>
      </c>
      <c r="D903" t="s">
        <v>30</v>
      </c>
      <c r="E903">
        <v>29</v>
      </c>
      <c r="F903">
        <v>4</v>
      </c>
      <c r="G903" t="s">
        <v>24</v>
      </c>
      <c r="H903">
        <v>2770</v>
      </c>
      <c r="I903" t="s">
        <v>25</v>
      </c>
      <c r="J903">
        <v>5</v>
      </c>
      <c r="K903" t="s">
        <v>42</v>
      </c>
      <c r="L903" t="s">
        <v>27</v>
      </c>
      <c r="M903">
        <v>24510</v>
      </c>
      <c r="N903">
        <v>3</v>
      </c>
      <c r="O903">
        <v>17</v>
      </c>
      <c r="P903">
        <v>0</v>
      </c>
      <c r="Q903">
        <v>10</v>
      </c>
      <c r="R903">
        <v>2</v>
      </c>
      <c r="S903">
        <v>4</v>
      </c>
      <c r="T903">
        <v>0</v>
      </c>
      <c r="U903">
        <v>3</v>
      </c>
      <c r="V903">
        <f>COUNTIF(tbl_General[EmployeeID],tbl_General[[#This Row],[EmployeeID]])</f>
        <v>1</v>
      </c>
    </row>
    <row r="904" spans="1:22" x14ac:dyDescent="0.25">
      <c r="A904">
        <v>51</v>
      </c>
      <c r="B904" t="s">
        <v>21</v>
      </c>
      <c r="C904" t="s">
        <v>22</v>
      </c>
      <c r="D904" t="s">
        <v>30</v>
      </c>
      <c r="E904">
        <v>29</v>
      </c>
      <c r="F904">
        <v>4</v>
      </c>
      <c r="G904" t="s">
        <v>24</v>
      </c>
      <c r="H904">
        <v>4240</v>
      </c>
      <c r="I904" t="s">
        <v>25</v>
      </c>
      <c r="J904">
        <v>5</v>
      </c>
      <c r="K904" t="s">
        <v>42</v>
      </c>
      <c r="L904" t="s">
        <v>27</v>
      </c>
      <c r="M904">
        <v>24510</v>
      </c>
      <c r="N904">
        <v>3</v>
      </c>
      <c r="O904">
        <v>17</v>
      </c>
      <c r="P904">
        <v>0</v>
      </c>
      <c r="Q904">
        <v>10</v>
      </c>
      <c r="R904">
        <v>2</v>
      </c>
      <c r="S904">
        <v>4</v>
      </c>
      <c r="T904">
        <v>0</v>
      </c>
      <c r="U904">
        <v>3</v>
      </c>
      <c r="V904">
        <f>COUNTIF(tbl_General[EmployeeID],tbl_General[[#This Row],[EmployeeID]])</f>
        <v>1</v>
      </c>
    </row>
    <row r="905" spans="1:22" x14ac:dyDescent="0.25">
      <c r="A905">
        <v>40</v>
      </c>
      <c r="B905" t="s">
        <v>28</v>
      </c>
      <c r="C905" t="s">
        <v>22</v>
      </c>
      <c r="D905" t="s">
        <v>23</v>
      </c>
      <c r="E905">
        <v>16</v>
      </c>
      <c r="F905">
        <v>4</v>
      </c>
      <c r="G905" t="s">
        <v>45</v>
      </c>
      <c r="H905">
        <v>914</v>
      </c>
      <c r="I905" t="s">
        <v>34</v>
      </c>
      <c r="J905">
        <v>1</v>
      </c>
      <c r="K905" t="s">
        <v>39</v>
      </c>
      <c r="L905" t="s">
        <v>32</v>
      </c>
      <c r="M905">
        <v>36330</v>
      </c>
      <c r="N905">
        <v>3</v>
      </c>
      <c r="O905">
        <v>16</v>
      </c>
      <c r="P905">
        <v>2</v>
      </c>
      <c r="Q905">
        <v>10</v>
      </c>
      <c r="R905">
        <v>0</v>
      </c>
      <c r="S905">
        <v>4</v>
      </c>
      <c r="T905">
        <v>0</v>
      </c>
      <c r="U905">
        <v>3</v>
      </c>
      <c r="V905">
        <f>COUNTIF(tbl_General[EmployeeID],tbl_General[[#This Row],[EmployeeID]])</f>
        <v>1</v>
      </c>
    </row>
    <row r="906" spans="1:22" x14ac:dyDescent="0.25">
      <c r="A906">
        <v>40</v>
      </c>
      <c r="B906" t="s">
        <v>28</v>
      </c>
      <c r="C906" t="s">
        <v>22</v>
      </c>
      <c r="D906" t="s">
        <v>23</v>
      </c>
      <c r="E906">
        <v>16</v>
      </c>
      <c r="F906">
        <v>4</v>
      </c>
      <c r="G906" t="s">
        <v>45</v>
      </c>
      <c r="H906">
        <v>2384</v>
      </c>
      <c r="I906" t="s">
        <v>34</v>
      </c>
      <c r="J906">
        <v>1</v>
      </c>
      <c r="K906" t="s">
        <v>39</v>
      </c>
      <c r="L906" t="s">
        <v>32</v>
      </c>
      <c r="M906">
        <v>36330</v>
      </c>
      <c r="N906">
        <v>3</v>
      </c>
      <c r="O906">
        <v>16</v>
      </c>
      <c r="P906">
        <v>2</v>
      </c>
      <c r="Q906">
        <v>10</v>
      </c>
      <c r="R906">
        <v>0</v>
      </c>
      <c r="S906">
        <v>4</v>
      </c>
      <c r="T906">
        <v>0</v>
      </c>
      <c r="U906">
        <v>3</v>
      </c>
      <c r="V906">
        <f>COUNTIF(tbl_General[EmployeeID],tbl_General[[#This Row],[EmployeeID]])</f>
        <v>1</v>
      </c>
    </row>
    <row r="907" spans="1:22" x14ac:dyDescent="0.25">
      <c r="A907">
        <v>40</v>
      </c>
      <c r="B907" t="s">
        <v>28</v>
      </c>
      <c r="C907" t="s">
        <v>22</v>
      </c>
      <c r="D907" t="s">
        <v>23</v>
      </c>
      <c r="E907">
        <v>16</v>
      </c>
      <c r="F907">
        <v>4</v>
      </c>
      <c r="G907" t="s">
        <v>45</v>
      </c>
      <c r="H907">
        <v>3854</v>
      </c>
      <c r="I907" t="s">
        <v>34</v>
      </c>
      <c r="J907">
        <v>1</v>
      </c>
      <c r="K907" t="s">
        <v>39</v>
      </c>
      <c r="L907" t="s">
        <v>32</v>
      </c>
      <c r="M907">
        <v>36330</v>
      </c>
      <c r="N907">
        <v>3</v>
      </c>
      <c r="O907">
        <v>16</v>
      </c>
      <c r="P907">
        <v>2</v>
      </c>
      <c r="Q907">
        <v>10</v>
      </c>
      <c r="R907">
        <v>0</v>
      </c>
      <c r="S907">
        <v>4</v>
      </c>
      <c r="T907">
        <v>0</v>
      </c>
      <c r="U907">
        <v>3</v>
      </c>
      <c r="V907">
        <f>COUNTIF(tbl_General[EmployeeID],tbl_General[[#This Row],[EmployeeID]])</f>
        <v>1</v>
      </c>
    </row>
    <row r="908" spans="1:22" x14ac:dyDescent="0.25">
      <c r="A908">
        <v>32</v>
      </c>
      <c r="B908" t="s">
        <v>21</v>
      </c>
      <c r="C908" t="s">
        <v>22</v>
      </c>
      <c r="D908" t="s">
        <v>30</v>
      </c>
      <c r="E908">
        <v>6</v>
      </c>
      <c r="F908">
        <v>3</v>
      </c>
      <c r="G908" t="s">
        <v>46</v>
      </c>
      <c r="H908">
        <v>984</v>
      </c>
      <c r="I908" t="s">
        <v>34</v>
      </c>
      <c r="J908">
        <v>1</v>
      </c>
      <c r="K908" t="s">
        <v>31</v>
      </c>
      <c r="L908" t="s">
        <v>27</v>
      </c>
      <c r="M908">
        <v>36600</v>
      </c>
      <c r="N908">
        <v>3</v>
      </c>
      <c r="O908">
        <v>11</v>
      </c>
      <c r="P908">
        <v>2</v>
      </c>
      <c r="Q908">
        <v>10</v>
      </c>
      <c r="R908">
        <v>0</v>
      </c>
      <c r="S908">
        <v>4</v>
      </c>
      <c r="T908">
        <v>0</v>
      </c>
      <c r="U908">
        <v>2</v>
      </c>
      <c r="V908">
        <f>COUNTIF(tbl_General[EmployeeID],tbl_General[[#This Row],[EmployeeID]])</f>
        <v>1</v>
      </c>
    </row>
    <row r="909" spans="1:22" x14ac:dyDescent="0.25">
      <c r="A909">
        <v>32</v>
      </c>
      <c r="B909" t="s">
        <v>21</v>
      </c>
      <c r="C909" t="s">
        <v>22</v>
      </c>
      <c r="D909" t="s">
        <v>30</v>
      </c>
      <c r="E909">
        <v>6</v>
      </c>
      <c r="F909">
        <v>3</v>
      </c>
      <c r="G909" t="s">
        <v>46</v>
      </c>
      <c r="H909">
        <v>2454</v>
      </c>
      <c r="I909" t="s">
        <v>34</v>
      </c>
      <c r="J909">
        <v>1</v>
      </c>
      <c r="K909" t="s">
        <v>31</v>
      </c>
      <c r="L909" t="s">
        <v>27</v>
      </c>
      <c r="M909">
        <v>36600</v>
      </c>
      <c r="N909">
        <v>3</v>
      </c>
      <c r="O909">
        <v>11</v>
      </c>
      <c r="P909">
        <v>2</v>
      </c>
      <c r="Q909">
        <v>10</v>
      </c>
      <c r="R909">
        <v>0</v>
      </c>
      <c r="S909">
        <v>4</v>
      </c>
      <c r="T909">
        <v>0</v>
      </c>
      <c r="U909">
        <v>2</v>
      </c>
      <c r="V909">
        <f>COUNTIF(tbl_General[EmployeeID],tbl_General[[#This Row],[EmployeeID]])</f>
        <v>1</v>
      </c>
    </row>
    <row r="910" spans="1:22" x14ac:dyDescent="0.25">
      <c r="A910">
        <v>32</v>
      </c>
      <c r="B910" t="s">
        <v>21</v>
      </c>
      <c r="C910" t="s">
        <v>22</v>
      </c>
      <c r="D910" t="s">
        <v>30</v>
      </c>
      <c r="E910">
        <v>6</v>
      </c>
      <c r="F910">
        <v>3</v>
      </c>
      <c r="G910" t="s">
        <v>46</v>
      </c>
      <c r="H910">
        <v>3924</v>
      </c>
      <c r="I910" t="s">
        <v>34</v>
      </c>
      <c r="J910">
        <v>1</v>
      </c>
      <c r="K910" t="s">
        <v>31</v>
      </c>
      <c r="L910" t="s">
        <v>27</v>
      </c>
      <c r="M910">
        <v>36600</v>
      </c>
      <c r="N910">
        <v>3</v>
      </c>
      <c r="O910">
        <v>11</v>
      </c>
      <c r="P910">
        <v>2</v>
      </c>
      <c r="Q910">
        <v>10</v>
      </c>
      <c r="R910">
        <v>0</v>
      </c>
      <c r="S910">
        <v>4</v>
      </c>
      <c r="T910">
        <v>0</v>
      </c>
      <c r="U910">
        <v>2</v>
      </c>
      <c r="V910">
        <f>COUNTIF(tbl_General[EmployeeID],tbl_General[[#This Row],[EmployeeID]])</f>
        <v>1</v>
      </c>
    </row>
    <row r="911" spans="1:22" x14ac:dyDescent="0.25">
      <c r="A911">
        <v>29</v>
      </c>
      <c r="B911" t="s">
        <v>21</v>
      </c>
      <c r="C911" t="s">
        <v>22</v>
      </c>
      <c r="D911" t="s">
        <v>30</v>
      </c>
      <c r="E911">
        <v>1</v>
      </c>
      <c r="F911">
        <v>3</v>
      </c>
      <c r="G911" t="s">
        <v>38</v>
      </c>
      <c r="H911">
        <v>1202</v>
      </c>
      <c r="I911" t="s">
        <v>34</v>
      </c>
      <c r="J911">
        <v>3</v>
      </c>
      <c r="K911" t="s">
        <v>35</v>
      </c>
      <c r="L911" t="s">
        <v>27</v>
      </c>
      <c r="M911">
        <v>42840</v>
      </c>
      <c r="N911">
        <v>4</v>
      </c>
      <c r="O911">
        <v>11</v>
      </c>
      <c r="P911">
        <v>0</v>
      </c>
      <c r="Q911">
        <v>10</v>
      </c>
      <c r="R911">
        <v>5</v>
      </c>
      <c r="S911">
        <v>4</v>
      </c>
      <c r="T911">
        <v>0</v>
      </c>
      <c r="U911">
        <v>3</v>
      </c>
      <c r="V911">
        <f>COUNTIF(tbl_General[EmployeeID],tbl_General[[#This Row],[EmployeeID]])</f>
        <v>1</v>
      </c>
    </row>
    <row r="912" spans="1:22" x14ac:dyDescent="0.25">
      <c r="A912">
        <v>29</v>
      </c>
      <c r="B912" t="s">
        <v>21</v>
      </c>
      <c r="C912" t="s">
        <v>22</v>
      </c>
      <c r="D912" t="s">
        <v>30</v>
      </c>
      <c r="E912">
        <v>1</v>
      </c>
      <c r="F912">
        <v>3</v>
      </c>
      <c r="G912" t="s">
        <v>38</v>
      </c>
      <c r="H912">
        <v>2672</v>
      </c>
      <c r="I912" t="s">
        <v>34</v>
      </c>
      <c r="J912">
        <v>3</v>
      </c>
      <c r="K912" t="s">
        <v>35</v>
      </c>
      <c r="L912" t="s">
        <v>27</v>
      </c>
      <c r="M912">
        <v>42840</v>
      </c>
      <c r="N912">
        <v>4</v>
      </c>
      <c r="O912">
        <v>11</v>
      </c>
      <c r="P912">
        <v>0</v>
      </c>
      <c r="Q912">
        <v>10</v>
      </c>
      <c r="R912">
        <v>5</v>
      </c>
      <c r="S912">
        <v>4</v>
      </c>
      <c r="T912">
        <v>0</v>
      </c>
      <c r="U912">
        <v>3</v>
      </c>
      <c r="V912">
        <f>COUNTIF(tbl_General[EmployeeID],tbl_General[[#This Row],[EmployeeID]])</f>
        <v>1</v>
      </c>
    </row>
    <row r="913" spans="1:22" x14ac:dyDescent="0.25">
      <c r="A913">
        <v>29</v>
      </c>
      <c r="B913" t="s">
        <v>21</v>
      </c>
      <c r="C913" t="s">
        <v>22</v>
      </c>
      <c r="D913" t="s">
        <v>30</v>
      </c>
      <c r="E913">
        <v>1</v>
      </c>
      <c r="F913">
        <v>3</v>
      </c>
      <c r="G913" t="s">
        <v>38</v>
      </c>
      <c r="H913">
        <v>4142</v>
      </c>
      <c r="I913" t="s">
        <v>34</v>
      </c>
      <c r="J913">
        <v>3</v>
      </c>
      <c r="K913" t="s">
        <v>35</v>
      </c>
      <c r="L913" t="s">
        <v>27</v>
      </c>
      <c r="M913">
        <v>42840</v>
      </c>
      <c r="N913">
        <v>4</v>
      </c>
      <c r="O913">
        <v>11</v>
      </c>
      <c r="P913">
        <v>0</v>
      </c>
      <c r="Q913">
        <v>10</v>
      </c>
      <c r="R913">
        <v>5</v>
      </c>
      <c r="S913">
        <v>4</v>
      </c>
      <c r="T913">
        <v>0</v>
      </c>
      <c r="U913">
        <v>3</v>
      </c>
      <c r="V913">
        <f>COUNTIF(tbl_General[EmployeeID],tbl_General[[#This Row],[EmployeeID]])</f>
        <v>1</v>
      </c>
    </row>
    <row r="914" spans="1:22" x14ac:dyDescent="0.25">
      <c r="A914">
        <v>42</v>
      </c>
      <c r="B914" t="s">
        <v>21</v>
      </c>
      <c r="C914" t="s">
        <v>36</v>
      </c>
      <c r="D914" t="s">
        <v>30</v>
      </c>
      <c r="E914">
        <v>5</v>
      </c>
      <c r="F914">
        <v>4</v>
      </c>
      <c r="G914" t="s">
        <v>38</v>
      </c>
      <c r="H914">
        <v>621</v>
      </c>
      <c r="I914" t="s">
        <v>34</v>
      </c>
      <c r="J914">
        <v>5</v>
      </c>
      <c r="K914" t="s">
        <v>35</v>
      </c>
      <c r="L914" t="s">
        <v>27</v>
      </c>
      <c r="M914">
        <v>170460</v>
      </c>
      <c r="N914">
        <v>7</v>
      </c>
      <c r="O914">
        <v>11</v>
      </c>
      <c r="P914">
        <v>0</v>
      </c>
      <c r="Q914">
        <v>10</v>
      </c>
      <c r="R914">
        <v>3</v>
      </c>
      <c r="S914">
        <v>4</v>
      </c>
      <c r="T914">
        <v>0</v>
      </c>
      <c r="U914">
        <v>3</v>
      </c>
      <c r="V914">
        <f>COUNTIF(tbl_General[EmployeeID],tbl_General[[#This Row],[EmployeeID]])</f>
        <v>1</v>
      </c>
    </row>
    <row r="915" spans="1:22" x14ac:dyDescent="0.25">
      <c r="A915">
        <v>42</v>
      </c>
      <c r="B915" t="s">
        <v>21</v>
      </c>
      <c r="C915" t="s">
        <v>36</v>
      </c>
      <c r="D915" t="s">
        <v>30</v>
      </c>
      <c r="E915">
        <v>5</v>
      </c>
      <c r="F915">
        <v>4</v>
      </c>
      <c r="G915" t="s">
        <v>38</v>
      </c>
      <c r="H915">
        <v>2091</v>
      </c>
      <c r="I915" t="s">
        <v>34</v>
      </c>
      <c r="J915">
        <v>5</v>
      </c>
      <c r="K915" t="s">
        <v>35</v>
      </c>
      <c r="L915" t="s">
        <v>27</v>
      </c>
      <c r="M915">
        <v>170460</v>
      </c>
      <c r="N915">
        <v>7</v>
      </c>
      <c r="O915">
        <v>11</v>
      </c>
      <c r="P915">
        <v>0</v>
      </c>
      <c r="Q915">
        <v>10</v>
      </c>
      <c r="R915">
        <v>3</v>
      </c>
      <c r="S915">
        <v>4</v>
      </c>
      <c r="T915">
        <v>0</v>
      </c>
      <c r="U915">
        <v>3</v>
      </c>
      <c r="V915">
        <f>COUNTIF(tbl_General[EmployeeID],tbl_General[[#This Row],[EmployeeID]])</f>
        <v>1</v>
      </c>
    </row>
    <row r="916" spans="1:22" x14ac:dyDescent="0.25">
      <c r="A916">
        <v>42</v>
      </c>
      <c r="B916" t="s">
        <v>21</v>
      </c>
      <c r="C916" t="s">
        <v>36</v>
      </c>
      <c r="D916" t="s">
        <v>30</v>
      </c>
      <c r="E916">
        <v>5</v>
      </c>
      <c r="F916">
        <v>4</v>
      </c>
      <c r="G916" t="s">
        <v>38</v>
      </c>
      <c r="H916">
        <v>3561</v>
      </c>
      <c r="I916" t="s">
        <v>34</v>
      </c>
      <c r="J916">
        <v>5</v>
      </c>
      <c r="K916" t="s">
        <v>35</v>
      </c>
      <c r="L916" t="s">
        <v>27</v>
      </c>
      <c r="M916">
        <v>170460</v>
      </c>
      <c r="N916">
        <v>7</v>
      </c>
      <c r="O916">
        <v>11</v>
      </c>
      <c r="P916">
        <v>0</v>
      </c>
      <c r="Q916">
        <v>10</v>
      </c>
      <c r="R916">
        <v>3</v>
      </c>
      <c r="S916">
        <v>4</v>
      </c>
      <c r="T916">
        <v>0</v>
      </c>
      <c r="U916">
        <v>3</v>
      </c>
      <c r="V916">
        <f>COUNTIF(tbl_General[EmployeeID],tbl_General[[#This Row],[EmployeeID]])</f>
        <v>1</v>
      </c>
    </row>
    <row r="917" spans="1:22" x14ac:dyDescent="0.25">
      <c r="A917">
        <v>45</v>
      </c>
      <c r="B917" t="s">
        <v>21</v>
      </c>
      <c r="C917" t="s">
        <v>29</v>
      </c>
      <c r="D917" t="s">
        <v>30</v>
      </c>
      <c r="E917">
        <v>8</v>
      </c>
      <c r="F917">
        <v>4</v>
      </c>
      <c r="G917" t="s">
        <v>24</v>
      </c>
      <c r="H917">
        <v>1105</v>
      </c>
      <c r="I917" t="s">
        <v>25</v>
      </c>
      <c r="J917">
        <v>2</v>
      </c>
      <c r="K917" t="s">
        <v>44</v>
      </c>
      <c r="L917" t="s">
        <v>32</v>
      </c>
      <c r="M917">
        <v>29940</v>
      </c>
      <c r="N917">
        <v>4</v>
      </c>
      <c r="O917">
        <v>18</v>
      </c>
      <c r="P917">
        <v>1</v>
      </c>
      <c r="Q917">
        <v>12</v>
      </c>
      <c r="R917">
        <v>2</v>
      </c>
      <c r="S917">
        <v>4</v>
      </c>
      <c r="T917">
        <v>0</v>
      </c>
      <c r="U917">
        <v>3</v>
      </c>
      <c r="V917">
        <f>COUNTIF(tbl_General[EmployeeID],tbl_General[[#This Row],[EmployeeID]])</f>
        <v>1</v>
      </c>
    </row>
    <row r="918" spans="1:22" x14ac:dyDescent="0.25">
      <c r="A918">
        <v>45</v>
      </c>
      <c r="B918" t="s">
        <v>21</v>
      </c>
      <c r="C918" t="s">
        <v>29</v>
      </c>
      <c r="D918" t="s">
        <v>30</v>
      </c>
      <c r="E918">
        <v>8</v>
      </c>
      <c r="F918">
        <v>4</v>
      </c>
      <c r="G918" t="s">
        <v>24</v>
      </c>
      <c r="H918">
        <v>2575</v>
      </c>
      <c r="I918" t="s">
        <v>25</v>
      </c>
      <c r="J918">
        <v>2</v>
      </c>
      <c r="K918" t="s">
        <v>44</v>
      </c>
      <c r="L918" t="s">
        <v>32</v>
      </c>
      <c r="M918">
        <v>29940</v>
      </c>
      <c r="N918">
        <v>4</v>
      </c>
      <c r="O918">
        <v>18</v>
      </c>
      <c r="P918">
        <v>1</v>
      </c>
      <c r="Q918">
        <v>12</v>
      </c>
      <c r="R918">
        <v>2</v>
      </c>
      <c r="S918">
        <v>4</v>
      </c>
      <c r="T918">
        <v>0</v>
      </c>
      <c r="U918">
        <v>3</v>
      </c>
      <c r="V918">
        <f>COUNTIF(tbl_General[EmployeeID],tbl_General[[#This Row],[EmployeeID]])</f>
        <v>1</v>
      </c>
    </row>
    <row r="919" spans="1:22" x14ac:dyDescent="0.25">
      <c r="A919">
        <v>45</v>
      </c>
      <c r="B919" t="s">
        <v>21</v>
      </c>
      <c r="C919" t="s">
        <v>29</v>
      </c>
      <c r="D919" t="s">
        <v>30</v>
      </c>
      <c r="E919">
        <v>8</v>
      </c>
      <c r="F919">
        <v>4</v>
      </c>
      <c r="G919" t="s">
        <v>24</v>
      </c>
      <c r="H919">
        <v>4045</v>
      </c>
      <c r="I919" t="s">
        <v>25</v>
      </c>
      <c r="J919">
        <v>2</v>
      </c>
      <c r="K919" t="s">
        <v>44</v>
      </c>
      <c r="L919" t="s">
        <v>32</v>
      </c>
      <c r="M919">
        <v>29940</v>
      </c>
      <c r="N919">
        <v>4</v>
      </c>
      <c r="O919">
        <v>18</v>
      </c>
      <c r="P919">
        <v>1</v>
      </c>
      <c r="Q919">
        <v>12</v>
      </c>
      <c r="R919">
        <v>2</v>
      </c>
      <c r="S919">
        <v>4</v>
      </c>
      <c r="T919">
        <v>0</v>
      </c>
      <c r="U919">
        <v>3</v>
      </c>
      <c r="V919">
        <f>COUNTIF(tbl_General[EmployeeID],tbl_General[[#This Row],[EmployeeID]])</f>
        <v>1</v>
      </c>
    </row>
    <row r="920" spans="1:22" x14ac:dyDescent="0.25">
      <c r="A920">
        <v>54</v>
      </c>
      <c r="B920" t="s">
        <v>21</v>
      </c>
      <c r="C920" t="s">
        <v>22</v>
      </c>
      <c r="D920" t="s">
        <v>30</v>
      </c>
      <c r="E920">
        <v>25</v>
      </c>
      <c r="F920">
        <v>1</v>
      </c>
      <c r="G920" t="s">
        <v>38</v>
      </c>
      <c r="H920">
        <v>1308</v>
      </c>
      <c r="I920" t="s">
        <v>25</v>
      </c>
      <c r="J920">
        <v>1</v>
      </c>
      <c r="K920" t="s">
        <v>40</v>
      </c>
      <c r="L920" t="s">
        <v>27</v>
      </c>
      <c r="M920">
        <v>48550</v>
      </c>
      <c r="N920">
        <v>9</v>
      </c>
      <c r="O920">
        <v>25</v>
      </c>
      <c r="P920">
        <v>1</v>
      </c>
      <c r="Q920">
        <v>16</v>
      </c>
      <c r="R920">
        <v>2</v>
      </c>
      <c r="S920">
        <v>4</v>
      </c>
      <c r="T920">
        <v>0</v>
      </c>
      <c r="U920">
        <v>3</v>
      </c>
      <c r="V920">
        <f>COUNTIF(tbl_General[EmployeeID],tbl_General[[#This Row],[EmployeeID]])</f>
        <v>1</v>
      </c>
    </row>
    <row r="921" spans="1:22" x14ac:dyDescent="0.25">
      <c r="A921">
        <v>54</v>
      </c>
      <c r="B921" t="s">
        <v>21</v>
      </c>
      <c r="C921" t="s">
        <v>22</v>
      </c>
      <c r="D921" t="s">
        <v>30</v>
      </c>
      <c r="E921">
        <v>25</v>
      </c>
      <c r="F921">
        <v>1</v>
      </c>
      <c r="G921" t="s">
        <v>38</v>
      </c>
      <c r="H921">
        <v>2778</v>
      </c>
      <c r="I921" t="s">
        <v>25</v>
      </c>
      <c r="J921">
        <v>1</v>
      </c>
      <c r="K921" t="s">
        <v>40</v>
      </c>
      <c r="L921" t="s">
        <v>27</v>
      </c>
      <c r="M921">
        <v>48550</v>
      </c>
      <c r="N921">
        <v>9</v>
      </c>
      <c r="O921">
        <v>25</v>
      </c>
      <c r="P921">
        <v>1</v>
      </c>
      <c r="Q921">
        <v>16</v>
      </c>
      <c r="R921">
        <v>2</v>
      </c>
      <c r="S921">
        <v>4</v>
      </c>
      <c r="T921">
        <v>0</v>
      </c>
      <c r="U921">
        <v>3</v>
      </c>
      <c r="V921">
        <f>COUNTIF(tbl_General[EmployeeID],tbl_General[[#This Row],[EmployeeID]])</f>
        <v>1</v>
      </c>
    </row>
    <row r="922" spans="1:22" x14ac:dyDescent="0.25">
      <c r="A922">
        <v>54</v>
      </c>
      <c r="B922" t="s">
        <v>21</v>
      </c>
      <c r="C922" t="s">
        <v>22</v>
      </c>
      <c r="D922" t="s">
        <v>30</v>
      </c>
      <c r="E922">
        <v>25</v>
      </c>
      <c r="F922">
        <v>1</v>
      </c>
      <c r="G922" t="s">
        <v>38</v>
      </c>
      <c r="H922">
        <v>4248</v>
      </c>
      <c r="I922" t="s">
        <v>25</v>
      </c>
      <c r="J922">
        <v>1</v>
      </c>
      <c r="K922" t="s">
        <v>40</v>
      </c>
      <c r="L922" t="s">
        <v>27</v>
      </c>
      <c r="M922">
        <v>48550</v>
      </c>
      <c r="N922">
        <v>9</v>
      </c>
      <c r="O922">
        <v>25</v>
      </c>
      <c r="P922">
        <v>1</v>
      </c>
      <c r="Q922">
        <v>16</v>
      </c>
      <c r="R922">
        <v>2</v>
      </c>
      <c r="S922">
        <v>4</v>
      </c>
      <c r="T922">
        <v>0</v>
      </c>
      <c r="U922">
        <v>3</v>
      </c>
      <c r="V922">
        <f>COUNTIF(tbl_General[EmployeeID],tbl_General[[#This Row],[EmployeeID]])</f>
        <v>1</v>
      </c>
    </row>
    <row r="923" spans="1:22" x14ac:dyDescent="0.25">
      <c r="A923">
        <v>46</v>
      </c>
      <c r="B923" t="s">
        <v>21</v>
      </c>
      <c r="C923" t="s">
        <v>22</v>
      </c>
      <c r="D923" t="s">
        <v>30</v>
      </c>
      <c r="E923">
        <v>9</v>
      </c>
      <c r="F923">
        <v>3</v>
      </c>
      <c r="G923" t="s">
        <v>38</v>
      </c>
      <c r="H923">
        <v>1292</v>
      </c>
      <c r="I923" t="s">
        <v>34</v>
      </c>
      <c r="J923">
        <v>3</v>
      </c>
      <c r="K923" t="s">
        <v>44</v>
      </c>
      <c r="L923" t="s">
        <v>41</v>
      </c>
      <c r="M923">
        <v>164370</v>
      </c>
      <c r="N923">
        <v>8</v>
      </c>
      <c r="O923">
        <v>15</v>
      </c>
      <c r="P923">
        <v>1</v>
      </c>
      <c r="Q923">
        <v>16</v>
      </c>
      <c r="R923">
        <v>0</v>
      </c>
      <c r="S923">
        <v>4</v>
      </c>
      <c r="T923">
        <v>0</v>
      </c>
      <c r="U923">
        <v>2</v>
      </c>
      <c r="V923">
        <f>COUNTIF(tbl_General[EmployeeID],tbl_General[[#This Row],[EmployeeID]])</f>
        <v>1</v>
      </c>
    </row>
    <row r="924" spans="1:22" x14ac:dyDescent="0.25">
      <c r="A924">
        <v>46</v>
      </c>
      <c r="B924" t="s">
        <v>21</v>
      </c>
      <c r="C924" t="s">
        <v>22</v>
      </c>
      <c r="D924" t="s">
        <v>30</v>
      </c>
      <c r="E924">
        <v>9</v>
      </c>
      <c r="F924">
        <v>3</v>
      </c>
      <c r="G924" t="s">
        <v>38</v>
      </c>
      <c r="H924">
        <v>2762</v>
      </c>
      <c r="I924" t="s">
        <v>34</v>
      </c>
      <c r="J924">
        <v>3</v>
      </c>
      <c r="K924" t="s">
        <v>44</v>
      </c>
      <c r="L924" t="s">
        <v>41</v>
      </c>
      <c r="M924">
        <v>164370</v>
      </c>
      <c r="N924">
        <v>8</v>
      </c>
      <c r="O924">
        <v>15</v>
      </c>
      <c r="P924">
        <v>1</v>
      </c>
      <c r="Q924">
        <v>16</v>
      </c>
      <c r="R924">
        <v>0</v>
      </c>
      <c r="S924">
        <v>4</v>
      </c>
      <c r="T924">
        <v>0</v>
      </c>
      <c r="U924">
        <v>2</v>
      </c>
      <c r="V924">
        <f>COUNTIF(tbl_General[EmployeeID],tbl_General[[#This Row],[EmployeeID]])</f>
        <v>1</v>
      </c>
    </row>
    <row r="925" spans="1:22" x14ac:dyDescent="0.25">
      <c r="A925">
        <v>46</v>
      </c>
      <c r="B925" t="s">
        <v>21</v>
      </c>
      <c r="C925" t="s">
        <v>22</v>
      </c>
      <c r="D925" t="s">
        <v>30</v>
      </c>
      <c r="E925">
        <v>9</v>
      </c>
      <c r="F925">
        <v>3</v>
      </c>
      <c r="G925" t="s">
        <v>38</v>
      </c>
      <c r="H925">
        <v>4232</v>
      </c>
      <c r="I925" t="s">
        <v>34</v>
      </c>
      <c r="J925">
        <v>3</v>
      </c>
      <c r="K925" t="s">
        <v>44</v>
      </c>
      <c r="L925" t="s">
        <v>41</v>
      </c>
      <c r="M925">
        <v>164370</v>
      </c>
      <c r="N925">
        <v>8</v>
      </c>
      <c r="O925">
        <v>15</v>
      </c>
      <c r="P925">
        <v>1</v>
      </c>
      <c r="Q925">
        <v>16</v>
      </c>
      <c r="R925">
        <v>0</v>
      </c>
      <c r="S925">
        <v>4</v>
      </c>
      <c r="T925">
        <v>0</v>
      </c>
      <c r="U925">
        <v>2</v>
      </c>
      <c r="V925">
        <f>COUNTIF(tbl_General[EmployeeID],tbl_General[[#This Row],[EmployeeID]])</f>
        <v>1</v>
      </c>
    </row>
    <row r="926" spans="1:22" x14ac:dyDescent="0.25">
      <c r="A926">
        <v>46</v>
      </c>
      <c r="B926" t="s">
        <v>21</v>
      </c>
      <c r="C926" t="s">
        <v>22</v>
      </c>
      <c r="D926" t="s">
        <v>30</v>
      </c>
      <c r="E926">
        <v>25</v>
      </c>
      <c r="F926">
        <v>1</v>
      </c>
      <c r="G926" t="s">
        <v>38</v>
      </c>
      <c r="H926">
        <v>1422</v>
      </c>
      <c r="I926" t="s">
        <v>34</v>
      </c>
      <c r="J926">
        <v>5</v>
      </c>
      <c r="K926" t="s">
        <v>31</v>
      </c>
      <c r="L926" t="s">
        <v>41</v>
      </c>
      <c r="M926">
        <v>34330</v>
      </c>
      <c r="N926">
        <v>7</v>
      </c>
      <c r="O926">
        <v>18</v>
      </c>
      <c r="P926">
        <v>0</v>
      </c>
      <c r="Q926">
        <v>17</v>
      </c>
      <c r="R926">
        <v>3</v>
      </c>
      <c r="S926">
        <v>4</v>
      </c>
      <c r="T926">
        <v>0</v>
      </c>
      <c r="U926">
        <v>3</v>
      </c>
      <c r="V926">
        <f>COUNTIF(tbl_General[EmployeeID],tbl_General[[#This Row],[EmployeeID]])</f>
        <v>1</v>
      </c>
    </row>
    <row r="927" spans="1:22" x14ac:dyDescent="0.25">
      <c r="A927">
        <v>46</v>
      </c>
      <c r="B927" t="s">
        <v>21</v>
      </c>
      <c r="C927" t="s">
        <v>22</v>
      </c>
      <c r="D927" t="s">
        <v>30</v>
      </c>
      <c r="E927">
        <v>25</v>
      </c>
      <c r="F927">
        <v>1</v>
      </c>
      <c r="G927" t="s">
        <v>38</v>
      </c>
      <c r="H927">
        <v>2892</v>
      </c>
      <c r="I927" t="s">
        <v>34</v>
      </c>
      <c r="J927">
        <v>5</v>
      </c>
      <c r="K927" t="s">
        <v>31</v>
      </c>
      <c r="L927" t="s">
        <v>41</v>
      </c>
      <c r="M927">
        <v>34330</v>
      </c>
      <c r="N927">
        <v>7</v>
      </c>
      <c r="O927">
        <v>18</v>
      </c>
      <c r="P927">
        <v>0</v>
      </c>
      <c r="Q927">
        <v>17</v>
      </c>
      <c r="R927">
        <v>3</v>
      </c>
      <c r="S927">
        <v>4</v>
      </c>
      <c r="T927">
        <v>0</v>
      </c>
      <c r="U927">
        <v>3</v>
      </c>
      <c r="V927">
        <f>COUNTIF(tbl_General[EmployeeID],tbl_General[[#This Row],[EmployeeID]])</f>
        <v>1</v>
      </c>
    </row>
    <row r="928" spans="1:22" x14ac:dyDescent="0.25">
      <c r="A928">
        <v>46</v>
      </c>
      <c r="B928" t="s">
        <v>21</v>
      </c>
      <c r="C928" t="s">
        <v>22</v>
      </c>
      <c r="D928" t="s">
        <v>30</v>
      </c>
      <c r="E928">
        <v>25</v>
      </c>
      <c r="F928">
        <v>1</v>
      </c>
      <c r="G928" t="s">
        <v>38</v>
      </c>
      <c r="H928">
        <v>4362</v>
      </c>
      <c r="I928" t="s">
        <v>34</v>
      </c>
      <c r="J928">
        <v>5</v>
      </c>
      <c r="K928" t="s">
        <v>31</v>
      </c>
      <c r="L928" t="s">
        <v>41</v>
      </c>
      <c r="M928">
        <v>34330</v>
      </c>
      <c r="N928">
        <v>7</v>
      </c>
      <c r="O928">
        <v>18</v>
      </c>
      <c r="P928">
        <v>0</v>
      </c>
      <c r="Q928">
        <v>17</v>
      </c>
      <c r="R928">
        <v>3</v>
      </c>
      <c r="S928">
        <v>4</v>
      </c>
      <c r="T928">
        <v>0</v>
      </c>
      <c r="U928">
        <v>3</v>
      </c>
      <c r="V928">
        <f>COUNTIF(tbl_General[EmployeeID],tbl_General[[#This Row],[EmployeeID]])</f>
        <v>1</v>
      </c>
    </row>
    <row r="929" spans="1:22" x14ac:dyDescent="0.25">
      <c r="A929">
        <v>51</v>
      </c>
      <c r="B929" t="s">
        <v>28</v>
      </c>
      <c r="C929" t="s">
        <v>29</v>
      </c>
      <c r="D929" t="s">
        <v>30</v>
      </c>
      <c r="E929">
        <v>6</v>
      </c>
      <c r="F929">
        <v>3</v>
      </c>
      <c r="G929" t="s">
        <v>24</v>
      </c>
      <c r="H929">
        <v>1349</v>
      </c>
      <c r="I929" t="s">
        <v>25</v>
      </c>
      <c r="J929">
        <v>1</v>
      </c>
      <c r="K929" t="s">
        <v>44</v>
      </c>
      <c r="L929" t="s">
        <v>32</v>
      </c>
      <c r="M929">
        <v>15690</v>
      </c>
      <c r="N929">
        <v>2</v>
      </c>
      <c r="O929">
        <v>11</v>
      </c>
      <c r="P929">
        <v>0</v>
      </c>
      <c r="Q929">
        <v>18</v>
      </c>
      <c r="R929">
        <v>2</v>
      </c>
      <c r="S929">
        <v>4</v>
      </c>
      <c r="T929">
        <v>0</v>
      </c>
      <c r="U929">
        <v>3</v>
      </c>
      <c r="V929">
        <f>COUNTIF(tbl_General[EmployeeID],tbl_General[[#This Row],[EmployeeID]])</f>
        <v>1</v>
      </c>
    </row>
    <row r="930" spans="1:22" x14ac:dyDescent="0.25">
      <c r="A930">
        <v>51</v>
      </c>
      <c r="B930" t="s">
        <v>28</v>
      </c>
      <c r="C930" t="s">
        <v>29</v>
      </c>
      <c r="D930" t="s">
        <v>30</v>
      </c>
      <c r="E930">
        <v>6</v>
      </c>
      <c r="F930">
        <v>3</v>
      </c>
      <c r="G930" t="s">
        <v>24</v>
      </c>
      <c r="H930">
        <v>2819</v>
      </c>
      <c r="I930" t="s">
        <v>25</v>
      </c>
      <c r="J930">
        <v>1</v>
      </c>
      <c r="K930" t="s">
        <v>44</v>
      </c>
      <c r="L930" t="s">
        <v>32</v>
      </c>
      <c r="M930">
        <v>15690</v>
      </c>
      <c r="N930">
        <v>2</v>
      </c>
      <c r="O930">
        <v>11</v>
      </c>
      <c r="P930">
        <v>0</v>
      </c>
      <c r="Q930">
        <v>18</v>
      </c>
      <c r="R930">
        <v>2</v>
      </c>
      <c r="S930">
        <v>4</v>
      </c>
      <c r="T930">
        <v>0</v>
      </c>
      <c r="U930">
        <v>3</v>
      </c>
      <c r="V930">
        <f>COUNTIF(tbl_General[EmployeeID],tbl_General[[#This Row],[EmployeeID]])</f>
        <v>1</v>
      </c>
    </row>
    <row r="931" spans="1:22" x14ac:dyDescent="0.25">
      <c r="A931">
        <v>51</v>
      </c>
      <c r="B931" t="s">
        <v>28</v>
      </c>
      <c r="C931" t="s">
        <v>29</v>
      </c>
      <c r="D931" t="s">
        <v>30</v>
      </c>
      <c r="E931">
        <v>6</v>
      </c>
      <c r="F931">
        <v>3</v>
      </c>
      <c r="G931" t="s">
        <v>24</v>
      </c>
      <c r="H931">
        <v>4289</v>
      </c>
      <c r="I931" t="s">
        <v>25</v>
      </c>
      <c r="J931">
        <v>1</v>
      </c>
      <c r="K931" t="s">
        <v>44</v>
      </c>
      <c r="L931" t="s">
        <v>32</v>
      </c>
      <c r="M931">
        <v>15690</v>
      </c>
      <c r="N931">
        <v>2</v>
      </c>
      <c r="O931">
        <v>11</v>
      </c>
      <c r="P931">
        <v>0</v>
      </c>
      <c r="Q931">
        <v>18</v>
      </c>
      <c r="R931">
        <v>2</v>
      </c>
      <c r="S931">
        <v>4</v>
      </c>
      <c r="T931">
        <v>0</v>
      </c>
      <c r="U931">
        <v>3</v>
      </c>
      <c r="V931">
        <f>COUNTIF(tbl_General[EmployeeID],tbl_General[[#This Row],[EmployeeID]])</f>
        <v>1</v>
      </c>
    </row>
    <row r="932" spans="1:22" x14ac:dyDescent="0.25">
      <c r="A932">
        <v>36</v>
      </c>
      <c r="B932" t="s">
        <v>21</v>
      </c>
      <c r="C932" t="s">
        <v>29</v>
      </c>
      <c r="D932" t="s">
        <v>30</v>
      </c>
      <c r="E932">
        <v>16</v>
      </c>
      <c r="F932">
        <v>1</v>
      </c>
      <c r="G932" t="s">
        <v>38</v>
      </c>
      <c r="H932">
        <v>1183</v>
      </c>
      <c r="I932" t="s">
        <v>34</v>
      </c>
      <c r="J932">
        <v>2</v>
      </c>
      <c r="K932" t="s">
        <v>35</v>
      </c>
      <c r="L932" t="s">
        <v>41</v>
      </c>
      <c r="M932">
        <v>105960</v>
      </c>
      <c r="N932">
        <v>7</v>
      </c>
      <c r="O932">
        <v>15</v>
      </c>
      <c r="P932">
        <v>0</v>
      </c>
      <c r="Q932">
        <v>18</v>
      </c>
      <c r="R932">
        <v>3</v>
      </c>
      <c r="S932">
        <v>4</v>
      </c>
      <c r="T932">
        <v>0</v>
      </c>
      <c r="U932">
        <v>2</v>
      </c>
      <c r="V932">
        <f>COUNTIF(tbl_General[EmployeeID],tbl_General[[#This Row],[EmployeeID]])</f>
        <v>1</v>
      </c>
    </row>
    <row r="933" spans="1:22" x14ac:dyDescent="0.25">
      <c r="A933">
        <v>36</v>
      </c>
      <c r="B933" t="s">
        <v>21</v>
      </c>
      <c r="C933" t="s">
        <v>29</v>
      </c>
      <c r="D933" t="s">
        <v>30</v>
      </c>
      <c r="E933">
        <v>16</v>
      </c>
      <c r="F933">
        <v>1</v>
      </c>
      <c r="G933" t="s">
        <v>38</v>
      </c>
      <c r="H933">
        <v>2653</v>
      </c>
      <c r="I933" t="s">
        <v>34</v>
      </c>
      <c r="J933">
        <v>2</v>
      </c>
      <c r="K933" t="s">
        <v>35</v>
      </c>
      <c r="L933" t="s">
        <v>41</v>
      </c>
      <c r="M933">
        <v>105960</v>
      </c>
      <c r="N933">
        <v>7</v>
      </c>
      <c r="O933">
        <v>15</v>
      </c>
      <c r="P933">
        <v>0</v>
      </c>
      <c r="Q933">
        <v>18</v>
      </c>
      <c r="R933">
        <v>3</v>
      </c>
      <c r="S933">
        <v>4</v>
      </c>
      <c r="T933">
        <v>0</v>
      </c>
      <c r="U933">
        <v>2</v>
      </c>
      <c r="V933">
        <f>COUNTIF(tbl_General[EmployeeID],tbl_General[[#This Row],[EmployeeID]])</f>
        <v>1</v>
      </c>
    </row>
    <row r="934" spans="1:22" x14ac:dyDescent="0.25">
      <c r="A934">
        <v>36</v>
      </c>
      <c r="B934" t="s">
        <v>21</v>
      </c>
      <c r="C934" t="s">
        <v>29</v>
      </c>
      <c r="D934" t="s">
        <v>30</v>
      </c>
      <c r="E934">
        <v>16</v>
      </c>
      <c r="F934">
        <v>1</v>
      </c>
      <c r="G934" t="s">
        <v>38</v>
      </c>
      <c r="H934">
        <v>4123</v>
      </c>
      <c r="I934" t="s">
        <v>34</v>
      </c>
      <c r="J934">
        <v>2</v>
      </c>
      <c r="K934" t="s">
        <v>35</v>
      </c>
      <c r="L934" t="s">
        <v>41</v>
      </c>
      <c r="M934">
        <v>105960</v>
      </c>
      <c r="N934">
        <v>7</v>
      </c>
      <c r="O934">
        <v>15</v>
      </c>
      <c r="P934">
        <v>0</v>
      </c>
      <c r="Q934">
        <v>18</v>
      </c>
      <c r="R934">
        <v>3</v>
      </c>
      <c r="S934">
        <v>4</v>
      </c>
      <c r="T934">
        <v>0</v>
      </c>
      <c r="U934">
        <v>2</v>
      </c>
      <c r="V934">
        <f>COUNTIF(tbl_General[EmployeeID],tbl_General[[#This Row],[EmployeeID]])</f>
        <v>1</v>
      </c>
    </row>
    <row r="935" spans="1:22" x14ac:dyDescent="0.25">
      <c r="A935">
        <v>54</v>
      </c>
      <c r="B935" t="s">
        <v>21</v>
      </c>
      <c r="C935" t="s">
        <v>29</v>
      </c>
      <c r="D935" t="s">
        <v>30</v>
      </c>
      <c r="E935">
        <v>1</v>
      </c>
      <c r="F935">
        <v>4</v>
      </c>
      <c r="G935" t="s">
        <v>24</v>
      </c>
      <c r="H935">
        <v>75</v>
      </c>
      <c r="I935" t="s">
        <v>34</v>
      </c>
      <c r="J935">
        <v>2</v>
      </c>
      <c r="K935" t="s">
        <v>31</v>
      </c>
      <c r="L935" t="s">
        <v>32</v>
      </c>
      <c r="M935">
        <v>29330</v>
      </c>
      <c r="N935">
        <v>3</v>
      </c>
      <c r="O935">
        <v>12</v>
      </c>
      <c r="P935">
        <v>2</v>
      </c>
      <c r="Q935">
        <v>20</v>
      </c>
      <c r="R935">
        <v>2</v>
      </c>
      <c r="S935">
        <v>4</v>
      </c>
      <c r="T935">
        <v>0</v>
      </c>
      <c r="U935">
        <v>3</v>
      </c>
      <c r="V935">
        <f>COUNTIF(tbl_General[EmployeeID],tbl_General[[#This Row],[EmployeeID]])</f>
        <v>1</v>
      </c>
    </row>
    <row r="936" spans="1:22" x14ac:dyDescent="0.25">
      <c r="A936">
        <v>54</v>
      </c>
      <c r="B936" t="s">
        <v>21</v>
      </c>
      <c r="C936" t="s">
        <v>29</v>
      </c>
      <c r="D936" t="s">
        <v>30</v>
      </c>
      <c r="E936">
        <v>1</v>
      </c>
      <c r="F936">
        <v>4</v>
      </c>
      <c r="G936" t="s">
        <v>24</v>
      </c>
      <c r="H936">
        <v>1545</v>
      </c>
      <c r="I936" t="s">
        <v>34</v>
      </c>
      <c r="J936">
        <v>2</v>
      </c>
      <c r="K936" t="s">
        <v>31</v>
      </c>
      <c r="L936" t="s">
        <v>32</v>
      </c>
      <c r="M936">
        <v>29330</v>
      </c>
      <c r="N936">
        <v>3</v>
      </c>
      <c r="O936">
        <v>12</v>
      </c>
      <c r="P936">
        <v>2</v>
      </c>
      <c r="Q936">
        <v>20</v>
      </c>
      <c r="R936">
        <v>2</v>
      </c>
      <c r="S936">
        <v>4</v>
      </c>
      <c r="T936">
        <v>0</v>
      </c>
      <c r="U936">
        <v>3</v>
      </c>
      <c r="V936">
        <f>COUNTIF(tbl_General[EmployeeID],tbl_General[[#This Row],[EmployeeID]])</f>
        <v>1</v>
      </c>
    </row>
    <row r="937" spans="1:22" x14ac:dyDescent="0.25">
      <c r="A937">
        <v>54</v>
      </c>
      <c r="B937" t="s">
        <v>21</v>
      </c>
      <c r="C937" t="s">
        <v>29</v>
      </c>
      <c r="D937" t="s">
        <v>30</v>
      </c>
      <c r="E937">
        <v>1</v>
      </c>
      <c r="F937">
        <v>4</v>
      </c>
      <c r="G937" t="s">
        <v>24</v>
      </c>
      <c r="H937">
        <v>3015</v>
      </c>
      <c r="I937" t="s">
        <v>34</v>
      </c>
      <c r="J937">
        <v>2</v>
      </c>
      <c r="K937" t="s">
        <v>31</v>
      </c>
      <c r="L937" t="s">
        <v>32</v>
      </c>
      <c r="M937">
        <v>29330</v>
      </c>
      <c r="N937">
        <v>3</v>
      </c>
      <c r="O937">
        <v>12</v>
      </c>
      <c r="P937">
        <v>2</v>
      </c>
      <c r="Q937">
        <v>20</v>
      </c>
      <c r="R937">
        <v>2</v>
      </c>
      <c r="S937">
        <v>4</v>
      </c>
      <c r="T937">
        <v>0</v>
      </c>
      <c r="U937">
        <v>3</v>
      </c>
      <c r="V937">
        <f>COUNTIF(tbl_General[EmployeeID],tbl_General[[#This Row],[EmployeeID]])</f>
        <v>1</v>
      </c>
    </row>
    <row r="938" spans="1:22" x14ac:dyDescent="0.25">
      <c r="A938">
        <v>38</v>
      </c>
      <c r="B938" t="s">
        <v>21</v>
      </c>
      <c r="C938" t="s">
        <v>22</v>
      </c>
      <c r="D938" t="s">
        <v>30</v>
      </c>
      <c r="E938">
        <v>19</v>
      </c>
      <c r="F938">
        <v>3</v>
      </c>
      <c r="G938" t="s">
        <v>38</v>
      </c>
      <c r="H938">
        <v>1051</v>
      </c>
      <c r="I938" t="s">
        <v>25</v>
      </c>
      <c r="J938">
        <v>2</v>
      </c>
      <c r="K938" t="s">
        <v>42</v>
      </c>
      <c r="L938" t="s">
        <v>27</v>
      </c>
      <c r="M938">
        <v>64740</v>
      </c>
      <c r="N938">
        <v>2</v>
      </c>
      <c r="O938">
        <v>13</v>
      </c>
      <c r="P938">
        <v>2</v>
      </c>
      <c r="Q938">
        <v>20</v>
      </c>
      <c r="R938">
        <v>3</v>
      </c>
      <c r="S938">
        <v>4</v>
      </c>
      <c r="T938">
        <v>0</v>
      </c>
      <c r="U938">
        <v>3</v>
      </c>
      <c r="V938">
        <f>COUNTIF(tbl_General[EmployeeID],tbl_General[[#This Row],[EmployeeID]])</f>
        <v>1</v>
      </c>
    </row>
    <row r="939" spans="1:22" x14ac:dyDescent="0.25">
      <c r="A939">
        <v>38</v>
      </c>
      <c r="B939" t="s">
        <v>21</v>
      </c>
      <c r="C939" t="s">
        <v>22</v>
      </c>
      <c r="D939" t="s">
        <v>30</v>
      </c>
      <c r="E939">
        <v>19</v>
      </c>
      <c r="F939">
        <v>3</v>
      </c>
      <c r="G939" t="s">
        <v>38</v>
      </c>
      <c r="H939">
        <v>2521</v>
      </c>
      <c r="I939" t="s">
        <v>25</v>
      </c>
      <c r="J939">
        <v>2</v>
      </c>
      <c r="K939" t="s">
        <v>42</v>
      </c>
      <c r="L939" t="s">
        <v>27</v>
      </c>
      <c r="M939">
        <v>64740</v>
      </c>
      <c r="N939">
        <v>2</v>
      </c>
      <c r="O939">
        <v>13</v>
      </c>
      <c r="P939">
        <v>2</v>
      </c>
      <c r="Q939">
        <v>20</v>
      </c>
      <c r="R939">
        <v>3</v>
      </c>
      <c r="S939">
        <v>4</v>
      </c>
      <c r="T939">
        <v>0</v>
      </c>
      <c r="U939">
        <v>3</v>
      </c>
      <c r="V939">
        <f>COUNTIF(tbl_General[EmployeeID],tbl_General[[#This Row],[EmployeeID]])</f>
        <v>1</v>
      </c>
    </row>
    <row r="940" spans="1:22" x14ac:dyDescent="0.25">
      <c r="A940">
        <v>38</v>
      </c>
      <c r="B940" t="s">
        <v>21</v>
      </c>
      <c r="C940" t="s">
        <v>22</v>
      </c>
      <c r="D940" t="s">
        <v>30</v>
      </c>
      <c r="E940">
        <v>19</v>
      </c>
      <c r="F940">
        <v>3</v>
      </c>
      <c r="G940" t="s">
        <v>38</v>
      </c>
      <c r="H940">
        <v>3991</v>
      </c>
      <c r="I940" t="s">
        <v>25</v>
      </c>
      <c r="J940">
        <v>2</v>
      </c>
      <c r="K940" t="s">
        <v>42</v>
      </c>
      <c r="L940" t="s">
        <v>27</v>
      </c>
      <c r="M940">
        <v>64740</v>
      </c>
      <c r="N940">
        <v>2</v>
      </c>
      <c r="O940">
        <v>13</v>
      </c>
      <c r="P940">
        <v>2</v>
      </c>
      <c r="Q940">
        <v>20</v>
      </c>
      <c r="R940">
        <v>3</v>
      </c>
      <c r="S940">
        <v>4</v>
      </c>
      <c r="T940">
        <v>0</v>
      </c>
      <c r="U940">
        <v>3</v>
      </c>
      <c r="V940">
        <f>COUNTIF(tbl_General[EmployeeID],tbl_General[[#This Row],[EmployeeID]])</f>
        <v>1</v>
      </c>
    </row>
    <row r="941" spans="1:22" x14ac:dyDescent="0.25">
      <c r="A941">
        <v>46</v>
      </c>
      <c r="B941" t="s">
        <v>21</v>
      </c>
      <c r="C941" t="s">
        <v>22</v>
      </c>
      <c r="D941" t="s">
        <v>30</v>
      </c>
      <c r="E941">
        <v>8</v>
      </c>
      <c r="F941">
        <v>4</v>
      </c>
      <c r="G941" t="s">
        <v>33</v>
      </c>
      <c r="H941">
        <v>612</v>
      </c>
      <c r="I941" t="s">
        <v>34</v>
      </c>
      <c r="J941">
        <v>3</v>
      </c>
      <c r="K941" t="s">
        <v>44</v>
      </c>
      <c r="L941" t="s">
        <v>27</v>
      </c>
      <c r="M941">
        <v>17020</v>
      </c>
      <c r="N941">
        <v>5</v>
      </c>
      <c r="O941">
        <v>21</v>
      </c>
      <c r="P941">
        <v>0</v>
      </c>
      <c r="Q941">
        <v>25</v>
      </c>
      <c r="R941">
        <v>2</v>
      </c>
      <c r="S941">
        <v>4</v>
      </c>
      <c r="T941">
        <v>0</v>
      </c>
      <c r="U941">
        <v>3</v>
      </c>
      <c r="V941">
        <f>COUNTIF(tbl_General[EmployeeID],tbl_General[[#This Row],[EmployeeID]])</f>
        <v>1</v>
      </c>
    </row>
    <row r="942" spans="1:22" x14ac:dyDescent="0.25">
      <c r="A942">
        <v>46</v>
      </c>
      <c r="B942" t="s">
        <v>21</v>
      </c>
      <c r="C942" t="s">
        <v>22</v>
      </c>
      <c r="D942" t="s">
        <v>30</v>
      </c>
      <c r="E942">
        <v>8</v>
      </c>
      <c r="F942">
        <v>4</v>
      </c>
      <c r="G942" t="s">
        <v>33</v>
      </c>
      <c r="H942">
        <v>2082</v>
      </c>
      <c r="I942" t="s">
        <v>34</v>
      </c>
      <c r="J942">
        <v>3</v>
      </c>
      <c r="K942" t="s">
        <v>44</v>
      </c>
      <c r="L942" t="s">
        <v>27</v>
      </c>
      <c r="M942">
        <v>17020</v>
      </c>
      <c r="N942">
        <v>5</v>
      </c>
      <c r="O942">
        <v>21</v>
      </c>
      <c r="P942">
        <v>0</v>
      </c>
      <c r="Q942">
        <v>25</v>
      </c>
      <c r="R942">
        <v>2</v>
      </c>
      <c r="S942">
        <v>4</v>
      </c>
      <c r="T942">
        <v>0</v>
      </c>
      <c r="U942">
        <v>3</v>
      </c>
      <c r="V942">
        <f>COUNTIF(tbl_General[EmployeeID],tbl_General[[#This Row],[EmployeeID]])</f>
        <v>1</v>
      </c>
    </row>
    <row r="943" spans="1:22" x14ac:dyDescent="0.25">
      <c r="A943">
        <v>46</v>
      </c>
      <c r="B943" t="s">
        <v>21</v>
      </c>
      <c r="C943" t="s">
        <v>22</v>
      </c>
      <c r="D943" t="s">
        <v>30</v>
      </c>
      <c r="E943">
        <v>8</v>
      </c>
      <c r="F943">
        <v>4</v>
      </c>
      <c r="G943" t="s">
        <v>33</v>
      </c>
      <c r="H943">
        <v>3552</v>
      </c>
      <c r="I943" t="s">
        <v>34</v>
      </c>
      <c r="J943">
        <v>3</v>
      </c>
      <c r="K943" t="s">
        <v>44</v>
      </c>
      <c r="L943" t="s">
        <v>27</v>
      </c>
      <c r="M943">
        <v>17020</v>
      </c>
      <c r="N943">
        <v>5</v>
      </c>
      <c r="O943">
        <v>21</v>
      </c>
      <c r="P943">
        <v>0</v>
      </c>
      <c r="Q943">
        <v>25</v>
      </c>
      <c r="R943">
        <v>2</v>
      </c>
      <c r="S943">
        <v>4</v>
      </c>
      <c r="T943">
        <v>0</v>
      </c>
      <c r="U943">
        <v>3</v>
      </c>
      <c r="V943">
        <f>COUNTIF(tbl_General[EmployeeID],tbl_General[[#This Row],[EmployeeID]])</f>
        <v>1</v>
      </c>
    </row>
    <row r="944" spans="1:22" x14ac:dyDescent="0.25">
      <c r="A944">
        <v>50</v>
      </c>
      <c r="B944" t="s">
        <v>21</v>
      </c>
      <c r="C944" t="s">
        <v>22</v>
      </c>
      <c r="D944" t="s">
        <v>30</v>
      </c>
      <c r="E944">
        <v>8</v>
      </c>
      <c r="F944">
        <v>4</v>
      </c>
      <c r="G944" t="s">
        <v>24</v>
      </c>
      <c r="H944">
        <v>331</v>
      </c>
      <c r="I944" t="s">
        <v>34</v>
      </c>
      <c r="J944">
        <v>2</v>
      </c>
      <c r="K944" t="s">
        <v>35</v>
      </c>
      <c r="L944" t="s">
        <v>27</v>
      </c>
      <c r="M944">
        <v>49410</v>
      </c>
      <c r="N944">
        <v>5</v>
      </c>
      <c r="O944">
        <v>11</v>
      </c>
      <c r="P944">
        <v>1</v>
      </c>
      <c r="Q944">
        <v>30</v>
      </c>
      <c r="R944">
        <v>3</v>
      </c>
      <c r="S944">
        <v>4</v>
      </c>
      <c r="T944">
        <v>0</v>
      </c>
      <c r="U944">
        <v>3</v>
      </c>
      <c r="V944">
        <f>COUNTIF(tbl_General[EmployeeID],tbl_General[[#This Row],[EmployeeID]])</f>
        <v>1</v>
      </c>
    </row>
    <row r="945" spans="1:22" x14ac:dyDescent="0.25">
      <c r="A945">
        <v>50</v>
      </c>
      <c r="B945" t="s">
        <v>21</v>
      </c>
      <c r="C945" t="s">
        <v>22</v>
      </c>
      <c r="D945" t="s">
        <v>30</v>
      </c>
      <c r="E945">
        <v>8</v>
      </c>
      <c r="F945">
        <v>4</v>
      </c>
      <c r="G945" t="s">
        <v>24</v>
      </c>
      <c r="H945">
        <v>1801</v>
      </c>
      <c r="I945" t="s">
        <v>34</v>
      </c>
      <c r="J945">
        <v>2</v>
      </c>
      <c r="K945" t="s">
        <v>35</v>
      </c>
      <c r="L945" t="s">
        <v>27</v>
      </c>
      <c r="M945">
        <v>49410</v>
      </c>
      <c r="N945">
        <v>5</v>
      </c>
      <c r="O945">
        <v>11</v>
      </c>
      <c r="P945">
        <v>1</v>
      </c>
      <c r="Q945">
        <v>30</v>
      </c>
      <c r="R945">
        <v>3</v>
      </c>
      <c r="S945">
        <v>4</v>
      </c>
      <c r="T945">
        <v>0</v>
      </c>
      <c r="U945">
        <v>3</v>
      </c>
      <c r="V945">
        <f>COUNTIF(tbl_General[EmployeeID],tbl_General[[#This Row],[EmployeeID]])</f>
        <v>1</v>
      </c>
    </row>
    <row r="946" spans="1:22" x14ac:dyDescent="0.25">
      <c r="A946">
        <v>50</v>
      </c>
      <c r="B946" t="s">
        <v>21</v>
      </c>
      <c r="C946" t="s">
        <v>22</v>
      </c>
      <c r="D946" t="s">
        <v>30</v>
      </c>
      <c r="E946">
        <v>8</v>
      </c>
      <c r="F946">
        <v>4</v>
      </c>
      <c r="G946" t="s">
        <v>24</v>
      </c>
      <c r="H946">
        <v>3271</v>
      </c>
      <c r="I946" t="s">
        <v>34</v>
      </c>
      <c r="J946">
        <v>2</v>
      </c>
      <c r="K946" t="s">
        <v>35</v>
      </c>
      <c r="L946" t="s">
        <v>27</v>
      </c>
      <c r="M946">
        <v>49410</v>
      </c>
      <c r="N946">
        <v>5</v>
      </c>
      <c r="O946">
        <v>11</v>
      </c>
      <c r="P946">
        <v>1</v>
      </c>
      <c r="Q946">
        <v>30</v>
      </c>
      <c r="R946">
        <v>3</v>
      </c>
      <c r="S946">
        <v>4</v>
      </c>
      <c r="T946">
        <v>0</v>
      </c>
      <c r="U946">
        <v>3</v>
      </c>
      <c r="V946">
        <f>COUNTIF(tbl_General[EmployeeID],tbl_General[[#This Row],[EmployeeID]])</f>
        <v>1</v>
      </c>
    </row>
    <row r="947" spans="1:22" x14ac:dyDescent="0.25">
      <c r="A947">
        <v>24</v>
      </c>
      <c r="B947" t="s">
        <v>21</v>
      </c>
      <c r="C947" t="s">
        <v>22</v>
      </c>
      <c r="D947" t="s">
        <v>30</v>
      </c>
      <c r="E947">
        <v>6</v>
      </c>
      <c r="F947">
        <v>3</v>
      </c>
      <c r="G947" t="s">
        <v>24</v>
      </c>
      <c r="H947">
        <v>960</v>
      </c>
      <c r="I947" t="s">
        <v>34</v>
      </c>
      <c r="J947">
        <v>3</v>
      </c>
      <c r="K947" t="s">
        <v>35</v>
      </c>
      <c r="L947" t="s">
        <v>27</v>
      </c>
      <c r="M947">
        <v>10520</v>
      </c>
      <c r="N947">
        <v>1</v>
      </c>
      <c r="O947">
        <v>13</v>
      </c>
      <c r="P947">
        <v>0</v>
      </c>
      <c r="Q947">
        <v>5</v>
      </c>
      <c r="R947">
        <v>3</v>
      </c>
      <c r="S947">
        <v>5</v>
      </c>
      <c r="T947">
        <v>0</v>
      </c>
      <c r="U947">
        <v>4</v>
      </c>
      <c r="V947">
        <f>COUNTIF(tbl_General[EmployeeID],tbl_General[[#This Row],[EmployeeID]])</f>
        <v>1</v>
      </c>
    </row>
    <row r="948" spans="1:22" x14ac:dyDescent="0.25">
      <c r="A948">
        <v>24</v>
      </c>
      <c r="B948" t="s">
        <v>21</v>
      </c>
      <c r="C948" t="s">
        <v>22</v>
      </c>
      <c r="D948" t="s">
        <v>30</v>
      </c>
      <c r="E948">
        <v>6</v>
      </c>
      <c r="F948">
        <v>3</v>
      </c>
      <c r="G948" t="s">
        <v>24</v>
      </c>
      <c r="H948">
        <v>2430</v>
      </c>
      <c r="I948" t="s">
        <v>34</v>
      </c>
      <c r="J948">
        <v>3</v>
      </c>
      <c r="K948" t="s">
        <v>35</v>
      </c>
      <c r="L948" t="s">
        <v>27</v>
      </c>
      <c r="M948">
        <v>10520</v>
      </c>
      <c r="N948">
        <v>1</v>
      </c>
      <c r="O948">
        <v>13</v>
      </c>
      <c r="P948">
        <v>0</v>
      </c>
      <c r="Q948">
        <v>5</v>
      </c>
      <c r="R948">
        <v>3</v>
      </c>
      <c r="S948">
        <v>5</v>
      </c>
      <c r="T948">
        <v>0</v>
      </c>
      <c r="U948">
        <v>4</v>
      </c>
      <c r="V948">
        <f>COUNTIF(tbl_General[EmployeeID],tbl_General[[#This Row],[EmployeeID]])</f>
        <v>1</v>
      </c>
    </row>
    <row r="949" spans="1:22" x14ac:dyDescent="0.25">
      <c r="A949">
        <v>24</v>
      </c>
      <c r="B949" t="s">
        <v>21</v>
      </c>
      <c r="C949" t="s">
        <v>22</v>
      </c>
      <c r="D949" t="s">
        <v>30</v>
      </c>
      <c r="E949">
        <v>6</v>
      </c>
      <c r="F949">
        <v>3</v>
      </c>
      <c r="G949" t="s">
        <v>24</v>
      </c>
      <c r="H949">
        <v>3900</v>
      </c>
      <c r="I949" t="s">
        <v>34</v>
      </c>
      <c r="J949">
        <v>3</v>
      </c>
      <c r="K949" t="s">
        <v>35</v>
      </c>
      <c r="L949" t="s">
        <v>27</v>
      </c>
      <c r="M949">
        <v>10520</v>
      </c>
      <c r="N949">
        <v>1</v>
      </c>
      <c r="O949">
        <v>13</v>
      </c>
      <c r="P949">
        <v>0</v>
      </c>
      <c r="Q949">
        <v>5</v>
      </c>
      <c r="R949">
        <v>3</v>
      </c>
      <c r="S949">
        <v>5</v>
      </c>
      <c r="T949">
        <v>0</v>
      </c>
      <c r="U949">
        <v>4</v>
      </c>
      <c r="V949">
        <f>COUNTIF(tbl_General[EmployeeID],tbl_General[[#This Row],[EmployeeID]])</f>
        <v>1</v>
      </c>
    </row>
    <row r="950" spans="1:22" x14ac:dyDescent="0.25">
      <c r="A950">
        <v>25</v>
      </c>
      <c r="B950" t="s">
        <v>21</v>
      </c>
      <c r="C950" t="s">
        <v>22</v>
      </c>
      <c r="D950" t="s">
        <v>23</v>
      </c>
      <c r="E950">
        <v>11</v>
      </c>
      <c r="F950">
        <v>3</v>
      </c>
      <c r="G950" t="s">
        <v>24</v>
      </c>
      <c r="H950">
        <v>377</v>
      </c>
      <c r="I950" t="s">
        <v>25</v>
      </c>
      <c r="J950">
        <v>1</v>
      </c>
      <c r="K950" t="s">
        <v>40</v>
      </c>
      <c r="L950" t="s">
        <v>27</v>
      </c>
      <c r="M950">
        <v>23110</v>
      </c>
      <c r="N950">
        <v>1</v>
      </c>
      <c r="O950">
        <v>11</v>
      </c>
      <c r="P950">
        <v>1</v>
      </c>
      <c r="Q950">
        <v>5</v>
      </c>
      <c r="R950">
        <v>2</v>
      </c>
      <c r="S950">
        <v>5</v>
      </c>
      <c r="T950">
        <v>0</v>
      </c>
      <c r="U950">
        <v>3</v>
      </c>
      <c r="V950">
        <f>COUNTIF(tbl_General[EmployeeID],tbl_General[[#This Row],[EmployeeID]])</f>
        <v>1</v>
      </c>
    </row>
    <row r="951" spans="1:22" x14ac:dyDescent="0.25">
      <c r="A951">
        <v>25</v>
      </c>
      <c r="B951" t="s">
        <v>21</v>
      </c>
      <c r="C951" t="s">
        <v>22</v>
      </c>
      <c r="D951" t="s">
        <v>23</v>
      </c>
      <c r="E951">
        <v>11</v>
      </c>
      <c r="F951">
        <v>3</v>
      </c>
      <c r="G951" t="s">
        <v>24</v>
      </c>
      <c r="H951">
        <v>1847</v>
      </c>
      <c r="I951" t="s">
        <v>25</v>
      </c>
      <c r="J951">
        <v>1</v>
      </c>
      <c r="K951" t="s">
        <v>40</v>
      </c>
      <c r="L951" t="s">
        <v>27</v>
      </c>
      <c r="M951">
        <v>23110</v>
      </c>
      <c r="N951">
        <v>1</v>
      </c>
      <c r="O951">
        <v>11</v>
      </c>
      <c r="P951">
        <v>1</v>
      </c>
      <c r="Q951">
        <v>5</v>
      </c>
      <c r="R951">
        <v>2</v>
      </c>
      <c r="S951">
        <v>5</v>
      </c>
      <c r="T951">
        <v>0</v>
      </c>
      <c r="U951">
        <v>3</v>
      </c>
      <c r="V951">
        <f>COUNTIF(tbl_General[EmployeeID],tbl_General[[#This Row],[EmployeeID]])</f>
        <v>1</v>
      </c>
    </row>
    <row r="952" spans="1:22" x14ac:dyDescent="0.25">
      <c r="A952">
        <v>25</v>
      </c>
      <c r="B952" t="s">
        <v>21</v>
      </c>
      <c r="C952" t="s">
        <v>22</v>
      </c>
      <c r="D952" t="s">
        <v>23</v>
      </c>
      <c r="E952">
        <v>11</v>
      </c>
      <c r="F952">
        <v>3</v>
      </c>
      <c r="G952" t="s">
        <v>24</v>
      </c>
      <c r="H952">
        <v>3317</v>
      </c>
      <c r="I952" t="s">
        <v>25</v>
      </c>
      <c r="J952">
        <v>1</v>
      </c>
      <c r="K952" t="s">
        <v>40</v>
      </c>
      <c r="L952" t="s">
        <v>27</v>
      </c>
      <c r="M952">
        <v>23110</v>
      </c>
      <c r="N952">
        <v>1</v>
      </c>
      <c r="O952">
        <v>11</v>
      </c>
      <c r="P952">
        <v>1</v>
      </c>
      <c r="Q952">
        <v>5</v>
      </c>
      <c r="R952">
        <v>2</v>
      </c>
      <c r="S952">
        <v>5</v>
      </c>
      <c r="T952">
        <v>0</v>
      </c>
      <c r="U952">
        <v>3</v>
      </c>
      <c r="V952">
        <f>COUNTIF(tbl_General[EmployeeID],tbl_General[[#This Row],[EmployeeID]])</f>
        <v>1</v>
      </c>
    </row>
    <row r="953" spans="1:22" x14ac:dyDescent="0.25">
      <c r="A953">
        <v>27</v>
      </c>
      <c r="B953" t="s">
        <v>21</v>
      </c>
      <c r="C953" t="s">
        <v>22</v>
      </c>
      <c r="D953" t="s">
        <v>23</v>
      </c>
      <c r="E953">
        <v>2</v>
      </c>
      <c r="F953">
        <v>3</v>
      </c>
      <c r="G953" t="s">
        <v>24</v>
      </c>
      <c r="H953">
        <v>116</v>
      </c>
      <c r="I953" t="s">
        <v>34</v>
      </c>
      <c r="J953">
        <v>1</v>
      </c>
      <c r="K953" t="s">
        <v>35</v>
      </c>
      <c r="L953" t="s">
        <v>41</v>
      </c>
      <c r="M953">
        <v>23670</v>
      </c>
      <c r="N953">
        <v>2</v>
      </c>
      <c r="O953">
        <v>12</v>
      </c>
      <c r="P953">
        <v>1</v>
      </c>
      <c r="Q953">
        <v>5</v>
      </c>
      <c r="R953">
        <v>2</v>
      </c>
      <c r="S953">
        <v>5</v>
      </c>
      <c r="T953">
        <v>0</v>
      </c>
      <c r="U953">
        <v>4</v>
      </c>
      <c r="V953">
        <f>COUNTIF(tbl_General[EmployeeID],tbl_General[[#This Row],[EmployeeID]])</f>
        <v>1</v>
      </c>
    </row>
    <row r="954" spans="1:22" x14ac:dyDescent="0.25">
      <c r="A954">
        <v>27</v>
      </c>
      <c r="B954" t="s">
        <v>21</v>
      </c>
      <c r="C954" t="s">
        <v>22</v>
      </c>
      <c r="D954" t="s">
        <v>23</v>
      </c>
      <c r="E954">
        <v>2</v>
      </c>
      <c r="F954">
        <v>3</v>
      </c>
      <c r="G954" t="s">
        <v>24</v>
      </c>
      <c r="H954">
        <v>1586</v>
      </c>
      <c r="I954" t="s">
        <v>34</v>
      </c>
      <c r="J954">
        <v>1</v>
      </c>
      <c r="K954" t="s">
        <v>35</v>
      </c>
      <c r="L954" t="s">
        <v>41</v>
      </c>
      <c r="M954">
        <v>23670</v>
      </c>
      <c r="N954">
        <v>1</v>
      </c>
      <c r="O954">
        <v>12</v>
      </c>
      <c r="P954">
        <v>1</v>
      </c>
      <c r="Q954">
        <v>5</v>
      </c>
      <c r="R954">
        <v>2</v>
      </c>
      <c r="S954">
        <v>5</v>
      </c>
      <c r="T954">
        <v>0</v>
      </c>
      <c r="U954">
        <v>4</v>
      </c>
      <c r="V954">
        <f>COUNTIF(tbl_General[EmployeeID],tbl_General[[#This Row],[EmployeeID]])</f>
        <v>1</v>
      </c>
    </row>
    <row r="955" spans="1:22" x14ac:dyDescent="0.25">
      <c r="A955">
        <v>27</v>
      </c>
      <c r="B955" t="s">
        <v>21</v>
      </c>
      <c r="C955" t="s">
        <v>22</v>
      </c>
      <c r="D955" t="s">
        <v>23</v>
      </c>
      <c r="E955">
        <v>2</v>
      </c>
      <c r="F955">
        <v>3</v>
      </c>
      <c r="G955" t="s">
        <v>24</v>
      </c>
      <c r="H955">
        <v>3056</v>
      </c>
      <c r="I955" t="s">
        <v>34</v>
      </c>
      <c r="J955">
        <v>1</v>
      </c>
      <c r="K955" t="s">
        <v>35</v>
      </c>
      <c r="L955" t="s">
        <v>41</v>
      </c>
      <c r="M955">
        <v>23670</v>
      </c>
      <c r="N955">
        <v>1</v>
      </c>
      <c r="O955">
        <v>12</v>
      </c>
      <c r="P955">
        <v>1</v>
      </c>
      <c r="Q955">
        <v>5</v>
      </c>
      <c r="R955">
        <v>2</v>
      </c>
      <c r="S955">
        <v>5</v>
      </c>
      <c r="T955">
        <v>0</v>
      </c>
      <c r="U955">
        <v>4</v>
      </c>
      <c r="V955">
        <f>COUNTIF(tbl_General[EmployeeID],tbl_General[[#This Row],[EmployeeID]])</f>
        <v>1</v>
      </c>
    </row>
    <row r="956" spans="1:22" x14ac:dyDescent="0.25">
      <c r="A956">
        <v>28</v>
      </c>
      <c r="B956" t="s">
        <v>21</v>
      </c>
      <c r="C956" t="s">
        <v>36</v>
      </c>
      <c r="D956" t="s">
        <v>23</v>
      </c>
      <c r="E956">
        <v>9</v>
      </c>
      <c r="F956">
        <v>4</v>
      </c>
      <c r="G956" t="s">
        <v>38</v>
      </c>
      <c r="H956">
        <v>1310</v>
      </c>
      <c r="I956" t="s">
        <v>34</v>
      </c>
      <c r="J956">
        <v>2</v>
      </c>
      <c r="K956" t="s">
        <v>40</v>
      </c>
      <c r="L956" t="s">
        <v>27</v>
      </c>
      <c r="M956">
        <v>23670</v>
      </c>
      <c r="N956">
        <v>1</v>
      </c>
      <c r="O956">
        <v>13</v>
      </c>
      <c r="P956">
        <v>0</v>
      </c>
      <c r="Q956">
        <v>5</v>
      </c>
      <c r="R956">
        <v>2</v>
      </c>
      <c r="S956">
        <v>5</v>
      </c>
      <c r="T956">
        <v>0</v>
      </c>
      <c r="U956">
        <v>4</v>
      </c>
      <c r="V956">
        <f>COUNTIF(tbl_General[EmployeeID],tbl_General[[#This Row],[EmployeeID]])</f>
        <v>1</v>
      </c>
    </row>
    <row r="957" spans="1:22" x14ac:dyDescent="0.25">
      <c r="A957">
        <v>28</v>
      </c>
      <c r="B957" t="s">
        <v>21</v>
      </c>
      <c r="C957" t="s">
        <v>36</v>
      </c>
      <c r="D957" t="s">
        <v>23</v>
      </c>
      <c r="E957">
        <v>9</v>
      </c>
      <c r="F957">
        <v>4</v>
      </c>
      <c r="G957" t="s">
        <v>38</v>
      </c>
      <c r="H957">
        <v>2780</v>
      </c>
      <c r="I957" t="s">
        <v>34</v>
      </c>
      <c r="J957">
        <v>2</v>
      </c>
      <c r="K957" t="s">
        <v>40</v>
      </c>
      <c r="L957" t="s">
        <v>27</v>
      </c>
      <c r="M957">
        <v>23670</v>
      </c>
      <c r="N957">
        <v>1</v>
      </c>
      <c r="O957">
        <v>13</v>
      </c>
      <c r="P957">
        <v>0</v>
      </c>
      <c r="Q957">
        <v>5</v>
      </c>
      <c r="R957">
        <v>2</v>
      </c>
      <c r="S957">
        <v>5</v>
      </c>
      <c r="T957">
        <v>0</v>
      </c>
      <c r="U957">
        <v>4</v>
      </c>
      <c r="V957">
        <f>COUNTIF(tbl_General[EmployeeID],tbl_General[[#This Row],[EmployeeID]])</f>
        <v>1</v>
      </c>
    </row>
    <row r="958" spans="1:22" x14ac:dyDescent="0.25">
      <c r="A958">
        <v>28</v>
      </c>
      <c r="B958" t="s">
        <v>21</v>
      </c>
      <c r="C958" t="s">
        <v>36</v>
      </c>
      <c r="D958" t="s">
        <v>23</v>
      </c>
      <c r="E958">
        <v>9</v>
      </c>
      <c r="F958">
        <v>4</v>
      </c>
      <c r="G958" t="s">
        <v>38</v>
      </c>
      <c r="H958">
        <v>4250</v>
      </c>
      <c r="I958" t="s">
        <v>34</v>
      </c>
      <c r="J958">
        <v>2</v>
      </c>
      <c r="K958" t="s">
        <v>40</v>
      </c>
      <c r="L958" t="s">
        <v>27</v>
      </c>
      <c r="M958">
        <v>23670</v>
      </c>
      <c r="N958">
        <v>1</v>
      </c>
      <c r="O958">
        <v>13</v>
      </c>
      <c r="P958">
        <v>0</v>
      </c>
      <c r="Q958">
        <v>5</v>
      </c>
      <c r="R958">
        <v>2</v>
      </c>
      <c r="S958">
        <v>5</v>
      </c>
      <c r="T958">
        <v>0</v>
      </c>
      <c r="U958">
        <v>4</v>
      </c>
      <c r="V958">
        <f>COUNTIF(tbl_General[EmployeeID],tbl_General[[#This Row],[EmployeeID]])</f>
        <v>1</v>
      </c>
    </row>
    <row r="959" spans="1:22" x14ac:dyDescent="0.25">
      <c r="A959">
        <v>28</v>
      </c>
      <c r="B959" t="s">
        <v>21</v>
      </c>
      <c r="C959" t="s">
        <v>22</v>
      </c>
      <c r="D959" t="s">
        <v>30</v>
      </c>
      <c r="E959">
        <v>1</v>
      </c>
      <c r="F959">
        <v>3</v>
      </c>
      <c r="G959" t="s">
        <v>24</v>
      </c>
      <c r="H959">
        <v>15</v>
      </c>
      <c r="I959" t="s">
        <v>34</v>
      </c>
      <c r="J959">
        <v>1</v>
      </c>
      <c r="K959" t="s">
        <v>42</v>
      </c>
      <c r="L959" t="s">
        <v>27</v>
      </c>
      <c r="M959">
        <v>25920</v>
      </c>
      <c r="N959">
        <v>1</v>
      </c>
      <c r="O959">
        <v>14</v>
      </c>
      <c r="P959">
        <v>0</v>
      </c>
      <c r="Q959">
        <v>5</v>
      </c>
      <c r="R959">
        <v>2</v>
      </c>
      <c r="S959">
        <v>5</v>
      </c>
      <c r="T959">
        <v>0</v>
      </c>
      <c r="U959">
        <v>4</v>
      </c>
      <c r="V959">
        <f>COUNTIF(tbl_General[EmployeeID],tbl_General[[#This Row],[EmployeeID]])</f>
        <v>1</v>
      </c>
    </row>
    <row r="960" spans="1:22" x14ac:dyDescent="0.25">
      <c r="A960">
        <v>28</v>
      </c>
      <c r="B960" t="s">
        <v>21</v>
      </c>
      <c r="C960" t="s">
        <v>22</v>
      </c>
      <c r="D960" t="s">
        <v>30</v>
      </c>
      <c r="E960">
        <v>1</v>
      </c>
      <c r="F960">
        <v>3</v>
      </c>
      <c r="G960" t="s">
        <v>24</v>
      </c>
      <c r="H960">
        <v>1485</v>
      </c>
      <c r="I960" t="s">
        <v>34</v>
      </c>
      <c r="J960">
        <v>1</v>
      </c>
      <c r="K960" t="s">
        <v>42</v>
      </c>
      <c r="L960" t="s">
        <v>27</v>
      </c>
      <c r="M960">
        <v>25920</v>
      </c>
      <c r="N960">
        <v>1</v>
      </c>
      <c r="O960">
        <v>14</v>
      </c>
      <c r="P960">
        <v>0</v>
      </c>
      <c r="Q960">
        <v>5</v>
      </c>
      <c r="R960">
        <v>2</v>
      </c>
      <c r="S960">
        <v>5</v>
      </c>
      <c r="T960">
        <v>0</v>
      </c>
      <c r="U960">
        <v>4</v>
      </c>
      <c r="V960">
        <f>COUNTIF(tbl_General[EmployeeID],tbl_General[[#This Row],[EmployeeID]])</f>
        <v>1</v>
      </c>
    </row>
    <row r="961" spans="1:22" x14ac:dyDescent="0.25">
      <c r="A961">
        <v>28</v>
      </c>
      <c r="B961" t="s">
        <v>21</v>
      </c>
      <c r="C961" t="s">
        <v>22</v>
      </c>
      <c r="D961" t="s">
        <v>30</v>
      </c>
      <c r="E961">
        <v>1</v>
      </c>
      <c r="F961">
        <v>3</v>
      </c>
      <c r="G961" t="s">
        <v>24</v>
      </c>
      <c r="H961">
        <v>2955</v>
      </c>
      <c r="I961" t="s">
        <v>34</v>
      </c>
      <c r="J961">
        <v>1</v>
      </c>
      <c r="K961" t="s">
        <v>42</v>
      </c>
      <c r="L961" t="s">
        <v>27</v>
      </c>
      <c r="M961">
        <v>25920</v>
      </c>
      <c r="N961">
        <v>1</v>
      </c>
      <c r="O961">
        <v>14</v>
      </c>
      <c r="P961">
        <v>0</v>
      </c>
      <c r="Q961">
        <v>5</v>
      </c>
      <c r="R961">
        <v>2</v>
      </c>
      <c r="S961">
        <v>5</v>
      </c>
      <c r="T961">
        <v>0</v>
      </c>
      <c r="U961">
        <v>4</v>
      </c>
      <c r="V961">
        <f>COUNTIF(tbl_General[EmployeeID],tbl_General[[#This Row],[EmployeeID]])</f>
        <v>1</v>
      </c>
    </row>
    <row r="962" spans="1:22" x14ac:dyDescent="0.25">
      <c r="A962">
        <v>25</v>
      </c>
      <c r="B962" t="s">
        <v>21</v>
      </c>
      <c r="C962" t="s">
        <v>22</v>
      </c>
      <c r="D962" t="s">
        <v>23</v>
      </c>
      <c r="E962">
        <v>5</v>
      </c>
      <c r="F962">
        <v>3</v>
      </c>
      <c r="G962" t="s">
        <v>45</v>
      </c>
      <c r="H962">
        <v>381</v>
      </c>
      <c r="I962" t="s">
        <v>25</v>
      </c>
      <c r="J962">
        <v>4</v>
      </c>
      <c r="K962" t="s">
        <v>31</v>
      </c>
      <c r="L962" t="s">
        <v>27</v>
      </c>
      <c r="M962">
        <v>27560</v>
      </c>
      <c r="N962">
        <v>1</v>
      </c>
      <c r="O962">
        <v>12</v>
      </c>
      <c r="P962">
        <v>2</v>
      </c>
      <c r="Q962">
        <v>5</v>
      </c>
      <c r="R962">
        <v>2</v>
      </c>
      <c r="S962">
        <v>5</v>
      </c>
      <c r="T962">
        <v>0</v>
      </c>
      <c r="U962">
        <v>3</v>
      </c>
      <c r="V962">
        <f>COUNTIF(tbl_General[EmployeeID],tbl_General[[#This Row],[EmployeeID]])</f>
        <v>1</v>
      </c>
    </row>
    <row r="963" spans="1:22" x14ac:dyDescent="0.25">
      <c r="A963">
        <v>25</v>
      </c>
      <c r="B963" t="s">
        <v>21</v>
      </c>
      <c r="C963" t="s">
        <v>22</v>
      </c>
      <c r="D963" t="s">
        <v>23</v>
      </c>
      <c r="E963">
        <v>5</v>
      </c>
      <c r="F963">
        <v>3</v>
      </c>
      <c r="G963" t="s">
        <v>45</v>
      </c>
      <c r="H963">
        <v>1851</v>
      </c>
      <c r="I963" t="s">
        <v>25</v>
      </c>
      <c r="J963">
        <v>4</v>
      </c>
      <c r="K963" t="s">
        <v>31</v>
      </c>
      <c r="L963" t="s">
        <v>27</v>
      </c>
      <c r="M963">
        <v>27560</v>
      </c>
      <c r="N963">
        <v>1</v>
      </c>
      <c r="O963">
        <v>12</v>
      </c>
      <c r="P963">
        <v>2</v>
      </c>
      <c r="Q963">
        <v>5</v>
      </c>
      <c r="R963">
        <v>2</v>
      </c>
      <c r="S963">
        <v>5</v>
      </c>
      <c r="T963">
        <v>0</v>
      </c>
      <c r="U963">
        <v>3</v>
      </c>
      <c r="V963">
        <f>COUNTIF(tbl_General[EmployeeID],tbl_General[[#This Row],[EmployeeID]])</f>
        <v>1</v>
      </c>
    </row>
    <row r="964" spans="1:22" x14ac:dyDescent="0.25">
      <c r="A964">
        <v>25</v>
      </c>
      <c r="B964" t="s">
        <v>21</v>
      </c>
      <c r="C964" t="s">
        <v>22</v>
      </c>
      <c r="D964" t="s">
        <v>23</v>
      </c>
      <c r="E964">
        <v>5</v>
      </c>
      <c r="F964">
        <v>3</v>
      </c>
      <c r="G964" t="s">
        <v>45</v>
      </c>
      <c r="H964">
        <v>3321</v>
      </c>
      <c r="I964" t="s">
        <v>25</v>
      </c>
      <c r="J964">
        <v>4</v>
      </c>
      <c r="K964" t="s">
        <v>31</v>
      </c>
      <c r="L964" t="s">
        <v>27</v>
      </c>
      <c r="M964">
        <v>27560</v>
      </c>
      <c r="N964">
        <v>1</v>
      </c>
      <c r="O964">
        <v>12</v>
      </c>
      <c r="P964">
        <v>2</v>
      </c>
      <c r="Q964">
        <v>5</v>
      </c>
      <c r="R964">
        <v>2</v>
      </c>
      <c r="S964">
        <v>5</v>
      </c>
      <c r="T964">
        <v>0</v>
      </c>
      <c r="U964">
        <v>3</v>
      </c>
      <c r="V964">
        <f>COUNTIF(tbl_General[EmployeeID],tbl_General[[#This Row],[EmployeeID]])</f>
        <v>1</v>
      </c>
    </row>
    <row r="965" spans="1:22" x14ac:dyDescent="0.25">
      <c r="A965">
        <v>36</v>
      </c>
      <c r="B965" t="s">
        <v>21</v>
      </c>
      <c r="C965" t="s">
        <v>36</v>
      </c>
      <c r="D965" t="s">
        <v>30</v>
      </c>
      <c r="E965">
        <v>1</v>
      </c>
      <c r="F965">
        <v>3</v>
      </c>
      <c r="G965" t="s">
        <v>24</v>
      </c>
      <c r="H965">
        <v>1126</v>
      </c>
      <c r="I965" t="s">
        <v>34</v>
      </c>
      <c r="J965">
        <v>2</v>
      </c>
      <c r="K965" t="s">
        <v>31</v>
      </c>
      <c r="L965" t="s">
        <v>27</v>
      </c>
      <c r="M965">
        <v>28380</v>
      </c>
      <c r="N965">
        <v>1</v>
      </c>
      <c r="O965">
        <v>19</v>
      </c>
      <c r="P965">
        <v>2</v>
      </c>
      <c r="Q965">
        <v>5</v>
      </c>
      <c r="R965">
        <v>5</v>
      </c>
      <c r="S965">
        <v>5</v>
      </c>
      <c r="T965">
        <v>0</v>
      </c>
      <c r="U965">
        <v>2</v>
      </c>
      <c r="V965">
        <f>COUNTIF(tbl_General[EmployeeID],tbl_General[[#This Row],[EmployeeID]])</f>
        <v>1</v>
      </c>
    </row>
    <row r="966" spans="1:22" x14ac:dyDescent="0.25">
      <c r="A966">
        <v>36</v>
      </c>
      <c r="B966" t="s">
        <v>21</v>
      </c>
      <c r="C966" t="s">
        <v>36</v>
      </c>
      <c r="D966" t="s">
        <v>30</v>
      </c>
      <c r="E966">
        <v>1</v>
      </c>
      <c r="F966">
        <v>3</v>
      </c>
      <c r="G966" t="s">
        <v>24</v>
      </c>
      <c r="H966">
        <v>2596</v>
      </c>
      <c r="I966" t="s">
        <v>34</v>
      </c>
      <c r="J966">
        <v>2</v>
      </c>
      <c r="K966" t="s">
        <v>31</v>
      </c>
      <c r="L966" t="s">
        <v>27</v>
      </c>
      <c r="M966">
        <v>28380</v>
      </c>
      <c r="N966">
        <v>1</v>
      </c>
      <c r="O966">
        <v>19</v>
      </c>
      <c r="P966">
        <v>2</v>
      </c>
      <c r="Q966">
        <v>5</v>
      </c>
      <c r="R966">
        <v>5</v>
      </c>
      <c r="S966">
        <v>5</v>
      </c>
      <c r="T966">
        <v>0</v>
      </c>
      <c r="U966">
        <v>2</v>
      </c>
      <c r="V966">
        <f>COUNTIF(tbl_General[EmployeeID],tbl_General[[#This Row],[EmployeeID]])</f>
        <v>1</v>
      </c>
    </row>
    <row r="967" spans="1:22" x14ac:dyDescent="0.25">
      <c r="A967">
        <v>36</v>
      </c>
      <c r="B967" t="s">
        <v>21</v>
      </c>
      <c r="C967" t="s">
        <v>36</v>
      </c>
      <c r="D967" t="s">
        <v>30</v>
      </c>
      <c r="E967">
        <v>1</v>
      </c>
      <c r="F967">
        <v>3</v>
      </c>
      <c r="G967" t="s">
        <v>24</v>
      </c>
      <c r="H967">
        <v>4066</v>
      </c>
      <c r="I967" t="s">
        <v>34</v>
      </c>
      <c r="J967">
        <v>2</v>
      </c>
      <c r="K967" t="s">
        <v>31</v>
      </c>
      <c r="L967" t="s">
        <v>27</v>
      </c>
      <c r="M967">
        <v>28380</v>
      </c>
      <c r="N967">
        <v>1</v>
      </c>
      <c r="O967">
        <v>19</v>
      </c>
      <c r="P967">
        <v>2</v>
      </c>
      <c r="Q967">
        <v>5</v>
      </c>
      <c r="R967">
        <v>5</v>
      </c>
      <c r="S967">
        <v>5</v>
      </c>
      <c r="T967">
        <v>0</v>
      </c>
      <c r="U967">
        <v>2</v>
      </c>
      <c r="V967">
        <f>COUNTIF(tbl_General[EmployeeID],tbl_General[[#This Row],[EmployeeID]])</f>
        <v>1</v>
      </c>
    </row>
    <row r="968" spans="1:22" x14ac:dyDescent="0.25">
      <c r="A968">
        <v>27</v>
      </c>
      <c r="B968" t="s">
        <v>21</v>
      </c>
      <c r="C968" t="s">
        <v>22</v>
      </c>
      <c r="D968" t="s">
        <v>30</v>
      </c>
      <c r="E968">
        <v>13</v>
      </c>
      <c r="F968">
        <v>2</v>
      </c>
      <c r="G968" t="s">
        <v>38</v>
      </c>
      <c r="H968">
        <v>63</v>
      </c>
      <c r="I968" t="s">
        <v>25</v>
      </c>
      <c r="J968">
        <v>4</v>
      </c>
      <c r="K968" t="s">
        <v>39</v>
      </c>
      <c r="L968" t="s">
        <v>32</v>
      </c>
      <c r="M968">
        <v>28560</v>
      </c>
      <c r="N968">
        <v>1</v>
      </c>
      <c r="O968">
        <v>12</v>
      </c>
      <c r="P968">
        <v>2</v>
      </c>
      <c r="Q968">
        <v>5</v>
      </c>
      <c r="R968">
        <v>5</v>
      </c>
      <c r="S968">
        <v>5</v>
      </c>
      <c r="T968">
        <v>0</v>
      </c>
      <c r="U968">
        <v>4</v>
      </c>
      <c r="V968">
        <f>COUNTIF(tbl_General[EmployeeID],tbl_General[[#This Row],[EmployeeID]])</f>
        <v>1</v>
      </c>
    </row>
    <row r="969" spans="1:22" x14ac:dyDescent="0.25">
      <c r="A969">
        <v>27</v>
      </c>
      <c r="B969" t="s">
        <v>21</v>
      </c>
      <c r="C969" t="s">
        <v>22</v>
      </c>
      <c r="D969" t="s">
        <v>30</v>
      </c>
      <c r="E969">
        <v>13</v>
      </c>
      <c r="F969">
        <v>2</v>
      </c>
      <c r="G969" t="s">
        <v>38</v>
      </c>
      <c r="H969">
        <v>1533</v>
      </c>
      <c r="I969" t="s">
        <v>25</v>
      </c>
      <c r="J969">
        <v>4</v>
      </c>
      <c r="K969" t="s">
        <v>39</v>
      </c>
      <c r="L969" t="s">
        <v>32</v>
      </c>
      <c r="M969">
        <v>28560</v>
      </c>
      <c r="N969">
        <v>1</v>
      </c>
      <c r="O969">
        <v>12</v>
      </c>
      <c r="P969">
        <v>2</v>
      </c>
      <c r="Q969">
        <v>5</v>
      </c>
      <c r="R969">
        <v>5</v>
      </c>
      <c r="S969">
        <v>5</v>
      </c>
      <c r="T969">
        <v>0</v>
      </c>
      <c r="U969">
        <v>4</v>
      </c>
      <c r="V969">
        <f>COUNTIF(tbl_General[EmployeeID],tbl_General[[#This Row],[EmployeeID]])</f>
        <v>1</v>
      </c>
    </row>
    <row r="970" spans="1:22" x14ac:dyDescent="0.25">
      <c r="A970">
        <v>27</v>
      </c>
      <c r="B970" t="s">
        <v>21</v>
      </c>
      <c r="C970" t="s">
        <v>22</v>
      </c>
      <c r="D970" t="s">
        <v>30</v>
      </c>
      <c r="E970">
        <v>13</v>
      </c>
      <c r="F970">
        <v>2</v>
      </c>
      <c r="G970" t="s">
        <v>38</v>
      </c>
      <c r="H970">
        <v>3003</v>
      </c>
      <c r="I970" t="s">
        <v>25</v>
      </c>
      <c r="J970">
        <v>4</v>
      </c>
      <c r="K970" t="s">
        <v>39</v>
      </c>
      <c r="L970" t="s">
        <v>32</v>
      </c>
      <c r="M970">
        <v>28560</v>
      </c>
      <c r="N970">
        <v>1</v>
      </c>
      <c r="O970">
        <v>12</v>
      </c>
      <c r="P970">
        <v>2</v>
      </c>
      <c r="Q970">
        <v>5</v>
      </c>
      <c r="R970">
        <v>5</v>
      </c>
      <c r="S970">
        <v>5</v>
      </c>
      <c r="T970">
        <v>0</v>
      </c>
      <c r="U970">
        <v>4</v>
      </c>
      <c r="V970">
        <f>COUNTIF(tbl_General[EmployeeID],tbl_General[[#This Row],[EmployeeID]])</f>
        <v>1</v>
      </c>
    </row>
    <row r="971" spans="1:22" x14ac:dyDescent="0.25">
      <c r="A971">
        <v>24</v>
      </c>
      <c r="B971" t="s">
        <v>21</v>
      </c>
      <c r="C971" t="s">
        <v>22</v>
      </c>
      <c r="D971" t="s">
        <v>30</v>
      </c>
      <c r="E971">
        <v>1</v>
      </c>
      <c r="F971">
        <v>3</v>
      </c>
      <c r="G971" t="s">
        <v>24</v>
      </c>
      <c r="H971">
        <v>123</v>
      </c>
      <c r="I971" t="s">
        <v>25</v>
      </c>
      <c r="J971">
        <v>5</v>
      </c>
      <c r="K971" t="s">
        <v>44</v>
      </c>
      <c r="L971" t="s">
        <v>41</v>
      </c>
      <c r="M971">
        <v>28970</v>
      </c>
      <c r="N971">
        <v>1</v>
      </c>
      <c r="O971">
        <v>18</v>
      </c>
      <c r="P971">
        <v>3</v>
      </c>
      <c r="Q971">
        <v>5</v>
      </c>
      <c r="R971">
        <v>4</v>
      </c>
      <c r="S971">
        <v>5</v>
      </c>
      <c r="T971">
        <v>0</v>
      </c>
      <c r="U971">
        <v>3</v>
      </c>
      <c r="V971">
        <f>COUNTIF(tbl_General[EmployeeID],tbl_General[[#This Row],[EmployeeID]])</f>
        <v>1</v>
      </c>
    </row>
    <row r="972" spans="1:22" x14ac:dyDescent="0.25">
      <c r="A972">
        <v>24</v>
      </c>
      <c r="B972" t="s">
        <v>21</v>
      </c>
      <c r="C972" t="s">
        <v>22</v>
      </c>
      <c r="D972" t="s">
        <v>30</v>
      </c>
      <c r="E972">
        <v>1</v>
      </c>
      <c r="F972">
        <v>3</v>
      </c>
      <c r="G972" t="s">
        <v>24</v>
      </c>
      <c r="H972">
        <v>1593</v>
      </c>
      <c r="I972" t="s">
        <v>25</v>
      </c>
      <c r="J972">
        <v>5</v>
      </c>
      <c r="K972" t="s">
        <v>44</v>
      </c>
      <c r="L972" t="s">
        <v>41</v>
      </c>
      <c r="M972">
        <v>28970</v>
      </c>
      <c r="N972">
        <v>1</v>
      </c>
      <c r="O972">
        <v>18</v>
      </c>
      <c r="P972">
        <v>3</v>
      </c>
      <c r="Q972">
        <v>5</v>
      </c>
      <c r="R972">
        <v>4</v>
      </c>
      <c r="S972">
        <v>5</v>
      </c>
      <c r="T972">
        <v>0</v>
      </c>
      <c r="U972">
        <v>3</v>
      </c>
      <c r="V972">
        <f>COUNTIF(tbl_General[EmployeeID],tbl_General[[#This Row],[EmployeeID]])</f>
        <v>1</v>
      </c>
    </row>
    <row r="973" spans="1:22" x14ac:dyDescent="0.25">
      <c r="A973">
        <v>24</v>
      </c>
      <c r="B973" t="s">
        <v>21</v>
      </c>
      <c r="C973" t="s">
        <v>22</v>
      </c>
      <c r="D973" t="s">
        <v>30</v>
      </c>
      <c r="E973">
        <v>1</v>
      </c>
      <c r="F973">
        <v>3</v>
      </c>
      <c r="G973" t="s">
        <v>24</v>
      </c>
      <c r="H973">
        <v>3063</v>
      </c>
      <c r="I973" t="s">
        <v>25</v>
      </c>
      <c r="J973">
        <v>5</v>
      </c>
      <c r="K973" t="s">
        <v>44</v>
      </c>
      <c r="L973" t="s">
        <v>41</v>
      </c>
      <c r="M973">
        <v>28970</v>
      </c>
      <c r="N973">
        <v>1</v>
      </c>
      <c r="O973">
        <v>18</v>
      </c>
      <c r="P973">
        <v>3</v>
      </c>
      <c r="Q973">
        <v>5</v>
      </c>
      <c r="R973">
        <v>4</v>
      </c>
      <c r="S973">
        <v>5</v>
      </c>
      <c r="T973">
        <v>0</v>
      </c>
      <c r="U973">
        <v>3</v>
      </c>
      <c r="V973">
        <f>COUNTIF(tbl_General[EmployeeID],tbl_General[[#This Row],[EmployeeID]])</f>
        <v>1</v>
      </c>
    </row>
    <row r="974" spans="1:22" x14ac:dyDescent="0.25">
      <c r="A974">
        <v>38</v>
      </c>
      <c r="B974" t="s">
        <v>21</v>
      </c>
      <c r="C974" t="s">
        <v>22</v>
      </c>
      <c r="D974" t="s">
        <v>30</v>
      </c>
      <c r="E974">
        <v>8</v>
      </c>
      <c r="F974">
        <v>2</v>
      </c>
      <c r="G974" t="s">
        <v>24</v>
      </c>
      <c r="H974">
        <v>1015</v>
      </c>
      <c r="I974" t="s">
        <v>25</v>
      </c>
      <c r="J974">
        <v>2</v>
      </c>
      <c r="K974" t="s">
        <v>35</v>
      </c>
      <c r="L974" t="s">
        <v>27</v>
      </c>
      <c r="M974">
        <v>32010</v>
      </c>
      <c r="N974">
        <v>1</v>
      </c>
      <c r="O974">
        <v>11</v>
      </c>
      <c r="P974">
        <v>1</v>
      </c>
      <c r="Q974">
        <v>5</v>
      </c>
      <c r="R974">
        <v>3</v>
      </c>
      <c r="S974">
        <v>5</v>
      </c>
      <c r="T974">
        <v>0</v>
      </c>
      <c r="U974">
        <v>4</v>
      </c>
      <c r="V974">
        <f>COUNTIF(tbl_General[EmployeeID],tbl_General[[#This Row],[EmployeeID]])</f>
        <v>1</v>
      </c>
    </row>
    <row r="975" spans="1:22" x14ac:dyDescent="0.25">
      <c r="A975">
        <v>38</v>
      </c>
      <c r="B975" t="s">
        <v>21</v>
      </c>
      <c r="C975" t="s">
        <v>22</v>
      </c>
      <c r="D975" t="s">
        <v>30</v>
      </c>
      <c r="E975">
        <v>8</v>
      </c>
      <c r="F975">
        <v>2</v>
      </c>
      <c r="G975" t="s">
        <v>24</v>
      </c>
      <c r="H975">
        <v>2485</v>
      </c>
      <c r="I975" t="s">
        <v>25</v>
      </c>
      <c r="J975">
        <v>2</v>
      </c>
      <c r="K975" t="s">
        <v>35</v>
      </c>
      <c r="L975" t="s">
        <v>27</v>
      </c>
      <c r="M975">
        <v>32010</v>
      </c>
      <c r="N975">
        <v>1</v>
      </c>
      <c r="O975">
        <v>11</v>
      </c>
      <c r="P975">
        <v>1</v>
      </c>
      <c r="Q975">
        <v>5</v>
      </c>
      <c r="R975">
        <v>3</v>
      </c>
      <c r="S975">
        <v>5</v>
      </c>
      <c r="T975">
        <v>0</v>
      </c>
      <c r="U975">
        <v>4</v>
      </c>
      <c r="V975">
        <f>COUNTIF(tbl_General[EmployeeID],tbl_General[[#This Row],[EmployeeID]])</f>
        <v>1</v>
      </c>
    </row>
    <row r="976" spans="1:22" x14ac:dyDescent="0.25">
      <c r="A976">
        <v>38</v>
      </c>
      <c r="B976" t="s">
        <v>21</v>
      </c>
      <c r="C976" t="s">
        <v>22</v>
      </c>
      <c r="D976" t="s">
        <v>30</v>
      </c>
      <c r="E976">
        <v>8</v>
      </c>
      <c r="F976">
        <v>2</v>
      </c>
      <c r="G976" t="s">
        <v>24</v>
      </c>
      <c r="H976">
        <v>3955</v>
      </c>
      <c r="I976" t="s">
        <v>25</v>
      </c>
      <c r="J976">
        <v>2</v>
      </c>
      <c r="K976" t="s">
        <v>35</v>
      </c>
      <c r="L976" t="s">
        <v>27</v>
      </c>
      <c r="M976">
        <v>32010</v>
      </c>
      <c r="N976">
        <v>1</v>
      </c>
      <c r="O976">
        <v>11</v>
      </c>
      <c r="P976">
        <v>1</v>
      </c>
      <c r="Q976">
        <v>5</v>
      </c>
      <c r="R976">
        <v>3</v>
      </c>
      <c r="S976">
        <v>5</v>
      </c>
      <c r="T976">
        <v>0</v>
      </c>
      <c r="U976">
        <v>4</v>
      </c>
      <c r="V976">
        <f>COUNTIF(tbl_General[EmployeeID],tbl_General[[#This Row],[EmployeeID]])</f>
        <v>1</v>
      </c>
    </row>
    <row r="977" spans="1:22" x14ac:dyDescent="0.25">
      <c r="A977">
        <v>37</v>
      </c>
      <c r="B977" t="s">
        <v>21</v>
      </c>
      <c r="C977" t="s">
        <v>22</v>
      </c>
      <c r="D977" t="s">
        <v>30</v>
      </c>
      <c r="E977">
        <v>24</v>
      </c>
      <c r="F977">
        <v>1</v>
      </c>
      <c r="G977" t="s">
        <v>24</v>
      </c>
      <c r="H977">
        <v>1019</v>
      </c>
      <c r="I977" t="s">
        <v>34</v>
      </c>
      <c r="J977">
        <v>2</v>
      </c>
      <c r="K977" t="s">
        <v>35</v>
      </c>
      <c r="L977" t="s">
        <v>27</v>
      </c>
      <c r="M977">
        <v>32910</v>
      </c>
      <c r="N977">
        <v>1</v>
      </c>
      <c r="O977">
        <v>16</v>
      </c>
      <c r="P977">
        <v>3</v>
      </c>
      <c r="Q977">
        <v>5</v>
      </c>
      <c r="R977">
        <v>2</v>
      </c>
      <c r="S977">
        <v>5</v>
      </c>
      <c r="T977">
        <v>0</v>
      </c>
      <c r="U977">
        <v>3</v>
      </c>
      <c r="V977">
        <f>COUNTIF(tbl_General[EmployeeID],tbl_General[[#This Row],[EmployeeID]])</f>
        <v>1</v>
      </c>
    </row>
    <row r="978" spans="1:22" x14ac:dyDescent="0.25">
      <c r="A978">
        <v>37</v>
      </c>
      <c r="B978" t="s">
        <v>21</v>
      </c>
      <c r="C978" t="s">
        <v>22</v>
      </c>
      <c r="D978" t="s">
        <v>30</v>
      </c>
      <c r="E978">
        <v>24</v>
      </c>
      <c r="F978">
        <v>1</v>
      </c>
      <c r="G978" t="s">
        <v>24</v>
      </c>
      <c r="H978">
        <v>2489</v>
      </c>
      <c r="I978" t="s">
        <v>34</v>
      </c>
      <c r="J978">
        <v>2</v>
      </c>
      <c r="K978" t="s">
        <v>35</v>
      </c>
      <c r="L978" t="s">
        <v>27</v>
      </c>
      <c r="M978">
        <v>32910</v>
      </c>
      <c r="N978">
        <v>1</v>
      </c>
      <c r="O978">
        <v>16</v>
      </c>
      <c r="P978">
        <v>3</v>
      </c>
      <c r="Q978">
        <v>5</v>
      </c>
      <c r="R978">
        <v>2</v>
      </c>
      <c r="S978">
        <v>5</v>
      </c>
      <c r="T978">
        <v>0</v>
      </c>
      <c r="U978">
        <v>3</v>
      </c>
      <c r="V978">
        <f>COUNTIF(tbl_General[EmployeeID],tbl_General[[#This Row],[EmployeeID]])</f>
        <v>1</v>
      </c>
    </row>
    <row r="979" spans="1:22" x14ac:dyDescent="0.25">
      <c r="A979">
        <v>37</v>
      </c>
      <c r="B979" t="s">
        <v>21</v>
      </c>
      <c r="C979" t="s">
        <v>22</v>
      </c>
      <c r="D979" t="s">
        <v>30</v>
      </c>
      <c r="E979">
        <v>24</v>
      </c>
      <c r="F979">
        <v>1</v>
      </c>
      <c r="G979" t="s">
        <v>24</v>
      </c>
      <c r="H979">
        <v>3959</v>
      </c>
      <c r="I979" t="s">
        <v>34</v>
      </c>
      <c r="J979">
        <v>2</v>
      </c>
      <c r="K979" t="s">
        <v>35</v>
      </c>
      <c r="L979" t="s">
        <v>27</v>
      </c>
      <c r="M979">
        <v>32910</v>
      </c>
      <c r="N979">
        <v>1</v>
      </c>
      <c r="O979">
        <v>16</v>
      </c>
      <c r="P979">
        <v>3</v>
      </c>
      <c r="Q979">
        <v>5</v>
      </c>
      <c r="R979">
        <v>2</v>
      </c>
      <c r="S979">
        <v>5</v>
      </c>
      <c r="T979">
        <v>0</v>
      </c>
      <c r="U979">
        <v>3</v>
      </c>
      <c r="V979">
        <f>COUNTIF(tbl_General[EmployeeID],tbl_General[[#This Row],[EmployeeID]])</f>
        <v>1</v>
      </c>
    </row>
    <row r="980" spans="1:22" x14ac:dyDescent="0.25">
      <c r="A980">
        <v>27</v>
      </c>
      <c r="B980" t="s">
        <v>21</v>
      </c>
      <c r="C980" t="s">
        <v>22</v>
      </c>
      <c r="D980" t="s">
        <v>30</v>
      </c>
      <c r="E980">
        <v>6</v>
      </c>
      <c r="F980">
        <v>4</v>
      </c>
      <c r="G980" t="s">
        <v>24</v>
      </c>
      <c r="H980">
        <v>645</v>
      </c>
      <c r="I980" t="s">
        <v>34</v>
      </c>
      <c r="J980">
        <v>2</v>
      </c>
      <c r="K980" t="s">
        <v>40</v>
      </c>
      <c r="L980" t="s">
        <v>41</v>
      </c>
      <c r="M980">
        <v>37550</v>
      </c>
      <c r="N980">
        <v>1</v>
      </c>
      <c r="O980">
        <v>19</v>
      </c>
      <c r="P980">
        <v>0</v>
      </c>
      <c r="Q980">
        <v>5</v>
      </c>
      <c r="R980">
        <v>2</v>
      </c>
      <c r="S980">
        <v>5</v>
      </c>
      <c r="T980">
        <v>0</v>
      </c>
      <c r="U980">
        <v>3</v>
      </c>
      <c r="V980">
        <f>COUNTIF(tbl_General[EmployeeID],tbl_General[[#This Row],[EmployeeID]])</f>
        <v>1</v>
      </c>
    </row>
    <row r="981" spans="1:22" x14ac:dyDescent="0.25">
      <c r="A981">
        <v>27</v>
      </c>
      <c r="B981" t="s">
        <v>21</v>
      </c>
      <c r="C981" t="s">
        <v>22</v>
      </c>
      <c r="D981" t="s">
        <v>30</v>
      </c>
      <c r="E981">
        <v>6</v>
      </c>
      <c r="F981">
        <v>4</v>
      </c>
      <c r="G981" t="s">
        <v>24</v>
      </c>
      <c r="H981">
        <v>2115</v>
      </c>
      <c r="I981" t="s">
        <v>34</v>
      </c>
      <c r="J981">
        <v>2</v>
      </c>
      <c r="K981" t="s">
        <v>40</v>
      </c>
      <c r="L981" t="s">
        <v>41</v>
      </c>
      <c r="M981">
        <v>37550</v>
      </c>
      <c r="N981">
        <v>1</v>
      </c>
      <c r="O981">
        <v>19</v>
      </c>
      <c r="P981">
        <v>0</v>
      </c>
      <c r="Q981">
        <v>5</v>
      </c>
      <c r="R981">
        <v>2</v>
      </c>
      <c r="S981">
        <v>5</v>
      </c>
      <c r="T981">
        <v>0</v>
      </c>
      <c r="U981">
        <v>3</v>
      </c>
      <c r="V981">
        <f>COUNTIF(tbl_General[EmployeeID],tbl_General[[#This Row],[EmployeeID]])</f>
        <v>1</v>
      </c>
    </row>
    <row r="982" spans="1:22" x14ac:dyDescent="0.25">
      <c r="A982">
        <v>27</v>
      </c>
      <c r="B982" t="s">
        <v>21</v>
      </c>
      <c r="C982" t="s">
        <v>22</v>
      </c>
      <c r="D982" t="s">
        <v>30</v>
      </c>
      <c r="E982">
        <v>6</v>
      </c>
      <c r="F982">
        <v>4</v>
      </c>
      <c r="G982" t="s">
        <v>24</v>
      </c>
      <c r="H982">
        <v>3585</v>
      </c>
      <c r="I982" t="s">
        <v>34</v>
      </c>
      <c r="J982">
        <v>2</v>
      </c>
      <c r="K982" t="s">
        <v>40</v>
      </c>
      <c r="L982" t="s">
        <v>41</v>
      </c>
      <c r="M982">
        <v>37550</v>
      </c>
      <c r="N982">
        <v>1</v>
      </c>
      <c r="O982">
        <v>19</v>
      </c>
      <c r="P982">
        <v>0</v>
      </c>
      <c r="Q982">
        <v>5</v>
      </c>
      <c r="R982">
        <v>2</v>
      </c>
      <c r="S982">
        <v>5</v>
      </c>
      <c r="T982">
        <v>0</v>
      </c>
      <c r="U982">
        <v>3</v>
      </c>
      <c r="V982">
        <f>COUNTIF(tbl_General[EmployeeID],tbl_General[[#This Row],[EmployeeID]])</f>
        <v>1</v>
      </c>
    </row>
    <row r="983" spans="1:22" x14ac:dyDescent="0.25">
      <c r="A983">
        <v>33</v>
      </c>
      <c r="B983" t="s">
        <v>21</v>
      </c>
      <c r="C983" t="s">
        <v>22</v>
      </c>
      <c r="D983" t="s">
        <v>30</v>
      </c>
      <c r="E983">
        <v>1</v>
      </c>
      <c r="F983">
        <v>1</v>
      </c>
      <c r="G983" t="s">
        <v>24</v>
      </c>
      <c r="H983">
        <v>834</v>
      </c>
      <c r="I983" t="s">
        <v>34</v>
      </c>
      <c r="J983">
        <v>1</v>
      </c>
      <c r="K983" t="s">
        <v>31</v>
      </c>
      <c r="L983" t="s">
        <v>32</v>
      </c>
      <c r="M983">
        <v>42560</v>
      </c>
      <c r="N983">
        <v>1</v>
      </c>
      <c r="O983">
        <v>13</v>
      </c>
      <c r="P983">
        <v>3</v>
      </c>
      <c r="Q983">
        <v>5</v>
      </c>
      <c r="R983">
        <v>1</v>
      </c>
      <c r="S983">
        <v>5</v>
      </c>
      <c r="T983">
        <v>0</v>
      </c>
      <c r="U983">
        <v>2</v>
      </c>
      <c r="V983">
        <f>COUNTIF(tbl_General[EmployeeID],tbl_General[[#This Row],[EmployeeID]])</f>
        <v>1</v>
      </c>
    </row>
    <row r="984" spans="1:22" x14ac:dyDescent="0.25">
      <c r="A984">
        <v>33</v>
      </c>
      <c r="B984" t="s">
        <v>21</v>
      </c>
      <c r="C984" t="s">
        <v>22</v>
      </c>
      <c r="D984" t="s">
        <v>30</v>
      </c>
      <c r="E984">
        <v>1</v>
      </c>
      <c r="F984">
        <v>1</v>
      </c>
      <c r="G984" t="s">
        <v>24</v>
      </c>
      <c r="H984">
        <v>2304</v>
      </c>
      <c r="I984" t="s">
        <v>34</v>
      </c>
      <c r="J984">
        <v>1</v>
      </c>
      <c r="K984" t="s">
        <v>31</v>
      </c>
      <c r="L984" t="s">
        <v>32</v>
      </c>
      <c r="M984">
        <v>42560</v>
      </c>
      <c r="N984">
        <v>1</v>
      </c>
      <c r="O984">
        <v>13</v>
      </c>
      <c r="P984">
        <v>3</v>
      </c>
      <c r="Q984">
        <v>5</v>
      </c>
      <c r="R984">
        <v>1</v>
      </c>
      <c r="S984">
        <v>5</v>
      </c>
      <c r="T984">
        <v>0</v>
      </c>
      <c r="U984">
        <v>2</v>
      </c>
      <c r="V984">
        <f>COUNTIF(tbl_General[EmployeeID],tbl_General[[#This Row],[EmployeeID]])</f>
        <v>1</v>
      </c>
    </row>
    <row r="985" spans="1:22" x14ac:dyDescent="0.25">
      <c r="A985">
        <v>33</v>
      </c>
      <c r="B985" t="s">
        <v>21</v>
      </c>
      <c r="C985" t="s">
        <v>22</v>
      </c>
      <c r="D985" t="s">
        <v>30</v>
      </c>
      <c r="E985">
        <v>1</v>
      </c>
      <c r="F985">
        <v>1</v>
      </c>
      <c r="G985" t="s">
        <v>24</v>
      </c>
      <c r="H985">
        <v>3774</v>
      </c>
      <c r="I985" t="s">
        <v>34</v>
      </c>
      <c r="J985">
        <v>1</v>
      </c>
      <c r="K985" t="s">
        <v>31</v>
      </c>
      <c r="L985" t="s">
        <v>32</v>
      </c>
      <c r="M985">
        <v>42560</v>
      </c>
      <c r="N985">
        <v>1</v>
      </c>
      <c r="O985">
        <v>13</v>
      </c>
      <c r="P985">
        <v>3</v>
      </c>
      <c r="Q985">
        <v>5</v>
      </c>
      <c r="R985">
        <v>1</v>
      </c>
      <c r="S985">
        <v>5</v>
      </c>
      <c r="T985">
        <v>0</v>
      </c>
      <c r="U985">
        <v>2</v>
      </c>
      <c r="V985">
        <f>COUNTIF(tbl_General[EmployeeID],tbl_General[[#This Row],[EmployeeID]])</f>
        <v>1</v>
      </c>
    </row>
    <row r="986" spans="1:22" x14ac:dyDescent="0.25">
      <c r="A986">
        <v>24</v>
      </c>
      <c r="B986" t="s">
        <v>21</v>
      </c>
      <c r="C986" t="s">
        <v>22</v>
      </c>
      <c r="D986" t="s">
        <v>30</v>
      </c>
      <c r="E986">
        <v>5</v>
      </c>
      <c r="F986">
        <v>1</v>
      </c>
      <c r="G986" t="s">
        <v>33</v>
      </c>
      <c r="H986">
        <v>768</v>
      </c>
      <c r="I986" t="s">
        <v>34</v>
      </c>
      <c r="J986">
        <v>1</v>
      </c>
      <c r="K986" t="s">
        <v>42</v>
      </c>
      <c r="L986" t="s">
        <v>27</v>
      </c>
      <c r="M986">
        <v>43350</v>
      </c>
      <c r="N986">
        <v>1</v>
      </c>
      <c r="O986">
        <v>15</v>
      </c>
      <c r="P986">
        <v>1</v>
      </c>
      <c r="Q986">
        <v>5</v>
      </c>
      <c r="R986">
        <v>5</v>
      </c>
      <c r="S986">
        <v>5</v>
      </c>
      <c r="T986">
        <v>0</v>
      </c>
      <c r="U986">
        <v>3</v>
      </c>
      <c r="V986">
        <f>COUNTIF(tbl_General[EmployeeID],tbl_General[[#This Row],[EmployeeID]])</f>
        <v>1</v>
      </c>
    </row>
    <row r="987" spans="1:22" x14ac:dyDescent="0.25">
      <c r="A987">
        <v>24</v>
      </c>
      <c r="B987" t="s">
        <v>21</v>
      </c>
      <c r="C987" t="s">
        <v>22</v>
      </c>
      <c r="D987" t="s">
        <v>30</v>
      </c>
      <c r="E987">
        <v>5</v>
      </c>
      <c r="F987">
        <v>1</v>
      </c>
      <c r="G987" t="s">
        <v>33</v>
      </c>
      <c r="H987">
        <v>2238</v>
      </c>
      <c r="I987" t="s">
        <v>34</v>
      </c>
      <c r="J987">
        <v>1</v>
      </c>
      <c r="K987" t="s">
        <v>42</v>
      </c>
      <c r="L987" t="s">
        <v>27</v>
      </c>
      <c r="M987">
        <v>43350</v>
      </c>
      <c r="N987">
        <v>1</v>
      </c>
      <c r="O987">
        <v>15</v>
      </c>
      <c r="P987">
        <v>1</v>
      </c>
      <c r="Q987">
        <v>5</v>
      </c>
      <c r="R987">
        <v>5</v>
      </c>
      <c r="S987">
        <v>5</v>
      </c>
      <c r="T987">
        <v>0</v>
      </c>
      <c r="U987">
        <v>3</v>
      </c>
      <c r="V987">
        <f>COUNTIF(tbl_General[EmployeeID],tbl_General[[#This Row],[EmployeeID]])</f>
        <v>1</v>
      </c>
    </row>
    <row r="988" spans="1:22" x14ac:dyDescent="0.25">
      <c r="A988">
        <v>24</v>
      </c>
      <c r="B988" t="s">
        <v>21</v>
      </c>
      <c r="C988" t="s">
        <v>22</v>
      </c>
      <c r="D988" t="s">
        <v>30</v>
      </c>
      <c r="E988">
        <v>5</v>
      </c>
      <c r="F988">
        <v>1</v>
      </c>
      <c r="G988" t="s">
        <v>33</v>
      </c>
      <c r="H988">
        <v>3708</v>
      </c>
      <c r="I988" t="s">
        <v>34</v>
      </c>
      <c r="J988">
        <v>1</v>
      </c>
      <c r="K988" t="s">
        <v>42</v>
      </c>
      <c r="L988" t="s">
        <v>27</v>
      </c>
      <c r="M988">
        <v>43350</v>
      </c>
      <c r="N988">
        <v>1</v>
      </c>
      <c r="O988">
        <v>15</v>
      </c>
      <c r="P988">
        <v>1</v>
      </c>
      <c r="Q988">
        <v>5</v>
      </c>
      <c r="R988">
        <v>5</v>
      </c>
      <c r="S988">
        <v>5</v>
      </c>
      <c r="T988">
        <v>0</v>
      </c>
      <c r="U988">
        <v>3</v>
      </c>
      <c r="V988">
        <f>COUNTIF(tbl_General[EmployeeID],tbl_General[[#This Row],[EmployeeID]])</f>
        <v>1</v>
      </c>
    </row>
    <row r="989" spans="1:22" x14ac:dyDescent="0.25">
      <c r="A989">
        <v>28</v>
      </c>
      <c r="B989" t="s">
        <v>21</v>
      </c>
      <c r="C989" t="s">
        <v>22</v>
      </c>
      <c r="D989" t="s">
        <v>23</v>
      </c>
      <c r="E989">
        <v>9</v>
      </c>
      <c r="F989">
        <v>3</v>
      </c>
      <c r="G989" t="s">
        <v>38</v>
      </c>
      <c r="H989">
        <v>1026</v>
      </c>
      <c r="I989" t="s">
        <v>25</v>
      </c>
      <c r="J989">
        <v>2</v>
      </c>
      <c r="K989" t="s">
        <v>35</v>
      </c>
      <c r="L989" t="s">
        <v>27</v>
      </c>
      <c r="M989">
        <v>47660</v>
      </c>
      <c r="N989">
        <v>1</v>
      </c>
      <c r="O989">
        <v>12</v>
      </c>
      <c r="P989">
        <v>0</v>
      </c>
      <c r="Q989">
        <v>5</v>
      </c>
      <c r="R989">
        <v>3</v>
      </c>
      <c r="S989">
        <v>5</v>
      </c>
      <c r="T989">
        <v>0</v>
      </c>
      <c r="U989">
        <v>3</v>
      </c>
      <c r="V989">
        <f>COUNTIF(tbl_General[EmployeeID],tbl_General[[#This Row],[EmployeeID]])</f>
        <v>1</v>
      </c>
    </row>
    <row r="990" spans="1:22" x14ac:dyDescent="0.25">
      <c r="A990">
        <v>28</v>
      </c>
      <c r="B990" t="s">
        <v>21</v>
      </c>
      <c r="C990" t="s">
        <v>22</v>
      </c>
      <c r="D990" t="s">
        <v>23</v>
      </c>
      <c r="E990">
        <v>9</v>
      </c>
      <c r="F990">
        <v>3</v>
      </c>
      <c r="G990" t="s">
        <v>38</v>
      </c>
      <c r="H990">
        <v>2496</v>
      </c>
      <c r="I990" t="s">
        <v>25</v>
      </c>
      <c r="J990">
        <v>2</v>
      </c>
      <c r="K990" t="s">
        <v>35</v>
      </c>
      <c r="L990" t="s">
        <v>27</v>
      </c>
      <c r="M990">
        <v>47660</v>
      </c>
      <c r="N990">
        <v>1</v>
      </c>
      <c r="O990">
        <v>12</v>
      </c>
      <c r="P990">
        <v>0</v>
      </c>
      <c r="Q990">
        <v>5</v>
      </c>
      <c r="R990">
        <v>3</v>
      </c>
      <c r="S990">
        <v>5</v>
      </c>
      <c r="T990">
        <v>0</v>
      </c>
      <c r="U990">
        <v>3</v>
      </c>
      <c r="V990">
        <f>COUNTIF(tbl_General[EmployeeID],tbl_General[[#This Row],[EmployeeID]])</f>
        <v>1</v>
      </c>
    </row>
    <row r="991" spans="1:22" x14ac:dyDescent="0.25">
      <c r="A991">
        <v>28</v>
      </c>
      <c r="B991" t="s">
        <v>21</v>
      </c>
      <c r="C991" t="s">
        <v>22</v>
      </c>
      <c r="D991" t="s">
        <v>23</v>
      </c>
      <c r="E991">
        <v>9</v>
      </c>
      <c r="F991">
        <v>3</v>
      </c>
      <c r="G991" t="s">
        <v>38</v>
      </c>
      <c r="H991">
        <v>3966</v>
      </c>
      <c r="I991" t="s">
        <v>25</v>
      </c>
      <c r="J991">
        <v>2</v>
      </c>
      <c r="K991" t="s">
        <v>35</v>
      </c>
      <c r="L991" t="s">
        <v>27</v>
      </c>
      <c r="M991">
        <v>47660</v>
      </c>
      <c r="N991">
        <v>1</v>
      </c>
      <c r="O991">
        <v>12</v>
      </c>
      <c r="P991">
        <v>0</v>
      </c>
      <c r="Q991">
        <v>5</v>
      </c>
      <c r="R991">
        <v>3</v>
      </c>
      <c r="S991">
        <v>5</v>
      </c>
      <c r="T991">
        <v>0</v>
      </c>
      <c r="U991">
        <v>3</v>
      </c>
      <c r="V991">
        <f>COUNTIF(tbl_General[EmployeeID],tbl_General[[#This Row],[EmployeeID]])</f>
        <v>1</v>
      </c>
    </row>
    <row r="992" spans="1:22" x14ac:dyDescent="0.25">
      <c r="A992">
        <v>28</v>
      </c>
      <c r="B992" t="s">
        <v>21</v>
      </c>
      <c r="C992" t="s">
        <v>22</v>
      </c>
      <c r="D992" t="s">
        <v>23</v>
      </c>
      <c r="E992">
        <v>4</v>
      </c>
      <c r="F992">
        <v>4</v>
      </c>
      <c r="G992" t="s">
        <v>24</v>
      </c>
      <c r="H992">
        <v>1375</v>
      </c>
      <c r="I992" t="s">
        <v>34</v>
      </c>
      <c r="J992">
        <v>2</v>
      </c>
      <c r="K992" t="s">
        <v>26</v>
      </c>
      <c r="L992" t="s">
        <v>27</v>
      </c>
      <c r="M992">
        <v>54330</v>
      </c>
      <c r="N992">
        <v>1</v>
      </c>
      <c r="O992">
        <v>13</v>
      </c>
      <c r="P992">
        <v>1</v>
      </c>
      <c r="Q992">
        <v>5</v>
      </c>
      <c r="R992">
        <v>4</v>
      </c>
      <c r="S992">
        <v>5</v>
      </c>
      <c r="T992">
        <v>0</v>
      </c>
      <c r="U992">
        <v>2</v>
      </c>
      <c r="V992">
        <f>COUNTIF(tbl_General[EmployeeID],tbl_General[[#This Row],[EmployeeID]])</f>
        <v>1</v>
      </c>
    </row>
    <row r="993" spans="1:22" x14ac:dyDescent="0.25">
      <c r="A993">
        <v>28</v>
      </c>
      <c r="B993" t="s">
        <v>21</v>
      </c>
      <c r="C993" t="s">
        <v>22</v>
      </c>
      <c r="D993" t="s">
        <v>23</v>
      </c>
      <c r="E993">
        <v>4</v>
      </c>
      <c r="F993">
        <v>4</v>
      </c>
      <c r="G993" t="s">
        <v>24</v>
      </c>
      <c r="H993">
        <v>2845</v>
      </c>
      <c r="I993" t="s">
        <v>34</v>
      </c>
      <c r="J993">
        <v>2</v>
      </c>
      <c r="K993" t="s">
        <v>26</v>
      </c>
      <c r="L993" t="s">
        <v>27</v>
      </c>
      <c r="M993">
        <v>54330</v>
      </c>
      <c r="N993">
        <v>1</v>
      </c>
      <c r="O993">
        <v>13</v>
      </c>
      <c r="P993">
        <v>1</v>
      </c>
      <c r="Q993">
        <v>5</v>
      </c>
      <c r="R993">
        <v>4</v>
      </c>
      <c r="S993">
        <v>5</v>
      </c>
      <c r="T993">
        <v>0</v>
      </c>
      <c r="U993">
        <v>2</v>
      </c>
      <c r="V993">
        <f>COUNTIF(tbl_General[EmployeeID],tbl_General[[#This Row],[EmployeeID]])</f>
        <v>1</v>
      </c>
    </row>
    <row r="994" spans="1:22" x14ac:dyDescent="0.25">
      <c r="A994">
        <v>28</v>
      </c>
      <c r="B994" t="s">
        <v>21</v>
      </c>
      <c r="C994" t="s">
        <v>22</v>
      </c>
      <c r="D994" t="s">
        <v>23</v>
      </c>
      <c r="E994">
        <v>4</v>
      </c>
      <c r="F994">
        <v>4</v>
      </c>
      <c r="G994" t="s">
        <v>24</v>
      </c>
      <c r="H994">
        <v>4315</v>
      </c>
      <c r="I994" t="s">
        <v>34</v>
      </c>
      <c r="J994">
        <v>2</v>
      </c>
      <c r="K994" t="s">
        <v>26</v>
      </c>
      <c r="L994" t="s">
        <v>27</v>
      </c>
      <c r="M994">
        <v>54330</v>
      </c>
      <c r="N994">
        <v>1</v>
      </c>
      <c r="O994">
        <v>13</v>
      </c>
      <c r="P994">
        <v>1</v>
      </c>
      <c r="Q994">
        <v>5</v>
      </c>
      <c r="R994">
        <v>4</v>
      </c>
      <c r="S994">
        <v>5</v>
      </c>
      <c r="T994">
        <v>0</v>
      </c>
      <c r="U994">
        <v>2</v>
      </c>
      <c r="V994">
        <f>COUNTIF(tbl_General[EmployeeID],tbl_General[[#This Row],[EmployeeID]])</f>
        <v>1</v>
      </c>
    </row>
    <row r="995" spans="1:22" x14ac:dyDescent="0.25">
      <c r="A995">
        <v>30</v>
      </c>
      <c r="B995" t="s">
        <v>21</v>
      </c>
      <c r="C995" t="s">
        <v>22</v>
      </c>
      <c r="D995" t="s">
        <v>23</v>
      </c>
      <c r="E995">
        <v>13</v>
      </c>
      <c r="F995">
        <v>3</v>
      </c>
      <c r="G995" t="s">
        <v>45</v>
      </c>
      <c r="H995">
        <v>1356</v>
      </c>
      <c r="I995" t="s">
        <v>25</v>
      </c>
      <c r="J995">
        <v>2</v>
      </c>
      <c r="K995" t="s">
        <v>40</v>
      </c>
      <c r="L995" t="s">
        <v>32</v>
      </c>
      <c r="M995">
        <v>57700</v>
      </c>
      <c r="N995">
        <v>1</v>
      </c>
      <c r="O995">
        <v>16</v>
      </c>
      <c r="P995">
        <v>1</v>
      </c>
      <c r="Q995">
        <v>5</v>
      </c>
      <c r="R995">
        <v>2</v>
      </c>
      <c r="S995">
        <v>5</v>
      </c>
      <c r="T995">
        <v>0</v>
      </c>
      <c r="U995">
        <v>4</v>
      </c>
      <c r="V995">
        <f>COUNTIF(tbl_General[EmployeeID],tbl_General[[#This Row],[EmployeeID]])</f>
        <v>1</v>
      </c>
    </row>
    <row r="996" spans="1:22" x14ac:dyDescent="0.25">
      <c r="A996">
        <v>30</v>
      </c>
      <c r="B996" t="s">
        <v>21</v>
      </c>
      <c r="C996" t="s">
        <v>22</v>
      </c>
      <c r="D996" t="s">
        <v>23</v>
      </c>
      <c r="E996">
        <v>13</v>
      </c>
      <c r="F996">
        <v>3</v>
      </c>
      <c r="G996" t="s">
        <v>45</v>
      </c>
      <c r="H996">
        <v>2826</v>
      </c>
      <c r="I996" t="s">
        <v>25</v>
      </c>
      <c r="J996">
        <v>2</v>
      </c>
      <c r="K996" t="s">
        <v>40</v>
      </c>
      <c r="L996" t="s">
        <v>32</v>
      </c>
      <c r="M996">
        <v>57700</v>
      </c>
      <c r="N996">
        <v>1</v>
      </c>
      <c r="O996">
        <v>16</v>
      </c>
      <c r="P996">
        <v>1</v>
      </c>
      <c r="Q996">
        <v>5</v>
      </c>
      <c r="R996">
        <v>2</v>
      </c>
      <c r="S996">
        <v>5</v>
      </c>
      <c r="T996">
        <v>0</v>
      </c>
      <c r="U996">
        <v>4</v>
      </c>
      <c r="V996">
        <f>COUNTIF(tbl_General[EmployeeID],tbl_General[[#This Row],[EmployeeID]])</f>
        <v>1</v>
      </c>
    </row>
    <row r="997" spans="1:22" x14ac:dyDescent="0.25">
      <c r="A997">
        <v>30</v>
      </c>
      <c r="B997" t="s">
        <v>21</v>
      </c>
      <c r="C997" t="s">
        <v>22</v>
      </c>
      <c r="D997" t="s">
        <v>23</v>
      </c>
      <c r="E997">
        <v>13</v>
      </c>
      <c r="F997">
        <v>3</v>
      </c>
      <c r="G997" t="s">
        <v>45</v>
      </c>
      <c r="H997">
        <v>4296</v>
      </c>
      <c r="I997" t="s">
        <v>25</v>
      </c>
      <c r="J997">
        <v>2</v>
      </c>
      <c r="K997" t="s">
        <v>40</v>
      </c>
      <c r="L997" t="s">
        <v>32</v>
      </c>
      <c r="M997">
        <v>57700</v>
      </c>
      <c r="N997">
        <v>1</v>
      </c>
      <c r="O997">
        <v>16</v>
      </c>
      <c r="P997">
        <v>1</v>
      </c>
      <c r="Q997">
        <v>5</v>
      </c>
      <c r="R997">
        <v>2</v>
      </c>
      <c r="S997">
        <v>5</v>
      </c>
      <c r="T997">
        <v>0</v>
      </c>
      <c r="U997">
        <v>4</v>
      </c>
      <c r="V997">
        <f>COUNTIF(tbl_General[EmployeeID],tbl_General[[#This Row],[EmployeeID]])</f>
        <v>1</v>
      </c>
    </row>
    <row r="998" spans="1:22" x14ac:dyDescent="0.25">
      <c r="A998">
        <v>29</v>
      </c>
      <c r="B998" t="s">
        <v>21</v>
      </c>
      <c r="C998" t="s">
        <v>22</v>
      </c>
      <c r="D998" t="s">
        <v>30</v>
      </c>
      <c r="E998">
        <v>5</v>
      </c>
      <c r="F998">
        <v>3</v>
      </c>
      <c r="G998" t="s">
        <v>38</v>
      </c>
      <c r="H998">
        <v>1203</v>
      </c>
      <c r="I998" t="s">
        <v>34</v>
      </c>
      <c r="J998">
        <v>2</v>
      </c>
      <c r="K998" t="s">
        <v>43</v>
      </c>
      <c r="L998" t="s">
        <v>32</v>
      </c>
      <c r="M998">
        <v>75530</v>
      </c>
      <c r="N998">
        <v>1</v>
      </c>
      <c r="O998">
        <v>19</v>
      </c>
      <c r="P998">
        <v>0</v>
      </c>
      <c r="Q998">
        <v>5</v>
      </c>
      <c r="R998">
        <v>3</v>
      </c>
      <c r="S998">
        <v>5</v>
      </c>
      <c r="T998">
        <v>0</v>
      </c>
      <c r="U998">
        <v>4</v>
      </c>
      <c r="V998">
        <f>COUNTIF(tbl_General[EmployeeID],tbl_General[[#This Row],[EmployeeID]])</f>
        <v>1</v>
      </c>
    </row>
    <row r="999" spans="1:22" x14ac:dyDescent="0.25">
      <c r="A999">
        <v>29</v>
      </c>
      <c r="B999" t="s">
        <v>21</v>
      </c>
      <c r="C999" t="s">
        <v>22</v>
      </c>
      <c r="D999" t="s">
        <v>30</v>
      </c>
      <c r="E999">
        <v>5</v>
      </c>
      <c r="F999">
        <v>3</v>
      </c>
      <c r="G999" t="s">
        <v>38</v>
      </c>
      <c r="H999">
        <v>2673</v>
      </c>
      <c r="I999" t="s">
        <v>34</v>
      </c>
      <c r="J999">
        <v>2</v>
      </c>
      <c r="K999" t="s">
        <v>43</v>
      </c>
      <c r="L999" t="s">
        <v>32</v>
      </c>
      <c r="M999">
        <v>75530</v>
      </c>
      <c r="N999">
        <v>1</v>
      </c>
      <c r="O999">
        <v>19</v>
      </c>
      <c r="P999">
        <v>0</v>
      </c>
      <c r="Q999">
        <v>5</v>
      </c>
      <c r="R999">
        <v>3</v>
      </c>
      <c r="S999">
        <v>5</v>
      </c>
      <c r="T999">
        <v>0</v>
      </c>
      <c r="U999">
        <v>4</v>
      </c>
      <c r="V999">
        <f>COUNTIF(tbl_General[EmployeeID],tbl_General[[#This Row],[EmployeeID]])</f>
        <v>1</v>
      </c>
    </row>
    <row r="1000" spans="1:22" x14ac:dyDescent="0.25">
      <c r="A1000">
        <v>29</v>
      </c>
      <c r="B1000" t="s">
        <v>21</v>
      </c>
      <c r="C1000" t="s">
        <v>22</v>
      </c>
      <c r="D1000" t="s">
        <v>30</v>
      </c>
      <c r="E1000">
        <v>5</v>
      </c>
      <c r="F1000">
        <v>3</v>
      </c>
      <c r="G1000" t="s">
        <v>38</v>
      </c>
      <c r="H1000">
        <v>4143</v>
      </c>
      <c r="I1000" t="s">
        <v>34</v>
      </c>
      <c r="J1000">
        <v>2</v>
      </c>
      <c r="K1000" t="s">
        <v>43</v>
      </c>
      <c r="L1000" t="s">
        <v>32</v>
      </c>
      <c r="M1000">
        <v>75530</v>
      </c>
      <c r="N1000">
        <v>1</v>
      </c>
      <c r="O1000">
        <v>19</v>
      </c>
      <c r="P1000">
        <v>0</v>
      </c>
      <c r="Q1000">
        <v>5</v>
      </c>
      <c r="R1000">
        <v>3</v>
      </c>
      <c r="S1000">
        <v>5</v>
      </c>
      <c r="T1000">
        <v>0</v>
      </c>
      <c r="U1000">
        <v>4</v>
      </c>
      <c r="V1000">
        <f>COUNTIF(tbl_General[EmployeeID],tbl_General[[#This Row],[EmployeeID]])</f>
        <v>1</v>
      </c>
    </row>
    <row r="1001" spans="1:22" x14ac:dyDescent="0.25">
      <c r="A1001">
        <v>34</v>
      </c>
      <c r="B1001" t="s">
        <v>21</v>
      </c>
      <c r="C1001" t="s">
        <v>36</v>
      </c>
      <c r="D1001" t="s">
        <v>23</v>
      </c>
      <c r="E1001">
        <v>1</v>
      </c>
      <c r="F1001">
        <v>2</v>
      </c>
      <c r="G1001" t="s">
        <v>24</v>
      </c>
      <c r="H1001">
        <v>720</v>
      </c>
      <c r="I1001" t="s">
        <v>34</v>
      </c>
      <c r="J1001">
        <v>2</v>
      </c>
      <c r="K1001" t="s">
        <v>31</v>
      </c>
      <c r="L1001" t="s">
        <v>41</v>
      </c>
      <c r="M1001">
        <v>86210</v>
      </c>
      <c r="N1001">
        <v>1</v>
      </c>
      <c r="O1001">
        <v>17</v>
      </c>
      <c r="P1001">
        <v>1</v>
      </c>
      <c r="Q1001">
        <v>5</v>
      </c>
      <c r="R1001">
        <v>1</v>
      </c>
      <c r="S1001">
        <v>5</v>
      </c>
      <c r="T1001">
        <v>0</v>
      </c>
      <c r="U1001">
        <v>0</v>
      </c>
      <c r="V1001">
        <f>COUNTIF(tbl_General[EmployeeID],tbl_General[[#This Row],[EmployeeID]])</f>
        <v>1</v>
      </c>
    </row>
    <row r="1002" spans="1:22" x14ac:dyDescent="0.25">
      <c r="A1002">
        <v>34</v>
      </c>
      <c r="B1002" t="s">
        <v>21</v>
      </c>
      <c r="C1002" t="s">
        <v>36</v>
      </c>
      <c r="D1002" t="s">
        <v>23</v>
      </c>
      <c r="E1002">
        <v>1</v>
      </c>
      <c r="F1002">
        <v>2</v>
      </c>
      <c r="G1002" t="s">
        <v>24</v>
      </c>
      <c r="H1002">
        <v>2190</v>
      </c>
      <c r="I1002" t="s">
        <v>34</v>
      </c>
      <c r="J1002">
        <v>2</v>
      </c>
      <c r="K1002" t="s">
        <v>31</v>
      </c>
      <c r="L1002" t="s">
        <v>41</v>
      </c>
      <c r="M1002">
        <v>86210</v>
      </c>
      <c r="N1002">
        <v>1</v>
      </c>
      <c r="O1002">
        <v>17</v>
      </c>
      <c r="P1002">
        <v>1</v>
      </c>
      <c r="Q1002">
        <v>5</v>
      </c>
      <c r="R1002">
        <v>1</v>
      </c>
      <c r="S1002">
        <v>5</v>
      </c>
      <c r="T1002">
        <v>0</v>
      </c>
      <c r="U1002">
        <v>0</v>
      </c>
      <c r="V1002">
        <f>COUNTIF(tbl_General[EmployeeID],tbl_General[[#This Row],[EmployeeID]])</f>
        <v>1</v>
      </c>
    </row>
    <row r="1003" spans="1:22" x14ac:dyDescent="0.25">
      <c r="A1003">
        <v>34</v>
      </c>
      <c r="B1003" t="s">
        <v>21</v>
      </c>
      <c r="C1003" t="s">
        <v>36</v>
      </c>
      <c r="D1003" t="s">
        <v>23</v>
      </c>
      <c r="E1003">
        <v>1</v>
      </c>
      <c r="F1003">
        <v>2</v>
      </c>
      <c r="G1003" t="s">
        <v>24</v>
      </c>
      <c r="H1003">
        <v>3660</v>
      </c>
      <c r="I1003" t="s">
        <v>34</v>
      </c>
      <c r="J1003">
        <v>2</v>
      </c>
      <c r="K1003" t="s">
        <v>31</v>
      </c>
      <c r="L1003" t="s">
        <v>41</v>
      </c>
      <c r="M1003">
        <v>86210</v>
      </c>
      <c r="N1003">
        <v>1</v>
      </c>
      <c r="O1003">
        <v>17</v>
      </c>
      <c r="P1003">
        <v>1</v>
      </c>
      <c r="Q1003">
        <v>5</v>
      </c>
      <c r="R1003">
        <v>1</v>
      </c>
      <c r="S1003">
        <v>5</v>
      </c>
      <c r="T1003">
        <v>0</v>
      </c>
      <c r="U1003">
        <v>0</v>
      </c>
      <c r="V1003">
        <f>COUNTIF(tbl_General[EmployeeID],tbl_General[[#This Row],[EmployeeID]])</f>
        <v>1</v>
      </c>
    </row>
    <row r="1004" spans="1:22" x14ac:dyDescent="0.25">
      <c r="A1004">
        <v>35</v>
      </c>
      <c r="B1004" t="s">
        <v>21</v>
      </c>
      <c r="C1004" t="s">
        <v>22</v>
      </c>
      <c r="D1004" t="s">
        <v>30</v>
      </c>
      <c r="E1004">
        <v>16</v>
      </c>
      <c r="F1004">
        <v>4</v>
      </c>
      <c r="G1004" t="s">
        <v>38</v>
      </c>
      <c r="H1004">
        <v>204</v>
      </c>
      <c r="I1004" t="s">
        <v>34</v>
      </c>
      <c r="J1004">
        <v>2</v>
      </c>
      <c r="K1004" t="s">
        <v>37</v>
      </c>
      <c r="L1004" t="s">
        <v>32</v>
      </c>
      <c r="M1004">
        <v>95260</v>
      </c>
      <c r="N1004">
        <v>1</v>
      </c>
      <c r="O1004">
        <v>15</v>
      </c>
      <c r="P1004">
        <v>0</v>
      </c>
      <c r="Q1004">
        <v>5</v>
      </c>
      <c r="R1004">
        <v>2</v>
      </c>
      <c r="S1004">
        <v>5</v>
      </c>
      <c r="T1004">
        <v>0</v>
      </c>
      <c r="U1004">
        <v>3</v>
      </c>
      <c r="V1004">
        <f>COUNTIF(tbl_General[EmployeeID],tbl_General[[#This Row],[EmployeeID]])</f>
        <v>1</v>
      </c>
    </row>
    <row r="1005" spans="1:22" x14ac:dyDescent="0.25">
      <c r="A1005">
        <v>35</v>
      </c>
      <c r="B1005" t="s">
        <v>21</v>
      </c>
      <c r="C1005" t="s">
        <v>22</v>
      </c>
      <c r="D1005" t="s">
        <v>30</v>
      </c>
      <c r="E1005">
        <v>16</v>
      </c>
      <c r="F1005">
        <v>4</v>
      </c>
      <c r="G1005" t="s">
        <v>38</v>
      </c>
      <c r="H1005">
        <v>1674</v>
      </c>
      <c r="I1005" t="s">
        <v>34</v>
      </c>
      <c r="J1005">
        <v>2</v>
      </c>
      <c r="K1005" t="s">
        <v>37</v>
      </c>
      <c r="L1005" t="s">
        <v>32</v>
      </c>
      <c r="M1005">
        <v>95260</v>
      </c>
      <c r="N1005">
        <v>1</v>
      </c>
      <c r="O1005">
        <v>15</v>
      </c>
      <c r="P1005">
        <v>0</v>
      </c>
      <c r="Q1005">
        <v>5</v>
      </c>
      <c r="R1005">
        <v>2</v>
      </c>
      <c r="S1005">
        <v>5</v>
      </c>
      <c r="T1005">
        <v>0</v>
      </c>
      <c r="U1005">
        <v>3</v>
      </c>
      <c r="V1005">
        <f>COUNTIF(tbl_General[EmployeeID],tbl_General[[#This Row],[EmployeeID]])</f>
        <v>1</v>
      </c>
    </row>
    <row r="1006" spans="1:22" x14ac:dyDescent="0.25">
      <c r="A1006">
        <v>35</v>
      </c>
      <c r="B1006" t="s">
        <v>21</v>
      </c>
      <c r="C1006" t="s">
        <v>22</v>
      </c>
      <c r="D1006" t="s">
        <v>30</v>
      </c>
      <c r="E1006">
        <v>16</v>
      </c>
      <c r="F1006">
        <v>4</v>
      </c>
      <c r="G1006" t="s">
        <v>38</v>
      </c>
      <c r="H1006">
        <v>3144</v>
      </c>
      <c r="I1006" t="s">
        <v>34</v>
      </c>
      <c r="J1006">
        <v>2</v>
      </c>
      <c r="K1006" t="s">
        <v>37</v>
      </c>
      <c r="L1006" t="s">
        <v>32</v>
      </c>
      <c r="M1006">
        <v>95260</v>
      </c>
      <c r="N1006">
        <v>1</v>
      </c>
      <c r="O1006">
        <v>15</v>
      </c>
      <c r="P1006">
        <v>0</v>
      </c>
      <c r="Q1006">
        <v>5</v>
      </c>
      <c r="R1006">
        <v>2</v>
      </c>
      <c r="S1006">
        <v>5</v>
      </c>
      <c r="T1006">
        <v>0</v>
      </c>
      <c r="U1006">
        <v>3</v>
      </c>
      <c r="V1006">
        <f>COUNTIF(tbl_General[EmployeeID],tbl_General[[#This Row],[EmployeeID]])</f>
        <v>1</v>
      </c>
    </row>
    <row r="1007" spans="1:22" x14ac:dyDescent="0.25">
      <c r="A1007">
        <v>28</v>
      </c>
      <c r="B1007" t="s">
        <v>21</v>
      </c>
      <c r="C1007" t="s">
        <v>22</v>
      </c>
      <c r="D1007" t="s">
        <v>30</v>
      </c>
      <c r="E1007">
        <v>7</v>
      </c>
      <c r="F1007">
        <v>3</v>
      </c>
      <c r="G1007" t="s">
        <v>33</v>
      </c>
      <c r="H1007">
        <v>32</v>
      </c>
      <c r="I1007" t="s">
        <v>34</v>
      </c>
      <c r="J1007">
        <v>1</v>
      </c>
      <c r="K1007" t="s">
        <v>37</v>
      </c>
      <c r="L1007" t="s">
        <v>32</v>
      </c>
      <c r="M1007">
        <v>96370</v>
      </c>
      <c r="N1007">
        <v>1</v>
      </c>
      <c r="O1007">
        <v>13</v>
      </c>
      <c r="P1007">
        <v>0</v>
      </c>
      <c r="Q1007">
        <v>5</v>
      </c>
      <c r="R1007">
        <v>6</v>
      </c>
      <c r="S1007">
        <v>5</v>
      </c>
      <c r="T1007">
        <v>0</v>
      </c>
      <c r="U1007">
        <v>2</v>
      </c>
      <c r="V1007">
        <f>COUNTIF(tbl_General[EmployeeID],tbl_General[[#This Row],[EmployeeID]])</f>
        <v>1</v>
      </c>
    </row>
    <row r="1008" spans="1:22" x14ac:dyDescent="0.25">
      <c r="A1008">
        <v>28</v>
      </c>
      <c r="B1008" t="s">
        <v>21</v>
      </c>
      <c r="C1008" t="s">
        <v>22</v>
      </c>
      <c r="D1008" t="s">
        <v>30</v>
      </c>
      <c r="E1008">
        <v>7</v>
      </c>
      <c r="F1008">
        <v>3</v>
      </c>
      <c r="G1008" t="s">
        <v>33</v>
      </c>
      <c r="H1008">
        <v>1502</v>
      </c>
      <c r="I1008" t="s">
        <v>34</v>
      </c>
      <c r="J1008">
        <v>1</v>
      </c>
      <c r="K1008" t="s">
        <v>37</v>
      </c>
      <c r="L1008" t="s">
        <v>32</v>
      </c>
      <c r="M1008">
        <v>96370</v>
      </c>
      <c r="N1008">
        <v>1</v>
      </c>
      <c r="O1008">
        <v>13</v>
      </c>
      <c r="P1008">
        <v>0</v>
      </c>
      <c r="Q1008">
        <v>5</v>
      </c>
      <c r="R1008">
        <v>6</v>
      </c>
      <c r="S1008">
        <v>5</v>
      </c>
      <c r="T1008">
        <v>0</v>
      </c>
      <c r="U1008">
        <v>2</v>
      </c>
      <c r="V1008">
        <f>COUNTIF(tbl_General[EmployeeID],tbl_General[[#This Row],[EmployeeID]])</f>
        <v>1</v>
      </c>
    </row>
    <row r="1009" spans="1:22" x14ac:dyDescent="0.25">
      <c r="A1009">
        <v>28</v>
      </c>
      <c r="B1009" t="s">
        <v>21</v>
      </c>
      <c r="C1009" t="s">
        <v>22</v>
      </c>
      <c r="D1009" t="s">
        <v>30</v>
      </c>
      <c r="E1009">
        <v>7</v>
      </c>
      <c r="F1009">
        <v>3</v>
      </c>
      <c r="G1009" t="s">
        <v>33</v>
      </c>
      <c r="H1009">
        <v>2972</v>
      </c>
      <c r="I1009" t="s">
        <v>34</v>
      </c>
      <c r="J1009">
        <v>1</v>
      </c>
      <c r="K1009" t="s">
        <v>37</v>
      </c>
      <c r="L1009" t="s">
        <v>32</v>
      </c>
      <c r="M1009">
        <v>96370</v>
      </c>
      <c r="N1009">
        <v>1</v>
      </c>
      <c r="O1009">
        <v>13</v>
      </c>
      <c r="P1009">
        <v>0</v>
      </c>
      <c r="Q1009">
        <v>5</v>
      </c>
      <c r="R1009">
        <v>6</v>
      </c>
      <c r="S1009">
        <v>5</v>
      </c>
      <c r="T1009">
        <v>0</v>
      </c>
      <c r="U1009">
        <v>2</v>
      </c>
      <c r="V1009">
        <f>COUNTIF(tbl_General[EmployeeID],tbl_General[[#This Row],[EmployeeID]])</f>
        <v>1</v>
      </c>
    </row>
    <row r="1010" spans="1:22" x14ac:dyDescent="0.25">
      <c r="A1010">
        <v>35</v>
      </c>
      <c r="B1010" t="s">
        <v>21</v>
      </c>
      <c r="C1010" t="s">
        <v>29</v>
      </c>
      <c r="D1010" t="s">
        <v>30</v>
      </c>
      <c r="E1010">
        <v>9</v>
      </c>
      <c r="F1010">
        <v>2</v>
      </c>
      <c r="G1010" t="s">
        <v>33</v>
      </c>
      <c r="H1010">
        <v>563</v>
      </c>
      <c r="I1010" t="s">
        <v>25</v>
      </c>
      <c r="J1010">
        <v>1</v>
      </c>
      <c r="K1010" t="s">
        <v>42</v>
      </c>
      <c r="L1010" t="s">
        <v>41</v>
      </c>
      <c r="M1010">
        <v>104960</v>
      </c>
      <c r="N1010">
        <v>1</v>
      </c>
      <c r="O1010">
        <v>13</v>
      </c>
      <c r="P1010">
        <v>1</v>
      </c>
      <c r="Q1010">
        <v>5</v>
      </c>
      <c r="R1010">
        <v>2</v>
      </c>
      <c r="S1010">
        <v>5</v>
      </c>
      <c r="T1010">
        <v>0</v>
      </c>
      <c r="U1010">
        <v>2</v>
      </c>
      <c r="V1010">
        <f>COUNTIF(tbl_General[EmployeeID],tbl_General[[#This Row],[EmployeeID]])</f>
        <v>1</v>
      </c>
    </row>
    <row r="1011" spans="1:22" x14ac:dyDescent="0.25">
      <c r="A1011">
        <v>35</v>
      </c>
      <c r="B1011" t="s">
        <v>21</v>
      </c>
      <c r="C1011" t="s">
        <v>29</v>
      </c>
      <c r="D1011" t="s">
        <v>30</v>
      </c>
      <c r="E1011">
        <v>9</v>
      </c>
      <c r="F1011">
        <v>2</v>
      </c>
      <c r="G1011" t="s">
        <v>33</v>
      </c>
      <c r="H1011">
        <v>2033</v>
      </c>
      <c r="I1011" t="s">
        <v>25</v>
      </c>
      <c r="J1011">
        <v>1</v>
      </c>
      <c r="K1011" t="s">
        <v>42</v>
      </c>
      <c r="L1011" t="s">
        <v>41</v>
      </c>
      <c r="M1011">
        <v>104960</v>
      </c>
      <c r="N1011">
        <v>1</v>
      </c>
      <c r="O1011">
        <v>13</v>
      </c>
      <c r="P1011">
        <v>1</v>
      </c>
      <c r="Q1011">
        <v>5</v>
      </c>
      <c r="R1011">
        <v>2</v>
      </c>
      <c r="S1011">
        <v>5</v>
      </c>
      <c r="T1011">
        <v>0</v>
      </c>
      <c r="U1011">
        <v>2</v>
      </c>
      <c r="V1011">
        <f>COUNTIF(tbl_General[EmployeeID],tbl_General[[#This Row],[EmployeeID]])</f>
        <v>1</v>
      </c>
    </row>
    <row r="1012" spans="1:22" x14ac:dyDescent="0.25">
      <c r="A1012">
        <v>35</v>
      </c>
      <c r="B1012" t="s">
        <v>21</v>
      </c>
      <c r="C1012" t="s">
        <v>29</v>
      </c>
      <c r="D1012" t="s">
        <v>30</v>
      </c>
      <c r="E1012">
        <v>9</v>
      </c>
      <c r="F1012">
        <v>2</v>
      </c>
      <c r="G1012" t="s">
        <v>33</v>
      </c>
      <c r="H1012">
        <v>3503</v>
      </c>
      <c r="I1012" t="s">
        <v>25</v>
      </c>
      <c r="J1012">
        <v>1</v>
      </c>
      <c r="K1012" t="s">
        <v>42</v>
      </c>
      <c r="L1012" t="s">
        <v>41</v>
      </c>
      <c r="M1012">
        <v>104960</v>
      </c>
      <c r="N1012">
        <v>1</v>
      </c>
      <c r="O1012">
        <v>13</v>
      </c>
      <c r="P1012">
        <v>1</v>
      </c>
      <c r="Q1012">
        <v>5</v>
      </c>
      <c r="R1012">
        <v>2</v>
      </c>
      <c r="S1012">
        <v>5</v>
      </c>
      <c r="T1012">
        <v>0</v>
      </c>
      <c r="U1012">
        <v>2</v>
      </c>
      <c r="V1012">
        <f>COUNTIF(tbl_General[EmployeeID],tbl_General[[#This Row],[EmployeeID]])</f>
        <v>1</v>
      </c>
    </row>
    <row r="1013" spans="1:22" x14ac:dyDescent="0.25">
      <c r="A1013">
        <v>28</v>
      </c>
      <c r="B1013" t="s">
        <v>21</v>
      </c>
      <c r="C1013" t="s">
        <v>22</v>
      </c>
      <c r="D1013" t="s">
        <v>30</v>
      </c>
      <c r="E1013">
        <v>2</v>
      </c>
      <c r="F1013">
        <v>3</v>
      </c>
      <c r="G1013" t="s">
        <v>24</v>
      </c>
      <c r="H1013">
        <v>727</v>
      </c>
      <c r="I1013" t="s">
        <v>25</v>
      </c>
      <c r="J1013">
        <v>2</v>
      </c>
      <c r="K1013" t="s">
        <v>26</v>
      </c>
      <c r="L1013" t="s">
        <v>27</v>
      </c>
      <c r="M1013">
        <v>111590</v>
      </c>
      <c r="N1013">
        <v>1</v>
      </c>
      <c r="O1013">
        <v>12</v>
      </c>
      <c r="P1013">
        <v>0</v>
      </c>
      <c r="Q1013">
        <v>5</v>
      </c>
      <c r="R1013">
        <v>2</v>
      </c>
      <c r="S1013">
        <v>5</v>
      </c>
      <c r="T1013">
        <v>0</v>
      </c>
      <c r="U1013">
        <v>4</v>
      </c>
      <c r="V1013">
        <f>COUNTIF(tbl_General[EmployeeID],tbl_General[[#This Row],[EmployeeID]])</f>
        <v>1</v>
      </c>
    </row>
    <row r="1014" spans="1:22" x14ac:dyDescent="0.25">
      <c r="A1014">
        <v>28</v>
      </c>
      <c r="B1014" t="s">
        <v>21</v>
      </c>
      <c r="C1014" t="s">
        <v>22</v>
      </c>
      <c r="D1014" t="s">
        <v>30</v>
      </c>
      <c r="E1014">
        <v>2</v>
      </c>
      <c r="F1014">
        <v>3</v>
      </c>
      <c r="G1014" t="s">
        <v>24</v>
      </c>
      <c r="H1014">
        <v>2197</v>
      </c>
      <c r="I1014" t="s">
        <v>25</v>
      </c>
      <c r="J1014">
        <v>2</v>
      </c>
      <c r="K1014" t="s">
        <v>26</v>
      </c>
      <c r="L1014" t="s">
        <v>27</v>
      </c>
      <c r="M1014">
        <v>111590</v>
      </c>
      <c r="N1014">
        <v>1</v>
      </c>
      <c r="O1014">
        <v>12</v>
      </c>
      <c r="P1014">
        <v>0</v>
      </c>
      <c r="Q1014">
        <v>5</v>
      </c>
      <c r="R1014">
        <v>2</v>
      </c>
      <c r="S1014">
        <v>5</v>
      </c>
      <c r="T1014">
        <v>0</v>
      </c>
      <c r="U1014">
        <v>4</v>
      </c>
      <c r="V1014">
        <f>COUNTIF(tbl_General[EmployeeID],tbl_General[[#This Row],[EmployeeID]])</f>
        <v>1</v>
      </c>
    </row>
    <row r="1015" spans="1:22" x14ac:dyDescent="0.25">
      <c r="A1015">
        <v>28</v>
      </c>
      <c r="B1015" t="s">
        <v>21</v>
      </c>
      <c r="C1015" t="s">
        <v>22</v>
      </c>
      <c r="D1015" t="s">
        <v>30</v>
      </c>
      <c r="E1015">
        <v>2</v>
      </c>
      <c r="F1015">
        <v>3</v>
      </c>
      <c r="G1015" t="s">
        <v>24</v>
      </c>
      <c r="H1015">
        <v>3667</v>
      </c>
      <c r="I1015" t="s">
        <v>25</v>
      </c>
      <c r="J1015">
        <v>2</v>
      </c>
      <c r="K1015" t="s">
        <v>26</v>
      </c>
      <c r="L1015" t="s">
        <v>27</v>
      </c>
      <c r="M1015">
        <v>111590</v>
      </c>
      <c r="N1015">
        <v>1</v>
      </c>
      <c r="O1015">
        <v>12</v>
      </c>
      <c r="P1015">
        <v>0</v>
      </c>
      <c r="Q1015">
        <v>5</v>
      </c>
      <c r="R1015">
        <v>2</v>
      </c>
      <c r="S1015">
        <v>5</v>
      </c>
      <c r="T1015">
        <v>0</v>
      </c>
      <c r="U1015">
        <v>4</v>
      </c>
      <c r="V1015">
        <f>COUNTIF(tbl_General[EmployeeID],tbl_General[[#This Row],[EmployeeID]])</f>
        <v>1</v>
      </c>
    </row>
    <row r="1016" spans="1:22" x14ac:dyDescent="0.25">
      <c r="A1016">
        <v>41</v>
      </c>
      <c r="B1016" t="s">
        <v>21</v>
      </c>
      <c r="C1016" t="s">
        <v>22</v>
      </c>
      <c r="D1016" t="s">
        <v>30</v>
      </c>
      <c r="E1016">
        <v>5</v>
      </c>
      <c r="F1016">
        <v>3</v>
      </c>
      <c r="G1016" t="s">
        <v>38</v>
      </c>
      <c r="H1016">
        <v>1009</v>
      </c>
      <c r="I1016" t="s">
        <v>34</v>
      </c>
      <c r="J1016">
        <v>1</v>
      </c>
      <c r="K1016" t="s">
        <v>43</v>
      </c>
      <c r="L1016" t="s">
        <v>41</v>
      </c>
      <c r="M1016">
        <v>121690</v>
      </c>
      <c r="N1016">
        <v>1</v>
      </c>
      <c r="O1016">
        <v>19</v>
      </c>
      <c r="P1016">
        <v>0</v>
      </c>
      <c r="Q1016">
        <v>5</v>
      </c>
      <c r="R1016">
        <v>2</v>
      </c>
      <c r="S1016">
        <v>5</v>
      </c>
      <c r="T1016">
        <v>0</v>
      </c>
      <c r="U1016">
        <v>4</v>
      </c>
      <c r="V1016">
        <f>COUNTIF(tbl_General[EmployeeID],tbl_General[[#This Row],[EmployeeID]])</f>
        <v>1</v>
      </c>
    </row>
    <row r="1017" spans="1:22" x14ac:dyDescent="0.25">
      <c r="A1017">
        <v>41</v>
      </c>
      <c r="B1017" t="s">
        <v>21</v>
      </c>
      <c r="C1017" t="s">
        <v>22</v>
      </c>
      <c r="D1017" t="s">
        <v>30</v>
      </c>
      <c r="E1017">
        <v>5</v>
      </c>
      <c r="F1017">
        <v>3</v>
      </c>
      <c r="G1017" t="s">
        <v>38</v>
      </c>
      <c r="H1017">
        <v>2479</v>
      </c>
      <c r="I1017" t="s">
        <v>34</v>
      </c>
      <c r="J1017">
        <v>1</v>
      </c>
      <c r="K1017" t="s">
        <v>43</v>
      </c>
      <c r="L1017" t="s">
        <v>41</v>
      </c>
      <c r="M1017">
        <v>121690</v>
      </c>
      <c r="N1017">
        <v>1</v>
      </c>
      <c r="O1017">
        <v>19</v>
      </c>
      <c r="P1017">
        <v>0</v>
      </c>
      <c r="Q1017">
        <v>5</v>
      </c>
      <c r="R1017">
        <v>2</v>
      </c>
      <c r="S1017">
        <v>5</v>
      </c>
      <c r="T1017">
        <v>0</v>
      </c>
      <c r="U1017">
        <v>4</v>
      </c>
      <c r="V1017">
        <f>COUNTIF(tbl_General[EmployeeID],tbl_General[[#This Row],[EmployeeID]])</f>
        <v>1</v>
      </c>
    </row>
    <row r="1018" spans="1:22" x14ac:dyDescent="0.25">
      <c r="A1018">
        <v>41</v>
      </c>
      <c r="B1018" t="s">
        <v>21</v>
      </c>
      <c r="C1018" t="s">
        <v>22</v>
      </c>
      <c r="D1018" t="s">
        <v>30</v>
      </c>
      <c r="E1018">
        <v>5</v>
      </c>
      <c r="F1018">
        <v>3</v>
      </c>
      <c r="G1018" t="s">
        <v>38</v>
      </c>
      <c r="H1018">
        <v>3949</v>
      </c>
      <c r="I1018" t="s">
        <v>34</v>
      </c>
      <c r="J1018">
        <v>1</v>
      </c>
      <c r="K1018" t="s">
        <v>43</v>
      </c>
      <c r="L1018" t="s">
        <v>41</v>
      </c>
      <c r="M1018">
        <v>121690</v>
      </c>
      <c r="N1018">
        <v>1</v>
      </c>
      <c r="O1018">
        <v>19</v>
      </c>
      <c r="P1018">
        <v>0</v>
      </c>
      <c r="Q1018">
        <v>5</v>
      </c>
      <c r="R1018">
        <v>2</v>
      </c>
      <c r="S1018">
        <v>5</v>
      </c>
      <c r="T1018">
        <v>0</v>
      </c>
      <c r="U1018">
        <v>4</v>
      </c>
      <c r="V1018">
        <f>COUNTIF(tbl_General[EmployeeID],tbl_General[[#This Row],[EmployeeID]])</f>
        <v>1</v>
      </c>
    </row>
    <row r="1019" spans="1:22" x14ac:dyDescent="0.25">
      <c r="A1019">
        <v>32</v>
      </c>
      <c r="B1019" t="s">
        <v>21</v>
      </c>
      <c r="C1019" t="s">
        <v>29</v>
      </c>
      <c r="D1019" t="s">
        <v>30</v>
      </c>
      <c r="E1019">
        <v>17</v>
      </c>
      <c r="F1019">
        <v>4</v>
      </c>
      <c r="G1019" t="s">
        <v>33</v>
      </c>
      <c r="H1019">
        <v>3</v>
      </c>
      <c r="I1019" t="s">
        <v>34</v>
      </c>
      <c r="J1019">
        <v>4</v>
      </c>
      <c r="K1019" t="s">
        <v>35</v>
      </c>
      <c r="L1019" t="s">
        <v>27</v>
      </c>
      <c r="M1019">
        <v>193280</v>
      </c>
      <c r="N1019">
        <v>1</v>
      </c>
      <c r="O1019">
        <v>15</v>
      </c>
      <c r="P1019">
        <v>3</v>
      </c>
      <c r="Q1019">
        <v>5</v>
      </c>
      <c r="R1019">
        <v>2</v>
      </c>
      <c r="S1019">
        <v>5</v>
      </c>
      <c r="T1019">
        <v>0</v>
      </c>
      <c r="U1019">
        <v>3</v>
      </c>
      <c r="V1019">
        <f>COUNTIF(tbl_General[EmployeeID],tbl_General[[#This Row],[EmployeeID]])</f>
        <v>1</v>
      </c>
    </row>
    <row r="1020" spans="1:22" x14ac:dyDescent="0.25">
      <c r="A1020">
        <v>32</v>
      </c>
      <c r="B1020" t="s">
        <v>21</v>
      </c>
      <c r="C1020" t="s">
        <v>29</v>
      </c>
      <c r="D1020" t="s">
        <v>30</v>
      </c>
      <c r="E1020">
        <v>17</v>
      </c>
      <c r="F1020">
        <v>4</v>
      </c>
      <c r="G1020" t="s">
        <v>33</v>
      </c>
      <c r="H1020">
        <v>1473</v>
      </c>
      <c r="I1020" t="s">
        <v>34</v>
      </c>
      <c r="J1020">
        <v>4</v>
      </c>
      <c r="K1020" t="s">
        <v>35</v>
      </c>
      <c r="L1020" t="s">
        <v>27</v>
      </c>
      <c r="M1020">
        <v>193280</v>
      </c>
      <c r="N1020">
        <v>1</v>
      </c>
      <c r="O1020">
        <v>15</v>
      </c>
      <c r="P1020">
        <v>3</v>
      </c>
      <c r="Q1020">
        <v>5</v>
      </c>
      <c r="R1020">
        <v>2</v>
      </c>
      <c r="S1020">
        <v>5</v>
      </c>
      <c r="T1020">
        <v>0</v>
      </c>
      <c r="U1020">
        <v>3</v>
      </c>
      <c r="V1020">
        <f>COUNTIF(tbl_General[EmployeeID],tbl_General[[#This Row],[EmployeeID]])</f>
        <v>1</v>
      </c>
    </row>
    <row r="1021" spans="1:22" x14ac:dyDescent="0.25">
      <c r="A1021">
        <v>32</v>
      </c>
      <c r="B1021" t="s">
        <v>21</v>
      </c>
      <c r="C1021" t="s">
        <v>29</v>
      </c>
      <c r="D1021" t="s">
        <v>30</v>
      </c>
      <c r="E1021">
        <v>17</v>
      </c>
      <c r="F1021">
        <v>4</v>
      </c>
      <c r="G1021" t="s">
        <v>33</v>
      </c>
      <c r="H1021">
        <v>2943</v>
      </c>
      <c r="I1021" t="s">
        <v>34</v>
      </c>
      <c r="J1021">
        <v>4</v>
      </c>
      <c r="K1021" t="s">
        <v>35</v>
      </c>
      <c r="L1021" t="s">
        <v>27</v>
      </c>
      <c r="M1021">
        <v>193280</v>
      </c>
      <c r="N1021">
        <v>1</v>
      </c>
      <c r="O1021">
        <v>15</v>
      </c>
      <c r="P1021">
        <v>3</v>
      </c>
      <c r="Q1021">
        <v>5</v>
      </c>
      <c r="R1021">
        <v>2</v>
      </c>
      <c r="S1021">
        <v>5</v>
      </c>
      <c r="T1021">
        <v>0</v>
      </c>
      <c r="U1021">
        <v>3</v>
      </c>
      <c r="V1021">
        <f>COUNTIF(tbl_General[EmployeeID],tbl_General[[#This Row],[EmployeeID]])</f>
        <v>1</v>
      </c>
    </row>
    <row r="1022" spans="1:22" x14ac:dyDescent="0.25">
      <c r="A1022">
        <v>29</v>
      </c>
      <c r="B1022" t="s">
        <v>21</v>
      </c>
      <c r="C1022" t="s">
        <v>22</v>
      </c>
      <c r="D1022" t="s">
        <v>30</v>
      </c>
      <c r="E1022">
        <v>2</v>
      </c>
      <c r="F1022">
        <v>4</v>
      </c>
      <c r="G1022" t="s">
        <v>33</v>
      </c>
      <c r="H1022">
        <v>1130</v>
      </c>
      <c r="I1022" t="s">
        <v>34</v>
      </c>
      <c r="J1022">
        <v>2</v>
      </c>
      <c r="K1022" t="s">
        <v>40</v>
      </c>
      <c r="L1022" t="s">
        <v>27</v>
      </c>
      <c r="M1022">
        <v>20960</v>
      </c>
      <c r="N1022">
        <v>0</v>
      </c>
      <c r="O1022">
        <v>22</v>
      </c>
      <c r="P1022">
        <v>0</v>
      </c>
      <c r="Q1022">
        <v>6</v>
      </c>
      <c r="R1022">
        <v>2</v>
      </c>
      <c r="S1022">
        <v>5</v>
      </c>
      <c r="T1022">
        <v>0</v>
      </c>
      <c r="U1022">
        <v>2</v>
      </c>
      <c r="V1022">
        <f>COUNTIF(tbl_General[EmployeeID],tbl_General[[#This Row],[EmployeeID]])</f>
        <v>1</v>
      </c>
    </row>
    <row r="1023" spans="1:22" x14ac:dyDescent="0.25">
      <c r="A1023">
        <v>29</v>
      </c>
      <c r="B1023" t="s">
        <v>21</v>
      </c>
      <c r="C1023" t="s">
        <v>22</v>
      </c>
      <c r="D1023" t="s">
        <v>30</v>
      </c>
      <c r="E1023">
        <v>2</v>
      </c>
      <c r="F1023">
        <v>4</v>
      </c>
      <c r="G1023" t="s">
        <v>33</v>
      </c>
      <c r="H1023">
        <v>2600</v>
      </c>
      <c r="I1023" t="s">
        <v>34</v>
      </c>
      <c r="J1023">
        <v>2</v>
      </c>
      <c r="K1023" t="s">
        <v>40</v>
      </c>
      <c r="L1023" t="s">
        <v>27</v>
      </c>
      <c r="M1023">
        <v>20960</v>
      </c>
      <c r="N1023">
        <v>0</v>
      </c>
      <c r="O1023">
        <v>22</v>
      </c>
      <c r="P1023">
        <v>0</v>
      </c>
      <c r="Q1023">
        <v>6</v>
      </c>
      <c r="R1023">
        <v>2</v>
      </c>
      <c r="S1023">
        <v>5</v>
      </c>
      <c r="T1023">
        <v>0</v>
      </c>
      <c r="U1023">
        <v>2</v>
      </c>
      <c r="V1023">
        <f>COUNTIF(tbl_General[EmployeeID],tbl_General[[#This Row],[EmployeeID]])</f>
        <v>1</v>
      </c>
    </row>
    <row r="1024" spans="1:22" x14ac:dyDescent="0.25">
      <c r="A1024">
        <v>29</v>
      </c>
      <c r="B1024" t="s">
        <v>21</v>
      </c>
      <c r="C1024" t="s">
        <v>22</v>
      </c>
      <c r="D1024" t="s">
        <v>30</v>
      </c>
      <c r="E1024">
        <v>2</v>
      </c>
      <c r="F1024">
        <v>4</v>
      </c>
      <c r="G1024" t="s">
        <v>33</v>
      </c>
      <c r="H1024">
        <v>4070</v>
      </c>
      <c r="I1024" t="s">
        <v>34</v>
      </c>
      <c r="J1024">
        <v>2</v>
      </c>
      <c r="K1024" t="s">
        <v>40</v>
      </c>
      <c r="L1024" t="s">
        <v>27</v>
      </c>
      <c r="M1024">
        <v>20960</v>
      </c>
      <c r="N1024">
        <v>0</v>
      </c>
      <c r="O1024">
        <v>22</v>
      </c>
      <c r="P1024">
        <v>0</v>
      </c>
      <c r="Q1024">
        <v>6</v>
      </c>
      <c r="R1024">
        <v>2</v>
      </c>
      <c r="S1024">
        <v>5</v>
      </c>
      <c r="T1024">
        <v>0</v>
      </c>
      <c r="U1024">
        <v>2</v>
      </c>
      <c r="V1024">
        <f>COUNTIF(tbl_General[EmployeeID],tbl_General[[#This Row],[EmployeeID]])</f>
        <v>1</v>
      </c>
    </row>
    <row r="1025" spans="1:22" x14ac:dyDescent="0.25">
      <c r="A1025">
        <v>27</v>
      </c>
      <c r="B1025" t="s">
        <v>21</v>
      </c>
      <c r="C1025" t="s">
        <v>29</v>
      </c>
      <c r="D1025" t="s">
        <v>23</v>
      </c>
      <c r="E1025">
        <v>8</v>
      </c>
      <c r="F1025">
        <v>4</v>
      </c>
      <c r="G1025" t="s">
        <v>24</v>
      </c>
      <c r="H1025">
        <v>1060</v>
      </c>
      <c r="I1025" t="s">
        <v>34</v>
      </c>
      <c r="J1025">
        <v>5</v>
      </c>
      <c r="K1025" t="s">
        <v>31</v>
      </c>
      <c r="L1025" t="s">
        <v>32</v>
      </c>
      <c r="M1025">
        <v>21070</v>
      </c>
      <c r="N1025">
        <v>0</v>
      </c>
      <c r="O1025">
        <v>13</v>
      </c>
      <c r="P1025">
        <v>0</v>
      </c>
      <c r="Q1025">
        <v>6</v>
      </c>
      <c r="R1025">
        <v>2</v>
      </c>
      <c r="S1025">
        <v>5</v>
      </c>
      <c r="T1025">
        <v>0</v>
      </c>
      <c r="U1025">
        <v>2</v>
      </c>
      <c r="V1025">
        <f>COUNTIF(tbl_General[EmployeeID],tbl_General[[#This Row],[EmployeeID]])</f>
        <v>1</v>
      </c>
    </row>
    <row r="1026" spans="1:22" x14ac:dyDescent="0.25">
      <c r="A1026">
        <v>27</v>
      </c>
      <c r="B1026" t="s">
        <v>21</v>
      </c>
      <c r="C1026" t="s">
        <v>29</v>
      </c>
      <c r="D1026" t="s">
        <v>23</v>
      </c>
      <c r="E1026">
        <v>8</v>
      </c>
      <c r="F1026">
        <v>4</v>
      </c>
      <c r="G1026" t="s">
        <v>24</v>
      </c>
      <c r="H1026">
        <v>2530</v>
      </c>
      <c r="I1026" t="s">
        <v>34</v>
      </c>
      <c r="J1026">
        <v>5</v>
      </c>
      <c r="K1026" t="s">
        <v>31</v>
      </c>
      <c r="L1026" t="s">
        <v>32</v>
      </c>
      <c r="M1026">
        <v>21070</v>
      </c>
      <c r="N1026">
        <v>0</v>
      </c>
      <c r="O1026">
        <v>13</v>
      </c>
      <c r="P1026">
        <v>0</v>
      </c>
      <c r="Q1026">
        <v>6</v>
      </c>
      <c r="R1026">
        <v>2</v>
      </c>
      <c r="S1026">
        <v>5</v>
      </c>
      <c r="T1026">
        <v>0</v>
      </c>
      <c r="U1026">
        <v>2</v>
      </c>
      <c r="V1026">
        <f>COUNTIF(tbl_General[EmployeeID],tbl_General[[#This Row],[EmployeeID]])</f>
        <v>1</v>
      </c>
    </row>
    <row r="1027" spans="1:22" x14ac:dyDescent="0.25">
      <c r="A1027">
        <v>27</v>
      </c>
      <c r="B1027" t="s">
        <v>21</v>
      </c>
      <c r="C1027" t="s">
        <v>29</v>
      </c>
      <c r="D1027" t="s">
        <v>23</v>
      </c>
      <c r="E1027">
        <v>8</v>
      </c>
      <c r="F1027">
        <v>4</v>
      </c>
      <c r="G1027" t="s">
        <v>24</v>
      </c>
      <c r="H1027">
        <v>4000</v>
      </c>
      <c r="I1027" t="s">
        <v>34</v>
      </c>
      <c r="J1027">
        <v>5</v>
      </c>
      <c r="K1027" t="s">
        <v>31</v>
      </c>
      <c r="L1027" t="s">
        <v>32</v>
      </c>
      <c r="M1027">
        <v>21070</v>
      </c>
      <c r="N1027">
        <v>0</v>
      </c>
      <c r="O1027">
        <v>13</v>
      </c>
      <c r="P1027">
        <v>0</v>
      </c>
      <c r="Q1027">
        <v>6</v>
      </c>
      <c r="R1027">
        <v>2</v>
      </c>
      <c r="S1027">
        <v>5</v>
      </c>
      <c r="T1027">
        <v>0</v>
      </c>
      <c r="U1027">
        <v>2</v>
      </c>
      <c r="V1027">
        <f>COUNTIF(tbl_General[EmployeeID],tbl_General[[#This Row],[EmployeeID]])</f>
        <v>1</v>
      </c>
    </row>
    <row r="1028" spans="1:22" x14ac:dyDescent="0.25">
      <c r="A1028">
        <v>27</v>
      </c>
      <c r="B1028" t="s">
        <v>21</v>
      </c>
      <c r="C1028" t="s">
        <v>22</v>
      </c>
      <c r="D1028" t="s">
        <v>23</v>
      </c>
      <c r="E1028">
        <v>22</v>
      </c>
      <c r="F1028">
        <v>4</v>
      </c>
      <c r="G1028" t="s">
        <v>38</v>
      </c>
      <c r="H1028">
        <v>228</v>
      </c>
      <c r="I1028" t="s">
        <v>34</v>
      </c>
      <c r="J1028">
        <v>1</v>
      </c>
      <c r="K1028" t="s">
        <v>43</v>
      </c>
      <c r="L1028" t="s">
        <v>41</v>
      </c>
      <c r="M1028">
        <v>22060</v>
      </c>
      <c r="N1028">
        <v>0</v>
      </c>
      <c r="O1028">
        <v>14</v>
      </c>
      <c r="P1028">
        <v>1</v>
      </c>
      <c r="Q1028">
        <v>6</v>
      </c>
      <c r="R1028">
        <v>4</v>
      </c>
      <c r="S1028">
        <v>5</v>
      </c>
      <c r="T1028">
        <v>0</v>
      </c>
      <c r="U1028">
        <v>3</v>
      </c>
      <c r="V1028">
        <f>COUNTIF(tbl_General[EmployeeID],tbl_General[[#This Row],[EmployeeID]])</f>
        <v>1</v>
      </c>
    </row>
    <row r="1029" spans="1:22" x14ac:dyDescent="0.25">
      <c r="A1029">
        <v>27</v>
      </c>
      <c r="B1029" t="s">
        <v>21</v>
      </c>
      <c r="C1029" t="s">
        <v>22</v>
      </c>
      <c r="D1029" t="s">
        <v>23</v>
      </c>
      <c r="E1029">
        <v>22</v>
      </c>
      <c r="F1029">
        <v>4</v>
      </c>
      <c r="G1029" t="s">
        <v>38</v>
      </c>
      <c r="H1029">
        <v>1698</v>
      </c>
      <c r="I1029" t="s">
        <v>34</v>
      </c>
      <c r="J1029">
        <v>1</v>
      </c>
      <c r="K1029" t="s">
        <v>43</v>
      </c>
      <c r="L1029" t="s">
        <v>41</v>
      </c>
      <c r="M1029">
        <v>22060</v>
      </c>
      <c r="N1029">
        <v>0</v>
      </c>
      <c r="O1029">
        <v>14</v>
      </c>
      <c r="P1029">
        <v>1</v>
      </c>
      <c r="Q1029">
        <v>6</v>
      </c>
      <c r="R1029">
        <v>4</v>
      </c>
      <c r="S1029">
        <v>5</v>
      </c>
      <c r="T1029">
        <v>0</v>
      </c>
      <c r="U1029">
        <v>3</v>
      </c>
      <c r="V1029">
        <f>COUNTIF(tbl_General[EmployeeID],tbl_General[[#This Row],[EmployeeID]])</f>
        <v>1</v>
      </c>
    </row>
    <row r="1030" spans="1:22" x14ac:dyDescent="0.25">
      <c r="A1030">
        <v>27</v>
      </c>
      <c r="B1030" t="s">
        <v>21</v>
      </c>
      <c r="C1030" t="s">
        <v>22</v>
      </c>
      <c r="D1030" t="s">
        <v>23</v>
      </c>
      <c r="E1030">
        <v>22</v>
      </c>
      <c r="F1030">
        <v>4</v>
      </c>
      <c r="G1030" t="s">
        <v>38</v>
      </c>
      <c r="H1030">
        <v>3168</v>
      </c>
      <c r="I1030" t="s">
        <v>34</v>
      </c>
      <c r="J1030">
        <v>1</v>
      </c>
      <c r="K1030" t="s">
        <v>43</v>
      </c>
      <c r="L1030" t="s">
        <v>41</v>
      </c>
      <c r="M1030">
        <v>22060</v>
      </c>
      <c r="N1030">
        <v>0</v>
      </c>
      <c r="O1030">
        <v>14</v>
      </c>
      <c r="P1030">
        <v>1</v>
      </c>
      <c r="Q1030">
        <v>6</v>
      </c>
      <c r="R1030">
        <v>4</v>
      </c>
      <c r="S1030">
        <v>5</v>
      </c>
      <c r="T1030">
        <v>0</v>
      </c>
      <c r="U1030">
        <v>3</v>
      </c>
      <c r="V1030">
        <f>COUNTIF(tbl_General[EmployeeID],tbl_General[[#This Row],[EmployeeID]])</f>
        <v>1</v>
      </c>
    </row>
    <row r="1031" spans="1:22" x14ac:dyDescent="0.25">
      <c r="A1031">
        <v>28</v>
      </c>
      <c r="B1031" t="s">
        <v>21</v>
      </c>
      <c r="C1031" t="s">
        <v>22</v>
      </c>
      <c r="D1031" t="s">
        <v>30</v>
      </c>
      <c r="E1031">
        <v>21</v>
      </c>
      <c r="F1031">
        <v>4</v>
      </c>
      <c r="G1031" t="s">
        <v>24</v>
      </c>
      <c r="H1031">
        <v>372</v>
      </c>
      <c r="I1031" t="s">
        <v>25</v>
      </c>
      <c r="J1031">
        <v>1</v>
      </c>
      <c r="K1031" t="s">
        <v>26</v>
      </c>
      <c r="L1031" t="s">
        <v>41</v>
      </c>
      <c r="M1031">
        <v>25000</v>
      </c>
      <c r="N1031">
        <v>1</v>
      </c>
      <c r="O1031">
        <v>16</v>
      </c>
      <c r="P1031">
        <v>2</v>
      </c>
      <c r="Q1031">
        <v>6</v>
      </c>
      <c r="R1031">
        <v>3</v>
      </c>
      <c r="S1031">
        <v>5</v>
      </c>
      <c r="T1031">
        <v>0</v>
      </c>
      <c r="U1031">
        <v>4</v>
      </c>
      <c r="V1031">
        <f>COUNTIF(tbl_General[EmployeeID],tbl_General[[#This Row],[EmployeeID]])</f>
        <v>1</v>
      </c>
    </row>
    <row r="1032" spans="1:22" x14ac:dyDescent="0.25">
      <c r="A1032">
        <v>28</v>
      </c>
      <c r="B1032" t="s">
        <v>21</v>
      </c>
      <c r="C1032" t="s">
        <v>22</v>
      </c>
      <c r="D1032" t="s">
        <v>30</v>
      </c>
      <c r="E1032">
        <v>21</v>
      </c>
      <c r="F1032">
        <v>4</v>
      </c>
      <c r="G1032" t="s">
        <v>24</v>
      </c>
      <c r="H1032">
        <v>1842</v>
      </c>
      <c r="I1032" t="s">
        <v>25</v>
      </c>
      <c r="J1032">
        <v>1</v>
      </c>
      <c r="K1032" t="s">
        <v>26</v>
      </c>
      <c r="L1032" t="s">
        <v>41</v>
      </c>
      <c r="M1032">
        <v>25000</v>
      </c>
      <c r="N1032">
        <v>1</v>
      </c>
      <c r="O1032">
        <v>16</v>
      </c>
      <c r="P1032">
        <v>2</v>
      </c>
      <c r="Q1032">
        <v>6</v>
      </c>
      <c r="R1032">
        <v>3</v>
      </c>
      <c r="S1032">
        <v>5</v>
      </c>
      <c r="T1032">
        <v>0</v>
      </c>
      <c r="U1032">
        <v>4</v>
      </c>
      <c r="V1032">
        <f>COUNTIF(tbl_General[EmployeeID],tbl_General[[#This Row],[EmployeeID]])</f>
        <v>1</v>
      </c>
    </row>
    <row r="1033" spans="1:22" x14ac:dyDescent="0.25">
      <c r="A1033">
        <v>28</v>
      </c>
      <c r="B1033" t="s">
        <v>21</v>
      </c>
      <c r="C1033" t="s">
        <v>22</v>
      </c>
      <c r="D1033" t="s">
        <v>30</v>
      </c>
      <c r="E1033">
        <v>21</v>
      </c>
      <c r="F1033">
        <v>4</v>
      </c>
      <c r="G1033" t="s">
        <v>24</v>
      </c>
      <c r="H1033">
        <v>3312</v>
      </c>
      <c r="I1033" t="s">
        <v>25</v>
      </c>
      <c r="J1033">
        <v>1</v>
      </c>
      <c r="K1033" t="s">
        <v>26</v>
      </c>
      <c r="L1033" t="s">
        <v>41</v>
      </c>
      <c r="M1033">
        <v>25000</v>
      </c>
      <c r="N1033">
        <v>1</v>
      </c>
      <c r="O1033">
        <v>16</v>
      </c>
      <c r="P1033">
        <v>2</v>
      </c>
      <c r="Q1033">
        <v>6</v>
      </c>
      <c r="R1033">
        <v>3</v>
      </c>
      <c r="S1033">
        <v>5</v>
      </c>
      <c r="T1033">
        <v>0</v>
      </c>
      <c r="U1033">
        <v>4</v>
      </c>
      <c r="V1033">
        <f>COUNTIF(tbl_General[EmployeeID],tbl_General[[#This Row],[EmployeeID]])</f>
        <v>1</v>
      </c>
    </row>
    <row r="1034" spans="1:22" x14ac:dyDescent="0.25">
      <c r="A1034">
        <v>25</v>
      </c>
      <c r="B1034" t="s">
        <v>21</v>
      </c>
      <c r="C1034" t="s">
        <v>22</v>
      </c>
      <c r="D1034" t="s">
        <v>30</v>
      </c>
      <c r="E1034">
        <v>2</v>
      </c>
      <c r="F1034">
        <v>4</v>
      </c>
      <c r="G1034" t="s">
        <v>38</v>
      </c>
      <c r="H1034">
        <v>1176</v>
      </c>
      <c r="I1034" t="s">
        <v>25</v>
      </c>
      <c r="J1034">
        <v>2</v>
      </c>
      <c r="K1034" t="s">
        <v>42</v>
      </c>
      <c r="L1034" t="s">
        <v>41</v>
      </c>
      <c r="M1034">
        <v>27850</v>
      </c>
      <c r="N1034">
        <v>0</v>
      </c>
      <c r="O1034">
        <v>21</v>
      </c>
      <c r="P1034">
        <v>0</v>
      </c>
      <c r="Q1034">
        <v>6</v>
      </c>
      <c r="R1034">
        <v>2</v>
      </c>
      <c r="S1034">
        <v>5</v>
      </c>
      <c r="T1034">
        <v>0</v>
      </c>
      <c r="U1034">
        <v>4</v>
      </c>
      <c r="V1034">
        <f>COUNTIF(tbl_General[EmployeeID],tbl_General[[#This Row],[EmployeeID]])</f>
        <v>1</v>
      </c>
    </row>
    <row r="1035" spans="1:22" x14ac:dyDescent="0.25">
      <c r="A1035">
        <v>25</v>
      </c>
      <c r="B1035" t="s">
        <v>21</v>
      </c>
      <c r="C1035" t="s">
        <v>22</v>
      </c>
      <c r="D1035" t="s">
        <v>30</v>
      </c>
      <c r="E1035">
        <v>2</v>
      </c>
      <c r="F1035">
        <v>4</v>
      </c>
      <c r="G1035" t="s">
        <v>38</v>
      </c>
      <c r="H1035">
        <v>2646</v>
      </c>
      <c r="I1035" t="s">
        <v>25</v>
      </c>
      <c r="J1035">
        <v>2</v>
      </c>
      <c r="K1035" t="s">
        <v>42</v>
      </c>
      <c r="L1035" t="s">
        <v>41</v>
      </c>
      <c r="M1035">
        <v>27850</v>
      </c>
      <c r="N1035">
        <v>0</v>
      </c>
      <c r="O1035">
        <v>21</v>
      </c>
      <c r="P1035">
        <v>0</v>
      </c>
      <c r="Q1035">
        <v>6</v>
      </c>
      <c r="R1035">
        <v>2</v>
      </c>
      <c r="S1035">
        <v>5</v>
      </c>
      <c r="T1035">
        <v>0</v>
      </c>
      <c r="U1035">
        <v>4</v>
      </c>
      <c r="V1035">
        <f>COUNTIF(tbl_General[EmployeeID],tbl_General[[#This Row],[EmployeeID]])</f>
        <v>1</v>
      </c>
    </row>
    <row r="1036" spans="1:22" x14ac:dyDescent="0.25">
      <c r="A1036">
        <v>25</v>
      </c>
      <c r="B1036" t="s">
        <v>21</v>
      </c>
      <c r="C1036" t="s">
        <v>22</v>
      </c>
      <c r="D1036" t="s">
        <v>30</v>
      </c>
      <c r="E1036">
        <v>2</v>
      </c>
      <c r="F1036">
        <v>4</v>
      </c>
      <c r="G1036" t="s">
        <v>38</v>
      </c>
      <c r="H1036">
        <v>4116</v>
      </c>
      <c r="I1036" t="s">
        <v>25</v>
      </c>
      <c r="J1036">
        <v>2</v>
      </c>
      <c r="K1036" t="s">
        <v>42</v>
      </c>
      <c r="L1036" t="s">
        <v>41</v>
      </c>
      <c r="M1036">
        <v>27850</v>
      </c>
      <c r="N1036">
        <v>0</v>
      </c>
      <c r="O1036">
        <v>21</v>
      </c>
      <c r="P1036">
        <v>0</v>
      </c>
      <c r="Q1036">
        <v>6</v>
      </c>
      <c r="R1036">
        <v>2</v>
      </c>
      <c r="S1036">
        <v>5</v>
      </c>
      <c r="T1036">
        <v>0</v>
      </c>
      <c r="U1036">
        <v>4</v>
      </c>
      <c r="V1036">
        <f>COUNTIF(tbl_General[EmployeeID],tbl_General[[#This Row],[EmployeeID]])</f>
        <v>1</v>
      </c>
    </row>
    <row r="1037" spans="1:22" x14ac:dyDescent="0.25">
      <c r="A1037">
        <v>39</v>
      </c>
      <c r="B1037" t="s">
        <v>28</v>
      </c>
      <c r="C1037" t="s">
        <v>22</v>
      </c>
      <c r="D1037" t="s">
        <v>30</v>
      </c>
      <c r="E1037">
        <v>18</v>
      </c>
      <c r="F1037">
        <v>2</v>
      </c>
      <c r="G1037" t="s">
        <v>24</v>
      </c>
      <c r="H1037">
        <v>683</v>
      </c>
      <c r="I1037" t="s">
        <v>34</v>
      </c>
      <c r="J1037">
        <v>2</v>
      </c>
      <c r="K1037" t="s">
        <v>40</v>
      </c>
      <c r="L1037" t="s">
        <v>32</v>
      </c>
      <c r="M1037">
        <v>28360</v>
      </c>
      <c r="N1037">
        <v>0</v>
      </c>
      <c r="O1037">
        <v>20</v>
      </c>
      <c r="P1037">
        <v>0</v>
      </c>
      <c r="Q1037">
        <v>6</v>
      </c>
      <c r="R1037">
        <v>3</v>
      </c>
      <c r="S1037">
        <v>5</v>
      </c>
      <c r="T1037">
        <v>0</v>
      </c>
      <c r="U1037">
        <v>3</v>
      </c>
      <c r="V1037">
        <f>COUNTIF(tbl_General[EmployeeID],tbl_General[[#This Row],[EmployeeID]])</f>
        <v>1</v>
      </c>
    </row>
    <row r="1038" spans="1:22" x14ac:dyDescent="0.25">
      <c r="A1038">
        <v>39</v>
      </c>
      <c r="B1038" t="s">
        <v>28</v>
      </c>
      <c r="C1038" t="s">
        <v>22</v>
      </c>
      <c r="D1038" t="s">
        <v>30</v>
      </c>
      <c r="E1038">
        <v>18</v>
      </c>
      <c r="F1038">
        <v>2</v>
      </c>
      <c r="G1038" t="s">
        <v>24</v>
      </c>
      <c r="H1038">
        <v>2153</v>
      </c>
      <c r="I1038" t="s">
        <v>34</v>
      </c>
      <c r="J1038">
        <v>2</v>
      </c>
      <c r="K1038" t="s">
        <v>40</v>
      </c>
      <c r="L1038" t="s">
        <v>32</v>
      </c>
      <c r="M1038">
        <v>28360</v>
      </c>
      <c r="N1038">
        <v>0</v>
      </c>
      <c r="O1038">
        <v>20</v>
      </c>
      <c r="P1038">
        <v>0</v>
      </c>
      <c r="Q1038">
        <v>6</v>
      </c>
      <c r="R1038">
        <v>3</v>
      </c>
      <c r="S1038">
        <v>5</v>
      </c>
      <c r="T1038">
        <v>0</v>
      </c>
      <c r="U1038">
        <v>3</v>
      </c>
      <c r="V1038">
        <f>COUNTIF(tbl_General[EmployeeID],tbl_General[[#This Row],[EmployeeID]])</f>
        <v>1</v>
      </c>
    </row>
    <row r="1039" spans="1:22" x14ac:dyDescent="0.25">
      <c r="A1039">
        <v>39</v>
      </c>
      <c r="B1039" t="s">
        <v>28</v>
      </c>
      <c r="C1039" t="s">
        <v>22</v>
      </c>
      <c r="D1039" t="s">
        <v>30</v>
      </c>
      <c r="E1039">
        <v>18</v>
      </c>
      <c r="F1039">
        <v>2</v>
      </c>
      <c r="G1039" t="s">
        <v>24</v>
      </c>
      <c r="H1039">
        <v>3623</v>
      </c>
      <c r="I1039" t="s">
        <v>34</v>
      </c>
      <c r="J1039">
        <v>2</v>
      </c>
      <c r="K1039" t="s">
        <v>40</v>
      </c>
      <c r="L1039" t="s">
        <v>32</v>
      </c>
      <c r="M1039">
        <v>28360</v>
      </c>
      <c r="N1039">
        <v>0</v>
      </c>
      <c r="O1039">
        <v>20</v>
      </c>
      <c r="P1039">
        <v>0</v>
      </c>
      <c r="Q1039">
        <v>6</v>
      </c>
      <c r="R1039">
        <v>3</v>
      </c>
      <c r="S1039">
        <v>5</v>
      </c>
      <c r="T1039">
        <v>0</v>
      </c>
      <c r="U1039">
        <v>3</v>
      </c>
      <c r="V1039">
        <f>COUNTIF(tbl_General[EmployeeID],tbl_General[[#This Row],[EmployeeID]])</f>
        <v>1</v>
      </c>
    </row>
    <row r="1040" spans="1:22" x14ac:dyDescent="0.25">
      <c r="A1040">
        <v>35</v>
      </c>
      <c r="B1040" t="s">
        <v>21</v>
      </c>
      <c r="C1040" t="s">
        <v>22</v>
      </c>
      <c r="D1040" t="s">
        <v>37</v>
      </c>
      <c r="E1040">
        <v>3</v>
      </c>
      <c r="F1040">
        <v>4</v>
      </c>
      <c r="G1040" t="s">
        <v>37</v>
      </c>
      <c r="H1040">
        <v>1223</v>
      </c>
      <c r="I1040" t="s">
        <v>34</v>
      </c>
      <c r="J1040">
        <v>2</v>
      </c>
      <c r="K1040" t="s">
        <v>44</v>
      </c>
      <c r="L1040" t="s">
        <v>27</v>
      </c>
      <c r="M1040">
        <v>32940</v>
      </c>
      <c r="N1040">
        <v>0</v>
      </c>
      <c r="O1040">
        <v>11</v>
      </c>
      <c r="P1040">
        <v>0</v>
      </c>
      <c r="Q1040">
        <v>6</v>
      </c>
      <c r="R1040">
        <v>2</v>
      </c>
      <c r="S1040">
        <v>5</v>
      </c>
      <c r="T1040">
        <v>0</v>
      </c>
      <c r="U1040">
        <v>3</v>
      </c>
      <c r="V1040">
        <f>COUNTIF(tbl_General[EmployeeID],tbl_General[[#This Row],[EmployeeID]])</f>
        <v>1</v>
      </c>
    </row>
    <row r="1041" spans="1:22" x14ac:dyDescent="0.25">
      <c r="A1041">
        <v>35</v>
      </c>
      <c r="B1041" t="s">
        <v>21</v>
      </c>
      <c r="C1041" t="s">
        <v>22</v>
      </c>
      <c r="D1041" t="s">
        <v>37</v>
      </c>
      <c r="E1041">
        <v>3</v>
      </c>
      <c r="F1041">
        <v>4</v>
      </c>
      <c r="G1041" t="s">
        <v>37</v>
      </c>
      <c r="H1041">
        <v>2693</v>
      </c>
      <c r="I1041" t="s">
        <v>34</v>
      </c>
      <c r="J1041">
        <v>2</v>
      </c>
      <c r="K1041" t="s">
        <v>44</v>
      </c>
      <c r="L1041" t="s">
        <v>27</v>
      </c>
      <c r="M1041">
        <v>32940</v>
      </c>
      <c r="N1041">
        <v>0</v>
      </c>
      <c r="O1041">
        <v>11</v>
      </c>
      <c r="P1041">
        <v>0</v>
      </c>
      <c r="Q1041">
        <v>6</v>
      </c>
      <c r="R1041">
        <v>2</v>
      </c>
      <c r="S1041">
        <v>5</v>
      </c>
      <c r="T1041">
        <v>0</v>
      </c>
      <c r="U1041">
        <v>3</v>
      </c>
      <c r="V1041">
        <f>COUNTIF(tbl_General[EmployeeID],tbl_General[[#This Row],[EmployeeID]])</f>
        <v>1</v>
      </c>
    </row>
    <row r="1042" spans="1:22" x14ac:dyDescent="0.25">
      <c r="A1042">
        <v>35</v>
      </c>
      <c r="B1042" t="s">
        <v>21</v>
      </c>
      <c r="C1042" t="s">
        <v>22</v>
      </c>
      <c r="D1042" t="s">
        <v>37</v>
      </c>
      <c r="E1042">
        <v>3</v>
      </c>
      <c r="F1042">
        <v>4</v>
      </c>
      <c r="G1042" t="s">
        <v>37</v>
      </c>
      <c r="H1042">
        <v>4163</v>
      </c>
      <c r="I1042" t="s">
        <v>34</v>
      </c>
      <c r="J1042">
        <v>2</v>
      </c>
      <c r="K1042" t="s">
        <v>44</v>
      </c>
      <c r="L1042" t="s">
        <v>27</v>
      </c>
      <c r="M1042">
        <v>32940</v>
      </c>
      <c r="N1042">
        <v>0</v>
      </c>
      <c r="O1042">
        <v>11</v>
      </c>
      <c r="P1042">
        <v>0</v>
      </c>
      <c r="Q1042">
        <v>6</v>
      </c>
      <c r="R1042">
        <v>2</v>
      </c>
      <c r="S1042">
        <v>5</v>
      </c>
      <c r="T1042">
        <v>0</v>
      </c>
      <c r="U1042">
        <v>3</v>
      </c>
      <c r="V1042">
        <f>COUNTIF(tbl_General[EmployeeID],tbl_General[[#This Row],[EmployeeID]])</f>
        <v>1</v>
      </c>
    </row>
    <row r="1043" spans="1:22" x14ac:dyDescent="0.25">
      <c r="A1043">
        <v>36</v>
      </c>
      <c r="B1043" t="s">
        <v>21</v>
      </c>
      <c r="C1043" t="s">
        <v>22</v>
      </c>
      <c r="D1043" t="s">
        <v>30</v>
      </c>
      <c r="E1043">
        <v>14</v>
      </c>
      <c r="F1043">
        <v>3</v>
      </c>
      <c r="G1043" t="s">
        <v>33</v>
      </c>
      <c r="H1043">
        <v>376</v>
      </c>
      <c r="I1043" t="s">
        <v>34</v>
      </c>
      <c r="J1043">
        <v>2</v>
      </c>
      <c r="K1043" t="s">
        <v>31</v>
      </c>
      <c r="L1043" t="s">
        <v>27</v>
      </c>
      <c r="M1043">
        <v>39290</v>
      </c>
      <c r="N1043">
        <v>0</v>
      </c>
      <c r="O1043">
        <v>24</v>
      </c>
      <c r="P1043">
        <v>0</v>
      </c>
      <c r="Q1043">
        <v>6</v>
      </c>
      <c r="R1043">
        <v>6</v>
      </c>
      <c r="S1043">
        <v>5</v>
      </c>
      <c r="T1043">
        <v>0</v>
      </c>
      <c r="U1043">
        <v>3</v>
      </c>
      <c r="V1043">
        <f>COUNTIF(tbl_General[EmployeeID],tbl_General[[#This Row],[EmployeeID]])</f>
        <v>1</v>
      </c>
    </row>
    <row r="1044" spans="1:22" x14ac:dyDescent="0.25">
      <c r="A1044">
        <v>36</v>
      </c>
      <c r="B1044" t="s">
        <v>21</v>
      </c>
      <c r="C1044" t="s">
        <v>22</v>
      </c>
      <c r="D1044" t="s">
        <v>30</v>
      </c>
      <c r="E1044">
        <v>14</v>
      </c>
      <c r="F1044">
        <v>3</v>
      </c>
      <c r="G1044" t="s">
        <v>33</v>
      </c>
      <c r="H1044">
        <v>1846</v>
      </c>
      <c r="I1044" t="s">
        <v>34</v>
      </c>
      <c r="J1044">
        <v>2</v>
      </c>
      <c r="K1044" t="s">
        <v>31</v>
      </c>
      <c r="L1044" t="s">
        <v>27</v>
      </c>
      <c r="M1044">
        <v>39290</v>
      </c>
      <c r="N1044">
        <v>0</v>
      </c>
      <c r="O1044">
        <v>24</v>
      </c>
      <c r="P1044">
        <v>0</v>
      </c>
      <c r="Q1044">
        <v>6</v>
      </c>
      <c r="R1044">
        <v>6</v>
      </c>
      <c r="S1044">
        <v>5</v>
      </c>
      <c r="T1044">
        <v>0</v>
      </c>
      <c r="U1044">
        <v>3</v>
      </c>
      <c r="V1044">
        <f>COUNTIF(tbl_General[EmployeeID],tbl_General[[#This Row],[EmployeeID]])</f>
        <v>1</v>
      </c>
    </row>
    <row r="1045" spans="1:22" x14ac:dyDescent="0.25">
      <c r="A1045">
        <v>36</v>
      </c>
      <c r="B1045" t="s">
        <v>21</v>
      </c>
      <c r="C1045" t="s">
        <v>22</v>
      </c>
      <c r="D1045" t="s">
        <v>30</v>
      </c>
      <c r="E1045">
        <v>14</v>
      </c>
      <c r="F1045">
        <v>3</v>
      </c>
      <c r="G1045" t="s">
        <v>33</v>
      </c>
      <c r="H1045">
        <v>3316</v>
      </c>
      <c r="I1045" t="s">
        <v>34</v>
      </c>
      <c r="J1045">
        <v>2</v>
      </c>
      <c r="K1045" t="s">
        <v>31</v>
      </c>
      <c r="L1045" t="s">
        <v>27</v>
      </c>
      <c r="M1045">
        <v>39290</v>
      </c>
      <c r="N1045">
        <v>0</v>
      </c>
      <c r="O1045">
        <v>24</v>
      </c>
      <c r="P1045">
        <v>0</v>
      </c>
      <c r="Q1045">
        <v>6</v>
      </c>
      <c r="R1045">
        <v>6</v>
      </c>
      <c r="S1045">
        <v>5</v>
      </c>
      <c r="T1045">
        <v>0</v>
      </c>
      <c r="U1045">
        <v>3</v>
      </c>
      <c r="V1045">
        <f>COUNTIF(tbl_General[EmployeeID],tbl_General[[#This Row],[EmployeeID]])</f>
        <v>1</v>
      </c>
    </row>
    <row r="1046" spans="1:22" x14ac:dyDescent="0.25">
      <c r="A1046">
        <v>28</v>
      </c>
      <c r="B1046" t="s">
        <v>21</v>
      </c>
      <c r="C1046" t="s">
        <v>22</v>
      </c>
      <c r="D1046" t="s">
        <v>30</v>
      </c>
      <c r="E1046">
        <v>23</v>
      </c>
      <c r="F1046">
        <v>3</v>
      </c>
      <c r="G1046" t="s">
        <v>24</v>
      </c>
      <c r="H1046">
        <v>894</v>
      </c>
      <c r="I1046" t="s">
        <v>34</v>
      </c>
      <c r="J1046">
        <v>3</v>
      </c>
      <c r="K1046" t="s">
        <v>42</v>
      </c>
      <c r="L1046" t="s">
        <v>41</v>
      </c>
      <c r="M1046">
        <v>46010</v>
      </c>
      <c r="N1046">
        <v>0</v>
      </c>
      <c r="O1046">
        <v>15</v>
      </c>
      <c r="P1046">
        <v>2</v>
      </c>
      <c r="Q1046">
        <v>6</v>
      </c>
      <c r="R1046">
        <v>2</v>
      </c>
      <c r="S1046">
        <v>5</v>
      </c>
      <c r="T1046">
        <v>0</v>
      </c>
      <c r="U1046">
        <v>0</v>
      </c>
      <c r="V1046">
        <f>COUNTIF(tbl_General[EmployeeID],tbl_General[[#This Row],[EmployeeID]])</f>
        <v>1</v>
      </c>
    </row>
    <row r="1047" spans="1:22" x14ac:dyDescent="0.25">
      <c r="A1047">
        <v>28</v>
      </c>
      <c r="B1047" t="s">
        <v>21</v>
      </c>
      <c r="C1047" t="s">
        <v>22</v>
      </c>
      <c r="D1047" t="s">
        <v>30</v>
      </c>
      <c r="E1047">
        <v>23</v>
      </c>
      <c r="F1047">
        <v>3</v>
      </c>
      <c r="G1047" t="s">
        <v>24</v>
      </c>
      <c r="H1047">
        <v>2364</v>
      </c>
      <c r="I1047" t="s">
        <v>34</v>
      </c>
      <c r="J1047">
        <v>3</v>
      </c>
      <c r="K1047" t="s">
        <v>42</v>
      </c>
      <c r="L1047" t="s">
        <v>41</v>
      </c>
      <c r="M1047">
        <v>46010</v>
      </c>
      <c r="N1047">
        <v>0</v>
      </c>
      <c r="O1047">
        <v>15</v>
      </c>
      <c r="P1047">
        <v>2</v>
      </c>
      <c r="Q1047">
        <v>6</v>
      </c>
      <c r="R1047">
        <v>2</v>
      </c>
      <c r="S1047">
        <v>5</v>
      </c>
      <c r="T1047">
        <v>0</v>
      </c>
      <c r="U1047">
        <v>0</v>
      </c>
      <c r="V1047">
        <f>COUNTIF(tbl_General[EmployeeID],tbl_General[[#This Row],[EmployeeID]])</f>
        <v>1</v>
      </c>
    </row>
    <row r="1048" spans="1:22" x14ac:dyDescent="0.25">
      <c r="A1048">
        <v>28</v>
      </c>
      <c r="B1048" t="s">
        <v>21</v>
      </c>
      <c r="C1048" t="s">
        <v>22</v>
      </c>
      <c r="D1048" t="s">
        <v>30</v>
      </c>
      <c r="E1048">
        <v>23</v>
      </c>
      <c r="F1048">
        <v>3</v>
      </c>
      <c r="G1048" t="s">
        <v>24</v>
      </c>
      <c r="H1048">
        <v>3834</v>
      </c>
      <c r="I1048" t="s">
        <v>34</v>
      </c>
      <c r="J1048">
        <v>3</v>
      </c>
      <c r="K1048" t="s">
        <v>42</v>
      </c>
      <c r="L1048" t="s">
        <v>41</v>
      </c>
      <c r="M1048">
        <v>46010</v>
      </c>
      <c r="N1048">
        <v>0</v>
      </c>
      <c r="O1048">
        <v>15</v>
      </c>
      <c r="P1048">
        <v>2</v>
      </c>
      <c r="Q1048">
        <v>6</v>
      </c>
      <c r="R1048">
        <v>2</v>
      </c>
      <c r="S1048">
        <v>5</v>
      </c>
      <c r="T1048">
        <v>0</v>
      </c>
      <c r="U1048">
        <v>0</v>
      </c>
      <c r="V1048">
        <f>COUNTIF(tbl_General[EmployeeID],tbl_General[[#This Row],[EmployeeID]])</f>
        <v>1</v>
      </c>
    </row>
    <row r="1049" spans="1:22" x14ac:dyDescent="0.25">
      <c r="A1049">
        <v>29</v>
      </c>
      <c r="B1049" t="s">
        <v>21</v>
      </c>
      <c r="C1049" t="s">
        <v>22</v>
      </c>
      <c r="D1049" t="s">
        <v>30</v>
      </c>
      <c r="E1049">
        <v>28</v>
      </c>
      <c r="F1049">
        <v>4</v>
      </c>
      <c r="G1049" t="s">
        <v>24</v>
      </c>
      <c r="H1049">
        <v>1284</v>
      </c>
      <c r="I1049" t="s">
        <v>25</v>
      </c>
      <c r="J1049">
        <v>1</v>
      </c>
      <c r="K1049" t="s">
        <v>43</v>
      </c>
      <c r="L1049" t="s">
        <v>27</v>
      </c>
      <c r="M1049">
        <v>48410</v>
      </c>
      <c r="N1049">
        <v>0</v>
      </c>
      <c r="O1049">
        <v>11</v>
      </c>
      <c r="P1049">
        <v>0</v>
      </c>
      <c r="Q1049">
        <v>6</v>
      </c>
      <c r="R1049">
        <v>3</v>
      </c>
      <c r="S1049">
        <v>5</v>
      </c>
      <c r="T1049">
        <v>0</v>
      </c>
      <c r="U1049">
        <v>4</v>
      </c>
      <c r="V1049">
        <f>COUNTIF(tbl_General[EmployeeID],tbl_General[[#This Row],[EmployeeID]])</f>
        <v>1</v>
      </c>
    </row>
    <row r="1050" spans="1:22" x14ac:dyDescent="0.25">
      <c r="A1050">
        <v>29</v>
      </c>
      <c r="B1050" t="s">
        <v>21</v>
      </c>
      <c r="C1050" t="s">
        <v>22</v>
      </c>
      <c r="D1050" t="s">
        <v>30</v>
      </c>
      <c r="E1050">
        <v>28</v>
      </c>
      <c r="F1050">
        <v>4</v>
      </c>
      <c r="G1050" t="s">
        <v>24</v>
      </c>
      <c r="H1050">
        <v>2754</v>
      </c>
      <c r="I1050" t="s">
        <v>25</v>
      </c>
      <c r="J1050">
        <v>1</v>
      </c>
      <c r="K1050" t="s">
        <v>43</v>
      </c>
      <c r="L1050" t="s">
        <v>27</v>
      </c>
      <c r="M1050">
        <v>48410</v>
      </c>
      <c r="N1050">
        <v>0</v>
      </c>
      <c r="O1050">
        <v>11</v>
      </c>
      <c r="P1050">
        <v>0</v>
      </c>
      <c r="Q1050">
        <v>6</v>
      </c>
      <c r="R1050">
        <v>3</v>
      </c>
      <c r="S1050">
        <v>5</v>
      </c>
      <c r="T1050">
        <v>0</v>
      </c>
      <c r="U1050">
        <v>4</v>
      </c>
      <c r="V1050">
        <f>COUNTIF(tbl_General[EmployeeID],tbl_General[[#This Row],[EmployeeID]])</f>
        <v>1</v>
      </c>
    </row>
    <row r="1051" spans="1:22" x14ac:dyDescent="0.25">
      <c r="A1051">
        <v>29</v>
      </c>
      <c r="B1051" t="s">
        <v>21</v>
      </c>
      <c r="C1051" t="s">
        <v>22</v>
      </c>
      <c r="D1051" t="s">
        <v>30</v>
      </c>
      <c r="E1051">
        <v>28</v>
      </c>
      <c r="F1051">
        <v>4</v>
      </c>
      <c r="G1051" t="s">
        <v>24</v>
      </c>
      <c r="H1051">
        <v>4224</v>
      </c>
      <c r="I1051" t="s">
        <v>25</v>
      </c>
      <c r="J1051">
        <v>1</v>
      </c>
      <c r="K1051" t="s">
        <v>43</v>
      </c>
      <c r="L1051" t="s">
        <v>27</v>
      </c>
      <c r="M1051">
        <v>48410</v>
      </c>
      <c r="N1051">
        <v>0</v>
      </c>
      <c r="O1051">
        <v>11</v>
      </c>
      <c r="P1051">
        <v>0</v>
      </c>
      <c r="Q1051">
        <v>6</v>
      </c>
      <c r="R1051">
        <v>3</v>
      </c>
      <c r="S1051">
        <v>5</v>
      </c>
      <c r="T1051">
        <v>0</v>
      </c>
      <c r="U1051">
        <v>4</v>
      </c>
      <c r="V1051">
        <f>COUNTIF(tbl_General[EmployeeID],tbl_General[[#This Row],[EmployeeID]])</f>
        <v>1</v>
      </c>
    </row>
    <row r="1052" spans="1:22" x14ac:dyDescent="0.25">
      <c r="A1052">
        <v>33</v>
      </c>
      <c r="B1052" t="s">
        <v>28</v>
      </c>
      <c r="C1052" t="s">
        <v>22</v>
      </c>
      <c r="D1052" t="s">
        <v>30</v>
      </c>
      <c r="E1052">
        <v>3</v>
      </c>
      <c r="F1052">
        <v>2</v>
      </c>
      <c r="G1052" t="s">
        <v>24</v>
      </c>
      <c r="H1052">
        <v>572</v>
      </c>
      <c r="I1052" t="s">
        <v>34</v>
      </c>
      <c r="J1052">
        <v>1</v>
      </c>
      <c r="K1052" t="s">
        <v>35</v>
      </c>
      <c r="L1052" t="s">
        <v>32</v>
      </c>
      <c r="M1052">
        <v>49360</v>
      </c>
      <c r="N1052">
        <v>0</v>
      </c>
      <c r="O1052">
        <v>14</v>
      </c>
      <c r="P1052">
        <v>0</v>
      </c>
      <c r="Q1052">
        <v>6</v>
      </c>
      <c r="R1052">
        <v>2</v>
      </c>
      <c r="S1052">
        <v>5</v>
      </c>
      <c r="T1052">
        <v>0</v>
      </c>
      <c r="U1052">
        <v>3</v>
      </c>
      <c r="V1052">
        <f>COUNTIF(tbl_General[EmployeeID],tbl_General[[#This Row],[EmployeeID]])</f>
        <v>1</v>
      </c>
    </row>
    <row r="1053" spans="1:22" x14ac:dyDescent="0.25">
      <c r="A1053">
        <v>33</v>
      </c>
      <c r="B1053" t="s">
        <v>28</v>
      </c>
      <c r="C1053" t="s">
        <v>22</v>
      </c>
      <c r="D1053" t="s">
        <v>30</v>
      </c>
      <c r="E1053">
        <v>3</v>
      </c>
      <c r="F1053">
        <v>2</v>
      </c>
      <c r="G1053" t="s">
        <v>24</v>
      </c>
      <c r="H1053">
        <v>2042</v>
      </c>
      <c r="I1053" t="s">
        <v>34</v>
      </c>
      <c r="J1053">
        <v>1</v>
      </c>
      <c r="K1053" t="s">
        <v>35</v>
      </c>
      <c r="L1053" t="s">
        <v>32</v>
      </c>
      <c r="M1053">
        <v>49360</v>
      </c>
      <c r="N1053">
        <v>0</v>
      </c>
      <c r="O1053">
        <v>14</v>
      </c>
      <c r="P1053">
        <v>0</v>
      </c>
      <c r="Q1053">
        <v>6</v>
      </c>
      <c r="R1053">
        <v>2</v>
      </c>
      <c r="S1053">
        <v>5</v>
      </c>
      <c r="T1053">
        <v>0</v>
      </c>
      <c r="U1053">
        <v>3</v>
      </c>
      <c r="V1053">
        <f>COUNTIF(tbl_General[EmployeeID],tbl_General[[#This Row],[EmployeeID]])</f>
        <v>1</v>
      </c>
    </row>
    <row r="1054" spans="1:22" x14ac:dyDescent="0.25">
      <c r="A1054">
        <v>33</v>
      </c>
      <c r="B1054" t="s">
        <v>28</v>
      </c>
      <c r="C1054" t="s">
        <v>22</v>
      </c>
      <c r="D1054" t="s">
        <v>30</v>
      </c>
      <c r="E1054">
        <v>3</v>
      </c>
      <c r="F1054">
        <v>2</v>
      </c>
      <c r="G1054" t="s">
        <v>24</v>
      </c>
      <c r="H1054">
        <v>3512</v>
      </c>
      <c r="I1054" t="s">
        <v>34</v>
      </c>
      <c r="J1054">
        <v>1</v>
      </c>
      <c r="K1054" t="s">
        <v>35</v>
      </c>
      <c r="L1054" t="s">
        <v>32</v>
      </c>
      <c r="M1054">
        <v>49360</v>
      </c>
      <c r="N1054">
        <v>0</v>
      </c>
      <c r="O1054">
        <v>14</v>
      </c>
      <c r="P1054">
        <v>0</v>
      </c>
      <c r="Q1054">
        <v>6</v>
      </c>
      <c r="R1054">
        <v>2</v>
      </c>
      <c r="S1054">
        <v>5</v>
      </c>
      <c r="T1054">
        <v>0</v>
      </c>
      <c r="U1054">
        <v>3</v>
      </c>
      <c r="V1054">
        <f>COUNTIF(tbl_General[EmployeeID],tbl_General[[#This Row],[EmployeeID]])</f>
        <v>1</v>
      </c>
    </row>
    <row r="1055" spans="1:22" x14ac:dyDescent="0.25">
      <c r="A1055">
        <v>35</v>
      </c>
      <c r="B1055" t="s">
        <v>21</v>
      </c>
      <c r="C1055" t="s">
        <v>22</v>
      </c>
      <c r="D1055" t="s">
        <v>30</v>
      </c>
      <c r="E1055">
        <v>8</v>
      </c>
      <c r="F1055">
        <v>1</v>
      </c>
      <c r="G1055" t="s">
        <v>46</v>
      </c>
      <c r="H1055">
        <v>1045</v>
      </c>
      <c r="I1055" t="s">
        <v>25</v>
      </c>
      <c r="J1055">
        <v>3</v>
      </c>
      <c r="K1055" t="s">
        <v>42</v>
      </c>
      <c r="L1055" t="s">
        <v>27</v>
      </c>
      <c r="M1055">
        <v>53460</v>
      </c>
      <c r="N1055">
        <v>0</v>
      </c>
      <c r="O1055">
        <v>14</v>
      </c>
      <c r="P1055">
        <v>0</v>
      </c>
      <c r="Q1055">
        <v>6</v>
      </c>
      <c r="R1055">
        <v>3</v>
      </c>
      <c r="S1055">
        <v>5</v>
      </c>
      <c r="T1055">
        <v>0</v>
      </c>
      <c r="U1055">
        <v>3</v>
      </c>
      <c r="V1055">
        <f>COUNTIF(tbl_General[EmployeeID],tbl_General[[#This Row],[EmployeeID]])</f>
        <v>1</v>
      </c>
    </row>
    <row r="1056" spans="1:22" x14ac:dyDescent="0.25">
      <c r="A1056">
        <v>35</v>
      </c>
      <c r="B1056" t="s">
        <v>21</v>
      </c>
      <c r="C1056" t="s">
        <v>22</v>
      </c>
      <c r="D1056" t="s">
        <v>30</v>
      </c>
      <c r="E1056">
        <v>8</v>
      </c>
      <c r="F1056">
        <v>1</v>
      </c>
      <c r="G1056" t="s">
        <v>46</v>
      </c>
      <c r="H1056">
        <v>2515</v>
      </c>
      <c r="I1056" t="s">
        <v>25</v>
      </c>
      <c r="J1056">
        <v>3</v>
      </c>
      <c r="K1056" t="s">
        <v>42</v>
      </c>
      <c r="L1056" t="s">
        <v>27</v>
      </c>
      <c r="M1056">
        <v>53460</v>
      </c>
      <c r="N1056">
        <v>0</v>
      </c>
      <c r="O1056">
        <v>14</v>
      </c>
      <c r="P1056">
        <v>0</v>
      </c>
      <c r="Q1056">
        <v>6</v>
      </c>
      <c r="R1056">
        <v>3</v>
      </c>
      <c r="S1056">
        <v>5</v>
      </c>
      <c r="T1056">
        <v>0</v>
      </c>
      <c r="U1056">
        <v>3</v>
      </c>
      <c r="V1056">
        <f>COUNTIF(tbl_General[EmployeeID],tbl_General[[#This Row],[EmployeeID]])</f>
        <v>1</v>
      </c>
    </row>
    <row r="1057" spans="1:22" x14ac:dyDescent="0.25">
      <c r="A1057">
        <v>35</v>
      </c>
      <c r="B1057" t="s">
        <v>21</v>
      </c>
      <c r="C1057" t="s">
        <v>22</v>
      </c>
      <c r="D1057" t="s">
        <v>30</v>
      </c>
      <c r="E1057">
        <v>8</v>
      </c>
      <c r="F1057">
        <v>1</v>
      </c>
      <c r="G1057" t="s">
        <v>46</v>
      </c>
      <c r="H1057">
        <v>3985</v>
      </c>
      <c r="I1057" t="s">
        <v>25</v>
      </c>
      <c r="J1057">
        <v>3</v>
      </c>
      <c r="K1057" t="s">
        <v>42</v>
      </c>
      <c r="L1057" t="s">
        <v>27</v>
      </c>
      <c r="M1057">
        <v>53460</v>
      </c>
      <c r="N1057">
        <v>0</v>
      </c>
      <c r="O1057">
        <v>14</v>
      </c>
      <c r="P1057">
        <v>0</v>
      </c>
      <c r="Q1057">
        <v>6</v>
      </c>
      <c r="R1057">
        <v>3</v>
      </c>
      <c r="S1057">
        <v>5</v>
      </c>
      <c r="T1057">
        <v>0</v>
      </c>
      <c r="U1057">
        <v>3</v>
      </c>
      <c r="V1057">
        <f>COUNTIF(tbl_General[EmployeeID],tbl_General[[#This Row],[EmployeeID]])</f>
        <v>1</v>
      </c>
    </row>
    <row r="1058" spans="1:22" x14ac:dyDescent="0.25">
      <c r="A1058">
        <v>35</v>
      </c>
      <c r="B1058" t="s">
        <v>21</v>
      </c>
      <c r="C1058" t="s">
        <v>22</v>
      </c>
      <c r="D1058" t="s">
        <v>30</v>
      </c>
      <c r="E1058">
        <v>25</v>
      </c>
      <c r="F1058">
        <v>1</v>
      </c>
      <c r="G1058" t="s">
        <v>38</v>
      </c>
      <c r="H1058">
        <v>1123</v>
      </c>
      <c r="I1058" t="s">
        <v>34</v>
      </c>
      <c r="J1058">
        <v>1</v>
      </c>
      <c r="K1058" t="s">
        <v>35</v>
      </c>
      <c r="L1058" t="s">
        <v>27</v>
      </c>
      <c r="M1058">
        <v>54100</v>
      </c>
      <c r="N1058">
        <v>0</v>
      </c>
      <c r="O1058">
        <v>18</v>
      </c>
      <c r="P1058">
        <v>0</v>
      </c>
      <c r="Q1058">
        <v>6</v>
      </c>
      <c r="R1058">
        <v>4</v>
      </c>
      <c r="S1058">
        <v>5</v>
      </c>
      <c r="T1058">
        <v>0</v>
      </c>
      <c r="U1058">
        <v>4</v>
      </c>
      <c r="V1058">
        <f>COUNTIF(tbl_General[EmployeeID],tbl_General[[#This Row],[EmployeeID]])</f>
        <v>1</v>
      </c>
    </row>
    <row r="1059" spans="1:22" x14ac:dyDescent="0.25">
      <c r="A1059">
        <v>35</v>
      </c>
      <c r="B1059" t="s">
        <v>21</v>
      </c>
      <c r="C1059" t="s">
        <v>22</v>
      </c>
      <c r="D1059" t="s">
        <v>30</v>
      </c>
      <c r="E1059">
        <v>25</v>
      </c>
      <c r="F1059">
        <v>1</v>
      </c>
      <c r="G1059" t="s">
        <v>38</v>
      </c>
      <c r="H1059">
        <v>2593</v>
      </c>
      <c r="I1059" t="s">
        <v>34</v>
      </c>
      <c r="J1059">
        <v>1</v>
      </c>
      <c r="K1059" t="s">
        <v>35</v>
      </c>
      <c r="L1059" t="s">
        <v>27</v>
      </c>
      <c r="M1059">
        <v>54100</v>
      </c>
      <c r="N1059">
        <v>0</v>
      </c>
      <c r="O1059">
        <v>18</v>
      </c>
      <c r="P1059">
        <v>0</v>
      </c>
      <c r="Q1059">
        <v>6</v>
      </c>
      <c r="R1059">
        <v>4</v>
      </c>
      <c r="S1059">
        <v>5</v>
      </c>
      <c r="T1059">
        <v>0</v>
      </c>
      <c r="U1059">
        <v>4</v>
      </c>
      <c r="V1059">
        <f>COUNTIF(tbl_General[EmployeeID],tbl_General[[#This Row],[EmployeeID]])</f>
        <v>1</v>
      </c>
    </row>
    <row r="1060" spans="1:22" x14ac:dyDescent="0.25">
      <c r="A1060">
        <v>35</v>
      </c>
      <c r="B1060" t="s">
        <v>21</v>
      </c>
      <c r="C1060" t="s">
        <v>22</v>
      </c>
      <c r="D1060" t="s">
        <v>30</v>
      </c>
      <c r="E1060">
        <v>25</v>
      </c>
      <c r="F1060">
        <v>1</v>
      </c>
      <c r="G1060" t="s">
        <v>38</v>
      </c>
      <c r="H1060">
        <v>4063</v>
      </c>
      <c r="I1060" t="s">
        <v>34</v>
      </c>
      <c r="J1060">
        <v>1</v>
      </c>
      <c r="K1060" t="s">
        <v>35</v>
      </c>
      <c r="L1060" t="s">
        <v>27</v>
      </c>
      <c r="M1060">
        <v>54100</v>
      </c>
      <c r="N1060">
        <v>0</v>
      </c>
      <c r="O1060">
        <v>18</v>
      </c>
      <c r="P1060">
        <v>0</v>
      </c>
      <c r="Q1060">
        <v>6</v>
      </c>
      <c r="R1060">
        <v>4</v>
      </c>
      <c r="S1060">
        <v>5</v>
      </c>
      <c r="T1060">
        <v>0</v>
      </c>
      <c r="U1060">
        <v>4</v>
      </c>
      <c r="V1060">
        <f>COUNTIF(tbl_General[EmployeeID],tbl_General[[#This Row],[EmployeeID]])</f>
        <v>1</v>
      </c>
    </row>
    <row r="1061" spans="1:22" x14ac:dyDescent="0.25">
      <c r="A1061">
        <v>31</v>
      </c>
      <c r="B1061" t="s">
        <v>21</v>
      </c>
      <c r="C1061" t="s">
        <v>22</v>
      </c>
      <c r="D1061" t="s">
        <v>30</v>
      </c>
      <c r="E1061">
        <v>3</v>
      </c>
      <c r="F1061">
        <v>2</v>
      </c>
      <c r="G1061" t="s">
        <v>24</v>
      </c>
      <c r="H1061">
        <v>990</v>
      </c>
      <c r="I1061" t="s">
        <v>34</v>
      </c>
      <c r="J1061">
        <v>3</v>
      </c>
      <c r="K1061" t="s">
        <v>40</v>
      </c>
      <c r="L1061" t="s">
        <v>27</v>
      </c>
      <c r="M1061">
        <v>77560</v>
      </c>
      <c r="N1061">
        <v>1</v>
      </c>
      <c r="O1061">
        <v>15</v>
      </c>
      <c r="P1061">
        <v>2</v>
      </c>
      <c r="Q1061">
        <v>6</v>
      </c>
      <c r="R1061">
        <v>3</v>
      </c>
      <c r="S1061">
        <v>5</v>
      </c>
      <c r="T1061">
        <v>0</v>
      </c>
      <c r="U1061">
        <v>2</v>
      </c>
      <c r="V1061">
        <f>COUNTIF(tbl_General[EmployeeID],tbl_General[[#This Row],[EmployeeID]])</f>
        <v>1</v>
      </c>
    </row>
    <row r="1062" spans="1:22" x14ac:dyDescent="0.25">
      <c r="A1062">
        <v>31</v>
      </c>
      <c r="B1062" t="s">
        <v>21</v>
      </c>
      <c r="C1062" t="s">
        <v>22</v>
      </c>
      <c r="D1062" t="s">
        <v>30</v>
      </c>
      <c r="E1062">
        <v>3</v>
      </c>
      <c r="F1062">
        <v>2</v>
      </c>
      <c r="G1062" t="s">
        <v>24</v>
      </c>
      <c r="H1062">
        <v>2460</v>
      </c>
      <c r="I1062" t="s">
        <v>34</v>
      </c>
      <c r="J1062">
        <v>3</v>
      </c>
      <c r="K1062" t="s">
        <v>40</v>
      </c>
      <c r="L1062" t="s">
        <v>27</v>
      </c>
      <c r="M1062">
        <v>77560</v>
      </c>
      <c r="N1062">
        <v>1</v>
      </c>
      <c r="O1062">
        <v>15</v>
      </c>
      <c r="P1062">
        <v>2</v>
      </c>
      <c r="Q1062">
        <v>6</v>
      </c>
      <c r="R1062">
        <v>3</v>
      </c>
      <c r="S1062">
        <v>5</v>
      </c>
      <c r="T1062">
        <v>0</v>
      </c>
      <c r="U1062">
        <v>2</v>
      </c>
      <c r="V1062">
        <f>COUNTIF(tbl_General[EmployeeID],tbl_General[[#This Row],[EmployeeID]])</f>
        <v>1</v>
      </c>
    </row>
    <row r="1063" spans="1:22" x14ac:dyDescent="0.25">
      <c r="A1063">
        <v>31</v>
      </c>
      <c r="B1063" t="s">
        <v>21</v>
      </c>
      <c r="C1063" t="s">
        <v>22</v>
      </c>
      <c r="D1063" t="s">
        <v>30</v>
      </c>
      <c r="E1063">
        <v>3</v>
      </c>
      <c r="F1063">
        <v>2</v>
      </c>
      <c r="G1063" t="s">
        <v>24</v>
      </c>
      <c r="H1063">
        <v>3930</v>
      </c>
      <c r="I1063" t="s">
        <v>34</v>
      </c>
      <c r="J1063">
        <v>3</v>
      </c>
      <c r="K1063" t="s">
        <v>40</v>
      </c>
      <c r="L1063" t="s">
        <v>27</v>
      </c>
      <c r="M1063">
        <v>77560</v>
      </c>
      <c r="N1063">
        <v>1</v>
      </c>
      <c r="O1063">
        <v>15</v>
      </c>
      <c r="P1063">
        <v>2</v>
      </c>
      <c r="Q1063">
        <v>6</v>
      </c>
      <c r="R1063">
        <v>3</v>
      </c>
      <c r="S1063">
        <v>5</v>
      </c>
      <c r="T1063">
        <v>0</v>
      </c>
      <c r="U1063">
        <v>2</v>
      </c>
      <c r="V1063">
        <f>COUNTIF(tbl_General[EmployeeID],tbl_General[[#This Row],[EmployeeID]])</f>
        <v>1</v>
      </c>
    </row>
    <row r="1064" spans="1:22" x14ac:dyDescent="0.25">
      <c r="A1064">
        <v>28</v>
      </c>
      <c r="B1064" t="s">
        <v>21</v>
      </c>
      <c r="C1064" t="s">
        <v>22</v>
      </c>
      <c r="D1064" t="s">
        <v>23</v>
      </c>
      <c r="E1064">
        <v>2</v>
      </c>
      <c r="F1064">
        <v>4</v>
      </c>
      <c r="G1064" t="s">
        <v>45</v>
      </c>
      <c r="H1064">
        <v>562</v>
      </c>
      <c r="I1064" t="s">
        <v>34</v>
      </c>
      <c r="J1064">
        <v>1</v>
      </c>
      <c r="K1064" t="s">
        <v>35</v>
      </c>
      <c r="L1064" t="s">
        <v>27</v>
      </c>
      <c r="M1064">
        <v>93550</v>
      </c>
      <c r="N1064">
        <v>0</v>
      </c>
      <c r="O1064">
        <v>11</v>
      </c>
      <c r="P1064">
        <v>0</v>
      </c>
      <c r="Q1064">
        <v>6</v>
      </c>
      <c r="R1064">
        <v>4</v>
      </c>
      <c r="S1064">
        <v>5</v>
      </c>
      <c r="T1064">
        <v>0</v>
      </c>
      <c r="U1064">
        <v>4</v>
      </c>
      <c r="V1064">
        <f>COUNTIF(tbl_General[EmployeeID],tbl_General[[#This Row],[EmployeeID]])</f>
        <v>1</v>
      </c>
    </row>
    <row r="1065" spans="1:22" x14ac:dyDescent="0.25">
      <c r="A1065">
        <v>28</v>
      </c>
      <c r="B1065" t="s">
        <v>21</v>
      </c>
      <c r="C1065" t="s">
        <v>22</v>
      </c>
      <c r="D1065" t="s">
        <v>23</v>
      </c>
      <c r="E1065">
        <v>2</v>
      </c>
      <c r="F1065">
        <v>4</v>
      </c>
      <c r="G1065" t="s">
        <v>45</v>
      </c>
      <c r="H1065">
        <v>2032</v>
      </c>
      <c r="I1065" t="s">
        <v>34</v>
      </c>
      <c r="J1065">
        <v>1</v>
      </c>
      <c r="K1065" t="s">
        <v>35</v>
      </c>
      <c r="L1065" t="s">
        <v>27</v>
      </c>
      <c r="M1065">
        <v>93550</v>
      </c>
      <c r="N1065">
        <v>0</v>
      </c>
      <c r="O1065">
        <v>11</v>
      </c>
      <c r="P1065">
        <v>0</v>
      </c>
      <c r="Q1065">
        <v>6</v>
      </c>
      <c r="R1065">
        <v>4</v>
      </c>
      <c r="S1065">
        <v>5</v>
      </c>
      <c r="T1065">
        <v>0</v>
      </c>
      <c r="U1065">
        <v>4</v>
      </c>
      <c r="V1065">
        <f>COUNTIF(tbl_General[EmployeeID],tbl_General[[#This Row],[EmployeeID]])</f>
        <v>1</v>
      </c>
    </row>
    <row r="1066" spans="1:22" x14ac:dyDescent="0.25">
      <c r="A1066">
        <v>28</v>
      </c>
      <c r="B1066" t="s">
        <v>21</v>
      </c>
      <c r="C1066" t="s">
        <v>22</v>
      </c>
      <c r="D1066" t="s">
        <v>23</v>
      </c>
      <c r="E1066">
        <v>2</v>
      </c>
      <c r="F1066">
        <v>4</v>
      </c>
      <c r="G1066" t="s">
        <v>45</v>
      </c>
      <c r="H1066">
        <v>3502</v>
      </c>
      <c r="I1066" t="s">
        <v>34</v>
      </c>
      <c r="J1066">
        <v>1</v>
      </c>
      <c r="K1066" t="s">
        <v>35</v>
      </c>
      <c r="L1066" t="s">
        <v>27</v>
      </c>
      <c r="M1066">
        <v>93550</v>
      </c>
      <c r="N1066">
        <v>0</v>
      </c>
      <c r="O1066">
        <v>11</v>
      </c>
      <c r="P1066">
        <v>0</v>
      </c>
      <c r="Q1066">
        <v>6</v>
      </c>
      <c r="R1066">
        <v>4</v>
      </c>
      <c r="S1066">
        <v>5</v>
      </c>
      <c r="T1066">
        <v>0</v>
      </c>
      <c r="U1066">
        <v>4</v>
      </c>
      <c r="V1066">
        <f>COUNTIF(tbl_General[EmployeeID],tbl_General[[#This Row],[EmployeeID]])</f>
        <v>1</v>
      </c>
    </row>
    <row r="1067" spans="1:22" x14ac:dyDescent="0.25">
      <c r="A1067">
        <v>31</v>
      </c>
      <c r="B1067" t="s">
        <v>21</v>
      </c>
      <c r="C1067" t="s">
        <v>22</v>
      </c>
      <c r="D1067" t="s">
        <v>30</v>
      </c>
      <c r="E1067">
        <v>20</v>
      </c>
      <c r="F1067">
        <v>1</v>
      </c>
      <c r="G1067" t="s">
        <v>46</v>
      </c>
      <c r="H1067">
        <v>52</v>
      </c>
      <c r="I1067" t="s">
        <v>25</v>
      </c>
      <c r="J1067">
        <v>3</v>
      </c>
      <c r="K1067" t="s">
        <v>31</v>
      </c>
      <c r="L1067" t="s">
        <v>27</v>
      </c>
      <c r="M1067">
        <v>99070</v>
      </c>
      <c r="N1067">
        <v>0</v>
      </c>
      <c r="O1067">
        <v>13</v>
      </c>
      <c r="P1067">
        <v>1</v>
      </c>
      <c r="Q1067">
        <v>6</v>
      </c>
      <c r="R1067">
        <v>3</v>
      </c>
      <c r="S1067">
        <v>5</v>
      </c>
      <c r="T1067">
        <v>0</v>
      </c>
      <c r="U1067">
        <v>3</v>
      </c>
      <c r="V1067">
        <f>COUNTIF(tbl_General[EmployeeID],tbl_General[[#This Row],[EmployeeID]])</f>
        <v>1</v>
      </c>
    </row>
    <row r="1068" spans="1:22" x14ac:dyDescent="0.25">
      <c r="A1068">
        <v>31</v>
      </c>
      <c r="B1068" t="s">
        <v>21</v>
      </c>
      <c r="C1068" t="s">
        <v>22</v>
      </c>
      <c r="D1068" t="s">
        <v>30</v>
      </c>
      <c r="E1068">
        <v>20</v>
      </c>
      <c r="F1068">
        <v>1</v>
      </c>
      <c r="G1068" t="s">
        <v>46</v>
      </c>
      <c r="H1068">
        <v>1522</v>
      </c>
      <c r="I1068" t="s">
        <v>25</v>
      </c>
      <c r="J1068">
        <v>3</v>
      </c>
      <c r="K1068" t="s">
        <v>31</v>
      </c>
      <c r="L1068" t="s">
        <v>27</v>
      </c>
      <c r="M1068">
        <v>99070</v>
      </c>
      <c r="N1068">
        <v>2</v>
      </c>
      <c r="O1068">
        <v>13</v>
      </c>
      <c r="P1068">
        <v>1</v>
      </c>
      <c r="Q1068">
        <v>6</v>
      </c>
      <c r="R1068">
        <v>3</v>
      </c>
      <c r="S1068">
        <v>5</v>
      </c>
      <c r="T1068">
        <v>0</v>
      </c>
      <c r="U1068">
        <v>3</v>
      </c>
      <c r="V1068">
        <f>COUNTIF(tbl_General[EmployeeID],tbl_General[[#This Row],[EmployeeID]])</f>
        <v>1</v>
      </c>
    </row>
    <row r="1069" spans="1:22" x14ac:dyDescent="0.25">
      <c r="A1069">
        <v>31</v>
      </c>
      <c r="B1069" t="s">
        <v>21</v>
      </c>
      <c r="C1069" t="s">
        <v>22</v>
      </c>
      <c r="D1069" t="s">
        <v>30</v>
      </c>
      <c r="E1069">
        <v>20</v>
      </c>
      <c r="F1069">
        <v>1</v>
      </c>
      <c r="G1069" t="s">
        <v>46</v>
      </c>
      <c r="H1069">
        <v>2992</v>
      </c>
      <c r="I1069" t="s">
        <v>25</v>
      </c>
      <c r="J1069">
        <v>3</v>
      </c>
      <c r="K1069" t="s">
        <v>31</v>
      </c>
      <c r="L1069" t="s">
        <v>27</v>
      </c>
      <c r="M1069">
        <v>99070</v>
      </c>
      <c r="N1069">
        <v>0</v>
      </c>
      <c r="O1069">
        <v>13</v>
      </c>
      <c r="P1069">
        <v>1</v>
      </c>
      <c r="Q1069">
        <v>6</v>
      </c>
      <c r="R1069">
        <v>3</v>
      </c>
      <c r="S1069">
        <v>5</v>
      </c>
      <c r="T1069">
        <v>0</v>
      </c>
      <c r="U1069">
        <v>3</v>
      </c>
      <c r="V1069">
        <f>COUNTIF(tbl_General[EmployeeID],tbl_General[[#This Row],[EmployeeID]])</f>
        <v>1</v>
      </c>
    </row>
    <row r="1070" spans="1:22" x14ac:dyDescent="0.25">
      <c r="A1070">
        <v>31</v>
      </c>
      <c r="B1070" t="s">
        <v>21</v>
      </c>
      <c r="C1070" t="s">
        <v>22</v>
      </c>
      <c r="D1070" t="s">
        <v>30</v>
      </c>
      <c r="E1070">
        <v>14</v>
      </c>
      <c r="F1070">
        <v>2</v>
      </c>
      <c r="G1070" t="s">
        <v>24</v>
      </c>
      <c r="H1070">
        <v>970</v>
      </c>
      <c r="I1070" t="s">
        <v>34</v>
      </c>
      <c r="J1070">
        <v>1</v>
      </c>
      <c r="K1070" t="s">
        <v>35</v>
      </c>
      <c r="L1070" t="s">
        <v>27</v>
      </c>
      <c r="M1070">
        <v>167560</v>
      </c>
      <c r="N1070">
        <v>1</v>
      </c>
      <c r="O1070">
        <v>11</v>
      </c>
      <c r="P1070">
        <v>2</v>
      </c>
      <c r="Q1070">
        <v>6</v>
      </c>
      <c r="R1070">
        <v>5</v>
      </c>
      <c r="S1070">
        <v>5</v>
      </c>
      <c r="T1070">
        <v>0</v>
      </c>
      <c r="U1070">
        <v>3</v>
      </c>
      <c r="V1070">
        <f>COUNTIF(tbl_General[EmployeeID],tbl_General[[#This Row],[EmployeeID]])</f>
        <v>1</v>
      </c>
    </row>
    <row r="1071" spans="1:22" x14ac:dyDescent="0.25">
      <c r="A1071">
        <v>31</v>
      </c>
      <c r="B1071" t="s">
        <v>21</v>
      </c>
      <c r="C1071" t="s">
        <v>22</v>
      </c>
      <c r="D1071" t="s">
        <v>30</v>
      </c>
      <c r="E1071">
        <v>14</v>
      </c>
      <c r="F1071">
        <v>2</v>
      </c>
      <c r="G1071" t="s">
        <v>24</v>
      </c>
      <c r="H1071">
        <v>2440</v>
      </c>
      <c r="I1071" t="s">
        <v>34</v>
      </c>
      <c r="J1071">
        <v>1</v>
      </c>
      <c r="K1071" t="s">
        <v>35</v>
      </c>
      <c r="L1071" t="s">
        <v>27</v>
      </c>
      <c r="M1071">
        <v>167560</v>
      </c>
      <c r="N1071">
        <v>1</v>
      </c>
      <c r="O1071">
        <v>11</v>
      </c>
      <c r="P1071">
        <v>2</v>
      </c>
      <c r="Q1071">
        <v>6</v>
      </c>
      <c r="R1071">
        <v>5</v>
      </c>
      <c r="S1071">
        <v>5</v>
      </c>
      <c r="T1071">
        <v>0</v>
      </c>
      <c r="U1071">
        <v>3</v>
      </c>
      <c r="V1071">
        <f>COUNTIF(tbl_General[EmployeeID],tbl_General[[#This Row],[EmployeeID]])</f>
        <v>1</v>
      </c>
    </row>
    <row r="1072" spans="1:22" x14ac:dyDescent="0.25">
      <c r="A1072">
        <v>31</v>
      </c>
      <c r="B1072" t="s">
        <v>21</v>
      </c>
      <c r="C1072" t="s">
        <v>22</v>
      </c>
      <c r="D1072" t="s">
        <v>30</v>
      </c>
      <c r="E1072">
        <v>14</v>
      </c>
      <c r="F1072">
        <v>2</v>
      </c>
      <c r="G1072" t="s">
        <v>24</v>
      </c>
      <c r="H1072">
        <v>3910</v>
      </c>
      <c r="I1072" t="s">
        <v>34</v>
      </c>
      <c r="J1072">
        <v>1</v>
      </c>
      <c r="K1072" t="s">
        <v>35</v>
      </c>
      <c r="L1072" t="s">
        <v>27</v>
      </c>
      <c r="M1072">
        <v>167560</v>
      </c>
      <c r="N1072">
        <v>1</v>
      </c>
      <c r="O1072">
        <v>11</v>
      </c>
      <c r="P1072">
        <v>2</v>
      </c>
      <c r="Q1072">
        <v>6</v>
      </c>
      <c r="R1072">
        <v>5</v>
      </c>
      <c r="S1072">
        <v>5</v>
      </c>
      <c r="T1072">
        <v>0</v>
      </c>
      <c r="U1072">
        <v>3</v>
      </c>
      <c r="V1072">
        <f>COUNTIF(tbl_General[EmployeeID],tbl_General[[#This Row],[EmployeeID]])</f>
        <v>1</v>
      </c>
    </row>
    <row r="1073" spans="1:22" x14ac:dyDescent="0.25">
      <c r="A1073">
        <v>44</v>
      </c>
      <c r="B1073" t="s">
        <v>21</v>
      </c>
      <c r="C1073" t="s">
        <v>36</v>
      </c>
      <c r="D1073" t="s">
        <v>30</v>
      </c>
      <c r="E1073">
        <v>5</v>
      </c>
      <c r="F1073">
        <v>3</v>
      </c>
      <c r="G1073" t="s">
        <v>24</v>
      </c>
      <c r="H1073">
        <v>785</v>
      </c>
      <c r="I1073" t="s">
        <v>34</v>
      </c>
      <c r="J1073">
        <v>1</v>
      </c>
      <c r="K1073" t="s">
        <v>40</v>
      </c>
      <c r="L1073" t="s">
        <v>32</v>
      </c>
      <c r="M1073">
        <v>23190</v>
      </c>
      <c r="N1073">
        <v>3</v>
      </c>
      <c r="O1073">
        <v>18</v>
      </c>
      <c r="P1073">
        <v>0</v>
      </c>
      <c r="Q1073">
        <v>7</v>
      </c>
      <c r="R1073">
        <v>4</v>
      </c>
      <c r="S1073">
        <v>5</v>
      </c>
      <c r="T1073">
        <v>0</v>
      </c>
      <c r="U1073">
        <v>3</v>
      </c>
      <c r="V1073">
        <f>COUNTIF(tbl_General[EmployeeID],tbl_General[[#This Row],[EmployeeID]])</f>
        <v>1</v>
      </c>
    </row>
    <row r="1074" spans="1:22" x14ac:dyDescent="0.25">
      <c r="A1074">
        <v>44</v>
      </c>
      <c r="B1074" t="s">
        <v>21</v>
      </c>
      <c r="C1074" t="s">
        <v>36</v>
      </c>
      <c r="D1074" t="s">
        <v>30</v>
      </c>
      <c r="E1074">
        <v>5</v>
      </c>
      <c r="F1074">
        <v>3</v>
      </c>
      <c r="G1074" t="s">
        <v>24</v>
      </c>
      <c r="H1074">
        <v>2255</v>
      </c>
      <c r="I1074" t="s">
        <v>34</v>
      </c>
      <c r="J1074">
        <v>1</v>
      </c>
      <c r="K1074" t="s">
        <v>40</v>
      </c>
      <c r="L1074" t="s">
        <v>32</v>
      </c>
      <c r="M1074">
        <v>23190</v>
      </c>
      <c r="N1074">
        <v>3</v>
      </c>
      <c r="O1074">
        <v>18</v>
      </c>
      <c r="P1074">
        <v>0</v>
      </c>
      <c r="Q1074">
        <v>7</v>
      </c>
      <c r="R1074">
        <v>4</v>
      </c>
      <c r="S1074">
        <v>5</v>
      </c>
      <c r="T1074">
        <v>0</v>
      </c>
      <c r="U1074">
        <v>3</v>
      </c>
      <c r="V1074">
        <f>COUNTIF(tbl_General[EmployeeID],tbl_General[[#This Row],[EmployeeID]])</f>
        <v>1</v>
      </c>
    </row>
    <row r="1075" spans="1:22" x14ac:dyDescent="0.25">
      <c r="A1075">
        <v>44</v>
      </c>
      <c r="B1075" t="s">
        <v>21</v>
      </c>
      <c r="C1075" t="s">
        <v>36</v>
      </c>
      <c r="D1075" t="s">
        <v>30</v>
      </c>
      <c r="E1075">
        <v>5</v>
      </c>
      <c r="F1075">
        <v>3</v>
      </c>
      <c r="G1075" t="s">
        <v>24</v>
      </c>
      <c r="H1075">
        <v>3725</v>
      </c>
      <c r="I1075" t="s">
        <v>34</v>
      </c>
      <c r="J1075">
        <v>1</v>
      </c>
      <c r="K1075" t="s">
        <v>40</v>
      </c>
      <c r="L1075" t="s">
        <v>32</v>
      </c>
      <c r="M1075">
        <v>23190</v>
      </c>
      <c r="N1075">
        <v>3</v>
      </c>
      <c r="O1075">
        <v>18</v>
      </c>
      <c r="P1075">
        <v>0</v>
      </c>
      <c r="Q1075">
        <v>7</v>
      </c>
      <c r="R1075">
        <v>4</v>
      </c>
      <c r="S1075">
        <v>5</v>
      </c>
      <c r="T1075">
        <v>0</v>
      </c>
      <c r="U1075">
        <v>3</v>
      </c>
      <c r="V1075">
        <f>COUNTIF(tbl_General[EmployeeID],tbl_General[[#This Row],[EmployeeID]])</f>
        <v>1</v>
      </c>
    </row>
    <row r="1076" spans="1:22" x14ac:dyDescent="0.25">
      <c r="A1076">
        <v>34</v>
      </c>
      <c r="B1076" t="s">
        <v>21</v>
      </c>
      <c r="C1076" t="s">
        <v>22</v>
      </c>
      <c r="D1076" t="s">
        <v>30</v>
      </c>
      <c r="E1076">
        <v>9</v>
      </c>
      <c r="F1076">
        <v>2</v>
      </c>
      <c r="G1076" t="s">
        <v>38</v>
      </c>
      <c r="H1076">
        <v>770</v>
      </c>
      <c r="I1076" t="s">
        <v>34</v>
      </c>
      <c r="J1076">
        <v>1</v>
      </c>
      <c r="K1076" t="s">
        <v>35</v>
      </c>
      <c r="L1076" t="s">
        <v>27</v>
      </c>
      <c r="M1076">
        <v>32800</v>
      </c>
      <c r="N1076">
        <v>5</v>
      </c>
      <c r="O1076">
        <v>13</v>
      </c>
      <c r="P1076">
        <v>0</v>
      </c>
      <c r="Q1076">
        <v>7</v>
      </c>
      <c r="R1076">
        <v>3</v>
      </c>
      <c r="S1076">
        <v>5</v>
      </c>
      <c r="T1076">
        <v>0</v>
      </c>
      <c r="U1076">
        <v>2</v>
      </c>
      <c r="V1076">
        <f>COUNTIF(tbl_General[EmployeeID],tbl_General[[#This Row],[EmployeeID]])</f>
        <v>1</v>
      </c>
    </row>
    <row r="1077" spans="1:22" x14ac:dyDescent="0.25">
      <c r="A1077">
        <v>34</v>
      </c>
      <c r="B1077" t="s">
        <v>21</v>
      </c>
      <c r="C1077" t="s">
        <v>22</v>
      </c>
      <c r="D1077" t="s">
        <v>30</v>
      </c>
      <c r="E1077">
        <v>9</v>
      </c>
      <c r="F1077">
        <v>2</v>
      </c>
      <c r="G1077" t="s">
        <v>38</v>
      </c>
      <c r="H1077">
        <v>2240</v>
      </c>
      <c r="I1077" t="s">
        <v>34</v>
      </c>
      <c r="J1077">
        <v>1</v>
      </c>
      <c r="K1077" t="s">
        <v>35</v>
      </c>
      <c r="L1077" t="s">
        <v>27</v>
      </c>
      <c r="M1077">
        <v>32800</v>
      </c>
      <c r="N1077">
        <v>5</v>
      </c>
      <c r="O1077">
        <v>13</v>
      </c>
      <c r="P1077">
        <v>0</v>
      </c>
      <c r="Q1077">
        <v>7</v>
      </c>
      <c r="R1077">
        <v>3</v>
      </c>
      <c r="S1077">
        <v>5</v>
      </c>
      <c r="T1077">
        <v>0</v>
      </c>
      <c r="U1077">
        <v>2</v>
      </c>
      <c r="V1077">
        <f>COUNTIF(tbl_General[EmployeeID],tbl_General[[#This Row],[EmployeeID]])</f>
        <v>1</v>
      </c>
    </row>
    <row r="1078" spans="1:22" x14ac:dyDescent="0.25">
      <c r="A1078">
        <v>34</v>
      </c>
      <c r="B1078" t="s">
        <v>21</v>
      </c>
      <c r="C1078" t="s">
        <v>22</v>
      </c>
      <c r="D1078" t="s">
        <v>30</v>
      </c>
      <c r="E1078">
        <v>9</v>
      </c>
      <c r="F1078">
        <v>2</v>
      </c>
      <c r="G1078" t="s">
        <v>38</v>
      </c>
      <c r="H1078">
        <v>3710</v>
      </c>
      <c r="I1078" t="s">
        <v>34</v>
      </c>
      <c r="J1078">
        <v>1</v>
      </c>
      <c r="K1078" t="s">
        <v>35</v>
      </c>
      <c r="L1078" t="s">
        <v>27</v>
      </c>
      <c r="M1078">
        <v>32800</v>
      </c>
      <c r="N1078">
        <v>5</v>
      </c>
      <c r="O1078">
        <v>13</v>
      </c>
      <c r="P1078">
        <v>0</v>
      </c>
      <c r="Q1078">
        <v>7</v>
      </c>
      <c r="R1078">
        <v>3</v>
      </c>
      <c r="S1078">
        <v>5</v>
      </c>
      <c r="T1078">
        <v>0</v>
      </c>
      <c r="U1078">
        <v>2</v>
      </c>
      <c r="V1078">
        <f>COUNTIF(tbl_General[EmployeeID],tbl_General[[#This Row],[EmployeeID]])</f>
        <v>1</v>
      </c>
    </row>
    <row r="1079" spans="1:22" x14ac:dyDescent="0.25">
      <c r="A1079">
        <v>30</v>
      </c>
      <c r="B1079" t="s">
        <v>28</v>
      </c>
      <c r="C1079" t="s">
        <v>22</v>
      </c>
      <c r="D1079" t="s">
        <v>23</v>
      </c>
      <c r="E1079">
        <v>2</v>
      </c>
      <c r="F1079">
        <v>3</v>
      </c>
      <c r="G1079" t="s">
        <v>24</v>
      </c>
      <c r="H1079">
        <v>463</v>
      </c>
      <c r="I1079" t="s">
        <v>34</v>
      </c>
      <c r="J1079">
        <v>2</v>
      </c>
      <c r="K1079" t="s">
        <v>26</v>
      </c>
      <c r="L1079" t="s">
        <v>27</v>
      </c>
      <c r="M1079">
        <v>40000</v>
      </c>
      <c r="N1079">
        <v>4</v>
      </c>
      <c r="O1079">
        <v>12</v>
      </c>
      <c r="P1079">
        <v>0</v>
      </c>
      <c r="Q1079">
        <v>7</v>
      </c>
      <c r="R1079">
        <v>5</v>
      </c>
      <c r="S1079">
        <v>5</v>
      </c>
      <c r="T1079">
        <v>0</v>
      </c>
      <c r="U1079">
        <v>1</v>
      </c>
      <c r="V1079">
        <f>COUNTIF(tbl_General[EmployeeID],tbl_General[[#This Row],[EmployeeID]])</f>
        <v>1</v>
      </c>
    </row>
    <row r="1080" spans="1:22" x14ac:dyDescent="0.25">
      <c r="A1080">
        <v>30</v>
      </c>
      <c r="B1080" t="s">
        <v>28</v>
      </c>
      <c r="C1080" t="s">
        <v>22</v>
      </c>
      <c r="D1080" t="s">
        <v>23</v>
      </c>
      <c r="E1080">
        <v>2</v>
      </c>
      <c r="F1080">
        <v>3</v>
      </c>
      <c r="G1080" t="s">
        <v>24</v>
      </c>
      <c r="H1080">
        <v>1933</v>
      </c>
      <c r="I1080" t="s">
        <v>34</v>
      </c>
      <c r="J1080">
        <v>2</v>
      </c>
      <c r="K1080" t="s">
        <v>26</v>
      </c>
      <c r="L1080" t="s">
        <v>27</v>
      </c>
      <c r="M1080">
        <v>40000</v>
      </c>
      <c r="N1080">
        <v>4</v>
      </c>
      <c r="O1080">
        <v>12</v>
      </c>
      <c r="P1080">
        <v>0</v>
      </c>
      <c r="Q1080">
        <v>7</v>
      </c>
      <c r="R1080">
        <v>5</v>
      </c>
      <c r="S1080">
        <v>5</v>
      </c>
      <c r="T1080">
        <v>0</v>
      </c>
      <c r="U1080">
        <v>1</v>
      </c>
      <c r="V1080">
        <f>COUNTIF(tbl_General[EmployeeID],tbl_General[[#This Row],[EmployeeID]])</f>
        <v>1</v>
      </c>
    </row>
    <row r="1081" spans="1:22" x14ac:dyDescent="0.25">
      <c r="A1081">
        <v>30</v>
      </c>
      <c r="B1081" t="s">
        <v>28</v>
      </c>
      <c r="C1081" t="s">
        <v>22</v>
      </c>
      <c r="D1081" t="s">
        <v>23</v>
      </c>
      <c r="E1081">
        <v>2</v>
      </c>
      <c r="F1081">
        <v>3</v>
      </c>
      <c r="G1081" t="s">
        <v>24</v>
      </c>
      <c r="H1081">
        <v>3403</v>
      </c>
      <c r="I1081" t="s">
        <v>34</v>
      </c>
      <c r="J1081">
        <v>2</v>
      </c>
      <c r="K1081" t="s">
        <v>26</v>
      </c>
      <c r="L1081" t="s">
        <v>27</v>
      </c>
      <c r="M1081">
        <v>40000</v>
      </c>
      <c r="N1081">
        <v>4</v>
      </c>
      <c r="O1081">
        <v>12</v>
      </c>
      <c r="P1081">
        <v>0</v>
      </c>
      <c r="Q1081">
        <v>7</v>
      </c>
      <c r="R1081">
        <v>5</v>
      </c>
      <c r="S1081">
        <v>5</v>
      </c>
      <c r="T1081">
        <v>0</v>
      </c>
      <c r="U1081">
        <v>1</v>
      </c>
      <c r="V1081">
        <f>COUNTIF(tbl_General[EmployeeID],tbl_General[[#This Row],[EmployeeID]])</f>
        <v>1</v>
      </c>
    </row>
    <row r="1082" spans="1:22" x14ac:dyDescent="0.25">
      <c r="A1082">
        <v>29</v>
      </c>
      <c r="B1082" t="s">
        <v>28</v>
      </c>
      <c r="C1082" t="s">
        <v>29</v>
      </c>
      <c r="D1082" t="s">
        <v>30</v>
      </c>
      <c r="E1082">
        <v>28</v>
      </c>
      <c r="F1082">
        <v>3</v>
      </c>
      <c r="G1082" t="s">
        <v>38</v>
      </c>
      <c r="H1082">
        <v>800</v>
      </c>
      <c r="I1082" t="s">
        <v>25</v>
      </c>
      <c r="J1082">
        <v>5</v>
      </c>
      <c r="K1082" t="s">
        <v>31</v>
      </c>
      <c r="L1082" t="s">
        <v>32</v>
      </c>
      <c r="M1082">
        <v>44340</v>
      </c>
      <c r="N1082">
        <v>2</v>
      </c>
      <c r="O1082">
        <v>17</v>
      </c>
      <c r="P1082">
        <v>3</v>
      </c>
      <c r="Q1082">
        <v>7</v>
      </c>
      <c r="R1082">
        <v>1</v>
      </c>
      <c r="S1082">
        <v>5</v>
      </c>
      <c r="T1082">
        <v>0</v>
      </c>
      <c r="U1082">
        <v>0</v>
      </c>
      <c r="V1082">
        <f>COUNTIF(tbl_General[EmployeeID],tbl_General[[#This Row],[EmployeeID]])</f>
        <v>1</v>
      </c>
    </row>
    <row r="1083" spans="1:22" x14ac:dyDescent="0.25">
      <c r="A1083">
        <v>29</v>
      </c>
      <c r="B1083" t="s">
        <v>28</v>
      </c>
      <c r="C1083" t="s">
        <v>29</v>
      </c>
      <c r="D1083" t="s">
        <v>30</v>
      </c>
      <c r="E1083">
        <v>28</v>
      </c>
      <c r="F1083">
        <v>3</v>
      </c>
      <c r="G1083" t="s">
        <v>38</v>
      </c>
      <c r="H1083">
        <v>2270</v>
      </c>
      <c r="I1083" t="s">
        <v>25</v>
      </c>
      <c r="J1083">
        <v>5</v>
      </c>
      <c r="K1083" t="s">
        <v>31</v>
      </c>
      <c r="L1083" t="s">
        <v>32</v>
      </c>
      <c r="M1083">
        <v>44340</v>
      </c>
      <c r="N1083">
        <v>5</v>
      </c>
      <c r="O1083">
        <v>17</v>
      </c>
      <c r="P1083">
        <v>3</v>
      </c>
      <c r="Q1083">
        <v>7</v>
      </c>
      <c r="R1083">
        <v>1</v>
      </c>
      <c r="S1083">
        <v>5</v>
      </c>
      <c r="T1083">
        <v>0</v>
      </c>
      <c r="U1083">
        <v>0</v>
      </c>
      <c r="V1083">
        <f>COUNTIF(tbl_General[EmployeeID],tbl_General[[#This Row],[EmployeeID]])</f>
        <v>1</v>
      </c>
    </row>
    <row r="1084" spans="1:22" x14ac:dyDescent="0.25">
      <c r="A1084">
        <v>29</v>
      </c>
      <c r="B1084" t="s">
        <v>28</v>
      </c>
      <c r="C1084" t="s">
        <v>29</v>
      </c>
      <c r="D1084" t="s">
        <v>30</v>
      </c>
      <c r="E1084">
        <v>28</v>
      </c>
      <c r="F1084">
        <v>3</v>
      </c>
      <c r="G1084" t="s">
        <v>38</v>
      </c>
      <c r="H1084">
        <v>3740</v>
      </c>
      <c r="I1084" t="s">
        <v>25</v>
      </c>
      <c r="J1084">
        <v>5</v>
      </c>
      <c r="K1084" t="s">
        <v>31</v>
      </c>
      <c r="L1084" t="s">
        <v>32</v>
      </c>
      <c r="M1084">
        <v>44340</v>
      </c>
      <c r="N1084">
        <v>5</v>
      </c>
      <c r="O1084">
        <v>17</v>
      </c>
      <c r="P1084">
        <v>3</v>
      </c>
      <c r="Q1084">
        <v>7</v>
      </c>
      <c r="R1084">
        <v>1</v>
      </c>
      <c r="S1084">
        <v>5</v>
      </c>
      <c r="T1084">
        <v>0</v>
      </c>
      <c r="U1084">
        <v>0</v>
      </c>
      <c r="V1084">
        <f>COUNTIF(tbl_General[EmployeeID],tbl_General[[#This Row],[EmployeeID]])</f>
        <v>1</v>
      </c>
    </row>
    <row r="1085" spans="1:22" x14ac:dyDescent="0.25">
      <c r="A1085">
        <v>37</v>
      </c>
      <c r="B1085" t="s">
        <v>21</v>
      </c>
      <c r="C1085" t="s">
        <v>22</v>
      </c>
      <c r="D1085" t="s">
        <v>30</v>
      </c>
      <c r="E1085">
        <v>1</v>
      </c>
      <c r="F1085">
        <v>3</v>
      </c>
      <c r="G1085" t="s">
        <v>24</v>
      </c>
      <c r="H1085">
        <v>16</v>
      </c>
      <c r="I1085" t="s">
        <v>34</v>
      </c>
      <c r="J1085">
        <v>2</v>
      </c>
      <c r="K1085" t="s">
        <v>26</v>
      </c>
      <c r="L1085" t="s">
        <v>27</v>
      </c>
      <c r="M1085">
        <v>53460</v>
      </c>
      <c r="N1085">
        <v>4</v>
      </c>
      <c r="O1085">
        <v>11</v>
      </c>
      <c r="P1085">
        <v>0</v>
      </c>
      <c r="Q1085">
        <v>7</v>
      </c>
      <c r="R1085">
        <v>2</v>
      </c>
      <c r="S1085">
        <v>5</v>
      </c>
      <c r="T1085">
        <v>0</v>
      </c>
      <c r="U1085">
        <v>1</v>
      </c>
      <c r="V1085">
        <f>COUNTIF(tbl_General[EmployeeID],tbl_General[[#This Row],[EmployeeID]])</f>
        <v>1</v>
      </c>
    </row>
    <row r="1086" spans="1:22" x14ac:dyDescent="0.25">
      <c r="A1086">
        <v>37</v>
      </c>
      <c r="B1086" t="s">
        <v>21</v>
      </c>
      <c r="C1086" t="s">
        <v>22</v>
      </c>
      <c r="D1086" t="s">
        <v>30</v>
      </c>
      <c r="E1086">
        <v>1</v>
      </c>
      <c r="F1086">
        <v>3</v>
      </c>
      <c r="G1086" t="s">
        <v>24</v>
      </c>
      <c r="H1086">
        <v>1486</v>
      </c>
      <c r="I1086" t="s">
        <v>34</v>
      </c>
      <c r="J1086">
        <v>2</v>
      </c>
      <c r="K1086" t="s">
        <v>26</v>
      </c>
      <c r="L1086" t="s">
        <v>27</v>
      </c>
      <c r="M1086">
        <v>53460</v>
      </c>
      <c r="N1086">
        <v>4</v>
      </c>
      <c r="O1086">
        <v>11</v>
      </c>
      <c r="P1086">
        <v>0</v>
      </c>
      <c r="Q1086">
        <v>7</v>
      </c>
      <c r="R1086">
        <v>2</v>
      </c>
      <c r="S1086">
        <v>5</v>
      </c>
      <c r="T1086">
        <v>0</v>
      </c>
      <c r="U1086">
        <v>1</v>
      </c>
      <c r="V1086">
        <f>COUNTIF(tbl_General[EmployeeID],tbl_General[[#This Row],[EmployeeID]])</f>
        <v>1</v>
      </c>
    </row>
    <row r="1087" spans="1:22" x14ac:dyDescent="0.25">
      <c r="A1087">
        <v>37</v>
      </c>
      <c r="B1087" t="s">
        <v>21</v>
      </c>
      <c r="C1087" t="s">
        <v>22</v>
      </c>
      <c r="D1087" t="s">
        <v>30</v>
      </c>
      <c r="E1087">
        <v>1</v>
      </c>
      <c r="F1087">
        <v>3</v>
      </c>
      <c r="G1087" t="s">
        <v>24</v>
      </c>
      <c r="H1087">
        <v>2956</v>
      </c>
      <c r="I1087" t="s">
        <v>34</v>
      </c>
      <c r="J1087">
        <v>2</v>
      </c>
      <c r="K1087" t="s">
        <v>26</v>
      </c>
      <c r="L1087" t="s">
        <v>27</v>
      </c>
      <c r="M1087">
        <v>53460</v>
      </c>
      <c r="N1087">
        <v>4</v>
      </c>
      <c r="O1087">
        <v>11</v>
      </c>
      <c r="P1087">
        <v>0</v>
      </c>
      <c r="Q1087">
        <v>7</v>
      </c>
      <c r="R1087">
        <v>2</v>
      </c>
      <c r="S1087">
        <v>5</v>
      </c>
      <c r="T1087">
        <v>0</v>
      </c>
      <c r="U1087">
        <v>1</v>
      </c>
      <c r="V1087">
        <f>COUNTIF(tbl_General[EmployeeID],tbl_General[[#This Row],[EmployeeID]])</f>
        <v>1</v>
      </c>
    </row>
    <row r="1088" spans="1:22" x14ac:dyDescent="0.25">
      <c r="A1088">
        <v>42</v>
      </c>
      <c r="B1088" t="s">
        <v>21</v>
      </c>
      <c r="C1088" t="s">
        <v>22</v>
      </c>
      <c r="D1088" t="s">
        <v>37</v>
      </c>
      <c r="E1088">
        <v>1</v>
      </c>
      <c r="F1088">
        <v>3</v>
      </c>
      <c r="G1088" t="s">
        <v>33</v>
      </c>
      <c r="H1088">
        <v>1006</v>
      </c>
      <c r="I1088" t="s">
        <v>25</v>
      </c>
      <c r="J1088">
        <v>1</v>
      </c>
      <c r="K1088" t="s">
        <v>26</v>
      </c>
      <c r="L1088" t="s">
        <v>41</v>
      </c>
      <c r="M1088">
        <v>174650</v>
      </c>
      <c r="N1088">
        <v>8</v>
      </c>
      <c r="O1088">
        <v>13</v>
      </c>
      <c r="P1088">
        <v>1</v>
      </c>
      <c r="Q1088">
        <v>7</v>
      </c>
      <c r="R1088">
        <v>3</v>
      </c>
      <c r="S1088">
        <v>5</v>
      </c>
      <c r="T1088">
        <v>0</v>
      </c>
      <c r="U1088">
        <v>4</v>
      </c>
      <c r="V1088">
        <f>COUNTIF(tbl_General[EmployeeID],tbl_General[[#This Row],[EmployeeID]])</f>
        <v>1</v>
      </c>
    </row>
    <row r="1089" spans="1:22" x14ac:dyDescent="0.25">
      <c r="A1089">
        <v>42</v>
      </c>
      <c r="B1089" t="s">
        <v>21</v>
      </c>
      <c r="C1089" t="s">
        <v>22</v>
      </c>
      <c r="D1089" t="s">
        <v>37</v>
      </c>
      <c r="E1089">
        <v>1</v>
      </c>
      <c r="F1089">
        <v>3</v>
      </c>
      <c r="G1089" t="s">
        <v>33</v>
      </c>
      <c r="H1089">
        <v>2476</v>
      </c>
      <c r="I1089" t="s">
        <v>25</v>
      </c>
      <c r="J1089">
        <v>1</v>
      </c>
      <c r="K1089" t="s">
        <v>26</v>
      </c>
      <c r="L1089" t="s">
        <v>41</v>
      </c>
      <c r="M1089">
        <v>174650</v>
      </c>
      <c r="N1089">
        <v>8</v>
      </c>
      <c r="O1089">
        <v>13</v>
      </c>
      <c r="P1089">
        <v>1</v>
      </c>
      <c r="Q1089">
        <v>7</v>
      </c>
      <c r="R1089">
        <v>3</v>
      </c>
      <c r="S1089">
        <v>5</v>
      </c>
      <c r="T1089">
        <v>0</v>
      </c>
      <c r="U1089">
        <v>4</v>
      </c>
      <c r="V1089">
        <f>COUNTIF(tbl_General[EmployeeID],tbl_General[[#This Row],[EmployeeID]])</f>
        <v>1</v>
      </c>
    </row>
    <row r="1090" spans="1:22" x14ac:dyDescent="0.25">
      <c r="A1090">
        <v>42</v>
      </c>
      <c r="B1090" t="s">
        <v>21</v>
      </c>
      <c r="C1090" t="s">
        <v>22</v>
      </c>
      <c r="D1090" t="s">
        <v>37</v>
      </c>
      <c r="E1090">
        <v>1</v>
      </c>
      <c r="F1090">
        <v>3</v>
      </c>
      <c r="G1090" t="s">
        <v>33</v>
      </c>
      <c r="H1090">
        <v>3946</v>
      </c>
      <c r="I1090" t="s">
        <v>25</v>
      </c>
      <c r="J1090">
        <v>1</v>
      </c>
      <c r="K1090" t="s">
        <v>26</v>
      </c>
      <c r="L1090" t="s">
        <v>41</v>
      </c>
      <c r="M1090">
        <v>174650</v>
      </c>
      <c r="N1090">
        <v>8</v>
      </c>
      <c r="O1090">
        <v>13</v>
      </c>
      <c r="P1090">
        <v>1</v>
      </c>
      <c r="Q1090">
        <v>7</v>
      </c>
      <c r="R1090">
        <v>3</v>
      </c>
      <c r="S1090">
        <v>5</v>
      </c>
      <c r="T1090">
        <v>0</v>
      </c>
      <c r="U1090">
        <v>4</v>
      </c>
      <c r="V1090">
        <f>COUNTIF(tbl_General[EmployeeID],tbl_General[[#This Row],[EmployeeID]])</f>
        <v>1</v>
      </c>
    </row>
    <row r="1091" spans="1:22" x14ac:dyDescent="0.25">
      <c r="A1091">
        <v>36</v>
      </c>
      <c r="B1091" t="s">
        <v>21</v>
      </c>
      <c r="C1091" t="s">
        <v>22</v>
      </c>
      <c r="D1091" t="s">
        <v>30</v>
      </c>
      <c r="E1091">
        <v>2</v>
      </c>
      <c r="F1091">
        <v>3</v>
      </c>
      <c r="G1091" t="s">
        <v>24</v>
      </c>
      <c r="H1091">
        <v>342</v>
      </c>
      <c r="I1091" t="s">
        <v>34</v>
      </c>
      <c r="J1091">
        <v>2</v>
      </c>
      <c r="K1091" t="s">
        <v>26</v>
      </c>
      <c r="L1091" t="s">
        <v>27</v>
      </c>
      <c r="M1091">
        <v>27200</v>
      </c>
      <c r="N1091">
        <v>4</v>
      </c>
      <c r="O1091">
        <v>14</v>
      </c>
      <c r="P1091">
        <v>1</v>
      </c>
      <c r="Q1091">
        <v>8</v>
      </c>
      <c r="R1091">
        <v>3</v>
      </c>
      <c r="S1091">
        <v>5</v>
      </c>
      <c r="T1091">
        <v>0</v>
      </c>
      <c r="U1091">
        <v>4</v>
      </c>
      <c r="V1091">
        <f>COUNTIF(tbl_General[EmployeeID],tbl_General[[#This Row],[EmployeeID]])</f>
        <v>1</v>
      </c>
    </row>
    <row r="1092" spans="1:22" x14ac:dyDescent="0.25">
      <c r="A1092">
        <v>36</v>
      </c>
      <c r="B1092" t="s">
        <v>21</v>
      </c>
      <c r="C1092" t="s">
        <v>22</v>
      </c>
      <c r="D1092" t="s">
        <v>30</v>
      </c>
      <c r="E1092">
        <v>2</v>
      </c>
      <c r="F1092">
        <v>3</v>
      </c>
      <c r="G1092" t="s">
        <v>24</v>
      </c>
      <c r="H1092">
        <v>1812</v>
      </c>
      <c r="I1092" t="s">
        <v>34</v>
      </c>
      <c r="J1092">
        <v>2</v>
      </c>
      <c r="K1092" t="s">
        <v>26</v>
      </c>
      <c r="L1092" t="s">
        <v>27</v>
      </c>
      <c r="M1092">
        <v>27200</v>
      </c>
      <c r="N1092">
        <v>4</v>
      </c>
      <c r="O1092">
        <v>14</v>
      </c>
      <c r="P1092">
        <v>1</v>
      </c>
      <c r="Q1092">
        <v>8</v>
      </c>
      <c r="R1092">
        <v>3</v>
      </c>
      <c r="S1092">
        <v>5</v>
      </c>
      <c r="T1092">
        <v>0</v>
      </c>
      <c r="U1092">
        <v>4</v>
      </c>
      <c r="V1092">
        <f>COUNTIF(tbl_General[EmployeeID],tbl_General[[#This Row],[EmployeeID]])</f>
        <v>1</v>
      </c>
    </row>
    <row r="1093" spans="1:22" x14ac:dyDescent="0.25">
      <c r="A1093">
        <v>36</v>
      </c>
      <c r="B1093" t="s">
        <v>21</v>
      </c>
      <c r="C1093" t="s">
        <v>22</v>
      </c>
      <c r="D1093" t="s">
        <v>30</v>
      </c>
      <c r="E1093">
        <v>2</v>
      </c>
      <c r="F1093">
        <v>3</v>
      </c>
      <c r="G1093" t="s">
        <v>24</v>
      </c>
      <c r="H1093">
        <v>3282</v>
      </c>
      <c r="I1093" t="s">
        <v>34</v>
      </c>
      <c r="J1093">
        <v>2</v>
      </c>
      <c r="K1093" t="s">
        <v>26</v>
      </c>
      <c r="L1093" t="s">
        <v>27</v>
      </c>
      <c r="M1093">
        <v>27200</v>
      </c>
      <c r="N1093">
        <v>4</v>
      </c>
      <c r="O1093">
        <v>14</v>
      </c>
      <c r="P1093">
        <v>1</v>
      </c>
      <c r="Q1093">
        <v>8</v>
      </c>
      <c r="R1093">
        <v>3</v>
      </c>
      <c r="S1093">
        <v>5</v>
      </c>
      <c r="T1093">
        <v>0</v>
      </c>
      <c r="U1093">
        <v>4</v>
      </c>
      <c r="V1093">
        <f>COUNTIF(tbl_General[EmployeeID],tbl_General[[#This Row],[EmployeeID]])</f>
        <v>1</v>
      </c>
    </row>
    <row r="1094" spans="1:22" x14ac:dyDescent="0.25">
      <c r="A1094">
        <v>45</v>
      </c>
      <c r="B1094" t="s">
        <v>21</v>
      </c>
      <c r="C1094" t="s">
        <v>22</v>
      </c>
      <c r="D1094" t="s">
        <v>30</v>
      </c>
      <c r="E1094">
        <v>26</v>
      </c>
      <c r="F1094">
        <v>1</v>
      </c>
      <c r="G1094" t="s">
        <v>38</v>
      </c>
      <c r="H1094">
        <v>456</v>
      </c>
      <c r="I1094" t="s">
        <v>25</v>
      </c>
      <c r="J1094">
        <v>3</v>
      </c>
      <c r="K1094" t="s">
        <v>26</v>
      </c>
      <c r="L1094" t="s">
        <v>41</v>
      </c>
      <c r="M1094">
        <v>27940</v>
      </c>
      <c r="N1094">
        <v>3</v>
      </c>
      <c r="O1094">
        <v>19</v>
      </c>
      <c r="P1094">
        <v>1</v>
      </c>
      <c r="Q1094">
        <v>8</v>
      </c>
      <c r="R1094">
        <v>2</v>
      </c>
      <c r="S1094">
        <v>5</v>
      </c>
      <c r="T1094">
        <v>0</v>
      </c>
      <c r="U1094">
        <v>2</v>
      </c>
      <c r="V1094">
        <f>COUNTIF(tbl_General[EmployeeID],tbl_General[[#This Row],[EmployeeID]])</f>
        <v>1</v>
      </c>
    </row>
    <row r="1095" spans="1:22" x14ac:dyDescent="0.25">
      <c r="A1095">
        <v>45</v>
      </c>
      <c r="B1095" t="s">
        <v>21</v>
      </c>
      <c r="C1095" t="s">
        <v>22</v>
      </c>
      <c r="D1095" t="s">
        <v>30</v>
      </c>
      <c r="E1095">
        <v>26</v>
      </c>
      <c r="F1095">
        <v>1</v>
      </c>
      <c r="G1095" t="s">
        <v>38</v>
      </c>
      <c r="H1095">
        <v>1926</v>
      </c>
      <c r="I1095" t="s">
        <v>25</v>
      </c>
      <c r="J1095">
        <v>3</v>
      </c>
      <c r="K1095" t="s">
        <v>26</v>
      </c>
      <c r="L1095" t="s">
        <v>41</v>
      </c>
      <c r="M1095">
        <v>27940</v>
      </c>
      <c r="N1095">
        <v>3</v>
      </c>
      <c r="O1095">
        <v>19</v>
      </c>
      <c r="P1095">
        <v>1</v>
      </c>
      <c r="Q1095">
        <v>8</v>
      </c>
      <c r="R1095">
        <v>2</v>
      </c>
      <c r="S1095">
        <v>5</v>
      </c>
      <c r="T1095">
        <v>0</v>
      </c>
      <c r="U1095">
        <v>2</v>
      </c>
      <c r="V1095">
        <f>COUNTIF(tbl_General[EmployeeID],tbl_General[[#This Row],[EmployeeID]])</f>
        <v>1</v>
      </c>
    </row>
    <row r="1096" spans="1:22" x14ac:dyDescent="0.25">
      <c r="A1096">
        <v>45</v>
      </c>
      <c r="B1096" t="s">
        <v>21</v>
      </c>
      <c r="C1096" t="s">
        <v>22</v>
      </c>
      <c r="D1096" t="s">
        <v>30</v>
      </c>
      <c r="E1096">
        <v>26</v>
      </c>
      <c r="F1096">
        <v>1</v>
      </c>
      <c r="G1096" t="s">
        <v>38</v>
      </c>
      <c r="H1096">
        <v>3396</v>
      </c>
      <c r="I1096" t="s">
        <v>25</v>
      </c>
      <c r="J1096">
        <v>3</v>
      </c>
      <c r="K1096" t="s">
        <v>26</v>
      </c>
      <c r="L1096" t="s">
        <v>41</v>
      </c>
      <c r="M1096">
        <v>27940</v>
      </c>
      <c r="N1096">
        <v>3</v>
      </c>
      <c r="O1096">
        <v>19</v>
      </c>
      <c r="P1096">
        <v>1</v>
      </c>
      <c r="Q1096">
        <v>8</v>
      </c>
      <c r="R1096">
        <v>2</v>
      </c>
      <c r="S1096">
        <v>5</v>
      </c>
      <c r="T1096">
        <v>0</v>
      </c>
      <c r="U1096">
        <v>2</v>
      </c>
      <c r="V1096">
        <f>COUNTIF(tbl_General[EmployeeID],tbl_General[[#This Row],[EmployeeID]])</f>
        <v>1</v>
      </c>
    </row>
    <row r="1097" spans="1:22" x14ac:dyDescent="0.25">
      <c r="A1097">
        <v>32</v>
      </c>
      <c r="B1097" t="s">
        <v>21</v>
      </c>
      <c r="C1097" t="s">
        <v>22</v>
      </c>
      <c r="D1097" t="s">
        <v>30</v>
      </c>
      <c r="E1097">
        <v>3</v>
      </c>
      <c r="F1097">
        <v>4</v>
      </c>
      <c r="G1097" t="s">
        <v>38</v>
      </c>
      <c r="H1097">
        <v>365</v>
      </c>
      <c r="I1097" t="s">
        <v>25</v>
      </c>
      <c r="J1097">
        <v>4</v>
      </c>
      <c r="K1097" t="s">
        <v>35</v>
      </c>
      <c r="L1097" t="s">
        <v>41</v>
      </c>
      <c r="M1097">
        <v>30380</v>
      </c>
      <c r="N1097">
        <v>2</v>
      </c>
      <c r="O1097">
        <v>20</v>
      </c>
      <c r="P1097">
        <v>0</v>
      </c>
      <c r="Q1097">
        <v>8</v>
      </c>
      <c r="R1097">
        <v>3</v>
      </c>
      <c r="S1097">
        <v>5</v>
      </c>
      <c r="T1097">
        <v>0</v>
      </c>
      <c r="U1097">
        <v>3</v>
      </c>
      <c r="V1097">
        <f>COUNTIF(tbl_General[EmployeeID],tbl_General[[#This Row],[EmployeeID]])</f>
        <v>1</v>
      </c>
    </row>
    <row r="1098" spans="1:22" x14ac:dyDescent="0.25">
      <c r="A1098">
        <v>32</v>
      </c>
      <c r="B1098" t="s">
        <v>21</v>
      </c>
      <c r="C1098" t="s">
        <v>22</v>
      </c>
      <c r="D1098" t="s">
        <v>30</v>
      </c>
      <c r="E1098">
        <v>3</v>
      </c>
      <c r="F1098">
        <v>4</v>
      </c>
      <c r="G1098" t="s">
        <v>38</v>
      </c>
      <c r="H1098">
        <v>1835</v>
      </c>
      <c r="I1098" t="s">
        <v>25</v>
      </c>
      <c r="J1098">
        <v>4</v>
      </c>
      <c r="K1098" t="s">
        <v>35</v>
      </c>
      <c r="L1098" t="s">
        <v>41</v>
      </c>
      <c r="M1098">
        <v>30380</v>
      </c>
      <c r="N1098">
        <v>2</v>
      </c>
      <c r="O1098">
        <v>20</v>
      </c>
      <c r="P1098">
        <v>0</v>
      </c>
      <c r="Q1098">
        <v>8</v>
      </c>
      <c r="R1098">
        <v>3</v>
      </c>
      <c r="S1098">
        <v>5</v>
      </c>
      <c r="T1098">
        <v>0</v>
      </c>
      <c r="U1098">
        <v>3</v>
      </c>
      <c r="V1098">
        <f>COUNTIF(tbl_General[EmployeeID],tbl_General[[#This Row],[EmployeeID]])</f>
        <v>1</v>
      </c>
    </row>
    <row r="1099" spans="1:22" x14ac:dyDescent="0.25">
      <c r="A1099">
        <v>32</v>
      </c>
      <c r="B1099" t="s">
        <v>21</v>
      </c>
      <c r="C1099" t="s">
        <v>22</v>
      </c>
      <c r="D1099" t="s">
        <v>30</v>
      </c>
      <c r="E1099">
        <v>3</v>
      </c>
      <c r="F1099">
        <v>4</v>
      </c>
      <c r="G1099" t="s">
        <v>38</v>
      </c>
      <c r="H1099">
        <v>3305</v>
      </c>
      <c r="I1099" t="s">
        <v>25</v>
      </c>
      <c r="J1099">
        <v>4</v>
      </c>
      <c r="K1099" t="s">
        <v>35</v>
      </c>
      <c r="L1099" t="s">
        <v>41</v>
      </c>
      <c r="M1099">
        <v>30380</v>
      </c>
      <c r="N1099">
        <v>2</v>
      </c>
      <c r="O1099">
        <v>20</v>
      </c>
      <c r="P1099">
        <v>0</v>
      </c>
      <c r="Q1099">
        <v>8</v>
      </c>
      <c r="R1099">
        <v>3</v>
      </c>
      <c r="S1099">
        <v>5</v>
      </c>
      <c r="T1099">
        <v>0</v>
      </c>
      <c r="U1099">
        <v>3</v>
      </c>
      <c r="V1099">
        <f>COUNTIF(tbl_General[EmployeeID],tbl_General[[#This Row],[EmployeeID]])</f>
        <v>1</v>
      </c>
    </row>
    <row r="1100" spans="1:22" x14ac:dyDescent="0.25">
      <c r="A1100">
        <v>45</v>
      </c>
      <c r="B1100" t="s">
        <v>21</v>
      </c>
      <c r="C1100" t="s">
        <v>22</v>
      </c>
      <c r="D1100" t="s">
        <v>23</v>
      </c>
      <c r="E1100">
        <v>3</v>
      </c>
      <c r="F1100">
        <v>3</v>
      </c>
      <c r="G1100" t="s">
        <v>24</v>
      </c>
      <c r="H1100">
        <v>835</v>
      </c>
      <c r="I1100" t="s">
        <v>34</v>
      </c>
      <c r="J1100">
        <v>3</v>
      </c>
      <c r="K1100" t="s">
        <v>40</v>
      </c>
      <c r="L1100" t="s">
        <v>27</v>
      </c>
      <c r="M1100">
        <v>35800</v>
      </c>
      <c r="N1100">
        <v>4</v>
      </c>
      <c r="O1100">
        <v>20</v>
      </c>
      <c r="P1100">
        <v>1</v>
      </c>
      <c r="Q1100">
        <v>8</v>
      </c>
      <c r="R1100">
        <v>1</v>
      </c>
      <c r="S1100">
        <v>5</v>
      </c>
      <c r="T1100">
        <v>0</v>
      </c>
      <c r="U1100">
        <v>3</v>
      </c>
      <c r="V1100">
        <f>COUNTIF(tbl_General[EmployeeID],tbl_General[[#This Row],[EmployeeID]])</f>
        <v>1</v>
      </c>
    </row>
    <row r="1101" spans="1:22" x14ac:dyDescent="0.25">
      <c r="A1101">
        <v>45</v>
      </c>
      <c r="B1101" t="s">
        <v>21</v>
      </c>
      <c r="C1101" t="s">
        <v>22</v>
      </c>
      <c r="D1101" t="s">
        <v>23</v>
      </c>
      <c r="E1101">
        <v>3</v>
      </c>
      <c r="F1101">
        <v>3</v>
      </c>
      <c r="G1101" t="s">
        <v>24</v>
      </c>
      <c r="H1101">
        <v>2305</v>
      </c>
      <c r="I1101" t="s">
        <v>34</v>
      </c>
      <c r="J1101">
        <v>3</v>
      </c>
      <c r="K1101" t="s">
        <v>40</v>
      </c>
      <c r="L1101" t="s">
        <v>27</v>
      </c>
      <c r="M1101">
        <v>35800</v>
      </c>
      <c r="N1101">
        <v>4</v>
      </c>
      <c r="O1101">
        <v>20</v>
      </c>
      <c r="P1101">
        <v>1</v>
      </c>
      <c r="Q1101">
        <v>8</v>
      </c>
      <c r="R1101">
        <v>1</v>
      </c>
      <c r="S1101">
        <v>5</v>
      </c>
      <c r="T1101">
        <v>0</v>
      </c>
      <c r="U1101">
        <v>3</v>
      </c>
      <c r="V1101">
        <f>COUNTIF(tbl_General[EmployeeID],tbl_General[[#This Row],[EmployeeID]])</f>
        <v>1</v>
      </c>
    </row>
    <row r="1102" spans="1:22" x14ac:dyDescent="0.25">
      <c r="A1102">
        <v>45</v>
      </c>
      <c r="B1102" t="s">
        <v>21</v>
      </c>
      <c r="C1102" t="s">
        <v>22</v>
      </c>
      <c r="D1102" t="s">
        <v>23</v>
      </c>
      <c r="E1102">
        <v>3</v>
      </c>
      <c r="F1102">
        <v>3</v>
      </c>
      <c r="G1102" t="s">
        <v>24</v>
      </c>
      <c r="H1102">
        <v>3775</v>
      </c>
      <c r="I1102" t="s">
        <v>34</v>
      </c>
      <c r="J1102">
        <v>3</v>
      </c>
      <c r="K1102" t="s">
        <v>40</v>
      </c>
      <c r="L1102" t="s">
        <v>27</v>
      </c>
      <c r="M1102">
        <v>35800</v>
      </c>
      <c r="N1102">
        <v>4</v>
      </c>
      <c r="O1102">
        <v>20</v>
      </c>
      <c r="P1102">
        <v>1</v>
      </c>
      <c r="Q1102">
        <v>8</v>
      </c>
      <c r="R1102">
        <v>1</v>
      </c>
      <c r="S1102">
        <v>5</v>
      </c>
      <c r="T1102">
        <v>0</v>
      </c>
      <c r="U1102">
        <v>3</v>
      </c>
      <c r="V1102">
        <f>COUNTIF(tbl_General[EmployeeID],tbl_General[[#This Row],[EmployeeID]])</f>
        <v>1</v>
      </c>
    </row>
    <row r="1103" spans="1:22" x14ac:dyDescent="0.25">
      <c r="A1103">
        <v>45</v>
      </c>
      <c r="B1103" t="s">
        <v>21</v>
      </c>
      <c r="C1103" t="s">
        <v>22</v>
      </c>
      <c r="D1103" t="s">
        <v>23</v>
      </c>
      <c r="E1103">
        <v>24</v>
      </c>
      <c r="F1103">
        <v>3</v>
      </c>
      <c r="G1103" t="s">
        <v>24</v>
      </c>
      <c r="H1103">
        <v>1197</v>
      </c>
      <c r="I1103" t="s">
        <v>34</v>
      </c>
      <c r="J1103">
        <v>1</v>
      </c>
      <c r="K1103" t="s">
        <v>40</v>
      </c>
      <c r="L1103" t="s">
        <v>32</v>
      </c>
      <c r="M1103">
        <v>36290</v>
      </c>
      <c r="N1103">
        <v>8</v>
      </c>
      <c r="O1103">
        <v>16</v>
      </c>
      <c r="P1103">
        <v>1</v>
      </c>
      <c r="Q1103">
        <v>8</v>
      </c>
      <c r="R1103">
        <v>2</v>
      </c>
      <c r="S1103">
        <v>5</v>
      </c>
      <c r="T1103">
        <v>0</v>
      </c>
      <c r="U1103">
        <v>1</v>
      </c>
      <c r="V1103">
        <f>COUNTIF(tbl_General[EmployeeID],tbl_General[[#This Row],[EmployeeID]])</f>
        <v>1</v>
      </c>
    </row>
    <row r="1104" spans="1:22" x14ac:dyDescent="0.25">
      <c r="A1104">
        <v>45</v>
      </c>
      <c r="B1104" t="s">
        <v>21</v>
      </c>
      <c r="C1104" t="s">
        <v>22</v>
      </c>
      <c r="D1104" t="s">
        <v>23</v>
      </c>
      <c r="E1104">
        <v>24</v>
      </c>
      <c r="F1104">
        <v>3</v>
      </c>
      <c r="G1104" t="s">
        <v>24</v>
      </c>
      <c r="H1104">
        <v>2667</v>
      </c>
      <c r="I1104" t="s">
        <v>34</v>
      </c>
      <c r="J1104">
        <v>1</v>
      </c>
      <c r="K1104" t="s">
        <v>40</v>
      </c>
      <c r="L1104" t="s">
        <v>32</v>
      </c>
      <c r="M1104">
        <v>36290</v>
      </c>
      <c r="N1104">
        <v>8</v>
      </c>
      <c r="O1104">
        <v>16</v>
      </c>
      <c r="P1104">
        <v>1</v>
      </c>
      <c r="Q1104">
        <v>8</v>
      </c>
      <c r="R1104">
        <v>2</v>
      </c>
      <c r="S1104">
        <v>5</v>
      </c>
      <c r="T1104">
        <v>0</v>
      </c>
      <c r="U1104">
        <v>1</v>
      </c>
      <c r="V1104">
        <f>COUNTIF(tbl_General[EmployeeID],tbl_General[[#This Row],[EmployeeID]])</f>
        <v>1</v>
      </c>
    </row>
    <row r="1105" spans="1:22" x14ac:dyDescent="0.25">
      <c r="A1105">
        <v>45</v>
      </c>
      <c r="B1105" t="s">
        <v>21</v>
      </c>
      <c r="C1105" t="s">
        <v>22</v>
      </c>
      <c r="D1105" t="s">
        <v>23</v>
      </c>
      <c r="E1105">
        <v>24</v>
      </c>
      <c r="F1105">
        <v>3</v>
      </c>
      <c r="G1105" t="s">
        <v>24</v>
      </c>
      <c r="H1105">
        <v>4137</v>
      </c>
      <c r="I1105" t="s">
        <v>34</v>
      </c>
      <c r="J1105">
        <v>1</v>
      </c>
      <c r="K1105" t="s">
        <v>40</v>
      </c>
      <c r="L1105" t="s">
        <v>32</v>
      </c>
      <c r="M1105">
        <v>36290</v>
      </c>
      <c r="N1105">
        <v>8</v>
      </c>
      <c r="O1105">
        <v>16</v>
      </c>
      <c r="P1105">
        <v>1</v>
      </c>
      <c r="Q1105">
        <v>8</v>
      </c>
      <c r="R1105">
        <v>2</v>
      </c>
      <c r="S1105">
        <v>5</v>
      </c>
      <c r="T1105">
        <v>0</v>
      </c>
      <c r="U1105">
        <v>1</v>
      </c>
      <c r="V1105">
        <f>COUNTIF(tbl_General[EmployeeID],tbl_General[[#This Row],[EmployeeID]])</f>
        <v>1</v>
      </c>
    </row>
    <row r="1106" spans="1:22" x14ac:dyDescent="0.25">
      <c r="A1106">
        <v>33</v>
      </c>
      <c r="B1106" t="s">
        <v>21</v>
      </c>
      <c r="C1106" t="s">
        <v>22</v>
      </c>
      <c r="D1106" t="s">
        <v>30</v>
      </c>
      <c r="E1106">
        <v>7</v>
      </c>
      <c r="F1106">
        <v>2</v>
      </c>
      <c r="G1106" t="s">
        <v>24</v>
      </c>
      <c r="H1106">
        <v>809</v>
      </c>
      <c r="I1106" t="s">
        <v>34</v>
      </c>
      <c r="J1106">
        <v>2</v>
      </c>
      <c r="K1106" t="s">
        <v>31</v>
      </c>
      <c r="L1106" t="s">
        <v>27</v>
      </c>
      <c r="M1106">
        <v>37370</v>
      </c>
      <c r="N1106">
        <v>8</v>
      </c>
      <c r="O1106">
        <v>22</v>
      </c>
      <c r="P1106">
        <v>2</v>
      </c>
      <c r="Q1106">
        <v>8</v>
      </c>
      <c r="R1106">
        <v>2</v>
      </c>
      <c r="S1106">
        <v>5</v>
      </c>
      <c r="T1106">
        <v>0</v>
      </c>
      <c r="U1106">
        <v>2</v>
      </c>
      <c r="V1106">
        <f>COUNTIF(tbl_General[EmployeeID],tbl_General[[#This Row],[EmployeeID]])</f>
        <v>1</v>
      </c>
    </row>
    <row r="1107" spans="1:22" x14ac:dyDescent="0.25">
      <c r="A1107">
        <v>33</v>
      </c>
      <c r="B1107" t="s">
        <v>21</v>
      </c>
      <c r="C1107" t="s">
        <v>22</v>
      </c>
      <c r="D1107" t="s">
        <v>30</v>
      </c>
      <c r="E1107">
        <v>7</v>
      </c>
      <c r="F1107">
        <v>2</v>
      </c>
      <c r="G1107" t="s">
        <v>24</v>
      </c>
      <c r="H1107">
        <v>2279</v>
      </c>
      <c r="I1107" t="s">
        <v>34</v>
      </c>
      <c r="J1107">
        <v>2</v>
      </c>
      <c r="K1107" t="s">
        <v>31</v>
      </c>
      <c r="L1107" t="s">
        <v>27</v>
      </c>
      <c r="M1107">
        <v>37370</v>
      </c>
      <c r="N1107">
        <v>8</v>
      </c>
      <c r="O1107">
        <v>22</v>
      </c>
      <c r="P1107">
        <v>2</v>
      </c>
      <c r="Q1107">
        <v>8</v>
      </c>
      <c r="R1107">
        <v>2</v>
      </c>
      <c r="S1107">
        <v>5</v>
      </c>
      <c r="T1107">
        <v>0</v>
      </c>
      <c r="U1107">
        <v>2</v>
      </c>
      <c r="V1107">
        <f>COUNTIF(tbl_General[EmployeeID],tbl_General[[#This Row],[EmployeeID]])</f>
        <v>1</v>
      </c>
    </row>
    <row r="1108" spans="1:22" x14ac:dyDescent="0.25">
      <c r="A1108">
        <v>33</v>
      </c>
      <c r="B1108" t="s">
        <v>21</v>
      </c>
      <c r="C1108" t="s">
        <v>22</v>
      </c>
      <c r="D1108" t="s">
        <v>30</v>
      </c>
      <c r="E1108">
        <v>7</v>
      </c>
      <c r="F1108">
        <v>2</v>
      </c>
      <c r="G1108" t="s">
        <v>24</v>
      </c>
      <c r="H1108">
        <v>3749</v>
      </c>
      <c r="I1108" t="s">
        <v>34</v>
      </c>
      <c r="J1108">
        <v>2</v>
      </c>
      <c r="K1108" t="s">
        <v>31</v>
      </c>
      <c r="L1108" t="s">
        <v>27</v>
      </c>
      <c r="M1108">
        <v>37370</v>
      </c>
      <c r="N1108">
        <v>8</v>
      </c>
      <c r="O1108">
        <v>22</v>
      </c>
      <c r="P1108">
        <v>2</v>
      </c>
      <c r="Q1108">
        <v>8</v>
      </c>
      <c r="R1108">
        <v>2</v>
      </c>
      <c r="S1108">
        <v>5</v>
      </c>
      <c r="T1108">
        <v>0</v>
      </c>
      <c r="U1108">
        <v>2</v>
      </c>
      <c r="V1108">
        <f>COUNTIF(tbl_General[EmployeeID],tbl_General[[#This Row],[EmployeeID]])</f>
        <v>1</v>
      </c>
    </row>
    <row r="1109" spans="1:22" x14ac:dyDescent="0.25">
      <c r="A1109">
        <v>43</v>
      </c>
      <c r="B1109" t="s">
        <v>21</v>
      </c>
      <c r="C1109" t="s">
        <v>22</v>
      </c>
      <c r="D1109" t="s">
        <v>23</v>
      </c>
      <c r="E1109">
        <v>27</v>
      </c>
      <c r="F1109">
        <v>4</v>
      </c>
      <c r="G1109" t="s">
        <v>24</v>
      </c>
      <c r="H1109">
        <v>139</v>
      </c>
      <c r="I1109" t="s">
        <v>34</v>
      </c>
      <c r="J1109">
        <v>2</v>
      </c>
      <c r="K1109" t="s">
        <v>43</v>
      </c>
      <c r="L1109" t="s">
        <v>41</v>
      </c>
      <c r="M1109">
        <v>39770</v>
      </c>
      <c r="N1109">
        <v>4</v>
      </c>
      <c r="O1109">
        <v>18</v>
      </c>
      <c r="P1109">
        <v>1</v>
      </c>
      <c r="Q1109">
        <v>8</v>
      </c>
      <c r="R1109">
        <v>3</v>
      </c>
      <c r="S1109">
        <v>5</v>
      </c>
      <c r="T1109">
        <v>0</v>
      </c>
      <c r="U1109">
        <v>2</v>
      </c>
      <c r="V1109">
        <f>COUNTIF(tbl_General[EmployeeID],tbl_General[[#This Row],[EmployeeID]])</f>
        <v>1</v>
      </c>
    </row>
    <row r="1110" spans="1:22" x14ac:dyDescent="0.25">
      <c r="A1110">
        <v>43</v>
      </c>
      <c r="B1110" t="s">
        <v>21</v>
      </c>
      <c r="C1110" t="s">
        <v>22</v>
      </c>
      <c r="D1110" t="s">
        <v>23</v>
      </c>
      <c r="E1110">
        <v>27</v>
      </c>
      <c r="F1110">
        <v>4</v>
      </c>
      <c r="G1110" t="s">
        <v>24</v>
      </c>
      <c r="H1110">
        <v>1609</v>
      </c>
      <c r="I1110" t="s">
        <v>34</v>
      </c>
      <c r="J1110">
        <v>2</v>
      </c>
      <c r="K1110" t="s">
        <v>43</v>
      </c>
      <c r="L1110" t="s">
        <v>41</v>
      </c>
      <c r="M1110">
        <v>39770</v>
      </c>
      <c r="N1110">
        <v>4</v>
      </c>
      <c r="O1110">
        <v>18</v>
      </c>
      <c r="P1110">
        <v>1</v>
      </c>
      <c r="Q1110">
        <v>8</v>
      </c>
      <c r="R1110">
        <v>3</v>
      </c>
      <c r="S1110">
        <v>5</v>
      </c>
      <c r="T1110">
        <v>0</v>
      </c>
      <c r="U1110">
        <v>2</v>
      </c>
      <c r="V1110">
        <f>COUNTIF(tbl_General[EmployeeID],tbl_General[[#This Row],[EmployeeID]])</f>
        <v>1</v>
      </c>
    </row>
    <row r="1111" spans="1:22" x14ac:dyDescent="0.25">
      <c r="A1111">
        <v>43</v>
      </c>
      <c r="B1111" t="s">
        <v>21</v>
      </c>
      <c r="C1111" t="s">
        <v>22</v>
      </c>
      <c r="D1111" t="s">
        <v>23</v>
      </c>
      <c r="E1111">
        <v>27</v>
      </c>
      <c r="F1111">
        <v>4</v>
      </c>
      <c r="G1111" t="s">
        <v>24</v>
      </c>
      <c r="H1111">
        <v>3079</v>
      </c>
      <c r="I1111" t="s">
        <v>34</v>
      </c>
      <c r="J1111">
        <v>2</v>
      </c>
      <c r="K1111" t="s">
        <v>43</v>
      </c>
      <c r="L1111" t="s">
        <v>41</v>
      </c>
      <c r="M1111">
        <v>39770</v>
      </c>
      <c r="N1111">
        <v>4</v>
      </c>
      <c r="O1111">
        <v>18</v>
      </c>
      <c r="P1111">
        <v>1</v>
      </c>
      <c r="Q1111">
        <v>8</v>
      </c>
      <c r="R1111">
        <v>3</v>
      </c>
      <c r="S1111">
        <v>5</v>
      </c>
      <c r="T1111">
        <v>0</v>
      </c>
      <c r="U1111">
        <v>2</v>
      </c>
      <c r="V1111">
        <f>COUNTIF(tbl_General[EmployeeID],tbl_General[[#This Row],[EmployeeID]])</f>
        <v>1</v>
      </c>
    </row>
    <row r="1112" spans="1:22" x14ac:dyDescent="0.25">
      <c r="A1112">
        <v>49</v>
      </c>
      <c r="B1112" t="s">
        <v>21</v>
      </c>
      <c r="C1112" t="s">
        <v>22</v>
      </c>
      <c r="D1112" t="s">
        <v>23</v>
      </c>
      <c r="E1112">
        <v>3</v>
      </c>
      <c r="F1112">
        <v>4</v>
      </c>
      <c r="G1112" t="s">
        <v>45</v>
      </c>
      <c r="H1112">
        <v>997</v>
      </c>
      <c r="I1112" t="s">
        <v>34</v>
      </c>
      <c r="J1112">
        <v>1</v>
      </c>
      <c r="K1112" t="s">
        <v>35</v>
      </c>
      <c r="L1112" t="s">
        <v>32</v>
      </c>
      <c r="M1112">
        <v>47280</v>
      </c>
      <c r="N1112">
        <v>3</v>
      </c>
      <c r="O1112">
        <v>11</v>
      </c>
      <c r="P1112">
        <v>1</v>
      </c>
      <c r="Q1112">
        <v>8</v>
      </c>
      <c r="R1112">
        <v>4</v>
      </c>
      <c r="S1112">
        <v>5</v>
      </c>
      <c r="T1112">
        <v>0</v>
      </c>
      <c r="U1112">
        <v>4</v>
      </c>
      <c r="V1112">
        <f>COUNTIF(tbl_General[EmployeeID],tbl_General[[#This Row],[EmployeeID]])</f>
        <v>1</v>
      </c>
    </row>
    <row r="1113" spans="1:22" x14ac:dyDescent="0.25">
      <c r="A1113">
        <v>49</v>
      </c>
      <c r="B1113" t="s">
        <v>21</v>
      </c>
      <c r="C1113" t="s">
        <v>22</v>
      </c>
      <c r="D1113" t="s">
        <v>23</v>
      </c>
      <c r="E1113">
        <v>3</v>
      </c>
      <c r="F1113">
        <v>4</v>
      </c>
      <c r="G1113" t="s">
        <v>45</v>
      </c>
      <c r="H1113">
        <v>2467</v>
      </c>
      <c r="I1113" t="s">
        <v>34</v>
      </c>
      <c r="J1113">
        <v>1</v>
      </c>
      <c r="K1113" t="s">
        <v>35</v>
      </c>
      <c r="L1113" t="s">
        <v>32</v>
      </c>
      <c r="M1113">
        <v>47280</v>
      </c>
      <c r="N1113">
        <v>3</v>
      </c>
      <c r="O1113">
        <v>11</v>
      </c>
      <c r="P1113">
        <v>1</v>
      </c>
      <c r="Q1113">
        <v>8</v>
      </c>
      <c r="R1113">
        <v>4</v>
      </c>
      <c r="S1113">
        <v>5</v>
      </c>
      <c r="T1113">
        <v>0</v>
      </c>
      <c r="U1113">
        <v>4</v>
      </c>
      <c r="V1113">
        <f>COUNTIF(tbl_General[EmployeeID],tbl_General[[#This Row],[EmployeeID]])</f>
        <v>1</v>
      </c>
    </row>
    <row r="1114" spans="1:22" x14ac:dyDescent="0.25">
      <c r="A1114">
        <v>49</v>
      </c>
      <c r="B1114" t="s">
        <v>21</v>
      </c>
      <c r="C1114" t="s">
        <v>22</v>
      </c>
      <c r="D1114" t="s">
        <v>23</v>
      </c>
      <c r="E1114">
        <v>3</v>
      </c>
      <c r="F1114">
        <v>4</v>
      </c>
      <c r="G1114" t="s">
        <v>45</v>
      </c>
      <c r="H1114">
        <v>3937</v>
      </c>
      <c r="I1114" t="s">
        <v>34</v>
      </c>
      <c r="J1114">
        <v>1</v>
      </c>
      <c r="K1114" t="s">
        <v>35</v>
      </c>
      <c r="L1114" t="s">
        <v>32</v>
      </c>
      <c r="M1114">
        <v>47280</v>
      </c>
      <c r="N1114">
        <v>3</v>
      </c>
      <c r="O1114">
        <v>11</v>
      </c>
      <c r="P1114">
        <v>1</v>
      </c>
      <c r="Q1114">
        <v>8</v>
      </c>
      <c r="R1114">
        <v>4</v>
      </c>
      <c r="S1114">
        <v>5</v>
      </c>
      <c r="T1114">
        <v>0</v>
      </c>
      <c r="U1114">
        <v>4</v>
      </c>
      <c r="V1114">
        <f>COUNTIF(tbl_General[EmployeeID],tbl_General[[#This Row],[EmployeeID]])</f>
        <v>1</v>
      </c>
    </row>
    <row r="1115" spans="1:22" x14ac:dyDescent="0.25">
      <c r="A1115">
        <v>30</v>
      </c>
      <c r="B1115" t="s">
        <v>28</v>
      </c>
      <c r="C1115" t="s">
        <v>22</v>
      </c>
      <c r="D1115" t="s">
        <v>30</v>
      </c>
      <c r="E1115">
        <v>10</v>
      </c>
      <c r="F1115">
        <v>4</v>
      </c>
      <c r="G1115" t="s">
        <v>24</v>
      </c>
      <c r="H1115">
        <v>1427</v>
      </c>
      <c r="I1115" t="s">
        <v>25</v>
      </c>
      <c r="J1115">
        <v>2</v>
      </c>
      <c r="K1115" t="s">
        <v>31</v>
      </c>
      <c r="L1115" t="s">
        <v>32</v>
      </c>
      <c r="M1115">
        <v>55620</v>
      </c>
      <c r="N1115">
        <v>5</v>
      </c>
      <c r="O1115">
        <v>13</v>
      </c>
      <c r="P1115">
        <v>0</v>
      </c>
      <c r="Q1115">
        <v>8</v>
      </c>
      <c r="R1115">
        <v>3</v>
      </c>
      <c r="S1115">
        <v>5</v>
      </c>
      <c r="T1115">
        <v>0</v>
      </c>
      <c r="U1115">
        <v>4</v>
      </c>
      <c r="V1115">
        <f>COUNTIF(tbl_General[EmployeeID],tbl_General[[#This Row],[EmployeeID]])</f>
        <v>1</v>
      </c>
    </row>
    <row r="1116" spans="1:22" x14ac:dyDescent="0.25">
      <c r="A1116">
        <v>30</v>
      </c>
      <c r="B1116" t="s">
        <v>28</v>
      </c>
      <c r="C1116" t="s">
        <v>22</v>
      </c>
      <c r="D1116" t="s">
        <v>30</v>
      </c>
      <c r="E1116">
        <v>10</v>
      </c>
      <c r="F1116">
        <v>4</v>
      </c>
      <c r="G1116" t="s">
        <v>24</v>
      </c>
      <c r="H1116">
        <v>2897</v>
      </c>
      <c r="I1116" t="s">
        <v>25</v>
      </c>
      <c r="J1116">
        <v>2</v>
      </c>
      <c r="K1116" t="s">
        <v>31</v>
      </c>
      <c r="L1116" t="s">
        <v>32</v>
      </c>
      <c r="M1116">
        <v>55620</v>
      </c>
      <c r="N1116">
        <v>5</v>
      </c>
      <c r="O1116">
        <v>13</v>
      </c>
      <c r="P1116">
        <v>0</v>
      </c>
      <c r="Q1116">
        <v>8</v>
      </c>
      <c r="R1116">
        <v>3</v>
      </c>
      <c r="S1116">
        <v>5</v>
      </c>
      <c r="T1116">
        <v>0</v>
      </c>
      <c r="U1116">
        <v>4</v>
      </c>
      <c r="V1116">
        <f>COUNTIF(tbl_General[EmployeeID],tbl_General[[#This Row],[EmployeeID]])</f>
        <v>1</v>
      </c>
    </row>
    <row r="1117" spans="1:22" x14ac:dyDescent="0.25">
      <c r="A1117">
        <v>30</v>
      </c>
      <c r="B1117" t="s">
        <v>28</v>
      </c>
      <c r="C1117" t="s">
        <v>22</v>
      </c>
      <c r="D1117" t="s">
        <v>30</v>
      </c>
      <c r="E1117">
        <v>10</v>
      </c>
      <c r="F1117">
        <v>4</v>
      </c>
      <c r="G1117" t="s">
        <v>24</v>
      </c>
      <c r="H1117">
        <v>4367</v>
      </c>
      <c r="I1117" t="s">
        <v>25</v>
      </c>
      <c r="J1117">
        <v>2</v>
      </c>
      <c r="K1117" t="s">
        <v>31</v>
      </c>
      <c r="L1117" t="s">
        <v>32</v>
      </c>
      <c r="M1117">
        <v>55620</v>
      </c>
      <c r="N1117">
        <v>5</v>
      </c>
      <c r="O1117">
        <v>13</v>
      </c>
      <c r="P1117">
        <v>0</v>
      </c>
      <c r="Q1117">
        <v>8</v>
      </c>
      <c r="R1117">
        <v>3</v>
      </c>
      <c r="S1117">
        <v>5</v>
      </c>
      <c r="T1117">
        <v>0</v>
      </c>
      <c r="U1117">
        <v>4</v>
      </c>
      <c r="V1117">
        <f>COUNTIF(tbl_General[EmployeeID],tbl_General[[#This Row],[EmployeeID]])</f>
        <v>1</v>
      </c>
    </row>
    <row r="1118" spans="1:22" x14ac:dyDescent="0.25">
      <c r="A1118">
        <v>33</v>
      </c>
      <c r="B1118" t="s">
        <v>28</v>
      </c>
      <c r="C1118" t="s">
        <v>22</v>
      </c>
      <c r="D1118" t="s">
        <v>23</v>
      </c>
      <c r="E1118">
        <v>11</v>
      </c>
      <c r="F1118">
        <v>4</v>
      </c>
      <c r="G1118" t="s">
        <v>45</v>
      </c>
      <c r="H1118">
        <v>1447</v>
      </c>
      <c r="I1118" t="s">
        <v>34</v>
      </c>
      <c r="J1118">
        <v>1</v>
      </c>
      <c r="K1118" t="s">
        <v>31</v>
      </c>
      <c r="L1118" t="s">
        <v>27</v>
      </c>
      <c r="M1118">
        <v>71400</v>
      </c>
      <c r="N1118">
        <v>5</v>
      </c>
      <c r="O1118">
        <v>21</v>
      </c>
      <c r="P1118">
        <v>0</v>
      </c>
      <c r="Q1118">
        <v>8</v>
      </c>
      <c r="R1118">
        <v>2</v>
      </c>
      <c r="S1118">
        <v>5</v>
      </c>
      <c r="T1118">
        <v>0</v>
      </c>
      <c r="U1118">
        <v>4</v>
      </c>
      <c r="V1118">
        <f>COUNTIF(tbl_General[EmployeeID],tbl_General[[#This Row],[EmployeeID]])</f>
        <v>1</v>
      </c>
    </row>
    <row r="1119" spans="1:22" x14ac:dyDescent="0.25">
      <c r="A1119">
        <v>33</v>
      </c>
      <c r="B1119" t="s">
        <v>28</v>
      </c>
      <c r="C1119" t="s">
        <v>22</v>
      </c>
      <c r="D1119" t="s">
        <v>23</v>
      </c>
      <c r="E1119">
        <v>11</v>
      </c>
      <c r="F1119">
        <v>4</v>
      </c>
      <c r="G1119" t="s">
        <v>45</v>
      </c>
      <c r="H1119">
        <v>2917</v>
      </c>
      <c r="I1119" t="s">
        <v>34</v>
      </c>
      <c r="J1119">
        <v>1</v>
      </c>
      <c r="K1119" t="s">
        <v>31</v>
      </c>
      <c r="L1119" t="s">
        <v>27</v>
      </c>
      <c r="M1119">
        <v>71400</v>
      </c>
      <c r="N1119">
        <v>5</v>
      </c>
      <c r="O1119">
        <v>21</v>
      </c>
      <c r="P1119">
        <v>0</v>
      </c>
      <c r="Q1119">
        <v>8</v>
      </c>
      <c r="R1119">
        <v>2</v>
      </c>
      <c r="S1119">
        <v>5</v>
      </c>
      <c r="T1119">
        <v>0</v>
      </c>
      <c r="U1119">
        <v>4</v>
      </c>
      <c r="V1119">
        <f>COUNTIF(tbl_General[EmployeeID],tbl_General[[#This Row],[EmployeeID]])</f>
        <v>1</v>
      </c>
    </row>
    <row r="1120" spans="1:22" x14ac:dyDescent="0.25">
      <c r="A1120">
        <v>33</v>
      </c>
      <c r="B1120" t="s">
        <v>28</v>
      </c>
      <c r="C1120" t="s">
        <v>22</v>
      </c>
      <c r="D1120" t="s">
        <v>23</v>
      </c>
      <c r="E1120">
        <v>11</v>
      </c>
      <c r="F1120">
        <v>4</v>
      </c>
      <c r="G1120" t="s">
        <v>45</v>
      </c>
      <c r="H1120">
        <v>4387</v>
      </c>
      <c r="I1120" t="s">
        <v>34</v>
      </c>
      <c r="J1120">
        <v>1</v>
      </c>
      <c r="K1120" t="s">
        <v>31</v>
      </c>
      <c r="L1120" t="s">
        <v>27</v>
      </c>
      <c r="M1120">
        <v>71400</v>
      </c>
      <c r="N1120">
        <v>5</v>
      </c>
      <c r="O1120">
        <v>21</v>
      </c>
      <c r="P1120">
        <v>0</v>
      </c>
      <c r="Q1120">
        <v>8</v>
      </c>
      <c r="R1120">
        <v>2</v>
      </c>
      <c r="S1120">
        <v>5</v>
      </c>
      <c r="T1120">
        <v>0</v>
      </c>
      <c r="U1120">
        <v>4</v>
      </c>
      <c r="V1120">
        <f>COUNTIF(tbl_General[EmployeeID],tbl_General[[#This Row],[EmployeeID]])</f>
        <v>1</v>
      </c>
    </row>
    <row r="1121" spans="1:22" x14ac:dyDescent="0.25">
      <c r="A1121">
        <v>39</v>
      </c>
      <c r="B1121" t="s">
        <v>21</v>
      </c>
      <c r="C1121" t="s">
        <v>36</v>
      </c>
      <c r="D1121" t="s">
        <v>30</v>
      </c>
      <c r="E1121">
        <v>6</v>
      </c>
      <c r="F1121">
        <v>3</v>
      </c>
      <c r="G1121" t="s">
        <v>24</v>
      </c>
      <c r="H1121">
        <v>559</v>
      </c>
      <c r="I1121" t="s">
        <v>34</v>
      </c>
      <c r="J1121">
        <v>1</v>
      </c>
      <c r="K1121" t="s">
        <v>40</v>
      </c>
      <c r="L1121" t="s">
        <v>32</v>
      </c>
      <c r="M1121">
        <v>28510</v>
      </c>
      <c r="N1121">
        <v>9</v>
      </c>
      <c r="O1121">
        <v>15</v>
      </c>
      <c r="P1121">
        <v>0</v>
      </c>
      <c r="Q1121">
        <v>9</v>
      </c>
      <c r="R1121">
        <v>2</v>
      </c>
      <c r="S1121">
        <v>5</v>
      </c>
      <c r="T1121">
        <v>0</v>
      </c>
      <c r="U1121">
        <v>3</v>
      </c>
      <c r="V1121">
        <f>COUNTIF(tbl_General[EmployeeID],tbl_General[[#This Row],[EmployeeID]])</f>
        <v>1</v>
      </c>
    </row>
    <row r="1122" spans="1:22" x14ac:dyDescent="0.25">
      <c r="A1122">
        <v>39</v>
      </c>
      <c r="B1122" t="s">
        <v>21</v>
      </c>
      <c r="C1122" t="s">
        <v>36</v>
      </c>
      <c r="D1122" t="s">
        <v>30</v>
      </c>
      <c r="E1122">
        <v>6</v>
      </c>
      <c r="F1122">
        <v>3</v>
      </c>
      <c r="G1122" t="s">
        <v>24</v>
      </c>
      <c r="H1122">
        <v>2029</v>
      </c>
      <c r="I1122" t="s">
        <v>34</v>
      </c>
      <c r="J1122">
        <v>1</v>
      </c>
      <c r="K1122" t="s">
        <v>40</v>
      </c>
      <c r="L1122" t="s">
        <v>32</v>
      </c>
      <c r="M1122">
        <v>28510</v>
      </c>
      <c r="N1122">
        <v>9</v>
      </c>
      <c r="O1122">
        <v>15</v>
      </c>
      <c r="P1122">
        <v>0</v>
      </c>
      <c r="Q1122">
        <v>9</v>
      </c>
      <c r="R1122">
        <v>2</v>
      </c>
      <c r="S1122">
        <v>5</v>
      </c>
      <c r="T1122">
        <v>0</v>
      </c>
      <c r="U1122">
        <v>3</v>
      </c>
      <c r="V1122">
        <f>COUNTIF(tbl_General[EmployeeID],tbl_General[[#This Row],[EmployeeID]])</f>
        <v>1</v>
      </c>
    </row>
    <row r="1123" spans="1:22" x14ac:dyDescent="0.25">
      <c r="A1123">
        <v>39</v>
      </c>
      <c r="B1123" t="s">
        <v>21</v>
      </c>
      <c r="C1123" t="s">
        <v>36</v>
      </c>
      <c r="D1123" t="s">
        <v>30</v>
      </c>
      <c r="E1123">
        <v>6</v>
      </c>
      <c r="F1123">
        <v>3</v>
      </c>
      <c r="G1123" t="s">
        <v>24</v>
      </c>
      <c r="H1123">
        <v>3499</v>
      </c>
      <c r="I1123" t="s">
        <v>34</v>
      </c>
      <c r="J1123">
        <v>1</v>
      </c>
      <c r="K1123" t="s">
        <v>40</v>
      </c>
      <c r="L1123" t="s">
        <v>32</v>
      </c>
      <c r="M1123">
        <v>28510</v>
      </c>
      <c r="N1123">
        <v>9</v>
      </c>
      <c r="O1123">
        <v>15</v>
      </c>
      <c r="P1123">
        <v>0</v>
      </c>
      <c r="Q1123">
        <v>9</v>
      </c>
      <c r="R1123">
        <v>2</v>
      </c>
      <c r="S1123">
        <v>5</v>
      </c>
      <c r="T1123">
        <v>0</v>
      </c>
      <c r="U1123">
        <v>3</v>
      </c>
      <c r="V1123">
        <f>COUNTIF(tbl_General[EmployeeID],tbl_General[[#This Row],[EmployeeID]])</f>
        <v>1</v>
      </c>
    </row>
    <row r="1124" spans="1:22" x14ac:dyDescent="0.25">
      <c r="A1124">
        <v>45</v>
      </c>
      <c r="B1124" t="s">
        <v>21</v>
      </c>
      <c r="C1124" t="s">
        <v>22</v>
      </c>
      <c r="D1124" t="s">
        <v>30</v>
      </c>
      <c r="E1124">
        <v>24</v>
      </c>
      <c r="F1124">
        <v>2</v>
      </c>
      <c r="G1124" t="s">
        <v>38</v>
      </c>
      <c r="H1124">
        <v>1387</v>
      </c>
      <c r="I1124" t="s">
        <v>34</v>
      </c>
      <c r="J1124">
        <v>2</v>
      </c>
      <c r="K1124" t="s">
        <v>35</v>
      </c>
      <c r="L1124" t="s">
        <v>41</v>
      </c>
      <c r="M1124">
        <v>54760</v>
      </c>
      <c r="N1124">
        <v>4</v>
      </c>
      <c r="O1124">
        <v>13</v>
      </c>
      <c r="P1124">
        <v>1</v>
      </c>
      <c r="Q1124">
        <v>9</v>
      </c>
      <c r="R1124">
        <v>3</v>
      </c>
      <c r="S1124">
        <v>5</v>
      </c>
      <c r="T1124">
        <v>0</v>
      </c>
      <c r="U1124">
        <v>3</v>
      </c>
      <c r="V1124">
        <f>COUNTIF(tbl_General[EmployeeID],tbl_General[[#This Row],[EmployeeID]])</f>
        <v>1</v>
      </c>
    </row>
    <row r="1125" spans="1:22" x14ac:dyDescent="0.25">
      <c r="A1125">
        <v>45</v>
      </c>
      <c r="B1125" t="s">
        <v>21</v>
      </c>
      <c r="C1125" t="s">
        <v>22</v>
      </c>
      <c r="D1125" t="s">
        <v>30</v>
      </c>
      <c r="E1125">
        <v>24</v>
      </c>
      <c r="F1125">
        <v>2</v>
      </c>
      <c r="G1125" t="s">
        <v>38</v>
      </c>
      <c r="H1125">
        <v>2857</v>
      </c>
      <c r="I1125" t="s">
        <v>34</v>
      </c>
      <c r="J1125">
        <v>2</v>
      </c>
      <c r="K1125" t="s">
        <v>35</v>
      </c>
      <c r="L1125" t="s">
        <v>41</v>
      </c>
      <c r="M1125">
        <v>54760</v>
      </c>
      <c r="N1125">
        <v>4</v>
      </c>
      <c r="O1125">
        <v>13</v>
      </c>
      <c r="P1125">
        <v>1</v>
      </c>
      <c r="Q1125">
        <v>9</v>
      </c>
      <c r="R1125">
        <v>3</v>
      </c>
      <c r="S1125">
        <v>5</v>
      </c>
      <c r="T1125">
        <v>0</v>
      </c>
      <c r="U1125">
        <v>3</v>
      </c>
      <c r="V1125">
        <f>COUNTIF(tbl_General[EmployeeID],tbl_General[[#This Row],[EmployeeID]])</f>
        <v>1</v>
      </c>
    </row>
    <row r="1126" spans="1:22" x14ac:dyDescent="0.25">
      <c r="A1126">
        <v>45</v>
      </c>
      <c r="B1126" t="s">
        <v>21</v>
      </c>
      <c r="C1126" t="s">
        <v>22</v>
      </c>
      <c r="D1126" t="s">
        <v>30</v>
      </c>
      <c r="E1126">
        <v>24</v>
      </c>
      <c r="F1126">
        <v>2</v>
      </c>
      <c r="G1126" t="s">
        <v>38</v>
      </c>
      <c r="H1126">
        <v>4327</v>
      </c>
      <c r="I1126" t="s">
        <v>34</v>
      </c>
      <c r="J1126">
        <v>2</v>
      </c>
      <c r="K1126" t="s">
        <v>35</v>
      </c>
      <c r="L1126" t="s">
        <v>41</v>
      </c>
      <c r="M1126">
        <v>54760</v>
      </c>
      <c r="N1126">
        <v>4</v>
      </c>
      <c r="O1126">
        <v>13</v>
      </c>
      <c r="P1126">
        <v>1</v>
      </c>
      <c r="Q1126">
        <v>9</v>
      </c>
      <c r="R1126">
        <v>3</v>
      </c>
      <c r="S1126">
        <v>5</v>
      </c>
      <c r="T1126">
        <v>0</v>
      </c>
      <c r="U1126">
        <v>3</v>
      </c>
      <c r="V1126">
        <f>COUNTIF(tbl_General[EmployeeID],tbl_General[[#This Row],[EmployeeID]])</f>
        <v>1</v>
      </c>
    </row>
    <row r="1127" spans="1:22" x14ac:dyDescent="0.25">
      <c r="A1127">
        <v>34</v>
      </c>
      <c r="B1127" t="s">
        <v>28</v>
      </c>
      <c r="C1127" t="s">
        <v>36</v>
      </c>
      <c r="D1127" t="s">
        <v>30</v>
      </c>
      <c r="E1127">
        <v>7</v>
      </c>
      <c r="F1127">
        <v>3</v>
      </c>
      <c r="G1127" t="s">
        <v>24</v>
      </c>
      <c r="H1127">
        <v>121</v>
      </c>
      <c r="I1127" t="s">
        <v>34</v>
      </c>
      <c r="J1127">
        <v>1</v>
      </c>
      <c r="K1127" t="s">
        <v>43</v>
      </c>
      <c r="L1127" t="s">
        <v>32</v>
      </c>
      <c r="M1127">
        <v>56170</v>
      </c>
      <c r="N1127">
        <v>8</v>
      </c>
      <c r="O1127">
        <v>25</v>
      </c>
      <c r="P1127">
        <v>1</v>
      </c>
      <c r="Q1127">
        <v>9</v>
      </c>
      <c r="R1127">
        <v>3</v>
      </c>
      <c r="S1127">
        <v>5</v>
      </c>
      <c r="T1127">
        <v>0</v>
      </c>
      <c r="U1127">
        <v>4</v>
      </c>
      <c r="V1127">
        <f>COUNTIF(tbl_General[EmployeeID],tbl_General[[#This Row],[EmployeeID]])</f>
        <v>1</v>
      </c>
    </row>
    <row r="1128" spans="1:22" x14ac:dyDescent="0.25">
      <c r="A1128">
        <v>34</v>
      </c>
      <c r="B1128" t="s">
        <v>28</v>
      </c>
      <c r="C1128" t="s">
        <v>36</v>
      </c>
      <c r="D1128" t="s">
        <v>30</v>
      </c>
      <c r="E1128">
        <v>7</v>
      </c>
      <c r="F1128">
        <v>3</v>
      </c>
      <c r="G1128" t="s">
        <v>24</v>
      </c>
      <c r="H1128">
        <v>1591</v>
      </c>
      <c r="I1128" t="s">
        <v>34</v>
      </c>
      <c r="J1128">
        <v>1</v>
      </c>
      <c r="K1128" t="s">
        <v>43</v>
      </c>
      <c r="L1128" t="s">
        <v>32</v>
      </c>
      <c r="M1128">
        <v>56170</v>
      </c>
      <c r="N1128">
        <v>8</v>
      </c>
      <c r="O1128">
        <v>25</v>
      </c>
      <c r="P1128">
        <v>1</v>
      </c>
      <c r="Q1128">
        <v>9</v>
      </c>
      <c r="R1128">
        <v>3</v>
      </c>
      <c r="S1128">
        <v>5</v>
      </c>
      <c r="T1128">
        <v>0</v>
      </c>
      <c r="U1128">
        <v>4</v>
      </c>
      <c r="V1128">
        <f>COUNTIF(tbl_General[EmployeeID],tbl_General[[#This Row],[EmployeeID]])</f>
        <v>1</v>
      </c>
    </row>
    <row r="1129" spans="1:22" x14ac:dyDescent="0.25">
      <c r="A1129">
        <v>34</v>
      </c>
      <c r="B1129" t="s">
        <v>28</v>
      </c>
      <c r="C1129" t="s">
        <v>36</v>
      </c>
      <c r="D1129" t="s">
        <v>30</v>
      </c>
      <c r="E1129">
        <v>7</v>
      </c>
      <c r="F1129">
        <v>3</v>
      </c>
      <c r="G1129" t="s">
        <v>24</v>
      </c>
      <c r="H1129">
        <v>3061</v>
      </c>
      <c r="I1129" t="s">
        <v>34</v>
      </c>
      <c r="J1129">
        <v>1</v>
      </c>
      <c r="K1129" t="s">
        <v>43</v>
      </c>
      <c r="L1129" t="s">
        <v>32</v>
      </c>
      <c r="M1129">
        <v>56170</v>
      </c>
      <c r="N1129">
        <v>8</v>
      </c>
      <c r="O1129">
        <v>25</v>
      </c>
      <c r="P1129">
        <v>1</v>
      </c>
      <c r="Q1129">
        <v>9</v>
      </c>
      <c r="R1129">
        <v>3</v>
      </c>
      <c r="S1129">
        <v>5</v>
      </c>
      <c r="T1129">
        <v>0</v>
      </c>
      <c r="U1129">
        <v>4</v>
      </c>
      <c r="V1129">
        <f>COUNTIF(tbl_General[EmployeeID],tbl_General[[#This Row],[EmployeeID]])</f>
        <v>1</v>
      </c>
    </row>
    <row r="1130" spans="1:22" x14ac:dyDescent="0.25">
      <c r="A1130">
        <v>45</v>
      </c>
      <c r="B1130" t="s">
        <v>21</v>
      </c>
      <c r="C1130" t="s">
        <v>22</v>
      </c>
      <c r="D1130" t="s">
        <v>30</v>
      </c>
      <c r="E1130">
        <v>19</v>
      </c>
      <c r="F1130">
        <v>4</v>
      </c>
      <c r="G1130" t="s">
        <v>38</v>
      </c>
      <c r="H1130">
        <v>986</v>
      </c>
      <c r="I1130" t="s">
        <v>34</v>
      </c>
      <c r="J1130">
        <v>1</v>
      </c>
      <c r="K1130" t="s">
        <v>43</v>
      </c>
      <c r="L1130" t="s">
        <v>27</v>
      </c>
      <c r="M1130">
        <v>71190</v>
      </c>
      <c r="N1130">
        <v>4</v>
      </c>
      <c r="O1130">
        <v>15</v>
      </c>
      <c r="P1130">
        <v>0</v>
      </c>
      <c r="Q1130">
        <v>9</v>
      </c>
      <c r="R1130">
        <v>2</v>
      </c>
      <c r="S1130">
        <v>5</v>
      </c>
      <c r="T1130">
        <v>0</v>
      </c>
      <c r="U1130">
        <v>3</v>
      </c>
      <c r="V1130">
        <f>COUNTIF(tbl_General[EmployeeID],tbl_General[[#This Row],[EmployeeID]])</f>
        <v>1</v>
      </c>
    </row>
    <row r="1131" spans="1:22" x14ac:dyDescent="0.25">
      <c r="A1131">
        <v>45</v>
      </c>
      <c r="B1131" t="s">
        <v>21</v>
      </c>
      <c r="C1131" t="s">
        <v>22</v>
      </c>
      <c r="D1131" t="s">
        <v>30</v>
      </c>
      <c r="E1131">
        <v>19</v>
      </c>
      <c r="F1131">
        <v>4</v>
      </c>
      <c r="G1131" t="s">
        <v>38</v>
      </c>
      <c r="H1131">
        <v>2456</v>
      </c>
      <c r="I1131" t="s">
        <v>34</v>
      </c>
      <c r="J1131">
        <v>1</v>
      </c>
      <c r="K1131" t="s">
        <v>43</v>
      </c>
      <c r="L1131" t="s">
        <v>27</v>
      </c>
      <c r="M1131">
        <v>71190</v>
      </c>
      <c r="N1131">
        <v>4</v>
      </c>
      <c r="O1131">
        <v>15</v>
      </c>
      <c r="P1131">
        <v>0</v>
      </c>
      <c r="Q1131">
        <v>9</v>
      </c>
      <c r="R1131">
        <v>2</v>
      </c>
      <c r="S1131">
        <v>5</v>
      </c>
      <c r="T1131">
        <v>0</v>
      </c>
      <c r="U1131">
        <v>3</v>
      </c>
      <c r="V1131">
        <f>COUNTIF(tbl_General[EmployeeID],tbl_General[[#This Row],[EmployeeID]])</f>
        <v>1</v>
      </c>
    </row>
    <row r="1132" spans="1:22" x14ac:dyDescent="0.25">
      <c r="A1132">
        <v>45</v>
      </c>
      <c r="B1132" t="s">
        <v>21</v>
      </c>
      <c r="C1132" t="s">
        <v>22</v>
      </c>
      <c r="D1132" t="s">
        <v>30</v>
      </c>
      <c r="E1132">
        <v>19</v>
      </c>
      <c r="F1132">
        <v>4</v>
      </c>
      <c r="G1132" t="s">
        <v>38</v>
      </c>
      <c r="H1132">
        <v>3926</v>
      </c>
      <c r="I1132" t="s">
        <v>34</v>
      </c>
      <c r="J1132">
        <v>1</v>
      </c>
      <c r="K1132" t="s">
        <v>43</v>
      </c>
      <c r="L1132" t="s">
        <v>27</v>
      </c>
      <c r="M1132">
        <v>71190</v>
      </c>
      <c r="N1132">
        <v>4</v>
      </c>
      <c r="O1132">
        <v>15</v>
      </c>
      <c r="P1132">
        <v>0</v>
      </c>
      <c r="Q1132">
        <v>9</v>
      </c>
      <c r="R1132">
        <v>2</v>
      </c>
      <c r="S1132">
        <v>5</v>
      </c>
      <c r="T1132">
        <v>0</v>
      </c>
      <c r="U1132">
        <v>3</v>
      </c>
      <c r="V1132">
        <f>COUNTIF(tbl_General[EmployeeID],tbl_General[[#This Row],[EmployeeID]])</f>
        <v>1</v>
      </c>
    </row>
    <row r="1133" spans="1:22" x14ac:dyDescent="0.25">
      <c r="A1133">
        <v>35</v>
      </c>
      <c r="B1133" t="s">
        <v>21</v>
      </c>
      <c r="C1133" t="s">
        <v>22</v>
      </c>
      <c r="D1133" t="s">
        <v>23</v>
      </c>
      <c r="E1133">
        <v>12</v>
      </c>
      <c r="F1133">
        <v>2</v>
      </c>
      <c r="G1133" t="s">
        <v>24</v>
      </c>
      <c r="H1133">
        <v>866</v>
      </c>
      <c r="I1133" t="s">
        <v>25</v>
      </c>
      <c r="J1133">
        <v>2</v>
      </c>
      <c r="K1133" t="s">
        <v>35</v>
      </c>
      <c r="L1133" t="s">
        <v>32</v>
      </c>
      <c r="M1133">
        <v>23180</v>
      </c>
      <c r="N1133">
        <v>3</v>
      </c>
      <c r="O1133">
        <v>19</v>
      </c>
      <c r="P1133">
        <v>0</v>
      </c>
      <c r="Q1133">
        <v>10</v>
      </c>
      <c r="R1133">
        <v>4</v>
      </c>
      <c r="S1133">
        <v>5</v>
      </c>
      <c r="T1133">
        <v>0</v>
      </c>
      <c r="U1133">
        <v>4</v>
      </c>
      <c r="V1133">
        <f>COUNTIF(tbl_General[EmployeeID],tbl_General[[#This Row],[EmployeeID]])</f>
        <v>1</v>
      </c>
    </row>
    <row r="1134" spans="1:22" x14ac:dyDescent="0.25">
      <c r="A1134">
        <v>35</v>
      </c>
      <c r="B1134" t="s">
        <v>21</v>
      </c>
      <c r="C1134" t="s">
        <v>22</v>
      </c>
      <c r="D1134" t="s">
        <v>23</v>
      </c>
      <c r="E1134">
        <v>12</v>
      </c>
      <c r="F1134">
        <v>2</v>
      </c>
      <c r="G1134" t="s">
        <v>24</v>
      </c>
      <c r="H1134">
        <v>2336</v>
      </c>
      <c r="I1134" t="s">
        <v>25</v>
      </c>
      <c r="J1134">
        <v>2</v>
      </c>
      <c r="K1134" t="s">
        <v>35</v>
      </c>
      <c r="L1134" t="s">
        <v>32</v>
      </c>
      <c r="M1134">
        <v>23180</v>
      </c>
      <c r="N1134">
        <v>3</v>
      </c>
      <c r="O1134">
        <v>19</v>
      </c>
      <c r="P1134">
        <v>0</v>
      </c>
      <c r="Q1134">
        <v>10</v>
      </c>
      <c r="R1134">
        <v>4</v>
      </c>
      <c r="S1134">
        <v>5</v>
      </c>
      <c r="T1134">
        <v>0</v>
      </c>
      <c r="U1134">
        <v>4</v>
      </c>
      <c r="V1134">
        <f>COUNTIF(tbl_General[EmployeeID],tbl_General[[#This Row],[EmployeeID]])</f>
        <v>1</v>
      </c>
    </row>
    <row r="1135" spans="1:22" x14ac:dyDescent="0.25">
      <c r="A1135">
        <v>35</v>
      </c>
      <c r="B1135" t="s">
        <v>21</v>
      </c>
      <c r="C1135" t="s">
        <v>22</v>
      </c>
      <c r="D1135" t="s">
        <v>23</v>
      </c>
      <c r="E1135">
        <v>12</v>
      </c>
      <c r="F1135">
        <v>2</v>
      </c>
      <c r="G1135" t="s">
        <v>24</v>
      </c>
      <c r="H1135">
        <v>3806</v>
      </c>
      <c r="I1135" t="s">
        <v>25</v>
      </c>
      <c r="J1135">
        <v>2</v>
      </c>
      <c r="K1135" t="s">
        <v>35</v>
      </c>
      <c r="L1135" t="s">
        <v>32</v>
      </c>
      <c r="M1135">
        <v>23180</v>
      </c>
      <c r="N1135">
        <v>3</v>
      </c>
      <c r="O1135">
        <v>19</v>
      </c>
      <c r="P1135">
        <v>0</v>
      </c>
      <c r="Q1135">
        <v>10</v>
      </c>
      <c r="R1135">
        <v>4</v>
      </c>
      <c r="S1135">
        <v>5</v>
      </c>
      <c r="T1135">
        <v>0</v>
      </c>
      <c r="U1135">
        <v>4</v>
      </c>
      <c r="V1135">
        <f>COUNTIF(tbl_General[EmployeeID],tbl_General[[#This Row],[EmployeeID]])</f>
        <v>1</v>
      </c>
    </row>
    <row r="1136" spans="1:22" x14ac:dyDescent="0.25">
      <c r="A1136">
        <v>31</v>
      </c>
      <c r="B1136" t="s">
        <v>21</v>
      </c>
      <c r="C1136" t="s">
        <v>22</v>
      </c>
      <c r="D1136" t="s">
        <v>30</v>
      </c>
      <c r="E1136">
        <v>2</v>
      </c>
      <c r="F1136">
        <v>4</v>
      </c>
      <c r="G1136" t="s">
        <v>24</v>
      </c>
      <c r="H1136">
        <v>199</v>
      </c>
      <c r="I1136" t="s">
        <v>25</v>
      </c>
      <c r="J1136">
        <v>1</v>
      </c>
      <c r="K1136" t="s">
        <v>35</v>
      </c>
      <c r="L1136" t="s">
        <v>41</v>
      </c>
      <c r="M1136">
        <v>29090</v>
      </c>
      <c r="N1136">
        <v>9</v>
      </c>
      <c r="O1136">
        <v>14</v>
      </c>
      <c r="P1136">
        <v>2</v>
      </c>
      <c r="Q1136">
        <v>10</v>
      </c>
      <c r="R1136">
        <v>2</v>
      </c>
      <c r="S1136">
        <v>5</v>
      </c>
      <c r="T1136">
        <v>0</v>
      </c>
      <c r="U1136">
        <v>1</v>
      </c>
      <c r="V1136">
        <f>COUNTIF(tbl_General[EmployeeID],tbl_General[[#This Row],[EmployeeID]])</f>
        <v>1</v>
      </c>
    </row>
    <row r="1137" spans="1:22" x14ac:dyDescent="0.25">
      <c r="A1137">
        <v>31</v>
      </c>
      <c r="B1137" t="s">
        <v>21</v>
      </c>
      <c r="C1137" t="s">
        <v>22</v>
      </c>
      <c r="D1137" t="s">
        <v>30</v>
      </c>
      <c r="E1137">
        <v>2</v>
      </c>
      <c r="F1137">
        <v>4</v>
      </c>
      <c r="G1137" t="s">
        <v>24</v>
      </c>
      <c r="H1137">
        <v>1669</v>
      </c>
      <c r="I1137" t="s">
        <v>25</v>
      </c>
      <c r="J1137">
        <v>1</v>
      </c>
      <c r="K1137" t="s">
        <v>35</v>
      </c>
      <c r="L1137" t="s">
        <v>41</v>
      </c>
      <c r="M1137">
        <v>29090</v>
      </c>
      <c r="N1137">
        <v>9</v>
      </c>
      <c r="O1137">
        <v>14</v>
      </c>
      <c r="P1137">
        <v>2</v>
      </c>
      <c r="Q1137">
        <v>10</v>
      </c>
      <c r="R1137">
        <v>2</v>
      </c>
      <c r="S1137">
        <v>5</v>
      </c>
      <c r="T1137">
        <v>0</v>
      </c>
      <c r="U1137">
        <v>1</v>
      </c>
      <c r="V1137">
        <f>COUNTIF(tbl_General[EmployeeID],tbl_General[[#This Row],[EmployeeID]])</f>
        <v>1</v>
      </c>
    </row>
    <row r="1138" spans="1:22" x14ac:dyDescent="0.25">
      <c r="A1138">
        <v>31</v>
      </c>
      <c r="B1138" t="s">
        <v>21</v>
      </c>
      <c r="C1138" t="s">
        <v>22</v>
      </c>
      <c r="D1138" t="s">
        <v>30</v>
      </c>
      <c r="E1138">
        <v>2</v>
      </c>
      <c r="F1138">
        <v>4</v>
      </c>
      <c r="G1138" t="s">
        <v>24</v>
      </c>
      <c r="H1138">
        <v>3139</v>
      </c>
      <c r="I1138" t="s">
        <v>25</v>
      </c>
      <c r="J1138">
        <v>1</v>
      </c>
      <c r="K1138" t="s">
        <v>35</v>
      </c>
      <c r="L1138" t="s">
        <v>41</v>
      </c>
      <c r="M1138">
        <v>29090</v>
      </c>
      <c r="N1138">
        <v>9</v>
      </c>
      <c r="O1138">
        <v>14</v>
      </c>
      <c r="P1138">
        <v>2</v>
      </c>
      <c r="Q1138">
        <v>10</v>
      </c>
      <c r="R1138">
        <v>2</v>
      </c>
      <c r="S1138">
        <v>5</v>
      </c>
      <c r="T1138">
        <v>0</v>
      </c>
      <c r="U1138">
        <v>1</v>
      </c>
      <c r="V1138">
        <f>COUNTIF(tbl_General[EmployeeID],tbl_General[[#This Row],[EmployeeID]])</f>
        <v>1</v>
      </c>
    </row>
    <row r="1139" spans="1:22" x14ac:dyDescent="0.25">
      <c r="A1139">
        <v>30</v>
      </c>
      <c r="B1139" t="s">
        <v>21</v>
      </c>
      <c r="C1139" t="s">
        <v>29</v>
      </c>
      <c r="D1139" t="s">
        <v>30</v>
      </c>
      <c r="E1139">
        <v>4</v>
      </c>
      <c r="F1139">
        <v>5</v>
      </c>
      <c r="G1139" t="s">
        <v>38</v>
      </c>
      <c r="H1139">
        <v>366</v>
      </c>
      <c r="I1139" t="s">
        <v>34</v>
      </c>
      <c r="J1139">
        <v>5</v>
      </c>
      <c r="K1139" t="s">
        <v>43</v>
      </c>
      <c r="L1139" t="s">
        <v>41</v>
      </c>
      <c r="M1139">
        <v>30580</v>
      </c>
      <c r="N1139">
        <v>9</v>
      </c>
      <c r="O1139">
        <v>14</v>
      </c>
      <c r="P1139">
        <v>1</v>
      </c>
      <c r="Q1139">
        <v>10</v>
      </c>
      <c r="R1139">
        <v>2</v>
      </c>
      <c r="S1139">
        <v>5</v>
      </c>
      <c r="T1139">
        <v>0</v>
      </c>
      <c r="U1139">
        <v>3</v>
      </c>
      <c r="V1139">
        <f>COUNTIF(tbl_General[EmployeeID],tbl_General[[#This Row],[EmployeeID]])</f>
        <v>1</v>
      </c>
    </row>
    <row r="1140" spans="1:22" x14ac:dyDescent="0.25">
      <c r="A1140">
        <v>30</v>
      </c>
      <c r="B1140" t="s">
        <v>21</v>
      </c>
      <c r="C1140" t="s">
        <v>29</v>
      </c>
      <c r="D1140" t="s">
        <v>30</v>
      </c>
      <c r="E1140">
        <v>4</v>
      </c>
      <c r="F1140">
        <v>5</v>
      </c>
      <c r="G1140" t="s">
        <v>38</v>
      </c>
      <c r="H1140">
        <v>1836</v>
      </c>
      <c r="I1140" t="s">
        <v>34</v>
      </c>
      <c r="J1140">
        <v>5</v>
      </c>
      <c r="K1140" t="s">
        <v>43</v>
      </c>
      <c r="L1140" t="s">
        <v>41</v>
      </c>
      <c r="M1140">
        <v>30580</v>
      </c>
      <c r="N1140">
        <v>9</v>
      </c>
      <c r="O1140">
        <v>14</v>
      </c>
      <c r="P1140">
        <v>1</v>
      </c>
      <c r="Q1140">
        <v>10</v>
      </c>
      <c r="R1140">
        <v>2</v>
      </c>
      <c r="S1140">
        <v>5</v>
      </c>
      <c r="T1140">
        <v>0</v>
      </c>
      <c r="U1140">
        <v>3</v>
      </c>
      <c r="V1140">
        <f>COUNTIF(tbl_General[EmployeeID],tbl_General[[#This Row],[EmployeeID]])</f>
        <v>1</v>
      </c>
    </row>
    <row r="1141" spans="1:22" x14ac:dyDescent="0.25">
      <c r="A1141">
        <v>30</v>
      </c>
      <c r="B1141" t="s">
        <v>21</v>
      </c>
      <c r="C1141" t="s">
        <v>29</v>
      </c>
      <c r="D1141" t="s">
        <v>30</v>
      </c>
      <c r="E1141">
        <v>4</v>
      </c>
      <c r="F1141">
        <v>5</v>
      </c>
      <c r="G1141" t="s">
        <v>38</v>
      </c>
      <c r="H1141">
        <v>3306</v>
      </c>
      <c r="I1141" t="s">
        <v>34</v>
      </c>
      <c r="J1141">
        <v>5</v>
      </c>
      <c r="K1141" t="s">
        <v>43</v>
      </c>
      <c r="L1141" t="s">
        <v>41</v>
      </c>
      <c r="M1141">
        <v>30580</v>
      </c>
      <c r="N1141">
        <v>9</v>
      </c>
      <c r="O1141">
        <v>14</v>
      </c>
      <c r="P1141">
        <v>1</v>
      </c>
      <c r="Q1141">
        <v>10</v>
      </c>
      <c r="R1141">
        <v>2</v>
      </c>
      <c r="S1141">
        <v>5</v>
      </c>
      <c r="T1141">
        <v>0</v>
      </c>
      <c r="U1141">
        <v>3</v>
      </c>
      <c r="V1141">
        <f>COUNTIF(tbl_General[EmployeeID],tbl_General[[#This Row],[EmployeeID]])</f>
        <v>1</v>
      </c>
    </row>
    <row r="1142" spans="1:22" x14ac:dyDescent="0.25">
      <c r="A1142">
        <v>37</v>
      </c>
      <c r="B1142" t="s">
        <v>21</v>
      </c>
      <c r="C1142" t="s">
        <v>29</v>
      </c>
      <c r="D1142" t="s">
        <v>30</v>
      </c>
      <c r="E1142">
        <v>13</v>
      </c>
      <c r="F1142">
        <v>4</v>
      </c>
      <c r="G1142" t="s">
        <v>24</v>
      </c>
      <c r="H1142">
        <v>391</v>
      </c>
      <c r="I1142" t="s">
        <v>25</v>
      </c>
      <c r="J1142">
        <v>3</v>
      </c>
      <c r="K1142" t="s">
        <v>37</v>
      </c>
      <c r="L1142" t="s">
        <v>27</v>
      </c>
      <c r="M1142">
        <v>35640</v>
      </c>
      <c r="N1142">
        <v>5</v>
      </c>
      <c r="O1142">
        <v>11</v>
      </c>
      <c r="P1142">
        <v>0</v>
      </c>
      <c r="Q1142">
        <v>10</v>
      </c>
      <c r="R1142">
        <v>1</v>
      </c>
      <c r="S1142">
        <v>5</v>
      </c>
      <c r="T1142">
        <v>0</v>
      </c>
      <c r="U1142">
        <v>0</v>
      </c>
      <c r="V1142">
        <f>COUNTIF(tbl_General[EmployeeID],tbl_General[[#This Row],[EmployeeID]])</f>
        <v>1</v>
      </c>
    </row>
    <row r="1143" spans="1:22" x14ac:dyDescent="0.25">
      <c r="A1143">
        <v>37</v>
      </c>
      <c r="B1143" t="s">
        <v>21</v>
      </c>
      <c r="C1143" t="s">
        <v>29</v>
      </c>
      <c r="D1143" t="s">
        <v>30</v>
      </c>
      <c r="E1143">
        <v>13</v>
      </c>
      <c r="F1143">
        <v>4</v>
      </c>
      <c r="G1143" t="s">
        <v>24</v>
      </c>
      <c r="H1143">
        <v>1861</v>
      </c>
      <c r="I1143" t="s">
        <v>25</v>
      </c>
      <c r="J1143">
        <v>3</v>
      </c>
      <c r="K1143" t="s">
        <v>37</v>
      </c>
      <c r="L1143" t="s">
        <v>27</v>
      </c>
      <c r="M1143">
        <v>35640</v>
      </c>
      <c r="N1143">
        <v>5</v>
      </c>
      <c r="O1143">
        <v>11</v>
      </c>
      <c r="P1143">
        <v>0</v>
      </c>
      <c r="Q1143">
        <v>10</v>
      </c>
      <c r="R1143">
        <v>1</v>
      </c>
      <c r="S1143">
        <v>5</v>
      </c>
      <c r="T1143">
        <v>0</v>
      </c>
      <c r="U1143">
        <v>0</v>
      </c>
      <c r="V1143">
        <f>COUNTIF(tbl_General[EmployeeID],tbl_General[[#This Row],[EmployeeID]])</f>
        <v>1</v>
      </c>
    </row>
    <row r="1144" spans="1:22" x14ac:dyDescent="0.25">
      <c r="A1144">
        <v>37</v>
      </c>
      <c r="B1144" t="s">
        <v>21</v>
      </c>
      <c r="C1144" t="s">
        <v>29</v>
      </c>
      <c r="D1144" t="s">
        <v>30</v>
      </c>
      <c r="E1144">
        <v>13</v>
      </c>
      <c r="F1144">
        <v>4</v>
      </c>
      <c r="G1144" t="s">
        <v>24</v>
      </c>
      <c r="H1144">
        <v>3331</v>
      </c>
      <c r="I1144" t="s">
        <v>25</v>
      </c>
      <c r="J1144">
        <v>3</v>
      </c>
      <c r="K1144" t="s">
        <v>37</v>
      </c>
      <c r="L1144" t="s">
        <v>27</v>
      </c>
      <c r="M1144">
        <v>35640</v>
      </c>
      <c r="N1144">
        <v>5</v>
      </c>
      <c r="O1144">
        <v>11</v>
      </c>
      <c r="P1144">
        <v>0</v>
      </c>
      <c r="Q1144">
        <v>10</v>
      </c>
      <c r="R1144">
        <v>1</v>
      </c>
      <c r="S1144">
        <v>5</v>
      </c>
      <c r="T1144">
        <v>0</v>
      </c>
      <c r="U1144">
        <v>0</v>
      </c>
      <c r="V1144">
        <f>COUNTIF(tbl_General[EmployeeID],tbl_General[[#This Row],[EmployeeID]])</f>
        <v>1</v>
      </c>
    </row>
    <row r="1145" spans="1:22" x14ac:dyDescent="0.25">
      <c r="A1145">
        <v>31</v>
      </c>
      <c r="B1145" t="s">
        <v>21</v>
      </c>
      <c r="C1145" t="s">
        <v>29</v>
      </c>
      <c r="D1145" t="s">
        <v>30</v>
      </c>
      <c r="E1145">
        <v>7</v>
      </c>
      <c r="F1145">
        <v>3</v>
      </c>
      <c r="G1145" t="s">
        <v>38</v>
      </c>
      <c r="H1145">
        <v>887</v>
      </c>
      <c r="I1145" t="s">
        <v>34</v>
      </c>
      <c r="J1145">
        <v>2</v>
      </c>
      <c r="K1145" t="s">
        <v>31</v>
      </c>
      <c r="L1145" t="s">
        <v>32</v>
      </c>
      <c r="M1145">
        <v>36170</v>
      </c>
      <c r="N1145">
        <v>7</v>
      </c>
      <c r="O1145">
        <v>21</v>
      </c>
      <c r="P1145">
        <v>1</v>
      </c>
      <c r="Q1145">
        <v>10</v>
      </c>
      <c r="R1145">
        <v>5</v>
      </c>
      <c r="S1145">
        <v>5</v>
      </c>
      <c r="T1145">
        <v>0</v>
      </c>
      <c r="U1145">
        <v>3</v>
      </c>
      <c r="V1145">
        <f>COUNTIF(tbl_General[EmployeeID],tbl_General[[#This Row],[EmployeeID]])</f>
        <v>1</v>
      </c>
    </row>
    <row r="1146" spans="1:22" x14ac:dyDescent="0.25">
      <c r="A1146">
        <v>31</v>
      </c>
      <c r="B1146" t="s">
        <v>21</v>
      </c>
      <c r="C1146" t="s">
        <v>29</v>
      </c>
      <c r="D1146" t="s">
        <v>30</v>
      </c>
      <c r="E1146">
        <v>7</v>
      </c>
      <c r="F1146">
        <v>3</v>
      </c>
      <c r="G1146" t="s">
        <v>38</v>
      </c>
      <c r="H1146">
        <v>2357</v>
      </c>
      <c r="I1146" t="s">
        <v>34</v>
      </c>
      <c r="J1146">
        <v>2</v>
      </c>
      <c r="K1146" t="s">
        <v>31</v>
      </c>
      <c r="L1146" t="s">
        <v>32</v>
      </c>
      <c r="M1146">
        <v>36170</v>
      </c>
      <c r="N1146">
        <v>7</v>
      </c>
      <c r="O1146">
        <v>21</v>
      </c>
      <c r="P1146">
        <v>1</v>
      </c>
      <c r="Q1146">
        <v>10</v>
      </c>
      <c r="R1146">
        <v>5</v>
      </c>
      <c r="S1146">
        <v>5</v>
      </c>
      <c r="T1146">
        <v>0</v>
      </c>
      <c r="U1146">
        <v>3</v>
      </c>
      <c r="V1146">
        <f>COUNTIF(tbl_General[EmployeeID],tbl_General[[#This Row],[EmployeeID]])</f>
        <v>1</v>
      </c>
    </row>
    <row r="1147" spans="1:22" x14ac:dyDescent="0.25">
      <c r="A1147">
        <v>31</v>
      </c>
      <c r="B1147" t="s">
        <v>21</v>
      </c>
      <c r="C1147" t="s">
        <v>29</v>
      </c>
      <c r="D1147" t="s">
        <v>30</v>
      </c>
      <c r="E1147">
        <v>7</v>
      </c>
      <c r="F1147">
        <v>3</v>
      </c>
      <c r="G1147" t="s">
        <v>38</v>
      </c>
      <c r="H1147">
        <v>3827</v>
      </c>
      <c r="I1147" t="s">
        <v>34</v>
      </c>
      <c r="J1147">
        <v>2</v>
      </c>
      <c r="K1147" t="s">
        <v>31</v>
      </c>
      <c r="L1147" t="s">
        <v>32</v>
      </c>
      <c r="M1147">
        <v>36170</v>
      </c>
      <c r="N1147">
        <v>7</v>
      </c>
      <c r="O1147">
        <v>21</v>
      </c>
      <c r="P1147">
        <v>1</v>
      </c>
      <c r="Q1147">
        <v>10</v>
      </c>
      <c r="R1147">
        <v>5</v>
      </c>
      <c r="S1147">
        <v>5</v>
      </c>
      <c r="T1147">
        <v>0</v>
      </c>
      <c r="U1147">
        <v>3</v>
      </c>
      <c r="V1147">
        <f>COUNTIF(tbl_General[EmployeeID],tbl_General[[#This Row],[EmployeeID]])</f>
        <v>1</v>
      </c>
    </row>
    <row r="1148" spans="1:22" x14ac:dyDescent="0.25">
      <c r="A1148">
        <v>32</v>
      </c>
      <c r="B1148" t="s">
        <v>28</v>
      </c>
      <c r="C1148" t="s">
        <v>22</v>
      </c>
      <c r="D1148" t="s">
        <v>30</v>
      </c>
      <c r="E1148">
        <v>2</v>
      </c>
      <c r="F1148">
        <v>4</v>
      </c>
      <c r="G1148" t="s">
        <v>24</v>
      </c>
      <c r="H1148">
        <v>1353</v>
      </c>
      <c r="I1148" t="s">
        <v>25</v>
      </c>
      <c r="J1148">
        <v>2</v>
      </c>
      <c r="K1148" t="s">
        <v>39</v>
      </c>
      <c r="L1148" t="s">
        <v>32</v>
      </c>
      <c r="M1148">
        <v>41480</v>
      </c>
      <c r="N1148">
        <v>7</v>
      </c>
      <c r="O1148">
        <v>15</v>
      </c>
      <c r="P1148">
        <v>0</v>
      </c>
      <c r="Q1148">
        <v>10</v>
      </c>
      <c r="R1148">
        <v>0</v>
      </c>
      <c r="S1148">
        <v>5</v>
      </c>
      <c r="T1148">
        <v>0</v>
      </c>
      <c r="U1148">
        <v>4</v>
      </c>
      <c r="V1148">
        <f>COUNTIF(tbl_General[EmployeeID],tbl_General[[#This Row],[EmployeeID]])</f>
        <v>1</v>
      </c>
    </row>
    <row r="1149" spans="1:22" x14ac:dyDescent="0.25">
      <c r="A1149">
        <v>32</v>
      </c>
      <c r="B1149" t="s">
        <v>28</v>
      </c>
      <c r="C1149" t="s">
        <v>22</v>
      </c>
      <c r="D1149" t="s">
        <v>30</v>
      </c>
      <c r="E1149">
        <v>2</v>
      </c>
      <c r="F1149">
        <v>4</v>
      </c>
      <c r="G1149" t="s">
        <v>24</v>
      </c>
      <c r="H1149">
        <v>2823</v>
      </c>
      <c r="I1149" t="s">
        <v>25</v>
      </c>
      <c r="J1149">
        <v>2</v>
      </c>
      <c r="K1149" t="s">
        <v>39</v>
      </c>
      <c r="L1149" t="s">
        <v>32</v>
      </c>
      <c r="M1149">
        <v>41480</v>
      </c>
      <c r="N1149">
        <v>7</v>
      </c>
      <c r="O1149">
        <v>15</v>
      </c>
      <c r="P1149">
        <v>0</v>
      </c>
      <c r="Q1149">
        <v>10</v>
      </c>
      <c r="R1149">
        <v>0</v>
      </c>
      <c r="S1149">
        <v>5</v>
      </c>
      <c r="T1149">
        <v>0</v>
      </c>
      <c r="U1149">
        <v>4</v>
      </c>
      <c r="V1149">
        <f>COUNTIF(tbl_General[EmployeeID],tbl_General[[#This Row],[EmployeeID]])</f>
        <v>1</v>
      </c>
    </row>
    <row r="1150" spans="1:22" x14ac:dyDescent="0.25">
      <c r="A1150">
        <v>32</v>
      </c>
      <c r="B1150" t="s">
        <v>28</v>
      </c>
      <c r="C1150" t="s">
        <v>22</v>
      </c>
      <c r="D1150" t="s">
        <v>30</v>
      </c>
      <c r="E1150">
        <v>2</v>
      </c>
      <c r="F1150">
        <v>4</v>
      </c>
      <c r="G1150" t="s">
        <v>24</v>
      </c>
      <c r="H1150">
        <v>4293</v>
      </c>
      <c r="I1150" t="s">
        <v>25</v>
      </c>
      <c r="J1150">
        <v>2</v>
      </c>
      <c r="K1150" t="s">
        <v>39</v>
      </c>
      <c r="L1150" t="s">
        <v>32</v>
      </c>
      <c r="M1150">
        <v>41480</v>
      </c>
      <c r="N1150">
        <v>7</v>
      </c>
      <c r="O1150">
        <v>15</v>
      </c>
      <c r="P1150">
        <v>0</v>
      </c>
      <c r="Q1150">
        <v>10</v>
      </c>
      <c r="R1150">
        <v>0</v>
      </c>
      <c r="S1150">
        <v>5</v>
      </c>
      <c r="T1150">
        <v>0</v>
      </c>
      <c r="U1150">
        <v>4</v>
      </c>
      <c r="V1150">
        <f>COUNTIF(tbl_General[EmployeeID],tbl_General[[#This Row],[EmployeeID]])</f>
        <v>1</v>
      </c>
    </row>
    <row r="1151" spans="1:22" x14ac:dyDescent="0.25">
      <c r="A1151">
        <v>32</v>
      </c>
      <c r="B1151" t="s">
        <v>21</v>
      </c>
      <c r="C1151" t="s">
        <v>22</v>
      </c>
      <c r="D1151" t="s">
        <v>30</v>
      </c>
      <c r="E1151">
        <v>7</v>
      </c>
      <c r="F1151">
        <v>3</v>
      </c>
      <c r="G1151" t="s">
        <v>24</v>
      </c>
      <c r="H1151">
        <v>818</v>
      </c>
      <c r="I1151" t="s">
        <v>25</v>
      </c>
      <c r="J1151">
        <v>3</v>
      </c>
      <c r="K1151" t="s">
        <v>40</v>
      </c>
      <c r="L1151" t="s">
        <v>32</v>
      </c>
      <c r="M1151">
        <v>44030</v>
      </c>
      <c r="N1151">
        <v>2</v>
      </c>
      <c r="O1151">
        <v>20</v>
      </c>
      <c r="P1151">
        <v>0</v>
      </c>
      <c r="Q1151">
        <v>10</v>
      </c>
      <c r="R1151">
        <v>3</v>
      </c>
      <c r="S1151">
        <v>5</v>
      </c>
      <c r="T1151">
        <v>0</v>
      </c>
      <c r="U1151">
        <v>0</v>
      </c>
      <c r="V1151">
        <f>COUNTIF(tbl_General[EmployeeID],tbl_General[[#This Row],[EmployeeID]])</f>
        <v>1</v>
      </c>
    </row>
    <row r="1152" spans="1:22" x14ac:dyDescent="0.25">
      <c r="A1152">
        <v>32</v>
      </c>
      <c r="B1152" t="s">
        <v>21</v>
      </c>
      <c r="C1152" t="s">
        <v>22</v>
      </c>
      <c r="D1152" t="s">
        <v>30</v>
      </c>
      <c r="E1152">
        <v>7</v>
      </c>
      <c r="F1152">
        <v>3</v>
      </c>
      <c r="G1152" t="s">
        <v>24</v>
      </c>
      <c r="H1152">
        <v>2288</v>
      </c>
      <c r="I1152" t="s">
        <v>25</v>
      </c>
      <c r="J1152">
        <v>3</v>
      </c>
      <c r="K1152" t="s">
        <v>40</v>
      </c>
      <c r="L1152" t="s">
        <v>32</v>
      </c>
      <c r="M1152">
        <v>44030</v>
      </c>
      <c r="N1152">
        <v>2</v>
      </c>
      <c r="O1152">
        <v>20</v>
      </c>
      <c r="P1152">
        <v>0</v>
      </c>
      <c r="Q1152">
        <v>10</v>
      </c>
      <c r="R1152">
        <v>3</v>
      </c>
      <c r="S1152">
        <v>5</v>
      </c>
      <c r="T1152">
        <v>0</v>
      </c>
      <c r="U1152">
        <v>0</v>
      </c>
      <c r="V1152">
        <f>COUNTIF(tbl_General[EmployeeID],tbl_General[[#This Row],[EmployeeID]])</f>
        <v>1</v>
      </c>
    </row>
    <row r="1153" spans="1:22" x14ac:dyDescent="0.25">
      <c r="A1153">
        <v>32</v>
      </c>
      <c r="B1153" t="s">
        <v>21</v>
      </c>
      <c r="C1153" t="s">
        <v>22</v>
      </c>
      <c r="D1153" t="s">
        <v>30</v>
      </c>
      <c r="E1153">
        <v>7</v>
      </c>
      <c r="F1153">
        <v>3</v>
      </c>
      <c r="G1153" t="s">
        <v>24</v>
      </c>
      <c r="H1153">
        <v>3758</v>
      </c>
      <c r="I1153" t="s">
        <v>25</v>
      </c>
      <c r="J1153">
        <v>3</v>
      </c>
      <c r="K1153" t="s">
        <v>40</v>
      </c>
      <c r="L1153" t="s">
        <v>32</v>
      </c>
      <c r="M1153">
        <v>44030</v>
      </c>
      <c r="N1153">
        <v>2</v>
      </c>
      <c r="O1153">
        <v>20</v>
      </c>
      <c r="P1153">
        <v>0</v>
      </c>
      <c r="Q1153">
        <v>10</v>
      </c>
      <c r="R1153">
        <v>3</v>
      </c>
      <c r="S1153">
        <v>5</v>
      </c>
      <c r="T1153">
        <v>0</v>
      </c>
      <c r="U1153">
        <v>0</v>
      </c>
      <c r="V1153">
        <f>COUNTIF(tbl_General[EmployeeID],tbl_General[[#This Row],[EmployeeID]])</f>
        <v>1</v>
      </c>
    </row>
    <row r="1154" spans="1:22" x14ac:dyDescent="0.25">
      <c r="A1154">
        <v>38</v>
      </c>
      <c r="B1154" t="s">
        <v>21</v>
      </c>
      <c r="C1154" t="s">
        <v>22</v>
      </c>
      <c r="D1154" t="s">
        <v>30</v>
      </c>
      <c r="E1154">
        <v>3</v>
      </c>
      <c r="F1154">
        <v>4</v>
      </c>
      <c r="G1154" t="s">
        <v>24</v>
      </c>
      <c r="H1154">
        <v>1119</v>
      </c>
      <c r="I1154" t="s">
        <v>25</v>
      </c>
      <c r="J1154">
        <v>1</v>
      </c>
      <c r="K1154" t="s">
        <v>43</v>
      </c>
      <c r="L1154" t="s">
        <v>41</v>
      </c>
      <c r="M1154">
        <v>44900</v>
      </c>
      <c r="N1154">
        <v>2</v>
      </c>
      <c r="O1154">
        <v>21</v>
      </c>
      <c r="P1154">
        <v>1</v>
      </c>
      <c r="Q1154">
        <v>10</v>
      </c>
      <c r="R1154">
        <v>1</v>
      </c>
      <c r="S1154">
        <v>5</v>
      </c>
      <c r="T1154">
        <v>0</v>
      </c>
      <c r="U1154">
        <v>3</v>
      </c>
      <c r="V1154">
        <f>COUNTIF(tbl_General[EmployeeID],tbl_General[[#This Row],[EmployeeID]])</f>
        <v>1</v>
      </c>
    </row>
    <row r="1155" spans="1:22" x14ac:dyDescent="0.25">
      <c r="A1155">
        <v>38</v>
      </c>
      <c r="B1155" t="s">
        <v>21</v>
      </c>
      <c r="C1155" t="s">
        <v>22</v>
      </c>
      <c r="D1155" t="s">
        <v>30</v>
      </c>
      <c r="E1155">
        <v>3</v>
      </c>
      <c r="F1155">
        <v>4</v>
      </c>
      <c r="G1155" t="s">
        <v>24</v>
      </c>
      <c r="H1155">
        <v>2589</v>
      </c>
      <c r="I1155" t="s">
        <v>25</v>
      </c>
      <c r="J1155">
        <v>1</v>
      </c>
      <c r="K1155" t="s">
        <v>43</v>
      </c>
      <c r="L1155" t="s">
        <v>41</v>
      </c>
      <c r="M1155">
        <v>44900</v>
      </c>
      <c r="N1155">
        <v>2</v>
      </c>
      <c r="O1155">
        <v>21</v>
      </c>
      <c r="P1155">
        <v>1</v>
      </c>
      <c r="Q1155">
        <v>10</v>
      </c>
      <c r="R1155">
        <v>1</v>
      </c>
      <c r="S1155">
        <v>5</v>
      </c>
      <c r="T1155">
        <v>0</v>
      </c>
      <c r="U1155">
        <v>3</v>
      </c>
      <c r="V1155">
        <f>COUNTIF(tbl_General[EmployeeID],tbl_General[[#This Row],[EmployeeID]])</f>
        <v>1</v>
      </c>
    </row>
    <row r="1156" spans="1:22" x14ac:dyDescent="0.25">
      <c r="A1156">
        <v>38</v>
      </c>
      <c r="B1156" t="s">
        <v>21</v>
      </c>
      <c r="C1156" t="s">
        <v>22</v>
      </c>
      <c r="D1156" t="s">
        <v>30</v>
      </c>
      <c r="E1156">
        <v>3</v>
      </c>
      <c r="F1156">
        <v>4</v>
      </c>
      <c r="G1156" t="s">
        <v>24</v>
      </c>
      <c r="H1156">
        <v>4059</v>
      </c>
      <c r="I1156" t="s">
        <v>25</v>
      </c>
      <c r="J1156">
        <v>1</v>
      </c>
      <c r="K1156" t="s">
        <v>43</v>
      </c>
      <c r="L1156" t="s">
        <v>41</v>
      </c>
      <c r="M1156">
        <v>44900</v>
      </c>
      <c r="N1156">
        <v>2</v>
      </c>
      <c r="O1156">
        <v>21</v>
      </c>
      <c r="P1156">
        <v>1</v>
      </c>
      <c r="Q1156">
        <v>10</v>
      </c>
      <c r="R1156">
        <v>1</v>
      </c>
      <c r="S1156">
        <v>5</v>
      </c>
      <c r="T1156">
        <v>0</v>
      </c>
      <c r="U1156">
        <v>3</v>
      </c>
      <c r="V1156">
        <f>COUNTIF(tbl_General[EmployeeID],tbl_General[[#This Row],[EmployeeID]])</f>
        <v>1</v>
      </c>
    </row>
    <row r="1157" spans="1:22" x14ac:dyDescent="0.25">
      <c r="A1157">
        <v>38</v>
      </c>
      <c r="B1157" t="s">
        <v>21</v>
      </c>
      <c r="C1157" t="s">
        <v>22</v>
      </c>
      <c r="D1157" t="s">
        <v>30</v>
      </c>
      <c r="E1157">
        <v>2</v>
      </c>
      <c r="F1157">
        <v>4</v>
      </c>
      <c r="G1157" t="s">
        <v>24</v>
      </c>
      <c r="H1157">
        <v>904</v>
      </c>
      <c r="I1157" t="s">
        <v>25</v>
      </c>
      <c r="J1157">
        <v>3</v>
      </c>
      <c r="K1157" t="s">
        <v>35</v>
      </c>
      <c r="L1157" t="s">
        <v>27</v>
      </c>
      <c r="M1157">
        <v>50790</v>
      </c>
      <c r="N1157">
        <v>3</v>
      </c>
      <c r="O1157">
        <v>11</v>
      </c>
      <c r="P1157">
        <v>0</v>
      </c>
      <c r="Q1157">
        <v>10</v>
      </c>
      <c r="R1157">
        <v>3</v>
      </c>
      <c r="S1157">
        <v>5</v>
      </c>
      <c r="T1157">
        <v>0</v>
      </c>
      <c r="U1157">
        <v>2</v>
      </c>
      <c r="V1157">
        <f>COUNTIF(tbl_General[EmployeeID],tbl_General[[#This Row],[EmployeeID]])</f>
        <v>1</v>
      </c>
    </row>
    <row r="1158" spans="1:22" x14ac:dyDescent="0.25">
      <c r="A1158">
        <v>38</v>
      </c>
      <c r="B1158" t="s">
        <v>21</v>
      </c>
      <c r="C1158" t="s">
        <v>22</v>
      </c>
      <c r="D1158" t="s">
        <v>30</v>
      </c>
      <c r="E1158">
        <v>2</v>
      </c>
      <c r="F1158">
        <v>4</v>
      </c>
      <c r="G1158" t="s">
        <v>24</v>
      </c>
      <c r="H1158">
        <v>2374</v>
      </c>
      <c r="I1158" t="s">
        <v>25</v>
      </c>
      <c r="J1158">
        <v>3</v>
      </c>
      <c r="K1158" t="s">
        <v>35</v>
      </c>
      <c r="L1158" t="s">
        <v>27</v>
      </c>
      <c r="M1158">
        <v>50790</v>
      </c>
      <c r="N1158">
        <v>3</v>
      </c>
      <c r="O1158">
        <v>11</v>
      </c>
      <c r="P1158">
        <v>0</v>
      </c>
      <c r="Q1158">
        <v>10</v>
      </c>
      <c r="R1158">
        <v>3</v>
      </c>
      <c r="S1158">
        <v>5</v>
      </c>
      <c r="T1158">
        <v>0</v>
      </c>
      <c r="U1158">
        <v>2</v>
      </c>
      <c r="V1158">
        <f>COUNTIF(tbl_General[EmployeeID],tbl_General[[#This Row],[EmployeeID]])</f>
        <v>1</v>
      </c>
    </row>
    <row r="1159" spans="1:22" x14ac:dyDescent="0.25">
      <c r="A1159">
        <v>38</v>
      </c>
      <c r="B1159" t="s">
        <v>21</v>
      </c>
      <c r="C1159" t="s">
        <v>22</v>
      </c>
      <c r="D1159" t="s">
        <v>30</v>
      </c>
      <c r="E1159">
        <v>2</v>
      </c>
      <c r="F1159">
        <v>4</v>
      </c>
      <c r="G1159" t="s">
        <v>24</v>
      </c>
      <c r="H1159">
        <v>3844</v>
      </c>
      <c r="I1159" t="s">
        <v>25</v>
      </c>
      <c r="J1159">
        <v>3</v>
      </c>
      <c r="K1159" t="s">
        <v>35</v>
      </c>
      <c r="L1159" t="s">
        <v>27</v>
      </c>
      <c r="M1159">
        <v>50790</v>
      </c>
      <c r="N1159">
        <v>3</v>
      </c>
      <c r="O1159">
        <v>11</v>
      </c>
      <c r="P1159">
        <v>0</v>
      </c>
      <c r="Q1159">
        <v>10</v>
      </c>
      <c r="R1159">
        <v>3</v>
      </c>
      <c r="S1159">
        <v>5</v>
      </c>
      <c r="T1159">
        <v>0</v>
      </c>
      <c r="U1159">
        <v>2</v>
      </c>
      <c r="V1159">
        <f>COUNTIF(tbl_General[EmployeeID],tbl_General[[#This Row],[EmployeeID]])</f>
        <v>1</v>
      </c>
    </row>
    <row r="1160" spans="1:22" x14ac:dyDescent="0.25">
      <c r="A1160">
        <v>36</v>
      </c>
      <c r="B1160" t="s">
        <v>28</v>
      </c>
      <c r="C1160" t="s">
        <v>22</v>
      </c>
      <c r="D1160" t="s">
        <v>30</v>
      </c>
      <c r="E1160">
        <v>1</v>
      </c>
      <c r="F1160">
        <v>3</v>
      </c>
      <c r="G1160" t="s">
        <v>24</v>
      </c>
      <c r="H1160">
        <v>1234</v>
      </c>
      <c r="I1160" t="s">
        <v>34</v>
      </c>
      <c r="J1160">
        <v>1</v>
      </c>
      <c r="K1160" t="s">
        <v>39</v>
      </c>
      <c r="L1160" t="s">
        <v>32</v>
      </c>
      <c r="M1160">
        <v>54860</v>
      </c>
      <c r="N1160">
        <v>7</v>
      </c>
      <c r="O1160">
        <v>12</v>
      </c>
      <c r="P1160">
        <v>1</v>
      </c>
      <c r="Q1160">
        <v>10</v>
      </c>
      <c r="R1160">
        <v>2</v>
      </c>
      <c r="S1160">
        <v>5</v>
      </c>
      <c r="T1160">
        <v>0</v>
      </c>
      <c r="U1160">
        <v>3</v>
      </c>
      <c r="V1160">
        <f>COUNTIF(tbl_General[EmployeeID],tbl_General[[#This Row],[EmployeeID]])</f>
        <v>1</v>
      </c>
    </row>
    <row r="1161" spans="1:22" x14ac:dyDescent="0.25">
      <c r="A1161">
        <v>36</v>
      </c>
      <c r="B1161" t="s">
        <v>28</v>
      </c>
      <c r="C1161" t="s">
        <v>22</v>
      </c>
      <c r="D1161" t="s">
        <v>30</v>
      </c>
      <c r="E1161">
        <v>1</v>
      </c>
      <c r="F1161">
        <v>3</v>
      </c>
      <c r="G1161" t="s">
        <v>24</v>
      </c>
      <c r="H1161">
        <v>2704</v>
      </c>
      <c r="I1161" t="s">
        <v>34</v>
      </c>
      <c r="J1161">
        <v>1</v>
      </c>
      <c r="K1161" t="s">
        <v>39</v>
      </c>
      <c r="L1161" t="s">
        <v>32</v>
      </c>
      <c r="M1161">
        <v>54860</v>
      </c>
      <c r="N1161">
        <v>7</v>
      </c>
      <c r="O1161">
        <v>12</v>
      </c>
      <c r="P1161">
        <v>1</v>
      </c>
      <c r="Q1161">
        <v>10</v>
      </c>
      <c r="R1161">
        <v>2</v>
      </c>
      <c r="S1161">
        <v>5</v>
      </c>
      <c r="T1161">
        <v>0</v>
      </c>
      <c r="U1161">
        <v>3</v>
      </c>
      <c r="V1161">
        <f>COUNTIF(tbl_General[EmployeeID],tbl_General[[#This Row],[EmployeeID]])</f>
        <v>1</v>
      </c>
    </row>
    <row r="1162" spans="1:22" x14ac:dyDescent="0.25">
      <c r="A1162">
        <v>36</v>
      </c>
      <c r="B1162" t="s">
        <v>28</v>
      </c>
      <c r="C1162" t="s">
        <v>22</v>
      </c>
      <c r="D1162" t="s">
        <v>30</v>
      </c>
      <c r="E1162">
        <v>1</v>
      </c>
      <c r="F1162">
        <v>3</v>
      </c>
      <c r="G1162" t="s">
        <v>24</v>
      </c>
      <c r="H1162">
        <v>4174</v>
      </c>
      <c r="I1162" t="s">
        <v>34</v>
      </c>
      <c r="J1162">
        <v>1</v>
      </c>
      <c r="K1162" t="s">
        <v>39</v>
      </c>
      <c r="L1162" t="s">
        <v>32</v>
      </c>
      <c r="M1162">
        <v>54860</v>
      </c>
      <c r="N1162">
        <v>7</v>
      </c>
      <c r="O1162">
        <v>12</v>
      </c>
      <c r="P1162">
        <v>1</v>
      </c>
      <c r="Q1162">
        <v>10</v>
      </c>
      <c r="R1162">
        <v>2</v>
      </c>
      <c r="S1162">
        <v>5</v>
      </c>
      <c r="T1162">
        <v>0</v>
      </c>
      <c r="U1162">
        <v>3</v>
      </c>
      <c r="V1162">
        <f>COUNTIF(tbl_General[EmployeeID],tbl_General[[#This Row],[EmployeeID]])</f>
        <v>1</v>
      </c>
    </row>
    <row r="1163" spans="1:22" x14ac:dyDescent="0.25">
      <c r="A1163">
        <v>42</v>
      </c>
      <c r="B1163" t="s">
        <v>21</v>
      </c>
      <c r="C1163" t="s">
        <v>22</v>
      </c>
      <c r="D1163" t="s">
        <v>23</v>
      </c>
      <c r="E1163">
        <v>11</v>
      </c>
      <c r="F1163">
        <v>1</v>
      </c>
      <c r="G1163" t="s">
        <v>46</v>
      </c>
      <c r="H1163">
        <v>415</v>
      </c>
      <c r="I1163" t="s">
        <v>34</v>
      </c>
      <c r="J1163">
        <v>2</v>
      </c>
      <c r="K1163" t="s">
        <v>37</v>
      </c>
      <c r="L1163" t="s">
        <v>32</v>
      </c>
      <c r="M1163">
        <v>59400</v>
      </c>
      <c r="N1163">
        <v>7</v>
      </c>
      <c r="O1163">
        <v>16</v>
      </c>
      <c r="P1163">
        <v>0</v>
      </c>
      <c r="Q1163">
        <v>10</v>
      </c>
      <c r="R1163">
        <v>2</v>
      </c>
      <c r="S1163">
        <v>5</v>
      </c>
      <c r="T1163">
        <v>0</v>
      </c>
      <c r="U1163">
        <v>3</v>
      </c>
      <c r="V1163">
        <f>COUNTIF(tbl_General[EmployeeID],tbl_General[[#This Row],[EmployeeID]])</f>
        <v>1</v>
      </c>
    </row>
    <row r="1164" spans="1:22" x14ac:dyDescent="0.25">
      <c r="A1164">
        <v>42</v>
      </c>
      <c r="B1164" t="s">
        <v>21</v>
      </c>
      <c r="C1164" t="s">
        <v>22</v>
      </c>
      <c r="D1164" t="s">
        <v>23</v>
      </c>
      <c r="E1164">
        <v>11</v>
      </c>
      <c r="F1164">
        <v>1</v>
      </c>
      <c r="G1164" t="s">
        <v>46</v>
      </c>
      <c r="H1164">
        <v>1885</v>
      </c>
      <c r="I1164" t="s">
        <v>34</v>
      </c>
      <c r="J1164">
        <v>2</v>
      </c>
      <c r="K1164" t="s">
        <v>37</v>
      </c>
      <c r="L1164" t="s">
        <v>32</v>
      </c>
      <c r="M1164">
        <v>59400</v>
      </c>
      <c r="N1164">
        <v>7</v>
      </c>
      <c r="O1164">
        <v>16</v>
      </c>
      <c r="P1164">
        <v>0</v>
      </c>
      <c r="Q1164">
        <v>10</v>
      </c>
      <c r="R1164">
        <v>2</v>
      </c>
      <c r="S1164">
        <v>5</v>
      </c>
      <c r="T1164">
        <v>0</v>
      </c>
      <c r="U1164">
        <v>3</v>
      </c>
      <c r="V1164">
        <f>COUNTIF(tbl_General[EmployeeID],tbl_General[[#This Row],[EmployeeID]])</f>
        <v>1</v>
      </c>
    </row>
    <row r="1165" spans="1:22" x14ac:dyDescent="0.25">
      <c r="A1165">
        <v>42</v>
      </c>
      <c r="B1165" t="s">
        <v>21</v>
      </c>
      <c r="C1165" t="s">
        <v>22</v>
      </c>
      <c r="D1165" t="s">
        <v>23</v>
      </c>
      <c r="E1165">
        <v>11</v>
      </c>
      <c r="F1165">
        <v>1</v>
      </c>
      <c r="G1165" t="s">
        <v>46</v>
      </c>
      <c r="H1165">
        <v>3355</v>
      </c>
      <c r="I1165" t="s">
        <v>34</v>
      </c>
      <c r="J1165">
        <v>2</v>
      </c>
      <c r="K1165" t="s">
        <v>37</v>
      </c>
      <c r="L1165" t="s">
        <v>32</v>
      </c>
      <c r="M1165">
        <v>59400</v>
      </c>
      <c r="N1165">
        <v>7</v>
      </c>
      <c r="O1165">
        <v>16</v>
      </c>
      <c r="P1165">
        <v>0</v>
      </c>
      <c r="Q1165">
        <v>10</v>
      </c>
      <c r="R1165">
        <v>2</v>
      </c>
      <c r="S1165">
        <v>5</v>
      </c>
      <c r="T1165">
        <v>0</v>
      </c>
      <c r="U1165">
        <v>3</v>
      </c>
      <c r="V1165">
        <f>COUNTIF(tbl_General[EmployeeID],tbl_General[[#This Row],[EmployeeID]])</f>
        <v>1</v>
      </c>
    </row>
    <row r="1166" spans="1:22" x14ac:dyDescent="0.25">
      <c r="A1166">
        <v>30</v>
      </c>
      <c r="B1166" t="s">
        <v>21</v>
      </c>
      <c r="C1166" t="s">
        <v>22</v>
      </c>
      <c r="D1166" t="s">
        <v>23</v>
      </c>
      <c r="E1166">
        <v>25</v>
      </c>
      <c r="F1166">
        <v>3</v>
      </c>
      <c r="G1166" t="s">
        <v>45</v>
      </c>
      <c r="H1166">
        <v>153</v>
      </c>
      <c r="I1166" t="s">
        <v>34</v>
      </c>
      <c r="J1166">
        <v>1</v>
      </c>
      <c r="K1166" t="s">
        <v>35</v>
      </c>
      <c r="L1166" t="s">
        <v>32</v>
      </c>
      <c r="M1166">
        <v>24060</v>
      </c>
      <c r="N1166">
        <v>2</v>
      </c>
      <c r="O1166">
        <v>20</v>
      </c>
      <c r="P1166">
        <v>1</v>
      </c>
      <c r="Q1166">
        <v>11</v>
      </c>
      <c r="R1166">
        <v>5</v>
      </c>
      <c r="S1166">
        <v>5</v>
      </c>
      <c r="T1166">
        <v>0</v>
      </c>
      <c r="U1166">
        <v>2</v>
      </c>
      <c r="V1166">
        <f>COUNTIF(tbl_General[EmployeeID],tbl_General[[#This Row],[EmployeeID]])</f>
        <v>1</v>
      </c>
    </row>
    <row r="1167" spans="1:22" x14ac:dyDescent="0.25">
      <c r="A1167">
        <v>30</v>
      </c>
      <c r="B1167" t="s">
        <v>21</v>
      </c>
      <c r="C1167" t="s">
        <v>22</v>
      </c>
      <c r="D1167" t="s">
        <v>23</v>
      </c>
      <c r="E1167">
        <v>25</v>
      </c>
      <c r="F1167">
        <v>3</v>
      </c>
      <c r="G1167" t="s">
        <v>45</v>
      </c>
      <c r="H1167">
        <v>1623</v>
      </c>
      <c r="I1167" t="s">
        <v>34</v>
      </c>
      <c r="J1167">
        <v>1</v>
      </c>
      <c r="K1167" t="s">
        <v>35</v>
      </c>
      <c r="L1167" t="s">
        <v>32</v>
      </c>
      <c r="M1167">
        <v>24060</v>
      </c>
      <c r="N1167">
        <v>2</v>
      </c>
      <c r="O1167">
        <v>20</v>
      </c>
      <c r="P1167">
        <v>1</v>
      </c>
      <c r="Q1167">
        <v>11</v>
      </c>
      <c r="R1167">
        <v>5</v>
      </c>
      <c r="S1167">
        <v>5</v>
      </c>
      <c r="T1167">
        <v>0</v>
      </c>
      <c r="U1167">
        <v>2</v>
      </c>
      <c r="V1167">
        <f>COUNTIF(tbl_General[EmployeeID],tbl_General[[#This Row],[EmployeeID]])</f>
        <v>1</v>
      </c>
    </row>
    <row r="1168" spans="1:22" x14ac:dyDescent="0.25">
      <c r="A1168">
        <v>30</v>
      </c>
      <c r="B1168" t="s">
        <v>21</v>
      </c>
      <c r="C1168" t="s">
        <v>22</v>
      </c>
      <c r="D1168" t="s">
        <v>23</v>
      </c>
      <c r="E1168">
        <v>25</v>
      </c>
      <c r="F1168">
        <v>3</v>
      </c>
      <c r="G1168" t="s">
        <v>45</v>
      </c>
      <c r="H1168">
        <v>3093</v>
      </c>
      <c r="I1168" t="s">
        <v>34</v>
      </c>
      <c r="J1168">
        <v>1</v>
      </c>
      <c r="K1168" t="s">
        <v>35</v>
      </c>
      <c r="L1168" t="s">
        <v>32</v>
      </c>
      <c r="M1168">
        <v>24060</v>
      </c>
      <c r="N1168">
        <v>2</v>
      </c>
      <c r="O1168">
        <v>20</v>
      </c>
      <c r="P1168">
        <v>1</v>
      </c>
      <c r="Q1168">
        <v>11</v>
      </c>
      <c r="R1168">
        <v>5</v>
      </c>
      <c r="S1168">
        <v>5</v>
      </c>
      <c r="T1168">
        <v>0</v>
      </c>
      <c r="U1168">
        <v>2</v>
      </c>
      <c r="V1168">
        <f>COUNTIF(tbl_General[EmployeeID],tbl_General[[#This Row],[EmployeeID]])</f>
        <v>1</v>
      </c>
    </row>
    <row r="1169" spans="1:22" x14ac:dyDescent="0.25">
      <c r="A1169">
        <v>42</v>
      </c>
      <c r="B1169" t="s">
        <v>21</v>
      </c>
      <c r="C1169" t="s">
        <v>36</v>
      </c>
      <c r="D1169" t="s">
        <v>30</v>
      </c>
      <c r="E1169">
        <v>1</v>
      </c>
      <c r="F1169">
        <v>1</v>
      </c>
      <c r="G1169" t="s">
        <v>46</v>
      </c>
      <c r="H1169">
        <v>1410</v>
      </c>
      <c r="I1169" t="s">
        <v>34</v>
      </c>
      <c r="J1169">
        <v>2</v>
      </c>
      <c r="K1169" t="s">
        <v>35</v>
      </c>
      <c r="L1169" t="s">
        <v>41</v>
      </c>
      <c r="M1169">
        <v>78790</v>
      </c>
      <c r="N1169">
        <v>2</v>
      </c>
      <c r="O1169">
        <v>11</v>
      </c>
      <c r="P1169">
        <v>1</v>
      </c>
      <c r="Q1169">
        <v>11</v>
      </c>
      <c r="R1169">
        <v>2</v>
      </c>
      <c r="S1169">
        <v>5</v>
      </c>
      <c r="T1169">
        <v>0</v>
      </c>
      <c r="U1169">
        <v>2</v>
      </c>
      <c r="V1169">
        <f>COUNTIF(tbl_General[EmployeeID],tbl_General[[#This Row],[EmployeeID]])</f>
        <v>1</v>
      </c>
    </row>
    <row r="1170" spans="1:22" x14ac:dyDescent="0.25">
      <c r="A1170">
        <v>42</v>
      </c>
      <c r="B1170" t="s">
        <v>21</v>
      </c>
      <c r="C1170" t="s">
        <v>36</v>
      </c>
      <c r="D1170" t="s">
        <v>30</v>
      </c>
      <c r="E1170">
        <v>1</v>
      </c>
      <c r="F1170">
        <v>1</v>
      </c>
      <c r="G1170" t="s">
        <v>46</v>
      </c>
      <c r="H1170">
        <v>2880</v>
      </c>
      <c r="I1170" t="s">
        <v>34</v>
      </c>
      <c r="J1170">
        <v>2</v>
      </c>
      <c r="K1170" t="s">
        <v>35</v>
      </c>
      <c r="L1170" t="s">
        <v>41</v>
      </c>
      <c r="M1170">
        <v>78790</v>
      </c>
      <c r="N1170">
        <v>2</v>
      </c>
      <c r="O1170">
        <v>11</v>
      </c>
      <c r="P1170">
        <v>1</v>
      </c>
      <c r="Q1170">
        <v>11</v>
      </c>
      <c r="R1170">
        <v>2</v>
      </c>
      <c r="S1170">
        <v>5</v>
      </c>
      <c r="T1170">
        <v>0</v>
      </c>
      <c r="U1170">
        <v>2</v>
      </c>
      <c r="V1170">
        <f>COUNTIF(tbl_General[EmployeeID],tbl_General[[#This Row],[EmployeeID]])</f>
        <v>1</v>
      </c>
    </row>
    <row r="1171" spans="1:22" x14ac:dyDescent="0.25">
      <c r="A1171">
        <v>42</v>
      </c>
      <c r="B1171" t="s">
        <v>21</v>
      </c>
      <c r="C1171" t="s">
        <v>36</v>
      </c>
      <c r="D1171" t="s">
        <v>30</v>
      </c>
      <c r="E1171">
        <v>1</v>
      </c>
      <c r="F1171">
        <v>1</v>
      </c>
      <c r="G1171" t="s">
        <v>46</v>
      </c>
      <c r="H1171">
        <v>4350</v>
      </c>
      <c r="I1171" t="s">
        <v>34</v>
      </c>
      <c r="J1171">
        <v>2</v>
      </c>
      <c r="K1171" t="s">
        <v>35</v>
      </c>
      <c r="L1171" t="s">
        <v>41</v>
      </c>
      <c r="M1171">
        <v>78790</v>
      </c>
      <c r="N1171">
        <v>2</v>
      </c>
      <c r="O1171">
        <v>11</v>
      </c>
      <c r="P1171">
        <v>1</v>
      </c>
      <c r="Q1171">
        <v>11</v>
      </c>
      <c r="R1171">
        <v>2</v>
      </c>
      <c r="S1171">
        <v>5</v>
      </c>
      <c r="T1171">
        <v>0</v>
      </c>
      <c r="U1171">
        <v>2</v>
      </c>
      <c r="V1171">
        <f>COUNTIF(tbl_General[EmployeeID],tbl_General[[#This Row],[EmployeeID]])</f>
        <v>1</v>
      </c>
    </row>
    <row r="1172" spans="1:22" x14ac:dyDescent="0.25">
      <c r="A1172">
        <v>52</v>
      </c>
      <c r="B1172" t="s">
        <v>21</v>
      </c>
      <c r="C1172" t="s">
        <v>22</v>
      </c>
      <c r="D1172" t="s">
        <v>30</v>
      </c>
      <c r="E1172">
        <v>5</v>
      </c>
      <c r="F1172">
        <v>2</v>
      </c>
      <c r="G1172" t="s">
        <v>24</v>
      </c>
      <c r="H1172">
        <v>743</v>
      </c>
      <c r="I1172" t="s">
        <v>25</v>
      </c>
      <c r="J1172">
        <v>1</v>
      </c>
      <c r="K1172" t="s">
        <v>26</v>
      </c>
      <c r="L1172" t="s">
        <v>27</v>
      </c>
      <c r="M1172">
        <v>27590</v>
      </c>
      <c r="N1172">
        <v>9</v>
      </c>
      <c r="O1172">
        <v>18</v>
      </c>
      <c r="P1172">
        <v>1</v>
      </c>
      <c r="Q1172">
        <v>12</v>
      </c>
      <c r="R1172">
        <v>6</v>
      </c>
      <c r="S1172">
        <v>5</v>
      </c>
      <c r="T1172">
        <v>0</v>
      </c>
      <c r="U1172">
        <v>4</v>
      </c>
      <c r="V1172">
        <f>COUNTIF(tbl_General[EmployeeID],tbl_General[[#This Row],[EmployeeID]])</f>
        <v>1</v>
      </c>
    </row>
    <row r="1173" spans="1:22" x14ac:dyDescent="0.25">
      <c r="A1173">
        <v>52</v>
      </c>
      <c r="B1173" t="s">
        <v>21</v>
      </c>
      <c r="C1173" t="s">
        <v>22</v>
      </c>
      <c r="D1173" t="s">
        <v>30</v>
      </c>
      <c r="E1173">
        <v>5</v>
      </c>
      <c r="F1173">
        <v>2</v>
      </c>
      <c r="G1173" t="s">
        <v>24</v>
      </c>
      <c r="H1173">
        <v>2213</v>
      </c>
      <c r="I1173" t="s">
        <v>25</v>
      </c>
      <c r="J1173">
        <v>1</v>
      </c>
      <c r="K1173" t="s">
        <v>26</v>
      </c>
      <c r="L1173" t="s">
        <v>27</v>
      </c>
      <c r="M1173">
        <v>27590</v>
      </c>
      <c r="N1173">
        <v>9</v>
      </c>
      <c r="O1173">
        <v>18</v>
      </c>
      <c r="P1173">
        <v>1</v>
      </c>
      <c r="Q1173">
        <v>12</v>
      </c>
      <c r="R1173">
        <v>6</v>
      </c>
      <c r="S1173">
        <v>5</v>
      </c>
      <c r="T1173">
        <v>0</v>
      </c>
      <c r="U1173">
        <v>4</v>
      </c>
      <c r="V1173">
        <f>COUNTIF(tbl_General[EmployeeID],tbl_General[[#This Row],[EmployeeID]])</f>
        <v>1</v>
      </c>
    </row>
    <row r="1174" spans="1:22" x14ac:dyDescent="0.25">
      <c r="A1174">
        <v>52</v>
      </c>
      <c r="B1174" t="s">
        <v>21</v>
      </c>
      <c r="C1174" t="s">
        <v>22</v>
      </c>
      <c r="D1174" t="s">
        <v>30</v>
      </c>
      <c r="E1174">
        <v>5</v>
      </c>
      <c r="F1174">
        <v>2</v>
      </c>
      <c r="G1174" t="s">
        <v>24</v>
      </c>
      <c r="H1174">
        <v>3683</v>
      </c>
      <c r="I1174" t="s">
        <v>25</v>
      </c>
      <c r="J1174">
        <v>1</v>
      </c>
      <c r="K1174" t="s">
        <v>26</v>
      </c>
      <c r="L1174" t="s">
        <v>27</v>
      </c>
      <c r="M1174">
        <v>27590</v>
      </c>
      <c r="N1174">
        <v>9</v>
      </c>
      <c r="O1174">
        <v>18</v>
      </c>
      <c r="P1174">
        <v>1</v>
      </c>
      <c r="Q1174">
        <v>12</v>
      </c>
      <c r="R1174">
        <v>6</v>
      </c>
      <c r="S1174">
        <v>5</v>
      </c>
      <c r="T1174">
        <v>0</v>
      </c>
      <c r="U1174">
        <v>4</v>
      </c>
      <c r="V1174">
        <f>COUNTIF(tbl_General[EmployeeID],tbl_General[[#This Row],[EmployeeID]])</f>
        <v>1</v>
      </c>
    </row>
    <row r="1175" spans="1:22" x14ac:dyDescent="0.25">
      <c r="A1175">
        <v>40</v>
      </c>
      <c r="B1175" t="s">
        <v>21</v>
      </c>
      <c r="C1175" t="s">
        <v>22</v>
      </c>
      <c r="D1175" t="s">
        <v>23</v>
      </c>
      <c r="E1175">
        <v>27</v>
      </c>
      <c r="F1175">
        <v>2</v>
      </c>
      <c r="G1175" t="s">
        <v>38</v>
      </c>
      <c r="H1175">
        <v>1042</v>
      </c>
      <c r="I1175" t="s">
        <v>25</v>
      </c>
      <c r="J1175">
        <v>3</v>
      </c>
      <c r="K1175" t="s">
        <v>35</v>
      </c>
      <c r="L1175" t="s">
        <v>41</v>
      </c>
      <c r="M1175">
        <v>102740</v>
      </c>
      <c r="N1175">
        <v>4</v>
      </c>
      <c r="O1175">
        <v>18</v>
      </c>
      <c r="P1175">
        <v>0</v>
      </c>
      <c r="Q1175">
        <v>12</v>
      </c>
      <c r="R1175">
        <v>3</v>
      </c>
      <c r="S1175">
        <v>5</v>
      </c>
      <c r="T1175">
        <v>0</v>
      </c>
      <c r="U1175">
        <v>3</v>
      </c>
      <c r="V1175">
        <f>COUNTIF(tbl_General[EmployeeID],tbl_General[[#This Row],[EmployeeID]])</f>
        <v>1</v>
      </c>
    </row>
    <row r="1176" spans="1:22" x14ac:dyDescent="0.25">
      <c r="A1176">
        <v>40</v>
      </c>
      <c r="B1176" t="s">
        <v>21</v>
      </c>
      <c r="C1176" t="s">
        <v>22</v>
      </c>
      <c r="D1176" t="s">
        <v>23</v>
      </c>
      <c r="E1176">
        <v>27</v>
      </c>
      <c r="F1176">
        <v>2</v>
      </c>
      <c r="G1176" t="s">
        <v>38</v>
      </c>
      <c r="H1176">
        <v>2512</v>
      </c>
      <c r="I1176" t="s">
        <v>25</v>
      </c>
      <c r="J1176">
        <v>3</v>
      </c>
      <c r="K1176" t="s">
        <v>35</v>
      </c>
      <c r="L1176" t="s">
        <v>41</v>
      </c>
      <c r="M1176">
        <v>102740</v>
      </c>
      <c r="N1176">
        <v>4</v>
      </c>
      <c r="O1176">
        <v>18</v>
      </c>
      <c r="P1176">
        <v>0</v>
      </c>
      <c r="Q1176">
        <v>12</v>
      </c>
      <c r="R1176">
        <v>3</v>
      </c>
      <c r="S1176">
        <v>5</v>
      </c>
      <c r="T1176">
        <v>0</v>
      </c>
      <c r="U1176">
        <v>3</v>
      </c>
      <c r="V1176">
        <f>COUNTIF(tbl_General[EmployeeID],tbl_General[[#This Row],[EmployeeID]])</f>
        <v>1</v>
      </c>
    </row>
    <row r="1177" spans="1:22" x14ac:dyDescent="0.25">
      <c r="A1177">
        <v>40</v>
      </c>
      <c r="B1177" t="s">
        <v>21</v>
      </c>
      <c r="C1177" t="s">
        <v>22</v>
      </c>
      <c r="D1177" t="s">
        <v>23</v>
      </c>
      <c r="E1177">
        <v>27</v>
      </c>
      <c r="F1177">
        <v>2</v>
      </c>
      <c r="G1177" t="s">
        <v>38</v>
      </c>
      <c r="H1177">
        <v>3982</v>
      </c>
      <c r="I1177" t="s">
        <v>25</v>
      </c>
      <c r="J1177">
        <v>3</v>
      </c>
      <c r="K1177" t="s">
        <v>35</v>
      </c>
      <c r="L1177" t="s">
        <v>41</v>
      </c>
      <c r="M1177">
        <v>102740</v>
      </c>
      <c r="N1177">
        <v>4</v>
      </c>
      <c r="O1177">
        <v>18</v>
      </c>
      <c r="P1177">
        <v>0</v>
      </c>
      <c r="Q1177">
        <v>12</v>
      </c>
      <c r="R1177">
        <v>3</v>
      </c>
      <c r="S1177">
        <v>5</v>
      </c>
      <c r="T1177">
        <v>0</v>
      </c>
      <c r="U1177">
        <v>3</v>
      </c>
      <c r="V1177">
        <f>COUNTIF(tbl_General[EmployeeID],tbl_General[[#This Row],[EmployeeID]])</f>
        <v>1</v>
      </c>
    </row>
    <row r="1178" spans="1:22" x14ac:dyDescent="0.25">
      <c r="A1178">
        <v>39</v>
      </c>
      <c r="B1178" t="s">
        <v>21</v>
      </c>
      <c r="C1178" t="s">
        <v>22</v>
      </c>
      <c r="D1178" t="s">
        <v>30</v>
      </c>
      <c r="E1178">
        <v>1</v>
      </c>
      <c r="F1178">
        <v>3</v>
      </c>
      <c r="G1178" t="s">
        <v>33</v>
      </c>
      <c r="H1178">
        <v>397</v>
      </c>
      <c r="I1178" t="s">
        <v>25</v>
      </c>
      <c r="J1178">
        <v>3</v>
      </c>
      <c r="K1178" t="s">
        <v>37</v>
      </c>
      <c r="L1178" t="s">
        <v>27</v>
      </c>
      <c r="M1178">
        <v>68040</v>
      </c>
      <c r="N1178">
        <v>8</v>
      </c>
      <c r="O1178">
        <v>14</v>
      </c>
      <c r="P1178">
        <v>1</v>
      </c>
      <c r="Q1178">
        <v>13</v>
      </c>
      <c r="R1178">
        <v>3</v>
      </c>
      <c r="S1178">
        <v>5</v>
      </c>
      <c r="T1178">
        <v>0</v>
      </c>
      <c r="U1178">
        <v>4</v>
      </c>
      <c r="V1178">
        <f>COUNTIF(tbl_General[EmployeeID],tbl_General[[#This Row],[EmployeeID]])</f>
        <v>1</v>
      </c>
    </row>
    <row r="1179" spans="1:22" x14ac:dyDescent="0.25">
      <c r="A1179">
        <v>39</v>
      </c>
      <c r="B1179" t="s">
        <v>21</v>
      </c>
      <c r="C1179" t="s">
        <v>22</v>
      </c>
      <c r="D1179" t="s">
        <v>30</v>
      </c>
      <c r="E1179">
        <v>1</v>
      </c>
      <c r="F1179">
        <v>3</v>
      </c>
      <c r="G1179" t="s">
        <v>33</v>
      </c>
      <c r="H1179">
        <v>1867</v>
      </c>
      <c r="I1179" t="s">
        <v>25</v>
      </c>
      <c r="J1179">
        <v>3</v>
      </c>
      <c r="K1179" t="s">
        <v>37</v>
      </c>
      <c r="L1179" t="s">
        <v>27</v>
      </c>
      <c r="M1179">
        <v>68040</v>
      </c>
      <c r="N1179">
        <v>8</v>
      </c>
      <c r="O1179">
        <v>14</v>
      </c>
      <c r="P1179">
        <v>1</v>
      </c>
      <c r="Q1179">
        <v>13</v>
      </c>
      <c r="R1179">
        <v>3</v>
      </c>
      <c r="S1179">
        <v>5</v>
      </c>
      <c r="T1179">
        <v>0</v>
      </c>
      <c r="U1179">
        <v>4</v>
      </c>
      <c r="V1179">
        <f>COUNTIF(tbl_General[EmployeeID],tbl_General[[#This Row],[EmployeeID]])</f>
        <v>1</v>
      </c>
    </row>
    <row r="1180" spans="1:22" x14ac:dyDescent="0.25">
      <c r="A1180">
        <v>39</v>
      </c>
      <c r="B1180" t="s">
        <v>21</v>
      </c>
      <c r="C1180" t="s">
        <v>22</v>
      </c>
      <c r="D1180" t="s">
        <v>30</v>
      </c>
      <c r="E1180">
        <v>1</v>
      </c>
      <c r="F1180">
        <v>3</v>
      </c>
      <c r="G1180" t="s">
        <v>33</v>
      </c>
      <c r="H1180">
        <v>3337</v>
      </c>
      <c r="I1180" t="s">
        <v>25</v>
      </c>
      <c r="J1180">
        <v>3</v>
      </c>
      <c r="K1180" t="s">
        <v>37</v>
      </c>
      <c r="L1180" t="s">
        <v>27</v>
      </c>
      <c r="M1180">
        <v>68040</v>
      </c>
      <c r="N1180">
        <v>8</v>
      </c>
      <c r="O1180">
        <v>14</v>
      </c>
      <c r="P1180">
        <v>1</v>
      </c>
      <c r="Q1180">
        <v>13</v>
      </c>
      <c r="R1180">
        <v>3</v>
      </c>
      <c r="S1180">
        <v>5</v>
      </c>
      <c r="T1180">
        <v>0</v>
      </c>
      <c r="U1180">
        <v>4</v>
      </c>
      <c r="V1180">
        <f>COUNTIF(tbl_General[EmployeeID],tbl_General[[#This Row],[EmployeeID]])</f>
        <v>1</v>
      </c>
    </row>
    <row r="1181" spans="1:22" x14ac:dyDescent="0.25">
      <c r="A1181">
        <v>36</v>
      </c>
      <c r="B1181" t="s">
        <v>21</v>
      </c>
      <c r="C1181" t="s">
        <v>22</v>
      </c>
      <c r="D1181" t="s">
        <v>30</v>
      </c>
      <c r="E1181">
        <v>2</v>
      </c>
      <c r="F1181">
        <v>2</v>
      </c>
      <c r="G1181" t="s">
        <v>38</v>
      </c>
      <c r="H1181">
        <v>926</v>
      </c>
      <c r="I1181" t="s">
        <v>25</v>
      </c>
      <c r="J1181">
        <v>2</v>
      </c>
      <c r="K1181" t="s">
        <v>26</v>
      </c>
      <c r="L1181" t="s">
        <v>41</v>
      </c>
      <c r="M1181">
        <v>114160</v>
      </c>
      <c r="N1181">
        <v>6</v>
      </c>
      <c r="O1181">
        <v>16</v>
      </c>
      <c r="P1181">
        <v>0</v>
      </c>
      <c r="Q1181">
        <v>13</v>
      </c>
      <c r="R1181">
        <v>2</v>
      </c>
      <c r="S1181">
        <v>5</v>
      </c>
      <c r="T1181">
        <v>0</v>
      </c>
      <c r="U1181">
        <v>4</v>
      </c>
      <c r="V1181">
        <f>COUNTIF(tbl_General[EmployeeID],tbl_General[[#This Row],[EmployeeID]])</f>
        <v>1</v>
      </c>
    </row>
    <row r="1182" spans="1:22" x14ac:dyDescent="0.25">
      <c r="A1182">
        <v>36</v>
      </c>
      <c r="B1182" t="s">
        <v>21</v>
      </c>
      <c r="C1182" t="s">
        <v>22</v>
      </c>
      <c r="D1182" t="s">
        <v>30</v>
      </c>
      <c r="E1182">
        <v>2</v>
      </c>
      <c r="F1182">
        <v>2</v>
      </c>
      <c r="G1182" t="s">
        <v>38</v>
      </c>
      <c r="H1182">
        <v>2396</v>
      </c>
      <c r="I1182" t="s">
        <v>25</v>
      </c>
      <c r="J1182">
        <v>2</v>
      </c>
      <c r="K1182" t="s">
        <v>26</v>
      </c>
      <c r="L1182" t="s">
        <v>41</v>
      </c>
      <c r="M1182">
        <v>114160</v>
      </c>
      <c r="N1182">
        <v>6</v>
      </c>
      <c r="O1182">
        <v>16</v>
      </c>
      <c r="P1182">
        <v>0</v>
      </c>
      <c r="Q1182">
        <v>13</v>
      </c>
      <c r="R1182">
        <v>2</v>
      </c>
      <c r="S1182">
        <v>5</v>
      </c>
      <c r="T1182">
        <v>0</v>
      </c>
      <c r="U1182">
        <v>4</v>
      </c>
      <c r="V1182">
        <f>COUNTIF(tbl_General[EmployeeID],tbl_General[[#This Row],[EmployeeID]])</f>
        <v>1</v>
      </c>
    </row>
    <row r="1183" spans="1:22" x14ac:dyDescent="0.25">
      <c r="A1183">
        <v>36</v>
      </c>
      <c r="B1183" t="s">
        <v>21</v>
      </c>
      <c r="C1183" t="s">
        <v>22</v>
      </c>
      <c r="D1183" t="s">
        <v>30</v>
      </c>
      <c r="E1183">
        <v>2</v>
      </c>
      <c r="F1183">
        <v>2</v>
      </c>
      <c r="G1183" t="s">
        <v>38</v>
      </c>
      <c r="H1183">
        <v>3866</v>
      </c>
      <c r="I1183" t="s">
        <v>25</v>
      </c>
      <c r="J1183">
        <v>2</v>
      </c>
      <c r="K1183" t="s">
        <v>26</v>
      </c>
      <c r="L1183" t="s">
        <v>41</v>
      </c>
      <c r="M1183">
        <v>114160</v>
      </c>
      <c r="N1183">
        <v>6</v>
      </c>
      <c r="O1183">
        <v>16</v>
      </c>
      <c r="P1183">
        <v>0</v>
      </c>
      <c r="Q1183">
        <v>13</v>
      </c>
      <c r="R1183">
        <v>2</v>
      </c>
      <c r="S1183">
        <v>5</v>
      </c>
      <c r="T1183">
        <v>0</v>
      </c>
      <c r="U1183">
        <v>4</v>
      </c>
      <c r="V1183">
        <f>COUNTIF(tbl_General[EmployeeID],tbl_General[[#This Row],[EmployeeID]])</f>
        <v>1</v>
      </c>
    </row>
    <row r="1184" spans="1:22" x14ac:dyDescent="0.25">
      <c r="A1184">
        <v>41</v>
      </c>
      <c r="B1184" t="s">
        <v>21</v>
      </c>
      <c r="C1184" t="s">
        <v>22</v>
      </c>
      <c r="D1184" t="s">
        <v>30</v>
      </c>
      <c r="E1184">
        <v>1</v>
      </c>
      <c r="F1184">
        <v>5</v>
      </c>
      <c r="G1184" t="s">
        <v>38</v>
      </c>
      <c r="H1184">
        <v>1191</v>
      </c>
      <c r="I1184" t="s">
        <v>34</v>
      </c>
      <c r="J1184">
        <v>1</v>
      </c>
      <c r="K1184" t="s">
        <v>26</v>
      </c>
      <c r="L1184" t="s">
        <v>41</v>
      </c>
      <c r="M1184">
        <v>40810</v>
      </c>
      <c r="N1184">
        <v>2</v>
      </c>
      <c r="O1184">
        <v>13</v>
      </c>
      <c r="P1184">
        <v>0</v>
      </c>
      <c r="Q1184">
        <v>14</v>
      </c>
      <c r="R1184">
        <v>3</v>
      </c>
      <c r="S1184">
        <v>5</v>
      </c>
      <c r="T1184">
        <v>0</v>
      </c>
      <c r="U1184">
        <v>4</v>
      </c>
      <c r="V1184">
        <f>COUNTIF(tbl_General[EmployeeID],tbl_General[[#This Row],[EmployeeID]])</f>
        <v>1</v>
      </c>
    </row>
    <row r="1185" spans="1:22" x14ac:dyDescent="0.25">
      <c r="A1185">
        <v>41</v>
      </c>
      <c r="B1185" t="s">
        <v>21</v>
      </c>
      <c r="C1185" t="s">
        <v>22</v>
      </c>
      <c r="D1185" t="s">
        <v>30</v>
      </c>
      <c r="E1185">
        <v>1</v>
      </c>
      <c r="F1185">
        <v>5</v>
      </c>
      <c r="G1185" t="s">
        <v>38</v>
      </c>
      <c r="H1185">
        <v>2661</v>
      </c>
      <c r="I1185" t="s">
        <v>34</v>
      </c>
      <c r="J1185">
        <v>1</v>
      </c>
      <c r="K1185" t="s">
        <v>26</v>
      </c>
      <c r="L1185" t="s">
        <v>41</v>
      </c>
      <c r="M1185">
        <v>40810</v>
      </c>
      <c r="N1185">
        <v>2</v>
      </c>
      <c r="O1185">
        <v>13</v>
      </c>
      <c r="P1185">
        <v>0</v>
      </c>
      <c r="Q1185">
        <v>14</v>
      </c>
      <c r="R1185">
        <v>3</v>
      </c>
      <c r="S1185">
        <v>5</v>
      </c>
      <c r="T1185">
        <v>0</v>
      </c>
      <c r="U1185">
        <v>4</v>
      </c>
      <c r="V1185">
        <f>COUNTIF(tbl_General[EmployeeID],tbl_General[[#This Row],[EmployeeID]])</f>
        <v>1</v>
      </c>
    </row>
    <row r="1186" spans="1:22" x14ac:dyDescent="0.25">
      <c r="A1186">
        <v>41</v>
      </c>
      <c r="B1186" t="s">
        <v>21</v>
      </c>
      <c r="C1186" t="s">
        <v>22</v>
      </c>
      <c r="D1186" t="s">
        <v>30</v>
      </c>
      <c r="E1186">
        <v>1</v>
      </c>
      <c r="F1186">
        <v>5</v>
      </c>
      <c r="G1186" t="s">
        <v>38</v>
      </c>
      <c r="H1186">
        <v>4131</v>
      </c>
      <c r="I1186" t="s">
        <v>34</v>
      </c>
      <c r="J1186">
        <v>1</v>
      </c>
      <c r="K1186" t="s">
        <v>26</v>
      </c>
      <c r="L1186" t="s">
        <v>41</v>
      </c>
      <c r="M1186">
        <v>40810</v>
      </c>
      <c r="N1186">
        <v>2</v>
      </c>
      <c r="O1186">
        <v>13</v>
      </c>
      <c r="P1186">
        <v>0</v>
      </c>
      <c r="Q1186">
        <v>14</v>
      </c>
      <c r="R1186">
        <v>3</v>
      </c>
      <c r="S1186">
        <v>5</v>
      </c>
      <c r="T1186">
        <v>0</v>
      </c>
      <c r="U1186">
        <v>4</v>
      </c>
      <c r="V1186">
        <f>COUNTIF(tbl_General[EmployeeID],tbl_General[[#This Row],[EmployeeID]])</f>
        <v>1</v>
      </c>
    </row>
    <row r="1187" spans="1:22" x14ac:dyDescent="0.25">
      <c r="A1187">
        <v>37</v>
      </c>
      <c r="B1187" t="s">
        <v>21</v>
      </c>
      <c r="C1187" t="s">
        <v>36</v>
      </c>
      <c r="D1187" t="s">
        <v>30</v>
      </c>
      <c r="E1187">
        <v>1</v>
      </c>
      <c r="F1187">
        <v>3</v>
      </c>
      <c r="G1187" t="s">
        <v>38</v>
      </c>
      <c r="H1187">
        <v>18</v>
      </c>
      <c r="I1187" t="s">
        <v>34</v>
      </c>
      <c r="J1187">
        <v>2</v>
      </c>
      <c r="K1187" t="s">
        <v>35</v>
      </c>
      <c r="L1187" t="s">
        <v>41</v>
      </c>
      <c r="M1187">
        <v>41270</v>
      </c>
      <c r="N1187">
        <v>2</v>
      </c>
      <c r="O1187">
        <v>13</v>
      </c>
      <c r="P1187">
        <v>1</v>
      </c>
      <c r="Q1187">
        <v>15</v>
      </c>
      <c r="R1187">
        <v>2</v>
      </c>
      <c r="S1187">
        <v>5</v>
      </c>
      <c r="T1187">
        <v>0</v>
      </c>
      <c r="U1187">
        <v>2</v>
      </c>
      <c r="V1187">
        <f>COUNTIF(tbl_General[EmployeeID],tbl_General[[#This Row],[EmployeeID]])</f>
        <v>1</v>
      </c>
    </row>
    <row r="1188" spans="1:22" x14ac:dyDescent="0.25">
      <c r="A1188">
        <v>37</v>
      </c>
      <c r="B1188" t="s">
        <v>21</v>
      </c>
      <c r="C1188" t="s">
        <v>36</v>
      </c>
      <c r="D1188" t="s">
        <v>30</v>
      </c>
      <c r="E1188">
        <v>1</v>
      </c>
      <c r="F1188">
        <v>3</v>
      </c>
      <c r="G1188" t="s">
        <v>38</v>
      </c>
      <c r="H1188">
        <v>1488</v>
      </c>
      <c r="I1188" t="s">
        <v>34</v>
      </c>
      <c r="J1188">
        <v>2</v>
      </c>
      <c r="K1188" t="s">
        <v>35</v>
      </c>
      <c r="L1188" t="s">
        <v>41</v>
      </c>
      <c r="M1188">
        <v>41270</v>
      </c>
      <c r="N1188">
        <v>2</v>
      </c>
      <c r="O1188">
        <v>13</v>
      </c>
      <c r="P1188">
        <v>1</v>
      </c>
      <c r="Q1188">
        <v>15</v>
      </c>
      <c r="R1188">
        <v>2</v>
      </c>
      <c r="S1188">
        <v>5</v>
      </c>
      <c r="T1188">
        <v>0</v>
      </c>
      <c r="U1188">
        <v>2</v>
      </c>
      <c r="V1188">
        <f>COUNTIF(tbl_General[EmployeeID],tbl_General[[#This Row],[EmployeeID]])</f>
        <v>1</v>
      </c>
    </row>
    <row r="1189" spans="1:22" x14ac:dyDescent="0.25">
      <c r="A1189">
        <v>37</v>
      </c>
      <c r="B1189" t="s">
        <v>21</v>
      </c>
      <c r="C1189" t="s">
        <v>36</v>
      </c>
      <c r="D1189" t="s">
        <v>30</v>
      </c>
      <c r="E1189">
        <v>1</v>
      </c>
      <c r="F1189">
        <v>3</v>
      </c>
      <c r="G1189" t="s">
        <v>38</v>
      </c>
      <c r="H1189">
        <v>2958</v>
      </c>
      <c r="I1189" t="s">
        <v>34</v>
      </c>
      <c r="J1189">
        <v>2</v>
      </c>
      <c r="K1189" t="s">
        <v>35</v>
      </c>
      <c r="L1189" t="s">
        <v>41</v>
      </c>
      <c r="M1189">
        <v>41270</v>
      </c>
      <c r="N1189">
        <v>2</v>
      </c>
      <c r="O1189">
        <v>13</v>
      </c>
      <c r="P1189">
        <v>1</v>
      </c>
      <c r="Q1189">
        <v>15</v>
      </c>
      <c r="R1189">
        <v>2</v>
      </c>
      <c r="S1189">
        <v>5</v>
      </c>
      <c r="T1189">
        <v>0</v>
      </c>
      <c r="U1189">
        <v>2</v>
      </c>
      <c r="V1189">
        <f>COUNTIF(tbl_General[EmployeeID],tbl_General[[#This Row],[EmployeeID]])</f>
        <v>1</v>
      </c>
    </row>
    <row r="1190" spans="1:22" x14ac:dyDescent="0.25">
      <c r="A1190">
        <v>36</v>
      </c>
      <c r="B1190" t="s">
        <v>21</v>
      </c>
      <c r="C1190" t="s">
        <v>22</v>
      </c>
      <c r="D1190" t="s">
        <v>30</v>
      </c>
      <c r="E1190">
        <v>1</v>
      </c>
      <c r="F1190">
        <v>3</v>
      </c>
      <c r="G1190" t="s">
        <v>38</v>
      </c>
      <c r="H1190">
        <v>754</v>
      </c>
      <c r="I1190" t="s">
        <v>34</v>
      </c>
      <c r="J1190">
        <v>2</v>
      </c>
      <c r="K1190" t="s">
        <v>35</v>
      </c>
      <c r="L1190" t="s">
        <v>32</v>
      </c>
      <c r="M1190">
        <v>53090</v>
      </c>
      <c r="N1190">
        <v>3</v>
      </c>
      <c r="O1190">
        <v>13</v>
      </c>
      <c r="P1190">
        <v>0</v>
      </c>
      <c r="Q1190">
        <v>15</v>
      </c>
      <c r="R1190">
        <v>5</v>
      </c>
      <c r="S1190">
        <v>5</v>
      </c>
      <c r="T1190">
        <v>0</v>
      </c>
      <c r="U1190">
        <v>1</v>
      </c>
      <c r="V1190">
        <f>COUNTIF(tbl_General[EmployeeID],tbl_General[[#This Row],[EmployeeID]])</f>
        <v>1</v>
      </c>
    </row>
    <row r="1191" spans="1:22" x14ac:dyDescent="0.25">
      <c r="A1191">
        <v>36</v>
      </c>
      <c r="B1191" t="s">
        <v>21</v>
      </c>
      <c r="C1191" t="s">
        <v>22</v>
      </c>
      <c r="D1191" t="s">
        <v>30</v>
      </c>
      <c r="E1191">
        <v>1</v>
      </c>
      <c r="F1191">
        <v>3</v>
      </c>
      <c r="G1191" t="s">
        <v>38</v>
      </c>
      <c r="H1191">
        <v>2224</v>
      </c>
      <c r="I1191" t="s">
        <v>34</v>
      </c>
      <c r="J1191">
        <v>2</v>
      </c>
      <c r="K1191" t="s">
        <v>35</v>
      </c>
      <c r="L1191" t="s">
        <v>32</v>
      </c>
      <c r="M1191">
        <v>53090</v>
      </c>
      <c r="N1191">
        <v>3</v>
      </c>
      <c r="O1191">
        <v>13</v>
      </c>
      <c r="P1191">
        <v>0</v>
      </c>
      <c r="Q1191">
        <v>15</v>
      </c>
      <c r="R1191">
        <v>5</v>
      </c>
      <c r="S1191">
        <v>5</v>
      </c>
      <c r="T1191">
        <v>0</v>
      </c>
      <c r="U1191">
        <v>1</v>
      </c>
      <c r="V1191">
        <f>COUNTIF(tbl_General[EmployeeID],tbl_General[[#This Row],[EmployeeID]])</f>
        <v>1</v>
      </c>
    </row>
    <row r="1192" spans="1:22" x14ac:dyDescent="0.25">
      <c r="A1192">
        <v>36</v>
      </c>
      <c r="B1192" t="s">
        <v>21</v>
      </c>
      <c r="C1192" t="s">
        <v>22</v>
      </c>
      <c r="D1192" t="s">
        <v>30</v>
      </c>
      <c r="E1192">
        <v>1</v>
      </c>
      <c r="F1192">
        <v>3</v>
      </c>
      <c r="G1192" t="s">
        <v>38</v>
      </c>
      <c r="H1192">
        <v>3694</v>
      </c>
      <c r="I1192" t="s">
        <v>34</v>
      </c>
      <c r="J1192">
        <v>2</v>
      </c>
      <c r="K1192" t="s">
        <v>35</v>
      </c>
      <c r="L1192" t="s">
        <v>32</v>
      </c>
      <c r="M1192">
        <v>53090</v>
      </c>
      <c r="N1192">
        <v>3</v>
      </c>
      <c r="O1192">
        <v>13</v>
      </c>
      <c r="P1192">
        <v>0</v>
      </c>
      <c r="Q1192">
        <v>15</v>
      </c>
      <c r="R1192">
        <v>5</v>
      </c>
      <c r="S1192">
        <v>5</v>
      </c>
      <c r="T1192">
        <v>0</v>
      </c>
      <c r="U1192">
        <v>1</v>
      </c>
      <c r="V1192">
        <f>COUNTIF(tbl_General[EmployeeID],tbl_General[[#This Row],[EmployeeID]])</f>
        <v>1</v>
      </c>
    </row>
    <row r="1193" spans="1:22" x14ac:dyDescent="0.25">
      <c r="A1193">
        <v>37</v>
      </c>
      <c r="B1193" t="s">
        <v>21</v>
      </c>
      <c r="C1193" t="s">
        <v>22</v>
      </c>
      <c r="D1193" t="s">
        <v>30</v>
      </c>
      <c r="E1193">
        <v>7</v>
      </c>
      <c r="F1193">
        <v>2</v>
      </c>
      <c r="G1193" t="s">
        <v>38</v>
      </c>
      <c r="H1193">
        <v>1087</v>
      </c>
      <c r="I1193" t="s">
        <v>34</v>
      </c>
      <c r="J1193">
        <v>1</v>
      </c>
      <c r="K1193" t="s">
        <v>42</v>
      </c>
      <c r="L1193" t="s">
        <v>27</v>
      </c>
      <c r="M1193">
        <v>20110</v>
      </c>
      <c r="N1193">
        <v>5</v>
      </c>
      <c r="O1193">
        <v>13</v>
      </c>
      <c r="P1193">
        <v>0</v>
      </c>
      <c r="Q1193">
        <v>16</v>
      </c>
      <c r="R1193">
        <v>4</v>
      </c>
      <c r="S1193">
        <v>5</v>
      </c>
      <c r="T1193">
        <v>0</v>
      </c>
      <c r="U1193">
        <v>4</v>
      </c>
      <c r="V1193">
        <f>COUNTIF(tbl_General[EmployeeID],tbl_General[[#This Row],[EmployeeID]])</f>
        <v>1</v>
      </c>
    </row>
    <row r="1194" spans="1:22" x14ac:dyDescent="0.25">
      <c r="A1194">
        <v>37</v>
      </c>
      <c r="B1194" t="s">
        <v>21</v>
      </c>
      <c r="C1194" t="s">
        <v>22</v>
      </c>
      <c r="D1194" t="s">
        <v>30</v>
      </c>
      <c r="E1194">
        <v>7</v>
      </c>
      <c r="F1194">
        <v>2</v>
      </c>
      <c r="G1194" t="s">
        <v>38</v>
      </c>
      <c r="H1194">
        <v>2557</v>
      </c>
      <c r="I1194" t="s">
        <v>34</v>
      </c>
      <c r="J1194">
        <v>1</v>
      </c>
      <c r="K1194" t="s">
        <v>42</v>
      </c>
      <c r="L1194" t="s">
        <v>27</v>
      </c>
      <c r="M1194">
        <v>20110</v>
      </c>
      <c r="N1194">
        <v>5</v>
      </c>
      <c r="O1194">
        <v>13</v>
      </c>
      <c r="P1194">
        <v>0</v>
      </c>
      <c r="Q1194">
        <v>16</v>
      </c>
      <c r="R1194">
        <v>4</v>
      </c>
      <c r="S1194">
        <v>5</v>
      </c>
      <c r="T1194">
        <v>0</v>
      </c>
      <c r="U1194">
        <v>4</v>
      </c>
      <c r="V1194">
        <f>COUNTIF(tbl_General[EmployeeID],tbl_General[[#This Row],[EmployeeID]])</f>
        <v>1</v>
      </c>
    </row>
    <row r="1195" spans="1:22" x14ac:dyDescent="0.25">
      <c r="A1195">
        <v>37</v>
      </c>
      <c r="B1195" t="s">
        <v>21</v>
      </c>
      <c r="C1195" t="s">
        <v>22</v>
      </c>
      <c r="D1195" t="s">
        <v>30</v>
      </c>
      <c r="E1195">
        <v>7</v>
      </c>
      <c r="F1195">
        <v>2</v>
      </c>
      <c r="G1195" t="s">
        <v>38</v>
      </c>
      <c r="H1195">
        <v>4027</v>
      </c>
      <c r="I1195" t="s">
        <v>34</v>
      </c>
      <c r="J1195">
        <v>1</v>
      </c>
      <c r="K1195" t="s">
        <v>42</v>
      </c>
      <c r="L1195" t="s">
        <v>27</v>
      </c>
      <c r="M1195">
        <v>20110</v>
      </c>
      <c r="N1195">
        <v>5</v>
      </c>
      <c r="O1195">
        <v>13</v>
      </c>
      <c r="P1195">
        <v>0</v>
      </c>
      <c r="Q1195">
        <v>16</v>
      </c>
      <c r="R1195">
        <v>4</v>
      </c>
      <c r="S1195">
        <v>5</v>
      </c>
      <c r="T1195">
        <v>0</v>
      </c>
      <c r="U1195">
        <v>4</v>
      </c>
      <c r="V1195">
        <f>COUNTIF(tbl_General[EmployeeID],tbl_General[[#This Row],[EmployeeID]])</f>
        <v>1</v>
      </c>
    </row>
    <row r="1196" spans="1:22" x14ac:dyDescent="0.25">
      <c r="A1196">
        <v>37</v>
      </c>
      <c r="B1196" t="s">
        <v>21</v>
      </c>
      <c r="C1196" t="s">
        <v>22</v>
      </c>
      <c r="D1196" t="s">
        <v>30</v>
      </c>
      <c r="E1196">
        <v>1</v>
      </c>
      <c r="F1196">
        <v>3</v>
      </c>
      <c r="G1196" t="s">
        <v>24</v>
      </c>
      <c r="H1196">
        <v>1291</v>
      </c>
      <c r="I1196" t="s">
        <v>25</v>
      </c>
      <c r="J1196">
        <v>3</v>
      </c>
      <c r="K1196" t="s">
        <v>35</v>
      </c>
      <c r="L1196" t="s">
        <v>32</v>
      </c>
      <c r="M1196">
        <v>52070</v>
      </c>
      <c r="N1196">
        <v>4</v>
      </c>
      <c r="O1196">
        <v>17</v>
      </c>
      <c r="P1196">
        <v>3</v>
      </c>
      <c r="Q1196">
        <v>16</v>
      </c>
      <c r="R1196">
        <v>3</v>
      </c>
      <c r="S1196">
        <v>5</v>
      </c>
      <c r="T1196">
        <v>0</v>
      </c>
      <c r="U1196">
        <v>2</v>
      </c>
      <c r="V1196">
        <f>COUNTIF(tbl_General[EmployeeID],tbl_General[[#This Row],[EmployeeID]])</f>
        <v>1</v>
      </c>
    </row>
    <row r="1197" spans="1:22" x14ac:dyDescent="0.25">
      <c r="A1197">
        <v>37</v>
      </c>
      <c r="B1197" t="s">
        <v>21</v>
      </c>
      <c r="C1197" t="s">
        <v>22</v>
      </c>
      <c r="D1197" t="s">
        <v>30</v>
      </c>
      <c r="E1197">
        <v>1</v>
      </c>
      <c r="F1197">
        <v>3</v>
      </c>
      <c r="G1197" t="s">
        <v>24</v>
      </c>
      <c r="H1197">
        <v>2761</v>
      </c>
      <c r="I1197" t="s">
        <v>25</v>
      </c>
      <c r="J1197">
        <v>3</v>
      </c>
      <c r="K1197" t="s">
        <v>35</v>
      </c>
      <c r="L1197" t="s">
        <v>32</v>
      </c>
      <c r="M1197">
        <v>52070</v>
      </c>
      <c r="N1197">
        <v>4</v>
      </c>
      <c r="O1197">
        <v>17</v>
      </c>
      <c r="P1197">
        <v>3</v>
      </c>
      <c r="Q1197">
        <v>16</v>
      </c>
      <c r="R1197">
        <v>3</v>
      </c>
      <c r="S1197">
        <v>5</v>
      </c>
      <c r="T1197">
        <v>0</v>
      </c>
      <c r="U1197">
        <v>2</v>
      </c>
      <c r="V1197">
        <f>COUNTIF(tbl_General[EmployeeID],tbl_General[[#This Row],[EmployeeID]])</f>
        <v>1</v>
      </c>
    </row>
    <row r="1198" spans="1:22" x14ac:dyDescent="0.25">
      <c r="A1198">
        <v>37</v>
      </c>
      <c r="B1198" t="s">
        <v>21</v>
      </c>
      <c r="C1198" t="s">
        <v>22</v>
      </c>
      <c r="D1198" t="s">
        <v>30</v>
      </c>
      <c r="E1198">
        <v>1</v>
      </c>
      <c r="F1198">
        <v>3</v>
      </c>
      <c r="G1198" t="s">
        <v>24</v>
      </c>
      <c r="H1198">
        <v>4231</v>
      </c>
      <c r="I1198" t="s">
        <v>25</v>
      </c>
      <c r="J1198">
        <v>3</v>
      </c>
      <c r="K1198" t="s">
        <v>35</v>
      </c>
      <c r="L1198" t="s">
        <v>32</v>
      </c>
      <c r="M1198">
        <v>52070</v>
      </c>
      <c r="N1198">
        <v>4</v>
      </c>
      <c r="O1198">
        <v>17</v>
      </c>
      <c r="P1198">
        <v>3</v>
      </c>
      <c r="Q1198">
        <v>16</v>
      </c>
      <c r="R1198">
        <v>3</v>
      </c>
      <c r="S1198">
        <v>5</v>
      </c>
      <c r="T1198">
        <v>0</v>
      </c>
      <c r="U1198">
        <v>2</v>
      </c>
      <c r="V1198">
        <f>COUNTIF(tbl_General[EmployeeID],tbl_General[[#This Row],[EmployeeID]])</f>
        <v>1</v>
      </c>
    </row>
    <row r="1199" spans="1:22" x14ac:dyDescent="0.25">
      <c r="A1199">
        <v>36</v>
      </c>
      <c r="B1199" t="s">
        <v>21</v>
      </c>
      <c r="C1199" t="s">
        <v>29</v>
      </c>
      <c r="D1199" t="s">
        <v>30</v>
      </c>
      <c r="E1199">
        <v>5</v>
      </c>
      <c r="F1199">
        <v>1</v>
      </c>
      <c r="G1199" t="s">
        <v>46</v>
      </c>
      <c r="H1199">
        <v>1208</v>
      </c>
      <c r="I1199" t="s">
        <v>34</v>
      </c>
      <c r="J1199">
        <v>1</v>
      </c>
      <c r="K1199" t="s">
        <v>35</v>
      </c>
      <c r="L1199" t="s">
        <v>27</v>
      </c>
      <c r="M1199">
        <v>13590</v>
      </c>
      <c r="N1199">
        <v>4</v>
      </c>
      <c r="O1199">
        <v>12</v>
      </c>
      <c r="P1199">
        <v>0</v>
      </c>
      <c r="Q1199">
        <v>17</v>
      </c>
      <c r="R1199">
        <v>2</v>
      </c>
      <c r="S1199">
        <v>5</v>
      </c>
      <c r="T1199">
        <v>0</v>
      </c>
      <c r="U1199">
        <v>3</v>
      </c>
      <c r="V1199">
        <f>COUNTIF(tbl_General[EmployeeID],tbl_General[[#This Row],[EmployeeID]])</f>
        <v>1</v>
      </c>
    </row>
    <row r="1200" spans="1:22" x14ac:dyDescent="0.25">
      <c r="A1200">
        <v>36</v>
      </c>
      <c r="B1200" t="s">
        <v>21</v>
      </c>
      <c r="C1200" t="s">
        <v>29</v>
      </c>
      <c r="D1200" t="s">
        <v>30</v>
      </c>
      <c r="E1200">
        <v>5</v>
      </c>
      <c r="F1200">
        <v>1</v>
      </c>
      <c r="G1200" t="s">
        <v>46</v>
      </c>
      <c r="H1200">
        <v>2678</v>
      </c>
      <c r="I1200" t="s">
        <v>34</v>
      </c>
      <c r="J1200">
        <v>1</v>
      </c>
      <c r="K1200" t="s">
        <v>35</v>
      </c>
      <c r="L1200" t="s">
        <v>27</v>
      </c>
      <c r="M1200">
        <v>13590</v>
      </c>
      <c r="N1200">
        <v>4</v>
      </c>
      <c r="O1200">
        <v>12</v>
      </c>
      <c r="P1200">
        <v>0</v>
      </c>
      <c r="Q1200">
        <v>17</v>
      </c>
      <c r="R1200">
        <v>2</v>
      </c>
      <c r="S1200">
        <v>5</v>
      </c>
      <c r="T1200">
        <v>0</v>
      </c>
      <c r="U1200">
        <v>3</v>
      </c>
      <c r="V1200">
        <f>COUNTIF(tbl_General[EmployeeID],tbl_General[[#This Row],[EmployeeID]])</f>
        <v>1</v>
      </c>
    </row>
    <row r="1201" spans="1:22" x14ac:dyDescent="0.25">
      <c r="A1201">
        <v>36</v>
      </c>
      <c r="B1201" t="s">
        <v>21</v>
      </c>
      <c r="C1201" t="s">
        <v>29</v>
      </c>
      <c r="D1201" t="s">
        <v>30</v>
      </c>
      <c r="E1201">
        <v>5</v>
      </c>
      <c r="F1201">
        <v>1</v>
      </c>
      <c r="G1201" t="s">
        <v>46</v>
      </c>
      <c r="H1201">
        <v>4148</v>
      </c>
      <c r="I1201" t="s">
        <v>34</v>
      </c>
      <c r="J1201">
        <v>1</v>
      </c>
      <c r="K1201" t="s">
        <v>35</v>
      </c>
      <c r="L1201" t="s">
        <v>27</v>
      </c>
      <c r="M1201">
        <v>13590</v>
      </c>
      <c r="N1201">
        <v>4</v>
      </c>
      <c r="O1201">
        <v>12</v>
      </c>
      <c r="P1201">
        <v>0</v>
      </c>
      <c r="Q1201">
        <v>17</v>
      </c>
      <c r="R1201">
        <v>2</v>
      </c>
      <c r="S1201">
        <v>5</v>
      </c>
      <c r="T1201">
        <v>0</v>
      </c>
      <c r="U1201">
        <v>3</v>
      </c>
      <c r="V1201">
        <f>COUNTIF(tbl_General[EmployeeID],tbl_General[[#This Row],[EmployeeID]])</f>
        <v>1</v>
      </c>
    </row>
    <row r="1202" spans="1:22" x14ac:dyDescent="0.25">
      <c r="A1202">
        <v>37</v>
      </c>
      <c r="B1202" t="s">
        <v>21</v>
      </c>
      <c r="C1202" t="s">
        <v>22</v>
      </c>
      <c r="D1202" t="s">
        <v>30</v>
      </c>
      <c r="E1202">
        <v>5</v>
      </c>
      <c r="F1202">
        <v>3</v>
      </c>
      <c r="G1202" t="s">
        <v>24</v>
      </c>
      <c r="H1202">
        <v>107</v>
      </c>
      <c r="I1202" t="s">
        <v>34</v>
      </c>
      <c r="J1202">
        <v>4</v>
      </c>
      <c r="K1202" t="s">
        <v>31</v>
      </c>
      <c r="L1202" t="s">
        <v>27</v>
      </c>
      <c r="M1202">
        <v>21440</v>
      </c>
      <c r="N1202">
        <v>6</v>
      </c>
      <c r="O1202">
        <v>19</v>
      </c>
      <c r="P1202">
        <v>0</v>
      </c>
      <c r="Q1202">
        <v>17</v>
      </c>
      <c r="R1202">
        <v>3</v>
      </c>
      <c r="S1202">
        <v>5</v>
      </c>
      <c r="T1202">
        <v>0</v>
      </c>
      <c r="U1202">
        <v>3</v>
      </c>
      <c r="V1202">
        <f>COUNTIF(tbl_General[EmployeeID],tbl_General[[#This Row],[EmployeeID]])</f>
        <v>1</v>
      </c>
    </row>
    <row r="1203" spans="1:22" x14ac:dyDescent="0.25">
      <c r="A1203">
        <v>37</v>
      </c>
      <c r="B1203" t="s">
        <v>21</v>
      </c>
      <c r="C1203" t="s">
        <v>22</v>
      </c>
      <c r="D1203" t="s">
        <v>30</v>
      </c>
      <c r="E1203">
        <v>5</v>
      </c>
      <c r="F1203">
        <v>3</v>
      </c>
      <c r="G1203" t="s">
        <v>24</v>
      </c>
      <c r="H1203">
        <v>1577</v>
      </c>
      <c r="I1203" t="s">
        <v>34</v>
      </c>
      <c r="J1203">
        <v>4</v>
      </c>
      <c r="K1203" t="s">
        <v>31</v>
      </c>
      <c r="L1203" t="s">
        <v>27</v>
      </c>
      <c r="M1203">
        <v>21440</v>
      </c>
      <c r="N1203">
        <v>6</v>
      </c>
      <c r="O1203">
        <v>19</v>
      </c>
      <c r="P1203">
        <v>0</v>
      </c>
      <c r="Q1203">
        <v>17</v>
      </c>
      <c r="R1203">
        <v>3</v>
      </c>
      <c r="S1203">
        <v>5</v>
      </c>
      <c r="T1203">
        <v>0</v>
      </c>
      <c r="U1203">
        <v>3</v>
      </c>
      <c r="V1203">
        <f>COUNTIF(tbl_General[EmployeeID],tbl_General[[#This Row],[EmployeeID]])</f>
        <v>1</v>
      </c>
    </row>
    <row r="1204" spans="1:22" x14ac:dyDescent="0.25">
      <c r="A1204">
        <v>37</v>
      </c>
      <c r="B1204" t="s">
        <v>21</v>
      </c>
      <c r="C1204" t="s">
        <v>22</v>
      </c>
      <c r="D1204" t="s">
        <v>30</v>
      </c>
      <c r="E1204">
        <v>5</v>
      </c>
      <c r="F1204">
        <v>3</v>
      </c>
      <c r="G1204" t="s">
        <v>24</v>
      </c>
      <c r="H1204">
        <v>3047</v>
      </c>
      <c r="I1204" t="s">
        <v>34</v>
      </c>
      <c r="J1204">
        <v>4</v>
      </c>
      <c r="K1204" t="s">
        <v>31</v>
      </c>
      <c r="L1204" t="s">
        <v>27</v>
      </c>
      <c r="M1204">
        <v>21440</v>
      </c>
      <c r="N1204">
        <v>6</v>
      </c>
      <c r="O1204">
        <v>19</v>
      </c>
      <c r="P1204">
        <v>0</v>
      </c>
      <c r="Q1204">
        <v>17</v>
      </c>
      <c r="R1204">
        <v>3</v>
      </c>
      <c r="S1204">
        <v>5</v>
      </c>
      <c r="T1204">
        <v>0</v>
      </c>
      <c r="U1204">
        <v>3</v>
      </c>
      <c r="V1204">
        <f>COUNTIF(tbl_General[EmployeeID],tbl_General[[#This Row],[EmployeeID]])</f>
        <v>1</v>
      </c>
    </row>
    <row r="1205" spans="1:22" x14ac:dyDescent="0.25">
      <c r="A1205">
        <v>45</v>
      </c>
      <c r="B1205" t="s">
        <v>21</v>
      </c>
      <c r="C1205" t="s">
        <v>22</v>
      </c>
      <c r="D1205" t="s">
        <v>30</v>
      </c>
      <c r="E1205">
        <v>1</v>
      </c>
      <c r="F1205">
        <v>5</v>
      </c>
      <c r="G1205" t="s">
        <v>46</v>
      </c>
      <c r="H1205">
        <v>368</v>
      </c>
      <c r="I1205" t="s">
        <v>34</v>
      </c>
      <c r="J1205">
        <v>2</v>
      </c>
      <c r="K1205" t="s">
        <v>26</v>
      </c>
      <c r="L1205" t="s">
        <v>41</v>
      </c>
      <c r="M1205">
        <v>20880</v>
      </c>
      <c r="N1205">
        <v>4</v>
      </c>
      <c r="O1205">
        <v>15</v>
      </c>
      <c r="P1205">
        <v>3</v>
      </c>
      <c r="Q1205">
        <v>18</v>
      </c>
      <c r="R1205">
        <v>2</v>
      </c>
      <c r="S1205">
        <v>5</v>
      </c>
      <c r="T1205">
        <v>0</v>
      </c>
      <c r="U1205">
        <v>2</v>
      </c>
      <c r="V1205">
        <f>COUNTIF(tbl_General[EmployeeID],tbl_General[[#This Row],[EmployeeID]])</f>
        <v>1</v>
      </c>
    </row>
    <row r="1206" spans="1:22" x14ac:dyDescent="0.25">
      <c r="A1206">
        <v>45</v>
      </c>
      <c r="B1206" t="s">
        <v>21</v>
      </c>
      <c r="C1206" t="s">
        <v>22</v>
      </c>
      <c r="D1206" t="s">
        <v>30</v>
      </c>
      <c r="E1206">
        <v>1</v>
      </c>
      <c r="F1206">
        <v>5</v>
      </c>
      <c r="G1206" t="s">
        <v>46</v>
      </c>
      <c r="H1206">
        <v>1838</v>
      </c>
      <c r="I1206" t="s">
        <v>34</v>
      </c>
      <c r="J1206">
        <v>2</v>
      </c>
      <c r="K1206" t="s">
        <v>26</v>
      </c>
      <c r="L1206" t="s">
        <v>41</v>
      </c>
      <c r="M1206">
        <v>20880</v>
      </c>
      <c r="N1206">
        <v>4</v>
      </c>
      <c r="O1206">
        <v>15</v>
      </c>
      <c r="P1206">
        <v>3</v>
      </c>
      <c r="Q1206">
        <v>18</v>
      </c>
      <c r="R1206">
        <v>2</v>
      </c>
      <c r="S1206">
        <v>5</v>
      </c>
      <c r="T1206">
        <v>0</v>
      </c>
      <c r="U1206">
        <v>2</v>
      </c>
      <c r="V1206">
        <f>COUNTIF(tbl_General[EmployeeID],tbl_General[[#This Row],[EmployeeID]])</f>
        <v>1</v>
      </c>
    </row>
    <row r="1207" spans="1:22" x14ac:dyDescent="0.25">
      <c r="A1207">
        <v>45</v>
      </c>
      <c r="B1207" t="s">
        <v>21</v>
      </c>
      <c r="C1207" t="s">
        <v>22</v>
      </c>
      <c r="D1207" t="s">
        <v>30</v>
      </c>
      <c r="E1207">
        <v>1</v>
      </c>
      <c r="F1207">
        <v>5</v>
      </c>
      <c r="G1207" t="s">
        <v>46</v>
      </c>
      <c r="H1207">
        <v>3308</v>
      </c>
      <c r="I1207" t="s">
        <v>34</v>
      </c>
      <c r="J1207">
        <v>2</v>
      </c>
      <c r="K1207" t="s">
        <v>26</v>
      </c>
      <c r="L1207" t="s">
        <v>41</v>
      </c>
      <c r="M1207">
        <v>20880</v>
      </c>
      <c r="N1207">
        <v>4</v>
      </c>
      <c r="O1207">
        <v>15</v>
      </c>
      <c r="P1207">
        <v>3</v>
      </c>
      <c r="Q1207">
        <v>18</v>
      </c>
      <c r="R1207">
        <v>2</v>
      </c>
      <c r="S1207">
        <v>5</v>
      </c>
      <c r="T1207">
        <v>0</v>
      </c>
      <c r="U1207">
        <v>2</v>
      </c>
      <c r="V1207">
        <f>COUNTIF(tbl_General[EmployeeID],tbl_General[[#This Row],[EmployeeID]])</f>
        <v>1</v>
      </c>
    </row>
    <row r="1208" spans="1:22" x14ac:dyDescent="0.25">
      <c r="A1208">
        <v>56</v>
      </c>
      <c r="B1208" t="s">
        <v>21</v>
      </c>
      <c r="C1208" t="s">
        <v>29</v>
      </c>
      <c r="D1208" t="s">
        <v>30</v>
      </c>
      <c r="E1208">
        <v>1</v>
      </c>
      <c r="F1208">
        <v>2</v>
      </c>
      <c r="G1208" t="s">
        <v>24</v>
      </c>
      <c r="H1208">
        <v>515</v>
      </c>
      <c r="I1208" t="s">
        <v>25</v>
      </c>
      <c r="J1208">
        <v>2</v>
      </c>
      <c r="K1208" t="s">
        <v>42</v>
      </c>
      <c r="L1208" t="s">
        <v>27</v>
      </c>
      <c r="M1208">
        <v>52280</v>
      </c>
      <c r="N1208">
        <v>2</v>
      </c>
      <c r="O1208">
        <v>11</v>
      </c>
      <c r="P1208">
        <v>0</v>
      </c>
      <c r="Q1208">
        <v>18</v>
      </c>
      <c r="R1208">
        <v>4</v>
      </c>
      <c r="S1208">
        <v>5</v>
      </c>
      <c r="T1208">
        <v>0</v>
      </c>
      <c r="U1208">
        <v>3</v>
      </c>
      <c r="V1208">
        <f>COUNTIF(tbl_General[EmployeeID],tbl_General[[#This Row],[EmployeeID]])</f>
        <v>1</v>
      </c>
    </row>
    <row r="1209" spans="1:22" x14ac:dyDescent="0.25">
      <c r="A1209">
        <v>56</v>
      </c>
      <c r="B1209" t="s">
        <v>21</v>
      </c>
      <c r="C1209" t="s">
        <v>29</v>
      </c>
      <c r="D1209" t="s">
        <v>30</v>
      </c>
      <c r="E1209">
        <v>1</v>
      </c>
      <c r="F1209">
        <v>2</v>
      </c>
      <c r="G1209" t="s">
        <v>24</v>
      </c>
      <c r="H1209">
        <v>1985</v>
      </c>
      <c r="I1209" t="s">
        <v>25</v>
      </c>
      <c r="J1209">
        <v>2</v>
      </c>
      <c r="K1209" t="s">
        <v>42</v>
      </c>
      <c r="L1209" t="s">
        <v>27</v>
      </c>
      <c r="M1209">
        <v>52280</v>
      </c>
      <c r="N1209">
        <v>2</v>
      </c>
      <c r="O1209">
        <v>11</v>
      </c>
      <c r="P1209">
        <v>0</v>
      </c>
      <c r="Q1209">
        <v>18</v>
      </c>
      <c r="R1209">
        <v>4</v>
      </c>
      <c r="S1209">
        <v>5</v>
      </c>
      <c r="T1209">
        <v>0</v>
      </c>
      <c r="U1209">
        <v>3</v>
      </c>
      <c r="V1209">
        <f>COUNTIF(tbl_General[EmployeeID],tbl_General[[#This Row],[EmployeeID]])</f>
        <v>1</v>
      </c>
    </row>
    <row r="1210" spans="1:22" x14ac:dyDescent="0.25">
      <c r="A1210">
        <v>56</v>
      </c>
      <c r="B1210" t="s">
        <v>21</v>
      </c>
      <c r="C1210" t="s">
        <v>29</v>
      </c>
      <c r="D1210" t="s">
        <v>30</v>
      </c>
      <c r="E1210">
        <v>1</v>
      </c>
      <c r="F1210">
        <v>2</v>
      </c>
      <c r="G1210" t="s">
        <v>24</v>
      </c>
      <c r="H1210">
        <v>3455</v>
      </c>
      <c r="I1210" t="s">
        <v>25</v>
      </c>
      <c r="J1210">
        <v>2</v>
      </c>
      <c r="K1210" t="s">
        <v>42</v>
      </c>
      <c r="L1210" t="s">
        <v>27</v>
      </c>
      <c r="M1210">
        <v>52280</v>
      </c>
      <c r="N1210">
        <v>2</v>
      </c>
      <c r="O1210">
        <v>11</v>
      </c>
      <c r="P1210">
        <v>0</v>
      </c>
      <c r="Q1210">
        <v>18</v>
      </c>
      <c r="R1210">
        <v>4</v>
      </c>
      <c r="S1210">
        <v>5</v>
      </c>
      <c r="T1210">
        <v>0</v>
      </c>
      <c r="U1210">
        <v>3</v>
      </c>
      <c r="V1210">
        <f>COUNTIF(tbl_General[EmployeeID],tbl_General[[#This Row],[EmployeeID]])</f>
        <v>1</v>
      </c>
    </row>
    <row r="1211" spans="1:22" x14ac:dyDescent="0.25">
      <c r="A1211">
        <v>55</v>
      </c>
      <c r="B1211" t="s">
        <v>21</v>
      </c>
      <c r="C1211" t="s">
        <v>22</v>
      </c>
      <c r="D1211" t="s">
        <v>30</v>
      </c>
      <c r="E1211">
        <v>2</v>
      </c>
      <c r="F1211">
        <v>3</v>
      </c>
      <c r="G1211" t="s">
        <v>24</v>
      </c>
      <c r="H1211">
        <v>1079</v>
      </c>
      <c r="I1211" t="s">
        <v>25</v>
      </c>
      <c r="J1211">
        <v>1</v>
      </c>
      <c r="K1211" t="s">
        <v>37</v>
      </c>
      <c r="L1211" t="s">
        <v>27</v>
      </c>
      <c r="M1211">
        <v>27810</v>
      </c>
      <c r="N1211">
        <v>8</v>
      </c>
      <c r="O1211">
        <v>13</v>
      </c>
      <c r="P1211">
        <v>1</v>
      </c>
      <c r="Q1211">
        <v>19</v>
      </c>
      <c r="R1211">
        <v>2</v>
      </c>
      <c r="S1211">
        <v>5</v>
      </c>
      <c r="T1211">
        <v>0</v>
      </c>
      <c r="U1211">
        <v>4</v>
      </c>
      <c r="V1211">
        <f>COUNTIF(tbl_General[EmployeeID],tbl_General[[#This Row],[EmployeeID]])</f>
        <v>1</v>
      </c>
    </row>
    <row r="1212" spans="1:22" x14ac:dyDescent="0.25">
      <c r="A1212">
        <v>55</v>
      </c>
      <c r="B1212" t="s">
        <v>21</v>
      </c>
      <c r="C1212" t="s">
        <v>22</v>
      </c>
      <c r="D1212" t="s">
        <v>30</v>
      </c>
      <c r="E1212">
        <v>2</v>
      </c>
      <c r="F1212">
        <v>3</v>
      </c>
      <c r="G1212" t="s">
        <v>24</v>
      </c>
      <c r="H1212">
        <v>2549</v>
      </c>
      <c r="I1212" t="s">
        <v>25</v>
      </c>
      <c r="J1212">
        <v>1</v>
      </c>
      <c r="K1212" t="s">
        <v>37</v>
      </c>
      <c r="L1212" t="s">
        <v>27</v>
      </c>
      <c r="M1212">
        <v>27810</v>
      </c>
      <c r="N1212">
        <v>8</v>
      </c>
      <c r="O1212">
        <v>13</v>
      </c>
      <c r="P1212">
        <v>1</v>
      </c>
      <c r="Q1212">
        <v>19</v>
      </c>
      <c r="R1212">
        <v>2</v>
      </c>
      <c r="S1212">
        <v>5</v>
      </c>
      <c r="T1212">
        <v>0</v>
      </c>
      <c r="U1212">
        <v>4</v>
      </c>
      <c r="V1212">
        <f>COUNTIF(tbl_General[EmployeeID],tbl_General[[#This Row],[EmployeeID]])</f>
        <v>1</v>
      </c>
    </row>
    <row r="1213" spans="1:22" x14ac:dyDescent="0.25">
      <c r="A1213">
        <v>55</v>
      </c>
      <c r="B1213" t="s">
        <v>21</v>
      </c>
      <c r="C1213" t="s">
        <v>22</v>
      </c>
      <c r="D1213" t="s">
        <v>30</v>
      </c>
      <c r="E1213">
        <v>2</v>
      </c>
      <c r="F1213">
        <v>3</v>
      </c>
      <c r="G1213" t="s">
        <v>24</v>
      </c>
      <c r="H1213">
        <v>4019</v>
      </c>
      <c r="I1213" t="s">
        <v>25</v>
      </c>
      <c r="J1213">
        <v>1</v>
      </c>
      <c r="K1213" t="s">
        <v>37</v>
      </c>
      <c r="L1213" t="s">
        <v>27</v>
      </c>
      <c r="M1213">
        <v>27810</v>
      </c>
      <c r="N1213">
        <v>8</v>
      </c>
      <c r="O1213">
        <v>13</v>
      </c>
      <c r="P1213">
        <v>1</v>
      </c>
      <c r="Q1213">
        <v>19</v>
      </c>
      <c r="R1213">
        <v>2</v>
      </c>
      <c r="S1213">
        <v>5</v>
      </c>
      <c r="T1213">
        <v>0</v>
      </c>
      <c r="U1213">
        <v>4</v>
      </c>
      <c r="V1213">
        <f>COUNTIF(tbl_General[EmployeeID],tbl_General[[#This Row],[EmployeeID]])</f>
        <v>1</v>
      </c>
    </row>
    <row r="1214" spans="1:22" x14ac:dyDescent="0.25">
      <c r="A1214">
        <v>42</v>
      </c>
      <c r="B1214" t="s">
        <v>21</v>
      </c>
      <c r="C1214" t="s">
        <v>29</v>
      </c>
      <c r="D1214" t="s">
        <v>23</v>
      </c>
      <c r="E1214">
        <v>10</v>
      </c>
      <c r="F1214">
        <v>3</v>
      </c>
      <c r="G1214" t="s">
        <v>45</v>
      </c>
      <c r="H1214">
        <v>152</v>
      </c>
      <c r="I1214" t="s">
        <v>25</v>
      </c>
      <c r="J1214">
        <v>2</v>
      </c>
      <c r="K1214" t="s">
        <v>26</v>
      </c>
      <c r="L1214" t="s">
        <v>41</v>
      </c>
      <c r="M1214">
        <v>28370</v>
      </c>
      <c r="N1214">
        <v>2</v>
      </c>
      <c r="O1214">
        <v>13</v>
      </c>
      <c r="P1214">
        <v>1</v>
      </c>
      <c r="Q1214">
        <v>19</v>
      </c>
      <c r="R1214">
        <v>0</v>
      </c>
      <c r="S1214">
        <v>5</v>
      </c>
      <c r="T1214">
        <v>0</v>
      </c>
      <c r="U1214">
        <v>2</v>
      </c>
      <c r="V1214">
        <f>COUNTIF(tbl_General[EmployeeID],tbl_General[[#This Row],[EmployeeID]])</f>
        <v>1</v>
      </c>
    </row>
    <row r="1215" spans="1:22" x14ac:dyDescent="0.25">
      <c r="A1215">
        <v>42</v>
      </c>
      <c r="B1215" t="s">
        <v>21</v>
      </c>
      <c r="C1215" t="s">
        <v>29</v>
      </c>
      <c r="D1215" t="s">
        <v>23</v>
      </c>
      <c r="E1215">
        <v>10</v>
      </c>
      <c r="F1215">
        <v>3</v>
      </c>
      <c r="G1215" t="s">
        <v>45</v>
      </c>
      <c r="H1215">
        <v>1622</v>
      </c>
      <c r="I1215" t="s">
        <v>25</v>
      </c>
      <c r="J1215">
        <v>2</v>
      </c>
      <c r="K1215" t="s">
        <v>26</v>
      </c>
      <c r="L1215" t="s">
        <v>41</v>
      </c>
      <c r="M1215">
        <v>28370</v>
      </c>
      <c r="N1215">
        <v>2</v>
      </c>
      <c r="O1215">
        <v>13</v>
      </c>
      <c r="P1215">
        <v>1</v>
      </c>
      <c r="Q1215">
        <v>19</v>
      </c>
      <c r="R1215">
        <v>0</v>
      </c>
      <c r="S1215">
        <v>5</v>
      </c>
      <c r="T1215">
        <v>0</v>
      </c>
      <c r="U1215">
        <v>2</v>
      </c>
      <c r="V1215">
        <f>COUNTIF(tbl_General[EmployeeID],tbl_General[[#This Row],[EmployeeID]])</f>
        <v>1</v>
      </c>
    </row>
    <row r="1216" spans="1:22" x14ac:dyDescent="0.25">
      <c r="A1216">
        <v>42</v>
      </c>
      <c r="B1216" t="s">
        <v>21</v>
      </c>
      <c r="C1216" t="s">
        <v>29</v>
      </c>
      <c r="D1216" t="s">
        <v>23</v>
      </c>
      <c r="E1216">
        <v>10</v>
      </c>
      <c r="F1216">
        <v>3</v>
      </c>
      <c r="G1216" t="s">
        <v>45</v>
      </c>
      <c r="H1216">
        <v>3092</v>
      </c>
      <c r="I1216" t="s">
        <v>25</v>
      </c>
      <c r="J1216">
        <v>2</v>
      </c>
      <c r="K1216" t="s">
        <v>26</v>
      </c>
      <c r="L1216" t="s">
        <v>41</v>
      </c>
      <c r="M1216">
        <v>28370</v>
      </c>
      <c r="N1216">
        <v>2</v>
      </c>
      <c r="O1216">
        <v>13</v>
      </c>
      <c r="P1216">
        <v>1</v>
      </c>
      <c r="Q1216">
        <v>19</v>
      </c>
      <c r="R1216">
        <v>0</v>
      </c>
      <c r="S1216">
        <v>5</v>
      </c>
      <c r="T1216">
        <v>0</v>
      </c>
      <c r="U1216">
        <v>2</v>
      </c>
      <c r="V1216">
        <f>COUNTIF(tbl_General[EmployeeID],tbl_General[[#This Row],[EmployeeID]])</f>
        <v>1</v>
      </c>
    </row>
    <row r="1217" spans="1:22" x14ac:dyDescent="0.25">
      <c r="A1217">
        <v>40</v>
      </c>
      <c r="B1217" t="s">
        <v>21</v>
      </c>
      <c r="C1217" t="s">
        <v>22</v>
      </c>
      <c r="D1217" t="s">
        <v>30</v>
      </c>
      <c r="E1217">
        <v>17</v>
      </c>
      <c r="F1217">
        <v>4</v>
      </c>
      <c r="G1217" t="s">
        <v>24</v>
      </c>
      <c r="H1217">
        <v>1200</v>
      </c>
      <c r="I1217" t="s">
        <v>34</v>
      </c>
      <c r="J1217">
        <v>1</v>
      </c>
      <c r="K1217" t="s">
        <v>44</v>
      </c>
      <c r="L1217" t="s">
        <v>27</v>
      </c>
      <c r="M1217">
        <v>35780</v>
      </c>
      <c r="N1217">
        <v>2</v>
      </c>
      <c r="O1217">
        <v>14</v>
      </c>
      <c r="P1217">
        <v>1</v>
      </c>
      <c r="Q1217">
        <v>20</v>
      </c>
      <c r="R1217">
        <v>2</v>
      </c>
      <c r="S1217">
        <v>5</v>
      </c>
      <c r="T1217">
        <v>0</v>
      </c>
      <c r="U1217">
        <v>2</v>
      </c>
      <c r="V1217">
        <f>COUNTIF(tbl_General[EmployeeID],tbl_General[[#This Row],[EmployeeID]])</f>
        <v>1</v>
      </c>
    </row>
    <row r="1218" spans="1:22" x14ac:dyDescent="0.25">
      <c r="A1218">
        <v>40</v>
      </c>
      <c r="B1218" t="s">
        <v>21</v>
      </c>
      <c r="C1218" t="s">
        <v>22</v>
      </c>
      <c r="D1218" t="s">
        <v>30</v>
      </c>
      <c r="E1218">
        <v>17</v>
      </c>
      <c r="F1218">
        <v>4</v>
      </c>
      <c r="G1218" t="s">
        <v>24</v>
      </c>
      <c r="H1218">
        <v>2670</v>
      </c>
      <c r="I1218" t="s">
        <v>34</v>
      </c>
      <c r="J1218">
        <v>1</v>
      </c>
      <c r="K1218" t="s">
        <v>44</v>
      </c>
      <c r="L1218" t="s">
        <v>27</v>
      </c>
      <c r="M1218">
        <v>35780</v>
      </c>
      <c r="N1218">
        <v>2</v>
      </c>
      <c r="O1218">
        <v>14</v>
      </c>
      <c r="P1218">
        <v>1</v>
      </c>
      <c r="Q1218">
        <v>20</v>
      </c>
      <c r="R1218">
        <v>2</v>
      </c>
      <c r="S1218">
        <v>5</v>
      </c>
      <c r="T1218">
        <v>0</v>
      </c>
      <c r="U1218">
        <v>2</v>
      </c>
      <c r="V1218">
        <f>COUNTIF(tbl_General[EmployeeID],tbl_General[[#This Row],[EmployeeID]])</f>
        <v>1</v>
      </c>
    </row>
    <row r="1219" spans="1:22" x14ac:dyDescent="0.25">
      <c r="A1219">
        <v>40</v>
      </c>
      <c r="B1219" t="s">
        <v>21</v>
      </c>
      <c r="C1219" t="s">
        <v>22</v>
      </c>
      <c r="D1219" t="s">
        <v>30</v>
      </c>
      <c r="E1219">
        <v>17</v>
      </c>
      <c r="F1219">
        <v>4</v>
      </c>
      <c r="G1219" t="s">
        <v>24</v>
      </c>
      <c r="H1219">
        <v>4140</v>
      </c>
      <c r="I1219" t="s">
        <v>34</v>
      </c>
      <c r="J1219">
        <v>1</v>
      </c>
      <c r="K1219" t="s">
        <v>44</v>
      </c>
      <c r="L1219" t="s">
        <v>27</v>
      </c>
      <c r="M1219">
        <v>35780</v>
      </c>
      <c r="N1219">
        <v>2</v>
      </c>
      <c r="O1219">
        <v>14</v>
      </c>
      <c r="P1219">
        <v>1</v>
      </c>
      <c r="Q1219">
        <v>20</v>
      </c>
      <c r="R1219">
        <v>2</v>
      </c>
      <c r="S1219">
        <v>5</v>
      </c>
      <c r="T1219">
        <v>0</v>
      </c>
      <c r="U1219">
        <v>2</v>
      </c>
      <c r="V1219">
        <f>COUNTIF(tbl_General[EmployeeID],tbl_General[[#This Row],[EmployeeID]])</f>
        <v>1</v>
      </c>
    </row>
    <row r="1220" spans="1:22" x14ac:dyDescent="0.25">
      <c r="A1220">
        <v>47</v>
      </c>
      <c r="B1220" t="s">
        <v>21</v>
      </c>
      <c r="C1220" t="s">
        <v>22</v>
      </c>
      <c r="D1220" t="s">
        <v>30</v>
      </c>
      <c r="E1220">
        <v>1</v>
      </c>
      <c r="F1220">
        <v>3</v>
      </c>
      <c r="G1220" t="s">
        <v>46</v>
      </c>
      <c r="H1220">
        <v>171</v>
      </c>
      <c r="I1220" t="s">
        <v>34</v>
      </c>
      <c r="J1220">
        <v>5</v>
      </c>
      <c r="K1220" t="s">
        <v>42</v>
      </c>
      <c r="L1220" t="s">
        <v>41</v>
      </c>
      <c r="M1220">
        <v>135700</v>
      </c>
      <c r="N1220">
        <v>5</v>
      </c>
      <c r="O1220">
        <v>16</v>
      </c>
      <c r="P1220">
        <v>2</v>
      </c>
      <c r="Q1220">
        <v>20</v>
      </c>
      <c r="R1220">
        <v>2</v>
      </c>
      <c r="S1220">
        <v>5</v>
      </c>
      <c r="T1220">
        <v>0</v>
      </c>
      <c r="U1220">
        <v>4</v>
      </c>
      <c r="V1220">
        <f>COUNTIF(tbl_General[EmployeeID],tbl_General[[#This Row],[EmployeeID]])</f>
        <v>1</v>
      </c>
    </row>
    <row r="1221" spans="1:22" x14ac:dyDescent="0.25">
      <c r="A1221">
        <v>47</v>
      </c>
      <c r="B1221" t="s">
        <v>21</v>
      </c>
      <c r="C1221" t="s">
        <v>22</v>
      </c>
      <c r="D1221" t="s">
        <v>30</v>
      </c>
      <c r="E1221">
        <v>1</v>
      </c>
      <c r="F1221">
        <v>3</v>
      </c>
      <c r="G1221" t="s">
        <v>46</v>
      </c>
      <c r="H1221">
        <v>1641</v>
      </c>
      <c r="I1221" t="s">
        <v>34</v>
      </c>
      <c r="J1221">
        <v>5</v>
      </c>
      <c r="K1221" t="s">
        <v>42</v>
      </c>
      <c r="L1221" t="s">
        <v>41</v>
      </c>
      <c r="M1221">
        <v>135700</v>
      </c>
      <c r="N1221">
        <v>5</v>
      </c>
      <c r="O1221">
        <v>16</v>
      </c>
      <c r="P1221">
        <v>2</v>
      </c>
      <c r="Q1221">
        <v>20</v>
      </c>
      <c r="R1221">
        <v>2</v>
      </c>
      <c r="S1221">
        <v>5</v>
      </c>
      <c r="T1221">
        <v>0</v>
      </c>
      <c r="U1221">
        <v>4</v>
      </c>
      <c r="V1221">
        <f>COUNTIF(tbl_General[EmployeeID],tbl_General[[#This Row],[EmployeeID]])</f>
        <v>1</v>
      </c>
    </row>
    <row r="1222" spans="1:22" x14ac:dyDescent="0.25">
      <c r="A1222">
        <v>47</v>
      </c>
      <c r="B1222" t="s">
        <v>21</v>
      </c>
      <c r="C1222" t="s">
        <v>22</v>
      </c>
      <c r="D1222" t="s">
        <v>30</v>
      </c>
      <c r="E1222">
        <v>1</v>
      </c>
      <c r="F1222">
        <v>3</v>
      </c>
      <c r="G1222" t="s">
        <v>46</v>
      </c>
      <c r="H1222">
        <v>3111</v>
      </c>
      <c r="I1222" t="s">
        <v>34</v>
      </c>
      <c r="J1222">
        <v>5</v>
      </c>
      <c r="K1222" t="s">
        <v>42</v>
      </c>
      <c r="L1222" t="s">
        <v>41</v>
      </c>
      <c r="M1222">
        <v>135700</v>
      </c>
      <c r="N1222">
        <v>5</v>
      </c>
      <c r="O1222">
        <v>16</v>
      </c>
      <c r="P1222">
        <v>2</v>
      </c>
      <c r="Q1222">
        <v>20</v>
      </c>
      <c r="R1222">
        <v>2</v>
      </c>
      <c r="S1222">
        <v>5</v>
      </c>
      <c r="T1222">
        <v>0</v>
      </c>
      <c r="U1222">
        <v>4</v>
      </c>
      <c r="V1222">
        <f>COUNTIF(tbl_General[EmployeeID],tbl_General[[#This Row],[EmployeeID]])</f>
        <v>1</v>
      </c>
    </row>
    <row r="1223" spans="1:22" x14ac:dyDescent="0.25">
      <c r="A1223">
        <v>55</v>
      </c>
      <c r="B1223" t="s">
        <v>21</v>
      </c>
      <c r="C1223" t="s">
        <v>22</v>
      </c>
      <c r="D1223" t="s">
        <v>30</v>
      </c>
      <c r="E1223">
        <v>7</v>
      </c>
      <c r="F1223">
        <v>3</v>
      </c>
      <c r="G1223" t="s">
        <v>38</v>
      </c>
      <c r="H1223">
        <v>1278</v>
      </c>
      <c r="I1223" t="s">
        <v>34</v>
      </c>
      <c r="J1223">
        <v>3</v>
      </c>
      <c r="K1223" t="s">
        <v>31</v>
      </c>
      <c r="L1223" t="s">
        <v>41</v>
      </c>
      <c r="M1223">
        <v>22720</v>
      </c>
      <c r="N1223">
        <v>2</v>
      </c>
      <c r="O1223">
        <v>17</v>
      </c>
      <c r="P1223">
        <v>1</v>
      </c>
      <c r="Q1223">
        <v>21</v>
      </c>
      <c r="R1223">
        <v>2</v>
      </c>
      <c r="S1223">
        <v>5</v>
      </c>
      <c r="T1223">
        <v>0</v>
      </c>
      <c r="U1223">
        <v>2</v>
      </c>
      <c r="V1223">
        <f>COUNTIF(tbl_General[EmployeeID],tbl_General[[#This Row],[EmployeeID]])</f>
        <v>1</v>
      </c>
    </row>
    <row r="1224" spans="1:22" x14ac:dyDescent="0.25">
      <c r="A1224">
        <v>55</v>
      </c>
      <c r="B1224" t="s">
        <v>21</v>
      </c>
      <c r="C1224" t="s">
        <v>22</v>
      </c>
      <c r="D1224" t="s">
        <v>30</v>
      </c>
      <c r="E1224">
        <v>7</v>
      </c>
      <c r="F1224">
        <v>3</v>
      </c>
      <c r="G1224" t="s">
        <v>38</v>
      </c>
      <c r="H1224">
        <v>2748</v>
      </c>
      <c r="I1224" t="s">
        <v>34</v>
      </c>
      <c r="J1224">
        <v>3</v>
      </c>
      <c r="K1224" t="s">
        <v>31</v>
      </c>
      <c r="L1224" t="s">
        <v>41</v>
      </c>
      <c r="M1224">
        <v>22720</v>
      </c>
      <c r="N1224">
        <v>2</v>
      </c>
      <c r="O1224">
        <v>17</v>
      </c>
      <c r="P1224">
        <v>1</v>
      </c>
      <c r="Q1224">
        <v>21</v>
      </c>
      <c r="R1224">
        <v>2</v>
      </c>
      <c r="S1224">
        <v>5</v>
      </c>
      <c r="T1224">
        <v>0</v>
      </c>
      <c r="U1224">
        <v>2</v>
      </c>
      <c r="V1224">
        <f>COUNTIF(tbl_General[EmployeeID],tbl_General[[#This Row],[EmployeeID]])</f>
        <v>1</v>
      </c>
    </row>
    <row r="1225" spans="1:22" x14ac:dyDescent="0.25">
      <c r="A1225">
        <v>55</v>
      </c>
      <c r="B1225" t="s">
        <v>21</v>
      </c>
      <c r="C1225" t="s">
        <v>22</v>
      </c>
      <c r="D1225" t="s">
        <v>30</v>
      </c>
      <c r="E1225">
        <v>7</v>
      </c>
      <c r="F1225">
        <v>3</v>
      </c>
      <c r="G1225" t="s">
        <v>38</v>
      </c>
      <c r="H1225">
        <v>4218</v>
      </c>
      <c r="I1225" t="s">
        <v>34</v>
      </c>
      <c r="J1225">
        <v>3</v>
      </c>
      <c r="K1225" t="s">
        <v>31</v>
      </c>
      <c r="L1225" t="s">
        <v>41</v>
      </c>
      <c r="M1225">
        <v>22720</v>
      </c>
      <c r="N1225">
        <v>2</v>
      </c>
      <c r="O1225">
        <v>17</v>
      </c>
      <c r="P1225">
        <v>1</v>
      </c>
      <c r="Q1225">
        <v>21</v>
      </c>
      <c r="R1225">
        <v>2</v>
      </c>
      <c r="S1225">
        <v>5</v>
      </c>
      <c r="T1225">
        <v>0</v>
      </c>
      <c r="U1225">
        <v>2</v>
      </c>
      <c r="V1225">
        <f>COUNTIF(tbl_General[EmployeeID],tbl_General[[#This Row],[EmployeeID]])</f>
        <v>1</v>
      </c>
    </row>
    <row r="1226" spans="1:22" x14ac:dyDescent="0.25">
      <c r="A1226">
        <v>52</v>
      </c>
      <c r="B1226" t="s">
        <v>21</v>
      </c>
      <c r="C1226" t="s">
        <v>29</v>
      </c>
      <c r="D1226" t="s">
        <v>30</v>
      </c>
      <c r="E1226">
        <v>2</v>
      </c>
      <c r="F1226">
        <v>1</v>
      </c>
      <c r="G1226" t="s">
        <v>24</v>
      </c>
      <c r="H1226">
        <v>737</v>
      </c>
      <c r="I1226" t="s">
        <v>34</v>
      </c>
      <c r="J1226">
        <v>2</v>
      </c>
      <c r="K1226" t="s">
        <v>35</v>
      </c>
      <c r="L1226" t="s">
        <v>27</v>
      </c>
      <c r="M1226">
        <v>117130</v>
      </c>
      <c r="N1226">
        <v>2</v>
      </c>
      <c r="O1226">
        <v>14</v>
      </c>
      <c r="P1226">
        <v>0</v>
      </c>
      <c r="Q1226">
        <v>24</v>
      </c>
      <c r="R1226">
        <v>2</v>
      </c>
      <c r="S1226">
        <v>5</v>
      </c>
      <c r="T1226">
        <v>0</v>
      </c>
      <c r="U1226">
        <v>2</v>
      </c>
      <c r="V1226">
        <f>COUNTIF(tbl_General[EmployeeID],tbl_General[[#This Row],[EmployeeID]])</f>
        <v>1</v>
      </c>
    </row>
    <row r="1227" spans="1:22" x14ac:dyDescent="0.25">
      <c r="A1227">
        <v>52</v>
      </c>
      <c r="B1227" t="s">
        <v>21</v>
      </c>
      <c r="C1227" t="s">
        <v>29</v>
      </c>
      <c r="D1227" t="s">
        <v>30</v>
      </c>
      <c r="E1227">
        <v>2</v>
      </c>
      <c r="F1227">
        <v>1</v>
      </c>
      <c r="G1227" t="s">
        <v>24</v>
      </c>
      <c r="H1227">
        <v>2207</v>
      </c>
      <c r="I1227" t="s">
        <v>34</v>
      </c>
      <c r="J1227">
        <v>2</v>
      </c>
      <c r="K1227" t="s">
        <v>35</v>
      </c>
      <c r="L1227" t="s">
        <v>27</v>
      </c>
      <c r="M1227">
        <v>117130</v>
      </c>
      <c r="N1227">
        <v>2</v>
      </c>
      <c r="O1227">
        <v>14</v>
      </c>
      <c r="P1227">
        <v>0</v>
      </c>
      <c r="Q1227">
        <v>24</v>
      </c>
      <c r="R1227">
        <v>2</v>
      </c>
      <c r="S1227">
        <v>5</v>
      </c>
      <c r="T1227">
        <v>0</v>
      </c>
      <c r="U1227">
        <v>2</v>
      </c>
      <c r="V1227">
        <f>COUNTIF(tbl_General[EmployeeID],tbl_General[[#This Row],[EmployeeID]])</f>
        <v>1</v>
      </c>
    </row>
    <row r="1228" spans="1:22" x14ac:dyDescent="0.25">
      <c r="A1228">
        <v>52</v>
      </c>
      <c r="B1228" t="s">
        <v>21</v>
      </c>
      <c r="C1228" t="s">
        <v>29</v>
      </c>
      <c r="D1228" t="s">
        <v>30</v>
      </c>
      <c r="E1228">
        <v>2</v>
      </c>
      <c r="F1228">
        <v>1</v>
      </c>
      <c r="G1228" t="s">
        <v>24</v>
      </c>
      <c r="H1228">
        <v>3677</v>
      </c>
      <c r="I1228" t="s">
        <v>34</v>
      </c>
      <c r="J1228">
        <v>2</v>
      </c>
      <c r="K1228" t="s">
        <v>35</v>
      </c>
      <c r="L1228" t="s">
        <v>27</v>
      </c>
      <c r="M1228">
        <v>117130</v>
      </c>
      <c r="N1228">
        <v>2</v>
      </c>
      <c r="O1228">
        <v>14</v>
      </c>
      <c r="P1228">
        <v>0</v>
      </c>
      <c r="Q1228">
        <v>24</v>
      </c>
      <c r="R1228">
        <v>2</v>
      </c>
      <c r="S1228">
        <v>5</v>
      </c>
      <c r="T1228">
        <v>0</v>
      </c>
      <c r="U1228">
        <v>2</v>
      </c>
      <c r="V1228">
        <f>COUNTIF(tbl_General[EmployeeID],tbl_General[[#This Row],[EmployeeID]])</f>
        <v>1</v>
      </c>
    </row>
    <row r="1229" spans="1:22" x14ac:dyDescent="0.25">
      <c r="A1229">
        <v>49</v>
      </c>
      <c r="B1229" t="s">
        <v>21</v>
      </c>
      <c r="C1229" t="s">
        <v>22</v>
      </c>
      <c r="D1229" t="s">
        <v>23</v>
      </c>
      <c r="E1229">
        <v>2</v>
      </c>
      <c r="F1229">
        <v>3</v>
      </c>
      <c r="G1229" t="s">
        <v>46</v>
      </c>
      <c r="H1229">
        <v>118</v>
      </c>
      <c r="I1229" t="s">
        <v>34</v>
      </c>
      <c r="J1229">
        <v>2</v>
      </c>
      <c r="K1229" t="s">
        <v>42</v>
      </c>
      <c r="L1229" t="s">
        <v>32</v>
      </c>
      <c r="M1229">
        <v>52040</v>
      </c>
      <c r="N1229">
        <v>8</v>
      </c>
      <c r="O1229">
        <v>14</v>
      </c>
      <c r="P1229">
        <v>1</v>
      </c>
      <c r="Q1229">
        <v>26</v>
      </c>
      <c r="R1229">
        <v>3</v>
      </c>
      <c r="S1229">
        <v>5</v>
      </c>
      <c r="T1229">
        <v>0</v>
      </c>
      <c r="U1229">
        <v>0</v>
      </c>
      <c r="V1229">
        <f>COUNTIF(tbl_General[EmployeeID],tbl_General[[#This Row],[EmployeeID]])</f>
        <v>1</v>
      </c>
    </row>
    <row r="1230" spans="1:22" x14ac:dyDescent="0.25">
      <c r="A1230">
        <v>49</v>
      </c>
      <c r="B1230" t="s">
        <v>21</v>
      </c>
      <c r="C1230" t="s">
        <v>22</v>
      </c>
      <c r="D1230" t="s">
        <v>23</v>
      </c>
      <c r="E1230">
        <v>2</v>
      </c>
      <c r="F1230">
        <v>3</v>
      </c>
      <c r="G1230" t="s">
        <v>46</v>
      </c>
      <c r="H1230">
        <v>1588</v>
      </c>
      <c r="I1230" t="s">
        <v>34</v>
      </c>
      <c r="J1230">
        <v>2</v>
      </c>
      <c r="K1230" t="s">
        <v>42</v>
      </c>
      <c r="L1230" t="s">
        <v>32</v>
      </c>
      <c r="M1230">
        <v>52040</v>
      </c>
      <c r="N1230">
        <v>8</v>
      </c>
      <c r="O1230">
        <v>14</v>
      </c>
      <c r="P1230">
        <v>1</v>
      </c>
      <c r="Q1230">
        <v>26</v>
      </c>
      <c r="R1230">
        <v>3</v>
      </c>
      <c r="S1230">
        <v>5</v>
      </c>
      <c r="T1230">
        <v>0</v>
      </c>
      <c r="U1230">
        <v>0</v>
      </c>
      <c r="V1230">
        <f>COUNTIF(tbl_General[EmployeeID],tbl_General[[#This Row],[EmployeeID]])</f>
        <v>1</v>
      </c>
    </row>
    <row r="1231" spans="1:22" x14ac:dyDescent="0.25">
      <c r="A1231">
        <v>49</v>
      </c>
      <c r="B1231" t="s">
        <v>21</v>
      </c>
      <c r="C1231" t="s">
        <v>22</v>
      </c>
      <c r="D1231" t="s">
        <v>23</v>
      </c>
      <c r="E1231">
        <v>2</v>
      </c>
      <c r="F1231">
        <v>3</v>
      </c>
      <c r="G1231" t="s">
        <v>46</v>
      </c>
      <c r="H1231">
        <v>3058</v>
      </c>
      <c r="I1231" t="s">
        <v>34</v>
      </c>
      <c r="J1231">
        <v>2</v>
      </c>
      <c r="K1231" t="s">
        <v>42</v>
      </c>
      <c r="L1231" t="s">
        <v>32</v>
      </c>
      <c r="M1231">
        <v>52040</v>
      </c>
      <c r="N1231">
        <v>8</v>
      </c>
      <c r="O1231">
        <v>14</v>
      </c>
      <c r="P1231">
        <v>1</v>
      </c>
      <c r="Q1231">
        <v>26</v>
      </c>
      <c r="R1231">
        <v>3</v>
      </c>
      <c r="S1231">
        <v>5</v>
      </c>
      <c r="T1231">
        <v>0</v>
      </c>
      <c r="U1231">
        <v>0</v>
      </c>
      <c r="V1231">
        <f>COUNTIF(tbl_General[EmployeeID],tbl_General[[#This Row],[EmployeeID]])</f>
        <v>1</v>
      </c>
    </row>
    <row r="1232" spans="1:22" x14ac:dyDescent="0.25">
      <c r="A1232">
        <v>52</v>
      </c>
      <c r="B1232" t="s">
        <v>21</v>
      </c>
      <c r="C1232" t="s">
        <v>22</v>
      </c>
      <c r="D1232" t="s">
        <v>30</v>
      </c>
      <c r="E1232">
        <v>26</v>
      </c>
      <c r="F1232">
        <v>2</v>
      </c>
      <c r="G1232" t="s">
        <v>24</v>
      </c>
      <c r="H1232">
        <v>149</v>
      </c>
      <c r="I1232" t="s">
        <v>25</v>
      </c>
      <c r="J1232">
        <v>2</v>
      </c>
      <c r="K1232" t="s">
        <v>43</v>
      </c>
      <c r="L1232" t="s">
        <v>27</v>
      </c>
      <c r="M1232">
        <v>33750</v>
      </c>
      <c r="N1232">
        <v>2</v>
      </c>
      <c r="O1232">
        <v>21</v>
      </c>
      <c r="P1232">
        <v>0</v>
      </c>
      <c r="Q1232">
        <v>28</v>
      </c>
      <c r="R1232">
        <v>2</v>
      </c>
      <c r="S1232">
        <v>5</v>
      </c>
      <c r="T1232">
        <v>0</v>
      </c>
      <c r="U1232">
        <v>4</v>
      </c>
      <c r="V1232">
        <f>COUNTIF(tbl_General[EmployeeID],tbl_General[[#This Row],[EmployeeID]])</f>
        <v>1</v>
      </c>
    </row>
    <row r="1233" spans="1:22" x14ac:dyDescent="0.25">
      <c r="A1233">
        <v>52</v>
      </c>
      <c r="B1233" t="s">
        <v>21</v>
      </c>
      <c r="C1233" t="s">
        <v>22</v>
      </c>
      <c r="D1233" t="s">
        <v>30</v>
      </c>
      <c r="E1233">
        <v>26</v>
      </c>
      <c r="F1233">
        <v>2</v>
      </c>
      <c r="G1233" t="s">
        <v>24</v>
      </c>
      <c r="H1233">
        <v>1619</v>
      </c>
      <c r="I1233" t="s">
        <v>25</v>
      </c>
      <c r="J1233">
        <v>2</v>
      </c>
      <c r="K1233" t="s">
        <v>43</v>
      </c>
      <c r="L1233" t="s">
        <v>27</v>
      </c>
      <c r="M1233">
        <v>33750</v>
      </c>
      <c r="N1233">
        <v>2</v>
      </c>
      <c r="O1233">
        <v>21</v>
      </c>
      <c r="P1233">
        <v>0</v>
      </c>
      <c r="Q1233">
        <v>28</v>
      </c>
      <c r="R1233">
        <v>2</v>
      </c>
      <c r="S1233">
        <v>5</v>
      </c>
      <c r="T1233">
        <v>0</v>
      </c>
      <c r="U1233">
        <v>4</v>
      </c>
      <c r="V1233">
        <f>COUNTIF(tbl_General[EmployeeID],tbl_General[[#This Row],[EmployeeID]])</f>
        <v>1</v>
      </c>
    </row>
    <row r="1234" spans="1:22" x14ac:dyDescent="0.25">
      <c r="A1234">
        <v>52</v>
      </c>
      <c r="B1234" t="s">
        <v>21</v>
      </c>
      <c r="C1234" t="s">
        <v>22</v>
      </c>
      <c r="D1234" t="s">
        <v>30</v>
      </c>
      <c r="E1234">
        <v>26</v>
      </c>
      <c r="F1234">
        <v>2</v>
      </c>
      <c r="G1234" t="s">
        <v>24</v>
      </c>
      <c r="H1234">
        <v>3089</v>
      </c>
      <c r="I1234" t="s">
        <v>25</v>
      </c>
      <c r="J1234">
        <v>2</v>
      </c>
      <c r="K1234" t="s">
        <v>43</v>
      </c>
      <c r="L1234" t="s">
        <v>27</v>
      </c>
      <c r="M1234">
        <v>33750</v>
      </c>
      <c r="N1234">
        <v>2</v>
      </c>
      <c r="O1234">
        <v>21</v>
      </c>
      <c r="P1234">
        <v>0</v>
      </c>
      <c r="Q1234">
        <v>28</v>
      </c>
      <c r="R1234">
        <v>2</v>
      </c>
      <c r="S1234">
        <v>5</v>
      </c>
      <c r="T1234">
        <v>0</v>
      </c>
      <c r="U1234">
        <v>4</v>
      </c>
      <c r="V1234">
        <f>COUNTIF(tbl_General[EmployeeID],tbl_General[[#This Row],[EmployeeID]])</f>
        <v>1</v>
      </c>
    </row>
    <row r="1235" spans="1:22" x14ac:dyDescent="0.25">
      <c r="A1235">
        <v>51</v>
      </c>
      <c r="B1235" t="s">
        <v>21</v>
      </c>
      <c r="C1235" t="s">
        <v>22</v>
      </c>
      <c r="D1235" t="s">
        <v>30</v>
      </c>
      <c r="E1235">
        <v>4</v>
      </c>
      <c r="F1235">
        <v>1</v>
      </c>
      <c r="G1235" t="s">
        <v>38</v>
      </c>
      <c r="H1235">
        <v>714</v>
      </c>
      <c r="I1235" t="s">
        <v>25</v>
      </c>
      <c r="J1235">
        <v>3</v>
      </c>
      <c r="K1235" t="s">
        <v>42</v>
      </c>
      <c r="L1235" t="s">
        <v>32</v>
      </c>
      <c r="M1235">
        <v>40280</v>
      </c>
      <c r="N1235">
        <v>3</v>
      </c>
      <c r="O1235">
        <v>14</v>
      </c>
      <c r="P1235">
        <v>0</v>
      </c>
      <c r="Q1235">
        <v>29</v>
      </c>
      <c r="R1235">
        <v>3</v>
      </c>
      <c r="S1235">
        <v>5</v>
      </c>
      <c r="T1235">
        <v>0</v>
      </c>
      <c r="U1235">
        <v>3</v>
      </c>
      <c r="V1235">
        <f>COUNTIF(tbl_General[EmployeeID],tbl_General[[#This Row],[EmployeeID]])</f>
        <v>1</v>
      </c>
    </row>
    <row r="1236" spans="1:22" x14ac:dyDescent="0.25">
      <c r="A1236">
        <v>51</v>
      </c>
      <c r="B1236" t="s">
        <v>21</v>
      </c>
      <c r="C1236" t="s">
        <v>22</v>
      </c>
      <c r="D1236" t="s">
        <v>30</v>
      </c>
      <c r="E1236">
        <v>4</v>
      </c>
      <c r="F1236">
        <v>1</v>
      </c>
      <c r="G1236" t="s">
        <v>38</v>
      </c>
      <c r="H1236">
        <v>2184</v>
      </c>
      <c r="I1236" t="s">
        <v>25</v>
      </c>
      <c r="J1236">
        <v>3</v>
      </c>
      <c r="K1236" t="s">
        <v>42</v>
      </c>
      <c r="L1236" t="s">
        <v>32</v>
      </c>
      <c r="M1236">
        <v>40280</v>
      </c>
      <c r="N1236">
        <v>3</v>
      </c>
      <c r="O1236">
        <v>14</v>
      </c>
      <c r="P1236">
        <v>0</v>
      </c>
      <c r="Q1236">
        <v>29</v>
      </c>
      <c r="R1236">
        <v>3</v>
      </c>
      <c r="S1236">
        <v>5</v>
      </c>
      <c r="T1236">
        <v>0</v>
      </c>
      <c r="U1236">
        <v>3</v>
      </c>
      <c r="V1236">
        <f>COUNTIF(tbl_General[EmployeeID],tbl_General[[#This Row],[EmployeeID]])</f>
        <v>1</v>
      </c>
    </row>
    <row r="1237" spans="1:22" x14ac:dyDescent="0.25">
      <c r="A1237">
        <v>51</v>
      </c>
      <c r="B1237" t="s">
        <v>21</v>
      </c>
      <c r="C1237" t="s">
        <v>22</v>
      </c>
      <c r="D1237" t="s">
        <v>30</v>
      </c>
      <c r="E1237">
        <v>4</v>
      </c>
      <c r="F1237">
        <v>1</v>
      </c>
      <c r="G1237" t="s">
        <v>38</v>
      </c>
      <c r="H1237">
        <v>3654</v>
      </c>
      <c r="I1237" t="s">
        <v>25</v>
      </c>
      <c r="J1237">
        <v>3</v>
      </c>
      <c r="K1237" t="s">
        <v>42</v>
      </c>
      <c r="L1237" t="s">
        <v>32</v>
      </c>
      <c r="M1237">
        <v>40280</v>
      </c>
      <c r="N1237">
        <v>3</v>
      </c>
      <c r="O1237">
        <v>14</v>
      </c>
      <c r="P1237">
        <v>0</v>
      </c>
      <c r="Q1237">
        <v>29</v>
      </c>
      <c r="R1237">
        <v>3</v>
      </c>
      <c r="S1237">
        <v>5</v>
      </c>
      <c r="T1237">
        <v>0</v>
      </c>
      <c r="U1237">
        <v>3</v>
      </c>
      <c r="V1237">
        <f>COUNTIF(tbl_General[EmployeeID],tbl_General[[#This Row],[EmployeeID]])</f>
        <v>1</v>
      </c>
    </row>
    <row r="1238" spans="1:22" x14ac:dyDescent="0.25">
      <c r="A1238">
        <v>53</v>
      </c>
      <c r="B1238" t="s">
        <v>21</v>
      </c>
      <c r="C1238" t="s">
        <v>22</v>
      </c>
      <c r="D1238" t="s">
        <v>23</v>
      </c>
      <c r="E1238">
        <v>6</v>
      </c>
      <c r="F1238">
        <v>3</v>
      </c>
      <c r="G1238" t="s">
        <v>45</v>
      </c>
      <c r="H1238">
        <v>367</v>
      </c>
      <c r="I1238" t="s">
        <v>34</v>
      </c>
      <c r="J1238">
        <v>4</v>
      </c>
      <c r="K1238" t="s">
        <v>35</v>
      </c>
      <c r="L1238" t="s">
        <v>27</v>
      </c>
      <c r="M1238">
        <v>23250</v>
      </c>
      <c r="N1238">
        <v>7</v>
      </c>
      <c r="O1238">
        <v>18</v>
      </c>
      <c r="P1238">
        <v>1</v>
      </c>
      <c r="Q1238">
        <v>35</v>
      </c>
      <c r="R1238">
        <v>1</v>
      </c>
      <c r="S1238">
        <v>5</v>
      </c>
      <c r="T1238">
        <v>0</v>
      </c>
      <c r="U1238">
        <v>4</v>
      </c>
      <c r="V1238">
        <f>COUNTIF(tbl_General[EmployeeID],tbl_General[[#This Row],[EmployeeID]])</f>
        <v>1</v>
      </c>
    </row>
    <row r="1239" spans="1:22" x14ac:dyDescent="0.25">
      <c r="A1239">
        <v>53</v>
      </c>
      <c r="B1239" t="s">
        <v>21</v>
      </c>
      <c r="C1239" t="s">
        <v>22</v>
      </c>
      <c r="D1239" t="s">
        <v>23</v>
      </c>
      <c r="E1239">
        <v>6</v>
      </c>
      <c r="F1239">
        <v>3</v>
      </c>
      <c r="G1239" t="s">
        <v>45</v>
      </c>
      <c r="H1239">
        <v>1837</v>
      </c>
      <c r="I1239" t="s">
        <v>34</v>
      </c>
      <c r="J1239">
        <v>4</v>
      </c>
      <c r="K1239" t="s">
        <v>35</v>
      </c>
      <c r="L1239" t="s">
        <v>27</v>
      </c>
      <c r="M1239">
        <v>23250</v>
      </c>
      <c r="N1239">
        <v>7</v>
      </c>
      <c r="O1239">
        <v>18</v>
      </c>
      <c r="P1239">
        <v>1</v>
      </c>
      <c r="Q1239">
        <v>35</v>
      </c>
      <c r="R1239">
        <v>1</v>
      </c>
      <c r="S1239">
        <v>5</v>
      </c>
      <c r="T1239">
        <v>0</v>
      </c>
      <c r="U1239">
        <v>4</v>
      </c>
      <c r="V1239">
        <f>COUNTIF(tbl_General[EmployeeID],tbl_General[[#This Row],[EmployeeID]])</f>
        <v>1</v>
      </c>
    </row>
    <row r="1240" spans="1:22" x14ac:dyDescent="0.25">
      <c r="A1240">
        <v>53</v>
      </c>
      <c r="B1240" t="s">
        <v>21</v>
      </c>
      <c r="C1240" t="s">
        <v>22</v>
      </c>
      <c r="D1240" t="s">
        <v>23</v>
      </c>
      <c r="E1240">
        <v>6</v>
      </c>
      <c r="F1240">
        <v>3</v>
      </c>
      <c r="G1240" t="s">
        <v>45</v>
      </c>
      <c r="H1240">
        <v>3307</v>
      </c>
      <c r="I1240" t="s">
        <v>34</v>
      </c>
      <c r="J1240">
        <v>4</v>
      </c>
      <c r="K1240" t="s">
        <v>35</v>
      </c>
      <c r="L1240" t="s">
        <v>27</v>
      </c>
      <c r="M1240">
        <v>23250</v>
      </c>
      <c r="N1240">
        <v>7</v>
      </c>
      <c r="O1240">
        <v>18</v>
      </c>
      <c r="P1240">
        <v>1</v>
      </c>
      <c r="Q1240">
        <v>35</v>
      </c>
      <c r="R1240">
        <v>1</v>
      </c>
      <c r="S1240">
        <v>5</v>
      </c>
      <c r="T1240">
        <v>0</v>
      </c>
      <c r="U1240">
        <v>4</v>
      </c>
      <c r="V1240">
        <f>COUNTIF(tbl_General[EmployeeID],tbl_General[[#This Row],[EmployeeID]])</f>
        <v>1</v>
      </c>
    </row>
    <row r="1241" spans="1:22" x14ac:dyDescent="0.25">
      <c r="A1241">
        <v>36</v>
      </c>
      <c r="B1241" t="s">
        <v>21</v>
      </c>
      <c r="C1241" t="s">
        <v>29</v>
      </c>
      <c r="D1241" t="s">
        <v>30</v>
      </c>
      <c r="E1241">
        <v>3</v>
      </c>
      <c r="F1241">
        <v>3</v>
      </c>
      <c r="G1241" t="s">
        <v>24</v>
      </c>
      <c r="H1241">
        <v>1279</v>
      </c>
      <c r="I1241" t="s">
        <v>25</v>
      </c>
      <c r="J1241">
        <v>2</v>
      </c>
      <c r="K1241" t="s">
        <v>40</v>
      </c>
      <c r="L1241" t="s">
        <v>32</v>
      </c>
      <c r="M1241">
        <v>20180</v>
      </c>
      <c r="N1241">
        <v>1</v>
      </c>
      <c r="O1241">
        <v>13</v>
      </c>
      <c r="P1241">
        <v>0</v>
      </c>
      <c r="Q1241">
        <v>6</v>
      </c>
      <c r="R1241">
        <v>5</v>
      </c>
      <c r="S1241">
        <v>6</v>
      </c>
      <c r="T1241">
        <v>0</v>
      </c>
      <c r="U1241">
        <v>3</v>
      </c>
      <c r="V1241">
        <f>COUNTIF(tbl_General[EmployeeID],tbl_General[[#This Row],[EmployeeID]])</f>
        <v>1</v>
      </c>
    </row>
    <row r="1242" spans="1:22" x14ac:dyDescent="0.25">
      <c r="A1242">
        <v>36</v>
      </c>
      <c r="B1242" t="s">
        <v>21</v>
      </c>
      <c r="C1242" t="s">
        <v>29</v>
      </c>
      <c r="D1242" t="s">
        <v>30</v>
      </c>
      <c r="E1242">
        <v>3</v>
      </c>
      <c r="F1242">
        <v>3</v>
      </c>
      <c r="G1242" t="s">
        <v>24</v>
      </c>
      <c r="H1242">
        <v>2749</v>
      </c>
      <c r="I1242" t="s">
        <v>25</v>
      </c>
      <c r="J1242">
        <v>2</v>
      </c>
      <c r="K1242" t="s">
        <v>40</v>
      </c>
      <c r="L1242" t="s">
        <v>32</v>
      </c>
      <c r="M1242">
        <v>20180</v>
      </c>
      <c r="N1242">
        <v>1</v>
      </c>
      <c r="O1242">
        <v>13</v>
      </c>
      <c r="P1242">
        <v>0</v>
      </c>
      <c r="Q1242">
        <v>6</v>
      </c>
      <c r="R1242">
        <v>5</v>
      </c>
      <c r="S1242">
        <v>6</v>
      </c>
      <c r="T1242">
        <v>0</v>
      </c>
      <c r="U1242">
        <v>3</v>
      </c>
      <c r="V1242">
        <f>COUNTIF(tbl_General[EmployeeID],tbl_General[[#This Row],[EmployeeID]])</f>
        <v>1</v>
      </c>
    </row>
    <row r="1243" spans="1:22" x14ac:dyDescent="0.25">
      <c r="A1243">
        <v>36</v>
      </c>
      <c r="B1243" t="s">
        <v>21</v>
      </c>
      <c r="C1243" t="s">
        <v>29</v>
      </c>
      <c r="D1243" t="s">
        <v>30</v>
      </c>
      <c r="E1243">
        <v>3</v>
      </c>
      <c r="F1243">
        <v>3</v>
      </c>
      <c r="G1243" t="s">
        <v>24</v>
      </c>
      <c r="H1243">
        <v>4219</v>
      </c>
      <c r="I1243" t="s">
        <v>25</v>
      </c>
      <c r="J1243">
        <v>2</v>
      </c>
      <c r="K1243" t="s">
        <v>40</v>
      </c>
      <c r="L1243" t="s">
        <v>32</v>
      </c>
      <c r="M1243">
        <v>20180</v>
      </c>
      <c r="N1243">
        <v>1</v>
      </c>
      <c r="O1243">
        <v>13</v>
      </c>
      <c r="P1243">
        <v>0</v>
      </c>
      <c r="Q1243">
        <v>6</v>
      </c>
      <c r="R1243">
        <v>5</v>
      </c>
      <c r="S1243">
        <v>6</v>
      </c>
      <c r="T1243">
        <v>0</v>
      </c>
      <c r="U1243">
        <v>3</v>
      </c>
      <c r="V1243">
        <f>COUNTIF(tbl_General[EmployeeID],tbl_General[[#This Row],[EmployeeID]])</f>
        <v>1</v>
      </c>
    </row>
    <row r="1244" spans="1:22" x14ac:dyDescent="0.25">
      <c r="A1244">
        <v>27</v>
      </c>
      <c r="B1244" t="s">
        <v>21</v>
      </c>
      <c r="C1244" t="s">
        <v>29</v>
      </c>
      <c r="D1244" t="s">
        <v>23</v>
      </c>
      <c r="E1244">
        <v>4</v>
      </c>
      <c r="F1244">
        <v>3</v>
      </c>
      <c r="G1244" t="s">
        <v>46</v>
      </c>
      <c r="H1244">
        <v>264</v>
      </c>
      <c r="I1244" t="s">
        <v>34</v>
      </c>
      <c r="J1244">
        <v>5</v>
      </c>
      <c r="K1244" t="s">
        <v>40</v>
      </c>
      <c r="L1244" t="s">
        <v>41</v>
      </c>
      <c r="M1244">
        <v>21940</v>
      </c>
      <c r="N1244">
        <v>1</v>
      </c>
      <c r="O1244">
        <v>12</v>
      </c>
      <c r="P1244">
        <v>0</v>
      </c>
      <c r="Q1244">
        <v>6</v>
      </c>
      <c r="R1244">
        <v>5</v>
      </c>
      <c r="S1244">
        <v>6</v>
      </c>
      <c r="T1244">
        <v>0</v>
      </c>
      <c r="U1244">
        <v>4</v>
      </c>
      <c r="V1244">
        <f>COUNTIF(tbl_General[EmployeeID],tbl_General[[#This Row],[EmployeeID]])</f>
        <v>1</v>
      </c>
    </row>
    <row r="1245" spans="1:22" x14ac:dyDescent="0.25">
      <c r="A1245">
        <v>27</v>
      </c>
      <c r="B1245" t="s">
        <v>21</v>
      </c>
      <c r="C1245" t="s">
        <v>29</v>
      </c>
      <c r="D1245" t="s">
        <v>23</v>
      </c>
      <c r="E1245">
        <v>4</v>
      </c>
      <c r="F1245">
        <v>3</v>
      </c>
      <c r="G1245" t="s">
        <v>46</v>
      </c>
      <c r="H1245">
        <v>1734</v>
      </c>
      <c r="I1245" t="s">
        <v>34</v>
      </c>
      <c r="J1245">
        <v>5</v>
      </c>
      <c r="K1245" t="s">
        <v>40</v>
      </c>
      <c r="L1245" t="s">
        <v>41</v>
      </c>
      <c r="M1245">
        <v>21940</v>
      </c>
      <c r="N1245">
        <v>1</v>
      </c>
      <c r="O1245">
        <v>12</v>
      </c>
      <c r="P1245">
        <v>0</v>
      </c>
      <c r="Q1245">
        <v>6</v>
      </c>
      <c r="R1245">
        <v>5</v>
      </c>
      <c r="S1245">
        <v>6</v>
      </c>
      <c r="T1245">
        <v>0</v>
      </c>
      <c r="U1245">
        <v>4</v>
      </c>
      <c r="V1245">
        <f>COUNTIF(tbl_General[EmployeeID],tbl_General[[#This Row],[EmployeeID]])</f>
        <v>1</v>
      </c>
    </row>
    <row r="1246" spans="1:22" x14ac:dyDescent="0.25">
      <c r="A1246">
        <v>27</v>
      </c>
      <c r="B1246" t="s">
        <v>21</v>
      </c>
      <c r="C1246" t="s">
        <v>29</v>
      </c>
      <c r="D1246" t="s">
        <v>23</v>
      </c>
      <c r="E1246">
        <v>4</v>
      </c>
      <c r="F1246">
        <v>3</v>
      </c>
      <c r="G1246" t="s">
        <v>46</v>
      </c>
      <c r="H1246">
        <v>3204</v>
      </c>
      <c r="I1246" t="s">
        <v>34</v>
      </c>
      <c r="J1246">
        <v>5</v>
      </c>
      <c r="K1246" t="s">
        <v>40</v>
      </c>
      <c r="L1246" t="s">
        <v>41</v>
      </c>
      <c r="M1246">
        <v>21940</v>
      </c>
      <c r="N1246">
        <v>1</v>
      </c>
      <c r="O1246">
        <v>12</v>
      </c>
      <c r="P1246">
        <v>0</v>
      </c>
      <c r="Q1246">
        <v>6</v>
      </c>
      <c r="R1246">
        <v>5</v>
      </c>
      <c r="S1246">
        <v>6</v>
      </c>
      <c r="T1246">
        <v>0</v>
      </c>
      <c r="U1246">
        <v>4</v>
      </c>
      <c r="V1246">
        <f>COUNTIF(tbl_General[EmployeeID],tbl_General[[#This Row],[EmployeeID]])</f>
        <v>1</v>
      </c>
    </row>
    <row r="1247" spans="1:22" x14ac:dyDescent="0.25">
      <c r="A1247">
        <v>32</v>
      </c>
      <c r="B1247" t="s">
        <v>21</v>
      </c>
      <c r="C1247" t="s">
        <v>22</v>
      </c>
      <c r="D1247" t="s">
        <v>30</v>
      </c>
      <c r="E1247">
        <v>1</v>
      </c>
      <c r="F1247">
        <v>1</v>
      </c>
      <c r="G1247" t="s">
        <v>24</v>
      </c>
      <c r="H1247">
        <v>243</v>
      </c>
      <c r="I1247" t="s">
        <v>25</v>
      </c>
      <c r="J1247">
        <v>1</v>
      </c>
      <c r="K1247" t="s">
        <v>26</v>
      </c>
      <c r="L1247" t="s">
        <v>27</v>
      </c>
      <c r="M1247">
        <v>30220</v>
      </c>
      <c r="N1247">
        <v>1</v>
      </c>
      <c r="O1247">
        <v>16</v>
      </c>
      <c r="P1247">
        <v>1</v>
      </c>
      <c r="Q1247">
        <v>6</v>
      </c>
      <c r="R1247">
        <v>3</v>
      </c>
      <c r="S1247">
        <v>6</v>
      </c>
      <c r="T1247">
        <v>0</v>
      </c>
      <c r="U1247">
        <v>5</v>
      </c>
      <c r="V1247">
        <f>COUNTIF(tbl_General[EmployeeID],tbl_General[[#This Row],[EmployeeID]])</f>
        <v>1</v>
      </c>
    </row>
    <row r="1248" spans="1:22" x14ac:dyDescent="0.25">
      <c r="A1248">
        <v>32</v>
      </c>
      <c r="B1248" t="s">
        <v>21</v>
      </c>
      <c r="C1248" t="s">
        <v>22</v>
      </c>
      <c r="D1248" t="s">
        <v>30</v>
      </c>
      <c r="E1248">
        <v>1</v>
      </c>
      <c r="F1248">
        <v>1</v>
      </c>
      <c r="G1248" t="s">
        <v>24</v>
      </c>
      <c r="H1248">
        <v>1713</v>
      </c>
      <c r="I1248" t="s">
        <v>25</v>
      </c>
      <c r="J1248">
        <v>1</v>
      </c>
      <c r="K1248" t="s">
        <v>26</v>
      </c>
      <c r="L1248" t="s">
        <v>27</v>
      </c>
      <c r="M1248">
        <v>30220</v>
      </c>
      <c r="N1248">
        <v>1</v>
      </c>
      <c r="O1248">
        <v>16</v>
      </c>
      <c r="P1248">
        <v>1</v>
      </c>
      <c r="Q1248">
        <v>6</v>
      </c>
      <c r="R1248">
        <v>3</v>
      </c>
      <c r="S1248">
        <v>6</v>
      </c>
      <c r="T1248">
        <v>0</v>
      </c>
      <c r="U1248">
        <v>5</v>
      </c>
      <c r="V1248">
        <f>COUNTIF(tbl_General[EmployeeID],tbl_General[[#This Row],[EmployeeID]])</f>
        <v>1</v>
      </c>
    </row>
    <row r="1249" spans="1:22" x14ac:dyDescent="0.25">
      <c r="A1249">
        <v>32</v>
      </c>
      <c r="B1249" t="s">
        <v>21</v>
      </c>
      <c r="C1249" t="s">
        <v>22</v>
      </c>
      <c r="D1249" t="s">
        <v>30</v>
      </c>
      <c r="E1249">
        <v>1</v>
      </c>
      <c r="F1249">
        <v>1</v>
      </c>
      <c r="G1249" t="s">
        <v>24</v>
      </c>
      <c r="H1249">
        <v>3183</v>
      </c>
      <c r="I1249" t="s">
        <v>25</v>
      </c>
      <c r="J1249">
        <v>1</v>
      </c>
      <c r="K1249" t="s">
        <v>26</v>
      </c>
      <c r="L1249" t="s">
        <v>27</v>
      </c>
      <c r="M1249">
        <v>30220</v>
      </c>
      <c r="N1249">
        <v>1</v>
      </c>
      <c r="O1249">
        <v>16</v>
      </c>
      <c r="P1249">
        <v>1</v>
      </c>
      <c r="Q1249">
        <v>6</v>
      </c>
      <c r="R1249">
        <v>3</v>
      </c>
      <c r="S1249">
        <v>6</v>
      </c>
      <c r="T1249">
        <v>0</v>
      </c>
      <c r="U1249">
        <v>5</v>
      </c>
      <c r="V1249">
        <f>COUNTIF(tbl_General[EmployeeID],tbl_General[[#This Row],[EmployeeID]])</f>
        <v>1</v>
      </c>
    </row>
    <row r="1250" spans="1:22" x14ac:dyDescent="0.25">
      <c r="A1250">
        <v>35</v>
      </c>
      <c r="B1250" t="s">
        <v>21</v>
      </c>
      <c r="C1250" t="s">
        <v>22</v>
      </c>
      <c r="D1250" t="s">
        <v>30</v>
      </c>
      <c r="E1250">
        <v>20</v>
      </c>
      <c r="F1250">
        <v>4</v>
      </c>
      <c r="G1250" t="s">
        <v>24</v>
      </c>
      <c r="H1250">
        <v>1294</v>
      </c>
      <c r="I1250" t="s">
        <v>25</v>
      </c>
      <c r="J1250">
        <v>3</v>
      </c>
      <c r="K1250" t="s">
        <v>37</v>
      </c>
      <c r="L1250" t="s">
        <v>32</v>
      </c>
      <c r="M1250">
        <v>40690</v>
      </c>
      <c r="N1250">
        <v>1</v>
      </c>
      <c r="O1250">
        <v>13</v>
      </c>
      <c r="P1250">
        <v>0</v>
      </c>
      <c r="Q1250">
        <v>6</v>
      </c>
      <c r="R1250">
        <v>5</v>
      </c>
      <c r="S1250">
        <v>6</v>
      </c>
      <c r="T1250">
        <v>0</v>
      </c>
      <c r="U1250">
        <v>4</v>
      </c>
      <c r="V1250">
        <f>COUNTIF(tbl_General[EmployeeID],tbl_General[[#This Row],[EmployeeID]])</f>
        <v>1</v>
      </c>
    </row>
    <row r="1251" spans="1:22" x14ac:dyDescent="0.25">
      <c r="A1251">
        <v>35</v>
      </c>
      <c r="B1251" t="s">
        <v>21</v>
      </c>
      <c r="C1251" t="s">
        <v>22</v>
      </c>
      <c r="D1251" t="s">
        <v>30</v>
      </c>
      <c r="E1251">
        <v>20</v>
      </c>
      <c r="F1251">
        <v>4</v>
      </c>
      <c r="G1251" t="s">
        <v>24</v>
      </c>
      <c r="H1251">
        <v>2764</v>
      </c>
      <c r="I1251" t="s">
        <v>25</v>
      </c>
      <c r="J1251">
        <v>3</v>
      </c>
      <c r="K1251" t="s">
        <v>37</v>
      </c>
      <c r="L1251" t="s">
        <v>32</v>
      </c>
      <c r="M1251">
        <v>40690</v>
      </c>
      <c r="N1251">
        <v>1</v>
      </c>
      <c r="O1251">
        <v>13</v>
      </c>
      <c r="P1251">
        <v>0</v>
      </c>
      <c r="Q1251">
        <v>6</v>
      </c>
      <c r="R1251">
        <v>5</v>
      </c>
      <c r="S1251">
        <v>6</v>
      </c>
      <c r="T1251">
        <v>0</v>
      </c>
      <c r="U1251">
        <v>4</v>
      </c>
      <c r="V1251">
        <f>COUNTIF(tbl_General[EmployeeID],tbl_General[[#This Row],[EmployeeID]])</f>
        <v>1</v>
      </c>
    </row>
    <row r="1252" spans="1:22" x14ac:dyDescent="0.25">
      <c r="A1252">
        <v>35</v>
      </c>
      <c r="B1252" t="s">
        <v>21</v>
      </c>
      <c r="C1252" t="s">
        <v>22</v>
      </c>
      <c r="D1252" t="s">
        <v>30</v>
      </c>
      <c r="E1252">
        <v>20</v>
      </c>
      <c r="F1252">
        <v>4</v>
      </c>
      <c r="G1252" t="s">
        <v>24</v>
      </c>
      <c r="H1252">
        <v>4234</v>
      </c>
      <c r="I1252" t="s">
        <v>25</v>
      </c>
      <c r="J1252">
        <v>3</v>
      </c>
      <c r="K1252" t="s">
        <v>37</v>
      </c>
      <c r="L1252" t="s">
        <v>32</v>
      </c>
      <c r="M1252">
        <v>40690</v>
      </c>
      <c r="N1252">
        <v>1</v>
      </c>
      <c r="O1252">
        <v>13</v>
      </c>
      <c r="P1252">
        <v>0</v>
      </c>
      <c r="Q1252">
        <v>6</v>
      </c>
      <c r="R1252">
        <v>5</v>
      </c>
      <c r="S1252">
        <v>6</v>
      </c>
      <c r="T1252">
        <v>0</v>
      </c>
      <c r="U1252">
        <v>4</v>
      </c>
      <c r="V1252">
        <f>COUNTIF(tbl_General[EmployeeID],tbl_General[[#This Row],[EmployeeID]])</f>
        <v>1</v>
      </c>
    </row>
    <row r="1253" spans="1:22" x14ac:dyDescent="0.25">
      <c r="A1253">
        <v>44</v>
      </c>
      <c r="B1253" t="s">
        <v>28</v>
      </c>
      <c r="C1253" t="s">
        <v>22</v>
      </c>
      <c r="D1253" t="s">
        <v>37</v>
      </c>
      <c r="E1253">
        <v>6</v>
      </c>
      <c r="F1253">
        <v>2</v>
      </c>
      <c r="G1253" t="s">
        <v>37</v>
      </c>
      <c r="H1253">
        <v>600</v>
      </c>
      <c r="I1253" t="s">
        <v>34</v>
      </c>
      <c r="J1253">
        <v>3</v>
      </c>
      <c r="K1253" t="s">
        <v>35</v>
      </c>
      <c r="L1253" t="s">
        <v>32</v>
      </c>
      <c r="M1253">
        <v>45580</v>
      </c>
      <c r="N1253">
        <v>1</v>
      </c>
      <c r="O1253">
        <v>13</v>
      </c>
      <c r="P1253">
        <v>1</v>
      </c>
      <c r="Q1253">
        <v>6</v>
      </c>
      <c r="R1253">
        <v>2</v>
      </c>
      <c r="S1253">
        <v>6</v>
      </c>
      <c r="T1253">
        <v>0</v>
      </c>
      <c r="U1253">
        <v>2</v>
      </c>
      <c r="V1253">
        <f>COUNTIF(tbl_General[EmployeeID],tbl_General[[#This Row],[EmployeeID]])</f>
        <v>1</v>
      </c>
    </row>
    <row r="1254" spans="1:22" x14ac:dyDescent="0.25">
      <c r="A1254">
        <v>44</v>
      </c>
      <c r="B1254" t="s">
        <v>28</v>
      </c>
      <c r="C1254" t="s">
        <v>22</v>
      </c>
      <c r="D1254" t="s">
        <v>37</v>
      </c>
      <c r="E1254">
        <v>6</v>
      </c>
      <c r="F1254">
        <v>2</v>
      </c>
      <c r="G1254" t="s">
        <v>37</v>
      </c>
      <c r="H1254">
        <v>2070</v>
      </c>
      <c r="I1254" t="s">
        <v>34</v>
      </c>
      <c r="J1254">
        <v>3</v>
      </c>
      <c r="K1254" t="s">
        <v>35</v>
      </c>
      <c r="L1254" t="s">
        <v>32</v>
      </c>
      <c r="M1254">
        <v>45580</v>
      </c>
      <c r="N1254">
        <v>1</v>
      </c>
      <c r="O1254">
        <v>13</v>
      </c>
      <c r="P1254">
        <v>1</v>
      </c>
      <c r="Q1254">
        <v>6</v>
      </c>
      <c r="R1254">
        <v>2</v>
      </c>
      <c r="S1254">
        <v>6</v>
      </c>
      <c r="T1254">
        <v>0</v>
      </c>
      <c r="U1254">
        <v>2</v>
      </c>
      <c r="V1254">
        <f>COUNTIF(tbl_General[EmployeeID],tbl_General[[#This Row],[EmployeeID]])</f>
        <v>1</v>
      </c>
    </row>
    <row r="1255" spans="1:22" x14ac:dyDescent="0.25">
      <c r="A1255">
        <v>44</v>
      </c>
      <c r="B1255" t="s">
        <v>28</v>
      </c>
      <c r="C1255" t="s">
        <v>22</v>
      </c>
      <c r="D1255" t="s">
        <v>37</v>
      </c>
      <c r="E1255">
        <v>6</v>
      </c>
      <c r="F1255">
        <v>2</v>
      </c>
      <c r="G1255" t="s">
        <v>37</v>
      </c>
      <c r="H1255">
        <v>3540</v>
      </c>
      <c r="I1255" t="s">
        <v>34</v>
      </c>
      <c r="J1255">
        <v>3</v>
      </c>
      <c r="K1255" t="s">
        <v>35</v>
      </c>
      <c r="L1255" t="s">
        <v>32</v>
      </c>
      <c r="M1255">
        <v>45580</v>
      </c>
      <c r="N1255">
        <v>1</v>
      </c>
      <c r="O1255">
        <v>13</v>
      </c>
      <c r="P1255">
        <v>1</v>
      </c>
      <c r="Q1255">
        <v>6</v>
      </c>
      <c r="R1255">
        <v>2</v>
      </c>
      <c r="S1255">
        <v>6</v>
      </c>
      <c r="T1255">
        <v>0</v>
      </c>
      <c r="U1255">
        <v>2</v>
      </c>
      <c r="V1255">
        <f>COUNTIF(tbl_General[EmployeeID],tbl_General[[#This Row],[EmployeeID]])</f>
        <v>1</v>
      </c>
    </row>
    <row r="1256" spans="1:22" x14ac:dyDescent="0.25">
      <c r="A1256">
        <v>45</v>
      </c>
      <c r="B1256" t="s">
        <v>21</v>
      </c>
      <c r="C1256" t="s">
        <v>22</v>
      </c>
      <c r="D1256" t="s">
        <v>30</v>
      </c>
      <c r="E1256">
        <v>16</v>
      </c>
      <c r="F1256">
        <v>1</v>
      </c>
      <c r="G1256" t="s">
        <v>38</v>
      </c>
      <c r="H1256">
        <v>502</v>
      </c>
      <c r="I1256" t="s">
        <v>34</v>
      </c>
      <c r="J1256">
        <v>2</v>
      </c>
      <c r="K1256" t="s">
        <v>35</v>
      </c>
      <c r="L1256" t="s">
        <v>32</v>
      </c>
      <c r="M1256">
        <v>54840</v>
      </c>
      <c r="N1256">
        <v>1</v>
      </c>
      <c r="O1256">
        <v>20</v>
      </c>
      <c r="P1256">
        <v>3</v>
      </c>
      <c r="Q1256">
        <v>6</v>
      </c>
      <c r="R1256">
        <v>6</v>
      </c>
      <c r="S1256">
        <v>6</v>
      </c>
      <c r="T1256">
        <v>0</v>
      </c>
      <c r="U1256">
        <v>4</v>
      </c>
      <c r="V1256">
        <f>COUNTIF(tbl_General[EmployeeID],tbl_General[[#This Row],[EmployeeID]])</f>
        <v>1</v>
      </c>
    </row>
    <row r="1257" spans="1:22" x14ac:dyDescent="0.25">
      <c r="A1257">
        <v>45</v>
      </c>
      <c r="B1257" t="s">
        <v>21</v>
      </c>
      <c r="C1257" t="s">
        <v>22</v>
      </c>
      <c r="D1257" t="s">
        <v>30</v>
      </c>
      <c r="E1257">
        <v>16</v>
      </c>
      <c r="F1257">
        <v>1</v>
      </c>
      <c r="G1257" t="s">
        <v>38</v>
      </c>
      <c r="H1257">
        <v>1972</v>
      </c>
      <c r="I1257" t="s">
        <v>34</v>
      </c>
      <c r="J1257">
        <v>2</v>
      </c>
      <c r="K1257" t="s">
        <v>35</v>
      </c>
      <c r="L1257" t="s">
        <v>32</v>
      </c>
      <c r="M1257">
        <v>54840</v>
      </c>
      <c r="N1257">
        <v>1</v>
      </c>
      <c r="O1257">
        <v>20</v>
      </c>
      <c r="P1257">
        <v>3</v>
      </c>
      <c r="Q1257">
        <v>6</v>
      </c>
      <c r="R1257">
        <v>6</v>
      </c>
      <c r="S1257">
        <v>6</v>
      </c>
      <c r="T1257">
        <v>0</v>
      </c>
      <c r="U1257">
        <v>4</v>
      </c>
      <c r="V1257">
        <f>COUNTIF(tbl_General[EmployeeID],tbl_General[[#This Row],[EmployeeID]])</f>
        <v>1</v>
      </c>
    </row>
    <row r="1258" spans="1:22" x14ac:dyDescent="0.25">
      <c r="A1258">
        <v>45</v>
      </c>
      <c r="B1258" t="s">
        <v>21</v>
      </c>
      <c r="C1258" t="s">
        <v>22</v>
      </c>
      <c r="D1258" t="s">
        <v>30</v>
      </c>
      <c r="E1258">
        <v>16</v>
      </c>
      <c r="F1258">
        <v>1</v>
      </c>
      <c r="G1258" t="s">
        <v>38</v>
      </c>
      <c r="H1258">
        <v>3442</v>
      </c>
      <c r="I1258" t="s">
        <v>34</v>
      </c>
      <c r="J1258">
        <v>2</v>
      </c>
      <c r="K1258" t="s">
        <v>35</v>
      </c>
      <c r="L1258" t="s">
        <v>32</v>
      </c>
      <c r="M1258">
        <v>54840</v>
      </c>
      <c r="N1258">
        <v>1</v>
      </c>
      <c r="O1258">
        <v>20</v>
      </c>
      <c r="P1258">
        <v>3</v>
      </c>
      <c r="Q1258">
        <v>6</v>
      </c>
      <c r="R1258">
        <v>6</v>
      </c>
      <c r="S1258">
        <v>6</v>
      </c>
      <c r="T1258">
        <v>0</v>
      </c>
      <c r="U1258">
        <v>4</v>
      </c>
      <c r="V1258">
        <f>COUNTIF(tbl_General[EmployeeID],tbl_General[[#This Row],[EmployeeID]])</f>
        <v>1</v>
      </c>
    </row>
    <row r="1259" spans="1:22" x14ac:dyDescent="0.25">
      <c r="A1259">
        <v>25</v>
      </c>
      <c r="B1259" t="s">
        <v>28</v>
      </c>
      <c r="C1259" t="s">
        <v>22</v>
      </c>
      <c r="D1259" t="s">
        <v>23</v>
      </c>
      <c r="E1259">
        <v>10</v>
      </c>
      <c r="F1259">
        <v>1</v>
      </c>
      <c r="G1259" t="s">
        <v>45</v>
      </c>
      <c r="H1259">
        <v>1320</v>
      </c>
      <c r="I1259" t="s">
        <v>34</v>
      </c>
      <c r="J1259">
        <v>2</v>
      </c>
      <c r="K1259" t="s">
        <v>39</v>
      </c>
      <c r="L1259" t="s">
        <v>32</v>
      </c>
      <c r="M1259">
        <v>82370</v>
      </c>
      <c r="N1259">
        <v>1</v>
      </c>
      <c r="O1259">
        <v>13</v>
      </c>
      <c r="P1259">
        <v>0</v>
      </c>
      <c r="Q1259">
        <v>6</v>
      </c>
      <c r="R1259">
        <v>6</v>
      </c>
      <c r="S1259">
        <v>6</v>
      </c>
      <c r="T1259">
        <v>0</v>
      </c>
      <c r="U1259">
        <v>3</v>
      </c>
      <c r="V1259">
        <f>COUNTIF(tbl_General[EmployeeID],tbl_General[[#This Row],[EmployeeID]])</f>
        <v>1</v>
      </c>
    </row>
    <row r="1260" spans="1:22" x14ac:dyDescent="0.25">
      <c r="A1260">
        <v>25</v>
      </c>
      <c r="B1260" t="s">
        <v>28</v>
      </c>
      <c r="C1260" t="s">
        <v>22</v>
      </c>
      <c r="D1260" t="s">
        <v>23</v>
      </c>
      <c r="E1260">
        <v>10</v>
      </c>
      <c r="F1260">
        <v>1</v>
      </c>
      <c r="G1260" t="s">
        <v>45</v>
      </c>
      <c r="H1260">
        <v>2790</v>
      </c>
      <c r="I1260" t="s">
        <v>34</v>
      </c>
      <c r="J1260">
        <v>2</v>
      </c>
      <c r="K1260" t="s">
        <v>39</v>
      </c>
      <c r="L1260" t="s">
        <v>32</v>
      </c>
      <c r="M1260">
        <v>82370</v>
      </c>
      <c r="N1260">
        <v>1</v>
      </c>
      <c r="O1260">
        <v>13</v>
      </c>
      <c r="P1260">
        <v>0</v>
      </c>
      <c r="Q1260">
        <v>6</v>
      </c>
      <c r="R1260">
        <v>6</v>
      </c>
      <c r="S1260">
        <v>6</v>
      </c>
      <c r="T1260">
        <v>0</v>
      </c>
      <c r="U1260">
        <v>3</v>
      </c>
      <c r="V1260">
        <f>COUNTIF(tbl_General[EmployeeID],tbl_General[[#This Row],[EmployeeID]])</f>
        <v>1</v>
      </c>
    </row>
    <row r="1261" spans="1:22" x14ac:dyDescent="0.25">
      <c r="A1261">
        <v>25</v>
      </c>
      <c r="B1261" t="s">
        <v>28</v>
      </c>
      <c r="C1261" t="s">
        <v>22</v>
      </c>
      <c r="D1261" t="s">
        <v>23</v>
      </c>
      <c r="E1261">
        <v>10</v>
      </c>
      <c r="F1261">
        <v>1</v>
      </c>
      <c r="G1261" t="s">
        <v>45</v>
      </c>
      <c r="H1261">
        <v>4260</v>
      </c>
      <c r="I1261" t="s">
        <v>34</v>
      </c>
      <c r="J1261">
        <v>2</v>
      </c>
      <c r="K1261" t="s">
        <v>39</v>
      </c>
      <c r="L1261" t="s">
        <v>32</v>
      </c>
      <c r="M1261">
        <v>82370</v>
      </c>
      <c r="N1261">
        <v>1</v>
      </c>
      <c r="O1261">
        <v>13</v>
      </c>
      <c r="P1261">
        <v>0</v>
      </c>
      <c r="Q1261">
        <v>6</v>
      </c>
      <c r="R1261">
        <v>6</v>
      </c>
      <c r="S1261">
        <v>6</v>
      </c>
      <c r="T1261">
        <v>0</v>
      </c>
      <c r="U1261">
        <v>3</v>
      </c>
      <c r="V1261">
        <f>COUNTIF(tbl_General[EmployeeID],tbl_General[[#This Row],[EmployeeID]])</f>
        <v>1</v>
      </c>
    </row>
    <row r="1262" spans="1:22" x14ac:dyDescent="0.25">
      <c r="A1262">
        <v>31</v>
      </c>
      <c r="B1262" t="s">
        <v>21</v>
      </c>
      <c r="C1262" t="s">
        <v>22</v>
      </c>
      <c r="D1262" t="s">
        <v>30</v>
      </c>
      <c r="E1262">
        <v>21</v>
      </c>
      <c r="F1262">
        <v>3</v>
      </c>
      <c r="G1262" t="s">
        <v>24</v>
      </c>
      <c r="H1262">
        <v>638</v>
      </c>
      <c r="I1262" t="s">
        <v>34</v>
      </c>
      <c r="J1262">
        <v>2</v>
      </c>
      <c r="K1262" t="s">
        <v>40</v>
      </c>
      <c r="L1262" t="s">
        <v>27</v>
      </c>
      <c r="M1262">
        <v>99800</v>
      </c>
      <c r="N1262">
        <v>1</v>
      </c>
      <c r="O1262">
        <v>12</v>
      </c>
      <c r="P1262">
        <v>0</v>
      </c>
      <c r="Q1262">
        <v>6</v>
      </c>
      <c r="R1262">
        <v>1</v>
      </c>
      <c r="S1262">
        <v>6</v>
      </c>
      <c r="T1262">
        <v>0</v>
      </c>
      <c r="U1262">
        <v>1</v>
      </c>
      <c r="V1262">
        <f>COUNTIF(tbl_General[EmployeeID],tbl_General[[#This Row],[EmployeeID]])</f>
        <v>1</v>
      </c>
    </row>
    <row r="1263" spans="1:22" x14ac:dyDescent="0.25">
      <c r="A1263">
        <v>31</v>
      </c>
      <c r="B1263" t="s">
        <v>21</v>
      </c>
      <c r="C1263" t="s">
        <v>22</v>
      </c>
      <c r="D1263" t="s">
        <v>30</v>
      </c>
      <c r="E1263">
        <v>21</v>
      </c>
      <c r="F1263">
        <v>3</v>
      </c>
      <c r="G1263" t="s">
        <v>24</v>
      </c>
      <c r="H1263">
        <v>2108</v>
      </c>
      <c r="I1263" t="s">
        <v>34</v>
      </c>
      <c r="J1263">
        <v>2</v>
      </c>
      <c r="K1263" t="s">
        <v>40</v>
      </c>
      <c r="L1263" t="s">
        <v>27</v>
      </c>
      <c r="M1263">
        <v>99800</v>
      </c>
      <c r="N1263">
        <v>1</v>
      </c>
      <c r="O1263">
        <v>12</v>
      </c>
      <c r="P1263">
        <v>0</v>
      </c>
      <c r="Q1263">
        <v>6</v>
      </c>
      <c r="R1263">
        <v>1</v>
      </c>
      <c r="S1263">
        <v>6</v>
      </c>
      <c r="T1263">
        <v>0</v>
      </c>
      <c r="U1263">
        <v>1</v>
      </c>
      <c r="V1263">
        <f>COUNTIF(tbl_General[EmployeeID],tbl_General[[#This Row],[EmployeeID]])</f>
        <v>1</v>
      </c>
    </row>
    <row r="1264" spans="1:22" x14ac:dyDescent="0.25">
      <c r="A1264">
        <v>31</v>
      </c>
      <c r="B1264" t="s">
        <v>21</v>
      </c>
      <c r="C1264" t="s">
        <v>22</v>
      </c>
      <c r="D1264" t="s">
        <v>30</v>
      </c>
      <c r="E1264">
        <v>21</v>
      </c>
      <c r="F1264">
        <v>3</v>
      </c>
      <c r="G1264" t="s">
        <v>24</v>
      </c>
      <c r="H1264">
        <v>3578</v>
      </c>
      <c r="I1264" t="s">
        <v>34</v>
      </c>
      <c r="J1264">
        <v>2</v>
      </c>
      <c r="K1264" t="s">
        <v>40</v>
      </c>
      <c r="L1264" t="s">
        <v>27</v>
      </c>
      <c r="M1264">
        <v>99800</v>
      </c>
      <c r="N1264">
        <v>1</v>
      </c>
      <c r="O1264">
        <v>12</v>
      </c>
      <c r="P1264">
        <v>0</v>
      </c>
      <c r="Q1264">
        <v>6</v>
      </c>
      <c r="R1264">
        <v>1</v>
      </c>
      <c r="S1264">
        <v>6</v>
      </c>
      <c r="T1264">
        <v>0</v>
      </c>
      <c r="U1264">
        <v>1</v>
      </c>
      <c r="V1264">
        <f>COUNTIF(tbl_General[EmployeeID],tbl_General[[#This Row],[EmployeeID]])</f>
        <v>1</v>
      </c>
    </row>
    <row r="1265" spans="1:22" x14ac:dyDescent="0.25">
      <c r="A1265">
        <v>33</v>
      </c>
      <c r="B1265" t="s">
        <v>21</v>
      </c>
      <c r="C1265" t="s">
        <v>22</v>
      </c>
      <c r="D1265" t="s">
        <v>30</v>
      </c>
      <c r="E1265">
        <v>7</v>
      </c>
      <c r="F1265">
        <v>3</v>
      </c>
      <c r="G1265" t="s">
        <v>38</v>
      </c>
      <c r="H1265">
        <v>932</v>
      </c>
      <c r="I1265" t="s">
        <v>34</v>
      </c>
      <c r="J1265">
        <v>5</v>
      </c>
      <c r="K1265" t="s">
        <v>35</v>
      </c>
      <c r="L1265" t="s">
        <v>41</v>
      </c>
      <c r="M1265">
        <v>109990</v>
      </c>
      <c r="N1265">
        <v>1</v>
      </c>
      <c r="O1265">
        <v>18</v>
      </c>
      <c r="P1265">
        <v>3</v>
      </c>
      <c r="Q1265">
        <v>6</v>
      </c>
      <c r="R1265">
        <v>3</v>
      </c>
      <c r="S1265">
        <v>6</v>
      </c>
      <c r="T1265">
        <v>0</v>
      </c>
      <c r="U1265">
        <v>4</v>
      </c>
      <c r="V1265">
        <f>COUNTIF(tbl_General[EmployeeID],tbl_General[[#This Row],[EmployeeID]])</f>
        <v>1</v>
      </c>
    </row>
    <row r="1266" spans="1:22" x14ac:dyDescent="0.25">
      <c r="A1266">
        <v>33</v>
      </c>
      <c r="B1266" t="s">
        <v>21</v>
      </c>
      <c r="C1266" t="s">
        <v>22</v>
      </c>
      <c r="D1266" t="s">
        <v>30</v>
      </c>
      <c r="E1266">
        <v>7</v>
      </c>
      <c r="F1266">
        <v>3</v>
      </c>
      <c r="G1266" t="s">
        <v>38</v>
      </c>
      <c r="H1266">
        <v>2402</v>
      </c>
      <c r="I1266" t="s">
        <v>34</v>
      </c>
      <c r="J1266">
        <v>5</v>
      </c>
      <c r="K1266" t="s">
        <v>35</v>
      </c>
      <c r="L1266" t="s">
        <v>41</v>
      </c>
      <c r="M1266">
        <v>109990</v>
      </c>
      <c r="N1266">
        <v>1</v>
      </c>
      <c r="O1266">
        <v>18</v>
      </c>
      <c r="P1266">
        <v>3</v>
      </c>
      <c r="Q1266">
        <v>6</v>
      </c>
      <c r="R1266">
        <v>3</v>
      </c>
      <c r="S1266">
        <v>6</v>
      </c>
      <c r="T1266">
        <v>0</v>
      </c>
      <c r="U1266">
        <v>4</v>
      </c>
      <c r="V1266">
        <f>COUNTIF(tbl_General[EmployeeID],tbl_General[[#This Row],[EmployeeID]])</f>
        <v>1</v>
      </c>
    </row>
    <row r="1267" spans="1:22" x14ac:dyDescent="0.25">
      <c r="A1267">
        <v>33</v>
      </c>
      <c r="B1267" t="s">
        <v>21</v>
      </c>
      <c r="C1267" t="s">
        <v>22</v>
      </c>
      <c r="D1267" t="s">
        <v>30</v>
      </c>
      <c r="E1267">
        <v>7</v>
      </c>
      <c r="F1267">
        <v>3</v>
      </c>
      <c r="G1267" t="s">
        <v>38</v>
      </c>
      <c r="H1267">
        <v>3872</v>
      </c>
      <c r="I1267" t="s">
        <v>34</v>
      </c>
      <c r="J1267">
        <v>5</v>
      </c>
      <c r="K1267" t="s">
        <v>35</v>
      </c>
      <c r="L1267" t="s">
        <v>41</v>
      </c>
      <c r="M1267">
        <v>109990</v>
      </c>
      <c r="N1267">
        <v>1</v>
      </c>
      <c r="O1267">
        <v>18</v>
      </c>
      <c r="P1267">
        <v>3</v>
      </c>
      <c r="Q1267">
        <v>6</v>
      </c>
      <c r="R1267">
        <v>3</v>
      </c>
      <c r="S1267">
        <v>6</v>
      </c>
      <c r="T1267">
        <v>0</v>
      </c>
      <c r="U1267">
        <v>4</v>
      </c>
      <c r="V1267">
        <f>COUNTIF(tbl_General[EmployeeID],tbl_General[[#This Row],[EmployeeID]])</f>
        <v>1</v>
      </c>
    </row>
    <row r="1268" spans="1:22" x14ac:dyDescent="0.25">
      <c r="A1268">
        <v>27</v>
      </c>
      <c r="B1268" t="s">
        <v>21</v>
      </c>
      <c r="C1268" t="s">
        <v>22</v>
      </c>
      <c r="D1268" t="s">
        <v>30</v>
      </c>
      <c r="E1268">
        <v>8</v>
      </c>
      <c r="F1268">
        <v>2</v>
      </c>
      <c r="G1268" t="s">
        <v>38</v>
      </c>
      <c r="H1268">
        <v>1210</v>
      </c>
      <c r="I1268" t="s">
        <v>34</v>
      </c>
      <c r="J1268">
        <v>1</v>
      </c>
      <c r="K1268" t="s">
        <v>40</v>
      </c>
      <c r="L1268" t="s">
        <v>27</v>
      </c>
      <c r="M1268">
        <v>164220</v>
      </c>
      <c r="N1268">
        <v>1</v>
      </c>
      <c r="O1268">
        <v>20</v>
      </c>
      <c r="P1268">
        <v>1</v>
      </c>
      <c r="Q1268">
        <v>6</v>
      </c>
      <c r="R1268">
        <v>3</v>
      </c>
      <c r="S1268">
        <v>6</v>
      </c>
      <c r="T1268">
        <v>0</v>
      </c>
      <c r="U1268">
        <v>3</v>
      </c>
      <c r="V1268">
        <f>COUNTIF(tbl_General[EmployeeID],tbl_General[[#This Row],[EmployeeID]])</f>
        <v>1</v>
      </c>
    </row>
    <row r="1269" spans="1:22" x14ac:dyDescent="0.25">
      <c r="A1269">
        <v>27</v>
      </c>
      <c r="B1269" t="s">
        <v>21</v>
      </c>
      <c r="C1269" t="s">
        <v>22</v>
      </c>
      <c r="D1269" t="s">
        <v>30</v>
      </c>
      <c r="E1269">
        <v>8</v>
      </c>
      <c r="F1269">
        <v>2</v>
      </c>
      <c r="G1269" t="s">
        <v>38</v>
      </c>
      <c r="H1269">
        <v>2680</v>
      </c>
      <c r="I1269" t="s">
        <v>34</v>
      </c>
      <c r="J1269">
        <v>1</v>
      </c>
      <c r="K1269" t="s">
        <v>40</v>
      </c>
      <c r="L1269" t="s">
        <v>27</v>
      </c>
      <c r="M1269">
        <v>164220</v>
      </c>
      <c r="N1269">
        <v>1</v>
      </c>
      <c r="O1269">
        <v>20</v>
      </c>
      <c r="P1269">
        <v>1</v>
      </c>
      <c r="Q1269">
        <v>6</v>
      </c>
      <c r="R1269">
        <v>3</v>
      </c>
      <c r="S1269">
        <v>6</v>
      </c>
      <c r="T1269">
        <v>0</v>
      </c>
      <c r="U1269">
        <v>3</v>
      </c>
      <c r="V1269">
        <f>COUNTIF(tbl_General[EmployeeID],tbl_General[[#This Row],[EmployeeID]])</f>
        <v>1</v>
      </c>
    </row>
    <row r="1270" spans="1:22" x14ac:dyDescent="0.25">
      <c r="A1270">
        <v>27</v>
      </c>
      <c r="B1270" t="s">
        <v>21</v>
      </c>
      <c r="C1270" t="s">
        <v>22</v>
      </c>
      <c r="D1270" t="s">
        <v>30</v>
      </c>
      <c r="E1270">
        <v>8</v>
      </c>
      <c r="F1270">
        <v>2</v>
      </c>
      <c r="G1270" t="s">
        <v>38</v>
      </c>
      <c r="H1270">
        <v>4150</v>
      </c>
      <c r="I1270" t="s">
        <v>34</v>
      </c>
      <c r="J1270">
        <v>1</v>
      </c>
      <c r="K1270" t="s">
        <v>40</v>
      </c>
      <c r="L1270" t="s">
        <v>27</v>
      </c>
      <c r="M1270">
        <v>164220</v>
      </c>
      <c r="N1270">
        <v>1</v>
      </c>
      <c r="O1270">
        <v>20</v>
      </c>
      <c r="P1270">
        <v>1</v>
      </c>
      <c r="Q1270">
        <v>6</v>
      </c>
      <c r="R1270">
        <v>3</v>
      </c>
      <c r="S1270">
        <v>6</v>
      </c>
      <c r="T1270">
        <v>0</v>
      </c>
      <c r="U1270">
        <v>3</v>
      </c>
      <c r="V1270">
        <f>COUNTIF(tbl_General[EmployeeID],tbl_General[[#This Row],[EmployeeID]])</f>
        <v>1</v>
      </c>
    </row>
    <row r="1271" spans="1:22" x14ac:dyDescent="0.25">
      <c r="A1271">
        <v>32</v>
      </c>
      <c r="B1271" t="s">
        <v>21</v>
      </c>
      <c r="C1271" t="s">
        <v>22</v>
      </c>
      <c r="D1271" t="s">
        <v>37</v>
      </c>
      <c r="E1271">
        <v>22</v>
      </c>
      <c r="F1271">
        <v>3</v>
      </c>
      <c r="G1271" t="s">
        <v>37</v>
      </c>
      <c r="H1271">
        <v>1229</v>
      </c>
      <c r="I1271" t="s">
        <v>25</v>
      </c>
      <c r="J1271">
        <v>2</v>
      </c>
      <c r="K1271" t="s">
        <v>39</v>
      </c>
      <c r="L1271" t="s">
        <v>41</v>
      </c>
      <c r="M1271">
        <v>74460</v>
      </c>
      <c r="N1271">
        <v>0</v>
      </c>
      <c r="O1271">
        <v>19</v>
      </c>
      <c r="P1271">
        <v>0</v>
      </c>
      <c r="Q1271">
        <v>7</v>
      </c>
      <c r="R1271">
        <v>3</v>
      </c>
      <c r="S1271">
        <v>6</v>
      </c>
      <c r="T1271">
        <v>0</v>
      </c>
      <c r="U1271">
        <v>5</v>
      </c>
      <c r="V1271">
        <f>COUNTIF(tbl_General[EmployeeID],tbl_General[[#This Row],[EmployeeID]])</f>
        <v>1</v>
      </c>
    </row>
    <row r="1272" spans="1:22" x14ac:dyDescent="0.25">
      <c r="A1272">
        <v>32</v>
      </c>
      <c r="B1272" t="s">
        <v>21</v>
      </c>
      <c r="C1272" t="s">
        <v>22</v>
      </c>
      <c r="D1272" t="s">
        <v>37</v>
      </c>
      <c r="E1272">
        <v>22</v>
      </c>
      <c r="F1272">
        <v>3</v>
      </c>
      <c r="G1272" t="s">
        <v>37</v>
      </c>
      <c r="H1272">
        <v>2699</v>
      </c>
      <c r="I1272" t="s">
        <v>25</v>
      </c>
      <c r="J1272">
        <v>2</v>
      </c>
      <c r="K1272" t="s">
        <v>39</v>
      </c>
      <c r="L1272" t="s">
        <v>41</v>
      </c>
      <c r="M1272">
        <v>74460</v>
      </c>
      <c r="N1272">
        <v>0</v>
      </c>
      <c r="O1272">
        <v>19</v>
      </c>
      <c r="P1272">
        <v>0</v>
      </c>
      <c r="Q1272">
        <v>7</v>
      </c>
      <c r="R1272">
        <v>3</v>
      </c>
      <c r="S1272">
        <v>6</v>
      </c>
      <c r="T1272">
        <v>0</v>
      </c>
      <c r="U1272">
        <v>5</v>
      </c>
      <c r="V1272">
        <f>COUNTIF(tbl_General[EmployeeID],tbl_General[[#This Row],[EmployeeID]])</f>
        <v>1</v>
      </c>
    </row>
    <row r="1273" spans="1:22" x14ac:dyDescent="0.25">
      <c r="A1273">
        <v>32</v>
      </c>
      <c r="B1273" t="s">
        <v>21</v>
      </c>
      <c r="C1273" t="s">
        <v>22</v>
      </c>
      <c r="D1273" t="s">
        <v>37</v>
      </c>
      <c r="E1273">
        <v>22</v>
      </c>
      <c r="F1273">
        <v>3</v>
      </c>
      <c r="G1273" t="s">
        <v>37</v>
      </c>
      <c r="H1273">
        <v>4169</v>
      </c>
      <c r="I1273" t="s">
        <v>25</v>
      </c>
      <c r="J1273">
        <v>2</v>
      </c>
      <c r="K1273" t="s">
        <v>39</v>
      </c>
      <c r="L1273" t="s">
        <v>41</v>
      </c>
      <c r="M1273">
        <v>74460</v>
      </c>
      <c r="N1273">
        <v>0</v>
      </c>
      <c r="O1273">
        <v>19</v>
      </c>
      <c r="P1273">
        <v>0</v>
      </c>
      <c r="Q1273">
        <v>7</v>
      </c>
      <c r="R1273">
        <v>3</v>
      </c>
      <c r="S1273">
        <v>6</v>
      </c>
      <c r="T1273">
        <v>0</v>
      </c>
      <c r="U1273">
        <v>5</v>
      </c>
      <c r="V1273">
        <f>COUNTIF(tbl_General[EmployeeID],tbl_General[[#This Row],[EmployeeID]])</f>
        <v>1</v>
      </c>
    </row>
    <row r="1274" spans="1:22" x14ac:dyDescent="0.25">
      <c r="A1274">
        <v>26</v>
      </c>
      <c r="B1274" t="s">
        <v>28</v>
      </c>
      <c r="C1274" t="s">
        <v>29</v>
      </c>
      <c r="D1274" t="s">
        <v>23</v>
      </c>
      <c r="E1274">
        <v>14</v>
      </c>
      <c r="F1274">
        <v>3</v>
      </c>
      <c r="G1274" t="s">
        <v>24</v>
      </c>
      <c r="H1274">
        <v>125</v>
      </c>
      <c r="I1274" t="s">
        <v>34</v>
      </c>
      <c r="J1274">
        <v>2</v>
      </c>
      <c r="K1274" t="s">
        <v>44</v>
      </c>
      <c r="L1274" t="s">
        <v>32</v>
      </c>
      <c r="M1274">
        <v>75100</v>
      </c>
      <c r="N1274">
        <v>0</v>
      </c>
      <c r="O1274">
        <v>18</v>
      </c>
      <c r="P1274">
        <v>3</v>
      </c>
      <c r="Q1274">
        <v>7</v>
      </c>
      <c r="R1274">
        <v>3</v>
      </c>
      <c r="S1274">
        <v>6</v>
      </c>
      <c r="T1274">
        <v>0</v>
      </c>
      <c r="U1274">
        <v>4</v>
      </c>
      <c r="V1274">
        <f>COUNTIF(tbl_General[EmployeeID],tbl_General[[#This Row],[EmployeeID]])</f>
        <v>1</v>
      </c>
    </row>
    <row r="1275" spans="1:22" x14ac:dyDescent="0.25">
      <c r="A1275">
        <v>26</v>
      </c>
      <c r="B1275" t="s">
        <v>28</v>
      </c>
      <c r="C1275" t="s">
        <v>29</v>
      </c>
      <c r="D1275" t="s">
        <v>23</v>
      </c>
      <c r="E1275">
        <v>14</v>
      </c>
      <c r="F1275">
        <v>3</v>
      </c>
      <c r="G1275" t="s">
        <v>24</v>
      </c>
      <c r="H1275">
        <v>1595</v>
      </c>
      <c r="I1275" t="s">
        <v>34</v>
      </c>
      <c r="J1275">
        <v>2</v>
      </c>
      <c r="K1275" t="s">
        <v>44</v>
      </c>
      <c r="L1275" t="s">
        <v>32</v>
      </c>
      <c r="M1275">
        <v>75100</v>
      </c>
      <c r="N1275">
        <v>0</v>
      </c>
      <c r="O1275">
        <v>18</v>
      </c>
      <c r="P1275">
        <v>3</v>
      </c>
      <c r="Q1275">
        <v>7</v>
      </c>
      <c r="R1275">
        <v>3</v>
      </c>
      <c r="S1275">
        <v>6</v>
      </c>
      <c r="T1275">
        <v>0</v>
      </c>
      <c r="U1275">
        <v>4</v>
      </c>
      <c r="V1275">
        <f>COUNTIF(tbl_General[EmployeeID],tbl_General[[#This Row],[EmployeeID]])</f>
        <v>1</v>
      </c>
    </row>
    <row r="1276" spans="1:22" x14ac:dyDescent="0.25">
      <c r="A1276">
        <v>26</v>
      </c>
      <c r="B1276" t="s">
        <v>28</v>
      </c>
      <c r="C1276" t="s">
        <v>29</v>
      </c>
      <c r="D1276" t="s">
        <v>23</v>
      </c>
      <c r="E1276">
        <v>14</v>
      </c>
      <c r="F1276">
        <v>3</v>
      </c>
      <c r="G1276" t="s">
        <v>24</v>
      </c>
      <c r="H1276">
        <v>3065</v>
      </c>
      <c r="I1276" t="s">
        <v>34</v>
      </c>
      <c r="J1276">
        <v>2</v>
      </c>
      <c r="K1276" t="s">
        <v>44</v>
      </c>
      <c r="L1276" t="s">
        <v>32</v>
      </c>
      <c r="M1276">
        <v>75100</v>
      </c>
      <c r="N1276">
        <v>0</v>
      </c>
      <c r="O1276">
        <v>18</v>
      </c>
      <c r="P1276">
        <v>3</v>
      </c>
      <c r="Q1276">
        <v>7</v>
      </c>
      <c r="R1276">
        <v>3</v>
      </c>
      <c r="S1276">
        <v>6</v>
      </c>
      <c r="T1276">
        <v>0</v>
      </c>
      <c r="U1276">
        <v>4</v>
      </c>
      <c r="V1276">
        <f>COUNTIF(tbl_General[EmployeeID],tbl_General[[#This Row],[EmployeeID]])</f>
        <v>1</v>
      </c>
    </row>
    <row r="1277" spans="1:22" x14ac:dyDescent="0.25">
      <c r="A1277">
        <v>34</v>
      </c>
      <c r="B1277" t="s">
        <v>21</v>
      </c>
      <c r="C1277" t="s">
        <v>29</v>
      </c>
      <c r="D1277" t="s">
        <v>23</v>
      </c>
      <c r="E1277">
        <v>29</v>
      </c>
      <c r="F1277">
        <v>4</v>
      </c>
      <c r="G1277" t="s">
        <v>45</v>
      </c>
      <c r="H1277">
        <v>537</v>
      </c>
      <c r="I1277" t="s">
        <v>34</v>
      </c>
      <c r="J1277">
        <v>1</v>
      </c>
      <c r="K1277" t="s">
        <v>31</v>
      </c>
      <c r="L1277" t="s">
        <v>32</v>
      </c>
      <c r="M1277">
        <v>115100</v>
      </c>
      <c r="N1277">
        <v>0</v>
      </c>
      <c r="O1277">
        <v>14</v>
      </c>
      <c r="P1277">
        <v>1</v>
      </c>
      <c r="Q1277">
        <v>7</v>
      </c>
      <c r="R1277">
        <v>5</v>
      </c>
      <c r="S1277">
        <v>6</v>
      </c>
      <c r="T1277">
        <v>0</v>
      </c>
      <c r="U1277">
        <v>4</v>
      </c>
      <c r="V1277">
        <f>COUNTIF(tbl_General[EmployeeID],tbl_General[[#This Row],[EmployeeID]])</f>
        <v>1</v>
      </c>
    </row>
    <row r="1278" spans="1:22" x14ac:dyDescent="0.25">
      <c r="A1278">
        <v>34</v>
      </c>
      <c r="B1278" t="s">
        <v>21</v>
      </c>
      <c r="C1278" t="s">
        <v>29</v>
      </c>
      <c r="D1278" t="s">
        <v>23</v>
      </c>
      <c r="E1278">
        <v>29</v>
      </c>
      <c r="F1278">
        <v>4</v>
      </c>
      <c r="G1278" t="s">
        <v>45</v>
      </c>
      <c r="H1278">
        <v>2007</v>
      </c>
      <c r="I1278" t="s">
        <v>34</v>
      </c>
      <c r="J1278">
        <v>1</v>
      </c>
      <c r="K1278" t="s">
        <v>31</v>
      </c>
      <c r="L1278" t="s">
        <v>32</v>
      </c>
      <c r="M1278">
        <v>115100</v>
      </c>
      <c r="N1278">
        <v>0</v>
      </c>
      <c r="O1278">
        <v>14</v>
      </c>
      <c r="P1278">
        <v>1</v>
      </c>
      <c r="Q1278">
        <v>7</v>
      </c>
      <c r="R1278">
        <v>5</v>
      </c>
      <c r="S1278">
        <v>6</v>
      </c>
      <c r="T1278">
        <v>0</v>
      </c>
      <c r="U1278">
        <v>4</v>
      </c>
      <c r="V1278">
        <f>COUNTIF(tbl_General[EmployeeID],tbl_General[[#This Row],[EmployeeID]])</f>
        <v>1</v>
      </c>
    </row>
    <row r="1279" spans="1:22" x14ac:dyDescent="0.25">
      <c r="A1279">
        <v>34</v>
      </c>
      <c r="B1279" t="s">
        <v>21</v>
      </c>
      <c r="C1279" t="s">
        <v>29</v>
      </c>
      <c r="D1279" t="s">
        <v>23</v>
      </c>
      <c r="E1279">
        <v>29</v>
      </c>
      <c r="F1279">
        <v>4</v>
      </c>
      <c r="G1279" t="s">
        <v>45</v>
      </c>
      <c r="H1279">
        <v>3477</v>
      </c>
      <c r="I1279" t="s">
        <v>34</v>
      </c>
      <c r="J1279">
        <v>1</v>
      </c>
      <c r="K1279" t="s">
        <v>31</v>
      </c>
      <c r="L1279" t="s">
        <v>32</v>
      </c>
      <c r="M1279">
        <v>115100</v>
      </c>
      <c r="N1279">
        <v>0</v>
      </c>
      <c r="O1279">
        <v>14</v>
      </c>
      <c r="P1279">
        <v>1</v>
      </c>
      <c r="Q1279">
        <v>7</v>
      </c>
      <c r="R1279">
        <v>5</v>
      </c>
      <c r="S1279">
        <v>6</v>
      </c>
      <c r="T1279">
        <v>0</v>
      </c>
      <c r="U1279">
        <v>4</v>
      </c>
      <c r="V1279">
        <f>COUNTIF(tbl_General[EmployeeID],tbl_General[[#This Row],[EmployeeID]])</f>
        <v>1</v>
      </c>
    </row>
    <row r="1280" spans="1:22" x14ac:dyDescent="0.25">
      <c r="A1280">
        <v>42</v>
      </c>
      <c r="B1280" t="s">
        <v>21</v>
      </c>
      <c r="C1280" t="s">
        <v>29</v>
      </c>
      <c r="D1280" t="s">
        <v>30</v>
      </c>
      <c r="E1280">
        <v>18</v>
      </c>
      <c r="F1280">
        <v>4</v>
      </c>
      <c r="G1280" t="s">
        <v>46</v>
      </c>
      <c r="H1280">
        <v>156</v>
      </c>
      <c r="I1280" t="s">
        <v>34</v>
      </c>
      <c r="J1280">
        <v>4</v>
      </c>
      <c r="K1280" t="s">
        <v>35</v>
      </c>
      <c r="L1280" t="s">
        <v>27</v>
      </c>
      <c r="M1280">
        <v>132060</v>
      </c>
      <c r="N1280">
        <v>0</v>
      </c>
      <c r="O1280">
        <v>13</v>
      </c>
      <c r="P1280">
        <v>2</v>
      </c>
      <c r="Q1280">
        <v>7</v>
      </c>
      <c r="R1280">
        <v>2</v>
      </c>
      <c r="S1280">
        <v>6</v>
      </c>
      <c r="T1280">
        <v>0</v>
      </c>
      <c r="U1280">
        <v>4</v>
      </c>
      <c r="V1280">
        <f>COUNTIF(tbl_General[EmployeeID],tbl_General[[#This Row],[EmployeeID]])</f>
        <v>1</v>
      </c>
    </row>
    <row r="1281" spans="1:22" x14ac:dyDescent="0.25">
      <c r="A1281">
        <v>42</v>
      </c>
      <c r="B1281" t="s">
        <v>21</v>
      </c>
      <c r="C1281" t="s">
        <v>29</v>
      </c>
      <c r="D1281" t="s">
        <v>30</v>
      </c>
      <c r="E1281">
        <v>18</v>
      </c>
      <c r="F1281">
        <v>4</v>
      </c>
      <c r="G1281" t="s">
        <v>46</v>
      </c>
      <c r="H1281">
        <v>1626</v>
      </c>
      <c r="I1281" t="s">
        <v>34</v>
      </c>
      <c r="J1281">
        <v>4</v>
      </c>
      <c r="K1281" t="s">
        <v>35</v>
      </c>
      <c r="L1281" t="s">
        <v>27</v>
      </c>
      <c r="M1281">
        <v>132060</v>
      </c>
      <c r="N1281">
        <v>0</v>
      </c>
      <c r="O1281">
        <v>13</v>
      </c>
      <c r="P1281">
        <v>2</v>
      </c>
      <c r="Q1281">
        <v>7</v>
      </c>
      <c r="R1281">
        <v>2</v>
      </c>
      <c r="S1281">
        <v>6</v>
      </c>
      <c r="T1281">
        <v>0</v>
      </c>
      <c r="U1281">
        <v>4</v>
      </c>
      <c r="V1281">
        <f>COUNTIF(tbl_General[EmployeeID],tbl_General[[#This Row],[EmployeeID]])</f>
        <v>1</v>
      </c>
    </row>
    <row r="1282" spans="1:22" x14ac:dyDescent="0.25">
      <c r="A1282">
        <v>42</v>
      </c>
      <c r="B1282" t="s">
        <v>21</v>
      </c>
      <c r="C1282" t="s">
        <v>29</v>
      </c>
      <c r="D1282" t="s">
        <v>30</v>
      </c>
      <c r="E1282">
        <v>18</v>
      </c>
      <c r="F1282">
        <v>4</v>
      </c>
      <c r="G1282" t="s">
        <v>46</v>
      </c>
      <c r="H1282">
        <v>3096</v>
      </c>
      <c r="I1282" t="s">
        <v>34</v>
      </c>
      <c r="J1282">
        <v>4</v>
      </c>
      <c r="K1282" t="s">
        <v>35</v>
      </c>
      <c r="L1282" t="s">
        <v>27</v>
      </c>
      <c r="M1282">
        <v>132060</v>
      </c>
      <c r="N1282">
        <v>0</v>
      </c>
      <c r="O1282">
        <v>13</v>
      </c>
      <c r="P1282">
        <v>2</v>
      </c>
      <c r="Q1282">
        <v>7</v>
      </c>
      <c r="R1282">
        <v>2</v>
      </c>
      <c r="S1282">
        <v>6</v>
      </c>
      <c r="T1282">
        <v>0</v>
      </c>
      <c r="U1282">
        <v>4</v>
      </c>
      <c r="V1282">
        <f>COUNTIF(tbl_General[EmployeeID],tbl_General[[#This Row],[EmployeeID]])</f>
        <v>1</v>
      </c>
    </row>
    <row r="1283" spans="1:22" x14ac:dyDescent="0.25">
      <c r="A1283">
        <v>30</v>
      </c>
      <c r="B1283" t="s">
        <v>21</v>
      </c>
      <c r="C1283" t="s">
        <v>22</v>
      </c>
      <c r="D1283" t="s">
        <v>30</v>
      </c>
      <c r="E1283">
        <v>8</v>
      </c>
      <c r="F1283">
        <v>3</v>
      </c>
      <c r="G1283" t="s">
        <v>38</v>
      </c>
      <c r="H1283">
        <v>525</v>
      </c>
      <c r="I1283" t="s">
        <v>25</v>
      </c>
      <c r="J1283">
        <v>1</v>
      </c>
      <c r="K1283" t="s">
        <v>35</v>
      </c>
      <c r="L1283" t="s">
        <v>27</v>
      </c>
      <c r="M1283">
        <v>183000</v>
      </c>
      <c r="N1283">
        <v>0</v>
      </c>
      <c r="O1283">
        <v>14</v>
      </c>
      <c r="P1283">
        <v>0</v>
      </c>
      <c r="Q1283">
        <v>7</v>
      </c>
      <c r="R1283">
        <v>6</v>
      </c>
      <c r="S1283">
        <v>6</v>
      </c>
      <c r="T1283">
        <v>0</v>
      </c>
      <c r="U1283">
        <v>2</v>
      </c>
      <c r="V1283">
        <f>COUNTIF(tbl_General[EmployeeID],tbl_General[[#This Row],[EmployeeID]])</f>
        <v>1</v>
      </c>
    </row>
    <row r="1284" spans="1:22" x14ac:dyDescent="0.25">
      <c r="A1284">
        <v>30</v>
      </c>
      <c r="B1284" t="s">
        <v>21</v>
      </c>
      <c r="C1284" t="s">
        <v>22</v>
      </c>
      <c r="D1284" t="s">
        <v>30</v>
      </c>
      <c r="E1284">
        <v>8</v>
      </c>
      <c r="F1284">
        <v>3</v>
      </c>
      <c r="G1284" t="s">
        <v>38</v>
      </c>
      <c r="H1284">
        <v>1995</v>
      </c>
      <c r="I1284" t="s">
        <v>25</v>
      </c>
      <c r="J1284">
        <v>1</v>
      </c>
      <c r="K1284" t="s">
        <v>35</v>
      </c>
      <c r="L1284" t="s">
        <v>27</v>
      </c>
      <c r="M1284">
        <v>183000</v>
      </c>
      <c r="N1284">
        <v>0</v>
      </c>
      <c r="O1284">
        <v>14</v>
      </c>
      <c r="P1284">
        <v>0</v>
      </c>
      <c r="Q1284">
        <v>7</v>
      </c>
      <c r="R1284">
        <v>6</v>
      </c>
      <c r="S1284">
        <v>6</v>
      </c>
      <c r="T1284">
        <v>0</v>
      </c>
      <c r="U1284">
        <v>2</v>
      </c>
      <c r="V1284">
        <f>COUNTIF(tbl_General[EmployeeID],tbl_General[[#This Row],[EmployeeID]])</f>
        <v>1</v>
      </c>
    </row>
    <row r="1285" spans="1:22" x14ac:dyDescent="0.25">
      <c r="A1285">
        <v>30</v>
      </c>
      <c r="B1285" t="s">
        <v>21</v>
      </c>
      <c r="C1285" t="s">
        <v>22</v>
      </c>
      <c r="D1285" t="s">
        <v>30</v>
      </c>
      <c r="E1285">
        <v>8</v>
      </c>
      <c r="F1285">
        <v>3</v>
      </c>
      <c r="G1285" t="s">
        <v>38</v>
      </c>
      <c r="H1285">
        <v>3465</v>
      </c>
      <c r="I1285" t="s">
        <v>25</v>
      </c>
      <c r="J1285">
        <v>1</v>
      </c>
      <c r="K1285" t="s">
        <v>35</v>
      </c>
      <c r="L1285" t="s">
        <v>27</v>
      </c>
      <c r="M1285">
        <v>183000</v>
      </c>
      <c r="N1285">
        <v>0</v>
      </c>
      <c r="O1285">
        <v>14</v>
      </c>
      <c r="P1285">
        <v>0</v>
      </c>
      <c r="Q1285">
        <v>7</v>
      </c>
      <c r="R1285">
        <v>6</v>
      </c>
      <c r="S1285">
        <v>6</v>
      </c>
      <c r="T1285">
        <v>0</v>
      </c>
      <c r="U1285">
        <v>2</v>
      </c>
      <c r="V1285">
        <f>COUNTIF(tbl_General[EmployeeID],tbl_General[[#This Row],[EmployeeID]])</f>
        <v>1</v>
      </c>
    </row>
    <row r="1286" spans="1:22" x14ac:dyDescent="0.25">
      <c r="A1286">
        <v>41</v>
      </c>
      <c r="B1286" t="s">
        <v>28</v>
      </c>
      <c r="C1286" t="s">
        <v>22</v>
      </c>
      <c r="D1286" t="s">
        <v>30</v>
      </c>
      <c r="E1286">
        <v>7</v>
      </c>
      <c r="F1286">
        <v>2</v>
      </c>
      <c r="G1286" t="s">
        <v>24</v>
      </c>
      <c r="H1286">
        <v>1213</v>
      </c>
      <c r="I1286" t="s">
        <v>25</v>
      </c>
      <c r="J1286">
        <v>1</v>
      </c>
      <c r="K1286" t="s">
        <v>31</v>
      </c>
      <c r="L1286" t="s">
        <v>32</v>
      </c>
      <c r="M1286">
        <v>20990</v>
      </c>
      <c r="N1286">
        <v>8</v>
      </c>
      <c r="O1286">
        <v>12</v>
      </c>
      <c r="P1286">
        <v>1</v>
      </c>
      <c r="Q1286">
        <v>8</v>
      </c>
      <c r="R1286">
        <v>2</v>
      </c>
      <c r="S1286">
        <v>6</v>
      </c>
      <c r="T1286">
        <v>0</v>
      </c>
      <c r="U1286">
        <v>5</v>
      </c>
      <c r="V1286">
        <f>COUNTIF(tbl_General[EmployeeID],tbl_General[[#This Row],[EmployeeID]])</f>
        <v>1</v>
      </c>
    </row>
    <row r="1287" spans="1:22" x14ac:dyDescent="0.25">
      <c r="A1287">
        <v>41</v>
      </c>
      <c r="B1287" t="s">
        <v>28</v>
      </c>
      <c r="C1287" t="s">
        <v>22</v>
      </c>
      <c r="D1287" t="s">
        <v>30</v>
      </c>
      <c r="E1287">
        <v>7</v>
      </c>
      <c r="F1287">
        <v>2</v>
      </c>
      <c r="G1287" t="s">
        <v>24</v>
      </c>
      <c r="H1287">
        <v>2683</v>
      </c>
      <c r="I1287" t="s">
        <v>25</v>
      </c>
      <c r="J1287">
        <v>1</v>
      </c>
      <c r="K1287" t="s">
        <v>31</v>
      </c>
      <c r="L1287" t="s">
        <v>32</v>
      </c>
      <c r="M1287">
        <v>20990</v>
      </c>
      <c r="N1287">
        <v>8</v>
      </c>
      <c r="O1287">
        <v>12</v>
      </c>
      <c r="P1287">
        <v>1</v>
      </c>
      <c r="Q1287">
        <v>8</v>
      </c>
      <c r="R1287">
        <v>2</v>
      </c>
      <c r="S1287">
        <v>6</v>
      </c>
      <c r="T1287">
        <v>0</v>
      </c>
      <c r="U1287">
        <v>5</v>
      </c>
      <c r="V1287">
        <f>COUNTIF(tbl_General[EmployeeID],tbl_General[[#This Row],[EmployeeID]])</f>
        <v>1</v>
      </c>
    </row>
    <row r="1288" spans="1:22" x14ac:dyDescent="0.25">
      <c r="A1288">
        <v>41</v>
      </c>
      <c r="B1288" t="s">
        <v>28</v>
      </c>
      <c r="C1288" t="s">
        <v>22</v>
      </c>
      <c r="D1288" t="s">
        <v>30</v>
      </c>
      <c r="E1288">
        <v>7</v>
      </c>
      <c r="F1288">
        <v>2</v>
      </c>
      <c r="G1288" t="s">
        <v>24</v>
      </c>
      <c r="H1288">
        <v>4153</v>
      </c>
      <c r="I1288" t="s">
        <v>25</v>
      </c>
      <c r="J1288">
        <v>1</v>
      </c>
      <c r="K1288" t="s">
        <v>31</v>
      </c>
      <c r="L1288" t="s">
        <v>32</v>
      </c>
      <c r="M1288">
        <v>20990</v>
      </c>
      <c r="N1288">
        <v>8</v>
      </c>
      <c r="O1288">
        <v>12</v>
      </c>
      <c r="P1288">
        <v>1</v>
      </c>
      <c r="Q1288">
        <v>8</v>
      </c>
      <c r="R1288">
        <v>2</v>
      </c>
      <c r="S1288">
        <v>6</v>
      </c>
      <c r="T1288">
        <v>0</v>
      </c>
      <c r="U1288">
        <v>5</v>
      </c>
      <c r="V1288">
        <f>COUNTIF(tbl_General[EmployeeID],tbl_General[[#This Row],[EmployeeID]])</f>
        <v>1</v>
      </c>
    </row>
    <row r="1289" spans="1:22" x14ac:dyDescent="0.25">
      <c r="A1289">
        <v>31</v>
      </c>
      <c r="B1289" t="s">
        <v>21</v>
      </c>
      <c r="C1289" t="s">
        <v>22</v>
      </c>
      <c r="D1289" t="s">
        <v>30</v>
      </c>
      <c r="E1289">
        <v>16</v>
      </c>
      <c r="F1289">
        <v>3</v>
      </c>
      <c r="G1289" t="s">
        <v>24</v>
      </c>
      <c r="H1289">
        <v>387</v>
      </c>
      <c r="I1289" t="s">
        <v>25</v>
      </c>
      <c r="J1289">
        <v>3</v>
      </c>
      <c r="K1289" t="s">
        <v>35</v>
      </c>
      <c r="L1289" t="s">
        <v>27</v>
      </c>
      <c r="M1289">
        <v>22790</v>
      </c>
      <c r="N1289">
        <v>3</v>
      </c>
      <c r="O1289">
        <v>12</v>
      </c>
      <c r="P1289">
        <v>1</v>
      </c>
      <c r="Q1289">
        <v>8</v>
      </c>
      <c r="R1289">
        <v>3</v>
      </c>
      <c r="S1289">
        <v>6</v>
      </c>
      <c r="T1289">
        <v>0</v>
      </c>
      <c r="U1289">
        <v>2</v>
      </c>
      <c r="V1289">
        <f>COUNTIF(tbl_General[EmployeeID],tbl_General[[#This Row],[EmployeeID]])</f>
        <v>1</v>
      </c>
    </row>
    <row r="1290" spans="1:22" x14ac:dyDescent="0.25">
      <c r="A1290">
        <v>31</v>
      </c>
      <c r="B1290" t="s">
        <v>21</v>
      </c>
      <c r="C1290" t="s">
        <v>22</v>
      </c>
      <c r="D1290" t="s">
        <v>30</v>
      </c>
      <c r="E1290">
        <v>16</v>
      </c>
      <c r="F1290">
        <v>3</v>
      </c>
      <c r="G1290" t="s">
        <v>24</v>
      </c>
      <c r="H1290">
        <v>1857</v>
      </c>
      <c r="I1290" t="s">
        <v>25</v>
      </c>
      <c r="J1290">
        <v>3</v>
      </c>
      <c r="K1290" t="s">
        <v>35</v>
      </c>
      <c r="L1290" t="s">
        <v>27</v>
      </c>
      <c r="M1290">
        <v>22790</v>
      </c>
      <c r="N1290">
        <v>3</v>
      </c>
      <c r="O1290">
        <v>12</v>
      </c>
      <c r="P1290">
        <v>1</v>
      </c>
      <c r="Q1290">
        <v>8</v>
      </c>
      <c r="R1290">
        <v>3</v>
      </c>
      <c r="S1290">
        <v>6</v>
      </c>
      <c r="T1290">
        <v>0</v>
      </c>
      <c r="U1290">
        <v>2</v>
      </c>
      <c r="V1290">
        <f>COUNTIF(tbl_General[EmployeeID],tbl_General[[#This Row],[EmployeeID]])</f>
        <v>1</v>
      </c>
    </row>
    <row r="1291" spans="1:22" x14ac:dyDescent="0.25">
      <c r="A1291">
        <v>31</v>
      </c>
      <c r="B1291" t="s">
        <v>21</v>
      </c>
      <c r="C1291" t="s">
        <v>22</v>
      </c>
      <c r="D1291" t="s">
        <v>30</v>
      </c>
      <c r="E1291">
        <v>16</v>
      </c>
      <c r="F1291">
        <v>3</v>
      </c>
      <c r="G1291" t="s">
        <v>24</v>
      </c>
      <c r="H1291">
        <v>3327</v>
      </c>
      <c r="I1291" t="s">
        <v>25</v>
      </c>
      <c r="J1291">
        <v>3</v>
      </c>
      <c r="K1291" t="s">
        <v>35</v>
      </c>
      <c r="L1291" t="s">
        <v>27</v>
      </c>
      <c r="M1291">
        <v>22790</v>
      </c>
      <c r="N1291">
        <v>3</v>
      </c>
      <c r="O1291">
        <v>12</v>
      </c>
      <c r="P1291">
        <v>1</v>
      </c>
      <c r="Q1291">
        <v>8</v>
      </c>
      <c r="R1291">
        <v>3</v>
      </c>
      <c r="S1291">
        <v>6</v>
      </c>
      <c r="T1291">
        <v>0</v>
      </c>
      <c r="U1291">
        <v>2</v>
      </c>
      <c r="V1291">
        <f>COUNTIF(tbl_General[EmployeeID],tbl_General[[#This Row],[EmployeeID]])</f>
        <v>1</v>
      </c>
    </row>
    <row r="1292" spans="1:22" x14ac:dyDescent="0.25">
      <c r="A1292">
        <v>36</v>
      </c>
      <c r="B1292" t="s">
        <v>21</v>
      </c>
      <c r="C1292" t="s">
        <v>22</v>
      </c>
      <c r="D1292" t="s">
        <v>30</v>
      </c>
      <c r="E1292">
        <v>22</v>
      </c>
      <c r="F1292">
        <v>4</v>
      </c>
      <c r="G1292" t="s">
        <v>24</v>
      </c>
      <c r="H1292">
        <v>1196</v>
      </c>
      <c r="I1292" t="s">
        <v>34</v>
      </c>
      <c r="J1292">
        <v>1</v>
      </c>
      <c r="K1292" t="s">
        <v>26</v>
      </c>
      <c r="L1292" t="s">
        <v>27</v>
      </c>
      <c r="M1292">
        <v>29500</v>
      </c>
      <c r="N1292">
        <v>4</v>
      </c>
      <c r="O1292">
        <v>14</v>
      </c>
      <c r="P1292">
        <v>0</v>
      </c>
      <c r="Q1292">
        <v>8</v>
      </c>
      <c r="R1292">
        <v>1</v>
      </c>
      <c r="S1292">
        <v>6</v>
      </c>
      <c r="T1292">
        <v>0</v>
      </c>
      <c r="U1292">
        <v>0</v>
      </c>
      <c r="V1292">
        <f>COUNTIF(tbl_General[EmployeeID],tbl_General[[#This Row],[EmployeeID]])</f>
        <v>1</v>
      </c>
    </row>
    <row r="1293" spans="1:22" x14ac:dyDescent="0.25">
      <c r="A1293">
        <v>36</v>
      </c>
      <c r="B1293" t="s">
        <v>21</v>
      </c>
      <c r="C1293" t="s">
        <v>22</v>
      </c>
      <c r="D1293" t="s">
        <v>30</v>
      </c>
      <c r="E1293">
        <v>22</v>
      </c>
      <c r="F1293">
        <v>4</v>
      </c>
      <c r="G1293" t="s">
        <v>24</v>
      </c>
      <c r="H1293">
        <v>2666</v>
      </c>
      <c r="I1293" t="s">
        <v>34</v>
      </c>
      <c r="J1293">
        <v>1</v>
      </c>
      <c r="K1293" t="s">
        <v>26</v>
      </c>
      <c r="L1293" t="s">
        <v>27</v>
      </c>
      <c r="M1293">
        <v>29500</v>
      </c>
      <c r="N1293">
        <v>4</v>
      </c>
      <c r="O1293">
        <v>14</v>
      </c>
      <c r="P1293">
        <v>0</v>
      </c>
      <c r="Q1293">
        <v>8</v>
      </c>
      <c r="R1293">
        <v>1</v>
      </c>
      <c r="S1293">
        <v>6</v>
      </c>
      <c r="T1293">
        <v>0</v>
      </c>
      <c r="U1293">
        <v>0</v>
      </c>
      <c r="V1293">
        <f>COUNTIF(tbl_General[EmployeeID],tbl_General[[#This Row],[EmployeeID]])</f>
        <v>1</v>
      </c>
    </row>
    <row r="1294" spans="1:22" x14ac:dyDescent="0.25">
      <c r="A1294">
        <v>36</v>
      </c>
      <c r="B1294" t="s">
        <v>21</v>
      </c>
      <c r="C1294" t="s">
        <v>22</v>
      </c>
      <c r="D1294" t="s">
        <v>30</v>
      </c>
      <c r="E1294">
        <v>22</v>
      </c>
      <c r="F1294">
        <v>4</v>
      </c>
      <c r="G1294" t="s">
        <v>24</v>
      </c>
      <c r="H1294">
        <v>4136</v>
      </c>
      <c r="I1294" t="s">
        <v>34</v>
      </c>
      <c r="J1294">
        <v>1</v>
      </c>
      <c r="K1294" t="s">
        <v>26</v>
      </c>
      <c r="L1294" t="s">
        <v>27</v>
      </c>
      <c r="M1294">
        <v>29500</v>
      </c>
      <c r="N1294">
        <v>4</v>
      </c>
      <c r="O1294">
        <v>14</v>
      </c>
      <c r="P1294">
        <v>0</v>
      </c>
      <c r="Q1294">
        <v>8</v>
      </c>
      <c r="R1294">
        <v>1</v>
      </c>
      <c r="S1294">
        <v>6</v>
      </c>
      <c r="T1294">
        <v>0</v>
      </c>
      <c r="U1294">
        <v>0</v>
      </c>
      <c r="V1294">
        <f>COUNTIF(tbl_General[EmployeeID],tbl_General[[#This Row],[EmployeeID]])</f>
        <v>1</v>
      </c>
    </row>
    <row r="1295" spans="1:22" x14ac:dyDescent="0.25">
      <c r="A1295">
        <v>27</v>
      </c>
      <c r="B1295" t="s">
        <v>21</v>
      </c>
      <c r="C1295" t="s">
        <v>29</v>
      </c>
      <c r="D1295" t="s">
        <v>30</v>
      </c>
      <c r="E1295">
        <v>26</v>
      </c>
      <c r="F1295">
        <v>4</v>
      </c>
      <c r="G1295" t="s">
        <v>38</v>
      </c>
      <c r="H1295">
        <v>717</v>
      </c>
      <c r="I1295" t="s">
        <v>25</v>
      </c>
      <c r="J1295">
        <v>1</v>
      </c>
      <c r="K1295" t="s">
        <v>39</v>
      </c>
      <c r="L1295" t="s">
        <v>32</v>
      </c>
      <c r="M1295">
        <v>46470</v>
      </c>
      <c r="N1295">
        <v>3</v>
      </c>
      <c r="O1295">
        <v>17</v>
      </c>
      <c r="P1295">
        <v>0</v>
      </c>
      <c r="Q1295">
        <v>8</v>
      </c>
      <c r="R1295">
        <v>3</v>
      </c>
      <c r="S1295">
        <v>6</v>
      </c>
      <c r="T1295">
        <v>0</v>
      </c>
      <c r="U1295">
        <v>0</v>
      </c>
      <c r="V1295">
        <f>COUNTIF(tbl_General[EmployeeID],tbl_General[[#This Row],[EmployeeID]])</f>
        <v>1</v>
      </c>
    </row>
    <row r="1296" spans="1:22" x14ac:dyDescent="0.25">
      <c r="A1296">
        <v>27</v>
      </c>
      <c r="B1296" t="s">
        <v>21</v>
      </c>
      <c r="C1296" t="s">
        <v>29</v>
      </c>
      <c r="D1296" t="s">
        <v>30</v>
      </c>
      <c r="E1296">
        <v>26</v>
      </c>
      <c r="F1296">
        <v>4</v>
      </c>
      <c r="G1296" t="s">
        <v>38</v>
      </c>
      <c r="H1296">
        <v>2187</v>
      </c>
      <c r="I1296" t="s">
        <v>25</v>
      </c>
      <c r="J1296">
        <v>1</v>
      </c>
      <c r="K1296" t="s">
        <v>39</v>
      </c>
      <c r="L1296" t="s">
        <v>32</v>
      </c>
      <c r="M1296">
        <v>46470</v>
      </c>
      <c r="N1296">
        <v>3</v>
      </c>
      <c r="O1296">
        <v>17</v>
      </c>
      <c r="P1296">
        <v>0</v>
      </c>
      <c r="Q1296">
        <v>8</v>
      </c>
      <c r="R1296">
        <v>3</v>
      </c>
      <c r="S1296">
        <v>6</v>
      </c>
      <c r="T1296">
        <v>0</v>
      </c>
      <c r="U1296">
        <v>0</v>
      </c>
      <c r="V1296">
        <f>COUNTIF(tbl_General[EmployeeID],tbl_General[[#This Row],[EmployeeID]])</f>
        <v>1</v>
      </c>
    </row>
    <row r="1297" spans="1:22" x14ac:dyDescent="0.25">
      <c r="A1297">
        <v>27</v>
      </c>
      <c r="B1297" t="s">
        <v>21</v>
      </c>
      <c r="C1297" t="s">
        <v>29</v>
      </c>
      <c r="D1297" t="s">
        <v>30</v>
      </c>
      <c r="E1297">
        <v>26</v>
      </c>
      <c r="F1297">
        <v>4</v>
      </c>
      <c r="G1297" t="s">
        <v>38</v>
      </c>
      <c r="H1297">
        <v>3657</v>
      </c>
      <c r="I1297" t="s">
        <v>25</v>
      </c>
      <c r="J1297">
        <v>1</v>
      </c>
      <c r="K1297" t="s">
        <v>39</v>
      </c>
      <c r="L1297" t="s">
        <v>32</v>
      </c>
      <c r="M1297">
        <v>46470</v>
      </c>
      <c r="N1297">
        <v>3</v>
      </c>
      <c r="O1297">
        <v>17</v>
      </c>
      <c r="P1297">
        <v>0</v>
      </c>
      <c r="Q1297">
        <v>8</v>
      </c>
      <c r="R1297">
        <v>3</v>
      </c>
      <c r="S1297">
        <v>6</v>
      </c>
      <c r="T1297">
        <v>0</v>
      </c>
      <c r="U1297">
        <v>0</v>
      </c>
      <c r="V1297">
        <f>COUNTIF(tbl_General[EmployeeID],tbl_General[[#This Row],[EmployeeID]])</f>
        <v>1</v>
      </c>
    </row>
    <row r="1298" spans="1:22" x14ac:dyDescent="0.25">
      <c r="A1298">
        <v>43</v>
      </c>
      <c r="B1298" t="s">
        <v>21</v>
      </c>
      <c r="C1298" t="s">
        <v>22</v>
      </c>
      <c r="D1298" t="s">
        <v>30</v>
      </c>
      <c r="E1298">
        <v>1</v>
      </c>
      <c r="F1298">
        <v>1</v>
      </c>
      <c r="G1298" t="s">
        <v>33</v>
      </c>
      <c r="H1298">
        <v>876</v>
      </c>
      <c r="I1298" t="s">
        <v>34</v>
      </c>
      <c r="J1298">
        <v>1</v>
      </c>
      <c r="K1298" t="s">
        <v>44</v>
      </c>
      <c r="L1298" t="s">
        <v>41</v>
      </c>
      <c r="M1298">
        <v>46780</v>
      </c>
      <c r="N1298">
        <v>5</v>
      </c>
      <c r="O1298">
        <v>25</v>
      </c>
      <c r="P1298">
        <v>1</v>
      </c>
      <c r="Q1298">
        <v>8</v>
      </c>
      <c r="R1298">
        <v>0</v>
      </c>
      <c r="S1298">
        <v>6</v>
      </c>
      <c r="T1298">
        <v>0</v>
      </c>
      <c r="U1298">
        <v>2</v>
      </c>
      <c r="V1298">
        <f>COUNTIF(tbl_General[EmployeeID],tbl_General[[#This Row],[EmployeeID]])</f>
        <v>1</v>
      </c>
    </row>
    <row r="1299" spans="1:22" x14ac:dyDescent="0.25">
      <c r="A1299">
        <v>43</v>
      </c>
      <c r="B1299" t="s">
        <v>21</v>
      </c>
      <c r="C1299" t="s">
        <v>22</v>
      </c>
      <c r="D1299" t="s">
        <v>30</v>
      </c>
      <c r="E1299">
        <v>1</v>
      </c>
      <c r="F1299">
        <v>1</v>
      </c>
      <c r="G1299" t="s">
        <v>33</v>
      </c>
      <c r="H1299">
        <v>2346</v>
      </c>
      <c r="I1299" t="s">
        <v>34</v>
      </c>
      <c r="J1299">
        <v>1</v>
      </c>
      <c r="K1299" t="s">
        <v>44</v>
      </c>
      <c r="L1299" t="s">
        <v>41</v>
      </c>
      <c r="M1299">
        <v>46780</v>
      </c>
      <c r="N1299">
        <v>5</v>
      </c>
      <c r="O1299">
        <v>25</v>
      </c>
      <c r="P1299">
        <v>1</v>
      </c>
      <c r="Q1299">
        <v>8</v>
      </c>
      <c r="R1299">
        <v>0</v>
      </c>
      <c r="S1299">
        <v>6</v>
      </c>
      <c r="T1299">
        <v>0</v>
      </c>
      <c r="U1299">
        <v>2</v>
      </c>
      <c r="V1299">
        <f>COUNTIF(tbl_General[EmployeeID],tbl_General[[#This Row],[EmployeeID]])</f>
        <v>1</v>
      </c>
    </row>
    <row r="1300" spans="1:22" x14ac:dyDescent="0.25">
      <c r="A1300">
        <v>43</v>
      </c>
      <c r="B1300" t="s">
        <v>21</v>
      </c>
      <c r="C1300" t="s">
        <v>22</v>
      </c>
      <c r="D1300" t="s">
        <v>30</v>
      </c>
      <c r="E1300">
        <v>1</v>
      </c>
      <c r="F1300">
        <v>1</v>
      </c>
      <c r="G1300" t="s">
        <v>33</v>
      </c>
      <c r="H1300">
        <v>3816</v>
      </c>
      <c r="I1300" t="s">
        <v>34</v>
      </c>
      <c r="J1300">
        <v>1</v>
      </c>
      <c r="K1300" t="s">
        <v>44</v>
      </c>
      <c r="L1300" t="s">
        <v>41</v>
      </c>
      <c r="M1300">
        <v>46780</v>
      </c>
      <c r="N1300">
        <v>5</v>
      </c>
      <c r="O1300">
        <v>25</v>
      </c>
      <c r="P1300">
        <v>1</v>
      </c>
      <c r="Q1300">
        <v>8</v>
      </c>
      <c r="R1300">
        <v>0</v>
      </c>
      <c r="S1300">
        <v>6</v>
      </c>
      <c r="T1300">
        <v>0</v>
      </c>
      <c r="U1300">
        <v>2</v>
      </c>
      <c r="V1300">
        <f>COUNTIF(tbl_General[EmployeeID],tbl_General[[#This Row],[EmployeeID]])</f>
        <v>1</v>
      </c>
    </row>
    <row r="1301" spans="1:22" x14ac:dyDescent="0.25">
      <c r="A1301">
        <v>36</v>
      </c>
      <c r="B1301" t="s">
        <v>21</v>
      </c>
      <c r="C1301" t="s">
        <v>22</v>
      </c>
      <c r="D1301" t="s">
        <v>37</v>
      </c>
      <c r="E1301">
        <v>2</v>
      </c>
      <c r="F1301">
        <v>4</v>
      </c>
      <c r="G1301" t="s">
        <v>46</v>
      </c>
      <c r="H1301">
        <v>423</v>
      </c>
      <c r="I1301" t="s">
        <v>34</v>
      </c>
      <c r="J1301">
        <v>1</v>
      </c>
      <c r="K1301" t="s">
        <v>35</v>
      </c>
      <c r="L1301" t="s">
        <v>32</v>
      </c>
      <c r="M1301">
        <v>79180</v>
      </c>
      <c r="N1301">
        <v>2</v>
      </c>
      <c r="O1301">
        <v>12</v>
      </c>
      <c r="P1301">
        <v>2</v>
      </c>
      <c r="Q1301">
        <v>8</v>
      </c>
      <c r="R1301">
        <v>3</v>
      </c>
      <c r="S1301">
        <v>6</v>
      </c>
      <c r="T1301">
        <v>0</v>
      </c>
      <c r="U1301">
        <v>1</v>
      </c>
      <c r="V1301">
        <f>COUNTIF(tbl_General[EmployeeID],tbl_General[[#This Row],[EmployeeID]])</f>
        <v>1</v>
      </c>
    </row>
    <row r="1302" spans="1:22" x14ac:dyDescent="0.25">
      <c r="A1302">
        <v>36</v>
      </c>
      <c r="B1302" t="s">
        <v>21</v>
      </c>
      <c r="C1302" t="s">
        <v>22</v>
      </c>
      <c r="D1302" t="s">
        <v>37</v>
      </c>
      <c r="E1302">
        <v>2</v>
      </c>
      <c r="F1302">
        <v>4</v>
      </c>
      <c r="G1302" t="s">
        <v>46</v>
      </c>
      <c r="H1302">
        <v>1893</v>
      </c>
      <c r="I1302" t="s">
        <v>34</v>
      </c>
      <c r="J1302">
        <v>1</v>
      </c>
      <c r="K1302" t="s">
        <v>35</v>
      </c>
      <c r="L1302" t="s">
        <v>32</v>
      </c>
      <c r="M1302">
        <v>79180</v>
      </c>
      <c r="N1302">
        <v>2</v>
      </c>
      <c r="O1302">
        <v>12</v>
      </c>
      <c r="P1302">
        <v>2</v>
      </c>
      <c r="Q1302">
        <v>8</v>
      </c>
      <c r="R1302">
        <v>3</v>
      </c>
      <c r="S1302">
        <v>6</v>
      </c>
      <c r="T1302">
        <v>0</v>
      </c>
      <c r="U1302">
        <v>1</v>
      </c>
      <c r="V1302">
        <f>COUNTIF(tbl_General[EmployeeID],tbl_General[[#This Row],[EmployeeID]])</f>
        <v>1</v>
      </c>
    </row>
    <row r="1303" spans="1:22" x14ac:dyDescent="0.25">
      <c r="A1303">
        <v>36</v>
      </c>
      <c r="B1303" t="s">
        <v>21</v>
      </c>
      <c r="C1303" t="s">
        <v>22</v>
      </c>
      <c r="D1303" t="s">
        <v>37</v>
      </c>
      <c r="E1303">
        <v>2</v>
      </c>
      <c r="F1303">
        <v>4</v>
      </c>
      <c r="G1303" t="s">
        <v>46</v>
      </c>
      <c r="H1303">
        <v>3363</v>
      </c>
      <c r="I1303" t="s">
        <v>34</v>
      </c>
      <c r="J1303">
        <v>1</v>
      </c>
      <c r="K1303" t="s">
        <v>35</v>
      </c>
      <c r="L1303" t="s">
        <v>32</v>
      </c>
      <c r="M1303">
        <v>79180</v>
      </c>
      <c r="N1303">
        <v>2</v>
      </c>
      <c r="O1303">
        <v>12</v>
      </c>
      <c r="P1303">
        <v>2</v>
      </c>
      <c r="Q1303">
        <v>8</v>
      </c>
      <c r="R1303">
        <v>3</v>
      </c>
      <c r="S1303">
        <v>6</v>
      </c>
      <c r="T1303">
        <v>0</v>
      </c>
      <c r="U1303">
        <v>1</v>
      </c>
      <c r="V1303">
        <f>COUNTIF(tbl_General[EmployeeID],tbl_General[[#This Row],[EmployeeID]])</f>
        <v>1</v>
      </c>
    </row>
    <row r="1304" spans="1:22" x14ac:dyDescent="0.25">
      <c r="A1304">
        <v>37</v>
      </c>
      <c r="B1304" t="s">
        <v>21</v>
      </c>
      <c r="C1304" t="s">
        <v>22</v>
      </c>
      <c r="D1304" t="s">
        <v>23</v>
      </c>
      <c r="E1304">
        <v>1</v>
      </c>
      <c r="F1304">
        <v>4</v>
      </c>
      <c r="G1304" t="s">
        <v>24</v>
      </c>
      <c r="H1304">
        <v>83</v>
      </c>
      <c r="I1304" t="s">
        <v>34</v>
      </c>
      <c r="J1304">
        <v>2</v>
      </c>
      <c r="K1304" t="s">
        <v>26</v>
      </c>
      <c r="L1304" t="s">
        <v>41</v>
      </c>
      <c r="M1304">
        <v>133480</v>
      </c>
      <c r="N1304">
        <v>7</v>
      </c>
      <c r="O1304">
        <v>14</v>
      </c>
      <c r="P1304">
        <v>0</v>
      </c>
      <c r="Q1304">
        <v>8</v>
      </c>
      <c r="R1304">
        <v>4</v>
      </c>
      <c r="S1304">
        <v>6</v>
      </c>
      <c r="T1304">
        <v>0</v>
      </c>
      <c r="U1304">
        <v>4</v>
      </c>
      <c r="V1304">
        <f>COUNTIF(tbl_General[EmployeeID],tbl_General[[#This Row],[EmployeeID]])</f>
        <v>1</v>
      </c>
    </row>
    <row r="1305" spans="1:22" x14ac:dyDescent="0.25">
      <c r="A1305">
        <v>37</v>
      </c>
      <c r="B1305" t="s">
        <v>21</v>
      </c>
      <c r="C1305" t="s">
        <v>22</v>
      </c>
      <c r="D1305" t="s">
        <v>23</v>
      </c>
      <c r="E1305">
        <v>1</v>
      </c>
      <c r="F1305">
        <v>4</v>
      </c>
      <c r="G1305" t="s">
        <v>24</v>
      </c>
      <c r="H1305">
        <v>1553</v>
      </c>
      <c r="I1305" t="s">
        <v>34</v>
      </c>
      <c r="J1305">
        <v>2</v>
      </c>
      <c r="K1305" t="s">
        <v>26</v>
      </c>
      <c r="L1305" t="s">
        <v>41</v>
      </c>
      <c r="M1305">
        <v>133480</v>
      </c>
      <c r="N1305">
        <v>7</v>
      </c>
      <c r="O1305">
        <v>14</v>
      </c>
      <c r="P1305">
        <v>0</v>
      </c>
      <c r="Q1305">
        <v>8</v>
      </c>
      <c r="R1305">
        <v>4</v>
      </c>
      <c r="S1305">
        <v>6</v>
      </c>
      <c r="T1305">
        <v>0</v>
      </c>
      <c r="U1305">
        <v>4</v>
      </c>
      <c r="V1305">
        <f>COUNTIF(tbl_General[EmployeeID],tbl_General[[#This Row],[EmployeeID]])</f>
        <v>1</v>
      </c>
    </row>
    <row r="1306" spans="1:22" x14ac:dyDescent="0.25">
      <c r="A1306">
        <v>37</v>
      </c>
      <c r="B1306" t="s">
        <v>21</v>
      </c>
      <c r="C1306" t="s">
        <v>22</v>
      </c>
      <c r="D1306" t="s">
        <v>23</v>
      </c>
      <c r="E1306">
        <v>1</v>
      </c>
      <c r="F1306">
        <v>4</v>
      </c>
      <c r="G1306" t="s">
        <v>24</v>
      </c>
      <c r="H1306">
        <v>3023</v>
      </c>
      <c r="I1306" t="s">
        <v>34</v>
      </c>
      <c r="J1306">
        <v>2</v>
      </c>
      <c r="K1306" t="s">
        <v>26</v>
      </c>
      <c r="L1306" t="s">
        <v>41</v>
      </c>
      <c r="M1306">
        <v>133480</v>
      </c>
      <c r="N1306">
        <v>7</v>
      </c>
      <c r="O1306">
        <v>14</v>
      </c>
      <c r="P1306">
        <v>0</v>
      </c>
      <c r="Q1306">
        <v>8</v>
      </c>
      <c r="R1306">
        <v>4</v>
      </c>
      <c r="S1306">
        <v>6</v>
      </c>
      <c r="T1306">
        <v>0</v>
      </c>
      <c r="U1306">
        <v>4</v>
      </c>
      <c r="V1306">
        <f>COUNTIF(tbl_General[EmployeeID],tbl_General[[#This Row],[EmployeeID]])</f>
        <v>1</v>
      </c>
    </row>
    <row r="1307" spans="1:22" x14ac:dyDescent="0.25">
      <c r="A1307">
        <v>32</v>
      </c>
      <c r="B1307" t="s">
        <v>21</v>
      </c>
      <c r="C1307" t="s">
        <v>22</v>
      </c>
      <c r="D1307" t="s">
        <v>30</v>
      </c>
      <c r="E1307">
        <v>10</v>
      </c>
      <c r="F1307">
        <v>1</v>
      </c>
      <c r="G1307" t="s">
        <v>38</v>
      </c>
      <c r="H1307">
        <v>5</v>
      </c>
      <c r="I1307" t="s">
        <v>34</v>
      </c>
      <c r="J1307">
        <v>1</v>
      </c>
      <c r="K1307" t="s">
        <v>35</v>
      </c>
      <c r="L1307" t="s">
        <v>32</v>
      </c>
      <c r="M1307">
        <v>23420</v>
      </c>
      <c r="N1307">
        <v>4</v>
      </c>
      <c r="O1307">
        <v>12</v>
      </c>
      <c r="P1307">
        <v>2</v>
      </c>
      <c r="Q1307">
        <v>9</v>
      </c>
      <c r="R1307">
        <v>2</v>
      </c>
      <c r="S1307">
        <v>6</v>
      </c>
      <c r="T1307">
        <v>0</v>
      </c>
      <c r="U1307">
        <v>4</v>
      </c>
      <c r="V1307">
        <f>COUNTIF(tbl_General[EmployeeID],tbl_General[[#This Row],[EmployeeID]])</f>
        <v>1</v>
      </c>
    </row>
    <row r="1308" spans="1:22" x14ac:dyDescent="0.25">
      <c r="A1308">
        <v>32</v>
      </c>
      <c r="B1308" t="s">
        <v>21</v>
      </c>
      <c r="C1308" t="s">
        <v>22</v>
      </c>
      <c r="D1308" t="s">
        <v>30</v>
      </c>
      <c r="E1308">
        <v>10</v>
      </c>
      <c r="F1308">
        <v>1</v>
      </c>
      <c r="G1308" t="s">
        <v>38</v>
      </c>
      <c r="H1308">
        <v>1475</v>
      </c>
      <c r="I1308" t="s">
        <v>34</v>
      </c>
      <c r="J1308">
        <v>1</v>
      </c>
      <c r="K1308" t="s">
        <v>35</v>
      </c>
      <c r="L1308" t="s">
        <v>32</v>
      </c>
      <c r="M1308">
        <v>23420</v>
      </c>
      <c r="N1308">
        <v>4</v>
      </c>
      <c r="O1308">
        <v>12</v>
      </c>
      <c r="P1308">
        <v>2</v>
      </c>
      <c r="Q1308">
        <v>9</v>
      </c>
      <c r="R1308">
        <v>2</v>
      </c>
      <c r="S1308">
        <v>6</v>
      </c>
      <c r="T1308">
        <v>0</v>
      </c>
      <c r="U1308">
        <v>4</v>
      </c>
      <c r="V1308">
        <f>COUNTIF(tbl_General[EmployeeID],tbl_General[[#This Row],[EmployeeID]])</f>
        <v>1</v>
      </c>
    </row>
    <row r="1309" spans="1:22" x14ac:dyDescent="0.25">
      <c r="A1309">
        <v>32</v>
      </c>
      <c r="B1309" t="s">
        <v>21</v>
      </c>
      <c r="C1309" t="s">
        <v>22</v>
      </c>
      <c r="D1309" t="s">
        <v>30</v>
      </c>
      <c r="E1309">
        <v>10</v>
      </c>
      <c r="F1309">
        <v>1</v>
      </c>
      <c r="G1309" t="s">
        <v>38</v>
      </c>
      <c r="H1309">
        <v>2945</v>
      </c>
      <c r="I1309" t="s">
        <v>34</v>
      </c>
      <c r="J1309">
        <v>1</v>
      </c>
      <c r="K1309" t="s">
        <v>35</v>
      </c>
      <c r="L1309" t="s">
        <v>32</v>
      </c>
      <c r="M1309">
        <v>23420</v>
      </c>
      <c r="N1309">
        <v>4</v>
      </c>
      <c r="O1309">
        <v>12</v>
      </c>
      <c r="P1309">
        <v>2</v>
      </c>
      <c r="Q1309">
        <v>9</v>
      </c>
      <c r="R1309">
        <v>2</v>
      </c>
      <c r="S1309">
        <v>6</v>
      </c>
      <c r="T1309">
        <v>0</v>
      </c>
      <c r="U1309">
        <v>4</v>
      </c>
      <c r="V1309">
        <f>COUNTIF(tbl_General[EmployeeID],tbl_General[[#This Row],[EmployeeID]])</f>
        <v>1</v>
      </c>
    </row>
    <row r="1310" spans="1:22" x14ac:dyDescent="0.25">
      <c r="A1310">
        <v>30</v>
      </c>
      <c r="B1310" t="s">
        <v>28</v>
      </c>
      <c r="C1310" t="s">
        <v>29</v>
      </c>
      <c r="D1310" t="s">
        <v>23</v>
      </c>
      <c r="E1310">
        <v>3</v>
      </c>
      <c r="F1310">
        <v>2</v>
      </c>
      <c r="G1310" t="s">
        <v>38</v>
      </c>
      <c r="H1310">
        <v>1429</v>
      </c>
      <c r="I1310" t="s">
        <v>34</v>
      </c>
      <c r="J1310">
        <v>2</v>
      </c>
      <c r="K1310" t="s">
        <v>26</v>
      </c>
      <c r="L1310" t="s">
        <v>32</v>
      </c>
      <c r="M1310">
        <v>28620</v>
      </c>
      <c r="N1310">
        <v>5</v>
      </c>
      <c r="O1310">
        <v>14</v>
      </c>
      <c r="P1310">
        <v>0</v>
      </c>
      <c r="Q1310">
        <v>9</v>
      </c>
      <c r="R1310">
        <v>2</v>
      </c>
      <c r="S1310">
        <v>6</v>
      </c>
      <c r="T1310">
        <v>0</v>
      </c>
      <c r="U1310">
        <v>1</v>
      </c>
      <c r="V1310">
        <f>COUNTIF(tbl_General[EmployeeID],tbl_General[[#This Row],[EmployeeID]])</f>
        <v>1</v>
      </c>
    </row>
    <row r="1311" spans="1:22" x14ac:dyDescent="0.25">
      <c r="A1311">
        <v>30</v>
      </c>
      <c r="B1311" t="s">
        <v>28</v>
      </c>
      <c r="C1311" t="s">
        <v>29</v>
      </c>
      <c r="D1311" t="s">
        <v>23</v>
      </c>
      <c r="E1311">
        <v>3</v>
      </c>
      <c r="F1311">
        <v>2</v>
      </c>
      <c r="G1311" t="s">
        <v>38</v>
      </c>
      <c r="H1311">
        <v>2899</v>
      </c>
      <c r="I1311" t="s">
        <v>34</v>
      </c>
      <c r="J1311">
        <v>2</v>
      </c>
      <c r="K1311" t="s">
        <v>26</v>
      </c>
      <c r="L1311" t="s">
        <v>32</v>
      </c>
      <c r="M1311">
        <v>28620</v>
      </c>
      <c r="N1311">
        <v>5</v>
      </c>
      <c r="O1311">
        <v>14</v>
      </c>
      <c r="P1311">
        <v>0</v>
      </c>
      <c r="Q1311">
        <v>9</v>
      </c>
      <c r="R1311">
        <v>2</v>
      </c>
      <c r="S1311">
        <v>6</v>
      </c>
      <c r="T1311">
        <v>0</v>
      </c>
      <c r="U1311">
        <v>1</v>
      </c>
      <c r="V1311">
        <f>COUNTIF(tbl_General[EmployeeID],tbl_General[[#This Row],[EmployeeID]])</f>
        <v>1</v>
      </c>
    </row>
    <row r="1312" spans="1:22" x14ac:dyDescent="0.25">
      <c r="A1312">
        <v>30</v>
      </c>
      <c r="B1312" t="s">
        <v>28</v>
      </c>
      <c r="C1312" t="s">
        <v>29</v>
      </c>
      <c r="D1312" t="s">
        <v>23</v>
      </c>
      <c r="E1312">
        <v>3</v>
      </c>
      <c r="F1312">
        <v>2</v>
      </c>
      <c r="G1312" t="s">
        <v>38</v>
      </c>
      <c r="H1312">
        <v>4369</v>
      </c>
      <c r="I1312" t="s">
        <v>34</v>
      </c>
      <c r="J1312">
        <v>2</v>
      </c>
      <c r="K1312" t="s">
        <v>26</v>
      </c>
      <c r="L1312" t="s">
        <v>32</v>
      </c>
      <c r="M1312">
        <v>28620</v>
      </c>
      <c r="N1312">
        <v>5</v>
      </c>
      <c r="O1312">
        <v>14</v>
      </c>
      <c r="P1312">
        <v>0</v>
      </c>
      <c r="Q1312">
        <v>9</v>
      </c>
      <c r="R1312">
        <v>2</v>
      </c>
      <c r="S1312">
        <v>6</v>
      </c>
      <c r="T1312">
        <v>0</v>
      </c>
      <c r="U1312">
        <v>1</v>
      </c>
      <c r="V1312">
        <f>COUNTIF(tbl_General[EmployeeID],tbl_General[[#This Row],[EmployeeID]])</f>
        <v>1</v>
      </c>
    </row>
    <row r="1313" spans="1:22" x14ac:dyDescent="0.25">
      <c r="A1313">
        <v>38</v>
      </c>
      <c r="B1313" t="s">
        <v>21</v>
      </c>
      <c r="C1313" t="s">
        <v>29</v>
      </c>
      <c r="D1313" t="s">
        <v>30</v>
      </c>
      <c r="E1313">
        <v>28</v>
      </c>
      <c r="F1313">
        <v>3</v>
      </c>
      <c r="G1313" t="s">
        <v>38</v>
      </c>
      <c r="H1313">
        <v>999</v>
      </c>
      <c r="I1313" t="s">
        <v>34</v>
      </c>
      <c r="J1313">
        <v>1</v>
      </c>
      <c r="K1313" t="s">
        <v>26</v>
      </c>
      <c r="L1313" t="s">
        <v>27</v>
      </c>
      <c r="M1313">
        <v>29790</v>
      </c>
      <c r="N1313">
        <v>4</v>
      </c>
      <c r="O1313">
        <v>12</v>
      </c>
      <c r="P1313">
        <v>1</v>
      </c>
      <c r="Q1313">
        <v>9</v>
      </c>
      <c r="R1313">
        <v>3</v>
      </c>
      <c r="S1313">
        <v>6</v>
      </c>
      <c r="T1313">
        <v>0</v>
      </c>
      <c r="U1313">
        <v>5</v>
      </c>
      <c r="V1313">
        <f>COUNTIF(tbl_General[EmployeeID],tbl_General[[#This Row],[EmployeeID]])</f>
        <v>1</v>
      </c>
    </row>
    <row r="1314" spans="1:22" x14ac:dyDescent="0.25">
      <c r="A1314">
        <v>38</v>
      </c>
      <c r="B1314" t="s">
        <v>21</v>
      </c>
      <c r="C1314" t="s">
        <v>29</v>
      </c>
      <c r="D1314" t="s">
        <v>30</v>
      </c>
      <c r="E1314">
        <v>28</v>
      </c>
      <c r="F1314">
        <v>3</v>
      </c>
      <c r="G1314" t="s">
        <v>38</v>
      </c>
      <c r="H1314">
        <v>2469</v>
      </c>
      <c r="I1314" t="s">
        <v>34</v>
      </c>
      <c r="J1314">
        <v>1</v>
      </c>
      <c r="K1314" t="s">
        <v>26</v>
      </c>
      <c r="L1314" t="s">
        <v>27</v>
      </c>
      <c r="M1314">
        <v>29790</v>
      </c>
      <c r="N1314">
        <v>4</v>
      </c>
      <c r="O1314">
        <v>12</v>
      </c>
      <c r="P1314">
        <v>1</v>
      </c>
      <c r="Q1314">
        <v>9</v>
      </c>
      <c r="R1314">
        <v>3</v>
      </c>
      <c r="S1314">
        <v>6</v>
      </c>
      <c r="T1314">
        <v>0</v>
      </c>
      <c r="U1314">
        <v>5</v>
      </c>
      <c r="V1314">
        <f>COUNTIF(tbl_General[EmployeeID],tbl_General[[#This Row],[EmployeeID]])</f>
        <v>1</v>
      </c>
    </row>
    <row r="1315" spans="1:22" x14ac:dyDescent="0.25">
      <c r="A1315">
        <v>38</v>
      </c>
      <c r="B1315" t="s">
        <v>21</v>
      </c>
      <c r="C1315" t="s">
        <v>29</v>
      </c>
      <c r="D1315" t="s">
        <v>30</v>
      </c>
      <c r="E1315">
        <v>28</v>
      </c>
      <c r="F1315">
        <v>3</v>
      </c>
      <c r="G1315" t="s">
        <v>38</v>
      </c>
      <c r="H1315">
        <v>3939</v>
      </c>
      <c r="I1315" t="s">
        <v>34</v>
      </c>
      <c r="J1315">
        <v>1</v>
      </c>
      <c r="K1315" t="s">
        <v>26</v>
      </c>
      <c r="L1315" t="s">
        <v>27</v>
      </c>
      <c r="M1315">
        <v>29790</v>
      </c>
      <c r="N1315">
        <v>4</v>
      </c>
      <c r="O1315">
        <v>12</v>
      </c>
      <c r="P1315">
        <v>1</v>
      </c>
      <c r="Q1315">
        <v>9</v>
      </c>
      <c r="R1315">
        <v>3</v>
      </c>
      <c r="S1315">
        <v>6</v>
      </c>
      <c r="T1315">
        <v>0</v>
      </c>
      <c r="U1315">
        <v>5</v>
      </c>
      <c r="V1315">
        <f>COUNTIF(tbl_General[EmployeeID],tbl_General[[#This Row],[EmployeeID]])</f>
        <v>1</v>
      </c>
    </row>
    <row r="1316" spans="1:22" x14ac:dyDescent="0.25">
      <c r="A1316">
        <v>45</v>
      </c>
      <c r="B1316" t="s">
        <v>21</v>
      </c>
      <c r="C1316" t="s">
        <v>22</v>
      </c>
      <c r="D1316" t="s">
        <v>30</v>
      </c>
      <c r="E1316">
        <v>2</v>
      </c>
      <c r="F1316">
        <v>1</v>
      </c>
      <c r="G1316" t="s">
        <v>46</v>
      </c>
      <c r="H1316">
        <v>1354</v>
      </c>
      <c r="I1316" t="s">
        <v>25</v>
      </c>
      <c r="J1316">
        <v>2</v>
      </c>
      <c r="K1316" t="s">
        <v>26</v>
      </c>
      <c r="L1316" t="s">
        <v>32</v>
      </c>
      <c r="M1316">
        <v>57680</v>
      </c>
      <c r="N1316">
        <v>5</v>
      </c>
      <c r="O1316">
        <v>23</v>
      </c>
      <c r="P1316">
        <v>1</v>
      </c>
      <c r="Q1316">
        <v>9</v>
      </c>
      <c r="R1316">
        <v>4</v>
      </c>
      <c r="S1316">
        <v>6</v>
      </c>
      <c r="T1316">
        <v>0</v>
      </c>
      <c r="U1316">
        <v>3</v>
      </c>
      <c r="V1316">
        <f>COUNTIF(tbl_General[EmployeeID],tbl_General[[#This Row],[EmployeeID]])</f>
        <v>1</v>
      </c>
    </row>
    <row r="1317" spans="1:22" x14ac:dyDescent="0.25">
      <c r="A1317">
        <v>45</v>
      </c>
      <c r="B1317" t="s">
        <v>21</v>
      </c>
      <c r="C1317" t="s">
        <v>22</v>
      </c>
      <c r="D1317" t="s">
        <v>30</v>
      </c>
      <c r="E1317">
        <v>2</v>
      </c>
      <c r="F1317">
        <v>1</v>
      </c>
      <c r="G1317" t="s">
        <v>46</v>
      </c>
      <c r="H1317">
        <v>2824</v>
      </c>
      <c r="I1317" t="s">
        <v>25</v>
      </c>
      <c r="J1317">
        <v>2</v>
      </c>
      <c r="K1317" t="s">
        <v>26</v>
      </c>
      <c r="L1317" t="s">
        <v>32</v>
      </c>
      <c r="M1317">
        <v>57680</v>
      </c>
      <c r="N1317">
        <v>5</v>
      </c>
      <c r="O1317">
        <v>23</v>
      </c>
      <c r="P1317">
        <v>1</v>
      </c>
      <c r="Q1317">
        <v>9</v>
      </c>
      <c r="R1317">
        <v>4</v>
      </c>
      <c r="S1317">
        <v>6</v>
      </c>
      <c r="T1317">
        <v>0</v>
      </c>
      <c r="U1317">
        <v>3</v>
      </c>
      <c r="V1317">
        <f>COUNTIF(tbl_General[EmployeeID],tbl_General[[#This Row],[EmployeeID]])</f>
        <v>1</v>
      </c>
    </row>
    <row r="1318" spans="1:22" x14ac:dyDescent="0.25">
      <c r="A1318">
        <v>45</v>
      </c>
      <c r="B1318" t="s">
        <v>21</v>
      </c>
      <c r="C1318" t="s">
        <v>22</v>
      </c>
      <c r="D1318" t="s">
        <v>30</v>
      </c>
      <c r="E1318">
        <v>2</v>
      </c>
      <c r="F1318">
        <v>1</v>
      </c>
      <c r="G1318" t="s">
        <v>46</v>
      </c>
      <c r="H1318">
        <v>4294</v>
      </c>
      <c r="I1318" t="s">
        <v>25</v>
      </c>
      <c r="J1318">
        <v>2</v>
      </c>
      <c r="K1318" t="s">
        <v>26</v>
      </c>
      <c r="L1318" t="s">
        <v>32</v>
      </c>
      <c r="M1318">
        <v>57680</v>
      </c>
      <c r="N1318">
        <v>5</v>
      </c>
      <c r="O1318">
        <v>23</v>
      </c>
      <c r="P1318">
        <v>1</v>
      </c>
      <c r="Q1318">
        <v>9</v>
      </c>
      <c r="R1318">
        <v>4</v>
      </c>
      <c r="S1318">
        <v>6</v>
      </c>
      <c r="T1318">
        <v>0</v>
      </c>
      <c r="U1318">
        <v>3</v>
      </c>
      <c r="V1318">
        <f>COUNTIF(tbl_General[EmployeeID],tbl_General[[#This Row],[EmployeeID]])</f>
        <v>1</v>
      </c>
    </row>
    <row r="1319" spans="1:22" x14ac:dyDescent="0.25">
      <c r="A1319">
        <v>33</v>
      </c>
      <c r="B1319" t="s">
        <v>21</v>
      </c>
      <c r="C1319" t="s">
        <v>22</v>
      </c>
      <c r="D1319" t="s">
        <v>30</v>
      </c>
      <c r="E1319">
        <v>16</v>
      </c>
      <c r="F1319">
        <v>3</v>
      </c>
      <c r="G1319" t="s">
        <v>38</v>
      </c>
      <c r="H1319">
        <v>198</v>
      </c>
      <c r="I1319" t="s">
        <v>25</v>
      </c>
      <c r="J1319">
        <v>1</v>
      </c>
      <c r="K1319" t="s">
        <v>40</v>
      </c>
      <c r="L1319" t="s">
        <v>41</v>
      </c>
      <c r="M1319">
        <v>20900</v>
      </c>
      <c r="N1319">
        <v>4</v>
      </c>
      <c r="O1319">
        <v>16</v>
      </c>
      <c r="P1319">
        <v>0</v>
      </c>
      <c r="Q1319">
        <v>10</v>
      </c>
      <c r="R1319">
        <v>2</v>
      </c>
      <c r="S1319">
        <v>6</v>
      </c>
      <c r="T1319">
        <v>0</v>
      </c>
      <c r="U1319">
        <v>5</v>
      </c>
      <c r="V1319">
        <f>COUNTIF(tbl_General[EmployeeID],tbl_General[[#This Row],[EmployeeID]])</f>
        <v>1</v>
      </c>
    </row>
    <row r="1320" spans="1:22" x14ac:dyDescent="0.25">
      <c r="A1320">
        <v>33</v>
      </c>
      <c r="B1320" t="s">
        <v>21</v>
      </c>
      <c r="C1320" t="s">
        <v>22</v>
      </c>
      <c r="D1320" t="s">
        <v>30</v>
      </c>
      <c r="E1320">
        <v>16</v>
      </c>
      <c r="F1320">
        <v>3</v>
      </c>
      <c r="G1320" t="s">
        <v>38</v>
      </c>
      <c r="H1320">
        <v>1668</v>
      </c>
      <c r="I1320" t="s">
        <v>25</v>
      </c>
      <c r="J1320">
        <v>1</v>
      </c>
      <c r="K1320" t="s">
        <v>40</v>
      </c>
      <c r="L1320" t="s">
        <v>41</v>
      </c>
      <c r="M1320">
        <v>20900</v>
      </c>
      <c r="N1320">
        <v>4</v>
      </c>
      <c r="O1320">
        <v>16</v>
      </c>
      <c r="P1320">
        <v>0</v>
      </c>
      <c r="Q1320">
        <v>10</v>
      </c>
      <c r="R1320">
        <v>2</v>
      </c>
      <c r="S1320">
        <v>6</v>
      </c>
      <c r="T1320">
        <v>0</v>
      </c>
      <c r="U1320">
        <v>5</v>
      </c>
      <c r="V1320">
        <f>COUNTIF(tbl_General[EmployeeID],tbl_General[[#This Row],[EmployeeID]])</f>
        <v>1</v>
      </c>
    </row>
    <row r="1321" spans="1:22" x14ac:dyDescent="0.25">
      <c r="A1321">
        <v>33</v>
      </c>
      <c r="B1321" t="s">
        <v>21</v>
      </c>
      <c r="C1321" t="s">
        <v>22</v>
      </c>
      <c r="D1321" t="s">
        <v>30</v>
      </c>
      <c r="E1321">
        <v>16</v>
      </c>
      <c r="F1321">
        <v>3</v>
      </c>
      <c r="G1321" t="s">
        <v>38</v>
      </c>
      <c r="H1321">
        <v>3138</v>
      </c>
      <c r="I1321" t="s">
        <v>25</v>
      </c>
      <c r="J1321">
        <v>1</v>
      </c>
      <c r="K1321" t="s">
        <v>40</v>
      </c>
      <c r="L1321" t="s">
        <v>41</v>
      </c>
      <c r="M1321">
        <v>20900</v>
      </c>
      <c r="N1321">
        <v>4</v>
      </c>
      <c r="O1321">
        <v>16</v>
      </c>
      <c r="P1321">
        <v>0</v>
      </c>
      <c r="Q1321">
        <v>10</v>
      </c>
      <c r="R1321">
        <v>2</v>
      </c>
      <c r="S1321">
        <v>6</v>
      </c>
      <c r="T1321">
        <v>0</v>
      </c>
      <c r="U1321">
        <v>5</v>
      </c>
      <c r="V1321">
        <f>COUNTIF(tbl_General[EmployeeID],tbl_General[[#This Row],[EmployeeID]])</f>
        <v>1</v>
      </c>
    </row>
    <row r="1322" spans="1:22" x14ac:dyDescent="0.25">
      <c r="A1322">
        <v>31</v>
      </c>
      <c r="B1322" t="s">
        <v>21</v>
      </c>
      <c r="C1322" t="s">
        <v>22</v>
      </c>
      <c r="D1322" t="s">
        <v>30</v>
      </c>
      <c r="E1322">
        <v>1</v>
      </c>
      <c r="F1322">
        <v>4</v>
      </c>
      <c r="G1322" t="s">
        <v>24</v>
      </c>
      <c r="H1322">
        <v>193</v>
      </c>
      <c r="I1322" t="s">
        <v>34</v>
      </c>
      <c r="J1322">
        <v>3</v>
      </c>
      <c r="K1322" t="s">
        <v>39</v>
      </c>
      <c r="L1322" t="s">
        <v>32</v>
      </c>
      <c r="M1322">
        <v>61420</v>
      </c>
      <c r="N1322">
        <v>4</v>
      </c>
      <c r="O1322">
        <v>13</v>
      </c>
      <c r="P1322">
        <v>2</v>
      </c>
      <c r="Q1322">
        <v>10</v>
      </c>
      <c r="R1322">
        <v>2</v>
      </c>
      <c r="S1322">
        <v>6</v>
      </c>
      <c r="T1322">
        <v>0</v>
      </c>
      <c r="U1322">
        <v>5</v>
      </c>
      <c r="V1322">
        <f>COUNTIF(tbl_General[EmployeeID],tbl_General[[#This Row],[EmployeeID]])</f>
        <v>1</v>
      </c>
    </row>
    <row r="1323" spans="1:22" x14ac:dyDescent="0.25">
      <c r="A1323">
        <v>31</v>
      </c>
      <c r="B1323" t="s">
        <v>21</v>
      </c>
      <c r="C1323" t="s">
        <v>22</v>
      </c>
      <c r="D1323" t="s">
        <v>30</v>
      </c>
      <c r="E1323">
        <v>1</v>
      </c>
      <c r="F1323">
        <v>4</v>
      </c>
      <c r="G1323" t="s">
        <v>24</v>
      </c>
      <c r="H1323">
        <v>1663</v>
      </c>
      <c r="I1323" t="s">
        <v>34</v>
      </c>
      <c r="J1323">
        <v>3</v>
      </c>
      <c r="K1323" t="s">
        <v>39</v>
      </c>
      <c r="L1323" t="s">
        <v>32</v>
      </c>
      <c r="M1323">
        <v>61420</v>
      </c>
      <c r="N1323">
        <v>4</v>
      </c>
      <c r="O1323">
        <v>13</v>
      </c>
      <c r="P1323">
        <v>2</v>
      </c>
      <c r="Q1323">
        <v>10</v>
      </c>
      <c r="R1323">
        <v>2</v>
      </c>
      <c r="S1323">
        <v>6</v>
      </c>
      <c r="T1323">
        <v>0</v>
      </c>
      <c r="U1323">
        <v>5</v>
      </c>
      <c r="V1323">
        <f>COUNTIF(tbl_General[EmployeeID],tbl_General[[#This Row],[EmployeeID]])</f>
        <v>1</v>
      </c>
    </row>
    <row r="1324" spans="1:22" x14ac:dyDescent="0.25">
      <c r="A1324">
        <v>31</v>
      </c>
      <c r="B1324" t="s">
        <v>21</v>
      </c>
      <c r="C1324" t="s">
        <v>22</v>
      </c>
      <c r="D1324" t="s">
        <v>30</v>
      </c>
      <c r="E1324">
        <v>1</v>
      </c>
      <c r="F1324">
        <v>4</v>
      </c>
      <c r="G1324" t="s">
        <v>24</v>
      </c>
      <c r="H1324">
        <v>3133</v>
      </c>
      <c r="I1324" t="s">
        <v>34</v>
      </c>
      <c r="J1324">
        <v>3</v>
      </c>
      <c r="K1324" t="s">
        <v>39</v>
      </c>
      <c r="L1324" t="s">
        <v>32</v>
      </c>
      <c r="M1324">
        <v>61420</v>
      </c>
      <c r="N1324">
        <v>4</v>
      </c>
      <c r="O1324">
        <v>13</v>
      </c>
      <c r="P1324">
        <v>2</v>
      </c>
      <c r="Q1324">
        <v>10</v>
      </c>
      <c r="R1324">
        <v>2</v>
      </c>
      <c r="S1324">
        <v>6</v>
      </c>
      <c r="T1324">
        <v>0</v>
      </c>
      <c r="U1324">
        <v>5</v>
      </c>
      <c r="V1324">
        <f>COUNTIF(tbl_General[EmployeeID],tbl_General[[#This Row],[EmployeeID]])</f>
        <v>1</v>
      </c>
    </row>
    <row r="1325" spans="1:22" x14ac:dyDescent="0.25">
      <c r="A1325">
        <v>50</v>
      </c>
      <c r="B1325" t="s">
        <v>28</v>
      </c>
      <c r="C1325" t="s">
        <v>29</v>
      </c>
      <c r="D1325" t="s">
        <v>23</v>
      </c>
      <c r="E1325">
        <v>4</v>
      </c>
      <c r="F1325">
        <v>2</v>
      </c>
      <c r="G1325" t="s">
        <v>24</v>
      </c>
      <c r="H1325">
        <v>1195</v>
      </c>
      <c r="I1325" t="s">
        <v>25</v>
      </c>
      <c r="J1325">
        <v>2</v>
      </c>
      <c r="K1325" t="s">
        <v>40</v>
      </c>
      <c r="L1325" t="s">
        <v>41</v>
      </c>
      <c r="M1325">
        <v>167990</v>
      </c>
      <c r="N1325">
        <v>7</v>
      </c>
      <c r="O1325">
        <v>14</v>
      </c>
      <c r="P1325">
        <v>1</v>
      </c>
      <c r="Q1325">
        <v>12</v>
      </c>
      <c r="R1325">
        <v>2</v>
      </c>
      <c r="S1325">
        <v>6</v>
      </c>
      <c r="T1325">
        <v>0</v>
      </c>
      <c r="U1325">
        <v>1</v>
      </c>
      <c r="V1325">
        <f>COUNTIF(tbl_General[EmployeeID],tbl_General[[#This Row],[EmployeeID]])</f>
        <v>1</v>
      </c>
    </row>
    <row r="1326" spans="1:22" x14ac:dyDescent="0.25">
      <c r="A1326">
        <v>50</v>
      </c>
      <c r="B1326" t="s">
        <v>28</v>
      </c>
      <c r="C1326" t="s">
        <v>29</v>
      </c>
      <c r="D1326" t="s">
        <v>23</v>
      </c>
      <c r="E1326">
        <v>4</v>
      </c>
      <c r="F1326">
        <v>2</v>
      </c>
      <c r="G1326" t="s">
        <v>24</v>
      </c>
      <c r="H1326">
        <v>2665</v>
      </c>
      <c r="I1326" t="s">
        <v>25</v>
      </c>
      <c r="J1326">
        <v>2</v>
      </c>
      <c r="K1326" t="s">
        <v>40</v>
      </c>
      <c r="L1326" t="s">
        <v>41</v>
      </c>
      <c r="M1326">
        <v>167990</v>
      </c>
      <c r="N1326">
        <v>7</v>
      </c>
      <c r="O1326">
        <v>14</v>
      </c>
      <c r="P1326">
        <v>1</v>
      </c>
      <c r="Q1326">
        <v>12</v>
      </c>
      <c r="R1326">
        <v>2</v>
      </c>
      <c r="S1326">
        <v>6</v>
      </c>
      <c r="T1326">
        <v>0</v>
      </c>
      <c r="U1326">
        <v>1</v>
      </c>
      <c r="V1326">
        <f>COUNTIF(tbl_General[EmployeeID],tbl_General[[#This Row],[EmployeeID]])</f>
        <v>1</v>
      </c>
    </row>
    <row r="1327" spans="1:22" x14ac:dyDescent="0.25">
      <c r="A1327">
        <v>50</v>
      </c>
      <c r="B1327" t="s">
        <v>28</v>
      </c>
      <c r="C1327" t="s">
        <v>29</v>
      </c>
      <c r="D1327" t="s">
        <v>23</v>
      </c>
      <c r="E1327">
        <v>4</v>
      </c>
      <c r="F1327">
        <v>2</v>
      </c>
      <c r="G1327" t="s">
        <v>24</v>
      </c>
      <c r="H1327">
        <v>4135</v>
      </c>
      <c r="I1327" t="s">
        <v>25</v>
      </c>
      <c r="J1327">
        <v>2</v>
      </c>
      <c r="K1327" t="s">
        <v>40</v>
      </c>
      <c r="L1327" t="s">
        <v>41</v>
      </c>
      <c r="M1327">
        <v>167990</v>
      </c>
      <c r="N1327">
        <v>7</v>
      </c>
      <c r="O1327">
        <v>14</v>
      </c>
      <c r="P1327">
        <v>1</v>
      </c>
      <c r="Q1327">
        <v>12</v>
      </c>
      <c r="R1327">
        <v>2</v>
      </c>
      <c r="S1327">
        <v>6</v>
      </c>
      <c r="T1327">
        <v>0</v>
      </c>
      <c r="U1327">
        <v>1</v>
      </c>
      <c r="V1327">
        <f>COUNTIF(tbl_General[EmployeeID],tbl_General[[#This Row],[EmployeeID]])</f>
        <v>1</v>
      </c>
    </row>
    <row r="1328" spans="1:22" x14ac:dyDescent="0.25">
      <c r="A1328">
        <v>39</v>
      </c>
      <c r="B1328" t="s">
        <v>21</v>
      </c>
      <c r="C1328" t="s">
        <v>36</v>
      </c>
      <c r="D1328" t="s">
        <v>30</v>
      </c>
      <c r="E1328">
        <v>29</v>
      </c>
      <c r="F1328">
        <v>2</v>
      </c>
      <c r="G1328" t="s">
        <v>24</v>
      </c>
      <c r="H1328">
        <v>735</v>
      </c>
      <c r="I1328" t="s">
        <v>34</v>
      </c>
      <c r="J1328">
        <v>2</v>
      </c>
      <c r="K1328" t="s">
        <v>35</v>
      </c>
      <c r="L1328" t="s">
        <v>27</v>
      </c>
      <c r="M1328">
        <v>38750</v>
      </c>
      <c r="N1328">
        <v>3</v>
      </c>
      <c r="O1328">
        <v>15</v>
      </c>
      <c r="P1328">
        <v>0</v>
      </c>
      <c r="Q1328">
        <v>13</v>
      </c>
      <c r="R1328">
        <v>3</v>
      </c>
      <c r="S1328">
        <v>6</v>
      </c>
      <c r="T1328">
        <v>0</v>
      </c>
      <c r="U1328">
        <v>5</v>
      </c>
      <c r="V1328">
        <f>COUNTIF(tbl_General[EmployeeID],tbl_General[[#This Row],[EmployeeID]])</f>
        <v>1</v>
      </c>
    </row>
    <row r="1329" spans="1:22" x14ac:dyDescent="0.25">
      <c r="A1329">
        <v>39</v>
      </c>
      <c r="B1329" t="s">
        <v>21</v>
      </c>
      <c r="C1329" t="s">
        <v>36</v>
      </c>
      <c r="D1329" t="s">
        <v>30</v>
      </c>
      <c r="E1329">
        <v>29</v>
      </c>
      <c r="F1329">
        <v>2</v>
      </c>
      <c r="G1329" t="s">
        <v>24</v>
      </c>
      <c r="H1329">
        <v>2205</v>
      </c>
      <c r="I1329" t="s">
        <v>34</v>
      </c>
      <c r="J1329">
        <v>2</v>
      </c>
      <c r="K1329" t="s">
        <v>35</v>
      </c>
      <c r="L1329" t="s">
        <v>27</v>
      </c>
      <c r="M1329">
        <v>38750</v>
      </c>
      <c r="N1329">
        <v>3</v>
      </c>
      <c r="O1329">
        <v>15</v>
      </c>
      <c r="P1329">
        <v>0</v>
      </c>
      <c r="Q1329">
        <v>13</v>
      </c>
      <c r="R1329">
        <v>3</v>
      </c>
      <c r="S1329">
        <v>6</v>
      </c>
      <c r="T1329">
        <v>0</v>
      </c>
      <c r="U1329">
        <v>5</v>
      </c>
      <c r="V1329">
        <f>COUNTIF(tbl_General[EmployeeID],tbl_General[[#This Row],[EmployeeID]])</f>
        <v>1</v>
      </c>
    </row>
    <row r="1330" spans="1:22" x14ac:dyDescent="0.25">
      <c r="A1330">
        <v>39</v>
      </c>
      <c r="B1330" t="s">
        <v>21</v>
      </c>
      <c r="C1330" t="s">
        <v>36</v>
      </c>
      <c r="D1330" t="s">
        <v>30</v>
      </c>
      <c r="E1330">
        <v>29</v>
      </c>
      <c r="F1330">
        <v>2</v>
      </c>
      <c r="G1330" t="s">
        <v>24</v>
      </c>
      <c r="H1330">
        <v>3675</v>
      </c>
      <c r="I1330" t="s">
        <v>34</v>
      </c>
      <c r="J1330">
        <v>2</v>
      </c>
      <c r="K1330" t="s">
        <v>35</v>
      </c>
      <c r="L1330" t="s">
        <v>27</v>
      </c>
      <c r="M1330">
        <v>38750</v>
      </c>
      <c r="N1330">
        <v>3</v>
      </c>
      <c r="O1330">
        <v>15</v>
      </c>
      <c r="P1330">
        <v>0</v>
      </c>
      <c r="Q1330">
        <v>13</v>
      </c>
      <c r="R1330">
        <v>3</v>
      </c>
      <c r="S1330">
        <v>6</v>
      </c>
      <c r="T1330">
        <v>0</v>
      </c>
      <c r="U1330">
        <v>5</v>
      </c>
      <c r="V1330">
        <f>COUNTIF(tbl_General[EmployeeID],tbl_General[[#This Row],[EmployeeID]])</f>
        <v>1</v>
      </c>
    </row>
    <row r="1331" spans="1:22" x14ac:dyDescent="0.25">
      <c r="A1331">
        <v>59</v>
      </c>
      <c r="B1331" t="s">
        <v>21</v>
      </c>
      <c r="C1331" t="s">
        <v>22</v>
      </c>
      <c r="D1331" t="s">
        <v>30</v>
      </c>
      <c r="E1331">
        <v>3</v>
      </c>
      <c r="F1331">
        <v>4</v>
      </c>
      <c r="G1331" t="s">
        <v>46</v>
      </c>
      <c r="H1331">
        <v>640</v>
      </c>
      <c r="I1331" t="s">
        <v>34</v>
      </c>
      <c r="J1331">
        <v>1</v>
      </c>
      <c r="K1331" t="s">
        <v>31</v>
      </c>
      <c r="L1331" t="s">
        <v>32</v>
      </c>
      <c r="M1331">
        <v>40510</v>
      </c>
      <c r="N1331">
        <v>5</v>
      </c>
      <c r="O1331">
        <v>16</v>
      </c>
      <c r="P1331">
        <v>3</v>
      </c>
      <c r="Q1331">
        <v>13</v>
      </c>
      <c r="R1331">
        <v>3</v>
      </c>
      <c r="S1331">
        <v>6</v>
      </c>
      <c r="T1331">
        <v>0</v>
      </c>
      <c r="U1331">
        <v>5</v>
      </c>
      <c r="V1331">
        <f>COUNTIF(tbl_General[EmployeeID],tbl_General[[#This Row],[EmployeeID]])</f>
        <v>1</v>
      </c>
    </row>
    <row r="1332" spans="1:22" x14ac:dyDescent="0.25">
      <c r="A1332">
        <v>59</v>
      </c>
      <c r="B1332" t="s">
        <v>21</v>
      </c>
      <c r="C1332" t="s">
        <v>22</v>
      </c>
      <c r="D1332" t="s">
        <v>30</v>
      </c>
      <c r="E1332">
        <v>3</v>
      </c>
      <c r="F1332">
        <v>4</v>
      </c>
      <c r="G1332" t="s">
        <v>46</v>
      </c>
      <c r="H1332">
        <v>2110</v>
      </c>
      <c r="I1332" t="s">
        <v>34</v>
      </c>
      <c r="J1332">
        <v>1</v>
      </c>
      <c r="K1332" t="s">
        <v>31</v>
      </c>
      <c r="L1332" t="s">
        <v>32</v>
      </c>
      <c r="M1332">
        <v>40510</v>
      </c>
      <c r="N1332">
        <v>5</v>
      </c>
      <c r="O1332">
        <v>16</v>
      </c>
      <c r="P1332">
        <v>3</v>
      </c>
      <c r="Q1332">
        <v>13</v>
      </c>
      <c r="R1332">
        <v>3</v>
      </c>
      <c r="S1332">
        <v>6</v>
      </c>
      <c r="T1332">
        <v>0</v>
      </c>
      <c r="U1332">
        <v>5</v>
      </c>
      <c r="V1332">
        <f>COUNTIF(tbl_General[EmployeeID],tbl_General[[#This Row],[EmployeeID]])</f>
        <v>1</v>
      </c>
    </row>
    <row r="1333" spans="1:22" x14ac:dyDescent="0.25">
      <c r="A1333">
        <v>59</v>
      </c>
      <c r="B1333" t="s">
        <v>21</v>
      </c>
      <c r="C1333" t="s">
        <v>22</v>
      </c>
      <c r="D1333" t="s">
        <v>30</v>
      </c>
      <c r="E1333">
        <v>3</v>
      </c>
      <c r="F1333">
        <v>4</v>
      </c>
      <c r="G1333" t="s">
        <v>46</v>
      </c>
      <c r="H1333">
        <v>3580</v>
      </c>
      <c r="I1333" t="s">
        <v>34</v>
      </c>
      <c r="J1333">
        <v>1</v>
      </c>
      <c r="K1333" t="s">
        <v>31</v>
      </c>
      <c r="L1333" t="s">
        <v>32</v>
      </c>
      <c r="M1333">
        <v>40510</v>
      </c>
      <c r="N1333">
        <v>5</v>
      </c>
      <c r="O1333">
        <v>16</v>
      </c>
      <c r="P1333">
        <v>3</v>
      </c>
      <c r="Q1333">
        <v>13</v>
      </c>
      <c r="R1333">
        <v>3</v>
      </c>
      <c r="S1333">
        <v>6</v>
      </c>
      <c r="T1333">
        <v>0</v>
      </c>
      <c r="U1333">
        <v>5</v>
      </c>
      <c r="V1333">
        <f>COUNTIF(tbl_General[EmployeeID],tbl_General[[#This Row],[EmployeeID]])</f>
        <v>1</v>
      </c>
    </row>
    <row r="1334" spans="1:22" x14ac:dyDescent="0.25">
      <c r="A1334">
        <v>59</v>
      </c>
      <c r="B1334" t="s">
        <v>21</v>
      </c>
      <c r="C1334" t="s">
        <v>22</v>
      </c>
      <c r="D1334" t="s">
        <v>30</v>
      </c>
      <c r="E1334">
        <v>5</v>
      </c>
      <c r="F1334">
        <v>3</v>
      </c>
      <c r="G1334" t="s">
        <v>24</v>
      </c>
      <c r="H1334">
        <v>501</v>
      </c>
      <c r="I1334" t="s">
        <v>34</v>
      </c>
      <c r="J1334">
        <v>2</v>
      </c>
      <c r="K1334" t="s">
        <v>31</v>
      </c>
      <c r="L1334" t="s">
        <v>27</v>
      </c>
      <c r="M1334">
        <v>56740</v>
      </c>
      <c r="N1334">
        <v>3</v>
      </c>
      <c r="O1334">
        <v>12</v>
      </c>
      <c r="P1334">
        <v>0</v>
      </c>
      <c r="Q1334">
        <v>14</v>
      </c>
      <c r="R1334">
        <v>6</v>
      </c>
      <c r="S1334">
        <v>6</v>
      </c>
      <c r="T1334">
        <v>0</v>
      </c>
      <c r="U1334">
        <v>4</v>
      </c>
      <c r="V1334">
        <f>COUNTIF(tbl_General[EmployeeID],tbl_General[[#This Row],[EmployeeID]])</f>
        <v>1</v>
      </c>
    </row>
    <row r="1335" spans="1:22" x14ac:dyDescent="0.25">
      <c r="A1335">
        <v>59</v>
      </c>
      <c r="B1335" t="s">
        <v>21</v>
      </c>
      <c r="C1335" t="s">
        <v>22</v>
      </c>
      <c r="D1335" t="s">
        <v>30</v>
      </c>
      <c r="E1335">
        <v>5</v>
      </c>
      <c r="F1335">
        <v>3</v>
      </c>
      <c r="G1335" t="s">
        <v>24</v>
      </c>
      <c r="H1335">
        <v>1971</v>
      </c>
      <c r="I1335" t="s">
        <v>34</v>
      </c>
      <c r="J1335">
        <v>2</v>
      </c>
      <c r="K1335" t="s">
        <v>31</v>
      </c>
      <c r="L1335" t="s">
        <v>27</v>
      </c>
      <c r="M1335">
        <v>56740</v>
      </c>
      <c r="N1335">
        <v>3</v>
      </c>
      <c r="O1335">
        <v>12</v>
      </c>
      <c r="P1335">
        <v>0</v>
      </c>
      <c r="Q1335">
        <v>14</v>
      </c>
      <c r="R1335">
        <v>6</v>
      </c>
      <c r="S1335">
        <v>6</v>
      </c>
      <c r="T1335">
        <v>0</v>
      </c>
      <c r="U1335">
        <v>4</v>
      </c>
      <c r="V1335">
        <f>COUNTIF(tbl_General[EmployeeID],tbl_General[[#This Row],[EmployeeID]])</f>
        <v>1</v>
      </c>
    </row>
    <row r="1336" spans="1:22" x14ac:dyDescent="0.25">
      <c r="A1336">
        <v>59</v>
      </c>
      <c r="B1336" t="s">
        <v>21</v>
      </c>
      <c r="C1336" t="s">
        <v>22</v>
      </c>
      <c r="D1336" t="s">
        <v>30</v>
      </c>
      <c r="E1336">
        <v>5</v>
      </c>
      <c r="F1336">
        <v>3</v>
      </c>
      <c r="G1336" t="s">
        <v>24</v>
      </c>
      <c r="H1336">
        <v>3441</v>
      </c>
      <c r="I1336" t="s">
        <v>34</v>
      </c>
      <c r="J1336">
        <v>2</v>
      </c>
      <c r="K1336" t="s">
        <v>31</v>
      </c>
      <c r="L1336" t="s">
        <v>27</v>
      </c>
      <c r="M1336">
        <v>56740</v>
      </c>
      <c r="N1336">
        <v>3</v>
      </c>
      <c r="O1336">
        <v>12</v>
      </c>
      <c r="P1336">
        <v>0</v>
      </c>
      <c r="Q1336">
        <v>14</v>
      </c>
      <c r="R1336">
        <v>6</v>
      </c>
      <c r="S1336">
        <v>6</v>
      </c>
      <c r="T1336">
        <v>0</v>
      </c>
      <c r="U1336">
        <v>4</v>
      </c>
      <c r="V1336">
        <f>COUNTIF(tbl_General[EmployeeID],tbl_General[[#This Row],[EmployeeID]])</f>
        <v>1</v>
      </c>
    </row>
    <row r="1337" spans="1:22" x14ac:dyDescent="0.25">
      <c r="A1337">
        <v>54</v>
      </c>
      <c r="B1337" t="s">
        <v>21</v>
      </c>
      <c r="C1337" t="s">
        <v>22</v>
      </c>
      <c r="D1337" t="s">
        <v>23</v>
      </c>
      <c r="E1337">
        <v>8</v>
      </c>
      <c r="F1337">
        <v>2</v>
      </c>
      <c r="G1337" t="s">
        <v>45</v>
      </c>
      <c r="H1337">
        <v>1432</v>
      </c>
      <c r="I1337" t="s">
        <v>25</v>
      </c>
      <c r="J1337">
        <v>2</v>
      </c>
      <c r="K1337" t="s">
        <v>40</v>
      </c>
      <c r="L1337" t="s">
        <v>27</v>
      </c>
      <c r="M1337">
        <v>61340</v>
      </c>
      <c r="N1337">
        <v>2</v>
      </c>
      <c r="O1337">
        <v>19</v>
      </c>
      <c r="P1337">
        <v>0</v>
      </c>
      <c r="Q1337">
        <v>16</v>
      </c>
      <c r="R1337">
        <v>2</v>
      </c>
      <c r="S1337">
        <v>6</v>
      </c>
      <c r="T1337">
        <v>0</v>
      </c>
      <c r="U1337">
        <v>5</v>
      </c>
      <c r="V1337">
        <f>COUNTIF(tbl_General[EmployeeID],tbl_General[[#This Row],[EmployeeID]])</f>
        <v>1</v>
      </c>
    </row>
    <row r="1338" spans="1:22" x14ac:dyDescent="0.25">
      <c r="A1338">
        <v>54</v>
      </c>
      <c r="B1338" t="s">
        <v>21</v>
      </c>
      <c r="C1338" t="s">
        <v>22</v>
      </c>
      <c r="D1338" t="s">
        <v>23</v>
      </c>
      <c r="E1338">
        <v>8</v>
      </c>
      <c r="F1338">
        <v>2</v>
      </c>
      <c r="G1338" t="s">
        <v>45</v>
      </c>
      <c r="H1338">
        <v>2902</v>
      </c>
      <c r="I1338" t="s">
        <v>25</v>
      </c>
      <c r="J1338">
        <v>2</v>
      </c>
      <c r="K1338" t="s">
        <v>40</v>
      </c>
      <c r="L1338" t="s">
        <v>27</v>
      </c>
      <c r="M1338">
        <v>61340</v>
      </c>
      <c r="N1338">
        <v>2</v>
      </c>
      <c r="O1338">
        <v>19</v>
      </c>
      <c r="P1338">
        <v>0</v>
      </c>
      <c r="Q1338">
        <v>16</v>
      </c>
      <c r="R1338">
        <v>2</v>
      </c>
      <c r="S1338">
        <v>6</v>
      </c>
      <c r="T1338">
        <v>0</v>
      </c>
      <c r="U1338">
        <v>5</v>
      </c>
      <c r="V1338">
        <f>COUNTIF(tbl_General[EmployeeID],tbl_General[[#This Row],[EmployeeID]])</f>
        <v>1</v>
      </c>
    </row>
    <row r="1339" spans="1:22" x14ac:dyDescent="0.25">
      <c r="A1339">
        <v>54</v>
      </c>
      <c r="B1339" t="s">
        <v>21</v>
      </c>
      <c r="C1339" t="s">
        <v>22</v>
      </c>
      <c r="D1339" t="s">
        <v>23</v>
      </c>
      <c r="E1339">
        <v>8</v>
      </c>
      <c r="F1339">
        <v>2</v>
      </c>
      <c r="G1339" t="s">
        <v>45</v>
      </c>
      <c r="H1339">
        <v>4372</v>
      </c>
      <c r="I1339" t="s">
        <v>25</v>
      </c>
      <c r="J1339">
        <v>2</v>
      </c>
      <c r="K1339" t="s">
        <v>40</v>
      </c>
      <c r="L1339" t="s">
        <v>27</v>
      </c>
      <c r="M1339">
        <v>61340</v>
      </c>
      <c r="N1339">
        <v>2</v>
      </c>
      <c r="O1339">
        <v>19</v>
      </c>
      <c r="P1339">
        <v>0</v>
      </c>
      <c r="Q1339">
        <v>16</v>
      </c>
      <c r="R1339">
        <v>2</v>
      </c>
      <c r="S1339">
        <v>6</v>
      </c>
      <c r="T1339">
        <v>0</v>
      </c>
      <c r="U1339">
        <v>5</v>
      </c>
      <c r="V1339">
        <f>COUNTIF(tbl_General[EmployeeID],tbl_General[[#This Row],[EmployeeID]])</f>
        <v>1</v>
      </c>
    </row>
    <row r="1340" spans="1:22" x14ac:dyDescent="0.25">
      <c r="A1340">
        <v>58</v>
      </c>
      <c r="B1340" t="s">
        <v>21</v>
      </c>
      <c r="C1340" t="s">
        <v>22</v>
      </c>
      <c r="D1340" t="s">
        <v>30</v>
      </c>
      <c r="E1340">
        <v>2</v>
      </c>
      <c r="F1340">
        <v>4</v>
      </c>
      <c r="G1340" t="s">
        <v>24</v>
      </c>
      <c r="H1340">
        <v>417</v>
      </c>
      <c r="I1340" t="s">
        <v>34</v>
      </c>
      <c r="J1340">
        <v>1</v>
      </c>
      <c r="K1340" t="s">
        <v>31</v>
      </c>
      <c r="L1340" t="s">
        <v>41</v>
      </c>
      <c r="M1340">
        <v>26220</v>
      </c>
      <c r="N1340">
        <v>2</v>
      </c>
      <c r="O1340">
        <v>23</v>
      </c>
      <c r="P1340">
        <v>0</v>
      </c>
      <c r="Q1340">
        <v>24</v>
      </c>
      <c r="R1340">
        <v>3</v>
      </c>
      <c r="S1340">
        <v>6</v>
      </c>
      <c r="T1340">
        <v>0</v>
      </c>
      <c r="U1340">
        <v>4</v>
      </c>
      <c r="V1340">
        <f>COUNTIF(tbl_General[EmployeeID],tbl_General[[#This Row],[EmployeeID]])</f>
        <v>1</v>
      </c>
    </row>
    <row r="1341" spans="1:22" x14ac:dyDescent="0.25">
      <c r="A1341">
        <v>58</v>
      </c>
      <c r="B1341" t="s">
        <v>21</v>
      </c>
      <c r="C1341" t="s">
        <v>22</v>
      </c>
      <c r="D1341" t="s">
        <v>30</v>
      </c>
      <c r="E1341">
        <v>2</v>
      </c>
      <c r="F1341">
        <v>4</v>
      </c>
      <c r="G1341" t="s">
        <v>24</v>
      </c>
      <c r="H1341">
        <v>1887</v>
      </c>
      <c r="I1341" t="s">
        <v>34</v>
      </c>
      <c r="J1341">
        <v>1</v>
      </c>
      <c r="K1341" t="s">
        <v>31</v>
      </c>
      <c r="L1341" t="s">
        <v>41</v>
      </c>
      <c r="M1341">
        <v>26220</v>
      </c>
      <c r="N1341">
        <v>2</v>
      </c>
      <c r="O1341">
        <v>23</v>
      </c>
      <c r="P1341">
        <v>0</v>
      </c>
      <c r="Q1341">
        <v>24</v>
      </c>
      <c r="R1341">
        <v>3</v>
      </c>
      <c r="S1341">
        <v>6</v>
      </c>
      <c r="T1341">
        <v>0</v>
      </c>
      <c r="U1341">
        <v>4</v>
      </c>
      <c r="V1341">
        <f>COUNTIF(tbl_General[EmployeeID],tbl_General[[#This Row],[EmployeeID]])</f>
        <v>1</v>
      </c>
    </row>
    <row r="1342" spans="1:22" x14ac:dyDescent="0.25">
      <c r="A1342">
        <v>58</v>
      </c>
      <c r="B1342" t="s">
        <v>21</v>
      </c>
      <c r="C1342" t="s">
        <v>22</v>
      </c>
      <c r="D1342" t="s">
        <v>30</v>
      </c>
      <c r="E1342">
        <v>2</v>
      </c>
      <c r="F1342">
        <v>4</v>
      </c>
      <c r="G1342" t="s">
        <v>24</v>
      </c>
      <c r="H1342">
        <v>3357</v>
      </c>
      <c r="I1342" t="s">
        <v>34</v>
      </c>
      <c r="J1342">
        <v>1</v>
      </c>
      <c r="K1342" t="s">
        <v>31</v>
      </c>
      <c r="L1342" t="s">
        <v>41</v>
      </c>
      <c r="M1342">
        <v>26220</v>
      </c>
      <c r="N1342">
        <v>2</v>
      </c>
      <c r="O1342">
        <v>23</v>
      </c>
      <c r="P1342">
        <v>0</v>
      </c>
      <c r="Q1342">
        <v>24</v>
      </c>
      <c r="R1342">
        <v>3</v>
      </c>
      <c r="S1342">
        <v>6</v>
      </c>
      <c r="T1342">
        <v>0</v>
      </c>
      <c r="U1342">
        <v>4</v>
      </c>
      <c r="V1342">
        <f>COUNTIF(tbl_General[EmployeeID],tbl_General[[#This Row],[EmployeeID]])</f>
        <v>1</v>
      </c>
    </row>
    <row r="1343" spans="1:22" x14ac:dyDescent="0.25">
      <c r="A1343">
        <v>56</v>
      </c>
      <c r="B1343" t="s">
        <v>21</v>
      </c>
      <c r="C1343" t="s">
        <v>22</v>
      </c>
      <c r="D1343" t="s">
        <v>37</v>
      </c>
      <c r="E1343">
        <v>2</v>
      </c>
      <c r="F1343">
        <v>1</v>
      </c>
      <c r="G1343" t="s">
        <v>38</v>
      </c>
      <c r="H1343">
        <v>1298</v>
      </c>
      <c r="I1343" t="s">
        <v>34</v>
      </c>
      <c r="J1343">
        <v>2</v>
      </c>
      <c r="K1343" t="s">
        <v>35</v>
      </c>
      <c r="L1343" t="s">
        <v>32</v>
      </c>
      <c r="M1343">
        <v>26440</v>
      </c>
      <c r="N1343">
        <v>4</v>
      </c>
      <c r="O1343">
        <v>11</v>
      </c>
      <c r="P1343">
        <v>1</v>
      </c>
      <c r="Q1343">
        <v>37</v>
      </c>
      <c r="R1343">
        <v>2</v>
      </c>
      <c r="S1343">
        <v>6</v>
      </c>
      <c r="T1343">
        <v>0</v>
      </c>
      <c r="U1343">
        <v>2</v>
      </c>
      <c r="V1343">
        <f>COUNTIF(tbl_General[EmployeeID],tbl_General[[#This Row],[EmployeeID]])</f>
        <v>1</v>
      </c>
    </row>
    <row r="1344" spans="1:22" x14ac:dyDescent="0.25">
      <c r="A1344">
        <v>56</v>
      </c>
      <c r="B1344" t="s">
        <v>21</v>
      </c>
      <c r="C1344" t="s">
        <v>22</v>
      </c>
      <c r="D1344" t="s">
        <v>37</v>
      </c>
      <c r="E1344">
        <v>2</v>
      </c>
      <c r="F1344">
        <v>1</v>
      </c>
      <c r="G1344" t="s">
        <v>38</v>
      </c>
      <c r="H1344">
        <v>2768</v>
      </c>
      <c r="I1344" t="s">
        <v>34</v>
      </c>
      <c r="J1344">
        <v>2</v>
      </c>
      <c r="K1344" t="s">
        <v>35</v>
      </c>
      <c r="L1344" t="s">
        <v>32</v>
      </c>
      <c r="M1344">
        <v>26440</v>
      </c>
      <c r="N1344">
        <v>4</v>
      </c>
      <c r="O1344">
        <v>11</v>
      </c>
      <c r="P1344">
        <v>1</v>
      </c>
      <c r="Q1344">
        <v>37</v>
      </c>
      <c r="R1344">
        <v>2</v>
      </c>
      <c r="S1344">
        <v>6</v>
      </c>
      <c r="T1344">
        <v>0</v>
      </c>
      <c r="U1344">
        <v>2</v>
      </c>
      <c r="V1344">
        <f>COUNTIF(tbl_General[EmployeeID],tbl_General[[#This Row],[EmployeeID]])</f>
        <v>1</v>
      </c>
    </row>
    <row r="1345" spans="1:22" x14ac:dyDescent="0.25">
      <c r="A1345">
        <v>56</v>
      </c>
      <c r="B1345" t="s">
        <v>21</v>
      </c>
      <c r="C1345" t="s">
        <v>22</v>
      </c>
      <c r="D1345" t="s">
        <v>37</v>
      </c>
      <c r="E1345">
        <v>2</v>
      </c>
      <c r="F1345">
        <v>1</v>
      </c>
      <c r="G1345" t="s">
        <v>38</v>
      </c>
      <c r="H1345">
        <v>4238</v>
      </c>
      <c r="I1345" t="s">
        <v>34</v>
      </c>
      <c r="J1345">
        <v>2</v>
      </c>
      <c r="K1345" t="s">
        <v>35</v>
      </c>
      <c r="L1345" t="s">
        <v>32</v>
      </c>
      <c r="M1345">
        <v>26440</v>
      </c>
      <c r="N1345">
        <v>4</v>
      </c>
      <c r="O1345">
        <v>11</v>
      </c>
      <c r="P1345">
        <v>1</v>
      </c>
      <c r="Q1345">
        <v>37</v>
      </c>
      <c r="R1345">
        <v>2</v>
      </c>
      <c r="S1345">
        <v>6</v>
      </c>
      <c r="T1345">
        <v>0</v>
      </c>
      <c r="U1345">
        <v>2</v>
      </c>
      <c r="V1345">
        <f>COUNTIF(tbl_General[EmployeeID],tbl_General[[#This Row],[EmployeeID]])</f>
        <v>1</v>
      </c>
    </row>
    <row r="1346" spans="1:22" x14ac:dyDescent="0.25">
      <c r="A1346">
        <v>28</v>
      </c>
      <c r="B1346" t="s">
        <v>21</v>
      </c>
      <c r="C1346" t="s">
        <v>29</v>
      </c>
      <c r="D1346" t="s">
        <v>23</v>
      </c>
      <c r="E1346">
        <v>8</v>
      </c>
      <c r="F1346">
        <v>3</v>
      </c>
      <c r="G1346" t="s">
        <v>24</v>
      </c>
      <c r="H1346">
        <v>1107</v>
      </c>
      <c r="I1346" t="s">
        <v>34</v>
      </c>
      <c r="J1346">
        <v>4</v>
      </c>
      <c r="K1346" t="s">
        <v>31</v>
      </c>
      <c r="L1346" t="s">
        <v>27</v>
      </c>
      <c r="M1346">
        <v>11180</v>
      </c>
      <c r="N1346">
        <v>1</v>
      </c>
      <c r="O1346">
        <v>11</v>
      </c>
      <c r="P1346">
        <v>0</v>
      </c>
      <c r="Q1346">
        <v>7</v>
      </c>
      <c r="R1346">
        <v>3</v>
      </c>
      <c r="S1346">
        <v>7</v>
      </c>
      <c r="T1346">
        <v>0</v>
      </c>
      <c r="U1346">
        <v>7</v>
      </c>
      <c r="V1346">
        <f>COUNTIF(tbl_General[EmployeeID],tbl_General[[#This Row],[EmployeeID]])</f>
        <v>1</v>
      </c>
    </row>
    <row r="1347" spans="1:22" x14ac:dyDescent="0.25">
      <c r="A1347">
        <v>28</v>
      </c>
      <c r="B1347" t="s">
        <v>21</v>
      </c>
      <c r="C1347" t="s">
        <v>29</v>
      </c>
      <c r="D1347" t="s">
        <v>23</v>
      </c>
      <c r="E1347">
        <v>8</v>
      </c>
      <c r="F1347">
        <v>3</v>
      </c>
      <c r="G1347" t="s">
        <v>24</v>
      </c>
      <c r="H1347">
        <v>2577</v>
      </c>
      <c r="I1347" t="s">
        <v>34</v>
      </c>
      <c r="J1347">
        <v>4</v>
      </c>
      <c r="K1347" t="s">
        <v>31</v>
      </c>
      <c r="L1347" t="s">
        <v>27</v>
      </c>
      <c r="M1347">
        <v>11180</v>
      </c>
      <c r="N1347">
        <v>1</v>
      </c>
      <c r="O1347">
        <v>11</v>
      </c>
      <c r="P1347">
        <v>0</v>
      </c>
      <c r="Q1347">
        <v>7</v>
      </c>
      <c r="R1347">
        <v>3</v>
      </c>
      <c r="S1347">
        <v>7</v>
      </c>
      <c r="T1347">
        <v>0</v>
      </c>
      <c r="U1347">
        <v>7</v>
      </c>
      <c r="V1347">
        <f>COUNTIF(tbl_General[EmployeeID],tbl_General[[#This Row],[EmployeeID]])</f>
        <v>1</v>
      </c>
    </row>
    <row r="1348" spans="1:22" x14ac:dyDescent="0.25">
      <c r="A1348">
        <v>28</v>
      </c>
      <c r="B1348" t="s">
        <v>21</v>
      </c>
      <c r="C1348" t="s">
        <v>29</v>
      </c>
      <c r="D1348" t="s">
        <v>23</v>
      </c>
      <c r="E1348">
        <v>8</v>
      </c>
      <c r="F1348">
        <v>3</v>
      </c>
      <c r="G1348" t="s">
        <v>24</v>
      </c>
      <c r="H1348">
        <v>4047</v>
      </c>
      <c r="I1348" t="s">
        <v>34</v>
      </c>
      <c r="J1348">
        <v>4</v>
      </c>
      <c r="K1348" t="s">
        <v>31</v>
      </c>
      <c r="L1348" t="s">
        <v>27</v>
      </c>
      <c r="M1348">
        <v>11180</v>
      </c>
      <c r="N1348">
        <v>1</v>
      </c>
      <c r="O1348">
        <v>11</v>
      </c>
      <c r="P1348">
        <v>0</v>
      </c>
      <c r="Q1348">
        <v>7</v>
      </c>
      <c r="R1348">
        <v>3</v>
      </c>
      <c r="S1348">
        <v>7</v>
      </c>
      <c r="T1348">
        <v>0</v>
      </c>
      <c r="U1348">
        <v>7</v>
      </c>
      <c r="V1348">
        <f>COUNTIF(tbl_General[EmployeeID],tbl_General[[#This Row],[EmployeeID]])</f>
        <v>1</v>
      </c>
    </row>
    <row r="1349" spans="1:22" x14ac:dyDescent="0.25">
      <c r="A1349">
        <v>26</v>
      </c>
      <c r="B1349" t="s">
        <v>21</v>
      </c>
      <c r="C1349" t="s">
        <v>29</v>
      </c>
      <c r="D1349" t="s">
        <v>23</v>
      </c>
      <c r="E1349">
        <v>11</v>
      </c>
      <c r="F1349">
        <v>3</v>
      </c>
      <c r="G1349" t="s">
        <v>45</v>
      </c>
      <c r="H1349">
        <v>428</v>
      </c>
      <c r="I1349" t="s">
        <v>34</v>
      </c>
      <c r="J1349">
        <v>2</v>
      </c>
      <c r="K1349" t="s">
        <v>26</v>
      </c>
      <c r="L1349" t="s">
        <v>32</v>
      </c>
      <c r="M1349">
        <v>22670</v>
      </c>
      <c r="N1349">
        <v>1</v>
      </c>
      <c r="O1349">
        <v>19</v>
      </c>
      <c r="P1349">
        <v>3</v>
      </c>
      <c r="Q1349">
        <v>7</v>
      </c>
      <c r="R1349">
        <v>2</v>
      </c>
      <c r="S1349">
        <v>7</v>
      </c>
      <c r="T1349">
        <v>0</v>
      </c>
      <c r="U1349">
        <v>7</v>
      </c>
      <c r="V1349">
        <f>COUNTIF(tbl_General[EmployeeID],tbl_General[[#This Row],[EmployeeID]])</f>
        <v>1</v>
      </c>
    </row>
    <row r="1350" spans="1:22" x14ac:dyDescent="0.25">
      <c r="A1350">
        <v>26</v>
      </c>
      <c r="B1350" t="s">
        <v>21</v>
      </c>
      <c r="C1350" t="s">
        <v>29</v>
      </c>
      <c r="D1350" t="s">
        <v>23</v>
      </c>
      <c r="E1350">
        <v>11</v>
      </c>
      <c r="F1350">
        <v>3</v>
      </c>
      <c r="G1350" t="s">
        <v>45</v>
      </c>
      <c r="H1350">
        <v>1898</v>
      </c>
      <c r="I1350" t="s">
        <v>34</v>
      </c>
      <c r="J1350">
        <v>2</v>
      </c>
      <c r="K1350" t="s">
        <v>26</v>
      </c>
      <c r="L1350" t="s">
        <v>32</v>
      </c>
      <c r="M1350">
        <v>22670</v>
      </c>
      <c r="N1350">
        <v>1</v>
      </c>
      <c r="O1350">
        <v>19</v>
      </c>
      <c r="P1350">
        <v>3</v>
      </c>
      <c r="Q1350">
        <v>7</v>
      </c>
      <c r="R1350">
        <v>2</v>
      </c>
      <c r="S1350">
        <v>7</v>
      </c>
      <c r="T1350">
        <v>0</v>
      </c>
      <c r="U1350">
        <v>7</v>
      </c>
      <c r="V1350">
        <f>COUNTIF(tbl_General[EmployeeID],tbl_General[[#This Row],[EmployeeID]])</f>
        <v>1</v>
      </c>
    </row>
    <row r="1351" spans="1:22" x14ac:dyDescent="0.25">
      <c r="A1351">
        <v>26</v>
      </c>
      <c r="B1351" t="s">
        <v>21</v>
      </c>
      <c r="C1351" t="s">
        <v>29</v>
      </c>
      <c r="D1351" t="s">
        <v>23</v>
      </c>
      <c r="E1351">
        <v>11</v>
      </c>
      <c r="F1351">
        <v>3</v>
      </c>
      <c r="G1351" t="s">
        <v>45</v>
      </c>
      <c r="H1351">
        <v>3368</v>
      </c>
      <c r="I1351" t="s">
        <v>34</v>
      </c>
      <c r="J1351">
        <v>2</v>
      </c>
      <c r="K1351" t="s">
        <v>26</v>
      </c>
      <c r="L1351" t="s">
        <v>32</v>
      </c>
      <c r="M1351">
        <v>22670</v>
      </c>
      <c r="N1351">
        <v>1</v>
      </c>
      <c r="O1351">
        <v>19</v>
      </c>
      <c r="P1351">
        <v>3</v>
      </c>
      <c r="Q1351">
        <v>7</v>
      </c>
      <c r="R1351">
        <v>2</v>
      </c>
      <c r="S1351">
        <v>7</v>
      </c>
      <c r="T1351">
        <v>0</v>
      </c>
      <c r="U1351">
        <v>7</v>
      </c>
      <c r="V1351">
        <f>COUNTIF(tbl_General[EmployeeID],tbl_General[[#This Row],[EmployeeID]])</f>
        <v>1</v>
      </c>
    </row>
    <row r="1352" spans="1:22" x14ac:dyDescent="0.25">
      <c r="A1352">
        <v>29</v>
      </c>
      <c r="B1352" t="s">
        <v>28</v>
      </c>
      <c r="C1352" t="s">
        <v>22</v>
      </c>
      <c r="D1352" t="s">
        <v>30</v>
      </c>
      <c r="E1352">
        <v>29</v>
      </c>
      <c r="F1352">
        <v>3</v>
      </c>
      <c r="G1352" t="s">
        <v>38</v>
      </c>
      <c r="H1352">
        <v>79</v>
      </c>
      <c r="I1352" t="s">
        <v>25</v>
      </c>
      <c r="J1352">
        <v>1</v>
      </c>
      <c r="K1352" t="s">
        <v>31</v>
      </c>
      <c r="L1352" t="s">
        <v>27</v>
      </c>
      <c r="M1352">
        <v>23070</v>
      </c>
      <c r="N1352">
        <v>1</v>
      </c>
      <c r="O1352">
        <v>13</v>
      </c>
      <c r="P1352">
        <v>1</v>
      </c>
      <c r="Q1352">
        <v>7</v>
      </c>
      <c r="R1352">
        <v>0</v>
      </c>
      <c r="S1352">
        <v>7</v>
      </c>
      <c r="T1352">
        <v>0</v>
      </c>
      <c r="U1352">
        <v>7</v>
      </c>
      <c r="V1352">
        <f>COUNTIF(tbl_General[EmployeeID],tbl_General[[#This Row],[EmployeeID]])</f>
        <v>1</v>
      </c>
    </row>
    <row r="1353" spans="1:22" x14ac:dyDescent="0.25">
      <c r="A1353">
        <v>29</v>
      </c>
      <c r="B1353" t="s">
        <v>28</v>
      </c>
      <c r="C1353" t="s">
        <v>22</v>
      </c>
      <c r="D1353" t="s">
        <v>30</v>
      </c>
      <c r="E1353">
        <v>29</v>
      </c>
      <c r="F1353">
        <v>3</v>
      </c>
      <c r="G1353" t="s">
        <v>38</v>
      </c>
      <c r="H1353">
        <v>1549</v>
      </c>
      <c r="I1353" t="s">
        <v>25</v>
      </c>
      <c r="J1353">
        <v>1</v>
      </c>
      <c r="K1353" t="s">
        <v>31</v>
      </c>
      <c r="L1353" t="s">
        <v>27</v>
      </c>
      <c r="M1353">
        <v>23070</v>
      </c>
      <c r="N1353">
        <v>1</v>
      </c>
      <c r="O1353">
        <v>13</v>
      </c>
      <c r="P1353">
        <v>1</v>
      </c>
      <c r="Q1353">
        <v>7</v>
      </c>
      <c r="R1353">
        <v>0</v>
      </c>
      <c r="S1353">
        <v>7</v>
      </c>
      <c r="T1353">
        <v>0</v>
      </c>
      <c r="U1353">
        <v>7</v>
      </c>
      <c r="V1353">
        <f>COUNTIF(tbl_General[EmployeeID],tbl_General[[#This Row],[EmployeeID]])</f>
        <v>1</v>
      </c>
    </row>
    <row r="1354" spans="1:22" x14ac:dyDescent="0.25">
      <c r="A1354">
        <v>29</v>
      </c>
      <c r="B1354" t="s">
        <v>28</v>
      </c>
      <c r="C1354" t="s">
        <v>22</v>
      </c>
      <c r="D1354" t="s">
        <v>30</v>
      </c>
      <c r="E1354">
        <v>29</v>
      </c>
      <c r="F1354">
        <v>3</v>
      </c>
      <c r="G1354" t="s">
        <v>38</v>
      </c>
      <c r="H1354">
        <v>3019</v>
      </c>
      <c r="I1354" t="s">
        <v>25</v>
      </c>
      <c r="J1354">
        <v>1</v>
      </c>
      <c r="K1354" t="s">
        <v>31</v>
      </c>
      <c r="L1354" t="s">
        <v>27</v>
      </c>
      <c r="M1354">
        <v>23070</v>
      </c>
      <c r="N1354">
        <v>1</v>
      </c>
      <c r="O1354">
        <v>13</v>
      </c>
      <c r="P1354">
        <v>1</v>
      </c>
      <c r="Q1354">
        <v>7</v>
      </c>
      <c r="R1354">
        <v>0</v>
      </c>
      <c r="S1354">
        <v>7</v>
      </c>
      <c r="T1354">
        <v>0</v>
      </c>
      <c r="U1354">
        <v>7</v>
      </c>
      <c r="V1354">
        <f>COUNTIF(tbl_General[EmployeeID],tbl_General[[#This Row],[EmployeeID]])</f>
        <v>1</v>
      </c>
    </row>
    <row r="1355" spans="1:22" x14ac:dyDescent="0.25">
      <c r="A1355">
        <v>28</v>
      </c>
      <c r="B1355" t="s">
        <v>21</v>
      </c>
      <c r="C1355" t="s">
        <v>22</v>
      </c>
      <c r="D1355" t="s">
        <v>30</v>
      </c>
      <c r="E1355">
        <v>2</v>
      </c>
      <c r="F1355">
        <v>2</v>
      </c>
      <c r="G1355" t="s">
        <v>38</v>
      </c>
      <c r="H1355">
        <v>117</v>
      </c>
      <c r="I1355" t="s">
        <v>34</v>
      </c>
      <c r="J1355">
        <v>3</v>
      </c>
      <c r="K1355" t="s">
        <v>44</v>
      </c>
      <c r="L1355" t="s">
        <v>32</v>
      </c>
      <c r="M1355">
        <v>28580</v>
      </c>
      <c r="N1355">
        <v>1</v>
      </c>
      <c r="O1355">
        <v>12</v>
      </c>
      <c r="P1355">
        <v>0</v>
      </c>
      <c r="Q1355">
        <v>7</v>
      </c>
      <c r="R1355">
        <v>2</v>
      </c>
      <c r="S1355">
        <v>7</v>
      </c>
      <c r="T1355">
        <v>0</v>
      </c>
      <c r="U1355">
        <v>7</v>
      </c>
      <c r="V1355">
        <f>COUNTIF(tbl_General[EmployeeID],tbl_General[[#This Row],[EmployeeID]])</f>
        <v>1</v>
      </c>
    </row>
    <row r="1356" spans="1:22" x14ac:dyDescent="0.25">
      <c r="A1356">
        <v>28</v>
      </c>
      <c r="B1356" t="s">
        <v>21</v>
      </c>
      <c r="C1356" t="s">
        <v>22</v>
      </c>
      <c r="D1356" t="s">
        <v>30</v>
      </c>
      <c r="E1356">
        <v>2</v>
      </c>
      <c r="F1356">
        <v>2</v>
      </c>
      <c r="G1356" t="s">
        <v>38</v>
      </c>
      <c r="H1356">
        <v>1587</v>
      </c>
      <c r="I1356" t="s">
        <v>34</v>
      </c>
      <c r="J1356">
        <v>3</v>
      </c>
      <c r="K1356" t="s">
        <v>44</v>
      </c>
      <c r="L1356" t="s">
        <v>32</v>
      </c>
      <c r="M1356">
        <v>28580</v>
      </c>
      <c r="N1356">
        <v>1</v>
      </c>
      <c r="O1356">
        <v>12</v>
      </c>
      <c r="P1356">
        <v>0</v>
      </c>
      <c r="Q1356">
        <v>7</v>
      </c>
      <c r="R1356">
        <v>2</v>
      </c>
      <c r="S1356">
        <v>7</v>
      </c>
      <c r="T1356">
        <v>0</v>
      </c>
      <c r="U1356">
        <v>7</v>
      </c>
      <c r="V1356">
        <f>COUNTIF(tbl_General[EmployeeID],tbl_General[[#This Row],[EmployeeID]])</f>
        <v>1</v>
      </c>
    </row>
    <row r="1357" spans="1:22" x14ac:dyDescent="0.25">
      <c r="A1357">
        <v>28</v>
      </c>
      <c r="B1357" t="s">
        <v>21</v>
      </c>
      <c r="C1357" t="s">
        <v>22</v>
      </c>
      <c r="D1357" t="s">
        <v>30</v>
      </c>
      <c r="E1357">
        <v>2</v>
      </c>
      <c r="F1357">
        <v>2</v>
      </c>
      <c r="G1357" t="s">
        <v>38</v>
      </c>
      <c r="H1357">
        <v>3057</v>
      </c>
      <c r="I1357" t="s">
        <v>34</v>
      </c>
      <c r="J1357">
        <v>3</v>
      </c>
      <c r="K1357" t="s">
        <v>44</v>
      </c>
      <c r="L1357" t="s">
        <v>32</v>
      </c>
      <c r="M1357">
        <v>28580</v>
      </c>
      <c r="N1357">
        <v>1</v>
      </c>
      <c r="O1357">
        <v>12</v>
      </c>
      <c r="P1357">
        <v>0</v>
      </c>
      <c r="Q1357">
        <v>7</v>
      </c>
      <c r="R1357">
        <v>2</v>
      </c>
      <c r="S1357">
        <v>7</v>
      </c>
      <c r="T1357">
        <v>0</v>
      </c>
      <c r="U1357">
        <v>7</v>
      </c>
      <c r="V1357">
        <f>COUNTIF(tbl_General[EmployeeID],tbl_General[[#This Row],[EmployeeID]])</f>
        <v>1</v>
      </c>
    </row>
    <row r="1358" spans="1:22" x14ac:dyDescent="0.25">
      <c r="A1358">
        <v>27</v>
      </c>
      <c r="B1358" t="s">
        <v>21</v>
      </c>
      <c r="C1358" t="s">
        <v>22</v>
      </c>
      <c r="D1358" t="s">
        <v>23</v>
      </c>
      <c r="E1358">
        <v>2</v>
      </c>
      <c r="F1358">
        <v>3</v>
      </c>
      <c r="G1358" t="s">
        <v>24</v>
      </c>
      <c r="H1358">
        <v>1136</v>
      </c>
      <c r="I1358" t="s">
        <v>25</v>
      </c>
      <c r="J1358">
        <v>1</v>
      </c>
      <c r="K1358" t="s">
        <v>44</v>
      </c>
      <c r="L1358" t="s">
        <v>32</v>
      </c>
      <c r="M1358">
        <v>39040</v>
      </c>
      <c r="N1358">
        <v>1</v>
      </c>
      <c r="O1358">
        <v>15</v>
      </c>
      <c r="P1358">
        <v>0</v>
      </c>
      <c r="Q1358">
        <v>7</v>
      </c>
      <c r="R1358">
        <v>2</v>
      </c>
      <c r="S1358">
        <v>7</v>
      </c>
      <c r="T1358">
        <v>0</v>
      </c>
      <c r="U1358">
        <v>7</v>
      </c>
      <c r="V1358">
        <f>COUNTIF(tbl_General[EmployeeID],tbl_General[[#This Row],[EmployeeID]])</f>
        <v>1</v>
      </c>
    </row>
    <row r="1359" spans="1:22" x14ac:dyDescent="0.25">
      <c r="A1359">
        <v>27</v>
      </c>
      <c r="B1359" t="s">
        <v>21</v>
      </c>
      <c r="C1359" t="s">
        <v>22</v>
      </c>
      <c r="D1359" t="s">
        <v>23</v>
      </c>
      <c r="E1359">
        <v>2</v>
      </c>
      <c r="F1359">
        <v>3</v>
      </c>
      <c r="G1359" t="s">
        <v>24</v>
      </c>
      <c r="H1359">
        <v>2606</v>
      </c>
      <c r="I1359" t="s">
        <v>25</v>
      </c>
      <c r="J1359">
        <v>1</v>
      </c>
      <c r="K1359" t="s">
        <v>44</v>
      </c>
      <c r="L1359" t="s">
        <v>32</v>
      </c>
      <c r="M1359">
        <v>39040</v>
      </c>
      <c r="N1359">
        <v>1</v>
      </c>
      <c r="O1359">
        <v>15</v>
      </c>
      <c r="P1359">
        <v>0</v>
      </c>
      <c r="Q1359">
        <v>7</v>
      </c>
      <c r="R1359">
        <v>2</v>
      </c>
      <c r="S1359">
        <v>7</v>
      </c>
      <c r="T1359">
        <v>0</v>
      </c>
      <c r="U1359">
        <v>7</v>
      </c>
      <c r="V1359">
        <f>COUNTIF(tbl_General[EmployeeID],tbl_General[[#This Row],[EmployeeID]])</f>
        <v>1</v>
      </c>
    </row>
    <row r="1360" spans="1:22" x14ac:dyDescent="0.25">
      <c r="A1360">
        <v>27</v>
      </c>
      <c r="B1360" t="s">
        <v>21</v>
      </c>
      <c r="C1360" t="s">
        <v>22</v>
      </c>
      <c r="D1360" t="s">
        <v>23</v>
      </c>
      <c r="E1360">
        <v>2</v>
      </c>
      <c r="F1360">
        <v>3</v>
      </c>
      <c r="G1360" t="s">
        <v>24</v>
      </c>
      <c r="H1360">
        <v>4076</v>
      </c>
      <c r="I1360" t="s">
        <v>25</v>
      </c>
      <c r="J1360">
        <v>1</v>
      </c>
      <c r="K1360" t="s">
        <v>44</v>
      </c>
      <c r="L1360" t="s">
        <v>32</v>
      </c>
      <c r="M1360">
        <v>39040</v>
      </c>
      <c r="N1360">
        <v>1</v>
      </c>
      <c r="O1360">
        <v>15</v>
      </c>
      <c r="P1360">
        <v>0</v>
      </c>
      <c r="Q1360">
        <v>7</v>
      </c>
      <c r="R1360">
        <v>2</v>
      </c>
      <c r="S1360">
        <v>7</v>
      </c>
      <c r="T1360">
        <v>0</v>
      </c>
      <c r="U1360">
        <v>7</v>
      </c>
      <c r="V1360">
        <f>COUNTIF(tbl_General[EmployeeID],tbl_General[[#This Row],[EmployeeID]])</f>
        <v>1</v>
      </c>
    </row>
    <row r="1361" spans="1:22" x14ac:dyDescent="0.25">
      <c r="A1361">
        <v>27</v>
      </c>
      <c r="B1361" t="s">
        <v>21</v>
      </c>
      <c r="C1361" t="s">
        <v>22</v>
      </c>
      <c r="D1361" t="s">
        <v>23</v>
      </c>
      <c r="E1361">
        <v>15</v>
      </c>
      <c r="F1361">
        <v>3</v>
      </c>
      <c r="G1361" t="s">
        <v>45</v>
      </c>
      <c r="H1361">
        <v>1404</v>
      </c>
      <c r="I1361" t="s">
        <v>34</v>
      </c>
      <c r="J1361">
        <v>1</v>
      </c>
      <c r="K1361" t="s">
        <v>31</v>
      </c>
      <c r="L1361" t="s">
        <v>32</v>
      </c>
      <c r="M1361">
        <v>39860</v>
      </c>
      <c r="N1361">
        <v>1</v>
      </c>
      <c r="O1361">
        <v>12</v>
      </c>
      <c r="P1361">
        <v>2</v>
      </c>
      <c r="Q1361">
        <v>7</v>
      </c>
      <c r="R1361">
        <v>3</v>
      </c>
      <c r="S1361">
        <v>7</v>
      </c>
      <c r="T1361">
        <v>0</v>
      </c>
      <c r="U1361">
        <v>3</v>
      </c>
      <c r="V1361">
        <f>COUNTIF(tbl_General[EmployeeID],tbl_General[[#This Row],[EmployeeID]])</f>
        <v>1</v>
      </c>
    </row>
    <row r="1362" spans="1:22" x14ac:dyDescent="0.25">
      <c r="A1362">
        <v>27</v>
      </c>
      <c r="B1362" t="s">
        <v>21</v>
      </c>
      <c r="C1362" t="s">
        <v>22</v>
      </c>
      <c r="D1362" t="s">
        <v>23</v>
      </c>
      <c r="E1362">
        <v>15</v>
      </c>
      <c r="F1362">
        <v>3</v>
      </c>
      <c r="G1362" t="s">
        <v>45</v>
      </c>
      <c r="H1362">
        <v>2874</v>
      </c>
      <c r="I1362" t="s">
        <v>34</v>
      </c>
      <c r="J1362">
        <v>1</v>
      </c>
      <c r="K1362" t="s">
        <v>31</v>
      </c>
      <c r="L1362" t="s">
        <v>32</v>
      </c>
      <c r="M1362">
        <v>39860</v>
      </c>
      <c r="N1362">
        <v>1</v>
      </c>
      <c r="O1362">
        <v>12</v>
      </c>
      <c r="P1362">
        <v>2</v>
      </c>
      <c r="Q1362">
        <v>7</v>
      </c>
      <c r="R1362">
        <v>3</v>
      </c>
      <c r="S1362">
        <v>7</v>
      </c>
      <c r="T1362">
        <v>0</v>
      </c>
      <c r="U1362">
        <v>3</v>
      </c>
      <c r="V1362">
        <f>COUNTIF(tbl_General[EmployeeID],tbl_General[[#This Row],[EmployeeID]])</f>
        <v>1</v>
      </c>
    </row>
    <row r="1363" spans="1:22" x14ac:dyDescent="0.25">
      <c r="A1363">
        <v>27</v>
      </c>
      <c r="B1363" t="s">
        <v>21</v>
      </c>
      <c r="C1363" t="s">
        <v>22</v>
      </c>
      <c r="D1363" t="s">
        <v>23</v>
      </c>
      <c r="E1363">
        <v>15</v>
      </c>
      <c r="F1363">
        <v>3</v>
      </c>
      <c r="G1363" t="s">
        <v>45</v>
      </c>
      <c r="H1363">
        <v>4344</v>
      </c>
      <c r="I1363" t="s">
        <v>34</v>
      </c>
      <c r="J1363">
        <v>1</v>
      </c>
      <c r="K1363" t="s">
        <v>31</v>
      </c>
      <c r="L1363" t="s">
        <v>32</v>
      </c>
      <c r="M1363">
        <v>39860</v>
      </c>
      <c r="N1363">
        <v>1</v>
      </c>
      <c r="O1363">
        <v>12</v>
      </c>
      <c r="P1363">
        <v>2</v>
      </c>
      <c r="Q1363">
        <v>7</v>
      </c>
      <c r="R1363">
        <v>3</v>
      </c>
      <c r="S1363">
        <v>7</v>
      </c>
      <c r="T1363">
        <v>0</v>
      </c>
      <c r="U1363">
        <v>3</v>
      </c>
      <c r="V1363">
        <f>COUNTIF(tbl_General[EmployeeID],tbl_General[[#This Row],[EmployeeID]])</f>
        <v>1</v>
      </c>
    </row>
    <row r="1364" spans="1:22" x14ac:dyDescent="0.25">
      <c r="A1364">
        <v>27</v>
      </c>
      <c r="B1364" t="s">
        <v>21</v>
      </c>
      <c r="C1364" t="s">
        <v>22</v>
      </c>
      <c r="D1364" t="s">
        <v>30</v>
      </c>
      <c r="E1364">
        <v>2</v>
      </c>
      <c r="F1364">
        <v>1</v>
      </c>
      <c r="G1364" t="s">
        <v>24</v>
      </c>
      <c r="H1364">
        <v>892</v>
      </c>
      <c r="I1364" t="s">
        <v>34</v>
      </c>
      <c r="J1364">
        <v>4</v>
      </c>
      <c r="K1364" t="s">
        <v>31</v>
      </c>
      <c r="L1364" t="s">
        <v>41</v>
      </c>
      <c r="M1364">
        <v>44470</v>
      </c>
      <c r="N1364">
        <v>1</v>
      </c>
      <c r="O1364">
        <v>13</v>
      </c>
      <c r="P1364">
        <v>0</v>
      </c>
      <c r="Q1364">
        <v>7</v>
      </c>
      <c r="R1364">
        <v>4</v>
      </c>
      <c r="S1364">
        <v>7</v>
      </c>
      <c r="T1364">
        <v>0</v>
      </c>
      <c r="U1364">
        <v>7</v>
      </c>
      <c r="V1364">
        <f>COUNTIF(tbl_General[EmployeeID],tbl_General[[#This Row],[EmployeeID]])</f>
        <v>1</v>
      </c>
    </row>
    <row r="1365" spans="1:22" x14ac:dyDescent="0.25">
      <c r="A1365">
        <v>27</v>
      </c>
      <c r="B1365" t="s">
        <v>21</v>
      </c>
      <c r="C1365" t="s">
        <v>22</v>
      </c>
      <c r="D1365" t="s">
        <v>30</v>
      </c>
      <c r="E1365">
        <v>2</v>
      </c>
      <c r="F1365">
        <v>1</v>
      </c>
      <c r="G1365" t="s">
        <v>24</v>
      </c>
      <c r="H1365">
        <v>2362</v>
      </c>
      <c r="I1365" t="s">
        <v>34</v>
      </c>
      <c r="J1365">
        <v>4</v>
      </c>
      <c r="K1365" t="s">
        <v>31</v>
      </c>
      <c r="L1365" t="s">
        <v>41</v>
      </c>
      <c r="M1365">
        <v>44470</v>
      </c>
      <c r="N1365">
        <v>1</v>
      </c>
      <c r="O1365">
        <v>13</v>
      </c>
      <c r="P1365">
        <v>0</v>
      </c>
      <c r="Q1365">
        <v>7</v>
      </c>
      <c r="R1365">
        <v>4</v>
      </c>
      <c r="S1365">
        <v>7</v>
      </c>
      <c r="T1365">
        <v>0</v>
      </c>
      <c r="U1365">
        <v>7</v>
      </c>
      <c r="V1365">
        <f>COUNTIF(tbl_General[EmployeeID],tbl_General[[#This Row],[EmployeeID]])</f>
        <v>1</v>
      </c>
    </row>
    <row r="1366" spans="1:22" x14ac:dyDescent="0.25">
      <c r="A1366">
        <v>27</v>
      </c>
      <c r="B1366" t="s">
        <v>21</v>
      </c>
      <c r="C1366" t="s">
        <v>22</v>
      </c>
      <c r="D1366" t="s">
        <v>30</v>
      </c>
      <c r="E1366">
        <v>2</v>
      </c>
      <c r="F1366">
        <v>1</v>
      </c>
      <c r="G1366" t="s">
        <v>24</v>
      </c>
      <c r="H1366">
        <v>3832</v>
      </c>
      <c r="I1366" t="s">
        <v>34</v>
      </c>
      <c r="J1366">
        <v>4</v>
      </c>
      <c r="K1366" t="s">
        <v>31</v>
      </c>
      <c r="L1366" t="s">
        <v>41</v>
      </c>
      <c r="M1366">
        <v>44470</v>
      </c>
      <c r="N1366">
        <v>1</v>
      </c>
      <c r="O1366">
        <v>13</v>
      </c>
      <c r="P1366">
        <v>0</v>
      </c>
      <c r="Q1366">
        <v>7</v>
      </c>
      <c r="R1366">
        <v>4</v>
      </c>
      <c r="S1366">
        <v>7</v>
      </c>
      <c r="T1366">
        <v>0</v>
      </c>
      <c r="U1366">
        <v>7</v>
      </c>
      <c r="V1366">
        <f>COUNTIF(tbl_General[EmployeeID],tbl_General[[#This Row],[EmployeeID]])</f>
        <v>1</v>
      </c>
    </row>
    <row r="1367" spans="1:22" x14ac:dyDescent="0.25">
      <c r="A1367">
        <v>27</v>
      </c>
      <c r="B1367" t="s">
        <v>21</v>
      </c>
      <c r="C1367" t="s">
        <v>29</v>
      </c>
      <c r="D1367" t="s">
        <v>30</v>
      </c>
      <c r="E1367">
        <v>18</v>
      </c>
      <c r="F1367">
        <v>2</v>
      </c>
      <c r="G1367" t="s">
        <v>38</v>
      </c>
      <c r="H1367">
        <v>1425</v>
      </c>
      <c r="I1367" t="s">
        <v>25</v>
      </c>
      <c r="J1367">
        <v>1</v>
      </c>
      <c r="K1367" t="s">
        <v>40</v>
      </c>
      <c r="L1367" t="s">
        <v>32</v>
      </c>
      <c r="M1367">
        <v>65160</v>
      </c>
      <c r="N1367">
        <v>1</v>
      </c>
      <c r="O1367">
        <v>19</v>
      </c>
      <c r="P1367">
        <v>1</v>
      </c>
      <c r="Q1367">
        <v>7</v>
      </c>
      <c r="R1367">
        <v>4</v>
      </c>
      <c r="S1367">
        <v>7</v>
      </c>
      <c r="T1367">
        <v>0</v>
      </c>
      <c r="U1367">
        <v>7</v>
      </c>
      <c r="V1367">
        <f>COUNTIF(tbl_General[EmployeeID],tbl_General[[#This Row],[EmployeeID]])</f>
        <v>1</v>
      </c>
    </row>
    <row r="1368" spans="1:22" x14ac:dyDescent="0.25">
      <c r="A1368">
        <v>27</v>
      </c>
      <c r="B1368" t="s">
        <v>21</v>
      </c>
      <c r="C1368" t="s">
        <v>29</v>
      </c>
      <c r="D1368" t="s">
        <v>30</v>
      </c>
      <c r="E1368">
        <v>18</v>
      </c>
      <c r="F1368">
        <v>2</v>
      </c>
      <c r="G1368" t="s">
        <v>38</v>
      </c>
      <c r="H1368">
        <v>2895</v>
      </c>
      <c r="I1368" t="s">
        <v>25</v>
      </c>
      <c r="J1368">
        <v>1</v>
      </c>
      <c r="K1368" t="s">
        <v>40</v>
      </c>
      <c r="L1368" t="s">
        <v>32</v>
      </c>
      <c r="M1368">
        <v>65160</v>
      </c>
      <c r="N1368">
        <v>1</v>
      </c>
      <c r="O1368">
        <v>19</v>
      </c>
      <c r="P1368">
        <v>1</v>
      </c>
      <c r="Q1368">
        <v>7</v>
      </c>
      <c r="R1368">
        <v>4</v>
      </c>
      <c r="S1368">
        <v>7</v>
      </c>
      <c r="T1368">
        <v>0</v>
      </c>
      <c r="U1368">
        <v>7</v>
      </c>
      <c r="V1368">
        <f>COUNTIF(tbl_General[EmployeeID],tbl_General[[#This Row],[EmployeeID]])</f>
        <v>1</v>
      </c>
    </row>
    <row r="1369" spans="1:22" x14ac:dyDescent="0.25">
      <c r="A1369">
        <v>27</v>
      </c>
      <c r="B1369" t="s">
        <v>21</v>
      </c>
      <c r="C1369" t="s">
        <v>29</v>
      </c>
      <c r="D1369" t="s">
        <v>30</v>
      </c>
      <c r="E1369">
        <v>18</v>
      </c>
      <c r="F1369">
        <v>2</v>
      </c>
      <c r="G1369" t="s">
        <v>38</v>
      </c>
      <c r="H1369">
        <v>4365</v>
      </c>
      <c r="I1369" t="s">
        <v>25</v>
      </c>
      <c r="J1369">
        <v>1</v>
      </c>
      <c r="K1369" t="s">
        <v>40</v>
      </c>
      <c r="L1369" t="s">
        <v>32</v>
      </c>
      <c r="M1369">
        <v>65160</v>
      </c>
      <c r="N1369">
        <v>1</v>
      </c>
      <c r="O1369">
        <v>19</v>
      </c>
      <c r="P1369">
        <v>1</v>
      </c>
      <c r="Q1369">
        <v>7</v>
      </c>
      <c r="R1369">
        <v>4</v>
      </c>
      <c r="S1369">
        <v>7</v>
      </c>
      <c r="T1369">
        <v>0</v>
      </c>
      <c r="U1369">
        <v>7</v>
      </c>
      <c r="V1369">
        <f>COUNTIF(tbl_General[EmployeeID],tbl_General[[#This Row],[EmployeeID]])</f>
        <v>1</v>
      </c>
    </row>
    <row r="1370" spans="1:22" x14ac:dyDescent="0.25">
      <c r="A1370">
        <v>25</v>
      </c>
      <c r="B1370" t="s">
        <v>21</v>
      </c>
      <c r="C1370" t="s">
        <v>29</v>
      </c>
      <c r="D1370" t="s">
        <v>23</v>
      </c>
      <c r="E1370">
        <v>5</v>
      </c>
      <c r="F1370">
        <v>1</v>
      </c>
      <c r="G1370" t="s">
        <v>45</v>
      </c>
      <c r="H1370">
        <v>917</v>
      </c>
      <c r="I1370" t="s">
        <v>34</v>
      </c>
      <c r="J1370">
        <v>4</v>
      </c>
      <c r="K1370" t="s">
        <v>42</v>
      </c>
      <c r="L1370" t="s">
        <v>41</v>
      </c>
      <c r="M1370">
        <v>139730</v>
      </c>
      <c r="N1370">
        <v>1</v>
      </c>
      <c r="O1370">
        <v>14</v>
      </c>
      <c r="P1370">
        <v>0</v>
      </c>
      <c r="Q1370">
        <v>7</v>
      </c>
      <c r="R1370">
        <v>3</v>
      </c>
      <c r="S1370">
        <v>7</v>
      </c>
      <c r="T1370">
        <v>0</v>
      </c>
      <c r="U1370">
        <v>7</v>
      </c>
      <c r="V1370">
        <f>COUNTIF(tbl_General[EmployeeID],tbl_General[[#This Row],[EmployeeID]])</f>
        <v>1</v>
      </c>
    </row>
    <row r="1371" spans="1:22" x14ac:dyDescent="0.25">
      <c r="A1371">
        <v>25</v>
      </c>
      <c r="B1371" t="s">
        <v>21</v>
      </c>
      <c r="C1371" t="s">
        <v>29</v>
      </c>
      <c r="D1371" t="s">
        <v>23</v>
      </c>
      <c r="E1371">
        <v>5</v>
      </c>
      <c r="F1371">
        <v>1</v>
      </c>
      <c r="G1371" t="s">
        <v>45</v>
      </c>
      <c r="H1371">
        <v>2387</v>
      </c>
      <c r="I1371" t="s">
        <v>34</v>
      </c>
      <c r="J1371">
        <v>4</v>
      </c>
      <c r="K1371" t="s">
        <v>42</v>
      </c>
      <c r="L1371" t="s">
        <v>41</v>
      </c>
      <c r="M1371">
        <v>139730</v>
      </c>
      <c r="N1371">
        <v>1</v>
      </c>
      <c r="O1371">
        <v>14</v>
      </c>
      <c r="P1371">
        <v>0</v>
      </c>
      <c r="Q1371">
        <v>7</v>
      </c>
      <c r="R1371">
        <v>3</v>
      </c>
      <c r="S1371">
        <v>7</v>
      </c>
      <c r="T1371">
        <v>0</v>
      </c>
      <c r="U1371">
        <v>7</v>
      </c>
      <c r="V1371">
        <f>COUNTIF(tbl_General[EmployeeID],tbl_General[[#This Row],[EmployeeID]])</f>
        <v>1</v>
      </c>
    </row>
    <row r="1372" spans="1:22" x14ac:dyDescent="0.25">
      <c r="A1372">
        <v>25</v>
      </c>
      <c r="B1372" t="s">
        <v>21</v>
      </c>
      <c r="C1372" t="s">
        <v>29</v>
      </c>
      <c r="D1372" t="s">
        <v>23</v>
      </c>
      <c r="E1372">
        <v>5</v>
      </c>
      <c r="F1372">
        <v>1</v>
      </c>
      <c r="G1372" t="s">
        <v>45</v>
      </c>
      <c r="H1372">
        <v>3857</v>
      </c>
      <c r="I1372" t="s">
        <v>34</v>
      </c>
      <c r="J1372">
        <v>4</v>
      </c>
      <c r="K1372" t="s">
        <v>42</v>
      </c>
      <c r="L1372" t="s">
        <v>41</v>
      </c>
      <c r="M1372">
        <v>139730</v>
      </c>
      <c r="N1372">
        <v>1</v>
      </c>
      <c r="O1372">
        <v>14</v>
      </c>
      <c r="P1372">
        <v>0</v>
      </c>
      <c r="Q1372">
        <v>7</v>
      </c>
      <c r="R1372">
        <v>3</v>
      </c>
      <c r="S1372">
        <v>7</v>
      </c>
      <c r="T1372">
        <v>0</v>
      </c>
      <c r="U1372">
        <v>7</v>
      </c>
      <c r="V1372">
        <f>COUNTIF(tbl_General[EmployeeID],tbl_General[[#This Row],[EmployeeID]])</f>
        <v>1</v>
      </c>
    </row>
    <row r="1373" spans="1:22" x14ac:dyDescent="0.25">
      <c r="A1373">
        <v>37</v>
      </c>
      <c r="B1373" t="s">
        <v>21</v>
      </c>
      <c r="C1373" t="s">
        <v>22</v>
      </c>
      <c r="D1373" t="s">
        <v>23</v>
      </c>
      <c r="E1373">
        <v>4</v>
      </c>
      <c r="F1373">
        <v>3</v>
      </c>
      <c r="G1373" t="s">
        <v>45</v>
      </c>
      <c r="H1373">
        <v>1272</v>
      </c>
      <c r="I1373" t="s">
        <v>34</v>
      </c>
      <c r="J1373">
        <v>4</v>
      </c>
      <c r="K1373" t="s">
        <v>37</v>
      </c>
      <c r="L1373" t="s">
        <v>41</v>
      </c>
      <c r="M1373">
        <v>160320</v>
      </c>
      <c r="N1373">
        <v>1</v>
      </c>
      <c r="O1373">
        <v>13</v>
      </c>
      <c r="P1373">
        <v>0</v>
      </c>
      <c r="Q1373">
        <v>7</v>
      </c>
      <c r="R1373">
        <v>2</v>
      </c>
      <c r="S1373">
        <v>7</v>
      </c>
      <c r="T1373">
        <v>0</v>
      </c>
      <c r="U1373">
        <v>7</v>
      </c>
      <c r="V1373">
        <f>COUNTIF(tbl_General[EmployeeID],tbl_General[[#This Row],[EmployeeID]])</f>
        <v>1</v>
      </c>
    </row>
    <row r="1374" spans="1:22" x14ac:dyDescent="0.25">
      <c r="A1374">
        <v>37</v>
      </c>
      <c r="B1374" t="s">
        <v>21</v>
      </c>
      <c r="C1374" t="s">
        <v>22</v>
      </c>
      <c r="D1374" t="s">
        <v>23</v>
      </c>
      <c r="E1374">
        <v>4</v>
      </c>
      <c r="F1374">
        <v>3</v>
      </c>
      <c r="G1374" t="s">
        <v>45</v>
      </c>
      <c r="H1374">
        <v>2742</v>
      </c>
      <c r="I1374" t="s">
        <v>34</v>
      </c>
      <c r="J1374">
        <v>4</v>
      </c>
      <c r="K1374" t="s">
        <v>37</v>
      </c>
      <c r="L1374" t="s">
        <v>41</v>
      </c>
      <c r="M1374">
        <v>160320</v>
      </c>
      <c r="N1374">
        <v>1</v>
      </c>
      <c r="O1374">
        <v>13</v>
      </c>
      <c r="P1374">
        <v>0</v>
      </c>
      <c r="Q1374">
        <v>7</v>
      </c>
      <c r="R1374">
        <v>2</v>
      </c>
      <c r="S1374">
        <v>7</v>
      </c>
      <c r="T1374">
        <v>0</v>
      </c>
      <c r="U1374">
        <v>7</v>
      </c>
      <c r="V1374">
        <f>COUNTIF(tbl_General[EmployeeID],tbl_General[[#This Row],[EmployeeID]])</f>
        <v>1</v>
      </c>
    </row>
    <row r="1375" spans="1:22" x14ac:dyDescent="0.25">
      <c r="A1375">
        <v>37</v>
      </c>
      <c r="B1375" t="s">
        <v>21</v>
      </c>
      <c r="C1375" t="s">
        <v>22</v>
      </c>
      <c r="D1375" t="s">
        <v>23</v>
      </c>
      <c r="E1375">
        <v>4</v>
      </c>
      <c r="F1375">
        <v>3</v>
      </c>
      <c r="G1375" t="s">
        <v>45</v>
      </c>
      <c r="H1375">
        <v>4212</v>
      </c>
      <c r="I1375" t="s">
        <v>34</v>
      </c>
      <c r="J1375">
        <v>4</v>
      </c>
      <c r="K1375" t="s">
        <v>37</v>
      </c>
      <c r="L1375" t="s">
        <v>41</v>
      </c>
      <c r="M1375">
        <v>160320</v>
      </c>
      <c r="N1375">
        <v>1</v>
      </c>
      <c r="O1375">
        <v>13</v>
      </c>
      <c r="P1375">
        <v>0</v>
      </c>
      <c r="Q1375">
        <v>7</v>
      </c>
      <c r="R1375">
        <v>2</v>
      </c>
      <c r="S1375">
        <v>7</v>
      </c>
      <c r="T1375">
        <v>0</v>
      </c>
      <c r="U1375">
        <v>7</v>
      </c>
      <c r="V1375">
        <f>COUNTIF(tbl_General[EmployeeID],tbl_General[[#This Row],[EmployeeID]])</f>
        <v>1</v>
      </c>
    </row>
    <row r="1376" spans="1:22" x14ac:dyDescent="0.25">
      <c r="A1376">
        <v>25</v>
      </c>
      <c r="B1376" t="s">
        <v>21</v>
      </c>
      <c r="C1376" t="s">
        <v>22</v>
      </c>
      <c r="D1376" t="s">
        <v>30</v>
      </c>
      <c r="E1376">
        <v>2</v>
      </c>
      <c r="F1376">
        <v>3</v>
      </c>
      <c r="G1376" t="s">
        <v>24</v>
      </c>
      <c r="H1376">
        <v>221</v>
      </c>
      <c r="I1376" t="s">
        <v>34</v>
      </c>
      <c r="J1376">
        <v>1</v>
      </c>
      <c r="K1376" t="s">
        <v>31</v>
      </c>
      <c r="L1376" t="s">
        <v>27</v>
      </c>
      <c r="M1376">
        <v>190940</v>
      </c>
      <c r="N1376">
        <v>1</v>
      </c>
      <c r="O1376">
        <v>16</v>
      </c>
      <c r="P1376">
        <v>0</v>
      </c>
      <c r="Q1376">
        <v>7</v>
      </c>
      <c r="R1376">
        <v>3</v>
      </c>
      <c r="S1376">
        <v>7</v>
      </c>
      <c r="T1376">
        <v>0</v>
      </c>
      <c r="U1376">
        <v>6</v>
      </c>
      <c r="V1376">
        <f>COUNTIF(tbl_General[EmployeeID],tbl_General[[#This Row],[EmployeeID]])</f>
        <v>1</v>
      </c>
    </row>
    <row r="1377" spans="1:22" x14ac:dyDescent="0.25">
      <c r="A1377">
        <v>25</v>
      </c>
      <c r="B1377" t="s">
        <v>21</v>
      </c>
      <c r="C1377" t="s">
        <v>22</v>
      </c>
      <c r="D1377" t="s">
        <v>30</v>
      </c>
      <c r="E1377">
        <v>2</v>
      </c>
      <c r="F1377">
        <v>3</v>
      </c>
      <c r="G1377" t="s">
        <v>24</v>
      </c>
      <c r="H1377">
        <v>1691</v>
      </c>
      <c r="I1377" t="s">
        <v>34</v>
      </c>
      <c r="J1377">
        <v>1</v>
      </c>
      <c r="K1377" t="s">
        <v>31</v>
      </c>
      <c r="L1377" t="s">
        <v>27</v>
      </c>
      <c r="M1377">
        <v>190940</v>
      </c>
      <c r="N1377">
        <v>1</v>
      </c>
      <c r="O1377">
        <v>16</v>
      </c>
      <c r="P1377">
        <v>0</v>
      </c>
      <c r="Q1377">
        <v>7</v>
      </c>
      <c r="R1377">
        <v>3</v>
      </c>
      <c r="S1377">
        <v>7</v>
      </c>
      <c r="T1377">
        <v>0</v>
      </c>
      <c r="U1377">
        <v>6</v>
      </c>
      <c r="V1377">
        <f>COUNTIF(tbl_General[EmployeeID],tbl_General[[#This Row],[EmployeeID]])</f>
        <v>1</v>
      </c>
    </row>
    <row r="1378" spans="1:22" x14ac:dyDescent="0.25">
      <c r="A1378">
        <v>25</v>
      </c>
      <c r="B1378" t="s">
        <v>21</v>
      </c>
      <c r="C1378" t="s">
        <v>22</v>
      </c>
      <c r="D1378" t="s">
        <v>30</v>
      </c>
      <c r="E1378">
        <v>2</v>
      </c>
      <c r="F1378">
        <v>3</v>
      </c>
      <c r="G1378" t="s">
        <v>24</v>
      </c>
      <c r="H1378">
        <v>3161</v>
      </c>
      <c r="I1378" t="s">
        <v>34</v>
      </c>
      <c r="J1378">
        <v>1</v>
      </c>
      <c r="K1378" t="s">
        <v>31</v>
      </c>
      <c r="L1378" t="s">
        <v>27</v>
      </c>
      <c r="M1378">
        <v>190940</v>
      </c>
      <c r="N1378">
        <v>1</v>
      </c>
      <c r="O1378">
        <v>16</v>
      </c>
      <c r="P1378">
        <v>0</v>
      </c>
      <c r="Q1378">
        <v>7</v>
      </c>
      <c r="R1378">
        <v>3</v>
      </c>
      <c r="S1378">
        <v>7</v>
      </c>
      <c r="T1378">
        <v>0</v>
      </c>
      <c r="U1378">
        <v>6</v>
      </c>
      <c r="V1378">
        <f>COUNTIF(tbl_General[EmployeeID],tbl_General[[#This Row],[EmployeeID]])</f>
        <v>1</v>
      </c>
    </row>
    <row r="1379" spans="1:22" x14ac:dyDescent="0.25">
      <c r="A1379">
        <v>26</v>
      </c>
      <c r="B1379" t="s">
        <v>21</v>
      </c>
      <c r="C1379" t="s">
        <v>22</v>
      </c>
      <c r="D1379" t="s">
        <v>30</v>
      </c>
      <c r="E1379">
        <v>29</v>
      </c>
      <c r="F1379">
        <v>4</v>
      </c>
      <c r="G1379" t="s">
        <v>24</v>
      </c>
      <c r="H1379">
        <v>747</v>
      </c>
      <c r="I1379" t="s">
        <v>34</v>
      </c>
      <c r="J1379">
        <v>1</v>
      </c>
      <c r="K1379" t="s">
        <v>31</v>
      </c>
      <c r="L1379" t="s">
        <v>32</v>
      </c>
      <c r="M1379">
        <v>63890</v>
      </c>
      <c r="N1379">
        <v>0</v>
      </c>
      <c r="O1379">
        <v>22</v>
      </c>
      <c r="P1379">
        <v>0</v>
      </c>
      <c r="Q1379">
        <v>8</v>
      </c>
      <c r="R1379">
        <v>2</v>
      </c>
      <c r="S1379">
        <v>7</v>
      </c>
      <c r="T1379">
        <v>0</v>
      </c>
      <c r="U1379">
        <v>7</v>
      </c>
      <c r="V1379">
        <f>COUNTIF(tbl_General[EmployeeID],tbl_General[[#This Row],[EmployeeID]])</f>
        <v>1</v>
      </c>
    </row>
    <row r="1380" spans="1:22" x14ac:dyDescent="0.25">
      <c r="A1380">
        <v>26</v>
      </c>
      <c r="B1380" t="s">
        <v>21</v>
      </c>
      <c r="C1380" t="s">
        <v>22</v>
      </c>
      <c r="D1380" t="s">
        <v>30</v>
      </c>
      <c r="E1380">
        <v>29</v>
      </c>
      <c r="F1380">
        <v>4</v>
      </c>
      <c r="G1380" t="s">
        <v>24</v>
      </c>
      <c r="H1380">
        <v>2217</v>
      </c>
      <c r="I1380" t="s">
        <v>34</v>
      </c>
      <c r="J1380">
        <v>1</v>
      </c>
      <c r="K1380" t="s">
        <v>31</v>
      </c>
      <c r="L1380" t="s">
        <v>32</v>
      </c>
      <c r="M1380">
        <v>63890</v>
      </c>
      <c r="N1380">
        <v>0</v>
      </c>
      <c r="O1380">
        <v>22</v>
      </c>
      <c r="P1380">
        <v>0</v>
      </c>
      <c r="Q1380">
        <v>8</v>
      </c>
      <c r="R1380">
        <v>2</v>
      </c>
      <c r="S1380">
        <v>7</v>
      </c>
      <c r="T1380">
        <v>0</v>
      </c>
      <c r="U1380">
        <v>7</v>
      </c>
      <c r="V1380">
        <f>COUNTIF(tbl_General[EmployeeID],tbl_General[[#This Row],[EmployeeID]])</f>
        <v>1</v>
      </c>
    </row>
    <row r="1381" spans="1:22" x14ac:dyDescent="0.25">
      <c r="A1381">
        <v>26</v>
      </c>
      <c r="B1381" t="s">
        <v>21</v>
      </c>
      <c r="C1381" t="s">
        <v>22</v>
      </c>
      <c r="D1381" t="s">
        <v>30</v>
      </c>
      <c r="E1381">
        <v>29</v>
      </c>
      <c r="F1381">
        <v>4</v>
      </c>
      <c r="G1381" t="s">
        <v>24</v>
      </c>
      <c r="H1381">
        <v>3687</v>
      </c>
      <c r="I1381" t="s">
        <v>34</v>
      </c>
      <c r="J1381">
        <v>1</v>
      </c>
      <c r="K1381" t="s">
        <v>31</v>
      </c>
      <c r="L1381" t="s">
        <v>32</v>
      </c>
      <c r="M1381">
        <v>63890</v>
      </c>
      <c r="N1381">
        <v>0</v>
      </c>
      <c r="O1381">
        <v>22</v>
      </c>
      <c r="P1381">
        <v>0</v>
      </c>
      <c r="Q1381">
        <v>8</v>
      </c>
      <c r="R1381">
        <v>2</v>
      </c>
      <c r="S1381">
        <v>7</v>
      </c>
      <c r="T1381">
        <v>0</v>
      </c>
      <c r="U1381">
        <v>7</v>
      </c>
      <c r="V1381">
        <f>COUNTIF(tbl_General[EmployeeID],tbl_General[[#This Row],[EmployeeID]])</f>
        <v>1</v>
      </c>
    </row>
    <row r="1382" spans="1:22" x14ac:dyDescent="0.25">
      <c r="A1382">
        <v>33</v>
      </c>
      <c r="B1382" t="s">
        <v>21</v>
      </c>
      <c r="C1382" t="s">
        <v>36</v>
      </c>
      <c r="D1382" t="s">
        <v>23</v>
      </c>
      <c r="E1382">
        <v>7</v>
      </c>
      <c r="F1382">
        <v>3</v>
      </c>
      <c r="G1382" t="s">
        <v>24</v>
      </c>
      <c r="H1382">
        <v>1334</v>
      </c>
      <c r="I1382" t="s">
        <v>34</v>
      </c>
      <c r="J1382">
        <v>2</v>
      </c>
      <c r="K1382" t="s">
        <v>35</v>
      </c>
      <c r="L1382" t="s">
        <v>27</v>
      </c>
      <c r="M1382">
        <v>112450</v>
      </c>
      <c r="N1382">
        <v>0</v>
      </c>
      <c r="O1382">
        <v>21</v>
      </c>
      <c r="P1382">
        <v>0</v>
      </c>
      <c r="Q1382">
        <v>8</v>
      </c>
      <c r="R1382">
        <v>3</v>
      </c>
      <c r="S1382">
        <v>7</v>
      </c>
      <c r="T1382">
        <v>0</v>
      </c>
      <c r="U1382">
        <v>7</v>
      </c>
      <c r="V1382">
        <f>COUNTIF(tbl_General[EmployeeID],tbl_General[[#This Row],[EmployeeID]])</f>
        <v>1</v>
      </c>
    </row>
    <row r="1383" spans="1:22" x14ac:dyDescent="0.25">
      <c r="A1383">
        <v>33</v>
      </c>
      <c r="B1383" t="s">
        <v>21</v>
      </c>
      <c r="C1383" t="s">
        <v>36</v>
      </c>
      <c r="D1383" t="s">
        <v>23</v>
      </c>
      <c r="E1383">
        <v>7</v>
      </c>
      <c r="F1383">
        <v>3</v>
      </c>
      <c r="G1383" t="s">
        <v>24</v>
      </c>
      <c r="H1383">
        <v>2804</v>
      </c>
      <c r="I1383" t="s">
        <v>34</v>
      </c>
      <c r="J1383">
        <v>2</v>
      </c>
      <c r="K1383" t="s">
        <v>35</v>
      </c>
      <c r="L1383" t="s">
        <v>27</v>
      </c>
      <c r="M1383">
        <v>112450</v>
      </c>
      <c r="N1383">
        <v>0</v>
      </c>
      <c r="O1383">
        <v>21</v>
      </c>
      <c r="P1383">
        <v>0</v>
      </c>
      <c r="Q1383">
        <v>8</v>
      </c>
      <c r="R1383">
        <v>3</v>
      </c>
      <c r="S1383">
        <v>7</v>
      </c>
      <c r="T1383">
        <v>0</v>
      </c>
      <c r="U1383">
        <v>7</v>
      </c>
      <c r="V1383">
        <f>COUNTIF(tbl_General[EmployeeID],tbl_General[[#This Row],[EmployeeID]])</f>
        <v>1</v>
      </c>
    </row>
    <row r="1384" spans="1:22" x14ac:dyDescent="0.25">
      <c r="A1384">
        <v>33</v>
      </c>
      <c r="B1384" t="s">
        <v>21</v>
      </c>
      <c r="C1384" t="s">
        <v>36</v>
      </c>
      <c r="D1384" t="s">
        <v>23</v>
      </c>
      <c r="E1384">
        <v>7</v>
      </c>
      <c r="F1384">
        <v>3</v>
      </c>
      <c r="G1384" t="s">
        <v>24</v>
      </c>
      <c r="H1384">
        <v>4274</v>
      </c>
      <c r="I1384" t="s">
        <v>34</v>
      </c>
      <c r="J1384">
        <v>2</v>
      </c>
      <c r="K1384" t="s">
        <v>35</v>
      </c>
      <c r="L1384" t="s">
        <v>27</v>
      </c>
      <c r="M1384">
        <v>112450</v>
      </c>
      <c r="N1384">
        <v>0</v>
      </c>
      <c r="O1384">
        <v>21</v>
      </c>
      <c r="P1384">
        <v>0</v>
      </c>
      <c r="Q1384">
        <v>8</v>
      </c>
      <c r="R1384">
        <v>3</v>
      </c>
      <c r="S1384">
        <v>7</v>
      </c>
      <c r="T1384">
        <v>0</v>
      </c>
      <c r="U1384">
        <v>7</v>
      </c>
      <c r="V1384">
        <f>COUNTIF(tbl_General[EmployeeID],tbl_General[[#This Row],[EmployeeID]])</f>
        <v>1</v>
      </c>
    </row>
    <row r="1385" spans="1:22" x14ac:dyDescent="0.25">
      <c r="A1385">
        <v>38</v>
      </c>
      <c r="B1385" t="s">
        <v>21</v>
      </c>
      <c r="C1385" t="s">
        <v>22</v>
      </c>
      <c r="D1385" t="s">
        <v>30</v>
      </c>
      <c r="E1385">
        <v>16</v>
      </c>
      <c r="F1385">
        <v>3</v>
      </c>
      <c r="G1385" t="s">
        <v>24</v>
      </c>
      <c r="H1385">
        <v>261</v>
      </c>
      <c r="I1385" t="s">
        <v>34</v>
      </c>
      <c r="J1385">
        <v>5</v>
      </c>
      <c r="K1385" t="s">
        <v>31</v>
      </c>
      <c r="L1385" t="s">
        <v>32</v>
      </c>
      <c r="M1385">
        <v>147560</v>
      </c>
      <c r="N1385">
        <v>0</v>
      </c>
      <c r="O1385">
        <v>20</v>
      </c>
      <c r="P1385">
        <v>1</v>
      </c>
      <c r="Q1385">
        <v>8</v>
      </c>
      <c r="R1385">
        <v>3</v>
      </c>
      <c r="S1385">
        <v>7</v>
      </c>
      <c r="T1385">
        <v>0</v>
      </c>
      <c r="U1385">
        <v>5</v>
      </c>
      <c r="V1385">
        <f>COUNTIF(tbl_General[EmployeeID],tbl_General[[#This Row],[EmployeeID]])</f>
        <v>1</v>
      </c>
    </row>
    <row r="1386" spans="1:22" x14ac:dyDescent="0.25">
      <c r="A1386">
        <v>38</v>
      </c>
      <c r="B1386" t="s">
        <v>21</v>
      </c>
      <c r="C1386" t="s">
        <v>22</v>
      </c>
      <c r="D1386" t="s">
        <v>30</v>
      </c>
      <c r="E1386">
        <v>16</v>
      </c>
      <c r="F1386">
        <v>3</v>
      </c>
      <c r="G1386" t="s">
        <v>24</v>
      </c>
      <c r="H1386">
        <v>1731</v>
      </c>
      <c r="I1386" t="s">
        <v>34</v>
      </c>
      <c r="J1386">
        <v>5</v>
      </c>
      <c r="K1386" t="s">
        <v>31</v>
      </c>
      <c r="L1386" t="s">
        <v>32</v>
      </c>
      <c r="M1386">
        <v>147560</v>
      </c>
      <c r="N1386">
        <v>0</v>
      </c>
      <c r="O1386">
        <v>20</v>
      </c>
      <c r="P1386">
        <v>1</v>
      </c>
      <c r="Q1386">
        <v>8</v>
      </c>
      <c r="R1386">
        <v>3</v>
      </c>
      <c r="S1386">
        <v>7</v>
      </c>
      <c r="T1386">
        <v>0</v>
      </c>
      <c r="U1386">
        <v>5</v>
      </c>
      <c r="V1386">
        <f>COUNTIF(tbl_General[EmployeeID],tbl_General[[#This Row],[EmployeeID]])</f>
        <v>1</v>
      </c>
    </row>
    <row r="1387" spans="1:22" x14ac:dyDescent="0.25">
      <c r="A1387">
        <v>38</v>
      </c>
      <c r="B1387" t="s">
        <v>21</v>
      </c>
      <c r="C1387" t="s">
        <v>22</v>
      </c>
      <c r="D1387" t="s">
        <v>30</v>
      </c>
      <c r="E1387">
        <v>16</v>
      </c>
      <c r="F1387">
        <v>3</v>
      </c>
      <c r="G1387" t="s">
        <v>24</v>
      </c>
      <c r="H1387">
        <v>3201</v>
      </c>
      <c r="I1387" t="s">
        <v>34</v>
      </c>
      <c r="J1387">
        <v>5</v>
      </c>
      <c r="K1387" t="s">
        <v>31</v>
      </c>
      <c r="L1387" t="s">
        <v>32</v>
      </c>
      <c r="M1387">
        <v>147560</v>
      </c>
      <c r="N1387">
        <v>0</v>
      </c>
      <c r="O1387">
        <v>20</v>
      </c>
      <c r="P1387">
        <v>1</v>
      </c>
      <c r="Q1387">
        <v>8</v>
      </c>
      <c r="R1387">
        <v>3</v>
      </c>
      <c r="S1387">
        <v>7</v>
      </c>
      <c r="T1387">
        <v>0</v>
      </c>
      <c r="U1387">
        <v>5</v>
      </c>
      <c r="V1387">
        <f>COUNTIF(tbl_General[EmployeeID],tbl_General[[#This Row],[EmployeeID]])</f>
        <v>1</v>
      </c>
    </row>
    <row r="1388" spans="1:22" x14ac:dyDescent="0.25">
      <c r="A1388">
        <v>29</v>
      </c>
      <c r="B1388" t="s">
        <v>21</v>
      </c>
      <c r="C1388" t="s">
        <v>22</v>
      </c>
      <c r="D1388" t="s">
        <v>30</v>
      </c>
      <c r="E1388">
        <v>1</v>
      </c>
      <c r="F1388">
        <v>3</v>
      </c>
      <c r="G1388" t="s">
        <v>38</v>
      </c>
      <c r="H1388">
        <v>833</v>
      </c>
      <c r="I1388" t="s">
        <v>25</v>
      </c>
      <c r="J1388">
        <v>1</v>
      </c>
      <c r="K1388" t="s">
        <v>44</v>
      </c>
      <c r="L1388" t="s">
        <v>27</v>
      </c>
      <c r="M1388">
        <v>23140</v>
      </c>
      <c r="N1388">
        <v>3</v>
      </c>
      <c r="O1388">
        <v>13</v>
      </c>
      <c r="P1388">
        <v>0</v>
      </c>
      <c r="Q1388">
        <v>9</v>
      </c>
      <c r="R1388">
        <v>5</v>
      </c>
      <c r="S1388">
        <v>7</v>
      </c>
      <c r="T1388">
        <v>0</v>
      </c>
      <c r="U1388">
        <v>7</v>
      </c>
      <c r="V1388">
        <f>COUNTIF(tbl_General[EmployeeID],tbl_General[[#This Row],[EmployeeID]])</f>
        <v>1</v>
      </c>
    </row>
    <row r="1389" spans="1:22" x14ac:dyDescent="0.25">
      <c r="A1389">
        <v>29</v>
      </c>
      <c r="B1389" t="s">
        <v>21</v>
      </c>
      <c r="C1389" t="s">
        <v>22</v>
      </c>
      <c r="D1389" t="s">
        <v>30</v>
      </c>
      <c r="E1389">
        <v>1</v>
      </c>
      <c r="F1389">
        <v>3</v>
      </c>
      <c r="G1389" t="s">
        <v>38</v>
      </c>
      <c r="H1389">
        <v>2303</v>
      </c>
      <c r="I1389" t="s">
        <v>25</v>
      </c>
      <c r="J1389">
        <v>1</v>
      </c>
      <c r="K1389" t="s">
        <v>44</v>
      </c>
      <c r="L1389" t="s">
        <v>27</v>
      </c>
      <c r="M1389">
        <v>23140</v>
      </c>
      <c r="N1389">
        <v>3</v>
      </c>
      <c r="O1389">
        <v>13</v>
      </c>
      <c r="P1389">
        <v>0</v>
      </c>
      <c r="Q1389">
        <v>9</v>
      </c>
      <c r="R1389">
        <v>5</v>
      </c>
      <c r="S1389">
        <v>7</v>
      </c>
      <c r="T1389">
        <v>0</v>
      </c>
      <c r="U1389">
        <v>7</v>
      </c>
      <c r="V1389">
        <f>COUNTIF(tbl_General[EmployeeID],tbl_General[[#This Row],[EmployeeID]])</f>
        <v>1</v>
      </c>
    </row>
    <row r="1390" spans="1:22" x14ac:dyDescent="0.25">
      <c r="A1390">
        <v>29</v>
      </c>
      <c r="B1390" t="s">
        <v>21</v>
      </c>
      <c r="C1390" t="s">
        <v>22</v>
      </c>
      <c r="D1390" t="s">
        <v>30</v>
      </c>
      <c r="E1390">
        <v>1</v>
      </c>
      <c r="F1390">
        <v>3</v>
      </c>
      <c r="G1390" t="s">
        <v>38</v>
      </c>
      <c r="H1390">
        <v>3773</v>
      </c>
      <c r="I1390" t="s">
        <v>25</v>
      </c>
      <c r="J1390">
        <v>1</v>
      </c>
      <c r="K1390" t="s">
        <v>44</v>
      </c>
      <c r="L1390" t="s">
        <v>27</v>
      </c>
      <c r="M1390">
        <v>23140</v>
      </c>
      <c r="N1390">
        <v>3</v>
      </c>
      <c r="O1390">
        <v>13</v>
      </c>
      <c r="P1390">
        <v>0</v>
      </c>
      <c r="Q1390">
        <v>9</v>
      </c>
      <c r="R1390">
        <v>5</v>
      </c>
      <c r="S1390">
        <v>7</v>
      </c>
      <c r="T1390">
        <v>0</v>
      </c>
      <c r="U1390">
        <v>7</v>
      </c>
      <c r="V1390">
        <f>COUNTIF(tbl_General[EmployeeID],tbl_General[[#This Row],[EmployeeID]])</f>
        <v>1</v>
      </c>
    </row>
    <row r="1391" spans="1:22" x14ac:dyDescent="0.25">
      <c r="A1391">
        <v>27</v>
      </c>
      <c r="B1391" t="s">
        <v>21</v>
      </c>
      <c r="C1391" t="s">
        <v>22</v>
      </c>
      <c r="D1391" t="s">
        <v>30</v>
      </c>
      <c r="E1391">
        <v>10</v>
      </c>
      <c r="F1391">
        <v>3</v>
      </c>
      <c r="G1391" t="s">
        <v>24</v>
      </c>
      <c r="H1391">
        <v>297</v>
      </c>
      <c r="I1391" t="s">
        <v>25</v>
      </c>
      <c r="J1391">
        <v>1</v>
      </c>
      <c r="K1391" t="s">
        <v>40</v>
      </c>
      <c r="L1391" t="s">
        <v>32</v>
      </c>
      <c r="M1391">
        <v>29560</v>
      </c>
      <c r="N1391">
        <v>8</v>
      </c>
      <c r="O1391">
        <v>13</v>
      </c>
      <c r="P1391">
        <v>0</v>
      </c>
      <c r="Q1391">
        <v>9</v>
      </c>
      <c r="R1391">
        <v>6</v>
      </c>
      <c r="S1391">
        <v>7</v>
      </c>
      <c r="T1391">
        <v>0</v>
      </c>
      <c r="U1391">
        <v>7</v>
      </c>
      <c r="V1391">
        <f>COUNTIF(tbl_General[EmployeeID],tbl_General[[#This Row],[EmployeeID]])</f>
        <v>1</v>
      </c>
    </row>
    <row r="1392" spans="1:22" x14ac:dyDescent="0.25">
      <c r="A1392">
        <v>27</v>
      </c>
      <c r="B1392" t="s">
        <v>21</v>
      </c>
      <c r="C1392" t="s">
        <v>22</v>
      </c>
      <c r="D1392" t="s">
        <v>30</v>
      </c>
      <c r="E1392">
        <v>10</v>
      </c>
      <c r="F1392">
        <v>3</v>
      </c>
      <c r="G1392" t="s">
        <v>24</v>
      </c>
      <c r="H1392">
        <v>1767</v>
      </c>
      <c r="I1392" t="s">
        <v>25</v>
      </c>
      <c r="J1392">
        <v>1</v>
      </c>
      <c r="K1392" t="s">
        <v>40</v>
      </c>
      <c r="L1392" t="s">
        <v>32</v>
      </c>
      <c r="M1392">
        <v>29560</v>
      </c>
      <c r="N1392">
        <v>8</v>
      </c>
      <c r="O1392">
        <v>13</v>
      </c>
      <c r="P1392">
        <v>0</v>
      </c>
      <c r="Q1392">
        <v>9</v>
      </c>
      <c r="R1392">
        <v>6</v>
      </c>
      <c r="S1392">
        <v>7</v>
      </c>
      <c r="T1392">
        <v>0</v>
      </c>
      <c r="U1392">
        <v>7</v>
      </c>
      <c r="V1392">
        <f>COUNTIF(tbl_General[EmployeeID],tbl_General[[#This Row],[EmployeeID]])</f>
        <v>1</v>
      </c>
    </row>
    <row r="1393" spans="1:22" x14ac:dyDescent="0.25">
      <c r="A1393">
        <v>27</v>
      </c>
      <c r="B1393" t="s">
        <v>21</v>
      </c>
      <c r="C1393" t="s">
        <v>22</v>
      </c>
      <c r="D1393" t="s">
        <v>30</v>
      </c>
      <c r="E1393">
        <v>10</v>
      </c>
      <c r="F1393">
        <v>3</v>
      </c>
      <c r="G1393" t="s">
        <v>24</v>
      </c>
      <c r="H1393">
        <v>3237</v>
      </c>
      <c r="I1393" t="s">
        <v>25</v>
      </c>
      <c r="J1393">
        <v>1</v>
      </c>
      <c r="K1393" t="s">
        <v>40</v>
      </c>
      <c r="L1393" t="s">
        <v>32</v>
      </c>
      <c r="M1393">
        <v>29560</v>
      </c>
      <c r="N1393">
        <v>8</v>
      </c>
      <c r="O1393">
        <v>13</v>
      </c>
      <c r="P1393">
        <v>0</v>
      </c>
      <c r="Q1393">
        <v>9</v>
      </c>
      <c r="R1393">
        <v>6</v>
      </c>
      <c r="S1393">
        <v>7</v>
      </c>
      <c r="T1393">
        <v>0</v>
      </c>
      <c r="U1393">
        <v>7</v>
      </c>
      <c r="V1393">
        <f>COUNTIF(tbl_General[EmployeeID],tbl_General[[#This Row],[EmployeeID]])</f>
        <v>1</v>
      </c>
    </row>
    <row r="1394" spans="1:22" x14ac:dyDescent="0.25">
      <c r="A1394">
        <v>30</v>
      </c>
      <c r="B1394" t="s">
        <v>21</v>
      </c>
      <c r="C1394" t="s">
        <v>22</v>
      </c>
      <c r="D1394" t="s">
        <v>23</v>
      </c>
      <c r="E1394">
        <v>26</v>
      </c>
      <c r="F1394">
        <v>3</v>
      </c>
      <c r="G1394" t="s">
        <v>45</v>
      </c>
      <c r="H1394">
        <v>1039</v>
      </c>
      <c r="I1394" t="s">
        <v>25</v>
      </c>
      <c r="J1394">
        <v>2</v>
      </c>
      <c r="K1394" t="s">
        <v>44</v>
      </c>
      <c r="L1394" t="s">
        <v>32</v>
      </c>
      <c r="M1394">
        <v>44200</v>
      </c>
      <c r="N1394">
        <v>9</v>
      </c>
      <c r="O1394">
        <v>11</v>
      </c>
      <c r="P1394">
        <v>0</v>
      </c>
      <c r="Q1394">
        <v>9</v>
      </c>
      <c r="R1394">
        <v>3</v>
      </c>
      <c r="S1394">
        <v>7</v>
      </c>
      <c r="T1394">
        <v>0</v>
      </c>
      <c r="U1394">
        <v>2</v>
      </c>
      <c r="V1394">
        <f>COUNTIF(tbl_General[EmployeeID],tbl_General[[#This Row],[EmployeeID]])</f>
        <v>1</v>
      </c>
    </row>
    <row r="1395" spans="1:22" x14ac:dyDescent="0.25">
      <c r="A1395">
        <v>30</v>
      </c>
      <c r="B1395" t="s">
        <v>21</v>
      </c>
      <c r="C1395" t="s">
        <v>22</v>
      </c>
      <c r="D1395" t="s">
        <v>23</v>
      </c>
      <c r="E1395">
        <v>26</v>
      </c>
      <c r="F1395">
        <v>3</v>
      </c>
      <c r="G1395" t="s">
        <v>45</v>
      </c>
      <c r="H1395">
        <v>2509</v>
      </c>
      <c r="I1395" t="s">
        <v>25</v>
      </c>
      <c r="J1395">
        <v>2</v>
      </c>
      <c r="K1395" t="s">
        <v>44</v>
      </c>
      <c r="L1395" t="s">
        <v>32</v>
      </c>
      <c r="M1395">
        <v>44200</v>
      </c>
      <c r="N1395">
        <v>9</v>
      </c>
      <c r="O1395">
        <v>11</v>
      </c>
      <c r="P1395">
        <v>0</v>
      </c>
      <c r="Q1395">
        <v>9</v>
      </c>
      <c r="R1395">
        <v>3</v>
      </c>
      <c r="S1395">
        <v>7</v>
      </c>
      <c r="T1395">
        <v>0</v>
      </c>
      <c r="U1395">
        <v>2</v>
      </c>
      <c r="V1395">
        <f>COUNTIF(tbl_General[EmployeeID],tbl_General[[#This Row],[EmployeeID]])</f>
        <v>1</v>
      </c>
    </row>
    <row r="1396" spans="1:22" x14ac:dyDescent="0.25">
      <c r="A1396">
        <v>30</v>
      </c>
      <c r="B1396" t="s">
        <v>21</v>
      </c>
      <c r="C1396" t="s">
        <v>22</v>
      </c>
      <c r="D1396" t="s">
        <v>23</v>
      </c>
      <c r="E1396">
        <v>26</v>
      </c>
      <c r="F1396">
        <v>3</v>
      </c>
      <c r="G1396" t="s">
        <v>45</v>
      </c>
      <c r="H1396">
        <v>3979</v>
      </c>
      <c r="I1396" t="s">
        <v>25</v>
      </c>
      <c r="J1396">
        <v>2</v>
      </c>
      <c r="K1396" t="s">
        <v>44</v>
      </c>
      <c r="L1396" t="s">
        <v>32</v>
      </c>
      <c r="M1396">
        <v>44200</v>
      </c>
      <c r="N1396">
        <v>9</v>
      </c>
      <c r="O1396">
        <v>11</v>
      </c>
      <c r="P1396">
        <v>0</v>
      </c>
      <c r="Q1396">
        <v>9</v>
      </c>
      <c r="R1396">
        <v>3</v>
      </c>
      <c r="S1396">
        <v>7</v>
      </c>
      <c r="T1396">
        <v>0</v>
      </c>
      <c r="U1396">
        <v>2</v>
      </c>
      <c r="V1396">
        <f>COUNTIF(tbl_General[EmployeeID],tbl_General[[#This Row],[EmployeeID]])</f>
        <v>1</v>
      </c>
    </row>
    <row r="1397" spans="1:22" x14ac:dyDescent="0.25">
      <c r="A1397">
        <v>33</v>
      </c>
      <c r="B1397" t="s">
        <v>21</v>
      </c>
      <c r="C1397" t="s">
        <v>29</v>
      </c>
      <c r="D1397" t="s">
        <v>23</v>
      </c>
      <c r="E1397">
        <v>4</v>
      </c>
      <c r="F1397">
        <v>2</v>
      </c>
      <c r="G1397" t="s">
        <v>24</v>
      </c>
      <c r="H1397">
        <v>71</v>
      </c>
      <c r="I1397" t="s">
        <v>34</v>
      </c>
      <c r="J1397">
        <v>4</v>
      </c>
      <c r="K1397" t="s">
        <v>31</v>
      </c>
      <c r="L1397" t="s">
        <v>32</v>
      </c>
      <c r="M1397">
        <v>47880</v>
      </c>
      <c r="N1397">
        <v>3</v>
      </c>
      <c r="O1397">
        <v>11</v>
      </c>
      <c r="P1397">
        <v>1</v>
      </c>
      <c r="Q1397">
        <v>9</v>
      </c>
      <c r="R1397">
        <v>0</v>
      </c>
      <c r="S1397">
        <v>7</v>
      </c>
      <c r="T1397">
        <v>0</v>
      </c>
      <c r="U1397">
        <v>1</v>
      </c>
      <c r="V1397">
        <f>COUNTIF(tbl_General[EmployeeID],tbl_General[[#This Row],[EmployeeID]])</f>
        <v>1</v>
      </c>
    </row>
    <row r="1398" spans="1:22" x14ac:dyDescent="0.25">
      <c r="A1398">
        <v>33</v>
      </c>
      <c r="B1398" t="s">
        <v>21</v>
      </c>
      <c r="C1398" t="s">
        <v>29</v>
      </c>
      <c r="D1398" t="s">
        <v>23</v>
      </c>
      <c r="E1398">
        <v>4</v>
      </c>
      <c r="F1398">
        <v>2</v>
      </c>
      <c r="G1398" t="s">
        <v>24</v>
      </c>
      <c r="H1398">
        <v>1541</v>
      </c>
      <c r="I1398" t="s">
        <v>34</v>
      </c>
      <c r="J1398">
        <v>4</v>
      </c>
      <c r="K1398" t="s">
        <v>31</v>
      </c>
      <c r="L1398" t="s">
        <v>32</v>
      </c>
      <c r="M1398">
        <v>47880</v>
      </c>
      <c r="N1398">
        <v>3</v>
      </c>
      <c r="O1398">
        <v>11</v>
      </c>
      <c r="P1398">
        <v>1</v>
      </c>
      <c r="Q1398">
        <v>9</v>
      </c>
      <c r="R1398">
        <v>0</v>
      </c>
      <c r="S1398">
        <v>7</v>
      </c>
      <c r="T1398">
        <v>0</v>
      </c>
      <c r="U1398">
        <v>1</v>
      </c>
      <c r="V1398">
        <f>COUNTIF(tbl_General[EmployeeID],tbl_General[[#This Row],[EmployeeID]])</f>
        <v>1</v>
      </c>
    </row>
    <row r="1399" spans="1:22" x14ac:dyDescent="0.25">
      <c r="A1399">
        <v>33</v>
      </c>
      <c r="B1399" t="s">
        <v>21</v>
      </c>
      <c r="C1399" t="s">
        <v>29</v>
      </c>
      <c r="D1399" t="s">
        <v>23</v>
      </c>
      <c r="E1399">
        <v>4</v>
      </c>
      <c r="F1399">
        <v>2</v>
      </c>
      <c r="G1399" t="s">
        <v>24</v>
      </c>
      <c r="H1399">
        <v>3011</v>
      </c>
      <c r="I1399" t="s">
        <v>34</v>
      </c>
      <c r="J1399">
        <v>4</v>
      </c>
      <c r="K1399" t="s">
        <v>31</v>
      </c>
      <c r="L1399" t="s">
        <v>32</v>
      </c>
      <c r="M1399">
        <v>47880</v>
      </c>
      <c r="N1399">
        <v>3</v>
      </c>
      <c r="O1399">
        <v>11</v>
      </c>
      <c r="P1399">
        <v>1</v>
      </c>
      <c r="Q1399">
        <v>9</v>
      </c>
      <c r="R1399">
        <v>0</v>
      </c>
      <c r="S1399">
        <v>7</v>
      </c>
      <c r="T1399">
        <v>0</v>
      </c>
      <c r="U1399">
        <v>1</v>
      </c>
      <c r="V1399">
        <f>COUNTIF(tbl_General[EmployeeID],tbl_General[[#This Row],[EmployeeID]])</f>
        <v>1</v>
      </c>
    </row>
    <row r="1400" spans="1:22" x14ac:dyDescent="0.25">
      <c r="A1400">
        <v>32</v>
      </c>
      <c r="B1400" t="s">
        <v>21</v>
      </c>
      <c r="C1400" t="s">
        <v>22</v>
      </c>
      <c r="D1400" t="s">
        <v>30</v>
      </c>
      <c r="E1400">
        <v>7</v>
      </c>
      <c r="F1400">
        <v>3</v>
      </c>
      <c r="G1400" t="s">
        <v>46</v>
      </c>
      <c r="H1400">
        <v>65</v>
      </c>
      <c r="I1400" t="s">
        <v>34</v>
      </c>
      <c r="J1400">
        <v>2</v>
      </c>
      <c r="K1400" t="s">
        <v>26</v>
      </c>
      <c r="L1400" t="s">
        <v>32</v>
      </c>
      <c r="M1400">
        <v>24720</v>
      </c>
      <c r="N1400">
        <v>7</v>
      </c>
      <c r="O1400">
        <v>13</v>
      </c>
      <c r="P1400">
        <v>0</v>
      </c>
      <c r="Q1400">
        <v>10</v>
      </c>
      <c r="R1400">
        <v>2</v>
      </c>
      <c r="S1400">
        <v>7</v>
      </c>
      <c r="T1400">
        <v>0</v>
      </c>
      <c r="U1400">
        <v>7</v>
      </c>
      <c r="V1400">
        <f>COUNTIF(tbl_General[EmployeeID],tbl_General[[#This Row],[EmployeeID]])</f>
        <v>1</v>
      </c>
    </row>
    <row r="1401" spans="1:22" x14ac:dyDescent="0.25">
      <c r="A1401">
        <v>32</v>
      </c>
      <c r="B1401" t="s">
        <v>21</v>
      </c>
      <c r="C1401" t="s">
        <v>22</v>
      </c>
      <c r="D1401" t="s">
        <v>30</v>
      </c>
      <c r="E1401">
        <v>7</v>
      </c>
      <c r="F1401">
        <v>3</v>
      </c>
      <c r="G1401" t="s">
        <v>46</v>
      </c>
      <c r="H1401">
        <v>1535</v>
      </c>
      <c r="I1401" t="s">
        <v>34</v>
      </c>
      <c r="J1401">
        <v>2</v>
      </c>
      <c r="K1401" t="s">
        <v>26</v>
      </c>
      <c r="L1401" t="s">
        <v>32</v>
      </c>
      <c r="M1401">
        <v>24720</v>
      </c>
      <c r="N1401">
        <v>7</v>
      </c>
      <c r="O1401">
        <v>13</v>
      </c>
      <c r="P1401">
        <v>0</v>
      </c>
      <c r="Q1401">
        <v>10</v>
      </c>
      <c r="R1401">
        <v>2</v>
      </c>
      <c r="S1401">
        <v>7</v>
      </c>
      <c r="T1401">
        <v>0</v>
      </c>
      <c r="U1401">
        <v>7</v>
      </c>
      <c r="V1401">
        <f>COUNTIF(tbl_General[EmployeeID],tbl_General[[#This Row],[EmployeeID]])</f>
        <v>1</v>
      </c>
    </row>
    <row r="1402" spans="1:22" x14ac:dyDescent="0.25">
      <c r="A1402">
        <v>32</v>
      </c>
      <c r="B1402" t="s">
        <v>21</v>
      </c>
      <c r="C1402" t="s">
        <v>22</v>
      </c>
      <c r="D1402" t="s">
        <v>30</v>
      </c>
      <c r="E1402">
        <v>7</v>
      </c>
      <c r="F1402">
        <v>3</v>
      </c>
      <c r="G1402" t="s">
        <v>46</v>
      </c>
      <c r="H1402">
        <v>3005</v>
      </c>
      <c r="I1402" t="s">
        <v>34</v>
      </c>
      <c r="J1402">
        <v>2</v>
      </c>
      <c r="K1402" t="s">
        <v>26</v>
      </c>
      <c r="L1402" t="s">
        <v>32</v>
      </c>
      <c r="M1402">
        <v>24720</v>
      </c>
      <c r="N1402">
        <v>7</v>
      </c>
      <c r="O1402">
        <v>13</v>
      </c>
      <c r="P1402">
        <v>0</v>
      </c>
      <c r="Q1402">
        <v>10</v>
      </c>
      <c r="R1402">
        <v>2</v>
      </c>
      <c r="S1402">
        <v>7</v>
      </c>
      <c r="T1402">
        <v>0</v>
      </c>
      <c r="U1402">
        <v>7</v>
      </c>
      <c r="V1402">
        <f>COUNTIF(tbl_General[EmployeeID],tbl_General[[#This Row],[EmployeeID]])</f>
        <v>1</v>
      </c>
    </row>
    <row r="1403" spans="1:22" x14ac:dyDescent="0.25">
      <c r="A1403">
        <v>34</v>
      </c>
      <c r="B1403" t="s">
        <v>28</v>
      </c>
      <c r="C1403" t="s">
        <v>29</v>
      </c>
      <c r="D1403" t="s">
        <v>30</v>
      </c>
      <c r="E1403">
        <v>2</v>
      </c>
      <c r="F1403">
        <v>1</v>
      </c>
      <c r="G1403" t="s">
        <v>24</v>
      </c>
      <c r="H1403">
        <v>1033</v>
      </c>
      <c r="I1403" t="s">
        <v>34</v>
      </c>
      <c r="J1403">
        <v>1</v>
      </c>
      <c r="K1403" t="s">
        <v>42</v>
      </c>
      <c r="L1403" t="s">
        <v>27</v>
      </c>
      <c r="M1403">
        <v>134990</v>
      </c>
      <c r="N1403">
        <v>4</v>
      </c>
      <c r="O1403">
        <v>23</v>
      </c>
      <c r="P1403">
        <v>2</v>
      </c>
      <c r="Q1403">
        <v>11</v>
      </c>
      <c r="R1403">
        <v>2</v>
      </c>
      <c r="S1403">
        <v>7</v>
      </c>
      <c r="T1403">
        <v>0</v>
      </c>
      <c r="U1403">
        <v>7</v>
      </c>
      <c r="V1403">
        <f>COUNTIF(tbl_General[EmployeeID],tbl_General[[#This Row],[EmployeeID]])</f>
        <v>1</v>
      </c>
    </row>
    <row r="1404" spans="1:22" x14ac:dyDescent="0.25">
      <c r="A1404">
        <v>34</v>
      </c>
      <c r="B1404" t="s">
        <v>28</v>
      </c>
      <c r="C1404" t="s">
        <v>29</v>
      </c>
      <c r="D1404" t="s">
        <v>30</v>
      </c>
      <c r="E1404">
        <v>2</v>
      </c>
      <c r="F1404">
        <v>1</v>
      </c>
      <c r="G1404" t="s">
        <v>24</v>
      </c>
      <c r="H1404">
        <v>2503</v>
      </c>
      <c r="I1404" t="s">
        <v>34</v>
      </c>
      <c r="J1404">
        <v>1</v>
      </c>
      <c r="K1404" t="s">
        <v>42</v>
      </c>
      <c r="L1404" t="s">
        <v>27</v>
      </c>
      <c r="M1404">
        <v>134990</v>
      </c>
      <c r="N1404">
        <v>4</v>
      </c>
      <c r="O1404">
        <v>23</v>
      </c>
      <c r="P1404">
        <v>2</v>
      </c>
      <c r="Q1404">
        <v>11</v>
      </c>
      <c r="R1404">
        <v>2</v>
      </c>
      <c r="S1404">
        <v>7</v>
      </c>
      <c r="T1404">
        <v>0</v>
      </c>
      <c r="U1404">
        <v>7</v>
      </c>
      <c r="V1404">
        <f>COUNTIF(tbl_General[EmployeeID],tbl_General[[#This Row],[EmployeeID]])</f>
        <v>1</v>
      </c>
    </row>
    <row r="1405" spans="1:22" x14ac:dyDescent="0.25">
      <c r="A1405">
        <v>34</v>
      </c>
      <c r="B1405" t="s">
        <v>28</v>
      </c>
      <c r="C1405" t="s">
        <v>29</v>
      </c>
      <c r="D1405" t="s">
        <v>30</v>
      </c>
      <c r="E1405">
        <v>2</v>
      </c>
      <c r="F1405">
        <v>1</v>
      </c>
      <c r="G1405" t="s">
        <v>24</v>
      </c>
      <c r="H1405">
        <v>3973</v>
      </c>
      <c r="I1405" t="s">
        <v>34</v>
      </c>
      <c r="J1405">
        <v>1</v>
      </c>
      <c r="K1405" t="s">
        <v>42</v>
      </c>
      <c r="L1405" t="s">
        <v>27</v>
      </c>
      <c r="M1405">
        <v>134990</v>
      </c>
      <c r="N1405">
        <v>4</v>
      </c>
      <c r="O1405">
        <v>23</v>
      </c>
      <c r="P1405">
        <v>2</v>
      </c>
      <c r="Q1405">
        <v>11</v>
      </c>
      <c r="R1405">
        <v>2</v>
      </c>
      <c r="S1405">
        <v>7</v>
      </c>
      <c r="T1405">
        <v>0</v>
      </c>
      <c r="U1405">
        <v>7</v>
      </c>
      <c r="V1405">
        <f>COUNTIF(tbl_General[EmployeeID],tbl_General[[#This Row],[EmployeeID]])</f>
        <v>1</v>
      </c>
    </row>
    <row r="1406" spans="1:22" x14ac:dyDescent="0.25">
      <c r="A1406">
        <v>36</v>
      </c>
      <c r="B1406" t="s">
        <v>21</v>
      </c>
      <c r="C1406" t="s">
        <v>36</v>
      </c>
      <c r="D1406" t="s">
        <v>23</v>
      </c>
      <c r="E1406">
        <v>28</v>
      </c>
      <c r="F1406">
        <v>1</v>
      </c>
      <c r="G1406" t="s">
        <v>24</v>
      </c>
      <c r="H1406">
        <v>451</v>
      </c>
      <c r="I1406" t="s">
        <v>34</v>
      </c>
      <c r="J1406">
        <v>2</v>
      </c>
      <c r="K1406" t="s">
        <v>31</v>
      </c>
      <c r="L1406" t="s">
        <v>41</v>
      </c>
      <c r="M1406">
        <v>48980</v>
      </c>
      <c r="N1406">
        <v>4</v>
      </c>
      <c r="O1406">
        <v>13</v>
      </c>
      <c r="P1406">
        <v>1</v>
      </c>
      <c r="Q1406">
        <v>12</v>
      </c>
      <c r="R1406">
        <v>3</v>
      </c>
      <c r="S1406">
        <v>7</v>
      </c>
      <c r="T1406">
        <v>0</v>
      </c>
      <c r="U1406">
        <v>7</v>
      </c>
      <c r="V1406">
        <f>COUNTIF(tbl_General[EmployeeID],tbl_General[[#This Row],[EmployeeID]])</f>
        <v>1</v>
      </c>
    </row>
    <row r="1407" spans="1:22" x14ac:dyDescent="0.25">
      <c r="A1407">
        <v>36</v>
      </c>
      <c r="B1407" t="s">
        <v>21</v>
      </c>
      <c r="C1407" t="s">
        <v>36</v>
      </c>
      <c r="D1407" t="s">
        <v>23</v>
      </c>
      <c r="E1407">
        <v>28</v>
      </c>
      <c r="F1407">
        <v>1</v>
      </c>
      <c r="G1407" t="s">
        <v>24</v>
      </c>
      <c r="H1407">
        <v>1921</v>
      </c>
      <c r="I1407" t="s">
        <v>34</v>
      </c>
      <c r="J1407">
        <v>2</v>
      </c>
      <c r="K1407" t="s">
        <v>31</v>
      </c>
      <c r="L1407" t="s">
        <v>41</v>
      </c>
      <c r="M1407">
        <v>48980</v>
      </c>
      <c r="N1407">
        <v>4</v>
      </c>
      <c r="O1407">
        <v>13</v>
      </c>
      <c r="P1407">
        <v>1</v>
      </c>
      <c r="Q1407">
        <v>12</v>
      </c>
      <c r="R1407">
        <v>3</v>
      </c>
      <c r="S1407">
        <v>7</v>
      </c>
      <c r="T1407">
        <v>0</v>
      </c>
      <c r="U1407">
        <v>7</v>
      </c>
      <c r="V1407">
        <f>COUNTIF(tbl_General[EmployeeID],tbl_General[[#This Row],[EmployeeID]])</f>
        <v>1</v>
      </c>
    </row>
    <row r="1408" spans="1:22" x14ac:dyDescent="0.25">
      <c r="A1408">
        <v>36</v>
      </c>
      <c r="B1408" t="s">
        <v>21</v>
      </c>
      <c r="C1408" t="s">
        <v>36</v>
      </c>
      <c r="D1408" t="s">
        <v>23</v>
      </c>
      <c r="E1408">
        <v>28</v>
      </c>
      <c r="F1408">
        <v>1</v>
      </c>
      <c r="G1408" t="s">
        <v>24</v>
      </c>
      <c r="H1408">
        <v>3391</v>
      </c>
      <c r="I1408" t="s">
        <v>34</v>
      </c>
      <c r="J1408">
        <v>2</v>
      </c>
      <c r="K1408" t="s">
        <v>31</v>
      </c>
      <c r="L1408" t="s">
        <v>41</v>
      </c>
      <c r="M1408">
        <v>48980</v>
      </c>
      <c r="N1408">
        <v>4</v>
      </c>
      <c r="O1408">
        <v>13</v>
      </c>
      <c r="P1408">
        <v>1</v>
      </c>
      <c r="Q1408">
        <v>12</v>
      </c>
      <c r="R1408">
        <v>3</v>
      </c>
      <c r="S1408">
        <v>7</v>
      </c>
      <c r="T1408">
        <v>0</v>
      </c>
      <c r="U1408">
        <v>7</v>
      </c>
      <c r="V1408">
        <f>COUNTIF(tbl_General[EmployeeID],tbl_General[[#This Row],[EmployeeID]])</f>
        <v>1</v>
      </c>
    </row>
    <row r="1409" spans="1:22" x14ac:dyDescent="0.25">
      <c r="A1409">
        <v>32</v>
      </c>
      <c r="B1409" t="s">
        <v>21</v>
      </c>
      <c r="C1409" t="s">
        <v>36</v>
      </c>
      <c r="D1409" t="s">
        <v>30</v>
      </c>
      <c r="E1409">
        <v>10</v>
      </c>
      <c r="F1409">
        <v>4</v>
      </c>
      <c r="G1409" t="s">
        <v>24</v>
      </c>
      <c r="H1409">
        <v>1003</v>
      </c>
      <c r="I1409" t="s">
        <v>25</v>
      </c>
      <c r="J1409">
        <v>1</v>
      </c>
      <c r="K1409" t="s">
        <v>40</v>
      </c>
      <c r="L1409" t="s">
        <v>32</v>
      </c>
      <c r="M1409">
        <v>87400</v>
      </c>
      <c r="N1409">
        <v>2</v>
      </c>
      <c r="O1409">
        <v>11</v>
      </c>
      <c r="P1409">
        <v>1</v>
      </c>
      <c r="Q1409">
        <v>12</v>
      </c>
      <c r="R1409">
        <v>2</v>
      </c>
      <c r="S1409">
        <v>7</v>
      </c>
      <c r="T1409">
        <v>0</v>
      </c>
      <c r="U1409">
        <v>7</v>
      </c>
      <c r="V1409">
        <f>COUNTIF(tbl_General[EmployeeID],tbl_General[[#This Row],[EmployeeID]])</f>
        <v>1</v>
      </c>
    </row>
    <row r="1410" spans="1:22" x14ac:dyDescent="0.25">
      <c r="A1410">
        <v>32</v>
      </c>
      <c r="B1410" t="s">
        <v>21</v>
      </c>
      <c r="C1410" t="s">
        <v>36</v>
      </c>
      <c r="D1410" t="s">
        <v>30</v>
      </c>
      <c r="E1410">
        <v>10</v>
      </c>
      <c r="F1410">
        <v>4</v>
      </c>
      <c r="G1410" t="s">
        <v>24</v>
      </c>
      <c r="H1410">
        <v>2473</v>
      </c>
      <c r="I1410" t="s">
        <v>25</v>
      </c>
      <c r="J1410">
        <v>1</v>
      </c>
      <c r="K1410" t="s">
        <v>40</v>
      </c>
      <c r="L1410" t="s">
        <v>32</v>
      </c>
      <c r="M1410">
        <v>87400</v>
      </c>
      <c r="N1410">
        <v>2</v>
      </c>
      <c r="O1410">
        <v>11</v>
      </c>
      <c r="P1410">
        <v>1</v>
      </c>
      <c r="Q1410">
        <v>12</v>
      </c>
      <c r="R1410">
        <v>2</v>
      </c>
      <c r="S1410">
        <v>7</v>
      </c>
      <c r="T1410">
        <v>0</v>
      </c>
      <c r="U1410">
        <v>7</v>
      </c>
      <c r="V1410">
        <f>COUNTIF(tbl_General[EmployeeID],tbl_General[[#This Row],[EmployeeID]])</f>
        <v>1</v>
      </c>
    </row>
    <row r="1411" spans="1:22" x14ac:dyDescent="0.25">
      <c r="A1411">
        <v>32</v>
      </c>
      <c r="B1411" t="s">
        <v>21</v>
      </c>
      <c r="C1411" t="s">
        <v>36</v>
      </c>
      <c r="D1411" t="s">
        <v>30</v>
      </c>
      <c r="E1411">
        <v>10</v>
      </c>
      <c r="F1411">
        <v>4</v>
      </c>
      <c r="G1411" t="s">
        <v>24</v>
      </c>
      <c r="H1411">
        <v>3943</v>
      </c>
      <c r="I1411" t="s">
        <v>25</v>
      </c>
      <c r="J1411">
        <v>1</v>
      </c>
      <c r="K1411" t="s">
        <v>40</v>
      </c>
      <c r="L1411" t="s">
        <v>32</v>
      </c>
      <c r="M1411">
        <v>87400</v>
      </c>
      <c r="N1411">
        <v>2</v>
      </c>
      <c r="O1411">
        <v>11</v>
      </c>
      <c r="P1411">
        <v>1</v>
      </c>
      <c r="Q1411">
        <v>12</v>
      </c>
      <c r="R1411">
        <v>2</v>
      </c>
      <c r="S1411">
        <v>7</v>
      </c>
      <c r="T1411">
        <v>0</v>
      </c>
      <c r="U1411">
        <v>7</v>
      </c>
      <c r="V1411">
        <f>COUNTIF(tbl_General[EmployeeID],tbl_General[[#This Row],[EmployeeID]])</f>
        <v>1</v>
      </c>
    </row>
    <row r="1412" spans="1:22" x14ac:dyDescent="0.25">
      <c r="A1412">
        <v>35</v>
      </c>
      <c r="B1412" t="s">
        <v>21</v>
      </c>
      <c r="C1412" t="s">
        <v>22</v>
      </c>
      <c r="D1412" t="s">
        <v>23</v>
      </c>
      <c r="E1412">
        <v>8</v>
      </c>
      <c r="F1412">
        <v>4</v>
      </c>
      <c r="G1412" t="s">
        <v>24</v>
      </c>
      <c r="H1412">
        <v>975</v>
      </c>
      <c r="I1412" t="s">
        <v>34</v>
      </c>
      <c r="J1412">
        <v>1</v>
      </c>
      <c r="K1412" t="s">
        <v>40</v>
      </c>
      <c r="L1412" t="s">
        <v>27</v>
      </c>
      <c r="M1412">
        <v>24610</v>
      </c>
      <c r="N1412">
        <v>2</v>
      </c>
      <c r="O1412">
        <v>20</v>
      </c>
      <c r="P1412">
        <v>1</v>
      </c>
      <c r="Q1412">
        <v>17</v>
      </c>
      <c r="R1412">
        <v>4</v>
      </c>
      <c r="S1412">
        <v>7</v>
      </c>
      <c r="T1412">
        <v>0</v>
      </c>
      <c r="U1412">
        <v>7</v>
      </c>
      <c r="V1412">
        <f>COUNTIF(tbl_General[EmployeeID],tbl_General[[#This Row],[EmployeeID]])</f>
        <v>1</v>
      </c>
    </row>
    <row r="1413" spans="1:22" x14ac:dyDescent="0.25">
      <c r="A1413">
        <v>35</v>
      </c>
      <c r="B1413" t="s">
        <v>21</v>
      </c>
      <c r="C1413" t="s">
        <v>22</v>
      </c>
      <c r="D1413" t="s">
        <v>23</v>
      </c>
      <c r="E1413">
        <v>8</v>
      </c>
      <c r="F1413">
        <v>4</v>
      </c>
      <c r="G1413" t="s">
        <v>24</v>
      </c>
      <c r="H1413">
        <v>2445</v>
      </c>
      <c r="I1413" t="s">
        <v>34</v>
      </c>
      <c r="J1413">
        <v>1</v>
      </c>
      <c r="K1413" t="s">
        <v>40</v>
      </c>
      <c r="L1413" t="s">
        <v>27</v>
      </c>
      <c r="M1413">
        <v>24610</v>
      </c>
      <c r="N1413">
        <v>2</v>
      </c>
      <c r="O1413">
        <v>20</v>
      </c>
      <c r="P1413">
        <v>1</v>
      </c>
      <c r="Q1413">
        <v>17</v>
      </c>
      <c r="R1413">
        <v>4</v>
      </c>
      <c r="S1413">
        <v>7</v>
      </c>
      <c r="T1413">
        <v>0</v>
      </c>
      <c r="U1413">
        <v>7</v>
      </c>
      <c r="V1413">
        <f>COUNTIF(tbl_General[EmployeeID],tbl_General[[#This Row],[EmployeeID]])</f>
        <v>1</v>
      </c>
    </row>
    <row r="1414" spans="1:22" x14ac:dyDescent="0.25">
      <c r="A1414">
        <v>35</v>
      </c>
      <c r="B1414" t="s">
        <v>21</v>
      </c>
      <c r="C1414" t="s">
        <v>22</v>
      </c>
      <c r="D1414" t="s">
        <v>23</v>
      </c>
      <c r="E1414">
        <v>8</v>
      </c>
      <c r="F1414">
        <v>4</v>
      </c>
      <c r="G1414" t="s">
        <v>24</v>
      </c>
      <c r="H1414">
        <v>3915</v>
      </c>
      <c r="I1414" t="s">
        <v>34</v>
      </c>
      <c r="J1414">
        <v>1</v>
      </c>
      <c r="K1414" t="s">
        <v>40</v>
      </c>
      <c r="L1414" t="s">
        <v>27</v>
      </c>
      <c r="M1414">
        <v>24610</v>
      </c>
      <c r="N1414">
        <v>2</v>
      </c>
      <c r="O1414">
        <v>20</v>
      </c>
      <c r="P1414">
        <v>1</v>
      </c>
      <c r="Q1414">
        <v>17</v>
      </c>
      <c r="R1414">
        <v>4</v>
      </c>
      <c r="S1414">
        <v>7</v>
      </c>
      <c r="T1414">
        <v>0</v>
      </c>
      <c r="U1414">
        <v>7</v>
      </c>
      <c r="V1414">
        <f>COUNTIF(tbl_General[EmployeeID],tbl_General[[#This Row],[EmployeeID]])</f>
        <v>1</v>
      </c>
    </row>
    <row r="1415" spans="1:22" x14ac:dyDescent="0.25">
      <c r="A1415">
        <v>51</v>
      </c>
      <c r="B1415" t="s">
        <v>21</v>
      </c>
      <c r="C1415" t="s">
        <v>22</v>
      </c>
      <c r="D1415" t="s">
        <v>30</v>
      </c>
      <c r="E1415">
        <v>1</v>
      </c>
      <c r="F1415">
        <v>2</v>
      </c>
      <c r="G1415" t="s">
        <v>24</v>
      </c>
      <c r="H1415">
        <v>119</v>
      </c>
      <c r="I1415" t="s">
        <v>34</v>
      </c>
      <c r="J1415">
        <v>1</v>
      </c>
      <c r="K1415" t="s">
        <v>35</v>
      </c>
      <c r="L1415" t="s">
        <v>27</v>
      </c>
      <c r="M1415">
        <v>41050</v>
      </c>
      <c r="N1415">
        <v>4</v>
      </c>
      <c r="O1415">
        <v>22</v>
      </c>
      <c r="P1415">
        <v>1</v>
      </c>
      <c r="Q1415">
        <v>18</v>
      </c>
      <c r="R1415">
        <v>2</v>
      </c>
      <c r="S1415">
        <v>7</v>
      </c>
      <c r="T1415">
        <v>0</v>
      </c>
      <c r="U1415">
        <v>7</v>
      </c>
      <c r="V1415">
        <f>COUNTIF(tbl_General[EmployeeID],tbl_General[[#This Row],[EmployeeID]])</f>
        <v>1</v>
      </c>
    </row>
    <row r="1416" spans="1:22" x14ac:dyDescent="0.25">
      <c r="A1416">
        <v>51</v>
      </c>
      <c r="B1416" t="s">
        <v>21</v>
      </c>
      <c r="C1416" t="s">
        <v>22</v>
      </c>
      <c r="D1416" t="s">
        <v>30</v>
      </c>
      <c r="E1416">
        <v>1</v>
      </c>
      <c r="F1416">
        <v>2</v>
      </c>
      <c r="G1416" t="s">
        <v>24</v>
      </c>
      <c r="H1416">
        <v>1589</v>
      </c>
      <c r="I1416" t="s">
        <v>34</v>
      </c>
      <c r="J1416">
        <v>1</v>
      </c>
      <c r="K1416" t="s">
        <v>35</v>
      </c>
      <c r="L1416" t="s">
        <v>27</v>
      </c>
      <c r="M1416">
        <v>41050</v>
      </c>
      <c r="N1416">
        <v>4</v>
      </c>
      <c r="O1416">
        <v>22</v>
      </c>
      <c r="P1416">
        <v>1</v>
      </c>
      <c r="Q1416">
        <v>18</v>
      </c>
      <c r="R1416">
        <v>2</v>
      </c>
      <c r="S1416">
        <v>7</v>
      </c>
      <c r="T1416">
        <v>0</v>
      </c>
      <c r="U1416">
        <v>7</v>
      </c>
      <c r="V1416">
        <f>COUNTIF(tbl_General[EmployeeID],tbl_General[[#This Row],[EmployeeID]])</f>
        <v>1</v>
      </c>
    </row>
    <row r="1417" spans="1:22" x14ac:dyDescent="0.25">
      <c r="A1417">
        <v>51</v>
      </c>
      <c r="B1417" t="s">
        <v>21</v>
      </c>
      <c r="C1417" t="s">
        <v>22</v>
      </c>
      <c r="D1417" t="s">
        <v>30</v>
      </c>
      <c r="E1417">
        <v>1</v>
      </c>
      <c r="F1417">
        <v>2</v>
      </c>
      <c r="G1417" t="s">
        <v>24</v>
      </c>
      <c r="H1417">
        <v>3059</v>
      </c>
      <c r="I1417" t="s">
        <v>34</v>
      </c>
      <c r="J1417">
        <v>1</v>
      </c>
      <c r="K1417" t="s">
        <v>35</v>
      </c>
      <c r="L1417" t="s">
        <v>27</v>
      </c>
      <c r="M1417">
        <v>41050</v>
      </c>
      <c r="N1417">
        <v>4</v>
      </c>
      <c r="O1417">
        <v>22</v>
      </c>
      <c r="P1417">
        <v>1</v>
      </c>
      <c r="Q1417">
        <v>18</v>
      </c>
      <c r="R1417">
        <v>2</v>
      </c>
      <c r="S1417">
        <v>7</v>
      </c>
      <c r="T1417">
        <v>0</v>
      </c>
      <c r="U1417">
        <v>7</v>
      </c>
      <c r="V1417">
        <f>COUNTIF(tbl_General[EmployeeID],tbl_General[[#This Row],[EmployeeID]])</f>
        <v>1</v>
      </c>
    </row>
    <row r="1418" spans="1:22" x14ac:dyDescent="0.25">
      <c r="A1418">
        <v>45</v>
      </c>
      <c r="B1418" t="s">
        <v>21</v>
      </c>
      <c r="C1418" t="s">
        <v>22</v>
      </c>
      <c r="D1418" t="s">
        <v>23</v>
      </c>
      <c r="E1418">
        <v>10</v>
      </c>
      <c r="F1418">
        <v>2</v>
      </c>
      <c r="G1418" t="s">
        <v>45</v>
      </c>
      <c r="H1418">
        <v>777</v>
      </c>
      <c r="I1418" t="s">
        <v>34</v>
      </c>
      <c r="J1418">
        <v>1</v>
      </c>
      <c r="K1418" t="s">
        <v>35</v>
      </c>
      <c r="L1418" t="s">
        <v>41</v>
      </c>
      <c r="M1418">
        <v>38330</v>
      </c>
      <c r="N1418">
        <v>2</v>
      </c>
      <c r="O1418">
        <v>14</v>
      </c>
      <c r="P1418">
        <v>0</v>
      </c>
      <c r="Q1418">
        <v>24</v>
      </c>
      <c r="R1418">
        <v>1</v>
      </c>
      <c r="S1418">
        <v>7</v>
      </c>
      <c r="T1418">
        <v>0</v>
      </c>
      <c r="U1418">
        <v>7</v>
      </c>
      <c r="V1418">
        <f>COUNTIF(tbl_General[EmployeeID],tbl_General[[#This Row],[EmployeeID]])</f>
        <v>1</v>
      </c>
    </row>
    <row r="1419" spans="1:22" x14ac:dyDescent="0.25">
      <c r="A1419">
        <v>45</v>
      </c>
      <c r="B1419" t="s">
        <v>21</v>
      </c>
      <c r="C1419" t="s">
        <v>22</v>
      </c>
      <c r="D1419" t="s">
        <v>23</v>
      </c>
      <c r="E1419">
        <v>10</v>
      </c>
      <c r="F1419">
        <v>2</v>
      </c>
      <c r="G1419" t="s">
        <v>45</v>
      </c>
      <c r="H1419">
        <v>2247</v>
      </c>
      <c r="I1419" t="s">
        <v>34</v>
      </c>
      <c r="J1419">
        <v>1</v>
      </c>
      <c r="K1419" t="s">
        <v>35</v>
      </c>
      <c r="L1419" t="s">
        <v>41</v>
      </c>
      <c r="M1419">
        <v>38330</v>
      </c>
      <c r="N1419">
        <v>2</v>
      </c>
      <c r="O1419">
        <v>14</v>
      </c>
      <c r="P1419">
        <v>0</v>
      </c>
      <c r="Q1419">
        <v>24</v>
      </c>
      <c r="R1419">
        <v>1</v>
      </c>
      <c r="S1419">
        <v>7</v>
      </c>
      <c r="T1419">
        <v>0</v>
      </c>
      <c r="U1419">
        <v>7</v>
      </c>
      <c r="V1419">
        <f>COUNTIF(tbl_General[EmployeeID],tbl_General[[#This Row],[EmployeeID]])</f>
        <v>1</v>
      </c>
    </row>
    <row r="1420" spans="1:22" x14ac:dyDescent="0.25">
      <c r="A1420">
        <v>45</v>
      </c>
      <c r="B1420" t="s">
        <v>21</v>
      </c>
      <c r="C1420" t="s">
        <v>22</v>
      </c>
      <c r="D1420" t="s">
        <v>23</v>
      </c>
      <c r="E1420">
        <v>10</v>
      </c>
      <c r="F1420">
        <v>2</v>
      </c>
      <c r="G1420" t="s">
        <v>45</v>
      </c>
      <c r="H1420">
        <v>3717</v>
      </c>
      <c r="I1420" t="s">
        <v>34</v>
      </c>
      <c r="J1420">
        <v>1</v>
      </c>
      <c r="K1420" t="s">
        <v>35</v>
      </c>
      <c r="L1420" t="s">
        <v>41</v>
      </c>
      <c r="M1420">
        <v>38330</v>
      </c>
      <c r="N1420">
        <v>2</v>
      </c>
      <c r="O1420">
        <v>14</v>
      </c>
      <c r="P1420">
        <v>0</v>
      </c>
      <c r="Q1420">
        <v>24</v>
      </c>
      <c r="R1420">
        <v>1</v>
      </c>
      <c r="S1420">
        <v>7</v>
      </c>
      <c r="T1420">
        <v>0</v>
      </c>
      <c r="U1420">
        <v>7</v>
      </c>
      <c r="V1420">
        <f>COUNTIF(tbl_General[EmployeeID],tbl_General[[#This Row],[EmployeeID]])</f>
        <v>1</v>
      </c>
    </row>
    <row r="1421" spans="1:22" x14ac:dyDescent="0.25">
      <c r="A1421">
        <v>49</v>
      </c>
      <c r="B1421" t="s">
        <v>21</v>
      </c>
      <c r="C1421" t="s">
        <v>22</v>
      </c>
      <c r="D1421" t="s">
        <v>30</v>
      </c>
      <c r="E1421">
        <v>1</v>
      </c>
      <c r="F1421">
        <v>3</v>
      </c>
      <c r="G1421" t="s">
        <v>24</v>
      </c>
      <c r="H1421">
        <v>59</v>
      </c>
      <c r="I1421" t="s">
        <v>34</v>
      </c>
      <c r="J1421">
        <v>3</v>
      </c>
      <c r="K1421" t="s">
        <v>42</v>
      </c>
      <c r="L1421" t="s">
        <v>32</v>
      </c>
      <c r="M1421">
        <v>73140</v>
      </c>
      <c r="N1421">
        <v>7</v>
      </c>
      <c r="O1421">
        <v>22</v>
      </c>
      <c r="P1421">
        <v>0</v>
      </c>
      <c r="Q1421">
        <v>25</v>
      </c>
      <c r="R1421">
        <v>2</v>
      </c>
      <c r="S1421">
        <v>7</v>
      </c>
      <c r="T1421">
        <v>0</v>
      </c>
      <c r="U1421">
        <v>7</v>
      </c>
      <c r="V1421">
        <f>COUNTIF(tbl_General[EmployeeID],tbl_General[[#This Row],[EmployeeID]])</f>
        <v>1</v>
      </c>
    </row>
    <row r="1422" spans="1:22" x14ac:dyDescent="0.25">
      <c r="A1422">
        <v>49</v>
      </c>
      <c r="B1422" t="s">
        <v>21</v>
      </c>
      <c r="C1422" t="s">
        <v>22</v>
      </c>
      <c r="D1422" t="s">
        <v>30</v>
      </c>
      <c r="E1422">
        <v>1</v>
      </c>
      <c r="F1422">
        <v>3</v>
      </c>
      <c r="G1422" t="s">
        <v>24</v>
      </c>
      <c r="H1422">
        <v>1529</v>
      </c>
      <c r="I1422" t="s">
        <v>34</v>
      </c>
      <c r="J1422">
        <v>3</v>
      </c>
      <c r="K1422" t="s">
        <v>42</v>
      </c>
      <c r="L1422" t="s">
        <v>32</v>
      </c>
      <c r="M1422">
        <v>73140</v>
      </c>
      <c r="N1422">
        <v>7</v>
      </c>
      <c r="O1422">
        <v>22</v>
      </c>
      <c r="P1422">
        <v>0</v>
      </c>
      <c r="Q1422">
        <v>25</v>
      </c>
      <c r="R1422">
        <v>2</v>
      </c>
      <c r="S1422">
        <v>7</v>
      </c>
      <c r="T1422">
        <v>0</v>
      </c>
      <c r="U1422">
        <v>7</v>
      </c>
      <c r="V1422">
        <f>COUNTIF(tbl_General[EmployeeID],tbl_General[[#This Row],[EmployeeID]])</f>
        <v>1</v>
      </c>
    </row>
    <row r="1423" spans="1:22" x14ac:dyDescent="0.25">
      <c r="A1423">
        <v>49</v>
      </c>
      <c r="B1423" t="s">
        <v>21</v>
      </c>
      <c r="C1423" t="s">
        <v>22</v>
      </c>
      <c r="D1423" t="s">
        <v>30</v>
      </c>
      <c r="E1423">
        <v>1</v>
      </c>
      <c r="F1423">
        <v>3</v>
      </c>
      <c r="G1423" t="s">
        <v>24</v>
      </c>
      <c r="H1423">
        <v>2999</v>
      </c>
      <c r="I1423" t="s">
        <v>34</v>
      </c>
      <c r="J1423">
        <v>3</v>
      </c>
      <c r="K1423" t="s">
        <v>42</v>
      </c>
      <c r="L1423" t="s">
        <v>32</v>
      </c>
      <c r="M1423">
        <v>73140</v>
      </c>
      <c r="N1423">
        <v>7</v>
      </c>
      <c r="O1423">
        <v>22</v>
      </c>
      <c r="P1423">
        <v>0</v>
      </c>
      <c r="Q1423">
        <v>25</v>
      </c>
      <c r="R1423">
        <v>2</v>
      </c>
      <c r="S1423">
        <v>7</v>
      </c>
      <c r="T1423">
        <v>0</v>
      </c>
      <c r="U1423">
        <v>7</v>
      </c>
      <c r="V1423">
        <f>COUNTIF(tbl_General[EmployeeID],tbl_General[[#This Row],[EmployeeID]])</f>
        <v>1</v>
      </c>
    </row>
    <row r="1424" spans="1:22" x14ac:dyDescent="0.25">
      <c r="A1424">
        <v>55</v>
      </c>
      <c r="B1424" t="s">
        <v>21</v>
      </c>
      <c r="C1424" t="s">
        <v>22</v>
      </c>
      <c r="D1424" t="s">
        <v>30</v>
      </c>
      <c r="E1424">
        <v>7</v>
      </c>
      <c r="F1424">
        <v>3</v>
      </c>
      <c r="G1424" t="s">
        <v>24</v>
      </c>
      <c r="H1424">
        <v>753</v>
      </c>
      <c r="I1424" t="s">
        <v>25</v>
      </c>
      <c r="J1424">
        <v>3</v>
      </c>
      <c r="K1424" t="s">
        <v>31</v>
      </c>
      <c r="L1424" t="s">
        <v>41</v>
      </c>
      <c r="M1424">
        <v>50930</v>
      </c>
      <c r="N1424">
        <v>2</v>
      </c>
      <c r="O1424">
        <v>16</v>
      </c>
      <c r="P1424">
        <v>1</v>
      </c>
      <c r="Q1424">
        <v>31</v>
      </c>
      <c r="R1424">
        <v>3</v>
      </c>
      <c r="S1424">
        <v>7</v>
      </c>
      <c r="T1424">
        <v>0</v>
      </c>
      <c r="U1424">
        <v>0</v>
      </c>
      <c r="V1424">
        <f>COUNTIF(tbl_General[EmployeeID],tbl_General[[#This Row],[EmployeeID]])</f>
        <v>1</v>
      </c>
    </row>
    <row r="1425" spans="1:22" x14ac:dyDescent="0.25">
      <c r="A1425">
        <v>55</v>
      </c>
      <c r="B1425" t="s">
        <v>21</v>
      </c>
      <c r="C1425" t="s">
        <v>22</v>
      </c>
      <c r="D1425" t="s">
        <v>30</v>
      </c>
      <c r="E1425">
        <v>7</v>
      </c>
      <c r="F1425">
        <v>3</v>
      </c>
      <c r="G1425" t="s">
        <v>24</v>
      </c>
      <c r="H1425">
        <v>2223</v>
      </c>
      <c r="I1425" t="s">
        <v>25</v>
      </c>
      <c r="J1425">
        <v>3</v>
      </c>
      <c r="K1425" t="s">
        <v>31</v>
      </c>
      <c r="L1425" t="s">
        <v>41</v>
      </c>
      <c r="M1425">
        <v>50930</v>
      </c>
      <c r="N1425">
        <v>2</v>
      </c>
      <c r="O1425">
        <v>16</v>
      </c>
      <c r="P1425">
        <v>1</v>
      </c>
      <c r="Q1425">
        <v>31</v>
      </c>
      <c r="R1425">
        <v>3</v>
      </c>
      <c r="S1425">
        <v>7</v>
      </c>
      <c r="T1425">
        <v>0</v>
      </c>
      <c r="U1425">
        <v>0</v>
      </c>
      <c r="V1425">
        <f>COUNTIF(tbl_General[EmployeeID],tbl_General[[#This Row],[EmployeeID]])</f>
        <v>1</v>
      </c>
    </row>
    <row r="1426" spans="1:22" x14ac:dyDescent="0.25">
      <c r="A1426">
        <v>55</v>
      </c>
      <c r="B1426" t="s">
        <v>21</v>
      </c>
      <c r="C1426" t="s">
        <v>22</v>
      </c>
      <c r="D1426" t="s">
        <v>30</v>
      </c>
      <c r="E1426">
        <v>7</v>
      </c>
      <c r="F1426">
        <v>3</v>
      </c>
      <c r="G1426" t="s">
        <v>24</v>
      </c>
      <c r="H1426">
        <v>3693</v>
      </c>
      <c r="I1426" t="s">
        <v>25</v>
      </c>
      <c r="J1426">
        <v>3</v>
      </c>
      <c r="K1426" t="s">
        <v>31</v>
      </c>
      <c r="L1426" t="s">
        <v>41</v>
      </c>
      <c r="M1426">
        <v>50930</v>
      </c>
      <c r="N1426">
        <v>2</v>
      </c>
      <c r="O1426">
        <v>16</v>
      </c>
      <c r="P1426">
        <v>1</v>
      </c>
      <c r="Q1426">
        <v>31</v>
      </c>
      <c r="R1426">
        <v>3</v>
      </c>
      <c r="S1426">
        <v>7</v>
      </c>
      <c r="T1426">
        <v>0</v>
      </c>
      <c r="U1426">
        <v>0</v>
      </c>
      <c r="V1426">
        <f>COUNTIF(tbl_General[EmployeeID],tbl_General[[#This Row],[EmployeeID]])</f>
        <v>1</v>
      </c>
    </row>
    <row r="1427" spans="1:22" x14ac:dyDescent="0.25">
      <c r="A1427">
        <v>50</v>
      </c>
      <c r="B1427" t="s">
        <v>21</v>
      </c>
      <c r="C1427" t="s">
        <v>22</v>
      </c>
      <c r="D1427" t="s">
        <v>30</v>
      </c>
      <c r="E1427">
        <v>11</v>
      </c>
      <c r="F1427">
        <v>2</v>
      </c>
      <c r="G1427" t="s">
        <v>24</v>
      </c>
      <c r="H1427">
        <v>1446</v>
      </c>
      <c r="I1427" t="s">
        <v>34</v>
      </c>
      <c r="J1427">
        <v>2</v>
      </c>
      <c r="K1427" t="s">
        <v>35</v>
      </c>
      <c r="L1427" t="s">
        <v>41</v>
      </c>
      <c r="M1427">
        <v>62940</v>
      </c>
      <c r="N1427">
        <v>3</v>
      </c>
      <c r="O1427">
        <v>23</v>
      </c>
      <c r="P1427">
        <v>1</v>
      </c>
      <c r="Q1427">
        <v>32</v>
      </c>
      <c r="R1427">
        <v>2</v>
      </c>
      <c r="S1427">
        <v>7</v>
      </c>
      <c r="T1427">
        <v>0</v>
      </c>
      <c r="U1427">
        <v>6</v>
      </c>
      <c r="V1427">
        <f>COUNTIF(tbl_General[EmployeeID],tbl_General[[#This Row],[EmployeeID]])</f>
        <v>1</v>
      </c>
    </row>
    <row r="1428" spans="1:22" x14ac:dyDescent="0.25">
      <c r="A1428">
        <v>50</v>
      </c>
      <c r="B1428" t="s">
        <v>21</v>
      </c>
      <c r="C1428" t="s">
        <v>22</v>
      </c>
      <c r="D1428" t="s">
        <v>30</v>
      </c>
      <c r="E1428">
        <v>11</v>
      </c>
      <c r="F1428">
        <v>2</v>
      </c>
      <c r="G1428" t="s">
        <v>24</v>
      </c>
      <c r="H1428">
        <v>2916</v>
      </c>
      <c r="I1428" t="s">
        <v>34</v>
      </c>
      <c r="J1428">
        <v>2</v>
      </c>
      <c r="K1428" t="s">
        <v>35</v>
      </c>
      <c r="L1428" t="s">
        <v>41</v>
      </c>
      <c r="M1428">
        <v>62940</v>
      </c>
      <c r="N1428">
        <v>3</v>
      </c>
      <c r="O1428">
        <v>23</v>
      </c>
      <c r="P1428">
        <v>1</v>
      </c>
      <c r="Q1428">
        <v>32</v>
      </c>
      <c r="R1428">
        <v>2</v>
      </c>
      <c r="S1428">
        <v>7</v>
      </c>
      <c r="T1428">
        <v>0</v>
      </c>
      <c r="U1428">
        <v>6</v>
      </c>
      <c r="V1428">
        <f>COUNTIF(tbl_General[EmployeeID],tbl_General[[#This Row],[EmployeeID]])</f>
        <v>1</v>
      </c>
    </row>
    <row r="1429" spans="1:22" x14ac:dyDescent="0.25">
      <c r="A1429">
        <v>50</v>
      </c>
      <c r="B1429" t="s">
        <v>21</v>
      </c>
      <c r="C1429" t="s">
        <v>22</v>
      </c>
      <c r="D1429" t="s">
        <v>30</v>
      </c>
      <c r="E1429">
        <v>11</v>
      </c>
      <c r="F1429">
        <v>2</v>
      </c>
      <c r="G1429" t="s">
        <v>24</v>
      </c>
      <c r="H1429">
        <v>4386</v>
      </c>
      <c r="I1429" t="s">
        <v>34</v>
      </c>
      <c r="J1429">
        <v>2</v>
      </c>
      <c r="K1429" t="s">
        <v>35</v>
      </c>
      <c r="L1429" t="s">
        <v>41</v>
      </c>
      <c r="M1429">
        <v>62940</v>
      </c>
      <c r="N1429">
        <v>3</v>
      </c>
      <c r="O1429">
        <v>23</v>
      </c>
      <c r="P1429">
        <v>1</v>
      </c>
      <c r="Q1429">
        <v>32</v>
      </c>
      <c r="R1429">
        <v>2</v>
      </c>
      <c r="S1429">
        <v>7</v>
      </c>
      <c r="T1429">
        <v>0</v>
      </c>
      <c r="U1429">
        <v>6</v>
      </c>
      <c r="V1429">
        <f>COUNTIF(tbl_General[EmployeeID],tbl_General[[#This Row],[EmployeeID]])</f>
        <v>1</v>
      </c>
    </row>
    <row r="1430" spans="1:22" x14ac:dyDescent="0.25">
      <c r="A1430">
        <v>34</v>
      </c>
      <c r="B1430" t="s">
        <v>21</v>
      </c>
      <c r="C1430" t="s">
        <v>22</v>
      </c>
      <c r="D1430" t="s">
        <v>30</v>
      </c>
      <c r="E1430">
        <v>13</v>
      </c>
      <c r="F1430">
        <v>4</v>
      </c>
      <c r="G1430" t="s">
        <v>24</v>
      </c>
      <c r="H1430">
        <v>237</v>
      </c>
      <c r="I1430" t="s">
        <v>25</v>
      </c>
      <c r="J1430">
        <v>1</v>
      </c>
      <c r="K1430" t="s">
        <v>40</v>
      </c>
      <c r="L1430" t="s">
        <v>41</v>
      </c>
      <c r="M1430">
        <v>23410</v>
      </c>
      <c r="N1430">
        <v>1</v>
      </c>
      <c r="O1430">
        <v>20</v>
      </c>
      <c r="P1430">
        <v>2</v>
      </c>
      <c r="Q1430">
        <v>8</v>
      </c>
      <c r="R1430">
        <v>3</v>
      </c>
      <c r="S1430">
        <v>8</v>
      </c>
      <c r="T1430">
        <v>0</v>
      </c>
      <c r="U1430">
        <v>6</v>
      </c>
      <c r="V1430">
        <f>COUNTIF(tbl_General[EmployeeID],tbl_General[[#This Row],[EmployeeID]])</f>
        <v>1</v>
      </c>
    </row>
    <row r="1431" spans="1:22" x14ac:dyDescent="0.25">
      <c r="A1431">
        <v>34</v>
      </c>
      <c r="B1431" t="s">
        <v>21</v>
      </c>
      <c r="C1431" t="s">
        <v>22</v>
      </c>
      <c r="D1431" t="s">
        <v>30</v>
      </c>
      <c r="E1431">
        <v>13</v>
      </c>
      <c r="F1431">
        <v>4</v>
      </c>
      <c r="G1431" t="s">
        <v>24</v>
      </c>
      <c r="H1431">
        <v>1707</v>
      </c>
      <c r="I1431" t="s">
        <v>25</v>
      </c>
      <c r="J1431">
        <v>1</v>
      </c>
      <c r="K1431" t="s">
        <v>40</v>
      </c>
      <c r="L1431" t="s">
        <v>41</v>
      </c>
      <c r="M1431">
        <v>23410</v>
      </c>
      <c r="N1431">
        <v>1</v>
      </c>
      <c r="O1431">
        <v>20</v>
      </c>
      <c r="P1431">
        <v>2</v>
      </c>
      <c r="Q1431">
        <v>8</v>
      </c>
      <c r="R1431">
        <v>3</v>
      </c>
      <c r="S1431">
        <v>8</v>
      </c>
      <c r="T1431">
        <v>0</v>
      </c>
      <c r="U1431">
        <v>6</v>
      </c>
      <c r="V1431">
        <f>COUNTIF(tbl_General[EmployeeID],tbl_General[[#This Row],[EmployeeID]])</f>
        <v>1</v>
      </c>
    </row>
    <row r="1432" spans="1:22" x14ac:dyDescent="0.25">
      <c r="A1432">
        <v>34</v>
      </c>
      <c r="B1432" t="s">
        <v>21</v>
      </c>
      <c r="C1432" t="s">
        <v>22</v>
      </c>
      <c r="D1432" t="s">
        <v>30</v>
      </c>
      <c r="E1432">
        <v>13</v>
      </c>
      <c r="F1432">
        <v>4</v>
      </c>
      <c r="G1432" t="s">
        <v>24</v>
      </c>
      <c r="H1432">
        <v>3177</v>
      </c>
      <c r="I1432" t="s">
        <v>25</v>
      </c>
      <c r="J1432">
        <v>1</v>
      </c>
      <c r="K1432" t="s">
        <v>40</v>
      </c>
      <c r="L1432" t="s">
        <v>41</v>
      </c>
      <c r="M1432">
        <v>23410</v>
      </c>
      <c r="N1432">
        <v>1</v>
      </c>
      <c r="O1432">
        <v>20</v>
      </c>
      <c r="P1432">
        <v>2</v>
      </c>
      <c r="Q1432">
        <v>8</v>
      </c>
      <c r="R1432">
        <v>3</v>
      </c>
      <c r="S1432">
        <v>8</v>
      </c>
      <c r="T1432">
        <v>0</v>
      </c>
      <c r="U1432">
        <v>6</v>
      </c>
      <c r="V1432">
        <f>COUNTIF(tbl_General[EmployeeID],tbl_General[[#This Row],[EmployeeID]])</f>
        <v>1</v>
      </c>
    </row>
    <row r="1433" spans="1:22" x14ac:dyDescent="0.25">
      <c r="A1433">
        <v>27</v>
      </c>
      <c r="B1433" t="s">
        <v>21</v>
      </c>
      <c r="C1433" t="s">
        <v>22</v>
      </c>
      <c r="D1433" t="s">
        <v>30</v>
      </c>
      <c r="E1433">
        <v>11</v>
      </c>
      <c r="F1433">
        <v>2</v>
      </c>
      <c r="G1433" t="s">
        <v>38</v>
      </c>
      <c r="H1433">
        <v>82</v>
      </c>
      <c r="I1433" t="s">
        <v>34</v>
      </c>
      <c r="J1433">
        <v>1</v>
      </c>
      <c r="K1433" t="s">
        <v>44</v>
      </c>
      <c r="L1433" t="s">
        <v>27</v>
      </c>
      <c r="M1433">
        <v>43930</v>
      </c>
      <c r="N1433">
        <v>1</v>
      </c>
      <c r="O1433">
        <v>18</v>
      </c>
      <c r="P1433">
        <v>1</v>
      </c>
      <c r="Q1433">
        <v>8</v>
      </c>
      <c r="R1433">
        <v>2</v>
      </c>
      <c r="S1433">
        <v>8</v>
      </c>
      <c r="T1433">
        <v>0</v>
      </c>
      <c r="U1433">
        <v>7</v>
      </c>
      <c r="V1433">
        <f>COUNTIF(tbl_General[EmployeeID],tbl_General[[#This Row],[EmployeeID]])</f>
        <v>1</v>
      </c>
    </row>
    <row r="1434" spans="1:22" x14ac:dyDescent="0.25">
      <c r="A1434">
        <v>27</v>
      </c>
      <c r="B1434" t="s">
        <v>21</v>
      </c>
      <c r="C1434" t="s">
        <v>22</v>
      </c>
      <c r="D1434" t="s">
        <v>30</v>
      </c>
      <c r="E1434">
        <v>11</v>
      </c>
      <c r="F1434">
        <v>2</v>
      </c>
      <c r="G1434" t="s">
        <v>38</v>
      </c>
      <c r="H1434">
        <v>1552</v>
      </c>
      <c r="I1434" t="s">
        <v>34</v>
      </c>
      <c r="J1434">
        <v>1</v>
      </c>
      <c r="K1434" t="s">
        <v>44</v>
      </c>
      <c r="L1434" t="s">
        <v>27</v>
      </c>
      <c r="M1434">
        <v>43930</v>
      </c>
      <c r="N1434">
        <v>1</v>
      </c>
      <c r="O1434">
        <v>18</v>
      </c>
      <c r="P1434">
        <v>1</v>
      </c>
      <c r="Q1434">
        <v>8</v>
      </c>
      <c r="R1434">
        <v>2</v>
      </c>
      <c r="S1434">
        <v>8</v>
      </c>
      <c r="T1434">
        <v>0</v>
      </c>
      <c r="U1434">
        <v>7</v>
      </c>
      <c r="V1434">
        <f>COUNTIF(tbl_General[EmployeeID],tbl_General[[#This Row],[EmployeeID]])</f>
        <v>1</v>
      </c>
    </row>
    <row r="1435" spans="1:22" x14ac:dyDescent="0.25">
      <c r="A1435">
        <v>27</v>
      </c>
      <c r="B1435" t="s">
        <v>21</v>
      </c>
      <c r="C1435" t="s">
        <v>22</v>
      </c>
      <c r="D1435" t="s">
        <v>30</v>
      </c>
      <c r="E1435">
        <v>11</v>
      </c>
      <c r="F1435">
        <v>2</v>
      </c>
      <c r="G1435" t="s">
        <v>38</v>
      </c>
      <c r="H1435">
        <v>3022</v>
      </c>
      <c r="I1435" t="s">
        <v>34</v>
      </c>
      <c r="J1435">
        <v>1</v>
      </c>
      <c r="K1435" t="s">
        <v>44</v>
      </c>
      <c r="L1435" t="s">
        <v>27</v>
      </c>
      <c r="M1435">
        <v>43930</v>
      </c>
      <c r="N1435">
        <v>1</v>
      </c>
      <c r="O1435">
        <v>18</v>
      </c>
      <c r="P1435">
        <v>1</v>
      </c>
      <c r="Q1435">
        <v>8</v>
      </c>
      <c r="R1435">
        <v>2</v>
      </c>
      <c r="S1435">
        <v>8</v>
      </c>
      <c r="T1435">
        <v>0</v>
      </c>
      <c r="U1435">
        <v>7</v>
      </c>
      <c r="V1435">
        <f>COUNTIF(tbl_General[EmployeeID],tbl_General[[#This Row],[EmployeeID]])</f>
        <v>1</v>
      </c>
    </row>
    <row r="1436" spans="1:22" x14ac:dyDescent="0.25">
      <c r="A1436">
        <v>32</v>
      </c>
      <c r="B1436" t="s">
        <v>21</v>
      </c>
      <c r="C1436" t="s">
        <v>22</v>
      </c>
      <c r="D1436" t="s">
        <v>30</v>
      </c>
      <c r="E1436">
        <v>2</v>
      </c>
      <c r="F1436">
        <v>3</v>
      </c>
      <c r="G1436" t="s">
        <v>38</v>
      </c>
      <c r="H1436">
        <v>94</v>
      </c>
      <c r="I1436" t="s">
        <v>34</v>
      </c>
      <c r="J1436">
        <v>2</v>
      </c>
      <c r="K1436" t="s">
        <v>31</v>
      </c>
      <c r="L1436" t="s">
        <v>27</v>
      </c>
      <c r="M1436">
        <v>57470</v>
      </c>
      <c r="N1436">
        <v>1</v>
      </c>
      <c r="O1436">
        <v>13</v>
      </c>
      <c r="P1436">
        <v>0</v>
      </c>
      <c r="Q1436">
        <v>8</v>
      </c>
      <c r="R1436">
        <v>0</v>
      </c>
      <c r="S1436">
        <v>8</v>
      </c>
      <c r="T1436">
        <v>0</v>
      </c>
      <c r="U1436">
        <v>7</v>
      </c>
      <c r="V1436">
        <f>COUNTIF(tbl_General[EmployeeID],tbl_General[[#This Row],[EmployeeID]])</f>
        <v>1</v>
      </c>
    </row>
    <row r="1437" spans="1:22" x14ac:dyDescent="0.25">
      <c r="A1437">
        <v>32</v>
      </c>
      <c r="B1437" t="s">
        <v>21</v>
      </c>
      <c r="C1437" t="s">
        <v>22</v>
      </c>
      <c r="D1437" t="s">
        <v>30</v>
      </c>
      <c r="E1437">
        <v>2</v>
      </c>
      <c r="F1437">
        <v>3</v>
      </c>
      <c r="G1437" t="s">
        <v>38</v>
      </c>
      <c r="H1437">
        <v>1564</v>
      </c>
      <c r="I1437" t="s">
        <v>34</v>
      </c>
      <c r="J1437">
        <v>2</v>
      </c>
      <c r="K1437" t="s">
        <v>31</v>
      </c>
      <c r="L1437" t="s">
        <v>27</v>
      </c>
      <c r="M1437">
        <v>57470</v>
      </c>
      <c r="N1437">
        <v>1</v>
      </c>
      <c r="O1437">
        <v>13</v>
      </c>
      <c r="P1437">
        <v>0</v>
      </c>
      <c r="Q1437">
        <v>8</v>
      </c>
      <c r="R1437">
        <v>0</v>
      </c>
      <c r="S1437">
        <v>8</v>
      </c>
      <c r="T1437">
        <v>0</v>
      </c>
      <c r="U1437">
        <v>7</v>
      </c>
      <c r="V1437">
        <f>COUNTIF(tbl_General[EmployeeID],tbl_General[[#This Row],[EmployeeID]])</f>
        <v>1</v>
      </c>
    </row>
    <row r="1438" spans="1:22" x14ac:dyDescent="0.25">
      <c r="A1438">
        <v>32</v>
      </c>
      <c r="B1438" t="s">
        <v>21</v>
      </c>
      <c r="C1438" t="s">
        <v>22</v>
      </c>
      <c r="D1438" t="s">
        <v>30</v>
      </c>
      <c r="E1438">
        <v>2</v>
      </c>
      <c r="F1438">
        <v>3</v>
      </c>
      <c r="G1438" t="s">
        <v>38</v>
      </c>
      <c r="H1438">
        <v>3034</v>
      </c>
      <c r="I1438" t="s">
        <v>34</v>
      </c>
      <c r="J1438">
        <v>2</v>
      </c>
      <c r="K1438" t="s">
        <v>31</v>
      </c>
      <c r="L1438" t="s">
        <v>27</v>
      </c>
      <c r="M1438">
        <v>57470</v>
      </c>
      <c r="N1438">
        <v>1</v>
      </c>
      <c r="O1438">
        <v>13</v>
      </c>
      <c r="P1438">
        <v>0</v>
      </c>
      <c r="Q1438">
        <v>8</v>
      </c>
      <c r="R1438">
        <v>0</v>
      </c>
      <c r="S1438">
        <v>8</v>
      </c>
      <c r="T1438">
        <v>0</v>
      </c>
      <c r="U1438">
        <v>7</v>
      </c>
      <c r="V1438">
        <f>COUNTIF(tbl_General[EmployeeID],tbl_General[[#This Row],[EmployeeID]])</f>
        <v>1</v>
      </c>
    </row>
    <row r="1439" spans="1:22" x14ac:dyDescent="0.25">
      <c r="A1439">
        <v>39</v>
      </c>
      <c r="B1439" t="s">
        <v>21</v>
      </c>
      <c r="C1439" t="s">
        <v>29</v>
      </c>
      <c r="D1439" t="s">
        <v>30</v>
      </c>
      <c r="E1439">
        <v>12</v>
      </c>
      <c r="F1439">
        <v>1</v>
      </c>
      <c r="G1439" t="s">
        <v>38</v>
      </c>
      <c r="H1439">
        <v>192</v>
      </c>
      <c r="I1439" t="s">
        <v>34</v>
      </c>
      <c r="J1439">
        <v>1</v>
      </c>
      <c r="K1439" t="s">
        <v>31</v>
      </c>
      <c r="L1439" t="s">
        <v>27</v>
      </c>
      <c r="M1439">
        <v>99910</v>
      </c>
      <c r="N1439">
        <v>1</v>
      </c>
      <c r="O1439">
        <v>16</v>
      </c>
      <c r="P1439">
        <v>1</v>
      </c>
      <c r="Q1439">
        <v>8</v>
      </c>
      <c r="R1439">
        <v>3</v>
      </c>
      <c r="S1439">
        <v>8</v>
      </c>
      <c r="T1439">
        <v>0</v>
      </c>
      <c r="U1439">
        <v>7</v>
      </c>
      <c r="V1439">
        <f>COUNTIF(tbl_General[EmployeeID],tbl_General[[#This Row],[EmployeeID]])</f>
        <v>1</v>
      </c>
    </row>
    <row r="1440" spans="1:22" x14ac:dyDescent="0.25">
      <c r="A1440">
        <v>39</v>
      </c>
      <c r="B1440" t="s">
        <v>21</v>
      </c>
      <c r="C1440" t="s">
        <v>29</v>
      </c>
      <c r="D1440" t="s">
        <v>30</v>
      </c>
      <c r="E1440">
        <v>12</v>
      </c>
      <c r="F1440">
        <v>1</v>
      </c>
      <c r="G1440" t="s">
        <v>38</v>
      </c>
      <c r="H1440">
        <v>1662</v>
      </c>
      <c r="I1440" t="s">
        <v>34</v>
      </c>
      <c r="J1440">
        <v>1</v>
      </c>
      <c r="K1440" t="s">
        <v>31</v>
      </c>
      <c r="L1440" t="s">
        <v>27</v>
      </c>
      <c r="M1440">
        <v>99910</v>
      </c>
      <c r="N1440">
        <v>1</v>
      </c>
      <c r="O1440">
        <v>16</v>
      </c>
      <c r="P1440">
        <v>1</v>
      </c>
      <c r="Q1440">
        <v>8</v>
      </c>
      <c r="R1440">
        <v>3</v>
      </c>
      <c r="S1440">
        <v>8</v>
      </c>
      <c r="T1440">
        <v>0</v>
      </c>
      <c r="U1440">
        <v>7</v>
      </c>
      <c r="V1440">
        <f>COUNTIF(tbl_General[EmployeeID],tbl_General[[#This Row],[EmployeeID]])</f>
        <v>1</v>
      </c>
    </row>
    <row r="1441" spans="1:22" x14ac:dyDescent="0.25">
      <c r="A1441">
        <v>39</v>
      </c>
      <c r="B1441" t="s">
        <v>21</v>
      </c>
      <c r="C1441" t="s">
        <v>29</v>
      </c>
      <c r="D1441" t="s">
        <v>30</v>
      </c>
      <c r="E1441">
        <v>12</v>
      </c>
      <c r="F1441">
        <v>1</v>
      </c>
      <c r="G1441" t="s">
        <v>38</v>
      </c>
      <c r="H1441">
        <v>3132</v>
      </c>
      <c r="I1441" t="s">
        <v>34</v>
      </c>
      <c r="J1441">
        <v>1</v>
      </c>
      <c r="K1441" t="s">
        <v>31</v>
      </c>
      <c r="L1441" t="s">
        <v>27</v>
      </c>
      <c r="M1441">
        <v>99910</v>
      </c>
      <c r="N1441">
        <v>1</v>
      </c>
      <c r="O1441">
        <v>16</v>
      </c>
      <c r="P1441">
        <v>1</v>
      </c>
      <c r="Q1441">
        <v>8</v>
      </c>
      <c r="R1441">
        <v>3</v>
      </c>
      <c r="S1441">
        <v>8</v>
      </c>
      <c r="T1441">
        <v>0</v>
      </c>
      <c r="U1441">
        <v>7</v>
      </c>
      <c r="V1441">
        <f>COUNTIF(tbl_General[EmployeeID],tbl_General[[#This Row],[EmployeeID]])</f>
        <v>1</v>
      </c>
    </row>
    <row r="1442" spans="1:22" x14ac:dyDescent="0.25">
      <c r="A1442">
        <v>26</v>
      </c>
      <c r="B1442" t="s">
        <v>21</v>
      </c>
      <c r="C1442" t="s">
        <v>22</v>
      </c>
      <c r="D1442" t="s">
        <v>30</v>
      </c>
      <c r="E1442">
        <v>1</v>
      </c>
      <c r="F1442">
        <v>4</v>
      </c>
      <c r="G1442" t="s">
        <v>24</v>
      </c>
      <c r="H1442">
        <v>586</v>
      </c>
      <c r="I1442" t="s">
        <v>34</v>
      </c>
      <c r="J1442">
        <v>2</v>
      </c>
      <c r="K1442" t="s">
        <v>43</v>
      </c>
      <c r="L1442" t="s">
        <v>27</v>
      </c>
      <c r="M1442">
        <v>143360</v>
      </c>
      <c r="N1442">
        <v>1</v>
      </c>
      <c r="O1442">
        <v>21</v>
      </c>
      <c r="P1442">
        <v>1</v>
      </c>
      <c r="Q1442">
        <v>8</v>
      </c>
      <c r="R1442">
        <v>3</v>
      </c>
      <c r="S1442">
        <v>8</v>
      </c>
      <c r="T1442">
        <v>0</v>
      </c>
      <c r="U1442">
        <v>7</v>
      </c>
      <c r="V1442">
        <f>COUNTIF(tbl_General[EmployeeID],tbl_General[[#This Row],[EmployeeID]])</f>
        <v>1</v>
      </c>
    </row>
    <row r="1443" spans="1:22" x14ac:dyDescent="0.25">
      <c r="A1443">
        <v>26</v>
      </c>
      <c r="B1443" t="s">
        <v>21</v>
      </c>
      <c r="C1443" t="s">
        <v>22</v>
      </c>
      <c r="D1443" t="s">
        <v>30</v>
      </c>
      <c r="E1443">
        <v>1</v>
      </c>
      <c r="F1443">
        <v>4</v>
      </c>
      <c r="G1443" t="s">
        <v>24</v>
      </c>
      <c r="H1443">
        <v>2056</v>
      </c>
      <c r="I1443" t="s">
        <v>34</v>
      </c>
      <c r="J1443">
        <v>2</v>
      </c>
      <c r="K1443" t="s">
        <v>43</v>
      </c>
      <c r="L1443" t="s">
        <v>27</v>
      </c>
      <c r="M1443">
        <v>143360</v>
      </c>
      <c r="N1443">
        <v>1</v>
      </c>
      <c r="O1443">
        <v>21</v>
      </c>
      <c r="P1443">
        <v>1</v>
      </c>
      <c r="Q1443">
        <v>8</v>
      </c>
      <c r="R1443">
        <v>3</v>
      </c>
      <c r="S1443">
        <v>8</v>
      </c>
      <c r="T1443">
        <v>0</v>
      </c>
      <c r="U1443">
        <v>7</v>
      </c>
      <c r="V1443">
        <f>COUNTIF(tbl_General[EmployeeID],tbl_General[[#This Row],[EmployeeID]])</f>
        <v>1</v>
      </c>
    </row>
    <row r="1444" spans="1:22" x14ac:dyDescent="0.25">
      <c r="A1444">
        <v>26</v>
      </c>
      <c r="B1444" t="s">
        <v>21</v>
      </c>
      <c r="C1444" t="s">
        <v>22</v>
      </c>
      <c r="D1444" t="s">
        <v>30</v>
      </c>
      <c r="E1444">
        <v>1</v>
      </c>
      <c r="F1444">
        <v>4</v>
      </c>
      <c r="G1444" t="s">
        <v>24</v>
      </c>
      <c r="H1444">
        <v>3526</v>
      </c>
      <c r="I1444" t="s">
        <v>34</v>
      </c>
      <c r="J1444">
        <v>2</v>
      </c>
      <c r="K1444" t="s">
        <v>43</v>
      </c>
      <c r="L1444" t="s">
        <v>27</v>
      </c>
      <c r="M1444">
        <v>143360</v>
      </c>
      <c r="N1444">
        <v>1</v>
      </c>
      <c r="O1444">
        <v>21</v>
      </c>
      <c r="P1444">
        <v>1</v>
      </c>
      <c r="Q1444">
        <v>8</v>
      </c>
      <c r="R1444">
        <v>3</v>
      </c>
      <c r="S1444">
        <v>8</v>
      </c>
      <c r="T1444">
        <v>0</v>
      </c>
      <c r="U1444">
        <v>7</v>
      </c>
      <c r="V1444">
        <f>COUNTIF(tbl_General[EmployeeID],tbl_General[[#This Row],[EmployeeID]])</f>
        <v>1</v>
      </c>
    </row>
    <row r="1445" spans="1:22" x14ac:dyDescent="0.25">
      <c r="A1445">
        <v>39</v>
      </c>
      <c r="B1445" t="s">
        <v>21</v>
      </c>
      <c r="C1445" t="s">
        <v>22</v>
      </c>
      <c r="D1445" t="s">
        <v>23</v>
      </c>
      <c r="E1445">
        <v>1</v>
      </c>
      <c r="F1445">
        <v>1</v>
      </c>
      <c r="G1445" t="s">
        <v>45</v>
      </c>
      <c r="H1445">
        <v>448</v>
      </c>
      <c r="I1445" t="s">
        <v>34</v>
      </c>
      <c r="J1445">
        <v>2</v>
      </c>
      <c r="K1445" t="s">
        <v>31</v>
      </c>
      <c r="L1445" t="s">
        <v>32</v>
      </c>
      <c r="M1445">
        <v>23400</v>
      </c>
      <c r="N1445">
        <v>0</v>
      </c>
      <c r="O1445">
        <v>11</v>
      </c>
      <c r="P1445">
        <v>1</v>
      </c>
      <c r="Q1445">
        <v>9</v>
      </c>
      <c r="R1445">
        <v>2</v>
      </c>
      <c r="S1445">
        <v>8</v>
      </c>
      <c r="T1445">
        <v>0</v>
      </c>
      <c r="U1445">
        <v>7</v>
      </c>
      <c r="V1445">
        <f>COUNTIF(tbl_General[EmployeeID],tbl_General[[#This Row],[EmployeeID]])</f>
        <v>1</v>
      </c>
    </row>
    <row r="1446" spans="1:22" x14ac:dyDescent="0.25">
      <c r="A1446">
        <v>39</v>
      </c>
      <c r="B1446" t="s">
        <v>21</v>
      </c>
      <c r="C1446" t="s">
        <v>22</v>
      </c>
      <c r="D1446" t="s">
        <v>23</v>
      </c>
      <c r="E1446">
        <v>1</v>
      </c>
      <c r="F1446">
        <v>1</v>
      </c>
      <c r="G1446" t="s">
        <v>45</v>
      </c>
      <c r="H1446">
        <v>1918</v>
      </c>
      <c r="I1446" t="s">
        <v>34</v>
      </c>
      <c r="J1446">
        <v>2</v>
      </c>
      <c r="K1446" t="s">
        <v>31</v>
      </c>
      <c r="L1446" t="s">
        <v>32</v>
      </c>
      <c r="M1446">
        <v>23400</v>
      </c>
      <c r="N1446">
        <v>0</v>
      </c>
      <c r="O1446">
        <v>11</v>
      </c>
      <c r="P1446">
        <v>1</v>
      </c>
      <c r="Q1446">
        <v>9</v>
      </c>
      <c r="R1446">
        <v>2</v>
      </c>
      <c r="S1446">
        <v>8</v>
      </c>
      <c r="T1446">
        <v>0</v>
      </c>
      <c r="U1446">
        <v>7</v>
      </c>
      <c r="V1446">
        <f>COUNTIF(tbl_General[EmployeeID],tbl_General[[#This Row],[EmployeeID]])</f>
        <v>1</v>
      </c>
    </row>
    <row r="1447" spans="1:22" x14ac:dyDescent="0.25">
      <c r="A1447">
        <v>39</v>
      </c>
      <c r="B1447" t="s">
        <v>21</v>
      </c>
      <c r="C1447" t="s">
        <v>22</v>
      </c>
      <c r="D1447" t="s">
        <v>23</v>
      </c>
      <c r="E1447">
        <v>1</v>
      </c>
      <c r="F1447">
        <v>1</v>
      </c>
      <c r="G1447" t="s">
        <v>45</v>
      </c>
      <c r="H1447">
        <v>3388</v>
      </c>
      <c r="I1447" t="s">
        <v>34</v>
      </c>
      <c r="J1447">
        <v>2</v>
      </c>
      <c r="K1447" t="s">
        <v>31</v>
      </c>
      <c r="L1447" t="s">
        <v>32</v>
      </c>
      <c r="M1447">
        <v>23400</v>
      </c>
      <c r="N1447">
        <v>0</v>
      </c>
      <c r="O1447">
        <v>11</v>
      </c>
      <c r="P1447">
        <v>1</v>
      </c>
      <c r="Q1447">
        <v>9</v>
      </c>
      <c r="R1447">
        <v>2</v>
      </c>
      <c r="S1447">
        <v>8</v>
      </c>
      <c r="T1447">
        <v>0</v>
      </c>
      <c r="U1447">
        <v>7</v>
      </c>
      <c r="V1447">
        <f>COUNTIF(tbl_General[EmployeeID],tbl_General[[#This Row],[EmployeeID]])</f>
        <v>1</v>
      </c>
    </row>
    <row r="1448" spans="1:22" x14ac:dyDescent="0.25">
      <c r="A1448">
        <v>28</v>
      </c>
      <c r="B1448" t="s">
        <v>21</v>
      </c>
      <c r="C1448" t="s">
        <v>22</v>
      </c>
      <c r="D1448" t="s">
        <v>30</v>
      </c>
      <c r="E1448">
        <v>9</v>
      </c>
      <c r="F1448">
        <v>3</v>
      </c>
      <c r="G1448" t="s">
        <v>38</v>
      </c>
      <c r="H1448">
        <v>45</v>
      </c>
      <c r="I1448" t="s">
        <v>34</v>
      </c>
      <c r="J1448">
        <v>1</v>
      </c>
      <c r="K1448" t="s">
        <v>43</v>
      </c>
      <c r="L1448" t="s">
        <v>32</v>
      </c>
      <c r="M1448">
        <v>46480</v>
      </c>
      <c r="N1448">
        <v>0</v>
      </c>
      <c r="O1448">
        <v>23</v>
      </c>
      <c r="P1448">
        <v>2</v>
      </c>
      <c r="Q1448">
        <v>9</v>
      </c>
      <c r="R1448">
        <v>2</v>
      </c>
      <c r="S1448">
        <v>8</v>
      </c>
      <c r="T1448">
        <v>0</v>
      </c>
      <c r="U1448">
        <v>7</v>
      </c>
      <c r="V1448">
        <f>COUNTIF(tbl_General[EmployeeID],tbl_General[[#This Row],[EmployeeID]])</f>
        <v>1</v>
      </c>
    </row>
    <row r="1449" spans="1:22" x14ac:dyDescent="0.25">
      <c r="A1449">
        <v>28</v>
      </c>
      <c r="B1449" t="s">
        <v>21</v>
      </c>
      <c r="C1449" t="s">
        <v>22</v>
      </c>
      <c r="D1449" t="s">
        <v>30</v>
      </c>
      <c r="E1449">
        <v>9</v>
      </c>
      <c r="F1449">
        <v>3</v>
      </c>
      <c r="G1449" t="s">
        <v>38</v>
      </c>
      <c r="H1449">
        <v>1515</v>
      </c>
      <c r="I1449" t="s">
        <v>34</v>
      </c>
      <c r="J1449">
        <v>1</v>
      </c>
      <c r="K1449" t="s">
        <v>43</v>
      </c>
      <c r="L1449" t="s">
        <v>32</v>
      </c>
      <c r="M1449">
        <v>46480</v>
      </c>
      <c r="N1449">
        <v>0</v>
      </c>
      <c r="O1449">
        <v>23</v>
      </c>
      <c r="P1449">
        <v>2</v>
      </c>
      <c r="Q1449">
        <v>9</v>
      </c>
      <c r="R1449">
        <v>2</v>
      </c>
      <c r="S1449">
        <v>8</v>
      </c>
      <c r="T1449">
        <v>0</v>
      </c>
      <c r="U1449">
        <v>7</v>
      </c>
      <c r="V1449">
        <f>COUNTIF(tbl_General[EmployeeID],tbl_General[[#This Row],[EmployeeID]])</f>
        <v>1</v>
      </c>
    </row>
    <row r="1450" spans="1:22" x14ac:dyDescent="0.25">
      <c r="A1450">
        <v>28</v>
      </c>
      <c r="B1450" t="s">
        <v>21</v>
      </c>
      <c r="C1450" t="s">
        <v>22</v>
      </c>
      <c r="D1450" t="s">
        <v>30</v>
      </c>
      <c r="E1450">
        <v>9</v>
      </c>
      <c r="F1450">
        <v>3</v>
      </c>
      <c r="G1450" t="s">
        <v>38</v>
      </c>
      <c r="H1450">
        <v>2985</v>
      </c>
      <c r="I1450" t="s">
        <v>34</v>
      </c>
      <c r="J1450">
        <v>1</v>
      </c>
      <c r="K1450" t="s">
        <v>43</v>
      </c>
      <c r="L1450" t="s">
        <v>32</v>
      </c>
      <c r="M1450">
        <v>46480</v>
      </c>
      <c r="N1450">
        <v>0</v>
      </c>
      <c r="O1450">
        <v>23</v>
      </c>
      <c r="P1450">
        <v>2</v>
      </c>
      <c r="Q1450">
        <v>9</v>
      </c>
      <c r="R1450">
        <v>2</v>
      </c>
      <c r="S1450">
        <v>8</v>
      </c>
      <c r="T1450">
        <v>0</v>
      </c>
      <c r="U1450">
        <v>7</v>
      </c>
      <c r="V1450">
        <f>COUNTIF(tbl_General[EmployeeID],tbl_General[[#This Row],[EmployeeID]])</f>
        <v>1</v>
      </c>
    </row>
    <row r="1451" spans="1:22" x14ac:dyDescent="0.25">
      <c r="A1451">
        <v>27</v>
      </c>
      <c r="B1451" t="s">
        <v>21</v>
      </c>
      <c r="C1451" t="s">
        <v>22</v>
      </c>
      <c r="D1451" t="s">
        <v>30</v>
      </c>
      <c r="E1451">
        <v>4</v>
      </c>
      <c r="F1451">
        <v>3</v>
      </c>
      <c r="G1451" t="s">
        <v>46</v>
      </c>
      <c r="H1451">
        <v>1093</v>
      </c>
      <c r="I1451" t="s">
        <v>34</v>
      </c>
      <c r="J1451">
        <v>2</v>
      </c>
      <c r="K1451" t="s">
        <v>42</v>
      </c>
      <c r="L1451" t="s">
        <v>32</v>
      </c>
      <c r="M1451">
        <v>51710</v>
      </c>
      <c r="N1451">
        <v>0</v>
      </c>
      <c r="O1451">
        <v>20</v>
      </c>
      <c r="P1451">
        <v>1</v>
      </c>
      <c r="Q1451">
        <v>9</v>
      </c>
      <c r="R1451">
        <v>1</v>
      </c>
      <c r="S1451">
        <v>8</v>
      </c>
      <c r="T1451">
        <v>0</v>
      </c>
      <c r="U1451">
        <v>7</v>
      </c>
      <c r="V1451">
        <f>COUNTIF(tbl_General[EmployeeID],tbl_General[[#This Row],[EmployeeID]])</f>
        <v>1</v>
      </c>
    </row>
    <row r="1452" spans="1:22" x14ac:dyDescent="0.25">
      <c r="A1452">
        <v>27</v>
      </c>
      <c r="B1452" t="s">
        <v>21</v>
      </c>
      <c r="C1452" t="s">
        <v>22</v>
      </c>
      <c r="D1452" t="s">
        <v>30</v>
      </c>
      <c r="E1452">
        <v>4</v>
      </c>
      <c r="F1452">
        <v>3</v>
      </c>
      <c r="G1452" t="s">
        <v>46</v>
      </c>
      <c r="H1452">
        <v>2563</v>
      </c>
      <c r="I1452" t="s">
        <v>34</v>
      </c>
      <c r="J1452">
        <v>2</v>
      </c>
      <c r="K1452" t="s">
        <v>42</v>
      </c>
      <c r="L1452" t="s">
        <v>32</v>
      </c>
      <c r="M1452">
        <v>51710</v>
      </c>
      <c r="N1452">
        <v>0</v>
      </c>
      <c r="O1452">
        <v>20</v>
      </c>
      <c r="P1452">
        <v>1</v>
      </c>
      <c r="Q1452">
        <v>9</v>
      </c>
      <c r="R1452">
        <v>1</v>
      </c>
      <c r="S1452">
        <v>8</v>
      </c>
      <c r="T1452">
        <v>0</v>
      </c>
      <c r="U1452">
        <v>7</v>
      </c>
      <c r="V1452">
        <f>COUNTIF(tbl_General[EmployeeID],tbl_General[[#This Row],[EmployeeID]])</f>
        <v>1</v>
      </c>
    </row>
    <row r="1453" spans="1:22" x14ac:dyDescent="0.25">
      <c r="A1453">
        <v>27</v>
      </c>
      <c r="B1453" t="s">
        <v>21</v>
      </c>
      <c r="C1453" t="s">
        <v>22</v>
      </c>
      <c r="D1453" t="s">
        <v>30</v>
      </c>
      <c r="E1453">
        <v>4</v>
      </c>
      <c r="F1453">
        <v>3</v>
      </c>
      <c r="G1453" t="s">
        <v>46</v>
      </c>
      <c r="H1453">
        <v>4033</v>
      </c>
      <c r="I1453" t="s">
        <v>34</v>
      </c>
      <c r="J1453">
        <v>2</v>
      </c>
      <c r="K1453" t="s">
        <v>42</v>
      </c>
      <c r="L1453" t="s">
        <v>32</v>
      </c>
      <c r="M1453">
        <v>51710</v>
      </c>
      <c r="N1453">
        <v>0</v>
      </c>
      <c r="O1453">
        <v>20</v>
      </c>
      <c r="P1453">
        <v>1</v>
      </c>
      <c r="Q1453">
        <v>9</v>
      </c>
      <c r="R1453">
        <v>1</v>
      </c>
      <c r="S1453">
        <v>8</v>
      </c>
      <c r="T1453">
        <v>0</v>
      </c>
      <c r="U1453">
        <v>7</v>
      </c>
      <c r="V1453">
        <f>COUNTIF(tbl_General[EmployeeID],tbl_General[[#This Row],[EmployeeID]])</f>
        <v>1</v>
      </c>
    </row>
    <row r="1454" spans="1:22" x14ac:dyDescent="0.25">
      <c r="A1454">
        <v>32</v>
      </c>
      <c r="B1454" t="s">
        <v>21</v>
      </c>
      <c r="C1454" t="s">
        <v>29</v>
      </c>
      <c r="D1454" t="s">
        <v>23</v>
      </c>
      <c r="E1454">
        <v>2</v>
      </c>
      <c r="F1454">
        <v>3</v>
      </c>
      <c r="G1454" t="s">
        <v>45</v>
      </c>
      <c r="H1454">
        <v>1357</v>
      </c>
      <c r="I1454" t="s">
        <v>34</v>
      </c>
      <c r="J1454">
        <v>3</v>
      </c>
      <c r="K1454" t="s">
        <v>40</v>
      </c>
      <c r="L1454" t="s">
        <v>41</v>
      </c>
      <c r="M1454">
        <v>77560</v>
      </c>
      <c r="N1454">
        <v>0</v>
      </c>
      <c r="O1454">
        <v>21</v>
      </c>
      <c r="P1454">
        <v>0</v>
      </c>
      <c r="Q1454">
        <v>9</v>
      </c>
      <c r="R1454">
        <v>3</v>
      </c>
      <c r="S1454">
        <v>8</v>
      </c>
      <c r="T1454">
        <v>0</v>
      </c>
      <c r="U1454">
        <v>7</v>
      </c>
      <c r="V1454">
        <f>COUNTIF(tbl_General[EmployeeID],tbl_General[[#This Row],[EmployeeID]])</f>
        <v>1</v>
      </c>
    </row>
    <row r="1455" spans="1:22" x14ac:dyDescent="0.25">
      <c r="A1455">
        <v>32</v>
      </c>
      <c r="B1455" t="s">
        <v>21</v>
      </c>
      <c r="C1455" t="s">
        <v>29</v>
      </c>
      <c r="D1455" t="s">
        <v>23</v>
      </c>
      <c r="E1455">
        <v>2</v>
      </c>
      <c r="F1455">
        <v>3</v>
      </c>
      <c r="G1455" t="s">
        <v>45</v>
      </c>
      <c r="H1455">
        <v>2827</v>
      </c>
      <c r="I1455" t="s">
        <v>34</v>
      </c>
      <c r="J1455">
        <v>3</v>
      </c>
      <c r="K1455" t="s">
        <v>40</v>
      </c>
      <c r="L1455" t="s">
        <v>41</v>
      </c>
      <c r="M1455">
        <v>77560</v>
      </c>
      <c r="N1455">
        <v>0</v>
      </c>
      <c r="O1455">
        <v>21</v>
      </c>
      <c r="P1455">
        <v>0</v>
      </c>
      <c r="Q1455">
        <v>9</v>
      </c>
      <c r="R1455">
        <v>3</v>
      </c>
      <c r="S1455">
        <v>8</v>
      </c>
      <c r="T1455">
        <v>0</v>
      </c>
      <c r="U1455">
        <v>7</v>
      </c>
      <c r="V1455">
        <f>COUNTIF(tbl_General[EmployeeID],tbl_General[[#This Row],[EmployeeID]])</f>
        <v>1</v>
      </c>
    </row>
    <row r="1456" spans="1:22" x14ac:dyDescent="0.25">
      <c r="A1456">
        <v>32</v>
      </c>
      <c r="B1456" t="s">
        <v>21</v>
      </c>
      <c r="C1456" t="s">
        <v>29</v>
      </c>
      <c r="D1456" t="s">
        <v>23</v>
      </c>
      <c r="E1456">
        <v>2</v>
      </c>
      <c r="F1456">
        <v>3</v>
      </c>
      <c r="G1456" t="s">
        <v>45</v>
      </c>
      <c r="H1456">
        <v>4297</v>
      </c>
      <c r="I1456" t="s">
        <v>34</v>
      </c>
      <c r="J1456">
        <v>3</v>
      </c>
      <c r="K1456" t="s">
        <v>40</v>
      </c>
      <c r="L1456" t="s">
        <v>41</v>
      </c>
      <c r="M1456">
        <v>77560</v>
      </c>
      <c r="N1456">
        <v>0</v>
      </c>
      <c r="O1456">
        <v>21</v>
      </c>
      <c r="P1456">
        <v>0</v>
      </c>
      <c r="Q1456">
        <v>9</v>
      </c>
      <c r="R1456">
        <v>3</v>
      </c>
      <c r="S1456">
        <v>8</v>
      </c>
      <c r="T1456">
        <v>0</v>
      </c>
      <c r="U1456">
        <v>7</v>
      </c>
      <c r="V1456">
        <f>COUNTIF(tbl_General[EmployeeID],tbl_General[[#This Row],[EmployeeID]])</f>
        <v>1</v>
      </c>
    </row>
    <row r="1457" spans="1:22" x14ac:dyDescent="0.25">
      <c r="A1457">
        <v>41</v>
      </c>
      <c r="B1457" t="s">
        <v>21</v>
      </c>
      <c r="C1457" t="s">
        <v>36</v>
      </c>
      <c r="D1457" t="s">
        <v>30</v>
      </c>
      <c r="E1457">
        <v>23</v>
      </c>
      <c r="F1457">
        <v>3</v>
      </c>
      <c r="G1457" t="s">
        <v>24</v>
      </c>
      <c r="H1457">
        <v>202</v>
      </c>
      <c r="I1457" t="s">
        <v>34</v>
      </c>
      <c r="J1457">
        <v>2</v>
      </c>
      <c r="K1457" t="s">
        <v>42</v>
      </c>
      <c r="L1457" t="s">
        <v>32</v>
      </c>
      <c r="M1457">
        <v>26700</v>
      </c>
      <c r="N1457">
        <v>2</v>
      </c>
      <c r="O1457">
        <v>15</v>
      </c>
      <c r="P1457">
        <v>2</v>
      </c>
      <c r="Q1457">
        <v>10</v>
      </c>
      <c r="R1457">
        <v>2</v>
      </c>
      <c r="S1457">
        <v>8</v>
      </c>
      <c r="T1457">
        <v>0</v>
      </c>
      <c r="U1457">
        <v>7</v>
      </c>
      <c r="V1457">
        <f>COUNTIF(tbl_General[EmployeeID],tbl_General[[#This Row],[EmployeeID]])</f>
        <v>1</v>
      </c>
    </row>
    <row r="1458" spans="1:22" x14ac:dyDescent="0.25">
      <c r="A1458">
        <v>41</v>
      </c>
      <c r="B1458" t="s">
        <v>21</v>
      </c>
      <c r="C1458" t="s">
        <v>36</v>
      </c>
      <c r="D1458" t="s">
        <v>30</v>
      </c>
      <c r="E1458">
        <v>23</v>
      </c>
      <c r="F1458">
        <v>3</v>
      </c>
      <c r="G1458" t="s">
        <v>24</v>
      </c>
      <c r="H1458">
        <v>1672</v>
      </c>
      <c r="I1458" t="s">
        <v>34</v>
      </c>
      <c r="J1458">
        <v>2</v>
      </c>
      <c r="K1458" t="s">
        <v>42</v>
      </c>
      <c r="L1458" t="s">
        <v>32</v>
      </c>
      <c r="M1458">
        <v>26700</v>
      </c>
      <c r="N1458">
        <v>2</v>
      </c>
      <c r="O1458">
        <v>15</v>
      </c>
      <c r="P1458">
        <v>2</v>
      </c>
      <c r="Q1458">
        <v>10</v>
      </c>
      <c r="R1458">
        <v>2</v>
      </c>
      <c r="S1458">
        <v>8</v>
      </c>
      <c r="T1458">
        <v>0</v>
      </c>
      <c r="U1458">
        <v>7</v>
      </c>
      <c r="V1458">
        <f>COUNTIF(tbl_General[EmployeeID],tbl_General[[#This Row],[EmployeeID]])</f>
        <v>1</v>
      </c>
    </row>
    <row r="1459" spans="1:22" x14ac:dyDescent="0.25">
      <c r="A1459">
        <v>41</v>
      </c>
      <c r="B1459" t="s">
        <v>21</v>
      </c>
      <c r="C1459" t="s">
        <v>36</v>
      </c>
      <c r="D1459" t="s">
        <v>30</v>
      </c>
      <c r="E1459">
        <v>23</v>
      </c>
      <c r="F1459">
        <v>3</v>
      </c>
      <c r="G1459" t="s">
        <v>24</v>
      </c>
      <c r="H1459">
        <v>3142</v>
      </c>
      <c r="I1459" t="s">
        <v>34</v>
      </c>
      <c r="J1459">
        <v>2</v>
      </c>
      <c r="K1459" t="s">
        <v>42</v>
      </c>
      <c r="L1459" t="s">
        <v>32</v>
      </c>
      <c r="M1459">
        <v>26700</v>
      </c>
      <c r="N1459">
        <v>2</v>
      </c>
      <c r="O1459">
        <v>15</v>
      </c>
      <c r="P1459">
        <v>2</v>
      </c>
      <c r="Q1459">
        <v>10</v>
      </c>
      <c r="R1459">
        <v>2</v>
      </c>
      <c r="S1459">
        <v>8</v>
      </c>
      <c r="T1459">
        <v>0</v>
      </c>
      <c r="U1459">
        <v>7</v>
      </c>
      <c r="V1459">
        <f>COUNTIF(tbl_General[EmployeeID],tbl_General[[#This Row],[EmployeeID]])</f>
        <v>1</v>
      </c>
    </row>
    <row r="1460" spans="1:22" x14ac:dyDescent="0.25">
      <c r="A1460">
        <v>35</v>
      </c>
      <c r="B1460" t="s">
        <v>21</v>
      </c>
      <c r="C1460" t="s">
        <v>22</v>
      </c>
      <c r="D1460" t="s">
        <v>30</v>
      </c>
      <c r="E1460">
        <v>12</v>
      </c>
      <c r="F1460">
        <v>2</v>
      </c>
      <c r="G1460" t="s">
        <v>38</v>
      </c>
      <c r="H1460">
        <v>181</v>
      </c>
      <c r="I1460" t="s">
        <v>25</v>
      </c>
      <c r="J1460">
        <v>2</v>
      </c>
      <c r="K1460" t="s">
        <v>43</v>
      </c>
      <c r="L1460" t="s">
        <v>27</v>
      </c>
      <c r="M1460">
        <v>28090</v>
      </c>
      <c r="N1460">
        <v>4</v>
      </c>
      <c r="O1460">
        <v>23</v>
      </c>
      <c r="P1460">
        <v>1</v>
      </c>
      <c r="Q1460">
        <v>10</v>
      </c>
      <c r="R1460">
        <v>2</v>
      </c>
      <c r="S1460">
        <v>8</v>
      </c>
      <c r="T1460">
        <v>0</v>
      </c>
      <c r="U1460">
        <v>0</v>
      </c>
      <c r="V1460">
        <f>COUNTIF(tbl_General[EmployeeID],tbl_General[[#This Row],[EmployeeID]])</f>
        <v>1</v>
      </c>
    </row>
    <row r="1461" spans="1:22" x14ac:dyDescent="0.25">
      <c r="A1461">
        <v>35</v>
      </c>
      <c r="B1461" t="s">
        <v>21</v>
      </c>
      <c r="C1461" t="s">
        <v>22</v>
      </c>
      <c r="D1461" t="s">
        <v>30</v>
      </c>
      <c r="E1461">
        <v>12</v>
      </c>
      <c r="F1461">
        <v>2</v>
      </c>
      <c r="G1461" t="s">
        <v>38</v>
      </c>
      <c r="H1461">
        <v>1651</v>
      </c>
      <c r="I1461" t="s">
        <v>25</v>
      </c>
      <c r="J1461">
        <v>2</v>
      </c>
      <c r="K1461" t="s">
        <v>43</v>
      </c>
      <c r="L1461" t="s">
        <v>27</v>
      </c>
      <c r="M1461">
        <v>28090</v>
      </c>
      <c r="N1461">
        <v>4</v>
      </c>
      <c r="O1461">
        <v>23</v>
      </c>
      <c r="P1461">
        <v>1</v>
      </c>
      <c r="Q1461">
        <v>10</v>
      </c>
      <c r="R1461">
        <v>2</v>
      </c>
      <c r="S1461">
        <v>8</v>
      </c>
      <c r="T1461">
        <v>0</v>
      </c>
      <c r="U1461">
        <v>0</v>
      </c>
      <c r="V1461">
        <f>COUNTIF(tbl_General[EmployeeID],tbl_General[[#This Row],[EmployeeID]])</f>
        <v>1</v>
      </c>
    </row>
    <row r="1462" spans="1:22" x14ac:dyDescent="0.25">
      <c r="A1462">
        <v>36</v>
      </c>
      <c r="B1462" t="s">
        <v>21</v>
      </c>
      <c r="C1462" t="s">
        <v>36</v>
      </c>
      <c r="D1462" t="s">
        <v>30</v>
      </c>
      <c r="E1462">
        <v>10</v>
      </c>
      <c r="F1462">
        <v>4</v>
      </c>
      <c r="G1462" t="s">
        <v>46</v>
      </c>
      <c r="H1462">
        <v>284</v>
      </c>
      <c r="I1462" t="s">
        <v>25</v>
      </c>
      <c r="J1462">
        <v>2</v>
      </c>
      <c r="K1462" t="s">
        <v>31</v>
      </c>
      <c r="L1462" t="s">
        <v>27</v>
      </c>
      <c r="M1462">
        <v>41520</v>
      </c>
      <c r="N1462">
        <v>9</v>
      </c>
      <c r="O1462">
        <v>19</v>
      </c>
      <c r="P1462">
        <v>1</v>
      </c>
      <c r="Q1462">
        <v>10</v>
      </c>
      <c r="R1462">
        <v>3</v>
      </c>
      <c r="S1462">
        <v>8</v>
      </c>
      <c r="T1462">
        <v>0</v>
      </c>
      <c r="U1462">
        <v>5</v>
      </c>
      <c r="V1462">
        <f>COUNTIF(tbl_General[EmployeeID],tbl_General[[#This Row],[EmployeeID]])</f>
        <v>1</v>
      </c>
    </row>
    <row r="1463" spans="1:22" x14ac:dyDescent="0.25">
      <c r="A1463">
        <v>36</v>
      </c>
      <c r="B1463" t="s">
        <v>21</v>
      </c>
      <c r="C1463" t="s">
        <v>36</v>
      </c>
      <c r="D1463" t="s">
        <v>30</v>
      </c>
      <c r="E1463">
        <v>10</v>
      </c>
      <c r="F1463">
        <v>4</v>
      </c>
      <c r="G1463" t="s">
        <v>46</v>
      </c>
      <c r="H1463">
        <v>1754</v>
      </c>
      <c r="I1463" t="s">
        <v>25</v>
      </c>
      <c r="J1463">
        <v>2</v>
      </c>
      <c r="K1463" t="s">
        <v>31</v>
      </c>
      <c r="L1463" t="s">
        <v>27</v>
      </c>
      <c r="M1463">
        <v>41520</v>
      </c>
      <c r="N1463">
        <v>9</v>
      </c>
      <c r="O1463">
        <v>19</v>
      </c>
      <c r="P1463">
        <v>1</v>
      </c>
      <c r="Q1463">
        <v>10</v>
      </c>
      <c r="R1463">
        <v>3</v>
      </c>
      <c r="S1463">
        <v>8</v>
      </c>
      <c r="T1463">
        <v>0</v>
      </c>
      <c r="U1463">
        <v>5</v>
      </c>
      <c r="V1463">
        <f>COUNTIF(tbl_General[EmployeeID],tbl_General[[#This Row],[EmployeeID]])</f>
        <v>1</v>
      </c>
    </row>
    <row r="1464" spans="1:22" x14ac:dyDescent="0.25">
      <c r="A1464">
        <v>36</v>
      </c>
      <c r="B1464" t="s">
        <v>21</v>
      </c>
      <c r="C1464" t="s">
        <v>36</v>
      </c>
      <c r="D1464" t="s">
        <v>30</v>
      </c>
      <c r="E1464">
        <v>10</v>
      </c>
      <c r="F1464">
        <v>4</v>
      </c>
      <c r="G1464" t="s">
        <v>46</v>
      </c>
      <c r="H1464">
        <v>3224</v>
      </c>
      <c r="I1464" t="s">
        <v>25</v>
      </c>
      <c r="J1464">
        <v>2</v>
      </c>
      <c r="K1464" t="s">
        <v>31</v>
      </c>
      <c r="L1464" t="s">
        <v>27</v>
      </c>
      <c r="M1464">
        <v>41520</v>
      </c>
      <c r="N1464">
        <v>9</v>
      </c>
      <c r="O1464">
        <v>19</v>
      </c>
      <c r="P1464">
        <v>1</v>
      </c>
      <c r="Q1464">
        <v>10</v>
      </c>
      <c r="R1464">
        <v>3</v>
      </c>
      <c r="S1464">
        <v>8</v>
      </c>
      <c r="T1464">
        <v>0</v>
      </c>
      <c r="U1464">
        <v>5</v>
      </c>
      <c r="V1464">
        <f>COUNTIF(tbl_General[EmployeeID],tbl_General[[#This Row],[EmployeeID]])</f>
        <v>1</v>
      </c>
    </row>
    <row r="1465" spans="1:22" x14ac:dyDescent="0.25">
      <c r="A1465">
        <v>32</v>
      </c>
      <c r="B1465" t="s">
        <v>21</v>
      </c>
      <c r="C1465" t="s">
        <v>29</v>
      </c>
      <c r="D1465" t="s">
        <v>30</v>
      </c>
      <c r="E1465">
        <v>9</v>
      </c>
      <c r="F1465">
        <v>3</v>
      </c>
      <c r="G1465" t="s">
        <v>24</v>
      </c>
      <c r="H1465">
        <v>624</v>
      </c>
      <c r="I1465" t="s">
        <v>25</v>
      </c>
      <c r="J1465">
        <v>2</v>
      </c>
      <c r="K1465" t="s">
        <v>31</v>
      </c>
      <c r="L1465" t="s">
        <v>32</v>
      </c>
      <c r="M1465">
        <v>50700</v>
      </c>
      <c r="N1465">
        <v>4</v>
      </c>
      <c r="O1465">
        <v>12</v>
      </c>
      <c r="P1465">
        <v>1</v>
      </c>
      <c r="Q1465">
        <v>10</v>
      </c>
      <c r="R1465">
        <v>6</v>
      </c>
      <c r="S1465">
        <v>8</v>
      </c>
      <c r="T1465">
        <v>0</v>
      </c>
      <c r="U1465">
        <v>7</v>
      </c>
      <c r="V1465">
        <f>COUNTIF(tbl_General[EmployeeID],tbl_General[[#This Row],[EmployeeID]])</f>
        <v>1</v>
      </c>
    </row>
    <row r="1466" spans="1:22" x14ac:dyDescent="0.25">
      <c r="A1466">
        <v>32</v>
      </c>
      <c r="B1466" t="s">
        <v>21</v>
      </c>
      <c r="C1466" t="s">
        <v>29</v>
      </c>
      <c r="D1466" t="s">
        <v>30</v>
      </c>
      <c r="E1466">
        <v>9</v>
      </c>
      <c r="F1466">
        <v>3</v>
      </c>
      <c r="G1466" t="s">
        <v>24</v>
      </c>
      <c r="H1466">
        <v>2094</v>
      </c>
      <c r="I1466" t="s">
        <v>25</v>
      </c>
      <c r="J1466">
        <v>2</v>
      </c>
      <c r="K1466" t="s">
        <v>31</v>
      </c>
      <c r="L1466" t="s">
        <v>32</v>
      </c>
      <c r="M1466">
        <v>50700</v>
      </c>
      <c r="N1466">
        <v>4</v>
      </c>
      <c r="O1466">
        <v>12</v>
      </c>
      <c r="P1466">
        <v>1</v>
      </c>
      <c r="Q1466">
        <v>10</v>
      </c>
      <c r="R1466">
        <v>6</v>
      </c>
      <c r="S1466">
        <v>8</v>
      </c>
      <c r="T1466">
        <v>0</v>
      </c>
      <c r="U1466">
        <v>7</v>
      </c>
      <c r="V1466">
        <f>COUNTIF(tbl_General[EmployeeID],tbl_General[[#This Row],[EmployeeID]])</f>
        <v>1</v>
      </c>
    </row>
    <row r="1467" spans="1:22" x14ac:dyDescent="0.25">
      <c r="A1467">
        <v>32</v>
      </c>
      <c r="B1467" t="s">
        <v>21</v>
      </c>
      <c r="C1467" t="s">
        <v>29</v>
      </c>
      <c r="D1467" t="s">
        <v>30</v>
      </c>
      <c r="E1467">
        <v>9</v>
      </c>
      <c r="F1467">
        <v>3</v>
      </c>
      <c r="G1467" t="s">
        <v>24</v>
      </c>
      <c r="H1467">
        <v>3564</v>
      </c>
      <c r="I1467" t="s">
        <v>25</v>
      </c>
      <c r="J1467">
        <v>2</v>
      </c>
      <c r="K1467" t="s">
        <v>31</v>
      </c>
      <c r="L1467" t="s">
        <v>32</v>
      </c>
      <c r="M1467">
        <v>50700</v>
      </c>
      <c r="N1467">
        <v>4</v>
      </c>
      <c r="O1467">
        <v>12</v>
      </c>
      <c r="P1467">
        <v>1</v>
      </c>
      <c r="Q1467">
        <v>10</v>
      </c>
      <c r="R1467">
        <v>6</v>
      </c>
      <c r="S1467">
        <v>8</v>
      </c>
      <c r="T1467">
        <v>0</v>
      </c>
      <c r="U1467">
        <v>7</v>
      </c>
      <c r="V1467">
        <f>COUNTIF(tbl_General[EmployeeID],tbl_General[[#This Row],[EmployeeID]])</f>
        <v>1</v>
      </c>
    </row>
    <row r="1468" spans="1:22" x14ac:dyDescent="0.25">
      <c r="A1468">
        <v>40</v>
      </c>
      <c r="B1468" t="s">
        <v>21</v>
      </c>
      <c r="C1468" t="s">
        <v>36</v>
      </c>
      <c r="D1468" t="s">
        <v>23</v>
      </c>
      <c r="E1468">
        <v>3</v>
      </c>
      <c r="F1468">
        <v>2</v>
      </c>
      <c r="G1468" t="s">
        <v>24</v>
      </c>
      <c r="H1468">
        <v>772</v>
      </c>
      <c r="I1468" t="s">
        <v>34</v>
      </c>
      <c r="J1468">
        <v>1</v>
      </c>
      <c r="K1468" t="s">
        <v>35</v>
      </c>
      <c r="L1468" t="s">
        <v>41</v>
      </c>
      <c r="M1468">
        <v>43420</v>
      </c>
      <c r="N1468">
        <v>3</v>
      </c>
      <c r="O1468">
        <v>11</v>
      </c>
      <c r="P1468">
        <v>1</v>
      </c>
      <c r="Q1468">
        <v>11</v>
      </c>
      <c r="R1468">
        <v>6</v>
      </c>
      <c r="S1468">
        <v>8</v>
      </c>
      <c r="T1468">
        <v>0</v>
      </c>
      <c r="U1468">
        <v>7</v>
      </c>
      <c r="V1468">
        <f>COUNTIF(tbl_General[EmployeeID],tbl_General[[#This Row],[EmployeeID]])</f>
        <v>1</v>
      </c>
    </row>
    <row r="1469" spans="1:22" x14ac:dyDescent="0.25">
      <c r="A1469">
        <v>40</v>
      </c>
      <c r="B1469" t="s">
        <v>21</v>
      </c>
      <c r="C1469" t="s">
        <v>36</v>
      </c>
      <c r="D1469" t="s">
        <v>23</v>
      </c>
      <c r="E1469">
        <v>3</v>
      </c>
      <c r="F1469">
        <v>2</v>
      </c>
      <c r="G1469" t="s">
        <v>24</v>
      </c>
      <c r="H1469">
        <v>2242</v>
      </c>
      <c r="I1469" t="s">
        <v>34</v>
      </c>
      <c r="J1469">
        <v>1</v>
      </c>
      <c r="K1469" t="s">
        <v>35</v>
      </c>
      <c r="L1469" t="s">
        <v>41</v>
      </c>
      <c r="M1469">
        <v>43420</v>
      </c>
      <c r="N1469">
        <v>3</v>
      </c>
      <c r="O1469">
        <v>11</v>
      </c>
      <c r="P1469">
        <v>1</v>
      </c>
      <c r="Q1469">
        <v>11</v>
      </c>
      <c r="R1469">
        <v>6</v>
      </c>
      <c r="S1469">
        <v>8</v>
      </c>
      <c r="T1469">
        <v>0</v>
      </c>
      <c r="U1469">
        <v>7</v>
      </c>
      <c r="V1469">
        <f>COUNTIF(tbl_General[EmployeeID],tbl_General[[#This Row],[EmployeeID]])</f>
        <v>1</v>
      </c>
    </row>
    <row r="1470" spans="1:22" x14ac:dyDescent="0.25">
      <c r="A1470">
        <v>40</v>
      </c>
      <c r="B1470" t="s">
        <v>21</v>
      </c>
      <c r="C1470" t="s">
        <v>36</v>
      </c>
      <c r="D1470" t="s">
        <v>23</v>
      </c>
      <c r="E1470">
        <v>3</v>
      </c>
      <c r="F1470">
        <v>2</v>
      </c>
      <c r="G1470" t="s">
        <v>24</v>
      </c>
      <c r="H1470">
        <v>3712</v>
      </c>
      <c r="I1470" t="s">
        <v>34</v>
      </c>
      <c r="J1470">
        <v>1</v>
      </c>
      <c r="K1470" t="s">
        <v>35</v>
      </c>
      <c r="L1470" t="s">
        <v>41</v>
      </c>
      <c r="M1470">
        <v>43420</v>
      </c>
      <c r="N1470">
        <v>3</v>
      </c>
      <c r="O1470">
        <v>11</v>
      </c>
      <c r="P1470">
        <v>1</v>
      </c>
      <c r="Q1470">
        <v>11</v>
      </c>
      <c r="R1470">
        <v>6</v>
      </c>
      <c r="S1470">
        <v>8</v>
      </c>
      <c r="T1470">
        <v>0</v>
      </c>
      <c r="U1470">
        <v>7</v>
      </c>
      <c r="V1470">
        <f>COUNTIF(tbl_General[EmployeeID],tbl_General[[#This Row],[EmployeeID]])</f>
        <v>1</v>
      </c>
    </row>
    <row r="1471" spans="1:22" x14ac:dyDescent="0.25">
      <c r="A1471">
        <v>38</v>
      </c>
      <c r="B1471" t="s">
        <v>21</v>
      </c>
      <c r="C1471" t="s">
        <v>22</v>
      </c>
      <c r="D1471" t="s">
        <v>23</v>
      </c>
      <c r="E1471">
        <v>1</v>
      </c>
      <c r="F1471">
        <v>1</v>
      </c>
      <c r="G1471" t="s">
        <v>38</v>
      </c>
      <c r="H1471">
        <v>1381</v>
      </c>
      <c r="I1471" t="s">
        <v>34</v>
      </c>
      <c r="J1471">
        <v>2</v>
      </c>
      <c r="K1471" t="s">
        <v>40</v>
      </c>
      <c r="L1471" t="s">
        <v>32</v>
      </c>
      <c r="M1471">
        <v>176030</v>
      </c>
      <c r="N1471">
        <v>4</v>
      </c>
      <c r="O1471">
        <v>16</v>
      </c>
      <c r="P1471">
        <v>0</v>
      </c>
      <c r="Q1471">
        <v>12</v>
      </c>
      <c r="R1471">
        <v>0</v>
      </c>
      <c r="S1471">
        <v>8</v>
      </c>
      <c r="T1471">
        <v>0</v>
      </c>
      <c r="U1471">
        <v>7</v>
      </c>
      <c r="V1471">
        <f>COUNTIF(tbl_General[EmployeeID],tbl_General[[#This Row],[EmployeeID]])</f>
        <v>1</v>
      </c>
    </row>
    <row r="1472" spans="1:22" x14ac:dyDescent="0.25">
      <c r="A1472">
        <v>38</v>
      </c>
      <c r="B1472" t="s">
        <v>21</v>
      </c>
      <c r="C1472" t="s">
        <v>22</v>
      </c>
      <c r="D1472" t="s">
        <v>23</v>
      </c>
      <c r="E1472">
        <v>1</v>
      </c>
      <c r="F1472">
        <v>1</v>
      </c>
      <c r="G1472" t="s">
        <v>38</v>
      </c>
      <c r="H1472">
        <v>2851</v>
      </c>
      <c r="I1472" t="s">
        <v>34</v>
      </c>
      <c r="J1472">
        <v>2</v>
      </c>
      <c r="K1472" t="s">
        <v>40</v>
      </c>
      <c r="L1472" t="s">
        <v>32</v>
      </c>
      <c r="M1472">
        <v>176030</v>
      </c>
      <c r="N1472">
        <v>4</v>
      </c>
      <c r="O1472">
        <v>16</v>
      </c>
      <c r="P1472">
        <v>0</v>
      </c>
      <c r="Q1472">
        <v>12</v>
      </c>
      <c r="R1472">
        <v>0</v>
      </c>
      <c r="S1472">
        <v>8</v>
      </c>
      <c r="T1472">
        <v>0</v>
      </c>
      <c r="U1472">
        <v>7</v>
      </c>
      <c r="V1472">
        <f>COUNTIF(tbl_General[EmployeeID],tbl_General[[#This Row],[EmployeeID]])</f>
        <v>1</v>
      </c>
    </row>
    <row r="1473" spans="1:22" x14ac:dyDescent="0.25">
      <c r="A1473">
        <v>38</v>
      </c>
      <c r="B1473" t="s">
        <v>21</v>
      </c>
      <c r="C1473" t="s">
        <v>22</v>
      </c>
      <c r="D1473" t="s">
        <v>23</v>
      </c>
      <c r="E1473">
        <v>1</v>
      </c>
      <c r="F1473">
        <v>1</v>
      </c>
      <c r="G1473" t="s">
        <v>38</v>
      </c>
      <c r="H1473">
        <v>4321</v>
      </c>
      <c r="I1473" t="s">
        <v>34</v>
      </c>
      <c r="J1473">
        <v>2</v>
      </c>
      <c r="K1473" t="s">
        <v>40</v>
      </c>
      <c r="L1473" t="s">
        <v>32</v>
      </c>
      <c r="M1473">
        <v>176030</v>
      </c>
      <c r="N1473">
        <v>4</v>
      </c>
      <c r="O1473">
        <v>16</v>
      </c>
      <c r="P1473">
        <v>0</v>
      </c>
      <c r="Q1473">
        <v>12</v>
      </c>
      <c r="R1473">
        <v>0</v>
      </c>
      <c r="S1473">
        <v>8</v>
      </c>
      <c r="T1473">
        <v>0</v>
      </c>
      <c r="U1473">
        <v>7</v>
      </c>
      <c r="V1473">
        <f>COUNTIF(tbl_General[EmployeeID],tbl_General[[#This Row],[EmployeeID]])</f>
        <v>1</v>
      </c>
    </row>
    <row r="1474" spans="1:22" x14ac:dyDescent="0.25">
      <c r="A1474">
        <v>46</v>
      </c>
      <c r="B1474" t="s">
        <v>21</v>
      </c>
      <c r="C1474" t="s">
        <v>22</v>
      </c>
      <c r="D1474" t="s">
        <v>30</v>
      </c>
      <c r="E1474">
        <v>28</v>
      </c>
      <c r="F1474">
        <v>3</v>
      </c>
      <c r="G1474" t="s">
        <v>38</v>
      </c>
      <c r="H1474">
        <v>466</v>
      </c>
      <c r="I1474" t="s">
        <v>25</v>
      </c>
      <c r="J1474">
        <v>3</v>
      </c>
      <c r="K1474" t="s">
        <v>37</v>
      </c>
      <c r="L1474" t="s">
        <v>41</v>
      </c>
      <c r="M1474">
        <v>190450</v>
      </c>
      <c r="N1474">
        <v>6</v>
      </c>
      <c r="O1474">
        <v>11</v>
      </c>
      <c r="P1474">
        <v>3</v>
      </c>
      <c r="Q1474">
        <v>13</v>
      </c>
      <c r="R1474">
        <v>2</v>
      </c>
      <c r="S1474">
        <v>8</v>
      </c>
      <c r="T1474">
        <v>0</v>
      </c>
      <c r="U1474">
        <v>7</v>
      </c>
      <c r="V1474">
        <f>COUNTIF(tbl_General[EmployeeID],tbl_General[[#This Row],[EmployeeID]])</f>
        <v>1</v>
      </c>
    </row>
    <row r="1475" spans="1:22" x14ac:dyDescent="0.25">
      <c r="A1475">
        <v>46</v>
      </c>
      <c r="B1475" t="s">
        <v>21</v>
      </c>
      <c r="C1475" t="s">
        <v>22</v>
      </c>
      <c r="D1475" t="s">
        <v>30</v>
      </c>
      <c r="E1475">
        <v>28</v>
      </c>
      <c r="F1475">
        <v>3</v>
      </c>
      <c r="G1475" t="s">
        <v>38</v>
      </c>
      <c r="H1475">
        <v>1936</v>
      </c>
      <c r="I1475" t="s">
        <v>25</v>
      </c>
      <c r="J1475">
        <v>3</v>
      </c>
      <c r="K1475" t="s">
        <v>37</v>
      </c>
      <c r="L1475" t="s">
        <v>41</v>
      </c>
      <c r="M1475">
        <v>190450</v>
      </c>
      <c r="N1475">
        <v>6</v>
      </c>
      <c r="O1475">
        <v>11</v>
      </c>
      <c r="P1475">
        <v>3</v>
      </c>
      <c r="Q1475">
        <v>13</v>
      </c>
      <c r="R1475">
        <v>2</v>
      </c>
      <c r="S1475">
        <v>8</v>
      </c>
      <c r="T1475">
        <v>0</v>
      </c>
      <c r="U1475">
        <v>7</v>
      </c>
      <c r="V1475">
        <f>COUNTIF(tbl_General[EmployeeID],tbl_General[[#This Row],[EmployeeID]])</f>
        <v>1</v>
      </c>
    </row>
    <row r="1476" spans="1:22" x14ac:dyDescent="0.25">
      <c r="A1476">
        <v>46</v>
      </c>
      <c r="B1476" t="s">
        <v>21</v>
      </c>
      <c r="C1476" t="s">
        <v>22</v>
      </c>
      <c r="D1476" t="s">
        <v>30</v>
      </c>
      <c r="E1476">
        <v>28</v>
      </c>
      <c r="F1476">
        <v>3</v>
      </c>
      <c r="G1476" t="s">
        <v>38</v>
      </c>
      <c r="H1476">
        <v>3406</v>
      </c>
      <c r="I1476" t="s">
        <v>25</v>
      </c>
      <c r="J1476">
        <v>3</v>
      </c>
      <c r="K1476" t="s">
        <v>37</v>
      </c>
      <c r="L1476" t="s">
        <v>41</v>
      </c>
      <c r="M1476">
        <v>190450</v>
      </c>
      <c r="N1476">
        <v>6</v>
      </c>
      <c r="O1476">
        <v>11</v>
      </c>
      <c r="P1476">
        <v>3</v>
      </c>
      <c r="Q1476">
        <v>13</v>
      </c>
      <c r="R1476">
        <v>2</v>
      </c>
      <c r="S1476">
        <v>8</v>
      </c>
      <c r="T1476">
        <v>0</v>
      </c>
      <c r="U1476">
        <v>7</v>
      </c>
      <c r="V1476">
        <f>COUNTIF(tbl_General[EmployeeID],tbl_General[[#This Row],[EmployeeID]])</f>
        <v>1</v>
      </c>
    </row>
    <row r="1477" spans="1:22" x14ac:dyDescent="0.25">
      <c r="A1477">
        <v>46</v>
      </c>
      <c r="B1477" t="s">
        <v>28</v>
      </c>
      <c r="C1477" t="s">
        <v>22</v>
      </c>
      <c r="D1477" t="s">
        <v>30</v>
      </c>
      <c r="E1477">
        <v>4</v>
      </c>
      <c r="F1477">
        <v>4</v>
      </c>
      <c r="G1477" t="s">
        <v>38</v>
      </c>
      <c r="H1477">
        <v>1076</v>
      </c>
      <c r="I1477" t="s">
        <v>25</v>
      </c>
      <c r="J1477">
        <v>2</v>
      </c>
      <c r="K1477" t="s">
        <v>43</v>
      </c>
      <c r="L1477" t="s">
        <v>27</v>
      </c>
      <c r="M1477">
        <v>27430</v>
      </c>
      <c r="N1477">
        <v>5</v>
      </c>
      <c r="O1477">
        <v>25</v>
      </c>
      <c r="P1477">
        <v>1</v>
      </c>
      <c r="Q1477">
        <v>14</v>
      </c>
      <c r="R1477">
        <v>1</v>
      </c>
      <c r="S1477">
        <v>8</v>
      </c>
      <c r="T1477">
        <v>0</v>
      </c>
      <c r="U1477">
        <v>7</v>
      </c>
      <c r="V1477">
        <f>COUNTIF(tbl_General[EmployeeID],tbl_General[[#This Row],[EmployeeID]])</f>
        <v>1</v>
      </c>
    </row>
    <row r="1478" spans="1:22" x14ac:dyDescent="0.25">
      <c r="A1478">
        <v>46</v>
      </c>
      <c r="B1478" t="s">
        <v>28</v>
      </c>
      <c r="C1478" t="s">
        <v>22</v>
      </c>
      <c r="D1478" t="s">
        <v>30</v>
      </c>
      <c r="E1478">
        <v>4</v>
      </c>
      <c r="F1478">
        <v>4</v>
      </c>
      <c r="G1478" t="s">
        <v>38</v>
      </c>
      <c r="H1478">
        <v>2546</v>
      </c>
      <c r="I1478" t="s">
        <v>25</v>
      </c>
      <c r="J1478">
        <v>2</v>
      </c>
      <c r="K1478" t="s">
        <v>43</v>
      </c>
      <c r="L1478" t="s">
        <v>27</v>
      </c>
      <c r="M1478">
        <v>27430</v>
      </c>
      <c r="N1478">
        <v>5</v>
      </c>
      <c r="O1478">
        <v>25</v>
      </c>
      <c r="P1478">
        <v>1</v>
      </c>
      <c r="Q1478">
        <v>14</v>
      </c>
      <c r="R1478">
        <v>1</v>
      </c>
      <c r="S1478">
        <v>8</v>
      </c>
      <c r="T1478">
        <v>0</v>
      </c>
      <c r="U1478">
        <v>7</v>
      </c>
      <c r="V1478">
        <f>COUNTIF(tbl_General[EmployeeID],tbl_General[[#This Row],[EmployeeID]])</f>
        <v>1</v>
      </c>
    </row>
    <row r="1479" spans="1:22" x14ac:dyDescent="0.25">
      <c r="A1479">
        <v>46</v>
      </c>
      <c r="B1479" t="s">
        <v>28</v>
      </c>
      <c r="C1479" t="s">
        <v>22</v>
      </c>
      <c r="D1479" t="s">
        <v>30</v>
      </c>
      <c r="E1479">
        <v>4</v>
      </c>
      <c r="F1479">
        <v>4</v>
      </c>
      <c r="G1479" t="s">
        <v>38</v>
      </c>
      <c r="H1479">
        <v>4016</v>
      </c>
      <c r="I1479" t="s">
        <v>25</v>
      </c>
      <c r="J1479">
        <v>2</v>
      </c>
      <c r="K1479" t="s">
        <v>43</v>
      </c>
      <c r="L1479" t="s">
        <v>27</v>
      </c>
      <c r="M1479">
        <v>27430</v>
      </c>
      <c r="N1479">
        <v>5</v>
      </c>
      <c r="O1479">
        <v>25</v>
      </c>
      <c r="P1479">
        <v>1</v>
      </c>
      <c r="Q1479">
        <v>14</v>
      </c>
      <c r="R1479">
        <v>1</v>
      </c>
      <c r="S1479">
        <v>8</v>
      </c>
      <c r="T1479">
        <v>0</v>
      </c>
      <c r="U1479">
        <v>7</v>
      </c>
      <c r="V1479">
        <f>COUNTIF(tbl_General[EmployeeID],tbl_General[[#This Row],[EmployeeID]])</f>
        <v>1</v>
      </c>
    </row>
    <row r="1480" spans="1:22" x14ac:dyDescent="0.25">
      <c r="A1480">
        <v>43</v>
      </c>
      <c r="B1480" t="s">
        <v>21</v>
      </c>
      <c r="C1480" t="s">
        <v>29</v>
      </c>
      <c r="D1480" t="s">
        <v>30</v>
      </c>
      <c r="E1480">
        <v>5</v>
      </c>
      <c r="F1480">
        <v>3</v>
      </c>
      <c r="G1480" t="s">
        <v>38</v>
      </c>
      <c r="H1480">
        <v>555</v>
      </c>
      <c r="I1480" t="s">
        <v>25</v>
      </c>
      <c r="J1480">
        <v>2</v>
      </c>
      <c r="K1480" t="s">
        <v>40</v>
      </c>
      <c r="L1480" t="s">
        <v>27</v>
      </c>
      <c r="M1480">
        <v>96990</v>
      </c>
      <c r="N1480">
        <v>8</v>
      </c>
      <c r="O1480">
        <v>19</v>
      </c>
      <c r="P1480">
        <v>1</v>
      </c>
      <c r="Q1480">
        <v>18</v>
      </c>
      <c r="R1480">
        <v>3</v>
      </c>
      <c r="S1480">
        <v>8</v>
      </c>
      <c r="T1480">
        <v>0</v>
      </c>
      <c r="U1480">
        <v>1</v>
      </c>
      <c r="V1480">
        <f>COUNTIF(tbl_General[EmployeeID],tbl_General[[#This Row],[EmployeeID]])</f>
        <v>1</v>
      </c>
    </row>
    <row r="1481" spans="1:22" x14ac:dyDescent="0.25">
      <c r="A1481">
        <v>43</v>
      </c>
      <c r="B1481" t="s">
        <v>21</v>
      </c>
      <c r="C1481" t="s">
        <v>29</v>
      </c>
      <c r="D1481" t="s">
        <v>30</v>
      </c>
      <c r="E1481">
        <v>5</v>
      </c>
      <c r="F1481">
        <v>3</v>
      </c>
      <c r="G1481" t="s">
        <v>38</v>
      </c>
      <c r="H1481">
        <v>2025</v>
      </c>
      <c r="I1481" t="s">
        <v>25</v>
      </c>
      <c r="J1481">
        <v>2</v>
      </c>
      <c r="K1481" t="s">
        <v>40</v>
      </c>
      <c r="L1481" t="s">
        <v>27</v>
      </c>
      <c r="M1481">
        <v>96990</v>
      </c>
      <c r="N1481">
        <v>8</v>
      </c>
      <c r="O1481">
        <v>19</v>
      </c>
      <c r="P1481">
        <v>1</v>
      </c>
      <c r="Q1481">
        <v>18</v>
      </c>
      <c r="R1481">
        <v>3</v>
      </c>
      <c r="S1481">
        <v>8</v>
      </c>
      <c r="T1481">
        <v>0</v>
      </c>
      <c r="U1481">
        <v>1</v>
      </c>
      <c r="V1481">
        <f>COUNTIF(tbl_General[EmployeeID],tbl_General[[#This Row],[EmployeeID]])</f>
        <v>1</v>
      </c>
    </row>
    <row r="1482" spans="1:22" x14ac:dyDescent="0.25">
      <c r="A1482">
        <v>43</v>
      </c>
      <c r="B1482" t="s">
        <v>21</v>
      </c>
      <c r="C1482" t="s">
        <v>29</v>
      </c>
      <c r="D1482" t="s">
        <v>30</v>
      </c>
      <c r="E1482">
        <v>5</v>
      </c>
      <c r="F1482">
        <v>3</v>
      </c>
      <c r="G1482" t="s">
        <v>38</v>
      </c>
      <c r="H1482">
        <v>3495</v>
      </c>
      <c r="I1482" t="s">
        <v>25</v>
      </c>
      <c r="J1482">
        <v>2</v>
      </c>
      <c r="K1482" t="s">
        <v>40</v>
      </c>
      <c r="L1482" t="s">
        <v>27</v>
      </c>
      <c r="M1482">
        <v>96990</v>
      </c>
      <c r="N1482">
        <v>8</v>
      </c>
      <c r="O1482">
        <v>19</v>
      </c>
      <c r="P1482">
        <v>1</v>
      </c>
      <c r="Q1482">
        <v>18</v>
      </c>
      <c r="R1482">
        <v>3</v>
      </c>
      <c r="S1482">
        <v>8</v>
      </c>
      <c r="T1482">
        <v>0</v>
      </c>
      <c r="U1482">
        <v>1</v>
      </c>
      <c r="V1482">
        <f>COUNTIF(tbl_General[EmployeeID],tbl_General[[#This Row],[EmployeeID]])</f>
        <v>1</v>
      </c>
    </row>
    <row r="1483" spans="1:22" x14ac:dyDescent="0.25">
      <c r="A1483">
        <v>49</v>
      </c>
      <c r="B1483" t="s">
        <v>21</v>
      </c>
      <c r="C1483" t="s">
        <v>22</v>
      </c>
      <c r="D1483" t="s">
        <v>30</v>
      </c>
      <c r="E1483">
        <v>21</v>
      </c>
      <c r="F1483">
        <v>3</v>
      </c>
      <c r="G1483" t="s">
        <v>38</v>
      </c>
      <c r="H1483">
        <v>938</v>
      </c>
      <c r="I1483" t="s">
        <v>34</v>
      </c>
      <c r="J1483">
        <v>2</v>
      </c>
      <c r="K1483" t="s">
        <v>42</v>
      </c>
      <c r="L1483" t="s">
        <v>32</v>
      </c>
      <c r="M1483">
        <v>23800</v>
      </c>
      <c r="N1483">
        <v>4</v>
      </c>
      <c r="O1483">
        <v>13</v>
      </c>
      <c r="P1483">
        <v>0</v>
      </c>
      <c r="Q1483">
        <v>23</v>
      </c>
      <c r="R1483">
        <v>3</v>
      </c>
      <c r="S1483">
        <v>8</v>
      </c>
      <c r="T1483">
        <v>0</v>
      </c>
      <c r="U1483">
        <v>0</v>
      </c>
      <c r="V1483">
        <f>COUNTIF(tbl_General[EmployeeID],tbl_General[[#This Row],[EmployeeID]])</f>
        <v>1</v>
      </c>
    </row>
    <row r="1484" spans="1:22" x14ac:dyDescent="0.25">
      <c r="A1484">
        <v>49</v>
      </c>
      <c r="B1484" t="s">
        <v>21</v>
      </c>
      <c r="C1484" t="s">
        <v>22</v>
      </c>
      <c r="D1484" t="s">
        <v>30</v>
      </c>
      <c r="E1484">
        <v>21</v>
      </c>
      <c r="F1484">
        <v>3</v>
      </c>
      <c r="G1484" t="s">
        <v>38</v>
      </c>
      <c r="H1484">
        <v>2408</v>
      </c>
      <c r="I1484" t="s">
        <v>34</v>
      </c>
      <c r="J1484">
        <v>2</v>
      </c>
      <c r="K1484" t="s">
        <v>42</v>
      </c>
      <c r="L1484" t="s">
        <v>32</v>
      </c>
      <c r="M1484">
        <v>23800</v>
      </c>
      <c r="N1484">
        <v>4</v>
      </c>
      <c r="O1484">
        <v>13</v>
      </c>
      <c r="P1484">
        <v>0</v>
      </c>
      <c r="Q1484">
        <v>23</v>
      </c>
      <c r="R1484">
        <v>3</v>
      </c>
      <c r="S1484">
        <v>8</v>
      </c>
      <c r="T1484">
        <v>0</v>
      </c>
      <c r="U1484">
        <v>0</v>
      </c>
      <c r="V1484">
        <f>COUNTIF(tbl_General[EmployeeID],tbl_General[[#This Row],[EmployeeID]])</f>
        <v>1</v>
      </c>
    </row>
    <row r="1485" spans="1:22" x14ac:dyDescent="0.25">
      <c r="A1485">
        <v>49</v>
      </c>
      <c r="B1485" t="s">
        <v>21</v>
      </c>
      <c r="C1485" t="s">
        <v>22</v>
      </c>
      <c r="D1485" t="s">
        <v>30</v>
      </c>
      <c r="E1485">
        <v>21</v>
      </c>
      <c r="F1485">
        <v>3</v>
      </c>
      <c r="G1485" t="s">
        <v>38</v>
      </c>
      <c r="H1485">
        <v>3878</v>
      </c>
      <c r="I1485" t="s">
        <v>34</v>
      </c>
      <c r="J1485">
        <v>2</v>
      </c>
      <c r="K1485" t="s">
        <v>42</v>
      </c>
      <c r="L1485" t="s">
        <v>32</v>
      </c>
      <c r="M1485">
        <v>23800</v>
      </c>
      <c r="N1485">
        <v>4</v>
      </c>
      <c r="O1485">
        <v>13</v>
      </c>
      <c r="P1485">
        <v>0</v>
      </c>
      <c r="Q1485">
        <v>23</v>
      </c>
      <c r="R1485">
        <v>3</v>
      </c>
      <c r="S1485">
        <v>8</v>
      </c>
      <c r="T1485">
        <v>0</v>
      </c>
      <c r="U1485">
        <v>0</v>
      </c>
      <c r="V1485">
        <f>COUNTIF(tbl_General[EmployeeID],tbl_General[[#This Row],[EmployeeID]])</f>
        <v>1</v>
      </c>
    </row>
    <row r="1486" spans="1:22" x14ac:dyDescent="0.25">
      <c r="A1486">
        <v>43</v>
      </c>
      <c r="B1486" t="s">
        <v>21</v>
      </c>
      <c r="C1486" t="s">
        <v>22</v>
      </c>
      <c r="D1486" t="s">
        <v>30</v>
      </c>
      <c r="E1486">
        <v>11</v>
      </c>
      <c r="F1486">
        <v>2</v>
      </c>
      <c r="G1486" t="s">
        <v>24</v>
      </c>
      <c r="H1486">
        <v>641</v>
      </c>
      <c r="I1486" t="s">
        <v>34</v>
      </c>
      <c r="J1486">
        <v>3</v>
      </c>
      <c r="K1486" t="s">
        <v>40</v>
      </c>
      <c r="L1486" t="s">
        <v>27</v>
      </c>
      <c r="M1486">
        <v>168350</v>
      </c>
      <c r="N1486">
        <v>3</v>
      </c>
      <c r="O1486">
        <v>17</v>
      </c>
      <c r="P1486">
        <v>1</v>
      </c>
      <c r="Q1486">
        <v>25</v>
      </c>
      <c r="R1486">
        <v>3</v>
      </c>
      <c r="S1486">
        <v>8</v>
      </c>
      <c r="T1486">
        <v>0</v>
      </c>
      <c r="U1486">
        <v>7</v>
      </c>
      <c r="V1486">
        <f>COUNTIF(tbl_General[EmployeeID],tbl_General[[#This Row],[EmployeeID]])</f>
        <v>1</v>
      </c>
    </row>
    <row r="1487" spans="1:22" x14ac:dyDescent="0.25">
      <c r="A1487">
        <v>43</v>
      </c>
      <c r="B1487" t="s">
        <v>21</v>
      </c>
      <c r="C1487" t="s">
        <v>22</v>
      </c>
      <c r="D1487" t="s">
        <v>30</v>
      </c>
      <c r="E1487">
        <v>11</v>
      </c>
      <c r="F1487">
        <v>2</v>
      </c>
      <c r="G1487" t="s">
        <v>24</v>
      </c>
      <c r="H1487">
        <v>2111</v>
      </c>
      <c r="I1487" t="s">
        <v>34</v>
      </c>
      <c r="J1487">
        <v>3</v>
      </c>
      <c r="K1487" t="s">
        <v>40</v>
      </c>
      <c r="L1487" t="s">
        <v>27</v>
      </c>
      <c r="M1487">
        <v>168350</v>
      </c>
      <c r="N1487">
        <v>3</v>
      </c>
      <c r="O1487">
        <v>17</v>
      </c>
      <c r="P1487">
        <v>1</v>
      </c>
      <c r="Q1487">
        <v>25</v>
      </c>
      <c r="R1487">
        <v>3</v>
      </c>
      <c r="S1487">
        <v>8</v>
      </c>
      <c r="T1487">
        <v>0</v>
      </c>
      <c r="U1487">
        <v>7</v>
      </c>
      <c r="V1487">
        <f>COUNTIF(tbl_General[EmployeeID],tbl_General[[#This Row],[EmployeeID]])</f>
        <v>1</v>
      </c>
    </row>
    <row r="1488" spans="1:22" x14ac:dyDescent="0.25">
      <c r="A1488">
        <v>43</v>
      </c>
      <c r="B1488" t="s">
        <v>21</v>
      </c>
      <c r="C1488" t="s">
        <v>22</v>
      </c>
      <c r="D1488" t="s">
        <v>30</v>
      </c>
      <c r="E1488">
        <v>11</v>
      </c>
      <c r="F1488">
        <v>2</v>
      </c>
      <c r="G1488" t="s">
        <v>24</v>
      </c>
      <c r="H1488">
        <v>3581</v>
      </c>
      <c r="I1488" t="s">
        <v>34</v>
      </c>
      <c r="J1488">
        <v>3</v>
      </c>
      <c r="K1488" t="s">
        <v>40</v>
      </c>
      <c r="L1488" t="s">
        <v>27</v>
      </c>
      <c r="M1488">
        <v>168350</v>
      </c>
      <c r="N1488">
        <v>3</v>
      </c>
      <c r="O1488">
        <v>17</v>
      </c>
      <c r="P1488">
        <v>1</v>
      </c>
      <c r="Q1488">
        <v>25</v>
      </c>
      <c r="R1488">
        <v>3</v>
      </c>
      <c r="S1488">
        <v>8</v>
      </c>
      <c r="T1488">
        <v>0</v>
      </c>
      <c r="U1488">
        <v>7</v>
      </c>
      <c r="V1488">
        <f>COUNTIF(tbl_General[EmployeeID],tbl_General[[#This Row],[EmployeeID]])</f>
        <v>1</v>
      </c>
    </row>
    <row r="1489" spans="1:22" x14ac:dyDescent="0.25">
      <c r="A1489">
        <v>50</v>
      </c>
      <c r="B1489" t="s">
        <v>21</v>
      </c>
      <c r="C1489" t="s">
        <v>29</v>
      </c>
      <c r="D1489" t="s">
        <v>30</v>
      </c>
      <c r="E1489">
        <v>3</v>
      </c>
      <c r="F1489">
        <v>4</v>
      </c>
      <c r="G1489" t="s">
        <v>38</v>
      </c>
      <c r="H1489">
        <v>1319</v>
      </c>
      <c r="I1489" t="s">
        <v>34</v>
      </c>
      <c r="J1489">
        <v>4</v>
      </c>
      <c r="K1489" t="s">
        <v>31</v>
      </c>
      <c r="L1489" t="s">
        <v>27</v>
      </c>
      <c r="M1489">
        <v>61420</v>
      </c>
      <c r="N1489">
        <v>3</v>
      </c>
      <c r="O1489">
        <v>13</v>
      </c>
      <c r="P1489">
        <v>2</v>
      </c>
      <c r="Q1489">
        <v>28</v>
      </c>
      <c r="R1489">
        <v>3</v>
      </c>
      <c r="S1489">
        <v>8</v>
      </c>
      <c r="T1489">
        <v>0</v>
      </c>
      <c r="U1489">
        <v>7</v>
      </c>
      <c r="V1489">
        <f>COUNTIF(tbl_General[EmployeeID],tbl_General[[#This Row],[EmployeeID]])</f>
        <v>1</v>
      </c>
    </row>
    <row r="1490" spans="1:22" x14ac:dyDescent="0.25">
      <c r="A1490">
        <v>50</v>
      </c>
      <c r="B1490" t="s">
        <v>21</v>
      </c>
      <c r="C1490" t="s">
        <v>29</v>
      </c>
      <c r="D1490" t="s">
        <v>30</v>
      </c>
      <c r="E1490">
        <v>3</v>
      </c>
      <c r="F1490">
        <v>4</v>
      </c>
      <c r="G1490" t="s">
        <v>38</v>
      </c>
      <c r="H1490">
        <v>2789</v>
      </c>
      <c r="I1490" t="s">
        <v>34</v>
      </c>
      <c r="J1490">
        <v>4</v>
      </c>
      <c r="K1490" t="s">
        <v>31</v>
      </c>
      <c r="L1490" t="s">
        <v>27</v>
      </c>
      <c r="M1490">
        <v>61420</v>
      </c>
      <c r="N1490">
        <v>3</v>
      </c>
      <c r="O1490">
        <v>13</v>
      </c>
      <c r="P1490">
        <v>2</v>
      </c>
      <c r="Q1490">
        <v>28</v>
      </c>
      <c r="R1490">
        <v>3</v>
      </c>
      <c r="S1490">
        <v>8</v>
      </c>
      <c r="T1490">
        <v>0</v>
      </c>
      <c r="U1490">
        <v>7</v>
      </c>
      <c r="V1490">
        <f>COUNTIF(tbl_General[EmployeeID],tbl_General[[#This Row],[EmployeeID]])</f>
        <v>1</v>
      </c>
    </row>
    <row r="1491" spans="1:22" x14ac:dyDescent="0.25">
      <c r="A1491">
        <v>50</v>
      </c>
      <c r="B1491" t="s">
        <v>21</v>
      </c>
      <c r="C1491" t="s">
        <v>29</v>
      </c>
      <c r="D1491" t="s">
        <v>30</v>
      </c>
      <c r="E1491">
        <v>3</v>
      </c>
      <c r="F1491">
        <v>4</v>
      </c>
      <c r="G1491" t="s">
        <v>38</v>
      </c>
      <c r="H1491">
        <v>4259</v>
      </c>
      <c r="I1491" t="s">
        <v>34</v>
      </c>
      <c r="J1491">
        <v>4</v>
      </c>
      <c r="K1491" t="s">
        <v>31</v>
      </c>
      <c r="L1491" t="s">
        <v>27</v>
      </c>
      <c r="M1491">
        <v>61420</v>
      </c>
      <c r="N1491">
        <v>3</v>
      </c>
      <c r="O1491">
        <v>13</v>
      </c>
      <c r="P1491">
        <v>2</v>
      </c>
      <c r="Q1491">
        <v>28</v>
      </c>
      <c r="R1491">
        <v>3</v>
      </c>
      <c r="S1491">
        <v>8</v>
      </c>
      <c r="T1491">
        <v>0</v>
      </c>
      <c r="U1491">
        <v>7</v>
      </c>
      <c r="V1491">
        <f>COUNTIF(tbl_General[EmployeeID],tbl_General[[#This Row],[EmployeeID]])</f>
        <v>1</v>
      </c>
    </row>
    <row r="1492" spans="1:22" x14ac:dyDescent="0.25">
      <c r="A1492">
        <v>49</v>
      </c>
      <c r="B1492" t="s">
        <v>21</v>
      </c>
      <c r="C1492" t="s">
        <v>22</v>
      </c>
      <c r="D1492" t="s">
        <v>30</v>
      </c>
      <c r="E1492">
        <v>7</v>
      </c>
      <c r="F1492">
        <v>3</v>
      </c>
      <c r="G1492" t="s">
        <v>46</v>
      </c>
      <c r="H1492">
        <v>797</v>
      </c>
      <c r="I1492" t="s">
        <v>25</v>
      </c>
      <c r="J1492">
        <v>2</v>
      </c>
      <c r="K1492" t="s">
        <v>35</v>
      </c>
      <c r="L1492" t="s">
        <v>41</v>
      </c>
      <c r="M1492">
        <v>50940</v>
      </c>
      <c r="N1492">
        <v>3</v>
      </c>
      <c r="O1492">
        <v>15</v>
      </c>
      <c r="P1492">
        <v>0</v>
      </c>
      <c r="Q1492">
        <v>29</v>
      </c>
      <c r="R1492">
        <v>5</v>
      </c>
      <c r="S1492">
        <v>8</v>
      </c>
      <c r="T1492">
        <v>0</v>
      </c>
      <c r="U1492">
        <v>7</v>
      </c>
      <c r="V1492">
        <f>COUNTIF(tbl_General[EmployeeID],tbl_General[[#This Row],[EmployeeID]])</f>
        <v>1</v>
      </c>
    </row>
    <row r="1493" spans="1:22" x14ac:dyDescent="0.25">
      <c r="A1493">
        <v>49</v>
      </c>
      <c r="B1493" t="s">
        <v>21</v>
      </c>
      <c r="C1493" t="s">
        <v>22</v>
      </c>
      <c r="D1493" t="s">
        <v>30</v>
      </c>
      <c r="E1493">
        <v>7</v>
      </c>
      <c r="F1493">
        <v>3</v>
      </c>
      <c r="G1493" t="s">
        <v>46</v>
      </c>
      <c r="H1493">
        <v>2267</v>
      </c>
      <c r="I1493" t="s">
        <v>25</v>
      </c>
      <c r="J1493">
        <v>2</v>
      </c>
      <c r="K1493" t="s">
        <v>35</v>
      </c>
      <c r="L1493" t="s">
        <v>41</v>
      </c>
      <c r="M1493">
        <v>50940</v>
      </c>
      <c r="N1493">
        <v>3</v>
      </c>
      <c r="O1493">
        <v>15</v>
      </c>
      <c r="P1493">
        <v>0</v>
      </c>
      <c r="Q1493">
        <v>29</v>
      </c>
      <c r="R1493">
        <v>5</v>
      </c>
      <c r="S1493">
        <v>8</v>
      </c>
      <c r="T1493">
        <v>0</v>
      </c>
      <c r="U1493">
        <v>7</v>
      </c>
      <c r="V1493">
        <f>COUNTIF(tbl_General[EmployeeID],tbl_General[[#This Row],[EmployeeID]])</f>
        <v>1</v>
      </c>
    </row>
    <row r="1494" spans="1:22" x14ac:dyDescent="0.25">
      <c r="A1494">
        <v>49</v>
      </c>
      <c r="B1494" t="s">
        <v>21</v>
      </c>
      <c r="C1494" t="s">
        <v>22</v>
      </c>
      <c r="D1494" t="s">
        <v>30</v>
      </c>
      <c r="E1494">
        <v>7</v>
      </c>
      <c r="F1494">
        <v>3</v>
      </c>
      <c r="G1494" t="s">
        <v>46</v>
      </c>
      <c r="H1494">
        <v>3737</v>
      </c>
      <c r="I1494" t="s">
        <v>25</v>
      </c>
      <c r="J1494">
        <v>2</v>
      </c>
      <c r="K1494" t="s">
        <v>35</v>
      </c>
      <c r="L1494" t="s">
        <v>41</v>
      </c>
      <c r="M1494">
        <v>50940</v>
      </c>
      <c r="N1494">
        <v>3</v>
      </c>
      <c r="O1494">
        <v>15</v>
      </c>
      <c r="P1494">
        <v>0</v>
      </c>
      <c r="Q1494">
        <v>29</v>
      </c>
      <c r="R1494">
        <v>5</v>
      </c>
      <c r="S1494">
        <v>8</v>
      </c>
      <c r="T1494">
        <v>0</v>
      </c>
      <c r="U1494">
        <v>7</v>
      </c>
      <c r="V1494">
        <f>COUNTIF(tbl_General[EmployeeID],tbl_General[[#This Row],[EmployeeID]])</f>
        <v>1</v>
      </c>
    </row>
    <row r="1495" spans="1:22" x14ac:dyDescent="0.25">
      <c r="A1495">
        <v>35</v>
      </c>
      <c r="B1495" t="s">
        <v>21</v>
      </c>
      <c r="C1495" t="s">
        <v>22</v>
      </c>
      <c r="D1495" t="s">
        <v>30</v>
      </c>
      <c r="E1495">
        <v>12</v>
      </c>
      <c r="F1495">
        <v>2</v>
      </c>
      <c r="G1495" t="s">
        <v>38</v>
      </c>
      <c r="H1495">
        <v>3121</v>
      </c>
      <c r="I1495" t="s">
        <v>25</v>
      </c>
      <c r="J1495">
        <v>2</v>
      </c>
      <c r="K1495" t="s">
        <v>43</v>
      </c>
      <c r="L1495" t="s">
        <v>27</v>
      </c>
      <c r="M1495">
        <v>28090</v>
      </c>
      <c r="N1495">
        <v>4</v>
      </c>
      <c r="O1495">
        <v>23</v>
      </c>
      <c r="P1495">
        <v>1</v>
      </c>
      <c r="Q1495">
        <v>10</v>
      </c>
      <c r="R1495">
        <v>2</v>
      </c>
      <c r="S1495">
        <v>8</v>
      </c>
      <c r="T1495">
        <v>0</v>
      </c>
      <c r="U1495">
        <v>0</v>
      </c>
      <c r="V1495">
        <f>COUNTIF(tbl_General[EmployeeID],tbl_General[[#This Row],[EmployeeID]])</f>
        <v>1</v>
      </c>
    </row>
    <row r="1496" spans="1:22" x14ac:dyDescent="0.25">
      <c r="A1496">
        <v>33</v>
      </c>
      <c r="B1496" t="s">
        <v>21</v>
      </c>
      <c r="C1496" t="s">
        <v>22</v>
      </c>
      <c r="D1496" t="s">
        <v>30</v>
      </c>
      <c r="E1496">
        <v>8</v>
      </c>
      <c r="F1496">
        <v>4</v>
      </c>
      <c r="G1496" t="s">
        <v>24</v>
      </c>
      <c r="H1496">
        <v>362</v>
      </c>
      <c r="I1496" t="s">
        <v>34</v>
      </c>
      <c r="J1496">
        <v>3</v>
      </c>
      <c r="K1496" t="s">
        <v>40</v>
      </c>
      <c r="L1496" t="s">
        <v>41</v>
      </c>
      <c r="M1496">
        <v>24510</v>
      </c>
      <c r="N1496">
        <v>1</v>
      </c>
      <c r="O1496">
        <v>13</v>
      </c>
      <c r="P1496">
        <v>1</v>
      </c>
      <c r="Q1496">
        <v>9</v>
      </c>
      <c r="R1496">
        <v>3</v>
      </c>
      <c r="S1496">
        <v>9</v>
      </c>
      <c r="T1496">
        <v>0</v>
      </c>
      <c r="U1496">
        <v>8</v>
      </c>
      <c r="V1496">
        <f>COUNTIF(tbl_General[EmployeeID],tbl_General[[#This Row],[EmployeeID]])</f>
        <v>1</v>
      </c>
    </row>
    <row r="1497" spans="1:22" x14ac:dyDescent="0.25">
      <c r="A1497">
        <v>33</v>
      </c>
      <c r="B1497" t="s">
        <v>21</v>
      </c>
      <c r="C1497" t="s">
        <v>22</v>
      </c>
      <c r="D1497" t="s">
        <v>30</v>
      </c>
      <c r="E1497">
        <v>8</v>
      </c>
      <c r="F1497">
        <v>4</v>
      </c>
      <c r="G1497" t="s">
        <v>24</v>
      </c>
      <c r="H1497">
        <v>1832</v>
      </c>
      <c r="I1497" t="s">
        <v>34</v>
      </c>
      <c r="J1497">
        <v>3</v>
      </c>
      <c r="K1497" t="s">
        <v>40</v>
      </c>
      <c r="L1497" t="s">
        <v>41</v>
      </c>
      <c r="M1497">
        <v>24510</v>
      </c>
      <c r="N1497">
        <v>1</v>
      </c>
      <c r="O1497">
        <v>13</v>
      </c>
      <c r="P1497">
        <v>1</v>
      </c>
      <c r="Q1497">
        <v>9</v>
      </c>
      <c r="R1497">
        <v>3</v>
      </c>
      <c r="S1497">
        <v>9</v>
      </c>
      <c r="T1497">
        <v>0</v>
      </c>
      <c r="U1497">
        <v>8</v>
      </c>
      <c r="V1497">
        <f>COUNTIF(tbl_General[EmployeeID],tbl_General[[#This Row],[EmployeeID]])</f>
        <v>1</v>
      </c>
    </row>
    <row r="1498" spans="1:22" x14ac:dyDescent="0.25">
      <c r="A1498">
        <v>33</v>
      </c>
      <c r="B1498" t="s">
        <v>21</v>
      </c>
      <c r="C1498" t="s">
        <v>22</v>
      </c>
      <c r="D1498" t="s">
        <v>30</v>
      </c>
      <c r="E1498">
        <v>8</v>
      </c>
      <c r="F1498">
        <v>4</v>
      </c>
      <c r="G1498" t="s">
        <v>24</v>
      </c>
      <c r="H1498">
        <v>3302</v>
      </c>
      <c r="I1498" t="s">
        <v>34</v>
      </c>
      <c r="J1498">
        <v>3</v>
      </c>
      <c r="K1498" t="s">
        <v>40</v>
      </c>
      <c r="L1498" t="s">
        <v>41</v>
      </c>
      <c r="M1498">
        <v>24510</v>
      </c>
      <c r="N1498">
        <v>1</v>
      </c>
      <c r="O1498">
        <v>13</v>
      </c>
      <c r="P1498">
        <v>1</v>
      </c>
      <c r="Q1498">
        <v>9</v>
      </c>
      <c r="R1498">
        <v>3</v>
      </c>
      <c r="S1498">
        <v>9</v>
      </c>
      <c r="T1498">
        <v>0</v>
      </c>
      <c r="U1498">
        <v>8</v>
      </c>
      <c r="V1498">
        <f>COUNTIF(tbl_General[EmployeeID],tbl_General[[#This Row],[EmployeeID]])</f>
        <v>1</v>
      </c>
    </row>
    <row r="1499" spans="1:22" x14ac:dyDescent="0.25">
      <c r="A1499">
        <v>31</v>
      </c>
      <c r="B1499" t="s">
        <v>21</v>
      </c>
      <c r="C1499" t="s">
        <v>36</v>
      </c>
      <c r="D1499" t="s">
        <v>30</v>
      </c>
      <c r="E1499">
        <v>1</v>
      </c>
      <c r="F1499">
        <v>2</v>
      </c>
      <c r="G1499" t="s">
        <v>46</v>
      </c>
      <c r="H1499">
        <v>422</v>
      </c>
      <c r="I1499" t="s">
        <v>25</v>
      </c>
      <c r="J1499">
        <v>2</v>
      </c>
      <c r="K1499" t="s">
        <v>35</v>
      </c>
      <c r="L1499" t="s">
        <v>27</v>
      </c>
      <c r="M1499">
        <v>27930</v>
      </c>
      <c r="N1499">
        <v>1</v>
      </c>
      <c r="O1499">
        <v>16</v>
      </c>
      <c r="P1499">
        <v>0</v>
      </c>
      <c r="Q1499">
        <v>9</v>
      </c>
      <c r="R1499">
        <v>4</v>
      </c>
      <c r="S1499">
        <v>9</v>
      </c>
      <c r="T1499">
        <v>0</v>
      </c>
      <c r="U1499">
        <v>0</v>
      </c>
      <c r="V1499">
        <f>COUNTIF(tbl_General[EmployeeID],tbl_General[[#This Row],[EmployeeID]])</f>
        <v>1</v>
      </c>
    </row>
    <row r="1500" spans="1:22" x14ac:dyDescent="0.25">
      <c r="A1500">
        <v>31</v>
      </c>
      <c r="B1500" t="s">
        <v>21</v>
      </c>
      <c r="C1500" t="s">
        <v>36</v>
      </c>
      <c r="D1500" t="s">
        <v>30</v>
      </c>
      <c r="E1500">
        <v>1</v>
      </c>
      <c r="F1500">
        <v>2</v>
      </c>
      <c r="G1500" t="s">
        <v>46</v>
      </c>
      <c r="H1500">
        <v>1892</v>
      </c>
      <c r="I1500" t="s">
        <v>25</v>
      </c>
      <c r="J1500">
        <v>2</v>
      </c>
      <c r="K1500" t="s">
        <v>35</v>
      </c>
      <c r="L1500" t="s">
        <v>27</v>
      </c>
      <c r="M1500">
        <v>27930</v>
      </c>
      <c r="N1500">
        <v>1</v>
      </c>
      <c r="O1500">
        <v>16</v>
      </c>
      <c r="P1500">
        <v>0</v>
      </c>
      <c r="Q1500">
        <v>9</v>
      </c>
      <c r="R1500">
        <v>4</v>
      </c>
      <c r="S1500">
        <v>9</v>
      </c>
      <c r="T1500">
        <v>0</v>
      </c>
      <c r="U1500">
        <v>0</v>
      </c>
      <c r="V1500">
        <f>COUNTIF(tbl_General[EmployeeID],tbl_General[[#This Row],[EmployeeID]])</f>
        <v>1</v>
      </c>
    </row>
    <row r="1501" spans="1:22" x14ac:dyDescent="0.25">
      <c r="A1501">
        <v>31</v>
      </c>
      <c r="B1501" t="s">
        <v>21</v>
      </c>
      <c r="C1501" t="s">
        <v>36</v>
      </c>
      <c r="D1501" t="s">
        <v>30</v>
      </c>
      <c r="E1501">
        <v>1</v>
      </c>
      <c r="F1501">
        <v>2</v>
      </c>
      <c r="G1501" t="s">
        <v>46</v>
      </c>
      <c r="H1501">
        <v>3362</v>
      </c>
      <c r="I1501" t="s">
        <v>25</v>
      </c>
      <c r="J1501">
        <v>2</v>
      </c>
      <c r="K1501" t="s">
        <v>35</v>
      </c>
      <c r="L1501" t="s">
        <v>27</v>
      </c>
      <c r="M1501">
        <v>27930</v>
      </c>
      <c r="N1501">
        <v>1</v>
      </c>
      <c r="O1501">
        <v>16</v>
      </c>
      <c r="P1501">
        <v>0</v>
      </c>
      <c r="Q1501">
        <v>9</v>
      </c>
      <c r="R1501">
        <v>4</v>
      </c>
      <c r="S1501">
        <v>9</v>
      </c>
      <c r="T1501">
        <v>0</v>
      </c>
      <c r="U1501">
        <v>0</v>
      </c>
      <c r="V1501">
        <f>COUNTIF(tbl_General[EmployeeID],tbl_General[[#This Row],[EmployeeID]])</f>
        <v>1</v>
      </c>
    </row>
    <row r="1502" spans="1:22" x14ac:dyDescent="0.25">
      <c r="A1502">
        <v>30</v>
      </c>
      <c r="B1502" t="s">
        <v>21</v>
      </c>
      <c r="C1502" t="s">
        <v>22</v>
      </c>
      <c r="D1502" t="s">
        <v>30</v>
      </c>
      <c r="E1502">
        <v>6</v>
      </c>
      <c r="F1502">
        <v>4</v>
      </c>
      <c r="G1502" t="s">
        <v>38</v>
      </c>
      <c r="H1502">
        <v>691</v>
      </c>
      <c r="I1502" t="s">
        <v>25</v>
      </c>
      <c r="J1502">
        <v>1</v>
      </c>
      <c r="K1502" t="s">
        <v>35</v>
      </c>
      <c r="L1502" t="s">
        <v>27</v>
      </c>
      <c r="M1502">
        <v>30410</v>
      </c>
      <c r="N1502">
        <v>1</v>
      </c>
      <c r="O1502">
        <v>11</v>
      </c>
      <c r="P1502">
        <v>1</v>
      </c>
      <c r="Q1502">
        <v>9</v>
      </c>
      <c r="R1502">
        <v>2</v>
      </c>
      <c r="S1502">
        <v>9</v>
      </c>
      <c r="T1502">
        <v>0</v>
      </c>
      <c r="U1502">
        <v>8</v>
      </c>
      <c r="V1502">
        <f>COUNTIF(tbl_General[EmployeeID],tbl_General[[#This Row],[EmployeeID]])</f>
        <v>1</v>
      </c>
    </row>
    <row r="1503" spans="1:22" x14ac:dyDescent="0.25">
      <c r="A1503">
        <v>30</v>
      </c>
      <c r="B1503" t="s">
        <v>21</v>
      </c>
      <c r="C1503" t="s">
        <v>22</v>
      </c>
      <c r="D1503" t="s">
        <v>30</v>
      </c>
      <c r="E1503">
        <v>6</v>
      </c>
      <c r="F1503">
        <v>4</v>
      </c>
      <c r="G1503" t="s">
        <v>38</v>
      </c>
      <c r="H1503">
        <v>2161</v>
      </c>
      <c r="I1503" t="s">
        <v>25</v>
      </c>
      <c r="J1503">
        <v>1</v>
      </c>
      <c r="K1503" t="s">
        <v>35</v>
      </c>
      <c r="L1503" t="s">
        <v>27</v>
      </c>
      <c r="M1503">
        <v>30410</v>
      </c>
      <c r="N1503">
        <v>1</v>
      </c>
      <c r="O1503">
        <v>11</v>
      </c>
      <c r="P1503">
        <v>1</v>
      </c>
      <c r="Q1503">
        <v>9</v>
      </c>
      <c r="R1503">
        <v>2</v>
      </c>
      <c r="S1503">
        <v>9</v>
      </c>
      <c r="T1503">
        <v>0</v>
      </c>
      <c r="U1503">
        <v>8</v>
      </c>
      <c r="V1503">
        <f>COUNTIF(tbl_General[EmployeeID],tbl_General[[#This Row],[EmployeeID]])</f>
        <v>1</v>
      </c>
    </row>
    <row r="1504" spans="1:22" x14ac:dyDescent="0.25">
      <c r="A1504">
        <v>30</v>
      </c>
      <c r="B1504" t="s">
        <v>21</v>
      </c>
      <c r="C1504" t="s">
        <v>22</v>
      </c>
      <c r="D1504" t="s">
        <v>30</v>
      </c>
      <c r="E1504">
        <v>6</v>
      </c>
      <c r="F1504">
        <v>4</v>
      </c>
      <c r="G1504" t="s">
        <v>38</v>
      </c>
      <c r="H1504">
        <v>3631</v>
      </c>
      <c r="I1504" t="s">
        <v>25</v>
      </c>
      <c r="J1504">
        <v>1</v>
      </c>
      <c r="K1504" t="s">
        <v>35</v>
      </c>
      <c r="L1504" t="s">
        <v>27</v>
      </c>
      <c r="M1504">
        <v>30410</v>
      </c>
      <c r="N1504">
        <v>1</v>
      </c>
      <c r="O1504">
        <v>11</v>
      </c>
      <c r="P1504">
        <v>1</v>
      </c>
      <c r="Q1504">
        <v>9</v>
      </c>
      <c r="R1504">
        <v>2</v>
      </c>
      <c r="S1504">
        <v>9</v>
      </c>
      <c r="T1504">
        <v>0</v>
      </c>
      <c r="U1504">
        <v>8</v>
      </c>
      <c r="V1504">
        <f>COUNTIF(tbl_General[EmployeeID],tbl_General[[#This Row],[EmployeeID]])</f>
        <v>1</v>
      </c>
    </row>
    <row r="1505" spans="1:22" x14ac:dyDescent="0.25">
      <c r="A1505">
        <v>45</v>
      </c>
      <c r="B1505" t="s">
        <v>21</v>
      </c>
      <c r="C1505" t="s">
        <v>36</v>
      </c>
      <c r="D1505" t="s">
        <v>30</v>
      </c>
      <c r="E1505">
        <v>8</v>
      </c>
      <c r="F1505">
        <v>1</v>
      </c>
      <c r="G1505" t="s">
        <v>24</v>
      </c>
      <c r="H1505">
        <v>439</v>
      </c>
      <c r="I1505" t="s">
        <v>34</v>
      </c>
      <c r="J1505">
        <v>2</v>
      </c>
      <c r="K1505" t="s">
        <v>35</v>
      </c>
      <c r="L1505" t="s">
        <v>27</v>
      </c>
      <c r="M1505">
        <v>33190</v>
      </c>
      <c r="N1505">
        <v>1</v>
      </c>
      <c r="O1505">
        <v>12</v>
      </c>
      <c r="P1505">
        <v>1</v>
      </c>
      <c r="Q1505">
        <v>9</v>
      </c>
      <c r="R1505">
        <v>3</v>
      </c>
      <c r="S1505">
        <v>9</v>
      </c>
      <c r="T1505">
        <v>0</v>
      </c>
      <c r="U1505">
        <v>8</v>
      </c>
      <c r="V1505">
        <f>COUNTIF(tbl_General[EmployeeID],tbl_General[[#This Row],[EmployeeID]])</f>
        <v>1</v>
      </c>
    </row>
    <row r="1506" spans="1:22" x14ac:dyDescent="0.25">
      <c r="A1506">
        <v>45</v>
      </c>
      <c r="B1506" t="s">
        <v>21</v>
      </c>
      <c r="C1506" t="s">
        <v>36</v>
      </c>
      <c r="D1506" t="s">
        <v>30</v>
      </c>
      <c r="E1506">
        <v>8</v>
      </c>
      <c r="F1506">
        <v>1</v>
      </c>
      <c r="G1506" t="s">
        <v>24</v>
      </c>
      <c r="H1506">
        <v>1909</v>
      </c>
      <c r="I1506" t="s">
        <v>34</v>
      </c>
      <c r="J1506">
        <v>2</v>
      </c>
      <c r="K1506" t="s">
        <v>35</v>
      </c>
      <c r="L1506" t="s">
        <v>27</v>
      </c>
      <c r="M1506">
        <v>33190</v>
      </c>
      <c r="N1506">
        <v>1</v>
      </c>
      <c r="O1506">
        <v>12</v>
      </c>
      <c r="P1506">
        <v>1</v>
      </c>
      <c r="Q1506">
        <v>9</v>
      </c>
      <c r="R1506">
        <v>3</v>
      </c>
      <c r="S1506">
        <v>9</v>
      </c>
      <c r="T1506">
        <v>0</v>
      </c>
      <c r="U1506">
        <v>8</v>
      </c>
      <c r="V1506">
        <f>COUNTIF(tbl_General[EmployeeID],tbl_General[[#This Row],[EmployeeID]])</f>
        <v>1</v>
      </c>
    </row>
    <row r="1507" spans="1:22" x14ac:dyDescent="0.25">
      <c r="A1507">
        <v>45</v>
      </c>
      <c r="B1507" t="s">
        <v>21</v>
      </c>
      <c r="C1507" t="s">
        <v>36</v>
      </c>
      <c r="D1507" t="s">
        <v>30</v>
      </c>
      <c r="E1507">
        <v>8</v>
      </c>
      <c r="F1507">
        <v>1</v>
      </c>
      <c r="G1507" t="s">
        <v>24</v>
      </c>
      <c r="H1507">
        <v>3379</v>
      </c>
      <c r="I1507" t="s">
        <v>34</v>
      </c>
      <c r="J1507">
        <v>2</v>
      </c>
      <c r="K1507" t="s">
        <v>35</v>
      </c>
      <c r="L1507" t="s">
        <v>27</v>
      </c>
      <c r="M1507">
        <v>33190</v>
      </c>
      <c r="N1507">
        <v>1</v>
      </c>
      <c r="O1507">
        <v>12</v>
      </c>
      <c r="P1507">
        <v>1</v>
      </c>
      <c r="Q1507">
        <v>9</v>
      </c>
      <c r="R1507">
        <v>3</v>
      </c>
      <c r="S1507">
        <v>9</v>
      </c>
      <c r="T1507">
        <v>0</v>
      </c>
      <c r="U1507">
        <v>8</v>
      </c>
      <c r="V1507">
        <f>COUNTIF(tbl_General[EmployeeID],tbl_General[[#This Row],[EmployeeID]])</f>
        <v>1</v>
      </c>
    </row>
    <row r="1508" spans="1:22" x14ac:dyDescent="0.25">
      <c r="A1508">
        <v>27</v>
      </c>
      <c r="B1508" t="s">
        <v>21</v>
      </c>
      <c r="C1508" t="s">
        <v>22</v>
      </c>
      <c r="D1508" t="s">
        <v>23</v>
      </c>
      <c r="E1508">
        <v>2</v>
      </c>
      <c r="F1508">
        <v>4</v>
      </c>
      <c r="G1508" t="s">
        <v>38</v>
      </c>
      <c r="H1508">
        <v>353</v>
      </c>
      <c r="I1508" t="s">
        <v>34</v>
      </c>
      <c r="J1508">
        <v>2</v>
      </c>
      <c r="K1508" t="s">
        <v>44</v>
      </c>
      <c r="L1508" t="s">
        <v>41</v>
      </c>
      <c r="M1508">
        <v>33460</v>
      </c>
      <c r="N1508">
        <v>1</v>
      </c>
      <c r="O1508">
        <v>21</v>
      </c>
      <c r="P1508">
        <v>1</v>
      </c>
      <c r="Q1508">
        <v>9</v>
      </c>
      <c r="R1508">
        <v>2</v>
      </c>
      <c r="S1508">
        <v>9</v>
      </c>
      <c r="T1508">
        <v>0</v>
      </c>
      <c r="U1508">
        <v>8</v>
      </c>
      <c r="V1508">
        <f>COUNTIF(tbl_General[EmployeeID],tbl_General[[#This Row],[EmployeeID]])</f>
        <v>1</v>
      </c>
    </row>
    <row r="1509" spans="1:22" x14ac:dyDescent="0.25">
      <c r="A1509">
        <v>27</v>
      </c>
      <c r="B1509" t="s">
        <v>21</v>
      </c>
      <c r="C1509" t="s">
        <v>22</v>
      </c>
      <c r="D1509" t="s">
        <v>23</v>
      </c>
      <c r="E1509">
        <v>2</v>
      </c>
      <c r="F1509">
        <v>4</v>
      </c>
      <c r="G1509" t="s">
        <v>38</v>
      </c>
      <c r="H1509">
        <v>1823</v>
      </c>
      <c r="I1509" t="s">
        <v>34</v>
      </c>
      <c r="J1509">
        <v>2</v>
      </c>
      <c r="K1509" t="s">
        <v>44</v>
      </c>
      <c r="L1509" t="s">
        <v>41</v>
      </c>
      <c r="M1509">
        <v>33460</v>
      </c>
      <c r="N1509">
        <v>1</v>
      </c>
      <c r="O1509">
        <v>21</v>
      </c>
      <c r="P1509">
        <v>1</v>
      </c>
      <c r="Q1509">
        <v>9</v>
      </c>
      <c r="R1509">
        <v>2</v>
      </c>
      <c r="S1509">
        <v>9</v>
      </c>
      <c r="T1509">
        <v>0</v>
      </c>
      <c r="U1509">
        <v>8</v>
      </c>
      <c r="V1509">
        <f>COUNTIF(tbl_General[EmployeeID],tbl_General[[#This Row],[EmployeeID]])</f>
        <v>1</v>
      </c>
    </row>
    <row r="1510" spans="1:22" x14ac:dyDescent="0.25">
      <c r="A1510">
        <v>27</v>
      </c>
      <c r="B1510" t="s">
        <v>21</v>
      </c>
      <c r="C1510" t="s">
        <v>22</v>
      </c>
      <c r="D1510" t="s">
        <v>23</v>
      </c>
      <c r="E1510">
        <v>2</v>
      </c>
      <c r="F1510">
        <v>4</v>
      </c>
      <c r="G1510" t="s">
        <v>38</v>
      </c>
      <c r="H1510">
        <v>3293</v>
      </c>
      <c r="I1510" t="s">
        <v>34</v>
      </c>
      <c r="J1510">
        <v>2</v>
      </c>
      <c r="K1510" t="s">
        <v>44</v>
      </c>
      <c r="L1510" t="s">
        <v>41</v>
      </c>
      <c r="M1510">
        <v>33460</v>
      </c>
      <c r="N1510">
        <v>1</v>
      </c>
      <c r="O1510">
        <v>21</v>
      </c>
      <c r="P1510">
        <v>1</v>
      </c>
      <c r="Q1510">
        <v>9</v>
      </c>
      <c r="R1510">
        <v>2</v>
      </c>
      <c r="S1510">
        <v>9</v>
      </c>
      <c r="T1510">
        <v>0</v>
      </c>
      <c r="U1510">
        <v>8</v>
      </c>
      <c r="V1510">
        <f>COUNTIF(tbl_General[EmployeeID],tbl_General[[#This Row],[EmployeeID]])</f>
        <v>1</v>
      </c>
    </row>
    <row r="1511" spans="1:22" x14ac:dyDescent="0.25">
      <c r="A1511">
        <v>43</v>
      </c>
      <c r="B1511" t="s">
        <v>21</v>
      </c>
      <c r="C1511" t="s">
        <v>29</v>
      </c>
      <c r="D1511" t="s">
        <v>30</v>
      </c>
      <c r="E1511">
        <v>14</v>
      </c>
      <c r="F1511">
        <v>3</v>
      </c>
      <c r="G1511" t="s">
        <v>38</v>
      </c>
      <c r="H1511">
        <v>73</v>
      </c>
      <c r="I1511" t="s">
        <v>25</v>
      </c>
      <c r="J1511">
        <v>5</v>
      </c>
      <c r="K1511" t="s">
        <v>39</v>
      </c>
      <c r="L1511" t="s">
        <v>41</v>
      </c>
      <c r="M1511">
        <v>38860</v>
      </c>
      <c r="N1511">
        <v>1</v>
      </c>
      <c r="O1511">
        <v>17</v>
      </c>
      <c r="P1511">
        <v>2</v>
      </c>
      <c r="Q1511">
        <v>9</v>
      </c>
      <c r="R1511">
        <v>2</v>
      </c>
      <c r="S1511">
        <v>9</v>
      </c>
      <c r="T1511">
        <v>0</v>
      </c>
      <c r="U1511">
        <v>0</v>
      </c>
      <c r="V1511">
        <f>COUNTIF(tbl_General[EmployeeID],tbl_General[[#This Row],[EmployeeID]])</f>
        <v>1</v>
      </c>
    </row>
    <row r="1512" spans="1:22" x14ac:dyDescent="0.25">
      <c r="A1512">
        <v>43</v>
      </c>
      <c r="B1512" t="s">
        <v>21</v>
      </c>
      <c r="C1512" t="s">
        <v>29</v>
      </c>
      <c r="D1512" t="s">
        <v>30</v>
      </c>
      <c r="E1512">
        <v>14</v>
      </c>
      <c r="F1512">
        <v>3</v>
      </c>
      <c r="G1512" t="s">
        <v>38</v>
      </c>
      <c r="H1512">
        <v>1543</v>
      </c>
      <c r="I1512" t="s">
        <v>25</v>
      </c>
      <c r="J1512">
        <v>5</v>
      </c>
      <c r="K1512" t="s">
        <v>39</v>
      </c>
      <c r="L1512" t="s">
        <v>41</v>
      </c>
      <c r="M1512">
        <v>38860</v>
      </c>
      <c r="N1512">
        <v>1</v>
      </c>
      <c r="O1512">
        <v>17</v>
      </c>
      <c r="P1512">
        <v>2</v>
      </c>
      <c r="Q1512">
        <v>9</v>
      </c>
      <c r="R1512">
        <v>2</v>
      </c>
      <c r="S1512">
        <v>9</v>
      </c>
      <c r="T1512">
        <v>0</v>
      </c>
      <c r="U1512">
        <v>0</v>
      </c>
      <c r="V1512">
        <f>COUNTIF(tbl_General[EmployeeID],tbl_General[[#This Row],[EmployeeID]])</f>
        <v>1</v>
      </c>
    </row>
    <row r="1513" spans="1:22" x14ac:dyDescent="0.25">
      <c r="A1513">
        <v>43</v>
      </c>
      <c r="B1513" t="s">
        <v>21</v>
      </c>
      <c r="C1513" t="s">
        <v>29</v>
      </c>
      <c r="D1513" t="s">
        <v>30</v>
      </c>
      <c r="E1513">
        <v>14</v>
      </c>
      <c r="F1513">
        <v>3</v>
      </c>
      <c r="G1513" t="s">
        <v>38</v>
      </c>
      <c r="H1513">
        <v>3013</v>
      </c>
      <c r="I1513" t="s">
        <v>25</v>
      </c>
      <c r="J1513">
        <v>5</v>
      </c>
      <c r="K1513" t="s">
        <v>39</v>
      </c>
      <c r="L1513" t="s">
        <v>41</v>
      </c>
      <c r="M1513">
        <v>38860</v>
      </c>
      <c r="N1513">
        <v>1</v>
      </c>
      <c r="O1513">
        <v>17</v>
      </c>
      <c r="P1513">
        <v>2</v>
      </c>
      <c r="Q1513">
        <v>9</v>
      </c>
      <c r="R1513">
        <v>2</v>
      </c>
      <c r="S1513">
        <v>9</v>
      </c>
      <c r="T1513">
        <v>0</v>
      </c>
      <c r="U1513">
        <v>0</v>
      </c>
      <c r="V1513">
        <f>COUNTIF(tbl_General[EmployeeID],tbl_General[[#This Row],[EmployeeID]])</f>
        <v>1</v>
      </c>
    </row>
    <row r="1514" spans="1:22" x14ac:dyDescent="0.25">
      <c r="A1514">
        <v>34</v>
      </c>
      <c r="B1514" t="s">
        <v>28</v>
      </c>
      <c r="C1514" t="s">
        <v>29</v>
      </c>
      <c r="D1514" t="s">
        <v>37</v>
      </c>
      <c r="E1514">
        <v>4</v>
      </c>
      <c r="F1514">
        <v>4</v>
      </c>
      <c r="G1514" t="s">
        <v>24</v>
      </c>
      <c r="H1514">
        <v>1324</v>
      </c>
      <c r="I1514" t="s">
        <v>25</v>
      </c>
      <c r="J1514">
        <v>5</v>
      </c>
      <c r="K1514" t="s">
        <v>35</v>
      </c>
      <c r="L1514" t="s">
        <v>32</v>
      </c>
      <c r="M1514">
        <v>55620</v>
      </c>
      <c r="N1514">
        <v>1</v>
      </c>
      <c r="O1514">
        <v>15</v>
      </c>
      <c r="P1514">
        <v>0</v>
      </c>
      <c r="Q1514">
        <v>9</v>
      </c>
      <c r="R1514">
        <v>3</v>
      </c>
      <c r="S1514">
        <v>9</v>
      </c>
      <c r="T1514">
        <v>0</v>
      </c>
      <c r="U1514">
        <v>6</v>
      </c>
      <c r="V1514">
        <f>COUNTIF(tbl_General[EmployeeID],tbl_General[[#This Row],[EmployeeID]])</f>
        <v>1</v>
      </c>
    </row>
    <row r="1515" spans="1:22" x14ac:dyDescent="0.25">
      <c r="A1515">
        <v>34</v>
      </c>
      <c r="B1515" t="s">
        <v>28</v>
      </c>
      <c r="C1515" t="s">
        <v>29</v>
      </c>
      <c r="D1515" t="s">
        <v>37</v>
      </c>
      <c r="E1515">
        <v>4</v>
      </c>
      <c r="F1515">
        <v>4</v>
      </c>
      <c r="G1515" t="s">
        <v>24</v>
      </c>
      <c r="H1515">
        <v>2794</v>
      </c>
      <c r="I1515" t="s">
        <v>25</v>
      </c>
      <c r="J1515">
        <v>5</v>
      </c>
      <c r="K1515" t="s">
        <v>35</v>
      </c>
      <c r="L1515" t="s">
        <v>32</v>
      </c>
      <c r="M1515">
        <v>55620</v>
      </c>
      <c r="N1515">
        <v>1</v>
      </c>
      <c r="O1515">
        <v>15</v>
      </c>
      <c r="P1515">
        <v>0</v>
      </c>
      <c r="Q1515">
        <v>9</v>
      </c>
      <c r="R1515">
        <v>3</v>
      </c>
      <c r="S1515">
        <v>9</v>
      </c>
      <c r="T1515">
        <v>0</v>
      </c>
      <c r="U1515">
        <v>6</v>
      </c>
      <c r="V1515">
        <f>COUNTIF(tbl_General[EmployeeID],tbl_General[[#This Row],[EmployeeID]])</f>
        <v>1</v>
      </c>
    </row>
    <row r="1516" spans="1:22" x14ac:dyDescent="0.25">
      <c r="A1516">
        <v>34</v>
      </c>
      <c r="B1516" t="s">
        <v>28</v>
      </c>
      <c r="C1516" t="s">
        <v>29</v>
      </c>
      <c r="D1516" t="s">
        <v>37</v>
      </c>
      <c r="E1516">
        <v>4</v>
      </c>
      <c r="F1516">
        <v>4</v>
      </c>
      <c r="G1516" t="s">
        <v>24</v>
      </c>
      <c r="H1516">
        <v>4264</v>
      </c>
      <c r="I1516" t="s">
        <v>25</v>
      </c>
      <c r="J1516">
        <v>5</v>
      </c>
      <c r="K1516" t="s">
        <v>35</v>
      </c>
      <c r="L1516" t="s">
        <v>32</v>
      </c>
      <c r="M1516">
        <v>55620</v>
      </c>
      <c r="N1516">
        <v>1</v>
      </c>
      <c r="O1516">
        <v>15</v>
      </c>
      <c r="P1516">
        <v>0</v>
      </c>
      <c r="Q1516">
        <v>9</v>
      </c>
      <c r="R1516">
        <v>3</v>
      </c>
      <c r="S1516">
        <v>9</v>
      </c>
      <c r="T1516">
        <v>0</v>
      </c>
      <c r="U1516">
        <v>6</v>
      </c>
      <c r="V1516">
        <f>COUNTIF(tbl_General[EmployeeID],tbl_General[[#This Row],[EmployeeID]])</f>
        <v>1</v>
      </c>
    </row>
    <row r="1517" spans="1:22" x14ac:dyDescent="0.25">
      <c r="A1517">
        <v>47</v>
      </c>
      <c r="B1517" t="s">
        <v>21</v>
      </c>
      <c r="C1517" t="s">
        <v>22</v>
      </c>
      <c r="D1517" t="s">
        <v>23</v>
      </c>
      <c r="E1517">
        <v>18</v>
      </c>
      <c r="F1517">
        <v>4</v>
      </c>
      <c r="G1517" t="s">
        <v>38</v>
      </c>
      <c r="H1517">
        <v>462</v>
      </c>
      <c r="I1517" t="s">
        <v>25</v>
      </c>
      <c r="J1517">
        <v>2</v>
      </c>
      <c r="K1517" t="s">
        <v>31</v>
      </c>
      <c r="L1517" t="s">
        <v>32</v>
      </c>
      <c r="M1517">
        <v>55820</v>
      </c>
      <c r="N1517">
        <v>1</v>
      </c>
      <c r="O1517">
        <v>16</v>
      </c>
      <c r="P1517">
        <v>0</v>
      </c>
      <c r="Q1517">
        <v>9</v>
      </c>
      <c r="R1517">
        <v>3</v>
      </c>
      <c r="S1517">
        <v>9</v>
      </c>
      <c r="T1517">
        <v>0</v>
      </c>
      <c r="U1517">
        <v>7</v>
      </c>
      <c r="V1517">
        <f>COUNTIF(tbl_General[EmployeeID],tbl_General[[#This Row],[EmployeeID]])</f>
        <v>1</v>
      </c>
    </row>
    <row r="1518" spans="1:22" x14ac:dyDescent="0.25">
      <c r="A1518">
        <v>47</v>
      </c>
      <c r="B1518" t="s">
        <v>21</v>
      </c>
      <c r="C1518" t="s">
        <v>22</v>
      </c>
      <c r="D1518" t="s">
        <v>23</v>
      </c>
      <c r="E1518">
        <v>18</v>
      </c>
      <c r="F1518">
        <v>4</v>
      </c>
      <c r="G1518" t="s">
        <v>38</v>
      </c>
      <c r="H1518">
        <v>1932</v>
      </c>
      <c r="I1518" t="s">
        <v>25</v>
      </c>
      <c r="J1518">
        <v>2</v>
      </c>
      <c r="K1518" t="s">
        <v>31</v>
      </c>
      <c r="L1518" t="s">
        <v>32</v>
      </c>
      <c r="M1518">
        <v>55820</v>
      </c>
      <c r="N1518">
        <v>1</v>
      </c>
      <c r="O1518">
        <v>16</v>
      </c>
      <c r="P1518">
        <v>0</v>
      </c>
      <c r="Q1518">
        <v>9</v>
      </c>
      <c r="R1518">
        <v>3</v>
      </c>
      <c r="S1518">
        <v>9</v>
      </c>
      <c r="T1518">
        <v>0</v>
      </c>
      <c r="U1518">
        <v>7</v>
      </c>
      <c r="V1518">
        <f>COUNTIF(tbl_General[EmployeeID],tbl_General[[#This Row],[EmployeeID]])</f>
        <v>1</v>
      </c>
    </row>
    <row r="1519" spans="1:22" x14ac:dyDescent="0.25">
      <c r="A1519">
        <v>47</v>
      </c>
      <c r="B1519" t="s">
        <v>21</v>
      </c>
      <c r="C1519" t="s">
        <v>22</v>
      </c>
      <c r="D1519" t="s">
        <v>23</v>
      </c>
      <c r="E1519">
        <v>18</v>
      </c>
      <c r="F1519">
        <v>4</v>
      </c>
      <c r="G1519" t="s">
        <v>38</v>
      </c>
      <c r="H1519">
        <v>3402</v>
      </c>
      <c r="I1519" t="s">
        <v>25</v>
      </c>
      <c r="J1519">
        <v>2</v>
      </c>
      <c r="K1519" t="s">
        <v>31</v>
      </c>
      <c r="L1519" t="s">
        <v>32</v>
      </c>
      <c r="M1519">
        <v>55820</v>
      </c>
      <c r="N1519">
        <v>1</v>
      </c>
      <c r="O1519">
        <v>16</v>
      </c>
      <c r="P1519">
        <v>0</v>
      </c>
      <c r="Q1519">
        <v>9</v>
      </c>
      <c r="R1519">
        <v>3</v>
      </c>
      <c r="S1519">
        <v>9</v>
      </c>
      <c r="T1519">
        <v>0</v>
      </c>
      <c r="U1519">
        <v>7</v>
      </c>
      <c r="V1519">
        <f>COUNTIF(tbl_General[EmployeeID],tbl_General[[#This Row],[EmployeeID]])</f>
        <v>1</v>
      </c>
    </row>
    <row r="1520" spans="1:22" x14ac:dyDescent="0.25">
      <c r="A1520">
        <v>45</v>
      </c>
      <c r="B1520" t="s">
        <v>21</v>
      </c>
      <c r="C1520" t="s">
        <v>36</v>
      </c>
      <c r="D1520" t="s">
        <v>23</v>
      </c>
      <c r="E1520">
        <v>2</v>
      </c>
      <c r="F1520">
        <v>3</v>
      </c>
      <c r="G1520" t="s">
        <v>38</v>
      </c>
      <c r="H1520">
        <v>461</v>
      </c>
      <c r="I1520" t="s">
        <v>25</v>
      </c>
      <c r="J1520">
        <v>1</v>
      </c>
      <c r="K1520" t="s">
        <v>35</v>
      </c>
      <c r="L1520" t="s">
        <v>27</v>
      </c>
      <c r="M1520">
        <v>66440</v>
      </c>
      <c r="N1520">
        <v>1</v>
      </c>
      <c r="O1520">
        <v>12</v>
      </c>
      <c r="P1520">
        <v>0</v>
      </c>
      <c r="Q1520">
        <v>9</v>
      </c>
      <c r="R1520">
        <v>3</v>
      </c>
      <c r="S1520">
        <v>9</v>
      </c>
      <c r="T1520">
        <v>0</v>
      </c>
      <c r="U1520">
        <v>8</v>
      </c>
      <c r="V1520">
        <f>COUNTIF(tbl_General[EmployeeID],tbl_General[[#This Row],[EmployeeID]])</f>
        <v>1</v>
      </c>
    </row>
    <row r="1521" spans="1:22" x14ac:dyDescent="0.25">
      <c r="A1521">
        <v>45</v>
      </c>
      <c r="B1521" t="s">
        <v>21</v>
      </c>
      <c r="C1521" t="s">
        <v>36</v>
      </c>
      <c r="D1521" t="s">
        <v>23</v>
      </c>
      <c r="E1521">
        <v>2</v>
      </c>
      <c r="F1521">
        <v>3</v>
      </c>
      <c r="G1521" t="s">
        <v>38</v>
      </c>
      <c r="H1521">
        <v>1931</v>
      </c>
      <c r="I1521" t="s">
        <v>25</v>
      </c>
      <c r="J1521">
        <v>1</v>
      </c>
      <c r="K1521" t="s">
        <v>35</v>
      </c>
      <c r="L1521" t="s">
        <v>27</v>
      </c>
      <c r="M1521">
        <v>66440</v>
      </c>
      <c r="N1521">
        <v>1</v>
      </c>
      <c r="O1521">
        <v>12</v>
      </c>
      <c r="P1521">
        <v>0</v>
      </c>
      <c r="Q1521">
        <v>9</v>
      </c>
      <c r="R1521">
        <v>3</v>
      </c>
      <c r="S1521">
        <v>9</v>
      </c>
      <c r="T1521">
        <v>0</v>
      </c>
      <c r="U1521">
        <v>8</v>
      </c>
      <c r="V1521">
        <f>COUNTIF(tbl_General[EmployeeID],tbl_General[[#This Row],[EmployeeID]])</f>
        <v>1</v>
      </c>
    </row>
    <row r="1522" spans="1:22" x14ac:dyDescent="0.25">
      <c r="A1522">
        <v>45</v>
      </c>
      <c r="B1522" t="s">
        <v>21</v>
      </c>
      <c r="C1522" t="s">
        <v>36</v>
      </c>
      <c r="D1522" t="s">
        <v>23</v>
      </c>
      <c r="E1522">
        <v>2</v>
      </c>
      <c r="F1522">
        <v>3</v>
      </c>
      <c r="G1522" t="s">
        <v>38</v>
      </c>
      <c r="H1522">
        <v>3401</v>
      </c>
      <c r="I1522" t="s">
        <v>25</v>
      </c>
      <c r="J1522">
        <v>1</v>
      </c>
      <c r="K1522" t="s">
        <v>35</v>
      </c>
      <c r="L1522" t="s">
        <v>27</v>
      </c>
      <c r="M1522">
        <v>66440</v>
      </c>
      <c r="N1522">
        <v>1</v>
      </c>
      <c r="O1522">
        <v>12</v>
      </c>
      <c r="P1522">
        <v>0</v>
      </c>
      <c r="Q1522">
        <v>9</v>
      </c>
      <c r="R1522">
        <v>3</v>
      </c>
      <c r="S1522">
        <v>9</v>
      </c>
      <c r="T1522">
        <v>0</v>
      </c>
      <c r="U1522">
        <v>8</v>
      </c>
      <c r="V1522">
        <f>COUNTIF(tbl_General[EmployeeID],tbl_General[[#This Row],[EmployeeID]])</f>
        <v>1</v>
      </c>
    </row>
    <row r="1523" spans="1:22" x14ac:dyDescent="0.25">
      <c r="A1523">
        <v>27</v>
      </c>
      <c r="B1523" t="s">
        <v>21</v>
      </c>
      <c r="C1523" t="s">
        <v>22</v>
      </c>
      <c r="D1523" t="s">
        <v>30</v>
      </c>
      <c r="E1523">
        <v>10</v>
      </c>
      <c r="F1523">
        <v>3</v>
      </c>
      <c r="G1523" t="s">
        <v>38</v>
      </c>
      <c r="H1523">
        <v>273</v>
      </c>
      <c r="I1523" t="s">
        <v>34</v>
      </c>
      <c r="J1523">
        <v>5</v>
      </c>
      <c r="K1523" t="s">
        <v>31</v>
      </c>
      <c r="L1523" t="s">
        <v>27</v>
      </c>
      <c r="M1523">
        <v>132450</v>
      </c>
      <c r="N1523">
        <v>1</v>
      </c>
      <c r="O1523">
        <v>23</v>
      </c>
      <c r="P1523">
        <v>1</v>
      </c>
      <c r="Q1523">
        <v>9</v>
      </c>
      <c r="R1523">
        <v>3</v>
      </c>
      <c r="S1523">
        <v>9</v>
      </c>
      <c r="T1523">
        <v>0</v>
      </c>
      <c r="U1523">
        <v>7</v>
      </c>
      <c r="V1523">
        <f>COUNTIF(tbl_General[EmployeeID],tbl_General[[#This Row],[EmployeeID]])</f>
        <v>1</v>
      </c>
    </row>
    <row r="1524" spans="1:22" x14ac:dyDescent="0.25">
      <c r="A1524">
        <v>27</v>
      </c>
      <c r="B1524" t="s">
        <v>21</v>
      </c>
      <c r="C1524" t="s">
        <v>22</v>
      </c>
      <c r="D1524" t="s">
        <v>30</v>
      </c>
      <c r="E1524">
        <v>10</v>
      </c>
      <c r="F1524">
        <v>3</v>
      </c>
      <c r="G1524" t="s">
        <v>38</v>
      </c>
      <c r="H1524">
        <v>1743</v>
      </c>
      <c r="I1524" t="s">
        <v>34</v>
      </c>
      <c r="J1524">
        <v>5</v>
      </c>
      <c r="K1524" t="s">
        <v>31</v>
      </c>
      <c r="L1524" t="s">
        <v>27</v>
      </c>
      <c r="M1524">
        <v>132450</v>
      </c>
      <c r="N1524">
        <v>1</v>
      </c>
      <c r="O1524">
        <v>23</v>
      </c>
      <c r="P1524">
        <v>1</v>
      </c>
      <c r="Q1524">
        <v>9</v>
      </c>
      <c r="R1524">
        <v>3</v>
      </c>
      <c r="S1524">
        <v>9</v>
      </c>
      <c r="T1524">
        <v>0</v>
      </c>
      <c r="U1524">
        <v>7</v>
      </c>
      <c r="V1524">
        <f>COUNTIF(tbl_General[EmployeeID],tbl_General[[#This Row],[EmployeeID]])</f>
        <v>1</v>
      </c>
    </row>
    <row r="1525" spans="1:22" x14ac:dyDescent="0.25">
      <c r="A1525">
        <v>27</v>
      </c>
      <c r="B1525" t="s">
        <v>21</v>
      </c>
      <c r="C1525" t="s">
        <v>22</v>
      </c>
      <c r="D1525" t="s">
        <v>30</v>
      </c>
      <c r="E1525">
        <v>10</v>
      </c>
      <c r="F1525">
        <v>3</v>
      </c>
      <c r="G1525" t="s">
        <v>38</v>
      </c>
      <c r="H1525">
        <v>3213</v>
      </c>
      <c r="I1525" t="s">
        <v>34</v>
      </c>
      <c r="J1525">
        <v>5</v>
      </c>
      <c r="K1525" t="s">
        <v>31</v>
      </c>
      <c r="L1525" t="s">
        <v>27</v>
      </c>
      <c r="M1525">
        <v>132450</v>
      </c>
      <c r="N1525">
        <v>1</v>
      </c>
      <c r="O1525">
        <v>23</v>
      </c>
      <c r="P1525">
        <v>1</v>
      </c>
      <c r="Q1525">
        <v>9</v>
      </c>
      <c r="R1525">
        <v>3</v>
      </c>
      <c r="S1525">
        <v>9</v>
      </c>
      <c r="T1525">
        <v>0</v>
      </c>
      <c r="U1525">
        <v>7</v>
      </c>
      <c r="V1525">
        <f>COUNTIF(tbl_General[EmployeeID],tbl_General[[#This Row],[EmployeeID]])</f>
        <v>1</v>
      </c>
    </row>
    <row r="1526" spans="1:22" x14ac:dyDescent="0.25">
      <c r="A1526">
        <v>29</v>
      </c>
      <c r="B1526" t="s">
        <v>21</v>
      </c>
      <c r="C1526" t="s">
        <v>22</v>
      </c>
      <c r="D1526" t="s">
        <v>23</v>
      </c>
      <c r="E1526">
        <v>29</v>
      </c>
      <c r="F1526">
        <v>4</v>
      </c>
      <c r="G1526" t="s">
        <v>24</v>
      </c>
      <c r="H1526">
        <v>1224</v>
      </c>
      <c r="I1526" t="s">
        <v>34</v>
      </c>
      <c r="J1526">
        <v>2</v>
      </c>
      <c r="K1526" t="s">
        <v>40</v>
      </c>
      <c r="L1526" t="s">
        <v>32</v>
      </c>
      <c r="M1526">
        <v>21270</v>
      </c>
      <c r="N1526">
        <v>0</v>
      </c>
      <c r="O1526">
        <v>11</v>
      </c>
      <c r="P1526">
        <v>1</v>
      </c>
      <c r="Q1526">
        <v>10</v>
      </c>
      <c r="R1526">
        <v>3</v>
      </c>
      <c r="S1526">
        <v>9</v>
      </c>
      <c r="T1526">
        <v>0</v>
      </c>
      <c r="U1526">
        <v>8</v>
      </c>
      <c r="V1526">
        <f>COUNTIF(tbl_General[EmployeeID],tbl_General[[#This Row],[EmployeeID]])</f>
        <v>1</v>
      </c>
    </row>
    <row r="1527" spans="1:22" x14ac:dyDescent="0.25">
      <c r="A1527">
        <v>29</v>
      </c>
      <c r="B1527" t="s">
        <v>21</v>
      </c>
      <c r="C1527" t="s">
        <v>22</v>
      </c>
      <c r="D1527" t="s">
        <v>23</v>
      </c>
      <c r="E1527">
        <v>29</v>
      </c>
      <c r="F1527">
        <v>4</v>
      </c>
      <c r="G1527" t="s">
        <v>24</v>
      </c>
      <c r="H1527">
        <v>2694</v>
      </c>
      <c r="I1527" t="s">
        <v>34</v>
      </c>
      <c r="J1527">
        <v>2</v>
      </c>
      <c r="K1527" t="s">
        <v>40</v>
      </c>
      <c r="L1527" t="s">
        <v>32</v>
      </c>
      <c r="M1527">
        <v>21270</v>
      </c>
      <c r="N1527">
        <v>0</v>
      </c>
      <c r="O1527">
        <v>11</v>
      </c>
      <c r="P1527">
        <v>1</v>
      </c>
      <c r="Q1527">
        <v>10</v>
      </c>
      <c r="R1527">
        <v>3</v>
      </c>
      <c r="S1527">
        <v>9</v>
      </c>
      <c r="T1527">
        <v>0</v>
      </c>
      <c r="U1527">
        <v>8</v>
      </c>
      <c r="V1527">
        <f>COUNTIF(tbl_General[EmployeeID],tbl_General[[#This Row],[EmployeeID]])</f>
        <v>1</v>
      </c>
    </row>
    <row r="1528" spans="1:22" x14ac:dyDescent="0.25">
      <c r="A1528">
        <v>29</v>
      </c>
      <c r="B1528" t="s">
        <v>21</v>
      </c>
      <c r="C1528" t="s">
        <v>22</v>
      </c>
      <c r="D1528" t="s">
        <v>23</v>
      </c>
      <c r="E1528">
        <v>29</v>
      </c>
      <c r="F1528">
        <v>4</v>
      </c>
      <c r="G1528" t="s">
        <v>24</v>
      </c>
      <c r="H1528">
        <v>4164</v>
      </c>
      <c r="I1528" t="s">
        <v>34</v>
      </c>
      <c r="J1528">
        <v>2</v>
      </c>
      <c r="K1528" t="s">
        <v>40</v>
      </c>
      <c r="L1528" t="s">
        <v>32</v>
      </c>
      <c r="M1528">
        <v>21270</v>
      </c>
      <c r="N1528">
        <v>0</v>
      </c>
      <c r="O1528">
        <v>11</v>
      </c>
      <c r="P1528">
        <v>1</v>
      </c>
      <c r="Q1528">
        <v>10</v>
      </c>
      <c r="R1528">
        <v>3</v>
      </c>
      <c r="S1528">
        <v>9</v>
      </c>
      <c r="T1528">
        <v>0</v>
      </c>
      <c r="U1528">
        <v>8</v>
      </c>
      <c r="V1528">
        <f>COUNTIF(tbl_General[EmployeeID],tbl_General[[#This Row],[EmployeeID]])</f>
        <v>1</v>
      </c>
    </row>
    <row r="1529" spans="1:22" x14ac:dyDescent="0.25">
      <c r="A1529">
        <v>36</v>
      </c>
      <c r="B1529" t="s">
        <v>21</v>
      </c>
      <c r="C1529" t="s">
        <v>22</v>
      </c>
      <c r="D1529" t="s">
        <v>23</v>
      </c>
      <c r="E1529">
        <v>6</v>
      </c>
      <c r="F1529">
        <v>3</v>
      </c>
      <c r="G1529" t="s">
        <v>38</v>
      </c>
      <c r="H1529">
        <v>336</v>
      </c>
      <c r="I1529" t="s">
        <v>25</v>
      </c>
      <c r="J1529">
        <v>2</v>
      </c>
      <c r="K1529" t="s">
        <v>35</v>
      </c>
      <c r="L1529" t="s">
        <v>27</v>
      </c>
      <c r="M1529">
        <v>42000</v>
      </c>
      <c r="N1529">
        <v>0</v>
      </c>
      <c r="O1529">
        <v>22</v>
      </c>
      <c r="P1529">
        <v>0</v>
      </c>
      <c r="Q1529">
        <v>10</v>
      </c>
      <c r="R1529">
        <v>3</v>
      </c>
      <c r="S1529">
        <v>9</v>
      </c>
      <c r="T1529">
        <v>0</v>
      </c>
      <c r="U1529">
        <v>5</v>
      </c>
      <c r="V1529">
        <f>COUNTIF(tbl_General[EmployeeID],tbl_General[[#This Row],[EmployeeID]])</f>
        <v>1</v>
      </c>
    </row>
    <row r="1530" spans="1:22" x14ac:dyDescent="0.25">
      <c r="A1530">
        <v>36</v>
      </c>
      <c r="B1530" t="s">
        <v>21</v>
      </c>
      <c r="C1530" t="s">
        <v>22</v>
      </c>
      <c r="D1530" t="s">
        <v>23</v>
      </c>
      <c r="E1530">
        <v>6</v>
      </c>
      <c r="F1530">
        <v>3</v>
      </c>
      <c r="G1530" t="s">
        <v>38</v>
      </c>
      <c r="H1530">
        <v>1806</v>
      </c>
      <c r="I1530" t="s">
        <v>25</v>
      </c>
      <c r="J1530">
        <v>2</v>
      </c>
      <c r="K1530" t="s">
        <v>35</v>
      </c>
      <c r="L1530" t="s">
        <v>27</v>
      </c>
      <c r="M1530">
        <v>42000</v>
      </c>
      <c r="N1530">
        <v>0</v>
      </c>
      <c r="O1530">
        <v>22</v>
      </c>
      <c r="P1530">
        <v>0</v>
      </c>
      <c r="Q1530">
        <v>10</v>
      </c>
      <c r="R1530">
        <v>3</v>
      </c>
      <c r="S1530">
        <v>9</v>
      </c>
      <c r="T1530">
        <v>0</v>
      </c>
      <c r="U1530">
        <v>5</v>
      </c>
      <c r="V1530">
        <f>COUNTIF(tbl_General[EmployeeID],tbl_General[[#This Row],[EmployeeID]])</f>
        <v>1</v>
      </c>
    </row>
    <row r="1531" spans="1:22" x14ac:dyDescent="0.25">
      <c r="A1531">
        <v>36</v>
      </c>
      <c r="B1531" t="s">
        <v>21</v>
      </c>
      <c r="C1531" t="s">
        <v>22</v>
      </c>
      <c r="D1531" t="s">
        <v>23</v>
      </c>
      <c r="E1531">
        <v>6</v>
      </c>
      <c r="F1531">
        <v>3</v>
      </c>
      <c r="G1531" t="s">
        <v>38</v>
      </c>
      <c r="H1531">
        <v>3276</v>
      </c>
      <c r="I1531" t="s">
        <v>25</v>
      </c>
      <c r="J1531">
        <v>2</v>
      </c>
      <c r="K1531" t="s">
        <v>35</v>
      </c>
      <c r="L1531" t="s">
        <v>27</v>
      </c>
      <c r="M1531">
        <v>42000</v>
      </c>
      <c r="N1531">
        <v>0</v>
      </c>
      <c r="O1531">
        <v>22</v>
      </c>
      <c r="P1531">
        <v>0</v>
      </c>
      <c r="Q1531">
        <v>10</v>
      </c>
      <c r="R1531">
        <v>3</v>
      </c>
      <c r="S1531">
        <v>9</v>
      </c>
      <c r="T1531">
        <v>0</v>
      </c>
      <c r="U1531">
        <v>5</v>
      </c>
      <c r="V1531">
        <f>COUNTIF(tbl_General[EmployeeID],tbl_General[[#This Row],[EmployeeID]])</f>
        <v>1</v>
      </c>
    </row>
    <row r="1532" spans="1:22" x14ac:dyDescent="0.25">
      <c r="A1532">
        <v>35</v>
      </c>
      <c r="B1532" t="s">
        <v>21</v>
      </c>
      <c r="C1532" t="s">
        <v>22</v>
      </c>
      <c r="D1532" t="s">
        <v>30</v>
      </c>
      <c r="E1532">
        <v>1</v>
      </c>
      <c r="F1532">
        <v>4</v>
      </c>
      <c r="G1532" t="s">
        <v>33</v>
      </c>
      <c r="H1532">
        <v>716</v>
      </c>
      <c r="I1532" t="s">
        <v>25</v>
      </c>
      <c r="J1532">
        <v>2</v>
      </c>
      <c r="K1532" t="s">
        <v>39</v>
      </c>
      <c r="L1532" t="s">
        <v>27</v>
      </c>
      <c r="M1532">
        <v>81200</v>
      </c>
      <c r="N1532">
        <v>0</v>
      </c>
      <c r="O1532">
        <v>13</v>
      </c>
      <c r="P1532">
        <v>0</v>
      </c>
      <c r="Q1532">
        <v>10</v>
      </c>
      <c r="R1532">
        <v>2</v>
      </c>
      <c r="S1532">
        <v>9</v>
      </c>
      <c r="T1532">
        <v>0</v>
      </c>
      <c r="U1532">
        <v>0</v>
      </c>
      <c r="V1532">
        <f>COUNTIF(tbl_General[EmployeeID],tbl_General[[#This Row],[EmployeeID]])</f>
        <v>1</v>
      </c>
    </row>
    <row r="1533" spans="1:22" x14ac:dyDescent="0.25">
      <c r="A1533">
        <v>35</v>
      </c>
      <c r="B1533" t="s">
        <v>21</v>
      </c>
      <c r="C1533" t="s">
        <v>22</v>
      </c>
      <c r="D1533" t="s">
        <v>30</v>
      </c>
      <c r="E1533">
        <v>1</v>
      </c>
      <c r="F1533">
        <v>4</v>
      </c>
      <c r="G1533" t="s">
        <v>33</v>
      </c>
      <c r="H1533">
        <v>2186</v>
      </c>
      <c r="I1533" t="s">
        <v>25</v>
      </c>
      <c r="J1533">
        <v>2</v>
      </c>
      <c r="K1533" t="s">
        <v>39</v>
      </c>
      <c r="L1533" t="s">
        <v>27</v>
      </c>
      <c r="M1533">
        <v>81200</v>
      </c>
      <c r="N1533">
        <v>0</v>
      </c>
      <c r="O1533">
        <v>13</v>
      </c>
      <c r="P1533">
        <v>0</v>
      </c>
      <c r="Q1533">
        <v>10</v>
      </c>
      <c r="R1533">
        <v>2</v>
      </c>
      <c r="S1533">
        <v>9</v>
      </c>
      <c r="T1533">
        <v>0</v>
      </c>
      <c r="U1533">
        <v>0</v>
      </c>
      <c r="V1533">
        <f>COUNTIF(tbl_General[EmployeeID],tbl_General[[#This Row],[EmployeeID]])</f>
        <v>1</v>
      </c>
    </row>
    <row r="1534" spans="1:22" x14ac:dyDescent="0.25">
      <c r="A1534">
        <v>35</v>
      </c>
      <c r="B1534" t="s">
        <v>21</v>
      </c>
      <c r="C1534" t="s">
        <v>22</v>
      </c>
      <c r="D1534" t="s">
        <v>30</v>
      </c>
      <c r="E1534">
        <v>1</v>
      </c>
      <c r="F1534">
        <v>4</v>
      </c>
      <c r="G1534" t="s">
        <v>33</v>
      </c>
      <c r="H1534">
        <v>3656</v>
      </c>
      <c r="I1534" t="s">
        <v>25</v>
      </c>
      <c r="J1534">
        <v>2</v>
      </c>
      <c r="K1534" t="s">
        <v>39</v>
      </c>
      <c r="L1534" t="s">
        <v>27</v>
      </c>
      <c r="M1534">
        <v>81200</v>
      </c>
      <c r="N1534">
        <v>0</v>
      </c>
      <c r="O1534">
        <v>13</v>
      </c>
      <c r="P1534">
        <v>0</v>
      </c>
      <c r="Q1534">
        <v>10</v>
      </c>
      <c r="R1534">
        <v>2</v>
      </c>
      <c r="S1534">
        <v>9</v>
      </c>
      <c r="T1534">
        <v>0</v>
      </c>
      <c r="U1534">
        <v>0</v>
      </c>
      <c r="V1534">
        <f>COUNTIF(tbl_General[EmployeeID],tbl_General[[#This Row],[EmployeeID]])</f>
        <v>1</v>
      </c>
    </row>
    <row r="1535" spans="1:22" x14ac:dyDescent="0.25">
      <c r="A1535">
        <v>30</v>
      </c>
      <c r="B1535" t="s">
        <v>21</v>
      </c>
      <c r="C1535" t="s">
        <v>29</v>
      </c>
      <c r="D1535" t="s">
        <v>23</v>
      </c>
      <c r="E1535">
        <v>9</v>
      </c>
      <c r="F1535">
        <v>3</v>
      </c>
      <c r="G1535" t="s">
        <v>24</v>
      </c>
      <c r="H1535">
        <v>987</v>
      </c>
      <c r="I1535" t="s">
        <v>34</v>
      </c>
      <c r="J1535">
        <v>1</v>
      </c>
      <c r="K1535" t="s">
        <v>39</v>
      </c>
      <c r="L1535" t="s">
        <v>32</v>
      </c>
      <c r="M1535">
        <v>95820</v>
      </c>
      <c r="N1535">
        <v>0</v>
      </c>
      <c r="O1535">
        <v>12</v>
      </c>
      <c r="P1535">
        <v>1</v>
      </c>
      <c r="Q1535">
        <v>10</v>
      </c>
      <c r="R1535">
        <v>2</v>
      </c>
      <c r="S1535">
        <v>9</v>
      </c>
      <c r="T1535">
        <v>0</v>
      </c>
      <c r="U1535">
        <v>7</v>
      </c>
      <c r="V1535">
        <f>COUNTIF(tbl_General[EmployeeID],tbl_General[[#This Row],[EmployeeID]])</f>
        <v>1</v>
      </c>
    </row>
    <row r="1536" spans="1:22" x14ac:dyDescent="0.25">
      <c r="A1536">
        <v>30</v>
      </c>
      <c r="B1536" t="s">
        <v>21</v>
      </c>
      <c r="C1536" t="s">
        <v>29</v>
      </c>
      <c r="D1536" t="s">
        <v>23</v>
      </c>
      <c r="E1536">
        <v>9</v>
      </c>
      <c r="F1536">
        <v>3</v>
      </c>
      <c r="G1536" t="s">
        <v>24</v>
      </c>
      <c r="H1536">
        <v>2457</v>
      </c>
      <c r="I1536" t="s">
        <v>34</v>
      </c>
      <c r="J1536">
        <v>1</v>
      </c>
      <c r="K1536" t="s">
        <v>39</v>
      </c>
      <c r="L1536" t="s">
        <v>32</v>
      </c>
      <c r="M1536">
        <v>95820</v>
      </c>
      <c r="N1536">
        <v>0</v>
      </c>
      <c r="O1536">
        <v>12</v>
      </c>
      <c r="P1536">
        <v>1</v>
      </c>
      <c r="Q1536">
        <v>10</v>
      </c>
      <c r="R1536">
        <v>2</v>
      </c>
      <c r="S1536">
        <v>9</v>
      </c>
      <c r="T1536">
        <v>0</v>
      </c>
      <c r="U1536">
        <v>7</v>
      </c>
      <c r="V1536">
        <f>COUNTIF(tbl_General[EmployeeID],tbl_General[[#This Row],[EmployeeID]])</f>
        <v>1</v>
      </c>
    </row>
    <row r="1537" spans="1:22" x14ac:dyDescent="0.25">
      <c r="A1537">
        <v>30</v>
      </c>
      <c r="B1537" t="s">
        <v>21</v>
      </c>
      <c r="C1537" t="s">
        <v>29</v>
      </c>
      <c r="D1537" t="s">
        <v>23</v>
      </c>
      <c r="E1537">
        <v>9</v>
      </c>
      <c r="F1537">
        <v>3</v>
      </c>
      <c r="G1537" t="s">
        <v>24</v>
      </c>
      <c r="H1537">
        <v>3927</v>
      </c>
      <c r="I1537" t="s">
        <v>34</v>
      </c>
      <c r="J1537">
        <v>1</v>
      </c>
      <c r="K1537" t="s">
        <v>39</v>
      </c>
      <c r="L1537" t="s">
        <v>32</v>
      </c>
      <c r="M1537">
        <v>95820</v>
      </c>
      <c r="N1537">
        <v>0</v>
      </c>
      <c r="O1537">
        <v>12</v>
      </c>
      <c r="P1537">
        <v>1</v>
      </c>
      <c r="Q1537">
        <v>10</v>
      </c>
      <c r="R1537">
        <v>2</v>
      </c>
      <c r="S1537">
        <v>9</v>
      </c>
      <c r="T1537">
        <v>0</v>
      </c>
      <c r="U1537">
        <v>7</v>
      </c>
      <c r="V1537">
        <f>COUNTIF(tbl_General[EmployeeID],tbl_General[[#This Row],[EmployeeID]])</f>
        <v>1</v>
      </c>
    </row>
    <row r="1538" spans="1:22" x14ac:dyDescent="0.25">
      <c r="A1538">
        <v>33</v>
      </c>
      <c r="B1538" t="s">
        <v>21</v>
      </c>
      <c r="C1538" t="s">
        <v>22</v>
      </c>
      <c r="D1538" t="s">
        <v>30</v>
      </c>
      <c r="E1538">
        <v>8</v>
      </c>
      <c r="F1538">
        <v>2</v>
      </c>
      <c r="G1538" t="s">
        <v>24</v>
      </c>
      <c r="H1538">
        <v>651</v>
      </c>
      <c r="I1538" t="s">
        <v>25</v>
      </c>
      <c r="J1538">
        <v>2</v>
      </c>
      <c r="K1538" t="s">
        <v>31</v>
      </c>
      <c r="L1538" t="s">
        <v>41</v>
      </c>
      <c r="M1538">
        <v>161840</v>
      </c>
      <c r="N1538">
        <v>0</v>
      </c>
      <c r="O1538">
        <v>13</v>
      </c>
      <c r="P1538">
        <v>1</v>
      </c>
      <c r="Q1538">
        <v>10</v>
      </c>
      <c r="R1538">
        <v>2</v>
      </c>
      <c r="S1538">
        <v>9</v>
      </c>
      <c r="T1538">
        <v>0</v>
      </c>
      <c r="U1538">
        <v>8</v>
      </c>
      <c r="V1538">
        <f>COUNTIF(tbl_General[EmployeeID],tbl_General[[#This Row],[EmployeeID]])</f>
        <v>1</v>
      </c>
    </row>
    <row r="1539" spans="1:22" x14ac:dyDescent="0.25">
      <c r="A1539">
        <v>33</v>
      </c>
      <c r="B1539" t="s">
        <v>21</v>
      </c>
      <c r="C1539" t="s">
        <v>22</v>
      </c>
      <c r="D1539" t="s">
        <v>30</v>
      </c>
      <c r="E1539">
        <v>8</v>
      </c>
      <c r="F1539">
        <v>2</v>
      </c>
      <c r="G1539" t="s">
        <v>24</v>
      </c>
      <c r="H1539">
        <v>2121</v>
      </c>
      <c r="I1539" t="s">
        <v>25</v>
      </c>
      <c r="J1539">
        <v>2</v>
      </c>
      <c r="K1539" t="s">
        <v>31</v>
      </c>
      <c r="L1539" t="s">
        <v>41</v>
      </c>
      <c r="M1539">
        <v>161840</v>
      </c>
      <c r="N1539">
        <v>0</v>
      </c>
      <c r="O1539">
        <v>13</v>
      </c>
      <c r="P1539">
        <v>1</v>
      </c>
      <c r="Q1539">
        <v>10</v>
      </c>
      <c r="R1539">
        <v>2</v>
      </c>
      <c r="S1539">
        <v>9</v>
      </c>
      <c r="T1539">
        <v>0</v>
      </c>
      <c r="U1539">
        <v>8</v>
      </c>
      <c r="V1539">
        <f>COUNTIF(tbl_General[EmployeeID],tbl_General[[#This Row],[EmployeeID]])</f>
        <v>1</v>
      </c>
    </row>
    <row r="1540" spans="1:22" x14ac:dyDescent="0.25">
      <c r="A1540">
        <v>33</v>
      </c>
      <c r="B1540" t="s">
        <v>21</v>
      </c>
      <c r="C1540" t="s">
        <v>22</v>
      </c>
      <c r="D1540" t="s">
        <v>30</v>
      </c>
      <c r="E1540">
        <v>8</v>
      </c>
      <c r="F1540">
        <v>2</v>
      </c>
      <c r="G1540" t="s">
        <v>24</v>
      </c>
      <c r="H1540">
        <v>3591</v>
      </c>
      <c r="I1540" t="s">
        <v>25</v>
      </c>
      <c r="J1540">
        <v>2</v>
      </c>
      <c r="K1540" t="s">
        <v>31</v>
      </c>
      <c r="L1540" t="s">
        <v>41</v>
      </c>
      <c r="M1540">
        <v>161840</v>
      </c>
      <c r="N1540">
        <v>0</v>
      </c>
      <c r="O1540">
        <v>13</v>
      </c>
      <c r="P1540">
        <v>1</v>
      </c>
      <c r="Q1540">
        <v>10</v>
      </c>
      <c r="R1540">
        <v>2</v>
      </c>
      <c r="S1540">
        <v>9</v>
      </c>
      <c r="T1540">
        <v>0</v>
      </c>
      <c r="U1540">
        <v>8</v>
      </c>
      <c r="V1540">
        <f>COUNTIF(tbl_General[EmployeeID],tbl_General[[#This Row],[EmployeeID]])</f>
        <v>1</v>
      </c>
    </row>
    <row r="1541" spans="1:22" x14ac:dyDescent="0.25">
      <c r="A1541">
        <v>36</v>
      </c>
      <c r="B1541" t="s">
        <v>21</v>
      </c>
      <c r="C1541" t="s">
        <v>36</v>
      </c>
      <c r="D1541" t="s">
        <v>30</v>
      </c>
      <c r="E1541">
        <v>5</v>
      </c>
      <c r="F1541">
        <v>4</v>
      </c>
      <c r="G1541" t="s">
        <v>24</v>
      </c>
      <c r="H1541">
        <v>48</v>
      </c>
      <c r="I1541" t="s">
        <v>34</v>
      </c>
      <c r="J1541">
        <v>1</v>
      </c>
      <c r="K1541" t="s">
        <v>35</v>
      </c>
      <c r="L1541" t="s">
        <v>27</v>
      </c>
      <c r="M1541">
        <v>85780</v>
      </c>
      <c r="N1541">
        <v>7</v>
      </c>
      <c r="O1541">
        <v>21</v>
      </c>
      <c r="P1541">
        <v>0</v>
      </c>
      <c r="Q1541">
        <v>11</v>
      </c>
      <c r="R1541">
        <v>4</v>
      </c>
      <c r="S1541">
        <v>9</v>
      </c>
      <c r="T1541">
        <v>0</v>
      </c>
      <c r="U1541">
        <v>8</v>
      </c>
      <c r="V1541">
        <f>COUNTIF(tbl_General[EmployeeID],tbl_General[[#This Row],[EmployeeID]])</f>
        <v>1</v>
      </c>
    </row>
    <row r="1542" spans="1:22" x14ac:dyDescent="0.25">
      <c r="A1542">
        <v>36</v>
      </c>
      <c r="B1542" t="s">
        <v>21</v>
      </c>
      <c r="C1542" t="s">
        <v>36</v>
      </c>
      <c r="D1542" t="s">
        <v>30</v>
      </c>
      <c r="E1542">
        <v>5</v>
      </c>
      <c r="F1542">
        <v>4</v>
      </c>
      <c r="G1542" t="s">
        <v>24</v>
      </c>
      <c r="H1542">
        <v>2988</v>
      </c>
      <c r="I1542" t="s">
        <v>34</v>
      </c>
      <c r="J1542">
        <v>1</v>
      </c>
      <c r="K1542" t="s">
        <v>35</v>
      </c>
      <c r="L1542" t="s">
        <v>27</v>
      </c>
      <c r="M1542">
        <v>85780</v>
      </c>
      <c r="N1542">
        <v>7</v>
      </c>
      <c r="O1542">
        <v>21</v>
      </c>
      <c r="P1542">
        <v>0</v>
      </c>
      <c r="Q1542">
        <v>11</v>
      </c>
      <c r="R1542">
        <v>4</v>
      </c>
      <c r="S1542">
        <v>9</v>
      </c>
      <c r="T1542">
        <v>0</v>
      </c>
      <c r="U1542">
        <v>8</v>
      </c>
      <c r="V1542">
        <f>COUNTIF(tbl_General[EmployeeID],tbl_General[[#This Row],[EmployeeID]])</f>
        <v>1</v>
      </c>
    </row>
    <row r="1543" spans="1:22" x14ac:dyDescent="0.25">
      <c r="A1543">
        <v>29</v>
      </c>
      <c r="B1543" t="s">
        <v>28</v>
      </c>
      <c r="C1543" t="s">
        <v>22</v>
      </c>
      <c r="D1543" t="s">
        <v>30</v>
      </c>
      <c r="E1543">
        <v>5</v>
      </c>
      <c r="F1543">
        <v>3</v>
      </c>
      <c r="G1543" t="s">
        <v>24</v>
      </c>
      <c r="H1543">
        <v>820</v>
      </c>
      <c r="I1543" t="s">
        <v>25</v>
      </c>
      <c r="J1543">
        <v>2</v>
      </c>
      <c r="K1543" t="s">
        <v>31</v>
      </c>
      <c r="L1543" t="s">
        <v>32</v>
      </c>
      <c r="M1543">
        <v>109340</v>
      </c>
      <c r="N1543">
        <v>6</v>
      </c>
      <c r="O1543">
        <v>17</v>
      </c>
      <c r="P1543">
        <v>2</v>
      </c>
      <c r="Q1543">
        <v>11</v>
      </c>
      <c r="R1543">
        <v>2</v>
      </c>
      <c r="S1543">
        <v>9</v>
      </c>
      <c r="T1543">
        <v>0</v>
      </c>
      <c r="U1543">
        <v>7</v>
      </c>
      <c r="V1543">
        <f>COUNTIF(tbl_General[EmployeeID],tbl_General[[#This Row],[EmployeeID]])</f>
        <v>1</v>
      </c>
    </row>
    <row r="1544" spans="1:22" x14ac:dyDescent="0.25">
      <c r="A1544">
        <v>29</v>
      </c>
      <c r="B1544" t="s">
        <v>28</v>
      </c>
      <c r="C1544" t="s">
        <v>22</v>
      </c>
      <c r="D1544" t="s">
        <v>30</v>
      </c>
      <c r="E1544">
        <v>5</v>
      </c>
      <c r="F1544">
        <v>3</v>
      </c>
      <c r="G1544" t="s">
        <v>24</v>
      </c>
      <c r="H1544">
        <v>2290</v>
      </c>
      <c r="I1544" t="s">
        <v>25</v>
      </c>
      <c r="J1544">
        <v>2</v>
      </c>
      <c r="K1544" t="s">
        <v>31</v>
      </c>
      <c r="L1544" t="s">
        <v>32</v>
      </c>
      <c r="M1544">
        <v>109340</v>
      </c>
      <c r="N1544">
        <v>6</v>
      </c>
      <c r="O1544">
        <v>17</v>
      </c>
      <c r="P1544">
        <v>2</v>
      </c>
      <c r="Q1544">
        <v>11</v>
      </c>
      <c r="R1544">
        <v>2</v>
      </c>
      <c r="S1544">
        <v>9</v>
      </c>
      <c r="T1544">
        <v>0</v>
      </c>
      <c r="U1544">
        <v>7</v>
      </c>
      <c r="V1544">
        <f>COUNTIF(tbl_General[EmployeeID],tbl_General[[#This Row],[EmployeeID]])</f>
        <v>1</v>
      </c>
    </row>
    <row r="1545" spans="1:22" x14ac:dyDescent="0.25">
      <c r="A1545">
        <v>29</v>
      </c>
      <c r="B1545" t="s">
        <v>28</v>
      </c>
      <c r="C1545" t="s">
        <v>22</v>
      </c>
      <c r="D1545" t="s">
        <v>30</v>
      </c>
      <c r="E1545">
        <v>5</v>
      </c>
      <c r="F1545">
        <v>3</v>
      </c>
      <c r="G1545" t="s">
        <v>24</v>
      </c>
      <c r="H1545">
        <v>3760</v>
      </c>
      <c r="I1545" t="s">
        <v>25</v>
      </c>
      <c r="J1545">
        <v>2</v>
      </c>
      <c r="K1545" t="s">
        <v>31</v>
      </c>
      <c r="L1545" t="s">
        <v>32</v>
      </c>
      <c r="M1545">
        <v>109340</v>
      </c>
      <c r="N1545">
        <v>6</v>
      </c>
      <c r="O1545">
        <v>17</v>
      </c>
      <c r="P1545">
        <v>2</v>
      </c>
      <c r="Q1545">
        <v>11</v>
      </c>
      <c r="R1545">
        <v>2</v>
      </c>
      <c r="S1545">
        <v>9</v>
      </c>
      <c r="T1545">
        <v>0</v>
      </c>
      <c r="U1545">
        <v>7</v>
      </c>
      <c r="V1545">
        <f>COUNTIF(tbl_General[EmployeeID],tbl_General[[#This Row],[EmployeeID]])</f>
        <v>1</v>
      </c>
    </row>
    <row r="1546" spans="1:22" x14ac:dyDescent="0.25">
      <c r="A1546">
        <v>41</v>
      </c>
      <c r="B1546" t="s">
        <v>21</v>
      </c>
      <c r="C1546" t="s">
        <v>22</v>
      </c>
      <c r="D1546" t="s">
        <v>30</v>
      </c>
      <c r="E1546">
        <v>17</v>
      </c>
      <c r="F1546">
        <v>2</v>
      </c>
      <c r="G1546" t="s">
        <v>33</v>
      </c>
      <c r="H1546">
        <v>1346</v>
      </c>
      <c r="I1546" t="s">
        <v>34</v>
      </c>
      <c r="J1546">
        <v>1</v>
      </c>
      <c r="K1546" t="s">
        <v>42</v>
      </c>
      <c r="L1546" t="s">
        <v>41</v>
      </c>
      <c r="M1546">
        <v>52080</v>
      </c>
      <c r="N1546">
        <v>3</v>
      </c>
      <c r="O1546">
        <v>11</v>
      </c>
      <c r="P1546">
        <v>3</v>
      </c>
      <c r="Q1546">
        <v>12</v>
      </c>
      <c r="R1546">
        <v>2</v>
      </c>
      <c r="S1546">
        <v>9</v>
      </c>
      <c r="T1546">
        <v>0</v>
      </c>
      <c r="U1546">
        <v>7</v>
      </c>
      <c r="V1546">
        <f>COUNTIF(tbl_General[EmployeeID],tbl_General[[#This Row],[EmployeeID]])</f>
        <v>1</v>
      </c>
    </row>
    <row r="1547" spans="1:22" x14ac:dyDescent="0.25">
      <c r="A1547">
        <v>41</v>
      </c>
      <c r="B1547" t="s">
        <v>21</v>
      </c>
      <c r="C1547" t="s">
        <v>22</v>
      </c>
      <c r="D1547" t="s">
        <v>30</v>
      </c>
      <c r="E1547">
        <v>17</v>
      </c>
      <c r="F1547">
        <v>2</v>
      </c>
      <c r="G1547" t="s">
        <v>33</v>
      </c>
      <c r="H1547">
        <v>2816</v>
      </c>
      <c r="I1547" t="s">
        <v>34</v>
      </c>
      <c r="J1547">
        <v>1</v>
      </c>
      <c r="K1547" t="s">
        <v>42</v>
      </c>
      <c r="L1547" t="s">
        <v>41</v>
      </c>
      <c r="M1547">
        <v>52080</v>
      </c>
      <c r="N1547">
        <v>3</v>
      </c>
      <c r="O1547">
        <v>11</v>
      </c>
      <c r="P1547">
        <v>3</v>
      </c>
      <c r="Q1547">
        <v>12</v>
      </c>
      <c r="R1547">
        <v>2</v>
      </c>
      <c r="S1547">
        <v>9</v>
      </c>
      <c r="T1547">
        <v>0</v>
      </c>
      <c r="U1547">
        <v>7</v>
      </c>
      <c r="V1547">
        <f>COUNTIF(tbl_General[EmployeeID],tbl_General[[#This Row],[EmployeeID]])</f>
        <v>1</v>
      </c>
    </row>
    <row r="1548" spans="1:22" x14ac:dyDescent="0.25">
      <c r="A1548">
        <v>41</v>
      </c>
      <c r="B1548" t="s">
        <v>21</v>
      </c>
      <c r="C1548" t="s">
        <v>22</v>
      </c>
      <c r="D1548" t="s">
        <v>30</v>
      </c>
      <c r="E1548">
        <v>17</v>
      </c>
      <c r="F1548">
        <v>2</v>
      </c>
      <c r="G1548" t="s">
        <v>33</v>
      </c>
      <c r="H1548">
        <v>4286</v>
      </c>
      <c r="I1548" t="s">
        <v>34</v>
      </c>
      <c r="J1548">
        <v>1</v>
      </c>
      <c r="K1548" t="s">
        <v>42</v>
      </c>
      <c r="L1548" t="s">
        <v>41</v>
      </c>
      <c r="M1548">
        <v>52080</v>
      </c>
      <c r="N1548">
        <v>3</v>
      </c>
      <c r="O1548">
        <v>11</v>
      </c>
      <c r="P1548">
        <v>3</v>
      </c>
      <c r="Q1548">
        <v>12</v>
      </c>
      <c r="R1548">
        <v>2</v>
      </c>
      <c r="S1548">
        <v>9</v>
      </c>
      <c r="T1548">
        <v>0</v>
      </c>
      <c r="U1548">
        <v>7</v>
      </c>
      <c r="V1548">
        <f>COUNTIF(tbl_General[EmployeeID],tbl_General[[#This Row],[EmployeeID]])</f>
        <v>1</v>
      </c>
    </row>
    <row r="1549" spans="1:22" x14ac:dyDescent="0.25">
      <c r="A1549">
        <v>46</v>
      </c>
      <c r="B1549" t="s">
        <v>21</v>
      </c>
      <c r="C1549" t="s">
        <v>29</v>
      </c>
      <c r="D1549" t="s">
        <v>30</v>
      </c>
      <c r="E1549">
        <v>20</v>
      </c>
      <c r="F1549">
        <v>3</v>
      </c>
      <c r="G1549" t="s">
        <v>46</v>
      </c>
      <c r="H1549">
        <v>1261</v>
      </c>
      <c r="I1549" t="s">
        <v>34</v>
      </c>
      <c r="J1549">
        <v>3</v>
      </c>
      <c r="K1549" t="s">
        <v>35</v>
      </c>
      <c r="L1549" t="s">
        <v>32</v>
      </c>
      <c r="M1549">
        <v>40350</v>
      </c>
      <c r="N1549">
        <v>4</v>
      </c>
      <c r="O1549">
        <v>14</v>
      </c>
      <c r="P1549">
        <v>1</v>
      </c>
      <c r="Q1549">
        <v>14</v>
      </c>
      <c r="R1549">
        <v>2</v>
      </c>
      <c r="S1549">
        <v>9</v>
      </c>
      <c r="T1549">
        <v>0</v>
      </c>
      <c r="U1549">
        <v>8</v>
      </c>
      <c r="V1549">
        <f>COUNTIF(tbl_General[EmployeeID],tbl_General[[#This Row],[EmployeeID]])</f>
        <v>1</v>
      </c>
    </row>
    <row r="1550" spans="1:22" x14ac:dyDescent="0.25">
      <c r="A1550">
        <v>46</v>
      </c>
      <c r="B1550" t="s">
        <v>21</v>
      </c>
      <c r="C1550" t="s">
        <v>29</v>
      </c>
      <c r="D1550" t="s">
        <v>30</v>
      </c>
      <c r="E1550">
        <v>20</v>
      </c>
      <c r="F1550">
        <v>3</v>
      </c>
      <c r="G1550" t="s">
        <v>46</v>
      </c>
      <c r="H1550">
        <v>2731</v>
      </c>
      <c r="I1550" t="s">
        <v>34</v>
      </c>
      <c r="J1550">
        <v>3</v>
      </c>
      <c r="K1550" t="s">
        <v>35</v>
      </c>
      <c r="L1550" t="s">
        <v>32</v>
      </c>
      <c r="M1550">
        <v>40350</v>
      </c>
      <c r="N1550">
        <v>4</v>
      </c>
      <c r="O1550">
        <v>14</v>
      </c>
      <c r="P1550">
        <v>1</v>
      </c>
      <c r="Q1550">
        <v>14</v>
      </c>
      <c r="R1550">
        <v>2</v>
      </c>
      <c r="S1550">
        <v>9</v>
      </c>
      <c r="T1550">
        <v>0</v>
      </c>
      <c r="U1550">
        <v>8</v>
      </c>
      <c r="V1550">
        <f>COUNTIF(tbl_General[EmployeeID],tbl_General[[#This Row],[EmployeeID]])</f>
        <v>1</v>
      </c>
    </row>
    <row r="1551" spans="1:22" x14ac:dyDescent="0.25">
      <c r="A1551">
        <v>46</v>
      </c>
      <c r="B1551" t="s">
        <v>21</v>
      </c>
      <c r="C1551" t="s">
        <v>29</v>
      </c>
      <c r="D1551" t="s">
        <v>30</v>
      </c>
      <c r="E1551">
        <v>20</v>
      </c>
      <c r="F1551">
        <v>3</v>
      </c>
      <c r="G1551" t="s">
        <v>46</v>
      </c>
      <c r="H1551">
        <v>4201</v>
      </c>
      <c r="I1551" t="s">
        <v>34</v>
      </c>
      <c r="J1551">
        <v>3</v>
      </c>
      <c r="K1551" t="s">
        <v>35</v>
      </c>
      <c r="L1551" t="s">
        <v>32</v>
      </c>
      <c r="M1551">
        <v>40350</v>
      </c>
      <c r="N1551">
        <v>4</v>
      </c>
      <c r="O1551">
        <v>14</v>
      </c>
      <c r="P1551">
        <v>1</v>
      </c>
      <c r="Q1551">
        <v>14</v>
      </c>
      <c r="R1551">
        <v>2</v>
      </c>
      <c r="S1551">
        <v>9</v>
      </c>
      <c r="T1551">
        <v>0</v>
      </c>
      <c r="U1551">
        <v>8</v>
      </c>
      <c r="V1551">
        <f>COUNTIF(tbl_General[EmployeeID],tbl_General[[#This Row],[EmployeeID]])</f>
        <v>1</v>
      </c>
    </row>
    <row r="1552" spans="1:22" x14ac:dyDescent="0.25">
      <c r="A1552">
        <v>52</v>
      </c>
      <c r="B1552" t="s">
        <v>21</v>
      </c>
      <c r="C1552" t="s">
        <v>36</v>
      </c>
      <c r="D1552" t="s">
        <v>30</v>
      </c>
      <c r="E1552">
        <v>2</v>
      </c>
      <c r="F1552">
        <v>4</v>
      </c>
      <c r="G1552" t="s">
        <v>33</v>
      </c>
      <c r="H1552">
        <v>1177</v>
      </c>
      <c r="I1552" t="s">
        <v>34</v>
      </c>
      <c r="J1552">
        <v>1</v>
      </c>
      <c r="K1552" t="s">
        <v>44</v>
      </c>
      <c r="L1552" t="s">
        <v>41</v>
      </c>
      <c r="M1552">
        <v>46140</v>
      </c>
      <c r="N1552">
        <v>2</v>
      </c>
      <c r="O1552">
        <v>16</v>
      </c>
      <c r="P1552">
        <v>1</v>
      </c>
      <c r="Q1552">
        <v>16</v>
      </c>
      <c r="R1552">
        <v>3</v>
      </c>
      <c r="S1552">
        <v>9</v>
      </c>
      <c r="T1552">
        <v>0</v>
      </c>
      <c r="U1552">
        <v>0</v>
      </c>
      <c r="V1552">
        <f>COUNTIF(tbl_General[EmployeeID],tbl_General[[#This Row],[EmployeeID]])</f>
        <v>1</v>
      </c>
    </row>
    <row r="1553" spans="1:22" x14ac:dyDescent="0.25">
      <c r="A1553">
        <v>52</v>
      </c>
      <c r="B1553" t="s">
        <v>21</v>
      </c>
      <c r="C1553" t="s">
        <v>36</v>
      </c>
      <c r="D1553" t="s">
        <v>30</v>
      </c>
      <c r="E1553">
        <v>2</v>
      </c>
      <c r="F1553">
        <v>4</v>
      </c>
      <c r="G1553" t="s">
        <v>33</v>
      </c>
      <c r="H1553">
        <v>2647</v>
      </c>
      <c r="I1553" t="s">
        <v>34</v>
      </c>
      <c r="J1553">
        <v>1</v>
      </c>
      <c r="K1553" t="s">
        <v>44</v>
      </c>
      <c r="L1553" t="s">
        <v>41</v>
      </c>
      <c r="M1553">
        <v>46140</v>
      </c>
      <c r="N1553">
        <v>2</v>
      </c>
      <c r="O1553">
        <v>16</v>
      </c>
      <c r="P1553">
        <v>1</v>
      </c>
      <c r="Q1553">
        <v>16</v>
      </c>
      <c r="R1553">
        <v>3</v>
      </c>
      <c r="S1553">
        <v>9</v>
      </c>
      <c r="T1553">
        <v>0</v>
      </c>
      <c r="U1553">
        <v>0</v>
      </c>
      <c r="V1553">
        <f>COUNTIF(tbl_General[EmployeeID],tbl_General[[#This Row],[EmployeeID]])</f>
        <v>1</v>
      </c>
    </row>
    <row r="1554" spans="1:22" x14ac:dyDescent="0.25">
      <c r="A1554">
        <v>52</v>
      </c>
      <c r="B1554" t="s">
        <v>21</v>
      </c>
      <c r="C1554" t="s">
        <v>36</v>
      </c>
      <c r="D1554" t="s">
        <v>30</v>
      </c>
      <c r="E1554">
        <v>2</v>
      </c>
      <c r="F1554">
        <v>4</v>
      </c>
      <c r="G1554" t="s">
        <v>33</v>
      </c>
      <c r="H1554">
        <v>4117</v>
      </c>
      <c r="I1554" t="s">
        <v>34</v>
      </c>
      <c r="J1554">
        <v>1</v>
      </c>
      <c r="K1554" t="s">
        <v>44</v>
      </c>
      <c r="L1554" t="s">
        <v>41</v>
      </c>
      <c r="M1554">
        <v>46140</v>
      </c>
      <c r="N1554">
        <v>2</v>
      </c>
      <c r="O1554">
        <v>16</v>
      </c>
      <c r="P1554">
        <v>1</v>
      </c>
      <c r="Q1554">
        <v>16</v>
      </c>
      <c r="R1554">
        <v>3</v>
      </c>
      <c r="S1554">
        <v>9</v>
      </c>
      <c r="T1554">
        <v>0</v>
      </c>
      <c r="U1554">
        <v>0</v>
      </c>
      <c r="V1554">
        <f>COUNTIF(tbl_General[EmployeeID],tbl_General[[#This Row],[EmployeeID]])</f>
        <v>1</v>
      </c>
    </row>
    <row r="1555" spans="1:22" x14ac:dyDescent="0.25">
      <c r="A1555">
        <v>49</v>
      </c>
      <c r="B1555" t="s">
        <v>21</v>
      </c>
      <c r="C1555" t="s">
        <v>29</v>
      </c>
      <c r="D1555" t="s">
        <v>30</v>
      </c>
      <c r="E1555">
        <v>6</v>
      </c>
      <c r="F1555">
        <v>1</v>
      </c>
      <c r="G1555" t="s">
        <v>38</v>
      </c>
      <c r="H1555">
        <v>1211</v>
      </c>
      <c r="I1555" t="s">
        <v>34</v>
      </c>
      <c r="J1555">
        <v>3</v>
      </c>
      <c r="K1555" t="s">
        <v>26</v>
      </c>
      <c r="L1555" t="s">
        <v>27</v>
      </c>
      <c r="M1555">
        <v>29960</v>
      </c>
      <c r="N1555">
        <v>2</v>
      </c>
      <c r="O1555">
        <v>18</v>
      </c>
      <c r="P1555">
        <v>1</v>
      </c>
      <c r="Q1555">
        <v>17</v>
      </c>
      <c r="R1555">
        <v>2</v>
      </c>
      <c r="S1555">
        <v>9</v>
      </c>
      <c r="T1555">
        <v>0</v>
      </c>
      <c r="U1555">
        <v>8</v>
      </c>
      <c r="V1555">
        <f>COUNTIF(tbl_General[EmployeeID],tbl_General[[#This Row],[EmployeeID]])</f>
        <v>1</v>
      </c>
    </row>
    <row r="1556" spans="1:22" x14ac:dyDescent="0.25">
      <c r="A1556">
        <v>49</v>
      </c>
      <c r="B1556" t="s">
        <v>21</v>
      </c>
      <c r="C1556" t="s">
        <v>29</v>
      </c>
      <c r="D1556" t="s">
        <v>30</v>
      </c>
      <c r="E1556">
        <v>6</v>
      </c>
      <c r="F1556">
        <v>1</v>
      </c>
      <c r="G1556" t="s">
        <v>38</v>
      </c>
      <c r="H1556">
        <v>2681</v>
      </c>
      <c r="I1556" t="s">
        <v>34</v>
      </c>
      <c r="J1556">
        <v>3</v>
      </c>
      <c r="K1556" t="s">
        <v>26</v>
      </c>
      <c r="L1556" t="s">
        <v>27</v>
      </c>
      <c r="M1556">
        <v>29960</v>
      </c>
      <c r="N1556">
        <v>2</v>
      </c>
      <c r="O1556">
        <v>18</v>
      </c>
      <c r="P1556">
        <v>1</v>
      </c>
      <c r="Q1556">
        <v>17</v>
      </c>
      <c r="R1556">
        <v>2</v>
      </c>
      <c r="S1556">
        <v>9</v>
      </c>
      <c r="T1556">
        <v>0</v>
      </c>
      <c r="U1556">
        <v>8</v>
      </c>
      <c r="V1556">
        <f>COUNTIF(tbl_General[EmployeeID],tbl_General[[#This Row],[EmployeeID]])</f>
        <v>1</v>
      </c>
    </row>
    <row r="1557" spans="1:22" x14ac:dyDescent="0.25">
      <c r="A1557">
        <v>49</v>
      </c>
      <c r="B1557" t="s">
        <v>21</v>
      </c>
      <c r="C1557" t="s">
        <v>29</v>
      </c>
      <c r="D1557" t="s">
        <v>30</v>
      </c>
      <c r="E1557">
        <v>6</v>
      </c>
      <c r="F1557">
        <v>1</v>
      </c>
      <c r="G1557" t="s">
        <v>38</v>
      </c>
      <c r="H1557">
        <v>4151</v>
      </c>
      <c r="I1557" t="s">
        <v>34</v>
      </c>
      <c r="J1557">
        <v>3</v>
      </c>
      <c r="K1557" t="s">
        <v>26</v>
      </c>
      <c r="L1557" t="s">
        <v>27</v>
      </c>
      <c r="M1557">
        <v>29960</v>
      </c>
      <c r="N1557">
        <v>2</v>
      </c>
      <c r="O1557">
        <v>18</v>
      </c>
      <c r="P1557">
        <v>1</v>
      </c>
      <c r="Q1557">
        <v>17</v>
      </c>
      <c r="R1557">
        <v>2</v>
      </c>
      <c r="S1557">
        <v>9</v>
      </c>
      <c r="T1557">
        <v>0</v>
      </c>
      <c r="U1557">
        <v>8</v>
      </c>
      <c r="V1557">
        <f>COUNTIF(tbl_General[EmployeeID],tbl_General[[#This Row],[EmployeeID]])</f>
        <v>1</v>
      </c>
    </row>
    <row r="1558" spans="1:22" x14ac:dyDescent="0.25">
      <c r="A1558">
        <v>52</v>
      </c>
      <c r="B1558" t="s">
        <v>21</v>
      </c>
      <c r="C1558" t="s">
        <v>29</v>
      </c>
      <c r="D1558" t="s">
        <v>30</v>
      </c>
      <c r="E1558">
        <v>1</v>
      </c>
      <c r="F1558">
        <v>1</v>
      </c>
      <c r="G1558" t="s">
        <v>24</v>
      </c>
      <c r="H1558">
        <v>370</v>
      </c>
      <c r="I1558" t="s">
        <v>34</v>
      </c>
      <c r="J1558">
        <v>2</v>
      </c>
      <c r="K1558" t="s">
        <v>40</v>
      </c>
      <c r="L1558" t="s">
        <v>27</v>
      </c>
      <c r="M1558">
        <v>50060</v>
      </c>
      <c r="N1558">
        <v>3</v>
      </c>
      <c r="O1558">
        <v>16</v>
      </c>
      <c r="P1558">
        <v>1</v>
      </c>
      <c r="Q1558">
        <v>31</v>
      </c>
      <c r="R1558">
        <v>2</v>
      </c>
      <c r="S1558">
        <v>9</v>
      </c>
      <c r="T1558">
        <v>0</v>
      </c>
      <c r="U1558">
        <v>0</v>
      </c>
      <c r="V1558">
        <f>COUNTIF(tbl_General[EmployeeID],tbl_General[[#This Row],[EmployeeID]])</f>
        <v>1</v>
      </c>
    </row>
    <row r="1559" spans="1:22" x14ac:dyDescent="0.25">
      <c r="A1559">
        <v>52</v>
      </c>
      <c r="B1559" t="s">
        <v>21</v>
      </c>
      <c r="C1559" t="s">
        <v>29</v>
      </c>
      <c r="D1559" t="s">
        <v>30</v>
      </c>
      <c r="E1559">
        <v>1</v>
      </c>
      <c r="F1559">
        <v>1</v>
      </c>
      <c r="G1559" t="s">
        <v>24</v>
      </c>
      <c r="H1559">
        <v>1840</v>
      </c>
      <c r="I1559" t="s">
        <v>34</v>
      </c>
      <c r="J1559">
        <v>2</v>
      </c>
      <c r="K1559" t="s">
        <v>40</v>
      </c>
      <c r="L1559" t="s">
        <v>27</v>
      </c>
      <c r="M1559">
        <v>50060</v>
      </c>
      <c r="N1559">
        <v>3</v>
      </c>
      <c r="O1559">
        <v>16</v>
      </c>
      <c r="P1559">
        <v>1</v>
      </c>
      <c r="Q1559">
        <v>31</v>
      </c>
      <c r="R1559">
        <v>2</v>
      </c>
      <c r="S1559">
        <v>9</v>
      </c>
      <c r="T1559">
        <v>0</v>
      </c>
      <c r="U1559">
        <v>0</v>
      </c>
      <c r="V1559">
        <f>COUNTIF(tbl_General[EmployeeID],tbl_General[[#This Row],[EmployeeID]])</f>
        <v>1</v>
      </c>
    </row>
    <row r="1560" spans="1:22" x14ac:dyDescent="0.25">
      <c r="A1560">
        <v>52</v>
      </c>
      <c r="B1560" t="s">
        <v>21</v>
      </c>
      <c r="C1560" t="s">
        <v>29</v>
      </c>
      <c r="D1560" t="s">
        <v>30</v>
      </c>
      <c r="E1560">
        <v>1</v>
      </c>
      <c r="F1560">
        <v>1</v>
      </c>
      <c r="G1560" t="s">
        <v>24</v>
      </c>
      <c r="H1560">
        <v>3310</v>
      </c>
      <c r="I1560" t="s">
        <v>34</v>
      </c>
      <c r="J1560">
        <v>2</v>
      </c>
      <c r="K1560" t="s">
        <v>40</v>
      </c>
      <c r="L1560" t="s">
        <v>27</v>
      </c>
      <c r="M1560">
        <v>50060</v>
      </c>
      <c r="N1560">
        <v>3</v>
      </c>
      <c r="O1560">
        <v>16</v>
      </c>
      <c r="P1560">
        <v>1</v>
      </c>
      <c r="Q1560">
        <v>31</v>
      </c>
      <c r="R1560">
        <v>2</v>
      </c>
      <c r="S1560">
        <v>9</v>
      </c>
      <c r="T1560">
        <v>0</v>
      </c>
      <c r="U1560">
        <v>0</v>
      </c>
      <c r="V1560">
        <f>COUNTIF(tbl_General[EmployeeID],tbl_General[[#This Row],[EmployeeID]])</f>
        <v>1</v>
      </c>
    </row>
    <row r="1561" spans="1:22" x14ac:dyDescent="0.25">
      <c r="A1561">
        <v>36</v>
      </c>
      <c r="B1561" t="s">
        <v>21</v>
      </c>
      <c r="C1561" t="s">
        <v>36</v>
      </c>
      <c r="D1561" t="s">
        <v>30</v>
      </c>
      <c r="E1561">
        <v>5</v>
      </c>
      <c r="F1561">
        <v>4</v>
      </c>
      <c r="G1561" t="s">
        <v>24</v>
      </c>
      <c r="H1561">
        <v>1518</v>
      </c>
      <c r="I1561" t="s">
        <v>34</v>
      </c>
      <c r="J1561">
        <v>1</v>
      </c>
      <c r="K1561" t="s">
        <v>35</v>
      </c>
      <c r="L1561" t="s">
        <v>27</v>
      </c>
      <c r="M1561">
        <v>85780</v>
      </c>
      <c r="N1561">
        <v>7</v>
      </c>
      <c r="O1561">
        <v>21</v>
      </c>
      <c r="P1561">
        <v>0</v>
      </c>
      <c r="Q1561">
        <v>10</v>
      </c>
      <c r="R1561">
        <v>4</v>
      </c>
      <c r="S1561">
        <v>9</v>
      </c>
      <c r="T1561">
        <v>0</v>
      </c>
      <c r="U1561">
        <v>8</v>
      </c>
      <c r="V1561">
        <f>COUNTIF(tbl_General[EmployeeID],tbl_General[[#This Row],[EmployeeID]])</f>
        <v>1</v>
      </c>
    </row>
    <row r="1562" spans="1:22" x14ac:dyDescent="0.25">
      <c r="A1562">
        <v>33</v>
      </c>
      <c r="B1562" t="s">
        <v>21</v>
      </c>
      <c r="C1562" t="s">
        <v>22</v>
      </c>
      <c r="D1562" t="s">
        <v>23</v>
      </c>
      <c r="E1562">
        <v>1</v>
      </c>
      <c r="F1562">
        <v>3</v>
      </c>
      <c r="G1562" t="s">
        <v>24</v>
      </c>
      <c r="H1562">
        <v>1106</v>
      </c>
      <c r="I1562" t="s">
        <v>25</v>
      </c>
      <c r="J1562">
        <v>5</v>
      </c>
      <c r="K1562" t="s">
        <v>35</v>
      </c>
      <c r="L1562" t="s">
        <v>32</v>
      </c>
      <c r="M1562">
        <v>12230</v>
      </c>
      <c r="N1562">
        <v>1</v>
      </c>
      <c r="O1562">
        <v>13</v>
      </c>
      <c r="P1562">
        <v>1</v>
      </c>
      <c r="Q1562">
        <v>10</v>
      </c>
      <c r="R1562">
        <v>3</v>
      </c>
      <c r="S1562">
        <v>10</v>
      </c>
      <c r="T1562">
        <v>0</v>
      </c>
      <c r="U1562">
        <v>9</v>
      </c>
      <c r="V1562">
        <f>COUNTIF(tbl_General[EmployeeID],tbl_General[[#This Row],[EmployeeID]])</f>
        <v>1</v>
      </c>
    </row>
    <row r="1563" spans="1:22" x14ac:dyDescent="0.25">
      <c r="A1563">
        <v>33</v>
      </c>
      <c r="B1563" t="s">
        <v>21</v>
      </c>
      <c r="C1563" t="s">
        <v>22</v>
      </c>
      <c r="D1563" t="s">
        <v>23</v>
      </c>
      <c r="E1563">
        <v>1</v>
      </c>
      <c r="F1563">
        <v>3</v>
      </c>
      <c r="G1563" t="s">
        <v>24</v>
      </c>
      <c r="H1563">
        <v>2576</v>
      </c>
      <c r="I1563" t="s">
        <v>25</v>
      </c>
      <c r="J1563">
        <v>5</v>
      </c>
      <c r="K1563" t="s">
        <v>35</v>
      </c>
      <c r="L1563" t="s">
        <v>32</v>
      </c>
      <c r="M1563">
        <v>12230</v>
      </c>
      <c r="N1563">
        <v>1</v>
      </c>
      <c r="O1563">
        <v>13</v>
      </c>
      <c r="P1563">
        <v>1</v>
      </c>
      <c r="Q1563">
        <v>10</v>
      </c>
      <c r="R1563">
        <v>3</v>
      </c>
      <c r="S1563">
        <v>10</v>
      </c>
      <c r="T1563">
        <v>0</v>
      </c>
      <c r="U1563">
        <v>9</v>
      </c>
      <c r="V1563">
        <f>COUNTIF(tbl_General[EmployeeID],tbl_General[[#This Row],[EmployeeID]])</f>
        <v>1</v>
      </c>
    </row>
    <row r="1564" spans="1:22" x14ac:dyDescent="0.25">
      <c r="A1564">
        <v>33</v>
      </c>
      <c r="B1564" t="s">
        <v>21</v>
      </c>
      <c r="C1564" t="s">
        <v>22</v>
      </c>
      <c r="D1564" t="s">
        <v>23</v>
      </c>
      <c r="E1564">
        <v>1</v>
      </c>
      <c r="F1564">
        <v>3</v>
      </c>
      <c r="G1564" t="s">
        <v>24</v>
      </c>
      <c r="H1564">
        <v>4046</v>
      </c>
      <c r="I1564" t="s">
        <v>25</v>
      </c>
      <c r="J1564">
        <v>5</v>
      </c>
      <c r="K1564" t="s">
        <v>35</v>
      </c>
      <c r="L1564" t="s">
        <v>32</v>
      </c>
      <c r="M1564">
        <v>12230</v>
      </c>
      <c r="N1564">
        <v>1</v>
      </c>
      <c r="O1564">
        <v>13</v>
      </c>
      <c r="P1564">
        <v>1</v>
      </c>
      <c r="Q1564">
        <v>10</v>
      </c>
      <c r="R1564">
        <v>3</v>
      </c>
      <c r="S1564">
        <v>10</v>
      </c>
      <c r="T1564">
        <v>0</v>
      </c>
      <c r="U1564">
        <v>9</v>
      </c>
      <c r="V1564">
        <f>COUNTIF(tbl_General[EmployeeID],tbl_General[[#This Row],[EmployeeID]])</f>
        <v>1</v>
      </c>
    </row>
    <row r="1565" spans="1:22" x14ac:dyDescent="0.25">
      <c r="A1565">
        <v>33</v>
      </c>
      <c r="B1565" t="s">
        <v>21</v>
      </c>
      <c r="C1565" t="s">
        <v>29</v>
      </c>
      <c r="D1565" t="s">
        <v>30</v>
      </c>
      <c r="E1565">
        <v>9</v>
      </c>
      <c r="F1565">
        <v>2</v>
      </c>
      <c r="G1565" t="s">
        <v>38</v>
      </c>
      <c r="H1565">
        <v>615</v>
      </c>
      <c r="I1565" t="s">
        <v>25</v>
      </c>
      <c r="J1565">
        <v>1</v>
      </c>
      <c r="K1565" t="s">
        <v>35</v>
      </c>
      <c r="L1565" t="s">
        <v>27</v>
      </c>
      <c r="M1565">
        <v>20970</v>
      </c>
      <c r="N1565">
        <v>1</v>
      </c>
      <c r="O1565">
        <v>14</v>
      </c>
      <c r="P1565">
        <v>2</v>
      </c>
      <c r="Q1565">
        <v>10</v>
      </c>
      <c r="R1565">
        <v>5</v>
      </c>
      <c r="S1565">
        <v>10</v>
      </c>
      <c r="T1565">
        <v>0</v>
      </c>
      <c r="U1565">
        <v>1</v>
      </c>
      <c r="V1565">
        <f>COUNTIF(tbl_General[EmployeeID],tbl_General[[#This Row],[EmployeeID]])</f>
        <v>1</v>
      </c>
    </row>
    <row r="1566" spans="1:22" x14ac:dyDescent="0.25">
      <c r="A1566">
        <v>33</v>
      </c>
      <c r="B1566" t="s">
        <v>21</v>
      </c>
      <c r="C1566" t="s">
        <v>29</v>
      </c>
      <c r="D1566" t="s">
        <v>30</v>
      </c>
      <c r="E1566">
        <v>9</v>
      </c>
      <c r="F1566">
        <v>2</v>
      </c>
      <c r="G1566" t="s">
        <v>38</v>
      </c>
      <c r="H1566">
        <v>2085</v>
      </c>
      <c r="I1566" t="s">
        <v>25</v>
      </c>
      <c r="J1566">
        <v>1</v>
      </c>
      <c r="K1566" t="s">
        <v>35</v>
      </c>
      <c r="L1566" t="s">
        <v>27</v>
      </c>
      <c r="M1566">
        <v>20970</v>
      </c>
      <c r="N1566">
        <v>1</v>
      </c>
      <c r="O1566">
        <v>14</v>
      </c>
      <c r="P1566">
        <v>2</v>
      </c>
      <c r="Q1566">
        <v>10</v>
      </c>
      <c r="R1566">
        <v>5</v>
      </c>
      <c r="S1566">
        <v>10</v>
      </c>
      <c r="T1566">
        <v>0</v>
      </c>
      <c r="U1566">
        <v>1</v>
      </c>
      <c r="V1566">
        <f>COUNTIF(tbl_General[EmployeeID],tbl_General[[#This Row],[EmployeeID]])</f>
        <v>1</v>
      </c>
    </row>
    <row r="1567" spans="1:22" x14ac:dyDescent="0.25">
      <c r="A1567">
        <v>33</v>
      </c>
      <c r="B1567" t="s">
        <v>21</v>
      </c>
      <c r="C1567" t="s">
        <v>29</v>
      </c>
      <c r="D1567" t="s">
        <v>30</v>
      </c>
      <c r="E1567">
        <v>9</v>
      </c>
      <c r="F1567">
        <v>2</v>
      </c>
      <c r="G1567" t="s">
        <v>38</v>
      </c>
      <c r="H1567">
        <v>3555</v>
      </c>
      <c r="I1567" t="s">
        <v>25</v>
      </c>
      <c r="J1567">
        <v>1</v>
      </c>
      <c r="K1567" t="s">
        <v>35</v>
      </c>
      <c r="L1567" t="s">
        <v>27</v>
      </c>
      <c r="M1567">
        <v>20970</v>
      </c>
      <c r="N1567">
        <v>1</v>
      </c>
      <c r="O1567">
        <v>14</v>
      </c>
      <c r="P1567">
        <v>2</v>
      </c>
      <c r="Q1567">
        <v>10</v>
      </c>
      <c r="R1567">
        <v>5</v>
      </c>
      <c r="S1567">
        <v>10</v>
      </c>
      <c r="T1567">
        <v>0</v>
      </c>
      <c r="U1567">
        <v>1</v>
      </c>
      <c r="V1567">
        <f>COUNTIF(tbl_General[EmployeeID],tbl_General[[#This Row],[EmployeeID]])</f>
        <v>1</v>
      </c>
    </row>
    <row r="1568" spans="1:22" x14ac:dyDescent="0.25">
      <c r="A1568">
        <v>35</v>
      </c>
      <c r="B1568" t="s">
        <v>21</v>
      </c>
      <c r="C1568" t="s">
        <v>29</v>
      </c>
      <c r="D1568" t="s">
        <v>30</v>
      </c>
      <c r="E1568">
        <v>19</v>
      </c>
      <c r="F1568">
        <v>3</v>
      </c>
      <c r="G1568" t="s">
        <v>24</v>
      </c>
      <c r="H1568">
        <v>1441</v>
      </c>
      <c r="I1568" t="s">
        <v>25</v>
      </c>
      <c r="J1568">
        <v>1</v>
      </c>
      <c r="K1568" t="s">
        <v>35</v>
      </c>
      <c r="L1568" t="s">
        <v>32</v>
      </c>
      <c r="M1568">
        <v>21450</v>
      </c>
      <c r="N1568">
        <v>1</v>
      </c>
      <c r="O1568">
        <v>13</v>
      </c>
      <c r="P1568">
        <v>0</v>
      </c>
      <c r="Q1568">
        <v>10</v>
      </c>
      <c r="R1568">
        <v>6</v>
      </c>
      <c r="S1568">
        <v>10</v>
      </c>
      <c r="T1568">
        <v>0</v>
      </c>
      <c r="U1568">
        <v>8</v>
      </c>
      <c r="V1568">
        <f>COUNTIF(tbl_General[EmployeeID],tbl_General[[#This Row],[EmployeeID]])</f>
        <v>1</v>
      </c>
    </row>
    <row r="1569" spans="1:22" x14ac:dyDescent="0.25">
      <c r="A1569">
        <v>35</v>
      </c>
      <c r="B1569" t="s">
        <v>21</v>
      </c>
      <c r="C1569" t="s">
        <v>29</v>
      </c>
      <c r="D1569" t="s">
        <v>30</v>
      </c>
      <c r="E1569">
        <v>19</v>
      </c>
      <c r="F1569">
        <v>3</v>
      </c>
      <c r="G1569" t="s">
        <v>24</v>
      </c>
      <c r="H1569">
        <v>2911</v>
      </c>
      <c r="I1569" t="s">
        <v>25</v>
      </c>
      <c r="J1569">
        <v>1</v>
      </c>
      <c r="K1569" t="s">
        <v>35</v>
      </c>
      <c r="L1569" t="s">
        <v>32</v>
      </c>
      <c r="M1569">
        <v>21450</v>
      </c>
      <c r="N1569">
        <v>1</v>
      </c>
      <c r="O1569">
        <v>13</v>
      </c>
      <c r="P1569">
        <v>0</v>
      </c>
      <c r="Q1569">
        <v>10</v>
      </c>
      <c r="R1569">
        <v>6</v>
      </c>
      <c r="S1569">
        <v>10</v>
      </c>
      <c r="T1569">
        <v>0</v>
      </c>
      <c r="U1569">
        <v>8</v>
      </c>
      <c r="V1569">
        <f>COUNTIF(tbl_General[EmployeeID],tbl_General[[#This Row],[EmployeeID]])</f>
        <v>1</v>
      </c>
    </row>
    <row r="1570" spans="1:22" x14ac:dyDescent="0.25">
      <c r="A1570">
        <v>35</v>
      </c>
      <c r="B1570" t="s">
        <v>21</v>
      </c>
      <c r="C1570" t="s">
        <v>29</v>
      </c>
      <c r="D1570" t="s">
        <v>30</v>
      </c>
      <c r="E1570">
        <v>19</v>
      </c>
      <c r="F1570">
        <v>3</v>
      </c>
      <c r="G1570" t="s">
        <v>24</v>
      </c>
      <c r="H1570">
        <v>4381</v>
      </c>
      <c r="I1570" t="s">
        <v>25</v>
      </c>
      <c r="J1570">
        <v>1</v>
      </c>
      <c r="K1570" t="s">
        <v>35</v>
      </c>
      <c r="L1570" t="s">
        <v>32</v>
      </c>
      <c r="M1570">
        <v>21450</v>
      </c>
      <c r="N1570">
        <v>1</v>
      </c>
      <c r="O1570">
        <v>13</v>
      </c>
      <c r="P1570">
        <v>0</v>
      </c>
      <c r="Q1570">
        <v>10</v>
      </c>
      <c r="R1570">
        <v>6</v>
      </c>
      <c r="S1570">
        <v>10</v>
      </c>
      <c r="T1570">
        <v>0</v>
      </c>
      <c r="U1570">
        <v>8</v>
      </c>
      <c r="V1570">
        <f>COUNTIF(tbl_General[EmployeeID],tbl_General[[#This Row],[EmployeeID]])</f>
        <v>1</v>
      </c>
    </row>
    <row r="1571" spans="1:22" x14ac:dyDescent="0.25">
      <c r="A1571">
        <v>29</v>
      </c>
      <c r="B1571" t="s">
        <v>21</v>
      </c>
      <c r="C1571" t="s">
        <v>22</v>
      </c>
      <c r="D1571" t="s">
        <v>30</v>
      </c>
      <c r="E1571">
        <v>26</v>
      </c>
      <c r="F1571">
        <v>1</v>
      </c>
      <c r="G1571" t="s">
        <v>24</v>
      </c>
      <c r="H1571">
        <v>595</v>
      </c>
      <c r="I1571" t="s">
        <v>34</v>
      </c>
      <c r="J1571">
        <v>1</v>
      </c>
      <c r="K1571" t="s">
        <v>40</v>
      </c>
      <c r="L1571" t="s">
        <v>27</v>
      </c>
      <c r="M1571">
        <v>22180</v>
      </c>
      <c r="N1571">
        <v>1</v>
      </c>
      <c r="O1571">
        <v>24</v>
      </c>
      <c r="P1571">
        <v>1</v>
      </c>
      <c r="Q1571">
        <v>10</v>
      </c>
      <c r="R1571">
        <v>1</v>
      </c>
      <c r="S1571">
        <v>10</v>
      </c>
      <c r="T1571">
        <v>0</v>
      </c>
      <c r="U1571">
        <v>8</v>
      </c>
      <c r="V1571">
        <f>COUNTIF(tbl_General[EmployeeID],tbl_General[[#This Row],[EmployeeID]])</f>
        <v>1</v>
      </c>
    </row>
    <row r="1572" spans="1:22" x14ac:dyDescent="0.25">
      <c r="A1572">
        <v>29</v>
      </c>
      <c r="B1572" t="s">
        <v>21</v>
      </c>
      <c r="C1572" t="s">
        <v>22</v>
      </c>
      <c r="D1572" t="s">
        <v>30</v>
      </c>
      <c r="E1572">
        <v>26</v>
      </c>
      <c r="F1572">
        <v>1</v>
      </c>
      <c r="G1572" t="s">
        <v>24</v>
      </c>
      <c r="H1572">
        <v>2065</v>
      </c>
      <c r="I1572" t="s">
        <v>34</v>
      </c>
      <c r="J1572">
        <v>1</v>
      </c>
      <c r="K1572" t="s">
        <v>40</v>
      </c>
      <c r="L1572" t="s">
        <v>27</v>
      </c>
      <c r="M1572">
        <v>22180</v>
      </c>
      <c r="N1572">
        <v>1</v>
      </c>
      <c r="O1572">
        <v>24</v>
      </c>
      <c r="P1572">
        <v>1</v>
      </c>
      <c r="Q1572">
        <v>10</v>
      </c>
      <c r="R1572">
        <v>1</v>
      </c>
      <c r="S1572">
        <v>10</v>
      </c>
      <c r="T1572">
        <v>0</v>
      </c>
      <c r="U1572">
        <v>8</v>
      </c>
      <c r="V1572">
        <f>COUNTIF(tbl_General[EmployeeID],tbl_General[[#This Row],[EmployeeID]])</f>
        <v>1</v>
      </c>
    </row>
    <row r="1573" spans="1:22" x14ac:dyDescent="0.25">
      <c r="A1573">
        <v>29</v>
      </c>
      <c r="B1573" t="s">
        <v>21</v>
      </c>
      <c r="C1573" t="s">
        <v>22</v>
      </c>
      <c r="D1573" t="s">
        <v>30</v>
      </c>
      <c r="E1573">
        <v>26</v>
      </c>
      <c r="F1573">
        <v>1</v>
      </c>
      <c r="G1573" t="s">
        <v>24</v>
      </c>
      <c r="H1573">
        <v>3535</v>
      </c>
      <c r="I1573" t="s">
        <v>34</v>
      </c>
      <c r="J1573">
        <v>1</v>
      </c>
      <c r="K1573" t="s">
        <v>40</v>
      </c>
      <c r="L1573" t="s">
        <v>27</v>
      </c>
      <c r="M1573">
        <v>22180</v>
      </c>
      <c r="N1573">
        <v>1</v>
      </c>
      <c r="O1573">
        <v>24</v>
      </c>
      <c r="P1573">
        <v>1</v>
      </c>
      <c r="Q1573">
        <v>10</v>
      </c>
      <c r="R1573">
        <v>1</v>
      </c>
      <c r="S1573">
        <v>10</v>
      </c>
      <c r="T1573">
        <v>0</v>
      </c>
      <c r="U1573">
        <v>8</v>
      </c>
      <c r="V1573">
        <f>COUNTIF(tbl_General[EmployeeID],tbl_General[[#This Row],[EmployeeID]])</f>
        <v>1</v>
      </c>
    </row>
    <row r="1574" spans="1:22" x14ac:dyDescent="0.25">
      <c r="A1574">
        <v>41</v>
      </c>
      <c r="B1574" t="s">
        <v>21</v>
      </c>
      <c r="C1574" t="s">
        <v>22</v>
      </c>
      <c r="D1574" t="s">
        <v>30</v>
      </c>
      <c r="E1574">
        <v>7</v>
      </c>
      <c r="F1574">
        <v>3</v>
      </c>
      <c r="G1574" t="s">
        <v>46</v>
      </c>
      <c r="H1574">
        <v>146</v>
      </c>
      <c r="I1574" t="s">
        <v>25</v>
      </c>
      <c r="J1574">
        <v>3</v>
      </c>
      <c r="K1574" t="s">
        <v>31</v>
      </c>
      <c r="L1574" t="s">
        <v>27</v>
      </c>
      <c r="M1574">
        <v>27820</v>
      </c>
      <c r="N1574">
        <v>1</v>
      </c>
      <c r="O1574">
        <v>14</v>
      </c>
      <c r="P1574">
        <v>0</v>
      </c>
      <c r="Q1574">
        <v>10</v>
      </c>
      <c r="R1574">
        <v>2</v>
      </c>
      <c r="S1574">
        <v>10</v>
      </c>
      <c r="T1574">
        <v>0</v>
      </c>
      <c r="U1574">
        <v>7</v>
      </c>
      <c r="V1574">
        <f>COUNTIF(tbl_General[EmployeeID],tbl_General[[#This Row],[EmployeeID]])</f>
        <v>1</v>
      </c>
    </row>
    <row r="1575" spans="1:22" x14ac:dyDescent="0.25">
      <c r="A1575">
        <v>41</v>
      </c>
      <c r="B1575" t="s">
        <v>21</v>
      </c>
      <c r="C1575" t="s">
        <v>22</v>
      </c>
      <c r="D1575" t="s">
        <v>30</v>
      </c>
      <c r="E1575">
        <v>7</v>
      </c>
      <c r="F1575">
        <v>3</v>
      </c>
      <c r="G1575" t="s">
        <v>46</v>
      </c>
      <c r="H1575">
        <v>1616</v>
      </c>
      <c r="I1575" t="s">
        <v>25</v>
      </c>
      <c r="J1575">
        <v>3</v>
      </c>
      <c r="K1575" t="s">
        <v>31</v>
      </c>
      <c r="L1575" t="s">
        <v>27</v>
      </c>
      <c r="M1575">
        <v>27820</v>
      </c>
      <c r="N1575">
        <v>1</v>
      </c>
      <c r="O1575">
        <v>14</v>
      </c>
      <c r="P1575">
        <v>0</v>
      </c>
      <c r="Q1575">
        <v>10</v>
      </c>
      <c r="R1575">
        <v>2</v>
      </c>
      <c r="S1575">
        <v>10</v>
      </c>
      <c r="T1575">
        <v>0</v>
      </c>
      <c r="U1575">
        <v>7</v>
      </c>
      <c r="V1575">
        <f>COUNTIF(tbl_General[EmployeeID],tbl_General[[#This Row],[EmployeeID]])</f>
        <v>1</v>
      </c>
    </row>
    <row r="1576" spans="1:22" x14ac:dyDescent="0.25">
      <c r="A1576">
        <v>41</v>
      </c>
      <c r="B1576" t="s">
        <v>21</v>
      </c>
      <c r="C1576" t="s">
        <v>22</v>
      </c>
      <c r="D1576" t="s">
        <v>30</v>
      </c>
      <c r="E1576">
        <v>7</v>
      </c>
      <c r="F1576">
        <v>3</v>
      </c>
      <c r="G1576" t="s">
        <v>46</v>
      </c>
      <c r="H1576">
        <v>3086</v>
      </c>
      <c r="I1576" t="s">
        <v>25</v>
      </c>
      <c r="J1576">
        <v>3</v>
      </c>
      <c r="K1576" t="s">
        <v>31</v>
      </c>
      <c r="L1576" t="s">
        <v>27</v>
      </c>
      <c r="M1576">
        <v>27820</v>
      </c>
      <c r="N1576">
        <v>1</v>
      </c>
      <c r="O1576">
        <v>14</v>
      </c>
      <c r="P1576">
        <v>0</v>
      </c>
      <c r="Q1576">
        <v>10</v>
      </c>
      <c r="R1576">
        <v>2</v>
      </c>
      <c r="S1576">
        <v>10</v>
      </c>
      <c r="T1576">
        <v>0</v>
      </c>
      <c r="U1576">
        <v>7</v>
      </c>
      <c r="V1576">
        <f>COUNTIF(tbl_General[EmployeeID],tbl_General[[#This Row],[EmployeeID]])</f>
        <v>1</v>
      </c>
    </row>
    <row r="1577" spans="1:22" x14ac:dyDescent="0.25">
      <c r="A1577">
        <v>30</v>
      </c>
      <c r="B1577" t="s">
        <v>21</v>
      </c>
      <c r="C1577" t="s">
        <v>29</v>
      </c>
      <c r="D1577" t="s">
        <v>30</v>
      </c>
      <c r="E1577">
        <v>10</v>
      </c>
      <c r="F1577">
        <v>3</v>
      </c>
      <c r="G1577" t="s">
        <v>24</v>
      </c>
      <c r="H1577">
        <v>1333</v>
      </c>
      <c r="I1577" t="s">
        <v>25</v>
      </c>
      <c r="J1577">
        <v>3</v>
      </c>
      <c r="K1577" t="s">
        <v>26</v>
      </c>
      <c r="L1577" t="s">
        <v>41</v>
      </c>
      <c r="M1577">
        <v>28140</v>
      </c>
      <c r="N1577">
        <v>1</v>
      </c>
      <c r="O1577">
        <v>24</v>
      </c>
      <c r="P1577">
        <v>0</v>
      </c>
      <c r="Q1577">
        <v>10</v>
      </c>
      <c r="R1577">
        <v>2</v>
      </c>
      <c r="S1577">
        <v>10</v>
      </c>
      <c r="T1577">
        <v>0</v>
      </c>
      <c r="U1577">
        <v>9</v>
      </c>
      <c r="V1577">
        <f>COUNTIF(tbl_General[EmployeeID],tbl_General[[#This Row],[EmployeeID]])</f>
        <v>1</v>
      </c>
    </row>
    <row r="1578" spans="1:22" x14ac:dyDescent="0.25">
      <c r="A1578">
        <v>30</v>
      </c>
      <c r="B1578" t="s">
        <v>21</v>
      </c>
      <c r="C1578" t="s">
        <v>29</v>
      </c>
      <c r="D1578" t="s">
        <v>30</v>
      </c>
      <c r="E1578">
        <v>10</v>
      </c>
      <c r="F1578">
        <v>3</v>
      </c>
      <c r="G1578" t="s">
        <v>24</v>
      </c>
      <c r="H1578">
        <v>2803</v>
      </c>
      <c r="I1578" t="s">
        <v>25</v>
      </c>
      <c r="J1578">
        <v>3</v>
      </c>
      <c r="K1578" t="s">
        <v>26</v>
      </c>
      <c r="L1578" t="s">
        <v>41</v>
      </c>
      <c r="M1578">
        <v>28140</v>
      </c>
      <c r="N1578">
        <v>1</v>
      </c>
      <c r="O1578">
        <v>24</v>
      </c>
      <c r="P1578">
        <v>0</v>
      </c>
      <c r="Q1578">
        <v>10</v>
      </c>
      <c r="R1578">
        <v>2</v>
      </c>
      <c r="S1578">
        <v>10</v>
      </c>
      <c r="T1578">
        <v>0</v>
      </c>
      <c r="U1578">
        <v>9</v>
      </c>
      <c r="V1578">
        <f>COUNTIF(tbl_General[EmployeeID],tbl_General[[#This Row],[EmployeeID]])</f>
        <v>1</v>
      </c>
    </row>
    <row r="1579" spans="1:22" x14ac:dyDescent="0.25">
      <c r="A1579">
        <v>30</v>
      </c>
      <c r="B1579" t="s">
        <v>21</v>
      </c>
      <c r="C1579" t="s">
        <v>29</v>
      </c>
      <c r="D1579" t="s">
        <v>30</v>
      </c>
      <c r="E1579">
        <v>10</v>
      </c>
      <c r="F1579">
        <v>3</v>
      </c>
      <c r="G1579" t="s">
        <v>24</v>
      </c>
      <c r="H1579">
        <v>4273</v>
      </c>
      <c r="I1579" t="s">
        <v>25</v>
      </c>
      <c r="J1579">
        <v>3</v>
      </c>
      <c r="K1579" t="s">
        <v>26</v>
      </c>
      <c r="L1579" t="s">
        <v>41</v>
      </c>
      <c r="M1579">
        <v>28140</v>
      </c>
      <c r="N1579">
        <v>1</v>
      </c>
      <c r="O1579">
        <v>24</v>
      </c>
      <c r="P1579">
        <v>0</v>
      </c>
      <c r="Q1579">
        <v>10</v>
      </c>
      <c r="R1579">
        <v>2</v>
      </c>
      <c r="S1579">
        <v>10</v>
      </c>
      <c r="T1579">
        <v>0</v>
      </c>
      <c r="U1579">
        <v>9</v>
      </c>
      <c r="V1579">
        <f>COUNTIF(tbl_General[EmployeeID],tbl_General[[#This Row],[EmployeeID]])</f>
        <v>1</v>
      </c>
    </row>
    <row r="1580" spans="1:22" x14ac:dyDescent="0.25">
      <c r="A1580">
        <v>32</v>
      </c>
      <c r="B1580" t="s">
        <v>21</v>
      </c>
      <c r="C1580" t="s">
        <v>22</v>
      </c>
      <c r="D1580" t="s">
        <v>30</v>
      </c>
      <c r="E1580">
        <v>2</v>
      </c>
      <c r="F1580">
        <v>3</v>
      </c>
      <c r="G1580" t="s">
        <v>24</v>
      </c>
      <c r="H1580">
        <v>270</v>
      </c>
      <c r="I1580" t="s">
        <v>34</v>
      </c>
      <c r="J1580">
        <v>5</v>
      </c>
      <c r="K1580" t="s">
        <v>31</v>
      </c>
      <c r="L1580" t="s">
        <v>32</v>
      </c>
      <c r="M1580">
        <v>30380</v>
      </c>
      <c r="N1580">
        <v>1</v>
      </c>
      <c r="O1580">
        <v>11</v>
      </c>
      <c r="P1580">
        <v>0</v>
      </c>
      <c r="Q1580">
        <v>10</v>
      </c>
      <c r="R1580">
        <v>5</v>
      </c>
      <c r="S1580">
        <v>10</v>
      </c>
      <c r="T1580">
        <v>0</v>
      </c>
      <c r="U1580">
        <v>8</v>
      </c>
      <c r="V1580">
        <f>COUNTIF(tbl_General[EmployeeID],tbl_General[[#This Row],[EmployeeID]])</f>
        <v>1</v>
      </c>
    </row>
    <row r="1581" spans="1:22" x14ac:dyDescent="0.25">
      <c r="A1581">
        <v>32</v>
      </c>
      <c r="B1581" t="s">
        <v>21</v>
      </c>
      <c r="C1581" t="s">
        <v>22</v>
      </c>
      <c r="D1581" t="s">
        <v>30</v>
      </c>
      <c r="E1581">
        <v>2</v>
      </c>
      <c r="F1581">
        <v>3</v>
      </c>
      <c r="G1581" t="s">
        <v>24</v>
      </c>
      <c r="H1581">
        <v>1740</v>
      </c>
      <c r="I1581" t="s">
        <v>34</v>
      </c>
      <c r="J1581">
        <v>5</v>
      </c>
      <c r="K1581" t="s">
        <v>31</v>
      </c>
      <c r="L1581" t="s">
        <v>32</v>
      </c>
      <c r="M1581">
        <v>30380</v>
      </c>
      <c r="N1581">
        <v>1</v>
      </c>
      <c r="O1581">
        <v>11</v>
      </c>
      <c r="P1581">
        <v>0</v>
      </c>
      <c r="Q1581">
        <v>10</v>
      </c>
      <c r="R1581">
        <v>5</v>
      </c>
      <c r="S1581">
        <v>10</v>
      </c>
      <c r="T1581">
        <v>0</v>
      </c>
      <c r="U1581">
        <v>8</v>
      </c>
      <c r="V1581">
        <f>COUNTIF(tbl_General[EmployeeID],tbl_General[[#This Row],[EmployeeID]])</f>
        <v>1</v>
      </c>
    </row>
    <row r="1582" spans="1:22" x14ac:dyDescent="0.25">
      <c r="A1582">
        <v>32</v>
      </c>
      <c r="B1582" t="s">
        <v>21</v>
      </c>
      <c r="C1582" t="s">
        <v>22</v>
      </c>
      <c r="D1582" t="s">
        <v>30</v>
      </c>
      <c r="E1582">
        <v>2</v>
      </c>
      <c r="F1582">
        <v>3</v>
      </c>
      <c r="G1582" t="s">
        <v>24</v>
      </c>
      <c r="H1582">
        <v>3210</v>
      </c>
      <c r="I1582" t="s">
        <v>34</v>
      </c>
      <c r="J1582">
        <v>5</v>
      </c>
      <c r="K1582" t="s">
        <v>31</v>
      </c>
      <c r="L1582" t="s">
        <v>32</v>
      </c>
      <c r="M1582">
        <v>30380</v>
      </c>
      <c r="N1582">
        <v>1</v>
      </c>
      <c r="O1582">
        <v>11</v>
      </c>
      <c r="P1582">
        <v>0</v>
      </c>
      <c r="Q1582">
        <v>10</v>
      </c>
      <c r="R1582">
        <v>5</v>
      </c>
      <c r="S1582">
        <v>10</v>
      </c>
      <c r="T1582">
        <v>0</v>
      </c>
      <c r="U1582">
        <v>8</v>
      </c>
      <c r="V1582">
        <f>COUNTIF(tbl_General[EmployeeID],tbl_General[[#This Row],[EmployeeID]])</f>
        <v>1</v>
      </c>
    </row>
    <row r="1583" spans="1:22" x14ac:dyDescent="0.25">
      <c r="A1583">
        <v>35</v>
      </c>
      <c r="B1583" t="s">
        <v>21</v>
      </c>
      <c r="C1583" t="s">
        <v>29</v>
      </c>
      <c r="D1583" t="s">
        <v>23</v>
      </c>
      <c r="E1583">
        <v>7</v>
      </c>
      <c r="F1583">
        <v>2</v>
      </c>
      <c r="G1583" t="s">
        <v>24</v>
      </c>
      <c r="H1583">
        <v>1199</v>
      </c>
      <c r="I1583" t="s">
        <v>34</v>
      </c>
      <c r="J1583">
        <v>2</v>
      </c>
      <c r="K1583" t="s">
        <v>42</v>
      </c>
      <c r="L1583" t="s">
        <v>27</v>
      </c>
      <c r="M1583">
        <v>32290</v>
      </c>
      <c r="N1583">
        <v>1</v>
      </c>
      <c r="O1583">
        <v>25</v>
      </c>
      <c r="P1583">
        <v>0</v>
      </c>
      <c r="Q1583">
        <v>10</v>
      </c>
      <c r="R1583">
        <v>2</v>
      </c>
      <c r="S1583">
        <v>10</v>
      </c>
      <c r="T1583">
        <v>0</v>
      </c>
      <c r="U1583">
        <v>2</v>
      </c>
      <c r="V1583">
        <f>COUNTIF(tbl_General[EmployeeID],tbl_General[[#This Row],[EmployeeID]])</f>
        <v>1</v>
      </c>
    </row>
    <row r="1584" spans="1:22" x14ac:dyDescent="0.25">
      <c r="A1584">
        <v>35</v>
      </c>
      <c r="B1584" t="s">
        <v>21</v>
      </c>
      <c r="C1584" t="s">
        <v>29</v>
      </c>
      <c r="D1584" t="s">
        <v>23</v>
      </c>
      <c r="E1584">
        <v>7</v>
      </c>
      <c r="F1584">
        <v>2</v>
      </c>
      <c r="G1584" t="s">
        <v>24</v>
      </c>
      <c r="H1584">
        <v>2669</v>
      </c>
      <c r="I1584" t="s">
        <v>34</v>
      </c>
      <c r="J1584">
        <v>2</v>
      </c>
      <c r="K1584" t="s">
        <v>42</v>
      </c>
      <c r="L1584" t="s">
        <v>27</v>
      </c>
      <c r="M1584">
        <v>32290</v>
      </c>
      <c r="N1584">
        <v>1</v>
      </c>
      <c r="O1584">
        <v>25</v>
      </c>
      <c r="P1584">
        <v>0</v>
      </c>
      <c r="Q1584">
        <v>10</v>
      </c>
      <c r="R1584">
        <v>2</v>
      </c>
      <c r="S1584">
        <v>10</v>
      </c>
      <c r="T1584">
        <v>0</v>
      </c>
      <c r="U1584">
        <v>2</v>
      </c>
      <c r="V1584">
        <f>COUNTIF(tbl_General[EmployeeID],tbl_General[[#This Row],[EmployeeID]])</f>
        <v>1</v>
      </c>
    </row>
    <row r="1585" spans="1:22" x14ac:dyDescent="0.25">
      <c r="A1585">
        <v>35</v>
      </c>
      <c r="B1585" t="s">
        <v>21</v>
      </c>
      <c r="C1585" t="s">
        <v>29</v>
      </c>
      <c r="D1585" t="s">
        <v>23</v>
      </c>
      <c r="E1585">
        <v>7</v>
      </c>
      <c r="F1585">
        <v>2</v>
      </c>
      <c r="G1585" t="s">
        <v>24</v>
      </c>
      <c r="H1585">
        <v>4139</v>
      </c>
      <c r="I1585" t="s">
        <v>34</v>
      </c>
      <c r="J1585">
        <v>2</v>
      </c>
      <c r="K1585" t="s">
        <v>42</v>
      </c>
      <c r="L1585" t="s">
        <v>27</v>
      </c>
      <c r="M1585">
        <v>32290</v>
      </c>
      <c r="N1585">
        <v>1</v>
      </c>
      <c r="O1585">
        <v>25</v>
      </c>
      <c r="P1585">
        <v>0</v>
      </c>
      <c r="Q1585">
        <v>10</v>
      </c>
      <c r="R1585">
        <v>2</v>
      </c>
      <c r="S1585">
        <v>10</v>
      </c>
      <c r="T1585">
        <v>0</v>
      </c>
      <c r="U1585">
        <v>2</v>
      </c>
      <c r="V1585">
        <f>COUNTIF(tbl_General[EmployeeID],tbl_General[[#This Row],[EmployeeID]])</f>
        <v>1</v>
      </c>
    </row>
    <row r="1586" spans="1:22" x14ac:dyDescent="0.25">
      <c r="A1586">
        <v>29</v>
      </c>
      <c r="B1586" t="s">
        <v>21</v>
      </c>
      <c r="C1586" t="s">
        <v>22</v>
      </c>
      <c r="D1586" t="s">
        <v>30</v>
      </c>
      <c r="E1586">
        <v>10</v>
      </c>
      <c r="F1586">
        <v>3</v>
      </c>
      <c r="G1586" t="s">
        <v>33</v>
      </c>
      <c r="H1586">
        <v>337</v>
      </c>
      <c r="I1586" t="s">
        <v>34</v>
      </c>
      <c r="J1586">
        <v>1</v>
      </c>
      <c r="K1586" t="s">
        <v>31</v>
      </c>
      <c r="L1586" t="s">
        <v>27</v>
      </c>
      <c r="M1586">
        <v>34520</v>
      </c>
      <c r="N1586">
        <v>1</v>
      </c>
      <c r="O1586">
        <v>11</v>
      </c>
      <c r="P1586">
        <v>0</v>
      </c>
      <c r="Q1586">
        <v>10</v>
      </c>
      <c r="R1586">
        <v>3</v>
      </c>
      <c r="S1586">
        <v>10</v>
      </c>
      <c r="T1586">
        <v>0</v>
      </c>
      <c r="U1586">
        <v>7</v>
      </c>
      <c r="V1586">
        <f>COUNTIF(tbl_General[EmployeeID],tbl_General[[#This Row],[EmployeeID]])</f>
        <v>1</v>
      </c>
    </row>
    <row r="1587" spans="1:22" x14ac:dyDescent="0.25">
      <c r="A1587">
        <v>29</v>
      </c>
      <c r="B1587" t="s">
        <v>21</v>
      </c>
      <c r="C1587" t="s">
        <v>22</v>
      </c>
      <c r="D1587" t="s">
        <v>30</v>
      </c>
      <c r="E1587">
        <v>10</v>
      </c>
      <c r="F1587">
        <v>3</v>
      </c>
      <c r="G1587" t="s">
        <v>33</v>
      </c>
      <c r="H1587">
        <v>1807</v>
      </c>
      <c r="I1587" t="s">
        <v>34</v>
      </c>
      <c r="J1587">
        <v>1</v>
      </c>
      <c r="K1587" t="s">
        <v>31</v>
      </c>
      <c r="L1587" t="s">
        <v>27</v>
      </c>
      <c r="M1587">
        <v>34520</v>
      </c>
      <c r="N1587">
        <v>1</v>
      </c>
      <c r="O1587">
        <v>11</v>
      </c>
      <c r="P1587">
        <v>0</v>
      </c>
      <c r="Q1587">
        <v>10</v>
      </c>
      <c r="R1587">
        <v>3</v>
      </c>
      <c r="S1587">
        <v>10</v>
      </c>
      <c r="T1587">
        <v>0</v>
      </c>
      <c r="U1587">
        <v>7</v>
      </c>
      <c r="V1587">
        <f>COUNTIF(tbl_General[EmployeeID],tbl_General[[#This Row],[EmployeeID]])</f>
        <v>1</v>
      </c>
    </row>
    <row r="1588" spans="1:22" x14ac:dyDescent="0.25">
      <c r="A1588">
        <v>29</v>
      </c>
      <c r="B1588" t="s">
        <v>21</v>
      </c>
      <c r="C1588" t="s">
        <v>22</v>
      </c>
      <c r="D1588" t="s">
        <v>30</v>
      </c>
      <c r="E1588">
        <v>10</v>
      </c>
      <c r="F1588">
        <v>3</v>
      </c>
      <c r="G1588" t="s">
        <v>33</v>
      </c>
      <c r="H1588">
        <v>3277</v>
      </c>
      <c r="I1588" t="s">
        <v>34</v>
      </c>
      <c r="J1588">
        <v>1</v>
      </c>
      <c r="K1588" t="s">
        <v>31</v>
      </c>
      <c r="L1588" t="s">
        <v>27</v>
      </c>
      <c r="M1588">
        <v>34520</v>
      </c>
      <c r="N1588">
        <v>1</v>
      </c>
      <c r="O1588">
        <v>11</v>
      </c>
      <c r="P1588">
        <v>0</v>
      </c>
      <c r="Q1588">
        <v>10</v>
      </c>
      <c r="R1588">
        <v>3</v>
      </c>
      <c r="S1588">
        <v>10</v>
      </c>
      <c r="T1588">
        <v>0</v>
      </c>
      <c r="U1588">
        <v>7</v>
      </c>
      <c r="V1588">
        <f>COUNTIF(tbl_General[EmployeeID],tbl_General[[#This Row],[EmployeeID]])</f>
        <v>1</v>
      </c>
    </row>
    <row r="1589" spans="1:22" x14ac:dyDescent="0.25">
      <c r="A1589">
        <v>35</v>
      </c>
      <c r="B1589" t="s">
        <v>21</v>
      </c>
      <c r="C1589" t="s">
        <v>22</v>
      </c>
      <c r="D1589" t="s">
        <v>23</v>
      </c>
      <c r="E1589">
        <v>8</v>
      </c>
      <c r="F1589">
        <v>1</v>
      </c>
      <c r="G1589" t="s">
        <v>45</v>
      </c>
      <c r="H1589">
        <v>1364</v>
      </c>
      <c r="I1589" t="s">
        <v>25</v>
      </c>
      <c r="J1589">
        <v>3</v>
      </c>
      <c r="K1589" t="s">
        <v>40</v>
      </c>
      <c r="L1589" t="s">
        <v>27</v>
      </c>
      <c r="M1589">
        <v>37600</v>
      </c>
      <c r="N1589">
        <v>1</v>
      </c>
      <c r="O1589">
        <v>14</v>
      </c>
      <c r="P1589">
        <v>3</v>
      </c>
      <c r="Q1589">
        <v>10</v>
      </c>
      <c r="R1589">
        <v>2</v>
      </c>
      <c r="S1589">
        <v>10</v>
      </c>
      <c r="T1589">
        <v>0</v>
      </c>
      <c r="U1589">
        <v>6</v>
      </c>
      <c r="V1589">
        <f>COUNTIF(tbl_General[EmployeeID],tbl_General[[#This Row],[EmployeeID]])</f>
        <v>1</v>
      </c>
    </row>
    <row r="1590" spans="1:22" x14ac:dyDescent="0.25">
      <c r="A1590">
        <v>35</v>
      </c>
      <c r="B1590" t="s">
        <v>21</v>
      </c>
      <c r="C1590" t="s">
        <v>22</v>
      </c>
      <c r="D1590" t="s">
        <v>23</v>
      </c>
      <c r="E1590">
        <v>8</v>
      </c>
      <c r="F1590">
        <v>1</v>
      </c>
      <c r="G1590" t="s">
        <v>45</v>
      </c>
      <c r="H1590">
        <v>2834</v>
      </c>
      <c r="I1590" t="s">
        <v>25</v>
      </c>
      <c r="J1590">
        <v>3</v>
      </c>
      <c r="K1590" t="s">
        <v>40</v>
      </c>
      <c r="L1590" t="s">
        <v>27</v>
      </c>
      <c r="M1590">
        <v>37600</v>
      </c>
      <c r="N1590">
        <v>1</v>
      </c>
      <c r="O1590">
        <v>14</v>
      </c>
      <c r="P1590">
        <v>3</v>
      </c>
      <c r="Q1590">
        <v>10</v>
      </c>
      <c r="R1590">
        <v>2</v>
      </c>
      <c r="S1590">
        <v>10</v>
      </c>
      <c r="T1590">
        <v>0</v>
      </c>
      <c r="U1590">
        <v>6</v>
      </c>
      <c r="V1590">
        <f>COUNTIF(tbl_General[EmployeeID],tbl_General[[#This Row],[EmployeeID]])</f>
        <v>1</v>
      </c>
    </row>
    <row r="1591" spans="1:22" x14ac:dyDescent="0.25">
      <c r="A1591">
        <v>35</v>
      </c>
      <c r="B1591" t="s">
        <v>21</v>
      </c>
      <c r="C1591" t="s">
        <v>22</v>
      </c>
      <c r="D1591" t="s">
        <v>23</v>
      </c>
      <c r="E1591">
        <v>8</v>
      </c>
      <c r="F1591">
        <v>1</v>
      </c>
      <c r="G1591" t="s">
        <v>45</v>
      </c>
      <c r="H1591">
        <v>4304</v>
      </c>
      <c r="I1591" t="s">
        <v>25</v>
      </c>
      <c r="J1591">
        <v>3</v>
      </c>
      <c r="K1591" t="s">
        <v>40</v>
      </c>
      <c r="L1591" t="s">
        <v>27</v>
      </c>
      <c r="M1591">
        <v>37600</v>
      </c>
      <c r="N1591">
        <v>1</v>
      </c>
      <c r="O1591">
        <v>14</v>
      </c>
      <c r="P1591">
        <v>3</v>
      </c>
      <c r="Q1591">
        <v>10</v>
      </c>
      <c r="R1591">
        <v>2</v>
      </c>
      <c r="S1591">
        <v>10</v>
      </c>
      <c r="T1591">
        <v>0</v>
      </c>
      <c r="U1591">
        <v>6</v>
      </c>
      <c r="V1591">
        <f>COUNTIF(tbl_General[EmployeeID],tbl_General[[#This Row],[EmployeeID]])</f>
        <v>1</v>
      </c>
    </row>
    <row r="1592" spans="1:22" x14ac:dyDescent="0.25">
      <c r="A1592">
        <v>32</v>
      </c>
      <c r="B1592" t="s">
        <v>21</v>
      </c>
      <c r="C1592" t="s">
        <v>22</v>
      </c>
      <c r="D1592" t="s">
        <v>30</v>
      </c>
      <c r="E1592">
        <v>10</v>
      </c>
      <c r="F1592">
        <v>4</v>
      </c>
      <c r="G1592" t="s">
        <v>33</v>
      </c>
      <c r="H1592">
        <v>678</v>
      </c>
      <c r="I1592" t="s">
        <v>25</v>
      </c>
      <c r="J1592">
        <v>1</v>
      </c>
      <c r="K1592" t="s">
        <v>35</v>
      </c>
      <c r="L1592" t="s">
        <v>27</v>
      </c>
      <c r="M1592">
        <v>42330</v>
      </c>
      <c r="N1592">
        <v>1</v>
      </c>
      <c r="O1592">
        <v>11</v>
      </c>
      <c r="P1592">
        <v>0</v>
      </c>
      <c r="Q1592">
        <v>10</v>
      </c>
      <c r="R1592">
        <v>5</v>
      </c>
      <c r="S1592">
        <v>10</v>
      </c>
      <c r="T1592">
        <v>0</v>
      </c>
      <c r="U1592">
        <v>8</v>
      </c>
      <c r="V1592">
        <f>COUNTIF(tbl_General[EmployeeID],tbl_General[[#This Row],[EmployeeID]])</f>
        <v>1</v>
      </c>
    </row>
    <row r="1593" spans="1:22" x14ac:dyDescent="0.25">
      <c r="A1593">
        <v>32</v>
      </c>
      <c r="B1593" t="s">
        <v>21</v>
      </c>
      <c r="C1593" t="s">
        <v>22</v>
      </c>
      <c r="D1593" t="s">
        <v>30</v>
      </c>
      <c r="E1593">
        <v>10</v>
      </c>
      <c r="F1593">
        <v>4</v>
      </c>
      <c r="G1593" t="s">
        <v>33</v>
      </c>
      <c r="H1593">
        <v>2148</v>
      </c>
      <c r="I1593" t="s">
        <v>25</v>
      </c>
      <c r="J1593">
        <v>1</v>
      </c>
      <c r="K1593" t="s">
        <v>35</v>
      </c>
      <c r="L1593" t="s">
        <v>27</v>
      </c>
      <c r="M1593">
        <v>42330</v>
      </c>
      <c r="N1593">
        <v>1</v>
      </c>
      <c r="O1593">
        <v>11</v>
      </c>
      <c r="P1593">
        <v>0</v>
      </c>
      <c r="Q1593">
        <v>10</v>
      </c>
      <c r="R1593">
        <v>5</v>
      </c>
      <c r="S1593">
        <v>10</v>
      </c>
      <c r="T1593">
        <v>0</v>
      </c>
      <c r="U1593">
        <v>8</v>
      </c>
      <c r="V1593">
        <f>COUNTIF(tbl_General[EmployeeID],tbl_General[[#This Row],[EmployeeID]])</f>
        <v>1</v>
      </c>
    </row>
    <row r="1594" spans="1:22" x14ac:dyDescent="0.25">
      <c r="A1594">
        <v>32</v>
      </c>
      <c r="B1594" t="s">
        <v>21</v>
      </c>
      <c r="C1594" t="s">
        <v>22</v>
      </c>
      <c r="D1594" t="s">
        <v>30</v>
      </c>
      <c r="E1594">
        <v>10</v>
      </c>
      <c r="F1594">
        <v>4</v>
      </c>
      <c r="G1594" t="s">
        <v>33</v>
      </c>
      <c r="H1594">
        <v>3618</v>
      </c>
      <c r="I1594" t="s">
        <v>25</v>
      </c>
      <c r="J1594">
        <v>1</v>
      </c>
      <c r="K1594" t="s">
        <v>35</v>
      </c>
      <c r="L1594" t="s">
        <v>27</v>
      </c>
      <c r="M1594">
        <v>42330</v>
      </c>
      <c r="N1594">
        <v>1</v>
      </c>
      <c r="O1594">
        <v>11</v>
      </c>
      <c r="P1594">
        <v>0</v>
      </c>
      <c r="Q1594">
        <v>10</v>
      </c>
      <c r="R1594">
        <v>5</v>
      </c>
      <c r="S1594">
        <v>10</v>
      </c>
      <c r="T1594">
        <v>0</v>
      </c>
      <c r="U1594">
        <v>8</v>
      </c>
      <c r="V1594">
        <f>COUNTIF(tbl_General[EmployeeID],tbl_General[[#This Row],[EmployeeID]])</f>
        <v>1</v>
      </c>
    </row>
    <row r="1595" spans="1:22" x14ac:dyDescent="0.25">
      <c r="A1595">
        <v>29</v>
      </c>
      <c r="B1595" t="s">
        <v>21</v>
      </c>
      <c r="C1595" t="s">
        <v>22</v>
      </c>
      <c r="D1595" t="s">
        <v>30</v>
      </c>
      <c r="E1595">
        <v>1</v>
      </c>
      <c r="F1595">
        <v>2</v>
      </c>
      <c r="G1595" t="s">
        <v>38</v>
      </c>
      <c r="H1595">
        <v>931</v>
      </c>
      <c r="I1595" t="s">
        <v>34</v>
      </c>
      <c r="J1595">
        <v>2</v>
      </c>
      <c r="K1595" t="s">
        <v>43</v>
      </c>
      <c r="L1595" t="s">
        <v>41</v>
      </c>
      <c r="M1595">
        <v>42400</v>
      </c>
      <c r="N1595">
        <v>1</v>
      </c>
      <c r="O1595">
        <v>14</v>
      </c>
      <c r="P1595">
        <v>0</v>
      </c>
      <c r="Q1595">
        <v>10</v>
      </c>
      <c r="R1595">
        <v>2</v>
      </c>
      <c r="S1595">
        <v>10</v>
      </c>
      <c r="T1595">
        <v>0</v>
      </c>
      <c r="U1595">
        <v>9</v>
      </c>
      <c r="V1595">
        <f>COUNTIF(tbl_General[EmployeeID],tbl_General[[#This Row],[EmployeeID]])</f>
        <v>1</v>
      </c>
    </row>
    <row r="1596" spans="1:22" x14ac:dyDescent="0.25">
      <c r="A1596">
        <v>29</v>
      </c>
      <c r="B1596" t="s">
        <v>21</v>
      </c>
      <c r="C1596" t="s">
        <v>22</v>
      </c>
      <c r="D1596" t="s">
        <v>30</v>
      </c>
      <c r="E1596">
        <v>1</v>
      </c>
      <c r="F1596">
        <v>2</v>
      </c>
      <c r="G1596" t="s">
        <v>38</v>
      </c>
      <c r="H1596">
        <v>2401</v>
      </c>
      <c r="I1596" t="s">
        <v>34</v>
      </c>
      <c r="J1596">
        <v>2</v>
      </c>
      <c r="K1596" t="s">
        <v>43</v>
      </c>
      <c r="L1596" t="s">
        <v>41</v>
      </c>
      <c r="M1596">
        <v>42400</v>
      </c>
      <c r="N1596">
        <v>1</v>
      </c>
      <c r="O1596">
        <v>14</v>
      </c>
      <c r="P1596">
        <v>0</v>
      </c>
      <c r="Q1596">
        <v>10</v>
      </c>
      <c r="R1596">
        <v>2</v>
      </c>
      <c r="S1596">
        <v>10</v>
      </c>
      <c r="T1596">
        <v>0</v>
      </c>
      <c r="U1596">
        <v>9</v>
      </c>
      <c r="V1596">
        <f>COUNTIF(tbl_General[EmployeeID],tbl_General[[#This Row],[EmployeeID]])</f>
        <v>1</v>
      </c>
    </row>
    <row r="1597" spans="1:22" x14ac:dyDescent="0.25">
      <c r="A1597">
        <v>29</v>
      </c>
      <c r="B1597" t="s">
        <v>21</v>
      </c>
      <c r="C1597" t="s">
        <v>22</v>
      </c>
      <c r="D1597" t="s">
        <v>30</v>
      </c>
      <c r="E1597">
        <v>1</v>
      </c>
      <c r="F1597">
        <v>2</v>
      </c>
      <c r="G1597" t="s">
        <v>38</v>
      </c>
      <c r="H1597">
        <v>3871</v>
      </c>
      <c r="I1597" t="s">
        <v>34</v>
      </c>
      <c r="J1597">
        <v>2</v>
      </c>
      <c r="K1597" t="s">
        <v>43</v>
      </c>
      <c r="L1597" t="s">
        <v>41</v>
      </c>
      <c r="M1597">
        <v>42400</v>
      </c>
      <c r="N1597">
        <v>1</v>
      </c>
      <c r="O1597">
        <v>14</v>
      </c>
      <c r="P1597">
        <v>0</v>
      </c>
      <c r="Q1597">
        <v>10</v>
      </c>
      <c r="R1597">
        <v>2</v>
      </c>
      <c r="S1597">
        <v>10</v>
      </c>
      <c r="T1597">
        <v>0</v>
      </c>
      <c r="U1597">
        <v>9</v>
      </c>
      <c r="V1597">
        <f>COUNTIF(tbl_General[EmployeeID],tbl_General[[#This Row],[EmployeeID]])</f>
        <v>1</v>
      </c>
    </row>
    <row r="1598" spans="1:22" x14ac:dyDescent="0.25">
      <c r="A1598">
        <v>35</v>
      </c>
      <c r="B1598" t="s">
        <v>21</v>
      </c>
      <c r="C1598" t="s">
        <v>22</v>
      </c>
      <c r="D1598" t="s">
        <v>30</v>
      </c>
      <c r="E1598">
        <v>5</v>
      </c>
      <c r="F1598">
        <v>3</v>
      </c>
      <c r="G1598" t="s">
        <v>24</v>
      </c>
      <c r="H1598">
        <v>1135</v>
      </c>
      <c r="I1598" t="s">
        <v>34</v>
      </c>
      <c r="J1598">
        <v>2</v>
      </c>
      <c r="K1598" t="s">
        <v>43</v>
      </c>
      <c r="L1598" t="s">
        <v>27</v>
      </c>
      <c r="M1598">
        <v>48830</v>
      </c>
      <c r="N1598">
        <v>1</v>
      </c>
      <c r="O1598">
        <v>18</v>
      </c>
      <c r="P1598">
        <v>1</v>
      </c>
      <c r="Q1598">
        <v>10</v>
      </c>
      <c r="R1598">
        <v>1</v>
      </c>
      <c r="S1598">
        <v>10</v>
      </c>
      <c r="T1598">
        <v>0</v>
      </c>
      <c r="U1598">
        <v>9</v>
      </c>
      <c r="V1598">
        <f>COUNTIF(tbl_General[EmployeeID],tbl_General[[#This Row],[EmployeeID]])</f>
        <v>1</v>
      </c>
    </row>
    <row r="1599" spans="1:22" x14ac:dyDescent="0.25">
      <c r="A1599">
        <v>35</v>
      </c>
      <c r="B1599" t="s">
        <v>21</v>
      </c>
      <c r="C1599" t="s">
        <v>22</v>
      </c>
      <c r="D1599" t="s">
        <v>30</v>
      </c>
      <c r="E1599">
        <v>5</v>
      </c>
      <c r="F1599">
        <v>3</v>
      </c>
      <c r="G1599" t="s">
        <v>24</v>
      </c>
      <c r="H1599">
        <v>2605</v>
      </c>
      <c r="I1599" t="s">
        <v>34</v>
      </c>
      <c r="J1599">
        <v>2</v>
      </c>
      <c r="K1599" t="s">
        <v>43</v>
      </c>
      <c r="L1599" t="s">
        <v>27</v>
      </c>
      <c r="M1599">
        <v>48830</v>
      </c>
      <c r="N1599">
        <v>1</v>
      </c>
      <c r="O1599">
        <v>18</v>
      </c>
      <c r="P1599">
        <v>1</v>
      </c>
      <c r="Q1599">
        <v>10</v>
      </c>
      <c r="R1599">
        <v>1</v>
      </c>
      <c r="S1599">
        <v>10</v>
      </c>
      <c r="T1599">
        <v>0</v>
      </c>
      <c r="U1599">
        <v>9</v>
      </c>
      <c r="V1599">
        <f>COUNTIF(tbl_General[EmployeeID],tbl_General[[#This Row],[EmployeeID]])</f>
        <v>1</v>
      </c>
    </row>
    <row r="1600" spans="1:22" x14ac:dyDescent="0.25">
      <c r="A1600">
        <v>35</v>
      </c>
      <c r="B1600" t="s">
        <v>21</v>
      </c>
      <c r="C1600" t="s">
        <v>22</v>
      </c>
      <c r="D1600" t="s">
        <v>30</v>
      </c>
      <c r="E1600">
        <v>5</v>
      </c>
      <c r="F1600">
        <v>3</v>
      </c>
      <c r="G1600" t="s">
        <v>24</v>
      </c>
      <c r="H1600">
        <v>4075</v>
      </c>
      <c r="I1600" t="s">
        <v>34</v>
      </c>
      <c r="J1600">
        <v>2</v>
      </c>
      <c r="K1600" t="s">
        <v>43</v>
      </c>
      <c r="L1600" t="s">
        <v>27</v>
      </c>
      <c r="M1600">
        <v>48830</v>
      </c>
      <c r="N1600">
        <v>1</v>
      </c>
      <c r="O1600">
        <v>18</v>
      </c>
      <c r="P1600">
        <v>1</v>
      </c>
      <c r="Q1600">
        <v>10</v>
      </c>
      <c r="R1600">
        <v>1</v>
      </c>
      <c r="S1600">
        <v>10</v>
      </c>
      <c r="T1600">
        <v>0</v>
      </c>
      <c r="U1600">
        <v>9</v>
      </c>
      <c r="V1600">
        <f>COUNTIF(tbl_General[EmployeeID],tbl_General[[#This Row],[EmployeeID]])</f>
        <v>1</v>
      </c>
    </row>
    <row r="1601" spans="1:22" x14ac:dyDescent="0.25">
      <c r="A1601">
        <v>37</v>
      </c>
      <c r="B1601" t="s">
        <v>21</v>
      </c>
      <c r="C1601" t="s">
        <v>29</v>
      </c>
      <c r="D1601" t="s">
        <v>23</v>
      </c>
      <c r="E1601">
        <v>2</v>
      </c>
      <c r="F1601">
        <v>4</v>
      </c>
      <c r="G1601" t="s">
        <v>24</v>
      </c>
      <c r="H1601">
        <v>1435</v>
      </c>
      <c r="I1601" t="s">
        <v>34</v>
      </c>
      <c r="J1601">
        <v>2</v>
      </c>
      <c r="K1601" t="s">
        <v>40</v>
      </c>
      <c r="L1601" t="s">
        <v>41</v>
      </c>
      <c r="M1601">
        <v>52380</v>
      </c>
      <c r="N1601">
        <v>1</v>
      </c>
      <c r="O1601">
        <v>15</v>
      </c>
      <c r="P1601">
        <v>1</v>
      </c>
      <c r="Q1601">
        <v>10</v>
      </c>
      <c r="R1601">
        <v>5</v>
      </c>
      <c r="S1601">
        <v>10</v>
      </c>
      <c r="T1601">
        <v>0</v>
      </c>
      <c r="U1601">
        <v>7</v>
      </c>
      <c r="V1601">
        <f>COUNTIF(tbl_General[EmployeeID],tbl_General[[#This Row],[EmployeeID]])</f>
        <v>1</v>
      </c>
    </row>
    <row r="1602" spans="1:22" x14ac:dyDescent="0.25">
      <c r="A1602">
        <v>37</v>
      </c>
      <c r="B1602" t="s">
        <v>21</v>
      </c>
      <c r="C1602" t="s">
        <v>29</v>
      </c>
      <c r="D1602" t="s">
        <v>23</v>
      </c>
      <c r="E1602">
        <v>2</v>
      </c>
      <c r="F1602">
        <v>4</v>
      </c>
      <c r="G1602" t="s">
        <v>24</v>
      </c>
      <c r="H1602">
        <v>2905</v>
      </c>
      <c r="I1602" t="s">
        <v>34</v>
      </c>
      <c r="J1602">
        <v>2</v>
      </c>
      <c r="K1602" t="s">
        <v>40</v>
      </c>
      <c r="L1602" t="s">
        <v>41</v>
      </c>
      <c r="M1602">
        <v>52380</v>
      </c>
      <c r="N1602">
        <v>1</v>
      </c>
      <c r="O1602">
        <v>15</v>
      </c>
      <c r="P1602">
        <v>1</v>
      </c>
      <c r="Q1602">
        <v>10</v>
      </c>
      <c r="R1602">
        <v>5</v>
      </c>
      <c r="S1602">
        <v>10</v>
      </c>
      <c r="T1602">
        <v>0</v>
      </c>
      <c r="U1602">
        <v>7</v>
      </c>
      <c r="V1602">
        <f>COUNTIF(tbl_General[EmployeeID],tbl_General[[#This Row],[EmployeeID]])</f>
        <v>1</v>
      </c>
    </row>
    <row r="1603" spans="1:22" x14ac:dyDescent="0.25">
      <c r="A1603">
        <v>37</v>
      </c>
      <c r="B1603" t="s">
        <v>21</v>
      </c>
      <c r="C1603" t="s">
        <v>29</v>
      </c>
      <c r="D1603" t="s">
        <v>23</v>
      </c>
      <c r="E1603">
        <v>2</v>
      </c>
      <c r="F1603">
        <v>4</v>
      </c>
      <c r="G1603" t="s">
        <v>24</v>
      </c>
      <c r="H1603">
        <v>4375</v>
      </c>
      <c r="I1603" t="s">
        <v>34</v>
      </c>
      <c r="J1603">
        <v>2</v>
      </c>
      <c r="K1603" t="s">
        <v>40</v>
      </c>
      <c r="L1603" t="s">
        <v>41</v>
      </c>
      <c r="M1603">
        <v>52380</v>
      </c>
      <c r="N1603">
        <v>1</v>
      </c>
      <c r="O1603">
        <v>15</v>
      </c>
      <c r="P1603">
        <v>1</v>
      </c>
      <c r="Q1603">
        <v>10</v>
      </c>
      <c r="R1603">
        <v>5</v>
      </c>
      <c r="S1603">
        <v>10</v>
      </c>
      <c r="T1603">
        <v>0</v>
      </c>
      <c r="U1603">
        <v>7</v>
      </c>
      <c r="V1603">
        <f>COUNTIF(tbl_General[EmployeeID],tbl_General[[#This Row],[EmployeeID]])</f>
        <v>1</v>
      </c>
    </row>
    <row r="1604" spans="1:22" x14ac:dyDescent="0.25">
      <c r="A1604">
        <v>41</v>
      </c>
      <c r="B1604" t="s">
        <v>21</v>
      </c>
      <c r="C1604" t="s">
        <v>22</v>
      </c>
      <c r="D1604" t="s">
        <v>23</v>
      </c>
      <c r="E1604">
        <v>1</v>
      </c>
      <c r="F1604">
        <v>4</v>
      </c>
      <c r="G1604" t="s">
        <v>24</v>
      </c>
      <c r="H1604">
        <v>526</v>
      </c>
      <c r="I1604" t="s">
        <v>25</v>
      </c>
      <c r="J1604">
        <v>1</v>
      </c>
      <c r="K1604" t="s">
        <v>39</v>
      </c>
      <c r="L1604" t="s">
        <v>27</v>
      </c>
      <c r="M1604">
        <v>52570</v>
      </c>
      <c r="N1604">
        <v>1</v>
      </c>
      <c r="O1604">
        <v>14</v>
      </c>
      <c r="P1604">
        <v>0</v>
      </c>
      <c r="Q1604">
        <v>10</v>
      </c>
      <c r="R1604">
        <v>2</v>
      </c>
      <c r="S1604">
        <v>10</v>
      </c>
      <c r="T1604">
        <v>0</v>
      </c>
      <c r="U1604">
        <v>8</v>
      </c>
      <c r="V1604">
        <f>COUNTIF(tbl_General[EmployeeID],tbl_General[[#This Row],[EmployeeID]])</f>
        <v>1</v>
      </c>
    </row>
    <row r="1605" spans="1:22" x14ac:dyDescent="0.25">
      <c r="A1605">
        <v>41</v>
      </c>
      <c r="B1605" t="s">
        <v>21</v>
      </c>
      <c r="C1605" t="s">
        <v>22</v>
      </c>
      <c r="D1605" t="s">
        <v>23</v>
      </c>
      <c r="E1605">
        <v>1</v>
      </c>
      <c r="F1605">
        <v>4</v>
      </c>
      <c r="G1605" t="s">
        <v>24</v>
      </c>
      <c r="H1605">
        <v>1996</v>
      </c>
      <c r="I1605" t="s">
        <v>25</v>
      </c>
      <c r="J1605">
        <v>1</v>
      </c>
      <c r="K1605" t="s">
        <v>39</v>
      </c>
      <c r="L1605" t="s">
        <v>27</v>
      </c>
      <c r="M1605">
        <v>52570</v>
      </c>
      <c r="N1605">
        <v>1</v>
      </c>
      <c r="O1605">
        <v>14</v>
      </c>
      <c r="P1605">
        <v>0</v>
      </c>
      <c r="Q1605">
        <v>10</v>
      </c>
      <c r="R1605">
        <v>2</v>
      </c>
      <c r="S1605">
        <v>10</v>
      </c>
      <c r="T1605">
        <v>0</v>
      </c>
      <c r="U1605">
        <v>8</v>
      </c>
      <c r="V1605">
        <f>COUNTIF(tbl_General[EmployeeID],tbl_General[[#This Row],[EmployeeID]])</f>
        <v>1</v>
      </c>
    </row>
    <row r="1606" spans="1:22" x14ac:dyDescent="0.25">
      <c r="A1606">
        <v>41</v>
      </c>
      <c r="B1606" t="s">
        <v>21</v>
      </c>
      <c r="C1606" t="s">
        <v>22</v>
      </c>
      <c r="D1606" t="s">
        <v>23</v>
      </c>
      <c r="E1606">
        <v>1</v>
      </c>
      <c r="F1606">
        <v>4</v>
      </c>
      <c r="G1606" t="s">
        <v>24</v>
      </c>
      <c r="H1606">
        <v>3466</v>
      </c>
      <c r="I1606" t="s">
        <v>25</v>
      </c>
      <c r="J1606">
        <v>1</v>
      </c>
      <c r="K1606" t="s">
        <v>39</v>
      </c>
      <c r="L1606" t="s">
        <v>27</v>
      </c>
      <c r="M1606">
        <v>52570</v>
      </c>
      <c r="N1606">
        <v>1</v>
      </c>
      <c r="O1606">
        <v>14</v>
      </c>
      <c r="P1606">
        <v>0</v>
      </c>
      <c r="Q1606">
        <v>10</v>
      </c>
      <c r="R1606">
        <v>2</v>
      </c>
      <c r="S1606">
        <v>10</v>
      </c>
      <c r="T1606">
        <v>0</v>
      </c>
      <c r="U1606">
        <v>8</v>
      </c>
      <c r="V1606">
        <f>COUNTIF(tbl_General[EmployeeID],tbl_General[[#This Row],[EmployeeID]])</f>
        <v>1</v>
      </c>
    </row>
    <row r="1607" spans="1:22" x14ac:dyDescent="0.25">
      <c r="A1607">
        <v>29</v>
      </c>
      <c r="B1607" t="s">
        <v>21</v>
      </c>
      <c r="C1607" t="s">
        <v>36</v>
      </c>
      <c r="D1607" t="s">
        <v>30</v>
      </c>
      <c r="E1607">
        <v>10</v>
      </c>
      <c r="F1607">
        <v>4</v>
      </c>
      <c r="G1607" t="s">
        <v>46</v>
      </c>
      <c r="H1607">
        <v>1368</v>
      </c>
      <c r="I1607" t="s">
        <v>34</v>
      </c>
      <c r="J1607">
        <v>3</v>
      </c>
      <c r="K1607" t="s">
        <v>26</v>
      </c>
      <c r="L1607" t="s">
        <v>27</v>
      </c>
      <c r="M1607">
        <v>58690</v>
      </c>
      <c r="N1607">
        <v>1</v>
      </c>
      <c r="O1607">
        <v>11</v>
      </c>
      <c r="P1607">
        <v>1</v>
      </c>
      <c r="Q1607">
        <v>10</v>
      </c>
      <c r="R1607">
        <v>6</v>
      </c>
      <c r="S1607">
        <v>10</v>
      </c>
      <c r="T1607">
        <v>0</v>
      </c>
      <c r="U1607">
        <v>9</v>
      </c>
      <c r="V1607">
        <f>COUNTIF(tbl_General[EmployeeID],tbl_General[[#This Row],[EmployeeID]])</f>
        <v>1</v>
      </c>
    </row>
    <row r="1608" spans="1:22" x14ac:dyDescent="0.25">
      <c r="A1608">
        <v>29</v>
      </c>
      <c r="B1608" t="s">
        <v>21</v>
      </c>
      <c r="C1608" t="s">
        <v>36</v>
      </c>
      <c r="D1608" t="s">
        <v>30</v>
      </c>
      <c r="E1608">
        <v>10</v>
      </c>
      <c r="F1608">
        <v>4</v>
      </c>
      <c r="G1608" t="s">
        <v>46</v>
      </c>
      <c r="H1608">
        <v>2838</v>
      </c>
      <c r="I1608" t="s">
        <v>34</v>
      </c>
      <c r="J1608">
        <v>3</v>
      </c>
      <c r="K1608" t="s">
        <v>26</v>
      </c>
      <c r="L1608" t="s">
        <v>27</v>
      </c>
      <c r="M1608">
        <v>58690</v>
      </c>
      <c r="N1608">
        <v>1</v>
      </c>
      <c r="O1608">
        <v>11</v>
      </c>
      <c r="P1608">
        <v>1</v>
      </c>
      <c r="Q1608">
        <v>10</v>
      </c>
      <c r="R1608">
        <v>6</v>
      </c>
      <c r="S1608">
        <v>10</v>
      </c>
      <c r="T1608">
        <v>0</v>
      </c>
      <c r="U1608">
        <v>9</v>
      </c>
      <c r="V1608">
        <f>COUNTIF(tbl_General[EmployeeID],tbl_General[[#This Row],[EmployeeID]])</f>
        <v>1</v>
      </c>
    </row>
    <row r="1609" spans="1:22" x14ac:dyDescent="0.25">
      <c r="A1609">
        <v>29</v>
      </c>
      <c r="B1609" t="s">
        <v>21</v>
      </c>
      <c r="C1609" t="s">
        <v>36</v>
      </c>
      <c r="D1609" t="s">
        <v>30</v>
      </c>
      <c r="E1609">
        <v>10</v>
      </c>
      <c r="F1609">
        <v>4</v>
      </c>
      <c r="G1609" t="s">
        <v>46</v>
      </c>
      <c r="H1609">
        <v>4308</v>
      </c>
      <c r="I1609" t="s">
        <v>34</v>
      </c>
      <c r="J1609">
        <v>3</v>
      </c>
      <c r="K1609" t="s">
        <v>26</v>
      </c>
      <c r="L1609" t="s">
        <v>27</v>
      </c>
      <c r="M1609">
        <v>58690</v>
      </c>
      <c r="N1609">
        <v>1</v>
      </c>
      <c r="O1609">
        <v>11</v>
      </c>
      <c r="P1609">
        <v>1</v>
      </c>
      <c r="Q1609">
        <v>10</v>
      </c>
      <c r="R1609">
        <v>6</v>
      </c>
      <c r="S1609">
        <v>10</v>
      </c>
      <c r="T1609">
        <v>0</v>
      </c>
      <c r="U1609">
        <v>9</v>
      </c>
      <c r="V1609">
        <f>COUNTIF(tbl_General[EmployeeID],tbl_General[[#This Row],[EmployeeID]])</f>
        <v>1</v>
      </c>
    </row>
    <row r="1610" spans="1:22" x14ac:dyDescent="0.25">
      <c r="A1610">
        <v>37</v>
      </c>
      <c r="B1610" t="s">
        <v>21</v>
      </c>
      <c r="C1610" t="s">
        <v>36</v>
      </c>
      <c r="D1610" t="s">
        <v>30</v>
      </c>
      <c r="E1610">
        <v>1</v>
      </c>
      <c r="F1610">
        <v>5</v>
      </c>
      <c r="G1610" t="s">
        <v>38</v>
      </c>
      <c r="H1610">
        <v>395</v>
      </c>
      <c r="I1610" t="s">
        <v>25</v>
      </c>
      <c r="J1610">
        <v>2</v>
      </c>
      <c r="K1610" t="s">
        <v>31</v>
      </c>
      <c r="L1610" t="s">
        <v>32</v>
      </c>
      <c r="M1610">
        <v>62610</v>
      </c>
      <c r="N1610">
        <v>1</v>
      </c>
      <c r="O1610">
        <v>12</v>
      </c>
      <c r="P1610">
        <v>0</v>
      </c>
      <c r="Q1610">
        <v>10</v>
      </c>
      <c r="R1610">
        <v>1</v>
      </c>
      <c r="S1610">
        <v>10</v>
      </c>
      <c r="T1610">
        <v>0</v>
      </c>
      <c r="U1610">
        <v>9</v>
      </c>
      <c r="V1610">
        <f>COUNTIF(tbl_General[EmployeeID],tbl_General[[#This Row],[EmployeeID]])</f>
        <v>1</v>
      </c>
    </row>
    <row r="1611" spans="1:22" x14ac:dyDescent="0.25">
      <c r="A1611">
        <v>37</v>
      </c>
      <c r="B1611" t="s">
        <v>21</v>
      </c>
      <c r="C1611" t="s">
        <v>36</v>
      </c>
      <c r="D1611" t="s">
        <v>30</v>
      </c>
      <c r="E1611">
        <v>1</v>
      </c>
      <c r="F1611">
        <v>5</v>
      </c>
      <c r="G1611" t="s">
        <v>38</v>
      </c>
      <c r="H1611">
        <v>1865</v>
      </c>
      <c r="I1611" t="s">
        <v>25</v>
      </c>
      <c r="J1611">
        <v>2</v>
      </c>
      <c r="K1611" t="s">
        <v>31</v>
      </c>
      <c r="L1611" t="s">
        <v>32</v>
      </c>
      <c r="M1611">
        <v>62610</v>
      </c>
      <c r="N1611">
        <v>1</v>
      </c>
      <c r="O1611">
        <v>12</v>
      </c>
      <c r="P1611">
        <v>0</v>
      </c>
      <c r="Q1611">
        <v>10</v>
      </c>
      <c r="R1611">
        <v>1</v>
      </c>
      <c r="S1611">
        <v>10</v>
      </c>
      <c r="T1611">
        <v>0</v>
      </c>
      <c r="U1611">
        <v>9</v>
      </c>
      <c r="V1611">
        <f>COUNTIF(tbl_General[EmployeeID],tbl_General[[#This Row],[EmployeeID]])</f>
        <v>1</v>
      </c>
    </row>
    <row r="1612" spans="1:22" x14ac:dyDescent="0.25">
      <c r="A1612">
        <v>37</v>
      </c>
      <c r="B1612" t="s">
        <v>21</v>
      </c>
      <c r="C1612" t="s">
        <v>36</v>
      </c>
      <c r="D1612" t="s">
        <v>30</v>
      </c>
      <c r="E1612">
        <v>1</v>
      </c>
      <c r="F1612">
        <v>5</v>
      </c>
      <c r="G1612" t="s">
        <v>38</v>
      </c>
      <c r="H1612">
        <v>3335</v>
      </c>
      <c r="I1612" t="s">
        <v>25</v>
      </c>
      <c r="J1612">
        <v>2</v>
      </c>
      <c r="K1612" t="s">
        <v>31</v>
      </c>
      <c r="L1612" t="s">
        <v>32</v>
      </c>
      <c r="M1612">
        <v>62610</v>
      </c>
      <c r="N1612">
        <v>1</v>
      </c>
      <c r="O1612">
        <v>12</v>
      </c>
      <c r="P1612">
        <v>0</v>
      </c>
      <c r="Q1612">
        <v>10</v>
      </c>
      <c r="R1612">
        <v>1</v>
      </c>
      <c r="S1612">
        <v>10</v>
      </c>
      <c r="T1612">
        <v>0</v>
      </c>
      <c r="U1612">
        <v>9</v>
      </c>
      <c r="V1612">
        <f>COUNTIF(tbl_General[EmployeeID],tbl_General[[#This Row],[EmployeeID]])</f>
        <v>1</v>
      </c>
    </row>
    <row r="1613" spans="1:22" x14ac:dyDescent="0.25">
      <c r="A1613">
        <v>44</v>
      </c>
      <c r="B1613" t="s">
        <v>28</v>
      </c>
      <c r="C1613" t="s">
        <v>22</v>
      </c>
      <c r="D1613" t="s">
        <v>30</v>
      </c>
      <c r="E1613">
        <v>21</v>
      </c>
      <c r="F1613">
        <v>4</v>
      </c>
      <c r="G1613" t="s">
        <v>24</v>
      </c>
      <c r="H1613">
        <v>671</v>
      </c>
      <c r="I1613" t="s">
        <v>25</v>
      </c>
      <c r="J1613">
        <v>2</v>
      </c>
      <c r="K1613" t="s">
        <v>40</v>
      </c>
      <c r="L1613" t="s">
        <v>27</v>
      </c>
      <c r="M1613">
        <v>62720</v>
      </c>
      <c r="N1613">
        <v>1</v>
      </c>
      <c r="O1613">
        <v>19</v>
      </c>
      <c r="P1613">
        <v>1</v>
      </c>
      <c r="Q1613">
        <v>10</v>
      </c>
      <c r="R1613">
        <v>3</v>
      </c>
      <c r="S1613">
        <v>10</v>
      </c>
      <c r="T1613">
        <v>0</v>
      </c>
      <c r="U1613">
        <v>5</v>
      </c>
      <c r="V1613">
        <f>COUNTIF(tbl_General[EmployeeID],tbl_General[[#This Row],[EmployeeID]])</f>
        <v>1</v>
      </c>
    </row>
    <row r="1614" spans="1:22" x14ac:dyDescent="0.25">
      <c r="A1614">
        <v>44</v>
      </c>
      <c r="B1614" t="s">
        <v>28</v>
      </c>
      <c r="C1614" t="s">
        <v>22</v>
      </c>
      <c r="D1614" t="s">
        <v>30</v>
      </c>
      <c r="E1614">
        <v>21</v>
      </c>
      <c r="F1614">
        <v>4</v>
      </c>
      <c r="G1614" t="s">
        <v>24</v>
      </c>
      <c r="H1614">
        <v>2141</v>
      </c>
      <c r="I1614" t="s">
        <v>25</v>
      </c>
      <c r="J1614">
        <v>2</v>
      </c>
      <c r="K1614" t="s">
        <v>40</v>
      </c>
      <c r="L1614" t="s">
        <v>27</v>
      </c>
      <c r="M1614">
        <v>62720</v>
      </c>
      <c r="N1614">
        <v>1</v>
      </c>
      <c r="O1614">
        <v>19</v>
      </c>
      <c r="P1614">
        <v>1</v>
      </c>
      <c r="Q1614">
        <v>10</v>
      </c>
      <c r="R1614">
        <v>3</v>
      </c>
      <c r="S1614">
        <v>10</v>
      </c>
      <c r="T1614">
        <v>0</v>
      </c>
      <c r="U1614">
        <v>5</v>
      </c>
      <c r="V1614">
        <f>COUNTIF(tbl_General[EmployeeID],tbl_General[[#This Row],[EmployeeID]])</f>
        <v>1</v>
      </c>
    </row>
    <row r="1615" spans="1:22" x14ac:dyDescent="0.25">
      <c r="A1615">
        <v>44</v>
      </c>
      <c r="B1615" t="s">
        <v>28</v>
      </c>
      <c r="C1615" t="s">
        <v>22</v>
      </c>
      <c r="D1615" t="s">
        <v>30</v>
      </c>
      <c r="E1615">
        <v>21</v>
      </c>
      <c r="F1615">
        <v>4</v>
      </c>
      <c r="G1615" t="s">
        <v>24</v>
      </c>
      <c r="H1615">
        <v>3611</v>
      </c>
      <c r="I1615" t="s">
        <v>25</v>
      </c>
      <c r="J1615">
        <v>2</v>
      </c>
      <c r="K1615" t="s">
        <v>40</v>
      </c>
      <c r="L1615" t="s">
        <v>27</v>
      </c>
      <c r="M1615">
        <v>62720</v>
      </c>
      <c r="N1615">
        <v>1</v>
      </c>
      <c r="O1615">
        <v>19</v>
      </c>
      <c r="P1615">
        <v>1</v>
      </c>
      <c r="Q1615">
        <v>10</v>
      </c>
      <c r="R1615">
        <v>3</v>
      </c>
      <c r="S1615">
        <v>10</v>
      </c>
      <c r="T1615">
        <v>0</v>
      </c>
      <c r="U1615">
        <v>5</v>
      </c>
      <c r="V1615">
        <f>COUNTIF(tbl_General[EmployeeID],tbl_General[[#This Row],[EmployeeID]])</f>
        <v>1</v>
      </c>
    </row>
    <row r="1616" spans="1:22" x14ac:dyDescent="0.25">
      <c r="A1616">
        <v>29</v>
      </c>
      <c r="B1616" t="s">
        <v>21</v>
      </c>
      <c r="C1616" t="s">
        <v>29</v>
      </c>
      <c r="D1616" t="s">
        <v>30</v>
      </c>
      <c r="E1616">
        <v>16</v>
      </c>
      <c r="F1616">
        <v>4</v>
      </c>
      <c r="G1616" t="s">
        <v>38</v>
      </c>
      <c r="H1616">
        <v>25</v>
      </c>
      <c r="I1616" t="s">
        <v>34</v>
      </c>
      <c r="J1616">
        <v>1</v>
      </c>
      <c r="K1616" t="s">
        <v>40</v>
      </c>
      <c r="L1616" t="s">
        <v>32</v>
      </c>
      <c r="M1616">
        <v>65130</v>
      </c>
      <c r="N1616">
        <v>1</v>
      </c>
      <c r="O1616">
        <v>11</v>
      </c>
      <c r="P1616">
        <v>1</v>
      </c>
      <c r="Q1616">
        <v>10</v>
      </c>
      <c r="R1616">
        <v>2</v>
      </c>
      <c r="S1616">
        <v>10</v>
      </c>
      <c r="T1616">
        <v>0</v>
      </c>
      <c r="U1616">
        <v>9</v>
      </c>
      <c r="V1616">
        <f>COUNTIF(tbl_General[EmployeeID],tbl_General[[#This Row],[EmployeeID]])</f>
        <v>1</v>
      </c>
    </row>
    <row r="1617" spans="1:22" x14ac:dyDescent="0.25">
      <c r="A1617">
        <v>29</v>
      </c>
      <c r="B1617" t="s">
        <v>21</v>
      </c>
      <c r="C1617" t="s">
        <v>29</v>
      </c>
      <c r="D1617" t="s">
        <v>30</v>
      </c>
      <c r="E1617">
        <v>16</v>
      </c>
      <c r="F1617">
        <v>4</v>
      </c>
      <c r="G1617" t="s">
        <v>38</v>
      </c>
      <c r="H1617">
        <v>1495</v>
      </c>
      <c r="I1617" t="s">
        <v>34</v>
      </c>
      <c r="J1617">
        <v>1</v>
      </c>
      <c r="K1617" t="s">
        <v>40</v>
      </c>
      <c r="L1617" t="s">
        <v>32</v>
      </c>
      <c r="M1617">
        <v>65130</v>
      </c>
      <c r="N1617">
        <v>1</v>
      </c>
      <c r="O1617">
        <v>11</v>
      </c>
      <c r="P1617">
        <v>1</v>
      </c>
      <c r="Q1617">
        <v>10</v>
      </c>
      <c r="R1617">
        <v>2</v>
      </c>
      <c r="S1617">
        <v>10</v>
      </c>
      <c r="T1617">
        <v>0</v>
      </c>
      <c r="U1617">
        <v>9</v>
      </c>
      <c r="V1617">
        <f>COUNTIF(tbl_General[EmployeeID],tbl_General[[#This Row],[EmployeeID]])</f>
        <v>1</v>
      </c>
    </row>
    <row r="1618" spans="1:22" x14ac:dyDescent="0.25">
      <c r="A1618">
        <v>29</v>
      </c>
      <c r="B1618" t="s">
        <v>21</v>
      </c>
      <c r="C1618" t="s">
        <v>29</v>
      </c>
      <c r="D1618" t="s">
        <v>30</v>
      </c>
      <c r="E1618">
        <v>16</v>
      </c>
      <c r="F1618">
        <v>4</v>
      </c>
      <c r="G1618" t="s">
        <v>38</v>
      </c>
      <c r="H1618">
        <v>2965</v>
      </c>
      <c r="I1618" t="s">
        <v>34</v>
      </c>
      <c r="J1618">
        <v>1</v>
      </c>
      <c r="K1618" t="s">
        <v>40</v>
      </c>
      <c r="L1618" t="s">
        <v>32</v>
      </c>
      <c r="M1618">
        <v>65130</v>
      </c>
      <c r="N1618">
        <v>1</v>
      </c>
      <c r="O1618">
        <v>11</v>
      </c>
      <c r="P1618">
        <v>1</v>
      </c>
      <c r="Q1618">
        <v>10</v>
      </c>
      <c r="R1618">
        <v>2</v>
      </c>
      <c r="S1618">
        <v>10</v>
      </c>
      <c r="T1618">
        <v>0</v>
      </c>
      <c r="U1618">
        <v>9</v>
      </c>
      <c r="V1618">
        <f>COUNTIF(tbl_General[EmployeeID],tbl_General[[#This Row],[EmployeeID]])</f>
        <v>1</v>
      </c>
    </row>
    <row r="1619" spans="1:22" x14ac:dyDescent="0.25">
      <c r="A1619">
        <v>31</v>
      </c>
      <c r="B1619" t="s">
        <v>28</v>
      </c>
      <c r="C1619" t="s">
        <v>29</v>
      </c>
      <c r="D1619" t="s">
        <v>30</v>
      </c>
      <c r="E1619">
        <v>2</v>
      </c>
      <c r="F1619">
        <v>1</v>
      </c>
      <c r="G1619" t="s">
        <v>33</v>
      </c>
      <c r="H1619">
        <v>1138</v>
      </c>
      <c r="I1619" t="s">
        <v>34</v>
      </c>
      <c r="J1619">
        <v>3</v>
      </c>
      <c r="K1619" t="s">
        <v>35</v>
      </c>
      <c r="L1619" t="s">
        <v>27</v>
      </c>
      <c r="M1619">
        <v>70940</v>
      </c>
      <c r="N1619">
        <v>1</v>
      </c>
      <c r="O1619">
        <v>14</v>
      </c>
      <c r="P1619">
        <v>1</v>
      </c>
      <c r="Q1619">
        <v>10</v>
      </c>
      <c r="R1619">
        <v>2</v>
      </c>
      <c r="S1619">
        <v>10</v>
      </c>
      <c r="T1619">
        <v>0</v>
      </c>
      <c r="U1619">
        <v>8</v>
      </c>
      <c r="V1619">
        <f>COUNTIF(tbl_General[EmployeeID],tbl_General[[#This Row],[EmployeeID]])</f>
        <v>1</v>
      </c>
    </row>
    <row r="1620" spans="1:22" x14ac:dyDescent="0.25">
      <c r="A1620">
        <v>31</v>
      </c>
      <c r="B1620" t="s">
        <v>28</v>
      </c>
      <c r="C1620" t="s">
        <v>29</v>
      </c>
      <c r="D1620" t="s">
        <v>30</v>
      </c>
      <c r="E1620">
        <v>2</v>
      </c>
      <c r="F1620">
        <v>1</v>
      </c>
      <c r="G1620" t="s">
        <v>33</v>
      </c>
      <c r="H1620">
        <v>2608</v>
      </c>
      <c r="I1620" t="s">
        <v>34</v>
      </c>
      <c r="J1620">
        <v>3</v>
      </c>
      <c r="K1620" t="s">
        <v>35</v>
      </c>
      <c r="L1620" t="s">
        <v>27</v>
      </c>
      <c r="M1620">
        <v>70940</v>
      </c>
      <c r="N1620">
        <v>1</v>
      </c>
      <c r="O1620">
        <v>14</v>
      </c>
      <c r="P1620">
        <v>1</v>
      </c>
      <c r="Q1620">
        <v>10</v>
      </c>
      <c r="R1620">
        <v>2</v>
      </c>
      <c r="S1620">
        <v>10</v>
      </c>
      <c r="T1620">
        <v>0</v>
      </c>
      <c r="U1620">
        <v>8</v>
      </c>
      <c r="V1620">
        <f>COUNTIF(tbl_General[EmployeeID],tbl_General[[#This Row],[EmployeeID]])</f>
        <v>1</v>
      </c>
    </row>
    <row r="1621" spans="1:22" x14ac:dyDescent="0.25">
      <c r="A1621">
        <v>31</v>
      </c>
      <c r="B1621" t="s">
        <v>28</v>
      </c>
      <c r="C1621" t="s">
        <v>29</v>
      </c>
      <c r="D1621" t="s">
        <v>30</v>
      </c>
      <c r="E1621">
        <v>2</v>
      </c>
      <c r="F1621">
        <v>1</v>
      </c>
      <c r="G1621" t="s">
        <v>33</v>
      </c>
      <c r="H1621">
        <v>4078</v>
      </c>
      <c r="I1621" t="s">
        <v>34</v>
      </c>
      <c r="J1621">
        <v>3</v>
      </c>
      <c r="K1621" t="s">
        <v>35</v>
      </c>
      <c r="L1621" t="s">
        <v>27</v>
      </c>
      <c r="M1621">
        <v>70940</v>
      </c>
      <c r="N1621">
        <v>1</v>
      </c>
      <c r="O1621">
        <v>14</v>
      </c>
      <c r="P1621">
        <v>1</v>
      </c>
      <c r="Q1621">
        <v>10</v>
      </c>
      <c r="R1621">
        <v>2</v>
      </c>
      <c r="S1621">
        <v>10</v>
      </c>
      <c r="T1621">
        <v>0</v>
      </c>
      <c r="U1621">
        <v>8</v>
      </c>
      <c r="V1621">
        <f>COUNTIF(tbl_General[EmployeeID],tbl_General[[#This Row],[EmployeeID]])</f>
        <v>1</v>
      </c>
    </row>
    <row r="1622" spans="1:22" x14ac:dyDescent="0.25">
      <c r="A1622">
        <v>30</v>
      </c>
      <c r="B1622" t="s">
        <v>21</v>
      </c>
      <c r="C1622" t="s">
        <v>22</v>
      </c>
      <c r="D1622" t="s">
        <v>23</v>
      </c>
      <c r="E1622">
        <v>9</v>
      </c>
      <c r="F1622">
        <v>4</v>
      </c>
      <c r="G1622" t="s">
        <v>45</v>
      </c>
      <c r="H1622">
        <v>976</v>
      </c>
      <c r="I1622" t="s">
        <v>34</v>
      </c>
      <c r="J1622">
        <v>1</v>
      </c>
      <c r="K1622" t="s">
        <v>40</v>
      </c>
      <c r="L1622" t="s">
        <v>27</v>
      </c>
      <c r="M1622">
        <v>87220</v>
      </c>
      <c r="N1622">
        <v>1</v>
      </c>
      <c r="O1622">
        <v>17</v>
      </c>
      <c r="P1622">
        <v>1</v>
      </c>
      <c r="Q1622">
        <v>10</v>
      </c>
      <c r="R1622">
        <v>3</v>
      </c>
      <c r="S1622">
        <v>10</v>
      </c>
      <c r="T1622">
        <v>0</v>
      </c>
      <c r="U1622">
        <v>8</v>
      </c>
      <c r="V1622">
        <f>COUNTIF(tbl_General[EmployeeID],tbl_General[[#This Row],[EmployeeID]])</f>
        <v>1</v>
      </c>
    </row>
    <row r="1623" spans="1:22" x14ac:dyDescent="0.25">
      <c r="A1623">
        <v>30</v>
      </c>
      <c r="B1623" t="s">
        <v>21</v>
      </c>
      <c r="C1623" t="s">
        <v>22</v>
      </c>
      <c r="D1623" t="s">
        <v>23</v>
      </c>
      <c r="E1623">
        <v>9</v>
      </c>
      <c r="F1623">
        <v>4</v>
      </c>
      <c r="G1623" t="s">
        <v>45</v>
      </c>
      <c r="H1623">
        <v>2446</v>
      </c>
      <c r="I1623" t="s">
        <v>34</v>
      </c>
      <c r="J1623">
        <v>1</v>
      </c>
      <c r="K1623" t="s">
        <v>40</v>
      </c>
      <c r="L1623" t="s">
        <v>27</v>
      </c>
      <c r="M1623">
        <v>87220</v>
      </c>
      <c r="N1623">
        <v>1</v>
      </c>
      <c r="O1623">
        <v>17</v>
      </c>
      <c r="P1623">
        <v>1</v>
      </c>
      <c r="Q1623">
        <v>10</v>
      </c>
      <c r="R1623">
        <v>3</v>
      </c>
      <c r="S1623">
        <v>10</v>
      </c>
      <c r="T1623">
        <v>0</v>
      </c>
      <c r="U1623">
        <v>8</v>
      </c>
      <c r="V1623">
        <f>COUNTIF(tbl_General[EmployeeID],tbl_General[[#This Row],[EmployeeID]])</f>
        <v>1</v>
      </c>
    </row>
    <row r="1624" spans="1:22" x14ac:dyDescent="0.25">
      <c r="A1624">
        <v>30</v>
      </c>
      <c r="B1624" t="s">
        <v>21</v>
      </c>
      <c r="C1624" t="s">
        <v>22</v>
      </c>
      <c r="D1624" t="s">
        <v>23</v>
      </c>
      <c r="E1624">
        <v>9</v>
      </c>
      <c r="F1624">
        <v>4</v>
      </c>
      <c r="G1624" t="s">
        <v>45</v>
      </c>
      <c r="H1624">
        <v>3916</v>
      </c>
      <c r="I1624" t="s">
        <v>34</v>
      </c>
      <c r="J1624">
        <v>1</v>
      </c>
      <c r="K1624" t="s">
        <v>40</v>
      </c>
      <c r="L1624" t="s">
        <v>27</v>
      </c>
      <c r="M1624">
        <v>87220</v>
      </c>
      <c r="N1624">
        <v>1</v>
      </c>
      <c r="O1624">
        <v>17</v>
      </c>
      <c r="P1624">
        <v>1</v>
      </c>
      <c r="Q1624">
        <v>10</v>
      </c>
      <c r="R1624">
        <v>3</v>
      </c>
      <c r="S1624">
        <v>10</v>
      </c>
      <c r="T1624">
        <v>0</v>
      </c>
      <c r="U1624">
        <v>8</v>
      </c>
      <c r="V1624">
        <f>COUNTIF(tbl_General[EmployeeID],tbl_General[[#This Row],[EmployeeID]])</f>
        <v>1</v>
      </c>
    </row>
    <row r="1625" spans="1:22" x14ac:dyDescent="0.25">
      <c r="A1625">
        <v>43</v>
      </c>
      <c r="B1625" t="s">
        <v>21</v>
      </c>
      <c r="C1625" t="s">
        <v>22</v>
      </c>
      <c r="D1625" t="s">
        <v>30</v>
      </c>
      <c r="E1625">
        <v>3</v>
      </c>
      <c r="F1625">
        <v>3</v>
      </c>
      <c r="G1625" t="s">
        <v>38</v>
      </c>
      <c r="H1625">
        <v>1142</v>
      </c>
      <c r="I1625" t="s">
        <v>34</v>
      </c>
      <c r="J1625">
        <v>1</v>
      </c>
      <c r="K1625" t="s">
        <v>31</v>
      </c>
      <c r="L1625" t="s">
        <v>27</v>
      </c>
      <c r="M1625">
        <v>90940</v>
      </c>
      <c r="N1625">
        <v>1</v>
      </c>
      <c r="O1625">
        <v>12</v>
      </c>
      <c r="P1625">
        <v>1</v>
      </c>
      <c r="Q1625">
        <v>10</v>
      </c>
      <c r="R1625">
        <v>0</v>
      </c>
      <c r="S1625">
        <v>10</v>
      </c>
      <c r="T1625">
        <v>0</v>
      </c>
      <c r="U1625">
        <v>9</v>
      </c>
      <c r="V1625">
        <f>COUNTIF(tbl_General[EmployeeID],tbl_General[[#This Row],[EmployeeID]])</f>
        <v>1</v>
      </c>
    </row>
    <row r="1626" spans="1:22" x14ac:dyDescent="0.25">
      <c r="A1626">
        <v>43</v>
      </c>
      <c r="B1626" t="s">
        <v>21</v>
      </c>
      <c r="C1626" t="s">
        <v>22</v>
      </c>
      <c r="D1626" t="s">
        <v>30</v>
      </c>
      <c r="E1626">
        <v>3</v>
      </c>
      <c r="F1626">
        <v>3</v>
      </c>
      <c r="G1626" t="s">
        <v>38</v>
      </c>
      <c r="H1626">
        <v>2612</v>
      </c>
      <c r="I1626" t="s">
        <v>34</v>
      </c>
      <c r="J1626">
        <v>1</v>
      </c>
      <c r="K1626" t="s">
        <v>31</v>
      </c>
      <c r="L1626" t="s">
        <v>27</v>
      </c>
      <c r="M1626">
        <v>90940</v>
      </c>
      <c r="N1626">
        <v>1</v>
      </c>
      <c r="O1626">
        <v>12</v>
      </c>
      <c r="P1626">
        <v>1</v>
      </c>
      <c r="Q1626">
        <v>10</v>
      </c>
      <c r="R1626">
        <v>0</v>
      </c>
      <c r="S1626">
        <v>10</v>
      </c>
      <c r="T1626">
        <v>0</v>
      </c>
      <c r="U1626">
        <v>9</v>
      </c>
      <c r="V1626">
        <f>COUNTIF(tbl_General[EmployeeID],tbl_General[[#This Row],[EmployeeID]])</f>
        <v>1</v>
      </c>
    </row>
    <row r="1627" spans="1:22" x14ac:dyDescent="0.25">
      <c r="A1627">
        <v>43</v>
      </c>
      <c r="B1627" t="s">
        <v>21</v>
      </c>
      <c r="C1627" t="s">
        <v>22</v>
      </c>
      <c r="D1627" t="s">
        <v>30</v>
      </c>
      <c r="E1627">
        <v>3</v>
      </c>
      <c r="F1627">
        <v>3</v>
      </c>
      <c r="G1627" t="s">
        <v>38</v>
      </c>
      <c r="H1627">
        <v>4082</v>
      </c>
      <c r="I1627" t="s">
        <v>34</v>
      </c>
      <c r="J1627">
        <v>1</v>
      </c>
      <c r="K1627" t="s">
        <v>31</v>
      </c>
      <c r="L1627" t="s">
        <v>27</v>
      </c>
      <c r="M1627">
        <v>90940</v>
      </c>
      <c r="N1627">
        <v>1</v>
      </c>
      <c r="O1627">
        <v>12</v>
      </c>
      <c r="P1627">
        <v>1</v>
      </c>
      <c r="Q1627">
        <v>10</v>
      </c>
      <c r="R1627">
        <v>0</v>
      </c>
      <c r="S1627">
        <v>10</v>
      </c>
      <c r="T1627">
        <v>0</v>
      </c>
      <c r="U1627">
        <v>9</v>
      </c>
      <c r="V1627">
        <f>COUNTIF(tbl_General[EmployeeID],tbl_General[[#This Row],[EmployeeID]])</f>
        <v>1</v>
      </c>
    </row>
    <row r="1628" spans="1:22" x14ac:dyDescent="0.25">
      <c r="A1628">
        <v>32</v>
      </c>
      <c r="B1628" t="s">
        <v>21</v>
      </c>
      <c r="C1628" t="s">
        <v>22</v>
      </c>
      <c r="D1628" t="s">
        <v>23</v>
      </c>
      <c r="E1628">
        <v>3</v>
      </c>
      <c r="F1628">
        <v>4</v>
      </c>
      <c r="G1628" t="s">
        <v>24</v>
      </c>
      <c r="H1628">
        <v>1286</v>
      </c>
      <c r="I1628" t="s">
        <v>34</v>
      </c>
      <c r="J1628">
        <v>2</v>
      </c>
      <c r="K1628" t="s">
        <v>42</v>
      </c>
      <c r="L1628" t="s">
        <v>27</v>
      </c>
      <c r="M1628">
        <v>97150</v>
      </c>
      <c r="N1628">
        <v>1</v>
      </c>
      <c r="O1628">
        <v>15</v>
      </c>
      <c r="P1628">
        <v>1</v>
      </c>
      <c r="Q1628">
        <v>10</v>
      </c>
      <c r="R1628">
        <v>1</v>
      </c>
      <c r="S1628">
        <v>10</v>
      </c>
      <c r="T1628">
        <v>0</v>
      </c>
      <c r="U1628">
        <v>9</v>
      </c>
      <c r="V1628">
        <f>COUNTIF(tbl_General[EmployeeID],tbl_General[[#This Row],[EmployeeID]])</f>
        <v>1</v>
      </c>
    </row>
    <row r="1629" spans="1:22" x14ac:dyDescent="0.25">
      <c r="A1629">
        <v>32</v>
      </c>
      <c r="B1629" t="s">
        <v>21</v>
      </c>
      <c r="C1629" t="s">
        <v>22</v>
      </c>
      <c r="D1629" t="s">
        <v>23</v>
      </c>
      <c r="E1629">
        <v>3</v>
      </c>
      <c r="F1629">
        <v>4</v>
      </c>
      <c r="G1629" t="s">
        <v>24</v>
      </c>
      <c r="H1629">
        <v>2756</v>
      </c>
      <c r="I1629" t="s">
        <v>34</v>
      </c>
      <c r="J1629">
        <v>2</v>
      </c>
      <c r="K1629" t="s">
        <v>42</v>
      </c>
      <c r="L1629" t="s">
        <v>27</v>
      </c>
      <c r="M1629">
        <v>97150</v>
      </c>
      <c r="N1629">
        <v>1</v>
      </c>
      <c r="O1629">
        <v>15</v>
      </c>
      <c r="P1629">
        <v>1</v>
      </c>
      <c r="Q1629">
        <v>10</v>
      </c>
      <c r="R1629">
        <v>1</v>
      </c>
      <c r="S1629">
        <v>10</v>
      </c>
      <c r="T1629">
        <v>0</v>
      </c>
      <c r="U1629">
        <v>9</v>
      </c>
      <c r="V1629">
        <f>COUNTIF(tbl_General[EmployeeID],tbl_General[[#This Row],[EmployeeID]])</f>
        <v>1</v>
      </c>
    </row>
    <row r="1630" spans="1:22" x14ac:dyDescent="0.25">
      <c r="A1630">
        <v>32</v>
      </c>
      <c r="B1630" t="s">
        <v>21</v>
      </c>
      <c r="C1630" t="s">
        <v>22</v>
      </c>
      <c r="D1630" t="s">
        <v>23</v>
      </c>
      <c r="E1630">
        <v>3</v>
      </c>
      <c r="F1630">
        <v>4</v>
      </c>
      <c r="G1630" t="s">
        <v>24</v>
      </c>
      <c r="H1630">
        <v>4226</v>
      </c>
      <c r="I1630" t="s">
        <v>34</v>
      </c>
      <c r="J1630">
        <v>2</v>
      </c>
      <c r="K1630" t="s">
        <v>42</v>
      </c>
      <c r="L1630" t="s">
        <v>27</v>
      </c>
      <c r="M1630">
        <v>97150</v>
      </c>
      <c r="N1630">
        <v>1</v>
      </c>
      <c r="O1630">
        <v>15</v>
      </c>
      <c r="P1630">
        <v>1</v>
      </c>
      <c r="Q1630">
        <v>10</v>
      </c>
      <c r="R1630">
        <v>1</v>
      </c>
      <c r="S1630">
        <v>10</v>
      </c>
      <c r="T1630">
        <v>0</v>
      </c>
      <c r="U1630">
        <v>9</v>
      </c>
      <c r="V1630">
        <f>COUNTIF(tbl_General[EmployeeID],tbl_General[[#This Row],[EmployeeID]])</f>
        <v>1</v>
      </c>
    </row>
    <row r="1631" spans="1:22" x14ac:dyDescent="0.25">
      <c r="A1631">
        <v>31</v>
      </c>
      <c r="B1631" t="s">
        <v>21</v>
      </c>
      <c r="C1631" t="s">
        <v>22</v>
      </c>
      <c r="D1631" t="s">
        <v>30</v>
      </c>
      <c r="E1631">
        <v>2</v>
      </c>
      <c r="F1631">
        <v>4</v>
      </c>
      <c r="G1631" t="s">
        <v>24</v>
      </c>
      <c r="H1631">
        <v>1084</v>
      </c>
      <c r="I1631" t="s">
        <v>25</v>
      </c>
      <c r="J1631">
        <v>5</v>
      </c>
      <c r="K1631" t="s">
        <v>44</v>
      </c>
      <c r="L1631" t="s">
        <v>41</v>
      </c>
      <c r="M1631">
        <v>103770</v>
      </c>
      <c r="N1631">
        <v>1</v>
      </c>
      <c r="O1631">
        <v>14</v>
      </c>
      <c r="P1631">
        <v>0</v>
      </c>
      <c r="Q1631">
        <v>10</v>
      </c>
      <c r="R1631">
        <v>2</v>
      </c>
      <c r="S1631">
        <v>10</v>
      </c>
      <c r="T1631">
        <v>0</v>
      </c>
      <c r="U1631">
        <v>2</v>
      </c>
      <c r="V1631">
        <f>COUNTIF(tbl_General[EmployeeID],tbl_General[[#This Row],[EmployeeID]])</f>
        <v>1</v>
      </c>
    </row>
    <row r="1632" spans="1:22" x14ac:dyDescent="0.25">
      <c r="A1632">
        <v>31</v>
      </c>
      <c r="B1632" t="s">
        <v>21</v>
      </c>
      <c r="C1632" t="s">
        <v>22</v>
      </c>
      <c r="D1632" t="s">
        <v>30</v>
      </c>
      <c r="E1632">
        <v>2</v>
      </c>
      <c r="F1632">
        <v>4</v>
      </c>
      <c r="G1632" t="s">
        <v>24</v>
      </c>
      <c r="H1632">
        <v>2554</v>
      </c>
      <c r="I1632" t="s">
        <v>25</v>
      </c>
      <c r="J1632">
        <v>5</v>
      </c>
      <c r="K1632" t="s">
        <v>44</v>
      </c>
      <c r="L1632" t="s">
        <v>41</v>
      </c>
      <c r="M1632">
        <v>103770</v>
      </c>
      <c r="N1632">
        <v>1</v>
      </c>
      <c r="O1632">
        <v>14</v>
      </c>
      <c r="P1632">
        <v>0</v>
      </c>
      <c r="Q1632">
        <v>10</v>
      </c>
      <c r="R1632">
        <v>2</v>
      </c>
      <c r="S1632">
        <v>10</v>
      </c>
      <c r="T1632">
        <v>0</v>
      </c>
      <c r="U1632">
        <v>2</v>
      </c>
      <c r="V1632">
        <f>COUNTIF(tbl_General[EmployeeID],tbl_General[[#This Row],[EmployeeID]])</f>
        <v>1</v>
      </c>
    </row>
    <row r="1633" spans="1:22" x14ac:dyDescent="0.25">
      <c r="A1633">
        <v>31</v>
      </c>
      <c r="B1633" t="s">
        <v>21</v>
      </c>
      <c r="C1633" t="s">
        <v>22</v>
      </c>
      <c r="D1633" t="s">
        <v>30</v>
      </c>
      <c r="E1633">
        <v>2</v>
      </c>
      <c r="F1633">
        <v>4</v>
      </c>
      <c r="G1633" t="s">
        <v>24</v>
      </c>
      <c r="H1633">
        <v>4024</v>
      </c>
      <c r="I1633" t="s">
        <v>25</v>
      </c>
      <c r="J1633">
        <v>5</v>
      </c>
      <c r="K1633" t="s">
        <v>44</v>
      </c>
      <c r="L1633" t="s">
        <v>41</v>
      </c>
      <c r="M1633">
        <v>103770</v>
      </c>
      <c r="N1633">
        <v>1</v>
      </c>
      <c r="O1633">
        <v>14</v>
      </c>
      <c r="P1633">
        <v>0</v>
      </c>
      <c r="Q1633">
        <v>10</v>
      </c>
      <c r="R1633">
        <v>2</v>
      </c>
      <c r="S1633">
        <v>10</v>
      </c>
      <c r="T1633">
        <v>0</v>
      </c>
      <c r="U1633">
        <v>2</v>
      </c>
      <c r="V1633">
        <f>COUNTIF(tbl_General[EmployeeID],tbl_General[[#This Row],[EmployeeID]])</f>
        <v>1</v>
      </c>
    </row>
    <row r="1634" spans="1:22" x14ac:dyDescent="0.25">
      <c r="A1634">
        <v>35</v>
      </c>
      <c r="B1634" t="s">
        <v>21</v>
      </c>
      <c r="C1634" t="s">
        <v>22</v>
      </c>
      <c r="D1634" t="s">
        <v>30</v>
      </c>
      <c r="E1634">
        <v>2</v>
      </c>
      <c r="F1634">
        <v>1</v>
      </c>
      <c r="G1634" t="s">
        <v>24</v>
      </c>
      <c r="H1634">
        <v>419</v>
      </c>
      <c r="I1634" t="s">
        <v>34</v>
      </c>
      <c r="J1634">
        <v>3</v>
      </c>
      <c r="K1634" t="s">
        <v>26</v>
      </c>
      <c r="L1634" t="s">
        <v>27</v>
      </c>
      <c r="M1634">
        <v>106090</v>
      </c>
      <c r="N1634">
        <v>1</v>
      </c>
      <c r="O1634">
        <v>22</v>
      </c>
      <c r="P1634">
        <v>0</v>
      </c>
      <c r="Q1634">
        <v>10</v>
      </c>
      <c r="R1634">
        <v>3</v>
      </c>
      <c r="S1634">
        <v>10</v>
      </c>
      <c r="T1634">
        <v>0</v>
      </c>
      <c r="U1634">
        <v>7</v>
      </c>
      <c r="V1634">
        <f>COUNTIF(tbl_General[EmployeeID],tbl_General[[#This Row],[EmployeeID]])</f>
        <v>1</v>
      </c>
    </row>
    <row r="1635" spans="1:22" x14ac:dyDescent="0.25">
      <c r="A1635">
        <v>35</v>
      </c>
      <c r="B1635" t="s">
        <v>21</v>
      </c>
      <c r="C1635" t="s">
        <v>22</v>
      </c>
      <c r="D1635" t="s">
        <v>30</v>
      </c>
      <c r="E1635">
        <v>2</v>
      </c>
      <c r="F1635">
        <v>1</v>
      </c>
      <c r="G1635" t="s">
        <v>24</v>
      </c>
      <c r="H1635">
        <v>1889</v>
      </c>
      <c r="I1635" t="s">
        <v>34</v>
      </c>
      <c r="J1635">
        <v>3</v>
      </c>
      <c r="K1635" t="s">
        <v>26</v>
      </c>
      <c r="L1635" t="s">
        <v>27</v>
      </c>
      <c r="M1635">
        <v>106090</v>
      </c>
      <c r="N1635">
        <v>1</v>
      </c>
      <c r="O1635">
        <v>22</v>
      </c>
      <c r="P1635">
        <v>0</v>
      </c>
      <c r="Q1635">
        <v>10</v>
      </c>
      <c r="R1635">
        <v>3</v>
      </c>
      <c r="S1635">
        <v>10</v>
      </c>
      <c r="T1635">
        <v>0</v>
      </c>
      <c r="U1635">
        <v>7</v>
      </c>
      <c r="V1635">
        <f>COUNTIF(tbl_General[EmployeeID],tbl_General[[#This Row],[EmployeeID]])</f>
        <v>1</v>
      </c>
    </row>
    <row r="1636" spans="1:22" x14ac:dyDescent="0.25">
      <c r="A1636">
        <v>35</v>
      </c>
      <c r="B1636" t="s">
        <v>21</v>
      </c>
      <c r="C1636" t="s">
        <v>22</v>
      </c>
      <c r="D1636" t="s">
        <v>30</v>
      </c>
      <c r="E1636">
        <v>2</v>
      </c>
      <c r="F1636">
        <v>1</v>
      </c>
      <c r="G1636" t="s">
        <v>24</v>
      </c>
      <c r="H1636">
        <v>3359</v>
      </c>
      <c r="I1636" t="s">
        <v>34</v>
      </c>
      <c r="J1636">
        <v>3</v>
      </c>
      <c r="K1636" t="s">
        <v>26</v>
      </c>
      <c r="L1636" t="s">
        <v>27</v>
      </c>
      <c r="M1636">
        <v>106090</v>
      </c>
      <c r="N1636">
        <v>1</v>
      </c>
      <c r="O1636">
        <v>22</v>
      </c>
      <c r="P1636">
        <v>0</v>
      </c>
      <c r="Q1636">
        <v>10</v>
      </c>
      <c r="R1636">
        <v>3</v>
      </c>
      <c r="S1636">
        <v>10</v>
      </c>
      <c r="T1636">
        <v>0</v>
      </c>
      <c r="U1636">
        <v>7</v>
      </c>
      <c r="V1636">
        <f>COUNTIF(tbl_General[EmployeeID],tbl_General[[#This Row],[EmployeeID]])</f>
        <v>1</v>
      </c>
    </row>
    <row r="1637" spans="1:22" x14ac:dyDescent="0.25">
      <c r="A1637">
        <v>29</v>
      </c>
      <c r="B1637" t="s">
        <v>21</v>
      </c>
      <c r="C1637" t="s">
        <v>22</v>
      </c>
      <c r="D1637" t="s">
        <v>23</v>
      </c>
      <c r="E1637">
        <v>9</v>
      </c>
      <c r="F1637">
        <v>3</v>
      </c>
      <c r="G1637" t="s">
        <v>24</v>
      </c>
      <c r="H1637">
        <v>748</v>
      </c>
      <c r="I1637" t="s">
        <v>34</v>
      </c>
      <c r="J1637">
        <v>1</v>
      </c>
      <c r="K1637" t="s">
        <v>40</v>
      </c>
      <c r="L1637" t="s">
        <v>32</v>
      </c>
      <c r="M1637">
        <v>111030</v>
      </c>
      <c r="N1637">
        <v>1</v>
      </c>
      <c r="O1637">
        <v>12</v>
      </c>
      <c r="P1637">
        <v>0</v>
      </c>
      <c r="Q1637">
        <v>10</v>
      </c>
      <c r="R1637">
        <v>5</v>
      </c>
      <c r="S1637">
        <v>10</v>
      </c>
      <c r="T1637">
        <v>0</v>
      </c>
      <c r="U1637">
        <v>9</v>
      </c>
      <c r="V1637">
        <f>COUNTIF(tbl_General[EmployeeID],tbl_General[[#This Row],[EmployeeID]])</f>
        <v>1</v>
      </c>
    </row>
    <row r="1638" spans="1:22" x14ac:dyDescent="0.25">
      <c r="A1638">
        <v>29</v>
      </c>
      <c r="B1638" t="s">
        <v>21</v>
      </c>
      <c r="C1638" t="s">
        <v>22</v>
      </c>
      <c r="D1638" t="s">
        <v>23</v>
      </c>
      <c r="E1638">
        <v>9</v>
      </c>
      <c r="F1638">
        <v>3</v>
      </c>
      <c r="G1638" t="s">
        <v>24</v>
      </c>
      <c r="H1638">
        <v>2218</v>
      </c>
      <c r="I1638" t="s">
        <v>34</v>
      </c>
      <c r="J1638">
        <v>1</v>
      </c>
      <c r="K1638" t="s">
        <v>40</v>
      </c>
      <c r="L1638" t="s">
        <v>32</v>
      </c>
      <c r="M1638">
        <v>111030</v>
      </c>
      <c r="N1638">
        <v>1</v>
      </c>
      <c r="O1638">
        <v>12</v>
      </c>
      <c r="P1638">
        <v>0</v>
      </c>
      <c r="Q1638">
        <v>10</v>
      </c>
      <c r="R1638">
        <v>5</v>
      </c>
      <c r="S1638">
        <v>10</v>
      </c>
      <c r="T1638">
        <v>0</v>
      </c>
      <c r="U1638">
        <v>9</v>
      </c>
      <c r="V1638">
        <f>COUNTIF(tbl_General[EmployeeID],tbl_General[[#This Row],[EmployeeID]])</f>
        <v>1</v>
      </c>
    </row>
    <row r="1639" spans="1:22" x14ac:dyDescent="0.25">
      <c r="A1639">
        <v>29</v>
      </c>
      <c r="B1639" t="s">
        <v>21</v>
      </c>
      <c r="C1639" t="s">
        <v>22</v>
      </c>
      <c r="D1639" t="s">
        <v>23</v>
      </c>
      <c r="E1639">
        <v>9</v>
      </c>
      <c r="F1639">
        <v>3</v>
      </c>
      <c r="G1639" t="s">
        <v>24</v>
      </c>
      <c r="H1639">
        <v>3688</v>
      </c>
      <c r="I1639" t="s">
        <v>34</v>
      </c>
      <c r="J1639">
        <v>1</v>
      </c>
      <c r="K1639" t="s">
        <v>40</v>
      </c>
      <c r="L1639" t="s">
        <v>32</v>
      </c>
      <c r="M1639">
        <v>111030</v>
      </c>
      <c r="N1639">
        <v>1</v>
      </c>
      <c r="O1639">
        <v>12</v>
      </c>
      <c r="P1639">
        <v>0</v>
      </c>
      <c r="Q1639">
        <v>10</v>
      </c>
      <c r="R1639">
        <v>5</v>
      </c>
      <c r="S1639">
        <v>10</v>
      </c>
      <c r="T1639">
        <v>0</v>
      </c>
      <c r="U1639">
        <v>9</v>
      </c>
      <c r="V1639">
        <f>COUNTIF(tbl_General[EmployeeID],tbl_General[[#This Row],[EmployeeID]])</f>
        <v>1</v>
      </c>
    </row>
    <row r="1640" spans="1:22" x14ac:dyDescent="0.25">
      <c r="A1640">
        <v>36</v>
      </c>
      <c r="B1640" t="s">
        <v>21</v>
      </c>
      <c r="C1640" t="s">
        <v>36</v>
      </c>
      <c r="D1640" t="s">
        <v>30</v>
      </c>
      <c r="E1640">
        <v>7</v>
      </c>
      <c r="F1640">
        <v>2</v>
      </c>
      <c r="G1640" t="s">
        <v>24</v>
      </c>
      <c r="H1640">
        <v>312</v>
      </c>
      <c r="I1640" t="s">
        <v>34</v>
      </c>
      <c r="J1640">
        <v>5</v>
      </c>
      <c r="K1640" t="s">
        <v>35</v>
      </c>
      <c r="L1640" t="s">
        <v>32</v>
      </c>
      <c r="M1640">
        <v>116310</v>
      </c>
      <c r="N1640">
        <v>1</v>
      </c>
      <c r="O1640">
        <v>18</v>
      </c>
      <c r="P1640">
        <v>1</v>
      </c>
      <c r="Q1640">
        <v>10</v>
      </c>
      <c r="R1640">
        <v>2</v>
      </c>
      <c r="S1640">
        <v>10</v>
      </c>
      <c r="T1640">
        <v>0</v>
      </c>
      <c r="U1640">
        <v>9</v>
      </c>
      <c r="V1640">
        <f>COUNTIF(tbl_General[EmployeeID],tbl_General[[#This Row],[EmployeeID]])</f>
        <v>1</v>
      </c>
    </row>
    <row r="1641" spans="1:22" x14ac:dyDescent="0.25">
      <c r="A1641">
        <v>36</v>
      </c>
      <c r="B1641" t="s">
        <v>21</v>
      </c>
      <c r="C1641" t="s">
        <v>36</v>
      </c>
      <c r="D1641" t="s">
        <v>30</v>
      </c>
      <c r="E1641">
        <v>7</v>
      </c>
      <c r="F1641">
        <v>2</v>
      </c>
      <c r="G1641" t="s">
        <v>24</v>
      </c>
      <c r="H1641">
        <v>1782</v>
      </c>
      <c r="I1641" t="s">
        <v>34</v>
      </c>
      <c r="J1641">
        <v>5</v>
      </c>
      <c r="K1641" t="s">
        <v>35</v>
      </c>
      <c r="L1641" t="s">
        <v>32</v>
      </c>
      <c r="M1641">
        <v>116310</v>
      </c>
      <c r="N1641">
        <v>1</v>
      </c>
      <c r="O1641">
        <v>18</v>
      </c>
      <c r="P1641">
        <v>1</v>
      </c>
      <c r="Q1641">
        <v>10</v>
      </c>
      <c r="R1641">
        <v>2</v>
      </c>
      <c r="S1641">
        <v>10</v>
      </c>
      <c r="T1641">
        <v>0</v>
      </c>
      <c r="U1641">
        <v>9</v>
      </c>
      <c r="V1641">
        <f>COUNTIF(tbl_General[EmployeeID],tbl_General[[#This Row],[EmployeeID]])</f>
        <v>1</v>
      </c>
    </row>
    <row r="1642" spans="1:22" x14ac:dyDescent="0.25">
      <c r="A1642">
        <v>36</v>
      </c>
      <c r="B1642" t="s">
        <v>21</v>
      </c>
      <c r="C1642" t="s">
        <v>36</v>
      </c>
      <c r="D1642" t="s">
        <v>30</v>
      </c>
      <c r="E1642">
        <v>7</v>
      </c>
      <c r="F1642">
        <v>2</v>
      </c>
      <c r="G1642" t="s">
        <v>24</v>
      </c>
      <c r="H1642">
        <v>3252</v>
      </c>
      <c r="I1642" t="s">
        <v>34</v>
      </c>
      <c r="J1642">
        <v>5</v>
      </c>
      <c r="K1642" t="s">
        <v>35</v>
      </c>
      <c r="L1642" t="s">
        <v>32</v>
      </c>
      <c r="M1642">
        <v>116310</v>
      </c>
      <c r="N1642">
        <v>1</v>
      </c>
      <c r="O1642">
        <v>18</v>
      </c>
      <c r="P1642">
        <v>1</v>
      </c>
      <c r="Q1642">
        <v>10</v>
      </c>
      <c r="R1642">
        <v>2</v>
      </c>
      <c r="S1642">
        <v>10</v>
      </c>
      <c r="T1642">
        <v>0</v>
      </c>
      <c r="U1642">
        <v>9</v>
      </c>
      <c r="V1642">
        <f>COUNTIF(tbl_General[EmployeeID],tbl_General[[#This Row],[EmployeeID]])</f>
        <v>1</v>
      </c>
    </row>
    <row r="1643" spans="1:22" x14ac:dyDescent="0.25">
      <c r="A1643">
        <v>31</v>
      </c>
      <c r="B1643" t="s">
        <v>21</v>
      </c>
      <c r="C1643" t="s">
        <v>22</v>
      </c>
      <c r="D1643" t="s">
        <v>30</v>
      </c>
      <c r="E1643">
        <v>28</v>
      </c>
      <c r="F1643">
        <v>4</v>
      </c>
      <c r="G1643" t="s">
        <v>46</v>
      </c>
      <c r="H1643">
        <v>934</v>
      </c>
      <c r="I1643" t="s">
        <v>25</v>
      </c>
      <c r="J1643">
        <v>2</v>
      </c>
      <c r="K1643" t="s">
        <v>35</v>
      </c>
      <c r="L1643" t="s">
        <v>27</v>
      </c>
      <c r="M1643">
        <v>127420</v>
      </c>
      <c r="N1643">
        <v>1</v>
      </c>
      <c r="O1643">
        <v>11</v>
      </c>
      <c r="P1643">
        <v>0</v>
      </c>
      <c r="Q1643">
        <v>10</v>
      </c>
      <c r="R1643">
        <v>4</v>
      </c>
      <c r="S1643">
        <v>10</v>
      </c>
      <c r="T1643">
        <v>0</v>
      </c>
      <c r="U1643">
        <v>2</v>
      </c>
      <c r="V1643">
        <f>COUNTIF(tbl_General[EmployeeID],tbl_General[[#This Row],[EmployeeID]])</f>
        <v>1</v>
      </c>
    </row>
    <row r="1644" spans="1:22" x14ac:dyDescent="0.25">
      <c r="A1644">
        <v>31</v>
      </c>
      <c r="B1644" t="s">
        <v>21</v>
      </c>
      <c r="C1644" t="s">
        <v>22</v>
      </c>
      <c r="D1644" t="s">
        <v>30</v>
      </c>
      <c r="E1644">
        <v>28</v>
      </c>
      <c r="F1644">
        <v>4</v>
      </c>
      <c r="G1644" t="s">
        <v>46</v>
      </c>
      <c r="H1644">
        <v>2404</v>
      </c>
      <c r="I1644" t="s">
        <v>25</v>
      </c>
      <c r="J1644">
        <v>2</v>
      </c>
      <c r="K1644" t="s">
        <v>35</v>
      </c>
      <c r="L1644" t="s">
        <v>27</v>
      </c>
      <c r="M1644">
        <v>127420</v>
      </c>
      <c r="N1644">
        <v>1</v>
      </c>
      <c r="O1644">
        <v>11</v>
      </c>
      <c r="P1644">
        <v>0</v>
      </c>
      <c r="Q1644">
        <v>10</v>
      </c>
      <c r="R1644">
        <v>4</v>
      </c>
      <c r="S1644">
        <v>10</v>
      </c>
      <c r="T1644">
        <v>0</v>
      </c>
      <c r="U1644">
        <v>2</v>
      </c>
      <c r="V1644">
        <f>COUNTIF(tbl_General[EmployeeID],tbl_General[[#This Row],[EmployeeID]])</f>
        <v>1</v>
      </c>
    </row>
    <row r="1645" spans="1:22" x14ac:dyDescent="0.25">
      <c r="A1645">
        <v>31</v>
      </c>
      <c r="B1645" t="s">
        <v>21</v>
      </c>
      <c r="C1645" t="s">
        <v>22</v>
      </c>
      <c r="D1645" t="s">
        <v>30</v>
      </c>
      <c r="E1645">
        <v>28</v>
      </c>
      <c r="F1645">
        <v>4</v>
      </c>
      <c r="G1645" t="s">
        <v>46</v>
      </c>
      <c r="H1645">
        <v>3874</v>
      </c>
      <c r="I1645" t="s">
        <v>25</v>
      </c>
      <c r="J1645">
        <v>2</v>
      </c>
      <c r="K1645" t="s">
        <v>35</v>
      </c>
      <c r="L1645" t="s">
        <v>27</v>
      </c>
      <c r="M1645">
        <v>127420</v>
      </c>
      <c r="N1645">
        <v>1</v>
      </c>
      <c r="O1645">
        <v>11</v>
      </c>
      <c r="P1645">
        <v>0</v>
      </c>
      <c r="Q1645">
        <v>10</v>
      </c>
      <c r="R1645">
        <v>4</v>
      </c>
      <c r="S1645">
        <v>10</v>
      </c>
      <c r="T1645">
        <v>0</v>
      </c>
      <c r="U1645">
        <v>2</v>
      </c>
      <c r="V1645">
        <f>COUNTIF(tbl_General[EmployeeID],tbl_General[[#This Row],[EmployeeID]])</f>
        <v>1</v>
      </c>
    </row>
    <row r="1646" spans="1:22" x14ac:dyDescent="0.25">
      <c r="A1646">
        <v>29</v>
      </c>
      <c r="B1646" t="s">
        <v>21</v>
      </c>
      <c r="C1646" t="s">
        <v>22</v>
      </c>
      <c r="D1646" t="s">
        <v>23</v>
      </c>
      <c r="E1646">
        <v>10</v>
      </c>
      <c r="F1646">
        <v>2</v>
      </c>
      <c r="G1646" t="s">
        <v>24</v>
      </c>
      <c r="H1646">
        <v>806</v>
      </c>
      <c r="I1646" t="s">
        <v>25</v>
      </c>
      <c r="J1646">
        <v>1</v>
      </c>
      <c r="K1646" t="s">
        <v>35</v>
      </c>
      <c r="L1646" t="s">
        <v>41</v>
      </c>
      <c r="M1646">
        <v>128080</v>
      </c>
      <c r="N1646">
        <v>1</v>
      </c>
      <c r="O1646">
        <v>13</v>
      </c>
      <c r="P1646">
        <v>0</v>
      </c>
      <c r="Q1646">
        <v>10</v>
      </c>
      <c r="R1646">
        <v>6</v>
      </c>
      <c r="S1646">
        <v>10</v>
      </c>
      <c r="T1646">
        <v>0</v>
      </c>
      <c r="U1646">
        <v>4</v>
      </c>
      <c r="V1646">
        <f>COUNTIF(tbl_General[EmployeeID],tbl_General[[#This Row],[EmployeeID]])</f>
        <v>1</v>
      </c>
    </row>
    <row r="1647" spans="1:22" x14ac:dyDescent="0.25">
      <c r="A1647">
        <v>29</v>
      </c>
      <c r="B1647" t="s">
        <v>21</v>
      </c>
      <c r="C1647" t="s">
        <v>22</v>
      </c>
      <c r="D1647" t="s">
        <v>23</v>
      </c>
      <c r="E1647">
        <v>10</v>
      </c>
      <c r="F1647">
        <v>2</v>
      </c>
      <c r="G1647" t="s">
        <v>24</v>
      </c>
      <c r="H1647">
        <v>2276</v>
      </c>
      <c r="I1647" t="s">
        <v>25</v>
      </c>
      <c r="J1647">
        <v>1</v>
      </c>
      <c r="K1647" t="s">
        <v>35</v>
      </c>
      <c r="L1647" t="s">
        <v>41</v>
      </c>
      <c r="M1647">
        <v>128080</v>
      </c>
      <c r="N1647">
        <v>1</v>
      </c>
      <c r="O1647">
        <v>13</v>
      </c>
      <c r="P1647">
        <v>0</v>
      </c>
      <c r="Q1647">
        <v>10</v>
      </c>
      <c r="R1647">
        <v>6</v>
      </c>
      <c r="S1647">
        <v>10</v>
      </c>
      <c r="T1647">
        <v>0</v>
      </c>
      <c r="U1647">
        <v>4</v>
      </c>
      <c r="V1647">
        <f>COUNTIF(tbl_General[EmployeeID],tbl_General[[#This Row],[EmployeeID]])</f>
        <v>1</v>
      </c>
    </row>
    <row r="1648" spans="1:22" x14ac:dyDescent="0.25">
      <c r="A1648">
        <v>29</v>
      </c>
      <c r="B1648" t="s">
        <v>21</v>
      </c>
      <c r="C1648" t="s">
        <v>22</v>
      </c>
      <c r="D1648" t="s">
        <v>23</v>
      </c>
      <c r="E1648">
        <v>10</v>
      </c>
      <c r="F1648">
        <v>2</v>
      </c>
      <c r="G1648" t="s">
        <v>24</v>
      </c>
      <c r="H1648">
        <v>3746</v>
      </c>
      <c r="I1648" t="s">
        <v>25</v>
      </c>
      <c r="J1648">
        <v>1</v>
      </c>
      <c r="K1648" t="s">
        <v>35</v>
      </c>
      <c r="L1648" t="s">
        <v>41</v>
      </c>
      <c r="M1648">
        <v>128080</v>
      </c>
      <c r="N1648">
        <v>1</v>
      </c>
      <c r="O1648">
        <v>13</v>
      </c>
      <c r="P1648">
        <v>0</v>
      </c>
      <c r="Q1648">
        <v>10</v>
      </c>
      <c r="R1648">
        <v>6</v>
      </c>
      <c r="S1648">
        <v>10</v>
      </c>
      <c r="T1648">
        <v>0</v>
      </c>
      <c r="U1648">
        <v>4</v>
      </c>
      <c r="V1648">
        <f>COUNTIF(tbl_General[EmployeeID],tbl_General[[#This Row],[EmployeeID]])</f>
        <v>1</v>
      </c>
    </row>
    <row r="1649" spans="1:22" x14ac:dyDescent="0.25">
      <c r="A1649">
        <v>35</v>
      </c>
      <c r="B1649" t="s">
        <v>21</v>
      </c>
      <c r="C1649" t="s">
        <v>22</v>
      </c>
      <c r="D1649" t="s">
        <v>30</v>
      </c>
      <c r="E1649">
        <v>9</v>
      </c>
      <c r="F1649">
        <v>3</v>
      </c>
      <c r="G1649" t="s">
        <v>38</v>
      </c>
      <c r="H1649">
        <v>1167</v>
      </c>
      <c r="I1649" t="s">
        <v>25</v>
      </c>
      <c r="J1649">
        <v>2</v>
      </c>
      <c r="K1649" t="s">
        <v>35</v>
      </c>
      <c r="L1649" t="s">
        <v>32</v>
      </c>
      <c r="M1649">
        <v>131420</v>
      </c>
      <c r="N1649">
        <v>1</v>
      </c>
      <c r="O1649">
        <v>25</v>
      </c>
      <c r="P1649">
        <v>2</v>
      </c>
      <c r="Q1649">
        <v>10</v>
      </c>
      <c r="R1649">
        <v>4</v>
      </c>
      <c r="S1649">
        <v>10</v>
      </c>
      <c r="T1649">
        <v>0</v>
      </c>
      <c r="U1649">
        <v>8</v>
      </c>
      <c r="V1649">
        <f>COUNTIF(tbl_General[EmployeeID],tbl_General[[#This Row],[EmployeeID]])</f>
        <v>1</v>
      </c>
    </row>
    <row r="1650" spans="1:22" x14ac:dyDescent="0.25">
      <c r="A1650">
        <v>35</v>
      </c>
      <c r="B1650" t="s">
        <v>21</v>
      </c>
      <c r="C1650" t="s">
        <v>22</v>
      </c>
      <c r="D1650" t="s">
        <v>30</v>
      </c>
      <c r="E1650">
        <v>9</v>
      </c>
      <c r="F1650">
        <v>3</v>
      </c>
      <c r="G1650" t="s">
        <v>38</v>
      </c>
      <c r="H1650">
        <v>2637</v>
      </c>
      <c r="I1650" t="s">
        <v>25</v>
      </c>
      <c r="J1650">
        <v>2</v>
      </c>
      <c r="K1650" t="s">
        <v>35</v>
      </c>
      <c r="L1650" t="s">
        <v>32</v>
      </c>
      <c r="M1650">
        <v>131420</v>
      </c>
      <c r="N1650">
        <v>1</v>
      </c>
      <c r="O1650">
        <v>25</v>
      </c>
      <c r="P1650">
        <v>2</v>
      </c>
      <c r="Q1650">
        <v>10</v>
      </c>
      <c r="R1650">
        <v>4</v>
      </c>
      <c r="S1650">
        <v>10</v>
      </c>
      <c r="T1650">
        <v>0</v>
      </c>
      <c r="U1650">
        <v>8</v>
      </c>
      <c r="V1650">
        <f>COUNTIF(tbl_General[EmployeeID],tbl_General[[#This Row],[EmployeeID]])</f>
        <v>1</v>
      </c>
    </row>
    <row r="1651" spans="1:22" x14ac:dyDescent="0.25">
      <c r="A1651">
        <v>35</v>
      </c>
      <c r="B1651" t="s">
        <v>21</v>
      </c>
      <c r="C1651" t="s">
        <v>22</v>
      </c>
      <c r="D1651" t="s">
        <v>30</v>
      </c>
      <c r="E1651">
        <v>9</v>
      </c>
      <c r="F1651">
        <v>3</v>
      </c>
      <c r="G1651" t="s">
        <v>38</v>
      </c>
      <c r="H1651">
        <v>4107</v>
      </c>
      <c r="I1651" t="s">
        <v>25</v>
      </c>
      <c r="J1651">
        <v>2</v>
      </c>
      <c r="K1651" t="s">
        <v>35</v>
      </c>
      <c r="L1651" t="s">
        <v>32</v>
      </c>
      <c r="M1651">
        <v>131420</v>
      </c>
      <c r="N1651">
        <v>1</v>
      </c>
      <c r="O1651">
        <v>25</v>
      </c>
      <c r="P1651">
        <v>2</v>
      </c>
      <c r="Q1651">
        <v>10</v>
      </c>
      <c r="R1651">
        <v>4</v>
      </c>
      <c r="S1651">
        <v>10</v>
      </c>
      <c r="T1651">
        <v>0</v>
      </c>
      <c r="U1651">
        <v>8</v>
      </c>
      <c r="V1651">
        <f>COUNTIF(tbl_General[EmployeeID],tbl_General[[#This Row],[EmployeeID]])</f>
        <v>1</v>
      </c>
    </row>
    <row r="1652" spans="1:22" x14ac:dyDescent="0.25">
      <c r="A1652">
        <v>37</v>
      </c>
      <c r="B1652" t="s">
        <v>28</v>
      </c>
      <c r="C1652" t="s">
        <v>22</v>
      </c>
      <c r="D1652" t="s">
        <v>30</v>
      </c>
      <c r="E1652">
        <v>24</v>
      </c>
      <c r="F1652">
        <v>3</v>
      </c>
      <c r="G1652" t="s">
        <v>24</v>
      </c>
      <c r="H1652">
        <v>1034</v>
      </c>
      <c r="I1652" t="s">
        <v>34</v>
      </c>
      <c r="J1652">
        <v>1</v>
      </c>
      <c r="K1652" t="s">
        <v>40</v>
      </c>
      <c r="L1652" t="s">
        <v>32</v>
      </c>
      <c r="M1652">
        <v>137580</v>
      </c>
      <c r="N1652">
        <v>1</v>
      </c>
      <c r="O1652">
        <v>11</v>
      </c>
      <c r="P1652">
        <v>1</v>
      </c>
      <c r="Q1652">
        <v>10</v>
      </c>
      <c r="R1652">
        <v>5</v>
      </c>
      <c r="S1652">
        <v>10</v>
      </c>
      <c r="T1652">
        <v>0</v>
      </c>
      <c r="U1652">
        <v>8</v>
      </c>
      <c r="V1652">
        <f>COUNTIF(tbl_General[EmployeeID],tbl_General[[#This Row],[EmployeeID]])</f>
        <v>1</v>
      </c>
    </row>
    <row r="1653" spans="1:22" x14ac:dyDescent="0.25">
      <c r="A1653">
        <v>37</v>
      </c>
      <c r="B1653" t="s">
        <v>28</v>
      </c>
      <c r="C1653" t="s">
        <v>22</v>
      </c>
      <c r="D1653" t="s">
        <v>30</v>
      </c>
      <c r="E1653">
        <v>24</v>
      </c>
      <c r="F1653">
        <v>3</v>
      </c>
      <c r="G1653" t="s">
        <v>24</v>
      </c>
      <c r="H1653">
        <v>2504</v>
      </c>
      <c r="I1653" t="s">
        <v>34</v>
      </c>
      <c r="J1653">
        <v>1</v>
      </c>
      <c r="K1653" t="s">
        <v>40</v>
      </c>
      <c r="L1653" t="s">
        <v>32</v>
      </c>
      <c r="M1653">
        <v>137580</v>
      </c>
      <c r="N1653">
        <v>1</v>
      </c>
      <c r="O1653">
        <v>11</v>
      </c>
      <c r="P1653">
        <v>1</v>
      </c>
      <c r="Q1653">
        <v>10</v>
      </c>
      <c r="R1653">
        <v>5</v>
      </c>
      <c r="S1653">
        <v>10</v>
      </c>
      <c r="T1653">
        <v>0</v>
      </c>
      <c r="U1653">
        <v>8</v>
      </c>
      <c r="V1653">
        <f>COUNTIF(tbl_General[EmployeeID],tbl_General[[#This Row],[EmployeeID]])</f>
        <v>1</v>
      </c>
    </row>
    <row r="1654" spans="1:22" x14ac:dyDescent="0.25">
      <c r="A1654">
        <v>37</v>
      </c>
      <c r="B1654" t="s">
        <v>28</v>
      </c>
      <c r="C1654" t="s">
        <v>22</v>
      </c>
      <c r="D1654" t="s">
        <v>30</v>
      </c>
      <c r="E1654">
        <v>24</v>
      </c>
      <c r="F1654">
        <v>3</v>
      </c>
      <c r="G1654" t="s">
        <v>24</v>
      </c>
      <c r="H1654">
        <v>3974</v>
      </c>
      <c r="I1654" t="s">
        <v>34</v>
      </c>
      <c r="J1654">
        <v>1</v>
      </c>
      <c r="K1654" t="s">
        <v>40</v>
      </c>
      <c r="L1654" t="s">
        <v>32</v>
      </c>
      <c r="M1654">
        <v>137580</v>
      </c>
      <c r="N1654">
        <v>1</v>
      </c>
      <c r="O1654">
        <v>11</v>
      </c>
      <c r="P1654">
        <v>1</v>
      </c>
      <c r="Q1654">
        <v>10</v>
      </c>
      <c r="R1654">
        <v>5</v>
      </c>
      <c r="S1654">
        <v>10</v>
      </c>
      <c r="T1654">
        <v>0</v>
      </c>
      <c r="U1654">
        <v>8</v>
      </c>
      <c r="V1654">
        <f>COUNTIF(tbl_General[EmployeeID],tbl_General[[#This Row],[EmployeeID]])</f>
        <v>1</v>
      </c>
    </row>
    <row r="1655" spans="1:22" x14ac:dyDescent="0.25">
      <c r="A1655">
        <v>36</v>
      </c>
      <c r="B1655" t="s">
        <v>21</v>
      </c>
      <c r="C1655" t="s">
        <v>29</v>
      </c>
      <c r="D1655" t="s">
        <v>30</v>
      </c>
      <c r="E1655">
        <v>5</v>
      </c>
      <c r="F1655">
        <v>3</v>
      </c>
      <c r="G1655" t="s">
        <v>38</v>
      </c>
      <c r="H1655">
        <v>1090</v>
      </c>
      <c r="I1655" t="s">
        <v>25</v>
      </c>
      <c r="J1655">
        <v>4</v>
      </c>
      <c r="K1655" t="s">
        <v>42</v>
      </c>
      <c r="L1655" t="s">
        <v>32</v>
      </c>
      <c r="M1655">
        <v>177790</v>
      </c>
      <c r="N1655">
        <v>1</v>
      </c>
      <c r="O1655">
        <v>17</v>
      </c>
      <c r="P1655">
        <v>1</v>
      </c>
      <c r="Q1655">
        <v>10</v>
      </c>
      <c r="R1655">
        <v>5</v>
      </c>
      <c r="S1655">
        <v>10</v>
      </c>
      <c r="T1655">
        <v>0</v>
      </c>
      <c r="U1655">
        <v>8</v>
      </c>
      <c r="V1655">
        <f>COUNTIF(tbl_General[EmployeeID],tbl_General[[#This Row],[EmployeeID]])</f>
        <v>1</v>
      </c>
    </row>
    <row r="1656" spans="1:22" x14ac:dyDescent="0.25">
      <c r="A1656">
        <v>36</v>
      </c>
      <c r="B1656" t="s">
        <v>21</v>
      </c>
      <c r="C1656" t="s">
        <v>29</v>
      </c>
      <c r="D1656" t="s">
        <v>30</v>
      </c>
      <c r="E1656">
        <v>5</v>
      </c>
      <c r="F1656">
        <v>3</v>
      </c>
      <c r="G1656" t="s">
        <v>38</v>
      </c>
      <c r="H1656">
        <v>2560</v>
      </c>
      <c r="I1656" t="s">
        <v>25</v>
      </c>
      <c r="J1656">
        <v>4</v>
      </c>
      <c r="K1656" t="s">
        <v>42</v>
      </c>
      <c r="L1656" t="s">
        <v>32</v>
      </c>
      <c r="M1656">
        <v>177790</v>
      </c>
      <c r="N1656">
        <v>1</v>
      </c>
      <c r="O1656">
        <v>17</v>
      </c>
      <c r="P1656">
        <v>1</v>
      </c>
      <c r="Q1656">
        <v>10</v>
      </c>
      <c r="R1656">
        <v>5</v>
      </c>
      <c r="S1656">
        <v>10</v>
      </c>
      <c r="T1656">
        <v>0</v>
      </c>
      <c r="U1656">
        <v>8</v>
      </c>
      <c r="V1656">
        <f>COUNTIF(tbl_General[EmployeeID],tbl_General[[#This Row],[EmployeeID]])</f>
        <v>1</v>
      </c>
    </row>
    <row r="1657" spans="1:22" x14ac:dyDescent="0.25">
      <c r="A1657">
        <v>36</v>
      </c>
      <c r="B1657" t="s">
        <v>21</v>
      </c>
      <c r="C1657" t="s">
        <v>29</v>
      </c>
      <c r="D1657" t="s">
        <v>30</v>
      </c>
      <c r="E1657">
        <v>5</v>
      </c>
      <c r="F1657">
        <v>3</v>
      </c>
      <c r="G1657" t="s">
        <v>38</v>
      </c>
      <c r="H1657">
        <v>4030</v>
      </c>
      <c r="I1657" t="s">
        <v>25</v>
      </c>
      <c r="J1657">
        <v>4</v>
      </c>
      <c r="K1657" t="s">
        <v>42</v>
      </c>
      <c r="L1657" t="s">
        <v>32</v>
      </c>
      <c r="M1657">
        <v>177790</v>
      </c>
      <c r="N1657">
        <v>1</v>
      </c>
      <c r="O1657">
        <v>17</v>
      </c>
      <c r="P1657">
        <v>1</v>
      </c>
      <c r="Q1657">
        <v>10</v>
      </c>
      <c r="R1657">
        <v>5</v>
      </c>
      <c r="S1657">
        <v>10</v>
      </c>
      <c r="T1657">
        <v>0</v>
      </c>
      <c r="U1657">
        <v>8</v>
      </c>
      <c r="V1657">
        <f>COUNTIF(tbl_General[EmployeeID],tbl_General[[#This Row],[EmployeeID]])</f>
        <v>1</v>
      </c>
    </row>
    <row r="1658" spans="1:22" x14ac:dyDescent="0.25">
      <c r="A1658">
        <v>29</v>
      </c>
      <c r="B1658" t="s">
        <v>21</v>
      </c>
      <c r="C1658" t="s">
        <v>22</v>
      </c>
      <c r="D1658" t="s">
        <v>30</v>
      </c>
      <c r="E1658">
        <v>8</v>
      </c>
      <c r="F1658">
        <v>3</v>
      </c>
      <c r="G1658" t="s">
        <v>38</v>
      </c>
      <c r="H1658">
        <v>163</v>
      </c>
      <c r="I1658" t="s">
        <v>25</v>
      </c>
      <c r="J1658">
        <v>3</v>
      </c>
      <c r="K1658" t="s">
        <v>42</v>
      </c>
      <c r="L1658" t="s">
        <v>27</v>
      </c>
      <c r="M1658">
        <v>194310</v>
      </c>
      <c r="N1658">
        <v>1</v>
      </c>
      <c r="O1658">
        <v>11</v>
      </c>
      <c r="P1658">
        <v>0</v>
      </c>
      <c r="Q1658">
        <v>10</v>
      </c>
      <c r="R1658">
        <v>3</v>
      </c>
      <c r="S1658">
        <v>10</v>
      </c>
      <c r="T1658">
        <v>0</v>
      </c>
      <c r="U1658">
        <v>7</v>
      </c>
      <c r="V1658">
        <f>COUNTIF(tbl_General[EmployeeID],tbl_General[[#This Row],[EmployeeID]])</f>
        <v>1</v>
      </c>
    </row>
    <row r="1659" spans="1:22" x14ac:dyDescent="0.25">
      <c r="A1659">
        <v>29</v>
      </c>
      <c r="B1659" t="s">
        <v>21</v>
      </c>
      <c r="C1659" t="s">
        <v>22</v>
      </c>
      <c r="D1659" t="s">
        <v>30</v>
      </c>
      <c r="E1659">
        <v>8</v>
      </c>
      <c r="F1659">
        <v>3</v>
      </c>
      <c r="G1659" t="s">
        <v>38</v>
      </c>
      <c r="H1659">
        <v>1633</v>
      </c>
      <c r="I1659" t="s">
        <v>25</v>
      </c>
      <c r="J1659">
        <v>3</v>
      </c>
      <c r="K1659" t="s">
        <v>42</v>
      </c>
      <c r="L1659" t="s">
        <v>27</v>
      </c>
      <c r="M1659">
        <v>194310</v>
      </c>
      <c r="N1659">
        <v>1</v>
      </c>
      <c r="O1659">
        <v>11</v>
      </c>
      <c r="P1659">
        <v>0</v>
      </c>
      <c r="Q1659">
        <v>10</v>
      </c>
      <c r="R1659">
        <v>3</v>
      </c>
      <c r="S1659">
        <v>10</v>
      </c>
      <c r="T1659">
        <v>0</v>
      </c>
      <c r="U1659">
        <v>7</v>
      </c>
      <c r="V1659">
        <f>COUNTIF(tbl_General[EmployeeID],tbl_General[[#This Row],[EmployeeID]])</f>
        <v>1</v>
      </c>
    </row>
    <row r="1660" spans="1:22" x14ac:dyDescent="0.25">
      <c r="A1660">
        <v>29</v>
      </c>
      <c r="B1660" t="s">
        <v>21</v>
      </c>
      <c r="C1660" t="s">
        <v>22</v>
      </c>
      <c r="D1660" t="s">
        <v>30</v>
      </c>
      <c r="E1660">
        <v>8</v>
      </c>
      <c r="F1660">
        <v>3</v>
      </c>
      <c r="G1660" t="s">
        <v>38</v>
      </c>
      <c r="H1660">
        <v>3103</v>
      </c>
      <c r="I1660" t="s">
        <v>25</v>
      </c>
      <c r="J1660">
        <v>3</v>
      </c>
      <c r="K1660" t="s">
        <v>42</v>
      </c>
      <c r="L1660" t="s">
        <v>27</v>
      </c>
      <c r="M1660">
        <v>194310</v>
      </c>
      <c r="N1660">
        <v>1</v>
      </c>
      <c r="O1660">
        <v>11</v>
      </c>
      <c r="P1660">
        <v>0</v>
      </c>
      <c r="Q1660">
        <v>10</v>
      </c>
      <c r="R1660">
        <v>3</v>
      </c>
      <c r="S1660">
        <v>10</v>
      </c>
      <c r="T1660">
        <v>0</v>
      </c>
      <c r="U1660">
        <v>7</v>
      </c>
      <c r="V1660">
        <f>COUNTIF(tbl_General[EmployeeID],tbl_General[[#This Row],[EmployeeID]])</f>
        <v>1</v>
      </c>
    </row>
    <row r="1661" spans="1:22" x14ac:dyDescent="0.25">
      <c r="A1661">
        <v>48</v>
      </c>
      <c r="B1661" t="s">
        <v>21</v>
      </c>
      <c r="C1661" t="s">
        <v>22</v>
      </c>
      <c r="D1661" t="s">
        <v>30</v>
      </c>
      <c r="E1661">
        <v>2</v>
      </c>
      <c r="F1661">
        <v>1</v>
      </c>
      <c r="G1661" t="s">
        <v>24</v>
      </c>
      <c r="H1661">
        <v>712</v>
      </c>
      <c r="I1661" t="s">
        <v>34</v>
      </c>
      <c r="J1661">
        <v>2</v>
      </c>
      <c r="K1661" t="s">
        <v>31</v>
      </c>
      <c r="L1661" t="s">
        <v>32</v>
      </c>
      <c r="M1661">
        <v>28190</v>
      </c>
      <c r="N1661">
        <v>1</v>
      </c>
      <c r="O1661">
        <v>20</v>
      </c>
      <c r="P1661">
        <v>0</v>
      </c>
      <c r="Q1661">
        <v>11</v>
      </c>
      <c r="R1661">
        <v>2</v>
      </c>
      <c r="S1661">
        <v>10</v>
      </c>
      <c r="T1661">
        <v>0</v>
      </c>
      <c r="U1661">
        <v>8</v>
      </c>
      <c r="V1661">
        <f>COUNTIF(tbl_General[EmployeeID],tbl_General[[#This Row],[EmployeeID]])</f>
        <v>1</v>
      </c>
    </row>
    <row r="1662" spans="1:22" x14ac:dyDescent="0.25">
      <c r="A1662">
        <v>48</v>
      </c>
      <c r="B1662" t="s">
        <v>21</v>
      </c>
      <c r="C1662" t="s">
        <v>22</v>
      </c>
      <c r="D1662" t="s">
        <v>30</v>
      </c>
      <c r="E1662">
        <v>2</v>
      </c>
      <c r="F1662">
        <v>1</v>
      </c>
      <c r="G1662" t="s">
        <v>24</v>
      </c>
      <c r="H1662">
        <v>2182</v>
      </c>
      <c r="I1662" t="s">
        <v>34</v>
      </c>
      <c r="J1662">
        <v>2</v>
      </c>
      <c r="K1662" t="s">
        <v>31</v>
      </c>
      <c r="L1662" t="s">
        <v>32</v>
      </c>
      <c r="M1662">
        <v>28190</v>
      </c>
      <c r="N1662">
        <v>1</v>
      </c>
      <c r="O1662">
        <v>20</v>
      </c>
      <c r="P1662">
        <v>0</v>
      </c>
      <c r="Q1662">
        <v>11</v>
      </c>
      <c r="R1662">
        <v>2</v>
      </c>
      <c r="S1662">
        <v>10</v>
      </c>
      <c r="T1662">
        <v>0</v>
      </c>
      <c r="U1662">
        <v>8</v>
      </c>
      <c r="V1662">
        <f>COUNTIF(tbl_General[EmployeeID],tbl_General[[#This Row],[EmployeeID]])</f>
        <v>1</v>
      </c>
    </row>
    <row r="1663" spans="1:22" x14ac:dyDescent="0.25">
      <c r="A1663">
        <v>48</v>
      </c>
      <c r="B1663" t="s">
        <v>21</v>
      </c>
      <c r="C1663" t="s">
        <v>22</v>
      </c>
      <c r="D1663" t="s">
        <v>30</v>
      </c>
      <c r="E1663">
        <v>2</v>
      </c>
      <c r="F1663">
        <v>1</v>
      </c>
      <c r="G1663" t="s">
        <v>24</v>
      </c>
      <c r="H1663">
        <v>3652</v>
      </c>
      <c r="I1663" t="s">
        <v>34</v>
      </c>
      <c r="J1663">
        <v>2</v>
      </c>
      <c r="K1663" t="s">
        <v>31</v>
      </c>
      <c r="L1663" t="s">
        <v>32</v>
      </c>
      <c r="M1663">
        <v>28190</v>
      </c>
      <c r="N1663">
        <v>1</v>
      </c>
      <c r="O1663">
        <v>20</v>
      </c>
      <c r="P1663">
        <v>0</v>
      </c>
      <c r="Q1663">
        <v>11</v>
      </c>
      <c r="R1663">
        <v>2</v>
      </c>
      <c r="S1663">
        <v>10</v>
      </c>
      <c r="T1663">
        <v>0</v>
      </c>
      <c r="U1663">
        <v>8</v>
      </c>
      <c r="V1663">
        <f>COUNTIF(tbl_General[EmployeeID],tbl_General[[#This Row],[EmployeeID]])</f>
        <v>1</v>
      </c>
    </row>
    <row r="1664" spans="1:22" x14ac:dyDescent="0.25">
      <c r="A1664">
        <v>39</v>
      </c>
      <c r="B1664" t="s">
        <v>21</v>
      </c>
      <c r="C1664" t="s">
        <v>22</v>
      </c>
      <c r="D1664" t="s">
        <v>23</v>
      </c>
      <c r="E1664">
        <v>2</v>
      </c>
      <c r="F1664">
        <v>4</v>
      </c>
      <c r="G1664" t="s">
        <v>24</v>
      </c>
      <c r="H1664">
        <v>898</v>
      </c>
      <c r="I1664" t="s">
        <v>34</v>
      </c>
      <c r="J1664">
        <v>1</v>
      </c>
      <c r="K1664" t="s">
        <v>40</v>
      </c>
      <c r="L1664" t="s">
        <v>41</v>
      </c>
      <c r="M1664">
        <v>72640</v>
      </c>
      <c r="N1664">
        <v>0</v>
      </c>
      <c r="O1664">
        <v>17</v>
      </c>
      <c r="P1664">
        <v>0</v>
      </c>
      <c r="Q1664">
        <v>11</v>
      </c>
      <c r="R1664">
        <v>5</v>
      </c>
      <c r="S1664">
        <v>10</v>
      </c>
      <c r="T1664">
        <v>0</v>
      </c>
      <c r="U1664">
        <v>7</v>
      </c>
      <c r="V1664">
        <f>COUNTIF(tbl_General[EmployeeID],tbl_General[[#This Row],[EmployeeID]])</f>
        <v>1</v>
      </c>
    </row>
    <row r="1665" spans="1:22" x14ac:dyDescent="0.25">
      <c r="A1665">
        <v>39</v>
      </c>
      <c r="B1665" t="s">
        <v>21</v>
      </c>
      <c r="C1665" t="s">
        <v>22</v>
      </c>
      <c r="D1665" t="s">
        <v>23</v>
      </c>
      <c r="E1665">
        <v>2</v>
      </c>
      <c r="F1665">
        <v>4</v>
      </c>
      <c r="G1665" t="s">
        <v>24</v>
      </c>
      <c r="H1665">
        <v>3838</v>
      </c>
      <c r="I1665" t="s">
        <v>34</v>
      </c>
      <c r="J1665">
        <v>1</v>
      </c>
      <c r="K1665" t="s">
        <v>40</v>
      </c>
      <c r="L1665" t="s">
        <v>41</v>
      </c>
      <c r="M1665">
        <v>72640</v>
      </c>
      <c r="N1665">
        <v>0</v>
      </c>
      <c r="O1665">
        <v>17</v>
      </c>
      <c r="P1665">
        <v>0</v>
      </c>
      <c r="Q1665">
        <v>11</v>
      </c>
      <c r="R1665">
        <v>5</v>
      </c>
      <c r="S1665">
        <v>10</v>
      </c>
      <c r="T1665">
        <v>0</v>
      </c>
      <c r="U1665">
        <v>7</v>
      </c>
      <c r="V1665">
        <f>COUNTIF(tbl_General[EmployeeID],tbl_General[[#This Row],[EmployeeID]])</f>
        <v>1</v>
      </c>
    </row>
    <row r="1666" spans="1:22" x14ac:dyDescent="0.25">
      <c r="A1666">
        <v>55</v>
      </c>
      <c r="B1666" t="s">
        <v>21</v>
      </c>
      <c r="C1666" t="s">
        <v>22</v>
      </c>
      <c r="D1666" t="s">
        <v>30</v>
      </c>
      <c r="E1666">
        <v>1</v>
      </c>
      <c r="F1666">
        <v>4</v>
      </c>
      <c r="G1666" t="s">
        <v>33</v>
      </c>
      <c r="H1666">
        <v>26</v>
      </c>
      <c r="I1666" t="s">
        <v>25</v>
      </c>
      <c r="J1666">
        <v>1</v>
      </c>
      <c r="K1666" t="s">
        <v>31</v>
      </c>
      <c r="L1666" t="s">
        <v>27</v>
      </c>
      <c r="M1666">
        <v>67990</v>
      </c>
      <c r="N1666">
        <v>3</v>
      </c>
      <c r="O1666">
        <v>11</v>
      </c>
      <c r="P1666">
        <v>0</v>
      </c>
      <c r="Q1666">
        <v>12</v>
      </c>
      <c r="R1666">
        <v>2</v>
      </c>
      <c r="S1666">
        <v>10</v>
      </c>
      <c r="T1666">
        <v>0</v>
      </c>
      <c r="U1666">
        <v>8</v>
      </c>
      <c r="V1666">
        <f>COUNTIF(tbl_General[EmployeeID],tbl_General[[#This Row],[EmployeeID]])</f>
        <v>1</v>
      </c>
    </row>
    <row r="1667" spans="1:22" x14ac:dyDescent="0.25">
      <c r="A1667">
        <v>55</v>
      </c>
      <c r="B1667" t="s">
        <v>21</v>
      </c>
      <c r="C1667" t="s">
        <v>22</v>
      </c>
      <c r="D1667" t="s">
        <v>30</v>
      </c>
      <c r="E1667">
        <v>1</v>
      </c>
      <c r="F1667">
        <v>4</v>
      </c>
      <c r="G1667" t="s">
        <v>33</v>
      </c>
      <c r="H1667">
        <v>1496</v>
      </c>
      <c r="I1667" t="s">
        <v>25</v>
      </c>
      <c r="J1667">
        <v>1</v>
      </c>
      <c r="K1667" t="s">
        <v>31</v>
      </c>
      <c r="L1667" t="s">
        <v>27</v>
      </c>
      <c r="M1667">
        <v>67990</v>
      </c>
      <c r="N1667">
        <v>3</v>
      </c>
      <c r="O1667">
        <v>11</v>
      </c>
      <c r="P1667">
        <v>0</v>
      </c>
      <c r="Q1667">
        <v>12</v>
      </c>
      <c r="R1667">
        <v>2</v>
      </c>
      <c r="S1667">
        <v>10</v>
      </c>
      <c r="T1667">
        <v>0</v>
      </c>
      <c r="U1667">
        <v>8</v>
      </c>
      <c r="V1667">
        <f>COUNTIF(tbl_General[EmployeeID],tbl_General[[#This Row],[EmployeeID]])</f>
        <v>1</v>
      </c>
    </row>
    <row r="1668" spans="1:22" x14ac:dyDescent="0.25">
      <c r="A1668">
        <v>55</v>
      </c>
      <c r="B1668" t="s">
        <v>21</v>
      </c>
      <c r="C1668" t="s">
        <v>22</v>
      </c>
      <c r="D1668" t="s">
        <v>30</v>
      </c>
      <c r="E1668">
        <v>1</v>
      </c>
      <c r="F1668">
        <v>4</v>
      </c>
      <c r="G1668" t="s">
        <v>33</v>
      </c>
      <c r="H1668">
        <v>2966</v>
      </c>
      <c r="I1668" t="s">
        <v>25</v>
      </c>
      <c r="J1668">
        <v>1</v>
      </c>
      <c r="K1668" t="s">
        <v>31</v>
      </c>
      <c r="L1668" t="s">
        <v>27</v>
      </c>
      <c r="M1668">
        <v>67990</v>
      </c>
      <c r="N1668">
        <v>3</v>
      </c>
      <c r="O1668">
        <v>11</v>
      </c>
      <c r="P1668">
        <v>0</v>
      </c>
      <c r="Q1668">
        <v>12</v>
      </c>
      <c r="R1668">
        <v>2</v>
      </c>
      <c r="S1668">
        <v>10</v>
      </c>
      <c r="T1668">
        <v>0</v>
      </c>
      <c r="U1668">
        <v>8</v>
      </c>
      <c r="V1668">
        <f>COUNTIF(tbl_General[EmployeeID],tbl_General[[#This Row],[EmployeeID]])</f>
        <v>1</v>
      </c>
    </row>
    <row r="1669" spans="1:22" x14ac:dyDescent="0.25">
      <c r="A1669">
        <v>35</v>
      </c>
      <c r="B1669" t="s">
        <v>21</v>
      </c>
      <c r="C1669" t="s">
        <v>22</v>
      </c>
      <c r="D1669" t="s">
        <v>23</v>
      </c>
      <c r="E1669">
        <v>1</v>
      </c>
      <c r="F1669">
        <v>2</v>
      </c>
      <c r="G1669" t="s">
        <v>24</v>
      </c>
      <c r="H1669">
        <v>447</v>
      </c>
      <c r="I1669" t="s">
        <v>25</v>
      </c>
      <c r="J1669">
        <v>2</v>
      </c>
      <c r="K1669" t="s">
        <v>26</v>
      </c>
      <c r="L1669" t="s">
        <v>41</v>
      </c>
      <c r="M1669">
        <v>109380</v>
      </c>
      <c r="N1669">
        <v>6</v>
      </c>
      <c r="O1669">
        <v>14</v>
      </c>
      <c r="P1669">
        <v>2</v>
      </c>
      <c r="Q1669">
        <v>12</v>
      </c>
      <c r="R1669">
        <v>2</v>
      </c>
      <c r="S1669">
        <v>10</v>
      </c>
      <c r="T1669">
        <v>0</v>
      </c>
      <c r="U1669">
        <v>8</v>
      </c>
      <c r="V1669">
        <f>COUNTIF(tbl_General[EmployeeID],tbl_General[[#This Row],[EmployeeID]])</f>
        <v>1</v>
      </c>
    </row>
    <row r="1670" spans="1:22" x14ac:dyDescent="0.25">
      <c r="A1670">
        <v>35</v>
      </c>
      <c r="B1670" t="s">
        <v>21</v>
      </c>
      <c r="C1670" t="s">
        <v>22</v>
      </c>
      <c r="D1670" t="s">
        <v>23</v>
      </c>
      <c r="E1670">
        <v>1</v>
      </c>
      <c r="F1670">
        <v>2</v>
      </c>
      <c r="G1670" t="s">
        <v>24</v>
      </c>
      <c r="H1670">
        <v>1917</v>
      </c>
      <c r="I1670" t="s">
        <v>25</v>
      </c>
      <c r="J1670">
        <v>2</v>
      </c>
      <c r="K1670" t="s">
        <v>26</v>
      </c>
      <c r="L1670" t="s">
        <v>41</v>
      </c>
      <c r="M1670">
        <v>109380</v>
      </c>
      <c r="N1670">
        <v>6</v>
      </c>
      <c r="O1670">
        <v>14</v>
      </c>
      <c r="P1670">
        <v>2</v>
      </c>
      <c r="Q1670">
        <v>12</v>
      </c>
      <c r="R1670">
        <v>2</v>
      </c>
      <c r="S1670">
        <v>10</v>
      </c>
      <c r="T1670">
        <v>0</v>
      </c>
      <c r="U1670">
        <v>8</v>
      </c>
      <c r="V1670">
        <f>COUNTIF(tbl_General[EmployeeID],tbl_General[[#This Row],[EmployeeID]])</f>
        <v>1</v>
      </c>
    </row>
    <row r="1671" spans="1:22" x14ac:dyDescent="0.25">
      <c r="A1671">
        <v>35</v>
      </c>
      <c r="B1671" t="s">
        <v>21</v>
      </c>
      <c r="C1671" t="s">
        <v>22</v>
      </c>
      <c r="D1671" t="s">
        <v>23</v>
      </c>
      <c r="E1671">
        <v>1</v>
      </c>
      <c r="F1671">
        <v>2</v>
      </c>
      <c r="G1671" t="s">
        <v>24</v>
      </c>
      <c r="H1671">
        <v>3387</v>
      </c>
      <c r="I1671" t="s">
        <v>25</v>
      </c>
      <c r="J1671">
        <v>2</v>
      </c>
      <c r="K1671" t="s">
        <v>26</v>
      </c>
      <c r="L1671" t="s">
        <v>41</v>
      </c>
      <c r="M1671">
        <v>109380</v>
      </c>
      <c r="N1671">
        <v>6</v>
      </c>
      <c r="O1671">
        <v>14</v>
      </c>
      <c r="P1671">
        <v>2</v>
      </c>
      <c r="Q1671">
        <v>12</v>
      </c>
      <c r="R1671">
        <v>2</v>
      </c>
      <c r="S1671">
        <v>10</v>
      </c>
      <c r="T1671">
        <v>0</v>
      </c>
      <c r="U1671">
        <v>8</v>
      </c>
      <c r="V1671">
        <f>COUNTIF(tbl_General[EmployeeID],tbl_General[[#This Row],[EmployeeID]])</f>
        <v>1</v>
      </c>
    </row>
    <row r="1672" spans="1:22" x14ac:dyDescent="0.25">
      <c r="A1672">
        <v>46</v>
      </c>
      <c r="B1672" t="s">
        <v>21</v>
      </c>
      <c r="C1672" t="s">
        <v>22</v>
      </c>
      <c r="D1672" t="s">
        <v>30</v>
      </c>
      <c r="E1672">
        <v>1</v>
      </c>
      <c r="F1672">
        <v>4</v>
      </c>
      <c r="G1672" t="s">
        <v>46</v>
      </c>
      <c r="H1672">
        <v>978</v>
      </c>
      <c r="I1672" t="s">
        <v>25</v>
      </c>
      <c r="J1672">
        <v>3</v>
      </c>
      <c r="K1672" t="s">
        <v>35</v>
      </c>
      <c r="L1672" t="s">
        <v>41</v>
      </c>
      <c r="M1672">
        <v>99570</v>
      </c>
      <c r="N1672">
        <v>4</v>
      </c>
      <c r="O1672">
        <v>20</v>
      </c>
      <c r="P1672">
        <v>0</v>
      </c>
      <c r="Q1672">
        <v>13</v>
      </c>
      <c r="R1672">
        <v>1</v>
      </c>
      <c r="S1672">
        <v>10</v>
      </c>
      <c r="T1672">
        <v>0</v>
      </c>
      <c r="U1672">
        <v>3</v>
      </c>
      <c r="V1672">
        <f>COUNTIF(tbl_General[EmployeeID],tbl_General[[#This Row],[EmployeeID]])</f>
        <v>1</v>
      </c>
    </row>
    <row r="1673" spans="1:22" x14ac:dyDescent="0.25">
      <c r="A1673">
        <v>46</v>
      </c>
      <c r="B1673" t="s">
        <v>21</v>
      </c>
      <c r="C1673" t="s">
        <v>22</v>
      </c>
      <c r="D1673" t="s">
        <v>30</v>
      </c>
      <c r="E1673">
        <v>1</v>
      </c>
      <c r="F1673">
        <v>4</v>
      </c>
      <c r="G1673" t="s">
        <v>46</v>
      </c>
      <c r="H1673">
        <v>2448</v>
      </c>
      <c r="I1673" t="s">
        <v>25</v>
      </c>
      <c r="J1673">
        <v>3</v>
      </c>
      <c r="K1673" t="s">
        <v>35</v>
      </c>
      <c r="L1673" t="s">
        <v>41</v>
      </c>
      <c r="M1673">
        <v>99570</v>
      </c>
      <c r="N1673">
        <v>4</v>
      </c>
      <c r="O1673">
        <v>20</v>
      </c>
      <c r="P1673">
        <v>0</v>
      </c>
      <c r="Q1673">
        <v>13</v>
      </c>
      <c r="R1673">
        <v>1</v>
      </c>
      <c r="S1673">
        <v>10</v>
      </c>
      <c r="T1673">
        <v>0</v>
      </c>
      <c r="U1673">
        <v>3</v>
      </c>
      <c r="V1673">
        <f>COUNTIF(tbl_General[EmployeeID],tbl_General[[#This Row],[EmployeeID]])</f>
        <v>1</v>
      </c>
    </row>
    <row r="1674" spans="1:22" x14ac:dyDescent="0.25">
      <c r="A1674">
        <v>46</v>
      </c>
      <c r="B1674" t="s">
        <v>21</v>
      </c>
      <c r="C1674" t="s">
        <v>22</v>
      </c>
      <c r="D1674" t="s">
        <v>30</v>
      </c>
      <c r="E1674">
        <v>1</v>
      </c>
      <c r="F1674">
        <v>4</v>
      </c>
      <c r="G1674" t="s">
        <v>46</v>
      </c>
      <c r="H1674">
        <v>3918</v>
      </c>
      <c r="I1674" t="s">
        <v>25</v>
      </c>
      <c r="J1674">
        <v>3</v>
      </c>
      <c r="K1674" t="s">
        <v>35</v>
      </c>
      <c r="L1674" t="s">
        <v>41</v>
      </c>
      <c r="M1674">
        <v>99570</v>
      </c>
      <c r="N1674">
        <v>4</v>
      </c>
      <c r="O1674">
        <v>20</v>
      </c>
      <c r="P1674">
        <v>0</v>
      </c>
      <c r="Q1674">
        <v>13</v>
      </c>
      <c r="R1674">
        <v>1</v>
      </c>
      <c r="S1674">
        <v>10</v>
      </c>
      <c r="T1674">
        <v>0</v>
      </c>
      <c r="U1674">
        <v>3</v>
      </c>
      <c r="V1674">
        <f>COUNTIF(tbl_General[EmployeeID],tbl_General[[#This Row],[EmployeeID]])</f>
        <v>1</v>
      </c>
    </row>
    <row r="1675" spans="1:22" x14ac:dyDescent="0.25">
      <c r="A1675">
        <v>44</v>
      </c>
      <c r="B1675" t="s">
        <v>21</v>
      </c>
      <c r="C1675" t="s">
        <v>29</v>
      </c>
      <c r="D1675" t="s">
        <v>23</v>
      </c>
      <c r="E1675">
        <v>2</v>
      </c>
      <c r="F1675">
        <v>2</v>
      </c>
      <c r="G1675" t="s">
        <v>45</v>
      </c>
      <c r="H1675">
        <v>908</v>
      </c>
      <c r="I1675" t="s">
        <v>34</v>
      </c>
      <c r="J1675">
        <v>1</v>
      </c>
      <c r="K1675" t="s">
        <v>40</v>
      </c>
      <c r="L1675" t="s">
        <v>27</v>
      </c>
      <c r="M1675">
        <v>34520</v>
      </c>
      <c r="N1675">
        <v>4</v>
      </c>
      <c r="O1675">
        <v>11</v>
      </c>
      <c r="P1675">
        <v>1</v>
      </c>
      <c r="Q1675">
        <v>14</v>
      </c>
      <c r="R1675">
        <v>2</v>
      </c>
      <c r="S1675">
        <v>10</v>
      </c>
      <c r="T1675">
        <v>0</v>
      </c>
      <c r="U1675">
        <v>2</v>
      </c>
      <c r="V1675">
        <f>COUNTIF(tbl_General[EmployeeID],tbl_General[[#This Row],[EmployeeID]])</f>
        <v>1</v>
      </c>
    </row>
    <row r="1676" spans="1:22" x14ac:dyDescent="0.25">
      <c r="A1676">
        <v>44</v>
      </c>
      <c r="B1676" t="s">
        <v>21</v>
      </c>
      <c r="C1676" t="s">
        <v>29</v>
      </c>
      <c r="D1676" t="s">
        <v>23</v>
      </c>
      <c r="E1676">
        <v>2</v>
      </c>
      <c r="F1676">
        <v>2</v>
      </c>
      <c r="G1676" t="s">
        <v>45</v>
      </c>
      <c r="H1676">
        <v>2378</v>
      </c>
      <c r="I1676" t="s">
        <v>34</v>
      </c>
      <c r="J1676">
        <v>1</v>
      </c>
      <c r="K1676" t="s">
        <v>40</v>
      </c>
      <c r="L1676" t="s">
        <v>27</v>
      </c>
      <c r="M1676">
        <v>34520</v>
      </c>
      <c r="N1676">
        <v>4</v>
      </c>
      <c r="O1676">
        <v>11</v>
      </c>
      <c r="P1676">
        <v>1</v>
      </c>
      <c r="Q1676">
        <v>14</v>
      </c>
      <c r="R1676">
        <v>2</v>
      </c>
      <c r="S1676">
        <v>10</v>
      </c>
      <c r="T1676">
        <v>0</v>
      </c>
      <c r="U1676">
        <v>2</v>
      </c>
      <c r="V1676">
        <f>COUNTIF(tbl_General[EmployeeID],tbl_General[[#This Row],[EmployeeID]])</f>
        <v>1</v>
      </c>
    </row>
    <row r="1677" spans="1:22" x14ac:dyDescent="0.25">
      <c r="A1677">
        <v>44</v>
      </c>
      <c r="B1677" t="s">
        <v>21</v>
      </c>
      <c r="C1677" t="s">
        <v>29</v>
      </c>
      <c r="D1677" t="s">
        <v>23</v>
      </c>
      <c r="E1677">
        <v>2</v>
      </c>
      <c r="F1677">
        <v>2</v>
      </c>
      <c r="G1677" t="s">
        <v>45</v>
      </c>
      <c r="H1677">
        <v>3848</v>
      </c>
      <c r="I1677" t="s">
        <v>34</v>
      </c>
      <c r="J1677">
        <v>1</v>
      </c>
      <c r="K1677" t="s">
        <v>40</v>
      </c>
      <c r="L1677" t="s">
        <v>27</v>
      </c>
      <c r="M1677">
        <v>34520</v>
      </c>
      <c r="N1677">
        <v>4</v>
      </c>
      <c r="O1677">
        <v>11</v>
      </c>
      <c r="P1677">
        <v>1</v>
      </c>
      <c r="Q1677">
        <v>14</v>
      </c>
      <c r="R1677">
        <v>2</v>
      </c>
      <c r="S1677">
        <v>10</v>
      </c>
      <c r="T1677">
        <v>0</v>
      </c>
      <c r="U1677">
        <v>2</v>
      </c>
      <c r="V1677">
        <f>COUNTIF(tbl_General[EmployeeID],tbl_General[[#This Row],[EmployeeID]])</f>
        <v>1</v>
      </c>
    </row>
    <row r="1678" spans="1:22" x14ac:dyDescent="0.25">
      <c r="A1678">
        <v>46</v>
      </c>
      <c r="B1678" t="s">
        <v>21</v>
      </c>
      <c r="C1678" t="s">
        <v>22</v>
      </c>
      <c r="D1678" t="s">
        <v>23</v>
      </c>
      <c r="E1678">
        <v>19</v>
      </c>
      <c r="F1678">
        <v>4</v>
      </c>
      <c r="G1678" t="s">
        <v>45</v>
      </c>
      <c r="H1678">
        <v>155</v>
      </c>
      <c r="I1678" t="s">
        <v>25</v>
      </c>
      <c r="J1678">
        <v>1</v>
      </c>
      <c r="K1678" t="s">
        <v>35</v>
      </c>
      <c r="L1678" t="s">
        <v>41</v>
      </c>
      <c r="M1678">
        <v>41080</v>
      </c>
      <c r="N1678">
        <v>2</v>
      </c>
      <c r="O1678">
        <v>14</v>
      </c>
      <c r="P1678">
        <v>0</v>
      </c>
      <c r="Q1678">
        <v>19</v>
      </c>
      <c r="R1678">
        <v>5</v>
      </c>
      <c r="S1678">
        <v>10</v>
      </c>
      <c r="T1678">
        <v>0</v>
      </c>
      <c r="U1678">
        <v>8</v>
      </c>
      <c r="V1678">
        <f>COUNTIF(tbl_General[EmployeeID],tbl_General[[#This Row],[EmployeeID]])</f>
        <v>1</v>
      </c>
    </row>
    <row r="1679" spans="1:22" x14ac:dyDescent="0.25">
      <c r="A1679">
        <v>46</v>
      </c>
      <c r="B1679" t="s">
        <v>21</v>
      </c>
      <c r="C1679" t="s">
        <v>22</v>
      </c>
      <c r="D1679" t="s">
        <v>23</v>
      </c>
      <c r="E1679">
        <v>19</v>
      </c>
      <c r="F1679">
        <v>4</v>
      </c>
      <c r="G1679" t="s">
        <v>45</v>
      </c>
      <c r="H1679">
        <v>1625</v>
      </c>
      <c r="I1679" t="s">
        <v>25</v>
      </c>
      <c r="J1679">
        <v>1</v>
      </c>
      <c r="K1679" t="s">
        <v>35</v>
      </c>
      <c r="L1679" t="s">
        <v>41</v>
      </c>
      <c r="M1679">
        <v>41080</v>
      </c>
      <c r="N1679">
        <v>2</v>
      </c>
      <c r="O1679">
        <v>14</v>
      </c>
      <c r="P1679">
        <v>0</v>
      </c>
      <c r="Q1679">
        <v>19</v>
      </c>
      <c r="R1679">
        <v>5</v>
      </c>
      <c r="S1679">
        <v>10</v>
      </c>
      <c r="T1679">
        <v>0</v>
      </c>
      <c r="U1679">
        <v>8</v>
      </c>
      <c r="V1679">
        <f>COUNTIF(tbl_General[EmployeeID],tbl_General[[#This Row],[EmployeeID]])</f>
        <v>1</v>
      </c>
    </row>
    <row r="1680" spans="1:22" x14ac:dyDescent="0.25">
      <c r="A1680">
        <v>46</v>
      </c>
      <c r="B1680" t="s">
        <v>21</v>
      </c>
      <c r="C1680" t="s">
        <v>22</v>
      </c>
      <c r="D1680" t="s">
        <v>23</v>
      </c>
      <c r="E1680">
        <v>19</v>
      </c>
      <c r="F1680">
        <v>4</v>
      </c>
      <c r="G1680" t="s">
        <v>45</v>
      </c>
      <c r="H1680">
        <v>3095</v>
      </c>
      <c r="I1680" t="s">
        <v>25</v>
      </c>
      <c r="J1680">
        <v>1</v>
      </c>
      <c r="K1680" t="s">
        <v>35</v>
      </c>
      <c r="L1680" t="s">
        <v>41</v>
      </c>
      <c r="M1680">
        <v>41080</v>
      </c>
      <c r="N1680">
        <v>2</v>
      </c>
      <c r="O1680">
        <v>14</v>
      </c>
      <c r="P1680">
        <v>0</v>
      </c>
      <c r="Q1680">
        <v>19</v>
      </c>
      <c r="R1680">
        <v>5</v>
      </c>
      <c r="S1680">
        <v>10</v>
      </c>
      <c r="T1680">
        <v>0</v>
      </c>
      <c r="U1680">
        <v>8</v>
      </c>
      <c r="V1680">
        <f>COUNTIF(tbl_General[EmployeeID],tbl_General[[#This Row],[EmployeeID]])</f>
        <v>1</v>
      </c>
    </row>
    <row r="1681" spans="1:22" x14ac:dyDescent="0.25">
      <c r="A1681">
        <v>46</v>
      </c>
      <c r="B1681" t="s">
        <v>21</v>
      </c>
      <c r="C1681" t="s">
        <v>22</v>
      </c>
      <c r="D1681" t="s">
        <v>30</v>
      </c>
      <c r="E1681">
        <v>6</v>
      </c>
      <c r="F1681">
        <v>3</v>
      </c>
      <c r="G1681" t="s">
        <v>38</v>
      </c>
      <c r="H1681">
        <v>974</v>
      </c>
      <c r="I1681" t="s">
        <v>34</v>
      </c>
      <c r="J1681">
        <v>4</v>
      </c>
      <c r="K1681" t="s">
        <v>35</v>
      </c>
      <c r="L1681" t="s">
        <v>32</v>
      </c>
      <c r="M1681">
        <v>46150</v>
      </c>
      <c r="N1681">
        <v>6</v>
      </c>
      <c r="O1681">
        <v>12</v>
      </c>
      <c r="P1681">
        <v>0</v>
      </c>
      <c r="Q1681">
        <v>19</v>
      </c>
      <c r="R1681">
        <v>3</v>
      </c>
      <c r="S1681">
        <v>10</v>
      </c>
      <c r="T1681">
        <v>0</v>
      </c>
      <c r="U1681">
        <v>9</v>
      </c>
      <c r="V1681">
        <f>COUNTIF(tbl_General[EmployeeID],tbl_General[[#This Row],[EmployeeID]])</f>
        <v>1</v>
      </c>
    </row>
    <row r="1682" spans="1:22" x14ac:dyDescent="0.25">
      <c r="A1682">
        <v>46</v>
      </c>
      <c r="B1682" t="s">
        <v>21</v>
      </c>
      <c r="C1682" t="s">
        <v>22</v>
      </c>
      <c r="D1682" t="s">
        <v>30</v>
      </c>
      <c r="E1682">
        <v>6</v>
      </c>
      <c r="F1682">
        <v>3</v>
      </c>
      <c r="G1682" t="s">
        <v>38</v>
      </c>
      <c r="H1682">
        <v>2444</v>
      </c>
      <c r="I1682" t="s">
        <v>34</v>
      </c>
      <c r="J1682">
        <v>4</v>
      </c>
      <c r="K1682" t="s">
        <v>35</v>
      </c>
      <c r="L1682" t="s">
        <v>32</v>
      </c>
      <c r="M1682">
        <v>46150</v>
      </c>
      <c r="N1682">
        <v>6</v>
      </c>
      <c r="O1682">
        <v>12</v>
      </c>
      <c r="P1682">
        <v>0</v>
      </c>
      <c r="Q1682">
        <v>19</v>
      </c>
      <c r="R1682">
        <v>3</v>
      </c>
      <c r="S1682">
        <v>10</v>
      </c>
      <c r="T1682">
        <v>0</v>
      </c>
      <c r="U1682">
        <v>9</v>
      </c>
      <c r="V1682">
        <f>COUNTIF(tbl_General[EmployeeID],tbl_General[[#This Row],[EmployeeID]])</f>
        <v>1</v>
      </c>
    </row>
    <row r="1683" spans="1:22" x14ac:dyDescent="0.25">
      <c r="A1683">
        <v>46</v>
      </c>
      <c r="B1683" t="s">
        <v>21</v>
      </c>
      <c r="C1683" t="s">
        <v>22</v>
      </c>
      <c r="D1683" t="s">
        <v>30</v>
      </c>
      <c r="E1683">
        <v>6</v>
      </c>
      <c r="F1683">
        <v>3</v>
      </c>
      <c r="G1683" t="s">
        <v>38</v>
      </c>
      <c r="H1683">
        <v>3914</v>
      </c>
      <c r="I1683" t="s">
        <v>34</v>
      </c>
      <c r="J1683">
        <v>4</v>
      </c>
      <c r="K1683" t="s">
        <v>35</v>
      </c>
      <c r="L1683" t="s">
        <v>32</v>
      </c>
      <c r="M1683">
        <v>46150</v>
      </c>
      <c r="N1683">
        <v>6</v>
      </c>
      <c r="O1683">
        <v>12</v>
      </c>
      <c r="P1683">
        <v>0</v>
      </c>
      <c r="Q1683">
        <v>19</v>
      </c>
      <c r="R1683">
        <v>3</v>
      </c>
      <c r="S1683">
        <v>10</v>
      </c>
      <c r="T1683">
        <v>0</v>
      </c>
      <c r="U1683">
        <v>9</v>
      </c>
      <c r="V1683">
        <f>COUNTIF(tbl_General[EmployeeID],tbl_General[[#This Row],[EmployeeID]])</f>
        <v>1</v>
      </c>
    </row>
    <row r="1684" spans="1:22" x14ac:dyDescent="0.25">
      <c r="A1684">
        <v>38</v>
      </c>
      <c r="B1684" t="s">
        <v>21</v>
      </c>
      <c r="C1684" t="s">
        <v>22</v>
      </c>
      <c r="D1684" t="s">
        <v>30</v>
      </c>
      <c r="E1684">
        <v>5</v>
      </c>
      <c r="F1684">
        <v>2</v>
      </c>
      <c r="G1684" t="s">
        <v>24</v>
      </c>
      <c r="H1684">
        <v>50</v>
      </c>
      <c r="I1684" t="s">
        <v>25</v>
      </c>
      <c r="J1684">
        <v>3</v>
      </c>
      <c r="K1684" t="s">
        <v>31</v>
      </c>
      <c r="L1684" t="s">
        <v>27</v>
      </c>
      <c r="M1684">
        <v>63840</v>
      </c>
      <c r="N1684">
        <v>3</v>
      </c>
      <c r="O1684">
        <v>19</v>
      </c>
      <c r="P1684">
        <v>2</v>
      </c>
      <c r="Q1684">
        <v>19</v>
      </c>
      <c r="R1684">
        <v>4</v>
      </c>
      <c r="S1684">
        <v>10</v>
      </c>
      <c r="T1684">
        <v>0</v>
      </c>
      <c r="U1684">
        <v>1</v>
      </c>
      <c r="V1684">
        <f>COUNTIF(tbl_General[EmployeeID],tbl_General[[#This Row],[EmployeeID]])</f>
        <v>1</v>
      </c>
    </row>
    <row r="1685" spans="1:22" x14ac:dyDescent="0.25">
      <c r="A1685">
        <v>38</v>
      </c>
      <c r="B1685" t="s">
        <v>21</v>
      </c>
      <c r="C1685" t="s">
        <v>22</v>
      </c>
      <c r="D1685" t="s">
        <v>30</v>
      </c>
      <c r="E1685">
        <v>5</v>
      </c>
      <c r="F1685">
        <v>2</v>
      </c>
      <c r="G1685" t="s">
        <v>24</v>
      </c>
      <c r="H1685">
        <v>1520</v>
      </c>
      <c r="I1685" t="s">
        <v>25</v>
      </c>
      <c r="J1685">
        <v>3</v>
      </c>
      <c r="K1685" t="s">
        <v>31</v>
      </c>
      <c r="L1685" t="s">
        <v>27</v>
      </c>
      <c r="M1685">
        <v>63840</v>
      </c>
      <c r="N1685">
        <v>3</v>
      </c>
      <c r="O1685">
        <v>19</v>
      </c>
      <c r="P1685">
        <v>2</v>
      </c>
      <c r="Q1685">
        <v>19</v>
      </c>
      <c r="R1685">
        <v>4</v>
      </c>
      <c r="S1685">
        <v>10</v>
      </c>
      <c r="T1685">
        <v>0</v>
      </c>
      <c r="U1685">
        <v>1</v>
      </c>
      <c r="V1685">
        <f>COUNTIF(tbl_General[EmployeeID],tbl_General[[#This Row],[EmployeeID]])</f>
        <v>1</v>
      </c>
    </row>
    <row r="1686" spans="1:22" x14ac:dyDescent="0.25">
      <c r="A1686">
        <v>38</v>
      </c>
      <c r="B1686" t="s">
        <v>21</v>
      </c>
      <c r="C1686" t="s">
        <v>22</v>
      </c>
      <c r="D1686" t="s">
        <v>30</v>
      </c>
      <c r="E1686">
        <v>5</v>
      </c>
      <c r="F1686">
        <v>2</v>
      </c>
      <c r="G1686" t="s">
        <v>24</v>
      </c>
      <c r="H1686">
        <v>2990</v>
      </c>
      <c r="I1686" t="s">
        <v>25</v>
      </c>
      <c r="J1686">
        <v>3</v>
      </c>
      <c r="K1686" t="s">
        <v>31</v>
      </c>
      <c r="L1686" t="s">
        <v>27</v>
      </c>
      <c r="M1686">
        <v>63840</v>
      </c>
      <c r="N1686">
        <v>3</v>
      </c>
      <c r="O1686">
        <v>19</v>
      </c>
      <c r="P1686">
        <v>2</v>
      </c>
      <c r="Q1686">
        <v>19</v>
      </c>
      <c r="R1686">
        <v>4</v>
      </c>
      <c r="S1686">
        <v>10</v>
      </c>
      <c r="T1686">
        <v>0</v>
      </c>
      <c r="U1686">
        <v>1</v>
      </c>
      <c r="V1686">
        <f>COUNTIF(tbl_General[EmployeeID],tbl_General[[#This Row],[EmployeeID]])</f>
        <v>1</v>
      </c>
    </row>
    <row r="1687" spans="1:22" x14ac:dyDescent="0.25">
      <c r="A1687">
        <v>54</v>
      </c>
      <c r="B1687" t="s">
        <v>21</v>
      </c>
      <c r="C1687" t="s">
        <v>22</v>
      </c>
      <c r="D1687" t="s">
        <v>23</v>
      </c>
      <c r="E1687">
        <v>23</v>
      </c>
      <c r="F1687">
        <v>3</v>
      </c>
      <c r="G1687" t="s">
        <v>38</v>
      </c>
      <c r="H1687">
        <v>471</v>
      </c>
      <c r="I1687" t="s">
        <v>25</v>
      </c>
      <c r="J1687">
        <v>1</v>
      </c>
      <c r="K1687" t="s">
        <v>40</v>
      </c>
      <c r="L1687" t="s">
        <v>27</v>
      </c>
      <c r="M1687">
        <v>136030</v>
      </c>
      <c r="N1687">
        <v>8</v>
      </c>
      <c r="O1687">
        <v>13</v>
      </c>
      <c r="P1687">
        <v>1</v>
      </c>
      <c r="Q1687">
        <v>22</v>
      </c>
      <c r="R1687">
        <v>2</v>
      </c>
      <c r="S1687">
        <v>10</v>
      </c>
      <c r="T1687">
        <v>0</v>
      </c>
      <c r="U1687">
        <v>8</v>
      </c>
      <c r="V1687">
        <f>COUNTIF(tbl_General[EmployeeID],tbl_General[[#This Row],[EmployeeID]])</f>
        <v>1</v>
      </c>
    </row>
    <row r="1688" spans="1:22" x14ac:dyDescent="0.25">
      <c r="A1688">
        <v>54</v>
      </c>
      <c r="B1688" t="s">
        <v>21</v>
      </c>
      <c r="C1688" t="s">
        <v>22</v>
      </c>
      <c r="D1688" t="s">
        <v>23</v>
      </c>
      <c r="E1688">
        <v>23</v>
      </c>
      <c r="F1688">
        <v>3</v>
      </c>
      <c r="G1688" t="s">
        <v>38</v>
      </c>
      <c r="H1688">
        <v>1941</v>
      </c>
      <c r="I1688" t="s">
        <v>25</v>
      </c>
      <c r="J1688">
        <v>1</v>
      </c>
      <c r="K1688" t="s">
        <v>40</v>
      </c>
      <c r="L1688" t="s">
        <v>27</v>
      </c>
      <c r="M1688">
        <v>136030</v>
      </c>
      <c r="N1688">
        <v>8</v>
      </c>
      <c r="O1688">
        <v>13</v>
      </c>
      <c r="P1688">
        <v>1</v>
      </c>
      <c r="Q1688">
        <v>22</v>
      </c>
      <c r="R1688">
        <v>2</v>
      </c>
      <c r="S1688">
        <v>10</v>
      </c>
      <c r="T1688">
        <v>0</v>
      </c>
      <c r="U1688">
        <v>8</v>
      </c>
      <c r="V1688">
        <f>COUNTIF(tbl_General[EmployeeID],tbl_General[[#This Row],[EmployeeID]])</f>
        <v>1</v>
      </c>
    </row>
    <row r="1689" spans="1:22" x14ac:dyDescent="0.25">
      <c r="A1689">
        <v>54</v>
      </c>
      <c r="B1689" t="s">
        <v>21</v>
      </c>
      <c r="C1689" t="s">
        <v>22</v>
      </c>
      <c r="D1689" t="s">
        <v>23</v>
      </c>
      <c r="E1689">
        <v>23</v>
      </c>
      <c r="F1689">
        <v>3</v>
      </c>
      <c r="G1689" t="s">
        <v>38</v>
      </c>
      <c r="H1689">
        <v>3411</v>
      </c>
      <c r="I1689" t="s">
        <v>25</v>
      </c>
      <c r="J1689">
        <v>1</v>
      </c>
      <c r="K1689" t="s">
        <v>40</v>
      </c>
      <c r="L1689" t="s">
        <v>27</v>
      </c>
      <c r="M1689">
        <v>136030</v>
      </c>
      <c r="N1689">
        <v>8</v>
      </c>
      <c r="O1689">
        <v>13</v>
      </c>
      <c r="P1689">
        <v>1</v>
      </c>
      <c r="Q1689">
        <v>22</v>
      </c>
      <c r="R1689">
        <v>2</v>
      </c>
      <c r="S1689">
        <v>10</v>
      </c>
      <c r="T1689">
        <v>0</v>
      </c>
      <c r="U1689">
        <v>8</v>
      </c>
      <c r="V1689">
        <f>COUNTIF(tbl_General[EmployeeID],tbl_General[[#This Row],[EmployeeID]])</f>
        <v>1</v>
      </c>
    </row>
    <row r="1690" spans="1:22" x14ac:dyDescent="0.25">
      <c r="A1690">
        <v>54</v>
      </c>
      <c r="B1690" t="s">
        <v>21</v>
      </c>
      <c r="C1690" t="s">
        <v>22</v>
      </c>
      <c r="D1690" t="s">
        <v>30</v>
      </c>
      <c r="E1690">
        <v>9</v>
      </c>
      <c r="F1690">
        <v>4</v>
      </c>
      <c r="G1690" t="s">
        <v>24</v>
      </c>
      <c r="H1690">
        <v>637</v>
      </c>
      <c r="I1690" t="s">
        <v>34</v>
      </c>
      <c r="J1690">
        <v>2</v>
      </c>
      <c r="K1690" t="s">
        <v>35</v>
      </c>
      <c r="L1690" t="s">
        <v>27</v>
      </c>
      <c r="M1690">
        <v>20930</v>
      </c>
      <c r="N1690">
        <v>3</v>
      </c>
      <c r="O1690">
        <v>19</v>
      </c>
      <c r="P1690">
        <v>0</v>
      </c>
      <c r="Q1690">
        <v>36</v>
      </c>
      <c r="R1690">
        <v>2</v>
      </c>
      <c r="S1690">
        <v>10</v>
      </c>
      <c r="T1690">
        <v>0</v>
      </c>
      <c r="U1690">
        <v>9</v>
      </c>
      <c r="V1690">
        <f>COUNTIF(tbl_General[EmployeeID],tbl_General[[#This Row],[EmployeeID]])</f>
        <v>1</v>
      </c>
    </row>
    <row r="1691" spans="1:22" x14ac:dyDescent="0.25">
      <c r="A1691">
        <v>54</v>
      </c>
      <c r="B1691" t="s">
        <v>21</v>
      </c>
      <c r="C1691" t="s">
        <v>22</v>
      </c>
      <c r="D1691" t="s">
        <v>30</v>
      </c>
      <c r="E1691">
        <v>9</v>
      </c>
      <c r="F1691">
        <v>4</v>
      </c>
      <c r="G1691" t="s">
        <v>24</v>
      </c>
      <c r="H1691">
        <v>2107</v>
      </c>
      <c r="I1691" t="s">
        <v>34</v>
      </c>
      <c r="J1691">
        <v>2</v>
      </c>
      <c r="K1691" t="s">
        <v>35</v>
      </c>
      <c r="L1691" t="s">
        <v>27</v>
      </c>
      <c r="M1691">
        <v>20930</v>
      </c>
      <c r="N1691">
        <v>3</v>
      </c>
      <c r="O1691">
        <v>19</v>
      </c>
      <c r="P1691">
        <v>0</v>
      </c>
      <c r="Q1691">
        <v>36</v>
      </c>
      <c r="R1691">
        <v>2</v>
      </c>
      <c r="S1691">
        <v>10</v>
      </c>
      <c r="T1691">
        <v>0</v>
      </c>
      <c r="U1691">
        <v>9</v>
      </c>
      <c r="V1691">
        <f>COUNTIF(tbl_General[EmployeeID],tbl_General[[#This Row],[EmployeeID]])</f>
        <v>1</v>
      </c>
    </row>
    <row r="1692" spans="1:22" x14ac:dyDescent="0.25">
      <c r="A1692">
        <v>54</v>
      </c>
      <c r="B1692" t="s">
        <v>21</v>
      </c>
      <c r="C1692" t="s">
        <v>22</v>
      </c>
      <c r="D1692" t="s">
        <v>30</v>
      </c>
      <c r="E1692">
        <v>9</v>
      </c>
      <c r="F1692">
        <v>4</v>
      </c>
      <c r="G1692" t="s">
        <v>24</v>
      </c>
      <c r="H1692">
        <v>3577</v>
      </c>
      <c r="I1692" t="s">
        <v>34</v>
      </c>
      <c r="J1692">
        <v>2</v>
      </c>
      <c r="K1692" t="s">
        <v>35</v>
      </c>
      <c r="L1692" t="s">
        <v>27</v>
      </c>
      <c r="M1692">
        <v>20930</v>
      </c>
      <c r="N1692">
        <v>3</v>
      </c>
      <c r="O1692">
        <v>19</v>
      </c>
      <c r="P1692">
        <v>0</v>
      </c>
      <c r="Q1692">
        <v>36</v>
      </c>
      <c r="R1692">
        <v>2</v>
      </c>
      <c r="S1692">
        <v>10</v>
      </c>
      <c r="T1692">
        <v>0</v>
      </c>
      <c r="U1692">
        <v>9</v>
      </c>
      <c r="V1692">
        <f>COUNTIF(tbl_General[EmployeeID],tbl_General[[#This Row],[EmployeeID]])</f>
        <v>1</v>
      </c>
    </row>
    <row r="1693" spans="1:22" x14ac:dyDescent="0.25">
      <c r="A1693">
        <v>39</v>
      </c>
      <c r="B1693" t="s">
        <v>21</v>
      </c>
      <c r="C1693" t="s">
        <v>22</v>
      </c>
      <c r="D1693" t="s">
        <v>23</v>
      </c>
      <c r="E1693">
        <v>2</v>
      </c>
      <c r="F1693">
        <v>4</v>
      </c>
      <c r="G1693" t="s">
        <v>24</v>
      </c>
      <c r="H1693">
        <v>2368</v>
      </c>
      <c r="I1693" t="s">
        <v>34</v>
      </c>
      <c r="J1693">
        <v>1</v>
      </c>
      <c r="K1693" t="s">
        <v>40</v>
      </c>
      <c r="L1693" t="s">
        <v>41</v>
      </c>
      <c r="M1693">
        <v>72640</v>
      </c>
      <c r="N1693">
        <v>0</v>
      </c>
      <c r="O1693">
        <v>17</v>
      </c>
      <c r="P1693">
        <v>0</v>
      </c>
      <c r="Q1693">
        <v>10</v>
      </c>
      <c r="R1693">
        <v>5</v>
      </c>
      <c r="S1693">
        <v>10</v>
      </c>
      <c r="T1693">
        <v>0</v>
      </c>
      <c r="U1693">
        <v>7</v>
      </c>
      <c r="V1693">
        <f>COUNTIF(tbl_General[EmployeeID],tbl_General[[#This Row],[EmployeeID]])</f>
        <v>1</v>
      </c>
    </row>
    <row r="1694" spans="1:22" x14ac:dyDescent="0.25">
      <c r="A1694">
        <v>36</v>
      </c>
      <c r="B1694" t="s">
        <v>21</v>
      </c>
      <c r="C1694" t="s">
        <v>29</v>
      </c>
      <c r="D1694" t="s">
        <v>23</v>
      </c>
      <c r="E1694">
        <v>5</v>
      </c>
      <c r="F1694">
        <v>2</v>
      </c>
      <c r="G1694" t="s">
        <v>45</v>
      </c>
      <c r="H1694">
        <v>643</v>
      </c>
      <c r="I1694" t="s">
        <v>25</v>
      </c>
      <c r="J1694">
        <v>1</v>
      </c>
      <c r="K1694" t="s">
        <v>40</v>
      </c>
      <c r="L1694" t="s">
        <v>27</v>
      </c>
      <c r="M1694">
        <v>47170</v>
      </c>
      <c r="N1694">
        <v>1</v>
      </c>
      <c r="O1694">
        <v>19</v>
      </c>
      <c r="P1694">
        <v>1</v>
      </c>
      <c r="Q1694">
        <v>12</v>
      </c>
      <c r="R1694">
        <v>3</v>
      </c>
      <c r="S1694">
        <v>11</v>
      </c>
      <c r="T1694">
        <v>0</v>
      </c>
      <c r="U1694">
        <v>7</v>
      </c>
      <c r="V1694">
        <f>COUNTIF(tbl_General[EmployeeID],tbl_General[[#This Row],[EmployeeID]])</f>
        <v>1</v>
      </c>
    </row>
    <row r="1695" spans="1:22" x14ac:dyDescent="0.25">
      <c r="A1695">
        <v>36</v>
      </c>
      <c r="B1695" t="s">
        <v>21</v>
      </c>
      <c r="C1695" t="s">
        <v>29</v>
      </c>
      <c r="D1695" t="s">
        <v>23</v>
      </c>
      <c r="E1695">
        <v>5</v>
      </c>
      <c r="F1695">
        <v>2</v>
      </c>
      <c r="G1695" t="s">
        <v>45</v>
      </c>
      <c r="H1695">
        <v>2113</v>
      </c>
      <c r="I1695" t="s">
        <v>25</v>
      </c>
      <c r="J1695">
        <v>1</v>
      </c>
      <c r="K1695" t="s">
        <v>40</v>
      </c>
      <c r="L1695" t="s">
        <v>27</v>
      </c>
      <c r="M1695">
        <v>47170</v>
      </c>
      <c r="N1695">
        <v>1</v>
      </c>
      <c r="O1695">
        <v>19</v>
      </c>
      <c r="P1695">
        <v>1</v>
      </c>
      <c r="Q1695">
        <v>12</v>
      </c>
      <c r="R1695">
        <v>3</v>
      </c>
      <c r="S1695">
        <v>11</v>
      </c>
      <c r="T1695">
        <v>0</v>
      </c>
      <c r="U1695">
        <v>7</v>
      </c>
      <c r="V1695">
        <f>COUNTIF(tbl_General[EmployeeID],tbl_General[[#This Row],[EmployeeID]])</f>
        <v>1</v>
      </c>
    </row>
    <row r="1696" spans="1:22" x14ac:dyDescent="0.25">
      <c r="A1696">
        <v>36</v>
      </c>
      <c r="B1696" t="s">
        <v>21</v>
      </c>
      <c r="C1696" t="s">
        <v>29</v>
      </c>
      <c r="D1696" t="s">
        <v>23</v>
      </c>
      <c r="E1696">
        <v>5</v>
      </c>
      <c r="F1696">
        <v>2</v>
      </c>
      <c r="G1696" t="s">
        <v>45</v>
      </c>
      <c r="H1696">
        <v>3583</v>
      </c>
      <c r="I1696" t="s">
        <v>25</v>
      </c>
      <c r="J1696">
        <v>1</v>
      </c>
      <c r="K1696" t="s">
        <v>40</v>
      </c>
      <c r="L1696" t="s">
        <v>27</v>
      </c>
      <c r="M1696">
        <v>47170</v>
      </c>
      <c r="N1696">
        <v>1</v>
      </c>
      <c r="O1696">
        <v>19</v>
      </c>
      <c r="P1696">
        <v>1</v>
      </c>
      <c r="Q1696">
        <v>12</v>
      </c>
      <c r="R1696">
        <v>3</v>
      </c>
      <c r="S1696">
        <v>11</v>
      </c>
      <c r="T1696">
        <v>0</v>
      </c>
      <c r="U1696">
        <v>7</v>
      </c>
      <c r="V1696">
        <f>COUNTIF(tbl_General[EmployeeID],tbl_General[[#This Row],[EmployeeID]])</f>
        <v>1</v>
      </c>
    </row>
    <row r="1697" spans="1:22" x14ac:dyDescent="0.25">
      <c r="A1697">
        <v>36</v>
      </c>
      <c r="B1697" t="s">
        <v>21</v>
      </c>
      <c r="C1697" t="s">
        <v>36</v>
      </c>
      <c r="D1697" t="s">
        <v>30</v>
      </c>
      <c r="E1697">
        <v>1</v>
      </c>
      <c r="F1697">
        <v>3</v>
      </c>
      <c r="G1697" t="s">
        <v>38</v>
      </c>
      <c r="H1697">
        <v>560</v>
      </c>
      <c r="I1697" t="s">
        <v>34</v>
      </c>
      <c r="J1697">
        <v>3</v>
      </c>
      <c r="K1697" t="s">
        <v>43</v>
      </c>
      <c r="L1697" t="s">
        <v>32</v>
      </c>
      <c r="M1697">
        <v>34520</v>
      </c>
      <c r="N1697">
        <v>2</v>
      </c>
      <c r="O1697">
        <v>13</v>
      </c>
      <c r="P1697">
        <v>3</v>
      </c>
      <c r="Q1697">
        <v>18</v>
      </c>
      <c r="R1697">
        <v>4</v>
      </c>
      <c r="S1697">
        <v>11</v>
      </c>
      <c r="T1697">
        <v>0</v>
      </c>
      <c r="U1697">
        <v>9</v>
      </c>
      <c r="V1697">
        <f>COUNTIF(tbl_General[EmployeeID],tbl_General[[#This Row],[EmployeeID]])</f>
        <v>1</v>
      </c>
    </row>
    <row r="1698" spans="1:22" x14ac:dyDescent="0.25">
      <c r="A1698">
        <v>36</v>
      </c>
      <c r="B1698" t="s">
        <v>21</v>
      </c>
      <c r="C1698" t="s">
        <v>36</v>
      </c>
      <c r="D1698" t="s">
        <v>30</v>
      </c>
      <c r="E1698">
        <v>1</v>
      </c>
      <c r="F1698">
        <v>3</v>
      </c>
      <c r="G1698" t="s">
        <v>38</v>
      </c>
      <c r="H1698">
        <v>2030</v>
      </c>
      <c r="I1698" t="s">
        <v>34</v>
      </c>
      <c r="J1698">
        <v>3</v>
      </c>
      <c r="K1698" t="s">
        <v>43</v>
      </c>
      <c r="L1698" t="s">
        <v>32</v>
      </c>
      <c r="M1698">
        <v>34520</v>
      </c>
      <c r="N1698">
        <v>2</v>
      </c>
      <c r="O1698">
        <v>13</v>
      </c>
      <c r="P1698">
        <v>3</v>
      </c>
      <c r="Q1698">
        <v>18</v>
      </c>
      <c r="R1698">
        <v>4</v>
      </c>
      <c r="S1698">
        <v>11</v>
      </c>
      <c r="T1698">
        <v>0</v>
      </c>
      <c r="U1698">
        <v>9</v>
      </c>
      <c r="V1698">
        <f>COUNTIF(tbl_General[EmployeeID],tbl_General[[#This Row],[EmployeeID]])</f>
        <v>1</v>
      </c>
    </row>
    <row r="1699" spans="1:22" x14ac:dyDescent="0.25">
      <c r="A1699">
        <v>36</v>
      </c>
      <c r="B1699" t="s">
        <v>21</v>
      </c>
      <c r="C1699" t="s">
        <v>36</v>
      </c>
      <c r="D1699" t="s">
        <v>30</v>
      </c>
      <c r="E1699">
        <v>1</v>
      </c>
      <c r="F1699">
        <v>3</v>
      </c>
      <c r="G1699" t="s">
        <v>38</v>
      </c>
      <c r="H1699">
        <v>3500</v>
      </c>
      <c r="I1699" t="s">
        <v>34</v>
      </c>
      <c r="J1699">
        <v>3</v>
      </c>
      <c r="K1699" t="s">
        <v>43</v>
      </c>
      <c r="L1699" t="s">
        <v>32</v>
      </c>
      <c r="M1699">
        <v>34520</v>
      </c>
      <c r="N1699">
        <v>2</v>
      </c>
      <c r="O1699">
        <v>13</v>
      </c>
      <c r="P1699">
        <v>3</v>
      </c>
      <c r="Q1699">
        <v>18</v>
      </c>
      <c r="R1699">
        <v>4</v>
      </c>
      <c r="S1699">
        <v>11</v>
      </c>
      <c r="T1699">
        <v>0</v>
      </c>
      <c r="U1699">
        <v>9</v>
      </c>
      <c r="V1699">
        <f>COUNTIF(tbl_General[EmployeeID],tbl_General[[#This Row],[EmployeeID]])</f>
        <v>1</v>
      </c>
    </row>
    <row r="1700" spans="1:22" x14ac:dyDescent="0.25">
      <c r="A1700">
        <v>46</v>
      </c>
      <c r="B1700" t="s">
        <v>21</v>
      </c>
      <c r="C1700" t="s">
        <v>22</v>
      </c>
      <c r="D1700" t="s">
        <v>30</v>
      </c>
      <c r="E1700">
        <v>1</v>
      </c>
      <c r="F1700">
        <v>4</v>
      </c>
      <c r="G1700" t="s">
        <v>24</v>
      </c>
      <c r="H1700">
        <v>659</v>
      </c>
      <c r="I1700" t="s">
        <v>34</v>
      </c>
      <c r="J1700">
        <v>1</v>
      </c>
      <c r="K1700" t="s">
        <v>42</v>
      </c>
      <c r="L1700" t="s">
        <v>27</v>
      </c>
      <c r="M1700">
        <v>23400</v>
      </c>
      <c r="N1700">
        <v>2</v>
      </c>
      <c r="O1700">
        <v>13</v>
      </c>
      <c r="P1700">
        <v>1</v>
      </c>
      <c r="Q1700">
        <v>26</v>
      </c>
      <c r="R1700">
        <v>2</v>
      </c>
      <c r="S1700">
        <v>11</v>
      </c>
      <c r="T1700">
        <v>0</v>
      </c>
      <c r="U1700">
        <v>8</v>
      </c>
      <c r="V1700">
        <f>COUNTIF(tbl_General[EmployeeID],tbl_General[[#This Row],[EmployeeID]])</f>
        <v>1</v>
      </c>
    </row>
    <row r="1701" spans="1:22" x14ac:dyDescent="0.25">
      <c r="A1701">
        <v>46</v>
      </c>
      <c r="B1701" t="s">
        <v>21</v>
      </c>
      <c r="C1701" t="s">
        <v>22</v>
      </c>
      <c r="D1701" t="s">
        <v>30</v>
      </c>
      <c r="E1701">
        <v>1</v>
      </c>
      <c r="F1701">
        <v>4</v>
      </c>
      <c r="G1701" t="s">
        <v>24</v>
      </c>
      <c r="H1701">
        <v>2129</v>
      </c>
      <c r="I1701" t="s">
        <v>34</v>
      </c>
      <c r="J1701">
        <v>1</v>
      </c>
      <c r="K1701" t="s">
        <v>42</v>
      </c>
      <c r="L1701" t="s">
        <v>27</v>
      </c>
      <c r="M1701">
        <v>23400</v>
      </c>
      <c r="N1701">
        <v>2</v>
      </c>
      <c r="O1701">
        <v>13</v>
      </c>
      <c r="P1701">
        <v>1</v>
      </c>
      <c r="Q1701">
        <v>26</v>
      </c>
      <c r="R1701">
        <v>2</v>
      </c>
      <c r="S1701">
        <v>11</v>
      </c>
      <c r="T1701">
        <v>0</v>
      </c>
      <c r="U1701">
        <v>8</v>
      </c>
      <c r="V1701">
        <f>COUNTIF(tbl_General[EmployeeID],tbl_General[[#This Row],[EmployeeID]])</f>
        <v>1</v>
      </c>
    </row>
    <row r="1702" spans="1:22" x14ac:dyDescent="0.25">
      <c r="A1702">
        <v>46</v>
      </c>
      <c r="B1702" t="s">
        <v>21</v>
      </c>
      <c r="C1702" t="s">
        <v>22</v>
      </c>
      <c r="D1702" t="s">
        <v>30</v>
      </c>
      <c r="E1702">
        <v>1</v>
      </c>
      <c r="F1702">
        <v>4</v>
      </c>
      <c r="G1702" t="s">
        <v>24</v>
      </c>
      <c r="H1702">
        <v>3599</v>
      </c>
      <c r="I1702" t="s">
        <v>34</v>
      </c>
      <c r="J1702">
        <v>1</v>
      </c>
      <c r="K1702" t="s">
        <v>42</v>
      </c>
      <c r="L1702" t="s">
        <v>27</v>
      </c>
      <c r="M1702">
        <v>23400</v>
      </c>
      <c r="N1702">
        <v>2</v>
      </c>
      <c r="O1702">
        <v>13</v>
      </c>
      <c r="P1702">
        <v>1</v>
      </c>
      <c r="Q1702">
        <v>26</v>
      </c>
      <c r="R1702">
        <v>2</v>
      </c>
      <c r="S1702">
        <v>11</v>
      </c>
      <c r="T1702">
        <v>0</v>
      </c>
      <c r="U1702">
        <v>8</v>
      </c>
      <c r="V1702">
        <f>COUNTIF(tbl_General[EmployeeID],tbl_General[[#This Row],[EmployeeID]])</f>
        <v>1</v>
      </c>
    </row>
    <row r="1703" spans="1:22" x14ac:dyDescent="0.25">
      <c r="A1703">
        <v>31</v>
      </c>
      <c r="B1703" t="s">
        <v>21</v>
      </c>
      <c r="C1703" t="s">
        <v>22</v>
      </c>
      <c r="D1703" t="s">
        <v>30</v>
      </c>
      <c r="E1703">
        <v>7</v>
      </c>
      <c r="F1703">
        <v>3</v>
      </c>
      <c r="G1703" t="s">
        <v>24</v>
      </c>
      <c r="H1703">
        <v>177</v>
      </c>
      <c r="I1703" t="s">
        <v>34</v>
      </c>
      <c r="J1703">
        <v>2</v>
      </c>
      <c r="K1703" t="s">
        <v>39</v>
      </c>
      <c r="L1703" t="s">
        <v>41</v>
      </c>
      <c r="M1703">
        <v>53430</v>
      </c>
      <c r="N1703">
        <v>1</v>
      </c>
      <c r="O1703">
        <v>14</v>
      </c>
      <c r="P1703">
        <v>1</v>
      </c>
      <c r="Q1703">
        <v>13</v>
      </c>
      <c r="R1703">
        <v>3</v>
      </c>
      <c r="S1703">
        <v>13</v>
      </c>
      <c r="T1703">
        <v>0</v>
      </c>
      <c r="U1703">
        <v>8</v>
      </c>
      <c r="V1703">
        <f>COUNTIF(tbl_General[EmployeeID],tbl_General[[#This Row],[EmployeeID]])</f>
        <v>1</v>
      </c>
    </row>
    <row r="1704" spans="1:22" x14ac:dyDescent="0.25">
      <c r="A1704">
        <v>31</v>
      </c>
      <c r="B1704" t="s">
        <v>21</v>
      </c>
      <c r="C1704" t="s">
        <v>22</v>
      </c>
      <c r="D1704" t="s">
        <v>30</v>
      </c>
      <c r="E1704">
        <v>7</v>
      </c>
      <c r="F1704">
        <v>3</v>
      </c>
      <c r="G1704" t="s">
        <v>24</v>
      </c>
      <c r="H1704">
        <v>1647</v>
      </c>
      <c r="I1704" t="s">
        <v>34</v>
      </c>
      <c r="J1704">
        <v>2</v>
      </c>
      <c r="K1704" t="s">
        <v>39</v>
      </c>
      <c r="L1704" t="s">
        <v>41</v>
      </c>
      <c r="M1704">
        <v>53430</v>
      </c>
      <c r="N1704">
        <v>1</v>
      </c>
      <c r="O1704">
        <v>14</v>
      </c>
      <c r="P1704">
        <v>1</v>
      </c>
      <c r="Q1704">
        <v>13</v>
      </c>
      <c r="R1704">
        <v>3</v>
      </c>
      <c r="S1704">
        <v>13</v>
      </c>
      <c r="T1704">
        <v>0</v>
      </c>
      <c r="U1704">
        <v>8</v>
      </c>
      <c r="V1704">
        <f>COUNTIF(tbl_General[EmployeeID],tbl_General[[#This Row],[EmployeeID]])</f>
        <v>1</v>
      </c>
    </row>
    <row r="1705" spans="1:22" x14ac:dyDescent="0.25">
      <c r="A1705">
        <v>31</v>
      </c>
      <c r="B1705" t="s">
        <v>21</v>
      </c>
      <c r="C1705" t="s">
        <v>22</v>
      </c>
      <c r="D1705" t="s">
        <v>30</v>
      </c>
      <c r="E1705">
        <v>7</v>
      </c>
      <c r="F1705">
        <v>3</v>
      </c>
      <c r="G1705" t="s">
        <v>24</v>
      </c>
      <c r="H1705">
        <v>3117</v>
      </c>
      <c r="I1705" t="s">
        <v>34</v>
      </c>
      <c r="J1705">
        <v>2</v>
      </c>
      <c r="K1705" t="s">
        <v>39</v>
      </c>
      <c r="L1705" t="s">
        <v>41</v>
      </c>
      <c r="M1705">
        <v>53430</v>
      </c>
      <c r="N1705">
        <v>1</v>
      </c>
      <c r="O1705">
        <v>14</v>
      </c>
      <c r="P1705">
        <v>1</v>
      </c>
      <c r="Q1705">
        <v>13</v>
      </c>
      <c r="R1705">
        <v>3</v>
      </c>
      <c r="S1705">
        <v>13</v>
      </c>
      <c r="T1705">
        <v>0</v>
      </c>
      <c r="U1705">
        <v>8</v>
      </c>
      <c r="V1705">
        <f>COUNTIF(tbl_General[EmployeeID],tbl_General[[#This Row],[EmployeeID]])</f>
        <v>1</v>
      </c>
    </row>
    <row r="1706" spans="1:22" x14ac:dyDescent="0.25">
      <c r="A1706">
        <v>34</v>
      </c>
      <c r="B1706" t="s">
        <v>21</v>
      </c>
      <c r="C1706" t="s">
        <v>36</v>
      </c>
      <c r="D1706" t="s">
        <v>30</v>
      </c>
      <c r="E1706">
        <v>7</v>
      </c>
      <c r="F1706">
        <v>4</v>
      </c>
      <c r="G1706" t="s">
        <v>38</v>
      </c>
      <c r="H1706">
        <v>1010</v>
      </c>
      <c r="I1706" t="s">
        <v>25</v>
      </c>
      <c r="J1706">
        <v>1</v>
      </c>
      <c r="K1706" t="s">
        <v>31</v>
      </c>
      <c r="L1706" t="s">
        <v>41</v>
      </c>
      <c r="M1706">
        <v>196260</v>
      </c>
      <c r="N1706">
        <v>1</v>
      </c>
      <c r="O1706">
        <v>21</v>
      </c>
      <c r="P1706">
        <v>0</v>
      </c>
      <c r="Q1706">
        <v>15</v>
      </c>
      <c r="R1706">
        <v>5</v>
      </c>
      <c r="S1706">
        <v>15</v>
      </c>
      <c r="T1706">
        <v>0</v>
      </c>
      <c r="U1706">
        <v>7</v>
      </c>
      <c r="V1706">
        <f>COUNTIF(tbl_General[EmployeeID],tbl_General[[#This Row],[EmployeeID]])</f>
        <v>1</v>
      </c>
    </row>
    <row r="1707" spans="1:22" x14ac:dyDescent="0.25">
      <c r="A1707">
        <v>34</v>
      </c>
      <c r="B1707" t="s">
        <v>21</v>
      </c>
      <c r="C1707" t="s">
        <v>36</v>
      </c>
      <c r="D1707" t="s">
        <v>30</v>
      </c>
      <c r="E1707">
        <v>7</v>
      </c>
      <c r="F1707">
        <v>4</v>
      </c>
      <c r="G1707" t="s">
        <v>38</v>
      </c>
      <c r="H1707">
        <v>2480</v>
      </c>
      <c r="I1707" t="s">
        <v>25</v>
      </c>
      <c r="J1707">
        <v>1</v>
      </c>
      <c r="K1707" t="s">
        <v>31</v>
      </c>
      <c r="L1707" t="s">
        <v>41</v>
      </c>
      <c r="M1707">
        <v>196260</v>
      </c>
      <c r="N1707">
        <v>1</v>
      </c>
      <c r="O1707">
        <v>21</v>
      </c>
      <c r="P1707">
        <v>0</v>
      </c>
      <c r="Q1707">
        <v>15</v>
      </c>
      <c r="R1707">
        <v>5</v>
      </c>
      <c r="S1707">
        <v>15</v>
      </c>
      <c r="T1707">
        <v>0</v>
      </c>
      <c r="U1707">
        <v>7</v>
      </c>
      <c r="V1707">
        <f>COUNTIF(tbl_General[EmployeeID],tbl_General[[#This Row],[EmployeeID]])</f>
        <v>1</v>
      </c>
    </row>
    <row r="1708" spans="1:22" x14ac:dyDescent="0.25">
      <c r="A1708">
        <v>34</v>
      </c>
      <c r="B1708" t="s">
        <v>21</v>
      </c>
      <c r="C1708" t="s">
        <v>36</v>
      </c>
      <c r="D1708" t="s">
        <v>30</v>
      </c>
      <c r="E1708">
        <v>7</v>
      </c>
      <c r="F1708">
        <v>4</v>
      </c>
      <c r="G1708" t="s">
        <v>38</v>
      </c>
      <c r="H1708">
        <v>3950</v>
      </c>
      <c r="I1708" t="s">
        <v>25</v>
      </c>
      <c r="J1708">
        <v>1</v>
      </c>
      <c r="K1708" t="s">
        <v>31</v>
      </c>
      <c r="L1708" t="s">
        <v>41</v>
      </c>
      <c r="M1708">
        <v>196260</v>
      </c>
      <c r="N1708">
        <v>1</v>
      </c>
      <c r="O1708">
        <v>21</v>
      </c>
      <c r="P1708">
        <v>0</v>
      </c>
      <c r="Q1708">
        <v>15</v>
      </c>
      <c r="R1708">
        <v>5</v>
      </c>
      <c r="S1708">
        <v>15</v>
      </c>
      <c r="T1708">
        <v>0</v>
      </c>
      <c r="U1708">
        <v>7</v>
      </c>
      <c r="V1708">
        <f>COUNTIF(tbl_General[EmployeeID],tbl_General[[#This Row],[EmployeeID]])</f>
        <v>1</v>
      </c>
    </row>
    <row r="1709" spans="1:22" x14ac:dyDescent="0.25">
      <c r="A1709">
        <v>34</v>
      </c>
      <c r="B1709" t="s">
        <v>21</v>
      </c>
      <c r="C1709" t="s">
        <v>22</v>
      </c>
      <c r="D1709" t="s">
        <v>23</v>
      </c>
      <c r="E1709">
        <v>6</v>
      </c>
      <c r="F1709">
        <v>4</v>
      </c>
      <c r="G1709" t="s">
        <v>45</v>
      </c>
      <c r="H1709">
        <v>500</v>
      </c>
      <c r="I1709" t="s">
        <v>34</v>
      </c>
      <c r="J1709">
        <v>2</v>
      </c>
      <c r="K1709" t="s">
        <v>39</v>
      </c>
      <c r="L1709" t="s">
        <v>41</v>
      </c>
      <c r="M1709">
        <v>96130</v>
      </c>
      <c r="N1709">
        <v>0</v>
      </c>
      <c r="O1709">
        <v>12</v>
      </c>
      <c r="P1709">
        <v>1</v>
      </c>
      <c r="Q1709">
        <v>16</v>
      </c>
      <c r="R1709">
        <v>5</v>
      </c>
      <c r="S1709">
        <v>15</v>
      </c>
      <c r="T1709">
        <v>0</v>
      </c>
      <c r="U1709">
        <v>9</v>
      </c>
      <c r="V1709">
        <f>COUNTIF(tbl_General[EmployeeID],tbl_General[[#This Row],[EmployeeID]])</f>
        <v>1</v>
      </c>
    </row>
    <row r="1710" spans="1:22" x14ac:dyDescent="0.25">
      <c r="A1710">
        <v>34</v>
      </c>
      <c r="B1710" t="s">
        <v>21</v>
      </c>
      <c r="C1710" t="s">
        <v>22</v>
      </c>
      <c r="D1710" t="s">
        <v>23</v>
      </c>
      <c r="E1710">
        <v>6</v>
      </c>
      <c r="F1710">
        <v>4</v>
      </c>
      <c r="G1710" t="s">
        <v>45</v>
      </c>
      <c r="H1710">
        <v>1970</v>
      </c>
      <c r="I1710" t="s">
        <v>34</v>
      </c>
      <c r="J1710">
        <v>2</v>
      </c>
      <c r="K1710" t="s">
        <v>39</v>
      </c>
      <c r="L1710" t="s">
        <v>41</v>
      </c>
      <c r="M1710">
        <v>96130</v>
      </c>
      <c r="N1710">
        <v>0</v>
      </c>
      <c r="O1710">
        <v>12</v>
      </c>
      <c r="P1710">
        <v>1</v>
      </c>
      <c r="Q1710">
        <v>16</v>
      </c>
      <c r="R1710">
        <v>5</v>
      </c>
      <c r="S1710">
        <v>15</v>
      </c>
      <c r="T1710">
        <v>0</v>
      </c>
      <c r="U1710">
        <v>9</v>
      </c>
      <c r="V1710">
        <f>COUNTIF(tbl_General[EmployeeID],tbl_General[[#This Row],[EmployeeID]])</f>
        <v>1</v>
      </c>
    </row>
    <row r="1711" spans="1:22" x14ac:dyDescent="0.25">
      <c r="A1711">
        <v>34</v>
      </c>
      <c r="B1711" t="s">
        <v>21</v>
      </c>
      <c r="C1711" t="s">
        <v>22</v>
      </c>
      <c r="D1711" t="s">
        <v>23</v>
      </c>
      <c r="E1711">
        <v>6</v>
      </c>
      <c r="F1711">
        <v>4</v>
      </c>
      <c r="G1711" t="s">
        <v>45</v>
      </c>
      <c r="H1711">
        <v>3440</v>
      </c>
      <c r="I1711" t="s">
        <v>34</v>
      </c>
      <c r="J1711">
        <v>2</v>
      </c>
      <c r="K1711" t="s">
        <v>39</v>
      </c>
      <c r="L1711" t="s">
        <v>41</v>
      </c>
      <c r="M1711">
        <v>96130</v>
      </c>
      <c r="N1711">
        <v>0</v>
      </c>
      <c r="O1711">
        <v>12</v>
      </c>
      <c r="P1711">
        <v>1</v>
      </c>
      <c r="Q1711">
        <v>16</v>
      </c>
      <c r="R1711">
        <v>5</v>
      </c>
      <c r="S1711">
        <v>15</v>
      </c>
      <c r="T1711">
        <v>0</v>
      </c>
      <c r="U1711">
        <v>9</v>
      </c>
      <c r="V1711">
        <f>COUNTIF(tbl_General[EmployeeID],tbl_General[[#This Row],[EmployeeID]])</f>
        <v>1</v>
      </c>
    </row>
    <row r="1712" spans="1:22" x14ac:dyDescent="0.25">
      <c r="A1712">
        <v>35</v>
      </c>
      <c r="B1712" t="s">
        <v>21</v>
      </c>
      <c r="C1712" t="s">
        <v>22</v>
      </c>
      <c r="D1712" t="s">
        <v>23</v>
      </c>
      <c r="E1712">
        <v>16</v>
      </c>
      <c r="F1712">
        <v>2</v>
      </c>
      <c r="G1712" t="s">
        <v>46</v>
      </c>
      <c r="H1712">
        <v>87</v>
      </c>
      <c r="I1712" t="s">
        <v>34</v>
      </c>
      <c r="J1712">
        <v>3</v>
      </c>
      <c r="K1712" t="s">
        <v>44</v>
      </c>
      <c r="L1712" t="s">
        <v>32</v>
      </c>
      <c r="M1712">
        <v>25440</v>
      </c>
      <c r="N1712">
        <v>0</v>
      </c>
      <c r="O1712">
        <v>13</v>
      </c>
      <c r="P1712">
        <v>1</v>
      </c>
      <c r="Q1712">
        <v>17</v>
      </c>
      <c r="R1712">
        <v>3</v>
      </c>
      <c r="S1712">
        <v>16</v>
      </c>
      <c r="T1712">
        <v>0</v>
      </c>
      <c r="U1712">
        <v>13</v>
      </c>
      <c r="V1712">
        <f>COUNTIF(tbl_General[EmployeeID],tbl_General[[#This Row],[EmployeeID]])</f>
        <v>1</v>
      </c>
    </row>
    <row r="1713" spans="1:22" x14ac:dyDescent="0.25">
      <c r="A1713">
        <v>35</v>
      </c>
      <c r="B1713" t="s">
        <v>21</v>
      </c>
      <c r="C1713" t="s">
        <v>22</v>
      </c>
      <c r="D1713" t="s">
        <v>23</v>
      </c>
      <c r="E1713">
        <v>16</v>
      </c>
      <c r="F1713">
        <v>2</v>
      </c>
      <c r="G1713" t="s">
        <v>46</v>
      </c>
      <c r="H1713">
        <v>1557</v>
      </c>
      <c r="I1713" t="s">
        <v>34</v>
      </c>
      <c r="J1713">
        <v>3</v>
      </c>
      <c r="K1713" t="s">
        <v>44</v>
      </c>
      <c r="L1713" t="s">
        <v>32</v>
      </c>
      <c r="M1713">
        <v>25440</v>
      </c>
      <c r="N1713">
        <v>0</v>
      </c>
      <c r="O1713">
        <v>13</v>
      </c>
      <c r="P1713">
        <v>1</v>
      </c>
      <c r="Q1713">
        <v>17</v>
      </c>
      <c r="R1713">
        <v>3</v>
      </c>
      <c r="S1713">
        <v>16</v>
      </c>
      <c r="T1713">
        <v>0</v>
      </c>
      <c r="U1713">
        <v>13</v>
      </c>
      <c r="V1713">
        <f>COUNTIF(tbl_General[EmployeeID],tbl_General[[#This Row],[EmployeeID]])</f>
        <v>1</v>
      </c>
    </row>
    <row r="1714" spans="1:22" x14ac:dyDescent="0.25">
      <c r="A1714">
        <v>35</v>
      </c>
      <c r="B1714" t="s">
        <v>21</v>
      </c>
      <c r="C1714" t="s">
        <v>22</v>
      </c>
      <c r="D1714" t="s">
        <v>23</v>
      </c>
      <c r="E1714">
        <v>16</v>
      </c>
      <c r="F1714">
        <v>2</v>
      </c>
      <c r="G1714" t="s">
        <v>46</v>
      </c>
      <c r="H1714">
        <v>3027</v>
      </c>
      <c r="I1714" t="s">
        <v>34</v>
      </c>
      <c r="J1714">
        <v>3</v>
      </c>
      <c r="K1714" t="s">
        <v>44</v>
      </c>
      <c r="L1714" t="s">
        <v>32</v>
      </c>
      <c r="M1714">
        <v>25440</v>
      </c>
      <c r="N1714">
        <v>0</v>
      </c>
      <c r="O1714">
        <v>13</v>
      </c>
      <c r="P1714">
        <v>1</v>
      </c>
      <c r="Q1714">
        <v>17</v>
      </c>
      <c r="R1714">
        <v>3</v>
      </c>
      <c r="S1714">
        <v>16</v>
      </c>
      <c r="T1714">
        <v>0</v>
      </c>
      <c r="U1714">
        <v>13</v>
      </c>
      <c r="V1714">
        <f>COUNTIF(tbl_General[EmployeeID],tbl_General[[#This Row],[EmployeeID]])</f>
        <v>1</v>
      </c>
    </row>
    <row r="1715" spans="1:22" x14ac:dyDescent="0.25">
      <c r="A1715">
        <v>45</v>
      </c>
      <c r="B1715" t="s">
        <v>21</v>
      </c>
      <c r="C1715" t="s">
        <v>22</v>
      </c>
      <c r="D1715" t="s">
        <v>23</v>
      </c>
      <c r="E1715">
        <v>1</v>
      </c>
      <c r="F1715">
        <v>4</v>
      </c>
      <c r="G1715" t="s">
        <v>46</v>
      </c>
      <c r="H1715">
        <v>1366</v>
      </c>
      <c r="I1715" t="s">
        <v>34</v>
      </c>
      <c r="J1715">
        <v>1</v>
      </c>
      <c r="K1715" t="s">
        <v>31</v>
      </c>
      <c r="L1715" t="s">
        <v>41</v>
      </c>
      <c r="M1715">
        <v>25800</v>
      </c>
      <c r="N1715">
        <v>8</v>
      </c>
      <c r="O1715">
        <v>17</v>
      </c>
      <c r="P1715">
        <v>3</v>
      </c>
      <c r="Q1715">
        <v>20</v>
      </c>
      <c r="R1715">
        <v>3</v>
      </c>
      <c r="S1715">
        <v>17</v>
      </c>
      <c r="T1715">
        <v>0</v>
      </c>
      <c r="U1715">
        <v>15</v>
      </c>
      <c r="V1715">
        <f>COUNTIF(tbl_General[EmployeeID],tbl_General[[#This Row],[EmployeeID]])</f>
        <v>1</v>
      </c>
    </row>
    <row r="1716" spans="1:22" x14ac:dyDescent="0.25">
      <c r="A1716">
        <v>45</v>
      </c>
      <c r="B1716" t="s">
        <v>21</v>
      </c>
      <c r="C1716" t="s">
        <v>22</v>
      </c>
      <c r="D1716" t="s">
        <v>23</v>
      </c>
      <c r="E1716">
        <v>1</v>
      </c>
      <c r="F1716">
        <v>4</v>
      </c>
      <c r="G1716" t="s">
        <v>46</v>
      </c>
      <c r="H1716">
        <v>2836</v>
      </c>
      <c r="I1716" t="s">
        <v>34</v>
      </c>
      <c r="J1716">
        <v>1</v>
      </c>
      <c r="K1716" t="s">
        <v>31</v>
      </c>
      <c r="L1716" t="s">
        <v>41</v>
      </c>
      <c r="M1716">
        <v>25800</v>
      </c>
      <c r="N1716">
        <v>8</v>
      </c>
      <c r="O1716">
        <v>17</v>
      </c>
      <c r="P1716">
        <v>3</v>
      </c>
      <c r="Q1716">
        <v>20</v>
      </c>
      <c r="R1716">
        <v>3</v>
      </c>
      <c r="S1716">
        <v>17</v>
      </c>
      <c r="T1716">
        <v>0</v>
      </c>
      <c r="U1716">
        <v>15</v>
      </c>
      <c r="V1716">
        <f>COUNTIF(tbl_General[EmployeeID],tbl_General[[#This Row],[EmployeeID]])</f>
        <v>1</v>
      </c>
    </row>
    <row r="1717" spans="1:22" x14ac:dyDescent="0.25">
      <c r="A1717">
        <v>45</v>
      </c>
      <c r="B1717" t="s">
        <v>21</v>
      </c>
      <c r="C1717" t="s">
        <v>22</v>
      </c>
      <c r="D1717" t="s">
        <v>23</v>
      </c>
      <c r="E1717">
        <v>1</v>
      </c>
      <c r="F1717">
        <v>4</v>
      </c>
      <c r="G1717" t="s">
        <v>46</v>
      </c>
      <c r="H1717">
        <v>4306</v>
      </c>
      <c r="I1717" t="s">
        <v>34</v>
      </c>
      <c r="J1717">
        <v>1</v>
      </c>
      <c r="K1717" t="s">
        <v>31</v>
      </c>
      <c r="L1717" t="s">
        <v>41</v>
      </c>
      <c r="M1717">
        <v>25800</v>
      </c>
      <c r="N1717">
        <v>8</v>
      </c>
      <c r="O1717">
        <v>17</v>
      </c>
      <c r="P1717">
        <v>3</v>
      </c>
      <c r="Q1717">
        <v>20</v>
      </c>
      <c r="R1717">
        <v>3</v>
      </c>
      <c r="S1717">
        <v>17</v>
      </c>
      <c r="T1717">
        <v>0</v>
      </c>
      <c r="U1717">
        <v>15</v>
      </c>
      <c r="V1717">
        <f>COUNTIF(tbl_General[EmployeeID],tbl_General[[#This Row],[EmployeeID]])</f>
        <v>1</v>
      </c>
    </row>
    <row r="1718" spans="1:22" x14ac:dyDescent="0.25">
      <c r="A1718">
        <v>50</v>
      </c>
      <c r="B1718" t="s">
        <v>21</v>
      </c>
      <c r="C1718" t="s">
        <v>36</v>
      </c>
      <c r="D1718" t="s">
        <v>37</v>
      </c>
      <c r="E1718">
        <v>2</v>
      </c>
      <c r="F1718">
        <v>2</v>
      </c>
      <c r="G1718" t="s">
        <v>24</v>
      </c>
      <c r="H1718">
        <v>494</v>
      </c>
      <c r="I1718" t="s">
        <v>34</v>
      </c>
      <c r="J1718">
        <v>1</v>
      </c>
      <c r="K1718" t="s">
        <v>40</v>
      </c>
      <c r="L1718" t="s">
        <v>27</v>
      </c>
      <c r="M1718">
        <v>36880</v>
      </c>
      <c r="N1718">
        <v>0</v>
      </c>
      <c r="O1718">
        <v>11</v>
      </c>
      <c r="P1718">
        <v>0</v>
      </c>
      <c r="Q1718">
        <v>19</v>
      </c>
      <c r="R1718">
        <v>3</v>
      </c>
      <c r="S1718">
        <v>18</v>
      </c>
      <c r="T1718">
        <v>0</v>
      </c>
      <c r="U1718">
        <v>13</v>
      </c>
      <c r="V1718">
        <f>COUNTIF(tbl_General[EmployeeID],tbl_General[[#This Row],[EmployeeID]])</f>
        <v>1</v>
      </c>
    </row>
    <row r="1719" spans="1:22" x14ac:dyDescent="0.25">
      <c r="A1719">
        <v>50</v>
      </c>
      <c r="B1719" t="s">
        <v>21</v>
      </c>
      <c r="C1719" t="s">
        <v>36</v>
      </c>
      <c r="D1719" t="s">
        <v>37</v>
      </c>
      <c r="E1719">
        <v>2</v>
      </c>
      <c r="F1719">
        <v>2</v>
      </c>
      <c r="G1719" t="s">
        <v>24</v>
      </c>
      <c r="H1719">
        <v>1964</v>
      </c>
      <c r="I1719" t="s">
        <v>34</v>
      </c>
      <c r="J1719">
        <v>1</v>
      </c>
      <c r="K1719" t="s">
        <v>40</v>
      </c>
      <c r="L1719" t="s">
        <v>27</v>
      </c>
      <c r="M1719">
        <v>36880</v>
      </c>
      <c r="N1719">
        <v>0</v>
      </c>
      <c r="O1719">
        <v>11</v>
      </c>
      <c r="P1719">
        <v>0</v>
      </c>
      <c r="Q1719">
        <v>19</v>
      </c>
      <c r="R1719">
        <v>3</v>
      </c>
      <c r="S1719">
        <v>18</v>
      </c>
      <c r="T1719">
        <v>0</v>
      </c>
      <c r="U1719">
        <v>13</v>
      </c>
      <c r="V1719">
        <f>COUNTIF(tbl_General[EmployeeID],tbl_General[[#This Row],[EmployeeID]])</f>
        <v>1</v>
      </c>
    </row>
    <row r="1720" spans="1:22" x14ac:dyDescent="0.25">
      <c r="A1720">
        <v>50</v>
      </c>
      <c r="B1720" t="s">
        <v>21</v>
      </c>
      <c r="C1720" t="s">
        <v>36</v>
      </c>
      <c r="D1720" t="s">
        <v>37</v>
      </c>
      <c r="E1720">
        <v>2</v>
      </c>
      <c r="F1720">
        <v>2</v>
      </c>
      <c r="G1720" t="s">
        <v>24</v>
      </c>
      <c r="H1720">
        <v>3434</v>
      </c>
      <c r="I1720" t="s">
        <v>34</v>
      </c>
      <c r="J1720">
        <v>1</v>
      </c>
      <c r="K1720" t="s">
        <v>40</v>
      </c>
      <c r="L1720" t="s">
        <v>27</v>
      </c>
      <c r="M1720">
        <v>36880</v>
      </c>
      <c r="N1720">
        <v>0</v>
      </c>
      <c r="O1720">
        <v>11</v>
      </c>
      <c r="P1720">
        <v>0</v>
      </c>
      <c r="Q1720">
        <v>19</v>
      </c>
      <c r="R1720">
        <v>3</v>
      </c>
      <c r="S1720">
        <v>18</v>
      </c>
      <c r="T1720">
        <v>0</v>
      </c>
      <c r="U1720">
        <v>13</v>
      </c>
      <c r="V1720">
        <f>COUNTIF(tbl_General[EmployeeID],tbl_General[[#This Row],[EmployeeID]])</f>
        <v>1</v>
      </c>
    </row>
    <row r="1721" spans="1:22" x14ac:dyDescent="0.25">
      <c r="A1721">
        <v>41</v>
      </c>
      <c r="B1721" t="s">
        <v>21</v>
      </c>
      <c r="C1721" t="s">
        <v>29</v>
      </c>
      <c r="D1721" t="s">
        <v>23</v>
      </c>
      <c r="E1721">
        <v>11</v>
      </c>
      <c r="F1721">
        <v>3</v>
      </c>
      <c r="G1721" t="s">
        <v>33</v>
      </c>
      <c r="H1721">
        <v>459</v>
      </c>
      <c r="I1721" t="s">
        <v>34</v>
      </c>
      <c r="J1721">
        <v>1</v>
      </c>
      <c r="K1721" t="s">
        <v>40</v>
      </c>
      <c r="L1721" t="s">
        <v>41</v>
      </c>
      <c r="M1721">
        <v>168720</v>
      </c>
      <c r="N1721">
        <v>2</v>
      </c>
      <c r="O1721">
        <v>15</v>
      </c>
      <c r="P1721">
        <v>1</v>
      </c>
      <c r="Q1721">
        <v>21</v>
      </c>
      <c r="R1721">
        <v>2</v>
      </c>
      <c r="S1721">
        <v>18</v>
      </c>
      <c r="T1721">
        <v>0</v>
      </c>
      <c r="U1721">
        <v>11</v>
      </c>
      <c r="V1721">
        <f>COUNTIF(tbl_General[EmployeeID],tbl_General[[#This Row],[EmployeeID]])</f>
        <v>1</v>
      </c>
    </row>
    <row r="1722" spans="1:22" x14ac:dyDescent="0.25">
      <c r="A1722">
        <v>41</v>
      </c>
      <c r="B1722" t="s">
        <v>21</v>
      </c>
      <c r="C1722" t="s">
        <v>29</v>
      </c>
      <c r="D1722" t="s">
        <v>23</v>
      </c>
      <c r="E1722">
        <v>11</v>
      </c>
      <c r="F1722">
        <v>3</v>
      </c>
      <c r="G1722" t="s">
        <v>33</v>
      </c>
      <c r="H1722">
        <v>1929</v>
      </c>
      <c r="I1722" t="s">
        <v>34</v>
      </c>
      <c r="J1722">
        <v>1</v>
      </c>
      <c r="K1722" t="s">
        <v>40</v>
      </c>
      <c r="L1722" t="s">
        <v>41</v>
      </c>
      <c r="M1722">
        <v>168720</v>
      </c>
      <c r="N1722">
        <v>2</v>
      </c>
      <c r="O1722">
        <v>15</v>
      </c>
      <c r="P1722">
        <v>1</v>
      </c>
      <c r="Q1722">
        <v>21</v>
      </c>
      <c r="R1722">
        <v>2</v>
      </c>
      <c r="S1722">
        <v>18</v>
      </c>
      <c r="T1722">
        <v>0</v>
      </c>
      <c r="U1722">
        <v>11</v>
      </c>
      <c r="V1722">
        <f>COUNTIF(tbl_General[EmployeeID],tbl_General[[#This Row],[EmployeeID]])</f>
        <v>1</v>
      </c>
    </row>
    <row r="1723" spans="1:22" x14ac:dyDescent="0.25">
      <c r="A1723">
        <v>41</v>
      </c>
      <c r="B1723" t="s">
        <v>21</v>
      </c>
      <c r="C1723" t="s">
        <v>29</v>
      </c>
      <c r="D1723" t="s">
        <v>23</v>
      </c>
      <c r="E1723">
        <v>11</v>
      </c>
      <c r="F1723">
        <v>3</v>
      </c>
      <c r="G1723" t="s">
        <v>33</v>
      </c>
      <c r="H1723">
        <v>3399</v>
      </c>
      <c r="I1723" t="s">
        <v>34</v>
      </c>
      <c r="J1723">
        <v>1</v>
      </c>
      <c r="K1723" t="s">
        <v>40</v>
      </c>
      <c r="L1723" t="s">
        <v>41</v>
      </c>
      <c r="M1723">
        <v>168720</v>
      </c>
      <c r="N1723">
        <v>2</v>
      </c>
      <c r="O1723">
        <v>15</v>
      </c>
      <c r="P1723">
        <v>1</v>
      </c>
      <c r="Q1723">
        <v>21</v>
      </c>
      <c r="R1723">
        <v>2</v>
      </c>
      <c r="S1723">
        <v>18</v>
      </c>
      <c r="T1723">
        <v>0</v>
      </c>
      <c r="U1723">
        <v>11</v>
      </c>
      <c r="V1723">
        <f>COUNTIF(tbl_General[EmployeeID],tbl_General[[#This Row],[EmployeeID]])</f>
        <v>1</v>
      </c>
    </row>
    <row r="1724" spans="1:22" x14ac:dyDescent="0.25">
      <c r="A1724">
        <v>38</v>
      </c>
      <c r="B1724" t="s">
        <v>21</v>
      </c>
      <c r="C1724" t="s">
        <v>29</v>
      </c>
      <c r="D1724" t="s">
        <v>30</v>
      </c>
      <c r="E1724">
        <v>4</v>
      </c>
      <c r="F1724">
        <v>2</v>
      </c>
      <c r="G1724" t="s">
        <v>38</v>
      </c>
      <c r="H1724">
        <v>1116</v>
      </c>
      <c r="I1724" t="s">
        <v>25</v>
      </c>
      <c r="J1724">
        <v>1</v>
      </c>
      <c r="K1724" t="s">
        <v>44</v>
      </c>
      <c r="L1724" t="s">
        <v>41</v>
      </c>
      <c r="M1724">
        <v>44440</v>
      </c>
      <c r="N1724">
        <v>1</v>
      </c>
      <c r="O1724">
        <v>13</v>
      </c>
      <c r="P1724">
        <v>0</v>
      </c>
      <c r="Q1724">
        <v>20</v>
      </c>
      <c r="R1724">
        <v>2</v>
      </c>
      <c r="S1724">
        <v>20</v>
      </c>
      <c r="T1724">
        <v>0</v>
      </c>
      <c r="U1724">
        <v>7</v>
      </c>
      <c r="V1724">
        <f>COUNTIF(tbl_General[EmployeeID],tbl_General[[#This Row],[EmployeeID]])</f>
        <v>1</v>
      </c>
    </row>
    <row r="1725" spans="1:22" x14ac:dyDescent="0.25">
      <c r="A1725">
        <v>38</v>
      </c>
      <c r="B1725" t="s">
        <v>21</v>
      </c>
      <c r="C1725" t="s">
        <v>29</v>
      </c>
      <c r="D1725" t="s">
        <v>30</v>
      </c>
      <c r="E1725">
        <v>4</v>
      </c>
      <c r="F1725">
        <v>2</v>
      </c>
      <c r="G1725" t="s">
        <v>38</v>
      </c>
      <c r="H1725">
        <v>2586</v>
      </c>
      <c r="I1725" t="s">
        <v>25</v>
      </c>
      <c r="J1725">
        <v>1</v>
      </c>
      <c r="K1725" t="s">
        <v>44</v>
      </c>
      <c r="L1725" t="s">
        <v>41</v>
      </c>
      <c r="M1725">
        <v>44440</v>
      </c>
      <c r="N1725">
        <v>1</v>
      </c>
      <c r="O1725">
        <v>13</v>
      </c>
      <c r="P1725">
        <v>0</v>
      </c>
      <c r="Q1725">
        <v>20</v>
      </c>
      <c r="R1725">
        <v>2</v>
      </c>
      <c r="S1725">
        <v>20</v>
      </c>
      <c r="T1725">
        <v>0</v>
      </c>
      <c r="U1725">
        <v>7</v>
      </c>
      <c r="V1725">
        <f>COUNTIF(tbl_General[EmployeeID],tbl_General[[#This Row],[EmployeeID]])</f>
        <v>1</v>
      </c>
    </row>
    <row r="1726" spans="1:22" x14ac:dyDescent="0.25">
      <c r="A1726">
        <v>38</v>
      </c>
      <c r="B1726" t="s">
        <v>21</v>
      </c>
      <c r="C1726" t="s">
        <v>29</v>
      </c>
      <c r="D1726" t="s">
        <v>30</v>
      </c>
      <c r="E1726">
        <v>4</v>
      </c>
      <c r="F1726">
        <v>2</v>
      </c>
      <c r="G1726" t="s">
        <v>38</v>
      </c>
      <c r="H1726">
        <v>4056</v>
      </c>
      <c r="I1726" t="s">
        <v>25</v>
      </c>
      <c r="J1726">
        <v>1</v>
      </c>
      <c r="K1726" t="s">
        <v>44</v>
      </c>
      <c r="L1726" t="s">
        <v>41</v>
      </c>
      <c r="M1726">
        <v>44440</v>
      </c>
      <c r="N1726">
        <v>1</v>
      </c>
      <c r="O1726">
        <v>13</v>
      </c>
      <c r="P1726">
        <v>0</v>
      </c>
      <c r="Q1726">
        <v>20</v>
      </c>
      <c r="R1726">
        <v>2</v>
      </c>
      <c r="S1726">
        <v>20</v>
      </c>
      <c r="T1726">
        <v>0</v>
      </c>
      <c r="U1726">
        <v>7</v>
      </c>
      <c r="V1726">
        <f>COUNTIF(tbl_General[EmployeeID],tbl_General[[#This Row],[EmployeeID]])</f>
        <v>1</v>
      </c>
    </row>
    <row r="1727" spans="1:22" x14ac:dyDescent="0.25">
      <c r="A1727">
        <v>42</v>
      </c>
      <c r="B1727" t="s">
        <v>21</v>
      </c>
      <c r="C1727" t="s">
        <v>22</v>
      </c>
      <c r="D1727" t="s">
        <v>23</v>
      </c>
      <c r="E1727">
        <v>23</v>
      </c>
      <c r="F1727">
        <v>3</v>
      </c>
      <c r="G1727" t="s">
        <v>45</v>
      </c>
      <c r="H1727">
        <v>742</v>
      </c>
      <c r="I1727" t="s">
        <v>25</v>
      </c>
      <c r="J1727">
        <v>3</v>
      </c>
      <c r="K1727" t="s">
        <v>31</v>
      </c>
      <c r="L1727" t="s">
        <v>27</v>
      </c>
      <c r="M1727">
        <v>26420</v>
      </c>
      <c r="N1727">
        <v>0</v>
      </c>
      <c r="O1727">
        <v>13</v>
      </c>
      <c r="P1727">
        <v>1</v>
      </c>
      <c r="Q1727">
        <v>21</v>
      </c>
      <c r="R1727">
        <v>3</v>
      </c>
      <c r="S1727">
        <v>20</v>
      </c>
      <c r="T1727">
        <v>0</v>
      </c>
      <c r="U1727">
        <v>9</v>
      </c>
      <c r="V1727">
        <f>COUNTIF(tbl_General[EmployeeID],tbl_General[[#This Row],[EmployeeID]])</f>
        <v>1</v>
      </c>
    </row>
    <row r="1728" spans="1:22" x14ac:dyDescent="0.25">
      <c r="A1728">
        <v>42</v>
      </c>
      <c r="B1728" t="s">
        <v>21</v>
      </c>
      <c r="C1728" t="s">
        <v>22</v>
      </c>
      <c r="D1728" t="s">
        <v>23</v>
      </c>
      <c r="E1728">
        <v>23</v>
      </c>
      <c r="F1728">
        <v>3</v>
      </c>
      <c r="G1728" t="s">
        <v>45</v>
      </c>
      <c r="H1728">
        <v>2212</v>
      </c>
      <c r="I1728" t="s">
        <v>25</v>
      </c>
      <c r="J1728">
        <v>3</v>
      </c>
      <c r="K1728" t="s">
        <v>31</v>
      </c>
      <c r="L1728" t="s">
        <v>27</v>
      </c>
      <c r="M1728">
        <v>26420</v>
      </c>
      <c r="N1728">
        <v>0</v>
      </c>
      <c r="O1728">
        <v>13</v>
      </c>
      <c r="P1728">
        <v>1</v>
      </c>
      <c r="Q1728">
        <v>21</v>
      </c>
      <c r="R1728">
        <v>3</v>
      </c>
      <c r="S1728">
        <v>20</v>
      </c>
      <c r="T1728">
        <v>0</v>
      </c>
      <c r="U1728">
        <v>9</v>
      </c>
      <c r="V1728">
        <f>COUNTIF(tbl_General[EmployeeID],tbl_General[[#This Row],[EmployeeID]])</f>
        <v>1</v>
      </c>
    </row>
    <row r="1729" spans="1:22" x14ac:dyDescent="0.25">
      <c r="A1729">
        <v>42</v>
      </c>
      <c r="B1729" t="s">
        <v>21</v>
      </c>
      <c r="C1729" t="s">
        <v>22</v>
      </c>
      <c r="D1729" t="s">
        <v>23</v>
      </c>
      <c r="E1729">
        <v>23</v>
      </c>
      <c r="F1729">
        <v>3</v>
      </c>
      <c r="G1729" t="s">
        <v>45</v>
      </c>
      <c r="H1729">
        <v>3682</v>
      </c>
      <c r="I1729" t="s">
        <v>25</v>
      </c>
      <c r="J1729">
        <v>3</v>
      </c>
      <c r="K1729" t="s">
        <v>31</v>
      </c>
      <c r="L1729" t="s">
        <v>27</v>
      </c>
      <c r="M1729">
        <v>26420</v>
      </c>
      <c r="N1729">
        <v>0</v>
      </c>
      <c r="O1729">
        <v>13</v>
      </c>
      <c r="P1729">
        <v>1</v>
      </c>
      <c r="Q1729">
        <v>21</v>
      </c>
      <c r="R1729">
        <v>3</v>
      </c>
      <c r="S1729">
        <v>20</v>
      </c>
      <c r="T1729">
        <v>0</v>
      </c>
      <c r="U1729">
        <v>9</v>
      </c>
      <c r="V1729">
        <f>COUNTIF(tbl_General[EmployeeID],tbl_General[[#This Row],[EmployeeID]])</f>
        <v>1</v>
      </c>
    </row>
    <row r="1730" spans="1:22" x14ac:dyDescent="0.25">
      <c r="A1730">
        <v>41</v>
      </c>
      <c r="B1730" t="s">
        <v>21</v>
      </c>
      <c r="C1730" t="s">
        <v>22</v>
      </c>
      <c r="D1730" t="s">
        <v>30</v>
      </c>
      <c r="E1730">
        <v>13</v>
      </c>
      <c r="F1730">
        <v>4</v>
      </c>
      <c r="G1730" t="s">
        <v>24</v>
      </c>
      <c r="H1730">
        <v>1188</v>
      </c>
      <c r="I1730" t="s">
        <v>25</v>
      </c>
      <c r="J1730">
        <v>1</v>
      </c>
      <c r="K1730" t="s">
        <v>26</v>
      </c>
      <c r="L1730" t="s">
        <v>27</v>
      </c>
      <c r="M1730">
        <v>109200</v>
      </c>
      <c r="N1730">
        <v>0</v>
      </c>
      <c r="O1730">
        <v>15</v>
      </c>
      <c r="P1730">
        <v>1</v>
      </c>
      <c r="Q1730">
        <v>21</v>
      </c>
      <c r="R1730">
        <v>3</v>
      </c>
      <c r="S1730">
        <v>20</v>
      </c>
      <c r="T1730">
        <v>0</v>
      </c>
      <c r="U1730">
        <v>10</v>
      </c>
      <c r="V1730">
        <f>COUNTIF(tbl_General[EmployeeID],tbl_General[[#This Row],[EmployeeID]])</f>
        <v>1</v>
      </c>
    </row>
    <row r="1731" spans="1:22" x14ac:dyDescent="0.25">
      <c r="A1731">
        <v>41</v>
      </c>
      <c r="B1731" t="s">
        <v>21</v>
      </c>
      <c r="C1731" t="s">
        <v>22</v>
      </c>
      <c r="D1731" t="s">
        <v>30</v>
      </c>
      <c r="E1731">
        <v>13</v>
      </c>
      <c r="F1731">
        <v>4</v>
      </c>
      <c r="G1731" t="s">
        <v>24</v>
      </c>
      <c r="H1731">
        <v>2658</v>
      </c>
      <c r="I1731" t="s">
        <v>25</v>
      </c>
      <c r="J1731">
        <v>1</v>
      </c>
      <c r="K1731" t="s">
        <v>26</v>
      </c>
      <c r="L1731" t="s">
        <v>27</v>
      </c>
      <c r="M1731">
        <v>109200</v>
      </c>
      <c r="N1731">
        <v>0</v>
      </c>
      <c r="O1731">
        <v>15</v>
      </c>
      <c r="P1731">
        <v>1</v>
      </c>
      <c r="Q1731">
        <v>21</v>
      </c>
      <c r="R1731">
        <v>3</v>
      </c>
      <c r="S1731">
        <v>20</v>
      </c>
      <c r="T1731">
        <v>0</v>
      </c>
      <c r="U1731">
        <v>10</v>
      </c>
      <c r="V1731">
        <f>COUNTIF(tbl_General[EmployeeID],tbl_General[[#This Row],[EmployeeID]])</f>
        <v>1</v>
      </c>
    </row>
    <row r="1732" spans="1:22" x14ac:dyDescent="0.25">
      <c r="A1732">
        <v>41</v>
      </c>
      <c r="B1732" t="s">
        <v>21</v>
      </c>
      <c r="C1732" t="s">
        <v>22</v>
      </c>
      <c r="D1732" t="s">
        <v>30</v>
      </c>
      <c r="E1732">
        <v>13</v>
      </c>
      <c r="F1732">
        <v>4</v>
      </c>
      <c r="G1732" t="s">
        <v>24</v>
      </c>
      <c r="H1732">
        <v>4128</v>
      </c>
      <c r="I1732" t="s">
        <v>25</v>
      </c>
      <c r="J1732">
        <v>1</v>
      </c>
      <c r="K1732" t="s">
        <v>26</v>
      </c>
      <c r="L1732" t="s">
        <v>27</v>
      </c>
      <c r="M1732">
        <v>109200</v>
      </c>
      <c r="N1732">
        <v>0</v>
      </c>
      <c r="O1732">
        <v>15</v>
      </c>
      <c r="P1732">
        <v>1</v>
      </c>
      <c r="Q1732">
        <v>21</v>
      </c>
      <c r="R1732">
        <v>3</v>
      </c>
      <c r="S1732">
        <v>20</v>
      </c>
      <c r="T1732">
        <v>0</v>
      </c>
      <c r="U1732">
        <v>10</v>
      </c>
      <c r="V1732">
        <f>COUNTIF(tbl_General[EmployeeID],tbl_General[[#This Row],[EmployeeID]])</f>
        <v>1</v>
      </c>
    </row>
    <row r="1733" spans="1:22" x14ac:dyDescent="0.25">
      <c r="A1733">
        <v>41</v>
      </c>
      <c r="B1733" t="s">
        <v>21</v>
      </c>
      <c r="C1733" t="s">
        <v>22</v>
      </c>
      <c r="D1733" t="s">
        <v>30</v>
      </c>
      <c r="E1733">
        <v>29</v>
      </c>
      <c r="F1733">
        <v>1</v>
      </c>
      <c r="G1733" t="s">
        <v>24</v>
      </c>
      <c r="H1733">
        <v>43</v>
      </c>
      <c r="I1733" t="s">
        <v>34</v>
      </c>
      <c r="J1733">
        <v>1</v>
      </c>
      <c r="K1733" t="s">
        <v>40</v>
      </c>
      <c r="L1733" t="s">
        <v>32</v>
      </c>
      <c r="M1733">
        <v>23790</v>
      </c>
      <c r="N1733">
        <v>1</v>
      </c>
      <c r="O1733">
        <v>12</v>
      </c>
      <c r="P1733">
        <v>0</v>
      </c>
      <c r="Q1733">
        <v>22</v>
      </c>
      <c r="R1733">
        <v>6</v>
      </c>
      <c r="S1733">
        <v>22</v>
      </c>
      <c r="T1733">
        <v>0</v>
      </c>
      <c r="U1733">
        <v>4</v>
      </c>
      <c r="V1733">
        <f>COUNTIF(tbl_General[EmployeeID],tbl_General[[#This Row],[EmployeeID]])</f>
        <v>1</v>
      </c>
    </row>
    <row r="1734" spans="1:22" x14ac:dyDescent="0.25">
      <c r="A1734">
        <v>41</v>
      </c>
      <c r="B1734" t="s">
        <v>21</v>
      </c>
      <c r="C1734" t="s">
        <v>22</v>
      </c>
      <c r="D1734" t="s">
        <v>30</v>
      </c>
      <c r="E1734">
        <v>29</v>
      </c>
      <c r="F1734">
        <v>1</v>
      </c>
      <c r="G1734" t="s">
        <v>24</v>
      </c>
      <c r="H1734">
        <v>1513</v>
      </c>
      <c r="I1734" t="s">
        <v>34</v>
      </c>
      <c r="J1734">
        <v>1</v>
      </c>
      <c r="K1734" t="s">
        <v>40</v>
      </c>
      <c r="L1734" t="s">
        <v>32</v>
      </c>
      <c r="M1734">
        <v>23790</v>
      </c>
      <c r="N1734">
        <v>1</v>
      </c>
      <c r="O1734">
        <v>12</v>
      </c>
      <c r="P1734">
        <v>0</v>
      </c>
      <c r="Q1734">
        <v>22</v>
      </c>
      <c r="R1734">
        <v>6</v>
      </c>
      <c r="S1734">
        <v>22</v>
      </c>
      <c r="T1734">
        <v>0</v>
      </c>
      <c r="U1734">
        <v>4</v>
      </c>
      <c r="V1734">
        <f>COUNTIF(tbl_General[EmployeeID],tbl_General[[#This Row],[EmployeeID]])</f>
        <v>1</v>
      </c>
    </row>
    <row r="1735" spans="1:22" x14ac:dyDescent="0.25">
      <c r="A1735">
        <v>41</v>
      </c>
      <c r="B1735" t="s">
        <v>21</v>
      </c>
      <c r="C1735" t="s">
        <v>22</v>
      </c>
      <c r="D1735" t="s">
        <v>30</v>
      </c>
      <c r="E1735">
        <v>29</v>
      </c>
      <c r="F1735">
        <v>1</v>
      </c>
      <c r="G1735" t="s">
        <v>24</v>
      </c>
      <c r="H1735">
        <v>2983</v>
      </c>
      <c r="I1735" t="s">
        <v>34</v>
      </c>
      <c r="J1735">
        <v>1</v>
      </c>
      <c r="K1735" t="s">
        <v>40</v>
      </c>
      <c r="L1735" t="s">
        <v>32</v>
      </c>
      <c r="M1735">
        <v>23790</v>
      </c>
      <c r="N1735">
        <v>1</v>
      </c>
      <c r="O1735">
        <v>12</v>
      </c>
      <c r="P1735">
        <v>0</v>
      </c>
      <c r="Q1735">
        <v>22</v>
      </c>
      <c r="R1735">
        <v>6</v>
      </c>
      <c r="S1735">
        <v>22</v>
      </c>
      <c r="T1735">
        <v>0</v>
      </c>
      <c r="U1735">
        <v>4</v>
      </c>
      <c r="V1735">
        <f>COUNTIF(tbl_General[EmployeeID],tbl_General[[#This Row],[EmployeeID]])</f>
        <v>1</v>
      </c>
    </row>
    <row r="1736" spans="1:22" x14ac:dyDescent="0.25">
      <c r="A1736">
        <v>46</v>
      </c>
      <c r="B1736" t="s">
        <v>21</v>
      </c>
      <c r="C1736" t="s">
        <v>22</v>
      </c>
      <c r="D1736" t="s">
        <v>30</v>
      </c>
      <c r="E1736">
        <v>12</v>
      </c>
      <c r="F1736">
        <v>4</v>
      </c>
      <c r="G1736" t="s">
        <v>46</v>
      </c>
      <c r="H1736">
        <v>878</v>
      </c>
      <c r="I1736" t="s">
        <v>34</v>
      </c>
      <c r="J1736">
        <v>1</v>
      </c>
      <c r="K1736" t="s">
        <v>40</v>
      </c>
      <c r="L1736" t="s">
        <v>32</v>
      </c>
      <c r="M1736">
        <v>23320</v>
      </c>
      <c r="N1736">
        <v>1</v>
      </c>
      <c r="O1736">
        <v>11</v>
      </c>
      <c r="P1736">
        <v>0</v>
      </c>
      <c r="Q1736">
        <v>27</v>
      </c>
      <c r="R1736">
        <v>2</v>
      </c>
      <c r="S1736">
        <v>26</v>
      </c>
      <c r="T1736">
        <v>0</v>
      </c>
      <c r="U1736">
        <v>12</v>
      </c>
      <c r="V1736">
        <f>COUNTIF(tbl_General[EmployeeID],tbl_General[[#This Row],[EmployeeID]])</f>
        <v>1</v>
      </c>
    </row>
    <row r="1737" spans="1:22" x14ac:dyDescent="0.25">
      <c r="A1737">
        <v>46</v>
      </c>
      <c r="B1737" t="s">
        <v>21</v>
      </c>
      <c r="C1737" t="s">
        <v>22</v>
      </c>
      <c r="D1737" t="s">
        <v>30</v>
      </c>
      <c r="E1737">
        <v>12</v>
      </c>
      <c r="F1737">
        <v>4</v>
      </c>
      <c r="G1737" t="s">
        <v>46</v>
      </c>
      <c r="H1737">
        <v>2348</v>
      </c>
      <c r="I1737" t="s">
        <v>34</v>
      </c>
      <c r="J1737">
        <v>1</v>
      </c>
      <c r="K1737" t="s">
        <v>40</v>
      </c>
      <c r="L1737" t="s">
        <v>32</v>
      </c>
      <c r="M1737">
        <v>23320</v>
      </c>
      <c r="N1737">
        <v>1</v>
      </c>
      <c r="O1737">
        <v>11</v>
      </c>
      <c r="P1737">
        <v>0</v>
      </c>
      <c r="Q1737">
        <v>27</v>
      </c>
      <c r="R1737">
        <v>2</v>
      </c>
      <c r="S1737">
        <v>26</v>
      </c>
      <c r="T1737">
        <v>0</v>
      </c>
      <c r="U1737">
        <v>12</v>
      </c>
      <c r="V1737">
        <f>COUNTIF(tbl_General[EmployeeID],tbl_General[[#This Row],[EmployeeID]])</f>
        <v>1</v>
      </c>
    </row>
    <row r="1738" spans="1:22" x14ac:dyDescent="0.25">
      <c r="A1738">
        <v>46</v>
      </c>
      <c r="B1738" t="s">
        <v>21</v>
      </c>
      <c r="C1738" t="s">
        <v>22</v>
      </c>
      <c r="D1738" t="s">
        <v>30</v>
      </c>
      <c r="E1738">
        <v>12</v>
      </c>
      <c r="F1738">
        <v>4</v>
      </c>
      <c r="G1738" t="s">
        <v>46</v>
      </c>
      <c r="H1738">
        <v>3818</v>
      </c>
      <c r="I1738" t="s">
        <v>34</v>
      </c>
      <c r="J1738">
        <v>1</v>
      </c>
      <c r="K1738" t="s">
        <v>40</v>
      </c>
      <c r="L1738" t="s">
        <v>32</v>
      </c>
      <c r="M1738">
        <v>23320</v>
      </c>
      <c r="N1738">
        <v>1</v>
      </c>
      <c r="O1738">
        <v>11</v>
      </c>
      <c r="P1738">
        <v>0</v>
      </c>
      <c r="Q1738">
        <v>27</v>
      </c>
      <c r="R1738">
        <v>2</v>
      </c>
      <c r="S1738">
        <v>26</v>
      </c>
      <c r="T1738">
        <v>0</v>
      </c>
      <c r="U1738">
        <v>12</v>
      </c>
      <c r="V1738">
        <f>COUNTIF(tbl_General[EmployeeID],tbl_General[[#This Row],[EmployeeID]])</f>
        <v>1</v>
      </c>
    </row>
    <row r="1739" spans="1:22" x14ac:dyDescent="0.25">
      <c r="A1739">
        <v>49</v>
      </c>
      <c r="B1739" t="s">
        <v>21</v>
      </c>
      <c r="C1739" t="s">
        <v>22</v>
      </c>
      <c r="D1739" t="s">
        <v>23</v>
      </c>
      <c r="E1739">
        <v>21</v>
      </c>
      <c r="F1739">
        <v>1</v>
      </c>
      <c r="G1739" t="s">
        <v>24</v>
      </c>
      <c r="H1739">
        <v>216</v>
      </c>
      <c r="I1739" t="s">
        <v>34</v>
      </c>
      <c r="J1739">
        <v>1</v>
      </c>
      <c r="K1739" t="s">
        <v>35</v>
      </c>
      <c r="L1739" t="s">
        <v>41</v>
      </c>
      <c r="M1739">
        <v>40110</v>
      </c>
      <c r="N1739">
        <v>1</v>
      </c>
      <c r="O1739">
        <v>18</v>
      </c>
      <c r="P1739">
        <v>2</v>
      </c>
      <c r="Q1739">
        <v>31</v>
      </c>
      <c r="R1739">
        <v>2</v>
      </c>
      <c r="S1739">
        <v>31</v>
      </c>
      <c r="T1739">
        <v>0</v>
      </c>
      <c r="U1739">
        <v>9</v>
      </c>
      <c r="V1739">
        <f>COUNTIF(tbl_General[EmployeeID],tbl_General[[#This Row],[EmployeeID]])</f>
        <v>1</v>
      </c>
    </row>
    <row r="1740" spans="1:22" x14ac:dyDescent="0.25">
      <c r="A1740">
        <v>49</v>
      </c>
      <c r="B1740" t="s">
        <v>21</v>
      </c>
      <c r="C1740" t="s">
        <v>22</v>
      </c>
      <c r="D1740" t="s">
        <v>23</v>
      </c>
      <c r="E1740">
        <v>21</v>
      </c>
      <c r="F1740">
        <v>1</v>
      </c>
      <c r="G1740" t="s">
        <v>24</v>
      </c>
      <c r="H1740">
        <v>1686</v>
      </c>
      <c r="I1740" t="s">
        <v>34</v>
      </c>
      <c r="J1740">
        <v>1</v>
      </c>
      <c r="K1740" t="s">
        <v>35</v>
      </c>
      <c r="L1740" t="s">
        <v>41</v>
      </c>
      <c r="M1740">
        <v>40110</v>
      </c>
      <c r="N1740">
        <v>1</v>
      </c>
      <c r="O1740">
        <v>18</v>
      </c>
      <c r="P1740">
        <v>2</v>
      </c>
      <c r="Q1740">
        <v>31</v>
      </c>
      <c r="R1740">
        <v>2</v>
      </c>
      <c r="S1740">
        <v>31</v>
      </c>
      <c r="T1740">
        <v>0</v>
      </c>
      <c r="U1740">
        <v>9</v>
      </c>
      <c r="V1740">
        <f>COUNTIF(tbl_General[EmployeeID],tbl_General[[#This Row],[EmployeeID]])</f>
        <v>1</v>
      </c>
    </row>
    <row r="1741" spans="1:22" x14ac:dyDescent="0.25">
      <c r="A1741">
        <v>49</v>
      </c>
      <c r="B1741" t="s">
        <v>21</v>
      </c>
      <c r="C1741" t="s">
        <v>22</v>
      </c>
      <c r="D1741" t="s">
        <v>23</v>
      </c>
      <c r="E1741">
        <v>21</v>
      </c>
      <c r="F1741">
        <v>1</v>
      </c>
      <c r="G1741" t="s">
        <v>24</v>
      </c>
      <c r="H1741">
        <v>3156</v>
      </c>
      <c r="I1741" t="s">
        <v>34</v>
      </c>
      <c r="J1741">
        <v>1</v>
      </c>
      <c r="K1741" t="s">
        <v>35</v>
      </c>
      <c r="L1741" t="s">
        <v>41</v>
      </c>
      <c r="M1741">
        <v>40110</v>
      </c>
      <c r="N1741">
        <v>1</v>
      </c>
      <c r="O1741">
        <v>18</v>
      </c>
      <c r="P1741">
        <v>2</v>
      </c>
      <c r="Q1741">
        <v>31</v>
      </c>
      <c r="R1741">
        <v>2</v>
      </c>
      <c r="S1741">
        <v>31</v>
      </c>
      <c r="T1741">
        <v>0</v>
      </c>
      <c r="U1741">
        <v>9</v>
      </c>
      <c r="V1741">
        <f>COUNTIF(tbl_General[EmployeeID],tbl_General[[#This Row],[EmployeeID]])</f>
        <v>1</v>
      </c>
    </row>
    <row r="1742" spans="1:22" x14ac:dyDescent="0.25">
      <c r="A1742">
        <v>51</v>
      </c>
      <c r="B1742" t="s">
        <v>21</v>
      </c>
      <c r="C1742" t="s">
        <v>22</v>
      </c>
      <c r="D1742" t="s">
        <v>23</v>
      </c>
      <c r="E1742">
        <v>18</v>
      </c>
      <c r="F1742">
        <v>2</v>
      </c>
      <c r="G1742" t="s">
        <v>24</v>
      </c>
      <c r="H1742">
        <v>705</v>
      </c>
      <c r="I1742" t="s">
        <v>34</v>
      </c>
      <c r="J1742">
        <v>4</v>
      </c>
      <c r="K1742" t="s">
        <v>42</v>
      </c>
      <c r="L1742" t="s">
        <v>41</v>
      </c>
      <c r="M1742">
        <v>77250</v>
      </c>
      <c r="N1742">
        <v>1</v>
      </c>
      <c r="O1742">
        <v>13</v>
      </c>
      <c r="P1742">
        <v>1</v>
      </c>
      <c r="Q1742">
        <v>33</v>
      </c>
      <c r="R1742">
        <v>2</v>
      </c>
      <c r="S1742">
        <v>33</v>
      </c>
      <c r="T1742">
        <v>0</v>
      </c>
      <c r="U1742">
        <v>10</v>
      </c>
      <c r="V1742">
        <f>COUNTIF(tbl_General[EmployeeID],tbl_General[[#This Row],[EmployeeID]])</f>
        <v>1</v>
      </c>
    </row>
    <row r="1743" spans="1:22" x14ac:dyDescent="0.25">
      <c r="A1743">
        <v>51</v>
      </c>
      <c r="B1743" t="s">
        <v>21</v>
      </c>
      <c r="C1743" t="s">
        <v>22</v>
      </c>
      <c r="D1743" t="s">
        <v>23</v>
      </c>
      <c r="E1743">
        <v>18</v>
      </c>
      <c r="F1743">
        <v>2</v>
      </c>
      <c r="G1743" t="s">
        <v>24</v>
      </c>
      <c r="H1743">
        <v>2175</v>
      </c>
      <c r="I1743" t="s">
        <v>34</v>
      </c>
      <c r="J1743">
        <v>4</v>
      </c>
      <c r="K1743" t="s">
        <v>42</v>
      </c>
      <c r="L1743" t="s">
        <v>41</v>
      </c>
      <c r="M1743">
        <v>77250</v>
      </c>
      <c r="N1743">
        <v>1</v>
      </c>
      <c r="O1743">
        <v>13</v>
      </c>
      <c r="P1743">
        <v>1</v>
      </c>
      <c r="Q1743">
        <v>33</v>
      </c>
      <c r="R1743">
        <v>2</v>
      </c>
      <c r="S1743">
        <v>33</v>
      </c>
      <c r="T1743">
        <v>0</v>
      </c>
      <c r="U1743">
        <v>10</v>
      </c>
      <c r="V1743">
        <f>COUNTIF(tbl_General[EmployeeID],tbl_General[[#This Row],[EmployeeID]])</f>
        <v>1</v>
      </c>
    </row>
    <row r="1744" spans="1:22" x14ac:dyDescent="0.25">
      <c r="A1744">
        <v>51</v>
      </c>
      <c r="B1744" t="s">
        <v>21</v>
      </c>
      <c r="C1744" t="s">
        <v>22</v>
      </c>
      <c r="D1744" t="s">
        <v>23</v>
      </c>
      <c r="E1744">
        <v>18</v>
      </c>
      <c r="F1744">
        <v>2</v>
      </c>
      <c r="G1744" t="s">
        <v>24</v>
      </c>
      <c r="H1744">
        <v>3645</v>
      </c>
      <c r="I1744" t="s">
        <v>34</v>
      </c>
      <c r="J1744">
        <v>4</v>
      </c>
      <c r="K1744" t="s">
        <v>42</v>
      </c>
      <c r="L1744" t="s">
        <v>41</v>
      </c>
      <c r="M1744">
        <v>77250</v>
      </c>
      <c r="N1744">
        <v>1</v>
      </c>
      <c r="O1744">
        <v>13</v>
      </c>
      <c r="P1744">
        <v>1</v>
      </c>
      <c r="Q1744">
        <v>33</v>
      </c>
      <c r="R1744">
        <v>2</v>
      </c>
      <c r="S1744">
        <v>33</v>
      </c>
      <c r="T1744">
        <v>0</v>
      </c>
      <c r="U1744">
        <v>10</v>
      </c>
      <c r="V1744">
        <f>COUNTIF(tbl_General[EmployeeID],tbl_General[[#This Row],[EmployeeID]])</f>
        <v>1</v>
      </c>
    </row>
    <row r="1745" spans="1:22" x14ac:dyDescent="0.25">
      <c r="A1745">
        <v>21</v>
      </c>
      <c r="B1745" t="s">
        <v>28</v>
      </c>
      <c r="C1745" t="s">
        <v>22</v>
      </c>
      <c r="D1745" t="s">
        <v>23</v>
      </c>
      <c r="E1745">
        <v>1</v>
      </c>
      <c r="F1745">
        <v>2</v>
      </c>
      <c r="G1745" t="s">
        <v>45</v>
      </c>
      <c r="H1745">
        <v>1014</v>
      </c>
      <c r="I1745" t="s">
        <v>34</v>
      </c>
      <c r="J1745">
        <v>5</v>
      </c>
      <c r="K1745" t="s">
        <v>26</v>
      </c>
      <c r="L1745" t="s">
        <v>32</v>
      </c>
      <c r="M1745">
        <v>27910</v>
      </c>
      <c r="N1745">
        <v>1</v>
      </c>
      <c r="O1745">
        <v>14</v>
      </c>
      <c r="P1745">
        <v>0</v>
      </c>
      <c r="Q1745">
        <v>1</v>
      </c>
      <c r="R1745">
        <v>3</v>
      </c>
      <c r="S1745">
        <v>1</v>
      </c>
      <c r="T1745">
        <v>1</v>
      </c>
      <c r="U1745">
        <v>0</v>
      </c>
      <c r="V1745">
        <f>COUNTIF(tbl_General[EmployeeID],tbl_General[[#This Row],[EmployeeID]])</f>
        <v>1</v>
      </c>
    </row>
    <row r="1746" spans="1:22" x14ac:dyDescent="0.25">
      <c r="A1746">
        <v>21</v>
      </c>
      <c r="B1746" t="s">
        <v>28</v>
      </c>
      <c r="C1746" t="s">
        <v>22</v>
      </c>
      <c r="D1746" t="s">
        <v>23</v>
      </c>
      <c r="E1746">
        <v>1</v>
      </c>
      <c r="F1746">
        <v>2</v>
      </c>
      <c r="G1746" t="s">
        <v>45</v>
      </c>
      <c r="H1746">
        <v>2484</v>
      </c>
      <c r="I1746" t="s">
        <v>34</v>
      </c>
      <c r="J1746">
        <v>5</v>
      </c>
      <c r="K1746" t="s">
        <v>26</v>
      </c>
      <c r="L1746" t="s">
        <v>32</v>
      </c>
      <c r="M1746">
        <v>27910</v>
      </c>
      <c r="N1746">
        <v>1</v>
      </c>
      <c r="O1746">
        <v>14</v>
      </c>
      <c r="P1746">
        <v>0</v>
      </c>
      <c r="Q1746">
        <v>1</v>
      </c>
      <c r="R1746">
        <v>3</v>
      </c>
      <c r="S1746">
        <v>1</v>
      </c>
      <c r="T1746">
        <v>1</v>
      </c>
      <c r="U1746">
        <v>0</v>
      </c>
      <c r="V1746">
        <f>COUNTIF(tbl_General[EmployeeID],tbl_General[[#This Row],[EmployeeID]])</f>
        <v>1</v>
      </c>
    </row>
    <row r="1747" spans="1:22" x14ac:dyDescent="0.25">
      <c r="A1747">
        <v>21</v>
      </c>
      <c r="B1747" t="s">
        <v>28</v>
      </c>
      <c r="C1747" t="s">
        <v>22</v>
      </c>
      <c r="D1747" t="s">
        <v>23</v>
      </c>
      <c r="E1747">
        <v>1</v>
      </c>
      <c r="F1747">
        <v>2</v>
      </c>
      <c r="G1747" t="s">
        <v>45</v>
      </c>
      <c r="H1747">
        <v>3954</v>
      </c>
      <c r="I1747" t="s">
        <v>34</v>
      </c>
      <c r="J1747">
        <v>5</v>
      </c>
      <c r="K1747" t="s">
        <v>26</v>
      </c>
      <c r="L1747" t="s">
        <v>32</v>
      </c>
      <c r="M1747">
        <v>27910</v>
      </c>
      <c r="N1747">
        <v>1</v>
      </c>
      <c r="O1747">
        <v>14</v>
      </c>
      <c r="P1747">
        <v>0</v>
      </c>
      <c r="Q1747">
        <v>1</v>
      </c>
      <c r="R1747">
        <v>3</v>
      </c>
      <c r="S1747">
        <v>1</v>
      </c>
      <c r="T1747">
        <v>1</v>
      </c>
      <c r="U1747">
        <v>0</v>
      </c>
      <c r="V1747">
        <f>COUNTIF(tbl_General[EmployeeID],tbl_General[[#This Row],[EmployeeID]])</f>
        <v>1</v>
      </c>
    </row>
    <row r="1748" spans="1:22" x14ac:dyDescent="0.25">
      <c r="A1748">
        <v>31</v>
      </c>
      <c r="B1748" t="s">
        <v>21</v>
      </c>
      <c r="C1748" t="s">
        <v>22</v>
      </c>
      <c r="D1748" t="s">
        <v>30</v>
      </c>
      <c r="E1748">
        <v>3</v>
      </c>
      <c r="F1748">
        <v>2</v>
      </c>
      <c r="G1748" t="s">
        <v>38</v>
      </c>
      <c r="H1748">
        <v>1285</v>
      </c>
      <c r="I1748" t="s">
        <v>25</v>
      </c>
      <c r="J1748">
        <v>3</v>
      </c>
      <c r="K1748" t="s">
        <v>35</v>
      </c>
      <c r="L1748" t="s">
        <v>32</v>
      </c>
      <c r="M1748">
        <v>42850</v>
      </c>
      <c r="N1748">
        <v>1</v>
      </c>
      <c r="O1748">
        <v>21</v>
      </c>
      <c r="P1748">
        <v>1</v>
      </c>
      <c r="Q1748">
        <v>1</v>
      </c>
      <c r="R1748">
        <v>2</v>
      </c>
      <c r="S1748">
        <v>1</v>
      </c>
      <c r="T1748">
        <v>1</v>
      </c>
      <c r="U1748">
        <v>0</v>
      </c>
      <c r="V1748">
        <f>COUNTIF(tbl_General[EmployeeID],tbl_General[[#This Row],[EmployeeID]])</f>
        <v>1</v>
      </c>
    </row>
    <row r="1749" spans="1:22" x14ac:dyDescent="0.25">
      <c r="A1749">
        <v>31</v>
      </c>
      <c r="B1749" t="s">
        <v>21</v>
      </c>
      <c r="C1749" t="s">
        <v>22</v>
      </c>
      <c r="D1749" t="s">
        <v>30</v>
      </c>
      <c r="E1749">
        <v>3</v>
      </c>
      <c r="F1749">
        <v>2</v>
      </c>
      <c r="G1749" t="s">
        <v>38</v>
      </c>
      <c r="H1749">
        <v>2755</v>
      </c>
      <c r="I1749" t="s">
        <v>25</v>
      </c>
      <c r="J1749">
        <v>3</v>
      </c>
      <c r="K1749" t="s">
        <v>35</v>
      </c>
      <c r="L1749" t="s">
        <v>32</v>
      </c>
      <c r="M1749">
        <v>42850</v>
      </c>
      <c r="N1749">
        <v>1</v>
      </c>
      <c r="O1749">
        <v>21</v>
      </c>
      <c r="P1749">
        <v>1</v>
      </c>
      <c r="Q1749">
        <v>1</v>
      </c>
      <c r="R1749">
        <v>2</v>
      </c>
      <c r="S1749">
        <v>1</v>
      </c>
      <c r="T1749">
        <v>1</v>
      </c>
      <c r="U1749">
        <v>0</v>
      </c>
      <c r="V1749">
        <f>COUNTIF(tbl_General[EmployeeID],tbl_General[[#This Row],[EmployeeID]])</f>
        <v>1</v>
      </c>
    </row>
    <row r="1750" spans="1:22" x14ac:dyDescent="0.25">
      <c r="A1750">
        <v>31</v>
      </c>
      <c r="B1750" t="s">
        <v>21</v>
      </c>
      <c r="C1750" t="s">
        <v>22</v>
      </c>
      <c r="D1750" t="s">
        <v>30</v>
      </c>
      <c r="E1750">
        <v>3</v>
      </c>
      <c r="F1750">
        <v>2</v>
      </c>
      <c r="G1750" t="s">
        <v>38</v>
      </c>
      <c r="H1750">
        <v>4225</v>
      </c>
      <c r="I1750" t="s">
        <v>25</v>
      </c>
      <c r="J1750">
        <v>3</v>
      </c>
      <c r="K1750" t="s">
        <v>35</v>
      </c>
      <c r="L1750" t="s">
        <v>32</v>
      </c>
      <c r="M1750">
        <v>42850</v>
      </c>
      <c r="N1750">
        <v>1</v>
      </c>
      <c r="O1750">
        <v>21</v>
      </c>
      <c r="P1750">
        <v>1</v>
      </c>
      <c r="Q1750">
        <v>1</v>
      </c>
      <c r="R1750">
        <v>2</v>
      </c>
      <c r="S1750">
        <v>1</v>
      </c>
      <c r="T1750">
        <v>1</v>
      </c>
      <c r="U1750">
        <v>0</v>
      </c>
      <c r="V1750">
        <f>COUNTIF(tbl_General[EmployeeID],tbl_General[[#This Row],[EmployeeID]])</f>
        <v>1</v>
      </c>
    </row>
    <row r="1751" spans="1:22" x14ac:dyDescent="0.25">
      <c r="A1751">
        <v>29</v>
      </c>
      <c r="B1751" t="s">
        <v>28</v>
      </c>
      <c r="C1751" t="s">
        <v>29</v>
      </c>
      <c r="D1751" t="s">
        <v>30</v>
      </c>
      <c r="E1751">
        <v>13</v>
      </c>
      <c r="F1751">
        <v>2</v>
      </c>
      <c r="G1751" t="s">
        <v>24</v>
      </c>
      <c r="H1751">
        <v>1075</v>
      </c>
      <c r="I1751" t="s">
        <v>25</v>
      </c>
      <c r="J1751">
        <v>1</v>
      </c>
      <c r="K1751" t="s">
        <v>40</v>
      </c>
      <c r="L1751" t="s">
        <v>32</v>
      </c>
      <c r="M1751">
        <v>52200</v>
      </c>
      <c r="N1751">
        <v>1</v>
      </c>
      <c r="O1751">
        <v>17</v>
      </c>
      <c r="P1751">
        <v>0</v>
      </c>
      <c r="Q1751">
        <v>1</v>
      </c>
      <c r="R1751">
        <v>3</v>
      </c>
      <c r="S1751">
        <v>1</v>
      </c>
      <c r="T1751">
        <v>1</v>
      </c>
      <c r="U1751">
        <v>0</v>
      </c>
      <c r="V1751">
        <f>COUNTIF(tbl_General[EmployeeID],tbl_General[[#This Row],[EmployeeID]])</f>
        <v>1</v>
      </c>
    </row>
    <row r="1752" spans="1:22" x14ac:dyDescent="0.25">
      <c r="A1752">
        <v>29</v>
      </c>
      <c r="B1752" t="s">
        <v>28</v>
      </c>
      <c r="C1752" t="s">
        <v>29</v>
      </c>
      <c r="D1752" t="s">
        <v>30</v>
      </c>
      <c r="E1752">
        <v>13</v>
      </c>
      <c r="F1752">
        <v>2</v>
      </c>
      <c r="G1752" t="s">
        <v>24</v>
      </c>
      <c r="H1752">
        <v>2545</v>
      </c>
      <c r="I1752" t="s">
        <v>25</v>
      </c>
      <c r="J1752">
        <v>1</v>
      </c>
      <c r="K1752" t="s">
        <v>40</v>
      </c>
      <c r="L1752" t="s">
        <v>32</v>
      </c>
      <c r="M1752">
        <v>52200</v>
      </c>
      <c r="N1752">
        <v>1</v>
      </c>
      <c r="O1752">
        <v>17</v>
      </c>
      <c r="P1752">
        <v>0</v>
      </c>
      <c r="Q1752">
        <v>1</v>
      </c>
      <c r="R1752">
        <v>3</v>
      </c>
      <c r="S1752">
        <v>1</v>
      </c>
      <c r="T1752">
        <v>1</v>
      </c>
      <c r="U1752">
        <v>0</v>
      </c>
      <c r="V1752">
        <f>COUNTIF(tbl_General[EmployeeID],tbl_General[[#This Row],[EmployeeID]])</f>
        <v>1</v>
      </c>
    </row>
    <row r="1753" spans="1:22" x14ac:dyDescent="0.25">
      <c r="A1753">
        <v>29</v>
      </c>
      <c r="B1753" t="s">
        <v>28</v>
      </c>
      <c r="C1753" t="s">
        <v>29</v>
      </c>
      <c r="D1753" t="s">
        <v>30</v>
      </c>
      <c r="E1753">
        <v>13</v>
      </c>
      <c r="F1753">
        <v>2</v>
      </c>
      <c r="G1753" t="s">
        <v>24</v>
      </c>
      <c r="H1753">
        <v>4015</v>
      </c>
      <c r="I1753" t="s">
        <v>25</v>
      </c>
      <c r="J1753">
        <v>1</v>
      </c>
      <c r="K1753" t="s">
        <v>40</v>
      </c>
      <c r="L1753" t="s">
        <v>32</v>
      </c>
      <c r="M1753">
        <v>52200</v>
      </c>
      <c r="N1753">
        <v>1</v>
      </c>
      <c r="O1753">
        <v>17</v>
      </c>
      <c r="P1753">
        <v>0</v>
      </c>
      <c r="Q1753">
        <v>1</v>
      </c>
      <c r="R1753">
        <v>3</v>
      </c>
      <c r="S1753">
        <v>1</v>
      </c>
      <c r="T1753">
        <v>1</v>
      </c>
      <c r="U1753">
        <v>0</v>
      </c>
      <c r="V1753">
        <f>COUNTIF(tbl_General[EmployeeID],tbl_General[[#This Row],[EmployeeID]])</f>
        <v>1</v>
      </c>
    </row>
    <row r="1754" spans="1:22" x14ac:dyDescent="0.25">
      <c r="A1754">
        <v>21</v>
      </c>
      <c r="B1754" t="s">
        <v>28</v>
      </c>
      <c r="C1754" t="s">
        <v>22</v>
      </c>
      <c r="D1754" t="s">
        <v>30</v>
      </c>
      <c r="E1754">
        <v>1</v>
      </c>
      <c r="F1754">
        <v>4</v>
      </c>
      <c r="G1754" t="s">
        <v>24</v>
      </c>
      <c r="H1754">
        <v>520</v>
      </c>
      <c r="I1754" t="s">
        <v>34</v>
      </c>
      <c r="J1754">
        <v>1</v>
      </c>
      <c r="K1754" t="s">
        <v>44</v>
      </c>
      <c r="L1754" t="s">
        <v>32</v>
      </c>
      <c r="M1754">
        <v>57750</v>
      </c>
      <c r="N1754">
        <v>1</v>
      </c>
      <c r="O1754">
        <v>18</v>
      </c>
      <c r="P1754">
        <v>0</v>
      </c>
      <c r="Q1754">
        <v>1</v>
      </c>
      <c r="R1754">
        <v>2</v>
      </c>
      <c r="S1754">
        <v>1</v>
      </c>
      <c r="T1754">
        <v>1</v>
      </c>
      <c r="U1754">
        <v>0</v>
      </c>
      <c r="V1754">
        <f>COUNTIF(tbl_General[EmployeeID],tbl_General[[#This Row],[EmployeeID]])</f>
        <v>1</v>
      </c>
    </row>
    <row r="1755" spans="1:22" x14ac:dyDescent="0.25">
      <c r="A1755">
        <v>21</v>
      </c>
      <c r="B1755" t="s">
        <v>28</v>
      </c>
      <c r="C1755" t="s">
        <v>22</v>
      </c>
      <c r="D1755" t="s">
        <v>30</v>
      </c>
      <c r="E1755">
        <v>1</v>
      </c>
      <c r="F1755">
        <v>4</v>
      </c>
      <c r="G1755" t="s">
        <v>24</v>
      </c>
      <c r="H1755">
        <v>1990</v>
      </c>
      <c r="I1755" t="s">
        <v>34</v>
      </c>
      <c r="J1755">
        <v>1</v>
      </c>
      <c r="K1755" t="s">
        <v>44</v>
      </c>
      <c r="L1755" t="s">
        <v>32</v>
      </c>
      <c r="M1755">
        <v>57750</v>
      </c>
      <c r="N1755">
        <v>1</v>
      </c>
      <c r="O1755">
        <v>18</v>
      </c>
      <c r="P1755">
        <v>0</v>
      </c>
      <c r="Q1755">
        <v>1</v>
      </c>
      <c r="R1755">
        <v>2</v>
      </c>
      <c r="S1755">
        <v>1</v>
      </c>
      <c r="T1755">
        <v>1</v>
      </c>
      <c r="U1755">
        <v>0</v>
      </c>
      <c r="V1755">
        <f>COUNTIF(tbl_General[EmployeeID],tbl_General[[#This Row],[EmployeeID]])</f>
        <v>1</v>
      </c>
    </row>
    <row r="1756" spans="1:22" x14ac:dyDescent="0.25">
      <c r="A1756">
        <v>21</v>
      </c>
      <c r="B1756" t="s">
        <v>28</v>
      </c>
      <c r="C1756" t="s">
        <v>22</v>
      </c>
      <c r="D1756" t="s">
        <v>30</v>
      </c>
      <c r="E1756">
        <v>1</v>
      </c>
      <c r="F1756">
        <v>4</v>
      </c>
      <c r="G1756" t="s">
        <v>24</v>
      </c>
      <c r="H1756">
        <v>3460</v>
      </c>
      <c r="I1756" t="s">
        <v>34</v>
      </c>
      <c r="J1756">
        <v>1</v>
      </c>
      <c r="K1756" t="s">
        <v>44</v>
      </c>
      <c r="L1756" t="s">
        <v>32</v>
      </c>
      <c r="M1756">
        <v>57750</v>
      </c>
      <c r="N1756">
        <v>1</v>
      </c>
      <c r="O1756">
        <v>18</v>
      </c>
      <c r="P1756">
        <v>0</v>
      </c>
      <c r="Q1756">
        <v>1</v>
      </c>
      <c r="R1756">
        <v>2</v>
      </c>
      <c r="S1756">
        <v>1</v>
      </c>
      <c r="T1756">
        <v>1</v>
      </c>
      <c r="U1756">
        <v>0</v>
      </c>
      <c r="V1756">
        <f>COUNTIF(tbl_General[EmployeeID],tbl_General[[#This Row],[EmployeeID]])</f>
        <v>1</v>
      </c>
    </row>
    <row r="1757" spans="1:22" x14ac:dyDescent="0.25">
      <c r="A1757">
        <v>20</v>
      </c>
      <c r="B1757" t="s">
        <v>28</v>
      </c>
      <c r="C1757" t="s">
        <v>22</v>
      </c>
      <c r="D1757" t="s">
        <v>30</v>
      </c>
      <c r="E1757">
        <v>1</v>
      </c>
      <c r="F1757">
        <v>3</v>
      </c>
      <c r="G1757" t="s">
        <v>24</v>
      </c>
      <c r="H1757">
        <v>256</v>
      </c>
      <c r="I1757" t="s">
        <v>34</v>
      </c>
      <c r="J1757">
        <v>5</v>
      </c>
      <c r="K1757" t="s">
        <v>43</v>
      </c>
      <c r="L1757" t="s">
        <v>32</v>
      </c>
      <c r="M1757">
        <v>61620</v>
      </c>
      <c r="N1757">
        <v>1</v>
      </c>
      <c r="O1757">
        <v>12</v>
      </c>
      <c r="P1757">
        <v>3</v>
      </c>
      <c r="Q1757">
        <v>1</v>
      </c>
      <c r="R1757">
        <v>2</v>
      </c>
      <c r="S1757">
        <v>1</v>
      </c>
      <c r="T1757">
        <v>1</v>
      </c>
      <c r="U1757">
        <v>1</v>
      </c>
      <c r="V1757">
        <f>COUNTIF(tbl_General[EmployeeID],tbl_General[[#This Row],[EmployeeID]])</f>
        <v>1</v>
      </c>
    </row>
    <row r="1758" spans="1:22" x14ac:dyDescent="0.25">
      <c r="A1758">
        <v>20</v>
      </c>
      <c r="B1758" t="s">
        <v>28</v>
      </c>
      <c r="C1758" t="s">
        <v>22</v>
      </c>
      <c r="D1758" t="s">
        <v>30</v>
      </c>
      <c r="E1758">
        <v>1</v>
      </c>
      <c r="F1758">
        <v>3</v>
      </c>
      <c r="G1758" t="s">
        <v>24</v>
      </c>
      <c r="H1758">
        <v>1726</v>
      </c>
      <c r="I1758" t="s">
        <v>34</v>
      </c>
      <c r="J1758">
        <v>5</v>
      </c>
      <c r="K1758" t="s">
        <v>43</v>
      </c>
      <c r="L1758" t="s">
        <v>32</v>
      </c>
      <c r="M1758">
        <v>61620</v>
      </c>
      <c r="N1758">
        <v>1</v>
      </c>
      <c r="O1758">
        <v>12</v>
      </c>
      <c r="P1758">
        <v>3</v>
      </c>
      <c r="Q1758">
        <v>1</v>
      </c>
      <c r="R1758">
        <v>2</v>
      </c>
      <c r="S1758">
        <v>1</v>
      </c>
      <c r="T1758">
        <v>1</v>
      </c>
      <c r="U1758">
        <v>1</v>
      </c>
      <c r="V1758">
        <f>COUNTIF(tbl_General[EmployeeID],tbl_General[[#This Row],[EmployeeID]])</f>
        <v>1</v>
      </c>
    </row>
    <row r="1759" spans="1:22" x14ac:dyDescent="0.25">
      <c r="A1759">
        <v>20</v>
      </c>
      <c r="B1759" t="s">
        <v>28</v>
      </c>
      <c r="C1759" t="s">
        <v>22</v>
      </c>
      <c r="D1759" t="s">
        <v>30</v>
      </c>
      <c r="E1759">
        <v>1</v>
      </c>
      <c r="F1759">
        <v>3</v>
      </c>
      <c r="G1759" t="s">
        <v>24</v>
      </c>
      <c r="H1759">
        <v>3196</v>
      </c>
      <c r="I1759" t="s">
        <v>34</v>
      </c>
      <c r="J1759">
        <v>5</v>
      </c>
      <c r="K1759" t="s">
        <v>43</v>
      </c>
      <c r="L1759" t="s">
        <v>32</v>
      </c>
      <c r="M1759">
        <v>61620</v>
      </c>
      <c r="N1759">
        <v>1</v>
      </c>
      <c r="O1759">
        <v>12</v>
      </c>
      <c r="P1759">
        <v>3</v>
      </c>
      <c r="Q1759">
        <v>1</v>
      </c>
      <c r="R1759">
        <v>2</v>
      </c>
      <c r="S1759">
        <v>1</v>
      </c>
      <c r="T1759">
        <v>1</v>
      </c>
      <c r="U1759">
        <v>1</v>
      </c>
      <c r="V1759">
        <f>COUNTIF(tbl_General[EmployeeID],tbl_General[[#This Row],[EmployeeID]])</f>
        <v>1</v>
      </c>
    </row>
    <row r="1760" spans="1:22" x14ac:dyDescent="0.25">
      <c r="A1760">
        <v>23</v>
      </c>
      <c r="B1760" t="s">
        <v>28</v>
      </c>
      <c r="C1760" t="s">
        <v>29</v>
      </c>
      <c r="D1760" t="s">
        <v>30</v>
      </c>
      <c r="E1760">
        <v>2</v>
      </c>
      <c r="F1760">
        <v>4</v>
      </c>
      <c r="G1760" t="s">
        <v>24</v>
      </c>
      <c r="H1760">
        <v>1181</v>
      </c>
      <c r="I1760" t="s">
        <v>25</v>
      </c>
      <c r="J1760">
        <v>2</v>
      </c>
      <c r="K1760" t="s">
        <v>42</v>
      </c>
      <c r="L1760" t="s">
        <v>27</v>
      </c>
      <c r="M1760">
        <v>61790</v>
      </c>
      <c r="N1760">
        <v>1</v>
      </c>
      <c r="O1760">
        <v>11</v>
      </c>
      <c r="P1760">
        <v>0</v>
      </c>
      <c r="Q1760">
        <v>1</v>
      </c>
      <c r="R1760">
        <v>3</v>
      </c>
      <c r="S1760">
        <v>1</v>
      </c>
      <c r="T1760">
        <v>1</v>
      </c>
      <c r="U1760">
        <v>0</v>
      </c>
      <c r="V1760">
        <f>COUNTIF(tbl_General[EmployeeID],tbl_General[[#This Row],[EmployeeID]])</f>
        <v>1</v>
      </c>
    </row>
    <row r="1761" spans="1:22" x14ac:dyDescent="0.25">
      <c r="A1761">
        <v>23</v>
      </c>
      <c r="B1761" t="s">
        <v>28</v>
      </c>
      <c r="C1761" t="s">
        <v>29</v>
      </c>
      <c r="D1761" t="s">
        <v>30</v>
      </c>
      <c r="E1761">
        <v>2</v>
      </c>
      <c r="F1761">
        <v>4</v>
      </c>
      <c r="G1761" t="s">
        <v>24</v>
      </c>
      <c r="H1761">
        <v>2651</v>
      </c>
      <c r="I1761" t="s">
        <v>25</v>
      </c>
      <c r="J1761">
        <v>2</v>
      </c>
      <c r="K1761" t="s">
        <v>42</v>
      </c>
      <c r="L1761" t="s">
        <v>27</v>
      </c>
      <c r="M1761">
        <v>61790</v>
      </c>
      <c r="N1761">
        <v>1</v>
      </c>
      <c r="O1761">
        <v>11</v>
      </c>
      <c r="P1761">
        <v>0</v>
      </c>
      <c r="Q1761">
        <v>1</v>
      </c>
      <c r="R1761">
        <v>3</v>
      </c>
      <c r="S1761">
        <v>1</v>
      </c>
      <c r="T1761">
        <v>1</v>
      </c>
      <c r="U1761">
        <v>0</v>
      </c>
      <c r="V1761">
        <f>COUNTIF(tbl_General[EmployeeID],tbl_General[[#This Row],[EmployeeID]])</f>
        <v>1</v>
      </c>
    </row>
    <row r="1762" spans="1:22" x14ac:dyDescent="0.25">
      <c r="A1762">
        <v>23</v>
      </c>
      <c r="B1762" t="s">
        <v>28</v>
      </c>
      <c r="C1762" t="s">
        <v>29</v>
      </c>
      <c r="D1762" t="s">
        <v>30</v>
      </c>
      <c r="E1762">
        <v>2</v>
      </c>
      <c r="F1762">
        <v>4</v>
      </c>
      <c r="G1762" t="s">
        <v>24</v>
      </c>
      <c r="H1762">
        <v>4121</v>
      </c>
      <c r="I1762" t="s">
        <v>25</v>
      </c>
      <c r="J1762">
        <v>2</v>
      </c>
      <c r="K1762" t="s">
        <v>42</v>
      </c>
      <c r="L1762" t="s">
        <v>27</v>
      </c>
      <c r="M1762">
        <v>61790</v>
      </c>
      <c r="N1762">
        <v>1</v>
      </c>
      <c r="O1762">
        <v>11</v>
      </c>
      <c r="P1762">
        <v>0</v>
      </c>
      <c r="Q1762">
        <v>1</v>
      </c>
      <c r="R1762">
        <v>3</v>
      </c>
      <c r="S1762">
        <v>1</v>
      </c>
      <c r="T1762">
        <v>1</v>
      </c>
      <c r="U1762">
        <v>0</v>
      </c>
      <c r="V1762">
        <f>COUNTIF(tbl_General[EmployeeID],tbl_General[[#This Row],[EmployeeID]])</f>
        <v>1</v>
      </c>
    </row>
    <row r="1763" spans="1:22" x14ac:dyDescent="0.25">
      <c r="A1763">
        <v>26</v>
      </c>
      <c r="B1763" t="s">
        <v>21</v>
      </c>
      <c r="C1763" t="s">
        <v>22</v>
      </c>
      <c r="D1763" t="s">
        <v>30</v>
      </c>
      <c r="E1763">
        <v>26</v>
      </c>
      <c r="F1763">
        <v>2</v>
      </c>
      <c r="G1763" t="s">
        <v>24</v>
      </c>
      <c r="H1763">
        <v>1092</v>
      </c>
      <c r="I1763" t="s">
        <v>34</v>
      </c>
      <c r="J1763">
        <v>2</v>
      </c>
      <c r="K1763" t="s">
        <v>37</v>
      </c>
      <c r="L1763" t="s">
        <v>27</v>
      </c>
      <c r="M1763">
        <v>68120</v>
      </c>
      <c r="N1763">
        <v>1</v>
      </c>
      <c r="O1763">
        <v>13</v>
      </c>
      <c r="P1763">
        <v>0</v>
      </c>
      <c r="Q1763">
        <v>1</v>
      </c>
      <c r="R1763">
        <v>2</v>
      </c>
      <c r="S1763">
        <v>1</v>
      </c>
      <c r="T1763">
        <v>1</v>
      </c>
      <c r="U1763">
        <v>0</v>
      </c>
      <c r="V1763">
        <f>COUNTIF(tbl_General[EmployeeID],tbl_General[[#This Row],[EmployeeID]])</f>
        <v>1</v>
      </c>
    </row>
    <row r="1764" spans="1:22" x14ac:dyDescent="0.25">
      <c r="A1764">
        <v>26</v>
      </c>
      <c r="B1764" t="s">
        <v>21</v>
      </c>
      <c r="C1764" t="s">
        <v>22</v>
      </c>
      <c r="D1764" t="s">
        <v>30</v>
      </c>
      <c r="E1764">
        <v>26</v>
      </c>
      <c r="F1764">
        <v>2</v>
      </c>
      <c r="G1764" t="s">
        <v>24</v>
      </c>
      <c r="H1764">
        <v>2562</v>
      </c>
      <c r="I1764" t="s">
        <v>34</v>
      </c>
      <c r="J1764">
        <v>2</v>
      </c>
      <c r="K1764" t="s">
        <v>37</v>
      </c>
      <c r="L1764" t="s">
        <v>27</v>
      </c>
      <c r="M1764">
        <v>68120</v>
      </c>
      <c r="N1764">
        <v>1</v>
      </c>
      <c r="O1764">
        <v>13</v>
      </c>
      <c r="P1764">
        <v>0</v>
      </c>
      <c r="Q1764">
        <v>1</v>
      </c>
      <c r="R1764">
        <v>2</v>
      </c>
      <c r="S1764">
        <v>1</v>
      </c>
      <c r="T1764">
        <v>1</v>
      </c>
      <c r="U1764">
        <v>0</v>
      </c>
      <c r="V1764">
        <f>COUNTIF(tbl_General[EmployeeID],tbl_General[[#This Row],[EmployeeID]])</f>
        <v>1</v>
      </c>
    </row>
    <row r="1765" spans="1:22" x14ac:dyDescent="0.25">
      <c r="A1765">
        <v>26</v>
      </c>
      <c r="B1765" t="s">
        <v>21</v>
      </c>
      <c r="C1765" t="s">
        <v>22</v>
      </c>
      <c r="D1765" t="s">
        <v>30</v>
      </c>
      <c r="E1765">
        <v>26</v>
      </c>
      <c r="F1765">
        <v>2</v>
      </c>
      <c r="G1765" t="s">
        <v>24</v>
      </c>
      <c r="H1765">
        <v>4032</v>
      </c>
      <c r="I1765" t="s">
        <v>34</v>
      </c>
      <c r="J1765">
        <v>2</v>
      </c>
      <c r="K1765" t="s">
        <v>37</v>
      </c>
      <c r="L1765" t="s">
        <v>27</v>
      </c>
      <c r="M1765">
        <v>68120</v>
      </c>
      <c r="N1765">
        <v>1</v>
      </c>
      <c r="O1765">
        <v>13</v>
      </c>
      <c r="P1765">
        <v>0</v>
      </c>
      <c r="Q1765">
        <v>1</v>
      </c>
      <c r="R1765">
        <v>2</v>
      </c>
      <c r="S1765">
        <v>1</v>
      </c>
      <c r="T1765">
        <v>1</v>
      </c>
      <c r="U1765">
        <v>0</v>
      </c>
      <c r="V1765">
        <f>COUNTIF(tbl_General[EmployeeID],tbl_General[[#This Row],[EmployeeID]])</f>
        <v>1</v>
      </c>
    </row>
    <row r="1766" spans="1:22" x14ac:dyDescent="0.25">
      <c r="A1766">
        <v>34</v>
      </c>
      <c r="B1766" t="s">
        <v>21</v>
      </c>
      <c r="C1766" t="s">
        <v>22</v>
      </c>
      <c r="D1766" t="s">
        <v>30</v>
      </c>
      <c r="E1766">
        <v>12</v>
      </c>
      <c r="F1766">
        <v>2</v>
      </c>
      <c r="G1766" t="s">
        <v>46</v>
      </c>
      <c r="H1766">
        <v>414</v>
      </c>
      <c r="I1766" t="s">
        <v>34</v>
      </c>
      <c r="J1766">
        <v>2</v>
      </c>
      <c r="K1766" t="s">
        <v>37</v>
      </c>
      <c r="L1766" t="s">
        <v>41</v>
      </c>
      <c r="M1766">
        <v>88650</v>
      </c>
      <c r="N1766">
        <v>1</v>
      </c>
      <c r="O1766">
        <v>11</v>
      </c>
      <c r="P1766">
        <v>1</v>
      </c>
      <c r="Q1766">
        <v>1</v>
      </c>
      <c r="R1766">
        <v>0</v>
      </c>
      <c r="S1766">
        <v>1</v>
      </c>
      <c r="T1766">
        <v>1</v>
      </c>
      <c r="U1766">
        <v>0</v>
      </c>
      <c r="V1766">
        <f>COUNTIF(tbl_General[EmployeeID],tbl_General[[#This Row],[EmployeeID]])</f>
        <v>1</v>
      </c>
    </row>
    <row r="1767" spans="1:22" x14ac:dyDescent="0.25">
      <c r="A1767">
        <v>34</v>
      </c>
      <c r="B1767" t="s">
        <v>21</v>
      </c>
      <c r="C1767" t="s">
        <v>22</v>
      </c>
      <c r="D1767" t="s">
        <v>30</v>
      </c>
      <c r="E1767">
        <v>12</v>
      </c>
      <c r="F1767">
        <v>2</v>
      </c>
      <c r="G1767" t="s">
        <v>46</v>
      </c>
      <c r="H1767">
        <v>1884</v>
      </c>
      <c r="I1767" t="s">
        <v>34</v>
      </c>
      <c r="J1767">
        <v>2</v>
      </c>
      <c r="K1767" t="s">
        <v>37</v>
      </c>
      <c r="L1767" t="s">
        <v>41</v>
      </c>
      <c r="M1767">
        <v>88650</v>
      </c>
      <c r="N1767">
        <v>1</v>
      </c>
      <c r="O1767">
        <v>11</v>
      </c>
      <c r="P1767">
        <v>1</v>
      </c>
      <c r="Q1767">
        <v>1</v>
      </c>
      <c r="R1767">
        <v>0</v>
      </c>
      <c r="S1767">
        <v>1</v>
      </c>
      <c r="T1767">
        <v>1</v>
      </c>
      <c r="U1767">
        <v>0</v>
      </c>
      <c r="V1767">
        <f>COUNTIF(tbl_General[EmployeeID],tbl_General[[#This Row],[EmployeeID]])</f>
        <v>1</v>
      </c>
    </row>
    <row r="1768" spans="1:22" x14ac:dyDescent="0.25">
      <c r="A1768">
        <v>34</v>
      </c>
      <c r="B1768" t="s">
        <v>21</v>
      </c>
      <c r="C1768" t="s">
        <v>22</v>
      </c>
      <c r="D1768" t="s">
        <v>30</v>
      </c>
      <c r="E1768">
        <v>12</v>
      </c>
      <c r="F1768">
        <v>2</v>
      </c>
      <c r="G1768" t="s">
        <v>46</v>
      </c>
      <c r="H1768">
        <v>3354</v>
      </c>
      <c r="I1768" t="s">
        <v>34</v>
      </c>
      <c r="J1768">
        <v>2</v>
      </c>
      <c r="K1768" t="s">
        <v>37</v>
      </c>
      <c r="L1768" t="s">
        <v>41</v>
      </c>
      <c r="M1768">
        <v>88650</v>
      </c>
      <c r="N1768">
        <v>1</v>
      </c>
      <c r="O1768">
        <v>11</v>
      </c>
      <c r="P1768">
        <v>1</v>
      </c>
      <c r="Q1768">
        <v>1</v>
      </c>
      <c r="R1768">
        <v>0</v>
      </c>
      <c r="S1768">
        <v>1</v>
      </c>
      <c r="T1768">
        <v>1</v>
      </c>
      <c r="U1768">
        <v>0</v>
      </c>
      <c r="V1768">
        <f>COUNTIF(tbl_General[EmployeeID],tbl_General[[#This Row],[EmployeeID]])</f>
        <v>1</v>
      </c>
    </row>
    <row r="1769" spans="1:22" x14ac:dyDescent="0.25">
      <c r="A1769">
        <v>20</v>
      </c>
      <c r="B1769" t="s">
        <v>28</v>
      </c>
      <c r="C1769" t="s">
        <v>29</v>
      </c>
      <c r="D1769" t="s">
        <v>23</v>
      </c>
      <c r="E1769">
        <v>4</v>
      </c>
      <c r="F1769">
        <v>4</v>
      </c>
      <c r="G1769" t="s">
        <v>24</v>
      </c>
      <c r="H1769">
        <v>1315</v>
      </c>
      <c r="I1769" t="s">
        <v>25</v>
      </c>
      <c r="J1769">
        <v>2</v>
      </c>
      <c r="K1769" t="s">
        <v>26</v>
      </c>
      <c r="L1769" t="s">
        <v>32</v>
      </c>
      <c r="M1769">
        <v>99240</v>
      </c>
      <c r="N1769">
        <v>1</v>
      </c>
      <c r="O1769">
        <v>22</v>
      </c>
      <c r="P1769">
        <v>0</v>
      </c>
      <c r="Q1769">
        <v>1</v>
      </c>
      <c r="R1769">
        <v>3</v>
      </c>
      <c r="S1769">
        <v>1</v>
      </c>
      <c r="T1769">
        <v>1</v>
      </c>
      <c r="U1769">
        <v>0</v>
      </c>
      <c r="V1769">
        <f>COUNTIF(tbl_General[EmployeeID],tbl_General[[#This Row],[EmployeeID]])</f>
        <v>1</v>
      </c>
    </row>
    <row r="1770" spans="1:22" x14ac:dyDescent="0.25">
      <c r="A1770">
        <v>20</v>
      </c>
      <c r="B1770" t="s">
        <v>28</v>
      </c>
      <c r="C1770" t="s">
        <v>29</v>
      </c>
      <c r="D1770" t="s">
        <v>23</v>
      </c>
      <c r="E1770">
        <v>4</v>
      </c>
      <c r="F1770">
        <v>4</v>
      </c>
      <c r="G1770" t="s">
        <v>24</v>
      </c>
      <c r="H1770">
        <v>2785</v>
      </c>
      <c r="I1770" t="s">
        <v>25</v>
      </c>
      <c r="J1770">
        <v>2</v>
      </c>
      <c r="K1770" t="s">
        <v>26</v>
      </c>
      <c r="L1770" t="s">
        <v>32</v>
      </c>
      <c r="M1770">
        <v>99240</v>
      </c>
      <c r="N1770">
        <v>1</v>
      </c>
      <c r="O1770">
        <v>22</v>
      </c>
      <c r="P1770">
        <v>0</v>
      </c>
      <c r="Q1770">
        <v>1</v>
      </c>
      <c r="R1770">
        <v>3</v>
      </c>
      <c r="S1770">
        <v>1</v>
      </c>
      <c r="T1770">
        <v>1</v>
      </c>
      <c r="U1770">
        <v>0</v>
      </c>
      <c r="V1770">
        <f>COUNTIF(tbl_General[EmployeeID],tbl_General[[#This Row],[EmployeeID]])</f>
        <v>1</v>
      </c>
    </row>
    <row r="1771" spans="1:22" x14ac:dyDescent="0.25">
      <c r="A1771">
        <v>20</v>
      </c>
      <c r="B1771" t="s">
        <v>28</v>
      </c>
      <c r="C1771" t="s">
        <v>29</v>
      </c>
      <c r="D1771" t="s">
        <v>23</v>
      </c>
      <c r="E1771">
        <v>4</v>
      </c>
      <c r="F1771">
        <v>4</v>
      </c>
      <c r="G1771" t="s">
        <v>24</v>
      </c>
      <c r="H1771">
        <v>4255</v>
      </c>
      <c r="I1771" t="s">
        <v>25</v>
      </c>
      <c r="J1771">
        <v>2</v>
      </c>
      <c r="K1771" t="s">
        <v>26</v>
      </c>
      <c r="L1771" t="s">
        <v>32</v>
      </c>
      <c r="M1771">
        <v>99240</v>
      </c>
      <c r="N1771">
        <v>1</v>
      </c>
      <c r="O1771">
        <v>22</v>
      </c>
      <c r="P1771">
        <v>0</v>
      </c>
      <c r="Q1771">
        <v>1</v>
      </c>
      <c r="R1771">
        <v>3</v>
      </c>
      <c r="S1771">
        <v>1</v>
      </c>
      <c r="T1771">
        <v>1</v>
      </c>
      <c r="U1771">
        <v>0</v>
      </c>
      <c r="V1771">
        <f>COUNTIF(tbl_General[EmployeeID],tbl_General[[#This Row],[EmployeeID]])</f>
        <v>1</v>
      </c>
    </row>
    <row r="1772" spans="1:22" x14ac:dyDescent="0.25">
      <c r="A1772">
        <v>25</v>
      </c>
      <c r="B1772" t="s">
        <v>28</v>
      </c>
      <c r="C1772" t="s">
        <v>29</v>
      </c>
      <c r="D1772" t="s">
        <v>30</v>
      </c>
      <c r="E1772">
        <v>1</v>
      </c>
      <c r="F1772">
        <v>1</v>
      </c>
      <c r="G1772" t="s">
        <v>24</v>
      </c>
      <c r="H1772">
        <v>654</v>
      </c>
      <c r="I1772" t="s">
        <v>34</v>
      </c>
      <c r="J1772">
        <v>1</v>
      </c>
      <c r="K1772" t="s">
        <v>42</v>
      </c>
      <c r="L1772" t="s">
        <v>32</v>
      </c>
      <c r="M1772">
        <v>109320</v>
      </c>
      <c r="N1772">
        <v>1</v>
      </c>
      <c r="O1772">
        <v>11</v>
      </c>
      <c r="P1772">
        <v>1</v>
      </c>
      <c r="Q1772">
        <v>1</v>
      </c>
      <c r="R1772">
        <v>3</v>
      </c>
      <c r="S1772">
        <v>1</v>
      </c>
      <c r="T1772">
        <v>1</v>
      </c>
      <c r="U1772">
        <v>0</v>
      </c>
      <c r="V1772">
        <f>COUNTIF(tbl_General[EmployeeID],tbl_General[[#This Row],[EmployeeID]])</f>
        <v>1</v>
      </c>
    </row>
    <row r="1773" spans="1:22" x14ac:dyDescent="0.25">
      <c r="A1773">
        <v>25</v>
      </c>
      <c r="B1773" t="s">
        <v>28</v>
      </c>
      <c r="C1773" t="s">
        <v>29</v>
      </c>
      <c r="D1773" t="s">
        <v>30</v>
      </c>
      <c r="E1773">
        <v>1</v>
      </c>
      <c r="F1773">
        <v>1</v>
      </c>
      <c r="G1773" t="s">
        <v>24</v>
      </c>
      <c r="H1773">
        <v>2124</v>
      </c>
      <c r="I1773" t="s">
        <v>34</v>
      </c>
      <c r="J1773">
        <v>1</v>
      </c>
      <c r="K1773" t="s">
        <v>42</v>
      </c>
      <c r="L1773" t="s">
        <v>32</v>
      </c>
      <c r="M1773">
        <v>109320</v>
      </c>
      <c r="N1773">
        <v>1</v>
      </c>
      <c r="O1773">
        <v>11</v>
      </c>
      <c r="P1773">
        <v>1</v>
      </c>
      <c r="Q1773">
        <v>1</v>
      </c>
      <c r="R1773">
        <v>3</v>
      </c>
      <c r="S1773">
        <v>1</v>
      </c>
      <c r="T1773">
        <v>1</v>
      </c>
      <c r="U1773">
        <v>0</v>
      </c>
      <c r="V1773">
        <f>COUNTIF(tbl_General[EmployeeID],tbl_General[[#This Row],[EmployeeID]])</f>
        <v>1</v>
      </c>
    </row>
    <row r="1774" spans="1:22" x14ac:dyDescent="0.25">
      <c r="A1774">
        <v>25</v>
      </c>
      <c r="B1774" t="s">
        <v>28</v>
      </c>
      <c r="C1774" t="s">
        <v>29</v>
      </c>
      <c r="D1774" t="s">
        <v>30</v>
      </c>
      <c r="E1774">
        <v>1</v>
      </c>
      <c r="F1774">
        <v>1</v>
      </c>
      <c r="G1774" t="s">
        <v>24</v>
      </c>
      <c r="H1774">
        <v>3594</v>
      </c>
      <c r="I1774" t="s">
        <v>34</v>
      </c>
      <c r="J1774">
        <v>1</v>
      </c>
      <c r="K1774" t="s">
        <v>42</v>
      </c>
      <c r="L1774" t="s">
        <v>32</v>
      </c>
      <c r="M1774">
        <v>109320</v>
      </c>
      <c r="N1774">
        <v>1</v>
      </c>
      <c r="O1774">
        <v>11</v>
      </c>
      <c r="P1774">
        <v>1</v>
      </c>
      <c r="Q1774">
        <v>1</v>
      </c>
      <c r="R1774">
        <v>3</v>
      </c>
      <c r="S1774">
        <v>1</v>
      </c>
      <c r="T1774">
        <v>1</v>
      </c>
      <c r="U1774">
        <v>0</v>
      </c>
      <c r="V1774">
        <f>COUNTIF(tbl_General[EmployeeID],tbl_General[[#This Row],[EmployeeID]])</f>
        <v>1</v>
      </c>
    </row>
    <row r="1775" spans="1:22" x14ac:dyDescent="0.25">
      <c r="A1775">
        <v>19</v>
      </c>
      <c r="B1775" t="s">
        <v>28</v>
      </c>
      <c r="C1775" t="s">
        <v>22</v>
      </c>
      <c r="D1775" t="s">
        <v>30</v>
      </c>
      <c r="E1775">
        <v>8</v>
      </c>
      <c r="F1775">
        <v>2</v>
      </c>
      <c r="G1775" t="s">
        <v>24</v>
      </c>
      <c r="H1775">
        <v>1390</v>
      </c>
      <c r="I1775" t="s">
        <v>34</v>
      </c>
      <c r="J1775">
        <v>2</v>
      </c>
      <c r="K1775" t="s">
        <v>35</v>
      </c>
      <c r="L1775" t="s">
        <v>32</v>
      </c>
      <c r="M1775">
        <v>159720</v>
      </c>
      <c r="N1775">
        <v>1</v>
      </c>
      <c r="O1775">
        <v>21</v>
      </c>
      <c r="P1775">
        <v>0</v>
      </c>
      <c r="Q1775">
        <v>1</v>
      </c>
      <c r="R1775">
        <v>2</v>
      </c>
      <c r="S1775">
        <v>1</v>
      </c>
      <c r="T1775">
        <v>1</v>
      </c>
      <c r="U1775">
        <v>0</v>
      </c>
      <c r="V1775">
        <f>COUNTIF(tbl_General[EmployeeID],tbl_General[[#This Row],[EmployeeID]])</f>
        <v>1</v>
      </c>
    </row>
    <row r="1776" spans="1:22" x14ac:dyDescent="0.25">
      <c r="A1776">
        <v>19</v>
      </c>
      <c r="B1776" t="s">
        <v>28</v>
      </c>
      <c r="C1776" t="s">
        <v>22</v>
      </c>
      <c r="D1776" t="s">
        <v>30</v>
      </c>
      <c r="E1776">
        <v>8</v>
      </c>
      <c r="F1776">
        <v>2</v>
      </c>
      <c r="G1776" t="s">
        <v>24</v>
      </c>
      <c r="H1776">
        <v>2860</v>
      </c>
      <c r="I1776" t="s">
        <v>34</v>
      </c>
      <c r="J1776">
        <v>2</v>
      </c>
      <c r="K1776" t="s">
        <v>35</v>
      </c>
      <c r="L1776" t="s">
        <v>32</v>
      </c>
      <c r="M1776">
        <v>159720</v>
      </c>
      <c r="N1776">
        <v>1</v>
      </c>
      <c r="O1776">
        <v>21</v>
      </c>
      <c r="P1776">
        <v>0</v>
      </c>
      <c r="Q1776">
        <v>1</v>
      </c>
      <c r="R1776">
        <v>2</v>
      </c>
      <c r="S1776">
        <v>1</v>
      </c>
      <c r="T1776">
        <v>1</v>
      </c>
      <c r="U1776">
        <v>0</v>
      </c>
      <c r="V1776">
        <f>COUNTIF(tbl_General[EmployeeID],tbl_General[[#This Row],[EmployeeID]])</f>
        <v>1</v>
      </c>
    </row>
    <row r="1777" spans="1:22" x14ac:dyDescent="0.25">
      <c r="A1777">
        <v>19</v>
      </c>
      <c r="B1777" t="s">
        <v>28</v>
      </c>
      <c r="C1777" t="s">
        <v>22</v>
      </c>
      <c r="D1777" t="s">
        <v>30</v>
      </c>
      <c r="E1777">
        <v>8</v>
      </c>
      <c r="F1777">
        <v>2</v>
      </c>
      <c r="G1777" t="s">
        <v>24</v>
      </c>
      <c r="H1777">
        <v>4330</v>
      </c>
      <c r="I1777" t="s">
        <v>34</v>
      </c>
      <c r="J1777">
        <v>2</v>
      </c>
      <c r="K1777" t="s">
        <v>35</v>
      </c>
      <c r="L1777" t="s">
        <v>32</v>
      </c>
      <c r="M1777">
        <v>159720</v>
      </c>
      <c r="N1777">
        <v>1</v>
      </c>
      <c r="O1777">
        <v>21</v>
      </c>
      <c r="P1777">
        <v>0</v>
      </c>
      <c r="Q1777">
        <v>1</v>
      </c>
      <c r="R1777">
        <v>2</v>
      </c>
      <c r="S1777">
        <v>1</v>
      </c>
      <c r="T1777">
        <v>1</v>
      </c>
      <c r="U1777">
        <v>0</v>
      </c>
      <c r="V1777">
        <f>COUNTIF(tbl_General[EmployeeID],tbl_General[[#This Row],[EmployeeID]])</f>
        <v>1</v>
      </c>
    </row>
    <row r="1778" spans="1:22" x14ac:dyDescent="0.25">
      <c r="A1778">
        <v>38</v>
      </c>
      <c r="B1778" t="s">
        <v>21</v>
      </c>
      <c r="C1778" t="s">
        <v>22</v>
      </c>
      <c r="D1778" t="s">
        <v>30</v>
      </c>
      <c r="E1778">
        <v>8</v>
      </c>
      <c r="F1778">
        <v>2</v>
      </c>
      <c r="G1778" t="s">
        <v>46</v>
      </c>
      <c r="H1778">
        <v>1004</v>
      </c>
      <c r="I1778" t="s">
        <v>25</v>
      </c>
      <c r="J1778">
        <v>1</v>
      </c>
      <c r="K1778" t="s">
        <v>42</v>
      </c>
      <c r="L1778" t="s">
        <v>27</v>
      </c>
      <c r="M1778">
        <v>25140</v>
      </c>
      <c r="N1778">
        <v>3</v>
      </c>
      <c r="O1778">
        <v>11</v>
      </c>
      <c r="P1778">
        <v>0</v>
      </c>
      <c r="Q1778">
        <v>15</v>
      </c>
      <c r="R1778">
        <v>2</v>
      </c>
      <c r="S1778">
        <v>1</v>
      </c>
      <c r="T1778">
        <v>1</v>
      </c>
      <c r="U1778">
        <v>0</v>
      </c>
      <c r="V1778">
        <f>COUNTIF(tbl_General[EmployeeID],tbl_General[[#This Row],[EmployeeID]])</f>
        <v>1</v>
      </c>
    </row>
    <row r="1779" spans="1:22" x14ac:dyDescent="0.25">
      <c r="A1779">
        <v>38</v>
      </c>
      <c r="B1779" t="s">
        <v>21</v>
      </c>
      <c r="C1779" t="s">
        <v>22</v>
      </c>
      <c r="D1779" t="s">
        <v>30</v>
      </c>
      <c r="E1779">
        <v>8</v>
      </c>
      <c r="F1779">
        <v>2</v>
      </c>
      <c r="G1779" t="s">
        <v>46</v>
      </c>
      <c r="H1779">
        <v>2474</v>
      </c>
      <c r="I1779" t="s">
        <v>25</v>
      </c>
      <c r="J1779">
        <v>1</v>
      </c>
      <c r="K1779" t="s">
        <v>42</v>
      </c>
      <c r="L1779" t="s">
        <v>27</v>
      </c>
      <c r="M1779">
        <v>25140</v>
      </c>
      <c r="N1779">
        <v>3</v>
      </c>
      <c r="O1779">
        <v>11</v>
      </c>
      <c r="P1779">
        <v>0</v>
      </c>
      <c r="Q1779">
        <v>15</v>
      </c>
      <c r="R1779">
        <v>2</v>
      </c>
      <c r="S1779">
        <v>1</v>
      </c>
      <c r="T1779">
        <v>1</v>
      </c>
      <c r="U1779">
        <v>0</v>
      </c>
      <c r="V1779">
        <f>COUNTIF(tbl_General[EmployeeID],tbl_General[[#This Row],[EmployeeID]])</f>
        <v>1</v>
      </c>
    </row>
    <row r="1780" spans="1:22" x14ac:dyDescent="0.25">
      <c r="A1780">
        <v>38</v>
      </c>
      <c r="B1780" t="s">
        <v>21</v>
      </c>
      <c r="C1780" t="s">
        <v>22</v>
      </c>
      <c r="D1780" t="s">
        <v>30</v>
      </c>
      <c r="E1780">
        <v>8</v>
      </c>
      <c r="F1780">
        <v>2</v>
      </c>
      <c r="G1780" t="s">
        <v>46</v>
      </c>
      <c r="H1780">
        <v>3944</v>
      </c>
      <c r="I1780" t="s">
        <v>25</v>
      </c>
      <c r="J1780">
        <v>1</v>
      </c>
      <c r="K1780" t="s">
        <v>42</v>
      </c>
      <c r="L1780" t="s">
        <v>27</v>
      </c>
      <c r="M1780">
        <v>25140</v>
      </c>
      <c r="N1780">
        <v>3</v>
      </c>
      <c r="O1780">
        <v>11</v>
      </c>
      <c r="P1780">
        <v>0</v>
      </c>
      <c r="Q1780">
        <v>15</v>
      </c>
      <c r="R1780">
        <v>2</v>
      </c>
      <c r="S1780">
        <v>1</v>
      </c>
      <c r="T1780">
        <v>1</v>
      </c>
      <c r="U1780">
        <v>0</v>
      </c>
      <c r="V1780">
        <f>COUNTIF(tbl_General[EmployeeID],tbl_General[[#This Row],[EmployeeID]])</f>
        <v>1</v>
      </c>
    </row>
    <row r="1781" spans="1:22" x14ac:dyDescent="0.25">
      <c r="A1781">
        <v>55</v>
      </c>
      <c r="B1781" t="s">
        <v>21</v>
      </c>
      <c r="C1781" t="s">
        <v>22</v>
      </c>
      <c r="D1781" t="s">
        <v>30</v>
      </c>
      <c r="E1781">
        <v>2</v>
      </c>
      <c r="F1781">
        <v>3</v>
      </c>
      <c r="G1781" t="s">
        <v>24</v>
      </c>
      <c r="H1781">
        <v>1295</v>
      </c>
      <c r="I1781" t="s">
        <v>25</v>
      </c>
      <c r="J1781">
        <v>2</v>
      </c>
      <c r="K1781" t="s">
        <v>40</v>
      </c>
      <c r="L1781" t="s">
        <v>27</v>
      </c>
      <c r="M1781">
        <v>74410</v>
      </c>
      <c r="N1781">
        <v>3</v>
      </c>
      <c r="O1781">
        <v>12</v>
      </c>
      <c r="P1781">
        <v>1</v>
      </c>
      <c r="Q1781">
        <v>24</v>
      </c>
      <c r="R1781">
        <v>4</v>
      </c>
      <c r="S1781">
        <v>1</v>
      </c>
      <c r="T1781">
        <v>1</v>
      </c>
      <c r="U1781">
        <v>0</v>
      </c>
      <c r="V1781">
        <f>COUNTIF(tbl_General[EmployeeID],tbl_General[[#This Row],[EmployeeID]])</f>
        <v>1</v>
      </c>
    </row>
    <row r="1782" spans="1:22" x14ac:dyDescent="0.25">
      <c r="A1782">
        <v>55</v>
      </c>
      <c r="B1782" t="s">
        <v>21</v>
      </c>
      <c r="C1782" t="s">
        <v>22</v>
      </c>
      <c r="D1782" t="s">
        <v>30</v>
      </c>
      <c r="E1782">
        <v>2</v>
      </c>
      <c r="F1782">
        <v>3</v>
      </c>
      <c r="G1782" t="s">
        <v>24</v>
      </c>
      <c r="H1782">
        <v>2765</v>
      </c>
      <c r="I1782" t="s">
        <v>25</v>
      </c>
      <c r="J1782">
        <v>2</v>
      </c>
      <c r="K1782" t="s">
        <v>40</v>
      </c>
      <c r="L1782" t="s">
        <v>27</v>
      </c>
      <c r="M1782">
        <v>74410</v>
      </c>
      <c r="N1782">
        <v>3</v>
      </c>
      <c r="O1782">
        <v>12</v>
      </c>
      <c r="P1782">
        <v>1</v>
      </c>
      <c r="Q1782">
        <v>24</v>
      </c>
      <c r="R1782">
        <v>4</v>
      </c>
      <c r="S1782">
        <v>1</v>
      </c>
      <c r="T1782">
        <v>1</v>
      </c>
      <c r="U1782">
        <v>0</v>
      </c>
      <c r="V1782">
        <f>COUNTIF(tbl_General[EmployeeID],tbl_General[[#This Row],[EmployeeID]])</f>
        <v>1</v>
      </c>
    </row>
    <row r="1783" spans="1:22" x14ac:dyDescent="0.25">
      <c r="A1783">
        <v>55</v>
      </c>
      <c r="B1783" t="s">
        <v>21</v>
      </c>
      <c r="C1783" t="s">
        <v>22</v>
      </c>
      <c r="D1783" t="s">
        <v>30</v>
      </c>
      <c r="E1783">
        <v>2</v>
      </c>
      <c r="F1783">
        <v>3</v>
      </c>
      <c r="G1783" t="s">
        <v>24</v>
      </c>
      <c r="H1783">
        <v>4235</v>
      </c>
      <c r="I1783" t="s">
        <v>25</v>
      </c>
      <c r="J1783">
        <v>2</v>
      </c>
      <c r="K1783" t="s">
        <v>40</v>
      </c>
      <c r="L1783" t="s">
        <v>27</v>
      </c>
      <c r="M1783">
        <v>74410</v>
      </c>
      <c r="N1783">
        <v>3</v>
      </c>
      <c r="O1783">
        <v>12</v>
      </c>
      <c r="P1783">
        <v>1</v>
      </c>
      <c r="Q1783">
        <v>24</v>
      </c>
      <c r="R1783">
        <v>4</v>
      </c>
      <c r="S1783">
        <v>1</v>
      </c>
      <c r="T1783">
        <v>1</v>
      </c>
      <c r="U1783">
        <v>0</v>
      </c>
      <c r="V1783">
        <f>COUNTIF(tbl_General[EmployeeID],tbl_General[[#This Row],[EmployeeID]])</f>
        <v>1</v>
      </c>
    </row>
    <row r="1784" spans="1:22" x14ac:dyDescent="0.25">
      <c r="A1784">
        <v>22</v>
      </c>
      <c r="B1784" t="s">
        <v>21</v>
      </c>
      <c r="C1784" t="s">
        <v>22</v>
      </c>
      <c r="D1784" t="s">
        <v>30</v>
      </c>
      <c r="E1784">
        <v>16</v>
      </c>
      <c r="F1784">
        <v>5</v>
      </c>
      <c r="G1784" t="s">
        <v>33</v>
      </c>
      <c r="H1784">
        <v>126</v>
      </c>
      <c r="I1784" t="s">
        <v>34</v>
      </c>
      <c r="J1784">
        <v>1</v>
      </c>
      <c r="K1784" t="s">
        <v>31</v>
      </c>
      <c r="L1784" t="s">
        <v>27</v>
      </c>
      <c r="M1784">
        <v>29910</v>
      </c>
      <c r="N1784">
        <v>1</v>
      </c>
      <c r="O1784">
        <v>19</v>
      </c>
      <c r="P1784">
        <v>2</v>
      </c>
      <c r="Q1784">
        <v>2</v>
      </c>
      <c r="R1784">
        <v>3</v>
      </c>
      <c r="S1784">
        <v>2</v>
      </c>
      <c r="T1784">
        <v>1</v>
      </c>
      <c r="U1784">
        <v>2</v>
      </c>
      <c r="V1784">
        <f>COUNTIF(tbl_General[EmployeeID],tbl_General[[#This Row],[EmployeeID]])</f>
        <v>1</v>
      </c>
    </row>
    <row r="1785" spans="1:22" x14ac:dyDescent="0.25">
      <c r="A1785">
        <v>22</v>
      </c>
      <c r="B1785" t="s">
        <v>21</v>
      </c>
      <c r="C1785" t="s">
        <v>22</v>
      </c>
      <c r="D1785" t="s">
        <v>30</v>
      </c>
      <c r="E1785">
        <v>16</v>
      </c>
      <c r="F1785">
        <v>5</v>
      </c>
      <c r="G1785" t="s">
        <v>33</v>
      </c>
      <c r="H1785">
        <v>1596</v>
      </c>
      <c r="I1785" t="s">
        <v>34</v>
      </c>
      <c r="J1785">
        <v>1</v>
      </c>
      <c r="K1785" t="s">
        <v>31</v>
      </c>
      <c r="L1785" t="s">
        <v>27</v>
      </c>
      <c r="M1785">
        <v>29910</v>
      </c>
      <c r="N1785">
        <v>1</v>
      </c>
      <c r="O1785">
        <v>19</v>
      </c>
      <c r="P1785">
        <v>2</v>
      </c>
      <c r="Q1785">
        <v>2</v>
      </c>
      <c r="R1785">
        <v>3</v>
      </c>
      <c r="S1785">
        <v>2</v>
      </c>
      <c r="T1785">
        <v>1</v>
      </c>
      <c r="U1785">
        <v>2</v>
      </c>
      <c r="V1785">
        <f>COUNTIF(tbl_General[EmployeeID],tbl_General[[#This Row],[EmployeeID]])</f>
        <v>1</v>
      </c>
    </row>
    <row r="1786" spans="1:22" x14ac:dyDescent="0.25">
      <c r="A1786">
        <v>22</v>
      </c>
      <c r="B1786" t="s">
        <v>21</v>
      </c>
      <c r="C1786" t="s">
        <v>22</v>
      </c>
      <c r="D1786" t="s">
        <v>30</v>
      </c>
      <c r="E1786">
        <v>16</v>
      </c>
      <c r="F1786">
        <v>5</v>
      </c>
      <c r="G1786" t="s">
        <v>33</v>
      </c>
      <c r="H1786">
        <v>3066</v>
      </c>
      <c r="I1786" t="s">
        <v>34</v>
      </c>
      <c r="J1786">
        <v>1</v>
      </c>
      <c r="K1786" t="s">
        <v>31</v>
      </c>
      <c r="L1786" t="s">
        <v>27</v>
      </c>
      <c r="M1786">
        <v>29910</v>
      </c>
      <c r="N1786">
        <v>1</v>
      </c>
      <c r="O1786">
        <v>19</v>
      </c>
      <c r="P1786">
        <v>2</v>
      </c>
      <c r="Q1786">
        <v>2</v>
      </c>
      <c r="R1786">
        <v>3</v>
      </c>
      <c r="S1786">
        <v>2</v>
      </c>
      <c r="T1786">
        <v>1</v>
      </c>
      <c r="U1786">
        <v>2</v>
      </c>
      <c r="V1786">
        <f>COUNTIF(tbl_General[EmployeeID],tbl_General[[#This Row],[EmployeeID]])</f>
        <v>1</v>
      </c>
    </row>
    <row r="1787" spans="1:22" x14ac:dyDescent="0.25">
      <c r="A1787">
        <v>21</v>
      </c>
      <c r="B1787" t="s">
        <v>21</v>
      </c>
      <c r="C1787" t="s">
        <v>22</v>
      </c>
      <c r="D1787" t="s">
        <v>23</v>
      </c>
      <c r="E1787">
        <v>10</v>
      </c>
      <c r="F1787">
        <v>5</v>
      </c>
      <c r="G1787" t="s">
        <v>38</v>
      </c>
      <c r="H1787">
        <v>1179</v>
      </c>
      <c r="I1787" t="s">
        <v>34</v>
      </c>
      <c r="J1787">
        <v>3</v>
      </c>
      <c r="K1787" t="s">
        <v>31</v>
      </c>
      <c r="L1787" t="s">
        <v>32</v>
      </c>
      <c r="M1787">
        <v>66870</v>
      </c>
      <c r="N1787">
        <v>1</v>
      </c>
      <c r="O1787">
        <v>19</v>
      </c>
      <c r="P1787">
        <v>3</v>
      </c>
      <c r="Q1787">
        <v>2</v>
      </c>
      <c r="R1787">
        <v>0</v>
      </c>
      <c r="S1787">
        <v>2</v>
      </c>
      <c r="T1787">
        <v>1</v>
      </c>
      <c r="U1787">
        <v>2</v>
      </c>
      <c r="V1787">
        <f>COUNTIF(tbl_General[EmployeeID],tbl_General[[#This Row],[EmployeeID]])</f>
        <v>1</v>
      </c>
    </row>
    <row r="1788" spans="1:22" x14ac:dyDescent="0.25">
      <c r="A1788">
        <v>21</v>
      </c>
      <c r="B1788" t="s">
        <v>21</v>
      </c>
      <c r="C1788" t="s">
        <v>22</v>
      </c>
      <c r="D1788" t="s">
        <v>23</v>
      </c>
      <c r="E1788">
        <v>10</v>
      </c>
      <c r="F1788">
        <v>5</v>
      </c>
      <c r="G1788" t="s">
        <v>38</v>
      </c>
      <c r="H1788">
        <v>2649</v>
      </c>
      <c r="I1788" t="s">
        <v>34</v>
      </c>
      <c r="J1788">
        <v>3</v>
      </c>
      <c r="K1788" t="s">
        <v>31</v>
      </c>
      <c r="L1788" t="s">
        <v>32</v>
      </c>
      <c r="M1788">
        <v>66870</v>
      </c>
      <c r="N1788">
        <v>1</v>
      </c>
      <c r="O1788">
        <v>19</v>
      </c>
      <c r="P1788">
        <v>3</v>
      </c>
      <c r="Q1788">
        <v>2</v>
      </c>
      <c r="R1788">
        <v>0</v>
      </c>
      <c r="S1788">
        <v>2</v>
      </c>
      <c r="T1788">
        <v>1</v>
      </c>
      <c r="U1788">
        <v>2</v>
      </c>
      <c r="V1788">
        <f>COUNTIF(tbl_General[EmployeeID],tbl_General[[#This Row],[EmployeeID]])</f>
        <v>1</v>
      </c>
    </row>
    <row r="1789" spans="1:22" x14ac:dyDescent="0.25">
      <c r="A1789">
        <v>21</v>
      </c>
      <c r="B1789" t="s">
        <v>21</v>
      </c>
      <c r="C1789" t="s">
        <v>22</v>
      </c>
      <c r="D1789" t="s">
        <v>23</v>
      </c>
      <c r="E1789">
        <v>10</v>
      </c>
      <c r="F1789">
        <v>5</v>
      </c>
      <c r="G1789" t="s">
        <v>38</v>
      </c>
      <c r="H1789">
        <v>4119</v>
      </c>
      <c r="I1789" t="s">
        <v>34</v>
      </c>
      <c r="J1789">
        <v>3</v>
      </c>
      <c r="K1789" t="s">
        <v>31</v>
      </c>
      <c r="L1789" t="s">
        <v>32</v>
      </c>
      <c r="M1789">
        <v>66870</v>
      </c>
      <c r="N1789">
        <v>1</v>
      </c>
      <c r="O1789">
        <v>19</v>
      </c>
      <c r="P1789">
        <v>3</v>
      </c>
      <c r="Q1789">
        <v>2</v>
      </c>
      <c r="R1789">
        <v>0</v>
      </c>
      <c r="S1789">
        <v>2</v>
      </c>
      <c r="T1789">
        <v>1</v>
      </c>
      <c r="U1789">
        <v>2</v>
      </c>
      <c r="V1789">
        <f>COUNTIF(tbl_General[EmployeeID],tbl_General[[#This Row],[EmployeeID]])</f>
        <v>1</v>
      </c>
    </row>
    <row r="1790" spans="1:22" x14ac:dyDescent="0.25">
      <c r="A1790">
        <v>20</v>
      </c>
      <c r="B1790" t="s">
        <v>21</v>
      </c>
      <c r="C1790" t="s">
        <v>22</v>
      </c>
      <c r="D1790" t="s">
        <v>30</v>
      </c>
      <c r="E1790">
        <v>6</v>
      </c>
      <c r="F1790">
        <v>3</v>
      </c>
      <c r="G1790" t="s">
        <v>38</v>
      </c>
      <c r="H1790">
        <v>599</v>
      </c>
      <c r="I1790" t="s">
        <v>34</v>
      </c>
      <c r="J1790">
        <v>5</v>
      </c>
      <c r="K1790" t="s">
        <v>39</v>
      </c>
      <c r="L1790" t="s">
        <v>32</v>
      </c>
      <c r="M1790">
        <v>83920</v>
      </c>
      <c r="N1790">
        <v>1</v>
      </c>
      <c r="O1790">
        <v>17</v>
      </c>
      <c r="P1790">
        <v>0</v>
      </c>
      <c r="Q1790">
        <v>2</v>
      </c>
      <c r="R1790">
        <v>5</v>
      </c>
      <c r="S1790">
        <v>2</v>
      </c>
      <c r="T1790">
        <v>1</v>
      </c>
      <c r="U1790">
        <v>2</v>
      </c>
      <c r="V1790">
        <f>COUNTIF(tbl_General[EmployeeID],tbl_General[[#This Row],[EmployeeID]])</f>
        <v>1</v>
      </c>
    </row>
    <row r="1791" spans="1:22" x14ac:dyDescent="0.25">
      <c r="A1791">
        <v>20</v>
      </c>
      <c r="B1791" t="s">
        <v>21</v>
      </c>
      <c r="C1791" t="s">
        <v>22</v>
      </c>
      <c r="D1791" t="s">
        <v>30</v>
      </c>
      <c r="E1791">
        <v>6</v>
      </c>
      <c r="F1791">
        <v>3</v>
      </c>
      <c r="G1791" t="s">
        <v>38</v>
      </c>
      <c r="H1791">
        <v>2069</v>
      </c>
      <c r="I1791" t="s">
        <v>34</v>
      </c>
      <c r="J1791">
        <v>5</v>
      </c>
      <c r="K1791" t="s">
        <v>39</v>
      </c>
      <c r="L1791" t="s">
        <v>32</v>
      </c>
      <c r="M1791">
        <v>83920</v>
      </c>
      <c r="N1791">
        <v>1</v>
      </c>
      <c r="O1791">
        <v>17</v>
      </c>
      <c r="P1791">
        <v>0</v>
      </c>
      <c r="Q1791">
        <v>2</v>
      </c>
      <c r="R1791">
        <v>5</v>
      </c>
      <c r="S1791">
        <v>2</v>
      </c>
      <c r="T1791">
        <v>1</v>
      </c>
      <c r="U1791">
        <v>2</v>
      </c>
      <c r="V1791">
        <f>COUNTIF(tbl_General[EmployeeID],tbl_General[[#This Row],[EmployeeID]])</f>
        <v>1</v>
      </c>
    </row>
    <row r="1792" spans="1:22" x14ac:dyDescent="0.25">
      <c r="A1792">
        <v>20</v>
      </c>
      <c r="B1792" t="s">
        <v>21</v>
      </c>
      <c r="C1792" t="s">
        <v>22</v>
      </c>
      <c r="D1792" t="s">
        <v>30</v>
      </c>
      <c r="E1792">
        <v>6</v>
      </c>
      <c r="F1792">
        <v>3</v>
      </c>
      <c r="G1792" t="s">
        <v>38</v>
      </c>
      <c r="H1792">
        <v>3539</v>
      </c>
      <c r="I1792" t="s">
        <v>34</v>
      </c>
      <c r="J1792">
        <v>5</v>
      </c>
      <c r="K1792" t="s">
        <v>39</v>
      </c>
      <c r="L1792" t="s">
        <v>32</v>
      </c>
      <c r="M1792">
        <v>83920</v>
      </c>
      <c r="N1792">
        <v>1</v>
      </c>
      <c r="O1792">
        <v>17</v>
      </c>
      <c r="P1792">
        <v>0</v>
      </c>
      <c r="Q1792">
        <v>2</v>
      </c>
      <c r="R1792">
        <v>5</v>
      </c>
      <c r="S1792">
        <v>2</v>
      </c>
      <c r="T1792">
        <v>1</v>
      </c>
      <c r="U1792">
        <v>2</v>
      </c>
      <c r="V1792">
        <f>COUNTIF(tbl_General[EmployeeID],tbl_General[[#This Row],[EmployeeID]])</f>
        <v>1</v>
      </c>
    </row>
    <row r="1793" spans="1:22" x14ac:dyDescent="0.25">
      <c r="A1793">
        <v>31</v>
      </c>
      <c r="B1793" t="s">
        <v>21</v>
      </c>
      <c r="C1793" t="s">
        <v>22</v>
      </c>
      <c r="D1793" t="s">
        <v>30</v>
      </c>
      <c r="E1793">
        <v>10</v>
      </c>
      <c r="F1793">
        <v>4</v>
      </c>
      <c r="G1793" t="s">
        <v>38</v>
      </c>
      <c r="H1793">
        <v>1160</v>
      </c>
      <c r="I1793" t="s">
        <v>25</v>
      </c>
      <c r="J1793">
        <v>3</v>
      </c>
      <c r="K1793" t="s">
        <v>35</v>
      </c>
      <c r="L1793" t="s">
        <v>27</v>
      </c>
      <c r="M1793">
        <v>61250</v>
      </c>
      <c r="N1793">
        <v>0</v>
      </c>
      <c r="O1793">
        <v>13</v>
      </c>
      <c r="P1793">
        <v>1</v>
      </c>
      <c r="Q1793">
        <v>3</v>
      </c>
      <c r="R1793">
        <v>3</v>
      </c>
      <c r="S1793">
        <v>2</v>
      </c>
      <c r="T1793">
        <v>1</v>
      </c>
      <c r="U1793">
        <v>2</v>
      </c>
      <c r="V1793">
        <f>COUNTIF(tbl_General[EmployeeID],tbl_General[[#This Row],[EmployeeID]])</f>
        <v>1</v>
      </c>
    </row>
    <row r="1794" spans="1:22" x14ac:dyDescent="0.25">
      <c r="A1794">
        <v>31</v>
      </c>
      <c r="B1794" t="s">
        <v>21</v>
      </c>
      <c r="C1794" t="s">
        <v>22</v>
      </c>
      <c r="D1794" t="s">
        <v>30</v>
      </c>
      <c r="E1794">
        <v>10</v>
      </c>
      <c r="F1794">
        <v>4</v>
      </c>
      <c r="G1794" t="s">
        <v>38</v>
      </c>
      <c r="H1794">
        <v>2630</v>
      </c>
      <c r="I1794" t="s">
        <v>25</v>
      </c>
      <c r="J1794">
        <v>3</v>
      </c>
      <c r="K1794" t="s">
        <v>35</v>
      </c>
      <c r="L1794" t="s">
        <v>27</v>
      </c>
      <c r="M1794">
        <v>61250</v>
      </c>
      <c r="N1794">
        <v>0</v>
      </c>
      <c r="O1794">
        <v>13</v>
      </c>
      <c r="P1794">
        <v>1</v>
      </c>
      <c r="Q1794">
        <v>3</v>
      </c>
      <c r="R1794">
        <v>3</v>
      </c>
      <c r="S1794">
        <v>2</v>
      </c>
      <c r="T1794">
        <v>1</v>
      </c>
      <c r="U1794">
        <v>2</v>
      </c>
      <c r="V1794">
        <f>COUNTIF(tbl_General[EmployeeID],tbl_General[[#This Row],[EmployeeID]])</f>
        <v>1</v>
      </c>
    </row>
    <row r="1795" spans="1:22" x14ac:dyDescent="0.25">
      <c r="A1795">
        <v>31</v>
      </c>
      <c r="B1795" t="s">
        <v>21</v>
      </c>
      <c r="C1795" t="s">
        <v>22</v>
      </c>
      <c r="D1795" t="s">
        <v>30</v>
      </c>
      <c r="E1795">
        <v>10</v>
      </c>
      <c r="F1795">
        <v>4</v>
      </c>
      <c r="G1795" t="s">
        <v>38</v>
      </c>
      <c r="H1795">
        <v>4100</v>
      </c>
      <c r="I1795" t="s">
        <v>25</v>
      </c>
      <c r="J1795">
        <v>3</v>
      </c>
      <c r="K1795" t="s">
        <v>35</v>
      </c>
      <c r="L1795" t="s">
        <v>27</v>
      </c>
      <c r="M1795">
        <v>61250</v>
      </c>
      <c r="N1795">
        <v>0</v>
      </c>
      <c r="O1795">
        <v>13</v>
      </c>
      <c r="P1795">
        <v>1</v>
      </c>
      <c r="Q1795">
        <v>3</v>
      </c>
      <c r="R1795">
        <v>3</v>
      </c>
      <c r="S1795">
        <v>2</v>
      </c>
      <c r="T1795">
        <v>1</v>
      </c>
      <c r="U1795">
        <v>2</v>
      </c>
      <c r="V1795">
        <f>COUNTIF(tbl_General[EmployeeID],tbl_General[[#This Row],[EmployeeID]])</f>
        <v>1</v>
      </c>
    </row>
    <row r="1796" spans="1:22" x14ac:dyDescent="0.25">
      <c r="A1796">
        <v>34</v>
      </c>
      <c r="B1796" t="s">
        <v>21</v>
      </c>
      <c r="C1796" t="s">
        <v>22</v>
      </c>
      <c r="D1796" t="s">
        <v>30</v>
      </c>
      <c r="E1796">
        <v>28</v>
      </c>
      <c r="F1796">
        <v>3</v>
      </c>
      <c r="G1796" t="s">
        <v>46</v>
      </c>
      <c r="H1796">
        <v>1226</v>
      </c>
      <c r="I1796" t="s">
        <v>34</v>
      </c>
      <c r="J1796">
        <v>1</v>
      </c>
      <c r="K1796" t="s">
        <v>40</v>
      </c>
      <c r="L1796" t="s">
        <v>41</v>
      </c>
      <c r="M1796">
        <v>107930</v>
      </c>
      <c r="N1796">
        <v>0</v>
      </c>
      <c r="O1796">
        <v>11</v>
      </c>
      <c r="P1796">
        <v>3</v>
      </c>
      <c r="Q1796">
        <v>3</v>
      </c>
      <c r="R1796">
        <v>1</v>
      </c>
      <c r="S1796">
        <v>2</v>
      </c>
      <c r="T1796">
        <v>1</v>
      </c>
      <c r="U1796">
        <v>2</v>
      </c>
      <c r="V1796">
        <f>COUNTIF(tbl_General[EmployeeID],tbl_General[[#This Row],[EmployeeID]])</f>
        <v>1</v>
      </c>
    </row>
    <row r="1797" spans="1:22" x14ac:dyDescent="0.25">
      <c r="A1797">
        <v>34</v>
      </c>
      <c r="B1797" t="s">
        <v>21</v>
      </c>
      <c r="C1797" t="s">
        <v>22</v>
      </c>
      <c r="D1797" t="s">
        <v>30</v>
      </c>
      <c r="E1797">
        <v>28</v>
      </c>
      <c r="F1797">
        <v>3</v>
      </c>
      <c r="G1797" t="s">
        <v>46</v>
      </c>
      <c r="H1797">
        <v>2696</v>
      </c>
      <c r="I1797" t="s">
        <v>34</v>
      </c>
      <c r="J1797">
        <v>1</v>
      </c>
      <c r="K1797" t="s">
        <v>40</v>
      </c>
      <c r="L1797" t="s">
        <v>41</v>
      </c>
      <c r="M1797">
        <v>107930</v>
      </c>
      <c r="N1797">
        <v>0</v>
      </c>
      <c r="O1797">
        <v>11</v>
      </c>
      <c r="P1797">
        <v>3</v>
      </c>
      <c r="Q1797">
        <v>3</v>
      </c>
      <c r="R1797">
        <v>1</v>
      </c>
      <c r="S1797">
        <v>2</v>
      </c>
      <c r="T1797">
        <v>1</v>
      </c>
      <c r="U1797">
        <v>2</v>
      </c>
      <c r="V1797">
        <f>COUNTIF(tbl_General[EmployeeID],tbl_General[[#This Row],[EmployeeID]])</f>
        <v>1</v>
      </c>
    </row>
    <row r="1798" spans="1:22" x14ac:dyDescent="0.25">
      <c r="A1798">
        <v>34</v>
      </c>
      <c r="B1798" t="s">
        <v>21</v>
      </c>
      <c r="C1798" t="s">
        <v>22</v>
      </c>
      <c r="D1798" t="s">
        <v>30</v>
      </c>
      <c r="E1798">
        <v>28</v>
      </c>
      <c r="F1798">
        <v>3</v>
      </c>
      <c r="G1798" t="s">
        <v>46</v>
      </c>
      <c r="H1798">
        <v>4166</v>
      </c>
      <c r="I1798" t="s">
        <v>34</v>
      </c>
      <c r="J1798">
        <v>1</v>
      </c>
      <c r="K1798" t="s">
        <v>40</v>
      </c>
      <c r="L1798" t="s">
        <v>41</v>
      </c>
      <c r="M1798">
        <v>107930</v>
      </c>
      <c r="N1798">
        <v>0</v>
      </c>
      <c r="O1798">
        <v>11</v>
      </c>
      <c r="P1798">
        <v>3</v>
      </c>
      <c r="Q1798">
        <v>3</v>
      </c>
      <c r="R1798">
        <v>1</v>
      </c>
      <c r="S1798">
        <v>2</v>
      </c>
      <c r="T1798">
        <v>1</v>
      </c>
      <c r="U1798">
        <v>2</v>
      </c>
      <c r="V1798">
        <f>COUNTIF(tbl_General[EmployeeID],tbl_General[[#This Row],[EmployeeID]])</f>
        <v>1</v>
      </c>
    </row>
    <row r="1799" spans="1:22" x14ac:dyDescent="0.25">
      <c r="A1799">
        <v>38</v>
      </c>
      <c r="B1799" t="s">
        <v>21</v>
      </c>
      <c r="C1799" t="s">
        <v>22</v>
      </c>
      <c r="D1799" t="s">
        <v>23</v>
      </c>
      <c r="E1799">
        <v>22</v>
      </c>
      <c r="F1799">
        <v>2</v>
      </c>
      <c r="G1799" t="s">
        <v>38</v>
      </c>
      <c r="H1799">
        <v>385</v>
      </c>
      <c r="I1799" t="s">
        <v>34</v>
      </c>
      <c r="J1799">
        <v>1</v>
      </c>
      <c r="K1799" t="s">
        <v>35</v>
      </c>
      <c r="L1799" t="s">
        <v>27</v>
      </c>
      <c r="M1799">
        <v>137340</v>
      </c>
      <c r="N1799">
        <v>0</v>
      </c>
      <c r="O1799">
        <v>13</v>
      </c>
      <c r="P1799">
        <v>0</v>
      </c>
      <c r="Q1799">
        <v>3</v>
      </c>
      <c r="R1799">
        <v>3</v>
      </c>
      <c r="S1799">
        <v>2</v>
      </c>
      <c r="T1799">
        <v>1</v>
      </c>
      <c r="U1799">
        <v>2</v>
      </c>
      <c r="V1799">
        <f>COUNTIF(tbl_General[EmployeeID],tbl_General[[#This Row],[EmployeeID]])</f>
        <v>1</v>
      </c>
    </row>
    <row r="1800" spans="1:22" x14ac:dyDescent="0.25">
      <c r="A1800">
        <v>38</v>
      </c>
      <c r="B1800" t="s">
        <v>21</v>
      </c>
      <c r="C1800" t="s">
        <v>22</v>
      </c>
      <c r="D1800" t="s">
        <v>23</v>
      </c>
      <c r="E1800">
        <v>22</v>
      </c>
      <c r="F1800">
        <v>2</v>
      </c>
      <c r="G1800" t="s">
        <v>38</v>
      </c>
      <c r="H1800">
        <v>1855</v>
      </c>
      <c r="I1800" t="s">
        <v>34</v>
      </c>
      <c r="J1800">
        <v>1</v>
      </c>
      <c r="K1800" t="s">
        <v>35</v>
      </c>
      <c r="L1800" t="s">
        <v>27</v>
      </c>
      <c r="M1800">
        <v>137340</v>
      </c>
      <c r="N1800">
        <v>0</v>
      </c>
      <c r="O1800">
        <v>13</v>
      </c>
      <c r="P1800">
        <v>0</v>
      </c>
      <c r="Q1800">
        <v>3</v>
      </c>
      <c r="R1800">
        <v>3</v>
      </c>
      <c r="S1800">
        <v>2</v>
      </c>
      <c r="T1800">
        <v>1</v>
      </c>
      <c r="U1800">
        <v>2</v>
      </c>
      <c r="V1800">
        <f>COUNTIF(tbl_General[EmployeeID],tbl_General[[#This Row],[EmployeeID]])</f>
        <v>1</v>
      </c>
    </row>
    <row r="1801" spans="1:22" x14ac:dyDescent="0.25">
      <c r="A1801">
        <v>38</v>
      </c>
      <c r="B1801" t="s">
        <v>21</v>
      </c>
      <c r="C1801" t="s">
        <v>22</v>
      </c>
      <c r="D1801" t="s">
        <v>23</v>
      </c>
      <c r="E1801">
        <v>22</v>
      </c>
      <c r="F1801">
        <v>2</v>
      </c>
      <c r="G1801" t="s">
        <v>38</v>
      </c>
      <c r="H1801">
        <v>3325</v>
      </c>
      <c r="I1801" t="s">
        <v>34</v>
      </c>
      <c r="J1801">
        <v>1</v>
      </c>
      <c r="K1801" t="s">
        <v>35</v>
      </c>
      <c r="L1801" t="s">
        <v>27</v>
      </c>
      <c r="M1801">
        <v>137340</v>
      </c>
      <c r="N1801">
        <v>0</v>
      </c>
      <c r="O1801">
        <v>13</v>
      </c>
      <c r="P1801">
        <v>0</v>
      </c>
      <c r="Q1801">
        <v>3</v>
      </c>
      <c r="R1801">
        <v>3</v>
      </c>
      <c r="S1801">
        <v>2</v>
      </c>
      <c r="T1801">
        <v>1</v>
      </c>
      <c r="U1801">
        <v>2</v>
      </c>
      <c r="V1801">
        <f>COUNTIF(tbl_General[EmployeeID],tbl_General[[#This Row],[EmployeeID]])</f>
        <v>1</v>
      </c>
    </row>
    <row r="1802" spans="1:22" x14ac:dyDescent="0.25">
      <c r="A1802">
        <v>34</v>
      </c>
      <c r="B1802" t="s">
        <v>28</v>
      </c>
      <c r="C1802" t="s">
        <v>29</v>
      </c>
      <c r="D1802" t="s">
        <v>30</v>
      </c>
      <c r="E1802">
        <v>5</v>
      </c>
      <c r="F1802">
        <v>3</v>
      </c>
      <c r="G1802" t="s">
        <v>38</v>
      </c>
      <c r="H1802">
        <v>158</v>
      </c>
      <c r="I1802" t="s">
        <v>34</v>
      </c>
      <c r="J1802">
        <v>2</v>
      </c>
      <c r="K1802" t="s">
        <v>31</v>
      </c>
      <c r="L1802" t="s">
        <v>41</v>
      </c>
      <c r="M1802">
        <v>137440</v>
      </c>
      <c r="N1802">
        <v>0</v>
      </c>
      <c r="O1802">
        <v>20</v>
      </c>
      <c r="P1802">
        <v>1</v>
      </c>
      <c r="Q1802">
        <v>3</v>
      </c>
      <c r="R1802">
        <v>3</v>
      </c>
      <c r="S1802">
        <v>2</v>
      </c>
      <c r="T1802">
        <v>1</v>
      </c>
      <c r="U1802">
        <v>0</v>
      </c>
      <c r="V1802">
        <f>COUNTIF(tbl_General[EmployeeID],tbl_General[[#This Row],[EmployeeID]])</f>
        <v>1</v>
      </c>
    </row>
    <row r="1803" spans="1:22" x14ac:dyDescent="0.25">
      <c r="A1803">
        <v>34</v>
      </c>
      <c r="B1803" t="s">
        <v>28</v>
      </c>
      <c r="C1803" t="s">
        <v>29</v>
      </c>
      <c r="D1803" t="s">
        <v>30</v>
      </c>
      <c r="E1803">
        <v>5</v>
      </c>
      <c r="F1803">
        <v>3</v>
      </c>
      <c r="G1803" t="s">
        <v>38</v>
      </c>
      <c r="H1803">
        <v>1628</v>
      </c>
      <c r="I1803" t="s">
        <v>34</v>
      </c>
      <c r="J1803">
        <v>2</v>
      </c>
      <c r="K1803" t="s">
        <v>31</v>
      </c>
      <c r="L1803" t="s">
        <v>41</v>
      </c>
      <c r="M1803">
        <v>137440</v>
      </c>
      <c r="N1803">
        <v>0</v>
      </c>
      <c r="O1803">
        <v>20</v>
      </c>
      <c r="P1803">
        <v>1</v>
      </c>
      <c r="Q1803">
        <v>3</v>
      </c>
      <c r="R1803">
        <v>3</v>
      </c>
      <c r="S1803">
        <v>2</v>
      </c>
      <c r="T1803">
        <v>1</v>
      </c>
      <c r="U1803">
        <v>0</v>
      </c>
      <c r="V1803">
        <f>COUNTIF(tbl_General[EmployeeID],tbl_General[[#This Row],[EmployeeID]])</f>
        <v>1</v>
      </c>
    </row>
    <row r="1804" spans="1:22" x14ac:dyDescent="0.25">
      <c r="A1804">
        <v>34</v>
      </c>
      <c r="B1804" t="s">
        <v>28</v>
      </c>
      <c r="C1804" t="s">
        <v>29</v>
      </c>
      <c r="D1804" t="s">
        <v>30</v>
      </c>
      <c r="E1804">
        <v>5</v>
      </c>
      <c r="F1804">
        <v>3</v>
      </c>
      <c r="G1804" t="s">
        <v>38</v>
      </c>
      <c r="H1804">
        <v>3098</v>
      </c>
      <c r="I1804" t="s">
        <v>34</v>
      </c>
      <c r="J1804">
        <v>2</v>
      </c>
      <c r="K1804" t="s">
        <v>31</v>
      </c>
      <c r="L1804" t="s">
        <v>41</v>
      </c>
      <c r="M1804">
        <v>137440</v>
      </c>
      <c r="N1804">
        <v>0</v>
      </c>
      <c r="O1804">
        <v>20</v>
      </c>
      <c r="P1804">
        <v>1</v>
      </c>
      <c r="Q1804">
        <v>3</v>
      </c>
      <c r="R1804">
        <v>3</v>
      </c>
      <c r="S1804">
        <v>2</v>
      </c>
      <c r="T1804">
        <v>1</v>
      </c>
      <c r="U1804">
        <v>0</v>
      </c>
      <c r="V1804">
        <f>COUNTIF(tbl_General[EmployeeID],tbl_General[[#This Row],[EmployeeID]])</f>
        <v>1</v>
      </c>
    </row>
    <row r="1805" spans="1:22" x14ac:dyDescent="0.25">
      <c r="A1805">
        <v>22</v>
      </c>
      <c r="B1805" t="s">
        <v>28</v>
      </c>
      <c r="C1805" t="s">
        <v>29</v>
      </c>
      <c r="D1805" t="s">
        <v>30</v>
      </c>
      <c r="E1805">
        <v>7</v>
      </c>
      <c r="F1805">
        <v>3</v>
      </c>
      <c r="G1805" t="s">
        <v>38</v>
      </c>
      <c r="H1805">
        <v>186</v>
      </c>
      <c r="I1805" t="s">
        <v>25</v>
      </c>
      <c r="J1805">
        <v>2</v>
      </c>
      <c r="K1805" t="s">
        <v>40</v>
      </c>
      <c r="L1805" t="s">
        <v>32</v>
      </c>
      <c r="M1805">
        <v>37850</v>
      </c>
      <c r="N1805">
        <v>5</v>
      </c>
      <c r="O1805">
        <v>13</v>
      </c>
      <c r="P1805">
        <v>2</v>
      </c>
      <c r="Q1805">
        <v>4</v>
      </c>
      <c r="R1805">
        <v>2</v>
      </c>
      <c r="S1805">
        <v>2</v>
      </c>
      <c r="T1805">
        <v>1</v>
      </c>
      <c r="U1805">
        <v>2</v>
      </c>
      <c r="V1805">
        <f>COUNTIF(tbl_General[EmployeeID],tbl_General[[#This Row],[EmployeeID]])</f>
        <v>1</v>
      </c>
    </row>
    <row r="1806" spans="1:22" x14ac:dyDescent="0.25">
      <c r="A1806">
        <v>22</v>
      </c>
      <c r="B1806" t="s">
        <v>28</v>
      </c>
      <c r="C1806" t="s">
        <v>29</v>
      </c>
      <c r="D1806" t="s">
        <v>30</v>
      </c>
      <c r="E1806">
        <v>7</v>
      </c>
      <c r="F1806">
        <v>3</v>
      </c>
      <c r="G1806" t="s">
        <v>38</v>
      </c>
      <c r="H1806">
        <v>1656</v>
      </c>
      <c r="I1806" t="s">
        <v>25</v>
      </c>
      <c r="J1806">
        <v>2</v>
      </c>
      <c r="K1806" t="s">
        <v>40</v>
      </c>
      <c r="L1806" t="s">
        <v>32</v>
      </c>
      <c r="M1806">
        <v>37850</v>
      </c>
      <c r="N1806">
        <v>5</v>
      </c>
      <c r="O1806">
        <v>13</v>
      </c>
      <c r="P1806">
        <v>2</v>
      </c>
      <c r="Q1806">
        <v>4</v>
      </c>
      <c r="R1806">
        <v>2</v>
      </c>
      <c r="S1806">
        <v>2</v>
      </c>
      <c r="T1806">
        <v>1</v>
      </c>
      <c r="U1806">
        <v>2</v>
      </c>
      <c r="V1806">
        <f>COUNTIF(tbl_General[EmployeeID],tbl_General[[#This Row],[EmployeeID]])</f>
        <v>1</v>
      </c>
    </row>
    <row r="1807" spans="1:22" x14ac:dyDescent="0.25">
      <c r="A1807">
        <v>22</v>
      </c>
      <c r="B1807" t="s">
        <v>28</v>
      </c>
      <c r="C1807" t="s">
        <v>29</v>
      </c>
      <c r="D1807" t="s">
        <v>30</v>
      </c>
      <c r="E1807">
        <v>7</v>
      </c>
      <c r="F1807">
        <v>3</v>
      </c>
      <c r="G1807" t="s">
        <v>38</v>
      </c>
      <c r="H1807">
        <v>3126</v>
      </c>
      <c r="I1807" t="s">
        <v>25</v>
      </c>
      <c r="J1807">
        <v>2</v>
      </c>
      <c r="K1807" t="s">
        <v>40</v>
      </c>
      <c r="L1807" t="s">
        <v>32</v>
      </c>
      <c r="M1807">
        <v>37850</v>
      </c>
      <c r="N1807">
        <v>5</v>
      </c>
      <c r="O1807">
        <v>13</v>
      </c>
      <c r="P1807">
        <v>2</v>
      </c>
      <c r="Q1807">
        <v>4</v>
      </c>
      <c r="R1807">
        <v>2</v>
      </c>
      <c r="S1807">
        <v>2</v>
      </c>
      <c r="T1807">
        <v>1</v>
      </c>
      <c r="U1807">
        <v>2</v>
      </c>
      <c r="V1807">
        <f>COUNTIF(tbl_General[EmployeeID],tbl_General[[#This Row],[EmployeeID]])</f>
        <v>1</v>
      </c>
    </row>
    <row r="1808" spans="1:22" x14ac:dyDescent="0.25">
      <c r="A1808">
        <v>29</v>
      </c>
      <c r="B1808" t="s">
        <v>28</v>
      </c>
      <c r="C1808" t="s">
        <v>22</v>
      </c>
      <c r="D1808" t="s">
        <v>30</v>
      </c>
      <c r="E1808">
        <v>19</v>
      </c>
      <c r="F1808">
        <v>4</v>
      </c>
      <c r="G1808" t="s">
        <v>24</v>
      </c>
      <c r="H1808">
        <v>164</v>
      </c>
      <c r="I1808" t="s">
        <v>34</v>
      </c>
      <c r="J1808">
        <v>3</v>
      </c>
      <c r="K1808" t="s">
        <v>31</v>
      </c>
      <c r="L1808" t="s">
        <v>27</v>
      </c>
      <c r="M1808">
        <v>17900</v>
      </c>
      <c r="N1808">
        <v>5</v>
      </c>
      <c r="O1808">
        <v>16</v>
      </c>
      <c r="P1808">
        <v>1</v>
      </c>
      <c r="Q1808">
        <v>6</v>
      </c>
      <c r="R1808">
        <v>4</v>
      </c>
      <c r="S1808">
        <v>2</v>
      </c>
      <c r="T1808">
        <v>1</v>
      </c>
      <c r="U1808">
        <v>1</v>
      </c>
      <c r="V1808">
        <f>COUNTIF(tbl_General[EmployeeID],tbl_General[[#This Row],[EmployeeID]])</f>
        <v>1</v>
      </c>
    </row>
    <row r="1809" spans="1:22" x14ac:dyDescent="0.25">
      <c r="A1809">
        <v>29</v>
      </c>
      <c r="B1809" t="s">
        <v>28</v>
      </c>
      <c r="C1809" t="s">
        <v>22</v>
      </c>
      <c r="D1809" t="s">
        <v>30</v>
      </c>
      <c r="E1809">
        <v>19</v>
      </c>
      <c r="F1809">
        <v>4</v>
      </c>
      <c r="G1809" t="s">
        <v>24</v>
      </c>
      <c r="H1809">
        <v>1634</v>
      </c>
      <c r="I1809" t="s">
        <v>34</v>
      </c>
      <c r="J1809">
        <v>3</v>
      </c>
      <c r="K1809" t="s">
        <v>31</v>
      </c>
      <c r="L1809" t="s">
        <v>27</v>
      </c>
      <c r="M1809">
        <v>17900</v>
      </c>
      <c r="N1809">
        <v>5</v>
      </c>
      <c r="O1809">
        <v>16</v>
      </c>
      <c r="P1809">
        <v>1</v>
      </c>
      <c r="Q1809">
        <v>6</v>
      </c>
      <c r="R1809">
        <v>4</v>
      </c>
      <c r="S1809">
        <v>2</v>
      </c>
      <c r="T1809">
        <v>1</v>
      </c>
      <c r="U1809">
        <v>1</v>
      </c>
      <c r="V1809">
        <f>COUNTIF(tbl_General[EmployeeID],tbl_General[[#This Row],[EmployeeID]])</f>
        <v>1</v>
      </c>
    </row>
    <row r="1810" spans="1:22" x14ac:dyDescent="0.25">
      <c r="A1810">
        <v>29</v>
      </c>
      <c r="B1810" t="s">
        <v>28</v>
      </c>
      <c r="C1810" t="s">
        <v>22</v>
      </c>
      <c r="D1810" t="s">
        <v>30</v>
      </c>
      <c r="E1810">
        <v>19</v>
      </c>
      <c r="F1810">
        <v>4</v>
      </c>
      <c r="G1810" t="s">
        <v>24</v>
      </c>
      <c r="H1810">
        <v>3104</v>
      </c>
      <c r="I1810" t="s">
        <v>34</v>
      </c>
      <c r="J1810">
        <v>3</v>
      </c>
      <c r="K1810" t="s">
        <v>31</v>
      </c>
      <c r="L1810" t="s">
        <v>27</v>
      </c>
      <c r="M1810">
        <v>17900</v>
      </c>
      <c r="N1810">
        <v>5</v>
      </c>
      <c r="O1810">
        <v>16</v>
      </c>
      <c r="P1810">
        <v>1</v>
      </c>
      <c r="Q1810">
        <v>6</v>
      </c>
      <c r="R1810">
        <v>4</v>
      </c>
      <c r="S1810">
        <v>2</v>
      </c>
      <c r="T1810">
        <v>1</v>
      </c>
      <c r="U1810">
        <v>1</v>
      </c>
      <c r="V1810">
        <f>COUNTIF(tbl_General[EmployeeID],tbl_General[[#This Row],[EmployeeID]])</f>
        <v>1</v>
      </c>
    </row>
    <row r="1811" spans="1:22" x14ac:dyDescent="0.25">
      <c r="A1811">
        <v>25</v>
      </c>
      <c r="B1811" t="s">
        <v>21</v>
      </c>
      <c r="C1811" t="s">
        <v>22</v>
      </c>
      <c r="D1811" t="s">
        <v>23</v>
      </c>
      <c r="E1811">
        <v>20</v>
      </c>
      <c r="F1811">
        <v>5</v>
      </c>
      <c r="G1811" t="s">
        <v>38</v>
      </c>
      <c r="H1811">
        <v>1154</v>
      </c>
      <c r="I1811" t="s">
        <v>25</v>
      </c>
      <c r="J1811">
        <v>2</v>
      </c>
      <c r="K1811" t="s">
        <v>40</v>
      </c>
      <c r="L1811" t="s">
        <v>27</v>
      </c>
      <c r="M1811">
        <v>85000</v>
      </c>
      <c r="N1811">
        <v>4</v>
      </c>
      <c r="O1811">
        <v>12</v>
      </c>
      <c r="P1811">
        <v>0</v>
      </c>
      <c r="Q1811">
        <v>6</v>
      </c>
      <c r="R1811">
        <v>2</v>
      </c>
      <c r="S1811">
        <v>2</v>
      </c>
      <c r="T1811">
        <v>1</v>
      </c>
      <c r="U1811">
        <v>2</v>
      </c>
      <c r="V1811">
        <f>COUNTIF(tbl_General[EmployeeID],tbl_General[[#This Row],[EmployeeID]])</f>
        <v>1</v>
      </c>
    </row>
    <row r="1812" spans="1:22" x14ac:dyDescent="0.25">
      <c r="A1812">
        <v>25</v>
      </c>
      <c r="B1812" t="s">
        <v>21</v>
      </c>
      <c r="C1812" t="s">
        <v>22</v>
      </c>
      <c r="D1812" t="s">
        <v>23</v>
      </c>
      <c r="E1812">
        <v>20</v>
      </c>
      <c r="F1812">
        <v>5</v>
      </c>
      <c r="G1812" t="s">
        <v>38</v>
      </c>
      <c r="H1812">
        <v>2624</v>
      </c>
      <c r="I1812" t="s">
        <v>25</v>
      </c>
      <c r="J1812">
        <v>2</v>
      </c>
      <c r="K1812" t="s">
        <v>40</v>
      </c>
      <c r="L1812" t="s">
        <v>27</v>
      </c>
      <c r="M1812">
        <v>85000</v>
      </c>
      <c r="N1812">
        <v>4</v>
      </c>
      <c r="O1812">
        <v>12</v>
      </c>
      <c r="P1812">
        <v>0</v>
      </c>
      <c r="Q1812">
        <v>6</v>
      </c>
      <c r="R1812">
        <v>2</v>
      </c>
      <c r="S1812">
        <v>2</v>
      </c>
      <c r="T1812">
        <v>1</v>
      </c>
      <c r="U1812">
        <v>2</v>
      </c>
      <c r="V1812">
        <f>COUNTIF(tbl_General[EmployeeID],tbl_General[[#This Row],[EmployeeID]])</f>
        <v>1</v>
      </c>
    </row>
    <row r="1813" spans="1:22" x14ac:dyDescent="0.25">
      <c r="A1813">
        <v>25</v>
      </c>
      <c r="B1813" t="s">
        <v>21</v>
      </c>
      <c r="C1813" t="s">
        <v>22</v>
      </c>
      <c r="D1813" t="s">
        <v>23</v>
      </c>
      <c r="E1813">
        <v>20</v>
      </c>
      <c r="F1813">
        <v>5</v>
      </c>
      <c r="G1813" t="s">
        <v>38</v>
      </c>
      <c r="H1813">
        <v>4094</v>
      </c>
      <c r="I1813" t="s">
        <v>25</v>
      </c>
      <c r="J1813">
        <v>2</v>
      </c>
      <c r="K1813" t="s">
        <v>40</v>
      </c>
      <c r="L1813" t="s">
        <v>27</v>
      </c>
      <c r="M1813">
        <v>85000</v>
      </c>
      <c r="N1813">
        <v>4</v>
      </c>
      <c r="O1813">
        <v>12</v>
      </c>
      <c r="P1813">
        <v>0</v>
      </c>
      <c r="Q1813">
        <v>6</v>
      </c>
      <c r="R1813">
        <v>2</v>
      </c>
      <c r="S1813">
        <v>2</v>
      </c>
      <c r="T1813">
        <v>1</v>
      </c>
      <c r="U1813">
        <v>2</v>
      </c>
      <c r="V1813">
        <f>COUNTIF(tbl_General[EmployeeID],tbl_General[[#This Row],[EmployeeID]])</f>
        <v>1</v>
      </c>
    </row>
    <row r="1814" spans="1:22" x14ac:dyDescent="0.25">
      <c r="A1814">
        <v>31</v>
      </c>
      <c r="B1814" t="s">
        <v>21</v>
      </c>
      <c r="C1814" t="s">
        <v>22</v>
      </c>
      <c r="D1814" t="s">
        <v>23</v>
      </c>
      <c r="E1814">
        <v>7</v>
      </c>
      <c r="F1814">
        <v>4</v>
      </c>
      <c r="G1814" t="s">
        <v>45</v>
      </c>
      <c r="H1814">
        <v>53</v>
      </c>
      <c r="I1814" t="s">
        <v>34</v>
      </c>
      <c r="J1814">
        <v>2</v>
      </c>
      <c r="K1814" t="s">
        <v>35</v>
      </c>
      <c r="L1814" t="s">
        <v>27</v>
      </c>
      <c r="M1814">
        <v>132250</v>
      </c>
      <c r="N1814">
        <v>3</v>
      </c>
      <c r="O1814">
        <v>21</v>
      </c>
      <c r="P1814">
        <v>1</v>
      </c>
      <c r="Q1814">
        <v>9</v>
      </c>
      <c r="R1814">
        <v>2</v>
      </c>
      <c r="S1814">
        <v>2</v>
      </c>
      <c r="T1814">
        <v>1</v>
      </c>
      <c r="U1814">
        <v>0</v>
      </c>
      <c r="V1814">
        <f>COUNTIF(tbl_General[EmployeeID],tbl_General[[#This Row],[EmployeeID]])</f>
        <v>1</v>
      </c>
    </row>
    <row r="1815" spans="1:22" x14ac:dyDescent="0.25">
      <c r="A1815">
        <v>31</v>
      </c>
      <c r="B1815" t="s">
        <v>21</v>
      </c>
      <c r="C1815" t="s">
        <v>22</v>
      </c>
      <c r="D1815" t="s">
        <v>23</v>
      </c>
      <c r="E1815">
        <v>7</v>
      </c>
      <c r="F1815">
        <v>4</v>
      </c>
      <c r="G1815" t="s">
        <v>45</v>
      </c>
      <c r="H1815">
        <v>1523</v>
      </c>
      <c r="I1815" t="s">
        <v>34</v>
      </c>
      <c r="J1815">
        <v>2</v>
      </c>
      <c r="K1815" t="s">
        <v>35</v>
      </c>
      <c r="L1815" t="s">
        <v>27</v>
      </c>
      <c r="M1815">
        <v>132250</v>
      </c>
      <c r="N1815">
        <v>3</v>
      </c>
      <c r="O1815">
        <v>21</v>
      </c>
      <c r="P1815">
        <v>1</v>
      </c>
      <c r="Q1815">
        <v>9</v>
      </c>
      <c r="R1815">
        <v>2</v>
      </c>
      <c r="S1815">
        <v>2</v>
      </c>
      <c r="T1815">
        <v>1</v>
      </c>
      <c r="U1815">
        <v>0</v>
      </c>
      <c r="V1815">
        <f>COUNTIF(tbl_General[EmployeeID],tbl_General[[#This Row],[EmployeeID]])</f>
        <v>1</v>
      </c>
    </row>
    <row r="1816" spans="1:22" x14ac:dyDescent="0.25">
      <c r="A1816">
        <v>31</v>
      </c>
      <c r="B1816" t="s">
        <v>21</v>
      </c>
      <c r="C1816" t="s">
        <v>22</v>
      </c>
      <c r="D1816" t="s">
        <v>23</v>
      </c>
      <c r="E1816">
        <v>7</v>
      </c>
      <c r="F1816">
        <v>4</v>
      </c>
      <c r="G1816" t="s">
        <v>45</v>
      </c>
      <c r="H1816">
        <v>2993</v>
      </c>
      <c r="I1816" t="s">
        <v>34</v>
      </c>
      <c r="J1816">
        <v>2</v>
      </c>
      <c r="K1816" t="s">
        <v>35</v>
      </c>
      <c r="L1816" t="s">
        <v>27</v>
      </c>
      <c r="M1816">
        <v>132250</v>
      </c>
      <c r="N1816">
        <v>3</v>
      </c>
      <c r="O1816">
        <v>21</v>
      </c>
      <c r="P1816">
        <v>1</v>
      </c>
      <c r="Q1816">
        <v>9</v>
      </c>
      <c r="R1816">
        <v>2</v>
      </c>
      <c r="S1816">
        <v>2</v>
      </c>
      <c r="T1816">
        <v>1</v>
      </c>
      <c r="U1816">
        <v>0</v>
      </c>
      <c r="V1816">
        <f>COUNTIF(tbl_General[EmployeeID],tbl_General[[#This Row],[EmployeeID]])</f>
        <v>1</v>
      </c>
    </row>
    <row r="1817" spans="1:22" x14ac:dyDescent="0.25">
      <c r="A1817">
        <v>38</v>
      </c>
      <c r="B1817" t="s">
        <v>21</v>
      </c>
      <c r="C1817" t="s">
        <v>22</v>
      </c>
      <c r="D1817" t="s">
        <v>23</v>
      </c>
      <c r="E1817">
        <v>2</v>
      </c>
      <c r="F1817">
        <v>3</v>
      </c>
      <c r="G1817" t="s">
        <v>45</v>
      </c>
      <c r="H1817">
        <v>30</v>
      </c>
      <c r="I1817" t="s">
        <v>25</v>
      </c>
      <c r="J1817">
        <v>1</v>
      </c>
      <c r="K1817" t="s">
        <v>44</v>
      </c>
      <c r="L1817" t="s">
        <v>41</v>
      </c>
      <c r="M1817">
        <v>44480</v>
      </c>
      <c r="N1817">
        <v>9</v>
      </c>
      <c r="O1817">
        <v>12</v>
      </c>
      <c r="P1817">
        <v>0</v>
      </c>
      <c r="Q1817">
        <v>10</v>
      </c>
      <c r="R1817">
        <v>3</v>
      </c>
      <c r="S1817">
        <v>2</v>
      </c>
      <c r="T1817">
        <v>1</v>
      </c>
      <c r="U1817">
        <v>2</v>
      </c>
      <c r="V1817">
        <f>COUNTIF(tbl_General[EmployeeID],tbl_General[[#This Row],[EmployeeID]])</f>
        <v>1</v>
      </c>
    </row>
    <row r="1818" spans="1:22" x14ac:dyDescent="0.25">
      <c r="A1818">
        <v>38</v>
      </c>
      <c r="B1818" t="s">
        <v>21</v>
      </c>
      <c r="C1818" t="s">
        <v>22</v>
      </c>
      <c r="D1818" t="s">
        <v>23</v>
      </c>
      <c r="E1818">
        <v>2</v>
      </c>
      <c r="F1818">
        <v>3</v>
      </c>
      <c r="G1818" t="s">
        <v>45</v>
      </c>
      <c r="H1818">
        <v>1500</v>
      </c>
      <c r="I1818" t="s">
        <v>25</v>
      </c>
      <c r="J1818">
        <v>1</v>
      </c>
      <c r="K1818" t="s">
        <v>44</v>
      </c>
      <c r="L1818" t="s">
        <v>41</v>
      </c>
      <c r="M1818">
        <v>44480</v>
      </c>
      <c r="N1818">
        <v>9</v>
      </c>
      <c r="O1818">
        <v>12</v>
      </c>
      <c r="P1818">
        <v>0</v>
      </c>
      <c r="Q1818">
        <v>10</v>
      </c>
      <c r="R1818">
        <v>3</v>
      </c>
      <c r="S1818">
        <v>2</v>
      </c>
      <c r="T1818">
        <v>1</v>
      </c>
      <c r="U1818">
        <v>2</v>
      </c>
      <c r="V1818">
        <f>COUNTIF(tbl_General[EmployeeID],tbl_General[[#This Row],[EmployeeID]])</f>
        <v>1</v>
      </c>
    </row>
    <row r="1819" spans="1:22" x14ac:dyDescent="0.25">
      <c r="A1819">
        <v>38</v>
      </c>
      <c r="B1819" t="s">
        <v>21</v>
      </c>
      <c r="C1819" t="s">
        <v>22</v>
      </c>
      <c r="D1819" t="s">
        <v>23</v>
      </c>
      <c r="E1819">
        <v>2</v>
      </c>
      <c r="F1819">
        <v>3</v>
      </c>
      <c r="G1819" t="s">
        <v>45</v>
      </c>
      <c r="H1819">
        <v>2970</v>
      </c>
      <c r="I1819" t="s">
        <v>25</v>
      </c>
      <c r="J1819">
        <v>1</v>
      </c>
      <c r="K1819" t="s">
        <v>44</v>
      </c>
      <c r="L1819" t="s">
        <v>41</v>
      </c>
      <c r="M1819">
        <v>44480</v>
      </c>
      <c r="N1819">
        <v>9</v>
      </c>
      <c r="O1819">
        <v>12</v>
      </c>
      <c r="P1819">
        <v>0</v>
      </c>
      <c r="Q1819">
        <v>10</v>
      </c>
      <c r="R1819">
        <v>3</v>
      </c>
      <c r="S1819">
        <v>2</v>
      </c>
      <c r="T1819">
        <v>1</v>
      </c>
      <c r="U1819">
        <v>2</v>
      </c>
      <c r="V1819">
        <f>COUNTIF(tbl_General[EmployeeID],tbl_General[[#This Row],[EmployeeID]])</f>
        <v>1</v>
      </c>
    </row>
    <row r="1820" spans="1:22" x14ac:dyDescent="0.25">
      <c r="A1820">
        <v>46</v>
      </c>
      <c r="B1820" t="s">
        <v>21</v>
      </c>
      <c r="C1820" t="s">
        <v>29</v>
      </c>
      <c r="D1820" t="s">
        <v>30</v>
      </c>
      <c r="E1820">
        <v>4</v>
      </c>
      <c r="F1820">
        <v>1</v>
      </c>
      <c r="G1820" t="s">
        <v>38</v>
      </c>
      <c r="H1820">
        <v>208</v>
      </c>
      <c r="I1820" t="s">
        <v>34</v>
      </c>
      <c r="J1820">
        <v>5</v>
      </c>
      <c r="K1820" t="s">
        <v>37</v>
      </c>
      <c r="L1820" t="s">
        <v>27</v>
      </c>
      <c r="M1820">
        <v>29110</v>
      </c>
      <c r="N1820">
        <v>5</v>
      </c>
      <c r="O1820">
        <v>13</v>
      </c>
      <c r="P1820">
        <v>0</v>
      </c>
      <c r="Q1820">
        <v>28</v>
      </c>
      <c r="R1820">
        <v>3</v>
      </c>
      <c r="S1820">
        <v>2</v>
      </c>
      <c r="T1820">
        <v>1</v>
      </c>
      <c r="U1820">
        <v>2</v>
      </c>
      <c r="V1820">
        <f>COUNTIF(tbl_General[EmployeeID],tbl_General[[#This Row],[EmployeeID]])</f>
        <v>1</v>
      </c>
    </row>
    <row r="1821" spans="1:22" x14ac:dyDescent="0.25">
      <c r="A1821">
        <v>46</v>
      </c>
      <c r="B1821" t="s">
        <v>21</v>
      </c>
      <c r="C1821" t="s">
        <v>29</v>
      </c>
      <c r="D1821" t="s">
        <v>30</v>
      </c>
      <c r="E1821">
        <v>4</v>
      </c>
      <c r="F1821">
        <v>1</v>
      </c>
      <c r="G1821" t="s">
        <v>38</v>
      </c>
      <c r="H1821">
        <v>1678</v>
      </c>
      <c r="I1821" t="s">
        <v>34</v>
      </c>
      <c r="J1821">
        <v>5</v>
      </c>
      <c r="K1821" t="s">
        <v>37</v>
      </c>
      <c r="L1821" t="s">
        <v>27</v>
      </c>
      <c r="M1821">
        <v>29110</v>
      </c>
      <c r="N1821">
        <v>5</v>
      </c>
      <c r="O1821">
        <v>13</v>
      </c>
      <c r="P1821">
        <v>0</v>
      </c>
      <c r="Q1821">
        <v>28</v>
      </c>
      <c r="R1821">
        <v>3</v>
      </c>
      <c r="S1821">
        <v>2</v>
      </c>
      <c r="T1821">
        <v>1</v>
      </c>
      <c r="U1821">
        <v>2</v>
      </c>
      <c r="V1821">
        <f>COUNTIF(tbl_General[EmployeeID],tbl_General[[#This Row],[EmployeeID]])</f>
        <v>1</v>
      </c>
    </row>
    <row r="1822" spans="1:22" x14ac:dyDescent="0.25">
      <c r="A1822">
        <v>46</v>
      </c>
      <c r="B1822" t="s">
        <v>21</v>
      </c>
      <c r="C1822" t="s">
        <v>29</v>
      </c>
      <c r="D1822" t="s">
        <v>30</v>
      </c>
      <c r="E1822">
        <v>4</v>
      </c>
      <c r="F1822">
        <v>1</v>
      </c>
      <c r="G1822" t="s">
        <v>38</v>
      </c>
      <c r="H1822">
        <v>3148</v>
      </c>
      <c r="I1822" t="s">
        <v>34</v>
      </c>
      <c r="J1822">
        <v>5</v>
      </c>
      <c r="K1822" t="s">
        <v>37</v>
      </c>
      <c r="L1822" t="s">
        <v>27</v>
      </c>
      <c r="M1822">
        <v>29110</v>
      </c>
      <c r="N1822">
        <v>5</v>
      </c>
      <c r="O1822">
        <v>13</v>
      </c>
      <c r="P1822">
        <v>0</v>
      </c>
      <c r="Q1822">
        <v>28</v>
      </c>
      <c r="R1822">
        <v>3</v>
      </c>
      <c r="S1822">
        <v>2</v>
      </c>
      <c r="T1822">
        <v>1</v>
      </c>
      <c r="U1822">
        <v>2</v>
      </c>
      <c r="V1822">
        <f>COUNTIF(tbl_General[EmployeeID],tbl_General[[#This Row],[EmployeeID]])</f>
        <v>1</v>
      </c>
    </row>
    <row r="1823" spans="1:22" x14ac:dyDescent="0.25">
      <c r="A1823">
        <v>35</v>
      </c>
      <c r="B1823" t="s">
        <v>21</v>
      </c>
      <c r="C1823" t="s">
        <v>22</v>
      </c>
      <c r="D1823" t="s">
        <v>23</v>
      </c>
      <c r="E1823">
        <v>7</v>
      </c>
      <c r="F1823">
        <v>2</v>
      </c>
      <c r="G1823" t="s">
        <v>24</v>
      </c>
      <c r="H1823">
        <v>851</v>
      </c>
      <c r="I1823" t="s">
        <v>34</v>
      </c>
      <c r="J1823">
        <v>1</v>
      </c>
      <c r="K1823" t="s">
        <v>35</v>
      </c>
      <c r="L1823" t="s">
        <v>32</v>
      </c>
      <c r="M1823">
        <v>22770</v>
      </c>
      <c r="N1823">
        <v>1</v>
      </c>
      <c r="O1823">
        <v>12</v>
      </c>
      <c r="P1823">
        <v>1</v>
      </c>
      <c r="Q1823">
        <v>3</v>
      </c>
      <c r="R1823">
        <v>2</v>
      </c>
      <c r="S1823">
        <v>3</v>
      </c>
      <c r="T1823">
        <v>1</v>
      </c>
      <c r="U1823">
        <v>2</v>
      </c>
      <c r="V1823">
        <f>COUNTIF(tbl_General[EmployeeID],tbl_General[[#This Row],[EmployeeID]])</f>
        <v>1</v>
      </c>
    </row>
    <row r="1824" spans="1:22" x14ac:dyDescent="0.25">
      <c r="A1824">
        <v>35</v>
      </c>
      <c r="B1824" t="s">
        <v>21</v>
      </c>
      <c r="C1824" t="s">
        <v>22</v>
      </c>
      <c r="D1824" t="s">
        <v>23</v>
      </c>
      <c r="E1824">
        <v>7</v>
      </c>
      <c r="F1824">
        <v>2</v>
      </c>
      <c r="G1824" t="s">
        <v>24</v>
      </c>
      <c r="H1824">
        <v>2321</v>
      </c>
      <c r="I1824" t="s">
        <v>34</v>
      </c>
      <c r="J1824">
        <v>1</v>
      </c>
      <c r="K1824" t="s">
        <v>35</v>
      </c>
      <c r="L1824" t="s">
        <v>32</v>
      </c>
      <c r="M1824">
        <v>22770</v>
      </c>
      <c r="N1824">
        <v>1</v>
      </c>
      <c r="O1824">
        <v>12</v>
      </c>
      <c r="P1824">
        <v>1</v>
      </c>
      <c r="Q1824">
        <v>3</v>
      </c>
      <c r="R1824">
        <v>2</v>
      </c>
      <c r="S1824">
        <v>3</v>
      </c>
      <c r="T1824">
        <v>1</v>
      </c>
      <c r="U1824">
        <v>2</v>
      </c>
      <c r="V1824">
        <f>COUNTIF(tbl_General[EmployeeID],tbl_General[[#This Row],[EmployeeID]])</f>
        <v>1</v>
      </c>
    </row>
    <row r="1825" spans="1:22" x14ac:dyDescent="0.25">
      <c r="A1825">
        <v>35</v>
      </c>
      <c r="B1825" t="s">
        <v>21</v>
      </c>
      <c r="C1825" t="s">
        <v>22</v>
      </c>
      <c r="D1825" t="s">
        <v>23</v>
      </c>
      <c r="E1825">
        <v>7</v>
      </c>
      <c r="F1825">
        <v>2</v>
      </c>
      <c r="G1825" t="s">
        <v>24</v>
      </c>
      <c r="H1825">
        <v>3791</v>
      </c>
      <c r="I1825" t="s">
        <v>34</v>
      </c>
      <c r="J1825">
        <v>1</v>
      </c>
      <c r="K1825" t="s">
        <v>35</v>
      </c>
      <c r="L1825" t="s">
        <v>32</v>
      </c>
      <c r="M1825">
        <v>22770</v>
      </c>
      <c r="N1825">
        <v>1</v>
      </c>
      <c r="O1825">
        <v>12</v>
      </c>
      <c r="P1825">
        <v>1</v>
      </c>
      <c r="Q1825">
        <v>3</v>
      </c>
      <c r="R1825">
        <v>2</v>
      </c>
      <c r="S1825">
        <v>3</v>
      </c>
      <c r="T1825">
        <v>1</v>
      </c>
      <c r="U1825">
        <v>2</v>
      </c>
      <c r="V1825">
        <f>COUNTIF(tbl_General[EmployeeID],tbl_General[[#This Row],[EmployeeID]])</f>
        <v>1</v>
      </c>
    </row>
    <row r="1826" spans="1:22" x14ac:dyDescent="0.25">
      <c r="A1826">
        <v>21</v>
      </c>
      <c r="B1826" t="s">
        <v>21</v>
      </c>
      <c r="C1826" t="s">
        <v>22</v>
      </c>
      <c r="D1826" t="s">
        <v>30</v>
      </c>
      <c r="E1826">
        <v>3</v>
      </c>
      <c r="F1826">
        <v>2</v>
      </c>
      <c r="G1826" t="s">
        <v>24</v>
      </c>
      <c r="H1826">
        <v>17</v>
      </c>
      <c r="I1826" t="s">
        <v>34</v>
      </c>
      <c r="J1826">
        <v>1</v>
      </c>
      <c r="K1826" t="s">
        <v>40</v>
      </c>
      <c r="L1826" t="s">
        <v>32</v>
      </c>
      <c r="M1826">
        <v>42130</v>
      </c>
      <c r="N1826">
        <v>1</v>
      </c>
      <c r="O1826">
        <v>12</v>
      </c>
      <c r="P1826">
        <v>3</v>
      </c>
      <c r="Q1826">
        <v>3</v>
      </c>
      <c r="R1826">
        <v>3</v>
      </c>
      <c r="S1826">
        <v>3</v>
      </c>
      <c r="T1826">
        <v>1</v>
      </c>
      <c r="U1826">
        <v>0</v>
      </c>
      <c r="V1826">
        <f>COUNTIF(tbl_General[EmployeeID],tbl_General[[#This Row],[EmployeeID]])</f>
        <v>1</v>
      </c>
    </row>
    <row r="1827" spans="1:22" x14ac:dyDescent="0.25">
      <c r="A1827">
        <v>21</v>
      </c>
      <c r="B1827" t="s">
        <v>21</v>
      </c>
      <c r="C1827" t="s">
        <v>22</v>
      </c>
      <c r="D1827" t="s">
        <v>30</v>
      </c>
      <c r="E1827">
        <v>3</v>
      </c>
      <c r="F1827">
        <v>2</v>
      </c>
      <c r="G1827" t="s">
        <v>24</v>
      </c>
      <c r="H1827">
        <v>1487</v>
      </c>
      <c r="I1827" t="s">
        <v>34</v>
      </c>
      <c r="J1827">
        <v>1</v>
      </c>
      <c r="K1827" t="s">
        <v>40</v>
      </c>
      <c r="L1827" t="s">
        <v>32</v>
      </c>
      <c r="M1827">
        <v>42130</v>
      </c>
      <c r="N1827">
        <v>1</v>
      </c>
      <c r="O1827">
        <v>12</v>
      </c>
      <c r="P1827">
        <v>3</v>
      </c>
      <c r="Q1827">
        <v>3</v>
      </c>
      <c r="R1827">
        <v>3</v>
      </c>
      <c r="S1827">
        <v>3</v>
      </c>
      <c r="T1827">
        <v>1</v>
      </c>
      <c r="U1827">
        <v>0</v>
      </c>
      <c r="V1827">
        <f>COUNTIF(tbl_General[EmployeeID],tbl_General[[#This Row],[EmployeeID]])</f>
        <v>1</v>
      </c>
    </row>
    <row r="1828" spans="1:22" x14ac:dyDescent="0.25">
      <c r="A1828">
        <v>21</v>
      </c>
      <c r="B1828" t="s">
        <v>21</v>
      </c>
      <c r="C1828" t="s">
        <v>22</v>
      </c>
      <c r="D1828" t="s">
        <v>30</v>
      </c>
      <c r="E1828">
        <v>3</v>
      </c>
      <c r="F1828">
        <v>2</v>
      </c>
      <c r="G1828" t="s">
        <v>24</v>
      </c>
      <c r="H1828">
        <v>2957</v>
      </c>
      <c r="I1828" t="s">
        <v>34</v>
      </c>
      <c r="J1828">
        <v>1</v>
      </c>
      <c r="K1828" t="s">
        <v>40</v>
      </c>
      <c r="L1828" t="s">
        <v>32</v>
      </c>
      <c r="M1828">
        <v>42130</v>
      </c>
      <c r="N1828">
        <v>1</v>
      </c>
      <c r="O1828">
        <v>12</v>
      </c>
      <c r="P1828">
        <v>3</v>
      </c>
      <c r="Q1828">
        <v>3</v>
      </c>
      <c r="R1828">
        <v>3</v>
      </c>
      <c r="S1828">
        <v>3</v>
      </c>
      <c r="T1828">
        <v>1</v>
      </c>
      <c r="U1828">
        <v>0</v>
      </c>
      <c r="V1828">
        <f>COUNTIF(tbl_General[EmployeeID],tbl_General[[#This Row],[EmployeeID]])</f>
        <v>1</v>
      </c>
    </row>
    <row r="1829" spans="1:22" x14ac:dyDescent="0.25">
      <c r="A1829">
        <v>28</v>
      </c>
      <c r="B1829" t="s">
        <v>21</v>
      </c>
      <c r="C1829" t="s">
        <v>22</v>
      </c>
      <c r="D1829" t="s">
        <v>23</v>
      </c>
      <c r="E1829">
        <v>1</v>
      </c>
      <c r="F1829">
        <v>2</v>
      </c>
      <c r="G1829" t="s">
        <v>24</v>
      </c>
      <c r="H1829">
        <v>1050</v>
      </c>
      <c r="I1829" t="s">
        <v>34</v>
      </c>
      <c r="J1829">
        <v>3</v>
      </c>
      <c r="K1829" t="s">
        <v>44</v>
      </c>
      <c r="L1829" t="s">
        <v>27</v>
      </c>
      <c r="M1829">
        <v>44770</v>
      </c>
      <c r="N1829">
        <v>1</v>
      </c>
      <c r="O1829">
        <v>15</v>
      </c>
      <c r="P1829">
        <v>0</v>
      </c>
      <c r="Q1829">
        <v>3</v>
      </c>
      <c r="R1829">
        <v>6</v>
      </c>
      <c r="S1829">
        <v>3</v>
      </c>
      <c r="T1829">
        <v>1</v>
      </c>
      <c r="U1829">
        <v>2</v>
      </c>
      <c r="V1829">
        <f>COUNTIF(tbl_General[EmployeeID],tbl_General[[#This Row],[EmployeeID]])</f>
        <v>1</v>
      </c>
    </row>
    <row r="1830" spans="1:22" x14ac:dyDescent="0.25">
      <c r="A1830">
        <v>28</v>
      </c>
      <c r="B1830" t="s">
        <v>21</v>
      </c>
      <c r="C1830" t="s">
        <v>22</v>
      </c>
      <c r="D1830" t="s">
        <v>23</v>
      </c>
      <c r="E1830">
        <v>1</v>
      </c>
      <c r="F1830">
        <v>2</v>
      </c>
      <c r="G1830" t="s">
        <v>24</v>
      </c>
      <c r="H1830">
        <v>2520</v>
      </c>
      <c r="I1830" t="s">
        <v>34</v>
      </c>
      <c r="J1830">
        <v>3</v>
      </c>
      <c r="K1830" t="s">
        <v>44</v>
      </c>
      <c r="L1830" t="s">
        <v>27</v>
      </c>
      <c r="M1830">
        <v>44770</v>
      </c>
      <c r="N1830">
        <v>1</v>
      </c>
      <c r="O1830">
        <v>15</v>
      </c>
      <c r="P1830">
        <v>0</v>
      </c>
      <c r="Q1830">
        <v>3</v>
      </c>
      <c r="R1830">
        <v>6</v>
      </c>
      <c r="S1830">
        <v>3</v>
      </c>
      <c r="T1830">
        <v>1</v>
      </c>
      <c r="U1830">
        <v>2</v>
      </c>
      <c r="V1830">
        <f>COUNTIF(tbl_General[EmployeeID],tbl_General[[#This Row],[EmployeeID]])</f>
        <v>1</v>
      </c>
    </row>
    <row r="1831" spans="1:22" x14ac:dyDescent="0.25">
      <c r="A1831">
        <v>28</v>
      </c>
      <c r="B1831" t="s">
        <v>21</v>
      </c>
      <c r="C1831" t="s">
        <v>22</v>
      </c>
      <c r="D1831" t="s">
        <v>23</v>
      </c>
      <c r="E1831">
        <v>1</v>
      </c>
      <c r="F1831">
        <v>2</v>
      </c>
      <c r="G1831" t="s">
        <v>24</v>
      </c>
      <c r="H1831">
        <v>3990</v>
      </c>
      <c r="I1831" t="s">
        <v>34</v>
      </c>
      <c r="J1831">
        <v>3</v>
      </c>
      <c r="K1831" t="s">
        <v>44</v>
      </c>
      <c r="L1831" t="s">
        <v>27</v>
      </c>
      <c r="M1831">
        <v>44770</v>
      </c>
      <c r="N1831">
        <v>1</v>
      </c>
      <c r="O1831">
        <v>15</v>
      </c>
      <c r="P1831">
        <v>0</v>
      </c>
      <c r="Q1831">
        <v>3</v>
      </c>
      <c r="R1831">
        <v>6</v>
      </c>
      <c r="S1831">
        <v>3</v>
      </c>
      <c r="T1831">
        <v>1</v>
      </c>
      <c r="U1831">
        <v>2</v>
      </c>
      <c r="V1831">
        <f>COUNTIF(tbl_General[EmployeeID],tbl_General[[#This Row],[EmployeeID]])</f>
        <v>1</v>
      </c>
    </row>
    <row r="1832" spans="1:22" x14ac:dyDescent="0.25">
      <c r="A1832">
        <v>35</v>
      </c>
      <c r="B1832" t="s">
        <v>21</v>
      </c>
      <c r="C1832" t="s">
        <v>22</v>
      </c>
      <c r="D1832" t="s">
        <v>23</v>
      </c>
      <c r="E1832">
        <v>24</v>
      </c>
      <c r="F1832">
        <v>3</v>
      </c>
      <c r="G1832" t="s">
        <v>38</v>
      </c>
      <c r="H1832">
        <v>483</v>
      </c>
      <c r="I1832" t="s">
        <v>34</v>
      </c>
      <c r="J1832">
        <v>5</v>
      </c>
      <c r="K1832" t="s">
        <v>35</v>
      </c>
      <c r="L1832" t="s">
        <v>41</v>
      </c>
      <c r="M1832">
        <v>57450</v>
      </c>
      <c r="N1832">
        <v>1</v>
      </c>
      <c r="O1832">
        <v>17</v>
      </c>
      <c r="P1832">
        <v>3</v>
      </c>
      <c r="Q1832">
        <v>3</v>
      </c>
      <c r="R1832">
        <v>4</v>
      </c>
      <c r="S1832">
        <v>3</v>
      </c>
      <c r="T1832">
        <v>1</v>
      </c>
      <c r="U1832">
        <v>2</v>
      </c>
      <c r="V1832">
        <f>COUNTIF(tbl_General[EmployeeID],tbl_General[[#This Row],[EmployeeID]])</f>
        <v>1</v>
      </c>
    </row>
    <row r="1833" spans="1:22" x14ac:dyDescent="0.25">
      <c r="A1833">
        <v>35</v>
      </c>
      <c r="B1833" t="s">
        <v>21</v>
      </c>
      <c r="C1833" t="s">
        <v>22</v>
      </c>
      <c r="D1833" t="s">
        <v>23</v>
      </c>
      <c r="E1833">
        <v>24</v>
      </c>
      <c r="F1833">
        <v>3</v>
      </c>
      <c r="G1833" t="s">
        <v>38</v>
      </c>
      <c r="H1833">
        <v>1953</v>
      </c>
      <c r="I1833" t="s">
        <v>34</v>
      </c>
      <c r="J1833">
        <v>5</v>
      </c>
      <c r="K1833" t="s">
        <v>35</v>
      </c>
      <c r="L1833" t="s">
        <v>41</v>
      </c>
      <c r="M1833">
        <v>57450</v>
      </c>
      <c r="N1833">
        <v>1</v>
      </c>
      <c r="O1833">
        <v>17</v>
      </c>
      <c r="P1833">
        <v>3</v>
      </c>
      <c r="Q1833">
        <v>3</v>
      </c>
      <c r="R1833">
        <v>4</v>
      </c>
      <c r="S1833">
        <v>3</v>
      </c>
      <c r="T1833">
        <v>1</v>
      </c>
      <c r="U1833">
        <v>2</v>
      </c>
      <c r="V1833">
        <f>COUNTIF(tbl_General[EmployeeID],tbl_General[[#This Row],[EmployeeID]])</f>
        <v>1</v>
      </c>
    </row>
    <row r="1834" spans="1:22" x14ac:dyDescent="0.25">
      <c r="A1834">
        <v>35</v>
      </c>
      <c r="B1834" t="s">
        <v>21</v>
      </c>
      <c r="C1834" t="s">
        <v>22</v>
      </c>
      <c r="D1834" t="s">
        <v>23</v>
      </c>
      <c r="E1834">
        <v>24</v>
      </c>
      <c r="F1834">
        <v>3</v>
      </c>
      <c r="G1834" t="s">
        <v>38</v>
      </c>
      <c r="H1834">
        <v>3423</v>
      </c>
      <c r="I1834" t="s">
        <v>34</v>
      </c>
      <c r="J1834">
        <v>5</v>
      </c>
      <c r="K1834" t="s">
        <v>35</v>
      </c>
      <c r="L1834" t="s">
        <v>41</v>
      </c>
      <c r="M1834">
        <v>57450</v>
      </c>
      <c r="N1834">
        <v>1</v>
      </c>
      <c r="O1834">
        <v>17</v>
      </c>
      <c r="P1834">
        <v>3</v>
      </c>
      <c r="Q1834">
        <v>3</v>
      </c>
      <c r="R1834">
        <v>4</v>
      </c>
      <c r="S1834">
        <v>3</v>
      </c>
      <c r="T1834">
        <v>1</v>
      </c>
      <c r="U1834">
        <v>2</v>
      </c>
      <c r="V1834">
        <f>COUNTIF(tbl_General[EmployeeID],tbl_General[[#This Row],[EmployeeID]])</f>
        <v>1</v>
      </c>
    </row>
    <row r="1835" spans="1:22" x14ac:dyDescent="0.25">
      <c r="A1835">
        <v>21</v>
      </c>
      <c r="B1835" t="s">
        <v>21</v>
      </c>
      <c r="C1835" t="s">
        <v>22</v>
      </c>
      <c r="D1835" t="s">
        <v>23</v>
      </c>
      <c r="E1835">
        <v>16</v>
      </c>
      <c r="F1835">
        <v>2</v>
      </c>
      <c r="G1835" t="s">
        <v>24</v>
      </c>
      <c r="H1835">
        <v>239</v>
      </c>
      <c r="I1835" t="s">
        <v>34</v>
      </c>
      <c r="J1835">
        <v>3</v>
      </c>
      <c r="K1835" t="s">
        <v>35</v>
      </c>
      <c r="L1835" t="s">
        <v>32</v>
      </c>
      <c r="M1835">
        <v>87260</v>
      </c>
      <c r="N1835">
        <v>1</v>
      </c>
      <c r="O1835">
        <v>11</v>
      </c>
      <c r="P1835">
        <v>1</v>
      </c>
      <c r="Q1835">
        <v>3</v>
      </c>
      <c r="R1835">
        <v>2</v>
      </c>
      <c r="S1835">
        <v>3</v>
      </c>
      <c r="T1835">
        <v>1</v>
      </c>
      <c r="U1835">
        <v>2</v>
      </c>
      <c r="V1835">
        <f>COUNTIF(tbl_General[EmployeeID],tbl_General[[#This Row],[EmployeeID]])</f>
        <v>1</v>
      </c>
    </row>
    <row r="1836" spans="1:22" x14ac:dyDescent="0.25">
      <c r="A1836">
        <v>21</v>
      </c>
      <c r="B1836" t="s">
        <v>21</v>
      </c>
      <c r="C1836" t="s">
        <v>22</v>
      </c>
      <c r="D1836" t="s">
        <v>23</v>
      </c>
      <c r="E1836">
        <v>16</v>
      </c>
      <c r="F1836">
        <v>2</v>
      </c>
      <c r="G1836" t="s">
        <v>24</v>
      </c>
      <c r="H1836">
        <v>1709</v>
      </c>
      <c r="I1836" t="s">
        <v>34</v>
      </c>
      <c r="J1836">
        <v>3</v>
      </c>
      <c r="K1836" t="s">
        <v>35</v>
      </c>
      <c r="L1836" t="s">
        <v>32</v>
      </c>
      <c r="M1836">
        <v>87260</v>
      </c>
      <c r="N1836">
        <v>1</v>
      </c>
      <c r="O1836">
        <v>11</v>
      </c>
      <c r="P1836">
        <v>1</v>
      </c>
      <c r="Q1836">
        <v>3</v>
      </c>
      <c r="R1836">
        <v>2</v>
      </c>
      <c r="S1836">
        <v>3</v>
      </c>
      <c r="T1836">
        <v>1</v>
      </c>
      <c r="U1836">
        <v>2</v>
      </c>
      <c r="V1836">
        <f>COUNTIF(tbl_General[EmployeeID],tbl_General[[#This Row],[EmployeeID]])</f>
        <v>1</v>
      </c>
    </row>
    <row r="1837" spans="1:22" x14ac:dyDescent="0.25">
      <c r="A1837">
        <v>21</v>
      </c>
      <c r="B1837" t="s">
        <v>21</v>
      </c>
      <c r="C1837" t="s">
        <v>22</v>
      </c>
      <c r="D1837" t="s">
        <v>23</v>
      </c>
      <c r="E1837">
        <v>16</v>
      </c>
      <c r="F1837">
        <v>2</v>
      </c>
      <c r="G1837" t="s">
        <v>24</v>
      </c>
      <c r="H1837">
        <v>3179</v>
      </c>
      <c r="I1837" t="s">
        <v>34</v>
      </c>
      <c r="J1837">
        <v>3</v>
      </c>
      <c r="K1837" t="s">
        <v>35</v>
      </c>
      <c r="L1837" t="s">
        <v>32</v>
      </c>
      <c r="M1837">
        <v>87260</v>
      </c>
      <c r="N1837">
        <v>1</v>
      </c>
      <c r="O1837">
        <v>11</v>
      </c>
      <c r="P1837">
        <v>1</v>
      </c>
      <c r="Q1837">
        <v>3</v>
      </c>
      <c r="R1837">
        <v>2</v>
      </c>
      <c r="S1837">
        <v>3</v>
      </c>
      <c r="T1837">
        <v>1</v>
      </c>
      <c r="U1837">
        <v>2</v>
      </c>
      <c r="V1837">
        <f>COUNTIF(tbl_General[EmployeeID],tbl_General[[#This Row],[EmployeeID]])</f>
        <v>1</v>
      </c>
    </row>
    <row r="1838" spans="1:22" x14ac:dyDescent="0.25">
      <c r="A1838">
        <v>29</v>
      </c>
      <c r="B1838" t="s">
        <v>21</v>
      </c>
      <c r="C1838" t="s">
        <v>22</v>
      </c>
      <c r="D1838" t="s">
        <v>30</v>
      </c>
      <c r="E1838">
        <v>19</v>
      </c>
      <c r="F1838">
        <v>4</v>
      </c>
      <c r="G1838" t="s">
        <v>24</v>
      </c>
      <c r="H1838">
        <v>636</v>
      </c>
      <c r="I1838" t="s">
        <v>34</v>
      </c>
      <c r="J1838">
        <v>1</v>
      </c>
      <c r="K1838" t="s">
        <v>42</v>
      </c>
      <c r="L1838" t="s">
        <v>41</v>
      </c>
      <c r="M1838">
        <v>99500</v>
      </c>
      <c r="N1838">
        <v>1</v>
      </c>
      <c r="O1838">
        <v>20</v>
      </c>
      <c r="P1838">
        <v>0</v>
      </c>
      <c r="Q1838">
        <v>3</v>
      </c>
      <c r="R1838">
        <v>3</v>
      </c>
      <c r="S1838">
        <v>3</v>
      </c>
      <c r="T1838">
        <v>1</v>
      </c>
      <c r="U1838">
        <v>2</v>
      </c>
      <c r="V1838">
        <f>COUNTIF(tbl_General[EmployeeID],tbl_General[[#This Row],[EmployeeID]])</f>
        <v>1</v>
      </c>
    </row>
    <row r="1839" spans="1:22" x14ac:dyDescent="0.25">
      <c r="A1839">
        <v>29</v>
      </c>
      <c r="B1839" t="s">
        <v>21</v>
      </c>
      <c r="C1839" t="s">
        <v>22</v>
      </c>
      <c r="D1839" t="s">
        <v>30</v>
      </c>
      <c r="E1839">
        <v>19</v>
      </c>
      <c r="F1839">
        <v>4</v>
      </c>
      <c r="G1839" t="s">
        <v>24</v>
      </c>
      <c r="H1839">
        <v>2106</v>
      </c>
      <c r="I1839" t="s">
        <v>34</v>
      </c>
      <c r="J1839">
        <v>1</v>
      </c>
      <c r="K1839" t="s">
        <v>42</v>
      </c>
      <c r="L1839" t="s">
        <v>41</v>
      </c>
      <c r="M1839">
        <v>99500</v>
      </c>
      <c r="N1839">
        <v>1</v>
      </c>
      <c r="O1839">
        <v>20</v>
      </c>
      <c r="P1839">
        <v>0</v>
      </c>
      <c r="Q1839">
        <v>3</v>
      </c>
      <c r="R1839">
        <v>3</v>
      </c>
      <c r="S1839">
        <v>3</v>
      </c>
      <c r="T1839">
        <v>1</v>
      </c>
      <c r="U1839">
        <v>2</v>
      </c>
      <c r="V1839">
        <f>COUNTIF(tbl_General[EmployeeID],tbl_General[[#This Row],[EmployeeID]])</f>
        <v>1</v>
      </c>
    </row>
    <row r="1840" spans="1:22" x14ac:dyDescent="0.25">
      <c r="A1840">
        <v>29</v>
      </c>
      <c r="B1840" t="s">
        <v>21</v>
      </c>
      <c r="C1840" t="s">
        <v>22</v>
      </c>
      <c r="D1840" t="s">
        <v>30</v>
      </c>
      <c r="E1840">
        <v>19</v>
      </c>
      <c r="F1840">
        <v>4</v>
      </c>
      <c r="G1840" t="s">
        <v>24</v>
      </c>
      <c r="H1840">
        <v>3576</v>
      </c>
      <c r="I1840" t="s">
        <v>34</v>
      </c>
      <c r="J1840">
        <v>1</v>
      </c>
      <c r="K1840" t="s">
        <v>42</v>
      </c>
      <c r="L1840" t="s">
        <v>41</v>
      </c>
      <c r="M1840">
        <v>99500</v>
      </c>
      <c r="N1840">
        <v>1</v>
      </c>
      <c r="O1840">
        <v>20</v>
      </c>
      <c r="P1840">
        <v>0</v>
      </c>
      <c r="Q1840">
        <v>3</v>
      </c>
      <c r="R1840">
        <v>3</v>
      </c>
      <c r="S1840">
        <v>3</v>
      </c>
      <c r="T1840">
        <v>1</v>
      </c>
      <c r="U1840">
        <v>2</v>
      </c>
      <c r="V1840">
        <f>COUNTIF(tbl_General[EmployeeID],tbl_General[[#This Row],[EmployeeID]])</f>
        <v>1</v>
      </c>
    </row>
    <row r="1841" spans="1:22" x14ac:dyDescent="0.25">
      <c r="A1841">
        <v>47</v>
      </c>
      <c r="B1841" t="s">
        <v>21</v>
      </c>
      <c r="C1841" t="s">
        <v>22</v>
      </c>
      <c r="D1841" t="s">
        <v>30</v>
      </c>
      <c r="E1841">
        <v>2</v>
      </c>
      <c r="F1841">
        <v>3</v>
      </c>
      <c r="G1841" t="s">
        <v>24</v>
      </c>
      <c r="H1841">
        <v>408</v>
      </c>
      <c r="I1841" t="s">
        <v>34</v>
      </c>
      <c r="J1841">
        <v>2</v>
      </c>
      <c r="K1841" t="s">
        <v>42</v>
      </c>
      <c r="L1841" t="s">
        <v>32</v>
      </c>
      <c r="M1841">
        <v>99810</v>
      </c>
      <c r="N1841">
        <v>1</v>
      </c>
      <c r="O1841">
        <v>21</v>
      </c>
      <c r="P1841">
        <v>1</v>
      </c>
      <c r="Q1841">
        <v>3</v>
      </c>
      <c r="R1841">
        <v>3</v>
      </c>
      <c r="S1841">
        <v>3</v>
      </c>
      <c r="T1841">
        <v>1</v>
      </c>
      <c r="U1841">
        <v>2</v>
      </c>
      <c r="V1841">
        <f>COUNTIF(tbl_General[EmployeeID],tbl_General[[#This Row],[EmployeeID]])</f>
        <v>1</v>
      </c>
    </row>
    <row r="1842" spans="1:22" x14ac:dyDescent="0.25">
      <c r="A1842">
        <v>47</v>
      </c>
      <c r="B1842" t="s">
        <v>21</v>
      </c>
      <c r="C1842" t="s">
        <v>22</v>
      </c>
      <c r="D1842" t="s">
        <v>30</v>
      </c>
      <c r="E1842">
        <v>2</v>
      </c>
      <c r="F1842">
        <v>3</v>
      </c>
      <c r="G1842" t="s">
        <v>24</v>
      </c>
      <c r="H1842">
        <v>1878</v>
      </c>
      <c r="I1842" t="s">
        <v>34</v>
      </c>
      <c r="J1842">
        <v>2</v>
      </c>
      <c r="K1842" t="s">
        <v>42</v>
      </c>
      <c r="L1842" t="s">
        <v>32</v>
      </c>
      <c r="M1842">
        <v>99810</v>
      </c>
      <c r="N1842">
        <v>1</v>
      </c>
      <c r="O1842">
        <v>21</v>
      </c>
      <c r="P1842">
        <v>1</v>
      </c>
      <c r="Q1842">
        <v>3</v>
      </c>
      <c r="R1842">
        <v>3</v>
      </c>
      <c r="S1842">
        <v>3</v>
      </c>
      <c r="T1842">
        <v>1</v>
      </c>
      <c r="U1842">
        <v>2</v>
      </c>
      <c r="V1842">
        <f>COUNTIF(tbl_General[EmployeeID],tbl_General[[#This Row],[EmployeeID]])</f>
        <v>1</v>
      </c>
    </row>
    <row r="1843" spans="1:22" x14ac:dyDescent="0.25">
      <c r="A1843">
        <v>47</v>
      </c>
      <c r="B1843" t="s">
        <v>21</v>
      </c>
      <c r="C1843" t="s">
        <v>22</v>
      </c>
      <c r="D1843" t="s">
        <v>30</v>
      </c>
      <c r="E1843">
        <v>2</v>
      </c>
      <c r="F1843">
        <v>3</v>
      </c>
      <c r="G1843" t="s">
        <v>24</v>
      </c>
      <c r="H1843">
        <v>3348</v>
      </c>
      <c r="I1843" t="s">
        <v>34</v>
      </c>
      <c r="J1843">
        <v>2</v>
      </c>
      <c r="K1843" t="s">
        <v>42</v>
      </c>
      <c r="L1843" t="s">
        <v>32</v>
      </c>
      <c r="M1843">
        <v>99810</v>
      </c>
      <c r="N1843">
        <v>1</v>
      </c>
      <c r="O1843">
        <v>21</v>
      </c>
      <c r="P1843">
        <v>1</v>
      </c>
      <c r="Q1843">
        <v>3</v>
      </c>
      <c r="R1843">
        <v>3</v>
      </c>
      <c r="S1843">
        <v>3</v>
      </c>
      <c r="T1843">
        <v>1</v>
      </c>
      <c r="U1843">
        <v>2</v>
      </c>
      <c r="V1843">
        <f>COUNTIF(tbl_General[EmployeeID],tbl_General[[#This Row],[EmployeeID]])</f>
        <v>1</v>
      </c>
    </row>
    <row r="1844" spans="1:22" x14ac:dyDescent="0.25">
      <c r="A1844">
        <v>27</v>
      </c>
      <c r="B1844" t="s">
        <v>21</v>
      </c>
      <c r="C1844" t="s">
        <v>36</v>
      </c>
      <c r="D1844" t="s">
        <v>23</v>
      </c>
      <c r="E1844">
        <v>11</v>
      </c>
      <c r="F1844">
        <v>3</v>
      </c>
      <c r="G1844" t="s">
        <v>46</v>
      </c>
      <c r="H1844">
        <v>529</v>
      </c>
      <c r="I1844" t="s">
        <v>25</v>
      </c>
      <c r="J1844">
        <v>2</v>
      </c>
      <c r="K1844" t="s">
        <v>40</v>
      </c>
      <c r="L1844" t="s">
        <v>27</v>
      </c>
      <c r="M1844">
        <v>99850</v>
      </c>
      <c r="N1844">
        <v>1</v>
      </c>
      <c r="O1844">
        <v>14</v>
      </c>
      <c r="P1844">
        <v>1</v>
      </c>
      <c r="Q1844">
        <v>3</v>
      </c>
      <c r="R1844">
        <v>3</v>
      </c>
      <c r="S1844">
        <v>3</v>
      </c>
      <c r="T1844">
        <v>1</v>
      </c>
      <c r="U1844">
        <v>2</v>
      </c>
      <c r="V1844">
        <f>COUNTIF(tbl_General[EmployeeID],tbl_General[[#This Row],[EmployeeID]])</f>
        <v>1</v>
      </c>
    </row>
    <row r="1845" spans="1:22" x14ac:dyDescent="0.25">
      <c r="A1845">
        <v>27</v>
      </c>
      <c r="B1845" t="s">
        <v>21</v>
      </c>
      <c r="C1845" t="s">
        <v>36</v>
      </c>
      <c r="D1845" t="s">
        <v>23</v>
      </c>
      <c r="E1845">
        <v>11</v>
      </c>
      <c r="F1845">
        <v>3</v>
      </c>
      <c r="G1845" t="s">
        <v>46</v>
      </c>
      <c r="H1845">
        <v>1999</v>
      </c>
      <c r="I1845" t="s">
        <v>25</v>
      </c>
      <c r="J1845">
        <v>2</v>
      </c>
      <c r="K1845" t="s">
        <v>40</v>
      </c>
      <c r="L1845" t="s">
        <v>27</v>
      </c>
      <c r="M1845">
        <v>99850</v>
      </c>
      <c r="N1845">
        <v>1</v>
      </c>
      <c r="O1845">
        <v>14</v>
      </c>
      <c r="P1845">
        <v>1</v>
      </c>
      <c r="Q1845">
        <v>3</v>
      </c>
      <c r="R1845">
        <v>3</v>
      </c>
      <c r="S1845">
        <v>3</v>
      </c>
      <c r="T1845">
        <v>1</v>
      </c>
      <c r="U1845">
        <v>2</v>
      </c>
      <c r="V1845">
        <f>COUNTIF(tbl_General[EmployeeID],tbl_General[[#This Row],[EmployeeID]])</f>
        <v>1</v>
      </c>
    </row>
    <row r="1846" spans="1:22" x14ac:dyDescent="0.25">
      <c r="A1846">
        <v>27</v>
      </c>
      <c r="B1846" t="s">
        <v>21</v>
      </c>
      <c r="C1846" t="s">
        <v>36</v>
      </c>
      <c r="D1846" t="s">
        <v>23</v>
      </c>
      <c r="E1846">
        <v>11</v>
      </c>
      <c r="F1846">
        <v>3</v>
      </c>
      <c r="G1846" t="s">
        <v>46</v>
      </c>
      <c r="H1846">
        <v>3469</v>
      </c>
      <c r="I1846" t="s">
        <v>25</v>
      </c>
      <c r="J1846">
        <v>2</v>
      </c>
      <c r="K1846" t="s">
        <v>40</v>
      </c>
      <c r="L1846" t="s">
        <v>27</v>
      </c>
      <c r="M1846">
        <v>99850</v>
      </c>
      <c r="N1846">
        <v>1</v>
      </c>
      <c r="O1846">
        <v>14</v>
      </c>
      <c r="P1846">
        <v>1</v>
      </c>
      <c r="Q1846">
        <v>3</v>
      </c>
      <c r="R1846">
        <v>3</v>
      </c>
      <c r="S1846">
        <v>3</v>
      </c>
      <c r="T1846">
        <v>1</v>
      </c>
      <c r="U1846">
        <v>2</v>
      </c>
      <c r="V1846">
        <f>COUNTIF(tbl_General[EmployeeID],tbl_General[[#This Row],[EmployeeID]])</f>
        <v>1</v>
      </c>
    </row>
    <row r="1847" spans="1:22" x14ac:dyDescent="0.25">
      <c r="A1847">
        <v>23</v>
      </c>
      <c r="B1847" t="s">
        <v>21</v>
      </c>
      <c r="C1847" t="s">
        <v>22</v>
      </c>
      <c r="D1847" t="s">
        <v>23</v>
      </c>
      <c r="E1847">
        <v>6</v>
      </c>
      <c r="F1847">
        <v>4</v>
      </c>
      <c r="G1847" t="s">
        <v>24</v>
      </c>
      <c r="H1847">
        <v>981</v>
      </c>
      <c r="I1847" t="s">
        <v>34</v>
      </c>
      <c r="J1847">
        <v>3</v>
      </c>
      <c r="K1847" t="s">
        <v>42</v>
      </c>
      <c r="L1847" t="s">
        <v>32</v>
      </c>
      <c r="M1847">
        <v>103220</v>
      </c>
      <c r="N1847">
        <v>1</v>
      </c>
      <c r="O1847">
        <v>14</v>
      </c>
      <c r="P1847">
        <v>2</v>
      </c>
      <c r="Q1847">
        <v>3</v>
      </c>
      <c r="R1847">
        <v>2</v>
      </c>
      <c r="S1847">
        <v>3</v>
      </c>
      <c r="T1847">
        <v>1</v>
      </c>
      <c r="U1847">
        <v>2</v>
      </c>
      <c r="V1847">
        <f>COUNTIF(tbl_General[EmployeeID],tbl_General[[#This Row],[EmployeeID]])</f>
        <v>1</v>
      </c>
    </row>
    <row r="1848" spans="1:22" x14ac:dyDescent="0.25">
      <c r="A1848">
        <v>23</v>
      </c>
      <c r="B1848" t="s">
        <v>21</v>
      </c>
      <c r="C1848" t="s">
        <v>22</v>
      </c>
      <c r="D1848" t="s">
        <v>23</v>
      </c>
      <c r="E1848">
        <v>6</v>
      </c>
      <c r="F1848">
        <v>4</v>
      </c>
      <c r="G1848" t="s">
        <v>24</v>
      </c>
      <c r="H1848">
        <v>2451</v>
      </c>
      <c r="I1848" t="s">
        <v>34</v>
      </c>
      <c r="J1848">
        <v>3</v>
      </c>
      <c r="K1848" t="s">
        <v>42</v>
      </c>
      <c r="L1848" t="s">
        <v>32</v>
      </c>
      <c r="M1848">
        <v>103220</v>
      </c>
      <c r="N1848">
        <v>1</v>
      </c>
      <c r="O1848">
        <v>14</v>
      </c>
      <c r="P1848">
        <v>2</v>
      </c>
      <c r="Q1848">
        <v>3</v>
      </c>
      <c r="R1848">
        <v>2</v>
      </c>
      <c r="S1848">
        <v>3</v>
      </c>
      <c r="T1848">
        <v>1</v>
      </c>
      <c r="U1848">
        <v>2</v>
      </c>
      <c r="V1848">
        <f>COUNTIF(tbl_General[EmployeeID],tbl_General[[#This Row],[EmployeeID]])</f>
        <v>1</v>
      </c>
    </row>
    <row r="1849" spans="1:22" x14ac:dyDescent="0.25">
      <c r="A1849">
        <v>23</v>
      </c>
      <c r="B1849" t="s">
        <v>21</v>
      </c>
      <c r="C1849" t="s">
        <v>22</v>
      </c>
      <c r="D1849" t="s">
        <v>23</v>
      </c>
      <c r="E1849">
        <v>6</v>
      </c>
      <c r="F1849">
        <v>4</v>
      </c>
      <c r="G1849" t="s">
        <v>24</v>
      </c>
      <c r="H1849">
        <v>3921</v>
      </c>
      <c r="I1849" t="s">
        <v>34</v>
      </c>
      <c r="J1849">
        <v>3</v>
      </c>
      <c r="K1849" t="s">
        <v>42</v>
      </c>
      <c r="L1849" t="s">
        <v>32</v>
      </c>
      <c r="M1849">
        <v>103220</v>
      </c>
      <c r="N1849">
        <v>1</v>
      </c>
      <c r="O1849">
        <v>14</v>
      </c>
      <c r="P1849">
        <v>2</v>
      </c>
      <c r="Q1849">
        <v>3</v>
      </c>
      <c r="R1849">
        <v>2</v>
      </c>
      <c r="S1849">
        <v>3</v>
      </c>
      <c r="T1849">
        <v>1</v>
      </c>
      <c r="U1849">
        <v>2</v>
      </c>
      <c r="V1849">
        <f>COUNTIF(tbl_General[EmployeeID],tbl_General[[#This Row],[EmployeeID]])</f>
        <v>1</v>
      </c>
    </row>
    <row r="1850" spans="1:22" x14ac:dyDescent="0.25">
      <c r="A1850">
        <v>21</v>
      </c>
      <c r="B1850" t="s">
        <v>28</v>
      </c>
      <c r="C1850" t="s">
        <v>29</v>
      </c>
      <c r="D1850" t="s">
        <v>30</v>
      </c>
      <c r="E1850">
        <v>9</v>
      </c>
      <c r="F1850">
        <v>3</v>
      </c>
      <c r="G1850" t="s">
        <v>38</v>
      </c>
      <c r="H1850">
        <v>100</v>
      </c>
      <c r="I1850" t="s">
        <v>25</v>
      </c>
      <c r="J1850">
        <v>4</v>
      </c>
      <c r="K1850" t="s">
        <v>42</v>
      </c>
      <c r="L1850" t="s">
        <v>32</v>
      </c>
      <c r="M1850">
        <v>178750</v>
      </c>
      <c r="N1850">
        <v>1</v>
      </c>
      <c r="O1850">
        <v>12</v>
      </c>
      <c r="P1850">
        <v>0</v>
      </c>
      <c r="Q1850">
        <v>3</v>
      </c>
      <c r="R1850">
        <v>5</v>
      </c>
      <c r="S1850">
        <v>3</v>
      </c>
      <c r="T1850">
        <v>1</v>
      </c>
      <c r="U1850">
        <v>2</v>
      </c>
      <c r="V1850">
        <f>COUNTIF(tbl_General[EmployeeID],tbl_General[[#This Row],[EmployeeID]])</f>
        <v>1</v>
      </c>
    </row>
    <row r="1851" spans="1:22" x14ac:dyDescent="0.25">
      <c r="A1851">
        <v>21</v>
      </c>
      <c r="B1851" t="s">
        <v>28</v>
      </c>
      <c r="C1851" t="s">
        <v>29</v>
      </c>
      <c r="D1851" t="s">
        <v>30</v>
      </c>
      <c r="E1851">
        <v>9</v>
      </c>
      <c r="F1851">
        <v>3</v>
      </c>
      <c r="G1851" t="s">
        <v>38</v>
      </c>
      <c r="H1851">
        <v>1570</v>
      </c>
      <c r="I1851" t="s">
        <v>25</v>
      </c>
      <c r="J1851">
        <v>4</v>
      </c>
      <c r="K1851" t="s">
        <v>42</v>
      </c>
      <c r="L1851" t="s">
        <v>32</v>
      </c>
      <c r="M1851">
        <v>178750</v>
      </c>
      <c r="N1851">
        <v>1</v>
      </c>
      <c r="O1851">
        <v>12</v>
      </c>
      <c r="P1851">
        <v>0</v>
      </c>
      <c r="Q1851">
        <v>3</v>
      </c>
      <c r="R1851">
        <v>5</v>
      </c>
      <c r="S1851">
        <v>3</v>
      </c>
      <c r="T1851">
        <v>1</v>
      </c>
      <c r="U1851">
        <v>2</v>
      </c>
      <c r="V1851">
        <f>COUNTIF(tbl_General[EmployeeID],tbl_General[[#This Row],[EmployeeID]])</f>
        <v>1</v>
      </c>
    </row>
    <row r="1852" spans="1:22" x14ac:dyDescent="0.25">
      <c r="A1852">
        <v>21</v>
      </c>
      <c r="B1852" t="s">
        <v>28</v>
      </c>
      <c r="C1852" t="s">
        <v>29</v>
      </c>
      <c r="D1852" t="s">
        <v>30</v>
      </c>
      <c r="E1852">
        <v>9</v>
      </c>
      <c r="F1852">
        <v>3</v>
      </c>
      <c r="G1852" t="s">
        <v>38</v>
      </c>
      <c r="H1852">
        <v>3040</v>
      </c>
      <c r="I1852" t="s">
        <v>25</v>
      </c>
      <c r="J1852">
        <v>4</v>
      </c>
      <c r="K1852" t="s">
        <v>42</v>
      </c>
      <c r="L1852" t="s">
        <v>32</v>
      </c>
      <c r="M1852">
        <v>178750</v>
      </c>
      <c r="N1852">
        <v>1</v>
      </c>
      <c r="O1852">
        <v>12</v>
      </c>
      <c r="P1852">
        <v>0</v>
      </c>
      <c r="Q1852">
        <v>3</v>
      </c>
      <c r="R1852">
        <v>5</v>
      </c>
      <c r="S1852">
        <v>3</v>
      </c>
      <c r="T1852">
        <v>1</v>
      </c>
      <c r="U1852">
        <v>2</v>
      </c>
      <c r="V1852">
        <f>COUNTIF(tbl_General[EmployeeID],tbl_General[[#This Row],[EmployeeID]])</f>
        <v>1</v>
      </c>
    </row>
    <row r="1853" spans="1:22" x14ac:dyDescent="0.25">
      <c r="A1853">
        <v>42</v>
      </c>
      <c r="B1853" t="s">
        <v>21</v>
      </c>
      <c r="C1853" t="s">
        <v>22</v>
      </c>
      <c r="D1853" t="s">
        <v>23</v>
      </c>
      <c r="E1853">
        <v>7</v>
      </c>
      <c r="F1853">
        <v>4</v>
      </c>
      <c r="G1853" t="s">
        <v>38</v>
      </c>
      <c r="H1853">
        <v>93</v>
      </c>
      <c r="I1853" t="s">
        <v>34</v>
      </c>
      <c r="J1853">
        <v>3</v>
      </c>
      <c r="K1853" t="s">
        <v>31</v>
      </c>
      <c r="L1853" t="s">
        <v>41</v>
      </c>
      <c r="M1853">
        <v>22260</v>
      </c>
      <c r="N1853">
        <v>0</v>
      </c>
      <c r="O1853">
        <v>12</v>
      </c>
      <c r="P1853">
        <v>1</v>
      </c>
      <c r="Q1853">
        <v>4</v>
      </c>
      <c r="R1853">
        <v>3</v>
      </c>
      <c r="S1853">
        <v>3</v>
      </c>
      <c r="T1853">
        <v>1</v>
      </c>
      <c r="U1853">
        <v>0</v>
      </c>
      <c r="V1853">
        <f>COUNTIF(tbl_General[EmployeeID],tbl_General[[#This Row],[EmployeeID]])</f>
        <v>1</v>
      </c>
    </row>
    <row r="1854" spans="1:22" x14ac:dyDescent="0.25">
      <c r="A1854">
        <v>42</v>
      </c>
      <c r="B1854" t="s">
        <v>21</v>
      </c>
      <c r="C1854" t="s">
        <v>22</v>
      </c>
      <c r="D1854" t="s">
        <v>23</v>
      </c>
      <c r="E1854">
        <v>7</v>
      </c>
      <c r="F1854">
        <v>4</v>
      </c>
      <c r="G1854" t="s">
        <v>38</v>
      </c>
      <c r="H1854">
        <v>1563</v>
      </c>
      <c r="I1854" t="s">
        <v>34</v>
      </c>
      <c r="J1854">
        <v>3</v>
      </c>
      <c r="K1854" t="s">
        <v>31</v>
      </c>
      <c r="L1854" t="s">
        <v>41</v>
      </c>
      <c r="M1854">
        <v>22260</v>
      </c>
      <c r="N1854">
        <v>0</v>
      </c>
      <c r="O1854">
        <v>12</v>
      </c>
      <c r="P1854">
        <v>1</v>
      </c>
      <c r="Q1854">
        <v>4</v>
      </c>
      <c r="R1854">
        <v>3</v>
      </c>
      <c r="S1854">
        <v>3</v>
      </c>
      <c r="T1854">
        <v>1</v>
      </c>
      <c r="U1854">
        <v>0</v>
      </c>
      <c r="V1854">
        <f>COUNTIF(tbl_General[EmployeeID],tbl_General[[#This Row],[EmployeeID]])</f>
        <v>1</v>
      </c>
    </row>
    <row r="1855" spans="1:22" x14ac:dyDescent="0.25">
      <c r="A1855">
        <v>42</v>
      </c>
      <c r="B1855" t="s">
        <v>21</v>
      </c>
      <c r="C1855" t="s">
        <v>22</v>
      </c>
      <c r="D1855" t="s">
        <v>23</v>
      </c>
      <c r="E1855">
        <v>7</v>
      </c>
      <c r="F1855">
        <v>4</v>
      </c>
      <c r="G1855" t="s">
        <v>38</v>
      </c>
      <c r="H1855">
        <v>3033</v>
      </c>
      <c r="I1855" t="s">
        <v>34</v>
      </c>
      <c r="J1855">
        <v>3</v>
      </c>
      <c r="K1855" t="s">
        <v>31</v>
      </c>
      <c r="L1855" t="s">
        <v>41</v>
      </c>
      <c r="M1855">
        <v>22260</v>
      </c>
      <c r="N1855">
        <v>0</v>
      </c>
      <c r="O1855">
        <v>12</v>
      </c>
      <c r="P1855">
        <v>1</v>
      </c>
      <c r="Q1855">
        <v>4</v>
      </c>
      <c r="R1855">
        <v>3</v>
      </c>
      <c r="S1855">
        <v>3</v>
      </c>
      <c r="T1855">
        <v>1</v>
      </c>
      <c r="U1855">
        <v>0</v>
      </c>
      <c r="V1855">
        <f>COUNTIF(tbl_General[EmployeeID],tbl_General[[#This Row],[EmployeeID]])</f>
        <v>1</v>
      </c>
    </row>
    <row r="1856" spans="1:22" x14ac:dyDescent="0.25">
      <c r="A1856">
        <v>32</v>
      </c>
      <c r="B1856" t="s">
        <v>28</v>
      </c>
      <c r="C1856" t="s">
        <v>22</v>
      </c>
      <c r="D1856" t="s">
        <v>23</v>
      </c>
      <c r="E1856">
        <v>23</v>
      </c>
      <c r="F1856">
        <v>1</v>
      </c>
      <c r="G1856" t="s">
        <v>24</v>
      </c>
      <c r="H1856">
        <v>1452</v>
      </c>
      <c r="I1856" t="s">
        <v>34</v>
      </c>
      <c r="J1856">
        <v>3</v>
      </c>
      <c r="K1856" t="s">
        <v>26</v>
      </c>
      <c r="L1856" t="s">
        <v>32</v>
      </c>
      <c r="M1856">
        <v>24680</v>
      </c>
      <c r="N1856">
        <v>0</v>
      </c>
      <c r="O1856">
        <v>11</v>
      </c>
      <c r="P1856">
        <v>0</v>
      </c>
      <c r="Q1856">
        <v>4</v>
      </c>
      <c r="R1856">
        <v>2</v>
      </c>
      <c r="S1856">
        <v>3</v>
      </c>
      <c r="T1856">
        <v>1</v>
      </c>
      <c r="U1856">
        <v>2</v>
      </c>
      <c r="V1856">
        <f>COUNTIF(tbl_General[EmployeeID],tbl_General[[#This Row],[EmployeeID]])</f>
        <v>1</v>
      </c>
    </row>
    <row r="1857" spans="1:22" x14ac:dyDescent="0.25">
      <c r="A1857">
        <v>32</v>
      </c>
      <c r="B1857" t="s">
        <v>28</v>
      </c>
      <c r="C1857" t="s">
        <v>22</v>
      </c>
      <c r="D1857" t="s">
        <v>23</v>
      </c>
      <c r="E1857">
        <v>23</v>
      </c>
      <c r="F1857">
        <v>1</v>
      </c>
      <c r="G1857" t="s">
        <v>24</v>
      </c>
      <c r="H1857">
        <v>2922</v>
      </c>
      <c r="I1857" t="s">
        <v>34</v>
      </c>
      <c r="J1857">
        <v>3</v>
      </c>
      <c r="K1857" t="s">
        <v>26</v>
      </c>
      <c r="L1857" t="s">
        <v>32</v>
      </c>
      <c r="M1857">
        <v>24680</v>
      </c>
      <c r="N1857">
        <v>0</v>
      </c>
      <c r="O1857">
        <v>11</v>
      </c>
      <c r="P1857">
        <v>0</v>
      </c>
      <c r="Q1857">
        <v>4</v>
      </c>
      <c r="R1857">
        <v>2</v>
      </c>
      <c r="S1857">
        <v>3</v>
      </c>
      <c r="T1857">
        <v>1</v>
      </c>
      <c r="U1857">
        <v>2</v>
      </c>
      <c r="V1857">
        <f>COUNTIF(tbl_General[EmployeeID],tbl_General[[#This Row],[EmployeeID]])</f>
        <v>1</v>
      </c>
    </row>
    <row r="1858" spans="1:22" x14ac:dyDescent="0.25">
      <c r="A1858">
        <v>32</v>
      </c>
      <c r="B1858" t="s">
        <v>28</v>
      </c>
      <c r="C1858" t="s">
        <v>22</v>
      </c>
      <c r="D1858" t="s">
        <v>23</v>
      </c>
      <c r="E1858">
        <v>23</v>
      </c>
      <c r="F1858">
        <v>1</v>
      </c>
      <c r="G1858" t="s">
        <v>24</v>
      </c>
      <c r="H1858">
        <v>4392</v>
      </c>
      <c r="I1858" t="s">
        <v>34</v>
      </c>
      <c r="J1858">
        <v>3</v>
      </c>
      <c r="K1858" t="s">
        <v>26</v>
      </c>
      <c r="L1858" t="s">
        <v>32</v>
      </c>
      <c r="M1858">
        <v>24680</v>
      </c>
      <c r="N1858">
        <v>0</v>
      </c>
      <c r="O1858">
        <v>11</v>
      </c>
      <c r="P1858">
        <v>0</v>
      </c>
      <c r="Q1858">
        <v>4</v>
      </c>
      <c r="R1858">
        <v>2</v>
      </c>
      <c r="S1858">
        <v>3</v>
      </c>
      <c r="T1858">
        <v>1</v>
      </c>
      <c r="U1858">
        <v>2</v>
      </c>
      <c r="V1858">
        <f>COUNTIF(tbl_General[EmployeeID],tbl_General[[#This Row],[EmployeeID]])</f>
        <v>1</v>
      </c>
    </row>
    <row r="1859" spans="1:22" x14ac:dyDescent="0.25">
      <c r="A1859">
        <v>22</v>
      </c>
      <c r="B1859" t="s">
        <v>21</v>
      </c>
      <c r="C1859" t="s">
        <v>22</v>
      </c>
      <c r="D1859" t="s">
        <v>37</v>
      </c>
      <c r="E1859">
        <v>12</v>
      </c>
      <c r="F1859">
        <v>1</v>
      </c>
      <c r="G1859" t="s">
        <v>37</v>
      </c>
      <c r="H1859">
        <v>1166</v>
      </c>
      <c r="I1859" t="s">
        <v>34</v>
      </c>
      <c r="J1859">
        <v>2</v>
      </c>
      <c r="K1859" t="s">
        <v>35</v>
      </c>
      <c r="L1859" t="s">
        <v>32</v>
      </c>
      <c r="M1859">
        <v>25340</v>
      </c>
      <c r="N1859">
        <v>0</v>
      </c>
      <c r="O1859">
        <v>11</v>
      </c>
      <c r="P1859">
        <v>0</v>
      </c>
      <c r="Q1859">
        <v>4</v>
      </c>
      <c r="R1859">
        <v>1</v>
      </c>
      <c r="S1859">
        <v>3</v>
      </c>
      <c r="T1859">
        <v>1</v>
      </c>
      <c r="U1859">
        <v>2</v>
      </c>
      <c r="V1859">
        <f>COUNTIF(tbl_General[EmployeeID],tbl_General[[#This Row],[EmployeeID]])</f>
        <v>1</v>
      </c>
    </row>
    <row r="1860" spans="1:22" x14ac:dyDescent="0.25">
      <c r="A1860">
        <v>22</v>
      </c>
      <c r="B1860" t="s">
        <v>21</v>
      </c>
      <c r="C1860" t="s">
        <v>22</v>
      </c>
      <c r="D1860" t="s">
        <v>37</v>
      </c>
      <c r="E1860">
        <v>12</v>
      </c>
      <c r="F1860">
        <v>1</v>
      </c>
      <c r="G1860" t="s">
        <v>37</v>
      </c>
      <c r="H1860">
        <v>2636</v>
      </c>
      <c r="I1860" t="s">
        <v>34</v>
      </c>
      <c r="J1860">
        <v>2</v>
      </c>
      <c r="K1860" t="s">
        <v>35</v>
      </c>
      <c r="L1860" t="s">
        <v>32</v>
      </c>
      <c r="M1860">
        <v>25340</v>
      </c>
      <c r="N1860">
        <v>0</v>
      </c>
      <c r="O1860">
        <v>11</v>
      </c>
      <c r="P1860">
        <v>0</v>
      </c>
      <c r="Q1860">
        <v>4</v>
      </c>
      <c r="R1860">
        <v>1</v>
      </c>
      <c r="S1860">
        <v>3</v>
      </c>
      <c r="T1860">
        <v>1</v>
      </c>
      <c r="U1860">
        <v>2</v>
      </c>
      <c r="V1860">
        <f>COUNTIF(tbl_General[EmployeeID],tbl_General[[#This Row],[EmployeeID]])</f>
        <v>1</v>
      </c>
    </row>
    <row r="1861" spans="1:22" x14ac:dyDescent="0.25">
      <c r="A1861">
        <v>22</v>
      </c>
      <c r="B1861" t="s">
        <v>21</v>
      </c>
      <c r="C1861" t="s">
        <v>22</v>
      </c>
      <c r="D1861" t="s">
        <v>37</v>
      </c>
      <c r="E1861">
        <v>12</v>
      </c>
      <c r="F1861">
        <v>1</v>
      </c>
      <c r="G1861" t="s">
        <v>37</v>
      </c>
      <c r="H1861">
        <v>4106</v>
      </c>
      <c r="I1861" t="s">
        <v>34</v>
      </c>
      <c r="J1861">
        <v>2</v>
      </c>
      <c r="K1861" t="s">
        <v>35</v>
      </c>
      <c r="L1861" t="s">
        <v>32</v>
      </c>
      <c r="M1861">
        <v>25340</v>
      </c>
      <c r="N1861">
        <v>0</v>
      </c>
      <c r="O1861">
        <v>11</v>
      </c>
      <c r="P1861">
        <v>0</v>
      </c>
      <c r="Q1861">
        <v>4</v>
      </c>
      <c r="R1861">
        <v>1</v>
      </c>
      <c r="S1861">
        <v>3</v>
      </c>
      <c r="T1861">
        <v>1</v>
      </c>
      <c r="U1861">
        <v>2</v>
      </c>
      <c r="V1861">
        <f>COUNTIF(tbl_General[EmployeeID],tbl_General[[#This Row],[EmployeeID]])</f>
        <v>1</v>
      </c>
    </row>
    <row r="1862" spans="1:22" x14ac:dyDescent="0.25">
      <c r="A1862">
        <v>31</v>
      </c>
      <c r="B1862" t="s">
        <v>28</v>
      </c>
      <c r="C1862" t="s">
        <v>36</v>
      </c>
      <c r="D1862" t="s">
        <v>30</v>
      </c>
      <c r="E1862">
        <v>28</v>
      </c>
      <c r="F1862">
        <v>4</v>
      </c>
      <c r="G1862" t="s">
        <v>38</v>
      </c>
      <c r="H1862">
        <v>452</v>
      </c>
      <c r="I1862" t="s">
        <v>34</v>
      </c>
      <c r="J1862">
        <v>2</v>
      </c>
      <c r="K1862" t="s">
        <v>31</v>
      </c>
      <c r="L1862" t="s">
        <v>32</v>
      </c>
      <c r="M1862">
        <v>25930</v>
      </c>
      <c r="N1862">
        <v>0</v>
      </c>
      <c r="O1862">
        <v>21</v>
      </c>
      <c r="P1862">
        <v>0</v>
      </c>
      <c r="Q1862">
        <v>4</v>
      </c>
      <c r="R1862">
        <v>2</v>
      </c>
      <c r="S1862">
        <v>3</v>
      </c>
      <c r="T1862">
        <v>1</v>
      </c>
      <c r="U1862">
        <v>2</v>
      </c>
      <c r="V1862">
        <f>COUNTIF(tbl_General[EmployeeID],tbl_General[[#This Row],[EmployeeID]])</f>
        <v>1</v>
      </c>
    </row>
    <row r="1863" spans="1:22" x14ac:dyDescent="0.25">
      <c r="A1863">
        <v>31</v>
      </c>
      <c r="B1863" t="s">
        <v>28</v>
      </c>
      <c r="C1863" t="s">
        <v>36</v>
      </c>
      <c r="D1863" t="s">
        <v>30</v>
      </c>
      <c r="E1863">
        <v>28</v>
      </c>
      <c r="F1863">
        <v>4</v>
      </c>
      <c r="G1863" t="s">
        <v>38</v>
      </c>
      <c r="H1863">
        <v>1922</v>
      </c>
      <c r="I1863" t="s">
        <v>34</v>
      </c>
      <c r="J1863">
        <v>2</v>
      </c>
      <c r="K1863" t="s">
        <v>31</v>
      </c>
      <c r="L1863" t="s">
        <v>32</v>
      </c>
      <c r="M1863">
        <v>25930</v>
      </c>
      <c r="N1863">
        <v>0</v>
      </c>
      <c r="O1863">
        <v>21</v>
      </c>
      <c r="P1863">
        <v>0</v>
      </c>
      <c r="Q1863">
        <v>4</v>
      </c>
      <c r="R1863">
        <v>2</v>
      </c>
      <c r="S1863">
        <v>3</v>
      </c>
      <c r="T1863">
        <v>1</v>
      </c>
      <c r="U1863">
        <v>2</v>
      </c>
      <c r="V1863">
        <f>COUNTIF(tbl_General[EmployeeID],tbl_General[[#This Row],[EmployeeID]])</f>
        <v>1</v>
      </c>
    </row>
    <row r="1864" spans="1:22" x14ac:dyDescent="0.25">
      <c r="A1864">
        <v>31</v>
      </c>
      <c r="B1864" t="s">
        <v>28</v>
      </c>
      <c r="C1864" t="s">
        <v>36</v>
      </c>
      <c r="D1864" t="s">
        <v>30</v>
      </c>
      <c r="E1864">
        <v>28</v>
      </c>
      <c r="F1864">
        <v>4</v>
      </c>
      <c r="G1864" t="s">
        <v>38</v>
      </c>
      <c r="H1864">
        <v>3392</v>
      </c>
      <c r="I1864" t="s">
        <v>34</v>
      </c>
      <c r="J1864">
        <v>2</v>
      </c>
      <c r="K1864" t="s">
        <v>31</v>
      </c>
      <c r="L1864" t="s">
        <v>32</v>
      </c>
      <c r="M1864">
        <v>25930</v>
      </c>
      <c r="N1864">
        <v>0</v>
      </c>
      <c r="O1864">
        <v>21</v>
      </c>
      <c r="P1864">
        <v>0</v>
      </c>
      <c r="Q1864">
        <v>4</v>
      </c>
      <c r="R1864">
        <v>2</v>
      </c>
      <c r="S1864">
        <v>3</v>
      </c>
      <c r="T1864">
        <v>1</v>
      </c>
      <c r="U1864">
        <v>2</v>
      </c>
      <c r="V1864">
        <f>COUNTIF(tbl_General[EmployeeID],tbl_General[[#This Row],[EmployeeID]])</f>
        <v>1</v>
      </c>
    </row>
    <row r="1865" spans="1:22" x14ac:dyDescent="0.25">
      <c r="A1865">
        <v>55</v>
      </c>
      <c r="B1865" t="s">
        <v>21</v>
      </c>
      <c r="C1865" t="s">
        <v>22</v>
      </c>
      <c r="D1865" t="s">
        <v>23</v>
      </c>
      <c r="E1865">
        <v>20</v>
      </c>
      <c r="F1865">
        <v>3</v>
      </c>
      <c r="G1865" t="s">
        <v>45</v>
      </c>
      <c r="H1865">
        <v>808</v>
      </c>
      <c r="I1865" t="s">
        <v>34</v>
      </c>
      <c r="J1865">
        <v>2</v>
      </c>
      <c r="K1865" t="s">
        <v>31</v>
      </c>
      <c r="L1865" t="s">
        <v>27</v>
      </c>
      <c r="M1865">
        <v>47790</v>
      </c>
      <c r="N1865">
        <v>0</v>
      </c>
      <c r="O1865">
        <v>14</v>
      </c>
      <c r="P1865">
        <v>1</v>
      </c>
      <c r="Q1865">
        <v>4</v>
      </c>
      <c r="R1865">
        <v>6</v>
      </c>
      <c r="S1865">
        <v>3</v>
      </c>
      <c r="T1865">
        <v>1</v>
      </c>
      <c r="U1865">
        <v>2</v>
      </c>
      <c r="V1865">
        <f>COUNTIF(tbl_General[EmployeeID],tbl_General[[#This Row],[EmployeeID]])</f>
        <v>1</v>
      </c>
    </row>
    <row r="1866" spans="1:22" x14ac:dyDescent="0.25">
      <c r="A1866">
        <v>55</v>
      </c>
      <c r="B1866" t="s">
        <v>21</v>
      </c>
      <c r="C1866" t="s">
        <v>22</v>
      </c>
      <c r="D1866" t="s">
        <v>23</v>
      </c>
      <c r="E1866">
        <v>20</v>
      </c>
      <c r="F1866">
        <v>3</v>
      </c>
      <c r="G1866" t="s">
        <v>45</v>
      </c>
      <c r="H1866">
        <v>2278</v>
      </c>
      <c r="I1866" t="s">
        <v>34</v>
      </c>
      <c r="J1866">
        <v>2</v>
      </c>
      <c r="K1866" t="s">
        <v>31</v>
      </c>
      <c r="L1866" t="s">
        <v>27</v>
      </c>
      <c r="M1866">
        <v>47790</v>
      </c>
      <c r="N1866">
        <v>0</v>
      </c>
      <c r="O1866">
        <v>14</v>
      </c>
      <c r="P1866">
        <v>1</v>
      </c>
      <c r="Q1866">
        <v>4</v>
      </c>
      <c r="R1866">
        <v>6</v>
      </c>
      <c r="S1866">
        <v>3</v>
      </c>
      <c r="T1866">
        <v>1</v>
      </c>
      <c r="U1866">
        <v>2</v>
      </c>
      <c r="V1866">
        <f>COUNTIF(tbl_General[EmployeeID],tbl_General[[#This Row],[EmployeeID]])</f>
        <v>1</v>
      </c>
    </row>
    <row r="1867" spans="1:22" x14ac:dyDescent="0.25">
      <c r="A1867">
        <v>55</v>
      </c>
      <c r="B1867" t="s">
        <v>21</v>
      </c>
      <c r="C1867" t="s">
        <v>22</v>
      </c>
      <c r="D1867" t="s">
        <v>23</v>
      </c>
      <c r="E1867">
        <v>20</v>
      </c>
      <c r="F1867">
        <v>3</v>
      </c>
      <c r="G1867" t="s">
        <v>45</v>
      </c>
      <c r="H1867">
        <v>3748</v>
      </c>
      <c r="I1867" t="s">
        <v>34</v>
      </c>
      <c r="J1867">
        <v>2</v>
      </c>
      <c r="K1867" t="s">
        <v>31</v>
      </c>
      <c r="L1867" t="s">
        <v>27</v>
      </c>
      <c r="M1867">
        <v>47790</v>
      </c>
      <c r="N1867">
        <v>0</v>
      </c>
      <c r="O1867">
        <v>14</v>
      </c>
      <c r="P1867">
        <v>1</v>
      </c>
      <c r="Q1867">
        <v>4</v>
      </c>
      <c r="R1867">
        <v>6</v>
      </c>
      <c r="S1867">
        <v>3</v>
      </c>
      <c r="T1867">
        <v>1</v>
      </c>
      <c r="U1867">
        <v>2</v>
      </c>
      <c r="V1867">
        <f>COUNTIF(tbl_General[EmployeeID],tbl_General[[#This Row],[EmployeeID]])</f>
        <v>1</v>
      </c>
    </row>
    <row r="1868" spans="1:22" x14ac:dyDescent="0.25">
      <c r="A1868">
        <v>30</v>
      </c>
      <c r="B1868" t="s">
        <v>21</v>
      </c>
      <c r="C1868" t="s">
        <v>22</v>
      </c>
      <c r="D1868" t="s">
        <v>30</v>
      </c>
      <c r="E1868">
        <v>2</v>
      </c>
      <c r="F1868">
        <v>3</v>
      </c>
      <c r="G1868" t="s">
        <v>24</v>
      </c>
      <c r="H1868">
        <v>180</v>
      </c>
      <c r="I1868" t="s">
        <v>34</v>
      </c>
      <c r="J1868">
        <v>1</v>
      </c>
      <c r="K1868" t="s">
        <v>35</v>
      </c>
      <c r="L1868" t="s">
        <v>32</v>
      </c>
      <c r="M1868">
        <v>48500</v>
      </c>
      <c r="N1868">
        <v>0</v>
      </c>
      <c r="O1868">
        <v>12</v>
      </c>
      <c r="P1868">
        <v>1</v>
      </c>
      <c r="Q1868">
        <v>4</v>
      </c>
      <c r="R1868">
        <v>4</v>
      </c>
      <c r="S1868">
        <v>3</v>
      </c>
      <c r="T1868">
        <v>1</v>
      </c>
      <c r="U1868">
        <v>2</v>
      </c>
      <c r="V1868">
        <f>COUNTIF(tbl_General[EmployeeID],tbl_General[[#This Row],[EmployeeID]])</f>
        <v>1</v>
      </c>
    </row>
    <row r="1869" spans="1:22" x14ac:dyDescent="0.25">
      <c r="A1869">
        <v>30</v>
      </c>
      <c r="B1869" t="s">
        <v>21</v>
      </c>
      <c r="C1869" t="s">
        <v>22</v>
      </c>
      <c r="D1869" t="s">
        <v>30</v>
      </c>
      <c r="E1869">
        <v>2</v>
      </c>
      <c r="F1869">
        <v>3</v>
      </c>
      <c r="G1869" t="s">
        <v>24</v>
      </c>
      <c r="H1869">
        <v>1650</v>
      </c>
      <c r="I1869" t="s">
        <v>34</v>
      </c>
      <c r="J1869">
        <v>1</v>
      </c>
      <c r="K1869" t="s">
        <v>35</v>
      </c>
      <c r="L1869" t="s">
        <v>32</v>
      </c>
      <c r="M1869">
        <v>48500</v>
      </c>
      <c r="N1869">
        <v>0</v>
      </c>
      <c r="O1869">
        <v>12</v>
      </c>
      <c r="P1869">
        <v>1</v>
      </c>
      <c r="Q1869">
        <v>4</v>
      </c>
      <c r="R1869">
        <v>4</v>
      </c>
      <c r="S1869">
        <v>3</v>
      </c>
      <c r="T1869">
        <v>1</v>
      </c>
      <c r="U1869">
        <v>2</v>
      </c>
      <c r="V1869">
        <f>COUNTIF(tbl_General[EmployeeID],tbl_General[[#This Row],[EmployeeID]])</f>
        <v>1</v>
      </c>
    </row>
    <row r="1870" spans="1:22" x14ac:dyDescent="0.25">
      <c r="A1870">
        <v>30</v>
      </c>
      <c r="B1870" t="s">
        <v>21</v>
      </c>
      <c r="C1870" t="s">
        <v>22</v>
      </c>
      <c r="D1870" t="s">
        <v>30</v>
      </c>
      <c r="E1870">
        <v>2</v>
      </c>
      <c r="F1870">
        <v>3</v>
      </c>
      <c r="G1870" t="s">
        <v>24</v>
      </c>
      <c r="H1870">
        <v>3120</v>
      </c>
      <c r="I1870" t="s">
        <v>34</v>
      </c>
      <c r="J1870">
        <v>1</v>
      </c>
      <c r="K1870" t="s">
        <v>35</v>
      </c>
      <c r="L1870" t="s">
        <v>32</v>
      </c>
      <c r="M1870">
        <v>48500</v>
      </c>
      <c r="N1870">
        <v>0</v>
      </c>
      <c r="O1870">
        <v>12</v>
      </c>
      <c r="P1870">
        <v>1</v>
      </c>
      <c r="Q1870">
        <v>4</v>
      </c>
      <c r="R1870">
        <v>4</v>
      </c>
      <c r="S1870">
        <v>3</v>
      </c>
      <c r="T1870">
        <v>1</v>
      </c>
      <c r="U1870">
        <v>2</v>
      </c>
      <c r="V1870">
        <f>COUNTIF(tbl_General[EmployeeID],tbl_General[[#This Row],[EmployeeID]])</f>
        <v>1</v>
      </c>
    </row>
    <row r="1871" spans="1:22" x14ac:dyDescent="0.25">
      <c r="A1871">
        <v>25</v>
      </c>
      <c r="B1871" t="s">
        <v>21</v>
      </c>
      <c r="C1871" t="s">
        <v>22</v>
      </c>
      <c r="D1871" t="s">
        <v>30</v>
      </c>
      <c r="E1871">
        <v>11</v>
      </c>
      <c r="F1871">
        <v>3</v>
      </c>
      <c r="G1871" t="s">
        <v>38</v>
      </c>
      <c r="H1871">
        <v>260</v>
      </c>
      <c r="I1871" t="s">
        <v>34</v>
      </c>
      <c r="J1871">
        <v>2</v>
      </c>
      <c r="K1871" t="s">
        <v>42</v>
      </c>
      <c r="L1871" t="s">
        <v>27</v>
      </c>
      <c r="M1871">
        <v>100960</v>
      </c>
      <c r="N1871">
        <v>0</v>
      </c>
      <c r="O1871">
        <v>11</v>
      </c>
      <c r="P1871">
        <v>1</v>
      </c>
      <c r="Q1871">
        <v>4</v>
      </c>
      <c r="R1871">
        <v>3</v>
      </c>
      <c r="S1871">
        <v>3</v>
      </c>
      <c r="T1871">
        <v>1</v>
      </c>
      <c r="U1871">
        <v>2</v>
      </c>
      <c r="V1871">
        <f>COUNTIF(tbl_General[EmployeeID],tbl_General[[#This Row],[EmployeeID]])</f>
        <v>1</v>
      </c>
    </row>
    <row r="1872" spans="1:22" x14ac:dyDescent="0.25">
      <c r="A1872">
        <v>25</v>
      </c>
      <c r="B1872" t="s">
        <v>21</v>
      </c>
      <c r="C1872" t="s">
        <v>22</v>
      </c>
      <c r="D1872" t="s">
        <v>30</v>
      </c>
      <c r="E1872">
        <v>11</v>
      </c>
      <c r="F1872">
        <v>3</v>
      </c>
      <c r="G1872" t="s">
        <v>38</v>
      </c>
      <c r="H1872">
        <v>1730</v>
      </c>
      <c r="I1872" t="s">
        <v>34</v>
      </c>
      <c r="J1872">
        <v>2</v>
      </c>
      <c r="K1872" t="s">
        <v>42</v>
      </c>
      <c r="L1872" t="s">
        <v>27</v>
      </c>
      <c r="M1872">
        <v>100960</v>
      </c>
      <c r="N1872">
        <v>0</v>
      </c>
      <c r="O1872">
        <v>11</v>
      </c>
      <c r="P1872">
        <v>1</v>
      </c>
      <c r="Q1872">
        <v>4</v>
      </c>
      <c r="R1872">
        <v>3</v>
      </c>
      <c r="S1872">
        <v>3</v>
      </c>
      <c r="T1872">
        <v>1</v>
      </c>
      <c r="U1872">
        <v>2</v>
      </c>
      <c r="V1872">
        <f>COUNTIF(tbl_General[EmployeeID],tbl_General[[#This Row],[EmployeeID]])</f>
        <v>1</v>
      </c>
    </row>
    <row r="1873" spans="1:22" x14ac:dyDescent="0.25">
      <c r="A1873">
        <v>25</v>
      </c>
      <c r="B1873" t="s">
        <v>21</v>
      </c>
      <c r="C1873" t="s">
        <v>22</v>
      </c>
      <c r="D1873" t="s">
        <v>30</v>
      </c>
      <c r="E1873">
        <v>11</v>
      </c>
      <c r="F1873">
        <v>3</v>
      </c>
      <c r="G1873" t="s">
        <v>38</v>
      </c>
      <c r="H1873">
        <v>3200</v>
      </c>
      <c r="I1873" t="s">
        <v>34</v>
      </c>
      <c r="J1873">
        <v>2</v>
      </c>
      <c r="K1873" t="s">
        <v>42</v>
      </c>
      <c r="L1873" t="s">
        <v>27</v>
      </c>
      <c r="M1873">
        <v>100960</v>
      </c>
      <c r="N1873">
        <v>0</v>
      </c>
      <c r="O1873">
        <v>11</v>
      </c>
      <c r="P1873">
        <v>1</v>
      </c>
      <c r="Q1873">
        <v>4</v>
      </c>
      <c r="R1873">
        <v>3</v>
      </c>
      <c r="S1873">
        <v>3</v>
      </c>
      <c r="T1873">
        <v>1</v>
      </c>
      <c r="U1873">
        <v>2</v>
      </c>
      <c r="V1873">
        <f>COUNTIF(tbl_General[EmployeeID],tbl_General[[#This Row],[EmployeeID]])</f>
        <v>1</v>
      </c>
    </row>
    <row r="1874" spans="1:22" x14ac:dyDescent="0.25">
      <c r="A1874">
        <v>36</v>
      </c>
      <c r="B1874" t="s">
        <v>21</v>
      </c>
      <c r="C1874" t="s">
        <v>36</v>
      </c>
      <c r="D1874" t="s">
        <v>30</v>
      </c>
      <c r="E1874">
        <v>8</v>
      </c>
      <c r="F1874">
        <v>4</v>
      </c>
      <c r="G1874" t="s">
        <v>24</v>
      </c>
      <c r="H1874">
        <v>925</v>
      </c>
      <c r="I1874" t="s">
        <v>34</v>
      </c>
      <c r="J1874">
        <v>4</v>
      </c>
      <c r="K1874" t="s">
        <v>40</v>
      </c>
      <c r="L1874" t="s">
        <v>27</v>
      </c>
      <c r="M1874">
        <v>103880</v>
      </c>
      <c r="N1874">
        <v>0</v>
      </c>
      <c r="O1874">
        <v>14</v>
      </c>
      <c r="P1874">
        <v>0</v>
      </c>
      <c r="Q1874">
        <v>4</v>
      </c>
      <c r="R1874">
        <v>2</v>
      </c>
      <c r="S1874">
        <v>3</v>
      </c>
      <c r="T1874">
        <v>1</v>
      </c>
      <c r="U1874">
        <v>2</v>
      </c>
      <c r="V1874">
        <f>COUNTIF(tbl_General[EmployeeID],tbl_General[[#This Row],[EmployeeID]])</f>
        <v>1</v>
      </c>
    </row>
    <row r="1875" spans="1:22" x14ac:dyDescent="0.25">
      <c r="A1875">
        <v>36</v>
      </c>
      <c r="B1875" t="s">
        <v>21</v>
      </c>
      <c r="C1875" t="s">
        <v>36</v>
      </c>
      <c r="D1875" t="s">
        <v>30</v>
      </c>
      <c r="E1875">
        <v>8</v>
      </c>
      <c r="F1875">
        <v>4</v>
      </c>
      <c r="G1875" t="s">
        <v>24</v>
      </c>
      <c r="H1875">
        <v>2395</v>
      </c>
      <c r="I1875" t="s">
        <v>34</v>
      </c>
      <c r="J1875">
        <v>4</v>
      </c>
      <c r="K1875" t="s">
        <v>40</v>
      </c>
      <c r="L1875" t="s">
        <v>27</v>
      </c>
      <c r="M1875">
        <v>103880</v>
      </c>
      <c r="N1875">
        <v>0</v>
      </c>
      <c r="O1875">
        <v>14</v>
      </c>
      <c r="P1875">
        <v>0</v>
      </c>
      <c r="Q1875">
        <v>4</v>
      </c>
      <c r="R1875">
        <v>2</v>
      </c>
      <c r="S1875">
        <v>3</v>
      </c>
      <c r="T1875">
        <v>1</v>
      </c>
      <c r="U1875">
        <v>2</v>
      </c>
      <c r="V1875">
        <f>COUNTIF(tbl_General[EmployeeID],tbl_General[[#This Row],[EmployeeID]])</f>
        <v>1</v>
      </c>
    </row>
    <row r="1876" spans="1:22" x14ac:dyDescent="0.25">
      <c r="A1876">
        <v>36</v>
      </c>
      <c r="B1876" t="s">
        <v>21</v>
      </c>
      <c r="C1876" t="s">
        <v>36</v>
      </c>
      <c r="D1876" t="s">
        <v>30</v>
      </c>
      <c r="E1876">
        <v>8</v>
      </c>
      <c r="F1876">
        <v>4</v>
      </c>
      <c r="G1876" t="s">
        <v>24</v>
      </c>
      <c r="H1876">
        <v>3865</v>
      </c>
      <c r="I1876" t="s">
        <v>34</v>
      </c>
      <c r="J1876">
        <v>4</v>
      </c>
      <c r="K1876" t="s">
        <v>40</v>
      </c>
      <c r="L1876" t="s">
        <v>27</v>
      </c>
      <c r="M1876">
        <v>103880</v>
      </c>
      <c r="N1876">
        <v>0</v>
      </c>
      <c r="O1876">
        <v>14</v>
      </c>
      <c r="P1876">
        <v>0</v>
      </c>
      <c r="Q1876">
        <v>4</v>
      </c>
      <c r="R1876">
        <v>2</v>
      </c>
      <c r="S1876">
        <v>3</v>
      </c>
      <c r="T1876">
        <v>1</v>
      </c>
      <c r="U1876">
        <v>2</v>
      </c>
      <c r="V1876">
        <f>COUNTIF(tbl_General[EmployeeID],tbl_General[[#This Row],[EmployeeID]])</f>
        <v>1</v>
      </c>
    </row>
    <row r="1877" spans="1:22" x14ac:dyDescent="0.25">
      <c r="A1877">
        <v>30</v>
      </c>
      <c r="B1877" t="s">
        <v>28</v>
      </c>
      <c r="C1877" t="s">
        <v>29</v>
      </c>
      <c r="D1877" t="s">
        <v>30</v>
      </c>
      <c r="E1877">
        <v>8</v>
      </c>
      <c r="F1877">
        <v>4</v>
      </c>
      <c r="G1877" t="s">
        <v>38</v>
      </c>
      <c r="H1877">
        <v>475</v>
      </c>
      <c r="I1877" t="s">
        <v>34</v>
      </c>
      <c r="J1877">
        <v>1</v>
      </c>
      <c r="K1877" t="s">
        <v>35</v>
      </c>
      <c r="L1877" t="s">
        <v>32</v>
      </c>
      <c r="M1877">
        <v>191440</v>
      </c>
      <c r="N1877">
        <v>0</v>
      </c>
      <c r="O1877">
        <v>11</v>
      </c>
      <c r="P1877">
        <v>0</v>
      </c>
      <c r="Q1877">
        <v>4</v>
      </c>
      <c r="R1877">
        <v>3</v>
      </c>
      <c r="S1877">
        <v>3</v>
      </c>
      <c r="T1877">
        <v>1</v>
      </c>
      <c r="U1877">
        <v>2</v>
      </c>
      <c r="V1877">
        <f>COUNTIF(tbl_General[EmployeeID],tbl_General[[#This Row],[EmployeeID]])</f>
        <v>1</v>
      </c>
    </row>
    <row r="1878" spans="1:22" x14ac:dyDescent="0.25">
      <c r="A1878">
        <v>30</v>
      </c>
      <c r="B1878" t="s">
        <v>28</v>
      </c>
      <c r="C1878" t="s">
        <v>29</v>
      </c>
      <c r="D1878" t="s">
        <v>30</v>
      </c>
      <c r="E1878">
        <v>8</v>
      </c>
      <c r="F1878">
        <v>4</v>
      </c>
      <c r="G1878" t="s">
        <v>38</v>
      </c>
      <c r="H1878">
        <v>1945</v>
      </c>
      <c r="I1878" t="s">
        <v>34</v>
      </c>
      <c r="J1878">
        <v>1</v>
      </c>
      <c r="K1878" t="s">
        <v>35</v>
      </c>
      <c r="L1878" t="s">
        <v>32</v>
      </c>
      <c r="M1878">
        <v>191440</v>
      </c>
      <c r="N1878">
        <v>0</v>
      </c>
      <c r="O1878">
        <v>11</v>
      </c>
      <c r="P1878">
        <v>0</v>
      </c>
      <c r="Q1878">
        <v>4</v>
      </c>
      <c r="R1878">
        <v>3</v>
      </c>
      <c r="S1878">
        <v>3</v>
      </c>
      <c r="T1878">
        <v>1</v>
      </c>
      <c r="U1878">
        <v>2</v>
      </c>
      <c r="V1878">
        <f>COUNTIF(tbl_General[EmployeeID],tbl_General[[#This Row],[EmployeeID]])</f>
        <v>1</v>
      </c>
    </row>
    <row r="1879" spans="1:22" x14ac:dyDescent="0.25">
      <c r="A1879">
        <v>30</v>
      </c>
      <c r="B1879" t="s">
        <v>28</v>
      </c>
      <c r="C1879" t="s">
        <v>29</v>
      </c>
      <c r="D1879" t="s">
        <v>30</v>
      </c>
      <c r="E1879">
        <v>8</v>
      </c>
      <c r="F1879">
        <v>4</v>
      </c>
      <c r="G1879" t="s">
        <v>38</v>
      </c>
      <c r="H1879">
        <v>3415</v>
      </c>
      <c r="I1879" t="s">
        <v>34</v>
      </c>
      <c r="J1879">
        <v>1</v>
      </c>
      <c r="K1879" t="s">
        <v>35</v>
      </c>
      <c r="L1879" t="s">
        <v>32</v>
      </c>
      <c r="M1879">
        <v>191440</v>
      </c>
      <c r="N1879">
        <v>0</v>
      </c>
      <c r="O1879">
        <v>11</v>
      </c>
      <c r="P1879">
        <v>0</v>
      </c>
      <c r="Q1879">
        <v>4</v>
      </c>
      <c r="R1879">
        <v>3</v>
      </c>
      <c r="S1879">
        <v>3</v>
      </c>
      <c r="T1879">
        <v>1</v>
      </c>
      <c r="U1879">
        <v>2</v>
      </c>
      <c r="V1879">
        <f>COUNTIF(tbl_General[EmployeeID],tbl_General[[#This Row],[EmployeeID]])</f>
        <v>1</v>
      </c>
    </row>
    <row r="1880" spans="1:22" x14ac:dyDescent="0.25">
      <c r="A1880">
        <v>32</v>
      </c>
      <c r="B1880" t="s">
        <v>21</v>
      </c>
      <c r="C1880" t="s">
        <v>22</v>
      </c>
      <c r="D1880" t="s">
        <v>30</v>
      </c>
      <c r="E1880">
        <v>1</v>
      </c>
      <c r="F1880">
        <v>4</v>
      </c>
      <c r="G1880" t="s">
        <v>38</v>
      </c>
      <c r="H1880">
        <v>734</v>
      </c>
      <c r="I1880" t="s">
        <v>34</v>
      </c>
      <c r="J1880">
        <v>5</v>
      </c>
      <c r="K1880" t="s">
        <v>39</v>
      </c>
      <c r="L1880" t="s">
        <v>27</v>
      </c>
      <c r="M1880">
        <v>191890</v>
      </c>
      <c r="N1880">
        <v>0</v>
      </c>
      <c r="O1880">
        <v>12</v>
      </c>
      <c r="P1880">
        <v>1</v>
      </c>
      <c r="Q1880">
        <v>4</v>
      </c>
      <c r="R1880">
        <v>3</v>
      </c>
      <c r="S1880">
        <v>3</v>
      </c>
      <c r="T1880">
        <v>1</v>
      </c>
      <c r="U1880">
        <v>2</v>
      </c>
      <c r="V1880">
        <f>COUNTIF(tbl_General[EmployeeID],tbl_General[[#This Row],[EmployeeID]])</f>
        <v>1</v>
      </c>
    </row>
    <row r="1881" spans="1:22" x14ac:dyDescent="0.25">
      <c r="A1881">
        <v>32</v>
      </c>
      <c r="B1881" t="s">
        <v>21</v>
      </c>
      <c r="C1881" t="s">
        <v>22</v>
      </c>
      <c r="D1881" t="s">
        <v>30</v>
      </c>
      <c r="E1881">
        <v>1</v>
      </c>
      <c r="F1881">
        <v>4</v>
      </c>
      <c r="G1881" t="s">
        <v>38</v>
      </c>
      <c r="H1881">
        <v>2204</v>
      </c>
      <c r="I1881" t="s">
        <v>34</v>
      </c>
      <c r="J1881">
        <v>5</v>
      </c>
      <c r="K1881" t="s">
        <v>39</v>
      </c>
      <c r="L1881" t="s">
        <v>27</v>
      </c>
      <c r="M1881">
        <v>191890</v>
      </c>
      <c r="N1881">
        <v>0</v>
      </c>
      <c r="O1881">
        <v>12</v>
      </c>
      <c r="P1881">
        <v>1</v>
      </c>
      <c r="Q1881">
        <v>4</v>
      </c>
      <c r="R1881">
        <v>3</v>
      </c>
      <c r="S1881">
        <v>3</v>
      </c>
      <c r="T1881">
        <v>1</v>
      </c>
      <c r="U1881">
        <v>2</v>
      </c>
      <c r="V1881">
        <f>COUNTIF(tbl_General[EmployeeID],tbl_General[[#This Row],[EmployeeID]])</f>
        <v>1</v>
      </c>
    </row>
    <row r="1882" spans="1:22" x14ac:dyDescent="0.25">
      <c r="A1882">
        <v>32</v>
      </c>
      <c r="B1882" t="s">
        <v>21</v>
      </c>
      <c r="C1882" t="s">
        <v>22</v>
      </c>
      <c r="D1882" t="s">
        <v>30</v>
      </c>
      <c r="E1882">
        <v>1</v>
      </c>
      <c r="F1882">
        <v>4</v>
      </c>
      <c r="G1882" t="s">
        <v>38</v>
      </c>
      <c r="H1882">
        <v>3674</v>
      </c>
      <c r="I1882" t="s">
        <v>34</v>
      </c>
      <c r="J1882">
        <v>5</v>
      </c>
      <c r="K1882" t="s">
        <v>39</v>
      </c>
      <c r="L1882" t="s">
        <v>27</v>
      </c>
      <c r="M1882">
        <v>191890</v>
      </c>
      <c r="N1882">
        <v>0</v>
      </c>
      <c r="O1882">
        <v>12</v>
      </c>
      <c r="P1882">
        <v>1</v>
      </c>
      <c r="Q1882">
        <v>4</v>
      </c>
      <c r="R1882">
        <v>3</v>
      </c>
      <c r="S1882">
        <v>3</v>
      </c>
      <c r="T1882">
        <v>1</v>
      </c>
      <c r="U1882">
        <v>2</v>
      </c>
      <c r="V1882">
        <f>COUNTIF(tbl_General[EmployeeID],tbl_General[[#This Row],[EmployeeID]])</f>
        <v>1</v>
      </c>
    </row>
    <row r="1883" spans="1:22" x14ac:dyDescent="0.25">
      <c r="A1883">
        <v>28</v>
      </c>
      <c r="B1883" t="s">
        <v>21</v>
      </c>
      <c r="C1883" t="s">
        <v>22</v>
      </c>
      <c r="D1883" t="s">
        <v>23</v>
      </c>
      <c r="E1883">
        <v>1</v>
      </c>
      <c r="F1883">
        <v>4</v>
      </c>
      <c r="G1883" t="s">
        <v>24</v>
      </c>
      <c r="H1883">
        <v>676</v>
      </c>
      <c r="I1883" t="s">
        <v>25</v>
      </c>
      <c r="J1883">
        <v>2</v>
      </c>
      <c r="K1883" t="s">
        <v>43</v>
      </c>
      <c r="L1883" t="s">
        <v>32</v>
      </c>
      <c r="M1883">
        <v>20330</v>
      </c>
      <c r="N1883">
        <v>2</v>
      </c>
      <c r="O1883">
        <v>15</v>
      </c>
      <c r="P1883">
        <v>1</v>
      </c>
      <c r="Q1883">
        <v>5</v>
      </c>
      <c r="R1883">
        <v>5</v>
      </c>
      <c r="S1883">
        <v>3</v>
      </c>
      <c r="T1883">
        <v>1</v>
      </c>
      <c r="U1883">
        <v>2</v>
      </c>
      <c r="V1883">
        <f>COUNTIF(tbl_General[EmployeeID],tbl_General[[#This Row],[EmployeeID]])</f>
        <v>1</v>
      </c>
    </row>
    <row r="1884" spans="1:22" x14ac:dyDescent="0.25">
      <c r="A1884">
        <v>28</v>
      </c>
      <c r="B1884" t="s">
        <v>21</v>
      </c>
      <c r="C1884" t="s">
        <v>22</v>
      </c>
      <c r="D1884" t="s">
        <v>23</v>
      </c>
      <c r="E1884">
        <v>1</v>
      </c>
      <c r="F1884">
        <v>4</v>
      </c>
      <c r="G1884" t="s">
        <v>24</v>
      </c>
      <c r="H1884">
        <v>2146</v>
      </c>
      <c r="I1884" t="s">
        <v>25</v>
      </c>
      <c r="J1884">
        <v>2</v>
      </c>
      <c r="K1884" t="s">
        <v>43</v>
      </c>
      <c r="L1884" t="s">
        <v>32</v>
      </c>
      <c r="M1884">
        <v>20330</v>
      </c>
      <c r="N1884">
        <v>2</v>
      </c>
      <c r="O1884">
        <v>15</v>
      </c>
      <c r="P1884">
        <v>1</v>
      </c>
      <c r="Q1884">
        <v>5</v>
      </c>
      <c r="R1884">
        <v>5</v>
      </c>
      <c r="S1884">
        <v>3</v>
      </c>
      <c r="T1884">
        <v>1</v>
      </c>
      <c r="U1884">
        <v>2</v>
      </c>
      <c r="V1884">
        <f>COUNTIF(tbl_General[EmployeeID],tbl_General[[#This Row],[EmployeeID]])</f>
        <v>1</v>
      </c>
    </row>
    <row r="1885" spans="1:22" x14ac:dyDescent="0.25">
      <c r="A1885">
        <v>28</v>
      </c>
      <c r="B1885" t="s">
        <v>21</v>
      </c>
      <c r="C1885" t="s">
        <v>22</v>
      </c>
      <c r="D1885" t="s">
        <v>23</v>
      </c>
      <c r="E1885">
        <v>1</v>
      </c>
      <c r="F1885">
        <v>4</v>
      </c>
      <c r="G1885" t="s">
        <v>24</v>
      </c>
      <c r="H1885">
        <v>3616</v>
      </c>
      <c r="I1885" t="s">
        <v>25</v>
      </c>
      <c r="J1885">
        <v>2</v>
      </c>
      <c r="K1885" t="s">
        <v>43</v>
      </c>
      <c r="L1885" t="s">
        <v>32</v>
      </c>
      <c r="M1885">
        <v>20330</v>
      </c>
      <c r="N1885">
        <v>2</v>
      </c>
      <c r="O1885">
        <v>15</v>
      </c>
      <c r="P1885">
        <v>1</v>
      </c>
      <c r="Q1885">
        <v>5</v>
      </c>
      <c r="R1885">
        <v>5</v>
      </c>
      <c r="S1885">
        <v>3</v>
      </c>
      <c r="T1885">
        <v>1</v>
      </c>
      <c r="U1885">
        <v>2</v>
      </c>
      <c r="V1885">
        <f>COUNTIF(tbl_General[EmployeeID],tbl_General[[#This Row],[EmployeeID]])</f>
        <v>1</v>
      </c>
    </row>
    <row r="1886" spans="1:22" x14ac:dyDescent="0.25">
      <c r="A1886">
        <v>28</v>
      </c>
      <c r="B1886" t="s">
        <v>28</v>
      </c>
      <c r="C1886" t="s">
        <v>29</v>
      </c>
      <c r="D1886" t="s">
        <v>30</v>
      </c>
      <c r="E1886">
        <v>2</v>
      </c>
      <c r="F1886">
        <v>3</v>
      </c>
      <c r="G1886" t="s">
        <v>38</v>
      </c>
      <c r="H1886">
        <v>799</v>
      </c>
      <c r="I1886" t="s">
        <v>34</v>
      </c>
      <c r="J1886">
        <v>1</v>
      </c>
      <c r="K1886" t="s">
        <v>31</v>
      </c>
      <c r="L1886" t="s">
        <v>27</v>
      </c>
      <c r="M1886">
        <v>22740</v>
      </c>
      <c r="N1886">
        <v>3</v>
      </c>
      <c r="O1886">
        <v>20</v>
      </c>
      <c r="P1886">
        <v>1</v>
      </c>
      <c r="Q1886">
        <v>5</v>
      </c>
      <c r="R1886">
        <v>5</v>
      </c>
      <c r="S1886">
        <v>3</v>
      </c>
      <c r="T1886">
        <v>1</v>
      </c>
      <c r="U1886">
        <v>2</v>
      </c>
      <c r="V1886">
        <f>COUNTIF(tbl_General[EmployeeID],tbl_General[[#This Row],[EmployeeID]])</f>
        <v>1</v>
      </c>
    </row>
    <row r="1887" spans="1:22" x14ac:dyDescent="0.25">
      <c r="A1887">
        <v>28</v>
      </c>
      <c r="B1887" t="s">
        <v>28</v>
      </c>
      <c r="C1887" t="s">
        <v>29</v>
      </c>
      <c r="D1887" t="s">
        <v>30</v>
      </c>
      <c r="E1887">
        <v>2</v>
      </c>
      <c r="F1887">
        <v>3</v>
      </c>
      <c r="G1887" t="s">
        <v>38</v>
      </c>
      <c r="H1887">
        <v>2269</v>
      </c>
      <c r="I1887" t="s">
        <v>34</v>
      </c>
      <c r="J1887">
        <v>1</v>
      </c>
      <c r="K1887" t="s">
        <v>31</v>
      </c>
      <c r="L1887" t="s">
        <v>27</v>
      </c>
      <c r="M1887">
        <v>22740</v>
      </c>
      <c r="N1887">
        <v>3</v>
      </c>
      <c r="O1887">
        <v>20</v>
      </c>
      <c r="P1887">
        <v>1</v>
      </c>
      <c r="Q1887">
        <v>5</v>
      </c>
      <c r="R1887">
        <v>5</v>
      </c>
      <c r="S1887">
        <v>3</v>
      </c>
      <c r="T1887">
        <v>1</v>
      </c>
      <c r="U1887">
        <v>2</v>
      </c>
      <c r="V1887">
        <f>COUNTIF(tbl_General[EmployeeID],tbl_General[[#This Row],[EmployeeID]])</f>
        <v>1</v>
      </c>
    </row>
    <row r="1888" spans="1:22" x14ac:dyDescent="0.25">
      <c r="A1888">
        <v>28</v>
      </c>
      <c r="B1888" t="s">
        <v>28</v>
      </c>
      <c r="C1888" t="s">
        <v>29</v>
      </c>
      <c r="D1888" t="s">
        <v>30</v>
      </c>
      <c r="E1888">
        <v>2</v>
      </c>
      <c r="F1888">
        <v>3</v>
      </c>
      <c r="G1888" t="s">
        <v>38</v>
      </c>
      <c r="H1888">
        <v>3739</v>
      </c>
      <c r="I1888" t="s">
        <v>34</v>
      </c>
      <c r="J1888">
        <v>1</v>
      </c>
      <c r="K1888" t="s">
        <v>31</v>
      </c>
      <c r="L1888" t="s">
        <v>27</v>
      </c>
      <c r="M1888">
        <v>22740</v>
      </c>
      <c r="N1888">
        <v>3</v>
      </c>
      <c r="O1888">
        <v>20</v>
      </c>
      <c r="P1888">
        <v>1</v>
      </c>
      <c r="Q1888">
        <v>5</v>
      </c>
      <c r="R1888">
        <v>5</v>
      </c>
      <c r="S1888">
        <v>3</v>
      </c>
      <c r="T1888">
        <v>1</v>
      </c>
      <c r="U1888">
        <v>2</v>
      </c>
      <c r="V1888">
        <f>COUNTIF(tbl_General[EmployeeID],tbl_General[[#This Row],[EmployeeID]])</f>
        <v>1</v>
      </c>
    </row>
    <row r="1889" spans="1:22" x14ac:dyDescent="0.25">
      <c r="A1889">
        <v>35</v>
      </c>
      <c r="B1889" t="s">
        <v>21</v>
      </c>
      <c r="C1889" t="s">
        <v>29</v>
      </c>
      <c r="D1889" t="s">
        <v>37</v>
      </c>
      <c r="E1889">
        <v>9</v>
      </c>
      <c r="F1889">
        <v>3</v>
      </c>
      <c r="G1889" t="s">
        <v>33</v>
      </c>
      <c r="H1889">
        <v>1281</v>
      </c>
      <c r="I1889" t="s">
        <v>25</v>
      </c>
      <c r="J1889">
        <v>2</v>
      </c>
      <c r="K1889" t="s">
        <v>43</v>
      </c>
      <c r="L1889" t="s">
        <v>27</v>
      </c>
      <c r="M1889">
        <v>40840</v>
      </c>
      <c r="N1889">
        <v>4</v>
      </c>
      <c r="O1889">
        <v>13</v>
      </c>
      <c r="P1889">
        <v>1</v>
      </c>
      <c r="Q1889">
        <v>5</v>
      </c>
      <c r="R1889">
        <v>3</v>
      </c>
      <c r="S1889">
        <v>3</v>
      </c>
      <c r="T1889">
        <v>1</v>
      </c>
      <c r="U1889">
        <v>2</v>
      </c>
      <c r="V1889">
        <f>COUNTIF(tbl_General[EmployeeID],tbl_General[[#This Row],[EmployeeID]])</f>
        <v>1</v>
      </c>
    </row>
    <row r="1890" spans="1:22" x14ac:dyDescent="0.25">
      <c r="A1890">
        <v>35</v>
      </c>
      <c r="B1890" t="s">
        <v>21</v>
      </c>
      <c r="C1890" t="s">
        <v>29</v>
      </c>
      <c r="D1890" t="s">
        <v>37</v>
      </c>
      <c r="E1890">
        <v>9</v>
      </c>
      <c r="F1890">
        <v>3</v>
      </c>
      <c r="G1890" t="s">
        <v>33</v>
      </c>
      <c r="H1890">
        <v>2751</v>
      </c>
      <c r="I1890" t="s">
        <v>25</v>
      </c>
      <c r="J1890">
        <v>2</v>
      </c>
      <c r="K1890" t="s">
        <v>43</v>
      </c>
      <c r="L1890" t="s">
        <v>27</v>
      </c>
      <c r="M1890">
        <v>40840</v>
      </c>
      <c r="N1890">
        <v>4</v>
      </c>
      <c r="O1890">
        <v>13</v>
      </c>
      <c r="P1890">
        <v>1</v>
      </c>
      <c r="Q1890">
        <v>5</v>
      </c>
      <c r="R1890">
        <v>3</v>
      </c>
      <c r="S1890">
        <v>3</v>
      </c>
      <c r="T1890">
        <v>1</v>
      </c>
      <c r="U1890">
        <v>2</v>
      </c>
      <c r="V1890">
        <f>COUNTIF(tbl_General[EmployeeID],tbl_General[[#This Row],[EmployeeID]])</f>
        <v>1</v>
      </c>
    </row>
    <row r="1891" spans="1:22" x14ac:dyDescent="0.25">
      <c r="A1891">
        <v>35</v>
      </c>
      <c r="B1891" t="s">
        <v>21</v>
      </c>
      <c r="C1891" t="s">
        <v>29</v>
      </c>
      <c r="D1891" t="s">
        <v>37</v>
      </c>
      <c r="E1891">
        <v>9</v>
      </c>
      <c r="F1891">
        <v>3</v>
      </c>
      <c r="G1891" t="s">
        <v>33</v>
      </c>
      <c r="H1891">
        <v>4221</v>
      </c>
      <c r="I1891" t="s">
        <v>25</v>
      </c>
      <c r="J1891">
        <v>2</v>
      </c>
      <c r="K1891" t="s">
        <v>43</v>
      </c>
      <c r="L1891" t="s">
        <v>27</v>
      </c>
      <c r="M1891">
        <v>40840</v>
      </c>
      <c r="N1891">
        <v>4</v>
      </c>
      <c r="O1891">
        <v>13</v>
      </c>
      <c r="P1891">
        <v>1</v>
      </c>
      <c r="Q1891">
        <v>5</v>
      </c>
      <c r="R1891">
        <v>3</v>
      </c>
      <c r="S1891">
        <v>3</v>
      </c>
      <c r="T1891">
        <v>1</v>
      </c>
      <c r="U1891">
        <v>2</v>
      </c>
      <c r="V1891">
        <f>COUNTIF(tbl_General[EmployeeID],tbl_General[[#This Row],[EmployeeID]])</f>
        <v>1</v>
      </c>
    </row>
    <row r="1892" spans="1:22" x14ac:dyDescent="0.25">
      <c r="A1892">
        <v>56</v>
      </c>
      <c r="B1892" t="s">
        <v>21</v>
      </c>
      <c r="C1892" t="s">
        <v>22</v>
      </c>
      <c r="D1892" t="s">
        <v>30</v>
      </c>
      <c r="E1892">
        <v>10</v>
      </c>
      <c r="F1892">
        <v>4</v>
      </c>
      <c r="G1892" t="s">
        <v>33</v>
      </c>
      <c r="H1892">
        <v>766</v>
      </c>
      <c r="I1892" t="s">
        <v>34</v>
      </c>
      <c r="J1892">
        <v>2</v>
      </c>
      <c r="K1892" t="s">
        <v>43</v>
      </c>
      <c r="L1892" t="s">
        <v>27</v>
      </c>
      <c r="M1892">
        <v>42580</v>
      </c>
      <c r="N1892">
        <v>2</v>
      </c>
      <c r="O1892">
        <v>16</v>
      </c>
      <c r="P1892">
        <v>0</v>
      </c>
      <c r="Q1892">
        <v>5</v>
      </c>
      <c r="R1892">
        <v>2</v>
      </c>
      <c r="S1892">
        <v>3</v>
      </c>
      <c r="T1892">
        <v>1</v>
      </c>
      <c r="U1892">
        <v>0</v>
      </c>
      <c r="V1892">
        <f>COUNTIF(tbl_General[EmployeeID],tbl_General[[#This Row],[EmployeeID]])</f>
        <v>1</v>
      </c>
    </row>
    <row r="1893" spans="1:22" x14ac:dyDescent="0.25">
      <c r="A1893">
        <v>56</v>
      </c>
      <c r="B1893" t="s">
        <v>21</v>
      </c>
      <c r="C1893" t="s">
        <v>22</v>
      </c>
      <c r="D1893" t="s">
        <v>30</v>
      </c>
      <c r="E1893">
        <v>10</v>
      </c>
      <c r="F1893">
        <v>4</v>
      </c>
      <c r="G1893" t="s">
        <v>33</v>
      </c>
      <c r="H1893">
        <v>2236</v>
      </c>
      <c r="I1893" t="s">
        <v>34</v>
      </c>
      <c r="J1893">
        <v>2</v>
      </c>
      <c r="K1893" t="s">
        <v>43</v>
      </c>
      <c r="L1893" t="s">
        <v>27</v>
      </c>
      <c r="M1893">
        <v>42580</v>
      </c>
      <c r="N1893">
        <v>2</v>
      </c>
      <c r="O1893">
        <v>16</v>
      </c>
      <c r="P1893">
        <v>0</v>
      </c>
      <c r="Q1893">
        <v>5</v>
      </c>
      <c r="R1893">
        <v>2</v>
      </c>
      <c r="S1893">
        <v>3</v>
      </c>
      <c r="T1893">
        <v>1</v>
      </c>
      <c r="U1893">
        <v>0</v>
      </c>
      <c r="V1893">
        <f>COUNTIF(tbl_General[EmployeeID],tbl_General[[#This Row],[EmployeeID]])</f>
        <v>1</v>
      </c>
    </row>
    <row r="1894" spans="1:22" x14ac:dyDescent="0.25">
      <c r="A1894">
        <v>56</v>
      </c>
      <c r="B1894" t="s">
        <v>21</v>
      </c>
      <c r="C1894" t="s">
        <v>22</v>
      </c>
      <c r="D1894" t="s">
        <v>30</v>
      </c>
      <c r="E1894">
        <v>10</v>
      </c>
      <c r="F1894">
        <v>4</v>
      </c>
      <c r="G1894" t="s">
        <v>33</v>
      </c>
      <c r="H1894">
        <v>3706</v>
      </c>
      <c r="I1894" t="s">
        <v>34</v>
      </c>
      <c r="J1894">
        <v>2</v>
      </c>
      <c r="K1894" t="s">
        <v>43</v>
      </c>
      <c r="L1894" t="s">
        <v>27</v>
      </c>
      <c r="M1894">
        <v>42580</v>
      </c>
      <c r="N1894">
        <v>2</v>
      </c>
      <c r="O1894">
        <v>16</v>
      </c>
      <c r="P1894">
        <v>0</v>
      </c>
      <c r="Q1894">
        <v>5</v>
      </c>
      <c r="R1894">
        <v>2</v>
      </c>
      <c r="S1894">
        <v>3</v>
      </c>
      <c r="T1894">
        <v>1</v>
      </c>
      <c r="U1894">
        <v>0</v>
      </c>
      <c r="V1894">
        <f>COUNTIF(tbl_General[EmployeeID],tbl_General[[#This Row],[EmployeeID]])</f>
        <v>1</v>
      </c>
    </row>
    <row r="1895" spans="1:22" x14ac:dyDescent="0.25">
      <c r="A1895">
        <v>25</v>
      </c>
      <c r="B1895" t="s">
        <v>21</v>
      </c>
      <c r="C1895" t="s">
        <v>22</v>
      </c>
      <c r="D1895" t="s">
        <v>30</v>
      </c>
      <c r="E1895">
        <v>7</v>
      </c>
      <c r="F1895">
        <v>4</v>
      </c>
      <c r="G1895" t="s">
        <v>24</v>
      </c>
      <c r="H1895">
        <v>736</v>
      </c>
      <c r="I1895" t="s">
        <v>34</v>
      </c>
      <c r="J1895">
        <v>1</v>
      </c>
      <c r="K1895" t="s">
        <v>35</v>
      </c>
      <c r="L1895" t="s">
        <v>27</v>
      </c>
      <c r="M1895">
        <v>22160</v>
      </c>
      <c r="N1895">
        <v>2</v>
      </c>
      <c r="O1895">
        <v>13</v>
      </c>
      <c r="P1895">
        <v>3</v>
      </c>
      <c r="Q1895">
        <v>6</v>
      </c>
      <c r="R1895">
        <v>2</v>
      </c>
      <c r="S1895">
        <v>3</v>
      </c>
      <c r="T1895">
        <v>1</v>
      </c>
      <c r="U1895">
        <v>2</v>
      </c>
      <c r="V1895">
        <f>COUNTIF(tbl_General[EmployeeID],tbl_General[[#This Row],[EmployeeID]])</f>
        <v>1</v>
      </c>
    </row>
    <row r="1896" spans="1:22" x14ac:dyDescent="0.25">
      <c r="A1896">
        <v>25</v>
      </c>
      <c r="B1896" t="s">
        <v>21</v>
      </c>
      <c r="C1896" t="s">
        <v>22</v>
      </c>
      <c r="D1896" t="s">
        <v>30</v>
      </c>
      <c r="E1896">
        <v>7</v>
      </c>
      <c r="F1896">
        <v>4</v>
      </c>
      <c r="G1896" t="s">
        <v>24</v>
      </c>
      <c r="H1896">
        <v>2206</v>
      </c>
      <c r="I1896" t="s">
        <v>34</v>
      </c>
      <c r="J1896">
        <v>1</v>
      </c>
      <c r="K1896" t="s">
        <v>35</v>
      </c>
      <c r="L1896" t="s">
        <v>27</v>
      </c>
      <c r="M1896">
        <v>22160</v>
      </c>
      <c r="N1896">
        <v>2</v>
      </c>
      <c r="O1896">
        <v>13</v>
      </c>
      <c r="P1896">
        <v>3</v>
      </c>
      <c r="Q1896">
        <v>6</v>
      </c>
      <c r="R1896">
        <v>2</v>
      </c>
      <c r="S1896">
        <v>3</v>
      </c>
      <c r="T1896">
        <v>1</v>
      </c>
      <c r="U1896">
        <v>2</v>
      </c>
      <c r="V1896">
        <f>COUNTIF(tbl_General[EmployeeID],tbl_General[[#This Row],[EmployeeID]])</f>
        <v>1</v>
      </c>
    </row>
    <row r="1897" spans="1:22" x14ac:dyDescent="0.25">
      <c r="A1897">
        <v>25</v>
      </c>
      <c r="B1897" t="s">
        <v>21</v>
      </c>
      <c r="C1897" t="s">
        <v>22</v>
      </c>
      <c r="D1897" t="s">
        <v>30</v>
      </c>
      <c r="E1897">
        <v>7</v>
      </c>
      <c r="F1897">
        <v>4</v>
      </c>
      <c r="G1897" t="s">
        <v>24</v>
      </c>
      <c r="H1897">
        <v>3676</v>
      </c>
      <c r="I1897" t="s">
        <v>34</v>
      </c>
      <c r="J1897">
        <v>1</v>
      </c>
      <c r="K1897" t="s">
        <v>35</v>
      </c>
      <c r="L1897" t="s">
        <v>27</v>
      </c>
      <c r="M1897">
        <v>22160</v>
      </c>
      <c r="N1897">
        <v>2</v>
      </c>
      <c r="O1897">
        <v>13</v>
      </c>
      <c r="P1897">
        <v>3</v>
      </c>
      <c r="Q1897">
        <v>6</v>
      </c>
      <c r="R1897">
        <v>2</v>
      </c>
      <c r="S1897">
        <v>3</v>
      </c>
      <c r="T1897">
        <v>1</v>
      </c>
      <c r="U1897">
        <v>2</v>
      </c>
      <c r="V1897">
        <f>COUNTIF(tbl_General[EmployeeID],tbl_General[[#This Row],[EmployeeID]])</f>
        <v>1</v>
      </c>
    </row>
    <row r="1898" spans="1:22" x14ac:dyDescent="0.25">
      <c r="A1898">
        <v>38</v>
      </c>
      <c r="B1898" t="s">
        <v>21</v>
      </c>
      <c r="C1898" t="s">
        <v>22</v>
      </c>
      <c r="D1898" t="s">
        <v>30</v>
      </c>
      <c r="E1898">
        <v>29</v>
      </c>
      <c r="F1898">
        <v>3</v>
      </c>
      <c r="G1898" t="s">
        <v>24</v>
      </c>
      <c r="H1898">
        <v>1232</v>
      </c>
      <c r="I1898" t="s">
        <v>25</v>
      </c>
      <c r="J1898">
        <v>1</v>
      </c>
      <c r="K1898" t="s">
        <v>42</v>
      </c>
      <c r="L1898" t="s">
        <v>32</v>
      </c>
      <c r="M1898">
        <v>37220</v>
      </c>
      <c r="N1898">
        <v>5</v>
      </c>
      <c r="O1898">
        <v>14</v>
      </c>
      <c r="P1898">
        <v>0</v>
      </c>
      <c r="Q1898">
        <v>6</v>
      </c>
      <c r="R1898">
        <v>0</v>
      </c>
      <c r="S1898">
        <v>3</v>
      </c>
      <c r="T1898">
        <v>1</v>
      </c>
      <c r="U1898">
        <v>2</v>
      </c>
      <c r="V1898">
        <f>COUNTIF(tbl_General[EmployeeID],tbl_General[[#This Row],[EmployeeID]])</f>
        <v>1</v>
      </c>
    </row>
    <row r="1899" spans="1:22" x14ac:dyDescent="0.25">
      <c r="A1899">
        <v>38</v>
      </c>
      <c r="B1899" t="s">
        <v>21</v>
      </c>
      <c r="C1899" t="s">
        <v>22</v>
      </c>
      <c r="D1899" t="s">
        <v>30</v>
      </c>
      <c r="E1899">
        <v>29</v>
      </c>
      <c r="F1899">
        <v>3</v>
      </c>
      <c r="G1899" t="s">
        <v>24</v>
      </c>
      <c r="H1899">
        <v>2702</v>
      </c>
      <c r="I1899" t="s">
        <v>25</v>
      </c>
      <c r="J1899">
        <v>1</v>
      </c>
      <c r="K1899" t="s">
        <v>42</v>
      </c>
      <c r="L1899" t="s">
        <v>32</v>
      </c>
      <c r="M1899">
        <v>37220</v>
      </c>
      <c r="N1899">
        <v>5</v>
      </c>
      <c r="O1899">
        <v>14</v>
      </c>
      <c r="P1899">
        <v>0</v>
      </c>
      <c r="Q1899">
        <v>6</v>
      </c>
      <c r="R1899">
        <v>0</v>
      </c>
      <c r="S1899">
        <v>3</v>
      </c>
      <c r="T1899">
        <v>1</v>
      </c>
      <c r="U1899">
        <v>2</v>
      </c>
      <c r="V1899">
        <f>COUNTIF(tbl_General[EmployeeID],tbl_General[[#This Row],[EmployeeID]])</f>
        <v>1</v>
      </c>
    </row>
    <row r="1900" spans="1:22" x14ac:dyDescent="0.25">
      <c r="A1900">
        <v>38</v>
      </c>
      <c r="B1900" t="s">
        <v>21</v>
      </c>
      <c r="C1900" t="s">
        <v>22</v>
      </c>
      <c r="D1900" t="s">
        <v>30</v>
      </c>
      <c r="E1900">
        <v>29</v>
      </c>
      <c r="F1900">
        <v>3</v>
      </c>
      <c r="G1900" t="s">
        <v>24</v>
      </c>
      <c r="H1900">
        <v>4172</v>
      </c>
      <c r="I1900" t="s">
        <v>25</v>
      </c>
      <c r="J1900">
        <v>1</v>
      </c>
      <c r="K1900" t="s">
        <v>42</v>
      </c>
      <c r="L1900" t="s">
        <v>32</v>
      </c>
      <c r="M1900">
        <v>37220</v>
      </c>
      <c r="N1900">
        <v>5</v>
      </c>
      <c r="O1900">
        <v>14</v>
      </c>
      <c r="P1900">
        <v>0</v>
      </c>
      <c r="Q1900">
        <v>6</v>
      </c>
      <c r="R1900">
        <v>0</v>
      </c>
      <c r="S1900">
        <v>3</v>
      </c>
      <c r="T1900">
        <v>1</v>
      </c>
      <c r="U1900">
        <v>2</v>
      </c>
      <c r="V1900">
        <f>COUNTIF(tbl_General[EmployeeID],tbl_General[[#This Row],[EmployeeID]])</f>
        <v>1</v>
      </c>
    </row>
    <row r="1901" spans="1:22" x14ac:dyDescent="0.25">
      <c r="A1901">
        <v>34</v>
      </c>
      <c r="B1901" t="s">
        <v>21</v>
      </c>
      <c r="C1901" t="s">
        <v>22</v>
      </c>
      <c r="D1901" t="s">
        <v>30</v>
      </c>
      <c r="E1901">
        <v>10</v>
      </c>
      <c r="F1901">
        <v>3</v>
      </c>
      <c r="G1901" t="s">
        <v>24</v>
      </c>
      <c r="H1901">
        <v>326</v>
      </c>
      <c r="I1901" t="s">
        <v>34</v>
      </c>
      <c r="J1901">
        <v>3</v>
      </c>
      <c r="K1901" t="s">
        <v>26</v>
      </c>
      <c r="L1901" t="s">
        <v>27</v>
      </c>
      <c r="M1901">
        <v>47390</v>
      </c>
      <c r="N1901">
        <v>5</v>
      </c>
      <c r="O1901">
        <v>24</v>
      </c>
      <c r="P1901">
        <v>2</v>
      </c>
      <c r="Q1901">
        <v>6</v>
      </c>
      <c r="R1901">
        <v>2</v>
      </c>
      <c r="S1901">
        <v>3</v>
      </c>
      <c r="T1901">
        <v>1</v>
      </c>
      <c r="U1901">
        <v>2</v>
      </c>
      <c r="V1901">
        <f>COUNTIF(tbl_General[EmployeeID],tbl_General[[#This Row],[EmployeeID]])</f>
        <v>1</v>
      </c>
    </row>
    <row r="1902" spans="1:22" x14ac:dyDescent="0.25">
      <c r="A1902">
        <v>34</v>
      </c>
      <c r="B1902" t="s">
        <v>21</v>
      </c>
      <c r="C1902" t="s">
        <v>22</v>
      </c>
      <c r="D1902" t="s">
        <v>30</v>
      </c>
      <c r="E1902">
        <v>10</v>
      </c>
      <c r="F1902">
        <v>3</v>
      </c>
      <c r="G1902" t="s">
        <v>24</v>
      </c>
      <c r="H1902">
        <v>1796</v>
      </c>
      <c r="I1902" t="s">
        <v>34</v>
      </c>
      <c r="J1902">
        <v>3</v>
      </c>
      <c r="K1902" t="s">
        <v>26</v>
      </c>
      <c r="L1902" t="s">
        <v>27</v>
      </c>
      <c r="M1902">
        <v>47390</v>
      </c>
      <c r="N1902">
        <v>5</v>
      </c>
      <c r="O1902">
        <v>24</v>
      </c>
      <c r="P1902">
        <v>2</v>
      </c>
      <c r="Q1902">
        <v>6</v>
      </c>
      <c r="R1902">
        <v>2</v>
      </c>
      <c r="S1902">
        <v>3</v>
      </c>
      <c r="T1902">
        <v>1</v>
      </c>
      <c r="U1902">
        <v>2</v>
      </c>
      <c r="V1902">
        <f>COUNTIF(tbl_General[EmployeeID],tbl_General[[#This Row],[EmployeeID]])</f>
        <v>1</v>
      </c>
    </row>
    <row r="1903" spans="1:22" x14ac:dyDescent="0.25">
      <c r="A1903">
        <v>34</v>
      </c>
      <c r="B1903" t="s">
        <v>21</v>
      </c>
      <c r="C1903" t="s">
        <v>22</v>
      </c>
      <c r="D1903" t="s">
        <v>30</v>
      </c>
      <c r="E1903">
        <v>10</v>
      </c>
      <c r="F1903">
        <v>3</v>
      </c>
      <c r="G1903" t="s">
        <v>24</v>
      </c>
      <c r="H1903">
        <v>3266</v>
      </c>
      <c r="I1903" t="s">
        <v>34</v>
      </c>
      <c r="J1903">
        <v>3</v>
      </c>
      <c r="K1903" t="s">
        <v>26</v>
      </c>
      <c r="L1903" t="s">
        <v>27</v>
      </c>
      <c r="M1903">
        <v>47390</v>
      </c>
      <c r="N1903">
        <v>5</v>
      </c>
      <c r="O1903">
        <v>24</v>
      </c>
      <c r="P1903">
        <v>2</v>
      </c>
      <c r="Q1903">
        <v>6</v>
      </c>
      <c r="R1903">
        <v>2</v>
      </c>
      <c r="S1903">
        <v>3</v>
      </c>
      <c r="T1903">
        <v>1</v>
      </c>
      <c r="U1903">
        <v>2</v>
      </c>
      <c r="V1903">
        <f>COUNTIF(tbl_General[EmployeeID],tbl_General[[#This Row],[EmployeeID]])</f>
        <v>1</v>
      </c>
    </row>
    <row r="1904" spans="1:22" x14ac:dyDescent="0.25">
      <c r="A1904">
        <v>26</v>
      </c>
      <c r="B1904" t="s">
        <v>28</v>
      </c>
      <c r="C1904" t="s">
        <v>29</v>
      </c>
      <c r="D1904" t="s">
        <v>23</v>
      </c>
      <c r="E1904">
        <v>2</v>
      </c>
      <c r="F1904">
        <v>3</v>
      </c>
      <c r="G1904" t="s">
        <v>24</v>
      </c>
      <c r="H1904">
        <v>505</v>
      </c>
      <c r="I1904" t="s">
        <v>34</v>
      </c>
      <c r="J1904">
        <v>2</v>
      </c>
      <c r="K1904" t="s">
        <v>31</v>
      </c>
      <c r="L1904" t="s">
        <v>27</v>
      </c>
      <c r="M1904">
        <v>48210</v>
      </c>
      <c r="N1904">
        <v>6</v>
      </c>
      <c r="O1904">
        <v>14</v>
      </c>
      <c r="P1904">
        <v>2</v>
      </c>
      <c r="Q1904">
        <v>6</v>
      </c>
      <c r="R1904">
        <v>2</v>
      </c>
      <c r="S1904">
        <v>3</v>
      </c>
      <c r="T1904">
        <v>1</v>
      </c>
      <c r="U1904">
        <v>2</v>
      </c>
      <c r="V1904">
        <f>COUNTIF(tbl_General[EmployeeID],tbl_General[[#This Row],[EmployeeID]])</f>
        <v>1</v>
      </c>
    </row>
    <row r="1905" spans="1:22" x14ac:dyDescent="0.25">
      <c r="A1905">
        <v>26</v>
      </c>
      <c r="B1905" t="s">
        <v>28</v>
      </c>
      <c r="C1905" t="s">
        <v>29</v>
      </c>
      <c r="D1905" t="s">
        <v>23</v>
      </c>
      <c r="E1905">
        <v>2</v>
      </c>
      <c r="F1905">
        <v>3</v>
      </c>
      <c r="G1905" t="s">
        <v>24</v>
      </c>
      <c r="H1905">
        <v>1975</v>
      </c>
      <c r="I1905" t="s">
        <v>34</v>
      </c>
      <c r="J1905">
        <v>2</v>
      </c>
      <c r="K1905" t="s">
        <v>31</v>
      </c>
      <c r="L1905" t="s">
        <v>27</v>
      </c>
      <c r="M1905">
        <v>48210</v>
      </c>
      <c r="N1905">
        <v>6</v>
      </c>
      <c r="O1905">
        <v>14</v>
      </c>
      <c r="P1905">
        <v>2</v>
      </c>
      <c r="Q1905">
        <v>6</v>
      </c>
      <c r="R1905">
        <v>2</v>
      </c>
      <c r="S1905">
        <v>3</v>
      </c>
      <c r="T1905">
        <v>1</v>
      </c>
      <c r="U1905">
        <v>2</v>
      </c>
      <c r="V1905">
        <f>COUNTIF(tbl_General[EmployeeID],tbl_General[[#This Row],[EmployeeID]])</f>
        <v>1</v>
      </c>
    </row>
    <row r="1906" spans="1:22" x14ac:dyDescent="0.25">
      <c r="A1906">
        <v>26</v>
      </c>
      <c r="B1906" t="s">
        <v>28</v>
      </c>
      <c r="C1906" t="s">
        <v>29</v>
      </c>
      <c r="D1906" t="s">
        <v>23</v>
      </c>
      <c r="E1906">
        <v>2</v>
      </c>
      <c r="F1906">
        <v>3</v>
      </c>
      <c r="G1906" t="s">
        <v>24</v>
      </c>
      <c r="H1906">
        <v>3445</v>
      </c>
      <c r="I1906" t="s">
        <v>34</v>
      </c>
      <c r="J1906">
        <v>2</v>
      </c>
      <c r="K1906" t="s">
        <v>31</v>
      </c>
      <c r="L1906" t="s">
        <v>27</v>
      </c>
      <c r="M1906">
        <v>48210</v>
      </c>
      <c r="N1906">
        <v>6</v>
      </c>
      <c r="O1906">
        <v>14</v>
      </c>
      <c r="P1906">
        <v>2</v>
      </c>
      <c r="Q1906">
        <v>6</v>
      </c>
      <c r="R1906">
        <v>2</v>
      </c>
      <c r="S1906">
        <v>3</v>
      </c>
      <c r="T1906">
        <v>1</v>
      </c>
      <c r="U1906">
        <v>2</v>
      </c>
      <c r="V1906">
        <f>COUNTIF(tbl_General[EmployeeID],tbl_General[[#This Row],[EmployeeID]])</f>
        <v>1</v>
      </c>
    </row>
    <row r="1907" spans="1:22" x14ac:dyDescent="0.25">
      <c r="A1907">
        <v>34</v>
      </c>
      <c r="B1907" t="s">
        <v>21</v>
      </c>
      <c r="C1907" t="s">
        <v>36</v>
      </c>
      <c r="D1907" t="s">
        <v>30</v>
      </c>
      <c r="E1907">
        <v>28</v>
      </c>
      <c r="F1907">
        <v>3</v>
      </c>
      <c r="G1907" t="s">
        <v>38</v>
      </c>
      <c r="H1907">
        <v>136</v>
      </c>
      <c r="I1907" t="s">
        <v>34</v>
      </c>
      <c r="J1907">
        <v>1</v>
      </c>
      <c r="K1907" t="s">
        <v>40</v>
      </c>
      <c r="L1907" t="s">
        <v>27</v>
      </c>
      <c r="M1907">
        <v>56770</v>
      </c>
      <c r="N1907">
        <v>9</v>
      </c>
      <c r="O1907">
        <v>20</v>
      </c>
      <c r="P1907">
        <v>1</v>
      </c>
      <c r="Q1907">
        <v>6</v>
      </c>
      <c r="R1907">
        <v>3</v>
      </c>
      <c r="S1907">
        <v>3</v>
      </c>
      <c r="T1907">
        <v>1</v>
      </c>
      <c r="U1907">
        <v>2</v>
      </c>
      <c r="V1907">
        <f>COUNTIF(tbl_General[EmployeeID],tbl_General[[#This Row],[EmployeeID]])</f>
        <v>1</v>
      </c>
    </row>
    <row r="1908" spans="1:22" x14ac:dyDescent="0.25">
      <c r="A1908">
        <v>34</v>
      </c>
      <c r="B1908" t="s">
        <v>21</v>
      </c>
      <c r="C1908" t="s">
        <v>36</v>
      </c>
      <c r="D1908" t="s">
        <v>30</v>
      </c>
      <c r="E1908">
        <v>28</v>
      </c>
      <c r="F1908">
        <v>3</v>
      </c>
      <c r="G1908" t="s">
        <v>38</v>
      </c>
      <c r="H1908">
        <v>1606</v>
      </c>
      <c r="I1908" t="s">
        <v>34</v>
      </c>
      <c r="J1908">
        <v>1</v>
      </c>
      <c r="K1908" t="s">
        <v>40</v>
      </c>
      <c r="L1908" t="s">
        <v>27</v>
      </c>
      <c r="M1908">
        <v>56770</v>
      </c>
      <c r="N1908">
        <v>9</v>
      </c>
      <c r="O1908">
        <v>20</v>
      </c>
      <c r="P1908">
        <v>1</v>
      </c>
      <c r="Q1908">
        <v>6</v>
      </c>
      <c r="R1908">
        <v>3</v>
      </c>
      <c r="S1908">
        <v>3</v>
      </c>
      <c r="T1908">
        <v>1</v>
      </c>
      <c r="U1908">
        <v>2</v>
      </c>
      <c r="V1908">
        <f>COUNTIF(tbl_General[EmployeeID],tbl_General[[#This Row],[EmployeeID]])</f>
        <v>1</v>
      </c>
    </row>
    <row r="1909" spans="1:22" x14ac:dyDescent="0.25">
      <c r="A1909">
        <v>34</v>
      </c>
      <c r="B1909" t="s">
        <v>21</v>
      </c>
      <c r="C1909" t="s">
        <v>36</v>
      </c>
      <c r="D1909" t="s">
        <v>30</v>
      </c>
      <c r="E1909">
        <v>28</v>
      </c>
      <c r="F1909">
        <v>3</v>
      </c>
      <c r="G1909" t="s">
        <v>38</v>
      </c>
      <c r="H1909">
        <v>3076</v>
      </c>
      <c r="I1909" t="s">
        <v>34</v>
      </c>
      <c r="J1909">
        <v>1</v>
      </c>
      <c r="K1909" t="s">
        <v>40</v>
      </c>
      <c r="L1909" t="s">
        <v>27</v>
      </c>
      <c r="M1909">
        <v>56770</v>
      </c>
      <c r="N1909">
        <v>9</v>
      </c>
      <c r="O1909">
        <v>20</v>
      </c>
      <c r="P1909">
        <v>1</v>
      </c>
      <c r="Q1909">
        <v>6</v>
      </c>
      <c r="R1909">
        <v>3</v>
      </c>
      <c r="S1909">
        <v>3</v>
      </c>
      <c r="T1909">
        <v>1</v>
      </c>
      <c r="U1909">
        <v>2</v>
      </c>
      <c r="V1909">
        <f>COUNTIF(tbl_General[EmployeeID],tbl_General[[#This Row],[EmployeeID]])</f>
        <v>1</v>
      </c>
    </row>
    <row r="1910" spans="1:22" x14ac:dyDescent="0.25">
      <c r="A1910">
        <v>29</v>
      </c>
      <c r="B1910" t="s">
        <v>21</v>
      </c>
      <c r="C1910" t="s">
        <v>22</v>
      </c>
      <c r="D1910" t="s">
        <v>30</v>
      </c>
      <c r="E1910">
        <v>1</v>
      </c>
      <c r="F1910">
        <v>3</v>
      </c>
      <c r="G1910" t="s">
        <v>24</v>
      </c>
      <c r="H1910">
        <v>114</v>
      </c>
      <c r="I1910" t="s">
        <v>25</v>
      </c>
      <c r="J1910">
        <v>2</v>
      </c>
      <c r="K1910" t="s">
        <v>39</v>
      </c>
      <c r="L1910" t="s">
        <v>32</v>
      </c>
      <c r="M1910">
        <v>66670</v>
      </c>
      <c r="N1910">
        <v>9</v>
      </c>
      <c r="O1910">
        <v>12</v>
      </c>
      <c r="P1910">
        <v>1</v>
      </c>
      <c r="Q1910">
        <v>6</v>
      </c>
      <c r="R1910">
        <v>6</v>
      </c>
      <c r="S1910">
        <v>3</v>
      </c>
      <c r="T1910">
        <v>1</v>
      </c>
      <c r="U1910">
        <v>2</v>
      </c>
      <c r="V1910">
        <f>COUNTIF(tbl_General[EmployeeID],tbl_General[[#This Row],[EmployeeID]])</f>
        <v>1</v>
      </c>
    </row>
    <row r="1911" spans="1:22" x14ac:dyDescent="0.25">
      <c r="A1911">
        <v>29</v>
      </c>
      <c r="B1911" t="s">
        <v>21</v>
      </c>
      <c r="C1911" t="s">
        <v>22</v>
      </c>
      <c r="D1911" t="s">
        <v>30</v>
      </c>
      <c r="E1911">
        <v>1</v>
      </c>
      <c r="F1911">
        <v>3</v>
      </c>
      <c r="G1911" t="s">
        <v>24</v>
      </c>
      <c r="H1911">
        <v>1584</v>
      </c>
      <c r="I1911" t="s">
        <v>25</v>
      </c>
      <c r="J1911">
        <v>2</v>
      </c>
      <c r="K1911" t="s">
        <v>39</v>
      </c>
      <c r="L1911" t="s">
        <v>32</v>
      </c>
      <c r="M1911">
        <v>66670</v>
      </c>
      <c r="N1911">
        <v>9</v>
      </c>
      <c r="O1911">
        <v>12</v>
      </c>
      <c r="P1911">
        <v>1</v>
      </c>
      <c r="Q1911">
        <v>6</v>
      </c>
      <c r="R1911">
        <v>6</v>
      </c>
      <c r="S1911">
        <v>3</v>
      </c>
      <c r="T1911">
        <v>1</v>
      </c>
      <c r="U1911">
        <v>2</v>
      </c>
      <c r="V1911">
        <f>COUNTIF(tbl_General[EmployeeID],tbl_General[[#This Row],[EmployeeID]])</f>
        <v>1</v>
      </c>
    </row>
    <row r="1912" spans="1:22" x14ac:dyDescent="0.25">
      <c r="A1912">
        <v>29</v>
      </c>
      <c r="B1912" t="s">
        <v>21</v>
      </c>
      <c r="C1912" t="s">
        <v>22</v>
      </c>
      <c r="D1912" t="s">
        <v>30</v>
      </c>
      <c r="E1912">
        <v>1</v>
      </c>
      <c r="F1912">
        <v>3</v>
      </c>
      <c r="G1912" t="s">
        <v>24</v>
      </c>
      <c r="H1912">
        <v>3054</v>
      </c>
      <c r="I1912" t="s">
        <v>25</v>
      </c>
      <c r="J1912">
        <v>2</v>
      </c>
      <c r="K1912" t="s">
        <v>39</v>
      </c>
      <c r="L1912" t="s">
        <v>32</v>
      </c>
      <c r="M1912">
        <v>66670</v>
      </c>
      <c r="N1912">
        <v>9</v>
      </c>
      <c r="O1912">
        <v>12</v>
      </c>
      <c r="P1912">
        <v>1</v>
      </c>
      <c r="Q1912">
        <v>6</v>
      </c>
      <c r="R1912">
        <v>6</v>
      </c>
      <c r="S1912">
        <v>3</v>
      </c>
      <c r="T1912">
        <v>1</v>
      </c>
      <c r="U1912">
        <v>2</v>
      </c>
      <c r="V1912">
        <f>COUNTIF(tbl_General[EmployeeID],tbl_General[[#This Row],[EmployeeID]])</f>
        <v>1</v>
      </c>
    </row>
    <row r="1913" spans="1:22" x14ac:dyDescent="0.25">
      <c r="A1913">
        <v>25</v>
      </c>
      <c r="B1913" t="s">
        <v>21</v>
      </c>
      <c r="C1913" t="s">
        <v>22</v>
      </c>
      <c r="D1913" t="s">
        <v>30</v>
      </c>
      <c r="E1913">
        <v>6</v>
      </c>
      <c r="F1913">
        <v>2</v>
      </c>
      <c r="G1913" t="s">
        <v>38</v>
      </c>
      <c r="H1913">
        <v>708</v>
      </c>
      <c r="I1913" t="s">
        <v>25</v>
      </c>
      <c r="J1913">
        <v>4</v>
      </c>
      <c r="K1913" t="s">
        <v>31</v>
      </c>
      <c r="L1913" t="s">
        <v>27</v>
      </c>
      <c r="M1913">
        <v>20450</v>
      </c>
      <c r="N1913">
        <v>3</v>
      </c>
      <c r="O1913">
        <v>19</v>
      </c>
      <c r="P1913">
        <v>0</v>
      </c>
      <c r="Q1913">
        <v>7</v>
      </c>
      <c r="R1913">
        <v>3</v>
      </c>
      <c r="S1913">
        <v>3</v>
      </c>
      <c r="T1913">
        <v>1</v>
      </c>
      <c r="U1913">
        <v>2</v>
      </c>
      <c r="V1913">
        <f>COUNTIF(tbl_General[EmployeeID],tbl_General[[#This Row],[EmployeeID]])</f>
        <v>1</v>
      </c>
    </row>
    <row r="1914" spans="1:22" x14ac:dyDescent="0.25">
      <c r="A1914">
        <v>25</v>
      </c>
      <c r="B1914" t="s">
        <v>21</v>
      </c>
      <c r="C1914" t="s">
        <v>22</v>
      </c>
      <c r="D1914" t="s">
        <v>30</v>
      </c>
      <c r="E1914">
        <v>6</v>
      </c>
      <c r="F1914">
        <v>2</v>
      </c>
      <c r="G1914" t="s">
        <v>38</v>
      </c>
      <c r="H1914">
        <v>2178</v>
      </c>
      <c r="I1914" t="s">
        <v>25</v>
      </c>
      <c r="J1914">
        <v>4</v>
      </c>
      <c r="K1914" t="s">
        <v>31</v>
      </c>
      <c r="L1914" t="s">
        <v>27</v>
      </c>
      <c r="M1914">
        <v>20450</v>
      </c>
      <c r="N1914">
        <v>3</v>
      </c>
      <c r="O1914">
        <v>19</v>
      </c>
      <c r="P1914">
        <v>0</v>
      </c>
      <c r="Q1914">
        <v>7</v>
      </c>
      <c r="R1914">
        <v>3</v>
      </c>
      <c r="S1914">
        <v>3</v>
      </c>
      <c r="T1914">
        <v>1</v>
      </c>
      <c r="U1914">
        <v>2</v>
      </c>
      <c r="V1914">
        <f>COUNTIF(tbl_General[EmployeeID],tbl_General[[#This Row],[EmployeeID]])</f>
        <v>1</v>
      </c>
    </row>
    <row r="1915" spans="1:22" x14ac:dyDescent="0.25">
      <c r="A1915">
        <v>25</v>
      </c>
      <c r="B1915" t="s">
        <v>21</v>
      </c>
      <c r="C1915" t="s">
        <v>22</v>
      </c>
      <c r="D1915" t="s">
        <v>30</v>
      </c>
      <c r="E1915">
        <v>6</v>
      </c>
      <c r="F1915">
        <v>2</v>
      </c>
      <c r="G1915" t="s">
        <v>38</v>
      </c>
      <c r="H1915">
        <v>3648</v>
      </c>
      <c r="I1915" t="s">
        <v>25</v>
      </c>
      <c r="J1915">
        <v>4</v>
      </c>
      <c r="K1915" t="s">
        <v>31</v>
      </c>
      <c r="L1915" t="s">
        <v>27</v>
      </c>
      <c r="M1915">
        <v>20450</v>
      </c>
      <c r="N1915">
        <v>3</v>
      </c>
      <c r="O1915">
        <v>19</v>
      </c>
      <c r="P1915">
        <v>0</v>
      </c>
      <c r="Q1915">
        <v>7</v>
      </c>
      <c r="R1915">
        <v>3</v>
      </c>
      <c r="S1915">
        <v>3</v>
      </c>
      <c r="T1915">
        <v>1</v>
      </c>
      <c r="U1915">
        <v>2</v>
      </c>
      <c r="V1915">
        <f>COUNTIF(tbl_General[EmployeeID],tbl_General[[#This Row],[EmployeeID]])</f>
        <v>1</v>
      </c>
    </row>
    <row r="1916" spans="1:22" x14ac:dyDescent="0.25">
      <c r="A1916">
        <v>43</v>
      </c>
      <c r="B1916" t="s">
        <v>21</v>
      </c>
      <c r="C1916" t="s">
        <v>36</v>
      </c>
      <c r="D1916" t="s">
        <v>37</v>
      </c>
      <c r="E1916">
        <v>8</v>
      </c>
      <c r="F1916">
        <v>5</v>
      </c>
      <c r="G1916" t="s">
        <v>38</v>
      </c>
      <c r="H1916">
        <v>1036</v>
      </c>
      <c r="I1916" t="s">
        <v>25</v>
      </c>
      <c r="J1916">
        <v>3</v>
      </c>
      <c r="K1916" t="s">
        <v>35</v>
      </c>
      <c r="L1916" t="s">
        <v>32</v>
      </c>
      <c r="M1916">
        <v>22580</v>
      </c>
      <c r="N1916">
        <v>4</v>
      </c>
      <c r="O1916">
        <v>18</v>
      </c>
      <c r="P1916">
        <v>0</v>
      </c>
      <c r="Q1916">
        <v>7</v>
      </c>
      <c r="R1916">
        <v>2</v>
      </c>
      <c r="S1916">
        <v>3</v>
      </c>
      <c r="T1916">
        <v>1</v>
      </c>
      <c r="U1916">
        <v>2</v>
      </c>
      <c r="V1916">
        <f>COUNTIF(tbl_General[EmployeeID],tbl_General[[#This Row],[EmployeeID]])</f>
        <v>1</v>
      </c>
    </row>
    <row r="1917" spans="1:22" x14ac:dyDescent="0.25">
      <c r="A1917">
        <v>43</v>
      </c>
      <c r="B1917" t="s">
        <v>21</v>
      </c>
      <c r="C1917" t="s">
        <v>36</v>
      </c>
      <c r="D1917" t="s">
        <v>37</v>
      </c>
      <c r="E1917">
        <v>8</v>
      </c>
      <c r="F1917">
        <v>5</v>
      </c>
      <c r="G1917" t="s">
        <v>38</v>
      </c>
      <c r="H1917">
        <v>2506</v>
      </c>
      <c r="I1917" t="s">
        <v>25</v>
      </c>
      <c r="J1917">
        <v>3</v>
      </c>
      <c r="K1917" t="s">
        <v>35</v>
      </c>
      <c r="L1917" t="s">
        <v>32</v>
      </c>
      <c r="M1917">
        <v>22580</v>
      </c>
      <c r="N1917">
        <v>4</v>
      </c>
      <c r="O1917">
        <v>18</v>
      </c>
      <c r="P1917">
        <v>0</v>
      </c>
      <c r="Q1917">
        <v>7</v>
      </c>
      <c r="R1917">
        <v>2</v>
      </c>
      <c r="S1917">
        <v>3</v>
      </c>
      <c r="T1917">
        <v>1</v>
      </c>
      <c r="U1917">
        <v>2</v>
      </c>
      <c r="V1917">
        <f>COUNTIF(tbl_General[EmployeeID],tbl_General[[#This Row],[EmployeeID]])</f>
        <v>1</v>
      </c>
    </row>
    <row r="1918" spans="1:22" x14ac:dyDescent="0.25">
      <c r="A1918">
        <v>43</v>
      </c>
      <c r="B1918" t="s">
        <v>21</v>
      </c>
      <c r="C1918" t="s">
        <v>36</v>
      </c>
      <c r="D1918" t="s">
        <v>37</v>
      </c>
      <c r="E1918">
        <v>8</v>
      </c>
      <c r="F1918">
        <v>5</v>
      </c>
      <c r="G1918" t="s">
        <v>38</v>
      </c>
      <c r="H1918">
        <v>3976</v>
      </c>
      <c r="I1918" t="s">
        <v>25</v>
      </c>
      <c r="J1918">
        <v>3</v>
      </c>
      <c r="K1918" t="s">
        <v>35</v>
      </c>
      <c r="L1918" t="s">
        <v>32</v>
      </c>
      <c r="M1918">
        <v>22580</v>
      </c>
      <c r="N1918">
        <v>4</v>
      </c>
      <c r="O1918">
        <v>18</v>
      </c>
      <c r="P1918">
        <v>0</v>
      </c>
      <c r="Q1918">
        <v>7</v>
      </c>
      <c r="R1918">
        <v>2</v>
      </c>
      <c r="S1918">
        <v>3</v>
      </c>
      <c r="T1918">
        <v>1</v>
      </c>
      <c r="U1918">
        <v>2</v>
      </c>
      <c r="V1918">
        <f>COUNTIF(tbl_General[EmployeeID],tbl_General[[#This Row],[EmployeeID]])</f>
        <v>1</v>
      </c>
    </row>
    <row r="1919" spans="1:22" x14ac:dyDescent="0.25">
      <c r="A1919">
        <v>33</v>
      </c>
      <c r="B1919" t="s">
        <v>21</v>
      </c>
      <c r="C1919" t="s">
        <v>22</v>
      </c>
      <c r="D1919" t="s">
        <v>23</v>
      </c>
      <c r="E1919">
        <v>9</v>
      </c>
      <c r="F1919">
        <v>1</v>
      </c>
      <c r="G1919" t="s">
        <v>33</v>
      </c>
      <c r="H1919">
        <v>1434</v>
      </c>
      <c r="I1919" t="s">
        <v>25</v>
      </c>
      <c r="J1919">
        <v>3</v>
      </c>
      <c r="K1919" t="s">
        <v>35</v>
      </c>
      <c r="L1919" t="s">
        <v>27</v>
      </c>
      <c r="M1919">
        <v>32950</v>
      </c>
      <c r="N1919">
        <v>6</v>
      </c>
      <c r="O1919">
        <v>22</v>
      </c>
      <c r="P1919">
        <v>2</v>
      </c>
      <c r="Q1919">
        <v>7</v>
      </c>
      <c r="R1919">
        <v>2</v>
      </c>
      <c r="S1919">
        <v>3</v>
      </c>
      <c r="T1919">
        <v>1</v>
      </c>
      <c r="U1919">
        <v>1</v>
      </c>
      <c r="V1919">
        <f>COUNTIF(tbl_General[EmployeeID],tbl_General[[#This Row],[EmployeeID]])</f>
        <v>1</v>
      </c>
    </row>
    <row r="1920" spans="1:22" x14ac:dyDescent="0.25">
      <c r="A1920">
        <v>33</v>
      </c>
      <c r="B1920" t="s">
        <v>21</v>
      </c>
      <c r="C1920" t="s">
        <v>22</v>
      </c>
      <c r="D1920" t="s">
        <v>23</v>
      </c>
      <c r="E1920">
        <v>9</v>
      </c>
      <c r="F1920">
        <v>1</v>
      </c>
      <c r="G1920" t="s">
        <v>33</v>
      </c>
      <c r="H1920">
        <v>2904</v>
      </c>
      <c r="I1920" t="s">
        <v>25</v>
      </c>
      <c r="J1920">
        <v>3</v>
      </c>
      <c r="K1920" t="s">
        <v>35</v>
      </c>
      <c r="L1920" t="s">
        <v>27</v>
      </c>
      <c r="M1920">
        <v>32950</v>
      </c>
      <c r="N1920">
        <v>6</v>
      </c>
      <c r="O1920">
        <v>22</v>
      </c>
      <c r="P1920">
        <v>2</v>
      </c>
      <c r="Q1920">
        <v>7</v>
      </c>
      <c r="R1920">
        <v>2</v>
      </c>
      <c r="S1920">
        <v>3</v>
      </c>
      <c r="T1920">
        <v>1</v>
      </c>
      <c r="U1920">
        <v>1</v>
      </c>
      <c r="V1920">
        <f>COUNTIF(tbl_General[EmployeeID],tbl_General[[#This Row],[EmployeeID]])</f>
        <v>1</v>
      </c>
    </row>
    <row r="1921" spans="1:22" x14ac:dyDescent="0.25">
      <c r="A1921">
        <v>33</v>
      </c>
      <c r="B1921" t="s">
        <v>21</v>
      </c>
      <c r="C1921" t="s">
        <v>22</v>
      </c>
      <c r="D1921" t="s">
        <v>23</v>
      </c>
      <c r="E1921">
        <v>9</v>
      </c>
      <c r="F1921">
        <v>1</v>
      </c>
      <c r="G1921" t="s">
        <v>33</v>
      </c>
      <c r="H1921">
        <v>4374</v>
      </c>
      <c r="I1921" t="s">
        <v>25</v>
      </c>
      <c r="J1921">
        <v>3</v>
      </c>
      <c r="K1921" t="s">
        <v>35</v>
      </c>
      <c r="L1921" t="s">
        <v>27</v>
      </c>
      <c r="M1921">
        <v>32950</v>
      </c>
      <c r="N1921">
        <v>6</v>
      </c>
      <c r="O1921">
        <v>22</v>
      </c>
      <c r="P1921">
        <v>2</v>
      </c>
      <c r="Q1921">
        <v>7</v>
      </c>
      <c r="R1921">
        <v>2</v>
      </c>
      <c r="S1921">
        <v>3</v>
      </c>
      <c r="T1921">
        <v>1</v>
      </c>
      <c r="U1921">
        <v>1</v>
      </c>
      <c r="V1921">
        <f>COUNTIF(tbl_General[EmployeeID],tbl_General[[#This Row],[EmployeeID]])</f>
        <v>1</v>
      </c>
    </row>
    <row r="1922" spans="1:22" x14ac:dyDescent="0.25">
      <c r="A1922">
        <v>36</v>
      </c>
      <c r="B1922" t="s">
        <v>21</v>
      </c>
      <c r="C1922" t="s">
        <v>22</v>
      </c>
      <c r="D1922" t="s">
        <v>30</v>
      </c>
      <c r="E1922">
        <v>18</v>
      </c>
      <c r="F1922">
        <v>1</v>
      </c>
      <c r="G1922" t="s">
        <v>38</v>
      </c>
      <c r="H1922">
        <v>888</v>
      </c>
      <c r="I1922" t="s">
        <v>34</v>
      </c>
      <c r="J1922">
        <v>2</v>
      </c>
      <c r="K1922" t="s">
        <v>42</v>
      </c>
      <c r="L1922" t="s">
        <v>27</v>
      </c>
      <c r="M1922">
        <v>67250</v>
      </c>
      <c r="N1922">
        <v>9</v>
      </c>
      <c r="O1922">
        <v>17</v>
      </c>
      <c r="P1922">
        <v>1</v>
      </c>
      <c r="Q1922">
        <v>7</v>
      </c>
      <c r="R1922">
        <v>3</v>
      </c>
      <c r="S1922">
        <v>3</v>
      </c>
      <c r="T1922">
        <v>1</v>
      </c>
      <c r="U1922">
        <v>1</v>
      </c>
      <c r="V1922">
        <f>COUNTIF(tbl_General[EmployeeID],tbl_General[[#This Row],[EmployeeID]])</f>
        <v>1</v>
      </c>
    </row>
    <row r="1923" spans="1:22" x14ac:dyDescent="0.25">
      <c r="A1923">
        <v>36</v>
      </c>
      <c r="B1923" t="s">
        <v>21</v>
      </c>
      <c r="C1923" t="s">
        <v>22</v>
      </c>
      <c r="D1923" t="s">
        <v>30</v>
      </c>
      <c r="E1923">
        <v>18</v>
      </c>
      <c r="F1923">
        <v>1</v>
      </c>
      <c r="G1923" t="s">
        <v>38</v>
      </c>
      <c r="H1923">
        <v>2358</v>
      </c>
      <c r="I1923" t="s">
        <v>34</v>
      </c>
      <c r="J1923">
        <v>2</v>
      </c>
      <c r="K1923" t="s">
        <v>42</v>
      </c>
      <c r="L1923" t="s">
        <v>27</v>
      </c>
      <c r="M1923">
        <v>67250</v>
      </c>
      <c r="N1923">
        <v>9</v>
      </c>
      <c r="O1923">
        <v>17</v>
      </c>
      <c r="P1923">
        <v>1</v>
      </c>
      <c r="Q1923">
        <v>7</v>
      </c>
      <c r="R1923">
        <v>3</v>
      </c>
      <c r="S1923">
        <v>3</v>
      </c>
      <c r="T1923">
        <v>1</v>
      </c>
      <c r="U1923">
        <v>1</v>
      </c>
      <c r="V1923">
        <f>COUNTIF(tbl_General[EmployeeID],tbl_General[[#This Row],[EmployeeID]])</f>
        <v>1</v>
      </c>
    </row>
    <row r="1924" spans="1:22" x14ac:dyDescent="0.25">
      <c r="A1924">
        <v>36</v>
      </c>
      <c r="B1924" t="s">
        <v>21</v>
      </c>
      <c r="C1924" t="s">
        <v>22</v>
      </c>
      <c r="D1924" t="s">
        <v>30</v>
      </c>
      <c r="E1924">
        <v>18</v>
      </c>
      <c r="F1924">
        <v>1</v>
      </c>
      <c r="G1924" t="s">
        <v>38</v>
      </c>
      <c r="H1924">
        <v>3828</v>
      </c>
      <c r="I1924" t="s">
        <v>34</v>
      </c>
      <c r="J1924">
        <v>2</v>
      </c>
      <c r="K1924" t="s">
        <v>42</v>
      </c>
      <c r="L1924" t="s">
        <v>27</v>
      </c>
      <c r="M1924">
        <v>67250</v>
      </c>
      <c r="N1924">
        <v>9</v>
      </c>
      <c r="O1924">
        <v>17</v>
      </c>
      <c r="P1924">
        <v>1</v>
      </c>
      <c r="Q1924">
        <v>7</v>
      </c>
      <c r="R1924">
        <v>3</v>
      </c>
      <c r="S1924">
        <v>3</v>
      </c>
      <c r="T1924">
        <v>1</v>
      </c>
      <c r="U1924">
        <v>1</v>
      </c>
      <c r="V1924">
        <f>COUNTIF(tbl_General[EmployeeID],tbl_General[[#This Row],[EmployeeID]])</f>
        <v>1</v>
      </c>
    </row>
    <row r="1925" spans="1:22" x14ac:dyDescent="0.25">
      <c r="A1925">
        <v>39</v>
      </c>
      <c r="B1925" t="s">
        <v>21</v>
      </c>
      <c r="C1925" t="s">
        <v>22</v>
      </c>
      <c r="D1925" t="s">
        <v>23</v>
      </c>
      <c r="E1925">
        <v>26</v>
      </c>
      <c r="F1925">
        <v>4</v>
      </c>
      <c r="G1925" t="s">
        <v>24</v>
      </c>
      <c r="H1925">
        <v>1453</v>
      </c>
      <c r="I1925" t="s">
        <v>34</v>
      </c>
      <c r="J1925">
        <v>2</v>
      </c>
      <c r="K1925" t="s">
        <v>39</v>
      </c>
      <c r="L1925" t="s">
        <v>41</v>
      </c>
      <c r="M1925">
        <v>81610</v>
      </c>
      <c r="N1925">
        <v>7</v>
      </c>
      <c r="O1925">
        <v>12</v>
      </c>
      <c r="P1925">
        <v>1</v>
      </c>
      <c r="Q1925">
        <v>7</v>
      </c>
      <c r="R1925">
        <v>2</v>
      </c>
      <c r="S1925">
        <v>3</v>
      </c>
      <c r="T1925">
        <v>1</v>
      </c>
      <c r="U1925">
        <v>2</v>
      </c>
      <c r="V1925">
        <f>COUNTIF(tbl_General[EmployeeID],tbl_General[[#This Row],[EmployeeID]])</f>
        <v>1</v>
      </c>
    </row>
    <row r="1926" spans="1:22" x14ac:dyDescent="0.25">
      <c r="A1926">
        <v>39</v>
      </c>
      <c r="B1926" t="s">
        <v>21</v>
      </c>
      <c r="C1926" t="s">
        <v>22</v>
      </c>
      <c r="D1926" t="s">
        <v>23</v>
      </c>
      <c r="E1926">
        <v>26</v>
      </c>
      <c r="F1926">
        <v>4</v>
      </c>
      <c r="G1926" t="s">
        <v>24</v>
      </c>
      <c r="H1926">
        <v>2923</v>
      </c>
      <c r="I1926" t="s">
        <v>34</v>
      </c>
      <c r="J1926">
        <v>2</v>
      </c>
      <c r="K1926" t="s">
        <v>39</v>
      </c>
      <c r="L1926" t="s">
        <v>41</v>
      </c>
      <c r="M1926">
        <v>81610</v>
      </c>
      <c r="N1926">
        <v>7</v>
      </c>
      <c r="O1926">
        <v>12</v>
      </c>
      <c r="P1926">
        <v>1</v>
      </c>
      <c r="Q1926">
        <v>7</v>
      </c>
      <c r="R1926">
        <v>2</v>
      </c>
      <c r="S1926">
        <v>3</v>
      </c>
      <c r="T1926">
        <v>1</v>
      </c>
      <c r="U1926">
        <v>2</v>
      </c>
      <c r="V1926">
        <f>COUNTIF(tbl_General[EmployeeID],tbl_General[[#This Row],[EmployeeID]])</f>
        <v>1</v>
      </c>
    </row>
    <row r="1927" spans="1:22" x14ac:dyDescent="0.25">
      <c r="A1927">
        <v>39</v>
      </c>
      <c r="B1927" t="s">
        <v>21</v>
      </c>
      <c r="C1927" t="s">
        <v>22</v>
      </c>
      <c r="D1927" t="s">
        <v>23</v>
      </c>
      <c r="E1927">
        <v>26</v>
      </c>
      <c r="F1927">
        <v>4</v>
      </c>
      <c r="G1927" t="s">
        <v>24</v>
      </c>
      <c r="H1927">
        <v>4393</v>
      </c>
      <c r="I1927" t="s">
        <v>34</v>
      </c>
      <c r="J1927">
        <v>2</v>
      </c>
      <c r="K1927" t="s">
        <v>39</v>
      </c>
      <c r="L1927" t="s">
        <v>41</v>
      </c>
      <c r="M1927">
        <v>81610</v>
      </c>
      <c r="N1927">
        <v>7</v>
      </c>
      <c r="O1927">
        <v>12</v>
      </c>
      <c r="P1927">
        <v>1</v>
      </c>
      <c r="Q1927">
        <v>7</v>
      </c>
      <c r="R1927">
        <v>2</v>
      </c>
      <c r="S1927">
        <v>3</v>
      </c>
      <c r="T1927">
        <v>1</v>
      </c>
      <c r="U1927">
        <v>2</v>
      </c>
      <c r="V1927">
        <f>COUNTIF(tbl_General[EmployeeID],tbl_General[[#This Row],[EmployeeID]])</f>
        <v>1</v>
      </c>
    </row>
    <row r="1928" spans="1:22" x14ac:dyDescent="0.25">
      <c r="A1928">
        <v>36</v>
      </c>
      <c r="B1928" t="s">
        <v>21</v>
      </c>
      <c r="C1928" t="s">
        <v>22</v>
      </c>
      <c r="D1928" t="s">
        <v>23</v>
      </c>
      <c r="E1928">
        <v>9</v>
      </c>
      <c r="F1928">
        <v>3</v>
      </c>
      <c r="G1928" t="s">
        <v>45</v>
      </c>
      <c r="H1928">
        <v>845</v>
      </c>
      <c r="I1928" t="s">
        <v>25</v>
      </c>
      <c r="J1928">
        <v>4</v>
      </c>
      <c r="K1928" t="s">
        <v>31</v>
      </c>
      <c r="L1928" t="s">
        <v>32</v>
      </c>
      <c r="M1928">
        <v>142750</v>
      </c>
      <c r="N1928">
        <v>3</v>
      </c>
      <c r="O1928">
        <v>18</v>
      </c>
      <c r="P1928">
        <v>1</v>
      </c>
      <c r="Q1928">
        <v>7</v>
      </c>
      <c r="R1928">
        <v>5</v>
      </c>
      <c r="S1928">
        <v>3</v>
      </c>
      <c r="T1928">
        <v>1</v>
      </c>
      <c r="U1928">
        <v>2</v>
      </c>
      <c r="V1928">
        <f>COUNTIF(tbl_General[EmployeeID],tbl_General[[#This Row],[EmployeeID]])</f>
        <v>1</v>
      </c>
    </row>
    <row r="1929" spans="1:22" x14ac:dyDescent="0.25">
      <c r="A1929">
        <v>36</v>
      </c>
      <c r="B1929" t="s">
        <v>21</v>
      </c>
      <c r="C1929" t="s">
        <v>22</v>
      </c>
      <c r="D1929" t="s">
        <v>23</v>
      </c>
      <c r="E1929">
        <v>9</v>
      </c>
      <c r="F1929">
        <v>3</v>
      </c>
      <c r="G1929" t="s">
        <v>45</v>
      </c>
      <c r="H1929">
        <v>2315</v>
      </c>
      <c r="I1929" t="s">
        <v>25</v>
      </c>
      <c r="J1929">
        <v>4</v>
      </c>
      <c r="K1929" t="s">
        <v>31</v>
      </c>
      <c r="L1929" t="s">
        <v>32</v>
      </c>
      <c r="M1929">
        <v>142750</v>
      </c>
      <c r="N1929">
        <v>3</v>
      </c>
      <c r="O1929">
        <v>18</v>
      </c>
      <c r="P1929">
        <v>1</v>
      </c>
      <c r="Q1929">
        <v>7</v>
      </c>
      <c r="R1929">
        <v>5</v>
      </c>
      <c r="S1929">
        <v>3</v>
      </c>
      <c r="T1929">
        <v>1</v>
      </c>
      <c r="U1929">
        <v>2</v>
      </c>
      <c r="V1929">
        <f>COUNTIF(tbl_General[EmployeeID],tbl_General[[#This Row],[EmployeeID]])</f>
        <v>1</v>
      </c>
    </row>
    <row r="1930" spans="1:22" x14ac:dyDescent="0.25">
      <c r="A1930">
        <v>36</v>
      </c>
      <c r="B1930" t="s">
        <v>21</v>
      </c>
      <c r="C1930" t="s">
        <v>22</v>
      </c>
      <c r="D1930" t="s">
        <v>23</v>
      </c>
      <c r="E1930">
        <v>9</v>
      </c>
      <c r="F1930">
        <v>3</v>
      </c>
      <c r="G1930" t="s">
        <v>45</v>
      </c>
      <c r="H1930">
        <v>3785</v>
      </c>
      <c r="I1930" t="s">
        <v>25</v>
      </c>
      <c r="J1930">
        <v>4</v>
      </c>
      <c r="K1930" t="s">
        <v>31</v>
      </c>
      <c r="L1930" t="s">
        <v>32</v>
      </c>
      <c r="M1930">
        <v>142750</v>
      </c>
      <c r="N1930">
        <v>3</v>
      </c>
      <c r="O1930">
        <v>18</v>
      </c>
      <c r="P1930">
        <v>1</v>
      </c>
      <c r="Q1930">
        <v>7</v>
      </c>
      <c r="R1930">
        <v>5</v>
      </c>
      <c r="S1930">
        <v>3</v>
      </c>
      <c r="T1930">
        <v>1</v>
      </c>
      <c r="U1930">
        <v>2</v>
      </c>
      <c r="V1930">
        <f>COUNTIF(tbl_General[EmployeeID],tbl_General[[#This Row],[EmployeeID]])</f>
        <v>1</v>
      </c>
    </row>
    <row r="1931" spans="1:22" x14ac:dyDescent="0.25">
      <c r="A1931">
        <v>38</v>
      </c>
      <c r="B1931" t="s">
        <v>21</v>
      </c>
      <c r="C1931" t="s">
        <v>22</v>
      </c>
      <c r="D1931" t="s">
        <v>30</v>
      </c>
      <c r="E1931">
        <v>2</v>
      </c>
      <c r="F1931">
        <v>3</v>
      </c>
      <c r="G1931" t="s">
        <v>24</v>
      </c>
      <c r="H1931">
        <v>863</v>
      </c>
      <c r="I1931" t="s">
        <v>25</v>
      </c>
      <c r="J1931">
        <v>1</v>
      </c>
      <c r="K1931" t="s">
        <v>42</v>
      </c>
      <c r="L1931" t="s">
        <v>32</v>
      </c>
      <c r="M1931">
        <v>27780</v>
      </c>
      <c r="N1931">
        <v>2</v>
      </c>
      <c r="O1931">
        <v>13</v>
      </c>
      <c r="P1931">
        <v>0</v>
      </c>
      <c r="Q1931">
        <v>8</v>
      </c>
      <c r="R1931">
        <v>5</v>
      </c>
      <c r="S1931">
        <v>3</v>
      </c>
      <c r="T1931">
        <v>1</v>
      </c>
      <c r="U1931">
        <v>2</v>
      </c>
      <c r="V1931">
        <f>COUNTIF(tbl_General[EmployeeID],tbl_General[[#This Row],[EmployeeID]])</f>
        <v>1</v>
      </c>
    </row>
    <row r="1932" spans="1:22" x14ac:dyDescent="0.25">
      <c r="A1932">
        <v>38</v>
      </c>
      <c r="B1932" t="s">
        <v>21</v>
      </c>
      <c r="C1932" t="s">
        <v>22</v>
      </c>
      <c r="D1932" t="s">
        <v>30</v>
      </c>
      <c r="E1932">
        <v>2</v>
      </c>
      <c r="F1932">
        <v>3</v>
      </c>
      <c r="G1932" t="s">
        <v>24</v>
      </c>
      <c r="H1932">
        <v>2333</v>
      </c>
      <c r="I1932" t="s">
        <v>25</v>
      </c>
      <c r="J1932">
        <v>1</v>
      </c>
      <c r="K1932" t="s">
        <v>42</v>
      </c>
      <c r="L1932" t="s">
        <v>32</v>
      </c>
      <c r="M1932">
        <v>27780</v>
      </c>
      <c r="N1932">
        <v>2</v>
      </c>
      <c r="O1932">
        <v>13</v>
      </c>
      <c r="P1932">
        <v>0</v>
      </c>
      <c r="Q1932">
        <v>8</v>
      </c>
      <c r="R1932">
        <v>5</v>
      </c>
      <c r="S1932">
        <v>3</v>
      </c>
      <c r="T1932">
        <v>1</v>
      </c>
      <c r="U1932">
        <v>2</v>
      </c>
      <c r="V1932">
        <f>COUNTIF(tbl_General[EmployeeID],tbl_General[[#This Row],[EmployeeID]])</f>
        <v>1</v>
      </c>
    </row>
    <row r="1933" spans="1:22" x14ac:dyDescent="0.25">
      <c r="A1933">
        <v>38</v>
      </c>
      <c r="B1933" t="s">
        <v>21</v>
      </c>
      <c r="C1933" t="s">
        <v>22</v>
      </c>
      <c r="D1933" t="s">
        <v>30</v>
      </c>
      <c r="E1933">
        <v>2</v>
      </c>
      <c r="F1933">
        <v>3</v>
      </c>
      <c r="G1933" t="s">
        <v>24</v>
      </c>
      <c r="H1933">
        <v>3803</v>
      </c>
      <c r="I1933" t="s">
        <v>25</v>
      </c>
      <c r="J1933">
        <v>1</v>
      </c>
      <c r="K1933" t="s">
        <v>42</v>
      </c>
      <c r="L1933" t="s">
        <v>32</v>
      </c>
      <c r="M1933">
        <v>27780</v>
      </c>
      <c r="N1933">
        <v>2</v>
      </c>
      <c r="O1933">
        <v>13</v>
      </c>
      <c r="P1933">
        <v>0</v>
      </c>
      <c r="Q1933">
        <v>8</v>
      </c>
      <c r="R1933">
        <v>5</v>
      </c>
      <c r="S1933">
        <v>3</v>
      </c>
      <c r="T1933">
        <v>1</v>
      </c>
      <c r="U1933">
        <v>2</v>
      </c>
      <c r="V1933">
        <f>COUNTIF(tbl_General[EmployeeID],tbl_General[[#This Row],[EmployeeID]])</f>
        <v>1</v>
      </c>
    </row>
    <row r="1934" spans="1:22" x14ac:dyDescent="0.25">
      <c r="A1934">
        <v>43</v>
      </c>
      <c r="B1934" t="s">
        <v>21</v>
      </c>
      <c r="C1934" t="s">
        <v>29</v>
      </c>
      <c r="D1934" t="s">
        <v>23</v>
      </c>
      <c r="E1934">
        <v>14</v>
      </c>
      <c r="F1934">
        <v>3</v>
      </c>
      <c r="G1934" t="s">
        <v>24</v>
      </c>
      <c r="H1934">
        <v>1608</v>
      </c>
      <c r="I1934" t="s">
        <v>25</v>
      </c>
      <c r="J1934">
        <v>1</v>
      </c>
      <c r="K1934" t="s">
        <v>42</v>
      </c>
      <c r="L1934" t="s">
        <v>27</v>
      </c>
      <c r="M1934">
        <v>37480</v>
      </c>
      <c r="N1934">
        <v>7</v>
      </c>
      <c r="O1934">
        <v>14</v>
      </c>
      <c r="P1934">
        <v>2</v>
      </c>
      <c r="Q1934">
        <v>8</v>
      </c>
      <c r="R1934">
        <v>3</v>
      </c>
      <c r="S1934">
        <v>3</v>
      </c>
      <c r="T1934">
        <v>1</v>
      </c>
      <c r="U1934">
        <v>2</v>
      </c>
      <c r="V1934">
        <f>COUNTIF(tbl_General[EmployeeID],tbl_General[[#This Row],[EmployeeID]])</f>
        <v>1</v>
      </c>
    </row>
    <row r="1935" spans="1:22" x14ac:dyDescent="0.25">
      <c r="A1935">
        <v>43</v>
      </c>
      <c r="B1935" t="s">
        <v>21</v>
      </c>
      <c r="C1935" t="s">
        <v>29</v>
      </c>
      <c r="D1935" t="s">
        <v>23</v>
      </c>
      <c r="E1935">
        <v>14</v>
      </c>
      <c r="F1935">
        <v>3</v>
      </c>
      <c r="G1935" t="s">
        <v>24</v>
      </c>
      <c r="H1935">
        <v>3078</v>
      </c>
      <c r="I1935" t="s">
        <v>25</v>
      </c>
      <c r="J1935">
        <v>1</v>
      </c>
      <c r="K1935" t="s">
        <v>42</v>
      </c>
      <c r="L1935" t="s">
        <v>27</v>
      </c>
      <c r="M1935">
        <v>37480</v>
      </c>
      <c r="N1935">
        <v>7</v>
      </c>
      <c r="O1935">
        <v>14</v>
      </c>
      <c r="P1935">
        <v>2</v>
      </c>
      <c r="Q1935">
        <v>8</v>
      </c>
      <c r="R1935">
        <v>3</v>
      </c>
      <c r="S1935">
        <v>3</v>
      </c>
      <c r="T1935">
        <v>1</v>
      </c>
      <c r="U1935">
        <v>2</v>
      </c>
      <c r="V1935">
        <f>COUNTIF(tbl_General[EmployeeID],tbl_General[[#This Row],[EmployeeID]])</f>
        <v>1</v>
      </c>
    </row>
    <row r="1936" spans="1:22" x14ac:dyDescent="0.25">
      <c r="A1936">
        <v>29</v>
      </c>
      <c r="B1936" t="s">
        <v>21</v>
      </c>
      <c r="C1936" t="s">
        <v>22</v>
      </c>
      <c r="D1936" t="s">
        <v>30</v>
      </c>
      <c r="E1936">
        <v>5</v>
      </c>
      <c r="F1936">
        <v>3</v>
      </c>
      <c r="G1936" t="s">
        <v>38</v>
      </c>
      <c r="H1936">
        <v>197</v>
      </c>
      <c r="I1936" t="s">
        <v>34</v>
      </c>
      <c r="J1936">
        <v>1</v>
      </c>
      <c r="K1936" t="s">
        <v>31</v>
      </c>
      <c r="L1936" t="s">
        <v>41</v>
      </c>
      <c r="M1936">
        <v>51300</v>
      </c>
      <c r="N1936">
        <v>4</v>
      </c>
      <c r="O1936">
        <v>11</v>
      </c>
      <c r="P1936">
        <v>0</v>
      </c>
      <c r="Q1936">
        <v>8</v>
      </c>
      <c r="R1936">
        <v>3</v>
      </c>
      <c r="S1936">
        <v>3</v>
      </c>
      <c r="T1936">
        <v>1</v>
      </c>
      <c r="U1936">
        <v>2</v>
      </c>
      <c r="V1936">
        <f>COUNTIF(tbl_General[EmployeeID],tbl_General[[#This Row],[EmployeeID]])</f>
        <v>1</v>
      </c>
    </row>
    <row r="1937" spans="1:22" x14ac:dyDescent="0.25">
      <c r="A1937">
        <v>29</v>
      </c>
      <c r="B1937" t="s">
        <v>21</v>
      </c>
      <c r="C1937" t="s">
        <v>22</v>
      </c>
      <c r="D1937" t="s">
        <v>30</v>
      </c>
      <c r="E1937">
        <v>5</v>
      </c>
      <c r="F1937">
        <v>3</v>
      </c>
      <c r="G1937" t="s">
        <v>38</v>
      </c>
      <c r="H1937">
        <v>1667</v>
      </c>
      <c r="I1937" t="s">
        <v>34</v>
      </c>
      <c r="J1937">
        <v>1</v>
      </c>
      <c r="K1937" t="s">
        <v>31</v>
      </c>
      <c r="L1937" t="s">
        <v>41</v>
      </c>
      <c r="M1937">
        <v>51300</v>
      </c>
      <c r="N1937">
        <v>4</v>
      </c>
      <c r="O1937">
        <v>11</v>
      </c>
      <c r="P1937">
        <v>0</v>
      </c>
      <c r="Q1937">
        <v>8</v>
      </c>
      <c r="R1937">
        <v>3</v>
      </c>
      <c r="S1937">
        <v>3</v>
      </c>
      <c r="T1937">
        <v>1</v>
      </c>
      <c r="U1937">
        <v>2</v>
      </c>
      <c r="V1937">
        <f>COUNTIF(tbl_General[EmployeeID],tbl_General[[#This Row],[EmployeeID]])</f>
        <v>1</v>
      </c>
    </row>
    <row r="1938" spans="1:22" x14ac:dyDescent="0.25">
      <c r="A1938">
        <v>29</v>
      </c>
      <c r="B1938" t="s">
        <v>21</v>
      </c>
      <c r="C1938" t="s">
        <v>22</v>
      </c>
      <c r="D1938" t="s">
        <v>30</v>
      </c>
      <c r="E1938">
        <v>5</v>
      </c>
      <c r="F1938">
        <v>3</v>
      </c>
      <c r="G1938" t="s">
        <v>38</v>
      </c>
      <c r="H1938">
        <v>3137</v>
      </c>
      <c r="I1938" t="s">
        <v>34</v>
      </c>
      <c r="J1938">
        <v>1</v>
      </c>
      <c r="K1938" t="s">
        <v>31</v>
      </c>
      <c r="L1938" t="s">
        <v>41</v>
      </c>
      <c r="M1938">
        <v>51300</v>
      </c>
      <c r="N1938">
        <v>4</v>
      </c>
      <c r="O1938">
        <v>11</v>
      </c>
      <c r="P1938">
        <v>0</v>
      </c>
      <c r="Q1938">
        <v>8</v>
      </c>
      <c r="R1938">
        <v>3</v>
      </c>
      <c r="S1938">
        <v>3</v>
      </c>
      <c r="T1938">
        <v>1</v>
      </c>
      <c r="U1938">
        <v>2</v>
      </c>
      <c r="V1938">
        <f>COUNTIF(tbl_General[EmployeeID],tbl_General[[#This Row],[EmployeeID]])</f>
        <v>1</v>
      </c>
    </row>
    <row r="1939" spans="1:22" x14ac:dyDescent="0.25">
      <c r="A1939">
        <v>40</v>
      </c>
      <c r="B1939" t="s">
        <v>21</v>
      </c>
      <c r="C1939" t="s">
        <v>22</v>
      </c>
      <c r="D1939" t="s">
        <v>30</v>
      </c>
      <c r="E1939">
        <v>2</v>
      </c>
      <c r="F1939">
        <v>4</v>
      </c>
      <c r="G1939" t="s">
        <v>24</v>
      </c>
      <c r="H1939">
        <v>788</v>
      </c>
      <c r="I1939" t="s">
        <v>34</v>
      </c>
      <c r="J1939">
        <v>3</v>
      </c>
      <c r="K1939" t="s">
        <v>40</v>
      </c>
      <c r="L1939" t="s">
        <v>41</v>
      </c>
      <c r="M1939">
        <v>167520</v>
      </c>
      <c r="N1939">
        <v>2</v>
      </c>
      <c r="O1939">
        <v>18</v>
      </c>
      <c r="P1939">
        <v>1</v>
      </c>
      <c r="Q1939">
        <v>8</v>
      </c>
      <c r="R1939">
        <v>3</v>
      </c>
      <c r="S1939">
        <v>3</v>
      </c>
      <c r="T1939">
        <v>1</v>
      </c>
      <c r="U1939">
        <v>2</v>
      </c>
      <c r="V1939">
        <f>COUNTIF(tbl_General[EmployeeID],tbl_General[[#This Row],[EmployeeID]])</f>
        <v>1</v>
      </c>
    </row>
    <row r="1940" spans="1:22" x14ac:dyDescent="0.25">
      <c r="A1940">
        <v>40</v>
      </c>
      <c r="B1940" t="s">
        <v>21</v>
      </c>
      <c r="C1940" t="s">
        <v>22</v>
      </c>
      <c r="D1940" t="s">
        <v>30</v>
      </c>
      <c r="E1940">
        <v>2</v>
      </c>
      <c r="F1940">
        <v>4</v>
      </c>
      <c r="G1940" t="s">
        <v>24</v>
      </c>
      <c r="H1940">
        <v>2258</v>
      </c>
      <c r="I1940" t="s">
        <v>34</v>
      </c>
      <c r="J1940">
        <v>3</v>
      </c>
      <c r="K1940" t="s">
        <v>40</v>
      </c>
      <c r="L1940" t="s">
        <v>41</v>
      </c>
      <c r="M1940">
        <v>167520</v>
      </c>
      <c r="N1940">
        <v>2</v>
      </c>
      <c r="O1940">
        <v>18</v>
      </c>
      <c r="P1940">
        <v>1</v>
      </c>
      <c r="Q1940">
        <v>8</v>
      </c>
      <c r="R1940">
        <v>3</v>
      </c>
      <c r="S1940">
        <v>3</v>
      </c>
      <c r="T1940">
        <v>1</v>
      </c>
      <c r="U1940">
        <v>2</v>
      </c>
      <c r="V1940">
        <f>COUNTIF(tbl_General[EmployeeID],tbl_General[[#This Row],[EmployeeID]])</f>
        <v>1</v>
      </c>
    </row>
    <row r="1941" spans="1:22" x14ac:dyDescent="0.25">
      <c r="A1941">
        <v>40</v>
      </c>
      <c r="B1941" t="s">
        <v>21</v>
      </c>
      <c r="C1941" t="s">
        <v>22</v>
      </c>
      <c r="D1941" t="s">
        <v>30</v>
      </c>
      <c r="E1941">
        <v>2</v>
      </c>
      <c r="F1941">
        <v>4</v>
      </c>
      <c r="G1941" t="s">
        <v>24</v>
      </c>
      <c r="H1941">
        <v>3728</v>
      </c>
      <c r="I1941" t="s">
        <v>34</v>
      </c>
      <c r="J1941">
        <v>3</v>
      </c>
      <c r="K1941" t="s">
        <v>40</v>
      </c>
      <c r="L1941" t="s">
        <v>41</v>
      </c>
      <c r="M1941">
        <v>167520</v>
      </c>
      <c r="N1941">
        <v>2</v>
      </c>
      <c r="O1941">
        <v>18</v>
      </c>
      <c r="P1941">
        <v>1</v>
      </c>
      <c r="Q1941">
        <v>8</v>
      </c>
      <c r="R1941">
        <v>3</v>
      </c>
      <c r="S1941">
        <v>3</v>
      </c>
      <c r="T1941">
        <v>1</v>
      </c>
      <c r="U1941">
        <v>2</v>
      </c>
      <c r="V1941">
        <f>COUNTIF(tbl_General[EmployeeID],tbl_General[[#This Row],[EmployeeID]])</f>
        <v>1</v>
      </c>
    </row>
    <row r="1942" spans="1:22" x14ac:dyDescent="0.25">
      <c r="A1942">
        <v>33</v>
      </c>
      <c r="B1942" t="s">
        <v>21</v>
      </c>
      <c r="C1942" t="s">
        <v>22</v>
      </c>
      <c r="D1942" t="s">
        <v>23</v>
      </c>
      <c r="E1942">
        <v>23</v>
      </c>
      <c r="F1942">
        <v>4</v>
      </c>
      <c r="G1942" t="s">
        <v>45</v>
      </c>
      <c r="H1942">
        <v>533</v>
      </c>
      <c r="I1942" t="s">
        <v>25</v>
      </c>
      <c r="J1942">
        <v>4</v>
      </c>
      <c r="K1942" t="s">
        <v>35</v>
      </c>
      <c r="L1942" t="s">
        <v>41</v>
      </c>
      <c r="M1942">
        <v>39830</v>
      </c>
      <c r="N1942">
        <v>4</v>
      </c>
      <c r="O1942">
        <v>12</v>
      </c>
      <c r="P1942">
        <v>0</v>
      </c>
      <c r="Q1942">
        <v>9</v>
      </c>
      <c r="R1942">
        <v>3</v>
      </c>
      <c r="S1942">
        <v>3</v>
      </c>
      <c r="T1942">
        <v>1</v>
      </c>
      <c r="U1942">
        <v>2</v>
      </c>
      <c r="V1942">
        <f>COUNTIF(tbl_General[EmployeeID],tbl_General[[#This Row],[EmployeeID]])</f>
        <v>1</v>
      </c>
    </row>
    <row r="1943" spans="1:22" x14ac:dyDescent="0.25">
      <c r="A1943">
        <v>33</v>
      </c>
      <c r="B1943" t="s">
        <v>21</v>
      </c>
      <c r="C1943" t="s">
        <v>22</v>
      </c>
      <c r="D1943" t="s">
        <v>23</v>
      </c>
      <c r="E1943">
        <v>23</v>
      </c>
      <c r="F1943">
        <v>4</v>
      </c>
      <c r="G1943" t="s">
        <v>45</v>
      </c>
      <c r="H1943">
        <v>2003</v>
      </c>
      <c r="I1943" t="s">
        <v>25</v>
      </c>
      <c r="J1943">
        <v>4</v>
      </c>
      <c r="K1943" t="s">
        <v>35</v>
      </c>
      <c r="L1943" t="s">
        <v>41</v>
      </c>
      <c r="M1943">
        <v>39830</v>
      </c>
      <c r="N1943">
        <v>4</v>
      </c>
      <c r="O1943">
        <v>12</v>
      </c>
      <c r="P1943">
        <v>0</v>
      </c>
      <c r="Q1943">
        <v>9</v>
      </c>
      <c r="R1943">
        <v>3</v>
      </c>
      <c r="S1943">
        <v>3</v>
      </c>
      <c r="T1943">
        <v>1</v>
      </c>
      <c r="U1943">
        <v>2</v>
      </c>
      <c r="V1943">
        <f>COUNTIF(tbl_General[EmployeeID],tbl_General[[#This Row],[EmployeeID]])</f>
        <v>1</v>
      </c>
    </row>
    <row r="1944" spans="1:22" x14ac:dyDescent="0.25">
      <c r="A1944">
        <v>33</v>
      </c>
      <c r="B1944" t="s">
        <v>21</v>
      </c>
      <c r="C1944" t="s">
        <v>22</v>
      </c>
      <c r="D1944" t="s">
        <v>23</v>
      </c>
      <c r="E1944">
        <v>23</v>
      </c>
      <c r="F1944">
        <v>4</v>
      </c>
      <c r="G1944" t="s">
        <v>45</v>
      </c>
      <c r="H1944">
        <v>3473</v>
      </c>
      <c r="I1944" t="s">
        <v>25</v>
      </c>
      <c r="J1944">
        <v>4</v>
      </c>
      <c r="K1944" t="s">
        <v>35</v>
      </c>
      <c r="L1944" t="s">
        <v>41</v>
      </c>
      <c r="M1944">
        <v>39830</v>
      </c>
      <c r="N1944">
        <v>4</v>
      </c>
      <c r="O1944">
        <v>12</v>
      </c>
      <c r="P1944">
        <v>0</v>
      </c>
      <c r="Q1944">
        <v>9</v>
      </c>
      <c r="R1944">
        <v>3</v>
      </c>
      <c r="S1944">
        <v>3</v>
      </c>
      <c r="T1944">
        <v>1</v>
      </c>
      <c r="U1944">
        <v>2</v>
      </c>
      <c r="V1944">
        <f>COUNTIF(tbl_General[EmployeeID],tbl_General[[#This Row],[EmployeeID]])</f>
        <v>1</v>
      </c>
    </row>
    <row r="1945" spans="1:22" x14ac:dyDescent="0.25">
      <c r="A1945">
        <v>34</v>
      </c>
      <c r="B1945" t="s">
        <v>21</v>
      </c>
      <c r="C1945" t="s">
        <v>22</v>
      </c>
      <c r="D1945" t="s">
        <v>23</v>
      </c>
      <c r="E1945">
        <v>9</v>
      </c>
      <c r="F1945">
        <v>3</v>
      </c>
      <c r="G1945" t="s">
        <v>45</v>
      </c>
      <c r="H1945">
        <v>1394</v>
      </c>
      <c r="I1945" t="s">
        <v>25</v>
      </c>
      <c r="J1945">
        <v>2</v>
      </c>
      <c r="K1945" t="s">
        <v>44</v>
      </c>
      <c r="L1945" t="s">
        <v>32</v>
      </c>
      <c r="M1945">
        <v>53680</v>
      </c>
      <c r="N1945">
        <v>2</v>
      </c>
      <c r="O1945">
        <v>14</v>
      </c>
      <c r="P1945">
        <v>1</v>
      </c>
      <c r="Q1945">
        <v>9</v>
      </c>
      <c r="R1945">
        <v>2</v>
      </c>
      <c r="S1945">
        <v>3</v>
      </c>
      <c r="T1945">
        <v>1</v>
      </c>
      <c r="U1945">
        <v>2</v>
      </c>
      <c r="V1945">
        <f>COUNTIF(tbl_General[EmployeeID],tbl_General[[#This Row],[EmployeeID]])</f>
        <v>1</v>
      </c>
    </row>
    <row r="1946" spans="1:22" x14ac:dyDescent="0.25">
      <c r="A1946">
        <v>34</v>
      </c>
      <c r="B1946" t="s">
        <v>21</v>
      </c>
      <c r="C1946" t="s">
        <v>22</v>
      </c>
      <c r="D1946" t="s">
        <v>23</v>
      </c>
      <c r="E1946">
        <v>9</v>
      </c>
      <c r="F1946">
        <v>3</v>
      </c>
      <c r="G1946" t="s">
        <v>45</v>
      </c>
      <c r="H1946">
        <v>2864</v>
      </c>
      <c r="I1946" t="s">
        <v>25</v>
      </c>
      <c r="J1946">
        <v>2</v>
      </c>
      <c r="K1946" t="s">
        <v>44</v>
      </c>
      <c r="L1946" t="s">
        <v>32</v>
      </c>
      <c r="M1946">
        <v>53680</v>
      </c>
      <c r="N1946">
        <v>2</v>
      </c>
      <c r="O1946">
        <v>14</v>
      </c>
      <c r="P1946">
        <v>1</v>
      </c>
      <c r="Q1946">
        <v>9</v>
      </c>
      <c r="R1946">
        <v>2</v>
      </c>
      <c r="S1946">
        <v>3</v>
      </c>
      <c r="T1946">
        <v>1</v>
      </c>
      <c r="U1946">
        <v>2</v>
      </c>
      <c r="V1946">
        <f>COUNTIF(tbl_General[EmployeeID],tbl_General[[#This Row],[EmployeeID]])</f>
        <v>1</v>
      </c>
    </row>
    <row r="1947" spans="1:22" x14ac:dyDescent="0.25">
      <c r="A1947">
        <v>34</v>
      </c>
      <c r="B1947" t="s">
        <v>21</v>
      </c>
      <c r="C1947" t="s">
        <v>22</v>
      </c>
      <c r="D1947" t="s">
        <v>23</v>
      </c>
      <c r="E1947">
        <v>9</v>
      </c>
      <c r="F1947">
        <v>3</v>
      </c>
      <c r="G1947" t="s">
        <v>45</v>
      </c>
      <c r="H1947">
        <v>4334</v>
      </c>
      <c r="I1947" t="s">
        <v>25</v>
      </c>
      <c r="J1947">
        <v>2</v>
      </c>
      <c r="K1947" t="s">
        <v>44</v>
      </c>
      <c r="L1947" t="s">
        <v>32</v>
      </c>
      <c r="M1947">
        <v>53680</v>
      </c>
      <c r="N1947">
        <v>2</v>
      </c>
      <c r="O1947">
        <v>14</v>
      </c>
      <c r="P1947">
        <v>1</v>
      </c>
      <c r="Q1947">
        <v>9</v>
      </c>
      <c r="R1947">
        <v>2</v>
      </c>
      <c r="S1947">
        <v>3</v>
      </c>
      <c r="T1947">
        <v>1</v>
      </c>
      <c r="U1947">
        <v>2</v>
      </c>
      <c r="V1947">
        <f>COUNTIF(tbl_General[EmployeeID],tbl_General[[#This Row],[EmployeeID]])</f>
        <v>1</v>
      </c>
    </row>
    <row r="1948" spans="1:22" x14ac:dyDescent="0.25">
      <c r="A1948">
        <v>31</v>
      </c>
      <c r="B1948" t="s">
        <v>21</v>
      </c>
      <c r="C1948" t="s">
        <v>22</v>
      </c>
      <c r="D1948" t="s">
        <v>30</v>
      </c>
      <c r="E1948">
        <v>1</v>
      </c>
      <c r="F1948">
        <v>3</v>
      </c>
      <c r="G1948" t="s">
        <v>38</v>
      </c>
      <c r="H1948">
        <v>757</v>
      </c>
      <c r="I1948" t="s">
        <v>34</v>
      </c>
      <c r="J1948">
        <v>1</v>
      </c>
      <c r="K1948" t="s">
        <v>40</v>
      </c>
      <c r="L1948" t="s">
        <v>32</v>
      </c>
      <c r="M1948">
        <v>168560</v>
      </c>
      <c r="N1948">
        <v>3</v>
      </c>
      <c r="O1948">
        <v>12</v>
      </c>
      <c r="P1948">
        <v>1</v>
      </c>
      <c r="Q1948">
        <v>9</v>
      </c>
      <c r="R1948">
        <v>3</v>
      </c>
      <c r="S1948">
        <v>3</v>
      </c>
      <c r="T1948">
        <v>1</v>
      </c>
      <c r="U1948">
        <v>0</v>
      </c>
      <c r="V1948">
        <f>COUNTIF(tbl_General[EmployeeID],tbl_General[[#This Row],[EmployeeID]])</f>
        <v>1</v>
      </c>
    </row>
    <row r="1949" spans="1:22" x14ac:dyDescent="0.25">
      <c r="A1949">
        <v>31</v>
      </c>
      <c r="B1949" t="s">
        <v>21</v>
      </c>
      <c r="C1949" t="s">
        <v>22</v>
      </c>
      <c r="D1949" t="s">
        <v>30</v>
      </c>
      <c r="E1949">
        <v>1</v>
      </c>
      <c r="F1949">
        <v>3</v>
      </c>
      <c r="G1949" t="s">
        <v>38</v>
      </c>
      <c r="H1949">
        <v>2227</v>
      </c>
      <c r="I1949" t="s">
        <v>34</v>
      </c>
      <c r="J1949">
        <v>1</v>
      </c>
      <c r="K1949" t="s">
        <v>40</v>
      </c>
      <c r="L1949" t="s">
        <v>32</v>
      </c>
      <c r="M1949">
        <v>168560</v>
      </c>
      <c r="N1949">
        <v>3</v>
      </c>
      <c r="O1949">
        <v>12</v>
      </c>
      <c r="P1949">
        <v>1</v>
      </c>
      <c r="Q1949">
        <v>9</v>
      </c>
      <c r="R1949">
        <v>3</v>
      </c>
      <c r="S1949">
        <v>3</v>
      </c>
      <c r="T1949">
        <v>1</v>
      </c>
      <c r="U1949">
        <v>0</v>
      </c>
      <c r="V1949">
        <f>COUNTIF(tbl_General[EmployeeID],tbl_General[[#This Row],[EmployeeID]])</f>
        <v>1</v>
      </c>
    </row>
    <row r="1950" spans="1:22" x14ac:dyDescent="0.25">
      <c r="A1950">
        <v>31</v>
      </c>
      <c r="B1950" t="s">
        <v>21</v>
      </c>
      <c r="C1950" t="s">
        <v>22</v>
      </c>
      <c r="D1950" t="s">
        <v>30</v>
      </c>
      <c r="E1950">
        <v>1</v>
      </c>
      <c r="F1950">
        <v>3</v>
      </c>
      <c r="G1950" t="s">
        <v>38</v>
      </c>
      <c r="H1950">
        <v>3697</v>
      </c>
      <c r="I1950" t="s">
        <v>34</v>
      </c>
      <c r="J1950">
        <v>1</v>
      </c>
      <c r="K1950" t="s">
        <v>40</v>
      </c>
      <c r="L1950" t="s">
        <v>32</v>
      </c>
      <c r="M1950">
        <v>168560</v>
      </c>
      <c r="N1950">
        <v>3</v>
      </c>
      <c r="O1950">
        <v>12</v>
      </c>
      <c r="P1950">
        <v>1</v>
      </c>
      <c r="Q1950">
        <v>9</v>
      </c>
      <c r="R1950">
        <v>3</v>
      </c>
      <c r="S1950">
        <v>3</v>
      </c>
      <c r="T1950">
        <v>1</v>
      </c>
      <c r="U1950">
        <v>0</v>
      </c>
      <c r="V1950">
        <f>COUNTIF(tbl_General[EmployeeID],tbl_General[[#This Row],[EmployeeID]])</f>
        <v>1</v>
      </c>
    </row>
    <row r="1951" spans="1:22" x14ac:dyDescent="0.25">
      <c r="A1951">
        <v>31</v>
      </c>
      <c r="B1951" t="s">
        <v>28</v>
      </c>
      <c r="C1951" t="s">
        <v>22</v>
      </c>
      <c r="D1951" t="s">
        <v>30</v>
      </c>
      <c r="E1951">
        <v>9</v>
      </c>
      <c r="F1951">
        <v>1</v>
      </c>
      <c r="G1951" t="s">
        <v>38</v>
      </c>
      <c r="H1951">
        <v>225</v>
      </c>
      <c r="I1951" t="s">
        <v>25</v>
      </c>
      <c r="J1951">
        <v>1</v>
      </c>
      <c r="K1951" t="s">
        <v>43</v>
      </c>
      <c r="L1951" t="s">
        <v>41</v>
      </c>
      <c r="M1951">
        <v>189470</v>
      </c>
      <c r="N1951">
        <v>2</v>
      </c>
      <c r="O1951">
        <v>12</v>
      </c>
      <c r="P1951">
        <v>2</v>
      </c>
      <c r="Q1951">
        <v>9</v>
      </c>
      <c r="R1951">
        <v>2</v>
      </c>
      <c r="S1951">
        <v>3</v>
      </c>
      <c r="T1951">
        <v>1</v>
      </c>
      <c r="U1951">
        <v>2</v>
      </c>
      <c r="V1951">
        <f>COUNTIF(tbl_General[EmployeeID],tbl_General[[#This Row],[EmployeeID]])</f>
        <v>1</v>
      </c>
    </row>
    <row r="1952" spans="1:22" x14ac:dyDescent="0.25">
      <c r="A1952">
        <v>31</v>
      </c>
      <c r="B1952" t="s">
        <v>28</v>
      </c>
      <c r="C1952" t="s">
        <v>22</v>
      </c>
      <c r="D1952" t="s">
        <v>30</v>
      </c>
      <c r="E1952">
        <v>9</v>
      </c>
      <c r="F1952">
        <v>1</v>
      </c>
      <c r="G1952" t="s">
        <v>38</v>
      </c>
      <c r="H1952">
        <v>1695</v>
      </c>
      <c r="I1952" t="s">
        <v>25</v>
      </c>
      <c r="J1952">
        <v>1</v>
      </c>
      <c r="K1952" t="s">
        <v>43</v>
      </c>
      <c r="L1952" t="s">
        <v>41</v>
      </c>
      <c r="M1952">
        <v>189470</v>
      </c>
      <c r="N1952">
        <v>2</v>
      </c>
      <c r="O1952">
        <v>12</v>
      </c>
      <c r="P1952">
        <v>2</v>
      </c>
      <c r="Q1952">
        <v>9</v>
      </c>
      <c r="R1952">
        <v>2</v>
      </c>
      <c r="S1952">
        <v>3</v>
      </c>
      <c r="T1952">
        <v>1</v>
      </c>
      <c r="U1952">
        <v>2</v>
      </c>
      <c r="V1952">
        <f>COUNTIF(tbl_General[EmployeeID],tbl_General[[#This Row],[EmployeeID]])</f>
        <v>1</v>
      </c>
    </row>
    <row r="1953" spans="1:22" x14ac:dyDescent="0.25">
      <c r="A1953">
        <v>31</v>
      </c>
      <c r="B1953" t="s">
        <v>28</v>
      </c>
      <c r="C1953" t="s">
        <v>22</v>
      </c>
      <c r="D1953" t="s">
        <v>30</v>
      </c>
      <c r="E1953">
        <v>9</v>
      </c>
      <c r="F1953">
        <v>1</v>
      </c>
      <c r="G1953" t="s">
        <v>38</v>
      </c>
      <c r="H1953">
        <v>3165</v>
      </c>
      <c r="I1953" t="s">
        <v>25</v>
      </c>
      <c r="J1953">
        <v>1</v>
      </c>
      <c r="K1953" t="s">
        <v>43</v>
      </c>
      <c r="L1953" t="s">
        <v>41</v>
      </c>
      <c r="M1953">
        <v>189470</v>
      </c>
      <c r="N1953">
        <v>2</v>
      </c>
      <c r="O1953">
        <v>12</v>
      </c>
      <c r="P1953">
        <v>2</v>
      </c>
      <c r="Q1953">
        <v>9</v>
      </c>
      <c r="R1953">
        <v>2</v>
      </c>
      <c r="S1953">
        <v>3</v>
      </c>
      <c r="T1953">
        <v>1</v>
      </c>
      <c r="U1953">
        <v>2</v>
      </c>
      <c r="V1953">
        <f>COUNTIF(tbl_General[EmployeeID],tbl_General[[#This Row],[EmployeeID]])</f>
        <v>1</v>
      </c>
    </row>
    <row r="1954" spans="1:22" x14ac:dyDescent="0.25">
      <c r="A1954">
        <v>49</v>
      </c>
      <c r="B1954" t="s">
        <v>21</v>
      </c>
      <c r="C1954" t="s">
        <v>22</v>
      </c>
      <c r="D1954" t="s">
        <v>30</v>
      </c>
      <c r="E1954">
        <v>5</v>
      </c>
      <c r="F1954">
        <v>4</v>
      </c>
      <c r="G1954" t="s">
        <v>24</v>
      </c>
      <c r="H1954">
        <v>814</v>
      </c>
      <c r="I1954" t="s">
        <v>25</v>
      </c>
      <c r="J1954">
        <v>1</v>
      </c>
      <c r="K1954" t="s">
        <v>31</v>
      </c>
      <c r="L1954" t="s">
        <v>27</v>
      </c>
      <c r="M1954">
        <v>34240</v>
      </c>
      <c r="N1954">
        <v>4</v>
      </c>
      <c r="O1954">
        <v>11</v>
      </c>
      <c r="P1954">
        <v>0</v>
      </c>
      <c r="Q1954">
        <v>10</v>
      </c>
      <c r="R1954">
        <v>3</v>
      </c>
      <c r="S1954">
        <v>3</v>
      </c>
      <c r="T1954">
        <v>1</v>
      </c>
      <c r="U1954">
        <v>2</v>
      </c>
      <c r="V1954">
        <f>COUNTIF(tbl_General[EmployeeID],tbl_General[[#This Row],[EmployeeID]])</f>
        <v>1</v>
      </c>
    </row>
    <row r="1955" spans="1:22" x14ac:dyDescent="0.25">
      <c r="A1955">
        <v>49</v>
      </c>
      <c r="B1955" t="s">
        <v>21</v>
      </c>
      <c r="C1955" t="s">
        <v>22</v>
      </c>
      <c r="D1955" t="s">
        <v>30</v>
      </c>
      <c r="E1955">
        <v>5</v>
      </c>
      <c r="F1955">
        <v>4</v>
      </c>
      <c r="G1955" t="s">
        <v>24</v>
      </c>
      <c r="H1955">
        <v>2284</v>
      </c>
      <c r="I1955" t="s">
        <v>25</v>
      </c>
      <c r="J1955">
        <v>1</v>
      </c>
      <c r="K1955" t="s">
        <v>31</v>
      </c>
      <c r="L1955" t="s">
        <v>27</v>
      </c>
      <c r="M1955">
        <v>34240</v>
      </c>
      <c r="N1955">
        <v>4</v>
      </c>
      <c r="O1955">
        <v>11</v>
      </c>
      <c r="P1955">
        <v>0</v>
      </c>
      <c r="Q1955">
        <v>10</v>
      </c>
      <c r="R1955">
        <v>3</v>
      </c>
      <c r="S1955">
        <v>3</v>
      </c>
      <c r="T1955">
        <v>1</v>
      </c>
      <c r="U1955">
        <v>2</v>
      </c>
      <c r="V1955">
        <f>COUNTIF(tbl_General[EmployeeID],tbl_General[[#This Row],[EmployeeID]])</f>
        <v>1</v>
      </c>
    </row>
    <row r="1956" spans="1:22" x14ac:dyDescent="0.25">
      <c r="A1956">
        <v>49</v>
      </c>
      <c r="B1956" t="s">
        <v>21</v>
      </c>
      <c r="C1956" t="s">
        <v>22</v>
      </c>
      <c r="D1956" t="s">
        <v>30</v>
      </c>
      <c r="E1956">
        <v>5</v>
      </c>
      <c r="F1956">
        <v>4</v>
      </c>
      <c r="G1956" t="s">
        <v>24</v>
      </c>
      <c r="H1956">
        <v>3754</v>
      </c>
      <c r="I1956" t="s">
        <v>25</v>
      </c>
      <c r="J1956">
        <v>1</v>
      </c>
      <c r="K1956" t="s">
        <v>31</v>
      </c>
      <c r="L1956" t="s">
        <v>27</v>
      </c>
      <c r="M1956">
        <v>34240</v>
      </c>
      <c r="N1956">
        <v>4</v>
      </c>
      <c r="O1956">
        <v>11</v>
      </c>
      <c r="P1956">
        <v>0</v>
      </c>
      <c r="Q1956">
        <v>10</v>
      </c>
      <c r="R1956">
        <v>3</v>
      </c>
      <c r="S1956">
        <v>3</v>
      </c>
      <c r="T1956">
        <v>1</v>
      </c>
      <c r="U1956">
        <v>2</v>
      </c>
      <c r="V1956">
        <f>COUNTIF(tbl_General[EmployeeID],tbl_General[[#This Row],[EmployeeID]])</f>
        <v>1</v>
      </c>
    </row>
    <row r="1957" spans="1:22" x14ac:dyDescent="0.25">
      <c r="A1957">
        <v>44</v>
      </c>
      <c r="B1957" t="s">
        <v>28</v>
      </c>
      <c r="C1957" t="s">
        <v>22</v>
      </c>
      <c r="D1957" t="s">
        <v>23</v>
      </c>
      <c r="E1957">
        <v>5</v>
      </c>
      <c r="F1957">
        <v>3</v>
      </c>
      <c r="G1957" t="s">
        <v>24</v>
      </c>
      <c r="H1957">
        <v>696</v>
      </c>
      <c r="I1957" t="s">
        <v>34</v>
      </c>
      <c r="J1957">
        <v>1</v>
      </c>
      <c r="K1957" t="s">
        <v>40</v>
      </c>
      <c r="L1957" t="s">
        <v>27</v>
      </c>
      <c r="M1957">
        <v>63220</v>
      </c>
      <c r="N1957">
        <v>4</v>
      </c>
      <c r="O1957">
        <v>11</v>
      </c>
      <c r="P1957">
        <v>1</v>
      </c>
      <c r="Q1957">
        <v>10</v>
      </c>
      <c r="R1957">
        <v>2</v>
      </c>
      <c r="S1957">
        <v>3</v>
      </c>
      <c r="T1957">
        <v>1</v>
      </c>
      <c r="U1957">
        <v>2</v>
      </c>
      <c r="V1957">
        <f>COUNTIF(tbl_General[EmployeeID],tbl_General[[#This Row],[EmployeeID]])</f>
        <v>1</v>
      </c>
    </row>
    <row r="1958" spans="1:22" x14ac:dyDescent="0.25">
      <c r="A1958">
        <v>44</v>
      </c>
      <c r="B1958" t="s">
        <v>28</v>
      </c>
      <c r="C1958" t="s">
        <v>22</v>
      </c>
      <c r="D1958" t="s">
        <v>23</v>
      </c>
      <c r="E1958">
        <v>5</v>
      </c>
      <c r="F1958">
        <v>3</v>
      </c>
      <c r="G1958" t="s">
        <v>24</v>
      </c>
      <c r="H1958">
        <v>2166</v>
      </c>
      <c r="I1958" t="s">
        <v>34</v>
      </c>
      <c r="J1958">
        <v>1</v>
      </c>
      <c r="K1958" t="s">
        <v>40</v>
      </c>
      <c r="L1958" t="s">
        <v>27</v>
      </c>
      <c r="M1958">
        <v>63220</v>
      </c>
      <c r="N1958">
        <v>4</v>
      </c>
      <c r="O1958">
        <v>11</v>
      </c>
      <c r="P1958">
        <v>1</v>
      </c>
      <c r="Q1958">
        <v>10</v>
      </c>
      <c r="R1958">
        <v>2</v>
      </c>
      <c r="S1958">
        <v>3</v>
      </c>
      <c r="T1958">
        <v>1</v>
      </c>
      <c r="U1958">
        <v>2</v>
      </c>
      <c r="V1958">
        <f>COUNTIF(tbl_General[EmployeeID],tbl_General[[#This Row],[EmployeeID]])</f>
        <v>1</v>
      </c>
    </row>
    <row r="1959" spans="1:22" x14ac:dyDescent="0.25">
      <c r="A1959">
        <v>44</v>
      </c>
      <c r="B1959" t="s">
        <v>28</v>
      </c>
      <c r="C1959" t="s">
        <v>22</v>
      </c>
      <c r="D1959" t="s">
        <v>23</v>
      </c>
      <c r="E1959">
        <v>5</v>
      </c>
      <c r="F1959">
        <v>3</v>
      </c>
      <c r="G1959" t="s">
        <v>24</v>
      </c>
      <c r="H1959">
        <v>3636</v>
      </c>
      <c r="I1959" t="s">
        <v>34</v>
      </c>
      <c r="J1959">
        <v>1</v>
      </c>
      <c r="K1959" t="s">
        <v>40</v>
      </c>
      <c r="L1959" t="s">
        <v>27</v>
      </c>
      <c r="M1959">
        <v>63220</v>
      </c>
      <c r="N1959">
        <v>4</v>
      </c>
      <c r="O1959">
        <v>11</v>
      </c>
      <c r="P1959">
        <v>1</v>
      </c>
      <c r="Q1959">
        <v>10</v>
      </c>
      <c r="R1959">
        <v>2</v>
      </c>
      <c r="S1959">
        <v>3</v>
      </c>
      <c r="T1959">
        <v>1</v>
      </c>
      <c r="U1959">
        <v>2</v>
      </c>
      <c r="V1959">
        <f>COUNTIF(tbl_General[EmployeeID],tbl_General[[#This Row],[EmployeeID]])</f>
        <v>1</v>
      </c>
    </row>
    <row r="1960" spans="1:22" x14ac:dyDescent="0.25">
      <c r="A1960">
        <v>41</v>
      </c>
      <c r="B1960" t="s">
        <v>21</v>
      </c>
      <c r="C1960" t="s">
        <v>36</v>
      </c>
      <c r="D1960" t="s">
        <v>23</v>
      </c>
      <c r="E1960">
        <v>2</v>
      </c>
      <c r="F1960">
        <v>2</v>
      </c>
      <c r="G1960" t="s">
        <v>38</v>
      </c>
      <c r="H1960">
        <v>971</v>
      </c>
      <c r="I1960" t="s">
        <v>34</v>
      </c>
      <c r="J1960">
        <v>2</v>
      </c>
      <c r="K1960" t="s">
        <v>31</v>
      </c>
      <c r="L1960" t="s">
        <v>27</v>
      </c>
      <c r="M1960">
        <v>107980</v>
      </c>
      <c r="N1960">
        <v>6</v>
      </c>
      <c r="O1960">
        <v>14</v>
      </c>
      <c r="P1960">
        <v>2</v>
      </c>
      <c r="Q1960">
        <v>10</v>
      </c>
      <c r="R1960">
        <v>5</v>
      </c>
      <c r="S1960">
        <v>3</v>
      </c>
      <c r="T1960">
        <v>1</v>
      </c>
      <c r="U1960">
        <v>2</v>
      </c>
      <c r="V1960">
        <f>COUNTIF(tbl_General[EmployeeID],tbl_General[[#This Row],[EmployeeID]])</f>
        <v>1</v>
      </c>
    </row>
    <row r="1961" spans="1:22" x14ac:dyDescent="0.25">
      <c r="A1961">
        <v>41</v>
      </c>
      <c r="B1961" t="s">
        <v>21</v>
      </c>
      <c r="C1961" t="s">
        <v>36</v>
      </c>
      <c r="D1961" t="s">
        <v>23</v>
      </c>
      <c r="E1961">
        <v>2</v>
      </c>
      <c r="F1961">
        <v>2</v>
      </c>
      <c r="G1961" t="s">
        <v>38</v>
      </c>
      <c r="H1961">
        <v>2441</v>
      </c>
      <c r="I1961" t="s">
        <v>34</v>
      </c>
      <c r="J1961">
        <v>2</v>
      </c>
      <c r="K1961" t="s">
        <v>31</v>
      </c>
      <c r="L1961" t="s">
        <v>27</v>
      </c>
      <c r="M1961">
        <v>107980</v>
      </c>
      <c r="N1961">
        <v>6</v>
      </c>
      <c r="O1961">
        <v>14</v>
      </c>
      <c r="P1961">
        <v>2</v>
      </c>
      <c r="Q1961">
        <v>10</v>
      </c>
      <c r="R1961">
        <v>5</v>
      </c>
      <c r="S1961">
        <v>3</v>
      </c>
      <c r="T1961">
        <v>1</v>
      </c>
      <c r="U1961">
        <v>2</v>
      </c>
      <c r="V1961">
        <f>COUNTIF(tbl_General[EmployeeID],tbl_General[[#This Row],[EmployeeID]])</f>
        <v>1</v>
      </c>
    </row>
    <row r="1962" spans="1:22" x14ac:dyDescent="0.25">
      <c r="A1962">
        <v>41</v>
      </c>
      <c r="B1962" t="s">
        <v>21</v>
      </c>
      <c r="C1962" t="s">
        <v>36</v>
      </c>
      <c r="D1962" t="s">
        <v>23</v>
      </c>
      <c r="E1962">
        <v>2</v>
      </c>
      <c r="F1962">
        <v>2</v>
      </c>
      <c r="G1962" t="s">
        <v>38</v>
      </c>
      <c r="H1962">
        <v>3911</v>
      </c>
      <c r="I1962" t="s">
        <v>34</v>
      </c>
      <c r="J1962">
        <v>2</v>
      </c>
      <c r="K1962" t="s">
        <v>31</v>
      </c>
      <c r="L1962" t="s">
        <v>27</v>
      </c>
      <c r="M1962">
        <v>107980</v>
      </c>
      <c r="N1962">
        <v>2</v>
      </c>
      <c r="O1962">
        <v>14</v>
      </c>
      <c r="P1962">
        <v>2</v>
      </c>
      <c r="Q1962">
        <v>10</v>
      </c>
      <c r="R1962">
        <v>5</v>
      </c>
      <c r="S1962">
        <v>3</v>
      </c>
      <c r="T1962">
        <v>1</v>
      </c>
      <c r="U1962">
        <v>2</v>
      </c>
      <c r="V1962">
        <f>COUNTIF(tbl_General[EmployeeID],tbl_General[[#This Row],[EmployeeID]])</f>
        <v>1</v>
      </c>
    </row>
    <row r="1963" spans="1:22" x14ac:dyDescent="0.25">
      <c r="A1963">
        <v>45</v>
      </c>
      <c r="B1963" t="s">
        <v>21</v>
      </c>
      <c r="C1963" t="s">
        <v>22</v>
      </c>
      <c r="D1963" t="s">
        <v>30</v>
      </c>
      <c r="E1963">
        <v>1</v>
      </c>
      <c r="F1963">
        <v>2</v>
      </c>
      <c r="G1963" t="s">
        <v>24</v>
      </c>
      <c r="H1963">
        <v>780</v>
      </c>
      <c r="I1963" t="s">
        <v>25</v>
      </c>
      <c r="J1963">
        <v>1</v>
      </c>
      <c r="K1963" t="s">
        <v>31</v>
      </c>
      <c r="L1963" t="s">
        <v>27</v>
      </c>
      <c r="M1963">
        <v>184300</v>
      </c>
      <c r="N1963">
        <v>4</v>
      </c>
      <c r="O1963">
        <v>12</v>
      </c>
      <c r="P1963">
        <v>1</v>
      </c>
      <c r="Q1963">
        <v>10</v>
      </c>
      <c r="R1963">
        <v>5</v>
      </c>
      <c r="S1963">
        <v>3</v>
      </c>
      <c r="T1963">
        <v>1</v>
      </c>
      <c r="U1963">
        <v>2</v>
      </c>
      <c r="V1963">
        <f>COUNTIF(tbl_General[EmployeeID],tbl_General[[#This Row],[EmployeeID]])</f>
        <v>1</v>
      </c>
    </row>
    <row r="1964" spans="1:22" x14ac:dyDescent="0.25">
      <c r="A1964">
        <v>45</v>
      </c>
      <c r="B1964" t="s">
        <v>21</v>
      </c>
      <c r="C1964" t="s">
        <v>22</v>
      </c>
      <c r="D1964" t="s">
        <v>30</v>
      </c>
      <c r="E1964">
        <v>1</v>
      </c>
      <c r="F1964">
        <v>2</v>
      </c>
      <c r="G1964" t="s">
        <v>24</v>
      </c>
      <c r="H1964">
        <v>2250</v>
      </c>
      <c r="I1964" t="s">
        <v>25</v>
      </c>
      <c r="J1964">
        <v>1</v>
      </c>
      <c r="K1964" t="s">
        <v>31</v>
      </c>
      <c r="L1964" t="s">
        <v>27</v>
      </c>
      <c r="M1964">
        <v>184300</v>
      </c>
      <c r="N1964">
        <v>4</v>
      </c>
      <c r="O1964">
        <v>12</v>
      </c>
      <c r="P1964">
        <v>1</v>
      </c>
      <c r="Q1964">
        <v>10</v>
      </c>
      <c r="R1964">
        <v>5</v>
      </c>
      <c r="S1964">
        <v>3</v>
      </c>
      <c r="T1964">
        <v>1</v>
      </c>
      <c r="U1964">
        <v>2</v>
      </c>
      <c r="V1964">
        <f>COUNTIF(tbl_General[EmployeeID],tbl_General[[#This Row],[EmployeeID]])</f>
        <v>1</v>
      </c>
    </row>
    <row r="1965" spans="1:22" x14ac:dyDescent="0.25">
      <c r="A1965">
        <v>45</v>
      </c>
      <c r="B1965" t="s">
        <v>21</v>
      </c>
      <c r="C1965" t="s">
        <v>22</v>
      </c>
      <c r="D1965" t="s">
        <v>30</v>
      </c>
      <c r="E1965">
        <v>1</v>
      </c>
      <c r="F1965">
        <v>2</v>
      </c>
      <c r="G1965" t="s">
        <v>24</v>
      </c>
      <c r="H1965">
        <v>3720</v>
      </c>
      <c r="I1965" t="s">
        <v>25</v>
      </c>
      <c r="J1965">
        <v>1</v>
      </c>
      <c r="K1965" t="s">
        <v>31</v>
      </c>
      <c r="L1965" t="s">
        <v>27</v>
      </c>
      <c r="M1965">
        <v>184300</v>
      </c>
      <c r="N1965">
        <v>4</v>
      </c>
      <c r="O1965">
        <v>12</v>
      </c>
      <c r="P1965">
        <v>1</v>
      </c>
      <c r="Q1965">
        <v>10</v>
      </c>
      <c r="R1965">
        <v>5</v>
      </c>
      <c r="S1965">
        <v>3</v>
      </c>
      <c r="T1965">
        <v>1</v>
      </c>
      <c r="U1965">
        <v>2</v>
      </c>
      <c r="V1965">
        <f>COUNTIF(tbl_General[EmployeeID],tbl_General[[#This Row],[EmployeeID]])</f>
        <v>1</v>
      </c>
    </row>
    <row r="1966" spans="1:22" x14ac:dyDescent="0.25">
      <c r="A1966">
        <v>39</v>
      </c>
      <c r="B1966" t="s">
        <v>21</v>
      </c>
      <c r="C1966" t="s">
        <v>36</v>
      </c>
      <c r="D1966" t="s">
        <v>30</v>
      </c>
      <c r="E1966">
        <v>8</v>
      </c>
      <c r="F1966">
        <v>5</v>
      </c>
      <c r="G1966" t="s">
        <v>38</v>
      </c>
      <c r="H1966">
        <v>1109</v>
      </c>
      <c r="I1966" t="s">
        <v>25</v>
      </c>
      <c r="J1966">
        <v>2</v>
      </c>
      <c r="K1966" t="s">
        <v>43</v>
      </c>
      <c r="L1966" t="s">
        <v>27</v>
      </c>
      <c r="M1966">
        <v>188240</v>
      </c>
      <c r="N1966">
        <v>6</v>
      </c>
      <c r="O1966">
        <v>19</v>
      </c>
      <c r="P1966">
        <v>1</v>
      </c>
      <c r="Q1966">
        <v>10</v>
      </c>
      <c r="R1966">
        <v>4</v>
      </c>
      <c r="S1966">
        <v>3</v>
      </c>
      <c r="T1966">
        <v>1</v>
      </c>
      <c r="U1966">
        <v>2</v>
      </c>
      <c r="V1966">
        <f>COUNTIF(tbl_General[EmployeeID],tbl_General[[#This Row],[EmployeeID]])</f>
        <v>1</v>
      </c>
    </row>
    <row r="1967" spans="1:22" x14ac:dyDescent="0.25">
      <c r="A1967">
        <v>39</v>
      </c>
      <c r="B1967" t="s">
        <v>21</v>
      </c>
      <c r="C1967" t="s">
        <v>36</v>
      </c>
      <c r="D1967" t="s">
        <v>30</v>
      </c>
      <c r="E1967">
        <v>8</v>
      </c>
      <c r="F1967">
        <v>5</v>
      </c>
      <c r="G1967" t="s">
        <v>38</v>
      </c>
      <c r="H1967">
        <v>2579</v>
      </c>
      <c r="I1967" t="s">
        <v>25</v>
      </c>
      <c r="J1967">
        <v>2</v>
      </c>
      <c r="K1967" t="s">
        <v>43</v>
      </c>
      <c r="L1967" t="s">
        <v>27</v>
      </c>
      <c r="M1967">
        <v>188240</v>
      </c>
      <c r="N1967">
        <v>6</v>
      </c>
      <c r="O1967">
        <v>19</v>
      </c>
      <c r="P1967">
        <v>1</v>
      </c>
      <c r="Q1967">
        <v>10</v>
      </c>
      <c r="R1967">
        <v>4</v>
      </c>
      <c r="S1967">
        <v>3</v>
      </c>
      <c r="T1967">
        <v>1</v>
      </c>
      <c r="U1967">
        <v>2</v>
      </c>
      <c r="V1967">
        <f>COUNTIF(tbl_General[EmployeeID],tbl_General[[#This Row],[EmployeeID]])</f>
        <v>1</v>
      </c>
    </row>
    <row r="1968" spans="1:22" x14ac:dyDescent="0.25">
      <c r="A1968">
        <v>39</v>
      </c>
      <c r="B1968" t="s">
        <v>21</v>
      </c>
      <c r="C1968" t="s">
        <v>36</v>
      </c>
      <c r="D1968" t="s">
        <v>30</v>
      </c>
      <c r="E1968">
        <v>8</v>
      </c>
      <c r="F1968">
        <v>5</v>
      </c>
      <c r="G1968" t="s">
        <v>38</v>
      </c>
      <c r="H1968">
        <v>4049</v>
      </c>
      <c r="I1968" t="s">
        <v>25</v>
      </c>
      <c r="J1968">
        <v>2</v>
      </c>
      <c r="K1968" t="s">
        <v>43</v>
      </c>
      <c r="L1968" t="s">
        <v>27</v>
      </c>
      <c r="M1968">
        <v>188240</v>
      </c>
      <c r="N1968">
        <v>6</v>
      </c>
      <c r="O1968">
        <v>19</v>
      </c>
      <c r="P1968">
        <v>1</v>
      </c>
      <c r="Q1968">
        <v>10</v>
      </c>
      <c r="R1968">
        <v>4</v>
      </c>
      <c r="S1968">
        <v>3</v>
      </c>
      <c r="T1968">
        <v>1</v>
      </c>
      <c r="U1968">
        <v>2</v>
      </c>
      <c r="V1968">
        <f>COUNTIF(tbl_General[EmployeeID],tbl_General[[#This Row],[EmployeeID]])</f>
        <v>1</v>
      </c>
    </row>
    <row r="1969" spans="1:22" x14ac:dyDescent="0.25">
      <c r="A1969">
        <v>41</v>
      </c>
      <c r="B1969" t="s">
        <v>21</v>
      </c>
      <c r="C1969" t="s">
        <v>22</v>
      </c>
      <c r="D1969" t="s">
        <v>30</v>
      </c>
      <c r="E1969">
        <v>3</v>
      </c>
      <c r="F1969">
        <v>3</v>
      </c>
      <c r="G1969" t="s">
        <v>24</v>
      </c>
      <c r="H1969">
        <v>1037</v>
      </c>
      <c r="I1969" t="s">
        <v>34</v>
      </c>
      <c r="J1969">
        <v>3</v>
      </c>
      <c r="K1969" t="s">
        <v>31</v>
      </c>
      <c r="L1969" t="s">
        <v>32</v>
      </c>
      <c r="M1969">
        <v>35970</v>
      </c>
      <c r="N1969">
        <v>3</v>
      </c>
      <c r="O1969">
        <v>13</v>
      </c>
      <c r="P1969">
        <v>1</v>
      </c>
      <c r="Q1969">
        <v>11</v>
      </c>
      <c r="R1969">
        <v>2</v>
      </c>
      <c r="S1969">
        <v>3</v>
      </c>
      <c r="T1969">
        <v>1</v>
      </c>
      <c r="U1969">
        <v>2</v>
      </c>
      <c r="V1969">
        <f>COUNTIF(tbl_General[EmployeeID],tbl_General[[#This Row],[EmployeeID]])</f>
        <v>1</v>
      </c>
    </row>
    <row r="1970" spans="1:22" x14ac:dyDescent="0.25">
      <c r="A1970">
        <v>41</v>
      </c>
      <c r="B1970" t="s">
        <v>21</v>
      </c>
      <c r="C1970" t="s">
        <v>22</v>
      </c>
      <c r="D1970" t="s">
        <v>30</v>
      </c>
      <c r="E1970">
        <v>3</v>
      </c>
      <c r="F1970">
        <v>3</v>
      </c>
      <c r="G1970" t="s">
        <v>24</v>
      </c>
      <c r="H1970">
        <v>2507</v>
      </c>
      <c r="I1970" t="s">
        <v>34</v>
      </c>
      <c r="J1970">
        <v>3</v>
      </c>
      <c r="K1970" t="s">
        <v>31</v>
      </c>
      <c r="L1970" t="s">
        <v>32</v>
      </c>
      <c r="M1970">
        <v>35970</v>
      </c>
      <c r="N1970">
        <v>3</v>
      </c>
      <c r="O1970">
        <v>13</v>
      </c>
      <c r="P1970">
        <v>1</v>
      </c>
      <c r="Q1970">
        <v>11</v>
      </c>
      <c r="R1970">
        <v>2</v>
      </c>
      <c r="S1970">
        <v>3</v>
      </c>
      <c r="T1970">
        <v>1</v>
      </c>
      <c r="U1970">
        <v>2</v>
      </c>
      <c r="V1970">
        <f>COUNTIF(tbl_General[EmployeeID],tbl_General[[#This Row],[EmployeeID]])</f>
        <v>1</v>
      </c>
    </row>
    <row r="1971" spans="1:22" x14ac:dyDescent="0.25">
      <c r="A1971">
        <v>41</v>
      </c>
      <c r="B1971" t="s">
        <v>21</v>
      </c>
      <c r="C1971" t="s">
        <v>22</v>
      </c>
      <c r="D1971" t="s">
        <v>30</v>
      </c>
      <c r="E1971">
        <v>3</v>
      </c>
      <c r="F1971">
        <v>3</v>
      </c>
      <c r="G1971" t="s">
        <v>24</v>
      </c>
      <c r="H1971">
        <v>3977</v>
      </c>
      <c r="I1971" t="s">
        <v>34</v>
      </c>
      <c r="J1971">
        <v>3</v>
      </c>
      <c r="K1971" t="s">
        <v>31</v>
      </c>
      <c r="L1971" t="s">
        <v>32</v>
      </c>
      <c r="M1971">
        <v>35970</v>
      </c>
      <c r="N1971">
        <v>3</v>
      </c>
      <c r="O1971">
        <v>13</v>
      </c>
      <c r="P1971">
        <v>1</v>
      </c>
      <c r="Q1971">
        <v>11</v>
      </c>
      <c r="R1971">
        <v>2</v>
      </c>
      <c r="S1971">
        <v>3</v>
      </c>
      <c r="T1971">
        <v>1</v>
      </c>
      <c r="U1971">
        <v>2</v>
      </c>
      <c r="V1971">
        <f>COUNTIF(tbl_General[EmployeeID],tbl_General[[#This Row],[EmployeeID]])</f>
        <v>1</v>
      </c>
    </row>
    <row r="1972" spans="1:22" x14ac:dyDescent="0.25">
      <c r="A1972">
        <v>29</v>
      </c>
      <c r="B1972" t="s">
        <v>21</v>
      </c>
      <c r="C1972" t="s">
        <v>22</v>
      </c>
      <c r="D1972" t="s">
        <v>30</v>
      </c>
      <c r="E1972">
        <v>5</v>
      </c>
      <c r="F1972">
        <v>5</v>
      </c>
      <c r="G1972" t="s">
        <v>24</v>
      </c>
      <c r="H1972">
        <v>1086</v>
      </c>
      <c r="I1972" t="s">
        <v>25</v>
      </c>
      <c r="J1972">
        <v>1</v>
      </c>
      <c r="K1972" t="s">
        <v>35</v>
      </c>
      <c r="L1972" t="s">
        <v>32</v>
      </c>
      <c r="M1972">
        <v>105020</v>
      </c>
      <c r="N1972">
        <v>3</v>
      </c>
      <c r="O1972">
        <v>12</v>
      </c>
      <c r="P1972">
        <v>0</v>
      </c>
      <c r="Q1972">
        <v>11</v>
      </c>
      <c r="R1972">
        <v>4</v>
      </c>
      <c r="S1972">
        <v>3</v>
      </c>
      <c r="T1972">
        <v>1</v>
      </c>
      <c r="U1972">
        <v>2</v>
      </c>
      <c r="V1972">
        <f>COUNTIF(tbl_General[EmployeeID],tbl_General[[#This Row],[EmployeeID]])</f>
        <v>1</v>
      </c>
    </row>
    <row r="1973" spans="1:22" x14ac:dyDescent="0.25">
      <c r="A1973">
        <v>29</v>
      </c>
      <c r="B1973" t="s">
        <v>21</v>
      </c>
      <c r="C1973" t="s">
        <v>22</v>
      </c>
      <c r="D1973" t="s">
        <v>30</v>
      </c>
      <c r="E1973">
        <v>5</v>
      </c>
      <c r="F1973">
        <v>5</v>
      </c>
      <c r="G1973" t="s">
        <v>24</v>
      </c>
      <c r="H1973">
        <v>2556</v>
      </c>
      <c r="I1973" t="s">
        <v>25</v>
      </c>
      <c r="J1973">
        <v>1</v>
      </c>
      <c r="K1973" t="s">
        <v>35</v>
      </c>
      <c r="L1973" t="s">
        <v>32</v>
      </c>
      <c r="M1973">
        <v>105020</v>
      </c>
      <c r="N1973">
        <v>3</v>
      </c>
      <c r="O1973">
        <v>12</v>
      </c>
      <c r="P1973">
        <v>0</v>
      </c>
      <c r="Q1973">
        <v>11</v>
      </c>
      <c r="R1973">
        <v>4</v>
      </c>
      <c r="S1973">
        <v>3</v>
      </c>
      <c r="T1973">
        <v>1</v>
      </c>
      <c r="U1973">
        <v>2</v>
      </c>
      <c r="V1973">
        <f>COUNTIF(tbl_General[EmployeeID],tbl_General[[#This Row],[EmployeeID]])</f>
        <v>1</v>
      </c>
    </row>
    <row r="1974" spans="1:22" x14ac:dyDescent="0.25">
      <c r="A1974">
        <v>29</v>
      </c>
      <c r="B1974" t="s">
        <v>21</v>
      </c>
      <c r="C1974" t="s">
        <v>22</v>
      </c>
      <c r="D1974" t="s">
        <v>30</v>
      </c>
      <c r="E1974">
        <v>5</v>
      </c>
      <c r="F1974">
        <v>5</v>
      </c>
      <c r="G1974" t="s">
        <v>24</v>
      </c>
      <c r="H1974">
        <v>4026</v>
      </c>
      <c r="I1974" t="s">
        <v>25</v>
      </c>
      <c r="J1974">
        <v>1</v>
      </c>
      <c r="K1974" t="s">
        <v>35</v>
      </c>
      <c r="L1974" t="s">
        <v>32</v>
      </c>
      <c r="M1974">
        <v>105020</v>
      </c>
      <c r="N1974">
        <v>3</v>
      </c>
      <c r="O1974">
        <v>12</v>
      </c>
      <c r="P1974">
        <v>0</v>
      </c>
      <c r="Q1974">
        <v>11</v>
      </c>
      <c r="R1974">
        <v>4</v>
      </c>
      <c r="S1974">
        <v>3</v>
      </c>
      <c r="T1974">
        <v>1</v>
      </c>
      <c r="U1974">
        <v>2</v>
      </c>
      <c r="V1974">
        <f>COUNTIF(tbl_General[EmployeeID],tbl_General[[#This Row],[EmployeeID]])</f>
        <v>1</v>
      </c>
    </row>
    <row r="1975" spans="1:22" x14ac:dyDescent="0.25">
      <c r="A1975">
        <v>46</v>
      </c>
      <c r="B1975" t="s">
        <v>21</v>
      </c>
      <c r="C1975" t="s">
        <v>22</v>
      </c>
      <c r="D1975" t="s">
        <v>30</v>
      </c>
      <c r="E1975">
        <v>2</v>
      </c>
      <c r="F1975">
        <v>3</v>
      </c>
      <c r="G1975" t="s">
        <v>24</v>
      </c>
      <c r="H1975">
        <v>176</v>
      </c>
      <c r="I1975" t="s">
        <v>34</v>
      </c>
      <c r="J1975">
        <v>1</v>
      </c>
      <c r="K1975" t="s">
        <v>26</v>
      </c>
      <c r="L1975" t="s">
        <v>27</v>
      </c>
      <c r="M1975">
        <v>88370</v>
      </c>
      <c r="N1975">
        <v>2</v>
      </c>
      <c r="O1975">
        <v>18</v>
      </c>
      <c r="P1975">
        <v>0</v>
      </c>
      <c r="Q1975">
        <v>15</v>
      </c>
      <c r="R1975">
        <v>3</v>
      </c>
      <c r="S1975">
        <v>3</v>
      </c>
      <c r="T1975">
        <v>1</v>
      </c>
      <c r="U1975">
        <v>2</v>
      </c>
      <c r="V1975">
        <f>COUNTIF(tbl_General[EmployeeID],tbl_General[[#This Row],[EmployeeID]])</f>
        <v>1</v>
      </c>
    </row>
    <row r="1976" spans="1:22" x14ac:dyDescent="0.25">
      <c r="A1976">
        <v>46</v>
      </c>
      <c r="B1976" t="s">
        <v>21</v>
      </c>
      <c r="C1976" t="s">
        <v>22</v>
      </c>
      <c r="D1976" t="s">
        <v>30</v>
      </c>
      <c r="E1976">
        <v>2</v>
      </c>
      <c r="F1976">
        <v>3</v>
      </c>
      <c r="G1976" t="s">
        <v>24</v>
      </c>
      <c r="H1976">
        <v>1646</v>
      </c>
      <c r="I1976" t="s">
        <v>34</v>
      </c>
      <c r="J1976">
        <v>1</v>
      </c>
      <c r="K1976" t="s">
        <v>26</v>
      </c>
      <c r="L1976" t="s">
        <v>27</v>
      </c>
      <c r="M1976">
        <v>88370</v>
      </c>
      <c r="N1976">
        <v>2</v>
      </c>
      <c r="O1976">
        <v>18</v>
      </c>
      <c r="P1976">
        <v>0</v>
      </c>
      <c r="Q1976">
        <v>15</v>
      </c>
      <c r="R1976">
        <v>3</v>
      </c>
      <c r="S1976">
        <v>3</v>
      </c>
      <c r="T1976">
        <v>1</v>
      </c>
      <c r="U1976">
        <v>2</v>
      </c>
      <c r="V1976">
        <f>COUNTIF(tbl_General[EmployeeID],tbl_General[[#This Row],[EmployeeID]])</f>
        <v>1</v>
      </c>
    </row>
    <row r="1977" spans="1:22" x14ac:dyDescent="0.25">
      <c r="A1977">
        <v>46</v>
      </c>
      <c r="B1977" t="s">
        <v>21</v>
      </c>
      <c r="C1977" t="s">
        <v>22</v>
      </c>
      <c r="D1977" t="s">
        <v>30</v>
      </c>
      <c r="E1977">
        <v>2</v>
      </c>
      <c r="F1977">
        <v>3</v>
      </c>
      <c r="G1977" t="s">
        <v>24</v>
      </c>
      <c r="H1977">
        <v>3116</v>
      </c>
      <c r="I1977" t="s">
        <v>34</v>
      </c>
      <c r="J1977">
        <v>1</v>
      </c>
      <c r="K1977" t="s">
        <v>26</v>
      </c>
      <c r="L1977" t="s">
        <v>27</v>
      </c>
      <c r="M1977">
        <v>88370</v>
      </c>
      <c r="N1977">
        <v>2</v>
      </c>
      <c r="O1977">
        <v>18</v>
      </c>
      <c r="P1977">
        <v>0</v>
      </c>
      <c r="Q1977">
        <v>15</v>
      </c>
      <c r="R1977">
        <v>3</v>
      </c>
      <c r="S1977">
        <v>3</v>
      </c>
      <c r="T1977">
        <v>1</v>
      </c>
      <c r="U1977">
        <v>2</v>
      </c>
      <c r="V1977">
        <f>COUNTIF(tbl_General[EmployeeID],tbl_General[[#This Row],[EmployeeID]])</f>
        <v>1</v>
      </c>
    </row>
    <row r="1978" spans="1:22" x14ac:dyDescent="0.25">
      <c r="A1978">
        <v>57</v>
      </c>
      <c r="B1978" t="s">
        <v>21</v>
      </c>
      <c r="C1978" t="s">
        <v>22</v>
      </c>
      <c r="D1978" t="s">
        <v>30</v>
      </c>
      <c r="E1978">
        <v>21</v>
      </c>
      <c r="F1978">
        <v>4</v>
      </c>
      <c r="G1978" t="s">
        <v>24</v>
      </c>
      <c r="H1978">
        <v>103</v>
      </c>
      <c r="I1978" t="s">
        <v>34</v>
      </c>
      <c r="J1978">
        <v>5</v>
      </c>
      <c r="K1978" t="s">
        <v>31</v>
      </c>
      <c r="L1978" t="s">
        <v>27</v>
      </c>
      <c r="M1978">
        <v>191610</v>
      </c>
      <c r="N1978">
        <v>2</v>
      </c>
      <c r="O1978">
        <v>18</v>
      </c>
      <c r="P1978">
        <v>0</v>
      </c>
      <c r="Q1978">
        <v>15</v>
      </c>
      <c r="R1978">
        <v>2</v>
      </c>
      <c r="S1978">
        <v>3</v>
      </c>
      <c r="T1978">
        <v>1</v>
      </c>
      <c r="U1978">
        <v>2</v>
      </c>
      <c r="V1978">
        <f>COUNTIF(tbl_General[EmployeeID],tbl_General[[#This Row],[EmployeeID]])</f>
        <v>1</v>
      </c>
    </row>
    <row r="1979" spans="1:22" x14ac:dyDescent="0.25">
      <c r="A1979">
        <v>57</v>
      </c>
      <c r="B1979" t="s">
        <v>21</v>
      </c>
      <c r="C1979" t="s">
        <v>22</v>
      </c>
      <c r="D1979" t="s">
        <v>30</v>
      </c>
      <c r="E1979">
        <v>21</v>
      </c>
      <c r="F1979">
        <v>4</v>
      </c>
      <c r="G1979" t="s">
        <v>24</v>
      </c>
      <c r="H1979">
        <v>1573</v>
      </c>
      <c r="I1979" t="s">
        <v>34</v>
      </c>
      <c r="J1979">
        <v>5</v>
      </c>
      <c r="K1979" t="s">
        <v>31</v>
      </c>
      <c r="L1979" t="s">
        <v>27</v>
      </c>
      <c r="M1979">
        <v>191610</v>
      </c>
      <c r="N1979">
        <v>2</v>
      </c>
      <c r="O1979">
        <v>18</v>
      </c>
      <c r="P1979">
        <v>0</v>
      </c>
      <c r="Q1979">
        <v>15</v>
      </c>
      <c r="R1979">
        <v>2</v>
      </c>
      <c r="S1979">
        <v>3</v>
      </c>
      <c r="T1979">
        <v>1</v>
      </c>
      <c r="U1979">
        <v>2</v>
      </c>
      <c r="V1979">
        <f>COUNTIF(tbl_General[EmployeeID],tbl_General[[#This Row],[EmployeeID]])</f>
        <v>1</v>
      </c>
    </row>
    <row r="1980" spans="1:22" x14ac:dyDescent="0.25">
      <c r="A1980">
        <v>57</v>
      </c>
      <c r="B1980" t="s">
        <v>21</v>
      </c>
      <c r="C1980" t="s">
        <v>22</v>
      </c>
      <c r="D1980" t="s">
        <v>30</v>
      </c>
      <c r="E1980">
        <v>21</v>
      </c>
      <c r="F1980">
        <v>4</v>
      </c>
      <c r="G1980" t="s">
        <v>24</v>
      </c>
      <c r="H1980">
        <v>3043</v>
      </c>
      <c r="I1980" t="s">
        <v>34</v>
      </c>
      <c r="J1980">
        <v>5</v>
      </c>
      <c r="K1980" t="s">
        <v>31</v>
      </c>
      <c r="L1980" t="s">
        <v>27</v>
      </c>
      <c r="M1980">
        <v>191610</v>
      </c>
      <c r="N1980">
        <v>2</v>
      </c>
      <c r="O1980">
        <v>18</v>
      </c>
      <c r="P1980">
        <v>0</v>
      </c>
      <c r="Q1980">
        <v>15</v>
      </c>
      <c r="R1980">
        <v>2</v>
      </c>
      <c r="S1980">
        <v>3</v>
      </c>
      <c r="T1980">
        <v>1</v>
      </c>
      <c r="U1980">
        <v>2</v>
      </c>
      <c r="V1980">
        <f>COUNTIF(tbl_General[EmployeeID],tbl_General[[#This Row],[EmployeeID]])</f>
        <v>1</v>
      </c>
    </row>
    <row r="1981" spans="1:22" x14ac:dyDescent="0.25">
      <c r="A1981">
        <v>37</v>
      </c>
      <c r="B1981" t="s">
        <v>21</v>
      </c>
      <c r="C1981" t="s">
        <v>22</v>
      </c>
      <c r="D1981" t="s">
        <v>23</v>
      </c>
      <c r="E1981">
        <v>9</v>
      </c>
      <c r="F1981">
        <v>4</v>
      </c>
      <c r="G1981" t="s">
        <v>45</v>
      </c>
      <c r="H1981">
        <v>229</v>
      </c>
      <c r="I1981" t="s">
        <v>25</v>
      </c>
      <c r="J1981">
        <v>2</v>
      </c>
      <c r="K1981" t="s">
        <v>40</v>
      </c>
      <c r="L1981" t="s">
        <v>27</v>
      </c>
      <c r="M1981">
        <v>20860</v>
      </c>
      <c r="N1981">
        <v>4</v>
      </c>
      <c r="O1981">
        <v>14</v>
      </c>
      <c r="P1981">
        <v>0</v>
      </c>
      <c r="Q1981">
        <v>17</v>
      </c>
      <c r="R1981">
        <v>3</v>
      </c>
      <c r="S1981">
        <v>3</v>
      </c>
      <c r="T1981">
        <v>1</v>
      </c>
      <c r="U1981">
        <v>0</v>
      </c>
      <c r="V1981">
        <f>COUNTIF(tbl_General[EmployeeID],tbl_General[[#This Row],[EmployeeID]])</f>
        <v>1</v>
      </c>
    </row>
    <row r="1982" spans="1:22" x14ac:dyDescent="0.25">
      <c r="A1982">
        <v>37</v>
      </c>
      <c r="B1982" t="s">
        <v>21</v>
      </c>
      <c r="C1982" t="s">
        <v>22</v>
      </c>
      <c r="D1982" t="s">
        <v>23</v>
      </c>
      <c r="E1982">
        <v>9</v>
      </c>
      <c r="F1982">
        <v>4</v>
      </c>
      <c r="G1982" t="s">
        <v>45</v>
      </c>
      <c r="H1982">
        <v>1699</v>
      </c>
      <c r="I1982" t="s">
        <v>25</v>
      </c>
      <c r="J1982">
        <v>2</v>
      </c>
      <c r="K1982" t="s">
        <v>40</v>
      </c>
      <c r="L1982" t="s">
        <v>27</v>
      </c>
      <c r="M1982">
        <v>20860</v>
      </c>
      <c r="N1982">
        <v>4</v>
      </c>
      <c r="O1982">
        <v>14</v>
      </c>
      <c r="P1982">
        <v>0</v>
      </c>
      <c r="Q1982">
        <v>17</v>
      </c>
      <c r="R1982">
        <v>3</v>
      </c>
      <c r="S1982">
        <v>3</v>
      </c>
      <c r="T1982">
        <v>1</v>
      </c>
      <c r="U1982">
        <v>0</v>
      </c>
      <c r="V1982">
        <f>COUNTIF(tbl_General[EmployeeID],tbl_General[[#This Row],[EmployeeID]])</f>
        <v>1</v>
      </c>
    </row>
    <row r="1983" spans="1:22" x14ac:dyDescent="0.25">
      <c r="A1983">
        <v>37</v>
      </c>
      <c r="B1983" t="s">
        <v>21</v>
      </c>
      <c r="C1983" t="s">
        <v>22</v>
      </c>
      <c r="D1983" t="s">
        <v>23</v>
      </c>
      <c r="E1983">
        <v>9</v>
      </c>
      <c r="F1983">
        <v>4</v>
      </c>
      <c r="G1983" t="s">
        <v>45</v>
      </c>
      <c r="H1983">
        <v>3169</v>
      </c>
      <c r="I1983" t="s">
        <v>25</v>
      </c>
      <c r="J1983">
        <v>2</v>
      </c>
      <c r="K1983" t="s">
        <v>40</v>
      </c>
      <c r="L1983" t="s">
        <v>27</v>
      </c>
      <c r="M1983">
        <v>20860</v>
      </c>
      <c r="N1983">
        <v>4</v>
      </c>
      <c r="O1983">
        <v>14</v>
      </c>
      <c r="P1983">
        <v>0</v>
      </c>
      <c r="Q1983">
        <v>17</v>
      </c>
      <c r="R1983">
        <v>3</v>
      </c>
      <c r="S1983">
        <v>3</v>
      </c>
      <c r="T1983">
        <v>1</v>
      </c>
      <c r="U1983">
        <v>0</v>
      </c>
      <c r="V1983">
        <f>COUNTIF(tbl_General[EmployeeID],tbl_General[[#This Row],[EmployeeID]])</f>
        <v>1</v>
      </c>
    </row>
    <row r="1984" spans="1:22" x14ac:dyDescent="0.25">
      <c r="A1984">
        <v>44</v>
      </c>
      <c r="B1984" t="s">
        <v>21</v>
      </c>
      <c r="C1984" t="s">
        <v>36</v>
      </c>
      <c r="D1984" t="s">
        <v>30</v>
      </c>
      <c r="E1984">
        <v>23</v>
      </c>
      <c r="F1984">
        <v>2</v>
      </c>
      <c r="G1984" t="s">
        <v>38</v>
      </c>
      <c r="H1984">
        <v>1312</v>
      </c>
      <c r="I1984" t="s">
        <v>25</v>
      </c>
      <c r="J1984">
        <v>1</v>
      </c>
      <c r="K1984" t="s">
        <v>31</v>
      </c>
      <c r="L1984" t="s">
        <v>27</v>
      </c>
      <c r="M1984">
        <v>195860</v>
      </c>
      <c r="N1984">
        <v>4</v>
      </c>
      <c r="O1984">
        <v>16</v>
      </c>
      <c r="P1984">
        <v>0</v>
      </c>
      <c r="Q1984">
        <v>17</v>
      </c>
      <c r="R1984">
        <v>3</v>
      </c>
      <c r="S1984">
        <v>3</v>
      </c>
      <c r="T1984">
        <v>1</v>
      </c>
      <c r="U1984">
        <v>2</v>
      </c>
      <c r="V1984">
        <f>COUNTIF(tbl_General[EmployeeID],tbl_General[[#This Row],[EmployeeID]])</f>
        <v>1</v>
      </c>
    </row>
    <row r="1985" spans="1:22" x14ac:dyDescent="0.25">
      <c r="A1985">
        <v>44</v>
      </c>
      <c r="B1985" t="s">
        <v>21</v>
      </c>
      <c r="C1985" t="s">
        <v>36</v>
      </c>
      <c r="D1985" t="s">
        <v>30</v>
      </c>
      <c r="E1985">
        <v>23</v>
      </c>
      <c r="F1985">
        <v>2</v>
      </c>
      <c r="G1985" t="s">
        <v>38</v>
      </c>
      <c r="H1985">
        <v>2782</v>
      </c>
      <c r="I1985" t="s">
        <v>25</v>
      </c>
      <c r="J1985">
        <v>1</v>
      </c>
      <c r="K1985" t="s">
        <v>31</v>
      </c>
      <c r="L1985" t="s">
        <v>27</v>
      </c>
      <c r="M1985">
        <v>195860</v>
      </c>
      <c r="N1985">
        <v>4</v>
      </c>
      <c r="O1985">
        <v>16</v>
      </c>
      <c r="P1985">
        <v>0</v>
      </c>
      <c r="Q1985">
        <v>17</v>
      </c>
      <c r="R1985">
        <v>3</v>
      </c>
      <c r="S1985">
        <v>3</v>
      </c>
      <c r="T1985">
        <v>1</v>
      </c>
      <c r="U1985">
        <v>2</v>
      </c>
      <c r="V1985">
        <f>COUNTIF(tbl_General[EmployeeID],tbl_General[[#This Row],[EmployeeID]])</f>
        <v>1</v>
      </c>
    </row>
    <row r="1986" spans="1:22" x14ac:dyDescent="0.25">
      <c r="A1986">
        <v>44</v>
      </c>
      <c r="B1986" t="s">
        <v>21</v>
      </c>
      <c r="C1986" t="s">
        <v>36</v>
      </c>
      <c r="D1986" t="s">
        <v>30</v>
      </c>
      <c r="E1986">
        <v>23</v>
      </c>
      <c r="F1986">
        <v>2</v>
      </c>
      <c r="G1986" t="s">
        <v>38</v>
      </c>
      <c r="H1986">
        <v>4252</v>
      </c>
      <c r="I1986" t="s">
        <v>25</v>
      </c>
      <c r="J1986">
        <v>1</v>
      </c>
      <c r="K1986" t="s">
        <v>31</v>
      </c>
      <c r="L1986" t="s">
        <v>27</v>
      </c>
      <c r="M1986">
        <v>195860</v>
      </c>
      <c r="N1986">
        <v>4</v>
      </c>
      <c r="O1986">
        <v>16</v>
      </c>
      <c r="P1986">
        <v>0</v>
      </c>
      <c r="Q1986">
        <v>17</v>
      </c>
      <c r="R1986">
        <v>3</v>
      </c>
      <c r="S1986">
        <v>3</v>
      </c>
      <c r="T1986">
        <v>1</v>
      </c>
      <c r="U1986">
        <v>2</v>
      </c>
      <c r="V1986">
        <f>COUNTIF(tbl_General[EmployeeID],tbl_General[[#This Row],[EmployeeID]])</f>
        <v>1</v>
      </c>
    </row>
    <row r="1987" spans="1:22" x14ac:dyDescent="0.25">
      <c r="A1987">
        <v>43</v>
      </c>
      <c r="B1987" t="s">
        <v>21</v>
      </c>
      <c r="C1987" t="s">
        <v>29</v>
      </c>
      <c r="D1987" t="s">
        <v>23</v>
      </c>
      <c r="E1987">
        <v>2</v>
      </c>
      <c r="F1987">
        <v>2</v>
      </c>
      <c r="G1987" t="s">
        <v>24</v>
      </c>
      <c r="H1987">
        <v>1343</v>
      </c>
      <c r="I1987" t="s">
        <v>34</v>
      </c>
      <c r="J1987">
        <v>1</v>
      </c>
      <c r="K1987" t="s">
        <v>35</v>
      </c>
      <c r="L1987" t="s">
        <v>32</v>
      </c>
      <c r="M1987">
        <v>32110</v>
      </c>
      <c r="N1987">
        <v>4</v>
      </c>
      <c r="O1987">
        <v>13</v>
      </c>
      <c r="P1987">
        <v>0</v>
      </c>
      <c r="Q1987">
        <v>18</v>
      </c>
      <c r="R1987">
        <v>2</v>
      </c>
      <c r="S1987">
        <v>3</v>
      </c>
      <c r="T1987">
        <v>1</v>
      </c>
      <c r="U1987">
        <v>2</v>
      </c>
      <c r="V1987">
        <f>COUNTIF(tbl_General[EmployeeID],tbl_General[[#This Row],[EmployeeID]])</f>
        <v>1</v>
      </c>
    </row>
    <row r="1988" spans="1:22" x14ac:dyDescent="0.25">
      <c r="A1988">
        <v>43</v>
      </c>
      <c r="B1988" t="s">
        <v>21</v>
      </c>
      <c r="C1988" t="s">
        <v>29</v>
      </c>
      <c r="D1988" t="s">
        <v>23</v>
      </c>
      <c r="E1988">
        <v>2</v>
      </c>
      <c r="F1988">
        <v>2</v>
      </c>
      <c r="G1988" t="s">
        <v>24</v>
      </c>
      <c r="H1988">
        <v>2813</v>
      </c>
      <c r="I1988" t="s">
        <v>34</v>
      </c>
      <c r="J1988">
        <v>1</v>
      </c>
      <c r="K1988" t="s">
        <v>35</v>
      </c>
      <c r="L1988" t="s">
        <v>32</v>
      </c>
      <c r="M1988">
        <v>32110</v>
      </c>
      <c r="N1988">
        <v>4</v>
      </c>
      <c r="O1988">
        <v>13</v>
      </c>
      <c r="P1988">
        <v>0</v>
      </c>
      <c r="Q1988">
        <v>18</v>
      </c>
      <c r="R1988">
        <v>2</v>
      </c>
      <c r="S1988">
        <v>3</v>
      </c>
      <c r="T1988">
        <v>1</v>
      </c>
      <c r="U1988">
        <v>2</v>
      </c>
      <c r="V1988">
        <f>COUNTIF(tbl_General[EmployeeID],tbl_General[[#This Row],[EmployeeID]])</f>
        <v>1</v>
      </c>
    </row>
    <row r="1989" spans="1:22" x14ac:dyDescent="0.25">
      <c r="A1989">
        <v>43</v>
      </c>
      <c r="B1989" t="s">
        <v>21</v>
      </c>
      <c r="C1989" t="s">
        <v>29</v>
      </c>
      <c r="D1989" t="s">
        <v>23</v>
      </c>
      <c r="E1989">
        <v>2</v>
      </c>
      <c r="F1989">
        <v>2</v>
      </c>
      <c r="G1989" t="s">
        <v>24</v>
      </c>
      <c r="H1989">
        <v>4283</v>
      </c>
      <c r="I1989" t="s">
        <v>34</v>
      </c>
      <c r="J1989">
        <v>1</v>
      </c>
      <c r="K1989" t="s">
        <v>35</v>
      </c>
      <c r="L1989" t="s">
        <v>32</v>
      </c>
      <c r="M1989">
        <v>32110</v>
      </c>
      <c r="N1989">
        <v>4</v>
      </c>
      <c r="O1989">
        <v>13</v>
      </c>
      <c r="P1989">
        <v>0</v>
      </c>
      <c r="Q1989">
        <v>18</v>
      </c>
      <c r="R1989">
        <v>2</v>
      </c>
      <c r="S1989">
        <v>3</v>
      </c>
      <c r="T1989">
        <v>1</v>
      </c>
      <c r="U1989">
        <v>2</v>
      </c>
      <c r="V1989">
        <f>COUNTIF(tbl_General[EmployeeID],tbl_General[[#This Row],[EmployeeID]])</f>
        <v>1</v>
      </c>
    </row>
    <row r="1990" spans="1:22" x14ac:dyDescent="0.25">
      <c r="A1990">
        <v>49</v>
      </c>
      <c r="B1990" t="s">
        <v>21</v>
      </c>
      <c r="C1990" t="s">
        <v>22</v>
      </c>
      <c r="D1990" t="s">
        <v>30</v>
      </c>
      <c r="E1990">
        <v>7</v>
      </c>
      <c r="F1990">
        <v>3</v>
      </c>
      <c r="G1990" t="s">
        <v>24</v>
      </c>
      <c r="H1990">
        <v>787</v>
      </c>
      <c r="I1990" t="s">
        <v>34</v>
      </c>
      <c r="J1990">
        <v>3</v>
      </c>
      <c r="K1990" t="s">
        <v>40</v>
      </c>
      <c r="L1990" t="s">
        <v>27</v>
      </c>
      <c r="M1990">
        <v>53240</v>
      </c>
      <c r="N1990">
        <v>2</v>
      </c>
      <c r="O1990">
        <v>19</v>
      </c>
      <c r="P1990">
        <v>0</v>
      </c>
      <c r="Q1990">
        <v>20</v>
      </c>
      <c r="R1990">
        <v>2</v>
      </c>
      <c r="S1990">
        <v>3</v>
      </c>
      <c r="T1990">
        <v>1</v>
      </c>
      <c r="U1990">
        <v>2</v>
      </c>
      <c r="V1990">
        <f>COUNTIF(tbl_General[EmployeeID],tbl_General[[#This Row],[EmployeeID]])</f>
        <v>1</v>
      </c>
    </row>
    <row r="1991" spans="1:22" x14ac:dyDescent="0.25">
      <c r="A1991">
        <v>49</v>
      </c>
      <c r="B1991" t="s">
        <v>21</v>
      </c>
      <c r="C1991" t="s">
        <v>22</v>
      </c>
      <c r="D1991" t="s">
        <v>30</v>
      </c>
      <c r="E1991">
        <v>7</v>
      </c>
      <c r="F1991">
        <v>3</v>
      </c>
      <c r="G1991" t="s">
        <v>24</v>
      </c>
      <c r="H1991">
        <v>2257</v>
      </c>
      <c r="I1991" t="s">
        <v>34</v>
      </c>
      <c r="J1991">
        <v>3</v>
      </c>
      <c r="K1991" t="s">
        <v>40</v>
      </c>
      <c r="L1991" t="s">
        <v>27</v>
      </c>
      <c r="M1991">
        <v>53240</v>
      </c>
      <c r="N1991">
        <v>2</v>
      </c>
      <c r="O1991">
        <v>19</v>
      </c>
      <c r="P1991">
        <v>0</v>
      </c>
      <c r="Q1991">
        <v>20</v>
      </c>
      <c r="R1991">
        <v>2</v>
      </c>
      <c r="S1991">
        <v>3</v>
      </c>
      <c r="T1991">
        <v>1</v>
      </c>
      <c r="U1991">
        <v>2</v>
      </c>
      <c r="V1991">
        <f>COUNTIF(tbl_General[EmployeeID],tbl_General[[#This Row],[EmployeeID]])</f>
        <v>1</v>
      </c>
    </row>
    <row r="1992" spans="1:22" x14ac:dyDescent="0.25">
      <c r="A1992">
        <v>49</v>
      </c>
      <c r="B1992" t="s">
        <v>21</v>
      </c>
      <c r="C1992" t="s">
        <v>22</v>
      </c>
      <c r="D1992" t="s">
        <v>30</v>
      </c>
      <c r="E1992">
        <v>7</v>
      </c>
      <c r="F1992">
        <v>3</v>
      </c>
      <c r="G1992" t="s">
        <v>24</v>
      </c>
      <c r="H1992">
        <v>3727</v>
      </c>
      <c r="I1992" t="s">
        <v>34</v>
      </c>
      <c r="J1992">
        <v>3</v>
      </c>
      <c r="K1992" t="s">
        <v>40</v>
      </c>
      <c r="L1992" t="s">
        <v>27</v>
      </c>
      <c r="M1992">
        <v>53240</v>
      </c>
      <c r="N1992">
        <v>2</v>
      </c>
      <c r="O1992">
        <v>19</v>
      </c>
      <c r="P1992">
        <v>0</v>
      </c>
      <c r="Q1992">
        <v>20</v>
      </c>
      <c r="R1992">
        <v>2</v>
      </c>
      <c r="S1992">
        <v>3</v>
      </c>
      <c r="T1992">
        <v>1</v>
      </c>
      <c r="U1992">
        <v>2</v>
      </c>
      <c r="V1992">
        <f>COUNTIF(tbl_General[EmployeeID],tbl_General[[#This Row],[EmployeeID]])</f>
        <v>1</v>
      </c>
    </row>
    <row r="1993" spans="1:22" x14ac:dyDescent="0.25">
      <c r="A1993">
        <v>47</v>
      </c>
      <c r="B1993" t="s">
        <v>21</v>
      </c>
      <c r="C1993" t="s">
        <v>22</v>
      </c>
      <c r="D1993" t="s">
        <v>30</v>
      </c>
      <c r="E1993">
        <v>4</v>
      </c>
      <c r="F1993">
        <v>3</v>
      </c>
      <c r="G1993" t="s">
        <v>24</v>
      </c>
      <c r="H1993">
        <v>72</v>
      </c>
      <c r="I1993" t="s">
        <v>25</v>
      </c>
      <c r="J1993">
        <v>2</v>
      </c>
      <c r="K1993" t="s">
        <v>26</v>
      </c>
      <c r="L1993" t="s">
        <v>27</v>
      </c>
      <c r="M1993">
        <v>59060</v>
      </c>
      <c r="N1993">
        <v>4</v>
      </c>
      <c r="O1993">
        <v>23</v>
      </c>
      <c r="P1993">
        <v>0</v>
      </c>
      <c r="Q1993">
        <v>21</v>
      </c>
      <c r="R1993">
        <v>4</v>
      </c>
      <c r="S1993">
        <v>3</v>
      </c>
      <c r="T1993">
        <v>1</v>
      </c>
      <c r="U1993">
        <v>1</v>
      </c>
      <c r="V1993">
        <f>COUNTIF(tbl_General[EmployeeID],tbl_General[[#This Row],[EmployeeID]])</f>
        <v>1</v>
      </c>
    </row>
    <row r="1994" spans="1:22" x14ac:dyDescent="0.25">
      <c r="A1994">
        <v>47</v>
      </c>
      <c r="B1994" t="s">
        <v>21</v>
      </c>
      <c r="C1994" t="s">
        <v>22</v>
      </c>
      <c r="D1994" t="s">
        <v>30</v>
      </c>
      <c r="E1994">
        <v>4</v>
      </c>
      <c r="F1994">
        <v>3</v>
      </c>
      <c r="G1994" t="s">
        <v>24</v>
      </c>
      <c r="H1994">
        <v>1542</v>
      </c>
      <c r="I1994" t="s">
        <v>25</v>
      </c>
      <c r="J1994">
        <v>2</v>
      </c>
      <c r="K1994" t="s">
        <v>26</v>
      </c>
      <c r="L1994" t="s">
        <v>27</v>
      </c>
      <c r="M1994">
        <v>59060</v>
      </c>
      <c r="N1994">
        <v>4</v>
      </c>
      <c r="O1994">
        <v>23</v>
      </c>
      <c r="P1994">
        <v>0</v>
      </c>
      <c r="Q1994">
        <v>21</v>
      </c>
      <c r="R1994">
        <v>4</v>
      </c>
      <c r="S1994">
        <v>3</v>
      </c>
      <c r="T1994">
        <v>1</v>
      </c>
      <c r="U1994">
        <v>1</v>
      </c>
      <c r="V1994">
        <f>COUNTIF(tbl_General[EmployeeID],tbl_General[[#This Row],[EmployeeID]])</f>
        <v>1</v>
      </c>
    </row>
    <row r="1995" spans="1:22" x14ac:dyDescent="0.25">
      <c r="A1995">
        <v>47</v>
      </c>
      <c r="B1995" t="s">
        <v>21</v>
      </c>
      <c r="C1995" t="s">
        <v>22</v>
      </c>
      <c r="D1995" t="s">
        <v>30</v>
      </c>
      <c r="E1995">
        <v>4</v>
      </c>
      <c r="F1995">
        <v>3</v>
      </c>
      <c r="G1995" t="s">
        <v>24</v>
      </c>
      <c r="H1995">
        <v>3012</v>
      </c>
      <c r="I1995" t="s">
        <v>25</v>
      </c>
      <c r="J1995">
        <v>2</v>
      </c>
      <c r="K1995" t="s">
        <v>26</v>
      </c>
      <c r="L1995" t="s">
        <v>27</v>
      </c>
      <c r="M1995">
        <v>59060</v>
      </c>
      <c r="N1995">
        <v>4</v>
      </c>
      <c r="O1995">
        <v>23</v>
      </c>
      <c r="P1995">
        <v>0</v>
      </c>
      <c r="Q1995">
        <v>21</v>
      </c>
      <c r="R1995">
        <v>4</v>
      </c>
      <c r="S1995">
        <v>3</v>
      </c>
      <c r="T1995">
        <v>1</v>
      </c>
      <c r="U1995">
        <v>1</v>
      </c>
      <c r="V1995">
        <f>COUNTIF(tbl_General[EmployeeID],tbl_General[[#This Row],[EmployeeID]])</f>
        <v>1</v>
      </c>
    </row>
    <row r="1996" spans="1:22" x14ac:dyDescent="0.25">
      <c r="A1996">
        <v>49</v>
      </c>
      <c r="B1996" t="s">
        <v>21</v>
      </c>
      <c r="C1996" t="s">
        <v>29</v>
      </c>
      <c r="D1996" t="s">
        <v>30</v>
      </c>
      <c r="E1996">
        <v>1</v>
      </c>
      <c r="F1996">
        <v>1</v>
      </c>
      <c r="G1996" t="s">
        <v>38</v>
      </c>
      <c r="H1996">
        <v>33</v>
      </c>
      <c r="I1996" t="s">
        <v>25</v>
      </c>
      <c r="J1996">
        <v>2</v>
      </c>
      <c r="K1996" t="s">
        <v>31</v>
      </c>
      <c r="L1996" t="s">
        <v>32</v>
      </c>
      <c r="M1996">
        <v>35910</v>
      </c>
      <c r="N1996">
        <v>9</v>
      </c>
      <c r="O1996">
        <v>13</v>
      </c>
      <c r="P1996">
        <v>0</v>
      </c>
      <c r="Q1996">
        <v>22</v>
      </c>
      <c r="R1996">
        <v>2</v>
      </c>
      <c r="S1996">
        <v>3</v>
      </c>
      <c r="T1996">
        <v>1</v>
      </c>
      <c r="U1996">
        <v>2</v>
      </c>
      <c r="V1996">
        <f>COUNTIF(tbl_General[EmployeeID],tbl_General[[#This Row],[EmployeeID]])</f>
        <v>1</v>
      </c>
    </row>
    <row r="1997" spans="1:22" x14ac:dyDescent="0.25">
      <c r="A1997">
        <v>49</v>
      </c>
      <c r="B1997" t="s">
        <v>21</v>
      </c>
      <c r="C1997" t="s">
        <v>29</v>
      </c>
      <c r="D1997" t="s">
        <v>30</v>
      </c>
      <c r="E1997">
        <v>1</v>
      </c>
      <c r="F1997">
        <v>1</v>
      </c>
      <c r="G1997" t="s">
        <v>38</v>
      </c>
      <c r="H1997">
        <v>1503</v>
      </c>
      <c r="I1997" t="s">
        <v>25</v>
      </c>
      <c r="J1997">
        <v>2</v>
      </c>
      <c r="K1997" t="s">
        <v>31</v>
      </c>
      <c r="L1997" t="s">
        <v>32</v>
      </c>
      <c r="M1997">
        <v>35910</v>
      </c>
      <c r="N1997">
        <v>9</v>
      </c>
      <c r="O1997">
        <v>13</v>
      </c>
      <c r="P1997">
        <v>0</v>
      </c>
      <c r="Q1997">
        <v>22</v>
      </c>
      <c r="R1997">
        <v>2</v>
      </c>
      <c r="S1997">
        <v>3</v>
      </c>
      <c r="T1997">
        <v>1</v>
      </c>
      <c r="U1997">
        <v>2</v>
      </c>
      <c r="V1997">
        <f>COUNTIF(tbl_General[EmployeeID],tbl_General[[#This Row],[EmployeeID]])</f>
        <v>1</v>
      </c>
    </row>
    <row r="1998" spans="1:22" x14ac:dyDescent="0.25">
      <c r="A1998">
        <v>49</v>
      </c>
      <c r="B1998" t="s">
        <v>21</v>
      </c>
      <c r="C1998" t="s">
        <v>29</v>
      </c>
      <c r="D1998" t="s">
        <v>30</v>
      </c>
      <c r="E1998">
        <v>1</v>
      </c>
      <c r="F1998">
        <v>1</v>
      </c>
      <c r="G1998" t="s">
        <v>38</v>
      </c>
      <c r="H1998">
        <v>2973</v>
      </c>
      <c r="I1998" t="s">
        <v>25</v>
      </c>
      <c r="J1998">
        <v>2</v>
      </c>
      <c r="K1998" t="s">
        <v>31</v>
      </c>
      <c r="L1998" t="s">
        <v>32</v>
      </c>
      <c r="M1998">
        <v>35910</v>
      </c>
      <c r="N1998">
        <v>9</v>
      </c>
      <c r="O1998">
        <v>13</v>
      </c>
      <c r="P1998">
        <v>0</v>
      </c>
      <c r="Q1998">
        <v>22</v>
      </c>
      <c r="R1998">
        <v>2</v>
      </c>
      <c r="S1998">
        <v>3</v>
      </c>
      <c r="T1998">
        <v>1</v>
      </c>
      <c r="U1998">
        <v>2</v>
      </c>
      <c r="V1998">
        <f>COUNTIF(tbl_General[EmployeeID],tbl_General[[#This Row],[EmployeeID]])</f>
        <v>1</v>
      </c>
    </row>
    <row r="1999" spans="1:22" x14ac:dyDescent="0.25">
      <c r="A1999">
        <v>55</v>
      </c>
      <c r="B1999" t="s">
        <v>21</v>
      </c>
      <c r="C1999" t="s">
        <v>29</v>
      </c>
      <c r="D1999" t="s">
        <v>30</v>
      </c>
      <c r="E1999">
        <v>23</v>
      </c>
      <c r="F1999">
        <v>5</v>
      </c>
      <c r="G1999" t="s">
        <v>24</v>
      </c>
      <c r="H1999">
        <v>530</v>
      </c>
      <c r="I1999" t="s">
        <v>34</v>
      </c>
      <c r="J1999">
        <v>3</v>
      </c>
      <c r="K1999" t="s">
        <v>40</v>
      </c>
      <c r="L1999" t="s">
        <v>27</v>
      </c>
      <c r="M1999">
        <v>36970</v>
      </c>
      <c r="N1999">
        <v>3</v>
      </c>
      <c r="O1999">
        <v>13</v>
      </c>
      <c r="P1999">
        <v>1</v>
      </c>
      <c r="Q1999">
        <v>23</v>
      </c>
      <c r="R1999">
        <v>1</v>
      </c>
      <c r="S1999">
        <v>3</v>
      </c>
      <c r="T1999">
        <v>1</v>
      </c>
      <c r="U1999">
        <v>2</v>
      </c>
      <c r="V1999">
        <f>COUNTIF(tbl_General[EmployeeID],tbl_General[[#This Row],[EmployeeID]])</f>
        <v>1</v>
      </c>
    </row>
    <row r="2000" spans="1:22" x14ac:dyDescent="0.25">
      <c r="A2000">
        <v>55</v>
      </c>
      <c r="B2000" t="s">
        <v>21</v>
      </c>
      <c r="C2000" t="s">
        <v>29</v>
      </c>
      <c r="D2000" t="s">
        <v>30</v>
      </c>
      <c r="E2000">
        <v>23</v>
      </c>
      <c r="F2000">
        <v>5</v>
      </c>
      <c r="G2000" t="s">
        <v>24</v>
      </c>
      <c r="H2000">
        <v>2000</v>
      </c>
      <c r="I2000" t="s">
        <v>34</v>
      </c>
      <c r="J2000">
        <v>3</v>
      </c>
      <c r="K2000" t="s">
        <v>40</v>
      </c>
      <c r="L2000" t="s">
        <v>27</v>
      </c>
      <c r="M2000">
        <v>36970</v>
      </c>
      <c r="N2000">
        <v>3</v>
      </c>
      <c r="O2000">
        <v>13</v>
      </c>
      <c r="P2000">
        <v>1</v>
      </c>
      <c r="Q2000">
        <v>23</v>
      </c>
      <c r="R2000">
        <v>1</v>
      </c>
      <c r="S2000">
        <v>3</v>
      </c>
      <c r="T2000">
        <v>1</v>
      </c>
      <c r="U2000">
        <v>2</v>
      </c>
      <c r="V2000">
        <f>COUNTIF(tbl_General[EmployeeID],tbl_General[[#This Row],[EmployeeID]])</f>
        <v>1</v>
      </c>
    </row>
    <row r="2001" spans="1:22" x14ac:dyDescent="0.25">
      <c r="A2001">
        <v>55</v>
      </c>
      <c r="B2001" t="s">
        <v>21</v>
      </c>
      <c r="C2001" t="s">
        <v>29</v>
      </c>
      <c r="D2001" t="s">
        <v>30</v>
      </c>
      <c r="E2001">
        <v>23</v>
      </c>
      <c r="F2001">
        <v>5</v>
      </c>
      <c r="G2001" t="s">
        <v>24</v>
      </c>
      <c r="H2001">
        <v>3470</v>
      </c>
      <c r="I2001" t="s">
        <v>34</v>
      </c>
      <c r="J2001">
        <v>3</v>
      </c>
      <c r="K2001" t="s">
        <v>40</v>
      </c>
      <c r="L2001" t="s">
        <v>27</v>
      </c>
      <c r="M2001">
        <v>36970</v>
      </c>
      <c r="N2001">
        <v>3</v>
      </c>
      <c r="O2001">
        <v>13</v>
      </c>
      <c r="P2001">
        <v>1</v>
      </c>
      <c r="Q2001">
        <v>23</v>
      </c>
      <c r="R2001">
        <v>1</v>
      </c>
      <c r="S2001">
        <v>3</v>
      </c>
      <c r="T2001">
        <v>1</v>
      </c>
      <c r="U2001">
        <v>2</v>
      </c>
      <c r="V2001">
        <f>COUNTIF(tbl_General[EmployeeID],tbl_General[[#This Row],[EmployeeID]])</f>
        <v>1</v>
      </c>
    </row>
    <row r="2002" spans="1:22" x14ac:dyDescent="0.25">
      <c r="A2002">
        <v>50</v>
      </c>
      <c r="B2002" t="s">
        <v>21</v>
      </c>
      <c r="C2002" t="s">
        <v>22</v>
      </c>
      <c r="D2002" t="s">
        <v>30</v>
      </c>
      <c r="E2002">
        <v>20</v>
      </c>
      <c r="F2002">
        <v>2</v>
      </c>
      <c r="G2002" t="s">
        <v>38</v>
      </c>
      <c r="H2002">
        <v>688</v>
      </c>
      <c r="I2002" t="s">
        <v>25</v>
      </c>
      <c r="J2002">
        <v>5</v>
      </c>
      <c r="K2002" t="s">
        <v>40</v>
      </c>
      <c r="L2002" t="s">
        <v>27</v>
      </c>
      <c r="M2002">
        <v>154020</v>
      </c>
      <c r="N2002">
        <v>4</v>
      </c>
      <c r="O2002">
        <v>21</v>
      </c>
      <c r="P2002">
        <v>0</v>
      </c>
      <c r="Q2002">
        <v>25</v>
      </c>
      <c r="R2002">
        <v>3</v>
      </c>
      <c r="S2002">
        <v>3</v>
      </c>
      <c r="T2002">
        <v>1</v>
      </c>
      <c r="U2002">
        <v>2</v>
      </c>
      <c r="V2002">
        <f>COUNTIF(tbl_General[EmployeeID],tbl_General[[#This Row],[EmployeeID]])</f>
        <v>1</v>
      </c>
    </row>
    <row r="2003" spans="1:22" x14ac:dyDescent="0.25">
      <c r="A2003">
        <v>50</v>
      </c>
      <c r="B2003" t="s">
        <v>21</v>
      </c>
      <c r="C2003" t="s">
        <v>22</v>
      </c>
      <c r="D2003" t="s">
        <v>30</v>
      </c>
      <c r="E2003">
        <v>20</v>
      </c>
      <c r="F2003">
        <v>2</v>
      </c>
      <c r="G2003" t="s">
        <v>38</v>
      </c>
      <c r="H2003">
        <v>2158</v>
      </c>
      <c r="I2003" t="s">
        <v>25</v>
      </c>
      <c r="J2003">
        <v>5</v>
      </c>
      <c r="K2003" t="s">
        <v>40</v>
      </c>
      <c r="L2003" t="s">
        <v>27</v>
      </c>
      <c r="M2003">
        <v>154020</v>
      </c>
      <c r="N2003">
        <v>4</v>
      </c>
      <c r="O2003">
        <v>21</v>
      </c>
      <c r="P2003">
        <v>0</v>
      </c>
      <c r="Q2003">
        <v>25</v>
      </c>
      <c r="R2003">
        <v>3</v>
      </c>
      <c r="S2003">
        <v>3</v>
      </c>
      <c r="T2003">
        <v>1</v>
      </c>
      <c r="U2003">
        <v>2</v>
      </c>
      <c r="V2003">
        <f>COUNTIF(tbl_General[EmployeeID],tbl_General[[#This Row],[EmployeeID]])</f>
        <v>1</v>
      </c>
    </row>
    <row r="2004" spans="1:22" x14ac:dyDescent="0.25">
      <c r="A2004">
        <v>50</v>
      </c>
      <c r="B2004" t="s">
        <v>21</v>
      </c>
      <c r="C2004" t="s">
        <v>22</v>
      </c>
      <c r="D2004" t="s">
        <v>30</v>
      </c>
      <c r="E2004">
        <v>20</v>
      </c>
      <c r="F2004">
        <v>2</v>
      </c>
      <c r="G2004" t="s">
        <v>38</v>
      </c>
      <c r="H2004">
        <v>3628</v>
      </c>
      <c r="I2004" t="s">
        <v>25</v>
      </c>
      <c r="J2004">
        <v>5</v>
      </c>
      <c r="K2004" t="s">
        <v>40</v>
      </c>
      <c r="L2004" t="s">
        <v>27</v>
      </c>
      <c r="M2004">
        <v>154020</v>
      </c>
      <c r="N2004">
        <v>4</v>
      </c>
      <c r="O2004">
        <v>21</v>
      </c>
      <c r="P2004">
        <v>0</v>
      </c>
      <c r="Q2004">
        <v>25</v>
      </c>
      <c r="R2004">
        <v>3</v>
      </c>
      <c r="S2004">
        <v>3</v>
      </c>
      <c r="T2004">
        <v>1</v>
      </c>
      <c r="U2004">
        <v>2</v>
      </c>
      <c r="V2004">
        <f>COUNTIF(tbl_General[EmployeeID],tbl_General[[#This Row],[EmployeeID]])</f>
        <v>1</v>
      </c>
    </row>
    <row r="2005" spans="1:22" x14ac:dyDescent="0.25">
      <c r="A2005">
        <v>47</v>
      </c>
      <c r="B2005" t="s">
        <v>21</v>
      </c>
      <c r="C2005" t="s">
        <v>22</v>
      </c>
      <c r="D2005" t="s">
        <v>30</v>
      </c>
      <c r="E2005">
        <v>1</v>
      </c>
      <c r="F2005">
        <v>4</v>
      </c>
      <c r="G2005" t="s">
        <v>38</v>
      </c>
      <c r="H2005">
        <v>937</v>
      </c>
      <c r="I2005" t="s">
        <v>34</v>
      </c>
      <c r="J2005">
        <v>3</v>
      </c>
      <c r="K2005" t="s">
        <v>40</v>
      </c>
      <c r="L2005" t="s">
        <v>41</v>
      </c>
      <c r="M2005">
        <v>183030</v>
      </c>
      <c r="N2005">
        <v>6</v>
      </c>
      <c r="O2005">
        <v>22</v>
      </c>
      <c r="P2005">
        <v>1</v>
      </c>
      <c r="Q2005">
        <v>29</v>
      </c>
      <c r="R2005">
        <v>2</v>
      </c>
      <c r="S2005">
        <v>3</v>
      </c>
      <c r="T2005">
        <v>1</v>
      </c>
      <c r="U2005">
        <v>2</v>
      </c>
      <c r="V2005">
        <f>COUNTIF(tbl_General[EmployeeID],tbl_General[[#This Row],[EmployeeID]])</f>
        <v>1</v>
      </c>
    </row>
    <row r="2006" spans="1:22" x14ac:dyDescent="0.25">
      <c r="A2006">
        <v>47</v>
      </c>
      <c r="B2006" t="s">
        <v>21</v>
      </c>
      <c r="C2006" t="s">
        <v>22</v>
      </c>
      <c r="D2006" t="s">
        <v>30</v>
      </c>
      <c r="E2006">
        <v>1</v>
      </c>
      <c r="F2006">
        <v>4</v>
      </c>
      <c r="G2006" t="s">
        <v>38</v>
      </c>
      <c r="H2006">
        <v>2407</v>
      </c>
      <c r="I2006" t="s">
        <v>34</v>
      </c>
      <c r="J2006">
        <v>3</v>
      </c>
      <c r="K2006" t="s">
        <v>40</v>
      </c>
      <c r="L2006" t="s">
        <v>41</v>
      </c>
      <c r="M2006">
        <v>183030</v>
      </c>
      <c r="N2006">
        <v>6</v>
      </c>
      <c r="O2006">
        <v>22</v>
      </c>
      <c r="P2006">
        <v>1</v>
      </c>
      <c r="Q2006">
        <v>29</v>
      </c>
      <c r="R2006">
        <v>2</v>
      </c>
      <c r="S2006">
        <v>3</v>
      </c>
      <c r="T2006">
        <v>1</v>
      </c>
      <c r="U2006">
        <v>2</v>
      </c>
      <c r="V2006">
        <f>COUNTIF(tbl_General[EmployeeID],tbl_General[[#This Row],[EmployeeID]])</f>
        <v>1</v>
      </c>
    </row>
    <row r="2007" spans="1:22" x14ac:dyDescent="0.25">
      <c r="A2007">
        <v>47</v>
      </c>
      <c r="B2007" t="s">
        <v>21</v>
      </c>
      <c r="C2007" t="s">
        <v>22</v>
      </c>
      <c r="D2007" t="s">
        <v>30</v>
      </c>
      <c r="E2007">
        <v>1</v>
      </c>
      <c r="F2007">
        <v>4</v>
      </c>
      <c r="G2007" t="s">
        <v>38</v>
      </c>
      <c r="H2007">
        <v>3877</v>
      </c>
      <c r="I2007" t="s">
        <v>34</v>
      </c>
      <c r="J2007">
        <v>3</v>
      </c>
      <c r="K2007" t="s">
        <v>40</v>
      </c>
      <c r="L2007" t="s">
        <v>41</v>
      </c>
      <c r="M2007">
        <v>183030</v>
      </c>
      <c r="N2007">
        <v>6</v>
      </c>
      <c r="O2007">
        <v>22</v>
      </c>
      <c r="P2007">
        <v>1</v>
      </c>
      <c r="Q2007">
        <v>29</v>
      </c>
      <c r="R2007">
        <v>2</v>
      </c>
      <c r="S2007">
        <v>3</v>
      </c>
      <c r="T2007">
        <v>1</v>
      </c>
      <c r="U2007">
        <v>2</v>
      </c>
      <c r="V2007">
        <f>COUNTIF(tbl_General[EmployeeID],tbl_General[[#This Row],[EmployeeID]])</f>
        <v>1</v>
      </c>
    </row>
    <row r="2008" spans="1:22" x14ac:dyDescent="0.25">
      <c r="A2008">
        <v>43</v>
      </c>
      <c r="B2008" t="s">
        <v>21</v>
      </c>
      <c r="C2008" t="s">
        <v>29</v>
      </c>
      <c r="D2008" t="s">
        <v>23</v>
      </c>
      <c r="E2008">
        <v>14</v>
      </c>
      <c r="F2008">
        <v>3</v>
      </c>
      <c r="G2008" t="s">
        <v>24</v>
      </c>
      <c r="H2008">
        <v>138</v>
      </c>
      <c r="I2008" t="s">
        <v>25</v>
      </c>
      <c r="J2008">
        <v>1</v>
      </c>
      <c r="K2008" t="s">
        <v>42</v>
      </c>
      <c r="L2008" t="s">
        <v>27</v>
      </c>
      <c r="M2008">
        <v>37480</v>
      </c>
      <c r="N2008">
        <v>7</v>
      </c>
      <c r="O2008">
        <v>14</v>
      </c>
      <c r="P2008">
        <v>2</v>
      </c>
      <c r="Q2008">
        <v>10</v>
      </c>
      <c r="R2008">
        <v>3</v>
      </c>
      <c r="S2008">
        <v>3</v>
      </c>
      <c r="T2008">
        <v>1</v>
      </c>
      <c r="U2008">
        <v>2</v>
      </c>
      <c r="V2008">
        <f>COUNTIF(tbl_General[EmployeeID],tbl_General[[#This Row],[EmployeeID]])</f>
        <v>1</v>
      </c>
    </row>
    <row r="2009" spans="1:22" x14ac:dyDescent="0.25">
      <c r="A2009">
        <v>37</v>
      </c>
      <c r="B2009" t="s">
        <v>21</v>
      </c>
      <c r="C2009" t="s">
        <v>29</v>
      </c>
      <c r="D2009" t="s">
        <v>23</v>
      </c>
      <c r="E2009">
        <v>9</v>
      </c>
      <c r="F2009">
        <v>1</v>
      </c>
      <c r="G2009" t="s">
        <v>45</v>
      </c>
      <c r="H2009">
        <v>37</v>
      </c>
      <c r="I2009" t="s">
        <v>34</v>
      </c>
      <c r="J2009">
        <v>1</v>
      </c>
      <c r="K2009" t="s">
        <v>40</v>
      </c>
      <c r="L2009" t="s">
        <v>27</v>
      </c>
      <c r="M2009">
        <v>15140</v>
      </c>
      <c r="N2009">
        <v>1</v>
      </c>
      <c r="O2009">
        <v>14</v>
      </c>
      <c r="P2009">
        <v>0</v>
      </c>
      <c r="Q2009">
        <v>4</v>
      </c>
      <c r="R2009">
        <v>3</v>
      </c>
      <c r="S2009">
        <v>4</v>
      </c>
      <c r="T2009">
        <v>1</v>
      </c>
      <c r="U2009">
        <v>2</v>
      </c>
      <c r="V2009">
        <f>COUNTIF(tbl_General[EmployeeID],tbl_General[[#This Row],[EmployeeID]])</f>
        <v>1</v>
      </c>
    </row>
    <row r="2010" spans="1:22" x14ac:dyDescent="0.25">
      <c r="A2010">
        <v>37</v>
      </c>
      <c r="B2010" t="s">
        <v>21</v>
      </c>
      <c r="C2010" t="s">
        <v>29</v>
      </c>
      <c r="D2010" t="s">
        <v>23</v>
      </c>
      <c r="E2010">
        <v>9</v>
      </c>
      <c r="F2010">
        <v>1</v>
      </c>
      <c r="G2010" t="s">
        <v>45</v>
      </c>
      <c r="H2010">
        <v>1507</v>
      </c>
      <c r="I2010" t="s">
        <v>34</v>
      </c>
      <c r="J2010">
        <v>1</v>
      </c>
      <c r="K2010" t="s">
        <v>40</v>
      </c>
      <c r="L2010" t="s">
        <v>27</v>
      </c>
      <c r="M2010">
        <v>15140</v>
      </c>
      <c r="N2010">
        <v>1</v>
      </c>
      <c r="O2010">
        <v>14</v>
      </c>
      <c r="P2010">
        <v>0</v>
      </c>
      <c r="Q2010">
        <v>4</v>
      </c>
      <c r="R2010">
        <v>3</v>
      </c>
      <c r="S2010">
        <v>4</v>
      </c>
      <c r="T2010">
        <v>1</v>
      </c>
      <c r="U2010">
        <v>2</v>
      </c>
      <c r="V2010">
        <f>COUNTIF(tbl_General[EmployeeID],tbl_General[[#This Row],[EmployeeID]])</f>
        <v>1</v>
      </c>
    </row>
    <row r="2011" spans="1:22" x14ac:dyDescent="0.25">
      <c r="A2011">
        <v>37</v>
      </c>
      <c r="B2011" t="s">
        <v>21</v>
      </c>
      <c r="C2011" t="s">
        <v>29</v>
      </c>
      <c r="D2011" t="s">
        <v>23</v>
      </c>
      <c r="E2011">
        <v>9</v>
      </c>
      <c r="F2011">
        <v>1</v>
      </c>
      <c r="G2011" t="s">
        <v>45</v>
      </c>
      <c r="H2011">
        <v>2977</v>
      </c>
      <c r="I2011" t="s">
        <v>34</v>
      </c>
      <c r="J2011">
        <v>1</v>
      </c>
      <c r="K2011" t="s">
        <v>40</v>
      </c>
      <c r="L2011" t="s">
        <v>27</v>
      </c>
      <c r="M2011">
        <v>15140</v>
      </c>
      <c r="N2011">
        <v>1</v>
      </c>
      <c r="O2011">
        <v>14</v>
      </c>
      <c r="P2011">
        <v>0</v>
      </c>
      <c r="Q2011">
        <v>4</v>
      </c>
      <c r="R2011">
        <v>3</v>
      </c>
      <c r="S2011">
        <v>4</v>
      </c>
      <c r="T2011">
        <v>1</v>
      </c>
      <c r="U2011">
        <v>2</v>
      </c>
      <c r="V2011">
        <f>COUNTIF(tbl_General[EmployeeID],tbl_General[[#This Row],[EmployeeID]])</f>
        <v>1</v>
      </c>
    </row>
    <row r="2012" spans="1:22" x14ac:dyDescent="0.25">
      <c r="A2012">
        <v>27</v>
      </c>
      <c r="B2012" t="s">
        <v>21</v>
      </c>
      <c r="C2012" t="s">
        <v>22</v>
      </c>
      <c r="D2012" t="s">
        <v>30</v>
      </c>
      <c r="E2012">
        <v>15</v>
      </c>
      <c r="F2012">
        <v>4</v>
      </c>
      <c r="G2012" t="s">
        <v>38</v>
      </c>
      <c r="H2012">
        <v>61</v>
      </c>
      <c r="I2012" t="s">
        <v>34</v>
      </c>
      <c r="J2012">
        <v>3</v>
      </c>
      <c r="K2012" t="s">
        <v>31</v>
      </c>
      <c r="L2012" t="s">
        <v>32</v>
      </c>
      <c r="M2012">
        <v>39020</v>
      </c>
      <c r="N2012">
        <v>1</v>
      </c>
      <c r="O2012">
        <v>22</v>
      </c>
      <c r="P2012">
        <v>0</v>
      </c>
      <c r="Q2012">
        <v>4</v>
      </c>
      <c r="R2012">
        <v>2</v>
      </c>
      <c r="S2012">
        <v>4</v>
      </c>
      <c r="T2012">
        <v>1</v>
      </c>
      <c r="U2012">
        <v>2</v>
      </c>
      <c r="V2012">
        <f>COUNTIF(tbl_General[EmployeeID],tbl_General[[#This Row],[EmployeeID]])</f>
        <v>1</v>
      </c>
    </row>
    <row r="2013" spans="1:22" x14ac:dyDescent="0.25">
      <c r="A2013">
        <v>27</v>
      </c>
      <c r="B2013" t="s">
        <v>21</v>
      </c>
      <c r="C2013" t="s">
        <v>22</v>
      </c>
      <c r="D2013" t="s">
        <v>30</v>
      </c>
      <c r="E2013">
        <v>15</v>
      </c>
      <c r="F2013">
        <v>4</v>
      </c>
      <c r="G2013" t="s">
        <v>38</v>
      </c>
      <c r="H2013">
        <v>1531</v>
      </c>
      <c r="I2013" t="s">
        <v>34</v>
      </c>
      <c r="J2013">
        <v>3</v>
      </c>
      <c r="K2013" t="s">
        <v>31</v>
      </c>
      <c r="L2013" t="s">
        <v>32</v>
      </c>
      <c r="M2013">
        <v>39020</v>
      </c>
      <c r="N2013">
        <v>1</v>
      </c>
      <c r="O2013">
        <v>22</v>
      </c>
      <c r="P2013">
        <v>0</v>
      </c>
      <c r="Q2013">
        <v>4</v>
      </c>
      <c r="R2013">
        <v>2</v>
      </c>
      <c r="S2013">
        <v>4</v>
      </c>
      <c r="T2013">
        <v>1</v>
      </c>
      <c r="U2013">
        <v>2</v>
      </c>
      <c r="V2013">
        <f>COUNTIF(tbl_General[EmployeeID],tbl_General[[#This Row],[EmployeeID]])</f>
        <v>1</v>
      </c>
    </row>
    <row r="2014" spans="1:22" x14ac:dyDescent="0.25">
      <c r="A2014">
        <v>27</v>
      </c>
      <c r="B2014" t="s">
        <v>21</v>
      </c>
      <c r="C2014" t="s">
        <v>22</v>
      </c>
      <c r="D2014" t="s">
        <v>30</v>
      </c>
      <c r="E2014">
        <v>15</v>
      </c>
      <c r="F2014">
        <v>4</v>
      </c>
      <c r="G2014" t="s">
        <v>38</v>
      </c>
      <c r="H2014">
        <v>3001</v>
      </c>
      <c r="I2014" t="s">
        <v>34</v>
      </c>
      <c r="J2014">
        <v>3</v>
      </c>
      <c r="K2014" t="s">
        <v>31</v>
      </c>
      <c r="L2014" t="s">
        <v>32</v>
      </c>
      <c r="M2014">
        <v>39020</v>
      </c>
      <c r="N2014">
        <v>1</v>
      </c>
      <c r="O2014">
        <v>22</v>
      </c>
      <c r="P2014">
        <v>0</v>
      </c>
      <c r="Q2014">
        <v>4</v>
      </c>
      <c r="R2014">
        <v>2</v>
      </c>
      <c r="S2014">
        <v>4</v>
      </c>
      <c r="T2014">
        <v>1</v>
      </c>
      <c r="U2014">
        <v>2</v>
      </c>
      <c r="V2014">
        <f>COUNTIF(tbl_General[EmployeeID],tbl_General[[#This Row],[EmployeeID]])</f>
        <v>1</v>
      </c>
    </row>
    <row r="2015" spans="1:22" x14ac:dyDescent="0.25">
      <c r="A2015">
        <v>22</v>
      </c>
      <c r="B2015" t="s">
        <v>21</v>
      </c>
      <c r="C2015" t="s">
        <v>22</v>
      </c>
      <c r="D2015" t="s">
        <v>30</v>
      </c>
      <c r="E2015">
        <v>8</v>
      </c>
      <c r="F2015">
        <v>3</v>
      </c>
      <c r="G2015" t="s">
        <v>33</v>
      </c>
      <c r="H2015">
        <v>477</v>
      </c>
      <c r="I2015" t="s">
        <v>34</v>
      </c>
      <c r="J2015">
        <v>2</v>
      </c>
      <c r="K2015" t="s">
        <v>43</v>
      </c>
      <c r="L2015" t="s">
        <v>27</v>
      </c>
      <c r="M2015">
        <v>49070</v>
      </c>
      <c r="N2015">
        <v>2</v>
      </c>
      <c r="O2015">
        <v>21</v>
      </c>
      <c r="P2015">
        <v>1</v>
      </c>
      <c r="Q2015">
        <v>4</v>
      </c>
      <c r="R2015">
        <v>2</v>
      </c>
      <c r="S2015">
        <v>4</v>
      </c>
      <c r="T2015">
        <v>1</v>
      </c>
      <c r="U2015">
        <v>1</v>
      </c>
      <c r="V2015">
        <f>COUNTIF(tbl_General[EmployeeID],tbl_General[[#This Row],[EmployeeID]])</f>
        <v>1</v>
      </c>
    </row>
    <row r="2016" spans="1:22" x14ac:dyDescent="0.25">
      <c r="A2016">
        <v>22</v>
      </c>
      <c r="B2016" t="s">
        <v>21</v>
      </c>
      <c r="C2016" t="s">
        <v>22</v>
      </c>
      <c r="D2016" t="s">
        <v>30</v>
      </c>
      <c r="E2016">
        <v>8</v>
      </c>
      <c r="F2016">
        <v>3</v>
      </c>
      <c r="G2016" t="s">
        <v>33</v>
      </c>
      <c r="H2016">
        <v>1947</v>
      </c>
      <c r="I2016" t="s">
        <v>34</v>
      </c>
      <c r="J2016">
        <v>2</v>
      </c>
      <c r="K2016" t="s">
        <v>43</v>
      </c>
      <c r="L2016" t="s">
        <v>27</v>
      </c>
      <c r="M2016">
        <v>49070</v>
      </c>
      <c r="N2016">
        <v>1</v>
      </c>
      <c r="O2016">
        <v>21</v>
      </c>
      <c r="P2016">
        <v>1</v>
      </c>
      <c r="Q2016">
        <v>4</v>
      </c>
      <c r="R2016">
        <v>2</v>
      </c>
      <c r="S2016">
        <v>4</v>
      </c>
      <c r="T2016">
        <v>1</v>
      </c>
      <c r="U2016">
        <v>1</v>
      </c>
      <c r="V2016">
        <f>COUNTIF(tbl_General[EmployeeID],tbl_General[[#This Row],[EmployeeID]])</f>
        <v>1</v>
      </c>
    </row>
    <row r="2017" spans="1:22" x14ac:dyDescent="0.25">
      <c r="A2017">
        <v>22</v>
      </c>
      <c r="B2017" t="s">
        <v>21</v>
      </c>
      <c r="C2017" t="s">
        <v>22</v>
      </c>
      <c r="D2017" t="s">
        <v>30</v>
      </c>
      <c r="E2017">
        <v>8</v>
      </c>
      <c r="F2017">
        <v>3</v>
      </c>
      <c r="G2017" t="s">
        <v>33</v>
      </c>
      <c r="H2017">
        <v>3417</v>
      </c>
      <c r="I2017" t="s">
        <v>34</v>
      </c>
      <c r="J2017">
        <v>2</v>
      </c>
      <c r="K2017" t="s">
        <v>43</v>
      </c>
      <c r="L2017" t="s">
        <v>27</v>
      </c>
      <c r="M2017">
        <v>49070</v>
      </c>
      <c r="N2017">
        <v>1</v>
      </c>
      <c r="O2017">
        <v>21</v>
      </c>
      <c r="P2017">
        <v>1</v>
      </c>
      <c r="Q2017">
        <v>4</v>
      </c>
      <c r="R2017">
        <v>2</v>
      </c>
      <c r="S2017">
        <v>4</v>
      </c>
      <c r="T2017">
        <v>1</v>
      </c>
      <c r="U2017">
        <v>1</v>
      </c>
      <c r="V2017">
        <f>COUNTIF(tbl_General[EmployeeID],tbl_General[[#This Row],[EmployeeID]])</f>
        <v>1</v>
      </c>
    </row>
    <row r="2018" spans="1:22" x14ac:dyDescent="0.25">
      <c r="A2018">
        <v>32</v>
      </c>
      <c r="B2018" t="s">
        <v>21</v>
      </c>
      <c r="C2018" t="s">
        <v>22</v>
      </c>
      <c r="D2018" t="s">
        <v>23</v>
      </c>
      <c r="E2018">
        <v>9</v>
      </c>
      <c r="F2018">
        <v>4</v>
      </c>
      <c r="G2018" t="s">
        <v>24</v>
      </c>
      <c r="H2018">
        <v>1192</v>
      </c>
      <c r="I2018" t="s">
        <v>25</v>
      </c>
      <c r="J2018">
        <v>2</v>
      </c>
      <c r="K2018" t="s">
        <v>31</v>
      </c>
      <c r="L2018" t="s">
        <v>32</v>
      </c>
      <c r="M2018">
        <v>57690</v>
      </c>
      <c r="N2018">
        <v>1</v>
      </c>
      <c r="O2018">
        <v>11</v>
      </c>
      <c r="P2018">
        <v>0</v>
      </c>
      <c r="Q2018">
        <v>4</v>
      </c>
      <c r="R2018">
        <v>3</v>
      </c>
      <c r="S2018">
        <v>4</v>
      </c>
      <c r="T2018">
        <v>1</v>
      </c>
      <c r="U2018">
        <v>2</v>
      </c>
      <c r="V2018">
        <f>COUNTIF(tbl_General[EmployeeID],tbl_General[[#This Row],[EmployeeID]])</f>
        <v>1</v>
      </c>
    </row>
    <row r="2019" spans="1:22" x14ac:dyDescent="0.25">
      <c r="A2019">
        <v>32</v>
      </c>
      <c r="B2019" t="s">
        <v>21</v>
      </c>
      <c r="C2019" t="s">
        <v>22</v>
      </c>
      <c r="D2019" t="s">
        <v>23</v>
      </c>
      <c r="E2019">
        <v>9</v>
      </c>
      <c r="F2019">
        <v>4</v>
      </c>
      <c r="G2019" t="s">
        <v>24</v>
      </c>
      <c r="H2019">
        <v>2662</v>
      </c>
      <c r="I2019" t="s">
        <v>25</v>
      </c>
      <c r="J2019">
        <v>2</v>
      </c>
      <c r="K2019" t="s">
        <v>31</v>
      </c>
      <c r="L2019" t="s">
        <v>32</v>
      </c>
      <c r="M2019">
        <v>57690</v>
      </c>
      <c r="N2019">
        <v>1</v>
      </c>
      <c r="O2019">
        <v>11</v>
      </c>
      <c r="P2019">
        <v>0</v>
      </c>
      <c r="Q2019">
        <v>4</v>
      </c>
      <c r="R2019">
        <v>3</v>
      </c>
      <c r="S2019">
        <v>4</v>
      </c>
      <c r="T2019">
        <v>1</v>
      </c>
      <c r="U2019">
        <v>2</v>
      </c>
      <c r="V2019">
        <f>COUNTIF(tbl_General[EmployeeID],tbl_General[[#This Row],[EmployeeID]])</f>
        <v>1</v>
      </c>
    </row>
    <row r="2020" spans="1:22" x14ac:dyDescent="0.25">
      <c r="A2020">
        <v>32</v>
      </c>
      <c r="B2020" t="s">
        <v>21</v>
      </c>
      <c r="C2020" t="s">
        <v>22</v>
      </c>
      <c r="D2020" t="s">
        <v>23</v>
      </c>
      <c r="E2020">
        <v>9</v>
      </c>
      <c r="F2020">
        <v>4</v>
      </c>
      <c r="G2020" t="s">
        <v>24</v>
      </c>
      <c r="H2020">
        <v>4132</v>
      </c>
      <c r="I2020" t="s">
        <v>25</v>
      </c>
      <c r="J2020">
        <v>2</v>
      </c>
      <c r="K2020" t="s">
        <v>31</v>
      </c>
      <c r="L2020" t="s">
        <v>32</v>
      </c>
      <c r="M2020">
        <v>57690</v>
      </c>
      <c r="N2020">
        <v>1</v>
      </c>
      <c r="O2020">
        <v>11</v>
      </c>
      <c r="P2020">
        <v>0</v>
      </c>
      <c r="Q2020">
        <v>4</v>
      </c>
      <c r="R2020">
        <v>3</v>
      </c>
      <c r="S2020">
        <v>4</v>
      </c>
      <c r="T2020">
        <v>1</v>
      </c>
      <c r="U2020">
        <v>2</v>
      </c>
      <c r="V2020">
        <f>COUNTIF(tbl_General[EmployeeID],tbl_General[[#This Row],[EmployeeID]])</f>
        <v>1</v>
      </c>
    </row>
    <row r="2021" spans="1:22" x14ac:dyDescent="0.25">
      <c r="A2021">
        <v>35</v>
      </c>
      <c r="B2021" t="s">
        <v>21</v>
      </c>
      <c r="C2021" t="s">
        <v>22</v>
      </c>
      <c r="D2021" t="s">
        <v>37</v>
      </c>
      <c r="E2021">
        <v>14</v>
      </c>
      <c r="F2021">
        <v>1</v>
      </c>
      <c r="G2021" t="s">
        <v>24</v>
      </c>
      <c r="H2021">
        <v>1201</v>
      </c>
      <c r="I2021" t="s">
        <v>34</v>
      </c>
      <c r="J2021">
        <v>2</v>
      </c>
      <c r="K2021" t="s">
        <v>31</v>
      </c>
      <c r="L2021" t="s">
        <v>27</v>
      </c>
      <c r="M2021">
        <v>79880</v>
      </c>
      <c r="N2021">
        <v>1</v>
      </c>
      <c r="O2021">
        <v>18</v>
      </c>
      <c r="P2021">
        <v>0</v>
      </c>
      <c r="Q2021">
        <v>4</v>
      </c>
      <c r="R2021">
        <v>3</v>
      </c>
      <c r="S2021">
        <v>4</v>
      </c>
      <c r="T2021">
        <v>1</v>
      </c>
      <c r="U2021">
        <v>1</v>
      </c>
      <c r="V2021">
        <f>COUNTIF(tbl_General[EmployeeID],tbl_General[[#This Row],[EmployeeID]])</f>
        <v>1</v>
      </c>
    </row>
    <row r="2022" spans="1:22" x14ac:dyDescent="0.25">
      <c r="A2022">
        <v>35</v>
      </c>
      <c r="B2022" t="s">
        <v>21</v>
      </c>
      <c r="C2022" t="s">
        <v>22</v>
      </c>
      <c r="D2022" t="s">
        <v>37</v>
      </c>
      <c r="E2022">
        <v>14</v>
      </c>
      <c r="F2022">
        <v>1</v>
      </c>
      <c r="G2022" t="s">
        <v>24</v>
      </c>
      <c r="H2022">
        <v>2671</v>
      </c>
      <c r="I2022" t="s">
        <v>34</v>
      </c>
      <c r="J2022">
        <v>2</v>
      </c>
      <c r="K2022" t="s">
        <v>31</v>
      </c>
      <c r="L2022" t="s">
        <v>27</v>
      </c>
      <c r="M2022">
        <v>79880</v>
      </c>
      <c r="N2022">
        <v>1</v>
      </c>
      <c r="O2022">
        <v>18</v>
      </c>
      <c r="P2022">
        <v>0</v>
      </c>
      <c r="Q2022">
        <v>4</v>
      </c>
      <c r="R2022">
        <v>3</v>
      </c>
      <c r="S2022">
        <v>4</v>
      </c>
      <c r="T2022">
        <v>1</v>
      </c>
      <c r="U2022">
        <v>1</v>
      </c>
      <c r="V2022">
        <f>COUNTIF(tbl_General[EmployeeID],tbl_General[[#This Row],[EmployeeID]])</f>
        <v>1</v>
      </c>
    </row>
    <row r="2023" spans="1:22" x14ac:dyDescent="0.25">
      <c r="A2023">
        <v>35</v>
      </c>
      <c r="B2023" t="s">
        <v>21</v>
      </c>
      <c r="C2023" t="s">
        <v>22</v>
      </c>
      <c r="D2023" t="s">
        <v>37</v>
      </c>
      <c r="E2023">
        <v>14</v>
      </c>
      <c r="F2023">
        <v>1</v>
      </c>
      <c r="G2023" t="s">
        <v>24</v>
      </c>
      <c r="H2023">
        <v>4141</v>
      </c>
      <c r="I2023" t="s">
        <v>34</v>
      </c>
      <c r="J2023">
        <v>2</v>
      </c>
      <c r="K2023" t="s">
        <v>31</v>
      </c>
      <c r="L2023" t="s">
        <v>27</v>
      </c>
      <c r="M2023">
        <v>79880</v>
      </c>
      <c r="N2023">
        <v>1</v>
      </c>
      <c r="O2023">
        <v>18</v>
      </c>
      <c r="P2023">
        <v>0</v>
      </c>
      <c r="Q2023">
        <v>4</v>
      </c>
      <c r="R2023">
        <v>3</v>
      </c>
      <c r="S2023">
        <v>4</v>
      </c>
      <c r="T2023">
        <v>1</v>
      </c>
      <c r="U2023">
        <v>1</v>
      </c>
      <c r="V2023">
        <f>COUNTIF(tbl_General[EmployeeID],tbl_General[[#This Row],[EmployeeID]])</f>
        <v>1</v>
      </c>
    </row>
    <row r="2024" spans="1:22" x14ac:dyDescent="0.25">
      <c r="A2024">
        <v>22</v>
      </c>
      <c r="B2024" t="s">
        <v>21</v>
      </c>
      <c r="C2024" t="s">
        <v>36</v>
      </c>
      <c r="D2024" t="s">
        <v>23</v>
      </c>
      <c r="E2024">
        <v>17</v>
      </c>
      <c r="F2024">
        <v>2</v>
      </c>
      <c r="G2024" t="s">
        <v>45</v>
      </c>
      <c r="H2024">
        <v>880</v>
      </c>
      <c r="I2024" t="s">
        <v>34</v>
      </c>
      <c r="J2024">
        <v>3</v>
      </c>
      <c r="K2024" t="s">
        <v>35</v>
      </c>
      <c r="L2024" t="s">
        <v>27</v>
      </c>
      <c r="M2024">
        <v>97050</v>
      </c>
      <c r="N2024">
        <v>1</v>
      </c>
      <c r="O2024">
        <v>18</v>
      </c>
      <c r="P2024">
        <v>2</v>
      </c>
      <c r="Q2024">
        <v>4</v>
      </c>
      <c r="R2024">
        <v>3</v>
      </c>
      <c r="S2024">
        <v>4</v>
      </c>
      <c r="T2024">
        <v>1</v>
      </c>
      <c r="U2024">
        <v>3</v>
      </c>
      <c r="V2024">
        <f>COUNTIF(tbl_General[EmployeeID],tbl_General[[#This Row],[EmployeeID]])</f>
        <v>1</v>
      </c>
    </row>
    <row r="2025" spans="1:22" x14ac:dyDescent="0.25">
      <c r="A2025">
        <v>22</v>
      </c>
      <c r="B2025" t="s">
        <v>21</v>
      </c>
      <c r="C2025" t="s">
        <v>36</v>
      </c>
      <c r="D2025" t="s">
        <v>23</v>
      </c>
      <c r="E2025">
        <v>17</v>
      </c>
      <c r="F2025">
        <v>2</v>
      </c>
      <c r="G2025" t="s">
        <v>45</v>
      </c>
      <c r="H2025">
        <v>2350</v>
      </c>
      <c r="I2025" t="s">
        <v>34</v>
      </c>
      <c r="J2025">
        <v>3</v>
      </c>
      <c r="K2025" t="s">
        <v>35</v>
      </c>
      <c r="L2025" t="s">
        <v>27</v>
      </c>
      <c r="M2025">
        <v>97050</v>
      </c>
      <c r="N2025">
        <v>1</v>
      </c>
      <c r="O2025">
        <v>18</v>
      </c>
      <c r="P2025">
        <v>2</v>
      </c>
      <c r="Q2025">
        <v>4</v>
      </c>
      <c r="R2025">
        <v>3</v>
      </c>
      <c r="S2025">
        <v>4</v>
      </c>
      <c r="T2025">
        <v>1</v>
      </c>
      <c r="U2025">
        <v>3</v>
      </c>
      <c r="V2025">
        <f>COUNTIF(tbl_General[EmployeeID],tbl_General[[#This Row],[EmployeeID]])</f>
        <v>1</v>
      </c>
    </row>
    <row r="2026" spans="1:22" x14ac:dyDescent="0.25">
      <c r="A2026">
        <v>22</v>
      </c>
      <c r="B2026" t="s">
        <v>21</v>
      </c>
      <c r="C2026" t="s">
        <v>36</v>
      </c>
      <c r="D2026" t="s">
        <v>23</v>
      </c>
      <c r="E2026">
        <v>17</v>
      </c>
      <c r="F2026">
        <v>2</v>
      </c>
      <c r="G2026" t="s">
        <v>45</v>
      </c>
      <c r="H2026">
        <v>3820</v>
      </c>
      <c r="I2026" t="s">
        <v>34</v>
      </c>
      <c r="J2026">
        <v>3</v>
      </c>
      <c r="K2026" t="s">
        <v>35</v>
      </c>
      <c r="L2026" t="s">
        <v>27</v>
      </c>
      <c r="M2026">
        <v>97050</v>
      </c>
      <c r="N2026">
        <v>1</v>
      </c>
      <c r="O2026">
        <v>18</v>
      </c>
      <c r="P2026">
        <v>2</v>
      </c>
      <c r="Q2026">
        <v>4</v>
      </c>
      <c r="R2026">
        <v>3</v>
      </c>
      <c r="S2026">
        <v>4</v>
      </c>
      <c r="T2026">
        <v>1</v>
      </c>
      <c r="U2026">
        <v>3</v>
      </c>
      <c r="V2026">
        <f>COUNTIF(tbl_General[EmployeeID],tbl_General[[#This Row],[EmployeeID]])</f>
        <v>1</v>
      </c>
    </row>
    <row r="2027" spans="1:22" x14ac:dyDescent="0.25">
      <c r="A2027">
        <v>24</v>
      </c>
      <c r="B2027" t="s">
        <v>21</v>
      </c>
      <c r="C2027" t="s">
        <v>22</v>
      </c>
      <c r="D2027" t="s">
        <v>30</v>
      </c>
      <c r="E2027">
        <v>5</v>
      </c>
      <c r="F2027">
        <v>4</v>
      </c>
      <c r="G2027" t="s">
        <v>33</v>
      </c>
      <c r="H2027">
        <v>1150</v>
      </c>
      <c r="I2027" t="s">
        <v>34</v>
      </c>
      <c r="J2027">
        <v>1</v>
      </c>
      <c r="K2027" t="s">
        <v>42</v>
      </c>
      <c r="L2027" t="s">
        <v>32</v>
      </c>
      <c r="M2027">
        <v>178610</v>
      </c>
      <c r="N2027">
        <v>1</v>
      </c>
      <c r="O2027">
        <v>11</v>
      </c>
      <c r="P2027">
        <v>2</v>
      </c>
      <c r="Q2027">
        <v>4</v>
      </c>
      <c r="R2027">
        <v>5</v>
      </c>
      <c r="S2027">
        <v>4</v>
      </c>
      <c r="T2027">
        <v>1</v>
      </c>
      <c r="U2027">
        <v>2</v>
      </c>
      <c r="V2027">
        <f>COUNTIF(tbl_General[EmployeeID],tbl_General[[#This Row],[EmployeeID]])</f>
        <v>1</v>
      </c>
    </row>
    <row r="2028" spans="1:22" x14ac:dyDescent="0.25">
      <c r="A2028">
        <v>24</v>
      </c>
      <c r="B2028" t="s">
        <v>21</v>
      </c>
      <c r="C2028" t="s">
        <v>22</v>
      </c>
      <c r="D2028" t="s">
        <v>30</v>
      </c>
      <c r="E2028">
        <v>5</v>
      </c>
      <c r="F2028">
        <v>4</v>
      </c>
      <c r="G2028" t="s">
        <v>33</v>
      </c>
      <c r="H2028">
        <v>2620</v>
      </c>
      <c r="I2028" t="s">
        <v>34</v>
      </c>
      <c r="J2028">
        <v>1</v>
      </c>
      <c r="K2028" t="s">
        <v>42</v>
      </c>
      <c r="L2028" t="s">
        <v>32</v>
      </c>
      <c r="M2028">
        <v>178610</v>
      </c>
      <c r="N2028">
        <v>1</v>
      </c>
      <c r="O2028">
        <v>11</v>
      </c>
      <c r="P2028">
        <v>2</v>
      </c>
      <c r="Q2028">
        <v>4</v>
      </c>
      <c r="R2028">
        <v>5</v>
      </c>
      <c r="S2028">
        <v>4</v>
      </c>
      <c r="T2028">
        <v>1</v>
      </c>
      <c r="U2028">
        <v>2</v>
      </c>
      <c r="V2028">
        <f>COUNTIF(tbl_General[EmployeeID],tbl_General[[#This Row],[EmployeeID]])</f>
        <v>1</v>
      </c>
    </row>
    <row r="2029" spans="1:22" x14ac:dyDescent="0.25">
      <c r="A2029">
        <v>24</v>
      </c>
      <c r="B2029" t="s">
        <v>21</v>
      </c>
      <c r="C2029" t="s">
        <v>22</v>
      </c>
      <c r="D2029" t="s">
        <v>30</v>
      </c>
      <c r="E2029">
        <v>5</v>
      </c>
      <c r="F2029">
        <v>4</v>
      </c>
      <c r="G2029" t="s">
        <v>33</v>
      </c>
      <c r="H2029">
        <v>4090</v>
      </c>
      <c r="I2029" t="s">
        <v>34</v>
      </c>
      <c r="J2029">
        <v>1</v>
      </c>
      <c r="K2029" t="s">
        <v>42</v>
      </c>
      <c r="L2029" t="s">
        <v>32</v>
      </c>
      <c r="M2029">
        <v>178610</v>
      </c>
      <c r="N2029">
        <v>1</v>
      </c>
      <c r="O2029">
        <v>11</v>
      </c>
      <c r="P2029">
        <v>2</v>
      </c>
      <c r="Q2029">
        <v>4</v>
      </c>
      <c r="R2029">
        <v>5</v>
      </c>
      <c r="S2029">
        <v>4</v>
      </c>
      <c r="T2029">
        <v>1</v>
      </c>
      <c r="U2029">
        <v>2</v>
      </c>
      <c r="V2029">
        <f>COUNTIF(tbl_General[EmployeeID],tbl_General[[#This Row],[EmployeeID]])</f>
        <v>1</v>
      </c>
    </row>
    <row r="2030" spans="1:22" x14ac:dyDescent="0.25">
      <c r="A2030">
        <v>56</v>
      </c>
      <c r="B2030" t="s">
        <v>28</v>
      </c>
      <c r="C2030" t="s">
        <v>22</v>
      </c>
      <c r="D2030" t="s">
        <v>37</v>
      </c>
      <c r="E2030">
        <v>1</v>
      </c>
      <c r="F2030">
        <v>2</v>
      </c>
      <c r="G2030" t="s">
        <v>38</v>
      </c>
      <c r="H2030">
        <v>1097</v>
      </c>
      <c r="I2030" t="s">
        <v>25</v>
      </c>
      <c r="J2030">
        <v>5</v>
      </c>
      <c r="K2030" t="s">
        <v>35</v>
      </c>
      <c r="L2030" t="s">
        <v>32</v>
      </c>
      <c r="M2030">
        <v>25590</v>
      </c>
      <c r="N2030">
        <v>1</v>
      </c>
      <c r="O2030">
        <v>21</v>
      </c>
      <c r="P2030">
        <v>0</v>
      </c>
      <c r="Q2030">
        <v>5</v>
      </c>
      <c r="R2030">
        <v>3</v>
      </c>
      <c r="S2030">
        <v>4</v>
      </c>
      <c r="T2030">
        <v>1</v>
      </c>
      <c r="U2030">
        <v>0</v>
      </c>
      <c r="V2030">
        <f>COUNTIF(tbl_General[EmployeeID],tbl_General[[#This Row],[EmployeeID]])</f>
        <v>1</v>
      </c>
    </row>
    <row r="2031" spans="1:22" x14ac:dyDescent="0.25">
      <c r="A2031">
        <v>56</v>
      </c>
      <c r="B2031" t="s">
        <v>28</v>
      </c>
      <c r="C2031" t="s">
        <v>22</v>
      </c>
      <c r="D2031" t="s">
        <v>37</v>
      </c>
      <c r="E2031">
        <v>1</v>
      </c>
      <c r="F2031">
        <v>2</v>
      </c>
      <c r="G2031" t="s">
        <v>38</v>
      </c>
      <c r="H2031">
        <v>2567</v>
      </c>
      <c r="I2031" t="s">
        <v>25</v>
      </c>
      <c r="J2031">
        <v>5</v>
      </c>
      <c r="K2031" t="s">
        <v>35</v>
      </c>
      <c r="L2031" t="s">
        <v>32</v>
      </c>
      <c r="M2031">
        <v>25590</v>
      </c>
      <c r="N2031">
        <v>1</v>
      </c>
      <c r="O2031">
        <v>21</v>
      </c>
      <c r="P2031">
        <v>0</v>
      </c>
      <c r="Q2031">
        <v>5</v>
      </c>
      <c r="R2031">
        <v>3</v>
      </c>
      <c r="S2031">
        <v>4</v>
      </c>
      <c r="T2031">
        <v>1</v>
      </c>
      <c r="U2031">
        <v>0</v>
      </c>
      <c r="V2031">
        <f>COUNTIF(tbl_General[EmployeeID],tbl_General[[#This Row],[EmployeeID]])</f>
        <v>1</v>
      </c>
    </row>
    <row r="2032" spans="1:22" x14ac:dyDescent="0.25">
      <c r="A2032">
        <v>56</v>
      </c>
      <c r="B2032" t="s">
        <v>28</v>
      </c>
      <c r="C2032" t="s">
        <v>22</v>
      </c>
      <c r="D2032" t="s">
        <v>37</v>
      </c>
      <c r="E2032">
        <v>1</v>
      </c>
      <c r="F2032">
        <v>2</v>
      </c>
      <c r="G2032" t="s">
        <v>38</v>
      </c>
      <c r="H2032">
        <v>4037</v>
      </c>
      <c r="I2032" t="s">
        <v>25</v>
      </c>
      <c r="J2032">
        <v>5</v>
      </c>
      <c r="K2032" t="s">
        <v>35</v>
      </c>
      <c r="L2032" t="s">
        <v>32</v>
      </c>
      <c r="M2032">
        <v>25590</v>
      </c>
      <c r="N2032">
        <v>1</v>
      </c>
      <c r="O2032">
        <v>21</v>
      </c>
      <c r="P2032">
        <v>0</v>
      </c>
      <c r="Q2032">
        <v>5</v>
      </c>
      <c r="R2032">
        <v>3</v>
      </c>
      <c r="S2032">
        <v>4</v>
      </c>
      <c r="T2032">
        <v>1</v>
      </c>
      <c r="U2032">
        <v>0</v>
      </c>
      <c r="V2032">
        <f>COUNTIF(tbl_General[EmployeeID],tbl_General[[#This Row],[EmployeeID]])</f>
        <v>1</v>
      </c>
    </row>
    <row r="2033" spans="1:22" x14ac:dyDescent="0.25">
      <c r="A2033">
        <v>25</v>
      </c>
      <c r="B2033" t="s">
        <v>21</v>
      </c>
      <c r="C2033" t="s">
        <v>22</v>
      </c>
      <c r="D2033" t="s">
        <v>30</v>
      </c>
      <c r="E2033">
        <v>6</v>
      </c>
      <c r="F2033">
        <v>2</v>
      </c>
      <c r="G2033" t="s">
        <v>38</v>
      </c>
      <c r="H2033">
        <v>628</v>
      </c>
      <c r="I2033" t="s">
        <v>25</v>
      </c>
      <c r="J2033">
        <v>1</v>
      </c>
      <c r="K2033" t="s">
        <v>40</v>
      </c>
      <c r="L2033" t="s">
        <v>32</v>
      </c>
      <c r="M2033">
        <v>27680</v>
      </c>
      <c r="N2033">
        <v>0</v>
      </c>
      <c r="O2033">
        <v>22</v>
      </c>
      <c r="P2033">
        <v>1</v>
      </c>
      <c r="Q2033">
        <v>5</v>
      </c>
      <c r="R2033">
        <v>0</v>
      </c>
      <c r="S2033">
        <v>4</v>
      </c>
      <c r="T2033">
        <v>1</v>
      </c>
      <c r="U2033">
        <v>1</v>
      </c>
      <c r="V2033">
        <f>COUNTIF(tbl_General[EmployeeID],tbl_General[[#This Row],[EmployeeID]])</f>
        <v>1</v>
      </c>
    </row>
    <row r="2034" spans="1:22" x14ac:dyDescent="0.25">
      <c r="A2034">
        <v>25</v>
      </c>
      <c r="B2034" t="s">
        <v>21</v>
      </c>
      <c r="C2034" t="s">
        <v>22</v>
      </c>
      <c r="D2034" t="s">
        <v>30</v>
      </c>
      <c r="E2034">
        <v>6</v>
      </c>
      <c r="F2034">
        <v>2</v>
      </c>
      <c r="G2034" t="s">
        <v>38</v>
      </c>
      <c r="H2034">
        <v>2098</v>
      </c>
      <c r="I2034" t="s">
        <v>25</v>
      </c>
      <c r="J2034">
        <v>1</v>
      </c>
      <c r="K2034" t="s">
        <v>40</v>
      </c>
      <c r="L2034" t="s">
        <v>32</v>
      </c>
      <c r="M2034">
        <v>27680</v>
      </c>
      <c r="N2034">
        <v>0</v>
      </c>
      <c r="O2034">
        <v>22</v>
      </c>
      <c r="P2034">
        <v>1</v>
      </c>
      <c r="Q2034">
        <v>5</v>
      </c>
      <c r="R2034">
        <v>0</v>
      </c>
      <c r="S2034">
        <v>4</v>
      </c>
      <c r="T2034">
        <v>1</v>
      </c>
      <c r="U2034">
        <v>1</v>
      </c>
      <c r="V2034">
        <f>COUNTIF(tbl_General[EmployeeID],tbl_General[[#This Row],[EmployeeID]])</f>
        <v>1</v>
      </c>
    </row>
    <row r="2035" spans="1:22" x14ac:dyDescent="0.25">
      <c r="A2035">
        <v>25</v>
      </c>
      <c r="B2035" t="s">
        <v>21</v>
      </c>
      <c r="C2035" t="s">
        <v>22</v>
      </c>
      <c r="D2035" t="s">
        <v>30</v>
      </c>
      <c r="E2035">
        <v>6</v>
      </c>
      <c r="F2035">
        <v>2</v>
      </c>
      <c r="G2035" t="s">
        <v>38</v>
      </c>
      <c r="H2035">
        <v>3568</v>
      </c>
      <c r="I2035" t="s">
        <v>25</v>
      </c>
      <c r="J2035">
        <v>1</v>
      </c>
      <c r="K2035" t="s">
        <v>40</v>
      </c>
      <c r="L2035" t="s">
        <v>32</v>
      </c>
      <c r="M2035">
        <v>27680</v>
      </c>
      <c r="N2035">
        <v>0</v>
      </c>
      <c r="O2035">
        <v>22</v>
      </c>
      <c r="P2035">
        <v>1</v>
      </c>
      <c r="Q2035">
        <v>5</v>
      </c>
      <c r="R2035">
        <v>0</v>
      </c>
      <c r="S2035">
        <v>4</v>
      </c>
      <c r="T2035">
        <v>1</v>
      </c>
      <c r="U2035">
        <v>1</v>
      </c>
      <c r="V2035">
        <f>COUNTIF(tbl_General[EmployeeID],tbl_General[[#This Row],[EmployeeID]])</f>
        <v>1</v>
      </c>
    </row>
    <row r="2036" spans="1:22" x14ac:dyDescent="0.25">
      <c r="A2036">
        <v>25</v>
      </c>
      <c r="B2036" t="s">
        <v>21</v>
      </c>
      <c r="C2036" t="s">
        <v>22</v>
      </c>
      <c r="D2036" t="s">
        <v>30</v>
      </c>
      <c r="E2036">
        <v>25</v>
      </c>
      <c r="F2036">
        <v>2</v>
      </c>
      <c r="G2036" t="s">
        <v>24</v>
      </c>
      <c r="H2036">
        <v>1468</v>
      </c>
      <c r="I2036" t="s">
        <v>34</v>
      </c>
      <c r="J2036">
        <v>2</v>
      </c>
      <c r="K2036" t="s">
        <v>35</v>
      </c>
      <c r="L2036" t="s">
        <v>27</v>
      </c>
      <c r="M2036">
        <v>37020</v>
      </c>
      <c r="N2036">
        <v>0</v>
      </c>
      <c r="O2036">
        <v>20</v>
      </c>
      <c r="P2036">
        <v>0</v>
      </c>
      <c r="Q2036">
        <v>5</v>
      </c>
      <c r="R2036">
        <v>4</v>
      </c>
      <c r="S2036">
        <v>4</v>
      </c>
      <c r="T2036">
        <v>1</v>
      </c>
      <c r="U2036">
        <v>2</v>
      </c>
      <c r="V2036">
        <f>COUNTIF(tbl_General[EmployeeID],tbl_General[[#This Row],[EmployeeID]])</f>
        <v>1</v>
      </c>
    </row>
    <row r="2037" spans="1:22" x14ac:dyDescent="0.25">
      <c r="A2037">
        <v>25</v>
      </c>
      <c r="B2037" t="s">
        <v>21</v>
      </c>
      <c r="C2037" t="s">
        <v>22</v>
      </c>
      <c r="D2037" t="s">
        <v>30</v>
      </c>
      <c r="E2037">
        <v>25</v>
      </c>
      <c r="F2037">
        <v>2</v>
      </c>
      <c r="G2037" t="s">
        <v>24</v>
      </c>
      <c r="H2037">
        <v>2938</v>
      </c>
      <c r="I2037" t="s">
        <v>34</v>
      </c>
      <c r="J2037">
        <v>2</v>
      </c>
      <c r="K2037" t="s">
        <v>35</v>
      </c>
      <c r="L2037" t="s">
        <v>27</v>
      </c>
      <c r="M2037">
        <v>37020</v>
      </c>
      <c r="N2037">
        <v>0</v>
      </c>
      <c r="O2037">
        <v>20</v>
      </c>
      <c r="P2037">
        <v>0</v>
      </c>
      <c r="Q2037">
        <v>5</v>
      </c>
      <c r="R2037">
        <v>4</v>
      </c>
      <c r="S2037">
        <v>4</v>
      </c>
      <c r="T2037">
        <v>1</v>
      </c>
      <c r="U2037">
        <v>2</v>
      </c>
      <c r="V2037">
        <f>COUNTIF(tbl_General[EmployeeID],tbl_General[[#This Row],[EmployeeID]])</f>
        <v>1</v>
      </c>
    </row>
    <row r="2038" spans="1:22" x14ac:dyDescent="0.25">
      <c r="A2038">
        <v>25</v>
      </c>
      <c r="B2038" t="s">
        <v>21</v>
      </c>
      <c r="C2038" t="s">
        <v>22</v>
      </c>
      <c r="D2038" t="s">
        <v>30</v>
      </c>
      <c r="E2038">
        <v>25</v>
      </c>
      <c r="F2038">
        <v>2</v>
      </c>
      <c r="G2038" t="s">
        <v>24</v>
      </c>
      <c r="H2038">
        <v>4408</v>
      </c>
      <c r="I2038" t="s">
        <v>34</v>
      </c>
      <c r="J2038">
        <v>2</v>
      </c>
      <c r="K2038" t="s">
        <v>35</v>
      </c>
      <c r="L2038" t="s">
        <v>27</v>
      </c>
      <c r="M2038">
        <v>37020</v>
      </c>
      <c r="N2038">
        <v>0</v>
      </c>
      <c r="O2038">
        <v>20</v>
      </c>
      <c r="P2038">
        <v>0</v>
      </c>
      <c r="Q2038">
        <v>5</v>
      </c>
      <c r="R2038">
        <v>4</v>
      </c>
      <c r="S2038">
        <v>4</v>
      </c>
      <c r="T2038">
        <v>1</v>
      </c>
      <c r="U2038">
        <v>2</v>
      </c>
      <c r="V2038">
        <f>COUNTIF(tbl_General[EmployeeID],tbl_General[[#This Row],[EmployeeID]])</f>
        <v>1</v>
      </c>
    </row>
    <row r="2039" spans="1:22" x14ac:dyDescent="0.25">
      <c r="A2039">
        <v>53</v>
      </c>
      <c r="B2039" t="s">
        <v>21</v>
      </c>
      <c r="C2039" t="s">
        <v>22</v>
      </c>
      <c r="D2039" t="s">
        <v>23</v>
      </c>
      <c r="E2039">
        <v>1</v>
      </c>
      <c r="F2039">
        <v>2</v>
      </c>
      <c r="G2039" t="s">
        <v>24</v>
      </c>
      <c r="H2039">
        <v>1397</v>
      </c>
      <c r="I2039" t="s">
        <v>34</v>
      </c>
      <c r="J2039">
        <v>1</v>
      </c>
      <c r="K2039" t="s">
        <v>44</v>
      </c>
      <c r="L2039" t="s">
        <v>41</v>
      </c>
      <c r="M2039">
        <v>39890</v>
      </c>
      <c r="N2039">
        <v>1</v>
      </c>
      <c r="O2039">
        <v>13</v>
      </c>
      <c r="P2039">
        <v>0</v>
      </c>
      <c r="Q2039">
        <v>5</v>
      </c>
      <c r="R2039">
        <v>2</v>
      </c>
      <c r="S2039">
        <v>4</v>
      </c>
      <c r="T2039">
        <v>1</v>
      </c>
      <c r="U2039">
        <v>3</v>
      </c>
      <c r="V2039">
        <f>COUNTIF(tbl_General[EmployeeID],tbl_General[[#This Row],[EmployeeID]])</f>
        <v>1</v>
      </c>
    </row>
    <row r="2040" spans="1:22" x14ac:dyDescent="0.25">
      <c r="A2040">
        <v>53</v>
      </c>
      <c r="B2040" t="s">
        <v>21</v>
      </c>
      <c r="C2040" t="s">
        <v>22</v>
      </c>
      <c r="D2040" t="s">
        <v>23</v>
      </c>
      <c r="E2040">
        <v>1</v>
      </c>
      <c r="F2040">
        <v>2</v>
      </c>
      <c r="G2040" t="s">
        <v>24</v>
      </c>
      <c r="H2040">
        <v>2867</v>
      </c>
      <c r="I2040" t="s">
        <v>34</v>
      </c>
      <c r="J2040">
        <v>1</v>
      </c>
      <c r="K2040" t="s">
        <v>44</v>
      </c>
      <c r="L2040" t="s">
        <v>41</v>
      </c>
      <c r="M2040">
        <v>39890</v>
      </c>
      <c r="N2040">
        <v>1</v>
      </c>
      <c r="O2040">
        <v>13</v>
      </c>
      <c r="P2040">
        <v>0</v>
      </c>
      <c r="Q2040">
        <v>5</v>
      </c>
      <c r="R2040">
        <v>2</v>
      </c>
      <c r="S2040">
        <v>4</v>
      </c>
      <c r="T2040">
        <v>1</v>
      </c>
      <c r="U2040">
        <v>3</v>
      </c>
      <c r="V2040">
        <f>COUNTIF(tbl_General[EmployeeID],tbl_General[[#This Row],[EmployeeID]])</f>
        <v>1</v>
      </c>
    </row>
    <row r="2041" spans="1:22" x14ac:dyDescent="0.25">
      <c r="A2041">
        <v>53</v>
      </c>
      <c r="B2041" t="s">
        <v>21</v>
      </c>
      <c r="C2041" t="s">
        <v>22</v>
      </c>
      <c r="D2041" t="s">
        <v>23</v>
      </c>
      <c r="E2041">
        <v>1</v>
      </c>
      <c r="F2041">
        <v>2</v>
      </c>
      <c r="G2041" t="s">
        <v>24</v>
      </c>
      <c r="H2041">
        <v>4337</v>
      </c>
      <c r="I2041" t="s">
        <v>34</v>
      </c>
      <c r="J2041">
        <v>1</v>
      </c>
      <c r="K2041" t="s">
        <v>44</v>
      </c>
      <c r="L2041" t="s">
        <v>41</v>
      </c>
      <c r="M2041">
        <v>39890</v>
      </c>
      <c r="N2041">
        <v>1</v>
      </c>
      <c r="O2041">
        <v>13</v>
      </c>
      <c r="P2041">
        <v>0</v>
      </c>
      <c r="Q2041">
        <v>5</v>
      </c>
      <c r="R2041">
        <v>2</v>
      </c>
      <c r="S2041">
        <v>4</v>
      </c>
      <c r="T2041">
        <v>1</v>
      </c>
      <c r="U2041">
        <v>3</v>
      </c>
      <c r="V2041">
        <f>COUNTIF(tbl_General[EmployeeID],tbl_General[[#This Row],[EmployeeID]])</f>
        <v>1</v>
      </c>
    </row>
    <row r="2042" spans="1:22" x14ac:dyDescent="0.25">
      <c r="A2042">
        <v>23</v>
      </c>
      <c r="B2042" t="s">
        <v>21</v>
      </c>
      <c r="C2042" t="s">
        <v>22</v>
      </c>
      <c r="D2042" t="s">
        <v>30</v>
      </c>
      <c r="E2042">
        <v>2</v>
      </c>
      <c r="F2042">
        <v>4</v>
      </c>
      <c r="G2042" t="s">
        <v>38</v>
      </c>
      <c r="H2042">
        <v>825</v>
      </c>
      <c r="I2042" t="s">
        <v>25</v>
      </c>
      <c r="J2042">
        <v>2</v>
      </c>
      <c r="K2042" t="s">
        <v>44</v>
      </c>
      <c r="L2042" t="s">
        <v>32</v>
      </c>
      <c r="M2042">
        <v>49360</v>
      </c>
      <c r="N2042">
        <v>0</v>
      </c>
      <c r="O2042">
        <v>19</v>
      </c>
      <c r="P2042">
        <v>1</v>
      </c>
      <c r="Q2042">
        <v>5</v>
      </c>
      <c r="R2042">
        <v>2</v>
      </c>
      <c r="S2042">
        <v>4</v>
      </c>
      <c r="T2042">
        <v>1</v>
      </c>
      <c r="U2042">
        <v>2</v>
      </c>
      <c r="V2042">
        <f>COUNTIF(tbl_General[EmployeeID],tbl_General[[#This Row],[EmployeeID]])</f>
        <v>1</v>
      </c>
    </row>
    <row r="2043" spans="1:22" x14ac:dyDescent="0.25">
      <c r="A2043">
        <v>23</v>
      </c>
      <c r="B2043" t="s">
        <v>21</v>
      </c>
      <c r="C2043" t="s">
        <v>22</v>
      </c>
      <c r="D2043" t="s">
        <v>30</v>
      </c>
      <c r="E2043">
        <v>2</v>
      </c>
      <c r="F2043">
        <v>4</v>
      </c>
      <c r="G2043" t="s">
        <v>38</v>
      </c>
      <c r="H2043">
        <v>2295</v>
      </c>
      <c r="I2043" t="s">
        <v>25</v>
      </c>
      <c r="J2043">
        <v>2</v>
      </c>
      <c r="K2043" t="s">
        <v>44</v>
      </c>
      <c r="L2043" t="s">
        <v>32</v>
      </c>
      <c r="M2043">
        <v>49360</v>
      </c>
      <c r="N2043">
        <v>0</v>
      </c>
      <c r="O2043">
        <v>19</v>
      </c>
      <c r="P2043">
        <v>1</v>
      </c>
      <c r="Q2043">
        <v>5</v>
      </c>
      <c r="R2043">
        <v>2</v>
      </c>
      <c r="S2043">
        <v>4</v>
      </c>
      <c r="T2043">
        <v>1</v>
      </c>
      <c r="U2043">
        <v>2</v>
      </c>
      <c r="V2043">
        <f>COUNTIF(tbl_General[EmployeeID],tbl_General[[#This Row],[EmployeeID]])</f>
        <v>1</v>
      </c>
    </row>
    <row r="2044" spans="1:22" x14ac:dyDescent="0.25">
      <c r="A2044">
        <v>23</v>
      </c>
      <c r="B2044" t="s">
        <v>21</v>
      </c>
      <c r="C2044" t="s">
        <v>22</v>
      </c>
      <c r="D2044" t="s">
        <v>30</v>
      </c>
      <c r="E2044">
        <v>2</v>
      </c>
      <c r="F2044">
        <v>4</v>
      </c>
      <c r="G2044" t="s">
        <v>38</v>
      </c>
      <c r="H2044">
        <v>3765</v>
      </c>
      <c r="I2044" t="s">
        <v>25</v>
      </c>
      <c r="J2044">
        <v>2</v>
      </c>
      <c r="K2044" t="s">
        <v>44</v>
      </c>
      <c r="L2044" t="s">
        <v>32</v>
      </c>
      <c r="M2044">
        <v>49360</v>
      </c>
      <c r="N2044">
        <v>0</v>
      </c>
      <c r="O2044">
        <v>19</v>
      </c>
      <c r="P2044">
        <v>1</v>
      </c>
      <c r="Q2044">
        <v>5</v>
      </c>
      <c r="R2044">
        <v>2</v>
      </c>
      <c r="S2044">
        <v>4</v>
      </c>
      <c r="T2044">
        <v>1</v>
      </c>
      <c r="U2044">
        <v>2</v>
      </c>
      <c r="V2044">
        <f>COUNTIF(tbl_General[EmployeeID],tbl_General[[#This Row],[EmployeeID]])</f>
        <v>1</v>
      </c>
    </row>
    <row r="2045" spans="1:22" x14ac:dyDescent="0.25">
      <c r="A2045">
        <v>26</v>
      </c>
      <c r="B2045" t="s">
        <v>21</v>
      </c>
      <c r="C2045" t="s">
        <v>22</v>
      </c>
      <c r="D2045" t="s">
        <v>30</v>
      </c>
      <c r="E2045">
        <v>2</v>
      </c>
      <c r="F2045">
        <v>2</v>
      </c>
      <c r="G2045" t="s">
        <v>33</v>
      </c>
      <c r="H2045">
        <v>741</v>
      </c>
      <c r="I2045" t="s">
        <v>34</v>
      </c>
      <c r="J2045">
        <v>3</v>
      </c>
      <c r="K2045" t="s">
        <v>40</v>
      </c>
      <c r="L2045" t="s">
        <v>32</v>
      </c>
      <c r="M2045">
        <v>53040</v>
      </c>
      <c r="N2045">
        <v>0</v>
      </c>
      <c r="O2045">
        <v>20</v>
      </c>
      <c r="P2045">
        <v>1</v>
      </c>
      <c r="Q2045">
        <v>5</v>
      </c>
      <c r="R2045">
        <v>2</v>
      </c>
      <c r="S2045">
        <v>4</v>
      </c>
      <c r="T2045">
        <v>1</v>
      </c>
      <c r="U2045">
        <v>1</v>
      </c>
      <c r="V2045">
        <f>COUNTIF(tbl_General[EmployeeID],tbl_General[[#This Row],[EmployeeID]])</f>
        <v>1</v>
      </c>
    </row>
    <row r="2046" spans="1:22" x14ac:dyDescent="0.25">
      <c r="A2046">
        <v>26</v>
      </c>
      <c r="B2046" t="s">
        <v>21</v>
      </c>
      <c r="C2046" t="s">
        <v>22</v>
      </c>
      <c r="D2046" t="s">
        <v>30</v>
      </c>
      <c r="E2046">
        <v>2</v>
      </c>
      <c r="F2046">
        <v>2</v>
      </c>
      <c r="G2046" t="s">
        <v>33</v>
      </c>
      <c r="H2046">
        <v>2211</v>
      </c>
      <c r="I2046" t="s">
        <v>34</v>
      </c>
      <c r="J2046">
        <v>3</v>
      </c>
      <c r="K2046" t="s">
        <v>40</v>
      </c>
      <c r="L2046" t="s">
        <v>32</v>
      </c>
      <c r="M2046">
        <v>53040</v>
      </c>
      <c r="N2046">
        <v>0</v>
      </c>
      <c r="O2046">
        <v>20</v>
      </c>
      <c r="P2046">
        <v>1</v>
      </c>
      <c r="Q2046">
        <v>5</v>
      </c>
      <c r="R2046">
        <v>2</v>
      </c>
      <c r="S2046">
        <v>4</v>
      </c>
      <c r="T2046">
        <v>1</v>
      </c>
      <c r="U2046">
        <v>1</v>
      </c>
      <c r="V2046">
        <f>COUNTIF(tbl_General[EmployeeID],tbl_General[[#This Row],[EmployeeID]])</f>
        <v>1</v>
      </c>
    </row>
    <row r="2047" spans="1:22" x14ac:dyDescent="0.25">
      <c r="A2047">
        <v>26</v>
      </c>
      <c r="B2047" t="s">
        <v>21</v>
      </c>
      <c r="C2047" t="s">
        <v>22</v>
      </c>
      <c r="D2047" t="s">
        <v>30</v>
      </c>
      <c r="E2047">
        <v>2</v>
      </c>
      <c r="F2047">
        <v>2</v>
      </c>
      <c r="G2047" t="s">
        <v>33</v>
      </c>
      <c r="H2047">
        <v>3681</v>
      </c>
      <c r="I2047" t="s">
        <v>34</v>
      </c>
      <c r="J2047">
        <v>3</v>
      </c>
      <c r="K2047" t="s">
        <v>40</v>
      </c>
      <c r="L2047" t="s">
        <v>32</v>
      </c>
      <c r="M2047">
        <v>53040</v>
      </c>
      <c r="N2047">
        <v>0</v>
      </c>
      <c r="O2047">
        <v>20</v>
      </c>
      <c r="P2047">
        <v>1</v>
      </c>
      <c r="Q2047">
        <v>5</v>
      </c>
      <c r="R2047">
        <v>2</v>
      </c>
      <c r="S2047">
        <v>4</v>
      </c>
      <c r="T2047">
        <v>1</v>
      </c>
      <c r="U2047">
        <v>1</v>
      </c>
      <c r="V2047">
        <f>COUNTIF(tbl_General[EmployeeID],tbl_General[[#This Row],[EmployeeID]])</f>
        <v>1</v>
      </c>
    </row>
    <row r="2048" spans="1:22" x14ac:dyDescent="0.25">
      <c r="A2048">
        <v>28</v>
      </c>
      <c r="B2048" t="s">
        <v>21</v>
      </c>
      <c r="C2048" t="s">
        <v>29</v>
      </c>
      <c r="D2048" t="s">
        <v>30</v>
      </c>
      <c r="E2048">
        <v>9</v>
      </c>
      <c r="F2048">
        <v>3</v>
      </c>
      <c r="G2048" t="s">
        <v>24</v>
      </c>
      <c r="H2048">
        <v>813</v>
      </c>
      <c r="I2048" t="s">
        <v>25</v>
      </c>
      <c r="J2048">
        <v>2</v>
      </c>
      <c r="K2048" t="s">
        <v>35</v>
      </c>
      <c r="L2048" t="s">
        <v>32</v>
      </c>
      <c r="M2048">
        <v>59330</v>
      </c>
      <c r="N2048">
        <v>0</v>
      </c>
      <c r="O2048">
        <v>11</v>
      </c>
      <c r="P2048">
        <v>0</v>
      </c>
      <c r="Q2048">
        <v>5</v>
      </c>
      <c r="R2048">
        <v>3</v>
      </c>
      <c r="S2048">
        <v>4</v>
      </c>
      <c r="T2048">
        <v>1</v>
      </c>
      <c r="U2048">
        <v>3</v>
      </c>
      <c r="V2048">
        <f>COUNTIF(tbl_General[EmployeeID],tbl_General[[#This Row],[EmployeeID]])</f>
        <v>1</v>
      </c>
    </row>
    <row r="2049" spans="1:22" x14ac:dyDescent="0.25">
      <c r="A2049">
        <v>28</v>
      </c>
      <c r="B2049" t="s">
        <v>21</v>
      </c>
      <c r="C2049" t="s">
        <v>29</v>
      </c>
      <c r="D2049" t="s">
        <v>30</v>
      </c>
      <c r="E2049">
        <v>9</v>
      </c>
      <c r="F2049">
        <v>3</v>
      </c>
      <c r="G2049" t="s">
        <v>24</v>
      </c>
      <c r="H2049">
        <v>2283</v>
      </c>
      <c r="I2049" t="s">
        <v>25</v>
      </c>
      <c r="J2049">
        <v>2</v>
      </c>
      <c r="K2049" t="s">
        <v>35</v>
      </c>
      <c r="L2049" t="s">
        <v>32</v>
      </c>
      <c r="M2049">
        <v>59330</v>
      </c>
      <c r="N2049">
        <v>0</v>
      </c>
      <c r="O2049">
        <v>11</v>
      </c>
      <c r="P2049">
        <v>0</v>
      </c>
      <c r="Q2049">
        <v>5</v>
      </c>
      <c r="R2049">
        <v>3</v>
      </c>
      <c r="S2049">
        <v>4</v>
      </c>
      <c r="T2049">
        <v>1</v>
      </c>
      <c r="U2049">
        <v>3</v>
      </c>
      <c r="V2049">
        <f>COUNTIF(tbl_General[EmployeeID],tbl_General[[#This Row],[EmployeeID]])</f>
        <v>1</v>
      </c>
    </row>
    <row r="2050" spans="1:22" x14ac:dyDescent="0.25">
      <c r="A2050">
        <v>28</v>
      </c>
      <c r="B2050" t="s">
        <v>21</v>
      </c>
      <c r="C2050" t="s">
        <v>29</v>
      </c>
      <c r="D2050" t="s">
        <v>30</v>
      </c>
      <c r="E2050">
        <v>9</v>
      </c>
      <c r="F2050">
        <v>3</v>
      </c>
      <c r="G2050" t="s">
        <v>24</v>
      </c>
      <c r="H2050">
        <v>3753</v>
      </c>
      <c r="I2050" t="s">
        <v>25</v>
      </c>
      <c r="J2050">
        <v>2</v>
      </c>
      <c r="K2050" t="s">
        <v>35</v>
      </c>
      <c r="L2050" t="s">
        <v>32</v>
      </c>
      <c r="M2050">
        <v>59330</v>
      </c>
      <c r="N2050">
        <v>0</v>
      </c>
      <c r="O2050">
        <v>11</v>
      </c>
      <c r="P2050">
        <v>0</v>
      </c>
      <c r="Q2050">
        <v>5</v>
      </c>
      <c r="R2050">
        <v>3</v>
      </c>
      <c r="S2050">
        <v>4</v>
      </c>
      <c r="T2050">
        <v>1</v>
      </c>
      <c r="U2050">
        <v>3</v>
      </c>
      <c r="V2050">
        <f>COUNTIF(tbl_General[EmployeeID],tbl_General[[#This Row],[EmployeeID]])</f>
        <v>1</v>
      </c>
    </row>
    <row r="2051" spans="1:22" x14ac:dyDescent="0.25">
      <c r="A2051">
        <v>27</v>
      </c>
      <c r="B2051" t="s">
        <v>21</v>
      </c>
      <c r="C2051" t="s">
        <v>22</v>
      </c>
      <c r="D2051" t="s">
        <v>23</v>
      </c>
      <c r="E2051">
        <v>9</v>
      </c>
      <c r="F2051">
        <v>3</v>
      </c>
      <c r="G2051" t="s">
        <v>45</v>
      </c>
      <c r="H2051">
        <v>255</v>
      </c>
      <c r="I2051" t="s">
        <v>34</v>
      </c>
      <c r="J2051">
        <v>5</v>
      </c>
      <c r="K2051" t="s">
        <v>39</v>
      </c>
      <c r="L2051" t="s">
        <v>32</v>
      </c>
      <c r="M2051">
        <v>59930</v>
      </c>
      <c r="N2051">
        <v>0</v>
      </c>
      <c r="O2051">
        <v>14</v>
      </c>
      <c r="P2051">
        <v>1</v>
      </c>
      <c r="Q2051">
        <v>5</v>
      </c>
      <c r="R2051">
        <v>3</v>
      </c>
      <c r="S2051">
        <v>4</v>
      </c>
      <c r="T2051">
        <v>1</v>
      </c>
      <c r="U2051">
        <v>1</v>
      </c>
      <c r="V2051">
        <f>COUNTIF(tbl_General[EmployeeID],tbl_General[[#This Row],[EmployeeID]])</f>
        <v>1</v>
      </c>
    </row>
    <row r="2052" spans="1:22" x14ac:dyDescent="0.25">
      <c r="A2052">
        <v>27</v>
      </c>
      <c r="B2052" t="s">
        <v>21</v>
      </c>
      <c r="C2052" t="s">
        <v>22</v>
      </c>
      <c r="D2052" t="s">
        <v>23</v>
      </c>
      <c r="E2052">
        <v>9</v>
      </c>
      <c r="F2052">
        <v>3</v>
      </c>
      <c r="G2052" t="s">
        <v>45</v>
      </c>
      <c r="H2052">
        <v>1725</v>
      </c>
      <c r="I2052" t="s">
        <v>34</v>
      </c>
      <c r="J2052">
        <v>5</v>
      </c>
      <c r="K2052" t="s">
        <v>39</v>
      </c>
      <c r="L2052" t="s">
        <v>32</v>
      </c>
      <c r="M2052">
        <v>59930</v>
      </c>
      <c r="N2052">
        <v>0</v>
      </c>
      <c r="O2052">
        <v>14</v>
      </c>
      <c r="P2052">
        <v>1</v>
      </c>
      <c r="Q2052">
        <v>5</v>
      </c>
      <c r="R2052">
        <v>3</v>
      </c>
      <c r="S2052">
        <v>4</v>
      </c>
      <c r="T2052">
        <v>1</v>
      </c>
      <c r="U2052">
        <v>1</v>
      </c>
      <c r="V2052">
        <f>COUNTIF(tbl_General[EmployeeID],tbl_General[[#This Row],[EmployeeID]])</f>
        <v>1</v>
      </c>
    </row>
    <row r="2053" spans="1:22" x14ac:dyDescent="0.25">
      <c r="A2053">
        <v>27</v>
      </c>
      <c r="B2053" t="s">
        <v>21</v>
      </c>
      <c r="C2053" t="s">
        <v>22</v>
      </c>
      <c r="D2053" t="s">
        <v>23</v>
      </c>
      <c r="E2053">
        <v>9</v>
      </c>
      <c r="F2053">
        <v>3</v>
      </c>
      <c r="G2053" t="s">
        <v>45</v>
      </c>
      <c r="H2053">
        <v>3195</v>
      </c>
      <c r="I2053" t="s">
        <v>34</v>
      </c>
      <c r="J2053">
        <v>5</v>
      </c>
      <c r="K2053" t="s">
        <v>39</v>
      </c>
      <c r="L2053" t="s">
        <v>32</v>
      </c>
      <c r="M2053">
        <v>59930</v>
      </c>
      <c r="N2053">
        <v>0</v>
      </c>
      <c r="O2053">
        <v>14</v>
      </c>
      <c r="P2053">
        <v>1</v>
      </c>
      <c r="Q2053">
        <v>5</v>
      </c>
      <c r="R2053">
        <v>3</v>
      </c>
      <c r="S2053">
        <v>4</v>
      </c>
      <c r="T2053">
        <v>1</v>
      </c>
      <c r="U2053">
        <v>1</v>
      </c>
      <c r="V2053">
        <f>COUNTIF(tbl_General[EmployeeID],tbl_General[[#This Row],[EmployeeID]])</f>
        <v>1</v>
      </c>
    </row>
    <row r="2054" spans="1:22" x14ac:dyDescent="0.25">
      <c r="A2054">
        <v>24</v>
      </c>
      <c r="B2054" t="s">
        <v>21</v>
      </c>
      <c r="C2054" t="s">
        <v>36</v>
      </c>
      <c r="D2054" t="s">
        <v>30</v>
      </c>
      <c r="E2054">
        <v>1</v>
      </c>
      <c r="F2054">
        <v>5</v>
      </c>
      <c r="G2054" t="s">
        <v>24</v>
      </c>
      <c r="H2054">
        <v>1233</v>
      </c>
      <c r="I2054" t="s">
        <v>34</v>
      </c>
      <c r="J2054">
        <v>3</v>
      </c>
      <c r="K2054" t="s">
        <v>31</v>
      </c>
      <c r="L2054" t="s">
        <v>41</v>
      </c>
      <c r="M2054">
        <v>93800</v>
      </c>
      <c r="N2054">
        <v>0</v>
      </c>
      <c r="O2054">
        <v>16</v>
      </c>
      <c r="P2054">
        <v>0</v>
      </c>
      <c r="Q2054">
        <v>5</v>
      </c>
      <c r="R2054">
        <v>2</v>
      </c>
      <c r="S2054">
        <v>4</v>
      </c>
      <c r="T2054">
        <v>1</v>
      </c>
      <c r="U2054">
        <v>3</v>
      </c>
      <c r="V2054">
        <f>COUNTIF(tbl_General[EmployeeID],tbl_General[[#This Row],[EmployeeID]])</f>
        <v>1</v>
      </c>
    </row>
    <row r="2055" spans="1:22" x14ac:dyDescent="0.25">
      <c r="A2055">
        <v>24</v>
      </c>
      <c r="B2055" t="s">
        <v>21</v>
      </c>
      <c r="C2055" t="s">
        <v>36</v>
      </c>
      <c r="D2055" t="s">
        <v>30</v>
      </c>
      <c r="E2055">
        <v>1</v>
      </c>
      <c r="F2055">
        <v>5</v>
      </c>
      <c r="G2055" t="s">
        <v>24</v>
      </c>
      <c r="H2055">
        <v>2703</v>
      </c>
      <c r="I2055" t="s">
        <v>34</v>
      </c>
      <c r="J2055">
        <v>3</v>
      </c>
      <c r="K2055" t="s">
        <v>31</v>
      </c>
      <c r="L2055" t="s">
        <v>41</v>
      </c>
      <c r="M2055">
        <v>93800</v>
      </c>
      <c r="N2055">
        <v>0</v>
      </c>
      <c r="O2055">
        <v>16</v>
      </c>
      <c r="P2055">
        <v>0</v>
      </c>
      <c r="Q2055">
        <v>5</v>
      </c>
      <c r="R2055">
        <v>2</v>
      </c>
      <c r="S2055">
        <v>4</v>
      </c>
      <c r="T2055">
        <v>1</v>
      </c>
      <c r="U2055">
        <v>3</v>
      </c>
      <c r="V2055">
        <f>COUNTIF(tbl_General[EmployeeID],tbl_General[[#This Row],[EmployeeID]])</f>
        <v>1</v>
      </c>
    </row>
    <row r="2056" spans="1:22" x14ac:dyDescent="0.25">
      <c r="A2056">
        <v>24</v>
      </c>
      <c r="B2056" t="s">
        <v>21</v>
      </c>
      <c r="C2056" t="s">
        <v>36</v>
      </c>
      <c r="D2056" t="s">
        <v>30</v>
      </c>
      <c r="E2056">
        <v>1</v>
      </c>
      <c r="F2056">
        <v>5</v>
      </c>
      <c r="G2056" t="s">
        <v>24</v>
      </c>
      <c r="H2056">
        <v>4173</v>
      </c>
      <c r="I2056" t="s">
        <v>34</v>
      </c>
      <c r="J2056">
        <v>3</v>
      </c>
      <c r="K2056" t="s">
        <v>31</v>
      </c>
      <c r="L2056" t="s">
        <v>41</v>
      </c>
      <c r="M2056">
        <v>93800</v>
      </c>
      <c r="N2056">
        <v>0</v>
      </c>
      <c r="O2056">
        <v>16</v>
      </c>
      <c r="P2056">
        <v>0</v>
      </c>
      <c r="Q2056">
        <v>5</v>
      </c>
      <c r="R2056">
        <v>2</v>
      </c>
      <c r="S2056">
        <v>4</v>
      </c>
      <c r="T2056">
        <v>1</v>
      </c>
      <c r="U2056">
        <v>3</v>
      </c>
      <c r="V2056">
        <f>COUNTIF(tbl_General[EmployeeID],tbl_General[[#This Row],[EmployeeID]])</f>
        <v>1</v>
      </c>
    </row>
    <row r="2057" spans="1:22" x14ac:dyDescent="0.25">
      <c r="A2057">
        <v>52</v>
      </c>
      <c r="B2057" t="s">
        <v>21</v>
      </c>
      <c r="C2057" t="s">
        <v>36</v>
      </c>
      <c r="D2057" t="s">
        <v>30</v>
      </c>
      <c r="E2057">
        <v>1</v>
      </c>
      <c r="F2057">
        <v>4</v>
      </c>
      <c r="G2057" t="s">
        <v>24</v>
      </c>
      <c r="H2057">
        <v>313</v>
      </c>
      <c r="I2057" t="s">
        <v>34</v>
      </c>
      <c r="J2057">
        <v>5</v>
      </c>
      <c r="K2057" t="s">
        <v>35</v>
      </c>
      <c r="L2057" t="s">
        <v>27</v>
      </c>
      <c r="M2057">
        <v>97380</v>
      </c>
      <c r="N2057">
        <v>0</v>
      </c>
      <c r="O2057">
        <v>18</v>
      </c>
      <c r="P2057">
        <v>2</v>
      </c>
      <c r="Q2057">
        <v>5</v>
      </c>
      <c r="R2057">
        <v>2</v>
      </c>
      <c r="S2057">
        <v>4</v>
      </c>
      <c r="T2057">
        <v>1</v>
      </c>
      <c r="U2057">
        <v>2</v>
      </c>
      <c r="V2057">
        <f>COUNTIF(tbl_General[EmployeeID],tbl_General[[#This Row],[EmployeeID]])</f>
        <v>1</v>
      </c>
    </row>
    <row r="2058" spans="1:22" x14ac:dyDescent="0.25">
      <c r="A2058">
        <v>52</v>
      </c>
      <c r="B2058" t="s">
        <v>21</v>
      </c>
      <c r="C2058" t="s">
        <v>36</v>
      </c>
      <c r="D2058" t="s">
        <v>30</v>
      </c>
      <c r="E2058">
        <v>1</v>
      </c>
      <c r="F2058">
        <v>4</v>
      </c>
      <c r="G2058" t="s">
        <v>24</v>
      </c>
      <c r="H2058">
        <v>1783</v>
      </c>
      <c r="I2058" t="s">
        <v>34</v>
      </c>
      <c r="J2058">
        <v>5</v>
      </c>
      <c r="K2058" t="s">
        <v>35</v>
      </c>
      <c r="L2058" t="s">
        <v>27</v>
      </c>
      <c r="M2058">
        <v>97380</v>
      </c>
      <c r="N2058">
        <v>0</v>
      </c>
      <c r="O2058">
        <v>18</v>
      </c>
      <c r="P2058">
        <v>2</v>
      </c>
      <c r="Q2058">
        <v>5</v>
      </c>
      <c r="R2058">
        <v>2</v>
      </c>
      <c r="S2058">
        <v>4</v>
      </c>
      <c r="T2058">
        <v>1</v>
      </c>
      <c r="U2058">
        <v>2</v>
      </c>
      <c r="V2058">
        <f>COUNTIF(tbl_General[EmployeeID],tbl_General[[#This Row],[EmployeeID]])</f>
        <v>1</v>
      </c>
    </row>
    <row r="2059" spans="1:22" x14ac:dyDescent="0.25">
      <c r="A2059">
        <v>52</v>
      </c>
      <c r="B2059" t="s">
        <v>21</v>
      </c>
      <c r="C2059" t="s">
        <v>36</v>
      </c>
      <c r="D2059" t="s">
        <v>30</v>
      </c>
      <c r="E2059">
        <v>1</v>
      </c>
      <c r="F2059">
        <v>4</v>
      </c>
      <c r="G2059" t="s">
        <v>24</v>
      </c>
      <c r="H2059">
        <v>3253</v>
      </c>
      <c r="I2059" t="s">
        <v>34</v>
      </c>
      <c r="J2059">
        <v>5</v>
      </c>
      <c r="K2059" t="s">
        <v>35</v>
      </c>
      <c r="L2059" t="s">
        <v>27</v>
      </c>
      <c r="M2059">
        <v>97380</v>
      </c>
      <c r="N2059">
        <v>0</v>
      </c>
      <c r="O2059">
        <v>18</v>
      </c>
      <c r="P2059">
        <v>2</v>
      </c>
      <c r="Q2059">
        <v>5</v>
      </c>
      <c r="R2059">
        <v>2</v>
      </c>
      <c r="S2059">
        <v>4</v>
      </c>
      <c r="T2059">
        <v>1</v>
      </c>
      <c r="U2059">
        <v>2</v>
      </c>
      <c r="V2059">
        <f>COUNTIF(tbl_General[EmployeeID],tbl_General[[#This Row],[EmployeeID]])</f>
        <v>1</v>
      </c>
    </row>
    <row r="2060" spans="1:22" x14ac:dyDescent="0.25">
      <c r="A2060">
        <v>27</v>
      </c>
      <c r="B2060" t="s">
        <v>21</v>
      </c>
      <c r="C2060" t="s">
        <v>29</v>
      </c>
      <c r="D2060" t="s">
        <v>30</v>
      </c>
      <c r="E2060">
        <v>13</v>
      </c>
      <c r="F2060">
        <v>2</v>
      </c>
      <c r="G2060" t="s">
        <v>24</v>
      </c>
      <c r="H2060">
        <v>319</v>
      </c>
      <c r="I2060" t="s">
        <v>25</v>
      </c>
      <c r="J2060">
        <v>4</v>
      </c>
      <c r="K2060" t="s">
        <v>31</v>
      </c>
      <c r="L2060" t="s">
        <v>27</v>
      </c>
      <c r="M2060">
        <v>195370</v>
      </c>
      <c r="N2060">
        <v>0</v>
      </c>
      <c r="O2060">
        <v>12</v>
      </c>
      <c r="P2060">
        <v>0</v>
      </c>
      <c r="Q2060">
        <v>5</v>
      </c>
      <c r="R2060">
        <v>5</v>
      </c>
      <c r="S2060">
        <v>4</v>
      </c>
      <c r="T2060">
        <v>1</v>
      </c>
      <c r="U2060">
        <v>1</v>
      </c>
      <c r="V2060">
        <f>COUNTIF(tbl_General[EmployeeID],tbl_General[[#This Row],[EmployeeID]])</f>
        <v>1</v>
      </c>
    </row>
    <row r="2061" spans="1:22" x14ac:dyDescent="0.25">
      <c r="A2061">
        <v>27</v>
      </c>
      <c r="B2061" t="s">
        <v>21</v>
      </c>
      <c r="C2061" t="s">
        <v>29</v>
      </c>
      <c r="D2061" t="s">
        <v>30</v>
      </c>
      <c r="E2061">
        <v>13</v>
      </c>
      <c r="F2061">
        <v>2</v>
      </c>
      <c r="G2061" t="s">
        <v>24</v>
      </c>
      <c r="H2061">
        <v>1789</v>
      </c>
      <c r="I2061" t="s">
        <v>25</v>
      </c>
      <c r="J2061">
        <v>4</v>
      </c>
      <c r="K2061" t="s">
        <v>31</v>
      </c>
      <c r="L2061" t="s">
        <v>27</v>
      </c>
      <c r="M2061">
        <v>195370</v>
      </c>
      <c r="N2061">
        <v>0</v>
      </c>
      <c r="O2061">
        <v>12</v>
      </c>
      <c r="P2061">
        <v>0</v>
      </c>
      <c r="Q2061">
        <v>5</v>
      </c>
      <c r="R2061">
        <v>5</v>
      </c>
      <c r="S2061">
        <v>4</v>
      </c>
      <c r="T2061">
        <v>1</v>
      </c>
      <c r="U2061">
        <v>1</v>
      </c>
      <c r="V2061">
        <f>COUNTIF(tbl_General[EmployeeID],tbl_General[[#This Row],[EmployeeID]])</f>
        <v>1</v>
      </c>
    </row>
    <row r="2062" spans="1:22" x14ac:dyDescent="0.25">
      <c r="A2062">
        <v>27</v>
      </c>
      <c r="B2062" t="s">
        <v>21</v>
      </c>
      <c r="C2062" t="s">
        <v>29</v>
      </c>
      <c r="D2062" t="s">
        <v>30</v>
      </c>
      <c r="E2062">
        <v>13</v>
      </c>
      <c r="F2062">
        <v>2</v>
      </c>
      <c r="G2062" t="s">
        <v>24</v>
      </c>
      <c r="H2062">
        <v>3259</v>
      </c>
      <c r="I2062" t="s">
        <v>25</v>
      </c>
      <c r="J2062">
        <v>4</v>
      </c>
      <c r="K2062" t="s">
        <v>31</v>
      </c>
      <c r="L2062" t="s">
        <v>27</v>
      </c>
      <c r="M2062">
        <v>195370</v>
      </c>
      <c r="N2062">
        <v>0</v>
      </c>
      <c r="O2062">
        <v>12</v>
      </c>
      <c r="P2062">
        <v>0</v>
      </c>
      <c r="Q2062">
        <v>5</v>
      </c>
      <c r="R2062">
        <v>5</v>
      </c>
      <c r="S2062">
        <v>4</v>
      </c>
      <c r="T2062">
        <v>1</v>
      </c>
      <c r="U2062">
        <v>1</v>
      </c>
      <c r="V2062">
        <f>COUNTIF(tbl_General[EmployeeID],tbl_General[[#This Row],[EmployeeID]])</f>
        <v>1</v>
      </c>
    </row>
    <row r="2063" spans="1:22" x14ac:dyDescent="0.25">
      <c r="A2063">
        <v>34</v>
      </c>
      <c r="B2063" t="s">
        <v>21</v>
      </c>
      <c r="C2063" t="s">
        <v>22</v>
      </c>
      <c r="D2063" t="s">
        <v>23</v>
      </c>
      <c r="E2063">
        <v>4</v>
      </c>
      <c r="F2063">
        <v>3</v>
      </c>
      <c r="G2063" t="s">
        <v>38</v>
      </c>
      <c r="H2063">
        <v>1212</v>
      </c>
      <c r="I2063" t="s">
        <v>25</v>
      </c>
      <c r="J2063">
        <v>1</v>
      </c>
      <c r="K2063" t="s">
        <v>35</v>
      </c>
      <c r="L2063" t="s">
        <v>27</v>
      </c>
      <c r="M2063">
        <v>12610</v>
      </c>
      <c r="N2063">
        <v>2</v>
      </c>
      <c r="O2063">
        <v>14</v>
      </c>
      <c r="P2063">
        <v>1</v>
      </c>
      <c r="Q2063">
        <v>6</v>
      </c>
      <c r="R2063">
        <v>6</v>
      </c>
      <c r="S2063">
        <v>4</v>
      </c>
      <c r="T2063">
        <v>1</v>
      </c>
      <c r="U2063">
        <v>2</v>
      </c>
      <c r="V2063">
        <f>COUNTIF(tbl_General[EmployeeID],tbl_General[[#This Row],[EmployeeID]])</f>
        <v>1</v>
      </c>
    </row>
    <row r="2064" spans="1:22" x14ac:dyDescent="0.25">
      <c r="A2064">
        <v>34</v>
      </c>
      <c r="B2064" t="s">
        <v>21</v>
      </c>
      <c r="C2064" t="s">
        <v>22</v>
      </c>
      <c r="D2064" t="s">
        <v>23</v>
      </c>
      <c r="E2064">
        <v>4</v>
      </c>
      <c r="F2064">
        <v>3</v>
      </c>
      <c r="G2064" t="s">
        <v>38</v>
      </c>
      <c r="H2064">
        <v>2682</v>
      </c>
      <c r="I2064" t="s">
        <v>25</v>
      </c>
      <c r="J2064">
        <v>1</v>
      </c>
      <c r="K2064" t="s">
        <v>35</v>
      </c>
      <c r="L2064" t="s">
        <v>27</v>
      </c>
      <c r="M2064">
        <v>12610</v>
      </c>
      <c r="N2064">
        <v>2</v>
      </c>
      <c r="O2064">
        <v>14</v>
      </c>
      <c r="P2064">
        <v>1</v>
      </c>
      <c r="Q2064">
        <v>6</v>
      </c>
      <c r="R2064">
        <v>6</v>
      </c>
      <c r="S2064">
        <v>4</v>
      </c>
      <c r="T2064">
        <v>1</v>
      </c>
      <c r="U2064">
        <v>2</v>
      </c>
      <c r="V2064">
        <f>COUNTIF(tbl_General[EmployeeID],tbl_General[[#This Row],[EmployeeID]])</f>
        <v>1</v>
      </c>
    </row>
    <row r="2065" spans="1:22" x14ac:dyDescent="0.25">
      <c r="A2065">
        <v>34</v>
      </c>
      <c r="B2065" t="s">
        <v>21</v>
      </c>
      <c r="C2065" t="s">
        <v>22</v>
      </c>
      <c r="D2065" t="s">
        <v>23</v>
      </c>
      <c r="E2065">
        <v>4</v>
      </c>
      <c r="F2065">
        <v>3</v>
      </c>
      <c r="G2065" t="s">
        <v>38</v>
      </c>
      <c r="H2065">
        <v>4152</v>
      </c>
      <c r="I2065" t="s">
        <v>25</v>
      </c>
      <c r="J2065">
        <v>1</v>
      </c>
      <c r="K2065" t="s">
        <v>35</v>
      </c>
      <c r="L2065" t="s">
        <v>27</v>
      </c>
      <c r="M2065">
        <v>12610</v>
      </c>
      <c r="N2065">
        <v>2</v>
      </c>
      <c r="O2065">
        <v>14</v>
      </c>
      <c r="P2065">
        <v>1</v>
      </c>
      <c r="Q2065">
        <v>6</v>
      </c>
      <c r="R2065">
        <v>6</v>
      </c>
      <c r="S2065">
        <v>4</v>
      </c>
      <c r="T2065">
        <v>1</v>
      </c>
      <c r="U2065">
        <v>2</v>
      </c>
      <c r="V2065">
        <f>COUNTIF(tbl_General[EmployeeID],tbl_General[[#This Row],[EmployeeID]])</f>
        <v>1</v>
      </c>
    </row>
    <row r="2066" spans="1:22" x14ac:dyDescent="0.25">
      <c r="A2066">
        <v>30</v>
      </c>
      <c r="B2066" t="s">
        <v>28</v>
      </c>
      <c r="C2066" t="s">
        <v>29</v>
      </c>
      <c r="D2066" t="s">
        <v>30</v>
      </c>
      <c r="E2066">
        <v>10</v>
      </c>
      <c r="F2066">
        <v>3</v>
      </c>
      <c r="G2066" t="s">
        <v>24</v>
      </c>
      <c r="H2066">
        <v>989</v>
      </c>
      <c r="I2066" t="s">
        <v>25</v>
      </c>
      <c r="J2066">
        <v>1</v>
      </c>
      <c r="K2066" t="s">
        <v>37</v>
      </c>
      <c r="L2066" t="s">
        <v>41</v>
      </c>
      <c r="M2066">
        <v>22070</v>
      </c>
      <c r="N2066">
        <v>6</v>
      </c>
      <c r="O2066">
        <v>14</v>
      </c>
      <c r="P2066">
        <v>0</v>
      </c>
      <c r="Q2066">
        <v>6</v>
      </c>
      <c r="R2066">
        <v>4</v>
      </c>
      <c r="S2066">
        <v>4</v>
      </c>
      <c r="T2066">
        <v>1</v>
      </c>
      <c r="U2066">
        <v>2</v>
      </c>
      <c r="V2066">
        <f>COUNTIF(tbl_General[EmployeeID],tbl_General[[#This Row],[EmployeeID]])</f>
        <v>1</v>
      </c>
    </row>
    <row r="2067" spans="1:22" x14ac:dyDescent="0.25">
      <c r="A2067">
        <v>30</v>
      </c>
      <c r="B2067" t="s">
        <v>28</v>
      </c>
      <c r="C2067" t="s">
        <v>29</v>
      </c>
      <c r="D2067" t="s">
        <v>30</v>
      </c>
      <c r="E2067">
        <v>10</v>
      </c>
      <c r="F2067">
        <v>3</v>
      </c>
      <c r="G2067" t="s">
        <v>24</v>
      </c>
      <c r="H2067">
        <v>2459</v>
      </c>
      <c r="I2067" t="s">
        <v>25</v>
      </c>
      <c r="J2067">
        <v>1</v>
      </c>
      <c r="K2067" t="s">
        <v>37</v>
      </c>
      <c r="L2067" t="s">
        <v>41</v>
      </c>
      <c r="M2067">
        <v>22070</v>
      </c>
      <c r="N2067">
        <v>6</v>
      </c>
      <c r="O2067">
        <v>14</v>
      </c>
      <c r="P2067">
        <v>0</v>
      </c>
      <c r="Q2067">
        <v>6</v>
      </c>
      <c r="R2067">
        <v>4</v>
      </c>
      <c r="S2067">
        <v>4</v>
      </c>
      <c r="T2067">
        <v>1</v>
      </c>
      <c r="U2067">
        <v>2</v>
      </c>
      <c r="V2067">
        <f>COUNTIF(tbl_General[EmployeeID],tbl_General[[#This Row],[EmployeeID]])</f>
        <v>1</v>
      </c>
    </row>
    <row r="2068" spans="1:22" x14ac:dyDescent="0.25">
      <c r="A2068">
        <v>30</v>
      </c>
      <c r="B2068" t="s">
        <v>28</v>
      </c>
      <c r="C2068" t="s">
        <v>29</v>
      </c>
      <c r="D2068" t="s">
        <v>30</v>
      </c>
      <c r="E2068">
        <v>10</v>
      </c>
      <c r="F2068">
        <v>3</v>
      </c>
      <c r="G2068" t="s">
        <v>24</v>
      </c>
      <c r="H2068">
        <v>3929</v>
      </c>
      <c r="I2068" t="s">
        <v>25</v>
      </c>
      <c r="J2068">
        <v>1</v>
      </c>
      <c r="K2068" t="s">
        <v>37</v>
      </c>
      <c r="L2068" t="s">
        <v>41</v>
      </c>
      <c r="M2068">
        <v>22070</v>
      </c>
      <c r="N2068">
        <v>6</v>
      </c>
      <c r="O2068">
        <v>14</v>
      </c>
      <c r="P2068">
        <v>0</v>
      </c>
      <c r="Q2068">
        <v>6</v>
      </c>
      <c r="R2068">
        <v>4</v>
      </c>
      <c r="S2068">
        <v>4</v>
      </c>
      <c r="T2068">
        <v>1</v>
      </c>
      <c r="U2068">
        <v>2</v>
      </c>
      <c r="V2068">
        <f>COUNTIF(tbl_General[EmployeeID],tbl_General[[#This Row],[EmployeeID]])</f>
        <v>1</v>
      </c>
    </row>
    <row r="2069" spans="1:22" x14ac:dyDescent="0.25">
      <c r="A2069">
        <v>24</v>
      </c>
      <c r="B2069" t="s">
        <v>21</v>
      </c>
      <c r="C2069" t="s">
        <v>22</v>
      </c>
      <c r="D2069" t="s">
        <v>23</v>
      </c>
      <c r="E2069">
        <v>7</v>
      </c>
      <c r="F2069">
        <v>4</v>
      </c>
      <c r="G2069" t="s">
        <v>24</v>
      </c>
      <c r="H2069">
        <v>584</v>
      </c>
      <c r="I2069" t="s">
        <v>25</v>
      </c>
      <c r="J2069">
        <v>1</v>
      </c>
      <c r="K2069" t="s">
        <v>40</v>
      </c>
      <c r="L2069" t="s">
        <v>32</v>
      </c>
      <c r="M2069">
        <v>25760</v>
      </c>
      <c r="N2069">
        <v>8</v>
      </c>
      <c r="O2069">
        <v>17</v>
      </c>
      <c r="P2069">
        <v>3</v>
      </c>
      <c r="Q2069">
        <v>6</v>
      </c>
      <c r="R2069">
        <v>3</v>
      </c>
      <c r="S2069">
        <v>4</v>
      </c>
      <c r="T2069">
        <v>1</v>
      </c>
      <c r="U2069">
        <v>2</v>
      </c>
      <c r="V2069">
        <f>COUNTIF(tbl_General[EmployeeID],tbl_General[[#This Row],[EmployeeID]])</f>
        <v>1</v>
      </c>
    </row>
    <row r="2070" spans="1:22" x14ac:dyDescent="0.25">
      <c r="A2070">
        <v>24</v>
      </c>
      <c r="B2070" t="s">
        <v>21</v>
      </c>
      <c r="C2070" t="s">
        <v>22</v>
      </c>
      <c r="D2070" t="s">
        <v>23</v>
      </c>
      <c r="E2070">
        <v>7</v>
      </c>
      <c r="F2070">
        <v>4</v>
      </c>
      <c r="G2070" t="s">
        <v>24</v>
      </c>
      <c r="H2070">
        <v>2054</v>
      </c>
      <c r="I2070" t="s">
        <v>25</v>
      </c>
      <c r="J2070">
        <v>1</v>
      </c>
      <c r="K2070" t="s">
        <v>40</v>
      </c>
      <c r="L2070" t="s">
        <v>32</v>
      </c>
      <c r="M2070">
        <v>25760</v>
      </c>
      <c r="N2070">
        <v>8</v>
      </c>
      <c r="O2070">
        <v>17</v>
      </c>
      <c r="P2070">
        <v>3</v>
      </c>
      <c r="Q2070">
        <v>6</v>
      </c>
      <c r="R2070">
        <v>3</v>
      </c>
      <c r="S2070">
        <v>4</v>
      </c>
      <c r="T2070">
        <v>1</v>
      </c>
      <c r="U2070">
        <v>2</v>
      </c>
      <c r="V2070">
        <f>COUNTIF(tbl_General[EmployeeID],tbl_General[[#This Row],[EmployeeID]])</f>
        <v>1</v>
      </c>
    </row>
    <row r="2071" spans="1:22" x14ac:dyDescent="0.25">
      <c r="A2071">
        <v>24</v>
      </c>
      <c r="B2071" t="s">
        <v>21</v>
      </c>
      <c r="C2071" t="s">
        <v>22</v>
      </c>
      <c r="D2071" t="s">
        <v>23</v>
      </c>
      <c r="E2071">
        <v>7</v>
      </c>
      <c r="F2071">
        <v>4</v>
      </c>
      <c r="G2071" t="s">
        <v>24</v>
      </c>
      <c r="H2071">
        <v>3524</v>
      </c>
      <c r="I2071" t="s">
        <v>25</v>
      </c>
      <c r="J2071">
        <v>1</v>
      </c>
      <c r="K2071" t="s">
        <v>40</v>
      </c>
      <c r="L2071" t="s">
        <v>32</v>
      </c>
      <c r="M2071">
        <v>25760</v>
      </c>
      <c r="N2071">
        <v>8</v>
      </c>
      <c r="O2071">
        <v>17</v>
      </c>
      <c r="P2071">
        <v>3</v>
      </c>
      <c r="Q2071">
        <v>6</v>
      </c>
      <c r="R2071">
        <v>3</v>
      </c>
      <c r="S2071">
        <v>4</v>
      </c>
      <c r="T2071">
        <v>1</v>
      </c>
      <c r="U2071">
        <v>2</v>
      </c>
      <c r="V2071">
        <f>COUNTIF(tbl_General[EmployeeID],tbl_General[[#This Row],[EmployeeID]])</f>
        <v>1</v>
      </c>
    </row>
    <row r="2072" spans="1:22" x14ac:dyDescent="0.25">
      <c r="A2072">
        <v>44</v>
      </c>
      <c r="B2072" t="s">
        <v>21</v>
      </c>
      <c r="C2072" t="s">
        <v>22</v>
      </c>
      <c r="D2072" t="s">
        <v>30</v>
      </c>
      <c r="E2072">
        <v>8</v>
      </c>
      <c r="F2072">
        <v>1</v>
      </c>
      <c r="G2072" t="s">
        <v>24</v>
      </c>
      <c r="H2072">
        <v>1178</v>
      </c>
      <c r="I2072" t="s">
        <v>25</v>
      </c>
      <c r="J2072">
        <v>1</v>
      </c>
      <c r="K2072" t="s">
        <v>43</v>
      </c>
      <c r="L2072" t="s">
        <v>32</v>
      </c>
      <c r="M2072">
        <v>26100</v>
      </c>
      <c r="N2072">
        <v>6</v>
      </c>
      <c r="O2072">
        <v>15</v>
      </c>
      <c r="P2072">
        <v>0</v>
      </c>
      <c r="Q2072">
        <v>6</v>
      </c>
      <c r="R2072">
        <v>2</v>
      </c>
      <c r="S2072">
        <v>4</v>
      </c>
      <c r="T2072">
        <v>1</v>
      </c>
      <c r="U2072">
        <v>2</v>
      </c>
      <c r="V2072">
        <f>COUNTIF(tbl_General[EmployeeID],tbl_General[[#This Row],[EmployeeID]])</f>
        <v>1</v>
      </c>
    </row>
    <row r="2073" spans="1:22" x14ac:dyDescent="0.25">
      <c r="A2073">
        <v>44</v>
      </c>
      <c r="B2073" t="s">
        <v>21</v>
      </c>
      <c r="C2073" t="s">
        <v>22</v>
      </c>
      <c r="D2073" t="s">
        <v>30</v>
      </c>
      <c r="E2073">
        <v>8</v>
      </c>
      <c r="F2073">
        <v>1</v>
      </c>
      <c r="G2073" t="s">
        <v>24</v>
      </c>
      <c r="H2073">
        <v>2648</v>
      </c>
      <c r="I2073" t="s">
        <v>25</v>
      </c>
      <c r="J2073">
        <v>1</v>
      </c>
      <c r="K2073" t="s">
        <v>43</v>
      </c>
      <c r="L2073" t="s">
        <v>32</v>
      </c>
      <c r="M2073">
        <v>26100</v>
      </c>
      <c r="N2073">
        <v>6</v>
      </c>
      <c r="O2073">
        <v>15</v>
      </c>
      <c r="P2073">
        <v>0</v>
      </c>
      <c r="Q2073">
        <v>6</v>
      </c>
      <c r="R2073">
        <v>2</v>
      </c>
      <c r="S2073">
        <v>4</v>
      </c>
      <c r="T2073">
        <v>1</v>
      </c>
      <c r="U2073">
        <v>2</v>
      </c>
      <c r="V2073">
        <f>COUNTIF(tbl_General[EmployeeID],tbl_General[[#This Row],[EmployeeID]])</f>
        <v>1</v>
      </c>
    </row>
    <row r="2074" spans="1:22" x14ac:dyDescent="0.25">
      <c r="A2074">
        <v>44</v>
      </c>
      <c r="B2074" t="s">
        <v>21</v>
      </c>
      <c r="C2074" t="s">
        <v>22</v>
      </c>
      <c r="D2074" t="s">
        <v>30</v>
      </c>
      <c r="E2074">
        <v>8</v>
      </c>
      <c r="F2074">
        <v>1</v>
      </c>
      <c r="G2074" t="s">
        <v>24</v>
      </c>
      <c r="H2074">
        <v>4118</v>
      </c>
      <c r="I2074" t="s">
        <v>25</v>
      </c>
      <c r="J2074">
        <v>1</v>
      </c>
      <c r="K2074" t="s">
        <v>43</v>
      </c>
      <c r="L2074" t="s">
        <v>32</v>
      </c>
      <c r="M2074">
        <v>26100</v>
      </c>
      <c r="N2074">
        <v>6</v>
      </c>
      <c r="O2074">
        <v>15</v>
      </c>
      <c r="P2074">
        <v>0</v>
      </c>
      <c r="Q2074">
        <v>6</v>
      </c>
      <c r="R2074">
        <v>2</v>
      </c>
      <c r="S2074">
        <v>4</v>
      </c>
      <c r="T2074">
        <v>1</v>
      </c>
      <c r="U2074">
        <v>2</v>
      </c>
      <c r="V2074">
        <f>COUNTIF(tbl_General[EmployeeID],tbl_General[[#This Row],[EmployeeID]])</f>
        <v>1</v>
      </c>
    </row>
    <row r="2075" spans="1:22" x14ac:dyDescent="0.25">
      <c r="A2075">
        <v>26</v>
      </c>
      <c r="B2075" t="s">
        <v>28</v>
      </c>
      <c r="C2075" t="s">
        <v>22</v>
      </c>
      <c r="D2075" t="s">
        <v>30</v>
      </c>
      <c r="E2075">
        <v>15</v>
      </c>
      <c r="F2075">
        <v>2</v>
      </c>
      <c r="G2075" t="s">
        <v>24</v>
      </c>
      <c r="H2075">
        <v>316</v>
      </c>
      <c r="I2075" t="s">
        <v>34</v>
      </c>
      <c r="J2075">
        <v>2</v>
      </c>
      <c r="K2075" t="s">
        <v>40</v>
      </c>
      <c r="L2075" t="s">
        <v>32</v>
      </c>
      <c r="M2075">
        <v>26130</v>
      </c>
      <c r="N2075">
        <v>6</v>
      </c>
      <c r="O2075">
        <v>19</v>
      </c>
      <c r="P2075">
        <v>1</v>
      </c>
      <c r="Q2075">
        <v>6</v>
      </c>
      <c r="R2075">
        <v>2</v>
      </c>
      <c r="S2075">
        <v>4</v>
      </c>
      <c r="T2075">
        <v>1</v>
      </c>
      <c r="U2075">
        <v>2</v>
      </c>
      <c r="V2075">
        <f>COUNTIF(tbl_General[EmployeeID],tbl_General[[#This Row],[EmployeeID]])</f>
        <v>1</v>
      </c>
    </row>
    <row r="2076" spans="1:22" x14ac:dyDescent="0.25">
      <c r="A2076">
        <v>26</v>
      </c>
      <c r="B2076" t="s">
        <v>28</v>
      </c>
      <c r="C2076" t="s">
        <v>22</v>
      </c>
      <c r="D2076" t="s">
        <v>30</v>
      </c>
      <c r="E2076">
        <v>15</v>
      </c>
      <c r="F2076">
        <v>2</v>
      </c>
      <c r="G2076" t="s">
        <v>24</v>
      </c>
      <c r="H2076">
        <v>1786</v>
      </c>
      <c r="I2076" t="s">
        <v>34</v>
      </c>
      <c r="J2076">
        <v>2</v>
      </c>
      <c r="K2076" t="s">
        <v>40</v>
      </c>
      <c r="L2076" t="s">
        <v>32</v>
      </c>
      <c r="M2076">
        <v>26130</v>
      </c>
      <c r="N2076">
        <v>6</v>
      </c>
      <c r="O2076">
        <v>19</v>
      </c>
      <c r="P2076">
        <v>1</v>
      </c>
      <c r="Q2076">
        <v>6</v>
      </c>
      <c r="R2076">
        <v>2</v>
      </c>
      <c r="S2076">
        <v>4</v>
      </c>
      <c r="T2076">
        <v>1</v>
      </c>
      <c r="U2076">
        <v>2</v>
      </c>
      <c r="V2076">
        <f>COUNTIF(tbl_General[EmployeeID],tbl_General[[#This Row],[EmployeeID]])</f>
        <v>1</v>
      </c>
    </row>
    <row r="2077" spans="1:22" x14ac:dyDescent="0.25">
      <c r="A2077">
        <v>26</v>
      </c>
      <c r="B2077" t="s">
        <v>28</v>
      </c>
      <c r="C2077" t="s">
        <v>22</v>
      </c>
      <c r="D2077" t="s">
        <v>30</v>
      </c>
      <c r="E2077">
        <v>15</v>
      </c>
      <c r="F2077">
        <v>2</v>
      </c>
      <c r="G2077" t="s">
        <v>24</v>
      </c>
      <c r="H2077">
        <v>3256</v>
      </c>
      <c r="I2077" t="s">
        <v>34</v>
      </c>
      <c r="J2077">
        <v>2</v>
      </c>
      <c r="K2077" t="s">
        <v>40</v>
      </c>
      <c r="L2077" t="s">
        <v>32</v>
      </c>
      <c r="M2077">
        <v>26130</v>
      </c>
      <c r="N2077">
        <v>6</v>
      </c>
      <c r="O2077">
        <v>19</v>
      </c>
      <c r="P2077">
        <v>1</v>
      </c>
      <c r="Q2077">
        <v>6</v>
      </c>
      <c r="R2077">
        <v>2</v>
      </c>
      <c r="S2077">
        <v>4</v>
      </c>
      <c r="T2077">
        <v>1</v>
      </c>
      <c r="U2077">
        <v>2</v>
      </c>
      <c r="V2077">
        <f>COUNTIF(tbl_General[EmployeeID],tbl_General[[#This Row],[EmployeeID]])</f>
        <v>1</v>
      </c>
    </row>
    <row r="2078" spans="1:22" x14ac:dyDescent="0.25">
      <c r="A2078">
        <v>27</v>
      </c>
      <c r="B2078" t="s">
        <v>21</v>
      </c>
      <c r="C2078" t="s">
        <v>29</v>
      </c>
      <c r="D2078" t="s">
        <v>30</v>
      </c>
      <c r="E2078">
        <v>7</v>
      </c>
      <c r="F2078">
        <v>3</v>
      </c>
      <c r="G2078" t="s">
        <v>24</v>
      </c>
      <c r="H2078">
        <v>913</v>
      </c>
      <c r="I2078" t="s">
        <v>34</v>
      </c>
      <c r="J2078">
        <v>1</v>
      </c>
      <c r="K2078" t="s">
        <v>31</v>
      </c>
      <c r="L2078" t="s">
        <v>32</v>
      </c>
      <c r="M2078">
        <v>28110</v>
      </c>
      <c r="N2078">
        <v>2</v>
      </c>
      <c r="O2078">
        <v>20</v>
      </c>
      <c r="P2078">
        <v>0</v>
      </c>
      <c r="Q2078">
        <v>6</v>
      </c>
      <c r="R2078">
        <v>3</v>
      </c>
      <c r="S2078">
        <v>4</v>
      </c>
      <c r="T2078">
        <v>1</v>
      </c>
      <c r="U2078">
        <v>2</v>
      </c>
      <c r="V2078">
        <f>COUNTIF(tbl_General[EmployeeID],tbl_General[[#This Row],[EmployeeID]])</f>
        <v>1</v>
      </c>
    </row>
    <row r="2079" spans="1:22" x14ac:dyDescent="0.25">
      <c r="A2079">
        <v>27</v>
      </c>
      <c r="B2079" t="s">
        <v>21</v>
      </c>
      <c r="C2079" t="s">
        <v>29</v>
      </c>
      <c r="D2079" t="s">
        <v>30</v>
      </c>
      <c r="E2079">
        <v>7</v>
      </c>
      <c r="F2079">
        <v>3</v>
      </c>
      <c r="G2079" t="s">
        <v>24</v>
      </c>
      <c r="H2079">
        <v>2383</v>
      </c>
      <c r="I2079" t="s">
        <v>34</v>
      </c>
      <c r="J2079">
        <v>1</v>
      </c>
      <c r="K2079" t="s">
        <v>31</v>
      </c>
      <c r="L2079" t="s">
        <v>32</v>
      </c>
      <c r="M2079">
        <v>28110</v>
      </c>
      <c r="N2079">
        <v>2</v>
      </c>
      <c r="O2079">
        <v>20</v>
      </c>
      <c r="P2079">
        <v>0</v>
      </c>
      <c r="Q2079">
        <v>6</v>
      </c>
      <c r="R2079">
        <v>3</v>
      </c>
      <c r="S2079">
        <v>4</v>
      </c>
      <c r="T2079">
        <v>1</v>
      </c>
      <c r="U2079">
        <v>2</v>
      </c>
      <c r="V2079">
        <f>COUNTIF(tbl_General[EmployeeID],tbl_General[[#This Row],[EmployeeID]])</f>
        <v>1</v>
      </c>
    </row>
    <row r="2080" spans="1:22" x14ac:dyDescent="0.25">
      <c r="A2080">
        <v>27</v>
      </c>
      <c r="B2080" t="s">
        <v>21</v>
      </c>
      <c r="C2080" t="s">
        <v>29</v>
      </c>
      <c r="D2080" t="s">
        <v>30</v>
      </c>
      <c r="E2080">
        <v>7</v>
      </c>
      <c r="F2080">
        <v>3</v>
      </c>
      <c r="G2080" t="s">
        <v>24</v>
      </c>
      <c r="H2080">
        <v>3853</v>
      </c>
      <c r="I2080" t="s">
        <v>34</v>
      </c>
      <c r="J2080">
        <v>1</v>
      </c>
      <c r="K2080" t="s">
        <v>31</v>
      </c>
      <c r="L2080" t="s">
        <v>32</v>
      </c>
      <c r="M2080">
        <v>28110</v>
      </c>
      <c r="N2080">
        <v>2</v>
      </c>
      <c r="O2080">
        <v>20</v>
      </c>
      <c r="P2080">
        <v>0</v>
      </c>
      <c r="Q2080">
        <v>6</v>
      </c>
      <c r="R2080">
        <v>3</v>
      </c>
      <c r="S2080">
        <v>4</v>
      </c>
      <c r="T2080">
        <v>1</v>
      </c>
      <c r="U2080">
        <v>2</v>
      </c>
      <c r="V2080">
        <f>COUNTIF(tbl_General[EmployeeID],tbl_General[[#This Row],[EmployeeID]])</f>
        <v>1</v>
      </c>
    </row>
    <row r="2081" spans="1:22" x14ac:dyDescent="0.25">
      <c r="A2081">
        <v>32</v>
      </c>
      <c r="B2081" t="s">
        <v>28</v>
      </c>
      <c r="C2081" t="s">
        <v>36</v>
      </c>
      <c r="D2081" t="s">
        <v>30</v>
      </c>
      <c r="E2081">
        <v>7</v>
      </c>
      <c r="F2081">
        <v>2</v>
      </c>
      <c r="G2081" t="s">
        <v>24</v>
      </c>
      <c r="H2081">
        <v>212</v>
      </c>
      <c r="I2081" t="s">
        <v>25</v>
      </c>
      <c r="J2081">
        <v>2</v>
      </c>
      <c r="K2081" t="s">
        <v>39</v>
      </c>
      <c r="L2081" t="s">
        <v>27</v>
      </c>
      <c r="M2081">
        <v>32980</v>
      </c>
      <c r="N2081">
        <v>8</v>
      </c>
      <c r="O2081">
        <v>22</v>
      </c>
      <c r="P2081">
        <v>0</v>
      </c>
      <c r="Q2081">
        <v>6</v>
      </c>
      <c r="R2081">
        <v>4</v>
      </c>
      <c r="S2081">
        <v>4</v>
      </c>
      <c r="T2081">
        <v>1</v>
      </c>
      <c r="U2081">
        <v>2</v>
      </c>
      <c r="V2081">
        <f>COUNTIF(tbl_General[EmployeeID],tbl_General[[#This Row],[EmployeeID]])</f>
        <v>1</v>
      </c>
    </row>
    <row r="2082" spans="1:22" x14ac:dyDescent="0.25">
      <c r="A2082">
        <v>32</v>
      </c>
      <c r="B2082" t="s">
        <v>28</v>
      </c>
      <c r="C2082" t="s">
        <v>36</v>
      </c>
      <c r="D2082" t="s">
        <v>30</v>
      </c>
      <c r="E2082">
        <v>7</v>
      </c>
      <c r="F2082">
        <v>2</v>
      </c>
      <c r="G2082" t="s">
        <v>24</v>
      </c>
      <c r="H2082">
        <v>1682</v>
      </c>
      <c r="I2082" t="s">
        <v>25</v>
      </c>
      <c r="J2082">
        <v>2</v>
      </c>
      <c r="K2082" t="s">
        <v>39</v>
      </c>
      <c r="L2082" t="s">
        <v>27</v>
      </c>
      <c r="M2082">
        <v>32980</v>
      </c>
      <c r="N2082">
        <v>8</v>
      </c>
      <c r="O2082">
        <v>22</v>
      </c>
      <c r="P2082">
        <v>0</v>
      </c>
      <c r="Q2082">
        <v>6</v>
      </c>
      <c r="R2082">
        <v>4</v>
      </c>
      <c r="S2082">
        <v>4</v>
      </c>
      <c r="T2082">
        <v>1</v>
      </c>
      <c r="U2082">
        <v>2</v>
      </c>
      <c r="V2082">
        <f>COUNTIF(tbl_General[EmployeeID],tbl_General[[#This Row],[EmployeeID]])</f>
        <v>1</v>
      </c>
    </row>
    <row r="2083" spans="1:22" x14ac:dyDescent="0.25">
      <c r="A2083">
        <v>32</v>
      </c>
      <c r="B2083" t="s">
        <v>28</v>
      </c>
      <c r="C2083" t="s">
        <v>36</v>
      </c>
      <c r="D2083" t="s">
        <v>30</v>
      </c>
      <c r="E2083">
        <v>7</v>
      </c>
      <c r="F2083">
        <v>2</v>
      </c>
      <c r="G2083" t="s">
        <v>24</v>
      </c>
      <c r="H2083">
        <v>3152</v>
      </c>
      <c r="I2083" t="s">
        <v>25</v>
      </c>
      <c r="J2083">
        <v>2</v>
      </c>
      <c r="K2083" t="s">
        <v>39</v>
      </c>
      <c r="L2083" t="s">
        <v>27</v>
      </c>
      <c r="M2083">
        <v>32980</v>
      </c>
      <c r="N2083">
        <v>8</v>
      </c>
      <c r="O2083">
        <v>22</v>
      </c>
      <c r="P2083">
        <v>0</v>
      </c>
      <c r="Q2083">
        <v>6</v>
      </c>
      <c r="R2083">
        <v>4</v>
      </c>
      <c r="S2083">
        <v>4</v>
      </c>
      <c r="T2083">
        <v>1</v>
      </c>
      <c r="U2083">
        <v>2</v>
      </c>
      <c r="V2083">
        <f>COUNTIF(tbl_General[EmployeeID],tbl_General[[#This Row],[EmployeeID]])</f>
        <v>1</v>
      </c>
    </row>
    <row r="2084" spans="1:22" x14ac:dyDescent="0.25">
      <c r="A2084">
        <v>32</v>
      </c>
      <c r="B2084" t="s">
        <v>21</v>
      </c>
      <c r="C2084" t="s">
        <v>22</v>
      </c>
      <c r="D2084" t="s">
        <v>37</v>
      </c>
      <c r="E2084">
        <v>13</v>
      </c>
      <c r="F2084">
        <v>4</v>
      </c>
      <c r="G2084" t="s">
        <v>24</v>
      </c>
      <c r="H2084">
        <v>1451</v>
      </c>
      <c r="I2084" t="s">
        <v>25</v>
      </c>
      <c r="J2084">
        <v>3</v>
      </c>
      <c r="K2084" t="s">
        <v>42</v>
      </c>
      <c r="L2084" t="s">
        <v>27</v>
      </c>
      <c r="M2084">
        <v>85640</v>
      </c>
      <c r="N2084">
        <v>2</v>
      </c>
      <c r="O2084">
        <v>16</v>
      </c>
      <c r="P2084">
        <v>1</v>
      </c>
      <c r="Q2084">
        <v>6</v>
      </c>
      <c r="R2084">
        <v>2</v>
      </c>
      <c r="S2084">
        <v>4</v>
      </c>
      <c r="T2084">
        <v>1</v>
      </c>
      <c r="U2084">
        <v>2</v>
      </c>
      <c r="V2084">
        <f>COUNTIF(tbl_General[EmployeeID],tbl_General[[#This Row],[EmployeeID]])</f>
        <v>1</v>
      </c>
    </row>
    <row r="2085" spans="1:22" x14ac:dyDescent="0.25">
      <c r="A2085">
        <v>32</v>
      </c>
      <c r="B2085" t="s">
        <v>21</v>
      </c>
      <c r="C2085" t="s">
        <v>22</v>
      </c>
      <c r="D2085" t="s">
        <v>37</v>
      </c>
      <c r="E2085">
        <v>13</v>
      </c>
      <c r="F2085">
        <v>4</v>
      </c>
      <c r="G2085" t="s">
        <v>24</v>
      </c>
      <c r="H2085">
        <v>2921</v>
      </c>
      <c r="I2085" t="s">
        <v>25</v>
      </c>
      <c r="J2085">
        <v>3</v>
      </c>
      <c r="K2085" t="s">
        <v>42</v>
      </c>
      <c r="L2085" t="s">
        <v>27</v>
      </c>
      <c r="M2085">
        <v>85640</v>
      </c>
      <c r="N2085">
        <v>2</v>
      </c>
      <c r="O2085">
        <v>16</v>
      </c>
      <c r="P2085">
        <v>1</v>
      </c>
      <c r="Q2085">
        <v>6</v>
      </c>
      <c r="R2085">
        <v>2</v>
      </c>
      <c r="S2085">
        <v>4</v>
      </c>
      <c r="T2085">
        <v>1</v>
      </c>
      <c r="U2085">
        <v>2</v>
      </c>
      <c r="V2085">
        <f>COUNTIF(tbl_General[EmployeeID],tbl_General[[#This Row],[EmployeeID]])</f>
        <v>1</v>
      </c>
    </row>
    <row r="2086" spans="1:22" x14ac:dyDescent="0.25">
      <c r="A2086">
        <v>32</v>
      </c>
      <c r="B2086" t="s">
        <v>21</v>
      </c>
      <c r="C2086" t="s">
        <v>22</v>
      </c>
      <c r="D2086" t="s">
        <v>37</v>
      </c>
      <c r="E2086">
        <v>13</v>
      </c>
      <c r="F2086">
        <v>4</v>
      </c>
      <c r="G2086" t="s">
        <v>24</v>
      </c>
      <c r="H2086">
        <v>4391</v>
      </c>
      <c r="I2086" t="s">
        <v>25</v>
      </c>
      <c r="J2086">
        <v>3</v>
      </c>
      <c r="K2086" t="s">
        <v>42</v>
      </c>
      <c r="L2086" t="s">
        <v>27</v>
      </c>
      <c r="M2086">
        <v>85640</v>
      </c>
      <c r="N2086">
        <v>2</v>
      </c>
      <c r="O2086">
        <v>16</v>
      </c>
      <c r="P2086">
        <v>1</v>
      </c>
      <c r="Q2086">
        <v>6</v>
      </c>
      <c r="R2086">
        <v>2</v>
      </c>
      <c r="S2086">
        <v>4</v>
      </c>
      <c r="T2086">
        <v>1</v>
      </c>
      <c r="U2086">
        <v>2</v>
      </c>
      <c r="V2086">
        <f>COUNTIF(tbl_General[EmployeeID],tbl_General[[#This Row],[EmployeeID]])</f>
        <v>1</v>
      </c>
    </row>
    <row r="2087" spans="1:22" x14ac:dyDescent="0.25">
      <c r="A2087">
        <v>34</v>
      </c>
      <c r="B2087" t="s">
        <v>21</v>
      </c>
      <c r="C2087" t="s">
        <v>29</v>
      </c>
      <c r="D2087" t="s">
        <v>23</v>
      </c>
      <c r="E2087">
        <v>24</v>
      </c>
      <c r="F2087">
        <v>4</v>
      </c>
      <c r="G2087" t="s">
        <v>45</v>
      </c>
      <c r="H2087">
        <v>1372</v>
      </c>
      <c r="I2087" t="s">
        <v>34</v>
      </c>
      <c r="J2087">
        <v>2</v>
      </c>
      <c r="K2087" t="s">
        <v>42</v>
      </c>
      <c r="L2087" t="s">
        <v>27</v>
      </c>
      <c r="M2087">
        <v>164130</v>
      </c>
      <c r="N2087">
        <v>6</v>
      </c>
      <c r="O2087">
        <v>16</v>
      </c>
      <c r="P2087">
        <v>0</v>
      </c>
      <c r="Q2087">
        <v>6</v>
      </c>
      <c r="R2087">
        <v>1</v>
      </c>
      <c r="S2087">
        <v>4</v>
      </c>
      <c r="T2087">
        <v>1</v>
      </c>
      <c r="U2087">
        <v>2</v>
      </c>
      <c r="V2087">
        <f>COUNTIF(tbl_General[EmployeeID],tbl_General[[#This Row],[EmployeeID]])</f>
        <v>1</v>
      </c>
    </row>
    <row r="2088" spans="1:22" x14ac:dyDescent="0.25">
      <c r="A2088">
        <v>34</v>
      </c>
      <c r="B2088" t="s">
        <v>21</v>
      </c>
      <c r="C2088" t="s">
        <v>29</v>
      </c>
      <c r="D2088" t="s">
        <v>23</v>
      </c>
      <c r="E2088">
        <v>24</v>
      </c>
      <c r="F2088">
        <v>4</v>
      </c>
      <c r="G2088" t="s">
        <v>45</v>
      </c>
      <c r="H2088">
        <v>2842</v>
      </c>
      <c r="I2088" t="s">
        <v>34</v>
      </c>
      <c r="J2088">
        <v>2</v>
      </c>
      <c r="K2088" t="s">
        <v>42</v>
      </c>
      <c r="L2088" t="s">
        <v>27</v>
      </c>
      <c r="M2088">
        <v>164130</v>
      </c>
      <c r="N2088">
        <v>6</v>
      </c>
      <c r="O2088">
        <v>16</v>
      </c>
      <c r="P2088">
        <v>0</v>
      </c>
      <c r="Q2088">
        <v>6</v>
      </c>
      <c r="R2088">
        <v>1</v>
      </c>
      <c r="S2088">
        <v>4</v>
      </c>
      <c r="T2088">
        <v>1</v>
      </c>
      <c r="U2088">
        <v>2</v>
      </c>
      <c r="V2088">
        <f>COUNTIF(tbl_General[EmployeeID],tbl_General[[#This Row],[EmployeeID]])</f>
        <v>1</v>
      </c>
    </row>
    <row r="2089" spans="1:22" x14ac:dyDescent="0.25">
      <c r="A2089">
        <v>34</v>
      </c>
      <c r="B2089" t="s">
        <v>21</v>
      </c>
      <c r="C2089" t="s">
        <v>29</v>
      </c>
      <c r="D2089" t="s">
        <v>23</v>
      </c>
      <c r="E2089">
        <v>24</v>
      </c>
      <c r="F2089">
        <v>4</v>
      </c>
      <c r="G2089" t="s">
        <v>45</v>
      </c>
      <c r="H2089">
        <v>4312</v>
      </c>
      <c r="I2089" t="s">
        <v>34</v>
      </c>
      <c r="J2089">
        <v>2</v>
      </c>
      <c r="K2089" t="s">
        <v>42</v>
      </c>
      <c r="L2089" t="s">
        <v>27</v>
      </c>
      <c r="M2089">
        <v>164130</v>
      </c>
      <c r="N2089">
        <v>6</v>
      </c>
      <c r="O2089">
        <v>16</v>
      </c>
      <c r="P2089">
        <v>0</v>
      </c>
      <c r="Q2089">
        <v>6</v>
      </c>
      <c r="R2089">
        <v>1</v>
      </c>
      <c r="S2089">
        <v>4</v>
      </c>
      <c r="T2089">
        <v>1</v>
      </c>
      <c r="U2089">
        <v>2</v>
      </c>
      <c r="V2089">
        <f>COUNTIF(tbl_General[EmployeeID],tbl_General[[#This Row],[EmployeeID]])</f>
        <v>1</v>
      </c>
    </row>
    <row r="2090" spans="1:22" x14ac:dyDescent="0.25">
      <c r="A2090">
        <v>43</v>
      </c>
      <c r="B2090" t="s">
        <v>28</v>
      </c>
      <c r="C2090" t="s">
        <v>22</v>
      </c>
      <c r="D2090" t="s">
        <v>23</v>
      </c>
      <c r="E2090">
        <v>5</v>
      </c>
      <c r="F2090">
        <v>3</v>
      </c>
      <c r="G2090" t="s">
        <v>45</v>
      </c>
      <c r="H2090">
        <v>592</v>
      </c>
      <c r="I2090" t="s">
        <v>25</v>
      </c>
      <c r="J2090">
        <v>3</v>
      </c>
      <c r="K2090" t="s">
        <v>31</v>
      </c>
      <c r="L2090" t="s">
        <v>32</v>
      </c>
      <c r="M2090">
        <v>45220</v>
      </c>
      <c r="N2090">
        <v>8</v>
      </c>
      <c r="O2090">
        <v>15</v>
      </c>
      <c r="P2090">
        <v>1</v>
      </c>
      <c r="Q2090">
        <v>7</v>
      </c>
      <c r="R2090">
        <v>3</v>
      </c>
      <c r="S2090">
        <v>4</v>
      </c>
      <c r="T2090">
        <v>1</v>
      </c>
      <c r="U2090">
        <v>3</v>
      </c>
      <c r="V2090">
        <f>COUNTIF(tbl_General[EmployeeID],tbl_General[[#This Row],[EmployeeID]])</f>
        <v>1</v>
      </c>
    </row>
    <row r="2091" spans="1:22" x14ac:dyDescent="0.25">
      <c r="A2091">
        <v>43</v>
      </c>
      <c r="B2091" t="s">
        <v>28</v>
      </c>
      <c r="C2091" t="s">
        <v>22</v>
      </c>
      <c r="D2091" t="s">
        <v>23</v>
      </c>
      <c r="E2091">
        <v>5</v>
      </c>
      <c r="F2091">
        <v>3</v>
      </c>
      <c r="G2091" t="s">
        <v>45</v>
      </c>
      <c r="H2091">
        <v>2062</v>
      </c>
      <c r="I2091" t="s">
        <v>25</v>
      </c>
      <c r="J2091">
        <v>3</v>
      </c>
      <c r="K2091" t="s">
        <v>31</v>
      </c>
      <c r="L2091" t="s">
        <v>32</v>
      </c>
      <c r="M2091">
        <v>45220</v>
      </c>
      <c r="N2091">
        <v>8</v>
      </c>
      <c r="O2091">
        <v>15</v>
      </c>
      <c r="P2091">
        <v>1</v>
      </c>
      <c r="Q2091">
        <v>7</v>
      </c>
      <c r="R2091">
        <v>3</v>
      </c>
      <c r="S2091">
        <v>4</v>
      </c>
      <c r="T2091">
        <v>1</v>
      </c>
      <c r="U2091">
        <v>3</v>
      </c>
      <c r="V2091">
        <f>COUNTIF(tbl_General[EmployeeID],tbl_General[[#This Row],[EmployeeID]])</f>
        <v>1</v>
      </c>
    </row>
    <row r="2092" spans="1:22" x14ac:dyDescent="0.25">
      <c r="A2092">
        <v>43</v>
      </c>
      <c r="B2092" t="s">
        <v>28</v>
      </c>
      <c r="C2092" t="s">
        <v>22</v>
      </c>
      <c r="D2092" t="s">
        <v>23</v>
      </c>
      <c r="E2092">
        <v>5</v>
      </c>
      <c r="F2092">
        <v>3</v>
      </c>
      <c r="G2092" t="s">
        <v>45</v>
      </c>
      <c r="H2092">
        <v>3532</v>
      </c>
      <c r="I2092" t="s">
        <v>25</v>
      </c>
      <c r="J2092">
        <v>3</v>
      </c>
      <c r="K2092" t="s">
        <v>31</v>
      </c>
      <c r="L2092" t="s">
        <v>32</v>
      </c>
      <c r="M2092">
        <v>45220</v>
      </c>
      <c r="N2092">
        <v>8</v>
      </c>
      <c r="O2092">
        <v>15</v>
      </c>
      <c r="P2092">
        <v>1</v>
      </c>
      <c r="Q2092">
        <v>7</v>
      </c>
      <c r="R2092">
        <v>3</v>
      </c>
      <c r="S2092">
        <v>4</v>
      </c>
      <c r="T2092">
        <v>1</v>
      </c>
      <c r="U2092">
        <v>3</v>
      </c>
      <c r="V2092">
        <f>COUNTIF(tbl_General[EmployeeID],tbl_General[[#This Row],[EmployeeID]])</f>
        <v>1</v>
      </c>
    </row>
    <row r="2093" spans="1:22" x14ac:dyDescent="0.25">
      <c r="A2093">
        <v>55</v>
      </c>
      <c r="B2093" t="s">
        <v>21</v>
      </c>
      <c r="C2093" t="s">
        <v>22</v>
      </c>
      <c r="D2093" t="s">
        <v>30</v>
      </c>
      <c r="E2093">
        <v>23</v>
      </c>
      <c r="F2093">
        <v>1</v>
      </c>
      <c r="G2093" t="s">
        <v>24</v>
      </c>
      <c r="H2093">
        <v>950</v>
      </c>
      <c r="I2093" t="s">
        <v>34</v>
      </c>
      <c r="J2093">
        <v>5</v>
      </c>
      <c r="K2093" t="s">
        <v>40</v>
      </c>
      <c r="L2093" t="s">
        <v>41</v>
      </c>
      <c r="M2093">
        <v>23420</v>
      </c>
      <c r="N2093">
        <v>5</v>
      </c>
      <c r="O2093">
        <v>11</v>
      </c>
      <c r="P2093">
        <v>2</v>
      </c>
      <c r="Q2093">
        <v>8</v>
      </c>
      <c r="R2093">
        <v>2</v>
      </c>
      <c r="S2093">
        <v>4</v>
      </c>
      <c r="T2093">
        <v>1</v>
      </c>
      <c r="U2093">
        <v>2</v>
      </c>
      <c r="V2093">
        <f>COUNTIF(tbl_General[EmployeeID],tbl_General[[#This Row],[EmployeeID]])</f>
        <v>1</v>
      </c>
    </row>
    <row r="2094" spans="1:22" x14ac:dyDescent="0.25">
      <c r="A2094">
        <v>55</v>
      </c>
      <c r="B2094" t="s">
        <v>21</v>
      </c>
      <c r="C2094" t="s">
        <v>22</v>
      </c>
      <c r="D2094" t="s">
        <v>30</v>
      </c>
      <c r="E2094">
        <v>23</v>
      </c>
      <c r="F2094">
        <v>1</v>
      </c>
      <c r="G2094" t="s">
        <v>24</v>
      </c>
      <c r="H2094">
        <v>2420</v>
      </c>
      <c r="I2094" t="s">
        <v>34</v>
      </c>
      <c r="J2094">
        <v>5</v>
      </c>
      <c r="K2094" t="s">
        <v>40</v>
      </c>
      <c r="L2094" t="s">
        <v>41</v>
      </c>
      <c r="M2094">
        <v>23420</v>
      </c>
      <c r="N2094">
        <v>5</v>
      </c>
      <c r="O2094">
        <v>11</v>
      </c>
      <c r="P2094">
        <v>2</v>
      </c>
      <c r="Q2094">
        <v>8</v>
      </c>
      <c r="R2094">
        <v>2</v>
      </c>
      <c r="S2094">
        <v>4</v>
      </c>
      <c r="T2094">
        <v>1</v>
      </c>
      <c r="U2094">
        <v>2</v>
      </c>
      <c r="V2094">
        <f>COUNTIF(tbl_General[EmployeeID],tbl_General[[#This Row],[EmployeeID]])</f>
        <v>1</v>
      </c>
    </row>
    <row r="2095" spans="1:22" x14ac:dyDescent="0.25">
      <c r="A2095">
        <v>55</v>
      </c>
      <c r="B2095" t="s">
        <v>21</v>
      </c>
      <c r="C2095" t="s">
        <v>22</v>
      </c>
      <c r="D2095" t="s">
        <v>30</v>
      </c>
      <c r="E2095">
        <v>23</v>
      </c>
      <c r="F2095">
        <v>1</v>
      </c>
      <c r="G2095" t="s">
        <v>24</v>
      </c>
      <c r="H2095">
        <v>3890</v>
      </c>
      <c r="I2095" t="s">
        <v>34</v>
      </c>
      <c r="J2095">
        <v>5</v>
      </c>
      <c r="K2095" t="s">
        <v>40</v>
      </c>
      <c r="L2095" t="s">
        <v>41</v>
      </c>
      <c r="M2095">
        <v>23420</v>
      </c>
      <c r="N2095">
        <v>5</v>
      </c>
      <c r="O2095">
        <v>11</v>
      </c>
      <c r="P2095">
        <v>2</v>
      </c>
      <c r="Q2095">
        <v>8</v>
      </c>
      <c r="R2095">
        <v>2</v>
      </c>
      <c r="S2095">
        <v>4</v>
      </c>
      <c r="T2095">
        <v>1</v>
      </c>
      <c r="U2095">
        <v>2</v>
      </c>
      <c r="V2095">
        <f>COUNTIF(tbl_General[EmployeeID],tbl_General[[#This Row],[EmployeeID]])</f>
        <v>1</v>
      </c>
    </row>
    <row r="2096" spans="1:22" x14ac:dyDescent="0.25">
      <c r="A2096">
        <v>33</v>
      </c>
      <c r="B2096" t="s">
        <v>28</v>
      </c>
      <c r="C2096" t="s">
        <v>22</v>
      </c>
      <c r="D2096" t="s">
        <v>23</v>
      </c>
      <c r="E2096">
        <v>5</v>
      </c>
      <c r="F2096">
        <v>4</v>
      </c>
      <c r="G2096" t="s">
        <v>45</v>
      </c>
      <c r="H2096">
        <v>179</v>
      </c>
      <c r="I2096" t="s">
        <v>34</v>
      </c>
      <c r="J2096">
        <v>2</v>
      </c>
      <c r="K2096" t="s">
        <v>39</v>
      </c>
      <c r="L2096" t="s">
        <v>41</v>
      </c>
      <c r="M2096">
        <v>66520</v>
      </c>
      <c r="N2096">
        <v>7</v>
      </c>
      <c r="O2096">
        <v>25</v>
      </c>
      <c r="P2096">
        <v>0</v>
      </c>
      <c r="Q2096">
        <v>8</v>
      </c>
      <c r="R2096">
        <v>5</v>
      </c>
      <c r="S2096">
        <v>4</v>
      </c>
      <c r="T2096">
        <v>1</v>
      </c>
      <c r="U2096">
        <v>3</v>
      </c>
      <c r="V2096">
        <f>COUNTIF(tbl_General[EmployeeID],tbl_General[[#This Row],[EmployeeID]])</f>
        <v>1</v>
      </c>
    </row>
    <row r="2097" spans="1:22" x14ac:dyDescent="0.25">
      <c r="A2097">
        <v>33</v>
      </c>
      <c r="B2097" t="s">
        <v>28</v>
      </c>
      <c r="C2097" t="s">
        <v>22</v>
      </c>
      <c r="D2097" t="s">
        <v>23</v>
      </c>
      <c r="E2097">
        <v>5</v>
      </c>
      <c r="F2097">
        <v>4</v>
      </c>
      <c r="G2097" t="s">
        <v>45</v>
      </c>
      <c r="H2097">
        <v>1649</v>
      </c>
      <c r="I2097" t="s">
        <v>34</v>
      </c>
      <c r="J2097">
        <v>2</v>
      </c>
      <c r="K2097" t="s">
        <v>39</v>
      </c>
      <c r="L2097" t="s">
        <v>41</v>
      </c>
      <c r="M2097">
        <v>66520</v>
      </c>
      <c r="N2097">
        <v>7</v>
      </c>
      <c r="O2097">
        <v>25</v>
      </c>
      <c r="P2097">
        <v>0</v>
      </c>
      <c r="Q2097">
        <v>8</v>
      </c>
      <c r="R2097">
        <v>5</v>
      </c>
      <c r="S2097">
        <v>4</v>
      </c>
      <c r="T2097">
        <v>1</v>
      </c>
      <c r="U2097">
        <v>3</v>
      </c>
      <c r="V2097">
        <f>COUNTIF(tbl_General[EmployeeID],tbl_General[[#This Row],[EmployeeID]])</f>
        <v>1</v>
      </c>
    </row>
    <row r="2098" spans="1:22" x14ac:dyDescent="0.25">
      <c r="A2098">
        <v>33</v>
      </c>
      <c r="B2098" t="s">
        <v>28</v>
      </c>
      <c r="C2098" t="s">
        <v>22</v>
      </c>
      <c r="D2098" t="s">
        <v>23</v>
      </c>
      <c r="E2098">
        <v>5</v>
      </c>
      <c r="F2098">
        <v>4</v>
      </c>
      <c r="G2098" t="s">
        <v>45</v>
      </c>
      <c r="H2098">
        <v>3119</v>
      </c>
      <c r="I2098" t="s">
        <v>34</v>
      </c>
      <c r="J2098">
        <v>2</v>
      </c>
      <c r="K2098" t="s">
        <v>39</v>
      </c>
      <c r="L2098" t="s">
        <v>41</v>
      </c>
      <c r="M2098">
        <v>66520</v>
      </c>
      <c r="N2098">
        <v>7</v>
      </c>
      <c r="O2098">
        <v>25</v>
      </c>
      <c r="P2098">
        <v>0</v>
      </c>
      <c r="Q2098">
        <v>8</v>
      </c>
      <c r="R2098">
        <v>5</v>
      </c>
      <c r="S2098">
        <v>4</v>
      </c>
      <c r="T2098">
        <v>1</v>
      </c>
      <c r="U2098">
        <v>3</v>
      </c>
      <c r="V2098">
        <f>COUNTIF(tbl_General[EmployeeID],tbl_General[[#This Row],[EmployeeID]])</f>
        <v>1</v>
      </c>
    </row>
    <row r="2099" spans="1:22" x14ac:dyDescent="0.25">
      <c r="A2099">
        <v>34</v>
      </c>
      <c r="B2099" t="s">
        <v>28</v>
      </c>
      <c r="C2099" t="s">
        <v>22</v>
      </c>
      <c r="D2099" t="s">
        <v>23</v>
      </c>
      <c r="E2099">
        <v>15</v>
      </c>
      <c r="F2099">
        <v>2</v>
      </c>
      <c r="G2099" t="s">
        <v>45</v>
      </c>
      <c r="H2099">
        <v>1237</v>
      </c>
      <c r="I2099" t="s">
        <v>25</v>
      </c>
      <c r="J2099">
        <v>2</v>
      </c>
      <c r="K2099" t="s">
        <v>31</v>
      </c>
      <c r="L2099" t="s">
        <v>32</v>
      </c>
      <c r="M2099">
        <v>84630</v>
      </c>
      <c r="N2099">
        <v>2</v>
      </c>
      <c r="O2099">
        <v>13</v>
      </c>
      <c r="P2099">
        <v>0</v>
      </c>
      <c r="Q2099">
        <v>8</v>
      </c>
      <c r="R2099">
        <v>2</v>
      </c>
      <c r="S2099">
        <v>4</v>
      </c>
      <c r="T2099">
        <v>1</v>
      </c>
      <c r="U2099">
        <v>3</v>
      </c>
      <c r="V2099">
        <f>COUNTIF(tbl_General[EmployeeID],tbl_General[[#This Row],[EmployeeID]])</f>
        <v>1</v>
      </c>
    </row>
    <row r="2100" spans="1:22" x14ac:dyDescent="0.25">
      <c r="A2100">
        <v>34</v>
      </c>
      <c r="B2100" t="s">
        <v>28</v>
      </c>
      <c r="C2100" t="s">
        <v>22</v>
      </c>
      <c r="D2100" t="s">
        <v>23</v>
      </c>
      <c r="E2100">
        <v>15</v>
      </c>
      <c r="F2100">
        <v>2</v>
      </c>
      <c r="G2100" t="s">
        <v>45</v>
      </c>
      <c r="H2100">
        <v>2707</v>
      </c>
      <c r="I2100" t="s">
        <v>25</v>
      </c>
      <c r="J2100">
        <v>2</v>
      </c>
      <c r="K2100" t="s">
        <v>31</v>
      </c>
      <c r="L2100" t="s">
        <v>32</v>
      </c>
      <c r="M2100">
        <v>84630</v>
      </c>
      <c r="N2100">
        <v>2</v>
      </c>
      <c r="O2100">
        <v>13</v>
      </c>
      <c r="P2100">
        <v>0</v>
      </c>
      <c r="Q2100">
        <v>8</v>
      </c>
      <c r="R2100">
        <v>2</v>
      </c>
      <c r="S2100">
        <v>4</v>
      </c>
      <c r="T2100">
        <v>1</v>
      </c>
      <c r="U2100">
        <v>3</v>
      </c>
      <c r="V2100">
        <f>COUNTIF(tbl_General[EmployeeID],tbl_General[[#This Row],[EmployeeID]])</f>
        <v>1</v>
      </c>
    </row>
    <row r="2101" spans="1:22" x14ac:dyDescent="0.25">
      <c r="A2101">
        <v>34</v>
      </c>
      <c r="B2101" t="s">
        <v>28</v>
      </c>
      <c r="C2101" t="s">
        <v>22</v>
      </c>
      <c r="D2101" t="s">
        <v>23</v>
      </c>
      <c r="E2101">
        <v>15</v>
      </c>
      <c r="F2101">
        <v>2</v>
      </c>
      <c r="G2101" t="s">
        <v>45</v>
      </c>
      <c r="H2101">
        <v>4177</v>
      </c>
      <c r="I2101" t="s">
        <v>25</v>
      </c>
      <c r="J2101">
        <v>2</v>
      </c>
      <c r="K2101" t="s">
        <v>31</v>
      </c>
      <c r="L2101" t="s">
        <v>32</v>
      </c>
      <c r="M2101">
        <v>84630</v>
      </c>
      <c r="N2101">
        <v>2</v>
      </c>
      <c r="O2101">
        <v>13</v>
      </c>
      <c r="P2101">
        <v>0</v>
      </c>
      <c r="Q2101">
        <v>8</v>
      </c>
      <c r="R2101">
        <v>2</v>
      </c>
      <c r="S2101">
        <v>4</v>
      </c>
      <c r="T2101">
        <v>1</v>
      </c>
      <c r="U2101">
        <v>3</v>
      </c>
      <c r="V2101">
        <f>COUNTIF(tbl_General[EmployeeID],tbl_General[[#This Row],[EmployeeID]])</f>
        <v>1</v>
      </c>
    </row>
    <row r="2102" spans="1:22" x14ac:dyDescent="0.25">
      <c r="A2102">
        <v>44</v>
      </c>
      <c r="B2102" t="s">
        <v>21</v>
      </c>
      <c r="C2102" t="s">
        <v>22</v>
      </c>
      <c r="D2102" t="s">
        <v>30</v>
      </c>
      <c r="E2102">
        <v>1</v>
      </c>
      <c r="F2102">
        <v>1</v>
      </c>
      <c r="G2102" t="s">
        <v>38</v>
      </c>
      <c r="H2102">
        <v>1265</v>
      </c>
      <c r="I2102" t="s">
        <v>25</v>
      </c>
      <c r="J2102">
        <v>3</v>
      </c>
      <c r="K2102" t="s">
        <v>31</v>
      </c>
      <c r="L2102" t="s">
        <v>41</v>
      </c>
      <c r="M2102">
        <v>15630</v>
      </c>
      <c r="N2102">
        <v>5</v>
      </c>
      <c r="O2102">
        <v>12</v>
      </c>
      <c r="P2102">
        <v>2</v>
      </c>
      <c r="Q2102">
        <v>9</v>
      </c>
      <c r="R2102">
        <v>3</v>
      </c>
      <c r="S2102">
        <v>4</v>
      </c>
      <c r="T2102">
        <v>1</v>
      </c>
      <c r="U2102">
        <v>3</v>
      </c>
      <c r="V2102">
        <f>COUNTIF(tbl_General[EmployeeID],tbl_General[[#This Row],[EmployeeID]])</f>
        <v>1</v>
      </c>
    </row>
    <row r="2103" spans="1:22" x14ac:dyDescent="0.25">
      <c r="A2103">
        <v>44</v>
      </c>
      <c r="B2103" t="s">
        <v>21</v>
      </c>
      <c r="C2103" t="s">
        <v>22</v>
      </c>
      <c r="D2103" t="s">
        <v>30</v>
      </c>
      <c r="E2103">
        <v>1</v>
      </c>
      <c r="F2103">
        <v>1</v>
      </c>
      <c r="G2103" t="s">
        <v>38</v>
      </c>
      <c r="H2103">
        <v>2735</v>
      </c>
      <c r="I2103" t="s">
        <v>25</v>
      </c>
      <c r="J2103">
        <v>3</v>
      </c>
      <c r="K2103" t="s">
        <v>31</v>
      </c>
      <c r="L2103" t="s">
        <v>41</v>
      </c>
      <c r="M2103">
        <v>15630</v>
      </c>
      <c r="N2103">
        <v>5</v>
      </c>
      <c r="O2103">
        <v>12</v>
      </c>
      <c r="P2103">
        <v>2</v>
      </c>
      <c r="Q2103">
        <v>9</v>
      </c>
      <c r="R2103">
        <v>3</v>
      </c>
      <c r="S2103">
        <v>4</v>
      </c>
      <c r="T2103">
        <v>1</v>
      </c>
      <c r="U2103">
        <v>3</v>
      </c>
      <c r="V2103">
        <f>COUNTIF(tbl_General[EmployeeID],tbl_General[[#This Row],[EmployeeID]])</f>
        <v>1</v>
      </c>
    </row>
    <row r="2104" spans="1:22" x14ac:dyDescent="0.25">
      <c r="A2104">
        <v>44</v>
      </c>
      <c r="B2104" t="s">
        <v>21</v>
      </c>
      <c r="C2104" t="s">
        <v>22</v>
      </c>
      <c r="D2104" t="s">
        <v>30</v>
      </c>
      <c r="E2104">
        <v>1</v>
      </c>
      <c r="F2104">
        <v>1</v>
      </c>
      <c r="G2104" t="s">
        <v>38</v>
      </c>
      <c r="H2104">
        <v>4205</v>
      </c>
      <c r="I2104" t="s">
        <v>25</v>
      </c>
      <c r="J2104">
        <v>3</v>
      </c>
      <c r="K2104" t="s">
        <v>31</v>
      </c>
      <c r="L2104" t="s">
        <v>41</v>
      </c>
      <c r="M2104">
        <v>15630</v>
      </c>
      <c r="N2104">
        <v>5</v>
      </c>
      <c r="O2104">
        <v>12</v>
      </c>
      <c r="P2104">
        <v>2</v>
      </c>
      <c r="Q2104">
        <v>9</v>
      </c>
      <c r="R2104">
        <v>3</v>
      </c>
      <c r="S2104">
        <v>4</v>
      </c>
      <c r="T2104">
        <v>1</v>
      </c>
      <c r="U2104">
        <v>3</v>
      </c>
      <c r="V2104">
        <f>COUNTIF(tbl_General[EmployeeID],tbl_General[[#This Row],[EmployeeID]])</f>
        <v>1</v>
      </c>
    </row>
    <row r="2105" spans="1:22" x14ac:dyDescent="0.25">
      <c r="A2105">
        <v>30</v>
      </c>
      <c r="B2105" t="s">
        <v>21</v>
      </c>
      <c r="C2105" t="s">
        <v>22</v>
      </c>
      <c r="D2105" t="s">
        <v>30</v>
      </c>
      <c r="E2105">
        <v>14</v>
      </c>
      <c r="F2105">
        <v>3</v>
      </c>
      <c r="G2105" t="s">
        <v>46</v>
      </c>
      <c r="H2105">
        <v>852</v>
      </c>
      <c r="I2105" t="s">
        <v>34</v>
      </c>
      <c r="J2105">
        <v>5</v>
      </c>
      <c r="K2105" t="s">
        <v>39</v>
      </c>
      <c r="L2105" t="s">
        <v>27</v>
      </c>
      <c r="M2105">
        <v>27950</v>
      </c>
      <c r="N2105">
        <v>3</v>
      </c>
      <c r="O2105">
        <v>13</v>
      </c>
      <c r="P2105">
        <v>0</v>
      </c>
      <c r="Q2105">
        <v>9</v>
      </c>
      <c r="R2105">
        <v>4</v>
      </c>
      <c r="S2105">
        <v>4</v>
      </c>
      <c r="T2105">
        <v>1</v>
      </c>
      <c r="U2105">
        <v>3</v>
      </c>
      <c r="V2105">
        <f>COUNTIF(tbl_General[EmployeeID],tbl_General[[#This Row],[EmployeeID]])</f>
        <v>1</v>
      </c>
    </row>
    <row r="2106" spans="1:22" x14ac:dyDescent="0.25">
      <c r="A2106">
        <v>30</v>
      </c>
      <c r="B2106" t="s">
        <v>21</v>
      </c>
      <c r="C2106" t="s">
        <v>22</v>
      </c>
      <c r="D2106" t="s">
        <v>30</v>
      </c>
      <c r="E2106">
        <v>14</v>
      </c>
      <c r="F2106">
        <v>3</v>
      </c>
      <c r="G2106" t="s">
        <v>46</v>
      </c>
      <c r="H2106">
        <v>2322</v>
      </c>
      <c r="I2106" t="s">
        <v>34</v>
      </c>
      <c r="J2106">
        <v>5</v>
      </c>
      <c r="K2106" t="s">
        <v>39</v>
      </c>
      <c r="L2106" t="s">
        <v>27</v>
      </c>
      <c r="M2106">
        <v>27950</v>
      </c>
      <c r="N2106">
        <v>3</v>
      </c>
      <c r="O2106">
        <v>13</v>
      </c>
      <c r="P2106">
        <v>0</v>
      </c>
      <c r="Q2106">
        <v>9</v>
      </c>
      <c r="R2106">
        <v>4</v>
      </c>
      <c r="S2106">
        <v>4</v>
      </c>
      <c r="T2106">
        <v>1</v>
      </c>
      <c r="U2106">
        <v>3</v>
      </c>
      <c r="V2106">
        <f>COUNTIF(tbl_General[EmployeeID],tbl_General[[#This Row],[EmployeeID]])</f>
        <v>1</v>
      </c>
    </row>
    <row r="2107" spans="1:22" x14ac:dyDescent="0.25">
      <c r="A2107">
        <v>30</v>
      </c>
      <c r="B2107" t="s">
        <v>21</v>
      </c>
      <c r="C2107" t="s">
        <v>22</v>
      </c>
      <c r="D2107" t="s">
        <v>30</v>
      </c>
      <c r="E2107">
        <v>14</v>
      </c>
      <c r="F2107">
        <v>3</v>
      </c>
      <c r="G2107" t="s">
        <v>46</v>
      </c>
      <c r="H2107">
        <v>3792</v>
      </c>
      <c r="I2107" t="s">
        <v>34</v>
      </c>
      <c r="J2107">
        <v>5</v>
      </c>
      <c r="K2107" t="s">
        <v>39</v>
      </c>
      <c r="L2107" t="s">
        <v>27</v>
      </c>
      <c r="M2107">
        <v>27950</v>
      </c>
      <c r="N2107">
        <v>3</v>
      </c>
      <c r="O2107">
        <v>13</v>
      </c>
      <c r="P2107">
        <v>0</v>
      </c>
      <c r="Q2107">
        <v>9</v>
      </c>
      <c r="R2107">
        <v>4</v>
      </c>
      <c r="S2107">
        <v>4</v>
      </c>
      <c r="T2107">
        <v>1</v>
      </c>
      <c r="U2107">
        <v>3</v>
      </c>
      <c r="V2107">
        <f>COUNTIF(tbl_General[EmployeeID],tbl_General[[#This Row],[EmployeeID]])</f>
        <v>1</v>
      </c>
    </row>
    <row r="2108" spans="1:22" x14ac:dyDescent="0.25">
      <c r="A2108">
        <v>44</v>
      </c>
      <c r="B2108" t="s">
        <v>21</v>
      </c>
      <c r="C2108" t="s">
        <v>22</v>
      </c>
      <c r="D2108" t="s">
        <v>37</v>
      </c>
      <c r="E2108">
        <v>26</v>
      </c>
      <c r="F2108">
        <v>3</v>
      </c>
      <c r="G2108" t="s">
        <v>24</v>
      </c>
      <c r="H2108">
        <v>1244</v>
      </c>
      <c r="I2108" t="s">
        <v>34</v>
      </c>
      <c r="J2108">
        <v>5</v>
      </c>
      <c r="K2108" t="s">
        <v>26</v>
      </c>
      <c r="L2108" t="s">
        <v>27</v>
      </c>
      <c r="M2108">
        <v>47590</v>
      </c>
      <c r="N2108">
        <v>2</v>
      </c>
      <c r="O2108">
        <v>21</v>
      </c>
      <c r="P2108">
        <v>0</v>
      </c>
      <c r="Q2108">
        <v>9</v>
      </c>
      <c r="R2108">
        <v>2</v>
      </c>
      <c r="S2108">
        <v>4</v>
      </c>
      <c r="T2108">
        <v>1</v>
      </c>
      <c r="U2108">
        <v>3</v>
      </c>
      <c r="V2108">
        <f>COUNTIF(tbl_General[EmployeeID],tbl_General[[#This Row],[EmployeeID]])</f>
        <v>1</v>
      </c>
    </row>
    <row r="2109" spans="1:22" x14ac:dyDescent="0.25">
      <c r="A2109">
        <v>44</v>
      </c>
      <c r="B2109" t="s">
        <v>21</v>
      </c>
      <c r="C2109" t="s">
        <v>22</v>
      </c>
      <c r="D2109" t="s">
        <v>37</v>
      </c>
      <c r="E2109">
        <v>26</v>
      </c>
      <c r="F2109">
        <v>3</v>
      </c>
      <c r="G2109" t="s">
        <v>24</v>
      </c>
      <c r="H2109">
        <v>2714</v>
      </c>
      <c r="I2109" t="s">
        <v>34</v>
      </c>
      <c r="J2109">
        <v>5</v>
      </c>
      <c r="K2109" t="s">
        <v>26</v>
      </c>
      <c r="L2109" t="s">
        <v>27</v>
      </c>
      <c r="M2109">
        <v>47590</v>
      </c>
      <c r="N2109">
        <v>2</v>
      </c>
      <c r="O2109">
        <v>21</v>
      </c>
      <c r="P2109">
        <v>0</v>
      </c>
      <c r="Q2109">
        <v>9</v>
      </c>
      <c r="R2109">
        <v>2</v>
      </c>
      <c r="S2109">
        <v>4</v>
      </c>
      <c r="T2109">
        <v>1</v>
      </c>
      <c r="U2109">
        <v>3</v>
      </c>
      <c r="V2109">
        <f>COUNTIF(tbl_General[EmployeeID],tbl_General[[#This Row],[EmployeeID]])</f>
        <v>1</v>
      </c>
    </row>
    <row r="2110" spans="1:22" x14ac:dyDescent="0.25">
      <c r="A2110">
        <v>44</v>
      </c>
      <c r="B2110" t="s">
        <v>21</v>
      </c>
      <c r="C2110" t="s">
        <v>22</v>
      </c>
      <c r="D2110" t="s">
        <v>37</v>
      </c>
      <c r="E2110">
        <v>26</v>
      </c>
      <c r="F2110">
        <v>3</v>
      </c>
      <c r="G2110" t="s">
        <v>24</v>
      </c>
      <c r="H2110">
        <v>4184</v>
      </c>
      <c r="I2110" t="s">
        <v>34</v>
      </c>
      <c r="J2110">
        <v>5</v>
      </c>
      <c r="K2110" t="s">
        <v>26</v>
      </c>
      <c r="L2110" t="s">
        <v>27</v>
      </c>
      <c r="M2110">
        <v>47590</v>
      </c>
      <c r="N2110">
        <v>2</v>
      </c>
      <c r="O2110">
        <v>21</v>
      </c>
      <c r="P2110">
        <v>0</v>
      </c>
      <c r="Q2110">
        <v>9</v>
      </c>
      <c r="R2110">
        <v>2</v>
      </c>
      <c r="S2110">
        <v>4</v>
      </c>
      <c r="T2110">
        <v>1</v>
      </c>
      <c r="U2110">
        <v>3</v>
      </c>
      <c r="V2110">
        <f>COUNTIF(tbl_General[EmployeeID],tbl_General[[#This Row],[EmployeeID]])</f>
        <v>1</v>
      </c>
    </row>
    <row r="2111" spans="1:22" x14ac:dyDescent="0.25">
      <c r="A2111">
        <v>42</v>
      </c>
      <c r="B2111" t="s">
        <v>21</v>
      </c>
      <c r="C2111" t="s">
        <v>22</v>
      </c>
      <c r="D2111" t="s">
        <v>30</v>
      </c>
      <c r="E2111">
        <v>6</v>
      </c>
      <c r="F2111">
        <v>3</v>
      </c>
      <c r="G2111" t="s">
        <v>38</v>
      </c>
      <c r="H2111">
        <v>1162</v>
      </c>
      <c r="I2111" t="s">
        <v>34</v>
      </c>
      <c r="J2111">
        <v>2</v>
      </c>
      <c r="K2111" t="s">
        <v>40</v>
      </c>
      <c r="L2111" t="s">
        <v>41</v>
      </c>
      <c r="M2111">
        <v>100080</v>
      </c>
      <c r="N2111">
        <v>6</v>
      </c>
      <c r="O2111">
        <v>19</v>
      </c>
      <c r="P2111">
        <v>1</v>
      </c>
      <c r="Q2111">
        <v>9</v>
      </c>
      <c r="R2111">
        <v>3</v>
      </c>
      <c r="S2111">
        <v>4</v>
      </c>
      <c r="T2111">
        <v>1</v>
      </c>
      <c r="U2111">
        <v>2</v>
      </c>
      <c r="V2111">
        <f>COUNTIF(tbl_General[EmployeeID],tbl_General[[#This Row],[EmployeeID]])</f>
        <v>1</v>
      </c>
    </row>
    <row r="2112" spans="1:22" x14ac:dyDescent="0.25">
      <c r="A2112">
        <v>42</v>
      </c>
      <c r="B2112" t="s">
        <v>21</v>
      </c>
      <c r="C2112" t="s">
        <v>22</v>
      </c>
      <c r="D2112" t="s">
        <v>30</v>
      </c>
      <c r="E2112">
        <v>6</v>
      </c>
      <c r="F2112">
        <v>3</v>
      </c>
      <c r="G2112" t="s">
        <v>38</v>
      </c>
      <c r="H2112">
        <v>2632</v>
      </c>
      <c r="I2112" t="s">
        <v>34</v>
      </c>
      <c r="J2112">
        <v>2</v>
      </c>
      <c r="K2112" t="s">
        <v>40</v>
      </c>
      <c r="L2112" t="s">
        <v>41</v>
      </c>
      <c r="M2112">
        <v>100080</v>
      </c>
      <c r="N2112">
        <v>6</v>
      </c>
      <c r="O2112">
        <v>19</v>
      </c>
      <c r="P2112">
        <v>1</v>
      </c>
      <c r="Q2112">
        <v>9</v>
      </c>
      <c r="R2112">
        <v>3</v>
      </c>
      <c r="S2112">
        <v>4</v>
      </c>
      <c r="T2112">
        <v>1</v>
      </c>
      <c r="U2112">
        <v>2</v>
      </c>
      <c r="V2112">
        <f>COUNTIF(tbl_General[EmployeeID],tbl_General[[#This Row],[EmployeeID]])</f>
        <v>1</v>
      </c>
    </row>
    <row r="2113" spans="1:22" x14ac:dyDescent="0.25">
      <c r="A2113">
        <v>42</v>
      </c>
      <c r="B2113" t="s">
        <v>21</v>
      </c>
      <c r="C2113" t="s">
        <v>22</v>
      </c>
      <c r="D2113" t="s">
        <v>30</v>
      </c>
      <c r="E2113">
        <v>6</v>
      </c>
      <c r="F2113">
        <v>3</v>
      </c>
      <c r="G2113" t="s">
        <v>38</v>
      </c>
      <c r="H2113">
        <v>4102</v>
      </c>
      <c r="I2113" t="s">
        <v>34</v>
      </c>
      <c r="J2113">
        <v>2</v>
      </c>
      <c r="K2113" t="s">
        <v>40</v>
      </c>
      <c r="L2113" t="s">
        <v>41</v>
      </c>
      <c r="M2113">
        <v>100080</v>
      </c>
      <c r="N2113">
        <v>6</v>
      </c>
      <c r="O2113">
        <v>19</v>
      </c>
      <c r="P2113">
        <v>1</v>
      </c>
      <c r="Q2113">
        <v>9</v>
      </c>
      <c r="R2113">
        <v>3</v>
      </c>
      <c r="S2113">
        <v>4</v>
      </c>
      <c r="T2113">
        <v>1</v>
      </c>
      <c r="U2113">
        <v>2</v>
      </c>
      <c r="V2113">
        <f>COUNTIF(tbl_General[EmployeeID],tbl_General[[#This Row],[EmployeeID]])</f>
        <v>1</v>
      </c>
    </row>
    <row r="2114" spans="1:22" x14ac:dyDescent="0.25">
      <c r="A2114">
        <v>34</v>
      </c>
      <c r="B2114" t="s">
        <v>21</v>
      </c>
      <c r="C2114" t="s">
        <v>29</v>
      </c>
      <c r="D2114" t="s">
        <v>23</v>
      </c>
      <c r="E2114">
        <v>2</v>
      </c>
      <c r="F2114">
        <v>1</v>
      </c>
      <c r="G2114" t="s">
        <v>45</v>
      </c>
      <c r="H2114">
        <v>758</v>
      </c>
      <c r="I2114" t="s">
        <v>25</v>
      </c>
      <c r="J2114">
        <v>5</v>
      </c>
      <c r="K2114" t="s">
        <v>44</v>
      </c>
      <c r="L2114" t="s">
        <v>41</v>
      </c>
      <c r="M2114">
        <v>26860</v>
      </c>
      <c r="N2114">
        <v>5</v>
      </c>
      <c r="O2114">
        <v>11</v>
      </c>
      <c r="P2114">
        <v>0</v>
      </c>
      <c r="Q2114">
        <v>10</v>
      </c>
      <c r="R2114">
        <v>3</v>
      </c>
      <c r="S2114">
        <v>4</v>
      </c>
      <c r="T2114">
        <v>1</v>
      </c>
      <c r="U2114">
        <v>3</v>
      </c>
      <c r="V2114">
        <f>COUNTIF(tbl_General[EmployeeID],tbl_General[[#This Row],[EmployeeID]])</f>
        <v>1</v>
      </c>
    </row>
    <row r="2115" spans="1:22" x14ac:dyDescent="0.25">
      <c r="A2115">
        <v>34</v>
      </c>
      <c r="B2115" t="s">
        <v>21</v>
      </c>
      <c r="C2115" t="s">
        <v>29</v>
      </c>
      <c r="D2115" t="s">
        <v>23</v>
      </c>
      <c r="E2115">
        <v>2</v>
      </c>
      <c r="F2115">
        <v>1</v>
      </c>
      <c r="G2115" t="s">
        <v>45</v>
      </c>
      <c r="H2115">
        <v>2228</v>
      </c>
      <c r="I2115" t="s">
        <v>25</v>
      </c>
      <c r="J2115">
        <v>5</v>
      </c>
      <c r="K2115" t="s">
        <v>44</v>
      </c>
      <c r="L2115" t="s">
        <v>41</v>
      </c>
      <c r="M2115">
        <v>26860</v>
      </c>
      <c r="N2115">
        <v>5</v>
      </c>
      <c r="O2115">
        <v>11</v>
      </c>
      <c r="P2115">
        <v>0</v>
      </c>
      <c r="Q2115">
        <v>10</v>
      </c>
      <c r="R2115">
        <v>3</v>
      </c>
      <c r="S2115">
        <v>4</v>
      </c>
      <c r="T2115">
        <v>1</v>
      </c>
      <c r="U2115">
        <v>3</v>
      </c>
      <c r="V2115">
        <f>COUNTIF(tbl_General[EmployeeID],tbl_General[[#This Row],[EmployeeID]])</f>
        <v>1</v>
      </c>
    </row>
    <row r="2116" spans="1:22" x14ac:dyDescent="0.25">
      <c r="A2116">
        <v>34</v>
      </c>
      <c r="B2116" t="s">
        <v>21</v>
      </c>
      <c r="C2116" t="s">
        <v>29</v>
      </c>
      <c r="D2116" t="s">
        <v>23</v>
      </c>
      <c r="E2116">
        <v>2</v>
      </c>
      <c r="F2116">
        <v>1</v>
      </c>
      <c r="G2116" t="s">
        <v>45</v>
      </c>
      <c r="H2116">
        <v>3698</v>
      </c>
      <c r="I2116" t="s">
        <v>25</v>
      </c>
      <c r="J2116">
        <v>5</v>
      </c>
      <c r="K2116" t="s">
        <v>44</v>
      </c>
      <c r="L2116" t="s">
        <v>41</v>
      </c>
      <c r="M2116">
        <v>26860</v>
      </c>
      <c r="N2116">
        <v>5</v>
      </c>
      <c r="O2116">
        <v>11</v>
      </c>
      <c r="P2116">
        <v>0</v>
      </c>
      <c r="Q2116">
        <v>10</v>
      </c>
      <c r="R2116">
        <v>3</v>
      </c>
      <c r="S2116">
        <v>4</v>
      </c>
      <c r="T2116">
        <v>1</v>
      </c>
      <c r="U2116">
        <v>3</v>
      </c>
      <c r="V2116">
        <f>COUNTIF(tbl_General[EmployeeID],tbl_General[[#This Row],[EmployeeID]])</f>
        <v>1</v>
      </c>
    </row>
    <row r="2117" spans="1:22" x14ac:dyDescent="0.25">
      <c r="A2117">
        <v>34</v>
      </c>
      <c r="B2117" t="s">
        <v>21</v>
      </c>
      <c r="C2117" t="s">
        <v>22</v>
      </c>
      <c r="D2117" t="s">
        <v>30</v>
      </c>
      <c r="E2117">
        <v>14</v>
      </c>
      <c r="F2117">
        <v>4</v>
      </c>
      <c r="G2117" t="s">
        <v>46</v>
      </c>
      <c r="H2117">
        <v>317</v>
      </c>
      <c r="I2117" t="s">
        <v>34</v>
      </c>
      <c r="J2117">
        <v>2</v>
      </c>
      <c r="K2117" t="s">
        <v>42</v>
      </c>
      <c r="L2117" t="s">
        <v>32</v>
      </c>
      <c r="M2117">
        <v>61460</v>
      </c>
      <c r="N2117">
        <v>2</v>
      </c>
      <c r="O2117">
        <v>12</v>
      </c>
      <c r="P2117">
        <v>0</v>
      </c>
      <c r="Q2117">
        <v>10</v>
      </c>
      <c r="R2117">
        <v>3</v>
      </c>
      <c r="S2117">
        <v>4</v>
      </c>
      <c r="T2117">
        <v>1</v>
      </c>
      <c r="U2117">
        <v>3</v>
      </c>
      <c r="V2117">
        <f>COUNTIF(tbl_General[EmployeeID],tbl_General[[#This Row],[EmployeeID]])</f>
        <v>1</v>
      </c>
    </row>
    <row r="2118" spans="1:22" x14ac:dyDescent="0.25">
      <c r="A2118">
        <v>34</v>
      </c>
      <c r="B2118" t="s">
        <v>21</v>
      </c>
      <c r="C2118" t="s">
        <v>22</v>
      </c>
      <c r="D2118" t="s">
        <v>30</v>
      </c>
      <c r="E2118">
        <v>14</v>
      </c>
      <c r="F2118">
        <v>4</v>
      </c>
      <c r="G2118" t="s">
        <v>46</v>
      </c>
      <c r="H2118">
        <v>1787</v>
      </c>
      <c r="I2118" t="s">
        <v>34</v>
      </c>
      <c r="J2118">
        <v>2</v>
      </c>
      <c r="K2118" t="s">
        <v>42</v>
      </c>
      <c r="L2118" t="s">
        <v>32</v>
      </c>
      <c r="M2118">
        <v>61460</v>
      </c>
      <c r="N2118">
        <v>2</v>
      </c>
      <c r="O2118">
        <v>12</v>
      </c>
      <c r="P2118">
        <v>0</v>
      </c>
      <c r="Q2118">
        <v>10</v>
      </c>
      <c r="R2118">
        <v>3</v>
      </c>
      <c r="S2118">
        <v>4</v>
      </c>
      <c r="T2118">
        <v>1</v>
      </c>
      <c r="U2118">
        <v>3</v>
      </c>
      <c r="V2118">
        <f>COUNTIF(tbl_General[EmployeeID],tbl_General[[#This Row],[EmployeeID]])</f>
        <v>1</v>
      </c>
    </row>
    <row r="2119" spans="1:22" x14ac:dyDescent="0.25">
      <c r="A2119">
        <v>34</v>
      </c>
      <c r="B2119" t="s">
        <v>21</v>
      </c>
      <c r="C2119" t="s">
        <v>22</v>
      </c>
      <c r="D2119" t="s">
        <v>30</v>
      </c>
      <c r="E2119">
        <v>14</v>
      </c>
      <c r="F2119">
        <v>4</v>
      </c>
      <c r="G2119" t="s">
        <v>46</v>
      </c>
      <c r="H2119">
        <v>3257</v>
      </c>
      <c r="I2119" t="s">
        <v>34</v>
      </c>
      <c r="J2119">
        <v>2</v>
      </c>
      <c r="K2119" t="s">
        <v>42</v>
      </c>
      <c r="L2119" t="s">
        <v>32</v>
      </c>
      <c r="M2119">
        <v>61460</v>
      </c>
      <c r="N2119">
        <v>2</v>
      </c>
      <c r="O2119">
        <v>12</v>
      </c>
      <c r="P2119">
        <v>0</v>
      </c>
      <c r="Q2119">
        <v>10</v>
      </c>
      <c r="R2119">
        <v>3</v>
      </c>
      <c r="S2119">
        <v>4</v>
      </c>
      <c r="T2119">
        <v>1</v>
      </c>
      <c r="U2119">
        <v>3</v>
      </c>
      <c r="V2119">
        <f>COUNTIF(tbl_General[EmployeeID],tbl_General[[#This Row],[EmployeeID]])</f>
        <v>1</v>
      </c>
    </row>
    <row r="2120" spans="1:22" x14ac:dyDescent="0.25">
      <c r="A2120">
        <v>53</v>
      </c>
      <c r="B2120" t="s">
        <v>21</v>
      </c>
      <c r="C2120" t="s">
        <v>22</v>
      </c>
      <c r="D2120" t="s">
        <v>30</v>
      </c>
      <c r="E2120">
        <v>24</v>
      </c>
      <c r="F2120">
        <v>3</v>
      </c>
      <c r="G2120" t="s">
        <v>24</v>
      </c>
      <c r="H2120">
        <v>946</v>
      </c>
      <c r="I2120" t="s">
        <v>34</v>
      </c>
      <c r="J2120">
        <v>4</v>
      </c>
      <c r="K2120" t="s">
        <v>39</v>
      </c>
      <c r="L2120" t="s">
        <v>27</v>
      </c>
      <c r="M2120">
        <v>133200</v>
      </c>
      <c r="N2120">
        <v>3</v>
      </c>
      <c r="O2120">
        <v>11</v>
      </c>
      <c r="P2120">
        <v>0</v>
      </c>
      <c r="Q2120">
        <v>11</v>
      </c>
      <c r="R2120">
        <v>2</v>
      </c>
      <c r="S2120">
        <v>4</v>
      </c>
      <c r="T2120">
        <v>1</v>
      </c>
      <c r="U2120">
        <v>2</v>
      </c>
      <c r="V2120">
        <f>COUNTIF(tbl_General[EmployeeID],tbl_General[[#This Row],[EmployeeID]])</f>
        <v>1</v>
      </c>
    </row>
    <row r="2121" spans="1:22" x14ac:dyDescent="0.25">
      <c r="A2121">
        <v>53</v>
      </c>
      <c r="B2121" t="s">
        <v>21</v>
      </c>
      <c r="C2121" t="s">
        <v>22</v>
      </c>
      <c r="D2121" t="s">
        <v>30</v>
      </c>
      <c r="E2121">
        <v>24</v>
      </c>
      <c r="F2121">
        <v>3</v>
      </c>
      <c r="G2121" t="s">
        <v>24</v>
      </c>
      <c r="H2121">
        <v>2416</v>
      </c>
      <c r="I2121" t="s">
        <v>34</v>
      </c>
      <c r="J2121">
        <v>4</v>
      </c>
      <c r="K2121" t="s">
        <v>39</v>
      </c>
      <c r="L2121" t="s">
        <v>27</v>
      </c>
      <c r="M2121">
        <v>133200</v>
      </c>
      <c r="N2121">
        <v>3</v>
      </c>
      <c r="O2121">
        <v>11</v>
      </c>
      <c r="P2121">
        <v>0</v>
      </c>
      <c r="Q2121">
        <v>11</v>
      </c>
      <c r="R2121">
        <v>2</v>
      </c>
      <c r="S2121">
        <v>4</v>
      </c>
      <c r="T2121">
        <v>1</v>
      </c>
      <c r="U2121">
        <v>2</v>
      </c>
      <c r="V2121">
        <f>COUNTIF(tbl_General[EmployeeID],tbl_General[[#This Row],[EmployeeID]])</f>
        <v>1</v>
      </c>
    </row>
    <row r="2122" spans="1:22" x14ac:dyDescent="0.25">
      <c r="A2122">
        <v>53</v>
      </c>
      <c r="B2122" t="s">
        <v>21</v>
      </c>
      <c r="C2122" t="s">
        <v>22</v>
      </c>
      <c r="D2122" t="s">
        <v>30</v>
      </c>
      <c r="E2122">
        <v>24</v>
      </c>
      <c r="F2122">
        <v>3</v>
      </c>
      <c r="G2122" t="s">
        <v>24</v>
      </c>
      <c r="H2122">
        <v>3886</v>
      </c>
      <c r="I2122" t="s">
        <v>34</v>
      </c>
      <c r="J2122">
        <v>4</v>
      </c>
      <c r="K2122" t="s">
        <v>39</v>
      </c>
      <c r="L2122" t="s">
        <v>27</v>
      </c>
      <c r="M2122">
        <v>133200</v>
      </c>
      <c r="N2122">
        <v>3</v>
      </c>
      <c r="O2122">
        <v>11</v>
      </c>
      <c r="P2122">
        <v>0</v>
      </c>
      <c r="Q2122">
        <v>11</v>
      </c>
      <c r="R2122">
        <v>2</v>
      </c>
      <c r="S2122">
        <v>4</v>
      </c>
      <c r="T2122">
        <v>1</v>
      </c>
      <c r="U2122">
        <v>2</v>
      </c>
      <c r="V2122">
        <f>COUNTIF(tbl_General[EmployeeID],tbl_General[[#This Row],[EmployeeID]])</f>
        <v>1</v>
      </c>
    </row>
    <row r="2123" spans="1:22" x14ac:dyDescent="0.25">
      <c r="A2123">
        <v>36</v>
      </c>
      <c r="B2123" t="s">
        <v>21</v>
      </c>
      <c r="C2123" t="s">
        <v>22</v>
      </c>
      <c r="D2123" t="s">
        <v>30</v>
      </c>
      <c r="E2123">
        <v>13</v>
      </c>
      <c r="F2123">
        <v>3</v>
      </c>
      <c r="G2123" t="s">
        <v>46</v>
      </c>
      <c r="H2123">
        <v>1098</v>
      </c>
      <c r="I2123" t="s">
        <v>25</v>
      </c>
      <c r="J2123">
        <v>3</v>
      </c>
      <c r="K2123" t="s">
        <v>26</v>
      </c>
      <c r="L2123" t="s">
        <v>27</v>
      </c>
      <c r="M2123">
        <v>25170</v>
      </c>
      <c r="N2123">
        <v>2</v>
      </c>
      <c r="O2123">
        <v>14</v>
      </c>
      <c r="P2123">
        <v>0</v>
      </c>
      <c r="Q2123">
        <v>12</v>
      </c>
      <c r="R2123">
        <v>3</v>
      </c>
      <c r="S2123">
        <v>4</v>
      </c>
      <c r="T2123">
        <v>1</v>
      </c>
      <c r="U2123">
        <v>3</v>
      </c>
      <c r="V2123">
        <f>COUNTIF(tbl_General[EmployeeID],tbl_General[[#This Row],[EmployeeID]])</f>
        <v>1</v>
      </c>
    </row>
    <row r="2124" spans="1:22" x14ac:dyDescent="0.25">
      <c r="A2124">
        <v>36</v>
      </c>
      <c r="B2124" t="s">
        <v>21</v>
      </c>
      <c r="C2124" t="s">
        <v>22</v>
      </c>
      <c r="D2124" t="s">
        <v>30</v>
      </c>
      <c r="E2124">
        <v>13</v>
      </c>
      <c r="F2124">
        <v>3</v>
      </c>
      <c r="G2124" t="s">
        <v>46</v>
      </c>
      <c r="H2124">
        <v>2568</v>
      </c>
      <c r="I2124" t="s">
        <v>25</v>
      </c>
      <c r="J2124">
        <v>3</v>
      </c>
      <c r="K2124" t="s">
        <v>26</v>
      </c>
      <c r="L2124" t="s">
        <v>27</v>
      </c>
      <c r="M2124">
        <v>25170</v>
      </c>
      <c r="N2124">
        <v>2</v>
      </c>
      <c r="O2124">
        <v>14</v>
      </c>
      <c r="P2124">
        <v>0</v>
      </c>
      <c r="Q2124">
        <v>12</v>
      </c>
      <c r="R2124">
        <v>3</v>
      </c>
      <c r="S2124">
        <v>4</v>
      </c>
      <c r="T2124">
        <v>1</v>
      </c>
      <c r="U2124">
        <v>3</v>
      </c>
      <c r="V2124">
        <f>COUNTIF(tbl_General[EmployeeID],tbl_General[[#This Row],[EmployeeID]])</f>
        <v>1</v>
      </c>
    </row>
    <row r="2125" spans="1:22" x14ac:dyDescent="0.25">
      <c r="A2125">
        <v>36</v>
      </c>
      <c r="B2125" t="s">
        <v>21</v>
      </c>
      <c r="C2125" t="s">
        <v>22</v>
      </c>
      <c r="D2125" t="s">
        <v>30</v>
      </c>
      <c r="E2125">
        <v>13</v>
      </c>
      <c r="F2125">
        <v>3</v>
      </c>
      <c r="G2125" t="s">
        <v>46</v>
      </c>
      <c r="H2125">
        <v>4038</v>
      </c>
      <c r="I2125" t="s">
        <v>25</v>
      </c>
      <c r="J2125">
        <v>3</v>
      </c>
      <c r="K2125" t="s">
        <v>26</v>
      </c>
      <c r="L2125" t="s">
        <v>27</v>
      </c>
      <c r="M2125">
        <v>25170</v>
      </c>
      <c r="N2125">
        <v>2</v>
      </c>
      <c r="O2125">
        <v>14</v>
      </c>
      <c r="P2125">
        <v>0</v>
      </c>
      <c r="Q2125">
        <v>12</v>
      </c>
      <c r="R2125">
        <v>3</v>
      </c>
      <c r="S2125">
        <v>4</v>
      </c>
      <c r="T2125">
        <v>1</v>
      </c>
      <c r="U2125">
        <v>3</v>
      </c>
      <c r="V2125">
        <f>COUNTIF(tbl_General[EmployeeID],tbl_General[[#This Row],[EmployeeID]])</f>
        <v>1</v>
      </c>
    </row>
    <row r="2126" spans="1:22" x14ac:dyDescent="0.25">
      <c r="A2126">
        <v>38</v>
      </c>
      <c r="B2126" t="s">
        <v>21</v>
      </c>
      <c r="C2126" t="s">
        <v>29</v>
      </c>
      <c r="D2126" t="s">
        <v>23</v>
      </c>
      <c r="E2126">
        <v>4</v>
      </c>
      <c r="F2126">
        <v>3</v>
      </c>
      <c r="G2126" t="s">
        <v>38</v>
      </c>
      <c r="H2126">
        <v>348</v>
      </c>
      <c r="I2126" t="s">
        <v>34</v>
      </c>
      <c r="J2126">
        <v>2</v>
      </c>
      <c r="K2126" t="s">
        <v>31</v>
      </c>
      <c r="L2126" t="s">
        <v>41</v>
      </c>
      <c r="M2126">
        <v>23060</v>
      </c>
      <c r="N2126">
        <v>2</v>
      </c>
      <c r="O2126">
        <v>19</v>
      </c>
      <c r="P2126">
        <v>1</v>
      </c>
      <c r="Q2126">
        <v>13</v>
      </c>
      <c r="R2126">
        <v>5</v>
      </c>
      <c r="S2126">
        <v>4</v>
      </c>
      <c r="T2126">
        <v>1</v>
      </c>
      <c r="U2126">
        <v>2</v>
      </c>
      <c r="V2126">
        <f>COUNTIF(tbl_General[EmployeeID],tbl_General[[#This Row],[EmployeeID]])</f>
        <v>1</v>
      </c>
    </row>
    <row r="2127" spans="1:22" x14ac:dyDescent="0.25">
      <c r="A2127">
        <v>38</v>
      </c>
      <c r="B2127" t="s">
        <v>21</v>
      </c>
      <c r="C2127" t="s">
        <v>29</v>
      </c>
      <c r="D2127" t="s">
        <v>23</v>
      </c>
      <c r="E2127">
        <v>4</v>
      </c>
      <c r="F2127">
        <v>3</v>
      </c>
      <c r="G2127" t="s">
        <v>38</v>
      </c>
      <c r="H2127">
        <v>1818</v>
      </c>
      <c r="I2127" t="s">
        <v>34</v>
      </c>
      <c r="J2127">
        <v>2</v>
      </c>
      <c r="K2127" t="s">
        <v>31</v>
      </c>
      <c r="L2127" t="s">
        <v>41</v>
      </c>
      <c r="M2127">
        <v>23060</v>
      </c>
      <c r="N2127">
        <v>2</v>
      </c>
      <c r="O2127">
        <v>19</v>
      </c>
      <c r="P2127">
        <v>1</v>
      </c>
      <c r="Q2127">
        <v>13</v>
      </c>
      <c r="R2127">
        <v>5</v>
      </c>
      <c r="S2127">
        <v>4</v>
      </c>
      <c r="T2127">
        <v>1</v>
      </c>
      <c r="U2127">
        <v>2</v>
      </c>
      <c r="V2127">
        <f>COUNTIF(tbl_General[EmployeeID],tbl_General[[#This Row],[EmployeeID]])</f>
        <v>1</v>
      </c>
    </row>
    <row r="2128" spans="1:22" x14ac:dyDescent="0.25">
      <c r="A2128">
        <v>38</v>
      </c>
      <c r="B2128" t="s">
        <v>21</v>
      </c>
      <c r="C2128" t="s">
        <v>29</v>
      </c>
      <c r="D2128" t="s">
        <v>23</v>
      </c>
      <c r="E2128">
        <v>4</v>
      </c>
      <c r="F2128">
        <v>3</v>
      </c>
      <c r="G2128" t="s">
        <v>38</v>
      </c>
      <c r="H2128">
        <v>3288</v>
      </c>
      <c r="I2128" t="s">
        <v>34</v>
      </c>
      <c r="J2128">
        <v>2</v>
      </c>
      <c r="K2128" t="s">
        <v>31</v>
      </c>
      <c r="L2128" t="s">
        <v>41</v>
      </c>
      <c r="M2128">
        <v>23060</v>
      </c>
      <c r="N2128">
        <v>2</v>
      </c>
      <c r="O2128">
        <v>19</v>
      </c>
      <c r="P2128">
        <v>1</v>
      </c>
      <c r="Q2128">
        <v>13</v>
      </c>
      <c r="R2128">
        <v>5</v>
      </c>
      <c r="S2128">
        <v>4</v>
      </c>
      <c r="T2128">
        <v>1</v>
      </c>
      <c r="U2128">
        <v>2</v>
      </c>
      <c r="V2128">
        <f>COUNTIF(tbl_General[EmployeeID],tbl_General[[#This Row],[EmployeeID]])</f>
        <v>1</v>
      </c>
    </row>
    <row r="2129" spans="1:22" x14ac:dyDescent="0.25">
      <c r="A2129">
        <v>51</v>
      </c>
      <c r="B2129" t="s">
        <v>21</v>
      </c>
      <c r="C2129" t="s">
        <v>22</v>
      </c>
      <c r="D2129" t="s">
        <v>30</v>
      </c>
      <c r="E2129">
        <v>2</v>
      </c>
      <c r="F2129">
        <v>3</v>
      </c>
      <c r="G2129" t="s">
        <v>24</v>
      </c>
      <c r="H2129">
        <v>42</v>
      </c>
      <c r="I2129" t="s">
        <v>34</v>
      </c>
      <c r="J2129">
        <v>2</v>
      </c>
      <c r="K2129" t="s">
        <v>40</v>
      </c>
      <c r="L2129" t="s">
        <v>41</v>
      </c>
      <c r="M2129">
        <v>56750</v>
      </c>
      <c r="N2129">
        <v>5</v>
      </c>
      <c r="O2129">
        <v>13</v>
      </c>
      <c r="P2129">
        <v>0</v>
      </c>
      <c r="Q2129">
        <v>13</v>
      </c>
      <c r="R2129">
        <v>2</v>
      </c>
      <c r="S2129">
        <v>4</v>
      </c>
      <c r="T2129">
        <v>1</v>
      </c>
      <c r="U2129">
        <v>2</v>
      </c>
      <c r="V2129">
        <f>COUNTIF(tbl_General[EmployeeID],tbl_General[[#This Row],[EmployeeID]])</f>
        <v>1</v>
      </c>
    </row>
    <row r="2130" spans="1:22" x14ac:dyDescent="0.25">
      <c r="A2130">
        <v>51</v>
      </c>
      <c r="B2130" t="s">
        <v>21</v>
      </c>
      <c r="C2130" t="s">
        <v>22</v>
      </c>
      <c r="D2130" t="s">
        <v>30</v>
      </c>
      <c r="E2130">
        <v>2</v>
      </c>
      <c r="F2130">
        <v>3</v>
      </c>
      <c r="G2130" t="s">
        <v>24</v>
      </c>
      <c r="H2130">
        <v>1512</v>
      </c>
      <c r="I2130" t="s">
        <v>34</v>
      </c>
      <c r="J2130">
        <v>2</v>
      </c>
      <c r="K2130" t="s">
        <v>40</v>
      </c>
      <c r="L2130" t="s">
        <v>41</v>
      </c>
      <c r="M2130">
        <v>56750</v>
      </c>
      <c r="N2130">
        <v>5</v>
      </c>
      <c r="O2130">
        <v>13</v>
      </c>
      <c r="P2130">
        <v>0</v>
      </c>
      <c r="Q2130">
        <v>13</v>
      </c>
      <c r="R2130">
        <v>2</v>
      </c>
      <c r="S2130">
        <v>4</v>
      </c>
      <c r="T2130">
        <v>1</v>
      </c>
      <c r="U2130">
        <v>2</v>
      </c>
      <c r="V2130">
        <f>COUNTIF(tbl_General[EmployeeID],tbl_General[[#This Row],[EmployeeID]])</f>
        <v>1</v>
      </c>
    </row>
    <row r="2131" spans="1:22" x14ac:dyDescent="0.25">
      <c r="A2131">
        <v>51</v>
      </c>
      <c r="B2131" t="s">
        <v>21</v>
      </c>
      <c r="C2131" t="s">
        <v>22</v>
      </c>
      <c r="D2131" t="s">
        <v>30</v>
      </c>
      <c r="E2131">
        <v>2</v>
      </c>
      <c r="F2131">
        <v>3</v>
      </c>
      <c r="G2131" t="s">
        <v>24</v>
      </c>
      <c r="H2131">
        <v>2982</v>
      </c>
      <c r="I2131" t="s">
        <v>34</v>
      </c>
      <c r="J2131">
        <v>2</v>
      </c>
      <c r="K2131" t="s">
        <v>40</v>
      </c>
      <c r="L2131" t="s">
        <v>41</v>
      </c>
      <c r="M2131">
        <v>56750</v>
      </c>
      <c r="N2131">
        <v>5</v>
      </c>
      <c r="O2131">
        <v>13</v>
      </c>
      <c r="P2131">
        <v>0</v>
      </c>
      <c r="Q2131">
        <v>13</v>
      </c>
      <c r="R2131">
        <v>2</v>
      </c>
      <c r="S2131">
        <v>4</v>
      </c>
      <c r="T2131">
        <v>1</v>
      </c>
      <c r="U2131">
        <v>2</v>
      </c>
      <c r="V2131">
        <f>COUNTIF(tbl_General[EmployeeID],tbl_General[[#This Row],[EmployeeID]])</f>
        <v>1</v>
      </c>
    </row>
    <row r="2132" spans="1:22" x14ac:dyDescent="0.25">
      <c r="A2132">
        <v>36</v>
      </c>
      <c r="B2132" t="s">
        <v>21</v>
      </c>
      <c r="C2132" t="s">
        <v>22</v>
      </c>
      <c r="D2132" t="s">
        <v>30</v>
      </c>
      <c r="E2132">
        <v>1</v>
      </c>
      <c r="F2132">
        <v>3</v>
      </c>
      <c r="G2132" t="s">
        <v>24</v>
      </c>
      <c r="H2132">
        <v>923</v>
      </c>
      <c r="I2132" t="s">
        <v>25</v>
      </c>
      <c r="J2132">
        <v>2</v>
      </c>
      <c r="K2132" t="s">
        <v>26</v>
      </c>
      <c r="L2132" t="s">
        <v>32</v>
      </c>
      <c r="M2132">
        <v>10510</v>
      </c>
      <c r="N2132">
        <v>2</v>
      </c>
      <c r="O2132">
        <v>14</v>
      </c>
      <c r="P2132">
        <v>0</v>
      </c>
      <c r="Q2132">
        <v>15</v>
      </c>
      <c r="R2132">
        <v>2</v>
      </c>
      <c r="S2132">
        <v>4</v>
      </c>
      <c r="T2132">
        <v>1</v>
      </c>
      <c r="U2132">
        <v>3</v>
      </c>
      <c r="V2132">
        <f>COUNTIF(tbl_General[EmployeeID],tbl_General[[#This Row],[EmployeeID]])</f>
        <v>1</v>
      </c>
    </row>
    <row r="2133" spans="1:22" x14ac:dyDescent="0.25">
      <c r="A2133">
        <v>36</v>
      </c>
      <c r="B2133" t="s">
        <v>21</v>
      </c>
      <c r="C2133" t="s">
        <v>22</v>
      </c>
      <c r="D2133" t="s">
        <v>30</v>
      </c>
      <c r="E2133">
        <v>1</v>
      </c>
      <c r="F2133">
        <v>3</v>
      </c>
      <c r="G2133" t="s">
        <v>24</v>
      </c>
      <c r="H2133">
        <v>2393</v>
      </c>
      <c r="I2133" t="s">
        <v>25</v>
      </c>
      <c r="J2133">
        <v>2</v>
      </c>
      <c r="K2133" t="s">
        <v>26</v>
      </c>
      <c r="L2133" t="s">
        <v>32</v>
      </c>
      <c r="M2133">
        <v>10510</v>
      </c>
      <c r="N2133">
        <v>2</v>
      </c>
      <c r="O2133">
        <v>14</v>
      </c>
      <c r="P2133">
        <v>0</v>
      </c>
      <c r="Q2133">
        <v>15</v>
      </c>
      <c r="R2133">
        <v>2</v>
      </c>
      <c r="S2133">
        <v>4</v>
      </c>
      <c r="T2133">
        <v>1</v>
      </c>
      <c r="U2133">
        <v>3</v>
      </c>
      <c r="V2133">
        <f>COUNTIF(tbl_General[EmployeeID],tbl_General[[#This Row],[EmployeeID]])</f>
        <v>1</v>
      </c>
    </row>
    <row r="2134" spans="1:22" x14ac:dyDescent="0.25">
      <c r="A2134">
        <v>36</v>
      </c>
      <c r="B2134" t="s">
        <v>21</v>
      </c>
      <c r="C2134" t="s">
        <v>22</v>
      </c>
      <c r="D2134" t="s">
        <v>30</v>
      </c>
      <c r="E2134">
        <v>1</v>
      </c>
      <c r="F2134">
        <v>3</v>
      </c>
      <c r="G2134" t="s">
        <v>24</v>
      </c>
      <c r="H2134">
        <v>3863</v>
      </c>
      <c r="I2134" t="s">
        <v>25</v>
      </c>
      <c r="J2134">
        <v>2</v>
      </c>
      <c r="K2134" t="s">
        <v>26</v>
      </c>
      <c r="L2134" t="s">
        <v>32</v>
      </c>
      <c r="M2134">
        <v>10510</v>
      </c>
      <c r="N2134">
        <v>2</v>
      </c>
      <c r="O2134">
        <v>14</v>
      </c>
      <c r="P2134">
        <v>0</v>
      </c>
      <c r="Q2134">
        <v>15</v>
      </c>
      <c r="R2134">
        <v>2</v>
      </c>
      <c r="S2134">
        <v>4</v>
      </c>
      <c r="T2134">
        <v>1</v>
      </c>
      <c r="U2134">
        <v>3</v>
      </c>
      <c r="V2134">
        <f>COUNTIF(tbl_General[EmployeeID],tbl_General[[#This Row],[EmployeeID]])</f>
        <v>1</v>
      </c>
    </row>
    <row r="2135" spans="1:22" x14ac:dyDescent="0.25">
      <c r="A2135">
        <v>50</v>
      </c>
      <c r="B2135" t="s">
        <v>28</v>
      </c>
      <c r="C2135" t="s">
        <v>29</v>
      </c>
      <c r="D2135" t="s">
        <v>30</v>
      </c>
      <c r="E2135">
        <v>4</v>
      </c>
      <c r="F2135">
        <v>2</v>
      </c>
      <c r="G2135" t="s">
        <v>38</v>
      </c>
      <c r="H2135">
        <v>271</v>
      </c>
      <c r="I2135" t="s">
        <v>34</v>
      </c>
      <c r="J2135">
        <v>4</v>
      </c>
      <c r="K2135" t="s">
        <v>43</v>
      </c>
      <c r="L2135" t="s">
        <v>27</v>
      </c>
      <c r="M2135">
        <v>44240</v>
      </c>
      <c r="N2135">
        <v>3</v>
      </c>
      <c r="O2135">
        <v>14</v>
      </c>
      <c r="P2135">
        <v>1</v>
      </c>
      <c r="Q2135">
        <v>18</v>
      </c>
      <c r="R2135">
        <v>2</v>
      </c>
      <c r="S2135">
        <v>4</v>
      </c>
      <c r="T2135">
        <v>1</v>
      </c>
      <c r="U2135">
        <v>3</v>
      </c>
      <c r="V2135">
        <f>COUNTIF(tbl_General[EmployeeID],tbl_General[[#This Row],[EmployeeID]])</f>
        <v>1</v>
      </c>
    </row>
    <row r="2136" spans="1:22" x14ac:dyDescent="0.25">
      <c r="A2136">
        <v>50</v>
      </c>
      <c r="B2136" t="s">
        <v>28</v>
      </c>
      <c r="C2136" t="s">
        <v>29</v>
      </c>
      <c r="D2136" t="s">
        <v>30</v>
      </c>
      <c r="E2136">
        <v>4</v>
      </c>
      <c r="F2136">
        <v>2</v>
      </c>
      <c r="G2136" t="s">
        <v>38</v>
      </c>
      <c r="H2136">
        <v>1741</v>
      </c>
      <c r="I2136" t="s">
        <v>34</v>
      </c>
      <c r="J2136">
        <v>4</v>
      </c>
      <c r="K2136" t="s">
        <v>43</v>
      </c>
      <c r="L2136" t="s">
        <v>27</v>
      </c>
      <c r="M2136">
        <v>44240</v>
      </c>
      <c r="N2136">
        <v>3</v>
      </c>
      <c r="O2136">
        <v>14</v>
      </c>
      <c r="P2136">
        <v>1</v>
      </c>
      <c r="Q2136">
        <v>18</v>
      </c>
      <c r="R2136">
        <v>2</v>
      </c>
      <c r="S2136">
        <v>4</v>
      </c>
      <c r="T2136">
        <v>1</v>
      </c>
      <c r="U2136">
        <v>3</v>
      </c>
      <c r="V2136">
        <f>COUNTIF(tbl_General[EmployeeID],tbl_General[[#This Row],[EmployeeID]])</f>
        <v>1</v>
      </c>
    </row>
    <row r="2137" spans="1:22" x14ac:dyDescent="0.25">
      <c r="A2137">
        <v>50</v>
      </c>
      <c r="B2137" t="s">
        <v>28</v>
      </c>
      <c r="C2137" t="s">
        <v>29</v>
      </c>
      <c r="D2137" t="s">
        <v>30</v>
      </c>
      <c r="E2137">
        <v>4</v>
      </c>
      <c r="F2137">
        <v>2</v>
      </c>
      <c r="G2137" t="s">
        <v>38</v>
      </c>
      <c r="H2137">
        <v>3211</v>
      </c>
      <c r="I2137" t="s">
        <v>34</v>
      </c>
      <c r="J2137">
        <v>4</v>
      </c>
      <c r="K2137" t="s">
        <v>43</v>
      </c>
      <c r="L2137" t="s">
        <v>27</v>
      </c>
      <c r="M2137">
        <v>44240</v>
      </c>
      <c r="N2137">
        <v>3</v>
      </c>
      <c r="O2137">
        <v>14</v>
      </c>
      <c r="P2137">
        <v>1</v>
      </c>
      <c r="Q2137">
        <v>18</v>
      </c>
      <c r="R2137">
        <v>2</v>
      </c>
      <c r="S2137">
        <v>4</v>
      </c>
      <c r="T2137">
        <v>1</v>
      </c>
      <c r="U2137">
        <v>3</v>
      </c>
      <c r="V2137">
        <f>COUNTIF(tbl_General[EmployeeID],tbl_General[[#This Row],[EmployeeID]])</f>
        <v>1</v>
      </c>
    </row>
    <row r="2138" spans="1:22" x14ac:dyDescent="0.25">
      <c r="A2138">
        <v>59</v>
      </c>
      <c r="B2138" t="s">
        <v>21</v>
      </c>
      <c r="C2138" t="s">
        <v>29</v>
      </c>
      <c r="D2138" t="s">
        <v>30</v>
      </c>
      <c r="E2138">
        <v>10</v>
      </c>
      <c r="F2138">
        <v>4</v>
      </c>
      <c r="G2138" t="s">
        <v>24</v>
      </c>
      <c r="H2138">
        <v>1283</v>
      </c>
      <c r="I2138" t="s">
        <v>34</v>
      </c>
      <c r="J2138">
        <v>3</v>
      </c>
      <c r="K2138" t="s">
        <v>31</v>
      </c>
      <c r="L2138" t="s">
        <v>32</v>
      </c>
      <c r="M2138">
        <v>23080</v>
      </c>
      <c r="N2138">
        <v>7</v>
      </c>
      <c r="O2138">
        <v>19</v>
      </c>
      <c r="P2138">
        <v>1</v>
      </c>
      <c r="Q2138">
        <v>20</v>
      </c>
      <c r="R2138">
        <v>4</v>
      </c>
      <c r="S2138">
        <v>4</v>
      </c>
      <c r="T2138">
        <v>1</v>
      </c>
      <c r="U2138">
        <v>3</v>
      </c>
      <c r="V2138">
        <f>COUNTIF(tbl_General[EmployeeID],tbl_General[[#This Row],[EmployeeID]])</f>
        <v>1</v>
      </c>
    </row>
    <row r="2139" spans="1:22" x14ac:dyDescent="0.25">
      <c r="A2139">
        <v>59</v>
      </c>
      <c r="B2139" t="s">
        <v>21</v>
      </c>
      <c r="C2139" t="s">
        <v>29</v>
      </c>
      <c r="D2139" t="s">
        <v>30</v>
      </c>
      <c r="E2139">
        <v>10</v>
      </c>
      <c r="F2139">
        <v>4</v>
      </c>
      <c r="G2139" t="s">
        <v>24</v>
      </c>
      <c r="H2139">
        <v>2753</v>
      </c>
      <c r="I2139" t="s">
        <v>34</v>
      </c>
      <c r="J2139">
        <v>3</v>
      </c>
      <c r="K2139" t="s">
        <v>31</v>
      </c>
      <c r="L2139" t="s">
        <v>32</v>
      </c>
      <c r="M2139">
        <v>23080</v>
      </c>
      <c r="N2139">
        <v>7</v>
      </c>
      <c r="O2139">
        <v>19</v>
      </c>
      <c r="P2139">
        <v>1</v>
      </c>
      <c r="Q2139">
        <v>20</v>
      </c>
      <c r="R2139">
        <v>4</v>
      </c>
      <c r="S2139">
        <v>4</v>
      </c>
      <c r="T2139">
        <v>1</v>
      </c>
      <c r="U2139">
        <v>3</v>
      </c>
      <c r="V2139">
        <f>COUNTIF(tbl_General[EmployeeID],tbl_General[[#This Row],[EmployeeID]])</f>
        <v>1</v>
      </c>
    </row>
    <row r="2140" spans="1:22" x14ac:dyDescent="0.25">
      <c r="A2140">
        <v>59</v>
      </c>
      <c r="B2140" t="s">
        <v>21</v>
      </c>
      <c r="C2140" t="s">
        <v>29</v>
      </c>
      <c r="D2140" t="s">
        <v>30</v>
      </c>
      <c r="E2140">
        <v>10</v>
      </c>
      <c r="F2140">
        <v>4</v>
      </c>
      <c r="G2140" t="s">
        <v>24</v>
      </c>
      <c r="H2140">
        <v>4223</v>
      </c>
      <c r="I2140" t="s">
        <v>34</v>
      </c>
      <c r="J2140">
        <v>3</v>
      </c>
      <c r="K2140" t="s">
        <v>31</v>
      </c>
      <c r="L2140" t="s">
        <v>32</v>
      </c>
      <c r="M2140">
        <v>23080</v>
      </c>
      <c r="N2140">
        <v>7</v>
      </c>
      <c r="O2140">
        <v>19</v>
      </c>
      <c r="P2140">
        <v>1</v>
      </c>
      <c r="Q2140">
        <v>20</v>
      </c>
      <c r="R2140">
        <v>4</v>
      </c>
      <c r="S2140">
        <v>4</v>
      </c>
      <c r="T2140">
        <v>1</v>
      </c>
      <c r="U2140">
        <v>3</v>
      </c>
      <c r="V2140">
        <f>COUNTIF(tbl_General[EmployeeID],tbl_General[[#This Row],[EmployeeID]])</f>
        <v>1</v>
      </c>
    </row>
    <row r="2141" spans="1:22" x14ac:dyDescent="0.25">
      <c r="A2141">
        <v>49</v>
      </c>
      <c r="B2141" t="s">
        <v>28</v>
      </c>
      <c r="C2141" t="s">
        <v>29</v>
      </c>
      <c r="D2141" t="s">
        <v>23</v>
      </c>
      <c r="E2141">
        <v>6</v>
      </c>
      <c r="F2141">
        <v>5</v>
      </c>
      <c r="G2141" t="s">
        <v>38</v>
      </c>
      <c r="H2141">
        <v>749</v>
      </c>
      <c r="I2141" t="s">
        <v>25</v>
      </c>
      <c r="J2141">
        <v>2</v>
      </c>
      <c r="K2141" t="s">
        <v>26</v>
      </c>
      <c r="L2141" t="s">
        <v>32</v>
      </c>
      <c r="M2141">
        <v>23420</v>
      </c>
      <c r="N2141">
        <v>3</v>
      </c>
      <c r="O2141">
        <v>18</v>
      </c>
      <c r="P2141">
        <v>0</v>
      </c>
      <c r="Q2141">
        <v>20</v>
      </c>
      <c r="R2141">
        <v>2</v>
      </c>
      <c r="S2141">
        <v>4</v>
      </c>
      <c r="T2141">
        <v>1</v>
      </c>
      <c r="U2141">
        <v>3</v>
      </c>
      <c r="V2141">
        <f>COUNTIF(tbl_General[EmployeeID],tbl_General[[#This Row],[EmployeeID]])</f>
        <v>1</v>
      </c>
    </row>
    <row r="2142" spans="1:22" x14ac:dyDescent="0.25">
      <c r="A2142">
        <v>49</v>
      </c>
      <c r="B2142" t="s">
        <v>28</v>
      </c>
      <c r="C2142" t="s">
        <v>29</v>
      </c>
      <c r="D2142" t="s">
        <v>23</v>
      </c>
      <c r="E2142">
        <v>6</v>
      </c>
      <c r="F2142">
        <v>5</v>
      </c>
      <c r="G2142" t="s">
        <v>38</v>
      </c>
      <c r="H2142">
        <v>2219</v>
      </c>
      <c r="I2142" t="s">
        <v>25</v>
      </c>
      <c r="J2142">
        <v>2</v>
      </c>
      <c r="K2142" t="s">
        <v>26</v>
      </c>
      <c r="L2142" t="s">
        <v>32</v>
      </c>
      <c r="M2142">
        <v>23420</v>
      </c>
      <c r="N2142">
        <v>3</v>
      </c>
      <c r="O2142">
        <v>18</v>
      </c>
      <c r="P2142">
        <v>0</v>
      </c>
      <c r="Q2142">
        <v>20</v>
      </c>
      <c r="R2142">
        <v>2</v>
      </c>
      <c r="S2142">
        <v>4</v>
      </c>
      <c r="T2142">
        <v>1</v>
      </c>
      <c r="U2142">
        <v>3</v>
      </c>
      <c r="V2142">
        <f>COUNTIF(tbl_General[EmployeeID],tbl_General[[#This Row],[EmployeeID]])</f>
        <v>1</v>
      </c>
    </row>
    <row r="2143" spans="1:22" x14ac:dyDescent="0.25">
      <c r="A2143">
        <v>49</v>
      </c>
      <c r="B2143" t="s">
        <v>28</v>
      </c>
      <c r="C2143" t="s">
        <v>29</v>
      </c>
      <c r="D2143" t="s">
        <v>23</v>
      </c>
      <c r="E2143">
        <v>6</v>
      </c>
      <c r="F2143">
        <v>5</v>
      </c>
      <c r="G2143" t="s">
        <v>38</v>
      </c>
      <c r="H2143">
        <v>3689</v>
      </c>
      <c r="I2143" t="s">
        <v>25</v>
      </c>
      <c r="J2143">
        <v>2</v>
      </c>
      <c r="K2143" t="s">
        <v>26</v>
      </c>
      <c r="L2143" t="s">
        <v>32</v>
      </c>
      <c r="M2143">
        <v>23420</v>
      </c>
      <c r="N2143">
        <v>3</v>
      </c>
      <c r="O2143">
        <v>18</v>
      </c>
      <c r="P2143">
        <v>0</v>
      </c>
      <c r="Q2143">
        <v>20</v>
      </c>
      <c r="R2143">
        <v>2</v>
      </c>
      <c r="S2143">
        <v>4</v>
      </c>
      <c r="T2143">
        <v>1</v>
      </c>
      <c r="U2143">
        <v>3</v>
      </c>
      <c r="V2143">
        <f>COUNTIF(tbl_General[EmployeeID],tbl_General[[#This Row],[EmployeeID]])</f>
        <v>1</v>
      </c>
    </row>
    <row r="2144" spans="1:22" x14ac:dyDescent="0.25">
      <c r="A2144">
        <v>50</v>
      </c>
      <c r="B2144" t="s">
        <v>21</v>
      </c>
      <c r="C2144" t="s">
        <v>22</v>
      </c>
      <c r="D2144" t="s">
        <v>30</v>
      </c>
      <c r="E2144">
        <v>9</v>
      </c>
      <c r="F2144">
        <v>3</v>
      </c>
      <c r="G2144" t="s">
        <v>38</v>
      </c>
      <c r="H2144">
        <v>110</v>
      </c>
      <c r="I2144" t="s">
        <v>25</v>
      </c>
      <c r="J2144">
        <v>3</v>
      </c>
      <c r="K2144" t="s">
        <v>40</v>
      </c>
      <c r="L2144" t="s">
        <v>32</v>
      </c>
      <c r="M2144">
        <v>98880</v>
      </c>
      <c r="N2144">
        <v>6</v>
      </c>
      <c r="O2144">
        <v>15</v>
      </c>
      <c r="P2144">
        <v>0</v>
      </c>
      <c r="Q2144">
        <v>20</v>
      </c>
      <c r="R2144">
        <v>2</v>
      </c>
      <c r="S2144">
        <v>4</v>
      </c>
      <c r="T2144">
        <v>1</v>
      </c>
      <c r="U2144">
        <v>3</v>
      </c>
      <c r="V2144">
        <f>COUNTIF(tbl_General[EmployeeID],tbl_General[[#This Row],[EmployeeID]])</f>
        <v>1</v>
      </c>
    </row>
    <row r="2145" spans="1:22" x14ac:dyDescent="0.25">
      <c r="A2145">
        <v>50</v>
      </c>
      <c r="B2145" t="s">
        <v>21</v>
      </c>
      <c r="C2145" t="s">
        <v>22</v>
      </c>
      <c r="D2145" t="s">
        <v>30</v>
      </c>
      <c r="E2145">
        <v>9</v>
      </c>
      <c r="F2145">
        <v>3</v>
      </c>
      <c r="G2145" t="s">
        <v>38</v>
      </c>
      <c r="H2145">
        <v>1580</v>
      </c>
      <c r="I2145" t="s">
        <v>25</v>
      </c>
      <c r="J2145">
        <v>3</v>
      </c>
      <c r="K2145" t="s">
        <v>40</v>
      </c>
      <c r="L2145" t="s">
        <v>32</v>
      </c>
      <c r="M2145">
        <v>98880</v>
      </c>
      <c r="N2145">
        <v>6</v>
      </c>
      <c r="O2145">
        <v>15</v>
      </c>
      <c r="P2145">
        <v>0</v>
      </c>
      <c r="Q2145">
        <v>20</v>
      </c>
      <c r="R2145">
        <v>2</v>
      </c>
      <c r="S2145">
        <v>4</v>
      </c>
      <c r="T2145">
        <v>1</v>
      </c>
      <c r="U2145">
        <v>3</v>
      </c>
      <c r="V2145">
        <f>COUNTIF(tbl_General[EmployeeID],tbl_General[[#This Row],[EmployeeID]])</f>
        <v>1</v>
      </c>
    </row>
    <row r="2146" spans="1:22" x14ac:dyDescent="0.25">
      <c r="A2146">
        <v>50</v>
      </c>
      <c r="B2146" t="s">
        <v>21</v>
      </c>
      <c r="C2146" t="s">
        <v>22</v>
      </c>
      <c r="D2146" t="s">
        <v>30</v>
      </c>
      <c r="E2146">
        <v>9</v>
      </c>
      <c r="F2146">
        <v>3</v>
      </c>
      <c r="G2146" t="s">
        <v>38</v>
      </c>
      <c r="H2146">
        <v>3050</v>
      </c>
      <c r="I2146" t="s">
        <v>25</v>
      </c>
      <c r="J2146">
        <v>3</v>
      </c>
      <c r="K2146" t="s">
        <v>40</v>
      </c>
      <c r="L2146" t="s">
        <v>32</v>
      </c>
      <c r="M2146">
        <v>98880</v>
      </c>
      <c r="N2146">
        <v>6</v>
      </c>
      <c r="O2146">
        <v>15</v>
      </c>
      <c r="P2146">
        <v>0</v>
      </c>
      <c r="Q2146">
        <v>20</v>
      </c>
      <c r="R2146">
        <v>2</v>
      </c>
      <c r="S2146">
        <v>4</v>
      </c>
      <c r="T2146">
        <v>1</v>
      </c>
      <c r="U2146">
        <v>3</v>
      </c>
      <c r="V2146">
        <f>COUNTIF(tbl_General[EmployeeID],tbl_General[[#This Row],[EmployeeID]])</f>
        <v>1</v>
      </c>
    </row>
    <row r="2147" spans="1:22" x14ac:dyDescent="0.25">
      <c r="A2147">
        <v>43</v>
      </c>
      <c r="B2147" t="s">
        <v>21</v>
      </c>
      <c r="C2147" t="s">
        <v>22</v>
      </c>
      <c r="D2147" t="s">
        <v>30</v>
      </c>
      <c r="E2147">
        <v>25</v>
      </c>
      <c r="F2147">
        <v>2</v>
      </c>
      <c r="G2147" t="s">
        <v>38</v>
      </c>
      <c r="H2147">
        <v>352</v>
      </c>
      <c r="I2147" t="s">
        <v>34</v>
      </c>
      <c r="J2147">
        <v>2</v>
      </c>
      <c r="K2147" t="s">
        <v>26</v>
      </c>
      <c r="L2147" t="s">
        <v>27</v>
      </c>
      <c r="M2147">
        <v>61320</v>
      </c>
      <c r="N2147">
        <v>6</v>
      </c>
      <c r="O2147">
        <v>13</v>
      </c>
      <c r="P2147">
        <v>0</v>
      </c>
      <c r="Q2147">
        <v>22</v>
      </c>
      <c r="R2147">
        <v>3</v>
      </c>
      <c r="S2147">
        <v>4</v>
      </c>
      <c r="T2147">
        <v>1</v>
      </c>
      <c r="U2147">
        <v>0</v>
      </c>
      <c r="V2147">
        <f>COUNTIF(tbl_General[EmployeeID],tbl_General[[#This Row],[EmployeeID]])</f>
        <v>1</v>
      </c>
    </row>
    <row r="2148" spans="1:22" x14ac:dyDescent="0.25">
      <c r="A2148">
        <v>43</v>
      </c>
      <c r="B2148" t="s">
        <v>21</v>
      </c>
      <c r="C2148" t="s">
        <v>22</v>
      </c>
      <c r="D2148" t="s">
        <v>30</v>
      </c>
      <c r="E2148">
        <v>25</v>
      </c>
      <c r="F2148">
        <v>2</v>
      </c>
      <c r="G2148" t="s">
        <v>38</v>
      </c>
      <c r="H2148">
        <v>1822</v>
      </c>
      <c r="I2148" t="s">
        <v>34</v>
      </c>
      <c r="J2148">
        <v>2</v>
      </c>
      <c r="K2148" t="s">
        <v>26</v>
      </c>
      <c r="L2148" t="s">
        <v>27</v>
      </c>
      <c r="M2148">
        <v>61320</v>
      </c>
      <c r="N2148">
        <v>6</v>
      </c>
      <c r="O2148">
        <v>13</v>
      </c>
      <c r="P2148">
        <v>0</v>
      </c>
      <c r="Q2148">
        <v>22</v>
      </c>
      <c r="R2148">
        <v>3</v>
      </c>
      <c r="S2148">
        <v>4</v>
      </c>
      <c r="T2148">
        <v>1</v>
      </c>
      <c r="U2148">
        <v>0</v>
      </c>
      <c r="V2148">
        <f>COUNTIF(tbl_General[EmployeeID],tbl_General[[#This Row],[EmployeeID]])</f>
        <v>1</v>
      </c>
    </row>
    <row r="2149" spans="1:22" x14ac:dyDescent="0.25">
      <c r="A2149">
        <v>43</v>
      </c>
      <c r="B2149" t="s">
        <v>21</v>
      </c>
      <c r="C2149" t="s">
        <v>22</v>
      </c>
      <c r="D2149" t="s">
        <v>30</v>
      </c>
      <c r="E2149">
        <v>25</v>
      </c>
      <c r="F2149">
        <v>2</v>
      </c>
      <c r="G2149" t="s">
        <v>38</v>
      </c>
      <c r="H2149">
        <v>3292</v>
      </c>
      <c r="I2149" t="s">
        <v>34</v>
      </c>
      <c r="J2149">
        <v>2</v>
      </c>
      <c r="K2149" t="s">
        <v>26</v>
      </c>
      <c r="L2149" t="s">
        <v>27</v>
      </c>
      <c r="M2149">
        <v>61320</v>
      </c>
      <c r="N2149">
        <v>6</v>
      </c>
      <c r="O2149">
        <v>13</v>
      </c>
      <c r="P2149">
        <v>0</v>
      </c>
      <c r="Q2149">
        <v>22</v>
      </c>
      <c r="R2149">
        <v>3</v>
      </c>
      <c r="S2149">
        <v>4</v>
      </c>
      <c r="T2149">
        <v>1</v>
      </c>
      <c r="U2149">
        <v>0</v>
      </c>
      <c r="V2149">
        <f>COUNTIF(tbl_General[EmployeeID],tbl_General[[#This Row],[EmployeeID]])</f>
        <v>1</v>
      </c>
    </row>
    <row r="2150" spans="1:22" x14ac:dyDescent="0.25">
      <c r="A2150">
        <v>54</v>
      </c>
      <c r="B2150" t="s">
        <v>21</v>
      </c>
      <c r="C2150" t="s">
        <v>22</v>
      </c>
      <c r="D2150" t="s">
        <v>37</v>
      </c>
      <c r="E2150">
        <v>9</v>
      </c>
      <c r="F2150">
        <v>3</v>
      </c>
      <c r="G2150" t="s">
        <v>24</v>
      </c>
      <c r="H2150">
        <v>135</v>
      </c>
      <c r="I2150" t="s">
        <v>25</v>
      </c>
      <c r="J2150">
        <v>2</v>
      </c>
      <c r="K2150" t="s">
        <v>42</v>
      </c>
      <c r="L2150" t="s">
        <v>27</v>
      </c>
      <c r="M2150">
        <v>63230</v>
      </c>
      <c r="N2150">
        <v>4</v>
      </c>
      <c r="O2150">
        <v>23</v>
      </c>
      <c r="P2150">
        <v>1</v>
      </c>
      <c r="Q2150">
        <v>24</v>
      </c>
      <c r="R2150">
        <v>2</v>
      </c>
      <c r="S2150">
        <v>4</v>
      </c>
      <c r="T2150">
        <v>1</v>
      </c>
      <c r="U2150">
        <v>2</v>
      </c>
      <c r="V2150">
        <f>COUNTIF(tbl_General[EmployeeID],tbl_General[[#This Row],[EmployeeID]])</f>
        <v>1</v>
      </c>
    </row>
    <row r="2151" spans="1:22" x14ac:dyDescent="0.25">
      <c r="A2151">
        <v>54</v>
      </c>
      <c r="B2151" t="s">
        <v>21</v>
      </c>
      <c r="C2151" t="s">
        <v>22</v>
      </c>
      <c r="D2151" t="s">
        <v>37</v>
      </c>
      <c r="E2151">
        <v>9</v>
      </c>
      <c r="F2151">
        <v>3</v>
      </c>
      <c r="G2151" t="s">
        <v>24</v>
      </c>
      <c r="H2151">
        <v>1605</v>
      </c>
      <c r="I2151" t="s">
        <v>25</v>
      </c>
      <c r="J2151">
        <v>2</v>
      </c>
      <c r="K2151" t="s">
        <v>42</v>
      </c>
      <c r="L2151" t="s">
        <v>27</v>
      </c>
      <c r="M2151">
        <v>63230</v>
      </c>
      <c r="N2151">
        <v>4</v>
      </c>
      <c r="O2151">
        <v>23</v>
      </c>
      <c r="P2151">
        <v>1</v>
      </c>
      <c r="Q2151">
        <v>24</v>
      </c>
      <c r="R2151">
        <v>2</v>
      </c>
      <c r="S2151">
        <v>4</v>
      </c>
      <c r="T2151">
        <v>1</v>
      </c>
      <c r="U2151">
        <v>2</v>
      </c>
      <c r="V2151">
        <f>COUNTIF(tbl_General[EmployeeID],tbl_General[[#This Row],[EmployeeID]])</f>
        <v>1</v>
      </c>
    </row>
    <row r="2152" spans="1:22" x14ac:dyDescent="0.25">
      <c r="A2152">
        <v>54</v>
      </c>
      <c r="B2152" t="s">
        <v>21</v>
      </c>
      <c r="C2152" t="s">
        <v>22</v>
      </c>
      <c r="D2152" t="s">
        <v>37</v>
      </c>
      <c r="E2152">
        <v>9</v>
      </c>
      <c r="F2152">
        <v>3</v>
      </c>
      <c r="G2152" t="s">
        <v>24</v>
      </c>
      <c r="H2152">
        <v>3075</v>
      </c>
      <c r="I2152" t="s">
        <v>25</v>
      </c>
      <c r="J2152">
        <v>2</v>
      </c>
      <c r="K2152" t="s">
        <v>42</v>
      </c>
      <c r="L2152" t="s">
        <v>27</v>
      </c>
      <c r="M2152">
        <v>63230</v>
      </c>
      <c r="N2152">
        <v>4</v>
      </c>
      <c r="O2152">
        <v>23</v>
      </c>
      <c r="P2152">
        <v>1</v>
      </c>
      <c r="Q2152">
        <v>24</v>
      </c>
      <c r="R2152">
        <v>2</v>
      </c>
      <c r="S2152">
        <v>4</v>
      </c>
      <c r="T2152">
        <v>1</v>
      </c>
      <c r="U2152">
        <v>2</v>
      </c>
      <c r="V2152">
        <f>COUNTIF(tbl_General[EmployeeID],tbl_General[[#This Row],[EmployeeID]])</f>
        <v>1</v>
      </c>
    </row>
    <row r="2153" spans="1:22" x14ac:dyDescent="0.25">
      <c r="A2153">
        <v>49</v>
      </c>
      <c r="B2153" t="s">
        <v>21</v>
      </c>
      <c r="C2153" t="s">
        <v>22</v>
      </c>
      <c r="D2153" t="s">
        <v>23</v>
      </c>
      <c r="E2153">
        <v>4</v>
      </c>
      <c r="F2153">
        <v>2</v>
      </c>
      <c r="G2153" t="s">
        <v>24</v>
      </c>
      <c r="H2153">
        <v>919</v>
      </c>
      <c r="I2153" t="s">
        <v>34</v>
      </c>
      <c r="J2153">
        <v>2</v>
      </c>
      <c r="K2153" t="s">
        <v>39</v>
      </c>
      <c r="L2153" t="s">
        <v>27</v>
      </c>
      <c r="M2153">
        <v>108450</v>
      </c>
      <c r="N2153">
        <v>3</v>
      </c>
      <c r="O2153">
        <v>24</v>
      </c>
      <c r="P2153">
        <v>0</v>
      </c>
      <c r="Q2153">
        <v>27</v>
      </c>
      <c r="R2153">
        <v>4</v>
      </c>
      <c r="S2153">
        <v>4</v>
      </c>
      <c r="T2153">
        <v>1</v>
      </c>
      <c r="U2153">
        <v>2</v>
      </c>
      <c r="V2153">
        <f>COUNTIF(tbl_General[EmployeeID],tbl_General[[#This Row],[EmployeeID]])</f>
        <v>1</v>
      </c>
    </row>
    <row r="2154" spans="1:22" x14ac:dyDescent="0.25">
      <c r="A2154">
        <v>49</v>
      </c>
      <c r="B2154" t="s">
        <v>21</v>
      </c>
      <c r="C2154" t="s">
        <v>22</v>
      </c>
      <c r="D2154" t="s">
        <v>23</v>
      </c>
      <c r="E2154">
        <v>4</v>
      </c>
      <c r="F2154">
        <v>2</v>
      </c>
      <c r="G2154" t="s">
        <v>24</v>
      </c>
      <c r="H2154">
        <v>2389</v>
      </c>
      <c r="I2154" t="s">
        <v>34</v>
      </c>
      <c r="J2154">
        <v>2</v>
      </c>
      <c r="K2154" t="s">
        <v>39</v>
      </c>
      <c r="L2154" t="s">
        <v>27</v>
      </c>
      <c r="M2154">
        <v>108450</v>
      </c>
      <c r="N2154">
        <v>3</v>
      </c>
      <c r="O2154">
        <v>24</v>
      </c>
      <c r="P2154">
        <v>0</v>
      </c>
      <c r="Q2154">
        <v>27</v>
      </c>
      <c r="R2154">
        <v>4</v>
      </c>
      <c r="S2154">
        <v>4</v>
      </c>
      <c r="T2154">
        <v>1</v>
      </c>
      <c r="U2154">
        <v>2</v>
      </c>
      <c r="V2154">
        <f>COUNTIF(tbl_General[EmployeeID],tbl_General[[#This Row],[EmployeeID]])</f>
        <v>1</v>
      </c>
    </row>
    <row r="2155" spans="1:22" x14ac:dyDescent="0.25">
      <c r="A2155">
        <v>49</v>
      </c>
      <c r="B2155" t="s">
        <v>21</v>
      </c>
      <c r="C2155" t="s">
        <v>22</v>
      </c>
      <c r="D2155" t="s">
        <v>23</v>
      </c>
      <c r="E2155">
        <v>4</v>
      </c>
      <c r="F2155">
        <v>2</v>
      </c>
      <c r="G2155" t="s">
        <v>24</v>
      </c>
      <c r="H2155">
        <v>3859</v>
      </c>
      <c r="I2155" t="s">
        <v>34</v>
      </c>
      <c r="J2155">
        <v>2</v>
      </c>
      <c r="K2155" t="s">
        <v>39</v>
      </c>
      <c r="L2155" t="s">
        <v>27</v>
      </c>
      <c r="M2155">
        <v>108450</v>
      </c>
      <c r="N2155">
        <v>3</v>
      </c>
      <c r="O2155">
        <v>24</v>
      </c>
      <c r="P2155">
        <v>0</v>
      </c>
      <c r="Q2155">
        <v>27</v>
      </c>
      <c r="R2155">
        <v>4</v>
      </c>
      <c r="S2155">
        <v>4</v>
      </c>
      <c r="T2155">
        <v>1</v>
      </c>
      <c r="U2155">
        <v>2</v>
      </c>
      <c r="V2155">
        <f>COUNTIF(tbl_General[EmployeeID],tbl_General[[#This Row],[EmployeeID]])</f>
        <v>1</v>
      </c>
    </row>
    <row r="2156" spans="1:22" x14ac:dyDescent="0.25">
      <c r="A2156">
        <v>26</v>
      </c>
      <c r="B2156" t="s">
        <v>21</v>
      </c>
      <c r="C2156" t="s">
        <v>22</v>
      </c>
      <c r="D2156" t="s">
        <v>23</v>
      </c>
      <c r="E2156">
        <v>8</v>
      </c>
      <c r="F2156">
        <v>3</v>
      </c>
      <c r="G2156" t="s">
        <v>45</v>
      </c>
      <c r="H2156">
        <v>1052</v>
      </c>
      <c r="I2156" t="s">
        <v>25</v>
      </c>
      <c r="J2156">
        <v>1</v>
      </c>
      <c r="K2156" t="s">
        <v>26</v>
      </c>
      <c r="L2156" t="s">
        <v>32</v>
      </c>
      <c r="M2156">
        <v>30330</v>
      </c>
      <c r="N2156">
        <v>1</v>
      </c>
      <c r="O2156">
        <v>12</v>
      </c>
      <c r="P2156">
        <v>0</v>
      </c>
      <c r="Q2156">
        <v>5</v>
      </c>
      <c r="R2156">
        <v>2</v>
      </c>
      <c r="S2156">
        <v>5</v>
      </c>
      <c r="T2156">
        <v>1</v>
      </c>
      <c r="U2156">
        <v>2</v>
      </c>
      <c r="V2156">
        <f>COUNTIF(tbl_General[EmployeeID],tbl_General[[#This Row],[EmployeeID]])</f>
        <v>1</v>
      </c>
    </row>
    <row r="2157" spans="1:22" x14ac:dyDescent="0.25">
      <c r="A2157">
        <v>26</v>
      </c>
      <c r="B2157" t="s">
        <v>21</v>
      </c>
      <c r="C2157" t="s">
        <v>22</v>
      </c>
      <c r="D2157" t="s">
        <v>23</v>
      </c>
      <c r="E2157">
        <v>8</v>
      </c>
      <c r="F2157">
        <v>3</v>
      </c>
      <c r="G2157" t="s">
        <v>45</v>
      </c>
      <c r="H2157">
        <v>2522</v>
      </c>
      <c r="I2157" t="s">
        <v>25</v>
      </c>
      <c r="J2157">
        <v>1</v>
      </c>
      <c r="K2157" t="s">
        <v>26</v>
      </c>
      <c r="L2157" t="s">
        <v>32</v>
      </c>
      <c r="M2157">
        <v>30330</v>
      </c>
      <c r="N2157">
        <v>1</v>
      </c>
      <c r="O2157">
        <v>12</v>
      </c>
      <c r="P2157">
        <v>0</v>
      </c>
      <c r="Q2157">
        <v>5</v>
      </c>
      <c r="R2157">
        <v>2</v>
      </c>
      <c r="S2157">
        <v>5</v>
      </c>
      <c r="T2157">
        <v>1</v>
      </c>
      <c r="U2157">
        <v>2</v>
      </c>
      <c r="V2157">
        <f>COUNTIF(tbl_General[EmployeeID],tbl_General[[#This Row],[EmployeeID]])</f>
        <v>1</v>
      </c>
    </row>
    <row r="2158" spans="1:22" x14ac:dyDescent="0.25">
      <c r="A2158">
        <v>26</v>
      </c>
      <c r="B2158" t="s">
        <v>21</v>
      </c>
      <c r="C2158" t="s">
        <v>22</v>
      </c>
      <c r="D2158" t="s">
        <v>23</v>
      </c>
      <c r="E2158">
        <v>8</v>
      </c>
      <c r="F2158">
        <v>3</v>
      </c>
      <c r="G2158" t="s">
        <v>45</v>
      </c>
      <c r="H2158">
        <v>3992</v>
      </c>
      <c r="I2158" t="s">
        <v>25</v>
      </c>
      <c r="J2158">
        <v>1</v>
      </c>
      <c r="K2158" t="s">
        <v>26</v>
      </c>
      <c r="L2158" t="s">
        <v>32</v>
      </c>
      <c r="M2158">
        <v>30330</v>
      </c>
      <c r="N2158">
        <v>1</v>
      </c>
      <c r="O2158">
        <v>12</v>
      </c>
      <c r="P2158">
        <v>0</v>
      </c>
      <c r="Q2158">
        <v>5</v>
      </c>
      <c r="R2158">
        <v>2</v>
      </c>
      <c r="S2158">
        <v>5</v>
      </c>
      <c r="T2158">
        <v>1</v>
      </c>
      <c r="U2158">
        <v>2</v>
      </c>
      <c r="V2158">
        <f>COUNTIF(tbl_General[EmployeeID],tbl_General[[#This Row],[EmployeeID]])</f>
        <v>1</v>
      </c>
    </row>
    <row r="2159" spans="1:22" x14ac:dyDescent="0.25">
      <c r="A2159">
        <v>23</v>
      </c>
      <c r="B2159" t="s">
        <v>28</v>
      </c>
      <c r="C2159" t="s">
        <v>22</v>
      </c>
      <c r="D2159" t="s">
        <v>37</v>
      </c>
      <c r="E2159">
        <v>6</v>
      </c>
      <c r="F2159">
        <v>3</v>
      </c>
      <c r="G2159" t="s">
        <v>24</v>
      </c>
      <c r="H2159">
        <v>944</v>
      </c>
      <c r="I2159" t="s">
        <v>25</v>
      </c>
      <c r="J2159">
        <v>3</v>
      </c>
      <c r="K2159" t="s">
        <v>40</v>
      </c>
      <c r="L2159" t="s">
        <v>32</v>
      </c>
      <c r="M2159">
        <v>49690</v>
      </c>
      <c r="N2159">
        <v>1</v>
      </c>
      <c r="O2159">
        <v>12</v>
      </c>
      <c r="P2159">
        <v>0</v>
      </c>
      <c r="Q2159">
        <v>5</v>
      </c>
      <c r="R2159">
        <v>3</v>
      </c>
      <c r="S2159">
        <v>5</v>
      </c>
      <c r="T2159">
        <v>1</v>
      </c>
      <c r="U2159">
        <v>2</v>
      </c>
      <c r="V2159">
        <f>COUNTIF(tbl_General[EmployeeID],tbl_General[[#This Row],[EmployeeID]])</f>
        <v>1</v>
      </c>
    </row>
    <row r="2160" spans="1:22" x14ac:dyDescent="0.25">
      <c r="A2160">
        <v>23</v>
      </c>
      <c r="B2160" t="s">
        <v>28</v>
      </c>
      <c r="C2160" t="s">
        <v>22</v>
      </c>
      <c r="D2160" t="s">
        <v>37</v>
      </c>
      <c r="E2160">
        <v>6</v>
      </c>
      <c r="F2160">
        <v>3</v>
      </c>
      <c r="G2160" t="s">
        <v>24</v>
      </c>
      <c r="H2160">
        <v>2414</v>
      </c>
      <c r="I2160" t="s">
        <v>25</v>
      </c>
      <c r="J2160">
        <v>3</v>
      </c>
      <c r="K2160" t="s">
        <v>40</v>
      </c>
      <c r="L2160" t="s">
        <v>32</v>
      </c>
      <c r="M2160">
        <v>49690</v>
      </c>
      <c r="N2160">
        <v>1</v>
      </c>
      <c r="O2160">
        <v>12</v>
      </c>
      <c r="P2160">
        <v>0</v>
      </c>
      <c r="Q2160">
        <v>5</v>
      </c>
      <c r="R2160">
        <v>3</v>
      </c>
      <c r="S2160">
        <v>5</v>
      </c>
      <c r="T2160">
        <v>1</v>
      </c>
      <c r="U2160">
        <v>2</v>
      </c>
      <c r="V2160">
        <f>COUNTIF(tbl_General[EmployeeID],tbl_General[[#This Row],[EmployeeID]])</f>
        <v>1</v>
      </c>
    </row>
    <row r="2161" spans="1:22" x14ac:dyDescent="0.25">
      <c r="A2161">
        <v>23</v>
      </c>
      <c r="B2161" t="s">
        <v>28</v>
      </c>
      <c r="C2161" t="s">
        <v>22</v>
      </c>
      <c r="D2161" t="s">
        <v>37</v>
      </c>
      <c r="E2161">
        <v>6</v>
      </c>
      <c r="F2161">
        <v>3</v>
      </c>
      <c r="G2161" t="s">
        <v>24</v>
      </c>
      <c r="H2161">
        <v>3884</v>
      </c>
      <c r="I2161" t="s">
        <v>25</v>
      </c>
      <c r="J2161">
        <v>3</v>
      </c>
      <c r="K2161" t="s">
        <v>40</v>
      </c>
      <c r="L2161" t="s">
        <v>32</v>
      </c>
      <c r="M2161">
        <v>49690</v>
      </c>
      <c r="N2161">
        <v>1</v>
      </c>
      <c r="O2161">
        <v>12</v>
      </c>
      <c r="P2161">
        <v>0</v>
      </c>
      <c r="Q2161">
        <v>5</v>
      </c>
      <c r="R2161">
        <v>3</v>
      </c>
      <c r="S2161">
        <v>5</v>
      </c>
      <c r="T2161">
        <v>1</v>
      </c>
      <c r="U2161">
        <v>2</v>
      </c>
      <c r="V2161">
        <f>COUNTIF(tbl_General[EmployeeID],tbl_General[[#This Row],[EmployeeID]])</f>
        <v>1</v>
      </c>
    </row>
    <row r="2162" spans="1:22" x14ac:dyDescent="0.25">
      <c r="A2162">
        <v>34</v>
      </c>
      <c r="B2162" t="s">
        <v>21</v>
      </c>
      <c r="C2162" t="s">
        <v>22</v>
      </c>
      <c r="D2162" t="s">
        <v>30</v>
      </c>
      <c r="E2162">
        <v>8</v>
      </c>
      <c r="F2162">
        <v>2</v>
      </c>
      <c r="G2162" t="s">
        <v>38</v>
      </c>
      <c r="H2162">
        <v>1297</v>
      </c>
      <c r="I2162" t="s">
        <v>34</v>
      </c>
      <c r="J2162">
        <v>1</v>
      </c>
      <c r="K2162" t="s">
        <v>31</v>
      </c>
      <c r="L2162" t="s">
        <v>27</v>
      </c>
      <c r="M2162">
        <v>58780</v>
      </c>
      <c r="N2162">
        <v>1</v>
      </c>
      <c r="O2162">
        <v>14</v>
      </c>
      <c r="P2162">
        <v>0</v>
      </c>
      <c r="Q2162">
        <v>5</v>
      </c>
      <c r="R2162">
        <v>1</v>
      </c>
      <c r="S2162">
        <v>5</v>
      </c>
      <c r="T2162">
        <v>1</v>
      </c>
      <c r="U2162">
        <v>3</v>
      </c>
      <c r="V2162">
        <f>COUNTIF(tbl_General[EmployeeID],tbl_General[[#This Row],[EmployeeID]])</f>
        <v>1</v>
      </c>
    </row>
    <row r="2163" spans="1:22" x14ac:dyDescent="0.25">
      <c r="A2163">
        <v>34</v>
      </c>
      <c r="B2163" t="s">
        <v>21</v>
      </c>
      <c r="C2163" t="s">
        <v>22</v>
      </c>
      <c r="D2163" t="s">
        <v>30</v>
      </c>
      <c r="E2163">
        <v>8</v>
      </c>
      <c r="F2163">
        <v>2</v>
      </c>
      <c r="G2163" t="s">
        <v>38</v>
      </c>
      <c r="H2163">
        <v>2767</v>
      </c>
      <c r="I2163" t="s">
        <v>34</v>
      </c>
      <c r="J2163">
        <v>1</v>
      </c>
      <c r="K2163" t="s">
        <v>31</v>
      </c>
      <c r="L2163" t="s">
        <v>27</v>
      </c>
      <c r="M2163">
        <v>58780</v>
      </c>
      <c r="N2163">
        <v>1</v>
      </c>
      <c r="O2163">
        <v>14</v>
      </c>
      <c r="P2163">
        <v>0</v>
      </c>
      <c r="Q2163">
        <v>5</v>
      </c>
      <c r="R2163">
        <v>1</v>
      </c>
      <c r="S2163">
        <v>5</v>
      </c>
      <c r="T2163">
        <v>1</v>
      </c>
      <c r="U2163">
        <v>3</v>
      </c>
      <c r="V2163">
        <f>COUNTIF(tbl_General[EmployeeID],tbl_General[[#This Row],[EmployeeID]])</f>
        <v>1</v>
      </c>
    </row>
    <row r="2164" spans="1:22" x14ac:dyDescent="0.25">
      <c r="A2164">
        <v>34</v>
      </c>
      <c r="B2164" t="s">
        <v>21</v>
      </c>
      <c r="C2164" t="s">
        <v>22</v>
      </c>
      <c r="D2164" t="s">
        <v>30</v>
      </c>
      <c r="E2164">
        <v>8</v>
      </c>
      <c r="F2164">
        <v>2</v>
      </c>
      <c r="G2164" t="s">
        <v>38</v>
      </c>
      <c r="H2164">
        <v>4237</v>
      </c>
      <c r="I2164" t="s">
        <v>34</v>
      </c>
      <c r="J2164">
        <v>1</v>
      </c>
      <c r="K2164" t="s">
        <v>31</v>
      </c>
      <c r="L2164" t="s">
        <v>27</v>
      </c>
      <c r="M2164">
        <v>58780</v>
      </c>
      <c r="N2164">
        <v>1</v>
      </c>
      <c r="O2164">
        <v>14</v>
      </c>
      <c r="P2164">
        <v>0</v>
      </c>
      <c r="Q2164">
        <v>5</v>
      </c>
      <c r="R2164">
        <v>1</v>
      </c>
      <c r="S2164">
        <v>5</v>
      </c>
      <c r="T2164">
        <v>1</v>
      </c>
      <c r="U2164">
        <v>3</v>
      </c>
      <c r="V2164">
        <f>COUNTIF(tbl_General[EmployeeID],tbl_General[[#This Row],[EmployeeID]])</f>
        <v>1</v>
      </c>
    </row>
    <row r="2165" spans="1:22" x14ac:dyDescent="0.25">
      <c r="A2165">
        <v>33</v>
      </c>
      <c r="B2165" t="s">
        <v>21</v>
      </c>
      <c r="C2165" t="s">
        <v>22</v>
      </c>
      <c r="D2165" t="s">
        <v>30</v>
      </c>
      <c r="E2165">
        <v>28</v>
      </c>
      <c r="F2165">
        <v>4</v>
      </c>
      <c r="G2165" t="s">
        <v>24</v>
      </c>
      <c r="H2165">
        <v>606</v>
      </c>
      <c r="I2165" t="s">
        <v>25</v>
      </c>
      <c r="J2165">
        <v>1</v>
      </c>
      <c r="K2165" t="s">
        <v>44</v>
      </c>
      <c r="L2165" t="s">
        <v>27</v>
      </c>
      <c r="M2165">
        <v>60910</v>
      </c>
      <c r="N2165">
        <v>1</v>
      </c>
      <c r="O2165">
        <v>15</v>
      </c>
      <c r="P2165">
        <v>0</v>
      </c>
      <c r="Q2165">
        <v>5</v>
      </c>
      <c r="R2165">
        <v>6</v>
      </c>
      <c r="S2165">
        <v>5</v>
      </c>
      <c r="T2165">
        <v>1</v>
      </c>
      <c r="U2165">
        <v>4</v>
      </c>
      <c r="V2165">
        <f>COUNTIF(tbl_General[EmployeeID],tbl_General[[#This Row],[EmployeeID]])</f>
        <v>1</v>
      </c>
    </row>
    <row r="2166" spans="1:22" x14ac:dyDescent="0.25">
      <c r="A2166">
        <v>33</v>
      </c>
      <c r="B2166" t="s">
        <v>21</v>
      </c>
      <c r="C2166" t="s">
        <v>22</v>
      </c>
      <c r="D2166" t="s">
        <v>30</v>
      </c>
      <c r="E2166">
        <v>28</v>
      </c>
      <c r="F2166">
        <v>4</v>
      </c>
      <c r="G2166" t="s">
        <v>24</v>
      </c>
      <c r="H2166">
        <v>2076</v>
      </c>
      <c r="I2166" t="s">
        <v>25</v>
      </c>
      <c r="J2166">
        <v>1</v>
      </c>
      <c r="K2166" t="s">
        <v>44</v>
      </c>
      <c r="L2166" t="s">
        <v>27</v>
      </c>
      <c r="M2166">
        <v>60910</v>
      </c>
      <c r="N2166">
        <v>1</v>
      </c>
      <c r="O2166">
        <v>15</v>
      </c>
      <c r="P2166">
        <v>0</v>
      </c>
      <c r="Q2166">
        <v>5</v>
      </c>
      <c r="R2166">
        <v>6</v>
      </c>
      <c r="S2166">
        <v>5</v>
      </c>
      <c r="T2166">
        <v>1</v>
      </c>
      <c r="U2166">
        <v>4</v>
      </c>
      <c r="V2166">
        <f>COUNTIF(tbl_General[EmployeeID],tbl_General[[#This Row],[EmployeeID]])</f>
        <v>1</v>
      </c>
    </row>
    <row r="2167" spans="1:22" x14ac:dyDescent="0.25">
      <c r="A2167">
        <v>33</v>
      </c>
      <c r="B2167" t="s">
        <v>21</v>
      </c>
      <c r="C2167" t="s">
        <v>22</v>
      </c>
      <c r="D2167" t="s">
        <v>30</v>
      </c>
      <c r="E2167">
        <v>28</v>
      </c>
      <c r="F2167">
        <v>4</v>
      </c>
      <c r="G2167" t="s">
        <v>24</v>
      </c>
      <c r="H2167">
        <v>3546</v>
      </c>
      <c r="I2167" t="s">
        <v>25</v>
      </c>
      <c r="J2167">
        <v>1</v>
      </c>
      <c r="K2167" t="s">
        <v>44</v>
      </c>
      <c r="L2167" t="s">
        <v>27</v>
      </c>
      <c r="M2167">
        <v>60910</v>
      </c>
      <c r="N2167">
        <v>1</v>
      </c>
      <c r="O2167">
        <v>15</v>
      </c>
      <c r="P2167">
        <v>0</v>
      </c>
      <c r="Q2167">
        <v>5</v>
      </c>
      <c r="R2167">
        <v>6</v>
      </c>
      <c r="S2167">
        <v>5</v>
      </c>
      <c r="T2167">
        <v>1</v>
      </c>
      <c r="U2167">
        <v>4</v>
      </c>
      <c r="V2167">
        <f>COUNTIF(tbl_General[EmployeeID],tbl_General[[#This Row],[EmployeeID]])</f>
        <v>1</v>
      </c>
    </row>
    <row r="2168" spans="1:22" x14ac:dyDescent="0.25">
      <c r="A2168">
        <v>40</v>
      </c>
      <c r="B2168" t="s">
        <v>21</v>
      </c>
      <c r="C2168" t="s">
        <v>22</v>
      </c>
      <c r="D2168" t="s">
        <v>30</v>
      </c>
      <c r="E2168">
        <v>1</v>
      </c>
      <c r="F2168">
        <v>4</v>
      </c>
      <c r="G2168" t="s">
        <v>24</v>
      </c>
      <c r="H2168">
        <v>875</v>
      </c>
      <c r="I2168" t="s">
        <v>34</v>
      </c>
      <c r="J2168">
        <v>2</v>
      </c>
      <c r="K2168" t="s">
        <v>40</v>
      </c>
      <c r="L2168" t="s">
        <v>27</v>
      </c>
      <c r="M2168">
        <v>69320</v>
      </c>
      <c r="N2168">
        <v>1</v>
      </c>
      <c r="O2168">
        <v>13</v>
      </c>
      <c r="P2168">
        <v>0</v>
      </c>
      <c r="Q2168">
        <v>5</v>
      </c>
      <c r="R2168">
        <v>5</v>
      </c>
      <c r="S2168">
        <v>5</v>
      </c>
      <c r="T2168">
        <v>1</v>
      </c>
      <c r="U2168">
        <v>2</v>
      </c>
      <c r="V2168">
        <f>COUNTIF(tbl_General[EmployeeID],tbl_General[[#This Row],[EmployeeID]])</f>
        <v>1</v>
      </c>
    </row>
    <row r="2169" spans="1:22" x14ac:dyDescent="0.25">
      <c r="A2169">
        <v>40</v>
      </c>
      <c r="B2169" t="s">
        <v>21</v>
      </c>
      <c r="C2169" t="s">
        <v>22</v>
      </c>
      <c r="D2169" t="s">
        <v>30</v>
      </c>
      <c r="E2169">
        <v>1</v>
      </c>
      <c r="F2169">
        <v>4</v>
      </c>
      <c r="G2169" t="s">
        <v>24</v>
      </c>
      <c r="H2169">
        <v>2345</v>
      </c>
      <c r="I2169" t="s">
        <v>34</v>
      </c>
      <c r="J2169">
        <v>2</v>
      </c>
      <c r="K2169" t="s">
        <v>40</v>
      </c>
      <c r="L2169" t="s">
        <v>27</v>
      </c>
      <c r="M2169">
        <v>69320</v>
      </c>
      <c r="N2169">
        <v>1</v>
      </c>
      <c r="O2169">
        <v>13</v>
      </c>
      <c r="P2169">
        <v>0</v>
      </c>
      <c r="Q2169">
        <v>5</v>
      </c>
      <c r="R2169">
        <v>5</v>
      </c>
      <c r="S2169">
        <v>5</v>
      </c>
      <c r="T2169">
        <v>1</v>
      </c>
      <c r="U2169">
        <v>2</v>
      </c>
      <c r="V2169">
        <f>COUNTIF(tbl_General[EmployeeID],tbl_General[[#This Row],[EmployeeID]])</f>
        <v>1</v>
      </c>
    </row>
    <row r="2170" spans="1:22" x14ac:dyDescent="0.25">
      <c r="A2170">
        <v>40</v>
      </c>
      <c r="B2170" t="s">
        <v>21</v>
      </c>
      <c r="C2170" t="s">
        <v>22</v>
      </c>
      <c r="D2170" t="s">
        <v>30</v>
      </c>
      <c r="E2170">
        <v>1</v>
      </c>
      <c r="F2170">
        <v>4</v>
      </c>
      <c r="G2170" t="s">
        <v>24</v>
      </c>
      <c r="H2170">
        <v>3815</v>
      </c>
      <c r="I2170" t="s">
        <v>34</v>
      </c>
      <c r="J2170">
        <v>2</v>
      </c>
      <c r="K2170" t="s">
        <v>40</v>
      </c>
      <c r="L2170" t="s">
        <v>27</v>
      </c>
      <c r="M2170">
        <v>69320</v>
      </c>
      <c r="N2170">
        <v>1</v>
      </c>
      <c r="O2170">
        <v>13</v>
      </c>
      <c r="P2170">
        <v>0</v>
      </c>
      <c r="Q2170">
        <v>5</v>
      </c>
      <c r="R2170">
        <v>5</v>
      </c>
      <c r="S2170">
        <v>5</v>
      </c>
      <c r="T2170">
        <v>1</v>
      </c>
      <c r="U2170">
        <v>2</v>
      </c>
      <c r="V2170">
        <f>COUNTIF(tbl_General[EmployeeID],tbl_General[[#This Row],[EmployeeID]])</f>
        <v>1</v>
      </c>
    </row>
    <row r="2171" spans="1:22" x14ac:dyDescent="0.25">
      <c r="A2171">
        <v>28</v>
      </c>
      <c r="B2171" t="s">
        <v>21</v>
      </c>
      <c r="C2171" t="s">
        <v>36</v>
      </c>
      <c r="D2171" t="s">
        <v>30</v>
      </c>
      <c r="E2171">
        <v>21</v>
      </c>
      <c r="F2171">
        <v>1</v>
      </c>
      <c r="G2171" t="s">
        <v>38</v>
      </c>
      <c r="H2171">
        <v>1124</v>
      </c>
      <c r="I2171" t="s">
        <v>34</v>
      </c>
      <c r="J2171">
        <v>3</v>
      </c>
      <c r="K2171" t="s">
        <v>31</v>
      </c>
      <c r="L2171" t="s">
        <v>32</v>
      </c>
      <c r="M2171">
        <v>79780</v>
      </c>
      <c r="N2171">
        <v>1</v>
      </c>
      <c r="O2171">
        <v>16</v>
      </c>
      <c r="P2171">
        <v>2</v>
      </c>
      <c r="Q2171">
        <v>5</v>
      </c>
      <c r="R2171">
        <v>2</v>
      </c>
      <c r="S2171">
        <v>5</v>
      </c>
      <c r="T2171">
        <v>1</v>
      </c>
      <c r="U2171">
        <v>4</v>
      </c>
      <c r="V2171">
        <f>COUNTIF(tbl_General[EmployeeID],tbl_General[[#This Row],[EmployeeID]])</f>
        <v>1</v>
      </c>
    </row>
    <row r="2172" spans="1:22" x14ac:dyDescent="0.25">
      <c r="A2172">
        <v>28</v>
      </c>
      <c r="B2172" t="s">
        <v>21</v>
      </c>
      <c r="C2172" t="s">
        <v>36</v>
      </c>
      <c r="D2172" t="s">
        <v>30</v>
      </c>
      <c r="E2172">
        <v>21</v>
      </c>
      <c r="F2172">
        <v>1</v>
      </c>
      <c r="G2172" t="s">
        <v>38</v>
      </c>
      <c r="H2172">
        <v>2594</v>
      </c>
      <c r="I2172" t="s">
        <v>34</v>
      </c>
      <c r="J2172">
        <v>3</v>
      </c>
      <c r="K2172" t="s">
        <v>31</v>
      </c>
      <c r="L2172" t="s">
        <v>32</v>
      </c>
      <c r="M2172">
        <v>79780</v>
      </c>
      <c r="N2172">
        <v>1</v>
      </c>
      <c r="O2172">
        <v>16</v>
      </c>
      <c r="P2172">
        <v>2</v>
      </c>
      <c r="Q2172">
        <v>5</v>
      </c>
      <c r="R2172">
        <v>2</v>
      </c>
      <c r="S2172">
        <v>5</v>
      </c>
      <c r="T2172">
        <v>1</v>
      </c>
      <c r="U2172">
        <v>4</v>
      </c>
      <c r="V2172">
        <f>COUNTIF(tbl_General[EmployeeID],tbl_General[[#This Row],[EmployeeID]])</f>
        <v>1</v>
      </c>
    </row>
    <row r="2173" spans="1:22" x14ac:dyDescent="0.25">
      <c r="A2173">
        <v>28</v>
      </c>
      <c r="B2173" t="s">
        <v>21</v>
      </c>
      <c r="C2173" t="s">
        <v>36</v>
      </c>
      <c r="D2173" t="s">
        <v>30</v>
      </c>
      <c r="E2173">
        <v>21</v>
      </c>
      <c r="F2173">
        <v>1</v>
      </c>
      <c r="G2173" t="s">
        <v>38</v>
      </c>
      <c r="H2173">
        <v>4064</v>
      </c>
      <c r="I2173" t="s">
        <v>34</v>
      </c>
      <c r="J2173">
        <v>3</v>
      </c>
      <c r="K2173" t="s">
        <v>31</v>
      </c>
      <c r="L2173" t="s">
        <v>32</v>
      </c>
      <c r="M2173">
        <v>79780</v>
      </c>
      <c r="N2173">
        <v>1</v>
      </c>
      <c r="O2173">
        <v>16</v>
      </c>
      <c r="P2173">
        <v>2</v>
      </c>
      <c r="Q2173">
        <v>5</v>
      </c>
      <c r="R2173">
        <v>2</v>
      </c>
      <c r="S2173">
        <v>5</v>
      </c>
      <c r="T2173">
        <v>1</v>
      </c>
      <c r="U2173">
        <v>4</v>
      </c>
      <c r="V2173">
        <f>COUNTIF(tbl_General[EmployeeID],tbl_General[[#This Row],[EmployeeID]])</f>
        <v>1</v>
      </c>
    </row>
    <row r="2174" spans="1:22" x14ac:dyDescent="0.25">
      <c r="A2174">
        <v>25</v>
      </c>
      <c r="B2174" t="s">
        <v>21</v>
      </c>
      <c r="C2174" t="s">
        <v>22</v>
      </c>
      <c r="D2174" t="s">
        <v>37</v>
      </c>
      <c r="E2174">
        <v>7</v>
      </c>
      <c r="F2174">
        <v>2</v>
      </c>
      <c r="G2174" t="s">
        <v>37</v>
      </c>
      <c r="H2174">
        <v>140</v>
      </c>
      <c r="I2174" t="s">
        <v>34</v>
      </c>
      <c r="J2174">
        <v>1</v>
      </c>
      <c r="K2174" t="s">
        <v>42</v>
      </c>
      <c r="L2174" t="s">
        <v>32</v>
      </c>
      <c r="M2174">
        <v>86330</v>
      </c>
      <c r="N2174">
        <v>1</v>
      </c>
      <c r="O2174">
        <v>19</v>
      </c>
      <c r="P2174">
        <v>1</v>
      </c>
      <c r="Q2174">
        <v>5</v>
      </c>
      <c r="R2174">
        <v>2</v>
      </c>
      <c r="S2174">
        <v>5</v>
      </c>
      <c r="T2174">
        <v>1</v>
      </c>
      <c r="U2174">
        <v>3</v>
      </c>
      <c r="V2174">
        <f>COUNTIF(tbl_General[EmployeeID],tbl_General[[#This Row],[EmployeeID]])</f>
        <v>1</v>
      </c>
    </row>
    <row r="2175" spans="1:22" x14ac:dyDescent="0.25">
      <c r="A2175">
        <v>25</v>
      </c>
      <c r="B2175" t="s">
        <v>21</v>
      </c>
      <c r="C2175" t="s">
        <v>22</v>
      </c>
      <c r="D2175" t="s">
        <v>37</v>
      </c>
      <c r="E2175">
        <v>7</v>
      </c>
      <c r="F2175">
        <v>2</v>
      </c>
      <c r="G2175" t="s">
        <v>37</v>
      </c>
      <c r="H2175">
        <v>1610</v>
      </c>
      <c r="I2175" t="s">
        <v>34</v>
      </c>
      <c r="J2175">
        <v>1</v>
      </c>
      <c r="K2175" t="s">
        <v>42</v>
      </c>
      <c r="L2175" t="s">
        <v>32</v>
      </c>
      <c r="M2175">
        <v>86330</v>
      </c>
      <c r="N2175">
        <v>1</v>
      </c>
      <c r="O2175">
        <v>19</v>
      </c>
      <c r="P2175">
        <v>1</v>
      </c>
      <c r="Q2175">
        <v>5</v>
      </c>
      <c r="R2175">
        <v>2</v>
      </c>
      <c r="S2175">
        <v>5</v>
      </c>
      <c r="T2175">
        <v>1</v>
      </c>
      <c r="U2175">
        <v>3</v>
      </c>
      <c r="V2175">
        <f>COUNTIF(tbl_General[EmployeeID],tbl_General[[#This Row],[EmployeeID]])</f>
        <v>1</v>
      </c>
    </row>
    <row r="2176" spans="1:22" x14ac:dyDescent="0.25">
      <c r="A2176">
        <v>25</v>
      </c>
      <c r="B2176" t="s">
        <v>21</v>
      </c>
      <c r="C2176" t="s">
        <v>22</v>
      </c>
      <c r="D2176" t="s">
        <v>37</v>
      </c>
      <c r="E2176">
        <v>7</v>
      </c>
      <c r="F2176">
        <v>2</v>
      </c>
      <c r="G2176" t="s">
        <v>37</v>
      </c>
      <c r="H2176">
        <v>3080</v>
      </c>
      <c r="I2176" t="s">
        <v>34</v>
      </c>
      <c r="J2176">
        <v>1</v>
      </c>
      <c r="K2176" t="s">
        <v>42</v>
      </c>
      <c r="L2176" t="s">
        <v>32</v>
      </c>
      <c r="M2176">
        <v>86330</v>
      </c>
      <c r="N2176">
        <v>1</v>
      </c>
      <c r="O2176">
        <v>19</v>
      </c>
      <c r="P2176">
        <v>1</v>
      </c>
      <c r="Q2176">
        <v>5</v>
      </c>
      <c r="R2176">
        <v>2</v>
      </c>
      <c r="S2176">
        <v>5</v>
      </c>
      <c r="T2176">
        <v>1</v>
      </c>
      <c r="U2176">
        <v>3</v>
      </c>
      <c r="V2176">
        <f>COUNTIF(tbl_General[EmployeeID],tbl_General[[#This Row],[EmployeeID]])</f>
        <v>1</v>
      </c>
    </row>
    <row r="2177" spans="1:22" x14ac:dyDescent="0.25">
      <c r="A2177">
        <v>35</v>
      </c>
      <c r="B2177" t="s">
        <v>21</v>
      </c>
      <c r="C2177" t="s">
        <v>22</v>
      </c>
      <c r="D2177" t="s">
        <v>37</v>
      </c>
      <c r="E2177">
        <v>1</v>
      </c>
      <c r="F2177">
        <v>3</v>
      </c>
      <c r="G2177" t="s">
        <v>37</v>
      </c>
      <c r="H2177">
        <v>441</v>
      </c>
      <c r="I2177" t="s">
        <v>34</v>
      </c>
      <c r="J2177">
        <v>3</v>
      </c>
      <c r="K2177" t="s">
        <v>40</v>
      </c>
      <c r="L2177" t="s">
        <v>27</v>
      </c>
      <c r="M2177">
        <v>136750</v>
      </c>
      <c r="N2177">
        <v>1</v>
      </c>
      <c r="O2177">
        <v>15</v>
      </c>
      <c r="P2177">
        <v>3</v>
      </c>
      <c r="Q2177">
        <v>5</v>
      </c>
      <c r="R2177">
        <v>5</v>
      </c>
      <c r="S2177">
        <v>5</v>
      </c>
      <c r="T2177">
        <v>1</v>
      </c>
      <c r="U2177">
        <v>0</v>
      </c>
      <c r="V2177">
        <f>COUNTIF(tbl_General[EmployeeID],tbl_General[[#This Row],[EmployeeID]])</f>
        <v>1</v>
      </c>
    </row>
    <row r="2178" spans="1:22" x14ac:dyDescent="0.25">
      <c r="A2178">
        <v>35</v>
      </c>
      <c r="B2178" t="s">
        <v>21</v>
      </c>
      <c r="C2178" t="s">
        <v>22</v>
      </c>
      <c r="D2178" t="s">
        <v>37</v>
      </c>
      <c r="E2178">
        <v>1</v>
      </c>
      <c r="F2178">
        <v>3</v>
      </c>
      <c r="G2178" t="s">
        <v>37</v>
      </c>
      <c r="H2178">
        <v>1911</v>
      </c>
      <c r="I2178" t="s">
        <v>34</v>
      </c>
      <c r="J2178">
        <v>3</v>
      </c>
      <c r="K2178" t="s">
        <v>40</v>
      </c>
      <c r="L2178" t="s">
        <v>27</v>
      </c>
      <c r="M2178">
        <v>136750</v>
      </c>
      <c r="N2178">
        <v>1</v>
      </c>
      <c r="O2178">
        <v>15</v>
      </c>
      <c r="P2178">
        <v>3</v>
      </c>
      <c r="Q2178">
        <v>5</v>
      </c>
      <c r="R2178">
        <v>5</v>
      </c>
      <c r="S2178">
        <v>5</v>
      </c>
      <c r="T2178">
        <v>1</v>
      </c>
      <c r="U2178">
        <v>0</v>
      </c>
      <c r="V2178">
        <f>COUNTIF(tbl_General[EmployeeID],tbl_General[[#This Row],[EmployeeID]])</f>
        <v>1</v>
      </c>
    </row>
    <row r="2179" spans="1:22" x14ac:dyDescent="0.25">
      <c r="A2179">
        <v>35</v>
      </c>
      <c r="B2179" t="s">
        <v>21</v>
      </c>
      <c r="C2179" t="s">
        <v>22</v>
      </c>
      <c r="D2179" t="s">
        <v>37</v>
      </c>
      <c r="E2179">
        <v>1</v>
      </c>
      <c r="F2179">
        <v>3</v>
      </c>
      <c r="G2179" t="s">
        <v>37</v>
      </c>
      <c r="H2179">
        <v>3381</v>
      </c>
      <c r="I2179" t="s">
        <v>34</v>
      </c>
      <c r="J2179">
        <v>3</v>
      </c>
      <c r="K2179" t="s">
        <v>40</v>
      </c>
      <c r="L2179" t="s">
        <v>27</v>
      </c>
      <c r="M2179">
        <v>136750</v>
      </c>
      <c r="N2179">
        <v>1</v>
      </c>
      <c r="O2179">
        <v>15</v>
      </c>
      <c r="P2179">
        <v>3</v>
      </c>
      <c r="Q2179">
        <v>5</v>
      </c>
      <c r="R2179">
        <v>5</v>
      </c>
      <c r="S2179">
        <v>5</v>
      </c>
      <c r="T2179">
        <v>1</v>
      </c>
      <c r="U2179">
        <v>0</v>
      </c>
      <c r="V2179">
        <f>COUNTIF(tbl_General[EmployeeID],tbl_General[[#This Row],[EmployeeID]])</f>
        <v>1</v>
      </c>
    </row>
    <row r="2180" spans="1:22" x14ac:dyDescent="0.25">
      <c r="A2180">
        <v>26</v>
      </c>
      <c r="B2180" t="s">
        <v>21</v>
      </c>
      <c r="C2180" t="s">
        <v>29</v>
      </c>
      <c r="D2180" t="s">
        <v>30</v>
      </c>
      <c r="E2180">
        <v>3</v>
      </c>
      <c r="F2180">
        <v>3</v>
      </c>
      <c r="G2180" t="s">
        <v>38</v>
      </c>
      <c r="H2180">
        <v>512</v>
      </c>
      <c r="I2180" t="s">
        <v>34</v>
      </c>
      <c r="J2180">
        <v>2</v>
      </c>
      <c r="K2180" t="s">
        <v>40</v>
      </c>
      <c r="L2180" t="s">
        <v>41</v>
      </c>
      <c r="M2180">
        <v>139640</v>
      </c>
      <c r="N2180">
        <v>1</v>
      </c>
      <c r="O2180">
        <v>11</v>
      </c>
      <c r="P2180">
        <v>2</v>
      </c>
      <c r="Q2180">
        <v>5</v>
      </c>
      <c r="R2180">
        <v>1</v>
      </c>
      <c r="S2180">
        <v>5</v>
      </c>
      <c r="T2180">
        <v>1</v>
      </c>
      <c r="U2180">
        <v>3</v>
      </c>
      <c r="V2180">
        <f>COUNTIF(tbl_General[EmployeeID],tbl_General[[#This Row],[EmployeeID]])</f>
        <v>1</v>
      </c>
    </row>
    <row r="2181" spans="1:22" x14ac:dyDescent="0.25">
      <c r="A2181">
        <v>26</v>
      </c>
      <c r="B2181" t="s">
        <v>21</v>
      </c>
      <c r="C2181" t="s">
        <v>29</v>
      </c>
      <c r="D2181" t="s">
        <v>30</v>
      </c>
      <c r="E2181">
        <v>3</v>
      </c>
      <c r="F2181">
        <v>3</v>
      </c>
      <c r="G2181" t="s">
        <v>38</v>
      </c>
      <c r="H2181">
        <v>1982</v>
      </c>
      <c r="I2181" t="s">
        <v>34</v>
      </c>
      <c r="J2181">
        <v>2</v>
      </c>
      <c r="K2181" t="s">
        <v>40</v>
      </c>
      <c r="L2181" t="s">
        <v>41</v>
      </c>
      <c r="M2181">
        <v>139640</v>
      </c>
      <c r="N2181">
        <v>1</v>
      </c>
      <c r="O2181">
        <v>11</v>
      </c>
      <c r="P2181">
        <v>2</v>
      </c>
      <c r="Q2181">
        <v>5</v>
      </c>
      <c r="R2181">
        <v>1</v>
      </c>
      <c r="S2181">
        <v>5</v>
      </c>
      <c r="T2181">
        <v>1</v>
      </c>
      <c r="U2181">
        <v>3</v>
      </c>
      <c r="V2181">
        <f>COUNTIF(tbl_General[EmployeeID],tbl_General[[#This Row],[EmployeeID]])</f>
        <v>1</v>
      </c>
    </row>
    <row r="2182" spans="1:22" x14ac:dyDescent="0.25">
      <c r="A2182">
        <v>26</v>
      </c>
      <c r="B2182" t="s">
        <v>21</v>
      </c>
      <c r="C2182" t="s">
        <v>29</v>
      </c>
      <c r="D2182" t="s">
        <v>30</v>
      </c>
      <c r="E2182">
        <v>3</v>
      </c>
      <c r="F2182">
        <v>3</v>
      </c>
      <c r="G2182" t="s">
        <v>38</v>
      </c>
      <c r="H2182">
        <v>3452</v>
      </c>
      <c r="I2182" t="s">
        <v>34</v>
      </c>
      <c r="J2182">
        <v>2</v>
      </c>
      <c r="K2182" t="s">
        <v>40</v>
      </c>
      <c r="L2182" t="s">
        <v>41</v>
      </c>
      <c r="M2182">
        <v>139640</v>
      </c>
      <c r="N2182">
        <v>1</v>
      </c>
      <c r="O2182">
        <v>11</v>
      </c>
      <c r="P2182">
        <v>2</v>
      </c>
      <c r="Q2182">
        <v>5</v>
      </c>
      <c r="R2182">
        <v>1</v>
      </c>
      <c r="S2182">
        <v>5</v>
      </c>
      <c r="T2182">
        <v>1</v>
      </c>
      <c r="U2182">
        <v>3</v>
      </c>
      <c r="V2182">
        <f>COUNTIF(tbl_General[EmployeeID],tbl_General[[#This Row],[EmployeeID]])</f>
        <v>1</v>
      </c>
    </row>
    <row r="2183" spans="1:22" x14ac:dyDescent="0.25">
      <c r="A2183">
        <v>23</v>
      </c>
      <c r="B2183" t="s">
        <v>21</v>
      </c>
      <c r="C2183" t="s">
        <v>22</v>
      </c>
      <c r="D2183" t="s">
        <v>30</v>
      </c>
      <c r="E2183">
        <v>7</v>
      </c>
      <c r="F2183">
        <v>3</v>
      </c>
      <c r="G2183" t="s">
        <v>24</v>
      </c>
      <c r="H2183">
        <v>1151</v>
      </c>
      <c r="I2183" t="s">
        <v>34</v>
      </c>
      <c r="J2183">
        <v>2</v>
      </c>
      <c r="K2183" t="s">
        <v>31</v>
      </c>
      <c r="L2183" t="s">
        <v>32</v>
      </c>
      <c r="M2183">
        <v>191870</v>
      </c>
      <c r="N2183">
        <v>1</v>
      </c>
      <c r="O2183">
        <v>11</v>
      </c>
      <c r="P2183">
        <v>1</v>
      </c>
      <c r="Q2183">
        <v>5</v>
      </c>
      <c r="R2183">
        <v>2</v>
      </c>
      <c r="S2183">
        <v>5</v>
      </c>
      <c r="T2183">
        <v>1</v>
      </c>
      <c r="U2183">
        <v>4</v>
      </c>
      <c r="V2183">
        <f>COUNTIF(tbl_General[EmployeeID],tbl_General[[#This Row],[EmployeeID]])</f>
        <v>1</v>
      </c>
    </row>
    <row r="2184" spans="1:22" x14ac:dyDescent="0.25">
      <c r="A2184">
        <v>23</v>
      </c>
      <c r="B2184" t="s">
        <v>21</v>
      </c>
      <c r="C2184" t="s">
        <v>22</v>
      </c>
      <c r="D2184" t="s">
        <v>30</v>
      </c>
      <c r="E2184">
        <v>7</v>
      </c>
      <c r="F2184">
        <v>3</v>
      </c>
      <c r="G2184" t="s">
        <v>24</v>
      </c>
      <c r="H2184">
        <v>2621</v>
      </c>
      <c r="I2184" t="s">
        <v>34</v>
      </c>
      <c r="J2184">
        <v>2</v>
      </c>
      <c r="K2184" t="s">
        <v>31</v>
      </c>
      <c r="L2184" t="s">
        <v>32</v>
      </c>
      <c r="M2184">
        <v>191870</v>
      </c>
      <c r="N2184">
        <v>1</v>
      </c>
      <c r="O2184">
        <v>11</v>
      </c>
      <c r="P2184">
        <v>1</v>
      </c>
      <c r="Q2184">
        <v>5</v>
      </c>
      <c r="R2184">
        <v>2</v>
      </c>
      <c r="S2184">
        <v>5</v>
      </c>
      <c r="T2184">
        <v>1</v>
      </c>
      <c r="U2184">
        <v>4</v>
      </c>
      <c r="V2184">
        <f>COUNTIF(tbl_General[EmployeeID],tbl_General[[#This Row],[EmployeeID]])</f>
        <v>1</v>
      </c>
    </row>
    <row r="2185" spans="1:22" x14ac:dyDescent="0.25">
      <c r="A2185">
        <v>23</v>
      </c>
      <c r="B2185" t="s">
        <v>21</v>
      </c>
      <c r="C2185" t="s">
        <v>22</v>
      </c>
      <c r="D2185" t="s">
        <v>30</v>
      </c>
      <c r="E2185">
        <v>7</v>
      </c>
      <c r="F2185">
        <v>3</v>
      </c>
      <c r="G2185" t="s">
        <v>24</v>
      </c>
      <c r="H2185">
        <v>4091</v>
      </c>
      <c r="I2185" t="s">
        <v>34</v>
      </c>
      <c r="J2185">
        <v>2</v>
      </c>
      <c r="K2185" t="s">
        <v>31</v>
      </c>
      <c r="L2185" t="s">
        <v>32</v>
      </c>
      <c r="M2185">
        <v>191870</v>
      </c>
      <c r="N2185">
        <v>1</v>
      </c>
      <c r="O2185">
        <v>11</v>
      </c>
      <c r="P2185">
        <v>1</v>
      </c>
      <c r="Q2185">
        <v>5</v>
      </c>
      <c r="R2185">
        <v>2</v>
      </c>
      <c r="S2185">
        <v>5</v>
      </c>
      <c r="T2185">
        <v>1</v>
      </c>
      <c r="U2185">
        <v>4</v>
      </c>
      <c r="V2185">
        <f>COUNTIF(tbl_General[EmployeeID],tbl_General[[#This Row],[EmployeeID]])</f>
        <v>1</v>
      </c>
    </row>
    <row r="2186" spans="1:22" x14ac:dyDescent="0.25">
      <c r="A2186">
        <v>43</v>
      </c>
      <c r="B2186" t="s">
        <v>21</v>
      </c>
      <c r="C2186" t="s">
        <v>22</v>
      </c>
      <c r="D2186" t="s">
        <v>23</v>
      </c>
      <c r="E2186">
        <v>9</v>
      </c>
      <c r="F2186">
        <v>5</v>
      </c>
      <c r="G2186" t="s">
        <v>46</v>
      </c>
      <c r="H2186">
        <v>1248</v>
      </c>
      <c r="I2186" t="s">
        <v>25</v>
      </c>
      <c r="J2186">
        <v>1</v>
      </c>
      <c r="K2186" t="s">
        <v>39</v>
      </c>
      <c r="L2186" t="s">
        <v>41</v>
      </c>
      <c r="M2186">
        <v>12740</v>
      </c>
      <c r="N2186">
        <v>1</v>
      </c>
      <c r="O2186">
        <v>19</v>
      </c>
      <c r="P2186">
        <v>0</v>
      </c>
      <c r="Q2186">
        <v>6</v>
      </c>
      <c r="R2186">
        <v>3</v>
      </c>
      <c r="S2186">
        <v>5</v>
      </c>
      <c r="T2186">
        <v>1</v>
      </c>
      <c r="U2186">
        <v>4</v>
      </c>
      <c r="V2186">
        <f>COUNTIF(tbl_General[EmployeeID],tbl_General[[#This Row],[EmployeeID]])</f>
        <v>1</v>
      </c>
    </row>
    <row r="2187" spans="1:22" x14ac:dyDescent="0.25">
      <c r="A2187">
        <v>43</v>
      </c>
      <c r="B2187" t="s">
        <v>21</v>
      </c>
      <c r="C2187" t="s">
        <v>22</v>
      </c>
      <c r="D2187" t="s">
        <v>23</v>
      </c>
      <c r="E2187">
        <v>9</v>
      </c>
      <c r="F2187">
        <v>5</v>
      </c>
      <c r="G2187" t="s">
        <v>46</v>
      </c>
      <c r="H2187">
        <v>2718</v>
      </c>
      <c r="I2187" t="s">
        <v>25</v>
      </c>
      <c r="J2187">
        <v>1</v>
      </c>
      <c r="K2187" t="s">
        <v>39</v>
      </c>
      <c r="L2187" t="s">
        <v>41</v>
      </c>
      <c r="M2187">
        <v>12740</v>
      </c>
      <c r="N2187">
        <v>1</v>
      </c>
      <c r="O2187">
        <v>19</v>
      </c>
      <c r="P2187">
        <v>0</v>
      </c>
      <c r="Q2187">
        <v>6</v>
      </c>
      <c r="R2187">
        <v>3</v>
      </c>
      <c r="S2187">
        <v>5</v>
      </c>
      <c r="T2187">
        <v>1</v>
      </c>
      <c r="U2187">
        <v>4</v>
      </c>
      <c r="V2187">
        <f>COUNTIF(tbl_General[EmployeeID],tbl_General[[#This Row],[EmployeeID]])</f>
        <v>1</v>
      </c>
    </row>
    <row r="2188" spans="1:22" x14ac:dyDescent="0.25">
      <c r="A2188">
        <v>43</v>
      </c>
      <c r="B2188" t="s">
        <v>21</v>
      </c>
      <c r="C2188" t="s">
        <v>22</v>
      </c>
      <c r="D2188" t="s">
        <v>23</v>
      </c>
      <c r="E2188">
        <v>9</v>
      </c>
      <c r="F2188">
        <v>5</v>
      </c>
      <c r="G2188" t="s">
        <v>46</v>
      </c>
      <c r="H2188">
        <v>4188</v>
      </c>
      <c r="I2188" t="s">
        <v>25</v>
      </c>
      <c r="J2188">
        <v>1</v>
      </c>
      <c r="K2188" t="s">
        <v>39</v>
      </c>
      <c r="L2188" t="s">
        <v>41</v>
      </c>
      <c r="M2188">
        <v>12740</v>
      </c>
      <c r="N2188">
        <v>1</v>
      </c>
      <c r="O2188">
        <v>19</v>
      </c>
      <c r="P2188">
        <v>0</v>
      </c>
      <c r="Q2188">
        <v>6</v>
      </c>
      <c r="R2188">
        <v>3</v>
      </c>
      <c r="S2188">
        <v>5</v>
      </c>
      <c r="T2188">
        <v>1</v>
      </c>
      <c r="U2188">
        <v>4</v>
      </c>
      <c r="V2188">
        <f>COUNTIF(tbl_General[EmployeeID],tbl_General[[#This Row],[EmployeeID]])</f>
        <v>1</v>
      </c>
    </row>
    <row r="2189" spans="1:22" x14ac:dyDescent="0.25">
      <c r="A2189">
        <v>35</v>
      </c>
      <c r="B2189" t="s">
        <v>21</v>
      </c>
      <c r="C2189" t="s">
        <v>29</v>
      </c>
      <c r="D2189" t="s">
        <v>30</v>
      </c>
      <c r="E2189">
        <v>13</v>
      </c>
      <c r="F2189">
        <v>3</v>
      </c>
      <c r="G2189" t="s">
        <v>24</v>
      </c>
      <c r="H2189">
        <v>958</v>
      </c>
      <c r="I2189" t="s">
        <v>34</v>
      </c>
      <c r="J2189">
        <v>3</v>
      </c>
      <c r="K2189" t="s">
        <v>35</v>
      </c>
      <c r="L2189" t="s">
        <v>32</v>
      </c>
      <c r="M2189">
        <v>20420</v>
      </c>
      <c r="N2189">
        <v>0</v>
      </c>
      <c r="O2189">
        <v>16</v>
      </c>
      <c r="P2189">
        <v>0</v>
      </c>
      <c r="Q2189">
        <v>6</v>
      </c>
      <c r="R2189">
        <v>2</v>
      </c>
      <c r="S2189">
        <v>5</v>
      </c>
      <c r="T2189">
        <v>1</v>
      </c>
      <c r="U2189">
        <v>4</v>
      </c>
      <c r="V2189">
        <f>COUNTIF(tbl_General[EmployeeID],tbl_General[[#This Row],[EmployeeID]])</f>
        <v>1</v>
      </c>
    </row>
    <row r="2190" spans="1:22" x14ac:dyDescent="0.25">
      <c r="A2190">
        <v>35</v>
      </c>
      <c r="B2190" t="s">
        <v>21</v>
      </c>
      <c r="C2190" t="s">
        <v>29</v>
      </c>
      <c r="D2190" t="s">
        <v>30</v>
      </c>
      <c r="E2190">
        <v>13</v>
      </c>
      <c r="F2190">
        <v>3</v>
      </c>
      <c r="G2190" t="s">
        <v>24</v>
      </c>
      <c r="H2190">
        <v>2428</v>
      </c>
      <c r="I2190" t="s">
        <v>34</v>
      </c>
      <c r="J2190">
        <v>3</v>
      </c>
      <c r="K2190" t="s">
        <v>35</v>
      </c>
      <c r="L2190" t="s">
        <v>32</v>
      </c>
      <c r="M2190">
        <v>20420</v>
      </c>
      <c r="N2190">
        <v>0</v>
      </c>
      <c r="O2190">
        <v>16</v>
      </c>
      <c r="P2190">
        <v>0</v>
      </c>
      <c r="Q2190">
        <v>6</v>
      </c>
      <c r="R2190">
        <v>2</v>
      </c>
      <c r="S2190">
        <v>5</v>
      </c>
      <c r="T2190">
        <v>1</v>
      </c>
      <c r="U2190">
        <v>4</v>
      </c>
      <c r="V2190">
        <f>COUNTIF(tbl_General[EmployeeID],tbl_General[[#This Row],[EmployeeID]])</f>
        <v>1</v>
      </c>
    </row>
    <row r="2191" spans="1:22" x14ac:dyDescent="0.25">
      <c r="A2191">
        <v>35</v>
      </c>
      <c r="B2191" t="s">
        <v>21</v>
      </c>
      <c r="C2191" t="s">
        <v>29</v>
      </c>
      <c r="D2191" t="s">
        <v>30</v>
      </c>
      <c r="E2191">
        <v>13</v>
      </c>
      <c r="F2191">
        <v>3</v>
      </c>
      <c r="G2191" t="s">
        <v>24</v>
      </c>
      <c r="H2191">
        <v>3898</v>
      </c>
      <c r="I2191" t="s">
        <v>34</v>
      </c>
      <c r="J2191">
        <v>3</v>
      </c>
      <c r="K2191" t="s">
        <v>35</v>
      </c>
      <c r="L2191" t="s">
        <v>32</v>
      </c>
      <c r="M2191">
        <v>20420</v>
      </c>
      <c r="N2191">
        <v>0</v>
      </c>
      <c r="O2191">
        <v>16</v>
      </c>
      <c r="P2191">
        <v>0</v>
      </c>
      <c r="Q2191">
        <v>6</v>
      </c>
      <c r="R2191">
        <v>2</v>
      </c>
      <c r="S2191">
        <v>5</v>
      </c>
      <c r="T2191">
        <v>1</v>
      </c>
      <c r="U2191">
        <v>4</v>
      </c>
      <c r="V2191">
        <f>COUNTIF(tbl_General[EmployeeID],tbl_General[[#This Row],[EmployeeID]])</f>
        <v>1</v>
      </c>
    </row>
    <row r="2192" spans="1:22" x14ac:dyDescent="0.25">
      <c r="A2192">
        <v>34</v>
      </c>
      <c r="B2192" t="s">
        <v>21</v>
      </c>
      <c r="C2192" t="s">
        <v>29</v>
      </c>
      <c r="D2192" t="s">
        <v>30</v>
      </c>
      <c r="E2192">
        <v>7</v>
      </c>
      <c r="F2192">
        <v>4</v>
      </c>
      <c r="G2192" t="s">
        <v>24</v>
      </c>
      <c r="H2192">
        <v>349</v>
      </c>
      <c r="I2192" t="s">
        <v>34</v>
      </c>
      <c r="J2192">
        <v>3</v>
      </c>
      <c r="K2192" t="s">
        <v>40</v>
      </c>
      <c r="L2192" t="s">
        <v>32</v>
      </c>
      <c r="M2192">
        <v>23480</v>
      </c>
      <c r="N2192">
        <v>1</v>
      </c>
      <c r="O2192">
        <v>14</v>
      </c>
      <c r="P2192">
        <v>1</v>
      </c>
      <c r="Q2192">
        <v>6</v>
      </c>
      <c r="R2192">
        <v>3</v>
      </c>
      <c r="S2192">
        <v>5</v>
      </c>
      <c r="T2192">
        <v>1</v>
      </c>
      <c r="U2192">
        <v>3</v>
      </c>
      <c r="V2192">
        <f>COUNTIF(tbl_General[EmployeeID],tbl_General[[#This Row],[EmployeeID]])</f>
        <v>1</v>
      </c>
    </row>
    <row r="2193" spans="1:22" x14ac:dyDescent="0.25">
      <c r="A2193">
        <v>34</v>
      </c>
      <c r="B2193" t="s">
        <v>21</v>
      </c>
      <c r="C2193" t="s">
        <v>29</v>
      </c>
      <c r="D2193" t="s">
        <v>30</v>
      </c>
      <c r="E2193">
        <v>7</v>
      </c>
      <c r="F2193">
        <v>4</v>
      </c>
      <c r="G2193" t="s">
        <v>24</v>
      </c>
      <c r="H2193">
        <v>1819</v>
      </c>
      <c r="I2193" t="s">
        <v>34</v>
      </c>
      <c r="J2193">
        <v>3</v>
      </c>
      <c r="K2193" t="s">
        <v>40</v>
      </c>
      <c r="L2193" t="s">
        <v>32</v>
      </c>
      <c r="M2193">
        <v>23480</v>
      </c>
      <c r="N2193">
        <v>1</v>
      </c>
      <c r="O2193">
        <v>14</v>
      </c>
      <c r="P2193">
        <v>1</v>
      </c>
      <c r="Q2193">
        <v>6</v>
      </c>
      <c r="R2193">
        <v>3</v>
      </c>
      <c r="S2193">
        <v>5</v>
      </c>
      <c r="T2193">
        <v>1</v>
      </c>
      <c r="U2193">
        <v>3</v>
      </c>
      <c r="V2193">
        <f>COUNTIF(tbl_General[EmployeeID],tbl_General[[#This Row],[EmployeeID]])</f>
        <v>1</v>
      </c>
    </row>
    <row r="2194" spans="1:22" x14ac:dyDescent="0.25">
      <c r="A2194">
        <v>34</v>
      </c>
      <c r="B2194" t="s">
        <v>21</v>
      </c>
      <c r="C2194" t="s">
        <v>29</v>
      </c>
      <c r="D2194" t="s">
        <v>30</v>
      </c>
      <c r="E2194">
        <v>7</v>
      </c>
      <c r="F2194">
        <v>4</v>
      </c>
      <c r="G2194" t="s">
        <v>24</v>
      </c>
      <c r="H2194">
        <v>3289</v>
      </c>
      <c r="I2194" t="s">
        <v>34</v>
      </c>
      <c r="J2194">
        <v>3</v>
      </c>
      <c r="K2194" t="s">
        <v>40</v>
      </c>
      <c r="L2194" t="s">
        <v>32</v>
      </c>
      <c r="M2194">
        <v>23480</v>
      </c>
      <c r="N2194">
        <v>1</v>
      </c>
      <c r="O2194">
        <v>14</v>
      </c>
      <c r="P2194">
        <v>1</v>
      </c>
      <c r="Q2194">
        <v>6</v>
      </c>
      <c r="R2194">
        <v>3</v>
      </c>
      <c r="S2194">
        <v>5</v>
      </c>
      <c r="T2194">
        <v>1</v>
      </c>
      <c r="U2194">
        <v>3</v>
      </c>
      <c r="V2194">
        <f>COUNTIF(tbl_General[EmployeeID],tbl_General[[#This Row],[EmployeeID]])</f>
        <v>1</v>
      </c>
    </row>
    <row r="2195" spans="1:22" x14ac:dyDescent="0.25">
      <c r="A2195">
        <v>35</v>
      </c>
      <c r="B2195" t="s">
        <v>21</v>
      </c>
      <c r="C2195" t="s">
        <v>22</v>
      </c>
      <c r="D2195" t="s">
        <v>30</v>
      </c>
      <c r="E2195">
        <v>6</v>
      </c>
      <c r="F2195">
        <v>3</v>
      </c>
      <c r="G2195" t="s">
        <v>24</v>
      </c>
      <c r="H2195">
        <v>578</v>
      </c>
      <c r="I2195" t="s">
        <v>25</v>
      </c>
      <c r="J2195">
        <v>3</v>
      </c>
      <c r="K2195" t="s">
        <v>40</v>
      </c>
      <c r="L2195" t="s">
        <v>32</v>
      </c>
      <c r="M2195">
        <v>31020</v>
      </c>
      <c r="N2195">
        <v>1</v>
      </c>
      <c r="O2195">
        <v>13</v>
      </c>
      <c r="P2195">
        <v>1</v>
      </c>
      <c r="Q2195">
        <v>6</v>
      </c>
      <c r="R2195">
        <v>3</v>
      </c>
      <c r="S2195">
        <v>5</v>
      </c>
      <c r="T2195">
        <v>1</v>
      </c>
      <c r="U2195">
        <v>4</v>
      </c>
      <c r="V2195">
        <f>COUNTIF(tbl_General[EmployeeID],tbl_General[[#This Row],[EmployeeID]])</f>
        <v>1</v>
      </c>
    </row>
    <row r="2196" spans="1:22" x14ac:dyDescent="0.25">
      <c r="A2196">
        <v>35</v>
      </c>
      <c r="B2196" t="s">
        <v>21</v>
      </c>
      <c r="C2196" t="s">
        <v>22</v>
      </c>
      <c r="D2196" t="s">
        <v>30</v>
      </c>
      <c r="E2196">
        <v>6</v>
      </c>
      <c r="F2196">
        <v>3</v>
      </c>
      <c r="G2196" t="s">
        <v>24</v>
      </c>
      <c r="H2196">
        <v>2048</v>
      </c>
      <c r="I2196" t="s">
        <v>25</v>
      </c>
      <c r="J2196">
        <v>3</v>
      </c>
      <c r="K2196" t="s">
        <v>40</v>
      </c>
      <c r="L2196" t="s">
        <v>32</v>
      </c>
      <c r="M2196">
        <v>31020</v>
      </c>
      <c r="N2196">
        <v>1</v>
      </c>
      <c r="O2196">
        <v>13</v>
      </c>
      <c r="P2196">
        <v>1</v>
      </c>
      <c r="Q2196">
        <v>6</v>
      </c>
      <c r="R2196">
        <v>3</v>
      </c>
      <c r="S2196">
        <v>5</v>
      </c>
      <c r="T2196">
        <v>1</v>
      </c>
      <c r="U2196">
        <v>4</v>
      </c>
      <c r="V2196">
        <f>COUNTIF(tbl_General[EmployeeID],tbl_General[[#This Row],[EmployeeID]])</f>
        <v>1</v>
      </c>
    </row>
    <row r="2197" spans="1:22" x14ac:dyDescent="0.25">
      <c r="A2197">
        <v>35</v>
      </c>
      <c r="B2197" t="s">
        <v>21</v>
      </c>
      <c r="C2197" t="s">
        <v>22</v>
      </c>
      <c r="D2197" t="s">
        <v>30</v>
      </c>
      <c r="E2197">
        <v>6</v>
      </c>
      <c r="F2197">
        <v>3</v>
      </c>
      <c r="G2197" t="s">
        <v>24</v>
      </c>
      <c r="H2197">
        <v>3518</v>
      </c>
      <c r="I2197" t="s">
        <v>25</v>
      </c>
      <c r="J2197">
        <v>3</v>
      </c>
      <c r="K2197" t="s">
        <v>40</v>
      </c>
      <c r="L2197" t="s">
        <v>32</v>
      </c>
      <c r="M2197">
        <v>31020</v>
      </c>
      <c r="N2197">
        <v>1</v>
      </c>
      <c r="O2197">
        <v>13</v>
      </c>
      <c r="P2197">
        <v>1</v>
      </c>
      <c r="Q2197">
        <v>6</v>
      </c>
      <c r="R2197">
        <v>3</v>
      </c>
      <c r="S2197">
        <v>5</v>
      </c>
      <c r="T2197">
        <v>1</v>
      </c>
      <c r="U2197">
        <v>4</v>
      </c>
      <c r="V2197">
        <f>COUNTIF(tbl_General[EmployeeID],tbl_General[[#This Row],[EmployeeID]])</f>
        <v>1</v>
      </c>
    </row>
    <row r="2198" spans="1:22" x14ac:dyDescent="0.25">
      <c r="A2198">
        <v>24</v>
      </c>
      <c r="B2198" t="s">
        <v>21</v>
      </c>
      <c r="C2198" t="s">
        <v>22</v>
      </c>
      <c r="D2198" t="s">
        <v>30</v>
      </c>
      <c r="E2198">
        <v>2</v>
      </c>
      <c r="F2198">
        <v>1</v>
      </c>
      <c r="G2198" t="s">
        <v>24</v>
      </c>
      <c r="H2198">
        <v>1326</v>
      </c>
      <c r="I2198" t="s">
        <v>34</v>
      </c>
      <c r="J2198">
        <v>2</v>
      </c>
      <c r="K2198" t="s">
        <v>40</v>
      </c>
      <c r="L2198" t="s">
        <v>27</v>
      </c>
      <c r="M2198">
        <v>34070</v>
      </c>
      <c r="N2198">
        <v>0</v>
      </c>
      <c r="O2198">
        <v>13</v>
      </c>
      <c r="P2198">
        <v>1</v>
      </c>
      <c r="Q2198">
        <v>6</v>
      </c>
      <c r="R2198">
        <v>4</v>
      </c>
      <c r="S2198">
        <v>5</v>
      </c>
      <c r="T2198">
        <v>1</v>
      </c>
      <c r="U2198">
        <v>2</v>
      </c>
      <c r="V2198">
        <f>COUNTIF(tbl_General[EmployeeID],tbl_General[[#This Row],[EmployeeID]])</f>
        <v>1</v>
      </c>
    </row>
    <row r="2199" spans="1:22" x14ac:dyDescent="0.25">
      <c r="A2199">
        <v>24</v>
      </c>
      <c r="B2199" t="s">
        <v>21</v>
      </c>
      <c r="C2199" t="s">
        <v>22</v>
      </c>
      <c r="D2199" t="s">
        <v>30</v>
      </c>
      <c r="E2199">
        <v>2</v>
      </c>
      <c r="F2199">
        <v>1</v>
      </c>
      <c r="G2199" t="s">
        <v>24</v>
      </c>
      <c r="H2199">
        <v>2796</v>
      </c>
      <c r="I2199" t="s">
        <v>34</v>
      </c>
      <c r="J2199">
        <v>2</v>
      </c>
      <c r="K2199" t="s">
        <v>40</v>
      </c>
      <c r="L2199" t="s">
        <v>27</v>
      </c>
      <c r="M2199">
        <v>34070</v>
      </c>
      <c r="N2199">
        <v>0</v>
      </c>
      <c r="O2199">
        <v>13</v>
      </c>
      <c r="P2199">
        <v>1</v>
      </c>
      <c r="Q2199">
        <v>6</v>
      </c>
      <c r="R2199">
        <v>4</v>
      </c>
      <c r="S2199">
        <v>5</v>
      </c>
      <c r="T2199">
        <v>1</v>
      </c>
      <c r="U2199">
        <v>2</v>
      </c>
      <c r="V2199">
        <f>COUNTIF(tbl_General[EmployeeID],tbl_General[[#This Row],[EmployeeID]])</f>
        <v>1</v>
      </c>
    </row>
    <row r="2200" spans="1:22" x14ac:dyDescent="0.25">
      <c r="A2200">
        <v>24</v>
      </c>
      <c r="B2200" t="s">
        <v>21</v>
      </c>
      <c r="C2200" t="s">
        <v>22</v>
      </c>
      <c r="D2200" t="s">
        <v>30</v>
      </c>
      <c r="E2200">
        <v>2</v>
      </c>
      <c r="F2200">
        <v>1</v>
      </c>
      <c r="G2200" t="s">
        <v>24</v>
      </c>
      <c r="H2200">
        <v>4266</v>
      </c>
      <c r="I2200" t="s">
        <v>34</v>
      </c>
      <c r="J2200">
        <v>2</v>
      </c>
      <c r="K2200" t="s">
        <v>40</v>
      </c>
      <c r="L2200" t="s">
        <v>27</v>
      </c>
      <c r="M2200">
        <v>34070</v>
      </c>
      <c r="N2200">
        <v>0</v>
      </c>
      <c r="O2200">
        <v>13</v>
      </c>
      <c r="P2200">
        <v>1</v>
      </c>
      <c r="Q2200">
        <v>6</v>
      </c>
      <c r="R2200">
        <v>4</v>
      </c>
      <c r="S2200">
        <v>5</v>
      </c>
      <c r="T2200">
        <v>1</v>
      </c>
      <c r="U2200">
        <v>2</v>
      </c>
      <c r="V2200">
        <f>COUNTIF(tbl_General[EmployeeID],tbl_General[[#This Row],[EmployeeID]])</f>
        <v>1</v>
      </c>
    </row>
    <row r="2201" spans="1:22" x14ac:dyDescent="0.25">
      <c r="A2201">
        <v>30</v>
      </c>
      <c r="B2201" t="s">
        <v>21</v>
      </c>
      <c r="C2201" t="s">
        <v>22</v>
      </c>
      <c r="D2201" t="s">
        <v>23</v>
      </c>
      <c r="E2201">
        <v>9</v>
      </c>
      <c r="F2201">
        <v>3</v>
      </c>
      <c r="G2201" t="s">
        <v>38</v>
      </c>
      <c r="H2201">
        <v>1359</v>
      </c>
      <c r="I2201" t="s">
        <v>34</v>
      </c>
      <c r="J2201">
        <v>2</v>
      </c>
      <c r="K2201" t="s">
        <v>31</v>
      </c>
      <c r="L2201" t="s">
        <v>32</v>
      </c>
      <c r="M2201">
        <v>39360</v>
      </c>
      <c r="N2201">
        <v>0</v>
      </c>
      <c r="O2201">
        <v>11</v>
      </c>
      <c r="P2201">
        <v>1</v>
      </c>
      <c r="Q2201">
        <v>6</v>
      </c>
      <c r="R2201">
        <v>3</v>
      </c>
      <c r="S2201">
        <v>5</v>
      </c>
      <c r="T2201">
        <v>1</v>
      </c>
      <c r="U2201">
        <v>2</v>
      </c>
      <c r="V2201">
        <f>COUNTIF(tbl_General[EmployeeID],tbl_General[[#This Row],[EmployeeID]])</f>
        <v>1</v>
      </c>
    </row>
    <row r="2202" spans="1:22" x14ac:dyDescent="0.25">
      <c r="A2202">
        <v>30</v>
      </c>
      <c r="B2202" t="s">
        <v>21</v>
      </c>
      <c r="C2202" t="s">
        <v>22</v>
      </c>
      <c r="D2202" t="s">
        <v>23</v>
      </c>
      <c r="E2202">
        <v>9</v>
      </c>
      <c r="F2202">
        <v>3</v>
      </c>
      <c r="G2202" t="s">
        <v>38</v>
      </c>
      <c r="H2202">
        <v>2829</v>
      </c>
      <c r="I2202" t="s">
        <v>34</v>
      </c>
      <c r="J2202">
        <v>2</v>
      </c>
      <c r="K2202" t="s">
        <v>31</v>
      </c>
      <c r="L2202" t="s">
        <v>32</v>
      </c>
      <c r="M2202">
        <v>39360</v>
      </c>
      <c r="N2202">
        <v>0</v>
      </c>
      <c r="O2202">
        <v>11</v>
      </c>
      <c r="P2202">
        <v>1</v>
      </c>
      <c r="Q2202">
        <v>6</v>
      </c>
      <c r="R2202">
        <v>3</v>
      </c>
      <c r="S2202">
        <v>5</v>
      </c>
      <c r="T2202">
        <v>1</v>
      </c>
      <c r="U2202">
        <v>2</v>
      </c>
      <c r="V2202">
        <f>COUNTIF(tbl_General[EmployeeID],tbl_General[[#This Row],[EmployeeID]])</f>
        <v>1</v>
      </c>
    </row>
    <row r="2203" spans="1:22" x14ac:dyDescent="0.25">
      <c r="A2203">
        <v>30</v>
      </c>
      <c r="B2203" t="s">
        <v>21</v>
      </c>
      <c r="C2203" t="s">
        <v>22</v>
      </c>
      <c r="D2203" t="s">
        <v>23</v>
      </c>
      <c r="E2203">
        <v>9</v>
      </c>
      <c r="F2203">
        <v>3</v>
      </c>
      <c r="G2203" t="s">
        <v>38</v>
      </c>
      <c r="H2203">
        <v>4299</v>
      </c>
      <c r="I2203" t="s">
        <v>34</v>
      </c>
      <c r="J2203">
        <v>2</v>
      </c>
      <c r="K2203" t="s">
        <v>31</v>
      </c>
      <c r="L2203" t="s">
        <v>32</v>
      </c>
      <c r="M2203">
        <v>39360</v>
      </c>
      <c r="N2203">
        <v>0</v>
      </c>
      <c r="O2203">
        <v>11</v>
      </c>
      <c r="P2203">
        <v>1</v>
      </c>
      <c r="Q2203">
        <v>6</v>
      </c>
      <c r="R2203">
        <v>3</v>
      </c>
      <c r="S2203">
        <v>5</v>
      </c>
      <c r="T2203">
        <v>1</v>
      </c>
      <c r="U2203">
        <v>2</v>
      </c>
      <c r="V2203">
        <f>COUNTIF(tbl_General[EmployeeID],tbl_General[[#This Row],[EmployeeID]])</f>
        <v>1</v>
      </c>
    </row>
    <row r="2204" spans="1:22" x14ac:dyDescent="0.25">
      <c r="A2204">
        <v>31</v>
      </c>
      <c r="B2204" t="s">
        <v>28</v>
      </c>
      <c r="C2204" t="s">
        <v>29</v>
      </c>
      <c r="D2204" t="s">
        <v>30</v>
      </c>
      <c r="E2204">
        <v>10</v>
      </c>
      <c r="F2204">
        <v>1</v>
      </c>
      <c r="G2204" t="s">
        <v>24</v>
      </c>
      <c r="H2204">
        <v>2</v>
      </c>
      <c r="I2204" t="s">
        <v>25</v>
      </c>
      <c r="J2204">
        <v>1</v>
      </c>
      <c r="K2204" t="s">
        <v>31</v>
      </c>
      <c r="L2204" t="s">
        <v>32</v>
      </c>
      <c r="M2204">
        <v>41890</v>
      </c>
      <c r="N2204">
        <v>0</v>
      </c>
      <c r="O2204">
        <v>23</v>
      </c>
      <c r="P2204">
        <v>1</v>
      </c>
      <c r="Q2204">
        <v>6</v>
      </c>
      <c r="R2204">
        <v>3</v>
      </c>
      <c r="S2204">
        <v>5</v>
      </c>
      <c r="T2204">
        <v>1</v>
      </c>
      <c r="U2204">
        <v>4</v>
      </c>
      <c r="V2204">
        <f>COUNTIF(tbl_General[EmployeeID],tbl_General[[#This Row],[EmployeeID]])</f>
        <v>1</v>
      </c>
    </row>
    <row r="2205" spans="1:22" x14ac:dyDescent="0.25">
      <c r="A2205">
        <v>31</v>
      </c>
      <c r="B2205" t="s">
        <v>28</v>
      </c>
      <c r="C2205" t="s">
        <v>29</v>
      </c>
      <c r="D2205" t="s">
        <v>30</v>
      </c>
      <c r="E2205">
        <v>10</v>
      </c>
      <c r="F2205">
        <v>1</v>
      </c>
      <c r="G2205" t="s">
        <v>24</v>
      </c>
      <c r="H2205">
        <v>1472</v>
      </c>
      <c r="I2205" t="s">
        <v>25</v>
      </c>
      <c r="J2205">
        <v>1</v>
      </c>
      <c r="K2205" t="s">
        <v>31</v>
      </c>
      <c r="L2205" t="s">
        <v>32</v>
      </c>
      <c r="M2205">
        <v>41890</v>
      </c>
      <c r="N2205">
        <v>0</v>
      </c>
      <c r="O2205">
        <v>23</v>
      </c>
      <c r="P2205">
        <v>1</v>
      </c>
      <c r="Q2205">
        <v>6</v>
      </c>
      <c r="R2205">
        <v>3</v>
      </c>
      <c r="S2205">
        <v>5</v>
      </c>
      <c r="T2205">
        <v>1</v>
      </c>
      <c r="U2205">
        <v>4</v>
      </c>
      <c r="V2205">
        <f>COUNTIF(tbl_General[EmployeeID],tbl_General[[#This Row],[EmployeeID]])</f>
        <v>1</v>
      </c>
    </row>
    <row r="2206" spans="1:22" x14ac:dyDescent="0.25">
      <c r="A2206">
        <v>31</v>
      </c>
      <c r="B2206" t="s">
        <v>28</v>
      </c>
      <c r="C2206" t="s">
        <v>29</v>
      </c>
      <c r="D2206" t="s">
        <v>30</v>
      </c>
      <c r="E2206">
        <v>10</v>
      </c>
      <c r="F2206">
        <v>1</v>
      </c>
      <c r="G2206" t="s">
        <v>24</v>
      </c>
      <c r="H2206">
        <v>2942</v>
      </c>
      <c r="I2206" t="s">
        <v>25</v>
      </c>
      <c r="J2206">
        <v>1</v>
      </c>
      <c r="K2206" t="s">
        <v>31</v>
      </c>
      <c r="L2206" t="s">
        <v>32</v>
      </c>
      <c r="M2206">
        <v>41890</v>
      </c>
      <c r="N2206">
        <v>0</v>
      </c>
      <c r="O2206">
        <v>23</v>
      </c>
      <c r="P2206">
        <v>1</v>
      </c>
      <c r="Q2206">
        <v>6</v>
      </c>
      <c r="R2206">
        <v>3</v>
      </c>
      <c r="S2206">
        <v>5</v>
      </c>
      <c r="T2206">
        <v>1</v>
      </c>
      <c r="U2206">
        <v>4</v>
      </c>
      <c r="V2206">
        <f>COUNTIF(tbl_General[EmployeeID],tbl_General[[#This Row],[EmployeeID]])</f>
        <v>1</v>
      </c>
    </row>
    <row r="2207" spans="1:22" x14ac:dyDescent="0.25">
      <c r="A2207">
        <v>33</v>
      </c>
      <c r="B2207" t="s">
        <v>21</v>
      </c>
      <c r="C2207" t="s">
        <v>22</v>
      </c>
      <c r="D2207" t="s">
        <v>30</v>
      </c>
      <c r="E2207">
        <v>1</v>
      </c>
      <c r="F2207">
        <v>4</v>
      </c>
      <c r="G2207" t="s">
        <v>38</v>
      </c>
      <c r="H2207">
        <v>437</v>
      </c>
      <c r="I2207" t="s">
        <v>25</v>
      </c>
      <c r="J2207">
        <v>4</v>
      </c>
      <c r="K2207" t="s">
        <v>42</v>
      </c>
      <c r="L2207" t="s">
        <v>32</v>
      </c>
      <c r="M2207">
        <v>44650</v>
      </c>
      <c r="N2207">
        <v>0</v>
      </c>
      <c r="O2207">
        <v>13</v>
      </c>
      <c r="P2207">
        <v>0</v>
      </c>
      <c r="Q2207">
        <v>6</v>
      </c>
      <c r="R2207">
        <v>3</v>
      </c>
      <c r="S2207">
        <v>5</v>
      </c>
      <c r="T2207">
        <v>1</v>
      </c>
      <c r="U2207">
        <v>4</v>
      </c>
      <c r="V2207">
        <f>COUNTIF(tbl_General[EmployeeID],tbl_General[[#This Row],[EmployeeID]])</f>
        <v>1</v>
      </c>
    </row>
    <row r="2208" spans="1:22" x14ac:dyDescent="0.25">
      <c r="A2208">
        <v>33</v>
      </c>
      <c r="B2208" t="s">
        <v>21</v>
      </c>
      <c r="C2208" t="s">
        <v>22</v>
      </c>
      <c r="D2208" t="s">
        <v>30</v>
      </c>
      <c r="E2208">
        <v>1</v>
      </c>
      <c r="F2208">
        <v>4</v>
      </c>
      <c r="G2208" t="s">
        <v>38</v>
      </c>
      <c r="H2208">
        <v>1907</v>
      </c>
      <c r="I2208" t="s">
        <v>25</v>
      </c>
      <c r="J2208">
        <v>4</v>
      </c>
      <c r="K2208" t="s">
        <v>42</v>
      </c>
      <c r="L2208" t="s">
        <v>32</v>
      </c>
      <c r="M2208">
        <v>44650</v>
      </c>
      <c r="N2208">
        <v>0</v>
      </c>
      <c r="O2208">
        <v>13</v>
      </c>
      <c r="P2208">
        <v>0</v>
      </c>
      <c r="Q2208">
        <v>6</v>
      </c>
      <c r="R2208">
        <v>3</v>
      </c>
      <c r="S2208">
        <v>5</v>
      </c>
      <c r="T2208">
        <v>1</v>
      </c>
      <c r="U2208">
        <v>4</v>
      </c>
      <c r="V2208">
        <f>COUNTIF(tbl_General[EmployeeID],tbl_General[[#This Row],[EmployeeID]])</f>
        <v>1</v>
      </c>
    </row>
    <row r="2209" spans="1:22" x14ac:dyDescent="0.25">
      <c r="A2209">
        <v>33</v>
      </c>
      <c r="B2209" t="s">
        <v>21</v>
      </c>
      <c r="C2209" t="s">
        <v>22</v>
      </c>
      <c r="D2209" t="s">
        <v>30</v>
      </c>
      <c r="E2209">
        <v>1</v>
      </c>
      <c r="F2209">
        <v>4</v>
      </c>
      <c r="G2209" t="s">
        <v>38</v>
      </c>
      <c r="H2209">
        <v>3377</v>
      </c>
      <c r="I2209" t="s">
        <v>25</v>
      </c>
      <c r="J2209">
        <v>4</v>
      </c>
      <c r="K2209" t="s">
        <v>42</v>
      </c>
      <c r="L2209" t="s">
        <v>32</v>
      </c>
      <c r="M2209">
        <v>44650</v>
      </c>
      <c r="N2209">
        <v>0</v>
      </c>
      <c r="O2209">
        <v>13</v>
      </c>
      <c r="P2209">
        <v>0</v>
      </c>
      <c r="Q2209">
        <v>6</v>
      </c>
      <c r="R2209">
        <v>3</v>
      </c>
      <c r="S2209">
        <v>5</v>
      </c>
      <c r="T2209">
        <v>1</v>
      </c>
      <c r="U2209">
        <v>4</v>
      </c>
      <c r="V2209">
        <f>COUNTIF(tbl_General[EmployeeID],tbl_General[[#This Row],[EmployeeID]])</f>
        <v>1</v>
      </c>
    </row>
    <row r="2210" spans="1:22" x14ac:dyDescent="0.25">
      <c r="A2210">
        <v>33</v>
      </c>
      <c r="B2210" t="s">
        <v>21</v>
      </c>
      <c r="C2210" t="s">
        <v>22</v>
      </c>
      <c r="D2210" t="s">
        <v>23</v>
      </c>
      <c r="E2210">
        <v>13</v>
      </c>
      <c r="F2210">
        <v>4</v>
      </c>
      <c r="G2210" t="s">
        <v>45</v>
      </c>
      <c r="H2210">
        <v>242</v>
      </c>
      <c r="I2210" t="s">
        <v>25</v>
      </c>
      <c r="J2210">
        <v>2</v>
      </c>
      <c r="K2210" t="s">
        <v>42</v>
      </c>
      <c r="L2210" t="s">
        <v>41</v>
      </c>
      <c r="M2210">
        <v>45680</v>
      </c>
      <c r="N2210">
        <v>0</v>
      </c>
      <c r="O2210">
        <v>18</v>
      </c>
      <c r="P2210">
        <v>1</v>
      </c>
      <c r="Q2210">
        <v>6</v>
      </c>
      <c r="R2210">
        <v>2</v>
      </c>
      <c r="S2210">
        <v>5</v>
      </c>
      <c r="T2210">
        <v>1</v>
      </c>
      <c r="U2210">
        <v>2</v>
      </c>
      <c r="V2210">
        <f>COUNTIF(tbl_General[EmployeeID],tbl_General[[#This Row],[EmployeeID]])</f>
        <v>1</v>
      </c>
    </row>
    <row r="2211" spans="1:22" x14ac:dyDescent="0.25">
      <c r="A2211">
        <v>33</v>
      </c>
      <c r="B2211" t="s">
        <v>21</v>
      </c>
      <c r="C2211" t="s">
        <v>22</v>
      </c>
      <c r="D2211" t="s">
        <v>23</v>
      </c>
      <c r="E2211">
        <v>13</v>
      </c>
      <c r="F2211">
        <v>4</v>
      </c>
      <c r="G2211" t="s">
        <v>45</v>
      </c>
      <c r="H2211">
        <v>1712</v>
      </c>
      <c r="I2211" t="s">
        <v>25</v>
      </c>
      <c r="J2211">
        <v>2</v>
      </c>
      <c r="K2211" t="s">
        <v>42</v>
      </c>
      <c r="L2211" t="s">
        <v>41</v>
      </c>
      <c r="M2211">
        <v>45680</v>
      </c>
      <c r="N2211">
        <v>2</v>
      </c>
      <c r="O2211">
        <v>18</v>
      </c>
      <c r="P2211">
        <v>1</v>
      </c>
      <c r="Q2211">
        <v>6</v>
      </c>
      <c r="R2211">
        <v>2</v>
      </c>
      <c r="S2211">
        <v>5</v>
      </c>
      <c r="T2211">
        <v>1</v>
      </c>
      <c r="U2211">
        <v>2</v>
      </c>
      <c r="V2211">
        <f>COUNTIF(tbl_General[EmployeeID],tbl_General[[#This Row],[EmployeeID]])</f>
        <v>1</v>
      </c>
    </row>
    <row r="2212" spans="1:22" x14ac:dyDescent="0.25">
      <c r="A2212">
        <v>33</v>
      </c>
      <c r="B2212" t="s">
        <v>21</v>
      </c>
      <c r="C2212" t="s">
        <v>22</v>
      </c>
      <c r="D2212" t="s">
        <v>23</v>
      </c>
      <c r="E2212">
        <v>13</v>
      </c>
      <c r="F2212">
        <v>4</v>
      </c>
      <c r="G2212" t="s">
        <v>45</v>
      </c>
      <c r="H2212">
        <v>3182</v>
      </c>
      <c r="I2212" t="s">
        <v>25</v>
      </c>
      <c r="J2212">
        <v>2</v>
      </c>
      <c r="K2212" t="s">
        <v>42</v>
      </c>
      <c r="L2212" t="s">
        <v>41</v>
      </c>
      <c r="M2212">
        <v>45680</v>
      </c>
      <c r="N2212">
        <v>0</v>
      </c>
      <c r="O2212">
        <v>18</v>
      </c>
      <c r="P2212">
        <v>1</v>
      </c>
      <c r="Q2212">
        <v>6</v>
      </c>
      <c r="R2212">
        <v>2</v>
      </c>
      <c r="S2212">
        <v>5</v>
      </c>
      <c r="T2212">
        <v>1</v>
      </c>
      <c r="U2212">
        <v>2</v>
      </c>
      <c r="V2212">
        <f>COUNTIF(tbl_General[EmployeeID],tbl_General[[#This Row],[EmployeeID]])</f>
        <v>1</v>
      </c>
    </row>
    <row r="2213" spans="1:22" x14ac:dyDescent="0.25">
      <c r="A2213">
        <v>26</v>
      </c>
      <c r="B2213" t="s">
        <v>21</v>
      </c>
      <c r="C2213" t="s">
        <v>22</v>
      </c>
      <c r="D2213" t="s">
        <v>30</v>
      </c>
      <c r="E2213">
        <v>5</v>
      </c>
      <c r="F2213">
        <v>4</v>
      </c>
      <c r="G2213" t="s">
        <v>38</v>
      </c>
      <c r="H2213">
        <v>524</v>
      </c>
      <c r="I2213" t="s">
        <v>25</v>
      </c>
      <c r="J2213">
        <v>2</v>
      </c>
      <c r="K2213" t="s">
        <v>35</v>
      </c>
      <c r="L2213" t="s">
        <v>27</v>
      </c>
      <c r="M2213">
        <v>46820</v>
      </c>
      <c r="N2213">
        <v>1</v>
      </c>
      <c r="O2213">
        <v>11</v>
      </c>
      <c r="P2213">
        <v>1</v>
      </c>
      <c r="Q2213">
        <v>6</v>
      </c>
      <c r="R2213">
        <v>3</v>
      </c>
      <c r="S2213">
        <v>5</v>
      </c>
      <c r="T2213">
        <v>1</v>
      </c>
      <c r="U2213">
        <v>3</v>
      </c>
      <c r="V2213">
        <f>COUNTIF(tbl_General[EmployeeID],tbl_General[[#This Row],[EmployeeID]])</f>
        <v>1</v>
      </c>
    </row>
    <row r="2214" spans="1:22" x14ac:dyDescent="0.25">
      <c r="A2214">
        <v>26</v>
      </c>
      <c r="B2214" t="s">
        <v>21</v>
      </c>
      <c r="C2214" t="s">
        <v>22</v>
      </c>
      <c r="D2214" t="s">
        <v>30</v>
      </c>
      <c r="E2214">
        <v>5</v>
      </c>
      <c r="F2214">
        <v>4</v>
      </c>
      <c r="G2214" t="s">
        <v>38</v>
      </c>
      <c r="H2214">
        <v>1994</v>
      </c>
      <c r="I2214" t="s">
        <v>25</v>
      </c>
      <c r="J2214">
        <v>2</v>
      </c>
      <c r="K2214" t="s">
        <v>35</v>
      </c>
      <c r="L2214" t="s">
        <v>27</v>
      </c>
      <c r="M2214">
        <v>46820</v>
      </c>
      <c r="N2214">
        <v>1</v>
      </c>
      <c r="O2214">
        <v>11</v>
      </c>
      <c r="P2214">
        <v>1</v>
      </c>
      <c r="Q2214">
        <v>6</v>
      </c>
      <c r="R2214">
        <v>3</v>
      </c>
      <c r="S2214">
        <v>5</v>
      </c>
      <c r="T2214">
        <v>1</v>
      </c>
      <c r="U2214">
        <v>3</v>
      </c>
      <c r="V2214">
        <f>COUNTIF(tbl_General[EmployeeID],tbl_General[[#This Row],[EmployeeID]])</f>
        <v>1</v>
      </c>
    </row>
    <row r="2215" spans="1:22" x14ac:dyDescent="0.25">
      <c r="A2215">
        <v>26</v>
      </c>
      <c r="B2215" t="s">
        <v>21</v>
      </c>
      <c r="C2215" t="s">
        <v>22</v>
      </c>
      <c r="D2215" t="s">
        <v>30</v>
      </c>
      <c r="E2215">
        <v>5</v>
      </c>
      <c r="F2215">
        <v>4</v>
      </c>
      <c r="G2215" t="s">
        <v>38</v>
      </c>
      <c r="H2215">
        <v>3464</v>
      </c>
      <c r="I2215" t="s">
        <v>25</v>
      </c>
      <c r="J2215">
        <v>2</v>
      </c>
      <c r="K2215" t="s">
        <v>35</v>
      </c>
      <c r="L2215" t="s">
        <v>27</v>
      </c>
      <c r="M2215">
        <v>46820</v>
      </c>
      <c r="N2215">
        <v>1</v>
      </c>
      <c r="O2215">
        <v>11</v>
      </c>
      <c r="P2215">
        <v>1</v>
      </c>
      <c r="Q2215">
        <v>6</v>
      </c>
      <c r="R2215">
        <v>3</v>
      </c>
      <c r="S2215">
        <v>5</v>
      </c>
      <c r="T2215">
        <v>1</v>
      </c>
      <c r="U2215">
        <v>3</v>
      </c>
      <c r="V2215">
        <f>COUNTIF(tbl_General[EmployeeID],tbl_General[[#This Row],[EmployeeID]])</f>
        <v>1</v>
      </c>
    </row>
    <row r="2216" spans="1:22" x14ac:dyDescent="0.25">
      <c r="A2216">
        <v>27</v>
      </c>
      <c r="B2216" t="s">
        <v>21</v>
      </c>
      <c r="C2216" t="s">
        <v>22</v>
      </c>
      <c r="D2216" t="s">
        <v>30</v>
      </c>
      <c r="E2216">
        <v>5</v>
      </c>
      <c r="F2216">
        <v>4</v>
      </c>
      <c r="G2216" t="s">
        <v>38</v>
      </c>
      <c r="H2216">
        <v>1383</v>
      </c>
      <c r="I2216" t="s">
        <v>34</v>
      </c>
      <c r="J2216">
        <v>2</v>
      </c>
      <c r="K2216" t="s">
        <v>26</v>
      </c>
      <c r="L2216" t="s">
        <v>27</v>
      </c>
      <c r="M2216">
        <v>47350</v>
      </c>
      <c r="N2216">
        <v>0</v>
      </c>
      <c r="O2216">
        <v>13</v>
      </c>
      <c r="P2216">
        <v>0</v>
      </c>
      <c r="Q2216">
        <v>6</v>
      </c>
      <c r="R2216">
        <v>2</v>
      </c>
      <c r="S2216">
        <v>5</v>
      </c>
      <c r="T2216">
        <v>1</v>
      </c>
      <c r="U2216">
        <v>1</v>
      </c>
      <c r="V2216">
        <f>COUNTIF(tbl_General[EmployeeID],tbl_General[[#This Row],[EmployeeID]])</f>
        <v>1</v>
      </c>
    </row>
    <row r="2217" spans="1:22" x14ac:dyDescent="0.25">
      <c r="A2217">
        <v>27</v>
      </c>
      <c r="B2217" t="s">
        <v>21</v>
      </c>
      <c r="C2217" t="s">
        <v>22</v>
      </c>
      <c r="D2217" t="s">
        <v>30</v>
      </c>
      <c r="E2217">
        <v>5</v>
      </c>
      <c r="F2217">
        <v>4</v>
      </c>
      <c r="G2217" t="s">
        <v>38</v>
      </c>
      <c r="H2217">
        <v>2853</v>
      </c>
      <c r="I2217" t="s">
        <v>34</v>
      </c>
      <c r="J2217">
        <v>2</v>
      </c>
      <c r="K2217" t="s">
        <v>26</v>
      </c>
      <c r="L2217" t="s">
        <v>27</v>
      </c>
      <c r="M2217">
        <v>47350</v>
      </c>
      <c r="N2217">
        <v>0</v>
      </c>
      <c r="O2217">
        <v>13</v>
      </c>
      <c r="P2217">
        <v>0</v>
      </c>
      <c r="Q2217">
        <v>6</v>
      </c>
      <c r="R2217">
        <v>2</v>
      </c>
      <c r="S2217">
        <v>5</v>
      </c>
      <c r="T2217">
        <v>1</v>
      </c>
      <c r="U2217">
        <v>1</v>
      </c>
      <c r="V2217">
        <f>COUNTIF(tbl_General[EmployeeID],tbl_General[[#This Row],[EmployeeID]])</f>
        <v>1</v>
      </c>
    </row>
    <row r="2218" spans="1:22" x14ac:dyDescent="0.25">
      <c r="A2218">
        <v>27</v>
      </c>
      <c r="B2218" t="s">
        <v>21</v>
      </c>
      <c r="C2218" t="s">
        <v>22</v>
      </c>
      <c r="D2218" t="s">
        <v>30</v>
      </c>
      <c r="E2218">
        <v>5</v>
      </c>
      <c r="F2218">
        <v>4</v>
      </c>
      <c r="G2218" t="s">
        <v>38</v>
      </c>
      <c r="H2218">
        <v>4323</v>
      </c>
      <c r="I2218" t="s">
        <v>34</v>
      </c>
      <c r="J2218">
        <v>2</v>
      </c>
      <c r="K2218" t="s">
        <v>26</v>
      </c>
      <c r="L2218" t="s">
        <v>27</v>
      </c>
      <c r="M2218">
        <v>47350</v>
      </c>
      <c r="N2218">
        <v>0</v>
      </c>
      <c r="O2218">
        <v>13</v>
      </c>
      <c r="P2218">
        <v>0</v>
      </c>
      <c r="Q2218">
        <v>6</v>
      </c>
      <c r="R2218">
        <v>2</v>
      </c>
      <c r="S2218">
        <v>5</v>
      </c>
      <c r="T2218">
        <v>1</v>
      </c>
      <c r="U2218">
        <v>1</v>
      </c>
      <c r="V2218">
        <f>COUNTIF(tbl_General[EmployeeID],tbl_General[[#This Row],[EmployeeID]])</f>
        <v>1</v>
      </c>
    </row>
    <row r="2219" spans="1:22" x14ac:dyDescent="0.25">
      <c r="A2219">
        <v>44</v>
      </c>
      <c r="B2219" t="s">
        <v>21</v>
      </c>
      <c r="C2219" t="s">
        <v>22</v>
      </c>
      <c r="D2219" t="s">
        <v>30</v>
      </c>
      <c r="E2219">
        <v>5</v>
      </c>
      <c r="F2219">
        <v>1</v>
      </c>
      <c r="G2219" t="s">
        <v>33</v>
      </c>
      <c r="H2219">
        <v>789</v>
      </c>
      <c r="I2219" t="s">
        <v>34</v>
      </c>
      <c r="J2219">
        <v>3</v>
      </c>
      <c r="K2219" t="s">
        <v>31</v>
      </c>
      <c r="L2219" t="s">
        <v>32</v>
      </c>
      <c r="M2219">
        <v>52280</v>
      </c>
      <c r="N2219">
        <v>1</v>
      </c>
      <c r="O2219">
        <v>13</v>
      </c>
      <c r="P2219">
        <v>0</v>
      </c>
      <c r="Q2219">
        <v>6</v>
      </c>
      <c r="R2219">
        <v>2</v>
      </c>
      <c r="S2219">
        <v>5</v>
      </c>
      <c r="T2219">
        <v>1</v>
      </c>
      <c r="U2219">
        <v>3</v>
      </c>
      <c r="V2219">
        <f>COUNTIF(tbl_General[EmployeeID],tbl_General[[#This Row],[EmployeeID]])</f>
        <v>1</v>
      </c>
    </row>
    <row r="2220" spans="1:22" x14ac:dyDescent="0.25">
      <c r="A2220">
        <v>44</v>
      </c>
      <c r="B2220" t="s">
        <v>21</v>
      </c>
      <c r="C2220" t="s">
        <v>22</v>
      </c>
      <c r="D2220" t="s">
        <v>30</v>
      </c>
      <c r="E2220">
        <v>5</v>
      </c>
      <c r="F2220">
        <v>1</v>
      </c>
      <c r="G2220" t="s">
        <v>33</v>
      </c>
      <c r="H2220">
        <v>2259</v>
      </c>
      <c r="I2220" t="s">
        <v>34</v>
      </c>
      <c r="J2220">
        <v>3</v>
      </c>
      <c r="K2220" t="s">
        <v>31</v>
      </c>
      <c r="L2220" t="s">
        <v>32</v>
      </c>
      <c r="M2220">
        <v>52280</v>
      </c>
      <c r="N2220">
        <v>1</v>
      </c>
      <c r="O2220">
        <v>13</v>
      </c>
      <c r="P2220">
        <v>0</v>
      </c>
      <c r="Q2220">
        <v>6</v>
      </c>
      <c r="R2220">
        <v>2</v>
      </c>
      <c r="S2220">
        <v>5</v>
      </c>
      <c r="T2220">
        <v>1</v>
      </c>
      <c r="U2220">
        <v>3</v>
      </c>
      <c r="V2220">
        <f>COUNTIF(tbl_General[EmployeeID],tbl_General[[#This Row],[EmployeeID]])</f>
        <v>1</v>
      </c>
    </row>
    <row r="2221" spans="1:22" x14ac:dyDescent="0.25">
      <c r="A2221">
        <v>44</v>
      </c>
      <c r="B2221" t="s">
        <v>21</v>
      </c>
      <c r="C2221" t="s">
        <v>22</v>
      </c>
      <c r="D2221" t="s">
        <v>30</v>
      </c>
      <c r="E2221">
        <v>5</v>
      </c>
      <c r="F2221">
        <v>1</v>
      </c>
      <c r="G2221" t="s">
        <v>33</v>
      </c>
      <c r="H2221">
        <v>3729</v>
      </c>
      <c r="I2221" t="s">
        <v>34</v>
      </c>
      <c r="J2221">
        <v>3</v>
      </c>
      <c r="K2221" t="s">
        <v>31</v>
      </c>
      <c r="L2221" t="s">
        <v>32</v>
      </c>
      <c r="M2221">
        <v>52280</v>
      </c>
      <c r="N2221">
        <v>1</v>
      </c>
      <c r="O2221">
        <v>13</v>
      </c>
      <c r="P2221">
        <v>0</v>
      </c>
      <c r="Q2221">
        <v>6</v>
      </c>
      <c r="R2221">
        <v>2</v>
      </c>
      <c r="S2221">
        <v>5</v>
      </c>
      <c r="T2221">
        <v>1</v>
      </c>
      <c r="U2221">
        <v>3</v>
      </c>
      <c r="V2221">
        <f>COUNTIF(tbl_General[EmployeeID],tbl_General[[#This Row],[EmployeeID]])</f>
        <v>1</v>
      </c>
    </row>
    <row r="2222" spans="1:22" x14ac:dyDescent="0.25">
      <c r="A2222">
        <v>26</v>
      </c>
      <c r="B2222" t="s">
        <v>28</v>
      </c>
      <c r="C2222" t="s">
        <v>22</v>
      </c>
      <c r="D2222" t="s">
        <v>37</v>
      </c>
      <c r="E2222">
        <v>2</v>
      </c>
      <c r="F2222">
        <v>1</v>
      </c>
      <c r="G2222" t="s">
        <v>46</v>
      </c>
      <c r="H2222">
        <v>1040</v>
      </c>
      <c r="I2222" t="s">
        <v>25</v>
      </c>
      <c r="J2222">
        <v>3</v>
      </c>
      <c r="K2222" t="s">
        <v>35</v>
      </c>
      <c r="L2222" t="s">
        <v>27</v>
      </c>
      <c r="M2222">
        <v>65780</v>
      </c>
      <c r="N2222">
        <v>0</v>
      </c>
      <c r="O2222">
        <v>15</v>
      </c>
      <c r="P2222">
        <v>2</v>
      </c>
      <c r="Q2222">
        <v>6</v>
      </c>
      <c r="R2222">
        <v>3</v>
      </c>
      <c r="S2222">
        <v>5</v>
      </c>
      <c r="T2222">
        <v>1</v>
      </c>
      <c r="U2222">
        <v>4</v>
      </c>
      <c r="V2222">
        <f>COUNTIF(tbl_General[EmployeeID],tbl_General[[#This Row],[EmployeeID]])</f>
        <v>1</v>
      </c>
    </row>
    <row r="2223" spans="1:22" x14ac:dyDescent="0.25">
      <c r="A2223">
        <v>26</v>
      </c>
      <c r="B2223" t="s">
        <v>28</v>
      </c>
      <c r="C2223" t="s">
        <v>22</v>
      </c>
      <c r="D2223" t="s">
        <v>37</v>
      </c>
      <c r="E2223">
        <v>2</v>
      </c>
      <c r="F2223">
        <v>1</v>
      </c>
      <c r="G2223" t="s">
        <v>46</v>
      </c>
      <c r="H2223">
        <v>2510</v>
      </c>
      <c r="I2223" t="s">
        <v>25</v>
      </c>
      <c r="J2223">
        <v>3</v>
      </c>
      <c r="K2223" t="s">
        <v>35</v>
      </c>
      <c r="L2223" t="s">
        <v>27</v>
      </c>
      <c r="M2223">
        <v>65780</v>
      </c>
      <c r="N2223">
        <v>0</v>
      </c>
      <c r="O2223">
        <v>15</v>
      </c>
      <c r="P2223">
        <v>2</v>
      </c>
      <c r="Q2223">
        <v>6</v>
      </c>
      <c r="R2223">
        <v>3</v>
      </c>
      <c r="S2223">
        <v>5</v>
      </c>
      <c r="T2223">
        <v>1</v>
      </c>
      <c r="U2223">
        <v>4</v>
      </c>
      <c r="V2223">
        <f>COUNTIF(tbl_General[EmployeeID],tbl_General[[#This Row],[EmployeeID]])</f>
        <v>1</v>
      </c>
    </row>
    <row r="2224" spans="1:22" x14ac:dyDescent="0.25">
      <c r="A2224">
        <v>26</v>
      </c>
      <c r="B2224" t="s">
        <v>28</v>
      </c>
      <c r="C2224" t="s">
        <v>22</v>
      </c>
      <c r="D2224" t="s">
        <v>37</v>
      </c>
      <c r="E2224">
        <v>2</v>
      </c>
      <c r="F2224">
        <v>1</v>
      </c>
      <c r="G2224" t="s">
        <v>46</v>
      </c>
      <c r="H2224">
        <v>3980</v>
      </c>
      <c r="I2224" t="s">
        <v>25</v>
      </c>
      <c r="J2224">
        <v>3</v>
      </c>
      <c r="K2224" t="s">
        <v>35</v>
      </c>
      <c r="L2224" t="s">
        <v>27</v>
      </c>
      <c r="M2224">
        <v>65780</v>
      </c>
      <c r="N2224">
        <v>0</v>
      </c>
      <c r="O2224">
        <v>15</v>
      </c>
      <c r="P2224">
        <v>2</v>
      </c>
      <c r="Q2224">
        <v>6</v>
      </c>
      <c r="R2224">
        <v>3</v>
      </c>
      <c r="S2224">
        <v>5</v>
      </c>
      <c r="T2224">
        <v>1</v>
      </c>
      <c r="U2224">
        <v>4</v>
      </c>
      <c r="V2224">
        <f>COUNTIF(tbl_General[EmployeeID],tbl_General[[#This Row],[EmployeeID]])</f>
        <v>1</v>
      </c>
    </row>
    <row r="2225" spans="1:22" x14ac:dyDescent="0.25">
      <c r="A2225">
        <v>27</v>
      </c>
      <c r="B2225" t="s">
        <v>21</v>
      </c>
      <c r="C2225" t="s">
        <v>22</v>
      </c>
      <c r="D2225" t="s">
        <v>37</v>
      </c>
      <c r="E2225">
        <v>11</v>
      </c>
      <c r="F2225">
        <v>4</v>
      </c>
      <c r="G2225" t="s">
        <v>38</v>
      </c>
      <c r="H2225">
        <v>760</v>
      </c>
      <c r="I2225" t="s">
        <v>34</v>
      </c>
      <c r="J2225">
        <v>4</v>
      </c>
      <c r="K2225" t="s">
        <v>35</v>
      </c>
      <c r="L2225" t="s">
        <v>27</v>
      </c>
      <c r="M2225">
        <v>66320</v>
      </c>
      <c r="N2225">
        <v>0</v>
      </c>
      <c r="O2225">
        <v>16</v>
      </c>
      <c r="P2225">
        <v>0</v>
      </c>
      <c r="Q2225">
        <v>6</v>
      </c>
      <c r="R2225">
        <v>3</v>
      </c>
      <c r="S2225">
        <v>5</v>
      </c>
      <c r="T2225">
        <v>1</v>
      </c>
      <c r="U2225">
        <v>4</v>
      </c>
      <c r="V2225">
        <f>COUNTIF(tbl_General[EmployeeID],tbl_General[[#This Row],[EmployeeID]])</f>
        <v>1</v>
      </c>
    </row>
    <row r="2226" spans="1:22" x14ac:dyDescent="0.25">
      <c r="A2226">
        <v>27</v>
      </c>
      <c r="B2226" t="s">
        <v>21</v>
      </c>
      <c r="C2226" t="s">
        <v>22</v>
      </c>
      <c r="D2226" t="s">
        <v>37</v>
      </c>
      <c r="E2226">
        <v>11</v>
      </c>
      <c r="F2226">
        <v>4</v>
      </c>
      <c r="G2226" t="s">
        <v>38</v>
      </c>
      <c r="H2226">
        <v>2230</v>
      </c>
      <c r="I2226" t="s">
        <v>34</v>
      </c>
      <c r="J2226">
        <v>4</v>
      </c>
      <c r="K2226" t="s">
        <v>35</v>
      </c>
      <c r="L2226" t="s">
        <v>27</v>
      </c>
      <c r="M2226">
        <v>66320</v>
      </c>
      <c r="N2226">
        <v>0</v>
      </c>
      <c r="O2226">
        <v>16</v>
      </c>
      <c r="P2226">
        <v>0</v>
      </c>
      <c r="Q2226">
        <v>6</v>
      </c>
      <c r="R2226">
        <v>3</v>
      </c>
      <c r="S2226">
        <v>5</v>
      </c>
      <c r="T2226">
        <v>1</v>
      </c>
      <c r="U2226">
        <v>4</v>
      </c>
      <c r="V2226">
        <f>COUNTIF(tbl_General[EmployeeID],tbl_General[[#This Row],[EmployeeID]])</f>
        <v>1</v>
      </c>
    </row>
    <row r="2227" spans="1:22" x14ac:dyDescent="0.25">
      <c r="A2227">
        <v>27</v>
      </c>
      <c r="B2227" t="s">
        <v>21</v>
      </c>
      <c r="C2227" t="s">
        <v>22</v>
      </c>
      <c r="D2227" t="s">
        <v>37</v>
      </c>
      <c r="E2227">
        <v>11</v>
      </c>
      <c r="F2227">
        <v>4</v>
      </c>
      <c r="G2227" t="s">
        <v>38</v>
      </c>
      <c r="H2227">
        <v>3700</v>
      </c>
      <c r="I2227" t="s">
        <v>34</v>
      </c>
      <c r="J2227">
        <v>4</v>
      </c>
      <c r="K2227" t="s">
        <v>35</v>
      </c>
      <c r="L2227" t="s">
        <v>27</v>
      </c>
      <c r="M2227">
        <v>66320</v>
      </c>
      <c r="N2227">
        <v>0</v>
      </c>
      <c r="O2227">
        <v>16</v>
      </c>
      <c r="P2227">
        <v>0</v>
      </c>
      <c r="Q2227">
        <v>6</v>
      </c>
      <c r="R2227">
        <v>3</v>
      </c>
      <c r="S2227">
        <v>5</v>
      </c>
      <c r="T2227">
        <v>1</v>
      </c>
      <c r="U2227">
        <v>4</v>
      </c>
      <c r="V2227">
        <f>COUNTIF(tbl_General[EmployeeID],tbl_General[[#This Row],[EmployeeID]])</f>
        <v>1</v>
      </c>
    </row>
    <row r="2228" spans="1:22" x14ac:dyDescent="0.25">
      <c r="A2228">
        <v>29</v>
      </c>
      <c r="B2228" t="s">
        <v>21</v>
      </c>
      <c r="C2228" t="s">
        <v>22</v>
      </c>
      <c r="D2228" t="s">
        <v>30</v>
      </c>
      <c r="E2228">
        <v>23</v>
      </c>
      <c r="F2228">
        <v>3</v>
      </c>
      <c r="G2228" t="s">
        <v>38</v>
      </c>
      <c r="H2228">
        <v>602</v>
      </c>
      <c r="I2228" t="s">
        <v>34</v>
      </c>
      <c r="J2228">
        <v>1</v>
      </c>
      <c r="K2228" t="s">
        <v>35</v>
      </c>
      <c r="L2228" t="s">
        <v>27</v>
      </c>
      <c r="M2228">
        <v>79690</v>
      </c>
      <c r="N2228">
        <v>0</v>
      </c>
      <c r="O2228">
        <v>14</v>
      </c>
      <c r="P2228">
        <v>0</v>
      </c>
      <c r="Q2228">
        <v>6</v>
      </c>
      <c r="R2228">
        <v>3</v>
      </c>
      <c r="S2228">
        <v>5</v>
      </c>
      <c r="T2228">
        <v>1</v>
      </c>
      <c r="U2228">
        <v>3</v>
      </c>
      <c r="V2228">
        <f>COUNTIF(tbl_General[EmployeeID],tbl_General[[#This Row],[EmployeeID]])</f>
        <v>1</v>
      </c>
    </row>
    <row r="2229" spans="1:22" x14ac:dyDescent="0.25">
      <c r="A2229">
        <v>29</v>
      </c>
      <c r="B2229" t="s">
        <v>21</v>
      </c>
      <c r="C2229" t="s">
        <v>22</v>
      </c>
      <c r="D2229" t="s">
        <v>30</v>
      </c>
      <c r="E2229">
        <v>23</v>
      </c>
      <c r="F2229">
        <v>3</v>
      </c>
      <c r="G2229" t="s">
        <v>38</v>
      </c>
      <c r="H2229">
        <v>2072</v>
      </c>
      <c r="I2229" t="s">
        <v>34</v>
      </c>
      <c r="J2229">
        <v>1</v>
      </c>
      <c r="K2229" t="s">
        <v>35</v>
      </c>
      <c r="L2229" t="s">
        <v>27</v>
      </c>
      <c r="M2229">
        <v>79690</v>
      </c>
      <c r="N2229">
        <v>0</v>
      </c>
      <c r="O2229">
        <v>14</v>
      </c>
      <c r="P2229">
        <v>0</v>
      </c>
      <c r="Q2229">
        <v>6</v>
      </c>
      <c r="R2229">
        <v>3</v>
      </c>
      <c r="S2229">
        <v>5</v>
      </c>
      <c r="T2229">
        <v>1</v>
      </c>
      <c r="U2229">
        <v>3</v>
      </c>
      <c r="V2229">
        <f>COUNTIF(tbl_General[EmployeeID],tbl_General[[#This Row],[EmployeeID]])</f>
        <v>1</v>
      </c>
    </row>
    <row r="2230" spans="1:22" x14ac:dyDescent="0.25">
      <c r="A2230">
        <v>29</v>
      </c>
      <c r="B2230" t="s">
        <v>21</v>
      </c>
      <c r="C2230" t="s">
        <v>22</v>
      </c>
      <c r="D2230" t="s">
        <v>30</v>
      </c>
      <c r="E2230">
        <v>23</v>
      </c>
      <c r="F2230">
        <v>3</v>
      </c>
      <c r="G2230" t="s">
        <v>38</v>
      </c>
      <c r="H2230">
        <v>3542</v>
      </c>
      <c r="I2230" t="s">
        <v>34</v>
      </c>
      <c r="J2230">
        <v>1</v>
      </c>
      <c r="K2230" t="s">
        <v>35</v>
      </c>
      <c r="L2230" t="s">
        <v>27</v>
      </c>
      <c r="M2230">
        <v>79690</v>
      </c>
      <c r="N2230">
        <v>0</v>
      </c>
      <c r="O2230">
        <v>14</v>
      </c>
      <c r="P2230">
        <v>0</v>
      </c>
      <c r="Q2230">
        <v>6</v>
      </c>
      <c r="R2230">
        <v>3</v>
      </c>
      <c r="S2230">
        <v>5</v>
      </c>
      <c r="T2230">
        <v>1</v>
      </c>
      <c r="U2230">
        <v>3</v>
      </c>
      <c r="V2230">
        <f>COUNTIF(tbl_General[EmployeeID],tbl_General[[#This Row],[EmployeeID]])</f>
        <v>1</v>
      </c>
    </row>
    <row r="2231" spans="1:22" x14ac:dyDescent="0.25">
      <c r="A2231">
        <v>31</v>
      </c>
      <c r="B2231" t="s">
        <v>21</v>
      </c>
      <c r="C2231" t="s">
        <v>36</v>
      </c>
      <c r="D2231" t="s">
        <v>23</v>
      </c>
      <c r="E2231">
        <v>4</v>
      </c>
      <c r="F2231">
        <v>1</v>
      </c>
      <c r="G2231" t="s">
        <v>38</v>
      </c>
      <c r="H2231">
        <v>1437</v>
      </c>
      <c r="I2231" t="s">
        <v>25</v>
      </c>
      <c r="J2231">
        <v>3</v>
      </c>
      <c r="K2231" t="s">
        <v>31</v>
      </c>
      <c r="L2231" t="s">
        <v>27</v>
      </c>
      <c r="M2231">
        <v>96100</v>
      </c>
      <c r="N2231">
        <v>0</v>
      </c>
      <c r="O2231">
        <v>11</v>
      </c>
      <c r="P2231">
        <v>1</v>
      </c>
      <c r="Q2231">
        <v>6</v>
      </c>
      <c r="R2231">
        <v>2</v>
      </c>
      <c r="S2231">
        <v>5</v>
      </c>
      <c r="T2231">
        <v>1</v>
      </c>
      <c r="U2231">
        <v>4</v>
      </c>
      <c r="V2231">
        <f>COUNTIF(tbl_General[EmployeeID],tbl_General[[#This Row],[EmployeeID]])</f>
        <v>1</v>
      </c>
    </row>
    <row r="2232" spans="1:22" x14ac:dyDescent="0.25">
      <c r="A2232">
        <v>31</v>
      </c>
      <c r="B2232" t="s">
        <v>21</v>
      </c>
      <c r="C2232" t="s">
        <v>36</v>
      </c>
      <c r="D2232" t="s">
        <v>23</v>
      </c>
      <c r="E2232">
        <v>4</v>
      </c>
      <c r="F2232">
        <v>1</v>
      </c>
      <c r="G2232" t="s">
        <v>38</v>
      </c>
      <c r="H2232">
        <v>2907</v>
      </c>
      <c r="I2232" t="s">
        <v>25</v>
      </c>
      <c r="J2232">
        <v>3</v>
      </c>
      <c r="K2232" t="s">
        <v>31</v>
      </c>
      <c r="L2232" t="s">
        <v>27</v>
      </c>
      <c r="M2232">
        <v>96100</v>
      </c>
      <c r="N2232">
        <v>0</v>
      </c>
      <c r="O2232">
        <v>11</v>
      </c>
      <c r="P2232">
        <v>1</v>
      </c>
      <c r="Q2232">
        <v>6</v>
      </c>
      <c r="R2232">
        <v>2</v>
      </c>
      <c r="S2232">
        <v>5</v>
      </c>
      <c r="T2232">
        <v>1</v>
      </c>
      <c r="U2232">
        <v>4</v>
      </c>
      <c r="V2232">
        <f>COUNTIF(tbl_General[EmployeeID],tbl_General[[#This Row],[EmployeeID]])</f>
        <v>1</v>
      </c>
    </row>
    <row r="2233" spans="1:22" x14ac:dyDescent="0.25">
      <c r="A2233">
        <v>31</v>
      </c>
      <c r="B2233" t="s">
        <v>21</v>
      </c>
      <c r="C2233" t="s">
        <v>36</v>
      </c>
      <c r="D2233" t="s">
        <v>23</v>
      </c>
      <c r="E2233">
        <v>4</v>
      </c>
      <c r="F2233">
        <v>1</v>
      </c>
      <c r="G2233" t="s">
        <v>38</v>
      </c>
      <c r="H2233">
        <v>4377</v>
      </c>
      <c r="I2233" t="s">
        <v>25</v>
      </c>
      <c r="J2233">
        <v>3</v>
      </c>
      <c r="K2233" t="s">
        <v>31</v>
      </c>
      <c r="L2233" t="s">
        <v>27</v>
      </c>
      <c r="M2233">
        <v>96100</v>
      </c>
      <c r="N2233">
        <v>0</v>
      </c>
      <c r="O2233">
        <v>11</v>
      </c>
      <c r="P2233">
        <v>1</v>
      </c>
      <c r="Q2233">
        <v>6</v>
      </c>
      <c r="R2233">
        <v>2</v>
      </c>
      <c r="S2233">
        <v>5</v>
      </c>
      <c r="T2233">
        <v>1</v>
      </c>
      <c r="U2233">
        <v>4</v>
      </c>
      <c r="V2233">
        <f>COUNTIF(tbl_General[EmployeeID],tbl_General[[#This Row],[EmployeeID]])</f>
        <v>1</v>
      </c>
    </row>
    <row r="2234" spans="1:22" x14ac:dyDescent="0.25">
      <c r="A2234">
        <v>38</v>
      </c>
      <c r="B2234" t="s">
        <v>21</v>
      </c>
      <c r="C2234" t="s">
        <v>36</v>
      </c>
      <c r="D2234" t="s">
        <v>23</v>
      </c>
      <c r="E2234">
        <v>4</v>
      </c>
      <c r="F2234">
        <v>3</v>
      </c>
      <c r="G2234" t="s">
        <v>24</v>
      </c>
      <c r="H2234">
        <v>446</v>
      </c>
      <c r="I2234" t="s">
        <v>34</v>
      </c>
      <c r="J2234">
        <v>2</v>
      </c>
      <c r="K2234" t="s">
        <v>39</v>
      </c>
      <c r="L2234" t="s">
        <v>32</v>
      </c>
      <c r="M2234">
        <v>100480</v>
      </c>
      <c r="N2234">
        <v>1</v>
      </c>
      <c r="O2234">
        <v>23</v>
      </c>
      <c r="P2234">
        <v>1</v>
      </c>
      <c r="Q2234">
        <v>6</v>
      </c>
      <c r="R2234">
        <v>2</v>
      </c>
      <c r="S2234">
        <v>5</v>
      </c>
      <c r="T2234">
        <v>1</v>
      </c>
      <c r="U2234">
        <v>3</v>
      </c>
      <c r="V2234">
        <f>COUNTIF(tbl_General[EmployeeID],tbl_General[[#This Row],[EmployeeID]])</f>
        <v>1</v>
      </c>
    </row>
    <row r="2235" spans="1:22" x14ac:dyDescent="0.25">
      <c r="A2235">
        <v>38</v>
      </c>
      <c r="B2235" t="s">
        <v>21</v>
      </c>
      <c r="C2235" t="s">
        <v>36</v>
      </c>
      <c r="D2235" t="s">
        <v>23</v>
      </c>
      <c r="E2235">
        <v>4</v>
      </c>
      <c r="F2235">
        <v>3</v>
      </c>
      <c r="G2235" t="s">
        <v>24</v>
      </c>
      <c r="H2235">
        <v>1916</v>
      </c>
      <c r="I2235" t="s">
        <v>34</v>
      </c>
      <c r="J2235">
        <v>2</v>
      </c>
      <c r="K2235" t="s">
        <v>39</v>
      </c>
      <c r="L2235" t="s">
        <v>32</v>
      </c>
      <c r="M2235">
        <v>100480</v>
      </c>
      <c r="N2235">
        <v>1</v>
      </c>
      <c r="O2235">
        <v>23</v>
      </c>
      <c r="P2235">
        <v>1</v>
      </c>
      <c r="Q2235">
        <v>6</v>
      </c>
      <c r="R2235">
        <v>2</v>
      </c>
      <c r="S2235">
        <v>5</v>
      </c>
      <c r="T2235">
        <v>1</v>
      </c>
      <c r="U2235">
        <v>3</v>
      </c>
      <c r="V2235">
        <f>COUNTIF(tbl_General[EmployeeID],tbl_General[[#This Row],[EmployeeID]])</f>
        <v>1</v>
      </c>
    </row>
    <row r="2236" spans="1:22" x14ac:dyDescent="0.25">
      <c r="A2236">
        <v>38</v>
      </c>
      <c r="B2236" t="s">
        <v>21</v>
      </c>
      <c r="C2236" t="s">
        <v>36</v>
      </c>
      <c r="D2236" t="s">
        <v>23</v>
      </c>
      <c r="E2236">
        <v>4</v>
      </c>
      <c r="F2236">
        <v>3</v>
      </c>
      <c r="G2236" t="s">
        <v>24</v>
      </c>
      <c r="H2236">
        <v>3386</v>
      </c>
      <c r="I2236" t="s">
        <v>34</v>
      </c>
      <c r="J2236">
        <v>2</v>
      </c>
      <c r="K2236" t="s">
        <v>39</v>
      </c>
      <c r="L2236" t="s">
        <v>32</v>
      </c>
      <c r="M2236">
        <v>100480</v>
      </c>
      <c r="N2236">
        <v>1</v>
      </c>
      <c r="O2236">
        <v>23</v>
      </c>
      <c r="P2236">
        <v>1</v>
      </c>
      <c r="Q2236">
        <v>6</v>
      </c>
      <c r="R2236">
        <v>2</v>
      </c>
      <c r="S2236">
        <v>5</v>
      </c>
      <c r="T2236">
        <v>1</v>
      </c>
      <c r="U2236">
        <v>3</v>
      </c>
      <c r="V2236">
        <f>COUNTIF(tbl_General[EmployeeID],tbl_General[[#This Row],[EmployeeID]])</f>
        <v>1</v>
      </c>
    </row>
    <row r="2237" spans="1:22" x14ac:dyDescent="0.25">
      <c r="A2237">
        <v>30</v>
      </c>
      <c r="B2237" t="s">
        <v>21</v>
      </c>
      <c r="C2237" t="s">
        <v>22</v>
      </c>
      <c r="D2237" t="s">
        <v>30</v>
      </c>
      <c r="E2237">
        <v>1</v>
      </c>
      <c r="F2237">
        <v>2</v>
      </c>
      <c r="G2237" t="s">
        <v>24</v>
      </c>
      <c r="H2237">
        <v>807</v>
      </c>
      <c r="I2237" t="s">
        <v>34</v>
      </c>
      <c r="J2237">
        <v>3</v>
      </c>
      <c r="K2237" t="s">
        <v>35</v>
      </c>
      <c r="L2237" t="s">
        <v>41</v>
      </c>
      <c r="M2237">
        <v>102210</v>
      </c>
      <c r="N2237">
        <v>0</v>
      </c>
      <c r="O2237">
        <v>19</v>
      </c>
      <c r="P2237">
        <v>1</v>
      </c>
      <c r="Q2237">
        <v>6</v>
      </c>
      <c r="R2237">
        <v>2</v>
      </c>
      <c r="S2237">
        <v>5</v>
      </c>
      <c r="T2237">
        <v>1</v>
      </c>
      <c r="U2237">
        <v>3</v>
      </c>
      <c r="V2237">
        <f>COUNTIF(tbl_General[EmployeeID],tbl_General[[#This Row],[EmployeeID]])</f>
        <v>1</v>
      </c>
    </row>
    <row r="2238" spans="1:22" x14ac:dyDescent="0.25">
      <c r="A2238">
        <v>30</v>
      </c>
      <c r="B2238" t="s">
        <v>21</v>
      </c>
      <c r="C2238" t="s">
        <v>22</v>
      </c>
      <c r="D2238" t="s">
        <v>30</v>
      </c>
      <c r="E2238">
        <v>1</v>
      </c>
      <c r="F2238">
        <v>2</v>
      </c>
      <c r="G2238" t="s">
        <v>24</v>
      </c>
      <c r="H2238">
        <v>2277</v>
      </c>
      <c r="I2238" t="s">
        <v>34</v>
      </c>
      <c r="J2238">
        <v>3</v>
      </c>
      <c r="K2238" t="s">
        <v>35</v>
      </c>
      <c r="L2238" t="s">
        <v>41</v>
      </c>
      <c r="M2238">
        <v>102210</v>
      </c>
      <c r="N2238">
        <v>0</v>
      </c>
      <c r="O2238">
        <v>19</v>
      </c>
      <c r="P2238">
        <v>1</v>
      </c>
      <c r="Q2238">
        <v>6</v>
      </c>
      <c r="R2238">
        <v>2</v>
      </c>
      <c r="S2238">
        <v>5</v>
      </c>
      <c r="T2238">
        <v>1</v>
      </c>
      <c r="U2238">
        <v>3</v>
      </c>
      <c r="V2238">
        <f>COUNTIF(tbl_General[EmployeeID],tbl_General[[#This Row],[EmployeeID]])</f>
        <v>1</v>
      </c>
    </row>
    <row r="2239" spans="1:22" x14ac:dyDescent="0.25">
      <c r="A2239">
        <v>30</v>
      </c>
      <c r="B2239" t="s">
        <v>21</v>
      </c>
      <c r="C2239" t="s">
        <v>22</v>
      </c>
      <c r="D2239" t="s">
        <v>30</v>
      </c>
      <c r="E2239">
        <v>1</v>
      </c>
      <c r="F2239">
        <v>2</v>
      </c>
      <c r="G2239" t="s">
        <v>24</v>
      </c>
      <c r="H2239">
        <v>3747</v>
      </c>
      <c r="I2239" t="s">
        <v>34</v>
      </c>
      <c r="J2239">
        <v>3</v>
      </c>
      <c r="K2239" t="s">
        <v>35</v>
      </c>
      <c r="L2239" t="s">
        <v>41</v>
      </c>
      <c r="M2239">
        <v>102210</v>
      </c>
      <c r="N2239">
        <v>0</v>
      </c>
      <c r="O2239">
        <v>19</v>
      </c>
      <c r="P2239">
        <v>1</v>
      </c>
      <c r="Q2239">
        <v>6</v>
      </c>
      <c r="R2239">
        <v>2</v>
      </c>
      <c r="S2239">
        <v>5</v>
      </c>
      <c r="T2239">
        <v>1</v>
      </c>
      <c r="U2239">
        <v>3</v>
      </c>
      <c r="V2239">
        <f>COUNTIF(tbl_General[EmployeeID],tbl_General[[#This Row],[EmployeeID]])</f>
        <v>1</v>
      </c>
    </row>
    <row r="2240" spans="1:22" x14ac:dyDescent="0.25">
      <c r="A2240">
        <v>24</v>
      </c>
      <c r="B2240" t="s">
        <v>28</v>
      </c>
      <c r="C2240" t="s">
        <v>22</v>
      </c>
      <c r="D2240" t="s">
        <v>30</v>
      </c>
      <c r="E2240">
        <v>27</v>
      </c>
      <c r="F2240">
        <v>2</v>
      </c>
      <c r="G2240" t="s">
        <v>38</v>
      </c>
      <c r="H2240">
        <v>157</v>
      </c>
      <c r="I2240" t="s">
        <v>34</v>
      </c>
      <c r="J2240">
        <v>1</v>
      </c>
      <c r="K2240" t="s">
        <v>31</v>
      </c>
      <c r="L2240" t="s">
        <v>32</v>
      </c>
      <c r="M2240">
        <v>104220</v>
      </c>
      <c r="N2240">
        <v>1</v>
      </c>
      <c r="O2240">
        <v>17</v>
      </c>
      <c r="P2240">
        <v>1</v>
      </c>
      <c r="Q2240">
        <v>6</v>
      </c>
      <c r="R2240">
        <v>0</v>
      </c>
      <c r="S2240">
        <v>5</v>
      </c>
      <c r="T2240">
        <v>1</v>
      </c>
      <c r="U2240">
        <v>4</v>
      </c>
      <c r="V2240">
        <f>COUNTIF(tbl_General[EmployeeID],tbl_General[[#This Row],[EmployeeID]])</f>
        <v>1</v>
      </c>
    </row>
    <row r="2241" spans="1:22" x14ac:dyDescent="0.25">
      <c r="A2241">
        <v>24</v>
      </c>
      <c r="B2241" t="s">
        <v>28</v>
      </c>
      <c r="C2241" t="s">
        <v>22</v>
      </c>
      <c r="D2241" t="s">
        <v>30</v>
      </c>
      <c r="E2241">
        <v>27</v>
      </c>
      <c r="F2241">
        <v>2</v>
      </c>
      <c r="G2241" t="s">
        <v>38</v>
      </c>
      <c r="H2241">
        <v>1627</v>
      </c>
      <c r="I2241" t="s">
        <v>34</v>
      </c>
      <c r="J2241">
        <v>1</v>
      </c>
      <c r="K2241" t="s">
        <v>31</v>
      </c>
      <c r="L2241" t="s">
        <v>32</v>
      </c>
      <c r="M2241">
        <v>104220</v>
      </c>
      <c r="N2241">
        <v>1</v>
      </c>
      <c r="O2241">
        <v>17</v>
      </c>
      <c r="P2241">
        <v>1</v>
      </c>
      <c r="Q2241">
        <v>6</v>
      </c>
      <c r="R2241">
        <v>0</v>
      </c>
      <c r="S2241">
        <v>5</v>
      </c>
      <c r="T2241">
        <v>1</v>
      </c>
      <c r="U2241">
        <v>4</v>
      </c>
      <c r="V2241">
        <f>COUNTIF(tbl_General[EmployeeID],tbl_General[[#This Row],[EmployeeID]])</f>
        <v>1</v>
      </c>
    </row>
    <row r="2242" spans="1:22" x14ac:dyDescent="0.25">
      <c r="A2242">
        <v>24</v>
      </c>
      <c r="B2242" t="s">
        <v>28</v>
      </c>
      <c r="C2242" t="s">
        <v>22</v>
      </c>
      <c r="D2242" t="s">
        <v>30</v>
      </c>
      <c r="E2242">
        <v>27</v>
      </c>
      <c r="F2242">
        <v>2</v>
      </c>
      <c r="G2242" t="s">
        <v>38</v>
      </c>
      <c r="H2242">
        <v>3097</v>
      </c>
      <c r="I2242" t="s">
        <v>34</v>
      </c>
      <c r="J2242">
        <v>1</v>
      </c>
      <c r="K2242" t="s">
        <v>31</v>
      </c>
      <c r="L2242" t="s">
        <v>32</v>
      </c>
      <c r="M2242">
        <v>104220</v>
      </c>
      <c r="N2242">
        <v>1</v>
      </c>
      <c r="O2242">
        <v>17</v>
      </c>
      <c r="P2242">
        <v>1</v>
      </c>
      <c r="Q2242">
        <v>6</v>
      </c>
      <c r="R2242">
        <v>0</v>
      </c>
      <c r="S2242">
        <v>5</v>
      </c>
      <c r="T2242">
        <v>1</v>
      </c>
      <c r="U2242">
        <v>4</v>
      </c>
      <c r="V2242">
        <f>COUNTIF(tbl_General[EmployeeID],tbl_General[[#This Row],[EmployeeID]])</f>
        <v>1</v>
      </c>
    </row>
    <row r="2243" spans="1:22" x14ac:dyDescent="0.25">
      <c r="A2243">
        <v>26</v>
      </c>
      <c r="B2243" t="s">
        <v>21</v>
      </c>
      <c r="C2243" t="s">
        <v>22</v>
      </c>
      <c r="D2243" t="s">
        <v>30</v>
      </c>
      <c r="E2243">
        <v>19</v>
      </c>
      <c r="F2243">
        <v>4</v>
      </c>
      <c r="G2243" t="s">
        <v>46</v>
      </c>
      <c r="H2243">
        <v>218</v>
      </c>
      <c r="I2243" t="s">
        <v>25</v>
      </c>
      <c r="J2243">
        <v>4</v>
      </c>
      <c r="K2243" t="s">
        <v>35</v>
      </c>
      <c r="L2243" t="s">
        <v>27</v>
      </c>
      <c r="M2243">
        <v>119940</v>
      </c>
      <c r="N2243">
        <v>1</v>
      </c>
      <c r="O2243">
        <v>14</v>
      </c>
      <c r="P2243">
        <v>1</v>
      </c>
      <c r="Q2243">
        <v>6</v>
      </c>
      <c r="R2243">
        <v>6</v>
      </c>
      <c r="S2243">
        <v>5</v>
      </c>
      <c r="T2243">
        <v>1</v>
      </c>
      <c r="U2243">
        <v>4</v>
      </c>
      <c r="V2243">
        <f>COUNTIF(tbl_General[EmployeeID],tbl_General[[#This Row],[EmployeeID]])</f>
        <v>1</v>
      </c>
    </row>
    <row r="2244" spans="1:22" x14ac:dyDescent="0.25">
      <c r="A2244">
        <v>26</v>
      </c>
      <c r="B2244" t="s">
        <v>21</v>
      </c>
      <c r="C2244" t="s">
        <v>22</v>
      </c>
      <c r="D2244" t="s">
        <v>30</v>
      </c>
      <c r="E2244">
        <v>19</v>
      </c>
      <c r="F2244">
        <v>4</v>
      </c>
      <c r="G2244" t="s">
        <v>46</v>
      </c>
      <c r="H2244">
        <v>1688</v>
      </c>
      <c r="I2244" t="s">
        <v>25</v>
      </c>
      <c r="J2244">
        <v>4</v>
      </c>
      <c r="K2244" t="s">
        <v>35</v>
      </c>
      <c r="L2244" t="s">
        <v>27</v>
      </c>
      <c r="M2244">
        <v>119940</v>
      </c>
      <c r="N2244">
        <v>1</v>
      </c>
      <c r="O2244">
        <v>14</v>
      </c>
      <c r="P2244">
        <v>1</v>
      </c>
      <c r="Q2244">
        <v>6</v>
      </c>
      <c r="R2244">
        <v>6</v>
      </c>
      <c r="S2244">
        <v>5</v>
      </c>
      <c r="T2244">
        <v>1</v>
      </c>
      <c r="U2244">
        <v>4</v>
      </c>
      <c r="V2244">
        <f>COUNTIF(tbl_General[EmployeeID],tbl_General[[#This Row],[EmployeeID]])</f>
        <v>1</v>
      </c>
    </row>
    <row r="2245" spans="1:22" x14ac:dyDescent="0.25">
      <c r="A2245">
        <v>26</v>
      </c>
      <c r="B2245" t="s">
        <v>21</v>
      </c>
      <c r="C2245" t="s">
        <v>22</v>
      </c>
      <c r="D2245" t="s">
        <v>30</v>
      </c>
      <c r="E2245">
        <v>19</v>
      </c>
      <c r="F2245">
        <v>4</v>
      </c>
      <c r="G2245" t="s">
        <v>46</v>
      </c>
      <c r="H2245">
        <v>3158</v>
      </c>
      <c r="I2245" t="s">
        <v>25</v>
      </c>
      <c r="J2245">
        <v>4</v>
      </c>
      <c r="K2245" t="s">
        <v>35</v>
      </c>
      <c r="L2245" t="s">
        <v>27</v>
      </c>
      <c r="M2245">
        <v>119940</v>
      </c>
      <c r="N2245">
        <v>1</v>
      </c>
      <c r="O2245">
        <v>14</v>
      </c>
      <c r="P2245">
        <v>1</v>
      </c>
      <c r="Q2245">
        <v>6</v>
      </c>
      <c r="R2245">
        <v>6</v>
      </c>
      <c r="S2245">
        <v>5</v>
      </c>
      <c r="T2245">
        <v>1</v>
      </c>
      <c r="U2245">
        <v>4</v>
      </c>
      <c r="V2245">
        <f>COUNTIF(tbl_General[EmployeeID],tbl_General[[#This Row],[EmployeeID]])</f>
        <v>1</v>
      </c>
    </row>
    <row r="2246" spans="1:22" x14ac:dyDescent="0.25">
      <c r="A2246">
        <v>27</v>
      </c>
      <c r="B2246" t="s">
        <v>21</v>
      </c>
      <c r="C2246" t="s">
        <v>22</v>
      </c>
      <c r="D2246" t="s">
        <v>23</v>
      </c>
      <c r="E2246">
        <v>3</v>
      </c>
      <c r="F2246">
        <v>2</v>
      </c>
      <c r="G2246" t="s">
        <v>46</v>
      </c>
      <c r="H2246">
        <v>1110</v>
      </c>
      <c r="I2246" t="s">
        <v>34</v>
      </c>
      <c r="J2246">
        <v>2</v>
      </c>
      <c r="K2246" t="s">
        <v>26</v>
      </c>
      <c r="L2246" t="s">
        <v>27</v>
      </c>
      <c r="M2246">
        <v>135770</v>
      </c>
      <c r="N2246">
        <v>1</v>
      </c>
      <c r="O2246">
        <v>12</v>
      </c>
      <c r="P2246">
        <v>1</v>
      </c>
      <c r="Q2246">
        <v>6</v>
      </c>
      <c r="R2246">
        <v>2</v>
      </c>
      <c r="S2246">
        <v>5</v>
      </c>
      <c r="T2246">
        <v>1</v>
      </c>
      <c r="U2246">
        <v>2</v>
      </c>
      <c r="V2246">
        <f>COUNTIF(tbl_General[EmployeeID],tbl_General[[#This Row],[EmployeeID]])</f>
        <v>1</v>
      </c>
    </row>
    <row r="2247" spans="1:22" x14ac:dyDescent="0.25">
      <c r="A2247">
        <v>27</v>
      </c>
      <c r="B2247" t="s">
        <v>21</v>
      </c>
      <c r="C2247" t="s">
        <v>22</v>
      </c>
      <c r="D2247" t="s">
        <v>23</v>
      </c>
      <c r="E2247">
        <v>3</v>
      </c>
      <c r="F2247">
        <v>2</v>
      </c>
      <c r="G2247" t="s">
        <v>46</v>
      </c>
      <c r="H2247">
        <v>2580</v>
      </c>
      <c r="I2247" t="s">
        <v>34</v>
      </c>
      <c r="J2247">
        <v>2</v>
      </c>
      <c r="K2247" t="s">
        <v>26</v>
      </c>
      <c r="L2247" t="s">
        <v>27</v>
      </c>
      <c r="M2247">
        <v>135770</v>
      </c>
      <c r="N2247">
        <v>1</v>
      </c>
      <c r="O2247">
        <v>12</v>
      </c>
      <c r="P2247">
        <v>1</v>
      </c>
      <c r="Q2247">
        <v>6</v>
      </c>
      <c r="R2247">
        <v>2</v>
      </c>
      <c r="S2247">
        <v>5</v>
      </c>
      <c r="T2247">
        <v>1</v>
      </c>
      <c r="U2247">
        <v>2</v>
      </c>
      <c r="V2247">
        <f>COUNTIF(tbl_General[EmployeeID],tbl_General[[#This Row],[EmployeeID]])</f>
        <v>1</v>
      </c>
    </row>
    <row r="2248" spans="1:22" x14ac:dyDescent="0.25">
      <c r="A2248">
        <v>27</v>
      </c>
      <c r="B2248" t="s">
        <v>21</v>
      </c>
      <c r="C2248" t="s">
        <v>22</v>
      </c>
      <c r="D2248" t="s">
        <v>23</v>
      </c>
      <c r="E2248">
        <v>3</v>
      </c>
      <c r="F2248">
        <v>2</v>
      </c>
      <c r="G2248" t="s">
        <v>46</v>
      </c>
      <c r="H2248">
        <v>4050</v>
      </c>
      <c r="I2248" t="s">
        <v>34</v>
      </c>
      <c r="J2248">
        <v>2</v>
      </c>
      <c r="K2248" t="s">
        <v>26</v>
      </c>
      <c r="L2248" t="s">
        <v>27</v>
      </c>
      <c r="M2248">
        <v>135770</v>
      </c>
      <c r="N2248">
        <v>1</v>
      </c>
      <c r="O2248">
        <v>12</v>
      </c>
      <c r="P2248">
        <v>1</v>
      </c>
      <c r="Q2248">
        <v>6</v>
      </c>
      <c r="R2248">
        <v>2</v>
      </c>
      <c r="S2248">
        <v>5</v>
      </c>
      <c r="T2248">
        <v>1</v>
      </c>
      <c r="U2248">
        <v>2</v>
      </c>
      <c r="V2248">
        <f>COUNTIF(tbl_General[EmployeeID],tbl_General[[#This Row],[EmployeeID]])</f>
        <v>1</v>
      </c>
    </row>
    <row r="2249" spans="1:22" x14ac:dyDescent="0.25">
      <c r="A2249">
        <v>27</v>
      </c>
      <c r="B2249" t="s">
        <v>21</v>
      </c>
      <c r="C2249" t="s">
        <v>36</v>
      </c>
      <c r="D2249" t="s">
        <v>30</v>
      </c>
      <c r="E2249">
        <v>2</v>
      </c>
      <c r="F2249">
        <v>3</v>
      </c>
      <c r="G2249" t="s">
        <v>24</v>
      </c>
      <c r="H2249">
        <v>74</v>
      </c>
      <c r="I2249" t="s">
        <v>34</v>
      </c>
      <c r="J2249">
        <v>1</v>
      </c>
      <c r="K2249" t="s">
        <v>39</v>
      </c>
      <c r="L2249" t="s">
        <v>27</v>
      </c>
      <c r="M2249">
        <v>168230</v>
      </c>
      <c r="N2249">
        <v>0</v>
      </c>
      <c r="O2249">
        <v>17</v>
      </c>
      <c r="P2249">
        <v>0</v>
      </c>
      <c r="Q2249">
        <v>6</v>
      </c>
      <c r="R2249">
        <v>3</v>
      </c>
      <c r="S2249">
        <v>5</v>
      </c>
      <c r="T2249">
        <v>1</v>
      </c>
      <c r="U2249">
        <v>4</v>
      </c>
      <c r="V2249">
        <f>COUNTIF(tbl_General[EmployeeID],tbl_General[[#This Row],[EmployeeID]])</f>
        <v>1</v>
      </c>
    </row>
    <row r="2250" spans="1:22" x14ac:dyDescent="0.25">
      <c r="A2250">
        <v>27</v>
      </c>
      <c r="B2250" t="s">
        <v>21</v>
      </c>
      <c r="C2250" t="s">
        <v>36</v>
      </c>
      <c r="D2250" t="s">
        <v>30</v>
      </c>
      <c r="E2250">
        <v>2</v>
      </c>
      <c r="F2250">
        <v>3</v>
      </c>
      <c r="G2250" t="s">
        <v>24</v>
      </c>
      <c r="H2250">
        <v>1544</v>
      </c>
      <c r="I2250" t="s">
        <v>34</v>
      </c>
      <c r="J2250">
        <v>1</v>
      </c>
      <c r="K2250" t="s">
        <v>39</v>
      </c>
      <c r="L2250" t="s">
        <v>27</v>
      </c>
      <c r="M2250">
        <v>168230</v>
      </c>
      <c r="N2250">
        <v>0</v>
      </c>
      <c r="O2250">
        <v>17</v>
      </c>
      <c r="P2250">
        <v>0</v>
      </c>
      <c r="Q2250">
        <v>6</v>
      </c>
      <c r="R2250">
        <v>3</v>
      </c>
      <c r="S2250">
        <v>5</v>
      </c>
      <c r="T2250">
        <v>1</v>
      </c>
      <c r="U2250">
        <v>4</v>
      </c>
      <c r="V2250">
        <f>COUNTIF(tbl_General[EmployeeID],tbl_General[[#This Row],[EmployeeID]])</f>
        <v>1</v>
      </c>
    </row>
    <row r="2251" spans="1:22" x14ac:dyDescent="0.25">
      <c r="A2251">
        <v>27</v>
      </c>
      <c r="B2251" t="s">
        <v>21</v>
      </c>
      <c r="C2251" t="s">
        <v>36</v>
      </c>
      <c r="D2251" t="s">
        <v>30</v>
      </c>
      <c r="E2251">
        <v>2</v>
      </c>
      <c r="F2251">
        <v>3</v>
      </c>
      <c r="G2251" t="s">
        <v>24</v>
      </c>
      <c r="H2251">
        <v>3014</v>
      </c>
      <c r="I2251" t="s">
        <v>34</v>
      </c>
      <c r="J2251">
        <v>1</v>
      </c>
      <c r="K2251" t="s">
        <v>39</v>
      </c>
      <c r="L2251" t="s">
        <v>27</v>
      </c>
      <c r="M2251">
        <v>168230</v>
      </c>
      <c r="N2251">
        <v>0</v>
      </c>
      <c r="O2251">
        <v>17</v>
      </c>
      <c r="P2251">
        <v>0</v>
      </c>
      <c r="Q2251">
        <v>6</v>
      </c>
      <c r="R2251">
        <v>3</v>
      </c>
      <c r="S2251">
        <v>5</v>
      </c>
      <c r="T2251">
        <v>1</v>
      </c>
      <c r="U2251">
        <v>4</v>
      </c>
      <c r="V2251">
        <f>COUNTIF(tbl_General[EmployeeID],tbl_General[[#This Row],[EmployeeID]])</f>
        <v>1</v>
      </c>
    </row>
    <row r="2252" spans="1:22" x14ac:dyDescent="0.25">
      <c r="A2252">
        <v>28</v>
      </c>
      <c r="B2252" t="s">
        <v>21</v>
      </c>
      <c r="C2252" t="s">
        <v>22</v>
      </c>
      <c r="D2252" t="s">
        <v>30</v>
      </c>
      <c r="E2252">
        <v>1</v>
      </c>
      <c r="F2252">
        <v>2</v>
      </c>
      <c r="G2252" t="s">
        <v>46</v>
      </c>
      <c r="H2252">
        <v>784</v>
      </c>
      <c r="I2252" t="s">
        <v>25</v>
      </c>
      <c r="J2252">
        <v>1</v>
      </c>
      <c r="K2252" t="s">
        <v>31</v>
      </c>
      <c r="L2252" t="s">
        <v>32</v>
      </c>
      <c r="M2252">
        <v>176390</v>
      </c>
      <c r="N2252">
        <v>0</v>
      </c>
      <c r="O2252">
        <v>13</v>
      </c>
      <c r="P2252">
        <v>1</v>
      </c>
      <c r="Q2252">
        <v>6</v>
      </c>
      <c r="R2252">
        <v>0</v>
      </c>
      <c r="S2252">
        <v>5</v>
      </c>
      <c r="T2252">
        <v>1</v>
      </c>
      <c r="U2252">
        <v>3</v>
      </c>
      <c r="V2252">
        <f>COUNTIF(tbl_General[EmployeeID],tbl_General[[#This Row],[EmployeeID]])</f>
        <v>1</v>
      </c>
    </row>
    <row r="2253" spans="1:22" x14ac:dyDescent="0.25">
      <c r="A2253">
        <v>28</v>
      </c>
      <c r="B2253" t="s">
        <v>21</v>
      </c>
      <c r="C2253" t="s">
        <v>22</v>
      </c>
      <c r="D2253" t="s">
        <v>30</v>
      </c>
      <c r="E2253">
        <v>1</v>
      </c>
      <c r="F2253">
        <v>2</v>
      </c>
      <c r="G2253" t="s">
        <v>46</v>
      </c>
      <c r="H2253">
        <v>2254</v>
      </c>
      <c r="I2253" t="s">
        <v>25</v>
      </c>
      <c r="J2253">
        <v>1</v>
      </c>
      <c r="K2253" t="s">
        <v>31</v>
      </c>
      <c r="L2253" t="s">
        <v>32</v>
      </c>
      <c r="M2253">
        <v>176390</v>
      </c>
      <c r="N2253">
        <v>0</v>
      </c>
      <c r="O2253">
        <v>13</v>
      </c>
      <c r="P2253">
        <v>1</v>
      </c>
      <c r="Q2253">
        <v>6</v>
      </c>
      <c r="R2253">
        <v>0</v>
      </c>
      <c r="S2253">
        <v>5</v>
      </c>
      <c r="T2253">
        <v>1</v>
      </c>
      <c r="U2253">
        <v>3</v>
      </c>
      <c r="V2253">
        <f>COUNTIF(tbl_General[EmployeeID],tbl_General[[#This Row],[EmployeeID]])</f>
        <v>1</v>
      </c>
    </row>
    <row r="2254" spans="1:22" x14ac:dyDescent="0.25">
      <c r="A2254">
        <v>28</v>
      </c>
      <c r="B2254" t="s">
        <v>21</v>
      </c>
      <c r="C2254" t="s">
        <v>22</v>
      </c>
      <c r="D2254" t="s">
        <v>30</v>
      </c>
      <c r="E2254">
        <v>1</v>
      </c>
      <c r="F2254">
        <v>2</v>
      </c>
      <c r="G2254" t="s">
        <v>46</v>
      </c>
      <c r="H2254">
        <v>3724</v>
      </c>
      <c r="I2254" t="s">
        <v>25</v>
      </c>
      <c r="J2254">
        <v>1</v>
      </c>
      <c r="K2254" t="s">
        <v>31</v>
      </c>
      <c r="L2254" t="s">
        <v>32</v>
      </c>
      <c r="M2254">
        <v>176390</v>
      </c>
      <c r="N2254">
        <v>0</v>
      </c>
      <c r="O2254">
        <v>13</v>
      </c>
      <c r="P2254">
        <v>1</v>
      </c>
      <c r="Q2254">
        <v>6</v>
      </c>
      <c r="R2254">
        <v>0</v>
      </c>
      <c r="S2254">
        <v>5</v>
      </c>
      <c r="T2254">
        <v>1</v>
      </c>
      <c r="U2254">
        <v>3</v>
      </c>
      <c r="V2254">
        <f>COUNTIF(tbl_General[EmployeeID],tbl_General[[#This Row],[EmployeeID]])</f>
        <v>1</v>
      </c>
    </row>
    <row r="2255" spans="1:22" x14ac:dyDescent="0.25">
      <c r="A2255">
        <v>34</v>
      </c>
      <c r="B2255" t="s">
        <v>21</v>
      </c>
      <c r="C2255" t="s">
        <v>22</v>
      </c>
      <c r="D2255" t="s">
        <v>30</v>
      </c>
      <c r="E2255">
        <v>1</v>
      </c>
      <c r="F2255">
        <v>2</v>
      </c>
      <c r="G2255" t="s">
        <v>38</v>
      </c>
      <c r="H2255">
        <v>995</v>
      </c>
      <c r="I2255" t="s">
        <v>25</v>
      </c>
      <c r="J2255">
        <v>2</v>
      </c>
      <c r="K2255" t="s">
        <v>26</v>
      </c>
      <c r="L2255" t="s">
        <v>27</v>
      </c>
      <c r="M2255">
        <v>176650</v>
      </c>
      <c r="N2255">
        <v>0</v>
      </c>
      <c r="O2255">
        <v>11</v>
      </c>
      <c r="P2255">
        <v>0</v>
      </c>
      <c r="Q2255">
        <v>6</v>
      </c>
      <c r="R2255">
        <v>5</v>
      </c>
      <c r="S2255">
        <v>5</v>
      </c>
      <c r="T2255">
        <v>1</v>
      </c>
      <c r="U2255">
        <v>2</v>
      </c>
      <c r="V2255">
        <f>COUNTIF(tbl_General[EmployeeID],tbl_General[[#This Row],[EmployeeID]])</f>
        <v>1</v>
      </c>
    </row>
    <row r="2256" spans="1:22" x14ac:dyDescent="0.25">
      <c r="A2256">
        <v>34</v>
      </c>
      <c r="B2256" t="s">
        <v>21</v>
      </c>
      <c r="C2256" t="s">
        <v>22</v>
      </c>
      <c r="D2256" t="s">
        <v>30</v>
      </c>
      <c r="E2256">
        <v>1</v>
      </c>
      <c r="F2256">
        <v>2</v>
      </c>
      <c r="G2256" t="s">
        <v>38</v>
      </c>
      <c r="H2256">
        <v>2465</v>
      </c>
      <c r="I2256" t="s">
        <v>25</v>
      </c>
      <c r="J2256">
        <v>2</v>
      </c>
      <c r="K2256" t="s">
        <v>26</v>
      </c>
      <c r="L2256" t="s">
        <v>27</v>
      </c>
      <c r="M2256">
        <v>176650</v>
      </c>
      <c r="N2256">
        <v>0</v>
      </c>
      <c r="O2256">
        <v>11</v>
      </c>
      <c r="P2256">
        <v>0</v>
      </c>
      <c r="Q2256">
        <v>6</v>
      </c>
      <c r="R2256">
        <v>5</v>
      </c>
      <c r="S2256">
        <v>5</v>
      </c>
      <c r="T2256">
        <v>1</v>
      </c>
      <c r="U2256">
        <v>2</v>
      </c>
      <c r="V2256">
        <f>COUNTIF(tbl_General[EmployeeID],tbl_General[[#This Row],[EmployeeID]])</f>
        <v>1</v>
      </c>
    </row>
    <row r="2257" spans="1:22" x14ac:dyDescent="0.25">
      <c r="A2257">
        <v>34</v>
      </c>
      <c r="B2257" t="s">
        <v>21</v>
      </c>
      <c r="C2257" t="s">
        <v>22</v>
      </c>
      <c r="D2257" t="s">
        <v>30</v>
      </c>
      <c r="E2257">
        <v>1</v>
      </c>
      <c r="F2257">
        <v>2</v>
      </c>
      <c r="G2257" t="s">
        <v>38</v>
      </c>
      <c r="H2257">
        <v>3935</v>
      </c>
      <c r="I2257" t="s">
        <v>25</v>
      </c>
      <c r="J2257">
        <v>2</v>
      </c>
      <c r="K2257" t="s">
        <v>26</v>
      </c>
      <c r="L2257" t="s">
        <v>27</v>
      </c>
      <c r="M2257">
        <v>176650</v>
      </c>
      <c r="N2257">
        <v>0</v>
      </c>
      <c r="O2257">
        <v>11</v>
      </c>
      <c r="P2257">
        <v>0</v>
      </c>
      <c r="Q2257">
        <v>6</v>
      </c>
      <c r="R2257">
        <v>5</v>
      </c>
      <c r="S2257">
        <v>5</v>
      </c>
      <c r="T2257">
        <v>1</v>
      </c>
      <c r="U2257">
        <v>2</v>
      </c>
      <c r="V2257">
        <f>COUNTIF(tbl_General[EmployeeID],tbl_General[[#This Row],[EmployeeID]])</f>
        <v>1</v>
      </c>
    </row>
    <row r="2258" spans="1:22" x14ac:dyDescent="0.25">
      <c r="A2258">
        <v>39</v>
      </c>
      <c r="B2258" t="s">
        <v>21</v>
      </c>
      <c r="C2258" t="s">
        <v>22</v>
      </c>
      <c r="D2258" t="s">
        <v>23</v>
      </c>
      <c r="E2258">
        <v>10</v>
      </c>
      <c r="F2258">
        <v>3</v>
      </c>
      <c r="G2258" t="s">
        <v>45</v>
      </c>
      <c r="H2258">
        <v>918</v>
      </c>
      <c r="I2258" t="s">
        <v>25</v>
      </c>
      <c r="J2258">
        <v>2</v>
      </c>
      <c r="K2258" t="s">
        <v>39</v>
      </c>
      <c r="L2258" t="s">
        <v>27</v>
      </c>
      <c r="M2258">
        <v>26840</v>
      </c>
      <c r="N2258">
        <v>4</v>
      </c>
      <c r="O2258">
        <v>12</v>
      </c>
      <c r="P2258">
        <v>0</v>
      </c>
      <c r="Q2258">
        <v>7</v>
      </c>
      <c r="R2258">
        <v>2</v>
      </c>
      <c r="S2258">
        <v>5</v>
      </c>
      <c r="T2258">
        <v>1</v>
      </c>
      <c r="U2258">
        <v>0</v>
      </c>
      <c r="V2258">
        <f>COUNTIF(tbl_General[EmployeeID],tbl_General[[#This Row],[EmployeeID]])</f>
        <v>1</v>
      </c>
    </row>
    <row r="2259" spans="1:22" x14ac:dyDescent="0.25">
      <c r="A2259">
        <v>39</v>
      </c>
      <c r="B2259" t="s">
        <v>21</v>
      </c>
      <c r="C2259" t="s">
        <v>22</v>
      </c>
      <c r="D2259" t="s">
        <v>23</v>
      </c>
      <c r="E2259">
        <v>10</v>
      </c>
      <c r="F2259">
        <v>3</v>
      </c>
      <c r="G2259" t="s">
        <v>45</v>
      </c>
      <c r="H2259">
        <v>2388</v>
      </c>
      <c r="I2259" t="s">
        <v>25</v>
      </c>
      <c r="J2259">
        <v>2</v>
      </c>
      <c r="K2259" t="s">
        <v>39</v>
      </c>
      <c r="L2259" t="s">
        <v>27</v>
      </c>
      <c r="M2259">
        <v>26840</v>
      </c>
      <c r="N2259">
        <v>4</v>
      </c>
      <c r="O2259">
        <v>12</v>
      </c>
      <c r="P2259">
        <v>0</v>
      </c>
      <c r="Q2259">
        <v>7</v>
      </c>
      <c r="R2259">
        <v>2</v>
      </c>
      <c r="S2259">
        <v>5</v>
      </c>
      <c r="T2259">
        <v>1</v>
      </c>
      <c r="U2259">
        <v>0</v>
      </c>
      <c r="V2259">
        <f>COUNTIF(tbl_General[EmployeeID],tbl_General[[#This Row],[EmployeeID]])</f>
        <v>1</v>
      </c>
    </row>
    <row r="2260" spans="1:22" x14ac:dyDescent="0.25">
      <c r="A2260">
        <v>39</v>
      </c>
      <c r="B2260" t="s">
        <v>21</v>
      </c>
      <c r="C2260" t="s">
        <v>22</v>
      </c>
      <c r="D2260" t="s">
        <v>23</v>
      </c>
      <c r="E2260">
        <v>10</v>
      </c>
      <c r="F2260">
        <v>3</v>
      </c>
      <c r="G2260" t="s">
        <v>45</v>
      </c>
      <c r="H2260">
        <v>3858</v>
      </c>
      <c r="I2260" t="s">
        <v>25</v>
      </c>
      <c r="J2260">
        <v>2</v>
      </c>
      <c r="K2260" t="s">
        <v>39</v>
      </c>
      <c r="L2260" t="s">
        <v>27</v>
      </c>
      <c r="M2260">
        <v>26840</v>
      </c>
      <c r="N2260">
        <v>4</v>
      </c>
      <c r="O2260">
        <v>12</v>
      </c>
      <c r="P2260">
        <v>0</v>
      </c>
      <c r="Q2260">
        <v>7</v>
      </c>
      <c r="R2260">
        <v>2</v>
      </c>
      <c r="S2260">
        <v>5</v>
      </c>
      <c r="T2260">
        <v>1</v>
      </c>
      <c r="U2260">
        <v>0</v>
      </c>
      <c r="V2260">
        <f>COUNTIF(tbl_General[EmployeeID],tbl_General[[#This Row],[EmployeeID]])</f>
        <v>1</v>
      </c>
    </row>
    <row r="2261" spans="1:22" x14ac:dyDescent="0.25">
      <c r="A2261">
        <v>40</v>
      </c>
      <c r="B2261" t="s">
        <v>21</v>
      </c>
      <c r="C2261" t="s">
        <v>22</v>
      </c>
      <c r="D2261" t="s">
        <v>30</v>
      </c>
      <c r="E2261">
        <v>1</v>
      </c>
      <c r="F2261">
        <v>3</v>
      </c>
      <c r="G2261" t="s">
        <v>38</v>
      </c>
      <c r="H2261">
        <v>627</v>
      </c>
      <c r="I2261" t="s">
        <v>25</v>
      </c>
      <c r="J2261">
        <v>2</v>
      </c>
      <c r="K2261" t="s">
        <v>31</v>
      </c>
      <c r="L2261" t="s">
        <v>41</v>
      </c>
      <c r="M2261">
        <v>37800</v>
      </c>
      <c r="N2261">
        <v>7</v>
      </c>
      <c r="O2261">
        <v>12</v>
      </c>
      <c r="P2261">
        <v>0</v>
      </c>
      <c r="Q2261">
        <v>7</v>
      </c>
      <c r="R2261">
        <v>2</v>
      </c>
      <c r="S2261">
        <v>5</v>
      </c>
      <c r="T2261">
        <v>1</v>
      </c>
      <c r="U2261">
        <v>3</v>
      </c>
      <c r="V2261">
        <f>COUNTIF(tbl_General[EmployeeID],tbl_General[[#This Row],[EmployeeID]])</f>
        <v>1</v>
      </c>
    </row>
    <row r="2262" spans="1:22" x14ac:dyDescent="0.25">
      <c r="A2262">
        <v>40</v>
      </c>
      <c r="B2262" t="s">
        <v>21</v>
      </c>
      <c r="C2262" t="s">
        <v>22</v>
      </c>
      <c r="D2262" t="s">
        <v>30</v>
      </c>
      <c r="E2262">
        <v>1</v>
      </c>
      <c r="F2262">
        <v>3</v>
      </c>
      <c r="G2262" t="s">
        <v>38</v>
      </c>
      <c r="H2262">
        <v>2097</v>
      </c>
      <c r="I2262" t="s">
        <v>25</v>
      </c>
      <c r="J2262">
        <v>2</v>
      </c>
      <c r="K2262" t="s">
        <v>31</v>
      </c>
      <c r="L2262" t="s">
        <v>41</v>
      </c>
      <c r="M2262">
        <v>37800</v>
      </c>
      <c r="N2262">
        <v>7</v>
      </c>
      <c r="O2262">
        <v>12</v>
      </c>
      <c r="P2262">
        <v>0</v>
      </c>
      <c r="Q2262">
        <v>7</v>
      </c>
      <c r="R2262">
        <v>2</v>
      </c>
      <c r="S2262">
        <v>5</v>
      </c>
      <c r="T2262">
        <v>1</v>
      </c>
      <c r="U2262">
        <v>3</v>
      </c>
      <c r="V2262">
        <f>COUNTIF(tbl_General[EmployeeID],tbl_General[[#This Row],[EmployeeID]])</f>
        <v>1</v>
      </c>
    </row>
    <row r="2263" spans="1:22" x14ac:dyDescent="0.25">
      <c r="A2263">
        <v>40</v>
      </c>
      <c r="B2263" t="s">
        <v>21</v>
      </c>
      <c r="C2263" t="s">
        <v>22</v>
      </c>
      <c r="D2263" t="s">
        <v>30</v>
      </c>
      <c r="E2263">
        <v>1</v>
      </c>
      <c r="F2263">
        <v>3</v>
      </c>
      <c r="G2263" t="s">
        <v>38</v>
      </c>
      <c r="H2263">
        <v>3567</v>
      </c>
      <c r="I2263" t="s">
        <v>25</v>
      </c>
      <c r="J2263">
        <v>2</v>
      </c>
      <c r="K2263" t="s">
        <v>31</v>
      </c>
      <c r="L2263" t="s">
        <v>41</v>
      </c>
      <c r="M2263">
        <v>37800</v>
      </c>
      <c r="N2263">
        <v>7</v>
      </c>
      <c r="O2263">
        <v>12</v>
      </c>
      <c r="P2263">
        <v>0</v>
      </c>
      <c r="Q2263">
        <v>7</v>
      </c>
      <c r="R2263">
        <v>2</v>
      </c>
      <c r="S2263">
        <v>5</v>
      </c>
      <c r="T2263">
        <v>1</v>
      </c>
      <c r="U2263">
        <v>3</v>
      </c>
      <c r="V2263">
        <f>COUNTIF(tbl_General[EmployeeID],tbl_General[[#This Row],[EmployeeID]])</f>
        <v>1</v>
      </c>
    </row>
    <row r="2264" spans="1:22" x14ac:dyDescent="0.25">
      <c r="A2264">
        <v>38</v>
      </c>
      <c r="B2264" t="s">
        <v>28</v>
      </c>
      <c r="C2264" t="s">
        <v>22</v>
      </c>
      <c r="D2264" t="s">
        <v>30</v>
      </c>
      <c r="E2264">
        <v>2</v>
      </c>
      <c r="F2264">
        <v>3</v>
      </c>
      <c r="G2264" t="s">
        <v>38</v>
      </c>
      <c r="H2264">
        <v>855</v>
      </c>
      <c r="I2264" t="s">
        <v>25</v>
      </c>
      <c r="J2264">
        <v>3</v>
      </c>
      <c r="K2264" t="s">
        <v>35</v>
      </c>
      <c r="L2264" t="s">
        <v>27</v>
      </c>
      <c r="M2264">
        <v>49080</v>
      </c>
      <c r="N2264">
        <v>4</v>
      </c>
      <c r="O2264">
        <v>19</v>
      </c>
      <c r="P2264">
        <v>1</v>
      </c>
      <c r="Q2264">
        <v>7</v>
      </c>
      <c r="R2264">
        <v>3</v>
      </c>
      <c r="S2264">
        <v>5</v>
      </c>
      <c r="T2264">
        <v>1</v>
      </c>
      <c r="U2264">
        <v>4</v>
      </c>
      <c r="V2264">
        <f>COUNTIF(tbl_General[EmployeeID],tbl_General[[#This Row],[EmployeeID]])</f>
        <v>1</v>
      </c>
    </row>
    <row r="2265" spans="1:22" x14ac:dyDescent="0.25">
      <c r="A2265">
        <v>38</v>
      </c>
      <c r="B2265" t="s">
        <v>28</v>
      </c>
      <c r="C2265" t="s">
        <v>22</v>
      </c>
      <c r="D2265" t="s">
        <v>30</v>
      </c>
      <c r="E2265">
        <v>2</v>
      </c>
      <c r="F2265">
        <v>3</v>
      </c>
      <c r="G2265" t="s">
        <v>38</v>
      </c>
      <c r="H2265">
        <v>2325</v>
      </c>
      <c r="I2265" t="s">
        <v>25</v>
      </c>
      <c r="J2265">
        <v>3</v>
      </c>
      <c r="K2265" t="s">
        <v>35</v>
      </c>
      <c r="L2265" t="s">
        <v>27</v>
      </c>
      <c r="M2265">
        <v>49080</v>
      </c>
      <c r="N2265">
        <v>4</v>
      </c>
      <c r="O2265">
        <v>19</v>
      </c>
      <c r="P2265">
        <v>1</v>
      </c>
      <c r="Q2265">
        <v>7</v>
      </c>
      <c r="R2265">
        <v>3</v>
      </c>
      <c r="S2265">
        <v>5</v>
      </c>
      <c r="T2265">
        <v>1</v>
      </c>
      <c r="U2265">
        <v>4</v>
      </c>
      <c r="V2265">
        <f>COUNTIF(tbl_General[EmployeeID],tbl_General[[#This Row],[EmployeeID]])</f>
        <v>1</v>
      </c>
    </row>
    <row r="2266" spans="1:22" x14ac:dyDescent="0.25">
      <c r="A2266">
        <v>38</v>
      </c>
      <c r="B2266" t="s">
        <v>28</v>
      </c>
      <c r="C2266" t="s">
        <v>22</v>
      </c>
      <c r="D2266" t="s">
        <v>30</v>
      </c>
      <c r="E2266">
        <v>2</v>
      </c>
      <c r="F2266">
        <v>3</v>
      </c>
      <c r="G2266" t="s">
        <v>38</v>
      </c>
      <c r="H2266">
        <v>3795</v>
      </c>
      <c r="I2266" t="s">
        <v>25</v>
      </c>
      <c r="J2266">
        <v>3</v>
      </c>
      <c r="K2266" t="s">
        <v>35</v>
      </c>
      <c r="L2266" t="s">
        <v>27</v>
      </c>
      <c r="M2266">
        <v>49080</v>
      </c>
      <c r="N2266">
        <v>4</v>
      </c>
      <c r="O2266">
        <v>19</v>
      </c>
      <c r="P2266">
        <v>1</v>
      </c>
      <c r="Q2266">
        <v>7</v>
      </c>
      <c r="R2266">
        <v>3</v>
      </c>
      <c r="S2266">
        <v>5</v>
      </c>
      <c r="T2266">
        <v>1</v>
      </c>
      <c r="U2266">
        <v>4</v>
      </c>
      <c r="V2266">
        <f>COUNTIF(tbl_General[EmployeeID],tbl_General[[#This Row],[EmployeeID]])</f>
        <v>1</v>
      </c>
    </row>
    <row r="2267" spans="1:22" x14ac:dyDescent="0.25">
      <c r="A2267">
        <v>41</v>
      </c>
      <c r="B2267" t="s">
        <v>21</v>
      </c>
      <c r="C2267" t="s">
        <v>22</v>
      </c>
      <c r="D2267" t="s">
        <v>30</v>
      </c>
      <c r="E2267">
        <v>10</v>
      </c>
      <c r="F2267">
        <v>4</v>
      </c>
      <c r="G2267" t="s">
        <v>38</v>
      </c>
      <c r="H2267">
        <v>1361</v>
      </c>
      <c r="I2267" t="s">
        <v>34</v>
      </c>
      <c r="J2267">
        <v>4</v>
      </c>
      <c r="K2267" t="s">
        <v>31</v>
      </c>
      <c r="L2267" t="s">
        <v>27</v>
      </c>
      <c r="M2267">
        <v>57430</v>
      </c>
      <c r="N2267">
        <v>2</v>
      </c>
      <c r="O2267">
        <v>12</v>
      </c>
      <c r="P2267">
        <v>3</v>
      </c>
      <c r="Q2267">
        <v>7</v>
      </c>
      <c r="R2267">
        <v>2</v>
      </c>
      <c r="S2267">
        <v>5</v>
      </c>
      <c r="T2267">
        <v>1</v>
      </c>
      <c r="U2267">
        <v>4</v>
      </c>
      <c r="V2267">
        <f>COUNTIF(tbl_General[EmployeeID],tbl_General[[#This Row],[EmployeeID]])</f>
        <v>1</v>
      </c>
    </row>
    <row r="2268" spans="1:22" x14ac:dyDescent="0.25">
      <c r="A2268">
        <v>41</v>
      </c>
      <c r="B2268" t="s">
        <v>21</v>
      </c>
      <c r="C2268" t="s">
        <v>22</v>
      </c>
      <c r="D2268" t="s">
        <v>30</v>
      </c>
      <c r="E2268">
        <v>10</v>
      </c>
      <c r="F2268">
        <v>4</v>
      </c>
      <c r="G2268" t="s">
        <v>38</v>
      </c>
      <c r="H2268">
        <v>2831</v>
      </c>
      <c r="I2268" t="s">
        <v>34</v>
      </c>
      <c r="J2268">
        <v>4</v>
      </c>
      <c r="K2268" t="s">
        <v>31</v>
      </c>
      <c r="L2268" t="s">
        <v>27</v>
      </c>
      <c r="M2268">
        <v>57430</v>
      </c>
      <c r="N2268">
        <v>2</v>
      </c>
      <c r="O2268">
        <v>12</v>
      </c>
      <c r="P2268">
        <v>3</v>
      </c>
      <c r="Q2268">
        <v>7</v>
      </c>
      <c r="R2268">
        <v>2</v>
      </c>
      <c r="S2268">
        <v>5</v>
      </c>
      <c r="T2268">
        <v>1</v>
      </c>
      <c r="U2268">
        <v>4</v>
      </c>
      <c r="V2268">
        <f>COUNTIF(tbl_General[EmployeeID],tbl_General[[#This Row],[EmployeeID]])</f>
        <v>1</v>
      </c>
    </row>
    <row r="2269" spans="1:22" x14ac:dyDescent="0.25">
      <c r="A2269">
        <v>41</v>
      </c>
      <c r="B2269" t="s">
        <v>21</v>
      </c>
      <c r="C2269" t="s">
        <v>22</v>
      </c>
      <c r="D2269" t="s">
        <v>30</v>
      </c>
      <c r="E2269">
        <v>10</v>
      </c>
      <c r="F2269">
        <v>4</v>
      </c>
      <c r="G2269" t="s">
        <v>38</v>
      </c>
      <c r="H2269">
        <v>4301</v>
      </c>
      <c r="I2269" t="s">
        <v>34</v>
      </c>
      <c r="J2269">
        <v>4</v>
      </c>
      <c r="K2269" t="s">
        <v>31</v>
      </c>
      <c r="L2269" t="s">
        <v>27</v>
      </c>
      <c r="M2269">
        <v>57430</v>
      </c>
      <c r="N2269">
        <v>2</v>
      </c>
      <c r="O2269">
        <v>12</v>
      </c>
      <c r="P2269">
        <v>3</v>
      </c>
      <c r="Q2269">
        <v>7</v>
      </c>
      <c r="R2269">
        <v>2</v>
      </c>
      <c r="S2269">
        <v>5</v>
      </c>
      <c r="T2269">
        <v>1</v>
      </c>
      <c r="U2269">
        <v>4</v>
      </c>
      <c r="V2269">
        <f>COUNTIF(tbl_General[EmployeeID],tbl_General[[#This Row],[EmployeeID]])</f>
        <v>1</v>
      </c>
    </row>
    <row r="2270" spans="1:22" x14ac:dyDescent="0.25">
      <c r="A2270">
        <v>47</v>
      </c>
      <c r="B2270" t="s">
        <v>28</v>
      </c>
      <c r="C2270" t="s">
        <v>29</v>
      </c>
      <c r="D2270" t="s">
        <v>30</v>
      </c>
      <c r="E2270">
        <v>4</v>
      </c>
      <c r="F2270">
        <v>3</v>
      </c>
      <c r="G2270" t="s">
        <v>24</v>
      </c>
      <c r="H2270">
        <v>1779</v>
      </c>
      <c r="I2270" t="s">
        <v>34</v>
      </c>
      <c r="J2270">
        <v>1</v>
      </c>
      <c r="K2270" t="s">
        <v>39</v>
      </c>
      <c r="L2270" t="s">
        <v>32</v>
      </c>
      <c r="M2270">
        <v>27740</v>
      </c>
      <c r="N2270">
        <v>4</v>
      </c>
      <c r="O2270">
        <v>13</v>
      </c>
      <c r="P2270">
        <v>1</v>
      </c>
      <c r="Q2270">
        <v>8</v>
      </c>
      <c r="R2270">
        <v>2</v>
      </c>
      <c r="S2270">
        <v>5</v>
      </c>
      <c r="T2270">
        <v>1</v>
      </c>
      <c r="U2270">
        <v>3</v>
      </c>
      <c r="V2270">
        <f>COUNTIF(tbl_General[EmployeeID],tbl_General[[#This Row],[EmployeeID]])</f>
        <v>1</v>
      </c>
    </row>
    <row r="2271" spans="1:22" x14ac:dyDescent="0.25">
      <c r="A2271">
        <v>47</v>
      </c>
      <c r="B2271" t="s">
        <v>28</v>
      </c>
      <c r="C2271" t="s">
        <v>29</v>
      </c>
      <c r="D2271" t="s">
        <v>30</v>
      </c>
      <c r="E2271">
        <v>4</v>
      </c>
      <c r="F2271">
        <v>3</v>
      </c>
      <c r="G2271" t="s">
        <v>24</v>
      </c>
      <c r="H2271">
        <v>3249</v>
      </c>
      <c r="I2271" t="s">
        <v>34</v>
      </c>
      <c r="J2271">
        <v>1</v>
      </c>
      <c r="K2271" t="s">
        <v>39</v>
      </c>
      <c r="L2271" t="s">
        <v>32</v>
      </c>
      <c r="M2271">
        <v>27740</v>
      </c>
      <c r="N2271">
        <v>4</v>
      </c>
      <c r="O2271">
        <v>13</v>
      </c>
      <c r="P2271">
        <v>1</v>
      </c>
      <c r="Q2271">
        <v>8</v>
      </c>
      <c r="R2271">
        <v>2</v>
      </c>
      <c r="S2271">
        <v>5</v>
      </c>
      <c r="T2271">
        <v>1</v>
      </c>
      <c r="U2271">
        <v>3</v>
      </c>
      <c r="V2271">
        <f>COUNTIF(tbl_General[EmployeeID],tbl_General[[#This Row],[EmployeeID]])</f>
        <v>1</v>
      </c>
    </row>
    <row r="2272" spans="1:22" x14ac:dyDescent="0.25">
      <c r="A2272">
        <v>29</v>
      </c>
      <c r="B2272" t="s">
        <v>21</v>
      </c>
      <c r="C2272" t="s">
        <v>22</v>
      </c>
      <c r="D2272" t="s">
        <v>30</v>
      </c>
      <c r="E2272">
        <v>20</v>
      </c>
      <c r="F2272">
        <v>1</v>
      </c>
      <c r="G2272" t="s">
        <v>38</v>
      </c>
      <c r="H2272">
        <v>915</v>
      </c>
      <c r="I2272" t="s">
        <v>25</v>
      </c>
      <c r="J2272">
        <v>2</v>
      </c>
      <c r="K2272" t="s">
        <v>44</v>
      </c>
      <c r="L2272" t="s">
        <v>32</v>
      </c>
      <c r="M2272">
        <v>41630</v>
      </c>
      <c r="N2272">
        <v>9</v>
      </c>
      <c r="O2272">
        <v>15</v>
      </c>
      <c r="P2272">
        <v>1</v>
      </c>
      <c r="Q2272">
        <v>8</v>
      </c>
      <c r="R2272">
        <v>4</v>
      </c>
      <c r="S2272">
        <v>5</v>
      </c>
      <c r="T2272">
        <v>1</v>
      </c>
      <c r="U2272">
        <v>4</v>
      </c>
      <c r="V2272">
        <f>COUNTIF(tbl_General[EmployeeID],tbl_General[[#This Row],[EmployeeID]])</f>
        <v>1</v>
      </c>
    </row>
    <row r="2273" spans="1:22" x14ac:dyDescent="0.25">
      <c r="A2273">
        <v>29</v>
      </c>
      <c r="B2273" t="s">
        <v>21</v>
      </c>
      <c r="C2273" t="s">
        <v>22</v>
      </c>
      <c r="D2273" t="s">
        <v>30</v>
      </c>
      <c r="E2273">
        <v>20</v>
      </c>
      <c r="F2273">
        <v>1</v>
      </c>
      <c r="G2273" t="s">
        <v>38</v>
      </c>
      <c r="H2273">
        <v>2385</v>
      </c>
      <c r="I2273" t="s">
        <v>25</v>
      </c>
      <c r="J2273">
        <v>2</v>
      </c>
      <c r="K2273" t="s">
        <v>44</v>
      </c>
      <c r="L2273" t="s">
        <v>32</v>
      </c>
      <c r="M2273">
        <v>41630</v>
      </c>
      <c r="N2273">
        <v>9</v>
      </c>
      <c r="O2273">
        <v>15</v>
      </c>
      <c r="P2273">
        <v>1</v>
      </c>
      <c r="Q2273">
        <v>8</v>
      </c>
      <c r="R2273">
        <v>4</v>
      </c>
      <c r="S2273">
        <v>5</v>
      </c>
      <c r="T2273">
        <v>1</v>
      </c>
      <c r="U2273">
        <v>4</v>
      </c>
      <c r="V2273">
        <f>COUNTIF(tbl_General[EmployeeID],tbl_General[[#This Row],[EmployeeID]])</f>
        <v>1</v>
      </c>
    </row>
    <row r="2274" spans="1:22" x14ac:dyDescent="0.25">
      <c r="A2274">
        <v>29</v>
      </c>
      <c r="B2274" t="s">
        <v>21</v>
      </c>
      <c r="C2274" t="s">
        <v>22</v>
      </c>
      <c r="D2274" t="s">
        <v>30</v>
      </c>
      <c r="E2274">
        <v>20</v>
      </c>
      <c r="F2274">
        <v>1</v>
      </c>
      <c r="G2274" t="s">
        <v>38</v>
      </c>
      <c r="H2274">
        <v>3855</v>
      </c>
      <c r="I2274" t="s">
        <v>25</v>
      </c>
      <c r="J2274">
        <v>2</v>
      </c>
      <c r="K2274" t="s">
        <v>44</v>
      </c>
      <c r="L2274" t="s">
        <v>32</v>
      </c>
      <c r="M2274">
        <v>41630</v>
      </c>
      <c r="N2274">
        <v>9</v>
      </c>
      <c r="O2274">
        <v>15</v>
      </c>
      <c r="P2274">
        <v>1</v>
      </c>
      <c r="Q2274">
        <v>8</v>
      </c>
      <c r="R2274">
        <v>4</v>
      </c>
      <c r="S2274">
        <v>5</v>
      </c>
      <c r="T2274">
        <v>1</v>
      </c>
      <c r="U2274">
        <v>4</v>
      </c>
      <c r="V2274">
        <f>COUNTIF(tbl_General[EmployeeID],tbl_General[[#This Row],[EmployeeID]])</f>
        <v>1</v>
      </c>
    </row>
    <row r="2275" spans="1:22" x14ac:dyDescent="0.25">
      <c r="A2275">
        <v>40</v>
      </c>
      <c r="B2275" t="s">
        <v>21</v>
      </c>
      <c r="C2275" t="s">
        <v>22</v>
      </c>
      <c r="D2275" t="s">
        <v>30</v>
      </c>
      <c r="E2275">
        <v>6</v>
      </c>
      <c r="F2275">
        <v>2</v>
      </c>
      <c r="G2275" t="s">
        <v>38</v>
      </c>
      <c r="H2275">
        <v>130</v>
      </c>
      <c r="I2275" t="s">
        <v>34</v>
      </c>
      <c r="J2275">
        <v>3</v>
      </c>
      <c r="K2275" t="s">
        <v>31</v>
      </c>
      <c r="L2275" t="s">
        <v>41</v>
      </c>
      <c r="M2275">
        <v>43320</v>
      </c>
      <c r="N2275">
        <v>7</v>
      </c>
      <c r="O2275">
        <v>14</v>
      </c>
      <c r="P2275">
        <v>2</v>
      </c>
      <c r="Q2275">
        <v>8</v>
      </c>
      <c r="R2275">
        <v>3</v>
      </c>
      <c r="S2275">
        <v>5</v>
      </c>
      <c r="T2275">
        <v>1</v>
      </c>
      <c r="U2275">
        <v>3</v>
      </c>
      <c r="V2275">
        <f>COUNTIF(tbl_General[EmployeeID],tbl_General[[#This Row],[EmployeeID]])</f>
        <v>1</v>
      </c>
    </row>
    <row r="2276" spans="1:22" x14ac:dyDescent="0.25">
      <c r="A2276">
        <v>40</v>
      </c>
      <c r="B2276" t="s">
        <v>21</v>
      </c>
      <c r="C2276" t="s">
        <v>22</v>
      </c>
      <c r="D2276" t="s">
        <v>30</v>
      </c>
      <c r="E2276">
        <v>6</v>
      </c>
      <c r="F2276">
        <v>2</v>
      </c>
      <c r="G2276" t="s">
        <v>38</v>
      </c>
      <c r="H2276">
        <v>1600</v>
      </c>
      <c r="I2276" t="s">
        <v>34</v>
      </c>
      <c r="J2276">
        <v>3</v>
      </c>
      <c r="K2276" t="s">
        <v>31</v>
      </c>
      <c r="L2276" t="s">
        <v>41</v>
      </c>
      <c r="M2276">
        <v>43320</v>
      </c>
      <c r="N2276">
        <v>7</v>
      </c>
      <c r="O2276">
        <v>14</v>
      </c>
      <c r="P2276">
        <v>2</v>
      </c>
      <c r="Q2276">
        <v>8</v>
      </c>
      <c r="R2276">
        <v>3</v>
      </c>
      <c r="S2276">
        <v>5</v>
      </c>
      <c r="T2276">
        <v>1</v>
      </c>
      <c r="U2276">
        <v>3</v>
      </c>
      <c r="V2276">
        <f>COUNTIF(tbl_General[EmployeeID],tbl_General[[#This Row],[EmployeeID]])</f>
        <v>1</v>
      </c>
    </row>
    <row r="2277" spans="1:22" x14ac:dyDescent="0.25">
      <c r="A2277">
        <v>40</v>
      </c>
      <c r="B2277" t="s">
        <v>21</v>
      </c>
      <c r="C2277" t="s">
        <v>22</v>
      </c>
      <c r="D2277" t="s">
        <v>30</v>
      </c>
      <c r="E2277">
        <v>6</v>
      </c>
      <c r="F2277">
        <v>2</v>
      </c>
      <c r="G2277" t="s">
        <v>38</v>
      </c>
      <c r="H2277">
        <v>3070</v>
      </c>
      <c r="I2277" t="s">
        <v>34</v>
      </c>
      <c r="J2277">
        <v>3</v>
      </c>
      <c r="K2277" t="s">
        <v>31</v>
      </c>
      <c r="L2277" t="s">
        <v>41</v>
      </c>
      <c r="M2277">
        <v>43320</v>
      </c>
      <c r="N2277">
        <v>7</v>
      </c>
      <c r="O2277">
        <v>14</v>
      </c>
      <c r="P2277">
        <v>2</v>
      </c>
      <c r="Q2277">
        <v>8</v>
      </c>
      <c r="R2277">
        <v>3</v>
      </c>
      <c r="S2277">
        <v>5</v>
      </c>
      <c r="T2277">
        <v>1</v>
      </c>
      <c r="U2277">
        <v>3</v>
      </c>
      <c r="V2277">
        <f>COUNTIF(tbl_General[EmployeeID],tbl_General[[#This Row],[EmployeeID]])</f>
        <v>1</v>
      </c>
    </row>
    <row r="2278" spans="1:22" x14ac:dyDescent="0.25">
      <c r="A2278">
        <v>32</v>
      </c>
      <c r="B2278" t="s">
        <v>21</v>
      </c>
      <c r="C2278" t="s">
        <v>22</v>
      </c>
      <c r="D2278" t="s">
        <v>30</v>
      </c>
      <c r="E2278">
        <v>20</v>
      </c>
      <c r="F2278">
        <v>3</v>
      </c>
      <c r="G2278" t="s">
        <v>38</v>
      </c>
      <c r="H2278">
        <v>1382</v>
      </c>
      <c r="I2278" t="s">
        <v>25</v>
      </c>
      <c r="J2278">
        <v>1</v>
      </c>
      <c r="K2278" t="s">
        <v>42</v>
      </c>
      <c r="L2278" t="s">
        <v>32</v>
      </c>
      <c r="M2278">
        <v>45810</v>
      </c>
      <c r="N2278">
        <v>3</v>
      </c>
      <c r="O2278">
        <v>14</v>
      </c>
      <c r="P2278">
        <v>1</v>
      </c>
      <c r="Q2278">
        <v>8</v>
      </c>
      <c r="R2278">
        <v>3</v>
      </c>
      <c r="S2278">
        <v>5</v>
      </c>
      <c r="T2278">
        <v>1</v>
      </c>
      <c r="U2278">
        <v>4</v>
      </c>
      <c r="V2278">
        <f>COUNTIF(tbl_General[EmployeeID],tbl_General[[#This Row],[EmployeeID]])</f>
        <v>1</v>
      </c>
    </row>
    <row r="2279" spans="1:22" x14ac:dyDescent="0.25">
      <c r="A2279">
        <v>32</v>
      </c>
      <c r="B2279" t="s">
        <v>21</v>
      </c>
      <c r="C2279" t="s">
        <v>22</v>
      </c>
      <c r="D2279" t="s">
        <v>30</v>
      </c>
      <c r="E2279">
        <v>20</v>
      </c>
      <c r="F2279">
        <v>3</v>
      </c>
      <c r="G2279" t="s">
        <v>38</v>
      </c>
      <c r="H2279">
        <v>2852</v>
      </c>
      <c r="I2279" t="s">
        <v>25</v>
      </c>
      <c r="J2279">
        <v>1</v>
      </c>
      <c r="K2279" t="s">
        <v>42</v>
      </c>
      <c r="L2279" t="s">
        <v>32</v>
      </c>
      <c r="M2279">
        <v>45810</v>
      </c>
      <c r="N2279">
        <v>3</v>
      </c>
      <c r="O2279">
        <v>14</v>
      </c>
      <c r="P2279">
        <v>1</v>
      </c>
      <c r="Q2279">
        <v>8</v>
      </c>
      <c r="R2279">
        <v>3</v>
      </c>
      <c r="S2279">
        <v>5</v>
      </c>
      <c r="T2279">
        <v>1</v>
      </c>
      <c r="U2279">
        <v>4</v>
      </c>
      <c r="V2279">
        <f>COUNTIF(tbl_General[EmployeeID],tbl_General[[#This Row],[EmployeeID]])</f>
        <v>1</v>
      </c>
    </row>
    <row r="2280" spans="1:22" x14ac:dyDescent="0.25">
      <c r="A2280">
        <v>32</v>
      </c>
      <c r="B2280" t="s">
        <v>21</v>
      </c>
      <c r="C2280" t="s">
        <v>22</v>
      </c>
      <c r="D2280" t="s">
        <v>30</v>
      </c>
      <c r="E2280">
        <v>20</v>
      </c>
      <c r="F2280">
        <v>3</v>
      </c>
      <c r="G2280" t="s">
        <v>38</v>
      </c>
      <c r="H2280">
        <v>4322</v>
      </c>
      <c r="I2280" t="s">
        <v>25</v>
      </c>
      <c r="J2280">
        <v>1</v>
      </c>
      <c r="K2280" t="s">
        <v>42</v>
      </c>
      <c r="L2280" t="s">
        <v>32</v>
      </c>
      <c r="M2280">
        <v>45810</v>
      </c>
      <c r="N2280">
        <v>3</v>
      </c>
      <c r="O2280">
        <v>14</v>
      </c>
      <c r="P2280">
        <v>1</v>
      </c>
      <c r="Q2280">
        <v>8</v>
      </c>
      <c r="R2280">
        <v>3</v>
      </c>
      <c r="S2280">
        <v>5</v>
      </c>
      <c r="T2280">
        <v>1</v>
      </c>
      <c r="U2280">
        <v>4</v>
      </c>
      <c r="V2280">
        <f>COUNTIF(tbl_General[EmployeeID],tbl_General[[#This Row],[EmployeeID]])</f>
        <v>1</v>
      </c>
    </row>
    <row r="2281" spans="1:22" x14ac:dyDescent="0.25">
      <c r="A2281">
        <v>41</v>
      </c>
      <c r="B2281" t="s">
        <v>21</v>
      </c>
      <c r="C2281" t="s">
        <v>22</v>
      </c>
      <c r="D2281" t="s">
        <v>30</v>
      </c>
      <c r="E2281">
        <v>9</v>
      </c>
      <c r="F2281">
        <v>2</v>
      </c>
      <c r="G2281" t="s">
        <v>24</v>
      </c>
      <c r="H2281">
        <v>89</v>
      </c>
      <c r="I2281" t="s">
        <v>25</v>
      </c>
      <c r="J2281">
        <v>1</v>
      </c>
      <c r="K2281" t="s">
        <v>40</v>
      </c>
      <c r="L2281" t="s">
        <v>32</v>
      </c>
      <c r="M2281">
        <v>54870</v>
      </c>
      <c r="N2281">
        <v>6</v>
      </c>
      <c r="O2281">
        <v>19</v>
      </c>
      <c r="P2281">
        <v>2</v>
      </c>
      <c r="Q2281">
        <v>8</v>
      </c>
      <c r="R2281">
        <v>0</v>
      </c>
      <c r="S2281">
        <v>5</v>
      </c>
      <c r="T2281">
        <v>1</v>
      </c>
      <c r="U2281">
        <v>2</v>
      </c>
      <c r="V2281">
        <f>COUNTIF(tbl_General[EmployeeID],tbl_General[[#This Row],[EmployeeID]])</f>
        <v>1</v>
      </c>
    </row>
    <row r="2282" spans="1:22" x14ac:dyDescent="0.25">
      <c r="A2282">
        <v>41</v>
      </c>
      <c r="B2282" t="s">
        <v>21</v>
      </c>
      <c r="C2282" t="s">
        <v>22</v>
      </c>
      <c r="D2282" t="s">
        <v>30</v>
      </c>
      <c r="E2282">
        <v>9</v>
      </c>
      <c r="F2282">
        <v>2</v>
      </c>
      <c r="G2282" t="s">
        <v>24</v>
      </c>
      <c r="H2282">
        <v>1559</v>
      </c>
      <c r="I2282" t="s">
        <v>25</v>
      </c>
      <c r="J2282">
        <v>1</v>
      </c>
      <c r="K2282" t="s">
        <v>40</v>
      </c>
      <c r="L2282" t="s">
        <v>32</v>
      </c>
      <c r="M2282">
        <v>54870</v>
      </c>
      <c r="N2282">
        <v>6</v>
      </c>
      <c r="O2282">
        <v>19</v>
      </c>
      <c r="P2282">
        <v>2</v>
      </c>
      <c r="Q2282">
        <v>8</v>
      </c>
      <c r="R2282">
        <v>0</v>
      </c>
      <c r="S2282">
        <v>5</v>
      </c>
      <c r="T2282">
        <v>1</v>
      </c>
      <c r="U2282">
        <v>2</v>
      </c>
      <c r="V2282">
        <f>COUNTIF(tbl_General[EmployeeID],tbl_General[[#This Row],[EmployeeID]])</f>
        <v>1</v>
      </c>
    </row>
    <row r="2283" spans="1:22" x14ac:dyDescent="0.25">
      <c r="A2283">
        <v>41</v>
      </c>
      <c r="B2283" t="s">
        <v>21</v>
      </c>
      <c r="C2283" t="s">
        <v>22</v>
      </c>
      <c r="D2283" t="s">
        <v>30</v>
      </c>
      <c r="E2283">
        <v>9</v>
      </c>
      <c r="F2283">
        <v>2</v>
      </c>
      <c r="G2283" t="s">
        <v>24</v>
      </c>
      <c r="H2283">
        <v>3029</v>
      </c>
      <c r="I2283" t="s">
        <v>25</v>
      </c>
      <c r="J2283">
        <v>1</v>
      </c>
      <c r="K2283" t="s">
        <v>40</v>
      </c>
      <c r="L2283" t="s">
        <v>32</v>
      </c>
      <c r="M2283">
        <v>54870</v>
      </c>
      <c r="N2283">
        <v>6</v>
      </c>
      <c r="O2283">
        <v>19</v>
      </c>
      <c r="P2283">
        <v>2</v>
      </c>
      <c r="Q2283">
        <v>8</v>
      </c>
      <c r="R2283">
        <v>0</v>
      </c>
      <c r="S2283">
        <v>5</v>
      </c>
      <c r="T2283">
        <v>1</v>
      </c>
      <c r="U2283">
        <v>2</v>
      </c>
      <c r="V2283">
        <f>COUNTIF(tbl_General[EmployeeID],tbl_General[[#This Row],[EmployeeID]])</f>
        <v>1</v>
      </c>
    </row>
    <row r="2284" spans="1:22" x14ac:dyDescent="0.25">
      <c r="A2284">
        <v>33</v>
      </c>
      <c r="B2284" t="s">
        <v>21</v>
      </c>
      <c r="C2284" t="s">
        <v>29</v>
      </c>
      <c r="D2284" t="s">
        <v>30</v>
      </c>
      <c r="E2284">
        <v>2</v>
      </c>
      <c r="F2284">
        <v>3</v>
      </c>
      <c r="G2284" t="s">
        <v>38</v>
      </c>
      <c r="H2284">
        <v>733</v>
      </c>
      <c r="I2284" t="s">
        <v>25</v>
      </c>
      <c r="J2284">
        <v>1</v>
      </c>
      <c r="K2284" t="s">
        <v>35</v>
      </c>
      <c r="L2284" t="s">
        <v>27</v>
      </c>
      <c r="M2284">
        <v>87930</v>
      </c>
      <c r="N2284">
        <v>6</v>
      </c>
      <c r="O2284">
        <v>17</v>
      </c>
      <c r="P2284">
        <v>0</v>
      </c>
      <c r="Q2284">
        <v>8</v>
      </c>
      <c r="R2284">
        <v>2</v>
      </c>
      <c r="S2284">
        <v>5</v>
      </c>
      <c r="T2284">
        <v>1</v>
      </c>
      <c r="U2284">
        <v>2</v>
      </c>
      <c r="V2284">
        <f>COUNTIF(tbl_General[EmployeeID],tbl_General[[#This Row],[EmployeeID]])</f>
        <v>1</v>
      </c>
    </row>
    <row r="2285" spans="1:22" x14ac:dyDescent="0.25">
      <c r="A2285">
        <v>33</v>
      </c>
      <c r="B2285" t="s">
        <v>21</v>
      </c>
      <c r="C2285" t="s">
        <v>29</v>
      </c>
      <c r="D2285" t="s">
        <v>30</v>
      </c>
      <c r="E2285">
        <v>2</v>
      </c>
      <c r="F2285">
        <v>3</v>
      </c>
      <c r="G2285" t="s">
        <v>38</v>
      </c>
      <c r="H2285">
        <v>2203</v>
      </c>
      <c r="I2285" t="s">
        <v>25</v>
      </c>
      <c r="J2285">
        <v>1</v>
      </c>
      <c r="K2285" t="s">
        <v>35</v>
      </c>
      <c r="L2285" t="s">
        <v>27</v>
      </c>
      <c r="M2285">
        <v>87930</v>
      </c>
      <c r="N2285">
        <v>6</v>
      </c>
      <c r="O2285">
        <v>17</v>
      </c>
      <c r="P2285">
        <v>0</v>
      </c>
      <c r="Q2285">
        <v>8</v>
      </c>
      <c r="R2285">
        <v>2</v>
      </c>
      <c r="S2285">
        <v>5</v>
      </c>
      <c r="T2285">
        <v>1</v>
      </c>
      <c r="U2285">
        <v>2</v>
      </c>
      <c r="V2285">
        <f>COUNTIF(tbl_General[EmployeeID],tbl_General[[#This Row],[EmployeeID]])</f>
        <v>1</v>
      </c>
    </row>
    <row r="2286" spans="1:22" x14ac:dyDescent="0.25">
      <c r="A2286">
        <v>33</v>
      </c>
      <c r="B2286" t="s">
        <v>21</v>
      </c>
      <c r="C2286" t="s">
        <v>29</v>
      </c>
      <c r="D2286" t="s">
        <v>30</v>
      </c>
      <c r="E2286">
        <v>2</v>
      </c>
      <c r="F2286">
        <v>3</v>
      </c>
      <c r="G2286" t="s">
        <v>38</v>
      </c>
      <c r="H2286">
        <v>3673</v>
      </c>
      <c r="I2286" t="s">
        <v>25</v>
      </c>
      <c r="J2286">
        <v>1</v>
      </c>
      <c r="K2286" t="s">
        <v>35</v>
      </c>
      <c r="L2286" t="s">
        <v>27</v>
      </c>
      <c r="M2286">
        <v>87930</v>
      </c>
      <c r="N2286">
        <v>6</v>
      </c>
      <c r="O2286">
        <v>17</v>
      </c>
      <c r="P2286">
        <v>0</v>
      </c>
      <c r="Q2286">
        <v>8</v>
      </c>
      <c r="R2286">
        <v>2</v>
      </c>
      <c r="S2286">
        <v>5</v>
      </c>
      <c r="T2286">
        <v>1</v>
      </c>
      <c r="U2286">
        <v>2</v>
      </c>
      <c r="V2286">
        <f>COUNTIF(tbl_General[EmployeeID],tbl_General[[#This Row],[EmployeeID]])</f>
        <v>1</v>
      </c>
    </row>
    <row r="2287" spans="1:22" x14ac:dyDescent="0.25">
      <c r="A2287">
        <v>39</v>
      </c>
      <c r="B2287" t="s">
        <v>21</v>
      </c>
      <c r="C2287" t="s">
        <v>22</v>
      </c>
      <c r="D2287" t="s">
        <v>30</v>
      </c>
      <c r="E2287">
        <v>17</v>
      </c>
      <c r="F2287">
        <v>4</v>
      </c>
      <c r="G2287" t="s">
        <v>46</v>
      </c>
      <c r="H2287">
        <v>729</v>
      </c>
      <c r="I2287" t="s">
        <v>25</v>
      </c>
      <c r="J2287">
        <v>2</v>
      </c>
      <c r="K2287" t="s">
        <v>26</v>
      </c>
      <c r="L2287" t="s">
        <v>27</v>
      </c>
      <c r="M2287">
        <v>104750</v>
      </c>
      <c r="N2287">
        <v>3</v>
      </c>
      <c r="O2287">
        <v>11</v>
      </c>
      <c r="P2287">
        <v>1</v>
      </c>
      <c r="Q2287">
        <v>8</v>
      </c>
      <c r="R2287">
        <v>3</v>
      </c>
      <c r="S2287">
        <v>5</v>
      </c>
      <c r="T2287">
        <v>1</v>
      </c>
      <c r="U2287">
        <v>4</v>
      </c>
      <c r="V2287">
        <f>COUNTIF(tbl_General[EmployeeID],tbl_General[[#This Row],[EmployeeID]])</f>
        <v>1</v>
      </c>
    </row>
    <row r="2288" spans="1:22" x14ac:dyDescent="0.25">
      <c r="A2288">
        <v>39</v>
      </c>
      <c r="B2288" t="s">
        <v>21</v>
      </c>
      <c r="C2288" t="s">
        <v>22</v>
      </c>
      <c r="D2288" t="s">
        <v>30</v>
      </c>
      <c r="E2288">
        <v>17</v>
      </c>
      <c r="F2288">
        <v>4</v>
      </c>
      <c r="G2288" t="s">
        <v>46</v>
      </c>
      <c r="H2288">
        <v>2199</v>
      </c>
      <c r="I2288" t="s">
        <v>25</v>
      </c>
      <c r="J2288">
        <v>2</v>
      </c>
      <c r="K2288" t="s">
        <v>26</v>
      </c>
      <c r="L2288" t="s">
        <v>27</v>
      </c>
      <c r="M2288">
        <v>104750</v>
      </c>
      <c r="N2288">
        <v>3</v>
      </c>
      <c r="O2288">
        <v>11</v>
      </c>
      <c r="P2288">
        <v>1</v>
      </c>
      <c r="Q2288">
        <v>8</v>
      </c>
      <c r="R2288">
        <v>3</v>
      </c>
      <c r="S2288">
        <v>5</v>
      </c>
      <c r="T2288">
        <v>1</v>
      </c>
      <c r="U2288">
        <v>4</v>
      </c>
      <c r="V2288">
        <f>COUNTIF(tbl_General[EmployeeID],tbl_General[[#This Row],[EmployeeID]])</f>
        <v>1</v>
      </c>
    </row>
    <row r="2289" spans="1:22" x14ac:dyDescent="0.25">
      <c r="A2289">
        <v>39</v>
      </c>
      <c r="B2289" t="s">
        <v>21</v>
      </c>
      <c r="C2289" t="s">
        <v>22</v>
      </c>
      <c r="D2289" t="s">
        <v>30</v>
      </c>
      <c r="E2289">
        <v>17</v>
      </c>
      <c r="F2289">
        <v>4</v>
      </c>
      <c r="G2289" t="s">
        <v>46</v>
      </c>
      <c r="H2289">
        <v>3669</v>
      </c>
      <c r="I2289" t="s">
        <v>25</v>
      </c>
      <c r="J2289">
        <v>2</v>
      </c>
      <c r="K2289" t="s">
        <v>26</v>
      </c>
      <c r="L2289" t="s">
        <v>27</v>
      </c>
      <c r="M2289">
        <v>104750</v>
      </c>
      <c r="N2289">
        <v>3</v>
      </c>
      <c r="O2289">
        <v>11</v>
      </c>
      <c r="P2289">
        <v>1</v>
      </c>
      <c r="Q2289">
        <v>8</v>
      </c>
      <c r="R2289">
        <v>3</v>
      </c>
      <c r="S2289">
        <v>5</v>
      </c>
      <c r="T2289">
        <v>1</v>
      </c>
      <c r="U2289">
        <v>4</v>
      </c>
      <c r="V2289">
        <f>COUNTIF(tbl_General[EmployeeID],tbl_General[[#This Row],[EmployeeID]])</f>
        <v>1</v>
      </c>
    </row>
    <row r="2290" spans="1:22" x14ac:dyDescent="0.25">
      <c r="A2290">
        <v>42</v>
      </c>
      <c r="B2290" t="s">
        <v>21</v>
      </c>
      <c r="C2290" t="s">
        <v>22</v>
      </c>
      <c r="D2290" t="s">
        <v>30</v>
      </c>
      <c r="E2290">
        <v>2</v>
      </c>
      <c r="F2290">
        <v>3</v>
      </c>
      <c r="G2290" t="s">
        <v>38</v>
      </c>
      <c r="H2290">
        <v>131</v>
      </c>
      <c r="I2290" t="s">
        <v>25</v>
      </c>
      <c r="J2290">
        <v>4</v>
      </c>
      <c r="K2290" t="s">
        <v>44</v>
      </c>
      <c r="L2290" t="s">
        <v>41</v>
      </c>
      <c r="M2290">
        <v>110310</v>
      </c>
      <c r="N2290">
        <v>3</v>
      </c>
      <c r="O2290">
        <v>12</v>
      </c>
      <c r="P2290">
        <v>1</v>
      </c>
      <c r="Q2290">
        <v>8</v>
      </c>
      <c r="R2290">
        <v>2</v>
      </c>
      <c r="S2290">
        <v>5</v>
      </c>
      <c r="T2290">
        <v>1</v>
      </c>
      <c r="U2290">
        <v>2</v>
      </c>
      <c r="V2290">
        <f>COUNTIF(tbl_General[EmployeeID],tbl_General[[#This Row],[EmployeeID]])</f>
        <v>1</v>
      </c>
    </row>
    <row r="2291" spans="1:22" x14ac:dyDescent="0.25">
      <c r="A2291">
        <v>42</v>
      </c>
      <c r="B2291" t="s">
        <v>21</v>
      </c>
      <c r="C2291" t="s">
        <v>22</v>
      </c>
      <c r="D2291" t="s">
        <v>30</v>
      </c>
      <c r="E2291">
        <v>2</v>
      </c>
      <c r="F2291">
        <v>3</v>
      </c>
      <c r="G2291" t="s">
        <v>38</v>
      </c>
      <c r="H2291">
        <v>1601</v>
      </c>
      <c r="I2291" t="s">
        <v>25</v>
      </c>
      <c r="J2291">
        <v>4</v>
      </c>
      <c r="K2291" t="s">
        <v>44</v>
      </c>
      <c r="L2291" t="s">
        <v>41</v>
      </c>
      <c r="M2291">
        <v>110310</v>
      </c>
      <c r="N2291">
        <v>3</v>
      </c>
      <c r="O2291">
        <v>12</v>
      </c>
      <c r="P2291">
        <v>1</v>
      </c>
      <c r="Q2291">
        <v>8</v>
      </c>
      <c r="R2291">
        <v>2</v>
      </c>
      <c r="S2291">
        <v>5</v>
      </c>
      <c r="T2291">
        <v>1</v>
      </c>
      <c r="U2291">
        <v>2</v>
      </c>
      <c r="V2291">
        <f>COUNTIF(tbl_General[EmployeeID],tbl_General[[#This Row],[EmployeeID]])</f>
        <v>1</v>
      </c>
    </row>
    <row r="2292" spans="1:22" x14ac:dyDescent="0.25">
      <c r="A2292">
        <v>42</v>
      </c>
      <c r="B2292" t="s">
        <v>21</v>
      </c>
      <c r="C2292" t="s">
        <v>22</v>
      </c>
      <c r="D2292" t="s">
        <v>30</v>
      </c>
      <c r="E2292">
        <v>2</v>
      </c>
      <c r="F2292">
        <v>3</v>
      </c>
      <c r="G2292" t="s">
        <v>38</v>
      </c>
      <c r="H2292">
        <v>3071</v>
      </c>
      <c r="I2292" t="s">
        <v>25</v>
      </c>
      <c r="J2292">
        <v>4</v>
      </c>
      <c r="K2292" t="s">
        <v>44</v>
      </c>
      <c r="L2292" t="s">
        <v>41</v>
      </c>
      <c r="M2292">
        <v>110310</v>
      </c>
      <c r="N2292">
        <v>3</v>
      </c>
      <c r="O2292">
        <v>12</v>
      </c>
      <c r="P2292">
        <v>1</v>
      </c>
      <c r="Q2292">
        <v>8</v>
      </c>
      <c r="R2292">
        <v>2</v>
      </c>
      <c r="S2292">
        <v>5</v>
      </c>
      <c r="T2292">
        <v>1</v>
      </c>
      <c r="U2292">
        <v>2</v>
      </c>
      <c r="V2292">
        <f>COUNTIF(tbl_General[EmployeeID],tbl_General[[#This Row],[EmployeeID]])</f>
        <v>1</v>
      </c>
    </row>
    <row r="2293" spans="1:22" x14ac:dyDescent="0.25">
      <c r="A2293">
        <v>31</v>
      </c>
      <c r="B2293" t="s">
        <v>21</v>
      </c>
      <c r="C2293" t="s">
        <v>22</v>
      </c>
      <c r="D2293" t="s">
        <v>23</v>
      </c>
      <c r="E2293">
        <v>9</v>
      </c>
      <c r="F2293">
        <v>4</v>
      </c>
      <c r="G2293" t="s">
        <v>24</v>
      </c>
      <c r="H2293">
        <v>1101</v>
      </c>
      <c r="I2293" t="s">
        <v>25</v>
      </c>
      <c r="J2293">
        <v>1</v>
      </c>
      <c r="K2293" t="s">
        <v>35</v>
      </c>
      <c r="L2293" t="s">
        <v>41</v>
      </c>
      <c r="M2293">
        <v>161240</v>
      </c>
      <c r="N2293">
        <v>2</v>
      </c>
      <c r="O2293">
        <v>23</v>
      </c>
      <c r="P2293">
        <v>1</v>
      </c>
      <c r="Q2293">
        <v>8</v>
      </c>
      <c r="R2293">
        <v>2</v>
      </c>
      <c r="S2293">
        <v>5</v>
      </c>
      <c r="T2293">
        <v>1</v>
      </c>
      <c r="U2293">
        <v>4</v>
      </c>
      <c r="V2293">
        <f>COUNTIF(tbl_General[EmployeeID],tbl_General[[#This Row],[EmployeeID]])</f>
        <v>1</v>
      </c>
    </row>
    <row r="2294" spans="1:22" x14ac:dyDescent="0.25">
      <c r="A2294">
        <v>31</v>
      </c>
      <c r="B2294" t="s">
        <v>21</v>
      </c>
      <c r="C2294" t="s">
        <v>22</v>
      </c>
      <c r="D2294" t="s">
        <v>23</v>
      </c>
      <c r="E2294">
        <v>9</v>
      </c>
      <c r="F2294">
        <v>4</v>
      </c>
      <c r="G2294" t="s">
        <v>24</v>
      </c>
      <c r="H2294">
        <v>2571</v>
      </c>
      <c r="I2294" t="s">
        <v>25</v>
      </c>
      <c r="J2294">
        <v>1</v>
      </c>
      <c r="K2294" t="s">
        <v>35</v>
      </c>
      <c r="L2294" t="s">
        <v>41</v>
      </c>
      <c r="M2294">
        <v>161240</v>
      </c>
      <c r="N2294">
        <v>2</v>
      </c>
      <c r="O2294">
        <v>23</v>
      </c>
      <c r="P2294">
        <v>1</v>
      </c>
      <c r="Q2294">
        <v>8</v>
      </c>
      <c r="R2294">
        <v>2</v>
      </c>
      <c r="S2294">
        <v>5</v>
      </c>
      <c r="T2294">
        <v>1</v>
      </c>
      <c r="U2294">
        <v>4</v>
      </c>
      <c r="V2294">
        <f>COUNTIF(tbl_General[EmployeeID],tbl_General[[#This Row],[EmployeeID]])</f>
        <v>1</v>
      </c>
    </row>
    <row r="2295" spans="1:22" x14ac:dyDescent="0.25">
      <c r="A2295">
        <v>31</v>
      </c>
      <c r="B2295" t="s">
        <v>21</v>
      </c>
      <c r="C2295" t="s">
        <v>22</v>
      </c>
      <c r="D2295" t="s">
        <v>23</v>
      </c>
      <c r="E2295">
        <v>9</v>
      </c>
      <c r="F2295">
        <v>4</v>
      </c>
      <c r="G2295" t="s">
        <v>24</v>
      </c>
      <c r="H2295">
        <v>4041</v>
      </c>
      <c r="I2295" t="s">
        <v>25</v>
      </c>
      <c r="J2295">
        <v>1</v>
      </c>
      <c r="K2295" t="s">
        <v>35</v>
      </c>
      <c r="L2295" t="s">
        <v>41</v>
      </c>
      <c r="M2295">
        <v>161240</v>
      </c>
      <c r="N2295">
        <v>2</v>
      </c>
      <c r="O2295">
        <v>23</v>
      </c>
      <c r="P2295">
        <v>1</v>
      </c>
      <c r="Q2295">
        <v>8</v>
      </c>
      <c r="R2295">
        <v>2</v>
      </c>
      <c r="S2295">
        <v>5</v>
      </c>
      <c r="T2295">
        <v>1</v>
      </c>
      <c r="U2295">
        <v>4</v>
      </c>
      <c r="V2295">
        <f>COUNTIF(tbl_General[EmployeeID],tbl_General[[#This Row],[EmployeeID]])</f>
        <v>1</v>
      </c>
    </row>
    <row r="2296" spans="1:22" x14ac:dyDescent="0.25">
      <c r="A2296">
        <v>34</v>
      </c>
      <c r="B2296" t="s">
        <v>21</v>
      </c>
      <c r="C2296" t="s">
        <v>22</v>
      </c>
      <c r="D2296" t="s">
        <v>23</v>
      </c>
      <c r="E2296">
        <v>14</v>
      </c>
      <c r="F2296">
        <v>2</v>
      </c>
      <c r="G2296" t="s">
        <v>46</v>
      </c>
      <c r="H2296">
        <v>1085</v>
      </c>
      <c r="I2296" t="s">
        <v>25</v>
      </c>
      <c r="J2296">
        <v>1</v>
      </c>
      <c r="K2296" t="s">
        <v>35</v>
      </c>
      <c r="L2296" t="s">
        <v>27</v>
      </c>
      <c r="M2296">
        <v>22350</v>
      </c>
      <c r="N2296">
        <v>2</v>
      </c>
      <c r="O2296">
        <v>14</v>
      </c>
      <c r="P2296">
        <v>1</v>
      </c>
      <c r="Q2296">
        <v>9</v>
      </c>
      <c r="R2296">
        <v>2</v>
      </c>
      <c r="S2296">
        <v>5</v>
      </c>
      <c r="T2296">
        <v>1</v>
      </c>
      <c r="U2296">
        <v>0</v>
      </c>
      <c r="V2296">
        <f>COUNTIF(tbl_General[EmployeeID],tbl_General[[#This Row],[EmployeeID]])</f>
        <v>1</v>
      </c>
    </row>
    <row r="2297" spans="1:22" x14ac:dyDescent="0.25">
      <c r="A2297">
        <v>34</v>
      </c>
      <c r="B2297" t="s">
        <v>21</v>
      </c>
      <c r="C2297" t="s">
        <v>22</v>
      </c>
      <c r="D2297" t="s">
        <v>23</v>
      </c>
      <c r="E2297">
        <v>14</v>
      </c>
      <c r="F2297">
        <v>2</v>
      </c>
      <c r="G2297" t="s">
        <v>46</v>
      </c>
      <c r="H2297">
        <v>2555</v>
      </c>
      <c r="I2297" t="s">
        <v>25</v>
      </c>
      <c r="J2297">
        <v>1</v>
      </c>
      <c r="K2297" t="s">
        <v>35</v>
      </c>
      <c r="L2297" t="s">
        <v>27</v>
      </c>
      <c r="M2297">
        <v>22350</v>
      </c>
      <c r="N2297">
        <v>2</v>
      </c>
      <c r="O2297">
        <v>14</v>
      </c>
      <c r="P2297">
        <v>1</v>
      </c>
      <c r="Q2297">
        <v>9</v>
      </c>
      <c r="R2297">
        <v>2</v>
      </c>
      <c r="S2297">
        <v>5</v>
      </c>
      <c r="T2297">
        <v>1</v>
      </c>
      <c r="U2297">
        <v>0</v>
      </c>
      <c r="V2297">
        <f>COUNTIF(tbl_General[EmployeeID],tbl_General[[#This Row],[EmployeeID]])</f>
        <v>1</v>
      </c>
    </row>
    <row r="2298" spans="1:22" x14ac:dyDescent="0.25">
      <c r="A2298">
        <v>34</v>
      </c>
      <c r="B2298" t="s">
        <v>21</v>
      </c>
      <c r="C2298" t="s">
        <v>22</v>
      </c>
      <c r="D2298" t="s">
        <v>23</v>
      </c>
      <c r="E2298">
        <v>14</v>
      </c>
      <c r="F2298">
        <v>2</v>
      </c>
      <c r="G2298" t="s">
        <v>46</v>
      </c>
      <c r="H2298">
        <v>4025</v>
      </c>
      <c r="I2298" t="s">
        <v>25</v>
      </c>
      <c r="J2298">
        <v>1</v>
      </c>
      <c r="K2298" t="s">
        <v>35</v>
      </c>
      <c r="L2298" t="s">
        <v>27</v>
      </c>
      <c r="M2298">
        <v>22350</v>
      </c>
      <c r="N2298">
        <v>2</v>
      </c>
      <c r="O2298">
        <v>14</v>
      </c>
      <c r="P2298">
        <v>1</v>
      </c>
      <c r="Q2298">
        <v>9</v>
      </c>
      <c r="R2298">
        <v>2</v>
      </c>
      <c r="S2298">
        <v>5</v>
      </c>
      <c r="T2298">
        <v>1</v>
      </c>
      <c r="U2298">
        <v>0</v>
      </c>
      <c r="V2298">
        <f>COUNTIF(tbl_General[EmployeeID],tbl_General[[#This Row],[EmployeeID]])</f>
        <v>1</v>
      </c>
    </row>
    <row r="2299" spans="1:22" x14ac:dyDescent="0.25">
      <c r="A2299">
        <v>54</v>
      </c>
      <c r="B2299" t="s">
        <v>21</v>
      </c>
      <c r="C2299" t="s">
        <v>22</v>
      </c>
      <c r="D2299" t="s">
        <v>30</v>
      </c>
      <c r="E2299">
        <v>1</v>
      </c>
      <c r="F2299">
        <v>3</v>
      </c>
      <c r="G2299" t="s">
        <v>38</v>
      </c>
      <c r="H2299">
        <v>1149</v>
      </c>
      <c r="I2299" t="s">
        <v>25</v>
      </c>
      <c r="J2299">
        <v>2</v>
      </c>
      <c r="K2299" t="s">
        <v>37</v>
      </c>
      <c r="L2299" t="s">
        <v>32</v>
      </c>
      <c r="M2299">
        <v>23620</v>
      </c>
      <c r="N2299">
        <v>6</v>
      </c>
      <c r="O2299">
        <v>13</v>
      </c>
      <c r="P2299">
        <v>1</v>
      </c>
      <c r="Q2299">
        <v>9</v>
      </c>
      <c r="R2299">
        <v>2</v>
      </c>
      <c r="S2299">
        <v>5</v>
      </c>
      <c r="T2299">
        <v>1</v>
      </c>
      <c r="U2299">
        <v>4</v>
      </c>
      <c r="V2299">
        <f>COUNTIF(tbl_General[EmployeeID],tbl_General[[#This Row],[EmployeeID]])</f>
        <v>1</v>
      </c>
    </row>
    <row r="2300" spans="1:22" x14ac:dyDescent="0.25">
      <c r="A2300">
        <v>54</v>
      </c>
      <c r="B2300" t="s">
        <v>21</v>
      </c>
      <c r="C2300" t="s">
        <v>22</v>
      </c>
      <c r="D2300" t="s">
        <v>30</v>
      </c>
      <c r="E2300">
        <v>1</v>
      </c>
      <c r="F2300">
        <v>3</v>
      </c>
      <c r="G2300" t="s">
        <v>38</v>
      </c>
      <c r="H2300">
        <v>2619</v>
      </c>
      <c r="I2300" t="s">
        <v>25</v>
      </c>
      <c r="J2300">
        <v>2</v>
      </c>
      <c r="K2300" t="s">
        <v>37</v>
      </c>
      <c r="L2300" t="s">
        <v>32</v>
      </c>
      <c r="M2300">
        <v>23620</v>
      </c>
      <c r="N2300">
        <v>6</v>
      </c>
      <c r="O2300">
        <v>13</v>
      </c>
      <c r="P2300">
        <v>1</v>
      </c>
      <c r="Q2300">
        <v>9</v>
      </c>
      <c r="R2300">
        <v>2</v>
      </c>
      <c r="S2300">
        <v>5</v>
      </c>
      <c r="T2300">
        <v>1</v>
      </c>
      <c r="U2300">
        <v>4</v>
      </c>
      <c r="V2300">
        <f>COUNTIF(tbl_General[EmployeeID],tbl_General[[#This Row],[EmployeeID]])</f>
        <v>1</v>
      </c>
    </row>
    <row r="2301" spans="1:22" x14ac:dyDescent="0.25">
      <c r="A2301">
        <v>54</v>
      </c>
      <c r="B2301" t="s">
        <v>21</v>
      </c>
      <c r="C2301" t="s">
        <v>22</v>
      </c>
      <c r="D2301" t="s">
        <v>30</v>
      </c>
      <c r="E2301">
        <v>1</v>
      </c>
      <c r="F2301">
        <v>3</v>
      </c>
      <c r="G2301" t="s">
        <v>38</v>
      </c>
      <c r="H2301">
        <v>4089</v>
      </c>
      <c r="I2301" t="s">
        <v>25</v>
      </c>
      <c r="J2301">
        <v>2</v>
      </c>
      <c r="K2301" t="s">
        <v>37</v>
      </c>
      <c r="L2301" t="s">
        <v>32</v>
      </c>
      <c r="M2301">
        <v>23620</v>
      </c>
      <c r="N2301">
        <v>6</v>
      </c>
      <c r="O2301">
        <v>13</v>
      </c>
      <c r="P2301">
        <v>1</v>
      </c>
      <c r="Q2301">
        <v>9</v>
      </c>
      <c r="R2301">
        <v>2</v>
      </c>
      <c r="S2301">
        <v>5</v>
      </c>
      <c r="T2301">
        <v>1</v>
      </c>
      <c r="U2301">
        <v>4</v>
      </c>
      <c r="V2301">
        <f>COUNTIF(tbl_General[EmployeeID],tbl_General[[#This Row],[EmployeeID]])</f>
        <v>1</v>
      </c>
    </row>
    <row r="2302" spans="1:22" x14ac:dyDescent="0.25">
      <c r="A2302">
        <v>30</v>
      </c>
      <c r="B2302" t="s">
        <v>21</v>
      </c>
      <c r="C2302" t="s">
        <v>36</v>
      </c>
      <c r="D2302" t="s">
        <v>30</v>
      </c>
      <c r="E2302">
        <v>15</v>
      </c>
      <c r="F2302">
        <v>3</v>
      </c>
      <c r="G2302" t="s">
        <v>38</v>
      </c>
      <c r="H2302">
        <v>162</v>
      </c>
      <c r="I2302" t="s">
        <v>25</v>
      </c>
      <c r="J2302">
        <v>2</v>
      </c>
      <c r="K2302" t="s">
        <v>35</v>
      </c>
      <c r="L2302" t="s">
        <v>27</v>
      </c>
      <c r="M2302">
        <v>23800</v>
      </c>
      <c r="N2302">
        <v>4</v>
      </c>
      <c r="O2302">
        <v>18</v>
      </c>
      <c r="P2302">
        <v>3</v>
      </c>
      <c r="Q2302">
        <v>9</v>
      </c>
      <c r="R2302">
        <v>2</v>
      </c>
      <c r="S2302">
        <v>5</v>
      </c>
      <c r="T2302">
        <v>1</v>
      </c>
      <c r="U2302">
        <v>4</v>
      </c>
      <c r="V2302">
        <f>COUNTIF(tbl_General[EmployeeID],tbl_General[[#This Row],[EmployeeID]])</f>
        <v>1</v>
      </c>
    </row>
    <row r="2303" spans="1:22" x14ac:dyDescent="0.25">
      <c r="A2303">
        <v>30</v>
      </c>
      <c r="B2303" t="s">
        <v>21</v>
      </c>
      <c r="C2303" t="s">
        <v>36</v>
      </c>
      <c r="D2303" t="s">
        <v>30</v>
      </c>
      <c r="E2303">
        <v>15</v>
      </c>
      <c r="F2303">
        <v>3</v>
      </c>
      <c r="G2303" t="s">
        <v>38</v>
      </c>
      <c r="H2303">
        <v>1632</v>
      </c>
      <c r="I2303" t="s">
        <v>25</v>
      </c>
      <c r="J2303">
        <v>2</v>
      </c>
      <c r="K2303" t="s">
        <v>35</v>
      </c>
      <c r="L2303" t="s">
        <v>27</v>
      </c>
      <c r="M2303">
        <v>23800</v>
      </c>
      <c r="N2303">
        <v>4</v>
      </c>
      <c r="O2303">
        <v>18</v>
      </c>
      <c r="P2303">
        <v>3</v>
      </c>
      <c r="Q2303">
        <v>9</v>
      </c>
      <c r="R2303">
        <v>2</v>
      </c>
      <c r="S2303">
        <v>5</v>
      </c>
      <c r="T2303">
        <v>1</v>
      </c>
      <c r="U2303">
        <v>4</v>
      </c>
      <c r="V2303">
        <f>COUNTIF(tbl_General[EmployeeID],tbl_General[[#This Row],[EmployeeID]])</f>
        <v>1</v>
      </c>
    </row>
    <row r="2304" spans="1:22" x14ac:dyDescent="0.25">
      <c r="A2304">
        <v>30</v>
      </c>
      <c r="B2304" t="s">
        <v>21</v>
      </c>
      <c r="C2304" t="s">
        <v>36</v>
      </c>
      <c r="D2304" t="s">
        <v>30</v>
      </c>
      <c r="E2304">
        <v>15</v>
      </c>
      <c r="F2304">
        <v>3</v>
      </c>
      <c r="G2304" t="s">
        <v>38</v>
      </c>
      <c r="H2304">
        <v>3102</v>
      </c>
      <c r="I2304" t="s">
        <v>25</v>
      </c>
      <c r="J2304">
        <v>2</v>
      </c>
      <c r="K2304" t="s">
        <v>35</v>
      </c>
      <c r="L2304" t="s">
        <v>27</v>
      </c>
      <c r="M2304">
        <v>23800</v>
      </c>
      <c r="N2304">
        <v>4</v>
      </c>
      <c r="O2304">
        <v>18</v>
      </c>
      <c r="P2304">
        <v>3</v>
      </c>
      <c r="Q2304">
        <v>9</v>
      </c>
      <c r="R2304">
        <v>2</v>
      </c>
      <c r="S2304">
        <v>5</v>
      </c>
      <c r="T2304">
        <v>1</v>
      </c>
      <c r="U2304">
        <v>4</v>
      </c>
      <c r="V2304">
        <f>COUNTIF(tbl_General[EmployeeID],tbl_General[[#This Row],[EmployeeID]])</f>
        <v>1</v>
      </c>
    </row>
    <row r="2305" spans="1:22" x14ac:dyDescent="0.25">
      <c r="A2305">
        <v>52</v>
      </c>
      <c r="B2305" t="s">
        <v>21</v>
      </c>
      <c r="C2305" t="s">
        <v>22</v>
      </c>
      <c r="D2305" t="s">
        <v>30</v>
      </c>
      <c r="E2305">
        <v>29</v>
      </c>
      <c r="F2305">
        <v>3</v>
      </c>
      <c r="G2305" t="s">
        <v>24</v>
      </c>
      <c r="H2305">
        <v>330</v>
      </c>
      <c r="I2305" t="s">
        <v>34</v>
      </c>
      <c r="J2305">
        <v>2</v>
      </c>
      <c r="K2305" t="s">
        <v>42</v>
      </c>
      <c r="L2305" t="s">
        <v>27</v>
      </c>
      <c r="M2305">
        <v>29420</v>
      </c>
      <c r="N2305">
        <v>8</v>
      </c>
      <c r="O2305">
        <v>11</v>
      </c>
      <c r="P2305">
        <v>1</v>
      </c>
      <c r="Q2305">
        <v>9</v>
      </c>
      <c r="R2305">
        <v>1</v>
      </c>
      <c r="S2305">
        <v>5</v>
      </c>
      <c r="T2305">
        <v>1</v>
      </c>
      <c r="U2305">
        <v>4</v>
      </c>
      <c r="V2305">
        <f>COUNTIF(tbl_General[EmployeeID],tbl_General[[#This Row],[EmployeeID]])</f>
        <v>1</v>
      </c>
    </row>
    <row r="2306" spans="1:22" x14ac:dyDescent="0.25">
      <c r="A2306">
        <v>52</v>
      </c>
      <c r="B2306" t="s">
        <v>21</v>
      </c>
      <c r="C2306" t="s">
        <v>22</v>
      </c>
      <c r="D2306" t="s">
        <v>30</v>
      </c>
      <c r="E2306">
        <v>29</v>
      </c>
      <c r="F2306">
        <v>3</v>
      </c>
      <c r="G2306" t="s">
        <v>24</v>
      </c>
      <c r="H2306">
        <v>1800</v>
      </c>
      <c r="I2306" t="s">
        <v>34</v>
      </c>
      <c r="J2306">
        <v>2</v>
      </c>
      <c r="K2306" t="s">
        <v>42</v>
      </c>
      <c r="L2306" t="s">
        <v>27</v>
      </c>
      <c r="M2306">
        <v>29420</v>
      </c>
      <c r="N2306">
        <v>8</v>
      </c>
      <c r="O2306">
        <v>11</v>
      </c>
      <c r="P2306">
        <v>1</v>
      </c>
      <c r="Q2306">
        <v>9</v>
      </c>
      <c r="R2306">
        <v>1</v>
      </c>
      <c r="S2306">
        <v>5</v>
      </c>
      <c r="T2306">
        <v>1</v>
      </c>
      <c r="U2306">
        <v>4</v>
      </c>
      <c r="V2306">
        <f>COUNTIF(tbl_General[EmployeeID],tbl_General[[#This Row],[EmployeeID]])</f>
        <v>1</v>
      </c>
    </row>
    <row r="2307" spans="1:22" x14ac:dyDescent="0.25">
      <c r="A2307">
        <v>52</v>
      </c>
      <c r="B2307" t="s">
        <v>21</v>
      </c>
      <c r="C2307" t="s">
        <v>22</v>
      </c>
      <c r="D2307" t="s">
        <v>30</v>
      </c>
      <c r="E2307">
        <v>29</v>
      </c>
      <c r="F2307">
        <v>3</v>
      </c>
      <c r="G2307" t="s">
        <v>24</v>
      </c>
      <c r="H2307">
        <v>3270</v>
      </c>
      <c r="I2307" t="s">
        <v>34</v>
      </c>
      <c r="J2307">
        <v>2</v>
      </c>
      <c r="K2307" t="s">
        <v>42</v>
      </c>
      <c r="L2307" t="s">
        <v>27</v>
      </c>
      <c r="M2307">
        <v>29420</v>
      </c>
      <c r="N2307">
        <v>8</v>
      </c>
      <c r="O2307">
        <v>11</v>
      </c>
      <c r="P2307">
        <v>1</v>
      </c>
      <c r="Q2307">
        <v>9</v>
      </c>
      <c r="R2307">
        <v>1</v>
      </c>
      <c r="S2307">
        <v>5</v>
      </c>
      <c r="T2307">
        <v>1</v>
      </c>
      <c r="U2307">
        <v>4</v>
      </c>
      <c r="V2307">
        <f>COUNTIF(tbl_General[EmployeeID],tbl_General[[#This Row],[EmployeeID]])</f>
        <v>1</v>
      </c>
    </row>
    <row r="2308" spans="1:22" x14ac:dyDescent="0.25">
      <c r="A2308">
        <v>32</v>
      </c>
      <c r="B2308" t="s">
        <v>21</v>
      </c>
      <c r="C2308" t="s">
        <v>22</v>
      </c>
      <c r="D2308" t="s">
        <v>23</v>
      </c>
      <c r="E2308">
        <v>10</v>
      </c>
      <c r="F2308">
        <v>3</v>
      </c>
      <c r="G2308" t="s">
        <v>45</v>
      </c>
      <c r="H2308">
        <v>369</v>
      </c>
      <c r="I2308" t="s">
        <v>25</v>
      </c>
      <c r="J2308">
        <v>1</v>
      </c>
      <c r="K2308" t="s">
        <v>37</v>
      </c>
      <c r="L2308" t="s">
        <v>27</v>
      </c>
      <c r="M2308">
        <v>30720</v>
      </c>
      <c r="N2308">
        <v>5</v>
      </c>
      <c r="O2308">
        <v>12</v>
      </c>
      <c r="P2308">
        <v>0</v>
      </c>
      <c r="Q2308">
        <v>9</v>
      </c>
      <c r="R2308">
        <v>4</v>
      </c>
      <c r="S2308">
        <v>5</v>
      </c>
      <c r="T2308">
        <v>1</v>
      </c>
      <c r="U2308">
        <v>3</v>
      </c>
      <c r="V2308">
        <f>COUNTIF(tbl_General[EmployeeID],tbl_General[[#This Row],[EmployeeID]])</f>
        <v>1</v>
      </c>
    </row>
    <row r="2309" spans="1:22" x14ac:dyDescent="0.25">
      <c r="A2309">
        <v>32</v>
      </c>
      <c r="B2309" t="s">
        <v>21</v>
      </c>
      <c r="C2309" t="s">
        <v>22</v>
      </c>
      <c r="D2309" t="s">
        <v>23</v>
      </c>
      <c r="E2309">
        <v>10</v>
      </c>
      <c r="F2309">
        <v>3</v>
      </c>
      <c r="G2309" t="s">
        <v>45</v>
      </c>
      <c r="H2309">
        <v>1839</v>
      </c>
      <c r="I2309" t="s">
        <v>25</v>
      </c>
      <c r="J2309">
        <v>1</v>
      </c>
      <c r="K2309" t="s">
        <v>37</v>
      </c>
      <c r="L2309" t="s">
        <v>27</v>
      </c>
      <c r="M2309">
        <v>30720</v>
      </c>
      <c r="N2309">
        <v>5</v>
      </c>
      <c r="O2309">
        <v>12</v>
      </c>
      <c r="P2309">
        <v>0</v>
      </c>
      <c r="Q2309">
        <v>9</v>
      </c>
      <c r="R2309">
        <v>4</v>
      </c>
      <c r="S2309">
        <v>5</v>
      </c>
      <c r="T2309">
        <v>1</v>
      </c>
      <c r="U2309">
        <v>3</v>
      </c>
      <c r="V2309">
        <f>COUNTIF(tbl_General[EmployeeID],tbl_General[[#This Row],[EmployeeID]])</f>
        <v>1</v>
      </c>
    </row>
    <row r="2310" spans="1:22" x14ac:dyDescent="0.25">
      <c r="A2310">
        <v>32</v>
      </c>
      <c r="B2310" t="s">
        <v>21</v>
      </c>
      <c r="C2310" t="s">
        <v>22</v>
      </c>
      <c r="D2310" t="s">
        <v>23</v>
      </c>
      <c r="E2310">
        <v>10</v>
      </c>
      <c r="F2310">
        <v>3</v>
      </c>
      <c r="G2310" t="s">
        <v>45</v>
      </c>
      <c r="H2310">
        <v>3309</v>
      </c>
      <c r="I2310" t="s">
        <v>25</v>
      </c>
      <c r="J2310">
        <v>1</v>
      </c>
      <c r="K2310" t="s">
        <v>37</v>
      </c>
      <c r="L2310" t="s">
        <v>27</v>
      </c>
      <c r="M2310">
        <v>30720</v>
      </c>
      <c r="N2310">
        <v>5</v>
      </c>
      <c r="O2310">
        <v>12</v>
      </c>
      <c r="P2310">
        <v>0</v>
      </c>
      <c r="Q2310">
        <v>9</v>
      </c>
      <c r="R2310">
        <v>4</v>
      </c>
      <c r="S2310">
        <v>5</v>
      </c>
      <c r="T2310">
        <v>1</v>
      </c>
      <c r="U2310">
        <v>3</v>
      </c>
      <c r="V2310">
        <f>COUNTIF(tbl_General[EmployeeID],tbl_General[[#This Row],[EmployeeID]])</f>
        <v>1</v>
      </c>
    </row>
    <row r="2311" spans="1:22" x14ac:dyDescent="0.25">
      <c r="A2311">
        <v>31</v>
      </c>
      <c r="B2311" t="s">
        <v>21</v>
      </c>
      <c r="C2311" t="s">
        <v>29</v>
      </c>
      <c r="D2311" t="s">
        <v>23</v>
      </c>
      <c r="E2311">
        <v>3</v>
      </c>
      <c r="F2311">
        <v>3</v>
      </c>
      <c r="G2311" t="s">
        <v>45</v>
      </c>
      <c r="H2311">
        <v>982</v>
      </c>
      <c r="I2311" t="s">
        <v>34</v>
      </c>
      <c r="J2311">
        <v>2</v>
      </c>
      <c r="K2311" t="s">
        <v>35</v>
      </c>
      <c r="L2311" t="s">
        <v>32</v>
      </c>
      <c r="M2311">
        <v>46210</v>
      </c>
      <c r="N2311">
        <v>2</v>
      </c>
      <c r="O2311">
        <v>18</v>
      </c>
      <c r="P2311">
        <v>1</v>
      </c>
      <c r="Q2311">
        <v>9</v>
      </c>
      <c r="R2311">
        <v>3</v>
      </c>
      <c r="S2311">
        <v>5</v>
      </c>
      <c r="T2311">
        <v>1</v>
      </c>
      <c r="U2311">
        <v>4</v>
      </c>
      <c r="V2311">
        <f>COUNTIF(tbl_General[EmployeeID],tbl_General[[#This Row],[EmployeeID]])</f>
        <v>1</v>
      </c>
    </row>
    <row r="2312" spans="1:22" x14ac:dyDescent="0.25">
      <c r="A2312">
        <v>31</v>
      </c>
      <c r="B2312" t="s">
        <v>21</v>
      </c>
      <c r="C2312" t="s">
        <v>29</v>
      </c>
      <c r="D2312" t="s">
        <v>23</v>
      </c>
      <c r="E2312">
        <v>3</v>
      </c>
      <c r="F2312">
        <v>3</v>
      </c>
      <c r="G2312" t="s">
        <v>45</v>
      </c>
      <c r="H2312">
        <v>2452</v>
      </c>
      <c r="I2312" t="s">
        <v>34</v>
      </c>
      <c r="J2312">
        <v>2</v>
      </c>
      <c r="K2312" t="s">
        <v>35</v>
      </c>
      <c r="L2312" t="s">
        <v>32</v>
      </c>
      <c r="M2312">
        <v>46210</v>
      </c>
      <c r="N2312">
        <v>2</v>
      </c>
      <c r="O2312">
        <v>18</v>
      </c>
      <c r="P2312">
        <v>1</v>
      </c>
      <c r="Q2312">
        <v>9</v>
      </c>
      <c r="R2312">
        <v>3</v>
      </c>
      <c r="S2312">
        <v>5</v>
      </c>
      <c r="T2312">
        <v>1</v>
      </c>
      <c r="U2312">
        <v>4</v>
      </c>
      <c r="V2312">
        <f>COUNTIF(tbl_General[EmployeeID],tbl_General[[#This Row],[EmployeeID]])</f>
        <v>1</v>
      </c>
    </row>
    <row r="2313" spans="1:22" x14ac:dyDescent="0.25">
      <c r="A2313">
        <v>31</v>
      </c>
      <c r="B2313" t="s">
        <v>21</v>
      </c>
      <c r="C2313" t="s">
        <v>29</v>
      </c>
      <c r="D2313" t="s">
        <v>23</v>
      </c>
      <c r="E2313">
        <v>3</v>
      </c>
      <c r="F2313">
        <v>3</v>
      </c>
      <c r="G2313" t="s">
        <v>45</v>
      </c>
      <c r="H2313">
        <v>3922</v>
      </c>
      <c r="I2313" t="s">
        <v>34</v>
      </c>
      <c r="J2313">
        <v>2</v>
      </c>
      <c r="K2313" t="s">
        <v>35</v>
      </c>
      <c r="L2313" t="s">
        <v>32</v>
      </c>
      <c r="M2313">
        <v>46210</v>
      </c>
      <c r="N2313">
        <v>2</v>
      </c>
      <c r="O2313">
        <v>18</v>
      </c>
      <c r="P2313">
        <v>1</v>
      </c>
      <c r="Q2313">
        <v>9</v>
      </c>
      <c r="R2313">
        <v>3</v>
      </c>
      <c r="S2313">
        <v>5</v>
      </c>
      <c r="T2313">
        <v>1</v>
      </c>
      <c r="U2313">
        <v>4</v>
      </c>
      <c r="V2313">
        <f>COUNTIF(tbl_General[EmployeeID],tbl_General[[#This Row],[EmployeeID]])</f>
        <v>1</v>
      </c>
    </row>
    <row r="2314" spans="1:22" x14ac:dyDescent="0.25">
      <c r="A2314">
        <v>54</v>
      </c>
      <c r="B2314" t="s">
        <v>21</v>
      </c>
      <c r="C2314" t="s">
        <v>22</v>
      </c>
      <c r="D2314" t="s">
        <v>30</v>
      </c>
      <c r="E2314">
        <v>18</v>
      </c>
      <c r="F2314">
        <v>4</v>
      </c>
      <c r="G2314" t="s">
        <v>38</v>
      </c>
      <c r="H2314">
        <v>318</v>
      </c>
      <c r="I2314" t="s">
        <v>25</v>
      </c>
      <c r="J2314">
        <v>2</v>
      </c>
      <c r="K2314" t="s">
        <v>40</v>
      </c>
      <c r="L2314" t="s">
        <v>41</v>
      </c>
      <c r="M2314">
        <v>49630</v>
      </c>
      <c r="N2314">
        <v>9</v>
      </c>
      <c r="O2314">
        <v>15</v>
      </c>
      <c r="P2314">
        <v>1</v>
      </c>
      <c r="Q2314">
        <v>9</v>
      </c>
      <c r="R2314">
        <v>2</v>
      </c>
      <c r="S2314">
        <v>5</v>
      </c>
      <c r="T2314">
        <v>1</v>
      </c>
      <c r="U2314">
        <v>4</v>
      </c>
      <c r="V2314">
        <f>COUNTIF(tbl_General[EmployeeID],tbl_General[[#This Row],[EmployeeID]])</f>
        <v>1</v>
      </c>
    </row>
    <row r="2315" spans="1:22" x14ac:dyDescent="0.25">
      <c r="A2315">
        <v>54</v>
      </c>
      <c r="B2315" t="s">
        <v>21</v>
      </c>
      <c r="C2315" t="s">
        <v>22</v>
      </c>
      <c r="D2315" t="s">
        <v>30</v>
      </c>
      <c r="E2315">
        <v>18</v>
      </c>
      <c r="F2315">
        <v>4</v>
      </c>
      <c r="G2315" t="s">
        <v>38</v>
      </c>
      <c r="H2315">
        <v>1788</v>
      </c>
      <c r="I2315" t="s">
        <v>25</v>
      </c>
      <c r="J2315">
        <v>2</v>
      </c>
      <c r="K2315" t="s">
        <v>40</v>
      </c>
      <c r="L2315" t="s">
        <v>41</v>
      </c>
      <c r="M2315">
        <v>49630</v>
      </c>
      <c r="N2315">
        <v>9</v>
      </c>
      <c r="O2315">
        <v>15</v>
      </c>
      <c r="P2315">
        <v>1</v>
      </c>
      <c r="Q2315">
        <v>9</v>
      </c>
      <c r="R2315">
        <v>2</v>
      </c>
      <c r="S2315">
        <v>5</v>
      </c>
      <c r="T2315">
        <v>1</v>
      </c>
      <c r="U2315">
        <v>4</v>
      </c>
      <c r="V2315">
        <f>COUNTIF(tbl_General[EmployeeID],tbl_General[[#This Row],[EmployeeID]])</f>
        <v>1</v>
      </c>
    </row>
    <row r="2316" spans="1:22" x14ac:dyDescent="0.25">
      <c r="A2316">
        <v>54</v>
      </c>
      <c r="B2316" t="s">
        <v>21</v>
      </c>
      <c r="C2316" t="s">
        <v>22</v>
      </c>
      <c r="D2316" t="s">
        <v>30</v>
      </c>
      <c r="E2316">
        <v>18</v>
      </c>
      <c r="F2316">
        <v>4</v>
      </c>
      <c r="G2316" t="s">
        <v>38</v>
      </c>
      <c r="H2316">
        <v>3258</v>
      </c>
      <c r="I2316" t="s">
        <v>25</v>
      </c>
      <c r="J2316">
        <v>2</v>
      </c>
      <c r="K2316" t="s">
        <v>40</v>
      </c>
      <c r="L2316" t="s">
        <v>41</v>
      </c>
      <c r="M2316">
        <v>49630</v>
      </c>
      <c r="N2316">
        <v>9</v>
      </c>
      <c r="O2316">
        <v>15</v>
      </c>
      <c r="P2316">
        <v>1</v>
      </c>
      <c r="Q2316">
        <v>9</v>
      </c>
      <c r="R2316">
        <v>2</v>
      </c>
      <c r="S2316">
        <v>5</v>
      </c>
      <c r="T2316">
        <v>1</v>
      </c>
      <c r="U2316">
        <v>4</v>
      </c>
      <c r="V2316">
        <f>COUNTIF(tbl_General[EmployeeID],tbl_General[[#This Row],[EmployeeID]])</f>
        <v>1</v>
      </c>
    </row>
    <row r="2317" spans="1:22" x14ac:dyDescent="0.25">
      <c r="A2317">
        <v>40</v>
      </c>
      <c r="B2317" t="s">
        <v>28</v>
      </c>
      <c r="C2317" t="s">
        <v>22</v>
      </c>
      <c r="D2317" t="s">
        <v>23</v>
      </c>
      <c r="E2317">
        <v>8</v>
      </c>
      <c r="F2317">
        <v>1</v>
      </c>
      <c r="G2317" t="s">
        <v>33</v>
      </c>
      <c r="H2317">
        <v>689</v>
      </c>
      <c r="I2317" t="s">
        <v>34</v>
      </c>
      <c r="J2317">
        <v>1</v>
      </c>
      <c r="K2317" t="s">
        <v>40</v>
      </c>
      <c r="L2317" t="s">
        <v>32</v>
      </c>
      <c r="M2317">
        <v>59850</v>
      </c>
      <c r="N2317">
        <v>2</v>
      </c>
      <c r="O2317">
        <v>13</v>
      </c>
      <c r="P2317">
        <v>3</v>
      </c>
      <c r="Q2317">
        <v>9</v>
      </c>
      <c r="R2317">
        <v>1</v>
      </c>
      <c r="S2317">
        <v>5</v>
      </c>
      <c r="T2317">
        <v>1</v>
      </c>
      <c r="U2317">
        <v>0</v>
      </c>
      <c r="V2317">
        <f>COUNTIF(tbl_General[EmployeeID],tbl_General[[#This Row],[EmployeeID]])</f>
        <v>1</v>
      </c>
    </row>
    <row r="2318" spans="1:22" x14ac:dyDescent="0.25">
      <c r="A2318">
        <v>40</v>
      </c>
      <c r="B2318" t="s">
        <v>28</v>
      </c>
      <c r="C2318" t="s">
        <v>22</v>
      </c>
      <c r="D2318" t="s">
        <v>23</v>
      </c>
      <c r="E2318">
        <v>8</v>
      </c>
      <c r="F2318">
        <v>1</v>
      </c>
      <c r="G2318" t="s">
        <v>33</v>
      </c>
      <c r="H2318">
        <v>2159</v>
      </c>
      <c r="I2318" t="s">
        <v>34</v>
      </c>
      <c r="J2318">
        <v>1</v>
      </c>
      <c r="K2318" t="s">
        <v>40</v>
      </c>
      <c r="L2318" t="s">
        <v>32</v>
      </c>
      <c r="M2318">
        <v>59850</v>
      </c>
      <c r="N2318">
        <v>2</v>
      </c>
      <c r="O2318">
        <v>13</v>
      </c>
      <c r="P2318">
        <v>3</v>
      </c>
      <c r="Q2318">
        <v>9</v>
      </c>
      <c r="R2318">
        <v>1</v>
      </c>
      <c r="S2318">
        <v>5</v>
      </c>
      <c r="T2318">
        <v>1</v>
      </c>
      <c r="U2318">
        <v>0</v>
      </c>
      <c r="V2318">
        <f>COUNTIF(tbl_General[EmployeeID],tbl_General[[#This Row],[EmployeeID]])</f>
        <v>1</v>
      </c>
    </row>
    <row r="2319" spans="1:22" x14ac:dyDescent="0.25">
      <c r="A2319">
        <v>40</v>
      </c>
      <c r="B2319" t="s">
        <v>28</v>
      </c>
      <c r="C2319" t="s">
        <v>22</v>
      </c>
      <c r="D2319" t="s">
        <v>23</v>
      </c>
      <c r="E2319">
        <v>8</v>
      </c>
      <c r="F2319">
        <v>1</v>
      </c>
      <c r="G2319" t="s">
        <v>33</v>
      </c>
      <c r="H2319">
        <v>3629</v>
      </c>
      <c r="I2319" t="s">
        <v>34</v>
      </c>
      <c r="J2319">
        <v>1</v>
      </c>
      <c r="K2319" t="s">
        <v>40</v>
      </c>
      <c r="L2319" t="s">
        <v>32</v>
      </c>
      <c r="M2319">
        <v>59850</v>
      </c>
      <c r="N2319">
        <v>2</v>
      </c>
      <c r="O2319">
        <v>13</v>
      </c>
      <c r="P2319">
        <v>3</v>
      </c>
      <c r="Q2319">
        <v>9</v>
      </c>
      <c r="R2319">
        <v>1</v>
      </c>
      <c r="S2319">
        <v>5</v>
      </c>
      <c r="T2319">
        <v>1</v>
      </c>
      <c r="U2319">
        <v>0</v>
      </c>
      <c r="V2319">
        <f>COUNTIF(tbl_General[EmployeeID],tbl_General[[#This Row],[EmployeeID]])</f>
        <v>1</v>
      </c>
    </row>
    <row r="2320" spans="1:22" x14ac:dyDescent="0.25">
      <c r="A2320">
        <v>32</v>
      </c>
      <c r="B2320" t="s">
        <v>21</v>
      </c>
      <c r="C2320" t="s">
        <v>36</v>
      </c>
      <c r="D2320" t="s">
        <v>30</v>
      </c>
      <c r="E2320">
        <v>3</v>
      </c>
      <c r="F2320">
        <v>1</v>
      </c>
      <c r="G2320" t="s">
        <v>24</v>
      </c>
      <c r="H2320">
        <v>1131</v>
      </c>
      <c r="I2320" t="s">
        <v>34</v>
      </c>
      <c r="J2320">
        <v>3</v>
      </c>
      <c r="K2320" t="s">
        <v>44</v>
      </c>
      <c r="L2320" t="s">
        <v>41</v>
      </c>
      <c r="M2320">
        <v>62090</v>
      </c>
      <c r="N2320">
        <v>5</v>
      </c>
      <c r="O2320">
        <v>17</v>
      </c>
      <c r="P2320">
        <v>1</v>
      </c>
      <c r="Q2320">
        <v>9</v>
      </c>
      <c r="R2320">
        <v>5</v>
      </c>
      <c r="S2320">
        <v>5</v>
      </c>
      <c r="T2320">
        <v>1</v>
      </c>
      <c r="U2320">
        <v>2</v>
      </c>
      <c r="V2320">
        <f>COUNTIF(tbl_General[EmployeeID],tbl_General[[#This Row],[EmployeeID]])</f>
        <v>1</v>
      </c>
    </row>
    <row r="2321" spans="1:22" x14ac:dyDescent="0.25">
      <c r="A2321">
        <v>32</v>
      </c>
      <c r="B2321" t="s">
        <v>21</v>
      </c>
      <c r="C2321" t="s">
        <v>36</v>
      </c>
      <c r="D2321" t="s">
        <v>30</v>
      </c>
      <c r="E2321">
        <v>3</v>
      </c>
      <c r="F2321">
        <v>1</v>
      </c>
      <c r="G2321" t="s">
        <v>24</v>
      </c>
      <c r="H2321">
        <v>2601</v>
      </c>
      <c r="I2321" t="s">
        <v>34</v>
      </c>
      <c r="J2321">
        <v>3</v>
      </c>
      <c r="K2321" t="s">
        <v>44</v>
      </c>
      <c r="L2321" t="s">
        <v>41</v>
      </c>
      <c r="M2321">
        <v>62090</v>
      </c>
      <c r="N2321">
        <v>5</v>
      </c>
      <c r="O2321">
        <v>17</v>
      </c>
      <c r="P2321">
        <v>1</v>
      </c>
      <c r="Q2321">
        <v>9</v>
      </c>
      <c r="R2321">
        <v>5</v>
      </c>
      <c r="S2321">
        <v>5</v>
      </c>
      <c r="T2321">
        <v>1</v>
      </c>
      <c r="U2321">
        <v>2</v>
      </c>
      <c r="V2321">
        <f>COUNTIF(tbl_General[EmployeeID],tbl_General[[#This Row],[EmployeeID]])</f>
        <v>1</v>
      </c>
    </row>
    <row r="2322" spans="1:22" x14ac:dyDescent="0.25">
      <c r="A2322">
        <v>32</v>
      </c>
      <c r="B2322" t="s">
        <v>21</v>
      </c>
      <c r="C2322" t="s">
        <v>36</v>
      </c>
      <c r="D2322" t="s">
        <v>30</v>
      </c>
      <c r="E2322">
        <v>3</v>
      </c>
      <c r="F2322">
        <v>1</v>
      </c>
      <c r="G2322" t="s">
        <v>24</v>
      </c>
      <c r="H2322">
        <v>4071</v>
      </c>
      <c r="I2322" t="s">
        <v>34</v>
      </c>
      <c r="J2322">
        <v>3</v>
      </c>
      <c r="K2322" t="s">
        <v>44</v>
      </c>
      <c r="L2322" t="s">
        <v>41</v>
      </c>
      <c r="M2322">
        <v>62090</v>
      </c>
      <c r="N2322">
        <v>5</v>
      </c>
      <c r="O2322">
        <v>17</v>
      </c>
      <c r="P2322">
        <v>1</v>
      </c>
      <c r="Q2322">
        <v>9</v>
      </c>
      <c r="R2322">
        <v>5</v>
      </c>
      <c r="S2322">
        <v>5</v>
      </c>
      <c r="T2322">
        <v>1</v>
      </c>
      <c r="U2322">
        <v>2</v>
      </c>
      <c r="V2322">
        <f>COUNTIF(tbl_General[EmployeeID],tbl_General[[#This Row],[EmployeeID]])</f>
        <v>1</v>
      </c>
    </row>
    <row r="2323" spans="1:22" x14ac:dyDescent="0.25">
      <c r="A2323">
        <v>44</v>
      </c>
      <c r="B2323" t="s">
        <v>21</v>
      </c>
      <c r="C2323" t="s">
        <v>36</v>
      </c>
      <c r="D2323" t="s">
        <v>30</v>
      </c>
      <c r="E2323">
        <v>8</v>
      </c>
      <c r="F2323">
        <v>2</v>
      </c>
      <c r="G2323" t="s">
        <v>24</v>
      </c>
      <c r="H2323">
        <v>286</v>
      </c>
      <c r="I2323" t="s">
        <v>34</v>
      </c>
      <c r="J2323">
        <v>1</v>
      </c>
      <c r="K2323" t="s">
        <v>31</v>
      </c>
      <c r="L2323" t="s">
        <v>32</v>
      </c>
      <c r="M2323">
        <v>135030</v>
      </c>
      <c r="N2323">
        <v>2</v>
      </c>
      <c r="O2323">
        <v>12</v>
      </c>
      <c r="P2323">
        <v>0</v>
      </c>
      <c r="Q2323">
        <v>9</v>
      </c>
      <c r="R2323">
        <v>6</v>
      </c>
      <c r="S2323">
        <v>5</v>
      </c>
      <c r="T2323">
        <v>1</v>
      </c>
      <c r="U2323">
        <v>4</v>
      </c>
      <c r="V2323">
        <f>COUNTIF(tbl_General[EmployeeID],tbl_General[[#This Row],[EmployeeID]])</f>
        <v>1</v>
      </c>
    </row>
    <row r="2324" spans="1:22" x14ac:dyDescent="0.25">
      <c r="A2324">
        <v>44</v>
      </c>
      <c r="B2324" t="s">
        <v>21</v>
      </c>
      <c r="C2324" t="s">
        <v>36</v>
      </c>
      <c r="D2324" t="s">
        <v>30</v>
      </c>
      <c r="E2324">
        <v>8</v>
      </c>
      <c r="F2324">
        <v>2</v>
      </c>
      <c r="G2324" t="s">
        <v>24</v>
      </c>
      <c r="H2324">
        <v>1756</v>
      </c>
      <c r="I2324" t="s">
        <v>34</v>
      </c>
      <c r="J2324">
        <v>1</v>
      </c>
      <c r="K2324" t="s">
        <v>31</v>
      </c>
      <c r="L2324" t="s">
        <v>32</v>
      </c>
      <c r="M2324">
        <v>135030</v>
      </c>
      <c r="N2324">
        <v>2</v>
      </c>
      <c r="O2324">
        <v>12</v>
      </c>
      <c r="P2324">
        <v>0</v>
      </c>
      <c r="Q2324">
        <v>9</v>
      </c>
      <c r="R2324">
        <v>6</v>
      </c>
      <c r="S2324">
        <v>5</v>
      </c>
      <c r="T2324">
        <v>1</v>
      </c>
      <c r="U2324">
        <v>4</v>
      </c>
      <c r="V2324">
        <f>COUNTIF(tbl_General[EmployeeID],tbl_General[[#This Row],[EmployeeID]])</f>
        <v>1</v>
      </c>
    </row>
    <row r="2325" spans="1:22" x14ac:dyDescent="0.25">
      <c r="A2325">
        <v>44</v>
      </c>
      <c r="B2325" t="s">
        <v>21</v>
      </c>
      <c r="C2325" t="s">
        <v>36</v>
      </c>
      <c r="D2325" t="s">
        <v>30</v>
      </c>
      <c r="E2325">
        <v>8</v>
      </c>
      <c r="F2325">
        <v>2</v>
      </c>
      <c r="G2325" t="s">
        <v>24</v>
      </c>
      <c r="H2325">
        <v>3226</v>
      </c>
      <c r="I2325" t="s">
        <v>34</v>
      </c>
      <c r="J2325">
        <v>1</v>
      </c>
      <c r="K2325" t="s">
        <v>31</v>
      </c>
      <c r="L2325" t="s">
        <v>32</v>
      </c>
      <c r="M2325">
        <v>135030</v>
      </c>
      <c r="N2325">
        <v>2</v>
      </c>
      <c r="O2325">
        <v>12</v>
      </c>
      <c r="P2325">
        <v>0</v>
      </c>
      <c r="Q2325">
        <v>9</v>
      </c>
      <c r="R2325">
        <v>6</v>
      </c>
      <c r="S2325">
        <v>5</v>
      </c>
      <c r="T2325">
        <v>1</v>
      </c>
      <c r="U2325">
        <v>4</v>
      </c>
      <c r="V2325">
        <f>COUNTIF(tbl_General[EmployeeID],tbl_General[[#This Row],[EmployeeID]])</f>
        <v>1</v>
      </c>
    </row>
    <row r="2326" spans="1:22" x14ac:dyDescent="0.25">
      <c r="A2326">
        <v>29</v>
      </c>
      <c r="B2326" t="s">
        <v>21</v>
      </c>
      <c r="C2326" t="s">
        <v>22</v>
      </c>
      <c r="D2326" t="s">
        <v>30</v>
      </c>
      <c r="E2326">
        <v>2</v>
      </c>
      <c r="F2326">
        <v>2</v>
      </c>
      <c r="G2326" t="s">
        <v>24</v>
      </c>
      <c r="H2326">
        <v>962</v>
      </c>
      <c r="I2326" t="s">
        <v>34</v>
      </c>
      <c r="J2326">
        <v>2</v>
      </c>
      <c r="K2326" t="s">
        <v>31</v>
      </c>
      <c r="L2326" t="s">
        <v>27</v>
      </c>
      <c r="M2326">
        <v>192370</v>
      </c>
      <c r="N2326">
        <v>9</v>
      </c>
      <c r="O2326">
        <v>11</v>
      </c>
      <c r="P2326">
        <v>1</v>
      </c>
      <c r="Q2326">
        <v>9</v>
      </c>
      <c r="R2326">
        <v>2</v>
      </c>
      <c r="S2326">
        <v>5</v>
      </c>
      <c r="T2326">
        <v>1</v>
      </c>
      <c r="U2326">
        <v>2</v>
      </c>
      <c r="V2326">
        <f>COUNTIF(tbl_General[EmployeeID],tbl_General[[#This Row],[EmployeeID]])</f>
        <v>1</v>
      </c>
    </row>
    <row r="2327" spans="1:22" x14ac:dyDescent="0.25">
      <c r="A2327">
        <v>29</v>
      </c>
      <c r="B2327" t="s">
        <v>21</v>
      </c>
      <c r="C2327" t="s">
        <v>22</v>
      </c>
      <c r="D2327" t="s">
        <v>30</v>
      </c>
      <c r="E2327">
        <v>2</v>
      </c>
      <c r="F2327">
        <v>2</v>
      </c>
      <c r="G2327" t="s">
        <v>24</v>
      </c>
      <c r="H2327">
        <v>2432</v>
      </c>
      <c r="I2327" t="s">
        <v>34</v>
      </c>
      <c r="J2327">
        <v>2</v>
      </c>
      <c r="K2327" t="s">
        <v>31</v>
      </c>
      <c r="L2327" t="s">
        <v>27</v>
      </c>
      <c r="M2327">
        <v>192370</v>
      </c>
      <c r="N2327">
        <v>9</v>
      </c>
      <c r="O2327">
        <v>11</v>
      </c>
      <c r="P2327">
        <v>1</v>
      </c>
      <c r="Q2327">
        <v>9</v>
      </c>
      <c r="R2327">
        <v>2</v>
      </c>
      <c r="S2327">
        <v>5</v>
      </c>
      <c r="T2327">
        <v>1</v>
      </c>
      <c r="U2327">
        <v>2</v>
      </c>
      <c r="V2327">
        <f>COUNTIF(tbl_General[EmployeeID],tbl_General[[#This Row],[EmployeeID]])</f>
        <v>1</v>
      </c>
    </row>
    <row r="2328" spans="1:22" x14ac:dyDescent="0.25">
      <c r="A2328">
        <v>29</v>
      </c>
      <c r="B2328" t="s">
        <v>21</v>
      </c>
      <c r="C2328" t="s">
        <v>22</v>
      </c>
      <c r="D2328" t="s">
        <v>30</v>
      </c>
      <c r="E2328">
        <v>2</v>
      </c>
      <c r="F2328">
        <v>2</v>
      </c>
      <c r="G2328" t="s">
        <v>24</v>
      </c>
      <c r="H2328">
        <v>3902</v>
      </c>
      <c r="I2328" t="s">
        <v>34</v>
      </c>
      <c r="J2328">
        <v>2</v>
      </c>
      <c r="K2328" t="s">
        <v>31</v>
      </c>
      <c r="L2328" t="s">
        <v>27</v>
      </c>
      <c r="M2328">
        <v>192370</v>
      </c>
      <c r="N2328">
        <v>9</v>
      </c>
      <c r="O2328">
        <v>11</v>
      </c>
      <c r="P2328">
        <v>1</v>
      </c>
      <c r="Q2328">
        <v>9</v>
      </c>
      <c r="R2328">
        <v>2</v>
      </c>
      <c r="S2328">
        <v>5</v>
      </c>
      <c r="T2328">
        <v>1</v>
      </c>
      <c r="U2328">
        <v>2</v>
      </c>
      <c r="V2328">
        <f>COUNTIF(tbl_General[EmployeeID],tbl_General[[#This Row],[EmployeeID]])</f>
        <v>1</v>
      </c>
    </row>
    <row r="2329" spans="1:22" x14ac:dyDescent="0.25">
      <c r="A2329">
        <v>33</v>
      </c>
      <c r="B2329" t="s">
        <v>21</v>
      </c>
      <c r="C2329" t="s">
        <v>29</v>
      </c>
      <c r="D2329" t="s">
        <v>23</v>
      </c>
      <c r="E2329">
        <v>9</v>
      </c>
      <c r="F2329">
        <v>2</v>
      </c>
      <c r="G2329" t="s">
        <v>45</v>
      </c>
      <c r="H2329">
        <v>1252</v>
      </c>
      <c r="I2329" t="s">
        <v>34</v>
      </c>
      <c r="J2329">
        <v>4</v>
      </c>
      <c r="K2329" t="s">
        <v>37</v>
      </c>
      <c r="L2329" t="s">
        <v>27</v>
      </c>
      <c r="M2329">
        <v>29090</v>
      </c>
      <c r="N2329">
        <v>2</v>
      </c>
      <c r="O2329">
        <v>11</v>
      </c>
      <c r="P2329">
        <v>0</v>
      </c>
      <c r="Q2329">
        <v>10</v>
      </c>
      <c r="R2329">
        <v>2</v>
      </c>
      <c r="S2329">
        <v>5</v>
      </c>
      <c r="T2329">
        <v>1</v>
      </c>
      <c r="U2329">
        <v>3</v>
      </c>
      <c r="V2329">
        <f>COUNTIF(tbl_General[EmployeeID],tbl_General[[#This Row],[EmployeeID]])</f>
        <v>1</v>
      </c>
    </row>
    <row r="2330" spans="1:22" x14ac:dyDescent="0.25">
      <c r="A2330">
        <v>33</v>
      </c>
      <c r="B2330" t="s">
        <v>21</v>
      </c>
      <c r="C2330" t="s">
        <v>29</v>
      </c>
      <c r="D2330" t="s">
        <v>23</v>
      </c>
      <c r="E2330">
        <v>9</v>
      </c>
      <c r="F2330">
        <v>2</v>
      </c>
      <c r="G2330" t="s">
        <v>45</v>
      </c>
      <c r="H2330">
        <v>2722</v>
      </c>
      <c r="I2330" t="s">
        <v>34</v>
      </c>
      <c r="J2330">
        <v>4</v>
      </c>
      <c r="K2330" t="s">
        <v>37</v>
      </c>
      <c r="L2330" t="s">
        <v>27</v>
      </c>
      <c r="M2330">
        <v>29090</v>
      </c>
      <c r="N2330">
        <v>2</v>
      </c>
      <c r="O2330">
        <v>11</v>
      </c>
      <c r="P2330">
        <v>0</v>
      </c>
      <c r="Q2330">
        <v>10</v>
      </c>
      <c r="R2330">
        <v>2</v>
      </c>
      <c r="S2330">
        <v>5</v>
      </c>
      <c r="T2330">
        <v>1</v>
      </c>
      <c r="U2330">
        <v>3</v>
      </c>
      <c r="V2330">
        <f>COUNTIF(tbl_General[EmployeeID],tbl_General[[#This Row],[EmployeeID]])</f>
        <v>1</v>
      </c>
    </row>
    <row r="2331" spans="1:22" x14ac:dyDescent="0.25">
      <c r="A2331">
        <v>33</v>
      </c>
      <c r="B2331" t="s">
        <v>21</v>
      </c>
      <c r="C2331" t="s">
        <v>29</v>
      </c>
      <c r="D2331" t="s">
        <v>23</v>
      </c>
      <c r="E2331">
        <v>9</v>
      </c>
      <c r="F2331">
        <v>2</v>
      </c>
      <c r="G2331" t="s">
        <v>45</v>
      </c>
      <c r="H2331">
        <v>4192</v>
      </c>
      <c r="I2331" t="s">
        <v>34</v>
      </c>
      <c r="J2331">
        <v>4</v>
      </c>
      <c r="K2331" t="s">
        <v>37</v>
      </c>
      <c r="L2331" t="s">
        <v>27</v>
      </c>
      <c r="M2331">
        <v>29090</v>
      </c>
      <c r="N2331">
        <v>2</v>
      </c>
      <c r="O2331">
        <v>11</v>
      </c>
      <c r="P2331">
        <v>0</v>
      </c>
      <c r="Q2331">
        <v>10</v>
      </c>
      <c r="R2331">
        <v>2</v>
      </c>
      <c r="S2331">
        <v>5</v>
      </c>
      <c r="T2331">
        <v>1</v>
      </c>
      <c r="U2331">
        <v>3</v>
      </c>
      <c r="V2331">
        <f>COUNTIF(tbl_General[EmployeeID],tbl_General[[#This Row],[EmployeeID]])</f>
        <v>1</v>
      </c>
    </row>
    <row r="2332" spans="1:22" x14ac:dyDescent="0.25">
      <c r="A2332">
        <v>32</v>
      </c>
      <c r="B2332" t="s">
        <v>21</v>
      </c>
      <c r="C2332" t="s">
        <v>29</v>
      </c>
      <c r="D2332" t="s">
        <v>23</v>
      </c>
      <c r="E2332">
        <v>1</v>
      </c>
      <c r="F2332">
        <v>1</v>
      </c>
      <c r="G2332" t="s">
        <v>45</v>
      </c>
      <c r="H2332">
        <v>969</v>
      </c>
      <c r="I2332" t="s">
        <v>34</v>
      </c>
      <c r="J2332">
        <v>2</v>
      </c>
      <c r="K2332" t="s">
        <v>40</v>
      </c>
      <c r="L2332" t="s">
        <v>27</v>
      </c>
      <c r="M2332">
        <v>88580</v>
      </c>
      <c r="N2332">
        <v>6</v>
      </c>
      <c r="O2332">
        <v>16</v>
      </c>
      <c r="P2332">
        <v>1</v>
      </c>
      <c r="Q2332">
        <v>10</v>
      </c>
      <c r="R2332">
        <v>2</v>
      </c>
      <c r="S2332">
        <v>5</v>
      </c>
      <c r="T2332">
        <v>1</v>
      </c>
      <c r="U2332">
        <v>3</v>
      </c>
      <c r="V2332">
        <f>COUNTIF(tbl_General[EmployeeID],tbl_General[[#This Row],[EmployeeID]])</f>
        <v>1</v>
      </c>
    </row>
    <row r="2333" spans="1:22" x14ac:dyDescent="0.25">
      <c r="A2333">
        <v>32</v>
      </c>
      <c r="B2333" t="s">
        <v>21</v>
      </c>
      <c r="C2333" t="s">
        <v>29</v>
      </c>
      <c r="D2333" t="s">
        <v>23</v>
      </c>
      <c r="E2333">
        <v>1</v>
      </c>
      <c r="F2333">
        <v>1</v>
      </c>
      <c r="G2333" t="s">
        <v>45</v>
      </c>
      <c r="H2333">
        <v>2439</v>
      </c>
      <c r="I2333" t="s">
        <v>34</v>
      </c>
      <c r="J2333">
        <v>2</v>
      </c>
      <c r="K2333" t="s">
        <v>40</v>
      </c>
      <c r="L2333" t="s">
        <v>27</v>
      </c>
      <c r="M2333">
        <v>88580</v>
      </c>
      <c r="N2333">
        <v>6</v>
      </c>
      <c r="O2333">
        <v>16</v>
      </c>
      <c r="P2333">
        <v>1</v>
      </c>
      <c r="Q2333">
        <v>10</v>
      </c>
      <c r="R2333">
        <v>2</v>
      </c>
      <c r="S2333">
        <v>5</v>
      </c>
      <c r="T2333">
        <v>1</v>
      </c>
      <c r="U2333">
        <v>3</v>
      </c>
      <c r="V2333">
        <f>COUNTIF(tbl_General[EmployeeID],tbl_General[[#This Row],[EmployeeID]])</f>
        <v>1</v>
      </c>
    </row>
    <row r="2334" spans="1:22" x14ac:dyDescent="0.25">
      <c r="A2334">
        <v>32</v>
      </c>
      <c r="B2334" t="s">
        <v>21</v>
      </c>
      <c r="C2334" t="s">
        <v>29</v>
      </c>
      <c r="D2334" t="s">
        <v>23</v>
      </c>
      <c r="E2334">
        <v>1</v>
      </c>
      <c r="F2334">
        <v>1</v>
      </c>
      <c r="G2334" t="s">
        <v>45</v>
      </c>
      <c r="H2334">
        <v>3909</v>
      </c>
      <c r="I2334" t="s">
        <v>34</v>
      </c>
      <c r="J2334">
        <v>2</v>
      </c>
      <c r="K2334" t="s">
        <v>40</v>
      </c>
      <c r="L2334" t="s">
        <v>27</v>
      </c>
      <c r="M2334">
        <v>88580</v>
      </c>
      <c r="N2334">
        <v>6</v>
      </c>
      <c r="O2334">
        <v>16</v>
      </c>
      <c r="P2334">
        <v>1</v>
      </c>
      <c r="Q2334">
        <v>10</v>
      </c>
      <c r="R2334">
        <v>2</v>
      </c>
      <c r="S2334">
        <v>5</v>
      </c>
      <c r="T2334">
        <v>1</v>
      </c>
      <c r="U2334">
        <v>3</v>
      </c>
      <c r="V2334">
        <f>COUNTIF(tbl_General[EmployeeID],tbl_General[[#This Row],[EmployeeID]])</f>
        <v>1</v>
      </c>
    </row>
    <row r="2335" spans="1:22" x14ac:dyDescent="0.25">
      <c r="A2335">
        <v>47</v>
      </c>
      <c r="B2335" t="s">
        <v>21</v>
      </c>
      <c r="C2335" t="s">
        <v>22</v>
      </c>
      <c r="D2335" t="s">
        <v>30</v>
      </c>
      <c r="E2335">
        <v>8</v>
      </c>
      <c r="F2335">
        <v>4</v>
      </c>
      <c r="G2335" t="s">
        <v>38</v>
      </c>
      <c r="H2335">
        <v>810</v>
      </c>
      <c r="I2335" t="s">
        <v>25</v>
      </c>
      <c r="J2335">
        <v>2</v>
      </c>
      <c r="K2335" t="s">
        <v>43</v>
      </c>
      <c r="L2335" t="s">
        <v>27</v>
      </c>
      <c r="M2335">
        <v>23660</v>
      </c>
      <c r="N2335">
        <v>3</v>
      </c>
      <c r="O2335">
        <v>17</v>
      </c>
      <c r="P2335">
        <v>0</v>
      </c>
      <c r="Q2335">
        <v>11</v>
      </c>
      <c r="R2335">
        <v>5</v>
      </c>
      <c r="S2335">
        <v>5</v>
      </c>
      <c r="T2335">
        <v>1</v>
      </c>
      <c r="U2335">
        <v>2</v>
      </c>
      <c r="V2335">
        <f>COUNTIF(tbl_General[EmployeeID],tbl_General[[#This Row],[EmployeeID]])</f>
        <v>1</v>
      </c>
    </row>
    <row r="2336" spans="1:22" x14ac:dyDescent="0.25">
      <c r="A2336">
        <v>47</v>
      </c>
      <c r="B2336" t="s">
        <v>21</v>
      </c>
      <c r="C2336" t="s">
        <v>22</v>
      </c>
      <c r="D2336" t="s">
        <v>30</v>
      </c>
      <c r="E2336">
        <v>8</v>
      </c>
      <c r="F2336">
        <v>4</v>
      </c>
      <c r="G2336" t="s">
        <v>38</v>
      </c>
      <c r="H2336">
        <v>2280</v>
      </c>
      <c r="I2336" t="s">
        <v>25</v>
      </c>
      <c r="J2336">
        <v>2</v>
      </c>
      <c r="K2336" t="s">
        <v>43</v>
      </c>
      <c r="L2336" t="s">
        <v>27</v>
      </c>
      <c r="M2336">
        <v>23660</v>
      </c>
      <c r="N2336">
        <v>3</v>
      </c>
      <c r="O2336">
        <v>17</v>
      </c>
      <c r="P2336">
        <v>0</v>
      </c>
      <c r="Q2336">
        <v>11</v>
      </c>
      <c r="R2336">
        <v>5</v>
      </c>
      <c r="S2336">
        <v>5</v>
      </c>
      <c r="T2336">
        <v>1</v>
      </c>
      <c r="U2336">
        <v>2</v>
      </c>
      <c r="V2336">
        <f>COUNTIF(tbl_General[EmployeeID],tbl_General[[#This Row],[EmployeeID]])</f>
        <v>1</v>
      </c>
    </row>
    <row r="2337" spans="1:22" x14ac:dyDescent="0.25">
      <c r="A2337">
        <v>47</v>
      </c>
      <c r="B2337" t="s">
        <v>21</v>
      </c>
      <c r="C2337" t="s">
        <v>22</v>
      </c>
      <c r="D2337" t="s">
        <v>30</v>
      </c>
      <c r="E2337">
        <v>8</v>
      </c>
      <c r="F2337">
        <v>4</v>
      </c>
      <c r="G2337" t="s">
        <v>38</v>
      </c>
      <c r="H2337">
        <v>3750</v>
      </c>
      <c r="I2337" t="s">
        <v>25</v>
      </c>
      <c r="J2337">
        <v>2</v>
      </c>
      <c r="K2337" t="s">
        <v>43</v>
      </c>
      <c r="L2337" t="s">
        <v>27</v>
      </c>
      <c r="M2337">
        <v>23660</v>
      </c>
      <c r="N2337">
        <v>3</v>
      </c>
      <c r="O2337">
        <v>17</v>
      </c>
      <c r="P2337">
        <v>0</v>
      </c>
      <c r="Q2337">
        <v>11</v>
      </c>
      <c r="R2337">
        <v>5</v>
      </c>
      <c r="S2337">
        <v>5</v>
      </c>
      <c r="T2337">
        <v>1</v>
      </c>
      <c r="U2337">
        <v>2</v>
      </c>
      <c r="V2337">
        <f>COUNTIF(tbl_General[EmployeeID],tbl_General[[#This Row],[EmployeeID]])</f>
        <v>1</v>
      </c>
    </row>
    <row r="2338" spans="1:22" x14ac:dyDescent="0.25">
      <c r="A2338">
        <v>57</v>
      </c>
      <c r="B2338" t="s">
        <v>21</v>
      </c>
      <c r="C2338" t="s">
        <v>22</v>
      </c>
      <c r="D2338" t="s">
        <v>30</v>
      </c>
      <c r="E2338">
        <v>3</v>
      </c>
      <c r="F2338">
        <v>3</v>
      </c>
      <c r="G2338" t="s">
        <v>24</v>
      </c>
      <c r="H2338">
        <v>1376</v>
      </c>
      <c r="I2338" t="s">
        <v>34</v>
      </c>
      <c r="J2338">
        <v>2</v>
      </c>
      <c r="K2338" t="s">
        <v>42</v>
      </c>
      <c r="L2338" t="s">
        <v>41</v>
      </c>
      <c r="M2338">
        <v>20130</v>
      </c>
      <c r="N2338">
        <v>3</v>
      </c>
      <c r="O2338">
        <v>14</v>
      </c>
      <c r="P2338">
        <v>1</v>
      </c>
      <c r="Q2338">
        <v>12</v>
      </c>
      <c r="R2338">
        <v>5</v>
      </c>
      <c r="S2338">
        <v>5</v>
      </c>
      <c r="T2338">
        <v>1</v>
      </c>
      <c r="U2338">
        <v>4</v>
      </c>
      <c r="V2338">
        <f>COUNTIF(tbl_General[EmployeeID],tbl_General[[#This Row],[EmployeeID]])</f>
        <v>1</v>
      </c>
    </row>
    <row r="2339" spans="1:22" x14ac:dyDescent="0.25">
      <c r="A2339">
        <v>57</v>
      </c>
      <c r="B2339" t="s">
        <v>21</v>
      </c>
      <c r="C2339" t="s">
        <v>22</v>
      </c>
      <c r="D2339" t="s">
        <v>30</v>
      </c>
      <c r="E2339">
        <v>3</v>
      </c>
      <c r="F2339">
        <v>3</v>
      </c>
      <c r="G2339" t="s">
        <v>24</v>
      </c>
      <c r="H2339">
        <v>2846</v>
      </c>
      <c r="I2339" t="s">
        <v>34</v>
      </c>
      <c r="J2339">
        <v>2</v>
      </c>
      <c r="K2339" t="s">
        <v>42</v>
      </c>
      <c r="L2339" t="s">
        <v>41</v>
      </c>
      <c r="M2339">
        <v>20130</v>
      </c>
      <c r="N2339">
        <v>3</v>
      </c>
      <c r="O2339">
        <v>14</v>
      </c>
      <c r="P2339">
        <v>1</v>
      </c>
      <c r="Q2339">
        <v>12</v>
      </c>
      <c r="R2339">
        <v>5</v>
      </c>
      <c r="S2339">
        <v>5</v>
      </c>
      <c r="T2339">
        <v>1</v>
      </c>
      <c r="U2339">
        <v>4</v>
      </c>
      <c r="V2339">
        <f>COUNTIF(tbl_General[EmployeeID],tbl_General[[#This Row],[EmployeeID]])</f>
        <v>1</v>
      </c>
    </row>
    <row r="2340" spans="1:22" x14ac:dyDescent="0.25">
      <c r="A2340">
        <v>57</v>
      </c>
      <c r="B2340" t="s">
        <v>21</v>
      </c>
      <c r="C2340" t="s">
        <v>22</v>
      </c>
      <c r="D2340" t="s">
        <v>30</v>
      </c>
      <c r="E2340">
        <v>3</v>
      </c>
      <c r="F2340">
        <v>3</v>
      </c>
      <c r="G2340" t="s">
        <v>24</v>
      </c>
      <c r="H2340">
        <v>4316</v>
      </c>
      <c r="I2340" t="s">
        <v>34</v>
      </c>
      <c r="J2340">
        <v>2</v>
      </c>
      <c r="K2340" t="s">
        <v>42</v>
      </c>
      <c r="L2340" t="s">
        <v>41</v>
      </c>
      <c r="M2340">
        <v>20130</v>
      </c>
      <c r="N2340">
        <v>3</v>
      </c>
      <c r="O2340">
        <v>14</v>
      </c>
      <c r="P2340">
        <v>1</v>
      </c>
      <c r="Q2340">
        <v>12</v>
      </c>
      <c r="R2340">
        <v>5</v>
      </c>
      <c r="S2340">
        <v>5</v>
      </c>
      <c r="T2340">
        <v>1</v>
      </c>
      <c r="U2340">
        <v>4</v>
      </c>
      <c r="V2340">
        <f>COUNTIF(tbl_General[EmployeeID],tbl_General[[#This Row],[EmployeeID]])</f>
        <v>1</v>
      </c>
    </row>
    <row r="2341" spans="1:22" x14ac:dyDescent="0.25">
      <c r="A2341">
        <v>41</v>
      </c>
      <c r="B2341" t="s">
        <v>21</v>
      </c>
      <c r="C2341" t="s">
        <v>22</v>
      </c>
      <c r="D2341" t="s">
        <v>23</v>
      </c>
      <c r="E2341">
        <v>2</v>
      </c>
      <c r="F2341">
        <v>2</v>
      </c>
      <c r="G2341" t="s">
        <v>38</v>
      </c>
      <c r="H2341">
        <v>1163</v>
      </c>
      <c r="I2341" t="s">
        <v>34</v>
      </c>
      <c r="J2341">
        <v>1</v>
      </c>
      <c r="K2341" t="s">
        <v>26</v>
      </c>
      <c r="L2341" t="s">
        <v>27</v>
      </c>
      <c r="M2341">
        <v>23870</v>
      </c>
      <c r="N2341">
        <v>3</v>
      </c>
      <c r="O2341">
        <v>17</v>
      </c>
      <c r="P2341">
        <v>1</v>
      </c>
      <c r="Q2341">
        <v>12</v>
      </c>
      <c r="R2341">
        <v>1</v>
      </c>
      <c r="S2341">
        <v>5</v>
      </c>
      <c r="T2341">
        <v>1</v>
      </c>
      <c r="U2341">
        <v>0</v>
      </c>
      <c r="V2341">
        <f>COUNTIF(tbl_General[EmployeeID],tbl_General[[#This Row],[EmployeeID]])</f>
        <v>1</v>
      </c>
    </row>
    <row r="2342" spans="1:22" x14ac:dyDescent="0.25">
      <c r="A2342">
        <v>41</v>
      </c>
      <c r="B2342" t="s">
        <v>21</v>
      </c>
      <c r="C2342" t="s">
        <v>22</v>
      </c>
      <c r="D2342" t="s">
        <v>23</v>
      </c>
      <c r="E2342">
        <v>2</v>
      </c>
      <c r="F2342">
        <v>2</v>
      </c>
      <c r="G2342" t="s">
        <v>38</v>
      </c>
      <c r="H2342">
        <v>2633</v>
      </c>
      <c r="I2342" t="s">
        <v>34</v>
      </c>
      <c r="J2342">
        <v>1</v>
      </c>
      <c r="K2342" t="s">
        <v>26</v>
      </c>
      <c r="L2342" t="s">
        <v>27</v>
      </c>
      <c r="M2342">
        <v>23870</v>
      </c>
      <c r="N2342">
        <v>3</v>
      </c>
      <c r="O2342">
        <v>17</v>
      </c>
      <c r="P2342">
        <v>1</v>
      </c>
      <c r="Q2342">
        <v>12</v>
      </c>
      <c r="R2342">
        <v>1</v>
      </c>
      <c r="S2342">
        <v>5</v>
      </c>
      <c r="T2342">
        <v>1</v>
      </c>
      <c r="U2342">
        <v>0</v>
      </c>
      <c r="V2342">
        <f>COUNTIF(tbl_General[EmployeeID],tbl_General[[#This Row],[EmployeeID]])</f>
        <v>1</v>
      </c>
    </row>
    <row r="2343" spans="1:22" x14ac:dyDescent="0.25">
      <c r="A2343">
        <v>41</v>
      </c>
      <c r="B2343" t="s">
        <v>21</v>
      </c>
      <c r="C2343" t="s">
        <v>22</v>
      </c>
      <c r="D2343" t="s">
        <v>23</v>
      </c>
      <c r="E2343">
        <v>2</v>
      </c>
      <c r="F2343">
        <v>2</v>
      </c>
      <c r="G2343" t="s">
        <v>38</v>
      </c>
      <c r="H2343">
        <v>4103</v>
      </c>
      <c r="I2343" t="s">
        <v>34</v>
      </c>
      <c r="J2343">
        <v>1</v>
      </c>
      <c r="K2343" t="s">
        <v>26</v>
      </c>
      <c r="L2343" t="s">
        <v>27</v>
      </c>
      <c r="M2343">
        <v>23870</v>
      </c>
      <c r="N2343">
        <v>3</v>
      </c>
      <c r="O2343">
        <v>17</v>
      </c>
      <c r="P2343">
        <v>1</v>
      </c>
      <c r="Q2343">
        <v>12</v>
      </c>
      <c r="R2343">
        <v>1</v>
      </c>
      <c r="S2343">
        <v>5</v>
      </c>
      <c r="T2343">
        <v>1</v>
      </c>
      <c r="U2343">
        <v>0</v>
      </c>
      <c r="V2343">
        <f>COUNTIF(tbl_General[EmployeeID],tbl_General[[#This Row],[EmployeeID]])</f>
        <v>1</v>
      </c>
    </row>
    <row r="2344" spans="1:22" x14ac:dyDescent="0.25">
      <c r="A2344">
        <v>58</v>
      </c>
      <c r="B2344" t="s">
        <v>21</v>
      </c>
      <c r="C2344" t="s">
        <v>36</v>
      </c>
      <c r="D2344" t="s">
        <v>30</v>
      </c>
      <c r="E2344">
        <v>2</v>
      </c>
      <c r="F2344">
        <v>3</v>
      </c>
      <c r="G2344" t="s">
        <v>24</v>
      </c>
      <c r="H2344">
        <v>51</v>
      </c>
      <c r="I2344" t="s">
        <v>34</v>
      </c>
      <c r="J2344">
        <v>2</v>
      </c>
      <c r="K2344" t="s">
        <v>42</v>
      </c>
      <c r="L2344" t="s">
        <v>41</v>
      </c>
      <c r="M2344">
        <v>39680</v>
      </c>
      <c r="N2344">
        <v>2</v>
      </c>
      <c r="O2344">
        <v>13</v>
      </c>
      <c r="P2344">
        <v>2</v>
      </c>
      <c r="Q2344">
        <v>12</v>
      </c>
      <c r="R2344">
        <v>3</v>
      </c>
      <c r="S2344">
        <v>5</v>
      </c>
      <c r="T2344">
        <v>1</v>
      </c>
      <c r="U2344">
        <v>2</v>
      </c>
      <c r="V2344">
        <f>COUNTIF(tbl_General[EmployeeID],tbl_General[[#This Row],[EmployeeID]])</f>
        <v>1</v>
      </c>
    </row>
    <row r="2345" spans="1:22" x14ac:dyDescent="0.25">
      <c r="A2345">
        <v>58</v>
      </c>
      <c r="B2345" t="s">
        <v>21</v>
      </c>
      <c r="C2345" t="s">
        <v>36</v>
      </c>
      <c r="D2345" t="s">
        <v>30</v>
      </c>
      <c r="E2345">
        <v>2</v>
      </c>
      <c r="F2345">
        <v>3</v>
      </c>
      <c r="G2345" t="s">
        <v>24</v>
      </c>
      <c r="H2345">
        <v>1521</v>
      </c>
      <c r="I2345" t="s">
        <v>34</v>
      </c>
      <c r="J2345">
        <v>2</v>
      </c>
      <c r="K2345" t="s">
        <v>42</v>
      </c>
      <c r="L2345" t="s">
        <v>41</v>
      </c>
      <c r="M2345">
        <v>39680</v>
      </c>
      <c r="N2345">
        <v>2</v>
      </c>
      <c r="O2345">
        <v>13</v>
      </c>
      <c r="P2345">
        <v>2</v>
      </c>
      <c r="Q2345">
        <v>12</v>
      </c>
      <c r="R2345">
        <v>3</v>
      </c>
      <c r="S2345">
        <v>5</v>
      </c>
      <c r="T2345">
        <v>1</v>
      </c>
      <c r="U2345">
        <v>2</v>
      </c>
      <c r="V2345">
        <f>COUNTIF(tbl_General[EmployeeID],tbl_General[[#This Row],[EmployeeID]])</f>
        <v>1</v>
      </c>
    </row>
    <row r="2346" spans="1:22" x14ac:dyDescent="0.25">
      <c r="A2346">
        <v>58</v>
      </c>
      <c r="B2346" t="s">
        <v>21</v>
      </c>
      <c r="C2346" t="s">
        <v>36</v>
      </c>
      <c r="D2346" t="s">
        <v>30</v>
      </c>
      <c r="E2346">
        <v>2</v>
      </c>
      <c r="F2346">
        <v>3</v>
      </c>
      <c r="G2346" t="s">
        <v>24</v>
      </c>
      <c r="H2346">
        <v>2991</v>
      </c>
      <c r="I2346" t="s">
        <v>34</v>
      </c>
      <c r="J2346">
        <v>2</v>
      </c>
      <c r="K2346" t="s">
        <v>42</v>
      </c>
      <c r="L2346" t="s">
        <v>41</v>
      </c>
      <c r="M2346">
        <v>39680</v>
      </c>
      <c r="N2346">
        <v>2</v>
      </c>
      <c r="O2346">
        <v>13</v>
      </c>
      <c r="P2346">
        <v>2</v>
      </c>
      <c r="Q2346">
        <v>12</v>
      </c>
      <c r="R2346">
        <v>3</v>
      </c>
      <c r="S2346">
        <v>5</v>
      </c>
      <c r="T2346">
        <v>1</v>
      </c>
      <c r="U2346">
        <v>2</v>
      </c>
      <c r="V2346">
        <f>COUNTIF(tbl_General[EmployeeID],tbl_General[[#This Row],[EmployeeID]])</f>
        <v>1</v>
      </c>
    </row>
    <row r="2347" spans="1:22" x14ac:dyDescent="0.25">
      <c r="A2347">
        <v>37</v>
      </c>
      <c r="B2347" t="s">
        <v>21</v>
      </c>
      <c r="C2347" t="s">
        <v>22</v>
      </c>
      <c r="D2347" t="s">
        <v>23</v>
      </c>
      <c r="E2347">
        <v>6</v>
      </c>
      <c r="F2347">
        <v>1</v>
      </c>
      <c r="G2347" t="s">
        <v>46</v>
      </c>
      <c r="H2347">
        <v>1328</v>
      </c>
      <c r="I2347" t="s">
        <v>34</v>
      </c>
      <c r="J2347">
        <v>1</v>
      </c>
      <c r="K2347" t="s">
        <v>40</v>
      </c>
      <c r="L2347" t="s">
        <v>32</v>
      </c>
      <c r="M2347">
        <v>46390</v>
      </c>
      <c r="N2347">
        <v>2</v>
      </c>
      <c r="O2347">
        <v>12</v>
      </c>
      <c r="P2347">
        <v>2</v>
      </c>
      <c r="Q2347">
        <v>12</v>
      </c>
      <c r="R2347">
        <v>3</v>
      </c>
      <c r="S2347">
        <v>5</v>
      </c>
      <c r="T2347">
        <v>1</v>
      </c>
      <c r="U2347">
        <v>3</v>
      </c>
      <c r="V2347">
        <f>COUNTIF(tbl_General[EmployeeID],tbl_General[[#This Row],[EmployeeID]])</f>
        <v>1</v>
      </c>
    </row>
    <row r="2348" spans="1:22" x14ac:dyDescent="0.25">
      <c r="A2348">
        <v>37</v>
      </c>
      <c r="B2348" t="s">
        <v>21</v>
      </c>
      <c r="C2348" t="s">
        <v>22</v>
      </c>
      <c r="D2348" t="s">
        <v>23</v>
      </c>
      <c r="E2348">
        <v>6</v>
      </c>
      <c r="F2348">
        <v>1</v>
      </c>
      <c r="G2348" t="s">
        <v>46</v>
      </c>
      <c r="H2348">
        <v>2798</v>
      </c>
      <c r="I2348" t="s">
        <v>34</v>
      </c>
      <c r="J2348">
        <v>1</v>
      </c>
      <c r="K2348" t="s">
        <v>40</v>
      </c>
      <c r="L2348" t="s">
        <v>32</v>
      </c>
      <c r="M2348">
        <v>46390</v>
      </c>
      <c r="N2348">
        <v>2</v>
      </c>
      <c r="O2348">
        <v>12</v>
      </c>
      <c r="P2348">
        <v>2</v>
      </c>
      <c r="Q2348">
        <v>12</v>
      </c>
      <c r="R2348">
        <v>3</v>
      </c>
      <c r="S2348">
        <v>5</v>
      </c>
      <c r="T2348">
        <v>1</v>
      </c>
      <c r="U2348">
        <v>3</v>
      </c>
      <c r="V2348">
        <f>COUNTIF(tbl_General[EmployeeID],tbl_General[[#This Row],[EmployeeID]])</f>
        <v>1</v>
      </c>
    </row>
    <row r="2349" spans="1:22" x14ac:dyDescent="0.25">
      <c r="A2349">
        <v>37</v>
      </c>
      <c r="B2349" t="s">
        <v>21</v>
      </c>
      <c r="C2349" t="s">
        <v>22</v>
      </c>
      <c r="D2349" t="s">
        <v>23</v>
      </c>
      <c r="E2349">
        <v>6</v>
      </c>
      <c r="F2349">
        <v>1</v>
      </c>
      <c r="G2349" t="s">
        <v>46</v>
      </c>
      <c r="H2349">
        <v>4268</v>
      </c>
      <c r="I2349" t="s">
        <v>34</v>
      </c>
      <c r="J2349">
        <v>1</v>
      </c>
      <c r="K2349" t="s">
        <v>40</v>
      </c>
      <c r="L2349" t="s">
        <v>32</v>
      </c>
      <c r="M2349">
        <v>46390</v>
      </c>
      <c r="N2349">
        <v>2</v>
      </c>
      <c r="O2349">
        <v>12</v>
      </c>
      <c r="P2349">
        <v>2</v>
      </c>
      <c r="Q2349">
        <v>12</v>
      </c>
      <c r="R2349">
        <v>3</v>
      </c>
      <c r="S2349">
        <v>5</v>
      </c>
      <c r="T2349">
        <v>1</v>
      </c>
      <c r="U2349">
        <v>3</v>
      </c>
      <c r="V2349">
        <f>COUNTIF(tbl_General[EmployeeID],tbl_General[[#This Row],[EmployeeID]])</f>
        <v>1</v>
      </c>
    </row>
    <row r="2350" spans="1:22" x14ac:dyDescent="0.25">
      <c r="A2350">
        <v>41</v>
      </c>
      <c r="B2350" t="s">
        <v>21</v>
      </c>
      <c r="C2350" t="s">
        <v>22</v>
      </c>
      <c r="D2350" t="s">
        <v>30</v>
      </c>
      <c r="E2350">
        <v>5</v>
      </c>
      <c r="F2350">
        <v>3</v>
      </c>
      <c r="G2350" t="s">
        <v>24</v>
      </c>
      <c r="H2350">
        <v>1099</v>
      </c>
      <c r="I2350" t="s">
        <v>25</v>
      </c>
      <c r="J2350">
        <v>1</v>
      </c>
      <c r="K2350" t="s">
        <v>35</v>
      </c>
      <c r="L2350" t="s">
        <v>27</v>
      </c>
      <c r="M2350">
        <v>66230</v>
      </c>
      <c r="N2350">
        <v>5</v>
      </c>
      <c r="O2350">
        <v>18</v>
      </c>
      <c r="P2350">
        <v>0</v>
      </c>
      <c r="Q2350">
        <v>14</v>
      </c>
      <c r="R2350">
        <v>3</v>
      </c>
      <c r="S2350">
        <v>5</v>
      </c>
      <c r="T2350">
        <v>1</v>
      </c>
      <c r="U2350">
        <v>4</v>
      </c>
      <c r="V2350">
        <f>COUNTIF(tbl_General[EmployeeID],tbl_General[[#This Row],[EmployeeID]])</f>
        <v>1</v>
      </c>
    </row>
    <row r="2351" spans="1:22" x14ac:dyDescent="0.25">
      <c r="A2351">
        <v>41</v>
      </c>
      <c r="B2351" t="s">
        <v>21</v>
      </c>
      <c r="C2351" t="s">
        <v>22</v>
      </c>
      <c r="D2351" t="s">
        <v>30</v>
      </c>
      <c r="E2351">
        <v>5</v>
      </c>
      <c r="F2351">
        <v>3</v>
      </c>
      <c r="G2351" t="s">
        <v>24</v>
      </c>
      <c r="H2351">
        <v>2569</v>
      </c>
      <c r="I2351" t="s">
        <v>25</v>
      </c>
      <c r="J2351">
        <v>1</v>
      </c>
      <c r="K2351" t="s">
        <v>35</v>
      </c>
      <c r="L2351" t="s">
        <v>27</v>
      </c>
      <c r="M2351">
        <v>66230</v>
      </c>
      <c r="N2351">
        <v>5</v>
      </c>
      <c r="O2351">
        <v>18</v>
      </c>
      <c r="P2351">
        <v>0</v>
      </c>
      <c r="Q2351">
        <v>14</v>
      </c>
      <c r="R2351">
        <v>3</v>
      </c>
      <c r="S2351">
        <v>5</v>
      </c>
      <c r="T2351">
        <v>1</v>
      </c>
      <c r="U2351">
        <v>4</v>
      </c>
      <c r="V2351">
        <f>COUNTIF(tbl_General[EmployeeID],tbl_General[[#This Row],[EmployeeID]])</f>
        <v>1</v>
      </c>
    </row>
    <row r="2352" spans="1:22" x14ac:dyDescent="0.25">
      <c r="A2352">
        <v>41</v>
      </c>
      <c r="B2352" t="s">
        <v>21</v>
      </c>
      <c r="C2352" t="s">
        <v>22</v>
      </c>
      <c r="D2352" t="s">
        <v>30</v>
      </c>
      <c r="E2352">
        <v>5</v>
      </c>
      <c r="F2352">
        <v>3</v>
      </c>
      <c r="G2352" t="s">
        <v>24</v>
      </c>
      <c r="H2352">
        <v>4039</v>
      </c>
      <c r="I2352" t="s">
        <v>25</v>
      </c>
      <c r="J2352">
        <v>1</v>
      </c>
      <c r="K2352" t="s">
        <v>35</v>
      </c>
      <c r="L2352" t="s">
        <v>27</v>
      </c>
      <c r="M2352">
        <v>66230</v>
      </c>
      <c r="N2352">
        <v>5</v>
      </c>
      <c r="O2352">
        <v>18</v>
      </c>
      <c r="P2352">
        <v>0</v>
      </c>
      <c r="Q2352">
        <v>14</v>
      </c>
      <c r="R2352">
        <v>3</v>
      </c>
      <c r="S2352">
        <v>5</v>
      </c>
      <c r="T2352">
        <v>1</v>
      </c>
      <c r="U2352">
        <v>4</v>
      </c>
      <c r="V2352">
        <f>COUNTIF(tbl_General[EmployeeID],tbl_General[[#This Row],[EmployeeID]])</f>
        <v>1</v>
      </c>
    </row>
    <row r="2353" spans="1:22" x14ac:dyDescent="0.25">
      <c r="A2353">
        <v>40</v>
      </c>
      <c r="B2353" t="s">
        <v>28</v>
      </c>
      <c r="C2353" t="s">
        <v>22</v>
      </c>
      <c r="D2353" t="s">
        <v>30</v>
      </c>
      <c r="E2353">
        <v>2</v>
      </c>
      <c r="F2353">
        <v>3</v>
      </c>
      <c r="G2353" t="s">
        <v>38</v>
      </c>
      <c r="H2353">
        <v>826</v>
      </c>
      <c r="I2353" t="s">
        <v>34</v>
      </c>
      <c r="J2353">
        <v>2</v>
      </c>
      <c r="K2353" t="s">
        <v>39</v>
      </c>
      <c r="L2353" t="s">
        <v>32</v>
      </c>
      <c r="M2353">
        <v>47750</v>
      </c>
      <c r="N2353">
        <v>3</v>
      </c>
      <c r="O2353">
        <v>15</v>
      </c>
      <c r="P2353">
        <v>1</v>
      </c>
      <c r="Q2353">
        <v>15</v>
      </c>
      <c r="R2353">
        <v>3</v>
      </c>
      <c r="S2353">
        <v>5</v>
      </c>
      <c r="T2353">
        <v>1</v>
      </c>
      <c r="U2353">
        <v>0</v>
      </c>
      <c r="V2353">
        <f>COUNTIF(tbl_General[EmployeeID],tbl_General[[#This Row],[EmployeeID]])</f>
        <v>1</v>
      </c>
    </row>
    <row r="2354" spans="1:22" x14ac:dyDescent="0.25">
      <c r="A2354">
        <v>40</v>
      </c>
      <c r="B2354" t="s">
        <v>28</v>
      </c>
      <c r="C2354" t="s">
        <v>22</v>
      </c>
      <c r="D2354" t="s">
        <v>30</v>
      </c>
      <c r="E2354">
        <v>2</v>
      </c>
      <c r="F2354">
        <v>3</v>
      </c>
      <c r="G2354" t="s">
        <v>38</v>
      </c>
      <c r="H2354">
        <v>2296</v>
      </c>
      <c r="I2354" t="s">
        <v>34</v>
      </c>
      <c r="J2354">
        <v>2</v>
      </c>
      <c r="K2354" t="s">
        <v>39</v>
      </c>
      <c r="L2354" t="s">
        <v>32</v>
      </c>
      <c r="M2354">
        <v>47750</v>
      </c>
      <c r="N2354">
        <v>3</v>
      </c>
      <c r="O2354">
        <v>15</v>
      </c>
      <c r="P2354">
        <v>1</v>
      </c>
      <c r="Q2354">
        <v>15</v>
      </c>
      <c r="R2354">
        <v>3</v>
      </c>
      <c r="S2354">
        <v>5</v>
      </c>
      <c r="T2354">
        <v>1</v>
      </c>
      <c r="U2354">
        <v>0</v>
      </c>
      <c r="V2354">
        <f>COUNTIF(tbl_General[EmployeeID],tbl_General[[#This Row],[EmployeeID]])</f>
        <v>1</v>
      </c>
    </row>
    <row r="2355" spans="1:22" x14ac:dyDescent="0.25">
      <c r="A2355">
        <v>40</v>
      </c>
      <c r="B2355" t="s">
        <v>28</v>
      </c>
      <c r="C2355" t="s">
        <v>22</v>
      </c>
      <c r="D2355" t="s">
        <v>30</v>
      </c>
      <c r="E2355">
        <v>2</v>
      </c>
      <c r="F2355">
        <v>3</v>
      </c>
      <c r="G2355" t="s">
        <v>38</v>
      </c>
      <c r="H2355">
        <v>3766</v>
      </c>
      <c r="I2355" t="s">
        <v>34</v>
      </c>
      <c r="J2355">
        <v>2</v>
      </c>
      <c r="K2355" t="s">
        <v>39</v>
      </c>
      <c r="L2355" t="s">
        <v>32</v>
      </c>
      <c r="M2355">
        <v>47750</v>
      </c>
      <c r="N2355">
        <v>3</v>
      </c>
      <c r="O2355">
        <v>15</v>
      </c>
      <c r="P2355">
        <v>1</v>
      </c>
      <c r="Q2355">
        <v>15</v>
      </c>
      <c r="R2355">
        <v>3</v>
      </c>
      <c r="S2355">
        <v>5</v>
      </c>
      <c r="T2355">
        <v>1</v>
      </c>
      <c r="U2355">
        <v>0</v>
      </c>
      <c r="V2355">
        <f>COUNTIF(tbl_General[EmployeeID],tbl_General[[#This Row],[EmployeeID]])</f>
        <v>1</v>
      </c>
    </row>
    <row r="2356" spans="1:22" x14ac:dyDescent="0.25">
      <c r="A2356">
        <v>42</v>
      </c>
      <c r="B2356" t="s">
        <v>21</v>
      </c>
      <c r="C2356" t="s">
        <v>22</v>
      </c>
      <c r="D2356" t="s">
        <v>30</v>
      </c>
      <c r="E2356">
        <v>18</v>
      </c>
      <c r="F2356">
        <v>1</v>
      </c>
      <c r="G2356" t="s">
        <v>46</v>
      </c>
      <c r="H2356">
        <v>386</v>
      </c>
      <c r="I2356" t="s">
        <v>25</v>
      </c>
      <c r="J2356">
        <v>2</v>
      </c>
      <c r="K2356" t="s">
        <v>31</v>
      </c>
      <c r="L2356" t="s">
        <v>27</v>
      </c>
      <c r="M2356">
        <v>199990</v>
      </c>
      <c r="N2356">
        <v>2</v>
      </c>
      <c r="O2356">
        <v>23</v>
      </c>
      <c r="P2356">
        <v>1</v>
      </c>
      <c r="Q2356">
        <v>17</v>
      </c>
      <c r="R2356">
        <v>6</v>
      </c>
      <c r="S2356">
        <v>5</v>
      </c>
      <c r="T2356">
        <v>1</v>
      </c>
      <c r="U2356">
        <v>3</v>
      </c>
      <c r="V2356">
        <f>COUNTIF(tbl_General[EmployeeID],tbl_General[[#This Row],[EmployeeID]])</f>
        <v>1</v>
      </c>
    </row>
    <row r="2357" spans="1:22" x14ac:dyDescent="0.25">
      <c r="A2357">
        <v>42</v>
      </c>
      <c r="B2357" t="s">
        <v>21</v>
      </c>
      <c r="C2357" t="s">
        <v>22</v>
      </c>
      <c r="D2357" t="s">
        <v>30</v>
      </c>
      <c r="E2357">
        <v>18</v>
      </c>
      <c r="F2357">
        <v>1</v>
      </c>
      <c r="G2357" t="s">
        <v>46</v>
      </c>
      <c r="H2357">
        <v>1856</v>
      </c>
      <c r="I2357" t="s">
        <v>25</v>
      </c>
      <c r="J2357">
        <v>2</v>
      </c>
      <c r="K2357" t="s">
        <v>31</v>
      </c>
      <c r="L2357" t="s">
        <v>27</v>
      </c>
      <c r="M2357">
        <v>199990</v>
      </c>
      <c r="N2357">
        <v>2</v>
      </c>
      <c r="O2357">
        <v>23</v>
      </c>
      <c r="P2357">
        <v>1</v>
      </c>
      <c r="Q2357">
        <v>17</v>
      </c>
      <c r="R2357">
        <v>6</v>
      </c>
      <c r="S2357">
        <v>5</v>
      </c>
      <c r="T2357">
        <v>1</v>
      </c>
      <c r="U2357">
        <v>3</v>
      </c>
      <c r="V2357">
        <f>COUNTIF(tbl_General[EmployeeID],tbl_General[[#This Row],[EmployeeID]])</f>
        <v>1</v>
      </c>
    </row>
    <row r="2358" spans="1:22" x14ac:dyDescent="0.25">
      <c r="A2358">
        <v>42</v>
      </c>
      <c r="B2358" t="s">
        <v>21</v>
      </c>
      <c r="C2358" t="s">
        <v>22</v>
      </c>
      <c r="D2358" t="s">
        <v>30</v>
      </c>
      <c r="E2358">
        <v>18</v>
      </c>
      <c r="F2358">
        <v>1</v>
      </c>
      <c r="G2358" t="s">
        <v>46</v>
      </c>
      <c r="H2358">
        <v>3326</v>
      </c>
      <c r="I2358" t="s">
        <v>25</v>
      </c>
      <c r="J2358">
        <v>2</v>
      </c>
      <c r="K2358" t="s">
        <v>31</v>
      </c>
      <c r="L2358" t="s">
        <v>27</v>
      </c>
      <c r="M2358">
        <v>199990</v>
      </c>
      <c r="N2358">
        <v>2</v>
      </c>
      <c r="O2358">
        <v>23</v>
      </c>
      <c r="P2358">
        <v>1</v>
      </c>
      <c r="Q2358">
        <v>17</v>
      </c>
      <c r="R2358">
        <v>6</v>
      </c>
      <c r="S2358">
        <v>5</v>
      </c>
      <c r="T2358">
        <v>1</v>
      </c>
      <c r="U2358">
        <v>3</v>
      </c>
      <c r="V2358">
        <f>COUNTIF(tbl_General[EmployeeID],tbl_General[[#This Row],[EmployeeID]])</f>
        <v>1</v>
      </c>
    </row>
    <row r="2359" spans="1:22" x14ac:dyDescent="0.25">
      <c r="A2359">
        <v>53</v>
      </c>
      <c r="B2359" t="s">
        <v>21</v>
      </c>
      <c r="C2359" t="s">
        <v>22</v>
      </c>
      <c r="D2359" t="s">
        <v>30</v>
      </c>
      <c r="E2359">
        <v>11</v>
      </c>
      <c r="F2359">
        <v>4</v>
      </c>
      <c r="G2359" t="s">
        <v>24</v>
      </c>
      <c r="H2359">
        <v>23</v>
      </c>
      <c r="I2359" t="s">
        <v>25</v>
      </c>
      <c r="J2359">
        <v>2</v>
      </c>
      <c r="K2359" t="s">
        <v>31</v>
      </c>
      <c r="L2359" t="s">
        <v>27</v>
      </c>
      <c r="M2359">
        <v>21480</v>
      </c>
      <c r="N2359">
        <v>3</v>
      </c>
      <c r="O2359">
        <v>11</v>
      </c>
      <c r="P2359">
        <v>0</v>
      </c>
      <c r="Q2359">
        <v>21</v>
      </c>
      <c r="R2359">
        <v>2</v>
      </c>
      <c r="S2359">
        <v>5</v>
      </c>
      <c r="T2359">
        <v>1</v>
      </c>
      <c r="U2359">
        <v>3</v>
      </c>
      <c r="V2359">
        <f>COUNTIF(tbl_General[EmployeeID],tbl_General[[#This Row],[EmployeeID]])</f>
        <v>1</v>
      </c>
    </row>
    <row r="2360" spans="1:22" x14ac:dyDescent="0.25">
      <c r="A2360">
        <v>53</v>
      </c>
      <c r="B2360" t="s">
        <v>21</v>
      </c>
      <c r="C2360" t="s">
        <v>22</v>
      </c>
      <c r="D2360" t="s">
        <v>30</v>
      </c>
      <c r="E2360">
        <v>11</v>
      </c>
      <c r="F2360">
        <v>4</v>
      </c>
      <c r="G2360" t="s">
        <v>24</v>
      </c>
      <c r="H2360">
        <v>1493</v>
      </c>
      <c r="I2360" t="s">
        <v>25</v>
      </c>
      <c r="J2360">
        <v>2</v>
      </c>
      <c r="K2360" t="s">
        <v>31</v>
      </c>
      <c r="L2360" t="s">
        <v>27</v>
      </c>
      <c r="M2360">
        <v>21480</v>
      </c>
      <c r="N2360">
        <v>3</v>
      </c>
      <c r="O2360">
        <v>11</v>
      </c>
      <c r="P2360">
        <v>0</v>
      </c>
      <c r="Q2360">
        <v>21</v>
      </c>
      <c r="R2360">
        <v>2</v>
      </c>
      <c r="S2360">
        <v>5</v>
      </c>
      <c r="T2360">
        <v>1</v>
      </c>
      <c r="U2360">
        <v>3</v>
      </c>
      <c r="V2360">
        <f>COUNTIF(tbl_General[EmployeeID],tbl_General[[#This Row],[EmployeeID]])</f>
        <v>1</v>
      </c>
    </row>
    <row r="2361" spans="1:22" x14ac:dyDescent="0.25">
      <c r="A2361">
        <v>53</v>
      </c>
      <c r="B2361" t="s">
        <v>21</v>
      </c>
      <c r="C2361" t="s">
        <v>22</v>
      </c>
      <c r="D2361" t="s">
        <v>30</v>
      </c>
      <c r="E2361">
        <v>11</v>
      </c>
      <c r="F2361">
        <v>4</v>
      </c>
      <c r="G2361" t="s">
        <v>24</v>
      </c>
      <c r="H2361">
        <v>2963</v>
      </c>
      <c r="I2361" t="s">
        <v>25</v>
      </c>
      <c r="J2361">
        <v>2</v>
      </c>
      <c r="K2361" t="s">
        <v>31</v>
      </c>
      <c r="L2361" t="s">
        <v>27</v>
      </c>
      <c r="M2361">
        <v>21480</v>
      </c>
      <c r="N2361">
        <v>3</v>
      </c>
      <c r="O2361">
        <v>11</v>
      </c>
      <c r="P2361">
        <v>0</v>
      </c>
      <c r="Q2361">
        <v>21</v>
      </c>
      <c r="R2361">
        <v>2</v>
      </c>
      <c r="S2361">
        <v>5</v>
      </c>
      <c r="T2361">
        <v>1</v>
      </c>
      <c r="U2361">
        <v>3</v>
      </c>
      <c r="V2361">
        <f>COUNTIF(tbl_General[EmployeeID],tbl_General[[#This Row],[EmployeeID]])</f>
        <v>1</v>
      </c>
    </row>
    <row r="2362" spans="1:22" x14ac:dyDescent="0.25">
      <c r="A2362">
        <v>55</v>
      </c>
      <c r="B2362" t="s">
        <v>28</v>
      </c>
      <c r="C2362" t="s">
        <v>22</v>
      </c>
      <c r="D2362" t="s">
        <v>37</v>
      </c>
      <c r="E2362">
        <v>7</v>
      </c>
      <c r="F2362">
        <v>3</v>
      </c>
      <c r="G2362" t="s">
        <v>37</v>
      </c>
      <c r="H2362">
        <v>311</v>
      </c>
      <c r="I2362" t="s">
        <v>34</v>
      </c>
      <c r="J2362">
        <v>4</v>
      </c>
      <c r="K2362" t="s">
        <v>40</v>
      </c>
      <c r="L2362" t="s">
        <v>27</v>
      </c>
      <c r="M2362">
        <v>74280</v>
      </c>
      <c r="N2362">
        <v>5</v>
      </c>
      <c r="O2362">
        <v>12</v>
      </c>
      <c r="P2362">
        <v>0</v>
      </c>
      <c r="Q2362">
        <v>24</v>
      </c>
      <c r="R2362">
        <v>2</v>
      </c>
      <c r="S2362">
        <v>5</v>
      </c>
      <c r="T2362">
        <v>1</v>
      </c>
      <c r="U2362">
        <v>4</v>
      </c>
      <c r="V2362">
        <f>COUNTIF(tbl_General[EmployeeID],tbl_General[[#This Row],[EmployeeID]])</f>
        <v>1</v>
      </c>
    </row>
    <row r="2363" spans="1:22" x14ac:dyDescent="0.25">
      <c r="A2363">
        <v>55</v>
      </c>
      <c r="B2363" t="s">
        <v>28</v>
      </c>
      <c r="C2363" t="s">
        <v>22</v>
      </c>
      <c r="D2363" t="s">
        <v>37</v>
      </c>
      <c r="E2363">
        <v>7</v>
      </c>
      <c r="F2363">
        <v>3</v>
      </c>
      <c r="G2363" t="s">
        <v>37</v>
      </c>
      <c r="H2363">
        <v>1781</v>
      </c>
      <c r="I2363" t="s">
        <v>34</v>
      </c>
      <c r="J2363">
        <v>4</v>
      </c>
      <c r="K2363" t="s">
        <v>40</v>
      </c>
      <c r="L2363" t="s">
        <v>27</v>
      </c>
      <c r="M2363">
        <v>74280</v>
      </c>
      <c r="N2363">
        <v>5</v>
      </c>
      <c r="O2363">
        <v>12</v>
      </c>
      <c r="P2363">
        <v>0</v>
      </c>
      <c r="Q2363">
        <v>24</v>
      </c>
      <c r="R2363">
        <v>2</v>
      </c>
      <c r="S2363">
        <v>5</v>
      </c>
      <c r="T2363">
        <v>1</v>
      </c>
      <c r="U2363">
        <v>4</v>
      </c>
      <c r="V2363">
        <f>COUNTIF(tbl_General[EmployeeID],tbl_General[[#This Row],[EmployeeID]])</f>
        <v>1</v>
      </c>
    </row>
    <row r="2364" spans="1:22" x14ac:dyDescent="0.25">
      <c r="A2364">
        <v>55</v>
      </c>
      <c r="B2364" t="s">
        <v>28</v>
      </c>
      <c r="C2364" t="s">
        <v>22</v>
      </c>
      <c r="D2364" t="s">
        <v>37</v>
      </c>
      <c r="E2364">
        <v>7</v>
      </c>
      <c r="F2364">
        <v>3</v>
      </c>
      <c r="G2364" t="s">
        <v>37</v>
      </c>
      <c r="H2364">
        <v>3251</v>
      </c>
      <c r="I2364" t="s">
        <v>34</v>
      </c>
      <c r="J2364">
        <v>4</v>
      </c>
      <c r="K2364" t="s">
        <v>40</v>
      </c>
      <c r="L2364" t="s">
        <v>27</v>
      </c>
      <c r="M2364">
        <v>74280</v>
      </c>
      <c r="N2364">
        <v>5</v>
      </c>
      <c r="O2364">
        <v>12</v>
      </c>
      <c r="P2364">
        <v>0</v>
      </c>
      <c r="Q2364">
        <v>24</v>
      </c>
      <c r="R2364">
        <v>2</v>
      </c>
      <c r="S2364">
        <v>5</v>
      </c>
      <c r="T2364">
        <v>1</v>
      </c>
      <c r="U2364">
        <v>4</v>
      </c>
      <c r="V2364">
        <f>COUNTIF(tbl_General[EmployeeID],tbl_General[[#This Row],[EmployeeID]])</f>
        <v>1</v>
      </c>
    </row>
    <row r="2365" spans="1:22" x14ac:dyDescent="0.25">
      <c r="A2365">
        <v>47</v>
      </c>
      <c r="B2365" t="s">
        <v>21</v>
      </c>
      <c r="C2365" t="s">
        <v>22</v>
      </c>
      <c r="D2365" t="s">
        <v>30</v>
      </c>
      <c r="E2365">
        <v>25</v>
      </c>
      <c r="F2365">
        <v>4</v>
      </c>
      <c r="G2365" t="s">
        <v>38</v>
      </c>
      <c r="H2365">
        <v>897</v>
      </c>
      <c r="I2365" t="s">
        <v>34</v>
      </c>
      <c r="J2365">
        <v>2</v>
      </c>
      <c r="K2365" t="s">
        <v>31</v>
      </c>
      <c r="L2365" t="s">
        <v>27</v>
      </c>
      <c r="M2365">
        <v>148520</v>
      </c>
      <c r="N2365">
        <v>3</v>
      </c>
      <c r="O2365">
        <v>19</v>
      </c>
      <c r="P2365">
        <v>3</v>
      </c>
      <c r="Q2365">
        <v>27</v>
      </c>
      <c r="R2365">
        <v>3</v>
      </c>
      <c r="S2365">
        <v>5</v>
      </c>
      <c r="T2365">
        <v>1</v>
      </c>
      <c r="U2365">
        <v>0</v>
      </c>
      <c r="V2365">
        <f>COUNTIF(tbl_General[EmployeeID],tbl_General[[#This Row],[EmployeeID]])</f>
        <v>1</v>
      </c>
    </row>
    <row r="2366" spans="1:22" x14ac:dyDescent="0.25">
      <c r="A2366">
        <v>47</v>
      </c>
      <c r="B2366" t="s">
        <v>21</v>
      </c>
      <c r="C2366" t="s">
        <v>22</v>
      </c>
      <c r="D2366" t="s">
        <v>30</v>
      </c>
      <c r="E2366">
        <v>25</v>
      </c>
      <c r="F2366">
        <v>4</v>
      </c>
      <c r="G2366" t="s">
        <v>38</v>
      </c>
      <c r="H2366">
        <v>2367</v>
      </c>
      <c r="I2366" t="s">
        <v>34</v>
      </c>
      <c r="J2366">
        <v>2</v>
      </c>
      <c r="K2366" t="s">
        <v>31</v>
      </c>
      <c r="L2366" t="s">
        <v>27</v>
      </c>
      <c r="M2366">
        <v>148520</v>
      </c>
      <c r="N2366">
        <v>3</v>
      </c>
      <c r="O2366">
        <v>19</v>
      </c>
      <c r="P2366">
        <v>3</v>
      </c>
      <c r="Q2366">
        <v>27</v>
      </c>
      <c r="R2366">
        <v>3</v>
      </c>
      <c r="S2366">
        <v>5</v>
      </c>
      <c r="T2366">
        <v>1</v>
      </c>
      <c r="U2366">
        <v>0</v>
      </c>
      <c r="V2366">
        <f>COUNTIF(tbl_General[EmployeeID],tbl_General[[#This Row],[EmployeeID]])</f>
        <v>1</v>
      </c>
    </row>
    <row r="2367" spans="1:22" x14ac:dyDescent="0.25">
      <c r="A2367">
        <v>47</v>
      </c>
      <c r="B2367" t="s">
        <v>21</v>
      </c>
      <c r="C2367" t="s">
        <v>22</v>
      </c>
      <c r="D2367" t="s">
        <v>30</v>
      </c>
      <c r="E2367">
        <v>25</v>
      </c>
      <c r="F2367">
        <v>4</v>
      </c>
      <c r="G2367" t="s">
        <v>38</v>
      </c>
      <c r="H2367">
        <v>3837</v>
      </c>
      <c r="I2367" t="s">
        <v>34</v>
      </c>
      <c r="J2367">
        <v>2</v>
      </c>
      <c r="K2367" t="s">
        <v>31</v>
      </c>
      <c r="L2367" t="s">
        <v>27</v>
      </c>
      <c r="M2367">
        <v>148520</v>
      </c>
      <c r="N2367">
        <v>3</v>
      </c>
      <c r="O2367">
        <v>19</v>
      </c>
      <c r="P2367">
        <v>3</v>
      </c>
      <c r="Q2367">
        <v>27</v>
      </c>
      <c r="R2367">
        <v>3</v>
      </c>
      <c r="S2367">
        <v>5</v>
      </c>
      <c r="T2367">
        <v>1</v>
      </c>
      <c r="U2367">
        <v>0</v>
      </c>
      <c r="V2367">
        <f>COUNTIF(tbl_General[EmployeeID],tbl_General[[#This Row],[EmployeeID]])</f>
        <v>1</v>
      </c>
    </row>
    <row r="2368" spans="1:22" x14ac:dyDescent="0.25">
      <c r="A2368">
        <v>55</v>
      </c>
      <c r="B2368" t="s">
        <v>21</v>
      </c>
      <c r="C2368" t="s">
        <v>22</v>
      </c>
      <c r="D2368" t="s">
        <v>23</v>
      </c>
      <c r="E2368">
        <v>26</v>
      </c>
      <c r="F2368">
        <v>3</v>
      </c>
      <c r="G2368" t="s">
        <v>45</v>
      </c>
      <c r="H2368">
        <v>122</v>
      </c>
      <c r="I2368" t="s">
        <v>34</v>
      </c>
      <c r="J2368">
        <v>1</v>
      </c>
      <c r="K2368" t="s">
        <v>40</v>
      </c>
      <c r="L2368" t="s">
        <v>32</v>
      </c>
      <c r="M2368">
        <v>104480</v>
      </c>
      <c r="N2368">
        <v>2</v>
      </c>
      <c r="O2368">
        <v>13</v>
      </c>
      <c r="P2368">
        <v>0</v>
      </c>
      <c r="Q2368">
        <v>30</v>
      </c>
      <c r="R2368">
        <v>3</v>
      </c>
      <c r="S2368">
        <v>5</v>
      </c>
      <c r="T2368">
        <v>1</v>
      </c>
      <c r="U2368">
        <v>2</v>
      </c>
      <c r="V2368">
        <f>COUNTIF(tbl_General[EmployeeID],tbl_General[[#This Row],[EmployeeID]])</f>
        <v>1</v>
      </c>
    </row>
    <row r="2369" spans="1:22" x14ac:dyDescent="0.25">
      <c r="A2369">
        <v>55</v>
      </c>
      <c r="B2369" t="s">
        <v>21</v>
      </c>
      <c r="C2369" t="s">
        <v>22</v>
      </c>
      <c r="D2369" t="s">
        <v>23</v>
      </c>
      <c r="E2369">
        <v>26</v>
      </c>
      <c r="F2369">
        <v>3</v>
      </c>
      <c r="G2369" t="s">
        <v>45</v>
      </c>
      <c r="H2369">
        <v>1592</v>
      </c>
      <c r="I2369" t="s">
        <v>34</v>
      </c>
      <c r="J2369">
        <v>1</v>
      </c>
      <c r="K2369" t="s">
        <v>40</v>
      </c>
      <c r="L2369" t="s">
        <v>32</v>
      </c>
      <c r="M2369">
        <v>104480</v>
      </c>
      <c r="N2369">
        <v>2</v>
      </c>
      <c r="O2369">
        <v>13</v>
      </c>
      <c r="P2369">
        <v>0</v>
      </c>
      <c r="Q2369">
        <v>30</v>
      </c>
      <c r="R2369">
        <v>3</v>
      </c>
      <c r="S2369">
        <v>5</v>
      </c>
      <c r="T2369">
        <v>1</v>
      </c>
      <c r="U2369">
        <v>2</v>
      </c>
      <c r="V2369">
        <f>COUNTIF(tbl_General[EmployeeID],tbl_General[[#This Row],[EmployeeID]])</f>
        <v>1</v>
      </c>
    </row>
    <row r="2370" spans="1:22" x14ac:dyDescent="0.25">
      <c r="A2370">
        <v>55</v>
      </c>
      <c r="B2370" t="s">
        <v>21</v>
      </c>
      <c r="C2370" t="s">
        <v>22</v>
      </c>
      <c r="D2370" t="s">
        <v>23</v>
      </c>
      <c r="E2370">
        <v>26</v>
      </c>
      <c r="F2370">
        <v>3</v>
      </c>
      <c r="G2370" t="s">
        <v>45</v>
      </c>
      <c r="H2370">
        <v>3062</v>
      </c>
      <c r="I2370" t="s">
        <v>34</v>
      </c>
      <c r="J2370">
        <v>1</v>
      </c>
      <c r="K2370" t="s">
        <v>40</v>
      </c>
      <c r="L2370" t="s">
        <v>32</v>
      </c>
      <c r="M2370">
        <v>104480</v>
      </c>
      <c r="N2370">
        <v>2</v>
      </c>
      <c r="O2370">
        <v>13</v>
      </c>
      <c r="P2370">
        <v>0</v>
      </c>
      <c r="Q2370">
        <v>30</v>
      </c>
      <c r="R2370">
        <v>3</v>
      </c>
      <c r="S2370">
        <v>5</v>
      </c>
      <c r="T2370">
        <v>1</v>
      </c>
      <c r="U2370">
        <v>2</v>
      </c>
      <c r="V2370">
        <f>COUNTIF(tbl_General[EmployeeID],tbl_General[[#This Row],[EmployeeID]])</f>
        <v>1</v>
      </c>
    </row>
    <row r="2371" spans="1:22" x14ac:dyDescent="0.25">
      <c r="A2371">
        <v>52</v>
      </c>
      <c r="B2371" t="s">
        <v>21</v>
      </c>
      <c r="C2371" t="s">
        <v>22</v>
      </c>
      <c r="D2371" t="s">
        <v>30</v>
      </c>
      <c r="E2371">
        <v>12</v>
      </c>
      <c r="F2371">
        <v>3</v>
      </c>
      <c r="G2371" t="s">
        <v>38</v>
      </c>
      <c r="H2371">
        <v>151</v>
      </c>
      <c r="I2371" t="s">
        <v>34</v>
      </c>
      <c r="J2371">
        <v>2</v>
      </c>
      <c r="K2371" t="s">
        <v>31</v>
      </c>
      <c r="L2371" t="s">
        <v>27</v>
      </c>
      <c r="M2371">
        <v>48780</v>
      </c>
      <c r="N2371">
        <v>2</v>
      </c>
      <c r="O2371">
        <v>11</v>
      </c>
      <c r="P2371">
        <v>1</v>
      </c>
      <c r="Q2371">
        <v>31</v>
      </c>
      <c r="R2371">
        <v>3</v>
      </c>
      <c r="S2371">
        <v>5</v>
      </c>
      <c r="T2371">
        <v>1</v>
      </c>
      <c r="U2371">
        <v>4</v>
      </c>
      <c r="V2371">
        <f>COUNTIF(tbl_General[EmployeeID],tbl_General[[#This Row],[EmployeeID]])</f>
        <v>1</v>
      </c>
    </row>
    <row r="2372" spans="1:22" x14ac:dyDescent="0.25">
      <c r="A2372">
        <v>52</v>
      </c>
      <c r="B2372" t="s">
        <v>21</v>
      </c>
      <c r="C2372" t="s">
        <v>22</v>
      </c>
      <c r="D2372" t="s">
        <v>30</v>
      </c>
      <c r="E2372">
        <v>12</v>
      </c>
      <c r="F2372">
        <v>3</v>
      </c>
      <c r="G2372" t="s">
        <v>38</v>
      </c>
      <c r="H2372">
        <v>1621</v>
      </c>
      <c r="I2372" t="s">
        <v>34</v>
      </c>
      <c r="J2372">
        <v>2</v>
      </c>
      <c r="K2372" t="s">
        <v>31</v>
      </c>
      <c r="L2372" t="s">
        <v>27</v>
      </c>
      <c r="M2372">
        <v>48780</v>
      </c>
      <c r="N2372">
        <v>2</v>
      </c>
      <c r="O2372">
        <v>11</v>
      </c>
      <c r="P2372">
        <v>1</v>
      </c>
      <c r="Q2372">
        <v>31</v>
      </c>
      <c r="R2372">
        <v>3</v>
      </c>
      <c r="S2372">
        <v>5</v>
      </c>
      <c r="T2372">
        <v>1</v>
      </c>
      <c r="U2372">
        <v>4</v>
      </c>
      <c r="V2372">
        <f>COUNTIF(tbl_General[EmployeeID],tbl_General[[#This Row],[EmployeeID]])</f>
        <v>1</v>
      </c>
    </row>
    <row r="2373" spans="1:22" x14ac:dyDescent="0.25">
      <c r="A2373">
        <v>52</v>
      </c>
      <c r="B2373" t="s">
        <v>21</v>
      </c>
      <c r="C2373" t="s">
        <v>22</v>
      </c>
      <c r="D2373" t="s">
        <v>30</v>
      </c>
      <c r="E2373">
        <v>12</v>
      </c>
      <c r="F2373">
        <v>3</v>
      </c>
      <c r="G2373" t="s">
        <v>38</v>
      </c>
      <c r="H2373">
        <v>3091</v>
      </c>
      <c r="I2373" t="s">
        <v>34</v>
      </c>
      <c r="J2373">
        <v>2</v>
      </c>
      <c r="K2373" t="s">
        <v>31</v>
      </c>
      <c r="L2373" t="s">
        <v>27</v>
      </c>
      <c r="M2373">
        <v>48780</v>
      </c>
      <c r="N2373">
        <v>2</v>
      </c>
      <c r="O2373">
        <v>11</v>
      </c>
      <c r="P2373">
        <v>1</v>
      </c>
      <c r="Q2373">
        <v>31</v>
      </c>
      <c r="R2373">
        <v>3</v>
      </c>
      <c r="S2373">
        <v>5</v>
      </c>
      <c r="T2373">
        <v>1</v>
      </c>
      <c r="U2373">
        <v>4</v>
      </c>
      <c r="V2373">
        <f>COUNTIF(tbl_General[EmployeeID],tbl_General[[#This Row],[EmployeeID]])</f>
        <v>1</v>
      </c>
    </row>
    <row r="2374" spans="1:22" x14ac:dyDescent="0.25">
      <c r="A2374">
        <v>53</v>
      </c>
      <c r="B2374" t="s">
        <v>21</v>
      </c>
      <c r="C2374" t="s">
        <v>22</v>
      </c>
      <c r="D2374" t="s">
        <v>30</v>
      </c>
      <c r="E2374">
        <v>7</v>
      </c>
      <c r="F2374">
        <v>1</v>
      </c>
      <c r="G2374" t="s">
        <v>24</v>
      </c>
      <c r="H2374">
        <v>277</v>
      </c>
      <c r="I2374" t="s">
        <v>34</v>
      </c>
      <c r="J2374">
        <v>2</v>
      </c>
      <c r="K2374" t="s">
        <v>40</v>
      </c>
      <c r="L2374" t="s">
        <v>27</v>
      </c>
      <c r="M2374">
        <v>28590</v>
      </c>
      <c r="N2374">
        <v>3</v>
      </c>
      <c r="O2374">
        <v>18</v>
      </c>
      <c r="P2374">
        <v>1</v>
      </c>
      <c r="Q2374">
        <v>32</v>
      </c>
      <c r="R2374">
        <v>2</v>
      </c>
      <c r="S2374">
        <v>5</v>
      </c>
      <c r="T2374">
        <v>1</v>
      </c>
      <c r="U2374">
        <v>3</v>
      </c>
      <c r="V2374">
        <f>COUNTIF(tbl_General[EmployeeID],tbl_General[[#This Row],[EmployeeID]])</f>
        <v>1</v>
      </c>
    </row>
    <row r="2375" spans="1:22" x14ac:dyDescent="0.25">
      <c r="A2375">
        <v>53</v>
      </c>
      <c r="B2375" t="s">
        <v>21</v>
      </c>
      <c r="C2375" t="s">
        <v>22</v>
      </c>
      <c r="D2375" t="s">
        <v>30</v>
      </c>
      <c r="E2375">
        <v>7</v>
      </c>
      <c r="F2375">
        <v>1</v>
      </c>
      <c r="G2375" t="s">
        <v>24</v>
      </c>
      <c r="H2375">
        <v>1747</v>
      </c>
      <c r="I2375" t="s">
        <v>34</v>
      </c>
      <c r="J2375">
        <v>2</v>
      </c>
      <c r="K2375" t="s">
        <v>40</v>
      </c>
      <c r="L2375" t="s">
        <v>27</v>
      </c>
      <c r="M2375">
        <v>28590</v>
      </c>
      <c r="N2375">
        <v>3</v>
      </c>
      <c r="O2375">
        <v>18</v>
      </c>
      <c r="P2375">
        <v>1</v>
      </c>
      <c r="Q2375">
        <v>32</v>
      </c>
      <c r="R2375">
        <v>2</v>
      </c>
      <c r="S2375">
        <v>5</v>
      </c>
      <c r="T2375">
        <v>1</v>
      </c>
      <c r="U2375">
        <v>3</v>
      </c>
      <c r="V2375">
        <f>COUNTIF(tbl_General[EmployeeID],tbl_General[[#This Row],[EmployeeID]])</f>
        <v>1</v>
      </c>
    </row>
    <row r="2376" spans="1:22" x14ac:dyDescent="0.25">
      <c r="A2376">
        <v>53</v>
      </c>
      <c r="B2376" t="s">
        <v>21</v>
      </c>
      <c r="C2376" t="s">
        <v>22</v>
      </c>
      <c r="D2376" t="s">
        <v>30</v>
      </c>
      <c r="E2376">
        <v>7</v>
      </c>
      <c r="F2376">
        <v>1</v>
      </c>
      <c r="G2376" t="s">
        <v>24</v>
      </c>
      <c r="H2376">
        <v>3217</v>
      </c>
      <c r="I2376" t="s">
        <v>34</v>
      </c>
      <c r="J2376">
        <v>2</v>
      </c>
      <c r="K2376" t="s">
        <v>40</v>
      </c>
      <c r="L2376" t="s">
        <v>27</v>
      </c>
      <c r="M2376">
        <v>28590</v>
      </c>
      <c r="N2376">
        <v>3</v>
      </c>
      <c r="O2376">
        <v>18</v>
      </c>
      <c r="P2376">
        <v>1</v>
      </c>
      <c r="Q2376">
        <v>32</v>
      </c>
      <c r="R2376">
        <v>2</v>
      </c>
      <c r="S2376">
        <v>5</v>
      </c>
      <c r="T2376">
        <v>1</v>
      </c>
      <c r="U2376">
        <v>3</v>
      </c>
      <c r="V2376">
        <f>COUNTIF(tbl_General[EmployeeID],tbl_General[[#This Row],[EmployeeID]])</f>
        <v>1</v>
      </c>
    </row>
    <row r="2377" spans="1:22" x14ac:dyDescent="0.25">
      <c r="A2377">
        <v>50</v>
      </c>
      <c r="B2377" t="s">
        <v>21</v>
      </c>
      <c r="C2377" t="s">
        <v>22</v>
      </c>
      <c r="D2377" t="s">
        <v>23</v>
      </c>
      <c r="E2377">
        <v>10</v>
      </c>
      <c r="F2377">
        <v>1</v>
      </c>
      <c r="G2377" t="s">
        <v>24</v>
      </c>
      <c r="H2377">
        <v>457</v>
      </c>
      <c r="I2377" t="s">
        <v>25</v>
      </c>
      <c r="J2377">
        <v>1</v>
      </c>
      <c r="K2377" t="s">
        <v>42</v>
      </c>
      <c r="L2377" t="s">
        <v>41</v>
      </c>
      <c r="M2377">
        <v>52490</v>
      </c>
      <c r="N2377">
        <v>9</v>
      </c>
      <c r="O2377">
        <v>21</v>
      </c>
      <c r="P2377">
        <v>2</v>
      </c>
      <c r="Q2377">
        <v>32</v>
      </c>
      <c r="R2377">
        <v>2</v>
      </c>
      <c r="S2377">
        <v>5</v>
      </c>
      <c r="T2377">
        <v>1</v>
      </c>
      <c r="U2377">
        <v>3</v>
      </c>
      <c r="V2377">
        <f>COUNTIF(tbl_General[EmployeeID],tbl_General[[#This Row],[EmployeeID]])</f>
        <v>1</v>
      </c>
    </row>
    <row r="2378" spans="1:22" x14ac:dyDescent="0.25">
      <c r="A2378">
        <v>50</v>
      </c>
      <c r="B2378" t="s">
        <v>21</v>
      </c>
      <c r="C2378" t="s">
        <v>22</v>
      </c>
      <c r="D2378" t="s">
        <v>23</v>
      </c>
      <c r="E2378">
        <v>10</v>
      </c>
      <c r="F2378">
        <v>1</v>
      </c>
      <c r="G2378" t="s">
        <v>24</v>
      </c>
      <c r="H2378">
        <v>1927</v>
      </c>
      <c r="I2378" t="s">
        <v>25</v>
      </c>
      <c r="J2378">
        <v>1</v>
      </c>
      <c r="K2378" t="s">
        <v>42</v>
      </c>
      <c r="L2378" t="s">
        <v>41</v>
      </c>
      <c r="M2378">
        <v>52490</v>
      </c>
      <c r="N2378">
        <v>9</v>
      </c>
      <c r="O2378">
        <v>21</v>
      </c>
      <c r="P2378">
        <v>2</v>
      </c>
      <c r="Q2378">
        <v>32</v>
      </c>
      <c r="R2378">
        <v>2</v>
      </c>
      <c r="S2378">
        <v>5</v>
      </c>
      <c r="T2378">
        <v>1</v>
      </c>
      <c r="U2378">
        <v>3</v>
      </c>
      <c r="V2378">
        <f>COUNTIF(tbl_General[EmployeeID],tbl_General[[#This Row],[EmployeeID]])</f>
        <v>1</v>
      </c>
    </row>
    <row r="2379" spans="1:22" x14ac:dyDescent="0.25">
      <c r="A2379">
        <v>50</v>
      </c>
      <c r="B2379" t="s">
        <v>21</v>
      </c>
      <c r="C2379" t="s">
        <v>22</v>
      </c>
      <c r="D2379" t="s">
        <v>23</v>
      </c>
      <c r="E2379">
        <v>10</v>
      </c>
      <c r="F2379">
        <v>1</v>
      </c>
      <c r="G2379" t="s">
        <v>24</v>
      </c>
      <c r="H2379">
        <v>3397</v>
      </c>
      <c r="I2379" t="s">
        <v>25</v>
      </c>
      <c r="J2379">
        <v>1</v>
      </c>
      <c r="K2379" t="s">
        <v>42</v>
      </c>
      <c r="L2379" t="s">
        <v>41</v>
      </c>
      <c r="M2379">
        <v>52490</v>
      </c>
      <c r="N2379">
        <v>9</v>
      </c>
      <c r="O2379">
        <v>21</v>
      </c>
      <c r="P2379">
        <v>2</v>
      </c>
      <c r="Q2379">
        <v>32</v>
      </c>
      <c r="R2379">
        <v>2</v>
      </c>
      <c r="S2379">
        <v>5</v>
      </c>
      <c r="T2379">
        <v>1</v>
      </c>
      <c r="U2379">
        <v>3</v>
      </c>
      <c r="V2379">
        <f>COUNTIF(tbl_General[EmployeeID],tbl_General[[#This Row],[EmployeeID]])</f>
        <v>1</v>
      </c>
    </row>
    <row r="2380" spans="1:22" x14ac:dyDescent="0.25">
      <c r="A2380">
        <v>54</v>
      </c>
      <c r="B2380" t="s">
        <v>21</v>
      </c>
      <c r="C2380" t="s">
        <v>29</v>
      </c>
      <c r="D2380" t="s">
        <v>30</v>
      </c>
      <c r="E2380">
        <v>9</v>
      </c>
      <c r="F2380">
        <v>2</v>
      </c>
      <c r="G2380" t="s">
        <v>38</v>
      </c>
      <c r="H2380">
        <v>633</v>
      </c>
      <c r="I2380" t="s">
        <v>34</v>
      </c>
      <c r="J2380">
        <v>2</v>
      </c>
      <c r="K2380" t="s">
        <v>43</v>
      </c>
      <c r="L2380" t="s">
        <v>41</v>
      </c>
      <c r="M2380">
        <v>29830</v>
      </c>
      <c r="N2380">
        <v>7</v>
      </c>
      <c r="O2380">
        <v>14</v>
      </c>
      <c r="P2380">
        <v>1</v>
      </c>
      <c r="Q2380">
        <v>33</v>
      </c>
      <c r="R2380">
        <v>2</v>
      </c>
      <c r="S2380">
        <v>5</v>
      </c>
      <c r="T2380">
        <v>1</v>
      </c>
      <c r="U2380">
        <v>4</v>
      </c>
      <c r="V2380">
        <f>COUNTIF(tbl_General[EmployeeID],tbl_General[[#This Row],[EmployeeID]])</f>
        <v>1</v>
      </c>
    </row>
    <row r="2381" spans="1:22" x14ac:dyDescent="0.25">
      <c r="A2381">
        <v>54</v>
      </c>
      <c r="B2381" t="s">
        <v>21</v>
      </c>
      <c r="C2381" t="s">
        <v>29</v>
      </c>
      <c r="D2381" t="s">
        <v>30</v>
      </c>
      <c r="E2381">
        <v>9</v>
      </c>
      <c r="F2381">
        <v>2</v>
      </c>
      <c r="G2381" t="s">
        <v>38</v>
      </c>
      <c r="H2381">
        <v>2103</v>
      </c>
      <c r="I2381" t="s">
        <v>34</v>
      </c>
      <c r="J2381">
        <v>2</v>
      </c>
      <c r="K2381" t="s">
        <v>43</v>
      </c>
      <c r="L2381" t="s">
        <v>41</v>
      </c>
      <c r="M2381">
        <v>29830</v>
      </c>
      <c r="N2381">
        <v>7</v>
      </c>
      <c r="O2381">
        <v>14</v>
      </c>
      <c r="P2381">
        <v>1</v>
      </c>
      <c r="Q2381">
        <v>33</v>
      </c>
      <c r="R2381">
        <v>2</v>
      </c>
      <c r="S2381">
        <v>5</v>
      </c>
      <c r="T2381">
        <v>1</v>
      </c>
      <c r="U2381">
        <v>4</v>
      </c>
      <c r="V2381">
        <f>COUNTIF(tbl_General[EmployeeID],tbl_General[[#This Row],[EmployeeID]])</f>
        <v>1</v>
      </c>
    </row>
    <row r="2382" spans="1:22" x14ac:dyDescent="0.25">
      <c r="A2382">
        <v>54</v>
      </c>
      <c r="B2382" t="s">
        <v>21</v>
      </c>
      <c r="C2382" t="s">
        <v>29</v>
      </c>
      <c r="D2382" t="s">
        <v>30</v>
      </c>
      <c r="E2382">
        <v>9</v>
      </c>
      <c r="F2382">
        <v>2</v>
      </c>
      <c r="G2382" t="s">
        <v>38</v>
      </c>
      <c r="H2382">
        <v>3573</v>
      </c>
      <c r="I2382" t="s">
        <v>34</v>
      </c>
      <c r="J2382">
        <v>2</v>
      </c>
      <c r="K2382" t="s">
        <v>43</v>
      </c>
      <c r="L2382" t="s">
        <v>41</v>
      </c>
      <c r="M2382">
        <v>29830</v>
      </c>
      <c r="N2382">
        <v>7</v>
      </c>
      <c r="O2382">
        <v>14</v>
      </c>
      <c r="P2382">
        <v>1</v>
      </c>
      <c r="Q2382">
        <v>33</v>
      </c>
      <c r="R2382">
        <v>2</v>
      </c>
      <c r="S2382">
        <v>5</v>
      </c>
      <c r="T2382">
        <v>1</v>
      </c>
      <c r="U2382">
        <v>4</v>
      </c>
      <c r="V2382">
        <f>COUNTIF(tbl_General[EmployeeID],tbl_General[[#This Row],[EmployeeID]])</f>
        <v>1</v>
      </c>
    </row>
    <row r="2383" spans="1:22" x14ac:dyDescent="0.25">
      <c r="A2383">
        <v>47</v>
      </c>
      <c r="B2383" t="s">
        <v>28</v>
      </c>
      <c r="C2383" t="s">
        <v>29</v>
      </c>
      <c r="D2383" t="s">
        <v>30</v>
      </c>
      <c r="E2383">
        <v>4</v>
      </c>
      <c r="F2383">
        <v>3</v>
      </c>
      <c r="G2383" t="s">
        <v>24</v>
      </c>
      <c r="H2383">
        <v>309</v>
      </c>
      <c r="I2383" t="s">
        <v>34</v>
      </c>
      <c r="J2383">
        <v>1</v>
      </c>
      <c r="K2383" t="s">
        <v>39</v>
      </c>
      <c r="L2383" t="s">
        <v>32</v>
      </c>
      <c r="M2383">
        <v>27740</v>
      </c>
      <c r="N2383">
        <v>4</v>
      </c>
      <c r="O2383">
        <v>13</v>
      </c>
      <c r="P2383">
        <v>1</v>
      </c>
      <c r="Q2383">
        <v>10</v>
      </c>
      <c r="R2383">
        <v>2</v>
      </c>
      <c r="S2383">
        <v>5</v>
      </c>
      <c r="T2383">
        <v>1</v>
      </c>
      <c r="U2383">
        <v>3</v>
      </c>
      <c r="V2383">
        <f>COUNTIF(tbl_General[EmployeeID],tbl_General[[#This Row],[EmployeeID]])</f>
        <v>1</v>
      </c>
    </row>
    <row r="2384" spans="1:22" x14ac:dyDescent="0.25">
      <c r="A2384">
        <v>24</v>
      </c>
      <c r="B2384" t="s">
        <v>21</v>
      </c>
      <c r="C2384" t="s">
        <v>22</v>
      </c>
      <c r="D2384" t="s">
        <v>30</v>
      </c>
      <c r="E2384">
        <v>3</v>
      </c>
      <c r="F2384">
        <v>3</v>
      </c>
      <c r="G2384" t="s">
        <v>24</v>
      </c>
      <c r="H2384">
        <v>973</v>
      </c>
      <c r="I2384" t="s">
        <v>25</v>
      </c>
      <c r="J2384">
        <v>1</v>
      </c>
      <c r="K2384" t="s">
        <v>31</v>
      </c>
      <c r="L2384" t="s">
        <v>41</v>
      </c>
      <c r="M2384">
        <v>14160</v>
      </c>
      <c r="N2384">
        <v>1</v>
      </c>
      <c r="O2384">
        <v>15</v>
      </c>
      <c r="P2384">
        <v>1</v>
      </c>
      <c r="Q2384">
        <v>6</v>
      </c>
      <c r="R2384">
        <v>3</v>
      </c>
      <c r="S2384">
        <v>6</v>
      </c>
      <c r="T2384">
        <v>1</v>
      </c>
      <c r="U2384">
        <v>2</v>
      </c>
      <c r="V2384">
        <f>COUNTIF(tbl_General[EmployeeID],tbl_General[[#This Row],[EmployeeID]])</f>
        <v>1</v>
      </c>
    </row>
    <row r="2385" spans="1:22" x14ac:dyDescent="0.25">
      <c r="A2385">
        <v>24</v>
      </c>
      <c r="B2385" t="s">
        <v>21</v>
      </c>
      <c r="C2385" t="s">
        <v>22</v>
      </c>
      <c r="D2385" t="s">
        <v>30</v>
      </c>
      <c r="E2385">
        <v>3</v>
      </c>
      <c r="F2385">
        <v>3</v>
      </c>
      <c r="G2385" t="s">
        <v>24</v>
      </c>
      <c r="H2385">
        <v>2443</v>
      </c>
      <c r="I2385" t="s">
        <v>25</v>
      </c>
      <c r="J2385">
        <v>1</v>
      </c>
      <c r="K2385" t="s">
        <v>31</v>
      </c>
      <c r="L2385" t="s">
        <v>41</v>
      </c>
      <c r="M2385">
        <v>14160</v>
      </c>
      <c r="N2385">
        <v>1</v>
      </c>
      <c r="O2385">
        <v>15</v>
      </c>
      <c r="P2385">
        <v>1</v>
      </c>
      <c r="Q2385">
        <v>6</v>
      </c>
      <c r="R2385">
        <v>3</v>
      </c>
      <c r="S2385">
        <v>6</v>
      </c>
      <c r="T2385">
        <v>1</v>
      </c>
      <c r="U2385">
        <v>2</v>
      </c>
      <c r="V2385">
        <f>COUNTIF(tbl_General[EmployeeID],tbl_General[[#This Row],[EmployeeID]])</f>
        <v>1</v>
      </c>
    </row>
    <row r="2386" spans="1:22" x14ac:dyDescent="0.25">
      <c r="A2386">
        <v>24</v>
      </c>
      <c r="B2386" t="s">
        <v>21</v>
      </c>
      <c r="C2386" t="s">
        <v>22</v>
      </c>
      <c r="D2386" t="s">
        <v>30</v>
      </c>
      <c r="E2386">
        <v>3</v>
      </c>
      <c r="F2386">
        <v>3</v>
      </c>
      <c r="G2386" t="s">
        <v>24</v>
      </c>
      <c r="H2386">
        <v>3913</v>
      </c>
      <c r="I2386" t="s">
        <v>25</v>
      </c>
      <c r="J2386">
        <v>1</v>
      </c>
      <c r="K2386" t="s">
        <v>31</v>
      </c>
      <c r="L2386" t="s">
        <v>41</v>
      </c>
      <c r="M2386">
        <v>14160</v>
      </c>
      <c r="N2386">
        <v>1</v>
      </c>
      <c r="O2386">
        <v>15</v>
      </c>
      <c r="P2386">
        <v>1</v>
      </c>
      <c r="Q2386">
        <v>6</v>
      </c>
      <c r="R2386">
        <v>3</v>
      </c>
      <c r="S2386">
        <v>6</v>
      </c>
      <c r="T2386">
        <v>1</v>
      </c>
      <c r="U2386">
        <v>2</v>
      </c>
      <c r="V2386">
        <f>COUNTIF(tbl_General[EmployeeID],tbl_General[[#This Row],[EmployeeID]])</f>
        <v>1</v>
      </c>
    </row>
    <row r="2387" spans="1:22" x14ac:dyDescent="0.25">
      <c r="A2387">
        <v>30</v>
      </c>
      <c r="B2387" t="s">
        <v>21</v>
      </c>
      <c r="C2387" t="s">
        <v>22</v>
      </c>
      <c r="D2387" t="s">
        <v>30</v>
      </c>
      <c r="E2387">
        <v>4</v>
      </c>
      <c r="F2387">
        <v>3</v>
      </c>
      <c r="G2387" t="s">
        <v>38</v>
      </c>
      <c r="H2387">
        <v>884</v>
      </c>
      <c r="I2387" t="s">
        <v>25</v>
      </c>
      <c r="J2387">
        <v>1</v>
      </c>
      <c r="K2387" t="s">
        <v>39</v>
      </c>
      <c r="L2387" t="s">
        <v>27</v>
      </c>
      <c r="M2387">
        <v>21210</v>
      </c>
      <c r="N2387">
        <v>1</v>
      </c>
      <c r="O2387">
        <v>13</v>
      </c>
      <c r="P2387">
        <v>1</v>
      </c>
      <c r="Q2387">
        <v>6</v>
      </c>
      <c r="R2387">
        <v>2</v>
      </c>
      <c r="S2387">
        <v>6</v>
      </c>
      <c r="T2387">
        <v>1</v>
      </c>
      <c r="U2387">
        <v>1</v>
      </c>
      <c r="V2387">
        <f>COUNTIF(tbl_General[EmployeeID],tbl_General[[#This Row],[EmployeeID]])</f>
        <v>1</v>
      </c>
    </row>
    <row r="2388" spans="1:22" x14ac:dyDescent="0.25">
      <c r="A2388">
        <v>30</v>
      </c>
      <c r="B2388" t="s">
        <v>21</v>
      </c>
      <c r="C2388" t="s">
        <v>22</v>
      </c>
      <c r="D2388" t="s">
        <v>30</v>
      </c>
      <c r="E2388">
        <v>4</v>
      </c>
      <c r="F2388">
        <v>3</v>
      </c>
      <c r="G2388" t="s">
        <v>38</v>
      </c>
      <c r="H2388">
        <v>2354</v>
      </c>
      <c r="I2388" t="s">
        <v>25</v>
      </c>
      <c r="J2388">
        <v>1</v>
      </c>
      <c r="K2388" t="s">
        <v>39</v>
      </c>
      <c r="L2388" t="s">
        <v>27</v>
      </c>
      <c r="M2388">
        <v>21210</v>
      </c>
      <c r="N2388">
        <v>1</v>
      </c>
      <c r="O2388">
        <v>13</v>
      </c>
      <c r="P2388">
        <v>1</v>
      </c>
      <c r="Q2388">
        <v>6</v>
      </c>
      <c r="R2388">
        <v>2</v>
      </c>
      <c r="S2388">
        <v>6</v>
      </c>
      <c r="T2388">
        <v>1</v>
      </c>
      <c r="U2388">
        <v>1</v>
      </c>
      <c r="V2388">
        <f>COUNTIF(tbl_General[EmployeeID],tbl_General[[#This Row],[EmployeeID]])</f>
        <v>1</v>
      </c>
    </row>
    <row r="2389" spans="1:22" x14ac:dyDescent="0.25">
      <c r="A2389">
        <v>30</v>
      </c>
      <c r="B2389" t="s">
        <v>21</v>
      </c>
      <c r="C2389" t="s">
        <v>22</v>
      </c>
      <c r="D2389" t="s">
        <v>30</v>
      </c>
      <c r="E2389">
        <v>4</v>
      </c>
      <c r="F2389">
        <v>3</v>
      </c>
      <c r="G2389" t="s">
        <v>38</v>
      </c>
      <c r="H2389">
        <v>3824</v>
      </c>
      <c r="I2389" t="s">
        <v>25</v>
      </c>
      <c r="J2389">
        <v>1</v>
      </c>
      <c r="K2389" t="s">
        <v>39</v>
      </c>
      <c r="L2389" t="s">
        <v>27</v>
      </c>
      <c r="M2389">
        <v>21210</v>
      </c>
      <c r="N2389">
        <v>1</v>
      </c>
      <c r="O2389">
        <v>13</v>
      </c>
      <c r="P2389">
        <v>1</v>
      </c>
      <c r="Q2389">
        <v>6</v>
      </c>
      <c r="R2389">
        <v>2</v>
      </c>
      <c r="S2389">
        <v>6</v>
      </c>
      <c r="T2389">
        <v>1</v>
      </c>
      <c r="U2389">
        <v>1</v>
      </c>
      <c r="V2389">
        <f>COUNTIF(tbl_General[EmployeeID],tbl_General[[#This Row],[EmployeeID]])</f>
        <v>1</v>
      </c>
    </row>
    <row r="2390" spans="1:22" x14ac:dyDescent="0.25">
      <c r="A2390">
        <v>33</v>
      </c>
      <c r="B2390" t="s">
        <v>21</v>
      </c>
      <c r="C2390" t="s">
        <v>29</v>
      </c>
      <c r="D2390" t="s">
        <v>23</v>
      </c>
      <c r="E2390">
        <v>1</v>
      </c>
      <c r="F2390">
        <v>3</v>
      </c>
      <c r="G2390" t="s">
        <v>45</v>
      </c>
      <c r="H2390">
        <v>458</v>
      </c>
      <c r="I2390" t="s">
        <v>34</v>
      </c>
      <c r="J2390">
        <v>2</v>
      </c>
      <c r="K2390" t="s">
        <v>37</v>
      </c>
      <c r="L2390" t="s">
        <v>27</v>
      </c>
      <c r="M2390">
        <v>21760</v>
      </c>
      <c r="N2390">
        <v>1</v>
      </c>
      <c r="O2390">
        <v>14</v>
      </c>
      <c r="P2390">
        <v>1</v>
      </c>
      <c r="Q2390">
        <v>6</v>
      </c>
      <c r="R2390">
        <v>2</v>
      </c>
      <c r="S2390">
        <v>6</v>
      </c>
      <c r="T2390">
        <v>1</v>
      </c>
      <c r="U2390">
        <v>2</v>
      </c>
      <c r="V2390">
        <f>COUNTIF(tbl_General[EmployeeID],tbl_General[[#This Row],[EmployeeID]])</f>
        <v>1</v>
      </c>
    </row>
    <row r="2391" spans="1:22" x14ac:dyDescent="0.25">
      <c r="A2391">
        <v>33</v>
      </c>
      <c r="B2391" t="s">
        <v>21</v>
      </c>
      <c r="C2391" t="s">
        <v>29</v>
      </c>
      <c r="D2391" t="s">
        <v>23</v>
      </c>
      <c r="E2391">
        <v>1</v>
      </c>
      <c r="F2391">
        <v>3</v>
      </c>
      <c r="G2391" t="s">
        <v>45</v>
      </c>
      <c r="H2391">
        <v>1928</v>
      </c>
      <c r="I2391" t="s">
        <v>34</v>
      </c>
      <c r="J2391">
        <v>2</v>
      </c>
      <c r="K2391" t="s">
        <v>37</v>
      </c>
      <c r="L2391" t="s">
        <v>27</v>
      </c>
      <c r="M2391">
        <v>21760</v>
      </c>
      <c r="N2391">
        <v>1</v>
      </c>
      <c r="O2391">
        <v>14</v>
      </c>
      <c r="P2391">
        <v>1</v>
      </c>
      <c r="Q2391">
        <v>6</v>
      </c>
      <c r="R2391">
        <v>2</v>
      </c>
      <c r="S2391">
        <v>6</v>
      </c>
      <c r="T2391">
        <v>1</v>
      </c>
      <c r="U2391">
        <v>2</v>
      </c>
      <c r="V2391">
        <f>COUNTIF(tbl_General[EmployeeID],tbl_General[[#This Row],[EmployeeID]])</f>
        <v>1</v>
      </c>
    </row>
    <row r="2392" spans="1:22" x14ac:dyDescent="0.25">
      <c r="A2392">
        <v>33</v>
      </c>
      <c r="B2392" t="s">
        <v>21</v>
      </c>
      <c r="C2392" t="s">
        <v>29</v>
      </c>
      <c r="D2392" t="s">
        <v>23</v>
      </c>
      <c r="E2392">
        <v>1</v>
      </c>
      <c r="F2392">
        <v>3</v>
      </c>
      <c r="G2392" t="s">
        <v>45</v>
      </c>
      <c r="H2392">
        <v>3398</v>
      </c>
      <c r="I2392" t="s">
        <v>34</v>
      </c>
      <c r="J2392">
        <v>2</v>
      </c>
      <c r="K2392" t="s">
        <v>37</v>
      </c>
      <c r="L2392" t="s">
        <v>27</v>
      </c>
      <c r="M2392">
        <v>21760</v>
      </c>
      <c r="N2392">
        <v>1</v>
      </c>
      <c r="O2392">
        <v>14</v>
      </c>
      <c r="P2392">
        <v>1</v>
      </c>
      <c r="Q2392">
        <v>6</v>
      </c>
      <c r="R2392">
        <v>2</v>
      </c>
      <c r="S2392">
        <v>6</v>
      </c>
      <c r="T2392">
        <v>1</v>
      </c>
      <c r="U2392">
        <v>2</v>
      </c>
      <c r="V2392">
        <f>COUNTIF(tbl_General[EmployeeID],tbl_General[[#This Row],[EmployeeID]])</f>
        <v>1</v>
      </c>
    </row>
    <row r="2393" spans="1:22" x14ac:dyDescent="0.25">
      <c r="A2393">
        <v>34</v>
      </c>
      <c r="B2393" t="s">
        <v>21</v>
      </c>
      <c r="C2393" t="s">
        <v>22</v>
      </c>
      <c r="D2393" t="s">
        <v>23</v>
      </c>
      <c r="E2393">
        <v>1</v>
      </c>
      <c r="F2393">
        <v>1</v>
      </c>
      <c r="G2393" t="s">
        <v>45</v>
      </c>
      <c r="H2393">
        <v>577</v>
      </c>
      <c r="I2393" t="s">
        <v>25</v>
      </c>
      <c r="J2393">
        <v>2</v>
      </c>
      <c r="K2393" t="s">
        <v>40</v>
      </c>
      <c r="L2393" t="s">
        <v>27</v>
      </c>
      <c r="M2393">
        <v>24760</v>
      </c>
      <c r="N2393">
        <v>1</v>
      </c>
      <c r="O2393">
        <v>19</v>
      </c>
      <c r="P2393">
        <v>0</v>
      </c>
      <c r="Q2393">
        <v>6</v>
      </c>
      <c r="R2393">
        <v>2</v>
      </c>
      <c r="S2393">
        <v>6</v>
      </c>
      <c r="T2393">
        <v>1</v>
      </c>
      <c r="U2393">
        <v>3</v>
      </c>
      <c r="V2393">
        <f>COUNTIF(tbl_General[EmployeeID],tbl_General[[#This Row],[EmployeeID]])</f>
        <v>1</v>
      </c>
    </row>
    <row r="2394" spans="1:22" x14ac:dyDescent="0.25">
      <c r="A2394">
        <v>34</v>
      </c>
      <c r="B2394" t="s">
        <v>21</v>
      </c>
      <c r="C2394" t="s">
        <v>22</v>
      </c>
      <c r="D2394" t="s">
        <v>23</v>
      </c>
      <c r="E2394">
        <v>1</v>
      </c>
      <c r="F2394">
        <v>1</v>
      </c>
      <c r="G2394" t="s">
        <v>45</v>
      </c>
      <c r="H2394">
        <v>2047</v>
      </c>
      <c r="I2394" t="s">
        <v>25</v>
      </c>
      <c r="J2394">
        <v>2</v>
      </c>
      <c r="K2394" t="s">
        <v>40</v>
      </c>
      <c r="L2394" t="s">
        <v>27</v>
      </c>
      <c r="M2394">
        <v>24760</v>
      </c>
      <c r="N2394">
        <v>1</v>
      </c>
      <c r="O2394">
        <v>19</v>
      </c>
      <c r="P2394">
        <v>0</v>
      </c>
      <c r="Q2394">
        <v>6</v>
      </c>
      <c r="R2394">
        <v>2</v>
      </c>
      <c r="S2394">
        <v>6</v>
      </c>
      <c r="T2394">
        <v>1</v>
      </c>
      <c r="U2394">
        <v>3</v>
      </c>
      <c r="V2394">
        <f>COUNTIF(tbl_General[EmployeeID],tbl_General[[#This Row],[EmployeeID]])</f>
        <v>1</v>
      </c>
    </row>
    <row r="2395" spans="1:22" x14ac:dyDescent="0.25">
      <c r="A2395">
        <v>34</v>
      </c>
      <c r="B2395" t="s">
        <v>21</v>
      </c>
      <c r="C2395" t="s">
        <v>22</v>
      </c>
      <c r="D2395" t="s">
        <v>23</v>
      </c>
      <c r="E2395">
        <v>1</v>
      </c>
      <c r="F2395">
        <v>1</v>
      </c>
      <c r="G2395" t="s">
        <v>45</v>
      </c>
      <c r="H2395">
        <v>3517</v>
      </c>
      <c r="I2395" t="s">
        <v>25</v>
      </c>
      <c r="J2395">
        <v>2</v>
      </c>
      <c r="K2395" t="s">
        <v>40</v>
      </c>
      <c r="L2395" t="s">
        <v>27</v>
      </c>
      <c r="M2395">
        <v>24760</v>
      </c>
      <c r="N2395">
        <v>1</v>
      </c>
      <c r="O2395">
        <v>19</v>
      </c>
      <c r="P2395">
        <v>0</v>
      </c>
      <c r="Q2395">
        <v>6</v>
      </c>
      <c r="R2395">
        <v>2</v>
      </c>
      <c r="S2395">
        <v>6</v>
      </c>
      <c r="T2395">
        <v>1</v>
      </c>
      <c r="U2395">
        <v>3</v>
      </c>
      <c r="V2395">
        <f>COUNTIF(tbl_General[EmployeeID],tbl_General[[#This Row],[EmployeeID]])</f>
        <v>1</v>
      </c>
    </row>
    <row r="2396" spans="1:22" x14ac:dyDescent="0.25">
      <c r="A2396">
        <v>24</v>
      </c>
      <c r="B2396" t="s">
        <v>21</v>
      </c>
      <c r="C2396" t="s">
        <v>22</v>
      </c>
      <c r="D2396" t="s">
        <v>23</v>
      </c>
      <c r="E2396">
        <v>1</v>
      </c>
      <c r="F2396">
        <v>3</v>
      </c>
      <c r="G2396" t="s">
        <v>45</v>
      </c>
      <c r="H2396">
        <v>217</v>
      </c>
      <c r="I2396" t="s">
        <v>25</v>
      </c>
      <c r="J2396">
        <v>1</v>
      </c>
      <c r="K2396" t="s">
        <v>35</v>
      </c>
      <c r="L2396" t="s">
        <v>27</v>
      </c>
      <c r="M2396">
        <v>34070</v>
      </c>
      <c r="N2396">
        <v>1</v>
      </c>
      <c r="O2396">
        <v>15</v>
      </c>
      <c r="P2396">
        <v>2</v>
      </c>
      <c r="Q2396">
        <v>6</v>
      </c>
      <c r="R2396">
        <v>2</v>
      </c>
      <c r="S2396">
        <v>6</v>
      </c>
      <c r="T2396">
        <v>1</v>
      </c>
      <c r="U2396">
        <v>4</v>
      </c>
      <c r="V2396">
        <f>COUNTIF(tbl_General[EmployeeID],tbl_General[[#This Row],[EmployeeID]])</f>
        <v>1</v>
      </c>
    </row>
    <row r="2397" spans="1:22" x14ac:dyDescent="0.25">
      <c r="A2397">
        <v>24</v>
      </c>
      <c r="B2397" t="s">
        <v>21</v>
      </c>
      <c r="C2397" t="s">
        <v>22</v>
      </c>
      <c r="D2397" t="s">
        <v>23</v>
      </c>
      <c r="E2397">
        <v>1</v>
      </c>
      <c r="F2397">
        <v>3</v>
      </c>
      <c r="G2397" t="s">
        <v>45</v>
      </c>
      <c r="H2397">
        <v>1687</v>
      </c>
      <c r="I2397" t="s">
        <v>25</v>
      </c>
      <c r="J2397">
        <v>1</v>
      </c>
      <c r="K2397" t="s">
        <v>35</v>
      </c>
      <c r="L2397" t="s">
        <v>27</v>
      </c>
      <c r="M2397">
        <v>34070</v>
      </c>
      <c r="N2397">
        <v>1</v>
      </c>
      <c r="O2397">
        <v>15</v>
      </c>
      <c r="P2397">
        <v>2</v>
      </c>
      <c r="Q2397">
        <v>6</v>
      </c>
      <c r="R2397">
        <v>2</v>
      </c>
      <c r="S2397">
        <v>6</v>
      </c>
      <c r="T2397">
        <v>1</v>
      </c>
      <c r="U2397">
        <v>4</v>
      </c>
      <c r="V2397">
        <f>COUNTIF(tbl_General[EmployeeID],tbl_General[[#This Row],[EmployeeID]])</f>
        <v>1</v>
      </c>
    </row>
    <row r="2398" spans="1:22" x14ac:dyDescent="0.25">
      <c r="A2398">
        <v>24</v>
      </c>
      <c r="B2398" t="s">
        <v>21</v>
      </c>
      <c r="C2398" t="s">
        <v>22</v>
      </c>
      <c r="D2398" t="s">
        <v>23</v>
      </c>
      <c r="E2398">
        <v>1</v>
      </c>
      <c r="F2398">
        <v>3</v>
      </c>
      <c r="G2398" t="s">
        <v>45</v>
      </c>
      <c r="H2398">
        <v>3157</v>
      </c>
      <c r="I2398" t="s">
        <v>25</v>
      </c>
      <c r="J2398">
        <v>1</v>
      </c>
      <c r="K2398" t="s">
        <v>35</v>
      </c>
      <c r="L2398" t="s">
        <v>27</v>
      </c>
      <c r="M2398">
        <v>34070</v>
      </c>
      <c r="N2398">
        <v>1</v>
      </c>
      <c r="O2398">
        <v>15</v>
      </c>
      <c r="P2398">
        <v>2</v>
      </c>
      <c r="Q2398">
        <v>6</v>
      </c>
      <c r="R2398">
        <v>2</v>
      </c>
      <c r="S2398">
        <v>6</v>
      </c>
      <c r="T2398">
        <v>1</v>
      </c>
      <c r="U2398">
        <v>4</v>
      </c>
      <c r="V2398">
        <f>COUNTIF(tbl_General[EmployeeID],tbl_General[[#This Row],[EmployeeID]])</f>
        <v>1</v>
      </c>
    </row>
    <row r="2399" spans="1:22" x14ac:dyDescent="0.25">
      <c r="A2399">
        <v>29</v>
      </c>
      <c r="B2399" t="s">
        <v>21</v>
      </c>
      <c r="C2399" t="s">
        <v>22</v>
      </c>
      <c r="D2399" t="s">
        <v>23</v>
      </c>
      <c r="E2399">
        <v>4</v>
      </c>
      <c r="F2399">
        <v>3</v>
      </c>
      <c r="G2399" t="s">
        <v>33</v>
      </c>
      <c r="H2399">
        <v>1465</v>
      </c>
      <c r="I2399" t="s">
        <v>25</v>
      </c>
      <c r="J2399">
        <v>2</v>
      </c>
      <c r="K2399" t="s">
        <v>37</v>
      </c>
      <c r="L2399" t="s">
        <v>32</v>
      </c>
      <c r="M2399">
        <v>35390</v>
      </c>
      <c r="N2399">
        <v>1</v>
      </c>
      <c r="O2399">
        <v>18</v>
      </c>
      <c r="P2399">
        <v>0</v>
      </c>
      <c r="Q2399">
        <v>6</v>
      </c>
      <c r="R2399">
        <v>2</v>
      </c>
      <c r="S2399">
        <v>6</v>
      </c>
      <c r="T2399">
        <v>1</v>
      </c>
      <c r="U2399">
        <v>5</v>
      </c>
      <c r="V2399">
        <f>COUNTIF(tbl_General[EmployeeID],tbl_General[[#This Row],[EmployeeID]])</f>
        <v>1</v>
      </c>
    </row>
    <row r="2400" spans="1:22" x14ac:dyDescent="0.25">
      <c r="A2400">
        <v>29</v>
      </c>
      <c r="B2400" t="s">
        <v>21</v>
      </c>
      <c r="C2400" t="s">
        <v>22</v>
      </c>
      <c r="D2400" t="s">
        <v>23</v>
      </c>
      <c r="E2400">
        <v>4</v>
      </c>
      <c r="F2400">
        <v>3</v>
      </c>
      <c r="G2400" t="s">
        <v>33</v>
      </c>
      <c r="H2400">
        <v>2935</v>
      </c>
      <c r="I2400" t="s">
        <v>25</v>
      </c>
      <c r="J2400">
        <v>2</v>
      </c>
      <c r="K2400" t="s">
        <v>37</v>
      </c>
      <c r="L2400" t="s">
        <v>32</v>
      </c>
      <c r="M2400">
        <v>35390</v>
      </c>
      <c r="N2400">
        <v>1</v>
      </c>
      <c r="O2400">
        <v>18</v>
      </c>
      <c r="P2400">
        <v>0</v>
      </c>
      <c r="Q2400">
        <v>6</v>
      </c>
      <c r="R2400">
        <v>2</v>
      </c>
      <c r="S2400">
        <v>6</v>
      </c>
      <c r="T2400">
        <v>1</v>
      </c>
      <c r="U2400">
        <v>5</v>
      </c>
      <c r="V2400">
        <f>COUNTIF(tbl_General[EmployeeID],tbl_General[[#This Row],[EmployeeID]])</f>
        <v>1</v>
      </c>
    </row>
    <row r="2401" spans="1:22" x14ac:dyDescent="0.25">
      <c r="A2401">
        <v>29</v>
      </c>
      <c r="B2401" t="s">
        <v>21</v>
      </c>
      <c r="C2401" t="s">
        <v>22</v>
      </c>
      <c r="D2401" t="s">
        <v>23</v>
      </c>
      <c r="E2401">
        <v>4</v>
      </c>
      <c r="F2401">
        <v>3</v>
      </c>
      <c r="G2401" t="s">
        <v>33</v>
      </c>
      <c r="H2401">
        <v>4405</v>
      </c>
      <c r="I2401" t="s">
        <v>25</v>
      </c>
      <c r="J2401">
        <v>2</v>
      </c>
      <c r="K2401" t="s">
        <v>37</v>
      </c>
      <c r="L2401" t="s">
        <v>32</v>
      </c>
      <c r="M2401">
        <v>35390</v>
      </c>
      <c r="N2401">
        <v>1</v>
      </c>
      <c r="O2401">
        <v>18</v>
      </c>
      <c r="P2401">
        <v>0</v>
      </c>
      <c r="Q2401">
        <v>6</v>
      </c>
      <c r="R2401">
        <v>2</v>
      </c>
      <c r="S2401">
        <v>6</v>
      </c>
      <c r="T2401">
        <v>1</v>
      </c>
      <c r="U2401">
        <v>5</v>
      </c>
      <c r="V2401">
        <f>COUNTIF(tbl_General[EmployeeID],tbl_General[[#This Row],[EmployeeID]])</f>
        <v>1</v>
      </c>
    </row>
    <row r="2402" spans="1:22" x14ac:dyDescent="0.25">
      <c r="A2402">
        <v>24</v>
      </c>
      <c r="B2402" t="s">
        <v>28</v>
      </c>
      <c r="C2402" t="s">
        <v>29</v>
      </c>
      <c r="D2402" t="s">
        <v>30</v>
      </c>
      <c r="E2402">
        <v>2</v>
      </c>
      <c r="F2402">
        <v>3</v>
      </c>
      <c r="G2402" t="s">
        <v>38</v>
      </c>
      <c r="H2402">
        <v>222</v>
      </c>
      <c r="I2402" t="s">
        <v>34</v>
      </c>
      <c r="J2402">
        <v>2</v>
      </c>
      <c r="K2402" t="s">
        <v>31</v>
      </c>
      <c r="L2402" t="s">
        <v>27</v>
      </c>
      <c r="M2402">
        <v>39190</v>
      </c>
      <c r="N2402">
        <v>1</v>
      </c>
      <c r="O2402">
        <v>21</v>
      </c>
      <c r="P2402">
        <v>0</v>
      </c>
      <c r="Q2402">
        <v>6</v>
      </c>
      <c r="R2402">
        <v>3</v>
      </c>
      <c r="S2402">
        <v>6</v>
      </c>
      <c r="T2402">
        <v>1</v>
      </c>
      <c r="U2402">
        <v>2</v>
      </c>
      <c r="V2402">
        <f>COUNTIF(tbl_General[EmployeeID],tbl_General[[#This Row],[EmployeeID]])</f>
        <v>1</v>
      </c>
    </row>
    <row r="2403" spans="1:22" x14ac:dyDescent="0.25">
      <c r="A2403">
        <v>24</v>
      </c>
      <c r="B2403" t="s">
        <v>28</v>
      </c>
      <c r="C2403" t="s">
        <v>29</v>
      </c>
      <c r="D2403" t="s">
        <v>30</v>
      </c>
      <c r="E2403">
        <v>2</v>
      </c>
      <c r="F2403">
        <v>3</v>
      </c>
      <c r="G2403" t="s">
        <v>38</v>
      </c>
      <c r="H2403">
        <v>1692</v>
      </c>
      <c r="I2403" t="s">
        <v>34</v>
      </c>
      <c r="J2403">
        <v>2</v>
      </c>
      <c r="K2403" t="s">
        <v>31</v>
      </c>
      <c r="L2403" t="s">
        <v>27</v>
      </c>
      <c r="M2403">
        <v>39190</v>
      </c>
      <c r="N2403">
        <v>1</v>
      </c>
      <c r="O2403">
        <v>21</v>
      </c>
      <c r="P2403">
        <v>0</v>
      </c>
      <c r="Q2403">
        <v>6</v>
      </c>
      <c r="R2403">
        <v>3</v>
      </c>
      <c r="S2403">
        <v>6</v>
      </c>
      <c r="T2403">
        <v>1</v>
      </c>
      <c r="U2403">
        <v>2</v>
      </c>
      <c r="V2403">
        <f>COUNTIF(tbl_General[EmployeeID],tbl_General[[#This Row],[EmployeeID]])</f>
        <v>1</v>
      </c>
    </row>
    <row r="2404" spans="1:22" x14ac:dyDescent="0.25">
      <c r="A2404">
        <v>24</v>
      </c>
      <c r="B2404" t="s">
        <v>28</v>
      </c>
      <c r="C2404" t="s">
        <v>29</v>
      </c>
      <c r="D2404" t="s">
        <v>30</v>
      </c>
      <c r="E2404">
        <v>2</v>
      </c>
      <c r="F2404">
        <v>3</v>
      </c>
      <c r="G2404" t="s">
        <v>38</v>
      </c>
      <c r="H2404">
        <v>3162</v>
      </c>
      <c r="I2404" t="s">
        <v>34</v>
      </c>
      <c r="J2404">
        <v>2</v>
      </c>
      <c r="K2404" t="s">
        <v>31</v>
      </c>
      <c r="L2404" t="s">
        <v>27</v>
      </c>
      <c r="M2404">
        <v>39190</v>
      </c>
      <c r="N2404">
        <v>1</v>
      </c>
      <c r="O2404">
        <v>21</v>
      </c>
      <c r="P2404">
        <v>0</v>
      </c>
      <c r="Q2404">
        <v>6</v>
      </c>
      <c r="R2404">
        <v>3</v>
      </c>
      <c r="S2404">
        <v>6</v>
      </c>
      <c r="T2404">
        <v>1</v>
      </c>
      <c r="U2404">
        <v>2</v>
      </c>
      <c r="V2404">
        <f>COUNTIF(tbl_General[EmployeeID],tbl_General[[#This Row],[EmployeeID]])</f>
        <v>1</v>
      </c>
    </row>
    <row r="2405" spans="1:22" x14ac:dyDescent="0.25">
      <c r="A2405">
        <v>29</v>
      </c>
      <c r="B2405" t="s">
        <v>21</v>
      </c>
      <c r="C2405" t="s">
        <v>22</v>
      </c>
      <c r="D2405" t="s">
        <v>30</v>
      </c>
      <c r="E2405">
        <v>2</v>
      </c>
      <c r="F2405">
        <v>3</v>
      </c>
      <c r="G2405" t="s">
        <v>24</v>
      </c>
      <c r="H2405">
        <v>250</v>
      </c>
      <c r="I2405" t="s">
        <v>25</v>
      </c>
      <c r="J2405">
        <v>1</v>
      </c>
      <c r="K2405" t="s">
        <v>26</v>
      </c>
      <c r="L2405" t="s">
        <v>27</v>
      </c>
      <c r="M2405">
        <v>41570</v>
      </c>
      <c r="N2405">
        <v>1</v>
      </c>
      <c r="O2405">
        <v>17</v>
      </c>
      <c r="P2405">
        <v>3</v>
      </c>
      <c r="Q2405">
        <v>6</v>
      </c>
      <c r="R2405">
        <v>2</v>
      </c>
      <c r="S2405">
        <v>6</v>
      </c>
      <c r="T2405">
        <v>1</v>
      </c>
      <c r="U2405">
        <v>2</v>
      </c>
      <c r="V2405">
        <f>COUNTIF(tbl_General[EmployeeID],tbl_General[[#This Row],[EmployeeID]])</f>
        <v>1</v>
      </c>
    </row>
    <row r="2406" spans="1:22" x14ac:dyDescent="0.25">
      <c r="A2406">
        <v>29</v>
      </c>
      <c r="B2406" t="s">
        <v>21</v>
      </c>
      <c r="C2406" t="s">
        <v>22</v>
      </c>
      <c r="D2406" t="s">
        <v>30</v>
      </c>
      <c r="E2406">
        <v>2</v>
      </c>
      <c r="F2406">
        <v>3</v>
      </c>
      <c r="G2406" t="s">
        <v>24</v>
      </c>
      <c r="H2406">
        <v>1720</v>
      </c>
      <c r="I2406" t="s">
        <v>25</v>
      </c>
      <c r="J2406">
        <v>1</v>
      </c>
      <c r="K2406" t="s">
        <v>26</v>
      </c>
      <c r="L2406" t="s">
        <v>27</v>
      </c>
      <c r="M2406">
        <v>41570</v>
      </c>
      <c r="N2406">
        <v>1</v>
      </c>
      <c r="O2406">
        <v>17</v>
      </c>
      <c r="P2406">
        <v>3</v>
      </c>
      <c r="Q2406">
        <v>6</v>
      </c>
      <c r="R2406">
        <v>2</v>
      </c>
      <c r="S2406">
        <v>6</v>
      </c>
      <c r="T2406">
        <v>1</v>
      </c>
      <c r="U2406">
        <v>2</v>
      </c>
      <c r="V2406">
        <f>COUNTIF(tbl_General[EmployeeID],tbl_General[[#This Row],[EmployeeID]])</f>
        <v>1</v>
      </c>
    </row>
    <row r="2407" spans="1:22" x14ac:dyDescent="0.25">
      <c r="A2407">
        <v>29</v>
      </c>
      <c r="B2407" t="s">
        <v>21</v>
      </c>
      <c r="C2407" t="s">
        <v>22</v>
      </c>
      <c r="D2407" t="s">
        <v>30</v>
      </c>
      <c r="E2407">
        <v>2</v>
      </c>
      <c r="F2407">
        <v>3</v>
      </c>
      <c r="G2407" t="s">
        <v>24</v>
      </c>
      <c r="H2407">
        <v>3190</v>
      </c>
      <c r="I2407" t="s">
        <v>25</v>
      </c>
      <c r="J2407">
        <v>1</v>
      </c>
      <c r="K2407" t="s">
        <v>26</v>
      </c>
      <c r="L2407" t="s">
        <v>27</v>
      </c>
      <c r="M2407">
        <v>41570</v>
      </c>
      <c r="N2407">
        <v>1</v>
      </c>
      <c r="O2407">
        <v>17</v>
      </c>
      <c r="P2407">
        <v>3</v>
      </c>
      <c r="Q2407">
        <v>6</v>
      </c>
      <c r="R2407">
        <v>2</v>
      </c>
      <c r="S2407">
        <v>6</v>
      </c>
      <c r="T2407">
        <v>1</v>
      </c>
      <c r="U2407">
        <v>2</v>
      </c>
      <c r="V2407">
        <f>COUNTIF(tbl_General[EmployeeID],tbl_General[[#This Row],[EmployeeID]])</f>
        <v>1</v>
      </c>
    </row>
    <row r="2408" spans="1:22" x14ac:dyDescent="0.25">
      <c r="A2408">
        <v>34</v>
      </c>
      <c r="B2408" t="s">
        <v>21</v>
      </c>
      <c r="C2408" t="s">
        <v>22</v>
      </c>
      <c r="D2408" t="s">
        <v>30</v>
      </c>
      <c r="E2408">
        <v>12</v>
      </c>
      <c r="F2408">
        <v>3</v>
      </c>
      <c r="G2408" t="s">
        <v>46</v>
      </c>
      <c r="H2408">
        <v>310</v>
      </c>
      <c r="I2408" t="s">
        <v>34</v>
      </c>
      <c r="J2408">
        <v>1</v>
      </c>
      <c r="K2408" t="s">
        <v>31</v>
      </c>
      <c r="L2408" t="s">
        <v>32</v>
      </c>
      <c r="M2408">
        <v>45050</v>
      </c>
      <c r="N2408">
        <v>1</v>
      </c>
      <c r="O2408">
        <v>12</v>
      </c>
      <c r="P2408">
        <v>0</v>
      </c>
      <c r="Q2408">
        <v>6</v>
      </c>
      <c r="R2408">
        <v>3</v>
      </c>
      <c r="S2408">
        <v>6</v>
      </c>
      <c r="T2408">
        <v>1</v>
      </c>
      <c r="U2408">
        <v>4</v>
      </c>
      <c r="V2408">
        <f>COUNTIF(tbl_General[EmployeeID],tbl_General[[#This Row],[EmployeeID]])</f>
        <v>1</v>
      </c>
    </row>
    <row r="2409" spans="1:22" x14ac:dyDescent="0.25">
      <c r="A2409">
        <v>34</v>
      </c>
      <c r="B2409" t="s">
        <v>21</v>
      </c>
      <c r="C2409" t="s">
        <v>22</v>
      </c>
      <c r="D2409" t="s">
        <v>30</v>
      </c>
      <c r="E2409">
        <v>12</v>
      </c>
      <c r="F2409">
        <v>3</v>
      </c>
      <c r="G2409" t="s">
        <v>46</v>
      </c>
      <c r="H2409">
        <v>1780</v>
      </c>
      <c r="I2409" t="s">
        <v>34</v>
      </c>
      <c r="J2409">
        <v>1</v>
      </c>
      <c r="K2409" t="s">
        <v>31</v>
      </c>
      <c r="L2409" t="s">
        <v>32</v>
      </c>
      <c r="M2409">
        <v>45050</v>
      </c>
      <c r="N2409">
        <v>1</v>
      </c>
      <c r="O2409">
        <v>12</v>
      </c>
      <c r="P2409">
        <v>0</v>
      </c>
      <c r="Q2409">
        <v>6</v>
      </c>
      <c r="R2409">
        <v>3</v>
      </c>
      <c r="S2409">
        <v>6</v>
      </c>
      <c r="T2409">
        <v>1</v>
      </c>
      <c r="U2409">
        <v>4</v>
      </c>
      <c r="V2409">
        <f>COUNTIF(tbl_General[EmployeeID],tbl_General[[#This Row],[EmployeeID]])</f>
        <v>1</v>
      </c>
    </row>
    <row r="2410" spans="1:22" x14ac:dyDescent="0.25">
      <c r="A2410">
        <v>34</v>
      </c>
      <c r="B2410" t="s">
        <v>21</v>
      </c>
      <c r="C2410" t="s">
        <v>22</v>
      </c>
      <c r="D2410" t="s">
        <v>30</v>
      </c>
      <c r="E2410">
        <v>12</v>
      </c>
      <c r="F2410">
        <v>3</v>
      </c>
      <c r="G2410" t="s">
        <v>46</v>
      </c>
      <c r="H2410">
        <v>3250</v>
      </c>
      <c r="I2410" t="s">
        <v>34</v>
      </c>
      <c r="J2410">
        <v>1</v>
      </c>
      <c r="K2410" t="s">
        <v>31</v>
      </c>
      <c r="L2410" t="s">
        <v>32</v>
      </c>
      <c r="M2410">
        <v>45050</v>
      </c>
      <c r="N2410">
        <v>1</v>
      </c>
      <c r="O2410">
        <v>12</v>
      </c>
      <c r="P2410">
        <v>0</v>
      </c>
      <c r="Q2410">
        <v>6</v>
      </c>
      <c r="R2410">
        <v>3</v>
      </c>
      <c r="S2410">
        <v>6</v>
      </c>
      <c r="T2410">
        <v>1</v>
      </c>
      <c r="U2410">
        <v>4</v>
      </c>
      <c r="V2410">
        <f>COUNTIF(tbl_General[EmployeeID],tbl_General[[#This Row],[EmployeeID]])</f>
        <v>1</v>
      </c>
    </row>
    <row r="2411" spans="1:22" x14ac:dyDescent="0.25">
      <c r="A2411">
        <v>24</v>
      </c>
      <c r="B2411" t="s">
        <v>21</v>
      </c>
      <c r="C2411" t="s">
        <v>29</v>
      </c>
      <c r="D2411" t="s">
        <v>30</v>
      </c>
      <c r="E2411">
        <v>15</v>
      </c>
      <c r="F2411">
        <v>3</v>
      </c>
      <c r="G2411" t="s">
        <v>24</v>
      </c>
      <c r="H2411">
        <v>911</v>
      </c>
      <c r="I2411" t="s">
        <v>34</v>
      </c>
      <c r="J2411">
        <v>2</v>
      </c>
      <c r="K2411" t="s">
        <v>31</v>
      </c>
      <c r="L2411" t="s">
        <v>32</v>
      </c>
      <c r="M2411">
        <v>54880</v>
      </c>
      <c r="N2411">
        <v>1</v>
      </c>
      <c r="O2411">
        <v>22</v>
      </c>
      <c r="P2411">
        <v>1</v>
      </c>
      <c r="Q2411">
        <v>6</v>
      </c>
      <c r="R2411">
        <v>6</v>
      </c>
      <c r="S2411">
        <v>6</v>
      </c>
      <c r="T2411">
        <v>1</v>
      </c>
      <c r="U2411">
        <v>3</v>
      </c>
      <c r="V2411">
        <f>COUNTIF(tbl_General[EmployeeID],tbl_General[[#This Row],[EmployeeID]])</f>
        <v>1</v>
      </c>
    </row>
    <row r="2412" spans="1:22" x14ac:dyDescent="0.25">
      <c r="A2412">
        <v>24</v>
      </c>
      <c r="B2412" t="s">
        <v>21</v>
      </c>
      <c r="C2412" t="s">
        <v>29</v>
      </c>
      <c r="D2412" t="s">
        <v>30</v>
      </c>
      <c r="E2412">
        <v>15</v>
      </c>
      <c r="F2412">
        <v>3</v>
      </c>
      <c r="G2412" t="s">
        <v>24</v>
      </c>
      <c r="H2412">
        <v>2381</v>
      </c>
      <c r="I2412" t="s">
        <v>34</v>
      </c>
      <c r="J2412">
        <v>2</v>
      </c>
      <c r="K2412" t="s">
        <v>31</v>
      </c>
      <c r="L2412" t="s">
        <v>32</v>
      </c>
      <c r="M2412">
        <v>54880</v>
      </c>
      <c r="N2412">
        <v>1</v>
      </c>
      <c r="O2412">
        <v>22</v>
      </c>
      <c r="P2412">
        <v>1</v>
      </c>
      <c r="Q2412">
        <v>6</v>
      </c>
      <c r="R2412">
        <v>6</v>
      </c>
      <c r="S2412">
        <v>6</v>
      </c>
      <c r="T2412">
        <v>1</v>
      </c>
      <c r="U2412">
        <v>3</v>
      </c>
      <c r="V2412">
        <f>COUNTIF(tbl_General[EmployeeID],tbl_General[[#This Row],[EmployeeID]])</f>
        <v>1</v>
      </c>
    </row>
    <row r="2413" spans="1:22" x14ac:dyDescent="0.25">
      <c r="A2413">
        <v>24</v>
      </c>
      <c r="B2413" t="s">
        <v>21</v>
      </c>
      <c r="C2413" t="s">
        <v>29</v>
      </c>
      <c r="D2413" t="s">
        <v>30</v>
      </c>
      <c r="E2413">
        <v>15</v>
      </c>
      <c r="F2413">
        <v>3</v>
      </c>
      <c r="G2413" t="s">
        <v>24</v>
      </c>
      <c r="H2413">
        <v>3851</v>
      </c>
      <c r="I2413" t="s">
        <v>34</v>
      </c>
      <c r="J2413">
        <v>2</v>
      </c>
      <c r="K2413" t="s">
        <v>31</v>
      </c>
      <c r="L2413" t="s">
        <v>32</v>
      </c>
      <c r="M2413">
        <v>54880</v>
      </c>
      <c r="N2413">
        <v>1</v>
      </c>
      <c r="O2413">
        <v>22</v>
      </c>
      <c r="P2413">
        <v>1</v>
      </c>
      <c r="Q2413">
        <v>6</v>
      </c>
      <c r="R2413">
        <v>6</v>
      </c>
      <c r="S2413">
        <v>6</v>
      </c>
      <c r="T2413">
        <v>1</v>
      </c>
      <c r="U2413">
        <v>3</v>
      </c>
      <c r="V2413">
        <f>COUNTIF(tbl_General[EmployeeID],tbl_General[[#This Row],[EmployeeID]])</f>
        <v>1</v>
      </c>
    </row>
    <row r="2414" spans="1:22" x14ac:dyDescent="0.25">
      <c r="A2414">
        <v>29</v>
      </c>
      <c r="B2414" t="s">
        <v>21</v>
      </c>
      <c r="C2414" t="s">
        <v>29</v>
      </c>
      <c r="D2414" t="s">
        <v>30</v>
      </c>
      <c r="E2414">
        <v>5</v>
      </c>
      <c r="F2414">
        <v>1</v>
      </c>
      <c r="G2414" t="s">
        <v>38</v>
      </c>
      <c r="H2414">
        <v>868</v>
      </c>
      <c r="I2414" t="s">
        <v>25</v>
      </c>
      <c r="J2414">
        <v>1</v>
      </c>
      <c r="K2414" t="s">
        <v>31</v>
      </c>
      <c r="L2414" t="s">
        <v>41</v>
      </c>
      <c r="M2414">
        <v>62440</v>
      </c>
      <c r="N2414">
        <v>1</v>
      </c>
      <c r="O2414">
        <v>22</v>
      </c>
      <c r="P2414">
        <v>0</v>
      </c>
      <c r="Q2414">
        <v>6</v>
      </c>
      <c r="R2414">
        <v>3</v>
      </c>
      <c r="S2414">
        <v>6</v>
      </c>
      <c r="T2414">
        <v>1</v>
      </c>
      <c r="U2414">
        <v>3</v>
      </c>
      <c r="V2414">
        <f>COUNTIF(tbl_General[EmployeeID],tbl_General[[#This Row],[EmployeeID]])</f>
        <v>1</v>
      </c>
    </row>
    <row r="2415" spans="1:22" x14ac:dyDescent="0.25">
      <c r="A2415">
        <v>29</v>
      </c>
      <c r="B2415" t="s">
        <v>21</v>
      </c>
      <c r="C2415" t="s">
        <v>29</v>
      </c>
      <c r="D2415" t="s">
        <v>30</v>
      </c>
      <c r="E2415">
        <v>5</v>
      </c>
      <c r="F2415">
        <v>1</v>
      </c>
      <c r="G2415" t="s">
        <v>38</v>
      </c>
      <c r="H2415">
        <v>2338</v>
      </c>
      <c r="I2415" t="s">
        <v>25</v>
      </c>
      <c r="J2415">
        <v>1</v>
      </c>
      <c r="K2415" t="s">
        <v>31</v>
      </c>
      <c r="L2415" t="s">
        <v>41</v>
      </c>
      <c r="M2415">
        <v>62440</v>
      </c>
      <c r="N2415">
        <v>1</v>
      </c>
      <c r="O2415">
        <v>22</v>
      </c>
      <c r="P2415">
        <v>0</v>
      </c>
      <c r="Q2415">
        <v>6</v>
      </c>
      <c r="R2415">
        <v>3</v>
      </c>
      <c r="S2415">
        <v>6</v>
      </c>
      <c r="T2415">
        <v>1</v>
      </c>
      <c r="U2415">
        <v>3</v>
      </c>
      <c r="V2415">
        <f>COUNTIF(tbl_General[EmployeeID],tbl_General[[#This Row],[EmployeeID]])</f>
        <v>1</v>
      </c>
    </row>
    <row r="2416" spans="1:22" x14ac:dyDescent="0.25">
      <c r="A2416">
        <v>29</v>
      </c>
      <c r="B2416" t="s">
        <v>21</v>
      </c>
      <c r="C2416" t="s">
        <v>29</v>
      </c>
      <c r="D2416" t="s">
        <v>30</v>
      </c>
      <c r="E2416">
        <v>5</v>
      </c>
      <c r="F2416">
        <v>1</v>
      </c>
      <c r="G2416" t="s">
        <v>38</v>
      </c>
      <c r="H2416">
        <v>3808</v>
      </c>
      <c r="I2416" t="s">
        <v>25</v>
      </c>
      <c r="J2416">
        <v>1</v>
      </c>
      <c r="K2416" t="s">
        <v>31</v>
      </c>
      <c r="L2416" t="s">
        <v>41</v>
      </c>
      <c r="M2416">
        <v>62440</v>
      </c>
      <c r="N2416">
        <v>1</v>
      </c>
      <c r="O2416">
        <v>22</v>
      </c>
      <c r="P2416">
        <v>0</v>
      </c>
      <c r="Q2416">
        <v>6</v>
      </c>
      <c r="R2416">
        <v>3</v>
      </c>
      <c r="S2416">
        <v>6</v>
      </c>
      <c r="T2416">
        <v>1</v>
      </c>
      <c r="U2416">
        <v>3</v>
      </c>
      <c r="V2416">
        <f>COUNTIF(tbl_General[EmployeeID],tbl_General[[#This Row],[EmployeeID]])</f>
        <v>1</v>
      </c>
    </row>
    <row r="2417" spans="1:22" x14ac:dyDescent="0.25">
      <c r="A2417">
        <v>29</v>
      </c>
      <c r="B2417" t="s">
        <v>21</v>
      </c>
      <c r="C2417" t="s">
        <v>22</v>
      </c>
      <c r="D2417" t="s">
        <v>23</v>
      </c>
      <c r="E2417">
        <v>17</v>
      </c>
      <c r="F2417">
        <v>4</v>
      </c>
      <c r="G2417" t="s">
        <v>38</v>
      </c>
      <c r="H2417">
        <v>646</v>
      </c>
      <c r="I2417" t="s">
        <v>34</v>
      </c>
      <c r="J2417">
        <v>1</v>
      </c>
      <c r="K2417" t="s">
        <v>40</v>
      </c>
      <c r="L2417" t="s">
        <v>41</v>
      </c>
      <c r="M2417">
        <v>65820</v>
      </c>
      <c r="N2417">
        <v>1</v>
      </c>
      <c r="O2417">
        <v>19</v>
      </c>
      <c r="P2417">
        <v>1</v>
      </c>
      <c r="Q2417">
        <v>6</v>
      </c>
      <c r="R2417">
        <v>3</v>
      </c>
      <c r="S2417">
        <v>6</v>
      </c>
      <c r="T2417">
        <v>1</v>
      </c>
      <c r="U2417">
        <v>0</v>
      </c>
      <c r="V2417">
        <f>COUNTIF(tbl_General[EmployeeID],tbl_General[[#This Row],[EmployeeID]])</f>
        <v>1</v>
      </c>
    </row>
    <row r="2418" spans="1:22" x14ac:dyDescent="0.25">
      <c r="A2418">
        <v>29</v>
      </c>
      <c r="B2418" t="s">
        <v>21</v>
      </c>
      <c r="C2418" t="s">
        <v>22</v>
      </c>
      <c r="D2418" t="s">
        <v>23</v>
      </c>
      <c r="E2418">
        <v>17</v>
      </c>
      <c r="F2418">
        <v>4</v>
      </c>
      <c r="G2418" t="s">
        <v>38</v>
      </c>
      <c r="H2418">
        <v>2116</v>
      </c>
      <c r="I2418" t="s">
        <v>34</v>
      </c>
      <c r="J2418">
        <v>1</v>
      </c>
      <c r="K2418" t="s">
        <v>40</v>
      </c>
      <c r="L2418" t="s">
        <v>41</v>
      </c>
      <c r="M2418">
        <v>65820</v>
      </c>
      <c r="N2418">
        <v>1</v>
      </c>
      <c r="O2418">
        <v>19</v>
      </c>
      <c r="P2418">
        <v>1</v>
      </c>
      <c r="Q2418">
        <v>6</v>
      </c>
      <c r="R2418">
        <v>3</v>
      </c>
      <c r="S2418">
        <v>6</v>
      </c>
      <c r="T2418">
        <v>1</v>
      </c>
      <c r="U2418">
        <v>0</v>
      </c>
      <c r="V2418">
        <f>COUNTIF(tbl_General[EmployeeID],tbl_General[[#This Row],[EmployeeID]])</f>
        <v>1</v>
      </c>
    </row>
    <row r="2419" spans="1:22" x14ac:dyDescent="0.25">
      <c r="A2419">
        <v>29</v>
      </c>
      <c r="B2419" t="s">
        <v>21</v>
      </c>
      <c r="C2419" t="s">
        <v>22</v>
      </c>
      <c r="D2419" t="s">
        <v>23</v>
      </c>
      <c r="E2419">
        <v>17</v>
      </c>
      <c r="F2419">
        <v>4</v>
      </c>
      <c r="G2419" t="s">
        <v>38</v>
      </c>
      <c r="H2419">
        <v>3586</v>
      </c>
      <c r="I2419" t="s">
        <v>34</v>
      </c>
      <c r="J2419">
        <v>1</v>
      </c>
      <c r="K2419" t="s">
        <v>40</v>
      </c>
      <c r="L2419" t="s">
        <v>41</v>
      </c>
      <c r="M2419">
        <v>65820</v>
      </c>
      <c r="N2419">
        <v>1</v>
      </c>
      <c r="O2419">
        <v>19</v>
      </c>
      <c r="P2419">
        <v>1</v>
      </c>
      <c r="Q2419">
        <v>6</v>
      </c>
      <c r="R2419">
        <v>3</v>
      </c>
      <c r="S2419">
        <v>6</v>
      </c>
      <c r="T2419">
        <v>1</v>
      </c>
      <c r="U2419">
        <v>0</v>
      </c>
      <c r="V2419">
        <f>COUNTIF(tbl_General[EmployeeID],tbl_General[[#This Row],[EmployeeID]])</f>
        <v>1</v>
      </c>
    </row>
    <row r="2420" spans="1:22" x14ac:dyDescent="0.25">
      <c r="A2420">
        <v>27</v>
      </c>
      <c r="B2420" t="s">
        <v>21</v>
      </c>
      <c r="C2420" t="s">
        <v>22</v>
      </c>
      <c r="D2420" t="s">
        <v>23</v>
      </c>
      <c r="E2420">
        <v>3</v>
      </c>
      <c r="F2420">
        <v>3</v>
      </c>
      <c r="G2420" t="s">
        <v>24</v>
      </c>
      <c r="H2420">
        <v>991</v>
      </c>
      <c r="I2420" t="s">
        <v>34</v>
      </c>
      <c r="J2420">
        <v>1</v>
      </c>
      <c r="K2420" t="s">
        <v>44</v>
      </c>
      <c r="L2420" t="s">
        <v>32</v>
      </c>
      <c r="M2420">
        <v>66940</v>
      </c>
      <c r="N2420">
        <v>1</v>
      </c>
      <c r="O2420">
        <v>13</v>
      </c>
      <c r="P2420">
        <v>1</v>
      </c>
      <c r="Q2420">
        <v>6</v>
      </c>
      <c r="R2420">
        <v>2</v>
      </c>
      <c r="S2420">
        <v>6</v>
      </c>
      <c r="T2420">
        <v>1</v>
      </c>
      <c r="U2420">
        <v>4</v>
      </c>
      <c r="V2420">
        <f>COUNTIF(tbl_General[EmployeeID],tbl_General[[#This Row],[EmployeeID]])</f>
        <v>1</v>
      </c>
    </row>
    <row r="2421" spans="1:22" x14ac:dyDescent="0.25">
      <c r="A2421">
        <v>27</v>
      </c>
      <c r="B2421" t="s">
        <v>21</v>
      </c>
      <c r="C2421" t="s">
        <v>22</v>
      </c>
      <c r="D2421" t="s">
        <v>23</v>
      </c>
      <c r="E2421">
        <v>3</v>
      </c>
      <c r="F2421">
        <v>3</v>
      </c>
      <c r="G2421" t="s">
        <v>24</v>
      </c>
      <c r="H2421">
        <v>2461</v>
      </c>
      <c r="I2421" t="s">
        <v>34</v>
      </c>
      <c r="J2421">
        <v>1</v>
      </c>
      <c r="K2421" t="s">
        <v>44</v>
      </c>
      <c r="L2421" t="s">
        <v>32</v>
      </c>
      <c r="M2421">
        <v>66940</v>
      </c>
      <c r="N2421">
        <v>1</v>
      </c>
      <c r="O2421">
        <v>13</v>
      </c>
      <c r="P2421">
        <v>1</v>
      </c>
      <c r="Q2421">
        <v>6</v>
      </c>
      <c r="R2421">
        <v>2</v>
      </c>
      <c r="S2421">
        <v>6</v>
      </c>
      <c r="T2421">
        <v>1</v>
      </c>
      <c r="U2421">
        <v>4</v>
      </c>
      <c r="V2421">
        <f>COUNTIF(tbl_General[EmployeeID],tbl_General[[#This Row],[EmployeeID]])</f>
        <v>1</v>
      </c>
    </row>
    <row r="2422" spans="1:22" x14ac:dyDescent="0.25">
      <c r="A2422">
        <v>27</v>
      </c>
      <c r="B2422" t="s">
        <v>21</v>
      </c>
      <c r="C2422" t="s">
        <v>22</v>
      </c>
      <c r="D2422" t="s">
        <v>23</v>
      </c>
      <c r="E2422">
        <v>3</v>
      </c>
      <c r="F2422">
        <v>3</v>
      </c>
      <c r="G2422" t="s">
        <v>24</v>
      </c>
      <c r="H2422">
        <v>3931</v>
      </c>
      <c r="I2422" t="s">
        <v>34</v>
      </c>
      <c r="J2422">
        <v>1</v>
      </c>
      <c r="K2422" t="s">
        <v>44</v>
      </c>
      <c r="L2422" t="s">
        <v>32</v>
      </c>
      <c r="M2422">
        <v>66940</v>
      </c>
      <c r="N2422">
        <v>1</v>
      </c>
      <c r="O2422">
        <v>13</v>
      </c>
      <c r="P2422">
        <v>1</v>
      </c>
      <c r="Q2422">
        <v>6</v>
      </c>
      <c r="R2422">
        <v>2</v>
      </c>
      <c r="S2422">
        <v>6</v>
      </c>
      <c r="T2422">
        <v>1</v>
      </c>
      <c r="U2422">
        <v>4</v>
      </c>
      <c r="V2422">
        <f>COUNTIF(tbl_General[EmployeeID],tbl_General[[#This Row],[EmployeeID]])</f>
        <v>1</v>
      </c>
    </row>
    <row r="2423" spans="1:22" x14ac:dyDescent="0.25">
      <c r="A2423">
        <v>25</v>
      </c>
      <c r="B2423" t="s">
        <v>21</v>
      </c>
      <c r="C2423" t="s">
        <v>22</v>
      </c>
      <c r="D2423" t="s">
        <v>30</v>
      </c>
      <c r="E2423">
        <v>8</v>
      </c>
      <c r="F2423">
        <v>3</v>
      </c>
      <c r="G2423" t="s">
        <v>24</v>
      </c>
      <c r="H2423">
        <v>306</v>
      </c>
      <c r="I2423" t="s">
        <v>34</v>
      </c>
      <c r="J2423">
        <v>2</v>
      </c>
      <c r="K2423" t="s">
        <v>31</v>
      </c>
      <c r="L2423" t="s">
        <v>32</v>
      </c>
      <c r="M2423">
        <v>74840</v>
      </c>
      <c r="N2423">
        <v>1</v>
      </c>
      <c r="O2423">
        <v>15</v>
      </c>
      <c r="P2423">
        <v>0</v>
      </c>
      <c r="Q2423">
        <v>6</v>
      </c>
      <c r="R2423">
        <v>3</v>
      </c>
      <c r="S2423">
        <v>6</v>
      </c>
      <c r="T2423">
        <v>1</v>
      </c>
      <c r="U2423">
        <v>4</v>
      </c>
      <c r="V2423">
        <f>COUNTIF(tbl_General[EmployeeID],tbl_General[[#This Row],[EmployeeID]])</f>
        <v>1</v>
      </c>
    </row>
    <row r="2424" spans="1:22" x14ac:dyDescent="0.25">
      <c r="A2424">
        <v>25</v>
      </c>
      <c r="B2424" t="s">
        <v>21</v>
      </c>
      <c r="C2424" t="s">
        <v>22</v>
      </c>
      <c r="D2424" t="s">
        <v>30</v>
      </c>
      <c r="E2424">
        <v>8</v>
      </c>
      <c r="F2424">
        <v>3</v>
      </c>
      <c r="G2424" t="s">
        <v>24</v>
      </c>
      <c r="H2424">
        <v>1776</v>
      </c>
      <c r="I2424" t="s">
        <v>34</v>
      </c>
      <c r="J2424">
        <v>2</v>
      </c>
      <c r="K2424" t="s">
        <v>31</v>
      </c>
      <c r="L2424" t="s">
        <v>32</v>
      </c>
      <c r="M2424">
        <v>74840</v>
      </c>
      <c r="N2424">
        <v>1</v>
      </c>
      <c r="O2424">
        <v>15</v>
      </c>
      <c r="P2424">
        <v>0</v>
      </c>
      <c r="Q2424">
        <v>6</v>
      </c>
      <c r="R2424">
        <v>3</v>
      </c>
      <c r="S2424">
        <v>6</v>
      </c>
      <c r="T2424">
        <v>1</v>
      </c>
      <c r="U2424">
        <v>4</v>
      </c>
      <c r="V2424">
        <f>COUNTIF(tbl_General[EmployeeID],tbl_General[[#This Row],[EmployeeID]])</f>
        <v>1</v>
      </c>
    </row>
    <row r="2425" spans="1:22" x14ac:dyDescent="0.25">
      <c r="A2425">
        <v>25</v>
      </c>
      <c r="B2425" t="s">
        <v>21</v>
      </c>
      <c r="C2425" t="s">
        <v>22</v>
      </c>
      <c r="D2425" t="s">
        <v>30</v>
      </c>
      <c r="E2425">
        <v>8</v>
      </c>
      <c r="F2425">
        <v>3</v>
      </c>
      <c r="G2425" t="s">
        <v>24</v>
      </c>
      <c r="H2425">
        <v>3246</v>
      </c>
      <c r="I2425" t="s">
        <v>34</v>
      </c>
      <c r="J2425">
        <v>2</v>
      </c>
      <c r="K2425" t="s">
        <v>31</v>
      </c>
      <c r="L2425" t="s">
        <v>32</v>
      </c>
      <c r="M2425">
        <v>74840</v>
      </c>
      <c r="N2425">
        <v>1</v>
      </c>
      <c r="O2425">
        <v>15</v>
      </c>
      <c r="P2425">
        <v>0</v>
      </c>
      <c r="Q2425">
        <v>6</v>
      </c>
      <c r="R2425">
        <v>3</v>
      </c>
      <c r="S2425">
        <v>6</v>
      </c>
      <c r="T2425">
        <v>1</v>
      </c>
      <c r="U2425">
        <v>4</v>
      </c>
      <c r="V2425">
        <f>COUNTIF(tbl_General[EmployeeID],tbl_General[[#This Row],[EmployeeID]])</f>
        <v>1</v>
      </c>
    </row>
    <row r="2426" spans="1:22" x14ac:dyDescent="0.25">
      <c r="A2426">
        <v>35</v>
      </c>
      <c r="B2426" t="s">
        <v>21</v>
      </c>
      <c r="C2426" t="s">
        <v>22</v>
      </c>
      <c r="D2426" t="s">
        <v>23</v>
      </c>
      <c r="E2426">
        <v>6</v>
      </c>
      <c r="F2426">
        <v>4</v>
      </c>
      <c r="G2426" t="s">
        <v>38</v>
      </c>
      <c r="H2426">
        <v>363</v>
      </c>
      <c r="I2426" t="s">
        <v>25</v>
      </c>
      <c r="J2426">
        <v>2</v>
      </c>
      <c r="K2426" t="s">
        <v>44</v>
      </c>
      <c r="L2426" t="s">
        <v>32</v>
      </c>
      <c r="M2426">
        <v>94190</v>
      </c>
      <c r="N2426">
        <v>1</v>
      </c>
      <c r="O2426">
        <v>24</v>
      </c>
      <c r="P2426">
        <v>1</v>
      </c>
      <c r="Q2426">
        <v>6</v>
      </c>
      <c r="R2426">
        <v>5</v>
      </c>
      <c r="S2426">
        <v>6</v>
      </c>
      <c r="T2426">
        <v>1</v>
      </c>
      <c r="U2426">
        <v>1</v>
      </c>
      <c r="V2426">
        <f>COUNTIF(tbl_General[EmployeeID],tbl_General[[#This Row],[EmployeeID]])</f>
        <v>1</v>
      </c>
    </row>
    <row r="2427" spans="1:22" x14ac:dyDescent="0.25">
      <c r="A2427">
        <v>35</v>
      </c>
      <c r="B2427" t="s">
        <v>21</v>
      </c>
      <c r="C2427" t="s">
        <v>22</v>
      </c>
      <c r="D2427" t="s">
        <v>23</v>
      </c>
      <c r="E2427">
        <v>6</v>
      </c>
      <c r="F2427">
        <v>4</v>
      </c>
      <c r="G2427" t="s">
        <v>38</v>
      </c>
      <c r="H2427">
        <v>1833</v>
      </c>
      <c r="I2427" t="s">
        <v>25</v>
      </c>
      <c r="J2427">
        <v>2</v>
      </c>
      <c r="K2427" t="s">
        <v>44</v>
      </c>
      <c r="L2427" t="s">
        <v>32</v>
      </c>
      <c r="M2427">
        <v>94190</v>
      </c>
      <c r="N2427">
        <v>1</v>
      </c>
      <c r="O2427">
        <v>24</v>
      </c>
      <c r="P2427">
        <v>1</v>
      </c>
      <c r="Q2427">
        <v>6</v>
      </c>
      <c r="R2427">
        <v>5</v>
      </c>
      <c r="S2427">
        <v>6</v>
      </c>
      <c r="T2427">
        <v>1</v>
      </c>
      <c r="U2427">
        <v>1</v>
      </c>
      <c r="V2427">
        <f>COUNTIF(tbl_General[EmployeeID],tbl_General[[#This Row],[EmployeeID]])</f>
        <v>1</v>
      </c>
    </row>
    <row r="2428" spans="1:22" x14ac:dyDescent="0.25">
      <c r="A2428">
        <v>35</v>
      </c>
      <c r="B2428" t="s">
        <v>21</v>
      </c>
      <c r="C2428" t="s">
        <v>22</v>
      </c>
      <c r="D2428" t="s">
        <v>23</v>
      </c>
      <c r="E2428">
        <v>6</v>
      </c>
      <c r="F2428">
        <v>4</v>
      </c>
      <c r="G2428" t="s">
        <v>38</v>
      </c>
      <c r="H2428">
        <v>3303</v>
      </c>
      <c r="I2428" t="s">
        <v>25</v>
      </c>
      <c r="J2428">
        <v>2</v>
      </c>
      <c r="K2428" t="s">
        <v>44</v>
      </c>
      <c r="L2428" t="s">
        <v>32</v>
      </c>
      <c r="M2428">
        <v>94190</v>
      </c>
      <c r="N2428">
        <v>1</v>
      </c>
      <c r="O2428">
        <v>24</v>
      </c>
      <c r="P2428">
        <v>1</v>
      </c>
      <c r="Q2428">
        <v>6</v>
      </c>
      <c r="R2428">
        <v>5</v>
      </c>
      <c r="S2428">
        <v>6</v>
      </c>
      <c r="T2428">
        <v>1</v>
      </c>
      <c r="U2428">
        <v>1</v>
      </c>
      <c r="V2428">
        <f>COUNTIF(tbl_General[EmployeeID],tbl_General[[#This Row],[EmployeeID]])</f>
        <v>1</v>
      </c>
    </row>
    <row r="2429" spans="1:22" x14ac:dyDescent="0.25">
      <c r="A2429">
        <v>34</v>
      </c>
      <c r="B2429" t="s">
        <v>21</v>
      </c>
      <c r="C2429" t="s">
        <v>22</v>
      </c>
      <c r="D2429" t="s">
        <v>23</v>
      </c>
      <c r="E2429">
        <v>6</v>
      </c>
      <c r="F2429">
        <v>2</v>
      </c>
      <c r="G2429" t="s">
        <v>24</v>
      </c>
      <c r="H2429">
        <v>224</v>
      </c>
      <c r="I2429" t="s">
        <v>34</v>
      </c>
      <c r="J2429">
        <v>4</v>
      </c>
      <c r="K2429" t="s">
        <v>39</v>
      </c>
      <c r="L2429" t="s">
        <v>27</v>
      </c>
      <c r="M2429">
        <v>102480</v>
      </c>
      <c r="N2429">
        <v>1</v>
      </c>
      <c r="O2429">
        <v>12</v>
      </c>
      <c r="P2429">
        <v>1</v>
      </c>
      <c r="Q2429">
        <v>6</v>
      </c>
      <c r="R2429">
        <v>4</v>
      </c>
      <c r="S2429">
        <v>6</v>
      </c>
      <c r="T2429">
        <v>1</v>
      </c>
      <c r="U2429">
        <v>3</v>
      </c>
      <c r="V2429">
        <f>COUNTIF(tbl_General[EmployeeID],tbl_General[[#This Row],[EmployeeID]])</f>
        <v>1</v>
      </c>
    </row>
    <row r="2430" spans="1:22" x14ac:dyDescent="0.25">
      <c r="A2430">
        <v>34</v>
      </c>
      <c r="B2430" t="s">
        <v>21</v>
      </c>
      <c r="C2430" t="s">
        <v>22</v>
      </c>
      <c r="D2430" t="s">
        <v>23</v>
      </c>
      <c r="E2430">
        <v>6</v>
      </c>
      <c r="F2430">
        <v>2</v>
      </c>
      <c r="G2430" t="s">
        <v>24</v>
      </c>
      <c r="H2430">
        <v>1694</v>
      </c>
      <c r="I2430" t="s">
        <v>34</v>
      </c>
      <c r="J2430">
        <v>4</v>
      </c>
      <c r="K2430" t="s">
        <v>39</v>
      </c>
      <c r="L2430" t="s">
        <v>27</v>
      </c>
      <c r="M2430">
        <v>102480</v>
      </c>
      <c r="N2430">
        <v>1</v>
      </c>
      <c r="O2430">
        <v>12</v>
      </c>
      <c r="P2430">
        <v>1</v>
      </c>
      <c r="Q2430">
        <v>6</v>
      </c>
      <c r="R2430">
        <v>4</v>
      </c>
      <c r="S2430">
        <v>6</v>
      </c>
      <c r="T2430">
        <v>1</v>
      </c>
      <c r="U2430">
        <v>3</v>
      </c>
      <c r="V2430">
        <f>COUNTIF(tbl_General[EmployeeID],tbl_General[[#This Row],[EmployeeID]])</f>
        <v>1</v>
      </c>
    </row>
    <row r="2431" spans="1:22" x14ac:dyDescent="0.25">
      <c r="A2431">
        <v>34</v>
      </c>
      <c r="B2431" t="s">
        <v>21</v>
      </c>
      <c r="C2431" t="s">
        <v>22</v>
      </c>
      <c r="D2431" t="s">
        <v>23</v>
      </c>
      <c r="E2431">
        <v>6</v>
      </c>
      <c r="F2431">
        <v>2</v>
      </c>
      <c r="G2431" t="s">
        <v>24</v>
      </c>
      <c r="H2431">
        <v>3164</v>
      </c>
      <c r="I2431" t="s">
        <v>34</v>
      </c>
      <c r="J2431">
        <v>4</v>
      </c>
      <c r="K2431" t="s">
        <v>39</v>
      </c>
      <c r="L2431" t="s">
        <v>27</v>
      </c>
      <c r="M2431">
        <v>102480</v>
      </c>
      <c r="N2431">
        <v>1</v>
      </c>
      <c r="O2431">
        <v>12</v>
      </c>
      <c r="P2431">
        <v>1</v>
      </c>
      <c r="Q2431">
        <v>6</v>
      </c>
      <c r="R2431">
        <v>4</v>
      </c>
      <c r="S2431">
        <v>6</v>
      </c>
      <c r="T2431">
        <v>1</v>
      </c>
      <c r="U2431">
        <v>3</v>
      </c>
      <c r="V2431">
        <f>COUNTIF(tbl_General[EmployeeID],tbl_General[[#This Row],[EmployeeID]])</f>
        <v>1</v>
      </c>
    </row>
    <row r="2432" spans="1:22" x14ac:dyDescent="0.25">
      <c r="A2432">
        <v>34</v>
      </c>
      <c r="B2432" t="s">
        <v>21</v>
      </c>
      <c r="C2432" t="s">
        <v>22</v>
      </c>
      <c r="D2432" t="s">
        <v>23</v>
      </c>
      <c r="E2432">
        <v>2</v>
      </c>
      <c r="F2432">
        <v>3</v>
      </c>
      <c r="G2432" t="s">
        <v>45</v>
      </c>
      <c r="H2432">
        <v>322</v>
      </c>
      <c r="I2432" t="s">
        <v>34</v>
      </c>
      <c r="J2432">
        <v>1</v>
      </c>
      <c r="K2432" t="s">
        <v>43</v>
      </c>
      <c r="L2432" t="s">
        <v>32</v>
      </c>
      <c r="M2432">
        <v>103120</v>
      </c>
      <c r="N2432">
        <v>1</v>
      </c>
      <c r="O2432">
        <v>12</v>
      </c>
      <c r="P2432">
        <v>0</v>
      </c>
      <c r="Q2432">
        <v>6</v>
      </c>
      <c r="R2432">
        <v>2</v>
      </c>
      <c r="S2432">
        <v>6</v>
      </c>
      <c r="T2432">
        <v>1</v>
      </c>
      <c r="U2432">
        <v>3</v>
      </c>
      <c r="V2432">
        <f>COUNTIF(tbl_General[EmployeeID],tbl_General[[#This Row],[EmployeeID]])</f>
        <v>1</v>
      </c>
    </row>
    <row r="2433" spans="1:22" x14ac:dyDescent="0.25">
      <c r="A2433">
        <v>34</v>
      </c>
      <c r="B2433" t="s">
        <v>21</v>
      </c>
      <c r="C2433" t="s">
        <v>22</v>
      </c>
      <c r="D2433" t="s">
        <v>23</v>
      </c>
      <c r="E2433">
        <v>2</v>
      </c>
      <c r="F2433">
        <v>3</v>
      </c>
      <c r="G2433" t="s">
        <v>45</v>
      </c>
      <c r="H2433">
        <v>1792</v>
      </c>
      <c r="I2433" t="s">
        <v>34</v>
      </c>
      <c r="J2433">
        <v>1</v>
      </c>
      <c r="K2433" t="s">
        <v>43</v>
      </c>
      <c r="L2433" t="s">
        <v>32</v>
      </c>
      <c r="M2433">
        <v>103120</v>
      </c>
      <c r="N2433">
        <v>1</v>
      </c>
      <c r="O2433">
        <v>12</v>
      </c>
      <c r="P2433">
        <v>0</v>
      </c>
      <c r="Q2433">
        <v>6</v>
      </c>
      <c r="R2433">
        <v>2</v>
      </c>
      <c r="S2433">
        <v>6</v>
      </c>
      <c r="T2433">
        <v>1</v>
      </c>
      <c r="U2433">
        <v>3</v>
      </c>
      <c r="V2433">
        <f>COUNTIF(tbl_General[EmployeeID],tbl_General[[#This Row],[EmployeeID]])</f>
        <v>1</v>
      </c>
    </row>
    <row r="2434" spans="1:22" x14ac:dyDescent="0.25">
      <c r="A2434">
        <v>34</v>
      </c>
      <c r="B2434" t="s">
        <v>21</v>
      </c>
      <c r="C2434" t="s">
        <v>22</v>
      </c>
      <c r="D2434" t="s">
        <v>23</v>
      </c>
      <c r="E2434">
        <v>2</v>
      </c>
      <c r="F2434">
        <v>3</v>
      </c>
      <c r="G2434" t="s">
        <v>45</v>
      </c>
      <c r="H2434">
        <v>3262</v>
      </c>
      <c r="I2434" t="s">
        <v>34</v>
      </c>
      <c r="J2434">
        <v>1</v>
      </c>
      <c r="K2434" t="s">
        <v>43</v>
      </c>
      <c r="L2434" t="s">
        <v>32</v>
      </c>
      <c r="M2434">
        <v>103120</v>
      </c>
      <c r="N2434">
        <v>1</v>
      </c>
      <c r="O2434">
        <v>12</v>
      </c>
      <c r="P2434">
        <v>0</v>
      </c>
      <c r="Q2434">
        <v>6</v>
      </c>
      <c r="R2434">
        <v>2</v>
      </c>
      <c r="S2434">
        <v>6</v>
      </c>
      <c r="T2434">
        <v>1</v>
      </c>
      <c r="U2434">
        <v>3</v>
      </c>
      <c r="V2434">
        <f>COUNTIF(tbl_General[EmployeeID],tbl_General[[#This Row],[EmployeeID]])</f>
        <v>1</v>
      </c>
    </row>
    <row r="2435" spans="1:22" x14ac:dyDescent="0.25">
      <c r="A2435">
        <v>26</v>
      </c>
      <c r="B2435" t="s">
        <v>21</v>
      </c>
      <c r="C2435" t="s">
        <v>29</v>
      </c>
      <c r="D2435" t="s">
        <v>30</v>
      </c>
      <c r="E2435">
        <v>1</v>
      </c>
      <c r="F2435">
        <v>4</v>
      </c>
      <c r="G2435" t="s">
        <v>33</v>
      </c>
      <c r="H2435">
        <v>21</v>
      </c>
      <c r="I2435" t="s">
        <v>34</v>
      </c>
      <c r="J2435">
        <v>2</v>
      </c>
      <c r="K2435" t="s">
        <v>40</v>
      </c>
      <c r="L2435" t="s">
        <v>41</v>
      </c>
      <c r="M2435">
        <v>104470</v>
      </c>
      <c r="N2435">
        <v>1</v>
      </c>
      <c r="O2435">
        <v>18</v>
      </c>
      <c r="P2435">
        <v>0</v>
      </c>
      <c r="Q2435">
        <v>6</v>
      </c>
      <c r="R2435">
        <v>3</v>
      </c>
      <c r="S2435">
        <v>6</v>
      </c>
      <c r="T2435">
        <v>1</v>
      </c>
      <c r="U2435">
        <v>4</v>
      </c>
      <c r="V2435">
        <f>COUNTIF(tbl_General[EmployeeID],tbl_General[[#This Row],[EmployeeID]])</f>
        <v>1</v>
      </c>
    </row>
    <row r="2436" spans="1:22" x14ac:dyDescent="0.25">
      <c r="A2436">
        <v>26</v>
      </c>
      <c r="B2436" t="s">
        <v>21</v>
      </c>
      <c r="C2436" t="s">
        <v>29</v>
      </c>
      <c r="D2436" t="s">
        <v>30</v>
      </c>
      <c r="E2436">
        <v>1</v>
      </c>
      <c r="F2436">
        <v>4</v>
      </c>
      <c r="G2436" t="s">
        <v>33</v>
      </c>
      <c r="H2436">
        <v>1491</v>
      </c>
      <c r="I2436" t="s">
        <v>34</v>
      </c>
      <c r="J2436">
        <v>2</v>
      </c>
      <c r="K2436" t="s">
        <v>40</v>
      </c>
      <c r="L2436" t="s">
        <v>41</v>
      </c>
      <c r="M2436">
        <v>104470</v>
      </c>
      <c r="N2436">
        <v>1</v>
      </c>
      <c r="O2436">
        <v>18</v>
      </c>
      <c r="P2436">
        <v>0</v>
      </c>
      <c r="Q2436">
        <v>6</v>
      </c>
      <c r="R2436">
        <v>3</v>
      </c>
      <c r="S2436">
        <v>6</v>
      </c>
      <c r="T2436">
        <v>1</v>
      </c>
      <c r="U2436">
        <v>4</v>
      </c>
      <c r="V2436">
        <f>COUNTIF(tbl_General[EmployeeID],tbl_General[[#This Row],[EmployeeID]])</f>
        <v>1</v>
      </c>
    </row>
    <row r="2437" spans="1:22" x14ac:dyDescent="0.25">
      <c r="A2437">
        <v>26</v>
      </c>
      <c r="B2437" t="s">
        <v>21</v>
      </c>
      <c r="C2437" t="s">
        <v>29</v>
      </c>
      <c r="D2437" t="s">
        <v>30</v>
      </c>
      <c r="E2437">
        <v>1</v>
      </c>
      <c r="F2437">
        <v>4</v>
      </c>
      <c r="G2437" t="s">
        <v>33</v>
      </c>
      <c r="H2437">
        <v>2961</v>
      </c>
      <c r="I2437" t="s">
        <v>34</v>
      </c>
      <c r="J2437">
        <v>2</v>
      </c>
      <c r="K2437" t="s">
        <v>40</v>
      </c>
      <c r="L2437" t="s">
        <v>41</v>
      </c>
      <c r="M2437">
        <v>104470</v>
      </c>
      <c r="N2437">
        <v>1</v>
      </c>
      <c r="O2437">
        <v>18</v>
      </c>
      <c r="P2437">
        <v>0</v>
      </c>
      <c r="Q2437">
        <v>6</v>
      </c>
      <c r="R2437">
        <v>3</v>
      </c>
      <c r="S2437">
        <v>6</v>
      </c>
      <c r="T2437">
        <v>1</v>
      </c>
      <c r="U2437">
        <v>4</v>
      </c>
      <c r="V2437">
        <f>COUNTIF(tbl_General[EmployeeID],tbl_General[[#This Row],[EmployeeID]])</f>
        <v>1</v>
      </c>
    </row>
    <row r="2438" spans="1:22" x14ac:dyDescent="0.25">
      <c r="A2438">
        <v>37</v>
      </c>
      <c r="B2438" t="s">
        <v>21</v>
      </c>
      <c r="C2438" t="s">
        <v>29</v>
      </c>
      <c r="D2438" t="s">
        <v>30</v>
      </c>
      <c r="E2438">
        <v>13</v>
      </c>
      <c r="F2438">
        <v>3</v>
      </c>
      <c r="G2438" t="s">
        <v>24</v>
      </c>
      <c r="H2438">
        <v>954</v>
      </c>
      <c r="I2438" t="s">
        <v>34</v>
      </c>
      <c r="J2438">
        <v>1</v>
      </c>
      <c r="K2438" t="s">
        <v>40</v>
      </c>
      <c r="L2438" t="s">
        <v>41</v>
      </c>
      <c r="M2438">
        <v>119040</v>
      </c>
      <c r="N2438">
        <v>1</v>
      </c>
      <c r="O2438">
        <v>12</v>
      </c>
      <c r="P2438">
        <v>1</v>
      </c>
      <c r="Q2438">
        <v>6</v>
      </c>
      <c r="R2438">
        <v>4</v>
      </c>
      <c r="S2438">
        <v>6</v>
      </c>
      <c r="T2438">
        <v>1</v>
      </c>
      <c r="U2438">
        <v>3</v>
      </c>
      <c r="V2438">
        <f>COUNTIF(tbl_General[EmployeeID],tbl_General[[#This Row],[EmployeeID]])</f>
        <v>1</v>
      </c>
    </row>
    <row r="2439" spans="1:22" x14ac:dyDescent="0.25">
      <c r="A2439">
        <v>37</v>
      </c>
      <c r="B2439" t="s">
        <v>21</v>
      </c>
      <c r="C2439" t="s">
        <v>29</v>
      </c>
      <c r="D2439" t="s">
        <v>30</v>
      </c>
      <c r="E2439">
        <v>13</v>
      </c>
      <c r="F2439">
        <v>3</v>
      </c>
      <c r="G2439" t="s">
        <v>24</v>
      </c>
      <c r="H2439">
        <v>2424</v>
      </c>
      <c r="I2439" t="s">
        <v>34</v>
      </c>
      <c r="J2439">
        <v>1</v>
      </c>
      <c r="K2439" t="s">
        <v>40</v>
      </c>
      <c r="L2439" t="s">
        <v>41</v>
      </c>
      <c r="M2439">
        <v>119040</v>
      </c>
      <c r="N2439">
        <v>1</v>
      </c>
      <c r="O2439">
        <v>12</v>
      </c>
      <c r="P2439">
        <v>1</v>
      </c>
      <c r="Q2439">
        <v>6</v>
      </c>
      <c r="R2439">
        <v>4</v>
      </c>
      <c r="S2439">
        <v>6</v>
      </c>
      <c r="T2439">
        <v>1</v>
      </c>
      <c r="U2439">
        <v>3</v>
      </c>
      <c r="V2439">
        <f>COUNTIF(tbl_General[EmployeeID],tbl_General[[#This Row],[EmployeeID]])</f>
        <v>1</v>
      </c>
    </row>
    <row r="2440" spans="1:22" x14ac:dyDescent="0.25">
      <c r="A2440">
        <v>37</v>
      </c>
      <c r="B2440" t="s">
        <v>21</v>
      </c>
      <c r="C2440" t="s">
        <v>29</v>
      </c>
      <c r="D2440" t="s">
        <v>30</v>
      </c>
      <c r="E2440">
        <v>13</v>
      </c>
      <c r="F2440">
        <v>3</v>
      </c>
      <c r="G2440" t="s">
        <v>24</v>
      </c>
      <c r="H2440">
        <v>3894</v>
      </c>
      <c r="I2440" t="s">
        <v>34</v>
      </c>
      <c r="J2440">
        <v>1</v>
      </c>
      <c r="K2440" t="s">
        <v>40</v>
      </c>
      <c r="L2440" t="s">
        <v>41</v>
      </c>
      <c r="M2440">
        <v>119040</v>
      </c>
      <c r="N2440">
        <v>1</v>
      </c>
      <c r="O2440">
        <v>12</v>
      </c>
      <c r="P2440">
        <v>1</v>
      </c>
      <c r="Q2440">
        <v>6</v>
      </c>
      <c r="R2440">
        <v>4</v>
      </c>
      <c r="S2440">
        <v>6</v>
      </c>
      <c r="T2440">
        <v>1</v>
      </c>
      <c r="U2440">
        <v>3</v>
      </c>
      <c r="V2440">
        <f>COUNTIF(tbl_General[EmployeeID],tbl_General[[#This Row],[EmployeeID]])</f>
        <v>1</v>
      </c>
    </row>
    <row r="2441" spans="1:22" x14ac:dyDescent="0.25">
      <c r="A2441">
        <v>25</v>
      </c>
      <c r="B2441" t="s">
        <v>21</v>
      </c>
      <c r="C2441" t="s">
        <v>36</v>
      </c>
      <c r="D2441" t="s">
        <v>30</v>
      </c>
      <c r="E2441">
        <v>7</v>
      </c>
      <c r="F2441">
        <v>4</v>
      </c>
      <c r="G2441" t="s">
        <v>38</v>
      </c>
      <c r="H2441">
        <v>10</v>
      </c>
      <c r="I2441" t="s">
        <v>25</v>
      </c>
      <c r="J2441">
        <v>4</v>
      </c>
      <c r="K2441" t="s">
        <v>40</v>
      </c>
      <c r="L2441" t="s">
        <v>41</v>
      </c>
      <c r="M2441">
        <v>134640</v>
      </c>
      <c r="N2441">
        <v>1</v>
      </c>
      <c r="O2441">
        <v>13</v>
      </c>
      <c r="P2441">
        <v>1</v>
      </c>
      <c r="Q2441">
        <v>6</v>
      </c>
      <c r="R2441">
        <v>2</v>
      </c>
      <c r="S2441">
        <v>6</v>
      </c>
      <c r="T2441">
        <v>1</v>
      </c>
      <c r="U2441">
        <v>5</v>
      </c>
      <c r="V2441">
        <f>COUNTIF(tbl_General[EmployeeID],tbl_General[[#This Row],[EmployeeID]])</f>
        <v>1</v>
      </c>
    </row>
    <row r="2442" spans="1:22" x14ac:dyDescent="0.25">
      <c r="A2442">
        <v>25</v>
      </c>
      <c r="B2442" t="s">
        <v>21</v>
      </c>
      <c r="C2442" t="s">
        <v>36</v>
      </c>
      <c r="D2442" t="s">
        <v>30</v>
      </c>
      <c r="E2442">
        <v>7</v>
      </c>
      <c r="F2442">
        <v>4</v>
      </c>
      <c r="G2442" t="s">
        <v>38</v>
      </c>
      <c r="H2442">
        <v>1480</v>
      </c>
      <c r="I2442" t="s">
        <v>25</v>
      </c>
      <c r="J2442">
        <v>4</v>
      </c>
      <c r="K2442" t="s">
        <v>40</v>
      </c>
      <c r="L2442" t="s">
        <v>41</v>
      </c>
      <c r="M2442">
        <v>134640</v>
      </c>
      <c r="N2442">
        <v>1</v>
      </c>
      <c r="O2442">
        <v>13</v>
      </c>
      <c r="P2442">
        <v>1</v>
      </c>
      <c r="Q2442">
        <v>6</v>
      </c>
      <c r="R2442">
        <v>2</v>
      </c>
      <c r="S2442">
        <v>6</v>
      </c>
      <c r="T2442">
        <v>1</v>
      </c>
      <c r="U2442">
        <v>5</v>
      </c>
      <c r="V2442">
        <f>COUNTIF(tbl_General[EmployeeID],tbl_General[[#This Row],[EmployeeID]])</f>
        <v>1</v>
      </c>
    </row>
    <row r="2443" spans="1:22" x14ac:dyDescent="0.25">
      <c r="A2443">
        <v>25</v>
      </c>
      <c r="B2443" t="s">
        <v>21</v>
      </c>
      <c r="C2443" t="s">
        <v>36</v>
      </c>
      <c r="D2443" t="s">
        <v>30</v>
      </c>
      <c r="E2443">
        <v>7</v>
      </c>
      <c r="F2443">
        <v>4</v>
      </c>
      <c r="G2443" t="s">
        <v>38</v>
      </c>
      <c r="H2443">
        <v>2950</v>
      </c>
      <c r="I2443" t="s">
        <v>25</v>
      </c>
      <c r="J2443">
        <v>4</v>
      </c>
      <c r="K2443" t="s">
        <v>40</v>
      </c>
      <c r="L2443" t="s">
        <v>41</v>
      </c>
      <c r="M2443">
        <v>134640</v>
      </c>
      <c r="N2443">
        <v>1</v>
      </c>
      <c r="O2443">
        <v>13</v>
      </c>
      <c r="P2443">
        <v>1</v>
      </c>
      <c r="Q2443">
        <v>6</v>
      </c>
      <c r="R2443">
        <v>2</v>
      </c>
      <c r="S2443">
        <v>6</v>
      </c>
      <c r="T2443">
        <v>1</v>
      </c>
      <c r="U2443">
        <v>5</v>
      </c>
      <c r="V2443">
        <f>COUNTIF(tbl_General[EmployeeID],tbl_General[[#This Row],[EmployeeID]])</f>
        <v>1</v>
      </c>
    </row>
    <row r="2444" spans="1:22" x14ac:dyDescent="0.25">
      <c r="A2444">
        <v>29</v>
      </c>
      <c r="B2444" t="s">
        <v>28</v>
      </c>
      <c r="C2444" t="s">
        <v>22</v>
      </c>
      <c r="D2444" t="s">
        <v>30</v>
      </c>
      <c r="E2444">
        <v>2</v>
      </c>
      <c r="F2444">
        <v>3</v>
      </c>
      <c r="G2444" t="s">
        <v>24</v>
      </c>
      <c r="H2444">
        <v>1430</v>
      </c>
      <c r="I2444" t="s">
        <v>34</v>
      </c>
      <c r="J2444">
        <v>1</v>
      </c>
      <c r="K2444" t="s">
        <v>35</v>
      </c>
      <c r="L2444" t="s">
        <v>32</v>
      </c>
      <c r="M2444">
        <v>49780</v>
      </c>
      <c r="N2444">
        <v>0</v>
      </c>
      <c r="O2444">
        <v>13</v>
      </c>
      <c r="P2444">
        <v>0</v>
      </c>
      <c r="Q2444">
        <v>7</v>
      </c>
      <c r="R2444">
        <v>3</v>
      </c>
      <c r="S2444">
        <v>6</v>
      </c>
      <c r="T2444">
        <v>1</v>
      </c>
      <c r="U2444">
        <v>5</v>
      </c>
      <c r="V2444">
        <f>COUNTIF(tbl_General[EmployeeID],tbl_General[[#This Row],[EmployeeID]])</f>
        <v>1</v>
      </c>
    </row>
    <row r="2445" spans="1:22" x14ac:dyDescent="0.25">
      <c r="A2445">
        <v>29</v>
      </c>
      <c r="B2445" t="s">
        <v>28</v>
      </c>
      <c r="C2445" t="s">
        <v>22</v>
      </c>
      <c r="D2445" t="s">
        <v>30</v>
      </c>
      <c r="E2445">
        <v>2</v>
      </c>
      <c r="F2445">
        <v>3</v>
      </c>
      <c r="G2445" t="s">
        <v>24</v>
      </c>
      <c r="H2445">
        <v>2900</v>
      </c>
      <c r="I2445" t="s">
        <v>34</v>
      </c>
      <c r="J2445">
        <v>1</v>
      </c>
      <c r="K2445" t="s">
        <v>35</v>
      </c>
      <c r="L2445" t="s">
        <v>32</v>
      </c>
      <c r="M2445">
        <v>49780</v>
      </c>
      <c r="N2445">
        <v>0</v>
      </c>
      <c r="O2445">
        <v>13</v>
      </c>
      <c r="P2445">
        <v>0</v>
      </c>
      <c r="Q2445">
        <v>7</v>
      </c>
      <c r="R2445">
        <v>3</v>
      </c>
      <c r="S2445">
        <v>6</v>
      </c>
      <c r="T2445">
        <v>1</v>
      </c>
      <c r="U2445">
        <v>5</v>
      </c>
      <c r="V2445">
        <f>COUNTIF(tbl_General[EmployeeID],tbl_General[[#This Row],[EmployeeID]])</f>
        <v>1</v>
      </c>
    </row>
    <row r="2446" spans="1:22" x14ac:dyDescent="0.25">
      <c r="A2446">
        <v>29</v>
      </c>
      <c r="B2446" t="s">
        <v>28</v>
      </c>
      <c r="C2446" t="s">
        <v>22</v>
      </c>
      <c r="D2446" t="s">
        <v>30</v>
      </c>
      <c r="E2446">
        <v>2</v>
      </c>
      <c r="F2446">
        <v>3</v>
      </c>
      <c r="G2446" t="s">
        <v>24</v>
      </c>
      <c r="H2446">
        <v>4370</v>
      </c>
      <c r="I2446" t="s">
        <v>34</v>
      </c>
      <c r="J2446">
        <v>1</v>
      </c>
      <c r="K2446" t="s">
        <v>35</v>
      </c>
      <c r="L2446" t="s">
        <v>32</v>
      </c>
      <c r="M2446">
        <v>49780</v>
      </c>
      <c r="N2446">
        <v>0</v>
      </c>
      <c r="O2446">
        <v>13</v>
      </c>
      <c r="P2446">
        <v>0</v>
      </c>
      <c r="Q2446">
        <v>7</v>
      </c>
      <c r="R2446">
        <v>3</v>
      </c>
      <c r="S2446">
        <v>6</v>
      </c>
      <c r="T2446">
        <v>1</v>
      </c>
      <c r="U2446">
        <v>5</v>
      </c>
      <c r="V2446">
        <f>COUNTIF(tbl_General[EmployeeID],tbl_General[[#This Row],[EmployeeID]])</f>
        <v>1</v>
      </c>
    </row>
    <row r="2447" spans="1:22" x14ac:dyDescent="0.25">
      <c r="A2447">
        <v>33</v>
      </c>
      <c r="B2447" t="s">
        <v>21</v>
      </c>
      <c r="C2447" t="s">
        <v>36</v>
      </c>
      <c r="D2447" t="s">
        <v>30</v>
      </c>
      <c r="E2447">
        <v>18</v>
      </c>
      <c r="F2447">
        <v>2</v>
      </c>
      <c r="G2447" t="s">
        <v>38</v>
      </c>
      <c r="H2447">
        <v>941</v>
      </c>
      <c r="I2447" t="s">
        <v>25</v>
      </c>
      <c r="J2447">
        <v>2</v>
      </c>
      <c r="K2447" t="s">
        <v>26</v>
      </c>
      <c r="L2447" t="s">
        <v>41</v>
      </c>
      <c r="M2447">
        <v>63850</v>
      </c>
      <c r="N2447">
        <v>1</v>
      </c>
      <c r="O2447">
        <v>13</v>
      </c>
      <c r="P2447">
        <v>0</v>
      </c>
      <c r="Q2447">
        <v>7</v>
      </c>
      <c r="R2447">
        <v>6</v>
      </c>
      <c r="S2447">
        <v>6</v>
      </c>
      <c r="T2447">
        <v>1</v>
      </c>
      <c r="U2447">
        <v>2</v>
      </c>
      <c r="V2447">
        <f>COUNTIF(tbl_General[EmployeeID],tbl_General[[#This Row],[EmployeeID]])</f>
        <v>1</v>
      </c>
    </row>
    <row r="2448" spans="1:22" x14ac:dyDescent="0.25">
      <c r="A2448">
        <v>33</v>
      </c>
      <c r="B2448" t="s">
        <v>21</v>
      </c>
      <c r="C2448" t="s">
        <v>36</v>
      </c>
      <c r="D2448" t="s">
        <v>30</v>
      </c>
      <c r="E2448">
        <v>18</v>
      </c>
      <c r="F2448">
        <v>2</v>
      </c>
      <c r="G2448" t="s">
        <v>38</v>
      </c>
      <c r="H2448">
        <v>2411</v>
      </c>
      <c r="I2448" t="s">
        <v>25</v>
      </c>
      <c r="J2448">
        <v>2</v>
      </c>
      <c r="K2448" t="s">
        <v>26</v>
      </c>
      <c r="L2448" t="s">
        <v>41</v>
      </c>
      <c r="M2448">
        <v>63850</v>
      </c>
      <c r="N2448">
        <v>1</v>
      </c>
      <c r="O2448">
        <v>13</v>
      </c>
      <c r="P2448">
        <v>0</v>
      </c>
      <c r="Q2448">
        <v>7</v>
      </c>
      <c r="R2448">
        <v>6</v>
      </c>
      <c r="S2448">
        <v>6</v>
      </c>
      <c r="T2448">
        <v>1</v>
      </c>
      <c r="U2448">
        <v>2</v>
      </c>
      <c r="V2448">
        <f>COUNTIF(tbl_General[EmployeeID],tbl_General[[#This Row],[EmployeeID]])</f>
        <v>1</v>
      </c>
    </row>
    <row r="2449" spans="1:22" x14ac:dyDescent="0.25">
      <c r="A2449">
        <v>33</v>
      </c>
      <c r="B2449" t="s">
        <v>21</v>
      </c>
      <c r="C2449" t="s">
        <v>36</v>
      </c>
      <c r="D2449" t="s">
        <v>30</v>
      </c>
      <c r="E2449">
        <v>18</v>
      </c>
      <c r="F2449">
        <v>2</v>
      </c>
      <c r="G2449" t="s">
        <v>38</v>
      </c>
      <c r="H2449">
        <v>3881</v>
      </c>
      <c r="I2449" t="s">
        <v>25</v>
      </c>
      <c r="J2449">
        <v>2</v>
      </c>
      <c r="K2449" t="s">
        <v>26</v>
      </c>
      <c r="L2449" t="s">
        <v>41</v>
      </c>
      <c r="M2449">
        <v>63850</v>
      </c>
      <c r="N2449">
        <v>1</v>
      </c>
      <c r="O2449">
        <v>13</v>
      </c>
      <c r="P2449">
        <v>0</v>
      </c>
      <c r="Q2449">
        <v>7</v>
      </c>
      <c r="R2449">
        <v>6</v>
      </c>
      <c r="S2449">
        <v>6</v>
      </c>
      <c r="T2449">
        <v>1</v>
      </c>
      <c r="U2449">
        <v>2</v>
      </c>
      <c r="V2449">
        <f>COUNTIF(tbl_General[EmployeeID],tbl_General[[#This Row],[EmployeeID]])</f>
        <v>1</v>
      </c>
    </row>
    <row r="2450" spans="1:22" x14ac:dyDescent="0.25">
      <c r="A2450">
        <v>37</v>
      </c>
      <c r="B2450" t="s">
        <v>21</v>
      </c>
      <c r="C2450" t="s">
        <v>36</v>
      </c>
      <c r="D2450" t="s">
        <v>23</v>
      </c>
      <c r="E2450">
        <v>8</v>
      </c>
      <c r="F2450">
        <v>4</v>
      </c>
      <c r="G2450" t="s">
        <v>38</v>
      </c>
      <c r="H2450">
        <v>765</v>
      </c>
      <c r="I2450" t="s">
        <v>34</v>
      </c>
      <c r="J2450">
        <v>1</v>
      </c>
      <c r="K2450" t="s">
        <v>26</v>
      </c>
      <c r="L2450" t="s">
        <v>32</v>
      </c>
      <c r="M2450">
        <v>75870</v>
      </c>
      <c r="N2450">
        <v>0</v>
      </c>
      <c r="O2450">
        <v>22</v>
      </c>
      <c r="P2450">
        <v>1</v>
      </c>
      <c r="Q2450">
        <v>7</v>
      </c>
      <c r="R2450">
        <v>5</v>
      </c>
      <c r="S2450">
        <v>6</v>
      </c>
      <c r="T2450">
        <v>1</v>
      </c>
      <c r="U2450">
        <v>3</v>
      </c>
      <c r="V2450">
        <f>COUNTIF(tbl_General[EmployeeID],tbl_General[[#This Row],[EmployeeID]])</f>
        <v>1</v>
      </c>
    </row>
    <row r="2451" spans="1:22" x14ac:dyDescent="0.25">
      <c r="A2451">
        <v>37</v>
      </c>
      <c r="B2451" t="s">
        <v>21</v>
      </c>
      <c r="C2451" t="s">
        <v>36</v>
      </c>
      <c r="D2451" t="s">
        <v>23</v>
      </c>
      <c r="E2451">
        <v>8</v>
      </c>
      <c r="F2451">
        <v>4</v>
      </c>
      <c r="G2451" t="s">
        <v>38</v>
      </c>
      <c r="H2451">
        <v>2235</v>
      </c>
      <c r="I2451" t="s">
        <v>34</v>
      </c>
      <c r="J2451">
        <v>1</v>
      </c>
      <c r="K2451" t="s">
        <v>26</v>
      </c>
      <c r="L2451" t="s">
        <v>32</v>
      </c>
      <c r="M2451">
        <v>75870</v>
      </c>
      <c r="N2451">
        <v>0</v>
      </c>
      <c r="O2451">
        <v>22</v>
      </c>
      <c r="P2451">
        <v>1</v>
      </c>
      <c r="Q2451">
        <v>7</v>
      </c>
      <c r="R2451">
        <v>5</v>
      </c>
      <c r="S2451">
        <v>6</v>
      </c>
      <c r="T2451">
        <v>1</v>
      </c>
      <c r="U2451">
        <v>3</v>
      </c>
      <c r="V2451">
        <f>COUNTIF(tbl_General[EmployeeID],tbl_General[[#This Row],[EmployeeID]])</f>
        <v>1</v>
      </c>
    </row>
    <row r="2452" spans="1:22" x14ac:dyDescent="0.25">
      <c r="A2452">
        <v>37</v>
      </c>
      <c r="B2452" t="s">
        <v>21</v>
      </c>
      <c r="C2452" t="s">
        <v>36</v>
      </c>
      <c r="D2452" t="s">
        <v>23</v>
      </c>
      <c r="E2452">
        <v>8</v>
      </c>
      <c r="F2452">
        <v>4</v>
      </c>
      <c r="G2452" t="s">
        <v>38</v>
      </c>
      <c r="H2452">
        <v>3705</v>
      </c>
      <c r="I2452" t="s">
        <v>34</v>
      </c>
      <c r="J2452">
        <v>1</v>
      </c>
      <c r="K2452" t="s">
        <v>26</v>
      </c>
      <c r="L2452" t="s">
        <v>32</v>
      </c>
      <c r="M2452">
        <v>75870</v>
      </c>
      <c r="N2452">
        <v>0</v>
      </c>
      <c r="O2452">
        <v>22</v>
      </c>
      <c r="P2452">
        <v>1</v>
      </c>
      <c r="Q2452">
        <v>7</v>
      </c>
      <c r="R2452">
        <v>5</v>
      </c>
      <c r="S2452">
        <v>6</v>
      </c>
      <c r="T2452">
        <v>1</v>
      </c>
      <c r="U2452">
        <v>3</v>
      </c>
      <c r="V2452">
        <f>COUNTIF(tbl_General[EmployeeID],tbl_General[[#This Row],[EmployeeID]])</f>
        <v>1</v>
      </c>
    </row>
    <row r="2453" spans="1:22" x14ac:dyDescent="0.25">
      <c r="A2453">
        <v>38</v>
      </c>
      <c r="B2453" t="s">
        <v>21</v>
      </c>
      <c r="C2453" t="s">
        <v>29</v>
      </c>
      <c r="D2453" t="s">
        <v>30</v>
      </c>
      <c r="E2453">
        <v>2</v>
      </c>
      <c r="F2453">
        <v>5</v>
      </c>
      <c r="G2453" t="s">
        <v>38</v>
      </c>
      <c r="H2453">
        <v>1143</v>
      </c>
      <c r="I2453" t="s">
        <v>25</v>
      </c>
      <c r="J2453">
        <v>4</v>
      </c>
      <c r="K2453" t="s">
        <v>35</v>
      </c>
      <c r="L2453" t="s">
        <v>27</v>
      </c>
      <c r="M2453">
        <v>84460</v>
      </c>
      <c r="N2453">
        <v>0</v>
      </c>
      <c r="O2453">
        <v>14</v>
      </c>
      <c r="P2453">
        <v>0</v>
      </c>
      <c r="Q2453">
        <v>7</v>
      </c>
      <c r="R2453">
        <v>3</v>
      </c>
      <c r="S2453">
        <v>6</v>
      </c>
      <c r="T2453">
        <v>1</v>
      </c>
      <c r="U2453">
        <v>2</v>
      </c>
      <c r="V2453">
        <f>COUNTIF(tbl_General[EmployeeID],tbl_General[[#This Row],[EmployeeID]])</f>
        <v>1</v>
      </c>
    </row>
    <row r="2454" spans="1:22" x14ac:dyDescent="0.25">
      <c r="A2454">
        <v>38</v>
      </c>
      <c r="B2454" t="s">
        <v>21</v>
      </c>
      <c r="C2454" t="s">
        <v>29</v>
      </c>
      <c r="D2454" t="s">
        <v>30</v>
      </c>
      <c r="E2454">
        <v>2</v>
      </c>
      <c r="F2454">
        <v>5</v>
      </c>
      <c r="G2454" t="s">
        <v>38</v>
      </c>
      <c r="H2454">
        <v>2613</v>
      </c>
      <c r="I2454" t="s">
        <v>25</v>
      </c>
      <c r="J2454">
        <v>4</v>
      </c>
      <c r="K2454" t="s">
        <v>35</v>
      </c>
      <c r="L2454" t="s">
        <v>27</v>
      </c>
      <c r="M2454">
        <v>84460</v>
      </c>
      <c r="N2454">
        <v>0</v>
      </c>
      <c r="O2454">
        <v>14</v>
      </c>
      <c r="P2454">
        <v>0</v>
      </c>
      <c r="Q2454">
        <v>7</v>
      </c>
      <c r="R2454">
        <v>3</v>
      </c>
      <c r="S2454">
        <v>6</v>
      </c>
      <c r="T2454">
        <v>1</v>
      </c>
      <c r="U2454">
        <v>2</v>
      </c>
      <c r="V2454">
        <f>COUNTIF(tbl_General[EmployeeID],tbl_General[[#This Row],[EmployeeID]])</f>
        <v>1</v>
      </c>
    </row>
    <row r="2455" spans="1:22" x14ac:dyDescent="0.25">
      <c r="A2455">
        <v>38</v>
      </c>
      <c r="B2455" t="s">
        <v>21</v>
      </c>
      <c r="C2455" t="s">
        <v>29</v>
      </c>
      <c r="D2455" t="s">
        <v>30</v>
      </c>
      <c r="E2455">
        <v>2</v>
      </c>
      <c r="F2455">
        <v>5</v>
      </c>
      <c r="G2455" t="s">
        <v>38</v>
      </c>
      <c r="H2455">
        <v>4083</v>
      </c>
      <c r="I2455" t="s">
        <v>25</v>
      </c>
      <c r="J2455">
        <v>4</v>
      </c>
      <c r="K2455" t="s">
        <v>35</v>
      </c>
      <c r="L2455" t="s">
        <v>27</v>
      </c>
      <c r="M2455">
        <v>84460</v>
      </c>
      <c r="N2455">
        <v>0</v>
      </c>
      <c r="O2455">
        <v>14</v>
      </c>
      <c r="P2455">
        <v>0</v>
      </c>
      <c r="Q2455">
        <v>7</v>
      </c>
      <c r="R2455">
        <v>3</v>
      </c>
      <c r="S2455">
        <v>6</v>
      </c>
      <c r="T2455">
        <v>1</v>
      </c>
      <c r="U2455">
        <v>2</v>
      </c>
      <c r="V2455">
        <f>COUNTIF(tbl_General[EmployeeID],tbl_General[[#This Row],[EmployeeID]])</f>
        <v>1</v>
      </c>
    </row>
    <row r="2456" spans="1:22" x14ac:dyDescent="0.25">
      <c r="A2456">
        <v>37</v>
      </c>
      <c r="B2456" t="s">
        <v>21</v>
      </c>
      <c r="C2456" t="s">
        <v>22</v>
      </c>
      <c r="D2456" t="s">
        <v>30</v>
      </c>
      <c r="E2456">
        <v>2</v>
      </c>
      <c r="F2456">
        <v>2</v>
      </c>
      <c r="G2456" t="s">
        <v>38</v>
      </c>
      <c r="H2456">
        <v>732</v>
      </c>
      <c r="I2456" t="s">
        <v>25</v>
      </c>
      <c r="J2456">
        <v>1</v>
      </c>
      <c r="K2456" t="s">
        <v>26</v>
      </c>
      <c r="L2456" t="s">
        <v>27</v>
      </c>
      <c r="M2456">
        <v>54050</v>
      </c>
      <c r="N2456">
        <v>7</v>
      </c>
      <c r="O2456">
        <v>15</v>
      </c>
      <c r="P2456">
        <v>0</v>
      </c>
      <c r="Q2456">
        <v>8</v>
      </c>
      <c r="R2456">
        <v>3</v>
      </c>
      <c r="S2456">
        <v>6</v>
      </c>
      <c r="T2456">
        <v>1</v>
      </c>
      <c r="U2456">
        <v>3</v>
      </c>
      <c r="V2456">
        <f>COUNTIF(tbl_General[EmployeeID],tbl_General[[#This Row],[EmployeeID]])</f>
        <v>1</v>
      </c>
    </row>
    <row r="2457" spans="1:22" x14ac:dyDescent="0.25">
      <c r="A2457">
        <v>37</v>
      </c>
      <c r="B2457" t="s">
        <v>21</v>
      </c>
      <c r="C2457" t="s">
        <v>22</v>
      </c>
      <c r="D2457" t="s">
        <v>30</v>
      </c>
      <c r="E2457">
        <v>2</v>
      </c>
      <c r="F2457">
        <v>2</v>
      </c>
      <c r="G2457" t="s">
        <v>38</v>
      </c>
      <c r="H2457">
        <v>2202</v>
      </c>
      <c r="I2457" t="s">
        <v>25</v>
      </c>
      <c r="J2457">
        <v>1</v>
      </c>
      <c r="K2457" t="s">
        <v>26</v>
      </c>
      <c r="L2457" t="s">
        <v>27</v>
      </c>
      <c r="M2457">
        <v>54050</v>
      </c>
      <c r="N2457">
        <v>7</v>
      </c>
      <c r="O2457">
        <v>15</v>
      </c>
      <c r="P2457">
        <v>0</v>
      </c>
      <c r="Q2457">
        <v>8</v>
      </c>
      <c r="R2457">
        <v>3</v>
      </c>
      <c r="S2457">
        <v>6</v>
      </c>
      <c r="T2457">
        <v>1</v>
      </c>
      <c r="U2457">
        <v>3</v>
      </c>
      <c r="V2457">
        <f>COUNTIF(tbl_General[EmployeeID],tbl_General[[#This Row],[EmployeeID]])</f>
        <v>1</v>
      </c>
    </row>
    <row r="2458" spans="1:22" x14ac:dyDescent="0.25">
      <c r="A2458">
        <v>37</v>
      </c>
      <c r="B2458" t="s">
        <v>21</v>
      </c>
      <c r="C2458" t="s">
        <v>22</v>
      </c>
      <c r="D2458" t="s">
        <v>30</v>
      </c>
      <c r="E2458">
        <v>2</v>
      </c>
      <c r="F2458">
        <v>2</v>
      </c>
      <c r="G2458" t="s">
        <v>38</v>
      </c>
      <c r="H2458">
        <v>3672</v>
      </c>
      <c r="I2458" t="s">
        <v>25</v>
      </c>
      <c r="J2458">
        <v>1</v>
      </c>
      <c r="K2458" t="s">
        <v>26</v>
      </c>
      <c r="L2458" t="s">
        <v>27</v>
      </c>
      <c r="M2458">
        <v>54050</v>
      </c>
      <c r="N2458">
        <v>7</v>
      </c>
      <c r="O2458">
        <v>15</v>
      </c>
      <c r="P2458">
        <v>0</v>
      </c>
      <c r="Q2458">
        <v>8</v>
      </c>
      <c r="R2458">
        <v>3</v>
      </c>
      <c r="S2458">
        <v>6</v>
      </c>
      <c r="T2458">
        <v>1</v>
      </c>
      <c r="U2458">
        <v>3</v>
      </c>
      <c r="V2458">
        <f>COUNTIF(tbl_General[EmployeeID],tbl_General[[#This Row],[EmployeeID]])</f>
        <v>1</v>
      </c>
    </row>
    <row r="2459" spans="1:22" x14ac:dyDescent="0.25">
      <c r="A2459">
        <v>40</v>
      </c>
      <c r="B2459" t="s">
        <v>28</v>
      </c>
      <c r="C2459" t="s">
        <v>22</v>
      </c>
      <c r="D2459" t="s">
        <v>30</v>
      </c>
      <c r="E2459">
        <v>8</v>
      </c>
      <c r="F2459">
        <v>3</v>
      </c>
      <c r="G2459" t="s">
        <v>38</v>
      </c>
      <c r="H2459">
        <v>111</v>
      </c>
      <c r="I2459" t="s">
        <v>25</v>
      </c>
      <c r="J2459">
        <v>1</v>
      </c>
      <c r="K2459" t="s">
        <v>26</v>
      </c>
      <c r="L2459" t="s">
        <v>27</v>
      </c>
      <c r="M2459">
        <v>86280</v>
      </c>
      <c r="N2459">
        <v>2</v>
      </c>
      <c r="O2459">
        <v>20</v>
      </c>
      <c r="P2459">
        <v>0</v>
      </c>
      <c r="Q2459">
        <v>8</v>
      </c>
      <c r="R2459">
        <v>2</v>
      </c>
      <c r="S2459">
        <v>6</v>
      </c>
      <c r="T2459">
        <v>1</v>
      </c>
      <c r="U2459">
        <v>0</v>
      </c>
      <c r="V2459">
        <f>COUNTIF(tbl_General[EmployeeID],tbl_General[[#This Row],[EmployeeID]])</f>
        <v>1</v>
      </c>
    </row>
    <row r="2460" spans="1:22" x14ac:dyDescent="0.25">
      <c r="A2460">
        <v>40</v>
      </c>
      <c r="B2460" t="s">
        <v>28</v>
      </c>
      <c r="C2460" t="s">
        <v>22</v>
      </c>
      <c r="D2460" t="s">
        <v>30</v>
      </c>
      <c r="E2460">
        <v>8</v>
      </c>
      <c r="F2460">
        <v>3</v>
      </c>
      <c r="G2460" t="s">
        <v>38</v>
      </c>
      <c r="H2460">
        <v>1581</v>
      </c>
      <c r="I2460" t="s">
        <v>25</v>
      </c>
      <c r="J2460">
        <v>1</v>
      </c>
      <c r="K2460" t="s">
        <v>26</v>
      </c>
      <c r="L2460" t="s">
        <v>27</v>
      </c>
      <c r="M2460">
        <v>86280</v>
      </c>
      <c r="N2460">
        <v>2</v>
      </c>
      <c r="O2460">
        <v>20</v>
      </c>
      <c r="P2460">
        <v>0</v>
      </c>
      <c r="Q2460">
        <v>8</v>
      </c>
      <c r="R2460">
        <v>2</v>
      </c>
      <c r="S2460">
        <v>6</v>
      </c>
      <c r="T2460">
        <v>1</v>
      </c>
      <c r="U2460">
        <v>0</v>
      </c>
      <c r="V2460">
        <f>COUNTIF(tbl_General[EmployeeID],tbl_General[[#This Row],[EmployeeID]])</f>
        <v>1</v>
      </c>
    </row>
    <row r="2461" spans="1:22" x14ac:dyDescent="0.25">
      <c r="A2461">
        <v>40</v>
      </c>
      <c r="B2461" t="s">
        <v>28</v>
      </c>
      <c r="C2461" t="s">
        <v>22</v>
      </c>
      <c r="D2461" t="s">
        <v>30</v>
      </c>
      <c r="E2461">
        <v>8</v>
      </c>
      <c r="F2461">
        <v>3</v>
      </c>
      <c r="G2461" t="s">
        <v>38</v>
      </c>
      <c r="H2461">
        <v>3051</v>
      </c>
      <c r="I2461" t="s">
        <v>25</v>
      </c>
      <c r="J2461">
        <v>1</v>
      </c>
      <c r="K2461" t="s">
        <v>26</v>
      </c>
      <c r="L2461" t="s">
        <v>27</v>
      </c>
      <c r="M2461">
        <v>86280</v>
      </c>
      <c r="N2461">
        <v>2</v>
      </c>
      <c r="O2461">
        <v>20</v>
      </c>
      <c r="P2461">
        <v>0</v>
      </c>
      <c r="Q2461">
        <v>8</v>
      </c>
      <c r="R2461">
        <v>2</v>
      </c>
      <c r="S2461">
        <v>6</v>
      </c>
      <c r="T2461">
        <v>1</v>
      </c>
      <c r="U2461">
        <v>0</v>
      </c>
      <c r="V2461">
        <f>COUNTIF(tbl_General[EmployeeID],tbl_General[[#This Row],[EmployeeID]])</f>
        <v>1</v>
      </c>
    </row>
    <row r="2462" spans="1:22" x14ac:dyDescent="0.25">
      <c r="A2462">
        <v>32</v>
      </c>
      <c r="B2462" t="s">
        <v>21</v>
      </c>
      <c r="C2462" t="s">
        <v>36</v>
      </c>
      <c r="D2462" t="s">
        <v>30</v>
      </c>
      <c r="E2462">
        <v>10</v>
      </c>
      <c r="F2462">
        <v>4</v>
      </c>
      <c r="G2462" t="s">
        <v>24</v>
      </c>
      <c r="H2462">
        <v>856</v>
      </c>
      <c r="I2462" t="s">
        <v>25</v>
      </c>
      <c r="J2462">
        <v>5</v>
      </c>
      <c r="K2462" t="s">
        <v>31</v>
      </c>
      <c r="L2462" t="s">
        <v>27</v>
      </c>
      <c r="M2462">
        <v>23800</v>
      </c>
      <c r="N2462">
        <v>4</v>
      </c>
      <c r="O2462">
        <v>13</v>
      </c>
      <c r="P2462">
        <v>0</v>
      </c>
      <c r="Q2462">
        <v>9</v>
      </c>
      <c r="R2462">
        <v>5</v>
      </c>
      <c r="S2462">
        <v>6</v>
      </c>
      <c r="T2462">
        <v>1</v>
      </c>
      <c r="U2462">
        <v>2</v>
      </c>
      <c r="V2462">
        <f>COUNTIF(tbl_General[EmployeeID],tbl_General[[#This Row],[EmployeeID]])</f>
        <v>1</v>
      </c>
    </row>
    <row r="2463" spans="1:22" x14ac:dyDescent="0.25">
      <c r="A2463">
        <v>32</v>
      </c>
      <c r="B2463" t="s">
        <v>21</v>
      </c>
      <c r="C2463" t="s">
        <v>36</v>
      </c>
      <c r="D2463" t="s">
        <v>30</v>
      </c>
      <c r="E2463">
        <v>10</v>
      </c>
      <c r="F2463">
        <v>4</v>
      </c>
      <c r="G2463" t="s">
        <v>24</v>
      </c>
      <c r="H2463">
        <v>2326</v>
      </c>
      <c r="I2463" t="s">
        <v>25</v>
      </c>
      <c r="J2463">
        <v>5</v>
      </c>
      <c r="K2463" t="s">
        <v>31</v>
      </c>
      <c r="L2463" t="s">
        <v>27</v>
      </c>
      <c r="M2463">
        <v>23800</v>
      </c>
      <c r="N2463">
        <v>4</v>
      </c>
      <c r="O2463">
        <v>13</v>
      </c>
      <c r="P2463">
        <v>0</v>
      </c>
      <c r="Q2463">
        <v>9</v>
      </c>
      <c r="R2463">
        <v>5</v>
      </c>
      <c r="S2463">
        <v>6</v>
      </c>
      <c r="T2463">
        <v>1</v>
      </c>
      <c r="U2463">
        <v>2</v>
      </c>
      <c r="V2463">
        <f>COUNTIF(tbl_General[EmployeeID],tbl_General[[#This Row],[EmployeeID]])</f>
        <v>1</v>
      </c>
    </row>
    <row r="2464" spans="1:22" x14ac:dyDescent="0.25">
      <c r="A2464">
        <v>32</v>
      </c>
      <c r="B2464" t="s">
        <v>21</v>
      </c>
      <c r="C2464" t="s">
        <v>36</v>
      </c>
      <c r="D2464" t="s">
        <v>30</v>
      </c>
      <c r="E2464">
        <v>10</v>
      </c>
      <c r="F2464">
        <v>4</v>
      </c>
      <c r="G2464" t="s">
        <v>24</v>
      </c>
      <c r="H2464">
        <v>3796</v>
      </c>
      <c r="I2464" t="s">
        <v>25</v>
      </c>
      <c r="J2464">
        <v>5</v>
      </c>
      <c r="K2464" t="s">
        <v>31</v>
      </c>
      <c r="L2464" t="s">
        <v>27</v>
      </c>
      <c r="M2464">
        <v>23800</v>
      </c>
      <c r="N2464">
        <v>4</v>
      </c>
      <c r="O2464">
        <v>13</v>
      </c>
      <c r="P2464">
        <v>0</v>
      </c>
      <c r="Q2464">
        <v>9</v>
      </c>
      <c r="R2464">
        <v>5</v>
      </c>
      <c r="S2464">
        <v>6</v>
      </c>
      <c r="T2464">
        <v>1</v>
      </c>
      <c r="U2464">
        <v>2</v>
      </c>
      <c r="V2464">
        <f>COUNTIF(tbl_General[EmployeeID],tbl_General[[#This Row],[EmployeeID]])</f>
        <v>1</v>
      </c>
    </row>
    <row r="2465" spans="1:22" x14ac:dyDescent="0.25">
      <c r="A2465">
        <v>42</v>
      </c>
      <c r="B2465" t="s">
        <v>21</v>
      </c>
      <c r="C2465" t="s">
        <v>22</v>
      </c>
      <c r="D2465" t="s">
        <v>30</v>
      </c>
      <c r="E2465">
        <v>1</v>
      </c>
      <c r="F2465">
        <v>2</v>
      </c>
      <c r="G2465" t="s">
        <v>24</v>
      </c>
      <c r="H2465">
        <v>582</v>
      </c>
      <c r="I2465" t="s">
        <v>34</v>
      </c>
      <c r="J2465">
        <v>4</v>
      </c>
      <c r="K2465" t="s">
        <v>40</v>
      </c>
      <c r="L2465" t="s">
        <v>32</v>
      </c>
      <c r="M2465">
        <v>30340</v>
      </c>
      <c r="N2465">
        <v>7</v>
      </c>
      <c r="O2465">
        <v>21</v>
      </c>
      <c r="P2465">
        <v>1</v>
      </c>
      <c r="Q2465">
        <v>9</v>
      </c>
      <c r="R2465">
        <v>3</v>
      </c>
      <c r="S2465">
        <v>6</v>
      </c>
      <c r="T2465">
        <v>1</v>
      </c>
      <c r="U2465">
        <v>5</v>
      </c>
      <c r="V2465">
        <f>COUNTIF(tbl_General[EmployeeID],tbl_General[[#This Row],[EmployeeID]])</f>
        <v>1</v>
      </c>
    </row>
    <row r="2466" spans="1:22" x14ac:dyDescent="0.25">
      <c r="A2466">
        <v>42</v>
      </c>
      <c r="B2466" t="s">
        <v>21</v>
      </c>
      <c r="C2466" t="s">
        <v>22</v>
      </c>
      <c r="D2466" t="s">
        <v>30</v>
      </c>
      <c r="E2466">
        <v>1</v>
      </c>
      <c r="F2466">
        <v>2</v>
      </c>
      <c r="G2466" t="s">
        <v>24</v>
      </c>
      <c r="H2466">
        <v>2052</v>
      </c>
      <c r="I2466" t="s">
        <v>34</v>
      </c>
      <c r="J2466">
        <v>4</v>
      </c>
      <c r="K2466" t="s">
        <v>40</v>
      </c>
      <c r="L2466" t="s">
        <v>32</v>
      </c>
      <c r="M2466">
        <v>30340</v>
      </c>
      <c r="N2466">
        <v>7</v>
      </c>
      <c r="O2466">
        <v>21</v>
      </c>
      <c r="P2466">
        <v>1</v>
      </c>
      <c r="Q2466">
        <v>9</v>
      </c>
      <c r="R2466">
        <v>3</v>
      </c>
      <c r="S2466">
        <v>6</v>
      </c>
      <c r="T2466">
        <v>1</v>
      </c>
      <c r="U2466">
        <v>5</v>
      </c>
      <c r="V2466">
        <f>COUNTIF(tbl_General[EmployeeID],tbl_General[[#This Row],[EmployeeID]])</f>
        <v>1</v>
      </c>
    </row>
    <row r="2467" spans="1:22" x14ac:dyDescent="0.25">
      <c r="A2467">
        <v>42</v>
      </c>
      <c r="B2467" t="s">
        <v>21</v>
      </c>
      <c r="C2467" t="s">
        <v>22</v>
      </c>
      <c r="D2467" t="s">
        <v>30</v>
      </c>
      <c r="E2467">
        <v>1</v>
      </c>
      <c r="F2467">
        <v>2</v>
      </c>
      <c r="G2467" t="s">
        <v>24</v>
      </c>
      <c r="H2467">
        <v>3522</v>
      </c>
      <c r="I2467" t="s">
        <v>34</v>
      </c>
      <c r="J2467">
        <v>4</v>
      </c>
      <c r="K2467" t="s">
        <v>40</v>
      </c>
      <c r="L2467" t="s">
        <v>32</v>
      </c>
      <c r="M2467">
        <v>30340</v>
      </c>
      <c r="N2467">
        <v>7</v>
      </c>
      <c r="O2467">
        <v>21</v>
      </c>
      <c r="P2467">
        <v>1</v>
      </c>
      <c r="Q2467">
        <v>9</v>
      </c>
      <c r="R2467">
        <v>3</v>
      </c>
      <c r="S2467">
        <v>6</v>
      </c>
      <c r="T2467">
        <v>1</v>
      </c>
      <c r="U2467">
        <v>5</v>
      </c>
      <c r="V2467">
        <f>COUNTIF(tbl_General[EmployeeID],tbl_General[[#This Row],[EmployeeID]])</f>
        <v>1</v>
      </c>
    </row>
    <row r="2468" spans="1:22" x14ac:dyDescent="0.25">
      <c r="A2468">
        <v>37</v>
      </c>
      <c r="B2468" t="s">
        <v>21</v>
      </c>
      <c r="C2468" t="s">
        <v>22</v>
      </c>
      <c r="D2468" t="s">
        <v>30</v>
      </c>
      <c r="E2468">
        <v>23</v>
      </c>
      <c r="F2468">
        <v>3</v>
      </c>
      <c r="G2468" t="s">
        <v>24</v>
      </c>
      <c r="H2468">
        <v>2045</v>
      </c>
      <c r="I2468" t="s">
        <v>34</v>
      </c>
      <c r="J2468">
        <v>3</v>
      </c>
      <c r="K2468" t="s">
        <v>42</v>
      </c>
      <c r="L2468" t="s">
        <v>41</v>
      </c>
      <c r="M2468">
        <v>166590</v>
      </c>
      <c r="N2468">
        <v>7</v>
      </c>
      <c r="O2468">
        <v>16</v>
      </c>
      <c r="P2468">
        <v>1</v>
      </c>
      <c r="Q2468">
        <v>9</v>
      </c>
      <c r="R2468">
        <v>2</v>
      </c>
      <c r="S2468">
        <v>6</v>
      </c>
      <c r="T2468">
        <v>1</v>
      </c>
      <c r="U2468">
        <v>3</v>
      </c>
      <c r="V2468">
        <f>COUNTIF(tbl_General[EmployeeID],tbl_General[[#This Row],[EmployeeID]])</f>
        <v>1</v>
      </c>
    </row>
    <row r="2469" spans="1:22" x14ac:dyDescent="0.25">
      <c r="A2469">
        <v>37</v>
      </c>
      <c r="B2469" t="s">
        <v>21</v>
      </c>
      <c r="C2469" t="s">
        <v>22</v>
      </c>
      <c r="D2469" t="s">
        <v>30</v>
      </c>
      <c r="E2469">
        <v>23</v>
      </c>
      <c r="F2469">
        <v>3</v>
      </c>
      <c r="G2469" t="s">
        <v>24</v>
      </c>
      <c r="H2469">
        <v>3515</v>
      </c>
      <c r="I2469" t="s">
        <v>34</v>
      </c>
      <c r="J2469">
        <v>3</v>
      </c>
      <c r="K2469" t="s">
        <v>42</v>
      </c>
      <c r="L2469" t="s">
        <v>41</v>
      </c>
      <c r="M2469">
        <v>166590</v>
      </c>
      <c r="N2469">
        <v>7</v>
      </c>
      <c r="O2469">
        <v>16</v>
      </c>
      <c r="P2469">
        <v>1</v>
      </c>
      <c r="Q2469">
        <v>9</v>
      </c>
      <c r="R2469">
        <v>2</v>
      </c>
      <c r="S2469">
        <v>6</v>
      </c>
      <c r="T2469">
        <v>1</v>
      </c>
      <c r="U2469">
        <v>3</v>
      </c>
      <c r="V2469">
        <f>COUNTIF(tbl_General[EmployeeID],tbl_General[[#This Row],[EmployeeID]])</f>
        <v>1</v>
      </c>
    </row>
    <row r="2470" spans="1:22" x14ac:dyDescent="0.25">
      <c r="A2470">
        <v>35</v>
      </c>
      <c r="B2470" t="s">
        <v>21</v>
      </c>
      <c r="C2470" t="s">
        <v>29</v>
      </c>
      <c r="D2470" t="s">
        <v>30</v>
      </c>
      <c r="E2470">
        <v>1</v>
      </c>
      <c r="F2470">
        <v>3</v>
      </c>
      <c r="G2470" t="s">
        <v>33</v>
      </c>
      <c r="H2470">
        <v>1409</v>
      </c>
      <c r="I2470" t="s">
        <v>34</v>
      </c>
      <c r="J2470">
        <v>2</v>
      </c>
      <c r="K2470" t="s">
        <v>39</v>
      </c>
      <c r="L2470" t="s">
        <v>32</v>
      </c>
      <c r="M2470">
        <v>22750</v>
      </c>
      <c r="N2470">
        <v>5</v>
      </c>
      <c r="O2470">
        <v>13</v>
      </c>
      <c r="P2470">
        <v>0</v>
      </c>
      <c r="Q2470">
        <v>10</v>
      </c>
      <c r="R2470">
        <v>2</v>
      </c>
      <c r="S2470">
        <v>6</v>
      </c>
      <c r="T2470">
        <v>1</v>
      </c>
      <c r="U2470">
        <v>2</v>
      </c>
      <c r="V2470">
        <f>COUNTIF(tbl_General[EmployeeID],tbl_General[[#This Row],[EmployeeID]])</f>
        <v>1</v>
      </c>
    </row>
    <row r="2471" spans="1:22" x14ac:dyDescent="0.25">
      <c r="A2471">
        <v>35</v>
      </c>
      <c r="B2471" t="s">
        <v>21</v>
      </c>
      <c r="C2471" t="s">
        <v>29</v>
      </c>
      <c r="D2471" t="s">
        <v>30</v>
      </c>
      <c r="E2471">
        <v>1</v>
      </c>
      <c r="F2471">
        <v>3</v>
      </c>
      <c r="G2471" t="s">
        <v>33</v>
      </c>
      <c r="H2471">
        <v>2879</v>
      </c>
      <c r="I2471" t="s">
        <v>34</v>
      </c>
      <c r="J2471">
        <v>2</v>
      </c>
      <c r="K2471" t="s">
        <v>39</v>
      </c>
      <c r="L2471" t="s">
        <v>32</v>
      </c>
      <c r="M2471">
        <v>22750</v>
      </c>
      <c r="N2471">
        <v>5</v>
      </c>
      <c r="O2471">
        <v>13</v>
      </c>
      <c r="P2471">
        <v>0</v>
      </c>
      <c r="Q2471">
        <v>10</v>
      </c>
      <c r="R2471">
        <v>2</v>
      </c>
      <c r="S2471">
        <v>6</v>
      </c>
      <c r="T2471">
        <v>1</v>
      </c>
      <c r="U2471">
        <v>2</v>
      </c>
      <c r="V2471">
        <f>COUNTIF(tbl_General[EmployeeID],tbl_General[[#This Row],[EmployeeID]])</f>
        <v>1</v>
      </c>
    </row>
    <row r="2472" spans="1:22" x14ac:dyDescent="0.25">
      <c r="A2472">
        <v>35</v>
      </c>
      <c r="B2472" t="s">
        <v>21</v>
      </c>
      <c r="C2472" t="s">
        <v>29</v>
      </c>
      <c r="D2472" t="s">
        <v>30</v>
      </c>
      <c r="E2472">
        <v>1</v>
      </c>
      <c r="F2472">
        <v>3</v>
      </c>
      <c r="G2472" t="s">
        <v>33</v>
      </c>
      <c r="H2472">
        <v>4349</v>
      </c>
      <c r="I2472" t="s">
        <v>34</v>
      </c>
      <c r="J2472">
        <v>2</v>
      </c>
      <c r="K2472" t="s">
        <v>39</v>
      </c>
      <c r="L2472" t="s">
        <v>32</v>
      </c>
      <c r="M2472">
        <v>22750</v>
      </c>
      <c r="N2472">
        <v>5</v>
      </c>
      <c r="O2472">
        <v>13</v>
      </c>
      <c r="P2472">
        <v>0</v>
      </c>
      <c r="Q2472">
        <v>10</v>
      </c>
      <c r="R2472">
        <v>2</v>
      </c>
      <c r="S2472">
        <v>6</v>
      </c>
      <c r="T2472">
        <v>1</v>
      </c>
      <c r="U2472">
        <v>2</v>
      </c>
      <c r="V2472">
        <f>COUNTIF(tbl_General[EmployeeID],tbl_General[[#This Row],[EmployeeID]])</f>
        <v>1</v>
      </c>
    </row>
    <row r="2473" spans="1:22" x14ac:dyDescent="0.25">
      <c r="A2473">
        <v>38</v>
      </c>
      <c r="B2473" t="s">
        <v>21</v>
      </c>
      <c r="C2473" t="s">
        <v>29</v>
      </c>
      <c r="D2473" t="s">
        <v>23</v>
      </c>
      <c r="E2473">
        <v>9</v>
      </c>
      <c r="F2473">
        <v>3</v>
      </c>
      <c r="G2473" t="s">
        <v>45</v>
      </c>
      <c r="H2473">
        <v>850</v>
      </c>
      <c r="I2473" t="s">
        <v>34</v>
      </c>
      <c r="J2473">
        <v>1</v>
      </c>
      <c r="K2473" t="s">
        <v>42</v>
      </c>
      <c r="L2473" t="s">
        <v>27</v>
      </c>
      <c r="M2473">
        <v>52040</v>
      </c>
      <c r="N2473">
        <v>3</v>
      </c>
      <c r="O2473">
        <v>13</v>
      </c>
      <c r="P2473">
        <v>1</v>
      </c>
      <c r="Q2473">
        <v>10</v>
      </c>
      <c r="R2473">
        <v>2</v>
      </c>
      <c r="S2473">
        <v>6</v>
      </c>
      <c r="T2473">
        <v>1</v>
      </c>
      <c r="U2473">
        <v>2</v>
      </c>
      <c r="V2473">
        <f>COUNTIF(tbl_General[EmployeeID],tbl_General[[#This Row],[EmployeeID]])</f>
        <v>1</v>
      </c>
    </row>
    <row r="2474" spans="1:22" x14ac:dyDescent="0.25">
      <c r="A2474">
        <v>38</v>
      </c>
      <c r="B2474" t="s">
        <v>21</v>
      </c>
      <c r="C2474" t="s">
        <v>29</v>
      </c>
      <c r="D2474" t="s">
        <v>23</v>
      </c>
      <c r="E2474">
        <v>9</v>
      </c>
      <c r="F2474">
        <v>3</v>
      </c>
      <c r="G2474" t="s">
        <v>45</v>
      </c>
      <c r="H2474">
        <v>2320</v>
      </c>
      <c r="I2474" t="s">
        <v>34</v>
      </c>
      <c r="J2474">
        <v>1</v>
      </c>
      <c r="K2474" t="s">
        <v>42</v>
      </c>
      <c r="L2474" t="s">
        <v>27</v>
      </c>
      <c r="M2474">
        <v>52040</v>
      </c>
      <c r="N2474">
        <v>3</v>
      </c>
      <c r="O2474">
        <v>13</v>
      </c>
      <c r="P2474">
        <v>1</v>
      </c>
      <c r="Q2474">
        <v>10</v>
      </c>
      <c r="R2474">
        <v>2</v>
      </c>
      <c r="S2474">
        <v>6</v>
      </c>
      <c r="T2474">
        <v>1</v>
      </c>
      <c r="U2474">
        <v>2</v>
      </c>
      <c r="V2474">
        <f>COUNTIF(tbl_General[EmployeeID],tbl_General[[#This Row],[EmployeeID]])</f>
        <v>1</v>
      </c>
    </row>
    <row r="2475" spans="1:22" x14ac:dyDescent="0.25">
      <c r="A2475">
        <v>38</v>
      </c>
      <c r="B2475" t="s">
        <v>21</v>
      </c>
      <c r="C2475" t="s">
        <v>29</v>
      </c>
      <c r="D2475" t="s">
        <v>23</v>
      </c>
      <c r="E2475">
        <v>9</v>
      </c>
      <c r="F2475">
        <v>3</v>
      </c>
      <c r="G2475" t="s">
        <v>45</v>
      </c>
      <c r="H2475">
        <v>3790</v>
      </c>
      <c r="I2475" t="s">
        <v>34</v>
      </c>
      <c r="J2475">
        <v>1</v>
      </c>
      <c r="K2475" t="s">
        <v>42</v>
      </c>
      <c r="L2475" t="s">
        <v>27</v>
      </c>
      <c r="M2475">
        <v>52040</v>
      </c>
      <c r="N2475">
        <v>3</v>
      </c>
      <c r="O2475">
        <v>13</v>
      </c>
      <c r="P2475">
        <v>1</v>
      </c>
      <c r="Q2475">
        <v>10</v>
      </c>
      <c r="R2475">
        <v>2</v>
      </c>
      <c r="S2475">
        <v>6</v>
      </c>
      <c r="T2475">
        <v>1</v>
      </c>
      <c r="U2475">
        <v>2</v>
      </c>
      <c r="V2475">
        <f>COUNTIF(tbl_General[EmployeeID],tbl_General[[#This Row],[EmployeeID]])</f>
        <v>1</v>
      </c>
    </row>
    <row r="2476" spans="1:22" x14ac:dyDescent="0.25">
      <c r="A2476">
        <v>37</v>
      </c>
      <c r="B2476" t="s">
        <v>21</v>
      </c>
      <c r="C2476" t="s">
        <v>22</v>
      </c>
      <c r="D2476" t="s">
        <v>30</v>
      </c>
      <c r="E2476">
        <v>8</v>
      </c>
      <c r="F2476">
        <v>1</v>
      </c>
      <c r="G2476" t="s">
        <v>24</v>
      </c>
      <c r="H2476">
        <v>207</v>
      </c>
      <c r="I2476" t="s">
        <v>34</v>
      </c>
      <c r="J2476">
        <v>1</v>
      </c>
      <c r="K2476" t="s">
        <v>35</v>
      </c>
      <c r="L2476" t="s">
        <v>32</v>
      </c>
      <c r="M2476">
        <v>41930</v>
      </c>
      <c r="N2476">
        <v>4</v>
      </c>
      <c r="O2476">
        <v>16</v>
      </c>
      <c r="P2476">
        <v>1</v>
      </c>
      <c r="Q2476">
        <v>12</v>
      </c>
      <c r="R2476">
        <v>5</v>
      </c>
      <c r="S2476">
        <v>6</v>
      </c>
      <c r="T2476">
        <v>1</v>
      </c>
      <c r="U2476">
        <v>2</v>
      </c>
      <c r="V2476">
        <f>COUNTIF(tbl_General[EmployeeID],tbl_General[[#This Row],[EmployeeID]])</f>
        <v>1</v>
      </c>
    </row>
    <row r="2477" spans="1:22" x14ac:dyDescent="0.25">
      <c r="A2477">
        <v>37</v>
      </c>
      <c r="B2477" t="s">
        <v>21</v>
      </c>
      <c r="C2477" t="s">
        <v>22</v>
      </c>
      <c r="D2477" t="s">
        <v>30</v>
      </c>
      <c r="E2477">
        <v>8</v>
      </c>
      <c r="F2477">
        <v>1</v>
      </c>
      <c r="G2477" t="s">
        <v>24</v>
      </c>
      <c r="H2477">
        <v>1677</v>
      </c>
      <c r="I2477" t="s">
        <v>34</v>
      </c>
      <c r="J2477">
        <v>1</v>
      </c>
      <c r="K2477" t="s">
        <v>35</v>
      </c>
      <c r="L2477" t="s">
        <v>32</v>
      </c>
      <c r="M2477">
        <v>41930</v>
      </c>
      <c r="N2477">
        <v>4</v>
      </c>
      <c r="O2477">
        <v>16</v>
      </c>
      <c r="P2477">
        <v>1</v>
      </c>
      <c r="Q2477">
        <v>12</v>
      </c>
      <c r="R2477">
        <v>5</v>
      </c>
      <c r="S2477">
        <v>6</v>
      </c>
      <c r="T2477">
        <v>1</v>
      </c>
      <c r="U2477">
        <v>2</v>
      </c>
      <c r="V2477">
        <f>COUNTIF(tbl_General[EmployeeID],tbl_General[[#This Row],[EmployeeID]])</f>
        <v>1</v>
      </c>
    </row>
    <row r="2478" spans="1:22" x14ac:dyDescent="0.25">
      <c r="A2478">
        <v>37</v>
      </c>
      <c r="B2478" t="s">
        <v>21</v>
      </c>
      <c r="C2478" t="s">
        <v>22</v>
      </c>
      <c r="D2478" t="s">
        <v>30</v>
      </c>
      <c r="E2478">
        <v>8</v>
      </c>
      <c r="F2478">
        <v>1</v>
      </c>
      <c r="G2478" t="s">
        <v>24</v>
      </c>
      <c r="H2478">
        <v>3147</v>
      </c>
      <c r="I2478" t="s">
        <v>34</v>
      </c>
      <c r="J2478">
        <v>1</v>
      </c>
      <c r="K2478" t="s">
        <v>35</v>
      </c>
      <c r="L2478" t="s">
        <v>32</v>
      </c>
      <c r="M2478">
        <v>41930</v>
      </c>
      <c r="N2478">
        <v>4</v>
      </c>
      <c r="O2478">
        <v>16</v>
      </c>
      <c r="P2478">
        <v>1</v>
      </c>
      <c r="Q2478">
        <v>12</v>
      </c>
      <c r="R2478">
        <v>5</v>
      </c>
      <c r="S2478">
        <v>6</v>
      </c>
      <c r="T2478">
        <v>1</v>
      </c>
      <c r="U2478">
        <v>2</v>
      </c>
      <c r="V2478">
        <f>COUNTIF(tbl_General[EmployeeID],tbl_General[[#This Row],[EmployeeID]])</f>
        <v>1</v>
      </c>
    </row>
    <row r="2479" spans="1:22" x14ac:dyDescent="0.25">
      <c r="A2479">
        <v>46</v>
      </c>
      <c r="B2479" t="s">
        <v>21</v>
      </c>
      <c r="C2479" t="s">
        <v>22</v>
      </c>
      <c r="D2479" t="s">
        <v>23</v>
      </c>
      <c r="E2479">
        <v>9</v>
      </c>
      <c r="F2479">
        <v>1</v>
      </c>
      <c r="G2479" t="s">
        <v>38</v>
      </c>
      <c r="H2479">
        <v>620</v>
      </c>
      <c r="I2479" t="s">
        <v>25</v>
      </c>
      <c r="J2479">
        <v>1</v>
      </c>
      <c r="K2479" t="s">
        <v>35</v>
      </c>
      <c r="L2479" t="s">
        <v>41</v>
      </c>
      <c r="M2479">
        <v>141180</v>
      </c>
      <c r="N2479">
        <v>2</v>
      </c>
      <c r="O2479">
        <v>22</v>
      </c>
      <c r="P2479">
        <v>0</v>
      </c>
      <c r="Q2479">
        <v>12</v>
      </c>
      <c r="R2479">
        <v>3</v>
      </c>
      <c r="S2479">
        <v>6</v>
      </c>
      <c r="T2479">
        <v>1</v>
      </c>
      <c r="U2479">
        <v>4</v>
      </c>
      <c r="V2479">
        <f>COUNTIF(tbl_General[EmployeeID],tbl_General[[#This Row],[EmployeeID]])</f>
        <v>1</v>
      </c>
    </row>
    <row r="2480" spans="1:22" x14ac:dyDescent="0.25">
      <c r="A2480">
        <v>46</v>
      </c>
      <c r="B2480" t="s">
        <v>21</v>
      </c>
      <c r="C2480" t="s">
        <v>22</v>
      </c>
      <c r="D2480" t="s">
        <v>23</v>
      </c>
      <c r="E2480">
        <v>9</v>
      </c>
      <c r="F2480">
        <v>1</v>
      </c>
      <c r="G2480" t="s">
        <v>38</v>
      </c>
      <c r="H2480">
        <v>2090</v>
      </c>
      <c r="I2480" t="s">
        <v>25</v>
      </c>
      <c r="J2480">
        <v>1</v>
      </c>
      <c r="K2480" t="s">
        <v>35</v>
      </c>
      <c r="L2480" t="s">
        <v>41</v>
      </c>
      <c r="M2480">
        <v>141180</v>
      </c>
      <c r="N2480">
        <v>2</v>
      </c>
      <c r="O2480">
        <v>22</v>
      </c>
      <c r="P2480">
        <v>0</v>
      </c>
      <c r="Q2480">
        <v>12</v>
      </c>
      <c r="R2480">
        <v>3</v>
      </c>
      <c r="S2480">
        <v>6</v>
      </c>
      <c r="T2480">
        <v>1</v>
      </c>
      <c r="U2480">
        <v>4</v>
      </c>
      <c r="V2480">
        <f>COUNTIF(tbl_General[EmployeeID],tbl_General[[#This Row],[EmployeeID]])</f>
        <v>1</v>
      </c>
    </row>
    <row r="2481" spans="1:22" x14ac:dyDescent="0.25">
      <c r="A2481">
        <v>46</v>
      </c>
      <c r="B2481" t="s">
        <v>21</v>
      </c>
      <c r="C2481" t="s">
        <v>22</v>
      </c>
      <c r="D2481" t="s">
        <v>23</v>
      </c>
      <c r="E2481">
        <v>9</v>
      </c>
      <c r="F2481">
        <v>1</v>
      </c>
      <c r="G2481" t="s">
        <v>38</v>
      </c>
      <c r="H2481">
        <v>3560</v>
      </c>
      <c r="I2481" t="s">
        <v>25</v>
      </c>
      <c r="J2481">
        <v>1</v>
      </c>
      <c r="K2481" t="s">
        <v>35</v>
      </c>
      <c r="L2481" t="s">
        <v>41</v>
      </c>
      <c r="M2481">
        <v>141180</v>
      </c>
      <c r="N2481">
        <v>2</v>
      </c>
      <c r="O2481">
        <v>22</v>
      </c>
      <c r="P2481">
        <v>0</v>
      </c>
      <c r="Q2481">
        <v>12</v>
      </c>
      <c r="R2481">
        <v>3</v>
      </c>
      <c r="S2481">
        <v>6</v>
      </c>
      <c r="T2481">
        <v>1</v>
      </c>
      <c r="U2481">
        <v>4</v>
      </c>
      <c r="V2481">
        <f>COUNTIF(tbl_General[EmployeeID],tbl_General[[#This Row],[EmployeeID]])</f>
        <v>1</v>
      </c>
    </row>
    <row r="2482" spans="1:22" x14ac:dyDescent="0.25">
      <c r="A2482">
        <v>47</v>
      </c>
      <c r="B2482" t="s">
        <v>21</v>
      </c>
      <c r="C2482" t="s">
        <v>22</v>
      </c>
      <c r="D2482" t="s">
        <v>30</v>
      </c>
      <c r="E2482">
        <v>23</v>
      </c>
      <c r="F2482">
        <v>4</v>
      </c>
      <c r="G2482" t="s">
        <v>24</v>
      </c>
      <c r="H2482">
        <v>763</v>
      </c>
      <c r="I2482" t="s">
        <v>25</v>
      </c>
      <c r="J2482">
        <v>2</v>
      </c>
      <c r="K2482" t="s">
        <v>35</v>
      </c>
      <c r="L2482" t="s">
        <v>27</v>
      </c>
      <c r="M2482">
        <v>62740</v>
      </c>
      <c r="N2482">
        <v>7</v>
      </c>
      <c r="O2482">
        <v>14</v>
      </c>
      <c r="P2482">
        <v>2</v>
      </c>
      <c r="Q2482">
        <v>17</v>
      </c>
      <c r="R2482">
        <v>0</v>
      </c>
      <c r="S2482">
        <v>6</v>
      </c>
      <c r="T2482">
        <v>1</v>
      </c>
      <c r="U2482">
        <v>2</v>
      </c>
      <c r="V2482">
        <f>COUNTIF(tbl_General[EmployeeID],tbl_General[[#This Row],[EmployeeID]])</f>
        <v>1</v>
      </c>
    </row>
    <row r="2483" spans="1:22" x14ac:dyDescent="0.25">
      <c r="A2483">
        <v>47</v>
      </c>
      <c r="B2483" t="s">
        <v>21</v>
      </c>
      <c r="C2483" t="s">
        <v>22</v>
      </c>
      <c r="D2483" t="s">
        <v>30</v>
      </c>
      <c r="E2483">
        <v>23</v>
      </c>
      <c r="F2483">
        <v>4</v>
      </c>
      <c r="G2483" t="s">
        <v>24</v>
      </c>
      <c r="H2483">
        <v>2233</v>
      </c>
      <c r="I2483" t="s">
        <v>25</v>
      </c>
      <c r="J2483">
        <v>2</v>
      </c>
      <c r="K2483" t="s">
        <v>35</v>
      </c>
      <c r="L2483" t="s">
        <v>27</v>
      </c>
      <c r="M2483">
        <v>62740</v>
      </c>
      <c r="N2483">
        <v>7</v>
      </c>
      <c r="O2483">
        <v>14</v>
      </c>
      <c r="P2483">
        <v>2</v>
      </c>
      <c r="Q2483">
        <v>17</v>
      </c>
      <c r="R2483">
        <v>0</v>
      </c>
      <c r="S2483">
        <v>6</v>
      </c>
      <c r="T2483">
        <v>1</v>
      </c>
      <c r="U2483">
        <v>2</v>
      </c>
      <c r="V2483">
        <f>COUNTIF(tbl_General[EmployeeID],tbl_General[[#This Row],[EmployeeID]])</f>
        <v>1</v>
      </c>
    </row>
    <row r="2484" spans="1:22" x14ac:dyDescent="0.25">
      <c r="A2484">
        <v>47</v>
      </c>
      <c r="B2484" t="s">
        <v>21</v>
      </c>
      <c r="C2484" t="s">
        <v>22</v>
      </c>
      <c r="D2484" t="s">
        <v>30</v>
      </c>
      <c r="E2484">
        <v>23</v>
      </c>
      <c r="F2484">
        <v>4</v>
      </c>
      <c r="G2484" t="s">
        <v>24</v>
      </c>
      <c r="H2484">
        <v>3703</v>
      </c>
      <c r="I2484" t="s">
        <v>25</v>
      </c>
      <c r="J2484">
        <v>2</v>
      </c>
      <c r="K2484" t="s">
        <v>35</v>
      </c>
      <c r="L2484" t="s">
        <v>27</v>
      </c>
      <c r="M2484">
        <v>62740</v>
      </c>
      <c r="N2484">
        <v>7</v>
      </c>
      <c r="O2484">
        <v>14</v>
      </c>
      <c r="P2484">
        <v>2</v>
      </c>
      <c r="Q2484">
        <v>17</v>
      </c>
      <c r="R2484">
        <v>0</v>
      </c>
      <c r="S2484">
        <v>6</v>
      </c>
      <c r="T2484">
        <v>1</v>
      </c>
      <c r="U2484">
        <v>2</v>
      </c>
      <c r="V2484">
        <f>COUNTIF(tbl_General[EmployeeID],tbl_General[[#This Row],[EmployeeID]])</f>
        <v>1</v>
      </c>
    </row>
    <row r="2485" spans="1:22" x14ac:dyDescent="0.25">
      <c r="A2485">
        <v>39</v>
      </c>
      <c r="B2485" t="s">
        <v>21</v>
      </c>
      <c r="C2485" t="s">
        <v>36</v>
      </c>
      <c r="D2485" t="s">
        <v>30</v>
      </c>
      <c r="E2485">
        <v>3</v>
      </c>
      <c r="F2485">
        <v>4</v>
      </c>
      <c r="G2485" t="s">
        <v>24</v>
      </c>
      <c r="H2485">
        <v>1180</v>
      </c>
      <c r="I2485" t="s">
        <v>25</v>
      </c>
      <c r="J2485">
        <v>2</v>
      </c>
      <c r="K2485" t="s">
        <v>39</v>
      </c>
      <c r="L2485" t="s">
        <v>32</v>
      </c>
      <c r="M2485">
        <v>47240</v>
      </c>
      <c r="N2485">
        <v>2</v>
      </c>
      <c r="O2485">
        <v>12</v>
      </c>
      <c r="P2485">
        <v>1</v>
      </c>
      <c r="Q2485">
        <v>21</v>
      </c>
      <c r="R2485">
        <v>4</v>
      </c>
      <c r="S2485">
        <v>6</v>
      </c>
      <c r="T2485">
        <v>1</v>
      </c>
      <c r="U2485">
        <v>3</v>
      </c>
      <c r="V2485">
        <f>COUNTIF(tbl_General[EmployeeID],tbl_General[[#This Row],[EmployeeID]])</f>
        <v>1</v>
      </c>
    </row>
    <row r="2486" spans="1:22" x14ac:dyDescent="0.25">
      <c r="A2486">
        <v>39</v>
      </c>
      <c r="B2486" t="s">
        <v>21</v>
      </c>
      <c r="C2486" t="s">
        <v>36</v>
      </c>
      <c r="D2486" t="s">
        <v>30</v>
      </c>
      <c r="E2486">
        <v>3</v>
      </c>
      <c r="F2486">
        <v>4</v>
      </c>
      <c r="G2486" t="s">
        <v>24</v>
      </c>
      <c r="H2486">
        <v>2650</v>
      </c>
      <c r="I2486" t="s">
        <v>25</v>
      </c>
      <c r="J2486">
        <v>2</v>
      </c>
      <c r="K2486" t="s">
        <v>39</v>
      </c>
      <c r="L2486" t="s">
        <v>32</v>
      </c>
      <c r="M2486">
        <v>47240</v>
      </c>
      <c r="N2486">
        <v>2</v>
      </c>
      <c r="O2486">
        <v>12</v>
      </c>
      <c r="P2486">
        <v>1</v>
      </c>
      <c r="Q2486">
        <v>21</v>
      </c>
      <c r="R2486">
        <v>4</v>
      </c>
      <c r="S2486">
        <v>6</v>
      </c>
      <c r="T2486">
        <v>1</v>
      </c>
      <c r="U2486">
        <v>3</v>
      </c>
      <c r="V2486">
        <f>COUNTIF(tbl_General[EmployeeID],tbl_General[[#This Row],[EmployeeID]])</f>
        <v>1</v>
      </c>
    </row>
    <row r="2487" spans="1:22" x14ac:dyDescent="0.25">
      <c r="A2487">
        <v>39</v>
      </c>
      <c r="B2487" t="s">
        <v>21</v>
      </c>
      <c r="C2487" t="s">
        <v>36</v>
      </c>
      <c r="D2487" t="s">
        <v>30</v>
      </c>
      <c r="E2487">
        <v>3</v>
      </c>
      <c r="F2487">
        <v>4</v>
      </c>
      <c r="G2487" t="s">
        <v>24</v>
      </c>
      <c r="H2487">
        <v>4120</v>
      </c>
      <c r="I2487" t="s">
        <v>25</v>
      </c>
      <c r="J2487">
        <v>2</v>
      </c>
      <c r="K2487" t="s">
        <v>39</v>
      </c>
      <c r="L2487" t="s">
        <v>32</v>
      </c>
      <c r="M2487">
        <v>47240</v>
      </c>
      <c r="N2487">
        <v>2</v>
      </c>
      <c r="O2487">
        <v>12</v>
      </c>
      <c r="P2487">
        <v>1</v>
      </c>
      <c r="Q2487">
        <v>21</v>
      </c>
      <c r="R2487">
        <v>4</v>
      </c>
      <c r="S2487">
        <v>6</v>
      </c>
      <c r="T2487">
        <v>1</v>
      </c>
      <c r="U2487">
        <v>3</v>
      </c>
      <c r="V2487">
        <f>COUNTIF(tbl_General[EmployeeID],tbl_General[[#This Row],[EmployeeID]])</f>
        <v>1</v>
      </c>
    </row>
    <row r="2488" spans="1:22" x14ac:dyDescent="0.25">
      <c r="A2488">
        <v>37</v>
      </c>
      <c r="B2488" t="s">
        <v>21</v>
      </c>
      <c r="C2488" t="s">
        <v>22</v>
      </c>
      <c r="D2488" t="s">
        <v>30</v>
      </c>
      <c r="E2488">
        <v>23</v>
      </c>
      <c r="F2488">
        <v>3</v>
      </c>
      <c r="G2488" t="s">
        <v>24</v>
      </c>
      <c r="H2488">
        <v>575</v>
      </c>
      <c r="I2488" t="s">
        <v>34</v>
      </c>
      <c r="J2488">
        <v>3</v>
      </c>
      <c r="K2488" t="s">
        <v>42</v>
      </c>
      <c r="L2488" t="s">
        <v>41</v>
      </c>
      <c r="M2488">
        <v>166590</v>
      </c>
      <c r="N2488">
        <v>7</v>
      </c>
      <c r="O2488">
        <v>16</v>
      </c>
      <c r="P2488">
        <v>1</v>
      </c>
      <c r="Q2488">
        <v>10</v>
      </c>
      <c r="R2488">
        <v>2</v>
      </c>
      <c r="S2488">
        <v>6</v>
      </c>
      <c r="T2488">
        <v>1</v>
      </c>
      <c r="U2488">
        <v>3</v>
      </c>
      <c r="V2488">
        <f>COUNTIF(tbl_General[EmployeeID],tbl_General[[#This Row],[EmployeeID]])</f>
        <v>1</v>
      </c>
    </row>
    <row r="2489" spans="1:22" x14ac:dyDescent="0.25">
      <c r="A2489">
        <v>29</v>
      </c>
      <c r="B2489" t="s">
        <v>21</v>
      </c>
      <c r="C2489" t="s">
        <v>22</v>
      </c>
      <c r="D2489" t="s">
        <v>30</v>
      </c>
      <c r="E2489">
        <v>3</v>
      </c>
      <c r="F2489">
        <v>4</v>
      </c>
      <c r="G2489" t="s">
        <v>24</v>
      </c>
      <c r="H2489">
        <v>86</v>
      </c>
      <c r="I2489" t="s">
        <v>34</v>
      </c>
      <c r="J2489">
        <v>3</v>
      </c>
      <c r="K2489" t="s">
        <v>35</v>
      </c>
      <c r="L2489" t="s">
        <v>41</v>
      </c>
      <c r="M2489">
        <v>39780</v>
      </c>
      <c r="N2489">
        <v>1</v>
      </c>
      <c r="O2489">
        <v>11</v>
      </c>
      <c r="P2489">
        <v>0</v>
      </c>
      <c r="Q2489">
        <v>7</v>
      </c>
      <c r="R2489">
        <v>0</v>
      </c>
      <c r="S2489">
        <v>7</v>
      </c>
      <c r="T2489">
        <v>1</v>
      </c>
      <c r="U2489">
        <v>7</v>
      </c>
      <c r="V2489">
        <f>COUNTIF(tbl_General[EmployeeID],tbl_General[[#This Row],[EmployeeID]])</f>
        <v>1</v>
      </c>
    </row>
    <row r="2490" spans="1:22" x14ac:dyDescent="0.25">
      <c r="A2490">
        <v>29</v>
      </c>
      <c r="B2490" t="s">
        <v>21</v>
      </c>
      <c r="C2490" t="s">
        <v>22</v>
      </c>
      <c r="D2490" t="s">
        <v>30</v>
      </c>
      <c r="E2490">
        <v>3</v>
      </c>
      <c r="F2490">
        <v>4</v>
      </c>
      <c r="G2490" t="s">
        <v>24</v>
      </c>
      <c r="H2490">
        <v>1556</v>
      </c>
      <c r="I2490" t="s">
        <v>34</v>
      </c>
      <c r="J2490">
        <v>3</v>
      </c>
      <c r="K2490" t="s">
        <v>35</v>
      </c>
      <c r="L2490" t="s">
        <v>41</v>
      </c>
      <c r="M2490">
        <v>39780</v>
      </c>
      <c r="N2490">
        <v>1</v>
      </c>
      <c r="O2490">
        <v>11</v>
      </c>
      <c r="P2490">
        <v>0</v>
      </c>
      <c r="Q2490">
        <v>7</v>
      </c>
      <c r="R2490">
        <v>0</v>
      </c>
      <c r="S2490">
        <v>7</v>
      </c>
      <c r="T2490">
        <v>1</v>
      </c>
      <c r="U2490">
        <v>7</v>
      </c>
      <c r="V2490">
        <f>COUNTIF(tbl_General[EmployeeID],tbl_General[[#This Row],[EmployeeID]])</f>
        <v>1</v>
      </c>
    </row>
    <row r="2491" spans="1:22" x14ac:dyDescent="0.25">
      <c r="A2491">
        <v>29</v>
      </c>
      <c r="B2491" t="s">
        <v>21</v>
      </c>
      <c r="C2491" t="s">
        <v>22</v>
      </c>
      <c r="D2491" t="s">
        <v>30</v>
      </c>
      <c r="E2491">
        <v>3</v>
      </c>
      <c r="F2491">
        <v>4</v>
      </c>
      <c r="G2491" t="s">
        <v>24</v>
      </c>
      <c r="H2491">
        <v>3026</v>
      </c>
      <c r="I2491" t="s">
        <v>34</v>
      </c>
      <c r="J2491">
        <v>3</v>
      </c>
      <c r="K2491" t="s">
        <v>35</v>
      </c>
      <c r="L2491" t="s">
        <v>41</v>
      </c>
      <c r="M2491">
        <v>39780</v>
      </c>
      <c r="N2491">
        <v>1</v>
      </c>
      <c r="O2491">
        <v>11</v>
      </c>
      <c r="P2491">
        <v>0</v>
      </c>
      <c r="Q2491">
        <v>7</v>
      </c>
      <c r="R2491">
        <v>0</v>
      </c>
      <c r="S2491">
        <v>7</v>
      </c>
      <c r="T2491">
        <v>1</v>
      </c>
      <c r="U2491">
        <v>7</v>
      </c>
      <c r="V2491">
        <f>COUNTIF(tbl_General[EmployeeID],tbl_General[[#This Row],[EmployeeID]])</f>
        <v>1</v>
      </c>
    </row>
    <row r="2492" spans="1:22" x14ac:dyDescent="0.25">
      <c r="A2492">
        <v>49</v>
      </c>
      <c r="B2492" t="s">
        <v>21</v>
      </c>
      <c r="C2492" t="s">
        <v>36</v>
      </c>
      <c r="D2492" t="s">
        <v>30</v>
      </c>
      <c r="E2492">
        <v>23</v>
      </c>
      <c r="F2492">
        <v>1</v>
      </c>
      <c r="G2492" t="s">
        <v>33</v>
      </c>
      <c r="H2492">
        <v>1414</v>
      </c>
      <c r="I2492" t="s">
        <v>25</v>
      </c>
      <c r="J2492">
        <v>2</v>
      </c>
      <c r="K2492" t="s">
        <v>35</v>
      </c>
      <c r="L2492" t="s">
        <v>41</v>
      </c>
      <c r="M2492">
        <v>92410</v>
      </c>
      <c r="N2492">
        <v>1</v>
      </c>
      <c r="O2492">
        <v>19</v>
      </c>
      <c r="P2492">
        <v>1</v>
      </c>
      <c r="Q2492">
        <v>7</v>
      </c>
      <c r="R2492">
        <v>5</v>
      </c>
      <c r="S2492">
        <v>7</v>
      </c>
      <c r="T2492">
        <v>1</v>
      </c>
      <c r="U2492">
        <v>7</v>
      </c>
      <c r="V2492">
        <f>COUNTIF(tbl_General[EmployeeID],tbl_General[[#This Row],[EmployeeID]])</f>
        <v>1</v>
      </c>
    </row>
    <row r="2493" spans="1:22" x14ac:dyDescent="0.25">
      <c r="A2493">
        <v>49</v>
      </c>
      <c r="B2493" t="s">
        <v>21</v>
      </c>
      <c r="C2493" t="s">
        <v>36</v>
      </c>
      <c r="D2493" t="s">
        <v>30</v>
      </c>
      <c r="E2493">
        <v>23</v>
      </c>
      <c r="F2493">
        <v>1</v>
      </c>
      <c r="G2493" t="s">
        <v>33</v>
      </c>
      <c r="H2493">
        <v>2884</v>
      </c>
      <c r="I2493" t="s">
        <v>25</v>
      </c>
      <c r="J2493">
        <v>2</v>
      </c>
      <c r="K2493" t="s">
        <v>35</v>
      </c>
      <c r="L2493" t="s">
        <v>41</v>
      </c>
      <c r="M2493">
        <v>92410</v>
      </c>
      <c r="N2493">
        <v>1</v>
      </c>
      <c r="O2493">
        <v>19</v>
      </c>
      <c r="P2493">
        <v>1</v>
      </c>
      <c r="Q2493">
        <v>7</v>
      </c>
      <c r="R2493">
        <v>5</v>
      </c>
      <c r="S2493">
        <v>7</v>
      </c>
      <c r="T2493">
        <v>1</v>
      </c>
      <c r="U2493">
        <v>7</v>
      </c>
      <c r="V2493">
        <f>COUNTIF(tbl_General[EmployeeID],tbl_General[[#This Row],[EmployeeID]])</f>
        <v>1</v>
      </c>
    </row>
    <row r="2494" spans="1:22" x14ac:dyDescent="0.25">
      <c r="A2494">
        <v>49</v>
      </c>
      <c r="B2494" t="s">
        <v>21</v>
      </c>
      <c r="C2494" t="s">
        <v>36</v>
      </c>
      <c r="D2494" t="s">
        <v>30</v>
      </c>
      <c r="E2494">
        <v>23</v>
      </c>
      <c r="F2494">
        <v>1</v>
      </c>
      <c r="G2494" t="s">
        <v>33</v>
      </c>
      <c r="H2494">
        <v>4354</v>
      </c>
      <c r="I2494" t="s">
        <v>25</v>
      </c>
      <c r="J2494">
        <v>2</v>
      </c>
      <c r="K2494" t="s">
        <v>35</v>
      </c>
      <c r="L2494" t="s">
        <v>41</v>
      </c>
      <c r="M2494">
        <v>92410</v>
      </c>
      <c r="N2494">
        <v>1</v>
      </c>
      <c r="O2494">
        <v>19</v>
      </c>
      <c r="P2494">
        <v>1</v>
      </c>
      <c r="Q2494">
        <v>7</v>
      </c>
      <c r="R2494">
        <v>5</v>
      </c>
      <c r="S2494">
        <v>7</v>
      </c>
      <c r="T2494">
        <v>1</v>
      </c>
      <c r="U2494">
        <v>7</v>
      </c>
      <c r="V2494">
        <f>COUNTIF(tbl_General[EmployeeID],tbl_General[[#This Row],[EmployeeID]])</f>
        <v>1</v>
      </c>
    </row>
    <row r="2495" spans="1:22" x14ac:dyDescent="0.25">
      <c r="A2495">
        <v>36</v>
      </c>
      <c r="B2495" t="s">
        <v>21</v>
      </c>
      <c r="C2495" t="s">
        <v>22</v>
      </c>
      <c r="D2495" t="s">
        <v>30</v>
      </c>
      <c r="E2495">
        <v>9</v>
      </c>
      <c r="F2495">
        <v>2</v>
      </c>
      <c r="G2495" t="s">
        <v>38</v>
      </c>
      <c r="H2495">
        <v>616</v>
      </c>
      <c r="I2495" t="s">
        <v>34</v>
      </c>
      <c r="J2495">
        <v>2</v>
      </c>
      <c r="K2495" t="s">
        <v>35</v>
      </c>
      <c r="L2495" t="s">
        <v>41</v>
      </c>
      <c r="M2495">
        <v>119350</v>
      </c>
      <c r="N2495">
        <v>1</v>
      </c>
      <c r="O2495">
        <v>11</v>
      </c>
      <c r="P2495">
        <v>3</v>
      </c>
      <c r="Q2495">
        <v>7</v>
      </c>
      <c r="R2495">
        <v>6</v>
      </c>
      <c r="S2495">
        <v>7</v>
      </c>
      <c r="T2495">
        <v>1</v>
      </c>
      <c r="U2495">
        <v>7</v>
      </c>
      <c r="V2495">
        <f>COUNTIF(tbl_General[EmployeeID],tbl_General[[#This Row],[EmployeeID]])</f>
        <v>1</v>
      </c>
    </row>
    <row r="2496" spans="1:22" x14ac:dyDescent="0.25">
      <c r="A2496">
        <v>36</v>
      </c>
      <c r="B2496" t="s">
        <v>21</v>
      </c>
      <c r="C2496" t="s">
        <v>22</v>
      </c>
      <c r="D2496" t="s">
        <v>30</v>
      </c>
      <c r="E2496">
        <v>9</v>
      </c>
      <c r="F2496">
        <v>2</v>
      </c>
      <c r="G2496" t="s">
        <v>38</v>
      </c>
      <c r="H2496">
        <v>2086</v>
      </c>
      <c r="I2496" t="s">
        <v>34</v>
      </c>
      <c r="J2496">
        <v>2</v>
      </c>
      <c r="K2496" t="s">
        <v>35</v>
      </c>
      <c r="L2496" t="s">
        <v>41</v>
      </c>
      <c r="M2496">
        <v>119350</v>
      </c>
      <c r="N2496">
        <v>1</v>
      </c>
      <c r="O2496">
        <v>11</v>
      </c>
      <c r="P2496">
        <v>3</v>
      </c>
      <c r="Q2496">
        <v>7</v>
      </c>
      <c r="R2496">
        <v>6</v>
      </c>
      <c r="S2496">
        <v>7</v>
      </c>
      <c r="T2496">
        <v>1</v>
      </c>
      <c r="U2496">
        <v>7</v>
      </c>
      <c r="V2496">
        <f>COUNTIF(tbl_General[EmployeeID],tbl_General[[#This Row],[EmployeeID]])</f>
        <v>1</v>
      </c>
    </row>
    <row r="2497" spans="1:22" x14ac:dyDescent="0.25">
      <c r="A2497">
        <v>36</v>
      </c>
      <c r="B2497" t="s">
        <v>21</v>
      </c>
      <c r="C2497" t="s">
        <v>22</v>
      </c>
      <c r="D2497" t="s">
        <v>30</v>
      </c>
      <c r="E2497">
        <v>9</v>
      </c>
      <c r="F2497">
        <v>2</v>
      </c>
      <c r="G2497" t="s">
        <v>38</v>
      </c>
      <c r="H2497">
        <v>3556</v>
      </c>
      <c r="I2497" t="s">
        <v>34</v>
      </c>
      <c r="J2497">
        <v>2</v>
      </c>
      <c r="K2497" t="s">
        <v>35</v>
      </c>
      <c r="L2497" t="s">
        <v>41</v>
      </c>
      <c r="M2497">
        <v>119350</v>
      </c>
      <c r="N2497">
        <v>1</v>
      </c>
      <c r="O2497">
        <v>11</v>
      </c>
      <c r="P2497">
        <v>3</v>
      </c>
      <c r="Q2497">
        <v>7</v>
      </c>
      <c r="R2497">
        <v>6</v>
      </c>
      <c r="S2497">
        <v>7</v>
      </c>
      <c r="T2497">
        <v>1</v>
      </c>
      <c r="U2497">
        <v>7</v>
      </c>
      <c r="V2497">
        <f>COUNTIF(tbl_General[EmployeeID],tbl_General[[#This Row],[EmployeeID]])</f>
        <v>1</v>
      </c>
    </row>
    <row r="2498" spans="1:22" x14ac:dyDescent="0.25">
      <c r="A2498">
        <v>29</v>
      </c>
      <c r="B2498" t="s">
        <v>21</v>
      </c>
      <c r="C2498" t="s">
        <v>29</v>
      </c>
      <c r="D2498" t="s">
        <v>30</v>
      </c>
      <c r="E2498">
        <v>1</v>
      </c>
      <c r="F2498">
        <v>4</v>
      </c>
      <c r="G2498" t="s">
        <v>38</v>
      </c>
      <c r="H2498">
        <v>566</v>
      </c>
      <c r="I2498" t="s">
        <v>34</v>
      </c>
      <c r="J2498">
        <v>3</v>
      </c>
      <c r="K2498" t="s">
        <v>31</v>
      </c>
      <c r="L2498" t="s">
        <v>41</v>
      </c>
      <c r="M2498">
        <v>27160</v>
      </c>
      <c r="N2498">
        <v>0</v>
      </c>
      <c r="O2498">
        <v>18</v>
      </c>
      <c r="P2498">
        <v>0</v>
      </c>
      <c r="Q2498">
        <v>8</v>
      </c>
      <c r="R2498">
        <v>2</v>
      </c>
      <c r="S2498">
        <v>7</v>
      </c>
      <c r="T2498">
        <v>1</v>
      </c>
      <c r="U2498">
        <v>1</v>
      </c>
      <c r="V2498">
        <f>COUNTIF(tbl_General[EmployeeID],tbl_General[[#This Row],[EmployeeID]])</f>
        <v>1</v>
      </c>
    </row>
    <row r="2499" spans="1:22" x14ac:dyDescent="0.25">
      <c r="A2499">
        <v>29</v>
      </c>
      <c r="B2499" t="s">
        <v>21</v>
      </c>
      <c r="C2499" t="s">
        <v>29</v>
      </c>
      <c r="D2499" t="s">
        <v>30</v>
      </c>
      <c r="E2499">
        <v>1</v>
      </c>
      <c r="F2499">
        <v>4</v>
      </c>
      <c r="G2499" t="s">
        <v>38</v>
      </c>
      <c r="H2499">
        <v>2036</v>
      </c>
      <c r="I2499" t="s">
        <v>34</v>
      </c>
      <c r="J2499">
        <v>3</v>
      </c>
      <c r="K2499" t="s">
        <v>31</v>
      </c>
      <c r="L2499" t="s">
        <v>41</v>
      </c>
      <c r="M2499">
        <v>27160</v>
      </c>
      <c r="N2499">
        <v>0</v>
      </c>
      <c r="O2499">
        <v>18</v>
      </c>
      <c r="P2499">
        <v>0</v>
      </c>
      <c r="Q2499">
        <v>8</v>
      </c>
      <c r="R2499">
        <v>2</v>
      </c>
      <c r="S2499">
        <v>7</v>
      </c>
      <c r="T2499">
        <v>1</v>
      </c>
      <c r="U2499">
        <v>1</v>
      </c>
      <c r="V2499">
        <f>COUNTIF(tbl_General[EmployeeID],tbl_General[[#This Row],[EmployeeID]])</f>
        <v>1</v>
      </c>
    </row>
    <row r="2500" spans="1:22" x14ac:dyDescent="0.25">
      <c r="A2500">
        <v>29</v>
      </c>
      <c r="B2500" t="s">
        <v>21</v>
      </c>
      <c r="C2500" t="s">
        <v>29</v>
      </c>
      <c r="D2500" t="s">
        <v>30</v>
      </c>
      <c r="E2500">
        <v>1</v>
      </c>
      <c r="F2500">
        <v>4</v>
      </c>
      <c r="G2500" t="s">
        <v>38</v>
      </c>
      <c r="H2500">
        <v>3506</v>
      </c>
      <c r="I2500" t="s">
        <v>34</v>
      </c>
      <c r="J2500">
        <v>3</v>
      </c>
      <c r="K2500" t="s">
        <v>31</v>
      </c>
      <c r="L2500" t="s">
        <v>41</v>
      </c>
      <c r="M2500">
        <v>27160</v>
      </c>
      <c r="N2500">
        <v>0</v>
      </c>
      <c r="O2500">
        <v>18</v>
      </c>
      <c r="P2500">
        <v>0</v>
      </c>
      <c r="Q2500">
        <v>8</v>
      </c>
      <c r="R2500">
        <v>2</v>
      </c>
      <c r="S2500">
        <v>7</v>
      </c>
      <c r="T2500">
        <v>1</v>
      </c>
      <c r="U2500">
        <v>1</v>
      </c>
      <c r="V2500">
        <f>COUNTIF(tbl_General[EmployeeID],tbl_General[[#This Row],[EmployeeID]])</f>
        <v>1</v>
      </c>
    </row>
    <row r="2501" spans="1:22" x14ac:dyDescent="0.25">
      <c r="A2501">
        <v>26</v>
      </c>
      <c r="B2501" t="s">
        <v>28</v>
      </c>
      <c r="C2501" t="s">
        <v>29</v>
      </c>
      <c r="D2501" t="s">
        <v>30</v>
      </c>
      <c r="E2501">
        <v>2</v>
      </c>
      <c r="F2501">
        <v>1</v>
      </c>
      <c r="G2501" t="s">
        <v>24</v>
      </c>
      <c r="H2501">
        <v>196</v>
      </c>
      <c r="I2501" t="s">
        <v>25</v>
      </c>
      <c r="J2501">
        <v>2</v>
      </c>
      <c r="K2501" t="s">
        <v>40</v>
      </c>
      <c r="L2501" t="s">
        <v>41</v>
      </c>
      <c r="M2501">
        <v>59930</v>
      </c>
      <c r="N2501">
        <v>0</v>
      </c>
      <c r="O2501">
        <v>12</v>
      </c>
      <c r="P2501">
        <v>0</v>
      </c>
      <c r="Q2501">
        <v>8</v>
      </c>
      <c r="R2501">
        <v>3</v>
      </c>
      <c r="S2501">
        <v>7</v>
      </c>
      <c r="T2501">
        <v>1</v>
      </c>
      <c r="U2501">
        <v>0</v>
      </c>
      <c r="V2501">
        <f>COUNTIF(tbl_General[EmployeeID],tbl_General[[#This Row],[EmployeeID]])</f>
        <v>1</v>
      </c>
    </row>
    <row r="2502" spans="1:22" x14ac:dyDescent="0.25">
      <c r="A2502">
        <v>26</v>
      </c>
      <c r="B2502" t="s">
        <v>28</v>
      </c>
      <c r="C2502" t="s">
        <v>29</v>
      </c>
      <c r="D2502" t="s">
        <v>30</v>
      </c>
      <c r="E2502">
        <v>2</v>
      </c>
      <c r="F2502">
        <v>1</v>
      </c>
      <c r="G2502" t="s">
        <v>24</v>
      </c>
      <c r="H2502">
        <v>1666</v>
      </c>
      <c r="I2502" t="s">
        <v>25</v>
      </c>
      <c r="J2502">
        <v>2</v>
      </c>
      <c r="K2502" t="s">
        <v>40</v>
      </c>
      <c r="L2502" t="s">
        <v>41</v>
      </c>
      <c r="M2502">
        <v>59930</v>
      </c>
      <c r="N2502">
        <v>0</v>
      </c>
      <c r="O2502">
        <v>12</v>
      </c>
      <c r="P2502">
        <v>0</v>
      </c>
      <c r="Q2502">
        <v>8</v>
      </c>
      <c r="R2502">
        <v>3</v>
      </c>
      <c r="S2502">
        <v>7</v>
      </c>
      <c r="T2502">
        <v>1</v>
      </c>
      <c r="U2502">
        <v>0</v>
      </c>
      <c r="V2502">
        <f>COUNTIF(tbl_General[EmployeeID],tbl_General[[#This Row],[EmployeeID]])</f>
        <v>1</v>
      </c>
    </row>
    <row r="2503" spans="1:22" x14ac:dyDescent="0.25">
      <c r="A2503">
        <v>26</v>
      </c>
      <c r="B2503" t="s">
        <v>28</v>
      </c>
      <c r="C2503" t="s">
        <v>29</v>
      </c>
      <c r="D2503" t="s">
        <v>30</v>
      </c>
      <c r="E2503">
        <v>2</v>
      </c>
      <c r="F2503">
        <v>1</v>
      </c>
      <c r="G2503" t="s">
        <v>24</v>
      </c>
      <c r="H2503">
        <v>3136</v>
      </c>
      <c r="I2503" t="s">
        <v>25</v>
      </c>
      <c r="J2503">
        <v>2</v>
      </c>
      <c r="K2503" t="s">
        <v>40</v>
      </c>
      <c r="L2503" t="s">
        <v>41</v>
      </c>
      <c r="M2503">
        <v>59930</v>
      </c>
      <c r="N2503">
        <v>0</v>
      </c>
      <c r="O2503">
        <v>12</v>
      </c>
      <c r="P2503">
        <v>0</v>
      </c>
      <c r="Q2503">
        <v>8</v>
      </c>
      <c r="R2503">
        <v>3</v>
      </c>
      <c r="S2503">
        <v>7</v>
      </c>
      <c r="T2503">
        <v>1</v>
      </c>
      <c r="U2503">
        <v>0</v>
      </c>
      <c r="V2503">
        <f>COUNTIF(tbl_General[EmployeeID],tbl_General[[#This Row],[EmployeeID]])</f>
        <v>1</v>
      </c>
    </row>
    <row r="2504" spans="1:22" x14ac:dyDescent="0.25">
      <c r="A2504">
        <v>39</v>
      </c>
      <c r="B2504" t="s">
        <v>21</v>
      </c>
      <c r="C2504" t="s">
        <v>22</v>
      </c>
      <c r="D2504" t="s">
        <v>30</v>
      </c>
      <c r="E2504">
        <v>2</v>
      </c>
      <c r="F2504">
        <v>1</v>
      </c>
      <c r="G2504" t="s">
        <v>38</v>
      </c>
      <c r="H2504">
        <v>1209</v>
      </c>
      <c r="I2504" t="s">
        <v>25</v>
      </c>
      <c r="J2504">
        <v>1</v>
      </c>
      <c r="K2504" t="s">
        <v>31</v>
      </c>
      <c r="L2504" t="s">
        <v>27</v>
      </c>
      <c r="M2504">
        <v>47790</v>
      </c>
      <c r="N2504">
        <v>4</v>
      </c>
      <c r="O2504">
        <v>14</v>
      </c>
      <c r="P2504">
        <v>2</v>
      </c>
      <c r="Q2504">
        <v>9</v>
      </c>
      <c r="R2504">
        <v>3</v>
      </c>
      <c r="S2504">
        <v>7</v>
      </c>
      <c r="T2504">
        <v>1</v>
      </c>
      <c r="U2504">
        <v>7</v>
      </c>
      <c r="V2504">
        <f>COUNTIF(tbl_General[EmployeeID],tbl_General[[#This Row],[EmployeeID]])</f>
        <v>1</v>
      </c>
    </row>
    <row r="2505" spans="1:22" x14ac:dyDescent="0.25">
      <c r="A2505">
        <v>39</v>
      </c>
      <c r="B2505" t="s">
        <v>21</v>
      </c>
      <c r="C2505" t="s">
        <v>22</v>
      </c>
      <c r="D2505" t="s">
        <v>30</v>
      </c>
      <c r="E2505">
        <v>2</v>
      </c>
      <c r="F2505">
        <v>1</v>
      </c>
      <c r="G2505" t="s">
        <v>38</v>
      </c>
      <c r="H2505">
        <v>2679</v>
      </c>
      <c r="I2505" t="s">
        <v>25</v>
      </c>
      <c r="J2505">
        <v>1</v>
      </c>
      <c r="K2505" t="s">
        <v>31</v>
      </c>
      <c r="L2505" t="s">
        <v>27</v>
      </c>
      <c r="M2505">
        <v>47790</v>
      </c>
      <c r="N2505">
        <v>4</v>
      </c>
      <c r="O2505">
        <v>14</v>
      </c>
      <c r="P2505">
        <v>2</v>
      </c>
      <c r="Q2505">
        <v>9</v>
      </c>
      <c r="R2505">
        <v>3</v>
      </c>
      <c r="S2505">
        <v>7</v>
      </c>
      <c r="T2505">
        <v>1</v>
      </c>
      <c r="U2505">
        <v>7</v>
      </c>
      <c r="V2505">
        <f>COUNTIF(tbl_General[EmployeeID],tbl_General[[#This Row],[EmployeeID]])</f>
        <v>1</v>
      </c>
    </row>
    <row r="2506" spans="1:22" x14ac:dyDescent="0.25">
      <c r="A2506">
        <v>39</v>
      </c>
      <c r="B2506" t="s">
        <v>21</v>
      </c>
      <c r="C2506" t="s">
        <v>22</v>
      </c>
      <c r="D2506" t="s">
        <v>30</v>
      </c>
      <c r="E2506">
        <v>2</v>
      </c>
      <c r="F2506">
        <v>1</v>
      </c>
      <c r="G2506" t="s">
        <v>38</v>
      </c>
      <c r="H2506">
        <v>4149</v>
      </c>
      <c r="I2506" t="s">
        <v>25</v>
      </c>
      <c r="J2506">
        <v>1</v>
      </c>
      <c r="K2506" t="s">
        <v>31</v>
      </c>
      <c r="L2506" t="s">
        <v>27</v>
      </c>
      <c r="M2506">
        <v>47790</v>
      </c>
      <c r="N2506">
        <v>4</v>
      </c>
      <c r="O2506">
        <v>14</v>
      </c>
      <c r="P2506">
        <v>2</v>
      </c>
      <c r="Q2506">
        <v>9</v>
      </c>
      <c r="R2506">
        <v>3</v>
      </c>
      <c r="S2506">
        <v>7</v>
      </c>
      <c r="T2506">
        <v>1</v>
      </c>
      <c r="U2506">
        <v>7</v>
      </c>
      <c r="V2506">
        <f>COUNTIF(tbl_General[EmployeeID],tbl_General[[#This Row],[EmployeeID]])</f>
        <v>1</v>
      </c>
    </row>
    <row r="2507" spans="1:22" x14ac:dyDescent="0.25">
      <c r="A2507">
        <v>29</v>
      </c>
      <c r="B2507" t="s">
        <v>21</v>
      </c>
      <c r="C2507" t="s">
        <v>22</v>
      </c>
      <c r="D2507" t="s">
        <v>30</v>
      </c>
      <c r="E2507">
        <v>3</v>
      </c>
      <c r="F2507">
        <v>3</v>
      </c>
      <c r="G2507" t="s">
        <v>46</v>
      </c>
      <c r="H2507">
        <v>648</v>
      </c>
      <c r="I2507" t="s">
        <v>25</v>
      </c>
      <c r="J2507">
        <v>2</v>
      </c>
      <c r="K2507" t="s">
        <v>26</v>
      </c>
      <c r="L2507" t="s">
        <v>41</v>
      </c>
      <c r="M2507">
        <v>48050</v>
      </c>
      <c r="N2507">
        <v>2</v>
      </c>
      <c r="O2507">
        <v>16</v>
      </c>
      <c r="P2507">
        <v>1</v>
      </c>
      <c r="Q2507">
        <v>9</v>
      </c>
      <c r="R2507">
        <v>2</v>
      </c>
      <c r="S2507">
        <v>7</v>
      </c>
      <c r="T2507">
        <v>1</v>
      </c>
      <c r="U2507">
        <v>7</v>
      </c>
      <c r="V2507">
        <f>COUNTIF(tbl_General[EmployeeID],tbl_General[[#This Row],[EmployeeID]])</f>
        <v>1</v>
      </c>
    </row>
    <row r="2508" spans="1:22" x14ac:dyDescent="0.25">
      <c r="A2508">
        <v>29</v>
      </c>
      <c r="B2508" t="s">
        <v>21</v>
      </c>
      <c r="C2508" t="s">
        <v>22</v>
      </c>
      <c r="D2508" t="s">
        <v>30</v>
      </c>
      <c r="E2508">
        <v>3</v>
      </c>
      <c r="F2508">
        <v>3</v>
      </c>
      <c r="G2508" t="s">
        <v>46</v>
      </c>
      <c r="H2508">
        <v>2118</v>
      </c>
      <c r="I2508" t="s">
        <v>25</v>
      </c>
      <c r="J2508">
        <v>2</v>
      </c>
      <c r="K2508" t="s">
        <v>26</v>
      </c>
      <c r="L2508" t="s">
        <v>41</v>
      </c>
      <c r="M2508">
        <v>48050</v>
      </c>
      <c r="N2508">
        <v>3</v>
      </c>
      <c r="O2508">
        <v>16</v>
      </c>
      <c r="P2508">
        <v>1</v>
      </c>
      <c r="Q2508">
        <v>9</v>
      </c>
      <c r="R2508">
        <v>2</v>
      </c>
      <c r="S2508">
        <v>7</v>
      </c>
      <c r="T2508">
        <v>1</v>
      </c>
      <c r="U2508">
        <v>7</v>
      </c>
      <c r="V2508">
        <f>COUNTIF(tbl_General[EmployeeID],tbl_General[[#This Row],[EmployeeID]])</f>
        <v>1</v>
      </c>
    </row>
    <row r="2509" spans="1:22" x14ac:dyDescent="0.25">
      <c r="A2509">
        <v>29</v>
      </c>
      <c r="B2509" t="s">
        <v>21</v>
      </c>
      <c r="C2509" t="s">
        <v>22</v>
      </c>
      <c r="D2509" t="s">
        <v>30</v>
      </c>
      <c r="E2509">
        <v>3</v>
      </c>
      <c r="F2509">
        <v>3</v>
      </c>
      <c r="G2509" t="s">
        <v>46</v>
      </c>
      <c r="H2509">
        <v>3588</v>
      </c>
      <c r="I2509" t="s">
        <v>25</v>
      </c>
      <c r="J2509">
        <v>2</v>
      </c>
      <c r="K2509" t="s">
        <v>26</v>
      </c>
      <c r="L2509" t="s">
        <v>41</v>
      </c>
      <c r="M2509">
        <v>48050</v>
      </c>
      <c r="N2509">
        <v>3</v>
      </c>
      <c r="O2509">
        <v>16</v>
      </c>
      <c r="P2509">
        <v>1</v>
      </c>
      <c r="Q2509">
        <v>9</v>
      </c>
      <c r="R2509">
        <v>2</v>
      </c>
      <c r="S2509">
        <v>7</v>
      </c>
      <c r="T2509">
        <v>1</v>
      </c>
      <c r="U2509">
        <v>7</v>
      </c>
      <c r="V2509">
        <f>COUNTIF(tbl_General[EmployeeID],tbl_General[[#This Row],[EmployeeID]])</f>
        <v>1</v>
      </c>
    </row>
    <row r="2510" spans="1:22" x14ac:dyDescent="0.25">
      <c r="A2510">
        <v>38</v>
      </c>
      <c r="B2510" t="s">
        <v>21</v>
      </c>
      <c r="C2510" t="s">
        <v>22</v>
      </c>
      <c r="D2510" t="s">
        <v>37</v>
      </c>
      <c r="E2510">
        <v>25</v>
      </c>
      <c r="F2510">
        <v>1</v>
      </c>
      <c r="G2510" t="s">
        <v>37</v>
      </c>
      <c r="H2510">
        <v>1412</v>
      </c>
      <c r="I2510" t="s">
        <v>25</v>
      </c>
      <c r="J2510">
        <v>1</v>
      </c>
      <c r="K2510" t="s">
        <v>42</v>
      </c>
      <c r="L2510" t="s">
        <v>27</v>
      </c>
      <c r="M2510">
        <v>78470</v>
      </c>
      <c r="N2510">
        <v>3</v>
      </c>
      <c r="O2510">
        <v>14</v>
      </c>
      <c r="P2510">
        <v>1</v>
      </c>
      <c r="Q2510">
        <v>9</v>
      </c>
      <c r="R2510">
        <v>3</v>
      </c>
      <c r="S2510">
        <v>7</v>
      </c>
      <c r="T2510">
        <v>1</v>
      </c>
      <c r="U2510">
        <v>7</v>
      </c>
      <c r="V2510">
        <f>COUNTIF(tbl_General[EmployeeID],tbl_General[[#This Row],[EmployeeID]])</f>
        <v>1</v>
      </c>
    </row>
    <row r="2511" spans="1:22" x14ac:dyDescent="0.25">
      <c r="A2511">
        <v>38</v>
      </c>
      <c r="B2511" t="s">
        <v>21</v>
      </c>
      <c r="C2511" t="s">
        <v>22</v>
      </c>
      <c r="D2511" t="s">
        <v>37</v>
      </c>
      <c r="E2511">
        <v>25</v>
      </c>
      <c r="F2511">
        <v>1</v>
      </c>
      <c r="G2511" t="s">
        <v>37</v>
      </c>
      <c r="H2511">
        <v>2882</v>
      </c>
      <c r="I2511" t="s">
        <v>25</v>
      </c>
      <c r="J2511">
        <v>1</v>
      </c>
      <c r="K2511" t="s">
        <v>42</v>
      </c>
      <c r="L2511" t="s">
        <v>27</v>
      </c>
      <c r="M2511">
        <v>78470</v>
      </c>
      <c r="N2511">
        <v>3</v>
      </c>
      <c r="O2511">
        <v>14</v>
      </c>
      <c r="P2511">
        <v>1</v>
      </c>
      <c r="Q2511">
        <v>9</v>
      </c>
      <c r="R2511">
        <v>3</v>
      </c>
      <c r="S2511">
        <v>7</v>
      </c>
      <c r="T2511">
        <v>1</v>
      </c>
      <c r="U2511">
        <v>7</v>
      </c>
      <c r="V2511">
        <f>COUNTIF(tbl_General[EmployeeID],tbl_General[[#This Row],[EmployeeID]])</f>
        <v>1</v>
      </c>
    </row>
    <row r="2512" spans="1:22" x14ac:dyDescent="0.25">
      <c r="A2512">
        <v>38</v>
      </c>
      <c r="B2512" t="s">
        <v>21</v>
      </c>
      <c r="C2512" t="s">
        <v>22</v>
      </c>
      <c r="D2512" t="s">
        <v>37</v>
      </c>
      <c r="E2512">
        <v>25</v>
      </c>
      <c r="F2512">
        <v>1</v>
      </c>
      <c r="G2512" t="s">
        <v>37</v>
      </c>
      <c r="H2512">
        <v>4352</v>
      </c>
      <c r="I2512" t="s">
        <v>25</v>
      </c>
      <c r="J2512">
        <v>1</v>
      </c>
      <c r="K2512" t="s">
        <v>42</v>
      </c>
      <c r="L2512" t="s">
        <v>27</v>
      </c>
      <c r="M2512">
        <v>78470</v>
      </c>
      <c r="N2512">
        <v>3</v>
      </c>
      <c r="O2512">
        <v>14</v>
      </c>
      <c r="P2512">
        <v>1</v>
      </c>
      <c r="Q2512">
        <v>9</v>
      </c>
      <c r="R2512">
        <v>3</v>
      </c>
      <c r="S2512">
        <v>7</v>
      </c>
      <c r="T2512">
        <v>1</v>
      </c>
      <c r="U2512">
        <v>7</v>
      </c>
      <c r="V2512">
        <f>COUNTIF(tbl_General[EmployeeID],tbl_General[[#This Row],[EmployeeID]])</f>
        <v>1</v>
      </c>
    </row>
    <row r="2513" spans="1:22" x14ac:dyDescent="0.25">
      <c r="A2513">
        <v>41</v>
      </c>
      <c r="B2513" t="s">
        <v>28</v>
      </c>
      <c r="C2513" t="s">
        <v>22</v>
      </c>
      <c r="D2513" t="s">
        <v>30</v>
      </c>
      <c r="E2513">
        <v>23</v>
      </c>
      <c r="F2513">
        <v>3</v>
      </c>
      <c r="G2513" t="s">
        <v>24</v>
      </c>
      <c r="H2513">
        <v>410</v>
      </c>
      <c r="I2513" t="s">
        <v>25</v>
      </c>
      <c r="J2513">
        <v>2</v>
      </c>
      <c r="K2513" t="s">
        <v>35</v>
      </c>
      <c r="L2513" t="s">
        <v>41</v>
      </c>
      <c r="M2513">
        <v>26570</v>
      </c>
      <c r="N2513">
        <v>4</v>
      </c>
      <c r="O2513">
        <v>11</v>
      </c>
      <c r="P2513">
        <v>0</v>
      </c>
      <c r="Q2513">
        <v>10</v>
      </c>
      <c r="R2513">
        <v>3</v>
      </c>
      <c r="S2513">
        <v>7</v>
      </c>
      <c r="T2513">
        <v>1</v>
      </c>
      <c r="U2513">
        <v>0</v>
      </c>
      <c r="V2513">
        <f>COUNTIF(tbl_General[EmployeeID],tbl_General[[#This Row],[EmployeeID]])</f>
        <v>1</v>
      </c>
    </row>
    <row r="2514" spans="1:22" x14ac:dyDescent="0.25">
      <c r="A2514">
        <v>41</v>
      </c>
      <c r="B2514" t="s">
        <v>28</v>
      </c>
      <c r="C2514" t="s">
        <v>22</v>
      </c>
      <c r="D2514" t="s">
        <v>30</v>
      </c>
      <c r="E2514">
        <v>23</v>
      </c>
      <c r="F2514">
        <v>3</v>
      </c>
      <c r="G2514" t="s">
        <v>24</v>
      </c>
      <c r="H2514">
        <v>1880</v>
      </c>
      <c r="I2514" t="s">
        <v>25</v>
      </c>
      <c r="J2514">
        <v>2</v>
      </c>
      <c r="K2514" t="s">
        <v>35</v>
      </c>
      <c r="L2514" t="s">
        <v>41</v>
      </c>
      <c r="M2514">
        <v>26570</v>
      </c>
      <c r="N2514">
        <v>4</v>
      </c>
      <c r="O2514">
        <v>11</v>
      </c>
      <c r="P2514">
        <v>0</v>
      </c>
      <c r="Q2514">
        <v>10</v>
      </c>
      <c r="R2514">
        <v>3</v>
      </c>
      <c r="S2514">
        <v>7</v>
      </c>
      <c r="T2514">
        <v>1</v>
      </c>
      <c r="U2514">
        <v>0</v>
      </c>
      <c r="V2514">
        <f>COUNTIF(tbl_General[EmployeeID],tbl_General[[#This Row],[EmployeeID]])</f>
        <v>1</v>
      </c>
    </row>
    <row r="2515" spans="1:22" x14ac:dyDescent="0.25">
      <c r="A2515">
        <v>41</v>
      </c>
      <c r="B2515" t="s">
        <v>28</v>
      </c>
      <c r="C2515" t="s">
        <v>22</v>
      </c>
      <c r="D2515" t="s">
        <v>30</v>
      </c>
      <c r="E2515">
        <v>23</v>
      </c>
      <c r="F2515">
        <v>3</v>
      </c>
      <c r="G2515" t="s">
        <v>24</v>
      </c>
      <c r="H2515">
        <v>3350</v>
      </c>
      <c r="I2515" t="s">
        <v>25</v>
      </c>
      <c r="J2515">
        <v>2</v>
      </c>
      <c r="K2515" t="s">
        <v>35</v>
      </c>
      <c r="L2515" t="s">
        <v>41</v>
      </c>
      <c r="M2515">
        <v>26570</v>
      </c>
      <c r="N2515">
        <v>4</v>
      </c>
      <c r="O2515">
        <v>11</v>
      </c>
      <c r="P2515">
        <v>0</v>
      </c>
      <c r="Q2515">
        <v>10</v>
      </c>
      <c r="R2515">
        <v>3</v>
      </c>
      <c r="S2515">
        <v>7</v>
      </c>
      <c r="T2515">
        <v>1</v>
      </c>
      <c r="U2515">
        <v>0</v>
      </c>
      <c r="V2515">
        <f>COUNTIF(tbl_General[EmployeeID],tbl_General[[#This Row],[EmployeeID]])</f>
        <v>1</v>
      </c>
    </row>
    <row r="2516" spans="1:22" x14ac:dyDescent="0.25">
      <c r="A2516">
        <v>40</v>
      </c>
      <c r="B2516" t="s">
        <v>21</v>
      </c>
      <c r="C2516" t="s">
        <v>22</v>
      </c>
      <c r="D2516" t="s">
        <v>30</v>
      </c>
      <c r="E2516">
        <v>8</v>
      </c>
      <c r="F2516">
        <v>3</v>
      </c>
      <c r="G2516" t="s">
        <v>33</v>
      </c>
      <c r="H2516">
        <v>104</v>
      </c>
      <c r="I2516" t="s">
        <v>34</v>
      </c>
      <c r="J2516">
        <v>2</v>
      </c>
      <c r="K2516" t="s">
        <v>35</v>
      </c>
      <c r="L2516" t="s">
        <v>27</v>
      </c>
      <c r="M2516">
        <v>50870</v>
      </c>
      <c r="N2516">
        <v>3</v>
      </c>
      <c r="O2516">
        <v>14</v>
      </c>
      <c r="P2516">
        <v>1</v>
      </c>
      <c r="Q2516">
        <v>10</v>
      </c>
      <c r="R2516">
        <v>3</v>
      </c>
      <c r="S2516">
        <v>7</v>
      </c>
      <c r="T2516">
        <v>1</v>
      </c>
      <c r="U2516">
        <v>7</v>
      </c>
      <c r="V2516">
        <f>COUNTIF(tbl_General[EmployeeID],tbl_General[[#This Row],[EmployeeID]])</f>
        <v>1</v>
      </c>
    </row>
    <row r="2517" spans="1:22" x14ac:dyDescent="0.25">
      <c r="A2517">
        <v>40</v>
      </c>
      <c r="B2517" t="s">
        <v>21</v>
      </c>
      <c r="C2517" t="s">
        <v>22</v>
      </c>
      <c r="D2517" t="s">
        <v>30</v>
      </c>
      <c r="E2517">
        <v>8</v>
      </c>
      <c r="F2517">
        <v>3</v>
      </c>
      <c r="G2517" t="s">
        <v>33</v>
      </c>
      <c r="H2517">
        <v>1574</v>
      </c>
      <c r="I2517" t="s">
        <v>34</v>
      </c>
      <c r="J2517">
        <v>2</v>
      </c>
      <c r="K2517" t="s">
        <v>35</v>
      </c>
      <c r="L2517" t="s">
        <v>27</v>
      </c>
      <c r="M2517">
        <v>50870</v>
      </c>
      <c r="N2517">
        <v>3</v>
      </c>
      <c r="O2517">
        <v>14</v>
      </c>
      <c r="P2517">
        <v>1</v>
      </c>
      <c r="Q2517">
        <v>10</v>
      </c>
      <c r="R2517">
        <v>3</v>
      </c>
      <c r="S2517">
        <v>7</v>
      </c>
      <c r="T2517">
        <v>1</v>
      </c>
      <c r="U2517">
        <v>7</v>
      </c>
      <c r="V2517">
        <f>COUNTIF(tbl_General[EmployeeID],tbl_General[[#This Row],[EmployeeID]])</f>
        <v>1</v>
      </c>
    </row>
    <row r="2518" spans="1:22" x14ac:dyDescent="0.25">
      <c r="A2518">
        <v>40</v>
      </c>
      <c r="B2518" t="s">
        <v>21</v>
      </c>
      <c r="C2518" t="s">
        <v>22</v>
      </c>
      <c r="D2518" t="s">
        <v>30</v>
      </c>
      <c r="E2518">
        <v>8</v>
      </c>
      <c r="F2518">
        <v>3</v>
      </c>
      <c r="G2518" t="s">
        <v>33</v>
      </c>
      <c r="H2518">
        <v>3044</v>
      </c>
      <c r="I2518" t="s">
        <v>34</v>
      </c>
      <c r="J2518">
        <v>2</v>
      </c>
      <c r="K2518" t="s">
        <v>35</v>
      </c>
      <c r="L2518" t="s">
        <v>27</v>
      </c>
      <c r="M2518">
        <v>50870</v>
      </c>
      <c r="N2518">
        <v>3</v>
      </c>
      <c r="O2518">
        <v>14</v>
      </c>
      <c r="P2518">
        <v>1</v>
      </c>
      <c r="Q2518">
        <v>10</v>
      </c>
      <c r="R2518">
        <v>3</v>
      </c>
      <c r="S2518">
        <v>7</v>
      </c>
      <c r="T2518">
        <v>1</v>
      </c>
      <c r="U2518">
        <v>7</v>
      </c>
      <c r="V2518">
        <f>COUNTIF(tbl_General[EmployeeID],tbl_General[[#This Row],[EmployeeID]])</f>
        <v>1</v>
      </c>
    </row>
    <row r="2519" spans="1:22" x14ac:dyDescent="0.25">
      <c r="A2519">
        <v>30</v>
      </c>
      <c r="B2519" t="s">
        <v>21</v>
      </c>
      <c r="C2519" t="s">
        <v>22</v>
      </c>
      <c r="D2519" t="s">
        <v>30</v>
      </c>
      <c r="E2519">
        <v>2</v>
      </c>
      <c r="F2519">
        <v>1</v>
      </c>
      <c r="G2519" t="s">
        <v>38</v>
      </c>
      <c r="H2519">
        <v>1002</v>
      </c>
      <c r="I2519" t="s">
        <v>34</v>
      </c>
      <c r="J2519">
        <v>1</v>
      </c>
      <c r="K2519" t="s">
        <v>43</v>
      </c>
      <c r="L2519" t="s">
        <v>27</v>
      </c>
      <c r="M2519">
        <v>104450</v>
      </c>
      <c r="N2519">
        <v>3</v>
      </c>
      <c r="O2519">
        <v>18</v>
      </c>
      <c r="P2519">
        <v>1</v>
      </c>
      <c r="Q2519">
        <v>10</v>
      </c>
      <c r="R2519">
        <v>3</v>
      </c>
      <c r="S2519">
        <v>7</v>
      </c>
      <c r="T2519">
        <v>1</v>
      </c>
      <c r="U2519">
        <v>7</v>
      </c>
      <c r="V2519">
        <f>COUNTIF(tbl_General[EmployeeID],tbl_General[[#This Row],[EmployeeID]])</f>
        <v>1</v>
      </c>
    </row>
    <row r="2520" spans="1:22" x14ac:dyDescent="0.25">
      <c r="A2520">
        <v>30</v>
      </c>
      <c r="B2520" t="s">
        <v>21</v>
      </c>
      <c r="C2520" t="s">
        <v>22</v>
      </c>
      <c r="D2520" t="s">
        <v>30</v>
      </c>
      <c r="E2520">
        <v>2</v>
      </c>
      <c r="F2520">
        <v>1</v>
      </c>
      <c r="G2520" t="s">
        <v>38</v>
      </c>
      <c r="H2520">
        <v>2472</v>
      </c>
      <c r="I2520" t="s">
        <v>34</v>
      </c>
      <c r="J2520">
        <v>1</v>
      </c>
      <c r="K2520" t="s">
        <v>43</v>
      </c>
      <c r="L2520" t="s">
        <v>27</v>
      </c>
      <c r="M2520">
        <v>104450</v>
      </c>
      <c r="N2520">
        <v>3</v>
      </c>
      <c r="O2520">
        <v>18</v>
      </c>
      <c r="P2520">
        <v>1</v>
      </c>
      <c r="Q2520">
        <v>10</v>
      </c>
      <c r="R2520">
        <v>3</v>
      </c>
      <c r="S2520">
        <v>7</v>
      </c>
      <c r="T2520">
        <v>1</v>
      </c>
      <c r="U2520">
        <v>7</v>
      </c>
      <c r="V2520">
        <f>COUNTIF(tbl_General[EmployeeID],tbl_General[[#This Row],[EmployeeID]])</f>
        <v>1</v>
      </c>
    </row>
    <row r="2521" spans="1:22" x14ac:dyDescent="0.25">
      <c r="A2521">
        <v>30</v>
      </c>
      <c r="B2521" t="s">
        <v>21</v>
      </c>
      <c r="C2521" t="s">
        <v>22</v>
      </c>
      <c r="D2521" t="s">
        <v>30</v>
      </c>
      <c r="E2521">
        <v>2</v>
      </c>
      <c r="F2521">
        <v>1</v>
      </c>
      <c r="G2521" t="s">
        <v>38</v>
      </c>
      <c r="H2521">
        <v>3942</v>
      </c>
      <c r="I2521" t="s">
        <v>34</v>
      </c>
      <c r="J2521">
        <v>1</v>
      </c>
      <c r="K2521" t="s">
        <v>43</v>
      </c>
      <c r="L2521" t="s">
        <v>27</v>
      </c>
      <c r="M2521">
        <v>104450</v>
      </c>
      <c r="N2521">
        <v>3</v>
      </c>
      <c r="O2521">
        <v>18</v>
      </c>
      <c r="P2521">
        <v>1</v>
      </c>
      <c r="Q2521">
        <v>10</v>
      </c>
      <c r="R2521">
        <v>3</v>
      </c>
      <c r="S2521">
        <v>7</v>
      </c>
      <c r="T2521">
        <v>1</v>
      </c>
      <c r="U2521">
        <v>7</v>
      </c>
      <c r="V2521">
        <f>COUNTIF(tbl_General[EmployeeID],tbl_General[[#This Row],[EmployeeID]])</f>
        <v>1</v>
      </c>
    </row>
    <row r="2522" spans="1:22" x14ac:dyDescent="0.25">
      <c r="A2522">
        <v>31</v>
      </c>
      <c r="B2522" t="s">
        <v>21</v>
      </c>
      <c r="C2522" t="s">
        <v>22</v>
      </c>
      <c r="D2522" t="s">
        <v>23</v>
      </c>
      <c r="E2522">
        <v>10</v>
      </c>
      <c r="F2522">
        <v>2</v>
      </c>
      <c r="G2522" t="s">
        <v>24</v>
      </c>
      <c r="H2522">
        <v>1271</v>
      </c>
      <c r="I2522" t="s">
        <v>25</v>
      </c>
      <c r="J2522">
        <v>2</v>
      </c>
      <c r="K2522" t="s">
        <v>31</v>
      </c>
      <c r="L2522" t="s">
        <v>41</v>
      </c>
      <c r="M2522">
        <v>112440</v>
      </c>
      <c r="N2522">
        <v>3</v>
      </c>
      <c r="O2522">
        <v>12</v>
      </c>
      <c r="P2522">
        <v>1</v>
      </c>
      <c r="Q2522">
        <v>10</v>
      </c>
      <c r="R2522">
        <v>3</v>
      </c>
      <c r="S2522">
        <v>7</v>
      </c>
      <c r="T2522">
        <v>1</v>
      </c>
      <c r="U2522">
        <v>7</v>
      </c>
      <c r="V2522">
        <f>COUNTIF(tbl_General[EmployeeID],tbl_General[[#This Row],[EmployeeID]])</f>
        <v>1</v>
      </c>
    </row>
    <row r="2523" spans="1:22" x14ac:dyDescent="0.25">
      <c r="A2523">
        <v>31</v>
      </c>
      <c r="B2523" t="s">
        <v>21</v>
      </c>
      <c r="C2523" t="s">
        <v>22</v>
      </c>
      <c r="D2523" t="s">
        <v>23</v>
      </c>
      <c r="E2523">
        <v>10</v>
      </c>
      <c r="F2523">
        <v>2</v>
      </c>
      <c r="G2523" t="s">
        <v>24</v>
      </c>
      <c r="H2523">
        <v>2741</v>
      </c>
      <c r="I2523" t="s">
        <v>25</v>
      </c>
      <c r="J2523">
        <v>2</v>
      </c>
      <c r="K2523" t="s">
        <v>31</v>
      </c>
      <c r="L2523" t="s">
        <v>41</v>
      </c>
      <c r="M2523">
        <v>112440</v>
      </c>
      <c r="N2523">
        <v>3</v>
      </c>
      <c r="O2523">
        <v>12</v>
      </c>
      <c r="P2523">
        <v>1</v>
      </c>
      <c r="Q2523">
        <v>10</v>
      </c>
      <c r="R2523">
        <v>3</v>
      </c>
      <c r="S2523">
        <v>7</v>
      </c>
      <c r="T2523">
        <v>1</v>
      </c>
      <c r="U2523">
        <v>7</v>
      </c>
      <c r="V2523">
        <f>COUNTIF(tbl_General[EmployeeID],tbl_General[[#This Row],[EmployeeID]])</f>
        <v>1</v>
      </c>
    </row>
    <row r="2524" spans="1:22" x14ac:dyDescent="0.25">
      <c r="A2524">
        <v>31</v>
      </c>
      <c r="B2524" t="s">
        <v>21</v>
      </c>
      <c r="C2524" t="s">
        <v>22</v>
      </c>
      <c r="D2524" t="s">
        <v>23</v>
      </c>
      <c r="E2524">
        <v>10</v>
      </c>
      <c r="F2524">
        <v>2</v>
      </c>
      <c r="G2524" t="s">
        <v>24</v>
      </c>
      <c r="H2524">
        <v>4211</v>
      </c>
      <c r="I2524" t="s">
        <v>25</v>
      </c>
      <c r="J2524">
        <v>2</v>
      </c>
      <c r="K2524" t="s">
        <v>31</v>
      </c>
      <c r="L2524" t="s">
        <v>41</v>
      </c>
      <c r="M2524">
        <v>112440</v>
      </c>
      <c r="N2524">
        <v>3</v>
      </c>
      <c r="O2524">
        <v>12</v>
      </c>
      <c r="P2524">
        <v>1</v>
      </c>
      <c r="Q2524">
        <v>10</v>
      </c>
      <c r="R2524">
        <v>3</v>
      </c>
      <c r="S2524">
        <v>7</v>
      </c>
      <c r="T2524">
        <v>1</v>
      </c>
      <c r="U2524">
        <v>7</v>
      </c>
      <c r="V2524">
        <f>COUNTIF(tbl_General[EmployeeID],tbl_General[[#This Row],[EmployeeID]])</f>
        <v>1</v>
      </c>
    </row>
    <row r="2525" spans="1:22" x14ac:dyDescent="0.25">
      <c r="A2525">
        <v>36</v>
      </c>
      <c r="B2525" t="s">
        <v>21</v>
      </c>
      <c r="C2525" t="s">
        <v>22</v>
      </c>
      <c r="D2525" t="s">
        <v>23</v>
      </c>
      <c r="E2525">
        <v>1</v>
      </c>
      <c r="F2525">
        <v>3</v>
      </c>
      <c r="G2525" t="s">
        <v>45</v>
      </c>
      <c r="H2525">
        <v>685</v>
      </c>
      <c r="I2525" t="s">
        <v>34</v>
      </c>
      <c r="J2525">
        <v>2</v>
      </c>
      <c r="K2525" t="s">
        <v>35</v>
      </c>
      <c r="L2525" t="s">
        <v>27</v>
      </c>
      <c r="M2525">
        <v>166270</v>
      </c>
      <c r="N2525">
        <v>3</v>
      </c>
      <c r="O2525">
        <v>12</v>
      </c>
      <c r="P2525">
        <v>0</v>
      </c>
      <c r="Q2525">
        <v>10</v>
      </c>
      <c r="R2525">
        <v>5</v>
      </c>
      <c r="S2525">
        <v>7</v>
      </c>
      <c r="T2525">
        <v>1</v>
      </c>
      <c r="U2525">
        <v>7</v>
      </c>
      <c r="V2525">
        <f>COUNTIF(tbl_General[EmployeeID],tbl_General[[#This Row],[EmployeeID]])</f>
        <v>1</v>
      </c>
    </row>
    <row r="2526" spans="1:22" x14ac:dyDescent="0.25">
      <c r="A2526">
        <v>36</v>
      </c>
      <c r="B2526" t="s">
        <v>21</v>
      </c>
      <c r="C2526" t="s">
        <v>22</v>
      </c>
      <c r="D2526" t="s">
        <v>23</v>
      </c>
      <c r="E2526">
        <v>1</v>
      </c>
      <c r="F2526">
        <v>3</v>
      </c>
      <c r="G2526" t="s">
        <v>45</v>
      </c>
      <c r="H2526">
        <v>2155</v>
      </c>
      <c r="I2526" t="s">
        <v>34</v>
      </c>
      <c r="J2526">
        <v>2</v>
      </c>
      <c r="K2526" t="s">
        <v>35</v>
      </c>
      <c r="L2526" t="s">
        <v>27</v>
      </c>
      <c r="M2526">
        <v>166270</v>
      </c>
      <c r="N2526">
        <v>3</v>
      </c>
      <c r="O2526">
        <v>12</v>
      </c>
      <c r="P2526">
        <v>0</v>
      </c>
      <c r="Q2526">
        <v>10</v>
      </c>
      <c r="R2526">
        <v>5</v>
      </c>
      <c r="S2526">
        <v>7</v>
      </c>
      <c r="T2526">
        <v>1</v>
      </c>
      <c r="U2526">
        <v>7</v>
      </c>
      <c r="V2526">
        <f>COUNTIF(tbl_General[EmployeeID],tbl_General[[#This Row],[EmployeeID]])</f>
        <v>1</v>
      </c>
    </row>
    <row r="2527" spans="1:22" x14ac:dyDescent="0.25">
      <c r="A2527">
        <v>36</v>
      </c>
      <c r="B2527" t="s">
        <v>21</v>
      </c>
      <c r="C2527" t="s">
        <v>22</v>
      </c>
      <c r="D2527" t="s">
        <v>23</v>
      </c>
      <c r="E2527">
        <v>1</v>
      </c>
      <c r="F2527">
        <v>3</v>
      </c>
      <c r="G2527" t="s">
        <v>45</v>
      </c>
      <c r="H2527">
        <v>3625</v>
      </c>
      <c r="I2527" t="s">
        <v>34</v>
      </c>
      <c r="J2527">
        <v>2</v>
      </c>
      <c r="K2527" t="s">
        <v>35</v>
      </c>
      <c r="L2527" t="s">
        <v>27</v>
      </c>
      <c r="M2527">
        <v>166270</v>
      </c>
      <c r="N2527">
        <v>3</v>
      </c>
      <c r="O2527">
        <v>12</v>
      </c>
      <c r="P2527">
        <v>0</v>
      </c>
      <c r="Q2527">
        <v>10</v>
      </c>
      <c r="R2527">
        <v>5</v>
      </c>
      <c r="S2527">
        <v>7</v>
      </c>
      <c r="T2527">
        <v>1</v>
      </c>
      <c r="U2527">
        <v>7</v>
      </c>
      <c r="V2527">
        <f>COUNTIF(tbl_General[EmployeeID],tbl_General[[#This Row],[EmployeeID]])</f>
        <v>1</v>
      </c>
    </row>
    <row r="2528" spans="1:22" x14ac:dyDescent="0.25">
      <c r="A2528">
        <v>29</v>
      </c>
      <c r="B2528" t="s">
        <v>21</v>
      </c>
      <c r="C2528" t="s">
        <v>22</v>
      </c>
      <c r="D2528" t="s">
        <v>30</v>
      </c>
      <c r="E2528">
        <v>16</v>
      </c>
      <c r="F2528">
        <v>3</v>
      </c>
      <c r="G2528" t="s">
        <v>38</v>
      </c>
      <c r="H2528">
        <v>1067</v>
      </c>
      <c r="I2528" t="s">
        <v>25</v>
      </c>
      <c r="J2528">
        <v>1</v>
      </c>
      <c r="K2528" t="s">
        <v>42</v>
      </c>
      <c r="L2528" t="s">
        <v>41</v>
      </c>
      <c r="M2528">
        <v>22100</v>
      </c>
      <c r="N2528">
        <v>8</v>
      </c>
      <c r="O2528">
        <v>11</v>
      </c>
      <c r="P2528">
        <v>1</v>
      </c>
      <c r="Q2528">
        <v>11</v>
      </c>
      <c r="R2528">
        <v>4</v>
      </c>
      <c r="S2528">
        <v>7</v>
      </c>
      <c r="T2528">
        <v>1</v>
      </c>
      <c r="U2528">
        <v>6</v>
      </c>
      <c r="V2528">
        <f>COUNTIF(tbl_General[EmployeeID],tbl_General[[#This Row],[EmployeeID]])</f>
        <v>1</v>
      </c>
    </row>
    <row r="2529" spans="1:22" x14ac:dyDescent="0.25">
      <c r="A2529">
        <v>29</v>
      </c>
      <c r="B2529" t="s">
        <v>21</v>
      </c>
      <c r="C2529" t="s">
        <v>22</v>
      </c>
      <c r="D2529" t="s">
        <v>30</v>
      </c>
      <c r="E2529">
        <v>16</v>
      </c>
      <c r="F2529">
        <v>3</v>
      </c>
      <c r="G2529" t="s">
        <v>38</v>
      </c>
      <c r="H2529">
        <v>2537</v>
      </c>
      <c r="I2529" t="s">
        <v>25</v>
      </c>
      <c r="J2529">
        <v>1</v>
      </c>
      <c r="K2529" t="s">
        <v>42</v>
      </c>
      <c r="L2529" t="s">
        <v>41</v>
      </c>
      <c r="M2529">
        <v>22100</v>
      </c>
      <c r="N2529">
        <v>8</v>
      </c>
      <c r="O2529">
        <v>11</v>
      </c>
      <c r="P2529">
        <v>1</v>
      </c>
      <c r="Q2529">
        <v>11</v>
      </c>
      <c r="R2529">
        <v>4</v>
      </c>
      <c r="S2529">
        <v>7</v>
      </c>
      <c r="T2529">
        <v>1</v>
      </c>
      <c r="U2529">
        <v>6</v>
      </c>
      <c r="V2529">
        <f>COUNTIF(tbl_General[EmployeeID],tbl_General[[#This Row],[EmployeeID]])</f>
        <v>1</v>
      </c>
    </row>
    <row r="2530" spans="1:22" x14ac:dyDescent="0.25">
      <c r="A2530">
        <v>29</v>
      </c>
      <c r="B2530" t="s">
        <v>21</v>
      </c>
      <c r="C2530" t="s">
        <v>22</v>
      </c>
      <c r="D2530" t="s">
        <v>30</v>
      </c>
      <c r="E2530">
        <v>16</v>
      </c>
      <c r="F2530">
        <v>3</v>
      </c>
      <c r="G2530" t="s">
        <v>38</v>
      </c>
      <c r="H2530">
        <v>4007</v>
      </c>
      <c r="I2530" t="s">
        <v>25</v>
      </c>
      <c r="J2530">
        <v>1</v>
      </c>
      <c r="K2530" t="s">
        <v>42</v>
      </c>
      <c r="L2530" t="s">
        <v>41</v>
      </c>
      <c r="M2530">
        <v>22100</v>
      </c>
      <c r="N2530">
        <v>8</v>
      </c>
      <c r="O2530">
        <v>11</v>
      </c>
      <c r="P2530">
        <v>1</v>
      </c>
      <c r="Q2530">
        <v>11</v>
      </c>
      <c r="R2530">
        <v>4</v>
      </c>
      <c r="S2530">
        <v>7</v>
      </c>
      <c r="T2530">
        <v>1</v>
      </c>
      <c r="U2530">
        <v>6</v>
      </c>
      <c r="V2530">
        <f>COUNTIF(tbl_General[EmployeeID],tbl_General[[#This Row],[EmployeeID]])</f>
        <v>1</v>
      </c>
    </row>
    <row r="2531" spans="1:22" x14ac:dyDescent="0.25">
      <c r="A2531">
        <v>29</v>
      </c>
      <c r="B2531" t="s">
        <v>21</v>
      </c>
      <c r="C2531" t="s">
        <v>22</v>
      </c>
      <c r="D2531" t="s">
        <v>30</v>
      </c>
      <c r="E2531">
        <v>8</v>
      </c>
      <c r="F2531">
        <v>3</v>
      </c>
      <c r="G2531" t="s">
        <v>38</v>
      </c>
      <c r="H2531">
        <v>551</v>
      </c>
      <c r="I2531" t="s">
        <v>25</v>
      </c>
      <c r="J2531">
        <v>4</v>
      </c>
      <c r="K2531" t="s">
        <v>31</v>
      </c>
      <c r="L2531" t="s">
        <v>41</v>
      </c>
      <c r="M2531">
        <v>52960</v>
      </c>
      <c r="N2531">
        <v>4</v>
      </c>
      <c r="O2531">
        <v>14</v>
      </c>
      <c r="P2531">
        <v>0</v>
      </c>
      <c r="Q2531">
        <v>11</v>
      </c>
      <c r="R2531">
        <v>3</v>
      </c>
      <c r="S2531">
        <v>7</v>
      </c>
      <c r="T2531">
        <v>1</v>
      </c>
      <c r="U2531">
        <v>7</v>
      </c>
      <c r="V2531">
        <f>COUNTIF(tbl_General[EmployeeID],tbl_General[[#This Row],[EmployeeID]])</f>
        <v>1</v>
      </c>
    </row>
    <row r="2532" spans="1:22" x14ac:dyDescent="0.25">
      <c r="A2532">
        <v>29</v>
      </c>
      <c r="B2532" t="s">
        <v>21</v>
      </c>
      <c r="C2532" t="s">
        <v>22</v>
      </c>
      <c r="D2532" t="s">
        <v>30</v>
      </c>
      <c r="E2532">
        <v>8</v>
      </c>
      <c r="F2532">
        <v>3</v>
      </c>
      <c r="G2532" t="s">
        <v>38</v>
      </c>
      <c r="H2532">
        <v>2021</v>
      </c>
      <c r="I2532" t="s">
        <v>25</v>
      </c>
      <c r="J2532">
        <v>4</v>
      </c>
      <c r="K2532" t="s">
        <v>31</v>
      </c>
      <c r="L2532" t="s">
        <v>41</v>
      </c>
      <c r="M2532">
        <v>52960</v>
      </c>
      <c r="N2532">
        <v>4</v>
      </c>
      <c r="O2532">
        <v>14</v>
      </c>
      <c r="P2532">
        <v>0</v>
      </c>
      <c r="Q2532">
        <v>11</v>
      </c>
      <c r="R2532">
        <v>3</v>
      </c>
      <c r="S2532">
        <v>7</v>
      </c>
      <c r="T2532">
        <v>1</v>
      </c>
      <c r="U2532">
        <v>7</v>
      </c>
      <c r="V2532">
        <f>COUNTIF(tbl_General[EmployeeID],tbl_General[[#This Row],[EmployeeID]])</f>
        <v>1</v>
      </c>
    </row>
    <row r="2533" spans="1:22" x14ac:dyDescent="0.25">
      <c r="A2533">
        <v>29</v>
      </c>
      <c r="B2533" t="s">
        <v>21</v>
      </c>
      <c r="C2533" t="s">
        <v>22</v>
      </c>
      <c r="D2533" t="s">
        <v>30</v>
      </c>
      <c r="E2533">
        <v>8</v>
      </c>
      <c r="F2533">
        <v>3</v>
      </c>
      <c r="G2533" t="s">
        <v>38</v>
      </c>
      <c r="H2533">
        <v>3491</v>
      </c>
      <c r="I2533" t="s">
        <v>25</v>
      </c>
      <c r="J2533">
        <v>4</v>
      </c>
      <c r="K2533" t="s">
        <v>31</v>
      </c>
      <c r="L2533" t="s">
        <v>41</v>
      </c>
      <c r="M2533">
        <v>52960</v>
      </c>
      <c r="N2533">
        <v>4</v>
      </c>
      <c r="O2533">
        <v>14</v>
      </c>
      <c r="P2533">
        <v>0</v>
      </c>
      <c r="Q2533">
        <v>11</v>
      </c>
      <c r="R2533">
        <v>3</v>
      </c>
      <c r="S2533">
        <v>7</v>
      </c>
      <c r="T2533">
        <v>1</v>
      </c>
      <c r="U2533">
        <v>7</v>
      </c>
      <c r="V2533">
        <f>COUNTIF(tbl_General[EmployeeID],tbl_General[[#This Row],[EmployeeID]])</f>
        <v>1</v>
      </c>
    </row>
    <row r="2534" spans="1:22" x14ac:dyDescent="0.25">
      <c r="A2534">
        <v>38</v>
      </c>
      <c r="B2534" t="s">
        <v>21</v>
      </c>
      <c r="C2534" t="s">
        <v>22</v>
      </c>
      <c r="D2534" t="s">
        <v>23</v>
      </c>
      <c r="E2534">
        <v>2</v>
      </c>
      <c r="F2534">
        <v>4</v>
      </c>
      <c r="G2534" t="s">
        <v>24</v>
      </c>
      <c r="H2534">
        <v>706</v>
      </c>
      <c r="I2534" t="s">
        <v>25</v>
      </c>
      <c r="J2534">
        <v>1</v>
      </c>
      <c r="K2534" t="s">
        <v>31</v>
      </c>
      <c r="L2534" t="s">
        <v>41</v>
      </c>
      <c r="M2534">
        <v>107250</v>
      </c>
      <c r="N2534">
        <v>3</v>
      </c>
      <c r="O2534">
        <v>18</v>
      </c>
      <c r="P2534">
        <v>0</v>
      </c>
      <c r="Q2534">
        <v>11</v>
      </c>
      <c r="R2534">
        <v>5</v>
      </c>
      <c r="S2534">
        <v>7</v>
      </c>
      <c r="T2534">
        <v>1</v>
      </c>
      <c r="U2534">
        <v>7</v>
      </c>
      <c r="V2534">
        <f>COUNTIF(tbl_General[EmployeeID],tbl_General[[#This Row],[EmployeeID]])</f>
        <v>1</v>
      </c>
    </row>
    <row r="2535" spans="1:22" x14ac:dyDescent="0.25">
      <c r="A2535">
        <v>38</v>
      </c>
      <c r="B2535" t="s">
        <v>21</v>
      </c>
      <c r="C2535" t="s">
        <v>22</v>
      </c>
      <c r="D2535" t="s">
        <v>23</v>
      </c>
      <c r="E2535">
        <v>2</v>
      </c>
      <c r="F2535">
        <v>4</v>
      </c>
      <c r="G2535" t="s">
        <v>24</v>
      </c>
      <c r="H2535">
        <v>2176</v>
      </c>
      <c r="I2535" t="s">
        <v>25</v>
      </c>
      <c r="J2535">
        <v>1</v>
      </c>
      <c r="K2535" t="s">
        <v>31</v>
      </c>
      <c r="L2535" t="s">
        <v>41</v>
      </c>
      <c r="M2535">
        <v>107250</v>
      </c>
      <c r="N2535">
        <v>3</v>
      </c>
      <c r="O2535">
        <v>18</v>
      </c>
      <c r="P2535">
        <v>0</v>
      </c>
      <c r="Q2535">
        <v>11</v>
      </c>
      <c r="R2535">
        <v>5</v>
      </c>
      <c r="S2535">
        <v>7</v>
      </c>
      <c r="T2535">
        <v>1</v>
      </c>
      <c r="U2535">
        <v>7</v>
      </c>
      <c r="V2535">
        <f>COUNTIF(tbl_General[EmployeeID],tbl_General[[#This Row],[EmployeeID]])</f>
        <v>1</v>
      </c>
    </row>
    <row r="2536" spans="1:22" x14ac:dyDescent="0.25">
      <c r="A2536">
        <v>38</v>
      </c>
      <c r="B2536" t="s">
        <v>21</v>
      </c>
      <c r="C2536" t="s">
        <v>22</v>
      </c>
      <c r="D2536" t="s">
        <v>23</v>
      </c>
      <c r="E2536">
        <v>2</v>
      </c>
      <c r="F2536">
        <v>4</v>
      </c>
      <c r="G2536" t="s">
        <v>24</v>
      </c>
      <c r="H2536">
        <v>3646</v>
      </c>
      <c r="I2536" t="s">
        <v>25</v>
      </c>
      <c r="J2536">
        <v>1</v>
      </c>
      <c r="K2536" t="s">
        <v>31</v>
      </c>
      <c r="L2536" t="s">
        <v>41</v>
      </c>
      <c r="M2536">
        <v>107250</v>
      </c>
      <c r="N2536">
        <v>3</v>
      </c>
      <c r="O2536">
        <v>18</v>
      </c>
      <c r="P2536">
        <v>0</v>
      </c>
      <c r="Q2536">
        <v>11</v>
      </c>
      <c r="R2536">
        <v>5</v>
      </c>
      <c r="S2536">
        <v>7</v>
      </c>
      <c r="T2536">
        <v>1</v>
      </c>
      <c r="U2536">
        <v>7</v>
      </c>
      <c r="V2536">
        <f>COUNTIF(tbl_General[EmployeeID],tbl_General[[#This Row],[EmployeeID]])</f>
        <v>1</v>
      </c>
    </row>
    <row r="2537" spans="1:22" x14ac:dyDescent="0.25">
      <c r="A2537">
        <v>30</v>
      </c>
      <c r="B2537" t="s">
        <v>21</v>
      </c>
      <c r="C2537" t="s">
        <v>22</v>
      </c>
      <c r="D2537" t="s">
        <v>23</v>
      </c>
      <c r="E2537">
        <v>7</v>
      </c>
      <c r="F2537">
        <v>3</v>
      </c>
      <c r="G2537" t="s">
        <v>24</v>
      </c>
      <c r="H2537">
        <v>994</v>
      </c>
      <c r="I2537" t="s">
        <v>34</v>
      </c>
      <c r="J2537">
        <v>3</v>
      </c>
      <c r="K2537" t="s">
        <v>35</v>
      </c>
      <c r="L2537" t="s">
        <v>41</v>
      </c>
      <c r="M2537">
        <v>23130</v>
      </c>
      <c r="N2537">
        <v>2</v>
      </c>
      <c r="O2537">
        <v>11</v>
      </c>
      <c r="P2537">
        <v>0</v>
      </c>
      <c r="Q2537">
        <v>12</v>
      </c>
      <c r="R2537">
        <v>5</v>
      </c>
      <c r="S2537">
        <v>7</v>
      </c>
      <c r="T2537">
        <v>1</v>
      </c>
      <c r="U2537">
        <v>7</v>
      </c>
      <c r="V2537">
        <f>COUNTIF(tbl_General[EmployeeID],tbl_General[[#This Row],[EmployeeID]])</f>
        <v>1</v>
      </c>
    </row>
    <row r="2538" spans="1:22" x14ac:dyDescent="0.25">
      <c r="A2538">
        <v>30</v>
      </c>
      <c r="B2538" t="s">
        <v>21</v>
      </c>
      <c r="C2538" t="s">
        <v>22</v>
      </c>
      <c r="D2538" t="s">
        <v>23</v>
      </c>
      <c r="E2538">
        <v>7</v>
      </c>
      <c r="F2538">
        <v>3</v>
      </c>
      <c r="G2538" t="s">
        <v>24</v>
      </c>
      <c r="H2538">
        <v>2464</v>
      </c>
      <c r="I2538" t="s">
        <v>34</v>
      </c>
      <c r="J2538">
        <v>3</v>
      </c>
      <c r="K2538" t="s">
        <v>35</v>
      </c>
      <c r="L2538" t="s">
        <v>41</v>
      </c>
      <c r="M2538">
        <v>23130</v>
      </c>
      <c r="N2538">
        <v>2</v>
      </c>
      <c r="O2538">
        <v>11</v>
      </c>
      <c r="P2538">
        <v>0</v>
      </c>
      <c r="Q2538">
        <v>12</v>
      </c>
      <c r="R2538">
        <v>5</v>
      </c>
      <c r="S2538">
        <v>7</v>
      </c>
      <c r="T2538">
        <v>1</v>
      </c>
      <c r="U2538">
        <v>7</v>
      </c>
      <c r="V2538">
        <f>COUNTIF(tbl_General[EmployeeID],tbl_General[[#This Row],[EmployeeID]])</f>
        <v>1</v>
      </c>
    </row>
    <row r="2539" spans="1:22" x14ac:dyDescent="0.25">
      <c r="A2539">
        <v>30</v>
      </c>
      <c r="B2539" t="s">
        <v>21</v>
      </c>
      <c r="C2539" t="s">
        <v>22</v>
      </c>
      <c r="D2539" t="s">
        <v>23</v>
      </c>
      <c r="E2539">
        <v>7</v>
      </c>
      <c r="F2539">
        <v>3</v>
      </c>
      <c r="G2539" t="s">
        <v>24</v>
      </c>
      <c r="H2539">
        <v>3934</v>
      </c>
      <c r="I2539" t="s">
        <v>34</v>
      </c>
      <c r="J2539">
        <v>3</v>
      </c>
      <c r="K2539" t="s">
        <v>35</v>
      </c>
      <c r="L2539" t="s">
        <v>41</v>
      </c>
      <c r="M2539">
        <v>23130</v>
      </c>
      <c r="N2539">
        <v>2</v>
      </c>
      <c r="O2539">
        <v>11</v>
      </c>
      <c r="P2539">
        <v>0</v>
      </c>
      <c r="Q2539">
        <v>12</v>
      </c>
      <c r="R2539">
        <v>5</v>
      </c>
      <c r="S2539">
        <v>7</v>
      </c>
      <c r="T2539">
        <v>1</v>
      </c>
      <c r="U2539">
        <v>7</v>
      </c>
      <c r="V2539">
        <f>COUNTIF(tbl_General[EmployeeID],tbl_General[[#This Row],[EmployeeID]])</f>
        <v>1</v>
      </c>
    </row>
    <row r="2540" spans="1:22" x14ac:dyDescent="0.25">
      <c r="A2540">
        <v>31</v>
      </c>
      <c r="B2540" t="s">
        <v>21</v>
      </c>
      <c r="C2540" t="s">
        <v>22</v>
      </c>
      <c r="D2540" t="s">
        <v>23</v>
      </c>
      <c r="E2540">
        <v>24</v>
      </c>
      <c r="F2540">
        <v>3</v>
      </c>
      <c r="G2540" t="s">
        <v>24</v>
      </c>
      <c r="H2540">
        <v>64</v>
      </c>
      <c r="I2540" t="s">
        <v>34</v>
      </c>
      <c r="J2540">
        <v>2</v>
      </c>
      <c r="K2540" t="s">
        <v>26</v>
      </c>
      <c r="L2540" t="s">
        <v>41</v>
      </c>
      <c r="M2540">
        <v>10810</v>
      </c>
      <c r="N2540">
        <v>4</v>
      </c>
      <c r="O2540">
        <v>11</v>
      </c>
      <c r="P2540">
        <v>3</v>
      </c>
      <c r="Q2540">
        <v>13</v>
      </c>
      <c r="R2540">
        <v>4</v>
      </c>
      <c r="S2540">
        <v>7</v>
      </c>
      <c r="T2540">
        <v>1</v>
      </c>
      <c r="U2540">
        <v>7</v>
      </c>
      <c r="V2540">
        <f>COUNTIF(tbl_General[EmployeeID],tbl_General[[#This Row],[EmployeeID]])</f>
        <v>1</v>
      </c>
    </row>
    <row r="2541" spans="1:22" x14ac:dyDescent="0.25">
      <c r="A2541">
        <v>31</v>
      </c>
      <c r="B2541" t="s">
        <v>21</v>
      </c>
      <c r="C2541" t="s">
        <v>22</v>
      </c>
      <c r="D2541" t="s">
        <v>23</v>
      </c>
      <c r="E2541">
        <v>24</v>
      </c>
      <c r="F2541">
        <v>3</v>
      </c>
      <c r="G2541" t="s">
        <v>24</v>
      </c>
      <c r="H2541">
        <v>1534</v>
      </c>
      <c r="I2541" t="s">
        <v>34</v>
      </c>
      <c r="J2541">
        <v>2</v>
      </c>
      <c r="K2541" t="s">
        <v>26</v>
      </c>
      <c r="L2541" t="s">
        <v>41</v>
      </c>
      <c r="M2541">
        <v>10810</v>
      </c>
      <c r="N2541">
        <v>4</v>
      </c>
      <c r="O2541">
        <v>11</v>
      </c>
      <c r="P2541">
        <v>3</v>
      </c>
      <c r="Q2541">
        <v>13</v>
      </c>
      <c r="R2541">
        <v>4</v>
      </c>
      <c r="S2541">
        <v>7</v>
      </c>
      <c r="T2541">
        <v>1</v>
      </c>
      <c r="U2541">
        <v>7</v>
      </c>
      <c r="V2541">
        <f>COUNTIF(tbl_General[EmployeeID],tbl_General[[#This Row],[EmployeeID]])</f>
        <v>1</v>
      </c>
    </row>
    <row r="2542" spans="1:22" x14ac:dyDescent="0.25">
      <c r="A2542">
        <v>31</v>
      </c>
      <c r="B2542" t="s">
        <v>21</v>
      </c>
      <c r="C2542" t="s">
        <v>22</v>
      </c>
      <c r="D2542" t="s">
        <v>23</v>
      </c>
      <c r="E2542">
        <v>24</v>
      </c>
      <c r="F2542">
        <v>3</v>
      </c>
      <c r="G2542" t="s">
        <v>24</v>
      </c>
      <c r="H2542">
        <v>3004</v>
      </c>
      <c r="I2542" t="s">
        <v>34</v>
      </c>
      <c r="J2542">
        <v>2</v>
      </c>
      <c r="K2542" t="s">
        <v>26</v>
      </c>
      <c r="L2542" t="s">
        <v>41</v>
      </c>
      <c r="M2542">
        <v>10810</v>
      </c>
      <c r="N2542">
        <v>4</v>
      </c>
      <c r="O2542">
        <v>11</v>
      </c>
      <c r="P2542">
        <v>3</v>
      </c>
      <c r="Q2542">
        <v>13</v>
      </c>
      <c r="R2542">
        <v>4</v>
      </c>
      <c r="S2542">
        <v>7</v>
      </c>
      <c r="T2542">
        <v>1</v>
      </c>
      <c r="U2542">
        <v>7</v>
      </c>
      <c r="V2542">
        <f>COUNTIF(tbl_General[EmployeeID],tbl_General[[#This Row],[EmployeeID]])</f>
        <v>1</v>
      </c>
    </row>
    <row r="2543" spans="1:22" x14ac:dyDescent="0.25">
      <c r="A2543">
        <v>54</v>
      </c>
      <c r="B2543" t="s">
        <v>21</v>
      </c>
      <c r="C2543" t="s">
        <v>22</v>
      </c>
      <c r="D2543" t="s">
        <v>23</v>
      </c>
      <c r="E2543">
        <v>27</v>
      </c>
      <c r="F2543">
        <v>4</v>
      </c>
      <c r="G2543" t="s">
        <v>38</v>
      </c>
      <c r="H2543">
        <v>1048</v>
      </c>
      <c r="I2543" t="s">
        <v>34</v>
      </c>
      <c r="J2543">
        <v>1</v>
      </c>
      <c r="K2543" t="s">
        <v>31</v>
      </c>
      <c r="L2543" t="s">
        <v>27</v>
      </c>
      <c r="M2543">
        <v>31310</v>
      </c>
      <c r="N2543">
        <v>4</v>
      </c>
      <c r="O2543">
        <v>14</v>
      </c>
      <c r="P2543">
        <v>0</v>
      </c>
      <c r="Q2543">
        <v>14</v>
      </c>
      <c r="R2543">
        <v>3</v>
      </c>
      <c r="S2543">
        <v>7</v>
      </c>
      <c r="T2543">
        <v>1</v>
      </c>
      <c r="U2543">
        <v>7</v>
      </c>
      <c r="V2543">
        <f>COUNTIF(tbl_General[EmployeeID],tbl_General[[#This Row],[EmployeeID]])</f>
        <v>1</v>
      </c>
    </row>
    <row r="2544" spans="1:22" x14ac:dyDescent="0.25">
      <c r="A2544">
        <v>54</v>
      </c>
      <c r="B2544" t="s">
        <v>21</v>
      </c>
      <c r="C2544" t="s">
        <v>22</v>
      </c>
      <c r="D2544" t="s">
        <v>23</v>
      </c>
      <c r="E2544">
        <v>27</v>
      </c>
      <c r="F2544">
        <v>4</v>
      </c>
      <c r="G2544" t="s">
        <v>38</v>
      </c>
      <c r="H2544">
        <v>2518</v>
      </c>
      <c r="I2544" t="s">
        <v>34</v>
      </c>
      <c r="J2544">
        <v>1</v>
      </c>
      <c r="K2544" t="s">
        <v>31</v>
      </c>
      <c r="L2544" t="s">
        <v>27</v>
      </c>
      <c r="M2544">
        <v>31310</v>
      </c>
      <c r="N2544">
        <v>4</v>
      </c>
      <c r="O2544">
        <v>14</v>
      </c>
      <c r="P2544">
        <v>0</v>
      </c>
      <c r="Q2544">
        <v>14</v>
      </c>
      <c r="R2544">
        <v>3</v>
      </c>
      <c r="S2544">
        <v>7</v>
      </c>
      <c r="T2544">
        <v>1</v>
      </c>
      <c r="U2544">
        <v>7</v>
      </c>
      <c r="V2544">
        <f>COUNTIF(tbl_General[EmployeeID],tbl_General[[#This Row],[EmployeeID]])</f>
        <v>1</v>
      </c>
    </row>
    <row r="2545" spans="1:22" x14ac:dyDescent="0.25">
      <c r="A2545">
        <v>54</v>
      </c>
      <c r="B2545" t="s">
        <v>21</v>
      </c>
      <c r="C2545" t="s">
        <v>22</v>
      </c>
      <c r="D2545" t="s">
        <v>23</v>
      </c>
      <c r="E2545">
        <v>27</v>
      </c>
      <c r="F2545">
        <v>4</v>
      </c>
      <c r="G2545" t="s">
        <v>38</v>
      </c>
      <c r="H2545">
        <v>3988</v>
      </c>
      <c r="I2545" t="s">
        <v>34</v>
      </c>
      <c r="J2545">
        <v>1</v>
      </c>
      <c r="K2545" t="s">
        <v>31</v>
      </c>
      <c r="L2545" t="s">
        <v>27</v>
      </c>
      <c r="M2545">
        <v>31310</v>
      </c>
      <c r="N2545">
        <v>4</v>
      </c>
      <c r="O2545">
        <v>14</v>
      </c>
      <c r="P2545">
        <v>0</v>
      </c>
      <c r="Q2545">
        <v>14</v>
      </c>
      <c r="R2545">
        <v>3</v>
      </c>
      <c r="S2545">
        <v>7</v>
      </c>
      <c r="T2545">
        <v>1</v>
      </c>
      <c r="U2545">
        <v>7</v>
      </c>
      <c r="V2545">
        <f>COUNTIF(tbl_General[EmployeeID],tbl_General[[#This Row],[EmployeeID]])</f>
        <v>1</v>
      </c>
    </row>
    <row r="2546" spans="1:22" x14ac:dyDescent="0.25">
      <c r="A2546">
        <v>35</v>
      </c>
      <c r="B2546" t="s">
        <v>21</v>
      </c>
      <c r="C2546" t="s">
        <v>36</v>
      </c>
      <c r="D2546" t="s">
        <v>23</v>
      </c>
      <c r="E2546">
        <v>10</v>
      </c>
      <c r="F2546">
        <v>1</v>
      </c>
      <c r="G2546" t="s">
        <v>24</v>
      </c>
      <c r="H2546">
        <v>1031</v>
      </c>
      <c r="I2546" t="s">
        <v>25</v>
      </c>
      <c r="J2546">
        <v>2</v>
      </c>
      <c r="K2546" t="s">
        <v>39</v>
      </c>
      <c r="L2546" t="s">
        <v>41</v>
      </c>
      <c r="M2546">
        <v>43230</v>
      </c>
      <c r="N2546">
        <v>2</v>
      </c>
      <c r="O2546">
        <v>18</v>
      </c>
      <c r="P2546">
        <v>3</v>
      </c>
      <c r="Q2546">
        <v>15</v>
      </c>
      <c r="R2546">
        <v>3</v>
      </c>
      <c r="S2546">
        <v>7</v>
      </c>
      <c r="T2546">
        <v>1</v>
      </c>
      <c r="U2546">
        <v>7</v>
      </c>
      <c r="V2546">
        <f>COUNTIF(tbl_General[EmployeeID],tbl_General[[#This Row],[EmployeeID]])</f>
        <v>1</v>
      </c>
    </row>
    <row r="2547" spans="1:22" x14ac:dyDescent="0.25">
      <c r="A2547">
        <v>35</v>
      </c>
      <c r="B2547" t="s">
        <v>21</v>
      </c>
      <c r="C2547" t="s">
        <v>36</v>
      </c>
      <c r="D2547" t="s">
        <v>23</v>
      </c>
      <c r="E2547">
        <v>10</v>
      </c>
      <c r="F2547">
        <v>1</v>
      </c>
      <c r="G2547" t="s">
        <v>24</v>
      </c>
      <c r="H2547">
        <v>2501</v>
      </c>
      <c r="I2547" t="s">
        <v>25</v>
      </c>
      <c r="J2547">
        <v>2</v>
      </c>
      <c r="K2547" t="s">
        <v>39</v>
      </c>
      <c r="L2547" t="s">
        <v>41</v>
      </c>
      <c r="M2547">
        <v>43230</v>
      </c>
      <c r="N2547">
        <v>2</v>
      </c>
      <c r="O2547">
        <v>18</v>
      </c>
      <c r="P2547">
        <v>3</v>
      </c>
      <c r="Q2547">
        <v>15</v>
      </c>
      <c r="R2547">
        <v>3</v>
      </c>
      <c r="S2547">
        <v>7</v>
      </c>
      <c r="T2547">
        <v>1</v>
      </c>
      <c r="U2547">
        <v>7</v>
      </c>
      <c r="V2547">
        <f>COUNTIF(tbl_General[EmployeeID],tbl_General[[#This Row],[EmployeeID]])</f>
        <v>1</v>
      </c>
    </row>
    <row r="2548" spans="1:22" x14ac:dyDescent="0.25">
      <c r="A2548">
        <v>35</v>
      </c>
      <c r="B2548" t="s">
        <v>21</v>
      </c>
      <c r="C2548" t="s">
        <v>36</v>
      </c>
      <c r="D2548" t="s">
        <v>23</v>
      </c>
      <c r="E2548">
        <v>10</v>
      </c>
      <c r="F2548">
        <v>1</v>
      </c>
      <c r="G2548" t="s">
        <v>24</v>
      </c>
      <c r="H2548">
        <v>3971</v>
      </c>
      <c r="I2548" t="s">
        <v>25</v>
      </c>
      <c r="J2548">
        <v>2</v>
      </c>
      <c r="K2548" t="s">
        <v>39</v>
      </c>
      <c r="L2548" t="s">
        <v>41</v>
      </c>
      <c r="M2548">
        <v>43230</v>
      </c>
      <c r="N2548">
        <v>2</v>
      </c>
      <c r="O2548">
        <v>18</v>
      </c>
      <c r="P2548">
        <v>3</v>
      </c>
      <c r="Q2548">
        <v>15</v>
      </c>
      <c r="R2548">
        <v>3</v>
      </c>
      <c r="S2548">
        <v>7</v>
      </c>
      <c r="T2548">
        <v>1</v>
      </c>
      <c r="U2548">
        <v>7</v>
      </c>
      <c r="V2548">
        <f>COUNTIF(tbl_General[EmployeeID],tbl_General[[#This Row],[EmployeeID]])</f>
        <v>1</v>
      </c>
    </row>
    <row r="2549" spans="1:22" x14ac:dyDescent="0.25">
      <c r="A2549">
        <v>35</v>
      </c>
      <c r="B2549" t="s">
        <v>21</v>
      </c>
      <c r="C2549" t="s">
        <v>22</v>
      </c>
      <c r="D2549" t="s">
        <v>23</v>
      </c>
      <c r="E2549">
        <v>4</v>
      </c>
      <c r="F2549">
        <v>4</v>
      </c>
      <c r="G2549" t="s">
        <v>45</v>
      </c>
      <c r="H2549">
        <v>613</v>
      </c>
      <c r="I2549" t="s">
        <v>34</v>
      </c>
      <c r="J2549">
        <v>1</v>
      </c>
      <c r="K2549" t="s">
        <v>40</v>
      </c>
      <c r="L2549" t="s">
        <v>27</v>
      </c>
      <c r="M2549">
        <v>180410</v>
      </c>
      <c r="N2549">
        <v>3</v>
      </c>
      <c r="O2549">
        <v>20</v>
      </c>
      <c r="P2549">
        <v>1</v>
      </c>
      <c r="Q2549">
        <v>15</v>
      </c>
      <c r="R2549">
        <v>3</v>
      </c>
      <c r="S2549">
        <v>7</v>
      </c>
      <c r="T2549">
        <v>1</v>
      </c>
      <c r="U2549">
        <v>7</v>
      </c>
      <c r="V2549">
        <f>COUNTIF(tbl_General[EmployeeID],tbl_General[[#This Row],[EmployeeID]])</f>
        <v>1</v>
      </c>
    </row>
    <row r="2550" spans="1:22" x14ac:dyDescent="0.25">
      <c r="A2550">
        <v>35</v>
      </c>
      <c r="B2550" t="s">
        <v>21</v>
      </c>
      <c r="C2550" t="s">
        <v>22</v>
      </c>
      <c r="D2550" t="s">
        <v>23</v>
      </c>
      <c r="E2550">
        <v>4</v>
      </c>
      <c r="F2550">
        <v>4</v>
      </c>
      <c r="G2550" t="s">
        <v>45</v>
      </c>
      <c r="H2550">
        <v>2083</v>
      </c>
      <c r="I2550" t="s">
        <v>34</v>
      </c>
      <c r="J2550">
        <v>1</v>
      </c>
      <c r="K2550" t="s">
        <v>40</v>
      </c>
      <c r="L2550" t="s">
        <v>27</v>
      </c>
      <c r="M2550">
        <v>180410</v>
      </c>
      <c r="N2550">
        <v>3</v>
      </c>
      <c r="O2550">
        <v>20</v>
      </c>
      <c r="P2550">
        <v>1</v>
      </c>
      <c r="Q2550">
        <v>15</v>
      </c>
      <c r="R2550">
        <v>3</v>
      </c>
      <c r="S2550">
        <v>7</v>
      </c>
      <c r="T2550">
        <v>1</v>
      </c>
      <c r="U2550">
        <v>7</v>
      </c>
      <c r="V2550">
        <f>COUNTIF(tbl_General[EmployeeID],tbl_General[[#This Row],[EmployeeID]])</f>
        <v>1</v>
      </c>
    </row>
    <row r="2551" spans="1:22" x14ac:dyDescent="0.25">
      <c r="A2551">
        <v>35</v>
      </c>
      <c r="B2551" t="s">
        <v>21</v>
      </c>
      <c r="C2551" t="s">
        <v>22</v>
      </c>
      <c r="D2551" t="s">
        <v>23</v>
      </c>
      <c r="E2551">
        <v>4</v>
      </c>
      <c r="F2551">
        <v>4</v>
      </c>
      <c r="G2551" t="s">
        <v>45</v>
      </c>
      <c r="H2551">
        <v>3553</v>
      </c>
      <c r="I2551" t="s">
        <v>34</v>
      </c>
      <c r="J2551">
        <v>1</v>
      </c>
      <c r="K2551" t="s">
        <v>40</v>
      </c>
      <c r="L2551" t="s">
        <v>27</v>
      </c>
      <c r="M2551">
        <v>180410</v>
      </c>
      <c r="N2551">
        <v>3</v>
      </c>
      <c r="O2551">
        <v>20</v>
      </c>
      <c r="P2551">
        <v>1</v>
      </c>
      <c r="Q2551">
        <v>15</v>
      </c>
      <c r="R2551">
        <v>3</v>
      </c>
      <c r="S2551">
        <v>7</v>
      </c>
      <c r="T2551">
        <v>1</v>
      </c>
      <c r="U2551">
        <v>7</v>
      </c>
      <c r="V2551">
        <f>COUNTIF(tbl_General[EmployeeID],tbl_General[[#This Row],[EmployeeID]])</f>
        <v>1</v>
      </c>
    </row>
    <row r="2552" spans="1:22" x14ac:dyDescent="0.25">
      <c r="A2552">
        <v>39</v>
      </c>
      <c r="B2552" t="s">
        <v>21</v>
      </c>
      <c r="C2552" t="s">
        <v>22</v>
      </c>
      <c r="D2552" t="s">
        <v>30</v>
      </c>
      <c r="E2552">
        <v>4</v>
      </c>
      <c r="F2552">
        <v>4</v>
      </c>
      <c r="G2552" t="s">
        <v>24</v>
      </c>
      <c r="H2552">
        <v>1172</v>
      </c>
      <c r="I2552" t="s">
        <v>34</v>
      </c>
      <c r="J2552">
        <v>1</v>
      </c>
      <c r="K2552" t="s">
        <v>35</v>
      </c>
      <c r="L2552" t="s">
        <v>32</v>
      </c>
      <c r="M2552">
        <v>134020</v>
      </c>
      <c r="N2552">
        <v>7</v>
      </c>
      <c r="O2552">
        <v>14</v>
      </c>
      <c r="P2552">
        <v>1</v>
      </c>
      <c r="Q2552">
        <v>18</v>
      </c>
      <c r="R2552">
        <v>1</v>
      </c>
      <c r="S2552">
        <v>7</v>
      </c>
      <c r="T2552">
        <v>1</v>
      </c>
      <c r="U2552">
        <v>7</v>
      </c>
      <c r="V2552">
        <f>COUNTIF(tbl_General[EmployeeID],tbl_General[[#This Row],[EmployeeID]])</f>
        <v>1</v>
      </c>
    </row>
    <row r="2553" spans="1:22" x14ac:dyDescent="0.25">
      <c r="A2553">
        <v>39</v>
      </c>
      <c r="B2553" t="s">
        <v>21</v>
      </c>
      <c r="C2553" t="s">
        <v>22</v>
      </c>
      <c r="D2553" t="s">
        <v>30</v>
      </c>
      <c r="E2553">
        <v>4</v>
      </c>
      <c r="F2553">
        <v>4</v>
      </c>
      <c r="G2553" t="s">
        <v>24</v>
      </c>
      <c r="H2553">
        <v>2642</v>
      </c>
      <c r="I2553" t="s">
        <v>34</v>
      </c>
      <c r="J2553">
        <v>1</v>
      </c>
      <c r="K2553" t="s">
        <v>35</v>
      </c>
      <c r="L2553" t="s">
        <v>32</v>
      </c>
      <c r="M2553">
        <v>134020</v>
      </c>
      <c r="N2553">
        <v>7</v>
      </c>
      <c r="O2553">
        <v>14</v>
      </c>
      <c r="P2553">
        <v>1</v>
      </c>
      <c r="Q2553">
        <v>18</v>
      </c>
      <c r="R2553">
        <v>1</v>
      </c>
      <c r="S2553">
        <v>7</v>
      </c>
      <c r="T2553">
        <v>1</v>
      </c>
      <c r="U2553">
        <v>7</v>
      </c>
      <c r="V2553">
        <f>COUNTIF(tbl_General[EmployeeID],tbl_General[[#This Row],[EmployeeID]])</f>
        <v>1</v>
      </c>
    </row>
    <row r="2554" spans="1:22" x14ac:dyDescent="0.25">
      <c r="A2554">
        <v>39</v>
      </c>
      <c r="B2554" t="s">
        <v>21</v>
      </c>
      <c r="C2554" t="s">
        <v>22</v>
      </c>
      <c r="D2554" t="s">
        <v>30</v>
      </c>
      <c r="E2554">
        <v>4</v>
      </c>
      <c r="F2554">
        <v>4</v>
      </c>
      <c r="G2554" t="s">
        <v>24</v>
      </c>
      <c r="H2554">
        <v>4112</v>
      </c>
      <c r="I2554" t="s">
        <v>34</v>
      </c>
      <c r="J2554">
        <v>1</v>
      </c>
      <c r="K2554" t="s">
        <v>35</v>
      </c>
      <c r="L2554" t="s">
        <v>32</v>
      </c>
      <c r="M2554">
        <v>134020</v>
      </c>
      <c r="N2554">
        <v>7</v>
      </c>
      <c r="O2554">
        <v>14</v>
      </c>
      <c r="P2554">
        <v>1</v>
      </c>
      <c r="Q2554">
        <v>18</v>
      </c>
      <c r="R2554">
        <v>1</v>
      </c>
      <c r="S2554">
        <v>7</v>
      </c>
      <c r="T2554">
        <v>1</v>
      </c>
      <c r="U2554">
        <v>7</v>
      </c>
      <c r="V2554">
        <f>COUNTIF(tbl_General[EmployeeID],tbl_General[[#This Row],[EmployeeID]])</f>
        <v>1</v>
      </c>
    </row>
    <row r="2555" spans="1:22" x14ac:dyDescent="0.25">
      <c r="A2555">
        <v>47</v>
      </c>
      <c r="B2555" t="s">
        <v>21</v>
      </c>
      <c r="C2555" t="s">
        <v>22</v>
      </c>
      <c r="D2555" t="s">
        <v>30</v>
      </c>
      <c r="E2555">
        <v>2</v>
      </c>
      <c r="F2555">
        <v>3</v>
      </c>
      <c r="G2555" t="s">
        <v>38</v>
      </c>
      <c r="H2555">
        <v>275</v>
      </c>
      <c r="I2555" t="s">
        <v>25</v>
      </c>
      <c r="J2555">
        <v>5</v>
      </c>
      <c r="K2555" t="s">
        <v>35</v>
      </c>
      <c r="L2555" t="s">
        <v>32</v>
      </c>
      <c r="M2555">
        <v>50210</v>
      </c>
      <c r="N2555">
        <v>2</v>
      </c>
      <c r="O2555">
        <v>17</v>
      </c>
      <c r="P2555">
        <v>0</v>
      </c>
      <c r="Q2555">
        <v>20</v>
      </c>
      <c r="R2555">
        <v>3</v>
      </c>
      <c r="S2555">
        <v>7</v>
      </c>
      <c r="T2555">
        <v>1</v>
      </c>
      <c r="U2555">
        <v>7</v>
      </c>
      <c r="V2555">
        <f>COUNTIF(tbl_General[EmployeeID],tbl_General[[#This Row],[EmployeeID]])</f>
        <v>1</v>
      </c>
    </row>
    <row r="2556" spans="1:22" x14ac:dyDescent="0.25">
      <c r="A2556">
        <v>47</v>
      </c>
      <c r="B2556" t="s">
        <v>21</v>
      </c>
      <c r="C2556" t="s">
        <v>22</v>
      </c>
      <c r="D2556" t="s">
        <v>30</v>
      </c>
      <c r="E2556">
        <v>2</v>
      </c>
      <c r="F2556">
        <v>3</v>
      </c>
      <c r="G2556" t="s">
        <v>38</v>
      </c>
      <c r="H2556">
        <v>1745</v>
      </c>
      <c r="I2556" t="s">
        <v>25</v>
      </c>
      <c r="J2556">
        <v>5</v>
      </c>
      <c r="K2556" t="s">
        <v>35</v>
      </c>
      <c r="L2556" t="s">
        <v>32</v>
      </c>
      <c r="M2556">
        <v>50210</v>
      </c>
      <c r="N2556">
        <v>2</v>
      </c>
      <c r="O2556">
        <v>17</v>
      </c>
      <c r="P2556">
        <v>0</v>
      </c>
      <c r="Q2556">
        <v>20</v>
      </c>
      <c r="R2556">
        <v>3</v>
      </c>
      <c r="S2556">
        <v>7</v>
      </c>
      <c r="T2556">
        <v>1</v>
      </c>
      <c r="U2556">
        <v>7</v>
      </c>
      <c r="V2556">
        <f>COUNTIF(tbl_General[EmployeeID],tbl_General[[#This Row],[EmployeeID]])</f>
        <v>1</v>
      </c>
    </row>
    <row r="2557" spans="1:22" x14ac:dyDescent="0.25">
      <c r="A2557">
        <v>47</v>
      </c>
      <c r="B2557" t="s">
        <v>21</v>
      </c>
      <c r="C2557" t="s">
        <v>22</v>
      </c>
      <c r="D2557" t="s">
        <v>30</v>
      </c>
      <c r="E2557">
        <v>2</v>
      </c>
      <c r="F2557">
        <v>3</v>
      </c>
      <c r="G2557" t="s">
        <v>38</v>
      </c>
      <c r="H2557">
        <v>3215</v>
      </c>
      <c r="I2557" t="s">
        <v>25</v>
      </c>
      <c r="J2557">
        <v>5</v>
      </c>
      <c r="K2557" t="s">
        <v>35</v>
      </c>
      <c r="L2557" t="s">
        <v>32</v>
      </c>
      <c r="M2557">
        <v>50210</v>
      </c>
      <c r="N2557">
        <v>2</v>
      </c>
      <c r="O2557">
        <v>17</v>
      </c>
      <c r="P2557">
        <v>0</v>
      </c>
      <c r="Q2557">
        <v>20</v>
      </c>
      <c r="R2557">
        <v>3</v>
      </c>
      <c r="S2557">
        <v>7</v>
      </c>
      <c r="T2557">
        <v>1</v>
      </c>
      <c r="U2557">
        <v>7</v>
      </c>
      <c r="V2557">
        <f>COUNTIF(tbl_General[EmployeeID],tbl_General[[#This Row],[EmployeeID]])</f>
        <v>1</v>
      </c>
    </row>
    <row r="2558" spans="1:22" x14ac:dyDescent="0.25">
      <c r="A2558">
        <v>51</v>
      </c>
      <c r="B2558" t="s">
        <v>21</v>
      </c>
      <c r="C2558" t="s">
        <v>22</v>
      </c>
      <c r="D2558" t="s">
        <v>37</v>
      </c>
      <c r="E2558">
        <v>4</v>
      </c>
      <c r="F2558">
        <v>2</v>
      </c>
      <c r="G2558" t="s">
        <v>37</v>
      </c>
      <c r="H2558">
        <v>1402</v>
      </c>
      <c r="I2558" t="s">
        <v>34</v>
      </c>
      <c r="J2558">
        <v>2</v>
      </c>
      <c r="K2558" t="s">
        <v>43</v>
      </c>
      <c r="L2558" t="s">
        <v>32</v>
      </c>
      <c r="M2558">
        <v>25700</v>
      </c>
      <c r="N2558">
        <v>3</v>
      </c>
      <c r="O2558">
        <v>18</v>
      </c>
      <c r="P2558">
        <v>0</v>
      </c>
      <c r="Q2558">
        <v>21</v>
      </c>
      <c r="R2558">
        <v>2</v>
      </c>
      <c r="S2558">
        <v>7</v>
      </c>
      <c r="T2558">
        <v>1</v>
      </c>
      <c r="U2558">
        <v>0</v>
      </c>
      <c r="V2558">
        <f>COUNTIF(tbl_General[EmployeeID],tbl_General[[#This Row],[EmployeeID]])</f>
        <v>1</v>
      </c>
    </row>
    <row r="2559" spans="1:22" x14ac:dyDescent="0.25">
      <c r="A2559">
        <v>51</v>
      </c>
      <c r="B2559" t="s">
        <v>21</v>
      </c>
      <c r="C2559" t="s">
        <v>22</v>
      </c>
      <c r="D2559" t="s">
        <v>37</v>
      </c>
      <c r="E2559">
        <v>4</v>
      </c>
      <c r="F2559">
        <v>2</v>
      </c>
      <c r="G2559" t="s">
        <v>37</v>
      </c>
      <c r="H2559">
        <v>2872</v>
      </c>
      <c r="I2559" t="s">
        <v>34</v>
      </c>
      <c r="J2559">
        <v>2</v>
      </c>
      <c r="K2559" t="s">
        <v>43</v>
      </c>
      <c r="L2559" t="s">
        <v>32</v>
      </c>
      <c r="M2559">
        <v>25700</v>
      </c>
      <c r="N2559">
        <v>3</v>
      </c>
      <c r="O2559">
        <v>18</v>
      </c>
      <c r="P2559">
        <v>0</v>
      </c>
      <c r="Q2559">
        <v>21</v>
      </c>
      <c r="R2559">
        <v>2</v>
      </c>
      <c r="S2559">
        <v>7</v>
      </c>
      <c r="T2559">
        <v>1</v>
      </c>
      <c r="U2559">
        <v>0</v>
      </c>
      <c r="V2559">
        <f>COUNTIF(tbl_General[EmployeeID],tbl_General[[#This Row],[EmployeeID]])</f>
        <v>1</v>
      </c>
    </row>
    <row r="2560" spans="1:22" x14ac:dyDescent="0.25">
      <c r="A2560">
        <v>51</v>
      </c>
      <c r="B2560" t="s">
        <v>21</v>
      </c>
      <c r="C2560" t="s">
        <v>22</v>
      </c>
      <c r="D2560" t="s">
        <v>37</v>
      </c>
      <c r="E2560">
        <v>4</v>
      </c>
      <c r="F2560">
        <v>2</v>
      </c>
      <c r="G2560" t="s">
        <v>37</v>
      </c>
      <c r="H2560">
        <v>4342</v>
      </c>
      <c r="I2560" t="s">
        <v>34</v>
      </c>
      <c r="J2560">
        <v>2</v>
      </c>
      <c r="K2560" t="s">
        <v>43</v>
      </c>
      <c r="L2560" t="s">
        <v>32</v>
      </c>
      <c r="M2560">
        <v>25700</v>
      </c>
      <c r="N2560">
        <v>3</v>
      </c>
      <c r="O2560">
        <v>18</v>
      </c>
      <c r="P2560">
        <v>0</v>
      </c>
      <c r="Q2560">
        <v>21</v>
      </c>
      <c r="R2560">
        <v>2</v>
      </c>
      <c r="S2560">
        <v>7</v>
      </c>
      <c r="T2560">
        <v>1</v>
      </c>
      <c r="U2560">
        <v>0</v>
      </c>
      <c r="V2560">
        <f>COUNTIF(tbl_General[EmployeeID],tbl_General[[#This Row],[EmployeeID]])</f>
        <v>1</v>
      </c>
    </row>
    <row r="2561" spans="1:22" x14ac:dyDescent="0.25">
      <c r="A2561">
        <v>26</v>
      </c>
      <c r="B2561" t="s">
        <v>28</v>
      </c>
      <c r="C2561" t="s">
        <v>29</v>
      </c>
      <c r="D2561" t="s">
        <v>30</v>
      </c>
      <c r="E2561">
        <v>22</v>
      </c>
      <c r="F2561">
        <v>4</v>
      </c>
      <c r="G2561" t="s">
        <v>33</v>
      </c>
      <c r="H2561">
        <v>357</v>
      </c>
      <c r="I2561" t="s">
        <v>25</v>
      </c>
      <c r="J2561">
        <v>1</v>
      </c>
      <c r="K2561" t="s">
        <v>35</v>
      </c>
      <c r="L2561" t="s">
        <v>27</v>
      </c>
      <c r="M2561">
        <v>20240</v>
      </c>
      <c r="N2561">
        <v>1</v>
      </c>
      <c r="O2561">
        <v>23</v>
      </c>
      <c r="P2561">
        <v>0</v>
      </c>
      <c r="Q2561">
        <v>8</v>
      </c>
      <c r="R2561">
        <v>2</v>
      </c>
      <c r="S2561">
        <v>8</v>
      </c>
      <c r="T2561">
        <v>1</v>
      </c>
      <c r="U2561">
        <v>7</v>
      </c>
      <c r="V2561">
        <f>COUNTIF(tbl_General[EmployeeID],tbl_General[[#This Row],[EmployeeID]])</f>
        <v>1</v>
      </c>
    </row>
    <row r="2562" spans="1:22" x14ac:dyDescent="0.25">
      <c r="A2562">
        <v>26</v>
      </c>
      <c r="B2562" t="s">
        <v>28</v>
      </c>
      <c r="C2562" t="s">
        <v>29</v>
      </c>
      <c r="D2562" t="s">
        <v>30</v>
      </c>
      <c r="E2562">
        <v>22</v>
      </c>
      <c r="F2562">
        <v>4</v>
      </c>
      <c r="G2562" t="s">
        <v>33</v>
      </c>
      <c r="H2562">
        <v>1827</v>
      </c>
      <c r="I2562" t="s">
        <v>25</v>
      </c>
      <c r="J2562">
        <v>1</v>
      </c>
      <c r="K2562" t="s">
        <v>35</v>
      </c>
      <c r="L2562" t="s">
        <v>27</v>
      </c>
      <c r="M2562">
        <v>20240</v>
      </c>
      <c r="N2562">
        <v>1</v>
      </c>
      <c r="O2562">
        <v>23</v>
      </c>
      <c r="P2562">
        <v>0</v>
      </c>
      <c r="Q2562">
        <v>8</v>
      </c>
      <c r="R2562">
        <v>2</v>
      </c>
      <c r="S2562">
        <v>8</v>
      </c>
      <c r="T2562">
        <v>1</v>
      </c>
      <c r="U2562">
        <v>7</v>
      </c>
      <c r="V2562">
        <f>COUNTIF(tbl_General[EmployeeID],tbl_General[[#This Row],[EmployeeID]])</f>
        <v>1</v>
      </c>
    </row>
    <row r="2563" spans="1:22" x14ac:dyDescent="0.25">
      <c r="A2563">
        <v>26</v>
      </c>
      <c r="B2563" t="s">
        <v>28</v>
      </c>
      <c r="C2563" t="s">
        <v>29</v>
      </c>
      <c r="D2563" t="s">
        <v>30</v>
      </c>
      <c r="E2563">
        <v>22</v>
      </c>
      <c r="F2563">
        <v>4</v>
      </c>
      <c r="G2563" t="s">
        <v>33</v>
      </c>
      <c r="H2563">
        <v>3297</v>
      </c>
      <c r="I2563" t="s">
        <v>25</v>
      </c>
      <c r="J2563">
        <v>1</v>
      </c>
      <c r="K2563" t="s">
        <v>35</v>
      </c>
      <c r="L2563" t="s">
        <v>27</v>
      </c>
      <c r="M2563">
        <v>20240</v>
      </c>
      <c r="N2563">
        <v>1</v>
      </c>
      <c r="O2563">
        <v>23</v>
      </c>
      <c r="P2563">
        <v>0</v>
      </c>
      <c r="Q2563">
        <v>8</v>
      </c>
      <c r="R2563">
        <v>2</v>
      </c>
      <c r="S2563">
        <v>8</v>
      </c>
      <c r="T2563">
        <v>1</v>
      </c>
      <c r="U2563">
        <v>7</v>
      </c>
      <c r="V2563">
        <f>COUNTIF(tbl_General[EmployeeID],tbl_General[[#This Row],[EmployeeID]])</f>
        <v>1</v>
      </c>
    </row>
    <row r="2564" spans="1:22" x14ac:dyDescent="0.25">
      <c r="A2564">
        <v>36</v>
      </c>
      <c r="B2564" t="s">
        <v>21</v>
      </c>
      <c r="C2564" t="s">
        <v>29</v>
      </c>
      <c r="D2564" t="s">
        <v>30</v>
      </c>
      <c r="E2564">
        <v>1</v>
      </c>
      <c r="F2564">
        <v>3</v>
      </c>
      <c r="G2564" t="s">
        <v>24</v>
      </c>
      <c r="H2564">
        <v>1420</v>
      </c>
      <c r="I2564" t="s">
        <v>25</v>
      </c>
      <c r="J2564">
        <v>2</v>
      </c>
      <c r="K2564" t="s">
        <v>40</v>
      </c>
      <c r="L2564" t="s">
        <v>32</v>
      </c>
      <c r="M2564">
        <v>23050</v>
      </c>
      <c r="N2564">
        <v>1</v>
      </c>
      <c r="O2564">
        <v>17</v>
      </c>
      <c r="P2564">
        <v>0</v>
      </c>
      <c r="Q2564">
        <v>8</v>
      </c>
      <c r="R2564">
        <v>3</v>
      </c>
      <c r="S2564">
        <v>8</v>
      </c>
      <c r="T2564">
        <v>1</v>
      </c>
      <c r="U2564">
        <v>7</v>
      </c>
      <c r="V2564">
        <f>COUNTIF(tbl_General[EmployeeID],tbl_General[[#This Row],[EmployeeID]])</f>
        <v>1</v>
      </c>
    </row>
    <row r="2565" spans="1:22" x14ac:dyDescent="0.25">
      <c r="A2565">
        <v>36</v>
      </c>
      <c r="B2565" t="s">
        <v>21</v>
      </c>
      <c r="C2565" t="s">
        <v>29</v>
      </c>
      <c r="D2565" t="s">
        <v>30</v>
      </c>
      <c r="E2565">
        <v>1</v>
      </c>
      <c r="F2565">
        <v>3</v>
      </c>
      <c r="G2565" t="s">
        <v>24</v>
      </c>
      <c r="H2565">
        <v>2890</v>
      </c>
      <c r="I2565" t="s">
        <v>25</v>
      </c>
      <c r="J2565">
        <v>2</v>
      </c>
      <c r="K2565" t="s">
        <v>40</v>
      </c>
      <c r="L2565" t="s">
        <v>32</v>
      </c>
      <c r="M2565">
        <v>23050</v>
      </c>
      <c r="N2565">
        <v>1</v>
      </c>
      <c r="O2565">
        <v>17</v>
      </c>
      <c r="P2565">
        <v>0</v>
      </c>
      <c r="Q2565">
        <v>8</v>
      </c>
      <c r="R2565">
        <v>3</v>
      </c>
      <c r="S2565">
        <v>8</v>
      </c>
      <c r="T2565">
        <v>1</v>
      </c>
      <c r="U2565">
        <v>7</v>
      </c>
      <c r="V2565">
        <f>COUNTIF(tbl_General[EmployeeID],tbl_General[[#This Row],[EmployeeID]])</f>
        <v>1</v>
      </c>
    </row>
    <row r="2566" spans="1:22" x14ac:dyDescent="0.25">
      <c r="A2566">
        <v>36</v>
      </c>
      <c r="B2566" t="s">
        <v>21</v>
      </c>
      <c r="C2566" t="s">
        <v>29</v>
      </c>
      <c r="D2566" t="s">
        <v>30</v>
      </c>
      <c r="E2566">
        <v>1</v>
      </c>
      <c r="F2566">
        <v>3</v>
      </c>
      <c r="G2566" t="s">
        <v>24</v>
      </c>
      <c r="H2566">
        <v>4360</v>
      </c>
      <c r="I2566" t="s">
        <v>25</v>
      </c>
      <c r="J2566">
        <v>2</v>
      </c>
      <c r="K2566" t="s">
        <v>40</v>
      </c>
      <c r="L2566" t="s">
        <v>32</v>
      </c>
      <c r="M2566">
        <v>23050</v>
      </c>
      <c r="N2566">
        <v>1</v>
      </c>
      <c r="O2566">
        <v>17</v>
      </c>
      <c r="P2566">
        <v>0</v>
      </c>
      <c r="Q2566">
        <v>8</v>
      </c>
      <c r="R2566">
        <v>3</v>
      </c>
      <c r="S2566">
        <v>8</v>
      </c>
      <c r="T2566">
        <v>1</v>
      </c>
      <c r="U2566">
        <v>7</v>
      </c>
      <c r="V2566">
        <f>COUNTIF(tbl_General[EmployeeID],tbl_General[[#This Row],[EmployeeID]])</f>
        <v>1</v>
      </c>
    </row>
    <row r="2567" spans="1:22" x14ac:dyDescent="0.25">
      <c r="A2567">
        <v>28</v>
      </c>
      <c r="B2567" t="s">
        <v>21</v>
      </c>
      <c r="C2567" t="s">
        <v>22</v>
      </c>
      <c r="D2567" t="s">
        <v>30</v>
      </c>
      <c r="E2567">
        <v>5</v>
      </c>
      <c r="F2567">
        <v>1</v>
      </c>
      <c r="G2567" t="s">
        <v>46</v>
      </c>
      <c r="H2567">
        <v>816</v>
      </c>
      <c r="I2567" t="s">
        <v>34</v>
      </c>
      <c r="J2567">
        <v>2</v>
      </c>
      <c r="K2567" t="s">
        <v>40</v>
      </c>
      <c r="L2567" t="s">
        <v>27</v>
      </c>
      <c r="M2567">
        <v>25590</v>
      </c>
      <c r="N2567">
        <v>1</v>
      </c>
      <c r="O2567">
        <v>11</v>
      </c>
      <c r="P2567">
        <v>0</v>
      </c>
      <c r="Q2567">
        <v>8</v>
      </c>
      <c r="R2567">
        <v>3</v>
      </c>
      <c r="S2567">
        <v>8</v>
      </c>
      <c r="T2567">
        <v>1</v>
      </c>
      <c r="U2567">
        <v>7</v>
      </c>
      <c r="V2567">
        <f>COUNTIF(tbl_General[EmployeeID],tbl_General[[#This Row],[EmployeeID]])</f>
        <v>1</v>
      </c>
    </row>
    <row r="2568" spans="1:22" x14ac:dyDescent="0.25">
      <c r="A2568">
        <v>28</v>
      </c>
      <c r="B2568" t="s">
        <v>21</v>
      </c>
      <c r="C2568" t="s">
        <v>22</v>
      </c>
      <c r="D2568" t="s">
        <v>30</v>
      </c>
      <c r="E2568">
        <v>5</v>
      </c>
      <c r="F2568">
        <v>1</v>
      </c>
      <c r="G2568" t="s">
        <v>46</v>
      </c>
      <c r="H2568">
        <v>2286</v>
      </c>
      <c r="I2568" t="s">
        <v>34</v>
      </c>
      <c r="J2568">
        <v>2</v>
      </c>
      <c r="K2568" t="s">
        <v>40</v>
      </c>
      <c r="L2568" t="s">
        <v>27</v>
      </c>
      <c r="M2568">
        <v>25590</v>
      </c>
      <c r="N2568">
        <v>1</v>
      </c>
      <c r="O2568">
        <v>11</v>
      </c>
      <c r="P2568">
        <v>0</v>
      </c>
      <c r="Q2568">
        <v>8</v>
      </c>
      <c r="R2568">
        <v>3</v>
      </c>
      <c r="S2568">
        <v>8</v>
      </c>
      <c r="T2568">
        <v>1</v>
      </c>
      <c r="U2568">
        <v>7</v>
      </c>
      <c r="V2568">
        <f>COUNTIF(tbl_General[EmployeeID],tbl_General[[#This Row],[EmployeeID]])</f>
        <v>1</v>
      </c>
    </row>
    <row r="2569" spans="1:22" x14ac:dyDescent="0.25">
      <c r="A2569">
        <v>28</v>
      </c>
      <c r="B2569" t="s">
        <v>21</v>
      </c>
      <c r="C2569" t="s">
        <v>22</v>
      </c>
      <c r="D2569" t="s">
        <v>30</v>
      </c>
      <c r="E2569">
        <v>5</v>
      </c>
      <c r="F2569">
        <v>1</v>
      </c>
      <c r="G2569" t="s">
        <v>46</v>
      </c>
      <c r="H2569">
        <v>3756</v>
      </c>
      <c r="I2569" t="s">
        <v>34</v>
      </c>
      <c r="J2569">
        <v>2</v>
      </c>
      <c r="K2569" t="s">
        <v>40</v>
      </c>
      <c r="L2569" t="s">
        <v>27</v>
      </c>
      <c r="M2569">
        <v>25590</v>
      </c>
      <c r="N2569">
        <v>1</v>
      </c>
      <c r="O2569">
        <v>11</v>
      </c>
      <c r="P2569">
        <v>0</v>
      </c>
      <c r="Q2569">
        <v>8</v>
      </c>
      <c r="R2569">
        <v>3</v>
      </c>
      <c r="S2569">
        <v>8</v>
      </c>
      <c r="T2569">
        <v>1</v>
      </c>
      <c r="U2569">
        <v>7</v>
      </c>
      <c r="V2569">
        <f>COUNTIF(tbl_General[EmployeeID],tbl_General[[#This Row],[EmployeeID]])</f>
        <v>1</v>
      </c>
    </row>
    <row r="2570" spans="1:22" x14ac:dyDescent="0.25">
      <c r="A2570">
        <v>37</v>
      </c>
      <c r="B2570" t="s">
        <v>21</v>
      </c>
      <c r="C2570" t="s">
        <v>22</v>
      </c>
      <c r="D2570" t="s">
        <v>30</v>
      </c>
      <c r="E2570">
        <v>7</v>
      </c>
      <c r="F2570">
        <v>3</v>
      </c>
      <c r="G2570" t="s">
        <v>24</v>
      </c>
      <c r="H2570">
        <v>1408</v>
      </c>
      <c r="I2570" t="s">
        <v>25</v>
      </c>
      <c r="J2570">
        <v>1</v>
      </c>
      <c r="K2570" t="s">
        <v>31</v>
      </c>
      <c r="L2570" t="s">
        <v>27</v>
      </c>
      <c r="M2570">
        <v>29290</v>
      </c>
      <c r="N2570">
        <v>1</v>
      </c>
      <c r="O2570">
        <v>12</v>
      </c>
      <c r="P2570">
        <v>0</v>
      </c>
      <c r="Q2570">
        <v>8</v>
      </c>
      <c r="R2570">
        <v>2</v>
      </c>
      <c r="S2570">
        <v>8</v>
      </c>
      <c r="T2570">
        <v>1</v>
      </c>
      <c r="U2570">
        <v>7</v>
      </c>
      <c r="V2570">
        <f>COUNTIF(tbl_General[EmployeeID],tbl_General[[#This Row],[EmployeeID]])</f>
        <v>1</v>
      </c>
    </row>
    <row r="2571" spans="1:22" x14ac:dyDescent="0.25">
      <c r="A2571">
        <v>37</v>
      </c>
      <c r="B2571" t="s">
        <v>21</v>
      </c>
      <c r="C2571" t="s">
        <v>22</v>
      </c>
      <c r="D2571" t="s">
        <v>30</v>
      </c>
      <c r="E2571">
        <v>7</v>
      </c>
      <c r="F2571">
        <v>3</v>
      </c>
      <c r="G2571" t="s">
        <v>24</v>
      </c>
      <c r="H2571">
        <v>2878</v>
      </c>
      <c r="I2571" t="s">
        <v>25</v>
      </c>
      <c r="J2571">
        <v>1</v>
      </c>
      <c r="K2571" t="s">
        <v>31</v>
      </c>
      <c r="L2571" t="s">
        <v>27</v>
      </c>
      <c r="M2571">
        <v>29290</v>
      </c>
      <c r="N2571">
        <v>1</v>
      </c>
      <c r="O2571">
        <v>12</v>
      </c>
      <c r="P2571">
        <v>0</v>
      </c>
      <c r="Q2571">
        <v>8</v>
      </c>
      <c r="R2571">
        <v>2</v>
      </c>
      <c r="S2571">
        <v>8</v>
      </c>
      <c r="T2571">
        <v>1</v>
      </c>
      <c r="U2571">
        <v>7</v>
      </c>
      <c r="V2571">
        <f>COUNTIF(tbl_General[EmployeeID],tbl_General[[#This Row],[EmployeeID]])</f>
        <v>1</v>
      </c>
    </row>
    <row r="2572" spans="1:22" x14ac:dyDescent="0.25">
      <c r="A2572">
        <v>37</v>
      </c>
      <c r="B2572" t="s">
        <v>21</v>
      </c>
      <c r="C2572" t="s">
        <v>22</v>
      </c>
      <c r="D2572" t="s">
        <v>30</v>
      </c>
      <c r="E2572">
        <v>7</v>
      </c>
      <c r="F2572">
        <v>3</v>
      </c>
      <c r="G2572" t="s">
        <v>24</v>
      </c>
      <c r="H2572">
        <v>4348</v>
      </c>
      <c r="I2572" t="s">
        <v>25</v>
      </c>
      <c r="J2572">
        <v>1</v>
      </c>
      <c r="K2572" t="s">
        <v>31</v>
      </c>
      <c r="L2572" t="s">
        <v>27</v>
      </c>
      <c r="M2572">
        <v>29290</v>
      </c>
      <c r="N2572">
        <v>1</v>
      </c>
      <c r="O2572">
        <v>12</v>
      </c>
      <c r="P2572">
        <v>0</v>
      </c>
      <c r="Q2572">
        <v>8</v>
      </c>
      <c r="R2572">
        <v>2</v>
      </c>
      <c r="S2572">
        <v>8</v>
      </c>
      <c r="T2572">
        <v>1</v>
      </c>
      <c r="U2572">
        <v>7</v>
      </c>
      <c r="V2572">
        <f>COUNTIF(tbl_General[EmployeeID],tbl_General[[#This Row],[EmployeeID]])</f>
        <v>1</v>
      </c>
    </row>
    <row r="2573" spans="1:22" x14ac:dyDescent="0.25">
      <c r="A2573">
        <v>33</v>
      </c>
      <c r="B2573" t="s">
        <v>21</v>
      </c>
      <c r="C2573" t="s">
        <v>22</v>
      </c>
      <c r="D2573" t="s">
        <v>30</v>
      </c>
      <c r="E2573">
        <v>4</v>
      </c>
      <c r="F2573">
        <v>3</v>
      </c>
      <c r="G2573" t="s">
        <v>24</v>
      </c>
      <c r="H2573">
        <v>1398</v>
      </c>
      <c r="I2573" t="s">
        <v>34</v>
      </c>
      <c r="J2573">
        <v>1</v>
      </c>
      <c r="K2573" t="s">
        <v>37</v>
      </c>
      <c r="L2573" t="s">
        <v>27</v>
      </c>
      <c r="M2573">
        <v>33060</v>
      </c>
      <c r="N2573">
        <v>1</v>
      </c>
      <c r="O2573">
        <v>11</v>
      </c>
      <c r="P2573">
        <v>3</v>
      </c>
      <c r="Q2573">
        <v>8</v>
      </c>
      <c r="R2573">
        <v>6</v>
      </c>
      <c r="S2573">
        <v>8</v>
      </c>
      <c r="T2573">
        <v>1</v>
      </c>
      <c r="U2573">
        <v>6</v>
      </c>
      <c r="V2573">
        <f>COUNTIF(tbl_General[EmployeeID],tbl_General[[#This Row],[EmployeeID]])</f>
        <v>1</v>
      </c>
    </row>
    <row r="2574" spans="1:22" x14ac:dyDescent="0.25">
      <c r="A2574">
        <v>33</v>
      </c>
      <c r="B2574" t="s">
        <v>21</v>
      </c>
      <c r="C2574" t="s">
        <v>22</v>
      </c>
      <c r="D2574" t="s">
        <v>30</v>
      </c>
      <c r="E2574">
        <v>4</v>
      </c>
      <c r="F2574">
        <v>3</v>
      </c>
      <c r="G2574" t="s">
        <v>24</v>
      </c>
      <c r="H2574">
        <v>2868</v>
      </c>
      <c r="I2574" t="s">
        <v>34</v>
      </c>
      <c r="J2574">
        <v>1</v>
      </c>
      <c r="K2574" t="s">
        <v>37</v>
      </c>
      <c r="L2574" t="s">
        <v>27</v>
      </c>
      <c r="M2574">
        <v>33060</v>
      </c>
      <c r="N2574">
        <v>1</v>
      </c>
      <c r="O2574">
        <v>11</v>
      </c>
      <c r="P2574">
        <v>3</v>
      </c>
      <c r="Q2574">
        <v>8</v>
      </c>
      <c r="R2574">
        <v>6</v>
      </c>
      <c r="S2574">
        <v>8</v>
      </c>
      <c r="T2574">
        <v>1</v>
      </c>
      <c r="U2574">
        <v>6</v>
      </c>
      <c r="V2574">
        <f>COUNTIF(tbl_General[EmployeeID],tbl_General[[#This Row],[EmployeeID]])</f>
        <v>1</v>
      </c>
    </row>
    <row r="2575" spans="1:22" x14ac:dyDescent="0.25">
      <c r="A2575">
        <v>33</v>
      </c>
      <c r="B2575" t="s">
        <v>21</v>
      </c>
      <c r="C2575" t="s">
        <v>22</v>
      </c>
      <c r="D2575" t="s">
        <v>30</v>
      </c>
      <c r="E2575">
        <v>4</v>
      </c>
      <c r="F2575">
        <v>3</v>
      </c>
      <c r="G2575" t="s">
        <v>24</v>
      </c>
      <c r="H2575">
        <v>4338</v>
      </c>
      <c r="I2575" t="s">
        <v>34</v>
      </c>
      <c r="J2575">
        <v>1</v>
      </c>
      <c r="K2575" t="s">
        <v>37</v>
      </c>
      <c r="L2575" t="s">
        <v>27</v>
      </c>
      <c r="M2575">
        <v>33060</v>
      </c>
      <c r="N2575">
        <v>1</v>
      </c>
      <c r="O2575">
        <v>11</v>
      </c>
      <c r="P2575">
        <v>3</v>
      </c>
      <c r="Q2575">
        <v>8</v>
      </c>
      <c r="R2575">
        <v>6</v>
      </c>
      <c r="S2575">
        <v>8</v>
      </c>
      <c r="T2575">
        <v>1</v>
      </c>
      <c r="U2575">
        <v>6</v>
      </c>
      <c r="V2575">
        <f>COUNTIF(tbl_General[EmployeeID],tbl_General[[#This Row],[EmployeeID]])</f>
        <v>1</v>
      </c>
    </row>
    <row r="2576" spans="1:22" x14ac:dyDescent="0.25">
      <c r="A2576">
        <v>34</v>
      </c>
      <c r="B2576" t="s">
        <v>21</v>
      </c>
      <c r="C2576" t="s">
        <v>22</v>
      </c>
      <c r="D2576" t="s">
        <v>23</v>
      </c>
      <c r="E2576">
        <v>1</v>
      </c>
      <c r="F2576">
        <v>3</v>
      </c>
      <c r="G2576" t="s">
        <v>38</v>
      </c>
      <c r="H2576">
        <v>1189</v>
      </c>
      <c r="I2576" t="s">
        <v>25</v>
      </c>
      <c r="J2576">
        <v>1</v>
      </c>
      <c r="K2576" t="s">
        <v>40</v>
      </c>
      <c r="L2576" t="s">
        <v>27</v>
      </c>
      <c r="M2576">
        <v>62320</v>
      </c>
      <c r="N2576">
        <v>1</v>
      </c>
      <c r="O2576">
        <v>13</v>
      </c>
      <c r="P2576">
        <v>1</v>
      </c>
      <c r="Q2576">
        <v>8</v>
      </c>
      <c r="R2576">
        <v>3</v>
      </c>
      <c r="S2576">
        <v>8</v>
      </c>
      <c r="T2576">
        <v>1</v>
      </c>
      <c r="U2576">
        <v>7</v>
      </c>
      <c r="V2576">
        <f>COUNTIF(tbl_General[EmployeeID],tbl_General[[#This Row],[EmployeeID]])</f>
        <v>1</v>
      </c>
    </row>
    <row r="2577" spans="1:22" x14ac:dyDescent="0.25">
      <c r="A2577">
        <v>34</v>
      </c>
      <c r="B2577" t="s">
        <v>21</v>
      </c>
      <c r="C2577" t="s">
        <v>22</v>
      </c>
      <c r="D2577" t="s">
        <v>23</v>
      </c>
      <c r="E2577">
        <v>1</v>
      </c>
      <c r="F2577">
        <v>3</v>
      </c>
      <c r="G2577" t="s">
        <v>38</v>
      </c>
      <c r="H2577">
        <v>2659</v>
      </c>
      <c r="I2577" t="s">
        <v>25</v>
      </c>
      <c r="J2577">
        <v>1</v>
      </c>
      <c r="K2577" t="s">
        <v>40</v>
      </c>
      <c r="L2577" t="s">
        <v>27</v>
      </c>
      <c r="M2577">
        <v>62320</v>
      </c>
      <c r="N2577">
        <v>1</v>
      </c>
      <c r="O2577">
        <v>13</v>
      </c>
      <c r="P2577">
        <v>1</v>
      </c>
      <c r="Q2577">
        <v>8</v>
      </c>
      <c r="R2577">
        <v>3</v>
      </c>
      <c r="S2577">
        <v>8</v>
      </c>
      <c r="T2577">
        <v>1</v>
      </c>
      <c r="U2577">
        <v>7</v>
      </c>
      <c r="V2577">
        <f>COUNTIF(tbl_General[EmployeeID],tbl_General[[#This Row],[EmployeeID]])</f>
        <v>1</v>
      </c>
    </row>
    <row r="2578" spans="1:22" x14ac:dyDescent="0.25">
      <c r="A2578">
        <v>34</v>
      </c>
      <c r="B2578" t="s">
        <v>21</v>
      </c>
      <c r="C2578" t="s">
        <v>22</v>
      </c>
      <c r="D2578" t="s">
        <v>23</v>
      </c>
      <c r="E2578">
        <v>1</v>
      </c>
      <c r="F2578">
        <v>3</v>
      </c>
      <c r="G2578" t="s">
        <v>38</v>
      </c>
      <c r="H2578">
        <v>4129</v>
      </c>
      <c r="I2578" t="s">
        <v>25</v>
      </c>
      <c r="J2578">
        <v>1</v>
      </c>
      <c r="K2578" t="s">
        <v>40</v>
      </c>
      <c r="L2578" t="s">
        <v>27</v>
      </c>
      <c r="M2578">
        <v>62320</v>
      </c>
      <c r="N2578">
        <v>1</v>
      </c>
      <c r="O2578">
        <v>13</v>
      </c>
      <c r="P2578">
        <v>1</v>
      </c>
      <c r="Q2578">
        <v>8</v>
      </c>
      <c r="R2578">
        <v>3</v>
      </c>
      <c r="S2578">
        <v>8</v>
      </c>
      <c r="T2578">
        <v>1</v>
      </c>
      <c r="U2578">
        <v>7</v>
      </c>
      <c r="V2578">
        <f>COUNTIF(tbl_General[EmployeeID],tbl_General[[#This Row],[EmployeeID]])</f>
        <v>1</v>
      </c>
    </row>
    <row r="2579" spans="1:22" x14ac:dyDescent="0.25">
      <c r="A2579">
        <v>26</v>
      </c>
      <c r="B2579" t="s">
        <v>21</v>
      </c>
      <c r="C2579" t="s">
        <v>22</v>
      </c>
      <c r="D2579" t="s">
        <v>23</v>
      </c>
      <c r="E2579">
        <v>1</v>
      </c>
      <c r="F2579">
        <v>3</v>
      </c>
      <c r="G2579" t="s">
        <v>45</v>
      </c>
      <c r="H2579">
        <v>476</v>
      </c>
      <c r="I2579" t="s">
        <v>25</v>
      </c>
      <c r="J2579">
        <v>2</v>
      </c>
      <c r="K2579" t="s">
        <v>31</v>
      </c>
      <c r="L2579" t="s">
        <v>27</v>
      </c>
      <c r="M2579">
        <v>175840</v>
      </c>
      <c r="N2579">
        <v>1</v>
      </c>
      <c r="O2579">
        <v>20</v>
      </c>
      <c r="P2579">
        <v>0</v>
      </c>
      <c r="Q2579">
        <v>8</v>
      </c>
      <c r="R2579">
        <v>2</v>
      </c>
      <c r="S2579">
        <v>8</v>
      </c>
      <c r="T2579">
        <v>1</v>
      </c>
      <c r="U2579">
        <v>3</v>
      </c>
      <c r="V2579">
        <f>COUNTIF(tbl_General[EmployeeID],tbl_General[[#This Row],[EmployeeID]])</f>
        <v>1</v>
      </c>
    </row>
    <row r="2580" spans="1:22" x14ac:dyDescent="0.25">
      <c r="A2580">
        <v>26</v>
      </c>
      <c r="B2580" t="s">
        <v>21</v>
      </c>
      <c r="C2580" t="s">
        <v>22</v>
      </c>
      <c r="D2580" t="s">
        <v>23</v>
      </c>
      <c r="E2580">
        <v>1</v>
      </c>
      <c r="F2580">
        <v>3</v>
      </c>
      <c r="G2580" t="s">
        <v>45</v>
      </c>
      <c r="H2580">
        <v>1946</v>
      </c>
      <c r="I2580" t="s">
        <v>25</v>
      </c>
      <c r="J2580">
        <v>2</v>
      </c>
      <c r="K2580" t="s">
        <v>31</v>
      </c>
      <c r="L2580" t="s">
        <v>27</v>
      </c>
      <c r="M2580">
        <v>175840</v>
      </c>
      <c r="N2580">
        <v>1</v>
      </c>
      <c r="O2580">
        <v>20</v>
      </c>
      <c r="P2580">
        <v>0</v>
      </c>
      <c r="Q2580">
        <v>8</v>
      </c>
      <c r="R2580">
        <v>2</v>
      </c>
      <c r="S2580">
        <v>8</v>
      </c>
      <c r="T2580">
        <v>1</v>
      </c>
      <c r="U2580">
        <v>3</v>
      </c>
      <c r="V2580">
        <f>COUNTIF(tbl_General[EmployeeID],tbl_General[[#This Row],[EmployeeID]])</f>
        <v>1</v>
      </c>
    </row>
    <row r="2581" spans="1:22" x14ac:dyDescent="0.25">
      <c r="A2581">
        <v>26</v>
      </c>
      <c r="B2581" t="s">
        <v>21</v>
      </c>
      <c r="C2581" t="s">
        <v>22</v>
      </c>
      <c r="D2581" t="s">
        <v>23</v>
      </c>
      <c r="E2581">
        <v>1</v>
      </c>
      <c r="F2581">
        <v>3</v>
      </c>
      <c r="G2581" t="s">
        <v>45</v>
      </c>
      <c r="H2581">
        <v>3416</v>
      </c>
      <c r="I2581" t="s">
        <v>25</v>
      </c>
      <c r="J2581">
        <v>2</v>
      </c>
      <c r="K2581" t="s">
        <v>31</v>
      </c>
      <c r="L2581" t="s">
        <v>27</v>
      </c>
      <c r="M2581">
        <v>175840</v>
      </c>
      <c r="N2581">
        <v>1</v>
      </c>
      <c r="O2581">
        <v>20</v>
      </c>
      <c r="P2581">
        <v>0</v>
      </c>
      <c r="Q2581">
        <v>8</v>
      </c>
      <c r="R2581">
        <v>2</v>
      </c>
      <c r="S2581">
        <v>8</v>
      </c>
      <c r="T2581">
        <v>1</v>
      </c>
      <c r="U2581">
        <v>3</v>
      </c>
      <c r="V2581">
        <f>COUNTIF(tbl_General[EmployeeID],tbl_General[[#This Row],[EmployeeID]])</f>
        <v>1</v>
      </c>
    </row>
    <row r="2582" spans="1:22" x14ac:dyDescent="0.25">
      <c r="A2582">
        <v>43</v>
      </c>
      <c r="B2582" t="s">
        <v>21</v>
      </c>
      <c r="C2582" t="s">
        <v>29</v>
      </c>
      <c r="D2582" t="s">
        <v>30</v>
      </c>
      <c r="E2582">
        <v>7</v>
      </c>
      <c r="F2582">
        <v>4</v>
      </c>
      <c r="G2582" t="s">
        <v>38</v>
      </c>
      <c r="H2582">
        <v>58</v>
      </c>
      <c r="I2582" t="s">
        <v>34</v>
      </c>
      <c r="J2582">
        <v>4</v>
      </c>
      <c r="K2582" t="s">
        <v>31</v>
      </c>
      <c r="L2582" t="s">
        <v>32</v>
      </c>
      <c r="M2582">
        <v>24390</v>
      </c>
      <c r="N2582">
        <v>0</v>
      </c>
      <c r="O2582">
        <v>15</v>
      </c>
      <c r="P2582">
        <v>0</v>
      </c>
      <c r="Q2582">
        <v>9</v>
      </c>
      <c r="R2582">
        <v>2</v>
      </c>
      <c r="S2582">
        <v>8</v>
      </c>
      <c r="T2582">
        <v>1</v>
      </c>
      <c r="U2582">
        <v>7</v>
      </c>
      <c r="V2582">
        <f>COUNTIF(tbl_General[EmployeeID],tbl_General[[#This Row],[EmployeeID]])</f>
        <v>1</v>
      </c>
    </row>
    <row r="2583" spans="1:22" x14ac:dyDescent="0.25">
      <c r="A2583">
        <v>43</v>
      </c>
      <c r="B2583" t="s">
        <v>21</v>
      </c>
      <c r="C2583" t="s">
        <v>29</v>
      </c>
      <c r="D2583" t="s">
        <v>30</v>
      </c>
      <c r="E2583">
        <v>7</v>
      </c>
      <c r="F2583">
        <v>4</v>
      </c>
      <c r="G2583" t="s">
        <v>38</v>
      </c>
      <c r="H2583">
        <v>1528</v>
      </c>
      <c r="I2583" t="s">
        <v>34</v>
      </c>
      <c r="J2583">
        <v>4</v>
      </c>
      <c r="K2583" t="s">
        <v>31</v>
      </c>
      <c r="L2583" t="s">
        <v>32</v>
      </c>
      <c r="M2583">
        <v>24390</v>
      </c>
      <c r="N2583">
        <v>0</v>
      </c>
      <c r="O2583">
        <v>15</v>
      </c>
      <c r="P2583">
        <v>0</v>
      </c>
      <c r="Q2583">
        <v>9</v>
      </c>
      <c r="R2583">
        <v>2</v>
      </c>
      <c r="S2583">
        <v>8</v>
      </c>
      <c r="T2583">
        <v>1</v>
      </c>
      <c r="U2583">
        <v>7</v>
      </c>
      <c r="V2583">
        <f>COUNTIF(tbl_General[EmployeeID],tbl_General[[#This Row],[EmployeeID]])</f>
        <v>1</v>
      </c>
    </row>
    <row r="2584" spans="1:22" x14ac:dyDescent="0.25">
      <c r="A2584">
        <v>43</v>
      </c>
      <c r="B2584" t="s">
        <v>21</v>
      </c>
      <c r="C2584" t="s">
        <v>29</v>
      </c>
      <c r="D2584" t="s">
        <v>30</v>
      </c>
      <c r="E2584">
        <v>7</v>
      </c>
      <c r="F2584">
        <v>4</v>
      </c>
      <c r="G2584" t="s">
        <v>38</v>
      </c>
      <c r="H2584">
        <v>2998</v>
      </c>
      <c r="I2584" t="s">
        <v>34</v>
      </c>
      <c r="J2584">
        <v>4</v>
      </c>
      <c r="K2584" t="s">
        <v>31</v>
      </c>
      <c r="L2584" t="s">
        <v>32</v>
      </c>
      <c r="M2584">
        <v>24390</v>
      </c>
      <c r="N2584">
        <v>0</v>
      </c>
      <c r="O2584">
        <v>15</v>
      </c>
      <c r="P2584">
        <v>0</v>
      </c>
      <c r="Q2584">
        <v>9</v>
      </c>
      <c r="R2584">
        <v>2</v>
      </c>
      <c r="S2584">
        <v>8</v>
      </c>
      <c r="T2584">
        <v>1</v>
      </c>
      <c r="U2584">
        <v>7</v>
      </c>
      <c r="V2584">
        <f>COUNTIF(tbl_General[EmployeeID],tbl_General[[#This Row],[EmployeeID]])</f>
        <v>1</v>
      </c>
    </row>
    <row r="2585" spans="1:22" x14ac:dyDescent="0.25">
      <c r="A2585">
        <v>34</v>
      </c>
      <c r="B2585" t="s">
        <v>21</v>
      </c>
      <c r="C2585" t="s">
        <v>22</v>
      </c>
      <c r="D2585" t="s">
        <v>30</v>
      </c>
      <c r="E2585">
        <v>19</v>
      </c>
      <c r="F2585">
        <v>3</v>
      </c>
      <c r="G2585" t="s">
        <v>46</v>
      </c>
      <c r="H2585">
        <v>1128</v>
      </c>
      <c r="I2585" t="s">
        <v>25</v>
      </c>
      <c r="J2585">
        <v>1</v>
      </c>
      <c r="K2585" t="s">
        <v>39</v>
      </c>
      <c r="L2585" t="s">
        <v>41</v>
      </c>
      <c r="M2585">
        <v>33390</v>
      </c>
      <c r="N2585">
        <v>1</v>
      </c>
      <c r="O2585">
        <v>16</v>
      </c>
      <c r="P2585">
        <v>0</v>
      </c>
      <c r="Q2585">
        <v>9</v>
      </c>
      <c r="R2585">
        <v>2</v>
      </c>
      <c r="S2585">
        <v>8</v>
      </c>
      <c r="T2585">
        <v>1</v>
      </c>
      <c r="U2585">
        <v>1</v>
      </c>
      <c r="V2585">
        <f>COUNTIF(tbl_General[EmployeeID],tbl_General[[#This Row],[EmployeeID]])</f>
        <v>1</v>
      </c>
    </row>
    <row r="2586" spans="1:22" x14ac:dyDescent="0.25">
      <c r="A2586">
        <v>34</v>
      </c>
      <c r="B2586" t="s">
        <v>21</v>
      </c>
      <c r="C2586" t="s">
        <v>22</v>
      </c>
      <c r="D2586" t="s">
        <v>30</v>
      </c>
      <c r="E2586">
        <v>19</v>
      </c>
      <c r="F2586">
        <v>3</v>
      </c>
      <c r="G2586" t="s">
        <v>46</v>
      </c>
      <c r="H2586">
        <v>2598</v>
      </c>
      <c r="I2586" t="s">
        <v>25</v>
      </c>
      <c r="J2586">
        <v>1</v>
      </c>
      <c r="K2586" t="s">
        <v>39</v>
      </c>
      <c r="L2586" t="s">
        <v>41</v>
      </c>
      <c r="M2586">
        <v>33390</v>
      </c>
      <c r="N2586">
        <v>1</v>
      </c>
      <c r="O2586">
        <v>16</v>
      </c>
      <c r="P2586">
        <v>0</v>
      </c>
      <c r="Q2586">
        <v>9</v>
      </c>
      <c r="R2586">
        <v>2</v>
      </c>
      <c r="S2586">
        <v>8</v>
      </c>
      <c r="T2586">
        <v>1</v>
      </c>
      <c r="U2586">
        <v>1</v>
      </c>
      <c r="V2586">
        <f>COUNTIF(tbl_General[EmployeeID],tbl_General[[#This Row],[EmployeeID]])</f>
        <v>1</v>
      </c>
    </row>
    <row r="2587" spans="1:22" x14ac:dyDescent="0.25">
      <c r="A2587">
        <v>34</v>
      </c>
      <c r="B2587" t="s">
        <v>21</v>
      </c>
      <c r="C2587" t="s">
        <v>22</v>
      </c>
      <c r="D2587" t="s">
        <v>30</v>
      </c>
      <c r="E2587">
        <v>19</v>
      </c>
      <c r="F2587">
        <v>3</v>
      </c>
      <c r="G2587" t="s">
        <v>46</v>
      </c>
      <c r="H2587">
        <v>4068</v>
      </c>
      <c r="I2587" t="s">
        <v>25</v>
      </c>
      <c r="J2587">
        <v>1</v>
      </c>
      <c r="K2587" t="s">
        <v>39</v>
      </c>
      <c r="L2587" t="s">
        <v>41</v>
      </c>
      <c r="M2587">
        <v>33390</v>
      </c>
      <c r="N2587">
        <v>1</v>
      </c>
      <c r="O2587">
        <v>16</v>
      </c>
      <c r="P2587">
        <v>0</v>
      </c>
      <c r="Q2587">
        <v>9</v>
      </c>
      <c r="R2587">
        <v>2</v>
      </c>
      <c r="S2587">
        <v>8</v>
      </c>
      <c r="T2587">
        <v>1</v>
      </c>
      <c r="U2587">
        <v>1</v>
      </c>
      <c r="V2587">
        <f>COUNTIF(tbl_General[EmployeeID],tbl_General[[#This Row],[EmployeeID]])</f>
        <v>1</v>
      </c>
    </row>
    <row r="2588" spans="1:22" x14ac:dyDescent="0.25">
      <c r="A2588">
        <v>39</v>
      </c>
      <c r="B2588" t="s">
        <v>21</v>
      </c>
      <c r="C2588" t="s">
        <v>22</v>
      </c>
      <c r="D2588" t="s">
        <v>30</v>
      </c>
      <c r="E2588">
        <v>26</v>
      </c>
      <c r="F2588">
        <v>1</v>
      </c>
      <c r="G2588" t="s">
        <v>38</v>
      </c>
      <c r="H2588">
        <v>692</v>
      </c>
      <c r="I2588" t="s">
        <v>34</v>
      </c>
      <c r="J2588">
        <v>2</v>
      </c>
      <c r="K2588" t="s">
        <v>26</v>
      </c>
      <c r="L2588" t="s">
        <v>32</v>
      </c>
      <c r="M2588">
        <v>34470</v>
      </c>
      <c r="N2588">
        <v>0</v>
      </c>
      <c r="O2588">
        <v>14</v>
      </c>
      <c r="P2588">
        <v>0</v>
      </c>
      <c r="Q2588">
        <v>9</v>
      </c>
      <c r="R2588">
        <v>5</v>
      </c>
      <c r="S2588">
        <v>8</v>
      </c>
      <c r="T2588">
        <v>1</v>
      </c>
      <c r="U2588">
        <v>7</v>
      </c>
      <c r="V2588">
        <f>COUNTIF(tbl_General[EmployeeID],tbl_General[[#This Row],[EmployeeID]])</f>
        <v>1</v>
      </c>
    </row>
    <row r="2589" spans="1:22" x14ac:dyDescent="0.25">
      <c r="A2589">
        <v>39</v>
      </c>
      <c r="B2589" t="s">
        <v>21</v>
      </c>
      <c r="C2589" t="s">
        <v>22</v>
      </c>
      <c r="D2589" t="s">
        <v>30</v>
      </c>
      <c r="E2589">
        <v>26</v>
      </c>
      <c r="F2589">
        <v>1</v>
      </c>
      <c r="G2589" t="s">
        <v>38</v>
      </c>
      <c r="H2589">
        <v>2162</v>
      </c>
      <c r="I2589" t="s">
        <v>34</v>
      </c>
      <c r="J2589">
        <v>2</v>
      </c>
      <c r="K2589" t="s">
        <v>26</v>
      </c>
      <c r="L2589" t="s">
        <v>32</v>
      </c>
      <c r="M2589">
        <v>34470</v>
      </c>
      <c r="N2589">
        <v>0</v>
      </c>
      <c r="O2589">
        <v>14</v>
      </c>
      <c r="P2589">
        <v>0</v>
      </c>
      <c r="Q2589">
        <v>9</v>
      </c>
      <c r="R2589">
        <v>5</v>
      </c>
      <c r="S2589">
        <v>8</v>
      </c>
      <c r="T2589">
        <v>1</v>
      </c>
      <c r="U2589">
        <v>7</v>
      </c>
      <c r="V2589">
        <f>COUNTIF(tbl_General[EmployeeID],tbl_General[[#This Row],[EmployeeID]])</f>
        <v>1</v>
      </c>
    </row>
    <row r="2590" spans="1:22" x14ac:dyDescent="0.25">
      <c r="A2590">
        <v>39</v>
      </c>
      <c r="B2590" t="s">
        <v>21</v>
      </c>
      <c r="C2590" t="s">
        <v>22</v>
      </c>
      <c r="D2590" t="s">
        <v>30</v>
      </c>
      <c r="E2590">
        <v>26</v>
      </c>
      <c r="F2590">
        <v>1</v>
      </c>
      <c r="G2590" t="s">
        <v>38</v>
      </c>
      <c r="H2590">
        <v>3632</v>
      </c>
      <c r="I2590" t="s">
        <v>34</v>
      </c>
      <c r="J2590">
        <v>2</v>
      </c>
      <c r="K2590" t="s">
        <v>26</v>
      </c>
      <c r="L2590" t="s">
        <v>32</v>
      </c>
      <c r="M2590">
        <v>34470</v>
      </c>
      <c r="N2590">
        <v>0</v>
      </c>
      <c r="O2590">
        <v>14</v>
      </c>
      <c r="P2590">
        <v>0</v>
      </c>
      <c r="Q2590">
        <v>9</v>
      </c>
      <c r="R2590">
        <v>5</v>
      </c>
      <c r="S2590">
        <v>8</v>
      </c>
      <c r="T2590">
        <v>1</v>
      </c>
      <c r="U2590">
        <v>7</v>
      </c>
      <c r="V2590">
        <f>COUNTIF(tbl_General[EmployeeID],tbl_General[[#This Row],[EmployeeID]])</f>
        <v>1</v>
      </c>
    </row>
    <row r="2591" spans="1:22" x14ac:dyDescent="0.25">
      <c r="A2591">
        <v>30</v>
      </c>
      <c r="B2591" t="s">
        <v>21</v>
      </c>
      <c r="C2591" t="s">
        <v>22</v>
      </c>
      <c r="D2591" t="s">
        <v>30</v>
      </c>
      <c r="E2591">
        <v>4</v>
      </c>
      <c r="F2591">
        <v>3</v>
      </c>
      <c r="G2591" t="s">
        <v>24</v>
      </c>
      <c r="H2591">
        <v>473</v>
      </c>
      <c r="I2591" t="s">
        <v>25</v>
      </c>
      <c r="J2591">
        <v>5</v>
      </c>
      <c r="K2591" t="s">
        <v>26</v>
      </c>
      <c r="L2591" t="s">
        <v>27</v>
      </c>
      <c r="M2591">
        <v>56050</v>
      </c>
      <c r="N2591">
        <v>0</v>
      </c>
      <c r="O2591">
        <v>12</v>
      </c>
      <c r="P2591">
        <v>1</v>
      </c>
      <c r="Q2591">
        <v>9</v>
      </c>
      <c r="R2591">
        <v>0</v>
      </c>
      <c r="S2591">
        <v>8</v>
      </c>
      <c r="T2591">
        <v>1</v>
      </c>
      <c r="U2591">
        <v>7</v>
      </c>
      <c r="V2591">
        <f>COUNTIF(tbl_General[EmployeeID],tbl_General[[#This Row],[EmployeeID]])</f>
        <v>1</v>
      </c>
    </row>
    <row r="2592" spans="1:22" x14ac:dyDescent="0.25">
      <c r="A2592">
        <v>30</v>
      </c>
      <c r="B2592" t="s">
        <v>21</v>
      </c>
      <c r="C2592" t="s">
        <v>22</v>
      </c>
      <c r="D2592" t="s">
        <v>30</v>
      </c>
      <c r="E2592">
        <v>4</v>
      </c>
      <c r="F2592">
        <v>3</v>
      </c>
      <c r="G2592" t="s">
        <v>24</v>
      </c>
      <c r="H2592">
        <v>1943</v>
      </c>
      <c r="I2592" t="s">
        <v>25</v>
      </c>
      <c r="J2592">
        <v>5</v>
      </c>
      <c r="K2592" t="s">
        <v>26</v>
      </c>
      <c r="L2592" t="s">
        <v>27</v>
      </c>
      <c r="M2592">
        <v>56050</v>
      </c>
      <c r="N2592">
        <v>0</v>
      </c>
      <c r="O2592">
        <v>12</v>
      </c>
      <c r="P2592">
        <v>1</v>
      </c>
      <c r="Q2592">
        <v>9</v>
      </c>
      <c r="R2592">
        <v>0</v>
      </c>
      <c r="S2592">
        <v>8</v>
      </c>
      <c r="T2592">
        <v>1</v>
      </c>
      <c r="U2592">
        <v>7</v>
      </c>
      <c r="V2592">
        <f>COUNTIF(tbl_General[EmployeeID],tbl_General[[#This Row],[EmployeeID]])</f>
        <v>1</v>
      </c>
    </row>
    <row r="2593" spans="1:22" x14ac:dyDescent="0.25">
      <c r="A2593">
        <v>30</v>
      </c>
      <c r="B2593" t="s">
        <v>21</v>
      </c>
      <c r="C2593" t="s">
        <v>22</v>
      </c>
      <c r="D2593" t="s">
        <v>30</v>
      </c>
      <c r="E2593">
        <v>4</v>
      </c>
      <c r="F2593">
        <v>3</v>
      </c>
      <c r="G2593" t="s">
        <v>24</v>
      </c>
      <c r="H2593">
        <v>3413</v>
      </c>
      <c r="I2593" t="s">
        <v>25</v>
      </c>
      <c r="J2593">
        <v>5</v>
      </c>
      <c r="K2593" t="s">
        <v>26</v>
      </c>
      <c r="L2593" t="s">
        <v>27</v>
      </c>
      <c r="M2593">
        <v>56050</v>
      </c>
      <c r="N2593">
        <v>0</v>
      </c>
      <c r="O2593">
        <v>12</v>
      </c>
      <c r="P2593">
        <v>1</v>
      </c>
      <c r="Q2593">
        <v>9</v>
      </c>
      <c r="R2593">
        <v>0</v>
      </c>
      <c r="S2593">
        <v>8</v>
      </c>
      <c r="T2593">
        <v>1</v>
      </c>
      <c r="U2593">
        <v>7</v>
      </c>
      <c r="V2593">
        <f>COUNTIF(tbl_General[EmployeeID],tbl_General[[#This Row],[EmployeeID]])</f>
        <v>1</v>
      </c>
    </row>
    <row r="2594" spans="1:22" x14ac:dyDescent="0.25">
      <c r="A2594">
        <v>30</v>
      </c>
      <c r="B2594" t="s">
        <v>21</v>
      </c>
      <c r="C2594" t="s">
        <v>36</v>
      </c>
      <c r="D2594" t="s">
        <v>30</v>
      </c>
      <c r="E2594">
        <v>2</v>
      </c>
      <c r="F2594">
        <v>4</v>
      </c>
      <c r="G2594" t="s">
        <v>33</v>
      </c>
      <c r="H2594">
        <v>674</v>
      </c>
      <c r="I2594" t="s">
        <v>34</v>
      </c>
      <c r="J2594">
        <v>1</v>
      </c>
      <c r="K2594" t="s">
        <v>31</v>
      </c>
      <c r="L2594" t="s">
        <v>32</v>
      </c>
      <c r="M2594">
        <v>20960</v>
      </c>
      <c r="N2594">
        <v>7</v>
      </c>
      <c r="O2594">
        <v>11</v>
      </c>
      <c r="P2594">
        <v>3</v>
      </c>
      <c r="Q2594">
        <v>10</v>
      </c>
      <c r="R2594">
        <v>2</v>
      </c>
      <c r="S2594">
        <v>8</v>
      </c>
      <c r="T2594">
        <v>1</v>
      </c>
      <c r="U2594">
        <v>7</v>
      </c>
      <c r="V2594">
        <f>COUNTIF(tbl_General[EmployeeID],tbl_General[[#This Row],[EmployeeID]])</f>
        <v>1</v>
      </c>
    </row>
    <row r="2595" spans="1:22" x14ac:dyDescent="0.25">
      <c r="A2595">
        <v>30</v>
      </c>
      <c r="B2595" t="s">
        <v>21</v>
      </c>
      <c r="C2595" t="s">
        <v>36</v>
      </c>
      <c r="D2595" t="s">
        <v>30</v>
      </c>
      <c r="E2595">
        <v>2</v>
      </c>
      <c r="F2595">
        <v>4</v>
      </c>
      <c r="G2595" t="s">
        <v>33</v>
      </c>
      <c r="H2595">
        <v>2144</v>
      </c>
      <c r="I2595" t="s">
        <v>34</v>
      </c>
      <c r="J2595">
        <v>1</v>
      </c>
      <c r="K2595" t="s">
        <v>31</v>
      </c>
      <c r="L2595" t="s">
        <v>32</v>
      </c>
      <c r="M2595">
        <v>20960</v>
      </c>
      <c r="N2595">
        <v>7</v>
      </c>
      <c r="O2595">
        <v>11</v>
      </c>
      <c r="P2595">
        <v>3</v>
      </c>
      <c r="Q2595">
        <v>10</v>
      </c>
      <c r="R2595">
        <v>2</v>
      </c>
      <c r="S2595">
        <v>8</v>
      </c>
      <c r="T2595">
        <v>1</v>
      </c>
      <c r="U2595">
        <v>7</v>
      </c>
      <c r="V2595">
        <f>COUNTIF(tbl_General[EmployeeID],tbl_General[[#This Row],[EmployeeID]])</f>
        <v>1</v>
      </c>
    </row>
    <row r="2596" spans="1:22" x14ac:dyDescent="0.25">
      <c r="A2596">
        <v>30</v>
      </c>
      <c r="B2596" t="s">
        <v>21</v>
      </c>
      <c r="C2596" t="s">
        <v>36</v>
      </c>
      <c r="D2596" t="s">
        <v>30</v>
      </c>
      <c r="E2596">
        <v>2</v>
      </c>
      <c r="F2596">
        <v>4</v>
      </c>
      <c r="G2596" t="s">
        <v>33</v>
      </c>
      <c r="H2596">
        <v>3614</v>
      </c>
      <c r="I2596" t="s">
        <v>34</v>
      </c>
      <c r="J2596">
        <v>1</v>
      </c>
      <c r="K2596" t="s">
        <v>31</v>
      </c>
      <c r="L2596" t="s">
        <v>32</v>
      </c>
      <c r="M2596">
        <v>20960</v>
      </c>
      <c r="N2596">
        <v>7</v>
      </c>
      <c r="O2596">
        <v>11</v>
      </c>
      <c r="P2596">
        <v>3</v>
      </c>
      <c r="Q2596">
        <v>10</v>
      </c>
      <c r="R2596">
        <v>2</v>
      </c>
      <c r="S2596">
        <v>8</v>
      </c>
      <c r="T2596">
        <v>1</v>
      </c>
      <c r="U2596">
        <v>7</v>
      </c>
      <c r="V2596">
        <f>COUNTIF(tbl_General[EmployeeID],tbl_General[[#This Row],[EmployeeID]])</f>
        <v>1</v>
      </c>
    </row>
    <row r="2597" spans="1:22" x14ac:dyDescent="0.25">
      <c r="A2597">
        <v>35</v>
      </c>
      <c r="B2597" t="s">
        <v>21</v>
      </c>
      <c r="C2597" t="s">
        <v>22</v>
      </c>
      <c r="D2597" t="s">
        <v>30</v>
      </c>
      <c r="E2597">
        <v>5</v>
      </c>
      <c r="F2597">
        <v>3</v>
      </c>
      <c r="G2597" t="s">
        <v>38</v>
      </c>
      <c r="H2597">
        <v>583</v>
      </c>
      <c r="I2597" t="s">
        <v>34</v>
      </c>
      <c r="J2597">
        <v>1</v>
      </c>
      <c r="K2597" t="s">
        <v>26</v>
      </c>
      <c r="L2597" t="s">
        <v>27</v>
      </c>
      <c r="M2597">
        <v>57150</v>
      </c>
      <c r="N2597">
        <v>6</v>
      </c>
      <c r="O2597">
        <v>24</v>
      </c>
      <c r="P2597">
        <v>2</v>
      </c>
      <c r="Q2597">
        <v>10</v>
      </c>
      <c r="R2597">
        <v>0</v>
      </c>
      <c r="S2597">
        <v>8</v>
      </c>
      <c r="T2597">
        <v>1</v>
      </c>
      <c r="U2597">
        <v>7</v>
      </c>
      <c r="V2597">
        <f>COUNTIF(tbl_General[EmployeeID],tbl_General[[#This Row],[EmployeeID]])</f>
        <v>1</v>
      </c>
    </row>
    <row r="2598" spans="1:22" x14ac:dyDescent="0.25">
      <c r="A2598">
        <v>35</v>
      </c>
      <c r="B2598" t="s">
        <v>21</v>
      </c>
      <c r="C2598" t="s">
        <v>22</v>
      </c>
      <c r="D2598" t="s">
        <v>30</v>
      </c>
      <c r="E2598">
        <v>5</v>
      </c>
      <c r="F2598">
        <v>3</v>
      </c>
      <c r="G2598" t="s">
        <v>38</v>
      </c>
      <c r="H2598">
        <v>2053</v>
      </c>
      <c r="I2598" t="s">
        <v>34</v>
      </c>
      <c r="J2598">
        <v>1</v>
      </c>
      <c r="K2598" t="s">
        <v>26</v>
      </c>
      <c r="L2598" t="s">
        <v>27</v>
      </c>
      <c r="M2598">
        <v>57150</v>
      </c>
      <c r="N2598">
        <v>6</v>
      </c>
      <c r="O2598">
        <v>24</v>
      </c>
      <c r="P2598">
        <v>2</v>
      </c>
      <c r="Q2598">
        <v>10</v>
      </c>
      <c r="R2598">
        <v>0</v>
      </c>
      <c r="S2598">
        <v>8</v>
      </c>
      <c r="T2598">
        <v>1</v>
      </c>
      <c r="U2598">
        <v>7</v>
      </c>
      <c r="V2598">
        <f>COUNTIF(tbl_General[EmployeeID],tbl_General[[#This Row],[EmployeeID]])</f>
        <v>1</v>
      </c>
    </row>
    <row r="2599" spans="1:22" x14ac:dyDescent="0.25">
      <c r="A2599">
        <v>35</v>
      </c>
      <c r="B2599" t="s">
        <v>21</v>
      </c>
      <c r="C2599" t="s">
        <v>22</v>
      </c>
      <c r="D2599" t="s">
        <v>30</v>
      </c>
      <c r="E2599">
        <v>5</v>
      </c>
      <c r="F2599">
        <v>3</v>
      </c>
      <c r="G2599" t="s">
        <v>38</v>
      </c>
      <c r="H2599">
        <v>3523</v>
      </c>
      <c r="I2599" t="s">
        <v>34</v>
      </c>
      <c r="J2599">
        <v>1</v>
      </c>
      <c r="K2599" t="s">
        <v>26</v>
      </c>
      <c r="L2599" t="s">
        <v>27</v>
      </c>
      <c r="M2599">
        <v>57150</v>
      </c>
      <c r="N2599">
        <v>6</v>
      </c>
      <c r="O2599">
        <v>24</v>
      </c>
      <c r="P2599">
        <v>2</v>
      </c>
      <c r="Q2599">
        <v>10</v>
      </c>
      <c r="R2599">
        <v>0</v>
      </c>
      <c r="S2599">
        <v>8</v>
      </c>
      <c r="T2599">
        <v>1</v>
      </c>
      <c r="U2599">
        <v>7</v>
      </c>
      <c r="V2599">
        <f>COUNTIF(tbl_General[EmployeeID],tbl_General[[#This Row],[EmployeeID]])</f>
        <v>1</v>
      </c>
    </row>
    <row r="2600" spans="1:22" x14ac:dyDescent="0.25">
      <c r="A2600">
        <v>28</v>
      </c>
      <c r="B2600" t="s">
        <v>21</v>
      </c>
      <c r="C2600" t="s">
        <v>22</v>
      </c>
      <c r="D2600" t="s">
        <v>30</v>
      </c>
      <c r="E2600">
        <v>1</v>
      </c>
      <c r="F2600">
        <v>3</v>
      </c>
      <c r="G2600" t="s">
        <v>24</v>
      </c>
      <c r="H2600">
        <v>531</v>
      </c>
      <c r="I2600" t="s">
        <v>34</v>
      </c>
      <c r="J2600">
        <v>2</v>
      </c>
      <c r="K2600" t="s">
        <v>26</v>
      </c>
      <c r="L2600" t="s">
        <v>32</v>
      </c>
      <c r="M2600">
        <v>74570</v>
      </c>
      <c r="N2600">
        <v>3</v>
      </c>
      <c r="O2600">
        <v>11</v>
      </c>
      <c r="P2600">
        <v>2</v>
      </c>
      <c r="Q2600">
        <v>10</v>
      </c>
      <c r="R2600">
        <v>1</v>
      </c>
      <c r="S2600">
        <v>8</v>
      </c>
      <c r="T2600">
        <v>1</v>
      </c>
      <c r="U2600">
        <v>7</v>
      </c>
      <c r="V2600">
        <f>COUNTIF(tbl_General[EmployeeID],tbl_General[[#This Row],[EmployeeID]])</f>
        <v>1</v>
      </c>
    </row>
    <row r="2601" spans="1:22" x14ac:dyDescent="0.25">
      <c r="A2601">
        <v>28</v>
      </c>
      <c r="B2601" t="s">
        <v>21</v>
      </c>
      <c r="C2601" t="s">
        <v>22</v>
      </c>
      <c r="D2601" t="s">
        <v>30</v>
      </c>
      <c r="E2601">
        <v>1</v>
      </c>
      <c r="F2601">
        <v>3</v>
      </c>
      <c r="G2601" t="s">
        <v>24</v>
      </c>
      <c r="H2601">
        <v>2001</v>
      </c>
      <c r="I2601" t="s">
        <v>34</v>
      </c>
      <c r="J2601">
        <v>2</v>
      </c>
      <c r="K2601" t="s">
        <v>26</v>
      </c>
      <c r="L2601" t="s">
        <v>32</v>
      </c>
      <c r="M2601">
        <v>74570</v>
      </c>
      <c r="N2601">
        <v>3</v>
      </c>
      <c r="O2601">
        <v>11</v>
      </c>
      <c r="P2601">
        <v>2</v>
      </c>
      <c r="Q2601">
        <v>10</v>
      </c>
      <c r="R2601">
        <v>1</v>
      </c>
      <c r="S2601">
        <v>8</v>
      </c>
      <c r="T2601">
        <v>1</v>
      </c>
      <c r="U2601">
        <v>7</v>
      </c>
      <c r="V2601">
        <f>COUNTIF(tbl_General[EmployeeID],tbl_General[[#This Row],[EmployeeID]])</f>
        <v>1</v>
      </c>
    </row>
    <row r="2602" spans="1:22" x14ac:dyDescent="0.25">
      <c r="A2602">
        <v>28</v>
      </c>
      <c r="B2602" t="s">
        <v>21</v>
      </c>
      <c r="C2602" t="s">
        <v>22</v>
      </c>
      <c r="D2602" t="s">
        <v>30</v>
      </c>
      <c r="E2602">
        <v>1</v>
      </c>
      <c r="F2602">
        <v>3</v>
      </c>
      <c r="G2602" t="s">
        <v>24</v>
      </c>
      <c r="H2602">
        <v>3471</v>
      </c>
      <c r="I2602" t="s">
        <v>34</v>
      </c>
      <c r="J2602">
        <v>2</v>
      </c>
      <c r="K2602" t="s">
        <v>26</v>
      </c>
      <c r="L2602" t="s">
        <v>32</v>
      </c>
      <c r="M2602">
        <v>74570</v>
      </c>
      <c r="N2602">
        <v>3</v>
      </c>
      <c r="O2602">
        <v>11</v>
      </c>
      <c r="P2602">
        <v>2</v>
      </c>
      <c r="Q2602">
        <v>10</v>
      </c>
      <c r="R2602">
        <v>1</v>
      </c>
      <c r="S2602">
        <v>8</v>
      </c>
      <c r="T2602">
        <v>1</v>
      </c>
      <c r="U2602">
        <v>7</v>
      </c>
      <c r="V2602">
        <f>COUNTIF(tbl_General[EmployeeID],tbl_General[[#This Row],[EmployeeID]])</f>
        <v>1</v>
      </c>
    </row>
    <row r="2603" spans="1:22" x14ac:dyDescent="0.25">
      <c r="A2603">
        <v>29</v>
      </c>
      <c r="B2603" t="s">
        <v>21</v>
      </c>
      <c r="C2603" t="s">
        <v>22</v>
      </c>
      <c r="D2603" t="s">
        <v>30</v>
      </c>
      <c r="E2603">
        <v>10</v>
      </c>
      <c r="F2603">
        <v>2</v>
      </c>
      <c r="G2603" t="s">
        <v>38</v>
      </c>
      <c r="H2603">
        <v>315</v>
      </c>
      <c r="I2603" t="s">
        <v>34</v>
      </c>
      <c r="J2603">
        <v>3</v>
      </c>
      <c r="K2603" t="s">
        <v>42</v>
      </c>
      <c r="L2603" t="s">
        <v>27</v>
      </c>
      <c r="M2603">
        <v>169590</v>
      </c>
      <c r="N2603">
        <v>4</v>
      </c>
      <c r="O2603">
        <v>14</v>
      </c>
      <c r="P2603">
        <v>3</v>
      </c>
      <c r="Q2603">
        <v>11</v>
      </c>
      <c r="R2603">
        <v>5</v>
      </c>
      <c r="S2603">
        <v>8</v>
      </c>
      <c r="T2603">
        <v>1</v>
      </c>
      <c r="U2603">
        <v>1</v>
      </c>
      <c r="V2603">
        <f>COUNTIF(tbl_General[EmployeeID],tbl_General[[#This Row],[EmployeeID]])</f>
        <v>1</v>
      </c>
    </row>
    <row r="2604" spans="1:22" x14ac:dyDescent="0.25">
      <c r="A2604">
        <v>29</v>
      </c>
      <c r="B2604" t="s">
        <v>21</v>
      </c>
      <c r="C2604" t="s">
        <v>22</v>
      </c>
      <c r="D2604" t="s">
        <v>30</v>
      </c>
      <c r="E2604">
        <v>10</v>
      </c>
      <c r="F2604">
        <v>2</v>
      </c>
      <c r="G2604" t="s">
        <v>38</v>
      </c>
      <c r="H2604">
        <v>1785</v>
      </c>
      <c r="I2604" t="s">
        <v>34</v>
      </c>
      <c r="J2604">
        <v>3</v>
      </c>
      <c r="K2604" t="s">
        <v>42</v>
      </c>
      <c r="L2604" t="s">
        <v>27</v>
      </c>
      <c r="M2604">
        <v>169590</v>
      </c>
      <c r="N2604">
        <v>4</v>
      </c>
      <c r="O2604">
        <v>14</v>
      </c>
      <c r="P2604">
        <v>3</v>
      </c>
      <c r="Q2604">
        <v>11</v>
      </c>
      <c r="R2604">
        <v>5</v>
      </c>
      <c r="S2604">
        <v>8</v>
      </c>
      <c r="T2604">
        <v>1</v>
      </c>
      <c r="U2604">
        <v>1</v>
      </c>
      <c r="V2604">
        <f>COUNTIF(tbl_General[EmployeeID],tbl_General[[#This Row],[EmployeeID]])</f>
        <v>1</v>
      </c>
    </row>
    <row r="2605" spans="1:22" x14ac:dyDescent="0.25">
      <c r="A2605">
        <v>29</v>
      </c>
      <c r="B2605" t="s">
        <v>21</v>
      </c>
      <c r="C2605" t="s">
        <v>22</v>
      </c>
      <c r="D2605" t="s">
        <v>30</v>
      </c>
      <c r="E2605">
        <v>10</v>
      </c>
      <c r="F2605">
        <v>2</v>
      </c>
      <c r="G2605" t="s">
        <v>38</v>
      </c>
      <c r="H2605">
        <v>3255</v>
      </c>
      <c r="I2605" t="s">
        <v>34</v>
      </c>
      <c r="J2605">
        <v>3</v>
      </c>
      <c r="K2605" t="s">
        <v>42</v>
      </c>
      <c r="L2605" t="s">
        <v>27</v>
      </c>
      <c r="M2605">
        <v>169590</v>
      </c>
      <c r="N2605">
        <v>4</v>
      </c>
      <c r="O2605">
        <v>14</v>
      </c>
      <c r="P2605">
        <v>3</v>
      </c>
      <c r="Q2605">
        <v>11</v>
      </c>
      <c r="R2605">
        <v>5</v>
      </c>
      <c r="S2605">
        <v>8</v>
      </c>
      <c r="T2605">
        <v>1</v>
      </c>
      <c r="U2605">
        <v>1</v>
      </c>
      <c r="V2605">
        <f>COUNTIF(tbl_General[EmployeeID],tbl_General[[#This Row],[EmployeeID]])</f>
        <v>1</v>
      </c>
    </row>
    <row r="2606" spans="1:22" x14ac:dyDescent="0.25">
      <c r="A2606">
        <v>47</v>
      </c>
      <c r="B2606" t="s">
        <v>21</v>
      </c>
      <c r="C2606" t="s">
        <v>36</v>
      </c>
      <c r="D2606" t="s">
        <v>30</v>
      </c>
      <c r="E2606">
        <v>1</v>
      </c>
      <c r="F2606">
        <v>4</v>
      </c>
      <c r="G2606" t="s">
        <v>38</v>
      </c>
      <c r="H2606">
        <v>1113</v>
      </c>
      <c r="I2606" t="s">
        <v>34</v>
      </c>
      <c r="J2606">
        <v>1</v>
      </c>
      <c r="K2606" t="s">
        <v>31</v>
      </c>
      <c r="L2606" t="s">
        <v>27</v>
      </c>
      <c r="M2606">
        <v>45380</v>
      </c>
      <c r="N2606">
        <v>8</v>
      </c>
      <c r="O2606">
        <v>11</v>
      </c>
      <c r="P2606">
        <v>0</v>
      </c>
      <c r="Q2606">
        <v>16</v>
      </c>
      <c r="R2606">
        <v>3</v>
      </c>
      <c r="S2606">
        <v>8</v>
      </c>
      <c r="T2606">
        <v>1</v>
      </c>
      <c r="U2606">
        <v>7</v>
      </c>
      <c r="V2606">
        <f>COUNTIF(tbl_General[EmployeeID],tbl_General[[#This Row],[EmployeeID]])</f>
        <v>1</v>
      </c>
    </row>
    <row r="2607" spans="1:22" x14ac:dyDescent="0.25">
      <c r="A2607">
        <v>47</v>
      </c>
      <c r="B2607" t="s">
        <v>21</v>
      </c>
      <c r="C2607" t="s">
        <v>36</v>
      </c>
      <c r="D2607" t="s">
        <v>30</v>
      </c>
      <c r="E2607">
        <v>1</v>
      </c>
      <c r="F2607">
        <v>4</v>
      </c>
      <c r="G2607" t="s">
        <v>38</v>
      </c>
      <c r="H2607">
        <v>2583</v>
      </c>
      <c r="I2607" t="s">
        <v>34</v>
      </c>
      <c r="J2607">
        <v>1</v>
      </c>
      <c r="K2607" t="s">
        <v>31</v>
      </c>
      <c r="L2607" t="s">
        <v>27</v>
      </c>
      <c r="M2607">
        <v>45380</v>
      </c>
      <c r="N2607">
        <v>8</v>
      </c>
      <c r="O2607">
        <v>11</v>
      </c>
      <c r="P2607">
        <v>0</v>
      </c>
      <c r="Q2607">
        <v>16</v>
      </c>
      <c r="R2607">
        <v>3</v>
      </c>
      <c r="S2607">
        <v>8</v>
      </c>
      <c r="T2607">
        <v>1</v>
      </c>
      <c r="U2607">
        <v>7</v>
      </c>
      <c r="V2607">
        <f>COUNTIF(tbl_General[EmployeeID],tbl_General[[#This Row],[EmployeeID]])</f>
        <v>1</v>
      </c>
    </row>
    <row r="2608" spans="1:22" x14ac:dyDescent="0.25">
      <c r="A2608">
        <v>47</v>
      </c>
      <c r="B2608" t="s">
        <v>21</v>
      </c>
      <c r="C2608" t="s">
        <v>36</v>
      </c>
      <c r="D2608" t="s">
        <v>30</v>
      </c>
      <c r="E2608">
        <v>1</v>
      </c>
      <c r="F2608">
        <v>4</v>
      </c>
      <c r="G2608" t="s">
        <v>38</v>
      </c>
      <c r="H2608">
        <v>4053</v>
      </c>
      <c r="I2608" t="s">
        <v>34</v>
      </c>
      <c r="J2608">
        <v>1</v>
      </c>
      <c r="K2608" t="s">
        <v>31</v>
      </c>
      <c r="L2608" t="s">
        <v>27</v>
      </c>
      <c r="M2608">
        <v>45380</v>
      </c>
      <c r="N2608">
        <v>8</v>
      </c>
      <c r="O2608">
        <v>11</v>
      </c>
      <c r="P2608">
        <v>0</v>
      </c>
      <c r="Q2608">
        <v>16</v>
      </c>
      <c r="R2608">
        <v>3</v>
      </c>
      <c r="S2608">
        <v>8</v>
      </c>
      <c r="T2608">
        <v>1</v>
      </c>
      <c r="U2608">
        <v>7</v>
      </c>
      <c r="V2608">
        <f>COUNTIF(tbl_General[EmployeeID],tbl_General[[#This Row],[EmployeeID]])</f>
        <v>1</v>
      </c>
    </row>
    <row r="2609" spans="1:22" x14ac:dyDescent="0.25">
      <c r="A2609">
        <v>35</v>
      </c>
      <c r="B2609" t="s">
        <v>21</v>
      </c>
      <c r="C2609" t="s">
        <v>22</v>
      </c>
      <c r="D2609" t="s">
        <v>30</v>
      </c>
      <c r="E2609">
        <v>1</v>
      </c>
      <c r="F2609">
        <v>3</v>
      </c>
      <c r="G2609" t="s">
        <v>38</v>
      </c>
      <c r="H2609">
        <v>354</v>
      </c>
      <c r="I2609" t="s">
        <v>34</v>
      </c>
      <c r="J2609">
        <v>1</v>
      </c>
      <c r="K2609" t="s">
        <v>39</v>
      </c>
      <c r="L2609" t="s">
        <v>32</v>
      </c>
      <c r="M2609">
        <v>108550</v>
      </c>
      <c r="N2609">
        <v>3</v>
      </c>
      <c r="O2609">
        <v>13</v>
      </c>
      <c r="P2609">
        <v>1</v>
      </c>
      <c r="Q2609">
        <v>17</v>
      </c>
      <c r="R2609">
        <v>2</v>
      </c>
      <c r="S2609">
        <v>8</v>
      </c>
      <c r="T2609">
        <v>1</v>
      </c>
      <c r="U2609">
        <v>6</v>
      </c>
      <c r="V2609">
        <f>COUNTIF(tbl_General[EmployeeID],tbl_General[[#This Row],[EmployeeID]])</f>
        <v>1</v>
      </c>
    </row>
    <row r="2610" spans="1:22" x14ac:dyDescent="0.25">
      <c r="A2610">
        <v>35</v>
      </c>
      <c r="B2610" t="s">
        <v>21</v>
      </c>
      <c r="C2610" t="s">
        <v>22</v>
      </c>
      <c r="D2610" t="s">
        <v>30</v>
      </c>
      <c r="E2610">
        <v>1</v>
      </c>
      <c r="F2610">
        <v>3</v>
      </c>
      <c r="G2610" t="s">
        <v>38</v>
      </c>
      <c r="H2610">
        <v>1824</v>
      </c>
      <c r="I2610" t="s">
        <v>34</v>
      </c>
      <c r="J2610">
        <v>1</v>
      </c>
      <c r="K2610" t="s">
        <v>39</v>
      </c>
      <c r="L2610" t="s">
        <v>32</v>
      </c>
      <c r="M2610">
        <v>108550</v>
      </c>
      <c r="N2610">
        <v>3</v>
      </c>
      <c r="O2610">
        <v>13</v>
      </c>
      <c r="P2610">
        <v>1</v>
      </c>
      <c r="Q2610">
        <v>17</v>
      </c>
      <c r="R2610">
        <v>2</v>
      </c>
      <c r="S2610">
        <v>8</v>
      </c>
      <c r="T2610">
        <v>1</v>
      </c>
      <c r="U2610">
        <v>6</v>
      </c>
      <c r="V2610">
        <f>COUNTIF(tbl_General[EmployeeID],tbl_General[[#This Row],[EmployeeID]])</f>
        <v>1</v>
      </c>
    </row>
    <row r="2611" spans="1:22" x14ac:dyDescent="0.25">
      <c r="A2611">
        <v>35</v>
      </c>
      <c r="B2611" t="s">
        <v>21</v>
      </c>
      <c r="C2611" t="s">
        <v>22</v>
      </c>
      <c r="D2611" t="s">
        <v>30</v>
      </c>
      <c r="E2611">
        <v>1</v>
      </c>
      <c r="F2611">
        <v>3</v>
      </c>
      <c r="G2611" t="s">
        <v>38</v>
      </c>
      <c r="H2611">
        <v>3294</v>
      </c>
      <c r="I2611" t="s">
        <v>34</v>
      </c>
      <c r="J2611">
        <v>1</v>
      </c>
      <c r="K2611" t="s">
        <v>39</v>
      </c>
      <c r="L2611" t="s">
        <v>32</v>
      </c>
      <c r="M2611">
        <v>108550</v>
      </c>
      <c r="N2611">
        <v>3</v>
      </c>
      <c r="O2611">
        <v>13</v>
      </c>
      <c r="P2611">
        <v>1</v>
      </c>
      <c r="Q2611">
        <v>17</v>
      </c>
      <c r="R2611">
        <v>2</v>
      </c>
      <c r="S2611">
        <v>8</v>
      </c>
      <c r="T2611">
        <v>1</v>
      </c>
      <c r="U2611">
        <v>6</v>
      </c>
      <c r="V2611">
        <f>COUNTIF(tbl_General[EmployeeID],tbl_General[[#This Row],[EmployeeID]])</f>
        <v>1</v>
      </c>
    </row>
    <row r="2612" spans="1:22" x14ac:dyDescent="0.25">
      <c r="A2612">
        <v>35</v>
      </c>
      <c r="B2612" t="s">
        <v>21</v>
      </c>
      <c r="C2612" t="s">
        <v>22</v>
      </c>
      <c r="D2612" t="s">
        <v>30</v>
      </c>
      <c r="E2612">
        <v>16</v>
      </c>
      <c r="F2612">
        <v>3</v>
      </c>
      <c r="G2612" t="s">
        <v>38</v>
      </c>
      <c r="H2612">
        <v>1193</v>
      </c>
      <c r="I2612" t="s">
        <v>25</v>
      </c>
      <c r="J2612">
        <v>2</v>
      </c>
      <c r="K2612" t="s">
        <v>26</v>
      </c>
      <c r="L2612" t="s">
        <v>32</v>
      </c>
      <c r="M2612">
        <v>23940</v>
      </c>
      <c r="N2612">
        <v>1</v>
      </c>
      <c r="O2612">
        <v>16</v>
      </c>
      <c r="P2612">
        <v>1</v>
      </c>
      <c r="Q2612">
        <v>9</v>
      </c>
      <c r="R2612">
        <v>3</v>
      </c>
      <c r="S2612">
        <v>9</v>
      </c>
      <c r="T2612">
        <v>1</v>
      </c>
      <c r="U2612">
        <v>7</v>
      </c>
      <c r="V2612">
        <f>COUNTIF(tbl_General[EmployeeID],tbl_General[[#This Row],[EmployeeID]])</f>
        <v>1</v>
      </c>
    </row>
    <row r="2613" spans="1:22" x14ac:dyDescent="0.25">
      <c r="A2613">
        <v>35</v>
      </c>
      <c r="B2613" t="s">
        <v>21</v>
      </c>
      <c r="C2613" t="s">
        <v>22</v>
      </c>
      <c r="D2613" t="s">
        <v>30</v>
      </c>
      <c r="E2613">
        <v>16</v>
      </c>
      <c r="F2613">
        <v>3</v>
      </c>
      <c r="G2613" t="s">
        <v>38</v>
      </c>
      <c r="H2613">
        <v>2663</v>
      </c>
      <c r="I2613" t="s">
        <v>25</v>
      </c>
      <c r="J2613">
        <v>2</v>
      </c>
      <c r="K2613" t="s">
        <v>26</v>
      </c>
      <c r="L2613" t="s">
        <v>32</v>
      </c>
      <c r="M2613">
        <v>23940</v>
      </c>
      <c r="N2613">
        <v>1</v>
      </c>
      <c r="O2613">
        <v>16</v>
      </c>
      <c r="P2613">
        <v>1</v>
      </c>
      <c r="Q2613">
        <v>9</v>
      </c>
      <c r="R2613">
        <v>3</v>
      </c>
      <c r="S2613">
        <v>9</v>
      </c>
      <c r="T2613">
        <v>1</v>
      </c>
      <c r="U2613">
        <v>7</v>
      </c>
      <c r="V2613">
        <f>COUNTIF(tbl_General[EmployeeID],tbl_General[[#This Row],[EmployeeID]])</f>
        <v>1</v>
      </c>
    </row>
    <row r="2614" spans="1:22" x14ac:dyDescent="0.25">
      <c r="A2614">
        <v>35</v>
      </c>
      <c r="B2614" t="s">
        <v>21</v>
      </c>
      <c r="C2614" t="s">
        <v>22</v>
      </c>
      <c r="D2614" t="s">
        <v>30</v>
      </c>
      <c r="E2614">
        <v>16</v>
      </c>
      <c r="F2614">
        <v>3</v>
      </c>
      <c r="G2614" t="s">
        <v>38</v>
      </c>
      <c r="H2614">
        <v>4133</v>
      </c>
      <c r="I2614" t="s">
        <v>25</v>
      </c>
      <c r="J2614">
        <v>2</v>
      </c>
      <c r="K2614" t="s">
        <v>26</v>
      </c>
      <c r="L2614" t="s">
        <v>32</v>
      </c>
      <c r="M2614">
        <v>23940</v>
      </c>
      <c r="N2614">
        <v>1</v>
      </c>
      <c r="O2614">
        <v>16</v>
      </c>
      <c r="P2614">
        <v>1</v>
      </c>
      <c r="Q2614">
        <v>9</v>
      </c>
      <c r="R2614">
        <v>3</v>
      </c>
      <c r="S2614">
        <v>9</v>
      </c>
      <c r="T2614">
        <v>1</v>
      </c>
      <c r="U2614">
        <v>7</v>
      </c>
      <c r="V2614">
        <f>COUNTIF(tbl_General[EmployeeID],tbl_General[[#This Row],[EmployeeID]])</f>
        <v>1</v>
      </c>
    </row>
    <row r="2615" spans="1:22" x14ac:dyDescent="0.25">
      <c r="A2615">
        <v>27</v>
      </c>
      <c r="B2615" t="s">
        <v>21</v>
      </c>
      <c r="C2615" t="s">
        <v>29</v>
      </c>
      <c r="D2615" t="s">
        <v>23</v>
      </c>
      <c r="E2615">
        <v>24</v>
      </c>
      <c r="F2615">
        <v>3</v>
      </c>
      <c r="G2615" t="s">
        <v>24</v>
      </c>
      <c r="H2615">
        <v>1256</v>
      </c>
      <c r="I2615" t="s">
        <v>34</v>
      </c>
      <c r="J2615">
        <v>4</v>
      </c>
      <c r="K2615" t="s">
        <v>26</v>
      </c>
      <c r="L2615" t="s">
        <v>32</v>
      </c>
      <c r="M2615">
        <v>31720</v>
      </c>
      <c r="N2615">
        <v>1</v>
      </c>
      <c r="O2615">
        <v>20</v>
      </c>
      <c r="P2615">
        <v>1</v>
      </c>
      <c r="Q2615">
        <v>9</v>
      </c>
      <c r="R2615">
        <v>1</v>
      </c>
      <c r="S2615">
        <v>9</v>
      </c>
      <c r="T2615">
        <v>1</v>
      </c>
      <c r="U2615">
        <v>7</v>
      </c>
      <c r="V2615">
        <f>COUNTIF(tbl_General[EmployeeID],tbl_General[[#This Row],[EmployeeID]])</f>
        <v>1</v>
      </c>
    </row>
    <row r="2616" spans="1:22" x14ac:dyDescent="0.25">
      <c r="A2616">
        <v>27</v>
      </c>
      <c r="B2616" t="s">
        <v>21</v>
      </c>
      <c r="C2616" t="s">
        <v>29</v>
      </c>
      <c r="D2616" t="s">
        <v>23</v>
      </c>
      <c r="E2616">
        <v>24</v>
      </c>
      <c r="F2616">
        <v>3</v>
      </c>
      <c r="G2616" t="s">
        <v>24</v>
      </c>
      <c r="H2616">
        <v>2726</v>
      </c>
      <c r="I2616" t="s">
        <v>34</v>
      </c>
      <c r="J2616">
        <v>4</v>
      </c>
      <c r="K2616" t="s">
        <v>26</v>
      </c>
      <c r="L2616" t="s">
        <v>32</v>
      </c>
      <c r="M2616">
        <v>31720</v>
      </c>
      <c r="N2616">
        <v>1</v>
      </c>
      <c r="O2616">
        <v>20</v>
      </c>
      <c r="P2616">
        <v>1</v>
      </c>
      <c r="Q2616">
        <v>9</v>
      </c>
      <c r="R2616">
        <v>1</v>
      </c>
      <c r="S2616">
        <v>9</v>
      </c>
      <c r="T2616">
        <v>1</v>
      </c>
      <c r="U2616">
        <v>7</v>
      </c>
      <c r="V2616">
        <f>COUNTIF(tbl_General[EmployeeID],tbl_General[[#This Row],[EmployeeID]])</f>
        <v>1</v>
      </c>
    </row>
    <row r="2617" spans="1:22" x14ac:dyDescent="0.25">
      <c r="A2617">
        <v>27</v>
      </c>
      <c r="B2617" t="s">
        <v>21</v>
      </c>
      <c r="C2617" t="s">
        <v>29</v>
      </c>
      <c r="D2617" t="s">
        <v>23</v>
      </c>
      <c r="E2617">
        <v>24</v>
      </c>
      <c r="F2617">
        <v>3</v>
      </c>
      <c r="G2617" t="s">
        <v>24</v>
      </c>
      <c r="H2617">
        <v>4196</v>
      </c>
      <c r="I2617" t="s">
        <v>34</v>
      </c>
      <c r="J2617">
        <v>4</v>
      </c>
      <c r="K2617" t="s">
        <v>26</v>
      </c>
      <c r="L2617" t="s">
        <v>32</v>
      </c>
      <c r="M2617">
        <v>31720</v>
      </c>
      <c r="N2617">
        <v>1</v>
      </c>
      <c r="O2617">
        <v>20</v>
      </c>
      <c r="P2617">
        <v>1</v>
      </c>
      <c r="Q2617">
        <v>9</v>
      </c>
      <c r="R2617">
        <v>1</v>
      </c>
      <c r="S2617">
        <v>9</v>
      </c>
      <c r="T2617">
        <v>1</v>
      </c>
      <c r="U2617">
        <v>7</v>
      </c>
      <c r="V2617">
        <f>COUNTIF(tbl_General[EmployeeID],tbl_General[[#This Row],[EmployeeID]])</f>
        <v>1</v>
      </c>
    </row>
    <row r="2618" spans="1:22" x14ac:dyDescent="0.25">
      <c r="A2618">
        <v>27</v>
      </c>
      <c r="B2618" t="s">
        <v>21</v>
      </c>
      <c r="C2618" t="s">
        <v>29</v>
      </c>
      <c r="D2618" t="s">
        <v>30</v>
      </c>
      <c r="E2618">
        <v>29</v>
      </c>
      <c r="F2618">
        <v>1</v>
      </c>
      <c r="G2618" t="s">
        <v>24</v>
      </c>
      <c r="H2618">
        <v>280</v>
      </c>
      <c r="I2618" t="s">
        <v>34</v>
      </c>
      <c r="J2618">
        <v>2</v>
      </c>
      <c r="K2618" t="s">
        <v>42</v>
      </c>
      <c r="L2618" t="s">
        <v>41</v>
      </c>
      <c r="M2618">
        <v>43250</v>
      </c>
      <c r="N2618">
        <v>1</v>
      </c>
      <c r="O2618">
        <v>14</v>
      </c>
      <c r="P2618">
        <v>0</v>
      </c>
      <c r="Q2618">
        <v>9</v>
      </c>
      <c r="R2618">
        <v>2</v>
      </c>
      <c r="S2618">
        <v>9</v>
      </c>
      <c r="T2618">
        <v>1</v>
      </c>
      <c r="U2618">
        <v>7</v>
      </c>
      <c r="V2618">
        <f>COUNTIF(tbl_General[EmployeeID],tbl_General[[#This Row],[EmployeeID]])</f>
        <v>1</v>
      </c>
    </row>
    <row r="2619" spans="1:22" x14ac:dyDescent="0.25">
      <c r="A2619">
        <v>27</v>
      </c>
      <c r="B2619" t="s">
        <v>21</v>
      </c>
      <c r="C2619" t="s">
        <v>29</v>
      </c>
      <c r="D2619" t="s">
        <v>30</v>
      </c>
      <c r="E2619">
        <v>29</v>
      </c>
      <c r="F2619">
        <v>1</v>
      </c>
      <c r="G2619" t="s">
        <v>24</v>
      </c>
      <c r="H2619">
        <v>1750</v>
      </c>
      <c r="I2619" t="s">
        <v>34</v>
      </c>
      <c r="J2619">
        <v>2</v>
      </c>
      <c r="K2619" t="s">
        <v>42</v>
      </c>
      <c r="L2619" t="s">
        <v>41</v>
      </c>
      <c r="M2619">
        <v>43250</v>
      </c>
      <c r="N2619">
        <v>1</v>
      </c>
      <c r="O2619">
        <v>14</v>
      </c>
      <c r="P2619">
        <v>0</v>
      </c>
      <c r="Q2619">
        <v>9</v>
      </c>
      <c r="R2619">
        <v>2</v>
      </c>
      <c r="S2619">
        <v>9</v>
      </c>
      <c r="T2619">
        <v>1</v>
      </c>
      <c r="U2619">
        <v>7</v>
      </c>
      <c r="V2619">
        <f>COUNTIF(tbl_General[EmployeeID],tbl_General[[#This Row],[EmployeeID]])</f>
        <v>1</v>
      </c>
    </row>
    <row r="2620" spans="1:22" x14ac:dyDescent="0.25">
      <c r="A2620">
        <v>27</v>
      </c>
      <c r="B2620" t="s">
        <v>21</v>
      </c>
      <c r="C2620" t="s">
        <v>29</v>
      </c>
      <c r="D2620" t="s">
        <v>30</v>
      </c>
      <c r="E2620">
        <v>29</v>
      </c>
      <c r="F2620">
        <v>1</v>
      </c>
      <c r="G2620" t="s">
        <v>24</v>
      </c>
      <c r="H2620">
        <v>3220</v>
      </c>
      <c r="I2620" t="s">
        <v>34</v>
      </c>
      <c r="J2620">
        <v>2</v>
      </c>
      <c r="K2620" t="s">
        <v>42</v>
      </c>
      <c r="L2620" t="s">
        <v>41</v>
      </c>
      <c r="M2620">
        <v>43250</v>
      </c>
      <c r="N2620">
        <v>1</v>
      </c>
      <c r="O2620">
        <v>14</v>
      </c>
      <c r="P2620">
        <v>0</v>
      </c>
      <c r="Q2620">
        <v>9</v>
      </c>
      <c r="R2620">
        <v>2</v>
      </c>
      <c r="S2620">
        <v>9</v>
      </c>
      <c r="T2620">
        <v>1</v>
      </c>
      <c r="U2620">
        <v>7</v>
      </c>
      <c r="V2620">
        <f>COUNTIF(tbl_General[EmployeeID],tbl_General[[#This Row],[EmployeeID]])</f>
        <v>1</v>
      </c>
    </row>
    <row r="2621" spans="1:22" x14ac:dyDescent="0.25">
      <c r="A2621">
        <v>35</v>
      </c>
      <c r="B2621" t="s">
        <v>21</v>
      </c>
      <c r="C2621" t="s">
        <v>29</v>
      </c>
      <c r="D2621" t="s">
        <v>30</v>
      </c>
      <c r="E2621">
        <v>15</v>
      </c>
      <c r="F2621">
        <v>3</v>
      </c>
      <c r="G2621" t="s">
        <v>38</v>
      </c>
      <c r="H2621">
        <v>1269</v>
      </c>
      <c r="I2621" t="s">
        <v>34</v>
      </c>
      <c r="J2621">
        <v>3</v>
      </c>
      <c r="K2621" t="s">
        <v>42</v>
      </c>
      <c r="L2621" t="s">
        <v>27</v>
      </c>
      <c r="M2621">
        <v>65490</v>
      </c>
      <c r="N2621">
        <v>1</v>
      </c>
      <c r="O2621">
        <v>20</v>
      </c>
      <c r="P2621">
        <v>0</v>
      </c>
      <c r="Q2621">
        <v>9</v>
      </c>
      <c r="R2621">
        <v>3</v>
      </c>
      <c r="S2621">
        <v>9</v>
      </c>
      <c r="T2621">
        <v>1</v>
      </c>
      <c r="U2621">
        <v>8</v>
      </c>
      <c r="V2621">
        <f>COUNTIF(tbl_General[EmployeeID],tbl_General[[#This Row],[EmployeeID]])</f>
        <v>1</v>
      </c>
    </row>
    <row r="2622" spans="1:22" x14ac:dyDescent="0.25">
      <c r="A2622">
        <v>35</v>
      </c>
      <c r="B2622" t="s">
        <v>21</v>
      </c>
      <c r="C2622" t="s">
        <v>29</v>
      </c>
      <c r="D2622" t="s">
        <v>30</v>
      </c>
      <c r="E2622">
        <v>15</v>
      </c>
      <c r="F2622">
        <v>3</v>
      </c>
      <c r="G2622" t="s">
        <v>38</v>
      </c>
      <c r="H2622">
        <v>2739</v>
      </c>
      <c r="I2622" t="s">
        <v>34</v>
      </c>
      <c r="J2622">
        <v>3</v>
      </c>
      <c r="K2622" t="s">
        <v>42</v>
      </c>
      <c r="L2622" t="s">
        <v>27</v>
      </c>
      <c r="M2622">
        <v>65490</v>
      </c>
      <c r="N2622">
        <v>1</v>
      </c>
      <c r="O2622">
        <v>20</v>
      </c>
      <c r="P2622">
        <v>0</v>
      </c>
      <c r="Q2622">
        <v>9</v>
      </c>
      <c r="R2622">
        <v>3</v>
      </c>
      <c r="S2622">
        <v>9</v>
      </c>
      <c r="T2622">
        <v>1</v>
      </c>
      <c r="U2622">
        <v>8</v>
      </c>
      <c r="V2622">
        <f>COUNTIF(tbl_General[EmployeeID],tbl_General[[#This Row],[EmployeeID]])</f>
        <v>1</v>
      </c>
    </row>
    <row r="2623" spans="1:22" x14ac:dyDescent="0.25">
      <c r="A2623">
        <v>35</v>
      </c>
      <c r="B2623" t="s">
        <v>21</v>
      </c>
      <c r="C2623" t="s">
        <v>29</v>
      </c>
      <c r="D2623" t="s">
        <v>30</v>
      </c>
      <c r="E2623">
        <v>15</v>
      </c>
      <c r="F2623">
        <v>3</v>
      </c>
      <c r="G2623" t="s">
        <v>38</v>
      </c>
      <c r="H2623">
        <v>4209</v>
      </c>
      <c r="I2623" t="s">
        <v>34</v>
      </c>
      <c r="J2623">
        <v>3</v>
      </c>
      <c r="K2623" t="s">
        <v>42</v>
      </c>
      <c r="L2623" t="s">
        <v>27</v>
      </c>
      <c r="M2623">
        <v>65490</v>
      </c>
      <c r="N2623">
        <v>1</v>
      </c>
      <c r="O2623">
        <v>20</v>
      </c>
      <c r="P2623">
        <v>0</v>
      </c>
      <c r="Q2623">
        <v>9</v>
      </c>
      <c r="R2623">
        <v>3</v>
      </c>
      <c r="S2623">
        <v>9</v>
      </c>
      <c r="T2623">
        <v>1</v>
      </c>
      <c r="U2623">
        <v>8</v>
      </c>
      <c r="V2623">
        <f>COUNTIF(tbl_General[EmployeeID],tbl_General[[#This Row],[EmployeeID]])</f>
        <v>1</v>
      </c>
    </row>
    <row r="2624" spans="1:22" x14ac:dyDescent="0.25">
      <c r="A2624">
        <v>35</v>
      </c>
      <c r="B2624" t="s">
        <v>21</v>
      </c>
      <c r="C2624" t="s">
        <v>29</v>
      </c>
      <c r="D2624" t="s">
        <v>23</v>
      </c>
      <c r="E2624">
        <v>1</v>
      </c>
      <c r="F2624">
        <v>2</v>
      </c>
      <c r="G2624" t="s">
        <v>46</v>
      </c>
      <c r="H2624">
        <v>704</v>
      </c>
      <c r="I2624" t="s">
        <v>34</v>
      </c>
      <c r="J2624">
        <v>2</v>
      </c>
      <c r="K2624" t="s">
        <v>44</v>
      </c>
      <c r="L2624" t="s">
        <v>32</v>
      </c>
      <c r="M2624">
        <v>66460</v>
      </c>
      <c r="N2624">
        <v>1</v>
      </c>
      <c r="O2624">
        <v>13</v>
      </c>
      <c r="P2624">
        <v>1</v>
      </c>
      <c r="Q2624">
        <v>9</v>
      </c>
      <c r="R2624">
        <v>2</v>
      </c>
      <c r="S2624">
        <v>9</v>
      </c>
      <c r="T2624">
        <v>1</v>
      </c>
      <c r="U2624">
        <v>1</v>
      </c>
      <c r="V2624">
        <f>COUNTIF(tbl_General[EmployeeID],tbl_General[[#This Row],[EmployeeID]])</f>
        <v>1</v>
      </c>
    </row>
    <row r="2625" spans="1:22" x14ac:dyDescent="0.25">
      <c r="A2625">
        <v>35</v>
      </c>
      <c r="B2625" t="s">
        <v>21</v>
      </c>
      <c r="C2625" t="s">
        <v>29</v>
      </c>
      <c r="D2625" t="s">
        <v>23</v>
      </c>
      <c r="E2625">
        <v>1</v>
      </c>
      <c r="F2625">
        <v>2</v>
      </c>
      <c r="G2625" t="s">
        <v>46</v>
      </c>
      <c r="H2625">
        <v>2174</v>
      </c>
      <c r="I2625" t="s">
        <v>34</v>
      </c>
      <c r="J2625">
        <v>2</v>
      </c>
      <c r="K2625" t="s">
        <v>44</v>
      </c>
      <c r="L2625" t="s">
        <v>32</v>
      </c>
      <c r="M2625">
        <v>66460</v>
      </c>
      <c r="N2625">
        <v>1</v>
      </c>
      <c r="O2625">
        <v>13</v>
      </c>
      <c r="P2625">
        <v>1</v>
      </c>
      <c r="Q2625">
        <v>9</v>
      </c>
      <c r="R2625">
        <v>2</v>
      </c>
      <c r="S2625">
        <v>9</v>
      </c>
      <c r="T2625">
        <v>1</v>
      </c>
      <c r="U2625">
        <v>1</v>
      </c>
      <c r="V2625">
        <f>COUNTIF(tbl_General[EmployeeID],tbl_General[[#This Row],[EmployeeID]])</f>
        <v>1</v>
      </c>
    </row>
    <row r="2626" spans="1:22" x14ac:dyDescent="0.25">
      <c r="A2626">
        <v>35</v>
      </c>
      <c r="B2626" t="s">
        <v>21</v>
      </c>
      <c r="C2626" t="s">
        <v>29</v>
      </c>
      <c r="D2626" t="s">
        <v>23</v>
      </c>
      <c r="E2626">
        <v>1</v>
      </c>
      <c r="F2626">
        <v>2</v>
      </c>
      <c r="G2626" t="s">
        <v>46</v>
      </c>
      <c r="H2626">
        <v>3644</v>
      </c>
      <c r="I2626" t="s">
        <v>34</v>
      </c>
      <c r="J2626">
        <v>2</v>
      </c>
      <c r="K2626" t="s">
        <v>44</v>
      </c>
      <c r="L2626" t="s">
        <v>32</v>
      </c>
      <c r="M2626">
        <v>66460</v>
      </c>
      <c r="N2626">
        <v>1</v>
      </c>
      <c r="O2626">
        <v>13</v>
      </c>
      <c r="P2626">
        <v>1</v>
      </c>
      <c r="Q2626">
        <v>9</v>
      </c>
      <c r="R2626">
        <v>2</v>
      </c>
      <c r="S2626">
        <v>9</v>
      </c>
      <c r="T2626">
        <v>1</v>
      </c>
      <c r="U2626">
        <v>1</v>
      </c>
      <c r="V2626">
        <f>COUNTIF(tbl_General[EmployeeID],tbl_General[[#This Row],[EmployeeID]])</f>
        <v>1</v>
      </c>
    </row>
    <row r="2627" spans="1:22" x14ac:dyDescent="0.25">
      <c r="A2627">
        <v>34</v>
      </c>
      <c r="B2627" t="s">
        <v>21</v>
      </c>
      <c r="C2627" t="s">
        <v>22</v>
      </c>
      <c r="D2627" t="s">
        <v>30</v>
      </c>
      <c r="E2627">
        <v>3</v>
      </c>
      <c r="F2627">
        <v>2</v>
      </c>
      <c r="G2627" t="s">
        <v>46</v>
      </c>
      <c r="H2627">
        <v>701</v>
      </c>
      <c r="I2627" t="s">
        <v>34</v>
      </c>
      <c r="J2627">
        <v>2</v>
      </c>
      <c r="K2627" t="s">
        <v>39</v>
      </c>
      <c r="L2627" t="s">
        <v>41</v>
      </c>
      <c r="M2627">
        <v>26590</v>
      </c>
      <c r="N2627">
        <v>0</v>
      </c>
      <c r="O2627">
        <v>24</v>
      </c>
      <c r="P2627">
        <v>3</v>
      </c>
      <c r="Q2627">
        <v>10</v>
      </c>
      <c r="R2627">
        <v>2</v>
      </c>
      <c r="S2627">
        <v>9</v>
      </c>
      <c r="T2627">
        <v>1</v>
      </c>
      <c r="U2627">
        <v>6</v>
      </c>
      <c r="V2627">
        <f>COUNTIF(tbl_General[EmployeeID],tbl_General[[#This Row],[EmployeeID]])</f>
        <v>1</v>
      </c>
    </row>
    <row r="2628" spans="1:22" x14ac:dyDescent="0.25">
      <c r="A2628">
        <v>34</v>
      </c>
      <c r="B2628" t="s">
        <v>21</v>
      </c>
      <c r="C2628" t="s">
        <v>22</v>
      </c>
      <c r="D2628" t="s">
        <v>30</v>
      </c>
      <c r="E2628">
        <v>3</v>
      </c>
      <c r="F2628">
        <v>2</v>
      </c>
      <c r="G2628" t="s">
        <v>46</v>
      </c>
      <c r="H2628">
        <v>2171</v>
      </c>
      <c r="I2628" t="s">
        <v>34</v>
      </c>
      <c r="J2628">
        <v>2</v>
      </c>
      <c r="K2628" t="s">
        <v>39</v>
      </c>
      <c r="L2628" t="s">
        <v>41</v>
      </c>
      <c r="M2628">
        <v>26590</v>
      </c>
      <c r="N2628">
        <v>0</v>
      </c>
      <c r="O2628">
        <v>24</v>
      </c>
      <c r="P2628">
        <v>3</v>
      </c>
      <c r="Q2628">
        <v>10</v>
      </c>
      <c r="R2628">
        <v>2</v>
      </c>
      <c r="S2628">
        <v>9</v>
      </c>
      <c r="T2628">
        <v>1</v>
      </c>
      <c r="U2628">
        <v>6</v>
      </c>
      <c r="V2628">
        <f>COUNTIF(tbl_General[EmployeeID],tbl_General[[#This Row],[EmployeeID]])</f>
        <v>1</v>
      </c>
    </row>
    <row r="2629" spans="1:22" x14ac:dyDescent="0.25">
      <c r="A2629">
        <v>34</v>
      </c>
      <c r="B2629" t="s">
        <v>21</v>
      </c>
      <c r="C2629" t="s">
        <v>22</v>
      </c>
      <c r="D2629" t="s">
        <v>30</v>
      </c>
      <c r="E2629">
        <v>3</v>
      </c>
      <c r="F2629">
        <v>2</v>
      </c>
      <c r="G2629" t="s">
        <v>46</v>
      </c>
      <c r="H2629">
        <v>3641</v>
      </c>
      <c r="I2629" t="s">
        <v>34</v>
      </c>
      <c r="J2629">
        <v>2</v>
      </c>
      <c r="K2629" t="s">
        <v>39</v>
      </c>
      <c r="L2629" t="s">
        <v>41</v>
      </c>
      <c r="M2629">
        <v>26590</v>
      </c>
      <c r="N2629">
        <v>0</v>
      </c>
      <c r="O2629">
        <v>24</v>
      </c>
      <c r="P2629">
        <v>3</v>
      </c>
      <c r="Q2629">
        <v>10</v>
      </c>
      <c r="R2629">
        <v>2</v>
      </c>
      <c r="S2629">
        <v>9</v>
      </c>
      <c r="T2629">
        <v>1</v>
      </c>
      <c r="U2629">
        <v>6</v>
      </c>
      <c r="V2629">
        <f>COUNTIF(tbl_General[EmployeeID],tbl_General[[#This Row],[EmployeeID]])</f>
        <v>1</v>
      </c>
    </row>
    <row r="2630" spans="1:22" x14ac:dyDescent="0.25">
      <c r="A2630">
        <v>38</v>
      </c>
      <c r="B2630" t="s">
        <v>21</v>
      </c>
      <c r="C2630" t="s">
        <v>29</v>
      </c>
      <c r="D2630" t="s">
        <v>23</v>
      </c>
      <c r="E2630">
        <v>18</v>
      </c>
      <c r="F2630">
        <v>4</v>
      </c>
      <c r="G2630" t="s">
        <v>24</v>
      </c>
      <c r="H2630">
        <v>1221</v>
      </c>
      <c r="I2630" t="s">
        <v>34</v>
      </c>
      <c r="J2630">
        <v>2</v>
      </c>
      <c r="K2630" t="s">
        <v>26</v>
      </c>
      <c r="L2630" t="s">
        <v>32</v>
      </c>
      <c r="M2630">
        <v>41620</v>
      </c>
      <c r="N2630">
        <v>0</v>
      </c>
      <c r="O2630">
        <v>15</v>
      </c>
      <c r="P2630">
        <v>1</v>
      </c>
      <c r="Q2630">
        <v>10</v>
      </c>
      <c r="R2630">
        <v>1</v>
      </c>
      <c r="S2630">
        <v>9</v>
      </c>
      <c r="T2630">
        <v>1</v>
      </c>
      <c r="U2630">
        <v>8</v>
      </c>
      <c r="V2630">
        <f>COUNTIF(tbl_General[EmployeeID],tbl_General[[#This Row],[EmployeeID]])</f>
        <v>1</v>
      </c>
    </row>
    <row r="2631" spans="1:22" x14ac:dyDescent="0.25">
      <c r="A2631">
        <v>38</v>
      </c>
      <c r="B2631" t="s">
        <v>21</v>
      </c>
      <c r="C2631" t="s">
        <v>29</v>
      </c>
      <c r="D2631" t="s">
        <v>23</v>
      </c>
      <c r="E2631">
        <v>18</v>
      </c>
      <c r="F2631">
        <v>4</v>
      </c>
      <c r="G2631" t="s">
        <v>24</v>
      </c>
      <c r="H2631">
        <v>2691</v>
      </c>
      <c r="I2631" t="s">
        <v>34</v>
      </c>
      <c r="J2631">
        <v>2</v>
      </c>
      <c r="K2631" t="s">
        <v>26</v>
      </c>
      <c r="L2631" t="s">
        <v>32</v>
      </c>
      <c r="M2631">
        <v>41620</v>
      </c>
      <c r="N2631">
        <v>0</v>
      </c>
      <c r="O2631">
        <v>15</v>
      </c>
      <c r="P2631">
        <v>1</v>
      </c>
      <c r="Q2631">
        <v>10</v>
      </c>
      <c r="R2631">
        <v>1</v>
      </c>
      <c r="S2631">
        <v>9</v>
      </c>
      <c r="T2631">
        <v>1</v>
      </c>
      <c r="U2631">
        <v>8</v>
      </c>
      <c r="V2631">
        <f>COUNTIF(tbl_General[EmployeeID],tbl_General[[#This Row],[EmployeeID]])</f>
        <v>1</v>
      </c>
    </row>
    <row r="2632" spans="1:22" x14ac:dyDescent="0.25">
      <c r="A2632">
        <v>38</v>
      </c>
      <c r="B2632" t="s">
        <v>21</v>
      </c>
      <c r="C2632" t="s">
        <v>29</v>
      </c>
      <c r="D2632" t="s">
        <v>23</v>
      </c>
      <c r="E2632">
        <v>18</v>
      </c>
      <c r="F2632">
        <v>4</v>
      </c>
      <c r="G2632" t="s">
        <v>24</v>
      </c>
      <c r="H2632">
        <v>4161</v>
      </c>
      <c r="I2632" t="s">
        <v>34</v>
      </c>
      <c r="J2632">
        <v>2</v>
      </c>
      <c r="K2632" t="s">
        <v>26</v>
      </c>
      <c r="L2632" t="s">
        <v>32</v>
      </c>
      <c r="M2632">
        <v>41620</v>
      </c>
      <c r="N2632">
        <v>0</v>
      </c>
      <c r="O2632">
        <v>15</v>
      </c>
      <c r="P2632">
        <v>1</v>
      </c>
      <c r="Q2632">
        <v>10</v>
      </c>
      <c r="R2632">
        <v>1</v>
      </c>
      <c r="S2632">
        <v>9</v>
      </c>
      <c r="T2632">
        <v>1</v>
      </c>
      <c r="U2632">
        <v>8</v>
      </c>
      <c r="V2632">
        <f>COUNTIF(tbl_General[EmployeeID],tbl_General[[#This Row],[EmployeeID]])</f>
        <v>1</v>
      </c>
    </row>
    <row r="2633" spans="1:22" x14ac:dyDescent="0.25">
      <c r="A2633">
        <v>38</v>
      </c>
      <c r="B2633" t="s">
        <v>21</v>
      </c>
      <c r="C2633" t="s">
        <v>22</v>
      </c>
      <c r="D2633" t="s">
        <v>30</v>
      </c>
      <c r="E2633">
        <v>9</v>
      </c>
      <c r="F2633">
        <v>4</v>
      </c>
      <c r="G2633" t="s">
        <v>24</v>
      </c>
      <c r="H2633">
        <v>272</v>
      </c>
      <c r="I2633" t="s">
        <v>34</v>
      </c>
      <c r="J2633">
        <v>1</v>
      </c>
      <c r="K2633" t="s">
        <v>35</v>
      </c>
      <c r="L2633" t="s">
        <v>32</v>
      </c>
      <c r="M2633">
        <v>43120</v>
      </c>
      <c r="N2633">
        <v>0</v>
      </c>
      <c r="O2633">
        <v>12</v>
      </c>
      <c r="P2633">
        <v>1</v>
      </c>
      <c r="Q2633">
        <v>10</v>
      </c>
      <c r="R2633">
        <v>2</v>
      </c>
      <c r="S2633">
        <v>9</v>
      </c>
      <c r="T2633">
        <v>1</v>
      </c>
      <c r="U2633">
        <v>8</v>
      </c>
      <c r="V2633">
        <f>COUNTIF(tbl_General[EmployeeID],tbl_General[[#This Row],[EmployeeID]])</f>
        <v>1</v>
      </c>
    </row>
    <row r="2634" spans="1:22" x14ac:dyDescent="0.25">
      <c r="A2634">
        <v>38</v>
      </c>
      <c r="B2634" t="s">
        <v>21</v>
      </c>
      <c r="C2634" t="s">
        <v>22</v>
      </c>
      <c r="D2634" t="s">
        <v>30</v>
      </c>
      <c r="E2634">
        <v>9</v>
      </c>
      <c r="F2634">
        <v>4</v>
      </c>
      <c r="G2634" t="s">
        <v>24</v>
      </c>
      <c r="H2634">
        <v>1742</v>
      </c>
      <c r="I2634" t="s">
        <v>34</v>
      </c>
      <c r="J2634">
        <v>1</v>
      </c>
      <c r="K2634" t="s">
        <v>35</v>
      </c>
      <c r="L2634" t="s">
        <v>32</v>
      </c>
      <c r="M2634">
        <v>43120</v>
      </c>
      <c r="N2634">
        <v>0</v>
      </c>
      <c r="O2634">
        <v>12</v>
      </c>
      <c r="P2634">
        <v>1</v>
      </c>
      <c r="Q2634">
        <v>10</v>
      </c>
      <c r="R2634">
        <v>2</v>
      </c>
      <c r="S2634">
        <v>9</v>
      </c>
      <c r="T2634">
        <v>1</v>
      </c>
      <c r="U2634">
        <v>8</v>
      </c>
      <c r="V2634">
        <f>COUNTIF(tbl_General[EmployeeID],tbl_General[[#This Row],[EmployeeID]])</f>
        <v>1</v>
      </c>
    </row>
    <row r="2635" spans="1:22" x14ac:dyDescent="0.25">
      <c r="A2635">
        <v>38</v>
      </c>
      <c r="B2635" t="s">
        <v>21</v>
      </c>
      <c r="C2635" t="s">
        <v>22</v>
      </c>
      <c r="D2635" t="s">
        <v>30</v>
      </c>
      <c r="E2635">
        <v>9</v>
      </c>
      <c r="F2635">
        <v>4</v>
      </c>
      <c r="G2635" t="s">
        <v>24</v>
      </c>
      <c r="H2635">
        <v>3212</v>
      </c>
      <c r="I2635" t="s">
        <v>34</v>
      </c>
      <c r="J2635">
        <v>1</v>
      </c>
      <c r="K2635" t="s">
        <v>35</v>
      </c>
      <c r="L2635" t="s">
        <v>32</v>
      </c>
      <c r="M2635">
        <v>43120</v>
      </c>
      <c r="N2635">
        <v>0</v>
      </c>
      <c r="O2635">
        <v>12</v>
      </c>
      <c r="P2635">
        <v>1</v>
      </c>
      <c r="Q2635">
        <v>10</v>
      </c>
      <c r="R2635">
        <v>2</v>
      </c>
      <c r="S2635">
        <v>9</v>
      </c>
      <c r="T2635">
        <v>1</v>
      </c>
      <c r="U2635">
        <v>8</v>
      </c>
      <c r="V2635">
        <f>COUNTIF(tbl_General[EmployeeID],tbl_General[[#This Row],[EmployeeID]])</f>
        <v>1</v>
      </c>
    </row>
    <row r="2636" spans="1:22" x14ac:dyDescent="0.25">
      <c r="A2636">
        <v>32</v>
      </c>
      <c r="B2636" t="s">
        <v>21</v>
      </c>
      <c r="C2636" t="s">
        <v>22</v>
      </c>
      <c r="D2636" t="s">
        <v>30</v>
      </c>
      <c r="E2636">
        <v>5</v>
      </c>
      <c r="F2636">
        <v>4</v>
      </c>
      <c r="G2636" t="s">
        <v>46</v>
      </c>
      <c r="H2636">
        <v>933</v>
      </c>
      <c r="I2636" t="s">
        <v>34</v>
      </c>
      <c r="J2636">
        <v>5</v>
      </c>
      <c r="K2636" t="s">
        <v>31</v>
      </c>
      <c r="L2636" t="s">
        <v>41</v>
      </c>
      <c r="M2636">
        <v>50030</v>
      </c>
      <c r="N2636">
        <v>2</v>
      </c>
      <c r="O2636">
        <v>13</v>
      </c>
      <c r="P2636">
        <v>0</v>
      </c>
      <c r="Q2636">
        <v>10</v>
      </c>
      <c r="R2636">
        <v>5</v>
      </c>
      <c r="S2636">
        <v>9</v>
      </c>
      <c r="T2636">
        <v>1</v>
      </c>
      <c r="U2636">
        <v>6</v>
      </c>
      <c r="V2636">
        <f>COUNTIF(tbl_General[EmployeeID],tbl_General[[#This Row],[EmployeeID]])</f>
        <v>1</v>
      </c>
    </row>
    <row r="2637" spans="1:22" x14ac:dyDescent="0.25">
      <c r="A2637">
        <v>32</v>
      </c>
      <c r="B2637" t="s">
        <v>21</v>
      </c>
      <c r="C2637" t="s">
        <v>22</v>
      </c>
      <c r="D2637" t="s">
        <v>30</v>
      </c>
      <c r="E2637">
        <v>5</v>
      </c>
      <c r="F2637">
        <v>4</v>
      </c>
      <c r="G2637" t="s">
        <v>46</v>
      </c>
      <c r="H2637">
        <v>2403</v>
      </c>
      <c r="I2637" t="s">
        <v>34</v>
      </c>
      <c r="J2637">
        <v>5</v>
      </c>
      <c r="K2637" t="s">
        <v>31</v>
      </c>
      <c r="L2637" t="s">
        <v>41</v>
      </c>
      <c r="M2637">
        <v>50030</v>
      </c>
      <c r="N2637">
        <v>0</v>
      </c>
      <c r="O2637">
        <v>13</v>
      </c>
      <c r="P2637">
        <v>0</v>
      </c>
      <c r="Q2637">
        <v>10</v>
      </c>
      <c r="R2637">
        <v>5</v>
      </c>
      <c r="S2637">
        <v>9</v>
      </c>
      <c r="T2637">
        <v>1</v>
      </c>
      <c r="U2637">
        <v>6</v>
      </c>
      <c r="V2637">
        <f>COUNTIF(tbl_General[EmployeeID],tbl_General[[#This Row],[EmployeeID]])</f>
        <v>1</v>
      </c>
    </row>
    <row r="2638" spans="1:22" x14ac:dyDescent="0.25">
      <c r="A2638">
        <v>32</v>
      </c>
      <c r="B2638" t="s">
        <v>21</v>
      </c>
      <c r="C2638" t="s">
        <v>22</v>
      </c>
      <c r="D2638" t="s">
        <v>30</v>
      </c>
      <c r="E2638">
        <v>5</v>
      </c>
      <c r="F2638">
        <v>4</v>
      </c>
      <c r="G2638" t="s">
        <v>46</v>
      </c>
      <c r="H2638">
        <v>3873</v>
      </c>
      <c r="I2638" t="s">
        <v>34</v>
      </c>
      <c r="J2638">
        <v>5</v>
      </c>
      <c r="K2638" t="s">
        <v>31</v>
      </c>
      <c r="L2638" t="s">
        <v>41</v>
      </c>
      <c r="M2638">
        <v>50030</v>
      </c>
      <c r="N2638">
        <v>0</v>
      </c>
      <c r="O2638">
        <v>13</v>
      </c>
      <c r="P2638">
        <v>0</v>
      </c>
      <c r="Q2638">
        <v>10</v>
      </c>
      <c r="R2638">
        <v>5</v>
      </c>
      <c r="S2638">
        <v>9</v>
      </c>
      <c r="T2638">
        <v>1</v>
      </c>
      <c r="U2638">
        <v>6</v>
      </c>
      <c r="V2638">
        <f>COUNTIF(tbl_General[EmployeeID],tbl_General[[#This Row],[EmployeeID]])</f>
        <v>1</v>
      </c>
    </row>
    <row r="2639" spans="1:22" x14ac:dyDescent="0.25">
      <c r="A2639">
        <v>41</v>
      </c>
      <c r="B2639" t="s">
        <v>21</v>
      </c>
      <c r="C2639" t="s">
        <v>29</v>
      </c>
      <c r="D2639" t="s">
        <v>23</v>
      </c>
      <c r="E2639">
        <v>1</v>
      </c>
      <c r="F2639">
        <v>4</v>
      </c>
      <c r="G2639" t="s">
        <v>33</v>
      </c>
      <c r="H2639">
        <v>703</v>
      </c>
      <c r="I2639" t="s">
        <v>25</v>
      </c>
      <c r="J2639">
        <v>2</v>
      </c>
      <c r="K2639" t="s">
        <v>26</v>
      </c>
      <c r="L2639" t="s">
        <v>41</v>
      </c>
      <c r="M2639">
        <v>55610</v>
      </c>
      <c r="N2639">
        <v>0</v>
      </c>
      <c r="O2639">
        <v>11</v>
      </c>
      <c r="P2639">
        <v>0</v>
      </c>
      <c r="Q2639">
        <v>10</v>
      </c>
      <c r="R2639">
        <v>2</v>
      </c>
      <c r="S2639">
        <v>9</v>
      </c>
      <c r="T2639">
        <v>1</v>
      </c>
      <c r="U2639">
        <v>7</v>
      </c>
      <c r="V2639">
        <f>COUNTIF(tbl_General[EmployeeID],tbl_General[[#This Row],[EmployeeID]])</f>
        <v>1</v>
      </c>
    </row>
    <row r="2640" spans="1:22" x14ac:dyDescent="0.25">
      <c r="A2640">
        <v>41</v>
      </c>
      <c r="B2640" t="s">
        <v>21</v>
      </c>
      <c r="C2640" t="s">
        <v>29</v>
      </c>
      <c r="D2640" t="s">
        <v>23</v>
      </c>
      <c r="E2640">
        <v>1</v>
      </c>
      <c r="F2640">
        <v>4</v>
      </c>
      <c r="G2640" t="s">
        <v>33</v>
      </c>
      <c r="H2640">
        <v>2173</v>
      </c>
      <c r="I2640" t="s">
        <v>25</v>
      </c>
      <c r="J2640">
        <v>2</v>
      </c>
      <c r="K2640" t="s">
        <v>26</v>
      </c>
      <c r="L2640" t="s">
        <v>41</v>
      </c>
      <c r="M2640">
        <v>55610</v>
      </c>
      <c r="N2640">
        <v>0</v>
      </c>
      <c r="O2640">
        <v>11</v>
      </c>
      <c r="P2640">
        <v>0</v>
      </c>
      <c r="Q2640">
        <v>10</v>
      </c>
      <c r="R2640">
        <v>2</v>
      </c>
      <c r="S2640">
        <v>9</v>
      </c>
      <c r="T2640">
        <v>1</v>
      </c>
      <c r="U2640">
        <v>7</v>
      </c>
      <c r="V2640">
        <f>COUNTIF(tbl_General[EmployeeID],tbl_General[[#This Row],[EmployeeID]])</f>
        <v>1</v>
      </c>
    </row>
    <row r="2641" spans="1:22" x14ac:dyDescent="0.25">
      <c r="A2641">
        <v>41</v>
      </c>
      <c r="B2641" t="s">
        <v>21</v>
      </c>
      <c r="C2641" t="s">
        <v>29</v>
      </c>
      <c r="D2641" t="s">
        <v>23</v>
      </c>
      <c r="E2641">
        <v>1</v>
      </c>
      <c r="F2641">
        <v>4</v>
      </c>
      <c r="G2641" t="s">
        <v>33</v>
      </c>
      <c r="H2641">
        <v>3643</v>
      </c>
      <c r="I2641" t="s">
        <v>25</v>
      </c>
      <c r="J2641">
        <v>2</v>
      </c>
      <c r="K2641" t="s">
        <v>26</v>
      </c>
      <c r="L2641" t="s">
        <v>41</v>
      </c>
      <c r="M2641">
        <v>55610</v>
      </c>
      <c r="N2641">
        <v>0</v>
      </c>
      <c r="O2641">
        <v>11</v>
      </c>
      <c r="P2641">
        <v>0</v>
      </c>
      <c r="Q2641">
        <v>10</v>
      </c>
      <c r="R2641">
        <v>2</v>
      </c>
      <c r="S2641">
        <v>9</v>
      </c>
      <c r="T2641">
        <v>1</v>
      </c>
      <c r="U2641">
        <v>7</v>
      </c>
      <c r="V2641">
        <f>COUNTIF(tbl_General[EmployeeID],tbl_General[[#This Row],[EmployeeID]])</f>
        <v>1</v>
      </c>
    </row>
    <row r="2642" spans="1:22" x14ac:dyDescent="0.25">
      <c r="A2642">
        <v>28</v>
      </c>
      <c r="B2642" t="s">
        <v>21</v>
      </c>
      <c r="C2642" t="s">
        <v>22</v>
      </c>
      <c r="D2642" t="s">
        <v>37</v>
      </c>
      <c r="E2642">
        <v>1</v>
      </c>
      <c r="F2642">
        <v>3</v>
      </c>
      <c r="G2642" t="s">
        <v>37</v>
      </c>
      <c r="H2642">
        <v>552</v>
      </c>
      <c r="I2642" t="s">
        <v>25</v>
      </c>
      <c r="J2642">
        <v>4</v>
      </c>
      <c r="K2642" t="s">
        <v>40</v>
      </c>
      <c r="L2642" t="s">
        <v>41</v>
      </c>
      <c r="M2642">
        <v>67810</v>
      </c>
      <c r="N2642">
        <v>0</v>
      </c>
      <c r="O2642">
        <v>15</v>
      </c>
      <c r="P2642">
        <v>1</v>
      </c>
      <c r="Q2642">
        <v>10</v>
      </c>
      <c r="R2642">
        <v>2</v>
      </c>
      <c r="S2642">
        <v>9</v>
      </c>
      <c r="T2642">
        <v>1</v>
      </c>
      <c r="U2642">
        <v>7</v>
      </c>
      <c r="V2642">
        <f>COUNTIF(tbl_General[EmployeeID],tbl_General[[#This Row],[EmployeeID]])</f>
        <v>1</v>
      </c>
    </row>
    <row r="2643" spans="1:22" x14ac:dyDescent="0.25">
      <c r="A2643">
        <v>28</v>
      </c>
      <c r="B2643" t="s">
        <v>21</v>
      </c>
      <c r="C2643" t="s">
        <v>22</v>
      </c>
      <c r="D2643" t="s">
        <v>37</v>
      </c>
      <c r="E2643">
        <v>1</v>
      </c>
      <c r="F2643">
        <v>3</v>
      </c>
      <c r="G2643" t="s">
        <v>37</v>
      </c>
      <c r="H2643">
        <v>2022</v>
      </c>
      <c r="I2643" t="s">
        <v>25</v>
      </c>
      <c r="J2643">
        <v>4</v>
      </c>
      <c r="K2643" t="s">
        <v>40</v>
      </c>
      <c r="L2643" t="s">
        <v>41</v>
      </c>
      <c r="M2643">
        <v>67810</v>
      </c>
      <c r="N2643">
        <v>0</v>
      </c>
      <c r="O2643">
        <v>15</v>
      </c>
      <c r="P2643">
        <v>1</v>
      </c>
      <c r="Q2643">
        <v>10</v>
      </c>
      <c r="R2643">
        <v>2</v>
      </c>
      <c r="S2643">
        <v>9</v>
      </c>
      <c r="T2643">
        <v>1</v>
      </c>
      <c r="U2643">
        <v>7</v>
      </c>
      <c r="V2643">
        <f>COUNTIF(tbl_General[EmployeeID],tbl_General[[#This Row],[EmployeeID]])</f>
        <v>1</v>
      </c>
    </row>
    <row r="2644" spans="1:22" x14ac:dyDescent="0.25">
      <c r="A2644">
        <v>28</v>
      </c>
      <c r="B2644" t="s">
        <v>21</v>
      </c>
      <c r="C2644" t="s">
        <v>22</v>
      </c>
      <c r="D2644" t="s">
        <v>37</v>
      </c>
      <c r="E2644">
        <v>1</v>
      </c>
      <c r="F2644">
        <v>3</v>
      </c>
      <c r="G2644" t="s">
        <v>37</v>
      </c>
      <c r="H2644">
        <v>3492</v>
      </c>
      <c r="I2644" t="s">
        <v>25</v>
      </c>
      <c r="J2644">
        <v>4</v>
      </c>
      <c r="K2644" t="s">
        <v>40</v>
      </c>
      <c r="L2644" t="s">
        <v>41</v>
      </c>
      <c r="M2644">
        <v>67810</v>
      </c>
      <c r="N2644">
        <v>0</v>
      </c>
      <c r="O2644">
        <v>15</v>
      </c>
      <c r="P2644">
        <v>1</v>
      </c>
      <c r="Q2644">
        <v>10</v>
      </c>
      <c r="R2644">
        <v>2</v>
      </c>
      <c r="S2644">
        <v>9</v>
      </c>
      <c r="T2644">
        <v>1</v>
      </c>
      <c r="U2644">
        <v>7</v>
      </c>
      <c r="V2644">
        <f>COUNTIF(tbl_General[EmployeeID],tbl_General[[#This Row],[EmployeeID]])</f>
        <v>1</v>
      </c>
    </row>
    <row r="2645" spans="1:22" x14ac:dyDescent="0.25">
      <c r="A2645">
        <v>43</v>
      </c>
      <c r="B2645" t="s">
        <v>21</v>
      </c>
      <c r="C2645" t="s">
        <v>22</v>
      </c>
      <c r="D2645" t="s">
        <v>23</v>
      </c>
      <c r="E2645">
        <v>16</v>
      </c>
      <c r="F2645">
        <v>2</v>
      </c>
      <c r="G2645" t="s">
        <v>45</v>
      </c>
      <c r="H2645">
        <v>1012</v>
      </c>
      <c r="I2645" t="s">
        <v>25</v>
      </c>
      <c r="J2645">
        <v>1</v>
      </c>
      <c r="K2645" t="s">
        <v>40</v>
      </c>
      <c r="L2645" t="s">
        <v>32</v>
      </c>
      <c r="M2645">
        <v>67820</v>
      </c>
      <c r="N2645">
        <v>0</v>
      </c>
      <c r="O2645">
        <v>16</v>
      </c>
      <c r="P2645">
        <v>1</v>
      </c>
      <c r="Q2645">
        <v>10</v>
      </c>
      <c r="R2645">
        <v>2</v>
      </c>
      <c r="S2645">
        <v>9</v>
      </c>
      <c r="T2645">
        <v>1</v>
      </c>
      <c r="U2645">
        <v>8</v>
      </c>
      <c r="V2645">
        <f>COUNTIF(tbl_General[EmployeeID],tbl_General[[#This Row],[EmployeeID]])</f>
        <v>1</v>
      </c>
    </row>
    <row r="2646" spans="1:22" x14ac:dyDescent="0.25">
      <c r="A2646">
        <v>43</v>
      </c>
      <c r="B2646" t="s">
        <v>21</v>
      </c>
      <c r="C2646" t="s">
        <v>22</v>
      </c>
      <c r="D2646" t="s">
        <v>23</v>
      </c>
      <c r="E2646">
        <v>16</v>
      </c>
      <c r="F2646">
        <v>2</v>
      </c>
      <c r="G2646" t="s">
        <v>45</v>
      </c>
      <c r="H2646">
        <v>2482</v>
      </c>
      <c r="I2646" t="s">
        <v>25</v>
      </c>
      <c r="J2646">
        <v>1</v>
      </c>
      <c r="K2646" t="s">
        <v>40</v>
      </c>
      <c r="L2646" t="s">
        <v>32</v>
      </c>
      <c r="M2646">
        <v>67820</v>
      </c>
      <c r="N2646">
        <v>0</v>
      </c>
      <c r="O2646">
        <v>16</v>
      </c>
      <c r="P2646">
        <v>1</v>
      </c>
      <c r="Q2646">
        <v>10</v>
      </c>
      <c r="R2646">
        <v>2</v>
      </c>
      <c r="S2646">
        <v>9</v>
      </c>
      <c r="T2646">
        <v>1</v>
      </c>
      <c r="U2646">
        <v>8</v>
      </c>
      <c r="V2646">
        <f>COUNTIF(tbl_General[EmployeeID],tbl_General[[#This Row],[EmployeeID]])</f>
        <v>1</v>
      </c>
    </row>
    <row r="2647" spans="1:22" x14ac:dyDescent="0.25">
      <c r="A2647">
        <v>43</v>
      </c>
      <c r="B2647" t="s">
        <v>21</v>
      </c>
      <c r="C2647" t="s">
        <v>22</v>
      </c>
      <c r="D2647" t="s">
        <v>23</v>
      </c>
      <c r="E2647">
        <v>16</v>
      </c>
      <c r="F2647">
        <v>2</v>
      </c>
      <c r="G2647" t="s">
        <v>45</v>
      </c>
      <c r="H2647">
        <v>3952</v>
      </c>
      <c r="I2647" t="s">
        <v>25</v>
      </c>
      <c r="J2647">
        <v>1</v>
      </c>
      <c r="K2647" t="s">
        <v>40</v>
      </c>
      <c r="L2647" t="s">
        <v>32</v>
      </c>
      <c r="M2647">
        <v>67820</v>
      </c>
      <c r="N2647">
        <v>0</v>
      </c>
      <c r="O2647">
        <v>16</v>
      </c>
      <c r="P2647">
        <v>1</v>
      </c>
      <c r="Q2647">
        <v>10</v>
      </c>
      <c r="R2647">
        <v>2</v>
      </c>
      <c r="S2647">
        <v>9</v>
      </c>
      <c r="T2647">
        <v>1</v>
      </c>
      <c r="U2647">
        <v>8</v>
      </c>
      <c r="V2647">
        <f>COUNTIF(tbl_General[EmployeeID],tbl_General[[#This Row],[EmployeeID]])</f>
        <v>1</v>
      </c>
    </row>
    <row r="2648" spans="1:22" x14ac:dyDescent="0.25">
      <c r="A2648">
        <v>49</v>
      </c>
      <c r="B2648" t="s">
        <v>21</v>
      </c>
      <c r="C2648" t="s">
        <v>22</v>
      </c>
      <c r="D2648" t="s">
        <v>30</v>
      </c>
      <c r="E2648">
        <v>1</v>
      </c>
      <c r="F2648">
        <v>4</v>
      </c>
      <c r="G2648" t="s">
        <v>24</v>
      </c>
      <c r="H2648">
        <v>890</v>
      </c>
      <c r="I2648" t="s">
        <v>34</v>
      </c>
      <c r="J2648">
        <v>3</v>
      </c>
      <c r="K2648" t="s">
        <v>26</v>
      </c>
      <c r="L2648" t="s">
        <v>27</v>
      </c>
      <c r="M2648">
        <v>69490</v>
      </c>
      <c r="N2648">
        <v>1</v>
      </c>
      <c r="O2648">
        <v>14</v>
      </c>
      <c r="P2648">
        <v>1</v>
      </c>
      <c r="Q2648">
        <v>10</v>
      </c>
      <c r="R2648">
        <v>2</v>
      </c>
      <c r="S2648">
        <v>9</v>
      </c>
      <c r="T2648">
        <v>1</v>
      </c>
      <c r="U2648">
        <v>4</v>
      </c>
      <c r="V2648">
        <f>COUNTIF(tbl_General[EmployeeID],tbl_General[[#This Row],[EmployeeID]])</f>
        <v>1</v>
      </c>
    </row>
    <row r="2649" spans="1:22" x14ac:dyDescent="0.25">
      <c r="A2649">
        <v>49</v>
      </c>
      <c r="B2649" t="s">
        <v>21</v>
      </c>
      <c r="C2649" t="s">
        <v>22</v>
      </c>
      <c r="D2649" t="s">
        <v>30</v>
      </c>
      <c r="E2649">
        <v>1</v>
      </c>
      <c r="F2649">
        <v>4</v>
      </c>
      <c r="G2649" t="s">
        <v>24</v>
      </c>
      <c r="H2649">
        <v>2360</v>
      </c>
      <c r="I2649" t="s">
        <v>34</v>
      </c>
      <c r="J2649">
        <v>3</v>
      </c>
      <c r="K2649" t="s">
        <v>26</v>
      </c>
      <c r="L2649" t="s">
        <v>27</v>
      </c>
      <c r="M2649">
        <v>69490</v>
      </c>
      <c r="N2649">
        <v>1</v>
      </c>
      <c r="O2649">
        <v>14</v>
      </c>
      <c r="P2649">
        <v>1</v>
      </c>
      <c r="Q2649">
        <v>10</v>
      </c>
      <c r="R2649">
        <v>2</v>
      </c>
      <c r="S2649">
        <v>9</v>
      </c>
      <c r="T2649">
        <v>1</v>
      </c>
      <c r="U2649">
        <v>4</v>
      </c>
      <c r="V2649">
        <f>COUNTIF(tbl_General[EmployeeID],tbl_General[[#This Row],[EmployeeID]])</f>
        <v>1</v>
      </c>
    </row>
    <row r="2650" spans="1:22" x14ac:dyDescent="0.25">
      <c r="A2650">
        <v>49</v>
      </c>
      <c r="B2650" t="s">
        <v>21</v>
      </c>
      <c r="C2650" t="s">
        <v>22</v>
      </c>
      <c r="D2650" t="s">
        <v>30</v>
      </c>
      <c r="E2650">
        <v>1</v>
      </c>
      <c r="F2650">
        <v>4</v>
      </c>
      <c r="G2650" t="s">
        <v>24</v>
      </c>
      <c r="H2650">
        <v>3830</v>
      </c>
      <c r="I2650" t="s">
        <v>34</v>
      </c>
      <c r="J2650">
        <v>3</v>
      </c>
      <c r="K2650" t="s">
        <v>26</v>
      </c>
      <c r="L2650" t="s">
        <v>27</v>
      </c>
      <c r="M2650">
        <v>69490</v>
      </c>
      <c r="N2650">
        <v>1</v>
      </c>
      <c r="O2650">
        <v>14</v>
      </c>
      <c r="P2650">
        <v>1</v>
      </c>
      <c r="Q2650">
        <v>10</v>
      </c>
      <c r="R2650">
        <v>2</v>
      </c>
      <c r="S2650">
        <v>9</v>
      </c>
      <c r="T2650">
        <v>1</v>
      </c>
      <c r="U2650">
        <v>4</v>
      </c>
      <c r="V2650">
        <f>COUNTIF(tbl_General[EmployeeID],tbl_General[[#This Row],[EmployeeID]])</f>
        <v>1</v>
      </c>
    </row>
    <row r="2651" spans="1:22" x14ac:dyDescent="0.25">
      <c r="A2651">
        <v>31</v>
      </c>
      <c r="B2651" t="s">
        <v>21</v>
      </c>
      <c r="C2651" t="s">
        <v>36</v>
      </c>
      <c r="D2651" t="s">
        <v>30</v>
      </c>
      <c r="E2651">
        <v>8</v>
      </c>
      <c r="F2651">
        <v>4</v>
      </c>
      <c r="G2651" t="s">
        <v>24</v>
      </c>
      <c r="H2651">
        <v>1206</v>
      </c>
      <c r="I2651" t="s">
        <v>25</v>
      </c>
      <c r="J2651">
        <v>4</v>
      </c>
      <c r="K2651" t="s">
        <v>35</v>
      </c>
      <c r="L2651" t="s">
        <v>32</v>
      </c>
      <c r="M2651">
        <v>147320</v>
      </c>
      <c r="N2651">
        <v>0</v>
      </c>
      <c r="O2651">
        <v>12</v>
      </c>
      <c r="P2651">
        <v>0</v>
      </c>
      <c r="Q2651">
        <v>10</v>
      </c>
      <c r="R2651">
        <v>3</v>
      </c>
      <c r="S2651">
        <v>9</v>
      </c>
      <c r="T2651">
        <v>1</v>
      </c>
      <c r="U2651">
        <v>7</v>
      </c>
      <c r="V2651">
        <f>COUNTIF(tbl_General[EmployeeID],tbl_General[[#This Row],[EmployeeID]])</f>
        <v>1</v>
      </c>
    </row>
    <row r="2652" spans="1:22" x14ac:dyDescent="0.25">
      <c r="A2652">
        <v>31</v>
      </c>
      <c r="B2652" t="s">
        <v>21</v>
      </c>
      <c r="C2652" t="s">
        <v>36</v>
      </c>
      <c r="D2652" t="s">
        <v>30</v>
      </c>
      <c r="E2652">
        <v>8</v>
      </c>
      <c r="F2652">
        <v>4</v>
      </c>
      <c r="G2652" t="s">
        <v>24</v>
      </c>
      <c r="H2652">
        <v>2676</v>
      </c>
      <c r="I2652" t="s">
        <v>25</v>
      </c>
      <c r="J2652">
        <v>4</v>
      </c>
      <c r="K2652" t="s">
        <v>35</v>
      </c>
      <c r="L2652" t="s">
        <v>32</v>
      </c>
      <c r="M2652">
        <v>147320</v>
      </c>
      <c r="N2652">
        <v>0</v>
      </c>
      <c r="O2652">
        <v>12</v>
      </c>
      <c r="P2652">
        <v>0</v>
      </c>
      <c r="Q2652">
        <v>10</v>
      </c>
      <c r="R2652">
        <v>3</v>
      </c>
      <c r="S2652">
        <v>9</v>
      </c>
      <c r="T2652">
        <v>1</v>
      </c>
      <c r="U2652">
        <v>7</v>
      </c>
      <c r="V2652">
        <f>COUNTIF(tbl_General[EmployeeID],tbl_General[[#This Row],[EmployeeID]])</f>
        <v>1</v>
      </c>
    </row>
    <row r="2653" spans="1:22" x14ac:dyDescent="0.25">
      <c r="A2653">
        <v>31</v>
      </c>
      <c r="B2653" t="s">
        <v>21</v>
      </c>
      <c r="C2653" t="s">
        <v>36</v>
      </c>
      <c r="D2653" t="s">
        <v>30</v>
      </c>
      <c r="E2653">
        <v>8</v>
      </c>
      <c r="F2653">
        <v>4</v>
      </c>
      <c r="G2653" t="s">
        <v>24</v>
      </c>
      <c r="H2653">
        <v>4146</v>
      </c>
      <c r="I2653" t="s">
        <v>25</v>
      </c>
      <c r="J2653">
        <v>4</v>
      </c>
      <c r="K2653" t="s">
        <v>35</v>
      </c>
      <c r="L2653" t="s">
        <v>32</v>
      </c>
      <c r="M2653">
        <v>147320</v>
      </c>
      <c r="N2653">
        <v>0</v>
      </c>
      <c r="O2653">
        <v>12</v>
      </c>
      <c r="P2653">
        <v>0</v>
      </c>
      <c r="Q2653">
        <v>10</v>
      </c>
      <c r="R2653">
        <v>3</v>
      </c>
      <c r="S2653">
        <v>9</v>
      </c>
      <c r="T2653">
        <v>1</v>
      </c>
      <c r="U2653">
        <v>7</v>
      </c>
      <c r="V2653">
        <f>COUNTIF(tbl_General[EmployeeID],tbl_General[[#This Row],[EmployeeID]])</f>
        <v>1</v>
      </c>
    </row>
    <row r="2654" spans="1:22" x14ac:dyDescent="0.25">
      <c r="A2654">
        <v>33</v>
      </c>
      <c r="B2654" t="s">
        <v>21</v>
      </c>
      <c r="C2654" t="s">
        <v>36</v>
      </c>
      <c r="D2654" t="s">
        <v>30</v>
      </c>
      <c r="E2654">
        <v>14</v>
      </c>
      <c r="F2654">
        <v>3</v>
      </c>
      <c r="G2654" t="s">
        <v>33</v>
      </c>
      <c r="H2654">
        <v>1008</v>
      </c>
      <c r="I2654" t="s">
        <v>34</v>
      </c>
      <c r="J2654">
        <v>1</v>
      </c>
      <c r="K2654" t="s">
        <v>31</v>
      </c>
      <c r="L2654" t="s">
        <v>41</v>
      </c>
      <c r="M2654">
        <v>108200</v>
      </c>
      <c r="N2654">
        <v>5</v>
      </c>
      <c r="O2654">
        <v>12</v>
      </c>
      <c r="P2654">
        <v>0</v>
      </c>
      <c r="Q2654">
        <v>11</v>
      </c>
      <c r="R2654">
        <v>2</v>
      </c>
      <c r="S2654">
        <v>9</v>
      </c>
      <c r="T2654">
        <v>1</v>
      </c>
      <c r="U2654">
        <v>7</v>
      </c>
      <c r="V2654">
        <f>COUNTIF(tbl_General[EmployeeID],tbl_General[[#This Row],[EmployeeID]])</f>
        <v>1</v>
      </c>
    </row>
    <row r="2655" spans="1:22" x14ac:dyDescent="0.25">
      <c r="A2655">
        <v>33</v>
      </c>
      <c r="B2655" t="s">
        <v>21</v>
      </c>
      <c r="C2655" t="s">
        <v>36</v>
      </c>
      <c r="D2655" t="s">
        <v>30</v>
      </c>
      <c r="E2655">
        <v>14</v>
      </c>
      <c r="F2655">
        <v>3</v>
      </c>
      <c r="G2655" t="s">
        <v>33</v>
      </c>
      <c r="H2655">
        <v>2478</v>
      </c>
      <c r="I2655" t="s">
        <v>34</v>
      </c>
      <c r="J2655">
        <v>1</v>
      </c>
      <c r="K2655" t="s">
        <v>31</v>
      </c>
      <c r="L2655" t="s">
        <v>41</v>
      </c>
      <c r="M2655">
        <v>108200</v>
      </c>
      <c r="N2655">
        <v>5</v>
      </c>
      <c r="O2655">
        <v>12</v>
      </c>
      <c r="P2655">
        <v>0</v>
      </c>
      <c r="Q2655">
        <v>11</v>
      </c>
      <c r="R2655">
        <v>2</v>
      </c>
      <c r="S2655">
        <v>9</v>
      </c>
      <c r="T2655">
        <v>1</v>
      </c>
      <c r="U2655">
        <v>7</v>
      </c>
      <c r="V2655">
        <f>COUNTIF(tbl_General[EmployeeID],tbl_General[[#This Row],[EmployeeID]])</f>
        <v>1</v>
      </c>
    </row>
    <row r="2656" spans="1:22" x14ac:dyDescent="0.25">
      <c r="A2656">
        <v>33</v>
      </c>
      <c r="B2656" t="s">
        <v>21</v>
      </c>
      <c r="C2656" t="s">
        <v>36</v>
      </c>
      <c r="D2656" t="s">
        <v>30</v>
      </c>
      <c r="E2656">
        <v>14</v>
      </c>
      <c r="F2656">
        <v>3</v>
      </c>
      <c r="G2656" t="s">
        <v>33</v>
      </c>
      <c r="H2656">
        <v>3948</v>
      </c>
      <c r="I2656" t="s">
        <v>34</v>
      </c>
      <c r="J2656">
        <v>1</v>
      </c>
      <c r="K2656" t="s">
        <v>31</v>
      </c>
      <c r="L2656" t="s">
        <v>41</v>
      </c>
      <c r="M2656">
        <v>108200</v>
      </c>
      <c r="N2656">
        <v>5</v>
      </c>
      <c r="O2656">
        <v>12</v>
      </c>
      <c r="P2656">
        <v>0</v>
      </c>
      <c r="Q2656">
        <v>11</v>
      </c>
      <c r="R2656">
        <v>2</v>
      </c>
      <c r="S2656">
        <v>9</v>
      </c>
      <c r="T2656">
        <v>1</v>
      </c>
      <c r="U2656">
        <v>7</v>
      </c>
      <c r="V2656">
        <f>COUNTIF(tbl_General[EmployeeID],tbl_General[[#This Row],[EmployeeID]])</f>
        <v>1</v>
      </c>
    </row>
    <row r="2657" spans="1:22" x14ac:dyDescent="0.25">
      <c r="A2657">
        <v>33</v>
      </c>
      <c r="B2657" t="s">
        <v>28</v>
      </c>
      <c r="C2657" t="s">
        <v>22</v>
      </c>
      <c r="D2657" t="s">
        <v>23</v>
      </c>
      <c r="E2657">
        <v>1</v>
      </c>
      <c r="F2657">
        <v>3</v>
      </c>
      <c r="G2657" t="s">
        <v>24</v>
      </c>
      <c r="H2657">
        <v>1449</v>
      </c>
      <c r="I2657" t="s">
        <v>34</v>
      </c>
      <c r="J2657">
        <v>2</v>
      </c>
      <c r="K2657" t="s">
        <v>44</v>
      </c>
      <c r="L2657" t="s">
        <v>27</v>
      </c>
      <c r="M2657">
        <v>51470</v>
      </c>
      <c r="N2657">
        <v>7</v>
      </c>
      <c r="O2657">
        <v>11</v>
      </c>
      <c r="P2657">
        <v>0</v>
      </c>
      <c r="Q2657">
        <v>13</v>
      </c>
      <c r="R2657">
        <v>2</v>
      </c>
      <c r="S2657">
        <v>9</v>
      </c>
      <c r="T2657">
        <v>1</v>
      </c>
      <c r="U2657">
        <v>7</v>
      </c>
      <c r="V2657">
        <f>COUNTIF(tbl_General[EmployeeID],tbl_General[[#This Row],[EmployeeID]])</f>
        <v>1</v>
      </c>
    </row>
    <row r="2658" spans="1:22" x14ac:dyDescent="0.25">
      <c r="A2658">
        <v>33</v>
      </c>
      <c r="B2658" t="s">
        <v>28</v>
      </c>
      <c r="C2658" t="s">
        <v>22</v>
      </c>
      <c r="D2658" t="s">
        <v>23</v>
      </c>
      <c r="E2658">
        <v>1</v>
      </c>
      <c r="F2658">
        <v>3</v>
      </c>
      <c r="G2658" t="s">
        <v>24</v>
      </c>
      <c r="H2658">
        <v>2919</v>
      </c>
      <c r="I2658" t="s">
        <v>34</v>
      </c>
      <c r="J2658">
        <v>2</v>
      </c>
      <c r="K2658" t="s">
        <v>44</v>
      </c>
      <c r="L2658" t="s">
        <v>27</v>
      </c>
      <c r="M2658">
        <v>51470</v>
      </c>
      <c r="N2658">
        <v>7</v>
      </c>
      <c r="O2658">
        <v>11</v>
      </c>
      <c r="P2658">
        <v>0</v>
      </c>
      <c r="Q2658">
        <v>13</v>
      </c>
      <c r="R2658">
        <v>2</v>
      </c>
      <c r="S2658">
        <v>9</v>
      </c>
      <c r="T2658">
        <v>1</v>
      </c>
      <c r="U2658">
        <v>7</v>
      </c>
      <c r="V2658">
        <f>COUNTIF(tbl_General[EmployeeID],tbl_General[[#This Row],[EmployeeID]])</f>
        <v>1</v>
      </c>
    </row>
    <row r="2659" spans="1:22" x14ac:dyDescent="0.25">
      <c r="A2659">
        <v>33</v>
      </c>
      <c r="B2659" t="s">
        <v>28</v>
      </c>
      <c r="C2659" t="s">
        <v>22</v>
      </c>
      <c r="D2659" t="s">
        <v>23</v>
      </c>
      <c r="E2659">
        <v>1</v>
      </c>
      <c r="F2659">
        <v>3</v>
      </c>
      <c r="G2659" t="s">
        <v>24</v>
      </c>
      <c r="H2659">
        <v>4389</v>
      </c>
      <c r="I2659" t="s">
        <v>34</v>
      </c>
      <c r="J2659">
        <v>2</v>
      </c>
      <c r="K2659" t="s">
        <v>44</v>
      </c>
      <c r="L2659" t="s">
        <v>27</v>
      </c>
      <c r="M2659">
        <v>51470</v>
      </c>
      <c r="N2659">
        <v>7</v>
      </c>
      <c r="O2659">
        <v>11</v>
      </c>
      <c r="P2659">
        <v>0</v>
      </c>
      <c r="Q2659">
        <v>13</v>
      </c>
      <c r="R2659">
        <v>2</v>
      </c>
      <c r="S2659">
        <v>9</v>
      </c>
      <c r="T2659">
        <v>1</v>
      </c>
      <c r="U2659">
        <v>7</v>
      </c>
      <c r="V2659">
        <f>COUNTIF(tbl_General[EmployeeID],tbl_General[[#This Row],[EmployeeID]])</f>
        <v>1</v>
      </c>
    </row>
    <row r="2660" spans="1:22" x14ac:dyDescent="0.25">
      <c r="A2660">
        <v>41</v>
      </c>
      <c r="B2660" t="s">
        <v>21</v>
      </c>
      <c r="C2660" t="s">
        <v>22</v>
      </c>
      <c r="D2660" t="s">
        <v>23</v>
      </c>
      <c r="E2660">
        <v>7</v>
      </c>
      <c r="F2660">
        <v>4</v>
      </c>
      <c r="G2660" t="s">
        <v>45</v>
      </c>
      <c r="H2660">
        <v>1379</v>
      </c>
      <c r="I2660" t="s">
        <v>34</v>
      </c>
      <c r="J2660">
        <v>4</v>
      </c>
      <c r="K2660" t="s">
        <v>40</v>
      </c>
      <c r="L2660" t="s">
        <v>41</v>
      </c>
      <c r="M2660">
        <v>68420</v>
      </c>
      <c r="N2660">
        <v>4</v>
      </c>
      <c r="O2660">
        <v>12</v>
      </c>
      <c r="P2660">
        <v>1</v>
      </c>
      <c r="Q2660">
        <v>13</v>
      </c>
      <c r="R2660">
        <v>3</v>
      </c>
      <c r="S2660">
        <v>9</v>
      </c>
      <c r="T2660">
        <v>1</v>
      </c>
      <c r="U2660">
        <v>8</v>
      </c>
      <c r="V2660">
        <f>COUNTIF(tbl_General[EmployeeID],tbl_General[[#This Row],[EmployeeID]])</f>
        <v>1</v>
      </c>
    </row>
    <row r="2661" spans="1:22" x14ac:dyDescent="0.25">
      <c r="A2661">
        <v>41</v>
      </c>
      <c r="B2661" t="s">
        <v>21</v>
      </c>
      <c r="C2661" t="s">
        <v>22</v>
      </c>
      <c r="D2661" t="s">
        <v>23</v>
      </c>
      <c r="E2661">
        <v>7</v>
      </c>
      <c r="F2661">
        <v>4</v>
      </c>
      <c r="G2661" t="s">
        <v>45</v>
      </c>
      <c r="H2661">
        <v>2849</v>
      </c>
      <c r="I2661" t="s">
        <v>34</v>
      </c>
      <c r="J2661">
        <v>4</v>
      </c>
      <c r="K2661" t="s">
        <v>40</v>
      </c>
      <c r="L2661" t="s">
        <v>41</v>
      </c>
      <c r="M2661">
        <v>68420</v>
      </c>
      <c r="N2661">
        <v>4</v>
      </c>
      <c r="O2661">
        <v>12</v>
      </c>
      <c r="P2661">
        <v>1</v>
      </c>
      <c r="Q2661">
        <v>13</v>
      </c>
      <c r="R2661">
        <v>3</v>
      </c>
      <c r="S2661">
        <v>9</v>
      </c>
      <c r="T2661">
        <v>1</v>
      </c>
      <c r="U2661">
        <v>8</v>
      </c>
      <c r="V2661">
        <f>COUNTIF(tbl_General[EmployeeID],tbl_General[[#This Row],[EmployeeID]])</f>
        <v>1</v>
      </c>
    </row>
    <row r="2662" spans="1:22" x14ac:dyDescent="0.25">
      <c r="A2662">
        <v>41</v>
      </c>
      <c r="B2662" t="s">
        <v>21</v>
      </c>
      <c r="C2662" t="s">
        <v>22</v>
      </c>
      <c r="D2662" t="s">
        <v>23</v>
      </c>
      <c r="E2662">
        <v>7</v>
      </c>
      <c r="F2662">
        <v>4</v>
      </c>
      <c r="G2662" t="s">
        <v>45</v>
      </c>
      <c r="H2662">
        <v>4319</v>
      </c>
      <c r="I2662" t="s">
        <v>34</v>
      </c>
      <c r="J2662">
        <v>4</v>
      </c>
      <c r="K2662" t="s">
        <v>40</v>
      </c>
      <c r="L2662" t="s">
        <v>41</v>
      </c>
      <c r="M2662">
        <v>68420</v>
      </c>
      <c r="N2662">
        <v>4</v>
      </c>
      <c r="O2662">
        <v>12</v>
      </c>
      <c r="P2662">
        <v>1</v>
      </c>
      <c r="Q2662">
        <v>13</v>
      </c>
      <c r="R2662">
        <v>3</v>
      </c>
      <c r="S2662">
        <v>9</v>
      </c>
      <c r="T2662">
        <v>1</v>
      </c>
      <c r="U2662">
        <v>8</v>
      </c>
      <c r="V2662">
        <f>COUNTIF(tbl_General[EmployeeID],tbl_General[[#This Row],[EmployeeID]])</f>
        <v>1</v>
      </c>
    </row>
    <row r="2663" spans="1:22" x14ac:dyDescent="0.25">
      <c r="A2663">
        <v>45</v>
      </c>
      <c r="B2663" t="s">
        <v>21</v>
      </c>
      <c r="C2663" t="s">
        <v>22</v>
      </c>
      <c r="D2663" t="s">
        <v>30</v>
      </c>
      <c r="E2663">
        <v>7</v>
      </c>
      <c r="F2663">
        <v>2</v>
      </c>
      <c r="G2663" t="s">
        <v>33</v>
      </c>
      <c r="H2663">
        <v>498</v>
      </c>
      <c r="I2663" t="s">
        <v>34</v>
      </c>
      <c r="J2663">
        <v>1</v>
      </c>
      <c r="K2663" t="s">
        <v>37</v>
      </c>
      <c r="L2663" t="s">
        <v>27</v>
      </c>
      <c r="M2663">
        <v>56610</v>
      </c>
      <c r="N2663">
        <v>3</v>
      </c>
      <c r="O2663">
        <v>12</v>
      </c>
      <c r="P2663">
        <v>0</v>
      </c>
      <c r="Q2663">
        <v>26</v>
      </c>
      <c r="R2663">
        <v>2</v>
      </c>
      <c r="S2663">
        <v>9</v>
      </c>
      <c r="T2663">
        <v>1</v>
      </c>
      <c r="U2663">
        <v>1</v>
      </c>
      <c r="V2663">
        <f>COUNTIF(tbl_General[EmployeeID],tbl_General[[#This Row],[EmployeeID]])</f>
        <v>1</v>
      </c>
    </row>
    <row r="2664" spans="1:22" x14ac:dyDescent="0.25">
      <c r="A2664">
        <v>45</v>
      </c>
      <c r="B2664" t="s">
        <v>21</v>
      </c>
      <c r="C2664" t="s">
        <v>22</v>
      </c>
      <c r="D2664" t="s">
        <v>30</v>
      </c>
      <c r="E2664">
        <v>7</v>
      </c>
      <c r="F2664">
        <v>2</v>
      </c>
      <c r="G2664" t="s">
        <v>33</v>
      </c>
      <c r="H2664">
        <v>1968</v>
      </c>
      <c r="I2664" t="s">
        <v>34</v>
      </c>
      <c r="J2664">
        <v>1</v>
      </c>
      <c r="K2664" t="s">
        <v>37</v>
      </c>
      <c r="L2664" t="s">
        <v>27</v>
      </c>
      <c r="M2664">
        <v>56610</v>
      </c>
      <c r="N2664">
        <v>3</v>
      </c>
      <c r="O2664">
        <v>12</v>
      </c>
      <c r="P2664">
        <v>0</v>
      </c>
      <c r="Q2664">
        <v>26</v>
      </c>
      <c r="R2664">
        <v>2</v>
      </c>
      <c r="S2664">
        <v>9</v>
      </c>
      <c r="T2664">
        <v>1</v>
      </c>
      <c r="U2664">
        <v>1</v>
      </c>
      <c r="V2664">
        <f>COUNTIF(tbl_General[EmployeeID],tbl_General[[#This Row],[EmployeeID]])</f>
        <v>1</v>
      </c>
    </row>
    <row r="2665" spans="1:22" x14ac:dyDescent="0.25">
      <c r="A2665">
        <v>45</v>
      </c>
      <c r="B2665" t="s">
        <v>21</v>
      </c>
      <c r="C2665" t="s">
        <v>22</v>
      </c>
      <c r="D2665" t="s">
        <v>30</v>
      </c>
      <c r="E2665">
        <v>7</v>
      </c>
      <c r="F2665">
        <v>2</v>
      </c>
      <c r="G2665" t="s">
        <v>33</v>
      </c>
      <c r="H2665">
        <v>3438</v>
      </c>
      <c r="I2665" t="s">
        <v>34</v>
      </c>
      <c r="J2665">
        <v>1</v>
      </c>
      <c r="K2665" t="s">
        <v>37</v>
      </c>
      <c r="L2665" t="s">
        <v>27</v>
      </c>
      <c r="M2665">
        <v>56610</v>
      </c>
      <c r="N2665">
        <v>3</v>
      </c>
      <c r="O2665">
        <v>12</v>
      </c>
      <c r="P2665">
        <v>0</v>
      </c>
      <c r="Q2665">
        <v>26</v>
      </c>
      <c r="R2665">
        <v>2</v>
      </c>
      <c r="S2665">
        <v>9</v>
      </c>
      <c r="T2665">
        <v>1</v>
      </c>
      <c r="U2665">
        <v>1</v>
      </c>
      <c r="V2665">
        <f>COUNTIF(tbl_General[EmployeeID],tbl_General[[#This Row],[EmployeeID]])</f>
        <v>1</v>
      </c>
    </row>
    <row r="2666" spans="1:22" x14ac:dyDescent="0.25">
      <c r="A2666">
        <v>58</v>
      </c>
      <c r="B2666" t="s">
        <v>21</v>
      </c>
      <c r="C2666" t="s">
        <v>22</v>
      </c>
      <c r="D2666" t="s">
        <v>23</v>
      </c>
      <c r="E2666">
        <v>22</v>
      </c>
      <c r="F2666">
        <v>3</v>
      </c>
      <c r="G2666" t="s">
        <v>24</v>
      </c>
      <c r="H2666">
        <v>752</v>
      </c>
      <c r="I2666" t="s">
        <v>25</v>
      </c>
      <c r="J2666">
        <v>2</v>
      </c>
      <c r="K2666" t="s">
        <v>40</v>
      </c>
      <c r="L2666" t="s">
        <v>27</v>
      </c>
      <c r="M2666">
        <v>24500</v>
      </c>
      <c r="N2666">
        <v>3</v>
      </c>
      <c r="O2666">
        <v>12</v>
      </c>
      <c r="P2666">
        <v>1</v>
      </c>
      <c r="Q2666">
        <v>32</v>
      </c>
      <c r="R2666">
        <v>2</v>
      </c>
      <c r="S2666">
        <v>9</v>
      </c>
      <c r="T2666">
        <v>1</v>
      </c>
      <c r="U2666">
        <v>5</v>
      </c>
      <c r="V2666">
        <f>COUNTIF(tbl_General[EmployeeID],tbl_General[[#This Row],[EmployeeID]])</f>
        <v>1</v>
      </c>
    </row>
    <row r="2667" spans="1:22" x14ac:dyDescent="0.25">
      <c r="A2667">
        <v>58</v>
      </c>
      <c r="B2667" t="s">
        <v>21</v>
      </c>
      <c r="C2667" t="s">
        <v>22</v>
      </c>
      <c r="D2667" t="s">
        <v>23</v>
      </c>
      <c r="E2667">
        <v>22</v>
      </c>
      <c r="F2667">
        <v>3</v>
      </c>
      <c r="G2667" t="s">
        <v>24</v>
      </c>
      <c r="H2667">
        <v>2222</v>
      </c>
      <c r="I2667" t="s">
        <v>25</v>
      </c>
      <c r="J2667">
        <v>2</v>
      </c>
      <c r="K2667" t="s">
        <v>40</v>
      </c>
      <c r="L2667" t="s">
        <v>27</v>
      </c>
      <c r="M2667">
        <v>24500</v>
      </c>
      <c r="N2667">
        <v>3</v>
      </c>
      <c r="O2667">
        <v>12</v>
      </c>
      <c r="P2667">
        <v>1</v>
      </c>
      <c r="Q2667">
        <v>32</v>
      </c>
      <c r="R2667">
        <v>2</v>
      </c>
      <c r="S2667">
        <v>9</v>
      </c>
      <c r="T2667">
        <v>1</v>
      </c>
      <c r="U2667">
        <v>5</v>
      </c>
      <c r="V2667">
        <f>COUNTIF(tbl_General[EmployeeID],tbl_General[[#This Row],[EmployeeID]])</f>
        <v>1</v>
      </c>
    </row>
    <row r="2668" spans="1:22" x14ac:dyDescent="0.25">
      <c r="A2668">
        <v>58</v>
      </c>
      <c r="B2668" t="s">
        <v>21</v>
      </c>
      <c r="C2668" t="s">
        <v>22</v>
      </c>
      <c r="D2668" t="s">
        <v>23</v>
      </c>
      <c r="E2668">
        <v>22</v>
      </c>
      <c r="F2668">
        <v>3</v>
      </c>
      <c r="G2668" t="s">
        <v>24</v>
      </c>
      <c r="H2668">
        <v>3692</v>
      </c>
      <c r="I2668" t="s">
        <v>25</v>
      </c>
      <c r="J2668">
        <v>2</v>
      </c>
      <c r="K2668" t="s">
        <v>40</v>
      </c>
      <c r="L2668" t="s">
        <v>27</v>
      </c>
      <c r="M2668">
        <v>24500</v>
      </c>
      <c r="N2668">
        <v>3</v>
      </c>
      <c r="O2668">
        <v>12</v>
      </c>
      <c r="P2668">
        <v>1</v>
      </c>
      <c r="Q2668">
        <v>32</v>
      </c>
      <c r="R2668">
        <v>2</v>
      </c>
      <c r="S2668">
        <v>9</v>
      </c>
      <c r="T2668">
        <v>1</v>
      </c>
      <c r="U2668">
        <v>5</v>
      </c>
      <c r="V2668">
        <f>COUNTIF(tbl_General[EmployeeID],tbl_General[[#This Row],[EmployeeID]])</f>
        <v>1</v>
      </c>
    </row>
    <row r="2669" spans="1:22" x14ac:dyDescent="0.25">
      <c r="A2669">
        <v>34</v>
      </c>
      <c r="B2669" t="s">
        <v>21</v>
      </c>
      <c r="C2669" t="s">
        <v>29</v>
      </c>
      <c r="D2669" t="s">
        <v>37</v>
      </c>
      <c r="E2669">
        <v>7</v>
      </c>
      <c r="F2669">
        <v>4</v>
      </c>
      <c r="G2669" t="s">
        <v>33</v>
      </c>
      <c r="H2669">
        <v>1401</v>
      </c>
      <c r="I2669" t="s">
        <v>25</v>
      </c>
      <c r="J2669">
        <v>1</v>
      </c>
      <c r="K2669" t="s">
        <v>31</v>
      </c>
      <c r="L2669" t="s">
        <v>27</v>
      </c>
      <c r="M2669">
        <v>13930</v>
      </c>
      <c r="N2669">
        <v>1</v>
      </c>
      <c r="O2669">
        <v>11</v>
      </c>
      <c r="P2669">
        <v>2</v>
      </c>
      <c r="Q2669">
        <v>10</v>
      </c>
      <c r="R2669">
        <v>4</v>
      </c>
      <c r="S2669">
        <v>10</v>
      </c>
      <c r="T2669">
        <v>1</v>
      </c>
      <c r="U2669">
        <v>9</v>
      </c>
      <c r="V2669">
        <f>COUNTIF(tbl_General[EmployeeID],tbl_General[[#This Row],[EmployeeID]])</f>
        <v>1</v>
      </c>
    </row>
    <row r="2670" spans="1:22" x14ac:dyDescent="0.25">
      <c r="A2670">
        <v>34</v>
      </c>
      <c r="B2670" t="s">
        <v>21</v>
      </c>
      <c r="C2670" t="s">
        <v>29</v>
      </c>
      <c r="D2670" t="s">
        <v>37</v>
      </c>
      <c r="E2670">
        <v>7</v>
      </c>
      <c r="F2670">
        <v>4</v>
      </c>
      <c r="G2670" t="s">
        <v>33</v>
      </c>
      <c r="H2670">
        <v>2871</v>
      </c>
      <c r="I2670" t="s">
        <v>25</v>
      </c>
      <c r="J2670">
        <v>1</v>
      </c>
      <c r="K2670" t="s">
        <v>31</v>
      </c>
      <c r="L2670" t="s">
        <v>27</v>
      </c>
      <c r="M2670">
        <v>13930</v>
      </c>
      <c r="N2670">
        <v>1</v>
      </c>
      <c r="O2670">
        <v>11</v>
      </c>
      <c r="P2670">
        <v>2</v>
      </c>
      <c r="Q2670">
        <v>10</v>
      </c>
      <c r="R2670">
        <v>4</v>
      </c>
      <c r="S2670">
        <v>10</v>
      </c>
      <c r="T2670">
        <v>1</v>
      </c>
      <c r="U2670">
        <v>9</v>
      </c>
      <c r="V2670">
        <f>COUNTIF(tbl_General[EmployeeID],tbl_General[[#This Row],[EmployeeID]])</f>
        <v>1</v>
      </c>
    </row>
    <row r="2671" spans="1:22" x14ac:dyDescent="0.25">
      <c r="A2671">
        <v>34</v>
      </c>
      <c r="B2671" t="s">
        <v>21</v>
      </c>
      <c r="C2671" t="s">
        <v>29</v>
      </c>
      <c r="D2671" t="s">
        <v>37</v>
      </c>
      <c r="E2671">
        <v>7</v>
      </c>
      <c r="F2671">
        <v>4</v>
      </c>
      <c r="G2671" t="s">
        <v>33</v>
      </c>
      <c r="H2671">
        <v>4341</v>
      </c>
      <c r="I2671" t="s">
        <v>25</v>
      </c>
      <c r="J2671">
        <v>1</v>
      </c>
      <c r="K2671" t="s">
        <v>31</v>
      </c>
      <c r="L2671" t="s">
        <v>27</v>
      </c>
      <c r="M2671">
        <v>13930</v>
      </c>
      <c r="N2671">
        <v>1</v>
      </c>
      <c r="O2671">
        <v>11</v>
      </c>
      <c r="P2671">
        <v>2</v>
      </c>
      <c r="Q2671">
        <v>10</v>
      </c>
      <c r="R2671">
        <v>4</v>
      </c>
      <c r="S2671">
        <v>10</v>
      </c>
      <c r="T2671">
        <v>1</v>
      </c>
      <c r="U2671">
        <v>9</v>
      </c>
      <c r="V2671">
        <f>COUNTIF(tbl_General[EmployeeID],tbl_General[[#This Row],[EmployeeID]])</f>
        <v>1</v>
      </c>
    </row>
    <row r="2672" spans="1:22" x14ac:dyDescent="0.25">
      <c r="A2672">
        <v>29</v>
      </c>
      <c r="B2672" t="s">
        <v>28</v>
      </c>
      <c r="C2672" t="s">
        <v>22</v>
      </c>
      <c r="D2672" t="s">
        <v>23</v>
      </c>
      <c r="E2672">
        <v>10</v>
      </c>
      <c r="F2672">
        <v>2</v>
      </c>
      <c r="G2672" t="s">
        <v>24</v>
      </c>
      <c r="H2672">
        <v>1418</v>
      </c>
      <c r="I2672" t="s">
        <v>25</v>
      </c>
      <c r="J2672">
        <v>2</v>
      </c>
      <c r="K2672" t="s">
        <v>31</v>
      </c>
      <c r="L2672" t="s">
        <v>27</v>
      </c>
      <c r="M2672">
        <v>15550</v>
      </c>
      <c r="N2672">
        <v>1</v>
      </c>
      <c r="O2672">
        <v>19</v>
      </c>
      <c r="P2672">
        <v>2</v>
      </c>
      <c r="Q2672">
        <v>10</v>
      </c>
      <c r="R2672">
        <v>2</v>
      </c>
      <c r="S2672">
        <v>10</v>
      </c>
      <c r="T2672">
        <v>1</v>
      </c>
      <c r="U2672">
        <v>9</v>
      </c>
      <c r="V2672">
        <f>COUNTIF(tbl_General[EmployeeID],tbl_General[[#This Row],[EmployeeID]])</f>
        <v>1</v>
      </c>
    </row>
    <row r="2673" spans="1:22" x14ac:dyDescent="0.25">
      <c r="A2673">
        <v>29</v>
      </c>
      <c r="B2673" t="s">
        <v>28</v>
      </c>
      <c r="C2673" t="s">
        <v>22</v>
      </c>
      <c r="D2673" t="s">
        <v>23</v>
      </c>
      <c r="E2673">
        <v>10</v>
      </c>
      <c r="F2673">
        <v>2</v>
      </c>
      <c r="G2673" t="s">
        <v>24</v>
      </c>
      <c r="H2673">
        <v>2888</v>
      </c>
      <c r="I2673" t="s">
        <v>25</v>
      </c>
      <c r="J2673">
        <v>2</v>
      </c>
      <c r="K2673" t="s">
        <v>31</v>
      </c>
      <c r="L2673" t="s">
        <v>27</v>
      </c>
      <c r="M2673">
        <v>15550</v>
      </c>
      <c r="N2673">
        <v>1</v>
      </c>
      <c r="O2673">
        <v>19</v>
      </c>
      <c r="P2673">
        <v>2</v>
      </c>
      <c r="Q2673">
        <v>10</v>
      </c>
      <c r="R2673">
        <v>2</v>
      </c>
      <c r="S2673">
        <v>10</v>
      </c>
      <c r="T2673">
        <v>1</v>
      </c>
      <c r="U2673">
        <v>9</v>
      </c>
      <c r="V2673">
        <f>COUNTIF(tbl_General[EmployeeID],tbl_General[[#This Row],[EmployeeID]])</f>
        <v>1</v>
      </c>
    </row>
    <row r="2674" spans="1:22" x14ac:dyDescent="0.25">
      <c r="A2674">
        <v>29</v>
      </c>
      <c r="B2674" t="s">
        <v>28</v>
      </c>
      <c r="C2674" t="s">
        <v>22</v>
      </c>
      <c r="D2674" t="s">
        <v>23</v>
      </c>
      <c r="E2674">
        <v>10</v>
      </c>
      <c r="F2674">
        <v>2</v>
      </c>
      <c r="G2674" t="s">
        <v>24</v>
      </c>
      <c r="H2674">
        <v>4358</v>
      </c>
      <c r="I2674" t="s">
        <v>25</v>
      </c>
      <c r="J2674">
        <v>2</v>
      </c>
      <c r="K2674" t="s">
        <v>31</v>
      </c>
      <c r="L2674" t="s">
        <v>27</v>
      </c>
      <c r="M2674">
        <v>15550</v>
      </c>
      <c r="N2674">
        <v>1</v>
      </c>
      <c r="O2674">
        <v>19</v>
      </c>
      <c r="P2674">
        <v>2</v>
      </c>
      <c r="Q2674">
        <v>10</v>
      </c>
      <c r="R2674">
        <v>2</v>
      </c>
      <c r="S2674">
        <v>10</v>
      </c>
      <c r="T2674">
        <v>1</v>
      </c>
      <c r="U2674">
        <v>9</v>
      </c>
      <c r="V2674">
        <f>COUNTIF(tbl_General[EmployeeID],tbl_General[[#This Row],[EmployeeID]])</f>
        <v>1</v>
      </c>
    </row>
    <row r="2675" spans="1:22" x14ac:dyDescent="0.25">
      <c r="A2675">
        <v>29</v>
      </c>
      <c r="B2675" t="s">
        <v>21</v>
      </c>
      <c r="C2675" t="s">
        <v>22</v>
      </c>
      <c r="D2675" t="s">
        <v>30</v>
      </c>
      <c r="E2675">
        <v>10</v>
      </c>
      <c r="F2675">
        <v>3</v>
      </c>
      <c r="G2675" t="s">
        <v>24</v>
      </c>
      <c r="H2675">
        <v>865</v>
      </c>
      <c r="I2675" t="s">
        <v>34</v>
      </c>
      <c r="J2675">
        <v>1</v>
      </c>
      <c r="K2675" t="s">
        <v>43</v>
      </c>
      <c r="L2675" t="s">
        <v>32</v>
      </c>
      <c r="M2675">
        <v>24040</v>
      </c>
      <c r="N2675">
        <v>1</v>
      </c>
      <c r="O2675">
        <v>17</v>
      </c>
      <c r="P2675">
        <v>0</v>
      </c>
      <c r="Q2675">
        <v>10</v>
      </c>
      <c r="R2675">
        <v>3</v>
      </c>
      <c r="S2675">
        <v>10</v>
      </c>
      <c r="T2675">
        <v>1</v>
      </c>
      <c r="U2675">
        <v>5</v>
      </c>
      <c r="V2675">
        <f>COUNTIF(tbl_General[EmployeeID],tbl_General[[#This Row],[EmployeeID]])</f>
        <v>1</v>
      </c>
    </row>
    <row r="2676" spans="1:22" x14ac:dyDescent="0.25">
      <c r="A2676">
        <v>29</v>
      </c>
      <c r="B2676" t="s">
        <v>21</v>
      </c>
      <c r="C2676" t="s">
        <v>22</v>
      </c>
      <c r="D2676" t="s">
        <v>30</v>
      </c>
      <c r="E2676">
        <v>10</v>
      </c>
      <c r="F2676">
        <v>3</v>
      </c>
      <c r="G2676" t="s">
        <v>24</v>
      </c>
      <c r="H2676">
        <v>2335</v>
      </c>
      <c r="I2676" t="s">
        <v>34</v>
      </c>
      <c r="J2676">
        <v>1</v>
      </c>
      <c r="K2676" t="s">
        <v>43</v>
      </c>
      <c r="L2676" t="s">
        <v>32</v>
      </c>
      <c r="M2676">
        <v>24040</v>
      </c>
      <c r="N2676">
        <v>1</v>
      </c>
      <c r="O2676">
        <v>17</v>
      </c>
      <c r="P2676">
        <v>0</v>
      </c>
      <c r="Q2676">
        <v>10</v>
      </c>
      <c r="R2676">
        <v>3</v>
      </c>
      <c r="S2676">
        <v>10</v>
      </c>
      <c r="T2676">
        <v>1</v>
      </c>
      <c r="U2676">
        <v>5</v>
      </c>
      <c r="V2676">
        <f>COUNTIF(tbl_General[EmployeeID],tbl_General[[#This Row],[EmployeeID]])</f>
        <v>1</v>
      </c>
    </row>
    <row r="2677" spans="1:22" x14ac:dyDescent="0.25">
      <c r="A2677">
        <v>29</v>
      </c>
      <c r="B2677" t="s">
        <v>21</v>
      </c>
      <c r="C2677" t="s">
        <v>22</v>
      </c>
      <c r="D2677" t="s">
        <v>30</v>
      </c>
      <c r="E2677">
        <v>10</v>
      </c>
      <c r="F2677">
        <v>3</v>
      </c>
      <c r="G2677" t="s">
        <v>24</v>
      </c>
      <c r="H2677">
        <v>3805</v>
      </c>
      <c r="I2677" t="s">
        <v>34</v>
      </c>
      <c r="J2677">
        <v>1</v>
      </c>
      <c r="K2677" t="s">
        <v>43</v>
      </c>
      <c r="L2677" t="s">
        <v>32</v>
      </c>
      <c r="M2677">
        <v>24040</v>
      </c>
      <c r="N2677">
        <v>1</v>
      </c>
      <c r="O2677">
        <v>17</v>
      </c>
      <c r="P2677">
        <v>0</v>
      </c>
      <c r="Q2677">
        <v>10</v>
      </c>
      <c r="R2677">
        <v>3</v>
      </c>
      <c r="S2677">
        <v>10</v>
      </c>
      <c r="T2677">
        <v>1</v>
      </c>
      <c r="U2677">
        <v>5</v>
      </c>
      <c r="V2677">
        <f>COUNTIF(tbl_General[EmployeeID],tbl_General[[#This Row],[EmployeeID]])</f>
        <v>1</v>
      </c>
    </row>
    <row r="2678" spans="1:22" x14ac:dyDescent="0.25">
      <c r="A2678">
        <v>45</v>
      </c>
      <c r="B2678" t="s">
        <v>21</v>
      </c>
      <c r="C2678" t="s">
        <v>22</v>
      </c>
      <c r="D2678" t="s">
        <v>23</v>
      </c>
      <c r="E2678">
        <v>29</v>
      </c>
      <c r="F2678">
        <v>2</v>
      </c>
      <c r="G2678" t="s">
        <v>46</v>
      </c>
      <c r="H2678">
        <v>885</v>
      </c>
      <c r="I2678" t="s">
        <v>25</v>
      </c>
      <c r="J2678">
        <v>2</v>
      </c>
      <c r="K2678" t="s">
        <v>31</v>
      </c>
      <c r="L2678" t="s">
        <v>32</v>
      </c>
      <c r="M2678">
        <v>29730</v>
      </c>
      <c r="N2678">
        <v>1</v>
      </c>
      <c r="O2678">
        <v>12</v>
      </c>
      <c r="P2678">
        <v>0</v>
      </c>
      <c r="Q2678">
        <v>10</v>
      </c>
      <c r="R2678">
        <v>2</v>
      </c>
      <c r="S2678">
        <v>10</v>
      </c>
      <c r="T2678">
        <v>1</v>
      </c>
      <c r="U2678">
        <v>4</v>
      </c>
      <c r="V2678">
        <f>COUNTIF(tbl_General[EmployeeID],tbl_General[[#This Row],[EmployeeID]])</f>
        <v>1</v>
      </c>
    </row>
    <row r="2679" spans="1:22" x14ac:dyDescent="0.25">
      <c r="A2679">
        <v>45</v>
      </c>
      <c r="B2679" t="s">
        <v>21</v>
      </c>
      <c r="C2679" t="s">
        <v>22</v>
      </c>
      <c r="D2679" t="s">
        <v>23</v>
      </c>
      <c r="E2679">
        <v>29</v>
      </c>
      <c r="F2679">
        <v>2</v>
      </c>
      <c r="G2679" t="s">
        <v>46</v>
      </c>
      <c r="H2679">
        <v>2355</v>
      </c>
      <c r="I2679" t="s">
        <v>25</v>
      </c>
      <c r="J2679">
        <v>2</v>
      </c>
      <c r="K2679" t="s">
        <v>31</v>
      </c>
      <c r="L2679" t="s">
        <v>32</v>
      </c>
      <c r="M2679">
        <v>29730</v>
      </c>
      <c r="N2679">
        <v>1</v>
      </c>
      <c r="O2679">
        <v>12</v>
      </c>
      <c r="P2679">
        <v>0</v>
      </c>
      <c r="Q2679">
        <v>10</v>
      </c>
      <c r="R2679">
        <v>2</v>
      </c>
      <c r="S2679">
        <v>10</v>
      </c>
      <c r="T2679">
        <v>1</v>
      </c>
      <c r="U2679">
        <v>4</v>
      </c>
      <c r="V2679">
        <f>COUNTIF(tbl_General[EmployeeID],tbl_General[[#This Row],[EmployeeID]])</f>
        <v>1</v>
      </c>
    </row>
    <row r="2680" spans="1:22" x14ac:dyDescent="0.25">
      <c r="A2680">
        <v>45</v>
      </c>
      <c r="B2680" t="s">
        <v>21</v>
      </c>
      <c r="C2680" t="s">
        <v>22</v>
      </c>
      <c r="D2680" t="s">
        <v>23</v>
      </c>
      <c r="E2680">
        <v>29</v>
      </c>
      <c r="F2680">
        <v>2</v>
      </c>
      <c r="G2680" t="s">
        <v>46</v>
      </c>
      <c r="H2680">
        <v>3825</v>
      </c>
      <c r="I2680" t="s">
        <v>25</v>
      </c>
      <c r="J2680">
        <v>2</v>
      </c>
      <c r="K2680" t="s">
        <v>31</v>
      </c>
      <c r="L2680" t="s">
        <v>32</v>
      </c>
      <c r="M2680">
        <v>29730</v>
      </c>
      <c r="N2680">
        <v>1</v>
      </c>
      <c r="O2680">
        <v>12</v>
      </c>
      <c r="P2680">
        <v>0</v>
      </c>
      <c r="Q2680">
        <v>10</v>
      </c>
      <c r="R2680">
        <v>2</v>
      </c>
      <c r="S2680">
        <v>10</v>
      </c>
      <c r="T2680">
        <v>1</v>
      </c>
      <c r="U2680">
        <v>4</v>
      </c>
      <c r="V2680">
        <f>COUNTIF(tbl_General[EmployeeID],tbl_General[[#This Row],[EmployeeID]])</f>
        <v>1</v>
      </c>
    </row>
    <row r="2681" spans="1:22" x14ac:dyDescent="0.25">
      <c r="A2681">
        <v>30</v>
      </c>
      <c r="B2681" t="s">
        <v>21</v>
      </c>
      <c r="C2681" t="s">
        <v>22</v>
      </c>
      <c r="D2681" t="s">
        <v>30</v>
      </c>
      <c r="E2681">
        <v>7</v>
      </c>
      <c r="F2681">
        <v>2</v>
      </c>
      <c r="G2681" t="s">
        <v>24</v>
      </c>
      <c r="H2681">
        <v>587</v>
      </c>
      <c r="I2681" t="s">
        <v>25</v>
      </c>
      <c r="J2681">
        <v>1</v>
      </c>
      <c r="K2681" t="s">
        <v>42</v>
      </c>
      <c r="L2681" t="s">
        <v>27</v>
      </c>
      <c r="M2681">
        <v>34480</v>
      </c>
      <c r="N2681">
        <v>1</v>
      </c>
      <c r="O2681">
        <v>11</v>
      </c>
      <c r="P2681">
        <v>0</v>
      </c>
      <c r="Q2681">
        <v>10</v>
      </c>
      <c r="R2681">
        <v>3</v>
      </c>
      <c r="S2681">
        <v>10</v>
      </c>
      <c r="T2681">
        <v>1</v>
      </c>
      <c r="U2681">
        <v>4</v>
      </c>
      <c r="V2681">
        <f>COUNTIF(tbl_General[EmployeeID],tbl_General[[#This Row],[EmployeeID]])</f>
        <v>1</v>
      </c>
    </row>
    <row r="2682" spans="1:22" x14ac:dyDescent="0.25">
      <c r="A2682">
        <v>30</v>
      </c>
      <c r="B2682" t="s">
        <v>21</v>
      </c>
      <c r="C2682" t="s">
        <v>22</v>
      </c>
      <c r="D2682" t="s">
        <v>30</v>
      </c>
      <c r="E2682">
        <v>7</v>
      </c>
      <c r="F2682">
        <v>2</v>
      </c>
      <c r="G2682" t="s">
        <v>24</v>
      </c>
      <c r="H2682">
        <v>2057</v>
      </c>
      <c r="I2682" t="s">
        <v>25</v>
      </c>
      <c r="J2682">
        <v>1</v>
      </c>
      <c r="K2682" t="s">
        <v>42</v>
      </c>
      <c r="L2682" t="s">
        <v>27</v>
      </c>
      <c r="M2682">
        <v>34480</v>
      </c>
      <c r="N2682">
        <v>1</v>
      </c>
      <c r="O2682">
        <v>11</v>
      </c>
      <c r="P2682">
        <v>0</v>
      </c>
      <c r="Q2682">
        <v>10</v>
      </c>
      <c r="R2682">
        <v>3</v>
      </c>
      <c r="S2682">
        <v>10</v>
      </c>
      <c r="T2682">
        <v>1</v>
      </c>
      <c r="U2682">
        <v>4</v>
      </c>
      <c r="V2682">
        <f>COUNTIF(tbl_General[EmployeeID],tbl_General[[#This Row],[EmployeeID]])</f>
        <v>1</v>
      </c>
    </row>
    <row r="2683" spans="1:22" x14ac:dyDescent="0.25">
      <c r="A2683">
        <v>30</v>
      </c>
      <c r="B2683" t="s">
        <v>21</v>
      </c>
      <c r="C2683" t="s">
        <v>22</v>
      </c>
      <c r="D2683" t="s">
        <v>30</v>
      </c>
      <c r="E2683">
        <v>7</v>
      </c>
      <c r="F2683">
        <v>2</v>
      </c>
      <c r="G2683" t="s">
        <v>24</v>
      </c>
      <c r="H2683">
        <v>3527</v>
      </c>
      <c r="I2683" t="s">
        <v>25</v>
      </c>
      <c r="J2683">
        <v>1</v>
      </c>
      <c r="K2683" t="s">
        <v>42</v>
      </c>
      <c r="L2683" t="s">
        <v>27</v>
      </c>
      <c r="M2683">
        <v>34480</v>
      </c>
      <c r="N2683">
        <v>1</v>
      </c>
      <c r="O2683">
        <v>11</v>
      </c>
      <c r="P2683">
        <v>0</v>
      </c>
      <c r="Q2683">
        <v>10</v>
      </c>
      <c r="R2683">
        <v>3</v>
      </c>
      <c r="S2683">
        <v>10</v>
      </c>
      <c r="T2683">
        <v>1</v>
      </c>
      <c r="U2683">
        <v>4</v>
      </c>
      <c r="V2683">
        <f>COUNTIF(tbl_General[EmployeeID],tbl_General[[#This Row],[EmployeeID]])</f>
        <v>1</v>
      </c>
    </row>
    <row r="2684" spans="1:22" x14ac:dyDescent="0.25">
      <c r="A2684">
        <v>36</v>
      </c>
      <c r="B2684" t="s">
        <v>21</v>
      </c>
      <c r="C2684" t="s">
        <v>22</v>
      </c>
      <c r="D2684" t="s">
        <v>23</v>
      </c>
      <c r="E2684">
        <v>1</v>
      </c>
      <c r="F2684">
        <v>3</v>
      </c>
      <c r="G2684" t="s">
        <v>45</v>
      </c>
      <c r="H2684">
        <v>761</v>
      </c>
      <c r="I2684" t="s">
        <v>34</v>
      </c>
      <c r="J2684">
        <v>2</v>
      </c>
      <c r="K2684" t="s">
        <v>31</v>
      </c>
      <c r="L2684" t="s">
        <v>32</v>
      </c>
      <c r="M2684">
        <v>35050</v>
      </c>
      <c r="N2684">
        <v>1</v>
      </c>
      <c r="O2684">
        <v>12</v>
      </c>
      <c r="P2684">
        <v>2</v>
      </c>
      <c r="Q2684">
        <v>10</v>
      </c>
      <c r="R2684">
        <v>2</v>
      </c>
      <c r="S2684">
        <v>10</v>
      </c>
      <c r="T2684">
        <v>1</v>
      </c>
      <c r="U2684">
        <v>8</v>
      </c>
      <c r="V2684">
        <f>COUNTIF(tbl_General[EmployeeID],tbl_General[[#This Row],[EmployeeID]])</f>
        <v>1</v>
      </c>
    </row>
    <row r="2685" spans="1:22" x14ac:dyDescent="0.25">
      <c r="A2685">
        <v>36</v>
      </c>
      <c r="B2685" t="s">
        <v>21</v>
      </c>
      <c r="C2685" t="s">
        <v>22</v>
      </c>
      <c r="D2685" t="s">
        <v>23</v>
      </c>
      <c r="E2685">
        <v>1</v>
      </c>
      <c r="F2685">
        <v>3</v>
      </c>
      <c r="G2685" t="s">
        <v>45</v>
      </c>
      <c r="H2685">
        <v>2231</v>
      </c>
      <c r="I2685" t="s">
        <v>34</v>
      </c>
      <c r="J2685">
        <v>2</v>
      </c>
      <c r="K2685" t="s">
        <v>31</v>
      </c>
      <c r="L2685" t="s">
        <v>32</v>
      </c>
      <c r="M2685">
        <v>35050</v>
      </c>
      <c r="N2685">
        <v>1</v>
      </c>
      <c r="O2685">
        <v>12</v>
      </c>
      <c r="P2685">
        <v>2</v>
      </c>
      <c r="Q2685">
        <v>10</v>
      </c>
      <c r="R2685">
        <v>2</v>
      </c>
      <c r="S2685">
        <v>10</v>
      </c>
      <c r="T2685">
        <v>1</v>
      </c>
      <c r="U2685">
        <v>8</v>
      </c>
      <c r="V2685">
        <f>COUNTIF(tbl_General[EmployeeID],tbl_General[[#This Row],[EmployeeID]])</f>
        <v>1</v>
      </c>
    </row>
    <row r="2686" spans="1:22" x14ac:dyDescent="0.25">
      <c r="A2686">
        <v>36</v>
      </c>
      <c r="B2686" t="s">
        <v>21</v>
      </c>
      <c r="C2686" t="s">
        <v>22</v>
      </c>
      <c r="D2686" t="s">
        <v>23</v>
      </c>
      <c r="E2686">
        <v>1</v>
      </c>
      <c r="F2686">
        <v>3</v>
      </c>
      <c r="G2686" t="s">
        <v>45</v>
      </c>
      <c r="H2686">
        <v>3701</v>
      </c>
      <c r="I2686" t="s">
        <v>34</v>
      </c>
      <c r="J2686">
        <v>2</v>
      </c>
      <c r="K2686" t="s">
        <v>31</v>
      </c>
      <c r="L2686" t="s">
        <v>32</v>
      </c>
      <c r="M2686">
        <v>35050</v>
      </c>
      <c r="N2686">
        <v>1</v>
      </c>
      <c r="O2686">
        <v>12</v>
      </c>
      <c r="P2686">
        <v>2</v>
      </c>
      <c r="Q2686">
        <v>10</v>
      </c>
      <c r="R2686">
        <v>2</v>
      </c>
      <c r="S2686">
        <v>10</v>
      </c>
      <c r="T2686">
        <v>1</v>
      </c>
      <c r="U2686">
        <v>8</v>
      </c>
      <c r="V2686">
        <f>COUNTIF(tbl_General[EmployeeID],tbl_General[[#This Row],[EmployeeID]])</f>
        <v>1</v>
      </c>
    </row>
    <row r="2687" spans="1:22" x14ac:dyDescent="0.25">
      <c r="A2687">
        <v>31</v>
      </c>
      <c r="B2687" t="s">
        <v>21</v>
      </c>
      <c r="C2687" t="s">
        <v>22</v>
      </c>
      <c r="D2687" t="s">
        <v>23</v>
      </c>
      <c r="E2687">
        <v>24</v>
      </c>
      <c r="F2687">
        <v>1</v>
      </c>
      <c r="G2687" t="s">
        <v>45</v>
      </c>
      <c r="H2687">
        <v>639</v>
      </c>
      <c r="I2687" t="s">
        <v>25</v>
      </c>
      <c r="J2687">
        <v>1</v>
      </c>
      <c r="K2687" t="s">
        <v>35</v>
      </c>
      <c r="L2687" t="s">
        <v>32</v>
      </c>
      <c r="M2687">
        <v>38940</v>
      </c>
      <c r="N2687">
        <v>1</v>
      </c>
      <c r="O2687">
        <v>12</v>
      </c>
      <c r="P2687">
        <v>0</v>
      </c>
      <c r="Q2687">
        <v>10</v>
      </c>
      <c r="R2687">
        <v>3</v>
      </c>
      <c r="S2687">
        <v>10</v>
      </c>
      <c r="T2687">
        <v>1</v>
      </c>
      <c r="U2687">
        <v>8</v>
      </c>
      <c r="V2687">
        <f>COUNTIF(tbl_General[EmployeeID],tbl_General[[#This Row],[EmployeeID]])</f>
        <v>1</v>
      </c>
    </row>
    <row r="2688" spans="1:22" x14ac:dyDescent="0.25">
      <c r="A2688">
        <v>31</v>
      </c>
      <c r="B2688" t="s">
        <v>21</v>
      </c>
      <c r="C2688" t="s">
        <v>22</v>
      </c>
      <c r="D2688" t="s">
        <v>23</v>
      </c>
      <c r="E2688">
        <v>24</v>
      </c>
      <c r="F2688">
        <v>1</v>
      </c>
      <c r="G2688" t="s">
        <v>45</v>
      </c>
      <c r="H2688">
        <v>2109</v>
      </c>
      <c r="I2688" t="s">
        <v>25</v>
      </c>
      <c r="J2688">
        <v>1</v>
      </c>
      <c r="K2688" t="s">
        <v>35</v>
      </c>
      <c r="L2688" t="s">
        <v>32</v>
      </c>
      <c r="M2688">
        <v>38940</v>
      </c>
      <c r="N2688">
        <v>1</v>
      </c>
      <c r="O2688">
        <v>12</v>
      </c>
      <c r="P2688">
        <v>0</v>
      </c>
      <c r="Q2688">
        <v>10</v>
      </c>
      <c r="R2688">
        <v>3</v>
      </c>
      <c r="S2688">
        <v>10</v>
      </c>
      <c r="T2688">
        <v>1</v>
      </c>
      <c r="U2688">
        <v>8</v>
      </c>
      <c r="V2688">
        <f>COUNTIF(tbl_General[EmployeeID],tbl_General[[#This Row],[EmployeeID]])</f>
        <v>1</v>
      </c>
    </row>
    <row r="2689" spans="1:22" x14ac:dyDescent="0.25">
      <c r="A2689">
        <v>31</v>
      </c>
      <c r="B2689" t="s">
        <v>21</v>
      </c>
      <c r="C2689" t="s">
        <v>22</v>
      </c>
      <c r="D2689" t="s">
        <v>23</v>
      </c>
      <c r="E2689">
        <v>24</v>
      </c>
      <c r="F2689">
        <v>1</v>
      </c>
      <c r="G2689" t="s">
        <v>45</v>
      </c>
      <c r="H2689">
        <v>3579</v>
      </c>
      <c r="I2689" t="s">
        <v>25</v>
      </c>
      <c r="J2689">
        <v>1</v>
      </c>
      <c r="K2689" t="s">
        <v>35</v>
      </c>
      <c r="L2689" t="s">
        <v>32</v>
      </c>
      <c r="M2689">
        <v>38940</v>
      </c>
      <c r="N2689">
        <v>1</v>
      </c>
      <c r="O2689">
        <v>12</v>
      </c>
      <c r="P2689">
        <v>0</v>
      </c>
      <c r="Q2689">
        <v>10</v>
      </c>
      <c r="R2689">
        <v>3</v>
      </c>
      <c r="S2689">
        <v>10</v>
      </c>
      <c r="T2689">
        <v>1</v>
      </c>
      <c r="U2689">
        <v>8</v>
      </c>
      <c r="V2689">
        <f>COUNTIF(tbl_General[EmployeeID],tbl_General[[#This Row],[EmployeeID]])</f>
        <v>1</v>
      </c>
    </row>
    <row r="2690" spans="1:22" x14ac:dyDescent="0.25">
      <c r="A2690">
        <v>38</v>
      </c>
      <c r="B2690" t="s">
        <v>21</v>
      </c>
      <c r="C2690" t="s">
        <v>22</v>
      </c>
      <c r="D2690" t="s">
        <v>30</v>
      </c>
      <c r="E2690">
        <v>23</v>
      </c>
      <c r="F2690">
        <v>3</v>
      </c>
      <c r="G2690" t="s">
        <v>38</v>
      </c>
      <c r="H2690">
        <v>1194</v>
      </c>
      <c r="I2690" t="s">
        <v>34</v>
      </c>
      <c r="J2690">
        <v>3</v>
      </c>
      <c r="K2690" t="s">
        <v>43</v>
      </c>
      <c r="L2690" t="s">
        <v>27</v>
      </c>
      <c r="M2690">
        <v>39040</v>
      </c>
      <c r="N2690">
        <v>1</v>
      </c>
      <c r="O2690">
        <v>22</v>
      </c>
      <c r="P2690">
        <v>0</v>
      </c>
      <c r="Q2690">
        <v>10</v>
      </c>
      <c r="R2690">
        <v>3</v>
      </c>
      <c r="S2690">
        <v>10</v>
      </c>
      <c r="T2690">
        <v>1</v>
      </c>
      <c r="U2690">
        <v>9</v>
      </c>
      <c r="V2690">
        <f>COUNTIF(tbl_General[EmployeeID],tbl_General[[#This Row],[EmployeeID]])</f>
        <v>1</v>
      </c>
    </row>
    <row r="2691" spans="1:22" x14ac:dyDescent="0.25">
      <c r="A2691">
        <v>38</v>
      </c>
      <c r="B2691" t="s">
        <v>21</v>
      </c>
      <c r="C2691" t="s">
        <v>22</v>
      </c>
      <c r="D2691" t="s">
        <v>30</v>
      </c>
      <c r="E2691">
        <v>23</v>
      </c>
      <c r="F2691">
        <v>3</v>
      </c>
      <c r="G2691" t="s">
        <v>38</v>
      </c>
      <c r="H2691">
        <v>2664</v>
      </c>
      <c r="I2691" t="s">
        <v>34</v>
      </c>
      <c r="J2691">
        <v>3</v>
      </c>
      <c r="K2691" t="s">
        <v>43</v>
      </c>
      <c r="L2691" t="s">
        <v>27</v>
      </c>
      <c r="M2691">
        <v>39040</v>
      </c>
      <c r="N2691">
        <v>1</v>
      </c>
      <c r="O2691">
        <v>22</v>
      </c>
      <c r="P2691">
        <v>0</v>
      </c>
      <c r="Q2691">
        <v>10</v>
      </c>
      <c r="R2691">
        <v>3</v>
      </c>
      <c r="S2691">
        <v>10</v>
      </c>
      <c r="T2691">
        <v>1</v>
      </c>
      <c r="U2691">
        <v>9</v>
      </c>
      <c r="V2691">
        <f>COUNTIF(tbl_General[EmployeeID],tbl_General[[#This Row],[EmployeeID]])</f>
        <v>1</v>
      </c>
    </row>
    <row r="2692" spans="1:22" x14ac:dyDescent="0.25">
      <c r="A2692">
        <v>38</v>
      </c>
      <c r="B2692" t="s">
        <v>21</v>
      </c>
      <c r="C2692" t="s">
        <v>22</v>
      </c>
      <c r="D2692" t="s">
        <v>30</v>
      </c>
      <c r="E2692">
        <v>23</v>
      </c>
      <c r="F2692">
        <v>3</v>
      </c>
      <c r="G2692" t="s">
        <v>38</v>
      </c>
      <c r="H2692">
        <v>4134</v>
      </c>
      <c r="I2692" t="s">
        <v>34</v>
      </c>
      <c r="J2692">
        <v>3</v>
      </c>
      <c r="K2692" t="s">
        <v>43</v>
      </c>
      <c r="L2692" t="s">
        <v>27</v>
      </c>
      <c r="M2692">
        <v>39040</v>
      </c>
      <c r="N2692">
        <v>1</v>
      </c>
      <c r="O2692">
        <v>22</v>
      </c>
      <c r="P2692">
        <v>0</v>
      </c>
      <c r="Q2692">
        <v>10</v>
      </c>
      <c r="R2692">
        <v>3</v>
      </c>
      <c r="S2692">
        <v>10</v>
      </c>
      <c r="T2692">
        <v>1</v>
      </c>
      <c r="U2692">
        <v>9</v>
      </c>
      <c r="V2692">
        <f>COUNTIF(tbl_General[EmployeeID],tbl_General[[#This Row],[EmployeeID]])</f>
        <v>1</v>
      </c>
    </row>
    <row r="2693" spans="1:22" x14ac:dyDescent="0.25">
      <c r="A2693">
        <v>28</v>
      </c>
      <c r="B2693" t="s">
        <v>28</v>
      </c>
      <c r="C2693" t="s">
        <v>36</v>
      </c>
      <c r="D2693" t="s">
        <v>30</v>
      </c>
      <c r="E2693">
        <v>19</v>
      </c>
      <c r="F2693">
        <v>4</v>
      </c>
      <c r="G2693" t="s">
        <v>24</v>
      </c>
      <c r="H2693">
        <v>523</v>
      </c>
      <c r="I2693" t="s">
        <v>25</v>
      </c>
      <c r="J2693">
        <v>4</v>
      </c>
      <c r="K2693" t="s">
        <v>40</v>
      </c>
      <c r="L2693" t="s">
        <v>32</v>
      </c>
      <c r="M2693">
        <v>52380</v>
      </c>
      <c r="N2693">
        <v>1</v>
      </c>
      <c r="O2693">
        <v>17</v>
      </c>
      <c r="P2693">
        <v>1</v>
      </c>
      <c r="Q2693">
        <v>10</v>
      </c>
      <c r="R2693">
        <v>4</v>
      </c>
      <c r="S2693">
        <v>10</v>
      </c>
      <c r="T2693">
        <v>1</v>
      </c>
      <c r="U2693">
        <v>9</v>
      </c>
      <c r="V2693">
        <f>COUNTIF(tbl_General[EmployeeID],tbl_General[[#This Row],[EmployeeID]])</f>
        <v>1</v>
      </c>
    </row>
    <row r="2694" spans="1:22" x14ac:dyDescent="0.25">
      <c r="A2694">
        <v>28</v>
      </c>
      <c r="B2694" t="s">
        <v>28</v>
      </c>
      <c r="C2694" t="s">
        <v>36</v>
      </c>
      <c r="D2694" t="s">
        <v>30</v>
      </c>
      <c r="E2694">
        <v>19</v>
      </c>
      <c r="F2694">
        <v>4</v>
      </c>
      <c r="G2694" t="s">
        <v>24</v>
      </c>
      <c r="H2694">
        <v>1993</v>
      </c>
      <c r="I2694" t="s">
        <v>25</v>
      </c>
      <c r="J2694">
        <v>4</v>
      </c>
      <c r="K2694" t="s">
        <v>40</v>
      </c>
      <c r="L2694" t="s">
        <v>32</v>
      </c>
      <c r="M2694">
        <v>52380</v>
      </c>
      <c r="N2694">
        <v>1</v>
      </c>
      <c r="O2694">
        <v>17</v>
      </c>
      <c r="P2694">
        <v>1</v>
      </c>
      <c r="Q2694">
        <v>10</v>
      </c>
      <c r="R2694">
        <v>4</v>
      </c>
      <c r="S2694">
        <v>10</v>
      </c>
      <c r="T2694">
        <v>1</v>
      </c>
      <c r="U2694">
        <v>9</v>
      </c>
      <c r="V2694">
        <f>COUNTIF(tbl_General[EmployeeID],tbl_General[[#This Row],[EmployeeID]])</f>
        <v>1</v>
      </c>
    </row>
    <row r="2695" spans="1:22" x14ac:dyDescent="0.25">
      <c r="A2695">
        <v>28</v>
      </c>
      <c r="B2695" t="s">
        <v>28</v>
      </c>
      <c r="C2695" t="s">
        <v>36</v>
      </c>
      <c r="D2695" t="s">
        <v>30</v>
      </c>
      <c r="E2695">
        <v>19</v>
      </c>
      <c r="F2695">
        <v>4</v>
      </c>
      <c r="G2695" t="s">
        <v>24</v>
      </c>
      <c r="H2695">
        <v>3463</v>
      </c>
      <c r="I2695" t="s">
        <v>25</v>
      </c>
      <c r="J2695">
        <v>4</v>
      </c>
      <c r="K2695" t="s">
        <v>40</v>
      </c>
      <c r="L2695" t="s">
        <v>32</v>
      </c>
      <c r="M2695">
        <v>52380</v>
      </c>
      <c r="N2695">
        <v>1</v>
      </c>
      <c r="O2695">
        <v>17</v>
      </c>
      <c r="P2695">
        <v>1</v>
      </c>
      <c r="Q2695">
        <v>10</v>
      </c>
      <c r="R2695">
        <v>4</v>
      </c>
      <c r="S2695">
        <v>10</v>
      </c>
      <c r="T2695">
        <v>1</v>
      </c>
      <c r="U2695">
        <v>9</v>
      </c>
      <c r="V2695">
        <f>COUNTIF(tbl_General[EmployeeID],tbl_General[[#This Row],[EmployeeID]])</f>
        <v>1</v>
      </c>
    </row>
    <row r="2696" spans="1:22" x14ac:dyDescent="0.25">
      <c r="A2696">
        <v>30</v>
      </c>
      <c r="B2696" t="s">
        <v>21</v>
      </c>
      <c r="C2696" t="s">
        <v>22</v>
      </c>
      <c r="D2696" t="s">
        <v>30</v>
      </c>
      <c r="E2696">
        <v>1</v>
      </c>
      <c r="F2696">
        <v>4</v>
      </c>
      <c r="G2696" t="s">
        <v>46</v>
      </c>
      <c r="H2696">
        <v>1245</v>
      </c>
      <c r="I2696" t="s">
        <v>25</v>
      </c>
      <c r="J2696">
        <v>1</v>
      </c>
      <c r="K2696" t="s">
        <v>31</v>
      </c>
      <c r="L2696" t="s">
        <v>32</v>
      </c>
      <c r="M2696">
        <v>53010</v>
      </c>
      <c r="N2696">
        <v>1</v>
      </c>
      <c r="O2696">
        <v>16</v>
      </c>
      <c r="P2696">
        <v>1</v>
      </c>
      <c r="Q2696">
        <v>10</v>
      </c>
      <c r="R2696">
        <v>3</v>
      </c>
      <c r="S2696">
        <v>10</v>
      </c>
      <c r="T2696">
        <v>1</v>
      </c>
      <c r="U2696">
        <v>8</v>
      </c>
      <c r="V2696">
        <f>COUNTIF(tbl_General[EmployeeID],tbl_General[[#This Row],[EmployeeID]])</f>
        <v>1</v>
      </c>
    </row>
    <row r="2697" spans="1:22" x14ac:dyDescent="0.25">
      <c r="A2697">
        <v>30</v>
      </c>
      <c r="B2697" t="s">
        <v>21</v>
      </c>
      <c r="C2697" t="s">
        <v>22</v>
      </c>
      <c r="D2697" t="s">
        <v>30</v>
      </c>
      <c r="E2697">
        <v>1</v>
      </c>
      <c r="F2697">
        <v>4</v>
      </c>
      <c r="G2697" t="s">
        <v>46</v>
      </c>
      <c r="H2697">
        <v>2715</v>
      </c>
      <c r="I2697" t="s">
        <v>25</v>
      </c>
      <c r="J2697">
        <v>1</v>
      </c>
      <c r="K2697" t="s">
        <v>31</v>
      </c>
      <c r="L2697" t="s">
        <v>32</v>
      </c>
      <c r="M2697">
        <v>53010</v>
      </c>
      <c r="N2697">
        <v>1</v>
      </c>
      <c r="O2697">
        <v>16</v>
      </c>
      <c r="P2697">
        <v>1</v>
      </c>
      <c r="Q2697">
        <v>10</v>
      </c>
      <c r="R2697">
        <v>3</v>
      </c>
      <c r="S2697">
        <v>10</v>
      </c>
      <c r="T2697">
        <v>1</v>
      </c>
      <c r="U2697">
        <v>8</v>
      </c>
      <c r="V2697">
        <f>COUNTIF(tbl_General[EmployeeID],tbl_General[[#This Row],[EmployeeID]])</f>
        <v>1</v>
      </c>
    </row>
    <row r="2698" spans="1:22" x14ac:dyDescent="0.25">
      <c r="A2698">
        <v>30</v>
      </c>
      <c r="B2698" t="s">
        <v>21</v>
      </c>
      <c r="C2698" t="s">
        <v>22</v>
      </c>
      <c r="D2698" t="s">
        <v>30</v>
      </c>
      <c r="E2698">
        <v>1</v>
      </c>
      <c r="F2698">
        <v>4</v>
      </c>
      <c r="G2698" t="s">
        <v>46</v>
      </c>
      <c r="H2698">
        <v>4185</v>
      </c>
      <c r="I2698" t="s">
        <v>25</v>
      </c>
      <c r="J2698">
        <v>1</v>
      </c>
      <c r="K2698" t="s">
        <v>31</v>
      </c>
      <c r="L2698" t="s">
        <v>32</v>
      </c>
      <c r="M2698">
        <v>53010</v>
      </c>
      <c r="N2698">
        <v>1</v>
      </c>
      <c r="O2698">
        <v>16</v>
      </c>
      <c r="P2698">
        <v>1</v>
      </c>
      <c r="Q2698">
        <v>10</v>
      </c>
      <c r="R2698">
        <v>3</v>
      </c>
      <c r="S2698">
        <v>10</v>
      </c>
      <c r="T2698">
        <v>1</v>
      </c>
      <c r="U2698">
        <v>8</v>
      </c>
      <c r="V2698">
        <f>COUNTIF(tbl_General[EmployeeID],tbl_General[[#This Row],[EmployeeID]])</f>
        <v>1</v>
      </c>
    </row>
    <row r="2699" spans="1:22" x14ac:dyDescent="0.25">
      <c r="A2699">
        <v>30</v>
      </c>
      <c r="B2699" t="s">
        <v>21</v>
      </c>
      <c r="C2699" t="s">
        <v>22</v>
      </c>
      <c r="D2699" t="s">
        <v>30</v>
      </c>
      <c r="E2699">
        <v>10</v>
      </c>
      <c r="F2699">
        <v>3</v>
      </c>
      <c r="G2699" t="s">
        <v>24</v>
      </c>
      <c r="H2699">
        <v>81</v>
      </c>
      <c r="I2699" t="s">
        <v>34</v>
      </c>
      <c r="J2699">
        <v>2</v>
      </c>
      <c r="K2699" t="s">
        <v>31</v>
      </c>
      <c r="L2699" t="s">
        <v>41</v>
      </c>
      <c r="M2699">
        <v>55070</v>
      </c>
      <c r="N2699">
        <v>1</v>
      </c>
      <c r="O2699">
        <v>12</v>
      </c>
      <c r="P2699">
        <v>2</v>
      </c>
      <c r="Q2699">
        <v>10</v>
      </c>
      <c r="R2699">
        <v>2</v>
      </c>
      <c r="S2699">
        <v>10</v>
      </c>
      <c r="T2699">
        <v>1</v>
      </c>
      <c r="U2699">
        <v>2</v>
      </c>
      <c r="V2699">
        <f>COUNTIF(tbl_General[EmployeeID],tbl_General[[#This Row],[EmployeeID]])</f>
        <v>1</v>
      </c>
    </row>
    <row r="2700" spans="1:22" x14ac:dyDescent="0.25">
      <c r="A2700">
        <v>30</v>
      </c>
      <c r="B2700" t="s">
        <v>21</v>
      </c>
      <c r="C2700" t="s">
        <v>22</v>
      </c>
      <c r="D2700" t="s">
        <v>30</v>
      </c>
      <c r="E2700">
        <v>10</v>
      </c>
      <c r="F2700">
        <v>3</v>
      </c>
      <c r="G2700" t="s">
        <v>24</v>
      </c>
      <c r="H2700">
        <v>1551</v>
      </c>
      <c r="I2700" t="s">
        <v>34</v>
      </c>
      <c r="J2700">
        <v>2</v>
      </c>
      <c r="K2700" t="s">
        <v>31</v>
      </c>
      <c r="L2700" t="s">
        <v>41</v>
      </c>
      <c r="M2700">
        <v>55070</v>
      </c>
      <c r="N2700">
        <v>1</v>
      </c>
      <c r="O2700">
        <v>12</v>
      </c>
      <c r="P2700">
        <v>2</v>
      </c>
      <c r="Q2700">
        <v>10</v>
      </c>
      <c r="R2700">
        <v>2</v>
      </c>
      <c r="S2700">
        <v>10</v>
      </c>
      <c r="T2700">
        <v>1</v>
      </c>
      <c r="U2700">
        <v>2</v>
      </c>
      <c r="V2700">
        <f>COUNTIF(tbl_General[EmployeeID],tbl_General[[#This Row],[EmployeeID]])</f>
        <v>1</v>
      </c>
    </row>
    <row r="2701" spans="1:22" x14ac:dyDescent="0.25">
      <c r="A2701">
        <v>30</v>
      </c>
      <c r="B2701" t="s">
        <v>21</v>
      </c>
      <c r="C2701" t="s">
        <v>22</v>
      </c>
      <c r="D2701" t="s">
        <v>30</v>
      </c>
      <c r="E2701">
        <v>10</v>
      </c>
      <c r="F2701">
        <v>3</v>
      </c>
      <c r="G2701" t="s">
        <v>24</v>
      </c>
      <c r="H2701">
        <v>3021</v>
      </c>
      <c r="I2701" t="s">
        <v>34</v>
      </c>
      <c r="J2701">
        <v>2</v>
      </c>
      <c r="K2701" t="s">
        <v>31</v>
      </c>
      <c r="L2701" t="s">
        <v>41</v>
      </c>
      <c r="M2701">
        <v>55070</v>
      </c>
      <c r="N2701">
        <v>1</v>
      </c>
      <c r="O2701">
        <v>12</v>
      </c>
      <c r="P2701">
        <v>2</v>
      </c>
      <c r="Q2701">
        <v>10</v>
      </c>
      <c r="R2701">
        <v>2</v>
      </c>
      <c r="S2701">
        <v>10</v>
      </c>
      <c r="T2701">
        <v>1</v>
      </c>
      <c r="U2701">
        <v>2</v>
      </c>
      <c r="V2701">
        <f>COUNTIF(tbl_General[EmployeeID],tbl_General[[#This Row],[EmployeeID]])</f>
        <v>1</v>
      </c>
    </row>
    <row r="2702" spans="1:22" x14ac:dyDescent="0.25">
      <c r="A2702">
        <v>49</v>
      </c>
      <c r="B2702" t="s">
        <v>21</v>
      </c>
      <c r="C2702" t="s">
        <v>29</v>
      </c>
      <c r="D2702" t="s">
        <v>23</v>
      </c>
      <c r="E2702">
        <v>1</v>
      </c>
      <c r="F2702">
        <v>4</v>
      </c>
      <c r="G2702" t="s">
        <v>24</v>
      </c>
      <c r="H2702">
        <v>1214</v>
      </c>
      <c r="I2702" t="s">
        <v>25</v>
      </c>
      <c r="J2702">
        <v>2</v>
      </c>
      <c r="K2702" t="s">
        <v>42</v>
      </c>
      <c r="L2702" t="s">
        <v>27</v>
      </c>
      <c r="M2702">
        <v>58100</v>
      </c>
      <c r="N2702">
        <v>1</v>
      </c>
      <c r="O2702">
        <v>21</v>
      </c>
      <c r="P2702">
        <v>1</v>
      </c>
      <c r="Q2702">
        <v>10</v>
      </c>
      <c r="R2702">
        <v>2</v>
      </c>
      <c r="S2702">
        <v>10</v>
      </c>
      <c r="T2702">
        <v>1</v>
      </c>
      <c r="U2702">
        <v>7</v>
      </c>
      <c r="V2702">
        <f>COUNTIF(tbl_General[EmployeeID],tbl_General[[#This Row],[EmployeeID]])</f>
        <v>1</v>
      </c>
    </row>
    <row r="2703" spans="1:22" x14ac:dyDescent="0.25">
      <c r="A2703">
        <v>49</v>
      </c>
      <c r="B2703" t="s">
        <v>21</v>
      </c>
      <c r="C2703" t="s">
        <v>29</v>
      </c>
      <c r="D2703" t="s">
        <v>23</v>
      </c>
      <c r="E2703">
        <v>1</v>
      </c>
      <c r="F2703">
        <v>4</v>
      </c>
      <c r="G2703" t="s">
        <v>24</v>
      </c>
      <c r="H2703">
        <v>2684</v>
      </c>
      <c r="I2703" t="s">
        <v>25</v>
      </c>
      <c r="J2703">
        <v>2</v>
      </c>
      <c r="K2703" t="s">
        <v>42</v>
      </c>
      <c r="L2703" t="s">
        <v>27</v>
      </c>
      <c r="M2703">
        <v>58100</v>
      </c>
      <c r="N2703">
        <v>1</v>
      </c>
      <c r="O2703">
        <v>21</v>
      </c>
      <c r="P2703">
        <v>1</v>
      </c>
      <c r="Q2703">
        <v>10</v>
      </c>
      <c r="R2703">
        <v>2</v>
      </c>
      <c r="S2703">
        <v>10</v>
      </c>
      <c r="T2703">
        <v>1</v>
      </c>
      <c r="U2703">
        <v>7</v>
      </c>
      <c r="V2703">
        <f>COUNTIF(tbl_General[EmployeeID],tbl_General[[#This Row],[EmployeeID]])</f>
        <v>1</v>
      </c>
    </row>
    <row r="2704" spans="1:22" x14ac:dyDescent="0.25">
      <c r="A2704">
        <v>49</v>
      </c>
      <c r="B2704" t="s">
        <v>21</v>
      </c>
      <c r="C2704" t="s">
        <v>29</v>
      </c>
      <c r="D2704" t="s">
        <v>23</v>
      </c>
      <c r="E2704">
        <v>1</v>
      </c>
      <c r="F2704">
        <v>4</v>
      </c>
      <c r="G2704" t="s">
        <v>24</v>
      </c>
      <c r="H2704">
        <v>4154</v>
      </c>
      <c r="I2704" t="s">
        <v>25</v>
      </c>
      <c r="J2704">
        <v>2</v>
      </c>
      <c r="K2704" t="s">
        <v>42</v>
      </c>
      <c r="L2704" t="s">
        <v>27</v>
      </c>
      <c r="M2704">
        <v>58100</v>
      </c>
      <c r="N2704">
        <v>1</v>
      </c>
      <c r="O2704">
        <v>21</v>
      </c>
      <c r="P2704">
        <v>1</v>
      </c>
      <c r="Q2704">
        <v>10</v>
      </c>
      <c r="R2704">
        <v>2</v>
      </c>
      <c r="S2704">
        <v>10</v>
      </c>
      <c r="T2704">
        <v>1</v>
      </c>
      <c r="U2704">
        <v>7</v>
      </c>
      <c r="V2704">
        <f>COUNTIF(tbl_General[EmployeeID],tbl_General[[#This Row],[EmployeeID]])</f>
        <v>1</v>
      </c>
    </row>
    <row r="2705" spans="1:22" x14ac:dyDescent="0.25">
      <c r="A2705">
        <v>29</v>
      </c>
      <c r="B2705" t="s">
        <v>21</v>
      </c>
      <c r="C2705" t="s">
        <v>22</v>
      </c>
      <c r="D2705" t="s">
        <v>23</v>
      </c>
      <c r="E2705">
        <v>4</v>
      </c>
      <c r="F2705">
        <v>2</v>
      </c>
      <c r="G2705" t="s">
        <v>33</v>
      </c>
      <c r="H2705">
        <v>568</v>
      </c>
      <c r="I2705" t="s">
        <v>25</v>
      </c>
      <c r="J2705">
        <v>2</v>
      </c>
      <c r="K2705" t="s">
        <v>26</v>
      </c>
      <c r="L2705" t="s">
        <v>27</v>
      </c>
      <c r="M2705">
        <v>65400</v>
      </c>
      <c r="N2705">
        <v>1</v>
      </c>
      <c r="O2705">
        <v>22</v>
      </c>
      <c r="P2705">
        <v>0</v>
      </c>
      <c r="Q2705">
        <v>10</v>
      </c>
      <c r="R2705">
        <v>2</v>
      </c>
      <c r="S2705">
        <v>10</v>
      </c>
      <c r="T2705">
        <v>1</v>
      </c>
      <c r="U2705">
        <v>2</v>
      </c>
      <c r="V2705">
        <f>COUNTIF(tbl_General[EmployeeID],tbl_General[[#This Row],[EmployeeID]])</f>
        <v>1</v>
      </c>
    </row>
    <row r="2706" spans="1:22" x14ac:dyDescent="0.25">
      <c r="A2706">
        <v>29</v>
      </c>
      <c r="B2706" t="s">
        <v>21</v>
      </c>
      <c r="C2706" t="s">
        <v>22</v>
      </c>
      <c r="D2706" t="s">
        <v>23</v>
      </c>
      <c r="E2706">
        <v>4</v>
      </c>
      <c r="F2706">
        <v>2</v>
      </c>
      <c r="G2706" t="s">
        <v>33</v>
      </c>
      <c r="H2706">
        <v>2038</v>
      </c>
      <c r="I2706" t="s">
        <v>25</v>
      </c>
      <c r="J2706">
        <v>2</v>
      </c>
      <c r="K2706" t="s">
        <v>26</v>
      </c>
      <c r="L2706" t="s">
        <v>27</v>
      </c>
      <c r="M2706">
        <v>65400</v>
      </c>
      <c r="N2706">
        <v>1</v>
      </c>
      <c r="O2706">
        <v>22</v>
      </c>
      <c r="P2706">
        <v>0</v>
      </c>
      <c r="Q2706">
        <v>10</v>
      </c>
      <c r="R2706">
        <v>2</v>
      </c>
      <c r="S2706">
        <v>10</v>
      </c>
      <c r="T2706">
        <v>1</v>
      </c>
      <c r="U2706">
        <v>2</v>
      </c>
      <c r="V2706">
        <f>COUNTIF(tbl_General[EmployeeID],tbl_General[[#This Row],[EmployeeID]])</f>
        <v>1</v>
      </c>
    </row>
    <row r="2707" spans="1:22" x14ac:dyDescent="0.25">
      <c r="A2707">
        <v>29</v>
      </c>
      <c r="B2707" t="s">
        <v>21</v>
      </c>
      <c r="C2707" t="s">
        <v>22</v>
      </c>
      <c r="D2707" t="s">
        <v>23</v>
      </c>
      <c r="E2707">
        <v>4</v>
      </c>
      <c r="F2707">
        <v>2</v>
      </c>
      <c r="G2707" t="s">
        <v>33</v>
      </c>
      <c r="H2707">
        <v>3508</v>
      </c>
      <c r="I2707" t="s">
        <v>25</v>
      </c>
      <c r="J2707">
        <v>2</v>
      </c>
      <c r="K2707" t="s">
        <v>26</v>
      </c>
      <c r="L2707" t="s">
        <v>27</v>
      </c>
      <c r="M2707">
        <v>65400</v>
      </c>
      <c r="N2707">
        <v>1</v>
      </c>
      <c r="O2707">
        <v>22</v>
      </c>
      <c r="P2707">
        <v>0</v>
      </c>
      <c r="Q2707">
        <v>10</v>
      </c>
      <c r="R2707">
        <v>2</v>
      </c>
      <c r="S2707">
        <v>10</v>
      </c>
      <c r="T2707">
        <v>1</v>
      </c>
      <c r="U2707">
        <v>2</v>
      </c>
      <c r="V2707">
        <f>COUNTIF(tbl_General[EmployeeID],tbl_General[[#This Row],[EmployeeID]])</f>
        <v>1</v>
      </c>
    </row>
    <row r="2708" spans="1:22" x14ac:dyDescent="0.25">
      <c r="A2708">
        <v>32</v>
      </c>
      <c r="B2708" t="s">
        <v>28</v>
      </c>
      <c r="C2708" t="s">
        <v>22</v>
      </c>
      <c r="D2708" t="s">
        <v>30</v>
      </c>
      <c r="E2708">
        <v>5</v>
      </c>
      <c r="F2708">
        <v>3</v>
      </c>
      <c r="G2708" t="s">
        <v>46</v>
      </c>
      <c r="H2708">
        <v>682</v>
      </c>
      <c r="I2708" t="s">
        <v>25</v>
      </c>
      <c r="J2708">
        <v>1</v>
      </c>
      <c r="K2708" t="s">
        <v>35</v>
      </c>
      <c r="L2708" t="s">
        <v>27</v>
      </c>
      <c r="M2708">
        <v>96020</v>
      </c>
      <c r="N2708">
        <v>1</v>
      </c>
      <c r="O2708">
        <v>13</v>
      </c>
      <c r="P2708">
        <v>1</v>
      </c>
      <c r="Q2708">
        <v>10</v>
      </c>
      <c r="R2708">
        <v>3</v>
      </c>
      <c r="S2708">
        <v>10</v>
      </c>
      <c r="T2708">
        <v>1</v>
      </c>
      <c r="U2708">
        <v>1</v>
      </c>
      <c r="V2708">
        <f>COUNTIF(tbl_General[EmployeeID],tbl_General[[#This Row],[EmployeeID]])</f>
        <v>1</v>
      </c>
    </row>
    <row r="2709" spans="1:22" x14ac:dyDescent="0.25">
      <c r="A2709">
        <v>32</v>
      </c>
      <c r="B2709" t="s">
        <v>28</v>
      </c>
      <c r="C2709" t="s">
        <v>22</v>
      </c>
      <c r="D2709" t="s">
        <v>30</v>
      </c>
      <c r="E2709">
        <v>5</v>
      </c>
      <c r="F2709">
        <v>3</v>
      </c>
      <c r="G2709" t="s">
        <v>46</v>
      </c>
      <c r="H2709">
        <v>2152</v>
      </c>
      <c r="I2709" t="s">
        <v>25</v>
      </c>
      <c r="J2709">
        <v>1</v>
      </c>
      <c r="K2709" t="s">
        <v>35</v>
      </c>
      <c r="L2709" t="s">
        <v>27</v>
      </c>
      <c r="M2709">
        <v>96020</v>
      </c>
      <c r="N2709">
        <v>1</v>
      </c>
      <c r="O2709">
        <v>13</v>
      </c>
      <c r="P2709">
        <v>1</v>
      </c>
      <c r="Q2709">
        <v>10</v>
      </c>
      <c r="R2709">
        <v>3</v>
      </c>
      <c r="S2709">
        <v>10</v>
      </c>
      <c r="T2709">
        <v>1</v>
      </c>
      <c r="U2709">
        <v>1</v>
      </c>
      <c r="V2709">
        <f>COUNTIF(tbl_General[EmployeeID],tbl_General[[#This Row],[EmployeeID]])</f>
        <v>1</v>
      </c>
    </row>
    <row r="2710" spans="1:22" x14ac:dyDescent="0.25">
      <c r="A2710">
        <v>32</v>
      </c>
      <c r="B2710" t="s">
        <v>28</v>
      </c>
      <c r="C2710" t="s">
        <v>22</v>
      </c>
      <c r="D2710" t="s">
        <v>30</v>
      </c>
      <c r="E2710">
        <v>5</v>
      </c>
      <c r="F2710">
        <v>3</v>
      </c>
      <c r="G2710" t="s">
        <v>46</v>
      </c>
      <c r="H2710">
        <v>3622</v>
      </c>
      <c r="I2710" t="s">
        <v>25</v>
      </c>
      <c r="J2710">
        <v>1</v>
      </c>
      <c r="K2710" t="s">
        <v>35</v>
      </c>
      <c r="L2710" t="s">
        <v>27</v>
      </c>
      <c r="M2710">
        <v>96020</v>
      </c>
      <c r="N2710">
        <v>1</v>
      </c>
      <c r="O2710">
        <v>13</v>
      </c>
      <c r="P2710">
        <v>1</v>
      </c>
      <c r="Q2710">
        <v>10</v>
      </c>
      <c r="R2710">
        <v>3</v>
      </c>
      <c r="S2710">
        <v>10</v>
      </c>
      <c r="T2710">
        <v>1</v>
      </c>
      <c r="U2710">
        <v>1</v>
      </c>
      <c r="V2710">
        <f>COUNTIF(tbl_General[EmployeeID],tbl_General[[#This Row],[EmployeeID]])</f>
        <v>1</v>
      </c>
    </row>
    <row r="2711" spans="1:22" x14ac:dyDescent="0.25">
      <c r="A2711">
        <v>28</v>
      </c>
      <c r="B2711" t="s">
        <v>21</v>
      </c>
      <c r="C2711" t="s">
        <v>22</v>
      </c>
      <c r="D2711" t="s">
        <v>30</v>
      </c>
      <c r="E2711">
        <v>7</v>
      </c>
      <c r="F2711">
        <v>3</v>
      </c>
      <c r="G2711" t="s">
        <v>38</v>
      </c>
      <c r="H2711">
        <v>147</v>
      </c>
      <c r="I2711" t="s">
        <v>34</v>
      </c>
      <c r="J2711">
        <v>3</v>
      </c>
      <c r="K2711" t="s">
        <v>26</v>
      </c>
      <c r="L2711" t="s">
        <v>41</v>
      </c>
      <c r="M2711">
        <v>119570</v>
      </c>
      <c r="N2711">
        <v>1</v>
      </c>
      <c r="O2711">
        <v>13</v>
      </c>
      <c r="P2711">
        <v>0</v>
      </c>
      <c r="Q2711">
        <v>10</v>
      </c>
      <c r="R2711">
        <v>2</v>
      </c>
      <c r="S2711">
        <v>10</v>
      </c>
      <c r="T2711">
        <v>1</v>
      </c>
      <c r="U2711">
        <v>8</v>
      </c>
      <c r="V2711">
        <f>COUNTIF(tbl_General[EmployeeID],tbl_General[[#This Row],[EmployeeID]])</f>
        <v>1</v>
      </c>
    </row>
    <row r="2712" spans="1:22" x14ac:dyDescent="0.25">
      <c r="A2712">
        <v>28</v>
      </c>
      <c r="B2712" t="s">
        <v>21</v>
      </c>
      <c r="C2712" t="s">
        <v>22</v>
      </c>
      <c r="D2712" t="s">
        <v>30</v>
      </c>
      <c r="E2712">
        <v>7</v>
      </c>
      <c r="F2712">
        <v>3</v>
      </c>
      <c r="G2712" t="s">
        <v>38</v>
      </c>
      <c r="H2712">
        <v>1617</v>
      </c>
      <c r="I2712" t="s">
        <v>34</v>
      </c>
      <c r="J2712">
        <v>3</v>
      </c>
      <c r="K2712" t="s">
        <v>26</v>
      </c>
      <c r="L2712" t="s">
        <v>41</v>
      </c>
      <c r="M2712">
        <v>119570</v>
      </c>
      <c r="N2712">
        <v>1</v>
      </c>
      <c r="O2712">
        <v>13</v>
      </c>
      <c r="P2712">
        <v>0</v>
      </c>
      <c r="Q2712">
        <v>10</v>
      </c>
      <c r="R2712">
        <v>2</v>
      </c>
      <c r="S2712">
        <v>10</v>
      </c>
      <c r="T2712">
        <v>1</v>
      </c>
      <c r="U2712">
        <v>8</v>
      </c>
      <c r="V2712">
        <f>COUNTIF(tbl_General[EmployeeID],tbl_General[[#This Row],[EmployeeID]])</f>
        <v>1</v>
      </c>
    </row>
    <row r="2713" spans="1:22" x14ac:dyDescent="0.25">
      <c r="A2713">
        <v>28</v>
      </c>
      <c r="B2713" t="s">
        <v>21</v>
      </c>
      <c r="C2713" t="s">
        <v>22</v>
      </c>
      <c r="D2713" t="s">
        <v>30</v>
      </c>
      <c r="E2713">
        <v>7</v>
      </c>
      <c r="F2713">
        <v>3</v>
      </c>
      <c r="G2713" t="s">
        <v>38</v>
      </c>
      <c r="H2713">
        <v>3087</v>
      </c>
      <c r="I2713" t="s">
        <v>34</v>
      </c>
      <c r="J2713">
        <v>3</v>
      </c>
      <c r="K2713" t="s">
        <v>26</v>
      </c>
      <c r="L2713" t="s">
        <v>41</v>
      </c>
      <c r="M2713">
        <v>119570</v>
      </c>
      <c r="N2713">
        <v>1</v>
      </c>
      <c r="O2713">
        <v>13</v>
      </c>
      <c r="P2713">
        <v>0</v>
      </c>
      <c r="Q2713">
        <v>10</v>
      </c>
      <c r="R2713">
        <v>2</v>
      </c>
      <c r="S2713">
        <v>10</v>
      </c>
      <c r="T2713">
        <v>1</v>
      </c>
      <c r="U2713">
        <v>8</v>
      </c>
      <c r="V2713">
        <f>COUNTIF(tbl_General[EmployeeID],tbl_General[[#This Row],[EmployeeID]])</f>
        <v>1</v>
      </c>
    </row>
    <row r="2714" spans="1:22" x14ac:dyDescent="0.25">
      <c r="A2714">
        <v>36</v>
      </c>
      <c r="B2714" t="s">
        <v>21</v>
      </c>
      <c r="C2714" t="s">
        <v>22</v>
      </c>
      <c r="D2714" t="s">
        <v>30</v>
      </c>
      <c r="E2714">
        <v>11</v>
      </c>
      <c r="F2714">
        <v>3</v>
      </c>
      <c r="G2714" t="s">
        <v>24</v>
      </c>
      <c r="H2714">
        <v>1083</v>
      </c>
      <c r="I2714" t="s">
        <v>34</v>
      </c>
      <c r="J2714">
        <v>1</v>
      </c>
      <c r="K2714" t="s">
        <v>35</v>
      </c>
      <c r="L2714" t="s">
        <v>27</v>
      </c>
      <c r="M2714">
        <v>131910</v>
      </c>
      <c r="N2714">
        <v>1</v>
      </c>
      <c r="O2714">
        <v>14</v>
      </c>
      <c r="P2714">
        <v>1</v>
      </c>
      <c r="Q2714">
        <v>10</v>
      </c>
      <c r="R2714">
        <v>2</v>
      </c>
      <c r="S2714">
        <v>10</v>
      </c>
      <c r="T2714">
        <v>1</v>
      </c>
      <c r="U2714">
        <v>7</v>
      </c>
      <c r="V2714">
        <f>COUNTIF(tbl_General[EmployeeID],tbl_General[[#This Row],[EmployeeID]])</f>
        <v>1</v>
      </c>
    </row>
    <row r="2715" spans="1:22" x14ac:dyDescent="0.25">
      <c r="A2715">
        <v>36</v>
      </c>
      <c r="B2715" t="s">
        <v>21</v>
      </c>
      <c r="C2715" t="s">
        <v>22</v>
      </c>
      <c r="D2715" t="s">
        <v>30</v>
      </c>
      <c r="E2715">
        <v>11</v>
      </c>
      <c r="F2715">
        <v>3</v>
      </c>
      <c r="G2715" t="s">
        <v>24</v>
      </c>
      <c r="H2715">
        <v>2553</v>
      </c>
      <c r="I2715" t="s">
        <v>34</v>
      </c>
      <c r="J2715">
        <v>1</v>
      </c>
      <c r="K2715" t="s">
        <v>35</v>
      </c>
      <c r="L2715" t="s">
        <v>27</v>
      </c>
      <c r="M2715">
        <v>131910</v>
      </c>
      <c r="N2715">
        <v>1</v>
      </c>
      <c r="O2715">
        <v>14</v>
      </c>
      <c r="P2715">
        <v>1</v>
      </c>
      <c r="Q2715">
        <v>10</v>
      </c>
      <c r="R2715">
        <v>2</v>
      </c>
      <c r="S2715">
        <v>10</v>
      </c>
      <c r="T2715">
        <v>1</v>
      </c>
      <c r="U2715">
        <v>7</v>
      </c>
      <c r="V2715">
        <f>COUNTIF(tbl_General[EmployeeID],tbl_General[[#This Row],[EmployeeID]])</f>
        <v>1</v>
      </c>
    </row>
    <row r="2716" spans="1:22" x14ac:dyDescent="0.25">
      <c r="A2716">
        <v>36</v>
      </c>
      <c r="B2716" t="s">
        <v>21</v>
      </c>
      <c r="C2716" t="s">
        <v>22</v>
      </c>
      <c r="D2716" t="s">
        <v>30</v>
      </c>
      <c r="E2716">
        <v>11</v>
      </c>
      <c r="F2716">
        <v>3</v>
      </c>
      <c r="G2716" t="s">
        <v>24</v>
      </c>
      <c r="H2716">
        <v>4023</v>
      </c>
      <c r="I2716" t="s">
        <v>34</v>
      </c>
      <c r="J2716">
        <v>1</v>
      </c>
      <c r="K2716" t="s">
        <v>35</v>
      </c>
      <c r="L2716" t="s">
        <v>27</v>
      </c>
      <c r="M2716">
        <v>131910</v>
      </c>
      <c r="N2716">
        <v>1</v>
      </c>
      <c r="O2716">
        <v>14</v>
      </c>
      <c r="P2716">
        <v>1</v>
      </c>
      <c r="Q2716">
        <v>10</v>
      </c>
      <c r="R2716">
        <v>2</v>
      </c>
      <c r="S2716">
        <v>10</v>
      </c>
      <c r="T2716">
        <v>1</v>
      </c>
      <c r="U2716">
        <v>7</v>
      </c>
      <c r="V2716">
        <f>COUNTIF(tbl_General[EmployeeID],tbl_General[[#This Row],[EmployeeID]])</f>
        <v>1</v>
      </c>
    </row>
    <row r="2717" spans="1:22" x14ac:dyDescent="0.25">
      <c r="A2717">
        <v>51</v>
      </c>
      <c r="B2717" t="s">
        <v>21</v>
      </c>
      <c r="C2717" t="s">
        <v>22</v>
      </c>
      <c r="D2717" t="s">
        <v>30</v>
      </c>
      <c r="E2717">
        <v>8</v>
      </c>
      <c r="F2717">
        <v>4</v>
      </c>
      <c r="G2717" t="s">
        <v>24</v>
      </c>
      <c r="H2717">
        <v>1304</v>
      </c>
      <c r="I2717" t="s">
        <v>25</v>
      </c>
      <c r="J2717">
        <v>5</v>
      </c>
      <c r="K2717" t="s">
        <v>43</v>
      </c>
      <c r="L2717" t="s">
        <v>32</v>
      </c>
      <c r="M2717">
        <v>24500</v>
      </c>
      <c r="N2717">
        <v>0</v>
      </c>
      <c r="O2717">
        <v>12</v>
      </c>
      <c r="P2717">
        <v>1</v>
      </c>
      <c r="Q2717">
        <v>11</v>
      </c>
      <c r="R2717">
        <v>2</v>
      </c>
      <c r="S2717">
        <v>10</v>
      </c>
      <c r="T2717">
        <v>1</v>
      </c>
      <c r="U2717">
        <v>0</v>
      </c>
      <c r="V2717">
        <f>COUNTIF(tbl_General[EmployeeID],tbl_General[[#This Row],[EmployeeID]])</f>
        <v>1</v>
      </c>
    </row>
    <row r="2718" spans="1:22" x14ac:dyDescent="0.25">
      <c r="A2718">
        <v>51</v>
      </c>
      <c r="B2718" t="s">
        <v>21</v>
      </c>
      <c r="C2718" t="s">
        <v>22</v>
      </c>
      <c r="D2718" t="s">
        <v>30</v>
      </c>
      <c r="E2718">
        <v>8</v>
      </c>
      <c r="F2718">
        <v>4</v>
      </c>
      <c r="G2718" t="s">
        <v>24</v>
      </c>
      <c r="H2718">
        <v>2774</v>
      </c>
      <c r="I2718" t="s">
        <v>25</v>
      </c>
      <c r="J2718">
        <v>5</v>
      </c>
      <c r="K2718" t="s">
        <v>43</v>
      </c>
      <c r="L2718" t="s">
        <v>32</v>
      </c>
      <c r="M2718">
        <v>24500</v>
      </c>
      <c r="N2718">
        <v>0</v>
      </c>
      <c r="O2718">
        <v>12</v>
      </c>
      <c r="P2718">
        <v>1</v>
      </c>
      <c r="Q2718">
        <v>11</v>
      </c>
      <c r="R2718">
        <v>2</v>
      </c>
      <c r="S2718">
        <v>10</v>
      </c>
      <c r="T2718">
        <v>1</v>
      </c>
      <c r="U2718">
        <v>0</v>
      </c>
      <c r="V2718">
        <f>COUNTIF(tbl_General[EmployeeID],tbl_General[[#This Row],[EmployeeID]])</f>
        <v>1</v>
      </c>
    </row>
    <row r="2719" spans="1:22" x14ac:dyDescent="0.25">
      <c r="A2719">
        <v>51</v>
      </c>
      <c r="B2719" t="s">
        <v>21</v>
      </c>
      <c r="C2719" t="s">
        <v>22</v>
      </c>
      <c r="D2719" t="s">
        <v>30</v>
      </c>
      <c r="E2719">
        <v>8</v>
      </c>
      <c r="F2719">
        <v>4</v>
      </c>
      <c r="G2719" t="s">
        <v>24</v>
      </c>
      <c r="H2719">
        <v>4244</v>
      </c>
      <c r="I2719" t="s">
        <v>25</v>
      </c>
      <c r="J2719">
        <v>5</v>
      </c>
      <c r="K2719" t="s">
        <v>43</v>
      </c>
      <c r="L2719" t="s">
        <v>32</v>
      </c>
      <c r="M2719">
        <v>24500</v>
      </c>
      <c r="N2719">
        <v>0</v>
      </c>
      <c r="O2719">
        <v>12</v>
      </c>
      <c r="P2719">
        <v>1</v>
      </c>
      <c r="Q2719">
        <v>11</v>
      </c>
      <c r="R2719">
        <v>2</v>
      </c>
      <c r="S2719">
        <v>10</v>
      </c>
      <c r="T2719">
        <v>1</v>
      </c>
      <c r="U2719">
        <v>0</v>
      </c>
      <c r="V2719">
        <f>COUNTIF(tbl_General[EmployeeID],tbl_General[[#This Row],[EmployeeID]])</f>
        <v>1</v>
      </c>
    </row>
    <row r="2720" spans="1:22" x14ac:dyDescent="0.25">
      <c r="A2720">
        <v>30</v>
      </c>
      <c r="B2720" t="s">
        <v>21</v>
      </c>
      <c r="C2720" t="s">
        <v>22</v>
      </c>
      <c r="D2720" t="s">
        <v>30</v>
      </c>
      <c r="E2720">
        <v>13</v>
      </c>
      <c r="F2720">
        <v>3</v>
      </c>
      <c r="G2720" t="s">
        <v>24</v>
      </c>
      <c r="H2720">
        <v>67</v>
      </c>
      <c r="I2720" t="s">
        <v>25</v>
      </c>
      <c r="J2720">
        <v>4</v>
      </c>
      <c r="K2720" t="s">
        <v>39</v>
      </c>
      <c r="L2720" t="s">
        <v>27</v>
      </c>
      <c r="M2720">
        <v>41970</v>
      </c>
      <c r="N2720">
        <v>1</v>
      </c>
      <c r="O2720">
        <v>13</v>
      </c>
      <c r="P2720">
        <v>0</v>
      </c>
      <c r="Q2720">
        <v>11</v>
      </c>
      <c r="R2720">
        <v>3</v>
      </c>
      <c r="S2720">
        <v>10</v>
      </c>
      <c r="T2720">
        <v>1</v>
      </c>
      <c r="U2720">
        <v>9</v>
      </c>
      <c r="V2720">
        <f>COUNTIF(tbl_General[EmployeeID],tbl_General[[#This Row],[EmployeeID]])</f>
        <v>1</v>
      </c>
    </row>
    <row r="2721" spans="1:22" x14ac:dyDescent="0.25">
      <c r="A2721">
        <v>30</v>
      </c>
      <c r="B2721" t="s">
        <v>21</v>
      </c>
      <c r="C2721" t="s">
        <v>22</v>
      </c>
      <c r="D2721" t="s">
        <v>30</v>
      </c>
      <c r="E2721">
        <v>13</v>
      </c>
      <c r="F2721">
        <v>3</v>
      </c>
      <c r="G2721" t="s">
        <v>24</v>
      </c>
      <c r="H2721">
        <v>1537</v>
      </c>
      <c r="I2721" t="s">
        <v>25</v>
      </c>
      <c r="J2721">
        <v>4</v>
      </c>
      <c r="K2721" t="s">
        <v>39</v>
      </c>
      <c r="L2721" t="s">
        <v>27</v>
      </c>
      <c r="M2721">
        <v>41970</v>
      </c>
      <c r="N2721">
        <v>1</v>
      </c>
      <c r="O2721">
        <v>13</v>
      </c>
      <c r="P2721">
        <v>0</v>
      </c>
      <c r="Q2721">
        <v>11</v>
      </c>
      <c r="R2721">
        <v>3</v>
      </c>
      <c r="S2721">
        <v>10</v>
      </c>
      <c r="T2721">
        <v>1</v>
      </c>
      <c r="U2721">
        <v>9</v>
      </c>
      <c r="V2721">
        <f>COUNTIF(tbl_General[EmployeeID],tbl_General[[#This Row],[EmployeeID]])</f>
        <v>1</v>
      </c>
    </row>
    <row r="2722" spans="1:22" x14ac:dyDescent="0.25">
      <c r="A2722">
        <v>30</v>
      </c>
      <c r="B2722" t="s">
        <v>21</v>
      </c>
      <c r="C2722" t="s">
        <v>22</v>
      </c>
      <c r="D2722" t="s">
        <v>30</v>
      </c>
      <c r="E2722">
        <v>13</v>
      </c>
      <c r="F2722">
        <v>3</v>
      </c>
      <c r="G2722" t="s">
        <v>24</v>
      </c>
      <c r="H2722">
        <v>3007</v>
      </c>
      <c r="I2722" t="s">
        <v>25</v>
      </c>
      <c r="J2722">
        <v>4</v>
      </c>
      <c r="K2722" t="s">
        <v>39</v>
      </c>
      <c r="L2722" t="s">
        <v>27</v>
      </c>
      <c r="M2722">
        <v>41970</v>
      </c>
      <c r="N2722">
        <v>1</v>
      </c>
      <c r="O2722">
        <v>13</v>
      </c>
      <c r="P2722">
        <v>0</v>
      </c>
      <c r="Q2722">
        <v>11</v>
      </c>
      <c r="R2722">
        <v>3</v>
      </c>
      <c r="S2722">
        <v>10</v>
      </c>
      <c r="T2722">
        <v>1</v>
      </c>
      <c r="U2722">
        <v>9</v>
      </c>
      <c r="V2722">
        <f>COUNTIF(tbl_General[EmployeeID],tbl_General[[#This Row],[EmployeeID]])</f>
        <v>1</v>
      </c>
    </row>
    <row r="2723" spans="1:22" x14ac:dyDescent="0.25">
      <c r="A2723">
        <v>34</v>
      </c>
      <c r="B2723" t="s">
        <v>21</v>
      </c>
      <c r="C2723" t="s">
        <v>29</v>
      </c>
      <c r="D2723" t="s">
        <v>23</v>
      </c>
      <c r="E2723">
        <v>1</v>
      </c>
      <c r="F2723">
        <v>3</v>
      </c>
      <c r="G2723" t="s">
        <v>24</v>
      </c>
      <c r="H2723">
        <v>666</v>
      </c>
      <c r="I2723" t="s">
        <v>34</v>
      </c>
      <c r="J2723">
        <v>2</v>
      </c>
      <c r="K2723" t="s">
        <v>35</v>
      </c>
      <c r="L2723" t="s">
        <v>27</v>
      </c>
      <c r="M2723">
        <v>24000</v>
      </c>
      <c r="N2723">
        <v>4</v>
      </c>
      <c r="O2723">
        <v>18</v>
      </c>
      <c r="P2723">
        <v>1</v>
      </c>
      <c r="Q2723">
        <v>14</v>
      </c>
      <c r="R2723">
        <v>3</v>
      </c>
      <c r="S2723">
        <v>10</v>
      </c>
      <c r="T2723">
        <v>1</v>
      </c>
      <c r="U2723">
        <v>8</v>
      </c>
      <c r="V2723">
        <f>COUNTIF(tbl_General[EmployeeID],tbl_General[[#This Row],[EmployeeID]])</f>
        <v>1</v>
      </c>
    </row>
    <row r="2724" spans="1:22" x14ac:dyDescent="0.25">
      <c r="A2724">
        <v>34</v>
      </c>
      <c r="B2724" t="s">
        <v>21</v>
      </c>
      <c r="C2724" t="s">
        <v>29</v>
      </c>
      <c r="D2724" t="s">
        <v>23</v>
      </c>
      <c r="E2724">
        <v>1</v>
      </c>
      <c r="F2724">
        <v>3</v>
      </c>
      <c r="G2724" t="s">
        <v>24</v>
      </c>
      <c r="H2724">
        <v>2136</v>
      </c>
      <c r="I2724" t="s">
        <v>34</v>
      </c>
      <c r="J2724">
        <v>2</v>
      </c>
      <c r="K2724" t="s">
        <v>35</v>
      </c>
      <c r="L2724" t="s">
        <v>27</v>
      </c>
      <c r="M2724">
        <v>24000</v>
      </c>
      <c r="N2724">
        <v>4</v>
      </c>
      <c r="O2724">
        <v>18</v>
      </c>
      <c r="P2724">
        <v>1</v>
      </c>
      <c r="Q2724">
        <v>14</v>
      </c>
      <c r="R2724">
        <v>3</v>
      </c>
      <c r="S2724">
        <v>10</v>
      </c>
      <c r="T2724">
        <v>1</v>
      </c>
      <c r="U2724">
        <v>8</v>
      </c>
      <c r="V2724">
        <f>COUNTIF(tbl_General[EmployeeID],tbl_General[[#This Row],[EmployeeID]])</f>
        <v>1</v>
      </c>
    </row>
    <row r="2725" spans="1:22" x14ac:dyDescent="0.25">
      <c r="A2725">
        <v>34</v>
      </c>
      <c r="B2725" t="s">
        <v>21</v>
      </c>
      <c r="C2725" t="s">
        <v>29</v>
      </c>
      <c r="D2725" t="s">
        <v>23</v>
      </c>
      <c r="E2725">
        <v>1</v>
      </c>
      <c r="F2725">
        <v>3</v>
      </c>
      <c r="G2725" t="s">
        <v>24</v>
      </c>
      <c r="H2725">
        <v>3606</v>
      </c>
      <c r="I2725" t="s">
        <v>34</v>
      </c>
      <c r="J2725">
        <v>2</v>
      </c>
      <c r="K2725" t="s">
        <v>35</v>
      </c>
      <c r="L2725" t="s">
        <v>27</v>
      </c>
      <c r="M2725">
        <v>24000</v>
      </c>
      <c r="N2725">
        <v>4</v>
      </c>
      <c r="O2725">
        <v>18</v>
      </c>
      <c r="P2725">
        <v>1</v>
      </c>
      <c r="Q2725">
        <v>14</v>
      </c>
      <c r="R2725">
        <v>3</v>
      </c>
      <c r="S2725">
        <v>10</v>
      </c>
      <c r="T2725">
        <v>1</v>
      </c>
      <c r="U2725">
        <v>8</v>
      </c>
      <c r="V2725">
        <f>COUNTIF(tbl_General[EmployeeID],tbl_General[[#This Row],[EmployeeID]])</f>
        <v>1</v>
      </c>
    </row>
    <row r="2726" spans="1:22" x14ac:dyDescent="0.25">
      <c r="A2726">
        <v>50</v>
      </c>
      <c r="B2726" t="s">
        <v>21</v>
      </c>
      <c r="C2726" t="s">
        <v>22</v>
      </c>
      <c r="D2726" t="s">
        <v>23</v>
      </c>
      <c r="E2726">
        <v>8</v>
      </c>
      <c r="F2726">
        <v>4</v>
      </c>
      <c r="G2726" t="s">
        <v>24</v>
      </c>
      <c r="H2726">
        <v>22</v>
      </c>
      <c r="I2726" t="s">
        <v>34</v>
      </c>
      <c r="J2726">
        <v>1</v>
      </c>
      <c r="K2726" t="s">
        <v>31</v>
      </c>
      <c r="L2726" t="s">
        <v>41</v>
      </c>
      <c r="M2726">
        <v>96670</v>
      </c>
      <c r="N2726">
        <v>3</v>
      </c>
      <c r="O2726">
        <v>23</v>
      </c>
      <c r="P2726">
        <v>0</v>
      </c>
      <c r="Q2726">
        <v>28</v>
      </c>
      <c r="R2726">
        <v>2</v>
      </c>
      <c r="S2726">
        <v>10</v>
      </c>
      <c r="T2726">
        <v>1</v>
      </c>
      <c r="U2726">
        <v>6</v>
      </c>
      <c r="V2726">
        <f>COUNTIF(tbl_General[EmployeeID],tbl_General[[#This Row],[EmployeeID]])</f>
        <v>1</v>
      </c>
    </row>
    <row r="2727" spans="1:22" x14ac:dyDescent="0.25">
      <c r="A2727">
        <v>50</v>
      </c>
      <c r="B2727" t="s">
        <v>21</v>
      </c>
      <c r="C2727" t="s">
        <v>22</v>
      </c>
      <c r="D2727" t="s">
        <v>23</v>
      </c>
      <c r="E2727">
        <v>8</v>
      </c>
      <c r="F2727">
        <v>4</v>
      </c>
      <c r="G2727" t="s">
        <v>24</v>
      </c>
      <c r="H2727">
        <v>1492</v>
      </c>
      <c r="I2727" t="s">
        <v>34</v>
      </c>
      <c r="J2727">
        <v>1</v>
      </c>
      <c r="K2727" t="s">
        <v>31</v>
      </c>
      <c r="L2727" t="s">
        <v>41</v>
      </c>
      <c r="M2727">
        <v>96670</v>
      </c>
      <c r="N2727">
        <v>3</v>
      </c>
      <c r="O2727">
        <v>23</v>
      </c>
      <c r="P2727">
        <v>0</v>
      </c>
      <c r="Q2727">
        <v>28</v>
      </c>
      <c r="R2727">
        <v>2</v>
      </c>
      <c r="S2727">
        <v>10</v>
      </c>
      <c r="T2727">
        <v>1</v>
      </c>
      <c r="U2727">
        <v>6</v>
      </c>
      <c r="V2727">
        <f>COUNTIF(tbl_General[EmployeeID],tbl_General[[#This Row],[EmployeeID]])</f>
        <v>1</v>
      </c>
    </row>
    <row r="2728" spans="1:22" x14ac:dyDescent="0.25">
      <c r="A2728">
        <v>50</v>
      </c>
      <c r="B2728" t="s">
        <v>21</v>
      </c>
      <c r="C2728" t="s">
        <v>22</v>
      </c>
      <c r="D2728" t="s">
        <v>23</v>
      </c>
      <c r="E2728">
        <v>8</v>
      </c>
      <c r="F2728">
        <v>4</v>
      </c>
      <c r="G2728" t="s">
        <v>24</v>
      </c>
      <c r="H2728">
        <v>2962</v>
      </c>
      <c r="I2728" t="s">
        <v>34</v>
      </c>
      <c r="J2728">
        <v>1</v>
      </c>
      <c r="K2728" t="s">
        <v>31</v>
      </c>
      <c r="L2728" t="s">
        <v>41</v>
      </c>
      <c r="M2728">
        <v>96670</v>
      </c>
      <c r="N2728">
        <v>3</v>
      </c>
      <c r="O2728">
        <v>23</v>
      </c>
      <c r="P2728">
        <v>0</v>
      </c>
      <c r="Q2728">
        <v>28</v>
      </c>
      <c r="R2728">
        <v>2</v>
      </c>
      <c r="S2728">
        <v>10</v>
      </c>
      <c r="T2728">
        <v>1</v>
      </c>
      <c r="U2728">
        <v>6</v>
      </c>
      <c r="V2728">
        <f>COUNTIF(tbl_General[EmployeeID],tbl_General[[#This Row],[EmployeeID]])</f>
        <v>1</v>
      </c>
    </row>
    <row r="2729" spans="1:22" x14ac:dyDescent="0.25">
      <c r="A2729">
        <v>56</v>
      </c>
      <c r="B2729" t="s">
        <v>21</v>
      </c>
      <c r="C2729" t="s">
        <v>22</v>
      </c>
      <c r="D2729" t="s">
        <v>30</v>
      </c>
      <c r="E2729">
        <v>2</v>
      </c>
      <c r="F2729">
        <v>4</v>
      </c>
      <c r="G2729" t="s">
        <v>38</v>
      </c>
      <c r="H2729">
        <v>295</v>
      </c>
      <c r="I2729" t="s">
        <v>34</v>
      </c>
      <c r="J2729">
        <v>1</v>
      </c>
      <c r="K2729" t="s">
        <v>44</v>
      </c>
      <c r="L2729" t="s">
        <v>27</v>
      </c>
      <c r="M2729">
        <v>20420</v>
      </c>
      <c r="N2729">
        <v>7</v>
      </c>
      <c r="O2729">
        <v>12</v>
      </c>
      <c r="P2729">
        <v>0</v>
      </c>
      <c r="Q2729">
        <v>30</v>
      </c>
      <c r="R2729">
        <v>6</v>
      </c>
      <c r="S2729">
        <v>10</v>
      </c>
      <c r="T2729">
        <v>1</v>
      </c>
      <c r="U2729">
        <v>1</v>
      </c>
      <c r="V2729">
        <f>COUNTIF(tbl_General[EmployeeID],tbl_General[[#This Row],[EmployeeID]])</f>
        <v>1</v>
      </c>
    </row>
    <row r="2730" spans="1:22" x14ac:dyDescent="0.25">
      <c r="A2730">
        <v>56</v>
      </c>
      <c r="B2730" t="s">
        <v>21</v>
      </c>
      <c r="C2730" t="s">
        <v>22</v>
      </c>
      <c r="D2730" t="s">
        <v>30</v>
      </c>
      <c r="E2730">
        <v>2</v>
      </c>
      <c r="F2730">
        <v>4</v>
      </c>
      <c r="G2730" t="s">
        <v>38</v>
      </c>
      <c r="H2730">
        <v>1765</v>
      </c>
      <c r="I2730" t="s">
        <v>34</v>
      </c>
      <c r="J2730">
        <v>1</v>
      </c>
      <c r="K2730" t="s">
        <v>44</v>
      </c>
      <c r="L2730" t="s">
        <v>27</v>
      </c>
      <c r="M2730">
        <v>20420</v>
      </c>
      <c r="N2730">
        <v>7</v>
      </c>
      <c r="O2730">
        <v>12</v>
      </c>
      <c r="P2730">
        <v>0</v>
      </c>
      <c r="Q2730">
        <v>30</v>
      </c>
      <c r="R2730">
        <v>6</v>
      </c>
      <c r="S2730">
        <v>10</v>
      </c>
      <c r="T2730">
        <v>1</v>
      </c>
      <c r="U2730">
        <v>1</v>
      </c>
      <c r="V2730">
        <f>COUNTIF(tbl_General[EmployeeID],tbl_General[[#This Row],[EmployeeID]])</f>
        <v>1</v>
      </c>
    </row>
    <row r="2731" spans="1:22" x14ac:dyDescent="0.25">
      <c r="A2731">
        <v>56</v>
      </c>
      <c r="B2731" t="s">
        <v>21</v>
      </c>
      <c r="C2731" t="s">
        <v>22</v>
      </c>
      <c r="D2731" t="s">
        <v>30</v>
      </c>
      <c r="E2731">
        <v>2</v>
      </c>
      <c r="F2731">
        <v>4</v>
      </c>
      <c r="G2731" t="s">
        <v>38</v>
      </c>
      <c r="H2731">
        <v>3235</v>
      </c>
      <c r="I2731" t="s">
        <v>34</v>
      </c>
      <c r="J2731">
        <v>1</v>
      </c>
      <c r="K2731" t="s">
        <v>44</v>
      </c>
      <c r="L2731" t="s">
        <v>27</v>
      </c>
      <c r="M2731">
        <v>20420</v>
      </c>
      <c r="N2731">
        <v>7</v>
      </c>
      <c r="O2731">
        <v>12</v>
      </c>
      <c r="P2731">
        <v>0</v>
      </c>
      <c r="Q2731">
        <v>30</v>
      </c>
      <c r="R2731">
        <v>6</v>
      </c>
      <c r="S2731">
        <v>10</v>
      </c>
      <c r="T2731">
        <v>1</v>
      </c>
      <c r="U2731">
        <v>1</v>
      </c>
      <c r="V2731">
        <f>COUNTIF(tbl_General[EmployeeID],tbl_General[[#This Row],[EmployeeID]])</f>
        <v>1</v>
      </c>
    </row>
    <row r="2732" spans="1:22" x14ac:dyDescent="0.25">
      <c r="A2732">
        <v>55</v>
      </c>
      <c r="B2732" t="s">
        <v>21</v>
      </c>
      <c r="C2732" t="s">
        <v>22</v>
      </c>
      <c r="D2732" t="s">
        <v>23</v>
      </c>
      <c r="E2732">
        <v>9</v>
      </c>
      <c r="F2732">
        <v>3</v>
      </c>
      <c r="G2732" t="s">
        <v>45</v>
      </c>
      <c r="H2732">
        <v>1144</v>
      </c>
      <c r="I2732" t="s">
        <v>34</v>
      </c>
      <c r="J2732">
        <v>2</v>
      </c>
      <c r="K2732" t="s">
        <v>40</v>
      </c>
      <c r="L2732" t="s">
        <v>27</v>
      </c>
      <c r="M2732">
        <v>119160</v>
      </c>
      <c r="N2732">
        <v>4</v>
      </c>
      <c r="O2732">
        <v>15</v>
      </c>
      <c r="P2732">
        <v>1</v>
      </c>
      <c r="Q2732">
        <v>35</v>
      </c>
      <c r="R2732">
        <v>3</v>
      </c>
      <c r="S2732">
        <v>10</v>
      </c>
      <c r="T2732">
        <v>1</v>
      </c>
      <c r="U2732">
        <v>4</v>
      </c>
      <c r="V2732">
        <f>COUNTIF(tbl_General[EmployeeID],tbl_General[[#This Row],[EmployeeID]])</f>
        <v>1</v>
      </c>
    </row>
    <row r="2733" spans="1:22" x14ac:dyDescent="0.25">
      <c r="A2733">
        <v>55</v>
      </c>
      <c r="B2733" t="s">
        <v>21</v>
      </c>
      <c r="C2733" t="s">
        <v>22</v>
      </c>
      <c r="D2733" t="s">
        <v>23</v>
      </c>
      <c r="E2733">
        <v>9</v>
      </c>
      <c r="F2733">
        <v>3</v>
      </c>
      <c r="G2733" t="s">
        <v>45</v>
      </c>
      <c r="H2733">
        <v>2614</v>
      </c>
      <c r="I2733" t="s">
        <v>34</v>
      </c>
      <c r="J2733">
        <v>2</v>
      </c>
      <c r="K2733" t="s">
        <v>40</v>
      </c>
      <c r="L2733" t="s">
        <v>27</v>
      </c>
      <c r="M2733">
        <v>119160</v>
      </c>
      <c r="N2733">
        <v>4</v>
      </c>
      <c r="O2733">
        <v>15</v>
      </c>
      <c r="P2733">
        <v>1</v>
      </c>
      <c r="Q2733">
        <v>35</v>
      </c>
      <c r="R2733">
        <v>3</v>
      </c>
      <c r="S2733">
        <v>10</v>
      </c>
      <c r="T2733">
        <v>1</v>
      </c>
      <c r="U2733">
        <v>4</v>
      </c>
      <c r="V2733">
        <f>COUNTIF(tbl_General[EmployeeID],tbl_General[[#This Row],[EmployeeID]])</f>
        <v>1</v>
      </c>
    </row>
    <row r="2734" spans="1:22" x14ac:dyDescent="0.25">
      <c r="A2734">
        <v>55</v>
      </c>
      <c r="B2734" t="s">
        <v>21</v>
      </c>
      <c r="C2734" t="s">
        <v>22</v>
      </c>
      <c r="D2734" t="s">
        <v>23</v>
      </c>
      <c r="E2734">
        <v>9</v>
      </c>
      <c r="F2734">
        <v>3</v>
      </c>
      <c r="G2734" t="s">
        <v>45</v>
      </c>
      <c r="H2734">
        <v>4084</v>
      </c>
      <c r="I2734" t="s">
        <v>34</v>
      </c>
      <c r="J2734">
        <v>2</v>
      </c>
      <c r="K2734" t="s">
        <v>40</v>
      </c>
      <c r="L2734" t="s">
        <v>27</v>
      </c>
      <c r="M2734">
        <v>119160</v>
      </c>
      <c r="N2734">
        <v>4</v>
      </c>
      <c r="O2734">
        <v>15</v>
      </c>
      <c r="P2734">
        <v>1</v>
      </c>
      <c r="Q2734">
        <v>35</v>
      </c>
      <c r="R2734">
        <v>3</v>
      </c>
      <c r="S2734">
        <v>10</v>
      </c>
      <c r="T2734">
        <v>1</v>
      </c>
      <c r="U2734">
        <v>4</v>
      </c>
      <c r="V2734">
        <f>COUNTIF(tbl_General[EmployeeID],tbl_General[[#This Row],[EmployeeID]])</f>
        <v>1</v>
      </c>
    </row>
    <row r="2735" spans="1:22" x14ac:dyDescent="0.25">
      <c r="A2735">
        <v>31</v>
      </c>
      <c r="B2735" t="s">
        <v>21</v>
      </c>
      <c r="C2735" t="s">
        <v>22</v>
      </c>
      <c r="D2735" t="s">
        <v>30</v>
      </c>
      <c r="E2735">
        <v>27</v>
      </c>
      <c r="F2735">
        <v>3</v>
      </c>
      <c r="G2735" t="s">
        <v>38</v>
      </c>
      <c r="H2735">
        <v>1288</v>
      </c>
      <c r="I2735" t="s">
        <v>25</v>
      </c>
      <c r="J2735">
        <v>2</v>
      </c>
      <c r="K2735" t="s">
        <v>39</v>
      </c>
      <c r="L2735" t="s">
        <v>32</v>
      </c>
      <c r="M2735">
        <v>21320</v>
      </c>
      <c r="N2735">
        <v>1</v>
      </c>
      <c r="O2735">
        <v>18</v>
      </c>
      <c r="P2735">
        <v>0</v>
      </c>
      <c r="Q2735">
        <v>11</v>
      </c>
      <c r="R2735">
        <v>3</v>
      </c>
      <c r="S2735">
        <v>11</v>
      </c>
      <c r="T2735">
        <v>1</v>
      </c>
      <c r="U2735">
        <v>8</v>
      </c>
      <c r="V2735">
        <f>COUNTIF(tbl_General[EmployeeID],tbl_General[[#This Row],[EmployeeID]])</f>
        <v>1</v>
      </c>
    </row>
    <row r="2736" spans="1:22" x14ac:dyDescent="0.25">
      <c r="A2736">
        <v>31</v>
      </c>
      <c r="B2736" t="s">
        <v>21</v>
      </c>
      <c r="C2736" t="s">
        <v>22</v>
      </c>
      <c r="D2736" t="s">
        <v>30</v>
      </c>
      <c r="E2736">
        <v>27</v>
      </c>
      <c r="F2736">
        <v>3</v>
      </c>
      <c r="G2736" t="s">
        <v>38</v>
      </c>
      <c r="H2736">
        <v>2758</v>
      </c>
      <c r="I2736" t="s">
        <v>25</v>
      </c>
      <c r="J2736">
        <v>2</v>
      </c>
      <c r="K2736" t="s">
        <v>39</v>
      </c>
      <c r="L2736" t="s">
        <v>32</v>
      </c>
      <c r="M2736">
        <v>21320</v>
      </c>
      <c r="N2736">
        <v>1</v>
      </c>
      <c r="O2736">
        <v>18</v>
      </c>
      <c r="P2736">
        <v>0</v>
      </c>
      <c r="Q2736">
        <v>11</v>
      </c>
      <c r="R2736">
        <v>3</v>
      </c>
      <c r="S2736">
        <v>11</v>
      </c>
      <c r="T2736">
        <v>1</v>
      </c>
      <c r="U2736">
        <v>8</v>
      </c>
      <c r="V2736">
        <f>COUNTIF(tbl_General[EmployeeID],tbl_General[[#This Row],[EmployeeID]])</f>
        <v>1</v>
      </c>
    </row>
    <row r="2737" spans="1:22" x14ac:dyDescent="0.25">
      <c r="A2737">
        <v>31</v>
      </c>
      <c r="B2737" t="s">
        <v>21</v>
      </c>
      <c r="C2737" t="s">
        <v>22</v>
      </c>
      <c r="D2737" t="s">
        <v>30</v>
      </c>
      <c r="E2737">
        <v>27</v>
      </c>
      <c r="F2737">
        <v>3</v>
      </c>
      <c r="G2737" t="s">
        <v>38</v>
      </c>
      <c r="H2737">
        <v>4228</v>
      </c>
      <c r="I2737" t="s">
        <v>25</v>
      </c>
      <c r="J2737">
        <v>2</v>
      </c>
      <c r="K2737" t="s">
        <v>39</v>
      </c>
      <c r="L2737" t="s">
        <v>32</v>
      </c>
      <c r="M2737">
        <v>21320</v>
      </c>
      <c r="N2737">
        <v>1</v>
      </c>
      <c r="O2737">
        <v>18</v>
      </c>
      <c r="P2737">
        <v>0</v>
      </c>
      <c r="Q2737">
        <v>11</v>
      </c>
      <c r="R2737">
        <v>3</v>
      </c>
      <c r="S2737">
        <v>11</v>
      </c>
      <c r="T2737">
        <v>1</v>
      </c>
      <c r="U2737">
        <v>8</v>
      </c>
      <c r="V2737">
        <f>COUNTIF(tbl_General[EmployeeID],tbl_General[[#This Row],[EmployeeID]])</f>
        <v>1</v>
      </c>
    </row>
    <row r="2738" spans="1:22" x14ac:dyDescent="0.25">
      <c r="A2738">
        <v>60</v>
      </c>
      <c r="B2738" t="s">
        <v>21</v>
      </c>
      <c r="C2738" t="s">
        <v>22</v>
      </c>
      <c r="D2738" t="s">
        <v>23</v>
      </c>
      <c r="E2738">
        <v>2</v>
      </c>
      <c r="F2738">
        <v>2</v>
      </c>
      <c r="G2738" t="s">
        <v>24</v>
      </c>
      <c r="H2738">
        <v>622</v>
      </c>
      <c r="I2738" t="s">
        <v>34</v>
      </c>
      <c r="J2738">
        <v>2</v>
      </c>
      <c r="K2738" t="s">
        <v>35</v>
      </c>
      <c r="L2738" t="s">
        <v>41</v>
      </c>
      <c r="M2738">
        <v>25640</v>
      </c>
      <c r="N2738">
        <v>0</v>
      </c>
      <c r="O2738">
        <v>14</v>
      </c>
      <c r="P2738">
        <v>1</v>
      </c>
      <c r="Q2738">
        <v>12</v>
      </c>
      <c r="R2738">
        <v>3</v>
      </c>
      <c r="S2738">
        <v>11</v>
      </c>
      <c r="T2738">
        <v>1</v>
      </c>
      <c r="U2738">
        <v>9</v>
      </c>
      <c r="V2738">
        <f>COUNTIF(tbl_General[EmployeeID],tbl_General[[#This Row],[EmployeeID]])</f>
        <v>1</v>
      </c>
    </row>
    <row r="2739" spans="1:22" x14ac:dyDescent="0.25">
      <c r="A2739">
        <v>60</v>
      </c>
      <c r="B2739" t="s">
        <v>21</v>
      </c>
      <c r="C2739" t="s">
        <v>22</v>
      </c>
      <c r="D2739" t="s">
        <v>23</v>
      </c>
      <c r="E2739">
        <v>2</v>
      </c>
      <c r="F2739">
        <v>2</v>
      </c>
      <c r="G2739" t="s">
        <v>24</v>
      </c>
      <c r="H2739">
        <v>2092</v>
      </c>
      <c r="I2739" t="s">
        <v>34</v>
      </c>
      <c r="J2739">
        <v>2</v>
      </c>
      <c r="K2739" t="s">
        <v>35</v>
      </c>
      <c r="L2739" t="s">
        <v>41</v>
      </c>
      <c r="M2739">
        <v>25640</v>
      </c>
      <c r="N2739">
        <v>0</v>
      </c>
      <c r="O2739">
        <v>14</v>
      </c>
      <c r="P2739">
        <v>1</v>
      </c>
      <c r="Q2739">
        <v>12</v>
      </c>
      <c r="R2739">
        <v>3</v>
      </c>
      <c r="S2739">
        <v>11</v>
      </c>
      <c r="T2739">
        <v>1</v>
      </c>
      <c r="U2739">
        <v>9</v>
      </c>
      <c r="V2739">
        <f>COUNTIF(tbl_General[EmployeeID],tbl_General[[#This Row],[EmployeeID]])</f>
        <v>1</v>
      </c>
    </row>
    <row r="2740" spans="1:22" x14ac:dyDescent="0.25">
      <c r="A2740">
        <v>60</v>
      </c>
      <c r="B2740" t="s">
        <v>21</v>
      </c>
      <c r="C2740" t="s">
        <v>22</v>
      </c>
      <c r="D2740" t="s">
        <v>23</v>
      </c>
      <c r="E2740">
        <v>2</v>
      </c>
      <c r="F2740">
        <v>2</v>
      </c>
      <c r="G2740" t="s">
        <v>24</v>
      </c>
      <c r="H2740">
        <v>3562</v>
      </c>
      <c r="I2740" t="s">
        <v>34</v>
      </c>
      <c r="J2740">
        <v>2</v>
      </c>
      <c r="K2740" t="s">
        <v>35</v>
      </c>
      <c r="L2740" t="s">
        <v>41</v>
      </c>
      <c r="M2740">
        <v>25640</v>
      </c>
      <c r="N2740">
        <v>0</v>
      </c>
      <c r="O2740">
        <v>14</v>
      </c>
      <c r="P2740">
        <v>1</v>
      </c>
      <c r="Q2740">
        <v>12</v>
      </c>
      <c r="R2740">
        <v>3</v>
      </c>
      <c r="S2740">
        <v>11</v>
      </c>
      <c r="T2740">
        <v>1</v>
      </c>
      <c r="U2740">
        <v>9</v>
      </c>
      <c r="V2740">
        <f>COUNTIF(tbl_General[EmployeeID],tbl_General[[#This Row],[EmployeeID]])</f>
        <v>1</v>
      </c>
    </row>
    <row r="2741" spans="1:22" x14ac:dyDescent="0.25">
      <c r="A2741">
        <v>33</v>
      </c>
      <c r="B2741" t="s">
        <v>21</v>
      </c>
      <c r="C2741" t="s">
        <v>36</v>
      </c>
      <c r="D2741" t="s">
        <v>30</v>
      </c>
      <c r="E2741">
        <v>2</v>
      </c>
      <c r="F2741">
        <v>4</v>
      </c>
      <c r="G2741" t="s">
        <v>38</v>
      </c>
      <c r="H2741">
        <v>996</v>
      </c>
      <c r="I2741" t="s">
        <v>34</v>
      </c>
      <c r="J2741">
        <v>1</v>
      </c>
      <c r="K2741" t="s">
        <v>43</v>
      </c>
      <c r="L2741" t="s">
        <v>32</v>
      </c>
      <c r="M2741">
        <v>25960</v>
      </c>
      <c r="N2741">
        <v>8</v>
      </c>
      <c r="O2741">
        <v>14</v>
      </c>
      <c r="P2741">
        <v>1</v>
      </c>
      <c r="Q2741">
        <v>13</v>
      </c>
      <c r="R2741">
        <v>4</v>
      </c>
      <c r="S2741">
        <v>11</v>
      </c>
      <c r="T2741">
        <v>1</v>
      </c>
      <c r="U2741">
        <v>7</v>
      </c>
      <c r="V2741">
        <f>COUNTIF(tbl_General[EmployeeID],tbl_General[[#This Row],[EmployeeID]])</f>
        <v>1</v>
      </c>
    </row>
    <row r="2742" spans="1:22" x14ac:dyDescent="0.25">
      <c r="A2742">
        <v>33</v>
      </c>
      <c r="B2742" t="s">
        <v>21</v>
      </c>
      <c r="C2742" t="s">
        <v>36</v>
      </c>
      <c r="D2742" t="s">
        <v>30</v>
      </c>
      <c r="E2742">
        <v>2</v>
      </c>
      <c r="F2742">
        <v>4</v>
      </c>
      <c r="G2742" t="s">
        <v>38</v>
      </c>
      <c r="H2742">
        <v>2466</v>
      </c>
      <c r="I2742" t="s">
        <v>34</v>
      </c>
      <c r="J2742">
        <v>1</v>
      </c>
      <c r="K2742" t="s">
        <v>43</v>
      </c>
      <c r="L2742" t="s">
        <v>32</v>
      </c>
      <c r="M2742">
        <v>25960</v>
      </c>
      <c r="N2742">
        <v>8</v>
      </c>
      <c r="O2742">
        <v>14</v>
      </c>
      <c r="P2742">
        <v>1</v>
      </c>
      <c r="Q2742">
        <v>13</v>
      </c>
      <c r="R2742">
        <v>4</v>
      </c>
      <c r="S2742">
        <v>11</v>
      </c>
      <c r="T2742">
        <v>1</v>
      </c>
      <c r="U2742">
        <v>7</v>
      </c>
      <c r="V2742">
        <f>COUNTIF(tbl_General[EmployeeID],tbl_General[[#This Row],[EmployeeID]])</f>
        <v>1</v>
      </c>
    </row>
    <row r="2743" spans="1:22" x14ac:dyDescent="0.25">
      <c r="A2743">
        <v>33</v>
      </c>
      <c r="B2743" t="s">
        <v>21</v>
      </c>
      <c r="C2743" t="s">
        <v>36</v>
      </c>
      <c r="D2743" t="s">
        <v>30</v>
      </c>
      <c r="E2743">
        <v>2</v>
      </c>
      <c r="F2743">
        <v>4</v>
      </c>
      <c r="G2743" t="s">
        <v>38</v>
      </c>
      <c r="H2743">
        <v>3936</v>
      </c>
      <c r="I2743" t="s">
        <v>34</v>
      </c>
      <c r="J2743">
        <v>1</v>
      </c>
      <c r="K2743" t="s">
        <v>43</v>
      </c>
      <c r="L2743" t="s">
        <v>32</v>
      </c>
      <c r="M2743">
        <v>25960</v>
      </c>
      <c r="N2743">
        <v>8</v>
      </c>
      <c r="O2743">
        <v>14</v>
      </c>
      <c r="P2743">
        <v>1</v>
      </c>
      <c r="Q2743">
        <v>13</v>
      </c>
      <c r="R2743">
        <v>4</v>
      </c>
      <c r="S2743">
        <v>11</v>
      </c>
      <c r="T2743">
        <v>1</v>
      </c>
      <c r="U2743">
        <v>7</v>
      </c>
      <c r="V2743">
        <f>COUNTIF(tbl_General[EmployeeID],tbl_General[[#This Row],[EmployeeID]])</f>
        <v>1</v>
      </c>
    </row>
    <row r="2744" spans="1:22" x14ac:dyDescent="0.25">
      <c r="A2744">
        <v>30</v>
      </c>
      <c r="B2744" t="s">
        <v>21</v>
      </c>
      <c r="C2744" t="s">
        <v>22</v>
      </c>
      <c r="D2744" t="s">
        <v>37</v>
      </c>
      <c r="E2744">
        <v>20</v>
      </c>
      <c r="F2744">
        <v>4</v>
      </c>
      <c r="G2744" t="s">
        <v>24</v>
      </c>
      <c r="H2744">
        <v>1155</v>
      </c>
      <c r="I2744" t="s">
        <v>34</v>
      </c>
      <c r="J2744">
        <v>2</v>
      </c>
      <c r="K2744" t="s">
        <v>31</v>
      </c>
      <c r="L2744" t="s">
        <v>27</v>
      </c>
      <c r="M2744">
        <v>46610</v>
      </c>
      <c r="N2744">
        <v>1</v>
      </c>
      <c r="O2744">
        <v>11</v>
      </c>
      <c r="P2744">
        <v>0</v>
      </c>
      <c r="Q2744">
        <v>12</v>
      </c>
      <c r="R2744">
        <v>3</v>
      </c>
      <c r="S2744">
        <v>12</v>
      </c>
      <c r="T2744">
        <v>1</v>
      </c>
      <c r="U2744">
        <v>7</v>
      </c>
      <c r="V2744">
        <f>COUNTIF(tbl_General[EmployeeID],tbl_General[[#This Row],[EmployeeID]])</f>
        <v>1</v>
      </c>
    </row>
    <row r="2745" spans="1:22" x14ac:dyDescent="0.25">
      <c r="A2745">
        <v>30</v>
      </c>
      <c r="B2745" t="s">
        <v>21</v>
      </c>
      <c r="C2745" t="s">
        <v>22</v>
      </c>
      <c r="D2745" t="s">
        <v>37</v>
      </c>
      <c r="E2745">
        <v>20</v>
      </c>
      <c r="F2745">
        <v>4</v>
      </c>
      <c r="G2745" t="s">
        <v>24</v>
      </c>
      <c r="H2745">
        <v>2625</v>
      </c>
      <c r="I2745" t="s">
        <v>34</v>
      </c>
      <c r="J2745">
        <v>2</v>
      </c>
      <c r="K2745" t="s">
        <v>31</v>
      </c>
      <c r="L2745" t="s">
        <v>27</v>
      </c>
      <c r="M2745">
        <v>46610</v>
      </c>
      <c r="N2745">
        <v>1</v>
      </c>
      <c r="O2745">
        <v>11</v>
      </c>
      <c r="P2745">
        <v>0</v>
      </c>
      <c r="Q2745">
        <v>12</v>
      </c>
      <c r="R2745">
        <v>3</v>
      </c>
      <c r="S2745">
        <v>12</v>
      </c>
      <c r="T2745">
        <v>1</v>
      </c>
      <c r="U2745">
        <v>7</v>
      </c>
      <c r="V2745">
        <f>COUNTIF(tbl_General[EmployeeID],tbl_General[[#This Row],[EmployeeID]])</f>
        <v>1</v>
      </c>
    </row>
    <row r="2746" spans="1:22" x14ac:dyDescent="0.25">
      <c r="A2746">
        <v>30</v>
      </c>
      <c r="B2746" t="s">
        <v>21</v>
      </c>
      <c r="C2746" t="s">
        <v>22</v>
      </c>
      <c r="D2746" t="s">
        <v>37</v>
      </c>
      <c r="E2746">
        <v>20</v>
      </c>
      <c r="F2746">
        <v>4</v>
      </c>
      <c r="G2746" t="s">
        <v>24</v>
      </c>
      <c r="H2746">
        <v>4095</v>
      </c>
      <c r="I2746" t="s">
        <v>34</v>
      </c>
      <c r="J2746">
        <v>2</v>
      </c>
      <c r="K2746" t="s">
        <v>31</v>
      </c>
      <c r="L2746" t="s">
        <v>27</v>
      </c>
      <c r="M2746">
        <v>46610</v>
      </c>
      <c r="N2746">
        <v>1</v>
      </c>
      <c r="O2746">
        <v>11</v>
      </c>
      <c r="P2746">
        <v>0</v>
      </c>
      <c r="Q2746">
        <v>12</v>
      </c>
      <c r="R2746">
        <v>3</v>
      </c>
      <c r="S2746">
        <v>12</v>
      </c>
      <c r="T2746">
        <v>1</v>
      </c>
      <c r="U2746">
        <v>7</v>
      </c>
      <c r="V2746">
        <f>COUNTIF(tbl_General[EmployeeID],tbl_General[[#This Row],[EmployeeID]])</f>
        <v>1</v>
      </c>
    </row>
    <row r="2747" spans="1:22" x14ac:dyDescent="0.25">
      <c r="A2747">
        <v>50</v>
      </c>
      <c r="B2747" t="s">
        <v>21</v>
      </c>
      <c r="C2747" t="s">
        <v>22</v>
      </c>
      <c r="D2747" t="s">
        <v>30</v>
      </c>
      <c r="E2747">
        <v>1</v>
      </c>
      <c r="F2747">
        <v>3</v>
      </c>
      <c r="G2747" t="s">
        <v>46</v>
      </c>
      <c r="H2747">
        <v>464</v>
      </c>
      <c r="I2747" t="s">
        <v>25</v>
      </c>
      <c r="J2747">
        <v>2</v>
      </c>
      <c r="K2747" t="s">
        <v>35</v>
      </c>
      <c r="L2747" t="s">
        <v>27</v>
      </c>
      <c r="M2747">
        <v>134960</v>
      </c>
      <c r="N2747">
        <v>3</v>
      </c>
      <c r="O2747">
        <v>18</v>
      </c>
      <c r="P2747">
        <v>1</v>
      </c>
      <c r="Q2747">
        <v>22</v>
      </c>
      <c r="R2747">
        <v>3</v>
      </c>
      <c r="S2747">
        <v>12</v>
      </c>
      <c r="T2747">
        <v>1</v>
      </c>
      <c r="U2747">
        <v>5</v>
      </c>
      <c r="V2747">
        <f>COUNTIF(tbl_General[EmployeeID],tbl_General[[#This Row],[EmployeeID]])</f>
        <v>1</v>
      </c>
    </row>
    <row r="2748" spans="1:22" x14ac:dyDescent="0.25">
      <c r="A2748">
        <v>50</v>
      </c>
      <c r="B2748" t="s">
        <v>21</v>
      </c>
      <c r="C2748" t="s">
        <v>22</v>
      </c>
      <c r="D2748" t="s">
        <v>30</v>
      </c>
      <c r="E2748">
        <v>1</v>
      </c>
      <c r="F2748">
        <v>3</v>
      </c>
      <c r="G2748" t="s">
        <v>46</v>
      </c>
      <c r="H2748">
        <v>1934</v>
      </c>
      <c r="I2748" t="s">
        <v>25</v>
      </c>
      <c r="J2748">
        <v>2</v>
      </c>
      <c r="K2748" t="s">
        <v>35</v>
      </c>
      <c r="L2748" t="s">
        <v>27</v>
      </c>
      <c r="M2748">
        <v>134960</v>
      </c>
      <c r="N2748">
        <v>3</v>
      </c>
      <c r="O2748">
        <v>18</v>
      </c>
      <c r="P2748">
        <v>1</v>
      </c>
      <c r="Q2748">
        <v>22</v>
      </c>
      <c r="R2748">
        <v>3</v>
      </c>
      <c r="S2748">
        <v>12</v>
      </c>
      <c r="T2748">
        <v>1</v>
      </c>
      <c r="U2748">
        <v>5</v>
      </c>
      <c r="V2748">
        <f>COUNTIF(tbl_General[EmployeeID],tbl_General[[#This Row],[EmployeeID]])</f>
        <v>1</v>
      </c>
    </row>
    <row r="2749" spans="1:22" x14ac:dyDescent="0.25">
      <c r="A2749">
        <v>50</v>
      </c>
      <c r="B2749" t="s">
        <v>21</v>
      </c>
      <c r="C2749" t="s">
        <v>22</v>
      </c>
      <c r="D2749" t="s">
        <v>30</v>
      </c>
      <c r="E2749">
        <v>1</v>
      </c>
      <c r="F2749">
        <v>3</v>
      </c>
      <c r="G2749" t="s">
        <v>46</v>
      </c>
      <c r="H2749">
        <v>3404</v>
      </c>
      <c r="I2749" t="s">
        <v>25</v>
      </c>
      <c r="J2749">
        <v>2</v>
      </c>
      <c r="K2749" t="s">
        <v>35</v>
      </c>
      <c r="L2749" t="s">
        <v>27</v>
      </c>
      <c r="M2749">
        <v>134960</v>
      </c>
      <c r="N2749">
        <v>3</v>
      </c>
      <c r="O2749">
        <v>18</v>
      </c>
      <c r="P2749">
        <v>1</v>
      </c>
      <c r="Q2749">
        <v>22</v>
      </c>
      <c r="R2749">
        <v>3</v>
      </c>
      <c r="S2749">
        <v>12</v>
      </c>
      <c r="T2749">
        <v>1</v>
      </c>
      <c r="U2749">
        <v>5</v>
      </c>
      <c r="V2749">
        <f>COUNTIF(tbl_General[EmployeeID],tbl_General[[#This Row],[EmployeeID]])</f>
        <v>1</v>
      </c>
    </row>
    <row r="2750" spans="1:22" x14ac:dyDescent="0.25">
      <c r="A2750">
        <v>56</v>
      </c>
      <c r="B2750" t="s">
        <v>21</v>
      </c>
      <c r="C2750" t="s">
        <v>36</v>
      </c>
      <c r="D2750" t="s">
        <v>30</v>
      </c>
      <c r="E2750">
        <v>8</v>
      </c>
      <c r="F2750">
        <v>1</v>
      </c>
      <c r="G2750" t="s">
        <v>24</v>
      </c>
      <c r="H2750">
        <v>1184</v>
      </c>
      <c r="I2750" t="s">
        <v>34</v>
      </c>
      <c r="J2750">
        <v>1</v>
      </c>
      <c r="K2750" t="s">
        <v>35</v>
      </c>
      <c r="L2750" t="s">
        <v>41</v>
      </c>
      <c r="M2750">
        <v>54670</v>
      </c>
      <c r="N2750">
        <v>1</v>
      </c>
      <c r="O2750">
        <v>20</v>
      </c>
      <c r="P2750">
        <v>0</v>
      </c>
      <c r="Q2750">
        <v>13</v>
      </c>
      <c r="R2750">
        <v>6</v>
      </c>
      <c r="S2750">
        <v>13</v>
      </c>
      <c r="T2750">
        <v>1</v>
      </c>
      <c r="U2750">
        <v>9</v>
      </c>
      <c r="V2750">
        <f>COUNTIF(tbl_General[EmployeeID],tbl_General[[#This Row],[EmployeeID]])</f>
        <v>1</v>
      </c>
    </row>
    <row r="2751" spans="1:22" x14ac:dyDescent="0.25">
      <c r="A2751">
        <v>56</v>
      </c>
      <c r="B2751" t="s">
        <v>21</v>
      </c>
      <c r="C2751" t="s">
        <v>36</v>
      </c>
      <c r="D2751" t="s">
        <v>30</v>
      </c>
      <c r="E2751">
        <v>8</v>
      </c>
      <c r="F2751">
        <v>1</v>
      </c>
      <c r="G2751" t="s">
        <v>24</v>
      </c>
      <c r="H2751">
        <v>2654</v>
      </c>
      <c r="I2751" t="s">
        <v>34</v>
      </c>
      <c r="J2751">
        <v>1</v>
      </c>
      <c r="K2751" t="s">
        <v>35</v>
      </c>
      <c r="L2751" t="s">
        <v>41</v>
      </c>
      <c r="M2751">
        <v>54670</v>
      </c>
      <c r="N2751">
        <v>1</v>
      </c>
      <c r="O2751">
        <v>20</v>
      </c>
      <c r="P2751">
        <v>0</v>
      </c>
      <c r="Q2751">
        <v>13</v>
      </c>
      <c r="R2751">
        <v>6</v>
      </c>
      <c r="S2751">
        <v>13</v>
      </c>
      <c r="T2751">
        <v>1</v>
      </c>
      <c r="U2751">
        <v>9</v>
      </c>
      <c r="V2751">
        <f>COUNTIF(tbl_General[EmployeeID],tbl_General[[#This Row],[EmployeeID]])</f>
        <v>1</v>
      </c>
    </row>
    <row r="2752" spans="1:22" x14ac:dyDescent="0.25">
      <c r="A2752">
        <v>56</v>
      </c>
      <c r="B2752" t="s">
        <v>21</v>
      </c>
      <c r="C2752" t="s">
        <v>36</v>
      </c>
      <c r="D2752" t="s">
        <v>30</v>
      </c>
      <c r="E2752">
        <v>8</v>
      </c>
      <c r="F2752">
        <v>1</v>
      </c>
      <c r="G2752" t="s">
        <v>24</v>
      </c>
      <c r="H2752">
        <v>4124</v>
      </c>
      <c r="I2752" t="s">
        <v>34</v>
      </c>
      <c r="J2752">
        <v>1</v>
      </c>
      <c r="K2752" t="s">
        <v>35</v>
      </c>
      <c r="L2752" t="s">
        <v>41</v>
      </c>
      <c r="M2752">
        <v>54670</v>
      </c>
      <c r="N2752">
        <v>1</v>
      </c>
      <c r="O2752">
        <v>20</v>
      </c>
      <c r="P2752">
        <v>0</v>
      </c>
      <c r="Q2752">
        <v>13</v>
      </c>
      <c r="R2752">
        <v>6</v>
      </c>
      <c r="S2752">
        <v>13</v>
      </c>
      <c r="T2752">
        <v>1</v>
      </c>
      <c r="U2752">
        <v>9</v>
      </c>
      <c r="V2752">
        <f>COUNTIF(tbl_General[EmployeeID],tbl_General[[#This Row],[EmployeeID]])</f>
        <v>1</v>
      </c>
    </row>
    <row r="2753" spans="1:22" x14ac:dyDescent="0.25">
      <c r="A2753">
        <v>36</v>
      </c>
      <c r="B2753" t="s">
        <v>21</v>
      </c>
      <c r="C2753" t="s">
        <v>29</v>
      </c>
      <c r="D2753" t="s">
        <v>30</v>
      </c>
      <c r="E2753">
        <v>6</v>
      </c>
      <c r="F2753">
        <v>3</v>
      </c>
      <c r="G2753" t="s">
        <v>24</v>
      </c>
      <c r="H2753">
        <v>102</v>
      </c>
      <c r="I2753" t="s">
        <v>25</v>
      </c>
      <c r="J2753">
        <v>2</v>
      </c>
      <c r="K2753" t="s">
        <v>31</v>
      </c>
      <c r="L2753" t="s">
        <v>27</v>
      </c>
      <c r="M2753">
        <v>47710</v>
      </c>
      <c r="N2753">
        <v>4</v>
      </c>
      <c r="O2753">
        <v>13</v>
      </c>
      <c r="P2753">
        <v>1</v>
      </c>
      <c r="Q2753">
        <v>16</v>
      </c>
      <c r="R2753">
        <v>2</v>
      </c>
      <c r="S2753">
        <v>13</v>
      </c>
      <c r="T2753">
        <v>1</v>
      </c>
      <c r="U2753">
        <v>12</v>
      </c>
      <c r="V2753">
        <f>COUNTIF(tbl_General[EmployeeID],tbl_General[[#This Row],[EmployeeID]])</f>
        <v>1</v>
      </c>
    </row>
    <row r="2754" spans="1:22" x14ac:dyDescent="0.25">
      <c r="A2754">
        <v>36</v>
      </c>
      <c r="B2754" t="s">
        <v>21</v>
      </c>
      <c r="C2754" t="s">
        <v>29</v>
      </c>
      <c r="D2754" t="s">
        <v>30</v>
      </c>
      <c r="E2754">
        <v>6</v>
      </c>
      <c r="F2754">
        <v>3</v>
      </c>
      <c r="G2754" t="s">
        <v>24</v>
      </c>
      <c r="H2754">
        <v>1572</v>
      </c>
      <c r="I2754" t="s">
        <v>25</v>
      </c>
      <c r="J2754">
        <v>2</v>
      </c>
      <c r="K2754" t="s">
        <v>31</v>
      </c>
      <c r="L2754" t="s">
        <v>27</v>
      </c>
      <c r="M2754">
        <v>47710</v>
      </c>
      <c r="N2754">
        <v>4</v>
      </c>
      <c r="O2754">
        <v>13</v>
      </c>
      <c r="P2754">
        <v>1</v>
      </c>
      <c r="Q2754">
        <v>16</v>
      </c>
      <c r="R2754">
        <v>2</v>
      </c>
      <c r="S2754">
        <v>13</v>
      </c>
      <c r="T2754">
        <v>1</v>
      </c>
      <c r="U2754">
        <v>12</v>
      </c>
      <c r="V2754">
        <f>COUNTIF(tbl_General[EmployeeID],tbl_General[[#This Row],[EmployeeID]])</f>
        <v>1</v>
      </c>
    </row>
    <row r="2755" spans="1:22" x14ac:dyDescent="0.25">
      <c r="A2755">
        <v>36</v>
      </c>
      <c r="B2755" t="s">
        <v>21</v>
      </c>
      <c r="C2755" t="s">
        <v>29</v>
      </c>
      <c r="D2755" t="s">
        <v>30</v>
      </c>
      <c r="E2755">
        <v>6</v>
      </c>
      <c r="F2755">
        <v>3</v>
      </c>
      <c r="G2755" t="s">
        <v>24</v>
      </c>
      <c r="H2755">
        <v>3042</v>
      </c>
      <c r="I2755" t="s">
        <v>25</v>
      </c>
      <c r="J2755">
        <v>2</v>
      </c>
      <c r="K2755" t="s">
        <v>31</v>
      </c>
      <c r="L2755" t="s">
        <v>27</v>
      </c>
      <c r="M2755">
        <v>47710</v>
      </c>
      <c r="N2755">
        <v>4</v>
      </c>
      <c r="O2755">
        <v>13</v>
      </c>
      <c r="P2755">
        <v>1</v>
      </c>
      <c r="Q2755">
        <v>16</v>
      </c>
      <c r="R2755">
        <v>2</v>
      </c>
      <c r="S2755">
        <v>13</v>
      </c>
      <c r="T2755">
        <v>1</v>
      </c>
      <c r="U2755">
        <v>12</v>
      </c>
      <c r="V2755">
        <f>COUNTIF(tbl_General[EmployeeID],tbl_General[[#This Row],[EmployeeID]])</f>
        <v>1</v>
      </c>
    </row>
    <row r="2756" spans="1:22" x14ac:dyDescent="0.25">
      <c r="A2756">
        <v>38</v>
      </c>
      <c r="B2756" t="s">
        <v>21</v>
      </c>
      <c r="C2756" t="s">
        <v>36</v>
      </c>
      <c r="D2756" t="s">
        <v>23</v>
      </c>
      <c r="E2756">
        <v>11</v>
      </c>
      <c r="F2756">
        <v>1</v>
      </c>
      <c r="G2756" t="s">
        <v>45</v>
      </c>
      <c r="H2756">
        <v>1296</v>
      </c>
      <c r="I2756" t="s">
        <v>34</v>
      </c>
      <c r="J2756">
        <v>2</v>
      </c>
      <c r="K2756" t="s">
        <v>40</v>
      </c>
      <c r="L2756" t="s">
        <v>41</v>
      </c>
      <c r="M2756">
        <v>24300</v>
      </c>
      <c r="N2756">
        <v>7</v>
      </c>
      <c r="O2756">
        <v>13</v>
      </c>
      <c r="P2756">
        <v>2</v>
      </c>
      <c r="Q2756">
        <v>17</v>
      </c>
      <c r="R2756">
        <v>2</v>
      </c>
      <c r="S2756">
        <v>13</v>
      </c>
      <c r="T2756">
        <v>1</v>
      </c>
      <c r="U2756">
        <v>9</v>
      </c>
      <c r="V2756">
        <f>COUNTIF(tbl_General[EmployeeID],tbl_General[[#This Row],[EmployeeID]])</f>
        <v>1</v>
      </c>
    </row>
    <row r="2757" spans="1:22" x14ac:dyDescent="0.25">
      <c r="A2757">
        <v>38</v>
      </c>
      <c r="B2757" t="s">
        <v>21</v>
      </c>
      <c r="C2757" t="s">
        <v>36</v>
      </c>
      <c r="D2757" t="s">
        <v>23</v>
      </c>
      <c r="E2757">
        <v>11</v>
      </c>
      <c r="F2757">
        <v>1</v>
      </c>
      <c r="G2757" t="s">
        <v>45</v>
      </c>
      <c r="H2757">
        <v>2766</v>
      </c>
      <c r="I2757" t="s">
        <v>34</v>
      </c>
      <c r="J2757">
        <v>2</v>
      </c>
      <c r="K2757" t="s">
        <v>40</v>
      </c>
      <c r="L2757" t="s">
        <v>41</v>
      </c>
      <c r="M2757">
        <v>24300</v>
      </c>
      <c r="N2757">
        <v>7</v>
      </c>
      <c r="O2757">
        <v>13</v>
      </c>
      <c r="P2757">
        <v>2</v>
      </c>
      <c r="Q2757">
        <v>17</v>
      </c>
      <c r="R2757">
        <v>2</v>
      </c>
      <c r="S2757">
        <v>13</v>
      </c>
      <c r="T2757">
        <v>1</v>
      </c>
      <c r="U2757">
        <v>9</v>
      </c>
      <c r="V2757">
        <f>COUNTIF(tbl_General[EmployeeID],tbl_General[[#This Row],[EmployeeID]])</f>
        <v>1</v>
      </c>
    </row>
    <row r="2758" spans="1:22" x14ac:dyDescent="0.25">
      <c r="A2758">
        <v>38</v>
      </c>
      <c r="B2758" t="s">
        <v>21</v>
      </c>
      <c r="C2758" t="s">
        <v>36</v>
      </c>
      <c r="D2758" t="s">
        <v>23</v>
      </c>
      <c r="E2758">
        <v>11</v>
      </c>
      <c r="F2758">
        <v>1</v>
      </c>
      <c r="G2758" t="s">
        <v>45</v>
      </c>
      <c r="H2758">
        <v>4236</v>
      </c>
      <c r="I2758" t="s">
        <v>34</v>
      </c>
      <c r="J2758">
        <v>2</v>
      </c>
      <c r="K2758" t="s">
        <v>40</v>
      </c>
      <c r="L2758" t="s">
        <v>41</v>
      </c>
      <c r="M2758">
        <v>24300</v>
      </c>
      <c r="N2758">
        <v>7</v>
      </c>
      <c r="O2758">
        <v>13</v>
      </c>
      <c r="P2758">
        <v>2</v>
      </c>
      <c r="Q2758">
        <v>17</v>
      </c>
      <c r="R2758">
        <v>2</v>
      </c>
      <c r="S2758">
        <v>13</v>
      </c>
      <c r="T2758">
        <v>1</v>
      </c>
      <c r="U2758">
        <v>9</v>
      </c>
      <c r="V2758">
        <f>COUNTIF(tbl_General[EmployeeID],tbl_General[[#This Row],[EmployeeID]])</f>
        <v>1</v>
      </c>
    </row>
    <row r="2759" spans="1:22" x14ac:dyDescent="0.25">
      <c r="A2759">
        <v>41</v>
      </c>
      <c r="B2759" t="s">
        <v>21</v>
      </c>
      <c r="C2759" t="s">
        <v>36</v>
      </c>
      <c r="D2759" t="s">
        <v>30</v>
      </c>
      <c r="E2759">
        <v>3</v>
      </c>
      <c r="F2759">
        <v>2</v>
      </c>
      <c r="G2759" t="s">
        <v>24</v>
      </c>
      <c r="H2759">
        <v>189</v>
      </c>
      <c r="I2759" t="s">
        <v>25</v>
      </c>
      <c r="J2759">
        <v>2</v>
      </c>
      <c r="K2759" t="s">
        <v>31</v>
      </c>
      <c r="L2759" t="s">
        <v>32</v>
      </c>
      <c r="M2759">
        <v>99360</v>
      </c>
      <c r="N2759">
        <v>7</v>
      </c>
      <c r="O2759">
        <v>17</v>
      </c>
      <c r="P2759">
        <v>1</v>
      </c>
      <c r="Q2759">
        <v>16</v>
      </c>
      <c r="R2759">
        <v>2</v>
      </c>
      <c r="S2759">
        <v>14</v>
      </c>
      <c r="T2759">
        <v>1</v>
      </c>
      <c r="U2759">
        <v>10</v>
      </c>
      <c r="V2759">
        <f>COUNTIF(tbl_General[EmployeeID],tbl_General[[#This Row],[EmployeeID]])</f>
        <v>1</v>
      </c>
    </row>
    <row r="2760" spans="1:22" x14ac:dyDescent="0.25">
      <c r="A2760">
        <v>41</v>
      </c>
      <c r="B2760" t="s">
        <v>21</v>
      </c>
      <c r="C2760" t="s">
        <v>36</v>
      </c>
      <c r="D2760" t="s">
        <v>30</v>
      </c>
      <c r="E2760">
        <v>3</v>
      </c>
      <c r="F2760">
        <v>2</v>
      </c>
      <c r="G2760" t="s">
        <v>24</v>
      </c>
      <c r="H2760">
        <v>1659</v>
      </c>
      <c r="I2760" t="s">
        <v>25</v>
      </c>
      <c r="J2760">
        <v>2</v>
      </c>
      <c r="K2760" t="s">
        <v>31</v>
      </c>
      <c r="L2760" t="s">
        <v>32</v>
      </c>
      <c r="M2760">
        <v>99360</v>
      </c>
      <c r="N2760">
        <v>7</v>
      </c>
      <c r="O2760">
        <v>17</v>
      </c>
      <c r="P2760">
        <v>1</v>
      </c>
      <c r="Q2760">
        <v>16</v>
      </c>
      <c r="R2760">
        <v>2</v>
      </c>
      <c r="S2760">
        <v>14</v>
      </c>
      <c r="T2760">
        <v>1</v>
      </c>
      <c r="U2760">
        <v>10</v>
      </c>
      <c r="V2760">
        <f>COUNTIF(tbl_General[EmployeeID],tbl_General[[#This Row],[EmployeeID]])</f>
        <v>1</v>
      </c>
    </row>
    <row r="2761" spans="1:22" x14ac:dyDescent="0.25">
      <c r="A2761">
        <v>41</v>
      </c>
      <c r="B2761" t="s">
        <v>21</v>
      </c>
      <c r="C2761" t="s">
        <v>36</v>
      </c>
      <c r="D2761" t="s">
        <v>30</v>
      </c>
      <c r="E2761">
        <v>3</v>
      </c>
      <c r="F2761">
        <v>2</v>
      </c>
      <c r="G2761" t="s">
        <v>24</v>
      </c>
      <c r="H2761">
        <v>3129</v>
      </c>
      <c r="I2761" t="s">
        <v>25</v>
      </c>
      <c r="J2761">
        <v>2</v>
      </c>
      <c r="K2761" t="s">
        <v>31</v>
      </c>
      <c r="L2761" t="s">
        <v>32</v>
      </c>
      <c r="M2761">
        <v>99360</v>
      </c>
      <c r="N2761">
        <v>7</v>
      </c>
      <c r="O2761">
        <v>17</v>
      </c>
      <c r="P2761">
        <v>1</v>
      </c>
      <c r="Q2761">
        <v>16</v>
      </c>
      <c r="R2761">
        <v>2</v>
      </c>
      <c r="S2761">
        <v>14</v>
      </c>
      <c r="T2761">
        <v>1</v>
      </c>
      <c r="U2761">
        <v>10</v>
      </c>
      <c r="V2761">
        <f>COUNTIF(tbl_General[EmployeeID],tbl_General[[#This Row],[EmployeeID]])</f>
        <v>1</v>
      </c>
    </row>
    <row r="2762" spans="1:22" x14ac:dyDescent="0.25">
      <c r="A2762">
        <v>50</v>
      </c>
      <c r="B2762" t="s">
        <v>21</v>
      </c>
      <c r="C2762" t="s">
        <v>22</v>
      </c>
      <c r="D2762" t="s">
        <v>30</v>
      </c>
      <c r="E2762">
        <v>2</v>
      </c>
      <c r="F2762">
        <v>2</v>
      </c>
      <c r="G2762" t="s">
        <v>38</v>
      </c>
      <c r="H2762">
        <v>920</v>
      </c>
      <c r="I2762" t="s">
        <v>34</v>
      </c>
      <c r="J2762">
        <v>3</v>
      </c>
      <c r="K2762" t="s">
        <v>35</v>
      </c>
      <c r="L2762" t="s">
        <v>41</v>
      </c>
      <c r="M2762">
        <v>43770</v>
      </c>
      <c r="N2762">
        <v>5</v>
      </c>
      <c r="O2762">
        <v>12</v>
      </c>
      <c r="P2762">
        <v>1</v>
      </c>
      <c r="Q2762">
        <v>19</v>
      </c>
      <c r="R2762">
        <v>2</v>
      </c>
      <c r="S2762">
        <v>14</v>
      </c>
      <c r="T2762">
        <v>1</v>
      </c>
      <c r="U2762">
        <v>11</v>
      </c>
      <c r="V2762">
        <f>COUNTIF(tbl_General[EmployeeID],tbl_General[[#This Row],[EmployeeID]])</f>
        <v>1</v>
      </c>
    </row>
    <row r="2763" spans="1:22" x14ac:dyDescent="0.25">
      <c r="A2763">
        <v>50</v>
      </c>
      <c r="B2763" t="s">
        <v>21</v>
      </c>
      <c r="C2763" t="s">
        <v>22</v>
      </c>
      <c r="D2763" t="s">
        <v>30</v>
      </c>
      <c r="E2763">
        <v>2</v>
      </c>
      <c r="F2763">
        <v>2</v>
      </c>
      <c r="G2763" t="s">
        <v>38</v>
      </c>
      <c r="H2763">
        <v>2390</v>
      </c>
      <c r="I2763" t="s">
        <v>34</v>
      </c>
      <c r="J2763">
        <v>3</v>
      </c>
      <c r="K2763" t="s">
        <v>35</v>
      </c>
      <c r="L2763" t="s">
        <v>41</v>
      </c>
      <c r="M2763">
        <v>43770</v>
      </c>
      <c r="N2763">
        <v>5</v>
      </c>
      <c r="O2763">
        <v>12</v>
      </c>
      <c r="P2763">
        <v>1</v>
      </c>
      <c r="Q2763">
        <v>19</v>
      </c>
      <c r="R2763">
        <v>2</v>
      </c>
      <c r="S2763">
        <v>14</v>
      </c>
      <c r="T2763">
        <v>1</v>
      </c>
      <c r="U2763">
        <v>11</v>
      </c>
      <c r="V2763">
        <f>COUNTIF(tbl_General[EmployeeID],tbl_General[[#This Row],[EmployeeID]])</f>
        <v>1</v>
      </c>
    </row>
    <row r="2764" spans="1:22" x14ac:dyDescent="0.25">
      <c r="A2764">
        <v>50</v>
      </c>
      <c r="B2764" t="s">
        <v>21</v>
      </c>
      <c r="C2764" t="s">
        <v>22</v>
      </c>
      <c r="D2764" t="s">
        <v>30</v>
      </c>
      <c r="E2764">
        <v>2</v>
      </c>
      <c r="F2764">
        <v>2</v>
      </c>
      <c r="G2764" t="s">
        <v>38</v>
      </c>
      <c r="H2764">
        <v>3860</v>
      </c>
      <c r="I2764" t="s">
        <v>34</v>
      </c>
      <c r="J2764">
        <v>3</v>
      </c>
      <c r="K2764" t="s">
        <v>35</v>
      </c>
      <c r="L2764" t="s">
        <v>41</v>
      </c>
      <c r="M2764">
        <v>43770</v>
      </c>
      <c r="N2764">
        <v>5</v>
      </c>
      <c r="O2764">
        <v>12</v>
      </c>
      <c r="P2764">
        <v>1</v>
      </c>
      <c r="Q2764">
        <v>19</v>
      </c>
      <c r="R2764">
        <v>2</v>
      </c>
      <c r="S2764">
        <v>14</v>
      </c>
      <c r="T2764">
        <v>1</v>
      </c>
      <c r="U2764">
        <v>11</v>
      </c>
      <c r="V2764">
        <f>COUNTIF(tbl_General[EmployeeID],tbl_General[[#This Row],[EmployeeID]])</f>
        <v>1</v>
      </c>
    </row>
    <row r="2765" spans="1:22" x14ac:dyDescent="0.25">
      <c r="A2765">
        <v>54</v>
      </c>
      <c r="B2765" t="s">
        <v>21</v>
      </c>
      <c r="C2765" t="s">
        <v>29</v>
      </c>
      <c r="D2765" t="s">
        <v>23</v>
      </c>
      <c r="E2765">
        <v>10</v>
      </c>
      <c r="F2765">
        <v>3</v>
      </c>
      <c r="G2765" t="s">
        <v>24</v>
      </c>
      <c r="H2765">
        <v>819</v>
      </c>
      <c r="I2765" t="s">
        <v>25</v>
      </c>
      <c r="J2765">
        <v>4</v>
      </c>
      <c r="K2765" t="s">
        <v>31</v>
      </c>
      <c r="L2765" t="s">
        <v>41</v>
      </c>
      <c r="M2765">
        <v>37610</v>
      </c>
      <c r="N2765">
        <v>3</v>
      </c>
      <c r="O2765">
        <v>12</v>
      </c>
      <c r="P2765">
        <v>0</v>
      </c>
      <c r="Q2765">
        <v>26</v>
      </c>
      <c r="R2765">
        <v>3</v>
      </c>
      <c r="S2765">
        <v>14</v>
      </c>
      <c r="T2765">
        <v>1</v>
      </c>
      <c r="U2765">
        <v>12</v>
      </c>
      <c r="V2765">
        <f>COUNTIF(tbl_General[EmployeeID],tbl_General[[#This Row],[EmployeeID]])</f>
        <v>1</v>
      </c>
    </row>
    <row r="2766" spans="1:22" x14ac:dyDescent="0.25">
      <c r="A2766">
        <v>54</v>
      </c>
      <c r="B2766" t="s">
        <v>21</v>
      </c>
      <c r="C2766" t="s">
        <v>29</v>
      </c>
      <c r="D2766" t="s">
        <v>23</v>
      </c>
      <c r="E2766">
        <v>10</v>
      </c>
      <c r="F2766">
        <v>3</v>
      </c>
      <c r="G2766" t="s">
        <v>24</v>
      </c>
      <c r="H2766">
        <v>2289</v>
      </c>
      <c r="I2766" t="s">
        <v>25</v>
      </c>
      <c r="J2766">
        <v>4</v>
      </c>
      <c r="K2766" t="s">
        <v>31</v>
      </c>
      <c r="L2766" t="s">
        <v>41</v>
      </c>
      <c r="M2766">
        <v>37610</v>
      </c>
      <c r="N2766">
        <v>3</v>
      </c>
      <c r="O2766">
        <v>12</v>
      </c>
      <c r="P2766">
        <v>0</v>
      </c>
      <c r="Q2766">
        <v>26</v>
      </c>
      <c r="R2766">
        <v>3</v>
      </c>
      <c r="S2766">
        <v>14</v>
      </c>
      <c r="T2766">
        <v>1</v>
      </c>
      <c r="U2766">
        <v>12</v>
      </c>
      <c r="V2766">
        <f>COUNTIF(tbl_General[EmployeeID],tbl_General[[#This Row],[EmployeeID]])</f>
        <v>1</v>
      </c>
    </row>
    <row r="2767" spans="1:22" x14ac:dyDescent="0.25">
      <c r="A2767">
        <v>54</v>
      </c>
      <c r="B2767" t="s">
        <v>21</v>
      </c>
      <c r="C2767" t="s">
        <v>29</v>
      </c>
      <c r="D2767" t="s">
        <v>23</v>
      </c>
      <c r="E2767">
        <v>10</v>
      </c>
      <c r="F2767">
        <v>3</v>
      </c>
      <c r="G2767" t="s">
        <v>24</v>
      </c>
      <c r="H2767">
        <v>3759</v>
      </c>
      <c r="I2767" t="s">
        <v>25</v>
      </c>
      <c r="J2767">
        <v>4</v>
      </c>
      <c r="K2767" t="s">
        <v>31</v>
      </c>
      <c r="L2767" t="s">
        <v>41</v>
      </c>
      <c r="M2767">
        <v>37610</v>
      </c>
      <c r="N2767">
        <v>3</v>
      </c>
      <c r="O2767">
        <v>12</v>
      </c>
      <c r="P2767">
        <v>0</v>
      </c>
      <c r="Q2767">
        <v>26</v>
      </c>
      <c r="R2767">
        <v>3</v>
      </c>
      <c r="S2767">
        <v>14</v>
      </c>
      <c r="T2767">
        <v>1</v>
      </c>
      <c r="U2767">
        <v>12</v>
      </c>
      <c r="V2767">
        <f>COUNTIF(tbl_General[EmployeeID],tbl_General[[#This Row],[EmployeeID]])</f>
        <v>1</v>
      </c>
    </row>
    <row r="2768" spans="1:22" x14ac:dyDescent="0.25">
      <c r="A2768">
        <v>35</v>
      </c>
      <c r="B2768" t="s">
        <v>21</v>
      </c>
      <c r="C2768" t="s">
        <v>22</v>
      </c>
      <c r="D2768" t="s">
        <v>30</v>
      </c>
      <c r="E2768">
        <v>2</v>
      </c>
      <c r="F2768">
        <v>3</v>
      </c>
      <c r="G2768" t="s">
        <v>38</v>
      </c>
      <c r="H2768">
        <v>893</v>
      </c>
      <c r="I2768" t="s">
        <v>25</v>
      </c>
      <c r="J2768">
        <v>2</v>
      </c>
      <c r="K2768" t="s">
        <v>35</v>
      </c>
      <c r="L2768" t="s">
        <v>27</v>
      </c>
      <c r="M2768">
        <v>21570</v>
      </c>
      <c r="N2768">
        <v>1</v>
      </c>
      <c r="O2768">
        <v>25</v>
      </c>
      <c r="P2768">
        <v>0</v>
      </c>
      <c r="Q2768">
        <v>16</v>
      </c>
      <c r="R2768">
        <v>1</v>
      </c>
      <c r="S2768">
        <v>16</v>
      </c>
      <c r="T2768">
        <v>1</v>
      </c>
      <c r="U2768">
        <v>10</v>
      </c>
      <c r="V2768">
        <f>COUNTIF(tbl_General[EmployeeID],tbl_General[[#This Row],[EmployeeID]])</f>
        <v>1</v>
      </c>
    </row>
    <row r="2769" spans="1:22" x14ac:dyDescent="0.25">
      <c r="A2769">
        <v>35</v>
      </c>
      <c r="B2769" t="s">
        <v>21</v>
      </c>
      <c r="C2769" t="s">
        <v>22</v>
      </c>
      <c r="D2769" t="s">
        <v>30</v>
      </c>
      <c r="E2769">
        <v>2</v>
      </c>
      <c r="F2769">
        <v>3</v>
      </c>
      <c r="G2769" t="s">
        <v>38</v>
      </c>
      <c r="H2769">
        <v>2363</v>
      </c>
      <c r="I2769" t="s">
        <v>25</v>
      </c>
      <c r="J2769">
        <v>2</v>
      </c>
      <c r="K2769" t="s">
        <v>35</v>
      </c>
      <c r="L2769" t="s">
        <v>27</v>
      </c>
      <c r="M2769">
        <v>21570</v>
      </c>
      <c r="N2769">
        <v>1</v>
      </c>
      <c r="O2769">
        <v>25</v>
      </c>
      <c r="P2769">
        <v>0</v>
      </c>
      <c r="Q2769">
        <v>16</v>
      </c>
      <c r="R2769">
        <v>1</v>
      </c>
      <c r="S2769">
        <v>16</v>
      </c>
      <c r="T2769">
        <v>1</v>
      </c>
      <c r="U2769">
        <v>10</v>
      </c>
      <c r="V2769">
        <f>COUNTIF(tbl_General[EmployeeID],tbl_General[[#This Row],[EmployeeID]])</f>
        <v>1</v>
      </c>
    </row>
    <row r="2770" spans="1:22" x14ac:dyDescent="0.25">
      <c r="A2770">
        <v>35</v>
      </c>
      <c r="B2770" t="s">
        <v>21</v>
      </c>
      <c r="C2770" t="s">
        <v>22</v>
      </c>
      <c r="D2770" t="s">
        <v>30</v>
      </c>
      <c r="E2770">
        <v>2</v>
      </c>
      <c r="F2770">
        <v>3</v>
      </c>
      <c r="G2770" t="s">
        <v>38</v>
      </c>
      <c r="H2770">
        <v>3833</v>
      </c>
      <c r="I2770" t="s">
        <v>25</v>
      </c>
      <c r="J2770">
        <v>2</v>
      </c>
      <c r="K2770" t="s">
        <v>35</v>
      </c>
      <c r="L2770" t="s">
        <v>27</v>
      </c>
      <c r="M2770">
        <v>21570</v>
      </c>
      <c r="N2770">
        <v>1</v>
      </c>
      <c r="O2770">
        <v>25</v>
      </c>
      <c r="P2770">
        <v>0</v>
      </c>
      <c r="Q2770">
        <v>16</v>
      </c>
      <c r="R2770">
        <v>1</v>
      </c>
      <c r="S2770">
        <v>16</v>
      </c>
      <c r="T2770">
        <v>1</v>
      </c>
      <c r="U2770">
        <v>10</v>
      </c>
      <c r="V2770">
        <f>COUNTIF(tbl_General[EmployeeID],tbl_General[[#This Row],[EmployeeID]])</f>
        <v>1</v>
      </c>
    </row>
    <row r="2771" spans="1:22" x14ac:dyDescent="0.25">
      <c r="A2771">
        <v>46</v>
      </c>
      <c r="B2771" t="s">
        <v>21</v>
      </c>
      <c r="C2771" t="s">
        <v>22</v>
      </c>
      <c r="D2771" t="s">
        <v>23</v>
      </c>
      <c r="E2771">
        <v>12</v>
      </c>
      <c r="F2771">
        <v>3</v>
      </c>
      <c r="G2771" t="s">
        <v>45</v>
      </c>
      <c r="H2771">
        <v>521</v>
      </c>
      <c r="I2771" t="s">
        <v>25</v>
      </c>
      <c r="J2771">
        <v>3</v>
      </c>
      <c r="K2771" t="s">
        <v>26</v>
      </c>
      <c r="L2771" t="s">
        <v>41</v>
      </c>
      <c r="M2771">
        <v>89430</v>
      </c>
      <c r="N2771">
        <v>8</v>
      </c>
      <c r="O2771">
        <v>12</v>
      </c>
      <c r="P2771">
        <v>1</v>
      </c>
      <c r="Q2771">
        <v>19</v>
      </c>
      <c r="R2771">
        <v>6</v>
      </c>
      <c r="S2771">
        <v>16</v>
      </c>
      <c r="T2771">
        <v>1</v>
      </c>
      <c r="U2771">
        <v>7</v>
      </c>
      <c r="V2771">
        <f>COUNTIF(tbl_General[EmployeeID],tbl_General[[#This Row],[EmployeeID]])</f>
        <v>1</v>
      </c>
    </row>
    <row r="2772" spans="1:22" x14ac:dyDescent="0.25">
      <c r="A2772">
        <v>46</v>
      </c>
      <c r="B2772" t="s">
        <v>21</v>
      </c>
      <c r="C2772" t="s">
        <v>22</v>
      </c>
      <c r="D2772" t="s">
        <v>23</v>
      </c>
      <c r="E2772">
        <v>12</v>
      </c>
      <c r="F2772">
        <v>3</v>
      </c>
      <c r="G2772" t="s">
        <v>45</v>
      </c>
      <c r="H2772">
        <v>1991</v>
      </c>
      <c r="I2772" t="s">
        <v>25</v>
      </c>
      <c r="J2772">
        <v>3</v>
      </c>
      <c r="K2772" t="s">
        <v>26</v>
      </c>
      <c r="L2772" t="s">
        <v>41</v>
      </c>
      <c r="M2772">
        <v>89430</v>
      </c>
      <c r="N2772">
        <v>8</v>
      </c>
      <c r="O2772">
        <v>12</v>
      </c>
      <c r="P2772">
        <v>1</v>
      </c>
      <c r="Q2772">
        <v>19</v>
      </c>
      <c r="R2772">
        <v>6</v>
      </c>
      <c r="S2772">
        <v>16</v>
      </c>
      <c r="T2772">
        <v>1</v>
      </c>
      <c r="U2772">
        <v>7</v>
      </c>
      <c r="V2772">
        <f>COUNTIF(tbl_General[EmployeeID],tbl_General[[#This Row],[EmployeeID]])</f>
        <v>1</v>
      </c>
    </row>
    <row r="2773" spans="1:22" x14ac:dyDescent="0.25">
      <c r="A2773">
        <v>46</v>
      </c>
      <c r="B2773" t="s">
        <v>21</v>
      </c>
      <c r="C2773" t="s">
        <v>22</v>
      </c>
      <c r="D2773" t="s">
        <v>23</v>
      </c>
      <c r="E2773">
        <v>12</v>
      </c>
      <c r="F2773">
        <v>3</v>
      </c>
      <c r="G2773" t="s">
        <v>45</v>
      </c>
      <c r="H2773">
        <v>3461</v>
      </c>
      <c r="I2773" t="s">
        <v>25</v>
      </c>
      <c r="J2773">
        <v>3</v>
      </c>
      <c r="K2773" t="s">
        <v>26</v>
      </c>
      <c r="L2773" t="s">
        <v>41</v>
      </c>
      <c r="M2773">
        <v>89430</v>
      </c>
      <c r="N2773">
        <v>8</v>
      </c>
      <c r="O2773">
        <v>12</v>
      </c>
      <c r="P2773">
        <v>1</v>
      </c>
      <c r="Q2773">
        <v>19</v>
      </c>
      <c r="R2773">
        <v>6</v>
      </c>
      <c r="S2773">
        <v>16</v>
      </c>
      <c r="T2773">
        <v>1</v>
      </c>
      <c r="U2773">
        <v>7</v>
      </c>
      <c r="V2773">
        <f>COUNTIF(tbl_General[EmployeeID],tbl_General[[#This Row],[EmployeeID]])</f>
        <v>1</v>
      </c>
    </row>
    <row r="2774" spans="1:22" x14ac:dyDescent="0.25">
      <c r="A2774">
        <v>43</v>
      </c>
      <c r="B2774" t="s">
        <v>21</v>
      </c>
      <c r="C2774" t="s">
        <v>22</v>
      </c>
      <c r="D2774" t="s">
        <v>23</v>
      </c>
      <c r="E2774">
        <v>1</v>
      </c>
      <c r="F2774">
        <v>3</v>
      </c>
      <c r="G2774" t="s">
        <v>45</v>
      </c>
      <c r="H2774">
        <v>1448</v>
      </c>
      <c r="I2774" t="s">
        <v>25</v>
      </c>
      <c r="J2774">
        <v>2</v>
      </c>
      <c r="K2774" t="s">
        <v>42</v>
      </c>
      <c r="L2774" t="s">
        <v>27</v>
      </c>
      <c r="M2774">
        <v>29320</v>
      </c>
      <c r="N2774">
        <v>5</v>
      </c>
      <c r="O2774">
        <v>24</v>
      </c>
      <c r="P2774">
        <v>0</v>
      </c>
      <c r="Q2774">
        <v>22</v>
      </c>
      <c r="R2774">
        <v>3</v>
      </c>
      <c r="S2774">
        <v>17</v>
      </c>
      <c r="T2774">
        <v>1</v>
      </c>
      <c r="U2774">
        <v>9</v>
      </c>
      <c r="V2774">
        <f>COUNTIF(tbl_General[EmployeeID],tbl_General[[#This Row],[EmployeeID]])</f>
        <v>1</v>
      </c>
    </row>
    <row r="2775" spans="1:22" x14ac:dyDescent="0.25">
      <c r="A2775">
        <v>43</v>
      </c>
      <c r="B2775" t="s">
        <v>21</v>
      </c>
      <c r="C2775" t="s">
        <v>22</v>
      </c>
      <c r="D2775" t="s">
        <v>23</v>
      </c>
      <c r="E2775">
        <v>1</v>
      </c>
      <c r="F2775">
        <v>3</v>
      </c>
      <c r="G2775" t="s">
        <v>45</v>
      </c>
      <c r="H2775">
        <v>2918</v>
      </c>
      <c r="I2775" t="s">
        <v>25</v>
      </c>
      <c r="J2775">
        <v>2</v>
      </c>
      <c r="K2775" t="s">
        <v>42</v>
      </c>
      <c r="L2775" t="s">
        <v>27</v>
      </c>
      <c r="M2775">
        <v>29320</v>
      </c>
      <c r="N2775">
        <v>5</v>
      </c>
      <c r="O2775">
        <v>24</v>
      </c>
      <c r="P2775">
        <v>0</v>
      </c>
      <c r="Q2775">
        <v>22</v>
      </c>
      <c r="R2775">
        <v>3</v>
      </c>
      <c r="S2775">
        <v>17</v>
      </c>
      <c r="T2775">
        <v>1</v>
      </c>
      <c r="U2775">
        <v>9</v>
      </c>
      <c r="V2775">
        <f>COUNTIF(tbl_General[EmployeeID],tbl_General[[#This Row],[EmployeeID]])</f>
        <v>1</v>
      </c>
    </row>
    <row r="2776" spans="1:22" x14ac:dyDescent="0.25">
      <c r="A2776">
        <v>43</v>
      </c>
      <c r="B2776" t="s">
        <v>21</v>
      </c>
      <c r="C2776" t="s">
        <v>22</v>
      </c>
      <c r="D2776" t="s">
        <v>23</v>
      </c>
      <c r="E2776">
        <v>1</v>
      </c>
      <c r="F2776">
        <v>3</v>
      </c>
      <c r="G2776" t="s">
        <v>45</v>
      </c>
      <c r="H2776">
        <v>4388</v>
      </c>
      <c r="I2776" t="s">
        <v>25</v>
      </c>
      <c r="J2776">
        <v>2</v>
      </c>
      <c r="K2776" t="s">
        <v>42</v>
      </c>
      <c r="L2776" t="s">
        <v>27</v>
      </c>
      <c r="M2776">
        <v>29320</v>
      </c>
      <c r="N2776">
        <v>5</v>
      </c>
      <c r="O2776">
        <v>24</v>
      </c>
      <c r="P2776">
        <v>0</v>
      </c>
      <c r="Q2776">
        <v>22</v>
      </c>
      <c r="R2776">
        <v>3</v>
      </c>
      <c r="S2776">
        <v>17</v>
      </c>
      <c r="T2776">
        <v>1</v>
      </c>
      <c r="U2776">
        <v>9</v>
      </c>
      <c r="V2776">
        <f>COUNTIF(tbl_General[EmployeeID],tbl_General[[#This Row],[EmployeeID]])</f>
        <v>1</v>
      </c>
    </row>
    <row r="2777" spans="1:22" x14ac:dyDescent="0.25">
      <c r="A2777">
        <v>38</v>
      </c>
      <c r="B2777" t="s">
        <v>21</v>
      </c>
      <c r="C2777" t="s">
        <v>22</v>
      </c>
      <c r="D2777" t="s">
        <v>23</v>
      </c>
      <c r="E2777">
        <v>20</v>
      </c>
      <c r="F2777">
        <v>4</v>
      </c>
      <c r="G2777" t="s">
        <v>38</v>
      </c>
      <c r="H2777">
        <v>1173</v>
      </c>
      <c r="I2777" t="s">
        <v>25</v>
      </c>
      <c r="J2777">
        <v>2</v>
      </c>
      <c r="K2777" t="s">
        <v>39</v>
      </c>
      <c r="L2777" t="s">
        <v>27</v>
      </c>
      <c r="M2777">
        <v>20290</v>
      </c>
      <c r="N2777">
        <v>3</v>
      </c>
      <c r="O2777">
        <v>11</v>
      </c>
      <c r="P2777">
        <v>1</v>
      </c>
      <c r="Q2777">
        <v>20</v>
      </c>
      <c r="R2777">
        <v>3</v>
      </c>
      <c r="S2777">
        <v>18</v>
      </c>
      <c r="T2777">
        <v>1</v>
      </c>
      <c r="U2777">
        <v>11</v>
      </c>
      <c r="V2777">
        <f>COUNTIF(tbl_General[EmployeeID],tbl_General[[#This Row],[EmployeeID]])</f>
        <v>1</v>
      </c>
    </row>
    <row r="2778" spans="1:22" x14ac:dyDescent="0.25">
      <c r="A2778">
        <v>38</v>
      </c>
      <c r="B2778" t="s">
        <v>21</v>
      </c>
      <c r="C2778" t="s">
        <v>22</v>
      </c>
      <c r="D2778" t="s">
        <v>23</v>
      </c>
      <c r="E2778">
        <v>20</v>
      </c>
      <c r="F2778">
        <v>4</v>
      </c>
      <c r="G2778" t="s">
        <v>38</v>
      </c>
      <c r="H2778">
        <v>2643</v>
      </c>
      <c r="I2778" t="s">
        <v>25</v>
      </c>
      <c r="J2778">
        <v>2</v>
      </c>
      <c r="K2778" t="s">
        <v>39</v>
      </c>
      <c r="L2778" t="s">
        <v>27</v>
      </c>
      <c r="M2778">
        <v>20290</v>
      </c>
      <c r="N2778">
        <v>3</v>
      </c>
      <c r="O2778">
        <v>11</v>
      </c>
      <c r="P2778">
        <v>1</v>
      </c>
      <c r="Q2778">
        <v>20</v>
      </c>
      <c r="R2778">
        <v>3</v>
      </c>
      <c r="S2778">
        <v>18</v>
      </c>
      <c r="T2778">
        <v>1</v>
      </c>
      <c r="U2778">
        <v>11</v>
      </c>
      <c r="V2778">
        <f>COUNTIF(tbl_General[EmployeeID],tbl_General[[#This Row],[EmployeeID]])</f>
        <v>1</v>
      </c>
    </row>
    <row r="2779" spans="1:22" x14ac:dyDescent="0.25">
      <c r="A2779">
        <v>38</v>
      </c>
      <c r="B2779" t="s">
        <v>21</v>
      </c>
      <c r="C2779" t="s">
        <v>22</v>
      </c>
      <c r="D2779" t="s">
        <v>23</v>
      </c>
      <c r="E2779">
        <v>20</v>
      </c>
      <c r="F2779">
        <v>4</v>
      </c>
      <c r="G2779" t="s">
        <v>38</v>
      </c>
      <c r="H2779">
        <v>4113</v>
      </c>
      <c r="I2779" t="s">
        <v>25</v>
      </c>
      <c r="J2779">
        <v>2</v>
      </c>
      <c r="K2779" t="s">
        <v>39</v>
      </c>
      <c r="L2779" t="s">
        <v>27</v>
      </c>
      <c r="M2779">
        <v>20290</v>
      </c>
      <c r="N2779">
        <v>3</v>
      </c>
      <c r="O2779">
        <v>11</v>
      </c>
      <c r="P2779">
        <v>1</v>
      </c>
      <c r="Q2779">
        <v>20</v>
      </c>
      <c r="R2779">
        <v>3</v>
      </c>
      <c r="S2779">
        <v>18</v>
      </c>
      <c r="T2779">
        <v>1</v>
      </c>
      <c r="U2779">
        <v>11</v>
      </c>
      <c r="V2779">
        <f>COUNTIF(tbl_General[EmployeeID],tbl_General[[#This Row],[EmployeeID]])</f>
        <v>1</v>
      </c>
    </row>
    <row r="2780" spans="1:22" x14ac:dyDescent="0.25">
      <c r="A2780">
        <v>40</v>
      </c>
      <c r="B2780" t="s">
        <v>21</v>
      </c>
      <c r="C2780" t="s">
        <v>29</v>
      </c>
      <c r="D2780" t="s">
        <v>30</v>
      </c>
      <c r="E2780">
        <v>3</v>
      </c>
      <c r="F2780">
        <v>4</v>
      </c>
      <c r="G2780" t="s">
        <v>38</v>
      </c>
      <c r="H2780">
        <v>276</v>
      </c>
      <c r="I2780" t="s">
        <v>25</v>
      </c>
      <c r="J2780">
        <v>3</v>
      </c>
      <c r="K2780" t="s">
        <v>37</v>
      </c>
      <c r="L2780" t="s">
        <v>27</v>
      </c>
      <c r="M2780">
        <v>51260</v>
      </c>
      <c r="N2780">
        <v>5</v>
      </c>
      <c r="O2780">
        <v>18</v>
      </c>
      <c r="P2780">
        <v>0</v>
      </c>
      <c r="Q2780">
        <v>20</v>
      </c>
      <c r="R2780">
        <v>2</v>
      </c>
      <c r="S2780">
        <v>18</v>
      </c>
      <c r="T2780">
        <v>1</v>
      </c>
      <c r="U2780">
        <v>12</v>
      </c>
      <c r="V2780">
        <f>COUNTIF(tbl_General[EmployeeID],tbl_General[[#This Row],[EmployeeID]])</f>
        <v>1</v>
      </c>
    </row>
    <row r="2781" spans="1:22" x14ac:dyDescent="0.25">
      <c r="A2781">
        <v>40</v>
      </c>
      <c r="B2781" t="s">
        <v>21</v>
      </c>
      <c r="C2781" t="s">
        <v>29</v>
      </c>
      <c r="D2781" t="s">
        <v>30</v>
      </c>
      <c r="E2781">
        <v>3</v>
      </c>
      <c r="F2781">
        <v>4</v>
      </c>
      <c r="G2781" t="s">
        <v>38</v>
      </c>
      <c r="H2781">
        <v>1746</v>
      </c>
      <c r="I2781" t="s">
        <v>25</v>
      </c>
      <c r="J2781">
        <v>3</v>
      </c>
      <c r="K2781" t="s">
        <v>37</v>
      </c>
      <c r="L2781" t="s">
        <v>27</v>
      </c>
      <c r="M2781">
        <v>51260</v>
      </c>
      <c r="N2781">
        <v>5</v>
      </c>
      <c r="O2781">
        <v>18</v>
      </c>
      <c r="P2781">
        <v>0</v>
      </c>
      <c r="Q2781">
        <v>20</v>
      </c>
      <c r="R2781">
        <v>2</v>
      </c>
      <c r="S2781">
        <v>18</v>
      </c>
      <c r="T2781">
        <v>1</v>
      </c>
      <c r="U2781">
        <v>12</v>
      </c>
      <c r="V2781">
        <f>COUNTIF(tbl_General[EmployeeID],tbl_General[[#This Row],[EmployeeID]])</f>
        <v>1</v>
      </c>
    </row>
    <row r="2782" spans="1:22" x14ac:dyDescent="0.25">
      <c r="A2782">
        <v>40</v>
      </c>
      <c r="B2782" t="s">
        <v>21</v>
      </c>
      <c r="C2782" t="s">
        <v>29</v>
      </c>
      <c r="D2782" t="s">
        <v>30</v>
      </c>
      <c r="E2782">
        <v>3</v>
      </c>
      <c r="F2782">
        <v>4</v>
      </c>
      <c r="G2782" t="s">
        <v>38</v>
      </c>
      <c r="H2782">
        <v>3216</v>
      </c>
      <c r="I2782" t="s">
        <v>25</v>
      </c>
      <c r="J2782">
        <v>3</v>
      </c>
      <c r="K2782" t="s">
        <v>37</v>
      </c>
      <c r="L2782" t="s">
        <v>27</v>
      </c>
      <c r="M2782">
        <v>51260</v>
      </c>
      <c r="N2782">
        <v>5</v>
      </c>
      <c r="O2782">
        <v>18</v>
      </c>
      <c r="P2782">
        <v>0</v>
      </c>
      <c r="Q2782">
        <v>20</v>
      </c>
      <c r="R2782">
        <v>2</v>
      </c>
      <c r="S2782">
        <v>18</v>
      </c>
      <c r="T2782">
        <v>1</v>
      </c>
      <c r="U2782">
        <v>12</v>
      </c>
      <c r="V2782">
        <f>COUNTIF(tbl_General[EmployeeID],tbl_General[[#This Row],[EmployeeID]])</f>
        <v>1</v>
      </c>
    </row>
    <row r="2783" spans="1:22" x14ac:dyDescent="0.25">
      <c r="A2783">
        <v>38</v>
      </c>
      <c r="B2783" t="s">
        <v>21</v>
      </c>
      <c r="C2783" t="s">
        <v>22</v>
      </c>
      <c r="D2783" t="s">
        <v>30</v>
      </c>
      <c r="E2783">
        <v>5</v>
      </c>
      <c r="F2783">
        <v>3</v>
      </c>
      <c r="G2783" t="s">
        <v>46</v>
      </c>
      <c r="H2783">
        <v>527</v>
      </c>
      <c r="I2783" t="s">
        <v>34</v>
      </c>
      <c r="J2783">
        <v>1</v>
      </c>
      <c r="K2783" t="s">
        <v>35</v>
      </c>
      <c r="L2783" t="s">
        <v>27</v>
      </c>
      <c r="M2783">
        <v>63490</v>
      </c>
      <c r="N2783">
        <v>0</v>
      </c>
      <c r="O2783">
        <v>11</v>
      </c>
      <c r="P2783">
        <v>0</v>
      </c>
      <c r="Q2783">
        <v>20</v>
      </c>
      <c r="R2783">
        <v>3</v>
      </c>
      <c r="S2783">
        <v>19</v>
      </c>
      <c r="T2783">
        <v>1</v>
      </c>
      <c r="U2783">
        <v>9</v>
      </c>
      <c r="V2783">
        <f>COUNTIF(tbl_General[EmployeeID],tbl_General[[#This Row],[EmployeeID]])</f>
        <v>1</v>
      </c>
    </row>
    <row r="2784" spans="1:22" x14ac:dyDescent="0.25">
      <c r="A2784">
        <v>38</v>
      </c>
      <c r="B2784" t="s">
        <v>21</v>
      </c>
      <c r="C2784" t="s">
        <v>22</v>
      </c>
      <c r="D2784" t="s">
        <v>30</v>
      </c>
      <c r="E2784">
        <v>5</v>
      </c>
      <c r="F2784">
        <v>3</v>
      </c>
      <c r="G2784" t="s">
        <v>46</v>
      </c>
      <c r="H2784">
        <v>1997</v>
      </c>
      <c r="I2784" t="s">
        <v>34</v>
      </c>
      <c r="J2784">
        <v>1</v>
      </c>
      <c r="K2784" t="s">
        <v>35</v>
      </c>
      <c r="L2784" t="s">
        <v>27</v>
      </c>
      <c r="M2784">
        <v>63490</v>
      </c>
      <c r="N2784">
        <v>2</v>
      </c>
      <c r="O2784">
        <v>11</v>
      </c>
      <c r="P2784">
        <v>0</v>
      </c>
      <c r="Q2784">
        <v>20</v>
      </c>
      <c r="R2784">
        <v>3</v>
      </c>
      <c r="S2784">
        <v>19</v>
      </c>
      <c r="T2784">
        <v>1</v>
      </c>
      <c r="U2784">
        <v>9</v>
      </c>
      <c r="V2784">
        <f>COUNTIF(tbl_General[EmployeeID],tbl_General[[#This Row],[EmployeeID]])</f>
        <v>1</v>
      </c>
    </row>
    <row r="2785" spans="1:22" x14ac:dyDescent="0.25">
      <c r="A2785">
        <v>38</v>
      </c>
      <c r="B2785" t="s">
        <v>21</v>
      </c>
      <c r="C2785" t="s">
        <v>22</v>
      </c>
      <c r="D2785" t="s">
        <v>30</v>
      </c>
      <c r="E2785">
        <v>5</v>
      </c>
      <c r="F2785">
        <v>3</v>
      </c>
      <c r="G2785" t="s">
        <v>46</v>
      </c>
      <c r="H2785">
        <v>3467</v>
      </c>
      <c r="I2785" t="s">
        <v>34</v>
      </c>
      <c r="J2785">
        <v>1</v>
      </c>
      <c r="K2785" t="s">
        <v>35</v>
      </c>
      <c r="L2785" t="s">
        <v>27</v>
      </c>
      <c r="M2785">
        <v>63490</v>
      </c>
      <c r="N2785">
        <v>0</v>
      </c>
      <c r="O2785">
        <v>11</v>
      </c>
      <c r="P2785">
        <v>0</v>
      </c>
      <c r="Q2785">
        <v>20</v>
      </c>
      <c r="R2785">
        <v>3</v>
      </c>
      <c r="S2785">
        <v>19</v>
      </c>
      <c r="T2785">
        <v>1</v>
      </c>
      <c r="U2785">
        <v>9</v>
      </c>
      <c r="V2785">
        <f>COUNTIF(tbl_General[EmployeeID],tbl_General[[#This Row],[EmployeeID]])</f>
        <v>1</v>
      </c>
    </row>
    <row r="2786" spans="1:22" x14ac:dyDescent="0.25">
      <c r="A2786">
        <v>43</v>
      </c>
      <c r="B2786" t="s">
        <v>21</v>
      </c>
      <c r="C2786" t="s">
        <v>22</v>
      </c>
      <c r="D2786" t="s">
        <v>30</v>
      </c>
      <c r="E2786">
        <v>2</v>
      </c>
      <c r="F2786">
        <v>2</v>
      </c>
      <c r="G2786" t="s">
        <v>38</v>
      </c>
      <c r="H2786">
        <v>738</v>
      </c>
      <c r="I2786" t="s">
        <v>34</v>
      </c>
      <c r="J2786">
        <v>1</v>
      </c>
      <c r="K2786" t="s">
        <v>40</v>
      </c>
      <c r="L2786" t="s">
        <v>32</v>
      </c>
      <c r="M2786">
        <v>78610</v>
      </c>
      <c r="N2786">
        <v>1</v>
      </c>
      <c r="O2786">
        <v>14</v>
      </c>
      <c r="P2786">
        <v>2</v>
      </c>
      <c r="Q2786">
        <v>20</v>
      </c>
      <c r="R2786">
        <v>1</v>
      </c>
      <c r="S2786">
        <v>20</v>
      </c>
      <c r="T2786">
        <v>1</v>
      </c>
      <c r="U2786">
        <v>8</v>
      </c>
      <c r="V2786">
        <f>COUNTIF(tbl_General[EmployeeID],tbl_General[[#This Row],[EmployeeID]])</f>
        <v>1</v>
      </c>
    </row>
    <row r="2787" spans="1:22" x14ac:dyDescent="0.25">
      <c r="A2787">
        <v>43</v>
      </c>
      <c r="B2787" t="s">
        <v>21</v>
      </c>
      <c r="C2787" t="s">
        <v>22</v>
      </c>
      <c r="D2787" t="s">
        <v>30</v>
      </c>
      <c r="E2787">
        <v>2</v>
      </c>
      <c r="F2787">
        <v>2</v>
      </c>
      <c r="G2787" t="s">
        <v>38</v>
      </c>
      <c r="H2787">
        <v>2208</v>
      </c>
      <c r="I2787" t="s">
        <v>34</v>
      </c>
      <c r="J2787">
        <v>1</v>
      </c>
      <c r="K2787" t="s">
        <v>40</v>
      </c>
      <c r="L2787" t="s">
        <v>32</v>
      </c>
      <c r="M2787">
        <v>78610</v>
      </c>
      <c r="N2787">
        <v>1</v>
      </c>
      <c r="O2787">
        <v>14</v>
      </c>
      <c r="P2787">
        <v>2</v>
      </c>
      <c r="Q2787">
        <v>20</v>
      </c>
      <c r="R2787">
        <v>1</v>
      </c>
      <c r="S2787">
        <v>20</v>
      </c>
      <c r="T2787">
        <v>1</v>
      </c>
      <c r="U2787">
        <v>8</v>
      </c>
      <c r="V2787">
        <f>COUNTIF(tbl_General[EmployeeID],tbl_General[[#This Row],[EmployeeID]])</f>
        <v>1</v>
      </c>
    </row>
    <row r="2788" spans="1:22" x14ac:dyDescent="0.25">
      <c r="A2788">
        <v>43</v>
      </c>
      <c r="B2788" t="s">
        <v>21</v>
      </c>
      <c r="C2788" t="s">
        <v>22</v>
      </c>
      <c r="D2788" t="s">
        <v>30</v>
      </c>
      <c r="E2788">
        <v>2</v>
      </c>
      <c r="F2788">
        <v>2</v>
      </c>
      <c r="G2788" t="s">
        <v>38</v>
      </c>
      <c r="H2788">
        <v>3678</v>
      </c>
      <c r="I2788" t="s">
        <v>34</v>
      </c>
      <c r="J2788">
        <v>1</v>
      </c>
      <c r="K2788" t="s">
        <v>40</v>
      </c>
      <c r="L2788" t="s">
        <v>32</v>
      </c>
      <c r="M2788">
        <v>78610</v>
      </c>
      <c r="N2788">
        <v>1</v>
      </c>
      <c r="O2788">
        <v>14</v>
      </c>
      <c r="P2788">
        <v>2</v>
      </c>
      <c r="Q2788">
        <v>20</v>
      </c>
      <c r="R2788">
        <v>1</v>
      </c>
      <c r="S2788">
        <v>20</v>
      </c>
      <c r="T2788">
        <v>1</v>
      </c>
      <c r="U2788">
        <v>8</v>
      </c>
      <c r="V2788">
        <f>COUNTIF(tbl_General[EmployeeID],tbl_General[[#This Row],[EmployeeID]])</f>
        <v>1</v>
      </c>
    </row>
    <row r="2789" spans="1:22" x14ac:dyDescent="0.25">
      <c r="A2789">
        <v>40</v>
      </c>
      <c r="B2789" t="s">
        <v>21</v>
      </c>
      <c r="C2789" t="s">
        <v>22</v>
      </c>
      <c r="D2789" t="s">
        <v>23</v>
      </c>
      <c r="E2789">
        <v>26</v>
      </c>
      <c r="F2789">
        <v>4</v>
      </c>
      <c r="G2789" t="s">
        <v>45</v>
      </c>
      <c r="H2789">
        <v>160</v>
      </c>
      <c r="I2789" t="s">
        <v>25</v>
      </c>
      <c r="J2789">
        <v>1</v>
      </c>
      <c r="K2789" t="s">
        <v>35</v>
      </c>
      <c r="L2789" t="s">
        <v>27</v>
      </c>
      <c r="M2789">
        <v>34820</v>
      </c>
      <c r="N2789">
        <v>0</v>
      </c>
      <c r="O2789">
        <v>18</v>
      </c>
      <c r="P2789">
        <v>1</v>
      </c>
      <c r="Q2789">
        <v>21</v>
      </c>
      <c r="R2789">
        <v>2</v>
      </c>
      <c r="S2789">
        <v>20</v>
      </c>
      <c r="T2789">
        <v>1</v>
      </c>
      <c r="U2789">
        <v>12</v>
      </c>
      <c r="V2789">
        <f>COUNTIF(tbl_General[EmployeeID],tbl_General[[#This Row],[EmployeeID]])</f>
        <v>1</v>
      </c>
    </row>
    <row r="2790" spans="1:22" x14ac:dyDescent="0.25">
      <c r="A2790">
        <v>40</v>
      </c>
      <c r="B2790" t="s">
        <v>21</v>
      </c>
      <c r="C2790" t="s">
        <v>22</v>
      </c>
      <c r="D2790" t="s">
        <v>23</v>
      </c>
      <c r="E2790">
        <v>26</v>
      </c>
      <c r="F2790">
        <v>4</v>
      </c>
      <c r="G2790" t="s">
        <v>45</v>
      </c>
      <c r="H2790">
        <v>1630</v>
      </c>
      <c r="I2790" t="s">
        <v>25</v>
      </c>
      <c r="J2790">
        <v>1</v>
      </c>
      <c r="K2790" t="s">
        <v>35</v>
      </c>
      <c r="L2790" t="s">
        <v>27</v>
      </c>
      <c r="M2790">
        <v>34820</v>
      </c>
      <c r="N2790">
        <v>0</v>
      </c>
      <c r="O2790">
        <v>18</v>
      </c>
      <c r="P2790">
        <v>1</v>
      </c>
      <c r="Q2790">
        <v>21</v>
      </c>
      <c r="R2790">
        <v>2</v>
      </c>
      <c r="S2790">
        <v>20</v>
      </c>
      <c r="T2790">
        <v>1</v>
      </c>
      <c r="U2790">
        <v>12</v>
      </c>
      <c r="V2790">
        <f>COUNTIF(tbl_General[EmployeeID],tbl_General[[#This Row],[EmployeeID]])</f>
        <v>1</v>
      </c>
    </row>
    <row r="2791" spans="1:22" x14ac:dyDescent="0.25">
      <c r="A2791">
        <v>40</v>
      </c>
      <c r="B2791" t="s">
        <v>21</v>
      </c>
      <c r="C2791" t="s">
        <v>22</v>
      </c>
      <c r="D2791" t="s">
        <v>23</v>
      </c>
      <c r="E2791">
        <v>26</v>
      </c>
      <c r="F2791">
        <v>4</v>
      </c>
      <c r="G2791" t="s">
        <v>45</v>
      </c>
      <c r="H2791">
        <v>3100</v>
      </c>
      <c r="I2791" t="s">
        <v>25</v>
      </c>
      <c r="J2791">
        <v>1</v>
      </c>
      <c r="K2791" t="s">
        <v>35</v>
      </c>
      <c r="L2791" t="s">
        <v>27</v>
      </c>
      <c r="M2791">
        <v>34820</v>
      </c>
      <c r="N2791">
        <v>0</v>
      </c>
      <c r="O2791">
        <v>18</v>
      </c>
      <c r="P2791">
        <v>1</v>
      </c>
      <c r="Q2791">
        <v>21</v>
      </c>
      <c r="R2791">
        <v>2</v>
      </c>
      <c r="S2791">
        <v>20</v>
      </c>
      <c r="T2791">
        <v>1</v>
      </c>
      <c r="U2791">
        <v>12</v>
      </c>
      <c r="V2791">
        <f>COUNTIF(tbl_General[EmployeeID],tbl_General[[#This Row],[EmployeeID]])</f>
        <v>1</v>
      </c>
    </row>
    <row r="2792" spans="1:22" x14ac:dyDescent="0.25">
      <c r="A2792">
        <v>39</v>
      </c>
      <c r="B2792" t="s">
        <v>21</v>
      </c>
      <c r="C2792" t="s">
        <v>29</v>
      </c>
      <c r="D2792" t="s">
        <v>30</v>
      </c>
      <c r="E2792">
        <v>26</v>
      </c>
      <c r="F2792">
        <v>4</v>
      </c>
      <c r="G2792" t="s">
        <v>46</v>
      </c>
      <c r="H2792">
        <v>143</v>
      </c>
      <c r="I2792" t="s">
        <v>25</v>
      </c>
      <c r="J2792">
        <v>1</v>
      </c>
      <c r="K2792" t="s">
        <v>35</v>
      </c>
      <c r="L2792" t="s">
        <v>41</v>
      </c>
      <c r="M2792">
        <v>30670</v>
      </c>
      <c r="N2792">
        <v>1</v>
      </c>
      <c r="O2792">
        <v>20</v>
      </c>
      <c r="P2792">
        <v>1</v>
      </c>
      <c r="Q2792">
        <v>21</v>
      </c>
      <c r="R2792">
        <v>5</v>
      </c>
      <c r="S2792">
        <v>21</v>
      </c>
      <c r="T2792">
        <v>1</v>
      </c>
      <c r="U2792">
        <v>6</v>
      </c>
      <c r="V2792">
        <f>COUNTIF(tbl_General[EmployeeID],tbl_General[[#This Row],[EmployeeID]])</f>
        <v>1</v>
      </c>
    </row>
    <row r="2793" spans="1:22" x14ac:dyDescent="0.25">
      <c r="A2793">
        <v>39</v>
      </c>
      <c r="B2793" t="s">
        <v>21</v>
      </c>
      <c r="C2793" t="s">
        <v>29</v>
      </c>
      <c r="D2793" t="s">
        <v>30</v>
      </c>
      <c r="E2793">
        <v>26</v>
      </c>
      <c r="F2793">
        <v>4</v>
      </c>
      <c r="G2793" t="s">
        <v>46</v>
      </c>
      <c r="H2793">
        <v>1613</v>
      </c>
      <c r="I2793" t="s">
        <v>25</v>
      </c>
      <c r="J2793">
        <v>1</v>
      </c>
      <c r="K2793" t="s">
        <v>35</v>
      </c>
      <c r="L2793" t="s">
        <v>41</v>
      </c>
      <c r="M2793">
        <v>30670</v>
      </c>
      <c r="N2793">
        <v>1</v>
      </c>
      <c r="O2793">
        <v>20</v>
      </c>
      <c r="P2793">
        <v>1</v>
      </c>
      <c r="Q2793">
        <v>21</v>
      </c>
      <c r="R2793">
        <v>5</v>
      </c>
      <c r="S2793">
        <v>21</v>
      </c>
      <c r="T2793">
        <v>1</v>
      </c>
      <c r="U2793">
        <v>6</v>
      </c>
      <c r="V2793">
        <f>COUNTIF(tbl_General[EmployeeID],tbl_General[[#This Row],[EmployeeID]])</f>
        <v>1</v>
      </c>
    </row>
    <row r="2794" spans="1:22" x14ac:dyDescent="0.25">
      <c r="A2794">
        <v>39</v>
      </c>
      <c r="B2794" t="s">
        <v>21</v>
      </c>
      <c r="C2794" t="s">
        <v>29</v>
      </c>
      <c r="D2794" t="s">
        <v>30</v>
      </c>
      <c r="E2794">
        <v>26</v>
      </c>
      <c r="F2794">
        <v>4</v>
      </c>
      <c r="G2794" t="s">
        <v>46</v>
      </c>
      <c r="H2794">
        <v>3083</v>
      </c>
      <c r="I2794" t="s">
        <v>25</v>
      </c>
      <c r="J2794">
        <v>1</v>
      </c>
      <c r="K2794" t="s">
        <v>35</v>
      </c>
      <c r="L2794" t="s">
        <v>41</v>
      </c>
      <c r="M2794">
        <v>30670</v>
      </c>
      <c r="N2794">
        <v>1</v>
      </c>
      <c r="O2794">
        <v>20</v>
      </c>
      <c r="P2794">
        <v>1</v>
      </c>
      <c r="Q2794">
        <v>21</v>
      </c>
      <c r="R2794">
        <v>5</v>
      </c>
      <c r="S2794">
        <v>21</v>
      </c>
      <c r="T2794">
        <v>1</v>
      </c>
      <c r="U2794">
        <v>6</v>
      </c>
      <c r="V2794">
        <f>COUNTIF(tbl_General[EmployeeID],tbl_General[[#This Row],[EmployeeID]])</f>
        <v>1</v>
      </c>
    </row>
    <row r="2795" spans="1:22" x14ac:dyDescent="0.25">
      <c r="A2795">
        <v>44</v>
      </c>
      <c r="B2795" t="s">
        <v>21</v>
      </c>
      <c r="C2795" t="s">
        <v>22</v>
      </c>
      <c r="D2795" t="s">
        <v>30</v>
      </c>
      <c r="E2795">
        <v>10</v>
      </c>
      <c r="F2795">
        <v>3</v>
      </c>
      <c r="G2795" t="s">
        <v>46</v>
      </c>
      <c r="H2795">
        <v>883</v>
      </c>
      <c r="I2795" t="s">
        <v>34</v>
      </c>
      <c r="J2795">
        <v>3</v>
      </c>
      <c r="K2795" t="s">
        <v>44</v>
      </c>
      <c r="L2795" t="s">
        <v>41</v>
      </c>
      <c r="M2795">
        <v>25190</v>
      </c>
      <c r="N2795">
        <v>0</v>
      </c>
      <c r="O2795">
        <v>21</v>
      </c>
      <c r="P2795">
        <v>2</v>
      </c>
      <c r="Q2795">
        <v>23</v>
      </c>
      <c r="R2795">
        <v>2</v>
      </c>
      <c r="S2795">
        <v>22</v>
      </c>
      <c r="T2795">
        <v>1</v>
      </c>
      <c r="U2795">
        <v>10</v>
      </c>
      <c r="V2795">
        <f>COUNTIF(tbl_General[EmployeeID],tbl_General[[#This Row],[EmployeeID]])</f>
        <v>1</v>
      </c>
    </row>
    <row r="2796" spans="1:22" x14ac:dyDescent="0.25">
      <c r="A2796">
        <v>44</v>
      </c>
      <c r="B2796" t="s">
        <v>21</v>
      </c>
      <c r="C2796" t="s">
        <v>22</v>
      </c>
      <c r="D2796" t="s">
        <v>30</v>
      </c>
      <c r="E2796">
        <v>10</v>
      </c>
      <c r="F2796">
        <v>3</v>
      </c>
      <c r="G2796" t="s">
        <v>46</v>
      </c>
      <c r="H2796">
        <v>2353</v>
      </c>
      <c r="I2796" t="s">
        <v>34</v>
      </c>
      <c r="J2796">
        <v>3</v>
      </c>
      <c r="K2796" t="s">
        <v>44</v>
      </c>
      <c r="L2796" t="s">
        <v>41</v>
      </c>
      <c r="M2796">
        <v>25190</v>
      </c>
      <c r="N2796">
        <v>0</v>
      </c>
      <c r="O2796">
        <v>21</v>
      </c>
      <c r="P2796">
        <v>2</v>
      </c>
      <c r="Q2796">
        <v>23</v>
      </c>
      <c r="R2796">
        <v>2</v>
      </c>
      <c r="S2796">
        <v>22</v>
      </c>
      <c r="T2796">
        <v>1</v>
      </c>
      <c r="U2796">
        <v>10</v>
      </c>
      <c r="V2796">
        <f>COUNTIF(tbl_General[EmployeeID],tbl_General[[#This Row],[EmployeeID]])</f>
        <v>1</v>
      </c>
    </row>
    <row r="2797" spans="1:22" x14ac:dyDescent="0.25">
      <c r="A2797">
        <v>44</v>
      </c>
      <c r="B2797" t="s">
        <v>21</v>
      </c>
      <c r="C2797" t="s">
        <v>22</v>
      </c>
      <c r="D2797" t="s">
        <v>30</v>
      </c>
      <c r="E2797">
        <v>10</v>
      </c>
      <c r="F2797">
        <v>3</v>
      </c>
      <c r="G2797" t="s">
        <v>46</v>
      </c>
      <c r="H2797">
        <v>3823</v>
      </c>
      <c r="I2797" t="s">
        <v>34</v>
      </c>
      <c r="J2797">
        <v>3</v>
      </c>
      <c r="K2797" t="s">
        <v>44</v>
      </c>
      <c r="L2797" t="s">
        <v>41</v>
      </c>
      <c r="M2797">
        <v>25190</v>
      </c>
      <c r="N2797">
        <v>0</v>
      </c>
      <c r="O2797">
        <v>21</v>
      </c>
      <c r="P2797">
        <v>2</v>
      </c>
      <c r="Q2797">
        <v>23</v>
      </c>
      <c r="R2797">
        <v>2</v>
      </c>
      <c r="S2797">
        <v>22</v>
      </c>
      <c r="T2797">
        <v>1</v>
      </c>
      <c r="U2797">
        <v>10</v>
      </c>
      <c r="V2797">
        <f>COUNTIF(tbl_General[EmployeeID],tbl_General[[#This Row],[EmployeeID]])</f>
        <v>1</v>
      </c>
    </row>
    <row r="2798" spans="1:22" x14ac:dyDescent="0.25">
      <c r="A2798">
        <v>45</v>
      </c>
      <c r="B2798" t="s">
        <v>21</v>
      </c>
      <c r="C2798" t="s">
        <v>22</v>
      </c>
      <c r="D2798" t="s">
        <v>30</v>
      </c>
      <c r="E2798">
        <v>18</v>
      </c>
      <c r="F2798">
        <v>1</v>
      </c>
      <c r="G2798" t="s">
        <v>24</v>
      </c>
      <c r="H2798">
        <v>1457</v>
      </c>
      <c r="I2798" t="s">
        <v>25</v>
      </c>
      <c r="J2798">
        <v>2</v>
      </c>
      <c r="K2798" t="s">
        <v>43</v>
      </c>
      <c r="L2798" t="s">
        <v>27</v>
      </c>
      <c r="M2798">
        <v>58110</v>
      </c>
      <c r="N2798">
        <v>0</v>
      </c>
      <c r="O2798">
        <v>14</v>
      </c>
      <c r="P2798">
        <v>0</v>
      </c>
      <c r="Q2798">
        <v>25</v>
      </c>
      <c r="R2798">
        <v>4</v>
      </c>
      <c r="S2798">
        <v>24</v>
      </c>
      <c r="T2798">
        <v>1</v>
      </c>
      <c r="U2798">
        <v>7</v>
      </c>
      <c r="V2798">
        <f>COUNTIF(tbl_General[EmployeeID],tbl_General[[#This Row],[EmployeeID]])</f>
        <v>1</v>
      </c>
    </row>
    <row r="2799" spans="1:22" x14ac:dyDescent="0.25">
      <c r="A2799">
        <v>45</v>
      </c>
      <c r="B2799" t="s">
        <v>21</v>
      </c>
      <c r="C2799" t="s">
        <v>22</v>
      </c>
      <c r="D2799" t="s">
        <v>30</v>
      </c>
      <c r="E2799">
        <v>18</v>
      </c>
      <c r="F2799">
        <v>1</v>
      </c>
      <c r="G2799" t="s">
        <v>24</v>
      </c>
      <c r="H2799">
        <v>2927</v>
      </c>
      <c r="I2799" t="s">
        <v>25</v>
      </c>
      <c r="J2799">
        <v>2</v>
      </c>
      <c r="K2799" t="s">
        <v>43</v>
      </c>
      <c r="L2799" t="s">
        <v>27</v>
      </c>
      <c r="M2799">
        <v>58110</v>
      </c>
      <c r="N2799">
        <v>0</v>
      </c>
      <c r="O2799">
        <v>14</v>
      </c>
      <c r="P2799">
        <v>0</v>
      </c>
      <c r="Q2799">
        <v>25</v>
      </c>
      <c r="R2799">
        <v>4</v>
      </c>
      <c r="S2799">
        <v>24</v>
      </c>
      <c r="T2799">
        <v>1</v>
      </c>
      <c r="U2799">
        <v>7</v>
      </c>
      <c r="V2799">
        <f>COUNTIF(tbl_General[EmployeeID],tbl_General[[#This Row],[EmployeeID]])</f>
        <v>1</v>
      </c>
    </row>
    <row r="2800" spans="1:22" x14ac:dyDescent="0.25">
      <c r="A2800">
        <v>45</v>
      </c>
      <c r="B2800" t="s">
        <v>21</v>
      </c>
      <c r="C2800" t="s">
        <v>22</v>
      </c>
      <c r="D2800" t="s">
        <v>30</v>
      </c>
      <c r="E2800">
        <v>18</v>
      </c>
      <c r="F2800">
        <v>1</v>
      </c>
      <c r="G2800" t="s">
        <v>24</v>
      </c>
      <c r="H2800">
        <v>4397</v>
      </c>
      <c r="I2800" t="s">
        <v>25</v>
      </c>
      <c r="J2800">
        <v>2</v>
      </c>
      <c r="K2800" t="s">
        <v>43</v>
      </c>
      <c r="L2800" t="s">
        <v>27</v>
      </c>
      <c r="M2800">
        <v>58110</v>
      </c>
      <c r="N2800">
        <v>0</v>
      </c>
      <c r="O2800">
        <v>14</v>
      </c>
      <c r="P2800">
        <v>0</v>
      </c>
      <c r="Q2800">
        <v>25</v>
      </c>
      <c r="R2800">
        <v>4</v>
      </c>
      <c r="S2800">
        <v>24</v>
      </c>
      <c r="T2800">
        <v>1</v>
      </c>
      <c r="U2800">
        <v>7</v>
      </c>
      <c r="V2800">
        <f>COUNTIF(tbl_General[EmployeeID],tbl_General[[#This Row],[EmployeeID]])</f>
        <v>1</v>
      </c>
    </row>
    <row r="2801" spans="1:22" x14ac:dyDescent="0.25">
      <c r="A2801">
        <v>45</v>
      </c>
      <c r="B2801" t="s">
        <v>28</v>
      </c>
      <c r="C2801" t="s">
        <v>22</v>
      </c>
      <c r="D2801" t="s">
        <v>37</v>
      </c>
      <c r="E2801">
        <v>12</v>
      </c>
      <c r="F2801">
        <v>3</v>
      </c>
      <c r="G2801" t="s">
        <v>37</v>
      </c>
      <c r="H2801">
        <v>656</v>
      </c>
      <c r="I2801" t="s">
        <v>34</v>
      </c>
      <c r="J2801">
        <v>2</v>
      </c>
      <c r="K2801" t="s">
        <v>40</v>
      </c>
      <c r="L2801" t="s">
        <v>32</v>
      </c>
      <c r="M2801">
        <v>43060</v>
      </c>
      <c r="N2801">
        <v>2</v>
      </c>
      <c r="O2801">
        <v>11</v>
      </c>
      <c r="P2801">
        <v>2</v>
      </c>
      <c r="Q2801">
        <v>26</v>
      </c>
      <c r="R2801">
        <v>3</v>
      </c>
      <c r="S2801">
        <v>24</v>
      </c>
      <c r="T2801">
        <v>1</v>
      </c>
      <c r="U2801">
        <v>11</v>
      </c>
      <c r="V2801">
        <f>COUNTIF(tbl_General[EmployeeID],tbl_General[[#This Row],[EmployeeID]])</f>
        <v>1</v>
      </c>
    </row>
    <row r="2802" spans="1:22" x14ac:dyDescent="0.25">
      <c r="A2802">
        <v>45</v>
      </c>
      <c r="B2802" t="s">
        <v>28</v>
      </c>
      <c r="C2802" t="s">
        <v>22</v>
      </c>
      <c r="D2802" t="s">
        <v>37</v>
      </c>
      <c r="E2802">
        <v>12</v>
      </c>
      <c r="F2802">
        <v>3</v>
      </c>
      <c r="G2802" t="s">
        <v>37</v>
      </c>
      <c r="H2802">
        <v>2126</v>
      </c>
      <c r="I2802" t="s">
        <v>34</v>
      </c>
      <c r="J2802">
        <v>2</v>
      </c>
      <c r="K2802" t="s">
        <v>40</v>
      </c>
      <c r="L2802" t="s">
        <v>32</v>
      </c>
      <c r="M2802">
        <v>43060</v>
      </c>
      <c r="N2802">
        <v>2</v>
      </c>
      <c r="O2802">
        <v>11</v>
      </c>
      <c r="P2802">
        <v>2</v>
      </c>
      <c r="Q2802">
        <v>26</v>
      </c>
      <c r="R2802">
        <v>3</v>
      </c>
      <c r="S2802">
        <v>24</v>
      </c>
      <c r="T2802">
        <v>1</v>
      </c>
      <c r="U2802">
        <v>11</v>
      </c>
      <c r="V2802">
        <f>COUNTIF(tbl_General[EmployeeID],tbl_General[[#This Row],[EmployeeID]])</f>
        <v>1</v>
      </c>
    </row>
    <row r="2803" spans="1:22" x14ac:dyDescent="0.25">
      <c r="A2803">
        <v>45</v>
      </c>
      <c r="B2803" t="s">
        <v>28</v>
      </c>
      <c r="C2803" t="s">
        <v>22</v>
      </c>
      <c r="D2803" t="s">
        <v>37</v>
      </c>
      <c r="E2803">
        <v>12</v>
      </c>
      <c r="F2803">
        <v>3</v>
      </c>
      <c r="G2803" t="s">
        <v>37</v>
      </c>
      <c r="H2803">
        <v>3596</v>
      </c>
      <c r="I2803" t="s">
        <v>34</v>
      </c>
      <c r="J2803">
        <v>2</v>
      </c>
      <c r="K2803" t="s">
        <v>40</v>
      </c>
      <c r="L2803" t="s">
        <v>32</v>
      </c>
      <c r="M2803">
        <v>43060</v>
      </c>
      <c r="N2803">
        <v>2</v>
      </c>
      <c r="O2803">
        <v>11</v>
      </c>
      <c r="P2803">
        <v>2</v>
      </c>
      <c r="Q2803">
        <v>26</v>
      </c>
      <c r="R2803">
        <v>3</v>
      </c>
      <c r="S2803">
        <v>24</v>
      </c>
      <c r="T2803">
        <v>1</v>
      </c>
      <c r="U2803">
        <v>11</v>
      </c>
      <c r="V2803">
        <f>COUNTIF(tbl_General[EmployeeID],tbl_General[[#This Row],[EmployeeID]])</f>
        <v>1</v>
      </c>
    </row>
    <row r="2804" spans="1:22" x14ac:dyDescent="0.25">
      <c r="A2804">
        <v>49</v>
      </c>
      <c r="B2804" t="s">
        <v>21</v>
      </c>
      <c r="C2804" t="s">
        <v>22</v>
      </c>
      <c r="D2804" t="s">
        <v>30</v>
      </c>
      <c r="E2804">
        <v>25</v>
      </c>
      <c r="F2804">
        <v>2</v>
      </c>
      <c r="G2804" t="s">
        <v>24</v>
      </c>
      <c r="H2804">
        <v>420</v>
      </c>
      <c r="I2804" t="s">
        <v>25</v>
      </c>
      <c r="J2804">
        <v>2</v>
      </c>
      <c r="K2804" t="s">
        <v>35</v>
      </c>
      <c r="L2804" t="s">
        <v>27</v>
      </c>
      <c r="M2804">
        <v>43450</v>
      </c>
      <c r="N2804">
        <v>4</v>
      </c>
      <c r="O2804">
        <v>15</v>
      </c>
      <c r="P2804">
        <v>0</v>
      </c>
      <c r="Q2804">
        <v>29</v>
      </c>
      <c r="R2804">
        <v>3</v>
      </c>
      <c r="S2804">
        <v>26</v>
      </c>
      <c r="T2804">
        <v>1</v>
      </c>
      <c r="U2804">
        <v>7</v>
      </c>
      <c r="V2804">
        <f>COUNTIF(tbl_General[EmployeeID],tbl_General[[#This Row],[EmployeeID]])</f>
        <v>1</v>
      </c>
    </row>
    <row r="2805" spans="1:22" x14ac:dyDescent="0.25">
      <c r="A2805">
        <v>49</v>
      </c>
      <c r="B2805" t="s">
        <v>21</v>
      </c>
      <c r="C2805" t="s">
        <v>22</v>
      </c>
      <c r="D2805" t="s">
        <v>30</v>
      </c>
      <c r="E2805">
        <v>25</v>
      </c>
      <c r="F2805">
        <v>2</v>
      </c>
      <c r="G2805" t="s">
        <v>24</v>
      </c>
      <c r="H2805">
        <v>1890</v>
      </c>
      <c r="I2805" t="s">
        <v>25</v>
      </c>
      <c r="J2805">
        <v>2</v>
      </c>
      <c r="K2805" t="s">
        <v>35</v>
      </c>
      <c r="L2805" t="s">
        <v>27</v>
      </c>
      <c r="M2805">
        <v>43450</v>
      </c>
      <c r="N2805">
        <v>4</v>
      </c>
      <c r="O2805">
        <v>15</v>
      </c>
      <c r="P2805">
        <v>0</v>
      </c>
      <c r="Q2805">
        <v>29</v>
      </c>
      <c r="R2805">
        <v>3</v>
      </c>
      <c r="S2805">
        <v>26</v>
      </c>
      <c r="T2805">
        <v>1</v>
      </c>
      <c r="U2805">
        <v>7</v>
      </c>
      <c r="V2805">
        <f>COUNTIF(tbl_General[EmployeeID],tbl_General[[#This Row],[EmployeeID]])</f>
        <v>1</v>
      </c>
    </row>
    <row r="2806" spans="1:22" x14ac:dyDescent="0.25">
      <c r="A2806">
        <v>49</v>
      </c>
      <c r="B2806" t="s">
        <v>21</v>
      </c>
      <c r="C2806" t="s">
        <v>22</v>
      </c>
      <c r="D2806" t="s">
        <v>30</v>
      </c>
      <c r="E2806">
        <v>25</v>
      </c>
      <c r="F2806">
        <v>2</v>
      </c>
      <c r="G2806" t="s">
        <v>24</v>
      </c>
      <c r="H2806">
        <v>3360</v>
      </c>
      <c r="I2806" t="s">
        <v>25</v>
      </c>
      <c r="J2806">
        <v>2</v>
      </c>
      <c r="K2806" t="s">
        <v>35</v>
      </c>
      <c r="L2806" t="s">
        <v>27</v>
      </c>
      <c r="M2806">
        <v>43450</v>
      </c>
      <c r="N2806">
        <v>4</v>
      </c>
      <c r="O2806">
        <v>15</v>
      </c>
      <c r="P2806">
        <v>0</v>
      </c>
      <c r="Q2806">
        <v>29</v>
      </c>
      <c r="R2806">
        <v>3</v>
      </c>
      <c r="S2806">
        <v>26</v>
      </c>
      <c r="T2806">
        <v>1</v>
      </c>
      <c r="U2806">
        <v>7</v>
      </c>
      <c r="V2806">
        <f>COUNTIF(tbl_General[EmployeeID],tbl_General[[#This Row],[EmployeeID]])</f>
        <v>1</v>
      </c>
    </row>
    <row r="2807" spans="1:22" x14ac:dyDescent="0.25">
      <c r="A2807">
        <v>53</v>
      </c>
      <c r="B2807" t="s">
        <v>28</v>
      </c>
      <c r="C2807" t="s">
        <v>22</v>
      </c>
      <c r="D2807" t="s">
        <v>30</v>
      </c>
      <c r="E2807">
        <v>19</v>
      </c>
      <c r="F2807">
        <v>3</v>
      </c>
      <c r="G2807" t="s">
        <v>24</v>
      </c>
      <c r="H2807">
        <v>854</v>
      </c>
      <c r="I2807" t="s">
        <v>34</v>
      </c>
      <c r="J2807">
        <v>2</v>
      </c>
      <c r="K2807" t="s">
        <v>44</v>
      </c>
      <c r="L2807" t="s">
        <v>27</v>
      </c>
      <c r="M2807">
        <v>25590</v>
      </c>
      <c r="N2807">
        <v>0</v>
      </c>
      <c r="O2807">
        <v>25</v>
      </c>
      <c r="P2807">
        <v>0</v>
      </c>
      <c r="Q2807">
        <v>34</v>
      </c>
      <c r="R2807">
        <v>2</v>
      </c>
      <c r="S2807">
        <v>33</v>
      </c>
      <c r="T2807">
        <v>1</v>
      </c>
      <c r="U2807">
        <v>9</v>
      </c>
      <c r="V2807">
        <f>COUNTIF(tbl_General[EmployeeID],tbl_General[[#This Row],[EmployeeID]])</f>
        <v>1</v>
      </c>
    </row>
    <row r="2808" spans="1:22" x14ac:dyDescent="0.25">
      <c r="A2808">
        <v>53</v>
      </c>
      <c r="B2808" t="s">
        <v>28</v>
      </c>
      <c r="C2808" t="s">
        <v>22</v>
      </c>
      <c r="D2808" t="s">
        <v>30</v>
      </c>
      <c r="E2808">
        <v>19</v>
      </c>
      <c r="F2808">
        <v>3</v>
      </c>
      <c r="G2808" t="s">
        <v>24</v>
      </c>
      <c r="H2808">
        <v>2324</v>
      </c>
      <c r="I2808" t="s">
        <v>34</v>
      </c>
      <c r="J2808">
        <v>2</v>
      </c>
      <c r="K2808" t="s">
        <v>44</v>
      </c>
      <c r="L2808" t="s">
        <v>27</v>
      </c>
      <c r="M2808">
        <v>25590</v>
      </c>
      <c r="N2808">
        <v>0</v>
      </c>
      <c r="O2808">
        <v>25</v>
      </c>
      <c r="P2808">
        <v>0</v>
      </c>
      <c r="Q2808">
        <v>34</v>
      </c>
      <c r="R2808">
        <v>2</v>
      </c>
      <c r="S2808">
        <v>33</v>
      </c>
      <c r="T2808">
        <v>1</v>
      </c>
      <c r="U2808">
        <v>9</v>
      </c>
      <c r="V2808">
        <f>COUNTIF(tbl_General[EmployeeID],tbl_General[[#This Row],[EmployeeID]])</f>
        <v>1</v>
      </c>
    </row>
    <row r="2809" spans="1:22" x14ac:dyDescent="0.25">
      <c r="A2809">
        <v>53</v>
      </c>
      <c r="B2809" t="s">
        <v>28</v>
      </c>
      <c r="C2809" t="s">
        <v>22</v>
      </c>
      <c r="D2809" t="s">
        <v>30</v>
      </c>
      <c r="E2809">
        <v>19</v>
      </c>
      <c r="F2809">
        <v>3</v>
      </c>
      <c r="G2809" t="s">
        <v>24</v>
      </c>
      <c r="H2809">
        <v>3794</v>
      </c>
      <c r="I2809" t="s">
        <v>34</v>
      </c>
      <c r="J2809">
        <v>2</v>
      </c>
      <c r="K2809" t="s">
        <v>44</v>
      </c>
      <c r="L2809" t="s">
        <v>27</v>
      </c>
      <c r="M2809">
        <v>25590</v>
      </c>
      <c r="N2809">
        <v>0</v>
      </c>
      <c r="O2809">
        <v>25</v>
      </c>
      <c r="P2809">
        <v>0</v>
      </c>
      <c r="Q2809">
        <v>34</v>
      </c>
      <c r="R2809">
        <v>2</v>
      </c>
      <c r="S2809">
        <v>33</v>
      </c>
      <c r="T2809">
        <v>1</v>
      </c>
      <c r="U2809">
        <v>9</v>
      </c>
      <c r="V2809">
        <f>COUNTIF(tbl_General[EmployeeID],tbl_General[[#This Row],[EmployeeID]])</f>
        <v>1</v>
      </c>
    </row>
    <row r="2810" spans="1:22" x14ac:dyDescent="0.25">
      <c r="A2810">
        <v>52</v>
      </c>
      <c r="B2810" t="s">
        <v>21</v>
      </c>
      <c r="C2810" t="s">
        <v>22</v>
      </c>
      <c r="D2810" t="s">
        <v>23</v>
      </c>
      <c r="E2810">
        <v>21</v>
      </c>
      <c r="F2810">
        <v>5</v>
      </c>
      <c r="G2810" t="s">
        <v>46</v>
      </c>
      <c r="H2810">
        <v>304</v>
      </c>
      <c r="I2810" t="s">
        <v>34</v>
      </c>
      <c r="J2810">
        <v>3</v>
      </c>
      <c r="K2810" t="s">
        <v>44</v>
      </c>
      <c r="L2810" t="s">
        <v>27</v>
      </c>
      <c r="M2810">
        <v>28890</v>
      </c>
      <c r="N2810">
        <v>1</v>
      </c>
      <c r="O2810">
        <v>11</v>
      </c>
      <c r="P2810">
        <v>1</v>
      </c>
      <c r="Q2810">
        <v>34</v>
      </c>
      <c r="R2810">
        <v>2</v>
      </c>
      <c r="S2810">
        <v>34</v>
      </c>
      <c r="T2810">
        <v>1</v>
      </c>
      <c r="U2810">
        <v>16</v>
      </c>
      <c r="V2810">
        <f>COUNTIF(tbl_General[EmployeeID],tbl_General[[#This Row],[EmployeeID]])</f>
        <v>1</v>
      </c>
    </row>
    <row r="2811" spans="1:22" x14ac:dyDescent="0.25">
      <c r="A2811">
        <v>52</v>
      </c>
      <c r="B2811" t="s">
        <v>21</v>
      </c>
      <c r="C2811" t="s">
        <v>22</v>
      </c>
      <c r="D2811" t="s">
        <v>23</v>
      </c>
      <c r="E2811">
        <v>21</v>
      </c>
      <c r="F2811">
        <v>5</v>
      </c>
      <c r="G2811" t="s">
        <v>46</v>
      </c>
      <c r="H2811">
        <v>1774</v>
      </c>
      <c r="I2811" t="s">
        <v>34</v>
      </c>
      <c r="J2811">
        <v>3</v>
      </c>
      <c r="K2811" t="s">
        <v>44</v>
      </c>
      <c r="L2811" t="s">
        <v>27</v>
      </c>
      <c r="M2811">
        <v>28890</v>
      </c>
      <c r="N2811">
        <v>1</v>
      </c>
      <c r="O2811">
        <v>11</v>
      </c>
      <c r="P2811">
        <v>1</v>
      </c>
      <c r="Q2811">
        <v>34</v>
      </c>
      <c r="R2811">
        <v>2</v>
      </c>
      <c r="S2811">
        <v>34</v>
      </c>
      <c r="T2811">
        <v>1</v>
      </c>
      <c r="U2811">
        <v>16</v>
      </c>
      <c r="V2811">
        <f>COUNTIF(tbl_General[EmployeeID],tbl_General[[#This Row],[EmployeeID]])</f>
        <v>1</v>
      </c>
    </row>
    <row r="2812" spans="1:22" x14ac:dyDescent="0.25">
      <c r="A2812">
        <v>52</v>
      </c>
      <c r="B2812" t="s">
        <v>21</v>
      </c>
      <c r="C2812" t="s">
        <v>22</v>
      </c>
      <c r="D2812" t="s">
        <v>23</v>
      </c>
      <c r="E2812">
        <v>21</v>
      </c>
      <c r="F2812">
        <v>5</v>
      </c>
      <c r="G2812" t="s">
        <v>46</v>
      </c>
      <c r="H2812">
        <v>3244</v>
      </c>
      <c r="I2812" t="s">
        <v>34</v>
      </c>
      <c r="J2812">
        <v>3</v>
      </c>
      <c r="K2812" t="s">
        <v>44</v>
      </c>
      <c r="L2812" t="s">
        <v>27</v>
      </c>
      <c r="M2812">
        <v>28890</v>
      </c>
      <c r="N2812">
        <v>1</v>
      </c>
      <c r="O2812">
        <v>11</v>
      </c>
      <c r="P2812">
        <v>1</v>
      </c>
      <c r="Q2812">
        <v>34</v>
      </c>
      <c r="R2812">
        <v>2</v>
      </c>
      <c r="S2812">
        <v>34</v>
      </c>
      <c r="T2812">
        <v>1</v>
      </c>
      <c r="U2812">
        <v>16</v>
      </c>
      <c r="V2812">
        <f>COUNTIF(tbl_General[EmployeeID],tbl_General[[#This Row],[EmployeeID]])</f>
        <v>1</v>
      </c>
    </row>
    <row r="2813" spans="1:22" x14ac:dyDescent="0.25">
      <c r="A2813">
        <v>58</v>
      </c>
      <c r="B2813" t="s">
        <v>21</v>
      </c>
      <c r="C2813" t="s">
        <v>22</v>
      </c>
      <c r="D2813" t="s">
        <v>30</v>
      </c>
      <c r="E2813">
        <v>8</v>
      </c>
      <c r="F2813">
        <v>4</v>
      </c>
      <c r="G2813" t="s">
        <v>24</v>
      </c>
      <c r="H2813">
        <v>1311</v>
      </c>
      <c r="I2813" t="s">
        <v>34</v>
      </c>
      <c r="J2813">
        <v>2</v>
      </c>
      <c r="K2813" t="s">
        <v>35</v>
      </c>
      <c r="L2813" t="s">
        <v>32</v>
      </c>
      <c r="M2813">
        <v>29720</v>
      </c>
      <c r="N2813">
        <v>0</v>
      </c>
      <c r="O2813">
        <v>14</v>
      </c>
      <c r="P2813">
        <v>0</v>
      </c>
      <c r="Q2813">
        <v>38</v>
      </c>
      <c r="R2813">
        <v>2</v>
      </c>
      <c r="S2813">
        <v>37</v>
      </c>
      <c r="T2813">
        <v>1</v>
      </c>
      <c r="U2813">
        <v>8</v>
      </c>
      <c r="V2813">
        <f>COUNTIF(tbl_General[EmployeeID],tbl_General[[#This Row],[EmployeeID]])</f>
        <v>1</v>
      </c>
    </row>
    <row r="2814" spans="1:22" x14ac:dyDescent="0.25">
      <c r="A2814">
        <v>58</v>
      </c>
      <c r="B2814" t="s">
        <v>21</v>
      </c>
      <c r="C2814" t="s">
        <v>22</v>
      </c>
      <c r="D2814" t="s">
        <v>30</v>
      </c>
      <c r="E2814">
        <v>8</v>
      </c>
      <c r="F2814">
        <v>4</v>
      </c>
      <c r="G2814" t="s">
        <v>24</v>
      </c>
      <c r="H2814">
        <v>2781</v>
      </c>
      <c r="I2814" t="s">
        <v>34</v>
      </c>
      <c r="J2814">
        <v>2</v>
      </c>
      <c r="K2814" t="s">
        <v>35</v>
      </c>
      <c r="L2814" t="s">
        <v>32</v>
      </c>
      <c r="M2814">
        <v>29720</v>
      </c>
      <c r="N2814">
        <v>0</v>
      </c>
      <c r="O2814">
        <v>14</v>
      </c>
      <c r="P2814">
        <v>0</v>
      </c>
      <c r="Q2814">
        <v>38</v>
      </c>
      <c r="R2814">
        <v>2</v>
      </c>
      <c r="S2814">
        <v>37</v>
      </c>
      <c r="T2814">
        <v>1</v>
      </c>
      <c r="U2814">
        <v>8</v>
      </c>
      <c r="V2814">
        <f>COUNTIF(tbl_General[EmployeeID],tbl_General[[#This Row],[EmployeeID]])</f>
        <v>1</v>
      </c>
    </row>
    <row r="2815" spans="1:22" x14ac:dyDescent="0.25">
      <c r="A2815">
        <v>58</v>
      </c>
      <c r="B2815" t="s">
        <v>21</v>
      </c>
      <c r="C2815" t="s">
        <v>22</v>
      </c>
      <c r="D2815" t="s">
        <v>30</v>
      </c>
      <c r="E2815">
        <v>8</v>
      </c>
      <c r="F2815">
        <v>4</v>
      </c>
      <c r="G2815" t="s">
        <v>24</v>
      </c>
      <c r="H2815">
        <v>4251</v>
      </c>
      <c r="I2815" t="s">
        <v>34</v>
      </c>
      <c r="J2815">
        <v>2</v>
      </c>
      <c r="K2815" t="s">
        <v>35</v>
      </c>
      <c r="L2815" t="s">
        <v>32</v>
      </c>
      <c r="M2815">
        <v>29720</v>
      </c>
      <c r="N2815">
        <v>0</v>
      </c>
      <c r="O2815">
        <v>14</v>
      </c>
      <c r="P2815">
        <v>0</v>
      </c>
      <c r="Q2815">
        <v>38</v>
      </c>
      <c r="R2815">
        <v>2</v>
      </c>
      <c r="S2815">
        <v>37</v>
      </c>
      <c r="T2815">
        <v>1</v>
      </c>
      <c r="U2815">
        <v>8</v>
      </c>
      <c r="V2815">
        <f>COUNTIF(tbl_General[EmployeeID],tbl_General[[#This Row],[EmployeeID]])</f>
        <v>1</v>
      </c>
    </row>
    <row r="2816" spans="1:22" x14ac:dyDescent="0.25">
      <c r="A2816">
        <v>28</v>
      </c>
      <c r="B2816" t="s">
        <v>21</v>
      </c>
      <c r="C2816" t="s">
        <v>29</v>
      </c>
      <c r="D2816" t="s">
        <v>30</v>
      </c>
      <c r="E2816">
        <v>2</v>
      </c>
      <c r="F2816">
        <v>3</v>
      </c>
      <c r="G2816" t="s">
        <v>24</v>
      </c>
      <c r="H2816">
        <v>672</v>
      </c>
      <c r="I2816" t="s">
        <v>25</v>
      </c>
      <c r="J2816">
        <v>2</v>
      </c>
      <c r="K2816" t="s">
        <v>43</v>
      </c>
      <c r="L2816" t="s">
        <v>27</v>
      </c>
      <c r="M2816">
        <v>21270</v>
      </c>
      <c r="N2816">
        <v>1</v>
      </c>
      <c r="O2816">
        <v>14</v>
      </c>
      <c r="P2816">
        <v>0</v>
      </c>
      <c r="Q2816">
        <v>2</v>
      </c>
      <c r="R2816">
        <v>3</v>
      </c>
      <c r="S2816">
        <v>2</v>
      </c>
      <c r="T2816">
        <v>2</v>
      </c>
      <c r="U2816">
        <v>2</v>
      </c>
      <c r="V2816">
        <f>COUNTIF(tbl_General[EmployeeID],tbl_General[[#This Row],[EmployeeID]])</f>
        <v>1</v>
      </c>
    </row>
    <row r="2817" spans="1:22" x14ac:dyDescent="0.25">
      <c r="A2817">
        <v>28</v>
      </c>
      <c r="B2817" t="s">
        <v>21</v>
      </c>
      <c r="C2817" t="s">
        <v>29</v>
      </c>
      <c r="D2817" t="s">
        <v>30</v>
      </c>
      <c r="E2817">
        <v>2</v>
      </c>
      <c r="F2817">
        <v>3</v>
      </c>
      <c r="G2817" t="s">
        <v>24</v>
      </c>
      <c r="H2817">
        <v>2142</v>
      </c>
      <c r="I2817" t="s">
        <v>25</v>
      </c>
      <c r="J2817">
        <v>2</v>
      </c>
      <c r="K2817" t="s">
        <v>43</v>
      </c>
      <c r="L2817" t="s">
        <v>27</v>
      </c>
      <c r="M2817">
        <v>21270</v>
      </c>
      <c r="N2817">
        <v>1</v>
      </c>
      <c r="O2817">
        <v>14</v>
      </c>
      <c r="P2817">
        <v>0</v>
      </c>
      <c r="Q2817">
        <v>2</v>
      </c>
      <c r="R2817">
        <v>3</v>
      </c>
      <c r="S2817">
        <v>2</v>
      </c>
      <c r="T2817">
        <v>2</v>
      </c>
      <c r="U2817">
        <v>2</v>
      </c>
      <c r="V2817">
        <f>COUNTIF(tbl_General[EmployeeID],tbl_General[[#This Row],[EmployeeID]])</f>
        <v>1</v>
      </c>
    </row>
    <row r="2818" spans="1:22" x14ac:dyDescent="0.25">
      <c r="A2818">
        <v>28</v>
      </c>
      <c r="B2818" t="s">
        <v>21</v>
      </c>
      <c r="C2818" t="s">
        <v>29</v>
      </c>
      <c r="D2818" t="s">
        <v>30</v>
      </c>
      <c r="E2818">
        <v>2</v>
      </c>
      <c r="F2818">
        <v>3</v>
      </c>
      <c r="G2818" t="s">
        <v>24</v>
      </c>
      <c r="H2818">
        <v>3612</v>
      </c>
      <c r="I2818" t="s">
        <v>25</v>
      </c>
      <c r="J2818">
        <v>2</v>
      </c>
      <c r="K2818" t="s">
        <v>43</v>
      </c>
      <c r="L2818" t="s">
        <v>27</v>
      </c>
      <c r="M2818">
        <v>21270</v>
      </c>
      <c r="N2818">
        <v>1</v>
      </c>
      <c r="O2818">
        <v>14</v>
      </c>
      <c r="P2818">
        <v>0</v>
      </c>
      <c r="Q2818">
        <v>2</v>
      </c>
      <c r="R2818">
        <v>3</v>
      </c>
      <c r="S2818">
        <v>2</v>
      </c>
      <c r="T2818">
        <v>2</v>
      </c>
      <c r="U2818">
        <v>2</v>
      </c>
      <c r="V2818">
        <f>COUNTIF(tbl_General[EmployeeID],tbl_General[[#This Row],[EmployeeID]])</f>
        <v>1</v>
      </c>
    </row>
    <row r="2819" spans="1:22" x14ac:dyDescent="0.25">
      <c r="A2819">
        <v>58</v>
      </c>
      <c r="B2819" t="s">
        <v>21</v>
      </c>
      <c r="C2819" t="s">
        <v>22</v>
      </c>
      <c r="D2819" t="s">
        <v>30</v>
      </c>
      <c r="E2819">
        <v>27</v>
      </c>
      <c r="F2819">
        <v>3</v>
      </c>
      <c r="G2819" t="s">
        <v>33</v>
      </c>
      <c r="H2819">
        <v>681</v>
      </c>
      <c r="I2819" t="s">
        <v>34</v>
      </c>
      <c r="J2819">
        <v>2</v>
      </c>
      <c r="K2819" t="s">
        <v>40</v>
      </c>
      <c r="L2819" t="s">
        <v>41</v>
      </c>
      <c r="M2819">
        <v>21870</v>
      </c>
      <c r="N2819">
        <v>1</v>
      </c>
      <c r="O2819">
        <v>18</v>
      </c>
      <c r="P2819">
        <v>1</v>
      </c>
      <c r="Q2819">
        <v>2</v>
      </c>
      <c r="R2819">
        <v>1</v>
      </c>
      <c r="S2819">
        <v>2</v>
      </c>
      <c r="T2819">
        <v>2</v>
      </c>
      <c r="U2819">
        <v>2</v>
      </c>
      <c r="V2819">
        <f>COUNTIF(tbl_General[EmployeeID],tbl_General[[#This Row],[EmployeeID]])</f>
        <v>1</v>
      </c>
    </row>
    <row r="2820" spans="1:22" x14ac:dyDescent="0.25">
      <c r="A2820">
        <v>58</v>
      </c>
      <c r="B2820" t="s">
        <v>21</v>
      </c>
      <c r="C2820" t="s">
        <v>22</v>
      </c>
      <c r="D2820" t="s">
        <v>30</v>
      </c>
      <c r="E2820">
        <v>27</v>
      </c>
      <c r="F2820">
        <v>3</v>
      </c>
      <c r="G2820" t="s">
        <v>33</v>
      </c>
      <c r="H2820">
        <v>2151</v>
      </c>
      <c r="I2820" t="s">
        <v>34</v>
      </c>
      <c r="J2820">
        <v>2</v>
      </c>
      <c r="K2820" t="s">
        <v>40</v>
      </c>
      <c r="L2820" t="s">
        <v>41</v>
      </c>
      <c r="M2820">
        <v>21870</v>
      </c>
      <c r="N2820">
        <v>1</v>
      </c>
      <c r="O2820">
        <v>18</v>
      </c>
      <c r="P2820">
        <v>1</v>
      </c>
      <c r="Q2820">
        <v>2</v>
      </c>
      <c r="R2820">
        <v>1</v>
      </c>
      <c r="S2820">
        <v>2</v>
      </c>
      <c r="T2820">
        <v>2</v>
      </c>
      <c r="U2820">
        <v>2</v>
      </c>
      <c r="V2820">
        <f>COUNTIF(tbl_General[EmployeeID],tbl_General[[#This Row],[EmployeeID]])</f>
        <v>1</v>
      </c>
    </row>
    <row r="2821" spans="1:22" x14ac:dyDescent="0.25">
      <c r="A2821">
        <v>58</v>
      </c>
      <c r="B2821" t="s">
        <v>21</v>
      </c>
      <c r="C2821" t="s">
        <v>22</v>
      </c>
      <c r="D2821" t="s">
        <v>30</v>
      </c>
      <c r="E2821">
        <v>27</v>
      </c>
      <c r="F2821">
        <v>3</v>
      </c>
      <c r="G2821" t="s">
        <v>33</v>
      </c>
      <c r="H2821">
        <v>3621</v>
      </c>
      <c r="I2821" t="s">
        <v>34</v>
      </c>
      <c r="J2821">
        <v>2</v>
      </c>
      <c r="K2821" t="s">
        <v>40</v>
      </c>
      <c r="L2821" t="s">
        <v>41</v>
      </c>
      <c r="M2821">
        <v>21870</v>
      </c>
      <c r="N2821">
        <v>1</v>
      </c>
      <c r="O2821">
        <v>18</v>
      </c>
      <c r="P2821">
        <v>1</v>
      </c>
      <c r="Q2821">
        <v>2</v>
      </c>
      <c r="R2821">
        <v>1</v>
      </c>
      <c r="S2821">
        <v>2</v>
      </c>
      <c r="T2821">
        <v>2</v>
      </c>
      <c r="U2821">
        <v>2</v>
      </c>
      <c r="V2821">
        <f>COUNTIF(tbl_General[EmployeeID],tbl_General[[#This Row],[EmployeeID]])</f>
        <v>1</v>
      </c>
    </row>
    <row r="2822" spans="1:22" x14ac:dyDescent="0.25">
      <c r="A2822">
        <v>35</v>
      </c>
      <c r="B2822" t="s">
        <v>21</v>
      </c>
      <c r="C2822" t="s">
        <v>29</v>
      </c>
      <c r="D2822" t="s">
        <v>30</v>
      </c>
      <c r="E2822">
        <v>3</v>
      </c>
      <c r="F2822">
        <v>3</v>
      </c>
      <c r="G2822" t="s">
        <v>38</v>
      </c>
      <c r="H2822">
        <v>591</v>
      </c>
      <c r="I2822" t="s">
        <v>25</v>
      </c>
      <c r="J2822">
        <v>2</v>
      </c>
      <c r="K2822" t="s">
        <v>40</v>
      </c>
      <c r="L2822" t="s">
        <v>27</v>
      </c>
      <c r="M2822">
        <v>22580</v>
      </c>
      <c r="N2822">
        <v>1</v>
      </c>
      <c r="O2822">
        <v>11</v>
      </c>
      <c r="P2822">
        <v>1</v>
      </c>
      <c r="Q2822">
        <v>2</v>
      </c>
      <c r="R2822">
        <v>2</v>
      </c>
      <c r="S2822">
        <v>2</v>
      </c>
      <c r="T2822">
        <v>2</v>
      </c>
      <c r="U2822">
        <v>2</v>
      </c>
      <c r="V2822">
        <f>COUNTIF(tbl_General[EmployeeID],tbl_General[[#This Row],[EmployeeID]])</f>
        <v>1</v>
      </c>
    </row>
    <row r="2823" spans="1:22" x14ac:dyDescent="0.25">
      <c r="A2823">
        <v>35</v>
      </c>
      <c r="B2823" t="s">
        <v>21</v>
      </c>
      <c r="C2823" t="s">
        <v>29</v>
      </c>
      <c r="D2823" t="s">
        <v>30</v>
      </c>
      <c r="E2823">
        <v>3</v>
      </c>
      <c r="F2823">
        <v>3</v>
      </c>
      <c r="G2823" t="s">
        <v>38</v>
      </c>
      <c r="H2823">
        <v>2061</v>
      </c>
      <c r="I2823" t="s">
        <v>25</v>
      </c>
      <c r="J2823">
        <v>2</v>
      </c>
      <c r="K2823" t="s">
        <v>40</v>
      </c>
      <c r="L2823" t="s">
        <v>27</v>
      </c>
      <c r="M2823">
        <v>22580</v>
      </c>
      <c r="N2823">
        <v>1</v>
      </c>
      <c r="O2823">
        <v>11</v>
      </c>
      <c r="P2823">
        <v>1</v>
      </c>
      <c r="Q2823">
        <v>2</v>
      </c>
      <c r="R2823">
        <v>2</v>
      </c>
      <c r="S2823">
        <v>2</v>
      </c>
      <c r="T2823">
        <v>2</v>
      </c>
      <c r="U2823">
        <v>2</v>
      </c>
      <c r="V2823">
        <f>COUNTIF(tbl_General[EmployeeID],tbl_General[[#This Row],[EmployeeID]])</f>
        <v>1</v>
      </c>
    </row>
    <row r="2824" spans="1:22" x14ac:dyDescent="0.25">
      <c r="A2824">
        <v>35</v>
      </c>
      <c r="B2824" t="s">
        <v>21</v>
      </c>
      <c r="C2824" t="s">
        <v>29</v>
      </c>
      <c r="D2824" t="s">
        <v>30</v>
      </c>
      <c r="E2824">
        <v>3</v>
      </c>
      <c r="F2824">
        <v>3</v>
      </c>
      <c r="G2824" t="s">
        <v>38</v>
      </c>
      <c r="H2824">
        <v>3531</v>
      </c>
      <c r="I2824" t="s">
        <v>25</v>
      </c>
      <c r="J2824">
        <v>2</v>
      </c>
      <c r="K2824" t="s">
        <v>40</v>
      </c>
      <c r="L2824" t="s">
        <v>27</v>
      </c>
      <c r="M2824">
        <v>22580</v>
      </c>
      <c r="N2824">
        <v>1</v>
      </c>
      <c r="O2824">
        <v>11</v>
      </c>
      <c r="P2824">
        <v>1</v>
      </c>
      <c r="Q2824">
        <v>2</v>
      </c>
      <c r="R2824">
        <v>2</v>
      </c>
      <c r="S2824">
        <v>2</v>
      </c>
      <c r="T2824">
        <v>2</v>
      </c>
      <c r="U2824">
        <v>2</v>
      </c>
      <c r="V2824">
        <f>COUNTIF(tbl_General[EmployeeID],tbl_General[[#This Row],[EmployeeID]])</f>
        <v>1</v>
      </c>
    </row>
    <row r="2825" spans="1:22" x14ac:dyDescent="0.25">
      <c r="A2825">
        <v>28</v>
      </c>
      <c r="B2825" t="s">
        <v>28</v>
      </c>
      <c r="C2825" t="s">
        <v>22</v>
      </c>
      <c r="D2825" t="s">
        <v>30</v>
      </c>
      <c r="E2825">
        <v>10</v>
      </c>
      <c r="F2825">
        <v>1</v>
      </c>
      <c r="G2825" t="s">
        <v>38</v>
      </c>
      <c r="H2825">
        <v>1264</v>
      </c>
      <c r="I2825" t="s">
        <v>34</v>
      </c>
      <c r="J2825">
        <v>1</v>
      </c>
      <c r="K2825" t="s">
        <v>35</v>
      </c>
      <c r="L2825" t="s">
        <v>32</v>
      </c>
      <c r="M2825">
        <v>25610</v>
      </c>
      <c r="N2825">
        <v>1</v>
      </c>
      <c r="O2825">
        <v>22</v>
      </c>
      <c r="P2825">
        <v>1</v>
      </c>
      <c r="Q2825">
        <v>2</v>
      </c>
      <c r="R2825">
        <v>3</v>
      </c>
      <c r="S2825">
        <v>2</v>
      </c>
      <c r="T2825">
        <v>2</v>
      </c>
      <c r="U2825">
        <v>2</v>
      </c>
      <c r="V2825">
        <f>COUNTIF(tbl_General[EmployeeID],tbl_General[[#This Row],[EmployeeID]])</f>
        <v>1</v>
      </c>
    </row>
    <row r="2826" spans="1:22" x14ac:dyDescent="0.25">
      <c r="A2826">
        <v>28</v>
      </c>
      <c r="B2826" t="s">
        <v>28</v>
      </c>
      <c r="C2826" t="s">
        <v>22</v>
      </c>
      <c r="D2826" t="s">
        <v>30</v>
      </c>
      <c r="E2826">
        <v>10</v>
      </c>
      <c r="F2826">
        <v>1</v>
      </c>
      <c r="G2826" t="s">
        <v>38</v>
      </c>
      <c r="H2826">
        <v>2734</v>
      </c>
      <c r="I2826" t="s">
        <v>34</v>
      </c>
      <c r="J2826">
        <v>1</v>
      </c>
      <c r="K2826" t="s">
        <v>35</v>
      </c>
      <c r="L2826" t="s">
        <v>32</v>
      </c>
      <c r="M2826">
        <v>25610</v>
      </c>
      <c r="N2826">
        <v>1</v>
      </c>
      <c r="O2826">
        <v>22</v>
      </c>
      <c r="P2826">
        <v>1</v>
      </c>
      <c r="Q2826">
        <v>2</v>
      </c>
      <c r="R2826">
        <v>3</v>
      </c>
      <c r="S2826">
        <v>2</v>
      </c>
      <c r="T2826">
        <v>2</v>
      </c>
      <c r="U2826">
        <v>2</v>
      </c>
      <c r="V2826">
        <f>COUNTIF(tbl_General[EmployeeID],tbl_General[[#This Row],[EmployeeID]])</f>
        <v>1</v>
      </c>
    </row>
    <row r="2827" spans="1:22" x14ac:dyDescent="0.25">
      <c r="A2827">
        <v>28</v>
      </c>
      <c r="B2827" t="s">
        <v>28</v>
      </c>
      <c r="C2827" t="s">
        <v>22</v>
      </c>
      <c r="D2827" t="s">
        <v>30</v>
      </c>
      <c r="E2827">
        <v>10</v>
      </c>
      <c r="F2827">
        <v>1</v>
      </c>
      <c r="G2827" t="s">
        <v>38</v>
      </c>
      <c r="H2827">
        <v>4204</v>
      </c>
      <c r="I2827" t="s">
        <v>34</v>
      </c>
      <c r="J2827">
        <v>1</v>
      </c>
      <c r="K2827" t="s">
        <v>35</v>
      </c>
      <c r="L2827" t="s">
        <v>32</v>
      </c>
      <c r="M2827">
        <v>25610</v>
      </c>
      <c r="N2827">
        <v>1</v>
      </c>
      <c r="O2827">
        <v>22</v>
      </c>
      <c r="P2827">
        <v>1</v>
      </c>
      <c r="Q2827">
        <v>2</v>
      </c>
      <c r="R2827">
        <v>3</v>
      </c>
      <c r="S2827">
        <v>2</v>
      </c>
      <c r="T2827">
        <v>2</v>
      </c>
      <c r="U2827">
        <v>2</v>
      </c>
      <c r="V2827">
        <f>COUNTIF(tbl_General[EmployeeID],tbl_General[[#This Row],[EmployeeID]])</f>
        <v>1</v>
      </c>
    </row>
    <row r="2828" spans="1:22" x14ac:dyDescent="0.25">
      <c r="A2828">
        <v>21</v>
      </c>
      <c r="B2828" t="s">
        <v>21</v>
      </c>
      <c r="C2828" t="s">
        <v>22</v>
      </c>
      <c r="D2828" t="s">
        <v>30</v>
      </c>
      <c r="E2828">
        <v>1</v>
      </c>
      <c r="F2828">
        <v>4</v>
      </c>
      <c r="G2828" t="s">
        <v>24</v>
      </c>
      <c r="H2828">
        <v>558</v>
      </c>
      <c r="I2828" t="s">
        <v>25</v>
      </c>
      <c r="J2828">
        <v>1</v>
      </c>
      <c r="K2828" t="s">
        <v>31</v>
      </c>
      <c r="L2828" t="s">
        <v>32</v>
      </c>
      <c r="M2828">
        <v>26100</v>
      </c>
      <c r="N2828">
        <v>1</v>
      </c>
      <c r="O2828">
        <v>11</v>
      </c>
      <c r="P2828">
        <v>1</v>
      </c>
      <c r="Q2828">
        <v>2</v>
      </c>
      <c r="R2828">
        <v>3</v>
      </c>
      <c r="S2828">
        <v>2</v>
      </c>
      <c r="T2828">
        <v>2</v>
      </c>
      <c r="U2828">
        <v>2</v>
      </c>
      <c r="V2828">
        <f>COUNTIF(tbl_General[EmployeeID],tbl_General[[#This Row],[EmployeeID]])</f>
        <v>1</v>
      </c>
    </row>
    <row r="2829" spans="1:22" x14ac:dyDescent="0.25">
      <c r="A2829">
        <v>21</v>
      </c>
      <c r="B2829" t="s">
        <v>21</v>
      </c>
      <c r="C2829" t="s">
        <v>22</v>
      </c>
      <c r="D2829" t="s">
        <v>30</v>
      </c>
      <c r="E2829">
        <v>1</v>
      </c>
      <c r="F2829">
        <v>4</v>
      </c>
      <c r="G2829" t="s">
        <v>24</v>
      </c>
      <c r="H2829">
        <v>2028</v>
      </c>
      <c r="I2829" t="s">
        <v>25</v>
      </c>
      <c r="J2829">
        <v>1</v>
      </c>
      <c r="K2829" t="s">
        <v>31</v>
      </c>
      <c r="L2829" t="s">
        <v>32</v>
      </c>
      <c r="M2829">
        <v>26100</v>
      </c>
      <c r="N2829">
        <v>1</v>
      </c>
      <c r="O2829">
        <v>11</v>
      </c>
      <c r="P2829">
        <v>1</v>
      </c>
      <c r="Q2829">
        <v>2</v>
      </c>
      <c r="R2829">
        <v>3</v>
      </c>
      <c r="S2829">
        <v>2</v>
      </c>
      <c r="T2829">
        <v>2</v>
      </c>
      <c r="U2829">
        <v>2</v>
      </c>
      <c r="V2829">
        <f>COUNTIF(tbl_General[EmployeeID],tbl_General[[#This Row],[EmployeeID]])</f>
        <v>1</v>
      </c>
    </row>
    <row r="2830" spans="1:22" x14ac:dyDescent="0.25">
      <c r="A2830">
        <v>21</v>
      </c>
      <c r="B2830" t="s">
        <v>21</v>
      </c>
      <c r="C2830" t="s">
        <v>22</v>
      </c>
      <c r="D2830" t="s">
        <v>30</v>
      </c>
      <c r="E2830">
        <v>1</v>
      </c>
      <c r="F2830">
        <v>4</v>
      </c>
      <c r="G2830" t="s">
        <v>24</v>
      </c>
      <c r="H2830">
        <v>3498</v>
      </c>
      <c r="I2830" t="s">
        <v>25</v>
      </c>
      <c r="J2830">
        <v>1</v>
      </c>
      <c r="K2830" t="s">
        <v>31</v>
      </c>
      <c r="L2830" t="s">
        <v>32</v>
      </c>
      <c r="M2830">
        <v>26100</v>
      </c>
      <c r="N2830">
        <v>1</v>
      </c>
      <c r="O2830">
        <v>11</v>
      </c>
      <c r="P2830">
        <v>1</v>
      </c>
      <c r="Q2830">
        <v>2</v>
      </c>
      <c r="R2830">
        <v>3</v>
      </c>
      <c r="S2830">
        <v>2</v>
      </c>
      <c r="T2830">
        <v>2</v>
      </c>
      <c r="U2830">
        <v>2</v>
      </c>
      <c r="V2830">
        <f>COUNTIF(tbl_General[EmployeeID],tbl_General[[#This Row],[EmployeeID]])</f>
        <v>1</v>
      </c>
    </row>
    <row r="2831" spans="1:22" x14ac:dyDescent="0.25">
      <c r="A2831">
        <v>34</v>
      </c>
      <c r="B2831" t="s">
        <v>28</v>
      </c>
      <c r="C2831" t="s">
        <v>22</v>
      </c>
      <c r="D2831" t="s">
        <v>30</v>
      </c>
      <c r="E2831">
        <v>7</v>
      </c>
      <c r="F2831">
        <v>4</v>
      </c>
      <c r="G2831" t="s">
        <v>38</v>
      </c>
      <c r="H2831">
        <v>782</v>
      </c>
      <c r="I2831" t="s">
        <v>34</v>
      </c>
      <c r="J2831">
        <v>2</v>
      </c>
      <c r="K2831" t="s">
        <v>31</v>
      </c>
      <c r="L2831" t="s">
        <v>27</v>
      </c>
      <c r="M2831">
        <v>26940</v>
      </c>
      <c r="N2831">
        <v>1</v>
      </c>
      <c r="O2831">
        <v>16</v>
      </c>
      <c r="P2831">
        <v>1</v>
      </c>
      <c r="Q2831">
        <v>2</v>
      </c>
      <c r="R2831">
        <v>3</v>
      </c>
      <c r="S2831">
        <v>2</v>
      </c>
      <c r="T2831">
        <v>2</v>
      </c>
      <c r="U2831">
        <v>2</v>
      </c>
      <c r="V2831">
        <f>COUNTIF(tbl_General[EmployeeID],tbl_General[[#This Row],[EmployeeID]])</f>
        <v>1</v>
      </c>
    </row>
    <row r="2832" spans="1:22" x14ac:dyDescent="0.25">
      <c r="A2832">
        <v>34</v>
      </c>
      <c r="B2832" t="s">
        <v>28</v>
      </c>
      <c r="C2832" t="s">
        <v>22</v>
      </c>
      <c r="D2832" t="s">
        <v>30</v>
      </c>
      <c r="E2832">
        <v>7</v>
      </c>
      <c r="F2832">
        <v>4</v>
      </c>
      <c r="G2832" t="s">
        <v>38</v>
      </c>
      <c r="H2832">
        <v>2252</v>
      </c>
      <c r="I2832" t="s">
        <v>34</v>
      </c>
      <c r="J2832">
        <v>2</v>
      </c>
      <c r="K2832" t="s">
        <v>31</v>
      </c>
      <c r="L2832" t="s">
        <v>27</v>
      </c>
      <c r="M2832">
        <v>26940</v>
      </c>
      <c r="N2832">
        <v>1</v>
      </c>
      <c r="O2832">
        <v>16</v>
      </c>
      <c r="P2832">
        <v>1</v>
      </c>
      <c r="Q2832">
        <v>2</v>
      </c>
      <c r="R2832">
        <v>3</v>
      </c>
      <c r="S2832">
        <v>2</v>
      </c>
      <c r="T2832">
        <v>2</v>
      </c>
      <c r="U2832">
        <v>2</v>
      </c>
      <c r="V2832">
        <f>COUNTIF(tbl_General[EmployeeID],tbl_General[[#This Row],[EmployeeID]])</f>
        <v>1</v>
      </c>
    </row>
    <row r="2833" spans="1:22" x14ac:dyDescent="0.25">
      <c r="A2833">
        <v>34</v>
      </c>
      <c r="B2833" t="s">
        <v>28</v>
      </c>
      <c r="C2833" t="s">
        <v>22</v>
      </c>
      <c r="D2833" t="s">
        <v>30</v>
      </c>
      <c r="E2833">
        <v>7</v>
      </c>
      <c r="F2833">
        <v>4</v>
      </c>
      <c r="G2833" t="s">
        <v>38</v>
      </c>
      <c r="H2833">
        <v>3722</v>
      </c>
      <c r="I2833" t="s">
        <v>34</v>
      </c>
      <c r="J2833">
        <v>2</v>
      </c>
      <c r="K2833" t="s">
        <v>31</v>
      </c>
      <c r="L2833" t="s">
        <v>27</v>
      </c>
      <c r="M2833">
        <v>26940</v>
      </c>
      <c r="N2833">
        <v>1</v>
      </c>
      <c r="O2833">
        <v>16</v>
      </c>
      <c r="P2833">
        <v>1</v>
      </c>
      <c r="Q2833">
        <v>2</v>
      </c>
      <c r="R2833">
        <v>3</v>
      </c>
      <c r="S2833">
        <v>2</v>
      </c>
      <c r="T2833">
        <v>2</v>
      </c>
      <c r="U2833">
        <v>2</v>
      </c>
      <c r="V2833">
        <f>COUNTIF(tbl_General[EmployeeID],tbl_General[[#This Row],[EmployeeID]])</f>
        <v>1</v>
      </c>
    </row>
    <row r="2834" spans="1:22" x14ac:dyDescent="0.25">
      <c r="A2834">
        <v>29</v>
      </c>
      <c r="B2834" t="s">
        <v>21</v>
      </c>
      <c r="C2834" t="s">
        <v>22</v>
      </c>
      <c r="D2834" t="s">
        <v>23</v>
      </c>
      <c r="E2834">
        <v>20</v>
      </c>
      <c r="F2834">
        <v>3</v>
      </c>
      <c r="G2834" t="s">
        <v>45</v>
      </c>
      <c r="H2834">
        <v>298</v>
      </c>
      <c r="I2834" t="s">
        <v>25</v>
      </c>
      <c r="J2834">
        <v>2</v>
      </c>
      <c r="K2834" t="s">
        <v>44</v>
      </c>
      <c r="L2834" t="s">
        <v>41</v>
      </c>
      <c r="M2834">
        <v>29260</v>
      </c>
      <c r="N2834">
        <v>1</v>
      </c>
      <c r="O2834">
        <v>15</v>
      </c>
      <c r="P2834">
        <v>1</v>
      </c>
      <c r="Q2834">
        <v>2</v>
      </c>
      <c r="R2834">
        <v>3</v>
      </c>
      <c r="S2834">
        <v>2</v>
      </c>
      <c r="T2834">
        <v>2</v>
      </c>
      <c r="U2834">
        <v>2</v>
      </c>
      <c r="V2834">
        <f>COUNTIF(tbl_General[EmployeeID],tbl_General[[#This Row],[EmployeeID]])</f>
        <v>1</v>
      </c>
    </row>
    <row r="2835" spans="1:22" x14ac:dyDescent="0.25">
      <c r="A2835">
        <v>29</v>
      </c>
      <c r="B2835" t="s">
        <v>21</v>
      </c>
      <c r="C2835" t="s">
        <v>22</v>
      </c>
      <c r="D2835" t="s">
        <v>23</v>
      </c>
      <c r="E2835">
        <v>20</v>
      </c>
      <c r="F2835">
        <v>3</v>
      </c>
      <c r="G2835" t="s">
        <v>45</v>
      </c>
      <c r="H2835">
        <v>1768</v>
      </c>
      <c r="I2835" t="s">
        <v>25</v>
      </c>
      <c r="J2835">
        <v>2</v>
      </c>
      <c r="K2835" t="s">
        <v>44</v>
      </c>
      <c r="L2835" t="s">
        <v>41</v>
      </c>
      <c r="M2835">
        <v>29260</v>
      </c>
      <c r="N2835">
        <v>1</v>
      </c>
      <c r="O2835">
        <v>15</v>
      </c>
      <c r="P2835">
        <v>1</v>
      </c>
      <c r="Q2835">
        <v>2</v>
      </c>
      <c r="R2835">
        <v>3</v>
      </c>
      <c r="S2835">
        <v>2</v>
      </c>
      <c r="T2835">
        <v>2</v>
      </c>
      <c r="U2835">
        <v>2</v>
      </c>
      <c r="V2835">
        <f>COUNTIF(tbl_General[EmployeeID],tbl_General[[#This Row],[EmployeeID]])</f>
        <v>1</v>
      </c>
    </row>
    <row r="2836" spans="1:22" x14ac:dyDescent="0.25">
      <c r="A2836">
        <v>29</v>
      </c>
      <c r="B2836" t="s">
        <v>21</v>
      </c>
      <c r="C2836" t="s">
        <v>22</v>
      </c>
      <c r="D2836" t="s">
        <v>23</v>
      </c>
      <c r="E2836">
        <v>20</v>
      </c>
      <c r="F2836">
        <v>3</v>
      </c>
      <c r="G2836" t="s">
        <v>45</v>
      </c>
      <c r="H2836">
        <v>3238</v>
      </c>
      <c r="I2836" t="s">
        <v>25</v>
      </c>
      <c r="J2836">
        <v>2</v>
      </c>
      <c r="K2836" t="s">
        <v>44</v>
      </c>
      <c r="L2836" t="s">
        <v>41</v>
      </c>
      <c r="M2836">
        <v>29260</v>
      </c>
      <c r="N2836">
        <v>1</v>
      </c>
      <c r="O2836">
        <v>15</v>
      </c>
      <c r="P2836">
        <v>1</v>
      </c>
      <c r="Q2836">
        <v>2</v>
      </c>
      <c r="R2836">
        <v>3</v>
      </c>
      <c r="S2836">
        <v>2</v>
      </c>
      <c r="T2836">
        <v>2</v>
      </c>
      <c r="U2836">
        <v>2</v>
      </c>
      <c r="V2836">
        <f>COUNTIF(tbl_General[EmployeeID],tbl_General[[#This Row],[EmployeeID]])</f>
        <v>1</v>
      </c>
    </row>
    <row r="2837" spans="1:22" x14ac:dyDescent="0.25">
      <c r="A2837">
        <v>25</v>
      </c>
      <c r="B2837" t="s">
        <v>21</v>
      </c>
      <c r="C2837" t="s">
        <v>22</v>
      </c>
      <c r="D2837" t="s">
        <v>30</v>
      </c>
      <c r="E2837">
        <v>18</v>
      </c>
      <c r="F2837">
        <v>2</v>
      </c>
      <c r="G2837" t="s">
        <v>24</v>
      </c>
      <c r="H2837">
        <v>677</v>
      </c>
      <c r="I2837" t="s">
        <v>34</v>
      </c>
      <c r="J2837">
        <v>1</v>
      </c>
      <c r="K2837" t="s">
        <v>31</v>
      </c>
      <c r="L2837" t="s">
        <v>32</v>
      </c>
      <c r="M2837">
        <v>36220</v>
      </c>
      <c r="N2837">
        <v>1</v>
      </c>
      <c r="O2837">
        <v>25</v>
      </c>
      <c r="P2837">
        <v>0</v>
      </c>
      <c r="Q2837">
        <v>2</v>
      </c>
      <c r="R2837">
        <v>0</v>
      </c>
      <c r="S2837">
        <v>2</v>
      </c>
      <c r="T2837">
        <v>2</v>
      </c>
      <c r="U2837">
        <v>1</v>
      </c>
      <c r="V2837">
        <f>COUNTIF(tbl_General[EmployeeID],tbl_General[[#This Row],[EmployeeID]])</f>
        <v>1</v>
      </c>
    </row>
    <row r="2838" spans="1:22" x14ac:dyDescent="0.25">
      <c r="A2838">
        <v>25</v>
      </c>
      <c r="B2838" t="s">
        <v>21</v>
      </c>
      <c r="C2838" t="s">
        <v>22</v>
      </c>
      <c r="D2838" t="s">
        <v>30</v>
      </c>
      <c r="E2838">
        <v>18</v>
      </c>
      <c r="F2838">
        <v>2</v>
      </c>
      <c r="G2838" t="s">
        <v>24</v>
      </c>
      <c r="H2838">
        <v>2147</v>
      </c>
      <c r="I2838" t="s">
        <v>34</v>
      </c>
      <c r="J2838">
        <v>1</v>
      </c>
      <c r="K2838" t="s">
        <v>31</v>
      </c>
      <c r="L2838" t="s">
        <v>32</v>
      </c>
      <c r="M2838">
        <v>36220</v>
      </c>
      <c r="N2838">
        <v>1</v>
      </c>
      <c r="O2838">
        <v>25</v>
      </c>
      <c r="P2838">
        <v>0</v>
      </c>
      <c r="Q2838">
        <v>2</v>
      </c>
      <c r="R2838">
        <v>0</v>
      </c>
      <c r="S2838">
        <v>2</v>
      </c>
      <c r="T2838">
        <v>2</v>
      </c>
      <c r="U2838">
        <v>1</v>
      </c>
      <c r="V2838">
        <f>COUNTIF(tbl_General[EmployeeID],tbl_General[[#This Row],[EmployeeID]])</f>
        <v>1</v>
      </c>
    </row>
    <row r="2839" spans="1:22" x14ac:dyDescent="0.25">
      <c r="A2839">
        <v>25</v>
      </c>
      <c r="B2839" t="s">
        <v>21</v>
      </c>
      <c r="C2839" t="s">
        <v>22</v>
      </c>
      <c r="D2839" t="s">
        <v>30</v>
      </c>
      <c r="E2839">
        <v>18</v>
      </c>
      <c r="F2839">
        <v>2</v>
      </c>
      <c r="G2839" t="s">
        <v>24</v>
      </c>
      <c r="H2839">
        <v>3617</v>
      </c>
      <c r="I2839" t="s">
        <v>34</v>
      </c>
      <c r="J2839">
        <v>1</v>
      </c>
      <c r="K2839" t="s">
        <v>31</v>
      </c>
      <c r="L2839" t="s">
        <v>32</v>
      </c>
      <c r="M2839">
        <v>36220</v>
      </c>
      <c r="N2839">
        <v>1</v>
      </c>
      <c r="O2839">
        <v>25</v>
      </c>
      <c r="P2839">
        <v>0</v>
      </c>
      <c r="Q2839">
        <v>2</v>
      </c>
      <c r="R2839">
        <v>0</v>
      </c>
      <c r="S2839">
        <v>2</v>
      </c>
      <c r="T2839">
        <v>2</v>
      </c>
      <c r="U2839">
        <v>1</v>
      </c>
      <c r="V2839">
        <f>COUNTIF(tbl_General[EmployeeID],tbl_General[[#This Row],[EmployeeID]])</f>
        <v>1</v>
      </c>
    </row>
    <row r="2840" spans="1:22" x14ac:dyDescent="0.25">
      <c r="A2840">
        <v>29</v>
      </c>
      <c r="B2840" t="s">
        <v>28</v>
      </c>
      <c r="C2840" t="s">
        <v>22</v>
      </c>
      <c r="D2840" t="s">
        <v>23</v>
      </c>
      <c r="E2840">
        <v>4</v>
      </c>
      <c r="F2840">
        <v>3</v>
      </c>
      <c r="G2840" t="s">
        <v>45</v>
      </c>
      <c r="H2840">
        <v>992</v>
      </c>
      <c r="I2840" t="s">
        <v>34</v>
      </c>
      <c r="J2840">
        <v>5</v>
      </c>
      <c r="K2840" t="s">
        <v>31</v>
      </c>
      <c r="L2840" t="s">
        <v>32</v>
      </c>
      <c r="M2840">
        <v>36910</v>
      </c>
      <c r="N2840">
        <v>1</v>
      </c>
      <c r="O2840">
        <v>13</v>
      </c>
      <c r="P2840">
        <v>0</v>
      </c>
      <c r="Q2840">
        <v>2</v>
      </c>
      <c r="R2840">
        <v>3</v>
      </c>
      <c r="S2840">
        <v>2</v>
      </c>
      <c r="T2840">
        <v>2</v>
      </c>
      <c r="U2840">
        <v>2</v>
      </c>
      <c r="V2840">
        <f>COUNTIF(tbl_General[EmployeeID],tbl_General[[#This Row],[EmployeeID]])</f>
        <v>1</v>
      </c>
    </row>
    <row r="2841" spans="1:22" x14ac:dyDescent="0.25">
      <c r="A2841">
        <v>29</v>
      </c>
      <c r="B2841" t="s">
        <v>28</v>
      </c>
      <c r="C2841" t="s">
        <v>22</v>
      </c>
      <c r="D2841" t="s">
        <v>23</v>
      </c>
      <c r="E2841">
        <v>4</v>
      </c>
      <c r="F2841">
        <v>3</v>
      </c>
      <c r="G2841" t="s">
        <v>45</v>
      </c>
      <c r="H2841">
        <v>2462</v>
      </c>
      <c r="I2841" t="s">
        <v>34</v>
      </c>
      <c r="J2841">
        <v>5</v>
      </c>
      <c r="K2841" t="s">
        <v>31</v>
      </c>
      <c r="L2841" t="s">
        <v>32</v>
      </c>
      <c r="M2841">
        <v>36910</v>
      </c>
      <c r="N2841">
        <v>1</v>
      </c>
      <c r="O2841">
        <v>13</v>
      </c>
      <c r="P2841">
        <v>0</v>
      </c>
      <c r="Q2841">
        <v>2</v>
      </c>
      <c r="R2841">
        <v>3</v>
      </c>
      <c r="S2841">
        <v>2</v>
      </c>
      <c r="T2841">
        <v>2</v>
      </c>
      <c r="U2841">
        <v>2</v>
      </c>
      <c r="V2841">
        <f>COUNTIF(tbl_General[EmployeeID],tbl_General[[#This Row],[EmployeeID]])</f>
        <v>1</v>
      </c>
    </row>
    <row r="2842" spans="1:22" x14ac:dyDescent="0.25">
      <c r="A2842">
        <v>29</v>
      </c>
      <c r="B2842" t="s">
        <v>28</v>
      </c>
      <c r="C2842" t="s">
        <v>22</v>
      </c>
      <c r="D2842" t="s">
        <v>23</v>
      </c>
      <c r="E2842">
        <v>4</v>
      </c>
      <c r="F2842">
        <v>3</v>
      </c>
      <c r="G2842" t="s">
        <v>45</v>
      </c>
      <c r="H2842">
        <v>3932</v>
      </c>
      <c r="I2842" t="s">
        <v>34</v>
      </c>
      <c r="J2842">
        <v>5</v>
      </c>
      <c r="K2842" t="s">
        <v>31</v>
      </c>
      <c r="L2842" t="s">
        <v>32</v>
      </c>
      <c r="M2842">
        <v>36910</v>
      </c>
      <c r="N2842">
        <v>1</v>
      </c>
      <c r="O2842">
        <v>13</v>
      </c>
      <c r="P2842">
        <v>0</v>
      </c>
      <c r="Q2842">
        <v>2</v>
      </c>
      <c r="R2842">
        <v>3</v>
      </c>
      <c r="S2842">
        <v>2</v>
      </c>
      <c r="T2842">
        <v>2</v>
      </c>
      <c r="U2842">
        <v>2</v>
      </c>
      <c r="V2842">
        <f>COUNTIF(tbl_General[EmployeeID],tbl_General[[#This Row],[EmployeeID]])</f>
        <v>1</v>
      </c>
    </row>
    <row r="2843" spans="1:22" x14ac:dyDescent="0.25">
      <c r="A2843">
        <v>20</v>
      </c>
      <c r="B2843" t="s">
        <v>21</v>
      </c>
      <c r="C2843" t="s">
        <v>22</v>
      </c>
      <c r="D2843" t="s">
        <v>30</v>
      </c>
      <c r="E2843">
        <v>18</v>
      </c>
      <c r="F2843">
        <v>4</v>
      </c>
      <c r="G2843" t="s">
        <v>38</v>
      </c>
      <c r="H2843">
        <v>921</v>
      </c>
      <c r="I2843" t="s">
        <v>25</v>
      </c>
      <c r="J2843">
        <v>2</v>
      </c>
      <c r="K2843" t="s">
        <v>35</v>
      </c>
      <c r="L2843" t="s">
        <v>32</v>
      </c>
      <c r="M2843">
        <v>37430</v>
      </c>
      <c r="N2843">
        <v>1</v>
      </c>
      <c r="O2843">
        <v>13</v>
      </c>
      <c r="P2843">
        <v>1</v>
      </c>
      <c r="Q2843">
        <v>2</v>
      </c>
      <c r="R2843">
        <v>2</v>
      </c>
      <c r="S2843">
        <v>2</v>
      </c>
      <c r="T2843">
        <v>2</v>
      </c>
      <c r="U2843">
        <v>2</v>
      </c>
      <c r="V2843">
        <f>COUNTIF(tbl_General[EmployeeID],tbl_General[[#This Row],[EmployeeID]])</f>
        <v>1</v>
      </c>
    </row>
    <row r="2844" spans="1:22" x14ac:dyDescent="0.25">
      <c r="A2844">
        <v>20</v>
      </c>
      <c r="B2844" t="s">
        <v>21</v>
      </c>
      <c r="C2844" t="s">
        <v>22</v>
      </c>
      <c r="D2844" t="s">
        <v>30</v>
      </c>
      <c r="E2844">
        <v>18</v>
      </c>
      <c r="F2844">
        <v>4</v>
      </c>
      <c r="G2844" t="s">
        <v>38</v>
      </c>
      <c r="H2844">
        <v>2391</v>
      </c>
      <c r="I2844" t="s">
        <v>25</v>
      </c>
      <c r="J2844">
        <v>2</v>
      </c>
      <c r="K2844" t="s">
        <v>35</v>
      </c>
      <c r="L2844" t="s">
        <v>32</v>
      </c>
      <c r="M2844">
        <v>37430</v>
      </c>
      <c r="N2844">
        <v>1</v>
      </c>
      <c r="O2844">
        <v>13</v>
      </c>
      <c r="P2844">
        <v>1</v>
      </c>
      <c r="Q2844">
        <v>2</v>
      </c>
      <c r="R2844">
        <v>2</v>
      </c>
      <c r="S2844">
        <v>2</v>
      </c>
      <c r="T2844">
        <v>2</v>
      </c>
      <c r="U2844">
        <v>2</v>
      </c>
      <c r="V2844">
        <f>COUNTIF(tbl_General[EmployeeID],tbl_General[[#This Row],[EmployeeID]])</f>
        <v>1</v>
      </c>
    </row>
    <row r="2845" spans="1:22" x14ac:dyDescent="0.25">
      <c r="A2845">
        <v>20</v>
      </c>
      <c r="B2845" t="s">
        <v>21</v>
      </c>
      <c r="C2845" t="s">
        <v>22</v>
      </c>
      <c r="D2845" t="s">
        <v>30</v>
      </c>
      <c r="E2845">
        <v>18</v>
      </c>
      <c r="F2845">
        <v>4</v>
      </c>
      <c r="G2845" t="s">
        <v>38</v>
      </c>
      <c r="H2845">
        <v>3861</v>
      </c>
      <c r="I2845" t="s">
        <v>25</v>
      </c>
      <c r="J2845">
        <v>2</v>
      </c>
      <c r="K2845" t="s">
        <v>35</v>
      </c>
      <c r="L2845" t="s">
        <v>32</v>
      </c>
      <c r="M2845">
        <v>37430</v>
      </c>
      <c r="N2845">
        <v>1</v>
      </c>
      <c r="O2845">
        <v>13</v>
      </c>
      <c r="P2845">
        <v>1</v>
      </c>
      <c r="Q2845">
        <v>2</v>
      </c>
      <c r="R2845">
        <v>2</v>
      </c>
      <c r="S2845">
        <v>2</v>
      </c>
      <c r="T2845">
        <v>2</v>
      </c>
      <c r="U2845">
        <v>2</v>
      </c>
      <c r="V2845">
        <f>COUNTIF(tbl_General[EmployeeID],tbl_General[[#This Row],[EmployeeID]])</f>
        <v>1</v>
      </c>
    </row>
    <row r="2846" spans="1:22" x14ac:dyDescent="0.25">
      <c r="A2846">
        <v>31</v>
      </c>
      <c r="B2846" t="s">
        <v>21</v>
      </c>
      <c r="C2846" t="s">
        <v>29</v>
      </c>
      <c r="D2846" t="s">
        <v>30</v>
      </c>
      <c r="E2846">
        <v>9</v>
      </c>
      <c r="F2846">
        <v>4</v>
      </c>
      <c r="G2846" t="s">
        <v>38</v>
      </c>
      <c r="H2846">
        <v>35</v>
      </c>
      <c r="I2846" t="s">
        <v>34</v>
      </c>
      <c r="J2846">
        <v>1</v>
      </c>
      <c r="K2846" t="s">
        <v>35</v>
      </c>
      <c r="L2846" t="s">
        <v>41</v>
      </c>
      <c r="M2846">
        <v>46840</v>
      </c>
      <c r="N2846">
        <v>1</v>
      </c>
      <c r="O2846">
        <v>16</v>
      </c>
      <c r="P2846">
        <v>1</v>
      </c>
      <c r="Q2846">
        <v>2</v>
      </c>
      <c r="R2846">
        <v>4</v>
      </c>
      <c r="S2846">
        <v>2</v>
      </c>
      <c r="T2846">
        <v>2</v>
      </c>
      <c r="U2846">
        <v>2</v>
      </c>
      <c r="V2846">
        <f>COUNTIF(tbl_General[EmployeeID],tbl_General[[#This Row],[EmployeeID]])</f>
        <v>1</v>
      </c>
    </row>
    <row r="2847" spans="1:22" x14ac:dyDescent="0.25">
      <c r="A2847">
        <v>31</v>
      </c>
      <c r="B2847" t="s">
        <v>21</v>
      </c>
      <c r="C2847" t="s">
        <v>29</v>
      </c>
      <c r="D2847" t="s">
        <v>30</v>
      </c>
      <c r="E2847">
        <v>9</v>
      </c>
      <c r="F2847">
        <v>4</v>
      </c>
      <c r="G2847" t="s">
        <v>38</v>
      </c>
      <c r="H2847">
        <v>1505</v>
      </c>
      <c r="I2847" t="s">
        <v>34</v>
      </c>
      <c r="J2847">
        <v>1</v>
      </c>
      <c r="K2847" t="s">
        <v>35</v>
      </c>
      <c r="L2847" t="s">
        <v>41</v>
      </c>
      <c r="M2847">
        <v>46840</v>
      </c>
      <c r="N2847">
        <v>1</v>
      </c>
      <c r="O2847">
        <v>16</v>
      </c>
      <c r="P2847">
        <v>1</v>
      </c>
      <c r="Q2847">
        <v>2</v>
      </c>
      <c r="R2847">
        <v>4</v>
      </c>
      <c r="S2847">
        <v>2</v>
      </c>
      <c r="T2847">
        <v>2</v>
      </c>
      <c r="U2847">
        <v>2</v>
      </c>
      <c r="V2847">
        <f>COUNTIF(tbl_General[EmployeeID],tbl_General[[#This Row],[EmployeeID]])</f>
        <v>1</v>
      </c>
    </row>
    <row r="2848" spans="1:22" x14ac:dyDescent="0.25">
      <c r="A2848">
        <v>31</v>
      </c>
      <c r="B2848" t="s">
        <v>21</v>
      </c>
      <c r="C2848" t="s">
        <v>29</v>
      </c>
      <c r="D2848" t="s">
        <v>30</v>
      </c>
      <c r="E2848">
        <v>9</v>
      </c>
      <c r="F2848">
        <v>4</v>
      </c>
      <c r="G2848" t="s">
        <v>38</v>
      </c>
      <c r="H2848">
        <v>2975</v>
      </c>
      <c r="I2848" t="s">
        <v>34</v>
      </c>
      <c r="J2848">
        <v>1</v>
      </c>
      <c r="K2848" t="s">
        <v>35</v>
      </c>
      <c r="L2848" t="s">
        <v>41</v>
      </c>
      <c r="M2848">
        <v>46840</v>
      </c>
      <c r="N2848">
        <v>1</v>
      </c>
      <c r="O2848">
        <v>16</v>
      </c>
      <c r="P2848">
        <v>1</v>
      </c>
      <c r="Q2848">
        <v>2</v>
      </c>
      <c r="R2848">
        <v>4</v>
      </c>
      <c r="S2848">
        <v>2</v>
      </c>
      <c r="T2848">
        <v>2</v>
      </c>
      <c r="U2848">
        <v>2</v>
      </c>
      <c r="V2848">
        <f>COUNTIF(tbl_General[EmployeeID],tbl_General[[#This Row],[EmployeeID]])</f>
        <v>1</v>
      </c>
    </row>
    <row r="2849" spans="1:22" x14ac:dyDescent="0.25">
      <c r="A2849">
        <v>31</v>
      </c>
      <c r="B2849" t="s">
        <v>28</v>
      </c>
      <c r="C2849" t="s">
        <v>29</v>
      </c>
      <c r="D2849" t="s">
        <v>23</v>
      </c>
      <c r="E2849">
        <v>10</v>
      </c>
      <c r="F2849">
        <v>3</v>
      </c>
      <c r="G2849" t="s">
        <v>46</v>
      </c>
      <c r="H2849">
        <v>574</v>
      </c>
      <c r="I2849" t="s">
        <v>25</v>
      </c>
      <c r="J2849">
        <v>1</v>
      </c>
      <c r="K2849" t="s">
        <v>39</v>
      </c>
      <c r="L2849" t="s">
        <v>27</v>
      </c>
      <c r="M2849">
        <v>53040</v>
      </c>
      <c r="N2849">
        <v>1</v>
      </c>
      <c r="O2849">
        <v>17</v>
      </c>
      <c r="P2849">
        <v>0</v>
      </c>
      <c r="Q2849">
        <v>2</v>
      </c>
      <c r="R2849">
        <v>3</v>
      </c>
      <c r="S2849">
        <v>2</v>
      </c>
      <c r="T2849">
        <v>2</v>
      </c>
      <c r="U2849">
        <v>2</v>
      </c>
      <c r="V2849">
        <f>COUNTIF(tbl_General[EmployeeID],tbl_General[[#This Row],[EmployeeID]])</f>
        <v>1</v>
      </c>
    </row>
    <row r="2850" spans="1:22" x14ac:dyDescent="0.25">
      <c r="A2850">
        <v>31</v>
      </c>
      <c r="B2850" t="s">
        <v>28</v>
      </c>
      <c r="C2850" t="s">
        <v>29</v>
      </c>
      <c r="D2850" t="s">
        <v>23</v>
      </c>
      <c r="E2850">
        <v>10</v>
      </c>
      <c r="F2850">
        <v>3</v>
      </c>
      <c r="G2850" t="s">
        <v>46</v>
      </c>
      <c r="H2850">
        <v>2044</v>
      </c>
      <c r="I2850" t="s">
        <v>25</v>
      </c>
      <c r="J2850">
        <v>1</v>
      </c>
      <c r="K2850" t="s">
        <v>39</v>
      </c>
      <c r="L2850" t="s">
        <v>27</v>
      </c>
      <c r="M2850">
        <v>53040</v>
      </c>
      <c r="N2850">
        <v>1</v>
      </c>
      <c r="O2850">
        <v>17</v>
      </c>
      <c r="P2850">
        <v>0</v>
      </c>
      <c r="Q2850">
        <v>2</v>
      </c>
      <c r="R2850">
        <v>3</v>
      </c>
      <c r="S2850">
        <v>2</v>
      </c>
      <c r="T2850">
        <v>2</v>
      </c>
      <c r="U2850">
        <v>2</v>
      </c>
      <c r="V2850">
        <f>COUNTIF(tbl_General[EmployeeID],tbl_General[[#This Row],[EmployeeID]])</f>
        <v>1</v>
      </c>
    </row>
    <row r="2851" spans="1:22" x14ac:dyDescent="0.25">
      <c r="A2851">
        <v>31</v>
      </c>
      <c r="B2851" t="s">
        <v>28</v>
      </c>
      <c r="C2851" t="s">
        <v>29</v>
      </c>
      <c r="D2851" t="s">
        <v>23</v>
      </c>
      <c r="E2851">
        <v>10</v>
      </c>
      <c r="F2851">
        <v>3</v>
      </c>
      <c r="G2851" t="s">
        <v>46</v>
      </c>
      <c r="H2851">
        <v>3514</v>
      </c>
      <c r="I2851" t="s">
        <v>25</v>
      </c>
      <c r="J2851">
        <v>1</v>
      </c>
      <c r="K2851" t="s">
        <v>39</v>
      </c>
      <c r="L2851" t="s">
        <v>27</v>
      </c>
      <c r="M2851">
        <v>53040</v>
      </c>
      <c r="N2851">
        <v>1</v>
      </c>
      <c r="O2851">
        <v>17</v>
      </c>
      <c r="P2851">
        <v>0</v>
      </c>
      <c r="Q2851">
        <v>2</v>
      </c>
      <c r="R2851">
        <v>3</v>
      </c>
      <c r="S2851">
        <v>2</v>
      </c>
      <c r="T2851">
        <v>2</v>
      </c>
      <c r="U2851">
        <v>2</v>
      </c>
      <c r="V2851">
        <f>COUNTIF(tbl_General[EmployeeID],tbl_General[[#This Row],[EmployeeID]])</f>
        <v>1</v>
      </c>
    </row>
    <row r="2852" spans="1:22" x14ac:dyDescent="0.25">
      <c r="A2852">
        <v>21</v>
      </c>
      <c r="B2852" t="s">
        <v>28</v>
      </c>
      <c r="C2852" t="s">
        <v>29</v>
      </c>
      <c r="D2852" t="s">
        <v>30</v>
      </c>
      <c r="E2852">
        <v>20</v>
      </c>
      <c r="F2852">
        <v>2</v>
      </c>
      <c r="G2852" t="s">
        <v>38</v>
      </c>
      <c r="H2852">
        <v>658</v>
      </c>
      <c r="I2852" t="s">
        <v>25</v>
      </c>
      <c r="J2852">
        <v>4</v>
      </c>
      <c r="K2852" t="s">
        <v>31</v>
      </c>
      <c r="L2852" t="s">
        <v>32</v>
      </c>
      <c r="M2852">
        <v>53370</v>
      </c>
      <c r="N2852">
        <v>1</v>
      </c>
      <c r="O2852">
        <v>14</v>
      </c>
      <c r="P2852">
        <v>1</v>
      </c>
      <c r="Q2852">
        <v>2</v>
      </c>
      <c r="R2852">
        <v>2</v>
      </c>
      <c r="S2852">
        <v>2</v>
      </c>
      <c r="T2852">
        <v>2</v>
      </c>
      <c r="U2852">
        <v>2</v>
      </c>
      <c r="V2852">
        <f>COUNTIF(tbl_General[EmployeeID],tbl_General[[#This Row],[EmployeeID]])</f>
        <v>1</v>
      </c>
    </row>
    <row r="2853" spans="1:22" x14ac:dyDescent="0.25">
      <c r="A2853">
        <v>21</v>
      </c>
      <c r="B2853" t="s">
        <v>28</v>
      </c>
      <c r="C2853" t="s">
        <v>29</v>
      </c>
      <c r="D2853" t="s">
        <v>30</v>
      </c>
      <c r="E2853">
        <v>20</v>
      </c>
      <c r="F2853">
        <v>2</v>
      </c>
      <c r="G2853" t="s">
        <v>38</v>
      </c>
      <c r="H2853">
        <v>2128</v>
      </c>
      <c r="I2853" t="s">
        <v>25</v>
      </c>
      <c r="J2853">
        <v>4</v>
      </c>
      <c r="K2853" t="s">
        <v>31</v>
      </c>
      <c r="L2853" t="s">
        <v>32</v>
      </c>
      <c r="M2853">
        <v>53370</v>
      </c>
      <c r="N2853">
        <v>1</v>
      </c>
      <c r="O2853">
        <v>14</v>
      </c>
      <c r="P2853">
        <v>1</v>
      </c>
      <c r="Q2853">
        <v>2</v>
      </c>
      <c r="R2853">
        <v>2</v>
      </c>
      <c r="S2853">
        <v>2</v>
      </c>
      <c r="T2853">
        <v>2</v>
      </c>
      <c r="U2853">
        <v>2</v>
      </c>
      <c r="V2853">
        <f>COUNTIF(tbl_General[EmployeeID],tbl_General[[#This Row],[EmployeeID]])</f>
        <v>1</v>
      </c>
    </row>
    <row r="2854" spans="1:22" x14ac:dyDescent="0.25">
      <c r="A2854">
        <v>21</v>
      </c>
      <c r="B2854" t="s">
        <v>28</v>
      </c>
      <c r="C2854" t="s">
        <v>29</v>
      </c>
      <c r="D2854" t="s">
        <v>30</v>
      </c>
      <c r="E2854">
        <v>20</v>
      </c>
      <c r="F2854">
        <v>2</v>
      </c>
      <c r="G2854" t="s">
        <v>38</v>
      </c>
      <c r="H2854">
        <v>3598</v>
      </c>
      <c r="I2854" t="s">
        <v>25</v>
      </c>
      <c r="J2854">
        <v>4</v>
      </c>
      <c r="K2854" t="s">
        <v>31</v>
      </c>
      <c r="L2854" t="s">
        <v>32</v>
      </c>
      <c r="M2854">
        <v>53370</v>
      </c>
      <c r="N2854">
        <v>1</v>
      </c>
      <c r="O2854">
        <v>14</v>
      </c>
      <c r="P2854">
        <v>1</v>
      </c>
      <c r="Q2854">
        <v>2</v>
      </c>
      <c r="R2854">
        <v>2</v>
      </c>
      <c r="S2854">
        <v>2</v>
      </c>
      <c r="T2854">
        <v>2</v>
      </c>
      <c r="U2854">
        <v>2</v>
      </c>
      <c r="V2854">
        <f>COUNTIF(tbl_General[EmployeeID],tbl_General[[#This Row],[EmployeeID]])</f>
        <v>1</v>
      </c>
    </row>
    <row r="2855" spans="1:22" x14ac:dyDescent="0.25">
      <c r="A2855">
        <v>38</v>
      </c>
      <c r="B2855" t="s">
        <v>21</v>
      </c>
      <c r="C2855" t="s">
        <v>22</v>
      </c>
      <c r="D2855" t="s">
        <v>23</v>
      </c>
      <c r="E2855">
        <v>4</v>
      </c>
      <c r="F2855">
        <v>4</v>
      </c>
      <c r="G2855" t="s">
        <v>24</v>
      </c>
      <c r="H2855">
        <v>1392</v>
      </c>
      <c r="I2855" t="s">
        <v>34</v>
      </c>
      <c r="J2855">
        <v>1</v>
      </c>
      <c r="K2855" t="s">
        <v>42</v>
      </c>
      <c r="L2855" t="s">
        <v>32</v>
      </c>
      <c r="M2855">
        <v>70820</v>
      </c>
      <c r="N2855">
        <v>1</v>
      </c>
      <c r="O2855">
        <v>14</v>
      </c>
      <c r="P2855">
        <v>0</v>
      </c>
      <c r="Q2855">
        <v>2</v>
      </c>
      <c r="R2855">
        <v>3</v>
      </c>
      <c r="S2855">
        <v>2</v>
      </c>
      <c r="T2855">
        <v>2</v>
      </c>
      <c r="U2855">
        <v>1</v>
      </c>
      <c r="V2855">
        <f>COUNTIF(tbl_General[EmployeeID],tbl_General[[#This Row],[EmployeeID]])</f>
        <v>1</v>
      </c>
    </row>
    <row r="2856" spans="1:22" x14ac:dyDescent="0.25">
      <c r="A2856">
        <v>38</v>
      </c>
      <c r="B2856" t="s">
        <v>21</v>
      </c>
      <c r="C2856" t="s">
        <v>22</v>
      </c>
      <c r="D2856" t="s">
        <v>23</v>
      </c>
      <c r="E2856">
        <v>4</v>
      </c>
      <c r="F2856">
        <v>4</v>
      </c>
      <c r="G2856" t="s">
        <v>24</v>
      </c>
      <c r="H2856">
        <v>2862</v>
      </c>
      <c r="I2856" t="s">
        <v>34</v>
      </c>
      <c r="J2856">
        <v>1</v>
      </c>
      <c r="K2856" t="s">
        <v>42</v>
      </c>
      <c r="L2856" t="s">
        <v>32</v>
      </c>
      <c r="M2856">
        <v>70820</v>
      </c>
      <c r="N2856">
        <v>1</v>
      </c>
      <c r="O2856">
        <v>14</v>
      </c>
      <c r="P2856">
        <v>0</v>
      </c>
      <c r="Q2856">
        <v>2</v>
      </c>
      <c r="R2856">
        <v>3</v>
      </c>
      <c r="S2856">
        <v>2</v>
      </c>
      <c r="T2856">
        <v>2</v>
      </c>
      <c r="U2856">
        <v>1</v>
      </c>
      <c r="V2856">
        <f>COUNTIF(tbl_General[EmployeeID],tbl_General[[#This Row],[EmployeeID]])</f>
        <v>1</v>
      </c>
    </row>
    <row r="2857" spans="1:22" x14ac:dyDescent="0.25">
      <c r="A2857">
        <v>38</v>
      </c>
      <c r="B2857" t="s">
        <v>21</v>
      </c>
      <c r="C2857" t="s">
        <v>22</v>
      </c>
      <c r="D2857" t="s">
        <v>23</v>
      </c>
      <c r="E2857">
        <v>4</v>
      </c>
      <c r="F2857">
        <v>4</v>
      </c>
      <c r="G2857" t="s">
        <v>24</v>
      </c>
      <c r="H2857">
        <v>4332</v>
      </c>
      <c r="I2857" t="s">
        <v>34</v>
      </c>
      <c r="J2857">
        <v>1</v>
      </c>
      <c r="K2857" t="s">
        <v>42</v>
      </c>
      <c r="L2857" t="s">
        <v>32</v>
      </c>
      <c r="M2857">
        <v>70820</v>
      </c>
      <c r="N2857">
        <v>1</v>
      </c>
      <c r="O2857">
        <v>14</v>
      </c>
      <c r="P2857">
        <v>0</v>
      </c>
      <c r="Q2857">
        <v>2</v>
      </c>
      <c r="R2857">
        <v>3</v>
      </c>
      <c r="S2857">
        <v>2</v>
      </c>
      <c r="T2857">
        <v>2</v>
      </c>
      <c r="U2857">
        <v>1</v>
      </c>
      <c r="V2857">
        <f>COUNTIF(tbl_General[EmployeeID],tbl_General[[#This Row],[EmployeeID]])</f>
        <v>1</v>
      </c>
    </row>
    <row r="2858" spans="1:22" x14ac:dyDescent="0.25">
      <c r="A2858">
        <v>20</v>
      </c>
      <c r="B2858" t="s">
        <v>21</v>
      </c>
      <c r="C2858" t="s">
        <v>22</v>
      </c>
      <c r="D2858" t="s">
        <v>30</v>
      </c>
      <c r="E2858">
        <v>18</v>
      </c>
      <c r="F2858">
        <v>4</v>
      </c>
      <c r="G2858" t="s">
        <v>38</v>
      </c>
      <c r="H2858">
        <v>619</v>
      </c>
      <c r="I2858" t="s">
        <v>34</v>
      </c>
      <c r="J2858">
        <v>1</v>
      </c>
      <c r="K2858" t="s">
        <v>37</v>
      </c>
      <c r="L2858" t="s">
        <v>32</v>
      </c>
      <c r="M2858">
        <v>84120</v>
      </c>
      <c r="N2858">
        <v>1</v>
      </c>
      <c r="O2858">
        <v>13</v>
      </c>
      <c r="P2858">
        <v>0</v>
      </c>
      <c r="Q2858">
        <v>2</v>
      </c>
      <c r="R2858">
        <v>2</v>
      </c>
      <c r="S2858">
        <v>2</v>
      </c>
      <c r="T2858">
        <v>2</v>
      </c>
      <c r="U2858">
        <v>2</v>
      </c>
      <c r="V2858">
        <f>COUNTIF(tbl_General[EmployeeID],tbl_General[[#This Row],[EmployeeID]])</f>
        <v>1</v>
      </c>
    </row>
    <row r="2859" spans="1:22" x14ac:dyDescent="0.25">
      <c r="A2859">
        <v>20</v>
      </c>
      <c r="B2859" t="s">
        <v>21</v>
      </c>
      <c r="C2859" t="s">
        <v>22</v>
      </c>
      <c r="D2859" t="s">
        <v>30</v>
      </c>
      <c r="E2859">
        <v>18</v>
      </c>
      <c r="F2859">
        <v>4</v>
      </c>
      <c r="G2859" t="s">
        <v>38</v>
      </c>
      <c r="H2859">
        <v>2089</v>
      </c>
      <c r="I2859" t="s">
        <v>34</v>
      </c>
      <c r="J2859">
        <v>1</v>
      </c>
      <c r="K2859" t="s">
        <v>37</v>
      </c>
      <c r="L2859" t="s">
        <v>32</v>
      </c>
      <c r="M2859">
        <v>84120</v>
      </c>
      <c r="N2859">
        <v>1</v>
      </c>
      <c r="O2859">
        <v>13</v>
      </c>
      <c r="P2859">
        <v>0</v>
      </c>
      <c r="Q2859">
        <v>2</v>
      </c>
      <c r="R2859">
        <v>2</v>
      </c>
      <c r="S2859">
        <v>2</v>
      </c>
      <c r="T2859">
        <v>2</v>
      </c>
      <c r="U2859">
        <v>2</v>
      </c>
      <c r="V2859">
        <f>COUNTIF(tbl_General[EmployeeID],tbl_General[[#This Row],[EmployeeID]])</f>
        <v>1</v>
      </c>
    </row>
    <row r="2860" spans="1:22" x14ac:dyDescent="0.25">
      <c r="A2860">
        <v>20</v>
      </c>
      <c r="B2860" t="s">
        <v>21</v>
      </c>
      <c r="C2860" t="s">
        <v>22</v>
      </c>
      <c r="D2860" t="s">
        <v>30</v>
      </c>
      <c r="E2860">
        <v>18</v>
      </c>
      <c r="F2860">
        <v>4</v>
      </c>
      <c r="G2860" t="s">
        <v>38</v>
      </c>
      <c r="H2860">
        <v>3559</v>
      </c>
      <c r="I2860" t="s">
        <v>34</v>
      </c>
      <c r="J2860">
        <v>1</v>
      </c>
      <c r="K2860" t="s">
        <v>37</v>
      </c>
      <c r="L2860" t="s">
        <v>32</v>
      </c>
      <c r="M2860">
        <v>84120</v>
      </c>
      <c r="N2860">
        <v>1</v>
      </c>
      <c r="O2860">
        <v>13</v>
      </c>
      <c r="P2860">
        <v>0</v>
      </c>
      <c r="Q2860">
        <v>2</v>
      </c>
      <c r="R2860">
        <v>2</v>
      </c>
      <c r="S2860">
        <v>2</v>
      </c>
      <c r="T2860">
        <v>2</v>
      </c>
      <c r="U2860">
        <v>2</v>
      </c>
      <c r="V2860">
        <f>COUNTIF(tbl_General[EmployeeID],tbl_General[[#This Row],[EmployeeID]])</f>
        <v>1</v>
      </c>
    </row>
    <row r="2861" spans="1:22" x14ac:dyDescent="0.25">
      <c r="A2861">
        <v>25</v>
      </c>
      <c r="B2861" t="s">
        <v>21</v>
      </c>
      <c r="C2861" t="s">
        <v>22</v>
      </c>
      <c r="D2861" t="s">
        <v>30</v>
      </c>
      <c r="E2861">
        <v>26</v>
      </c>
      <c r="F2861">
        <v>3</v>
      </c>
      <c r="G2861" t="s">
        <v>46</v>
      </c>
      <c r="H2861">
        <v>1321</v>
      </c>
      <c r="I2861" t="s">
        <v>34</v>
      </c>
      <c r="J2861">
        <v>1</v>
      </c>
      <c r="K2861" t="s">
        <v>40</v>
      </c>
      <c r="L2861" t="s">
        <v>27</v>
      </c>
      <c r="M2861">
        <v>88530</v>
      </c>
      <c r="N2861">
        <v>1</v>
      </c>
      <c r="O2861">
        <v>22</v>
      </c>
      <c r="P2861">
        <v>1</v>
      </c>
      <c r="Q2861">
        <v>2</v>
      </c>
      <c r="R2861">
        <v>3</v>
      </c>
      <c r="S2861">
        <v>2</v>
      </c>
      <c r="T2861">
        <v>2</v>
      </c>
      <c r="U2861">
        <v>1</v>
      </c>
      <c r="V2861">
        <f>COUNTIF(tbl_General[EmployeeID],tbl_General[[#This Row],[EmployeeID]])</f>
        <v>1</v>
      </c>
    </row>
    <row r="2862" spans="1:22" x14ac:dyDescent="0.25">
      <c r="A2862">
        <v>25</v>
      </c>
      <c r="B2862" t="s">
        <v>21</v>
      </c>
      <c r="C2862" t="s">
        <v>22</v>
      </c>
      <c r="D2862" t="s">
        <v>30</v>
      </c>
      <c r="E2862">
        <v>26</v>
      </c>
      <c r="F2862">
        <v>3</v>
      </c>
      <c r="G2862" t="s">
        <v>46</v>
      </c>
      <c r="H2862">
        <v>2791</v>
      </c>
      <c r="I2862" t="s">
        <v>34</v>
      </c>
      <c r="J2862">
        <v>1</v>
      </c>
      <c r="K2862" t="s">
        <v>40</v>
      </c>
      <c r="L2862" t="s">
        <v>27</v>
      </c>
      <c r="M2862">
        <v>88530</v>
      </c>
      <c r="N2862">
        <v>1</v>
      </c>
      <c r="O2862">
        <v>22</v>
      </c>
      <c r="P2862">
        <v>1</v>
      </c>
      <c r="Q2862">
        <v>2</v>
      </c>
      <c r="R2862">
        <v>3</v>
      </c>
      <c r="S2862">
        <v>2</v>
      </c>
      <c r="T2862">
        <v>2</v>
      </c>
      <c r="U2862">
        <v>1</v>
      </c>
      <c r="V2862">
        <f>COUNTIF(tbl_General[EmployeeID],tbl_General[[#This Row],[EmployeeID]])</f>
        <v>1</v>
      </c>
    </row>
    <row r="2863" spans="1:22" x14ac:dyDescent="0.25">
      <c r="A2863">
        <v>25</v>
      </c>
      <c r="B2863" t="s">
        <v>21</v>
      </c>
      <c r="C2863" t="s">
        <v>22</v>
      </c>
      <c r="D2863" t="s">
        <v>30</v>
      </c>
      <c r="E2863">
        <v>26</v>
      </c>
      <c r="F2863">
        <v>3</v>
      </c>
      <c r="G2863" t="s">
        <v>46</v>
      </c>
      <c r="H2863">
        <v>4261</v>
      </c>
      <c r="I2863" t="s">
        <v>34</v>
      </c>
      <c r="J2863">
        <v>1</v>
      </c>
      <c r="K2863" t="s">
        <v>40</v>
      </c>
      <c r="L2863" t="s">
        <v>27</v>
      </c>
      <c r="M2863">
        <v>88530</v>
      </c>
      <c r="N2863">
        <v>1</v>
      </c>
      <c r="O2863">
        <v>22</v>
      </c>
      <c r="P2863">
        <v>1</v>
      </c>
      <c r="Q2863">
        <v>2</v>
      </c>
      <c r="R2863">
        <v>3</v>
      </c>
      <c r="S2863">
        <v>2</v>
      </c>
      <c r="T2863">
        <v>2</v>
      </c>
      <c r="U2863">
        <v>1</v>
      </c>
      <c r="V2863">
        <f>COUNTIF(tbl_General[EmployeeID],tbl_General[[#This Row],[EmployeeID]])</f>
        <v>1</v>
      </c>
    </row>
    <row r="2864" spans="1:22" x14ac:dyDescent="0.25">
      <c r="A2864">
        <v>32</v>
      </c>
      <c r="B2864" t="s">
        <v>21</v>
      </c>
      <c r="C2864" t="s">
        <v>29</v>
      </c>
      <c r="D2864" t="s">
        <v>23</v>
      </c>
      <c r="E2864">
        <v>10</v>
      </c>
      <c r="F2864">
        <v>3</v>
      </c>
      <c r="G2864" t="s">
        <v>24</v>
      </c>
      <c r="H2864">
        <v>623</v>
      </c>
      <c r="I2864" t="s">
        <v>25</v>
      </c>
      <c r="J2864">
        <v>1</v>
      </c>
      <c r="K2864" t="s">
        <v>35</v>
      </c>
      <c r="L2864" t="s">
        <v>27</v>
      </c>
      <c r="M2864">
        <v>102660</v>
      </c>
      <c r="N2864">
        <v>1</v>
      </c>
      <c r="O2864">
        <v>11</v>
      </c>
      <c r="P2864">
        <v>0</v>
      </c>
      <c r="Q2864">
        <v>2</v>
      </c>
      <c r="R2864">
        <v>3</v>
      </c>
      <c r="S2864">
        <v>2</v>
      </c>
      <c r="T2864">
        <v>2</v>
      </c>
      <c r="U2864">
        <v>2</v>
      </c>
      <c r="V2864">
        <f>COUNTIF(tbl_General[EmployeeID],tbl_General[[#This Row],[EmployeeID]])</f>
        <v>1</v>
      </c>
    </row>
    <row r="2865" spans="1:22" x14ac:dyDescent="0.25">
      <c r="A2865">
        <v>32</v>
      </c>
      <c r="B2865" t="s">
        <v>21</v>
      </c>
      <c r="C2865" t="s">
        <v>29</v>
      </c>
      <c r="D2865" t="s">
        <v>23</v>
      </c>
      <c r="E2865">
        <v>10</v>
      </c>
      <c r="F2865">
        <v>3</v>
      </c>
      <c r="G2865" t="s">
        <v>24</v>
      </c>
      <c r="H2865">
        <v>2093</v>
      </c>
      <c r="I2865" t="s">
        <v>25</v>
      </c>
      <c r="J2865">
        <v>1</v>
      </c>
      <c r="K2865" t="s">
        <v>35</v>
      </c>
      <c r="L2865" t="s">
        <v>27</v>
      </c>
      <c r="M2865">
        <v>102660</v>
      </c>
      <c r="N2865">
        <v>1</v>
      </c>
      <c r="O2865">
        <v>11</v>
      </c>
      <c r="P2865">
        <v>0</v>
      </c>
      <c r="Q2865">
        <v>2</v>
      </c>
      <c r="R2865">
        <v>3</v>
      </c>
      <c r="S2865">
        <v>2</v>
      </c>
      <c r="T2865">
        <v>2</v>
      </c>
      <c r="U2865">
        <v>2</v>
      </c>
      <c r="V2865">
        <f>COUNTIF(tbl_General[EmployeeID],tbl_General[[#This Row],[EmployeeID]])</f>
        <v>1</v>
      </c>
    </row>
    <row r="2866" spans="1:22" x14ac:dyDescent="0.25">
      <c r="A2866">
        <v>32</v>
      </c>
      <c r="B2866" t="s">
        <v>21</v>
      </c>
      <c r="C2866" t="s">
        <v>29</v>
      </c>
      <c r="D2866" t="s">
        <v>23</v>
      </c>
      <c r="E2866">
        <v>10</v>
      </c>
      <c r="F2866">
        <v>3</v>
      </c>
      <c r="G2866" t="s">
        <v>24</v>
      </c>
      <c r="H2866">
        <v>3563</v>
      </c>
      <c r="I2866" t="s">
        <v>25</v>
      </c>
      <c r="J2866">
        <v>1</v>
      </c>
      <c r="K2866" t="s">
        <v>35</v>
      </c>
      <c r="L2866" t="s">
        <v>27</v>
      </c>
      <c r="M2866">
        <v>102660</v>
      </c>
      <c r="N2866">
        <v>1</v>
      </c>
      <c r="O2866">
        <v>11</v>
      </c>
      <c r="P2866">
        <v>0</v>
      </c>
      <c r="Q2866">
        <v>2</v>
      </c>
      <c r="R2866">
        <v>3</v>
      </c>
      <c r="S2866">
        <v>2</v>
      </c>
      <c r="T2866">
        <v>2</v>
      </c>
      <c r="U2866">
        <v>2</v>
      </c>
      <c r="V2866">
        <f>COUNTIF(tbl_General[EmployeeID],tbl_General[[#This Row],[EmployeeID]])</f>
        <v>1</v>
      </c>
    </row>
    <row r="2867" spans="1:22" x14ac:dyDescent="0.25">
      <c r="A2867">
        <v>35</v>
      </c>
      <c r="B2867" t="s">
        <v>21</v>
      </c>
      <c r="C2867" t="s">
        <v>22</v>
      </c>
      <c r="D2867" t="s">
        <v>23</v>
      </c>
      <c r="E2867">
        <v>2</v>
      </c>
      <c r="F2867">
        <v>4</v>
      </c>
      <c r="G2867" t="s">
        <v>45</v>
      </c>
      <c r="H2867">
        <v>1250</v>
      </c>
      <c r="I2867" t="s">
        <v>34</v>
      </c>
      <c r="J2867">
        <v>3</v>
      </c>
      <c r="K2867" t="s">
        <v>42</v>
      </c>
      <c r="L2867" t="s">
        <v>27</v>
      </c>
      <c r="M2867">
        <v>104660</v>
      </c>
      <c r="N2867">
        <v>1</v>
      </c>
      <c r="O2867">
        <v>13</v>
      </c>
      <c r="P2867">
        <v>0</v>
      </c>
      <c r="Q2867">
        <v>2</v>
      </c>
      <c r="R2867">
        <v>1</v>
      </c>
      <c r="S2867">
        <v>2</v>
      </c>
      <c r="T2867">
        <v>2</v>
      </c>
      <c r="U2867">
        <v>2</v>
      </c>
      <c r="V2867">
        <f>COUNTIF(tbl_General[EmployeeID],tbl_General[[#This Row],[EmployeeID]])</f>
        <v>1</v>
      </c>
    </row>
    <row r="2868" spans="1:22" x14ac:dyDescent="0.25">
      <c r="A2868">
        <v>35</v>
      </c>
      <c r="B2868" t="s">
        <v>21</v>
      </c>
      <c r="C2868" t="s">
        <v>22</v>
      </c>
      <c r="D2868" t="s">
        <v>23</v>
      </c>
      <c r="E2868">
        <v>2</v>
      </c>
      <c r="F2868">
        <v>4</v>
      </c>
      <c r="G2868" t="s">
        <v>45</v>
      </c>
      <c r="H2868">
        <v>2720</v>
      </c>
      <c r="I2868" t="s">
        <v>34</v>
      </c>
      <c r="J2868">
        <v>3</v>
      </c>
      <c r="K2868" t="s">
        <v>42</v>
      </c>
      <c r="L2868" t="s">
        <v>27</v>
      </c>
      <c r="M2868">
        <v>104660</v>
      </c>
      <c r="N2868">
        <v>1</v>
      </c>
      <c r="O2868">
        <v>13</v>
      </c>
      <c r="P2868">
        <v>0</v>
      </c>
      <c r="Q2868">
        <v>2</v>
      </c>
      <c r="R2868">
        <v>1</v>
      </c>
      <c r="S2868">
        <v>2</v>
      </c>
      <c r="T2868">
        <v>2</v>
      </c>
      <c r="U2868">
        <v>2</v>
      </c>
      <c r="V2868">
        <f>COUNTIF(tbl_General[EmployeeID],tbl_General[[#This Row],[EmployeeID]])</f>
        <v>1</v>
      </c>
    </row>
    <row r="2869" spans="1:22" x14ac:dyDescent="0.25">
      <c r="A2869">
        <v>35</v>
      </c>
      <c r="B2869" t="s">
        <v>21</v>
      </c>
      <c r="C2869" t="s">
        <v>22</v>
      </c>
      <c r="D2869" t="s">
        <v>23</v>
      </c>
      <c r="E2869">
        <v>2</v>
      </c>
      <c r="F2869">
        <v>4</v>
      </c>
      <c r="G2869" t="s">
        <v>45</v>
      </c>
      <c r="H2869">
        <v>4190</v>
      </c>
      <c r="I2869" t="s">
        <v>34</v>
      </c>
      <c r="J2869">
        <v>3</v>
      </c>
      <c r="K2869" t="s">
        <v>42</v>
      </c>
      <c r="L2869" t="s">
        <v>27</v>
      </c>
      <c r="M2869">
        <v>104660</v>
      </c>
      <c r="N2869">
        <v>1</v>
      </c>
      <c r="O2869">
        <v>13</v>
      </c>
      <c r="P2869">
        <v>0</v>
      </c>
      <c r="Q2869">
        <v>2</v>
      </c>
      <c r="R2869">
        <v>1</v>
      </c>
      <c r="S2869">
        <v>2</v>
      </c>
      <c r="T2869">
        <v>2</v>
      </c>
      <c r="U2869">
        <v>2</v>
      </c>
      <c r="V2869">
        <f>COUNTIF(tbl_General[EmployeeID],tbl_General[[#This Row],[EmployeeID]])</f>
        <v>1</v>
      </c>
    </row>
    <row r="2870" spans="1:22" x14ac:dyDescent="0.25">
      <c r="A2870">
        <v>22</v>
      </c>
      <c r="B2870" t="s">
        <v>21</v>
      </c>
      <c r="C2870" t="s">
        <v>22</v>
      </c>
      <c r="D2870" t="s">
        <v>30</v>
      </c>
      <c r="E2870">
        <v>3</v>
      </c>
      <c r="F2870">
        <v>3</v>
      </c>
      <c r="G2870" t="s">
        <v>38</v>
      </c>
      <c r="H2870">
        <v>1373</v>
      </c>
      <c r="I2870" t="s">
        <v>34</v>
      </c>
      <c r="J2870">
        <v>1</v>
      </c>
      <c r="K2870" t="s">
        <v>40</v>
      </c>
      <c r="L2870" t="s">
        <v>27</v>
      </c>
      <c r="M2870">
        <v>132690</v>
      </c>
      <c r="N2870">
        <v>1</v>
      </c>
      <c r="O2870">
        <v>25</v>
      </c>
      <c r="P2870">
        <v>1</v>
      </c>
      <c r="Q2870">
        <v>2</v>
      </c>
      <c r="R2870">
        <v>2</v>
      </c>
      <c r="S2870">
        <v>2</v>
      </c>
      <c r="T2870">
        <v>2</v>
      </c>
      <c r="U2870">
        <v>2</v>
      </c>
      <c r="V2870">
        <f>COUNTIF(tbl_General[EmployeeID],tbl_General[[#This Row],[EmployeeID]])</f>
        <v>1</v>
      </c>
    </row>
    <row r="2871" spans="1:22" x14ac:dyDescent="0.25">
      <c r="A2871">
        <v>22</v>
      </c>
      <c r="B2871" t="s">
        <v>21</v>
      </c>
      <c r="C2871" t="s">
        <v>22</v>
      </c>
      <c r="D2871" t="s">
        <v>30</v>
      </c>
      <c r="E2871">
        <v>3</v>
      </c>
      <c r="F2871">
        <v>3</v>
      </c>
      <c r="G2871" t="s">
        <v>38</v>
      </c>
      <c r="H2871">
        <v>2843</v>
      </c>
      <c r="I2871" t="s">
        <v>34</v>
      </c>
      <c r="J2871">
        <v>1</v>
      </c>
      <c r="K2871" t="s">
        <v>40</v>
      </c>
      <c r="L2871" t="s">
        <v>27</v>
      </c>
      <c r="M2871">
        <v>132690</v>
      </c>
      <c r="N2871">
        <v>1</v>
      </c>
      <c r="O2871">
        <v>25</v>
      </c>
      <c r="P2871">
        <v>1</v>
      </c>
      <c r="Q2871">
        <v>2</v>
      </c>
      <c r="R2871">
        <v>2</v>
      </c>
      <c r="S2871">
        <v>2</v>
      </c>
      <c r="T2871">
        <v>2</v>
      </c>
      <c r="U2871">
        <v>2</v>
      </c>
      <c r="V2871">
        <f>COUNTIF(tbl_General[EmployeeID],tbl_General[[#This Row],[EmployeeID]])</f>
        <v>1</v>
      </c>
    </row>
    <row r="2872" spans="1:22" x14ac:dyDescent="0.25">
      <c r="A2872">
        <v>22</v>
      </c>
      <c r="B2872" t="s">
        <v>21</v>
      </c>
      <c r="C2872" t="s">
        <v>22</v>
      </c>
      <c r="D2872" t="s">
        <v>30</v>
      </c>
      <c r="E2872">
        <v>3</v>
      </c>
      <c r="F2872">
        <v>3</v>
      </c>
      <c r="G2872" t="s">
        <v>38</v>
      </c>
      <c r="H2872">
        <v>4313</v>
      </c>
      <c r="I2872" t="s">
        <v>34</v>
      </c>
      <c r="J2872">
        <v>1</v>
      </c>
      <c r="K2872" t="s">
        <v>40</v>
      </c>
      <c r="L2872" t="s">
        <v>27</v>
      </c>
      <c r="M2872">
        <v>132690</v>
      </c>
      <c r="N2872">
        <v>1</v>
      </c>
      <c r="O2872">
        <v>25</v>
      </c>
      <c r="P2872">
        <v>1</v>
      </c>
      <c r="Q2872">
        <v>2</v>
      </c>
      <c r="R2872">
        <v>2</v>
      </c>
      <c r="S2872">
        <v>2</v>
      </c>
      <c r="T2872">
        <v>2</v>
      </c>
      <c r="U2872">
        <v>2</v>
      </c>
      <c r="V2872">
        <f>COUNTIF(tbl_General[EmployeeID],tbl_General[[#This Row],[EmployeeID]])</f>
        <v>1</v>
      </c>
    </row>
    <row r="2873" spans="1:22" x14ac:dyDescent="0.25">
      <c r="A2873">
        <v>33</v>
      </c>
      <c r="B2873" t="s">
        <v>21</v>
      </c>
      <c r="C2873" t="s">
        <v>36</v>
      </c>
      <c r="D2873" t="s">
        <v>23</v>
      </c>
      <c r="E2873">
        <v>9</v>
      </c>
      <c r="F2873">
        <v>2</v>
      </c>
      <c r="G2873" t="s">
        <v>46</v>
      </c>
      <c r="H2873">
        <v>497</v>
      </c>
      <c r="I2873" t="s">
        <v>34</v>
      </c>
      <c r="J2873">
        <v>5</v>
      </c>
      <c r="K2873" t="s">
        <v>43</v>
      </c>
      <c r="L2873" t="s">
        <v>32</v>
      </c>
      <c r="M2873">
        <v>12000</v>
      </c>
      <c r="N2873">
        <v>0</v>
      </c>
      <c r="O2873">
        <v>11</v>
      </c>
      <c r="P2873">
        <v>1</v>
      </c>
      <c r="Q2873">
        <v>3</v>
      </c>
      <c r="R2873">
        <v>3</v>
      </c>
      <c r="S2873">
        <v>2</v>
      </c>
      <c r="T2873">
        <v>2</v>
      </c>
      <c r="U2873">
        <v>2</v>
      </c>
      <c r="V2873">
        <f>COUNTIF(tbl_General[EmployeeID],tbl_General[[#This Row],[EmployeeID]])</f>
        <v>1</v>
      </c>
    </row>
    <row r="2874" spans="1:22" x14ac:dyDescent="0.25">
      <c r="A2874">
        <v>33</v>
      </c>
      <c r="B2874" t="s">
        <v>21</v>
      </c>
      <c r="C2874" t="s">
        <v>36</v>
      </c>
      <c r="D2874" t="s">
        <v>23</v>
      </c>
      <c r="E2874">
        <v>9</v>
      </c>
      <c r="F2874">
        <v>2</v>
      </c>
      <c r="G2874" t="s">
        <v>46</v>
      </c>
      <c r="H2874">
        <v>1967</v>
      </c>
      <c r="I2874" t="s">
        <v>34</v>
      </c>
      <c r="J2874">
        <v>5</v>
      </c>
      <c r="K2874" t="s">
        <v>43</v>
      </c>
      <c r="L2874" t="s">
        <v>32</v>
      </c>
      <c r="M2874">
        <v>12000</v>
      </c>
      <c r="N2874">
        <v>0</v>
      </c>
      <c r="O2874">
        <v>11</v>
      </c>
      <c r="P2874">
        <v>1</v>
      </c>
      <c r="Q2874">
        <v>3</v>
      </c>
      <c r="R2874">
        <v>3</v>
      </c>
      <c r="S2874">
        <v>2</v>
      </c>
      <c r="T2874">
        <v>2</v>
      </c>
      <c r="U2874">
        <v>2</v>
      </c>
      <c r="V2874">
        <f>COUNTIF(tbl_General[EmployeeID],tbl_General[[#This Row],[EmployeeID]])</f>
        <v>1</v>
      </c>
    </row>
    <row r="2875" spans="1:22" x14ac:dyDescent="0.25">
      <c r="A2875">
        <v>33</v>
      </c>
      <c r="B2875" t="s">
        <v>21</v>
      </c>
      <c r="C2875" t="s">
        <v>36</v>
      </c>
      <c r="D2875" t="s">
        <v>23</v>
      </c>
      <c r="E2875">
        <v>9</v>
      </c>
      <c r="F2875">
        <v>2</v>
      </c>
      <c r="G2875" t="s">
        <v>46</v>
      </c>
      <c r="H2875">
        <v>3437</v>
      </c>
      <c r="I2875" t="s">
        <v>34</v>
      </c>
      <c r="J2875">
        <v>5</v>
      </c>
      <c r="K2875" t="s">
        <v>43</v>
      </c>
      <c r="L2875" t="s">
        <v>32</v>
      </c>
      <c r="M2875">
        <v>12000</v>
      </c>
      <c r="N2875">
        <v>0</v>
      </c>
      <c r="O2875">
        <v>11</v>
      </c>
      <c r="P2875">
        <v>1</v>
      </c>
      <c r="Q2875">
        <v>3</v>
      </c>
      <c r="R2875">
        <v>3</v>
      </c>
      <c r="S2875">
        <v>2</v>
      </c>
      <c r="T2875">
        <v>2</v>
      </c>
      <c r="U2875">
        <v>2</v>
      </c>
      <c r="V2875">
        <f>COUNTIF(tbl_General[EmployeeID],tbl_General[[#This Row],[EmployeeID]])</f>
        <v>1</v>
      </c>
    </row>
    <row r="2876" spans="1:22" x14ac:dyDescent="0.25">
      <c r="A2876">
        <v>31</v>
      </c>
      <c r="B2876" t="s">
        <v>21</v>
      </c>
      <c r="C2876" t="s">
        <v>22</v>
      </c>
      <c r="D2876" t="s">
        <v>23</v>
      </c>
      <c r="E2876">
        <v>16</v>
      </c>
      <c r="F2876">
        <v>4</v>
      </c>
      <c r="G2876" t="s">
        <v>45</v>
      </c>
      <c r="H2876">
        <v>55</v>
      </c>
      <c r="I2876" t="s">
        <v>25</v>
      </c>
      <c r="J2876">
        <v>2</v>
      </c>
      <c r="K2876" t="s">
        <v>31</v>
      </c>
      <c r="L2876" t="s">
        <v>41</v>
      </c>
      <c r="M2876">
        <v>28040</v>
      </c>
      <c r="N2876">
        <v>0</v>
      </c>
      <c r="O2876">
        <v>19</v>
      </c>
      <c r="P2876">
        <v>2</v>
      </c>
      <c r="Q2876">
        <v>3</v>
      </c>
      <c r="R2876">
        <v>0</v>
      </c>
      <c r="S2876">
        <v>2</v>
      </c>
      <c r="T2876">
        <v>2</v>
      </c>
      <c r="U2876">
        <v>2</v>
      </c>
      <c r="V2876">
        <f>COUNTIF(tbl_General[EmployeeID],tbl_General[[#This Row],[EmployeeID]])</f>
        <v>1</v>
      </c>
    </row>
    <row r="2877" spans="1:22" x14ac:dyDescent="0.25">
      <c r="A2877">
        <v>31</v>
      </c>
      <c r="B2877" t="s">
        <v>21</v>
      </c>
      <c r="C2877" t="s">
        <v>22</v>
      </c>
      <c r="D2877" t="s">
        <v>23</v>
      </c>
      <c r="E2877">
        <v>16</v>
      </c>
      <c r="F2877">
        <v>4</v>
      </c>
      <c r="G2877" t="s">
        <v>45</v>
      </c>
      <c r="H2877">
        <v>1525</v>
      </c>
      <c r="I2877" t="s">
        <v>25</v>
      </c>
      <c r="J2877">
        <v>2</v>
      </c>
      <c r="K2877" t="s">
        <v>31</v>
      </c>
      <c r="L2877" t="s">
        <v>41</v>
      </c>
      <c r="M2877">
        <v>28040</v>
      </c>
      <c r="N2877">
        <v>0</v>
      </c>
      <c r="O2877">
        <v>19</v>
      </c>
      <c r="P2877">
        <v>2</v>
      </c>
      <c r="Q2877">
        <v>3</v>
      </c>
      <c r="R2877">
        <v>0</v>
      </c>
      <c r="S2877">
        <v>2</v>
      </c>
      <c r="T2877">
        <v>2</v>
      </c>
      <c r="U2877">
        <v>2</v>
      </c>
      <c r="V2877">
        <f>COUNTIF(tbl_General[EmployeeID],tbl_General[[#This Row],[EmployeeID]])</f>
        <v>1</v>
      </c>
    </row>
    <row r="2878" spans="1:22" x14ac:dyDescent="0.25">
      <c r="A2878">
        <v>31</v>
      </c>
      <c r="B2878" t="s">
        <v>21</v>
      </c>
      <c r="C2878" t="s">
        <v>22</v>
      </c>
      <c r="D2878" t="s">
        <v>23</v>
      </c>
      <c r="E2878">
        <v>16</v>
      </c>
      <c r="F2878">
        <v>4</v>
      </c>
      <c r="G2878" t="s">
        <v>45</v>
      </c>
      <c r="H2878">
        <v>2995</v>
      </c>
      <c r="I2878" t="s">
        <v>25</v>
      </c>
      <c r="J2878">
        <v>2</v>
      </c>
      <c r="K2878" t="s">
        <v>31</v>
      </c>
      <c r="L2878" t="s">
        <v>41</v>
      </c>
      <c r="M2878">
        <v>28040</v>
      </c>
      <c r="N2878">
        <v>0</v>
      </c>
      <c r="O2878">
        <v>19</v>
      </c>
      <c r="P2878">
        <v>2</v>
      </c>
      <c r="Q2878">
        <v>3</v>
      </c>
      <c r="R2878">
        <v>0</v>
      </c>
      <c r="S2878">
        <v>2</v>
      </c>
      <c r="T2878">
        <v>2</v>
      </c>
      <c r="U2878">
        <v>2</v>
      </c>
      <c r="V2878">
        <f>COUNTIF(tbl_General[EmployeeID],tbl_General[[#This Row],[EmployeeID]])</f>
        <v>1</v>
      </c>
    </row>
    <row r="2879" spans="1:22" x14ac:dyDescent="0.25">
      <c r="A2879">
        <v>31</v>
      </c>
      <c r="B2879" t="s">
        <v>21</v>
      </c>
      <c r="C2879" t="s">
        <v>22</v>
      </c>
      <c r="D2879" t="s">
        <v>30</v>
      </c>
      <c r="E2879">
        <v>1</v>
      </c>
      <c r="F2879">
        <v>3</v>
      </c>
      <c r="G2879" t="s">
        <v>24</v>
      </c>
      <c r="H2879">
        <v>112</v>
      </c>
      <c r="I2879" t="s">
        <v>34</v>
      </c>
      <c r="J2879">
        <v>4</v>
      </c>
      <c r="K2879" t="s">
        <v>37</v>
      </c>
      <c r="L2879" t="s">
        <v>32</v>
      </c>
      <c r="M2879">
        <v>28670</v>
      </c>
      <c r="N2879">
        <v>0</v>
      </c>
      <c r="O2879">
        <v>24</v>
      </c>
      <c r="P2879">
        <v>0</v>
      </c>
      <c r="Q2879">
        <v>3</v>
      </c>
      <c r="R2879">
        <v>5</v>
      </c>
      <c r="S2879">
        <v>2</v>
      </c>
      <c r="T2879">
        <v>2</v>
      </c>
      <c r="U2879">
        <v>2</v>
      </c>
      <c r="V2879">
        <f>COUNTIF(tbl_General[EmployeeID],tbl_General[[#This Row],[EmployeeID]])</f>
        <v>1</v>
      </c>
    </row>
    <row r="2880" spans="1:22" x14ac:dyDescent="0.25">
      <c r="A2880">
        <v>31</v>
      </c>
      <c r="B2880" t="s">
        <v>21</v>
      </c>
      <c r="C2880" t="s">
        <v>22</v>
      </c>
      <c r="D2880" t="s">
        <v>30</v>
      </c>
      <c r="E2880">
        <v>1</v>
      </c>
      <c r="F2880">
        <v>3</v>
      </c>
      <c r="G2880" t="s">
        <v>24</v>
      </c>
      <c r="H2880">
        <v>1582</v>
      </c>
      <c r="I2880" t="s">
        <v>34</v>
      </c>
      <c r="J2880">
        <v>4</v>
      </c>
      <c r="K2880" t="s">
        <v>37</v>
      </c>
      <c r="L2880" t="s">
        <v>32</v>
      </c>
      <c r="M2880">
        <v>28670</v>
      </c>
      <c r="N2880">
        <v>0</v>
      </c>
      <c r="O2880">
        <v>24</v>
      </c>
      <c r="P2880">
        <v>0</v>
      </c>
      <c r="Q2880">
        <v>3</v>
      </c>
      <c r="R2880">
        <v>5</v>
      </c>
      <c r="S2880">
        <v>2</v>
      </c>
      <c r="T2880">
        <v>2</v>
      </c>
      <c r="U2880">
        <v>2</v>
      </c>
      <c r="V2880">
        <f>COUNTIF(tbl_General[EmployeeID],tbl_General[[#This Row],[EmployeeID]])</f>
        <v>1</v>
      </c>
    </row>
    <row r="2881" spans="1:22" x14ac:dyDescent="0.25">
      <c r="A2881">
        <v>31</v>
      </c>
      <c r="B2881" t="s">
        <v>21</v>
      </c>
      <c r="C2881" t="s">
        <v>22</v>
      </c>
      <c r="D2881" t="s">
        <v>30</v>
      </c>
      <c r="E2881">
        <v>1</v>
      </c>
      <c r="F2881">
        <v>3</v>
      </c>
      <c r="G2881" t="s">
        <v>24</v>
      </c>
      <c r="H2881">
        <v>3052</v>
      </c>
      <c r="I2881" t="s">
        <v>34</v>
      </c>
      <c r="J2881">
        <v>4</v>
      </c>
      <c r="K2881" t="s">
        <v>37</v>
      </c>
      <c r="L2881" t="s">
        <v>32</v>
      </c>
      <c r="M2881">
        <v>28670</v>
      </c>
      <c r="N2881">
        <v>0</v>
      </c>
      <c r="O2881">
        <v>24</v>
      </c>
      <c r="P2881">
        <v>0</v>
      </c>
      <c r="Q2881">
        <v>3</v>
      </c>
      <c r="R2881">
        <v>5</v>
      </c>
      <c r="S2881">
        <v>2</v>
      </c>
      <c r="T2881">
        <v>2</v>
      </c>
      <c r="U2881">
        <v>2</v>
      </c>
      <c r="V2881">
        <f>COUNTIF(tbl_General[EmployeeID],tbl_General[[#This Row],[EmployeeID]])</f>
        <v>1</v>
      </c>
    </row>
    <row r="2882" spans="1:22" x14ac:dyDescent="0.25">
      <c r="A2882">
        <v>24</v>
      </c>
      <c r="B2882" t="s">
        <v>21</v>
      </c>
      <c r="C2882" t="s">
        <v>29</v>
      </c>
      <c r="D2882" t="s">
        <v>23</v>
      </c>
      <c r="E2882">
        <v>22</v>
      </c>
      <c r="F2882">
        <v>3</v>
      </c>
      <c r="G2882" t="s">
        <v>24</v>
      </c>
      <c r="H2882">
        <v>213</v>
      </c>
      <c r="I2882" t="s">
        <v>25</v>
      </c>
      <c r="J2882">
        <v>1</v>
      </c>
      <c r="K2882" t="s">
        <v>26</v>
      </c>
      <c r="L2882" t="s">
        <v>27</v>
      </c>
      <c r="M2882">
        <v>29350</v>
      </c>
      <c r="N2882">
        <v>0</v>
      </c>
      <c r="O2882">
        <v>14</v>
      </c>
      <c r="P2882">
        <v>2</v>
      </c>
      <c r="Q2882">
        <v>3</v>
      </c>
      <c r="R2882">
        <v>5</v>
      </c>
      <c r="S2882">
        <v>2</v>
      </c>
      <c r="T2882">
        <v>2</v>
      </c>
      <c r="U2882">
        <v>1</v>
      </c>
      <c r="V2882">
        <f>COUNTIF(tbl_General[EmployeeID],tbl_General[[#This Row],[EmployeeID]])</f>
        <v>1</v>
      </c>
    </row>
    <row r="2883" spans="1:22" x14ac:dyDescent="0.25">
      <c r="A2883">
        <v>24</v>
      </c>
      <c r="B2883" t="s">
        <v>21</v>
      </c>
      <c r="C2883" t="s">
        <v>29</v>
      </c>
      <c r="D2883" t="s">
        <v>23</v>
      </c>
      <c r="E2883">
        <v>22</v>
      </c>
      <c r="F2883">
        <v>3</v>
      </c>
      <c r="G2883" t="s">
        <v>24</v>
      </c>
      <c r="H2883">
        <v>1683</v>
      </c>
      <c r="I2883" t="s">
        <v>25</v>
      </c>
      <c r="J2883">
        <v>1</v>
      </c>
      <c r="K2883" t="s">
        <v>26</v>
      </c>
      <c r="L2883" t="s">
        <v>27</v>
      </c>
      <c r="M2883">
        <v>29350</v>
      </c>
      <c r="N2883">
        <v>0</v>
      </c>
      <c r="O2883">
        <v>14</v>
      </c>
      <c r="P2883">
        <v>2</v>
      </c>
      <c r="Q2883">
        <v>3</v>
      </c>
      <c r="R2883">
        <v>5</v>
      </c>
      <c r="S2883">
        <v>2</v>
      </c>
      <c r="T2883">
        <v>2</v>
      </c>
      <c r="U2883">
        <v>1</v>
      </c>
      <c r="V2883">
        <f>COUNTIF(tbl_General[EmployeeID],tbl_General[[#This Row],[EmployeeID]])</f>
        <v>1</v>
      </c>
    </row>
    <row r="2884" spans="1:22" x14ac:dyDescent="0.25">
      <c r="A2884">
        <v>24</v>
      </c>
      <c r="B2884" t="s">
        <v>21</v>
      </c>
      <c r="C2884" t="s">
        <v>29</v>
      </c>
      <c r="D2884" t="s">
        <v>23</v>
      </c>
      <c r="E2884">
        <v>22</v>
      </c>
      <c r="F2884">
        <v>3</v>
      </c>
      <c r="G2884" t="s">
        <v>24</v>
      </c>
      <c r="H2884">
        <v>3153</v>
      </c>
      <c r="I2884" t="s">
        <v>25</v>
      </c>
      <c r="J2884">
        <v>1</v>
      </c>
      <c r="K2884" t="s">
        <v>26</v>
      </c>
      <c r="L2884" t="s">
        <v>27</v>
      </c>
      <c r="M2884">
        <v>29350</v>
      </c>
      <c r="N2884">
        <v>0</v>
      </c>
      <c r="O2884">
        <v>14</v>
      </c>
      <c r="P2884">
        <v>2</v>
      </c>
      <c r="Q2884">
        <v>3</v>
      </c>
      <c r="R2884">
        <v>5</v>
      </c>
      <c r="S2884">
        <v>2</v>
      </c>
      <c r="T2884">
        <v>2</v>
      </c>
      <c r="U2884">
        <v>1</v>
      </c>
      <c r="V2884">
        <f>COUNTIF(tbl_General[EmployeeID],tbl_General[[#This Row],[EmployeeID]])</f>
        <v>1</v>
      </c>
    </row>
    <row r="2885" spans="1:22" x14ac:dyDescent="0.25">
      <c r="A2885">
        <v>24</v>
      </c>
      <c r="B2885" t="s">
        <v>21</v>
      </c>
      <c r="C2885" t="s">
        <v>29</v>
      </c>
      <c r="D2885" t="s">
        <v>23</v>
      </c>
      <c r="E2885">
        <v>3</v>
      </c>
      <c r="F2885">
        <v>4</v>
      </c>
      <c r="G2885" t="s">
        <v>45</v>
      </c>
      <c r="H2885">
        <v>988</v>
      </c>
      <c r="I2885" t="s">
        <v>34</v>
      </c>
      <c r="J2885">
        <v>1</v>
      </c>
      <c r="K2885" t="s">
        <v>35</v>
      </c>
      <c r="L2885" t="s">
        <v>27</v>
      </c>
      <c r="M2885">
        <v>45080</v>
      </c>
      <c r="N2885">
        <v>0</v>
      </c>
      <c r="O2885">
        <v>11</v>
      </c>
      <c r="P2885">
        <v>1</v>
      </c>
      <c r="Q2885">
        <v>3</v>
      </c>
      <c r="R2885">
        <v>5</v>
      </c>
      <c r="S2885">
        <v>2</v>
      </c>
      <c r="T2885">
        <v>2</v>
      </c>
      <c r="U2885">
        <v>1</v>
      </c>
      <c r="V2885">
        <f>COUNTIF(tbl_General[EmployeeID],tbl_General[[#This Row],[EmployeeID]])</f>
        <v>1</v>
      </c>
    </row>
    <row r="2886" spans="1:22" x14ac:dyDescent="0.25">
      <c r="A2886">
        <v>24</v>
      </c>
      <c r="B2886" t="s">
        <v>21</v>
      </c>
      <c r="C2886" t="s">
        <v>29</v>
      </c>
      <c r="D2886" t="s">
        <v>23</v>
      </c>
      <c r="E2886">
        <v>3</v>
      </c>
      <c r="F2886">
        <v>4</v>
      </c>
      <c r="G2886" t="s">
        <v>45</v>
      </c>
      <c r="H2886">
        <v>2458</v>
      </c>
      <c r="I2886" t="s">
        <v>34</v>
      </c>
      <c r="J2886">
        <v>1</v>
      </c>
      <c r="K2886" t="s">
        <v>35</v>
      </c>
      <c r="L2886" t="s">
        <v>27</v>
      </c>
      <c r="M2886">
        <v>45080</v>
      </c>
      <c r="N2886">
        <v>0</v>
      </c>
      <c r="O2886">
        <v>11</v>
      </c>
      <c r="P2886">
        <v>1</v>
      </c>
      <c r="Q2886">
        <v>3</v>
      </c>
      <c r="R2886">
        <v>5</v>
      </c>
      <c r="S2886">
        <v>2</v>
      </c>
      <c r="T2886">
        <v>2</v>
      </c>
      <c r="U2886">
        <v>1</v>
      </c>
      <c r="V2886">
        <f>COUNTIF(tbl_General[EmployeeID],tbl_General[[#This Row],[EmployeeID]])</f>
        <v>1</v>
      </c>
    </row>
    <row r="2887" spans="1:22" x14ac:dyDescent="0.25">
      <c r="A2887">
        <v>24</v>
      </c>
      <c r="B2887" t="s">
        <v>21</v>
      </c>
      <c r="C2887" t="s">
        <v>29</v>
      </c>
      <c r="D2887" t="s">
        <v>23</v>
      </c>
      <c r="E2887">
        <v>3</v>
      </c>
      <c r="F2887">
        <v>4</v>
      </c>
      <c r="G2887" t="s">
        <v>45</v>
      </c>
      <c r="H2887">
        <v>3928</v>
      </c>
      <c r="I2887" t="s">
        <v>34</v>
      </c>
      <c r="J2887">
        <v>1</v>
      </c>
      <c r="K2887" t="s">
        <v>35</v>
      </c>
      <c r="L2887" t="s">
        <v>27</v>
      </c>
      <c r="M2887">
        <v>45080</v>
      </c>
      <c r="N2887">
        <v>0</v>
      </c>
      <c r="O2887">
        <v>11</v>
      </c>
      <c r="P2887">
        <v>1</v>
      </c>
      <c r="Q2887">
        <v>3</v>
      </c>
      <c r="R2887">
        <v>5</v>
      </c>
      <c r="S2887">
        <v>2</v>
      </c>
      <c r="T2887">
        <v>2</v>
      </c>
      <c r="U2887">
        <v>1</v>
      </c>
      <c r="V2887">
        <f>COUNTIF(tbl_General[EmployeeID],tbl_General[[#This Row],[EmployeeID]])</f>
        <v>1</v>
      </c>
    </row>
    <row r="2888" spans="1:22" x14ac:dyDescent="0.25">
      <c r="A2888">
        <v>22</v>
      </c>
      <c r="B2888" t="s">
        <v>21</v>
      </c>
      <c r="C2888" t="s">
        <v>22</v>
      </c>
      <c r="D2888" t="s">
        <v>23</v>
      </c>
      <c r="E2888">
        <v>29</v>
      </c>
      <c r="F2888">
        <v>4</v>
      </c>
      <c r="G2888" t="s">
        <v>46</v>
      </c>
      <c r="H2888">
        <v>1341</v>
      </c>
      <c r="I2888" t="s">
        <v>34</v>
      </c>
      <c r="J2888">
        <v>1</v>
      </c>
      <c r="K2888" t="s">
        <v>35</v>
      </c>
      <c r="L2888" t="s">
        <v>27</v>
      </c>
      <c r="M2888">
        <v>46630</v>
      </c>
      <c r="N2888">
        <v>0</v>
      </c>
      <c r="O2888">
        <v>13</v>
      </c>
      <c r="P2888">
        <v>1</v>
      </c>
      <c r="Q2888">
        <v>3</v>
      </c>
      <c r="R2888">
        <v>1</v>
      </c>
      <c r="S2888">
        <v>2</v>
      </c>
      <c r="T2888">
        <v>2</v>
      </c>
      <c r="U2888">
        <v>1</v>
      </c>
      <c r="V2888">
        <f>COUNTIF(tbl_General[EmployeeID],tbl_General[[#This Row],[EmployeeID]])</f>
        <v>1</v>
      </c>
    </row>
    <row r="2889" spans="1:22" x14ac:dyDescent="0.25">
      <c r="A2889">
        <v>22</v>
      </c>
      <c r="B2889" t="s">
        <v>21</v>
      </c>
      <c r="C2889" t="s">
        <v>22</v>
      </c>
      <c r="D2889" t="s">
        <v>23</v>
      </c>
      <c r="E2889">
        <v>29</v>
      </c>
      <c r="F2889">
        <v>4</v>
      </c>
      <c r="G2889" t="s">
        <v>46</v>
      </c>
      <c r="H2889">
        <v>2811</v>
      </c>
      <c r="I2889" t="s">
        <v>34</v>
      </c>
      <c r="J2889">
        <v>1</v>
      </c>
      <c r="K2889" t="s">
        <v>35</v>
      </c>
      <c r="L2889" t="s">
        <v>27</v>
      </c>
      <c r="M2889">
        <v>46630</v>
      </c>
      <c r="N2889">
        <v>0</v>
      </c>
      <c r="O2889">
        <v>13</v>
      </c>
      <c r="P2889">
        <v>1</v>
      </c>
      <c r="Q2889">
        <v>3</v>
      </c>
      <c r="R2889">
        <v>1</v>
      </c>
      <c r="S2889">
        <v>2</v>
      </c>
      <c r="T2889">
        <v>2</v>
      </c>
      <c r="U2889">
        <v>1</v>
      </c>
      <c r="V2889">
        <f>COUNTIF(tbl_General[EmployeeID],tbl_General[[#This Row],[EmployeeID]])</f>
        <v>1</v>
      </c>
    </row>
    <row r="2890" spans="1:22" x14ac:dyDescent="0.25">
      <c r="A2890">
        <v>22</v>
      </c>
      <c r="B2890" t="s">
        <v>21</v>
      </c>
      <c r="C2890" t="s">
        <v>22</v>
      </c>
      <c r="D2890" t="s">
        <v>23</v>
      </c>
      <c r="E2890">
        <v>29</v>
      </c>
      <c r="F2890">
        <v>4</v>
      </c>
      <c r="G2890" t="s">
        <v>46</v>
      </c>
      <c r="H2890">
        <v>4281</v>
      </c>
      <c r="I2890" t="s">
        <v>34</v>
      </c>
      <c r="J2890">
        <v>1</v>
      </c>
      <c r="K2890" t="s">
        <v>35</v>
      </c>
      <c r="L2890" t="s">
        <v>27</v>
      </c>
      <c r="M2890">
        <v>46630</v>
      </c>
      <c r="N2890">
        <v>0</v>
      </c>
      <c r="O2890">
        <v>13</v>
      </c>
      <c r="P2890">
        <v>1</v>
      </c>
      <c r="Q2890">
        <v>3</v>
      </c>
      <c r="R2890">
        <v>1</v>
      </c>
      <c r="S2890">
        <v>2</v>
      </c>
      <c r="T2890">
        <v>2</v>
      </c>
      <c r="U2890">
        <v>1</v>
      </c>
      <c r="V2890">
        <f>COUNTIF(tbl_General[EmployeeID],tbl_General[[#This Row],[EmployeeID]])</f>
        <v>1</v>
      </c>
    </row>
    <row r="2891" spans="1:22" x14ac:dyDescent="0.25">
      <c r="A2891">
        <v>31</v>
      </c>
      <c r="B2891" t="s">
        <v>21</v>
      </c>
      <c r="C2891" t="s">
        <v>29</v>
      </c>
      <c r="D2891" t="s">
        <v>30</v>
      </c>
      <c r="E2891">
        <v>7</v>
      </c>
      <c r="F2891">
        <v>3</v>
      </c>
      <c r="G2891" t="s">
        <v>24</v>
      </c>
      <c r="H2891">
        <v>561</v>
      </c>
      <c r="I2891" t="s">
        <v>34</v>
      </c>
      <c r="J2891">
        <v>1</v>
      </c>
      <c r="K2891" t="s">
        <v>35</v>
      </c>
      <c r="L2891" t="s">
        <v>27</v>
      </c>
      <c r="M2891">
        <v>52580</v>
      </c>
      <c r="N2891">
        <v>0</v>
      </c>
      <c r="O2891">
        <v>14</v>
      </c>
      <c r="P2891">
        <v>3</v>
      </c>
      <c r="Q2891">
        <v>3</v>
      </c>
      <c r="R2891">
        <v>5</v>
      </c>
      <c r="S2891">
        <v>2</v>
      </c>
      <c r="T2891">
        <v>2</v>
      </c>
      <c r="U2891">
        <v>2</v>
      </c>
      <c r="V2891">
        <f>COUNTIF(tbl_General[EmployeeID],tbl_General[[#This Row],[EmployeeID]])</f>
        <v>1</v>
      </c>
    </row>
    <row r="2892" spans="1:22" x14ac:dyDescent="0.25">
      <c r="A2892">
        <v>31</v>
      </c>
      <c r="B2892" t="s">
        <v>21</v>
      </c>
      <c r="C2892" t="s">
        <v>29</v>
      </c>
      <c r="D2892" t="s">
        <v>30</v>
      </c>
      <c r="E2892">
        <v>7</v>
      </c>
      <c r="F2892">
        <v>3</v>
      </c>
      <c r="G2892" t="s">
        <v>24</v>
      </c>
      <c r="H2892">
        <v>2031</v>
      </c>
      <c r="I2892" t="s">
        <v>34</v>
      </c>
      <c r="J2892">
        <v>1</v>
      </c>
      <c r="K2892" t="s">
        <v>35</v>
      </c>
      <c r="L2892" t="s">
        <v>27</v>
      </c>
      <c r="M2892">
        <v>52580</v>
      </c>
      <c r="N2892">
        <v>0</v>
      </c>
      <c r="O2892">
        <v>14</v>
      </c>
      <c r="P2892">
        <v>3</v>
      </c>
      <c r="Q2892">
        <v>3</v>
      </c>
      <c r="R2892">
        <v>5</v>
      </c>
      <c r="S2892">
        <v>2</v>
      </c>
      <c r="T2892">
        <v>2</v>
      </c>
      <c r="U2892">
        <v>2</v>
      </c>
      <c r="V2892">
        <f>COUNTIF(tbl_General[EmployeeID],tbl_General[[#This Row],[EmployeeID]])</f>
        <v>1</v>
      </c>
    </row>
    <row r="2893" spans="1:22" x14ac:dyDescent="0.25">
      <c r="A2893">
        <v>31</v>
      </c>
      <c r="B2893" t="s">
        <v>21</v>
      </c>
      <c r="C2893" t="s">
        <v>29</v>
      </c>
      <c r="D2893" t="s">
        <v>30</v>
      </c>
      <c r="E2893">
        <v>7</v>
      </c>
      <c r="F2893">
        <v>3</v>
      </c>
      <c r="G2893" t="s">
        <v>24</v>
      </c>
      <c r="H2893">
        <v>3501</v>
      </c>
      <c r="I2893" t="s">
        <v>34</v>
      </c>
      <c r="J2893">
        <v>1</v>
      </c>
      <c r="K2893" t="s">
        <v>35</v>
      </c>
      <c r="L2893" t="s">
        <v>27</v>
      </c>
      <c r="M2893">
        <v>52580</v>
      </c>
      <c r="N2893">
        <v>0</v>
      </c>
      <c r="O2893">
        <v>14</v>
      </c>
      <c r="P2893">
        <v>3</v>
      </c>
      <c r="Q2893">
        <v>3</v>
      </c>
      <c r="R2893">
        <v>5</v>
      </c>
      <c r="S2893">
        <v>2</v>
      </c>
      <c r="T2893">
        <v>2</v>
      </c>
      <c r="U2893">
        <v>2</v>
      </c>
      <c r="V2893">
        <f>COUNTIF(tbl_General[EmployeeID],tbl_General[[#This Row],[EmployeeID]])</f>
        <v>1</v>
      </c>
    </row>
    <row r="2894" spans="1:22" x14ac:dyDescent="0.25">
      <c r="A2894">
        <v>32</v>
      </c>
      <c r="B2894" t="s">
        <v>21</v>
      </c>
      <c r="C2894" t="s">
        <v>22</v>
      </c>
      <c r="D2894" t="s">
        <v>30</v>
      </c>
      <c r="E2894">
        <v>1</v>
      </c>
      <c r="F2894">
        <v>2</v>
      </c>
      <c r="G2894" t="s">
        <v>38</v>
      </c>
      <c r="H2894">
        <v>1171</v>
      </c>
      <c r="I2894" t="s">
        <v>34</v>
      </c>
      <c r="J2894">
        <v>3</v>
      </c>
      <c r="K2894" t="s">
        <v>35</v>
      </c>
      <c r="L2894" t="s">
        <v>27</v>
      </c>
      <c r="M2894">
        <v>136950</v>
      </c>
      <c r="N2894">
        <v>0</v>
      </c>
      <c r="O2894">
        <v>13</v>
      </c>
      <c r="P2894">
        <v>0</v>
      </c>
      <c r="Q2894">
        <v>3</v>
      </c>
      <c r="R2894">
        <v>3</v>
      </c>
      <c r="S2894">
        <v>2</v>
      </c>
      <c r="T2894">
        <v>2</v>
      </c>
      <c r="U2894">
        <v>2</v>
      </c>
      <c r="V2894">
        <f>COUNTIF(tbl_General[EmployeeID],tbl_General[[#This Row],[EmployeeID]])</f>
        <v>1</v>
      </c>
    </row>
    <row r="2895" spans="1:22" x14ac:dyDescent="0.25">
      <c r="A2895">
        <v>32</v>
      </c>
      <c r="B2895" t="s">
        <v>21</v>
      </c>
      <c r="C2895" t="s">
        <v>22</v>
      </c>
      <c r="D2895" t="s">
        <v>30</v>
      </c>
      <c r="E2895">
        <v>1</v>
      </c>
      <c r="F2895">
        <v>2</v>
      </c>
      <c r="G2895" t="s">
        <v>38</v>
      </c>
      <c r="H2895">
        <v>2641</v>
      </c>
      <c r="I2895" t="s">
        <v>34</v>
      </c>
      <c r="J2895">
        <v>3</v>
      </c>
      <c r="K2895" t="s">
        <v>35</v>
      </c>
      <c r="L2895" t="s">
        <v>27</v>
      </c>
      <c r="M2895">
        <v>136950</v>
      </c>
      <c r="N2895">
        <v>0</v>
      </c>
      <c r="O2895">
        <v>13</v>
      </c>
      <c r="P2895">
        <v>0</v>
      </c>
      <c r="Q2895">
        <v>3</v>
      </c>
      <c r="R2895">
        <v>3</v>
      </c>
      <c r="S2895">
        <v>2</v>
      </c>
      <c r="T2895">
        <v>2</v>
      </c>
      <c r="U2895">
        <v>2</v>
      </c>
      <c r="V2895">
        <f>COUNTIF(tbl_General[EmployeeID],tbl_General[[#This Row],[EmployeeID]])</f>
        <v>1</v>
      </c>
    </row>
    <row r="2896" spans="1:22" x14ac:dyDescent="0.25">
      <c r="A2896">
        <v>32</v>
      </c>
      <c r="B2896" t="s">
        <v>21</v>
      </c>
      <c r="C2896" t="s">
        <v>22</v>
      </c>
      <c r="D2896" t="s">
        <v>30</v>
      </c>
      <c r="E2896">
        <v>1</v>
      </c>
      <c r="F2896">
        <v>2</v>
      </c>
      <c r="G2896" t="s">
        <v>38</v>
      </c>
      <c r="H2896">
        <v>4111</v>
      </c>
      <c r="I2896" t="s">
        <v>34</v>
      </c>
      <c r="J2896">
        <v>3</v>
      </c>
      <c r="K2896" t="s">
        <v>35</v>
      </c>
      <c r="L2896" t="s">
        <v>27</v>
      </c>
      <c r="M2896">
        <v>136950</v>
      </c>
      <c r="N2896">
        <v>0</v>
      </c>
      <c r="O2896">
        <v>13</v>
      </c>
      <c r="P2896">
        <v>0</v>
      </c>
      <c r="Q2896">
        <v>3</v>
      </c>
      <c r="R2896">
        <v>3</v>
      </c>
      <c r="S2896">
        <v>2</v>
      </c>
      <c r="T2896">
        <v>2</v>
      </c>
      <c r="U2896">
        <v>2</v>
      </c>
      <c r="V2896">
        <f>COUNTIF(tbl_General[EmployeeID],tbl_General[[#This Row],[EmployeeID]])</f>
        <v>1</v>
      </c>
    </row>
    <row r="2897" spans="1:22" x14ac:dyDescent="0.25">
      <c r="A2897">
        <v>21</v>
      </c>
      <c r="B2897" t="s">
        <v>21</v>
      </c>
      <c r="C2897" t="s">
        <v>22</v>
      </c>
      <c r="D2897" t="s">
        <v>30</v>
      </c>
      <c r="E2897">
        <v>3</v>
      </c>
      <c r="F2897">
        <v>1</v>
      </c>
      <c r="G2897" t="s">
        <v>24</v>
      </c>
      <c r="H2897">
        <v>895</v>
      </c>
      <c r="I2897" t="s">
        <v>25</v>
      </c>
      <c r="J2897">
        <v>1</v>
      </c>
      <c r="K2897" t="s">
        <v>40</v>
      </c>
      <c r="L2897" t="s">
        <v>32</v>
      </c>
      <c r="M2897">
        <v>170990</v>
      </c>
      <c r="N2897">
        <v>1</v>
      </c>
      <c r="O2897">
        <v>14</v>
      </c>
      <c r="P2897">
        <v>1</v>
      </c>
      <c r="Q2897">
        <v>3</v>
      </c>
      <c r="R2897">
        <v>2</v>
      </c>
      <c r="S2897">
        <v>2</v>
      </c>
      <c r="T2897">
        <v>2</v>
      </c>
      <c r="U2897">
        <v>2</v>
      </c>
      <c r="V2897">
        <f>COUNTIF(tbl_General[EmployeeID],tbl_General[[#This Row],[EmployeeID]])</f>
        <v>1</v>
      </c>
    </row>
    <row r="2898" spans="1:22" x14ac:dyDescent="0.25">
      <c r="A2898">
        <v>21</v>
      </c>
      <c r="B2898" t="s">
        <v>21</v>
      </c>
      <c r="C2898" t="s">
        <v>22</v>
      </c>
      <c r="D2898" t="s">
        <v>30</v>
      </c>
      <c r="E2898">
        <v>3</v>
      </c>
      <c r="F2898">
        <v>1</v>
      </c>
      <c r="G2898" t="s">
        <v>24</v>
      </c>
      <c r="H2898">
        <v>2365</v>
      </c>
      <c r="I2898" t="s">
        <v>25</v>
      </c>
      <c r="J2898">
        <v>1</v>
      </c>
      <c r="K2898" t="s">
        <v>40</v>
      </c>
      <c r="L2898" t="s">
        <v>32</v>
      </c>
      <c r="M2898">
        <v>170990</v>
      </c>
      <c r="N2898">
        <v>1</v>
      </c>
      <c r="O2898">
        <v>14</v>
      </c>
      <c r="P2898">
        <v>1</v>
      </c>
      <c r="Q2898">
        <v>3</v>
      </c>
      <c r="R2898">
        <v>2</v>
      </c>
      <c r="S2898">
        <v>2</v>
      </c>
      <c r="T2898">
        <v>2</v>
      </c>
      <c r="U2898">
        <v>2</v>
      </c>
      <c r="V2898">
        <f>COUNTIF(tbl_General[EmployeeID],tbl_General[[#This Row],[EmployeeID]])</f>
        <v>1</v>
      </c>
    </row>
    <row r="2899" spans="1:22" x14ac:dyDescent="0.25">
      <c r="A2899">
        <v>21</v>
      </c>
      <c r="B2899" t="s">
        <v>21</v>
      </c>
      <c r="C2899" t="s">
        <v>22</v>
      </c>
      <c r="D2899" t="s">
        <v>30</v>
      </c>
      <c r="E2899">
        <v>3</v>
      </c>
      <c r="F2899">
        <v>1</v>
      </c>
      <c r="G2899" t="s">
        <v>24</v>
      </c>
      <c r="H2899">
        <v>3835</v>
      </c>
      <c r="I2899" t="s">
        <v>25</v>
      </c>
      <c r="J2899">
        <v>1</v>
      </c>
      <c r="K2899" t="s">
        <v>40</v>
      </c>
      <c r="L2899" t="s">
        <v>32</v>
      </c>
      <c r="M2899">
        <v>170990</v>
      </c>
      <c r="N2899">
        <v>1</v>
      </c>
      <c r="O2899">
        <v>14</v>
      </c>
      <c r="P2899">
        <v>1</v>
      </c>
      <c r="Q2899">
        <v>3</v>
      </c>
      <c r="R2899">
        <v>2</v>
      </c>
      <c r="S2899">
        <v>2</v>
      </c>
      <c r="T2899">
        <v>2</v>
      </c>
      <c r="U2899">
        <v>2</v>
      </c>
      <c r="V2899">
        <f>COUNTIF(tbl_General[EmployeeID],tbl_General[[#This Row],[EmployeeID]])</f>
        <v>1</v>
      </c>
    </row>
    <row r="2900" spans="1:22" x14ac:dyDescent="0.25">
      <c r="A2900">
        <v>22</v>
      </c>
      <c r="B2900" t="s">
        <v>21</v>
      </c>
      <c r="C2900" t="s">
        <v>22</v>
      </c>
      <c r="D2900" t="s">
        <v>30</v>
      </c>
      <c r="E2900">
        <v>2</v>
      </c>
      <c r="F2900">
        <v>2</v>
      </c>
      <c r="G2900" t="s">
        <v>38</v>
      </c>
      <c r="H2900">
        <v>241</v>
      </c>
      <c r="I2900" t="s">
        <v>25</v>
      </c>
      <c r="J2900">
        <v>2</v>
      </c>
      <c r="K2900" t="s">
        <v>40</v>
      </c>
      <c r="L2900" t="s">
        <v>27</v>
      </c>
      <c r="M2900">
        <v>195450</v>
      </c>
      <c r="N2900">
        <v>0</v>
      </c>
      <c r="O2900">
        <v>14</v>
      </c>
      <c r="P2900">
        <v>0</v>
      </c>
      <c r="Q2900">
        <v>3</v>
      </c>
      <c r="R2900">
        <v>3</v>
      </c>
      <c r="S2900">
        <v>2</v>
      </c>
      <c r="T2900">
        <v>2</v>
      </c>
      <c r="U2900">
        <v>2</v>
      </c>
      <c r="V2900">
        <f>COUNTIF(tbl_General[EmployeeID],tbl_General[[#This Row],[EmployeeID]])</f>
        <v>1</v>
      </c>
    </row>
    <row r="2901" spans="1:22" x14ac:dyDescent="0.25">
      <c r="A2901">
        <v>22</v>
      </c>
      <c r="B2901" t="s">
        <v>21</v>
      </c>
      <c r="C2901" t="s">
        <v>22</v>
      </c>
      <c r="D2901" t="s">
        <v>30</v>
      </c>
      <c r="E2901">
        <v>2</v>
      </c>
      <c r="F2901">
        <v>2</v>
      </c>
      <c r="G2901" t="s">
        <v>38</v>
      </c>
      <c r="H2901">
        <v>1711</v>
      </c>
      <c r="I2901" t="s">
        <v>25</v>
      </c>
      <c r="J2901">
        <v>2</v>
      </c>
      <c r="K2901" t="s">
        <v>40</v>
      </c>
      <c r="L2901" t="s">
        <v>27</v>
      </c>
      <c r="M2901">
        <v>195450</v>
      </c>
      <c r="N2901">
        <v>0</v>
      </c>
      <c r="O2901">
        <v>14</v>
      </c>
      <c r="P2901">
        <v>0</v>
      </c>
      <c r="Q2901">
        <v>3</v>
      </c>
      <c r="R2901">
        <v>3</v>
      </c>
      <c r="S2901">
        <v>2</v>
      </c>
      <c r="T2901">
        <v>2</v>
      </c>
      <c r="U2901">
        <v>2</v>
      </c>
      <c r="V2901">
        <f>COUNTIF(tbl_General[EmployeeID],tbl_General[[#This Row],[EmployeeID]])</f>
        <v>1</v>
      </c>
    </row>
    <row r="2902" spans="1:22" x14ac:dyDescent="0.25">
      <c r="A2902">
        <v>22</v>
      </c>
      <c r="B2902" t="s">
        <v>21</v>
      </c>
      <c r="C2902" t="s">
        <v>22</v>
      </c>
      <c r="D2902" t="s">
        <v>30</v>
      </c>
      <c r="E2902">
        <v>2</v>
      </c>
      <c r="F2902">
        <v>2</v>
      </c>
      <c r="G2902" t="s">
        <v>38</v>
      </c>
      <c r="H2902">
        <v>3181</v>
      </c>
      <c r="I2902" t="s">
        <v>25</v>
      </c>
      <c r="J2902">
        <v>2</v>
      </c>
      <c r="K2902" t="s">
        <v>40</v>
      </c>
      <c r="L2902" t="s">
        <v>27</v>
      </c>
      <c r="M2902">
        <v>195450</v>
      </c>
      <c r="N2902">
        <v>0</v>
      </c>
      <c r="O2902">
        <v>14</v>
      </c>
      <c r="P2902">
        <v>0</v>
      </c>
      <c r="Q2902">
        <v>3</v>
      </c>
      <c r="R2902">
        <v>3</v>
      </c>
      <c r="S2902">
        <v>2</v>
      </c>
      <c r="T2902">
        <v>2</v>
      </c>
      <c r="U2902">
        <v>2</v>
      </c>
      <c r="V2902">
        <f>COUNTIF(tbl_General[EmployeeID],tbl_General[[#This Row],[EmployeeID]])</f>
        <v>1</v>
      </c>
    </row>
    <row r="2903" spans="1:22" x14ac:dyDescent="0.25">
      <c r="A2903">
        <v>22</v>
      </c>
      <c r="B2903" t="s">
        <v>21</v>
      </c>
      <c r="C2903" t="s">
        <v>22</v>
      </c>
      <c r="D2903" t="s">
        <v>30</v>
      </c>
      <c r="E2903">
        <v>2</v>
      </c>
      <c r="F2903">
        <v>2</v>
      </c>
      <c r="G2903" t="s">
        <v>24</v>
      </c>
      <c r="H2903">
        <v>373</v>
      </c>
      <c r="I2903" t="s">
        <v>34</v>
      </c>
      <c r="J2903">
        <v>1</v>
      </c>
      <c r="K2903" t="s">
        <v>43</v>
      </c>
      <c r="L2903" t="s">
        <v>27</v>
      </c>
      <c r="M2903">
        <v>11020</v>
      </c>
      <c r="N2903">
        <v>6</v>
      </c>
      <c r="O2903">
        <v>19</v>
      </c>
      <c r="P2903">
        <v>0</v>
      </c>
      <c r="Q2903">
        <v>4</v>
      </c>
      <c r="R2903">
        <v>3</v>
      </c>
      <c r="S2903">
        <v>2</v>
      </c>
      <c r="T2903">
        <v>2</v>
      </c>
      <c r="U2903">
        <v>2</v>
      </c>
      <c r="V2903">
        <f>COUNTIF(tbl_General[EmployeeID],tbl_General[[#This Row],[EmployeeID]])</f>
        <v>1</v>
      </c>
    </row>
    <row r="2904" spans="1:22" x14ac:dyDescent="0.25">
      <c r="A2904">
        <v>22</v>
      </c>
      <c r="B2904" t="s">
        <v>21</v>
      </c>
      <c r="C2904" t="s">
        <v>22</v>
      </c>
      <c r="D2904" t="s">
        <v>30</v>
      </c>
      <c r="E2904">
        <v>2</v>
      </c>
      <c r="F2904">
        <v>2</v>
      </c>
      <c r="G2904" t="s">
        <v>24</v>
      </c>
      <c r="H2904">
        <v>1843</v>
      </c>
      <c r="I2904" t="s">
        <v>34</v>
      </c>
      <c r="J2904">
        <v>1</v>
      </c>
      <c r="K2904" t="s">
        <v>43</v>
      </c>
      <c r="L2904" t="s">
        <v>27</v>
      </c>
      <c r="M2904">
        <v>11020</v>
      </c>
      <c r="N2904">
        <v>6</v>
      </c>
      <c r="O2904">
        <v>19</v>
      </c>
      <c r="P2904">
        <v>0</v>
      </c>
      <c r="Q2904">
        <v>4</v>
      </c>
      <c r="R2904">
        <v>3</v>
      </c>
      <c r="S2904">
        <v>2</v>
      </c>
      <c r="T2904">
        <v>2</v>
      </c>
      <c r="U2904">
        <v>2</v>
      </c>
      <c r="V2904">
        <f>COUNTIF(tbl_General[EmployeeID],tbl_General[[#This Row],[EmployeeID]])</f>
        <v>1</v>
      </c>
    </row>
    <row r="2905" spans="1:22" x14ac:dyDescent="0.25">
      <c r="A2905">
        <v>22</v>
      </c>
      <c r="B2905" t="s">
        <v>21</v>
      </c>
      <c r="C2905" t="s">
        <v>22</v>
      </c>
      <c r="D2905" t="s">
        <v>30</v>
      </c>
      <c r="E2905">
        <v>2</v>
      </c>
      <c r="F2905">
        <v>2</v>
      </c>
      <c r="G2905" t="s">
        <v>24</v>
      </c>
      <c r="H2905">
        <v>3313</v>
      </c>
      <c r="I2905" t="s">
        <v>34</v>
      </c>
      <c r="J2905">
        <v>1</v>
      </c>
      <c r="K2905" t="s">
        <v>43</v>
      </c>
      <c r="L2905" t="s">
        <v>27</v>
      </c>
      <c r="M2905">
        <v>11020</v>
      </c>
      <c r="N2905">
        <v>6</v>
      </c>
      <c r="O2905">
        <v>19</v>
      </c>
      <c r="P2905">
        <v>0</v>
      </c>
      <c r="Q2905">
        <v>4</v>
      </c>
      <c r="R2905">
        <v>3</v>
      </c>
      <c r="S2905">
        <v>2</v>
      </c>
      <c r="T2905">
        <v>2</v>
      </c>
      <c r="U2905">
        <v>2</v>
      </c>
      <c r="V2905">
        <f>COUNTIF(tbl_General[EmployeeID],tbl_General[[#This Row],[EmployeeID]])</f>
        <v>1</v>
      </c>
    </row>
    <row r="2906" spans="1:22" x14ac:dyDescent="0.25">
      <c r="A2906">
        <v>50</v>
      </c>
      <c r="B2906" t="s">
        <v>21</v>
      </c>
      <c r="C2906" t="s">
        <v>22</v>
      </c>
      <c r="D2906" t="s">
        <v>23</v>
      </c>
      <c r="E2906">
        <v>9</v>
      </c>
      <c r="F2906">
        <v>3</v>
      </c>
      <c r="G2906" t="s">
        <v>24</v>
      </c>
      <c r="H2906">
        <v>282</v>
      </c>
      <c r="I2906" t="s">
        <v>34</v>
      </c>
      <c r="J2906">
        <v>2</v>
      </c>
      <c r="K2906" t="s">
        <v>31</v>
      </c>
      <c r="L2906" t="s">
        <v>27</v>
      </c>
      <c r="M2906">
        <v>23220</v>
      </c>
      <c r="N2906">
        <v>7</v>
      </c>
      <c r="O2906">
        <v>25</v>
      </c>
      <c r="P2906">
        <v>1</v>
      </c>
      <c r="Q2906">
        <v>4</v>
      </c>
      <c r="R2906">
        <v>0</v>
      </c>
      <c r="S2906">
        <v>2</v>
      </c>
      <c r="T2906">
        <v>2</v>
      </c>
      <c r="U2906">
        <v>2</v>
      </c>
      <c r="V2906">
        <f>COUNTIF(tbl_General[EmployeeID],tbl_General[[#This Row],[EmployeeID]])</f>
        <v>1</v>
      </c>
    </row>
    <row r="2907" spans="1:22" x14ac:dyDescent="0.25">
      <c r="A2907">
        <v>50</v>
      </c>
      <c r="B2907" t="s">
        <v>21</v>
      </c>
      <c r="C2907" t="s">
        <v>22</v>
      </c>
      <c r="D2907" t="s">
        <v>23</v>
      </c>
      <c r="E2907">
        <v>9</v>
      </c>
      <c r="F2907">
        <v>3</v>
      </c>
      <c r="G2907" t="s">
        <v>24</v>
      </c>
      <c r="H2907">
        <v>1752</v>
      </c>
      <c r="I2907" t="s">
        <v>34</v>
      </c>
      <c r="J2907">
        <v>2</v>
      </c>
      <c r="K2907" t="s">
        <v>31</v>
      </c>
      <c r="L2907" t="s">
        <v>27</v>
      </c>
      <c r="M2907">
        <v>23220</v>
      </c>
      <c r="N2907">
        <v>7</v>
      </c>
      <c r="O2907">
        <v>25</v>
      </c>
      <c r="P2907">
        <v>1</v>
      </c>
      <c r="Q2907">
        <v>4</v>
      </c>
      <c r="R2907">
        <v>0</v>
      </c>
      <c r="S2907">
        <v>2</v>
      </c>
      <c r="T2907">
        <v>2</v>
      </c>
      <c r="U2907">
        <v>2</v>
      </c>
      <c r="V2907">
        <f>COUNTIF(tbl_General[EmployeeID],tbl_General[[#This Row],[EmployeeID]])</f>
        <v>1</v>
      </c>
    </row>
    <row r="2908" spans="1:22" x14ac:dyDescent="0.25">
      <c r="A2908">
        <v>50</v>
      </c>
      <c r="B2908" t="s">
        <v>21</v>
      </c>
      <c r="C2908" t="s">
        <v>22</v>
      </c>
      <c r="D2908" t="s">
        <v>23</v>
      </c>
      <c r="E2908">
        <v>9</v>
      </c>
      <c r="F2908">
        <v>3</v>
      </c>
      <c r="G2908" t="s">
        <v>24</v>
      </c>
      <c r="H2908">
        <v>3222</v>
      </c>
      <c r="I2908" t="s">
        <v>34</v>
      </c>
      <c r="J2908">
        <v>2</v>
      </c>
      <c r="K2908" t="s">
        <v>31</v>
      </c>
      <c r="L2908" t="s">
        <v>27</v>
      </c>
      <c r="M2908">
        <v>23220</v>
      </c>
      <c r="N2908">
        <v>7</v>
      </c>
      <c r="O2908">
        <v>25</v>
      </c>
      <c r="P2908">
        <v>1</v>
      </c>
      <c r="Q2908">
        <v>4</v>
      </c>
      <c r="R2908">
        <v>0</v>
      </c>
      <c r="S2908">
        <v>2</v>
      </c>
      <c r="T2908">
        <v>2</v>
      </c>
      <c r="U2908">
        <v>2</v>
      </c>
      <c r="V2908">
        <f>COUNTIF(tbl_General[EmployeeID],tbl_General[[#This Row],[EmployeeID]])</f>
        <v>1</v>
      </c>
    </row>
    <row r="2909" spans="1:22" x14ac:dyDescent="0.25">
      <c r="A2909">
        <v>24</v>
      </c>
      <c r="B2909" t="s">
        <v>28</v>
      </c>
      <c r="C2909" t="s">
        <v>22</v>
      </c>
      <c r="D2909" t="s">
        <v>30</v>
      </c>
      <c r="E2909">
        <v>17</v>
      </c>
      <c r="F2909">
        <v>2</v>
      </c>
      <c r="G2909" t="s">
        <v>24</v>
      </c>
      <c r="H2909">
        <v>268</v>
      </c>
      <c r="I2909" t="s">
        <v>25</v>
      </c>
      <c r="J2909">
        <v>1</v>
      </c>
      <c r="K2909" t="s">
        <v>26</v>
      </c>
      <c r="L2909" t="s">
        <v>32</v>
      </c>
      <c r="M2909">
        <v>25010</v>
      </c>
      <c r="N2909">
        <v>9</v>
      </c>
      <c r="O2909">
        <v>12</v>
      </c>
      <c r="P2909">
        <v>0</v>
      </c>
      <c r="Q2909">
        <v>4</v>
      </c>
      <c r="R2909">
        <v>3</v>
      </c>
      <c r="S2909">
        <v>2</v>
      </c>
      <c r="T2909">
        <v>2</v>
      </c>
      <c r="U2909">
        <v>0</v>
      </c>
      <c r="V2909">
        <f>COUNTIF(tbl_General[EmployeeID],tbl_General[[#This Row],[EmployeeID]])</f>
        <v>1</v>
      </c>
    </row>
    <row r="2910" spans="1:22" x14ac:dyDescent="0.25">
      <c r="A2910">
        <v>24</v>
      </c>
      <c r="B2910" t="s">
        <v>28</v>
      </c>
      <c r="C2910" t="s">
        <v>22</v>
      </c>
      <c r="D2910" t="s">
        <v>30</v>
      </c>
      <c r="E2910">
        <v>17</v>
      </c>
      <c r="F2910">
        <v>2</v>
      </c>
      <c r="G2910" t="s">
        <v>24</v>
      </c>
      <c r="H2910">
        <v>1738</v>
      </c>
      <c r="I2910" t="s">
        <v>25</v>
      </c>
      <c r="J2910">
        <v>1</v>
      </c>
      <c r="K2910" t="s">
        <v>26</v>
      </c>
      <c r="L2910" t="s">
        <v>32</v>
      </c>
      <c r="M2910">
        <v>25010</v>
      </c>
      <c r="N2910">
        <v>9</v>
      </c>
      <c r="O2910">
        <v>12</v>
      </c>
      <c r="P2910">
        <v>0</v>
      </c>
      <c r="Q2910">
        <v>4</v>
      </c>
      <c r="R2910">
        <v>3</v>
      </c>
      <c r="S2910">
        <v>2</v>
      </c>
      <c r="T2910">
        <v>2</v>
      </c>
      <c r="U2910">
        <v>0</v>
      </c>
      <c r="V2910">
        <f>COUNTIF(tbl_General[EmployeeID],tbl_General[[#This Row],[EmployeeID]])</f>
        <v>1</v>
      </c>
    </row>
    <row r="2911" spans="1:22" x14ac:dyDescent="0.25">
      <c r="A2911">
        <v>24</v>
      </c>
      <c r="B2911" t="s">
        <v>28</v>
      </c>
      <c r="C2911" t="s">
        <v>22</v>
      </c>
      <c r="D2911" t="s">
        <v>30</v>
      </c>
      <c r="E2911">
        <v>17</v>
      </c>
      <c r="F2911">
        <v>2</v>
      </c>
      <c r="G2911" t="s">
        <v>24</v>
      </c>
      <c r="H2911">
        <v>3208</v>
      </c>
      <c r="I2911" t="s">
        <v>25</v>
      </c>
      <c r="J2911">
        <v>1</v>
      </c>
      <c r="K2911" t="s">
        <v>26</v>
      </c>
      <c r="L2911" t="s">
        <v>32</v>
      </c>
      <c r="M2911">
        <v>25010</v>
      </c>
      <c r="N2911">
        <v>9</v>
      </c>
      <c r="O2911">
        <v>12</v>
      </c>
      <c r="P2911">
        <v>0</v>
      </c>
      <c r="Q2911">
        <v>4</v>
      </c>
      <c r="R2911">
        <v>3</v>
      </c>
      <c r="S2911">
        <v>2</v>
      </c>
      <c r="T2911">
        <v>2</v>
      </c>
      <c r="U2911">
        <v>0</v>
      </c>
      <c r="V2911">
        <f>COUNTIF(tbl_General[EmployeeID],tbl_General[[#This Row],[EmployeeID]])</f>
        <v>1</v>
      </c>
    </row>
    <row r="2912" spans="1:22" x14ac:dyDescent="0.25">
      <c r="A2912">
        <v>30</v>
      </c>
      <c r="B2912" t="s">
        <v>21</v>
      </c>
      <c r="C2912" t="s">
        <v>22</v>
      </c>
      <c r="D2912" t="s">
        <v>23</v>
      </c>
      <c r="E2912">
        <v>1</v>
      </c>
      <c r="F2912">
        <v>2</v>
      </c>
      <c r="G2912" t="s">
        <v>46</v>
      </c>
      <c r="H2912">
        <v>792</v>
      </c>
      <c r="I2912" t="s">
        <v>34</v>
      </c>
      <c r="J2912">
        <v>1</v>
      </c>
      <c r="K2912" t="s">
        <v>40</v>
      </c>
      <c r="L2912" t="s">
        <v>27</v>
      </c>
      <c r="M2912">
        <v>25060</v>
      </c>
      <c r="N2912">
        <v>8</v>
      </c>
      <c r="O2912">
        <v>22</v>
      </c>
      <c r="P2912">
        <v>0</v>
      </c>
      <c r="Q2912">
        <v>4</v>
      </c>
      <c r="R2912">
        <v>3</v>
      </c>
      <c r="S2912">
        <v>2</v>
      </c>
      <c r="T2912">
        <v>2</v>
      </c>
      <c r="U2912">
        <v>2</v>
      </c>
      <c r="V2912">
        <f>COUNTIF(tbl_General[EmployeeID],tbl_General[[#This Row],[EmployeeID]])</f>
        <v>1</v>
      </c>
    </row>
    <row r="2913" spans="1:22" x14ac:dyDescent="0.25">
      <c r="A2913">
        <v>30</v>
      </c>
      <c r="B2913" t="s">
        <v>21</v>
      </c>
      <c r="C2913" t="s">
        <v>22</v>
      </c>
      <c r="D2913" t="s">
        <v>23</v>
      </c>
      <c r="E2913">
        <v>1</v>
      </c>
      <c r="F2913">
        <v>2</v>
      </c>
      <c r="G2913" t="s">
        <v>46</v>
      </c>
      <c r="H2913">
        <v>2262</v>
      </c>
      <c r="I2913" t="s">
        <v>34</v>
      </c>
      <c r="J2913">
        <v>1</v>
      </c>
      <c r="K2913" t="s">
        <v>40</v>
      </c>
      <c r="L2913" t="s">
        <v>27</v>
      </c>
      <c r="M2913">
        <v>25060</v>
      </c>
      <c r="N2913">
        <v>8</v>
      </c>
      <c r="O2913">
        <v>22</v>
      </c>
      <c r="P2913">
        <v>0</v>
      </c>
      <c r="Q2913">
        <v>4</v>
      </c>
      <c r="R2913">
        <v>3</v>
      </c>
      <c r="S2913">
        <v>2</v>
      </c>
      <c r="T2913">
        <v>2</v>
      </c>
      <c r="U2913">
        <v>2</v>
      </c>
      <c r="V2913">
        <f>COUNTIF(tbl_General[EmployeeID],tbl_General[[#This Row],[EmployeeID]])</f>
        <v>1</v>
      </c>
    </row>
    <row r="2914" spans="1:22" x14ac:dyDescent="0.25">
      <c r="A2914">
        <v>30</v>
      </c>
      <c r="B2914" t="s">
        <v>21</v>
      </c>
      <c r="C2914" t="s">
        <v>22</v>
      </c>
      <c r="D2914" t="s">
        <v>23</v>
      </c>
      <c r="E2914">
        <v>1</v>
      </c>
      <c r="F2914">
        <v>2</v>
      </c>
      <c r="G2914" t="s">
        <v>46</v>
      </c>
      <c r="H2914">
        <v>3732</v>
      </c>
      <c r="I2914" t="s">
        <v>34</v>
      </c>
      <c r="J2914">
        <v>1</v>
      </c>
      <c r="K2914" t="s">
        <v>40</v>
      </c>
      <c r="L2914" t="s">
        <v>27</v>
      </c>
      <c r="M2914">
        <v>25060</v>
      </c>
      <c r="N2914">
        <v>8</v>
      </c>
      <c r="O2914">
        <v>22</v>
      </c>
      <c r="P2914">
        <v>0</v>
      </c>
      <c r="Q2914">
        <v>4</v>
      </c>
      <c r="R2914">
        <v>3</v>
      </c>
      <c r="S2914">
        <v>2</v>
      </c>
      <c r="T2914">
        <v>2</v>
      </c>
      <c r="U2914">
        <v>2</v>
      </c>
      <c r="V2914">
        <f>COUNTIF(tbl_General[EmployeeID],tbl_General[[#This Row],[EmployeeID]])</f>
        <v>1</v>
      </c>
    </row>
    <row r="2915" spans="1:22" x14ac:dyDescent="0.25">
      <c r="A2915">
        <v>29</v>
      </c>
      <c r="B2915" t="s">
        <v>28</v>
      </c>
      <c r="C2915" t="s">
        <v>22</v>
      </c>
      <c r="D2915" t="s">
        <v>30</v>
      </c>
      <c r="E2915">
        <v>8</v>
      </c>
      <c r="F2915">
        <v>2</v>
      </c>
      <c r="G2915" t="s">
        <v>38</v>
      </c>
      <c r="H2915">
        <v>1056</v>
      </c>
      <c r="I2915" t="s">
        <v>34</v>
      </c>
      <c r="J2915">
        <v>1</v>
      </c>
      <c r="K2915" t="s">
        <v>44</v>
      </c>
      <c r="L2915" t="s">
        <v>41</v>
      </c>
      <c r="M2915">
        <v>28530</v>
      </c>
      <c r="N2915">
        <v>4</v>
      </c>
      <c r="O2915">
        <v>14</v>
      </c>
      <c r="P2915">
        <v>1</v>
      </c>
      <c r="Q2915">
        <v>4</v>
      </c>
      <c r="R2915">
        <v>5</v>
      </c>
      <c r="S2915">
        <v>2</v>
      </c>
      <c r="T2915">
        <v>2</v>
      </c>
      <c r="U2915">
        <v>0</v>
      </c>
      <c r="V2915">
        <f>COUNTIF(tbl_General[EmployeeID],tbl_General[[#This Row],[EmployeeID]])</f>
        <v>1</v>
      </c>
    </row>
    <row r="2916" spans="1:22" x14ac:dyDescent="0.25">
      <c r="A2916">
        <v>29</v>
      </c>
      <c r="B2916" t="s">
        <v>28</v>
      </c>
      <c r="C2916" t="s">
        <v>22</v>
      </c>
      <c r="D2916" t="s">
        <v>30</v>
      </c>
      <c r="E2916">
        <v>8</v>
      </c>
      <c r="F2916">
        <v>2</v>
      </c>
      <c r="G2916" t="s">
        <v>38</v>
      </c>
      <c r="H2916">
        <v>2526</v>
      </c>
      <c r="I2916" t="s">
        <v>34</v>
      </c>
      <c r="J2916">
        <v>1</v>
      </c>
      <c r="K2916" t="s">
        <v>44</v>
      </c>
      <c r="L2916" t="s">
        <v>41</v>
      </c>
      <c r="M2916">
        <v>28530</v>
      </c>
      <c r="N2916">
        <v>4</v>
      </c>
      <c r="O2916">
        <v>14</v>
      </c>
      <c r="P2916">
        <v>1</v>
      </c>
      <c r="Q2916">
        <v>4</v>
      </c>
      <c r="R2916">
        <v>5</v>
      </c>
      <c r="S2916">
        <v>2</v>
      </c>
      <c r="T2916">
        <v>2</v>
      </c>
      <c r="U2916">
        <v>0</v>
      </c>
      <c r="V2916">
        <f>COUNTIF(tbl_General[EmployeeID],tbl_General[[#This Row],[EmployeeID]])</f>
        <v>1</v>
      </c>
    </row>
    <row r="2917" spans="1:22" x14ac:dyDescent="0.25">
      <c r="A2917">
        <v>29</v>
      </c>
      <c r="B2917" t="s">
        <v>28</v>
      </c>
      <c r="C2917" t="s">
        <v>22</v>
      </c>
      <c r="D2917" t="s">
        <v>30</v>
      </c>
      <c r="E2917">
        <v>8</v>
      </c>
      <c r="F2917">
        <v>2</v>
      </c>
      <c r="G2917" t="s">
        <v>38</v>
      </c>
      <c r="H2917">
        <v>3996</v>
      </c>
      <c r="I2917" t="s">
        <v>34</v>
      </c>
      <c r="J2917">
        <v>1</v>
      </c>
      <c r="K2917" t="s">
        <v>44</v>
      </c>
      <c r="L2917" t="s">
        <v>41</v>
      </c>
      <c r="M2917">
        <v>28530</v>
      </c>
      <c r="N2917">
        <v>4</v>
      </c>
      <c r="O2917">
        <v>14</v>
      </c>
      <c r="P2917">
        <v>1</v>
      </c>
      <c r="Q2917">
        <v>4</v>
      </c>
      <c r="R2917">
        <v>5</v>
      </c>
      <c r="S2917">
        <v>2</v>
      </c>
      <c r="T2917">
        <v>2</v>
      </c>
      <c r="U2917">
        <v>0</v>
      </c>
      <c r="V2917">
        <f>COUNTIF(tbl_General[EmployeeID],tbl_General[[#This Row],[EmployeeID]])</f>
        <v>1</v>
      </c>
    </row>
    <row r="2918" spans="1:22" x14ac:dyDescent="0.25">
      <c r="A2918">
        <v>29</v>
      </c>
      <c r="B2918" t="s">
        <v>28</v>
      </c>
      <c r="C2918" t="s">
        <v>22</v>
      </c>
      <c r="D2918" t="s">
        <v>30</v>
      </c>
      <c r="E2918">
        <v>9</v>
      </c>
      <c r="F2918">
        <v>4</v>
      </c>
      <c r="G2918" t="s">
        <v>38</v>
      </c>
      <c r="H2918">
        <v>1185</v>
      </c>
      <c r="I2918" t="s">
        <v>34</v>
      </c>
      <c r="J2918">
        <v>2</v>
      </c>
      <c r="K2918" t="s">
        <v>43</v>
      </c>
      <c r="L2918" t="s">
        <v>27</v>
      </c>
      <c r="M2918">
        <v>29960</v>
      </c>
      <c r="N2918">
        <v>9</v>
      </c>
      <c r="O2918">
        <v>25</v>
      </c>
      <c r="P2918">
        <v>0</v>
      </c>
      <c r="Q2918">
        <v>4</v>
      </c>
      <c r="R2918">
        <v>4</v>
      </c>
      <c r="S2918">
        <v>2</v>
      </c>
      <c r="T2918">
        <v>2</v>
      </c>
      <c r="U2918">
        <v>2</v>
      </c>
      <c r="V2918">
        <f>COUNTIF(tbl_General[EmployeeID],tbl_General[[#This Row],[EmployeeID]])</f>
        <v>1</v>
      </c>
    </row>
    <row r="2919" spans="1:22" x14ac:dyDescent="0.25">
      <c r="A2919">
        <v>29</v>
      </c>
      <c r="B2919" t="s">
        <v>28</v>
      </c>
      <c r="C2919" t="s">
        <v>22</v>
      </c>
      <c r="D2919" t="s">
        <v>30</v>
      </c>
      <c r="E2919">
        <v>9</v>
      </c>
      <c r="F2919">
        <v>4</v>
      </c>
      <c r="G2919" t="s">
        <v>38</v>
      </c>
      <c r="H2919">
        <v>2655</v>
      </c>
      <c r="I2919" t="s">
        <v>34</v>
      </c>
      <c r="J2919">
        <v>2</v>
      </c>
      <c r="K2919" t="s">
        <v>43</v>
      </c>
      <c r="L2919" t="s">
        <v>27</v>
      </c>
      <c r="M2919">
        <v>29960</v>
      </c>
      <c r="N2919">
        <v>9</v>
      </c>
      <c r="O2919">
        <v>25</v>
      </c>
      <c r="P2919">
        <v>0</v>
      </c>
      <c r="Q2919">
        <v>4</v>
      </c>
      <c r="R2919">
        <v>4</v>
      </c>
      <c r="S2919">
        <v>2</v>
      </c>
      <c r="T2919">
        <v>2</v>
      </c>
      <c r="U2919">
        <v>2</v>
      </c>
      <c r="V2919">
        <f>COUNTIF(tbl_General[EmployeeID],tbl_General[[#This Row],[EmployeeID]])</f>
        <v>1</v>
      </c>
    </row>
    <row r="2920" spans="1:22" x14ac:dyDescent="0.25">
      <c r="A2920">
        <v>29</v>
      </c>
      <c r="B2920" t="s">
        <v>28</v>
      </c>
      <c r="C2920" t="s">
        <v>22</v>
      </c>
      <c r="D2920" t="s">
        <v>30</v>
      </c>
      <c r="E2920">
        <v>9</v>
      </c>
      <c r="F2920">
        <v>4</v>
      </c>
      <c r="G2920" t="s">
        <v>38</v>
      </c>
      <c r="H2920">
        <v>4125</v>
      </c>
      <c r="I2920" t="s">
        <v>34</v>
      </c>
      <c r="J2920">
        <v>2</v>
      </c>
      <c r="K2920" t="s">
        <v>43</v>
      </c>
      <c r="L2920" t="s">
        <v>27</v>
      </c>
      <c r="M2920">
        <v>29960</v>
      </c>
      <c r="N2920">
        <v>9</v>
      </c>
      <c r="O2920">
        <v>25</v>
      </c>
      <c r="P2920">
        <v>0</v>
      </c>
      <c r="Q2920">
        <v>4</v>
      </c>
      <c r="R2920">
        <v>4</v>
      </c>
      <c r="S2920">
        <v>2</v>
      </c>
      <c r="T2920">
        <v>2</v>
      </c>
      <c r="U2920">
        <v>2</v>
      </c>
      <c r="V2920">
        <f>COUNTIF(tbl_General[EmployeeID],tbl_General[[#This Row],[EmployeeID]])</f>
        <v>1</v>
      </c>
    </row>
    <row r="2921" spans="1:22" x14ac:dyDescent="0.25">
      <c r="A2921">
        <v>27</v>
      </c>
      <c r="B2921" t="s">
        <v>21</v>
      </c>
      <c r="C2921" t="s">
        <v>22</v>
      </c>
      <c r="D2921" t="s">
        <v>30</v>
      </c>
      <c r="E2921">
        <v>20</v>
      </c>
      <c r="F2921">
        <v>4</v>
      </c>
      <c r="G2921" t="s">
        <v>33</v>
      </c>
      <c r="H2921">
        <v>460</v>
      </c>
      <c r="I2921" t="s">
        <v>34</v>
      </c>
      <c r="J2921">
        <v>2</v>
      </c>
      <c r="K2921" t="s">
        <v>42</v>
      </c>
      <c r="L2921" t="s">
        <v>27</v>
      </c>
      <c r="M2921">
        <v>34850</v>
      </c>
      <c r="N2921">
        <v>9</v>
      </c>
      <c r="O2921">
        <v>17</v>
      </c>
      <c r="P2921">
        <v>2</v>
      </c>
      <c r="Q2921">
        <v>4</v>
      </c>
      <c r="R2921">
        <v>2</v>
      </c>
      <c r="S2921">
        <v>2</v>
      </c>
      <c r="T2921">
        <v>2</v>
      </c>
      <c r="U2921">
        <v>2</v>
      </c>
      <c r="V2921">
        <f>COUNTIF(tbl_General[EmployeeID],tbl_General[[#This Row],[EmployeeID]])</f>
        <v>1</v>
      </c>
    </row>
    <row r="2922" spans="1:22" x14ac:dyDescent="0.25">
      <c r="A2922">
        <v>27</v>
      </c>
      <c r="B2922" t="s">
        <v>21</v>
      </c>
      <c r="C2922" t="s">
        <v>22</v>
      </c>
      <c r="D2922" t="s">
        <v>30</v>
      </c>
      <c r="E2922">
        <v>20</v>
      </c>
      <c r="F2922">
        <v>4</v>
      </c>
      <c r="G2922" t="s">
        <v>33</v>
      </c>
      <c r="H2922">
        <v>1930</v>
      </c>
      <c r="I2922" t="s">
        <v>34</v>
      </c>
      <c r="J2922">
        <v>2</v>
      </c>
      <c r="K2922" t="s">
        <v>42</v>
      </c>
      <c r="L2922" t="s">
        <v>27</v>
      </c>
      <c r="M2922">
        <v>34850</v>
      </c>
      <c r="N2922">
        <v>9</v>
      </c>
      <c r="O2922">
        <v>17</v>
      </c>
      <c r="P2922">
        <v>2</v>
      </c>
      <c r="Q2922">
        <v>4</v>
      </c>
      <c r="R2922">
        <v>2</v>
      </c>
      <c r="S2922">
        <v>2</v>
      </c>
      <c r="T2922">
        <v>2</v>
      </c>
      <c r="U2922">
        <v>2</v>
      </c>
      <c r="V2922">
        <f>COUNTIF(tbl_General[EmployeeID],tbl_General[[#This Row],[EmployeeID]])</f>
        <v>1</v>
      </c>
    </row>
    <row r="2923" spans="1:22" x14ac:dyDescent="0.25">
      <c r="A2923">
        <v>27</v>
      </c>
      <c r="B2923" t="s">
        <v>21</v>
      </c>
      <c r="C2923" t="s">
        <v>22</v>
      </c>
      <c r="D2923" t="s">
        <v>30</v>
      </c>
      <c r="E2923">
        <v>20</v>
      </c>
      <c r="F2923">
        <v>4</v>
      </c>
      <c r="G2923" t="s">
        <v>33</v>
      </c>
      <c r="H2923">
        <v>3400</v>
      </c>
      <c r="I2923" t="s">
        <v>34</v>
      </c>
      <c r="J2923">
        <v>2</v>
      </c>
      <c r="K2923" t="s">
        <v>42</v>
      </c>
      <c r="L2923" t="s">
        <v>27</v>
      </c>
      <c r="M2923">
        <v>34850</v>
      </c>
      <c r="N2923">
        <v>9</v>
      </c>
      <c r="O2923">
        <v>17</v>
      </c>
      <c r="P2923">
        <v>2</v>
      </c>
      <c r="Q2923">
        <v>4</v>
      </c>
      <c r="R2923">
        <v>2</v>
      </c>
      <c r="S2923">
        <v>2</v>
      </c>
      <c r="T2923">
        <v>2</v>
      </c>
      <c r="U2923">
        <v>2</v>
      </c>
      <c r="V2923">
        <f>COUNTIF(tbl_General[EmployeeID],tbl_General[[#This Row],[EmployeeID]])</f>
        <v>1</v>
      </c>
    </row>
    <row r="2924" spans="1:22" x14ac:dyDescent="0.25">
      <c r="A2924">
        <v>31</v>
      </c>
      <c r="B2924" t="s">
        <v>28</v>
      </c>
      <c r="C2924" t="s">
        <v>22</v>
      </c>
      <c r="D2924" t="s">
        <v>30</v>
      </c>
      <c r="E2924">
        <v>15</v>
      </c>
      <c r="F2924">
        <v>1</v>
      </c>
      <c r="G2924" t="s">
        <v>38</v>
      </c>
      <c r="H2924">
        <v>1345</v>
      </c>
      <c r="I2924" t="s">
        <v>25</v>
      </c>
      <c r="J2924">
        <v>2</v>
      </c>
      <c r="K2924" t="s">
        <v>35</v>
      </c>
      <c r="L2924" t="s">
        <v>27</v>
      </c>
      <c r="M2924">
        <v>40660</v>
      </c>
      <c r="N2924">
        <v>3</v>
      </c>
      <c r="O2924">
        <v>22</v>
      </c>
      <c r="P2924">
        <v>0</v>
      </c>
      <c r="Q2924">
        <v>4</v>
      </c>
      <c r="R2924">
        <v>2</v>
      </c>
      <c r="S2924">
        <v>2</v>
      </c>
      <c r="T2924">
        <v>2</v>
      </c>
      <c r="U2924">
        <v>2</v>
      </c>
      <c r="V2924">
        <f>COUNTIF(tbl_General[EmployeeID],tbl_General[[#This Row],[EmployeeID]])</f>
        <v>1</v>
      </c>
    </row>
    <row r="2925" spans="1:22" x14ac:dyDescent="0.25">
      <c r="A2925">
        <v>31</v>
      </c>
      <c r="B2925" t="s">
        <v>28</v>
      </c>
      <c r="C2925" t="s">
        <v>22</v>
      </c>
      <c r="D2925" t="s">
        <v>30</v>
      </c>
      <c r="E2925">
        <v>15</v>
      </c>
      <c r="F2925">
        <v>1</v>
      </c>
      <c r="G2925" t="s">
        <v>38</v>
      </c>
      <c r="H2925">
        <v>2815</v>
      </c>
      <c r="I2925" t="s">
        <v>25</v>
      </c>
      <c r="J2925">
        <v>2</v>
      </c>
      <c r="K2925" t="s">
        <v>35</v>
      </c>
      <c r="L2925" t="s">
        <v>27</v>
      </c>
      <c r="M2925">
        <v>40660</v>
      </c>
      <c r="N2925">
        <v>3</v>
      </c>
      <c r="O2925">
        <v>22</v>
      </c>
      <c r="P2925">
        <v>0</v>
      </c>
      <c r="Q2925">
        <v>4</v>
      </c>
      <c r="R2925">
        <v>2</v>
      </c>
      <c r="S2925">
        <v>2</v>
      </c>
      <c r="T2925">
        <v>2</v>
      </c>
      <c r="U2925">
        <v>2</v>
      </c>
      <c r="V2925">
        <f>COUNTIF(tbl_General[EmployeeID],tbl_General[[#This Row],[EmployeeID]])</f>
        <v>1</v>
      </c>
    </row>
    <row r="2926" spans="1:22" x14ac:dyDescent="0.25">
      <c r="A2926">
        <v>31</v>
      </c>
      <c r="B2926" t="s">
        <v>28</v>
      </c>
      <c r="C2926" t="s">
        <v>22</v>
      </c>
      <c r="D2926" t="s">
        <v>30</v>
      </c>
      <c r="E2926">
        <v>15</v>
      </c>
      <c r="F2926">
        <v>1</v>
      </c>
      <c r="G2926" t="s">
        <v>38</v>
      </c>
      <c r="H2926">
        <v>4285</v>
      </c>
      <c r="I2926" t="s">
        <v>25</v>
      </c>
      <c r="J2926">
        <v>2</v>
      </c>
      <c r="K2926" t="s">
        <v>35</v>
      </c>
      <c r="L2926" t="s">
        <v>27</v>
      </c>
      <c r="M2926">
        <v>40660</v>
      </c>
      <c r="N2926">
        <v>3</v>
      </c>
      <c r="O2926">
        <v>22</v>
      </c>
      <c r="P2926">
        <v>0</v>
      </c>
      <c r="Q2926">
        <v>4</v>
      </c>
      <c r="R2926">
        <v>2</v>
      </c>
      <c r="S2926">
        <v>2</v>
      </c>
      <c r="T2926">
        <v>2</v>
      </c>
      <c r="U2926">
        <v>2</v>
      </c>
      <c r="V2926">
        <f>COUNTIF(tbl_General[EmployeeID],tbl_General[[#This Row],[EmployeeID]])</f>
        <v>1</v>
      </c>
    </row>
    <row r="2927" spans="1:22" x14ac:dyDescent="0.25">
      <c r="A2927">
        <v>30</v>
      </c>
      <c r="B2927" t="s">
        <v>21</v>
      </c>
      <c r="C2927" t="s">
        <v>36</v>
      </c>
      <c r="D2927" t="s">
        <v>23</v>
      </c>
      <c r="E2927">
        <v>25</v>
      </c>
      <c r="F2927">
        <v>4</v>
      </c>
      <c r="G2927" t="s">
        <v>33</v>
      </c>
      <c r="H2927">
        <v>97</v>
      </c>
      <c r="I2927" t="s">
        <v>34</v>
      </c>
      <c r="J2927">
        <v>1</v>
      </c>
      <c r="K2927" t="s">
        <v>26</v>
      </c>
      <c r="L2927" t="s">
        <v>27</v>
      </c>
      <c r="M2927">
        <v>53800</v>
      </c>
      <c r="N2927">
        <v>7</v>
      </c>
      <c r="O2927">
        <v>21</v>
      </c>
      <c r="P2927">
        <v>1</v>
      </c>
      <c r="Q2927">
        <v>4</v>
      </c>
      <c r="R2927">
        <v>0</v>
      </c>
      <c r="S2927">
        <v>2</v>
      </c>
      <c r="T2927">
        <v>2</v>
      </c>
      <c r="U2927">
        <v>2</v>
      </c>
      <c r="V2927">
        <f>COUNTIF(tbl_General[EmployeeID],tbl_General[[#This Row],[EmployeeID]])</f>
        <v>1</v>
      </c>
    </row>
    <row r="2928" spans="1:22" x14ac:dyDescent="0.25">
      <c r="A2928">
        <v>30</v>
      </c>
      <c r="B2928" t="s">
        <v>21</v>
      </c>
      <c r="C2928" t="s">
        <v>36</v>
      </c>
      <c r="D2928" t="s">
        <v>23</v>
      </c>
      <c r="E2928">
        <v>25</v>
      </c>
      <c r="F2928">
        <v>4</v>
      </c>
      <c r="G2928" t="s">
        <v>33</v>
      </c>
      <c r="H2928">
        <v>1567</v>
      </c>
      <c r="I2928" t="s">
        <v>34</v>
      </c>
      <c r="J2928">
        <v>1</v>
      </c>
      <c r="K2928" t="s">
        <v>26</v>
      </c>
      <c r="L2928" t="s">
        <v>27</v>
      </c>
      <c r="M2928">
        <v>53800</v>
      </c>
      <c r="N2928">
        <v>7</v>
      </c>
      <c r="O2928">
        <v>21</v>
      </c>
      <c r="P2928">
        <v>1</v>
      </c>
      <c r="Q2928">
        <v>4</v>
      </c>
      <c r="R2928">
        <v>0</v>
      </c>
      <c r="S2928">
        <v>2</v>
      </c>
      <c r="T2928">
        <v>2</v>
      </c>
      <c r="U2928">
        <v>2</v>
      </c>
      <c r="V2928">
        <f>COUNTIF(tbl_General[EmployeeID],tbl_General[[#This Row],[EmployeeID]])</f>
        <v>1</v>
      </c>
    </row>
    <row r="2929" spans="1:22" x14ac:dyDescent="0.25">
      <c r="A2929">
        <v>30</v>
      </c>
      <c r="B2929" t="s">
        <v>21</v>
      </c>
      <c r="C2929" t="s">
        <v>36</v>
      </c>
      <c r="D2929" t="s">
        <v>23</v>
      </c>
      <c r="E2929">
        <v>25</v>
      </c>
      <c r="F2929">
        <v>4</v>
      </c>
      <c r="G2929" t="s">
        <v>33</v>
      </c>
      <c r="H2929">
        <v>3037</v>
      </c>
      <c r="I2929" t="s">
        <v>34</v>
      </c>
      <c r="J2929">
        <v>1</v>
      </c>
      <c r="K2929" t="s">
        <v>26</v>
      </c>
      <c r="L2929" t="s">
        <v>27</v>
      </c>
      <c r="M2929">
        <v>53800</v>
      </c>
      <c r="N2929">
        <v>7</v>
      </c>
      <c r="O2929">
        <v>21</v>
      </c>
      <c r="P2929">
        <v>1</v>
      </c>
      <c r="Q2929">
        <v>4</v>
      </c>
      <c r="R2929">
        <v>0</v>
      </c>
      <c r="S2929">
        <v>2</v>
      </c>
      <c r="T2929">
        <v>2</v>
      </c>
      <c r="U2929">
        <v>2</v>
      </c>
      <c r="V2929">
        <f>COUNTIF(tbl_General[EmployeeID],tbl_General[[#This Row],[EmployeeID]])</f>
        <v>1</v>
      </c>
    </row>
    <row r="2930" spans="1:22" x14ac:dyDescent="0.25">
      <c r="A2930">
        <v>35</v>
      </c>
      <c r="B2930" t="s">
        <v>21</v>
      </c>
      <c r="C2930" t="s">
        <v>22</v>
      </c>
      <c r="D2930" t="s">
        <v>37</v>
      </c>
      <c r="E2930">
        <v>3</v>
      </c>
      <c r="F2930">
        <v>2</v>
      </c>
      <c r="G2930" t="s">
        <v>24</v>
      </c>
      <c r="H2930">
        <v>1270</v>
      </c>
      <c r="I2930" t="s">
        <v>25</v>
      </c>
      <c r="J2930">
        <v>1</v>
      </c>
      <c r="K2930" t="s">
        <v>40</v>
      </c>
      <c r="L2930" t="s">
        <v>27</v>
      </c>
      <c r="M2930">
        <v>63880</v>
      </c>
      <c r="N2930">
        <v>3</v>
      </c>
      <c r="O2930">
        <v>13</v>
      </c>
      <c r="P2930">
        <v>0</v>
      </c>
      <c r="Q2930">
        <v>4</v>
      </c>
      <c r="R2930">
        <v>6</v>
      </c>
      <c r="S2930">
        <v>2</v>
      </c>
      <c r="T2930">
        <v>2</v>
      </c>
      <c r="U2930">
        <v>2</v>
      </c>
      <c r="V2930">
        <f>COUNTIF(tbl_General[EmployeeID],tbl_General[[#This Row],[EmployeeID]])</f>
        <v>1</v>
      </c>
    </row>
    <row r="2931" spans="1:22" x14ac:dyDescent="0.25">
      <c r="A2931">
        <v>35</v>
      </c>
      <c r="B2931" t="s">
        <v>21</v>
      </c>
      <c r="C2931" t="s">
        <v>22</v>
      </c>
      <c r="D2931" t="s">
        <v>37</v>
      </c>
      <c r="E2931">
        <v>3</v>
      </c>
      <c r="F2931">
        <v>2</v>
      </c>
      <c r="G2931" t="s">
        <v>24</v>
      </c>
      <c r="H2931">
        <v>2740</v>
      </c>
      <c r="I2931" t="s">
        <v>25</v>
      </c>
      <c r="J2931">
        <v>1</v>
      </c>
      <c r="K2931" t="s">
        <v>40</v>
      </c>
      <c r="L2931" t="s">
        <v>27</v>
      </c>
      <c r="M2931">
        <v>63880</v>
      </c>
      <c r="N2931">
        <v>3</v>
      </c>
      <c r="O2931">
        <v>13</v>
      </c>
      <c r="P2931">
        <v>0</v>
      </c>
      <c r="Q2931">
        <v>4</v>
      </c>
      <c r="R2931">
        <v>6</v>
      </c>
      <c r="S2931">
        <v>2</v>
      </c>
      <c r="T2931">
        <v>2</v>
      </c>
      <c r="U2931">
        <v>2</v>
      </c>
      <c r="V2931">
        <f>COUNTIF(tbl_General[EmployeeID],tbl_General[[#This Row],[EmployeeID]])</f>
        <v>1</v>
      </c>
    </row>
    <row r="2932" spans="1:22" x14ac:dyDescent="0.25">
      <c r="A2932">
        <v>35</v>
      </c>
      <c r="B2932" t="s">
        <v>21</v>
      </c>
      <c r="C2932" t="s">
        <v>22</v>
      </c>
      <c r="D2932" t="s">
        <v>37</v>
      </c>
      <c r="E2932">
        <v>3</v>
      </c>
      <c r="F2932">
        <v>2</v>
      </c>
      <c r="G2932" t="s">
        <v>24</v>
      </c>
      <c r="H2932">
        <v>4210</v>
      </c>
      <c r="I2932" t="s">
        <v>25</v>
      </c>
      <c r="J2932">
        <v>1</v>
      </c>
      <c r="K2932" t="s">
        <v>40</v>
      </c>
      <c r="L2932" t="s">
        <v>27</v>
      </c>
      <c r="M2932">
        <v>63880</v>
      </c>
      <c r="N2932">
        <v>3</v>
      </c>
      <c r="O2932">
        <v>13</v>
      </c>
      <c r="P2932">
        <v>0</v>
      </c>
      <c r="Q2932">
        <v>4</v>
      </c>
      <c r="R2932">
        <v>6</v>
      </c>
      <c r="S2932">
        <v>2</v>
      </c>
      <c r="T2932">
        <v>2</v>
      </c>
      <c r="U2932">
        <v>2</v>
      </c>
      <c r="V2932">
        <f>COUNTIF(tbl_General[EmployeeID],tbl_General[[#This Row],[EmployeeID]])</f>
        <v>1</v>
      </c>
    </row>
    <row r="2933" spans="1:22" x14ac:dyDescent="0.25">
      <c r="A2933">
        <v>23</v>
      </c>
      <c r="B2933" t="s">
        <v>21</v>
      </c>
      <c r="C2933" t="s">
        <v>22</v>
      </c>
      <c r="D2933" t="s">
        <v>30</v>
      </c>
      <c r="E2933">
        <v>7</v>
      </c>
      <c r="F2933">
        <v>2</v>
      </c>
      <c r="G2933" t="s">
        <v>24</v>
      </c>
      <c r="H2933">
        <v>870</v>
      </c>
      <c r="I2933" t="s">
        <v>25</v>
      </c>
      <c r="J2933">
        <v>3</v>
      </c>
      <c r="K2933" t="s">
        <v>44</v>
      </c>
      <c r="L2933" t="s">
        <v>27</v>
      </c>
      <c r="M2933">
        <v>105520</v>
      </c>
      <c r="N2933">
        <v>2</v>
      </c>
      <c r="O2933">
        <v>11</v>
      </c>
      <c r="P2933">
        <v>0</v>
      </c>
      <c r="Q2933">
        <v>4</v>
      </c>
      <c r="R2933">
        <v>2</v>
      </c>
      <c r="S2933">
        <v>2</v>
      </c>
      <c r="T2933">
        <v>2</v>
      </c>
      <c r="U2933">
        <v>2</v>
      </c>
      <c r="V2933">
        <f>COUNTIF(tbl_General[EmployeeID],tbl_General[[#This Row],[EmployeeID]])</f>
        <v>1</v>
      </c>
    </row>
    <row r="2934" spans="1:22" x14ac:dyDescent="0.25">
      <c r="A2934">
        <v>23</v>
      </c>
      <c r="B2934" t="s">
        <v>21</v>
      </c>
      <c r="C2934" t="s">
        <v>22</v>
      </c>
      <c r="D2934" t="s">
        <v>30</v>
      </c>
      <c r="E2934">
        <v>7</v>
      </c>
      <c r="F2934">
        <v>2</v>
      </c>
      <c r="G2934" t="s">
        <v>24</v>
      </c>
      <c r="H2934">
        <v>2340</v>
      </c>
      <c r="I2934" t="s">
        <v>25</v>
      </c>
      <c r="J2934">
        <v>3</v>
      </c>
      <c r="K2934" t="s">
        <v>44</v>
      </c>
      <c r="L2934" t="s">
        <v>27</v>
      </c>
      <c r="M2934">
        <v>105520</v>
      </c>
      <c r="N2934">
        <v>2</v>
      </c>
      <c r="O2934">
        <v>11</v>
      </c>
      <c r="P2934">
        <v>0</v>
      </c>
      <c r="Q2934">
        <v>4</v>
      </c>
      <c r="R2934">
        <v>2</v>
      </c>
      <c r="S2934">
        <v>2</v>
      </c>
      <c r="T2934">
        <v>2</v>
      </c>
      <c r="U2934">
        <v>2</v>
      </c>
      <c r="V2934">
        <f>COUNTIF(tbl_General[EmployeeID],tbl_General[[#This Row],[EmployeeID]])</f>
        <v>1</v>
      </c>
    </row>
    <row r="2935" spans="1:22" x14ac:dyDescent="0.25">
      <c r="A2935">
        <v>23</v>
      </c>
      <c r="B2935" t="s">
        <v>21</v>
      </c>
      <c r="C2935" t="s">
        <v>22</v>
      </c>
      <c r="D2935" t="s">
        <v>30</v>
      </c>
      <c r="E2935">
        <v>7</v>
      </c>
      <c r="F2935">
        <v>2</v>
      </c>
      <c r="G2935" t="s">
        <v>24</v>
      </c>
      <c r="H2935">
        <v>3810</v>
      </c>
      <c r="I2935" t="s">
        <v>25</v>
      </c>
      <c r="J2935">
        <v>3</v>
      </c>
      <c r="K2935" t="s">
        <v>44</v>
      </c>
      <c r="L2935" t="s">
        <v>27</v>
      </c>
      <c r="M2935">
        <v>105520</v>
      </c>
      <c r="N2935">
        <v>2</v>
      </c>
      <c r="O2935">
        <v>11</v>
      </c>
      <c r="P2935">
        <v>0</v>
      </c>
      <c r="Q2935">
        <v>4</v>
      </c>
      <c r="R2935">
        <v>2</v>
      </c>
      <c r="S2935">
        <v>2</v>
      </c>
      <c r="T2935">
        <v>2</v>
      </c>
      <c r="U2935">
        <v>2</v>
      </c>
      <c r="V2935">
        <f>COUNTIF(tbl_General[EmployeeID],tbl_General[[#This Row],[EmployeeID]])</f>
        <v>1</v>
      </c>
    </row>
    <row r="2936" spans="1:22" x14ac:dyDescent="0.25">
      <c r="A2936">
        <v>31</v>
      </c>
      <c r="B2936" t="s">
        <v>21</v>
      </c>
      <c r="C2936" t="s">
        <v>22</v>
      </c>
      <c r="D2936" t="s">
        <v>23</v>
      </c>
      <c r="E2936">
        <v>25</v>
      </c>
      <c r="F2936">
        <v>2</v>
      </c>
      <c r="G2936" t="s">
        <v>24</v>
      </c>
      <c r="H2936">
        <v>1103</v>
      </c>
      <c r="I2936" t="s">
        <v>25</v>
      </c>
      <c r="J2936">
        <v>3</v>
      </c>
      <c r="K2936" t="s">
        <v>42</v>
      </c>
      <c r="L2936" t="s">
        <v>41</v>
      </c>
      <c r="M2936">
        <v>182130</v>
      </c>
      <c r="N2936">
        <v>8</v>
      </c>
      <c r="O2936">
        <v>21</v>
      </c>
      <c r="P2936">
        <v>2</v>
      </c>
      <c r="Q2936">
        <v>4</v>
      </c>
      <c r="R2936">
        <v>3</v>
      </c>
      <c r="S2936">
        <v>2</v>
      </c>
      <c r="T2936">
        <v>2</v>
      </c>
      <c r="U2936">
        <v>2</v>
      </c>
      <c r="V2936">
        <f>COUNTIF(tbl_General[EmployeeID],tbl_General[[#This Row],[EmployeeID]])</f>
        <v>1</v>
      </c>
    </row>
    <row r="2937" spans="1:22" x14ac:dyDescent="0.25">
      <c r="A2937">
        <v>31</v>
      </c>
      <c r="B2937" t="s">
        <v>21</v>
      </c>
      <c r="C2937" t="s">
        <v>22</v>
      </c>
      <c r="D2937" t="s">
        <v>23</v>
      </c>
      <c r="E2937">
        <v>25</v>
      </c>
      <c r="F2937">
        <v>2</v>
      </c>
      <c r="G2937" t="s">
        <v>24</v>
      </c>
      <c r="H2937">
        <v>2573</v>
      </c>
      <c r="I2937" t="s">
        <v>25</v>
      </c>
      <c r="J2937">
        <v>3</v>
      </c>
      <c r="K2937" t="s">
        <v>42</v>
      </c>
      <c r="L2937" t="s">
        <v>41</v>
      </c>
      <c r="M2937">
        <v>182130</v>
      </c>
      <c r="N2937">
        <v>8</v>
      </c>
      <c r="O2937">
        <v>21</v>
      </c>
      <c r="P2937">
        <v>2</v>
      </c>
      <c r="Q2937">
        <v>4</v>
      </c>
      <c r="R2937">
        <v>3</v>
      </c>
      <c r="S2937">
        <v>2</v>
      </c>
      <c r="T2937">
        <v>2</v>
      </c>
      <c r="U2937">
        <v>2</v>
      </c>
      <c r="V2937">
        <f>COUNTIF(tbl_General[EmployeeID],tbl_General[[#This Row],[EmployeeID]])</f>
        <v>1</v>
      </c>
    </row>
    <row r="2938" spans="1:22" x14ac:dyDescent="0.25">
      <c r="A2938">
        <v>31</v>
      </c>
      <c r="B2938" t="s">
        <v>21</v>
      </c>
      <c r="C2938" t="s">
        <v>22</v>
      </c>
      <c r="D2938" t="s">
        <v>23</v>
      </c>
      <c r="E2938">
        <v>25</v>
      </c>
      <c r="F2938">
        <v>2</v>
      </c>
      <c r="G2938" t="s">
        <v>24</v>
      </c>
      <c r="H2938">
        <v>4043</v>
      </c>
      <c r="I2938" t="s">
        <v>25</v>
      </c>
      <c r="J2938">
        <v>3</v>
      </c>
      <c r="K2938" t="s">
        <v>42</v>
      </c>
      <c r="L2938" t="s">
        <v>41</v>
      </c>
      <c r="M2938">
        <v>182130</v>
      </c>
      <c r="N2938">
        <v>8</v>
      </c>
      <c r="O2938">
        <v>21</v>
      </c>
      <c r="P2938">
        <v>2</v>
      </c>
      <c r="Q2938">
        <v>4</v>
      </c>
      <c r="R2938">
        <v>3</v>
      </c>
      <c r="S2938">
        <v>2</v>
      </c>
      <c r="T2938">
        <v>2</v>
      </c>
      <c r="U2938">
        <v>2</v>
      </c>
      <c r="V2938">
        <f>COUNTIF(tbl_General[EmployeeID],tbl_General[[#This Row],[EmployeeID]])</f>
        <v>1</v>
      </c>
    </row>
    <row r="2939" spans="1:22" x14ac:dyDescent="0.25">
      <c r="A2939">
        <v>26</v>
      </c>
      <c r="B2939" t="s">
        <v>21</v>
      </c>
      <c r="C2939" t="s">
        <v>29</v>
      </c>
      <c r="D2939" t="s">
        <v>30</v>
      </c>
      <c r="E2939">
        <v>2</v>
      </c>
      <c r="F2939">
        <v>2</v>
      </c>
      <c r="G2939" t="s">
        <v>24</v>
      </c>
      <c r="H2939">
        <v>314</v>
      </c>
      <c r="I2939" t="s">
        <v>34</v>
      </c>
      <c r="J2939">
        <v>1</v>
      </c>
      <c r="K2939" t="s">
        <v>42</v>
      </c>
      <c r="L2939" t="s">
        <v>41</v>
      </c>
      <c r="M2939">
        <v>28350</v>
      </c>
      <c r="N2939">
        <v>3</v>
      </c>
      <c r="O2939">
        <v>11</v>
      </c>
      <c r="P2939">
        <v>1</v>
      </c>
      <c r="Q2939">
        <v>5</v>
      </c>
      <c r="R2939">
        <v>2</v>
      </c>
      <c r="S2939">
        <v>2</v>
      </c>
      <c r="T2939">
        <v>2</v>
      </c>
      <c r="U2939">
        <v>0</v>
      </c>
      <c r="V2939">
        <f>COUNTIF(tbl_General[EmployeeID],tbl_General[[#This Row],[EmployeeID]])</f>
        <v>1</v>
      </c>
    </row>
    <row r="2940" spans="1:22" x14ac:dyDescent="0.25">
      <c r="A2940">
        <v>26</v>
      </c>
      <c r="B2940" t="s">
        <v>21</v>
      </c>
      <c r="C2940" t="s">
        <v>29</v>
      </c>
      <c r="D2940" t="s">
        <v>30</v>
      </c>
      <c r="E2940">
        <v>2</v>
      </c>
      <c r="F2940">
        <v>2</v>
      </c>
      <c r="G2940" t="s">
        <v>24</v>
      </c>
      <c r="H2940">
        <v>1784</v>
      </c>
      <c r="I2940" t="s">
        <v>34</v>
      </c>
      <c r="J2940">
        <v>1</v>
      </c>
      <c r="K2940" t="s">
        <v>42</v>
      </c>
      <c r="L2940" t="s">
        <v>41</v>
      </c>
      <c r="M2940">
        <v>28350</v>
      </c>
      <c r="N2940">
        <v>3</v>
      </c>
      <c r="O2940">
        <v>11</v>
      </c>
      <c r="P2940">
        <v>1</v>
      </c>
      <c r="Q2940">
        <v>5</v>
      </c>
      <c r="R2940">
        <v>2</v>
      </c>
      <c r="S2940">
        <v>2</v>
      </c>
      <c r="T2940">
        <v>2</v>
      </c>
      <c r="U2940">
        <v>0</v>
      </c>
      <c r="V2940">
        <f>COUNTIF(tbl_General[EmployeeID],tbl_General[[#This Row],[EmployeeID]])</f>
        <v>1</v>
      </c>
    </row>
    <row r="2941" spans="1:22" x14ac:dyDescent="0.25">
      <c r="A2941">
        <v>26</v>
      </c>
      <c r="B2941" t="s">
        <v>21</v>
      </c>
      <c r="C2941" t="s">
        <v>29</v>
      </c>
      <c r="D2941" t="s">
        <v>30</v>
      </c>
      <c r="E2941">
        <v>2</v>
      </c>
      <c r="F2941">
        <v>2</v>
      </c>
      <c r="G2941" t="s">
        <v>24</v>
      </c>
      <c r="H2941">
        <v>3254</v>
      </c>
      <c r="I2941" t="s">
        <v>34</v>
      </c>
      <c r="J2941">
        <v>1</v>
      </c>
      <c r="K2941" t="s">
        <v>42</v>
      </c>
      <c r="L2941" t="s">
        <v>41</v>
      </c>
      <c r="M2941">
        <v>28350</v>
      </c>
      <c r="N2941">
        <v>3</v>
      </c>
      <c r="O2941">
        <v>11</v>
      </c>
      <c r="P2941">
        <v>1</v>
      </c>
      <c r="Q2941">
        <v>5</v>
      </c>
      <c r="R2941">
        <v>2</v>
      </c>
      <c r="S2941">
        <v>2</v>
      </c>
      <c r="T2941">
        <v>2</v>
      </c>
      <c r="U2941">
        <v>0</v>
      </c>
      <c r="V2941">
        <f>COUNTIF(tbl_General[EmployeeID],tbl_General[[#This Row],[EmployeeID]])</f>
        <v>1</v>
      </c>
    </row>
    <row r="2942" spans="1:22" x14ac:dyDescent="0.25">
      <c r="A2942">
        <v>33</v>
      </c>
      <c r="B2942" t="s">
        <v>28</v>
      </c>
      <c r="C2942" t="s">
        <v>22</v>
      </c>
      <c r="D2942" t="s">
        <v>30</v>
      </c>
      <c r="E2942">
        <v>8</v>
      </c>
      <c r="F2942">
        <v>2</v>
      </c>
      <c r="G2942" t="s">
        <v>24</v>
      </c>
      <c r="H2942">
        <v>541</v>
      </c>
      <c r="I2942" t="s">
        <v>34</v>
      </c>
      <c r="J2942">
        <v>4</v>
      </c>
      <c r="K2942" t="s">
        <v>42</v>
      </c>
      <c r="L2942" t="s">
        <v>32</v>
      </c>
      <c r="M2942">
        <v>29040</v>
      </c>
      <c r="N2942">
        <v>4</v>
      </c>
      <c r="O2942">
        <v>13</v>
      </c>
      <c r="P2942">
        <v>0</v>
      </c>
      <c r="Q2942">
        <v>5</v>
      </c>
      <c r="R2942">
        <v>2</v>
      </c>
      <c r="S2942">
        <v>2</v>
      </c>
      <c r="T2942">
        <v>2</v>
      </c>
      <c r="U2942">
        <v>2</v>
      </c>
      <c r="V2942">
        <f>COUNTIF(tbl_General[EmployeeID],tbl_General[[#This Row],[EmployeeID]])</f>
        <v>1</v>
      </c>
    </row>
    <row r="2943" spans="1:22" x14ac:dyDescent="0.25">
      <c r="A2943">
        <v>33</v>
      </c>
      <c r="B2943" t="s">
        <v>28</v>
      </c>
      <c r="C2943" t="s">
        <v>22</v>
      </c>
      <c r="D2943" t="s">
        <v>30</v>
      </c>
      <c r="E2943">
        <v>8</v>
      </c>
      <c r="F2943">
        <v>2</v>
      </c>
      <c r="G2943" t="s">
        <v>24</v>
      </c>
      <c r="H2943">
        <v>2011</v>
      </c>
      <c r="I2943" t="s">
        <v>34</v>
      </c>
      <c r="J2943">
        <v>4</v>
      </c>
      <c r="K2943" t="s">
        <v>42</v>
      </c>
      <c r="L2943" t="s">
        <v>32</v>
      </c>
      <c r="M2943">
        <v>29040</v>
      </c>
      <c r="N2943">
        <v>4</v>
      </c>
      <c r="O2943">
        <v>13</v>
      </c>
      <c r="P2943">
        <v>0</v>
      </c>
      <c r="Q2943">
        <v>5</v>
      </c>
      <c r="R2943">
        <v>2</v>
      </c>
      <c r="S2943">
        <v>2</v>
      </c>
      <c r="T2943">
        <v>2</v>
      </c>
      <c r="U2943">
        <v>2</v>
      </c>
      <c r="V2943">
        <f>COUNTIF(tbl_General[EmployeeID],tbl_General[[#This Row],[EmployeeID]])</f>
        <v>1</v>
      </c>
    </row>
    <row r="2944" spans="1:22" x14ac:dyDescent="0.25">
      <c r="A2944">
        <v>33</v>
      </c>
      <c r="B2944" t="s">
        <v>28</v>
      </c>
      <c r="C2944" t="s">
        <v>22</v>
      </c>
      <c r="D2944" t="s">
        <v>30</v>
      </c>
      <c r="E2944">
        <v>8</v>
      </c>
      <c r="F2944">
        <v>2</v>
      </c>
      <c r="G2944" t="s">
        <v>24</v>
      </c>
      <c r="H2944">
        <v>3481</v>
      </c>
      <c r="I2944" t="s">
        <v>34</v>
      </c>
      <c r="J2944">
        <v>4</v>
      </c>
      <c r="K2944" t="s">
        <v>42</v>
      </c>
      <c r="L2944" t="s">
        <v>32</v>
      </c>
      <c r="M2944">
        <v>29040</v>
      </c>
      <c r="N2944">
        <v>4</v>
      </c>
      <c r="O2944">
        <v>13</v>
      </c>
      <c r="P2944">
        <v>0</v>
      </c>
      <c r="Q2944">
        <v>5</v>
      </c>
      <c r="R2944">
        <v>2</v>
      </c>
      <c r="S2944">
        <v>2</v>
      </c>
      <c r="T2944">
        <v>2</v>
      </c>
      <c r="U2944">
        <v>2</v>
      </c>
      <c r="V2944">
        <f>COUNTIF(tbl_General[EmployeeID],tbl_General[[#This Row],[EmployeeID]])</f>
        <v>1</v>
      </c>
    </row>
    <row r="2945" spans="1:22" x14ac:dyDescent="0.25">
      <c r="A2945">
        <v>28</v>
      </c>
      <c r="B2945" t="s">
        <v>28</v>
      </c>
      <c r="C2945" t="s">
        <v>22</v>
      </c>
      <c r="D2945" t="s">
        <v>30</v>
      </c>
      <c r="E2945">
        <v>19</v>
      </c>
      <c r="F2945">
        <v>4</v>
      </c>
      <c r="G2945" t="s">
        <v>38</v>
      </c>
      <c r="H2945">
        <v>341</v>
      </c>
      <c r="I2945" t="s">
        <v>25</v>
      </c>
      <c r="J2945">
        <v>2</v>
      </c>
      <c r="K2945" t="s">
        <v>35</v>
      </c>
      <c r="L2945" t="s">
        <v>32</v>
      </c>
      <c r="M2945">
        <v>32040</v>
      </c>
      <c r="N2945">
        <v>6</v>
      </c>
      <c r="O2945">
        <v>16</v>
      </c>
      <c r="P2945">
        <v>1</v>
      </c>
      <c r="Q2945">
        <v>5</v>
      </c>
      <c r="R2945">
        <v>4</v>
      </c>
      <c r="S2945">
        <v>2</v>
      </c>
      <c r="T2945">
        <v>2</v>
      </c>
      <c r="U2945">
        <v>1</v>
      </c>
      <c r="V2945">
        <f>COUNTIF(tbl_General[EmployeeID],tbl_General[[#This Row],[EmployeeID]])</f>
        <v>1</v>
      </c>
    </row>
    <row r="2946" spans="1:22" x14ac:dyDescent="0.25">
      <c r="A2946">
        <v>28</v>
      </c>
      <c r="B2946" t="s">
        <v>28</v>
      </c>
      <c r="C2946" t="s">
        <v>22</v>
      </c>
      <c r="D2946" t="s">
        <v>30</v>
      </c>
      <c r="E2946">
        <v>19</v>
      </c>
      <c r="F2946">
        <v>4</v>
      </c>
      <c r="G2946" t="s">
        <v>38</v>
      </c>
      <c r="H2946">
        <v>1811</v>
      </c>
      <c r="I2946" t="s">
        <v>25</v>
      </c>
      <c r="J2946">
        <v>2</v>
      </c>
      <c r="K2946" t="s">
        <v>35</v>
      </c>
      <c r="L2946" t="s">
        <v>32</v>
      </c>
      <c r="M2946">
        <v>32040</v>
      </c>
      <c r="N2946">
        <v>6</v>
      </c>
      <c r="O2946">
        <v>16</v>
      </c>
      <c r="P2946">
        <v>1</v>
      </c>
      <c r="Q2946">
        <v>5</v>
      </c>
      <c r="R2946">
        <v>4</v>
      </c>
      <c r="S2946">
        <v>2</v>
      </c>
      <c r="T2946">
        <v>2</v>
      </c>
      <c r="U2946">
        <v>1</v>
      </c>
      <c r="V2946">
        <f>COUNTIF(tbl_General[EmployeeID],tbl_General[[#This Row],[EmployeeID]])</f>
        <v>1</v>
      </c>
    </row>
    <row r="2947" spans="1:22" x14ac:dyDescent="0.25">
      <c r="A2947">
        <v>28</v>
      </c>
      <c r="B2947" t="s">
        <v>28</v>
      </c>
      <c r="C2947" t="s">
        <v>22</v>
      </c>
      <c r="D2947" t="s">
        <v>30</v>
      </c>
      <c r="E2947">
        <v>19</v>
      </c>
      <c r="F2947">
        <v>4</v>
      </c>
      <c r="G2947" t="s">
        <v>38</v>
      </c>
      <c r="H2947">
        <v>3281</v>
      </c>
      <c r="I2947" t="s">
        <v>25</v>
      </c>
      <c r="J2947">
        <v>2</v>
      </c>
      <c r="K2947" t="s">
        <v>35</v>
      </c>
      <c r="L2947" t="s">
        <v>32</v>
      </c>
      <c r="M2947">
        <v>32040</v>
      </c>
      <c r="N2947">
        <v>6</v>
      </c>
      <c r="O2947">
        <v>16</v>
      </c>
      <c r="P2947">
        <v>1</v>
      </c>
      <c r="Q2947">
        <v>5</v>
      </c>
      <c r="R2947">
        <v>4</v>
      </c>
      <c r="S2947">
        <v>2</v>
      </c>
      <c r="T2947">
        <v>2</v>
      </c>
      <c r="U2947">
        <v>1</v>
      </c>
      <c r="V2947">
        <f>COUNTIF(tbl_General[EmployeeID],tbl_General[[#This Row],[EmployeeID]])</f>
        <v>1</v>
      </c>
    </row>
    <row r="2948" spans="1:22" x14ac:dyDescent="0.25">
      <c r="A2948">
        <v>35</v>
      </c>
      <c r="B2948" t="s">
        <v>21</v>
      </c>
      <c r="C2948" t="s">
        <v>22</v>
      </c>
      <c r="D2948" t="s">
        <v>30</v>
      </c>
      <c r="E2948">
        <v>4</v>
      </c>
      <c r="F2948">
        <v>3</v>
      </c>
      <c r="G2948" t="s">
        <v>24</v>
      </c>
      <c r="H2948">
        <v>1165</v>
      </c>
      <c r="I2948" t="s">
        <v>34</v>
      </c>
      <c r="J2948">
        <v>2</v>
      </c>
      <c r="K2948" t="s">
        <v>26</v>
      </c>
      <c r="L2948" t="s">
        <v>27</v>
      </c>
      <c r="M2948">
        <v>78980</v>
      </c>
      <c r="N2948">
        <v>7</v>
      </c>
      <c r="O2948">
        <v>15</v>
      </c>
      <c r="P2948">
        <v>0</v>
      </c>
      <c r="Q2948">
        <v>5</v>
      </c>
      <c r="R2948">
        <v>2</v>
      </c>
      <c r="S2948">
        <v>2</v>
      </c>
      <c r="T2948">
        <v>2</v>
      </c>
      <c r="U2948">
        <v>2</v>
      </c>
      <c r="V2948">
        <f>COUNTIF(tbl_General[EmployeeID],tbl_General[[#This Row],[EmployeeID]])</f>
        <v>1</v>
      </c>
    </row>
    <row r="2949" spans="1:22" x14ac:dyDescent="0.25">
      <c r="A2949">
        <v>35</v>
      </c>
      <c r="B2949" t="s">
        <v>21</v>
      </c>
      <c r="C2949" t="s">
        <v>22</v>
      </c>
      <c r="D2949" t="s">
        <v>30</v>
      </c>
      <c r="E2949">
        <v>4</v>
      </c>
      <c r="F2949">
        <v>3</v>
      </c>
      <c r="G2949" t="s">
        <v>24</v>
      </c>
      <c r="H2949">
        <v>2635</v>
      </c>
      <c r="I2949" t="s">
        <v>34</v>
      </c>
      <c r="J2949">
        <v>2</v>
      </c>
      <c r="K2949" t="s">
        <v>26</v>
      </c>
      <c r="L2949" t="s">
        <v>27</v>
      </c>
      <c r="M2949">
        <v>78980</v>
      </c>
      <c r="N2949">
        <v>7</v>
      </c>
      <c r="O2949">
        <v>15</v>
      </c>
      <c r="P2949">
        <v>0</v>
      </c>
      <c r="Q2949">
        <v>5</v>
      </c>
      <c r="R2949">
        <v>2</v>
      </c>
      <c r="S2949">
        <v>2</v>
      </c>
      <c r="T2949">
        <v>2</v>
      </c>
      <c r="U2949">
        <v>2</v>
      </c>
      <c r="V2949">
        <f>COUNTIF(tbl_General[EmployeeID],tbl_General[[#This Row],[EmployeeID]])</f>
        <v>1</v>
      </c>
    </row>
    <row r="2950" spans="1:22" x14ac:dyDescent="0.25">
      <c r="A2950">
        <v>35</v>
      </c>
      <c r="B2950" t="s">
        <v>21</v>
      </c>
      <c r="C2950" t="s">
        <v>22</v>
      </c>
      <c r="D2950" t="s">
        <v>30</v>
      </c>
      <c r="E2950">
        <v>4</v>
      </c>
      <c r="F2950">
        <v>3</v>
      </c>
      <c r="G2950" t="s">
        <v>24</v>
      </c>
      <c r="H2950">
        <v>4105</v>
      </c>
      <c r="I2950" t="s">
        <v>34</v>
      </c>
      <c r="J2950">
        <v>2</v>
      </c>
      <c r="K2950" t="s">
        <v>26</v>
      </c>
      <c r="L2950" t="s">
        <v>27</v>
      </c>
      <c r="M2950">
        <v>78980</v>
      </c>
      <c r="N2950">
        <v>7</v>
      </c>
      <c r="O2950">
        <v>15</v>
      </c>
      <c r="P2950">
        <v>0</v>
      </c>
      <c r="Q2950">
        <v>5</v>
      </c>
      <c r="R2950">
        <v>2</v>
      </c>
      <c r="S2950">
        <v>2</v>
      </c>
      <c r="T2950">
        <v>2</v>
      </c>
      <c r="U2950">
        <v>2</v>
      </c>
      <c r="V2950">
        <f>COUNTIF(tbl_General[EmployeeID],tbl_General[[#This Row],[EmployeeID]])</f>
        <v>1</v>
      </c>
    </row>
    <row r="2951" spans="1:22" x14ac:dyDescent="0.25">
      <c r="A2951">
        <v>27</v>
      </c>
      <c r="B2951" t="s">
        <v>21</v>
      </c>
      <c r="C2951" t="s">
        <v>36</v>
      </c>
      <c r="D2951" t="s">
        <v>30</v>
      </c>
      <c r="E2951">
        <v>3</v>
      </c>
      <c r="F2951">
        <v>3</v>
      </c>
      <c r="G2951" t="s">
        <v>38</v>
      </c>
      <c r="H2951">
        <v>1374</v>
      </c>
      <c r="I2951" t="s">
        <v>34</v>
      </c>
      <c r="J2951">
        <v>1</v>
      </c>
      <c r="K2951" t="s">
        <v>26</v>
      </c>
      <c r="L2951" t="s">
        <v>41</v>
      </c>
      <c r="M2951">
        <v>27830</v>
      </c>
      <c r="N2951">
        <v>6</v>
      </c>
      <c r="O2951">
        <v>16</v>
      </c>
      <c r="P2951">
        <v>1</v>
      </c>
      <c r="Q2951">
        <v>6</v>
      </c>
      <c r="R2951">
        <v>2</v>
      </c>
      <c r="S2951">
        <v>2</v>
      </c>
      <c r="T2951">
        <v>2</v>
      </c>
      <c r="U2951">
        <v>2</v>
      </c>
      <c r="V2951">
        <f>COUNTIF(tbl_General[EmployeeID],tbl_General[[#This Row],[EmployeeID]])</f>
        <v>1</v>
      </c>
    </row>
    <row r="2952" spans="1:22" x14ac:dyDescent="0.25">
      <c r="A2952">
        <v>27</v>
      </c>
      <c r="B2952" t="s">
        <v>21</v>
      </c>
      <c r="C2952" t="s">
        <v>36</v>
      </c>
      <c r="D2952" t="s">
        <v>30</v>
      </c>
      <c r="E2952">
        <v>3</v>
      </c>
      <c r="F2952">
        <v>3</v>
      </c>
      <c r="G2952" t="s">
        <v>38</v>
      </c>
      <c r="H2952">
        <v>2844</v>
      </c>
      <c r="I2952" t="s">
        <v>34</v>
      </c>
      <c r="J2952">
        <v>1</v>
      </c>
      <c r="K2952" t="s">
        <v>26</v>
      </c>
      <c r="L2952" t="s">
        <v>41</v>
      </c>
      <c r="M2952">
        <v>27830</v>
      </c>
      <c r="N2952">
        <v>6</v>
      </c>
      <c r="O2952">
        <v>16</v>
      </c>
      <c r="P2952">
        <v>1</v>
      </c>
      <c r="Q2952">
        <v>6</v>
      </c>
      <c r="R2952">
        <v>2</v>
      </c>
      <c r="S2952">
        <v>2</v>
      </c>
      <c r="T2952">
        <v>2</v>
      </c>
      <c r="U2952">
        <v>2</v>
      </c>
      <c r="V2952">
        <f>COUNTIF(tbl_General[EmployeeID],tbl_General[[#This Row],[EmployeeID]])</f>
        <v>1</v>
      </c>
    </row>
    <row r="2953" spans="1:22" x14ac:dyDescent="0.25">
      <c r="A2953">
        <v>27</v>
      </c>
      <c r="B2953" t="s">
        <v>21</v>
      </c>
      <c r="C2953" t="s">
        <v>36</v>
      </c>
      <c r="D2953" t="s">
        <v>30</v>
      </c>
      <c r="E2953">
        <v>3</v>
      </c>
      <c r="F2953">
        <v>3</v>
      </c>
      <c r="G2953" t="s">
        <v>38</v>
      </c>
      <c r="H2953">
        <v>4314</v>
      </c>
      <c r="I2953" t="s">
        <v>34</v>
      </c>
      <c r="J2953">
        <v>1</v>
      </c>
      <c r="K2953" t="s">
        <v>26</v>
      </c>
      <c r="L2953" t="s">
        <v>41</v>
      </c>
      <c r="M2953">
        <v>27830</v>
      </c>
      <c r="N2953">
        <v>6</v>
      </c>
      <c r="O2953">
        <v>16</v>
      </c>
      <c r="P2953">
        <v>1</v>
      </c>
      <c r="Q2953">
        <v>6</v>
      </c>
      <c r="R2953">
        <v>2</v>
      </c>
      <c r="S2953">
        <v>2</v>
      </c>
      <c r="T2953">
        <v>2</v>
      </c>
      <c r="U2953">
        <v>2</v>
      </c>
      <c r="V2953">
        <f>COUNTIF(tbl_General[EmployeeID],tbl_General[[#This Row],[EmployeeID]])</f>
        <v>1</v>
      </c>
    </row>
    <row r="2954" spans="1:22" x14ac:dyDescent="0.25">
      <c r="A2954">
        <v>25</v>
      </c>
      <c r="B2954" t="s">
        <v>21</v>
      </c>
      <c r="C2954" t="s">
        <v>22</v>
      </c>
      <c r="D2954" t="s">
        <v>23</v>
      </c>
      <c r="E2954">
        <v>29</v>
      </c>
      <c r="F2954">
        <v>1</v>
      </c>
      <c r="G2954" t="s">
        <v>38</v>
      </c>
      <c r="H2954">
        <v>1351</v>
      </c>
      <c r="I2954" t="s">
        <v>25</v>
      </c>
      <c r="J2954">
        <v>3</v>
      </c>
      <c r="K2954" t="s">
        <v>31</v>
      </c>
      <c r="L2954" t="s">
        <v>27</v>
      </c>
      <c r="M2954">
        <v>30690</v>
      </c>
      <c r="N2954">
        <v>2</v>
      </c>
      <c r="O2954">
        <v>14</v>
      </c>
      <c r="P2954">
        <v>1</v>
      </c>
      <c r="Q2954">
        <v>6</v>
      </c>
      <c r="R2954">
        <v>3</v>
      </c>
      <c r="S2954">
        <v>2</v>
      </c>
      <c r="T2954">
        <v>2</v>
      </c>
      <c r="U2954">
        <v>2</v>
      </c>
      <c r="V2954">
        <f>COUNTIF(tbl_General[EmployeeID],tbl_General[[#This Row],[EmployeeID]])</f>
        <v>1</v>
      </c>
    </row>
    <row r="2955" spans="1:22" x14ac:dyDescent="0.25">
      <c r="A2955">
        <v>25</v>
      </c>
      <c r="B2955" t="s">
        <v>21</v>
      </c>
      <c r="C2955" t="s">
        <v>22</v>
      </c>
      <c r="D2955" t="s">
        <v>23</v>
      </c>
      <c r="E2955">
        <v>29</v>
      </c>
      <c r="F2955">
        <v>1</v>
      </c>
      <c r="G2955" t="s">
        <v>38</v>
      </c>
      <c r="H2955">
        <v>2821</v>
      </c>
      <c r="I2955" t="s">
        <v>25</v>
      </c>
      <c r="J2955">
        <v>3</v>
      </c>
      <c r="K2955" t="s">
        <v>31</v>
      </c>
      <c r="L2955" t="s">
        <v>27</v>
      </c>
      <c r="M2955">
        <v>30690</v>
      </c>
      <c r="N2955">
        <v>2</v>
      </c>
      <c r="O2955">
        <v>14</v>
      </c>
      <c r="P2955">
        <v>1</v>
      </c>
      <c r="Q2955">
        <v>6</v>
      </c>
      <c r="R2955">
        <v>3</v>
      </c>
      <c r="S2955">
        <v>2</v>
      </c>
      <c r="T2955">
        <v>2</v>
      </c>
      <c r="U2955">
        <v>2</v>
      </c>
      <c r="V2955">
        <f>COUNTIF(tbl_General[EmployeeID],tbl_General[[#This Row],[EmployeeID]])</f>
        <v>1</v>
      </c>
    </row>
    <row r="2956" spans="1:22" x14ac:dyDescent="0.25">
      <c r="A2956">
        <v>25</v>
      </c>
      <c r="B2956" t="s">
        <v>21</v>
      </c>
      <c r="C2956" t="s">
        <v>22</v>
      </c>
      <c r="D2956" t="s">
        <v>23</v>
      </c>
      <c r="E2956">
        <v>29</v>
      </c>
      <c r="F2956">
        <v>1</v>
      </c>
      <c r="G2956" t="s">
        <v>38</v>
      </c>
      <c r="H2956">
        <v>4291</v>
      </c>
      <c r="I2956" t="s">
        <v>25</v>
      </c>
      <c r="J2956">
        <v>3</v>
      </c>
      <c r="K2956" t="s">
        <v>31</v>
      </c>
      <c r="L2956" t="s">
        <v>27</v>
      </c>
      <c r="M2956">
        <v>30690</v>
      </c>
      <c r="N2956">
        <v>2</v>
      </c>
      <c r="O2956">
        <v>14</v>
      </c>
      <c r="P2956">
        <v>1</v>
      </c>
      <c r="Q2956">
        <v>6</v>
      </c>
      <c r="R2956">
        <v>3</v>
      </c>
      <c r="S2956">
        <v>2</v>
      </c>
      <c r="T2956">
        <v>2</v>
      </c>
      <c r="U2956">
        <v>2</v>
      </c>
      <c r="V2956">
        <f>COUNTIF(tbl_General[EmployeeID],tbl_General[[#This Row],[EmployeeID]])</f>
        <v>1</v>
      </c>
    </row>
    <row r="2957" spans="1:22" x14ac:dyDescent="0.25">
      <c r="A2957">
        <v>27</v>
      </c>
      <c r="B2957" t="s">
        <v>21</v>
      </c>
      <c r="C2957" t="s">
        <v>22</v>
      </c>
      <c r="D2957" t="s">
        <v>23</v>
      </c>
      <c r="E2957">
        <v>5</v>
      </c>
      <c r="F2957">
        <v>4</v>
      </c>
      <c r="G2957" t="s">
        <v>38</v>
      </c>
      <c r="H2957">
        <v>1217</v>
      </c>
      <c r="I2957" t="s">
        <v>25</v>
      </c>
      <c r="J2957">
        <v>4</v>
      </c>
      <c r="K2957" t="s">
        <v>42</v>
      </c>
      <c r="L2957" t="s">
        <v>27</v>
      </c>
      <c r="M2957">
        <v>44000</v>
      </c>
      <c r="N2957">
        <v>9</v>
      </c>
      <c r="O2957">
        <v>17</v>
      </c>
      <c r="P2957">
        <v>1</v>
      </c>
      <c r="Q2957">
        <v>6</v>
      </c>
      <c r="R2957">
        <v>3</v>
      </c>
      <c r="S2957">
        <v>2</v>
      </c>
      <c r="T2957">
        <v>2</v>
      </c>
      <c r="U2957">
        <v>2</v>
      </c>
      <c r="V2957">
        <f>COUNTIF(tbl_General[EmployeeID],tbl_General[[#This Row],[EmployeeID]])</f>
        <v>1</v>
      </c>
    </row>
    <row r="2958" spans="1:22" x14ac:dyDescent="0.25">
      <c r="A2958">
        <v>27</v>
      </c>
      <c r="B2958" t="s">
        <v>21</v>
      </c>
      <c r="C2958" t="s">
        <v>22</v>
      </c>
      <c r="D2958" t="s">
        <v>23</v>
      </c>
      <c r="E2958">
        <v>5</v>
      </c>
      <c r="F2958">
        <v>4</v>
      </c>
      <c r="G2958" t="s">
        <v>38</v>
      </c>
      <c r="H2958">
        <v>2687</v>
      </c>
      <c r="I2958" t="s">
        <v>25</v>
      </c>
      <c r="J2958">
        <v>4</v>
      </c>
      <c r="K2958" t="s">
        <v>42</v>
      </c>
      <c r="L2958" t="s">
        <v>27</v>
      </c>
      <c r="M2958">
        <v>44000</v>
      </c>
      <c r="N2958">
        <v>9</v>
      </c>
      <c r="O2958">
        <v>17</v>
      </c>
      <c r="P2958">
        <v>1</v>
      </c>
      <c r="Q2958">
        <v>6</v>
      </c>
      <c r="R2958">
        <v>3</v>
      </c>
      <c r="S2958">
        <v>2</v>
      </c>
      <c r="T2958">
        <v>2</v>
      </c>
      <c r="U2958">
        <v>2</v>
      </c>
      <c r="V2958">
        <f>COUNTIF(tbl_General[EmployeeID],tbl_General[[#This Row],[EmployeeID]])</f>
        <v>1</v>
      </c>
    </row>
    <row r="2959" spans="1:22" x14ac:dyDescent="0.25">
      <c r="A2959">
        <v>27</v>
      </c>
      <c r="B2959" t="s">
        <v>21</v>
      </c>
      <c r="C2959" t="s">
        <v>22</v>
      </c>
      <c r="D2959" t="s">
        <v>23</v>
      </c>
      <c r="E2959">
        <v>5</v>
      </c>
      <c r="F2959">
        <v>4</v>
      </c>
      <c r="G2959" t="s">
        <v>38</v>
      </c>
      <c r="H2959">
        <v>4157</v>
      </c>
      <c r="I2959" t="s">
        <v>25</v>
      </c>
      <c r="J2959">
        <v>4</v>
      </c>
      <c r="K2959" t="s">
        <v>42</v>
      </c>
      <c r="L2959" t="s">
        <v>27</v>
      </c>
      <c r="M2959">
        <v>44000</v>
      </c>
      <c r="N2959">
        <v>9</v>
      </c>
      <c r="O2959">
        <v>17</v>
      </c>
      <c r="P2959">
        <v>1</v>
      </c>
      <c r="Q2959">
        <v>6</v>
      </c>
      <c r="R2959">
        <v>3</v>
      </c>
      <c r="S2959">
        <v>2</v>
      </c>
      <c r="T2959">
        <v>2</v>
      </c>
      <c r="U2959">
        <v>2</v>
      </c>
      <c r="V2959">
        <f>COUNTIF(tbl_General[EmployeeID],tbl_General[[#This Row],[EmployeeID]])</f>
        <v>1</v>
      </c>
    </row>
    <row r="2960" spans="1:22" x14ac:dyDescent="0.25">
      <c r="A2960">
        <v>27</v>
      </c>
      <c r="B2960" t="s">
        <v>21</v>
      </c>
      <c r="C2960" t="s">
        <v>29</v>
      </c>
      <c r="D2960" t="s">
        <v>30</v>
      </c>
      <c r="E2960">
        <v>13</v>
      </c>
      <c r="F2960">
        <v>4</v>
      </c>
      <c r="G2960" t="s">
        <v>38</v>
      </c>
      <c r="H2960">
        <v>1413</v>
      </c>
      <c r="I2960" t="s">
        <v>34</v>
      </c>
      <c r="J2960">
        <v>1</v>
      </c>
      <c r="K2960" t="s">
        <v>44</v>
      </c>
      <c r="L2960" t="s">
        <v>27</v>
      </c>
      <c r="M2960">
        <v>44010</v>
      </c>
      <c r="N2960">
        <v>5</v>
      </c>
      <c r="O2960">
        <v>13</v>
      </c>
      <c r="P2960">
        <v>0</v>
      </c>
      <c r="Q2960">
        <v>6</v>
      </c>
      <c r="R2960">
        <v>4</v>
      </c>
      <c r="S2960">
        <v>2</v>
      </c>
      <c r="T2960">
        <v>2</v>
      </c>
      <c r="U2960">
        <v>0</v>
      </c>
      <c r="V2960">
        <f>COUNTIF(tbl_General[EmployeeID],tbl_General[[#This Row],[EmployeeID]])</f>
        <v>1</v>
      </c>
    </row>
    <row r="2961" spans="1:22" x14ac:dyDescent="0.25">
      <c r="A2961">
        <v>27</v>
      </c>
      <c r="B2961" t="s">
        <v>21</v>
      </c>
      <c r="C2961" t="s">
        <v>29</v>
      </c>
      <c r="D2961" t="s">
        <v>30</v>
      </c>
      <c r="E2961">
        <v>13</v>
      </c>
      <c r="F2961">
        <v>4</v>
      </c>
      <c r="G2961" t="s">
        <v>38</v>
      </c>
      <c r="H2961">
        <v>2883</v>
      </c>
      <c r="I2961" t="s">
        <v>34</v>
      </c>
      <c r="J2961">
        <v>1</v>
      </c>
      <c r="K2961" t="s">
        <v>44</v>
      </c>
      <c r="L2961" t="s">
        <v>27</v>
      </c>
      <c r="M2961">
        <v>44010</v>
      </c>
      <c r="N2961">
        <v>5</v>
      </c>
      <c r="O2961">
        <v>13</v>
      </c>
      <c r="P2961">
        <v>0</v>
      </c>
      <c r="Q2961">
        <v>6</v>
      </c>
      <c r="R2961">
        <v>4</v>
      </c>
      <c r="S2961">
        <v>2</v>
      </c>
      <c r="T2961">
        <v>2</v>
      </c>
      <c r="U2961">
        <v>0</v>
      </c>
      <c r="V2961">
        <f>COUNTIF(tbl_General[EmployeeID],tbl_General[[#This Row],[EmployeeID]])</f>
        <v>1</v>
      </c>
    </row>
    <row r="2962" spans="1:22" x14ac:dyDescent="0.25">
      <c r="A2962">
        <v>27</v>
      </c>
      <c r="B2962" t="s">
        <v>21</v>
      </c>
      <c r="C2962" t="s">
        <v>29</v>
      </c>
      <c r="D2962" t="s">
        <v>30</v>
      </c>
      <c r="E2962">
        <v>13</v>
      </c>
      <c r="F2962">
        <v>4</v>
      </c>
      <c r="G2962" t="s">
        <v>38</v>
      </c>
      <c r="H2962">
        <v>4353</v>
      </c>
      <c r="I2962" t="s">
        <v>34</v>
      </c>
      <c r="J2962">
        <v>1</v>
      </c>
      <c r="K2962" t="s">
        <v>44</v>
      </c>
      <c r="L2962" t="s">
        <v>27</v>
      </c>
      <c r="M2962">
        <v>44010</v>
      </c>
      <c r="N2962">
        <v>5</v>
      </c>
      <c r="O2962">
        <v>13</v>
      </c>
      <c r="P2962">
        <v>0</v>
      </c>
      <c r="Q2962">
        <v>6</v>
      </c>
      <c r="R2962">
        <v>4</v>
      </c>
      <c r="S2962">
        <v>2</v>
      </c>
      <c r="T2962">
        <v>2</v>
      </c>
      <c r="U2962">
        <v>0</v>
      </c>
      <c r="V2962">
        <f>COUNTIF(tbl_General[EmployeeID],tbl_General[[#This Row],[EmployeeID]])</f>
        <v>1</v>
      </c>
    </row>
    <row r="2963" spans="1:22" x14ac:dyDescent="0.25">
      <c r="A2963">
        <v>24</v>
      </c>
      <c r="B2963" t="s">
        <v>28</v>
      </c>
      <c r="C2963" t="s">
        <v>22</v>
      </c>
      <c r="D2963" t="s">
        <v>37</v>
      </c>
      <c r="E2963">
        <v>2</v>
      </c>
      <c r="F2963">
        <v>5</v>
      </c>
      <c r="G2963" t="s">
        <v>37</v>
      </c>
      <c r="H2963">
        <v>1247</v>
      </c>
      <c r="I2963" t="s">
        <v>34</v>
      </c>
      <c r="J2963">
        <v>3</v>
      </c>
      <c r="K2963" t="s">
        <v>35</v>
      </c>
      <c r="L2963" t="s">
        <v>27</v>
      </c>
      <c r="M2963">
        <v>47680</v>
      </c>
      <c r="N2963">
        <v>2</v>
      </c>
      <c r="O2963">
        <v>11</v>
      </c>
      <c r="P2963">
        <v>1</v>
      </c>
      <c r="Q2963">
        <v>6</v>
      </c>
      <c r="R2963">
        <v>2</v>
      </c>
      <c r="S2963">
        <v>2</v>
      </c>
      <c r="T2963">
        <v>2</v>
      </c>
      <c r="U2963">
        <v>0</v>
      </c>
      <c r="V2963">
        <f>COUNTIF(tbl_General[EmployeeID],tbl_General[[#This Row],[EmployeeID]])</f>
        <v>1</v>
      </c>
    </row>
    <row r="2964" spans="1:22" x14ac:dyDescent="0.25">
      <c r="A2964">
        <v>24</v>
      </c>
      <c r="B2964" t="s">
        <v>28</v>
      </c>
      <c r="C2964" t="s">
        <v>22</v>
      </c>
      <c r="D2964" t="s">
        <v>37</v>
      </c>
      <c r="E2964">
        <v>2</v>
      </c>
      <c r="F2964">
        <v>5</v>
      </c>
      <c r="G2964" t="s">
        <v>37</v>
      </c>
      <c r="H2964">
        <v>2717</v>
      </c>
      <c r="I2964" t="s">
        <v>34</v>
      </c>
      <c r="J2964">
        <v>3</v>
      </c>
      <c r="K2964" t="s">
        <v>35</v>
      </c>
      <c r="L2964" t="s">
        <v>27</v>
      </c>
      <c r="M2964">
        <v>47680</v>
      </c>
      <c r="N2964">
        <v>2</v>
      </c>
      <c r="O2964">
        <v>11</v>
      </c>
      <c r="P2964">
        <v>1</v>
      </c>
      <c r="Q2964">
        <v>6</v>
      </c>
      <c r="R2964">
        <v>2</v>
      </c>
      <c r="S2964">
        <v>2</v>
      </c>
      <c r="T2964">
        <v>2</v>
      </c>
      <c r="U2964">
        <v>0</v>
      </c>
      <c r="V2964">
        <f>COUNTIF(tbl_General[EmployeeID],tbl_General[[#This Row],[EmployeeID]])</f>
        <v>1</v>
      </c>
    </row>
    <row r="2965" spans="1:22" x14ac:dyDescent="0.25">
      <c r="A2965">
        <v>24</v>
      </c>
      <c r="B2965" t="s">
        <v>28</v>
      </c>
      <c r="C2965" t="s">
        <v>22</v>
      </c>
      <c r="D2965" t="s">
        <v>37</v>
      </c>
      <c r="E2965">
        <v>2</v>
      </c>
      <c r="F2965">
        <v>5</v>
      </c>
      <c r="G2965" t="s">
        <v>37</v>
      </c>
      <c r="H2965">
        <v>4187</v>
      </c>
      <c r="I2965" t="s">
        <v>34</v>
      </c>
      <c r="J2965">
        <v>3</v>
      </c>
      <c r="K2965" t="s">
        <v>35</v>
      </c>
      <c r="L2965" t="s">
        <v>27</v>
      </c>
      <c r="M2965">
        <v>47680</v>
      </c>
      <c r="N2965">
        <v>2</v>
      </c>
      <c r="O2965">
        <v>11</v>
      </c>
      <c r="P2965">
        <v>1</v>
      </c>
      <c r="Q2965">
        <v>6</v>
      </c>
      <c r="R2965">
        <v>2</v>
      </c>
      <c r="S2965">
        <v>2</v>
      </c>
      <c r="T2965">
        <v>2</v>
      </c>
      <c r="U2965">
        <v>0</v>
      </c>
      <c r="V2965">
        <f>COUNTIF(tbl_General[EmployeeID],tbl_General[[#This Row],[EmployeeID]])</f>
        <v>1</v>
      </c>
    </row>
    <row r="2966" spans="1:22" x14ac:dyDescent="0.25">
      <c r="A2966">
        <v>46</v>
      </c>
      <c r="B2966" t="s">
        <v>21</v>
      </c>
      <c r="C2966" t="s">
        <v>36</v>
      </c>
      <c r="D2966" t="s">
        <v>30</v>
      </c>
      <c r="E2966">
        <v>9</v>
      </c>
      <c r="F2966">
        <v>2</v>
      </c>
      <c r="G2966" t="s">
        <v>24</v>
      </c>
      <c r="H2966">
        <v>1028</v>
      </c>
      <c r="I2966" t="s">
        <v>34</v>
      </c>
      <c r="J2966">
        <v>2</v>
      </c>
      <c r="K2966" t="s">
        <v>42</v>
      </c>
      <c r="L2966" t="s">
        <v>32</v>
      </c>
      <c r="M2966">
        <v>57310</v>
      </c>
      <c r="N2966">
        <v>8</v>
      </c>
      <c r="O2966">
        <v>17</v>
      </c>
      <c r="P2966">
        <v>0</v>
      </c>
      <c r="Q2966">
        <v>6</v>
      </c>
      <c r="R2966">
        <v>2</v>
      </c>
      <c r="S2966">
        <v>2</v>
      </c>
      <c r="T2966">
        <v>2</v>
      </c>
      <c r="U2966">
        <v>2</v>
      </c>
      <c r="V2966">
        <f>COUNTIF(tbl_General[EmployeeID],tbl_General[[#This Row],[EmployeeID]])</f>
        <v>1</v>
      </c>
    </row>
    <row r="2967" spans="1:22" x14ac:dyDescent="0.25">
      <c r="A2967">
        <v>46</v>
      </c>
      <c r="B2967" t="s">
        <v>21</v>
      </c>
      <c r="C2967" t="s">
        <v>36</v>
      </c>
      <c r="D2967" t="s">
        <v>30</v>
      </c>
      <c r="E2967">
        <v>9</v>
      </c>
      <c r="F2967">
        <v>2</v>
      </c>
      <c r="G2967" t="s">
        <v>24</v>
      </c>
      <c r="H2967">
        <v>2498</v>
      </c>
      <c r="I2967" t="s">
        <v>34</v>
      </c>
      <c r="J2967">
        <v>2</v>
      </c>
      <c r="K2967" t="s">
        <v>42</v>
      </c>
      <c r="L2967" t="s">
        <v>32</v>
      </c>
      <c r="M2967">
        <v>57310</v>
      </c>
      <c r="N2967">
        <v>8</v>
      </c>
      <c r="O2967">
        <v>17</v>
      </c>
      <c r="P2967">
        <v>0</v>
      </c>
      <c r="Q2967">
        <v>6</v>
      </c>
      <c r="R2967">
        <v>2</v>
      </c>
      <c r="S2967">
        <v>2</v>
      </c>
      <c r="T2967">
        <v>2</v>
      </c>
      <c r="U2967">
        <v>2</v>
      </c>
      <c r="V2967">
        <f>COUNTIF(tbl_General[EmployeeID],tbl_General[[#This Row],[EmployeeID]])</f>
        <v>1</v>
      </c>
    </row>
    <row r="2968" spans="1:22" x14ac:dyDescent="0.25">
      <c r="A2968">
        <v>46</v>
      </c>
      <c r="B2968" t="s">
        <v>21</v>
      </c>
      <c r="C2968" t="s">
        <v>36</v>
      </c>
      <c r="D2968" t="s">
        <v>30</v>
      </c>
      <c r="E2968">
        <v>9</v>
      </c>
      <c r="F2968">
        <v>2</v>
      </c>
      <c r="G2968" t="s">
        <v>24</v>
      </c>
      <c r="H2968">
        <v>3968</v>
      </c>
      <c r="I2968" t="s">
        <v>34</v>
      </c>
      <c r="J2968">
        <v>2</v>
      </c>
      <c r="K2968" t="s">
        <v>42</v>
      </c>
      <c r="L2968" t="s">
        <v>32</v>
      </c>
      <c r="M2968">
        <v>57310</v>
      </c>
      <c r="N2968">
        <v>8</v>
      </c>
      <c r="O2968">
        <v>17</v>
      </c>
      <c r="P2968">
        <v>0</v>
      </c>
      <c r="Q2968">
        <v>6</v>
      </c>
      <c r="R2968">
        <v>2</v>
      </c>
      <c r="S2968">
        <v>2</v>
      </c>
      <c r="T2968">
        <v>2</v>
      </c>
      <c r="U2968">
        <v>2</v>
      </c>
      <c r="V2968">
        <f>COUNTIF(tbl_General[EmployeeID],tbl_General[[#This Row],[EmployeeID]])</f>
        <v>1</v>
      </c>
    </row>
    <row r="2969" spans="1:22" x14ac:dyDescent="0.25">
      <c r="A2969">
        <v>34</v>
      </c>
      <c r="B2969" t="s">
        <v>21</v>
      </c>
      <c r="C2969" t="s">
        <v>22</v>
      </c>
      <c r="D2969" t="s">
        <v>23</v>
      </c>
      <c r="E2969">
        <v>10</v>
      </c>
      <c r="F2969">
        <v>2</v>
      </c>
      <c r="G2969" t="s">
        <v>24</v>
      </c>
      <c r="H2969">
        <v>1013</v>
      </c>
      <c r="I2969" t="s">
        <v>25</v>
      </c>
      <c r="J2969">
        <v>5</v>
      </c>
      <c r="K2969" t="s">
        <v>35</v>
      </c>
      <c r="L2969" t="s">
        <v>32</v>
      </c>
      <c r="M2969">
        <v>77790</v>
      </c>
      <c r="N2969">
        <v>5</v>
      </c>
      <c r="O2969">
        <v>12</v>
      </c>
      <c r="P2969">
        <v>1</v>
      </c>
      <c r="Q2969">
        <v>6</v>
      </c>
      <c r="R2969">
        <v>2</v>
      </c>
      <c r="S2969">
        <v>2</v>
      </c>
      <c r="T2969">
        <v>2</v>
      </c>
      <c r="U2969">
        <v>2</v>
      </c>
      <c r="V2969">
        <f>COUNTIF(tbl_General[EmployeeID],tbl_General[[#This Row],[EmployeeID]])</f>
        <v>1</v>
      </c>
    </row>
    <row r="2970" spans="1:22" x14ac:dyDescent="0.25">
      <c r="A2970">
        <v>34</v>
      </c>
      <c r="B2970" t="s">
        <v>21</v>
      </c>
      <c r="C2970" t="s">
        <v>22</v>
      </c>
      <c r="D2970" t="s">
        <v>23</v>
      </c>
      <c r="E2970">
        <v>10</v>
      </c>
      <c r="F2970">
        <v>2</v>
      </c>
      <c r="G2970" t="s">
        <v>24</v>
      </c>
      <c r="H2970">
        <v>2483</v>
      </c>
      <c r="I2970" t="s">
        <v>25</v>
      </c>
      <c r="J2970">
        <v>5</v>
      </c>
      <c r="K2970" t="s">
        <v>35</v>
      </c>
      <c r="L2970" t="s">
        <v>32</v>
      </c>
      <c r="M2970">
        <v>77790</v>
      </c>
      <c r="N2970">
        <v>5</v>
      </c>
      <c r="O2970">
        <v>12</v>
      </c>
      <c r="P2970">
        <v>1</v>
      </c>
      <c r="Q2970">
        <v>6</v>
      </c>
      <c r="R2970">
        <v>2</v>
      </c>
      <c r="S2970">
        <v>2</v>
      </c>
      <c r="T2970">
        <v>2</v>
      </c>
      <c r="U2970">
        <v>2</v>
      </c>
      <c r="V2970">
        <f>COUNTIF(tbl_General[EmployeeID],tbl_General[[#This Row],[EmployeeID]])</f>
        <v>1</v>
      </c>
    </row>
    <row r="2971" spans="1:22" x14ac:dyDescent="0.25">
      <c r="A2971">
        <v>34</v>
      </c>
      <c r="B2971" t="s">
        <v>21</v>
      </c>
      <c r="C2971" t="s">
        <v>22</v>
      </c>
      <c r="D2971" t="s">
        <v>23</v>
      </c>
      <c r="E2971">
        <v>10</v>
      </c>
      <c r="F2971">
        <v>2</v>
      </c>
      <c r="G2971" t="s">
        <v>24</v>
      </c>
      <c r="H2971">
        <v>3953</v>
      </c>
      <c r="I2971" t="s">
        <v>25</v>
      </c>
      <c r="J2971">
        <v>5</v>
      </c>
      <c r="K2971" t="s">
        <v>35</v>
      </c>
      <c r="L2971" t="s">
        <v>32</v>
      </c>
      <c r="M2971">
        <v>77790</v>
      </c>
      <c r="N2971">
        <v>5</v>
      </c>
      <c r="O2971">
        <v>12</v>
      </c>
      <c r="P2971">
        <v>1</v>
      </c>
      <c r="Q2971">
        <v>6</v>
      </c>
      <c r="R2971">
        <v>2</v>
      </c>
      <c r="S2971">
        <v>2</v>
      </c>
      <c r="T2971">
        <v>2</v>
      </c>
      <c r="U2971">
        <v>2</v>
      </c>
      <c r="V2971">
        <f>COUNTIF(tbl_General[EmployeeID],tbl_General[[#This Row],[EmployeeID]])</f>
        <v>1</v>
      </c>
    </row>
    <row r="2972" spans="1:22" x14ac:dyDescent="0.25">
      <c r="A2972">
        <v>52</v>
      </c>
      <c r="B2972" t="s">
        <v>21</v>
      </c>
      <c r="C2972" t="s">
        <v>22</v>
      </c>
      <c r="D2972" t="s">
        <v>30</v>
      </c>
      <c r="E2972">
        <v>1</v>
      </c>
      <c r="F2972">
        <v>2</v>
      </c>
      <c r="G2972" t="s">
        <v>38</v>
      </c>
      <c r="H2972">
        <v>1443</v>
      </c>
      <c r="I2972" t="s">
        <v>25</v>
      </c>
      <c r="J2972">
        <v>4</v>
      </c>
      <c r="K2972" t="s">
        <v>44</v>
      </c>
      <c r="L2972" t="s">
        <v>32</v>
      </c>
      <c r="M2972">
        <v>83460</v>
      </c>
      <c r="N2972">
        <v>7</v>
      </c>
      <c r="O2972">
        <v>14</v>
      </c>
      <c r="P2972">
        <v>0</v>
      </c>
      <c r="Q2972">
        <v>6</v>
      </c>
      <c r="R2972">
        <v>5</v>
      </c>
      <c r="S2972">
        <v>2</v>
      </c>
      <c r="T2972">
        <v>2</v>
      </c>
      <c r="U2972">
        <v>2</v>
      </c>
      <c r="V2972">
        <f>COUNTIF(tbl_General[EmployeeID],tbl_General[[#This Row],[EmployeeID]])</f>
        <v>1</v>
      </c>
    </row>
    <row r="2973" spans="1:22" x14ac:dyDescent="0.25">
      <c r="A2973">
        <v>52</v>
      </c>
      <c r="B2973" t="s">
        <v>21</v>
      </c>
      <c r="C2973" t="s">
        <v>22</v>
      </c>
      <c r="D2973" t="s">
        <v>30</v>
      </c>
      <c r="E2973">
        <v>1</v>
      </c>
      <c r="F2973">
        <v>2</v>
      </c>
      <c r="G2973" t="s">
        <v>38</v>
      </c>
      <c r="H2973">
        <v>2913</v>
      </c>
      <c r="I2973" t="s">
        <v>25</v>
      </c>
      <c r="J2973">
        <v>4</v>
      </c>
      <c r="K2973" t="s">
        <v>44</v>
      </c>
      <c r="L2973" t="s">
        <v>32</v>
      </c>
      <c r="M2973">
        <v>83460</v>
      </c>
      <c r="N2973">
        <v>7</v>
      </c>
      <c r="O2973">
        <v>14</v>
      </c>
      <c r="P2973">
        <v>0</v>
      </c>
      <c r="Q2973">
        <v>6</v>
      </c>
      <c r="R2973">
        <v>5</v>
      </c>
      <c r="S2973">
        <v>2</v>
      </c>
      <c r="T2973">
        <v>2</v>
      </c>
      <c r="U2973">
        <v>2</v>
      </c>
      <c r="V2973">
        <f>COUNTIF(tbl_General[EmployeeID],tbl_General[[#This Row],[EmployeeID]])</f>
        <v>1</v>
      </c>
    </row>
    <row r="2974" spans="1:22" x14ac:dyDescent="0.25">
      <c r="A2974">
        <v>52</v>
      </c>
      <c r="B2974" t="s">
        <v>21</v>
      </c>
      <c r="C2974" t="s">
        <v>22</v>
      </c>
      <c r="D2974" t="s">
        <v>30</v>
      </c>
      <c r="E2974">
        <v>1</v>
      </c>
      <c r="F2974">
        <v>2</v>
      </c>
      <c r="G2974" t="s">
        <v>38</v>
      </c>
      <c r="H2974">
        <v>4383</v>
      </c>
      <c r="I2974" t="s">
        <v>25</v>
      </c>
      <c r="J2974">
        <v>4</v>
      </c>
      <c r="K2974" t="s">
        <v>44</v>
      </c>
      <c r="L2974" t="s">
        <v>32</v>
      </c>
      <c r="M2974">
        <v>83460</v>
      </c>
      <c r="N2974">
        <v>7</v>
      </c>
      <c r="O2974">
        <v>14</v>
      </c>
      <c r="P2974">
        <v>0</v>
      </c>
      <c r="Q2974">
        <v>6</v>
      </c>
      <c r="R2974">
        <v>5</v>
      </c>
      <c r="S2974">
        <v>2</v>
      </c>
      <c r="T2974">
        <v>2</v>
      </c>
      <c r="U2974">
        <v>2</v>
      </c>
      <c r="V2974">
        <f>COUNTIF(tbl_General[EmployeeID],tbl_General[[#This Row],[EmployeeID]])</f>
        <v>1</v>
      </c>
    </row>
    <row r="2975" spans="1:22" x14ac:dyDescent="0.25">
      <c r="A2975">
        <v>36</v>
      </c>
      <c r="B2975" t="s">
        <v>21</v>
      </c>
      <c r="C2975" t="s">
        <v>22</v>
      </c>
      <c r="D2975" t="s">
        <v>23</v>
      </c>
      <c r="E2975">
        <v>15</v>
      </c>
      <c r="F2975">
        <v>2</v>
      </c>
      <c r="G2975" t="s">
        <v>24</v>
      </c>
      <c r="H2975">
        <v>120</v>
      </c>
      <c r="I2975" t="s">
        <v>34</v>
      </c>
      <c r="J2975">
        <v>1</v>
      </c>
      <c r="K2975" t="s">
        <v>35</v>
      </c>
      <c r="L2975" t="s">
        <v>27</v>
      </c>
      <c r="M2975">
        <v>96790</v>
      </c>
      <c r="N2975">
        <v>4</v>
      </c>
      <c r="O2975">
        <v>12</v>
      </c>
      <c r="P2975">
        <v>0</v>
      </c>
      <c r="Q2975">
        <v>6</v>
      </c>
      <c r="R2975">
        <v>1</v>
      </c>
      <c r="S2975">
        <v>2</v>
      </c>
      <c r="T2975">
        <v>2</v>
      </c>
      <c r="U2975">
        <v>2</v>
      </c>
      <c r="V2975">
        <f>COUNTIF(tbl_General[EmployeeID],tbl_General[[#This Row],[EmployeeID]])</f>
        <v>1</v>
      </c>
    </row>
    <row r="2976" spans="1:22" x14ac:dyDescent="0.25">
      <c r="A2976">
        <v>36</v>
      </c>
      <c r="B2976" t="s">
        <v>21</v>
      </c>
      <c r="C2976" t="s">
        <v>22</v>
      </c>
      <c r="D2976" t="s">
        <v>23</v>
      </c>
      <c r="E2976">
        <v>15</v>
      </c>
      <c r="F2976">
        <v>2</v>
      </c>
      <c r="G2976" t="s">
        <v>24</v>
      </c>
      <c r="H2976">
        <v>1590</v>
      </c>
      <c r="I2976" t="s">
        <v>34</v>
      </c>
      <c r="J2976">
        <v>1</v>
      </c>
      <c r="K2976" t="s">
        <v>35</v>
      </c>
      <c r="L2976" t="s">
        <v>27</v>
      </c>
      <c r="M2976">
        <v>96790</v>
      </c>
      <c r="N2976">
        <v>4</v>
      </c>
      <c r="O2976">
        <v>12</v>
      </c>
      <c r="P2976">
        <v>0</v>
      </c>
      <c r="Q2976">
        <v>6</v>
      </c>
      <c r="R2976">
        <v>1</v>
      </c>
      <c r="S2976">
        <v>2</v>
      </c>
      <c r="T2976">
        <v>2</v>
      </c>
      <c r="U2976">
        <v>2</v>
      </c>
      <c r="V2976">
        <f>COUNTIF(tbl_General[EmployeeID],tbl_General[[#This Row],[EmployeeID]])</f>
        <v>1</v>
      </c>
    </row>
    <row r="2977" spans="1:22" x14ac:dyDescent="0.25">
      <c r="A2977">
        <v>36</v>
      </c>
      <c r="B2977" t="s">
        <v>21</v>
      </c>
      <c r="C2977" t="s">
        <v>22</v>
      </c>
      <c r="D2977" t="s">
        <v>23</v>
      </c>
      <c r="E2977">
        <v>15</v>
      </c>
      <c r="F2977">
        <v>2</v>
      </c>
      <c r="G2977" t="s">
        <v>24</v>
      </c>
      <c r="H2977">
        <v>3060</v>
      </c>
      <c r="I2977" t="s">
        <v>34</v>
      </c>
      <c r="J2977">
        <v>1</v>
      </c>
      <c r="K2977" t="s">
        <v>35</v>
      </c>
      <c r="L2977" t="s">
        <v>27</v>
      </c>
      <c r="M2977">
        <v>96790</v>
      </c>
      <c r="N2977">
        <v>4</v>
      </c>
      <c r="O2977">
        <v>12</v>
      </c>
      <c r="P2977">
        <v>0</v>
      </c>
      <c r="Q2977">
        <v>6</v>
      </c>
      <c r="R2977">
        <v>1</v>
      </c>
      <c r="S2977">
        <v>2</v>
      </c>
      <c r="T2977">
        <v>2</v>
      </c>
      <c r="U2977">
        <v>2</v>
      </c>
      <c r="V2977">
        <f>COUNTIF(tbl_General[EmployeeID],tbl_General[[#This Row],[EmployeeID]])</f>
        <v>1</v>
      </c>
    </row>
    <row r="2978" spans="1:22" x14ac:dyDescent="0.25">
      <c r="A2978">
        <v>28</v>
      </c>
      <c r="B2978" t="s">
        <v>21</v>
      </c>
      <c r="C2978" t="s">
        <v>22</v>
      </c>
      <c r="D2978" t="s">
        <v>30</v>
      </c>
      <c r="E2978">
        <v>10</v>
      </c>
      <c r="F2978">
        <v>3</v>
      </c>
      <c r="G2978" t="s">
        <v>24</v>
      </c>
      <c r="H2978">
        <v>411</v>
      </c>
      <c r="I2978" t="s">
        <v>25</v>
      </c>
      <c r="J2978">
        <v>3</v>
      </c>
      <c r="K2978" t="s">
        <v>44</v>
      </c>
      <c r="L2978" t="s">
        <v>41</v>
      </c>
      <c r="M2978">
        <v>135910</v>
      </c>
      <c r="N2978">
        <v>5</v>
      </c>
      <c r="O2978">
        <v>20</v>
      </c>
      <c r="P2978">
        <v>1</v>
      </c>
      <c r="Q2978">
        <v>6</v>
      </c>
      <c r="R2978">
        <v>2</v>
      </c>
      <c r="S2978">
        <v>2</v>
      </c>
      <c r="T2978">
        <v>2</v>
      </c>
      <c r="U2978">
        <v>2</v>
      </c>
      <c r="V2978">
        <f>COUNTIF(tbl_General[EmployeeID],tbl_General[[#This Row],[EmployeeID]])</f>
        <v>1</v>
      </c>
    </row>
    <row r="2979" spans="1:22" x14ac:dyDescent="0.25">
      <c r="A2979">
        <v>28</v>
      </c>
      <c r="B2979" t="s">
        <v>21</v>
      </c>
      <c r="C2979" t="s">
        <v>22</v>
      </c>
      <c r="D2979" t="s">
        <v>30</v>
      </c>
      <c r="E2979">
        <v>10</v>
      </c>
      <c r="F2979">
        <v>3</v>
      </c>
      <c r="G2979" t="s">
        <v>24</v>
      </c>
      <c r="H2979">
        <v>1881</v>
      </c>
      <c r="I2979" t="s">
        <v>25</v>
      </c>
      <c r="J2979">
        <v>3</v>
      </c>
      <c r="K2979" t="s">
        <v>44</v>
      </c>
      <c r="L2979" t="s">
        <v>41</v>
      </c>
      <c r="M2979">
        <v>135910</v>
      </c>
      <c r="N2979">
        <v>5</v>
      </c>
      <c r="O2979">
        <v>20</v>
      </c>
      <c r="P2979">
        <v>1</v>
      </c>
      <c r="Q2979">
        <v>6</v>
      </c>
      <c r="R2979">
        <v>2</v>
      </c>
      <c r="S2979">
        <v>2</v>
      </c>
      <c r="T2979">
        <v>2</v>
      </c>
      <c r="U2979">
        <v>2</v>
      </c>
      <c r="V2979">
        <f>COUNTIF(tbl_General[EmployeeID],tbl_General[[#This Row],[EmployeeID]])</f>
        <v>1</v>
      </c>
    </row>
    <row r="2980" spans="1:22" x14ac:dyDescent="0.25">
      <c r="A2980">
        <v>28</v>
      </c>
      <c r="B2980" t="s">
        <v>21</v>
      </c>
      <c r="C2980" t="s">
        <v>22</v>
      </c>
      <c r="D2980" t="s">
        <v>30</v>
      </c>
      <c r="E2980">
        <v>10</v>
      </c>
      <c r="F2980">
        <v>3</v>
      </c>
      <c r="G2980" t="s">
        <v>24</v>
      </c>
      <c r="H2980">
        <v>3351</v>
      </c>
      <c r="I2980" t="s">
        <v>25</v>
      </c>
      <c r="J2980">
        <v>3</v>
      </c>
      <c r="K2980" t="s">
        <v>44</v>
      </c>
      <c r="L2980" t="s">
        <v>41</v>
      </c>
      <c r="M2980">
        <v>135910</v>
      </c>
      <c r="N2980">
        <v>5</v>
      </c>
      <c r="O2980">
        <v>20</v>
      </c>
      <c r="P2980">
        <v>1</v>
      </c>
      <c r="Q2980">
        <v>6</v>
      </c>
      <c r="R2980">
        <v>2</v>
      </c>
      <c r="S2980">
        <v>2</v>
      </c>
      <c r="T2980">
        <v>2</v>
      </c>
      <c r="U2980">
        <v>2</v>
      </c>
      <c r="V2980">
        <f>COUNTIF(tbl_General[EmployeeID],tbl_General[[#This Row],[EmployeeID]])</f>
        <v>1</v>
      </c>
    </row>
    <row r="2981" spans="1:22" x14ac:dyDescent="0.25">
      <c r="A2981">
        <v>28</v>
      </c>
      <c r="B2981" t="s">
        <v>28</v>
      </c>
      <c r="C2981" t="s">
        <v>22</v>
      </c>
      <c r="D2981" t="s">
        <v>30</v>
      </c>
      <c r="E2981">
        <v>25</v>
      </c>
      <c r="F2981">
        <v>3</v>
      </c>
      <c r="G2981" t="s">
        <v>46</v>
      </c>
      <c r="H2981">
        <v>1112</v>
      </c>
      <c r="I2981" t="s">
        <v>34</v>
      </c>
      <c r="J2981">
        <v>1</v>
      </c>
      <c r="K2981" t="s">
        <v>39</v>
      </c>
      <c r="L2981" t="s">
        <v>32</v>
      </c>
      <c r="M2981">
        <v>187890</v>
      </c>
      <c r="N2981">
        <v>3</v>
      </c>
      <c r="O2981">
        <v>16</v>
      </c>
      <c r="P2981">
        <v>1</v>
      </c>
      <c r="Q2981">
        <v>6</v>
      </c>
      <c r="R2981">
        <v>4</v>
      </c>
      <c r="S2981">
        <v>2</v>
      </c>
      <c r="T2981">
        <v>2</v>
      </c>
      <c r="U2981">
        <v>2</v>
      </c>
      <c r="V2981">
        <f>COUNTIF(tbl_General[EmployeeID],tbl_General[[#This Row],[EmployeeID]])</f>
        <v>1</v>
      </c>
    </row>
    <row r="2982" spans="1:22" x14ac:dyDescent="0.25">
      <c r="A2982">
        <v>28</v>
      </c>
      <c r="B2982" t="s">
        <v>28</v>
      </c>
      <c r="C2982" t="s">
        <v>22</v>
      </c>
      <c r="D2982" t="s">
        <v>30</v>
      </c>
      <c r="E2982">
        <v>25</v>
      </c>
      <c r="F2982">
        <v>3</v>
      </c>
      <c r="G2982" t="s">
        <v>46</v>
      </c>
      <c r="H2982">
        <v>2582</v>
      </c>
      <c r="I2982" t="s">
        <v>34</v>
      </c>
      <c r="J2982">
        <v>1</v>
      </c>
      <c r="K2982" t="s">
        <v>39</v>
      </c>
      <c r="L2982" t="s">
        <v>32</v>
      </c>
      <c r="M2982">
        <v>187890</v>
      </c>
      <c r="N2982">
        <v>3</v>
      </c>
      <c r="O2982">
        <v>16</v>
      </c>
      <c r="P2982">
        <v>1</v>
      </c>
      <c r="Q2982">
        <v>6</v>
      </c>
      <c r="R2982">
        <v>4</v>
      </c>
      <c r="S2982">
        <v>2</v>
      </c>
      <c r="T2982">
        <v>2</v>
      </c>
      <c r="U2982">
        <v>2</v>
      </c>
      <c r="V2982">
        <f>COUNTIF(tbl_General[EmployeeID],tbl_General[[#This Row],[EmployeeID]])</f>
        <v>1</v>
      </c>
    </row>
    <row r="2983" spans="1:22" x14ac:dyDescent="0.25">
      <c r="A2983">
        <v>28</v>
      </c>
      <c r="B2983" t="s">
        <v>28</v>
      </c>
      <c r="C2983" t="s">
        <v>22</v>
      </c>
      <c r="D2983" t="s">
        <v>30</v>
      </c>
      <c r="E2983">
        <v>25</v>
      </c>
      <c r="F2983">
        <v>3</v>
      </c>
      <c r="G2983" t="s">
        <v>46</v>
      </c>
      <c r="H2983">
        <v>4052</v>
      </c>
      <c r="I2983" t="s">
        <v>34</v>
      </c>
      <c r="J2983">
        <v>1</v>
      </c>
      <c r="K2983" t="s">
        <v>39</v>
      </c>
      <c r="L2983" t="s">
        <v>32</v>
      </c>
      <c r="M2983">
        <v>187890</v>
      </c>
      <c r="N2983">
        <v>3</v>
      </c>
      <c r="O2983">
        <v>16</v>
      </c>
      <c r="P2983">
        <v>1</v>
      </c>
      <c r="Q2983">
        <v>6</v>
      </c>
      <c r="R2983">
        <v>4</v>
      </c>
      <c r="S2983">
        <v>2</v>
      </c>
      <c r="T2983">
        <v>2</v>
      </c>
      <c r="U2983">
        <v>2</v>
      </c>
      <c r="V2983">
        <f>COUNTIF(tbl_General[EmployeeID],tbl_General[[#This Row],[EmployeeID]])</f>
        <v>1</v>
      </c>
    </row>
    <row r="2984" spans="1:22" x14ac:dyDescent="0.25">
      <c r="A2984">
        <v>35</v>
      </c>
      <c r="B2984" t="s">
        <v>21</v>
      </c>
      <c r="C2984" t="s">
        <v>22</v>
      </c>
      <c r="D2984" t="s">
        <v>23</v>
      </c>
      <c r="E2984">
        <v>10</v>
      </c>
      <c r="F2984">
        <v>4</v>
      </c>
      <c r="G2984" t="s">
        <v>45</v>
      </c>
      <c r="H2984">
        <v>339</v>
      </c>
      <c r="I2984" t="s">
        <v>25</v>
      </c>
      <c r="J2984">
        <v>1</v>
      </c>
      <c r="K2984" t="s">
        <v>31</v>
      </c>
      <c r="L2984" t="s">
        <v>32</v>
      </c>
      <c r="M2984">
        <v>26320</v>
      </c>
      <c r="N2984">
        <v>3</v>
      </c>
      <c r="O2984">
        <v>13</v>
      </c>
      <c r="P2984">
        <v>3</v>
      </c>
      <c r="Q2984">
        <v>7</v>
      </c>
      <c r="R2984">
        <v>3</v>
      </c>
      <c r="S2984">
        <v>2</v>
      </c>
      <c r="T2984">
        <v>2</v>
      </c>
      <c r="U2984">
        <v>2</v>
      </c>
      <c r="V2984">
        <f>COUNTIF(tbl_General[EmployeeID],tbl_General[[#This Row],[EmployeeID]])</f>
        <v>1</v>
      </c>
    </row>
    <row r="2985" spans="1:22" x14ac:dyDescent="0.25">
      <c r="A2985">
        <v>35</v>
      </c>
      <c r="B2985" t="s">
        <v>21</v>
      </c>
      <c r="C2985" t="s">
        <v>22</v>
      </c>
      <c r="D2985" t="s">
        <v>23</v>
      </c>
      <c r="E2985">
        <v>10</v>
      </c>
      <c r="F2985">
        <v>4</v>
      </c>
      <c r="G2985" t="s">
        <v>45</v>
      </c>
      <c r="H2985">
        <v>1809</v>
      </c>
      <c r="I2985" t="s">
        <v>25</v>
      </c>
      <c r="J2985">
        <v>1</v>
      </c>
      <c r="K2985" t="s">
        <v>31</v>
      </c>
      <c r="L2985" t="s">
        <v>32</v>
      </c>
      <c r="M2985">
        <v>26320</v>
      </c>
      <c r="N2985">
        <v>3</v>
      </c>
      <c r="O2985">
        <v>13</v>
      </c>
      <c r="P2985">
        <v>3</v>
      </c>
      <c r="Q2985">
        <v>7</v>
      </c>
      <c r="R2985">
        <v>3</v>
      </c>
      <c r="S2985">
        <v>2</v>
      </c>
      <c r="T2985">
        <v>2</v>
      </c>
      <c r="U2985">
        <v>2</v>
      </c>
      <c r="V2985">
        <f>COUNTIF(tbl_General[EmployeeID],tbl_General[[#This Row],[EmployeeID]])</f>
        <v>1</v>
      </c>
    </row>
    <row r="2986" spans="1:22" x14ac:dyDescent="0.25">
      <c r="A2986">
        <v>35</v>
      </c>
      <c r="B2986" t="s">
        <v>21</v>
      </c>
      <c r="C2986" t="s">
        <v>22</v>
      </c>
      <c r="D2986" t="s">
        <v>23</v>
      </c>
      <c r="E2986">
        <v>10</v>
      </c>
      <c r="F2986">
        <v>4</v>
      </c>
      <c r="G2986" t="s">
        <v>45</v>
      </c>
      <c r="H2986">
        <v>3279</v>
      </c>
      <c r="I2986" t="s">
        <v>25</v>
      </c>
      <c r="J2986">
        <v>1</v>
      </c>
      <c r="K2986" t="s">
        <v>31</v>
      </c>
      <c r="L2986" t="s">
        <v>32</v>
      </c>
      <c r="M2986">
        <v>26320</v>
      </c>
      <c r="N2986">
        <v>3</v>
      </c>
      <c r="O2986">
        <v>13</v>
      </c>
      <c r="P2986">
        <v>3</v>
      </c>
      <c r="Q2986">
        <v>7</v>
      </c>
      <c r="R2986">
        <v>3</v>
      </c>
      <c r="S2986">
        <v>2</v>
      </c>
      <c r="T2986">
        <v>2</v>
      </c>
      <c r="U2986">
        <v>2</v>
      </c>
      <c r="V2986">
        <f>COUNTIF(tbl_General[EmployeeID],tbl_General[[#This Row],[EmployeeID]])</f>
        <v>1</v>
      </c>
    </row>
    <row r="2987" spans="1:22" x14ac:dyDescent="0.25">
      <c r="A2987">
        <v>32</v>
      </c>
      <c r="B2987" t="s">
        <v>28</v>
      </c>
      <c r="C2987" t="s">
        <v>22</v>
      </c>
      <c r="D2987" t="s">
        <v>30</v>
      </c>
      <c r="E2987">
        <v>1</v>
      </c>
      <c r="F2987">
        <v>1</v>
      </c>
      <c r="G2987" t="s">
        <v>38</v>
      </c>
      <c r="H2987">
        <v>1069</v>
      </c>
      <c r="I2987" t="s">
        <v>34</v>
      </c>
      <c r="J2987">
        <v>2</v>
      </c>
      <c r="K2987" t="s">
        <v>40</v>
      </c>
      <c r="L2987" t="s">
        <v>32</v>
      </c>
      <c r="M2987">
        <v>27410</v>
      </c>
      <c r="N2987">
        <v>7</v>
      </c>
      <c r="O2987">
        <v>11</v>
      </c>
      <c r="P2987">
        <v>0</v>
      </c>
      <c r="Q2987">
        <v>7</v>
      </c>
      <c r="R2987">
        <v>3</v>
      </c>
      <c r="S2987">
        <v>2</v>
      </c>
      <c r="T2987">
        <v>2</v>
      </c>
      <c r="U2987">
        <v>2</v>
      </c>
      <c r="V2987">
        <f>COUNTIF(tbl_General[EmployeeID],tbl_General[[#This Row],[EmployeeID]])</f>
        <v>1</v>
      </c>
    </row>
    <row r="2988" spans="1:22" x14ac:dyDescent="0.25">
      <c r="A2988">
        <v>32</v>
      </c>
      <c r="B2988" t="s">
        <v>28</v>
      </c>
      <c r="C2988" t="s">
        <v>22</v>
      </c>
      <c r="D2988" t="s">
        <v>30</v>
      </c>
      <c r="E2988">
        <v>1</v>
      </c>
      <c r="F2988">
        <v>1</v>
      </c>
      <c r="G2988" t="s">
        <v>38</v>
      </c>
      <c r="H2988">
        <v>2539</v>
      </c>
      <c r="I2988" t="s">
        <v>34</v>
      </c>
      <c r="J2988">
        <v>2</v>
      </c>
      <c r="K2988" t="s">
        <v>40</v>
      </c>
      <c r="L2988" t="s">
        <v>32</v>
      </c>
      <c r="M2988">
        <v>27410</v>
      </c>
      <c r="N2988">
        <v>7</v>
      </c>
      <c r="O2988">
        <v>11</v>
      </c>
      <c r="P2988">
        <v>0</v>
      </c>
      <c r="Q2988">
        <v>7</v>
      </c>
      <c r="R2988">
        <v>3</v>
      </c>
      <c r="S2988">
        <v>2</v>
      </c>
      <c r="T2988">
        <v>2</v>
      </c>
      <c r="U2988">
        <v>2</v>
      </c>
      <c r="V2988">
        <f>COUNTIF(tbl_General[EmployeeID],tbl_General[[#This Row],[EmployeeID]])</f>
        <v>1</v>
      </c>
    </row>
    <row r="2989" spans="1:22" x14ac:dyDescent="0.25">
      <c r="A2989">
        <v>32</v>
      </c>
      <c r="B2989" t="s">
        <v>28</v>
      </c>
      <c r="C2989" t="s">
        <v>22</v>
      </c>
      <c r="D2989" t="s">
        <v>30</v>
      </c>
      <c r="E2989">
        <v>1</v>
      </c>
      <c r="F2989">
        <v>1</v>
      </c>
      <c r="G2989" t="s">
        <v>38</v>
      </c>
      <c r="H2989">
        <v>4009</v>
      </c>
      <c r="I2989" t="s">
        <v>34</v>
      </c>
      <c r="J2989">
        <v>2</v>
      </c>
      <c r="K2989" t="s">
        <v>40</v>
      </c>
      <c r="L2989" t="s">
        <v>32</v>
      </c>
      <c r="M2989">
        <v>27410</v>
      </c>
      <c r="N2989">
        <v>7</v>
      </c>
      <c r="O2989">
        <v>11</v>
      </c>
      <c r="P2989">
        <v>0</v>
      </c>
      <c r="Q2989">
        <v>7</v>
      </c>
      <c r="R2989">
        <v>3</v>
      </c>
      <c r="S2989">
        <v>2</v>
      </c>
      <c r="T2989">
        <v>2</v>
      </c>
      <c r="U2989">
        <v>2</v>
      </c>
      <c r="V2989">
        <f>COUNTIF(tbl_General[EmployeeID],tbl_General[[#This Row],[EmployeeID]])</f>
        <v>1</v>
      </c>
    </row>
    <row r="2990" spans="1:22" x14ac:dyDescent="0.25">
      <c r="A2990">
        <v>59</v>
      </c>
      <c r="B2990" t="s">
        <v>21</v>
      </c>
      <c r="C2990" t="s">
        <v>22</v>
      </c>
      <c r="D2990" t="s">
        <v>30</v>
      </c>
      <c r="E2990">
        <v>4</v>
      </c>
      <c r="F2990">
        <v>4</v>
      </c>
      <c r="G2990" t="s">
        <v>46</v>
      </c>
      <c r="H2990">
        <v>1445</v>
      </c>
      <c r="I2990" t="s">
        <v>34</v>
      </c>
      <c r="J2990">
        <v>1</v>
      </c>
      <c r="K2990" t="s">
        <v>26</v>
      </c>
      <c r="L2990" t="s">
        <v>27</v>
      </c>
      <c r="M2990">
        <v>27600</v>
      </c>
      <c r="N2990">
        <v>8</v>
      </c>
      <c r="O2990">
        <v>11</v>
      </c>
      <c r="P2990">
        <v>0</v>
      </c>
      <c r="Q2990">
        <v>7</v>
      </c>
      <c r="R2990">
        <v>3</v>
      </c>
      <c r="S2990">
        <v>2</v>
      </c>
      <c r="T2990">
        <v>2</v>
      </c>
      <c r="U2990">
        <v>2</v>
      </c>
      <c r="V2990">
        <f>COUNTIF(tbl_General[EmployeeID],tbl_General[[#This Row],[EmployeeID]])</f>
        <v>1</v>
      </c>
    </row>
    <row r="2991" spans="1:22" x14ac:dyDescent="0.25">
      <c r="A2991">
        <v>59</v>
      </c>
      <c r="B2991" t="s">
        <v>21</v>
      </c>
      <c r="C2991" t="s">
        <v>22</v>
      </c>
      <c r="D2991" t="s">
        <v>30</v>
      </c>
      <c r="E2991">
        <v>4</v>
      </c>
      <c r="F2991">
        <v>4</v>
      </c>
      <c r="G2991" t="s">
        <v>46</v>
      </c>
      <c r="H2991">
        <v>2915</v>
      </c>
      <c r="I2991" t="s">
        <v>34</v>
      </c>
      <c r="J2991">
        <v>1</v>
      </c>
      <c r="K2991" t="s">
        <v>26</v>
      </c>
      <c r="L2991" t="s">
        <v>27</v>
      </c>
      <c r="M2991">
        <v>27600</v>
      </c>
      <c r="N2991">
        <v>8</v>
      </c>
      <c r="O2991">
        <v>11</v>
      </c>
      <c r="P2991">
        <v>0</v>
      </c>
      <c r="Q2991">
        <v>7</v>
      </c>
      <c r="R2991">
        <v>3</v>
      </c>
      <c r="S2991">
        <v>2</v>
      </c>
      <c r="T2991">
        <v>2</v>
      </c>
      <c r="U2991">
        <v>2</v>
      </c>
      <c r="V2991">
        <f>COUNTIF(tbl_General[EmployeeID],tbl_General[[#This Row],[EmployeeID]])</f>
        <v>1</v>
      </c>
    </row>
    <row r="2992" spans="1:22" x14ac:dyDescent="0.25">
      <c r="A2992">
        <v>59</v>
      </c>
      <c r="B2992" t="s">
        <v>21</v>
      </c>
      <c r="C2992" t="s">
        <v>22</v>
      </c>
      <c r="D2992" t="s">
        <v>30</v>
      </c>
      <c r="E2992">
        <v>4</v>
      </c>
      <c r="F2992">
        <v>4</v>
      </c>
      <c r="G2992" t="s">
        <v>46</v>
      </c>
      <c r="H2992">
        <v>4385</v>
      </c>
      <c r="I2992" t="s">
        <v>34</v>
      </c>
      <c r="J2992">
        <v>1</v>
      </c>
      <c r="K2992" t="s">
        <v>26</v>
      </c>
      <c r="L2992" t="s">
        <v>27</v>
      </c>
      <c r="M2992">
        <v>27600</v>
      </c>
      <c r="N2992">
        <v>8</v>
      </c>
      <c r="O2992">
        <v>11</v>
      </c>
      <c r="P2992">
        <v>0</v>
      </c>
      <c r="Q2992">
        <v>7</v>
      </c>
      <c r="R2992">
        <v>3</v>
      </c>
      <c r="S2992">
        <v>2</v>
      </c>
      <c r="T2992">
        <v>2</v>
      </c>
      <c r="U2992">
        <v>2</v>
      </c>
      <c r="V2992">
        <f>COUNTIF(tbl_General[EmployeeID],tbl_General[[#This Row],[EmployeeID]])</f>
        <v>1</v>
      </c>
    </row>
    <row r="2993" spans="1:22" x14ac:dyDescent="0.25">
      <c r="A2993">
        <v>47</v>
      </c>
      <c r="B2993" t="s">
        <v>21</v>
      </c>
      <c r="C2993" t="s">
        <v>22</v>
      </c>
      <c r="D2993" t="s">
        <v>23</v>
      </c>
      <c r="E2993">
        <v>2</v>
      </c>
      <c r="F2993">
        <v>2</v>
      </c>
      <c r="G2993" t="s">
        <v>24</v>
      </c>
      <c r="H2993">
        <v>1064</v>
      </c>
      <c r="I2993" t="s">
        <v>25</v>
      </c>
      <c r="J2993">
        <v>5</v>
      </c>
      <c r="K2993" t="s">
        <v>44</v>
      </c>
      <c r="L2993" t="s">
        <v>32</v>
      </c>
      <c r="M2993">
        <v>31960</v>
      </c>
      <c r="N2993">
        <v>4</v>
      </c>
      <c r="O2993">
        <v>14</v>
      </c>
      <c r="P2993">
        <v>1</v>
      </c>
      <c r="Q2993">
        <v>7</v>
      </c>
      <c r="R2993">
        <v>3</v>
      </c>
      <c r="S2993">
        <v>2</v>
      </c>
      <c r="T2993">
        <v>2</v>
      </c>
      <c r="U2993">
        <v>0</v>
      </c>
      <c r="V2993">
        <f>COUNTIF(tbl_General[EmployeeID],tbl_General[[#This Row],[EmployeeID]])</f>
        <v>1</v>
      </c>
    </row>
    <row r="2994" spans="1:22" x14ac:dyDescent="0.25">
      <c r="A2994">
        <v>47</v>
      </c>
      <c r="B2994" t="s">
        <v>21</v>
      </c>
      <c r="C2994" t="s">
        <v>22</v>
      </c>
      <c r="D2994" t="s">
        <v>23</v>
      </c>
      <c r="E2994">
        <v>2</v>
      </c>
      <c r="F2994">
        <v>2</v>
      </c>
      <c r="G2994" t="s">
        <v>24</v>
      </c>
      <c r="H2994">
        <v>2534</v>
      </c>
      <c r="I2994" t="s">
        <v>25</v>
      </c>
      <c r="J2994">
        <v>5</v>
      </c>
      <c r="K2994" t="s">
        <v>44</v>
      </c>
      <c r="L2994" t="s">
        <v>32</v>
      </c>
      <c r="M2994">
        <v>31960</v>
      </c>
      <c r="N2994">
        <v>4</v>
      </c>
      <c r="O2994">
        <v>14</v>
      </c>
      <c r="P2994">
        <v>1</v>
      </c>
      <c r="Q2994">
        <v>7</v>
      </c>
      <c r="R2994">
        <v>3</v>
      </c>
      <c r="S2994">
        <v>2</v>
      </c>
      <c r="T2994">
        <v>2</v>
      </c>
      <c r="U2994">
        <v>0</v>
      </c>
      <c r="V2994">
        <f>COUNTIF(tbl_General[EmployeeID],tbl_General[[#This Row],[EmployeeID]])</f>
        <v>1</v>
      </c>
    </row>
    <row r="2995" spans="1:22" x14ac:dyDescent="0.25">
      <c r="A2995">
        <v>47</v>
      </c>
      <c r="B2995" t="s">
        <v>21</v>
      </c>
      <c r="C2995" t="s">
        <v>22</v>
      </c>
      <c r="D2995" t="s">
        <v>23</v>
      </c>
      <c r="E2995">
        <v>2</v>
      </c>
      <c r="F2995">
        <v>2</v>
      </c>
      <c r="G2995" t="s">
        <v>24</v>
      </c>
      <c r="H2995">
        <v>4004</v>
      </c>
      <c r="I2995" t="s">
        <v>25</v>
      </c>
      <c r="J2995">
        <v>5</v>
      </c>
      <c r="K2995" t="s">
        <v>44</v>
      </c>
      <c r="L2995" t="s">
        <v>32</v>
      </c>
      <c r="M2995">
        <v>31960</v>
      </c>
      <c r="N2995">
        <v>4</v>
      </c>
      <c r="O2995">
        <v>14</v>
      </c>
      <c r="P2995">
        <v>1</v>
      </c>
      <c r="Q2995">
        <v>7</v>
      </c>
      <c r="R2995">
        <v>3</v>
      </c>
      <c r="S2995">
        <v>2</v>
      </c>
      <c r="T2995">
        <v>2</v>
      </c>
      <c r="U2995">
        <v>0</v>
      </c>
      <c r="V2995">
        <f>COUNTIF(tbl_General[EmployeeID],tbl_General[[#This Row],[EmployeeID]])</f>
        <v>1</v>
      </c>
    </row>
    <row r="2996" spans="1:22" x14ac:dyDescent="0.25">
      <c r="A2996">
        <v>42</v>
      </c>
      <c r="B2996" t="s">
        <v>28</v>
      </c>
      <c r="C2996" t="s">
        <v>29</v>
      </c>
      <c r="D2996" t="s">
        <v>30</v>
      </c>
      <c r="E2996">
        <v>10</v>
      </c>
      <c r="F2996">
        <v>1</v>
      </c>
      <c r="G2996" t="s">
        <v>24</v>
      </c>
      <c r="H2996">
        <v>290</v>
      </c>
      <c r="I2996" t="s">
        <v>25</v>
      </c>
      <c r="J2996">
        <v>1</v>
      </c>
      <c r="K2996" t="s">
        <v>35</v>
      </c>
      <c r="L2996" t="s">
        <v>41</v>
      </c>
      <c r="M2996">
        <v>50100</v>
      </c>
      <c r="N2996">
        <v>6</v>
      </c>
      <c r="O2996">
        <v>21</v>
      </c>
      <c r="P2996">
        <v>3</v>
      </c>
      <c r="Q2996">
        <v>7</v>
      </c>
      <c r="R2996">
        <v>3</v>
      </c>
      <c r="S2996">
        <v>2</v>
      </c>
      <c r="T2996">
        <v>2</v>
      </c>
      <c r="U2996">
        <v>2</v>
      </c>
      <c r="V2996">
        <f>COUNTIF(tbl_General[EmployeeID],tbl_General[[#This Row],[EmployeeID]])</f>
        <v>1</v>
      </c>
    </row>
    <row r="2997" spans="1:22" x14ac:dyDescent="0.25">
      <c r="A2997">
        <v>42</v>
      </c>
      <c r="B2997" t="s">
        <v>28</v>
      </c>
      <c r="C2997" t="s">
        <v>29</v>
      </c>
      <c r="D2997" t="s">
        <v>30</v>
      </c>
      <c r="E2997">
        <v>10</v>
      </c>
      <c r="F2997">
        <v>1</v>
      </c>
      <c r="G2997" t="s">
        <v>24</v>
      </c>
      <c r="H2997">
        <v>1760</v>
      </c>
      <c r="I2997" t="s">
        <v>25</v>
      </c>
      <c r="J2997">
        <v>1</v>
      </c>
      <c r="K2997" t="s">
        <v>35</v>
      </c>
      <c r="L2997" t="s">
        <v>41</v>
      </c>
      <c r="M2997">
        <v>50100</v>
      </c>
      <c r="N2997">
        <v>6</v>
      </c>
      <c r="O2997">
        <v>21</v>
      </c>
      <c r="P2997">
        <v>3</v>
      </c>
      <c r="Q2997">
        <v>7</v>
      </c>
      <c r="R2997">
        <v>3</v>
      </c>
      <c r="S2997">
        <v>2</v>
      </c>
      <c r="T2997">
        <v>2</v>
      </c>
      <c r="U2997">
        <v>2</v>
      </c>
      <c r="V2997">
        <f>COUNTIF(tbl_General[EmployeeID],tbl_General[[#This Row],[EmployeeID]])</f>
        <v>1</v>
      </c>
    </row>
    <row r="2998" spans="1:22" x14ac:dyDescent="0.25">
      <c r="A2998">
        <v>42</v>
      </c>
      <c r="B2998" t="s">
        <v>28</v>
      </c>
      <c r="C2998" t="s">
        <v>29</v>
      </c>
      <c r="D2998" t="s">
        <v>30</v>
      </c>
      <c r="E2998">
        <v>10</v>
      </c>
      <c r="F2998">
        <v>1</v>
      </c>
      <c r="G2998" t="s">
        <v>24</v>
      </c>
      <c r="H2998">
        <v>3230</v>
      </c>
      <c r="I2998" t="s">
        <v>25</v>
      </c>
      <c r="J2998">
        <v>1</v>
      </c>
      <c r="K2998" t="s">
        <v>35</v>
      </c>
      <c r="L2998" t="s">
        <v>41</v>
      </c>
      <c r="M2998">
        <v>50100</v>
      </c>
      <c r="N2998">
        <v>6</v>
      </c>
      <c r="O2998">
        <v>21</v>
      </c>
      <c r="P2998">
        <v>3</v>
      </c>
      <c r="Q2998">
        <v>7</v>
      </c>
      <c r="R2998">
        <v>3</v>
      </c>
      <c r="S2998">
        <v>2</v>
      </c>
      <c r="T2998">
        <v>2</v>
      </c>
      <c r="U2998">
        <v>2</v>
      </c>
      <c r="V2998">
        <f>COUNTIF(tbl_General[EmployeeID],tbl_General[[#This Row],[EmployeeID]])</f>
        <v>1</v>
      </c>
    </row>
    <row r="2999" spans="1:22" x14ac:dyDescent="0.25">
      <c r="A2999">
        <v>39</v>
      </c>
      <c r="B2999" t="s">
        <v>21</v>
      </c>
      <c r="C2999" t="s">
        <v>29</v>
      </c>
      <c r="D2999" t="s">
        <v>30</v>
      </c>
      <c r="E2999">
        <v>2</v>
      </c>
      <c r="F2999">
        <v>1</v>
      </c>
      <c r="G2999" t="s">
        <v>38</v>
      </c>
      <c r="H2999">
        <v>1035</v>
      </c>
      <c r="I2999" t="s">
        <v>34</v>
      </c>
      <c r="J2999">
        <v>2</v>
      </c>
      <c r="K2999" t="s">
        <v>26</v>
      </c>
      <c r="L2999" t="s">
        <v>41</v>
      </c>
      <c r="M2999">
        <v>51550</v>
      </c>
      <c r="N2999">
        <v>2</v>
      </c>
      <c r="O2999">
        <v>18</v>
      </c>
      <c r="P2999">
        <v>1</v>
      </c>
      <c r="Q2999">
        <v>7</v>
      </c>
      <c r="R2999">
        <v>3</v>
      </c>
      <c r="S2999">
        <v>2</v>
      </c>
      <c r="T2999">
        <v>2</v>
      </c>
      <c r="U2999">
        <v>2</v>
      </c>
      <c r="V2999">
        <f>COUNTIF(tbl_General[EmployeeID],tbl_General[[#This Row],[EmployeeID]])</f>
        <v>1</v>
      </c>
    </row>
    <row r="3000" spans="1:22" x14ac:dyDescent="0.25">
      <c r="A3000">
        <v>39</v>
      </c>
      <c r="B3000" t="s">
        <v>21</v>
      </c>
      <c r="C3000" t="s">
        <v>29</v>
      </c>
      <c r="D3000" t="s">
        <v>30</v>
      </c>
      <c r="E3000">
        <v>2</v>
      </c>
      <c r="F3000">
        <v>1</v>
      </c>
      <c r="G3000" t="s">
        <v>38</v>
      </c>
      <c r="H3000">
        <v>2505</v>
      </c>
      <c r="I3000" t="s">
        <v>34</v>
      </c>
      <c r="J3000">
        <v>2</v>
      </c>
      <c r="K3000" t="s">
        <v>26</v>
      </c>
      <c r="L3000" t="s">
        <v>41</v>
      </c>
      <c r="M3000">
        <v>51550</v>
      </c>
      <c r="N3000">
        <v>2</v>
      </c>
      <c r="O3000">
        <v>18</v>
      </c>
      <c r="P3000">
        <v>1</v>
      </c>
      <c r="Q3000">
        <v>7</v>
      </c>
      <c r="R3000">
        <v>3</v>
      </c>
      <c r="S3000">
        <v>2</v>
      </c>
      <c r="T3000">
        <v>2</v>
      </c>
      <c r="U3000">
        <v>2</v>
      </c>
      <c r="V3000">
        <f>COUNTIF(tbl_General[EmployeeID],tbl_General[[#This Row],[EmployeeID]])</f>
        <v>1</v>
      </c>
    </row>
    <row r="3001" spans="1:22" x14ac:dyDescent="0.25">
      <c r="A3001">
        <v>39</v>
      </c>
      <c r="B3001" t="s">
        <v>21</v>
      </c>
      <c r="C3001" t="s">
        <v>29</v>
      </c>
      <c r="D3001" t="s">
        <v>30</v>
      </c>
      <c r="E3001">
        <v>2</v>
      </c>
      <c r="F3001">
        <v>1</v>
      </c>
      <c r="G3001" t="s">
        <v>38</v>
      </c>
      <c r="H3001">
        <v>3975</v>
      </c>
      <c r="I3001" t="s">
        <v>34</v>
      </c>
      <c r="J3001">
        <v>2</v>
      </c>
      <c r="K3001" t="s">
        <v>26</v>
      </c>
      <c r="L3001" t="s">
        <v>41</v>
      </c>
      <c r="M3001">
        <v>51550</v>
      </c>
      <c r="N3001">
        <v>2</v>
      </c>
      <c r="O3001">
        <v>18</v>
      </c>
      <c r="P3001">
        <v>1</v>
      </c>
      <c r="Q3001">
        <v>7</v>
      </c>
      <c r="R3001">
        <v>3</v>
      </c>
      <c r="S3001">
        <v>2</v>
      </c>
      <c r="T3001">
        <v>2</v>
      </c>
      <c r="U3001">
        <v>2</v>
      </c>
      <c r="V3001">
        <f>COUNTIF(tbl_General[EmployeeID],tbl_General[[#This Row],[EmployeeID]])</f>
        <v>1</v>
      </c>
    </row>
    <row r="3002" spans="1:22" x14ac:dyDescent="0.25">
      <c r="A3002">
        <v>31</v>
      </c>
      <c r="B3002" t="s">
        <v>28</v>
      </c>
      <c r="C3002" t="s">
        <v>29</v>
      </c>
      <c r="D3002" t="s">
        <v>30</v>
      </c>
      <c r="E3002">
        <v>7</v>
      </c>
      <c r="F3002">
        <v>4</v>
      </c>
      <c r="G3002" t="s">
        <v>24</v>
      </c>
      <c r="H3002">
        <v>779</v>
      </c>
      <c r="I3002" t="s">
        <v>34</v>
      </c>
      <c r="J3002">
        <v>1</v>
      </c>
      <c r="K3002" t="s">
        <v>40</v>
      </c>
      <c r="L3002" t="s">
        <v>27</v>
      </c>
      <c r="M3002">
        <v>65000</v>
      </c>
      <c r="N3002">
        <v>6</v>
      </c>
      <c r="O3002">
        <v>23</v>
      </c>
      <c r="P3002">
        <v>1</v>
      </c>
      <c r="Q3002">
        <v>7</v>
      </c>
      <c r="R3002">
        <v>5</v>
      </c>
      <c r="S3002">
        <v>2</v>
      </c>
      <c r="T3002">
        <v>2</v>
      </c>
      <c r="U3002">
        <v>2</v>
      </c>
      <c r="V3002">
        <f>COUNTIF(tbl_General[EmployeeID],tbl_General[[#This Row],[EmployeeID]])</f>
        <v>1</v>
      </c>
    </row>
    <row r="3003" spans="1:22" x14ac:dyDescent="0.25">
      <c r="A3003">
        <v>31</v>
      </c>
      <c r="B3003" t="s">
        <v>28</v>
      </c>
      <c r="C3003" t="s">
        <v>29</v>
      </c>
      <c r="D3003" t="s">
        <v>30</v>
      </c>
      <c r="E3003">
        <v>7</v>
      </c>
      <c r="F3003">
        <v>4</v>
      </c>
      <c r="G3003" t="s">
        <v>24</v>
      </c>
      <c r="H3003">
        <v>2249</v>
      </c>
      <c r="I3003" t="s">
        <v>34</v>
      </c>
      <c r="J3003">
        <v>1</v>
      </c>
      <c r="K3003" t="s">
        <v>40</v>
      </c>
      <c r="L3003" t="s">
        <v>27</v>
      </c>
      <c r="M3003">
        <v>65000</v>
      </c>
      <c r="N3003">
        <v>6</v>
      </c>
      <c r="O3003">
        <v>23</v>
      </c>
      <c r="P3003">
        <v>1</v>
      </c>
      <c r="Q3003">
        <v>7</v>
      </c>
      <c r="R3003">
        <v>5</v>
      </c>
      <c r="S3003">
        <v>2</v>
      </c>
      <c r="T3003">
        <v>2</v>
      </c>
      <c r="U3003">
        <v>2</v>
      </c>
      <c r="V3003">
        <f>COUNTIF(tbl_General[EmployeeID],tbl_General[[#This Row],[EmployeeID]])</f>
        <v>1</v>
      </c>
    </row>
    <row r="3004" spans="1:22" x14ac:dyDescent="0.25">
      <c r="A3004">
        <v>31</v>
      </c>
      <c r="B3004" t="s">
        <v>28</v>
      </c>
      <c r="C3004" t="s">
        <v>29</v>
      </c>
      <c r="D3004" t="s">
        <v>30</v>
      </c>
      <c r="E3004">
        <v>7</v>
      </c>
      <c r="F3004">
        <v>4</v>
      </c>
      <c r="G3004" t="s">
        <v>24</v>
      </c>
      <c r="H3004">
        <v>3719</v>
      </c>
      <c r="I3004" t="s">
        <v>34</v>
      </c>
      <c r="J3004">
        <v>1</v>
      </c>
      <c r="K3004" t="s">
        <v>40</v>
      </c>
      <c r="L3004" t="s">
        <v>27</v>
      </c>
      <c r="M3004">
        <v>65000</v>
      </c>
      <c r="N3004">
        <v>6</v>
      </c>
      <c r="O3004">
        <v>23</v>
      </c>
      <c r="P3004">
        <v>1</v>
      </c>
      <c r="Q3004">
        <v>7</v>
      </c>
      <c r="R3004">
        <v>5</v>
      </c>
      <c r="S3004">
        <v>2</v>
      </c>
      <c r="T3004">
        <v>2</v>
      </c>
      <c r="U3004">
        <v>2</v>
      </c>
      <c r="V3004">
        <f>COUNTIF(tbl_General[EmployeeID],tbl_General[[#This Row],[EmployeeID]])</f>
        <v>1</v>
      </c>
    </row>
    <row r="3005" spans="1:22" x14ac:dyDescent="0.25">
      <c r="A3005">
        <v>39</v>
      </c>
      <c r="B3005" t="s">
        <v>21</v>
      </c>
      <c r="C3005" t="s">
        <v>22</v>
      </c>
      <c r="D3005" t="s">
        <v>30</v>
      </c>
      <c r="E3005">
        <v>2</v>
      </c>
      <c r="F3005">
        <v>3</v>
      </c>
      <c r="G3005" t="s">
        <v>46</v>
      </c>
      <c r="H3005">
        <v>1078</v>
      </c>
      <c r="I3005" t="s">
        <v>34</v>
      </c>
      <c r="J3005">
        <v>3</v>
      </c>
      <c r="K3005" t="s">
        <v>26</v>
      </c>
      <c r="L3005" t="s">
        <v>41</v>
      </c>
      <c r="M3005">
        <v>102520</v>
      </c>
      <c r="N3005">
        <v>8</v>
      </c>
      <c r="O3005">
        <v>13</v>
      </c>
      <c r="P3005">
        <v>1</v>
      </c>
      <c r="Q3005">
        <v>7</v>
      </c>
      <c r="R3005">
        <v>3</v>
      </c>
      <c r="S3005">
        <v>2</v>
      </c>
      <c r="T3005">
        <v>2</v>
      </c>
      <c r="U3005">
        <v>2</v>
      </c>
      <c r="V3005">
        <f>COUNTIF(tbl_General[EmployeeID],tbl_General[[#This Row],[EmployeeID]])</f>
        <v>1</v>
      </c>
    </row>
    <row r="3006" spans="1:22" x14ac:dyDescent="0.25">
      <c r="A3006">
        <v>39</v>
      </c>
      <c r="B3006" t="s">
        <v>21</v>
      </c>
      <c r="C3006" t="s">
        <v>22</v>
      </c>
      <c r="D3006" t="s">
        <v>30</v>
      </c>
      <c r="E3006">
        <v>2</v>
      </c>
      <c r="F3006">
        <v>3</v>
      </c>
      <c r="G3006" t="s">
        <v>46</v>
      </c>
      <c r="H3006">
        <v>2548</v>
      </c>
      <c r="I3006" t="s">
        <v>34</v>
      </c>
      <c r="J3006">
        <v>3</v>
      </c>
      <c r="K3006" t="s">
        <v>26</v>
      </c>
      <c r="L3006" t="s">
        <v>41</v>
      </c>
      <c r="M3006">
        <v>102520</v>
      </c>
      <c r="N3006">
        <v>8</v>
      </c>
      <c r="O3006">
        <v>13</v>
      </c>
      <c r="P3006">
        <v>1</v>
      </c>
      <c r="Q3006">
        <v>7</v>
      </c>
      <c r="R3006">
        <v>3</v>
      </c>
      <c r="S3006">
        <v>2</v>
      </c>
      <c r="T3006">
        <v>2</v>
      </c>
      <c r="U3006">
        <v>2</v>
      </c>
      <c r="V3006">
        <f>COUNTIF(tbl_General[EmployeeID],tbl_General[[#This Row],[EmployeeID]])</f>
        <v>1</v>
      </c>
    </row>
    <row r="3007" spans="1:22" x14ac:dyDescent="0.25">
      <c r="A3007">
        <v>39</v>
      </c>
      <c r="B3007" t="s">
        <v>21</v>
      </c>
      <c r="C3007" t="s">
        <v>22</v>
      </c>
      <c r="D3007" t="s">
        <v>30</v>
      </c>
      <c r="E3007">
        <v>2</v>
      </c>
      <c r="F3007">
        <v>3</v>
      </c>
      <c r="G3007" t="s">
        <v>46</v>
      </c>
      <c r="H3007">
        <v>4018</v>
      </c>
      <c r="I3007" t="s">
        <v>34</v>
      </c>
      <c r="J3007">
        <v>3</v>
      </c>
      <c r="K3007" t="s">
        <v>26</v>
      </c>
      <c r="L3007" t="s">
        <v>41</v>
      </c>
      <c r="M3007">
        <v>102520</v>
      </c>
      <c r="N3007">
        <v>8</v>
      </c>
      <c r="O3007">
        <v>13</v>
      </c>
      <c r="P3007">
        <v>1</v>
      </c>
      <c r="Q3007">
        <v>7</v>
      </c>
      <c r="R3007">
        <v>3</v>
      </c>
      <c r="S3007">
        <v>2</v>
      </c>
      <c r="T3007">
        <v>2</v>
      </c>
      <c r="U3007">
        <v>2</v>
      </c>
      <c r="V3007">
        <f>COUNTIF(tbl_General[EmployeeID],tbl_General[[#This Row],[EmployeeID]])</f>
        <v>1</v>
      </c>
    </row>
    <row r="3008" spans="1:22" x14ac:dyDescent="0.25">
      <c r="A3008">
        <v>26</v>
      </c>
      <c r="B3008" t="s">
        <v>28</v>
      </c>
      <c r="C3008" t="s">
        <v>36</v>
      </c>
      <c r="D3008" t="s">
        <v>30</v>
      </c>
      <c r="E3008">
        <v>21</v>
      </c>
      <c r="F3008">
        <v>1</v>
      </c>
      <c r="G3008" t="s">
        <v>24</v>
      </c>
      <c r="H3008">
        <v>491</v>
      </c>
      <c r="I3008" t="s">
        <v>25</v>
      </c>
      <c r="J3008">
        <v>1</v>
      </c>
      <c r="K3008" t="s">
        <v>42</v>
      </c>
      <c r="L3008" t="s">
        <v>32</v>
      </c>
      <c r="M3008">
        <v>135250</v>
      </c>
      <c r="N3008">
        <v>8</v>
      </c>
      <c r="O3008">
        <v>17</v>
      </c>
      <c r="P3008">
        <v>1</v>
      </c>
      <c r="Q3008">
        <v>7</v>
      </c>
      <c r="R3008">
        <v>4</v>
      </c>
      <c r="S3008">
        <v>2</v>
      </c>
      <c r="T3008">
        <v>2</v>
      </c>
      <c r="U3008">
        <v>2</v>
      </c>
      <c r="V3008">
        <f>COUNTIF(tbl_General[EmployeeID],tbl_General[[#This Row],[EmployeeID]])</f>
        <v>1</v>
      </c>
    </row>
    <row r="3009" spans="1:22" x14ac:dyDescent="0.25">
      <c r="A3009">
        <v>26</v>
      </c>
      <c r="B3009" t="s">
        <v>28</v>
      </c>
      <c r="C3009" t="s">
        <v>36</v>
      </c>
      <c r="D3009" t="s">
        <v>30</v>
      </c>
      <c r="E3009">
        <v>21</v>
      </c>
      <c r="F3009">
        <v>1</v>
      </c>
      <c r="G3009" t="s">
        <v>24</v>
      </c>
      <c r="H3009">
        <v>1961</v>
      </c>
      <c r="I3009" t="s">
        <v>25</v>
      </c>
      <c r="J3009">
        <v>1</v>
      </c>
      <c r="K3009" t="s">
        <v>42</v>
      </c>
      <c r="L3009" t="s">
        <v>32</v>
      </c>
      <c r="M3009">
        <v>135250</v>
      </c>
      <c r="N3009">
        <v>8</v>
      </c>
      <c r="O3009">
        <v>17</v>
      </c>
      <c r="P3009">
        <v>1</v>
      </c>
      <c r="Q3009">
        <v>7</v>
      </c>
      <c r="R3009">
        <v>4</v>
      </c>
      <c r="S3009">
        <v>2</v>
      </c>
      <c r="T3009">
        <v>2</v>
      </c>
      <c r="U3009">
        <v>2</v>
      </c>
      <c r="V3009">
        <f>COUNTIF(tbl_General[EmployeeID],tbl_General[[#This Row],[EmployeeID]])</f>
        <v>1</v>
      </c>
    </row>
    <row r="3010" spans="1:22" x14ac:dyDescent="0.25">
      <c r="A3010">
        <v>26</v>
      </c>
      <c r="B3010" t="s">
        <v>28</v>
      </c>
      <c r="C3010" t="s">
        <v>36</v>
      </c>
      <c r="D3010" t="s">
        <v>30</v>
      </c>
      <c r="E3010">
        <v>21</v>
      </c>
      <c r="F3010">
        <v>1</v>
      </c>
      <c r="G3010" t="s">
        <v>24</v>
      </c>
      <c r="H3010">
        <v>3431</v>
      </c>
      <c r="I3010" t="s">
        <v>25</v>
      </c>
      <c r="J3010">
        <v>1</v>
      </c>
      <c r="K3010" t="s">
        <v>42</v>
      </c>
      <c r="L3010" t="s">
        <v>32</v>
      </c>
      <c r="M3010">
        <v>135250</v>
      </c>
      <c r="N3010">
        <v>8</v>
      </c>
      <c r="O3010">
        <v>17</v>
      </c>
      <c r="P3010">
        <v>1</v>
      </c>
      <c r="Q3010">
        <v>7</v>
      </c>
      <c r="R3010">
        <v>4</v>
      </c>
      <c r="S3010">
        <v>2</v>
      </c>
      <c r="T3010">
        <v>2</v>
      </c>
      <c r="U3010">
        <v>2</v>
      </c>
      <c r="V3010">
        <f>COUNTIF(tbl_General[EmployeeID],tbl_General[[#This Row],[EmployeeID]])</f>
        <v>1</v>
      </c>
    </row>
    <row r="3011" spans="1:22" x14ac:dyDescent="0.25">
      <c r="A3011">
        <v>43</v>
      </c>
      <c r="B3011" t="s">
        <v>21</v>
      </c>
      <c r="C3011" t="s">
        <v>29</v>
      </c>
      <c r="D3011" t="s">
        <v>30</v>
      </c>
      <c r="E3011">
        <v>26</v>
      </c>
      <c r="F3011">
        <v>1</v>
      </c>
      <c r="G3011" t="s">
        <v>24</v>
      </c>
      <c r="H3011">
        <v>291</v>
      </c>
      <c r="I3011" t="s">
        <v>34</v>
      </c>
      <c r="J3011">
        <v>1</v>
      </c>
      <c r="K3011" t="s">
        <v>40</v>
      </c>
      <c r="L3011" t="s">
        <v>27</v>
      </c>
      <c r="M3011">
        <v>135490</v>
      </c>
      <c r="N3011">
        <v>3</v>
      </c>
      <c r="O3011">
        <v>11</v>
      </c>
      <c r="P3011">
        <v>2</v>
      </c>
      <c r="Q3011">
        <v>7</v>
      </c>
      <c r="R3011">
        <v>3</v>
      </c>
      <c r="S3011">
        <v>2</v>
      </c>
      <c r="T3011">
        <v>2</v>
      </c>
      <c r="U3011">
        <v>2</v>
      </c>
      <c r="V3011">
        <f>COUNTIF(tbl_General[EmployeeID],tbl_General[[#This Row],[EmployeeID]])</f>
        <v>1</v>
      </c>
    </row>
    <row r="3012" spans="1:22" x14ac:dyDescent="0.25">
      <c r="A3012">
        <v>43</v>
      </c>
      <c r="B3012" t="s">
        <v>21</v>
      </c>
      <c r="C3012" t="s">
        <v>29</v>
      </c>
      <c r="D3012" t="s">
        <v>30</v>
      </c>
      <c r="E3012">
        <v>26</v>
      </c>
      <c r="F3012">
        <v>1</v>
      </c>
      <c r="G3012" t="s">
        <v>24</v>
      </c>
      <c r="H3012">
        <v>1761</v>
      </c>
      <c r="I3012" t="s">
        <v>34</v>
      </c>
      <c r="J3012">
        <v>1</v>
      </c>
      <c r="K3012" t="s">
        <v>40</v>
      </c>
      <c r="L3012" t="s">
        <v>27</v>
      </c>
      <c r="M3012">
        <v>135490</v>
      </c>
      <c r="N3012">
        <v>3</v>
      </c>
      <c r="O3012">
        <v>11</v>
      </c>
      <c r="P3012">
        <v>2</v>
      </c>
      <c r="Q3012">
        <v>7</v>
      </c>
      <c r="R3012">
        <v>3</v>
      </c>
      <c r="S3012">
        <v>2</v>
      </c>
      <c r="T3012">
        <v>2</v>
      </c>
      <c r="U3012">
        <v>2</v>
      </c>
      <c r="V3012">
        <f>COUNTIF(tbl_General[EmployeeID],tbl_General[[#This Row],[EmployeeID]])</f>
        <v>1</v>
      </c>
    </row>
    <row r="3013" spans="1:22" x14ac:dyDescent="0.25">
      <c r="A3013">
        <v>43</v>
      </c>
      <c r="B3013" t="s">
        <v>21</v>
      </c>
      <c r="C3013" t="s">
        <v>29</v>
      </c>
      <c r="D3013" t="s">
        <v>30</v>
      </c>
      <c r="E3013">
        <v>26</v>
      </c>
      <c r="F3013">
        <v>1</v>
      </c>
      <c r="G3013" t="s">
        <v>24</v>
      </c>
      <c r="H3013">
        <v>3231</v>
      </c>
      <c r="I3013" t="s">
        <v>34</v>
      </c>
      <c r="J3013">
        <v>1</v>
      </c>
      <c r="K3013" t="s">
        <v>40</v>
      </c>
      <c r="L3013" t="s">
        <v>27</v>
      </c>
      <c r="M3013">
        <v>135490</v>
      </c>
      <c r="N3013">
        <v>3</v>
      </c>
      <c r="O3013">
        <v>11</v>
      </c>
      <c r="P3013">
        <v>2</v>
      </c>
      <c r="Q3013">
        <v>7</v>
      </c>
      <c r="R3013">
        <v>3</v>
      </c>
      <c r="S3013">
        <v>2</v>
      </c>
      <c r="T3013">
        <v>2</v>
      </c>
      <c r="U3013">
        <v>2</v>
      </c>
      <c r="V3013">
        <f>COUNTIF(tbl_General[EmployeeID],tbl_General[[#This Row],[EmployeeID]])</f>
        <v>1</v>
      </c>
    </row>
    <row r="3014" spans="1:22" x14ac:dyDescent="0.25">
      <c r="A3014">
        <v>35</v>
      </c>
      <c r="B3014" t="s">
        <v>28</v>
      </c>
      <c r="C3014" t="s">
        <v>22</v>
      </c>
      <c r="D3014" t="s">
        <v>30</v>
      </c>
      <c r="E3014">
        <v>9</v>
      </c>
      <c r="F3014">
        <v>3</v>
      </c>
      <c r="G3014" t="s">
        <v>24</v>
      </c>
      <c r="H3014">
        <v>910</v>
      </c>
      <c r="I3014" t="s">
        <v>34</v>
      </c>
      <c r="J3014">
        <v>2</v>
      </c>
      <c r="K3014" t="s">
        <v>44</v>
      </c>
      <c r="L3014" t="s">
        <v>41</v>
      </c>
      <c r="M3014">
        <v>173990</v>
      </c>
      <c r="N3014">
        <v>6</v>
      </c>
      <c r="O3014">
        <v>12</v>
      </c>
      <c r="P3014">
        <v>0</v>
      </c>
      <c r="Q3014">
        <v>7</v>
      </c>
      <c r="R3014">
        <v>3</v>
      </c>
      <c r="S3014">
        <v>2</v>
      </c>
      <c r="T3014">
        <v>2</v>
      </c>
      <c r="U3014">
        <v>2</v>
      </c>
      <c r="V3014">
        <f>COUNTIF(tbl_General[EmployeeID],tbl_General[[#This Row],[EmployeeID]])</f>
        <v>1</v>
      </c>
    </row>
    <row r="3015" spans="1:22" x14ac:dyDescent="0.25">
      <c r="A3015">
        <v>35</v>
      </c>
      <c r="B3015" t="s">
        <v>28</v>
      </c>
      <c r="C3015" t="s">
        <v>22</v>
      </c>
      <c r="D3015" t="s">
        <v>30</v>
      </c>
      <c r="E3015">
        <v>9</v>
      </c>
      <c r="F3015">
        <v>3</v>
      </c>
      <c r="G3015" t="s">
        <v>24</v>
      </c>
      <c r="H3015">
        <v>2380</v>
      </c>
      <c r="I3015" t="s">
        <v>34</v>
      </c>
      <c r="J3015">
        <v>2</v>
      </c>
      <c r="K3015" t="s">
        <v>44</v>
      </c>
      <c r="L3015" t="s">
        <v>41</v>
      </c>
      <c r="M3015">
        <v>173990</v>
      </c>
      <c r="N3015">
        <v>6</v>
      </c>
      <c r="O3015">
        <v>12</v>
      </c>
      <c r="P3015">
        <v>0</v>
      </c>
      <c r="Q3015">
        <v>7</v>
      </c>
      <c r="R3015">
        <v>3</v>
      </c>
      <c r="S3015">
        <v>2</v>
      </c>
      <c r="T3015">
        <v>2</v>
      </c>
      <c r="U3015">
        <v>2</v>
      </c>
      <c r="V3015">
        <f>COUNTIF(tbl_General[EmployeeID],tbl_General[[#This Row],[EmployeeID]])</f>
        <v>1</v>
      </c>
    </row>
    <row r="3016" spans="1:22" x14ac:dyDescent="0.25">
      <c r="A3016">
        <v>35</v>
      </c>
      <c r="B3016" t="s">
        <v>28</v>
      </c>
      <c r="C3016" t="s">
        <v>22</v>
      </c>
      <c r="D3016" t="s">
        <v>30</v>
      </c>
      <c r="E3016">
        <v>9</v>
      </c>
      <c r="F3016">
        <v>3</v>
      </c>
      <c r="G3016" t="s">
        <v>24</v>
      </c>
      <c r="H3016">
        <v>3850</v>
      </c>
      <c r="I3016" t="s">
        <v>34</v>
      </c>
      <c r="J3016">
        <v>2</v>
      </c>
      <c r="K3016" t="s">
        <v>44</v>
      </c>
      <c r="L3016" t="s">
        <v>41</v>
      </c>
      <c r="M3016">
        <v>173990</v>
      </c>
      <c r="N3016">
        <v>6</v>
      </c>
      <c r="O3016">
        <v>12</v>
      </c>
      <c r="P3016">
        <v>0</v>
      </c>
      <c r="Q3016">
        <v>7</v>
      </c>
      <c r="R3016">
        <v>3</v>
      </c>
      <c r="S3016">
        <v>2</v>
      </c>
      <c r="T3016">
        <v>2</v>
      </c>
      <c r="U3016">
        <v>2</v>
      </c>
      <c r="V3016">
        <f>COUNTIF(tbl_General[EmployeeID],tbl_General[[#This Row],[EmployeeID]])</f>
        <v>1</v>
      </c>
    </row>
    <row r="3017" spans="1:22" x14ac:dyDescent="0.25">
      <c r="A3017">
        <v>42</v>
      </c>
      <c r="B3017" t="s">
        <v>21</v>
      </c>
      <c r="C3017" t="s">
        <v>29</v>
      </c>
      <c r="D3017" t="s">
        <v>23</v>
      </c>
      <c r="E3017">
        <v>13</v>
      </c>
      <c r="F3017">
        <v>4</v>
      </c>
      <c r="G3017" t="s">
        <v>24</v>
      </c>
      <c r="H3017">
        <v>375</v>
      </c>
      <c r="I3017" t="s">
        <v>25</v>
      </c>
      <c r="J3017">
        <v>2</v>
      </c>
      <c r="K3017" t="s">
        <v>40</v>
      </c>
      <c r="L3017" t="s">
        <v>32</v>
      </c>
      <c r="M3017">
        <v>22880</v>
      </c>
      <c r="N3017">
        <v>5</v>
      </c>
      <c r="O3017">
        <v>16</v>
      </c>
      <c r="P3017">
        <v>1</v>
      </c>
      <c r="Q3017">
        <v>8</v>
      </c>
      <c r="R3017">
        <v>4</v>
      </c>
      <c r="S3017">
        <v>2</v>
      </c>
      <c r="T3017">
        <v>2</v>
      </c>
      <c r="U3017">
        <v>2</v>
      </c>
      <c r="V3017">
        <f>COUNTIF(tbl_General[EmployeeID],tbl_General[[#This Row],[EmployeeID]])</f>
        <v>1</v>
      </c>
    </row>
    <row r="3018" spans="1:22" x14ac:dyDescent="0.25">
      <c r="A3018">
        <v>42</v>
      </c>
      <c r="B3018" t="s">
        <v>21</v>
      </c>
      <c r="C3018" t="s">
        <v>29</v>
      </c>
      <c r="D3018" t="s">
        <v>23</v>
      </c>
      <c r="E3018">
        <v>13</v>
      </c>
      <c r="F3018">
        <v>4</v>
      </c>
      <c r="G3018" t="s">
        <v>24</v>
      </c>
      <c r="H3018">
        <v>1845</v>
      </c>
      <c r="I3018" t="s">
        <v>25</v>
      </c>
      <c r="J3018">
        <v>2</v>
      </c>
      <c r="K3018" t="s">
        <v>40</v>
      </c>
      <c r="L3018" t="s">
        <v>32</v>
      </c>
      <c r="M3018">
        <v>22880</v>
      </c>
      <c r="N3018">
        <v>5</v>
      </c>
      <c r="O3018">
        <v>16</v>
      </c>
      <c r="P3018">
        <v>1</v>
      </c>
      <c r="Q3018">
        <v>8</v>
      </c>
      <c r="R3018">
        <v>4</v>
      </c>
      <c r="S3018">
        <v>2</v>
      </c>
      <c r="T3018">
        <v>2</v>
      </c>
      <c r="U3018">
        <v>2</v>
      </c>
      <c r="V3018">
        <f>COUNTIF(tbl_General[EmployeeID],tbl_General[[#This Row],[EmployeeID]])</f>
        <v>1</v>
      </c>
    </row>
    <row r="3019" spans="1:22" x14ac:dyDescent="0.25">
      <c r="A3019">
        <v>42</v>
      </c>
      <c r="B3019" t="s">
        <v>21</v>
      </c>
      <c r="C3019" t="s">
        <v>29</v>
      </c>
      <c r="D3019" t="s">
        <v>23</v>
      </c>
      <c r="E3019">
        <v>13</v>
      </c>
      <c r="F3019">
        <v>4</v>
      </c>
      <c r="G3019" t="s">
        <v>24</v>
      </c>
      <c r="H3019">
        <v>3315</v>
      </c>
      <c r="I3019" t="s">
        <v>25</v>
      </c>
      <c r="J3019">
        <v>2</v>
      </c>
      <c r="K3019" t="s">
        <v>40</v>
      </c>
      <c r="L3019" t="s">
        <v>32</v>
      </c>
      <c r="M3019">
        <v>22880</v>
      </c>
      <c r="N3019">
        <v>5</v>
      </c>
      <c r="O3019">
        <v>16</v>
      </c>
      <c r="P3019">
        <v>1</v>
      </c>
      <c r="Q3019">
        <v>8</v>
      </c>
      <c r="R3019">
        <v>4</v>
      </c>
      <c r="S3019">
        <v>2</v>
      </c>
      <c r="T3019">
        <v>2</v>
      </c>
      <c r="U3019">
        <v>2</v>
      </c>
      <c r="V3019">
        <f>COUNTIF(tbl_General[EmployeeID],tbl_General[[#This Row],[EmployeeID]])</f>
        <v>1</v>
      </c>
    </row>
    <row r="3020" spans="1:22" x14ac:dyDescent="0.25">
      <c r="A3020">
        <v>38</v>
      </c>
      <c r="B3020" t="s">
        <v>21</v>
      </c>
      <c r="C3020" t="s">
        <v>29</v>
      </c>
      <c r="D3020" t="s">
        <v>23</v>
      </c>
      <c r="E3020">
        <v>9</v>
      </c>
      <c r="F3020">
        <v>4</v>
      </c>
      <c r="G3020" t="s">
        <v>38</v>
      </c>
      <c r="H3020">
        <v>508</v>
      </c>
      <c r="I3020" t="s">
        <v>34</v>
      </c>
      <c r="J3020">
        <v>2</v>
      </c>
      <c r="K3020" t="s">
        <v>31</v>
      </c>
      <c r="L3020" t="s">
        <v>27</v>
      </c>
      <c r="M3020">
        <v>26950</v>
      </c>
      <c r="N3020">
        <v>3</v>
      </c>
      <c r="O3020">
        <v>14</v>
      </c>
      <c r="P3020">
        <v>1</v>
      </c>
      <c r="Q3020">
        <v>8</v>
      </c>
      <c r="R3020">
        <v>4</v>
      </c>
      <c r="S3020">
        <v>2</v>
      </c>
      <c r="T3020">
        <v>2</v>
      </c>
      <c r="U3020">
        <v>2</v>
      </c>
      <c r="V3020">
        <f>COUNTIF(tbl_General[EmployeeID],tbl_General[[#This Row],[EmployeeID]])</f>
        <v>1</v>
      </c>
    </row>
    <row r="3021" spans="1:22" x14ac:dyDescent="0.25">
      <c r="A3021">
        <v>38</v>
      </c>
      <c r="B3021" t="s">
        <v>21</v>
      </c>
      <c r="C3021" t="s">
        <v>29</v>
      </c>
      <c r="D3021" t="s">
        <v>23</v>
      </c>
      <c r="E3021">
        <v>9</v>
      </c>
      <c r="F3021">
        <v>4</v>
      </c>
      <c r="G3021" t="s">
        <v>38</v>
      </c>
      <c r="H3021">
        <v>1978</v>
      </c>
      <c r="I3021" t="s">
        <v>34</v>
      </c>
      <c r="J3021">
        <v>2</v>
      </c>
      <c r="K3021" t="s">
        <v>31</v>
      </c>
      <c r="L3021" t="s">
        <v>27</v>
      </c>
      <c r="M3021">
        <v>26950</v>
      </c>
      <c r="N3021">
        <v>3</v>
      </c>
      <c r="O3021">
        <v>14</v>
      </c>
      <c r="P3021">
        <v>1</v>
      </c>
      <c r="Q3021">
        <v>8</v>
      </c>
      <c r="R3021">
        <v>4</v>
      </c>
      <c r="S3021">
        <v>2</v>
      </c>
      <c r="T3021">
        <v>2</v>
      </c>
      <c r="U3021">
        <v>2</v>
      </c>
      <c r="V3021">
        <f>COUNTIF(tbl_General[EmployeeID],tbl_General[[#This Row],[EmployeeID]])</f>
        <v>1</v>
      </c>
    </row>
    <row r="3022" spans="1:22" x14ac:dyDescent="0.25">
      <c r="A3022">
        <v>38</v>
      </c>
      <c r="B3022" t="s">
        <v>21</v>
      </c>
      <c r="C3022" t="s">
        <v>29</v>
      </c>
      <c r="D3022" t="s">
        <v>23</v>
      </c>
      <c r="E3022">
        <v>9</v>
      </c>
      <c r="F3022">
        <v>4</v>
      </c>
      <c r="G3022" t="s">
        <v>38</v>
      </c>
      <c r="H3022">
        <v>3448</v>
      </c>
      <c r="I3022" t="s">
        <v>34</v>
      </c>
      <c r="J3022">
        <v>2</v>
      </c>
      <c r="K3022" t="s">
        <v>31</v>
      </c>
      <c r="L3022" t="s">
        <v>27</v>
      </c>
      <c r="M3022">
        <v>26950</v>
      </c>
      <c r="N3022">
        <v>3</v>
      </c>
      <c r="O3022">
        <v>14</v>
      </c>
      <c r="P3022">
        <v>1</v>
      </c>
      <c r="Q3022">
        <v>8</v>
      </c>
      <c r="R3022">
        <v>4</v>
      </c>
      <c r="S3022">
        <v>2</v>
      </c>
      <c r="T3022">
        <v>2</v>
      </c>
      <c r="U3022">
        <v>2</v>
      </c>
      <c r="V3022">
        <f>COUNTIF(tbl_General[EmployeeID],tbl_General[[#This Row],[EmployeeID]])</f>
        <v>1</v>
      </c>
    </row>
    <row r="3023" spans="1:22" x14ac:dyDescent="0.25">
      <c r="A3023">
        <v>40</v>
      </c>
      <c r="B3023" t="s">
        <v>21</v>
      </c>
      <c r="C3023" t="s">
        <v>36</v>
      </c>
      <c r="D3023" t="s">
        <v>30</v>
      </c>
      <c r="E3023">
        <v>7</v>
      </c>
      <c r="F3023">
        <v>3</v>
      </c>
      <c r="G3023" t="s">
        <v>38</v>
      </c>
      <c r="H3023">
        <v>841</v>
      </c>
      <c r="I3023" t="s">
        <v>34</v>
      </c>
      <c r="J3023">
        <v>1</v>
      </c>
      <c r="K3023" t="s">
        <v>31</v>
      </c>
      <c r="L3023" t="s">
        <v>41</v>
      </c>
      <c r="M3023">
        <v>28000</v>
      </c>
      <c r="N3023">
        <v>3</v>
      </c>
      <c r="O3023">
        <v>12</v>
      </c>
      <c r="P3023">
        <v>2</v>
      </c>
      <c r="Q3023">
        <v>8</v>
      </c>
      <c r="R3023">
        <v>0</v>
      </c>
      <c r="S3023">
        <v>2</v>
      </c>
      <c r="T3023">
        <v>2</v>
      </c>
      <c r="U3023">
        <v>2</v>
      </c>
      <c r="V3023">
        <f>COUNTIF(tbl_General[EmployeeID],tbl_General[[#This Row],[EmployeeID]])</f>
        <v>1</v>
      </c>
    </row>
    <row r="3024" spans="1:22" x14ac:dyDescent="0.25">
      <c r="A3024">
        <v>40</v>
      </c>
      <c r="B3024" t="s">
        <v>21</v>
      </c>
      <c r="C3024" t="s">
        <v>36</v>
      </c>
      <c r="D3024" t="s">
        <v>30</v>
      </c>
      <c r="E3024">
        <v>7</v>
      </c>
      <c r="F3024">
        <v>3</v>
      </c>
      <c r="G3024" t="s">
        <v>38</v>
      </c>
      <c r="H3024">
        <v>2311</v>
      </c>
      <c r="I3024" t="s">
        <v>34</v>
      </c>
      <c r="J3024">
        <v>1</v>
      </c>
      <c r="K3024" t="s">
        <v>31</v>
      </c>
      <c r="L3024" t="s">
        <v>41</v>
      </c>
      <c r="M3024">
        <v>28000</v>
      </c>
      <c r="N3024">
        <v>3</v>
      </c>
      <c r="O3024">
        <v>12</v>
      </c>
      <c r="P3024">
        <v>2</v>
      </c>
      <c r="Q3024">
        <v>8</v>
      </c>
      <c r="R3024">
        <v>0</v>
      </c>
      <c r="S3024">
        <v>2</v>
      </c>
      <c r="T3024">
        <v>2</v>
      </c>
      <c r="U3024">
        <v>2</v>
      </c>
      <c r="V3024">
        <f>COUNTIF(tbl_General[EmployeeID],tbl_General[[#This Row],[EmployeeID]])</f>
        <v>1</v>
      </c>
    </row>
    <row r="3025" spans="1:22" x14ac:dyDescent="0.25">
      <c r="A3025">
        <v>40</v>
      </c>
      <c r="B3025" t="s">
        <v>21</v>
      </c>
      <c r="C3025" t="s">
        <v>36</v>
      </c>
      <c r="D3025" t="s">
        <v>30</v>
      </c>
      <c r="E3025">
        <v>7</v>
      </c>
      <c r="F3025">
        <v>3</v>
      </c>
      <c r="G3025" t="s">
        <v>38</v>
      </c>
      <c r="H3025">
        <v>3781</v>
      </c>
      <c r="I3025" t="s">
        <v>34</v>
      </c>
      <c r="J3025">
        <v>1</v>
      </c>
      <c r="K3025" t="s">
        <v>31</v>
      </c>
      <c r="L3025" t="s">
        <v>41</v>
      </c>
      <c r="M3025">
        <v>28000</v>
      </c>
      <c r="N3025">
        <v>3</v>
      </c>
      <c r="O3025">
        <v>12</v>
      </c>
      <c r="P3025">
        <v>2</v>
      </c>
      <c r="Q3025">
        <v>8</v>
      </c>
      <c r="R3025">
        <v>0</v>
      </c>
      <c r="S3025">
        <v>2</v>
      </c>
      <c r="T3025">
        <v>2</v>
      </c>
      <c r="U3025">
        <v>2</v>
      </c>
      <c r="V3025">
        <f>COUNTIF(tbl_General[EmployeeID],tbl_General[[#This Row],[EmployeeID]])</f>
        <v>1</v>
      </c>
    </row>
    <row r="3026" spans="1:22" x14ac:dyDescent="0.25">
      <c r="A3026">
        <v>42</v>
      </c>
      <c r="B3026" t="s">
        <v>21</v>
      </c>
      <c r="C3026" t="s">
        <v>29</v>
      </c>
      <c r="D3026" t="s">
        <v>30</v>
      </c>
      <c r="E3026">
        <v>2</v>
      </c>
      <c r="F3026">
        <v>4</v>
      </c>
      <c r="G3026" t="s">
        <v>38</v>
      </c>
      <c r="H3026">
        <v>184</v>
      </c>
      <c r="I3026" t="s">
        <v>25</v>
      </c>
      <c r="J3026">
        <v>1</v>
      </c>
      <c r="K3026" t="s">
        <v>31</v>
      </c>
      <c r="L3026" t="s">
        <v>27</v>
      </c>
      <c r="M3026">
        <v>29770</v>
      </c>
      <c r="N3026">
        <v>4</v>
      </c>
      <c r="O3026">
        <v>15</v>
      </c>
      <c r="P3026">
        <v>3</v>
      </c>
      <c r="Q3026">
        <v>8</v>
      </c>
      <c r="R3026">
        <v>3</v>
      </c>
      <c r="S3026">
        <v>2</v>
      </c>
      <c r="T3026">
        <v>2</v>
      </c>
      <c r="U3026">
        <v>0</v>
      </c>
      <c r="V3026">
        <f>COUNTIF(tbl_General[EmployeeID],tbl_General[[#This Row],[EmployeeID]])</f>
        <v>1</v>
      </c>
    </row>
    <row r="3027" spans="1:22" x14ac:dyDescent="0.25">
      <c r="A3027">
        <v>42</v>
      </c>
      <c r="B3027" t="s">
        <v>21</v>
      </c>
      <c r="C3027" t="s">
        <v>29</v>
      </c>
      <c r="D3027" t="s">
        <v>30</v>
      </c>
      <c r="E3027">
        <v>2</v>
      </c>
      <c r="F3027">
        <v>4</v>
      </c>
      <c r="G3027" t="s">
        <v>38</v>
      </c>
      <c r="H3027">
        <v>1654</v>
      </c>
      <c r="I3027" t="s">
        <v>25</v>
      </c>
      <c r="J3027">
        <v>1</v>
      </c>
      <c r="K3027" t="s">
        <v>31</v>
      </c>
      <c r="L3027" t="s">
        <v>27</v>
      </c>
      <c r="M3027">
        <v>29770</v>
      </c>
      <c r="N3027">
        <v>4</v>
      </c>
      <c r="O3027">
        <v>15</v>
      </c>
      <c r="P3027">
        <v>3</v>
      </c>
      <c r="Q3027">
        <v>8</v>
      </c>
      <c r="R3027">
        <v>3</v>
      </c>
      <c r="S3027">
        <v>2</v>
      </c>
      <c r="T3027">
        <v>2</v>
      </c>
      <c r="U3027">
        <v>0</v>
      </c>
      <c r="V3027">
        <f>COUNTIF(tbl_General[EmployeeID],tbl_General[[#This Row],[EmployeeID]])</f>
        <v>1</v>
      </c>
    </row>
    <row r="3028" spans="1:22" x14ac:dyDescent="0.25">
      <c r="A3028">
        <v>42</v>
      </c>
      <c r="B3028" t="s">
        <v>21</v>
      </c>
      <c r="C3028" t="s">
        <v>29</v>
      </c>
      <c r="D3028" t="s">
        <v>30</v>
      </c>
      <c r="E3028">
        <v>2</v>
      </c>
      <c r="F3028">
        <v>4</v>
      </c>
      <c r="G3028" t="s">
        <v>38</v>
      </c>
      <c r="H3028">
        <v>3124</v>
      </c>
      <c r="I3028" t="s">
        <v>25</v>
      </c>
      <c r="J3028">
        <v>1</v>
      </c>
      <c r="K3028" t="s">
        <v>31</v>
      </c>
      <c r="L3028" t="s">
        <v>27</v>
      </c>
      <c r="M3028">
        <v>29770</v>
      </c>
      <c r="N3028">
        <v>4</v>
      </c>
      <c r="O3028">
        <v>15</v>
      </c>
      <c r="P3028">
        <v>3</v>
      </c>
      <c r="Q3028">
        <v>8</v>
      </c>
      <c r="R3028">
        <v>3</v>
      </c>
      <c r="S3028">
        <v>2</v>
      </c>
      <c r="T3028">
        <v>2</v>
      </c>
      <c r="U3028">
        <v>0</v>
      </c>
      <c r="V3028">
        <f>COUNTIF(tbl_General[EmployeeID],tbl_General[[#This Row],[EmployeeID]])</f>
        <v>1</v>
      </c>
    </row>
    <row r="3029" spans="1:22" x14ac:dyDescent="0.25">
      <c r="A3029">
        <v>41</v>
      </c>
      <c r="B3029" t="s">
        <v>21</v>
      </c>
      <c r="C3029" t="s">
        <v>22</v>
      </c>
      <c r="D3029" t="s">
        <v>30</v>
      </c>
      <c r="E3029">
        <v>2</v>
      </c>
      <c r="F3029">
        <v>3</v>
      </c>
      <c r="G3029" t="s">
        <v>24</v>
      </c>
      <c r="H3029">
        <v>480</v>
      </c>
      <c r="I3029" t="s">
        <v>34</v>
      </c>
      <c r="J3029">
        <v>2</v>
      </c>
      <c r="K3029" t="s">
        <v>31</v>
      </c>
      <c r="L3029" t="s">
        <v>32</v>
      </c>
      <c r="M3029">
        <v>47410</v>
      </c>
      <c r="N3029">
        <v>6</v>
      </c>
      <c r="O3029">
        <v>16</v>
      </c>
      <c r="P3029">
        <v>0</v>
      </c>
      <c r="Q3029">
        <v>8</v>
      </c>
      <c r="R3029">
        <v>3</v>
      </c>
      <c r="S3029">
        <v>2</v>
      </c>
      <c r="T3029">
        <v>2</v>
      </c>
      <c r="U3029">
        <v>1</v>
      </c>
      <c r="V3029">
        <f>COUNTIF(tbl_General[EmployeeID],tbl_General[[#This Row],[EmployeeID]])</f>
        <v>1</v>
      </c>
    </row>
    <row r="3030" spans="1:22" x14ac:dyDescent="0.25">
      <c r="A3030">
        <v>41</v>
      </c>
      <c r="B3030" t="s">
        <v>21</v>
      </c>
      <c r="C3030" t="s">
        <v>22</v>
      </c>
      <c r="D3030" t="s">
        <v>30</v>
      </c>
      <c r="E3030">
        <v>2</v>
      </c>
      <c r="F3030">
        <v>3</v>
      </c>
      <c r="G3030" t="s">
        <v>24</v>
      </c>
      <c r="H3030">
        <v>1950</v>
      </c>
      <c r="I3030" t="s">
        <v>34</v>
      </c>
      <c r="J3030">
        <v>2</v>
      </c>
      <c r="K3030" t="s">
        <v>31</v>
      </c>
      <c r="L3030" t="s">
        <v>32</v>
      </c>
      <c r="M3030">
        <v>47410</v>
      </c>
      <c r="N3030">
        <v>6</v>
      </c>
      <c r="O3030">
        <v>16</v>
      </c>
      <c r="P3030">
        <v>0</v>
      </c>
      <c r="Q3030">
        <v>8</v>
      </c>
      <c r="R3030">
        <v>3</v>
      </c>
      <c r="S3030">
        <v>2</v>
      </c>
      <c r="T3030">
        <v>2</v>
      </c>
      <c r="U3030">
        <v>1</v>
      </c>
      <c r="V3030">
        <f>COUNTIF(tbl_General[EmployeeID],tbl_General[[#This Row],[EmployeeID]])</f>
        <v>1</v>
      </c>
    </row>
    <row r="3031" spans="1:22" x14ac:dyDescent="0.25">
      <c r="A3031">
        <v>41</v>
      </c>
      <c r="B3031" t="s">
        <v>21</v>
      </c>
      <c r="C3031" t="s">
        <v>22</v>
      </c>
      <c r="D3031" t="s">
        <v>30</v>
      </c>
      <c r="E3031">
        <v>2</v>
      </c>
      <c r="F3031">
        <v>3</v>
      </c>
      <c r="G3031" t="s">
        <v>24</v>
      </c>
      <c r="H3031">
        <v>3420</v>
      </c>
      <c r="I3031" t="s">
        <v>34</v>
      </c>
      <c r="J3031">
        <v>2</v>
      </c>
      <c r="K3031" t="s">
        <v>31</v>
      </c>
      <c r="L3031" t="s">
        <v>32</v>
      </c>
      <c r="M3031">
        <v>47410</v>
      </c>
      <c r="N3031">
        <v>6</v>
      </c>
      <c r="O3031">
        <v>16</v>
      </c>
      <c r="P3031">
        <v>0</v>
      </c>
      <c r="Q3031">
        <v>8</v>
      </c>
      <c r="R3031">
        <v>3</v>
      </c>
      <c r="S3031">
        <v>2</v>
      </c>
      <c r="T3031">
        <v>2</v>
      </c>
      <c r="U3031">
        <v>1</v>
      </c>
      <c r="V3031">
        <f>COUNTIF(tbl_General[EmployeeID],tbl_General[[#This Row],[EmployeeID]])</f>
        <v>1</v>
      </c>
    </row>
    <row r="3032" spans="1:22" x14ac:dyDescent="0.25">
      <c r="A3032">
        <v>39</v>
      </c>
      <c r="B3032" t="s">
        <v>28</v>
      </c>
      <c r="C3032" t="s">
        <v>22</v>
      </c>
      <c r="D3032" t="s">
        <v>30</v>
      </c>
      <c r="E3032">
        <v>10</v>
      </c>
      <c r="F3032">
        <v>4</v>
      </c>
      <c r="G3032" t="s">
        <v>24</v>
      </c>
      <c r="H3032">
        <v>412</v>
      </c>
      <c r="I3032" t="s">
        <v>25</v>
      </c>
      <c r="J3032">
        <v>4</v>
      </c>
      <c r="K3032" t="s">
        <v>37</v>
      </c>
      <c r="L3032" t="s">
        <v>27</v>
      </c>
      <c r="M3032">
        <v>66960</v>
      </c>
      <c r="N3032">
        <v>7</v>
      </c>
      <c r="O3032">
        <v>11</v>
      </c>
      <c r="P3032">
        <v>0</v>
      </c>
      <c r="Q3032">
        <v>8</v>
      </c>
      <c r="R3032">
        <v>3</v>
      </c>
      <c r="S3032">
        <v>2</v>
      </c>
      <c r="T3032">
        <v>2</v>
      </c>
      <c r="U3032">
        <v>2</v>
      </c>
      <c r="V3032">
        <f>COUNTIF(tbl_General[EmployeeID],tbl_General[[#This Row],[EmployeeID]])</f>
        <v>1</v>
      </c>
    </row>
    <row r="3033" spans="1:22" x14ac:dyDescent="0.25">
      <c r="A3033">
        <v>39</v>
      </c>
      <c r="B3033" t="s">
        <v>28</v>
      </c>
      <c r="C3033" t="s">
        <v>22</v>
      </c>
      <c r="D3033" t="s">
        <v>30</v>
      </c>
      <c r="E3033">
        <v>10</v>
      </c>
      <c r="F3033">
        <v>4</v>
      </c>
      <c r="G3033" t="s">
        <v>24</v>
      </c>
      <c r="H3033">
        <v>1882</v>
      </c>
      <c r="I3033" t="s">
        <v>25</v>
      </c>
      <c r="J3033">
        <v>4</v>
      </c>
      <c r="K3033" t="s">
        <v>37</v>
      </c>
      <c r="L3033" t="s">
        <v>27</v>
      </c>
      <c r="M3033">
        <v>66960</v>
      </c>
      <c r="N3033">
        <v>7</v>
      </c>
      <c r="O3033">
        <v>11</v>
      </c>
      <c r="P3033">
        <v>0</v>
      </c>
      <c r="Q3033">
        <v>8</v>
      </c>
      <c r="R3033">
        <v>3</v>
      </c>
      <c r="S3033">
        <v>2</v>
      </c>
      <c r="T3033">
        <v>2</v>
      </c>
      <c r="U3033">
        <v>2</v>
      </c>
      <c r="V3033">
        <f>COUNTIF(tbl_General[EmployeeID],tbl_General[[#This Row],[EmployeeID]])</f>
        <v>1</v>
      </c>
    </row>
    <row r="3034" spans="1:22" x14ac:dyDescent="0.25">
      <c r="A3034">
        <v>39</v>
      </c>
      <c r="B3034" t="s">
        <v>28</v>
      </c>
      <c r="C3034" t="s">
        <v>22</v>
      </c>
      <c r="D3034" t="s">
        <v>30</v>
      </c>
      <c r="E3034">
        <v>10</v>
      </c>
      <c r="F3034">
        <v>4</v>
      </c>
      <c r="G3034" t="s">
        <v>24</v>
      </c>
      <c r="H3034">
        <v>3352</v>
      </c>
      <c r="I3034" t="s">
        <v>25</v>
      </c>
      <c r="J3034">
        <v>4</v>
      </c>
      <c r="K3034" t="s">
        <v>37</v>
      </c>
      <c r="L3034" t="s">
        <v>27</v>
      </c>
      <c r="M3034">
        <v>66960</v>
      </c>
      <c r="N3034">
        <v>7</v>
      </c>
      <c r="O3034">
        <v>11</v>
      </c>
      <c r="P3034">
        <v>0</v>
      </c>
      <c r="Q3034">
        <v>8</v>
      </c>
      <c r="R3034">
        <v>3</v>
      </c>
      <c r="S3034">
        <v>2</v>
      </c>
      <c r="T3034">
        <v>2</v>
      </c>
      <c r="U3034">
        <v>2</v>
      </c>
      <c r="V3034">
        <f>COUNTIF(tbl_General[EmployeeID],tbl_General[[#This Row],[EmployeeID]])</f>
        <v>1</v>
      </c>
    </row>
    <row r="3035" spans="1:22" x14ac:dyDescent="0.25">
      <c r="A3035">
        <v>44</v>
      </c>
      <c r="B3035" t="s">
        <v>21</v>
      </c>
      <c r="C3035" t="s">
        <v>22</v>
      </c>
      <c r="D3035" t="s">
        <v>30</v>
      </c>
      <c r="E3035">
        <v>9</v>
      </c>
      <c r="F3035">
        <v>3</v>
      </c>
      <c r="G3035" t="s">
        <v>46</v>
      </c>
      <c r="H3035">
        <v>943</v>
      </c>
      <c r="I3035" t="s">
        <v>25</v>
      </c>
      <c r="J3035">
        <v>3</v>
      </c>
      <c r="K3035" t="s">
        <v>26</v>
      </c>
      <c r="L3035" t="s">
        <v>41</v>
      </c>
      <c r="M3035">
        <v>68610</v>
      </c>
      <c r="N3035">
        <v>4</v>
      </c>
      <c r="O3035">
        <v>12</v>
      </c>
      <c r="P3035">
        <v>0</v>
      </c>
      <c r="Q3035">
        <v>8</v>
      </c>
      <c r="R3035">
        <v>2</v>
      </c>
      <c r="S3035">
        <v>2</v>
      </c>
      <c r="T3035">
        <v>2</v>
      </c>
      <c r="U3035">
        <v>2</v>
      </c>
      <c r="V3035">
        <f>COUNTIF(tbl_General[EmployeeID],tbl_General[[#This Row],[EmployeeID]])</f>
        <v>1</v>
      </c>
    </row>
    <row r="3036" spans="1:22" x14ac:dyDescent="0.25">
      <c r="A3036">
        <v>44</v>
      </c>
      <c r="B3036" t="s">
        <v>21</v>
      </c>
      <c r="C3036" t="s">
        <v>22</v>
      </c>
      <c r="D3036" t="s">
        <v>30</v>
      </c>
      <c r="E3036">
        <v>9</v>
      </c>
      <c r="F3036">
        <v>3</v>
      </c>
      <c r="G3036" t="s">
        <v>46</v>
      </c>
      <c r="H3036">
        <v>2413</v>
      </c>
      <c r="I3036" t="s">
        <v>25</v>
      </c>
      <c r="J3036">
        <v>3</v>
      </c>
      <c r="K3036" t="s">
        <v>26</v>
      </c>
      <c r="L3036" t="s">
        <v>41</v>
      </c>
      <c r="M3036">
        <v>68610</v>
      </c>
      <c r="N3036">
        <v>4</v>
      </c>
      <c r="O3036">
        <v>12</v>
      </c>
      <c r="P3036">
        <v>0</v>
      </c>
      <c r="Q3036">
        <v>8</v>
      </c>
      <c r="R3036">
        <v>2</v>
      </c>
      <c r="S3036">
        <v>2</v>
      </c>
      <c r="T3036">
        <v>2</v>
      </c>
      <c r="U3036">
        <v>2</v>
      </c>
      <c r="V3036">
        <f>COUNTIF(tbl_General[EmployeeID],tbl_General[[#This Row],[EmployeeID]])</f>
        <v>1</v>
      </c>
    </row>
    <row r="3037" spans="1:22" x14ac:dyDescent="0.25">
      <c r="A3037">
        <v>44</v>
      </c>
      <c r="B3037" t="s">
        <v>21</v>
      </c>
      <c r="C3037" t="s">
        <v>22</v>
      </c>
      <c r="D3037" t="s">
        <v>30</v>
      </c>
      <c r="E3037">
        <v>9</v>
      </c>
      <c r="F3037">
        <v>3</v>
      </c>
      <c r="G3037" t="s">
        <v>46</v>
      </c>
      <c r="H3037">
        <v>3883</v>
      </c>
      <c r="I3037" t="s">
        <v>25</v>
      </c>
      <c r="J3037">
        <v>3</v>
      </c>
      <c r="K3037" t="s">
        <v>26</v>
      </c>
      <c r="L3037" t="s">
        <v>41</v>
      </c>
      <c r="M3037">
        <v>68610</v>
      </c>
      <c r="N3037">
        <v>4</v>
      </c>
      <c r="O3037">
        <v>12</v>
      </c>
      <c r="P3037">
        <v>0</v>
      </c>
      <c r="Q3037">
        <v>8</v>
      </c>
      <c r="R3037">
        <v>2</v>
      </c>
      <c r="S3037">
        <v>2</v>
      </c>
      <c r="T3037">
        <v>2</v>
      </c>
      <c r="U3037">
        <v>2</v>
      </c>
      <c r="V3037">
        <f>COUNTIF(tbl_General[EmployeeID],tbl_General[[#This Row],[EmployeeID]])</f>
        <v>1</v>
      </c>
    </row>
    <row r="3038" spans="1:22" x14ac:dyDescent="0.25">
      <c r="A3038">
        <v>33</v>
      </c>
      <c r="B3038" t="s">
        <v>21</v>
      </c>
      <c r="C3038" t="s">
        <v>22</v>
      </c>
      <c r="D3038" t="s">
        <v>30</v>
      </c>
      <c r="E3038">
        <v>9</v>
      </c>
      <c r="F3038">
        <v>1</v>
      </c>
      <c r="G3038" t="s">
        <v>38</v>
      </c>
      <c r="H3038">
        <v>848</v>
      </c>
      <c r="I3038" t="s">
        <v>34</v>
      </c>
      <c r="J3038">
        <v>1</v>
      </c>
      <c r="K3038" t="s">
        <v>26</v>
      </c>
      <c r="L3038" t="s">
        <v>27</v>
      </c>
      <c r="M3038">
        <v>76420</v>
      </c>
      <c r="N3038">
        <v>2</v>
      </c>
      <c r="O3038">
        <v>20</v>
      </c>
      <c r="P3038">
        <v>1</v>
      </c>
      <c r="Q3038">
        <v>8</v>
      </c>
      <c r="R3038">
        <v>2</v>
      </c>
      <c r="S3038">
        <v>2</v>
      </c>
      <c r="T3038">
        <v>2</v>
      </c>
      <c r="U3038">
        <v>2</v>
      </c>
      <c r="V3038">
        <f>COUNTIF(tbl_General[EmployeeID],tbl_General[[#This Row],[EmployeeID]])</f>
        <v>1</v>
      </c>
    </row>
    <row r="3039" spans="1:22" x14ac:dyDescent="0.25">
      <c r="A3039">
        <v>33</v>
      </c>
      <c r="B3039" t="s">
        <v>21</v>
      </c>
      <c r="C3039" t="s">
        <v>22</v>
      </c>
      <c r="D3039" t="s">
        <v>30</v>
      </c>
      <c r="E3039">
        <v>9</v>
      </c>
      <c r="F3039">
        <v>1</v>
      </c>
      <c r="G3039" t="s">
        <v>38</v>
      </c>
      <c r="H3039">
        <v>2318</v>
      </c>
      <c r="I3039" t="s">
        <v>34</v>
      </c>
      <c r="J3039">
        <v>1</v>
      </c>
      <c r="K3039" t="s">
        <v>26</v>
      </c>
      <c r="L3039" t="s">
        <v>27</v>
      </c>
      <c r="M3039">
        <v>76420</v>
      </c>
      <c r="N3039">
        <v>2</v>
      </c>
      <c r="O3039">
        <v>20</v>
      </c>
      <c r="P3039">
        <v>1</v>
      </c>
      <c r="Q3039">
        <v>8</v>
      </c>
      <c r="R3039">
        <v>2</v>
      </c>
      <c r="S3039">
        <v>2</v>
      </c>
      <c r="T3039">
        <v>2</v>
      </c>
      <c r="U3039">
        <v>2</v>
      </c>
      <c r="V3039">
        <f>COUNTIF(tbl_General[EmployeeID],tbl_General[[#This Row],[EmployeeID]])</f>
        <v>1</v>
      </c>
    </row>
    <row r="3040" spans="1:22" x14ac:dyDescent="0.25">
      <c r="A3040">
        <v>33</v>
      </c>
      <c r="B3040" t="s">
        <v>21</v>
      </c>
      <c r="C3040" t="s">
        <v>22</v>
      </c>
      <c r="D3040" t="s">
        <v>30</v>
      </c>
      <c r="E3040">
        <v>9</v>
      </c>
      <c r="F3040">
        <v>1</v>
      </c>
      <c r="G3040" t="s">
        <v>38</v>
      </c>
      <c r="H3040">
        <v>3788</v>
      </c>
      <c r="I3040" t="s">
        <v>34</v>
      </c>
      <c r="J3040">
        <v>1</v>
      </c>
      <c r="K3040" t="s">
        <v>26</v>
      </c>
      <c r="L3040" t="s">
        <v>27</v>
      </c>
      <c r="M3040">
        <v>76420</v>
      </c>
      <c r="N3040">
        <v>2</v>
      </c>
      <c r="O3040">
        <v>20</v>
      </c>
      <c r="P3040">
        <v>1</v>
      </c>
      <c r="Q3040">
        <v>8</v>
      </c>
      <c r="R3040">
        <v>2</v>
      </c>
      <c r="S3040">
        <v>2</v>
      </c>
      <c r="T3040">
        <v>2</v>
      </c>
      <c r="U3040">
        <v>2</v>
      </c>
      <c r="V3040">
        <f>COUNTIF(tbl_General[EmployeeID],tbl_General[[#This Row],[EmployeeID]])</f>
        <v>1</v>
      </c>
    </row>
    <row r="3041" spans="1:22" x14ac:dyDescent="0.25">
      <c r="A3041">
        <v>40</v>
      </c>
      <c r="B3041" t="s">
        <v>21</v>
      </c>
      <c r="C3041" t="s">
        <v>22</v>
      </c>
      <c r="D3041" t="s">
        <v>23</v>
      </c>
      <c r="E3041">
        <v>10</v>
      </c>
      <c r="F3041">
        <v>4</v>
      </c>
      <c r="G3041" t="s">
        <v>24</v>
      </c>
      <c r="H3041">
        <v>1198</v>
      </c>
      <c r="I3041" t="s">
        <v>34</v>
      </c>
      <c r="J3041">
        <v>1</v>
      </c>
      <c r="K3041" t="s">
        <v>31</v>
      </c>
      <c r="L3041" t="s">
        <v>32</v>
      </c>
      <c r="M3041">
        <v>93620</v>
      </c>
      <c r="N3041">
        <v>2</v>
      </c>
      <c r="O3041">
        <v>11</v>
      </c>
      <c r="P3041">
        <v>1</v>
      </c>
      <c r="Q3041">
        <v>8</v>
      </c>
      <c r="R3041">
        <v>6</v>
      </c>
      <c r="S3041">
        <v>2</v>
      </c>
      <c r="T3041">
        <v>2</v>
      </c>
      <c r="U3041">
        <v>2</v>
      </c>
      <c r="V3041">
        <f>COUNTIF(tbl_General[EmployeeID],tbl_General[[#This Row],[EmployeeID]])</f>
        <v>1</v>
      </c>
    </row>
    <row r="3042" spans="1:22" x14ac:dyDescent="0.25">
      <c r="A3042">
        <v>40</v>
      </c>
      <c r="B3042" t="s">
        <v>21</v>
      </c>
      <c r="C3042" t="s">
        <v>22</v>
      </c>
      <c r="D3042" t="s">
        <v>23</v>
      </c>
      <c r="E3042">
        <v>10</v>
      </c>
      <c r="F3042">
        <v>4</v>
      </c>
      <c r="G3042" t="s">
        <v>24</v>
      </c>
      <c r="H3042">
        <v>2668</v>
      </c>
      <c r="I3042" t="s">
        <v>34</v>
      </c>
      <c r="J3042">
        <v>1</v>
      </c>
      <c r="K3042" t="s">
        <v>31</v>
      </c>
      <c r="L3042" t="s">
        <v>32</v>
      </c>
      <c r="M3042">
        <v>93620</v>
      </c>
      <c r="N3042">
        <v>2</v>
      </c>
      <c r="O3042">
        <v>11</v>
      </c>
      <c r="P3042">
        <v>1</v>
      </c>
      <c r="Q3042">
        <v>8</v>
      </c>
      <c r="R3042">
        <v>6</v>
      </c>
      <c r="S3042">
        <v>2</v>
      </c>
      <c r="T3042">
        <v>2</v>
      </c>
      <c r="U3042">
        <v>2</v>
      </c>
      <c r="V3042">
        <f>COUNTIF(tbl_General[EmployeeID],tbl_General[[#This Row],[EmployeeID]])</f>
        <v>1</v>
      </c>
    </row>
    <row r="3043" spans="1:22" x14ac:dyDescent="0.25">
      <c r="A3043">
        <v>40</v>
      </c>
      <c r="B3043" t="s">
        <v>21</v>
      </c>
      <c r="C3043" t="s">
        <v>22</v>
      </c>
      <c r="D3043" t="s">
        <v>23</v>
      </c>
      <c r="E3043">
        <v>10</v>
      </c>
      <c r="F3043">
        <v>4</v>
      </c>
      <c r="G3043" t="s">
        <v>24</v>
      </c>
      <c r="H3043">
        <v>4138</v>
      </c>
      <c r="I3043" t="s">
        <v>34</v>
      </c>
      <c r="J3043">
        <v>1</v>
      </c>
      <c r="K3043" t="s">
        <v>31</v>
      </c>
      <c r="L3043" t="s">
        <v>32</v>
      </c>
      <c r="M3043">
        <v>93620</v>
      </c>
      <c r="N3043">
        <v>2</v>
      </c>
      <c r="O3043">
        <v>11</v>
      </c>
      <c r="P3043">
        <v>1</v>
      </c>
      <c r="Q3043">
        <v>8</v>
      </c>
      <c r="R3043">
        <v>6</v>
      </c>
      <c r="S3043">
        <v>2</v>
      </c>
      <c r="T3043">
        <v>2</v>
      </c>
      <c r="U3043">
        <v>2</v>
      </c>
      <c r="V3043">
        <f>COUNTIF(tbl_General[EmployeeID],tbl_General[[#This Row],[EmployeeID]])</f>
        <v>1</v>
      </c>
    </row>
    <row r="3044" spans="1:22" x14ac:dyDescent="0.25">
      <c r="A3044">
        <v>31</v>
      </c>
      <c r="B3044" t="s">
        <v>21</v>
      </c>
      <c r="C3044" t="s">
        <v>29</v>
      </c>
      <c r="D3044" t="s">
        <v>30</v>
      </c>
      <c r="E3044">
        <v>7</v>
      </c>
      <c r="F3044">
        <v>4</v>
      </c>
      <c r="G3044" t="s">
        <v>38</v>
      </c>
      <c r="H3044">
        <v>1458</v>
      </c>
      <c r="I3044" t="s">
        <v>34</v>
      </c>
      <c r="J3044">
        <v>1</v>
      </c>
      <c r="K3044" t="s">
        <v>31</v>
      </c>
      <c r="L3044" t="s">
        <v>41</v>
      </c>
      <c r="M3044">
        <v>24370</v>
      </c>
      <c r="N3044">
        <v>9</v>
      </c>
      <c r="O3044">
        <v>14</v>
      </c>
      <c r="P3044">
        <v>1</v>
      </c>
      <c r="Q3044">
        <v>9</v>
      </c>
      <c r="R3044">
        <v>3</v>
      </c>
      <c r="S3044">
        <v>2</v>
      </c>
      <c r="T3044">
        <v>2</v>
      </c>
      <c r="U3044">
        <v>2</v>
      </c>
      <c r="V3044">
        <f>COUNTIF(tbl_General[EmployeeID],tbl_General[[#This Row],[EmployeeID]])</f>
        <v>1</v>
      </c>
    </row>
    <row r="3045" spans="1:22" x14ac:dyDescent="0.25">
      <c r="A3045">
        <v>31</v>
      </c>
      <c r="B3045" t="s">
        <v>21</v>
      </c>
      <c r="C3045" t="s">
        <v>29</v>
      </c>
      <c r="D3045" t="s">
        <v>30</v>
      </c>
      <c r="E3045">
        <v>7</v>
      </c>
      <c r="F3045">
        <v>4</v>
      </c>
      <c r="G3045" t="s">
        <v>38</v>
      </c>
      <c r="H3045">
        <v>2928</v>
      </c>
      <c r="I3045" t="s">
        <v>34</v>
      </c>
      <c r="J3045">
        <v>1</v>
      </c>
      <c r="K3045" t="s">
        <v>31</v>
      </c>
      <c r="L3045" t="s">
        <v>41</v>
      </c>
      <c r="M3045">
        <v>24370</v>
      </c>
      <c r="N3045">
        <v>9</v>
      </c>
      <c r="O3045">
        <v>14</v>
      </c>
      <c r="P3045">
        <v>1</v>
      </c>
      <c r="Q3045">
        <v>9</v>
      </c>
      <c r="R3045">
        <v>3</v>
      </c>
      <c r="S3045">
        <v>2</v>
      </c>
      <c r="T3045">
        <v>2</v>
      </c>
      <c r="U3045">
        <v>2</v>
      </c>
      <c r="V3045">
        <f>COUNTIF(tbl_General[EmployeeID],tbl_General[[#This Row],[EmployeeID]])</f>
        <v>1</v>
      </c>
    </row>
    <row r="3046" spans="1:22" x14ac:dyDescent="0.25">
      <c r="A3046">
        <v>31</v>
      </c>
      <c r="B3046" t="s">
        <v>21</v>
      </c>
      <c r="C3046" t="s">
        <v>29</v>
      </c>
      <c r="D3046" t="s">
        <v>30</v>
      </c>
      <c r="E3046">
        <v>7</v>
      </c>
      <c r="F3046">
        <v>4</v>
      </c>
      <c r="G3046" t="s">
        <v>38</v>
      </c>
      <c r="H3046">
        <v>4398</v>
      </c>
      <c r="I3046" t="s">
        <v>34</v>
      </c>
      <c r="J3046">
        <v>1</v>
      </c>
      <c r="K3046" t="s">
        <v>31</v>
      </c>
      <c r="L3046" t="s">
        <v>41</v>
      </c>
      <c r="M3046">
        <v>24370</v>
      </c>
      <c r="N3046">
        <v>9</v>
      </c>
      <c r="O3046">
        <v>14</v>
      </c>
      <c r="P3046">
        <v>1</v>
      </c>
      <c r="Q3046">
        <v>9</v>
      </c>
      <c r="R3046">
        <v>3</v>
      </c>
      <c r="S3046">
        <v>2</v>
      </c>
      <c r="T3046">
        <v>2</v>
      </c>
      <c r="U3046">
        <v>2</v>
      </c>
      <c r="V3046">
        <f>COUNTIF(tbl_General[EmployeeID],tbl_General[[#This Row],[EmployeeID]])</f>
        <v>1</v>
      </c>
    </row>
    <row r="3047" spans="1:22" x14ac:dyDescent="0.25">
      <c r="A3047">
        <v>39</v>
      </c>
      <c r="B3047" t="s">
        <v>21</v>
      </c>
      <c r="C3047" t="s">
        <v>22</v>
      </c>
      <c r="D3047" t="s">
        <v>23</v>
      </c>
      <c r="E3047">
        <v>6</v>
      </c>
      <c r="F3047">
        <v>1</v>
      </c>
      <c r="G3047" t="s">
        <v>46</v>
      </c>
      <c r="H3047">
        <v>822</v>
      </c>
      <c r="I3047" t="s">
        <v>25</v>
      </c>
      <c r="J3047">
        <v>2</v>
      </c>
      <c r="K3047" t="s">
        <v>40</v>
      </c>
      <c r="L3047" t="s">
        <v>32</v>
      </c>
      <c r="M3047">
        <v>51750</v>
      </c>
      <c r="N3047">
        <v>4</v>
      </c>
      <c r="O3047">
        <v>17</v>
      </c>
      <c r="P3047">
        <v>1</v>
      </c>
      <c r="Q3047">
        <v>9</v>
      </c>
      <c r="R3047">
        <v>2</v>
      </c>
      <c r="S3047">
        <v>2</v>
      </c>
      <c r="T3047">
        <v>2</v>
      </c>
      <c r="U3047">
        <v>2</v>
      </c>
      <c r="V3047">
        <f>COUNTIF(tbl_General[EmployeeID],tbl_General[[#This Row],[EmployeeID]])</f>
        <v>1</v>
      </c>
    </row>
    <row r="3048" spans="1:22" x14ac:dyDescent="0.25">
      <c r="A3048">
        <v>39</v>
      </c>
      <c r="B3048" t="s">
        <v>21</v>
      </c>
      <c r="C3048" t="s">
        <v>22</v>
      </c>
      <c r="D3048" t="s">
        <v>23</v>
      </c>
      <c r="E3048">
        <v>6</v>
      </c>
      <c r="F3048">
        <v>1</v>
      </c>
      <c r="G3048" t="s">
        <v>46</v>
      </c>
      <c r="H3048">
        <v>2292</v>
      </c>
      <c r="I3048" t="s">
        <v>25</v>
      </c>
      <c r="J3048">
        <v>2</v>
      </c>
      <c r="K3048" t="s">
        <v>40</v>
      </c>
      <c r="L3048" t="s">
        <v>32</v>
      </c>
      <c r="M3048">
        <v>51750</v>
      </c>
      <c r="N3048">
        <v>4</v>
      </c>
      <c r="O3048">
        <v>17</v>
      </c>
      <c r="P3048">
        <v>1</v>
      </c>
      <c r="Q3048">
        <v>9</v>
      </c>
      <c r="R3048">
        <v>2</v>
      </c>
      <c r="S3048">
        <v>2</v>
      </c>
      <c r="T3048">
        <v>2</v>
      </c>
      <c r="U3048">
        <v>2</v>
      </c>
      <c r="V3048">
        <f>COUNTIF(tbl_General[EmployeeID],tbl_General[[#This Row],[EmployeeID]])</f>
        <v>1</v>
      </c>
    </row>
    <row r="3049" spans="1:22" x14ac:dyDescent="0.25">
      <c r="A3049">
        <v>39</v>
      </c>
      <c r="B3049" t="s">
        <v>21</v>
      </c>
      <c r="C3049" t="s">
        <v>22</v>
      </c>
      <c r="D3049" t="s">
        <v>23</v>
      </c>
      <c r="E3049">
        <v>6</v>
      </c>
      <c r="F3049">
        <v>1</v>
      </c>
      <c r="G3049" t="s">
        <v>46</v>
      </c>
      <c r="H3049">
        <v>3762</v>
      </c>
      <c r="I3049" t="s">
        <v>25</v>
      </c>
      <c r="J3049">
        <v>2</v>
      </c>
      <c r="K3049" t="s">
        <v>40</v>
      </c>
      <c r="L3049" t="s">
        <v>32</v>
      </c>
      <c r="M3049">
        <v>51750</v>
      </c>
      <c r="N3049">
        <v>4</v>
      </c>
      <c r="O3049">
        <v>17</v>
      </c>
      <c r="P3049">
        <v>1</v>
      </c>
      <c r="Q3049">
        <v>9</v>
      </c>
      <c r="R3049">
        <v>2</v>
      </c>
      <c r="S3049">
        <v>2</v>
      </c>
      <c r="T3049">
        <v>2</v>
      </c>
      <c r="U3049">
        <v>2</v>
      </c>
      <c r="V3049">
        <f>COUNTIF(tbl_General[EmployeeID],tbl_General[[#This Row],[EmployeeID]])</f>
        <v>1</v>
      </c>
    </row>
    <row r="3050" spans="1:22" x14ac:dyDescent="0.25">
      <c r="A3050">
        <v>34</v>
      </c>
      <c r="B3050" t="s">
        <v>21</v>
      </c>
      <c r="C3050" t="s">
        <v>22</v>
      </c>
      <c r="D3050" t="s">
        <v>30</v>
      </c>
      <c r="E3050">
        <v>2</v>
      </c>
      <c r="F3050">
        <v>2</v>
      </c>
      <c r="G3050" t="s">
        <v>24</v>
      </c>
      <c r="H3050">
        <v>860</v>
      </c>
      <c r="I3050" t="s">
        <v>34</v>
      </c>
      <c r="J3050">
        <v>2</v>
      </c>
      <c r="K3050" t="s">
        <v>31</v>
      </c>
      <c r="L3050" t="s">
        <v>27</v>
      </c>
      <c r="M3050">
        <v>65860</v>
      </c>
      <c r="N3050">
        <v>9</v>
      </c>
      <c r="O3050">
        <v>18</v>
      </c>
      <c r="P3050">
        <v>1</v>
      </c>
      <c r="Q3050">
        <v>9</v>
      </c>
      <c r="R3050">
        <v>3</v>
      </c>
      <c r="S3050">
        <v>2</v>
      </c>
      <c r="T3050">
        <v>2</v>
      </c>
      <c r="U3050">
        <v>1</v>
      </c>
      <c r="V3050">
        <f>COUNTIF(tbl_General[EmployeeID],tbl_General[[#This Row],[EmployeeID]])</f>
        <v>1</v>
      </c>
    </row>
    <row r="3051" spans="1:22" x14ac:dyDescent="0.25">
      <c r="A3051">
        <v>34</v>
      </c>
      <c r="B3051" t="s">
        <v>21</v>
      </c>
      <c r="C3051" t="s">
        <v>22</v>
      </c>
      <c r="D3051" t="s">
        <v>30</v>
      </c>
      <c r="E3051">
        <v>2</v>
      </c>
      <c r="F3051">
        <v>2</v>
      </c>
      <c r="G3051" t="s">
        <v>24</v>
      </c>
      <c r="H3051">
        <v>2330</v>
      </c>
      <c r="I3051" t="s">
        <v>34</v>
      </c>
      <c r="J3051">
        <v>2</v>
      </c>
      <c r="K3051" t="s">
        <v>31</v>
      </c>
      <c r="L3051" t="s">
        <v>27</v>
      </c>
      <c r="M3051">
        <v>65860</v>
      </c>
      <c r="N3051">
        <v>9</v>
      </c>
      <c r="O3051">
        <v>18</v>
      </c>
      <c r="P3051">
        <v>1</v>
      </c>
      <c r="Q3051">
        <v>9</v>
      </c>
      <c r="R3051">
        <v>3</v>
      </c>
      <c r="S3051">
        <v>2</v>
      </c>
      <c r="T3051">
        <v>2</v>
      </c>
      <c r="U3051">
        <v>1</v>
      </c>
      <c r="V3051">
        <f>COUNTIF(tbl_General[EmployeeID],tbl_General[[#This Row],[EmployeeID]])</f>
        <v>1</v>
      </c>
    </row>
    <row r="3052" spans="1:22" x14ac:dyDescent="0.25">
      <c r="A3052">
        <v>34</v>
      </c>
      <c r="B3052" t="s">
        <v>21</v>
      </c>
      <c r="C3052" t="s">
        <v>22</v>
      </c>
      <c r="D3052" t="s">
        <v>30</v>
      </c>
      <c r="E3052">
        <v>2</v>
      </c>
      <c r="F3052">
        <v>2</v>
      </c>
      <c r="G3052" t="s">
        <v>24</v>
      </c>
      <c r="H3052">
        <v>3800</v>
      </c>
      <c r="I3052" t="s">
        <v>34</v>
      </c>
      <c r="J3052">
        <v>2</v>
      </c>
      <c r="K3052" t="s">
        <v>31</v>
      </c>
      <c r="L3052" t="s">
        <v>27</v>
      </c>
      <c r="M3052">
        <v>65860</v>
      </c>
      <c r="N3052">
        <v>9</v>
      </c>
      <c r="O3052">
        <v>18</v>
      </c>
      <c r="P3052">
        <v>1</v>
      </c>
      <c r="Q3052">
        <v>9</v>
      </c>
      <c r="R3052">
        <v>3</v>
      </c>
      <c r="S3052">
        <v>2</v>
      </c>
      <c r="T3052">
        <v>2</v>
      </c>
      <c r="U3052">
        <v>1</v>
      </c>
      <c r="V3052">
        <f>COUNTIF(tbl_General[EmployeeID],tbl_General[[#This Row],[EmployeeID]])</f>
        <v>1</v>
      </c>
    </row>
    <row r="3053" spans="1:22" x14ac:dyDescent="0.25">
      <c r="A3053">
        <v>60</v>
      </c>
      <c r="B3053" t="s">
        <v>21</v>
      </c>
      <c r="C3053" t="s">
        <v>22</v>
      </c>
      <c r="D3053" t="s">
        <v>30</v>
      </c>
      <c r="E3053">
        <v>8</v>
      </c>
      <c r="F3053">
        <v>2</v>
      </c>
      <c r="G3053" t="s">
        <v>24</v>
      </c>
      <c r="H3053">
        <v>279</v>
      </c>
      <c r="I3053" t="s">
        <v>25</v>
      </c>
      <c r="J3053">
        <v>5</v>
      </c>
      <c r="K3053" t="s">
        <v>40</v>
      </c>
      <c r="L3053" t="s">
        <v>32</v>
      </c>
      <c r="M3053">
        <v>53290</v>
      </c>
      <c r="N3053">
        <v>8</v>
      </c>
      <c r="O3053">
        <v>20</v>
      </c>
      <c r="P3053">
        <v>0</v>
      </c>
      <c r="Q3053">
        <v>10</v>
      </c>
      <c r="R3053">
        <v>3</v>
      </c>
      <c r="S3053">
        <v>2</v>
      </c>
      <c r="T3053">
        <v>2</v>
      </c>
      <c r="U3053">
        <v>2</v>
      </c>
      <c r="V3053">
        <f>COUNTIF(tbl_General[EmployeeID],tbl_General[[#This Row],[EmployeeID]])</f>
        <v>1</v>
      </c>
    </row>
    <row r="3054" spans="1:22" x14ac:dyDescent="0.25">
      <c r="A3054">
        <v>60</v>
      </c>
      <c r="B3054" t="s">
        <v>21</v>
      </c>
      <c r="C3054" t="s">
        <v>22</v>
      </c>
      <c r="D3054" t="s">
        <v>30</v>
      </c>
      <c r="E3054">
        <v>8</v>
      </c>
      <c r="F3054">
        <v>2</v>
      </c>
      <c r="G3054" t="s">
        <v>24</v>
      </c>
      <c r="H3054">
        <v>1749</v>
      </c>
      <c r="I3054" t="s">
        <v>25</v>
      </c>
      <c r="J3054">
        <v>5</v>
      </c>
      <c r="K3054" t="s">
        <v>40</v>
      </c>
      <c r="L3054" t="s">
        <v>32</v>
      </c>
      <c r="M3054">
        <v>53290</v>
      </c>
      <c r="N3054">
        <v>8</v>
      </c>
      <c r="O3054">
        <v>20</v>
      </c>
      <c r="P3054">
        <v>0</v>
      </c>
      <c r="Q3054">
        <v>10</v>
      </c>
      <c r="R3054">
        <v>3</v>
      </c>
      <c r="S3054">
        <v>2</v>
      </c>
      <c r="T3054">
        <v>2</v>
      </c>
      <c r="U3054">
        <v>2</v>
      </c>
      <c r="V3054">
        <f>COUNTIF(tbl_General[EmployeeID],tbl_General[[#This Row],[EmployeeID]])</f>
        <v>1</v>
      </c>
    </row>
    <row r="3055" spans="1:22" x14ac:dyDescent="0.25">
      <c r="A3055">
        <v>60</v>
      </c>
      <c r="B3055" t="s">
        <v>21</v>
      </c>
      <c r="C3055" t="s">
        <v>22</v>
      </c>
      <c r="D3055" t="s">
        <v>30</v>
      </c>
      <c r="E3055">
        <v>8</v>
      </c>
      <c r="F3055">
        <v>2</v>
      </c>
      <c r="G3055" t="s">
        <v>24</v>
      </c>
      <c r="H3055">
        <v>3219</v>
      </c>
      <c r="I3055" t="s">
        <v>25</v>
      </c>
      <c r="J3055">
        <v>5</v>
      </c>
      <c r="K3055" t="s">
        <v>40</v>
      </c>
      <c r="L3055" t="s">
        <v>32</v>
      </c>
      <c r="M3055">
        <v>53290</v>
      </c>
      <c r="N3055">
        <v>8</v>
      </c>
      <c r="O3055">
        <v>20</v>
      </c>
      <c r="P3055">
        <v>0</v>
      </c>
      <c r="Q3055">
        <v>10</v>
      </c>
      <c r="R3055">
        <v>3</v>
      </c>
      <c r="S3055">
        <v>2</v>
      </c>
      <c r="T3055">
        <v>2</v>
      </c>
      <c r="U3055">
        <v>2</v>
      </c>
      <c r="V3055">
        <f>COUNTIF(tbl_General[EmployeeID],tbl_General[[#This Row],[EmployeeID]])</f>
        <v>1</v>
      </c>
    </row>
    <row r="3056" spans="1:22" x14ac:dyDescent="0.25">
      <c r="A3056">
        <v>35</v>
      </c>
      <c r="B3056" t="s">
        <v>21</v>
      </c>
      <c r="C3056" t="s">
        <v>29</v>
      </c>
      <c r="D3056" t="s">
        <v>30</v>
      </c>
      <c r="E3056">
        <v>6</v>
      </c>
      <c r="F3056">
        <v>4</v>
      </c>
      <c r="G3056" t="s">
        <v>38</v>
      </c>
      <c r="H3056">
        <v>745</v>
      </c>
      <c r="I3056" t="s">
        <v>25</v>
      </c>
      <c r="J3056">
        <v>2</v>
      </c>
      <c r="K3056" t="s">
        <v>39</v>
      </c>
      <c r="L3056" t="s">
        <v>32</v>
      </c>
      <c r="M3056">
        <v>61420</v>
      </c>
      <c r="N3056">
        <v>2</v>
      </c>
      <c r="O3056">
        <v>15</v>
      </c>
      <c r="P3056">
        <v>1</v>
      </c>
      <c r="Q3056">
        <v>10</v>
      </c>
      <c r="R3056">
        <v>2</v>
      </c>
      <c r="S3056">
        <v>2</v>
      </c>
      <c r="T3056">
        <v>2</v>
      </c>
      <c r="U3056">
        <v>2</v>
      </c>
      <c r="V3056">
        <f>COUNTIF(tbl_General[EmployeeID],tbl_General[[#This Row],[EmployeeID]])</f>
        <v>1</v>
      </c>
    </row>
    <row r="3057" spans="1:22" x14ac:dyDescent="0.25">
      <c r="A3057">
        <v>35</v>
      </c>
      <c r="B3057" t="s">
        <v>21</v>
      </c>
      <c r="C3057" t="s">
        <v>29</v>
      </c>
      <c r="D3057" t="s">
        <v>30</v>
      </c>
      <c r="E3057">
        <v>6</v>
      </c>
      <c r="F3057">
        <v>4</v>
      </c>
      <c r="G3057" t="s">
        <v>38</v>
      </c>
      <c r="H3057">
        <v>2215</v>
      </c>
      <c r="I3057" t="s">
        <v>25</v>
      </c>
      <c r="J3057">
        <v>2</v>
      </c>
      <c r="K3057" t="s">
        <v>39</v>
      </c>
      <c r="L3057" t="s">
        <v>32</v>
      </c>
      <c r="M3057">
        <v>61420</v>
      </c>
      <c r="N3057">
        <v>2</v>
      </c>
      <c r="O3057">
        <v>15</v>
      </c>
      <c r="P3057">
        <v>1</v>
      </c>
      <c r="Q3057">
        <v>10</v>
      </c>
      <c r="R3057">
        <v>2</v>
      </c>
      <c r="S3057">
        <v>2</v>
      </c>
      <c r="T3057">
        <v>2</v>
      </c>
      <c r="U3057">
        <v>2</v>
      </c>
      <c r="V3057">
        <f>COUNTIF(tbl_General[EmployeeID],tbl_General[[#This Row],[EmployeeID]])</f>
        <v>1</v>
      </c>
    </row>
    <row r="3058" spans="1:22" x14ac:dyDescent="0.25">
      <c r="A3058">
        <v>35</v>
      </c>
      <c r="B3058" t="s">
        <v>21</v>
      </c>
      <c r="C3058" t="s">
        <v>29</v>
      </c>
      <c r="D3058" t="s">
        <v>30</v>
      </c>
      <c r="E3058">
        <v>6</v>
      </c>
      <c r="F3058">
        <v>4</v>
      </c>
      <c r="G3058" t="s">
        <v>38</v>
      </c>
      <c r="H3058">
        <v>3685</v>
      </c>
      <c r="I3058" t="s">
        <v>25</v>
      </c>
      <c r="J3058">
        <v>2</v>
      </c>
      <c r="K3058" t="s">
        <v>39</v>
      </c>
      <c r="L3058" t="s">
        <v>32</v>
      </c>
      <c r="M3058">
        <v>61420</v>
      </c>
      <c r="N3058">
        <v>2</v>
      </c>
      <c r="O3058">
        <v>15</v>
      </c>
      <c r="P3058">
        <v>1</v>
      </c>
      <c r="Q3058">
        <v>10</v>
      </c>
      <c r="R3058">
        <v>2</v>
      </c>
      <c r="S3058">
        <v>2</v>
      </c>
      <c r="T3058">
        <v>2</v>
      </c>
      <c r="U3058">
        <v>2</v>
      </c>
      <c r="V3058">
        <f>COUNTIF(tbl_General[EmployeeID],tbl_General[[#This Row],[EmployeeID]])</f>
        <v>1</v>
      </c>
    </row>
    <row r="3059" spans="1:22" x14ac:dyDescent="0.25">
      <c r="A3059">
        <v>44</v>
      </c>
      <c r="B3059" t="s">
        <v>21</v>
      </c>
      <c r="C3059" t="s">
        <v>22</v>
      </c>
      <c r="D3059" t="s">
        <v>23</v>
      </c>
      <c r="E3059">
        <v>1</v>
      </c>
      <c r="F3059">
        <v>2</v>
      </c>
      <c r="G3059" t="s">
        <v>38</v>
      </c>
      <c r="H3059">
        <v>1095</v>
      </c>
      <c r="I3059" t="s">
        <v>34</v>
      </c>
      <c r="J3059">
        <v>4</v>
      </c>
      <c r="K3059" t="s">
        <v>44</v>
      </c>
      <c r="L3059" t="s">
        <v>27</v>
      </c>
      <c r="M3059">
        <v>187110</v>
      </c>
      <c r="N3059">
        <v>2</v>
      </c>
      <c r="O3059">
        <v>12</v>
      </c>
      <c r="P3059">
        <v>1</v>
      </c>
      <c r="Q3059">
        <v>10</v>
      </c>
      <c r="R3059">
        <v>0</v>
      </c>
      <c r="S3059">
        <v>2</v>
      </c>
      <c r="T3059">
        <v>2</v>
      </c>
      <c r="U3059">
        <v>2</v>
      </c>
      <c r="V3059">
        <f>COUNTIF(tbl_General[EmployeeID],tbl_General[[#This Row],[EmployeeID]])</f>
        <v>1</v>
      </c>
    </row>
    <row r="3060" spans="1:22" x14ac:dyDescent="0.25">
      <c r="A3060">
        <v>44</v>
      </c>
      <c r="B3060" t="s">
        <v>21</v>
      </c>
      <c r="C3060" t="s">
        <v>22</v>
      </c>
      <c r="D3060" t="s">
        <v>23</v>
      </c>
      <c r="E3060">
        <v>1</v>
      </c>
      <c r="F3060">
        <v>2</v>
      </c>
      <c r="G3060" t="s">
        <v>38</v>
      </c>
      <c r="H3060">
        <v>2565</v>
      </c>
      <c r="I3060" t="s">
        <v>34</v>
      </c>
      <c r="J3060">
        <v>4</v>
      </c>
      <c r="K3060" t="s">
        <v>44</v>
      </c>
      <c r="L3060" t="s">
        <v>27</v>
      </c>
      <c r="M3060">
        <v>187110</v>
      </c>
      <c r="N3060">
        <v>2</v>
      </c>
      <c r="O3060">
        <v>12</v>
      </c>
      <c r="P3060">
        <v>1</v>
      </c>
      <c r="Q3060">
        <v>10</v>
      </c>
      <c r="R3060">
        <v>0</v>
      </c>
      <c r="S3060">
        <v>2</v>
      </c>
      <c r="T3060">
        <v>2</v>
      </c>
      <c r="U3060">
        <v>2</v>
      </c>
      <c r="V3060">
        <f>COUNTIF(tbl_General[EmployeeID],tbl_General[[#This Row],[EmployeeID]])</f>
        <v>1</v>
      </c>
    </row>
    <row r="3061" spans="1:22" x14ac:dyDescent="0.25">
      <c r="A3061">
        <v>44</v>
      </c>
      <c r="B3061" t="s">
        <v>21</v>
      </c>
      <c r="C3061" t="s">
        <v>22</v>
      </c>
      <c r="D3061" t="s">
        <v>23</v>
      </c>
      <c r="E3061">
        <v>1</v>
      </c>
      <c r="F3061">
        <v>2</v>
      </c>
      <c r="G3061" t="s">
        <v>38</v>
      </c>
      <c r="H3061">
        <v>4035</v>
      </c>
      <c r="I3061" t="s">
        <v>34</v>
      </c>
      <c r="J3061">
        <v>4</v>
      </c>
      <c r="K3061" t="s">
        <v>44</v>
      </c>
      <c r="L3061" t="s">
        <v>27</v>
      </c>
      <c r="M3061">
        <v>187110</v>
      </c>
      <c r="N3061">
        <v>2</v>
      </c>
      <c r="O3061">
        <v>12</v>
      </c>
      <c r="P3061">
        <v>1</v>
      </c>
      <c r="Q3061">
        <v>10</v>
      </c>
      <c r="R3061">
        <v>0</v>
      </c>
      <c r="S3061">
        <v>2</v>
      </c>
      <c r="T3061">
        <v>2</v>
      </c>
      <c r="U3061">
        <v>2</v>
      </c>
      <c r="V3061">
        <f>COUNTIF(tbl_General[EmployeeID],tbl_General[[#This Row],[EmployeeID]])</f>
        <v>1</v>
      </c>
    </row>
    <row r="3062" spans="1:22" x14ac:dyDescent="0.25">
      <c r="A3062">
        <v>48</v>
      </c>
      <c r="B3062" t="s">
        <v>21</v>
      </c>
      <c r="C3062" t="s">
        <v>22</v>
      </c>
      <c r="D3062" t="s">
        <v>30</v>
      </c>
      <c r="E3062">
        <v>16</v>
      </c>
      <c r="F3062">
        <v>3</v>
      </c>
      <c r="G3062" t="s">
        <v>46</v>
      </c>
      <c r="H3062">
        <v>263</v>
      </c>
      <c r="I3062" t="s">
        <v>34</v>
      </c>
      <c r="J3062">
        <v>1</v>
      </c>
      <c r="K3062" t="s">
        <v>35</v>
      </c>
      <c r="L3062" t="s">
        <v>27</v>
      </c>
      <c r="M3062">
        <v>97240</v>
      </c>
      <c r="N3062">
        <v>3</v>
      </c>
      <c r="O3062">
        <v>13</v>
      </c>
      <c r="P3062">
        <v>0</v>
      </c>
      <c r="Q3062">
        <v>12</v>
      </c>
      <c r="R3062">
        <v>2</v>
      </c>
      <c r="S3062">
        <v>2</v>
      </c>
      <c r="T3062">
        <v>2</v>
      </c>
      <c r="U3062">
        <v>2</v>
      </c>
      <c r="V3062">
        <f>COUNTIF(tbl_General[EmployeeID],tbl_General[[#This Row],[EmployeeID]])</f>
        <v>1</v>
      </c>
    </row>
    <row r="3063" spans="1:22" x14ac:dyDescent="0.25">
      <c r="A3063">
        <v>48</v>
      </c>
      <c r="B3063" t="s">
        <v>21</v>
      </c>
      <c r="C3063" t="s">
        <v>22</v>
      </c>
      <c r="D3063" t="s">
        <v>30</v>
      </c>
      <c r="E3063">
        <v>16</v>
      </c>
      <c r="F3063">
        <v>3</v>
      </c>
      <c r="G3063" t="s">
        <v>46</v>
      </c>
      <c r="H3063">
        <v>1733</v>
      </c>
      <c r="I3063" t="s">
        <v>34</v>
      </c>
      <c r="J3063">
        <v>1</v>
      </c>
      <c r="K3063" t="s">
        <v>35</v>
      </c>
      <c r="L3063" t="s">
        <v>27</v>
      </c>
      <c r="M3063">
        <v>97240</v>
      </c>
      <c r="N3063">
        <v>3</v>
      </c>
      <c r="O3063">
        <v>13</v>
      </c>
      <c r="P3063">
        <v>0</v>
      </c>
      <c r="Q3063">
        <v>12</v>
      </c>
      <c r="R3063">
        <v>2</v>
      </c>
      <c r="S3063">
        <v>2</v>
      </c>
      <c r="T3063">
        <v>2</v>
      </c>
      <c r="U3063">
        <v>2</v>
      </c>
      <c r="V3063">
        <f>COUNTIF(tbl_General[EmployeeID],tbl_General[[#This Row],[EmployeeID]])</f>
        <v>1</v>
      </c>
    </row>
    <row r="3064" spans="1:22" x14ac:dyDescent="0.25">
      <c r="A3064">
        <v>48</v>
      </c>
      <c r="B3064" t="s">
        <v>21</v>
      </c>
      <c r="C3064" t="s">
        <v>22</v>
      </c>
      <c r="D3064" t="s">
        <v>30</v>
      </c>
      <c r="E3064">
        <v>16</v>
      </c>
      <c r="F3064">
        <v>3</v>
      </c>
      <c r="G3064" t="s">
        <v>46</v>
      </c>
      <c r="H3064">
        <v>3203</v>
      </c>
      <c r="I3064" t="s">
        <v>34</v>
      </c>
      <c r="J3064">
        <v>1</v>
      </c>
      <c r="K3064" t="s">
        <v>35</v>
      </c>
      <c r="L3064" t="s">
        <v>27</v>
      </c>
      <c r="M3064">
        <v>97240</v>
      </c>
      <c r="N3064">
        <v>3</v>
      </c>
      <c r="O3064">
        <v>13</v>
      </c>
      <c r="P3064">
        <v>0</v>
      </c>
      <c r="Q3064">
        <v>12</v>
      </c>
      <c r="R3064">
        <v>2</v>
      </c>
      <c r="S3064">
        <v>2</v>
      </c>
      <c r="T3064">
        <v>2</v>
      </c>
      <c r="U3064">
        <v>2</v>
      </c>
      <c r="V3064">
        <f>COUNTIF(tbl_General[EmployeeID],tbl_General[[#This Row],[EmployeeID]])</f>
        <v>1</v>
      </c>
    </row>
    <row r="3065" spans="1:22" x14ac:dyDescent="0.25">
      <c r="A3065">
        <v>48</v>
      </c>
      <c r="B3065" t="s">
        <v>21</v>
      </c>
      <c r="C3065" t="s">
        <v>22</v>
      </c>
      <c r="D3065" t="s">
        <v>30</v>
      </c>
      <c r="E3065">
        <v>24</v>
      </c>
      <c r="F3065">
        <v>3</v>
      </c>
      <c r="G3065" t="s">
        <v>46</v>
      </c>
      <c r="H3065">
        <v>781</v>
      </c>
      <c r="I3065" t="s">
        <v>34</v>
      </c>
      <c r="J3065">
        <v>2</v>
      </c>
      <c r="K3065" t="s">
        <v>31</v>
      </c>
      <c r="L3065" t="s">
        <v>41</v>
      </c>
      <c r="M3065">
        <v>16010</v>
      </c>
      <c r="N3065">
        <v>4</v>
      </c>
      <c r="O3065">
        <v>12</v>
      </c>
      <c r="P3065">
        <v>0</v>
      </c>
      <c r="Q3065">
        <v>15</v>
      </c>
      <c r="R3065">
        <v>3</v>
      </c>
      <c r="S3065">
        <v>2</v>
      </c>
      <c r="T3065">
        <v>2</v>
      </c>
      <c r="U3065">
        <v>2</v>
      </c>
      <c r="V3065">
        <f>COUNTIF(tbl_General[EmployeeID],tbl_General[[#This Row],[EmployeeID]])</f>
        <v>1</v>
      </c>
    </row>
    <row r="3066" spans="1:22" x14ac:dyDescent="0.25">
      <c r="A3066">
        <v>48</v>
      </c>
      <c r="B3066" t="s">
        <v>21</v>
      </c>
      <c r="C3066" t="s">
        <v>22</v>
      </c>
      <c r="D3066" t="s">
        <v>30</v>
      </c>
      <c r="E3066">
        <v>24</v>
      </c>
      <c r="F3066">
        <v>3</v>
      </c>
      <c r="G3066" t="s">
        <v>46</v>
      </c>
      <c r="H3066">
        <v>2251</v>
      </c>
      <c r="I3066" t="s">
        <v>34</v>
      </c>
      <c r="J3066">
        <v>2</v>
      </c>
      <c r="K3066" t="s">
        <v>31</v>
      </c>
      <c r="L3066" t="s">
        <v>41</v>
      </c>
      <c r="M3066">
        <v>16010</v>
      </c>
      <c r="N3066">
        <v>4</v>
      </c>
      <c r="O3066">
        <v>12</v>
      </c>
      <c r="P3066">
        <v>0</v>
      </c>
      <c r="Q3066">
        <v>15</v>
      </c>
      <c r="R3066">
        <v>3</v>
      </c>
      <c r="S3066">
        <v>2</v>
      </c>
      <c r="T3066">
        <v>2</v>
      </c>
      <c r="U3066">
        <v>2</v>
      </c>
      <c r="V3066">
        <f>COUNTIF(tbl_General[EmployeeID],tbl_General[[#This Row],[EmployeeID]])</f>
        <v>1</v>
      </c>
    </row>
    <row r="3067" spans="1:22" x14ac:dyDescent="0.25">
      <c r="A3067">
        <v>48</v>
      </c>
      <c r="B3067" t="s">
        <v>21</v>
      </c>
      <c r="C3067" t="s">
        <v>22</v>
      </c>
      <c r="D3067" t="s">
        <v>30</v>
      </c>
      <c r="E3067">
        <v>24</v>
      </c>
      <c r="F3067">
        <v>3</v>
      </c>
      <c r="G3067" t="s">
        <v>46</v>
      </c>
      <c r="H3067">
        <v>3721</v>
      </c>
      <c r="I3067" t="s">
        <v>34</v>
      </c>
      <c r="J3067">
        <v>2</v>
      </c>
      <c r="K3067" t="s">
        <v>31</v>
      </c>
      <c r="L3067" t="s">
        <v>41</v>
      </c>
      <c r="M3067">
        <v>16010</v>
      </c>
      <c r="N3067">
        <v>4</v>
      </c>
      <c r="O3067">
        <v>12</v>
      </c>
      <c r="P3067">
        <v>0</v>
      </c>
      <c r="Q3067">
        <v>15</v>
      </c>
      <c r="R3067">
        <v>3</v>
      </c>
      <c r="S3067">
        <v>2</v>
      </c>
      <c r="T3067">
        <v>2</v>
      </c>
      <c r="U3067">
        <v>2</v>
      </c>
      <c r="V3067">
        <f>COUNTIF(tbl_General[EmployeeID],tbl_General[[#This Row],[EmployeeID]])</f>
        <v>1</v>
      </c>
    </row>
    <row r="3068" spans="1:22" x14ac:dyDescent="0.25">
      <c r="A3068">
        <v>53</v>
      </c>
      <c r="B3068" t="s">
        <v>28</v>
      </c>
      <c r="C3068" t="s">
        <v>22</v>
      </c>
      <c r="D3068" t="s">
        <v>30</v>
      </c>
      <c r="E3068">
        <v>18</v>
      </c>
      <c r="F3068">
        <v>3</v>
      </c>
      <c r="G3068" t="s">
        <v>38</v>
      </c>
      <c r="H3068">
        <v>1139</v>
      </c>
      <c r="I3068" t="s">
        <v>34</v>
      </c>
      <c r="J3068">
        <v>1</v>
      </c>
      <c r="K3068" t="s">
        <v>31</v>
      </c>
      <c r="L3068" t="s">
        <v>32</v>
      </c>
      <c r="M3068">
        <v>34230</v>
      </c>
      <c r="N3068">
        <v>6</v>
      </c>
      <c r="O3068">
        <v>15</v>
      </c>
      <c r="P3068">
        <v>1</v>
      </c>
      <c r="Q3068">
        <v>15</v>
      </c>
      <c r="R3068">
        <v>4</v>
      </c>
      <c r="S3068">
        <v>2</v>
      </c>
      <c r="T3068">
        <v>2</v>
      </c>
      <c r="U3068">
        <v>2</v>
      </c>
      <c r="V3068">
        <f>COUNTIF(tbl_General[EmployeeID],tbl_General[[#This Row],[EmployeeID]])</f>
        <v>1</v>
      </c>
    </row>
    <row r="3069" spans="1:22" x14ac:dyDescent="0.25">
      <c r="A3069">
        <v>53</v>
      </c>
      <c r="B3069" t="s">
        <v>28</v>
      </c>
      <c r="C3069" t="s">
        <v>22</v>
      </c>
      <c r="D3069" t="s">
        <v>30</v>
      </c>
      <c r="E3069">
        <v>18</v>
      </c>
      <c r="F3069">
        <v>3</v>
      </c>
      <c r="G3069" t="s">
        <v>38</v>
      </c>
      <c r="H3069">
        <v>2609</v>
      </c>
      <c r="I3069" t="s">
        <v>34</v>
      </c>
      <c r="J3069">
        <v>1</v>
      </c>
      <c r="K3069" t="s">
        <v>31</v>
      </c>
      <c r="L3069" t="s">
        <v>32</v>
      </c>
      <c r="M3069">
        <v>34230</v>
      </c>
      <c r="N3069">
        <v>6</v>
      </c>
      <c r="O3069">
        <v>15</v>
      </c>
      <c r="P3069">
        <v>1</v>
      </c>
      <c r="Q3069">
        <v>15</v>
      </c>
      <c r="R3069">
        <v>4</v>
      </c>
      <c r="S3069">
        <v>2</v>
      </c>
      <c r="T3069">
        <v>2</v>
      </c>
      <c r="U3069">
        <v>2</v>
      </c>
      <c r="V3069">
        <f>COUNTIF(tbl_General[EmployeeID],tbl_General[[#This Row],[EmployeeID]])</f>
        <v>1</v>
      </c>
    </row>
    <row r="3070" spans="1:22" x14ac:dyDescent="0.25">
      <c r="A3070">
        <v>53</v>
      </c>
      <c r="B3070" t="s">
        <v>28</v>
      </c>
      <c r="C3070" t="s">
        <v>22</v>
      </c>
      <c r="D3070" t="s">
        <v>30</v>
      </c>
      <c r="E3070">
        <v>18</v>
      </c>
      <c r="F3070">
        <v>3</v>
      </c>
      <c r="G3070" t="s">
        <v>38</v>
      </c>
      <c r="H3070">
        <v>4079</v>
      </c>
      <c r="I3070" t="s">
        <v>34</v>
      </c>
      <c r="J3070">
        <v>1</v>
      </c>
      <c r="K3070" t="s">
        <v>31</v>
      </c>
      <c r="L3070" t="s">
        <v>32</v>
      </c>
      <c r="M3070">
        <v>34230</v>
      </c>
      <c r="N3070">
        <v>6</v>
      </c>
      <c r="O3070">
        <v>15</v>
      </c>
      <c r="P3070">
        <v>1</v>
      </c>
      <c r="Q3070">
        <v>15</v>
      </c>
      <c r="R3070">
        <v>4</v>
      </c>
      <c r="S3070">
        <v>2</v>
      </c>
      <c r="T3070">
        <v>2</v>
      </c>
      <c r="U3070">
        <v>2</v>
      </c>
      <c r="V3070">
        <f>COUNTIF(tbl_General[EmployeeID],tbl_General[[#This Row],[EmployeeID]])</f>
        <v>1</v>
      </c>
    </row>
    <row r="3071" spans="1:22" x14ac:dyDescent="0.25">
      <c r="A3071">
        <v>51</v>
      </c>
      <c r="B3071" t="s">
        <v>21</v>
      </c>
      <c r="C3071" t="s">
        <v>22</v>
      </c>
      <c r="D3071" t="s">
        <v>30</v>
      </c>
      <c r="E3071">
        <v>1</v>
      </c>
      <c r="F3071">
        <v>4</v>
      </c>
      <c r="G3071" t="s">
        <v>24</v>
      </c>
      <c r="H3071">
        <v>1018</v>
      </c>
      <c r="I3071" t="s">
        <v>25</v>
      </c>
      <c r="J3071">
        <v>1</v>
      </c>
      <c r="K3071" t="s">
        <v>44</v>
      </c>
      <c r="L3071" t="s">
        <v>27</v>
      </c>
      <c r="M3071">
        <v>40330</v>
      </c>
      <c r="N3071">
        <v>2</v>
      </c>
      <c r="O3071">
        <v>14</v>
      </c>
      <c r="P3071">
        <v>0</v>
      </c>
      <c r="Q3071">
        <v>15</v>
      </c>
      <c r="R3071">
        <v>2</v>
      </c>
      <c r="S3071">
        <v>2</v>
      </c>
      <c r="T3071">
        <v>2</v>
      </c>
      <c r="U3071">
        <v>2</v>
      </c>
      <c r="V3071">
        <f>COUNTIF(tbl_General[EmployeeID],tbl_General[[#This Row],[EmployeeID]])</f>
        <v>1</v>
      </c>
    </row>
    <row r="3072" spans="1:22" x14ac:dyDescent="0.25">
      <c r="A3072">
        <v>51</v>
      </c>
      <c r="B3072" t="s">
        <v>21</v>
      </c>
      <c r="C3072" t="s">
        <v>22</v>
      </c>
      <c r="D3072" t="s">
        <v>30</v>
      </c>
      <c r="E3072">
        <v>1</v>
      </c>
      <c r="F3072">
        <v>4</v>
      </c>
      <c r="G3072" t="s">
        <v>24</v>
      </c>
      <c r="H3072">
        <v>2488</v>
      </c>
      <c r="I3072" t="s">
        <v>25</v>
      </c>
      <c r="J3072">
        <v>1</v>
      </c>
      <c r="K3072" t="s">
        <v>44</v>
      </c>
      <c r="L3072" t="s">
        <v>27</v>
      </c>
      <c r="M3072">
        <v>40330</v>
      </c>
      <c r="N3072">
        <v>2</v>
      </c>
      <c r="O3072">
        <v>14</v>
      </c>
      <c r="P3072">
        <v>0</v>
      </c>
      <c r="Q3072">
        <v>15</v>
      </c>
      <c r="R3072">
        <v>2</v>
      </c>
      <c r="S3072">
        <v>2</v>
      </c>
      <c r="T3072">
        <v>2</v>
      </c>
      <c r="U3072">
        <v>2</v>
      </c>
      <c r="V3072">
        <f>COUNTIF(tbl_General[EmployeeID],tbl_General[[#This Row],[EmployeeID]])</f>
        <v>1</v>
      </c>
    </row>
    <row r="3073" spans="1:22" x14ac:dyDescent="0.25">
      <c r="A3073">
        <v>51</v>
      </c>
      <c r="B3073" t="s">
        <v>21</v>
      </c>
      <c r="C3073" t="s">
        <v>22</v>
      </c>
      <c r="D3073" t="s">
        <v>30</v>
      </c>
      <c r="E3073">
        <v>1</v>
      </c>
      <c r="F3073">
        <v>4</v>
      </c>
      <c r="G3073" t="s">
        <v>24</v>
      </c>
      <c r="H3073">
        <v>3958</v>
      </c>
      <c r="I3073" t="s">
        <v>25</v>
      </c>
      <c r="J3073">
        <v>1</v>
      </c>
      <c r="K3073" t="s">
        <v>44</v>
      </c>
      <c r="L3073" t="s">
        <v>27</v>
      </c>
      <c r="M3073">
        <v>40330</v>
      </c>
      <c r="N3073">
        <v>2</v>
      </c>
      <c r="O3073">
        <v>14</v>
      </c>
      <c r="P3073">
        <v>0</v>
      </c>
      <c r="Q3073">
        <v>15</v>
      </c>
      <c r="R3073">
        <v>2</v>
      </c>
      <c r="S3073">
        <v>2</v>
      </c>
      <c r="T3073">
        <v>2</v>
      </c>
      <c r="U3073">
        <v>2</v>
      </c>
      <c r="V3073">
        <f>COUNTIF(tbl_General[EmployeeID],tbl_General[[#This Row],[EmployeeID]])</f>
        <v>1</v>
      </c>
    </row>
    <row r="3074" spans="1:22" x14ac:dyDescent="0.25">
      <c r="A3074">
        <v>36</v>
      </c>
      <c r="B3074" t="s">
        <v>28</v>
      </c>
      <c r="C3074" t="s">
        <v>22</v>
      </c>
      <c r="D3074" t="s">
        <v>30</v>
      </c>
      <c r="E3074">
        <v>1</v>
      </c>
      <c r="F3074">
        <v>3</v>
      </c>
      <c r="G3074" t="s">
        <v>38</v>
      </c>
      <c r="H3074">
        <v>979</v>
      </c>
      <c r="I3074" t="s">
        <v>34</v>
      </c>
      <c r="J3074">
        <v>2</v>
      </c>
      <c r="K3074" t="s">
        <v>42</v>
      </c>
      <c r="L3074" t="s">
        <v>41</v>
      </c>
      <c r="M3074">
        <v>33760</v>
      </c>
      <c r="N3074">
        <v>5</v>
      </c>
      <c r="O3074">
        <v>20</v>
      </c>
      <c r="P3074">
        <v>0</v>
      </c>
      <c r="Q3074">
        <v>16</v>
      </c>
      <c r="R3074">
        <v>3</v>
      </c>
      <c r="S3074">
        <v>2</v>
      </c>
      <c r="T3074">
        <v>2</v>
      </c>
      <c r="U3074">
        <v>2</v>
      </c>
      <c r="V3074">
        <f>COUNTIF(tbl_General[EmployeeID],tbl_General[[#This Row],[EmployeeID]])</f>
        <v>1</v>
      </c>
    </row>
    <row r="3075" spans="1:22" x14ac:dyDescent="0.25">
      <c r="A3075">
        <v>36</v>
      </c>
      <c r="B3075" t="s">
        <v>28</v>
      </c>
      <c r="C3075" t="s">
        <v>22</v>
      </c>
      <c r="D3075" t="s">
        <v>30</v>
      </c>
      <c r="E3075">
        <v>1</v>
      </c>
      <c r="F3075">
        <v>3</v>
      </c>
      <c r="G3075" t="s">
        <v>38</v>
      </c>
      <c r="H3075">
        <v>2449</v>
      </c>
      <c r="I3075" t="s">
        <v>34</v>
      </c>
      <c r="J3075">
        <v>2</v>
      </c>
      <c r="K3075" t="s">
        <v>42</v>
      </c>
      <c r="L3075" t="s">
        <v>41</v>
      </c>
      <c r="M3075">
        <v>33760</v>
      </c>
      <c r="N3075">
        <v>5</v>
      </c>
      <c r="O3075">
        <v>20</v>
      </c>
      <c r="P3075">
        <v>0</v>
      </c>
      <c r="Q3075">
        <v>16</v>
      </c>
      <c r="R3075">
        <v>3</v>
      </c>
      <c r="S3075">
        <v>2</v>
      </c>
      <c r="T3075">
        <v>2</v>
      </c>
      <c r="U3075">
        <v>2</v>
      </c>
      <c r="V3075">
        <f>COUNTIF(tbl_General[EmployeeID],tbl_General[[#This Row],[EmployeeID]])</f>
        <v>1</v>
      </c>
    </row>
    <row r="3076" spans="1:22" x14ac:dyDescent="0.25">
      <c r="A3076">
        <v>36</v>
      </c>
      <c r="B3076" t="s">
        <v>28</v>
      </c>
      <c r="C3076" t="s">
        <v>22</v>
      </c>
      <c r="D3076" t="s">
        <v>30</v>
      </c>
      <c r="E3076">
        <v>1</v>
      </c>
      <c r="F3076">
        <v>3</v>
      </c>
      <c r="G3076" t="s">
        <v>38</v>
      </c>
      <c r="H3076">
        <v>3919</v>
      </c>
      <c r="I3076" t="s">
        <v>34</v>
      </c>
      <c r="J3076">
        <v>2</v>
      </c>
      <c r="K3076" t="s">
        <v>42</v>
      </c>
      <c r="L3076" t="s">
        <v>41</v>
      </c>
      <c r="M3076">
        <v>33760</v>
      </c>
      <c r="N3076">
        <v>5</v>
      </c>
      <c r="O3076">
        <v>20</v>
      </c>
      <c r="P3076">
        <v>0</v>
      </c>
      <c r="Q3076">
        <v>16</v>
      </c>
      <c r="R3076">
        <v>3</v>
      </c>
      <c r="S3076">
        <v>2</v>
      </c>
      <c r="T3076">
        <v>2</v>
      </c>
      <c r="U3076">
        <v>2</v>
      </c>
      <c r="V3076">
        <f>COUNTIF(tbl_General[EmployeeID],tbl_General[[#This Row],[EmployeeID]])</f>
        <v>1</v>
      </c>
    </row>
    <row r="3077" spans="1:22" x14ac:dyDescent="0.25">
      <c r="A3077">
        <v>50</v>
      </c>
      <c r="B3077" t="s">
        <v>21</v>
      </c>
      <c r="C3077" t="s">
        <v>29</v>
      </c>
      <c r="D3077" t="s">
        <v>30</v>
      </c>
      <c r="E3077">
        <v>19</v>
      </c>
      <c r="F3077">
        <v>4</v>
      </c>
      <c r="G3077" t="s">
        <v>24</v>
      </c>
      <c r="H3077">
        <v>1344</v>
      </c>
      <c r="I3077" t="s">
        <v>34</v>
      </c>
      <c r="J3077">
        <v>2</v>
      </c>
      <c r="K3077" t="s">
        <v>35</v>
      </c>
      <c r="L3077" t="s">
        <v>32</v>
      </c>
      <c r="M3077">
        <v>53770</v>
      </c>
      <c r="N3077">
        <v>4</v>
      </c>
      <c r="O3077">
        <v>14</v>
      </c>
      <c r="P3077">
        <v>1</v>
      </c>
      <c r="Q3077">
        <v>16</v>
      </c>
      <c r="R3077">
        <v>3</v>
      </c>
      <c r="S3077">
        <v>2</v>
      </c>
      <c r="T3077">
        <v>2</v>
      </c>
      <c r="U3077">
        <v>1</v>
      </c>
      <c r="V3077">
        <f>COUNTIF(tbl_General[EmployeeID],tbl_General[[#This Row],[EmployeeID]])</f>
        <v>1</v>
      </c>
    </row>
    <row r="3078" spans="1:22" x14ac:dyDescent="0.25">
      <c r="A3078">
        <v>50</v>
      </c>
      <c r="B3078" t="s">
        <v>21</v>
      </c>
      <c r="C3078" t="s">
        <v>29</v>
      </c>
      <c r="D3078" t="s">
        <v>30</v>
      </c>
      <c r="E3078">
        <v>19</v>
      </c>
      <c r="F3078">
        <v>4</v>
      </c>
      <c r="G3078" t="s">
        <v>24</v>
      </c>
      <c r="H3078">
        <v>2814</v>
      </c>
      <c r="I3078" t="s">
        <v>34</v>
      </c>
      <c r="J3078">
        <v>2</v>
      </c>
      <c r="K3078" t="s">
        <v>35</v>
      </c>
      <c r="L3078" t="s">
        <v>32</v>
      </c>
      <c r="M3078">
        <v>53770</v>
      </c>
      <c r="N3078">
        <v>4</v>
      </c>
      <c r="O3078">
        <v>14</v>
      </c>
      <c r="P3078">
        <v>1</v>
      </c>
      <c r="Q3078">
        <v>16</v>
      </c>
      <c r="R3078">
        <v>3</v>
      </c>
      <c r="S3078">
        <v>2</v>
      </c>
      <c r="T3078">
        <v>2</v>
      </c>
      <c r="U3078">
        <v>1</v>
      </c>
      <c r="V3078">
        <f>COUNTIF(tbl_General[EmployeeID],tbl_General[[#This Row],[EmployeeID]])</f>
        <v>1</v>
      </c>
    </row>
    <row r="3079" spans="1:22" x14ac:dyDescent="0.25">
      <c r="A3079">
        <v>50</v>
      </c>
      <c r="B3079" t="s">
        <v>21</v>
      </c>
      <c r="C3079" t="s">
        <v>29</v>
      </c>
      <c r="D3079" t="s">
        <v>30</v>
      </c>
      <c r="E3079">
        <v>19</v>
      </c>
      <c r="F3079">
        <v>4</v>
      </c>
      <c r="G3079" t="s">
        <v>24</v>
      </c>
      <c r="H3079">
        <v>4284</v>
      </c>
      <c r="I3079" t="s">
        <v>34</v>
      </c>
      <c r="J3079">
        <v>2</v>
      </c>
      <c r="K3079" t="s">
        <v>35</v>
      </c>
      <c r="L3079" t="s">
        <v>32</v>
      </c>
      <c r="M3079">
        <v>53770</v>
      </c>
      <c r="N3079">
        <v>4</v>
      </c>
      <c r="O3079">
        <v>14</v>
      </c>
      <c r="P3079">
        <v>1</v>
      </c>
      <c r="Q3079">
        <v>16</v>
      </c>
      <c r="R3079">
        <v>3</v>
      </c>
      <c r="S3079">
        <v>2</v>
      </c>
      <c r="T3079">
        <v>2</v>
      </c>
      <c r="U3079">
        <v>1</v>
      </c>
      <c r="V3079">
        <f>COUNTIF(tbl_General[EmployeeID],tbl_General[[#This Row],[EmployeeID]])</f>
        <v>1</v>
      </c>
    </row>
    <row r="3080" spans="1:22" x14ac:dyDescent="0.25">
      <c r="A3080">
        <v>44</v>
      </c>
      <c r="B3080" t="s">
        <v>21</v>
      </c>
      <c r="C3080" t="s">
        <v>29</v>
      </c>
      <c r="D3080" t="s">
        <v>30</v>
      </c>
      <c r="E3080">
        <v>5</v>
      </c>
      <c r="F3080">
        <v>2</v>
      </c>
      <c r="G3080" t="s">
        <v>38</v>
      </c>
      <c r="H3080">
        <v>805</v>
      </c>
      <c r="I3080" t="s">
        <v>25</v>
      </c>
      <c r="J3080">
        <v>2</v>
      </c>
      <c r="K3080" t="s">
        <v>31</v>
      </c>
      <c r="L3080" t="s">
        <v>32</v>
      </c>
      <c r="M3080">
        <v>171590</v>
      </c>
      <c r="N3080">
        <v>5</v>
      </c>
      <c r="O3080">
        <v>22</v>
      </c>
      <c r="P3080">
        <v>1</v>
      </c>
      <c r="Q3080">
        <v>16</v>
      </c>
      <c r="R3080">
        <v>1</v>
      </c>
      <c r="S3080">
        <v>2</v>
      </c>
      <c r="T3080">
        <v>2</v>
      </c>
      <c r="U3080">
        <v>2</v>
      </c>
      <c r="V3080">
        <f>COUNTIF(tbl_General[EmployeeID],tbl_General[[#This Row],[EmployeeID]])</f>
        <v>1</v>
      </c>
    </row>
    <row r="3081" spans="1:22" x14ac:dyDescent="0.25">
      <c r="A3081">
        <v>44</v>
      </c>
      <c r="B3081" t="s">
        <v>21</v>
      </c>
      <c r="C3081" t="s">
        <v>29</v>
      </c>
      <c r="D3081" t="s">
        <v>30</v>
      </c>
      <c r="E3081">
        <v>5</v>
      </c>
      <c r="F3081">
        <v>2</v>
      </c>
      <c r="G3081" t="s">
        <v>38</v>
      </c>
      <c r="H3081">
        <v>2275</v>
      </c>
      <c r="I3081" t="s">
        <v>25</v>
      </c>
      <c r="J3081">
        <v>2</v>
      </c>
      <c r="K3081" t="s">
        <v>31</v>
      </c>
      <c r="L3081" t="s">
        <v>32</v>
      </c>
      <c r="M3081">
        <v>171590</v>
      </c>
      <c r="N3081">
        <v>5</v>
      </c>
      <c r="O3081">
        <v>22</v>
      </c>
      <c r="P3081">
        <v>1</v>
      </c>
      <c r="Q3081">
        <v>16</v>
      </c>
      <c r="R3081">
        <v>1</v>
      </c>
      <c r="S3081">
        <v>2</v>
      </c>
      <c r="T3081">
        <v>2</v>
      </c>
      <c r="U3081">
        <v>2</v>
      </c>
      <c r="V3081">
        <f>COUNTIF(tbl_General[EmployeeID],tbl_General[[#This Row],[EmployeeID]])</f>
        <v>1</v>
      </c>
    </row>
    <row r="3082" spans="1:22" x14ac:dyDescent="0.25">
      <c r="A3082">
        <v>44</v>
      </c>
      <c r="B3082" t="s">
        <v>21</v>
      </c>
      <c r="C3082" t="s">
        <v>29</v>
      </c>
      <c r="D3082" t="s">
        <v>30</v>
      </c>
      <c r="E3082">
        <v>5</v>
      </c>
      <c r="F3082">
        <v>2</v>
      </c>
      <c r="G3082" t="s">
        <v>38</v>
      </c>
      <c r="H3082">
        <v>3745</v>
      </c>
      <c r="I3082" t="s">
        <v>25</v>
      </c>
      <c r="J3082">
        <v>2</v>
      </c>
      <c r="K3082" t="s">
        <v>31</v>
      </c>
      <c r="L3082" t="s">
        <v>32</v>
      </c>
      <c r="M3082">
        <v>171590</v>
      </c>
      <c r="N3082">
        <v>5</v>
      </c>
      <c r="O3082">
        <v>22</v>
      </c>
      <c r="P3082">
        <v>1</v>
      </c>
      <c r="Q3082">
        <v>16</v>
      </c>
      <c r="R3082">
        <v>1</v>
      </c>
      <c r="S3082">
        <v>2</v>
      </c>
      <c r="T3082">
        <v>2</v>
      </c>
      <c r="U3082">
        <v>2</v>
      </c>
      <c r="V3082">
        <f>COUNTIF(tbl_General[EmployeeID],tbl_General[[#This Row],[EmployeeID]])</f>
        <v>1</v>
      </c>
    </row>
    <row r="3083" spans="1:22" x14ac:dyDescent="0.25">
      <c r="A3083">
        <v>49</v>
      </c>
      <c r="B3083" t="s">
        <v>21</v>
      </c>
      <c r="C3083" t="s">
        <v>22</v>
      </c>
      <c r="D3083" t="s">
        <v>30</v>
      </c>
      <c r="E3083">
        <v>2</v>
      </c>
      <c r="F3083">
        <v>4</v>
      </c>
      <c r="G3083" t="s">
        <v>38</v>
      </c>
      <c r="H3083">
        <v>935</v>
      </c>
      <c r="I3083" t="s">
        <v>34</v>
      </c>
      <c r="J3083">
        <v>1</v>
      </c>
      <c r="K3083" t="s">
        <v>40</v>
      </c>
      <c r="L3083" t="s">
        <v>41</v>
      </c>
      <c r="M3083">
        <v>42270</v>
      </c>
      <c r="N3083">
        <v>4</v>
      </c>
      <c r="O3083">
        <v>18</v>
      </c>
      <c r="P3083">
        <v>0</v>
      </c>
      <c r="Q3083">
        <v>17</v>
      </c>
      <c r="R3083">
        <v>3</v>
      </c>
      <c r="S3083">
        <v>2</v>
      </c>
      <c r="T3083">
        <v>2</v>
      </c>
      <c r="U3083">
        <v>2</v>
      </c>
      <c r="V3083">
        <f>COUNTIF(tbl_General[EmployeeID],tbl_General[[#This Row],[EmployeeID]])</f>
        <v>1</v>
      </c>
    </row>
    <row r="3084" spans="1:22" x14ac:dyDescent="0.25">
      <c r="A3084">
        <v>49</v>
      </c>
      <c r="B3084" t="s">
        <v>21</v>
      </c>
      <c r="C3084" t="s">
        <v>22</v>
      </c>
      <c r="D3084" t="s">
        <v>30</v>
      </c>
      <c r="E3084">
        <v>2</v>
      </c>
      <c r="F3084">
        <v>4</v>
      </c>
      <c r="G3084" t="s">
        <v>38</v>
      </c>
      <c r="H3084">
        <v>2405</v>
      </c>
      <c r="I3084" t="s">
        <v>34</v>
      </c>
      <c r="J3084">
        <v>1</v>
      </c>
      <c r="K3084" t="s">
        <v>40</v>
      </c>
      <c r="L3084" t="s">
        <v>41</v>
      </c>
      <c r="M3084">
        <v>42270</v>
      </c>
      <c r="N3084">
        <v>4</v>
      </c>
      <c r="O3084">
        <v>18</v>
      </c>
      <c r="P3084">
        <v>0</v>
      </c>
      <c r="Q3084">
        <v>17</v>
      </c>
      <c r="R3084">
        <v>3</v>
      </c>
      <c r="S3084">
        <v>2</v>
      </c>
      <c r="T3084">
        <v>2</v>
      </c>
      <c r="U3084">
        <v>2</v>
      </c>
      <c r="V3084">
        <f>COUNTIF(tbl_General[EmployeeID],tbl_General[[#This Row],[EmployeeID]])</f>
        <v>1</v>
      </c>
    </row>
    <row r="3085" spans="1:22" x14ac:dyDescent="0.25">
      <c r="A3085">
        <v>49</v>
      </c>
      <c r="B3085" t="s">
        <v>21</v>
      </c>
      <c r="C3085" t="s">
        <v>22</v>
      </c>
      <c r="D3085" t="s">
        <v>30</v>
      </c>
      <c r="E3085">
        <v>2</v>
      </c>
      <c r="F3085">
        <v>4</v>
      </c>
      <c r="G3085" t="s">
        <v>38</v>
      </c>
      <c r="H3085">
        <v>3875</v>
      </c>
      <c r="I3085" t="s">
        <v>34</v>
      </c>
      <c r="J3085">
        <v>1</v>
      </c>
      <c r="K3085" t="s">
        <v>40</v>
      </c>
      <c r="L3085" t="s">
        <v>41</v>
      </c>
      <c r="M3085">
        <v>42270</v>
      </c>
      <c r="N3085">
        <v>4</v>
      </c>
      <c r="O3085">
        <v>18</v>
      </c>
      <c r="P3085">
        <v>0</v>
      </c>
      <c r="Q3085">
        <v>17</v>
      </c>
      <c r="R3085">
        <v>3</v>
      </c>
      <c r="S3085">
        <v>2</v>
      </c>
      <c r="T3085">
        <v>2</v>
      </c>
      <c r="U3085">
        <v>2</v>
      </c>
      <c r="V3085">
        <f>COUNTIF(tbl_General[EmployeeID],tbl_General[[#This Row],[EmployeeID]])</f>
        <v>1</v>
      </c>
    </row>
    <row r="3086" spans="1:22" x14ac:dyDescent="0.25">
      <c r="A3086">
        <v>56</v>
      </c>
      <c r="B3086" t="s">
        <v>21</v>
      </c>
      <c r="C3086" t="s">
        <v>22</v>
      </c>
      <c r="D3086" t="s">
        <v>30</v>
      </c>
      <c r="E3086">
        <v>4</v>
      </c>
      <c r="F3086">
        <v>3</v>
      </c>
      <c r="G3086" t="s">
        <v>24</v>
      </c>
      <c r="H3086">
        <v>1388</v>
      </c>
      <c r="I3086" t="s">
        <v>34</v>
      </c>
      <c r="J3086">
        <v>4</v>
      </c>
      <c r="K3086" t="s">
        <v>44</v>
      </c>
      <c r="L3086" t="s">
        <v>41</v>
      </c>
      <c r="M3086">
        <v>25870</v>
      </c>
      <c r="N3086">
        <v>4</v>
      </c>
      <c r="O3086">
        <v>12</v>
      </c>
      <c r="P3086">
        <v>0</v>
      </c>
      <c r="Q3086">
        <v>19</v>
      </c>
      <c r="R3086">
        <v>2</v>
      </c>
      <c r="S3086">
        <v>2</v>
      </c>
      <c r="T3086">
        <v>2</v>
      </c>
      <c r="U3086">
        <v>2</v>
      </c>
      <c r="V3086">
        <f>COUNTIF(tbl_General[EmployeeID],tbl_General[[#This Row],[EmployeeID]])</f>
        <v>1</v>
      </c>
    </row>
    <row r="3087" spans="1:22" x14ac:dyDescent="0.25">
      <c r="A3087">
        <v>56</v>
      </c>
      <c r="B3087" t="s">
        <v>21</v>
      </c>
      <c r="C3087" t="s">
        <v>22</v>
      </c>
      <c r="D3087" t="s">
        <v>30</v>
      </c>
      <c r="E3087">
        <v>4</v>
      </c>
      <c r="F3087">
        <v>3</v>
      </c>
      <c r="G3087" t="s">
        <v>24</v>
      </c>
      <c r="H3087">
        <v>2858</v>
      </c>
      <c r="I3087" t="s">
        <v>34</v>
      </c>
      <c r="J3087">
        <v>4</v>
      </c>
      <c r="K3087" t="s">
        <v>44</v>
      </c>
      <c r="L3087" t="s">
        <v>41</v>
      </c>
      <c r="M3087">
        <v>25870</v>
      </c>
      <c r="N3087">
        <v>4</v>
      </c>
      <c r="O3087">
        <v>12</v>
      </c>
      <c r="P3087">
        <v>0</v>
      </c>
      <c r="Q3087">
        <v>19</v>
      </c>
      <c r="R3087">
        <v>2</v>
      </c>
      <c r="S3087">
        <v>2</v>
      </c>
      <c r="T3087">
        <v>2</v>
      </c>
      <c r="U3087">
        <v>2</v>
      </c>
      <c r="V3087">
        <f>COUNTIF(tbl_General[EmployeeID],tbl_General[[#This Row],[EmployeeID]])</f>
        <v>1</v>
      </c>
    </row>
    <row r="3088" spans="1:22" x14ac:dyDescent="0.25">
      <c r="A3088">
        <v>56</v>
      </c>
      <c r="B3088" t="s">
        <v>21</v>
      </c>
      <c r="C3088" t="s">
        <v>22</v>
      </c>
      <c r="D3088" t="s">
        <v>30</v>
      </c>
      <c r="E3088">
        <v>4</v>
      </c>
      <c r="F3088">
        <v>3</v>
      </c>
      <c r="G3088" t="s">
        <v>24</v>
      </c>
      <c r="H3088">
        <v>4328</v>
      </c>
      <c r="I3088" t="s">
        <v>34</v>
      </c>
      <c r="J3088">
        <v>4</v>
      </c>
      <c r="K3088" t="s">
        <v>44</v>
      </c>
      <c r="L3088" t="s">
        <v>41</v>
      </c>
      <c r="M3088">
        <v>25870</v>
      </c>
      <c r="N3088">
        <v>4</v>
      </c>
      <c r="O3088">
        <v>12</v>
      </c>
      <c r="P3088">
        <v>0</v>
      </c>
      <c r="Q3088">
        <v>19</v>
      </c>
      <c r="R3088">
        <v>2</v>
      </c>
      <c r="S3088">
        <v>2</v>
      </c>
      <c r="T3088">
        <v>2</v>
      </c>
      <c r="U3088">
        <v>2</v>
      </c>
      <c r="V3088">
        <f>COUNTIF(tbl_General[EmployeeID],tbl_General[[#This Row],[EmployeeID]])</f>
        <v>1</v>
      </c>
    </row>
    <row r="3089" spans="1:22" x14ac:dyDescent="0.25">
      <c r="A3089">
        <v>48</v>
      </c>
      <c r="B3089" t="s">
        <v>21</v>
      </c>
      <c r="C3089" t="s">
        <v>22</v>
      </c>
      <c r="D3089" t="s">
        <v>37</v>
      </c>
      <c r="E3089">
        <v>2</v>
      </c>
      <c r="F3089">
        <v>4</v>
      </c>
      <c r="G3089" t="s">
        <v>38</v>
      </c>
      <c r="H3089">
        <v>478</v>
      </c>
      <c r="I3089" t="s">
        <v>34</v>
      </c>
      <c r="J3089">
        <v>2</v>
      </c>
      <c r="K3089" t="s">
        <v>35</v>
      </c>
      <c r="L3089" t="s">
        <v>32</v>
      </c>
      <c r="M3089">
        <v>45540</v>
      </c>
      <c r="N3089">
        <v>2</v>
      </c>
      <c r="O3089">
        <v>11</v>
      </c>
      <c r="P3089">
        <v>2</v>
      </c>
      <c r="Q3089">
        <v>19</v>
      </c>
      <c r="R3089">
        <v>3</v>
      </c>
      <c r="S3089">
        <v>2</v>
      </c>
      <c r="T3089">
        <v>2</v>
      </c>
      <c r="U3089">
        <v>2</v>
      </c>
      <c r="V3089">
        <f>COUNTIF(tbl_General[EmployeeID],tbl_General[[#This Row],[EmployeeID]])</f>
        <v>1</v>
      </c>
    </row>
    <row r="3090" spans="1:22" x14ac:dyDescent="0.25">
      <c r="A3090">
        <v>48</v>
      </c>
      <c r="B3090" t="s">
        <v>21</v>
      </c>
      <c r="C3090" t="s">
        <v>22</v>
      </c>
      <c r="D3090" t="s">
        <v>37</v>
      </c>
      <c r="E3090">
        <v>2</v>
      </c>
      <c r="F3090">
        <v>4</v>
      </c>
      <c r="G3090" t="s">
        <v>38</v>
      </c>
      <c r="H3090">
        <v>1948</v>
      </c>
      <c r="I3090" t="s">
        <v>34</v>
      </c>
      <c r="J3090">
        <v>2</v>
      </c>
      <c r="K3090" t="s">
        <v>35</v>
      </c>
      <c r="L3090" t="s">
        <v>32</v>
      </c>
      <c r="M3090">
        <v>45540</v>
      </c>
      <c r="N3090">
        <v>2</v>
      </c>
      <c r="O3090">
        <v>11</v>
      </c>
      <c r="P3090">
        <v>2</v>
      </c>
      <c r="Q3090">
        <v>19</v>
      </c>
      <c r="R3090">
        <v>3</v>
      </c>
      <c r="S3090">
        <v>2</v>
      </c>
      <c r="T3090">
        <v>2</v>
      </c>
      <c r="U3090">
        <v>2</v>
      </c>
      <c r="V3090">
        <f>COUNTIF(tbl_General[EmployeeID],tbl_General[[#This Row],[EmployeeID]])</f>
        <v>1</v>
      </c>
    </row>
    <row r="3091" spans="1:22" x14ac:dyDescent="0.25">
      <c r="A3091">
        <v>48</v>
      </c>
      <c r="B3091" t="s">
        <v>21</v>
      </c>
      <c r="C3091" t="s">
        <v>22</v>
      </c>
      <c r="D3091" t="s">
        <v>37</v>
      </c>
      <c r="E3091">
        <v>2</v>
      </c>
      <c r="F3091">
        <v>4</v>
      </c>
      <c r="G3091" t="s">
        <v>38</v>
      </c>
      <c r="H3091">
        <v>3418</v>
      </c>
      <c r="I3091" t="s">
        <v>34</v>
      </c>
      <c r="J3091">
        <v>2</v>
      </c>
      <c r="K3091" t="s">
        <v>35</v>
      </c>
      <c r="L3091" t="s">
        <v>32</v>
      </c>
      <c r="M3091">
        <v>45540</v>
      </c>
      <c r="N3091">
        <v>2</v>
      </c>
      <c r="O3091">
        <v>11</v>
      </c>
      <c r="P3091">
        <v>2</v>
      </c>
      <c r="Q3091">
        <v>19</v>
      </c>
      <c r="R3091">
        <v>3</v>
      </c>
      <c r="S3091">
        <v>2</v>
      </c>
      <c r="T3091">
        <v>2</v>
      </c>
      <c r="U3091">
        <v>2</v>
      </c>
      <c r="V3091">
        <f>COUNTIF(tbl_General[EmployeeID],tbl_General[[#This Row],[EmployeeID]])</f>
        <v>1</v>
      </c>
    </row>
    <row r="3092" spans="1:22" x14ac:dyDescent="0.25">
      <c r="A3092">
        <v>53</v>
      </c>
      <c r="B3092" t="s">
        <v>21</v>
      </c>
      <c r="C3092" t="s">
        <v>22</v>
      </c>
      <c r="D3092" t="s">
        <v>30</v>
      </c>
      <c r="E3092">
        <v>9</v>
      </c>
      <c r="F3092">
        <v>3</v>
      </c>
      <c r="G3092" t="s">
        <v>24</v>
      </c>
      <c r="H3092">
        <v>299</v>
      </c>
      <c r="I3092" t="s">
        <v>25</v>
      </c>
      <c r="J3092">
        <v>3</v>
      </c>
      <c r="K3092" t="s">
        <v>40</v>
      </c>
      <c r="L3092" t="s">
        <v>32</v>
      </c>
      <c r="M3092">
        <v>48090</v>
      </c>
      <c r="N3092">
        <v>2</v>
      </c>
      <c r="O3092">
        <v>18</v>
      </c>
      <c r="P3092">
        <v>0</v>
      </c>
      <c r="Q3092">
        <v>19</v>
      </c>
      <c r="R3092">
        <v>2</v>
      </c>
      <c r="S3092">
        <v>2</v>
      </c>
      <c r="T3092">
        <v>2</v>
      </c>
      <c r="U3092">
        <v>2</v>
      </c>
      <c r="V3092">
        <f>COUNTIF(tbl_General[EmployeeID],tbl_General[[#This Row],[EmployeeID]])</f>
        <v>1</v>
      </c>
    </row>
    <row r="3093" spans="1:22" x14ac:dyDescent="0.25">
      <c r="A3093">
        <v>53</v>
      </c>
      <c r="B3093" t="s">
        <v>21</v>
      </c>
      <c r="C3093" t="s">
        <v>22</v>
      </c>
      <c r="D3093" t="s">
        <v>30</v>
      </c>
      <c r="E3093">
        <v>9</v>
      </c>
      <c r="F3093">
        <v>3</v>
      </c>
      <c r="G3093" t="s">
        <v>24</v>
      </c>
      <c r="H3093">
        <v>1769</v>
      </c>
      <c r="I3093" t="s">
        <v>25</v>
      </c>
      <c r="J3093">
        <v>3</v>
      </c>
      <c r="K3093" t="s">
        <v>40</v>
      </c>
      <c r="L3093" t="s">
        <v>32</v>
      </c>
      <c r="M3093">
        <v>48090</v>
      </c>
      <c r="N3093">
        <v>2</v>
      </c>
      <c r="O3093">
        <v>18</v>
      </c>
      <c r="P3093">
        <v>0</v>
      </c>
      <c r="Q3093">
        <v>19</v>
      </c>
      <c r="R3093">
        <v>2</v>
      </c>
      <c r="S3093">
        <v>2</v>
      </c>
      <c r="T3093">
        <v>2</v>
      </c>
      <c r="U3093">
        <v>2</v>
      </c>
      <c r="V3093">
        <f>COUNTIF(tbl_General[EmployeeID],tbl_General[[#This Row],[EmployeeID]])</f>
        <v>1</v>
      </c>
    </row>
    <row r="3094" spans="1:22" x14ac:dyDescent="0.25">
      <c r="A3094">
        <v>53</v>
      </c>
      <c r="B3094" t="s">
        <v>21</v>
      </c>
      <c r="C3094" t="s">
        <v>22</v>
      </c>
      <c r="D3094" t="s">
        <v>30</v>
      </c>
      <c r="E3094">
        <v>9</v>
      </c>
      <c r="F3094">
        <v>3</v>
      </c>
      <c r="G3094" t="s">
        <v>24</v>
      </c>
      <c r="H3094">
        <v>3239</v>
      </c>
      <c r="I3094" t="s">
        <v>25</v>
      </c>
      <c r="J3094">
        <v>3</v>
      </c>
      <c r="K3094" t="s">
        <v>40</v>
      </c>
      <c r="L3094" t="s">
        <v>32</v>
      </c>
      <c r="M3094">
        <v>48090</v>
      </c>
      <c r="N3094">
        <v>2</v>
      </c>
      <c r="O3094">
        <v>18</v>
      </c>
      <c r="P3094">
        <v>0</v>
      </c>
      <c r="Q3094">
        <v>19</v>
      </c>
      <c r="R3094">
        <v>2</v>
      </c>
      <c r="S3094">
        <v>2</v>
      </c>
      <c r="T3094">
        <v>2</v>
      </c>
      <c r="U3094">
        <v>2</v>
      </c>
      <c r="V3094">
        <f>COUNTIF(tbl_General[EmployeeID],tbl_General[[#This Row],[EmployeeID]])</f>
        <v>1</v>
      </c>
    </row>
    <row r="3095" spans="1:22" x14ac:dyDescent="0.25">
      <c r="A3095">
        <v>46</v>
      </c>
      <c r="B3095" t="s">
        <v>21</v>
      </c>
      <c r="C3095" t="s">
        <v>22</v>
      </c>
      <c r="D3095" t="s">
        <v>23</v>
      </c>
      <c r="E3095">
        <v>2</v>
      </c>
      <c r="F3095">
        <v>3</v>
      </c>
      <c r="G3095" t="s">
        <v>24</v>
      </c>
      <c r="H3095">
        <v>1242</v>
      </c>
      <c r="I3095" t="s">
        <v>25</v>
      </c>
      <c r="J3095">
        <v>1</v>
      </c>
      <c r="K3095" t="s">
        <v>31</v>
      </c>
      <c r="L3095" t="s">
        <v>32</v>
      </c>
      <c r="M3095">
        <v>34200</v>
      </c>
      <c r="N3095">
        <v>3</v>
      </c>
      <c r="O3095">
        <v>13</v>
      </c>
      <c r="P3095">
        <v>2</v>
      </c>
      <c r="Q3095">
        <v>22</v>
      </c>
      <c r="R3095">
        <v>3</v>
      </c>
      <c r="S3095">
        <v>2</v>
      </c>
      <c r="T3095">
        <v>2</v>
      </c>
      <c r="U3095">
        <v>1</v>
      </c>
      <c r="V3095">
        <f>COUNTIF(tbl_General[EmployeeID],tbl_General[[#This Row],[EmployeeID]])</f>
        <v>1</v>
      </c>
    </row>
    <row r="3096" spans="1:22" x14ac:dyDescent="0.25">
      <c r="A3096">
        <v>46</v>
      </c>
      <c r="B3096" t="s">
        <v>21</v>
      </c>
      <c r="C3096" t="s">
        <v>22</v>
      </c>
      <c r="D3096" t="s">
        <v>23</v>
      </c>
      <c r="E3096">
        <v>2</v>
      </c>
      <c r="F3096">
        <v>3</v>
      </c>
      <c r="G3096" t="s">
        <v>24</v>
      </c>
      <c r="H3096">
        <v>2712</v>
      </c>
      <c r="I3096" t="s">
        <v>25</v>
      </c>
      <c r="J3096">
        <v>1</v>
      </c>
      <c r="K3096" t="s">
        <v>31</v>
      </c>
      <c r="L3096" t="s">
        <v>32</v>
      </c>
      <c r="M3096">
        <v>34200</v>
      </c>
      <c r="N3096">
        <v>3</v>
      </c>
      <c r="O3096">
        <v>13</v>
      </c>
      <c r="P3096">
        <v>2</v>
      </c>
      <c r="Q3096">
        <v>22</v>
      </c>
      <c r="R3096">
        <v>3</v>
      </c>
      <c r="S3096">
        <v>2</v>
      </c>
      <c r="T3096">
        <v>2</v>
      </c>
      <c r="U3096">
        <v>1</v>
      </c>
      <c r="V3096">
        <f>COUNTIF(tbl_General[EmployeeID],tbl_General[[#This Row],[EmployeeID]])</f>
        <v>1</v>
      </c>
    </row>
    <row r="3097" spans="1:22" x14ac:dyDescent="0.25">
      <c r="A3097">
        <v>46</v>
      </c>
      <c r="B3097" t="s">
        <v>21</v>
      </c>
      <c r="C3097" t="s">
        <v>22</v>
      </c>
      <c r="D3097" t="s">
        <v>23</v>
      </c>
      <c r="E3097">
        <v>2</v>
      </c>
      <c r="F3097">
        <v>3</v>
      </c>
      <c r="G3097" t="s">
        <v>24</v>
      </c>
      <c r="H3097">
        <v>4182</v>
      </c>
      <c r="I3097" t="s">
        <v>25</v>
      </c>
      <c r="J3097">
        <v>1</v>
      </c>
      <c r="K3097" t="s">
        <v>31</v>
      </c>
      <c r="L3097" t="s">
        <v>32</v>
      </c>
      <c r="M3097">
        <v>34200</v>
      </c>
      <c r="N3097">
        <v>3</v>
      </c>
      <c r="O3097">
        <v>13</v>
      </c>
      <c r="P3097">
        <v>2</v>
      </c>
      <c r="Q3097">
        <v>22</v>
      </c>
      <c r="R3097">
        <v>3</v>
      </c>
      <c r="S3097">
        <v>2</v>
      </c>
      <c r="T3097">
        <v>2</v>
      </c>
      <c r="U3097">
        <v>1</v>
      </c>
      <c r="V3097">
        <f>COUNTIF(tbl_General[EmployeeID],tbl_General[[#This Row],[EmployeeID]])</f>
        <v>1</v>
      </c>
    </row>
    <row r="3098" spans="1:22" x14ac:dyDescent="0.25">
      <c r="A3098">
        <v>48</v>
      </c>
      <c r="B3098" t="s">
        <v>21</v>
      </c>
      <c r="C3098" t="s">
        <v>29</v>
      </c>
      <c r="D3098" t="s">
        <v>23</v>
      </c>
      <c r="E3098">
        <v>10</v>
      </c>
      <c r="F3098">
        <v>4</v>
      </c>
      <c r="G3098" t="s">
        <v>45</v>
      </c>
      <c r="H3098">
        <v>909</v>
      </c>
      <c r="I3098" t="s">
        <v>25</v>
      </c>
      <c r="J3098">
        <v>3</v>
      </c>
      <c r="K3098" t="s">
        <v>44</v>
      </c>
      <c r="L3098" t="s">
        <v>27</v>
      </c>
      <c r="M3098">
        <v>22700</v>
      </c>
      <c r="N3098">
        <v>2</v>
      </c>
      <c r="O3098">
        <v>14</v>
      </c>
      <c r="P3098">
        <v>3</v>
      </c>
      <c r="Q3098">
        <v>23</v>
      </c>
      <c r="R3098">
        <v>2</v>
      </c>
      <c r="S3098">
        <v>2</v>
      </c>
      <c r="T3098">
        <v>2</v>
      </c>
      <c r="U3098">
        <v>2</v>
      </c>
      <c r="V3098">
        <f>COUNTIF(tbl_General[EmployeeID],tbl_General[[#This Row],[EmployeeID]])</f>
        <v>1</v>
      </c>
    </row>
    <row r="3099" spans="1:22" x14ac:dyDescent="0.25">
      <c r="A3099">
        <v>48</v>
      </c>
      <c r="B3099" t="s">
        <v>21</v>
      </c>
      <c r="C3099" t="s">
        <v>29</v>
      </c>
      <c r="D3099" t="s">
        <v>23</v>
      </c>
      <c r="E3099">
        <v>10</v>
      </c>
      <c r="F3099">
        <v>4</v>
      </c>
      <c r="G3099" t="s">
        <v>45</v>
      </c>
      <c r="H3099">
        <v>2379</v>
      </c>
      <c r="I3099" t="s">
        <v>25</v>
      </c>
      <c r="J3099">
        <v>3</v>
      </c>
      <c r="K3099" t="s">
        <v>44</v>
      </c>
      <c r="L3099" t="s">
        <v>27</v>
      </c>
      <c r="M3099">
        <v>22700</v>
      </c>
      <c r="N3099">
        <v>2</v>
      </c>
      <c r="O3099">
        <v>14</v>
      </c>
      <c r="P3099">
        <v>3</v>
      </c>
      <c r="Q3099">
        <v>23</v>
      </c>
      <c r="R3099">
        <v>2</v>
      </c>
      <c r="S3099">
        <v>2</v>
      </c>
      <c r="T3099">
        <v>2</v>
      </c>
      <c r="U3099">
        <v>2</v>
      </c>
      <c r="V3099">
        <f>COUNTIF(tbl_General[EmployeeID],tbl_General[[#This Row],[EmployeeID]])</f>
        <v>1</v>
      </c>
    </row>
    <row r="3100" spans="1:22" x14ac:dyDescent="0.25">
      <c r="A3100">
        <v>48</v>
      </c>
      <c r="B3100" t="s">
        <v>21</v>
      </c>
      <c r="C3100" t="s">
        <v>29</v>
      </c>
      <c r="D3100" t="s">
        <v>23</v>
      </c>
      <c r="E3100">
        <v>10</v>
      </c>
      <c r="F3100">
        <v>4</v>
      </c>
      <c r="G3100" t="s">
        <v>45</v>
      </c>
      <c r="H3100">
        <v>3849</v>
      </c>
      <c r="I3100" t="s">
        <v>25</v>
      </c>
      <c r="J3100">
        <v>3</v>
      </c>
      <c r="K3100" t="s">
        <v>44</v>
      </c>
      <c r="L3100" t="s">
        <v>27</v>
      </c>
      <c r="M3100">
        <v>22700</v>
      </c>
      <c r="N3100">
        <v>2</v>
      </c>
      <c r="O3100">
        <v>14</v>
      </c>
      <c r="P3100">
        <v>3</v>
      </c>
      <c r="Q3100">
        <v>23</v>
      </c>
      <c r="R3100">
        <v>2</v>
      </c>
      <c r="S3100">
        <v>2</v>
      </c>
      <c r="T3100">
        <v>2</v>
      </c>
      <c r="U3100">
        <v>2</v>
      </c>
      <c r="V3100">
        <f>COUNTIF(tbl_General[EmployeeID],tbl_General[[#This Row],[EmployeeID]])</f>
        <v>1</v>
      </c>
    </row>
    <row r="3101" spans="1:22" x14ac:dyDescent="0.25">
      <c r="A3101">
        <v>58</v>
      </c>
      <c r="B3101" t="s">
        <v>21</v>
      </c>
      <c r="C3101" t="s">
        <v>29</v>
      </c>
      <c r="D3101" t="s">
        <v>30</v>
      </c>
      <c r="E3101">
        <v>10</v>
      </c>
      <c r="F3101">
        <v>4</v>
      </c>
      <c r="G3101" t="s">
        <v>46</v>
      </c>
      <c r="H3101">
        <v>1053</v>
      </c>
      <c r="I3101" t="s">
        <v>25</v>
      </c>
      <c r="J3101">
        <v>1</v>
      </c>
      <c r="K3101" t="s">
        <v>43</v>
      </c>
      <c r="L3101" t="s">
        <v>27</v>
      </c>
      <c r="M3101">
        <v>29360</v>
      </c>
      <c r="N3101">
        <v>2</v>
      </c>
      <c r="O3101">
        <v>13</v>
      </c>
      <c r="P3101">
        <v>1</v>
      </c>
      <c r="Q3101">
        <v>23</v>
      </c>
      <c r="R3101">
        <v>3</v>
      </c>
      <c r="S3101">
        <v>2</v>
      </c>
      <c r="T3101">
        <v>2</v>
      </c>
      <c r="U3101">
        <v>2</v>
      </c>
      <c r="V3101">
        <f>COUNTIF(tbl_General[EmployeeID],tbl_General[[#This Row],[EmployeeID]])</f>
        <v>1</v>
      </c>
    </row>
    <row r="3102" spans="1:22" x14ac:dyDescent="0.25">
      <c r="A3102">
        <v>58</v>
      </c>
      <c r="B3102" t="s">
        <v>21</v>
      </c>
      <c r="C3102" t="s">
        <v>29</v>
      </c>
      <c r="D3102" t="s">
        <v>30</v>
      </c>
      <c r="E3102">
        <v>10</v>
      </c>
      <c r="F3102">
        <v>4</v>
      </c>
      <c r="G3102" t="s">
        <v>46</v>
      </c>
      <c r="H3102">
        <v>2523</v>
      </c>
      <c r="I3102" t="s">
        <v>25</v>
      </c>
      <c r="J3102">
        <v>1</v>
      </c>
      <c r="K3102" t="s">
        <v>43</v>
      </c>
      <c r="L3102" t="s">
        <v>27</v>
      </c>
      <c r="M3102">
        <v>29360</v>
      </c>
      <c r="N3102">
        <v>2</v>
      </c>
      <c r="O3102">
        <v>13</v>
      </c>
      <c r="P3102">
        <v>1</v>
      </c>
      <c r="Q3102">
        <v>23</v>
      </c>
      <c r="R3102">
        <v>3</v>
      </c>
      <c r="S3102">
        <v>2</v>
      </c>
      <c r="T3102">
        <v>2</v>
      </c>
      <c r="U3102">
        <v>2</v>
      </c>
      <c r="V3102">
        <f>COUNTIF(tbl_General[EmployeeID],tbl_General[[#This Row],[EmployeeID]])</f>
        <v>1</v>
      </c>
    </row>
    <row r="3103" spans="1:22" x14ac:dyDescent="0.25">
      <c r="A3103">
        <v>58</v>
      </c>
      <c r="B3103" t="s">
        <v>21</v>
      </c>
      <c r="C3103" t="s">
        <v>29</v>
      </c>
      <c r="D3103" t="s">
        <v>30</v>
      </c>
      <c r="E3103">
        <v>10</v>
      </c>
      <c r="F3103">
        <v>4</v>
      </c>
      <c r="G3103" t="s">
        <v>46</v>
      </c>
      <c r="H3103">
        <v>3993</v>
      </c>
      <c r="I3103" t="s">
        <v>25</v>
      </c>
      <c r="J3103">
        <v>1</v>
      </c>
      <c r="K3103" t="s">
        <v>43</v>
      </c>
      <c r="L3103" t="s">
        <v>27</v>
      </c>
      <c r="M3103">
        <v>29360</v>
      </c>
      <c r="N3103">
        <v>2</v>
      </c>
      <c r="O3103">
        <v>13</v>
      </c>
      <c r="P3103">
        <v>1</v>
      </c>
      <c r="Q3103">
        <v>23</v>
      </c>
      <c r="R3103">
        <v>3</v>
      </c>
      <c r="S3103">
        <v>2</v>
      </c>
      <c r="T3103">
        <v>2</v>
      </c>
      <c r="U3103">
        <v>2</v>
      </c>
      <c r="V3103">
        <f>COUNTIF(tbl_General[EmployeeID],tbl_General[[#This Row],[EmployeeID]])</f>
        <v>1</v>
      </c>
    </row>
    <row r="3104" spans="1:22" x14ac:dyDescent="0.25">
      <c r="A3104">
        <v>46</v>
      </c>
      <c r="B3104" t="s">
        <v>21</v>
      </c>
      <c r="C3104" t="s">
        <v>22</v>
      </c>
      <c r="D3104" t="s">
        <v>30</v>
      </c>
      <c r="E3104">
        <v>2</v>
      </c>
      <c r="F3104">
        <v>1</v>
      </c>
      <c r="G3104" t="s">
        <v>38</v>
      </c>
      <c r="H3104">
        <v>513</v>
      </c>
      <c r="I3104" t="s">
        <v>25</v>
      </c>
      <c r="J3104">
        <v>3</v>
      </c>
      <c r="K3104" t="s">
        <v>31</v>
      </c>
      <c r="L3104" t="s">
        <v>41</v>
      </c>
      <c r="M3104">
        <v>49410</v>
      </c>
      <c r="N3104">
        <v>9</v>
      </c>
      <c r="O3104">
        <v>13</v>
      </c>
      <c r="P3104">
        <v>2</v>
      </c>
      <c r="Q3104">
        <v>23</v>
      </c>
      <c r="R3104">
        <v>2</v>
      </c>
      <c r="S3104">
        <v>2</v>
      </c>
      <c r="T3104">
        <v>2</v>
      </c>
      <c r="U3104">
        <v>2</v>
      </c>
      <c r="V3104">
        <f>COUNTIF(tbl_General[EmployeeID],tbl_General[[#This Row],[EmployeeID]])</f>
        <v>1</v>
      </c>
    </row>
    <row r="3105" spans="1:22" x14ac:dyDescent="0.25">
      <c r="A3105">
        <v>46</v>
      </c>
      <c r="B3105" t="s">
        <v>21</v>
      </c>
      <c r="C3105" t="s">
        <v>22</v>
      </c>
      <c r="D3105" t="s">
        <v>30</v>
      </c>
      <c r="E3105">
        <v>2</v>
      </c>
      <c r="F3105">
        <v>1</v>
      </c>
      <c r="G3105" t="s">
        <v>38</v>
      </c>
      <c r="H3105">
        <v>1983</v>
      </c>
      <c r="I3105" t="s">
        <v>25</v>
      </c>
      <c r="J3105">
        <v>3</v>
      </c>
      <c r="K3105" t="s">
        <v>31</v>
      </c>
      <c r="L3105" t="s">
        <v>41</v>
      </c>
      <c r="M3105">
        <v>49410</v>
      </c>
      <c r="N3105">
        <v>9</v>
      </c>
      <c r="O3105">
        <v>13</v>
      </c>
      <c r="P3105">
        <v>2</v>
      </c>
      <c r="Q3105">
        <v>23</v>
      </c>
      <c r="R3105">
        <v>2</v>
      </c>
      <c r="S3105">
        <v>2</v>
      </c>
      <c r="T3105">
        <v>2</v>
      </c>
      <c r="U3105">
        <v>2</v>
      </c>
      <c r="V3105">
        <f>COUNTIF(tbl_General[EmployeeID],tbl_General[[#This Row],[EmployeeID]])</f>
        <v>1</v>
      </c>
    </row>
    <row r="3106" spans="1:22" x14ac:dyDescent="0.25">
      <c r="A3106">
        <v>46</v>
      </c>
      <c r="B3106" t="s">
        <v>21</v>
      </c>
      <c r="C3106" t="s">
        <v>22</v>
      </c>
      <c r="D3106" t="s">
        <v>30</v>
      </c>
      <c r="E3106">
        <v>2</v>
      </c>
      <c r="F3106">
        <v>1</v>
      </c>
      <c r="G3106" t="s">
        <v>38</v>
      </c>
      <c r="H3106">
        <v>3453</v>
      </c>
      <c r="I3106" t="s">
        <v>25</v>
      </c>
      <c r="J3106">
        <v>3</v>
      </c>
      <c r="K3106" t="s">
        <v>31</v>
      </c>
      <c r="L3106" t="s">
        <v>41</v>
      </c>
      <c r="M3106">
        <v>49410</v>
      </c>
      <c r="N3106">
        <v>9</v>
      </c>
      <c r="O3106">
        <v>13</v>
      </c>
      <c r="P3106">
        <v>2</v>
      </c>
      <c r="Q3106">
        <v>23</v>
      </c>
      <c r="R3106">
        <v>2</v>
      </c>
      <c r="S3106">
        <v>2</v>
      </c>
      <c r="T3106">
        <v>2</v>
      </c>
      <c r="U3106">
        <v>2</v>
      </c>
      <c r="V3106">
        <f>COUNTIF(tbl_General[EmployeeID],tbl_General[[#This Row],[EmployeeID]])</f>
        <v>1</v>
      </c>
    </row>
    <row r="3107" spans="1:22" x14ac:dyDescent="0.25">
      <c r="A3107">
        <v>46</v>
      </c>
      <c r="B3107" t="s">
        <v>21</v>
      </c>
      <c r="C3107" t="s">
        <v>22</v>
      </c>
      <c r="D3107" t="s">
        <v>23</v>
      </c>
      <c r="E3107">
        <v>3</v>
      </c>
      <c r="F3107">
        <v>4</v>
      </c>
      <c r="G3107" t="s">
        <v>45</v>
      </c>
      <c r="H3107">
        <v>1020</v>
      </c>
      <c r="I3107" t="s">
        <v>25</v>
      </c>
      <c r="J3107">
        <v>1</v>
      </c>
      <c r="K3107" t="s">
        <v>43</v>
      </c>
      <c r="L3107" t="s">
        <v>41</v>
      </c>
      <c r="M3107">
        <v>42720</v>
      </c>
      <c r="N3107">
        <v>7</v>
      </c>
      <c r="O3107">
        <v>13</v>
      </c>
      <c r="P3107">
        <v>0</v>
      </c>
      <c r="Q3107">
        <v>24</v>
      </c>
      <c r="R3107">
        <v>3</v>
      </c>
      <c r="S3107">
        <v>2</v>
      </c>
      <c r="T3107">
        <v>2</v>
      </c>
      <c r="U3107">
        <v>2</v>
      </c>
      <c r="V3107">
        <f>COUNTIF(tbl_General[EmployeeID],tbl_General[[#This Row],[EmployeeID]])</f>
        <v>1</v>
      </c>
    </row>
    <row r="3108" spans="1:22" x14ac:dyDescent="0.25">
      <c r="A3108">
        <v>46</v>
      </c>
      <c r="B3108" t="s">
        <v>21</v>
      </c>
      <c r="C3108" t="s">
        <v>22</v>
      </c>
      <c r="D3108" t="s">
        <v>23</v>
      </c>
      <c r="E3108">
        <v>3</v>
      </c>
      <c r="F3108">
        <v>4</v>
      </c>
      <c r="G3108" t="s">
        <v>45</v>
      </c>
      <c r="H3108">
        <v>2490</v>
      </c>
      <c r="I3108" t="s">
        <v>25</v>
      </c>
      <c r="J3108">
        <v>1</v>
      </c>
      <c r="K3108" t="s">
        <v>43</v>
      </c>
      <c r="L3108" t="s">
        <v>41</v>
      </c>
      <c r="M3108">
        <v>42720</v>
      </c>
      <c r="N3108">
        <v>7</v>
      </c>
      <c r="O3108">
        <v>13</v>
      </c>
      <c r="P3108">
        <v>0</v>
      </c>
      <c r="Q3108">
        <v>24</v>
      </c>
      <c r="R3108">
        <v>3</v>
      </c>
      <c r="S3108">
        <v>2</v>
      </c>
      <c r="T3108">
        <v>2</v>
      </c>
      <c r="U3108">
        <v>2</v>
      </c>
      <c r="V3108">
        <f>COUNTIF(tbl_General[EmployeeID],tbl_General[[#This Row],[EmployeeID]])</f>
        <v>1</v>
      </c>
    </row>
    <row r="3109" spans="1:22" x14ac:dyDescent="0.25">
      <c r="A3109">
        <v>46</v>
      </c>
      <c r="B3109" t="s">
        <v>21</v>
      </c>
      <c r="C3109" t="s">
        <v>22</v>
      </c>
      <c r="D3109" t="s">
        <v>23</v>
      </c>
      <c r="E3109">
        <v>3</v>
      </c>
      <c r="F3109">
        <v>4</v>
      </c>
      <c r="G3109" t="s">
        <v>45</v>
      </c>
      <c r="H3109">
        <v>3960</v>
      </c>
      <c r="I3109" t="s">
        <v>25</v>
      </c>
      <c r="J3109">
        <v>1</v>
      </c>
      <c r="K3109" t="s">
        <v>43</v>
      </c>
      <c r="L3109" t="s">
        <v>41</v>
      </c>
      <c r="M3109">
        <v>42720</v>
      </c>
      <c r="N3109">
        <v>7</v>
      </c>
      <c r="O3109">
        <v>13</v>
      </c>
      <c r="P3109">
        <v>0</v>
      </c>
      <c r="Q3109">
        <v>24</v>
      </c>
      <c r="R3109">
        <v>3</v>
      </c>
      <c r="S3109">
        <v>2</v>
      </c>
      <c r="T3109">
        <v>2</v>
      </c>
      <c r="U3109">
        <v>2</v>
      </c>
      <c r="V3109">
        <f>COUNTIF(tbl_General[EmployeeID],tbl_General[[#This Row],[EmployeeID]])</f>
        <v>1</v>
      </c>
    </row>
    <row r="3110" spans="1:22" x14ac:dyDescent="0.25">
      <c r="A3110">
        <v>53</v>
      </c>
      <c r="B3110" t="s">
        <v>21</v>
      </c>
      <c r="C3110" t="s">
        <v>22</v>
      </c>
      <c r="D3110" t="s">
        <v>30</v>
      </c>
      <c r="E3110">
        <v>9</v>
      </c>
      <c r="F3110">
        <v>3</v>
      </c>
      <c r="G3110" t="s">
        <v>24</v>
      </c>
      <c r="H3110">
        <v>389</v>
      </c>
      <c r="I3110" t="s">
        <v>34</v>
      </c>
      <c r="J3110">
        <v>1</v>
      </c>
      <c r="K3110" t="s">
        <v>43</v>
      </c>
      <c r="L3110" t="s">
        <v>27</v>
      </c>
      <c r="M3110">
        <v>20890</v>
      </c>
      <c r="N3110">
        <v>5</v>
      </c>
      <c r="O3110">
        <v>16</v>
      </c>
      <c r="P3110">
        <v>0</v>
      </c>
      <c r="Q3110">
        <v>28</v>
      </c>
      <c r="R3110">
        <v>2</v>
      </c>
      <c r="S3110">
        <v>2</v>
      </c>
      <c r="T3110">
        <v>2</v>
      </c>
      <c r="U3110">
        <v>2</v>
      </c>
      <c r="V3110">
        <f>COUNTIF(tbl_General[EmployeeID],tbl_General[[#This Row],[EmployeeID]])</f>
        <v>1</v>
      </c>
    </row>
    <row r="3111" spans="1:22" x14ac:dyDescent="0.25">
      <c r="A3111">
        <v>53</v>
      </c>
      <c r="B3111" t="s">
        <v>21</v>
      </c>
      <c r="C3111" t="s">
        <v>22</v>
      </c>
      <c r="D3111" t="s">
        <v>30</v>
      </c>
      <c r="E3111">
        <v>9</v>
      </c>
      <c r="F3111">
        <v>3</v>
      </c>
      <c r="G3111" t="s">
        <v>24</v>
      </c>
      <c r="H3111">
        <v>1859</v>
      </c>
      <c r="I3111" t="s">
        <v>34</v>
      </c>
      <c r="J3111">
        <v>1</v>
      </c>
      <c r="K3111" t="s">
        <v>43</v>
      </c>
      <c r="L3111" t="s">
        <v>27</v>
      </c>
      <c r="M3111">
        <v>20890</v>
      </c>
      <c r="N3111">
        <v>5</v>
      </c>
      <c r="O3111">
        <v>16</v>
      </c>
      <c r="P3111">
        <v>0</v>
      </c>
      <c r="Q3111">
        <v>28</v>
      </c>
      <c r="R3111">
        <v>2</v>
      </c>
      <c r="S3111">
        <v>2</v>
      </c>
      <c r="T3111">
        <v>2</v>
      </c>
      <c r="U3111">
        <v>2</v>
      </c>
      <c r="V3111">
        <f>COUNTIF(tbl_General[EmployeeID],tbl_General[[#This Row],[EmployeeID]])</f>
        <v>1</v>
      </c>
    </row>
    <row r="3112" spans="1:22" x14ac:dyDescent="0.25">
      <c r="A3112">
        <v>53</v>
      </c>
      <c r="B3112" t="s">
        <v>21</v>
      </c>
      <c r="C3112" t="s">
        <v>22</v>
      </c>
      <c r="D3112" t="s">
        <v>30</v>
      </c>
      <c r="E3112">
        <v>9</v>
      </c>
      <c r="F3112">
        <v>3</v>
      </c>
      <c r="G3112" t="s">
        <v>24</v>
      </c>
      <c r="H3112">
        <v>3329</v>
      </c>
      <c r="I3112" t="s">
        <v>34</v>
      </c>
      <c r="J3112">
        <v>1</v>
      </c>
      <c r="K3112" t="s">
        <v>43</v>
      </c>
      <c r="L3112" t="s">
        <v>27</v>
      </c>
      <c r="M3112">
        <v>20890</v>
      </c>
      <c r="N3112">
        <v>5</v>
      </c>
      <c r="O3112">
        <v>16</v>
      </c>
      <c r="P3112">
        <v>0</v>
      </c>
      <c r="Q3112">
        <v>28</v>
      </c>
      <c r="R3112">
        <v>2</v>
      </c>
      <c r="S3112">
        <v>2</v>
      </c>
      <c r="T3112">
        <v>2</v>
      </c>
      <c r="U3112">
        <v>2</v>
      </c>
      <c r="V3112">
        <f>COUNTIF(tbl_General[EmployeeID],tbl_General[[#This Row],[EmployeeID]])</f>
        <v>1</v>
      </c>
    </row>
    <row r="3113" spans="1:22" x14ac:dyDescent="0.25">
      <c r="A3113">
        <v>50</v>
      </c>
      <c r="B3113" t="s">
        <v>21</v>
      </c>
      <c r="C3113" t="s">
        <v>29</v>
      </c>
      <c r="D3113" t="s">
        <v>30</v>
      </c>
      <c r="E3113">
        <v>25</v>
      </c>
      <c r="F3113">
        <v>4</v>
      </c>
      <c r="G3113" t="s">
        <v>24</v>
      </c>
      <c r="H3113">
        <v>610</v>
      </c>
      <c r="I3113" t="s">
        <v>25</v>
      </c>
      <c r="J3113">
        <v>2</v>
      </c>
      <c r="K3113" t="s">
        <v>26</v>
      </c>
      <c r="L3113" t="s">
        <v>27</v>
      </c>
      <c r="M3113">
        <v>32020</v>
      </c>
      <c r="N3113">
        <v>2</v>
      </c>
      <c r="O3113">
        <v>24</v>
      </c>
      <c r="P3113">
        <v>1</v>
      </c>
      <c r="Q3113">
        <v>32</v>
      </c>
      <c r="R3113">
        <v>2</v>
      </c>
      <c r="S3113">
        <v>2</v>
      </c>
      <c r="T3113">
        <v>2</v>
      </c>
      <c r="U3113">
        <v>2</v>
      </c>
      <c r="V3113">
        <f>COUNTIF(tbl_General[EmployeeID],tbl_General[[#This Row],[EmployeeID]])</f>
        <v>1</v>
      </c>
    </row>
    <row r="3114" spans="1:22" x14ac:dyDescent="0.25">
      <c r="A3114">
        <v>50</v>
      </c>
      <c r="B3114" t="s">
        <v>21</v>
      </c>
      <c r="C3114" t="s">
        <v>29</v>
      </c>
      <c r="D3114" t="s">
        <v>30</v>
      </c>
      <c r="E3114">
        <v>25</v>
      </c>
      <c r="F3114">
        <v>4</v>
      </c>
      <c r="G3114" t="s">
        <v>24</v>
      </c>
      <c r="H3114">
        <v>2080</v>
      </c>
      <c r="I3114" t="s">
        <v>25</v>
      </c>
      <c r="J3114">
        <v>2</v>
      </c>
      <c r="K3114" t="s">
        <v>26</v>
      </c>
      <c r="L3114" t="s">
        <v>27</v>
      </c>
      <c r="M3114">
        <v>32020</v>
      </c>
      <c r="N3114">
        <v>2</v>
      </c>
      <c r="O3114">
        <v>24</v>
      </c>
      <c r="P3114">
        <v>1</v>
      </c>
      <c r="Q3114">
        <v>32</v>
      </c>
      <c r="R3114">
        <v>2</v>
      </c>
      <c r="S3114">
        <v>2</v>
      </c>
      <c r="T3114">
        <v>2</v>
      </c>
      <c r="U3114">
        <v>2</v>
      </c>
      <c r="V3114">
        <f>COUNTIF(tbl_General[EmployeeID],tbl_General[[#This Row],[EmployeeID]])</f>
        <v>1</v>
      </c>
    </row>
    <row r="3115" spans="1:22" x14ac:dyDescent="0.25">
      <c r="A3115">
        <v>50</v>
      </c>
      <c r="B3115" t="s">
        <v>21</v>
      </c>
      <c r="C3115" t="s">
        <v>29</v>
      </c>
      <c r="D3115" t="s">
        <v>30</v>
      </c>
      <c r="E3115">
        <v>25</v>
      </c>
      <c r="F3115">
        <v>4</v>
      </c>
      <c r="G3115" t="s">
        <v>24</v>
      </c>
      <c r="H3115">
        <v>3550</v>
      </c>
      <c r="I3115" t="s">
        <v>25</v>
      </c>
      <c r="J3115">
        <v>2</v>
      </c>
      <c r="K3115" t="s">
        <v>26</v>
      </c>
      <c r="L3115" t="s">
        <v>27</v>
      </c>
      <c r="M3115">
        <v>32020</v>
      </c>
      <c r="N3115">
        <v>2</v>
      </c>
      <c r="O3115">
        <v>24</v>
      </c>
      <c r="P3115">
        <v>1</v>
      </c>
      <c r="Q3115">
        <v>32</v>
      </c>
      <c r="R3115">
        <v>2</v>
      </c>
      <c r="S3115">
        <v>2</v>
      </c>
      <c r="T3115">
        <v>2</v>
      </c>
      <c r="U3115">
        <v>2</v>
      </c>
      <c r="V3115">
        <f>COUNTIF(tbl_General[EmployeeID],tbl_General[[#This Row],[EmployeeID]])</f>
        <v>1</v>
      </c>
    </row>
    <row r="3116" spans="1:22" x14ac:dyDescent="0.25">
      <c r="A3116">
        <v>21</v>
      </c>
      <c r="B3116" t="s">
        <v>21</v>
      </c>
      <c r="C3116" t="s">
        <v>36</v>
      </c>
      <c r="D3116" t="s">
        <v>30</v>
      </c>
      <c r="E3116">
        <v>1</v>
      </c>
      <c r="F3116">
        <v>5</v>
      </c>
      <c r="G3116" t="s">
        <v>24</v>
      </c>
      <c r="H3116">
        <v>105</v>
      </c>
      <c r="I3116" t="s">
        <v>25</v>
      </c>
      <c r="J3116">
        <v>2</v>
      </c>
      <c r="K3116" t="s">
        <v>44</v>
      </c>
      <c r="L3116" t="s">
        <v>32</v>
      </c>
      <c r="M3116">
        <v>28630</v>
      </c>
      <c r="N3116">
        <v>1</v>
      </c>
      <c r="O3116">
        <v>14</v>
      </c>
      <c r="P3116">
        <v>0</v>
      </c>
      <c r="Q3116">
        <v>3</v>
      </c>
      <c r="R3116">
        <v>2</v>
      </c>
      <c r="S3116">
        <v>3</v>
      </c>
      <c r="T3116">
        <v>2</v>
      </c>
      <c r="U3116">
        <v>2</v>
      </c>
      <c r="V3116">
        <f>COUNTIF(tbl_General[EmployeeID],tbl_General[[#This Row],[EmployeeID]])</f>
        <v>1</v>
      </c>
    </row>
    <row r="3117" spans="1:22" x14ac:dyDescent="0.25">
      <c r="A3117">
        <v>21</v>
      </c>
      <c r="B3117" t="s">
        <v>21</v>
      </c>
      <c r="C3117" t="s">
        <v>36</v>
      </c>
      <c r="D3117" t="s">
        <v>30</v>
      </c>
      <c r="E3117">
        <v>1</v>
      </c>
      <c r="F3117">
        <v>5</v>
      </c>
      <c r="G3117" t="s">
        <v>24</v>
      </c>
      <c r="H3117">
        <v>1575</v>
      </c>
      <c r="I3117" t="s">
        <v>25</v>
      </c>
      <c r="J3117">
        <v>2</v>
      </c>
      <c r="K3117" t="s">
        <v>44</v>
      </c>
      <c r="L3117" t="s">
        <v>32</v>
      </c>
      <c r="M3117">
        <v>28630</v>
      </c>
      <c r="N3117">
        <v>1</v>
      </c>
      <c r="O3117">
        <v>14</v>
      </c>
      <c r="P3117">
        <v>0</v>
      </c>
      <c r="Q3117">
        <v>3</v>
      </c>
      <c r="R3117">
        <v>2</v>
      </c>
      <c r="S3117">
        <v>3</v>
      </c>
      <c r="T3117">
        <v>2</v>
      </c>
      <c r="U3117">
        <v>2</v>
      </c>
      <c r="V3117">
        <f>COUNTIF(tbl_General[EmployeeID],tbl_General[[#This Row],[EmployeeID]])</f>
        <v>1</v>
      </c>
    </row>
    <row r="3118" spans="1:22" x14ac:dyDescent="0.25">
      <c r="A3118">
        <v>21</v>
      </c>
      <c r="B3118" t="s">
        <v>21</v>
      </c>
      <c r="C3118" t="s">
        <v>36</v>
      </c>
      <c r="D3118" t="s">
        <v>30</v>
      </c>
      <c r="E3118">
        <v>1</v>
      </c>
      <c r="F3118">
        <v>5</v>
      </c>
      <c r="G3118" t="s">
        <v>24</v>
      </c>
      <c r="H3118">
        <v>3045</v>
      </c>
      <c r="I3118" t="s">
        <v>25</v>
      </c>
      <c r="J3118">
        <v>2</v>
      </c>
      <c r="K3118" t="s">
        <v>44</v>
      </c>
      <c r="L3118" t="s">
        <v>32</v>
      </c>
      <c r="M3118">
        <v>28630</v>
      </c>
      <c r="N3118">
        <v>1</v>
      </c>
      <c r="O3118">
        <v>14</v>
      </c>
      <c r="P3118">
        <v>0</v>
      </c>
      <c r="Q3118">
        <v>3</v>
      </c>
      <c r="R3118">
        <v>2</v>
      </c>
      <c r="S3118">
        <v>3</v>
      </c>
      <c r="T3118">
        <v>2</v>
      </c>
      <c r="U3118">
        <v>2</v>
      </c>
      <c r="V3118">
        <f>COUNTIF(tbl_General[EmployeeID],tbl_General[[#This Row],[EmployeeID]])</f>
        <v>1</v>
      </c>
    </row>
    <row r="3119" spans="1:22" x14ac:dyDescent="0.25">
      <c r="A3119">
        <v>31</v>
      </c>
      <c r="B3119" t="s">
        <v>28</v>
      </c>
      <c r="C3119" t="s">
        <v>29</v>
      </c>
      <c r="D3119" t="s">
        <v>30</v>
      </c>
      <c r="E3119">
        <v>3</v>
      </c>
      <c r="F3119">
        <v>1</v>
      </c>
      <c r="G3119" t="s">
        <v>24</v>
      </c>
      <c r="H3119">
        <v>695</v>
      </c>
      <c r="I3119" t="s">
        <v>34</v>
      </c>
      <c r="J3119">
        <v>1</v>
      </c>
      <c r="K3119" t="s">
        <v>35</v>
      </c>
      <c r="L3119" t="s">
        <v>32</v>
      </c>
      <c r="M3119">
        <v>71040</v>
      </c>
      <c r="N3119">
        <v>1</v>
      </c>
      <c r="O3119">
        <v>14</v>
      </c>
      <c r="P3119">
        <v>1</v>
      </c>
      <c r="Q3119">
        <v>3</v>
      </c>
      <c r="R3119">
        <v>3</v>
      </c>
      <c r="S3119">
        <v>3</v>
      </c>
      <c r="T3119">
        <v>2</v>
      </c>
      <c r="U3119">
        <v>2</v>
      </c>
      <c r="V3119">
        <f>COUNTIF(tbl_General[EmployeeID],tbl_General[[#This Row],[EmployeeID]])</f>
        <v>1</v>
      </c>
    </row>
    <row r="3120" spans="1:22" x14ac:dyDescent="0.25">
      <c r="A3120">
        <v>31</v>
      </c>
      <c r="B3120" t="s">
        <v>28</v>
      </c>
      <c r="C3120" t="s">
        <v>29</v>
      </c>
      <c r="D3120" t="s">
        <v>30</v>
      </c>
      <c r="E3120">
        <v>3</v>
      </c>
      <c r="F3120">
        <v>1</v>
      </c>
      <c r="G3120" t="s">
        <v>24</v>
      </c>
      <c r="H3120">
        <v>2165</v>
      </c>
      <c r="I3120" t="s">
        <v>34</v>
      </c>
      <c r="J3120">
        <v>1</v>
      </c>
      <c r="K3120" t="s">
        <v>35</v>
      </c>
      <c r="L3120" t="s">
        <v>32</v>
      </c>
      <c r="M3120">
        <v>71040</v>
      </c>
      <c r="N3120">
        <v>1</v>
      </c>
      <c r="O3120">
        <v>14</v>
      </c>
      <c r="P3120">
        <v>1</v>
      </c>
      <c r="Q3120">
        <v>3</v>
      </c>
      <c r="R3120">
        <v>3</v>
      </c>
      <c r="S3120">
        <v>3</v>
      </c>
      <c r="T3120">
        <v>2</v>
      </c>
      <c r="U3120">
        <v>2</v>
      </c>
      <c r="V3120">
        <f>COUNTIF(tbl_General[EmployeeID],tbl_General[[#This Row],[EmployeeID]])</f>
        <v>1</v>
      </c>
    </row>
    <row r="3121" spans="1:22" x14ac:dyDescent="0.25">
      <c r="A3121">
        <v>31</v>
      </c>
      <c r="B3121" t="s">
        <v>28</v>
      </c>
      <c r="C3121" t="s">
        <v>29</v>
      </c>
      <c r="D3121" t="s">
        <v>30</v>
      </c>
      <c r="E3121">
        <v>3</v>
      </c>
      <c r="F3121">
        <v>1</v>
      </c>
      <c r="G3121" t="s">
        <v>24</v>
      </c>
      <c r="H3121">
        <v>3635</v>
      </c>
      <c r="I3121" t="s">
        <v>34</v>
      </c>
      <c r="J3121">
        <v>1</v>
      </c>
      <c r="K3121" t="s">
        <v>35</v>
      </c>
      <c r="L3121" t="s">
        <v>32</v>
      </c>
      <c r="M3121">
        <v>71040</v>
      </c>
      <c r="N3121">
        <v>1</v>
      </c>
      <c r="O3121">
        <v>14</v>
      </c>
      <c r="P3121">
        <v>1</v>
      </c>
      <c r="Q3121">
        <v>3</v>
      </c>
      <c r="R3121">
        <v>3</v>
      </c>
      <c r="S3121">
        <v>3</v>
      </c>
      <c r="T3121">
        <v>2</v>
      </c>
      <c r="U3121">
        <v>2</v>
      </c>
      <c r="V3121">
        <f>COUNTIF(tbl_General[EmployeeID],tbl_General[[#This Row],[EmployeeID]])</f>
        <v>1</v>
      </c>
    </row>
    <row r="3122" spans="1:22" x14ac:dyDescent="0.25">
      <c r="A3122">
        <v>28</v>
      </c>
      <c r="B3122" t="s">
        <v>21</v>
      </c>
      <c r="C3122" t="s">
        <v>36</v>
      </c>
      <c r="D3122" t="s">
        <v>30</v>
      </c>
      <c r="E3122">
        <v>7</v>
      </c>
      <c r="F3122">
        <v>3</v>
      </c>
      <c r="G3122" t="s">
        <v>24</v>
      </c>
      <c r="H3122">
        <v>1066</v>
      </c>
      <c r="I3122" t="s">
        <v>34</v>
      </c>
      <c r="J3122">
        <v>1</v>
      </c>
      <c r="K3122" t="s">
        <v>35</v>
      </c>
      <c r="L3122" t="s">
        <v>41</v>
      </c>
      <c r="M3122">
        <v>89660</v>
      </c>
      <c r="N3122">
        <v>1</v>
      </c>
      <c r="O3122">
        <v>16</v>
      </c>
      <c r="P3122">
        <v>1</v>
      </c>
      <c r="Q3122">
        <v>3</v>
      </c>
      <c r="R3122">
        <v>3</v>
      </c>
      <c r="S3122">
        <v>3</v>
      </c>
      <c r="T3122">
        <v>2</v>
      </c>
      <c r="U3122">
        <v>2</v>
      </c>
      <c r="V3122">
        <f>COUNTIF(tbl_General[EmployeeID],tbl_General[[#This Row],[EmployeeID]])</f>
        <v>1</v>
      </c>
    </row>
    <row r="3123" spans="1:22" x14ac:dyDescent="0.25">
      <c r="A3123">
        <v>28</v>
      </c>
      <c r="B3123" t="s">
        <v>21</v>
      </c>
      <c r="C3123" t="s">
        <v>36</v>
      </c>
      <c r="D3123" t="s">
        <v>30</v>
      </c>
      <c r="E3123">
        <v>7</v>
      </c>
      <c r="F3123">
        <v>3</v>
      </c>
      <c r="G3123" t="s">
        <v>24</v>
      </c>
      <c r="H3123">
        <v>2536</v>
      </c>
      <c r="I3123" t="s">
        <v>34</v>
      </c>
      <c r="J3123">
        <v>1</v>
      </c>
      <c r="K3123" t="s">
        <v>35</v>
      </c>
      <c r="L3123" t="s">
        <v>41</v>
      </c>
      <c r="M3123">
        <v>89660</v>
      </c>
      <c r="N3123">
        <v>1</v>
      </c>
      <c r="O3123">
        <v>16</v>
      </c>
      <c r="P3123">
        <v>1</v>
      </c>
      <c r="Q3123">
        <v>3</v>
      </c>
      <c r="R3123">
        <v>3</v>
      </c>
      <c r="S3123">
        <v>3</v>
      </c>
      <c r="T3123">
        <v>2</v>
      </c>
      <c r="U3123">
        <v>2</v>
      </c>
      <c r="V3123">
        <f>COUNTIF(tbl_General[EmployeeID],tbl_General[[#This Row],[EmployeeID]])</f>
        <v>1</v>
      </c>
    </row>
    <row r="3124" spans="1:22" x14ac:dyDescent="0.25">
      <c r="A3124">
        <v>28</v>
      </c>
      <c r="B3124" t="s">
        <v>21</v>
      </c>
      <c r="C3124" t="s">
        <v>36</v>
      </c>
      <c r="D3124" t="s">
        <v>30</v>
      </c>
      <c r="E3124">
        <v>7</v>
      </c>
      <c r="F3124">
        <v>3</v>
      </c>
      <c r="G3124" t="s">
        <v>24</v>
      </c>
      <c r="H3124">
        <v>4006</v>
      </c>
      <c r="I3124" t="s">
        <v>34</v>
      </c>
      <c r="J3124">
        <v>1</v>
      </c>
      <c r="K3124" t="s">
        <v>35</v>
      </c>
      <c r="L3124" t="s">
        <v>41</v>
      </c>
      <c r="M3124">
        <v>89660</v>
      </c>
      <c r="N3124">
        <v>1</v>
      </c>
      <c r="O3124">
        <v>16</v>
      </c>
      <c r="P3124">
        <v>1</v>
      </c>
      <c r="Q3124">
        <v>3</v>
      </c>
      <c r="R3124">
        <v>3</v>
      </c>
      <c r="S3124">
        <v>3</v>
      </c>
      <c r="T3124">
        <v>2</v>
      </c>
      <c r="U3124">
        <v>2</v>
      </c>
      <c r="V3124">
        <f>COUNTIF(tbl_General[EmployeeID],tbl_General[[#This Row],[EmployeeID]])</f>
        <v>1</v>
      </c>
    </row>
    <row r="3125" spans="1:22" x14ac:dyDescent="0.25">
      <c r="A3125">
        <v>32</v>
      </c>
      <c r="B3125" t="s">
        <v>21</v>
      </c>
      <c r="C3125" t="s">
        <v>36</v>
      </c>
      <c r="D3125" t="s">
        <v>23</v>
      </c>
      <c r="E3125">
        <v>2</v>
      </c>
      <c r="F3125">
        <v>4</v>
      </c>
      <c r="G3125" t="s">
        <v>45</v>
      </c>
      <c r="H3125">
        <v>1454</v>
      </c>
      <c r="I3125" t="s">
        <v>34</v>
      </c>
      <c r="J3125">
        <v>4</v>
      </c>
      <c r="K3125" t="s">
        <v>31</v>
      </c>
      <c r="L3125" t="s">
        <v>27</v>
      </c>
      <c r="M3125">
        <v>21090</v>
      </c>
      <c r="N3125">
        <v>0</v>
      </c>
      <c r="O3125">
        <v>13</v>
      </c>
      <c r="P3125">
        <v>1</v>
      </c>
      <c r="Q3125">
        <v>4</v>
      </c>
      <c r="R3125">
        <v>3</v>
      </c>
      <c r="S3125">
        <v>3</v>
      </c>
      <c r="T3125">
        <v>2</v>
      </c>
      <c r="U3125">
        <v>2</v>
      </c>
      <c r="V3125">
        <f>COUNTIF(tbl_General[EmployeeID],tbl_General[[#This Row],[EmployeeID]])</f>
        <v>1</v>
      </c>
    </row>
    <row r="3126" spans="1:22" x14ac:dyDescent="0.25">
      <c r="A3126">
        <v>32</v>
      </c>
      <c r="B3126" t="s">
        <v>21</v>
      </c>
      <c r="C3126" t="s">
        <v>36</v>
      </c>
      <c r="D3126" t="s">
        <v>23</v>
      </c>
      <c r="E3126">
        <v>2</v>
      </c>
      <c r="F3126">
        <v>4</v>
      </c>
      <c r="G3126" t="s">
        <v>45</v>
      </c>
      <c r="H3126">
        <v>2924</v>
      </c>
      <c r="I3126" t="s">
        <v>34</v>
      </c>
      <c r="J3126">
        <v>4</v>
      </c>
      <c r="K3126" t="s">
        <v>31</v>
      </c>
      <c r="L3126" t="s">
        <v>27</v>
      </c>
      <c r="M3126">
        <v>21090</v>
      </c>
      <c r="N3126">
        <v>0</v>
      </c>
      <c r="O3126">
        <v>13</v>
      </c>
      <c r="P3126">
        <v>1</v>
      </c>
      <c r="Q3126">
        <v>4</v>
      </c>
      <c r="R3126">
        <v>3</v>
      </c>
      <c r="S3126">
        <v>3</v>
      </c>
      <c r="T3126">
        <v>2</v>
      </c>
      <c r="U3126">
        <v>2</v>
      </c>
      <c r="V3126">
        <f>COUNTIF(tbl_General[EmployeeID],tbl_General[[#This Row],[EmployeeID]])</f>
        <v>1</v>
      </c>
    </row>
    <row r="3127" spans="1:22" x14ac:dyDescent="0.25">
      <c r="A3127">
        <v>32</v>
      </c>
      <c r="B3127" t="s">
        <v>21</v>
      </c>
      <c r="C3127" t="s">
        <v>36</v>
      </c>
      <c r="D3127" t="s">
        <v>23</v>
      </c>
      <c r="E3127">
        <v>2</v>
      </c>
      <c r="F3127">
        <v>4</v>
      </c>
      <c r="G3127" t="s">
        <v>45</v>
      </c>
      <c r="H3127">
        <v>4394</v>
      </c>
      <c r="I3127" t="s">
        <v>34</v>
      </c>
      <c r="J3127">
        <v>4</v>
      </c>
      <c r="K3127" t="s">
        <v>31</v>
      </c>
      <c r="L3127" t="s">
        <v>27</v>
      </c>
      <c r="M3127">
        <v>21090</v>
      </c>
      <c r="N3127">
        <v>0</v>
      </c>
      <c r="O3127">
        <v>13</v>
      </c>
      <c r="P3127">
        <v>1</v>
      </c>
      <c r="Q3127">
        <v>4</v>
      </c>
      <c r="R3127">
        <v>3</v>
      </c>
      <c r="S3127">
        <v>3</v>
      </c>
      <c r="T3127">
        <v>2</v>
      </c>
      <c r="U3127">
        <v>2</v>
      </c>
      <c r="V3127">
        <f>COUNTIF(tbl_General[EmployeeID],tbl_General[[#This Row],[EmployeeID]])</f>
        <v>1</v>
      </c>
    </row>
    <row r="3128" spans="1:22" x14ac:dyDescent="0.25">
      <c r="A3128">
        <v>29</v>
      </c>
      <c r="B3128" t="s">
        <v>21</v>
      </c>
      <c r="C3128" t="s">
        <v>22</v>
      </c>
      <c r="D3128" t="s">
        <v>37</v>
      </c>
      <c r="E3128">
        <v>8</v>
      </c>
      <c r="F3128">
        <v>3</v>
      </c>
      <c r="G3128" t="s">
        <v>38</v>
      </c>
      <c r="H3128">
        <v>80</v>
      </c>
      <c r="I3128" t="s">
        <v>34</v>
      </c>
      <c r="J3128">
        <v>3</v>
      </c>
      <c r="K3128" t="s">
        <v>43</v>
      </c>
      <c r="L3128" t="s">
        <v>32</v>
      </c>
      <c r="M3128">
        <v>25870</v>
      </c>
      <c r="N3128">
        <v>0</v>
      </c>
      <c r="O3128">
        <v>22</v>
      </c>
      <c r="P3128">
        <v>2</v>
      </c>
      <c r="Q3128">
        <v>4</v>
      </c>
      <c r="R3128">
        <v>3</v>
      </c>
      <c r="S3128">
        <v>3</v>
      </c>
      <c r="T3128">
        <v>2</v>
      </c>
      <c r="U3128">
        <v>2</v>
      </c>
      <c r="V3128">
        <f>COUNTIF(tbl_General[EmployeeID],tbl_General[[#This Row],[EmployeeID]])</f>
        <v>1</v>
      </c>
    </row>
    <row r="3129" spans="1:22" x14ac:dyDescent="0.25">
      <c r="A3129">
        <v>29</v>
      </c>
      <c r="B3129" t="s">
        <v>21</v>
      </c>
      <c r="C3129" t="s">
        <v>22</v>
      </c>
      <c r="D3129" t="s">
        <v>37</v>
      </c>
      <c r="E3129">
        <v>8</v>
      </c>
      <c r="F3129">
        <v>3</v>
      </c>
      <c r="G3129" t="s">
        <v>38</v>
      </c>
      <c r="H3129">
        <v>1550</v>
      </c>
      <c r="I3129" t="s">
        <v>34</v>
      </c>
      <c r="J3129">
        <v>3</v>
      </c>
      <c r="K3129" t="s">
        <v>43</v>
      </c>
      <c r="L3129" t="s">
        <v>32</v>
      </c>
      <c r="M3129">
        <v>25870</v>
      </c>
      <c r="N3129">
        <v>0</v>
      </c>
      <c r="O3129">
        <v>22</v>
      </c>
      <c r="P3129">
        <v>2</v>
      </c>
      <c r="Q3129">
        <v>4</v>
      </c>
      <c r="R3129">
        <v>3</v>
      </c>
      <c r="S3129">
        <v>3</v>
      </c>
      <c r="T3129">
        <v>2</v>
      </c>
      <c r="U3129">
        <v>2</v>
      </c>
      <c r="V3129">
        <f>COUNTIF(tbl_General[EmployeeID],tbl_General[[#This Row],[EmployeeID]])</f>
        <v>1</v>
      </c>
    </row>
    <row r="3130" spans="1:22" x14ac:dyDescent="0.25">
      <c r="A3130">
        <v>29</v>
      </c>
      <c r="B3130" t="s">
        <v>21</v>
      </c>
      <c r="C3130" t="s">
        <v>22</v>
      </c>
      <c r="D3130" t="s">
        <v>37</v>
      </c>
      <c r="E3130">
        <v>8</v>
      </c>
      <c r="F3130">
        <v>3</v>
      </c>
      <c r="G3130" t="s">
        <v>38</v>
      </c>
      <c r="H3130">
        <v>3020</v>
      </c>
      <c r="I3130" t="s">
        <v>34</v>
      </c>
      <c r="J3130">
        <v>3</v>
      </c>
      <c r="K3130" t="s">
        <v>43</v>
      </c>
      <c r="L3130" t="s">
        <v>32</v>
      </c>
      <c r="M3130">
        <v>25870</v>
      </c>
      <c r="N3130">
        <v>0</v>
      </c>
      <c r="O3130">
        <v>22</v>
      </c>
      <c r="P3130">
        <v>2</v>
      </c>
      <c r="Q3130">
        <v>4</v>
      </c>
      <c r="R3130">
        <v>3</v>
      </c>
      <c r="S3130">
        <v>3</v>
      </c>
      <c r="T3130">
        <v>2</v>
      </c>
      <c r="U3130">
        <v>2</v>
      </c>
      <c r="V3130">
        <f>COUNTIF(tbl_General[EmployeeID],tbl_General[[#This Row],[EmployeeID]])</f>
        <v>1</v>
      </c>
    </row>
    <row r="3131" spans="1:22" x14ac:dyDescent="0.25">
      <c r="A3131">
        <v>27</v>
      </c>
      <c r="B3131" t="s">
        <v>21</v>
      </c>
      <c r="C3131" t="s">
        <v>22</v>
      </c>
      <c r="D3131" t="s">
        <v>30</v>
      </c>
      <c r="E3131">
        <v>3</v>
      </c>
      <c r="F3131">
        <v>3</v>
      </c>
      <c r="G3131" t="s">
        <v>24</v>
      </c>
      <c r="H3131">
        <v>482</v>
      </c>
      <c r="I3131" t="s">
        <v>34</v>
      </c>
      <c r="J3131">
        <v>2</v>
      </c>
      <c r="K3131" t="s">
        <v>37</v>
      </c>
      <c r="L3131" t="s">
        <v>27</v>
      </c>
      <c r="M3131">
        <v>31610</v>
      </c>
      <c r="N3131">
        <v>0</v>
      </c>
      <c r="O3131">
        <v>13</v>
      </c>
      <c r="P3131">
        <v>2</v>
      </c>
      <c r="Q3131">
        <v>4</v>
      </c>
      <c r="R3131">
        <v>0</v>
      </c>
      <c r="S3131">
        <v>3</v>
      </c>
      <c r="T3131">
        <v>2</v>
      </c>
      <c r="U3131">
        <v>2</v>
      </c>
      <c r="V3131">
        <f>COUNTIF(tbl_General[EmployeeID],tbl_General[[#This Row],[EmployeeID]])</f>
        <v>1</v>
      </c>
    </row>
    <row r="3132" spans="1:22" x14ac:dyDescent="0.25">
      <c r="A3132">
        <v>27</v>
      </c>
      <c r="B3132" t="s">
        <v>21</v>
      </c>
      <c r="C3132" t="s">
        <v>22</v>
      </c>
      <c r="D3132" t="s">
        <v>30</v>
      </c>
      <c r="E3132">
        <v>3</v>
      </c>
      <c r="F3132">
        <v>3</v>
      </c>
      <c r="G3132" t="s">
        <v>24</v>
      </c>
      <c r="H3132">
        <v>1952</v>
      </c>
      <c r="I3132" t="s">
        <v>34</v>
      </c>
      <c r="J3132">
        <v>2</v>
      </c>
      <c r="K3132" t="s">
        <v>37</v>
      </c>
      <c r="L3132" t="s">
        <v>27</v>
      </c>
      <c r="M3132">
        <v>31610</v>
      </c>
      <c r="N3132">
        <v>0</v>
      </c>
      <c r="O3132">
        <v>13</v>
      </c>
      <c r="P3132">
        <v>2</v>
      </c>
      <c r="Q3132">
        <v>4</v>
      </c>
      <c r="R3132">
        <v>0</v>
      </c>
      <c r="S3132">
        <v>3</v>
      </c>
      <c r="T3132">
        <v>2</v>
      </c>
      <c r="U3132">
        <v>2</v>
      </c>
      <c r="V3132">
        <f>COUNTIF(tbl_General[EmployeeID],tbl_General[[#This Row],[EmployeeID]])</f>
        <v>1</v>
      </c>
    </row>
    <row r="3133" spans="1:22" x14ac:dyDescent="0.25">
      <c r="A3133">
        <v>27</v>
      </c>
      <c r="B3133" t="s">
        <v>21</v>
      </c>
      <c r="C3133" t="s">
        <v>22</v>
      </c>
      <c r="D3133" t="s">
        <v>30</v>
      </c>
      <c r="E3133">
        <v>3</v>
      </c>
      <c r="F3133">
        <v>3</v>
      </c>
      <c r="G3133" t="s">
        <v>24</v>
      </c>
      <c r="H3133">
        <v>3422</v>
      </c>
      <c r="I3133" t="s">
        <v>34</v>
      </c>
      <c r="J3133">
        <v>2</v>
      </c>
      <c r="K3133" t="s">
        <v>37</v>
      </c>
      <c r="L3133" t="s">
        <v>27</v>
      </c>
      <c r="M3133">
        <v>31610</v>
      </c>
      <c r="N3133">
        <v>0</v>
      </c>
      <c r="O3133">
        <v>13</v>
      </c>
      <c r="P3133">
        <v>2</v>
      </c>
      <c r="Q3133">
        <v>4</v>
      </c>
      <c r="R3133">
        <v>0</v>
      </c>
      <c r="S3133">
        <v>3</v>
      </c>
      <c r="T3133">
        <v>2</v>
      </c>
      <c r="U3133">
        <v>2</v>
      </c>
      <c r="V3133">
        <f>COUNTIF(tbl_General[EmployeeID],tbl_General[[#This Row],[EmployeeID]])</f>
        <v>1</v>
      </c>
    </row>
    <row r="3134" spans="1:22" x14ac:dyDescent="0.25">
      <c r="A3134">
        <v>35</v>
      </c>
      <c r="B3134" t="s">
        <v>21</v>
      </c>
      <c r="C3134" t="s">
        <v>22</v>
      </c>
      <c r="D3134" t="s">
        <v>30</v>
      </c>
      <c r="E3134">
        <v>9</v>
      </c>
      <c r="F3134">
        <v>3</v>
      </c>
      <c r="G3134" t="s">
        <v>24</v>
      </c>
      <c r="H3134">
        <v>667</v>
      </c>
      <c r="I3134" t="s">
        <v>34</v>
      </c>
      <c r="J3134">
        <v>4</v>
      </c>
      <c r="K3134" t="s">
        <v>26</v>
      </c>
      <c r="L3134" t="s">
        <v>27</v>
      </c>
      <c r="M3134">
        <v>98240</v>
      </c>
      <c r="N3134">
        <v>0</v>
      </c>
      <c r="O3134">
        <v>19</v>
      </c>
      <c r="P3134">
        <v>0</v>
      </c>
      <c r="Q3134">
        <v>4</v>
      </c>
      <c r="R3134">
        <v>2</v>
      </c>
      <c r="S3134">
        <v>3</v>
      </c>
      <c r="T3134">
        <v>2</v>
      </c>
      <c r="U3134">
        <v>2</v>
      </c>
      <c r="V3134">
        <f>COUNTIF(tbl_General[EmployeeID],tbl_General[[#This Row],[EmployeeID]])</f>
        <v>1</v>
      </c>
    </row>
    <row r="3135" spans="1:22" x14ac:dyDescent="0.25">
      <c r="A3135">
        <v>35</v>
      </c>
      <c r="B3135" t="s">
        <v>21</v>
      </c>
      <c r="C3135" t="s">
        <v>22</v>
      </c>
      <c r="D3135" t="s">
        <v>30</v>
      </c>
      <c r="E3135">
        <v>9</v>
      </c>
      <c r="F3135">
        <v>3</v>
      </c>
      <c r="G3135" t="s">
        <v>24</v>
      </c>
      <c r="H3135">
        <v>2137</v>
      </c>
      <c r="I3135" t="s">
        <v>34</v>
      </c>
      <c r="J3135">
        <v>4</v>
      </c>
      <c r="K3135" t="s">
        <v>26</v>
      </c>
      <c r="L3135" t="s">
        <v>27</v>
      </c>
      <c r="M3135">
        <v>98240</v>
      </c>
      <c r="N3135">
        <v>0</v>
      </c>
      <c r="O3135">
        <v>19</v>
      </c>
      <c r="P3135">
        <v>0</v>
      </c>
      <c r="Q3135">
        <v>4</v>
      </c>
      <c r="R3135">
        <v>2</v>
      </c>
      <c r="S3135">
        <v>3</v>
      </c>
      <c r="T3135">
        <v>2</v>
      </c>
      <c r="U3135">
        <v>2</v>
      </c>
      <c r="V3135">
        <f>COUNTIF(tbl_General[EmployeeID],tbl_General[[#This Row],[EmployeeID]])</f>
        <v>1</v>
      </c>
    </row>
    <row r="3136" spans="1:22" x14ac:dyDescent="0.25">
      <c r="A3136">
        <v>35</v>
      </c>
      <c r="B3136" t="s">
        <v>21</v>
      </c>
      <c r="C3136" t="s">
        <v>22</v>
      </c>
      <c r="D3136" t="s">
        <v>30</v>
      </c>
      <c r="E3136">
        <v>9</v>
      </c>
      <c r="F3136">
        <v>3</v>
      </c>
      <c r="G3136" t="s">
        <v>24</v>
      </c>
      <c r="H3136">
        <v>3607</v>
      </c>
      <c r="I3136" t="s">
        <v>34</v>
      </c>
      <c r="J3136">
        <v>4</v>
      </c>
      <c r="K3136" t="s">
        <v>26</v>
      </c>
      <c r="L3136" t="s">
        <v>27</v>
      </c>
      <c r="M3136">
        <v>98240</v>
      </c>
      <c r="N3136">
        <v>0</v>
      </c>
      <c r="O3136">
        <v>19</v>
      </c>
      <c r="P3136">
        <v>0</v>
      </c>
      <c r="Q3136">
        <v>4</v>
      </c>
      <c r="R3136">
        <v>2</v>
      </c>
      <c r="S3136">
        <v>3</v>
      </c>
      <c r="T3136">
        <v>2</v>
      </c>
      <c r="U3136">
        <v>2</v>
      </c>
      <c r="V3136">
        <f>COUNTIF(tbl_General[EmployeeID],tbl_General[[#This Row],[EmployeeID]])</f>
        <v>1</v>
      </c>
    </row>
    <row r="3137" spans="1:22" x14ac:dyDescent="0.25">
      <c r="A3137">
        <v>28</v>
      </c>
      <c r="B3137" t="s">
        <v>28</v>
      </c>
      <c r="C3137" t="s">
        <v>22</v>
      </c>
      <c r="D3137" t="s">
        <v>30</v>
      </c>
      <c r="E3137">
        <v>9</v>
      </c>
      <c r="F3137">
        <v>4</v>
      </c>
      <c r="G3137" t="s">
        <v>38</v>
      </c>
      <c r="H3137">
        <v>66</v>
      </c>
      <c r="I3137" t="s">
        <v>34</v>
      </c>
      <c r="J3137">
        <v>1</v>
      </c>
      <c r="K3137" t="s">
        <v>35</v>
      </c>
      <c r="L3137" t="s">
        <v>27</v>
      </c>
      <c r="M3137">
        <v>56730</v>
      </c>
      <c r="N3137">
        <v>5</v>
      </c>
      <c r="O3137">
        <v>14</v>
      </c>
      <c r="P3137">
        <v>1</v>
      </c>
      <c r="Q3137">
        <v>5</v>
      </c>
      <c r="R3137">
        <v>4</v>
      </c>
      <c r="S3137">
        <v>3</v>
      </c>
      <c r="T3137">
        <v>2</v>
      </c>
      <c r="U3137">
        <v>2</v>
      </c>
      <c r="V3137">
        <f>COUNTIF(tbl_General[EmployeeID],tbl_General[[#This Row],[EmployeeID]])</f>
        <v>1</v>
      </c>
    </row>
    <row r="3138" spans="1:22" x14ac:dyDescent="0.25">
      <c r="A3138">
        <v>28</v>
      </c>
      <c r="B3138" t="s">
        <v>28</v>
      </c>
      <c r="C3138" t="s">
        <v>22</v>
      </c>
      <c r="D3138" t="s">
        <v>30</v>
      </c>
      <c r="E3138">
        <v>9</v>
      </c>
      <c r="F3138">
        <v>4</v>
      </c>
      <c r="G3138" t="s">
        <v>38</v>
      </c>
      <c r="H3138">
        <v>1536</v>
      </c>
      <c r="I3138" t="s">
        <v>34</v>
      </c>
      <c r="J3138">
        <v>1</v>
      </c>
      <c r="K3138" t="s">
        <v>35</v>
      </c>
      <c r="L3138" t="s">
        <v>27</v>
      </c>
      <c r="M3138">
        <v>56730</v>
      </c>
      <c r="N3138">
        <v>5</v>
      </c>
      <c r="O3138">
        <v>14</v>
      </c>
      <c r="P3138">
        <v>1</v>
      </c>
      <c r="Q3138">
        <v>5</v>
      </c>
      <c r="R3138">
        <v>4</v>
      </c>
      <c r="S3138">
        <v>3</v>
      </c>
      <c r="T3138">
        <v>2</v>
      </c>
      <c r="U3138">
        <v>2</v>
      </c>
      <c r="V3138">
        <f>COUNTIF(tbl_General[EmployeeID],tbl_General[[#This Row],[EmployeeID]])</f>
        <v>1</v>
      </c>
    </row>
    <row r="3139" spans="1:22" x14ac:dyDescent="0.25">
      <c r="A3139">
        <v>28</v>
      </c>
      <c r="B3139" t="s">
        <v>28</v>
      </c>
      <c r="C3139" t="s">
        <v>22</v>
      </c>
      <c r="D3139" t="s">
        <v>30</v>
      </c>
      <c r="E3139">
        <v>9</v>
      </c>
      <c r="F3139">
        <v>4</v>
      </c>
      <c r="G3139" t="s">
        <v>38</v>
      </c>
      <c r="H3139">
        <v>3006</v>
      </c>
      <c r="I3139" t="s">
        <v>34</v>
      </c>
      <c r="J3139">
        <v>1</v>
      </c>
      <c r="K3139" t="s">
        <v>35</v>
      </c>
      <c r="L3139" t="s">
        <v>27</v>
      </c>
      <c r="M3139">
        <v>56730</v>
      </c>
      <c r="N3139">
        <v>5</v>
      </c>
      <c r="O3139">
        <v>14</v>
      </c>
      <c r="P3139">
        <v>1</v>
      </c>
      <c r="Q3139">
        <v>5</v>
      </c>
      <c r="R3139">
        <v>4</v>
      </c>
      <c r="S3139">
        <v>3</v>
      </c>
      <c r="T3139">
        <v>2</v>
      </c>
      <c r="U3139">
        <v>2</v>
      </c>
      <c r="V3139">
        <f>COUNTIF(tbl_General[EmployeeID],tbl_General[[#This Row],[EmployeeID]])</f>
        <v>1</v>
      </c>
    </row>
    <row r="3140" spans="1:22" x14ac:dyDescent="0.25">
      <c r="A3140">
        <v>25</v>
      </c>
      <c r="B3140" t="s">
        <v>28</v>
      </c>
      <c r="C3140" t="s">
        <v>22</v>
      </c>
      <c r="D3140" t="s">
        <v>23</v>
      </c>
      <c r="E3140">
        <v>16</v>
      </c>
      <c r="F3140">
        <v>4</v>
      </c>
      <c r="G3140" t="s">
        <v>24</v>
      </c>
      <c r="H3140">
        <v>764</v>
      </c>
      <c r="I3140" t="s">
        <v>34</v>
      </c>
      <c r="J3140">
        <v>2</v>
      </c>
      <c r="K3140" t="s">
        <v>31</v>
      </c>
      <c r="L3140" t="s">
        <v>27</v>
      </c>
      <c r="M3140">
        <v>198590</v>
      </c>
      <c r="N3140">
        <v>3</v>
      </c>
      <c r="O3140">
        <v>19</v>
      </c>
      <c r="P3140">
        <v>0</v>
      </c>
      <c r="Q3140">
        <v>6</v>
      </c>
      <c r="R3140">
        <v>3</v>
      </c>
      <c r="S3140">
        <v>3</v>
      </c>
      <c r="T3140">
        <v>2</v>
      </c>
      <c r="U3140">
        <v>2</v>
      </c>
      <c r="V3140">
        <f>COUNTIF(tbl_General[EmployeeID],tbl_General[[#This Row],[EmployeeID]])</f>
        <v>1</v>
      </c>
    </row>
    <row r="3141" spans="1:22" x14ac:dyDescent="0.25">
      <c r="A3141">
        <v>25</v>
      </c>
      <c r="B3141" t="s">
        <v>28</v>
      </c>
      <c r="C3141" t="s">
        <v>22</v>
      </c>
      <c r="D3141" t="s">
        <v>23</v>
      </c>
      <c r="E3141">
        <v>16</v>
      </c>
      <c r="F3141">
        <v>4</v>
      </c>
      <c r="G3141" t="s">
        <v>24</v>
      </c>
      <c r="H3141">
        <v>2234</v>
      </c>
      <c r="I3141" t="s">
        <v>34</v>
      </c>
      <c r="J3141">
        <v>2</v>
      </c>
      <c r="K3141" t="s">
        <v>31</v>
      </c>
      <c r="L3141" t="s">
        <v>27</v>
      </c>
      <c r="M3141">
        <v>198590</v>
      </c>
      <c r="N3141">
        <v>3</v>
      </c>
      <c r="O3141">
        <v>19</v>
      </c>
      <c r="P3141">
        <v>0</v>
      </c>
      <c r="Q3141">
        <v>6</v>
      </c>
      <c r="R3141">
        <v>3</v>
      </c>
      <c r="S3141">
        <v>3</v>
      </c>
      <c r="T3141">
        <v>2</v>
      </c>
      <c r="U3141">
        <v>2</v>
      </c>
      <c r="V3141">
        <f>COUNTIF(tbl_General[EmployeeID],tbl_General[[#This Row],[EmployeeID]])</f>
        <v>1</v>
      </c>
    </row>
    <row r="3142" spans="1:22" x14ac:dyDescent="0.25">
      <c r="A3142">
        <v>25</v>
      </c>
      <c r="B3142" t="s">
        <v>28</v>
      </c>
      <c r="C3142" t="s">
        <v>22</v>
      </c>
      <c r="D3142" t="s">
        <v>23</v>
      </c>
      <c r="E3142">
        <v>16</v>
      </c>
      <c r="F3142">
        <v>4</v>
      </c>
      <c r="G3142" t="s">
        <v>24</v>
      </c>
      <c r="H3142">
        <v>3704</v>
      </c>
      <c r="I3142" t="s">
        <v>34</v>
      </c>
      <c r="J3142">
        <v>2</v>
      </c>
      <c r="K3142" t="s">
        <v>31</v>
      </c>
      <c r="L3142" t="s">
        <v>27</v>
      </c>
      <c r="M3142">
        <v>198590</v>
      </c>
      <c r="N3142">
        <v>3</v>
      </c>
      <c r="O3142">
        <v>19</v>
      </c>
      <c r="P3142">
        <v>0</v>
      </c>
      <c r="Q3142">
        <v>6</v>
      </c>
      <c r="R3142">
        <v>3</v>
      </c>
      <c r="S3142">
        <v>3</v>
      </c>
      <c r="T3142">
        <v>2</v>
      </c>
      <c r="U3142">
        <v>2</v>
      </c>
      <c r="V3142">
        <f>COUNTIF(tbl_General[EmployeeID],tbl_General[[#This Row],[EmployeeID]])</f>
        <v>1</v>
      </c>
    </row>
    <row r="3143" spans="1:22" x14ac:dyDescent="0.25">
      <c r="A3143">
        <v>30</v>
      </c>
      <c r="B3143" t="s">
        <v>21</v>
      </c>
      <c r="C3143" t="s">
        <v>22</v>
      </c>
      <c r="D3143" t="s">
        <v>30</v>
      </c>
      <c r="E3143">
        <v>1</v>
      </c>
      <c r="F3143">
        <v>3</v>
      </c>
      <c r="G3143" t="s">
        <v>38</v>
      </c>
      <c r="H3143">
        <v>1358</v>
      </c>
      <c r="I3143" t="s">
        <v>25</v>
      </c>
      <c r="J3143">
        <v>3</v>
      </c>
      <c r="K3143" t="s">
        <v>35</v>
      </c>
      <c r="L3143" t="s">
        <v>41</v>
      </c>
      <c r="M3143">
        <v>103060</v>
      </c>
      <c r="N3143">
        <v>5</v>
      </c>
      <c r="O3143">
        <v>13</v>
      </c>
      <c r="P3143">
        <v>0</v>
      </c>
      <c r="Q3143">
        <v>8</v>
      </c>
      <c r="R3143">
        <v>5</v>
      </c>
      <c r="S3143">
        <v>3</v>
      </c>
      <c r="T3143">
        <v>2</v>
      </c>
      <c r="U3143">
        <v>2</v>
      </c>
      <c r="V3143">
        <f>COUNTIF(tbl_General[EmployeeID],tbl_General[[#This Row],[EmployeeID]])</f>
        <v>1</v>
      </c>
    </row>
    <row r="3144" spans="1:22" x14ac:dyDescent="0.25">
      <c r="A3144">
        <v>30</v>
      </c>
      <c r="B3144" t="s">
        <v>21</v>
      </c>
      <c r="C3144" t="s">
        <v>22</v>
      </c>
      <c r="D3144" t="s">
        <v>30</v>
      </c>
      <c r="E3144">
        <v>1</v>
      </c>
      <c r="F3144">
        <v>3</v>
      </c>
      <c r="G3144" t="s">
        <v>38</v>
      </c>
      <c r="H3144">
        <v>2828</v>
      </c>
      <c r="I3144" t="s">
        <v>25</v>
      </c>
      <c r="J3144">
        <v>3</v>
      </c>
      <c r="K3144" t="s">
        <v>35</v>
      </c>
      <c r="L3144" t="s">
        <v>41</v>
      </c>
      <c r="M3144">
        <v>103060</v>
      </c>
      <c r="N3144">
        <v>5</v>
      </c>
      <c r="O3144">
        <v>13</v>
      </c>
      <c r="P3144">
        <v>0</v>
      </c>
      <c r="Q3144">
        <v>8</v>
      </c>
      <c r="R3144">
        <v>5</v>
      </c>
      <c r="S3144">
        <v>3</v>
      </c>
      <c r="T3144">
        <v>2</v>
      </c>
      <c r="U3144">
        <v>2</v>
      </c>
      <c r="V3144">
        <f>COUNTIF(tbl_General[EmployeeID],tbl_General[[#This Row],[EmployeeID]])</f>
        <v>1</v>
      </c>
    </row>
    <row r="3145" spans="1:22" x14ac:dyDescent="0.25">
      <c r="A3145">
        <v>30</v>
      </c>
      <c r="B3145" t="s">
        <v>21</v>
      </c>
      <c r="C3145" t="s">
        <v>22</v>
      </c>
      <c r="D3145" t="s">
        <v>30</v>
      </c>
      <c r="E3145">
        <v>1</v>
      </c>
      <c r="F3145">
        <v>3</v>
      </c>
      <c r="G3145" t="s">
        <v>38</v>
      </c>
      <c r="H3145">
        <v>4298</v>
      </c>
      <c r="I3145" t="s">
        <v>25</v>
      </c>
      <c r="J3145">
        <v>3</v>
      </c>
      <c r="K3145" t="s">
        <v>35</v>
      </c>
      <c r="L3145" t="s">
        <v>41</v>
      </c>
      <c r="M3145">
        <v>103060</v>
      </c>
      <c r="N3145">
        <v>5</v>
      </c>
      <c r="O3145">
        <v>13</v>
      </c>
      <c r="P3145">
        <v>0</v>
      </c>
      <c r="Q3145">
        <v>8</v>
      </c>
      <c r="R3145">
        <v>5</v>
      </c>
      <c r="S3145">
        <v>3</v>
      </c>
      <c r="T3145">
        <v>2</v>
      </c>
      <c r="U3145">
        <v>2</v>
      </c>
      <c r="V3145">
        <f>COUNTIF(tbl_General[EmployeeID],tbl_General[[#This Row],[EmployeeID]])</f>
        <v>1</v>
      </c>
    </row>
    <row r="3146" spans="1:22" x14ac:dyDescent="0.25">
      <c r="A3146">
        <v>31</v>
      </c>
      <c r="B3146" t="s">
        <v>21</v>
      </c>
      <c r="C3146" t="s">
        <v>29</v>
      </c>
      <c r="D3146" t="s">
        <v>23</v>
      </c>
      <c r="E3146">
        <v>8</v>
      </c>
      <c r="F3146">
        <v>4</v>
      </c>
      <c r="G3146" t="s">
        <v>33</v>
      </c>
      <c r="H3146">
        <v>1049</v>
      </c>
      <c r="I3146" t="s">
        <v>25</v>
      </c>
      <c r="J3146">
        <v>3</v>
      </c>
      <c r="K3146" t="s">
        <v>42</v>
      </c>
      <c r="L3146" t="s">
        <v>27</v>
      </c>
      <c r="M3146">
        <v>25520</v>
      </c>
      <c r="N3146">
        <v>2</v>
      </c>
      <c r="O3146">
        <v>18</v>
      </c>
      <c r="P3146">
        <v>0</v>
      </c>
      <c r="Q3146">
        <v>9</v>
      </c>
      <c r="R3146">
        <v>2</v>
      </c>
      <c r="S3146">
        <v>3</v>
      </c>
      <c r="T3146">
        <v>2</v>
      </c>
      <c r="U3146">
        <v>2</v>
      </c>
      <c r="V3146">
        <f>COUNTIF(tbl_General[EmployeeID],tbl_General[[#This Row],[EmployeeID]])</f>
        <v>1</v>
      </c>
    </row>
    <row r="3147" spans="1:22" x14ac:dyDescent="0.25">
      <c r="A3147">
        <v>31</v>
      </c>
      <c r="B3147" t="s">
        <v>21</v>
      </c>
      <c r="C3147" t="s">
        <v>29</v>
      </c>
      <c r="D3147" t="s">
        <v>23</v>
      </c>
      <c r="E3147">
        <v>8</v>
      </c>
      <c r="F3147">
        <v>4</v>
      </c>
      <c r="G3147" t="s">
        <v>33</v>
      </c>
      <c r="H3147">
        <v>2519</v>
      </c>
      <c r="I3147" t="s">
        <v>25</v>
      </c>
      <c r="J3147">
        <v>3</v>
      </c>
      <c r="K3147" t="s">
        <v>42</v>
      </c>
      <c r="L3147" t="s">
        <v>27</v>
      </c>
      <c r="M3147">
        <v>25520</v>
      </c>
      <c r="N3147">
        <v>2</v>
      </c>
      <c r="O3147">
        <v>18</v>
      </c>
      <c r="P3147">
        <v>0</v>
      </c>
      <c r="Q3147">
        <v>9</v>
      </c>
      <c r="R3147">
        <v>2</v>
      </c>
      <c r="S3147">
        <v>3</v>
      </c>
      <c r="T3147">
        <v>2</v>
      </c>
      <c r="U3147">
        <v>2</v>
      </c>
      <c r="V3147">
        <f>COUNTIF(tbl_General[EmployeeID],tbl_General[[#This Row],[EmployeeID]])</f>
        <v>1</v>
      </c>
    </row>
    <row r="3148" spans="1:22" x14ac:dyDescent="0.25">
      <c r="A3148">
        <v>31</v>
      </c>
      <c r="B3148" t="s">
        <v>21</v>
      </c>
      <c r="C3148" t="s">
        <v>29</v>
      </c>
      <c r="D3148" t="s">
        <v>23</v>
      </c>
      <c r="E3148">
        <v>8</v>
      </c>
      <c r="F3148">
        <v>4</v>
      </c>
      <c r="G3148" t="s">
        <v>33</v>
      </c>
      <c r="H3148">
        <v>3989</v>
      </c>
      <c r="I3148" t="s">
        <v>25</v>
      </c>
      <c r="J3148">
        <v>3</v>
      </c>
      <c r="K3148" t="s">
        <v>42</v>
      </c>
      <c r="L3148" t="s">
        <v>27</v>
      </c>
      <c r="M3148">
        <v>25520</v>
      </c>
      <c r="N3148">
        <v>2</v>
      </c>
      <c r="O3148">
        <v>18</v>
      </c>
      <c r="P3148">
        <v>0</v>
      </c>
      <c r="Q3148">
        <v>9</v>
      </c>
      <c r="R3148">
        <v>2</v>
      </c>
      <c r="S3148">
        <v>3</v>
      </c>
      <c r="T3148">
        <v>2</v>
      </c>
      <c r="U3148">
        <v>2</v>
      </c>
      <c r="V3148">
        <f>COUNTIF(tbl_General[EmployeeID],tbl_General[[#This Row],[EmployeeID]])</f>
        <v>1</v>
      </c>
    </row>
    <row r="3149" spans="1:22" x14ac:dyDescent="0.25">
      <c r="A3149">
        <v>38</v>
      </c>
      <c r="B3149" t="s">
        <v>21</v>
      </c>
      <c r="C3149" t="s">
        <v>22</v>
      </c>
      <c r="D3149" t="s">
        <v>30</v>
      </c>
      <c r="E3149">
        <v>7</v>
      </c>
      <c r="F3149">
        <v>4</v>
      </c>
      <c r="G3149" t="s">
        <v>24</v>
      </c>
      <c r="H3149">
        <v>1355</v>
      </c>
      <c r="I3149" t="s">
        <v>25</v>
      </c>
      <c r="J3149">
        <v>2</v>
      </c>
      <c r="K3149" t="s">
        <v>39</v>
      </c>
      <c r="L3149" t="s">
        <v>32</v>
      </c>
      <c r="M3149">
        <v>50420</v>
      </c>
      <c r="N3149">
        <v>3</v>
      </c>
      <c r="O3149">
        <v>16</v>
      </c>
      <c r="P3149">
        <v>1</v>
      </c>
      <c r="Q3149">
        <v>19</v>
      </c>
      <c r="R3149">
        <v>4</v>
      </c>
      <c r="S3149">
        <v>3</v>
      </c>
      <c r="T3149">
        <v>2</v>
      </c>
      <c r="U3149">
        <v>2</v>
      </c>
      <c r="V3149">
        <f>COUNTIF(tbl_General[EmployeeID],tbl_General[[#This Row],[EmployeeID]])</f>
        <v>1</v>
      </c>
    </row>
    <row r="3150" spans="1:22" x14ac:dyDescent="0.25">
      <c r="A3150">
        <v>38</v>
      </c>
      <c r="B3150" t="s">
        <v>21</v>
      </c>
      <c r="C3150" t="s">
        <v>22</v>
      </c>
      <c r="D3150" t="s">
        <v>30</v>
      </c>
      <c r="E3150">
        <v>7</v>
      </c>
      <c r="F3150">
        <v>4</v>
      </c>
      <c r="G3150" t="s">
        <v>24</v>
      </c>
      <c r="H3150">
        <v>2825</v>
      </c>
      <c r="I3150" t="s">
        <v>25</v>
      </c>
      <c r="J3150">
        <v>2</v>
      </c>
      <c r="K3150" t="s">
        <v>39</v>
      </c>
      <c r="L3150" t="s">
        <v>32</v>
      </c>
      <c r="M3150">
        <v>50420</v>
      </c>
      <c r="N3150">
        <v>3</v>
      </c>
      <c r="O3150">
        <v>16</v>
      </c>
      <c r="P3150">
        <v>1</v>
      </c>
      <c r="Q3150">
        <v>19</v>
      </c>
      <c r="R3150">
        <v>4</v>
      </c>
      <c r="S3150">
        <v>3</v>
      </c>
      <c r="T3150">
        <v>2</v>
      </c>
      <c r="U3150">
        <v>2</v>
      </c>
      <c r="V3150">
        <f>COUNTIF(tbl_General[EmployeeID],tbl_General[[#This Row],[EmployeeID]])</f>
        <v>1</v>
      </c>
    </row>
    <row r="3151" spans="1:22" x14ac:dyDescent="0.25">
      <c r="A3151">
        <v>38</v>
      </c>
      <c r="B3151" t="s">
        <v>21</v>
      </c>
      <c r="C3151" t="s">
        <v>22</v>
      </c>
      <c r="D3151" t="s">
        <v>30</v>
      </c>
      <c r="E3151">
        <v>7</v>
      </c>
      <c r="F3151">
        <v>4</v>
      </c>
      <c r="G3151" t="s">
        <v>24</v>
      </c>
      <c r="H3151">
        <v>4295</v>
      </c>
      <c r="I3151" t="s">
        <v>25</v>
      </c>
      <c r="J3151">
        <v>2</v>
      </c>
      <c r="K3151" t="s">
        <v>39</v>
      </c>
      <c r="L3151" t="s">
        <v>32</v>
      </c>
      <c r="M3151">
        <v>50420</v>
      </c>
      <c r="N3151">
        <v>3</v>
      </c>
      <c r="O3151">
        <v>16</v>
      </c>
      <c r="P3151">
        <v>1</v>
      </c>
      <c r="Q3151">
        <v>19</v>
      </c>
      <c r="R3151">
        <v>4</v>
      </c>
      <c r="S3151">
        <v>3</v>
      </c>
      <c r="T3151">
        <v>2</v>
      </c>
      <c r="U3151">
        <v>2</v>
      </c>
      <c r="V3151">
        <f>COUNTIF(tbl_General[EmployeeID],tbl_General[[#This Row],[EmployeeID]])</f>
        <v>1</v>
      </c>
    </row>
    <row r="3152" spans="1:22" x14ac:dyDescent="0.25">
      <c r="A3152">
        <v>50</v>
      </c>
      <c r="B3152" t="s">
        <v>28</v>
      </c>
      <c r="C3152" t="s">
        <v>22</v>
      </c>
      <c r="D3152" t="s">
        <v>30</v>
      </c>
      <c r="E3152">
        <v>17</v>
      </c>
      <c r="F3152">
        <v>3</v>
      </c>
      <c r="G3152" t="s">
        <v>38</v>
      </c>
      <c r="H3152">
        <v>1204</v>
      </c>
      <c r="I3152" t="s">
        <v>34</v>
      </c>
      <c r="J3152">
        <v>1</v>
      </c>
      <c r="K3152" t="s">
        <v>31</v>
      </c>
      <c r="L3152" t="s">
        <v>41</v>
      </c>
      <c r="M3152">
        <v>173280</v>
      </c>
      <c r="N3152">
        <v>4</v>
      </c>
      <c r="O3152">
        <v>15</v>
      </c>
      <c r="P3152">
        <v>2</v>
      </c>
      <c r="Q3152">
        <v>20</v>
      </c>
      <c r="R3152">
        <v>1</v>
      </c>
      <c r="S3152">
        <v>3</v>
      </c>
      <c r="T3152">
        <v>2</v>
      </c>
      <c r="U3152">
        <v>0</v>
      </c>
      <c r="V3152">
        <f>COUNTIF(tbl_General[EmployeeID],tbl_General[[#This Row],[EmployeeID]])</f>
        <v>1</v>
      </c>
    </row>
    <row r="3153" spans="1:22" x14ac:dyDescent="0.25">
      <c r="A3153">
        <v>50</v>
      </c>
      <c r="B3153" t="s">
        <v>28</v>
      </c>
      <c r="C3153" t="s">
        <v>22</v>
      </c>
      <c r="D3153" t="s">
        <v>30</v>
      </c>
      <c r="E3153">
        <v>17</v>
      </c>
      <c r="F3153">
        <v>3</v>
      </c>
      <c r="G3153" t="s">
        <v>38</v>
      </c>
      <c r="H3153">
        <v>2674</v>
      </c>
      <c r="I3153" t="s">
        <v>34</v>
      </c>
      <c r="J3153">
        <v>1</v>
      </c>
      <c r="K3153" t="s">
        <v>31</v>
      </c>
      <c r="L3153" t="s">
        <v>41</v>
      </c>
      <c r="M3153">
        <v>173280</v>
      </c>
      <c r="N3153">
        <v>4</v>
      </c>
      <c r="O3153">
        <v>15</v>
      </c>
      <c r="P3153">
        <v>2</v>
      </c>
      <c r="Q3153">
        <v>20</v>
      </c>
      <c r="R3153">
        <v>1</v>
      </c>
      <c r="S3153">
        <v>3</v>
      </c>
      <c r="T3153">
        <v>2</v>
      </c>
      <c r="U3153">
        <v>0</v>
      </c>
      <c r="V3153">
        <f>COUNTIF(tbl_General[EmployeeID],tbl_General[[#This Row],[EmployeeID]])</f>
        <v>1</v>
      </c>
    </row>
    <row r="3154" spans="1:22" x14ac:dyDescent="0.25">
      <c r="A3154">
        <v>50</v>
      </c>
      <c r="B3154" t="s">
        <v>28</v>
      </c>
      <c r="C3154" t="s">
        <v>22</v>
      </c>
      <c r="D3154" t="s">
        <v>30</v>
      </c>
      <c r="E3154">
        <v>17</v>
      </c>
      <c r="F3154">
        <v>3</v>
      </c>
      <c r="G3154" t="s">
        <v>38</v>
      </c>
      <c r="H3154">
        <v>4144</v>
      </c>
      <c r="I3154" t="s">
        <v>34</v>
      </c>
      <c r="J3154">
        <v>1</v>
      </c>
      <c r="K3154" t="s">
        <v>31</v>
      </c>
      <c r="L3154" t="s">
        <v>41</v>
      </c>
      <c r="M3154">
        <v>173280</v>
      </c>
      <c r="N3154">
        <v>4</v>
      </c>
      <c r="O3154">
        <v>15</v>
      </c>
      <c r="P3154">
        <v>2</v>
      </c>
      <c r="Q3154">
        <v>20</v>
      </c>
      <c r="R3154">
        <v>1</v>
      </c>
      <c r="S3154">
        <v>3</v>
      </c>
      <c r="T3154">
        <v>2</v>
      </c>
      <c r="U3154">
        <v>0</v>
      </c>
      <c r="V3154">
        <f>COUNTIF(tbl_General[EmployeeID],tbl_General[[#This Row],[EmployeeID]])</f>
        <v>1</v>
      </c>
    </row>
    <row r="3155" spans="1:22" x14ac:dyDescent="0.25">
      <c r="A3155">
        <v>59</v>
      </c>
      <c r="B3155" t="s">
        <v>21</v>
      </c>
      <c r="C3155" t="s">
        <v>36</v>
      </c>
      <c r="D3155" t="s">
        <v>30</v>
      </c>
      <c r="E3155">
        <v>12</v>
      </c>
      <c r="F3155">
        <v>2</v>
      </c>
      <c r="G3155" t="s">
        <v>24</v>
      </c>
      <c r="H3155">
        <v>1318</v>
      </c>
      <c r="I3155" t="s">
        <v>34</v>
      </c>
      <c r="J3155">
        <v>2</v>
      </c>
      <c r="K3155" t="s">
        <v>35</v>
      </c>
      <c r="L3155" t="s">
        <v>27</v>
      </c>
      <c r="M3155">
        <v>47230</v>
      </c>
      <c r="N3155">
        <v>9</v>
      </c>
      <c r="O3155">
        <v>14</v>
      </c>
      <c r="P3155">
        <v>0</v>
      </c>
      <c r="Q3155">
        <v>30</v>
      </c>
      <c r="R3155">
        <v>0</v>
      </c>
      <c r="S3155">
        <v>3</v>
      </c>
      <c r="T3155">
        <v>2</v>
      </c>
      <c r="U3155">
        <v>2</v>
      </c>
      <c r="V3155">
        <f>COUNTIF(tbl_General[EmployeeID],tbl_General[[#This Row],[EmployeeID]])</f>
        <v>1</v>
      </c>
    </row>
    <row r="3156" spans="1:22" x14ac:dyDescent="0.25">
      <c r="A3156">
        <v>59</v>
      </c>
      <c r="B3156" t="s">
        <v>21</v>
      </c>
      <c r="C3156" t="s">
        <v>36</v>
      </c>
      <c r="D3156" t="s">
        <v>30</v>
      </c>
      <c r="E3156">
        <v>12</v>
      </c>
      <c r="F3156">
        <v>2</v>
      </c>
      <c r="G3156" t="s">
        <v>24</v>
      </c>
      <c r="H3156">
        <v>2788</v>
      </c>
      <c r="I3156" t="s">
        <v>34</v>
      </c>
      <c r="J3156">
        <v>2</v>
      </c>
      <c r="K3156" t="s">
        <v>35</v>
      </c>
      <c r="L3156" t="s">
        <v>27</v>
      </c>
      <c r="M3156">
        <v>47230</v>
      </c>
      <c r="N3156">
        <v>9</v>
      </c>
      <c r="O3156">
        <v>14</v>
      </c>
      <c r="P3156">
        <v>0</v>
      </c>
      <c r="Q3156">
        <v>30</v>
      </c>
      <c r="R3156">
        <v>0</v>
      </c>
      <c r="S3156">
        <v>3</v>
      </c>
      <c r="T3156">
        <v>2</v>
      </c>
      <c r="U3156">
        <v>2</v>
      </c>
      <c r="V3156">
        <f>COUNTIF(tbl_General[EmployeeID],tbl_General[[#This Row],[EmployeeID]])</f>
        <v>1</v>
      </c>
    </row>
    <row r="3157" spans="1:22" x14ac:dyDescent="0.25">
      <c r="A3157">
        <v>59</v>
      </c>
      <c r="B3157" t="s">
        <v>21</v>
      </c>
      <c r="C3157" t="s">
        <v>36</v>
      </c>
      <c r="D3157" t="s">
        <v>30</v>
      </c>
      <c r="E3157">
        <v>12</v>
      </c>
      <c r="F3157">
        <v>2</v>
      </c>
      <c r="G3157" t="s">
        <v>24</v>
      </c>
      <c r="H3157">
        <v>4258</v>
      </c>
      <c r="I3157" t="s">
        <v>34</v>
      </c>
      <c r="J3157">
        <v>2</v>
      </c>
      <c r="K3157" t="s">
        <v>35</v>
      </c>
      <c r="L3157" t="s">
        <v>27</v>
      </c>
      <c r="M3157">
        <v>47230</v>
      </c>
      <c r="N3157">
        <v>9</v>
      </c>
      <c r="O3157">
        <v>14</v>
      </c>
      <c r="P3157">
        <v>0</v>
      </c>
      <c r="Q3157">
        <v>30</v>
      </c>
      <c r="R3157">
        <v>0</v>
      </c>
      <c r="S3157">
        <v>3</v>
      </c>
      <c r="T3157">
        <v>2</v>
      </c>
      <c r="U3157">
        <v>2</v>
      </c>
      <c r="V3157">
        <f>COUNTIF(tbl_General[EmployeeID],tbl_General[[#This Row],[EmployeeID]])</f>
        <v>1</v>
      </c>
    </row>
    <row r="3158" spans="1:22" x14ac:dyDescent="0.25">
      <c r="A3158">
        <v>31</v>
      </c>
      <c r="B3158" t="s">
        <v>21</v>
      </c>
      <c r="C3158" t="s">
        <v>36</v>
      </c>
      <c r="D3158" t="s">
        <v>23</v>
      </c>
      <c r="E3158">
        <v>23</v>
      </c>
      <c r="F3158">
        <v>1</v>
      </c>
      <c r="G3158" t="s">
        <v>38</v>
      </c>
      <c r="H3158">
        <v>1125</v>
      </c>
      <c r="I3158" t="s">
        <v>34</v>
      </c>
      <c r="J3158">
        <v>1</v>
      </c>
      <c r="K3158" t="s">
        <v>35</v>
      </c>
      <c r="L3158" t="s">
        <v>41</v>
      </c>
      <c r="M3158">
        <v>38670</v>
      </c>
      <c r="N3158">
        <v>1</v>
      </c>
      <c r="O3158">
        <v>11</v>
      </c>
      <c r="P3158">
        <v>1</v>
      </c>
      <c r="Q3158">
        <v>4</v>
      </c>
      <c r="R3158">
        <v>4</v>
      </c>
      <c r="S3158">
        <v>4</v>
      </c>
      <c r="T3158">
        <v>2</v>
      </c>
      <c r="U3158">
        <v>3</v>
      </c>
      <c r="V3158">
        <f>COUNTIF(tbl_General[EmployeeID],tbl_General[[#This Row],[EmployeeID]])</f>
        <v>1</v>
      </c>
    </row>
    <row r="3159" spans="1:22" x14ac:dyDescent="0.25">
      <c r="A3159">
        <v>31</v>
      </c>
      <c r="B3159" t="s">
        <v>21</v>
      </c>
      <c r="C3159" t="s">
        <v>36</v>
      </c>
      <c r="D3159" t="s">
        <v>23</v>
      </c>
      <c r="E3159">
        <v>23</v>
      </c>
      <c r="F3159">
        <v>1</v>
      </c>
      <c r="G3159" t="s">
        <v>38</v>
      </c>
      <c r="H3159">
        <v>2595</v>
      </c>
      <c r="I3159" t="s">
        <v>34</v>
      </c>
      <c r="J3159">
        <v>1</v>
      </c>
      <c r="K3159" t="s">
        <v>35</v>
      </c>
      <c r="L3159" t="s">
        <v>41</v>
      </c>
      <c r="M3159">
        <v>38670</v>
      </c>
      <c r="N3159">
        <v>1</v>
      </c>
      <c r="O3159">
        <v>11</v>
      </c>
      <c r="P3159">
        <v>1</v>
      </c>
      <c r="Q3159">
        <v>4</v>
      </c>
      <c r="R3159">
        <v>4</v>
      </c>
      <c r="S3159">
        <v>4</v>
      </c>
      <c r="T3159">
        <v>2</v>
      </c>
      <c r="U3159">
        <v>3</v>
      </c>
      <c r="V3159">
        <f>COUNTIF(tbl_General[EmployeeID],tbl_General[[#This Row],[EmployeeID]])</f>
        <v>1</v>
      </c>
    </row>
    <row r="3160" spans="1:22" x14ac:dyDescent="0.25">
      <c r="A3160">
        <v>31</v>
      </c>
      <c r="B3160" t="s">
        <v>21</v>
      </c>
      <c r="C3160" t="s">
        <v>36</v>
      </c>
      <c r="D3160" t="s">
        <v>23</v>
      </c>
      <c r="E3160">
        <v>23</v>
      </c>
      <c r="F3160">
        <v>1</v>
      </c>
      <c r="G3160" t="s">
        <v>38</v>
      </c>
      <c r="H3160">
        <v>4065</v>
      </c>
      <c r="I3160" t="s">
        <v>34</v>
      </c>
      <c r="J3160">
        <v>1</v>
      </c>
      <c r="K3160" t="s">
        <v>35</v>
      </c>
      <c r="L3160" t="s">
        <v>41</v>
      </c>
      <c r="M3160">
        <v>38670</v>
      </c>
      <c r="N3160">
        <v>1</v>
      </c>
      <c r="O3160">
        <v>11</v>
      </c>
      <c r="P3160">
        <v>1</v>
      </c>
      <c r="Q3160">
        <v>4</v>
      </c>
      <c r="R3160">
        <v>4</v>
      </c>
      <c r="S3160">
        <v>4</v>
      </c>
      <c r="T3160">
        <v>2</v>
      </c>
      <c r="U3160">
        <v>3</v>
      </c>
      <c r="V3160">
        <f>COUNTIF(tbl_General[EmployeeID],tbl_General[[#This Row],[EmployeeID]])</f>
        <v>1</v>
      </c>
    </row>
    <row r="3161" spans="1:22" x14ac:dyDescent="0.25">
      <c r="A3161">
        <v>27</v>
      </c>
      <c r="B3161" t="s">
        <v>21</v>
      </c>
      <c r="C3161" t="s">
        <v>22</v>
      </c>
      <c r="D3161" t="s">
        <v>30</v>
      </c>
      <c r="E3161">
        <v>6</v>
      </c>
      <c r="F3161">
        <v>2</v>
      </c>
      <c r="G3161" t="s">
        <v>38</v>
      </c>
      <c r="H3161">
        <v>576</v>
      </c>
      <c r="I3161" t="s">
        <v>25</v>
      </c>
      <c r="J3161">
        <v>1</v>
      </c>
      <c r="K3161" t="s">
        <v>26</v>
      </c>
      <c r="L3161" t="s">
        <v>27</v>
      </c>
      <c r="M3161">
        <v>42600</v>
      </c>
      <c r="N3161">
        <v>1</v>
      </c>
      <c r="O3161">
        <v>11</v>
      </c>
      <c r="P3161">
        <v>2</v>
      </c>
      <c r="Q3161">
        <v>4</v>
      </c>
      <c r="R3161">
        <v>2</v>
      </c>
      <c r="S3161">
        <v>4</v>
      </c>
      <c r="T3161">
        <v>2</v>
      </c>
      <c r="U3161">
        <v>2</v>
      </c>
      <c r="V3161">
        <f>COUNTIF(tbl_General[EmployeeID],tbl_General[[#This Row],[EmployeeID]])</f>
        <v>1</v>
      </c>
    </row>
    <row r="3162" spans="1:22" x14ac:dyDescent="0.25">
      <c r="A3162">
        <v>27</v>
      </c>
      <c r="B3162" t="s">
        <v>21</v>
      </c>
      <c r="C3162" t="s">
        <v>22</v>
      </c>
      <c r="D3162" t="s">
        <v>30</v>
      </c>
      <c r="E3162">
        <v>6</v>
      </c>
      <c r="F3162">
        <v>2</v>
      </c>
      <c r="G3162" t="s">
        <v>38</v>
      </c>
      <c r="H3162">
        <v>2046</v>
      </c>
      <c r="I3162" t="s">
        <v>25</v>
      </c>
      <c r="J3162">
        <v>1</v>
      </c>
      <c r="K3162" t="s">
        <v>26</v>
      </c>
      <c r="L3162" t="s">
        <v>27</v>
      </c>
      <c r="M3162">
        <v>42600</v>
      </c>
      <c r="N3162">
        <v>1</v>
      </c>
      <c r="O3162">
        <v>11</v>
      </c>
      <c r="P3162">
        <v>2</v>
      </c>
      <c r="Q3162">
        <v>4</v>
      </c>
      <c r="R3162">
        <v>2</v>
      </c>
      <c r="S3162">
        <v>4</v>
      </c>
      <c r="T3162">
        <v>2</v>
      </c>
      <c r="U3162">
        <v>2</v>
      </c>
      <c r="V3162">
        <f>COUNTIF(tbl_General[EmployeeID],tbl_General[[#This Row],[EmployeeID]])</f>
        <v>1</v>
      </c>
    </row>
    <row r="3163" spans="1:22" x14ac:dyDescent="0.25">
      <c r="A3163">
        <v>27</v>
      </c>
      <c r="B3163" t="s">
        <v>21</v>
      </c>
      <c r="C3163" t="s">
        <v>22</v>
      </c>
      <c r="D3163" t="s">
        <v>30</v>
      </c>
      <c r="E3163">
        <v>6</v>
      </c>
      <c r="F3163">
        <v>2</v>
      </c>
      <c r="G3163" t="s">
        <v>38</v>
      </c>
      <c r="H3163">
        <v>3516</v>
      </c>
      <c r="I3163" t="s">
        <v>25</v>
      </c>
      <c r="J3163">
        <v>1</v>
      </c>
      <c r="K3163" t="s">
        <v>26</v>
      </c>
      <c r="L3163" t="s">
        <v>27</v>
      </c>
      <c r="M3163">
        <v>42600</v>
      </c>
      <c r="N3163">
        <v>1</v>
      </c>
      <c r="O3163">
        <v>11</v>
      </c>
      <c r="P3163">
        <v>2</v>
      </c>
      <c r="Q3163">
        <v>4</v>
      </c>
      <c r="R3163">
        <v>2</v>
      </c>
      <c r="S3163">
        <v>4</v>
      </c>
      <c r="T3163">
        <v>2</v>
      </c>
      <c r="U3163">
        <v>2</v>
      </c>
      <c r="V3163">
        <f>COUNTIF(tbl_General[EmployeeID],tbl_General[[#This Row],[EmployeeID]])</f>
        <v>1</v>
      </c>
    </row>
    <row r="3164" spans="1:22" x14ac:dyDescent="0.25">
      <c r="A3164">
        <v>28</v>
      </c>
      <c r="B3164" t="s">
        <v>21</v>
      </c>
      <c r="C3164" t="s">
        <v>22</v>
      </c>
      <c r="D3164" t="s">
        <v>37</v>
      </c>
      <c r="E3164">
        <v>1</v>
      </c>
      <c r="F3164">
        <v>1</v>
      </c>
      <c r="G3164" t="s">
        <v>37</v>
      </c>
      <c r="H3164">
        <v>536</v>
      </c>
      <c r="I3164" t="s">
        <v>34</v>
      </c>
      <c r="J3164">
        <v>2</v>
      </c>
      <c r="K3164" t="s">
        <v>31</v>
      </c>
      <c r="L3164" t="s">
        <v>41</v>
      </c>
      <c r="M3164">
        <v>63470</v>
      </c>
      <c r="N3164">
        <v>1</v>
      </c>
      <c r="O3164">
        <v>15</v>
      </c>
      <c r="P3164">
        <v>1</v>
      </c>
      <c r="Q3164">
        <v>4</v>
      </c>
      <c r="R3164">
        <v>2</v>
      </c>
      <c r="S3164">
        <v>4</v>
      </c>
      <c r="T3164">
        <v>2</v>
      </c>
      <c r="U3164">
        <v>2</v>
      </c>
      <c r="V3164">
        <f>COUNTIF(tbl_General[EmployeeID],tbl_General[[#This Row],[EmployeeID]])</f>
        <v>1</v>
      </c>
    </row>
    <row r="3165" spans="1:22" x14ac:dyDescent="0.25">
      <c r="A3165">
        <v>28</v>
      </c>
      <c r="B3165" t="s">
        <v>21</v>
      </c>
      <c r="C3165" t="s">
        <v>22</v>
      </c>
      <c r="D3165" t="s">
        <v>37</v>
      </c>
      <c r="E3165">
        <v>1</v>
      </c>
      <c r="F3165">
        <v>1</v>
      </c>
      <c r="G3165" t="s">
        <v>37</v>
      </c>
      <c r="H3165">
        <v>2006</v>
      </c>
      <c r="I3165" t="s">
        <v>34</v>
      </c>
      <c r="J3165">
        <v>2</v>
      </c>
      <c r="K3165" t="s">
        <v>31</v>
      </c>
      <c r="L3165" t="s">
        <v>41</v>
      </c>
      <c r="M3165">
        <v>63470</v>
      </c>
      <c r="N3165">
        <v>1</v>
      </c>
      <c r="O3165">
        <v>15</v>
      </c>
      <c r="P3165">
        <v>1</v>
      </c>
      <c r="Q3165">
        <v>4</v>
      </c>
      <c r="R3165">
        <v>2</v>
      </c>
      <c r="S3165">
        <v>4</v>
      </c>
      <c r="T3165">
        <v>2</v>
      </c>
      <c r="U3165">
        <v>2</v>
      </c>
      <c r="V3165">
        <f>COUNTIF(tbl_General[EmployeeID],tbl_General[[#This Row],[EmployeeID]])</f>
        <v>1</v>
      </c>
    </row>
    <row r="3166" spans="1:22" x14ac:dyDescent="0.25">
      <c r="A3166">
        <v>28</v>
      </c>
      <c r="B3166" t="s">
        <v>21</v>
      </c>
      <c r="C3166" t="s">
        <v>22</v>
      </c>
      <c r="D3166" t="s">
        <v>37</v>
      </c>
      <c r="E3166">
        <v>1</v>
      </c>
      <c r="F3166">
        <v>1</v>
      </c>
      <c r="G3166" t="s">
        <v>37</v>
      </c>
      <c r="H3166">
        <v>3476</v>
      </c>
      <c r="I3166" t="s">
        <v>34</v>
      </c>
      <c r="J3166">
        <v>2</v>
      </c>
      <c r="K3166" t="s">
        <v>31</v>
      </c>
      <c r="L3166" t="s">
        <v>41</v>
      </c>
      <c r="M3166">
        <v>63470</v>
      </c>
      <c r="N3166">
        <v>1</v>
      </c>
      <c r="O3166">
        <v>15</v>
      </c>
      <c r="P3166">
        <v>1</v>
      </c>
      <c r="Q3166">
        <v>4</v>
      </c>
      <c r="R3166">
        <v>2</v>
      </c>
      <c r="S3166">
        <v>4</v>
      </c>
      <c r="T3166">
        <v>2</v>
      </c>
      <c r="U3166">
        <v>2</v>
      </c>
      <c r="V3166">
        <f>COUNTIF(tbl_General[EmployeeID],tbl_General[[#This Row],[EmployeeID]])</f>
        <v>1</v>
      </c>
    </row>
    <row r="3167" spans="1:22" x14ac:dyDescent="0.25">
      <c r="A3167">
        <v>22</v>
      </c>
      <c r="B3167" t="s">
        <v>21</v>
      </c>
      <c r="C3167" t="s">
        <v>22</v>
      </c>
      <c r="D3167" t="s">
        <v>30</v>
      </c>
      <c r="E3167">
        <v>1</v>
      </c>
      <c r="F3167">
        <v>3</v>
      </c>
      <c r="G3167" t="s">
        <v>24</v>
      </c>
      <c r="H3167">
        <v>1419</v>
      </c>
      <c r="I3167" t="s">
        <v>25</v>
      </c>
      <c r="J3167">
        <v>4</v>
      </c>
      <c r="K3167" t="s">
        <v>26</v>
      </c>
      <c r="L3167" t="s">
        <v>41</v>
      </c>
      <c r="M3167">
        <v>129360</v>
      </c>
      <c r="N3167">
        <v>1</v>
      </c>
      <c r="O3167">
        <v>11</v>
      </c>
      <c r="P3167">
        <v>2</v>
      </c>
      <c r="Q3167">
        <v>4</v>
      </c>
      <c r="R3167">
        <v>3</v>
      </c>
      <c r="S3167">
        <v>4</v>
      </c>
      <c r="T3167">
        <v>2</v>
      </c>
      <c r="U3167">
        <v>2</v>
      </c>
      <c r="V3167">
        <f>COUNTIF(tbl_General[EmployeeID],tbl_General[[#This Row],[EmployeeID]])</f>
        <v>1</v>
      </c>
    </row>
    <row r="3168" spans="1:22" x14ac:dyDescent="0.25">
      <c r="A3168">
        <v>22</v>
      </c>
      <c r="B3168" t="s">
        <v>21</v>
      </c>
      <c r="C3168" t="s">
        <v>22</v>
      </c>
      <c r="D3168" t="s">
        <v>30</v>
      </c>
      <c r="E3168">
        <v>1</v>
      </c>
      <c r="F3168">
        <v>3</v>
      </c>
      <c r="G3168" t="s">
        <v>24</v>
      </c>
      <c r="H3168">
        <v>2889</v>
      </c>
      <c r="I3168" t="s">
        <v>25</v>
      </c>
      <c r="J3168">
        <v>4</v>
      </c>
      <c r="K3168" t="s">
        <v>26</v>
      </c>
      <c r="L3168" t="s">
        <v>41</v>
      </c>
      <c r="M3168">
        <v>129360</v>
      </c>
      <c r="N3168">
        <v>1</v>
      </c>
      <c r="O3168">
        <v>11</v>
      </c>
      <c r="P3168">
        <v>2</v>
      </c>
      <c r="Q3168">
        <v>4</v>
      </c>
      <c r="R3168">
        <v>3</v>
      </c>
      <c r="S3168">
        <v>4</v>
      </c>
      <c r="T3168">
        <v>2</v>
      </c>
      <c r="U3168">
        <v>2</v>
      </c>
      <c r="V3168">
        <f>COUNTIF(tbl_General[EmployeeID],tbl_General[[#This Row],[EmployeeID]])</f>
        <v>1</v>
      </c>
    </row>
    <row r="3169" spans="1:22" x14ac:dyDescent="0.25">
      <c r="A3169">
        <v>22</v>
      </c>
      <c r="B3169" t="s">
        <v>21</v>
      </c>
      <c r="C3169" t="s">
        <v>22</v>
      </c>
      <c r="D3169" t="s">
        <v>30</v>
      </c>
      <c r="E3169">
        <v>1</v>
      </c>
      <c r="F3169">
        <v>3</v>
      </c>
      <c r="G3169" t="s">
        <v>24</v>
      </c>
      <c r="H3169">
        <v>4359</v>
      </c>
      <c r="I3169" t="s">
        <v>25</v>
      </c>
      <c r="J3169">
        <v>4</v>
      </c>
      <c r="K3169" t="s">
        <v>26</v>
      </c>
      <c r="L3169" t="s">
        <v>41</v>
      </c>
      <c r="M3169">
        <v>129360</v>
      </c>
      <c r="N3169">
        <v>1</v>
      </c>
      <c r="O3169">
        <v>11</v>
      </c>
      <c r="P3169">
        <v>2</v>
      </c>
      <c r="Q3169">
        <v>4</v>
      </c>
      <c r="R3169">
        <v>3</v>
      </c>
      <c r="S3169">
        <v>4</v>
      </c>
      <c r="T3169">
        <v>2</v>
      </c>
      <c r="U3169">
        <v>2</v>
      </c>
      <c r="V3169">
        <f>COUNTIF(tbl_General[EmployeeID],tbl_General[[#This Row],[EmployeeID]])</f>
        <v>1</v>
      </c>
    </row>
    <row r="3170" spans="1:22" x14ac:dyDescent="0.25">
      <c r="A3170">
        <v>40</v>
      </c>
      <c r="B3170" t="s">
        <v>21</v>
      </c>
      <c r="C3170" t="s">
        <v>22</v>
      </c>
      <c r="D3170" t="s">
        <v>23</v>
      </c>
      <c r="E3170">
        <v>9</v>
      </c>
      <c r="F3170">
        <v>3</v>
      </c>
      <c r="G3170" t="s">
        <v>45</v>
      </c>
      <c r="H3170">
        <v>296</v>
      </c>
      <c r="I3170" t="s">
        <v>34</v>
      </c>
      <c r="J3170">
        <v>2</v>
      </c>
      <c r="K3170" t="s">
        <v>31</v>
      </c>
      <c r="L3170" t="s">
        <v>32</v>
      </c>
      <c r="M3170">
        <v>20730</v>
      </c>
      <c r="N3170">
        <v>0</v>
      </c>
      <c r="O3170">
        <v>14</v>
      </c>
      <c r="P3170">
        <v>0</v>
      </c>
      <c r="Q3170">
        <v>5</v>
      </c>
      <c r="R3170">
        <v>3</v>
      </c>
      <c r="S3170">
        <v>4</v>
      </c>
      <c r="T3170">
        <v>2</v>
      </c>
      <c r="U3170">
        <v>3</v>
      </c>
      <c r="V3170">
        <f>COUNTIF(tbl_General[EmployeeID],tbl_General[[#This Row],[EmployeeID]])</f>
        <v>1</v>
      </c>
    </row>
    <row r="3171" spans="1:22" x14ac:dyDescent="0.25">
      <c r="A3171">
        <v>40</v>
      </c>
      <c r="B3171" t="s">
        <v>21</v>
      </c>
      <c r="C3171" t="s">
        <v>22</v>
      </c>
      <c r="D3171" t="s">
        <v>23</v>
      </c>
      <c r="E3171">
        <v>9</v>
      </c>
      <c r="F3171">
        <v>3</v>
      </c>
      <c r="G3171" t="s">
        <v>45</v>
      </c>
      <c r="H3171">
        <v>1766</v>
      </c>
      <c r="I3171" t="s">
        <v>34</v>
      </c>
      <c r="J3171">
        <v>2</v>
      </c>
      <c r="K3171" t="s">
        <v>31</v>
      </c>
      <c r="L3171" t="s">
        <v>32</v>
      </c>
      <c r="M3171">
        <v>20730</v>
      </c>
      <c r="N3171">
        <v>0</v>
      </c>
      <c r="O3171">
        <v>14</v>
      </c>
      <c r="P3171">
        <v>0</v>
      </c>
      <c r="Q3171">
        <v>5</v>
      </c>
      <c r="R3171">
        <v>3</v>
      </c>
      <c r="S3171">
        <v>4</v>
      </c>
      <c r="T3171">
        <v>2</v>
      </c>
      <c r="U3171">
        <v>3</v>
      </c>
      <c r="V3171">
        <f>COUNTIF(tbl_General[EmployeeID],tbl_General[[#This Row],[EmployeeID]])</f>
        <v>1</v>
      </c>
    </row>
    <row r="3172" spans="1:22" x14ac:dyDescent="0.25">
      <c r="A3172">
        <v>40</v>
      </c>
      <c r="B3172" t="s">
        <v>21</v>
      </c>
      <c r="C3172" t="s">
        <v>22</v>
      </c>
      <c r="D3172" t="s">
        <v>23</v>
      </c>
      <c r="E3172">
        <v>9</v>
      </c>
      <c r="F3172">
        <v>3</v>
      </c>
      <c r="G3172" t="s">
        <v>45</v>
      </c>
      <c r="H3172">
        <v>3236</v>
      </c>
      <c r="I3172" t="s">
        <v>34</v>
      </c>
      <c r="J3172">
        <v>2</v>
      </c>
      <c r="K3172" t="s">
        <v>31</v>
      </c>
      <c r="L3172" t="s">
        <v>32</v>
      </c>
      <c r="M3172">
        <v>20730</v>
      </c>
      <c r="N3172">
        <v>0</v>
      </c>
      <c r="O3172">
        <v>14</v>
      </c>
      <c r="P3172">
        <v>0</v>
      </c>
      <c r="Q3172">
        <v>5</v>
      </c>
      <c r="R3172">
        <v>3</v>
      </c>
      <c r="S3172">
        <v>4</v>
      </c>
      <c r="T3172">
        <v>2</v>
      </c>
      <c r="U3172">
        <v>3</v>
      </c>
      <c r="V3172">
        <f>COUNTIF(tbl_General[EmployeeID],tbl_General[[#This Row],[EmployeeID]])</f>
        <v>1</v>
      </c>
    </row>
    <row r="3173" spans="1:22" x14ac:dyDescent="0.25">
      <c r="A3173">
        <v>39</v>
      </c>
      <c r="B3173" t="s">
        <v>21</v>
      </c>
      <c r="C3173" t="s">
        <v>22</v>
      </c>
      <c r="D3173" t="s">
        <v>23</v>
      </c>
      <c r="E3173">
        <v>3</v>
      </c>
      <c r="F3173">
        <v>4</v>
      </c>
      <c r="G3173" t="s">
        <v>45</v>
      </c>
      <c r="H3173">
        <v>1027</v>
      </c>
      <c r="I3173" t="s">
        <v>25</v>
      </c>
      <c r="J3173">
        <v>2</v>
      </c>
      <c r="K3173" t="s">
        <v>40</v>
      </c>
      <c r="L3173" t="s">
        <v>32</v>
      </c>
      <c r="M3173">
        <v>26100</v>
      </c>
      <c r="N3173">
        <v>7</v>
      </c>
      <c r="O3173">
        <v>12</v>
      </c>
      <c r="P3173">
        <v>0</v>
      </c>
      <c r="Q3173">
        <v>9</v>
      </c>
      <c r="R3173">
        <v>2</v>
      </c>
      <c r="S3173">
        <v>4</v>
      </c>
      <c r="T3173">
        <v>2</v>
      </c>
      <c r="U3173">
        <v>2</v>
      </c>
      <c r="V3173">
        <f>COUNTIF(tbl_General[EmployeeID],tbl_General[[#This Row],[EmployeeID]])</f>
        <v>1</v>
      </c>
    </row>
    <row r="3174" spans="1:22" x14ac:dyDescent="0.25">
      <c r="A3174">
        <v>39</v>
      </c>
      <c r="B3174" t="s">
        <v>21</v>
      </c>
      <c r="C3174" t="s">
        <v>22</v>
      </c>
      <c r="D3174" t="s">
        <v>23</v>
      </c>
      <c r="E3174">
        <v>3</v>
      </c>
      <c r="F3174">
        <v>4</v>
      </c>
      <c r="G3174" t="s">
        <v>45</v>
      </c>
      <c r="H3174">
        <v>2497</v>
      </c>
      <c r="I3174" t="s">
        <v>25</v>
      </c>
      <c r="J3174">
        <v>2</v>
      </c>
      <c r="K3174" t="s">
        <v>40</v>
      </c>
      <c r="L3174" t="s">
        <v>32</v>
      </c>
      <c r="M3174">
        <v>26100</v>
      </c>
      <c r="N3174">
        <v>7</v>
      </c>
      <c r="O3174">
        <v>12</v>
      </c>
      <c r="P3174">
        <v>0</v>
      </c>
      <c r="Q3174">
        <v>9</v>
      </c>
      <c r="R3174">
        <v>2</v>
      </c>
      <c r="S3174">
        <v>4</v>
      </c>
      <c r="T3174">
        <v>2</v>
      </c>
      <c r="U3174">
        <v>2</v>
      </c>
      <c r="V3174">
        <f>COUNTIF(tbl_General[EmployeeID],tbl_General[[#This Row],[EmployeeID]])</f>
        <v>1</v>
      </c>
    </row>
    <row r="3175" spans="1:22" x14ac:dyDescent="0.25">
      <c r="A3175">
        <v>39</v>
      </c>
      <c r="B3175" t="s">
        <v>21</v>
      </c>
      <c r="C3175" t="s">
        <v>22</v>
      </c>
      <c r="D3175" t="s">
        <v>23</v>
      </c>
      <c r="E3175">
        <v>3</v>
      </c>
      <c r="F3175">
        <v>4</v>
      </c>
      <c r="G3175" t="s">
        <v>45</v>
      </c>
      <c r="H3175">
        <v>3967</v>
      </c>
      <c r="I3175" t="s">
        <v>25</v>
      </c>
      <c r="J3175">
        <v>2</v>
      </c>
      <c r="K3175" t="s">
        <v>40</v>
      </c>
      <c r="L3175" t="s">
        <v>32</v>
      </c>
      <c r="M3175">
        <v>26100</v>
      </c>
      <c r="N3175">
        <v>7</v>
      </c>
      <c r="O3175">
        <v>12</v>
      </c>
      <c r="P3175">
        <v>0</v>
      </c>
      <c r="Q3175">
        <v>9</v>
      </c>
      <c r="R3175">
        <v>2</v>
      </c>
      <c r="S3175">
        <v>4</v>
      </c>
      <c r="T3175">
        <v>2</v>
      </c>
      <c r="U3175">
        <v>2</v>
      </c>
      <c r="V3175">
        <f>COUNTIF(tbl_General[EmployeeID],tbl_General[[#This Row],[EmployeeID]])</f>
        <v>1</v>
      </c>
    </row>
    <row r="3176" spans="1:22" x14ac:dyDescent="0.25">
      <c r="A3176">
        <v>54</v>
      </c>
      <c r="B3176" t="s">
        <v>21</v>
      </c>
      <c r="C3176" t="s">
        <v>22</v>
      </c>
      <c r="D3176" t="s">
        <v>30</v>
      </c>
      <c r="E3176">
        <v>14</v>
      </c>
      <c r="F3176">
        <v>3</v>
      </c>
      <c r="G3176" t="s">
        <v>33</v>
      </c>
      <c r="H3176">
        <v>1140</v>
      </c>
      <c r="I3176" t="s">
        <v>34</v>
      </c>
      <c r="J3176">
        <v>3</v>
      </c>
      <c r="K3176" t="s">
        <v>31</v>
      </c>
      <c r="L3176" t="s">
        <v>27</v>
      </c>
      <c r="M3176">
        <v>66740</v>
      </c>
      <c r="N3176">
        <v>3</v>
      </c>
      <c r="O3176">
        <v>17</v>
      </c>
      <c r="P3176">
        <v>1</v>
      </c>
      <c r="Q3176">
        <v>9</v>
      </c>
      <c r="R3176">
        <v>2</v>
      </c>
      <c r="S3176">
        <v>4</v>
      </c>
      <c r="T3176">
        <v>2</v>
      </c>
      <c r="U3176">
        <v>3</v>
      </c>
      <c r="V3176">
        <f>COUNTIF(tbl_General[EmployeeID],tbl_General[[#This Row],[EmployeeID]])</f>
        <v>1</v>
      </c>
    </row>
    <row r="3177" spans="1:22" x14ac:dyDescent="0.25">
      <c r="A3177">
        <v>54</v>
      </c>
      <c r="B3177" t="s">
        <v>21</v>
      </c>
      <c r="C3177" t="s">
        <v>22</v>
      </c>
      <c r="D3177" t="s">
        <v>30</v>
      </c>
      <c r="E3177">
        <v>14</v>
      </c>
      <c r="F3177">
        <v>3</v>
      </c>
      <c r="G3177" t="s">
        <v>33</v>
      </c>
      <c r="H3177">
        <v>2610</v>
      </c>
      <c r="I3177" t="s">
        <v>34</v>
      </c>
      <c r="J3177">
        <v>3</v>
      </c>
      <c r="K3177" t="s">
        <v>31</v>
      </c>
      <c r="L3177" t="s">
        <v>27</v>
      </c>
      <c r="M3177">
        <v>66740</v>
      </c>
      <c r="N3177">
        <v>3</v>
      </c>
      <c r="O3177">
        <v>17</v>
      </c>
      <c r="P3177">
        <v>1</v>
      </c>
      <c r="Q3177">
        <v>9</v>
      </c>
      <c r="R3177">
        <v>2</v>
      </c>
      <c r="S3177">
        <v>4</v>
      </c>
      <c r="T3177">
        <v>2</v>
      </c>
      <c r="U3177">
        <v>3</v>
      </c>
      <c r="V3177">
        <f>COUNTIF(tbl_General[EmployeeID],tbl_General[[#This Row],[EmployeeID]])</f>
        <v>1</v>
      </c>
    </row>
    <row r="3178" spans="1:22" x14ac:dyDescent="0.25">
      <c r="A3178">
        <v>54</v>
      </c>
      <c r="B3178" t="s">
        <v>21</v>
      </c>
      <c r="C3178" t="s">
        <v>22</v>
      </c>
      <c r="D3178" t="s">
        <v>30</v>
      </c>
      <c r="E3178">
        <v>14</v>
      </c>
      <c r="F3178">
        <v>3</v>
      </c>
      <c r="G3178" t="s">
        <v>33</v>
      </c>
      <c r="H3178">
        <v>4080</v>
      </c>
      <c r="I3178" t="s">
        <v>34</v>
      </c>
      <c r="J3178">
        <v>3</v>
      </c>
      <c r="K3178" t="s">
        <v>31</v>
      </c>
      <c r="L3178" t="s">
        <v>27</v>
      </c>
      <c r="M3178">
        <v>66740</v>
      </c>
      <c r="N3178">
        <v>3</v>
      </c>
      <c r="O3178">
        <v>17</v>
      </c>
      <c r="P3178">
        <v>1</v>
      </c>
      <c r="Q3178">
        <v>9</v>
      </c>
      <c r="R3178">
        <v>2</v>
      </c>
      <c r="S3178">
        <v>4</v>
      </c>
      <c r="T3178">
        <v>2</v>
      </c>
      <c r="U3178">
        <v>3</v>
      </c>
      <c r="V3178">
        <f>COUNTIF(tbl_General[EmployeeID],tbl_General[[#This Row],[EmployeeID]])</f>
        <v>1</v>
      </c>
    </row>
    <row r="3179" spans="1:22" x14ac:dyDescent="0.25">
      <c r="A3179">
        <v>35</v>
      </c>
      <c r="B3179" t="s">
        <v>21</v>
      </c>
      <c r="C3179" t="s">
        <v>36</v>
      </c>
      <c r="D3179" t="s">
        <v>30</v>
      </c>
      <c r="E3179">
        <v>5</v>
      </c>
      <c r="F3179">
        <v>4</v>
      </c>
      <c r="G3179" t="s">
        <v>46</v>
      </c>
      <c r="H3179">
        <v>1266</v>
      </c>
      <c r="I3179" t="s">
        <v>25</v>
      </c>
      <c r="J3179">
        <v>3</v>
      </c>
      <c r="K3179" t="s">
        <v>42</v>
      </c>
      <c r="L3179" t="s">
        <v>27</v>
      </c>
      <c r="M3179">
        <v>48980</v>
      </c>
      <c r="N3179">
        <v>2</v>
      </c>
      <c r="O3179">
        <v>15</v>
      </c>
      <c r="P3179">
        <v>2</v>
      </c>
      <c r="Q3179">
        <v>10</v>
      </c>
      <c r="R3179">
        <v>2</v>
      </c>
      <c r="S3179">
        <v>4</v>
      </c>
      <c r="T3179">
        <v>2</v>
      </c>
      <c r="U3179">
        <v>3</v>
      </c>
      <c r="V3179">
        <f>COUNTIF(tbl_General[EmployeeID],tbl_General[[#This Row],[EmployeeID]])</f>
        <v>1</v>
      </c>
    </row>
    <row r="3180" spans="1:22" x14ac:dyDescent="0.25">
      <c r="A3180">
        <v>35</v>
      </c>
      <c r="B3180" t="s">
        <v>21</v>
      </c>
      <c r="C3180" t="s">
        <v>36</v>
      </c>
      <c r="D3180" t="s">
        <v>30</v>
      </c>
      <c r="E3180">
        <v>5</v>
      </c>
      <c r="F3180">
        <v>4</v>
      </c>
      <c r="G3180" t="s">
        <v>46</v>
      </c>
      <c r="H3180">
        <v>2736</v>
      </c>
      <c r="I3180" t="s">
        <v>25</v>
      </c>
      <c r="J3180">
        <v>3</v>
      </c>
      <c r="K3180" t="s">
        <v>42</v>
      </c>
      <c r="L3180" t="s">
        <v>27</v>
      </c>
      <c r="M3180">
        <v>48980</v>
      </c>
      <c r="N3180">
        <v>2</v>
      </c>
      <c r="O3180">
        <v>15</v>
      </c>
      <c r="P3180">
        <v>2</v>
      </c>
      <c r="Q3180">
        <v>10</v>
      </c>
      <c r="R3180">
        <v>2</v>
      </c>
      <c r="S3180">
        <v>4</v>
      </c>
      <c r="T3180">
        <v>2</v>
      </c>
      <c r="U3180">
        <v>3</v>
      </c>
      <c r="V3180">
        <f>COUNTIF(tbl_General[EmployeeID],tbl_General[[#This Row],[EmployeeID]])</f>
        <v>1</v>
      </c>
    </row>
    <row r="3181" spans="1:22" x14ac:dyDescent="0.25">
      <c r="A3181">
        <v>35</v>
      </c>
      <c r="B3181" t="s">
        <v>21</v>
      </c>
      <c r="C3181" t="s">
        <v>36</v>
      </c>
      <c r="D3181" t="s">
        <v>30</v>
      </c>
      <c r="E3181">
        <v>5</v>
      </c>
      <c r="F3181">
        <v>4</v>
      </c>
      <c r="G3181" t="s">
        <v>46</v>
      </c>
      <c r="H3181">
        <v>4206</v>
      </c>
      <c r="I3181" t="s">
        <v>25</v>
      </c>
      <c r="J3181">
        <v>3</v>
      </c>
      <c r="K3181" t="s">
        <v>42</v>
      </c>
      <c r="L3181" t="s">
        <v>27</v>
      </c>
      <c r="M3181">
        <v>48980</v>
      </c>
      <c r="N3181">
        <v>2</v>
      </c>
      <c r="O3181">
        <v>15</v>
      </c>
      <c r="P3181">
        <v>2</v>
      </c>
      <c r="Q3181">
        <v>10</v>
      </c>
      <c r="R3181">
        <v>2</v>
      </c>
      <c r="S3181">
        <v>4</v>
      </c>
      <c r="T3181">
        <v>2</v>
      </c>
      <c r="U3181">
        <v>3</v>
      </c>
      <c r="V3181">
        <f>COUNTIF(tbl_General[EmployeeID],tbl_General[[#This Row],[EmployeeID]])</f>
        <v>1</v>
      </c>
    </row>
    <row r="3182" spans="1:22" x14ac:dyDescent="0.25">
      <c r="A3182">
        <v>34</v>
      </c>
      <c r="B3182" t="s">
        <v>21</v>
      </c>
      <c r="C3182" t="s">
        <v>29</v>
      </c>
      <c r="D3182" t="s">
        <v>30</v>
      </c>
      <c r="E3182">
        <v>7</v>
      </c>
      <c r="F3182">
        <v>2</v>
      </c>
      <c r="G3182" t="s">
        <v>38</v>
      </c>
      <c r="H3182">
        <v>1415</v>
      </c>
      <c r="I3182" t="s">
        <v>34</v>
      </c>
      <c r="J3182">
        <v>4</v>
      </c>
      <c r="K3182" t="s">
        <v>43</v>
      </c>
      <c r="L3182" t="s">
        <v>41</v>
      </c>
      <c r="M3182">
        <v>29740</v>
      </c>
      <c r="N3182">
        <v>1</v>
      </c>
      <c r="O3182">
        <v>23</v>
      </c>
      <c r="P3182">
        <v>0</v>
      </c>
      <c r="Q3182">
        <v>5</v>
      </c>
      <c r="R3182">
        <v>2</v>
      </c>
      <c r="S3182">
        <v>5</v>
      </c>
      <c r="T3182">
        <v>2</v>
      </c>
      <c r="U3182">
        <v>0</v>
      </c>
      <c r="V3182">
        <f>COUNTIF(tbl_General[EmployeeID],tbl_General[[#This Row],[EmployeeID]])</f>
        <v>1</v>
      </c>
    </row>
    <row r="3183" spans="1:22" x14ac:dyDescent="0.25">
      <c r="A3183">
        <v>34</v>
      </c>
      <c r="B3183" t="s">
        <v>21</v>
      </c>
      <c r="C3183" t="s">
        <v>29</v>
      </c>
      <c r="D3183" t="s">
        <v>30</v>
      </c>
      <c r="E3183">
        <v>7</v>
      </c>
      <c r="F3183">
        <v>2</v>
      </c>
      <c r="G3183" t="s">
        <v>38</v>
      </c>
      <c r="H3183">
        <v>2885</v>
      </c>
      <c r="I3183" t="s">
        <v>34</v>
      </c>
      <c r="J3183">
        <v>4</v>
      </c>
      <c r="K3183" t="s">
        <v>43</v>
      </c>
      <c r="L3183" t="s">
        <v>41</v>
      </c>
      <c r="M3183">
        <v>29740</v>
      </c>
      <c r="N3183">
        <v>1</v>
      </c>
      <c r="O3183">
        <v>23</v>
      </c>
      <c r="P3183">
        <v>0</v>
      </c>
      <c r="Q3183">
        <v>5</v>
      </c>
      <c r="R3183">
        <v>2</v>
      </c>
      <c r="S3183">
        <v>5</v>
      </c>
      <c r="T3183">
        <v>2</v>
      </c>
      <c r="U3183">
        <v>0</v>
      </c>
      <c r="V3183">
        <f>COUNTIF(tbl_General[EmployeeID],tbl_General[[#This Row],[EmployeeID]])</f>
        <v>1</v>
      </c>
    </row>
    <row r="3184" spans="1:22" x14ac:dyDescent="0.25">
      <c r="A3184">
        <v>34</v>
      </c>
      <c r="B3184" t="s">
        <v>21</v>
      </c>
      <c r="C3184" t="s">
        <v>29</v>
      </c>
      <c r="D3184" t="s">
        <v>30</v>
      </c>
      <c r="E3184">
        <v>7</v>
      </c>
      <c r="F3184">
        <v>2</v>
      </c>
      <c r="G3184" t="s">
        <v>38</v>
      </c>
      <c r="H3184">
        <v>4355</v>
      </c>
      <c r="I3184" t="s">
        <v>34</v>
      </c>
      <c r="J3184">
        <v>4</v>
      </c>
      <c r="K3184" t="s">
        <v>43</v>
      </c>
      <c r="L3184" t="s">
        <v>41</v>
      </c>
      <c r="M3184">
        <v>29740</v>
      </c>
      <c r="N3184">
        <v>1</v>
      </c>
      <c r="O3184">
        <v>23</v>
      </c>
      <c r="P3184">
        <v>0</v>
      </c>
      <c r="Q3184">
        <v>5</v>
      </c>
      <c r="R3184">
        <v>2</v>
      </c>
      <c r="S3184">
        <v>5</v>
      </c>
      <c r="T3184">
        <v>2</v>
      </c>
      <c r="U3184">
        <v>0</v>
      </c>
      <c r="V3184">
        <f>COUNTIF(tbl_General[EmployeeID],tbl_General[[#This Row],[EmployeeID]])</f>
        <v>1</v>
      </c>
    </row>
    <row r="3185" spans="1:22" x14ac:dyDescent="0.25">
      <c r="A3185">
        <v>44</v>
      </c>
      <c r="B3185" t="s">
        <v>28</v>
      </c>
      <c r="C3185" t="s">
        <v>29</v>
      </c>
      <c r="D3185" t="s">
        <v>23</v>
      </c>
      <c r="E3185">
        <v>10</v>
      </c>
      <c r="F3185">
        <v>4</v>
      </c>
      <c r="G3185" t="s">
        <v>24</v>
      </c>
      <c r="H3185">
        <v>1022</v>
      </c>
      <c r="I3185" t="s">
        <v>34</v>
      </c>
      <c r="J3185">
        <v>1</v>
      </c>
      <c r="K3185" t="s">
        <v>31</v>
      </c>
      <c r="L3185" t="s">
        <v>41</v>
      </c>
      <c r="M3185">
        <v>28440</v>
      </c>
      <c r="N3185">
        <v>1</v>
      </c>
      <c r="O3185">
        <v>12</v>
      </c>
      <c r="P3185">
        <v>0</v>
      </c>
      <c r="Q3185">
        <v>6</v>
      </c>
      <c r="R3185">
        <v>2</v>
      </c>
      <c r="S3185">
        <v>5</v>
      </c>
      <c r="T3185">
        <v>2</v>
      </c>
      <c r="U3185">
        <v>3</v>
      </c>
      <c r="V3185">
        <f>COUNTIF(tbl_General[EmployeeID],tbl_General[[#This Row],[EmployeeID]])</f>
        <v>1</v>
      </c>
    </row>
    <row r="3186" spans="1:22" x14ac:dyDescent="0.25">
      <c r="A3186">
        <v>44</v>
      </c>
      <c r="B3186" t="s">
        <v>28</v>
      </c>
      <c r="C3186" t="s">
        <v>29</v>
      </c>
      <c r="D3186" t="s">
        <v>23</v>
      </c>
      <c r="E3186">
        <v>10</v>
      </c>
      <c r="F3186">
        <v>4</v>
      </c>
      <c r="G3186" t="s">
        <v>24</v>
      </c>
      <c r="H3186">
        <v>2492</v>
      </c>
      <c r="I3186" t="s">
        <v>34</v>
      </c>
      <c r="J3186">
        <v>1</v>
      </c>
      <c r="K3186" t="s">
        <v>31</v>
      </c>
      <c r="L3186" t="s">
        <v>41</v>
      </c>
      <c r="M3186">
        <v>28440</v>
      </c>
      <c r="N3186">
        <v>1</v>
      </c>
      <c r="O3186">
        <v>12</v>
      </c>
      <c r="P3186">
        <v>0</v>
      </c>
      <c r="Q3186">
        <v>6</v>
      </c>
      <c r="R3186">
        <v>2</v>
      </c>
      <c r="S3186">
        <v>5</v>
      </c>
      <c r="T3186">
        <v>2</v>
      </c>
      <c r="U3186">
        <v>3</v>
      </c>
      <c r="V3186">
        <f>COUNTIF(tbl_General[EmployeeID],tbl_General[[#This Row],[EmployeeID]])</f>
        <v>1</v>
      </c>
    </row>
    <row r="3187" spans="1:22" x14ac:dyDescent="0.25">
      <c r="A3187">
        <v>44</v>
      </c>
      <c r="B3187" t="s">
        <v>28</v>
      </c>
      <c r="C3187" t="s">
        <v>29</v>
      </c>
      <c r="D3187" t="s">
        <v>23</v>
      </c>
      <c r="E3187">
        <v>10</v>
      </c>
      <c r="F3187">
        <v>4</v>
      </c>
      <c r="G3187" t="s">
        <v>24</v>
      </c>
      <c r="H3187">
        <v>3962</v>
      </c>
      <c r="I3187" t="s">
        <v>34</v>
      </c>
      <c r="J3187">
        <v>1</v>
      </c>
      <c r="K3187" t="s">
        <v>31</v>
      </c>
      <c r="L3187" t="s">
        <v>41</v>
      </c>
      <c r="M3187">
        <v>28440</v>
      </c>
      <c r="N3187">
        <v>1</v>
      </c>
      <c r="O3187">
        <v>12</v>
      </c>
      <c r="P3187">
        <v>0</v>
      </c>
      <c r="Q3187">
        <v>6</v>
      </c>
      <c r="R3187">
        <v>2</v>
      </c>
      <c r="S3187">
        <v>5</v>
      </c>
      <c r="T3187">
        <v>2</v>
      </c>
      <c r="U3187">
        <v>3</v>
      </c>
      <c r="V3187">
        <f>COUNTIF(tbl_General[EmployeeID],tbl_General[[#This Row],[EmployeeID]])</f>
        <v>1</v>
      </c>
    </row>
    <row r="3188" spans="1:22" x14ac:dyDescent="0.25">
      <c r="A3188">
        <v>43</v>
      </c>
      <c r="B3188" t="s">
        <v>21</v>
      </c>
      <c r="C3188" t="s">
        <v>36</v>
      </c>
      <c r="D3188" t="s">
        <v>30</v>
      </c>
      <c r="E3188">
        <v>6</v>
      </c>
      <c r="F3188">
        <v>2</v>
      </c>
      <c r="G3188" t="s">
        <v>38</v>
      </c>
      <c r="H3188">
        <v>1406</v>
      </c>
      <c r="I3188" t="s">
        <v>34</v>
      </c>
      <c r="J3188">
        <v>1</v>
      </c>
      <c r="K3188" t="s">
        <v>26</v>
      </c>
      <c r="L3188" t="s">
        <v>41</v>
      </c>
      <c r="M3188">
        <v>20280</v>
      </c>
      <c r="N3188">
        <v>4</v>
      </c>
      <c r="O3188">
        <v>20</v>
      </c>
      <c r="P3188">
        <v>1</v>
      </c>
      <c r="Q3188">
        <v>7</v>
      </c>
      <c r="R3188">
        <v>2</v>
      </c>
      <c r="S3188">
        <v>5</v>
      </c>
      <c r="T3188">
        <v>2</v>
      </c>
      <c r="U3188">
        <v>2</v>
      </c>
      <c r="V3188">
        <f>COUNTIF(tbl_General[EmployeeID],tbl_General[[#This Row],[EmployeeID]])</f>
        <v>1</v>
      </c>
    </row>
    <row r="3189" spans="1:22" x14ac:dyDescent="0.25">
      <c r="A3189">
        <v>43</v>
      </c>
      <c r="B3189" t="s">
        <v>21</v>
      </c>
      <c r="C3189" t="s">
        <v>36</v>
      </c>
      <c r="D3189" t="s">
        <v>30</v>
      </c>
      <c r="E3189">
        <v>6</v>
      </c>
      <c r="F3189">
        <v>2</v>
      </c>
      <c r="G3189" t="s">
        <v>38</v>
      </c>
      <c r="H3189">
        <v>2876</v>
      </c>
      <c r="I3189" t="s">
        <v>34</v>
      </c>
      <c r="J3189">
        <v>1</v>
      </c>
      <c r="K3189" t="s">
        <v>26</v>
      </c>
      <c r="L3189" t="s">
        <v>41</v>
      </c>
      <c r="M3189">
        <v>20280</v>
      </c>
      <c r="N3189">
        <v>4</v>
      </c>
      <c r="O3189">
        <v>20</v>
      </c>
      <c r="P3189">
        <v>1</v>
      </c>
      <c r="Q3189">
        <v>7</v>
      </c>
      <c r="R3189">
        <v>2</v>
      </c>
      <c r="S3189">
        <v>5</v>
      </c>
      <c r="T3189">
        <v>2</v>
      </c>
      <c r="U3189">
        <v>2</v>
      </c>
      <c r="V3189">
        <f>COUNTIF(tbl_General[EmployeeID],tbl_General[[#This Row],[EmployeeID]])</f>
        <v>1</v>
      </c>
    </row>
    <row r="3190" spans="1:22" x14ac:dyDescent="0.25">
      <c r="A3190">
        <v>43</v>
      </c>
      <c r="B3190" t="s">
        <v>21</v>
      </c>
      <c r="C3190" t="s">
        <v>36</v>
      </c>
      <c r="D3190" t="s">
        <v>30</v>
      </c>
      <c r="E3190">
        <v>6</v>
      </c>
      <c r="F3190">
        <v>2</v>
      </c>
      <c r="G3190" t="s">
        <v>38</v>
      </c>
      <c r="H3190">
        <v>4346</v>
      </c>
      <c r="I3190" t="s">
        <v>34</v>
      </c>
      <c r="J3190">
        <v>1</v>
      </c>
      <c r="K3190" t="s">
        <v>26</v>
      </c>
      <c r="L3190" t="s">
        <v>41</v>
      </c>
      <c r="M3190">
        <v>20280</v>
      </c>
      <c r="N3190">
        <v>4</v>
      </c>
      <c r="O3190">
        <v>20</v>
      </c>
      <c r="P3190">
        <v>1</v>
      </c>
      <c r="Q3190">
        <v>7</v>
      </c>
      <c r="R3190">
        <v>2</v>
      </c>
      <c r="S3190">
        <v>5</v>
      </c>
      <c r="T3190">
        <v>2</v>
      </c>
      <c r="U3190">
        <v>2</v>
      </c>
      <c r="V3190">
        <f>COUNTIF(tbl_General[EmployeeID],tbl_General[[#This Row],[EmployeeID]])</f>
        <v>1</v>
      </c>
    </row>
    <row r="3191" spans="1:22" x14ac:dyDescent="0.25">
      <c r="A3191">
        <v>44</v>
      </c>
      <c r="B3191" t="s">
        <v>21</v>
      </c>
      <c r="C3191" t="s">
        <v>22</v>
      </c>
      <c r="D3191" t="s">
        <v>23</v>
      </c>
      <c r="E3191">
        <v>24</v>
      </c>
      <c r="F3191">
        <v>5</v>
      </c>
      <c r="G3191" t="s">
        <v>38</v>
      </c>
      <c r="H3191">
        <v>360</v>
      </c>
      <c r="I3191" t="s">
        <v>25</v>
      </c>
      <c r="J3191">
        <v>1</v>
      </c>
      <c r="K3191" t="s">
        <v>35</v>
      </c>
      <c r="L3191" t="s">
        <v>32</v>
      </c>
      <c r="M3191">
        <v>25660</v>
      </c>
      <c r="N3191">
        <v>9</v>
      </c>
      <c r="O3191">
        <v>11</v>
      </c>
      <c r="P3191">
        <v>1</v>
      </c>
      <c r="Q3191">
        <v>10</v>
      </c>
      <c r="R3191">
        <v>3</v>
      </c>
      <c r="S3191">
        <v>5</v>
      </c>
      <c r="T3191">
        <v>2</v>
      </c>
      <c r="U3191">
        <v>3</v>
      </c>
      <c r="V3191">
        <f>COUNTIF(tbl_General[EmployeeID],tbl_General[[#This Row],[EmployeeID]])</f>
        <v>1</v>
      </c>
    </row>
    <row r="3192" spans="1:22" x14ac:dyDescent="0.25">
      <c r="A3192">
        <v>44</v>
      </c>
      <c r="B3192" t="s">
        <v>21</v>
      </c>
      <c r="C3192" t="s">
        <v>22</v>
      </c>
      <c r="D3192" t="s">
        <v>23</v>
      </c>
      <c r="E3192">
        <v>24</v>
      </c>
      <c r="F3192">
        <v>5</v>
      </c>
      <c r="G3192" t="s">
        <v>38</v>
      </c>
      <c r="H3192">
        <v>1830</v>
      </c>
      <c r="I3192" t="s">
        <v>25</v>
      </c>
      <c r="J3192">
        <v>1</v>
      </c>
      <c r="K3192" t="s">
        <v>35</v>
      </c>
      <c r="L3192" t="s">
        <v>32</v>
      </c>
      <c r="M3192">
        <v>25660</v>
      </c>
      <c r="N3192">
        <v>9</v>
      </c>
      <c r="O3192">
        <v>11</v>
      </c>
      <c r="P3192">
        <v>1</v>
      </c>
      <c r="Q3192">
        <v>10</v>
      </c>
      <c r="R3192">
        <v>3</v>
      </c>
      <c r="S3192">
        <v>5</v>
      </c>
      <c r="T3192">
        <v>2</v>
      </c>
      <c r="U3192">
        <v>3</v>
      </c>
      <c r="V3192">
        <f>COUNTIF(tbl_General[EmployeeID],tbl_General[[#This Row],[EmployeeID]])</f>
        <v>1</v>
      </c>
    </row>
    <row r="3193" spans="1:22" x14ac:dyDescent="0.25">
      <c r="A3193">
        <v>44</v>
      </c>
      <c r="B3193" t="s">
        <v>21</v>
      </c>
      <c r="C3193" t="s">
        <v>22</v>
      </c>
      <c r="D3193" t="s">
        <v>23</v>
      </c>
      <c r="E3193">
        <v>24</v>
      </c>
      <c r="F3193">
        <v>5</v>
      </c>
      <c r="G3193" t="s">
        <v>38</v>
      </c>
      <c r="H3193">
        <v>3300</v>
      </c>
      <c r="I3193" t="s">
        <v>25</v>
      </c>
      <c r="J3193">
        <v>1</v>
      </c>
      <c r="K3193" t="s">
        <v>35</v>
      </c>
      <c r="L3193" t="s">
        <v>32</v>
      </c>
      <c r="M3193">
        <v>25660</v>
      </c>
      <c r="N3193">
        <v>9</v>
      </c>
      <c r="O3193">
        <v>11</v>
      </c>
      <c r="P3193">
        <v>1</v>
      </c>
      <c r="Q3193">
        <v>10</v>
      </c>
      <c r="R3193">
        <v>3</v>
      </c>
      <c r="S3193">
        <v>5</v>
      </c>
      <c r="T3193">
        <v>2</v>
      </c>
      <c r="U3193">
        <v>3</v>
      </c>
      <c r="V3193">
        <f>COUNTIF(tbl_General[EmployeeID],tbl_General[[#This Row],[EmployeeID]])</f>
        <v>1</v>
      </c>
    </row>
    <row r="3194" spans="1:22" x14ac:dyDescent="0.25">
      <c r="A3194">
        <v>43</v>
      </c>
      <c r="B3194" t="s">
        <v>21</v>
      </c>
      <c r="C3194" t="s">
        <v>29</v>
      </c>
      <c r="D3194" t="s">
        <v>30</v>
      </c>
      <c r="E3194">
        <v>1</v>
      </c>
      <c r="F3194">
        <v>3</v>
      </c>
      <c r="G3194" t="s">
        <v>38</v>
      </c>
      <c r="H3194">
        <v>393</v>
      </c>
      <c r="I3194" t="s">
        <v>34</v>
      </c>
      <c r="J3194">
        <v>1</v>
      </c>
      <c r="K3194" t="s">
        <v>40</v>
      </c>
      <c r="L3194" t="s">
        <v>27</v>
      </c>
      <c r="M3194">
        <v>52650</v>
      </c>
      <c r="N3194">
        <v>4</v>
      </c>
      <c r="O3194">
        <v>11</v>
      </c>
      <c r="P3194">
        <v>1</v>
      </c>
      <c r="Q3194">
        <v>12</v>
      </c>
      <c r="R3194">
        <v>4</v>
      </c>
      <c r="S3194">
        <v>5</v>
      </c>
      <c r="T3194">
        <v>2</v>
      </c>
      <c r="U3194">
        <v>2</v>
      </c>
      <c r="V3194">
        <f>COUNTIF(tbl_General[EmployeeID],tbl_General[[#This Row],[EmployeeID]])</f>
        <v>1</v>
      </c>
    </row>
    <row r="3195" spans="1:22" x14ac:dyDescent="0.25">
      <c r="A3195">
        <v>43</v>
      </c>
      <c r="B3195" t="s">
        <v>21</v>
      </c>
      <c r="C3195" t="s">
        <v>29</v>
      </c>
      <c r="D3195" t="s">
        <v>30</v>
      </c>
      <c r="E3195">
        <v>1</v>
      </c>
      <c r="F3195">
        <v>3</v>
      </c>
      <c r="G3195" t="s">
        <v>38</v>
      </c>
      <c r="H3195">
        <v>1863</v>
      </c>
      <c r="I3195" t="s">
        <v>34</v>
      </c>
      <c r="J3195">
        <v>1</v>
      </c>
      <c r="K3195" t="s">
        <v>40</v>
      </c>
      <c r="L3195" t="s">
        <v>27</v>
      </c>
      <c r="M3195">
        <v>52650</v>
      </c>
      <c r="N3195">
        <v>4</v>
      </c>
      <c r="O3195">
        <v>11</v>
      </c>
      <c r="P3195">
        <v>1</v>
      </c>
      <c r="Q3195">
        <v>12</v>
      </c>
      <c r="R3195">
        <v>4</v>
      </c>
      <c r="S3195">
        <v>5</v>
      </c>
      <c r="T3195">
        <v>2</v>
      </c>
      <c r="U3195">
        <v>2</v>
      </c>
      <c r="V3195">
        <f>COUNTIF(tbl_General[EmployeeID],tbl_General[[#This Row],[EmployeeID]])</f>
        <v>1</v>
      </c>
    </row>
    <row r="3196" spans="1:22" x14ac:dyDescent="0.25">
      <c r="A3196">
        <v>43</v>
      </c>
      <c r="B3196" t="s">
        <v>21</v>
      </c>
      <c r="C3196" t="s">
        <v>29</v>
      </c>
      <c r="D3196" t="s">
        <v>30</v>
      </c>
      <c r="E3196">
        <v>1</v>
      </c>
      <c r="F3196">
        <v>3</v>
      </c>
      <c r="G3196" t="s">
        <v>38</v>
      </c>
      <c r="H3196">
        <v>3333</v>
      </c>
      <c r="I3196" t="s">
        <v>34</v>
      </c>
      <c r="J3196">
        <v>1</v>
      </c>
      <c r="K3196" t="s">
        <v>40</v>
      </c>
      <c r="L3196" t="s">
        <v>27</v>
      </c>
      <c r="M3196">
        <v>52650</v>
      </c>
      <c r="N3196">
        <v>4</v>
      </c>
      <c r="O3196">
        <v>11</v>
      </c>
      <c r="P3196">
        <v>1</v>
      </c>
      <c r="Q3196">
        <v>12</v>
      </c>
      <c r="R3196">
        <v>4</v>
      </c>
      <c r="S3196">
        <v>5</v>
      </c>
      <c r="T3196">
        <v>2</v>
      </c>
      <c r="U3196">
        <v>2</v>
      </c>
      <c r="V3196">
        <f>COUNTIF(tbl_General[EmployeeID],tbl_General[[#This Row],[EmployeeID]])</f>
        <v>1</v>
      </c>
    </row>
    <row r="3197" spans="1:22" x14ac:dyDescent="0.25">
      <c r="A3197">
        <v>48</v>
      </c>
      <c r="B3197" t="s">
        <v>21</v>
      </c>
      <c r="C3197" t="s">
        <v>36</v>
      </c>
      <c r="D3197" t="s">
        <v>23</v>
      </c>
      <c r="E3197">
        <v>2</v>
      </c>
      <c r="F3197">
        <v>1</v>
      </c>
      <c r="G3197" t="s">
        <v>24</v>
      </c>
      <c r="H3197">
        <v>547</v>
      </c>
      <c r="I3197" t="s">
        <v>34</v>
      </c>
      <c r="J3197">
        <v>2</v>
      </c>
      <c r="K3197" t="s">
        <v>35</v>
      </c>
      <c r="L3197" t="s">
        <v>32</v>
      </c>
      <c r="M3197">
        <v>23700</v>
      </c>
      <c r="N3197">
        <v>2</v>
      </c>
      <c r="O3197">
        <v>11</v>
      </c>
      <c r="P3197">
        <v>0</v>
      </c>
      <c r="Q3197">
        <v>27</v>
      </c>
      <c r="R3197">
        <v>3</v>
      </c>
      <c r="S3197">
        <v>5</v>
      </c>
      <c r="T3197">
        <v>2</v>
      </c>
      <c r="U3197">
        <v>1</v>
      </c>
      <c r="V3197">
        <f>COUNTIF(tbl_General[EmployeeID],tbl_General[[#This Row],[EmployeeID]])</f>
        <v>1</v>
      </c>
    </row>
    <row r="3198" spans="1:22" x14ac:dyDescent="0.25">
      <c r="A3198">
        <v>48</v>
      </c>
      <c r="B3198" t="s">
        <v>21</v>
      </c>
      <c r="C3198" t="s">
        <v>36</v>
      </c>
      <c r="D3198" t="s">
        <v>23</v>
      </c>
      <c r="E3198">
        <v>2</v>
      </c>
      <c r="F3198">
        <v>1</v>
      </c>
      <c r="G3198" t="s">
        <v>24</v>
      </c>
      <c r="H3198">
        <v>2017</v>
      </c>
      <c r="I3198" t="s">
        <v>34</v>
      </c>
      <c r="J3198">
        <v>2</v>
      </c>
      <c r="K3198" t="s">
        <v>35</v>
      </c>
      <c r="L3198" t="s">
        <v>32</v>
      </c>
      <c r="M3198">
        <v>23700</v>
      </c>
      <c r="N3198">
        <v>2</v>
      </c>
      <c r="O3198">
        <v>11</v>
      </c>
      <c r="P3198">
        <v>0</v>
      </c>
      <c r="Q3198">
        <v>27</v>
      </c>
      <c r="R3198">
        <v>3</v>
      </c>
      <c r="S3198">
        <v>5</v>
      </c>
      <c r="T3198">
        <v>2</v>
      </c>
      <c r="U3198">
        <v>1</v>
      </c>
      <c r="V3198">
        <f>COUNTIF(tbl_General[EmployeeID],tbl_General[[#This Row],[EmployeeID]])</f>
        <v>1</v>
      </c>
    </row>
    <row r="3199" spans="1:22" x14ac:dyDescent="0.25">
      <c r="A3199">
        <v>48</v>
      </c>
      <c r="B3199" t="s">
        <v>21</v>
      </c>
      <c r="C3199" t="s">
        <v>36</v>
      </c>
      <c r="D3199" t="s">
        <v>23</v>
      </c>
      <c r="E3199">
        <v>2</v>
      </c>
      <c r="F3199">
        <v>1</v>
      </c>
      <c r="G3199" t="s">
        <v>24</v>
      </c>
      <c r="H3199">
        <v>3487</v>
      </c>
      <c r="I3199" t="s">
        <v>34</v>
      </c>
      <c r="J3199">
        <v>2</v>
      </c>
      <c r="K3199" t="s">
        <v>35</v>
      </c>
      <c r="L3199" t="s">
        <v>32</v>
      </c>
      <c r="M3199">
        <v>23700</v>
      </c>
      <c r="N3199">
        <v>2</v>
      </c>
      <c r="O3199">
        <v>11</v>
      </c>
      <c r="P3199">
        <v>0</v>
      </c>
      <c r="Q3199">
        <v>27</v>
      </c>
      <c r="R3199">
        <v>3</v>
      </c>
      <c r="S3199">
        <v>5</v>
      </c>
      <c r="T3199">
        <v>2</v>
      </c>
      <c r="U3199">
        <v>1</v>
      </c>
      <c r="V3199">
        <f>COUNTIF(tbl_General[EmployeeID],tbl_General[[#This Row],[EmployeeID]])</f>
        <v>1</v>
      </c>
    </row>
    <row r="3200" spans="1:22" x14ac:dyDescent="0.25">
      <c r="A3200">
        <v>32</v>
      </c>
      <c r="B3200" t="s">
        <v>21</v>
      </c>
      <c r="C3200" t="s">
        <v>22</v>
      </c>
      <c r="D3200" t="s">
        <v>30</v>
      </c>
      <c r="E3200">
        <v>22</v>
      </c>
      <c r="F3200">
        <v>4</v>
      </c>
      <c r="G3200" t="s">
        <v>38</v>
      </c>
      <c r="H3200">
        <v>844</v>
      </c>
      <c r="I3200" t="s">
        <v>34</v>
      </c>
      <c r="J3200">
        <v>1</v>
      </c>
      <c r="K3200" t="s">
        <v>35</v>
      </c>
      <c r="L3200" t="s">
        <v>27</v>
      </c>
      <c r="M3200">
        <v>29730</v>
      </c>
      <c r="N3200">
        <v>3</v>
      </c>
      <c r="O3200">
        <v>22</v>
      </c>
      <c r="P3200">
        <v>0</v>
      </c>
      <c r="Q3200">
        <v>12</v>
      </c>
      <c r="R3200">
        <v>0</v>
      </c>
      <c r="S3200">
        <v>7</v>
      </c>
      <c r="T3200">
        <v>2</v>
      </c>
      <c r="U3200">
        <v>5</v>
      </c>
      <c r="V3200">
        <f>COUNTIF(tbl_General[EmployeeID],tbl_General[[#This Row],[EmployeeID]])</f>
        <v>1</v>
      </c>
    </row>
    <row r="3201" spans="1:22" x14ac:dyDescent="0.25">
      <c r="A3201">
        <v>32</v>
      </c>
      <c r="B3201" t="s">
        <v>21</v>
      </c>
      <c r="C3201" t="s">
        <v>22</v>
      </c>
      <c r="D3201" t="s">
        <v>30</v>
      </c>
      <c r="E3201">
        <v>22</v>
      </c>
      <c r="F3201">
        <v>4</v>
      </c>
      <c r="G3201" t="s">
        <v>38</v>
      </c>
      <c r="H3201">
        <v>2314</v>
      </c>
      <c r="I3201" t="s">
        <v>34</v>
      </c>
      <c r="J3201">
        <v>1</v>
      </c>
      <c r="K3201" t="s">
        <v>35</v>
      </c>
      <c r="L3201" t="s">
        <v>27</v>
      </c>
      <c r="M3201">
        <v>29730</v>
      </c>
      <c r="N3201">
        <v>3</v>
      </c>
      <c r="O3201">
        <v>22</v>
      </c>
      <c r="P3201">
        <v>0</v>
      </c>
      <c r="Q3201">
        <v>12</v>
      </c>
      <c r="R3201">
        <v>0</v>
      </c>
      <c r="S3201">
        <v>7</v>
      </c>
      <c r="T3201">
        <v>2</v>
      </c>
      <c r="U3201">
        <v>5</v>
      </c>
      <c r="V3201">
        <f>COUNTIF(tbl_General[EmployeeID],tbl_General[[#This Row],[EmployeeID]])</f>
        <v>1</v>
      </c>
    </row>
    <row r="3202" spans="1:22" x14ac:dyDescent="0.25">
      <c r="A3202">
        <v>32</v>
      </c>
      <c r="B3202" t="s">
        <v>21</v>
      </c>
      <c r="C3202" t="s">
        <v>22</v>
      </c>
      <c r="D3202" t="s">
        <v>30</v>
      </c>
      <c r="E3202">
        <v>22</v>
      </c>
      <c r="F3202">
        <v>4</v>
      </c>
      <c r="G3202" t="s">
        <v>38</v>
      </c>
      <c r="H3202">
        <v>3784</v>
      </c>
      <c r="I3202" t="s">
        <v>34</v>
      </c>
      <c r="J3202">
        <v>1</v>
      </c>
      <c r="K3202" t="s">
        <v>35</v>
      </c>
      <c r="L3202" t="s">
        <v>27</v>
      </c>
      <c r="M3202">
        <v>29730</v>
      </c>
      <c r="N3202">
        <v>3</v>
      </c>
      <c r="O3202">
        <v>22</v>
      </c>
      <c r="P3202">
        <v>0</v>
      </c>
      <c r="Q3202">
        <v>12</v>
      </c>
      <c r="R3202">
        <v>0</v>
      </c>
      <c r="S3202">
        <v>7</v>
      </c>
      <c r="T3202">
        <v>2</v>
      </c>
      <c r="U3202">
        <v>5</v>
      </c>
      <c r="V3202">
        <f>COUNTIF(tbl_General[EmployeeID],tbl_General[[#This Row],[EmployeeID]])</f>
        <v>1</v>
      </c>
    </row>
    <row r="3203" spans="1:22" x14ac:dyDescent="0.25">
      <c r="A3203">
        <v>26</v>
      </c>
      <c r="B3203" t="s">
        <v>21</v>
      </c>
      <c r="C3203" t="s">
        <v>22</v>
      </c>
      <c r="D3203" t="s">
        <v>37</v>
      </c>
      <c r="E3203">
        <v>9</v>
      </c>
      <c r="F3203">
        <v>3</v>
      </c>
      <c r="G3203" t="s">
        <v>24</v>
      </c>
      <c r="H3203">
        <v>655</v>
      </c>
      <c r="I3203" t="s">
        <v>34</v>
      </c>
      <c r="J3203">
        <v>2</v>
      </c>
      <c r="K3203" t="s">
        <v>31</v>
      </c>
      <c r="L3203" t="s">
        <v>32</v>
      </c>
      <c r="M3203">
        <v>68110</v>
      </c>
      <c r="N3203">
        <v>1</v>
      </c>
      <c r="O3203">
        <v>11</v>
      </c>
      <c r="P3203">
        <v>1</v>
      </c>
      <c r="Q3203">
        <v>8</v>
      </c>
      <c r="R3203">
        <v>4</v>
      </c>
      <c r="S3203">
        <v>8</v>
      </c>
      <c r="T3203">
        <v>2</v>
      </c>
      <c r="U3203">
        <v>2</v>
      </c>
      <c r="V3203">
        <f>COUNTIF(tbl_General[EmployeeID],tbl_General[[#This Row],[EmployeeID]])</f>
        <v>1</v>
      </c>
    </row>
    <row r="3204" spans="1:22" x14ac:dyDescent="0.25">
      <c r="A3204">
        <v>26</v>
      </c>
      <c r="B3204" t="s">
        <v>21</v>
      </c>
      <c r="C3204" t="s">
        <v>22</v>
      </c>
      <c r="D3204" t="s">
        <v>37</v>
      </c>
      <c r="E3204">
        <v>9</v>
      </c>
      <c r="F3204">
        <v>3</v>
      </c>
      <c r="G3204" t="s">
        <v>24</v>
      </c>
      <c r="H3204">
        <v>2125</v>
      </c>
      <c r="I3204" t="s">
        <v>34</v>
      </c>
      <c r="J3204">
        <v>2</v>
      </c>
      <c r="K3204" t="s">
        <v>31</v>
      </c>
      <c r="L3204" t="s">
        <v>32</v>
      </c>
      <c r="M3204">
        <v>68110</v>
      </c>
      <c r="N3204">
        <v>1</v>
      </c>
      <c r="O3204">
        <v>11</v>
      </c>
      <c r="P3204">
        <v>1</v>
      </c>
      <c r="Q3204">
        <v>8</v>
      </c>
      <c r="R3204">
        <v>4</v>
      </c>
      <c r="S3204">
        <v>8</v>
      </c>
      <c r="T3204">
        <v>2</v>
      </c>
      <c r="U3204">
        <v>2</v>
      </c>
      <c r="V3204">
        <f>COUNTIF(tbl_General[EmployeeID],tbl_General[[#This Row],[EmployeeID]])</f>
        <v>1</v>
      </c>
    </row>
    <row r="3205" spans="1:22" x14ac:dyDescent="0.25">
      <c r="A3205">
        <v>26</v>
      </c>
      <c r="B3205" t="s">
        <v>21</v>
      </c>
      <c r="C3205" t="s">
        <v>22</v>
      </c>
      <c r="D3205" t="s">
        <v>37</v>
      </c>
      <c r="E3205">
        <v>9</v>
      </c>
      <c r="F3205">
        <v>3</v>
      </c>
      <c r="G3205" t="s">
        <v>24</v>
      </c>
      <c r="H3205">
        <v>3595</v>
      </c>
      <c r="I3205" t="s">
        <v>34</v>
      </c>
      <c r="J3205">
        <v>2</v>
      </c>
      <c r="K3205" t="s">
        <v>31</v>
      </c>
      <c r="L3205" t="s">
        <v>32</v>
      </c>
      <c r="M3205">
        <v>68110</v>
      </c>
      <c r="N3205">
        <v>1</v>
      </c>
      <c r="O3205">
        <v>11</v>
      </c>
      <c r="P3205">
        <v>1</v>
      </c>
      <c r="Q3205">
        <v>8</v>
      </c>
      <c r="R3205">
        <v>4</v>
      </c>
      <c r="S3205">
        <v>8</v>
      </c>
      <c r="T3205">
        <v>2</v>
      </c>
      <c r="U3205">
        <v>2</v>
      </c>
      <c r="V3205">
        <f>COUNTIF(tbl_General[EmployeeID],tbl_General[[#This Row],[EmployeeID]])</f>
        <v>1</v>
      </c>
    </row>
    <row r="3206" spans="1:22" x14ac:dyDescent="0.25">
      <c r="A3206">
        <v>38</v>
      </c>
      <c r="B3206" t="s">
        <v>21</v>
      </c>
      <c r="C3206" t="s">
        <v>22</v>
      </c>
      <c r="D3206" t="s">
        <v>30</v>
      </c>
      <c r="E3206">
        <v>6</v>
      </c>
      <c r="F3206">
        <v>2</v>
      </c>
      <c r="G3206" t="s">
        <v>38</v>
      </c>
      <c r="H3206">
        <v>550</v>
      </c>
      <c r="I3206" t="s">
        <v>34</v>
      </c>
      <c r="J3206">
        <v>1</v>
      </c>
      <c r="K3206" t="s">
        <v>31</v>
      </c>
      <c r="L3206" t="s">
        <v>41</v>
      </c>
      <c r="M3206">
        <v>47360</v>
      </c>
      <c r="N3206">
        <v>0</v>
      </c>
      <c r="O3206">
        <v>11</v>
      </c>
      <c r="P3206">
        <v>1</v>
      </c>
      <c r="Q3206">
        <v>9</v>
      </c>
      <c r="R3206">
        <v>3</v>
      </c>
      <c r="S3206">
        <v>8</v>
      </c>
      <c r="T3206">
        <v>2</v>
      </c>
      <c r="U3206">
        <v>7</v>
      </c>
      <c r="V3206">
        <f>COUNTIF(tbl_General[EmployeeID],tbl_General[[#This Row],[EmployeeID]])</f>
        <v>1</v>
      </c>
    </row>
    <row r="3207" spans="1:22" x14ac:dyDescent="0.25">
      <c r="A3207">
        <v>38</v>
      </c>
      <c r="B3207" t="s">
        <v>21</v>
      </c>
      <c r="C3207" t="s">
        <v>22</v>
      </c>
      <c r="D3207" t="s">
        <v>30</v>
      </c>
      <c r="E3207">
        <v>6</v>
      </c>
      <c r="F3207">
        <v>2</v>
      </c>
      <c r="G3207" t="s">
        <v>38</v>
      </c>
      <c r="H3207">
        <v>2020</v>
      </c>
      <c r="I3207" t="s">
        <v>34</v>
      </c>
      <c r="J3207">
        <v>1</v>
      </c>
      <c r="K3207" t="s">
        <v>31</v>
      </c>
      <c r="L3207" t="s">
        <v>41</v>
      </c>
      <c r="M3207">
        <v>47360</v>
      </c>
      <c r="N3207">
        <v>0</v>
      </c>
      <c r="O3207">
        <v>11</v>
      </c>
      <c r="P3207">
        <v>1</v>
      </c>
      <c r="Q3207">
        <v>9</v>
      </c>
      <c r="R3207">
        <v>3</v>
      </c>
      <c r="S3207">
        <v>8</v>
      </c>
      <c r="T3207">
        <v>2</v>
      </c>
      <c r="U3207">
        <v>7</v>
      </c>
      <c r="V3207">
        <f>COUNTIF(tbl_General[EmployeeID],tbl_General[[#This Row],[EmployeeID]])</f>
        <v>1</v>
      </c>
    </row>
    <row r="3208" spans="1:22" x14ac:dyDescent="0.25">
      <c r="A3208">
        <v>38</v>
      </c>
      <c r="B3208" t="s">
        <v>21</v>
      </c>
      <c r="C3208" t="s">
        <v>22</v>
      </c>
      <c r="D3208" t="s">
        <v>30</v>
      </c>
      <c r="E3208">
        <v>6</v>
      </c>
      <c r="F3208">
        <v>2</v>
      </c>
      <c r="G3208" t="s">
        <v>38</v>
      </c>
      <c r="H3208">
        <v>3490</v>
      </c>
      <c r="I3208" t="s">
        <v>34</v>
      </c>
      <c r="J3208">
        <v>1</v>
      </c>
      <c r="K3208" t="s">
        <v>31</v>
      </c>
      <c r="L3208" t="s">
        <v>41</v>
      </c>
      <c r="M3208">
        <v>47360</v>
      </c>
      <c r="N3208">
        <v>0</v>
      </c>
      <c r="O3208">
        <v>11</v>
      </c>
      <c r="P3208">
        <v>1</v>
      </c>
      <c r="Q3208">
        <v>9</v>
      </c>
      <c r="R3208">
        <v>3</v>
      </c>
      <c r="S3208">
        <v>8</v>
      </c>
      <c r="T3208">
        <v>2</v>
      </c>
      <c r="U3208">
        <v>7</v>
      </c>
      <c r="V3208">
        <f>COUNTIF(tbl_General[EmployeeID],tbl_General[[#This Row],[EmployeeID]])</f>
        <v>1</v>
      </c>
    </row>
    <row r="3209" spans="1:22" x14ac:dyDescent="0.25">
      <c r="A3209">
        <v>33</v>
      </c>
      <c r="B3209" t="s">
        <v>21</v>
      </c>
      <c r="C3209" t="s">
        <v>29</v>
      </c>
      <c r="D3209" t="s">
        <v>30</v>
      </c>
      <c r="E3209">
        <v>2</v>
      </c>
      <c r="F3209">
        <v>4</v>
      </c>
      <c r="G3209" t="s">
        <v>38</v>
      </c>
      <c r="H3209">
        <v>1141</v>
      </c>
      <c r="I3209" t="s">
        <v>25</v>
      </c>
      <c r="J3209">
        <v>4</v>
      </c>
      <c r="K3209" t="s">
        <v>35</v>
      </c>
      <c r="L3209" t="s">
        <v>41</v>
      </c>
      <c r="M3209">
        <v>168800</v>
      </c>
      <c r="N3209">
        <v>1</v>
      </c>
      <c r="O3209">
        <v>14</v>
      </c>
      <c r="P3209">
        <v>3</v>
      </c>
      <c r="Q3209">
        <v>9</v>
      </c>
      <c r="R3209">
        <v>2</v>
      </c>
      <c r="S3209">
        <v>9</v>
      </c>
      <c r="T3209">
        <v>2</v>
      </c>
      <c r="U3209">
        <v>8</v>
      </c>
      <c r="V3209">
        <f>COUNTIF(tbl_General[EmployeeID],tbl_General[[#This Row],[EmployeeID]])</f>
        <v>1</v>
      </c>
    </row>
    <row r="3210" spans="1:22" x14ac:dyDescent="0.25">
      <c r="A3210">
        <v>33</v>
      </c>
      <c r="B3210" t="s">
        <v>21</v>
      </c>
      <c r="C3210" t="s">
        <v>29</v>
      </c>
      <c r="D3210" t="s">
        <v>30</v>
      </c>
      <c r="E3210">
        <v>2</v>
      </c>
      <c r="F3210">
        <v>4</v>
      </c>
      <c r="G3210" t="s">
        <v>38</v>
      </c>
      <c r="H3210">
        <v>2611</v>
      </c>
      <c r="I3210" t="s">
        <v>25</v>
      </c>
      <c r="J3210">
        <v>4</v>
      </c>
      <c r="K3210" t="s">
        <v>35</v>
      </c>
      <c r="L3210" t="s">
        <v>41</v>
      </c>
      <c r="M3210">
        <v>168800</v>
      </c>
      <c r="N3210">
        <v>1</v>
      </c>
      <c r="O3210">
        <v>14</v>
      </c>
      <c r="P3210">
        <v>3</v>
      </c>
      <c r="Q3210">
        <v>9</v>
      </c>
      <c r="R3210">
        <v>2</v>
      </c>
      <c r="S3210">
        <v>9</v>
      </c>
      <c r="T3210">
        <v>2</v>
      </c>
      <c r="U3210">
        <v>8</v>
      </c>
      <c r="V3210">
        <f>COUNTIF(tbl_General[EmployeeID],tbl_General[[#This Row],[EmployeeID]])</f>
        <v>1</v>
      </c>
    </row>
    <row r="3211" spans="1:22" x14ac:dyDescent="0.25">
      <c r="A3211">
        <v>33</v>
      </c>
      <c r="B3211" t="s">
        <v>21</v>
      </c>
      <c r="C3211" t="s">
        <v>29</v>
      </c>
      <c r="D3211" t="s">
        <v>30</v>
      </c>
      <c r="E3211">
        <v>2</v>
      </c>
      <c r="F3211">
        <v>4</v>
      </c>
      <c r="G3211" t="s">
        <v>38</v>
      </c>
      <c r="H3211">
        <v>4081</v>
      </c>
      <c r="I3211" t="s">
        <v>25</v>
      </c>
      <c r="J3211">
        <v>4</v>
      </c>
      <c r="K3211" t="s">
        <v>35</v>
      </c>
      <c r="L3211" t="s">
        <v>41</v>
      </c>
      <c r="M3211">
        <v>168800</v>
      </c>
      <c r="N3211">
        <v>1</v>
      </c>
      <c r="O3211">
        <v>14</v>
      </c>
      <c r="P3211">
        <v>3</v>
      </c>
      <c r="Q3211">
        <v>9</v>
      </c>
      <c r="R3211">
        <v>2</v>
      </c>
      <c r="S3211">
        <v>9</v>
      </c>
      <c r="T3211">
        <v>2</v>
      </c>
      <c r="U3211">
        <v>8</v>
      </c>
      <c r="V3211">
        <f>COUNTIF(tbl_General[EmployeeID],tbl_General[[#This Row],[EmployeeID]])</f>
        <v>1</v>
      </c>
    </row>
    <row r="3212" spans="1:22" x14ac:dyDescent="0.25">
      <c r="A3212">
        <v>36</v>
      </c>
      <c r="B3212" t="s">
        <v>21</v>
      </c>
      <c r="C3212" t="s">
        <v>29</v>
      </c>
      <c r="D3212" t="s">
        <v>37</v>
      </c>
      <c r="E3212">
        <v>7</v>
      </c>
      <c r="F3212">
        <v>3</v>
      </c>
      <c r="G3212" t="s">
        <v>38</v>
      </c>
      <c r="H3212">
        <v>1330</v>
      </c>
      <c r="I3212" t="s">
        <v>34</v>
      </c>
      <c r="J3212">
        <v>1</v>
      </c>
      <c r="K3212" t="s">
        <v>31</v>
      </c>
      <c r="L3212" t="s">
        <v>27</v>
      </c>
      <c r="M3212">
        <v>26900</v>
      </c>
      <c r="N3212">
        <v>0</v>
      </c>
      <c r="O3212">
        <v>11</v>
      </c>
      <c r="P3212">
        <v>0</v>
      </c>
      <c r="Q3212">
        <v>10</v>
      </c>
      <c r="R3212">
        <v>1</v>
      </c>
      <c r="S3212">
        <v>9</v>
      </c>
      <c r="T3212">
        <v>2</v>
      </c>
      <c r="U3212">
        <v>8</v>
      </c>
      <c r="V3212">
        <f>COUNTIF(tbl_General[EmployeeID],tbl_General[[#This Row],[EmployeeID]])</f>
        <v>1</v>
      </c>
    </row>
    <row r="3213" spans="1:22" x14ac:dyDescent="0.25">
      <c r="A3213">
        <v>36</v>
      </c>
      <c r="B3213" t="s">
        <v>21</v>
      </c>
      <c r="C3213" t="s">
        <v>29</v>
      </c>
      <c r="D3213" t="s">
        <v>37</v>
      </c>
      <c r="E3213">
        <v>7</v>
      </c>
      <c r="F3213">
        <v>3</v>
      </c>
      <c r="G3213" t="s">
        <v>38</v>
      </c>
      <c r="H3213">
        <v>2800</v>
      </c>
      <c r="I3213" t="s">
        <v>34</v>
      </c>
      <c r="J3213">
        <v>1</v>
      </c>
      <c r="K3213" t="s">
        <v>31</v>
      </c>
      <c r="L3213" t="s">
        <v>27</v>
      </c>
      <c r="M3213">
        <v>26900</v>
      </c>
      <c r="N3213">
        <v>0</v>
      </c>
      <c r="O3213">
        <v>11</v>
      </c>
      <c r="P3213">
        <v>0</v>
      </c>
      <c r="Q3213">
        <v>10</v>
      </c>
      <c r="R3213">
        <v>1</v>
      </c>
      <c r="S3213">
        <v>9</v>
      </c>
      <c r="T3213">
        <v>2</v>
      </c>
      <c r="U3213">
        <v>8</v>
      </c>
      <c r="V3213">
        <f>COUNTIF(tbl_General[EmployeeID],tbl_General[[#This Row],[EmployeeID]])</f>
        <v>1</v>
      </c>
    </row>
    <row r="3214" spans="1:22" x14ac:dyDescent="0.25">
      <c r="A3214">
        <v>36</v>
      </c>
      <c r="B3214" t="s">
        <v>21</v>
      </c>
      <c r="C3214" t="s">
        <v>29</v>
      </c>
      <c r="D3214" t="s">
        <v>37</v>
      </c>
      <c r="E3214">
        <v>7</v>
      </c>
      <c r="F3214">
        <v>3</v>
      </c>
      <c r="G3214" t="s">
        <v>38</v>
      </c>
      <c r="H3214">
        <v>4270</v>
      </c>
      <c r="I3214" t="s">
        <v>34</v>
      </c>
      <c r="J3214">
        <v>1</v>
      </c>
      <c r="K3214" t="s">
        <v>31</v>
      </c>
      <c r="L3214" t="s">
        <v>27</v>
      </c>
      <c r="M3214">
        <v>26900</v>
      </c>
      <c r="N3214">
        <v>0</v>
      </c>
      <c r="O3214">
        <v>11</v>
      </c>
      <c r="P3214">
        <v>0</v>
      </c>
      <c r="Q3214">
        <v>10</v>
      </c>
      <c r="R3214">
        <v>1</v>
      </c>
      <c r="S3214">
        <v>9</v>
      </c>
      <c r="T3214">
        <v>2</v>
      </c>
      <c r="U3214">
        <v>8</v>
      </c>
      <c r="V3214">
        <f>COUNTIF(tbl_General[EmployeeID],tbl_General[[#This Row],[EmployeeID]])</f>
        <v>1</v>
      </c>
    </row>
    <row r="3215" spans="1:22" x14ac:dyDescent="0.25">
      <c r="A3215">
        <v>49</v>
      </c>
      <c r="B3215" t="s">
        <v>21</v>
      </c>
      <c r="C3215" t="s">
        <v>22</v>
      </c>
      <c r="D3215" t="s">
        <v>23</v>
      </c>
      <c r="E3215">
        <v>2</v>
      </c>
      <c r="F3215">
        <v>2</v>
      </c>
      <c r="G3215" t="s">
        <v>38</v>
      </c>
      <c r="H3215">
        <v>564</v>
      </c>
      <c r="I3215" t="s">
        <v>25</v>
      </c>
      <c r="J3215">
        <v>1</v>
      </c>
      <c r="K3215" t="s">
        <v>35</v>
      </c>
      <c r="L3215" t="s">
        <v>27</v>
      </c>
      <c r="M3215">
        <v>63800</v>
      </c>
      <c r="N3215">
        <v>6</v>
      </c>
      <c r="O3215">
        <v>23</v>
      </c>
      <c r="P3215">
        <v>1</v>
      </c>
      <c r="Q3215">
        <v>22</v>
      </c>
      <c r="R3215">
        <v>1</v>
      </c>
      <c r="S3215">
        <v>9</v>
      </c>
      <c r="T3215">
        <v>2</v>
      </c>
      <c r="U3215">
        <v>3</v>
      </c>
      <c r="V3215">
        <f>COUNTIF(tbl_General[EmployeeID],tbl_General[[#This Row],[EmployeeID]])</f>
        <v>1</v>
      </c>
    </row>
    <row r="3216" spans="1:22" x14ac:dyDescent="0.25">
      <c r="A3216">
        <v>49</v>
      </c>
      <c r="B3216" t="s">
        <v>21</v>
      </c>
      <c r="C3216" t="s">
        <v>22</v>
      </c>
      <c r="D3216" t="s">
        <v>23</v>
      </c>
      <c r="E3216">
        <v>2</v>
      </c>
      <c r="F3216">
        <v>2</v>
      </c>
      <c r="G3216" t="s">
        <v>38</v>
      </c>
      <c r="H3216">
        <v>2034</v>
      </c>
      <c r="I3216" t="s">
        <v>25</v>
      </c>
      <c r="J3216">
        <v>1</v>
      </c>
      <c r="K3216" t="s">
        <v>35</v>
      </c>
      <c r="L3216" t="s">
        <v>27</v>
      </c>
      <c r="M3216">
        <v>63800</v>
      </c>
      <c r="N3216">
        <v>6</v>
      </c>
      <c r="O3216">
        <v>23</v>
      </c>
      <c r="P3216">
        <v>1</v>
      </c>
      <c r="Q3216">
        <v>22</v>
      </c>
      <c r="R3216">
        <v>1</v>
      </c>
      <c r="S3216">
        <v>9</v>
      </c>
      <c r="T3216">
        <v>2</v>
      </c>
      <c r="U3216">
        <v>3</v>
      </c>
      <c r="V3216">
        <f>COUNTIF(tbl_General[EmployeeID],tbl_General[[#This Row],[EmployeeID]])</f>
        <v>1</v>
      </c>
    </row>
    <row r="3217" spans="1:22" x14ac:dyDescent="0.25">
      <c r="A3217">
        <v>49</v>
      </c>
      <c r="B3217" t="s">
        <v>21</v>
      </c>
      <c r="C3217" t="s">
        <v>22</v>
      </c>
      <c r="D3217" t="s">
        <v>23</v>
      </c>
      <c r="E3217">
        <v>2</v>
      </c>
      <c r="F3217">
        <v>2</v>
      </c>
      <c r="G3217" t="s">
        <v>38</v>
      </c>
      <c r="H3217">
        <v>3504</v>
      </c>
      <c r="I3217" t="s">
        <v>25</v>
      </c>
      <c r="J3217">
        <v>1</v>
      </c>
      <c r="K3217" t="s">
        <v>35</v>
      </c>
      <c r="L3217" t="s">
        <v>27</v>
      </c>
      <c r="M3217">
        <v>63800</v>
      </c>
      <c r="N3217">
        <v>6</v>
      </c>
      <c r="O3217">
        <v>23</v>
      </c>
      <c r="P3217">
        <v>1</v>
      </c>
      <c r="Q3217">
        <v>22</v>
      </c>
      <c r="R3217">
        <v>1</v>
      </c>
      <c r="S3217">
        <v>9</v>
      </c>
      <c r="T3217">
        <v>2</v>
      </c>
      <c r="U3217">
        <v>3</v>
      </c>
      <c r="V3217">
        <f>COUNTIF(tbl_General[EmployeeID],tbl_General[[#This Row],[EmployeeID]])</f>
        <v>1</v>
      </c>
    </row>
    <row r="3218" spans="1:22" x14ac:dyDescent="0.25">
      <c r="A3218">
        <v>42</v>
      </c>
      <c r="B3218" t="s">
        <v>21</v>
      </c>
      <c r="C3218" t="s">
        <v>22</v>
      </c>
      <c r="D3218" t="s">
        <v>30</v>
      </c>
      <c r="E3218">
        <v>28</v>
      </c>
      <c r="F3218">
        <v>4</v>
      </c>
      <c r="G3218" t="s">
        <v>24</v>
      </c>
      <c r="H3218">
        <v>231</v>
      </c>
      <c r="I3218" t="s">
        <v>25</v>
      </c>
      <c r="J3218">
        <v>2</v>
      </c>
      <c r="K3218" t="s">
        <v>42</v>
      </c>
      <c r="L3218" t="s">
        <v>27</v>
      </c>
      <c r="M3218">
        <v>26450</v>
      </c>
      <c r="N3218">
        <v>1</v>
      </c>
      <c r="O3218">
        <v>15</v>
      </c>
      <c r="P3218">
        <v>0</v>
      </c>
      <c r="Q3218">
        <v>10</v>
      </c>
      <c r="R3218">
        <v>5</v>
      </c>
      <c r="S3218">
        <v>10</v>
      </c>
      <c r="T3218">
        <v>2</v>
      </c>
      <c r="U3218">
        <v>2</v>
      </c>
      <c r="V3218">
        <f>COUNTIF(tbl_General[EmployeeID],tbl_General[[#This Row],[EmployeeID]])</f>
        <v>1</v>
      </c>
    </row>
    <row r="3219" spans="1:22" x14ac:dyDescent="0.25">
      <c r="A3219">
        <v>42</v>
      </c>
      <c r="B3219" t="s">
        <v>21</v>
      </c>
      <c r="C3219" t="s">
        <v>22</v>
      </c>
      <c r="D3219" t="s">
        <v>30</v>
      </c>
      <c r="E3219">
        <v>28</v>
      </c>
      <c r="F3219">
        <v>4</v>
      </c>
      <c r="G3219" t="s">
        <v>24</v>
      </c>
      <c r="H3219">
        <v>1701</v>
      </c>
      <c r="I3219" t="s">
        <v>25</v>
      </c>
      <c r="J3219">
        <v>2</v>
      </c>
      <c r="K3219" t="s">
        <v>42</v>
      </c>
      <c r="L3219" t="s">
        <v>27</v>
      </c>
      <c r="M3219">
        <v>26450</v>
      </c>
      <c r="N3219">
        <v>1</v>
      </c>
      <c r="O3219">
        <v>15</v>
      </c>
      <c r="P3219">
        <v>0</v>
      </c>
      <c r="Q3219">
        <v>10</v>
      </c>
      <c r="R3219">
        <v>5</v>
      </c>
      <c r="S3219">
        <v>10</v>
      </c>
      <c r="T3219">
        <v>2</v>
      </c>
      <c r="U3219">
        <v>2</v>
      </c>
      <c r="V3219">
        <f>COUNTIF(tbl_General[EmployeeID],tbl_General[[#This Row],[EmployeeID]])</f>
        <v>1</v>
      </c>
    </row>
    <row r="3220" spans="1:22" x14ac:dyDescent="0.25">
      <c r="A3220">
        <v>42</v>
      </c>
      <c r="B3220" t="s">
        <v>21</v>
      </c>
      <c r="C3220" t="s">
        <v>22</v>
      </c>
      <c r="D3220" t="s">
        <v>30</v>
      </c>
      <c r="E3220">
        <v>28</v>
      </c>
      <c r="F3220">
        <v>4</v>
      </c>
      <c r="G3220" t="s">
        <v>24</v>
      </c>
      <c r="H3220">
        <v>3171</v>
      </c>
      <c r="I3220" t="s">
        <v>25</v>
      </c>
      <c r="J3220">
        <v>2</v>
      </c>
      <c r="K3220" t="s">
        <v>42</v>
      </c>
      <c r="L3220" t="s">
        <v>27</v>
      </c>
      <c r="M3220">
        <v>26450</v>
      </c>
      <c r="N3220">
        <v>1</v>
      </c>
      <c r="O3220">
        <v>15</v>
      </c>
      <c r="P3220">
        <v>0</v>
      </c>
      <c r="Q3220">
        <v>10</v>
      </c>
      <c r="R3220">
        <v>5</v>
      </c>
      <c r="S3220">
        <v>10</v>
      </c>
      <c r="T3220">
        <v>2</v>
      </c>
      <c r="U3220">
        <v>2</v>
      </c>
      <c r="V3220">
        <f>COUNTIF(tbl_General[EmployeeID],tbl_General[[#This Row],[EmployeeID]])</f>
        <v>1</v>
      </c>
    </row>
    <row r="3221" spans="1:22" x14ac:dyDescent="0.25">
      <c r="A3221">
        <v>29</v>
      </c>
      <c r="B3221" t="s">
        <v>21</v>
      </c>
      <c r="C3221" t="s">
        <v>29</v>
      </c>
      <c r="D3221" t="s">
        <v>23</v>
      </c>
      <c r="E3221">
        <v>2</v>
      </c>
      <c r="F3221">
        <v>4</v>
      </c>
      <c r="G3221" t="s">
        <v>24</v>
      </c>
      <c r="H3221">
        <v>262</v>
      </c>
      <c r="I3221" t="s">
        <v>34</v>
      </c>
      <c r="J3221">
        <v>4</v>
      </c>
      <c r="K3221" t="s">
        <v>26</v>
      </c>
      <c r="L3221" t="s">
        <v>41</v>
      </c>
      <c r="M3221">
        <v>64990</v>
      </c>
      <c r="N3221">
        <v>1</v>
      </c>
      <c r="O3221">
        <v>18</v>
      </c>
      <c r="P3221">
        <v>3</v>
      </c>
      <c r="Q3221">
        <v>10</v>
      </c>
      <c r="R3221">
        <v>3</v>
      </c>
      <c r="S3221">
        <v>10</v>
      </c>
      <c r="T3221">
        <v>2</v>
      </c>
      <c r="U3221">
        <v>8</v>
      </c>
      <c r="V3221">
        <f>COUNTIF(tbl_General[EmployeeID],tbl_General[[#This Row],[EmployeeID]])</f>
        <v>1</v>
      </c>
    </row>
    <row r="3222" spans="1:22" x14ac:dyDescent="0.25">
      <c r="A3222">
        <v>29</v>
      </c>
      <c r="B3222" t="s">
        <v>21</v>
      </c>
      <c r="C3222" t="s">
        <v>29</v>
      </c>
      <c r="D3222" t="s">
        <v>23</v>
      </c>
      <c r="E3222">
        <v>2</v>
      </c>
      <c r="F3222">
        <v>4</v>
      </c>
      <c r="G3222" t="s">
        <v>24</v>
      </c>
      <c r="H3222">
        <v>1732</v>
      </c>
      <c r="I3222" t="s">
        <v>34</v>
      </c>
      <c r="J3222">
        <v>4</v>
      </c>
      <c r="K3222" t="s">
        <v>26</v>
      </c>
      <c r="L3222" t="s">
        <v>41</v>
      </c>
      <c r="M3222">
        <v>64990</v>
      </c>
      <c r="N3222">
        <v>1</v>
      </c>
      <c r="O3222">
        <v>18</v>
      </c>
      <c r="P3222">
        <v>3</v>
      </c>
      <c r="Q3222">
        <v>10</v>
      </c>
      <c r="R3222">
        <v>3</v>
      </c>
      <c r="S3222">
        <v>10</v>
      </c>
      <c r="T3222">
        <v>2</v>
      </c>
      <c r="U3222">
        <v>8</v>
      </c>
      <c r="V3222">
        <f>COUNTIF(tbl_General[EmployeeID],tbl_General[[#This Row],[EmployeeID]])</f>
        <v>1</v>
      </c>
    </row>
    <row r="3223" spans="1:22" x14ac:dyDescent="0.25">
      <c r="A3223">
        <v>29</v>
      </c>
      <c r="B3223" t="s">
        <v>21</v>
      </c>
      <c r="C3223" t="s">
        <v>29</v>
      </c>
      <c r="D3223" t="s">
        <v>23</v>
      </c>
      <c r="E3223">
        <v>2</v>
      </c>
      <c r="F3223">
        <v>4</v>
      </c>
      <c r="G3223" t="s">
        <v>24</v>
      </c>
      <c r="H3223">
        <v>3202</v>
      </c>
      <c r="I3223" t="s">
        <v>34</v>
      </c>
      <c r="J3223">
        <v>4</v>
      </c>
      <c r="K3223" t="s">
        <v>26</v>
      </c>
      <c r="L3223" t="s">
        <v>41</v>
      </c>
      <c r="M3223">
        <v>64990</v>
      </c>
      <c r="N3223">
        <v>1</v>
      </c>
      <c r="O3223">
        <v>18</v>
      </c>
      <c r="P3223">
        <v>3</v>
      </c>
      <c r="Q3223">
        <v>10</v>
      </c>
      <c r="R3223">
        <v>3</v>
      </c>
      <c r="S3223">
        <v>10</v>
      </c>
      <c r="T3223">
        <v>2</v>
      </c>
      <c r="U3223">
        <v>8</v>
      </c>
      <c r="V3223">
        <f>COUNTIF(tbl_General[EmployeeID],tbl_General[[#This Row],[EmployeeID]])</f>
        <v>1</v>
      </c>
    </row>
    <row r="3224" spans="1:22" x14ac:dyDescent="0.25">
      <c r="A3224">
        <v>51</v>
      </c>
      <c r="B3224" t="s">
        <v>28</v>
      </c>
      <c r="C3224" t="s">
        <v>22</v>
      </c>
      <c r="D3224" t="s">
        <v>23</v>
      </c>
      <c r="E3224">
        <v>23</v>
      </c>
      <c r="F3224">
        <v>3</v>
      </c>
      <c r="G3224" t="s">
        <v>38</v>
      </c>
      <c r="H3224">
        <v>522</v>
      </c>
      <c r="I3224" t="s">
        <v>25</v>
      </c>
      <c r="J3224">
        <v>2</v>
      </c>
      <c r="K3224" t="s">
        <v>31</v>
      </c>
      <c r="L3224" t="s">
        <v>27</v>
      </c>
      <c r="M3224">
        <v>192720</v>
      </c>
      <c r="N3224">
        <v>9</v>
      </c>
      <c r="O3224">
        <v>20</v>
      </c>
      <c r="P3224">
        <v>0</v>
      </c>
      <c r="Q3224">
        <v>18</v>
      </c>
      <c r="R3224">
        <v>2</v>
      </c>
      <c r="S3224">
        <v>10</v>
      </c>
      <c r="T3224">
        <v>2</v>
      </c>
      <c r="U3224">
        <v>7</v>
      </c>
      <c r="V3224">
        <f>COUNTIF(tbl_General[EmployeeID],tbl_General[[#This Row],[EmployeeID]])</f>
        <v>1</v>
      </c>
    </row>
    <row r="3225" spans="1:22" x14ac:dyDescent="0.25">
      <c r="A3225">
        <v>51</v>
      </c>
      <c r="B3225" t="s">
        <v>28</v>
      </c>
      <c r="C3225" t="s">
        <v>22</v>
      </c>
      <c r="D3225" t="s">
        <v>23</v>
      </c>
      <c r="E3225">
        <v>23</v>
      </c>
      <c r="F3225">
        <v>3</v>
      </c>
      <c r="G3225" t="s">
        <v>38</v>
      </c>
      <c r="H3225">
        <v>1992</v>
      </c>
      <c r="I3225" t="s">
        <v>25</v>
      </c>
      <c r="J3225">
        <v>2</v>
      </c>
      <c r="K3225" t="s">
        <v>31</v>
      </c>
      <c r="L3225" t="s">
        <v>27</v>
      </c>
      <c r="M3225">
        <v>192720</v>
      </c>
      <c r="N3225">
        <v>9</v>
      </c>
      <c r="O3225">
        <v>20</v>
      </c>
      <c r="P3225">
        <v>0</v>
      </c>
      <c r="Q3225">
        <v>18</v>
      </c>
      <c r="R3225">
        <v>2</v>
      </c>
      <c r="S3225">
        <v>10</v>
      </c>
      <c r="T3225">
        <v>2</v>
      </c>
      <c r="U3225">
        <v>7</v>
      </c>
      <c r="V3225">
        <f>COUNTIF(tbl_General[EmployeeID],tbl_General[[#This Row],[EmployeeID]])</f>
        <v>1</v>
      </c>
    </row>
    <row r="3226" spans="1:22" x14ac:dyDescent="0.25">
      <c r="A3226">
        <v>51</v>
      </c>
      <c r="B3226" t="s">
        <v>28</v>
      </c>
      <c r="C3226" t="s">
        <v>22</v>
      </c>
      <c r="D3226" t="s">
        <v>23</v>
      </c>
      <c r="E3226">
        <v>23</v>
      </c>
      <c r="F3226">
        <v>3</v>
      </c>
      <c r="G3226" t="s">
        <v>38</v>
      </c>
      <c r="H3226">
        <v>3462</v>
      </c>
      <c r="I3226" t="s">
        <v>25</v>
      </c>
      <c r="J3226">
        <v>2</v>
      </c>
      <c r="K3226" t="s">
        <v>31</v>
      </c>
      <c r="L3226" t="s">
        <v>27</v>
      </c>
      <c r="M3226">
        <v>192720</v>
      </c>
      <c r="N3226">
        <v>9</v>
      </c>
      <c r="O3226">
        <v>20</v>
      </c>
      <c r="P3226">
        <v>0</v>
      </c>
      <c r="Q3226">
        <v>18</v>
      </c>
      <c r="R3226">
        <v>2</v>
      </c>
      <c r="S3226">
        <v>10</v>
      </c>
      <c r="T3226">
        <v>2</v>
      </c>
      <c r="U3226">
        <v>7</v>
      </c>
      <c r="V3226">
        <f>COUNTIF(tbl_General[EmployeeID],tbl_General[[#This Row],[EmployeeID]])</f>
        <v>1</v>
      </c>
    </row>
    <row r="3227" spans="1:22" x14ac:dyDescent="0.25">
      <c r="A3227">
        <v>30</v>
      </c>
      <c r="B3227" t="s">
        <v>21</v>
      </c>
      <c r="C3227" t="s">
        <v>22</v>
      </c>
      <c r="D3227" t="s">
        <v>30</v>
      </c>
      <c r="E3227">
        <v>9</v>
      </c>
      <c r="F3227">
        <v>3</v>
      </c>
      <c r="G3227" t="s">
        <v>24</v>
      </c>
      <c r="H3227">
        <v>1305</v>
      </c>
      <c r="I3227" t="s">
        <v>34</v>
      </c>
      <c r="J3227">
        <v>1</v>
      </c>
      <c r="K3227" t="s">
        <v>42</v>
      </c>
      <c r="L3227" t="s">
        <v>41</v>
      </c>
      <c r="M3227">
        <v>92500</v>
      </c>
      <c r="N3227">
        <v>1</v>
      </c>
      <c r="O3227">
        <v>12</v>
      </c>
      <c r="P3227">
        <v>3</v>
      </c>
      <c r="Q3227">
        <v>11</v>
      </c>
      <c r="R3227">
        <v>0</v>
      </c>
      <c r="S3227">
        <v>11</v>
      </c>
      <c r="T3227">
        <v>2</v>
      </c>
      <c r="U3227">
        <v>7</v>
      </c>
      <c r="V3227">
        <f>COUNTIF(tbl_General[EmployeeID],tbl_General[[#This Row],[EmployeeID]])</f>
        <v>1</v>
      </c>
    </row>
    <row r="3228" spans="1:22" x14ac:dyDescent="0.25">
      <c r="A3228">
        <v>30</v>
      </c>
      <c r="B3228" t="s">
        <v>21</v>
      </c>
      <c r="C3228" t="s">
        <v>22</v>
      </c>
      <c r="D3228" t="s">
        <v>30</v>
      </c>
      <c r="E3228">
        <v>9</v>
      </c>
      <c r="F3228">
        <v>3</v>
      </c>
      <c r="G3228" t="s">
        <v>24</v>
      </c>
      <c r="H3228">
        <v>2775</v>
      </c>
      <c r="I3228" t="s">
        <v>34</v>
      </c>
      <c r="J3228">
        <v>1</v>
      </c>
      <c r="K3228" t="s">
        <v>42</v>
      </c>
      <c r="L3228" t="s">
        <v>41</v>
      </c>
      <c r="M3228">
        <v>92500</v>
      </c>
      <c r="N3228">
        <v>1</v>
      </c>
      <c r="O3228">
        <v>12</v>
      </c>
      <c r="P3228">
        <v>3</v>
      </c>
      <c r="Q3228">
        <v>11</v>
      </c>
      <c r="R3228">
        <v>0</v>
      </c>
      <c r="S3228">
        <v>11</v>
      </c>
      <c r="T3228">
        <v>2</v>
      </c>
      <c r="U3228">
        <v>7</v>
      </c>
      <c r="V3228">
        <f>COUNTIF(tbl_General[EmployeeID],tbl_General[[#This Row],[EmployeeID]])</f>
        <v>1</v>
      </c>
    </row>
    <row r="3229" spans="1:22" x14ac:dyDescent="0.25">
      <c r="A3229">
        <v>30</v>
      </c>
      <c r="B3229" t="s">
        <v>21</v>
      </c>
      <c r="C3229" t="s">
        <v>22</v>
      </c>
      <c r="D3229" t="s">
        <v>30</v>
      </c>
      <c r="E3229">
        <v>9</v>
      </c>
      <c r="F3229">
        <v>3</v>
      </c>
      <c r="G3229" t="s">
        <v>24</v>
      </c>
      <c r="H3229">
        <v>4245</v>
      </c>
      <c r="I3229" t="s">
        <v>34</v>
      </c>
      <c r="J3229">
        <v>1</v>
      </c>
      <c r="K3229" t="s">
        <v>42</v>
      </c>
      <c r="L3229" t="s">
        <v>41</v>
      </c>
      <c r="M3229">
        <v>92500</v>
      </c>
      <c r="N3229">
        <v>1</v>
      </c>
      <c r="O3229">
        <v>12</v>
      </c>
      <c r="P3229">
        <v>3</v>
      </c>
      <c r="Q3229">
        <v>11</v>
      </c>
      <c r="R3229">
        <v>0</v>
      </c>
      <c r="S3229">
        <v>11</v>
      </c>
      <c r="T3229">
        <v>2</v>
      </c>
      <c r="U3229">
        <v>7</v>
      </c>
      <c r="V3229">
        <f>COUNTIF(tbl_General[EmployeeID],tbl_General[[#This Row],[EmployeeID]])</f>
        <v>1</v>
      </c>
    </row>
    <row r="3230" spans="1:22" x14ac:dyDescent="0.25">
      <c r="A3230">
        <v>38</v>
      </c>
      <c r="B3230" t="s">
        <v>21</v>
      </c>
      <c r="C3230" t="s">
        <v>22</v>
      </c>
      <c r="D3230" t="s">
        <v>30</v>
      </c>
      <c r="E3230">
        <v>28</v>
      </c>
      <c r="F3230">
        <v>4</v>
      </c>
      <c r="G3230" t="s">
        <v>38</v>
      </c>
      <c r="H3230">
        <v>84</v>
      </c>
      <c r="I3230" t="s">
        <v>34</v>
      </c>
      <c r="J3230">
        <v>1</v>
      </c>
      <c r="K3230" t="s">
        <v>40</v>
      </c>
      <c r="L3230" t="s">
        <v>41</v>
      </c>
      <c r="M3230">
        <v>65830</v>
      </c>
      <c r="N3230">
        <v>0</v>
      </c>
      <c r="O3230">
        <v>12</v>
      </c>
      <c r="P3230">
        <v>0</v>
      </c>
      <c r="Q3230">
        <v>12</v>
      </c>
      <c r="R3230">
        <v>1</v>
      </c>
      <c r="S3230">
        <v>11</v>
      </c>
      <c r="T3230">
        <v>2</v>
      </c>
      <c r="U3230">
        <v>9</v>
      </c>
      <c r="V3230">
        <f>COUNTIF(tbl_General[EmployeeID],tbl_General[[#This Row],[EmployeeID]])</f>
        <v>1</v>
      </c>
    </row>
    <row r="3231" spans="1:22" x14ac:dyDescent="0.25">
      <c r="A3231">
        <v>38</v>
      </c>
      <c r="B3231" t="s">
        <v>21</v>
      </c>
      <c r="C3231" t="s">
        <v>22</v>
      </c>
      <c r="D3231" t="s">
        <v>30</v>
      </c>
      <c r="E3231">
        <v>28</v>
      </c>
      <c r="F3231">
        <v>4</v>
      </c>
      <c r="G3231" t="s">
        <v>38</v>
      </c>
      <c r="H3231">
        <v>1554</v>
      </c>
      <c r="I3231" t="s">
        <v>34</v>
      </c>
      <c r="J3231">
        <v>1</v>
      </c>
      <c r="K3231" t="s">
        <v>40</v>
      </c>
      <c r="L3231" t="s">
        <v>41</v>
      </c>
      <c r="M3231">
        <v>65830</v>
      </c>
      <c r="N3231">
        <v>0</v>
      </c>
      <c r="O3231">
        <v>12</v>
      </c>
      <c r="P3231">
        <v>0</v>
      </c>
      <c r="Q3231">
        <v>12</v>
      </c>
      <c r="R3231">
        <v>1</v>
      </c>
      <c r="S3231">
        <v>11</v>
      </c>
      <c r="T3231">
        <v>2</v>
      </c>
      <c r="U3231">
        <v>9</v>
      </c>
      <c r="V3231">
        <f>COUNTIF(tbl_General[EmployeeID],tbl_General[[#This Row],[EmployeeID]])</f>
        <v>1</v>
      </c>
    </row>
    <row r="3232" spans="1:22" x14ac:dyDescent="0.25">
      <c r="A3232">
        <v>38</v>
      </c>
      <c r="B3232" t="s">
        <v>21</v>
      </c>
      <c r="C3232" t="s">
        <v>22</v>
      </c>
      <c r="D3232" t="s">
        <v>30</v>
      </c>
      <c r="E3232">
        <v>28</v>
      </c>
      <c r="F3232">
        <v>4</v>
      </c>
      <c r="G3232" t="s">
        <v>38</v>
      </c>
      <c r="H3232">
        <v>3024</v>
      </c>
      <c r="I3232" t="s">
        <v>34</v>
      </c>
      <c r="J3232">
        <v>1</v>
      </c>
      <c r="K3232" t="s">
        <v>40</v>
      </c>
      <c r="L3232" t="s">
        <v>41</v>
      </c>
      <c r="M3232">
        <v>65830</v>
      </c>
      <c r="N3232">
        <v>0</v>
      </c>
      <c r="O3232">
        <v>12</v>
      </c>
      <c r="P3232">
        <v>0</v>
      </c>
      <c r="Q3232">
        <v>12</v>
      </c>
      <c r="R3232">
        <v>1</v>
      </c>
      <c r="S3232">
        <v>11</v>
      </c>
      <c r="T3232">
        <v>2</v>
      </c>
      <c r="U3232">
        <v>9</v>
      </c>
      <c r="V3232">
        <f>COUNTIF(tbl_General[EmployeeID],tbl_General[[#This Row],[EmployeeID]])</f>
        <v>1</v>
      </c>
    </row>
    <row r="3233" spans="1:22" x14ac:dyDescent="0.25">
      <c r="A3233">
        <v>34</v>
      </c>
      <c r="B3233" t="s">
        <v>21</v>
      </c>
      <c r="C3233" t="s">
        <v>22</v>
      </c>
      <c r="D3233" t="s">
        <v>23</v>
      </c>
      <c r="E3233">
        <v>24</v>
      </c>
      <c r="F3233">
        <v>3</v>
      </c>
      <c r="G3233" t="s">
        <v>45</v>
      </c>
      <c r="H3233">
        <v>1235</v>
      </c>
      <c r="I3233" t="s">
        <v>34</v>
      </c>
      <c r="J3233">
        <v>4</v>
      </c>
      <c r="K3233" t="s">
        <v>31</v>
      </c>
      <c r="L3233" t="s">
        <v>32</v>
      </c>
      <c r="M3233">
        <v>27420</v>
      </c>
      <c r="N3233">
        <v>0</v>
      </c>
      <c r="O3233">
        <v>11</v>
      </c>
      <c r="P3233">
        <v>1</v>
      </c>
      <c r="Q3233">
        <v>13</v>
      </c>
      <c r="R3233">
        <v>2</v>
      </c>
      <c r="S3233">
        <v>12</v>
      </c>
      <c r="T3233">
        <v>2</v>
      </c>
      <c r="U3233">
        <v>11</v>
      </c>
      <c r="V3233">
        <f>COUNTIF(tbl_General[EmployeeID],tbl_General[[#This Row],[EmployeeID]])</f>
        <v>1</v>
      </c>
    </row>
    <row r="3234" spans="1:22" x14ac:dyDescent="0.25">
      <c r="A3234">
        <v>34</v>
      </c>
      <c r="B3234" t="s">
        <v>21</v>
      </c>
      <c r="C3234" t="s">
        <v>22</v>
      </c>
      <c r="D3234" t="s">
        <v>23</v>
      </c>
      <c r="E3234">
        <v>24</v>
      </c>
      <c r="F3234">
        <v>3</v>
      </c>
      <c r="G3234" t="s">
        <v>45</v>
      </c>
      <c r="H3234">
        <v>2705</v>
      </c>
      <c r="I3234" t="s">
        <v>34</v>
      </c>
      <c r="J3234">
        <v>4</v>
      </c>
      <c r="K3234" t="s">
        <v>31</v>
      </c>
      <c r="L3234" t="s">
        <v>32</v>
      </c>
      <c r="M3234">
        <v>27420</v>
      </c>
      <c r="N3234">
        <v>0</v>
      </c>
      <c r="O3234">
        <v>11</v>
      </c>
      <c r="P3234">
        <v>1</v>
      </c>
      <c r="Q3234">
        <v>13</v>
      </c>
      <c r="R3234">
        <v>2</v>
      </c>
      <c r="S3234">
        <v>12</v>
      </c>
      <c r="T3234">
        <v>2</v>
      </c>
      <c r="U3234">
        <v>11</v>
      </c>
      <c r="V3234">
        <f>COUNTIF(tbl_General[EmployeeID],tbl_General[[#This Row],[EmployeeID]])</f>
        <v>1</v>
      </c>
    </row>
    <row r="3235" spans="1:22" x14ac:dyDescent="0.25">
      <c r="A3235">
        <v>34</v>
      </c>
      <c r="B3235" t="s">
        <v>21</v>
      </c>
      <c r="C3235" t="s">
        <v>22</v>
      </c>
      <c r="D3235" t="s">
        <v>23</v>
      </c>
      <c r="E3235">
        <v>24</v>
      </c>
      <c r="F3235">
        <v>3</v>
      </c>
      <c r="G3235" t="s">
        <v>45</v>
      </c>
      <c r="H3235">
        <v>4175</v>
      </c>
      <c r="I3235" t="s">
        <v>34</v>
      </c>
      <c r="J3235">
        <v>4</v>
      </c>
      <c r="K3235" t="s">
        <v>31</v>
      </c>
      <c r="L3235" t="s">
        <v>32</v>
      </c>
      <c r="M3235">
        <v>27420</v>
      </c>
      <c r="N3235">
        <v>0</v>
      </c>
      <c r="O3235">
        <v>11</v>
      </c>
      <c r="P3235">
        <v>1</v>
      </c>
      <c r="Q3235">
        <v>13</v>
      </c>
      <c r="R3235">
        <v>2</v>
      </c>
      <c r="S3235">
        <v>12</v>
      </c>
      <c r="T3235">
        <v>2</v>
      </c>
      <c r="U3235">
        <v>11</v>
      </c>
      <c r="V3235">
        <f>COUNTIF(tbl_General[EmployeeID],tbl_General[[#This Row],[EmployeeID]])</f>
        <v>1</v>
      </c>
    </row>
    <row r="3236" spans="1:22" x14ac:dyDescent="0.25">
      <c r="A3236">
        <v>57</v>
      </c>
      <c r="B3236" t="s">
        <v>21</v>
      </c>
      <c r="C3236" t="s">
        <v>22</v>
      </c>
      <c r="D3236" t="s">
        <v>23</v>
      </c>
      <c r="E3236">
        <v>2</v>
      </c>
      <c r="F3236">
        <v>1</v>
      </c>
      <c r="G3236" t="s">
        <v>24</v>
      </c>
      <c r="H3236">
        <v>796</v>
      </c>
      <c r="I3236" t="s">
        <v>34</v>
      </c>
      <c r="J3236">
        <v>3</v>
      </c>
      <c r="K3236" t="s">
        <v>31</v>
      </c>
      <c r="L3236" t="s">
        <v>27</v>
      </c>
      <c r="M3236">
        <v>61620</v>
      </c>
      <c r="N3236">
        <v>0</v>
      </c>
      <c r="O3236">
        <v>14</v>
      </c>
      <c r="P3236">
        <v>0</v>
      </c>
      <c r="Q3236">
        <v>13</v>
      </c>
      <c r="R3236">
        <v>5</v>
      </c>
      <c r="S3236">
        <v>12</v>
      </c>
      <c r="T3236">
        <v>2</v>
      </c>
      <c r="U3236">
        <v>8</v>
      </c>
      <c r="V3236">
        <f>COUNTIF(tbl_General[EmployeeID],tbl_General[[#This Row],[EmployeeID]])</f>
        <v>1</v>
      </c>
    </row>
    <row r="3237" spans="1:22" x14ac:dyDescent="0.25">
      <c r="A3237">
        <v>57</v>
      </c>
      <c r="B3237" t="s">
        <v>21</v>
      </c>
      <c r="C3237" t="s">
        <v>22</v>
      </c>
      <c r="D3237" t="s">
        <v>23</v>
      </c>
      <c r="E3237">
        <v>2</v>
      </c>
      <c r="F3237">
        <v>1</v>
      </c>
      <c r="G3237" t="s">
        <v>24</v>
      </c>
      <c r="H3237">
        <v>2266</v>
      </c>
      <c r="I3237" t="s">
        <v>34</v>
      </c>
      <c r="J3237">
        <v>3</v>
      </c>
      <c r="K3237" t="s">
        <v>31</v>
      </c>
      <c r="L3237" t="s">
        <v>27</v>
      </c>
      <c r="M3237">
        <v>61620</v>
      </c>
      <c r="N3237">
        <v>0</v>
      </c>
      <c r="O3237">
        <v>14</v>
      </c>
      <c r="P3237">
        <v>0</v>
      </c>
      <c r="Q3237">
        <v>13</v>
      </c>
      <c r="R3237">
        <v>5</v>
      </c>
      <c r="S3237">
        <v>12</v>
      </c>
      <c r="T3237">
        <v>2</v>
      </c>
      <c r="U3237">
        <v>8</v>
      </c>
      <c r="V3237">
        <f>COUNTIF(tbl_General[EmployeeID],tbl_General[[#This Row],[EmployeeID]])</f>
        <v>1</v>
      </c>
    </row>
    <row r="3238" spans="1:22" x14ac:dyDescent="0.25">
      <c r="A3238">
        <v>57</v>
      </c>
      <c r="B3238" t="s">
        <v>21</v>
      </c>
      <c r="C3238" t="s">
        <v>22</v>
      </c>
      <c r="D3238" t="s">
        <v>23</v>
      </c>
      <c r="E3238">
        <v>2</v>
      </c>
      <c r="F3238">
        <v>1</v>
      </c>
      <c r="G3238" t="s">
        <v>24</v>
      </c>
      <c r="H3238">
        <v>3736</v>
      </c>
      <c r="I3238" t="s">
        <v>34</v>
      </c>
      <c r="J3238">
        <v>3</v>
      </c>
      <c r="K3238" t="s">
        <v>31</v>
      </c>
      <c r="L3238" t="s">
        <v>27</v>
      </c>
      <c r="M3238">
        <v>61620</v>
      </c>
      <c r="N3238">
        <v>0</v>
      </c>
      <c r="O3238">
        <v>14</v>
      </c>
      <c r="P3238">
        <v>0</v>
      </c>
      <c r="Q3238">
        <v>13</v>
      </c>
      <c r="R3238">
        <v>5</v>
      </c>
      <c r="S3238">
        <v>12</v>
      </c>
      <c r="T3238">
        <v>2</v>
      </c>
      <c r="U3238">
        <v>8</v>
      </c>
      <c r="V3238">
        <f>COUNTIF(tbl_General[EmployeeID],tbl_General[[#This Row],[EmployeeID]])</f>
        <v>1</v>
      </c>
    </row>
    <row r="3239" spans="1:22" x14ac:dyDescent="0.25">
      <c r="A3239">
        <v>40</v>
      </c>
      <c r="B3239" t="s">
        <v>21</v>
      </c>
      <c r="C3239" t="s">
        <v>22</v>
      </c>
      <c r="D3239" t="s">
        <v>30</v>
      </c>
      <c r="E3239">
        <v>11</v>
      </c>
      <c r="F3239">
        <v>2</v>
      </c>
      <c r="G3239" t="s">
        <v>46</v>
      </c>
      <c r="H3239">
        <v>1371</v>
      </c>
      <c r="I3239" t="s">
        <v>34</v>
      </c>
      <c r="J3239">
        <v>4</v>
      </c>
      <c r="K3239" t="s">
        <v>40</v>
      </c>
      <c r="L3239" t="s">
        <v>27</v>
      </c>
      <c r="M3239">
        <v>52950</v>
      </c>
      <c r="N3239">
        <v>7</v>
      </c>
      <c r="O3239">
        <v>18</v>
      </c>
      <c r="P3239">
        <v>0</v>
      </c>
      <c r="Q3239">
        <v>15</v>
      </c>
      <c r="R3239">
        <v>4</v>
      </c>
      <c r="S3239">
        <v>12</v>
      </c>
      <c r="T3239">
        <v>2</v>
      </c>
      <c r="U3239">
        <v>11</v>
      </c>
      <c r="V3239">
        <f>COUNTIF(tbl_General[EmployeeID],tbl_General[[#This Row],[EmployeeID]])</f>
        <v>1</v>
      </c>
    </row>
    <row r="3240" spans="1:22" x14ac:dyDescent="0.25">
      <c r="A3240">
        <v>40</v>
      </c>
      <c r="B3240" t="s">
        <v>21</v>
      </c>
      <c r="C3240" t="s">
        <v>22</v>
      </c>
      <c r="D3240" t="s">
        <v>30</v>
      </c>
      <c r="E3240">
        <v>11</v>
      </c>
      <c r="F3240">
        <v>2</v>
      </c>
      <c r="G3240" t="s">
        <v>46</v>
      </c>
      <c r="H3240">
        <v>2841</v>
      </c>
      <c r="I3240" t="s">
        <v>34</v>
      </c>
      <c r="J3240">
        <v>4</v>
      </c>
      <c r="K3240" t="s">
        <v>40</v>
      </c>
      <c r="L3240" t="s">
        <v>27</v>
      </c>
      <c r="M3240">
        <v>52950</v>
      </c>
      <c r="N3240">
        <v>7</v>
      </c>
      <c r="O3240">
        <v>18</v>
      </c>
      <c r="P3240">
        <v>0</v>
      </c>
      <c r="Q3240">
        <v>15</v>
      </c>
      <c r="R3240">
        <v>4</v>
      </c>
      <c r="S3240">
        <v>12</v>
      </c>
      <c r="T3240">
        <v>2</v>
      </c>
      <c r="U3240">
        <v>11</v>
      </c>
      <c r="V3240">
        <f>COUNTIF(tbl_General[EmployeeID],tbl_General[[#This Row],[EmployeeID]])</f>
        <v>1</v>
      </c>
    </row>
    <row r="3241" spans="1:22" x14ac:dyDescent="0.25">
      <c r="A3241">
        <v>40</v>
      </c>
      <c r="B3241" t="s">
        <v>21</v>
      </c>
      <c r="C3241" t="s">
        <v>22</v>
      </c>
      <c r="D3241" t="s">
        <v>30</v>
      </c>
      <c r="E3241">
        <v>11</v>
      </c>
      <c r="F3241">
        <v>2</v>
      </c>
      <c r="G3241" t="s">
        <v>46</v>
      </c>
      <c r="H3241">
        <v>4311</v>
      </c>
      <c r="I3241" t="s">
        <v>34</v>
      </c>
      <c r="J3241">
        <v>4</v>
      </c>
      <c r="K3241" t="s">
        <v>40</v>
      </c>
      <c r="L3241" t="s">
        <v>27</v>
      </c>
      <c r="M3241">
        <v>52950</v>
      </c>
      <c r="N3241">
        <v>7</v>
      </c>
      <c r="O3241">
        <v>18</v>
      </c>
      <c r="P3241">
        <v>0</v>
      </c>
      <c r="Q3241">
        <v>15</v>
      </c>
      <c r="R3241">
        <v>4</v>
      </c>
      <c r="S3241">
        <v>12</v>
      </c>
      <c r="T3241">
        <v>2</v>
      </c>
      <c r="U3241">
        <v>11</v>
      </c>
      <c r="V3241">
        <f>COUNTIF(tbl_General[EmployeeID],tbl_General[[#This Row],[EmployeeID]])</f>
        <v>1</v>
      </c>
    </row>
    <row r="3242" spans="1:22" x14ac:dyDescent="0.25">
      <c r="A3242">
        <v>38</v>
      </c>
      <c r="B3242" t="s">
        <v>21</v>
      </c>
      <c r="C3242" t="s">
        <v>29</v>
      </c>
      <c r="D3242" t="s">
        <v>30</v>
      </c>
      <c r="E3242">
        <v>19</v>
      </c>
      <c r="F3242">
        <v>2</v>
      </c>
      <c r="G3242" t="s">
        <v>24</v>
      </c>
      <c r="H3242">
        <v>930</v>
      </c>
      <c r="I3242" t="s">
        <v>34</v>
      </c>
      <c r="J3242">
        <v>2</v>
      </c>
      <c r="K3242" t="s">
        <v>31</v>
      </c>
      <c r="L3242" t="s">
        <v>27</v>
      </c>
      <c r="M3242">
        <v>24510</v>
      </c>
      <c r="N3242">
        <v>7</v>
      </c>
      <c r="O3242">
        <v>12</v>
      </c>
      <c r="P3242">
        <v>1</v>
      </c>
      <c r="Q3242">
        <v>19</v>
      </c>
      <c r="R3242">
        <v>3</v>
      </c>
      <c r="S3242">
        <v>13</v>
      </c>
      <c r="T3242">
        <v>2</v>
      </c>
      <c r="U3242">
        <v>9</v>
      </c>
      <c r="V3242">
        <f>COUNTIF(tbl_General[EmployeeID],tbl_General[[#This Row],[EmployeeID]])</f>
        <v>1</v>
      </c>
    </row>
    <row r="3243" spans="1:22" x14ac:dyDescent="0.25">
      <c r="A3243">
        <v>38</v>
      </c>
      <c r="B3243" t="s">
        <v>21</v>
      </c>
      <c r="C3243" t="s">
        <v>29</v>
      </c>
      <c r="D3243" t="s">
        <v>30</v>
      </c>
      <c r="E3243">
        <v>19</v>
      </c>
      <c r="F3243">
        <v>2</v>
      </c>
      <c r="G3243" t="s">
        <v>24</v>
      </c>
      <c r="H3243">
        <v>2400</v>
      </c>
      <c r="I3243" t="s">
        <v>34</v>
      </c>
      <c r="J3243">
        <v>2</v>
      </c>
      <c r="K3243" t="s">
        <v>31</v>
      </c>
      <c r="L3243" t="s">
        <v>27</v>
      </c>
      <c r="M3243">
        <v>24510</v>
      </c>
      <c r="N3243">
        <v>7</v>
      </c>
      <c r="O3243">
        <v>12</v>
      </c>
      <c r="P3243">
        <v>1</v>
      </c>
      <c r="Q3243">
        <v>19</v>
      </c>
      <c r="R3243">
        <v>3</v>
      </c>
      <c r="S3243">
        <v>13</v>
      </c>
      <c r="T3243">
        <v>2</v>
      </c>
      <c r="U3243">
        <v>9</v>
      </c>
      <c r="V3243">
        <f>COUNTIF(tbl_General[EmployeeID],tbl_General[[#This Row],[EmployeeID]])</f>
        <v>1</v>
      </c>
    </row>
    <row r="3244" spans="1:22" x14ac:dyDescent="0.25">
      <c r="A3244">
        <v>38</v>
      </c>
      <c r="B3244" t="s">
        <v>21</v>
      </c>
      <c r="C3244" t="s">
        <v>29</v>
      </c>
      <c r="D3244" t="s">
        <v>30</v>
      </c>
      <c r="E3244">
        <v>19</v>
      </c>
      <c r="F3244">
        <v>2</v>
      </c>
      <c r="G3244" t="s">
        <v>24</v>
      </c>
      <c r="H3244">
        <v>3870</v>
      </c>
      <c r="I3244" t="s">
        <v>34</v>
      </c>
      <c r="J3244">
        <v>2</v>
      </c>
      <c r="K3244" t="s">
        <v>31</v>
      </c>
      <c r="L3244" t="s">
        <v>27</v>
      </c>
      <c r="M3244">
        <v>24510</v>
      </c>
      <c r="N3244">
        <v>7</v>
      </c>
      <c r="O3244">
        <v>12</v>
      </c>
      <c r="P3244">
        <v>1</v>
      </c>
      <c r="Q3244">
        <v>19</v>
      </c>
      <c r="R3244">
        <v>3</v>
      </c>
      <c r="S3244">
        <v>13</v>
      </c>
      <c r="T3244">
        <v>2</v>
      </c>
      <c r="U3244">
        <v>9</v>
      </c>
      <c r="V3244">
        <f>COUNTIF(tbl_General[EmployeeID],tbl_General[[#This Row],[EmployeeID]])</f>
        <v>1</v>
      </c>
    </row>
    <row r="3245" spans="1:22" x14ac:dyDescent="0.25">
      <c r="A3245">
        <v>34</v>
      </c>
      <c r="B3245" t="s">
        <v>21</v>
      </c>
      <c r="C3245" t="s">
        <v>22</v>
      </c>
      <c r="D3245" t="s">
        <v>23</v>
      </c>
      <c r="E3245">
        <v>2</v>
      </c>
      <c r="F3245">
        <v>3</v>
      </c>
      <c r="G3245" t="s">
        <v>45</v>
      </c>
      <c r="H3245">
        <v>1127</v>
      </c>
      <c r="I3245" t="s">
        <v>34</v>
      </c>
      <c r="J3245">
        <v>4</v>
      </c>
      <c r="K3245" t="s">
        <v>26</v>
      </c>
      <c r="L3245" t="s">
        <v>32</v>
      </c>
      <c r="M3245">
        <v>46950</v>
      </c>
      <c r="N3245">
        <v>1</v>
      </c>
      <c r="O3245">
        <v>16</v>
      </c>
      <c r="P3245">
        <v>1</v>
      </c>
      <c r="Q3245">
        <v>14</v>
      </c>
      <c r="R3245">
        <v>2</v>
      </c>
      <c r="S3245">
        <v>14</v>
      </c>
      <c r="T3245">
        <v>2</v>
      </c>
      <c r="U3245">
        <v>1</v>
      </c>
      <c r="V3245">
        <f>COUNTIF(tbl_General[EmployeeID],tbl_General[[#This Row],[EmployeeID]])</f>
        <v>1</v>
      </c>
    </row>
    <row r="3246" spans="1:22" x14ac:dyDescent="0.25">
      <c r="A3246">
        <v>34</v>
      </c>
      <c r="B3246" t="s">
        <v>21</v>
      </c>
      <c r="C3246" t="s">
        <v>22</v>
      </c>
      <c r="D3246" t="s">
        <v>23</v>
      </c>
      <c r="E3246">
        <v>2</v>
      </c>
      <c r="F3246">
        <v>3</v>
      </c>
      <c r="G3246" t="s">
        <v>45</v>
      </c>
      <c r="H3246">
        <v>2597</v>
      </c>
      <c r="I3246" t="s">
        <v>34</v>
      </c>
      <c r="J3246">
        <v>4</v>
      </c>
      <c r="K3246" t="s">
        <v>26</v>
      </c>
      <c r="L3246" t="s">
        <v>32</v>
      </c>
      <c r="M3246">
        <v>46950</v>
      </c>
      <c r="N3246">
        <v>1</v>
      </c>
      <c r="O3246">
        <v>16</v>
      </c>
      <c r="P3246">
        <v>1</v>
      </c>
      <c r="Q3246">
        <v>14</v>
      </c>
      <c r="R3246">
        <v>2</v>
      </c>
      <c r="S3246">
        <v>14</v>
      </c>
      <c r="T3246">
        <v>2</v>
      </c>
      <c r="U3246">
        <v>1</v>
      </c>
      <c r="V3246">
        <f>COUNTIF(tbl_General[EmployeeID],tbl_General[[#This Row],[EmployeeID]])</f>
        <v>1</v>
      </c>
    </row>
    <row r="3247" spans="1:22" x14ac:dyDescent="0.25">
      <c r="A3247">
        <v>34</v>
      </c>
      <c r="B3247" t="s">
        <v>21</v>
      </c>
      <c r="C3247" t="s">
        <v>22</v>
      </c>
      <c r="D3247" t="s">
        <v>23</v>
      </c>
      <c r="E3247">
        <v>2</v>
      </c>
      <c r="F3247">
        <v>3</v>
      </c>
      <c r="G3247" t="s">
        <v>45</v>
      </c>
      <c r="H3247">
        <v>4067</v>
      </c>
      <c r="I3247" t="s">
        <v>34</v>
      </c>
      <c r="J3247">
        <v>4</v>
      </c>
      <c r="K3247" t="s">
        <v>26</v>
      </c>
      <c r="L3247" t="s">
        <v>32</v>
      </c>
      <c r="M3247">
        <v>46950</v>
      </c>
      <c r="N3247">
        <v>1</v>
      </c>
      <c r="O3247">
        <v>16</v>
      </c>
      <c r="P3247">
        <v>1</v>
      </c>
      <c r="Q3247">
        <v>14</v>
      </c>
      <c r="R3247">
        <v>2</v>
      </c>
      <c r="S3247">
        <v>14</v>
      </c>
      <c r="T3247">
        <v>2</v>
      </c>
      <c r="U3247">
        <v>1</v>
      </c>
      <c r="V3247">
        <f>COUNTIF(tbl_General[EmployeeID],tbl_General[[#This Row],[EmployeeID]])</f>
        <v>1</v>
      </c>
    </row>
    <row r="3248" spans="1:22" x14ac:dyDescent="0.25">
      <c r="A3248">
        <v>33</v>
      </c>
      <c r="B3248" t="s">
        <v>21</v>
      </c>
      <c r="C3248" t="s">
        <v>22</v>
      </c>
      <c r="D3248" t="s">
        <v>23</v>
      </c>
      <c r="E3248">
        <v>3</v>
      </c>
      <c r="F3248">
        <v>3</v>
      </c>
      <c r="G3248" t="s">
        <v>24</v>
      </c>
      <c r="H3248">
        <v>953</v>
      </c>
      <c r="I3248" t="s">
        <v>34</v>
      </c>
      <c r="J3248">
        <v>3</v>
      </c>
      <c r="K3248" t="s">
        <v>44</v>
      </c>
      <c r="L3248" t="s">
        <v>27</v>
      </c>
      <c r="M3248">
        <v>97250</v>
      </c>
      <c r="N3248">
        <v>1</v>
      </c>
      <c r="O3248">
        <v>11</v>
      </c>
      <c r="P3248">
        <v>0</v>
      </c>
      <c r="Q3248">
        <v>14</v>
      </c>
      <c r="R3248">
        <v>0</v>
      </c>
      <c r="S3248">
        <v>14</v>
      </c>
      <c r="T3248">
        <v>2</v>
      </c>
      <c r="U3248">
        <v>13</v>
      </c>
      <c r="V3248">
        <f>COUNTIF(tbl_General[EmployeeID],tbl_General[[#This Row],[EmployeeID]])</f>
        <v>1</v>
      </c>
    </row>
    <row r="3249" spans="1:22" x14ac:dyDescent="0.25">
      <c r="A3249">
        <v>33</v>
      </c>
      <c r="B3249" t="s">
        <v>21</v>
      </c>
      <c r="C3249" t="s">
        <v>22</v>
      </c>
      <c r="D3249" t="s">
        <v>23</v>
      </c>
      <c r="E3249">
        <v>3</v>
      </c>
      <c r="F3249">
        <v>3</v>
      </c>
      <c r="G3249" t="s">
        <v>24</v>
      </c>
      <c r="H3249">
        <v>2423</v>
      </c>
      <c r="I3249" t="s">
        <v>34</v>
      </c>
      <c r="J3249">
        <v>3</v>
      </c>
      <c r="K3249" t="s">
        <v>44</v>
      </c>
      <c r="L3249" t="s">
        <v>27</v>
      </c>
      <c r="M3249">
        <v>97250</v>
      </c>
      <c r="N3249">
        <v>1</v>
      </c>
      <c r="O3249">
        <v>11</v>
      </c>
      <c r="P3249">
        <v>0</v>
      </c>
      <c r="Q3249">
        <v>14</v>
      </c>
      <c r="R3249">
        <v>0</v>
      </c>
      <c r="S3249">
        <v>14</v>
      </c>
      <c r="T3249">
        <v>2</v>
      </c>
      <c r="U3249">
        <v>13</v>
      </c>
      <c r="V3249">
        <f>COUNTIF(tbl_General[EmployeeID],tbl_General[[#This Row],[EmployeeID]])</f>
        <v>1</v>
      </c>
    </row>
    <row r="3250" spans="1:22" x14ac:dyDescent="0.25">
      <c r="A3250">
        <v>33</v>
      </c>
      <c r="B3250" t="s">
        <v>21</v>
      </c>
      <c r="C3250" t="s">
        <v>22</v>
      </c>
      <c r="D3250" t="s">
        <v>23</v>
      </c>
      <c r="E3250">
        <v>3</v>
      </c>
      <c r="F3250">
        <v>3</v>
      </c>
      <c r="G3250" t="s">
        <v>24</v>
      </c>
      <c r="H3250">
        <v>3893</v>
      </c>
      <c r="I3250" t="s">
        <v>34</v>
      </c>
      <c r="J3250">
        <v>3</v>
      </c>
      <c r="K3250" t="s">
        <v>44</v>
      </c>
      <c r="L3250" t="s">
        <v>27</v>
      </c>
      <c r="M3250">
        <v>97250</v>
      </c>
      <c r="N3250">
        <v>1</v>
      </c>
      <c r="O3250">
        <v>11</v>
      </c>
      <c r="P3250">
        <v>0</v>
      </c>
      <c r="Q3250">
        <v>14</v>
      </c>
      <c r="R3250">
        <v>0</v>
      </c>
      <c r="S3250">
        <v>14</v>
      </c>
      <c r="T3250">
        <v>2</v>
      </c>
      <c r="U3250">
        <v>13</v>
      </c>
      <c r="V3250">
        <f>COUNTIF(tbl_General[EmployeeID],tbl_General[[#This Row],[EmployeeID]])</f>
        <v>1</v>
      </c>
    </row>
    <row r="3251" spans="1:22" x14ac:dyDescent="0.25">
      <c r="A3251">
        <v>35</v>
      </c>
      <c r="B3251" t="s">
        <v>21</v>
      </c>
      <c r="C3251" t="s">
        <v>36</v>
      </c>
      <c r="D3251" t="s">
        <v>30</v>
      </c>
      <c r="E3251">
        <v>29</v>
      </c>
      <c r="F3251">
        <v>3</v>
      </c>
      <c r="G3251" t="s">
        <v>38</v>
      </c>
      <c r="H3251">
        <v>900</v>
      </c>
      <c r="I3251" t="s">
        <v>25</v>
      </c>
      <c r="J3251">
        <v>2</v>
      </c>
      <c r="K3251" t="s">
        <v>35</v>
      </c>
      <c r="L3251" t="s">
        <v>27</v>
      </c>
      <c r="M3251">
        <v>78230</v>
      </c>
      <c r="N3251">
        <v>1</v>
      </c>
      <c r="O3251">
        <v>13</v>
      </c>
      <c r="P3251">
        <v>1</v>
      </c>
      <c r="Q3251">
        <v>15</v>
      </c>
      <c r="R3251">
        <v>3</v>
      </c>
      <c r="S3251">
        <v>14</v>
      </c>
      <c r="T3251">
        <v>2</v>
      </c>
      <c r="U3251">
        <v>9</v>
      </c>
      <c r="V3251">
        <f>COUNTIF(tbl_General[EmployeeID],tbl_General[[#This Row],[EmployeeID]])</f>
        <v>1</v>
      </c>
    </row>
    <row r="3252" spans="1:22" x14ac:dyDescent="0.25">
      <c r="A3252">
        <v>35</v>
      </c>
      <c r="B3252" t="s">
        <v>21</v>
      </c>
      <c r="C3252" t="s">
        <v>36</v>
      </c>
      <c r="D3252" t="s">
        <v>30</v>
      </c>
      <c r="E3252">
        <v>29</v>
      </c>
      <c r="F3252">
        <v>3</v>
      </c>
      <c r="G3252" t="s">
        <v>38</v>
      </c>
      <c r="H3252">
        <v>2370</v>
      </c>
      <c r="I3252" t="s">
        <v>25</v>
      </c>
      <c r="J3252">
        <v>2</v>
      </c>
      <c r="K3252" t="s">
        <v>35</v>
      </c>
      <c r="L3252" t="s">
        <v>27</v>
      </c>
      <c r="M3252">
        <v>78230</v>
      </c>
      <c r="N3252">
        <v>1</v>
      </c>
      <c r="O3252">
        <v>13</v>
      </c>
      <c r="P3252">
        <v>1</v>
      </c>
      <c r="Q3252">
        <v>15</v>
      </c>
      <c r="R3252">
        <v>3</v>
      </c>
      <c r="S3252">
        <v>14</v>
      </c>
      <c r="T3252">
        <v>2</v>
      </c>
      <c r="U3252">
        <v>9</v>
      </c>
      <c r="V3252">
        <f>COUNTIF(tbl_General[EmployeeID],tbl_General[[#This Row],[EmployeeID]])</f>
        <v>1</v>
      </c>
    </row>
    <row r="3253" spans="1:22" x14ac:dyDescent="0.25">
      <c r="A3253">
        <v>35</v>
      </c>
      <c r="B3253" t="s">
        <v>21</v>
      </c>
      <c r="C3253" t="s">
        <v>36</v>
      </c>
      <c r="D3253" t="s">
        <v>30</v>
      </c>
      <c r="E3253">
        <v>29</v>
      </c>
      <c r="F3253">
        <v>3</v>
      </c>
      <c r="G3253" t="s">
        <v>38</v>
      </c>
      <c r="H3253">
        <v>3840</v>
      </c>
      <c r="I3253" t="s">
        <v>25</v>
      </c>
      <c r="J3253">
        <v>2</v>
      </c>
      <c r="K3253" t="s">
        <v>35</v>
      </c>
      <c r="L3253" t="s">
        <v>27</v>
      </c>
      <c r="M3253">
        <v>78230</v>
      </c>
      <c r="N3253">
        <v>1</v>
      </c>
      <c r="O3253">
        <v>13</v>
      </c>
      <c r="P3253">
        <v>1</v>
      </c>
      <c r="Q3253">
        <v>15</v>
      </c>
      <c r="R3253">
        <v>3</v>
      </c>
      <c r="S3253">
        <v>14</v>
      </c>
      <c r="T3253">
        <v>2</v>
      </c>
      <c r="U3253">
        <v>9</v>
      </c>
      <c r="V3253">
        <f>COUNTIF(tbl_General[EmployeeID],tbl_General[[#This Row],[EmployeeID]])</f>
        <v>1</v>
      </c>
    </row>
    <row r="3254" spans="1:22" x14ac:dyDescent="0.25">
      <c r="A3254">
        <v>35</v>
      </c>
      <c r="B3254" t="s">
        <v>21</v>
      </c>
      <c r="C3254" t="s">
        <v>22</v>
      </c>
      <c r="D3254" t="s">
        <v>30</v>
      </c>
      <c r="E3254">
        <v>2</v>
      </c>
      <c r="F3254">
        <v>4</v>
      </c>
      <c r="G3254" t="s">
        <v>38</v>
      </c>
      <c r="H3254">
        <v>1289</v>
      </c>
      <c r="I3254" t="s">
        <v>34</v>
      </c>
      <c r="J3254">
        <v>2</v>
      </c>
      <c r="K3254" t="s">
        <v>26</v>
      </c>
      <c r="L3254" t="s">
        <v>32</v>
      </c>
      <c r="M3254">
        <v>101240</v>
      </c>
      <c r="N3254">
        <v>0</v>
      </c>
      <c r="O3254">
        <v>14</v>
      </c>
      <c r="P3254">
        <v>1</v>
      </c>
      <c r="Q3254">
        <v>16</v>
      </c>
      <c r="R3254">
        <v>2</v>
      </c>
      <c r="S3254">
        <v>15</v>
      </c>
      <c r="T3254">
        <v>2</v>
      </c>
      <c r="U3254">
        <v>8</v>
      </c>
      <c r="V3254">
        <f>COUNTIF(tbl_General[EmployeeID],tbl_General[[#This Row],[EmployeeID]])</f>
        <v>1</v>
      </c>
    </row>
    <row r="3255" spans="1:22" x14ac:dyDescent="0.25">
      <c r="A3255">
        <v>35</v>
      </c>
      <c r="B3255" t="s">
        <v>21</v>
      </c>
      <c r="C3255" t="s">
        <v>22</v>
      </c>
      <c r="D3255" t="s">
        <v>30</v>
      </c>
      <c r="E3255">
        <v>2</v>
      </c>
      <c r="F3255">
        <v>4</v>
      </c>
      <c r="G3255" t="s">
        <v>38</v>
      </c>
      <c r="H3255">
        <v>2759</v>
      </c>
      <c r="I3255" t="s">
        <v>34</v>
      </c>
      <c r="J3255">
        <v>2</v>
      </c>
      <c r="K3255" t="s">
        <v>26</v>
      </c>
      <c r="L3255" t="s">
        <v>32</v>
      </c>
      <c r="M3255">
        <v>101240</v>
      </c>
      <c r="N3255">
        <v>0</v>
      </c>
      <c r="O3255">
        <v>14</v>
      </c>
      <c r="P3255">
        <v>1</v>
      </c>
      <c r="Q3255">
        <v>16</v>
      </c>
      <c r="R3255">
        <v>2</v>
      </c>
      <c r="S3255">
        <v>15</v>
      </c>
      <c r="T3255">
        <v>2</v>
      </c>
      <c r="U3255">
        <v>8</v>
      </c>
      <c r="V3255">
        <f>COUNTIF(tbl_General[EmployeeID],tbl_General[[#This Row],[EmployeeID]])</f>
        <v>1</v>
      </c>
    </row>
    <row r="3256" spans="1:22" x14ac:dyDescent="0.25">
      <c r="A3256">
        <v>35</v>
      </c>
      <c r="B3256" t="s">
        <v>21</v>
      </c>
      <c r="C3256" t="s">
        <v>22</v>
      </c>
      <c r="D3256" t="s">
        <v>30</v>
      </c>
      <c r="E3256">
        <v>2</v>
      </c>
      <c r="F3256">
        <v>4</v>
      </c>
      <c r="G3256" t="s">
        <v>38</v>
      </c>
      <c r="H3256">
        <v>4229</v>
      </c>
      <c r="I3256" t="s">
        <v>34</v>
      </c>
      <c r="J3256">
        <v>2</v>
      </c>
      <c r="K3256" t="s">
        <v>26</v>
      </c>
      <c r="L3256" t="s">
        <v>32</v>
      </c>
      <c r="M3256">
        <v>101240</v>
      </c>
      <c r="N3256">
        <v>0</v>
      </c>
      <c r="O3256">
        <v>14</v>
      </c>
      <c r="P3256">
        <v>1</v>
      </c>
      <c r="Q3256">
        <v>16</v>
      </c>
      <c r="R3256">
        <v>2</v>
      </c>
      <c r="S3256">
        <v>15</v>
      </c>
      <c r="T3256">
        <v>2</v>
      </c>
      <c r="U3256">
        <v>8</v>
      </c>
      <c r="V3256">
        <f>COUNTIF(tbl_General[EmployeeID],tbl_General[[#This Row],[EmployeeID]])</f>
        <v>1</v>
      </c>
    </row>
    <row r="3257" spans="1:22" x14ac:dyDescent="0.25">
      <c r="A3257">
        <v>49</v>
      </c>
      <c r="B3257" t="s">
        <v>21</v>
      </c>
      <c r="C3257" t="s">
        <v>22</v>
      </c>
      <c r="D3257" t="s">
        <v>37</v>
      </c>
      <c r="E3257">
        <v>6</v>
      </c>
      <c r="F3257">
        <v>2</v>
      </c>
      <c r="G3257" t="s">
        <v>24</v>
      </c>
      <c r="H3257">
        <v>924</v>
      </c>
      <c r="I3257" t="s">
        <v>25</v>
      </c>
      <c r="J3257">
        <v>2</v>
      </c>
      <c r="K3257" t="s">
        <v>31</v>
      </c>
      <c r="L3257" t="s">
        <v>27</v>
      </c>
      <c r="M3257">
        <v>107390</v>
      </c>
      <c r="N3257">
        <v>2</v>
      </c>
      <c r="O3257">
        <v>11</v>
      </c>
      <c r="P3257">
        <v>3</v>
      </c>
      <c r="Q3257">
        <v>30</v>
      </c>
      <c r="R3257">
        <v>3</v>
      </c>
      <c r="S3257">
        <v>15</v>
      </c>
      <c r="T3257">
        <v>2</v>
      </c>
      <c r="U3257">
        <v>12</v>
      </c>
      <c r="V3257">
        <f>COUNTIF(tbl_General[EmployeeID],tbl_General[[#This Row],[EmployeeID]])</f>
        <v>1</v>
      </c>
    </row>
    <row r="3258" spans="1:22" x14ac:dyDescent="0.25">
      <c r="A3258">
        <v>49</v>
      </c>
      <c r="B3258" t="s">
        <v>21</v>
      </c>
      <c r="C3258" t="s">
        <v>22</v>
      </c>
      <c r="D3258" t="s">
        <v>37</v>
      </c>
      <c r="E3258">
        <v>6</v>
      </c>
      <c r="F3258">
        <v>2</v>
      </c>
      <c r="G3258" t="s">
        <v>24</v>
      </c>
      <c r="H3258">
        <v>2394</v>
      </c>
      <c r="I3258" t="s">
        <v>25</v>
      </c>
      <c r="J3258">
        <v>2</v>
      </c>
      <c r="K3258" t="s">
        <v>31</v>
      </c>
      <c r="L3258" t="s">
        <v>27</v>
      </c>
      <c r="M3258">
        <v>107390</v>
      </c>
      <c r="N3258">
        <v>2</v>
      </c>
      <c r="O3258">
        <v>11</v>
      </c>
      <c r="P3258">
        <v>3</v>
      </c>
      <c r="Q3258">
        <v>30</v>
      </c>
      <c r="R3258">
        <v>3</v>
      </c>
      <c r="S3258">
        <v>15</v>
      </c>
      <c r="T3258">
        <v>2</v>
      </c>
      <c r="U3258">
        <v>12</v>
      </c>
      <c r="V3258">
        <f>COUNTIF(tbl_General[EmployeeID],tbl_General[[#This Row],[EmployeeID]])</f>
        <v>1</v>
      </c>
    </row>
    <row r="3259" spans="1:22" x14ac:dyDescent="0.25">
      <c r="A3259">
        <v>49</v>
      </c>
      <c r="B3259" t="s">
        <v>21</v>
      </c>
      <c r="C3259" t="s">
        <v>22</v>
      </c>
      <c r="D3259" t="s">
        <v>37</v>
      </c>
      <c r="E3259">
        <v>6</v>
      </c>
      <c r="F3259">
        <v>2</v>
      </c>
      <c r="G3259" t="s">
        <v>24</v>
      </c>
      <c r="H3259">
        <v>3864</v>
      </c>
      <c r="I3259" t="s">
        <v>25</v>
      </c>
      <c r="J3259">
        <v>2</v>
      </c>
      <c r="K3259" t="s">
        <v>31</v>
      </c>
      <c r="L3259" t="s">
        <v>27</v>
      </c>
      <c r="M3259">
        <v>107390</v>
      </c>
      <c r="N3259">
        <v>2</v>
      </c>
      <c r="O3259">
        <v>11</v>
      </c>
      <c r="P3259">
        <v>3</v>
      </c>
      <c r="Q3259">
        <v>30</v>
      </c>
      <c r="R3259">
        <v>3</v>
      </c>
      <c r="S3259">
        <v>15</v>
      </c>
      <c r="T3259">
        <v>2</v>
      </c>
      <c r="U3259">
        <v>12</v>
      </c>
      <c r="V3259">
        <f>COUNTIF(tbl_General[EmployeeID],tbl_General[[#This Row],[EmployeeID]])</f>
        <v>1</v>
      </c>
    </row>
    <row r="3260" spans="1:22" x14ac:dyDescent="0.25">
      <c r="A3260">
        <v>34</v>
      </c>
      <c r="B3260" t="s">
        <v>21</v>
      </c>
      <c r="C3260" t="s">
        <v>22</v>
      </c>
      <c r="D3260" t="s">
        <v>30</v>
      </c>
      <c r="E3260">
        <v>1</v>
      </c>
      <c r="F3260">
        <v>4</v>
      </c>
      <c r="G3260" t="s">
        <v>33</v>
      </c>
      <c r="H3260">
        <v>1316</v>
      </c>
      <c r="I3260" t="s">
        <v>34</v>
      </c>
      <c r="J3260">
        <v>4</v>
      </c>
      <c r="K3260" t="s">
        <v>40</v>
      </c>
      <c r="L3260" t="s">
        <v>32</v>
      </c>
      <c r="M3260">
        <v>41980</v>
      </c>
      <c r="N3260">
        <v>1</v>
      </c>
      <c r="O3260">
        <v>22</v>
      </c>
      <c r="P3260">
        <v>1</v>
      </c>
      <c r="Q3260">
        <v>16</v>
      </c>
      <c r="R3260">
        <v>2</v>
      </c>
      <c r="S3260">
        <v>16</v>
      </c>
      <c r="T3260">
        <v>2</v>
      </c>
      <c r="U3260">
        <v>10</v>
      </c>
      <c r="V3260">
        <f>COUNTIF(tbl_General[EmployeeID],tbl_General[[#This Row],[EmployeeID]])</f>
        <v>1</v>
      </c>
    </row>
    <row r="3261" spans="1:22" x14ac:dyDescent="0.25">
      <c r="A3261">
        <v>34</v>
      </c>
      <c r="B3261" t="s">
        <v>21</v>
      </c>
      <c r="C3261" t="s">
        <v>22</v>
      </c>
      <c r="D3261" t="s">
        <v>30</v>
      </c>
      <c r="E3261">
        <v>1</v>
      </c>
      <c r="F3261">
        <v>4</v>
      </c>
      <c r="G3261" t="s">
        <v>33</v>
      </c>
      <c r="H3261">
        <v>2786</v>
      </c>
      <c r="I3261" t="s">
        <v>34</v>
      </c>
      <c r="J3261">
        <v>4</v>
      </c>
      <c r="K3261" t="s">
        <v>40</v>
      </c>
      <c r="L3261" t="s">
        <v>32</v>
      </c>
      <c r="M3261">
        <v>41980</v>
      </c>
      <c r="N3261">
        <v>1</v>
      </c>
      <c r="O3261">
        <v>22</v>
      </c>
      <c r="P3261">
        <v>1</v>
      </c>
      <c r="Q3261">
        <v>16</v>
      </c>
      <c r="R3261">
        <v>2</v>
      </c>
      <c r="S3261">
        <v>16</v>
      </c>
      <c r="T3261">
        <v>2</v>
      </c>
      <c r="U3261">
        <v>10</v>
      </c>
      <c r="V3261">
        <f>COUNTIF(tbl_General[EmployeeID],tbl_General[[#This Row],[EmployeeID]])</f>
        <v>1</v>
      </c>
    </row>
    <row r="3262" spans="1:22" x14ac:dyDescent="0.25">
      <c r="A3262">
        <v>34</v>
      </c>
      <c r="B3262" t="s">
        <v>21</v>
      </c>
      <c r="C3262" t="s">
        <v>22</v>
      </c>
      <c r="D3262" t="s">
        <v>30</v>
      </c>
      <c r="E3262">
        <v>1</v>
      </c>
      <c r="F3262">
        <v>4</v>
      </c>
      <c r="G3262" t="s">
        <v>33</v>
      </c>
      <c r="H3262">
        <v>4256</v>
      </c>
      <c r="I3262" t="s">
        <v>34</v>
      </c>
      <c r="J3262">
        <v>4</v>
      </c>
      <c r="K3262" t="s">
        <v>40</v>
      </c>
      <c r="L3262" t="s">
        <v>32</v>
      </c>
      <c r="M3262">
        <v>41980</v>
      </c>
      <c r="N3262">
        <v>1</v>
      </c>
      <c r="O3262">
        <v>22</v>
      </c>
      <c r="P3262">
        <v>1</v>
      </c>
      <c r="Q3262">
        <v>16</v>
      </c>
      <c r="R3262">
        <v>2</v>
      </c>
      <c r="S3262">
        <v>16</v>
      </c>
      <c r="T3262">
        <v>2</v>
      </c>
      <c r="U3262">
        <v>10</v>
      </c>
      <c r="V3262">
        <f>COUNTIF(tbl_General[EmployeeID],tbl_General[[#This Row],[EmployeeID]])</f>
        <v>1</v>
      </c>
    </row>
    <row r="3263" spans="1:22" x14ac:dyDescent="0.25">
      <c r="A3263">
        <v>40</v>
      </c>
      <c r="B3263" t="s">
        <v>21</v>
      </c>
      <c r="C3263" t="s">
        <v>29</v>
      </c>
      <c r="D3263" t="s">
        <v>30</v>
      </c>
      <c r="E3263">
        <v>2</v>
      </c>
      <c r="F3263">
        <v>4</v>
      </c>
      <c r="G3263" t="s">
        <v>38</v>
      </c>
      <c r="H3263">
        <v>580</v>
      </c>
      <c r="I3263" t="s">
        <v>34</v>
      </c>
      <c r="J3263">
        <v>4</v>
      </c>
      <c r="K3263" t="s">
        <v>37</v>
      </c>
      <c r="L3263" t="s">
        <v>32</v>
      </c>
      <c r="M3263">
        <v>75960</v>
      </c>
      <c r="N3263">
        <v>9</v>
      </c>
      <c r="O3263">
        <v>11</v>
      </c>
      <c r="P3263">
        <v>0</v>
      </c>
      <c r="Q3263">
        <v>20</v>
      </c>
      <c r="R3263">
        <v>0</v>
      </c>
      <c r="S3263">
        <v>18</v>
      </c>
      <c r="T3263">
        <v>2</v>
      </c>
      <c r="U3263">
        <v>13</v>
      </c>
      <c r="V3263">
        <f>COUNTIF(tbl_General[EmployeeID],tbl_General[[#This Row],[EmployeeID]])</f>
        <v>1</v>
      </c>
    </row>
    <row r="3264" spans="1:22" x14ac:dyDescent="0.25">
      <c r="A3264">
        <v>40</v>
      </c>
      <c r="B3264" t="s">
        <v>21</v>
      </c>
      <c r="C3264" t="s">
        <v>29</v>
      </c>
      <c r="D3264" t="s">
        <v>30</v>
      </c>
      <c r="E3264">
        <v>2</v>
      </c>
      <c r="F3264">
        <v>4</v>
      </c>
      <c r="G3264" t="s">
        <v>38</v>
      </c>
      <c r="H3264">
        <v>2050</v>
      </c>
      <c r="I3264" t="s">
        <v>34</v>
      </c>
      <c r="J3264">
        <v>4</v>
      </c>
      <c r="K3264" t="s">
        <v>37</v>
      </c>
      <c r="L3264" t="s">
        <v>32</v>
      </c>
      <c r="M3264">
        <v>75960</v>
      </c>
      <c r="N3264">
        <v>9</v>
      </c>
      <c r="O3264">
        <v>11</v>
      </c>
      <c r="P3264">
        <v>0</v>
      </c>
      <c r="Q3264">
        <v>20</v>
      </c>
      <c r="R3264">
        <v>0</v>
      </c>
      <c r="S3264">
        <v>18</v>
      </c>
      <c r="T3264">
        <v>2</v>
      </c>
      <c r="U3264">
        <v>13</v>
      </c>
      <c r="V3264">
        <f>COUNTIF(tbl_General[EmployeeID],tbl_General[[#This Row],[EmployeeID]])</f>
        <v>1</v>
      </c>
    </row>
    <row r="3265" spans="1:22" x14ac:dyDescent="0.25">
      <c r="A3265">
        <v>40</v>
      </c>
      <c r="B3265" t="s">
        <v>21</v>
      </c>
      <c r="C3265" t="s">
        <v>29</v>
      </c>
      <c r="D3265" t="s">
        <v>30</v>
      </c>
      <c r="E3265">
        <v>2</v>
      </c>
      <c r="F3265">
        <v>4</v>
      </c>
      <c r="G3265" t="s">
        <v>38</v>
      </c>
      <c r="H3265">
        <v>3520</v>
      </c>
      <c r="I3265" t="s">
        <v>34</v>
      </c>
      <c r="J3265">
        <v>4</v>
      </c>
      <c r="K3265" t="s">
        <v>37</v>
      </c>
      <c r="L3265" t="s">
        <v>32</v>
      </c>
      <c r="M3265">
        <v>75960</v>
      </c>
      <c r="N3265">
        <v>9</v>
      </c>
      <c r="O3265">
        <v>11</v>
      </c>
      <c r="P3265">
        <v>0</v>
      </c>
      <c r="Q3265">
        <v>20</v>
      </c>
      <c r="R3265">
        <v>0</v>
      </c>
      <c r="S3265">
        <v>18</v>
      </c>
      <c r="T3265">
        <v>2</v>
      </c>
      <c r="U3265">
        <v>13</v>
      </c>
      <c r="V3265">
        <f>COUNTIF(tbl_General[EmployeeID],tbl_General[[#This Row],[EmployeeID]])</f>
        <v>1</v>
      </c>
    </row>
    <row r="3266" spans="1:22" x14ac:dyDescent="0.25">
      <c r="A3266">
        <v>41</v>
      </c>
      <c r="B3266" t="s">
        <v>21</v>
      </c>
      <c r="C3266" t="s">
        <v>22</v>
      </c>
      <c r="D3266" t="s">
        <v>30</v>
      </c>
      <c r="E3266">
        <v>1</v>
      </c>
      <c r="F3266">
        <v>4</v>
      </c>
      <c r="G3266" t="s">
        <v>38</v>
      </c>
      <c r="H3266">
        <v>429</v>
      </c>
      <c r="I3266" t="s">
        <v>34</v>
      </c>
      <c r="J3266">
        <v>1</v>
      </c>
      <c r="K3266" t="s">
        <v>31</v>
      </c>
      <c r="L3266" t="s">
        <v>32</v>
      </c>
      <c r="M3266">
        <v>195170</v>
      </c>
      <c r="N3266">
        <v>2</v>
      </c>
      <c r="O3266">
        <v>13</v>
      </c>
      <c r="P3266">
        <v>0</v>
      </c>
      <c r="Q3266">
        <v>20</v>
      </c>
      <c r="R3266">
        <v>5</v>
      </c>
      <c r="S3266">
        <v>18</v>
      </c>
      <c r="T3266">
        <v>2</v>
      </c>
      <c r="U3266">
        <v>17</v>
      </c>
      <c r="V3266">
        <f>COUNTIF(tbl_General[EmployeeID],tbl_General[[#This Row],[EmployeeID]])</f>
        <v>1</v>
      </c>
    </row>
    <row r="3267" spans="1:22" x14ac:dyDescent="0.25">
      <c r="A3267">
        <v>41</v>
      </c>
      <c r="B3267" t="s">
        <v>21</v>
      </c>
      <c r="C3267" t="s">
        <v>22</v>
      </c>
      <c r="D3267" t="s">
        <v>30</v>
      </c>
      <c r="E3267">
        <v>1</v>
      </c>
      <c r="F3267">
        <v>4</v>
      </c>
      <c r="G3267" t="s">
        <v>38</v>
      </c>
      <c r="H3267">
        <v>1899</v>
      </c>
      <c r="I3267" t="s">
        <v>34</v>
      </c>
      <c r="J3267">
        <v>1</v>
      </c>
      <c r="K3267" t="s">
        <v>31</v>
      </c>
      <c r="L3267" t="s">
        <v>32</v>
      </c>
      <c r="M3267">
        <v>195170</v>
      </c>
      <c r="N3267">
        <v>2</v>
      </c>
      <c r="O3267">
        <v>13</v>
      </c>
      <c r="P3267">
        <v>0</v>
      </c>
      <c r="Q3267">
        <v>20</v>
      </c>
      <c r="R3267">
        <v>5</v>
      </c>
      <c r="S3267">
        <v>18</v>
      </c>
      <c r="T3267">
        <v>2</v>
      </c>
      <c r="U3267">
        <v>17</v>
      </c>
      <c r="V3267">
        <f>COUNTIF(tbl_General[EmployeeID],tbl_General[[#This Row],[EmployeeID]])</f>
        <v>1</v>
      </c>
    </row>
    <row r="3268" spans="1:22" x14ac:dyDescent="0.25">
      <c r="A3268">
        <v>41</v>
      </c>
      <c r="B3268" t="s">
        <v>21</v>
      </c>
      <c r="C3268" t="s">
        <v>22</v>
      </c>
      <c r="D3268" t="s">
        <v>30</v>
      </c>
      <c r="E3268">
        <v>1</v>
      </c>
      <c r="F3268">
        <v>4</v>
      </c>
      <c r="G3268" t="s">
        <v>38</v>
      </c>
      <c r="H3268">
        <v>3369</v>
      </c>
      <c r="I3268" t="s">
        <v>34</v>
      </c>
      <c r="J3268">
        <v>1</v>
      </c>
      <c r="K3268" t="s">
        <v>31</v>
      </c>
      <c r="L3268" t="s">
        <v>32</v>
      </c>
      <c r="M3268">
        <v>195170</v>
      </c>
      <c r="N3268">
        <v>2</v>
      </c>
      <c r="O3268">
        <v>13</v>
      </c>
      <c r="P3268">
        <v>0</v>
      </c>
      <c r="Q3268">
        <v>20</v>
      </c>
      <c r="R3268">
        <v>5</v>
      </c>
      <c r="S3268">
        <v>18</v>
      </c>
      <c r="T3268">
        <v>2</v>
      </c>
      <c r="U3268">
        <v>17</v>
      </c>
      <c r="V3268">
        <f>COUNTIF(tbl_General[EmployeeID],tbl_General[[#This Row],[EmployeeID]])</f>
        <v>1</v>
      </c>
    </row>
    <row r="3269" spans="1:22" x14ac:dyDescent="0.25">
      <c r="A3269">
        <v>47</v>
      </c>
      <c r="B3269" t="s">
        <v>21</v>
      </c>
      <c r="C3269" t="s">
        <v>29</v>
      </c>
      <c r="D3269" t="s">
        <v>30</v>
      </c>
      <c r="E3269">
        <v>7</v>
      </c>
      <c r="F3269">
        <v>4</v>
      </c>
      <c r="G3269" t="s">
        <v>24</v>
      </c>
      <c r="H3269">
        <v>450</v>
      </c>
      <c r="I3269" t="s">
        <v>34</v>
      </c>
      <c r="J3269">
        <v>3</v>
      </c>
      <c r="K3269" t="s">
        <v>35</v>
      </c>
      <c r="L3269" t="s">
        <v>41</v>
      </c>
      <c r="M3269">
        <v>69310</v>
      </c>
      <c r="N3269">
        <v>1</v>
      </c>
      <c r="O3269">
        <v>11</v>
      </c>
      <c r="P3269">
        <v>0</v>
      </c>
      <c r="Q3269">
        <v>20</v>
      </c>
      <c r="R3269">
        <v>3</v>
      </c>
      <c r="S3269">
        <v>19</v>
      </c>
      <c r="T3269">
        <v>2</v>
      </c>
      <c r="U3269">
        <v>7</v>
      </c>
      <c r="V3269">
        <f>COUNTIF(tbl_General[EmployeeID],tbl_General[[#This Row],[EmployeeID]])</f>
        <v>1</v>
      </c>
    </row>
    <row r="3270" spans="1:22" x14ac:dyDescent="0.25">
      <c r="A3270">
        <v>47</v>
      </c>
      <c r="B3270" t="s">
        <v>21</v>
      </c>
      <c r="C3270" t="s">
        <v>29</v>
      </c>
      <c r="D3270" t="s">
        <v>30</v>
      </c>
      <c r="E3270">
        <v>7</v>
      </c>
      <c r="F3270">
        <v>4</v>
      </c>
      <c r="G3270" t="s">
        <v>24</v>
      </c>
      <c r="H3270">
        <v>1920</v>
      </c>
      <c r="I3270" t="s">
        <v>34</v>
      </c>
      <c r="J3270">
        <v>3</v>
      </c>
      <c r="K3270" t="s">
        <v>35</v>
      </c>
      <c r="L3270" t="s">
        <v>41</v>
      </c>
      <c r="M3270">
        <v>69310</v>
      </c>
      <c r="N3270">
        <v>1</v>
      </c>
      <c r="O3270">
        <v>11</v>
      </c>
      <c r="P3270">
        <v>0</v>
      </c>
      <c r="Q3270">
        <v>20</v>
      </c>
      <c r="R3270">
        <v>3</v>
      </c>
      <c r="S3270">
        <v>19</v>
      </c>
      <c r="T3270">
        <v>2</v>
      </c>
      <c r="U3270">
        <v>7</v>
      </c>
      <c r="V3270">
        <f>COUNTIF(tbl_General[EmployeeID],tbl_General[[#This Row],[EmployeeID]])</f>
        <v>1</v>
      </c>
    </row>
    <row r="3271" spans="1:22" x14ac:dyDescent="0.25">
      <c r="A3271">
        <v>47</v>
      </c>
      <c r="B3271" t="s">
        <v>21</v>
      </c>
      <c r="C3271" t="s">
        <v>29</v>
      </c>
      <c r="D3271" t="s">
        <v>30</v>
      </c>
      <c r="E3271">
        <v>7</v>
      </c>
      <c r="F3271">
        <v>4</v>
      </c>
      <c r="G3271" t="s">
        <v>24</v>
      </c>
      <c r="H3271">
        <v>3390</v>
      </c>
      <c r="I3271" t="s">
        <v>34</v>
      </c>
      <c r="J3271">
        <v>3</v>
      </c>
      <c r="K3271" t="s">
        <v>35</v>
      </c>
      <c r="L3271" t="s">
        <v>41</v>
      </c>
      <c r="M3271">
        <v>69310</v>
      </c>
      <c r="N3271">
        <v>1</v>
      </c>
      <c r="O3271">
        <v>11</v>
      </c>
      <c r="P3271">
        <v>0</v>
      </c>
      <c r="Q3271">
        <v>20</v>
      </c>
      <c r="R3271">
        <v>3</v>
      </c>
      <c r="S3271">
        <v>19</v>
      </c>
      <c r="T3271">
        <v>2</v>
      </c>
      <c r="U3271">
        <v>7</v>
      </c>
      <c r="V3271">
        <f>COUNTIF(tbl_General[EmployeeID],tbl_General[[#This Row],[EmployeeID]])</f>
        <v>1</v>
      </c>
    </row>
    <row r="3272" spans="1:22" x14ac:dyDescent="0.25">
      <c r="A3272">
        <v>46</v>
      </c>
      <c r="B3272" t="s">
        <v>21</v>
      </c>
      <c r="C3272" t="s">
        <v>22</v>
      </c>
      <c r="D3272" t="s">
        <v>30</v>
      </c>
      <c r="E3272">
        <v>23</v>
      </c>
      <c r="F3272">
        <v>1</v>
      </c>
      <c r="G3272" t="s">
        <v>24</v>
      </c>
      <c r="H3272">
        <v>1070</v>
      </c>
      <c r="I3272" t="s">
        <v>34</v>
      </c>
      <c r="J3272">
        <v>2</v>
      </c>
      <c r="K3272" t="s">
        <v>40</v>
      </c>
      <c r="L3272" t="s">
        <v>41</v>
      </c>
      <c r="M3272">
        <v>34910</v>
      </c>
      <c r="N3272">
        <v>2</v>
      </c>
      <c r="O3272">
        <v>14</v>
      </c>
      <c r="P3272">
        <v>0</v>
      </c>
      <c r="Q3272">
        <v>25</v>
      </c>
      <c r="R3272">
        <v>0</v>
      </c>
      <c r="S3272">
        <v>19</v>
      </c>
      <c r="T3272">
        <v>2</v>
      </c>
      <c r="U3272">
        <v>8</v>
      </c>
      <c r="V3272">
        <f>COUNTIF(tbl_General[EmployeeID],tbl_General[[#This Row],[EmployeeID]])</f>
        <v>1</v>
      </c>
    </row>
    <row r="3273" spans="1:22" x14ac:dyDescent="0.25">
      <c r="A3273">
        <v>46</v>
      </c>
      <c r="B3273" t="s">
        <v>21</v>
      </c>
      <c r="C3273" t="s">
        <v>22</v>
      </c>
      <c r="D3273" t="s">
        <v>30</v>
      </c>
      <c r="E3273">
        <v>23</v>
      </c>
      <c r="F3273">
        <v>1</v>
      </c>
      <c r="G3273" t="s">
        <v>24</v>
      </c>
      <c r="H3273">
        <v>2540</v>
      </c>
      <c r="I3273" t="s">
        <v>34</v>
      </c>
      <c r="J3273">
        <v>2</v>
      </c>
      <c r="K3273" t="s">
        <v>40</v>
      </c>
      <c r="L3273" t="s">
        <v>41</v>
      </c>
      <c r="M3273">
        <v>34910</v>
      </c>
      <c r="N3273">
        <v>2</v>
      </c>
      <c r="O3273">
        <v>14</v>
      </c>
      <c r="P3273">
        <v>0</v>
      </c>
      <c r="Q3273">
        <v>25</v>
      </c>
      <c r="R3273">
        <v>0</v>
      </c>
      <c r="S3273">
        <v>19</v>
      </c>
      <c r="T3273">
        <v>2</v>
      </c>
      <c r="U3273">
        <v>8</v>
      </c>
      <c r="V3273">
        <f>COUNTIF(tbl_General[EmployeeID],tbl_General[[#This Row],[EmployeeID]])</f>
        <v>1</v>
      </c>
    </row>
    <row r="3274" spans="1:22" x14ac:dyDescent="0.25">
      <c r="A3274">
        <v>46</v>
      </c>
      <c r="B3274" t="s">
        <v>21</v>
      </c>
      <c r="C3274" t="s">
        <v>22</v>
      </c>
      <c r="D3274" t="s">
        <v>30</v>
      </c>
      <c r="E3274">
        <v>23</v>
      </c>
      <c r="F3274">
        <v>1</v>
      </c>
      <c r="G3274" t="s">
        <v>24</v>
      </c>
      <c r="H3274">
        <v>4010</v>
      </c>
      <c r="I3274" t="s">
        <v>34</v>
      </c>
      <c r="J3274">
        <v>2</v>
      </c>
      <c r="K3274" t="s">
        <v>40</v>
      </c>
      <c r="L3274" t="s">
        <v>41</v>
      </c>
      <c r="M3274">
        <v>34910</v>
      </c>
      <c r="N3274">
        <v>2</v>
      </c>
      <c r="O3274">
        <v>14</v>
      </c>
      <c r="P3274">
        <v>0</v>
      </c>
      <c r="Q3274">
        <v>25</v>
      </c>
      <c r="R3274">
        <v>0</v>
      </c>
      <c r="S3274">
        <v>19</v>
      </c>
      <c r="T3274">
        <v>2</v>
      </c>
      <c r="U3274">
        <v>8</v>
      </c>
      <c r="V3274">
        <f>COUNTIF(tbl_General[EmployeeID],tbl_General[[#This Row],[EmployeeID]])</f>
        <v>1</v>
      </c>
    </row>
    <row r="3275" spans="1:22" x14ac:dyDescent="0.25">
      <c r="A3275">
        <v>40</v>
      </c>
      <c r="B3275" t="s">
        <v>21</v>
      </c>
      <c r="C3275" t="s">
        <v>29</v>
      </c>
      <c r="D3275" t="s">
        <v>30</v>
      </c>
      <c r="E3275">
        <v>26</v>
      </c>
      <c r="F3275">
        <v>4</v>
      </c>
      <c r="G3275" t="s">
        <v>38</v>
      </c>
      <c r="H3275">
        <v>1363</v>
      </c>
      <c r="I3275" t="s">
        <v>34</v>
      </c>
      <c r="J3275">
        <v>2</v>
      </c>
      <c r="K3275" t="s">
        <v>42</v>
      </c>
      <c r="L3275" t="s">
        <v>41</v>
      </c>
      <c r="M3275">
        <v>54400</v>
      </c>
      <c r="N3275">
        <v>1</v>
      </c>
      <c r="O3275">
        <v>12</v>
      </c>
      <c r="P3275">
        <v>1</v>
      </c>
      <c r="Q3275">
        <v>20</v>
      </c>
      <c r="R3275">
        <v>2</v>
      </c>
      <c r="S3275">
        <v>20</v>
      </c>
      <c r="T3275">
        <v>2</v>
      </c>
      <c r="U3275">
        <v>13</v>
      </c>
      <c r="V3275">
        <f>COUNTIF(tbl_General[EmployeeID],tbl_General[[#This Row],[EmployeeID]])</f>
        <v>1</v>
      </c>
    </row>
    <row r="3276" spans="1:22" x14ac:dyDescent="0.25">
      <c r="A3276">
        <v>40</v>
      </c>
      <c r="B3276" t="s">
        <v>21</v>
      </c>
      <c r="C3276" t="s">
        <v>29</v>
      </c>
      <c r="D3276" t="s">
        <v>30</v>
      </c>
      <c r="E3276">
        <v>26</v>
      </c>
      <c r="F3276">
        <v>4</v>
      </c>
      <c r="G3276" t="s">
        <v>38</v>
      </c>
      <c r="H3276">
        <v>2833</v>
      </c>
      <c r="I3276" t="s">
        <v>34</v>
      </c>
      <c r="J3276">
        <v>2</v>
      </c>
      <c r="K3276" t="s">
        <v>42</v>
      </c>
      <c r="L3276" t="s">
        <v>41</v>
      </c>
      <c r="M3276">
        <v>54400</v>
      </c>
      <c r="N3276">
        <v>1</v>
      </c>
      <c r="O3276">
        <v>12</v>
      </c>
      <c r="P3276">
        <v>1</v>
      </c>
      <c r="Q3276">
        <v>20</v>
      </c>
      <c r="R3276">
        <v>2</v>
      </c>
      <c r="S3276">
        <v>20</v>
      </c>
      <c r="T3276">
        <v>2</v>
      </c>
      <c r="U3276">
        <v>13</v>
      </c>
      <c r="V3276">
        <f>COUNTIF(tbl_General[EmployeeID],tbl_General[[#This Row],[EmployeeID]])</f>
        <v>1</v>
      </c>
    </row>
    <row r="3277" spans="1:22" x14ac:dyDescent="0.25">
      <c r="A3277">
        <v>40</v>
      </c>
      <c r="B3277" t="s">
        <v>21</v>
      </c>
      <c r="C3277" t="s">
        <v>29</v>
      </c>
      <c r="D3277" t="s">
        <v>30</v>
      </c>
      <c r="E3277">
        <v>26</v>
      </c>
      <c r="F3277">
        <v>4</v>
      </c>
      <c r="G3277" t="s">
        <v>38</v>
      </c>
      <c r="H3277">
        <v>4303</v>
      </c>
      <c r="I3277" t="s">
        <v>34</v>
      </c>
      <c r="J3277">
        <v>2</v>
      </c>
      <c r="K3277" t="s">
        <v>42</v>
      </c>
      <c r="L3277" t="s">
        <v>41</v>
      </c>
      <c r="M3277">
        <v>54400</v>
      </c>
      <c r="N3277">
        <v>1</v>
      </c>
      <c r="O3277">
        <v>12</v>
      </c>
      <c r="P3277">
        <v>1</v>
      </c>
      <c r="Q3277">
        <v>20</v>
      </c>
      <c r="R3277">
        <v>2</v>
      </c>
      <c r="S3277">
        <v>20</v>
      </c>
      <c r="T3277">
        <v>2</v>
      </c>
      <c r="U3277">
        <v>13</v>
      </c>
      <c r="V3277">
        <f>COUNTIF(tbl_General[EmployeeID],tbl_General[[#This Row],[EmployeeID]])</f>
        <v>1</v>
      </c>
    </row>
    <row r="3278" spans="1:22" x14ac:dyDescent="0.25">
      <c r="A3278">
        <v>42</v>
      </c>
      <c r="B3278" t="s">
        <v>21</v>
      </c>
      <c r="C3278" t="s">
        <v>36</v>
      </c>
      <c r="D3278" t="s">
        <v>30</v>
      </c>
      <c r="E3278">
        <v>4</v>
      </c>
      <c r="F3278">
        <v>3</v>
      </c>
      <c r="G3278" t="s">
        <v>24</v>
      </c>
      <c r="H3278">
        <v>697</v>
      </c>
      <c r="I3278" t="s">
        <v>34</v>
      </c>
      <c r="J3278">
        <v>2</v>
      </c>
      <c r="K3278" t="s">
        <v>40</v>
      </c>
      <c r="L3278" t="s">
        <v>27</v>
      </c>
      <c r="M3278">
        <v>20830</v>
      </c>
      <c r="N3278">
        <v>0</v>
      </c>
      <c r="O3278">
        <v>12</v>
      </c>
      <c r="P3278">
        <v>2</v>
      </c>
      <c r="Q3278">
        <v>21</v>
      </c>
      <c r="R3278">
        <v>3</v>
      </c>
      <c r="S3278">
        <v>20</v>
      </c>
      <c r="T3278">
        <v>2</v>
      </c>
      <c r="U3278">
        <v>10</v>
      </c>
      <c r="V3278">
        <f>COUNTIF(tbl_General[EmployeeID],tbl_General[[#This Row],[EmployeeID]])</f>
        <v>1</v>
      </c>
    </row>
    <row r="3279" spans="1:22" x14ac:dyDescent="0.25">
      <c r="A3279">
        <v>42</v>
      </c>
      <c r="B3279" t="s">
        <v>21</v>
      </c>
      <c r="C3279" t="s">
        <v>36</v>
      </c>
      <c r="D3279" t="s">
        <v>30</v>
      </c>
      <c r="E3279">
        <v>4</v>
      </c>
      <c r="F3279">
        <v>3</v>
      </c>
      <c r="G3279" t="s">
        <v>24</v>
      </c>
      <c r="H3279">
        <v>2167</v>
      </c>
      <c r="I3279" t="s">
        <v>34</v>
      </c>
      <c r="J3279">
        <v>2</v>
      </c>
      <c r="K3279" t="s">
        <v>40</v>
      </c>
      <c r="L3279" t="s">
        <v>27</v>
      </c>
      <c r="M3279">
        <v>20830</v>
      </c>
      <c r="N3279">
        <v>0</v>
      </c>
      <c r="O3279">
        <v>12</v>
      </c>
      <c r="P3279">
        <v>2</v>
      </c>
      <c r="Q3279">
        <v>21</v>
      </c>
      <c r="R3279">
        <v>3</v>
      </c>
      <c r="S3279">
        <v>20</v>
      </c>
      <c r="T3279">
        <v>2</v>
      </c>
      <c r="U3279">
        <v>10</v>
      </c>
      <c r="V3279">
        <f>COUNTIF(tbl_General[EmployeeID],tbl_General[[#This Row],[EmployeeID]])</f>
        <v>1</v>
      </c>
    </row>
    <row r="3280" spans="1:22" x14ac:dyDescent="0.25">
      <c r="A3280">
        <v>42</v>
      </c>
      <c r="B3280" t="s">
        <v>21</v>
      </c>
      <c r="C3280" t="s">
        <v>36</v>
      </c>
      <c r="D3280" t="s">
        <v>30</v>
      </c>
      <c r="E3280">
        <v>4</v>
      </c>
      <c r="F3280">
        <v>3</v>
      </c>
      <c r="G3280" t="s">
        <v>24</v>
      </c>
      <c r="H3280">
        <v>3637</v>
      </c>
      <c r="I3280" t="s">
        <v>34</v>
      </c>
      <c r="J3280">
        <v>2</v>
      </c>
      <c r="K3280" t="s">
        <v>40</v>
      </c>
      <c r="L3280" t="s">
        <v>27</v>
      </c>
      <c r="M3280">
        <v>20830</v>
      </c>
      <c r="N3280">
        <v>0</v>
      </c>
      <c r="O3280">
        <v>12</v>
      </c>
      <c r="P3280">
        <v>2</v>
      </c>
      <c r="Q3280">
        <v>21</v>
      </c>
      <c r="R3280">
        <v>3</v>
      </c>
      <c r="S3280">
        <v>20</v>
      </c>
      <c r="T3280">
        <v>2</v>
      </c>
      <c r="U3280">
        <v>10</v>
      </c>
      <c r="V3280">
        <f>COUNTIF(tbl_General[EmployeeID],tbl_General[[#This Row],[EmployeeID]])</f>
        <v>1</v>
      </c>
    </row>
    <row r="3281" spans="1:22" x14ac:dyDescent="0.25">
      <c r="A3281">
        <v>39</v>
      </c>
      <c r="B3281" t="s">
        <v>21</v>
      </c>
      <c r="C3281" t="s">
        <v>29</v>
      </c>
      <c r="D3281" t="s">
        <v>23</v>
      </c>
      <c r="E3281">
        <v>11</v>
      </c>
      <c r="F3281">
        <v>3</v>
      </c>
      <c r="G3281" t="s">
        <v>45</v>
      </c>
      <c r="H3281">
        <v>496</v>
      </c>
      <c r="I3281" t="s">
        <v>34</v>
      </c>
      <c r="J3281">
        <v>1</v>
      </c>
      <c r="K3281" t="s">
        <v>35</v>
      </c>
      <c r="L3281" t="s">
        <v>32</v>
      </c>
      <c r="M3281">
        <v>160150</v>
      </c>
      <c r="N3281">
        <v>1</v>
      </c>
      <c r="O3281">
        <v>11</v>
      </c>
      <c r="P3281">
        <v>0</v>
      </c>
      <c r="Q3281">
        <v>21</v>
      </c>
      <c r="R3281">
        <v>3</v>
      </c>
      <c r="S3281">
        <v>21</v>
      </c>
      <c r="T3281">
        <v>2</v>
      </c>
      <c r="U3281">
        <v>8</v>
      </c>
      <c r="V3281">
        <f>COUNTIF(tbl_General[EmployeeID],tbl_General[[#This Row],[EmployeeID]])</f>
        <v>1</v>
      </c>
    </row>
    <row r="3282" spans="1:22" x14ac:dyDescent="0.25">
      <c r="A3282">
        <v>39</v>
      </c>
      <c r="B3282" t="s">
        <v>21</v>
      </c>
      <c r="C3282" t="s">
        <v>29</v>
      </c>
      <c r="D3282" t="s">
        <v>23</v>
      </c>
      <c r="E3282">
        <v>11</v>
      </c>
      <c r="F3282">
        <v>3</v>
      </c>
      <c r="G3282" t="s">
        <v>45</v>
      </c>
      <c r="H3282">
        <v>1966</v>
      </c>
      <c r="I3282" t="s">
        <v>34</v>
      </c>
      <c r="J3282">
        <v>1</v>
      </c>
      <c r="K3282" t="s">
        <v>35</v>
      </c>
      <c r="L3282" t="s">
        <v>32</v>
      </c>
      <c r="M3282">
        <v>160150</v>
      </c>
      <c r="N3282">
        <v>1</v>
      </c>
      <c r="O3282">
        <v>11</v>
      </c>
      <c r="P3282">
        <v>0</v>
      </c>
      <c r="Q3282">
        <v>21</v>
      </c>
      <c r="R3282">
        <v>3</v>
      </c>
      <c r="S3282">
        <v>21</v>
      </c>
      <c r="T3282">
        <v>2</v>
      </c>
      <c r="U3282">
        <v>8</v>
      </c>
      <c r="V3282">
        <f>COUNTIF(tbl_General[EmployeeID],tbl_General[[#This Row],[EmployeeID]])</f>
        <v>1</v>
      </c>
    </row>
    <row r="3283" spans="1:22" x14ac:dyDescent="0.25">
      <c r="A3283">
        <v>39</v>
      </c>
      <c r="B3283" t="s">
        <v>21</v>
      </c>
      <c r="C3283" t="s">
        <v>29</v>
      </c>
      <c r="D3283" t="s">
        <v>23</v>
      </c>
      <c r="E3283">
        <v>11</v>
      </c>
      <c r="F3283">
        <v>3</v>
      </c>
      <c r="G3283" t="s">
        <v>45</v>
      </c>
      <c r="H3283">
        <v>3436</v>
      </c>
      <c r="I3283" t="s">
        <v>34</v>
      </c>
      <c r="J3283">
        <v>1</v>
      </c>
      <c r="K3283" t="s">
        <v>35</v>
      </c>
      <c r="L3283" t="s">
        <v>32</v>
      </c>
      <c r="M3283">
        <v>160150</v>
      </c>
      <c r="N3283">
        <v>1</v>
      </c>
      <c r="O3283">
        <v>11</v>
      </c>
      <c r="P3283">
        <v>0</v>
      </c>
      <c r="Q3283">
        <v>21</v>
      </c>
      <c r="R3283">
        <v>3</v>
      </c>
      <c r="S3283">
        <v>21</v>
      </c>
      <c r="T3283">
        <v>2</v>
      </c>
      <c r="U3283">
        <v>8</v>
      </c>
      <c r="V3283">
        <f>COUNTIF(tbl_General[EmployeeID],tbl_General[[#This Row],[EmployeeID]])</f>
        <v>1</v>
      </c>
    </row>
    <row r="3284" spans="1:22" x14ac:dyDescent="0.25">
      <c r="A3284">
        <v>41</v>
      </c>
      <c r="B3284" t="s">
        <v>21</v>
      </c>
      <c r="C3284" t="s">
        <v>22</v>
      </c>
      <c r="D3284" t="s">
        <v>30</v>
      </c>
      <c r="E3284">
        <v>3</v>
      </c>
      <c r="F3284">
        <v>3</v>
      </c>
      <c r="G3284" t="s">
        <v>38</v>
      </c>
      <c r="H3284">
        <v>281</v>
      </c>
      <c r="I3284" t="s">
        <v>34</v>
      </c>
      <c r="J3284">
        <v>1</v>
      </c>
      <c r="K3284" t="s">
        <v>42</v>
      </c>
      <c r="L3284" t="s">
        <v>27</v>
      </c>
      <c r="M3284">
        <v>72600</v>
      </c>
      <c r="N3284">
        <v>1</v>
      </c>
      <c r="O3284">
        <v>16</v>
      </c>
      <c r="P3284">
        <v>0</v>
      </c>
      <c r="Q3284">
        <v>22</v>
      </c>
      <c r="R3284">
        <v>2</v>
      </c>
      <c r="S3284">
        <v>22</v>
      </c>
      <c r="T3284">
        <v>2</v>
      </c>
      <c r="U3284">
        <v>10</v>
      </c>
      <c r="V3284">
        <f>COUNTIF(tbl_General[EmployeeID],tbl_General[[#This Row],[EmployeeID]])</f>
        <v>1</v>
      </c>
    </row>
    <row r="3285" spans="1:22" x14ac:dyDescent="0.25">
      <c r="A3285">
        <v>41</v>
      </c>
      <c r="B3285" t="s">
        <v>21</v>
      </c>
      <c r="C3285" t="s">
        <v>22</v>
      </c>
      <c r="D3285" t="s">
        <v>30</v>
      </c>
      <c r="E3285">
        <v>3</v>
      </c>
      <c r="F3285">
        <v>3</v>
      </c>
      <c r="G3285" t="s">
        <v>38</v>
      </c>
      <c r="H3285">
        <v>1751</v>
      </c>
      <c r="I3285" t="s">
        <v>34</v>
      </c>
      <c r="J3285">
        <v>1</v>
      </c>
      <c r="K3285" t="s">
        <v>42</v>
      </c>
      <c r="L3285" t="s">
        <v>27</v>
      </c>
      <c r="M3285">
        <v>72600</v>
      </c>
      <c r="N3285">
        <v>1</v>
      </c>
      <c r="O3285">
        <v>16</v>
      </c>
      <c r="P3285">
        <v>0</v>
      </c>
      <c r="Q3285">
        <v>22</v>
      </c>
      <c r="R3285">
        <v>2</v>
      </c>
      <c r="S3285">
        <v>22</v>
      </c>
      <c r="T3285">
        <v>2</v>
      </c>
      <c r="U3285">
        <v>10</v>
      </c>
      <c r="V3285">
        <f>COUNTIF(tbl_General[EmployeeID],tbl_General[[#This Row],[EmployeeID]])</f>
        <v>1</v>
      </c>
    </row>
    <row r="3286" spans="1:22" x14ac:dyDescent="0.25">
      <c r="A3286">
        <v>41</v>
      </c>
      <c r="B3286" t="s">
        <v>21</v>
      </c>
      <c r="C3286" t="s">
        <v>22</v>
      </c>
      <c r="D3286" t="s">
        <v>30</v>
      </c>
      <c r="E3286">
        <v>3</v>
      </c>
      <c r="F3286">
        <v>3</v>
      </c>
      <c r="G3286" t="s">
        <v>38</v>
      </c>
      <c r="H3286">
        <v>3221</v>
      </c>
      <c r="I3286" t="s">
        <v>34</v>
      </c>
      <c r="J3286">
        <v>1</v>
      </c>
      <c r="K3286" t="s">
        <v>42</v>
      </c>
      <c r="L3286" t="s">
        <v>27</v>
      </c>
      <c r="M3286">
        <v>72600</v>
      </c>
      <c r="N3286">
        <v>1</v>
      </c>
      <c r="O3286">
        <v>16</v>
      </c>
      <c r="P3286">
        <v>0</v>
      </c>
      <c r="Q3286">
        <v>22</v>
      </c>
      <c r="R3286">
        <v>2</v>
      </c>
      <c r="S3286">
        <v>22</v>
      </c>
      <c r="T3286">
        <v>2</v>
      </c>
      <c r="U3286">
        <v>10</v>
      </c>
      <c r="V3286">
        <f>COUNTIF(tbl_General[EmployeeID],tbl_General[[#This Row],[EmployeeID]])</f>
        <v>1</v>
      </c>
    </row>
    <row r="3287" spans="1:22" x14ac:dyDescent="0.25">
      <c r="A3287">
        <v>55</v>
      </c>
      <c r="B3287" t="s">
        <v>21</v>
      </c>
      <c r="C3287" t="s">
        <v>22</v>
      </c>
      <c r="D3287" t="s">
        <v>30</v>
      </c>
      <c r="E3287">
        <v>6</v>
      </c>
      <c r="F3287">
        <v>1</v>
      </c>
      <c r="G3287" t="s">
        <v>24</v>
      </c>
      <c r="H3287">
        <v>1400</v>
      </c>
      <c r="I3287" t="s">
        <v>25</v>
      </c>
      <c r="J3287">
        <v>2</v>
      </c>
      <c r="K3287" t="s">
        <v>40</v>
      </c>
      <c r="L3287" t="s">
        <v>32</v>
      </c>
      <c r="M3287">
        <v>26550</v>
      </c>
      <c r="N3287">
        <v>8</v>
      </c>
      <c r="O3287">
        <v>17</v>
      </c>
      <c r="P3287">
        <v>0</v>
      </c>
      <c r="Q3287">
        <v>36</v>
      </c>
      <c r="R3287">
        <v>0</v>
      </c>
      <c r="S3287">
        <v>24</v>
      </c>
      <c r="T3287">
        <v>2</v>
      </c>
      <c r="U3287">
        <v>15</v>
      </c>
      <c r="V3287">
        <f>COUNTIF(tbl_General[EmployeeID],tbl_General[[#This Row],[EmployeeID]])</f>
        <v>1</v>
      </c>
    </row>
    <row r="3288" spans="1:22" x14ac:dyDescent="0.25">
      <c r="A3288">
        <v>55</v>
      </c>
      <c r="B3288" t="s">
        <v>21</v>
      </c>
      <c r="C3288" t="s">
        <v>22</v>
      </c>
      <c r="D3288" t="s">
        <v>30</v>
      </c>
      <c r="E3288">
        <v>6</v>
      </c>
      <c r="F3288">
        <v>1</v>
      </c>
      <c r="G3288" t="s">
        <v>24</v>
      </c>
      <c r="H3288">
        <v>2870</v>
      </c>
      <c r="I3288" t="s">
        <v>25</v>
      </c>
      <c r="J3288">
        <v>2</v>
      </c>
      <c r="K3288" t="s">
        <v>40</v>
      </c>
      <c r="L3288" t="s">
        <v>32</v>
      </c>
      <c r="M3288">
        <v>26550</v>
      </c>
      <c r="N3288">
        <v>8</v>
      </c>
      <c r="O3288">
        <v>17</v>
      </c>
      <c r="P3288">
        <v>0</v>
      </c>
      <c r="Q3288">
        <v>36</v>
      </c>
      <c r="R3288">
        <v>0</v>
      </c>
      <c r="S3288">
        <v>24</v>
      </c>
      <c r="T3288">
        <v>2</v>
      </c>
      <c r="U3288">
        <v>15</v>
      </c>
      <c r="V3288">
        <f>COUNTIF(tbl_General[EmployeeID],tbl_General[[#This Row],[EmployeeID]])</f>
        <v>1</v>
      </c>
    </row>
    <row r="3289" spans="1:22" x14ac:dyDescent="0.25">
      <c r="A3289">
        <v>55</v>
      </c>
      <c r="B3289" t="s">
        <v>21</v>
      </c>
      <c r="C3289" t="s">
        <v>22</v>
      </c>
      <c r="D3289" t="s">
        <v>30</v>
      </c>
      <c r="E3289">
        <v>6</v>
      </c>
      <c r="F3289">
        <v>1</v>
      </c>
      <c r="G3289" t="s">
        <v>24</v>
      </c>
      <c r="H3289">
        <v>4340</v>
      </c>
      <c r="I3289" t="s">
        <v>25</v>
      </c>
      <c r="J3289">
        <v>2</v>
      </c>
      <c r="K3289" t="s">
        <v>40</v>
      </c>
      <c r="L3289" t="s">
        <v>32</v>
      </c>
      <c r="M3289">
        <v>26550</v>
      </c>
      <c r="N3289">
        <v>8</v>
      </c>
      <c r="O3289">
        <v>17</v>
      </c>
      <c r="P3289">
        <v>0</v>
      </c>
      <c r="Q3289">
        <v>36</v>
      </c>
      <c r="R3289">
        <v>0</v>
      </c>
      <c r="S3289">
        <v>24</v>
      </c>
      <c r="T3289">
        <v>2</v>
      </c>
      <c r="U3289">
        <v>15</v>
      </c>
      <c r="V3289">
        <f>COUNTIF(tbl_General[EmployeeID],tbl_General[[#This Row],[EmployeeID]])</f>
        <v>1</v>
      </c>
    </row>
    <row r="3290" spans="1:22" x14ac:dyDescent="0.25">
      <c r="A3290">
        <v>55</v>
      </c>
      <c r="B3290" t="s">
        <v>21</v>
      </c>
      <c r="C3290" t="s">
        <v>22</v>
      </c>
      <c r="D3290" t="s">
        <v>30</v>
      </c>
      <c r="E3290">
        <v>11</v>
      </c>
      <c r="F3290">
        <v>1</v>
      </c>
      <c r="G3290" t="s">
        <v>38</v>
      </c>
      <c r="H3290">
        <v>859</v>
      </c>
      <c r="I3290" t="s">
        <v>25</v>
      </c>
      <c r="J3290">
        <v>1</v>
      </c>
      <c r="K3290" t="s">
        <v>40</v>
      </c>
      <c r="L3290" t="s">
        <v>27</v>
      </c>
      <c r="M3290">
        <v>26930</v>
      </c>
      <c r="N3290">
        <v>1</v>
      </c>
      <c r="O3290">
        <v>18</v>
      </c>
      <c r="P3290">
        <v>0</v>
      </c>
      <c r="Q3290">
        <v>36</v>
      </c>
      <c r="R3290">
        <v>6</v>
      </c>
      <c r="S3290">
        <v>36</v>
      </c>
      <c r="T3290">
        <v>2</v>
      </c>
      <c r="U3290">
        <v>13</v>
      </c>
      <c r="V3290">
        <f>COUNTIF(tbl_General[EmployeeID],tbl_General[[#This Row],[EmployeeID]])</f>
        <v>1</v>
      </c>
    </row>
    <row r="3291" spans="1:22" x14ac:dyDescent="0.25">
      <c r="A3291">
        <v>55</v>
      </c>
      <c r="B3291" t="s">
        <v>21</v>
      </c>
      <c r="C3291" t="s">
        <v>22</v>
      </c>
      <c r="D3291" t="s">
        <v>30</v>
      </c>
      <c r="E3291">
        <v>11</v>
      </c>
      <c r="F3291">
        <v>1</v>
      </c>
      <c r="G3291" t="s">
        <v>38</v>
      </c>
      <c r="H3291">
        <v>2329</v>
      </c>
      <c r="I3291" t="s">
        <v>25</v>
      </c>
      <c r="J3291">
        <v>1</v>
      </c>
      <c r="K3291" t="s">
        <v>40</v>
      </c>
      <c r="L3291" t="s">
        <v>27</v>
      </c>
      <c r="M3291">
        <v>26930</v>
      </c>
      <c r="N3291">
        <v>1</v>
      </c>
      <c r="O3291">
        <v>18</v>
      </c>
      <c r="P3291">
        <v>0</v>
      </c>
      <c r="Q3291">
        <v>36</v>
      </c>
      <c r="R3291">
        <v>6</v>
      </c>
      <c r="S3291">
        <v>36</v>
      </c>
      <c r="T3291">
        <v>2</v>
      </c>
      <c r="U3291">
        <v>13</v>
      </c>
      <c r="V3291">
        <f>COUNTIF(tbl_General[EmployeeID],tbl_General[[#This Row],[EmployeeID]])</f>
        <v>1</v>
      </c>
    </row>
    <row r="3292" spans="1:22" x14ac:dyDescent="0.25">
      <c r="A3292">
        <v>55</v>
      </c>
      <c r="B3292" t="s">
        <v>21</v>
      </c>
      <c r="C3292" t="s">
        <v>22</v>
      </c>
      <c r="D3292" t="s">
        <v>30</v>
      </c>
      <c r="E3292">
        <v>11</v>
      </c>
      <c r="F3292">
        <v>1</v>
      </c>
      <c r="G3292" t="s">
        <v>38</v>
      </c>
      <c r="H3292">
        <v>3799</v>
      </c>
      <c r="I3292" t="s">
        <v>25</v>
      </c>
      <c r="J3292">
        <v>1</v>
      </c>
      <c r="K3292" t="s">
        <v>40</v>
      </c>
      <c r="L3292" t="s">
        <v>27</v>
      </c>
      <c r="M3292">
        <v>26930</v>
      </c>
      <c r="N3292">
        <v>1</v>
      </c>
      <c r="O3292">
        <v>18</v>
      </c>
      <c r="P3292">
        <v>0</v>
      </c>
      <c r="Q3292">
        <v>36</v>
      </c>
      <c r="R3292">
        <v>6</v>
      </c>
      <c r="S3292">
        <v>36</v>
      </c>
      <c r="T3292">
        <v>2</v>
      </c>
      <c r="U3292">
        <v>13</v>
      </c>
      <c r="V3292">
        <f>COUNTIF(tbl_General[EmployeeID],tbl_General[[#This Row],[EmployeeID]])</f>
        <v>1</v>
      </c>
    </row>
    <row r="3293" spans="1:22" x14ac:dyDescent="0.25">
      <c r="A3293">
        <v>38</v>
      </c>
      <c r="B3293" t="s">
        <v>21</v>
      </c>
      <c r="C3293" t="s">
        <v>29</v>
      </c>
      <c r="D3293" t="s">
        <v>23</v>
      </c>
      <c r="E3293">
        <v>29</v>
      </c>
      <c r="F3293">
        <v>2</v>
      </c>
      <c r="G3293" t="s">
        <v>38</v>
      </c>
      <c r="H3293">
        <v>936</v>
      </c>
      <c r="I3293" t="s">
        <v>25</v>
      </c>
      <c r="J3293">
        <v>1</v>
      </c>
      <c r="K3293" t="s">
        <v>35</v>
      </c>
      <c r="L3293" t="s">
        <v>32</v>
      </c>
      <c r="M3293">
        <v>39170</v>
      </c>
      <c r="N3293">
        <v>1</v>
      </c>
      <c r="O3293">
        <v>15</v>
      </c>
      <c r="P3293">
        <v>3</v>
      </c>
      <c r="Q3293">
        <v>4</v>
      </c>
      <c r="R3293">
        <v>2</v>
      </c>
      <c r="S3293">
        <v>4</v>
      </c>
      <c r="T3293">
        <v>3</v>
      </c>
      <c r="U3293">
        <v>3</v>
      </c>
      <c r="V3293">
        <f>COUNTIF(tbl_General[EmployeeID],tbl_General[[#This Row],[EmployeeID]])</f>
        <v>1</v>
      </c>
    </row>
    <row r="3294" spans="1:22" x14ac:dyDescent="0.25">
      <c r="A3294">
        <v>38</v>
      </c>
      <c r="B3294" t="s">
        <v>21</v>
      </c>
      <c r="C3294" t="s">
        <v>29</v>
      </c>
      <c r="D3294" t="s">
        <v>23</v>
      </c>
      <c r="E3294">
        <v>29</v>
      </c>
      <c r="F3294">
        <v>2</v>
      </c>
      <c r="G3294" t="s">
        <v>38</v>
      </c>
      <c r="H3294">
        <v>2406</v>
      </c>
      <c r="I3294" t="s">
        <v>25</v>
      </c>
      <c r="J3294">
        <v>1</v>
      </c>
      <c r="K3294" t="s">
        <v>35</v>
      </c>
      <c r="L3294" t="s">
        <v>32</v>
      </c>
      <c r="M3294">
        <v>39170</v>
      </c>
      <c r="N3294">
        <v>1</v>
      </c>
      <c r="O3294">
        <v>15</v>
      </c>
      <c r="P3294">
        <v>3</v>
      </c>
      <c r="Q3294">
        <v>4</v>
      </c>
      <c r="R3294">
        <v>2</v>
      </c>
      <c r="S3294">
        <v>4</v>
      </c>
      <c r="T3294">
        <v>3</v>
      </c>
      <c r="U3294">
        <v>3</v>
      </c>
      <c r="V3294">
        <f>COUNTIF(tbl_General[EmployeeID],tbl_General[[#This Row],[EmployeeID]])</f>
        <v>1</v>
      </c>
    </row>
    <row r="3295" spans="1:22" x14ac:dyDescent="0.25">
      <c r="A3295">
        <v>38</v>
      </c>
      <c r="B3295" t="s">
        <v>21</v>
      </c>
      <c r="C3295" t="s">
        <v>29</v>
      </c>
      <c r="D3295" t="s">
        <v>23</v>
      </c>
      <c r="E3295">
        <v>29</v>
      </c>
      <c r="F3295">
        <v>2</v>
      </c>
      <c r="G3295" t="s">
        <v>38</v>
      </c>
      <c r="H3295">
        <v>3876</v>
      </c>
      <c r="I3295" t="s">
        <v>25</v>
      </c>
      <c r="J3295">
        <v>1</v>
      </c>
      <c r="K3295" t="s">
        <v>35</v>
      </c>
      <c r="L3295" t="s">
        <v>32</v>
      </c>
      <c r="M3295">
        <v>39170</v>
      </c>
      <c r="N3295">
        <v>1</v>
      </c>
      <c r="O3295">
        <v>15</v>
      </c>
      <c r="P3295">
        <v>3</v>
      </c>
      <c r="Q3295">
        <v>4</v>
      </c>
      <c r="R3295">
        <v>2</v>
      </c>
      <c r="S3295">
        <v>4</v>
      </c>
      <c r="T3295">
        <v>3</v>
      </c>
      <c r="U3295">
        <v>3</v>
      </c>
      <c r="V3295">
        <f>COUNTIF(tbl_General[EmployeeID],tbl_General[[#This Row],[EmployeeID]])</f>
        <v>1</v>
      </c>
    </row>
    <row r="3296" spans="1:22" x14ac:dyDescent="0.25">
      <c r="A3296">
        <v>31</v>
      </c>
      <c r="B3296" t="s">
        <v>21</v>
      </c>
      <c r="C3296" t="s">
        <v>22</v>
      </c>
      <c r="D3296" t="s">
        <v>30</v>
      </c>
      <c r="E3296">
        <v>24</v>
      </c>
      <c r="F3296">
        <v>1</v>
      </c>
      <c r="G3296" t="s">
        <v>38</v>
      </c>
      <c r="H3296">
        <v>142</v>
      </c>
      <c r="I3296" t="s">
        <v>34</v>
      </c>
      <c r="J3296">
        <v>3</v>
      </c>
      <c r="K3296" t="s">
        <v>40</v>
      </c>
      <c r="L3296" t="s">
        <v>27</v>
      </c>
      <c r="M3296">
        <v>44400</v>
      </c>
      <c r="N3296">
        <v>1</v>
      </c>
      <c r="O3296">
        <v>13</v>
      </c>
      <c r="P3296">
        <v>1</v>
      </c>
      <c r="Q3296">
        <v>4</v>
      </c>
      <c r="R3296">
        <v>2</v>
      </c>
      <c r="S3296">
        <v>4</v>
      </c>
      <c r="T3296">
        <v>3</v>
      </c>
      <c r="U3296">
        <v>2</v>
      </c>
      <c r="V3296">
        <f>COUNTIF(tbl_General[EmployeeID],tbl_General[[#This Row],[EmployeeID]])</f>
        <v>1</v>
      </c>
    </row>
    <row r="3297" spans="1:22" x14ac:dyDescent="0.25">
      <c r="A3297">
        <v>31</v>
      </c>
      <c r="B3297" t="s">
        <v>21</v>
      </c>
      <c r="C3297" t="s">
        <v>22</v>
      </c>
      <c r="D3297" t="s">
        <v>30</v>
      </c>
      <c r="E3297">
        <v>24</v>
      </c>
      <c r="F3297">
        <v>1</v>
      </c>
      <c r="G3297" t="s">
        <v>38</v>
      </c>
      <c r="H3297">
        <v>1612</v>
      </c>
      <c r="I3297" t="s">
        <v>34</v>
      </c>
      <c r="J3297">
        <v>3</v>
      </c>
      <c r="K3297" t="s">
        <v>40</v>
      </c>
      <c r="L3297" t="s">
        <v>27</v>
      </c>
      <c r="M3297">
        <v>44400</v>
      </c>
      <c r="N3297">
        <v>1</v>
      </c>
      <c r="O3297">
        <v>13</v>
      </c>
      <c r="P3297">
        <v>1</v>
      </c>
      <c r="Q3297">
        <v>4</v>
      </c>
      <c r="R3297">
        <v>2</v>
      </c>
      <c r="S3297">
        <v>4</v>
      </c>
      <c r="T3297">
        <v>3</v>
      </c>
      <c r="U3297">
        <v>2</v>
      </c>
      <c r="V3297">
        <f>COUNTIF(tbl_General[EmployeeID],tbl_General[[#This Row],[EmployeeID]])</f>
        <v>1</v>
      </c>
    </row>
    <row r="3298" spans="1:22" x14ac:dyDescent="0.25">
      <c r="A3298">
        <v>31</v>
      </c>
      <c r="B3298" t="s">
        <v>21</v>
      </c>
      <c r="C3298" t="s">
        <v>22</v>
      </c>
      <c r="D3298" t="s">
        <v>30</v>
      </c>
      <c r="E3298">
        <v>24</v>
      </c>
      <c r="F3298">
        <v>1</v>
      </c>
      <c r="G3298" t="s">
        <v>38</v>
      </c>
      <c r="H3298">
        <v>3082</v>
      </c>
      <c r="I3298" t="s">
        <v>34</v>
      </c>
      <c r="J3298">
        <v>3</v>
      </c>
      <c r="K3298" t="s">
        <v>40</v>
      </c>
      <c r="L3298" t="s">
        <v>27</v>
      </c>
      <c r="M3298">
        <v>44400</v>
      </c>
      <c r="N3298">
        <v>1</v>
      </c>
      <c r="O3298">
        <v>13</v>
      </c>
      <c r="P3298">
        <v>1</v>
      </c>
      <c r="Q3298">
        <v>4</v>
      </c>
      <c r="R3298">
        <v>2</v>
      </c>
      <c r="S3298">
        <v>4</v>
      </c>
      <c r="T3298">
        <v>3</v>
      </c>
      <c r="U3298">
        <v>2</v>
      </c>
      <c r="V3298">
        <f>COUNTIF(tbl_General[EmployeeID],tbl_General[[#This Row],[EmployeeID]])</f>
        <v>1</v>
      </c>
    </row>
    <row r="3299" spans="1:22" x14ac:dyDescent="0.25">
      <c r="A3299">
        <v>35</v>
      </c>
      <c r="B3299" t="s">
        <v>28</v>
      </c>
      <c r="C3299" t="s">
        <v>29</v>
      </c>
      <c r="D3299" t="s">
        <v>30</v>
      </c>
      <c r="E3299">
        <v>1</v>
      </c>
      <c r="F3299">
        <v>2</v>
      </c>
      <c r="G3299" t="s">
        <v>38</v>
      </c>
      <c r="H3299">
        <v>724</v>
      </c>
      <c r="I3299" t="s">
        <v>34</v>
      </c>
      <c r="J3299">
        <v>1</v>
      </c>
      <c r="K3299" t="s">
        <v>42</v>
      </c>
      <c r="L3299" t="s">
        <v>27</v>
      </c>
      <c r="M3299">
        <v>67960</v>
      </c>
      <c r="N3299">
        <v>0</v>
      </c>
      <c r="O3299">
        <v>13</v>
      </c>
      <c r="P3299">
        <v>0</v>
      </c>
      <c r="Q3299">
        <v>5</v>
      </c>
      <c r="R3299">
        <v>2</v>
      </c>
      <c r="S3299">
        <v>4</v>
      </c>
      <c r="T3299">
        <v>3</v>
      </c>
      <c r="U3299">
        <v>2</v>
      </c>
      <c r="V3299">
        <f>COUNTIF(tbl_General[EmployeeID],tbl_General[[#This Row],[EmployeeID]])</f>
        <v>1</v>
      </c>
    </row>
    <row r="3300" spans="1:22" x14ac:dyDescent="0.25">
      <c r="A3300">
        <v>35</v>
      </c>
      <c r="B3300" t="s">
        <v>28</v>
      </c>
      <c r="C3300" t="s">
        <v>29</v>
      </c>
      <c r="D3300" t="s">
        <v>30</v>
      </c>
      <c r="E3300">
        <v>1</v>
      </c>
      <c r="F3300">
        <v>2</v>
      </c>
      <c r="G3300" t="s">
        <v>38</v>
      </c>
      <c r="H3300">
        <v>2194</v>
      </c>
      <c r="I3300" t="s">
        <v>34</v>
      </c>
      <c r="J3300">
        <v>1</v>
      </c>
      <c r="K3300" t="s">
        <v>42</v>
      </c>
      <c r="L3300" t="s">
        <v>27</v>
      </c>
      <c r="M3300">
        <v>67960</v>
      </c>
      <c r="N3300">
        <v>0</v>
      </c>
      <c r="O3300">
        <v>13</v>
      </c>
      <c r="P3300">
        <v>0</v>
      </c>
      <c r="Q3300">
        <v>5</v>
      </c>
      <c r="R3300">
        <v>2</v>
      </c>
      <c r="S3300">
        <v>4</v>
      </c>
      <c r="T3300">
        <v>3</v>
      </c>
      <c r="U3300">
        <v>2</v>
      </c>
      <c r="V3300">
        <f>COUNTIF(tbl_General[EmployeeID],tbl_General[[#This Row],[EmployeeID]])</f>
        <v>1</v>
      </c>
    </row>
    <row r="3301" spans="1:22" x14ac:dyDescent="0.25">
      <c r="A3301">
        <v>35</v>
      </c>
      <c r="B3301" t="s">
        <v>28</v>
      </c>
      <c r="C3301" t="s">
        <v>29</v>
      </c>
      <c r="D3301" t="s">
        <v>30</v>
      </c>
      <c r="E3301">
        <v>1</v>
      </c>
      <c r="F3301">
        <v>2</v>
      </c>
      <c r="G3301" t="s">
        <v>38</v>
      </c>
      <c r="H3301">
        <v>3664</v>
      </c>
      <c r="I3301" t="s">
        <v>34</v>
      </c>
      <c r="J3301">
        <v>1</v>
      </c>
      <c r="K3301" t="s">
        <v>42</v>
      </c>
      <c r="L3301" t="s">
        <v>27</v>
      </c>
      <c r="M3301">
        <v>67960</v>
      </c>
      <c r="N3301">
        <v>0</v>
      </c>
      <c r="O3301">
        <v>13</v>
      </c>
      <c r="P3301">
        <v>0</v>
      </c>
      <c r="Q3301">
        <v>5</v>
      </c>
      <c r="R3301">
        <v>2</v>
      </c>
      <c r="S3301">
        <v>4</v>
      </c>
      <c r="T3301">
        <v>3</v>
      </c>
      <c r="U3301">
        <v>2</v>
      </c>
      <c r="V3301">
        <f>COUNTIF(tbl_General[EmployeeID],tbl_General[[#This Row],[EmployeeID]])</f>
        <v>1</v>
      </c>
    </row>
    <row r="3302" spans="1:22" x14ac:dyDescent="0.25">
      <c r="A3302">
        <v>24</v>
      </c>
      <c r="B3302" t="s">
        <v>21</v>
      </c>
      <c r="C3302" t="s">
        <v>22</v>
      </c>
      <c r="D3302" t="s">
        <v>23</v>
      </c>
      <c r="E3302">
        <v>28</v>
      </c>
      <c r="F3302">
        <v>3</v>
      </c>
      <c r="G3302" t="s">
        <v>24</v>
      </c>
      <c r="H3302">
        <v>467</v>
      </c>
      <c r="I3302" t="s">
        <v>25</v>
      </c>
      <c r="J3302">
        <v>1</v>
      </c>
      <c r="K3302" t="s">
        <v>26</v>
      </c>
      <c r="L3302" t="s">
        <v>41</v>
      </c>
      <c r="M3302">
        <v>118490</v>
      </c>
      <c r="N3302">
        <v>1</v>
      </c>
      <c r="O3302">
        <v>16</v>
      </c>
      <c r="P3302">
        <v>1</v>
      </c>
      <c r="Q3302">
        <v>5</v>
      </c>
      <c r="R3302">
        <v>3</v>
      </c>
      <c r="S3302">
        <v>4</v>
      </c>
      <c r="T3302">
        <v>3</v>
      </c>
      <c r="U3302">
        <v>2</v>
      </c>
      <c r="V3302">
        <f>COUNTIF(tbl_General[EmployeeID],tbl_General[[#This Row],[EmployeeID]])</f>
        <v>1</v>
      </c>
    </row>
    <row r="3303" spans="1:22" x14ac:dyDescent="0.25">
      <c r="A3303">
        <v>24</v>
      </c>
      <c r="B3303" t="s">
        <v>21</v>
      </c>
      <c r="C3303" t="s">
        <v>22</v>
      </c>
      <c r="D3303" t="s">
        <v>23</v>
      </c>
      <c r="E3303">
        <v>28</v>
      </c>
      <c r="F3303">
        <v>3</v>
      </c>
      <c r="G3303" t="s">
        <v>24</v>
      </c>
      <c r="H3303">
        <v>1937</v>
      </c>
      <c r="I3303" t="s">
        <v>25</v>
      </c>
      <c r="J3303">
        <v>1</v>
      </c>
      <c r="K3303" t="s">
        <v>26</v>
      </c>
      <c r="L3303" t="s">
        <v>41</v>
      </c>
      <c r="M3303">
        <v>118490</v>
      </c>
      <c r="N3303">
        <v>1</v>
      </c>
      <c r="O3303">
        <v>16</v>
      </c>
      <c r="P3303">
        <v>1</v>
      </c>
      <c r="Q3303">
        <v>5</v>
      </c>
      <c r="R3303">
        <v>3</v>
      </c>
      <c r="S3303">
        <v>4</v>
      </c>
      <c r="T3303">
        <v>3</v>
      </c>
      <c r="U3303">
        <v>2</v>
      </c>
      <c r="V3303">
        <f>COUNTIF(tbl_General[EmployeeID],tbl_General[[#This Row],[EmployeeID]])</f>
        <v>1</v>
      </c>
    </row>
    <row r="3304" spans="1:22" x14ac:dyDescent="0.25">
      <c r="A3304">
        <v>24</v>
      </c>
      <c r="B3304" t="s">
        <v>21</v>
      </c>
      <c r="C3304" t="s">
        <v>22</v>
      </c>
      <c r="D3304" t="s">
        <v>23</v>
      </c>
      <c r="E3304">
        <v>28</v>
      </c>
      <c r="F3304">
        <v>3</v>
      </c>
      <c r="G3304" t="s">
        <v>24</v>
      </c>
      <c r="H3304">
        <v>3407</v>
      </c>
      <c r="I3304" t="s">
        <v>25</v>
      </c>
      <c r="J3304">
        <v>1</v>
      </c>
      <c r="K3304" t="s">
        <v>26</v>
      </c>
      <c r="L3304" t="s">
        <v>41</v>
      </c>
      <c r="M3304">
        <v>118490</v>
      </c>
      <c r="N3304">
        <v>1</v>
      </c>
      <c r="O3304">
        <v>16</v>
      </c>
      <c r="P3304">
        <v>1</v>
      </c>
      <c r="Q3304">
        <v>5</v>
      </c>
      <c r="R3304">
        <v>3</v>
      </c>
      <c r="S3304">
        <v>4</v>
      </c>
      <c r="T3304">
        <v>3</v>
      </c>
      <c r="U3304">
        <v>2</v>
      </c>
      <c r="V3304">
        <f>COUNTIF(tbl_General[EmployeeID],tbl_General[[#This Row],[EmployeeID]])</f>
        <v>1</v>
      </c>
    </row>
    <row r="3305" spans="1:22" x14ac:dyDescent="0.25">
      <c r="A3305">
        <v>51</v>
      </c>
      <c r="B3305" t="s">
        <v>21</v>
      </c>
      <c r="C3305" t="s">
        <v>29</v>
      </c>
      <c r="D3305" t="s">
        <v>30</v>
      </c>
      <c r="E3305">
        <v>20</v>
      </c>
      <c r="F3305">
        <v>3</v>
      </c>
      <c r="G3305" t="s">
        <v>38</v>
      </c>
      <c r="H3305">
        <v>730</v>
      </c>
      <c r="I3305" t="s">
        <v>34</v>
      </c>
      <c r="J3305">
        <v>2</v>
      </c>
      <c r="K3305" t="s">
        <v>35</v>
      </c>
      <c r="L3305" t="s">
        <v>27</v>
      </c>
      <c r="M3305">
        <v>148140</v>
      </c>
      <c r="N3305">
        <v>2</v>
      </c>
      <c r="O3305">
        <v>11</v>
      </c>
      <c r="P3305">
        <v>1</v>
      </c>
      <c r="Q3305">
        <v>14</v>
      </c>
      <c r="R3305">
        <v>2</v>
      </c>
      <c r="S3305">
        <v>4</v>
      </c>
      <c r="T3305">
        <v>3</v>
      </c>
      <c r="U3305">
        <v>2</v>
      </c>
      <c r="V3305">
        <f>COUNTIF(tbl_General[EmployeeID],tbl_General[[#This Row],[EmployeeID]])</f>
        <v>1</v>
      </c>
    </row>
    <row r="3306" spans="1:22" x14ac:dyDescent="0.25">
      <c r="A3306">
        <v>51</v>
      </c>
      <c r="B3306" t="s">
        <v>21</v>
      </c>
      <c r="C3306" t="s">
        <v>29</v>
      </c>
      <c r="D3306" t="s">
        <v>30</v>
      </c>
      <c r="E3306">
        <v>20</v>
      </c>
      <c r="F3306">
        <v>3</v>
      </c>
      <c r="G3306" t="s">
        <v>38</v>
      </c>
      <c r="H3306">
        <v>2200</v>
      </c>
      <c r="I3306" t="s">
        <v>34</v>
      </c>
      <c r="J3306">
        <v>2</v>
      </c>
      <c r="K3306" t="s">
        <v>35</v>
      </c>
      <c r="L3306" t="s">
        <v>27</v>
      </c>
      <c r="M3306">
        <v>148140</v>
      </c>
      <c r="N3306">
        <v>2</v>
      </c>
      <c r="O3306">
        <v>11</v>
      </c>
      <c r="P3306">
        <v>1</v>
      </c>
      <c r="Q3306">
        <v>14</v>
      </c>
      <c r="R3306">
        <v>2</v>
      </c>
      <c r="S3306">
        <v>4</v>
      </c>
      <c r="T3306">
        <v>3</v>
      </c>
      <c r="U3306">
        <v>2</v>
      </c>
      <c r="V3306">
        <f>COUNTIF(tbl_General[EmployeeID],tbl_General[[#This Row],[EmployeeID]])</f>
        <v>1</v>
      </c>
    </row>
    <row r="3307" spans="1:22" x14ac:dyDescent="0.25">
      <c r="A3307">
        <v>51</v>
      </c>
      <c r="B3307" t="s">
        <v>21</v>
      </c>
      <c r="C3307" t="s">
        <v>29</v>
      </c>
      <c r="D3307" t="s">
        <v>30</v>
      </c>
      <c r="E3307">
        <v>20</v>
      </c>
      <c r="F3307">
        <v>3</v>
      </c>
      <c r="G3307" t="s">
        <v>38</v>
      </c>
      <c r="H3307">
        <v>3670</v>
      </c>
      <c r="I3307" t="s">
        <v>34</v>
      </c>
      <c r="J3307">
        <v>2</v>
      </c>
      <c r="K3307" t="s">
        <v>35</v>
      </c>
      <c r="L3307" t="s">
        <v>27</v>
      </c>
      <c r="M3307">
        <v>148140</v>
      </c>
      <c r="N3307">
        <v>2</v>
      </c>
      <c r="O3307">
        <v>11</v>
      </c>
      <c r="P3307">
        <v>1</v>
      </c>
      <c r="Q3307">
        <v>14</v>
      </c>
      <c r="R3307">
        <v>2</v>
      </c>
      <c r="S3307">
        <v>4</v>
      </c>
      <c r="T3307">
        <v>3</v>
      </c>
      <c r="U3307">
        <v>2</v>
      </c>
      <c r="V3307">
        <f>COUNTIF(tbl_General[EmployeeID],tbl_General[[#This Row],[EmployeeID]])</f>
        <v>1</v>
      </c>
    </row>
    <row r="3308" spans="1:22" x14ac:dyDescent="0.25">
      <c r="A3308">
        <v>40</v>
      </c>
      <c r="B3308" t="s">
        <v>21</v>
      </c>
      <c r="C3308" t="s">
        <v>22</v>
      </c>
      <c r="D3308" t="s">
        <v>30</v>
      </c>
      <c r="E3308">
        <v>8</v>
      </c>
      <c r="F3308">
        <v>3</v>
      </c>
      <c r="G3308" t="s">
        <v>46</v>
      </c>
      <c r="H3308">
        <v>907</v>
      </c>
      <c r="I3308" t="s">
        <v>25</v>
      </c>
      <c r="J3308">
        <v>2</v>
      </c>
      <c r="K3308" t="s">
        <v>26</v>
      </c>
      <c r="L3308" t="s">
        <v>32</v>
      </c>
      <c r="M3308">
        <v>24040</v>
      </c>
      <c r="N3308">
        <v>6</v>
      </c>
      <c r="O3308">
        <v>17</v>
      </c>
      <c r="P3308">
        <v>0</v>
      </c>
      <c r="Q3308">
        <v>18</v>
      </c>
      <c r="R3308">
        <v>2</v>
      </c>
      <c r="S3308">
        <v>4</v>
      </c>
      <c r="T3308">
        <v>3</v>
      </c>
      <c r="U3308">
        <v>3</v>
      </c>
      <c r="V3308">
        <f>COUNTIF(tbl_General[EmployeeID],tbl_General[[#This Row],[EmployeeID]])</f>
        <v>1</v>
      </c>
    </row>
    <row r="3309" spans="1:22" x14ac:dyDescent="0.25">
      <c r="A3309">
        <v>40</v>
      </c>
      <c r="B3309" t="s">
        <v>21</v>
      </c>
      <c r="C3309" t="s">
        <v>22</v>
      </c>
      <c r="D3309" t="s">
        <v>30</v>
      </c>
      <c r="E3309">
        <v>8</v>
      </c>
      <c r="F3309">
        <v>3</v>
      </c>
      <c r="G3309" t="s">
        <v>46</v>
      </c>
      <c r="H3309">
        <v>2377</v>
      </c>
      <c r="I3309" t="s">
        <v>25</v>
      </c>
      <c r="J3309">
        <v>2</v>
      </c>
      <c r="K3309" t="s">
        <v>26</v>
      </c>
      <c r="L3309" t="s">
        <v>32</v>
      </c>
      <c r="M3309">
        <v>24040</v>
      </c>
      <c r="N3309">
        <v>6</v>
      </c>
      <c r="O3309">
        <v>17</v>
      </c>
      <c r="P3309">
        <v>0</v>
      </c>
      <c r="Q3309">
        <v>18</v>
      </c>
      <c r="R3309">
        <v>2</v>
      </c>
      <c r="S3309">
        <v>4</v>
      </c>
      <c r="T3309">
        <v>3</v>
      </c>
      <c r="U3309">
        <v>3</v>
      </c>
      <c r="V3309">
        <f>COUNTIF(tbl_General[EmployeeID],tbl_General[[#This Row],[EmployeeID]])</f>
        <v>1</v>
      </c>
    </row>
    <row r="3310" spans="1:22" x14ac:dyDescent="0.25">
      <c r="A3310">
        <v>40</v>
      </c>
      <c r="B3310" t="s">
        <v>21</v>
      </c>
      <c r="C3310" t="s">
        <v>22</v>
      </c>
      <c r="D3310" t="s">
        <v>30</v>
      </c>
      <c r="E3310">
        <v>8</v>
      </c>
      <c r="F3310">
        <v>3</v>
      </c>
      <c r="G3310" t="s">
        <v>46</v>
      </c>
      <c r="H3310">
        <v>3847</v>
      </c>
      <c r="I3310" t="s">
        <v>25</v>
      </c>
      <c r="J3310">
        <v>2</v>
      </c>
      <c r="K3310" t="s">
        <v>26</v>
      </c>
      <c r="L3310" t="s">
        <v>32</v>
      </c>
      <c r="M3310">
        <v>24040</v>
      </c>
      <c r="N3310">
        <v>6</v>
      </c>
      <c r="O3310">
        <v>17</v>
      </c>
      <c r="P3310">
        <v>0</v>
      </c>
      <c r="Q3310">
        <v>18</v>
      </c>
      <c r="R3310">
        <v>2</v>
      </c>
      <c r="S3310">
        <v>4</v>
      </c>
      <c r="T3310">
        <v>3</v>
      </c>
      <c r="U3310">
        <v>3</v>
      </c>
      <c r="V3310">
        <f>COUNTIF(tbl_General[EmployeeID],tbl_General[[#This Row],[EmployeeID]])</f>
        <v>1</v>
      </c>
    </row>
    <row r="3311" spans="1:22" x14ac:dyDescent="0.25">
      <c r="A3311">
        <v>34</v>
      </c>
      <c r="B3311" t="s">
        <v>28</v>
      </c>
      <c r="C3311" t="s">
        <v>36</v>
      </c>
      <c r="D3311" t="s">
        <v>30</v>
      </c>
      <c r="E3311">
        <v>27</v>
      </c>
      <c r="F3311">
        <v>2</v>
      </c>
      <c r="G3311" t="s">
        <v>24</v>
      </c>
      <c r="H3311">
        <v>1096</v>
      </c>
      <c r="I3311" t="s">
        <v>25</v>
      </c>
      <c r="J3311">
        <v>1</v>
      </c>
      <c r="K3311" t="s">
        <v>43</v>
      </c>
      <c r="L3311" t="s">
        <v>27</v>
      </c>
      <c r="M3311">
        <v>36920</v>
      </c>
      <c r="N3311">
        <v>1</v>
      </c>
      <c r="O3311">
        <v>12</v>
      </c>
      <c r="P3311">
        <v>1</v>
      </c>
      <c r="Q3311">
        <v>5</v>
      </c>
      <c r="R3311">
        <v>5</v>
      </c>
      <c r="S3311">
        <v>5</v>
      </c>
      <c r="T3311">
        <v>3</v>
      </c>
      <c r="U3311">
        <v>0</v>
      </c>
      <c r="V3311">
        <f>COUNTIF(tbl_General[EmployeeID],tbl_General[[#This Row],[EmployeeID]])</f>
        <v>1</v>
      </c>
    </row>
    <row r="3312" spans="1:22" x14ac:dyDescent="0.25">
      <c r="A3312">
        <v>34</v>
      </c>
      <c r="B3312" t="s">
        <v>28</v>
      </c>
      <c r="C3312" t="s">
        <v>36</v>
      </c>
      <c r="D3312" t="s">
        <v>30</v>
      </c>
      <c r="E3312">
        <v>27</v>
      </c>
      <c r="F3312">
        <v>2</v>
      </c>
      <c r="G3312" t="s">
        <v>24</v>
      </c>
      <c r="H3312">
        <v>2566</v>
      </c>
      <c r="I3312" t="s">
        <v>25</v>
      </c>
      <c r="J3312">
        <v>1</v>
      </c>
      <c r="K3312" t="s">
        <v>43</v>
      </c>
      <c r="L3312" t="s">
        <v>27</v>
      </c>
      <c r="M3312">
        <v>36920</v>
      </c>
      <c r="N3312">
        <v>1</v>
      </c>
      <c r="O3312">
        <v>12</v>
      </c>
      <c r="P3312">
        <v>1</v>
      </c>
      <c r="Q3312">
        <v>5</v>
      </c>
      <c r="R3312">
        <v>5</v>
      </c>
      <c r="S3312">
        <v>5</v>
      </c>
      <c r="T3312">
        <v>3</v>
      </c>
      <c r="U3312">
        <v>0</v>
      </c>
      <c r="V3312">
        <f>COUNTIF(tbl_General[EmployeeID],tbl_General[[#This Row],[EmployeeID]])</f>
        <v>1</v>
      </c>
    </row>
    <row r="3313" spans="1:22" x14ac:dyDescent="0.25">
      <c r="A3313">
        <v>34</v>
      </c>
      <c r="B3313" t="s">
        <v>28</v>
      </c>
      <c r="C3313" t="s">
        <v>36</v>
      </c>
      <c r="D3313" t="s">
        <v>30</v>
      </c>
      <c r="E3313">
        <v>27</v>
      </c>
      <c r="F3313">
        <v>2</v>
      </c>
      <c r="G3313" t="s">
        <v>24</v>
      </c>
      <c r="H3313">
        <v>4036</v>
      </c>
      <c r="I3313" t="s">
        <v>25</v>
      </c>
      <c r="J3313">
        <v>1</v>
      </c>
      <c r="K3313" t="s">
        <v>43</v>
      </c>
      <c r="L3313" t="s">
        <v>27</v>
      </c>
      <c r="M3313">
        <v>36920</v>
      </c>
      <c r="N3313">
        <v>1</v>
      </c>
      <c r="O3313">
        <v>12</v>
      </c>
      <c r="P3313">
        <v>1</v>
      </c>
      <c r="Q3313">
        <v>5</v>
      </c>
      <c r="R3313">
        <v>5</v>
      </c>
      <c r="S3313">
        <v>5</v>
      </c>
      <c r="T3313">
        <v>3</v>
      </c>
      <c r="U3313">
        <v>0</v>
      </c>
      <c r="V3313">
        <f>COUNTIF(tbl_General[EmployeeID],tbl_General[[#This Row],[EmployeeID]])</f>
        <v>1</v>
      </c>
    </row>
    <row r="3314" spans="1:22" x14ac:dyDescent="0.25">
      <c r="A3314">
        <v>26</v>
      </c>
      <c r="B3314" t="s">
        <v>21</v>
      </c>
      <c r="C3314" t="s">
        <v>29</v>
      </c>
      <c r="D3314" t="s">
        <v>30</v>
      </c>
      <c r="E3314">
        <v>9</v>
      </c>
      <c r="F3314">
        <v>3</v>
      </c>
      <c r="G3314" t="s">
        <v>24</v>
      </c>
      <c r="H3314">
        <v>27</v>
      </c>
      <c r="I3314" t="s">
        <v>25</v>
      </c>
      <c r="J3314">
        <v>1</v>
      </c>
      <c r="K3314" t="s">
        <v>44</v>
      </c>
      <c r="L3314" t="s">
        <v>27</v>
      </c>
      <c r="M3314">
        <v>162910</v>
      </c>
      <c r="N3314">
        <v>1</v>
      </c>
      <c r="O3314">
        <v>22</v>
      </c>
      <c r="P3314">
        <v>0</v>
      </c>
      <c r="Q3314">
        <v>5</v>
      </c>
      <c r="R3314">
        <v>3</v>
      </c>
      <c r="S3314">
        <v>5</v>
      </c>
      <c r="T3314">
        <v>3</v>
      </c>
      <c r="U3314">
        <v>3</v>
      </c>
      <c r="V3314">
        <f>COUNTIF(tbl_General[EmployeeID],tbl_General[[#This Row],[EmployeeID]])</f>
        <v>1</v>
      </c>
    </row>
    <row r="3315" spans="1:22" x14ac:dyDescent="0.25">
      <c r="A3315">
        <v>26</v>
      </c>
      <c r="B3315" t="s">
        <v>21</v>
      </c>
      <c r="C3315" t="s">
        <v>29</v>
      </c>
      <c r="D3315" t="s">
        <v>30</v>
      </c>
      <c r="E3315">
        <v>9</v>
      </c>
      <c r="F3315">
        <v>3</v>
      </c>
      <c r="G3315" t="s">
        <v>24</v>
      </c>
      <c r="H3315">
        <v>1497</v>
      </c>
      <c r="I3315" t="s">
        <v>25</v>
      </c>
      <c r="J3315">
        <v>1</v>
      </c>
      <c r="K3315" t="s">
        <v>44</v>
      </c>
      <c r="L3315" t="s">
        <v>27</v>
      </c>
      <c r="M3315">
        <v>162910</v>
      </c>
      <c r="N3315">
        <v>1</v>
      </c>
      <c r="O3315">
        <v>22</v>
      </c>
      <c r="P3315">
        <v>0</v>
      </c>
      <c r="Q3315">
        <v>5</v>
      </c>
      <c r="R3315">
        <v>3</v>
      </c>
      <c r="S3315">
        <v>5</v>
      </c>
      <c r="T3315">
        <v>3</v>
      </c>
      <c r="U3315">
        <v>3</v>
      </c>
      <c r="V3315">
        <f>COUNTIF(tbl_General[EmployeeID],tbl_General[[#This Row],[EmployeeID]])</f>
        <v>1</v>
      </c>
    </row>
    <row r="3316" spans="1:22" x14ac:dyDescent="0.25">
      <c r="A3316">
        <v>26</v>
      </c>
      <c r="B3316" t="s">
        <v>21</v>
      </c>
      <c r="C3316" t="s">
        <v>29</v>
      </c>
      <c r="D3316" t="s">
        <v>30</v>
      </c>
      <c r="E3316">
        <v>9</v>
      </c>
      <c r="F3316">
        <v>3</v>
      </c>
      <c r="G3316" t="s">
        <v>24</v>
      </c>
      <c r="H3316">
        <v>2967</v>
      </c>
      <c r="I3316" t="s">
        <v>25</v>
      </c>
      <c r="J3316">
        <v>1</v>
      </c>
      <c r="K3316" t="s">
        <v>44</v>
      </c>
      <c r="L3316" t="s">
        <v>27</v>
      </c>
      <c r="M3316">
        <v>162910</v>
      </c>
      <c r="N3316">
        <v>1</v>
      </c>
      <c r="O3316">
        <v>22</v>
      </c>
      <c r="P3316">
        <v>0</v>
      </c>
      <c r="Q3316">
        <v>5</v>
      </c>
      <c r="R3316">
        <v>3</v>
      </c>
      <c r="S3316">
        <v>5</v>
      </c>
      <c r="T3316">
        <v>3</v>
      </c>
      <c r="U3316">
        <v>3</v>
      </c>
      <c r="V3316">
        <f>COUNTIF(tbl_General[EmployeeID],tbl_General[[#This Row],[EmployeeID]])</f>
        <v>1</v>
      </c>
    </row>
    <row r="3317" spans="1:22" x14ac:dyDescent="0.25">
      <c r="A3317">
        <v>24</v>
      </c>
      <c r="B3317" t="s">
        <v>21</v>
      </c>
      <c r="C3317" t="s">
        <v>36</v>
      </c>
      <c r="D3317" t="s">
        <v>30</v>
      </c>
      <c r="E3317">
        <v>2</v>
      </c>
      <c r="F3317">
        <v>5</v>
      </c>
      <c r="G3317" t="s">
        <v>46</v>
      </c>
      <c r="H3317">
        <v>383</v>
      </c>
      <c r="I3317" t="s">
        <v>34</v>
      </c>
      <c r="J3317">
        <v>2</v>
      </c>
      <c r="K3317" t="s">
        <v>26</v>
      </c>
      <c r="L3317" t="s">
        <v>27</v>
      </c>
      <c r="M3317">
        <v>187220</v>
      </c>
      <c r="N3317">
        <v>0</v>
      </c>
      <c r="O3317">
        <v>22</v>
      </c>
      <c r="P3317">
        <v>1</v>
      </c>
      <c r="Q3317">
        <v>6</v>
      </c>
      <c r="R3317">
        <v>3</v>
      </c>
      <c r="S3317">
        <v>5</v>
      </c>
      <c r="T3317">
        <v>3</v>
      </c>
      <c r="U3317">
        <v>4</v>
      </c>
      <c r="V3317">
        <f>COUNTIF(tbl_General[EmployeeID],tbl_General[[#This Row],[EmployeeID]])</f>
        <v>1</v>
      </c>
    </row>
    <row r="3318" spans="1:22" x14ac:dyDescent="0.25">
      <c r="A3318">
        <v>24</v>
      </c>
      <c r="B3318" t="s">
        <v>21</v>
      </c>
      <c r="C3318" t="s">
        <v>36</v>
      </c>
      <c r="D3318" t="s">
        <v>30</v>
      </c>
      <c r="E3318">
        <v>2</v>
      </c>
      <c r="F3318">
        <v>5</v>
      </c>
      <c r="G3318" t="s">
        <v>46</v>
      </c>
      <c r="H3318">
        <v>1853</v>
      </c>
      <c r="I3318" t="s">
        <v>34</v>
      </c>
      <c r="J3318">
        <v>2</v>
      </c>
      <c r="K3318" t="s">
        <v>26</v>
      </c>
      <c r="L3318" t="s">
        <v>27</v>
      </c>
      <c r="M3318">
        <v>187220</v>
      </c>
      <c r="N3318">
        <v>0</v>
      </c>
      <c r="O3318">
        <v>22</v>
      </c>
      <c r="P3318">
        <v>1</v>
      </c>
      <c r="Q3318">
        <v>6</v>
      </c>
      <c r="R3318">
        <v>3</v>
      </c>
      <c r="S3318">
        <v>5</v>
      </c>
      <c r="T3318">
        <v>3</v>
      </c>
      <c r="U3318">
        <v>4</v>
      </c>
      <c r="V3318">
        <f>COUNTIF(tbl_General[EmployeeID],tbl_General[[#This Row],[EmployeeID]])</f>
        <v>1</v>
      </c>
    </row>
    <row r="3319" spans="1:22" x14ac:dyDescent="0.25">
      <c r="A3319">
        <v>24</v>
      </c>
      <c r="B3319" t="s">
        <v>21</v>
      </c>
      <c r="C3319" t="s">
        <v>36</v>
      </c>
      <c r="D3319" t="s">
        <v>30</v>
      </c>
      <c r="E3319">
        <v>2</v>
      </c>
      <c r="F3319">
        <v>5</v>
      </c>
      <c r="G3319" t="s">
        <v>46</v>
      </c>
      <c r="H3319">
        <v>3323</v>
      </c>
      <c r="I3319" t="s">
        <v>34</v>
      </c>
      <c r="J3319">
        <v>2</v>
      </c>
      <c r="K3319" t="s">
        <v>26</v>
      </c>
      <c r="L3319" t="s">
        <v>27</v>
      </c>
      <c r="M3319">
        <v>187220</v>
      </c>
      <c r="N3319">
        <v>0</v>
      </c>
      <c r="O3319">
        <v>22</v>
      </c>
      <c r="P3319">
        <v>1</v>
      </c>
      <c r="Q3319">
        <v>6</v>
      </c>
      <c r="R3319">
        <v>3</v>
      </c>
      <c r="S3319">
        <v>5</v>
      </c>
      <c r="T3319">
        <v>3</v>
      </c>
      <c r="U3319">
        <v>4</v>
      </c>
      <c r="V3319">
        <f>COUNTIF(tbl_General[EmployeeID],tbl_General[[#This Row],[EmployeeID]])</f>
        <v>1</v>
      </c>
    </row>
    <row r="3320" spans="1:22" x14ac:dyDescent="0.25">
      <c r="A3320">
        <v>28</v>
      </c>
      <c r="B3320" t="s">
        <v>21</v>
      </c>
      <c r="C3320" t="s">
        <v>22</v>
      </c>
      <c r="D3320" t="s">
        <v>30</v>
      </c>
      <c r="E3320">
        <v>6</v>
      </c>
      <c r="F3320">
        <v>3</v>
      </c>
      <c r="G3320" t="s">
        <v>46</v>
      </c>
      <c r="H3320">
        <v>611</v>
      </c>
      <c r="I3320" t="s">
        <v>34</v>
      </c>
      <c r="J3320">
        <v>2</v>
      </c>
      <c r="K3320" t="s">
        <v>31</v>
      </c>
      <c r="L3320" t="s">
        <v>27</v>
      </c>
      <c r="M3320">
        <v>23510</v>
      </c>
      <c r="N3320">
        <v>1</v>
      </c>
      <c r="O3320">
        <v>16</v>
      </c>
      <c r="P3320">
        <v>0</v>
      </c>
      <c r="Q3320">
        <v>6</v>
      </c>
      <c r="R3320">
        <v>4</v>
      </c>
      <c r="S3320">
        <v>6</v>
      </c>
      <c r="T3320">
        <v>3</v>
      </c>
      <c r="U3320">
        <v>3</v>
      </c>
      <c r="V3320">
        <f>COUNTIF(tbl_General[EmployeeID],tbl_General[[#This Row],[EmployeeID]])</f>
        <v>1</v>
      </c>
    </row>
    <row r="3321" spans="1:22" x14ac:dyDescent="0.25">
      <c r="A3321">
        <v>28</v>
      </c>
      <c r="B3321" t="s">
        <v>21</v>
      </c>
      <c r="C3321" t="s">
        <v>22</v>
      </c>
      <c r="D3321" t="s">
        <v>30</v>
      </c>
      <c r="E3321">
        <v>6</v>
      </c>
      <c r="F3321">
        <v>3</v>
      </c>
      <c r="G3321" t="s">
        <v>46</v>
      </c>
      <c r="H3321">
        <v>2081</v>
      </c>
      <c r="I3321" t="s">
        <v>34</v>
      </c>
      <c r="J3321">
        <v>2</v>
      </c>
      <c r="K3321" t="s">
        <v>31</v>
      </c>
      <c r="L3321" t="s">
        <v>27</v>
      </c>
      <c r="M3321">
        <v>23510</v>
      </c>
      <c r="N3321">
        <v>1</v>
      </c>
      <c r="O3321">
        <v>16</v>
      </c>
      <c r="P3321">
        <v>0</v>
      </c>
      <c r="Q3321">
        <v>6</v>
      </c>
      <c r="R3321">
        <v>4</v>
      </c>
      <c r="S3321">
        <v>6</v>
      </c>
      <c r="T3321">
        <v>3</v>
      </c>
      <c r="U3321">
        <v>3</v>
      </c>
      <c r="V3321">
        <f>COUNTIF(tbl_General[EmployeeID],tbl_General[[#This Row],[EmployeeID]])</f>
        <v>1</v>
      </c>
    </row>
    <row r="3322" spans="1:22" x14ac:dyDescent="0.25">
      <c r="A3322">
        <v>28</v>
      </c>
      <c r="B3322" t="s">
        <v>21</v>
      </c>
      <c r="C3322" t="s">
        <v>22</v>
      </c>
      <c r="D3322" t="s">
        <v>30</v>
      </c>
      <c r="E3322">
        <v>6</v>
      </c>
      <c r="F3322">
        <v>3</v>
      </c>
      <c r="G3322" t="s">
        <v>46</v>
      </c>
      <c r="H3322">
        <v>3551</v>
      </c>
      <c r="I3322" t="s">
        <v>34</v>
      </c>
      <c r="J3322">
        <v>2</v>
      </c>
      <c r="K3322" t="s">
        <v>31</v>
      </c>
      <c r="L3322" t="s">
        <v>27</v>
      </c>
      <c r="M3322">
        <v>23510</v>
      </c>
      <c r="N3322">
        <v>1</v>
      </c>
      <c r="O3322">
        <v>16</v>
      </c>
      <c r="P3322">
        <v>0</v>
      </c>
      <c r="Q3322">
        <v>6</v>
      </c>
      <c r="R3322">
        <v>4</v>
      </c>
      <c r="S3322">
        <v>6</v>
      </c>
      <c r="T3322">
        <v>3</v>
      </c>
      <c r="U3322">
        <v>3</v>
      </c>
      <c r="V3322">
        <f>COUNTIF(tbl_General[EmployeeID],tbl_General[[#This Row],[EmployeeID]])</f>
        <v>1</v>
      </c>
    </row>
    <row r="3323" spans="1:22" x14ac:dyDescent="0.25">
      <c r="A3323">
        <v>42</v>
      </c>
      <c r="B3323" t="s">
        <v>21</v>
      </c>
      <c r="C3323" t="s">
        <v>36</v>
      </c>
      <c r="D3323" t="s">
        <v>30</v>
      </c>
      <c r="E3323">
        <v>11</v>
      </c>
      <c r="F3323">
        <v>3</v>
      </c>
      <c r="G3323" t="s">
        <v>38</v>
      </c>
      <c r="H3323">
        <v>1063</v>
      </c>
      <c r="I3323" t="s">
        <v>34</v>
      </c>
      <c r="J3323">
        <v>1</v>
      </c>
      <c r="K3323" t="s">
        <v>44</v>
      </c>
      <c r="L3323" t="s">
        <v>27</v>
      </c>
      <c r="M3323">
        <v>178560</v>
      </c>
      <c r="N3323">
        <v>3</v>
      </c>
      <c r="O3323">
        <v>18</v>
      </c>
      <c r="P3323">
        <v>0</v>
      </c>
      <c r="Q3323">
        <v>10</v>
      </c>
      <c r="R3323">
        <v>2</v>
      </c>
      <c r="S3323">
        <v>6</v>
      </c>
      <c r="T3323">
        <v>3</v>
      </c>
      <c r="U3323">
        <v>3</v>
      </c>
      <c r="V3323">
        <f>COUNTIF(tbl_General[EmployeeID],tbl_General[[#This Row],[EmployeeID]])</f>
        <v>1</v>
      </c>
    </row>
    <row r="3324" spans="1:22" x14ac:dyDescent="0.25">
      <c r="A3324">
        <v>42</v>
      </c>
      <c r="B3324" t="s">
        <v>21</v>
      </c>
      <c r="C3324" t="s">
        <v>36</v>
      </c>
      <c r="D3324" t="s">
        <v>30</v>
      </c>
      <c r="E3324">
        <v>11</v>
      </c>
      <c r="F3324">
        <v>3</v>
      </c>
      <c r="G3324" t="s">
        <v>38</v>
      </c>
      <c r="H3324">
        <v>2533</v>
      </c>
      <c r="I3324" t="s">
        <v>34</v>
      </c>
      <c r="J3324">
        <v>1</v>
      </c>
      <c r="K3324" t="s">
        <v>44</v>
      </c>
      <c r="L3324" t="s">
        <v>27</v>
      </c>
      <c r="M3324">
        <v>178560</v>
      </c>
      <c r="N3324">
        <v>3</v>
      </c>
      <c r="O3324">
        <v>18</v>
      </c>
      <c r="P3324">
        <v>0</v>
      </c>
      <c r="Q3324">
        <v>10</v>
      </c>
      <c r="R3324">
        <v>2</v>
      </c>
      <c r="S3324">
        <v>6</v>
      </c>
      <c r="T3324">
        <v>3</v>
      </c>
      <c r="U3324">
        <v>3</v>
      </c>
      <c r="V3324">
        <f>COUNTIF(tbl_General[EmployeeID],tbl_General[[#This Row],[EmployeeID]])</f>
        <v>1</v>
      </c>
    </row>
    <row r="3325" spans="1:22" x14ac:dyDescent="0.25">
      <c r="A3325">
        <v>42</v>
      </c>
      <c r="B3325" t="s">
        <v>21</v>
      </c>
      <c r="C3325" t="s">
        <v>36</v>
      </c>
      <c r="D3325" t="s">
        <v>30</v>
      </c>
      <c r="E3325">
        <v>11</v>
      </c>
      <c r="F3325">
        <v>3</v>
      </c>
      <c r="G3325" t="s">
        <v>38</v>
      </c>
      <c r="H3325">
        <v>4003</v>
      </c>
      <c r="I3325" t="s">
        <v>34</v>
      </c>
      <c r="J3325">
        <v>1</v>
      </c>
      <c r="K3325" t="s">
        <v>44</v>
      </c>
      <c r="L3325" t="s">
        <v>27</v>
      </c>
      <c r="M3325">
        <v>178560</v>
      </c>
      <c r="N3325">
        <v>3</v>
      </c>
      <c r="O3325">
        <v>18</v>
      </c>
      <c r="P3325">
        <v>0</v>
      </c>
      <c r="Q3325">
        <v>10</v>
      </c>
      <c r="R3325">
        <v>2</v>
      </c>
      <c r="S3325">
        <v>6</v>
      </c>
      <c r="T3325">
        <v>3</v>
      </c>
      <c r="U3325">
        <v>3</v>
      </c>
      <c r="V3325">
        <f>COUNTIF(tbl_General[EmployeeID],tbl_General[[#This Row],[EmployeeID]])</f>
        <v>1</v>
      </c>
    </row>
    <row r="3326" spans="1:22" x14ac:dyDescent="0.25">
      <c r="A3326">
        <v>41</v>
      </c>
      <c r="B3326" t="s">
        <v>21</v>
      </c>
      <c r="C3326" t="s">
        <v>29</v>
      </c>
      <c r="D3326" t="s">
        <v>30</v>
      </c>
      <c r="E3326">
        <v>1</v>
      </c>
      <c r="F3326">
        <v>3</v>
      </c>
      <c r="G3326" t="s">
        <v>24</v>
      </c>
      <c r="H3326">
        <v>731</v>
      </c>
      <c r="I3326" t="s">
        <v>34</v>
      </c>
      <c r="J3326">
        <v>4</v>
      </c>
      <c r="K3326" t="s">
        <v>35</v>
      </c>
      <c r="L3326" t="s">
        <v>41</v>
      </c>
      <c r="M3326">
        <v>191410</v>
      </c>
      <c r="N3326">
        <v>3</v>
      </c>
      <c r="O3326">
        <v>12</v>
      </c>
      <c r="P3326">
        <v>1</v>
      </c>
      <c r="Q3326">
        <v>12</v>
      </c>
      <c r="R3326">
        <v>2</v>
      </c>
      <c r="S3326">
        <v>6</v>
      </c>
      <c r="T3326">
        <v>3</v>
      </c>
      <c r="U3326">
        <v>3</v>
      </c>
      <c r="V3326">
        <f>COUNTIF(tbl_General[EmployeeID],tbl_General[[#This Row],[EmployeeID]])</f>
        <v>1</v>
      </c>
    </row>
    <row r="3327" spans="1:22" x14ac:dyDescent="0.25">
      <c r="A3327">
        <v>41</v>
      </c>
      <c r="B3327" t="s">
        <v>21</v>
      </c>
      <c r="C3327" t="s">
        <v>29</v>
      </c>
      <c r="D3327" t="s">
        <v>30</v>
      </c>
      <c r="E3327">
        <v>1</v>
      </c>
      <c r="F3327">
        <v>3</v>
      </c>
      <c r="G3327" t="s">
        <v>24</v>
      </c>
      <c r="H3327">
        <v>2201</v>
      </c>
      <c r="I3327" t="s">
        <v>34</v>
      </c>
      <c r="J3327">
        <v>4</v>
      </c>
      <c r="K3327" t="s">
        <v>35</v>
      </c>
      <c r="L3327" t="s">
        <v>41</v>
      </c>
      <c r="M3327">
        <v>191410</v>
      </c>
      <c r="N3327">
        <v>3</v>
      </c>
      <c r="O3327">
        <v>12</v>
      </c>
      <c r="P3327">
        <v>1</v>
      </c>
      <c r="Q3327">
        <v>12</v>
      </c>
      <c r="R3327">
        <v>2</v>
      </c>
      <c r="S3327">
        <v>6</v>
      </c>
      <c r="T3327">
        <v>3</v>
      </c>
      <c r="U3327">
        <v>3</v>
      </c>
      <c r="V3327">
        <f>COUNTIF(tbl_General[EmployeeID],tbl_General[[#This Row],[EmployeeID]])</f>
        <v>1</v>
      </c>
    </row>
    <row r="3328" spans="1:22" x14ac:dyDescent="0.25">
      <c r="A3328">
        <v>41</v>
      </c>
      <c r="B3328" t="s">
        <v>21</v>
      </c>
      <c r="C3328" t="s">
        <v>29</v>
      </c>
      <c r="D3328" t="s">
        <v>30</v>
      </c>
      <c r="E3328">
        <v>1</v>
      </c>
      <c r="F3328">
        <v>3</v>
      </c>
      <c r="G3328" t="s">
        <v>24</v>
      </c>
      <c r="H3328">
        <v>3671</v>
      </c>
      <c r="I3328" t="s">
        <v>34</v>
      </c>
      <c r="J3328">
        <v>4</v>
      </c>
      <c r="K3328" t="s">
        <v>35</v>
      </c>
      <c r="L3328" t="s">
        <v>41</v>
      </c>
      <c r="M3328">
        <v>191410</v>
      </c>
      <c r="N3328">
        <v>3</v>
      </c>
      <c r="O3328">
        <v>12</v>
      </c>
      <c r="P3328">
        <v>1</v>
      </c>
      <c r="Q3328">
        <v>12</v>
      </c>
      <c r="R3328">
        <v>2</v>
      </c>
      <c r="S3328">
        <v>6</v>
      </c>
      <c r="T3328">
        <v>3</v>
      </c>
      <c r="U3328">
        <v>3</v>
      </c>
      <c r="V3328">
        <f>COUNTIF(tbl_General[EmployeeID],tbl_General[[#This Row],[EmployeeID]])</f>
        <v>1</v>
      </c>
    </row>
    <row r="3329" spans="1:22" x14ac:dyDescent="0.25">
      <c r="A3329">
        <v>32</v>
      </c>
      <c r="B3329" t="s">
        <v>21</v>
      </c>
      <c r="C3329" t="s">
        <v>29</v>
      </c>
      <c r="D3329" t="s">
        <v>30</v>
      </c>
      <c r="E3329">
        <v>9</v>
      </c>
      <c r="F3329">
        <v>2</v>
      </c>
      <c r="G3329" t="s">
        <v>38</v>
      </c>
      <c r="H3329">
        <v>1218</v>
      </c>
      <c r="I3329" t="s">
        <v>25</v>
      </c>
      <c r="J3329">
        <v>2</v>
      </c>
      <c r="K3329" t="s">
        <v>31</v>
      </c>
      <c r="L3329" t="s">
        <v>32</v>
      </c>
      <c r="M3329">
        <v>35000</v>
      </c>
      <c r="N3329">
        <v>0</v>
      </c>
      <c r="O3329">
        <v>16</v>
      </c>
      <c r="P3329">
        <v>1</v>
      </c>
      <c r="Q3329">
        <v>8</v>
      </c>
      <c r="R3329">
        <v>2</v>
      </c>
      <c r="S3329">
        <v>7</v>
      </c>
      <c r="T3329">
        <v>3</v>
      </c>
      <c r="U3329">
        <v>6</v>
      </c>
      <c r="V3329">
        <f>COUNTIF(tbl_General[EmployeeID],tbl_General[[#This Row],[EmployeeID]])</f>
        <v>1</v>
      </c>
    </row>
    <row r="3330" spans="1:22" x14ac:dyDescent="0.25">
      <c r="A3330">
        <v>32</v>
      </c>
      <c r="B3330" t="s">
        <v>21</v>
      </c>
      <c r="C3330" t="s">
        <v>29</v>
      </c>
      <c r="D3330" t="s">
        <v>30</v>
      </c>
      <c r="E3330">
        <v>9</v>
      </c>
      <c r="F3330">
        <v>2</v>
      </c>
      <c r="G3330" t="s">
        <v>38</v>
      </c>
      <c r="H3330">
        <v>2688</v>
      </c>
      <c r="I3330" t="s">
        <v>25</v>
      </c>
      <c r="J3330">
        <v>2</v>
      </c>
      <c r="K3330" t="s">
        <v>31</v>
      </c>
      <c r="L3330" t="s">
        <v>32</v>
      </c>
      <c r="M3330">
        <v>35000</v>
      </c>
      <c r="N3330">
        <v>0</v>
      </c>
      <c r="O3330">
        <v>16</v>
      </c>
      <c r="P3330">
        <v>1</v>
      </c>
      <c r="Q3330">
        <v>8</v>
      </c>
      <c r="R3330">
        <v>2</v>
      </c>
      <c r="S3330">
        <v>7</v>
      </c>
      <c r="T3330">
        <v>3</v>
      </c>
      <c r="U3330">
        <v>6</v>
      </c>
      <c r="V3330">
        <f>COUNTIF(tbl_General[EmployeeID],tbl_General[[#This Row],[EmployeeID]])</f>
        <v>1</v>
      </c>
    </row>
    <row r="3331" spans="1:22" x14ac:dyDescent="0.25">
      <c r="A3331">
        <v>32</v>
      </c>
      <c r="B3331" t="s">
        <v>21</v>
      </c>
      <c r="C3331" t="s">
        <v>29</v>
      </c>
      <c r="D3331" t="s">
        <v>30</v>
      </c>
      <c r="E3331">
        <v>9</v>
      </c>
      <c r="F3331">
        <v>2</v>
      </c>
      <c r="G3331" t="s">
        <v>38</v>
      </c>
      <c r="H3331">
        <v>4158</v>
      </c>
      <c r="I3331" t="s">
        <v>25</v>
      </c>
      <c r="J3331">
        <v>2</v>
      </c>
      <c r="K3331" t="s">
        <v>31</v>
      </c>
      <c r="L3331" t="s">
        <v>32</v>
      </c>
      <c r="M3331">
        <v>35000</v>
      </c>
      <c r="N3331">
        <v>0</v>
      </c>
      <c r="O3331">
        <v>16</v>
      </c>
      <c r="P3331">
        <v>1</v>
      </c>
      <c r="Q3331">
        <v>8</v>
      </c>
      <c r="R3331">
        <v>2</v>
      </c>
      <c r="S3331">
        <v>7</v>
      </c>
      <c r="T3331">
        <v>3</v>
      </c>
      <c r="U3331">
        <v>6</v>
      </c>
      <c r="V3331">
        <f>COUNTIF(tbl_General[EmployeeID],tbl_General[[#This Row],[EmployeeID]])</f>
        <v>1</v>
      </c>
    </row>
    <row r="3332" spans="1:22" x14ac:dyDescent="0.25">
      <c r="A3332">
        <v>28</v>
      </c>
      <c r="B3332" t="s">
        <v>28</v>
      </c>
      <c r="C3332" t="s">
        <v>22</v>
      </c>
      <c r="D3332" t="s">
        <v>23</v>
      </c>
      <c r="E3332">
        <v>2</v>
      </c>
      <c r="F3332">
        <v>4</v>
      </c>
      <c r="G3332" t="s">
        <v>24</v>
      </c>
      <c r="H3332">
        <v>283</v>
      </c>
      <c r="I3332" t="s">
        <v>34</v>
      </c>
      <c r="J3332">
        <v>3</v>
      </c>
      <c r="K3332" t="s">
        <v>31</v>
      </c>
      <c r="L3332" t="s">
        <v>32</v>
      </c>
      <c r="M3332">
        <v>20750</v>
      </c>
      <c r="N3332">
        <v>7</v>
      </c>
      <c r="O3332">
        <v>18</v>
      </c>
      <c r="P3332">
        <v>3</v>
      </c>
      <c r="Q3332">
        <v>10</v>
      </c>
      <c r="R3332">
        <v>0</v>
      </c>
      <c r="S3332">
        <v>7</v>
      </c>
      <c r="T3332">
        <v>3</v>
      </c>
      <c r="U3332">
        <v>7</v>
      </c>
      <c r="V3332">
        <f>COUNTIF(tbl_General[EmployeeID],tbl_General[[#This Row],[EmployeeID]])</f>
        <v>1</v>
      </c>
    </row>
    <row r="3333" spans="1:22" x14ac:dyDescent="0.25">
      <c r="A3333">
        <v>28</v>
      </c>
      <c r="B3333" t="s">
        <v>28</v>
      </c>
      <c r="C3333" t="s">
        <v>22</v>
      </c>
      <c r="D3333" t="s">
        <v>23</v>
      </c>
      <c r="E3333">
        <v>2</v>
      </c>
      <c r="F3333">
        <v>4</v>
      </c>
      <c r="G3333" t="s">
        <v>24</v>
      </c>
      <c r="H3333">
        <v>1753</v>
      </c>
      <c r="I3333" t="s">
        <v>34</v>
      </c>
      <c r="J3333">
        <v>3</v>
      </c>
      <c r="K3333" t="s">
        <v>31</v>
      </c>
      <c r="L3333" t="s">
        <v>32</v>
      </c>
      <c r="M3333">
        <v>20750</v>
      </c>
      <c r="N3333">
        <v>7</v>
      </c>
      <c r="O3333">
        <v>18</v>
      </c>
      <c r="P3333">
        <v>3</v>
      </c>
      <c r="Q3333">
        <v>10</v>
      </c>
      <c r="R3333">
        <v>0</v>
      </c>
      <c r="S3333">
        <v>7</v>
      </c>
      <c r="T3333">
        <v>3</v>
      </c>
      <c r="U3333">
        <v>7</v>
      </c>
      <c r="V3333">
        <f>COUNTIF(tbl_General[EmployeeID],tbl_General[[#This Row],[EmployeeID]])</f>
        <v>1</v>
      </c>
    </row>
    <row r="3334" spans="1:22" x14ac:dyDescent="0.25">
      <c r="A3334">
        <v>28</v>
      </c>
      <c r="B3334" t="s">
        <v>28</v>
      </c>
      <c r="C3334" t="s">
        <v>22</v>
      </c>
      <c r="D3334" t="s">
        <v>23</v>
      </c>
      <c r="E3334">
        <v>2</v>
      </c>
      <c r="F3334">
        <v>4</v>
      </c>
      <c r="G3334" t="s">
        <v>24</v>
      </c>
      <c r="H3334">
        <v>3223</v>
      </c>
      <c r="I3334" t="s">
        <v>34</v>
      </c>
      <c r="J3334">
        <v>3</v>
      </c>
      <c r="K3334" t="s">
        <v>31</v>
      </c>
      <c r="L3334" t="s">
        <v>32</v>
      </c>
      <c r="M3334">
        <v>20750</v>
      </c>
      <c r="N3334">
        <v>7</v>
      </c>
      <c r="O3334">
        <v>18</v>
      </c>
      <c r="P3334">
        <v>3</v>
      </c>
      <c r="Q3334">
        <v>10</v>
      </c>
      <c r="R3334">
        <v>0</v>
      </c>
      <c r="S3334">
        <v>7</v>
      </c>
      <c r="T3334">
        <v>3</v>
      </c>
      <c r="U3334">
        <v>7</v>
      </c>
      <c r="V3334">
        <f>COUNTIF(tbl_General[EmployeeID],tbl_General[[#This Row],[EmployeeID]])</f>
        <v>1</v>
      </c>
    </row>
    <row r="3335" spans="1:22" x14ac:dyDescent="0.25">
      <c r="A3335">
        <v>40</v>
      </c>
      <c r="B3335" t="s">
        <v>21</v>
      </c>
      <c r="C3335" t="s">
        <v>22</v>
      </c>
      <c r="D3335" t="s">
        <v>30</v>
      </c>
      <c r="E3335">
        <v>23</v>
      </c>
      <c r="F3335">
        <v>3</v>
      </c>
      <c r="G3335" t="s">
        <v>38</v>
      </c>
      <c r="H3335">
        <v>1416</v>
      </c>
      <c r="I3335" t="s">
        <v>25</v>
      </c>
      <c r="J3335">
        <v>1</v>
      </c>
      <c r="K3335" t="s">
        <v>40</v>
      </c>
      <c r="L3335" t="s">
        <v>27</v>
      </c>
      <c r="M3335">
        <v>45020</v>
      </c>
      <c r="N3335">
        <v>8</v>
      </c>
      <c r="O3335">
        <v>12</v>
      </c>
      <c r="P3335">
        <v>2</v>
      </c>
      <c r="Q3335">
        <v>15</v>
      </c>
      <c r="R3335">
        <v>0</v>
      </c>
      <c r="S3335">
        <v>7</v>
      </c>
      <c r="T3335">
        <v>3</v>
      </c>
      <c r="U3335">
        <v>7</v>
      </c>
      <c r="V3335">
        <f>COUNTIF(tbl_General[EmployeeID],tbl_General[[#This Row],[EmployeeID]])</f>
        <v>1</v>
      </c>
    </row>
    <row r="3336" spans="1:22" x14ac:dyDescent="0.25">
      <c r="A3336">
        <v>40</v>
      </c>
      <c r="B3336" t="s">
        <v>21</v>
      </c>
      <c r="C3336" t="s">
        <v>22</v>
      </c>
      <c r="D3336" t="s">
        <v>30</v>
      </c>
      <c r="E3336">
        <v>23</v>
      </c>
      <c r="F3336">
        <v>3</v>
      </c>
      <c r="G3336" t="s">
        <v>38</v>
      </c>
      <c r="H3336">
        <v>2886</v>
      </c>
      <c r="I3336" t="s">
        <v>25</v>
      </c>
      <c r="J3336">
        <v>1</v>
      </c>
      <c r="K3336" t="s">
        <v>40</v>
      </c>
      <c r="L3336" t="s">
        <v>27</v>
      </c>
      <c r="M3336">
        <v>45020</v>
      </c>
      <c r="N3336">
        <v>8</v>
      </c>
      <c r="O3336">
        <v>12</v>
      </c>
      <c r="P3336">
        <v>2</v>
      </c>
      <c r="Q3336">
        <v>15</v>
      </c>
      <c r="R3336">
        <v>0</v>
      </c>
      <c r="S3336">
        <v>7</v>
      </c>
      <c r="T3336">
        <v>3</v>
      </c>
      <c r="U3336">
        <v>7</v>
      </c>
      <c r="V3336">
        <f>COUNTIF(tbl_General[EmployeeID],tbl_General[[#This Row],[EmployeeID]])</f>
        <v>1</v>
      </c>
    </row>
    <row r="3337" spans="1:22" x14ac:dyDescent="0.25">
      <c r="A3337">
        <v>40</v>
      </c>
      <c r="B3337" t="s">
        <v>21</v>
      </c>
      <c r="C3337" t="s">
        <v>22</v>
      </c>
      <c r="D3337" t="s">
        <v>30</v>
      </c>
      <c r="E3337">
        <v>23</v>
      </c>
      <c r="F3337">
        <v>3</v>
      </c>
      <c r="G3337" t="s">
        <v>38</v>
      </c>
      <c r="H3337">
        <v>4356</v>
      </c>
      <c r="I3337" t="s">
        <v>25</v>
      </c>
      <c r="J3337">
        <v>1</v>
      </c>
      <c r="K3337" t="s">
        <v>40</v>
      </c>
      <c r="L3337" t="s">
        <v>27</v>
      </c>
      <c r="M3337">
        <v>45020</v>
      </c>
      <c r="N3337">
        <v>8</v>
      </c>
      <c r="O3337">
        <v>12</v>
      </c>
      <c r="P3337">
        <v>2</v>
      </c>
      <c r="Q3337">
        <v>15</v>
      </c>
      <c r="R3337">
        <v>0</v>
      </c>
      <c r="S3337">
        <v>7</v>
      </c>
      <c r="T3337">
        <v>3</v>
      </c>
      <c r="U3337">
        <v>7</v>
      </c>
      <c r="V3337">
        <f>COUNTIF(tbl_General[EmployeeID],tbl_General[[#This Row],[EmployeeID]])</f>
        <v>1</v>
      </c>
    </row>
    <row r="3338" spans="1:22" x14ac:dyDescent="0.25">
      <c r="A3338">
        <v>33</v>
      </c>
      <c r="B3338" t="s">
        <v>21</v>
      </c>
      <c r="C3338" t="s">
        <v>29</v>
      </c>
      <c r="D3338" t="s">
        <v>30</v>
      </c>
      <c r="E3338">
        <v>10</v>
      </c>
      <c r="F3338">
        <v>2</v>
      </c>
      <c r="G3338" t="s">
        <v>38</v>
      </c>
      <c r="H3338">
        <v>1216</v>
      </c>
      <c r="I3338" t="s">
        <v>34</v>
      </c>
      <c r="J3338">
        <v>2</v>
      </c>
      <c r="K3338" t="s">
        <v>31</v>
      </c>
      <c r="L3338" t="s">
        <v>27</v>
      </c>
      <c r="M3338">
        <v>34200</v>
      </c>
      <c r="N3338">
        <v>1</v>
      </c>
      <c r="O3338">
        <v>14</v>
      </c>
      <c r="P3338">
        <v>0</v>
      </c>
      <c r="Q3338">
        <v>8</v>
      </c>
      <c r="R3338">
        <v>3</v>
      </c>
      <c r="S3338">
        <v>8</v>
      </c>
      <c r="T3338">
        <v>3</v>
      </c>
      <c r="U3338">
        <v>0</v>
      </c>
      <c r="V3338">
        <f>COUNTIF(tbl_General[EmployeeID],tbl_General[[#This Row],[EmployeeID]])</f>
        <v>1</v>
      </c>
    </row>
    <row r="3339" spans="1:22" x14ac:dyDescent="0.25">
      <c r="A3339">
        <v>33</v>
      </c>
      <c r="B3339" t="s">
        <v>21</v>
      </c>
      <c r="C3339" t="s">
        <v>29</v>
      </c>
      <c r="D3339" t="s">
        <v>30</v>
      </c>
      <c r="E3339">
        <v>10</v>
      </c>
      <c r="F3339">
        <v>2</v>
      </c>
      <c r="G3339" t="s">
        <v>38</v>
      </c>
      <c r="H3339">
        <v>2686</v>
      </c>
      <c r="I3339" t="s">
        <v>34</v>
      </c>
      <c r="J3339">
        <v>2</v>
      </c>
      <c r="K3339" t="s">
        <v>31</v>
      </c>
      <c r="L3339" t="s">
        <v>27</v>
      </c>
      <c r="M3339">
        <v>34200</v>
      </c>
      <c r="N3339">
        <v>1</v>
      </c>
      <c r="O3339">
        <v>14</v>
      </c>
      <c r="P3339">
        <v>0</v>
      </c>
      <c r="Q3339">
        <v>8</v>
      </c>
      <c r="R3339">
        <v>3</v>
      </c>
      <c r="S3339">
        <v>8</v>
      </c>
      <c r="T3339">
        <v>3</v>
      </c>
      <c r="U3339">
        <v>0</v>
      </c>
      <c r="V3339">
        <f>COUNTIF(tbl_General[EmployeeID],tbl_General[[#This Row],[EmployeeID]])</f>
        <v>1</v>
      </c>
    </row>
    <row r="3340" spans="1:22" x14ac:dyDescent="0.25">
      <c r="A3340">
        <v>33</v>
      </c>
      <c r="B3340" t="s">
        <v>21</v>
      </c>
      <c r="C3340" t="s">
        <v>29</v>
      </c>
      <c r="D3340" t="s">
        <v>30</v>
      </c>
      <c r="E3340">
        <v>10</v>
      </c>
      <c r="F3340">
        <v>2</v>
      </c>
      <c r="G3340" t="s">
        <v>38</v>
      </c>
      <c r="H3340">
        <v>4156</v>
      </c>
      <c r="I3340" t="s">
        <v>34</v>
      </c>
      <c r="J3340">
        <v>2</v>
      </c>
      <c r="K3340" t="s">
        <v>31</v>
      </c>
      <c r="L3340" t="s">
        <v>27</v>
      </c>
      <c r="M3340">
        <v>34200</v>
      </c>
      <c r="N3340">
        <v>1</v>
      </c>
      <c r="O3340">
        <v>14</v>
      </c>
      <c r="P3340">
        <v>0</v>
      </c>
      <c r="Q3340">
        <v>8</v>
      </c>
      <c r="R3340">
        <v>3</v>
      </c>
      <c r="S3340">
        <v>8</v>
      </c>
      <c r="T3340">
        <v>3</v>
      </c>
      <c r="U3340">
        <v>0</v>
      </c>
      <c r="V3340">
        <f>COUNTIF(tbl_General[EmployeeID],tbl_General[[#This Row],[EmployeeID]])</f>
        <v>1</v>
      </c>
    </row>
    <row r="3341" spans="1:22" x14ac:dyDescent="0.25">
      <c r="A3341">
        <v>40</v>
      </c>
      <c r="B3341" t="s">
        <v>21</v>
      </c>
      <c r="C3341" t="s">
        <v>29</v>
      </c>
      <c r="D3341" t="s">
        <v>30</v>
      </c>
      <c r="E3341">
        <v>10</v>
      </c>
      <c r="F3341">
        <v>4</v>
      </c>
      <c r="G3341" t="s">
        <v>38</v>
      </c>
      <c r="H3341">
        <v>325</v>
      </c>
      <c r="I3341" t="s">
        <v>34</v>
      </c>
      <c r="J3341">
        <v>2</v>
      </c>
      <c r="K3341" t="s">
        <v>42</v>
      </c>
      <c r="L3341" t="s">
        <v>27</v>
      </c>
      <c r="M3341">
        <v>65670</v>
      </c>
      <c r="N3341">
        <v>1</v>
      </c>
      <c r="O3341">
        <v>13</v>
      </c>
      <c r="P3341">
        <v>1</v>
      </c>
      <c r="Q3341">
        <v>8</v>
      </c>
      <c r="R3341">
        <v>3</v>
      </c>
      <c r="S3341">
        <v>8</v>
      </c>
      <c r="T3341">
        <v>3</v>
      </c>
      <c r="U3341">
        <v>7</v>
      </c>
      <c r="V3341">
        <f>COUNTIF(tbl_General[EmployeeID],tbl_General[[#This Row],[EmployeeID]])</f>
        <v>1</v>
      </c>
    </row>
    <row r="3342" spans="1:22" x14ac:dyDescent="0.25">
      <c r="A3342">
        <v>40</v>
      </c>
      <c r="B3342" t="s">
        <v>21</v>
      </c>
      <c r="C3342" t="s">
        <v>29</v>
      </c>
      <c r="D3342" t="s">
        <v>30</v>
      </c>
      <c r="E3342">
        <v>10</v>
      </c>
      <c r="F3342">
        <v>4</v>
      </c>
      <c r="G3342" t="s">
        <v>38</v>
      </c>
      <c r="H3342">
        <v>1795</v>
      </c>
      <c r="I3342" t="s">
        <v>34</v>
      </c>
      <c r="J3342">
        <v>2</v>
      </c>
      <c r="K3342" t="s">
        <v>42</v>
      </c>
      <c r="L3342" t="s">
        <v>27</v>
      </c>
      <c r="M3342">
        <v>65670</v>
      </c>
      <c r="N3342">
        <v>1</v>
      </c>
      <c r="O3342">
        <v>13</v>
      </c>
      <c r="P3342">
        <v>1</v>
      </c>
      <c r="Q3342">
        <v>8</v>
      </c>
      <c r="R3342">
        <v>3</v>
      </c>
      <c r="S3342">
        <v>8</v>
      </c>
      <c r="T3342">
        <v>3</v>
      </c>
      <c r="U3342">
        <v>7</v>
      </c>
      <c r="V3342">
        <f>COUNTIF(tbl_General[EmployeeID],tbl_General[[#This Row],[EmployeeID]])</f>
        <v>1</v>
      </c>
    </row>
    <row r="3343" spans="1:22" x14ac:dyDescent="0.25">
      <c r="A3343">
        <v>40</v>
      </c>
      <c r="B3343" t="s">
        <v>21</v>
      </c>
      <c r="C3343" t="s">
        <v>29</v>
      </c>
      <c r="D3343" t="s">
        <v>30</v>
      </c>
      <c r="E3343">
        <v>10</v>
      </c>
      <c r="F3343">
        <v>4</v>
      </c>
      <c r="G3343" t="s">
        <v>38</v>
      </c>
      <c r="H3343">
        <v>3265</v>
      </c>
      <c r="I3343" t="s">
        <v>34</v>
      </c>
      <c r="J3343">
        <v>2</v>
      </c>
      <c r="K3343" t="s">
        <v>42</v>
      </c>
      <c r="L3343" t="s">
        <v>27</v>
      </c>
      <c r="M3343">
        <v>65670</v>
      </c>
      <c r="N3343">
        <v>1</v>
      </c>
      <c r="O3343">
        <v>13</v>
      </c>
      <c r="P3343">
        <v>1</v>
      </c>
      <c r="Q3343">
        <v>8</v>
      </c>
      <c r="R3343">
        <v>3</v>
      </c>
      <c r="S3343">
        <v>8</v>
      </c>
      <c r="T3343">
        <v>3</v>
      </c>
      <c r="U3343">
        <v>7</v>
      </c>
      <c r="V3343">
        <f>COUNTIF(tbl_General[EmployeeID],tbl_General[[#This Row],[EmployeeID]])</f>
        <v>1</v>
      </c>
    </row>
    <row r="3344" spans="1:22" x14ac:dyDescent="0.25">
      <c r="A3344">
        <v>45</v>
      </c>
      <c r="B3344" t="s">
        <v>21</v>
      </c>
      <c r="C3344" t="s">
        <v>22</v>
      </c>
      <c r="D3344" t="s">
        <v>30</v>
      </c>
      <c r="E3344">
        <v>2</v>
      </c>
      <c r="F3344">
        <v>1</v>
      </c>
      <c r="G3344" t="s">
        <v>38</v>
      </c>
      <c r="H3344">
        <v>195</v>
      </c>
      <c r="I3344" t="s">
        <v>25</v>
      </c>
      <c r="J3344">
        <v>4</v>
      </c>
      <c r="K3344" t="s">
        <v>35</v>
      </c>
      <c r="L3344" t="s">
        <v>27</v>
      </c>
      <c r="M3344">
        <v>44040</v>
      </c>
      <c r="N3344">
        <v>0</v>
      </c>
      <c r="O3344">
        <v>23</v>
      </c>
      <c r="P3344">
        <v>0</v>
      </c>
      <c r="Q3344">
        <v>9</v>
      </c>
      <c r="R3344">
        <v>2</v>
      </c>
      <c r="S3344">
        <v>8</v>
      </c>
      <c r="T3344">
        <v>3</v>
      </c>
      <c r="U3344">
        <v>7</v>
      </c>
      <c r="V3344">
        <f>COUNTIF(tbl_General[EmployeeID],tbl_General[[#This Row],[EmployeeID]])</f>
        <v>1</v>
      </c>
    </row>
    <row r="3345" spans="1:22" x14ac:dyDescent="0.25">
      <c r="A3345">
        <v>45</v>
      </c>
      <c r="B3345" t="s">
        <v>21</v>
      </c>
      <c r="C3345" t="s">
        <v>22</v>
      </c>
      <c r="D3345" t="s">
        <v>30</v>
      </c>
      <c r="E3345">
        <v>2</v>
      </c>
      <c r="F3345">
        <v>1</v>
      </c>
      <c r="G3345" t="s">
        <v>38</v>
      </c>
      <c r="H3345">
        <v>1665</v>
      </c>
      <c r="I3345" t="s">
        <v>25</v>
      </c>
      <c r="J3345">
        <v>4</v>
      </c>
      <c r="K3345" t="s">
        <v>35</v>
      </c>
      <c r="L3345" t="s">
        <v>27</v>
      </c>
      <c r="M3345">
        <v>44040</v>
      </c>
      <c r="N3345">
        <v>0</v>
      </c>
      <c r="O3345">
        <v>23</v>
      </c>
      <c r="P3345">
        <v>0</v>
      </c>
      <c r="Q3345">
        <v>9</v>
      </c>
      <c r="R3345">
        <v>2</v>
      </c>
      <c r="S3345">
        <v>8</v>
      </c>
      <c r="T3345">
        <v>3</v>
      </c>
      <c r="U3345">
        <v>7</v>
      </c>
      <c r="V3345">
        <f>COUNTIF(tbl_General[EmployeeID],tbl_General[[#This Row],[EmployeeID]])</f>
        <v>1</v>
      </c>
    </row>
    <row r="3346" spans="1:22" x14ac:dyDescent="0.25">
      <c r="A3346">
        <v>45</v>
      </c>
      <c r="B3346" t="s">
        <v>21</v>
      </c>
      <c r="C3346" t="s">
        <v>22</v>
      </c>
      <c r="D3346" t="s">
        <v>30</v>
      </c>
      <c r="E3346">
        <v>2</v>
      </c>
      <c r="F3346">
        <v>1</v>
      </c>
      <c r="G3346" t="s">
        <v>38</v>
      </c>
      <c r="H3346">
        <v>3135</v>
      </c>
      <c r="I3346" t="s">
        <v>25</v>
      </c>
      <c r="J3346">
        <v>4</v>
      </c>
      <c r="K3346" t="s">
        <v>35</v>
      </c>
      <c r="L3346" t="s">
        <v>27</v>
      </c>
      <c r="M3346">
        <v>44040</v>
      </c>
      <c r="N3346">
        <v>0</v>
      </c>
      <c r="O3346">
        <v>23</v>
      </c>
      <c r="P3346">
        <v>0</v>
      </c>
      <c r="Q3346">
        <v>9</v>
      </c>
      <c r="R3346">
        <v>2</v>
      </c>
      <c r="S3346">
        <v>8</v>
      </c>
      <c r="T3346">
        <v>3</v>
      </c>
      <c r="U3346">
        <v>7</v>
      </c>
      <c r="V3346">
        <f>COUNTIF(tbl_General[EmployeeID],tbl_General[[#This Row],[EmployeeID]])</f>
        <v>1</v>
      </c>
    </row>
    <row r="3347" spans="1:22" x14ac:dyDescent="0.25">
      <c r="A3347">
        <v>45</v>
      </c>
      <c r="B3347" t="s">
        <v>21</v>
      </c>
      <c r="C3347" t="s">
        <v>22</v>
      </c>
      <c r="D3347" t="s">
        <v>23</v>
      </c>
      <c r="E3347">
        <v>2</v>
      </c>
      <c r="F3347">
        <v>3</v>
      </c>
      <c r="G3347" t="s">
        <v>24</v>
      </c>
      <c r="H3347">
        <v>307</v>
      </c>
      <c r="I3347" t="s">
        <v>34</v>
      </c>
      <c r="J3347">
        <v>3</v>
      </c>
      <c r="K3347" t="s">
        <v>26</v>
      </c>
      <c r="L3347" t="s">
        <v>32</v>
      </c>
      <c r="M3347">
        <v>60740</v>
      </c>
      <c r="N3347">
        <v>0</v>
      </c>
      <c r="O3347">
        <v>14</v>
      </c>
      <c r="P3347">
        <v>0</v>
      </c>
      <c r="Q3347">
        <v>9</v>
      </c>
      <c r="R3347">
        <v>2</v>
      </c>
      <c r="S3347">
        <v>8</v>
      </c>
      <c r="T3347">
        <v>3</v>
      </c>
      <c r="U3347">
        <v>1</v>
      </c>
      <c r="V3347">
        <f>COUNTIF(tbl_General[EmployeeID],tbl_General[[#This Row],[EmployeeID]])</f>
        <v>1</v>
      </c>
    </row>
    <row r="3348" spans="1:22" x14ac:dyDescent="0.25">
      <c r="A3348">
        <v>45</v>
      </c>
      <c r="B3348" t="s">
        <v>21</v>
      </c>
      <c r="C3348" t="s">
        <v>22</v>
      </c>
      <c r="D3348" t="s">
        <v>23</v>
      </c>
      <c r="E3348">
        <v>2</v>
      </c>
      <c r="F3348">
        <v>3</v>
      </c>
      <c r="G3348" t="s">
        <v>24</v>
      </c>
      <c r="H3348">
        <v>1777</v>
      </c>
      <c r="I3348" t="s">
        <v>34</v>
      </c>
      <c r="J3348">
        <v>3</v>
      </c>
      <c r="K3348" t="s">
        <v>26</v>
      </c>
      <c r="L3348" t="s">
        <v>32</v>
      </c>
      <c r="M3348">
        <v>60740</v>
      </c>
      <c r="N3348">
        <v>0</v>
      </c>
      <c r="O3348">
        <v>14</v>
      </c>
      <c r="P3348">
        <v>0</v>
      </c>
      <c r="Q3348">
        <v>9</v>
      </c>
      <c r="R3348">
        <v>2</v>
      </c>
      <c r="S3348">
        <v>8</v>
      </c>
      <c r="T3348">
        <v>3</v>
      </c>
      <c r="U3348">
        <v>1</v>
      </c>
      <c r="V3348">
        <f>COUNTIF(tbl_General[EmployeeID],tbl_General[[#This Row],[EmployeeID]])</f>
        <v>1</v>
      </c>
    </row>
    <row r="3349" spans="1:22" x14ac:dyDescent="0.25">
      <c r="A3349">
        <v>45</v>
      </c>
      <c r="B3349" t="s">
        <v>21</v>
      </c>
      <c r="C3349" t="s">
        <v>22</v>
      </c>
      <c r="D3349" t="s">
        <v>23</v>
      </c>
      <c r="E3349">
        <v>2</v>
      </c>
      <c r="F3349">
        <v>3</v>
      </c>
      <c r="G3349" t="s">
        <v>24</v>
      </c>
      <c r="H3349">
        <v>3247</v>
      </c>
      <c r="I3349" t="s">
        <v>34</v>
      </c>
      <c r="J3349">
        <v>3</v>
      </c>
      <c r="K3349" t="s">
        <v>26</v>
      </c>
      <c r="L3349" t="s">
        <v>32</v>
      </c>
      <c r="M3349">
        <v>60740</v>
      </c>
      <c r="N3349">
        <v>0</v>
      </c>
      <c r="O3349">
        <v>14</v>
      </c>
      <c r="P3349">
        <v>0</v>
      </c>
      <c r="Q3349">
        <v>9</v>
      </c>
      <c r="R3349">
        <v>2</v>
      </c>
      <c r="S3349">
        <v>8</v>
      </c>
      <c r="T3349">
        <v>3</v>
      </c>
      <c r="U3349">
        <v>1</v>
      </c>
      <c r="V3349">
        <f>COUNTIF(tbl_General[EmployeeID],tbl_General[[#This Row],[EmployeeID]])</f>
        <v>1</v>
      </c>
    </row>
    <row r="3350" spans="1:22" x14ac:dyDescent="0.25">
      <c r="A3350">
        <v>39</v>
      </c>
      <c r="B3350" t="s">
        <v>21</v>
      </c>
      <c r="C3350" t="s">
        <v>22</v>
      </c>
      <c r="D3350" t="s">
        <v>23</v>
      </c>
      <c r="E3350">
        <v>2</v>
      </c>
      <c r="F3350">
        <v>4</v>
      </c>
      <c r="G3350" t="s">
        <v>45</v>
      </c>
      <c r="H3350">
        <v>294</v>
      </c>
      <c r="I3350" t="s">
        <v>25</v>
      </c>
      <c r="J3350">
        <v>4</v>
      </c>
      <c r="K3350" t="s">
        <v>26</v>
      </c>
      <c r="L3350" t="s">
        <v>27</v>
      </c>
      <c r="M3350">
        <v>138720</v>
      </c>
      <c r="N3350">
        <v>9</v>
      </c>
      <c r="O3350">
        <v>12</v>
      </c>
      <c r="P3350">
        <v>3</v>
      </c>
      <c r="Q3350">
        <v>12</v>
      </c>
      <c r="R3350">
        <v>3</v>
      </c>
      <c r="S3350">
        <v>8</v>
      </c>
      <c r="T3350">
        <v>3</v>
      </c>
      <c r="U3350">
        <v>6</v>
      </c>
      <c r="V3350">
        <f>COUNTIF(tbl_General[EmployeeID],tbl_General[[#This Row],[EmployeeID]])</f>
        <v>1</v>
      </c>
    </row>
    <row r="3351" spans="1:22" x14ac:dyDescent="0.25">
      <c r="A3351">
        <v>39</v>
      </c>
      <c r="B3351" t="s">
        <v>21</v>
      </c>
      <c r="C3351" t="s">
        <v>22</v>
      </c>
      <c r="D3351" t="s">
        <v>23</v>
      </c>
      <c r="E3351">
        <v>2</v>
      </c>
      <c r="F3351">
        <v>4</v>
      </c>
      <c r="G3351" t="s">
        <v>45</v>
      </c>
      <c r="H3351">
        <v>1764</v>
      </c>
      <c r="I3351" t="s">
        <v>25</v>
      </c>
      <c r="J3351">
        <v>4</v>
      </c>
      <c r="K3351" t="s">
        <v>26</v>
      </c>
      <c r="L3351" t="s">
        <v>27</v>
      </c>
      <c r="M3351">
        <v>138720</v>
      </c>
      <c r="N3351">
        <v>9</v>
      </c>
      <c r="O3351">
        <v>12</v>
      </c>
      <c r="P3351">
        <v>3</v>
      </c>
      <c r="Q3351">
        <v>12</v>
      </c>
      <c r="R3351">
        <v>3</v>
      </c>
      <c r="S3351">
        <v>8</v>
      </c>
      <c r="T3351">
        <v>3</v>
      </c>
      <c r="U3351">
        <v>6</v>
      </c>
      <c r="V3351">
        <f>COUNTIF(tbl_General[EmployeeID],tbl_General[[#This Row],[EmployeeID]])</f>
        <v>1</v>
      </c>
    </row>
    <row r="3352" spans="1:22" x14ac:dyDescent="0.25">
      <c r="A3352">
        <v>39</v>
      </c>
      <c r="B3352" t="s">
        <v>21</v>
      </c>
      <c r="C3352" t="s">
        <v>22</v>
      </c>
      <c r="D3352" t="s">
        <v>23</v>
      </c>
      <c r="E3352">
        <v>2</v>
      </c>
      <c r="F3352">
        <v>4</v>
      </c>
      <c r="G3352" t="s">
        <v>45</v>
      </c>
      <c r="H3352">
        <v>3234</v>
      </c>
      <c r="I3352" t="s">
        <v>25</v>
      </c>
      <c r="J3352">
        <v>4</v>
      </c>
      <c r="K3352" t="s">
        <v>26</v>
      </c>
      <c r="L3352" t="s">
        <v>27</v>
      </c>
      <c r="M3352">
        <v>138720</v>
      </c>
      <c r="N3352">
        <v>9</v>
      </c>
      <c r="O3352">
        <v>12</v>
      </c>
      <c r="P3352">
        <v>3</v>
      </c>
      <c r="Q3352">
        <v>12</v>
      </c>
      <c r="R3352">
        <v>3</v>
      </c>
      <c r="S3352">
        <v>8</v>
      </c>
      <c r="T3352">
        <v>3</v>
      </c>
      <c r="U3352">
        <v>6</v>
      </c>
      <c r="V3352">
        <f>COUNTIF(tbl_General[EmployeeID],tbl_General[[#This Row],[EmployeeID]])</f>
        <v>1</v>
      </c>
    </row>
    <row r="3353" spans="1:22" x14ac:dyDescent="0.25">
      <c r="A3353">
        <v>32</v>
      </c>
      <c r="B3353" t="s">
        <v>21</v>
      </c>
      <c r="C3353" t="s">
        <v>29</v>
      </c>
      <c r="D3353" t="s">
        <v>23</v>
      </c>
      <c r="E3353">
        <v>2</v>
      </c>
      <c r="F3353">
        <v>2</v>
      </c>
      <c r="G3353" t="s">
        <v>24</v>
      </c>
      <c r="H3353">
        <v>1367</v>
      </c>
      <c r="I3353" t="s">
        <v>25</v>
      </c>
      <c r="J3353">
        <v>1</v>
      </c>
      <c r="K3353" t="s">
        <v>42</v>
      </c>
      <c r="L3353" t="s">
        <v>32</v>
      </c>
      <c r="M3353">
        <v>21660</v>
      </c>
      <c r="N3353">
        <v>1</v>
      </c>
      <c r="O3353">
        <v>19</v>
      </c>
      <c r="P3353">
        <v>1</v>
      </c>
      <c r="Q3353">
        <v>9</v>
      </c>
      <c r="R3353">
        <v>4</v>
      </c>
      <c r="S3353">
        <v>9</v>
      </c>
      <c r="T3353">
        <v>3</v>
      </c>
      <c r="U3353">
        <v>7</v>
      </c>
      <c r="V3353">
        <f>COUNTIF(tbl_General[EmployeeID],tbl_General[[#This Row],[EmployeeID]])</f>
        <v>1</v>
      </c>
    </row>
    <row r="3354" spans="1:22" x14ac:dyDescent="0.25">
      <c r="A3354">
        <v>32</v>
      </c>
      <c r="B3354" t="s">
        <v>21</v>
      </c>
      <c r="C3354" t="s">
        <v>29</v>
      </c>
      <c r="D3354" t="s">
        <v>23</v>
      </c>
      <c r="E3354">
        <v>2</v>
      </c>
      <c r="F3354">
        <v>2</v>
      </c>
      <c r="G3354" t="s">
        <v>24</v>
      </c>
      <c r="H3354">
        <v>2837</v>
      </c>
      <c r="I3354" t="s">
        <v>25</v>
      </c>
      <c r="J3354">
        <v>1</v>
      </c>
      <c r="K3354" t="s">
        <v>42</v>
      </c>
      <c r="L3354" t="s">
        <v>32</v>
      </c>
      <c r="M3354">
        <v>21660</v>
      </c>
      <c r="N3354">
        <v>1</v>
      </c>
      <c r="O3354">
        <v>19</v>
      </c>
      <c r="P3354">
        <v>1</v>
      </c>
      <c r="Q3354">
        <v>9</v>
      </c>
      <c r="R3354">
        <v>4</v>
      </c>
      <c r="S3354">
        <v>9</v>
      </c>
      <c r="T3354">
        <v>3</v>
      </c>
      <c r="U3354">
        <v>7</v>
      </c>
      <c r="V3354">
        <f>COUNTIF(tbl_General[EmployeeID],tbl_General[[#This Row],[EmployeeID]])</f>
        <v>1</v>
      </c>
    </row>
    <row r="3355" spans="1:22" x14ac:dyDescent="0.25">
      <c r="A3355">
        <v>32</v>
      </c>
      <c r="B3355" t="s">
        <v>21</v>
      </c>
      <c r="C3355" t="s">
        <v>29</v>
      </c>
      <c r="D3355" t="s">
        <v>23</v>
      </c>
      <c r="E3355">
        <v>2</v>
      </c>
      <c r="F3355">
        <v>2</v>
      </c>
      <c r="G3355" t="s">
        <v>24</v>
      </c>
      <c r="H3355">
        <v>4307</v>
      </c>
      <c r="I3355" t="s">
        <v>25</v>
      </c>
      <c r="J3355">
        <v>1</v>
      </c>
      <c r="K3355" t="s">
        <v>42</v>
      </c>
      <c r="L3355" t="s">
        <v>32</v>
      </c>
      <c r="M3355">
        <v>21660</v>
      </c>
      <c r="N3355">
        <v>1</v>
      </c>
      <c r="O3355">
        <v>19</v>
      </c>
      <c r="P3355">
        <v>1</v>
      </c>
      <c r="Q3355">
        <v>9</v>
      </c>
      <c r="R3355">
        <v>4</v>
      </c>
      <c r="S3355">
        <v>9</v>
      </c>
      <c r="T3355">
        <v>3</v>
      </c>
      <c r="U3355">
        <v>7</v>
      </c>
      <c r="V3355">
        <f>COUNTIF(tbl_General[EmployeeID],tbl_General[[#This Row],[EmployeeID]])</f>
        <v>1</v>
      </c>
    </row>
    <row r="3356" spans="1:22" x14ac:dyDescent="0.25">
      <c r="A3356">
        <v>45</v>
      </c>
      <c r="B3356" t="s">
        <v>21</v>
      </c>
      <c r="C3356" t="s">
        <v>22</v>
      </c>
      <c r="D3356" t="s">
        <v>30</v>
      </c>
      <c r="E3356">
        <v>3</v>
      </c>
      <c r="F3356">
        <v>3</v>
      </c>
      <c r="G3356" t="s">
        <v>38</v>
      </c>
      <c r="H3356">
        <v>1089</v>
      </c>
      <c r="I3356" t="s">
        <v>25</v>
      </c>
      <c r="J3356">
        <v>2</v>
      </c>
      <c r="K3356" t="s">
        <v>35</v>
      </c>
      <c r="L3356" t="s">
        <v>27</v>
      </c>
      <c r="M3356">
        <v>37600</v>
      </c>
      <c r="N3356">
        <v>0</v>
      </c>
      <c r="O3356">
        <v>14</v>
      </c>
      <c r="P3356">
        <v>1</v>
      </c>
      <c r="Q3356">
        <v>10</v>
      </c>
      <c r="R3356">
        <v>2</v>
      </c>
      <c r="S3356">
        <v>9</v>
      </c>
      <c r="T3356">
        <v>3</v>
      </c>
      <c r="U3356">
        <v>8</v>
      </c>
      <c r="V3356">
        <f>COUNTIF(tbl_General[EmployeeID],tbl_General[[#This Row],[EmployeeID]])</f>
        <v>1</v>
      </c>
    </row>
    <row r="3357" spans="1:22" x14ac:dyDescent="0.25">
      <c r="A3357">
        <v>45</v>
      </c>
      <c r="B3357" t="s">
        <v>21</v>
      </c>
      <c r="C3357" t="s">
        <v>22</v>
      </c>
      <c r="D3357" t="s">
        <v>30</v>
      </c>
      <c r="E3357">
        <v>3</v>
      </c>
      <c r="F3357">
        <v>3</v>
      </c>
      <c r="G3357" t="s">
        <v>38</v>
      </c>
      <c r="H3357">
        <v>2559</v>
      </c>
      <c r="I3357" t="s">
        <v>25</v>
      </c>
      <c r="J3357">
        <v>2</v>
      </c>
      <c r="K3357" t="s">
        <v>35</v>
      </c>
      <c r="L3357" t="s">
        <v>27</v>
      </c>
      <c r="M3357">
        <v>37600</v>
      </c>
      <c r="N3357">
        <v>0</v>
      </c>
      <c r="O3357">
        <v>14</v>
      </c>
      <c r="P3357">
        <v>1</v>
      </c>
      <c r="Q3357">
        <v>10</v>
      </c>
      <c r="R3357">
        <v>2</v>
      </c>
      <c r="S3357">
        <v>9</v>
      </c>
      <c r="T3357">
        <v>3</v>
      </c>
      <c r="U3357">
        <v>8</v>
      </c>
      <c r="V3357">
        <f>COUNTIF(tbl_General[EmployeeID],tbl_General[[#This Row],[EmployeeID]])</f>
        <v>1</v>
      </c>
    </row>
    <row r="3358" spans="1:22" x14ac:dyDescent="0.25">
      <c r="A3358">
        <v>45</v>
      </c>
      <c r="B3358" t="s">
        <v>21</v>
      </c>
      <c r="C3358" t="s">
        <v>22</v>
      </c>
      <c r="D3358" t="s">
        <v>30</v>
      </c>
      <c r="E3358">
        <v>3</v>
      </c>
      <c r="F3358">
        <v>3</v>
      </c>
      <c r="G3358" t="s">
        <v>38</v>
      </c>
      <c r="H3358">
        <v>4029</v>
      </c>
      <c r="I3358" t="s">
        <v>25</v>
      </c>
      <c r="J3358">
        <v>2</v>
      </c>
      <c r="K3358" t="s">
        <v>35</v>
      </c>
      <c r="L3358" t="s">
        <v>27</v>
      </c>
      <c r="M3358">
        <v>37600</v>
      </c>
      <c r="N3358">
        <v>0</v>
      </c>
      <c r="O3358">
        <v>14</v>
      </c>
      <c r="P3358">
        <v>1</v>
      </c>
      <c r="Q3358">
        <v>10</v>
      </c>
      <c r="R3358">
        <v>2</v>
      </c>
      <c r="S3358">
        <v>9</v>
      </c>
      <c r="T3358">
        <v>3</v>
      </c>
      <c r="U3358">
        <v>8</v>
      </c>
      <c r="V3358">
        <f>COUNTIF(tbl_General[EmployeeID],tbl_General[[#This Row],[EmployeeID]])</f>
        <v>1</v>
      </c>
    </row>
    <row r="3359" spans="1:22" x14ac:dyDescent="0.25">
      <c r="A3359">
        <v>36</v>
      </c>
      <c r="B3359" t="s">
        <v>21</v>
      </c>
      <c r="C3359" t="s">
        <v>22</v>
      </c>
      <c r="D3359" t="s">
        <v>30</v>
      </c>
      <c r="E3359">
        <v>24</v>
      </c>
      <c r="F3359">
        <v>3</v>
      </c>
      <c r="G3359" t="s">
        <v>24</v>
      </c>
      <c r="H3359">
        <v>1182</v>
      </c>
      <c r="I3359" t="s">
        <v>25</v>
      </c>
      <c r="J3359">
        <v>2</v>
      </c>
      <c r="K3359" t="s">
        <v>40</v>
      </c>
      <c r="L3359" t="s">
        <v>27</v>
      </c>
      <c r="M3359">
        <v>61200</v>
      </c>
      <c r="N3359">
        <v>0</v>
      </c>
      <c r="O3359">
        <v>19</v>
      </c>
      <c r="P3359">
        <v>0</v>
      </c>
      <c r="Q3359">
        <v>10</v>
      </c>
      <c r="R3359">
        <v>2</v>
      </c>
      <c r="S3359">
        <v>9</v>
      </c>
      <c r="T3359">
        <v>3</v>
      </c>
      <c r="U3359">
        <v>4</v>
      </c>
      <c r="V3359">
        <f>COUNTIF(tbl_General[EmployeeID],tbl_General[[#This Row],[EmployeeID]])</f>
        <v>1</v>
      </c>
    </row>
    <row r="3360" spans="1:22" x14ac:dyDescent="0.25">
      <c r="A3360">
        <v>36</v>
      </c>
      <c r="B3360" t="s">
        <v>21</v>
      </c>
      <c r="C3360" t="s">
        <v>22</v>
      </c>
      <c r="D3360" t="s">
        <v>30</v>
      </c>
      <c r="E3360">
        <v>24</v>
      </c>
      <c r="F3360">
        <v>3</v>
      </c>
      <c r="G3360" t="s">
        <v>24</v>
      </c>
      <c r="H3360">
        <v>2652</v>
      </c>
      <c r="I3360" t="s">
        <v>25</v>
      </c>
      <c r="J3360">
        <v>2</v>
      </c>
      <c r="K3360" t="s">
        <v>40</v>
      </c>
      <c r="L3360" t="s">
        <v>27</v>
      </c>
      <c r="M3360">
        <v>61200</v>
      </c>
      <c r="N3360">
        <v>0</v>
      </c>
      <c r="O3360">
        <v>19</v>
      </c>
      <c r="P3360">
        <v>0</v>
      </c>
      <c r="Q3360">
        <v>10</v>
      </c>
      <c r="R3360">
        <v>2</v>
      </c>
      <c r="S3360">
        <v>9</v>
      </c>
      <c r="T3360">
        <v>3</v>
      </c>
      <c r="U3360">
        <v>4</v>
      </c>
      <c r="V3360">
        <f>COUNTIF(tbl_General[EmployeeID],tbl_General[[#This Row],[EmployeeID]])</f>
        <v>1</v>
      </c>
    </row>
    <row r="3361" spans="1:22" x14ac:dyDescent="0.25">
      <c r="A3361">
        <v>36</v>
      </c>
      <c r="B3361" t="s">
        <v>21</v>
      </c>
      <c r="C3361" t="s">
        <v>22</v>
      </c>
      <c r="D3361" t="s">
        <v>30</v>
      </c>
      <c r="E3361">
        <v>24</v>
      </c>
      <c r="F3361">
        <v>3</v>
      </c>
      <c r="G3361" t="s">
        <v>24</v>
      </c>
      <c r="H3361">
        <v>4122</v>
      </c>
      <c r="I3361" t="s">
        <v>25</v>
      </c>
      <c r="J3361">
        <v>2</v>
      </c>
      <c r="K3361" t="s">
        <v>40</v>
      </c>
      <c r="L3361" t="s">
        <v>27</v>
      </c>
      <c r="M3361">
        <v>61200</v>
      </c>
      <c r="N3361">
        <v>0</v>
      </c>
      <c r="O3361">
        <v>19</v>
      </c>
      <c r="P3361">
        <v>0</v>
      </c>
      <c r="Q3361">
        <v>10</v>
      </c>
      <c r="R3361">
        <v>2</v>
      </c>
      <c r="S3361">
        <v>9</v>
      </c>
      <c r="T3361">
        <v>3</v>
      </c>
      <c r="U3361">
        <v>4</v>
      </c>
      <c r="V3361">
        <f>COUNTIF(tbl_General[EmployeeID],tbl_General[[#This Row],[EmployeeID]])</f>
        <v>1</v>
      </c>
    </row>
    <row r="3362" spans="1:22" x14ac:dyDescent="0.25">
      <c r="A3362">
        <v>39</v>
      </c>
      <c r="B3362" t="s">
        <v>21</v>
      </c>
      <c r="C3362" t="s">
        <v>29</v>
      </c>
      <c r="D3362" t="s">
        <v>30</v>
      </c>
      <c r="E3362">
        <v>2</v>
      </c>
      <c r="F3362">
        <v>3</v>
      </c>
      <c r="G3362" t="s">
        <v>46</v>
      </c>
      <c r="H3362">
        <v>902</v>
      </c>
      <c r="I3362" t="s">
        <v>25</v>
      </c>
      <c r="J3362">
        <v>2</v>
      </c>
      <c r="K3362" t="s">
        <v>44</v>
      </c>
      <c r="L3362" t="s">
        <v>32</v>
      </c>
      <c r="M3362">
        <v>131940</v>
      </c>
      <c r="N3362">
        <v>0</v>
      </c>
      <c r="O3362">
        <v>11</v>
      </c>
      <c r="P3362">
        <v>0</v>
      </c>
      <c r="Q3362">
        <v>10</v>
      </c>
      <c r="R3362">
        <v>2</v>
      </c>
      <c r="S3362">
        <v>9</v>
      </c>
      <c r="T3362">
        <v>3</v>
      </c>
      <c r="U3362">
        <v>8</v>
      </c>
      <c r="V3362">
        <f>COUNTIF(tbl_General[EmployeeID],tbl_General[[#This Row],[EmployeeID]])</f>
        <v>1</v>
      </c>
    </row>
    <row r="3363" spans="1:22" x14ac:dyDescent="0.25">
      <c r="A3363">
        <v>39</v>
      </c>
      <c r="B3363" t="s">
        <v>21</v>
      </c>
      <c r="C3363" t="s">
        <v>29</v>
      </c>
      <c r="D3363" t="s">
        <v>30</v>
      </c>
      <c r="E3363">
        <v>2</v>
      </c>
      <c r="F3363">
        <v>3</v>
      </c>
      <c r="G3363" t="s">
        <v>46</v>
      </c>
      <c r="H3363">
        <v>2372</v>
      </c>
      <c r="I3363" t="s">
        <v>25</v>
      </c>
      <c r="J3363">
        <v>2</v>
      </c>
      <c r="K3363" t="s">
        <v>44</v>
      </c>
      <c r="L3363" t="s">
        <v>32</v>
      </c>
      <c r="M3363">
        <v>131940</v>
      </c>
      <c r="N3363">
        <v>0</v>
      </c>
      <c r="O3363">
        <v>11</v>
      </c>
      <c r="P3363">
        <v>0</v>
      </c>
      <c r="Q3363">
        <v>10</v>
      </c>
      <c r="R3363">
        <v>2</v>
      </c>
      <c r="S3363">
        <v>9</v>
      </c>
      <c r="T3363">
        <v>3</v>
      </c>
      <c r="U3363">
        <v>8</v>
      </c>
      <c r="V3363">
        <f>COUNTIF(tbl_General[EmployeeID],tbl_General[[#This Row],[EmployeeID]])</f>
        <v>1</v>
      </c>
    </row>
    <row r="3364" spans="1:22" x14ac:dyDescent="0.25">
      <c r="A3364">
        <v>39</v>
      </c>
      <c r="B3364" t="s">
        <v>21</v>
      </c>
      <c r="C3364" t="s">
        <v>29</v>
      </c>
      <c r="D3364" t="s">
        <v>30</v>
      </c>
      <c r="E3364">
        <v>2</v>
      </c>
      <c r="F3364">
        <v>3</v>
      </c>
      <c r="G3364" t="s">
        <v>46</v>
      </c>
      <c r="H3364">
        <v>3842</v>
      </c>
      <c r="I3364" t="s">
        <v>25</v>
      </c>
      <c r="J3364">
        <v>2</v>
      </c>
      <c r="K3364" t="s">
        <v>44</v>
      </c>
      <c r="L3364" t="s">
        <v>32</v>
      </c>
      <c r="M3364">
        <v>131940</v>
      </c>
      <c r="N3364">
        <v>0</v>
      </c>
      <c r="O3364">
        <v>11</v>
      </c>
      <c r="P3364">
        <v>0</v>
      </c>
      <c r="Q3364">
        <v>10</v>
      </c>
      <c r="R3364">
        <v>2</v>
      </c>
      <c r="S3364">
        <v>9</v>
      </c>
      <c r="T3364">
        <v>3</v>
      </c>
      <c r="U3364">
        <v>8</v>
      </c>
      <c r="V3364">
        <f>COUNTIF(tbl_General[EmployeeID],tbl_General[[#This Row],[EmployeeID]])</f>
        <v>1</v>
      </c>
    </row>
    <row r="3365" spans="1:22" x14ac:dyDescent="0.25">
      <c r="A3365">
        <v>46</v>
      </c>
      <c r="B3365" t="s">
        <v>28</v>
      </c>
      <c r="C3365" t="s">
        <v>22</v>
      </c>
      <c r="D3365" t="s">
        <v>30</v>
      </c>
      <c r="E3365">
        <v>10</v>
      </c>
      <c r="F3365">
        <v>3</v>
      </c>
      <c r="G3365" t="s">
        <v>38</v>
      </c>
      <c r="H3365">
        <v>1041</v>
      </c>
      <c r="I3365" t="s">
        <v>34</v>
      </c>
      <c r="J3365">
        <v>1</v>
      </c>
      <c r="K3365" t="s">
        <v>35</v>
      </c>
      <c r="L3365" t="s">
        <v>27</v>
      </c>
      <c r="M3365">
        <v>44220</v>
      </c>
      <c r="N3365">
        <v>4</v>
      </c>
      <c r="O3365">
        <v>11</v>
      </c>
      <c r="P3365">
        <v>1</v>
      </c>
      <c r="Q3365">
        <v>13</v>
      </c>
      <c r="R3365">
        <v>2</v>
      </c>
      <c r="S3365">
        <v>9</v>
      </c>
      <c r="T3365">
        <v>3</v>
      </c>
      <c r="U3365">
        <v>7</v>
      </c>
      <c r="V3365">
        <f>COUNTIF(tbl_General[EmployeeID],tbl_General[[#This Row],[EmployeeID]])</f>
        <v>1</v>
      </c>
    </row>
    <row r="3366" spans="1:22" x14ac:dyDescent="0.25">
      <c r="A3366">
        <v>46</v>
      </c>
      <c r="B3366" t="s">
        <v>28</v>
      </c>
      <c r="C3366" t="s">
        <v>22</v>
      </c>
      <c r="D3366" t="s">
        <v>30</v>
      </c>
      <c r="E3366">
        <v>10</v>
      </c>
      <c r="F3366">
        <v>3</v>
      </c>
      <c r="G3366" t="s">
        <v>38</v>
      </c>
      <c r="H3366">
        <v>2511</v>
      </c>
      <c r="I3366" t="s">
        <v>34</v>
      </c>
      <c r="J3366">
        <v>1</v>
      </c>
      <c r="K3366" t="s">
        <v>35</v>
      </c>
      <c r="L3366" t="s">
        <v>27</v>
      </c>
      <c r="M3366">
        <v>44220</v>
      </c>
      <c r="N3366">
        <v>4</v>
      </c>
      <c r="O3366">
        <v>11</v>
      </c>
      <c r="P3366">
        <v>1</v>
      </c>
      <c r="Q3366">
        <v>13</v>
      </c>
      <c r="R3366">
        <v>2</v>
      </c>
      <c r="S3366">
        <v>9</v>
      </c>
      <c r="T3366">
        <v>3</v>
      </c>
      <c r="U3366">
        <v>7</v>
      </c>
      <c r="V3366">
        <f>COUNTIF(tbl_General[EmployeeID],tbl_General[[#This Row],[EmployeeID]])</f>
        <v>1</v>
      </c>
    </row>
    <row r="3367" spans="1:22" x14ac:dyDescent="0.25">
      <c r="A3367">
        <v>46</v>
      </c>
      <c r="B3367" t="s">
        <v>28</v>
      </c>
      <c r="C3367" t="s">
        <v>22</v>
      </c>
      <c r="D3367" t="s">
        <v>30</v>
      </c>
      <c r="E3367">
        <v>10</v>
      </c>
      <c r="F3367">
        <v>3</v>
      </c>
      <c r="G3367" t="s">
        <v>38</v>
      </c>
      <c r="H3367">
        <v>3981</v>
      </c>
      <c r="I3367" t="s">
        <v>34</v>
      </c>
      <c r="J3367">
        <v>1</v>
      </c>
      <c r="K3367" t="s">
        <v>35</v>
      </c>
      <c r="L3367" t="s">
        <v>27</v>
      </c>
      <c r="M3367">
        <v>44220</v>
      </c>
      <c r="N3367">
        <v>4</v>
      </c>
      <c r="O3367">
        <v>11</v>
      </c>
      <c r="P3367">
        <v>1</v>
      </c>
      <c r="Q3367">
        <v>13</v>
      </c>
      <c r="R3367">
        <v>2</v>
      </c>
      <c r="S3367">
        <v>9</v>
      </c>
      <c r="T3367">
        <v>3</v>
      </c>
      <c r="U3367">
        <v>7</v>
      </c>
      <c r="V3367">
        <f>COUNTIF(tbl_General[EmployeeID],tbl_General[[#This Row],[EmployeeID]])</f>
        <v>1</v>
      </c>
    </row>
    <row r="3368" spans="1:22" x14ac:dyDescent="0.25">
      <c r="A3368">
        <v>37</v>
      </c>
      <c r="B3368" t="s">
        <v>21</v>
      </c>
      <c r="C3368" t="s">
        <v>22</v>
      </c>
      <c r="D3368" t="s">
        <v>30</v>
      </c>
      <c r="E3368">
        <v>2</v>
      </c>
      <c r="F3368">
        <v>2</v>
      </c>
      <c r="G3368" t="s">
        <v>38</v>
      </c>
      <c r="H3368">
        <v>832</v>
      </c>
      <c r="I3368" t="s">
        <v>34</v>
      </c>
      <c r="J3368">
        <v>1</v>
      </c>
      <c r="K3368" t="s">
        <v>31</v>
      </c>
      <c r="L3368" t="s">
        <v>27</v>
      </c>
      <c r="M3368">
        <v>20220</v>
      </c>
      <c r="N3368">
        <v>1</v>
      </c>
      <c r="O3368">
        <v>12</v>
      </c>
      <c r="P3368">
        <v>0</v>
      </c>
      <c r="Q3368">
        <v>10</v>
      </c>
      <c r="R3368">
        <v>1</v>
      </c>
      <c r="S3368">
        <v>10</v>
      </c>
      <c r="T3368">
        <v>3</v>
      </c>
      <c r="U3368">
        <v>7</v>
      </c>
      <c r="V3368">
        <f>COUNTIF(tbl_General[EmployeeID],tbl_General[[#This Row],[EmployeeID]])</f>
        <v>1</v>
      </c>
    </row>
    <row r="3369" spans="1:22" x14ac:dyDescent="0.25">
      <c r="A3369">
        <v>37</v>
      </c>
      <c r="B3369" t="s">
        <v>21</v>
      </c>
      <c r="C3369" t="s">
        <v>22</v>
      </c>
      <c r="D3369" t="s">
        <v>30</v>
      </c>
      <c r="E3369">
        <v>2</v>
      </c>
      <c r="F3369">
        <v>2</v>
      </c>
      <c r="G3369" t="s">
        <v>38</v>
      </c>
      <c r="H3369">
        <v>2302</v>
      </c>
      <c r="I3369" t="s">
        <v>34</v>
      </c>
      <c r="J3369">
        <v>1</v>
      </c>
      <c r="K3369" t="s">
        <v>31</v>
      </c>
      <c r="L3369" t="s">
        <v>27</v>
      </c>
      <c r="M3369">
        <v>20220</v>
      </c>
      <c r="N3369">
        <v>1</v>
      </c>
      <c r="O3369">
        <v>12</v>
      </c>
      <c r="P3369">
        <v>0</v>
      </c>
      <c r="Q3369">
        <v>10</v>
      </c>
      <c r="R3369">
        <v>1</v>
      </c>
      <c r="S3369">
        <v>10</v>
      </c>
      <c r="T3369">
        <v>3</v>
      </c>
      <c r="U3369">
        <v>7</v>
      </c>
      <c r="V3369">
        <f>COUNTIF(tbl_General[EmployeeID],tbl_General[[#This Row],[EmployeeID]])</f>
        <v>1</v>
      </c>
    </row>
    <row r="3370" spans="1:22" x14ac:dyDescent="0.25">
      <c r="A3370">
        <v>37</v>
      </c>
      <c r="B3370" t="s">
        <v>21</v>
      </c>
      <c r="C3370" t="s">
        <v>22</v>
      </c>
      <c r="D3370" t="s">
        <v>30</v>
      </c>
      <c r="E3370">
        <v>2</v>
      </c>
      <c r="F3370">
        <v>2</v>
      </c>
      <c r="G3370" t="s">
        <v>38</v>
      </c>
      <c r="H3370">
        <v>3772</v>
      </c>
      <c r="I3370" t="s">
        <v>34</v>
      </c>
      <c r="J3370">
        <v>1</v>
      </c>
      <c r="K3370" t="s">
        <v>31</v>
      </c>
      <c r="L3370" t="s">
        <v>27</v>
      </c>
      <c r="M3370">
        <v>20220</v>
      </c>
      <c r="N3370">
        <v>1</v>
      </c>
      <c r="O3370">
        <v>12</v>
      </c>
      <c r="P3370">
        <v>0</v>
      </c>
      <c r="Q3370">
        <v>10</v>
      </c>
      <c r="R3370">
        <v>1</v>
      </c>
      <c r="S3370">
        <v>10</v>
      </c>
      <c r="T3370">
        <v>3</v>
      </c>
      <c r="U3370">
        <v>7</v>
      </c>
      <c r="V3370">
        <f>COUNTIF(tbl_General[EmployeeID],tbl_General[[#This Row],[EmployeeID]])</f>
        <v>1</v>
      </c>
    </row>
    <row r="3371" spans="1:22" x14ac:dyDescent="0.25">
      <c r="A3371">
        <v>30</v>
      </c>
      <c r="B3371" t="s">
        <v>21</v>
      </c>
      <c r="C3371" t="s">
        <v>22</v>
      </c>
      <c r="D3371" t="s">
        <v>23</v>
      </c>
      <c r="E3371">
        <v>18</v>
      </c>
      <c r="F3371">
        <v>3</v>
      </c>
      <c r="G3371" t="s">
        <v>24</v>
      </c>
      <c r="H3371">
        <v>1293</v>
      </c>
      <c r="I3371" t="s">
        <v>34</v>
      </c>
      <c r="J3371">
        <v>4</v>
      </c>
      <c r="K3371" t="s">
        <v>37</v>
      </c>
      <c r="L3371" t="s">
        <v>27</v>
      </c>
      <c r="M3371">
        <v>22960</v>
      </c>
      <c r="N3371">
        <v>1</v>
      </c>
      <c r="O3371">
        <v>18</v>
      </c>
      <c r="P3371">
        <v>1</v>
      </c>
      <c r="Q3371">
        <v>10</v>
      </c>
      <c r="R3371">
        <v>2</v>
      </c>
      <c r="S3371">
        <v>10</v>
      </c>
      <c r="T3371">
        <v>3</v>
      </c>
      <c r="U3371">
        <v>0</v>
      </c>
      <c r="V3371">
        <f>COUNTIF(tbl_General[EmployeeID],tbl_General[[#This Row],[EmployeeID]])</f>
        <v>1</v>
      </c>
    </row>
    <row r="3372" spans="1:22" x14ac:dyDescent="0.25">
      <c r="A3372">
        <v>30</v>
      </c>
      <c r="B3372" t="s">
        <v>21</v>
      </c>
      <c r="C3372" t="s">
        <v>22</v>
      </c>
      <c r="D3372" t="s">
        <v>23</v>
      </c>
      <c r="E3372">
        <v>18</v>
      </c>
      <c r="F3372">
        <v>3</v>
      </c>
      <c r="G3372" t="s">
        <v>24</v>
      </c>
      <c r="H3372">
        <v>2763</v>
      </c>
      <c r="I3372" t="s">
        <v>34</v>
      </c>
      <c r="J3372">
        <v>4</v>
      </c>
      <c r="K3372" t="s">
        <v>37</v>
      </c>
      <c r="L3372" t="s">
        <v>27</v>
      </c>
      <c r="M3372">
        <v>22960</v>
      </c>
      <c r="N3372">
        <v>1</v>
      </c>
      <c r="O3372">
        <v>18</v>
      </c>
      <c r="P3372">
        <v>1</v>
      </c>
      <c r="Q3372">
        <v>10</v>
      </c>
      <c r="R3372">
        <v>2</v>
      </c>
      <c r="S3372">
        <v>10</v>
      </c>
      <c r="T3372">
        <v>3</v>
      </c>
      <c r="U3372">
        <v>0</v>
      </c>
      <c r="V3372">
        <f>COUNTIF(tbl_General[EmployeeID],tbl_General[[#This Row],[EmployeeID]])</f>
        <v>1</v>
      </c>
    </row>
    <row r="3373" spans="1:22" x14ac:dyDescent="0.25">
      <c r="A3373">
        <v>30</v>
      </c>
      <c r="B3373" t="s">
        <v>21</v>
      </c>
      <c r="C3373" t="s">
        <v>22</v>
      </c>
      <c r="D3373" t="s">
        <v>23</v>
      </c>
      <c r="E3373">
        <v>18</v>
      </c>
      <c r="F3373">
        <v>3</v>
      </c>
      <c r="G3373" t="s">
        <v>24</v>
      </c>
      <c r="H3373">
        <v>4233</v>
      </c>
      <c r="I3373" t="s">
        <v>34</v>
      </c>
      <c r="J3373">
        <v>4</v>
      </c>
      <c r="K3373" t="s">
        <v>37</v>
      </c>
      <c r="L3373" t="s">
        <v>27</v>
      </c>
      <c r="M3373">
        <v>22960</v>
      </c>
      <c r="N3373">
        <v>1</v>
      </c>
      <c r="O3373">
        <v>18</v>
      </c>
      <c r="P3373">
        <v>1</v>
      </c>
      <c r="Q3373">
        <v>10</v>
      </c>
      <c r="R3373">
        <v>2</v>
      </c>
      <c r="S3373">
        <v>10</v>
      </c>
      <c r="T3373">
        <v>3</v>
      </c>
      <c r="U3373">
        <v>0</v>
      </c>
      <c r="V3373">
        <f>COUNTIF(tbl_General[EmployeeID],tbl_General[[#This Row],[EmployeeID]])</f>
        <v>1</v>
      </c>
    </row>
    <row r="3374" spans="1:22" x14ac:dyDescent="0.25">
      <c r="A3374">
        <v>45</v>
      </c>
      <c r="B3374" t="s">
        <v>21</v>
      </c>
      <c r="C3374" t="s">
        <v>22</v>
      </c>
      <c r="D3374" t="s">
        <v>30</v>
      </c>
      <c r="E3374">
        <v>28</v>
      </c>
      <c r="F3374">
        <v>3</v>
      </c>
      <c r="G3374" t="s">
        <v>24</v>
      </c>
      <c r="H3374">
        <v>903</v>
      </c>
      <c r="I3374" t="s">
        <v>25</v>
      </c>
      <c r="J3374">
        <v>2</v>
      </c>
      <c r="K3374" t="s">
        <v>40</v>
      </c>
      <c r="L3374" t="s">
        <v>41</v>
      </c>
      <c r="M3374">
        <v>50670</v>
      </c>
      <c r="N3374">
        <v>1</v>
      </c>
      <c r="O3374">
        <v>11</v>
      </c>
      <c r="P3374">
        <v>2</v>
      </c>
      <c r="Q3374">
        <v>10</v>
      </c>
      <c r="R3374">
        <v>3</v>
      </c>
      <c r="S3374">
        <v>10</v>
      </c>
      <c r="T3374">
        <v>3</v>
      </c>
      <c r="U3374">
        <v>9</v>
      </c>
      <c r="V3374">
        <f>COUNTIF(tbl_General[EmployeeID],tbl_General[[#This Row],[EmployeeID]])</f>
        <v>1</v>
      </c>
    </row>
    <row r="3375" spans="1:22" x14ac:dyDescent="0.25">
      <c r="A3375">
        <v>45</v>
      </c>
      <c r="B3375" t="s">
        <v>21</v>
      </c>
      <c r="C3375" t="s">
        <v>22</v>
      </c>
      <c r="D3375" t="s">
        <v>30</v>
      </c>
      <c r="E3375">
        <v>28</v>
      </c>
      <c r="F3375">
        <v>3</v>
      </c>
      <c r="G3375" t="s">
        <v>24</v>
      </c>
      <c r="H3375">
        <v>2373</v>
      </c>
      <c r="I3375" t="s">
        <v>25</v>
      </c>
      <c r="J3375">
        <v>2</v>
      </c>
      <c r="K3375" t="s">
        <v>40</v>
      </c>
      <c r="L3375" t="s">
        <v>41</v>
      </c>
      <c r="M3375">
        <v>50670</v>
      </c>
      <c r="N3375">
        <v>1</v>
      </c>
      <c r="O3375">
        <v>11</v>
      </c>
      <c r="P3375">
        <v>2</v>
      </c>
      <c r="Q3375">
        <v>10</v>
      </c>
      <c r="R3375">
        <v>3</v>
      </c>
      <c r="S3375">
        <v>10</v>
      </c>
      <c r="T3375">
        <v>3</v>
      </c>
      <c r="U3375">
        <v>9</v>
      </c>
      <c r="V3375">
        <f>COUNTIF(tbl_General[EmployeeID],tbl_General[[#This Row],[EmployeeID]])</f>
        <v>1</v>
      </c>
    </row>
    <row r="3376" spans="1:22" x14ac:dyDescent="0.25">
      <c r="A3376">
        <v>45</v>
      </c>
      <c r="B3376" t="s">
        <v>21</v>
      </c>
      <c r="C3376" t="s">
        <v>22</v>
      </c>
      <c r="D3376" t="s">
        <v>30</v>
      </c>
      <c r="E3376">
        <v>28</v>
      </c>
      <c r="F3376">
        <v>3</v>
      </c>
      <c r="G3376" t="s">
        <v>24</v>
      </c>
      <c r="H3376">
        <v>3843</v>
      </c>
      <c r="I3376" t="s">
        <v>25</v>
      </c>
      <c r="J3376">
        <v>2</v>
      </c>
      <c r="K3376" t="s">
        <v>40</v>
      </c>
      <c r="L3376" t="s">
        <v>41</v>
      </c>
      <c r="M3376">
        <v>50670</v>
      </c>
      <c r="N3376">
        <v>1</v>
      </c>
      <c r="O3376">
        <v>11</v>
      </c>
      <c r="P3376">
        <v>2</v>
      </c>
      <c r="Q3376">
        <v>10</v>
      </c>
      <c r="R3376">
        <v>3</v>
      </c>
      <c r="S3376">
        <v>10</v>
      </c>
      <c r="T3376">
        <v>3</v>
      </c>
      <c r="U3376">
        <v>9</v>
      </c>
      <c r="V3376">
        <f>COUNTIF(tbl_General[EmployeeID],tbl_General[[#This Row],[EmployeeID]])</f>
        <v>1</v>
      </c>
    </row>
    <row r="3377" spans="1:22" x14ac:dyDescent="0.25">
      <c r="A3377">
        <v>29</v>
      </c>
      <c r="B3377" t="s">
        <v>28</v>
      </c>
      <c r="C3377" t="s">
        <v>22</v>
      </c>
      <c r="D3377" t="s">
        <v>30</v>
      </c>
      <c r="E3377">
        <v>6</v>
      </c>
      <c r="F3377">
        <v>3</v>
      </c>
      <c r="G3377" t="s">
        <v>24</v>
      </c>
      <c r="H3377">
        <v>579</v>
      </c>
      <c r="I3377" t="s">
        <v>34</v>
      </c>
      <c r="J3377">
        <v>1</v>
      </c>
      <c r="K3377" t="s">
        <v>35</v>
      </c>
      <c r="L3377" t="s">
        <v>27</v>
      </c>
      <c r="M3377">
        <v>22440</v>
      </c>
      <c r="N3377">
        <v>1</v>
      </c>
      <c r="O3377">
        <v>12</v>
      </c>
      <c r="P3377">
        <v>3</v>
      </c>
      <c r="Q3377">
        <v>11</v>
      </c>
      <c r="R3377">
        <v>5</v>
      </c>
      <c r="S3377">
        <v>11</v>
      </c>
      <c r="T3377">
        <v>3</v>
      </c>
      <c r="U3377">
        <v>10</v>
      </c>
      <c r="V3377">
        <f>COUNTIF(tbl_General[EmployeeID],tbl_General[[#This Row],[EmployeeID]])</f>
        <v>1</v>
      </c>
    </row>
    <row r="3378" spans="1:22" x14ac:dyDescent="0.25">
      <c r="A3378">
        <v>29</v>
      </c>
      <c r="B3378" t="s">
        <v>28</v>
      </c>
      <c r="C3378" t="s">
        <v>22</v>
      </c>
      <c r="D3378" t="s">
        <v>30</v>
      </c>
      <c r="E3378">
        <v>6</v>
      </c>
      <c r="F3378">
        <v>3</v>
      </c>
      <c r="G3378" t="s">
        <v>24</v>
      </c>
      <c r="H3378">
        <v>2049</v>
      </c>
      <c r="I3378" t="s">
        <v>34</v>
      </c>
      <c r="J3378">
        <v>1</v>
      </c>
      <c r="K3378" t="s">
        <v>35</v>
      </c>
      <c r="L3378" t="s">
        <v>27</v>
      </c>
      <c r="M3378">
        <v>22440</v>
      </c>
      <c r="N3378">
        <v>1</v>
      </c>
      <c r="O3378">
        <v>12</v>
      </c>
      <c r="P3378">
        <v>3</v>
      </c>
      <c r="Q3378">
        <v>11</v>
      </c>
      <c r="R3378">
        <v>5</v>
      </c>
      <c r="S3378">
        <v>11</v>
      </c>
      <c r="T3378">
        <v>3</v>
      </c>
      <c r="U3378">
        <v>10</v>
      </c>
      <c r="V3378">
        <f>COUNTIF(tbl_General[EmployeeID],tbl_General[[#This Row],[EmployeeID]])</f>
        <v>1</v>
      </c>
    </row>
    <row r="3379" spans="1:22" x14ac:dyDescent="0.25">
      <c r="A3379">
        <v>29</v>
      </c>
      <c r="B3379" t="s">
        <v>28</v>
      </c>
      <c r="C3379" t="s">
        <v>22</v>
      </c>
      <c r="D3379" t="s">
        <v>30</v>
      </c>
      <c r="E3379">
        <v>6</v>
      </c>
      <c r="F3379">
        <v>3</v>
      </c>
      <c r="G3379" t="s">
        <v>24</v>
      </c>
      <c r="H3379">
        <v>3519</v>
      </c>
      <c r="I3379" t="s">
        <v>34</v>
      </c>
      <c r="J3379">
        <v>1</v>
      </c>
      <c r="K3379" t="s">
        <v>35</v>
      </c>
      <c r="L3379" t="s">
        <v>27</v>
      </c>
      <c r="M3379">
        <v>22440</v>
      </c>
      <c r="N3379">
        <v>1</v>
      </c>
      <c r="O3379">
        <v>12</v>
      </c>
      <c r="P3379">
        <v>3</v>
      </c>
      <c r="Q3379">
        <v>11</v>
      </c>
      <c r="R3379">
        <v>5</v>
      </c>
      <c r="S3379">
        <v>11</v>
      </c>
      <c r="T3379">
        <v>3</v>
      </c>
      <c r="U3379">
        <v>10</v>
      </c>
      <c r="V3379">
        <f>COUNTIF(tbl_General[EmployeeID],tbl_General[[#This Row],[EmployeeID]])</f>
        <v>1</v>
      </c>
    </row>
    <row r="3380" spans="1:22" x14ac:dyDescent="0.25">
      <c r="A3380">
        <v>29</v>
      </c>
      <c r="B3380" t="s">
        <v>21</v>
      </c>
      <c r="C3380" t="s">
        <v>29</v>
      </c>
      <c r="D3380" t="s">
        <v>30</v>
      </c>
      <c r="E3380">
        <v>6</v>
      </c>
      <c r="F3380">
        <v>2</v>
      </c>
      <c r="G3380" t="s">
        <v>38</v>
      </c>
      <c r="H3380">
        <v>1061</v>
      </c>
      <c r="I3380" t="s">
        <v>34</v>
      </c>
      <c r="J3380">
        <v>1</v>
      </c>
      <c r="K3380" t="s">
        <v>37</v>
      </c>
      <c r="L3380" t="s">
        <v>27</v>
      </c>
      <c r="M3380">
        <v>41150</v>
      </c>
      <c r="N3380">
        <v>1</v>
      </c>
      <c r="O3380">
        <v>11</v>
      </c>
      <c r="P3380">
        <v>0</v>
      </c>
      <c r="Q3380">
        <v>11</v>
      </c>
      <c r="R3380">
        <v>1</v>
      </c>
      <c r="S3380">
        <v>11</v>
      </c>
      <c r="T3380">
        <v>3</v>
      </c>
      <c r="U3380">
        <v>10</v>
      </c>
      <c r="V3380">
        <f>COUNTIF(tbl_General[EmployeeID],tbl_General[[#This Row],[EmployeeID]])</f>
        <v>1</v>
      </c>
    </row>
    <row r="3381" spans="1:22" x14ac:dyDescent="0.25">
      <c r="A3381">
        <v>29</v>
      </c>
      <c r="B3381" t="s">
        <v>21</v>
      </c>
      <c r="C3381" t="s">
        <v>29</v>
      </c>
      <c r="D3381" t="s">
        <v>30</v>
      </c>
      <c r="E3381">
        <v>6</v>
      </c>
      <c r="F3381">
        <v>2</v>
      </c>
      <c r="G3381" t="s">
        <v>38</v>
      </c>
      <c r="H3381">
        <v>2531</v>
      </c>
      <c r="I3381" t="s">
        <v>34</v>
      </c>
      <c r="J3381">
        <v>1</v>
      </c>
      <c r="K3381" t="s">
        <v>37</v>
      </c>
      <c r="L3381" t="s">
        <v>27</v>
      </c>
      <c r="M3381">
        <v>41150</v>
      </c>
      <c r="N3381">
        <v>1</v>
      </c>
      <c r="O3381">
        <v>11</v>
      </c>
      <c r="P3381">
        <v>0</v>
      </c>
      <c r="Q3381">
        <v>11</v>
      </c>
      <c r="R3381">
        <v>1</v>
      </c>
      <c r="S3381">
        <v>11</v>
      </c>
      <c r="T3381">
        <v>3</v>
      </c>
      <c r="U3381">
        <v>10</v>
      </c>
      <c r="V3381">
        <f>COUNTIF(tbl_General[EmployeeID],tbl_General[[#This Row],[EmployeeID]])</f>
        <v>1</v>
      </c>
    </row>
    <row r="3382" spans="1:22" x14ac:dyDescent="0.25">
      <c r="A3382">
        <v>29</v>
      </c>
      <c r="B3382" t="s">
        <v>21</v>
      </c>
      <c r="C3382" t="s">
        <v>29</v>
      </c>
      <c r="D3382" t="s">
        <v>30</v>
      </c>
      <c r="E3382">
        <v>6</v>
      </c>
      <c r="F3382">
        <v>2</v>
      </c>
      <c r="G3382" t="s">
        <v>38</v>
      </c>
      <c r="H3382">
        <v>4001</v>
      </c>
      <c r="I3382" t="s">
        <v>34</v>
      </c>
      <c r="J3382">
        <v>1</v>
      </c>
      <c r="K3382" t="s">
        <v>37</v>
      </c>
      <c r="L3382" t="s">
        <v>27</v>
      </c>
      <c r="M3382">
        <v>41150</v>
      </c>
      <c r="N3382">
        <v>1</v>
      </c>
      <c r="O3382">
        <v>11</v>
      </c>
      <c r="P3382">
        <v>0</v>
      </c>
      <c r="Q3382">
        <v>11</v>
      </c>
      <c r="R3382">
        <v>1</v>
      </c>
      <c r="S3382">
        <v>11</v>
      </c>
      <c r="T3382">
        <v>3</v>
      </c>
      <c r="U3382">
        <v>10</v>
      </c>
      <c r="V3382">
        <f>COUNTIF(tbl_General[EmployeeID],tbl_General[[#This Row],[EmployeeID]])</f>
        <v>1</v>
      </c>
    </row>
    <row r="3383" spans="1:22" x14ac:dyDescent="0.25">
      <c r="A3383">
        <v>35</v>
      </c>
      <c r="B3383" t="s">
        <v>21</v>
      </c>
      <c r="C3383" t="s">
        <v>22</v>
      </c>
      <c r="D3383" t="s">
        <v>30</v>
      </c>
      <c r="E3383">
        <v>23</v>
      </c>
      <c r="F3383">
        <v>4</v>
      </c>
      <c r="G3383" t="s">
        <v>24</v>
      </c>
      <c r="H3383">
        <v>824</v>
      </c>
      <c r="I3383" t="s">
        <v>34</v>
      </c>
      <c r="J3383">
        <v>2</v>
      </c>
      <c r="K3383" t="s">
        <v>31</v>
      </c>
      <c r="L3383" t="s">
        <v>32</v>
      </c>
      <c r="M3383">
        <v>63340</v>
      </c>
      <c r="N3383">
        <v>1</v>
      </c>
      <c r="O3383">
        <v>14</v>
      </c>
      <c r="P3383">
        <v>0</v>
      </c>
      <c r="Q3383">
        <v>11</v>
      </c>
      <c r="R3383">
        <v>2</v>
      </c>
      <c r="S3383">
        <v>11</v>
      </c>
      <c r="T3383">
        <v>3</v>
      </c>
      <c r="U3383">
        <v>3</v>
      </c>
      <c r="V3383">
        <f>COUNTIF(tbl_General[EmployeeID],tbl_General[[#This Row],[EmployeeID]])</f>
        <v>1</v>
      </c>
    </row>
    <row r="3384" spans="1:22" x14ac:dyDescent="0.25">
      <c r="A3384">
        <v>35</v>
      </c>
      <c r="B3384" t="s">
        <v>21</v>
      </c>
      <c r="C3384" t="s">
        <v>22</v>
      </c>
      <c r="D3384" t="s">
        <v>30</v>
      </c>
      <c r="E3384">
        <v>23</v>
      </c>
      <c r="F3384">
        <v>4</v>
      </c>
      <c r="G3384" t="s">
        <v>24</v>
      </c>
      <c r="H3384">
        <v>2294</v>
      </c>
      <c r="I3384" t="s">
        <v>34</v>
      </c>
      <c r="J3384">
        <v>2</v>
      </c>
      <c r="K3384" t="s">
        <v>31</v>
      </c>
      <c r="L3384" t="s">
        <v>32</v>
      </c>
      <c r="M3384">
        <v>63340</v>
      </c>
      <c r="N3384">
        <v>1</v>
      </c>
      <c r="O3384">
        <v>14</v>
      </c>
      <c r="P3384">
        <v>0</v>
      </c>
      <c r="Q3384">
        <v>11</v>
      </c>
      <c r="R3384">
        <v>2</v>
      </c>
      <c r="S3384">
        <v>11</v>
      </c>
      <c r="T3384">
        <v>3</v>
      </c>
      <c r="U3384">
        <v>3</v>
      </c>
      <c r="V3384">
        <f>COUNTIF(tbl_General[EmployeeID],tbl_General[[#This Row],[EmployeeID]])</f>
        <v>1</v>
      </c>
    </row>
    <row r="3385" spans="1:22" x14ac:dyDescent="0.25">
      <c r="A3385">
        <v>35</v>
      </c>
      <c r="B3385" t="s">
        <v>21</v>
      </c>
      <c r="C3385" t="s">
        <v>22</v>
      </c>
      <c r="D3385" t="s">
        <v>30</v>
      </c>
      <c r="E3385">
        <v>23</v>
      </c>
      <c r="F3385">
        <v>4</v>
      </c>
      <c r="G3385" t="s">
        <v>24</v>
      </c>
      <c r="H3385">
        <v>3764</v>
      </c>
      <c r="I3385" t="s">
        <v>34</v>
      </c>
      <c r="J3385">
        <v>2</v>
      </c>
      <c r="K3385" t="s">
        <v>31</v>
      </c>
      <c r="L3385" t="s">
        <v>32</v>
      </c>
      <c r="M3385">
        <v>63340</v>
      </c>
      <c r="N3385">
        <v>1</v>
      </c>
      <c r="O3385">
        <v>14</v>
      </c>
      <c r="P3385">
        <v>0</v>
      </c>
      <c r="Q3385">
        <v>11</v>
      </c>
      <c r="R3385">
        <v>2</v>
      </c>
      <c r="S3385">
        <v>11</v>
      </c>
      <c r="T3385">
        <v>3</v>
      </c>
      <c r="U3385">
        <v>3</v>
      </c>
      <c r="V3385">
        <f>COUNTIF(tbl_General[EmployeeID],tbl_General[[#This Row],[EmployeeID]])</f>
        <v>1</v>
      </c>
    </row>
    <row r="3386" spans="1:22" x14ac:dyDescent="0.25">
      <c r="A3386">
        <v>38</v>
      </c>
      <c r="B3386" t="s">
        <v>21</v>
      </c>
      <c r="C3386" t="s">
        <v>36</v>
      </c>
      <c r="D3386" t="s">
        <v>23</v>
      </c>
      <c r="E3386">
        <v>6</v>
      </c>
      <c r="F3386">
        <v>4</v>
      </c>
      <c r="G3386" t="s">
        <v>45</v>
      </c>
      <c r="H3386">
        <v>1032</v>
      </c>
      <c r="I3386" t="s">
        <v>34</v>
      </c>
      <c r="J3386">
        <v>3</v>
      </c>
      <c r="K3386" t="s">
        <v>35</v>
      </c>
      <c r="L3386" t="s">
        <v>41</v>
      </c>
      <c r="M3386">
        <v>73360</v>
      </c>
      <c r="N3386">
        <v>5</v>
      </c>
      <c r="O3386">
        <v>11</v>
      </c>
      <c r="P3386">
        <v>0</v>
      </c>
      <c r="Q3386">
        <v>13</v>
      </c>
      <c r="R3386">
        <v>3</v>
      </c>
      <c r="S3386">
        <v>11</v>
      </c>
      <c r="T3386">
        <v>3</v>
      </c>
      <c r="U3386">
        <v>8</v>
      </c>
      <c r="V3386">
        <f>COUNTIF(tbl_General[EmployeeID],tbl_General[[#This Row],[EmployeeID]])</f>
        <v>1</v>
      </c>
    </row>
    <row r="3387" spans="1:22" x14ac:dyDescent="0.25">
      <c r="A3387">
        <v>38</v>
      </c>
      <c r="B3387" t="s">
        <v>21</v>
      </c>
      <c r="C3387" t="s">
        <v>36</v>
      </c>
      <c r="D3387" t="s">
        <v>23</v>
      </c>
      <c r="E3387">
        <v>6</v>
      </c>
      <c r="F3387">
        <v>4</v>
      </c>
      <c r="G3387" t="s">
        <v>45</v>
      </c>
      <c r="H3387">
        <v>2502</v>
      </c>
      <c r="I3387" t="s">
        <v>34</v>
      </c>
      <c r="J3387">
        <v>3</v>
      </c>
      <c r="K3387" t="s">
        <v>35</v>
      </c>
      <c r="L3387" t="s">
        <v>41</v>
      </c>
      <c r="M3387">
        <v>73360</v>
      </c>
      <c r="N3387">
        <v>5</v>
      </c>
      <c r="O3387">
        <v>11</v>
      </c>
      <c r="P3387">
        <v>0</v>
      </c>
      <c r="Q3387">
        <v>13</v>
      </c>
      <c r="R3387">
        <v>3</v>
      </c>
      <c r="S3387">
        <v>11</v>
      </c>
      <c r="T3387">
        <v>3</v>
      </c>
      <c r="U3387">
        <v>8</v>
      </c>
      <c r="V3387">
        <f>COUNTIF(tbl_General[EmployeeID],tbl_General[[#This Row],[EmployeeID]])</f>
        <v>1</v>
      </c>
    </row>
    <row r="3388" spans="1:22" x14ac:dyDescent="0.25">
      <c r="A3388">
        <v>38</v>
      </c>
      <c r="B3388" t="s">
        <v>21</v>
      </c>
      <c r="C3388" t="s">
        <v>36</v>
      </c>
      <c r="D3388" t="s">
        <v>23</v>
      </c>
      <c r="E3388">
        <v>6</v>
      </c>
      <c r="F3388">
        <v>4</v>
      </c>
      <c r="G3388" t="s">
        <v>45</v>
      </c>
      <c r="H3388">
        <v>3972</v>
      </c>
      <c r="I3388" t="s">
        <v>34</v>
      </c>
      <c r="J3388">
        <v>3</v>
      </c>
      <c r="K3388" t="s">
        <v>35</v>
      </c>
      <c r="L3388" t="s">
        <v>41</v>
      </c>
      <c r="M3388">
        <v>73360</v>
      </c>
      <c r="N3388">
        <v>5</v>
      </c>
      <c r="O3388">
        <v>11</v>
      </c>
      <c r="P3388">
        <v>0</v>
      </c>
      <c r="Q3388">
        <v>13</v>
      </c>
      <c r="R3388">
        <v>3</v>
      </c>
      <c r="S3388">
        <v>11</v>
      </c>
      <c r="T3388">
        <v>3</v>
      </c>
      <c r="U3388">
        <v>8</v>
      </c>
      <c r="V3388">
        <f>COUNTIF(tbl_General[EmployeeID],tbl_General[[#This Row],[EmployeeID]])</f>
        <v>1</v>
      </c>
    </row>
    <row r="3389" spans="1:22" x14ac:dyDescent="0.25">
      <c r="A3389">
        <v>36</v>
      </c>
      <c r="B3389" t="s">
        <v>21</v>
      </c>
      <c r="C3389" t="s">
        <v>22</v>
      </c>
      <c r="D3389" t="s">
        <v>30</v>
      </c>
      <c r="E3389">
        <v>9</v>
      </c>
      <c r="F3389">
        <v>3</v>
      </c>
      <c r="G3389" t="s">
        <v>24</v>
      </c>
      <c r="H3389">
        <v>430</v>
      </c>
      <c r="I3389" t="s">
        <v>25</v>
      </c>
      <c r="J3389">
        <v>2</v>
      </c>
      <c r="K3389" t="s">
        <v>26</v>
      </c>
      <c r="L3389" t="s">
        <v>32</v>
      </c>
      <c r="M3389">
        <v>24360</v>
      </c>
      <c r="N3389">
        <v>4</v>
      </c>
      <c r="O3389">
        <v>13</v>
      </c>
      <c r="P3389">
        <v>0</v>
      </c>
      <c r="Q3389">
        <v>16</v>
      </c>
      <c r="R3389">
        <v>3</v>
      </c>
      <c r="S3389">
        <v>11</v>
      </c>
      <c r="T3389">
        <v>3</v>
      </c>
      <c r="U3389">
        <v>9</v>
      </c>
      <c r="V3389">
        <f>COUNTIF(tbl_General[EmployeeID],tbl_General[[#This Row],[EmployeeID]])</f>
        <v>1</v>
      </c>
    </row>
    <row r="3390" spans="1:22" x14ac:dyDescent="0.25">
      <c r="A3390">
        <v>36</v>
      </c>
      <c r="B3390" t="s">
        <v>21</v>
      </c>
      <c r="C3390" t="s">
        <v>22</v>
      </c>
      <c r="D3390" t="s">
        <v>30</v>
      </c>
      <c r="E3390">
        <v>9</v>
      </c>
      <c r="F3390">
        <v>3</v>
      </c>
      <c r="G3390" t="s">
        <v>24</v>
      </c>
      <c r="H3390">
        <v>1900</v>
      </c>
      <c r="I3390" t="s">
        <v>25</v>
      </c>
      <c r="J3390">
        <v>2</v>
      </c>
      <c r="K3390" t="s">
        <v>26</v>
      </c>
      <c r="L3390" t="s">
        <v>32</v>
      </c>
      <c r="M3390">
        <v>24360</v>
      </c>
      <c r="N3390">
        <v>4</v>
      </c>
      <c r="O3390">
        <v>13</v>
      </c>
      <c r="P3390">
        <v>0</v>
      </c>
      <c r="Q3390">
        <v>16</v>
      </c>
      <c r="R3390">
        <v>3</v>
      </c>
      <c r="S3390">
        <v>11</v>
      </c>
      <c r="T3390">
        <v>3</v>
      </c>
      <c r="U3390">
        <v>9</v>
      </c>
      <c r="V3390">
        <f>COUNTIF(tbl_General[EmployeeID],tbl_General[[#This Row],[EmployeeID]])</f>
        <v>1</v>
      </c>
    </row>
    <row r="3391" spans="1:22" x14ac:dyDescent="0.25">
      <c r="A3391">
        <v>36</v>
      </c>
      <c r="B3391" t="s">
        <v>21</v>
      </c>
      <c r="C3391" t="s">
        <v>22</v>
      </c>
      <c r="D3391" t="s">
        <v>30</v>
      </c>
      <c r="E3391">
        <v>9</v>
      </c>
      <c r="F3391">
        <v>3</v>
      </c>
      <c r="G3391" t="s">
        <v>24</v>
      </c>
      <c r="H3391">
        <v>3370</v>
      </c>
      <c r="I3391" t="s">
        <v>25</v>
      </c>
      <c r="J3391">
        <v>2</v>
      </c>
      <c r="K3391" t="s">
        <v>26</v>
      </c>
      <c r="L3391" t="s">
        <v>32</v>
      </c>
      <c r="M3391">
        <v>24360</v>
      </c>
      <c r="N3391">
        <v>4</v>
      </c>
      <c r="O3391">
        <v>13</v>
      </c>
      <c r="P3391">
        <v>0</v>
      </c>
      <c r="Q3391">
        <v>16</v>
      </c>
      <c r="R3391">
        <v>3</v>
      </c>
      <c r="S3391">
        <v>11</v>
      </c>
      <c r="T3391">
        <v>3</v>
      </c>
      <c r="U3391">
        <v>9</v>
      </c>
      <c r="V3391">
        <f>COUNTIF(tbl_General[EmployeeID],tbl_General[[#This Row],[EmployeeID]])</f>
        <v>1</v>
      </c>
    </row>
    <row r="3392" spans="1:22" x14ac:dyDescent="0.25">
      <c r="A3392">
        <v>30</v>
      </c>
      <c r="B3392" t="s">
        <v>21</v>
      </c>
      <c r="C3392" t="s">
        <v>29</v>
      </c>
      <c r="D3392" t="s">
        <v>30</v>
      </c>
      <c r="E3392">
        <v>1</v>
      </c>
      <c r="F3392">
        <v>4</v>
      </c>
      <c r="G3392" t="s">
        <v>38</v>
      </c>
      <c r="H3392">
        <v>1257</v>
      </c>
      <c r="I3392" t="s">
        <v>34</v>
      </c>
      <c r="J3392">
        <v>1</v>
      </c>
      <c r="K3392" t="s">
        <v>31</v>
      </c>
      <c r="L3392" t="s">
        <v>32</v>
      </c>
      <c r="M3392">
        <v>20330</v>
      </c>
      <c r="N3392">
        <v>1</v>
      </c>
      <c r="O3392">
        <v>14</v>
      </c>
      <c r="P3392">
        <v>1</v>
      </c>
      <c r="Q3392">
        <v>12</v>
      </c>
      <c r="R3392">
        <v>3</v>
      </c>
      <c r="S3392">
        <v>12</v>
      </c>
      <c r="T3392">
        <v>3</v>
      </c>
      <c r="U3392">
        <v>7</v>
      </c>
      <c r="V3392">
        <f>COUNTIF(tbl_General[EmployeeID],tbl_General[[#This Row],[EmployeeID]])</f>
        <v>1</v>
      </c>
    </row>
    <row r="3393" spans="1:22" x14ac:dyDescent="0.25">
      <c r="A3393">
        <v>30</v>
      </c>
      <c r="B3393" t="s">
        <v>21</v>
      </c>
      <c r="C3393" t="s">
        <v>29</v>
      </c>
      <c r="D3393" t="s">
        <v>30</v>
      </c>
      <c r="E3393">
        <v>1</v>
      </c>
      <c r="F3393">
        <v>4</v>
      </c>
      <c r="G3393" t="s">
        <v>38</v>
      </c>
      <c r="H3393">
        <v>2727</v>
      </c>
      <c r="I3393" t="s">
        <v>34</v>
      </c>
      <c r="J3393">
        <v>1</v>
      </c>
      <c r="K3393" t="s">
        <v>31</v>
      </c>
      <c r="L3393" t="s">
        <v>32</v>
      </c>
      <c r="M3393">
        <v>20330</v>
      </c>
      <c r="N3393">
        <v>1</v>
      </c>
      <c r="O3393">
        <v>14</v>
      </c>
      <c r="P3393">
        <v>1</v>
      </c>
      <c r="Q3393">
        <v>12</v>
      </c>
      <c r="R3393">
        <v>3</v>
      </c>
      <c r="S3393">
        <v>12</v>
      </c>
      <c r="T3393">
        <v>3</v>
      </c>
      <c r="U3393">
        <v>7</v>
      </c>
      <c r="V3393">
        <f>COUNTIF(tbl_General[EmployeeID],tbl_General[[#This Row],[EmployeeID]])</f>
        <v>1</v>
      </c>
    </row>
    <row r="3394" spans="1:22" x14ac:dyDescent="0.25">
      <c r="A3394">
        <v>30</v>
      </c>
      <c r="B3394" t="s">
        <v>21</v>
      </c>
      <c r="C3394" t="s">
        <v>29</v>
      </c>
      <c r="D3394" t="s">
        <v>30</v>
      </c>
      <c r="E3394">
        <v>1</v>
      </c>
      <c r="F3394">
        <v>4</v>
      </c>
      <c r="G3394" t="s">
        <v>38</v>
      </c>
      <c r="H3394">
        <v>4197</v>
      </c>
      <c r="I3394" t="s">
        <v>34</v>
      </c>
      <c r="J3394">
        <v>1</v>
      </c>
      <c r="K3394" t="s">
        <v>31</v>
      </c>
      <c r="L3394" t="s">
        <v>32</v>
      </c>
      <c r="M3394">
        <v>20330</v>
      </c>
      <c r="N3394">
        <v>1</v>
      </c>
      <c r="O3394">
        <v>14</v>
      </c>
      <c r="P3394">
        <v>1</v>
      </c>
      <c r="Q3394">
        <v>12</v>
      </c>
      <c r="R3394">
        <v>3</v>
      </c>
      <c r="S3394">
        <v>12</v>
      </c>
      <c r="T3394">
        <v>3</v>
      </c>
      <c r="U3394">
        <v>7</v>
      </c>
      <c r="V3394">
        <f>COUNTIF(tbl_General[EmployeeID],tbl_General[[#This Row],[EmployeeID]])</f>
        <v>1</v>
      </c>
    </row>
    <row r="3395" spans="1:22" x14ac:dyDescent="0.25">
      <c r="A3395">
        <v>53</v>
      </c>
      <c r="B3395" t="s">
        <v>21</v>
      </c>
      <c r="C3395" t="s">
        <v>22</v>
      </c>
      <c r="D3395" t="s">
        <v>30</v>
      </c>
      <c r="E3395">
        <v>1</v>
      </c>
      <c r="F3395">
        <v>1</v>
      </c>
      <c r="G3395" t="s">
        <v>38</v>
      </c>
      <c r="H3395">
        <v>392</v>
      </c>
      <c r="I3395" t="s">
        <v>34</v>
      </c>
      <c r="J3395">
        <v>1</v>
      </c>
      <c r="K3395" t="s">
        <v>35</v>
      </c>
      <c r="L3395" t="s">
        <v>32</v>
      </c>
      <c r="M3395">
        <v>44250</v>
      </c>
      <c r="N3395">
        <v>6</v>
      </c>
      <c r="O3395">
        <v>22</v>
      </c>
      <c r="P3395">
        <v>1</v>
      </c>
      <c r="Q3395">
        <v>33</v>
      </c>
      <c r="R3395">
        <v>2</v>
      </c>
      <c r="S3395">
        <v>12</v>
      </c>
      <c r="T3395">
        <v>3</v>
      </c>
      <c r="U3395">
        <v>8</v>
      </c>
      <c r="V3395">
        <f>COUNTIF(tbl_General[EmployeeID],tbl_General[[#This Row],[EmployeeID]])</f>
        <v>1</v>
      </c>
    </row>
    <row r="3396" spans="1:22" x14ac:dyDescent="0.25">
      <c r="A3396">
        <v>53</v>
      </c>
      <c r="B3396" t="s">
        <v>21</v>
      </c>
      <c r="C3396" t="s">
        <v>22</v>
      </c>
      <c r="D3396" t="s">
        <v>30</v>
      </c>
      <c r="E3396">
        <v>1</v>
      </c>
      <c r="F3396">
        <v>1</v>
      </c>
      <c r="G3396" t="s">
        <v>38</v>
      </c>
      <c r="H3396">
        <v>1862</v>
      </c>
      <c r="I3396" t="s">
        <v>34</v>
      </c>
      <c r="J3396">
        <v>1</v>
      </c>
      <c r="K3396" t="s">
        <v>35</v>
      </c>
      <c r="L3396" t="s">
        <v>32</v>
      </c>
      <c r="M3396">
        <v>44250</v>
      </c>
      <c r="N3396">
        <v>6</v>
      </c>
      <c r="O3396">
        <v>22</v>
      </c>
      <c r="P3396">
        <v>1</v>
      </c>
      <c r="Q3396">
        <v>33</v>
      </c>
      <c r="R3396">
        <v>2</v>
      </c>
      <c r="S3396">
        <v>12</v>
      </c>
      <c r="T3396">
        <v>3</v>
      </c>
      <c r="U3396">
        <v>8</v>
      </c>
      <c r="V3396">
        <f>COUNTIF(tbl_General[EmployeeID],tbl_General[[#This Row],[EmployeeID]])</f>
        <v>1</v>
      </c>
    </row>
    <row r="3397" spans="1:22" x14ac:dyDescent="0.25">
      <c r="A3397">
        <v>53</v>
      </c>
      <c r="B3397" t="s">
        <v>21</v>
      </c>
      <c r="C3397" t="s">
        <v>22</v>
      </c>
      <c r="D3397" t="s">
        <v>30</v>
      </c>
      <c r="E3397">
        <v>1</v>
      </c>
      <c r="F3397">
        <v>1</v>
      </c>
      <c r="G3397" t="s">
        <v>38</v>
      </c>
      <c r="H3397">
        <v>3332</v>
      </c>
      <c r="I3397" t="s">
        <v>34</v>
      </c>
      <c r="J3397">
        <v>1</v>
      </c>
      <c r="K3397" t="s">
        <v>35</v>
      </c>
      <c r="L3397" t="s">
        <v>32</v>
      </c>
      <c r="M3397">
        <v>44250</v>
      </c>
      <c r="N3397">
        <v>6</v>
      </c>
      <c r="O3397">
        <v>22</v>
      </c>
      <c r="P3397">
        <v>1</v>
      </c>
      <c r="Q3397">
        <v>33</v>
      </c>
      <c r="R3397">
        <v>2</v>
      </c>
      <c r="S3397">
        <v>12</v>
      </c>
      <c r="T3397">
        <v>3</v>
      </c>
      <c r="U3397">
        <v>8</v>
      </c>
      <c r="V3397">
        <f>COUNTIF(tbl_General[EmployeeID],tbl_General[[#This Row],[EmployeeID]])</f>
        <v>1</v>
      </c>
    </row>
    <row r="3398" spans="1:22" x14ac:dyDescent="0.25">
      <c r="A3398">
        <v>31</v>
      </c>
      <c r="B3398" t="s">
        <v>21</v>
      </c>
      <c r="C3398" t="s">
        <v>22</v>
      </c>
      <c r="D3398" t="s">
        <v>30</v>
      </c>
      <c r="E3398">
        <v>10</v>
      </c>
      <c r="F3398">
        <v>4</v>
      </c>
      <c r="G3398" t="s">
        <v>24</v>
      </c>
      <c r="H3398">
        <v>137</v>
      </c>
      <c r="I3398" t="s">
        <v>34</v>
      </c>
      <c r="J3398">
        <v>3</v>
      </c>
      <c r="K3398" t="s">
        <v>35</v>
      </c>
      <c r="L3398" t="s">
        <v>27</v>
      </c>
      <c r="M3398">
        <v>21870</v>
      </c>
      <c r="N3398">
        <v>1</v>
      </c>
      <c r="O3398">
        <v>15</v>
      </c>
      <c r="P3398">
        <v>1</v>
      </c>
      <c r="Q3398">
        <v>13</v>
      </c>
      <c r="R3398">
        <v>2</v>
      </c>
      <c r="S3398">
        <v>13</v>
      </c>
      <c r="T3398">
        <v>3</v>
      </c>
      <c r="U3398">
        <v>12</v>
      </c>
      <c r="V3398">
        <f>COUNTIF(tbl_General[EmployeeID],tbl_General[[#This Row],[EmployeeID]])</f>
        <v>1</v>
      </c>
    </row>
    <row r="3399" spans="1:22" x14ac:dyDescent="0.25">
      <c r="A3399">
        <v>31</v>
      </c>
      <c r="B3399" t="s">
        <v>21</v>
      </c>
      <c r="C3399" t="s">
        <v>22</v>
      </c>
      <c r="D3399" t="s">
        <v>30</v>
      </c>
      <c r="E3399">
        <v>10</v>
      </c>
      <c r="F3399">
        <v>4</v>
      </c>
      <c r="G3399" t="s">
        <v>24</v>
      </c>
      <c r="H3399">
        <v>1607</v>
      </c>
      <c r="I3399" t="s">
        <v>34</v>
      </c>
      <c r="J3399">
        <v>3</v>
      </c>
      <c r="K3399" t="s">
        <v>35</v>
      </c>
      <c r="L3399" t="s">
        <v>27</v>
      </c>
      <c r="M3399">
        <v>21870</v>
      </c>
      <c r="N3399">
        <v>1</v>
      </c>
      <c r="O3399">
        <v>15</v>
      </c>
      <c r="P3399">
        <v>1</v>
      </c>
      <c r="Q3399">
        <v>13</v>
      </c>
      <c r="R3399">
        <v>2</v>
      </c>
      <c r="S3399">
        <v>13</v>
      </c>
      <c r="T3399">
        <v>3</v>
      </c>
      <c r="U3399">
        <v>12</v>
      </c>
      <c r="V3399">
        <f>COUNTIF(tbl_General[EmployeeID],tbl_General[[#This Row],[EmployeeID]])</f>
        <v>1</v>
      </c>
    </row>
    <row r="3400" spans="1:22" x14ac:dyDescent="0.25">
      <c r="A3400">
        <v>31</v>
      </c>
      <c r="B3400" t="s">
        <v>21</v>
      </c>
      <c r="C3400" t="s">
        <v>22</v>
      </c>
      <c r="D3400" t="s">
        <v>30</v>
      </c>
      <c r="E3400">
        <v>10</v>
      </c>
      <c r="F3400">
        <v>4</v>
      </c>
      <c r="G3400" t="s">
        <v>24</v>
      </c>
      <c r="H3400">
        <v>3077</v>
      </c>
      <c r="I3400" t="s">
        <v>34</v>
      </c>
      <c r="J3400">
        <v>3</v>
      </c>
      <c r="K3400" t="s">
        <v>35</v>
      </c>
      <c r="L3400" t="s">
        <v>27</v>
      </c>
      <c r="M3400">
        <v>21870</v>
      </c>
      <c r="N3400">
        <v>1</v>
      </c>
      <c r="O3400">
        <v>15</v>
      </c>
      <c r="P3400">
        <v>1</v>
      </c>
      <c r="Q3400">
        <v>13</v>
      </c>
      <c r="R3400">
        <v>2</v>
      </c>
      <c r="S3400">
        <v>13</v>
      </c>
      <c r="T3400">
        <v>3</v>
      </c>
      <c r="U3400">
        <v>12</v>
      </c>
      <c r="V3400">
        <f>COUNTIF(tbl_General[EmployeeID],tbl_General[[#This Row],[EmployeeID]])</f>
        <v>1</v>
      </c>
    </row>
    <row r="3401" spans="1:22" x14ac:dyDescent="0.25">
      <c r="A3401">
        <v>33</v>
      </c>
      <c r="B3401" t="s">
        <v>21</v>
      </c>
      <c r="C3401" t="s">
        <v>22</v>
      </c>
      <c r="D3401" t="s">
        <v>30</v>
      </c>
      <c r="E3401">
        <v>3</v>
      </c>
      <c r="F3401">
        <v>4</v>
      </c>
      <c r="G3401" t="s">
        <v>24</v>
      </c>
      <c r="H3401">
        <v>333</v>
      </c>
      <c r="I3401" t="s">
        <v>34</v>
      </c>
      <c r="J3401">
        <v>4</v>
      </c>
      <c r="K3401" t="s">
        <v>42</v>
      </c>
      <c r="L3401" t="s">
        <v>27</v>
      </c>
      <c r="M3401">
        <v>59020</v>
      </c>
      <c r="N3401">
        <v>0</v>
      </c>
      <c r="O3401">
        <v>12</v>
      </c>
      <c r="P3401">
        <v>1</v>
      </c>
      <c r="Q3401">
        <v>14</v>
      </c>
      <c r="R3401">
        <v>2</v>
      </c>
      <c r="S3401">
        <v>13</v>
      </c>
      <c r="T3401">
        <v>3</v>
      </c>
      <c r="U3401">
        <v>7</v>
      </c>
      <c r="V3401">
        <f>COUNTIF(tbl_General[EmployeeID],tbl_General[[#This Row],[EmployeeID]])</f>
        <v>1</v>
      </c>
    </row>
    <row r="3402" spans="1:22" x14ac:dyDescent="0.25">
      <c r="A3402">
        <v>33</v>
      </c>
      <c r="B3402" t="s">
        <v>21</v>
      </c>
      <c r="C3402" t="s">
        <v>22</v>
      </c>
      <c r="D3402" t="s">
        <v>30</v>
      </c>
      <c r="E3402">
        <v>3</v>
      </c>
      <c r="F3402">
        <v>4</v>
      </c>
      <c r="G3402" t="s">
        <v>24</v>
      </c>
      <c r="H3402">
        <v>1803</v>
      </c>
      <c r="I3402" t="s">
        <v>34</v>
      </c>
      <c r="J3402">
        <v>4</v>
      </c>
      <c r="K3402" t="s">
        <v>42</v>
      </c>
      <c r="L3402" t="s">
        <v>27</v>
      </c>
      <c r="M3402">
        <v>59020</v>
      </c>
      <c r="N3402">
        <v>0</v>
      </c>
      <c r="O3402">
        <v>12</v>
      </c>
      <c r="P3402">
        <v>1</v>
      </c>
      <c r="Q3402">
        <v>14</v>
      </c>
      <c r="R3402">
        <v>2</v>
      </c>
      <c r="S3402">
        <v>13</v>
      </c>
      <c r="T3402">
        <v>3</v>
      </c>
      <c r="U3402">
        <v>7</v>
      </c>
      <c r="V3402">
        <f>COUNTIF(tbl_General[EmployeeID],tbl_General[[#This Row],[EmployeeID]])</f>
        <v>1</v>
      </c>
    </row>
    <row r="3403" spans="1:22" x14ac:dyDescent="0.25">
      <c r="A3403">
        <v>33</v>
      </c>
      <c r="B3403" t="s">
        <v>21</v>
      </c>
      <c r="C3403" t="s">
        <v>22</v>
      </c>
      <c r="D3403" t="s">
        <v>30</v>
      </c>
      <c r="E3403">
        <v>3</v>
      </c>
      <c r="F3403">
        <v>4</v>
      </c>
      <c r="G3403" t="s">
        <v>24</v>
      </c>
      <c r="H3403">
        <v>3273</v>
      </c>
      <c r="I3403" t="s">
        <v>34</v>
      </c>
      <c r="J3403">
        <v>4</v>
      </c>
      <c r="K3403" t="s">
        <v>42</v>
      </c>
      <c r="L3403" t="s">
        <v>27</v>
      </c>
      <c r="M3403">
        <v>59020</v>
      </c>
      <c r="N3403">
        <v>0</v>
      </c>
      <c r="O3403">
        <v>12</v>
      </c>
      <c r="P3403">
        <v>1</v>
      </c>
      <c r="Q3403">
        <v>14</v>
      </c>
      <c r="R3403">
        <v>2</v>
      </c>
      <c r="S3403">
        <v>13</v>
      </c>
      <c r="T3403">
        <v>3</v>
      </c>
      <c r="U3403">
        <v>7</v>
      </c>
      <c r="V3403">
        <f>COUNTIF(tbl_General[EmployeeID],tbl_General[[#This Row],[EmployeeID]])</f>
        <v>1</v>
      </c>
    </row>
    <row r="3404" spans="1:22" x14ac:dyDescent="0.25">
      <c r="A3404">
        <v>33</v>
      </c>
      <c r="B3404" t="s">
        <v>28</v>
      </c>
      <c r="C3404" t="s">
        <v>29</v>
      </c>
      <c r="D3404" t="s">
        <v>30</v>
      </c>
      <c r="E3404">
        <v>1</v>
      </c>
      <c r="F3404">
        <v>2</v>
      </c>
      <c r="G3404" t="s">
        <v>24</v>
      </c>
      <c r="H3404">
        <v>535</v>
      </c>
      <c r="I3404" t="s">
        <v>25</v>
      </c>
      <c r="J3404">
        <v>1</v>
      </c>
      <c r="K3404" t="s">
        <v>35</v>
      </c>
      <c r="L3404" t="s">
        <v>32</v>
      </c>
      <c r="M3404">
        <v>62140</v>
      </c>
      <c r="N3404">
        <v>1</v>
      </c>
      <c r="O3404">
        <v>19</v>
      </c>
      <c r="P3404">
        <v>2</v>
      </c>
      <c r="Q3404">
        <v>14</v>
      </c>
      <c r="R3404">
        <v>3</v>
      </c>
      <c r="S3404">
        <v>13</v>
      </c>
      <c r="T3404">
        <v>3</v>
      </c>
      <c r="U3404">
        <v>8</v>
      </c>
      <c r="V3404">
        <f>COUNTIF(tbl_General[EmployeeID],tbl_General[[#This Row],[EmployeeID]])</f>
        <v>1</v>
      </c>
    </row>
    <row r="3405" spans="1:22" x14ac:dyDescent="0.25">
      <c r="A3405">
        <v>33</v>
      </c>
      <c r="B3405" t="s">
        <v>28</v>
      </c>
      <c r="C3405" t="s">
        <v>29</v>
      </c>
      <c r="D3405" t="s">
        <v>30</v>
      </c>
      <c r="E3405">
        <v>1</v>
      </c>
      <c r="F3405">
        <v>2</v>
      </c>
      <c r="G3405" t="s">
        <v>24</v>
      </c>
      <c r="H3405">
        <v>2005</v>
      </c>
      <c r="I3405" t="s">
        <v>25</v>
      </c>
      <c r="J3405">
        <v>1</v>
      </c>
      <c r="K3405" t="s">
        <v>35</v>
      </c>
      <c r="L3405" t="s">
        <v>32</v>
      </c>
      <c r="M3405">
        <v>62140</v>
      </c>
      <c r="N3405">
        <v>1</v>
      </c>
      <c r="O3405">
        <v>19</v>
      </c>
      <c r="P3405">
        <v>2</v>
      </c>
      <c r="Q3405">
        <v>14</v>
      </c>
      <c r="R3405">
        <v>3</v>
      </c>
      <c r="S3405">
        <v>13</v>
      </c>
      <c r="T3405">
        <v>3</v>
      </c>
      <c r="U3405">
        <v>8</v>
      </c>
      <c r="V3405">
        <f>COUNTIF(tbl_General[EmployeeID],tbl_General[[#This Row],[EmployeeID]])</f>
        <v>1</v>
      </c>
    </row>
    <row r="3406" spans="1:22" x14ac:dyDescent="0.25">
      <c r="A3406">
        <v>33</v>
      </c>
      <c r="B3406" t="s">
        <v>28</v>
      </c>
      <c r="C3406" t="s">
        <v>29</v>
      </c>
      <c r="D3406" t="s">
        <v>30</v>
      </c>
      <c r="E3406">
        <v>1</v>
      </c>
      <c r="F3406">
        <v>2</v>
      </c>
      <c r="G3406" t="s">
        <v>24</v>
      </c>
      <c r="H3406">
        <v>3475</v>
      </c>
      <c r="I3406" t="s">
        <v>25</v>
      </c>
      <c r="J3406">
        <v>1</v>
      </c>
      <c r="K3406" t="s">
        <v>35</v>
      </c>
      <c r="L3406" t="s">
        <v>32</v>
      </c>
      <c r="M3406">
        <v>62140</v>
      </c>
      <c r="N3406">
        <v>1</v>
      </c>
      <c r="O3406">
        <v>19</v>
      </c>
      <c r="P3406">
        <v>2</v>
      </c>
      <c r="Q3406">
        <v>14</v>
      </c>
      <c r="R3406">
        <v>3</v>
      </c>
      <c r="S3406">
        <v>13</v>
      </c>
      <c r="T3406">
        <v>3</v>
      </c>
      <c r="U3406">
        <v>8</v>
      </c>
      <c r="V3406">
        <f>COUNTIF(tbl_General[EmployeeID],tbl_General[[#This Row],[EmployeeID]])</f>
        <v>1</v>
      </c>
    </row>
    <row r="3407" spans="1:22" x14ac:dyDescent="0.25">
      <c r="A3407">
        <v>34</v>
      </c>
      <c r="B3407" t="s">
        <v>21</v>
      </c>
      <c r="C3407" t="s">
        <v>22</v>
      </c>
      <c r="D3407" t="s">
        <v>30</v>
      </c>
      <c r="E3407">
        <v>10</v>
      </c>
      <c r="F3407">
        <v>4</v>
      </c>
      <c r="G3407" t="s">
        <v>24</v>
      </c>
      <c r="H3407">
        <v>791</v>
      </c>
      <c r="I3407" t="s">
        <v>25</v>
      </c>
      <c r="J3407">
        <v>1</v>
      </c>
      <c r="K3407" t="s">
        <v>43</v>
      </c>
      <c r="L3407" t="s">
        <v>32</v>
      </c>
      <c r="M3407">
        <v>192460</v>
      </c>
      <c r="N3407">
        <v>3</v>
      </c>
      <c r="O3407">
        <v>15</v>
      </c>
      <c r="P3407">
        <v>1</v>
      </c>
      <c r="Q3407">
        <v>15</v>
      </c>
      <c r="R3407">
        <v>5</v>
      </c>
      <c r="S3407">
        <v>13</v>
      </c>
      <c r="T3407">
        <v>3</v>
      </c>
      <c r="U3407">
        <v>12</v>
      </c>
      <c r="V3407">
        <f>COUNTIF(tbl_General[EmployeeID],tbl_General[[#This Row],[EmployeeID]])</f>
        <v>1</v>
      </c>
    </row>
    <row r="3408" spans="1:22" x14ac:dyDescent="0.25">
      <c r="A3408">
        <v>34</v>
      </c>
      <c r="B3408" t="s">
        <v>21</v>
      </c>
      <c r="C3408" t="s">
        <v>22</v>
      </c>
      <c r="D3408" t="s">
        <v>30</v>
      </c>
      <c r="E3408">
        <v>10</v>
      </c>
      <c r="F3408">
        <v>4</v>
      </c>
      <c r="G3408" t="s">
        <v>24</v>
      </c>
      <c r="H3408">
        <v>2261</v>
      </c>
      <c r="I3408" t="s">
        <v>25</v>
      </c>
      <c r="J3408">
        <v>1</v>
      </c>
      <c r="K3408" t="s">
        <v>43</v>
      </c>
      <c r="L3408" t="s">
        <v>32</v>
      </c>
      <c r="M3408">
        <v>192460</v>
      </c>
      <c r="N3408">
        <v>3</v>
      </c>
      <c r="O3408">
        <v>15</v>
      </c>
      <c r="P3408">
        <v>1</v>
      </c>
      <c r="Q3408">
        <v>15</v>
      </c>
      <c r="R3408">
        <v>5</v>
      </c>
      <c r="S3408">
        <v>13</v>
      </c>
      <c r="T3408">
        <v>3</v>
      </c>
      <c r="U3408">
        <v>12</v>
      </c>
      <c r="V3408">
        <f>COUNTIF(tbl_General[EmployeeID],tbl_General[[#This Row],[EmployeeID]])</f>
        <v>1</v>
      </c>
    </row>
    <row r="3409" spans="1:22" x14ac:dyDescent="0.25">
      <c r="A3409">
        <v>34</v>
      </c>
      <c r="B3409" t="s">
        <v>21</v>
      </c>
      <c r="C3409" t="s">
        <v>22</v>
      </c>
      <c r="D3409" t="s">
        <v>30</v>
      </c>
      <c r="E3409">
        <v>10</v>
      </c>
      <c r="F3409">
        <v>4</v>
      </c>
      <c r="G3409" t="s">
        <v>24</v>
      </c>
      <c r="H3409">
        <v>3731</v>
      </c>
      <c r="I3409" t="s">
        <v>25</v>
      </c>
      <c r="J3409">
        <v>1</v>
      </c>
      <c r="K3409" t="s">
        <v>43</v>
      </c>
      <c r="L3409" t="s">
        <v>32</v>
      </c>
      <c r="M3409">
        <v>192460</v>
      </c>
      <c r="N3409">
        <v>3</v>
      </c>
      <c r="O3409">
        <v>15</v>
      </c>
      <c r="P3409">
        <v>1</v>
      </c>
      <c r="Q3409">
        <v>15</v>
      </c>
      <c r="R3409">
        <v>5</v>
      </c>
      <c r="S3409">
        <v>13</v>
      </c>
      <c r="T3409">
        <v>3</v>
      </c>
      <c r="U3409">
        <v>12</v>
      </c>
      <c r="V3409">
        <f>COUNTIF(tbl_General[EmployeeID],tbl_General[[#This Row],[EmployeeID]])</f>
        <v>1</v>
      </c>
    </row>
    <row r="3410" spans="1:22" x14ac:dyDescent="0.25">
      <c r="A3410">
        <v>36</v>
      </c>
      <c r="B3410" t="s">
        <v>21</v>
      </c>
      <c r="C3410" t="s">
        <v>22</v>
      </c>
      <c r="D3410" t="s">
        <v>30</v>
      </c>
      <c r="E3410">
        <v>16</v>
      </c>
      <c r="F3410">
        <v>4</v>
      </c>
      <c r="G3410" t="s">
        <v>24</v>
      </c>
      <c r="H3410">
        <v>1433</v>
      </c>
      <c r="I3410" t="s">
        <v>34</v>
      </c>
      <c r="J3410">
        <v>1</v>
      </c>
      <c r="K3410" t="s">
        <v>26</v>
      </c>
      <c r="L3410" t="s">
        <v>32</v>
      </c>
      <c r="M3410">
        <v>67350</v>
      </c>
      <c r="N3410">
        <v>8</v>
      </c>
      <c r="O3410">
        <v>25</v>
      </c>
      <c r="P3410">
        <v>2</v>
      </c>
      <c r="Q3410">
        <v>16</v>
      </c>
      <c r="R3410">
        <v>3</v>
      </c>
      <c r="S3410">
        <v>13</v>
      </c>
      <c r="T3410">
        <v>3</v>
      </c>
      <c r="U3410">
        <v>7</v>
      </c>
      <c r="V3410">
        <f>COUNTIF(tbl_General[EmployeeID],tbl_General[[#This Row],[EmployeeID]])</f>
        <v>1</v>
      </c>
    </row>
    <row r="3411" spans="1:22" x14ac:dyDescent="0.25">
      <c r="A3411">
        <v>36</v>
      </c>
      <c r="B3411" t="s">
        <v>21</v>
      </c>
      <c r="C3411" t="s">
        <v>22</v>
      </c>
      <c r="D3411" t="s">
        <v>30</v>
      </c>
      <c r="E3411">
        <v>16</v>
      </c>
      <c r="F3411">
        <v>4</v>
      </c>
      <c r="G3411" t="s">
        <v>24</v>
      </c>
      <c r="H3411">
        <v>2903</v>
      </c>
      <c r="I3411" t="s">
        <v>34</v>
      </c>
      <c r="J3411">
        <v>1</v>
      </c>
      <c r="K3411" t="s">
        <v>26</v>
      </c>
      <c r="L3411" t="s">
        <v>32</v>
      </c>
      <c r="M3411">
        <v>67350</v>
      </c>
      <c r="N3411">
        <v>8</v>
      </c>
      <c r="O3411">
        <v>25</v>
      </c>
      <c r="P3411">
        <v>2</v>
      </c>
      <c r="Q3411">
        <v>16</v>
      </c>
      <c r="R3411">
        <v>3</v>
      </c>
      <c r="S3411">
        <v>13</v>
      </c>
      <c r="T3411">
        <v>3</v>
      </c>
      <c r="U3411">
        <v>7</v>
      </c>
      <c r="V3411">
        <f>COUNTIF(tbl_General[EmployeeID],tbl_General[[#This Row],[EmployeeID]])</f>
        <v>1</v>
      </c>
    </row>
    <row r="3412" spans="1:22" x14ac:dyDescent="0.25">
      <c r="A3412">
        <v>36</v>
      </c>
      <c r="B3412" t="s">
        <v>21</v>
      </c>
      <c r="C3412" t="s">
        <v>22</v>
      </c>
      <c r="D3412" t="s">
        <v>30</v>
      </c>
      <c r="E3412">
        <v>16</v>
      </c>
      <c r="F3412">
        <v>4</v>
      </c>
      <c r="G3412" t="s">
        <v>24</v>
      </c>
      <c r="H3412">
        <v>4373</v>
      </c>
      <c r="I3412" t="s">
        <v>34</v>
      </c>
      <c r="J3412">
        <v>1</v>
      </c>
      <c r="K3412" t="s">
        <v>26</v>
      </c>
      <c r="L3412" t="s">
        <v>32</v>
      </c>
      <c r="M3412">
        <v>67350</v>
      </c>
      <c r="N3412">
        <v>8</v>
      </c>
      <c r="O3412">
        <v>25</v>
      </c>
      <c r="P3412">
        <v>2</v>
      </c>
      <c r="Q3412">
        <v>16</v>
      </c>
      <c r="R3412">
        <v>3</v>
      </c>
      <c r="S3412">
        <v>13</v>
      </c>
      <c r="T3412">
        <v>3</v>
      </c>
      <c r="U3412">
        <v>7</v>
      </c>
      <c r="V3412">
        <f>COUNTIF(tbl_General[EmployeeID],tbl_General[[#This Row],[EmployeeID]])</f>
        <v>1</v>
      </c>
    </row>
    <row r="3413" spans="1:22" x14ac:dyDescent="0.25">
      <c r="A3413">
        <v>37</v>
      </c>
      <c r="B3413" t="s">
        <v>21</v>
      </c>
      <c r="C3413" t="s">
        <v>22</v>
      </c>
      <c r="D3413" t="s">
        <v>30</v>
      </c>
      <c r="E3413">
        <v>14</v>
      </c>
      <c r="F3413">
        <v>4</v>
      </c>
      <c r="G3413" t="s">
        <v>24</v>
      </c>
      <c r="H3413">
        <v>598</v>
      </c>
      <c r="I3413" t="s">
        <v>34</v>
      </c>
      <c r="J3413">
        <v>3</v>
      </c>
      <c r="K3413" t="s">
        <v>31</v>
      </c>
      <c r="L3413" t="s">
        <v>27</v>
      </c>
      <c r="M3413">
        <v>65770</v>
      </c>
      <c r="N3413">
        <v>1</v>
      </c>
      <c r="O3413">
        <v>13</v>
      </c>
      <c r="P3413">
        <v>0</v>
      </c>
      <c r="Q3413">
        <v>14</v>
      </c>
      <c r="R3413">
        <v>1</v>
      </c>
      <c r="S3413">
        <v>14</v>
      </c>
      <c r="T3413">
        <v>3</v>
      </c>
      <c r="U3413">
        <v>11</v>
      </c>
      <c r="V3413">
        <f>COUNTIF(tbl_General[EmployeeID],tbl_General[[#This Row],[EmployeeID]])</f>
        <v>1</v>
      </c>
    </row>
    <row r="3414" spans="1:22" x14ac:dyDescent="0.25">
      <c r="A3414">
        <v>37</v>
      </c>
      <c r="B3414" t="s">
        <v>21</v>
      </c>
      <c r="C3414" t="s">
        <v>22</v>
      </c>
      <c r="D3414" t="s">
        <v>30</v>
      </c>
      <c r="E3414">
        <v>14</v>
      </c>
      <c r="F3414">
        <v>4</v>
      </c>
      <c r="G3414" t="s">
        <v>24</v>
      </c>
      <c r="H3414">
        <v>2068</v>
      </c>
      <c r="I3414" t="s">
        <v>34</v>
      </c>
      <c r="J3414">
        <v>3</v>
      </c>
      <c r="K3414" t="s">
        <v>31</v>
      </c>
      <c r="L3414" t="s">
        <v>27</v>
      </c>
      <c r="M3414">
        <v>65770</v>
      </c>
      <c r="N3414">
        <v>1</v>
      </c>
      <c r="O3414">
        <v>13</v>
      </c>
      <c r="P3414">
        <v>0</v>
      </c>
      <c r="Q3414">
        <v>14</v>
      </c>
      <c r="R3414">
        <v>1</v>
      </c>
      <c r="S3414">
        <v>14</v>
      </c>
      <c r="T3414">
        <v>3</v>
      </c>
      <c r="U3414">
        <v>11</v>
      </c>
      <c r="V3414">
        <f>COUNTIF(tbl_General[EmployeeID],tbl_General[[#This Row],[EmployeeID]])</f>
        <v>1</v>
      </c>
    </row>
    <row r="3415" spans="1:22" x14ac:dyDescent="0.25">
      <c r="A3415">
        <v>37</v>
      </c>
      <c r="B3415" t="s">
        <v>21</v>
      </c>
      <c r="C3415" t="s">
        <v>22</v>
      </c>
      <c r="D3415" t="s">
        <v>30</v>
      </c>
      <c r="E3415">
        <v>14</v>
      </c>
      <c r="F3415">
        <v>4</v>
      </c>
      <c r="G3415" t="s">
        <v>24</v>
      </c>
      <c r="H3415">
        <v>3538</v>
      </c>
      <c r="I3415" t="s">
        <v>34</v>
      </c>
      <c r="J3415">
        <v>3</v>
      </c>
      <c r="K3415" t="s">
        <v>31</v>
      </c>
      <c r="L3415" t="s">
        <v>27</v>
      </c>
      <c r="M3415">
        <v>65770</v>
      </c>
      <c r="N3415">
        <v>1</v>
      </c>
      <c r="O3415">
        <v>13</v>
      </c>
      <c r="P3415">
        <v>0</v>
      </c>
      <c r="Q3415">
        <v>14</v>
      </c>
      <c r="R3415">
        <v>1</v>
      </c>
      <c r="S3415">
        <v>14</v>
      </c>
      <c r="T3415">
        <v>3</v>
      </c>
      <c r="U3415">
        <v>11</v>
      </c>
      <c r="V3415">
        <f>COUNTIF(tbl_General[EmployeeID],tbl_General[[#This Row],[EmployeeID]])</f>
        <v>1</v>
      </c>
    </row>
    <row r="3416" spans="1:22" x14ac:dyDescent="0.25">
      <c r="A3416">
        <v>36</v>
      </c>
      <c r="B3416" t="s">
        <v>28</v>
      </c>
      <c r="C3416" t="s">
        <v>22</v>
      </c>
      <c r="D3416" t="s">
        <v>30</v>
      </c>
      <c r="E3416">
        <v>10</v>
      </c>
      <c r="F3416">
        <v>3</v>
      </c>
      <c r="G3416" t="s">
        <v>38</v>
      </c>
      <c r="H3416">
        <v>436</v>
      </c>
      <c r="I3416" t="s">
        <v>34</v>
      </c>
      <c r="J3416">
        <v>3</v>
      </c>
      <c r="K3416" t="s">
        <v>35</v>
      </c>
      <c r="L3416" t="s">
        <v>27</v>
      </c>
      <c r="M3416">
        <v>22320</v>
      </c>
      <c r="N3416">
        <v>1</v>
      </c>
      <c r="O3416">
        <v>12</v>
      </c>
      <c r="P3416">
        <v>1</v>
      </c>
      <c r="Q3416">
        <v>16</v>
      </c>
      <c r="R3416">
        <v>2</v>
      </c>
      <c r="S3416">
        <v>16</v>
      </c>
      <c r="T3416">
        <v>3</v>
      </c>
      <c r="U3416">
        <v>7</v>
      </c>
      <c r="V3416">
        <f>COUNTIF(tbl_General[EmployeeID],tbl_General[[#This Row],[EmployeeID]])</f>
        <v>1</v>
      </c>
    </row>
    <row r="3417" spans="1:22" x14ac:dyDescent="0.25">
      <c r="A3417">
        <v>36</v>
      </c>
      <c r="B3417" t="s">
        <v>28</v>
      </c>
      <c r="C3417" t="s">
        <v>22</v>
      </c>
      <c r="D3417" t="s">
        <v>30</v>
      </c>
      <c r="E3417">
        <v>10</v>
      </c>
      <c r="F3417">
        <v>3</v>
      </c>
      <c r="G3417" t="s">
        <v>38</v>
      </c>
      <c r="H3417">
        <v>1906</v>
      </c>
      <c r="I3417" t="s">
        <v>34</v>
      </c>
      <c r="J3417">
        <v>3</v>
      </c>
      <c r="K3417" t="s">
        <v>35</v>
      </c>
      <c r="L3417" t="s">
        <v>27</v>
      </c>
      <c r="M3417">
        <v>22320</v>
      </c>
      <c r="N3417">
        <v>1</v>
      </c>
      <c r="O3417">
        <v>12</v>
      </c>
      <c r="P3417">
        <v>1</v>
      </c>
      <c r="Q3417">
        <v>16</v>
      </c>
      <c r="R3417">
        <v>2</v>
      </c>
      <c r="S3417">
        <v>16</v>
      </c>
      <c r="T3417">
        <v>3</v>
      </c>
      <c r="U3417">
        <v>7</v>
      </c>
      <c r="V3417">
        <f>COUNTIF(tbl_General[EmployeeID],tbl_General[[#This Row],[EmployeeID]])</f>
        <v>1</v>
      </c>
    </row>
    <row r="3418" spans="1:22" x14ac:dyDescent="0.25">
      <c r="A3418">
        <v>36</v>
      </c>
      <c r="B3418" t="s">
        <v>28</v>
      </c>
      <c r="C3418" t="s">
        <v>22</v>
      </c>
      <c r="D3418" t="s">
        <v>30</v>
      </c>
      <c r="E3418">
        <v>10</v>
      </c>
      <c r="F3418">
        <v>3</v>
      </c>
      <c r="G3418" t="s">
        <v>38</v>
      </c>
      <c r="H3418">
        <v>3376</v>
      </c>
      <c r="I3418" t="s">
        <v>34</v>
      </c>
      <c r="J3418">
        <v>3</v>
      </c>
      <c r="K3418" t="s">
        <v>35</v>
      </c>
      <c r="L3418" t="s">
        <v>27</v>
      </c>
      <c r="M3418">
        <v>22320</v>
      </c>
      <c r="N3418">
        <v>1</v>
      </c>
      <c r="O3418">
        <v>12</v>
      </c>
      <c r="P3418">
        <v>1</v>
      </c>
      <c r="Q3418">
        <v>16</v>
      </c>
      <c r="R3418">
        <v>2</v>
      </c>
      <c r="S3418">
        <v>16</v>
      </c>
      <c r="T3418">
        <v>3</v>
      </c>
      <c r="U3418">
        <v>7</v>
      </c>
      <c r="V3418">
        <f>COUNTIF(tbl_General[EmployeeID],tbl_General[[#This Row],[EmployeeID]])</f>
        <v>1</v>
      </c>
    </row>
    <row r="3419" spans="1:22" x14ac:dyDescent="0.25">
      <c r="A3419">
        <v>39</v>
      </c>
      <c r="B3419" t="s">
        <v>21</v>
      </c>
      <c r="C3419" t="s">
        <v>22</v>
      </c>
      <c r="D3419" t="s">
        <v>23</v>
      </c>
      <c r="E3419">
        <v>5</v>
      </c>
      <c r="F3419">
        <v>4</v>
      </c>
      <c r="G3419" t="s">
        <v>45</v>
      </c>
      <c r="H3419">
        <v>47</v>
      </c>
      <c r="I3419" t="s">
        <v>25</v>
      </c>
      <c r="J3419">
        <v>2</v>
      </c>
      <c r="K3419" t="s">
        <v>37</v>
      </c>
      <c r="L3419" t="s">
        <v>41</v>
      </c>
      <c r="M3419">
        <v>21050</v>
      </c>
      <c r="N3419">
        <v>0</v>
      </c>
      <c r="O3419">
        <v>20</v>
      </c>
      <c r="P3419">
        <v>0</v>
      </c>
      <c r="Q3419">
        <v>19</v>
      </c>
      <c r="R3419">
        <v>3</v>
      </c>
      <c r="S3419">
        <v>18</v>
      </c>
      <c r="T3419">
        <v>3</v>
      </c>
      <c r="U3419">
        <v>7</v>
      </c>
      <c r="V3419">
        <f>COUNTIF(tbl_General[EmployeeID],tbl_General[[#This Row],[EmployeeID]])</f>
        <v>1</v>
      </c>
    </row>
    <row r="3420" spans="1:22" x14ac:dyDescent="0.25">
      <c r="A3420">
        <v>39</v>
      </c>
      <c r="B3420" t="s">
        <v>21</v>
      </c>
      <c r="C3420" t="s">
        <v>22</v>
      </c>
      <c r="D3420" t="s">
        <v>23</v>
      </c>
      <c r="E3420">
        <v>5</v>
      </c>
      <c r="F3420">
        <v>4</v>
      </c>
      <c r="G3420" t="s">
        <v>45</v>
      </c>
      <c r="H3420">
        <v>1517</v>
      </c>
      <c r="I3420" t="s">
        <v>25</v>
      </c>
      <c r="J3420">
        <v>2</v>
      </c>
      <c r="K3420" t="s">
        <v>37</v>
      </c>
      <c r="L3420" t="s">
        <v>41</v>
      </c>
      <c r="M3420">
        <v>21050</v>
      </c>
      <c r="N3420">
        <v>0</v>
      </c>
      <c r="O3420">
        <v>20</v>
      </c>
      <c r="P3420">
        <v>0</v>
      </c>
      <c r="Q3420">
        <v>19</v>
      </c>
      <c r="R3420">
        <v>3</v>
      </c>
      <c r="S3420">
        <v>18</v>
      </c>
      <c r="T3420">
        <v>3</v>
      </c>
      <c r="U3420">
        <v>7</v>
      </c>
      <c r="V3420">
        <f>COUNTIF(tbl_General[EmployeeID],tbl_General[[#This Row],[EmployeeID]])</f>
        <v>1</v>
      </c>
    </row>
    <row r="3421" spans="1:22" x14ac:dyDescent="0.25">
      <c r="A3421">
        <v>39</v>
      </c>
      <c r="B3421" t="s">
        <v>21</v>
      </c>
      <c r="C3421" t="s">
        <v>22</v>
      </c>
      <c r="D3421" t="s">
        <v>23</v>
      </c>
      <c r="E3421">
        <v>5</v>
      </c>
      <c r="F3421">
        <v>4</v>
      </c>
      <c r="G3421" t="s">
        <v>45</v>
      </c>
      <c r="H3421">
        <v>2987</v>
      </c>
      <c r="I3421" t="s">
        <v>25</v>
      </c>
      <c r="J3421">
        <v>2</v>
      </c>
      <c r="K3421" t="s">
        <v>37</v>
      </c>
      <c r="L3421" t="s">
        <v>41</v>
      </c>
      <c r="M3421">
        <v>21050</v>
      </c>
      <c r="N3421">
        <v>0</v>
      </c>
      <c r="O3421">
        <v>20</v>
      </c>
      <c r="P3421">
        <v>0</v>
      </c>
      <c r="Q3421">
        <v>19</v>
      </c>
      <c r="R3421">
        <v>3</v>
      </c>
      <c r="S3421">
        <v>18</v>
      </c>
      <c r="T3421">
        <v>3</v>
      </c>
      <c r="U3421">
        <v>7</v>
      </c>
      <c r="V3421">
        <f>COUNTIF(tbl_General[EmployeeID],tbl_General[[#This Row],[EmployeeID]])</f>
        <v>1</v>
      </c>
    </row>
    <row r="3422" spans="1:22" x14ac:dyDescent="0.25">
      <c r="A3422">
        <v>55</v>
      </c>
      <c r="B3422" t="s">
        <v>28</v>
      </c>
      <c r="C3422" t="s">
        <v>22</v>
      </c>
      <c r="D3422" t="s">
        <v>30</v>
      </c>
      <c r="E3422">
        <v>19</v>
      </c>
      <c r="F3422">
        <v>3</v>
      </c>
      <c r="G3422" t="s">
        <v>46</v>
      </c>
      <c r="H3422">
        <v>718</v>
      </c>
      <c r="I3422" t="s">
        <v>34</v>
      </c>
      <c r="J3422">
        <v>1</v>
      </c>
      <c r="K3422" t="s">
        <v>37</v>
      </c>
      <c r="L3422" t="s">
        <v>32</v>
      </c>
      <c r="M3422">
        <v>46800</v>
      </c>
      <c r="N3422">
        <v>6</v>
      </c>
      <c r="O3422">
        <v>14</v>
      </c>
      <c r="P3422">
        <v>3</v>
      </c>
      <c r="Q3422">
        <v>24</v>
      </c>
      <c r="R3422">
        <v>0</v>
      </c>
      <c r="S3422">
        <v>19</v>
      </c>
      <c r="T3422">
        <v>3</v>
      </c>
      <c r="U3422">
        <v>8</v>
      </c>
      <c r="V3422">
        <f>COUNTIF(tbl_General[EmployeeID],tbl_General[[#This Row],[EmployeeID]])</f>
        <v>1</v>
      </c>
    </row>
    <row r="3423" spans="1:22" x14ac:dyDescent="0.25">
      <c r="A3423">
        <v>55</v>
      </c>
      <c r="B3423" t="s">
        <v>28</v>
      </c>
      <c r="C3423" t="s">
        <v>22</v>
      </c>
      <c r="D3423" t="s">
        <v>30</v>
      </c>
      <c r="E3423">
        <v>19</v>
      </c>
      <c r="F3423">
        <v>3</v>
      </c>
      <c r="G3423" t="s">
        <v>46</v>
      </c>
      <c r="H3423">
        <v>2188</v>
      </c>
      <c r="I3423" t="s">
        <v>34</v>
      </c>
      <c r="J3423">
        <v>1</v>
      </c>
      <c r="K3423" t="s">
        <v>37</v>
      </c>
      <c r="L3423" t="s">
        <v>32</v>
      </c>
      <c r="M3423">
        <v>46800</v>
      </c>
      <c r="N3423">
        <v>6</v>
      </c>
      <c r="O3423">
        <v>14</v>
      </c>
      <c r="P3423">
        <v>3</v>
      </c>
      <c r="Q3423">
        <v>24</v>
      </c>
      <c r="R3423">
        <v>0</v>
      </c>
      <c r="S3423">
        <v>19</v>
      </c>
      <c r="T3423">
        <v>3</v>
      </c>
      <c r="U3423">
        <v>8</v>
      </c>
      <c r="V3423">
        <f>COUNTIF(tbl_General[EmployeeID],tbl_General[[#This Row],[EmployeeID]])</f>
        <v>1</v>
      </c>
    </row>
    <row r="3424" spans="1:22" x14ac:dyDescent="0.25">
      <c r="A3424">
        <v>55</v>
      </c>
      <c r="B3424" t="s">
        <v>28</v>
      </c>
      <c r="C3424" t="s">
        <v>22</v>
      </c>
      <c r="D3424" t="s">
        <v>30</v>
      </c>
      <c r="E3424">
        <v>19</v>
      </c>
      <c r="F3424">
        <v>3</v>
      </c>
      <c r="G3424" t="s">
        <v>46</v>
      </c>
      <c r="H3424">
        <v>3658</v>
      </c>
      <c r="I3424" t="s">
        <v>34</v>
      </c>
      <c r="J3424">
        <v>1</v>
      </c>
      <c r="K3424" t="s">
        <v>37</v>
      </c>
      <c r="L3424" t="s">
        <v>32</v>
      </c>
      <c r="M3424">
        <v>46800</v>
      </c>
      <c r="N3424">
        <v>6</v>
      </c>
      <c r="O3424">
        <v>14</v>
      </c>
      <c r="P3424">
        <v>3</v>
      </c>
      <c r="Q3424">
        <v>24</v>
      </c>
      <c r="R3424">
        <v>0</v>
      </c>
      <c r="S3424">
        <v>19</v>
      </c>
      <c r="T3424">
        <v>3</v>
      </c>
      <c r="U3424">
        <v>8</v>
      </c>
      <c r="V3424">
        <f>COUNTIF(tbl_General[EmployeeID],tbl_General[[#This Row],[EmployeeID]])</f>
        <v>1</v>
      </c>
    </row>
    <row r="3425" spans="1:22" x14ac:dyDescent="0.25">
      <c r="A3425">
        <v>50</v>
      </c>
      <c r="B3425" t="s">
        <v>21</v>
      </c>
      <c r="C3425" t="s">
        <v>22</v>
      </c>
      <c r="D3425" t="s">
        <v>23</v>
      </c>
      <c r="E3425">
        <v>5</v>
      </c>
      <c r="F3425">
        <v>3</v>
      </c>
      <c r="G3425" t="s">
        <v>38</v>
      </c>
      <c r="H3425">
        <v>266</v>
      </c>
      <c r="I3425" t="s">
        <v>34</v>
      </c>
      <c r="J3425">
        <v>1</v>
      </c>
      <c r="K3425" t="s">
        <v>40</v>
      </c>
      <c r="L3425" t="s">
        <v>27</v>
      </c>
      <c r="M3425">
        <v>54730</v>
      </c>
      <c r="N3425">
        <v>1</v>
      </c>
      <c r="O3425">
        <v>19</v>
      </c>
      <c r="P3425">
        <v>1</v>
      </c>
      <c r="Q3425">
        <v>20</v>
      </c>
      <c r="R3425">
        <v>2</v>
      </c>
      <c r="S3425">
        <v>20</v>
      </c>
      <c r="T3425">
        <v>3</v>
      </c>
      <c r="U3425">
        <v>8</v>
      </c>
      <c r="V3425">
        <f>COUNTIF(tbl_General[EmployeeID],tbl_General[[#This Row],[EmployeeID]])</f>
        <v>1</v>
      </c>
    </row>
    <row r="3426" spans="1:22" x14ac:dyDescent="0.25">
      <c r="A3426">
        <v>50</v>
      </c>
      <c r="B3426" t="s">
        <v>21</v>
      </c>
      <c r="C3426" t="s">
        <v>22</v>
      </c>
      <c r="D3426" t="s">
        <v>23</v>
      </c>
      <c r="E3426">
        <v>5</v>
      </c>
      <c r="F3426">
        <v>3</v>
      </c>
      <c r="G3426" t="s">
        <v>38</v>
      </c>
      <c r="H3426">
        <v>1736</v>
      </c>
      <c r="I3426" t="s">
        <v>34</v>
      </c>
      <c r="J3426">
        <v>1</v>
      </c>
      <c r="K3426" t="s">
        <v>40</v>
      </c>
      <c r="L3426" t="s">
        <v>27</v>
      </c>
      <c r="M3426">
        <v>54730</v>
      </c>
      <c r="N3426">
        <v>1</v>
      </c>
      <c r="O3426">
        <v>19</v>
      </c>
      <c r="P3426">
        <v>1</v>
      </c>
      <c r="Q3426">
        <v>20</v>
      </c>
      <c r="R3426">
        <v>2</v>
      </c>
      <c r="S3426">
        <v>20</v>
      </c>
      <c r="T3426">
        <v>3</v>
      </c>
      <c r="U3426">
        <v>8</v>
      </c>
      <c r="V3426">
        <f>COUNTIF(tbl_General[EmployeeID],tbl_General[[#This Row],[EmployeeID]])</f>
        <v>1</v>
      </c>
    </row>
    <row r="3427" spans="1:22" x14ac:dyDescent="0.25">
      <c r="A3427">
        <v>50</v>
      </c>
      <c r="B3427" t="s">
        <v>21</v>
      </c>
      <c r="C3427" t="s">
        <v>22</v>
      </c>
      <c r="D3427" t="s">
        <v>23</v>
      </c>
      <c r="E3427">
        <v>5</v>
      </c>
      <c r="F3427">
        <v>3</v>
      </c>
      <c r="G3427" t="s">
        <v>38</v>
      </c>
      <c r="H3427">
        <v>3206</v>
      </c>
      <c r="I3427" t="s">
        <v>34</v>
      </c>
      <c r="J3427">
        <v>1</v>
      </c>
      <c r="K3427" t="s">
        <v>40</v>
      </c>
      <c r="L3427" t="s">
        <v>27</v>
      </c>
      <c r="M3427">
        <v>54730</v>
      </c>
      <c r="N3427">
        <v>1</v>
      </c>
      <c r="O3427">
        <v>19</v>
      </c>
      <c r="P3427">
        <v>1</v>
      </c>
      <c r="Q3427">
        <v>20</v>
      </c>
      <c r="R3427">
        <v>2</v>
      </c>
      <c r="S3427">
        <v>20</v>
      </c>
      <c r="T3427">
        <v>3</v>
      </c>
      <c r="U3427">
        <v>8</v>
      </c>
      <c r="V3427">
        <f>COUNTIF(tbl_General[EmployeeID],tbl_General[[#This Row],[EmployeeID]])</f>
        <v>1</v>
      </c>
    </row>
    <row r="3428" spans="1:22" x14ac:dyDescent="0.25">
      <c r="A3428">
        <v>42</v>
      </c>
      <c r="B3428" t="s">
        <v>21</v>
      </c>
      <c r="C3428" t="s">
        <v>36</v>
      </c>
      <c r="D3428" t="s">
        <v>30</v>
      </c>
      <c r="E3428">
        <v>10</v>
      </c>
      <c r="F3428">
        <v>4</v>
      </c>
      <c r="G3428" t="s">
        <v>24</v>
      </c>
      <c r="H3428">
        <v>1147</v>
      </c>
      <c r="I3428" t="s">
        <v>25</v>
      </c>
      <c r="J3428">
        <v>2</v>
      </c>
      <c r="K3428" t="s">
        <v>31</v>
      </c>
      <c r="L3428" t="s">
        <v>32</v>
      </c>
      <c r="M3428">
        <v>61510</v>
      </c>
      <c r="N3428">
        <v>1</v>
      </c>
      <c r="O3428">
        <v>13</v>
      </c>
      <c r="P3428">
        <v>1</v>
      </c>
      <c r="Q3428">
        <v>20</v>
      </c>
      <c r="R3428">
        <v>3</v>
      </c>
      <c r="S3428">
        <v>20</v>
      </c>
      <c r="T3428">
        <v>3</v>
      </c>
      <c r="U3428">
        <v>7</v>
      </c>
      <c r="V3428">
        <f>COUNTIF(tbl_General[EmployeeID],tbl_General[[#This Row],[EmployeeID]])</f>
        <v>1</v>
      </c>
    </row>
    <row r="3429" spans="1:22" x14ac:dyDescent="0.25">
      <c r="A3429">
        <v>42</v>
      </c>
      <c r="B3429" t="s">
        <v>21</v>
      </c>
      <c r="C3429" t="s">
        <v>36</v>
      </c>
      <c r="D3429" t="s">
        <v>30</v>
      </c>
      <c r="E3429">
        <v>10</v>
      </c>
      <c r="F3429">
        <v>4</v>
      </c>
      <c r="G3429" t="s">
        <v>24</v>
      </c>
      <c r="H3429">
        <v>2617</v>
      </c>
      <c r="I3429" t="s">
        <v>25</v>
      </c>
      <c r="J3429">
        <v>2</v>
      </c>
      <c r="K3429" t="s">
        <v>31</v>
      </c>
      <c r="L3429" t="s">
        <v>32</v>
      </c>
      <c r="M3429">
        <v>61510</v>
      </c>
      <c r="N3429">
        <v>1</v>
      </c>
      <c r="O3429">
        <v>13</v>
      </c>
      <c r="P3429">
        <v>1</v>
      </c>
      <c r="Q3429">
        <v>20</v>
      </c>
      <c r="R3429">
        <v>3</v>
      </c>
      <c r="S3429">
        <v>20</v>
      </c>
      <c r="T3429">
        <v>3</v>
      </c>
      <c r="U3429">
        <v>7</v>
      </c>
      <c r="V3429">
        <f>COUNTIF(tbl_General[EmployeeID],tbl_General[[#This Row],[EmployeeID]])</f>
        <v>1</v>
      </c>
    </row>
    <row r="3430" spans="1:22" x14ac:dyDescent="0.25">
      <c r="A3430">
        <v>42</v>
      </c>
      <c r="B3430" t="s">
        <v>21</v>
      </c>
      <c r="C3430" t="s">
        <v>36</v>
      </c>
      <c r="D3430" t="s">
        <v>30</v>
      </c>
      <c r="E3430">
        <v>10</v>
      </c>
      <c r="F3430">
        <v>4</v>
      </c>
      <c r="G3430" t="s">
        <v>24</v>
      </c>
      <c r="H3430">
        <v>4087</v>
      </c>
      <c r="I3430" t="s">
        <v>25</v>
      </c>
      <c r="J3430">
        <v>2</v>
      </c>
      <c r="K3430" t="s">
        <v>31</v>
      </c>
      <c r="L3430" t="s">
        <v>32</v>
      </c>
      <c r="M3430">
        <v>61510</v>
      </c>
      <c r="N3430">
        <v>1</v>
      </c>
      <c r="O3430">
        <v>13</v>
      </c>
      <c r="P3430">
        <v>1</v>
      </c>
      <c r="Q3430">
        <v>20</v>
      </c>
      <c r="R3430">
        <v>3</v>
      </c>
      <c r="S3430">
        <v>20</v>
      </c>
      <c r="T3430">
        <v>3</v>
      </c>
      <c r="U3430">
        <v>7</v>
      </c>
      <c r="V3430">
        <f>COUNTIF(tbl_General[EmployeeID],tbl_General[[#This Row],[EmployeeID]])</f>
        <v>1</v>
      </c>
    </row>
    <row r="3431" spans="1:22" x14ac:dyDescent="0.25">
      <c r="A3431">
        <v>44</v>
      </c>
      <c r="B3431" t="s">
        <v>28</v>
      </c>
      <c r="C3431" t="s">
        <v>22</v>
      </c>
      <c r="D3431" t="s">
        <v>30</v>
      </c>
      <c r="E3431">
        <v>18</v>
      </c>
      <c r="F3431">
        <v>4</v>
      </c>
      <c r="G3431" t="s">
        <v>24</v>
      </c>
      <c r="H3431">
        <v>532</v>
      </c>
      <c r="I3431" t="s">
        <v>25</v>
      </c>
      <c r="J3431">
        <v>2</v>
      </c>
      <c r="K3431" t="s">
        <v>35</v>
      </c>
      <c r="L3431" t="s">
        <v>27</v>
      </c>
      <c r="M3431">
        <v>21190</v>
      </c>
      <c r="N3431">
        <v>9</v>
      </c>
      <c r="O3431">
        <v>15</v>
      </c>
      <c r="P3431">
        <v>0</v>
      </c>
      <c r="Q3431">
        <v>24</v>
      </c>
      <c r="R3431">
        <v>3</v>
      </c>
      <c r="S3431">
        <v>20</v>
      </c>
      <c r="T3431">
        <v>3</v>
      </c>
      <c r="U3431">
        <v>6</v>
      </c>
      <c r="V3431">
        <f>COUNTIF(tbl_General[EmployeeID],tbl_General[[#This Row],[EmployeeID]])</f>
        <v>1</v>
      </c>
    </row>
    <row r="3432" spans="1:22" x14ac:dyDescent="0.25">
      <c r="A3432">
        <v>44</v>
      </c>
      <c r="B3432" t="s">
        <v>28</v>
      </c>
      <c r="C3432" t="s">
        <v>22</v>
      </c>
      <c r="D3432" t="s">
        <v>30</v>
      </c>
      <c r="E3432">
        <v>18</v>
      </c>
      <c r="F3432">
        <v>4</v>
      </c>
      <c r="G3432" t="s">
        <v>24</v>
      </c>
      <c r="H3432">
        <v>2002</v>
      </c>
      <c r="I3432" t="s">
        <v>25</v>
      </c>
      <c r="J3432">
        <v>2</v>
      </c>
      <c r="K3432" t="s">
        <v>35</v>
      </c>
      <c r="L3432" t="s">
        <v>27</v>
      </c>
      <c r="M3432">
        <v>21190</v>
      </c>
      <c r="N3432">
        <v>9</v>
      </c>
      <c r="O3432">
        <v>15</v>
      </c>
      <c r="P3432">
        <v>0</v>
      </c>
      <c r="Q3432">
        <v>24</v>
      </c>
      <c r="R3432">
        <v>3</v>
      </c>
      <c r="S3432">
        <v>20</v>
      </c>
      <c r="T3432">
        <v>3</v>
      </c>
      <c r="U3432">
        <v>6</v>
      </c>
      <c r="V3432">
        <f>COUNTIF(tbl_General[EmployeeID],tbl_General[[#This Row],[EmployeeID]])</f>
        <v>1</v>
      </c>
    </row>
    <row r="3433" spans="1:22" x14ac:dyDescent="0.25">
      <c r="A3433">
        <v>44</v>
      </c>
      <c r="B3433" t="s">
        <v>28</v>
      </c>
      <c r="C3433" t="s">
        <v>22</v>
      </c>
      <c r="D3433" t="s">
        <v>30</v>
      </c>
      <c r="E3433">
        <v>18</v>
      </c>
      <c r="F3433">
        <v>4</v>
      </c>
      <c r="G3433" t="s">
        <v>24</v>
      </c>
      <c r="H3433">
        <v>3472</v>
      </c>
      <c r="I3433" t="s">
        <v>25</v>
      </c>
      <c r="J3433">
        <v>2</v>
      </c>
      <c r="K3433" t="s">
        <v>35</v>
      </c>
      <c r="L3433" t="s">
        <v>27</v>
      </c>
      <c r="M3433">
        <v>21190</v>
      </c>
      <c r="N3433">
        <v>9</v>
      </c>
      <c r="O3433">
        <v>15</v>
      </c>
      <c r="P3433">
        <v>0</v>
      </c>
      <c r="Q3433">
        <v>24</v>
      </c>
      <c r="R3433">
        <v>3</v>
      </c>
      <c r="S3433">
        <v>20</v>
      </c>
      <c r="T3433">
        <v>3</v>
      </c>
      <c r="U3433">
        <v>6</v>
      </c>
      <c r="V3433">
        <f>COUNTIF(tbl_General[EmployeeID],tbl_General[[#This Row],[EmployeeID]])</f>
        <v>1</v>
      </c>
    </row>
    <row r="3434" spans="1:22" x14ac:dyDescent="0.25">
      <c r="A3434">
        <v>40</v>
      </c>
      <c r="B3434" t="s">
        <v>21</v>
      </c>
      <c r="C3434" t="s">
        <v>22</v>
      </c>
      <c r="D3434" t="s">
        <v>30</v>
      </c>
      <c r="E3434">
        <v>28</v>
      </c>
      <c r="F3434">
        <v>3</v>
      </c>
      <c r="G3434" t="s">
        <v>38</v>
      </c>
      <c r="H3434">
        <v>1470</v>
      </c>
      <c r="I3434" t="s">
        <v>34</v>
      </c>
      <c r="J3434">
        <v>2</v>
      </c>
      <c r="K3434" t="s">
        <v>40</v>
      </c>
      <c r="L3434" t="s">
        <v>41</v>
      </c>
      <c r="M3434">
        <v>54680</v>
      </c>
      <c r="N3434">
        <v>0</v>
      </c>
      <c r="O3434">
        <v>12</v>
      </c>
      <c r="P3434">
        <v>0</v>
      </c>
      <c r="Q3434">
        <v>22</v>
      </c>
      <c r="R3434">
        <v>6</v>
      </c>
      <c r="S3434">
        <v>21</v>
      </c>
      <c r="T3434">
        <v>3</v>
      </c>
      <c r="U3434">
        <v>9</v>
      </c>
      <c r="V3434">
        <f>COUNTIF(tbl_General[EmployeeID],tbl_General[[#This Row],[EmployeeID]])</f>
        <v>1</v>
      </c>
    </row>
    <row r="3435" spans="1:22" x14ac:dyDescent="0.25">
      <c r="A3435">
        <v>40</v>
      </c>
      <c r="B3435" t="s">
        <v>21</v>
      </c>
      <c r="C3435" t="s">
        <v>22</v>
      </c>
      <c r="D3435" t="s">
        <v>30</v>
      </c>
      <c r="E3435">
        <v>28</v>
      </c>
      <c r="F3435">
        <v>3</v>
      </c>
      <c r="G3435" t="s">
        <v>38</v>
      </c>
      <c r="H3435">
        <v>2940</v>
      </c>
      <c r="I3435" t="s">
        <v>34</v>
      </c>
      <c r="J3435">
        <v>2</v>
      </c>
      <c r="K3435" t="s">
        <v>40</v>
      </c>
      <c r="L3435" t="s">
        <v>41</v>
      </c>
      <c r="M3435">
        <v>54680</v>
      </c>
      <c r="N3435">
        <v>0</v>
      </c>
      <c r="O3435">
        <v>12</v>
      </c>
      <c r="P3435">
        <v>0</v>
      </c>
      <c r="Q3435">
        <v>22</v>
      </c>
      <c r="R3435">
        <v>6</v>
      </c>
      <c r="S3435">
        <v>21</v>
      </c>
      <c r="T3435">
        <v>3</v>
      </c>
      <c r="U3435">
        <v>9</v>
      </c>
      <c r="V3435">
        <f>COUNTIF(tbl_General[EmployeeID],tbl_General[[#This Row],[EmployeeID]])</f>
        <v>1</v>
      </c>
    </row>
    <row r="3436" spans="1:22" x14ac:dyDescent="0.25">
      <c r="A3436">
        <v>40</v>
      </c>
      <c r="B3436" t="s">
        <v>21</v>
      </c>
      <c r="C3436" t="s">
        <v>22</v>
      </c>
      <c r="D3436" t="s">
        <v>30</v>
      </c>
      <c r="E3436">
        <v>28</v>
      </c>
      <c r="F3436">
        <v>3</v>
      </c>
      <c r="G3436" t="s">
        <v>38</v>
      </c>
      <c r="H3436">
        <v>4410</v>
      </c>
      <c r="I3436" t="s">
        <v>34</v>
      </c>
      <c r="J3436">
        <v>2</v>
      </c>
      <c r="K3436" t="s">
        <v>40</v>
      </c>
      <c r="L3436" t="s">
        <v>41</v>
      </c>
      <c r="M3436">
        <v>54680</v>
      </c>
      <c r="N3436">
        <v>0</v>
      </c>
      <c r="O3436">
        <v>12</v>
      </c>
      <c r="P3436">
        <v>0</v>
      </c>
      <c r="Q3436">
        <v>10</v>
      </c>
      <c r="R3436">
        <v>6</v>
      </c>
      <c r="S3436">
        <v>21</v>
      </c>
      <c r="T3436">
        <v>3</v>
      </c>
      <c r="U3436">
        <v>9</v>
      </c>
      <c r="V3436">
        <f>COUNTIF(tbl_General[EmployeeID],tbl_General[[#This Row],[EmployeeID]])</f>
        <v>1</v>
      </c>
    </row>
    <row r="3437" spans="1:22" x14ac:dyDescent="0.25">
      <c r="A3437">
        <v>44</v>
      </c>
      <c r="B3437" t="s">
        <v>21</v>
      </c>
      <c r="C3437" t="s">
        <v>22</v>
      </c>
      <c r="D3437" t="s">
        <v>30</v>
      </c>
      <c r="E3437">
        <v>4</v>
      </c>
      <c r="F3437">
        <v>3</v>
      </c>
      <c r="G3437" t="s">
        <v>24</v>
      </c>
      <c r="H3437">
        <v>650</v>
      </c>
      <c r="I3437" t="s">
        <v>25</v>
      </c>
      <c r="J3437">
        <v>1</v>
      </c>
      <c r="K3437" t="s">
        <v>40</v>
      </c>
      <c r="L3437" t="s">
        <v>27</v>
      </c>
      <c r="M3437">
        <v>42620</v>
      </c>
      <c r="N3437">
        <v>7</v>
      </c>
      <c r="O3437">
        <v>18</v>
      </c>
      <c r="P3437">
        <v>0</v>
      </c>
      <c r="Q3437">
        <v>26</v>
      </c>
      <c r="R3437">
        <v>2</v>
      </c>
      <c r="S3437">
        <v>22</v>
      </c>
      <c r="T3437">
        <v>3</v>
      </c>
      <c r="U3437">
        <v>10</v>
      </c>
      <c r="V3437">
        <f>COUNTIF(tbl_General[EmployeeID],tbl_General[[#This Row],[EmployeeID]])</f>
        <v>1</v>
      </c>
    </row>
    <row r="3438" spans="1:22" x14ac:dyDescent="0.25">
      <c r="A3438">
        <v>44</v>
      </c>
      <c r="B3438" t="s">
        <v>21</v>
      </c>
      <c r="C3438" t="s">
        <v>22</v>
      </c>
      <c r="D3438" t="s">
        <v>30</v>
      </c>
      <c r="E3438">
        <v>4</v>
      </c>
      <c r="F3438">
        <v>3</v>
      </c>
      <c r="G3438" t="s">
        <v>24</v>
      </c>
      <c r="H3438">
        <v>2120</v>
      </c>
      <c r="I3438" t="s">
        <v>25</v>
      </c>
      <c r="J3438">
        <v>1</v>
      </c>
      <c r="K3438" t="s">
        <v>40</v>
      </c>
      <c r="L3438" t="s">
        <v>27</v>
      </c>
      <c r="M3438">
        <v>42620</v>
      </c>
      <c r="N3438">
        <v>7</v>
      </c>
      <c r="O3438">
        <v>18</v>
      </c>
      <c r="P3438">
        <v>0</v>
      </c>
      <c r="Q3438">
        <v>26</v>
      </c>
      <c r="R3438">
        <v>2</v>
      </c>
      <c r="S3438">
        <v>22</v>
      </c>
      <c r="T3438">
        <v>3</v>
      </c>
      <c r="U3438">
        <v>10</v>
      </c>
      <c r="V3438">
        <f>COUNTIF(tbl_General[EmployeeID],tbl_General[[#This Row],[EmployeeID]])</f>
        <v>1</v>
      </c>
    </row>
    <row r="3439" spans="1:22" x14ac:dyDescent="0.25">
      <c r="A3439">
        <v>44</v>
      </c>
      <c r="B3439" t="s">
        <v>21</v>
      </c>
      <c r="C3439" t="s">
        <v>22</v>
      </c>
      <c r="D3439" t="s">
        <v>30</v>
      </c>
      <c r="E3439">
        <v>4</v>
      </c>
      <c r="F3439">
        <v>3</v>
      </c>
      <c r="G3439" t="s">
        <v>24</v>
      </c>
      <c r="H3439">
        <v>3590</v>
      </c>
      <c r="I3439" t="s">
        <v>25</v>
      </c>
      <c r="J3439">
        <v>1</v>
      </c>
      <c r="K3439" t="s">
        <v>40</v>
      </c>
      <c r="L3439" t="s">
        <v>27</v>
      </c>
      <c r="M3439">
        <v>42620</v>
      </c>
      <c r="N3439">
        <v>7</v>
      </c>
      <c r="O3439">
        <v>18</v>
      </c>
      <c r="P3439">
        <v>0</v>
      </c>
      <c r="Q3439">
        <v>26</v>
      </c>
      <c r="R3439">
        <v>2</v>
      </c>
      <c r="S3439">
        <v>22</v>
      </c>
      <c r="T3439">
        <v>3</v>
      </c>
      <c r="U3439">
        <v>10</v>
      </c>
      <c r="V3439">
        <f>COUNTIF(tbl_General[EmployeeID],tbl_General[[#This Row],[EmployeeID]])</f>
        <v>1</v>
      </c>
    </row>
    <row r="3440" spans="1:22" x14ac:dyDescent="0.25">
      <c r="A3440">
        <v>43</v>
      </c>
      <c r="B3440" t="s">
        <v>21</v>
      </c>
      <c r="C3440" t="s">
        <v>22</v>
      </c>
      <c r="D3440" t="s">
        <v>23</v>
      </c>
      <c r="E3440">
        <v>10</v>
      </c>
      <c r="F3440">
        <v>2</v>
      </c>
      <c r="G3440" t="s">
        <v>24</v>
      </c>
      <c r="H3440">
        <v>133</v>
      </c>
      <c r="I3440" t="s">
        <v>25</v>
      </c>
      <c r="J3440">
        <v>1</v>
      </c>
      <c r="K3440" t="s">
        <v>35</v>
      </c>
      <c r="L3440" t="s">
        <v>41</v>
      </c>
      <c r="M3440">
        <v>46170</v>
      </c>
      <c r="N3440">
        <v>1</v>
      </c>
      <c r="O3440">
        <v>11</v>
      </c>
      <c r="P3440">
        <v>0</v>
      </c>
      <c r="Q3440">
        <v>25</v>
      </c>
      <c r="R3440">
        <v>2</v>
      </c>
      <c r="S3440">
        <v>25</v>
      </c>
      <c r="T3440">
        <v>3</v>
      </c>
      <c r="U3440">
        <v>9</v>
      </c>
      <c r="V3440">
        <f>COUNTIF(tbl_General[EmployeeID],tbl_General[[#This Row],[EmployeeID]])</f>
        <v>1</v>
      </c>
    </row>
    <row r="3441" spans="1:22" x14ac:dyDescent="0.25">
      <c r="A3441">
        <v>43</v>
      </c>
      <c r="B3441" t="s">
        <v>21</v>
      </c>
      <c r="C3441" t="s">
        <v>22</v>
      </c>
      <c r="D3441" t="s">
        <v>23</v>
      </c>
      <c r="E3441">
        <v>10</v>
      </c>
      <c r="F3441">
        <v>2</v>
      </c>
      <c r="G3441" t="s">
        <v>24</v>
      </c>
      <c r="H3441">
        <v>1603</v>
      </c>
      <c r="I3441" t="s">
        <v>25</v>
      </c>
      <c r="J3441">
        <v>1</v>
      </c>
      <c r="K3441" t="s">
        <v>35</v>
      </c>
      <c r="L3441" t="s">
        <v>41</v>
      </c>
      <c r="M3441">
        <v>46170</v>
      </c>
      <c r="N3441">
        <v>1</v>
      </c>
      <c r="O3441">
        <v>11</v>
      </c>
      <c r="P3441">
        <v>0</v>
      </c>
      <c r="Q3441">
        <v>25</v>
      </c>
      <c r="R3441">
        <v>2</v>
      </c>
      <c r="S3441">
        <v>25</v>
      </c>
      <c r="T3441">
        <v>3</v>
      </c>
      <c r="U3441">
        <v>9</v>
      </c>
      <c r="V3441">
        <f>COUNTIF(tbl_General[EmployeeID],tbl_General[[#This Row],[EmployeeID]])</f>
        <v>1</v>
      </c>
    </row>
    <row r="3442" spans="1:22" x14ac:dyDescent="0.25">
      <c r="A3442">
        <v>43</v>
      </c>
      <c r="B3442" t="s">
        <v>21</v>
      </c>
      <c r="C3442" t="s">
        <v>22</v>
      </c>
      <c r="D3442" t="s">
        <v>23</v>
      </c>
      <c r="E3442">
        <v>10</v>
      </c>
      <c r="F3442">
        <v>2</v>
      </c>
      <c r="G3442" t="s">
        <v>24</v>
      </c>
      <c r="H3442">
        <v>3073</v>
      </c>
      <c r="I3442" t="s">
        <v>25</v>
      </c>
      <c r="J3442">
        <v>1</v>
      </c>
      <c r="K3442" t="s">
        <v>35</v>
      </c>
      <c r="L3442" t="s">
        <v>41</v>
      </c>
      <c r="M3442">
        <v>46170</v>
      </c>
      <c r="N3442">
        <v>1</v>
      </c>
      <c r="O3442">
        <v>11</v>
      </c>
      <c r="P3442">
        <v>0</v>
      </c>
      <c r="Q3442">
        <v>25</v>
      </c>
      <c r="R3442">
        <v>2</v>
      </c>
      <c r="S3442">
        <v>25</v>
      </c>
      <c r="T3442">
        <v>3</v>
      </c>
      <c r="U3442">
        <v>9</v>
      </c>
      <c r="V3442">
        <f>COUNTIF(tbl_General[EmployeeID],tbl_General[[#This Row],[EmployeeID]])</f>
        <v>1</v>
      </c>
    </row>
    <row r="3443" spans="1:22" x14ac:dyDescent="0.25">
      <c r="A3443">
        <v>53</v>
      </c>
      <c r="B3443" t="s">
        <v>21</v>
      </c>
      <c r="C3443" t="s">
        <v>22</v>
      </c>
      <c r="D3443" t="s">
        <v>30</v>
      </c>
      <c r="E3443">
        <v>11</v>
      </c>
      <c r="F3443">
        <v>3</v>
      </c>
      <c r="G3443" t="s">
        <v>38</v>
      </c>
      <c r="H3443">
        <v>1231</v>
      </c>
      <c r="I3443" t="s">
        <v>34</v>
      </c>
      <c r="J3443">
        <v>2</v>
      </c>
      <c r="K3443" t="s">
        <v>44</v>
      </c>
      <c r="L3443" t="s">
        <v>27</v>
      </c>
      <c r="M3443">
        <v>21090</v>
      </c>
      <c r="N3443">
        <v>2</v>
      </c>
      <c r="O3443">
        <v>13</v>
      </c>
      <c r="P3443">
        <v>0</v>
      </c>
      <c r="Q3443">
        <v>31</v>
      </c>
      <c r="R3443">
        <v>3</v>
      </c>
      <c r="S3443">
        <v>25</v>
      </c>
      <c r="T3443">
        <v>3</v>
      </c>
      <c r="U3443">
        <v>7</v>
      </c>
      <c r="V3443">
        <f>COUNTIF(tbl_General[EmployeeID],tbl_General[[#This Row],[EmployeeID]])</f>
        <v>1</v>
      </c>
    </row>
    <row r="3444" spans="1:22" x14ac:dyDescent="0.25">
      <c r="A3444">
        <v>53</v>
      </c>
      <c r="B3444" t="s">
        <v>21</v>
      </c>
      <c r="C3444" t="s">
        <v>22</v>
      </c>
      <c r="D3444" t="s">
        <v>30</v>
      </c>
      <c r="E3444">
        <v>11</v>
      </c>
      <c r="F3444">
        <v>3</v>
      </c>
      <c r="G3444" t="s">
        <v>38</v>
      </c>
      <c r="H3444">
        <v>2701</v>
      </c>
      <c r="I3444" t="s">
        <v>34</v>
      </c>
      <c r="J3444">
        <v>2</v>
      </c>
      <c r="K3444" t="s">
        <v>44</v>
      </c>
      <c r="L3444" t="s">
        <v>27</v>
      </c>
      <c r="M3444">
        <v>21090</v>
      </c>
      <c r="N3444">
        <v>2</v>
      </c>
      <c r="O3444">
        <v>13</v>
      </c>
      <c r="P3444">
        <v>0</v>
      </c>
      <c r="Q3444">
        <v>31</v>
      </c>
      <c r="R3444">
        <v>3</v>
      </c>
      <c r="S3444">
        <v>25</v>
      </c>
      <c r="T3444">
        <v>3</v>
      </c>
      <c r="U3444">
        <v>7</v>
      </c>
      <c r="V3444">
        <f>COUNTIF(tbl_General[EmployeeID],tbl_General[[#This Row],[EmployeeID]])</f>
        <v>1</v>
      </c>
    </row>
    <row r="3445" spans="1:22" x14ac:dyDescent="0.25">
      <c r="A3445">
        <v>53</v>
      </c>
      <c r="B3445" t="s">
        <v>21</v>
      </c>
      <c r="C3445" t="s">
        <v>22</v>
      </c>
      <c r="D3445" t="s">
        <v>30</v>
      </c>
      <c r="E3445">
        <v>11</v>
      </c>
      <c r="F3445">
        <v>3</v>
      </c>
      <c r="G3445" t="s">
        <v>38</v>
      </c>
      <c r="H3445">
        <v>4171</v>
      </c>
      <c r="I3445" t="s">
        <v>34</v>
      </c>
      <c r="J3445">
        <v>2</v>
      </c>
      <c r="K3445" t="s">
        <v>44</v>
      </c>
      <c r="L3445" t="s">
        <v>27</v>
      </c>
      <c r="M3445">
        <v>21090</v>
      </c>
      <c r="N3445">
        <v>2</v>
      </c>
      <c r="O3445">
        <v>13</v>
      </c>
      <c r="P3445">
        <v>0</v>
      </c>
      <c r="Q3445">
        <v>31</v>
      </c>
      <c r="R3445">
        <v>3</v>
      </c>
      <c r="S3445">
        <v>25</v>
      </c>
      <c r="T3445">
        <v>3</v>
      </c>
      <c r="U3445">
        <v>7</v>
      </c>
      <c r="V3445">
        <f>COUNTIF(tbl_General[EmployeeID],tbl_General[[#This Row],[EmployeeID]])</f>
        <v>1</v>
      </c>
    </row>
    <row r="3446" spans="1:22" x14ac:dyDescent="0.25">
      <c r="A3446">
        <v>47</v>
      </c>
      <c r="B3446" t="s">
        <v>21</v>
      </c>
      <c r="C3446" t="s">
        <v>22</v>
      </c>
      <c r="D3446" t="s">
        <v>30</v>
      </c>
      <c r="E3446">
        <v>6</v>
      </c>
      <c r="F3446">
        <v>4</v>
      </c>
      <c r="G3446" t="s">
        <v>33</v>
      </c>
      <c r="H3446">
        <v>335</v>
      </c>
      <c r="I3446" t="s">
        <v>34</v>
      </c>
      <c r="J3446">
        <v>2</v>
      </c>
      <c r="K3446" t="s">
        <v>44</v>
      </c>
      <c r="L3446" t="s">
        <v>27</v>
      </c>
      <c r="M3446">
        <v>63470</v>
      </c>
      <c r="N3446">
        <v>1</v>
      </c>
      <c r="O3446">
        <v>14</v>
      </c>
      <c r="P3446">
        <v>0</v>
      </c>
      <c r="Q3446">
        <v>26</v>
      </c>
      <c r="R3446">
        <v>2</v>
      </c>
      <c r="S3446">
        <v>26</v>
      </c>
      <c r="T3446">
        <v>3</v>
      </c>
      <c r="U3446">
        <v>0</v>
      </c>
      <c r="V3446">
        <f>COUNTIF(tbl_General[EmployeeID],tbl_General[[#This Row],[EmployeeID]])</f>
        <v>1</v>
      </c>
    </row>
    <row r="3447" spans="1:22" x14ac:dyDescent="0.25">
      <c r="A3447">
        <v>47</v>
      </c>
      <c r="B3447" t="s">
        <v>21</v>
      </c>
      <c r="C3447" t="s">
        <v>22</v>
      </c>
      <c r="D3447" t="s">
        <v>30</v>
      </c>
      <c r="E3447">
        <v>6</v>
      </c>
      <c r="F3447">
        <v>4</v>
      </c>
      <c r="G3447" t="s">
        <v>33</v>
      </c>
      <c r="H3447">
        <v>1805</v>
      </c>
      <c r="I3447" t="s">
        <v>34</v>
      </c>
      <c r="J3447">
        <v>2</v>
      </c>
      <c r="K3447" t="s">
        <v>44</v>
      </c>
      <c r="L3447" t="s">
        <v>27</v>
      </c>
      <c r="M3447">
        <v>63470</v>
      </c>
      <c r="N3447">
        <v>1</v>
      </c>
      <c r="O3447">
        <v>14</v>
      </c>
      <c r="P3447">
        <v>0</v>
      </c>
      <c r="Q3447">
        <v>26</v>
      </c>
      <c r="R3447">
        <v>2</v>
      </c>
      <c r="S3447">
        <v>26</v>
      </c>
      <c r="T3447">
        <v>3</v>
      </c>
      <c r="U3447">
        <v>0</v>
      </c>
      <c r="V3447">
        <f>COUNTIF(tbl_General[EmployeeID],tbl_General[[#This Row],[EmployeeID]])</f>
        <v>1</v>
      </c>
    </row>
    <row r="3448" spans="1:22" x14ac:dyDescent="0.25">
      <c r="A3448">
        <v>47</v>
      </c>
      <c r="B3448" t="s">
        <v>21</v>
      </c>
      <c r="C3448" t="s">
        <v>22</v>
      </c>
      <c r="D3448" t="s">
        <v>30</v>
      </c>
      <c r="E3448">
        <v>6</v>
      </c>
      <c r="F3448">
        <v>4</v>
      </c>
      <c r="G3448" t="s">
        <v>33</v>
      </c>
      <c r="H3448">
        <v>3275</v>
      </c>
      <c r="I3448" t="s">
        <v>34</v>
      </c>
      <c r="J3448">
        <v>2</v>
      </c>
      <c r="K3448" t="s">
        <v>44</v>
      </c>
      <c r="L3448" t="s">
        <v>27</v>
      </c>
      <c r="M3448">
        <v>63470</v>
      </c>
      <c r="N3448">
        <v>1</v>
      </c>
      <c r="O3448">
        <v>14</v>
      </c>
      <c r="P3448">
        <v>0</v>
      </c>
      <c r="Q3448">
        <v>26</v>
      </c>
      <c r="R3448">
        <v>2</v>
      </c>
      <c r="S3448">
        <v>26</v>
      </c>
      <c r="T3448">
        <v>3</v>
      </c>
      <c r="U3448">
        <v>0</v>
      </c>
      <c r="V3448">
        <f>COUNTIF(tbl_General[EmployeeID],tbl_General[[#This Row],[EmployeeID]])</f>
        <v>1</v>
      </c>
    </row>
    <row r="3449" spans="1:22" x14ac:dyDescent="0.25">
      <c r="A3449">
        <v>31</v>
      </c>
      <c r="B3449" t="s">
        <v>21</v>
      </c>
      <c r="C3449" t="s">
        <v>22</v>
      </c>
      <c r="D3449" t="s">
        <v>30</v>
      </c>
      <c r="E3449">
        <v>2</v>
      </c>
      <c r="F3449">
        <v>2</v>
      </c>
      <c r="G3449" t="s">
        <v>38</v>
      </c>
      <c r="H3449">
        <v>1225</v>
      </c>
      <c r="I3449" t="s">
        <v>34</v>
      </c>
      <c r="J3449">
        <v>2</v>
      </c>
      <c r="K3449" t="s">
        <v>40</v>
      </c>
      <c r="L3449" t="s">
        <v>41</v>
      </c>
      <c r="M3449">
        <v>39750</v>
      </c>
      <c r="N3449">
        <v>1</v>
      </c>
      <c r="O3449">
        <v>15</v>
      </c>
      <c r="P3449">
        <v>1</v>
      </c>
      <c r="Q3449">
        <v>5</v>
      </c>
      <c r="R3449">
        <v>3</v>
      </c>
      <c r="S3449">
        <v>5</v>
      </c>
      <c r="T3449">
        <v>4</v>
      </c>
      <c r="U3449">
        <v>3</v>
      </c>
      <c r="V3449">
        <f>COUNTIF(tbl_General[EmployeeID],tbl_General[[#This Row],[EmployeeID]])</f>
        <v>1</v>
      </c>
    </row>
    <row r="3450" spans="1:22" x14ac:dyDescent="0.25">
      <c r="A3450">
        <v>31</v>
      </c>
      <c r="B3450" t="s">
        <v>21</v>
      </c>
      <c r="C3450" t="s">
        <v>22</v>
      </c>
      <c r="D3450" t="s">
        <v>30</v>
      </c>
      <c r="E3450">
        <v>2</v>
      </c>
      <c r="F3450">
        <v>2</v>
      </c>
      <c r="G3450" t="s">
        <v>38</v>
      </c>
      <c r="H3450">
        <v>2695</v>
      </c>
      <c r="I3450" t="s">
        <v>34</v>
      </c>
      <c r="J3450">
        <v>2</v>
      </c>
      <c r="K3450" t="s">
        <v>40</v>
      </c>
      <c r="L3450" t="s">
        <v>41</v>
      </c>
      <c r="M3450">
        <v>39750</v>
      </c>
      <c r="N3450">
        <v>1</v>
      </c>
      <c r="O3450">
        <v>15</v>
      </c>
      <c r="P3450">
        <v>1</v>
      </c>
      <c r="Q3450">
        <v>5</v>
      </c>
      <c r="R3450">
        <v>3</v>
      </c>
      <c r="S3450">
        <v>5</v>
      </c>
      <c r="T3450">
        <v>4</v>
      </c>
      <c r="U3450">
        <v>3</v>
      </c>
      <c r="V3450">
        <f>COUNTIF(tbl_General[EmployeeID],tbl_General[[#This Row],[EmployeeID]])</f>
        <v>1</v>
      </c>
    </row>
    <row r="3451" spans="1:22" x14ac:dyDescent="0.25">
      <c r="A3451">
        <v>31</v>
      </c>
      <c r="B3451" t="s">
        <v>21</v>
      </c>
      <c r="C3451" t="s">
        <v>22</v>
      </c>
      <c r="D3451" t="s">
        <v>30</v>
      </c>
      <c r="E3451">
        <v>2</v>
      </c>
      <c r="F3451">
        <v>2</v>
      </c>
      <c r="G3451" t="s">
        <v>38</v>
      </c>
      <c r="H3451">
        <v>4165</v>
      </c>
      <c r="I3451" t="s">
        <v>34</v>
      </c>
      <c r="J3451">
        <v>2</v>
      </c>
      <c r="K3451" t="s">
        <v>40</v>
      </c>
      <c r="L3451" t="s">
        <v>41</v>
      </c>
      <c r="M3451">
        <v>39750</v>
      </c>
      <c r="N3451">
        <v>1</v>
      </c>
      <c r="O3451">
        <v>15</v>
      </c>
      <c r="P3451">
        <v>1</v>
      </c>
      <c r="Q3451">
        <v>5</v>
      </c>
      <c r="R3451">
        <v>3</v>
      </c>
      <c r="S3451">
        <v>5</v>
      </c>
      <c r="T3451">
        <v>4</v>
      </c>
      <c r="U3451">
        <v>3</v>
      </c>
      <c r="V3451">
        <f>COUNTIF(tbl_General[EmployeeID],tbl_General[[#This Row],[EmployeeID]])</f>
        <v>1</v>
      </c>
    </row>
    <row r="3452" spans="1:22" x14ac:dyDescent="0.25">
      <c r="A3452">
        <v>26</v>
      </c>
      <c r="B3452" t="s">
        <v>21</v>
      </c>
      <c r="C3452" t="s">
        <v>22</v>
      </c>
      <c r="D3452" t="s">
        <v>23</v>
      </c>
      <c r="E3452">
        <v>17</v>
      </c>
      <c r="F3452">
        <v>3</v>
      </c>
      <c r="G3452" t="s">
        <v>38</v>
      </c>
      <c r="H3452">
        <v>1338</v>
      </c>
      <c r="I3452" t="s">
        <v>25</v>
      </c>
      <c r="J3452">
        <v>2</v>
      </c>
      <c r="K3452" t="s">
        <v>44</v>
      </c>
      <c r="L3452" t="s">
        <v>27</v>
      </c>
      <c r="M3452">
        <v>57690</v>
      </c>
      <c r="N3452">
        <v>1</v>
      </c>
      <c r="O3452">
        <v>19</v>
      </c>
      <c r="P3452">
        <v>0</v>
      </c>
      <c r="Q3452">
        <v>5</v>
      </c>
      <c r="R3452">
        <v>4</v>
      </c>
      <c r="S3452">
        <v>5</v>
      </c>
      <c r="T3452">
        <v>4</v>
      </c>
      <c r="U3452">
        <v>3</v>
      </c>
      <c r="V3452">
        <f>COUNTIF(tbl_General[EmployeeID],tbl_General[[#This Row],[EmployeeID]])</f>
        <v>1</v>
      </c>
    </row>
    <row r="3453" spans="1:22" x14ac:dyDescent="0.25">
      <c r="A3453">
        <v>26</v>
      </c>
      <c r="B3453" t="s">
        <v>21</v>
      </c>
      <c r="C3453" t="s">
        <v>22</v>
      </c>
      <c r="D3453" t="s">
        <v>23</v>
      </c>
      <c r="E3453">
        <v>17</v>
      </c>
      <c r="F3453">
        <v>3</v>
      </c>
      <c r="G3453" t="s">
        <v>38</v>
      </c>
      <c r="H3453">
        <v>2808</v>
      </c>
      <c r="I3453" t="s">
        <v>25</v>
      </c>
      <c r="J3453">
        <v>2</v>
      </c>
      <c r="K3453" t="s">
        <v>44</v>
      </c>
      <c r="L3453" t="s">
        <v>27</v>
      </c>
      <c r="M3453">
        <v>57690</v>
      </c>
      <c r="N3453">
        <v>1</v>
      </c>
      <c r="O3453">
        <v>19</v>
      </c>
      <c r="P3453">
        <v>0</v>
      </c>
      <c r="Q3453">
        <v>5</v>
      </c>
      <c r="R3453">
        <v>4</v>
      </c>
      <c r="S3453">
        <v>5</v>
      </c>
      <c r="T3453">
        <v>4</v>
      </c>
      <c r="U3453">
        <v>3</v>
      </c>
      <c r="V3453">
        <f>COUNTIF(tbl_General[EmployeeID],tbl_General[[#This Row],[EmployeeID]])</f>
        <v>1</v>
      </c>
    </row>
    <row r="3454" spans="1:22" x14ac:dyDescent="0.25">
      <c r="A3454">
        <v>26</v>
      </c>
      <c r="B3454" t="s">
        <v>21</v>
      </c>
      <c r="C3454" t="s">
        <v>22</v>
      </c>
      <c r="D3454" t="s">
        <v>23</v>
      </c>
      <c r="E3454">
        <v>17</v>
      </c>
      <c r="F3454">
        <v>3</v>
      </c>
      <c r="G3454" t="s">
        <v>38</v>
      </c>
      <c r="H3454">
        <v>4278</v>
      </c>
      <c r="I3454" t="s">
        <v>25</v>
      </c>
      <c r="J3454">
        <v>2</v>
      </c>
      <c r="K3454" t="s">
        <v>44</v>
      </c>
      <c r="L3454" t="s">
        <v>27</v>
      </c>
      <c r="M3454">
        <v>57690</v>
      </c>
      <c r="N3454">
        <v>1</v>
      </c>
      <c r="O3454">
        <v>19</v>
      </c>
      <c r="P3454">
        <v>0</v>
      </c>
      <c r="Q3454">
        <v>5</v>
      </c>
      <c r="R3454">
        <v>4</v>
      </c>
      <c r="S3454">
        <v>5</v>
      </c>
      <c r="T3454">
        <v>4</v>
      </c>
      <c r="U3454">
        <v>3</v>
      </c>
      <c r="V3454">
        <f>COUNTIF(tbl_General[EmployeeID],tbl_General[[#This Row],[EmployeeID]])</f>
        <v>1</v>
      </c>
    </row>
    <row r="3455" spans="1:22" x14ac:dyDescent="0.25">
      <c r="A3455">
        <v>35</v>
      </c>
      <c r="B3455" t="s">
        <v>21</v>
      </c>
      <c r="C3455" t="s">
        <v>22</v>
      </c>
      <c r="D3455" t="s">
        <v>30</v>
      </c>
      <c r="E3455">
        <v>15</v>
      </c>
      <c r="F3455">
        <v>2</v>
      </c>
      <c r="G3455" t="s">
        <v>38</v>
      </c>
      <c r="H3455">
        <v>173</v>
      </c>
      <c r="I3455" t="s">
        <v>25</v>
      </c>
      <c r="J3455">
        <v>2</v>
      </c>
      <c r="K3455" t="s">
        <v>40</v>
      </c>
      <c r="L3455" t="s">
        <v>32</v>
      </c>
      <c r="M3455">
        <v>54060</v>
      </c>
      <c r="N3455">
        <v>0</v>
      </c>
      <c r="O3455">
        <v>12</v>
      </c>
      <c r="P3455">
        <v>1</v>
      </c>
      <c r="Q3455">
        <v>6</v>
      </c>
      <c r="R3455">
        <v>2</v>
      </c>
      <c r="S3455">
        <v>5</v>
      </c>
      <c r="T3455">
        <v>4</v>
      </c>
      <c r="U3455">
        <v>3</v>
      </c>
      <c r="V3455">
        <f>COUNTIF(tbl_General[EmployeeID],tbl_General[[#This Row],[EmployeeID]])</f>
        <v>1</v>
      </c>
    </row>
    <row r="3456" spans="1:22" x14ac:dyDescent="0.25">
      <c r="A3456">
        <v>35</v>
      </c>
      <c r="B3456" t="s">
        <v>21</v>
      </c>
      <c r="C3456" t="s">
        <v>22</v>
      </c>
      <c r="D3456" t="s">
        <v>30</v>
      </c>
      <c r="E3456">
        <v>15</v>
      </c>
      <c r="F3456">
        <v>2</v>
      </c>
      <c r="G3456" t="s">
        <v>38</v>
      </c>
      <c r="H3456">
        <v>1643</v>
      </c>
      <c r="I3456" t="s">
        <v>25</v>
      </c>
      <c r="J3456">
        <v>2</v>
      </c>
      <c r="K3456" t="s">
        <v>40</v>
      </c>
      <c r="L3456" t="s">
        <v>32</v>
      </c>
      <c r="M3456">
        <v>54060</v>
      </c>
      <c r="N3456">
        <v>0</v>
      </c>
      <c r="O3456">
        <v>12</v>
      </c>
      <c r="P3456">
        <v>1</v>
      </c>
      <c r="Q3456">
        <v>6</v>
      </c>
      <c r="R3456">
        <v>2</v>
      </c>
      <c r="S3456">
        <v>5</v>
      </c>
      <c r="T3456">
        <v>4</v>
      </c>
      <c r="U3456">
        <v>3</v>
      </c>
      <c r="V3456">
        <f>COUNTIF(tbl_General[EmployeeID],tbl_General[[#This Row],[EmployeeID]])</f>
        <v>1</v>
      </c>
    </row>
    <row r="3457" spans="1:22" x14ac:dyDescent="0.25">
      <c r="A3457">
        <v>35</v>
      </c>
      <c r="B3457" t="s">
        <v>21</v>
      </c>
      <c r="C3457" t="s">
        <v>22</v>
      </c>
      <c r="D3457" t="s">
        <v>30</v>
      </c>
      <c r="E3457">
        <v>15</v>
      </c>
      <c r="F3457">
        <v>2</v>
      </c>
      <c r="G3457" t="s">
        <v>38</v>
      </c>
      <c r="H3457">
        <v>3113</v>
      </c>
      <c r="I3457" t="s">
        <v>25</v>
      </c>
      <c r="J3457">
        <v>2</v>
      </c>
      <c r="K3457" t="s">
        <v>40</v>
      </c>
      <c r="L3457" t="s">
        <v>32</v>
      </c>
      <c r="M3457">
        <v>54060</v>
      </c>
      <c r="N3457">
        <v>0</v>
      </c>
      <c r="O3457">
        <v>12</v>
      </c>
      <c r="P3457">
        <v>1</v>
      </c>
      <c r="Q3457">
        <v>6</v>
      </c>
      <c r="R3457">
        <v>2</v>
      </c>
      <c r="S3457">
        <v>5</v>
      </c>
      <c r="T3457">
        <v>4</v>
      </c>
      <c r="U3457">
        <v>3</v>
      </c>
      <c r="V3457">
        <f>COUNTIF(tbl_General[EmployeeID],tbl_General[[#This Row],[EmployeeID]])</f>
        <v>1</v>
      </c>
    </row>
    <row r="3458" spans="1:22" x14ac:dyDescent="0.25">
      <c r="A3458">
        <v>30</v>
      </c>
      <c r="B3458" t="s">
        <v>21</v>
      </c>
      <c r="C3458" t="s">
        <v>22</v>
      </c>
      <c r="D3458" t="s">
        <v>23</v>
      </c>
      <c r="E3458">
        <v>5</v>
      </c>
      <c r="F3458">
        <v>4</v>
      </c>
      <c r="G3458" t="s">
        <v>38</v>
      </c>
      <c r="H3458">
        <v>145</v>
      </c>
      <c r="I3458" t="s">
        <v>25</v>
      </c>
      <c r="J3458">
        <v>2</v>
      </c>
      <c r="K3458" t="s">
        <v>42</v>
      </c>
      <c r="L3458" t="s">
        <v>32</v>
      </c>
      <c r="M3458">
        <v>54100</v>
      </c>
      <c r="N3458">
        <v>0</v>
      </c>
      <c r="O3458">
        <v>17</v>
      </c>
      <c r="P3458">
        <v>1</v>
      </c>
      <c r="Q3458">
        <v>6</v>
      </c>
      <c r="R3458">
        <v>2</v>
      </c>
      <c r="S3458">
        <v>5</v>
      </c>
      <c r="T3458">
        <v>4</v>
      </c>
      <c r="U3458">
        <v>4</v>
      </c>
      <c r="V3458">
        <f>COUNTIF(tbl_General[EmployeeID],tbl_General[[#This Row],[EmployeeID]])</f>
        <v>1</v>
      </c>
    </row>
    <row r="3459" spans="1:22" x14ac:dyDescent="0.25">
      <c r="A3459">
        <v>30</v>
      </c>
      <c r="B3459" t="s">
        <v>21</v>
      </c>
      <c r="C3459" t="s">
        <v>22</v>
      </c>
      <c r="D3459" t="s">
        <v>23</v>
      </c>
      <c r="E3459">
        <v>5</v>
      </c>
      <c r="F3459">
        <v>4</v>
      </c>
      <c r="G3459" t="s">
        <v>38</v>
      </c>
      <c r="H3459">
        <v>1615</v>
      </c>
      <c r="I3459" t="s">
        <v>25</v>
      </c>
      <c r="J3459">
        <v>2</v>
      </c>
      <c r="K3459" t="s">
        <v>42</v>
      </c>
      <c r="L3459" t="s">
        <v>32</v>
      </c>
      <c r="M3459">
        <v>54100</v>
      </c>
      <c r="N3459">
        <v>0</v>
      </c>
      <c r="O3459">
        <v>17</v>
      </c>
      <c r="P3459">
        <v>1</v>
      </c>
      <c r="Q3459">
        <v>6</v>
      </c>
      <c r="R3459">
        <v>2</v>
      </c>
      <c r="S3459">
        <v>5</v>
      </c>
      <c r="T3459">
        <v>4</v>
      </c>
      <c r="U3459">
        <v>4</v>
      </c>
      <c r="V3459">
        <f>COUNTIF(tbl_General[EmployeeID],tbl_General[[#This Row],[EmployeeID]])</f>
        <v>1</v>
      </c>
    </row>
    <row r="3460" spans="1:22" x14ac:dyDescent="0.25">
      <c r="A3460">
        <v>30</v>
      </c>
      <c r="B3460" t="s">
        <v>21</v>
      </c>
      <c r="C3460" t="s">
        <v>22</v>
      </c>
      <c r="D3460" t="s">
        <v>23</v>
      </c>
      <c r="E3460">
        <v>5</v>
      </c>
      <c r="F3460">
        <v>4</v>
      </c>
      <c r="G3460" t="s">
        <v>38</v>
      </c>
      <c r="H3460">
        <v>3085</v>
      </c>
      <c r="I3460" t="s">
        <v>25</v>
      </c>
      <c r="J3460">
        <v>2</v>
      </c>
      <c r="K3460" t="s">
        <v>42</v>
      </c>
      <c r="L3460" t="s">
        <v>32</v>
      </c>
      <c r="M3460">
        <v>54100</v>
      </c>
      <c r="N3460">
        <v>0</v>
      </c>
      <c r="O3460">
        <v>17</v>
      </c>
      <c r="P3460">
        <v>1</v>
      </c>
      <c r="Q3460">
        <v>6</v>
      </c>
      <c r="R3460">
        <v>2</v>
      </c>
      <c r="S3460">
        <v>5</v>
      </c>
      <c r="T3460">
        <v>4</v>
      </c>
      <c r="U3460">
        <v>4</v>
      </c>
      <c r="V3460">
        <f>COUNTIF(tbl_General[EmployeeID],tbl_General[[#This Row],[EmployeeID]])</f>
        <v>1</v>
      </c>
    </row>
    <row r="3461" spans="1:22" x14ac:dyDescent="0.25">
      <c r="A3461">
        <v>37</v>
      </c>
      <c r="B3461" t="s">
        <v>21</v>
      </c>
      <c r="C3461" t="s">
        <v>22</v>
      </c>
      <c r="D3461" t="s">
        <v>23</v>
      </c>
      <c r="E3461">
        <v>2</v>
      </c>
      <c r="F3461">
        <v>4</v>
      </c>
      <c r="G3461" t="s">
        <v>46</v>
      </c>
      <c r="H3461">
        <v>320</v>
      </c>
      <c r="I3461" t="s">
        <v>34</v>
      </c>
      <c r="J3461">
        <v>2</v>
      </c>
      <c r="K3461" t="s">
        <v>42</v>
      </c>
      <c r="L3461" t="s">
        <v>41</v>
      </c>
      <c r="M3461">
        <v>61720</v>
      </c>
      <c r="N3461">
        <v>0</v>
      </c>
      <c r="O3461">
        <v>11</v>
      </c>
      <c r="P3461">
        <v>0</v>
      </c>
      <c r="Q3461">
        <v>6</v>
      </c>
      <c r="R3461">
        <v>1</v>
      </c>
      <c r="S3461">
        <v>5</v>
      </c>
      <c r="T3461">
        <v>4</v>
      </c>
      <c r="U3461">
        <v>3</v>
      </c>
      <c r="V3461">
        <f>COUNTIF(tbl_General[EmployeeID],tbl_General[[#This Row],[EmployeeID]])</f>
        <v>1</v>
      </c>
    </row>
    <row r="3462" spans="1:22" x14ac:dyDescent="0.25">
      <c r="A3462">
        <v>37</v>
      </c>
      <c r="B3462" t="s">
        <v>21</v>
      </c>
      <c r="C3462" t="s">
        <v>22</v>
      </c>
      <c r="D3462" t="s">
        <v>23</v>
      </c>
      <c r="E3462">
        <v>2</v>
      </c>
      <c r="F3462">
        <v>4</v>
      </c>
      <c r="G3462" t="s">
        <v>46</v>
      </c>
      <c r="H3462">
        <v>1790</v>
      </c>
      <c r="I3462" t="s">
        <v>34</v>
      </c>
      <c r="J3462">
        <v>2</v>
      </c>
      <c r="K3462" t="s">
        <v>42</v>
      </c>
      <c r="L3462" t="s">
        <v>41</v>
      </c>
      <c r="M3462">
        <v>61720</v>
      </c>
      <c r="N3462">
        <v>0</v>
      </c>
      <c r="O3462">
        <v>11</v>
      </c>
      <c r="P3462">
        <v>0</v>
      </c>
      <c r="Q3462">
        <v>6</v>
      </c>
      <c r="R3462">
        <v>1</v>
      </c>
      <c r="S3462">
        <v>5</v>
      </c>
      <c r="T3462">
        <v>4</v>
      </c>
      <c r="U3462">
        <v>3</v>
      </c>
      <c r="V3462">
        <f>COUNTIF(tbl_General[EmployeeID],tbl_General[[#This Row],[EmployeeID]])</f>
        <v>1</v>
      </c>
    </row>
    <row r="3463" spans="1:22" x14ac:dyDescent="0.25">
      <c r="A3463">
        <v>37</v>
      </c>
      <c r="B3463" t="s">
        <v>21</v>
      </c>
      <c r="C3463" t="s">
        <v>22</v>
      </c>
      <c r="D3463" t="s">
        <v>23</v>
      </c>
      <c r="E3463">
        <v>2</v>
      </c>
      <c r="F3463">
        <v>4</v>
      </c>
      <c r="G3463" t="s">
        <v>46</v>
      </c>
      <c r="H3463">
        <v>3260</v>
      </c>
      <c r="I3463" t="s">
        <v>34</v>
      </c>
      <c r="J3463">
        <v>2</v>
      </c>
      <c r="K3463" t="s">
        <v>42</v>
      </c>
      <c r="L3463" t="s">
        <v>41</v>
      </c>
      <c r="M3463">
        <v>61720</v>
      </c>
      <c r="N3463">
        <v>0</v>
      </c>
      <c r="O3463">
        <v>11</v>
      </c>
      <c r="P3463">
        <v>0</v>
      </c>
      <c r="Q3463">
        <v>6</v>
      </c>
      <c r="R3463">
        <v>1</v>
      </c>
      <c r="S3463">
        <v>5</v>
      </c>
      <c r="T3463">
        <v>4</v>
      </c>
      <c r="U3463">
        <v>3</v>
      </c>
      <c r="V3463">
        <f>COUNTIF(tbl_General[EmployeeID],tbl_General[[#This Row],[EmployeeID]])</f>
        <v>1</v>
      </c>
    </row>
    <row r="3464" spans="1:22" x14ac:dyDescent="0.25">
      <c r="A3464">
        <v>35</v>
      </c>
      <c r="B3464" t="s">
        <v>21</v>
      </c>
      <c r="C3464" t="s">
        <v>22</v>
      </c>
      <c r="D3464" t="s">
        <v>30</v>
      </c>
      <c r="E3464">
        <v>10</v>
      </c>
      <c r="F3464">
        <v>1</v>
      </c>
      <c r="G3464" t="s">
        <v>24</v>
      </c>
      <c r="H3464">
        <v>843</v>
      </c>
      <c r="I3464" t="s">
        <v>34</v>
      </c>
      <c r="J3464">
        <v>1</v>
      </c>
      <c r="K3464" t="s">
        <v>26</v>
      </c>
      <c r="L3464" t="s">
        <v>27</v>
      </c>
      <c r="M3464">
        <v>109030</v>
      </c>
      <c r="N3464">
        <v>0</v>
      </c>
      <c r="O3464">
        <v>11</v>
      </c>
      <c r="P3464">
        <v>0</v>
      </c>
      <c r="Q3464">
        <v>6</v>
      </c>
      <c r="R3464">
        <v>3</v>
      </c>
      <c r="S3464">
        <v>5</v>
      </c>
      <c r="T3464">
        <v>4</v>
      </c>
      <c r="U3464">
        <v>2</v>
      </c>
      <c r="V3464">
        <f>COUNTIF(tbl_General[EmployeeID],tbl_General[[#This Row],[EmployeeID]])</f>
        <v>1</v>
      </c>
    </row>
    <row r="3465" spans="1:22" x14ac:dyDescent="0.25">
      <c r="A3465">
        <v>35</v>
      </c>
      <c r="B3465" t="s">
        <v>21</v>
      </c>
      <c r="C3465" t="s">
        <v>22</v>
      </c>
      <c r="D3465" t="s">
        <v>30</v>
      </c>
      <c r="E3465">
        <v>10</v>
      </c>
      <c r="F3465">
        <v>1</v>
      </c>
      <c r="G3465" t="s">
        <v>24</v>
      </c>
      <c r="H3465">
        <v>2313</v>
      </c>
      <c r="I3465" t="s">
        <v>34</v>
      </c>
      <c r="J3465">
        <v>1</v>
      </c>
      <c r="K3465" t="s">
        <v>26</v>
      </c>
      <c r="L3465" t="s">
        <v>27</v>
      </c>
      <c r="M3465">
        <v>109030</v>
      </c>
      <c r="N3465">
        <v>0</v>
      </c>
      <c r="O3465">
        <v>11</v>
      </c>
      <c r="P3465">
        <v>0</v>
      </c>
      <c r="Q3465">
        <v>6</v>
      </c>
      <c r="R3465">
        <v>3</v>
      </c>
      <c r="S3465">
        <v>5</v>
      </c>
      <c r="T3465">
        <v>4</v>
      </c>
      <c r="U3465">
        <v>2</v>
      </c>
      <c r="V3465">
        <f>COUNTIF(tbl_General[EmployeeID],tbl_General[[#This Row],[EmployeeID]])</f>
        <v>1</v>
      </c>
    </row>
    <row r="3466" spans="1:22" x14ac:dyDescent="0.25">
      <c r="A3466">
        <v>35</v>
      </c>
      <c r="B3466" t="s">
        <v>21</v>
      </c>
      <c r="C3466" t="s">
        <v>22</v>
      </c>
      <c r="D3466" t="s">
        <v>30</v>
      </c>
      <c r="E3466">
        <v>10</v>
      </c>
      <c r="F3466">
        <v>1</v>
      </c>
      <c r="G3466" t="s">
        <v>24</v>
      </c>
      <c r="H3466">
        <v>3783</v>
      </c>
      <c r="I3466" t="s">
        <v>34</v>
      </c>
      <c r="J3466">
        <v>1</v>
      </c>
      <c r="K3466" t="s">
        <v>26</v>
      </c>
      <c r="L3466" t="s">
        <v>27</v>
      </c>
      <c r="M3466">
        <v>109030</v>
      </c>
      <c r="N3466">
        <v>0</v>
      </c>
      <c r="O3466">
        <v>11</v>
      </c>
      <c r="P3466">
        <v>0</v>
      </c>
      <c r="Q3466">
        <v>6</v>
      </c>
      <c r="R3466">
        <v>3</v>
      </c>
      <c r="S3466">
        <v>5</v>
      </c>
      <c r="T3466">
        <v>4</v>
      </c>
      <c r="U3466">
        <v>2</v>
      </c>
      <c r="V3466">
        <f>COUNTIF(tbl_General[EmployeeID],tbl_General[[#This Row],[EmployeeID]])</f>
        <v>1</v>
      </c>
    </row>
    <row r="3467" spans="1:22" x14ac:dyDescent="0.25">
      <c r="A3467">
        <v>56</v>
      </c>
      <c r="B3467" t="s">
        <v>28</v>
      </c>
      <c r="C3467" t="s">
        <v>22</v>
      </c>
      <c r="D3467" t="s">
        <v>30</v>
      </c>
      <c r="E3467">
        <v>15</v>
      </c>
      <c r="F3467">
        <v>3</v>
      </c>
      <c r="G3467" t="s">
        <v>24</v>
      </c>
      <c r="H3467">
        <v>1335</v>
      </c>
      <c r="I3467" t="s">
        <v>34</v>
      </c>
      <c r="J3467">
        <v>2</v>
      </c>
      <c r="K3467" t="s">
        <v>40</v>
      </c>
      <c r="L3467" t="s">
        <v>27</v>
      </c>
      <c r="M3467">
        <v>33120</v>
      </c>
      <c r="N3467">
        <v>9</v>
      </c>
      <c r="O3467">
        <v>19</v>
      </c>
      <c r="P3467">
        <v>0</v>
      </c>
      <c r="Q3467">
        <v>7</v>
      </c>
      <c r="R3467">
        <v>1</v>
      </c>
      <c r="S3467">
        <v>5</v>
      </c>
      <c r="T3467">
        <v>4</v>
      </c>
      <c r="U3467">
        <v>3</v>
      </c>
      <c r="V3467">
        <f>COUNTIF(tbl_General[EmployeeID],tbl_General[[#This Row],[EmployeeID]])</f>
        <v>1</v>
      </c>
    </row>
    <row r="3468" spans="1:22" x14ac:dyDescent="0.25">
      <c r="A3468">
        <v>56</v>
      </c>
      <c r="B3468" t="s">
        <v>28</v>
      </c>
      <c r="C3468" t="s">
        <v>22</v>
      </c>
      <c r="D3468" t="s">
        <v>30</v>
      </c>
      <c r="E3468">
        <v>15</v>
      </c>
      <c r="F3468">
        <v>3</v>
      </c>
      <c r="G3468" t="s">
        <v>24</v>
      </c>
      <c r="H3468">
        <v>2805</v>
      </c>
      <c r="I3468" t="s">
        <v>34</v>
      </c>
      <c r="J3468">
        <v>2</v>
      </c>
      <c r="K3468" t="s">
        <v>40</v>
      </c>
      <c r="L3468" t="s">
        <v>27</v>
      </c>
      <c r="M3468">
        <v>33120</v>
      </c>
      <c r="N3468">
        <v>9</v>
      </c>
      <c r="O3468">
        <v>19</v>
      </c>
      <c r="P3468">
        <v>0</v>
      </c>
      <c r="Q3468">
        <v>7</v>
      </c>
      <c r="R3468">
        <v>1</v>
      </c>
      <c r="S3468">
        <v>5</v>
      </c>
      <c r="T3468">
        <v>4</v>
      </c>
      <c r="U3468">
        <v>3</v>
      </c>
      <c r="V3468">
        <f>COUNTIF(tbl_General[EmployeeID],tbl_General[[#This Row],[EmployeeID]])</f>
        <v>1</v>
      </c>
    </row>
    <row r="3469" spans="1:22" x14ac:dyDescent="0.25">
      <c r="A3469">
        <v>56</v>
      </c>
      <c r="B3469" t="s">
        <v>28</v>
      </c>
      <c r="C3469" t="s">
        <v>22</v>
      </c>
      <c r="D3469" t="s">
        <v>30</v>
      </c>
      <c r="E3469">
        <v>15</v>
      </c>
      <c r="F3469">
        <v>3</v>
      </c>
      <c r="G3469" t="s">
        <v>24</v>
      </c>
      <c r="H3469">
        <v>4275</v>
      </c>
      <c r="I3469" t="s">
        <v>34</v>
      </c>
      <c r="J3469">
        <v>2</v>
      </c>
      <c r="K3469" t="s">
        <v>40</v>
      </c>
      <c r="L3469" t="s">
        <v>27</v>
      </c>
      <c r="M3469">
        <v>33120</v>
      </c>
      <c r="N3469">
        <v>9</v>
      </c>
      <c r="O3469">
        <v>19</v>
      </c>
      <c r="P3469">
        <v>0</v>
      </c>
      <c r="Q3469">
        <v>7</v>
      </c>
      <c r="R3469">
        <v>1</v>
      </c>
      <c r="S3469">
        <v>5</v>
      </c>
      <c r="T3469">
        <v>4</v>
      </c>
      <c r="U3469">
        <v>3</v>
      </c>
      <c r="V3469">
        <f>COUNTIF(tbl_General[EmployeeID],tbl_General[[#This Row],[EmployeeID]])</f>
        <v>1</v>
      </c>
    </row>
    <row r="3470" spans="1:22" x14ac:dyDescent="0.25">
      <c r="A3470">
        <v>34</v>
      </c>
      <c r="B3470" t="s">
        <v>21</v>
      </c>
      <c r="C3470" t="s">
        <v>22</v>
      </c>
      <c r="D3470" t="s">
        <v>30</v>
      </c>
      <c r="E3470">
        <v>2</v>
      </c>
      <c r="F3470">
        <v>5</v>
      </c>
      <c r="G3470" t="s">
        <v>46</v>
      </c>
      <c r="H3470">
        <v>292</v>
      </c>
      <c r="I3470" t="s">
        <v>34</v>
      </c>
      <c r="J3470">
        <v>2</v>
      </c>
      <c r="K3470" t="s">
        <v>26</v>
      </c>
      <c r="L3470" t="s">
        <v>32</v>
      </c>
      <c r="M3470">
        <v>49990</v>
      </c>
      <c r="N3470">
        <v>3</v>
      </c>
      <c r="O3470">
        <v>12</v>
      </c>
      <c r="P3470">
        <v>2</v>
      </c>
      <c r="Q3470">
        <v>10</v>
      </c>
      <c r="R3470">
        <v>2</v>
      </c>
      <c r="S3470">
        <v>5</v>
      </c>
      <c r="T3470">
        <v>4</v>
      </c>
      <c r="U3470">
        <v>3</v>
      </c>
      <c r="V3470">
        <f>COUNTIF(tbl_General[EmployeeID],tbl_General[[#This Row],[EmployeeID]])</f>
        <v>1</v>
      </c>
    </row>
    <row r="3471" spans="1:22" x14ac:dyDescent="0.25">
      <c r="A3471">
        <v>34</v>
      </c>
      <c r="B3471" t="s">
        <v>21</v>
      </c>
      <c r="C3471" t="s">
        <v>22</v>
      </c>
      <c r="D3471" t="s">
        <v>30</v>
      </c>
      <c r="E3471">
        <v>2</v>
      </c>
      <c r="F3471">
        <v>5</v>
      </c>
      <c r="G3471" t="s">
        <v>46</v>
      </c>
      <c r="H3471">
        <v>1762</v>
      </c>
      <c r="I3471" t="s">
        <v>34</v>
      </c>
      <c r="J3471">
        <v>2</v>
      </c>
      <c r="K3471" t="s">
        <v>26</v>
      </c>
      <c r="L3471" t="s">
        <v>32</v>
      </c>
      <c r="M3471">
        <v>49990</v>
      </c>
      <c r="N3471">
        <v>3</v>
      </c>
      <c r="O3471">
        <v>12</v>
      </c>
      <c r="P3471">
        <v>2</v>
      </c>
      <c r="Q3471">
        <v>10</v>
      </c>
      <c r="R3471">
        <v>2</v>
      </c>
      <c r="S3471">
        <v>5</v>
      </c>
      <c r="T3471">
        <v>4</v>
      </c>
      <c r="U3471">
        <v>3</v>
      </c>
      <c r="V3471">
        <f>COUNTIF(tbl_General[EmployeeID],tbl_General[[#This Row],[EmployeeID]])</f>
        <v>1</v>
      </c>
    </row>
    <row r="3472" spans="1:22" x14ac:dyDescent="0.25">
      <c r="A3472">
        <v>34</v>
      </c>
      <c r="B3472" t="s">
        <v>21</v>
      </c>
      <c r="C3472" t="s">
        <v>22</v>
      </c>
      <c r="D3472" t="s">
        <v>30</v>
      </c>
      <c r="E3472">
        <v>2</v>
      </c>
      <c r="F3472">
        <v>5</v>
      </c>
      <c r="G3472" t="s">
        <v>46</v>
      </c>
      <c r="H3472">
        <v>3232</v>
      </c>
      <c r="I3472" t="s">
        <v>34</v>
      </c>
      <c r="J3472">
        <v>2</v>
      </c>
      <c r="K3472" t="s">
        <v>26</v>
      </c>
      <c r="L3472" t="s">
        <v>32</v>
      </c>
      <c r="M3472">
        <v>49990</v>
      </c>
      <c r="N3472">
        <v>3</v>
      </c>
      <c r="O3472">
        <v>12</v>
      </c>
      <c r="P3472">
        <v>2</v>
      </c>
      <c r="Q3472">
        <v>10</v>
      </c>
      <c r="R3472">
        <v>2</v>
      </c>
      <c r="S3472">
        <v>5</v>
      </c>
      <c r="T3472">
        <v>4</v>
      </c>
      <c r="U3472">
        <v>3</v>
      </c>
      <c r="V3472">
        <f>COUNTIF(tbl_General[EmployeeID],tbl_General[[#This Row],[EmployeeID]])</f>
        <v>1</v>
      </c>
    </row>
    <row r="3473" spans="1:22" x14ac:dyDescent="0.25">
      <c r="A3473">
        <v>50</v>
      </c>
      <c r="B3473" t="s">
        <v>21</v>
      </c>
      <c r="C3473" t="s">
        <v>22</v>
      </c>
      <c r="D3473" t="s">
        <v>30</v>
      </c>
      <c r="E3473">
        <v>4</v>
      </c>
      <c r="F3473">
        <v>3</v>
      </c>
      <c r="G3473" t="s">
        <v>24</v>
      </c>
      <c r="H3473">
        <v>1378</v>
      </c>
      <c r="I3473" t="s">
        <v>25</v>
      </c>
      <c r="J3473">
        <v>2</v>
      </c>
      <c r="K3473" t="s">
        <v>42</v>
      </c>
      <c r="L3473" t="s">
        <v>32</v>
      </c>
      <c r="M3473">
        <v>43740</v>
      </c>
      <c r="N3473">
        <v>3</v>
      </c>
      <c r="O3473">
        <v>15</v>
      </c>
      <c r="P3473">
        <v>1</v>
      </c>
      <c r="Q3473">
        <v>21</v>
      </c>
      <c r="R3473">
        <v>5</v>
      </c>
      <c r="S3473">
        <v>5</v>
      </c>
      <c r="T3473">
        <v>4</v>
      </c>
      <c r="U3473">
        <v>4</v>
      </c>
      <c r="V3473">
        <f>COUNTIF(tbl_General[EmployeeID],tbl_General[[#This Row],[EmployeeID]])</f>
        <v>1</v>
      </c>
    </row>
    <row r="3474" spans="1:22" x14ac:dyDescent="0.25">
      <c r="A3474">
        <v>50</v>
      </c>
      <c r="B3474" t="s">
        <v>21</v>
      </c>
      <c r="C3474" t="s">
        <v>22</v>
      </c>
      <c r="D3474" t="s">
        <v>30</v>
      </c>
      <c r="E3474">
        <v>4</v>
      </c>
      <c r="F3474">
        <v>3</v>
      </c>
      <c r="G3474" t="s">
        <v>24</v>
      </c>
      <c r="H3474">
        <v>2848</v>
      </c>
      <c r="I3474" t="s">
        <v>25</v>
      </c>
      <c r="J3474">
        <v>2</v>
      </c>
      <c r="K3474" t="s">
        <v>42</v>
      </c>
      <c r="L3474" t="s">
        <v>32</v>
      </c>
      <c r="M3474">
        <v>43740</v>
      </c>
      <c r="N3474">
        <v>3</v>
      </c>
      <c r="O3474">
        <v>15</v>
      </c>
      <c r="P3474">
        <v>1</v>
      </c>
      <c r="Q3474">
        <v>21</v>
      </c>
      <c r="R3474">
        <v>5</v>
      </c>
      <c r="S3474">
        <v>5</v>
      </c>
      <c r="T3474">
        <v>4</v>
      </c>
      <c r="U3474">
        <v>4</v>
      </c>
      <c r="V3474">
        <f>COUNTIF(tbl_General[EmployeeID],tbl_General[[#This Row],[EmployeeID]])</f>
        <v>1</v>
      </c>
    </row>
    <row r="3475" spans="1:22" x14ac:dyDescent="0.25">
      <c r="A3475">
        <v>50</v>
      </c>
      <c r="B3475" t="s">
        <v>21</v>
      </c>
      <c r="C3475" t="s">
        <v>22</v>
      </c>
      <c r="D3475" t="s">
        <v>30</v>
      </c>
      <c r="E3475">
        <v>4</v>
      </c>
      <c r="F3475">
        <v>3</v>
      </c>
      <c r="G3475" t="s">
        <v>24</v>
      </c>
      <c r="H3475">
        <v>4318</v>
      </c>
      <c r="I3475" t="s">
        <v>25</v>
      </c>
      <c r="J3475">
        <v>2</v>
      </c>
      <c r="K3475" t="s">
        <v>42</v>
      </c>
      <c r="L3475" t="s">
        <v>32</v>
      </c>
      <c r="M3475">
        <v>43740</v>
      </c>
      <c r="N3475">
        <v>3</v>
      </c>
      <c r="O3475">
        <v>15</v>
      </c>
      <c r="P3475">
        <v>1</v>
      </c>
      <c r="Q3475">
        <v>21</v>
      </c>
      <c r="R3475">
        <v>5</v>
      </c>
      <c r="S3475">
        <v>5</v>
      </c>
      <c r="T3475">
        <v>4</v>
      </c>
      <c r="U3475">
        <v>4</v>
      </c>
      <c r="V3475">
        <f>COUNTIF(tbl_General[EmployeeID],tbl_General[[#This Row],[EmployeeID]])</f>
        <v>1</v>
      </c>
    </row>
    <row r="3476" spans="1:22" x14ac:dyDescent="0.25">
      <c r="A3476">
        <v>54</v>
      </c>
      <c r="B3476" t="s">
        <v>21</v>
      </c>
      <c r="C3476" t="s">
        <v>36</v>
      </c>
      <c r="D3476" t="s">
        <v>30</v>
      </c>
      <c r="E3476">
        <v>9</v>
      </c>
      <c r="F3476">
        <v>3</v>
      </c>
      <c r="G3476" t="s">
        <v>24</v>
      </c>
      <c r="H3476">
        <v>1325</v>
      </c>
      <c r="I3476" t="s">
        <v>34</v>
      </c>
      <c r="J3476">
        <v>1</v>
      </c>
      <c r="K3476" t="s">
        <v>40</v>
      </c>
      <c r="L3476" t="s">
        <v>32</v>
      </c>
      <c r="M3476">
        <v>196130</v>
      </c>
      <c r="N3476">
        <v>2</v>
      </c>
      <c r="O3476">
        <v>17</v>
      </c>
      <c r="P3476">
        <v>0</v>
      </c>
      <c r="Q3476">
        <v>23</v>
      </c>
      <c r="R3476">
        <v>5</v>
      </c>
      <c r="S3476">
        <v>5</v>
      </c>
      <c r="T3476">
        <v>4</v>
      </c>
      <c r="U3476">
        <v>4</v>
      </c>
      <c r="V3476">
        <f>COUNTIF(tbl_General[EmployeeID],tbl_General[[#This Row],[EmployeeID]])</f>
        <v>1</v>
      </c>
    </row>
    <row r="3477" spans="1:22" x14ac:dyDescent="0.25">
      <c r="A3477">
        <v>54</v>
      </c>
      <c r="B3477" t="s">
        <v>21</v>
      </c>
      <c r="C3477" t="s">
        <v>36</v>
      </c>
      <c r="D3477" t="s">
        <v>30</v>
      </c>
      <c r="E3477">
        <v>9</v>
      </c>
      <c r="F3477">
        <v>3</v>
      </c>
      <c r="G3477" t="s">
        <v>24</v>
      </c>
      <c r="H3477">
        <v>2795</v>
      </c>
      <c r="I3477" t="s">
        <v>34</v>
      </c>
      <c r="J3477">
        <v>1</v>
      </c>
      <c r="K3477" t="s">
        <v>40</v>
      </c>
      <c r="L3477" t="s">
        <v>32</v>
      </c>
      <c r="M3477">
        <v>196130</v>
      </c>
      <c r="N3477">
        <v>2</v>
      </c>
      <c r="O3477">
        <v>17</v>
      </c>
      <c r="P3477">
        <v>0</v>
      </c>
      <c r="Q3477">
        <v>23</v>
      </c>
      <c r="R3477">
        <v>5</v>
      </c>
      <c r="S3477">
        <v>5</v>
      </c>
      <c r="T3477">
        <v>4</v>
      </c>
      <c r="U3477">
        <v>4</v>
      </c>
      <c r="V3477">
        <f>COUNTIF(tbl_General[EmployeeID],tbl_General[[#This Row],[EmployeeID]])</f>
        <v>1</v>
      </c>
    </row>
    <row r="3478" spans="1:22" x14ac:dyDescent="0.25">
      <c r="A3478">
        <v>54</v>
      </c>
      <c r="B3478" t="s">
        <v>21</v>
      </c>
      <c r="C3478" t="s">
        <v>36</v>
      </c>
      <c r="D3478" t="s">
        <v>30</v>
      </c>
      <c r="E3478">
        <v>9</v>
      </c>
      <c r="F3478">
        <v>3</v>
      </c>
      <c r="G3478" t="s">
        <v>24</v>
      </c>
      <c r="H3478">
        <v>4265</v>
      </c>
      <c r="I3478" t="s">
        <v>34</v>
      </c>
      <c r="J3478">
        <v>1</v>
      </c>
      <c r="K3478" t="s">
        <v>40</v>
      </c>
      <c r="L3478" t="s">
        <v>32</v>
      </c>
      <c r="M3478">
        <v>196130</v>
      </c>
      <c r="N3478">
        <v>2</v>
      </c>
      <c r="O3478">
        <v>17</v>
      </c>
      <c r="P3478">
        <v>0</v>
      </c>
      <c r="Q3478">
        <v>23</v>
      </c>
      <c r="R3478">
        <v>5</v>
      </c>
      <c r="S3478">
        <v>5</v>
      </c>
      <c r="T3478">
        <v>4</v>
      </c>
      <c r="U3478">
        <v>4</v>
      </c>
      <c r="V3478">
        <f>COUNTIF(tbl_General[EmployeeID],tbl_General[[#This Row],[EmployeeID]])</f>
        <v>1</v>
      </c>
    </row>
    <row r="3479" spans="1:22" x14ac:dyDescent="0.25">
      <c r="A3479">
        <v>49</v>
      </c>
      <c r="B3479" t="s">
        <v>21</v>
      </c>
      <c r="C3479" t="s">
        <v>29</v>
      </c>
      <c r="D3479" t="s">
        <v>23</v>
      </c>
      <c r="E3479">
        <v>11</v>
      </c>
      <c r="F3479">
        <v>4</v>
      </c>
      <c r="G3479" t="s">
        <v>24</v>
      </c>
      <c r="H3479">
        <v>1120</v>
      </c>
      <c r="I3479" t="s">
        <v>34</v>
      </c>
      <c r="J3479">
        <v>2</v>
      </c>
      <c r="K3479" t="s">
        <v>31</v>
      </c>
      <c r="L3479" t="s">
        <v>27</v>
      </c>
      <c r="M3479">
        <v>35060</v>
      </c>
      <c r="N3479">
        <v>3</v>
      </c>
      <c r="O3479">
        <v>11</v>
      </c>
      <c r="P3479">
        <v>1</v>
      </c>
      <c r="Q3479">
        <v>28</v>
      </c>
      <c r="R3479">
        <v>4</v>
      </c>
      <c r="S3479">
        <v>5</v>
      </c>
      <c r="T3479">
        <v>4</v>
      </c>
      <c r="U3479">
        <v>3</v>
      </c>
      <c r="V3479">
        <f>COUNTIF(tbl_General[EmployeeID],tbl_General[[#This Row],[EmployeeID]])</f>
        <v>1</v>
      </c>
    </row>
    <row r="3480" spans="1:22" x14ac:dyDescent="0.25">
      <c r="A3480">
        <v>49</v>
      </c>
      <c r="B3480" t="s">
        <v>21</v>
      </c>
      <c r="C3480" t="s">
        <v>29</v>
      </c>
      <c r="D3480" t="s">
        <v>23</v>
      </c>
      <c r="E3480">
        <v>11</v>
      </c>
      <c r="F3480">
        <v>4</v>
      </c>
      <c r="G3480" t="s">
        <v>24</v>
      </c>
      <c r="H3480">
        <v>2590</v>
      </c>
      <c r="I3480" t="s">
        <v>34</v>
      </c>
      <c r="J3480">
        <v>2</v>
      </c>
      <c r="K3480" t="s">
        <v>31</v>
      </c>
      <c r="L3480" t="s">
        <v>27</v>
      </c>
      <c r="M3480">
        <v>35060</v>
      </c>
      <c r="N3480">
        <v>3</v>
      </c>
      <c r="O3480">
        <v>11</v>
      </c>
      <c r="P3480">
        <v>1</v>
      </c>
      <c r="Q3480">
        <v>28</v>
      </c>
      <c r="R3480">
        <v>4</v>
      </c>
      <c r="S3480">
        <v>5</v>
      </c>
      <c r="T3480">
        <v>4</v>
      </c>
      <c r="U3480">
        <v>3</v>
      </c>
      <c r="V3480">
        <f>COUNTIF(tbl_General[EmployeeID],tbl_General[[#This Row],[EmployeeID]])</f>
        <v>1</v>
      </c>
    </row>
    <row r="3481" spans="1:22" x14ac:dyDescent="0.25">
      <c r="A3481">
        <v>49</v>
      </c>
      <c r="B3481" t="s">
        <v>21</v>
      </c>
      <c r="C3481" t="s">
        <v>29</v>
      </c>
      <c r="D3481" t="s">
        <v>23</v>
      </c>
      <c r="E3481">
        <v>11</v>
      </c>
      <c r="F3481">
        <v>4</v>
      </c>
      <c r="G3481" t="s">
        <v>24</v>
      </c>
      <c r="H3481">
        <v>4060</v>
      </c>
      <c r="I3481" t="s">
        <v>34</v>
      </c>
      <c r="J3481">
        <v>2</v>
      </c>
      <c r="K3481" t="s">
        <v>31</v>
      </c>
      <c r="L3481" t="s">
        <v>27</v>
      </c>
      <c r="M3481">
        <v>35060</v>
      </c>
      <c r="N3481">
        <v>3</v>
      </c>
      <c r="O3481">
        <v>11</v>
      </c>
      <c r="P3481">
        <v>1</v>
      </c>
      <c r="Q3481">
        <v>28</v>
      </c>
      <c r="R3481">
        <v>4</v>
      </c>
      <c r="S3481">
        <v>5</v>
      </c>
      <c r="T3481">
        <v>4</v>
      </c>
      <c r="U3481">
        <v>3</v>
      </c>
      <c r="V3481">
        <f>COUNTIF(tbl_General[EmployeeID],tbl_General[[#This Row],[EmployeeID]])</f>
        <v>1</v>
      </c>
    </row>
    <row r="3482" spans="1:22" x14ac:dyDescent="0.25">
      <c r="A3482">
        <v>56</v>
      </c>
      <c r="B3482" t="s">
        <v>21</v>
      </c>
      <c r="C3482" t="s">
        <v>22</v>
      </c>
      <c r="D3482" t="s">
        <v>30</v>
      </c>
      <c r="E3482">
        <v>3</v>
      </c>
      <c r="F3482">
        <v>2</v>
      </c>
      <c r="G3482" t="s">
        <v>33</v>
      </c>
      <c r="H3482">
        <v>594</v>
      </c>
      <c r="I3482" t="s">
        <v>34</v>
      </c>
      <c r="J3482">
        <v>2</v>
      </c>
      <c r="K3482" t="s">
        <v>26</v>
      </c>
      <c r="L3482" t="s">
        <v>41</v>
      </c>
      <c r="M3482">
        <v>44490</v>
      </c>
      <c r="N3482">
        <v>4</v>
      </c>
      <c r="O3482">
        <v>15</v>
      </c>
      <c r="P3482">
        <v>0</v>
      </c>
      <c r="Q3482">
        <v>28</v>
      </c>
      <c r="R3482">
        <v>3</v>
      </c>
      <c r="S3482">
        <v>5</v>
      </c>
      <c r="T3482">
        <v>4</v>
      </c>
      <c r="U3482">
        <v>2</v>
      </c>
      <c r="V3482">
        <f>COUNTIF(tbl_General[EmployeeID],tbl_General[[#This Row],[EmployeeID]])</f>
        <v>1</v>
      </c>
    </row>
    <row r="3483" spans="1:22" x14ac:dyDescent="0.25">
      <c r="A3483">
        <v>56</v>
      </c>
      <c r="B3483" t="s">
        <v>21</v>
      </c>
      <c r="C3483" t="s">
        <v>22</v>
      </c>
      <c r="D3483" t="s">
        <v>30</v>
      </c>
      <c r="E3483">
        <v>3</v>
      </c>
      <c r="F3483">
        <v>2</v>
      </c>
      <c r="G3483" t="s">
        <v>33</v>
      </c>
      <c r="H3483">
        <v>2064</v>
      </c>
      <c r="I3483" t="s">
        <v>34</v>
      </c>
      <c r="J3483">
        <v>2</v>
      </c>
      <c r="K3483" t="s">
        <v>26</v>
      </c>
      <c r="L3483" t="s">
        <v>41</v>
      </c>
      <c r="M3483">
        <v>44490</v>
      </c>
      <c r="N3483">
        <v>4</v>
      </c>
      <c r="O3483">
        <v>15</v>
      </c>
      <c r="P3483">
        <v>0</v>
      </c>
      <c r="Q3483">
        <v>28</v>
      </c>
      <c r="R3483">
        <v>3</v>
      </c>
      <c r="S3483">
        <v>5</v>
      </c>
      <c r="T3483">
        <v>4</v>
      </c>
      <c r="U3483">
        <v>2</v>
      </c>
      <c r="V3483">
        <f>COUNTIF(tbl_General[EmployeeID],tbl_General[[#This Row],[EmployeeID]])</f>
        <v>1</v>
      </c>
    </row>
    <row r="3484" spans="1:22" x14ac:dyDescent="0.25">
      <c r="A3484">
        <v>56</v>
      </c>
      <c r="B3484" t="s">
        <v>21</v>
      </c>
      <c r="C3484" t="s">
        <v>22</v>
      </c>
      <c r="D3484" t="s">
        <v>30</v>
      </c>
      <c r="E3484">
        <v>3</v>
      </c>
      <c r="F3484">
        <v>2</v>
      </c>
      <c r="G3484" t="s">
        <v>33</v>
      </c>
      <c r="H3484">
        <v>3534</v>
      </c>
      <c r="I3484" t="s">
        <v>34</v>
      </c>
      <c r="J3484">
        <v>2</v>
      </c>
      <c r="K3484" t="s">
        <v>26</v>
      </c>
      <c r="L3484" t="s">
        <v>41</v>
      </c>
      <c r="M3484">
        <v>44490</v>
      </c>
      <c r="N3484">
        <v>2</v>
      </c>
      <c r="O3484">
        <v>15</v>
      </c>
      <c r="P3484">
        <v>0</v>
      </c>
      <c r="Q3484">
        <v>28</v>
      </c>
      <c r="R3484">
        <v>3</v>
      </c>
      <c r="S3484">
        <v>5</v>
      </c>
      <c r="T3484">
        <v>4</v>
      </c>
      <c r="U3484">
        <v>2</v>
      </c>
      <c r="V3484">
        <f>COUNTIF(tbl_General[EmployeeID],tbl_General[[#This Row],[EmployeeID]])</f>
        <v>1</v>
      </c>
    </row>
    <row r="3485" spans="1:22" x14ac:dyDescent="0.25">
      <c r="A3485">
        <v>59</v>
      </c>
      <c r="B3485" t="s">
        <v>21</v>
      </c>
      <c r="C3485" t="s">
        <v>22</v>
      </c>
      <c r="D3485" t="s">
        <v>30</v>
      </c>
      <c r="E3485">
        <v>16</v>
      </c>
      <c r="F3485">
        <v>4</v>
      </c>
      <c r="G3485" t="s">
        <v>38</v>
      </c>
      <c r="H3485">
        <v>486</v>
      </c>
      <c r="I3485" t="s">
        <v>25</v>
      </c>
      <c r="J3485">
        <v>5</v>
      </c>
      <c r="K3485" t="s">
        <v>40</v>
      </c>
      <c r="L3485" t="s">
        <v>32</v>
      </c>
      <c r="M3485">
        <v>186650</v>
      </c>
      <c r="N3485">
        <v>3</v>
      </c>
      <c r="O3485">
        <v>12</v>
      </c>
      <c r="P3485">
        <v>0</v>
      </c>
      <c r="Q3485">
        <v>30</v>
      </c>
      <c r="R3485">
        <v>3</v>
      </c>
      <c r="S3485">
        <v>5</v>
      </c>
      <c r="T3485">
        <v>4</v>
      </c>
      <c r="U3485">
        <v>3</v>
      </c>
      <c r="V3485">
        <f>COUNTIF(tbl_General[EmployeeID],tbl_General[[#This Row],[EmployeeID]])</f>
        <v>1</v>
      </c>
    </row>
    <row r="3486" spans="1:22" x14ac:dyDescent="0.25">
      <c r="A3486">
        <v>59</v>
      </c>
      <c r="B3486" t="s">
        <v>21</v>
      </c>
      <c r="C3486" t="s">
        <v>22</v>
      </c>
      <c r="D3486" t="s">
        <v>30</v>
      </c>
      <c r="E3486">
        <v>16</v>
      </c>
      <c r="F3486">
        <v>4</v>
      </c>
      <c r="G3486" t="s">
        <v>38</v>
      </c>
      <c r="H3486">
        <v>1956</v>
      </c>
      <c r="I3486" t="s">
        <v>25</v>
      </c>
      <c r="J3486">
        <v>5</v>
      </c>
      <c r="K3486" t="s">
        <v>40</v>
      </c>
      <c r="L3486" t="s">
        <v>32</v>
      </c>
      <c r="M3486">
        <v>186650</v>
      </c>
      <c r="N3486">
        <v>3</v>
      </c>
      <c r="O3486">
        <v>12</v>
      </c>
      <c r="P3486">
        <v>0</v>
      </c>
      <c r="Q3486">
        <v>30</v>
      </c>
      <c r="R3486">
        <v>3</v>
      </c>
      <c r="S3486">
        <v>5</v>
      </c>
      <c r="T3486">
        <v>4</v>
      </c>
      <c r="U3486">
        <v>3</v>
      </c>
      <c r="V3486">
        <f>COUNTIF(tbl_General[EmployeeID],tbl_General[[#This Row],[EmployeeID]])</f>
        <v>1</v>
      </c>
    </row>
    <row r="3487" spans="1:22" x14ac:dyDescent="0.25">
      <c r="A3487">
        <v>59</v>
      </c>
      <c r="B3487" t="s">
        <v>21</v>
      </c>
      <c r="C3487" t="s">
        <v>22</v>
      </c>
      <c r="D3487" t="s">
        <v>30</v>
      </c>
      <c r="E3487">
        <v>16</v>
      </c>
      <c r="F3487">
        <v>4</v>
      </c>
      <c r="G3487" t="s">
        <v>38</v>
      </c>
      <c r="H3487">
        <v>3426</v>
      </c>
      <c r="I3487" t="s">
        <v>25</v>
      </c>
      <c r="J3487">
        <v>5</v>
      </c>
      <c r="K3487" t="s">
        <v>40</v>
      </c>
      <c r="L3487" t="s">
        <v>32</v>
      </c>
      <c r="M3487">
        <v>186650</v>
      </c>
      <c r="N3487">
        <v>3</v>
      </c>
      <c r="O3487">
        <v>12</v>
      </c>
      <c r="P3487">
        <v>0</v>
      </c>
      <c r="Q3487">
        <v>30</v>
      </c>
      <c r="R3487">
        <v>3</v>
      </c>
      <c r="S3487">
        <v>5</v>
      </c>
      <c r="T3487">
        <v>4</v>
      </c>
      <c r="U3487">
        <v>3</v>
      </c>
      <c r="V3487">
        <f>COUNTIF(tbl_General[EmployeeID],tbl_General[[#This Row],[EmployeeID]])</f>
        <v>1</v>
      </c>
    </row>
    <row r="3488" spans="1:22" x14ac:dyDescent="0.25">
      <c r="A3488">
        <v>27</v>
      </c>
      <c r="B3488" t="s">
        <v>21</v>
      </c>
      <c r="C3488" t="s">
        <v>22</v>
      </c>
      <c r="D3488" t="s">
        <v>30</v>
      </c>
      <c r="E3488">
        <v>2</v>
      </c>
      <c r="F3488">
        <v>4</v>
      </c>
      <c r="G3488" t="s">
        <v>24</v>
      </c>
      <c r="H3488">
        <v>739</v>
      </c>
      <c r="I3488" t="s">
        <v>34</v>
      </c>
      <c r="J3488">
        <v>1</v>
      </c>
      <c r="K3488" t="s">
        <v>37</v>
      </c>
      <c r="L3488" t="s">
        <v>27</v>
      </c>
      <c r="M3488">
        <v>37080</v>
      </c>
      <c r="N3488">
        <v>1</v>
      </c>
      <c r="O3488">
        <v>16</v>
      </c>
      <c r="P3488">
        <v>2</v>
      </c>
      <c r="Q3488">
        <v>6</v>
      </c>
      <c r="R3488">
        <v>2</v>
      </c>
      <c r="S3488">
        <v>6</v>
      </c>
      <c r="T3488">
        <v>4</v>
      </c>
      <c r="U3488">
        <v>4</v>
      </c>
      <c r="V3488">
        <f>COUNTIF(tbl_General[EmployeeID],tbl_General[[#This Row],[EmployeeID]])</f>
        <v>1</v>
      </c>
    </row>
    <row r="3489" spans="1:22" x14ac:dyDescent="0.25">
      <c r="A3489">
        <v>27</v>
      </c>
      <c r="B3489" t="s">
        <v>21</v>
      </c>
      <c r="C3489" t="s">
        <v>22</v>
      </c>
      <c r="D3489" t="s">
        <v>30</v>
      </c>
      <c r="E3489">
        <v>2</v>
      </c>
      <c r="F3489">
        <v>4</v>
      </c>
      <c r="G3489" t="s">
        <v>24</v>
      </c>
      <c r="H3489">
        <v>2209</v>
      </c>
      <c r="I3489" t="s">
        <v>34</v>
      </c>
      <c r="J3489">
        <v>1</v>
      </c>
      <c r="K3489" t="s">
        <v>37</v>
      </c>
      <c r="L3489" t="s">
        <v>27</v>
      </c>
      <c r="M3489">
        <v>37080</v>
      </c>
      <c r="N3489">
        <v>1</v>
      </c>
      <c r="O3489">
        <v>16</v>
      </c>
      <c r="P3489">
        <v>2</v>
      </c>
      <c r="Q3489">
        <v>6</v>
      </c>
      <c r="R3489">
        <v>2</v>
      </c>
      <c r="S3489">
        <v>6</v>
      </c>
      <c r="T3489">
        <v>4</v>
      </c>
      <c r="U3489">
        <v>4</v>
      </c>
      <c r="V3489">
        <f>COUNTIF(tbl_General[EmployeeID],tbl_General[[#This Row],[EmployeeID]])</f>
        <v>1</v>
      </c>
    </row>
    <row r="3490" spans="1:22" x14ac:dyDescent="0.25">
      <c r="A3490">
        <v>27</v>
      </c>
      <c r="B3490" t="s">
        <v>21</v>
      </c>
      <c r="C3490" t="s">
        <v>22</v>
      </c>
      <c r="D3490" t="s">
        <v>30</v>
      </c>
      <c r="E3490">
        <v>2</v>
      </c>
      <c r="F3490">
        <v>4</v>
      </c>
      <c r="G3490" t="s">
        <v>24</v>
      </c>
      <c r="H3490">
        <v>3679</v>
      </c>
      <c r="I3490" t="s">
        <v>34</v>
      </c>
      <c r="J3490">
        <v>1</v>
      </c>
      <c r="K3490" t="s">
        <v>37</v>
      </c>
      <c r="L3490" t="s">
        <v>27</v>
      </c>
      <c r="M3490">
        <v>37080</v>
      </c>
      <c r="N3490">
        <v>1</v>
      </c>
      <c r="O3490">
        <v>16</v>
      </c>
      <c r="P3490">
        <v>2</v>
      </c>
      <c r="Q3490">
        <v>6</v>
      </c>
      <c r="R3490">
        <v>2</v>
      </c>
      <c r="S3490">
        <v>6</v>
      </c>
      <c r="T3490">
        <v>4</v>
      </c>
      <c r="U3490">
        <v>4</v>
      </c>
      <c r="V3490">
        <f>COUNTIF(tbl_General[EmployeeID],tbl_General[[#This Row],[EmployeeID]])</f>
        <v>1</v>
      </c>
    </row>
    <row r="3491" spans="1:22" x14ac:dyDescent="0.25">
      <c r="A3491">
        <v>32</v>
      </c>
      <c r="B3491" t="s">
        <v>21</v>
      </c>
      <c r="C3491" t="s">
        <v>22</v>
      </c>
      <c r="D3491" t="s">
        <v>30</v>
      </c>
      <c r="E3491">
        <v>3</v>
      </c>
      <c r="F3491">
        <v>2</v>
      </c>
      <c r="G3491" t="s">
        <v>46</v>
      </c>
      <c r="H3491">
        <v>1169</v>
      </c>
      <c r="I3491" t="s">
        <v>34</v>
      </c>
      <c r="J3491">
        <v>3</v>
      </c>
      <c r="K3491" t="s">
        <v>42</v>
      </c>
      <c r="L3491" t="s">
        <v>32</v>
      </c>
      <c r="M3491">
        <v>53630</v>
      </c>
      <c r="N3491">
        <v>1</v>
      </c>
      <c r="O3491">
        <v>13</v>
      </c>
      <c r="P3491">
        <v>0</v>
      </c>
      <c r="Q3491">
        <v>6</v>
      </c>
      <c r="R3491">
        <v>4</v>
      </c>
      <c r="S3491">
        <v>6</v>
      </c>
      <c r="T3491">
        <v>4</v>
      </c>
      <c r="U3491">
        <v>1</v>
      </c>
      <c r="V3491">
        <f>COUNTIF(tbl_General[EmployeeID],tbl_General[[#This Row],[EmployeeID]])</f>
        <v>1</v>
      </c>
    </row>
    <row r="3492" spans="1:22" x14ac:dyDescent="0.25">
      <c r="A3492">
        <v>32</v>
      </c>
      <c r="B3492" t="s">
        <v>21</v>
      </c>
      <c r="C3492" t="s">
        <v>22</v>
      </c>
      <c r="D3492" t="s">
        <v>30</v>
      </c>
      <c r="E3492">
        <v>3</v>
      </c>
      <c r="F3492">
        <v>2</v>
      </c>
      <c r="G3492" t="s">
        <v>46</v>
      </c>
      <c r="H3492">
        <v>2639</v>
      </c>
      <c r="I3492" t="s">
        <v>34</v>
      </c>
      <c r="J3492">
        <v>3</v>
      </c>
      <c r="K3492" t="s">
        <v>42</v>
      </c>
      <c r="L3492" t="s">
        <v>32</v>
      </c>
      <c r="M3492">
        <v>53630</v>
      </c>
      <c r="N3492">
        <v>1</v>
      </c>
      <c r="O3492">
        <v>13</v>
      </c>
      <c r="P3492">
        <v>0</v>
      </c>
      <c r="Q3492">
        <v>6</v>
      </c>
      <c r="R3492">
        <v>4</v>
      </c>
      <c r="S3492">
        <v>6</v>
      </c>
      <c r="T3492">
        <v>4</v>
      </c>
      <c r="U3492">
        <v>1</v>
      </c>
      <c r="V3492">
        <f>COUNTIF(tbl_General[EmployeeID],tbl_General[[#This Row],[EmployeeID]])</f>
        <v>1</v>
      </c>
    </row>
    <row r="3493" spans="1:22" x14ac:dyDescent="0.25">
      <c r="A3493">
        <v>32</v>
      </c>
      <c r="B3493" t="s">
        <v>21</v>
      </c>
      <c r="C3493" t="s">
        <v>22</v>
      </c>
      <c r="D3493" t="s">
        <v>30</v>
      </c>
      <c r="E3493">
        <v>3</v>
      </c>
      <c r="F3493">
        <v>2</v>
      </c>
      <c r="G3493" t="s">
        <v>46</v>
      </c>
      <c r="H3493">
        <v>4109</v>
      </c>
      <c r="I3493" t="s">
        <v>34</v>
      </c>
      <c r="J3493">
        <v>3</v>
      </c>
      <c r="K3493" t="s">
        <v>42</v>
      </c>
      <c r="L3493" t="s">
        <v>32</v>
      </c>
      <c r="M3493">
        <v>53630</v>
      </c>
      <c r="N3493">
        <v>1</v>
      </c>
      <c r="O3493">
        <v>13</v>
      </c>
      <c r="P3493">
        <v>0</v>
      </c>
      <c r="Q3493">
        <v>6</v>
      </c>
      <c r="R3493">
        <v>4</v>
      </c>
      <c r="S3493">
        <v>6</v>
      </c>
      <c r="T3493">
        <v>4</v>
      </c>
      <c r="U3493">
        <v>1</v>
      </c>
      <c r="V3493">
        <f>COUNTIF(tbl_General[EmployeeID],tbl_General[[#This Row],[EmployeeID]])</f>
        <v>1</v>
      </c>
    </row>
    <row r="3494" spans="1:22" x14ac:dyDescent="0.25">
      <c r="A3494">
        <v>37</v>
      </c>
      <c r="B3494" t="s">
        <v>21</v>
      </c>
      <c r="C3494" t="s">
        <v>22</v>
      </c>
      <c r="D3494" t="s">
        <v>30</v>
      </c>
      <c r="E3494">
        <v>1</v>
      </c>
      <c r="F3494">
        <v>4</v>
      </c>
      <c r="G3494" t="s">
        <v>46</v>
      </c>
      <c r="H3494">
        <v>215</v>
      </c>
      <c r="I3494" t="s">
        <v>25</v>
      </c>
      <c r="J3494">
        <v>5</v>
      </c>
      <c r="K3494" t="s">
        <v>31</v>
      </c>
      <c r="L3494" t="s">
        <v>27</v>
      </c>
      <c r="M3494">
        <v>39440</v>
      </c>
      <c r="N3494">
        <v>6</v>
      </c>
      <c r="O3494">
        <v>11</v>
      </c>
      <c r="P3494">
        <v>2</v>
      </c>
      <c r="Q3494">
        <v>8</v>
      </c>
      <c r="R3494">
        <v>3</v>
      </c>
      <c r="S3494">
        <v>6</v>
      </c>
      <c r="T3494">
        <v>4</v>
      </c>
      <c r="U3494">
        <v>3</v>
      </c>
      <c r="V3494">
        <f>COUNTIF(tbl_General[EmployeeID],tbl_General[[#This Row],[EmployeeID]])</f>
        <v>1</v>
      </c>
    </row>
    <row r="3495" spans="1:22" x14ac:dyDescent="0.25">
      <c r="A3495">
        <v>37</v>
      </c>
      <c r="B3495" t="s">
        <v>21</v>
      </c>
      <c r="C3495" t="s">
        <v>22</v>
      </c>
      <c r="D3495" t="s">
        <v>30</v>
      </c>
      <c r="E3495">
        <v>1</v>
      </c>
      <c r="F3495">
        <v>4</v>
      </c>
      <c r="G3495" t="s">
        <v>46</v>
      </c>
      <c r="H3495">
        <v>1685</v>
      </c>
      <c r="I3495" t="s">
        <v>25</v>
      </c>
      <c r="J3495">
        <v>5</v>
      </c>
      <c r="K3495" t="s">
        <v>31</v>
      </c>
      <c r="L3495" t="s">
        <v>27</v>
      </c>
      <c r="M3495">
        <v>39440</v>
      </c>
      <c r="N3495">
        <v>6</v>
      </c>
      <c r="O3495">
        <v>11</v>
      </c>
      <c r="P3495">
        <v>2</v>
      </c>
      <c r="Q3495">
        <v>8</v>
      </c>
      <c r="R3495">
        <v>3</v>
      </c>
      <c r="S3495">
        <v>6</v>
      </c>
      <c r="T3495">
        <v>4</v>
      </c>
      <c r="U3495">
        <v>3</v>
      </c>
      <c r="V3495">
        <f>COUNTIF(tbl_General[EmployeeID],tbl_General[[#This Row],[EmployeeID]])</f>
        <v>1</v>
      </c>
    </row>
    <row r="3496" spans="1:22" x14ac:dyDescent="0.25">
      <c r="A3496">
        <v>37</v>
      </c>
      <c r="B3496" t="s">
        <v>21</v>
      </c>
      <c r="C3496" t="s">
        <v>22</v>
      </c>
      <c r="D3496" t="s">
        <v>30</v>
      </c>
      <c r="E3496">
        <v>1</v>
      </c>
      <c r="F3496">
        <v>4</v>
      </c>
      <c r="G3496" t="s">
        <v>46</v>
      </c>
      <c r="H3496">
        <v>3155</v>
      </c>
      <c r="I3496" t="s">
        <v>25</v>
      </c>
      <c r="J3496">
        <v>5</v>
      </c>
      <c r="K3496" t="s">
        <v>31</v>
      </c>
      <c r="L3496" t="s">
        <v>27</v>
      </c>
      <c r="M3496">
        <v>39440</v>
      </c>
      <c r="N3496">
        <v>6</v>
      </c>
      <c r="O3496">
        <v>11</v>
      </c>
      <c r="P3496">
        <v>2</v>
      </c>
      <c r="Q3496">
        <v>8</v>
      </c>
      <c r="R3496">
        <v>3</v>
      </c>
      <c r="S3496">
        <v>6</v>
      </c>
      <c r="T3496">
        <v>4</v>
      </c>
      <c r="U3496">
        <v>3</v>
      </c>
      <c r="V3496">
        <f>COUNTIF(tbl_General[EmployeeID],tbl_General[[#This Row],[EmployeeID]])</f>
        <v>1</v>
      </c>
    </row>
    <row r="3497" spans="1:22" x14ac:dyDescent="0.25">
      <c r="A3497">
        <v>53</v>
      </c>
      <c r="B3497" t="s">
        <v>21</v>
      </c>
      <c r="C3497" t="s">
        <v>22</v>
      </c>
      <c r="D3497" t="s">
        <v>23</v>
      </c>
      <c r="E3497">
        <v>14</v>
      </c>
      <c r="F3497">
        <v>2</v>
      </c>
      <c r="G3497" t="s">
        <v>24</v>
      </c>
      <c r="H3497">
        <v>1365</v>
      </c>
      <c r="I3497" t="s">
        <v>25</v>
      </c>
      <c r="J3497">
        <v>5</v>
      </c>
      <c r="K3497" t="s">
        <v>42</v>
      </c>
      <c r="L3497" t="s">
        <v>27</v>
      </c>
      <c r="M3497">
        <v>35170</v>
      </c>
      <c r="N3497">
        <v>2</v>
      </c>
      <c r="O3497">
        <v>12</v>
      </c>
      <c r="P3497">
        <v>1</v>
      </c>
      <c r="Q3497">
        <v>13</v>
      </c>
      <c r="R3497">
        <v>1</v>
      </c>
      <c r="S3497">
        <v>7</v>
      </c>
      <c r="T3497">
        <v>4</v>
      </c>
      <c r="U3497">
        <v>5</v>
      </c>
      <c r="V3497">
        <f>COUNTIF(tbl_General[EmployeeID],tbl_General[[#This Row],[EmployeeID]])</f>
        <v>1</v>
      </c>
    </row>
    <row r="3498" spans="1:22" x14ac:dyDescent="0.25">
      <c r="A3498">
        <v>53</v>
      </c>
      <c r="B3498" t="s">
        <v>21</v>
      </c>
      <c r="C3498" t="s">
        <v>22</v>
      </c>
      <c r="D3498" t="s">
        <v>23</v>
      </c>
      <c r="E3498">
        <v>14</v>
      </c>
      <c r="F3498">
        <v>2</v>
      </c>
      <c r="G3498" t="s">
        <v>24</v>
      </c>
      <c r="H3498">
        <v>2835</v>
      </c>
      <c r="I3498" t="s">
        <v>25</v>
      </c>
      <c r="J3498">
        <v>5</v>
      </c>
      <c r="K3498" t="s">
        <v>42</v>
      </c>
      <c r="L3498" t="s">
        <v>27</v>
      </c>
      <c r="M3498">
        <v>35170</v>
      </c>
      <c r="N3498">
        <v>2</v>
      </c>
      <c r="O3498">
        <v>12</v>
      </c>
      <c r="P3498">
        <v>1</v>
      </c>
      <c r="Q3498">
        <v>13</v>
      </c>
      <c r="R3498">
        <v>1</v>
      </c>
      <c r="S3498">
        <v>7</v>
      </c>
      <c r="T3498">
        <v>4</v>
      </c>
      <c r="U3498">
        <v>5</v>
      </c>
      <c r="V3498">
        <f>COUNTIF(tbl_General[EmployeeID],tbl_General[[#This Row],[EmployeeID]])</f>
        <v>1</v>
      </c>
    </row>
    <row r="3499" spans="1:22" x14ac:dyDescent="0.25">
      <c r="A3499">
        <v>53</v>
      </c>
      <c r="B3499" t="s">
        <v>21</v>
      </c>
      <c r="C3499" t="s">
        <v>22</v>
      </c>
      <c r="D3499" t="s">
        <v>23</v>
      </c>
      <c r="E3499">
        <v>14</v>
      </c>
      <c r="F3499">
        <v>2</v>
      </c>
      <c r="G3499" t="s">
        <v>24</v>
      </c>
      <c r="H3499">
        <v>4305</v>
      </c>
      <c r="I3499" t="s">
        <v>25</v>
      </c>
      <c r="J3499">
        <v>5</v>
      </c>
      <c r="K3499" t="s">
        <v>42</v>
      </c>
      <c r="L3499" t="s">
        <v>27</v>
      </c>
      <c r="M3499">
        <v>35170</v>
      </c>
      <c r="N3499">
        <v>2</v>
      </c>
      <c r="O3499">
        <v>12</v>
      </c>
      <c r="P3499">
        <v>1</v>
      </c>
      <c r="Q3499">
        <v>13</v>
      </c>
      <c r="R3499">
        <v>1</v>
      </c>
      <c r="S3499">
        <v>7</v>
      </c>
      <c r="T3499">
        <v>4</v>
      </c>
      <c r="U3499">
        <v>5</v>
      </c>
      <c r="V3499">
        <f>COUNTIF(tbl_General[EmployeeID],tbl_General[[#This Row],[EmployeeID]])</f>
        <v>1</v>
      </c>
    </row>
    <row r="3500" spans="1:22" x14ac:dyDescent="0.25">
      <c r="A3500">
        <v>53</v>
      </c>
      <c r="B3500" t="s">
        <v>21</v>
      </c>
      <c r="C3500" t="s">
        <v>22</v>
      </c>
      <c r="D3500" t="s">
        <v>30</v>
      </c>
      <c r="E3500">
        <v>6</v>
      </c>
      <c r="F3500">
        <v>4</v>
      </c>
      <c r="G3500" t="s">
        <v>24</v>
      </c>
      <c r="H3500">
        <v>601</v>
      </c>
      <c r="I3500" t="s">
        <v>34</v>
      </c>
      <c r="J3500">
        <v>1</v>
      </c>
      <c r="K3500" t="s">
        <v>39</v>
      </c>
      <c r="L3500" t="s">
        <v>41</v>
      </c>
      <c r="M3500">
        <v>40310</v>
      </c>
      <c r="N3500">
        <v>3</v>
      </c>
      <c r="O3500">
        <v>12</v>
      </c>
      <c r="P3500">
        <v>1</v>
      </c>
      <c r="Q3500">
        <v>26</v>
      </c>
      <c r="R3500">
        <v>3</v>
      </c>
      <c r="S3500">
        <v>7</v>
      </c>
      <c r="T3500">
        <v>4</v>
      </c>
      <c r="U3500">
        <v>7</v>
      </c>
      <c r="V3500">
        <f>COUNTIF(tbl_General[EmployeeID],tbl_General[[#This Row],[EmployeeID]])</f>
        <v>1</v>
      </c>
    </row>
    <row r="3501" spans="1:22" x14ac:dyDescent="0.25">
      <c r="A3501">
        <v>53</v>
      </c>
      <c r="B3501" t="s">
        <v>21</v>
      </c>
      <c r="C3501" t="s">
        <v>22</v>
      </c>
      <c r="D3501" t="s">
        <v>30</v>
      </c>
      <c r="E3501">
        <v>6</v>
      </c>
      <c r="F3501">
        <v>4</v>
      </c>
      <c r="G3501" t="s">
        <v>24</v>
      </c>
      <c r="H3501">
        <v>2071</v>
      </c>
      <c r="I3501" t="s">
        <v>34</v>
      </c>
      <c r="J3501">
        <v>1</v>
      </c>
      <c r="K3501" t="s">
        <v>39</v>
      </c>
      <c r="L3501" t="s">
        <v>41</v>
      </c>
      <c r="M3501">
        <v>40310</v>
      </c>
      <c r="N3501">
        <v>3</v>
      </c>
      <c r="O3501">
        <v>12</v>
      </c>
      <c r="P3501">
        <v>1</v>
      </c>
      <c r="Q3501">
        <v>26</v>
      </c>
      <c r="R3501">
        <v>3</v>
      </c>
      <c r="S3501">
        <v>7</v>
      </c>
      <c r="T3501">
        <v>4</v>
      </c>
      <c r="U3501">
        <v>7</v>
      </c>
      <c r="V3501">
        <f>COUNTIF(tbl_General[EmployeeID],tbl_General[[#This Row],[EmployeeID]])</f>
        <v>1</v>
      </c>
    </row>
    <row r="3502" spans="1:22" x14ac:dyDescent="0.25">
      <c r="A3502">
        <v>53</v>
      </c>
      <c r="B3502" t="s">
        <v>21</v>
      </c>
      <c r="C3502" t="s">
        <v>22</v>
      </c>
      <c r="D3502" t="s">
        <v>30</v>
      </c>
      <c r="E3502">
        <v>6</v>
      </c>
      <c r="F3502">
        <v>4</v>
      </c>
      <c r="G3502" t="s">
        <v>24</v>
      </c>
      <c r="H3502">
        <v>3541</v>
      </c>
      <c r="I3502" t="s">
        <v>34</v>
      </c>
      <c r="J3502">
        <v>1</v>
      </c>
      <c r="K3502" t="s">
        <v>39</v>
      </c>
      <c r="L3502" t="s">
        <v>41</v>
      </c>
      <c r="M3502">
        <v>40310</v>
      </c>
      <c r="N3502">
        <v>3</v>
      </c>
      <c r="O3502">
        <v>12</v>
      </c>
      <c r="P3502">
        <v>1</v>
      </c>
      <c r="Q3502">
        <v>26</v>
      </c>
      <c r="R3502">
        <v>3</v>
      </c>
      <c r="S3502">
        <v>7</v>
      </c>
      <c r="T3502">
        <v>4</v>
      </c>
      <c r="U3502">
        <v>7</v>
      </c>
      <c r="V3502">
        <f>COUNTIF(tbl_General[EmployeeID],tbl_General[[#This Row],[EmployeeID]])</f>
        <v>1</v>
      </c>
    </row>
    <row r="3503" spans="1:22" x14ac:dyDescent="0.25">
      <c r="A3503">
        <v>46</v>
      </c>
      <c r="B3503" t="s">
        <v>28</v>
      </c>
      <c r="C3503" t="s">
        <v>22</v>
      </c>
      <c r="D3503" t="s">
        <v>30</v>
      </c>
      <c r="E3503">
        <v>18</v>
      </c>
      <c r="F3503">
        <v>1</v>
      </c>
      <c r="G3503" t="s">
        <v>38</v>
      </c>
      <c r="H3503">
        <v>774</v>
      </c>
      <c r="I3503" t="s">
        <v>34</v>
      </c>
      <c r="J3503">
        <v>1</v>
      </c>
      <c r="K3503" t="s">
        <v>42</v>
      </c>
      <c r="L3503" t="s">
        <v>41</v>
      </c>
      <c r="M3503">
        <v>59800</v>
      </c>
      <c r="N3503">
        <v>4</v>
      </c>
      <c r="O3503">
        <v>11</v>
      </c>
      <c r="P3503">
        <v>1</v>
      </c>
      <c r="Q3503">
        <v>28</v>
      </c>
      <c r="R3503">
        <v>2</v>
      </c>
      <c r="S3503">
        <v>7</v>
      </c>
      <c r="T3503">
        <v>4</v>
      </c>
      <c r="U3503">
        <v>3</v>
      </c>
      <c r="V3503">
        <f>COUNTIF(tbl_General[EmployeeID],tbl_General[[#This Row],[EmployeeID]])</f>
        <v>1</v>
      </c>
    </row>
    <row r="3504" spans="1:22" x14ac:dyDescent="0.25">
      <c r="A3504">
        <v>46</v>
      </c>
      <c r="B3504" t="s">
        <v>28</v>
      </c>
      <c r="C3504" t="s">
        <v>22</v>
      </c>
      <c r="D3504" t="s">
        <v>30</v>
      </c>
      <c r="E3504">
        <v>18</v>
      </c>
      <c r="F3504">
        <v>1</v>
      </c>
      <c r="G3504" t="s">
        <v>38</v>
      </c>
      <c r="H3504">
        <v>2244</v>
      </c>
      <c r="I3504" t="s">
        <v>34</v>
      </c>
      <c r="J3504">
        <v>1</v>
      </c>
      <c r="K3504" t="s">
        <v>42</v>
      </c>
      <c r="L3504" t="s">
        <v>41</v>
      </c>
      <c r="M3504">
        <v>59800</v>
      </c>
      <c r="N3504">
        <v>4</v>
      </c>
      <c r="O3504">
        <v>11</v>
      </c>
      <c r="P3504">
        <v>1</v>
      </c>
      <c r="Q3504">
        <v>28</v>
      </c>
      <c r="R3504">
        <v>2</v>
      </c>
      <c r="S3504">
        <v>7</v>
      </c>
      <c r="T3504">
        <v>4</v>
      </c>
      <c r="U3504">
        <v>3</v>
      </c>
      <c r="V3504">
        <f>COUNTIF(tbl_General[EmployeeID],tbl_General[[#This Row],[EmployeeID]])</f>
        <v>1</v>
      </c>
    </row>
    <row r="3505" spans="1:22" x14ac:dyDescent="0.25">
      <c r="A3505">
        <v>46</v>
      </c>
      <c r="B3505" t="s">
        <v>28</v>
      </c>
      <c r="C3505" t="s">
        <v>22</v>
      </c>
      <c r="D3505" t="s">
        <v>30</v>
      </c>
      <c r="E3505">
        <v>18</v>
      </c>
      <c r="F3505">
        <v>1</v>
      </c>
      <c r="G3505" t="s">
        <v>38</v>
      </c>
      <c r="H3505">
        <v>3714</v>
      </c>
      <c r="I3505" t="s">
        <v>34</v>
      </c>
      <c r="J3505">
        <v>1</v>
      </c>
      <c r="K3505" t="s">
        <v>42</v>
      </c>
      <c r="L3505" t="s">
        <v>41</v>
      </c>
      <c r="M3505">
        <v>59800</v>
      </c>
      <c r="N3505">
        <v>4</v>
      </c>
      <c r="O3505">
        <v>11</v>
      </c>
      <c r="P3505">
        <v>1</v>
      </c>
      <c r="Q3505">
        <v>28</v>
      </c>
      <c r="R3505">
        <v>2</v>
      </c>
      <c r="S3505">
        <v>7</v>
      </c>
      <c r="T3505">
        <v>4</v>
      </c>
      <c r="U3505">
        <v>3</v>
      </c>
      <c r="V3505">
        <f>COUNTIF(tbl_General[EmployeeID],tbl_General[[#This Row],[EmployeeID]])</f>
        <v>1</v>
      </c>
    </row>
    <row r="3506" spans="1:22" x14ac:dyDescent="0.25">
      <c r="A3506">
        <v>35</v>
      </c>
      <c r="B3506" t="s">
        <v>28</v>
      </c>
      <c r="C3506" t="s">
        <v>22</v>
      </c>
      <c r="D3506" t="s">
        <v>23</v>
      </c>
      <c r="E3506">
        <v>7</v>
      </c>
      <c r="F3506">
        <v>4</v>
      </c>
      <c r="G3506" t="s">
        <v>24</v>
      </c>
      <c r="H3506">
        <v>534</v>
      </c>
      <c r="I3506" t="s">
        <v>34</v>
      </c>
      <c r="J3506">
        <v>3</v>
      </c>
      <c r="K3506" t="s">
        <v>43</v>
      </c>
      <c r="L3506" t="s">
        <v>32</v>
      </c>
      <c r="M3506">
        <v>61180</v>
      </c>
      <c r="N3506">
        <v>0</v>
      </c>
      <c r="O3506">
        <v>21</v>
      </c>
      <c r="P3506">
        <v>1</v>
      </c>
      <c r="Q3506">
        <v>9</v>
      </c>
      <c r="R3506">
        <v>3</v>
      </c>
      <c r="S3506">
        <v>8</v>
      </c>
      <c r="T3506">
        <v>4</v>
      </c>
      <c r="U3506">
        <v>7</v>
      </c>
      <c r="V3506">
        <f>COUNTIF(tbl_General[EmployeeID],tbl_General[[#This Row],[EmployeeID]])</f>
        <v>1</v>
      </c>
    </row>
    <row r="3507" spans="1:22" x14ac:dyDescent="0.25">
      <c r="A3507">
        <v>35</v>
      </c>
      <c r="B3507" t="s">
        <v>28</v>
      </c>
      <c r="C3507" t="s">
        <v>22</v>
      </c>
      <c r="D3507" t="s">
        <v>23</v>
      </c>
      <c r="E3507">
        <v>7</v>
      </c>
      <c r="F3507">
        <v>4</v>
      </c>
      <c r="G3507" t="s">
        <v>24</v>
      </c>
      <c r="H3507">
        <v>2004</v>
      </c>
      <c r="I3507" t="s">
        <v>34</v>
      </c>
      <c r="J3507">
        <v>3</v>
      </c>
      <c r="K3507" t="s">
        <v>43</v>
      </c>
      <c r="L3507" t="s">
        <v>32</v>
      </c>
      <c r="M3507">
        <v>61180</v>
      </c>
      <c r="N3507">
        <v>0</v>
      </c>
      <c r="O3507">
        <v>21</v>
      </c>
      <c r="P3507">
        <v>1</v>
      </c>
      <c r="Q3507">
        <v>9</v>
      </c>
      <c r="R3507">
        <v>3</v>
      </c>
      <c r="S3507">
        <v>8</v>
      </c>
      <c r="T3507">
        <v>4</v>
      </c>
      <c r="U3507">
        <v>7</v>
      </c>
      <c r="V3507">
        <f>COUNTIF(tbl_General[EmployeeID],tbl_General[[#This Row],[EmployeeID]])</f>
        <v>1</v>
      </c>
    </row>
    <row r="3508" spans="1:22" x14ac:dyDescent="0.25">
      <c r="A3508">
        <v>35</v>
      </c>
      <c r="B3508" t="s">
        <v>28</v>
      </c>
      <c r="C3508" t="s">
        <v>22</v>
      </c>
      <c r="D3508" t="s">
        <v>23</v>
      </c>
      <c r="E3508">
        <v>7</v>
      </c>
      <c r="F3508">
        <v>4</v>
      </c>
      <c r="G3508" t="s">
        <v>24</v>
      </c>
      <c r="H3508">
        <v>3474</v>
      </c>
      <c r="I3508" t="s">
        <v>34</v>
      </c>
      <c r="J3508">
        <v>3</v>
      </c>
      <c r="K3508" t="s">
        <v>43</v>
      </c>
      <c r="L3508" t="s">
        <v>32</v>
      </c>
      <c r="M3508">
        <v>61180</v>
      </c>
      <c r="N3508">
        <v>0</v>
      </c>
      <c r="O3508">
        <v>21</v>
      </c>
      <c r="P3508">
        <v>1</v>
      </c>
      <c r="Q3508">
        <v>9</v>
      </c>
      <c r="R3508">
        <v>3</v>
      </c>
      <c r="S3508">
        <v>8</v>
      </c>
      <c r="T3508">
        <v>4</v>
      </c>
      <c r="U3508">
        <v>7</v>
      </c>
      <c r="V3508">
        <f>COUNTIF(tbl_General[EmployeeID],tbl_General[[#This Row],[EmployeeID]])</f>
        <v>1</v>
      </c>
    </row>
    <row r="3509" spans="1:22" x14ac:dyDescent="0.25">
      <c r="A3509">
        <v>43</v>
      </c>
      <c r="B3509" t="s">
        <v>21</v>
      </c>
      <c r="C3509" t="s">
        <v>29</v>
      </c>
      <c r="D3509" t="s">
        <v>23</v>
      </c>
      <c r="E3509">
        <v>4</v>
      </c>
      <c r="F3509">
        <v>3</v>
      </c>
      <c r="G3509" t="s">
        <v>38</v>
      </c>
      <c r="H3509">
        <v>234</v>
      </c>
      <c r="I3509" t="s">
        <v>25</v>
      </c>
      <c r="J3509">
        <v>2</v>
      </c>
      <c r="K3509" t="s">
        <v>26</v>
      </c>
      <c r="L3509" t="s">
        <v>41</v>
      </c>
      <c r="M3509">
        <v>34190</v>
      </c>
      <c r="N3509">
        <v>3</v>
      </c>
      <c r="O3509">
        <v>11</v>
      </c>
      <c r="P3509">
        <v>1</v>
      </c>
      <c r="Q3509">
        <v>10</v>
      </c>
      <c r="R3509">
        <v>5</v>
      </c>
      <c r="S3509">
        <v>8</v>
      </c>
      <c r="T3509">
        <v>4</v>
      </c>
      <c r="U3509">
        <v>7</v>
      </c>
      <c r="V3509">
        <f>COUNTIF(tbl_General[EmployeeID],tbl_General[[#This Row],[EmployeeID]])</f>
        <v>1</v>
      </c>
    </row>
    <row r="3510" spans="1:22" x14ac:dyDescent="0.25">
      <c r="A3510">
        <v>43</v>
      </c>
      <c r="B3510" t="s">
        <v>21</v>
      </c>
      <c r="C3510" t="s">
        <v>29</v>
      </c>
      <c r="D3510" t="s">
        <v>23</v>
      </c>
      <c r="E3510">
        <v>4</v>
      </c>
      <c r="F3510">
        <v>3</v>
      </c>
      <c r="G3510" t="s">
        <v>38</v>
      </c>
      <c r="H3510">
        <v>1704</v>
      </c>
      <c r="I3510" t="s">
        <v>25</v>
      </c>
      <c r="J3510">
        <v>2</v>
      </c>
      <c r="K3510" t="s">
        <v>26</v>
      </c>
      <c r="L3510" t="s">
        <v>41</v>
      </c>
      <c r="M3510">
        <v>34190</v>
      </c>
      <c r="N3510">
        <v>3</v>
      </c>
      <c r="O3510">
        <v>11</v>
      </c>
      <c r="P3510">
        <v>1</v>
      </c>
      <c r="Q3510">
        <v>10</v>
      </c>
      <c r="R3510">
        <v>5</v>
      </c>
      <c r="S3510">
        <v>8</v>
      </c>
      <c r="T3510">
        <v>4</v>
      </c>
      <c r="U3510">
        <v>7</v>
      </c>
      <c r="V3510">
        <f>COUNTIF(tbl_General[EmployeeID],tbl_General[[#This Row],[EmployeeID]])</f>
        <v>1</v>
      </c>
    </row>
    <row r="3511" spans="1:22" x14ac:dyDescent="0.25">
      <c r="A3511">
        <v>43</v>
      </c>
      <c r="B3511" t="s">
        <v>21</v>
      </c>
      <c r="C3511" t="s">
        <v>29</v>
      </c>
      <c r="D3511" t="s">
        <v>23</v>
      </c>
      <c r="E3511">
        <v>4</v>
      </c>
      <c r="F3511">
        <v>3</v>
      </c>
      <c r="G3511" t="s">
        <v>38</v>
      </c>
      <c r="H3511">
        <v>3174</v>
      </c>
      <c r="I3511" t="s">
        <v>25</v>
      </c>
      <c r="J3511">
        <v>2</v>
      </c>
      <c r="K3511" t="s">
        <v>26</v>
      </c>
      <c r="L3511" t="s">
        <v>41</v>
      </c>
      <c r="M3511">
        <v>34190</v>
      </c>
      <c r="N3511">
        <v>3</v>
      </c>
      <c r="O3511">
        <v>11</v>
      </c>
      <c r="P3511">
        <v>1</v>
      </c>
      <c r="Q3511">
        <v>10</v>
      </c>
      <c r="R3511">
        <v>5</v>
      </c>
      <c r="S3511">
        <v>8</v>
      </c>
      <c r="T3511">
        <v>4</v>
      </c>
      <c r="U3511">
        <v>7</v>
      </c>
      <c r="V3511">
        <f>COUNTIF(tbl_General[EmployeeID],tbl_General[[#This Row],[EmployeeID]])</f>
        <v>1</v>
      </c>
    </row>
    <row r="3512" spans="1:22" x14ac:dyDescent="0.25">
      <c r="A3512">
        <v>52</v>
      </c>
      <c r="B3512" t="s">
        <v>21</v>
      </c>
      <c r="C3512" t="s">
        <v>22</v>
      </c>
      <c r="D3512" t="s">
        <v>23</v>
      </c>
      <c r="E3512">
        <v>1</v>
      </c>
      <c r="F3512">
        <v>3</v>
      </c>
      <c r="G3512" t="s">
        <v>24</v>
      </c>
      <c r="H3512">
        <v>549</v>
      </c>
      <c r="I3512" t="s">
        <v>34</v>
      </c>
      <c r="J3512">
        <v>1</v>
      </c>
      <c r="K3512" t="s">
        <v>35</v>
      </c>
      <c r="L3512" t="s">
        <v>32</v>
      </c>
      <c r="M3512">
        <v>59740</v>
      </c>
      <c r="N3512">
        <v>7</v>
      </c>
      <c r="O3512">
        <v>18</v>
      </c>
      <c r="P3512">
        <v>1</v>
      </c>
      <c r="Q3512">
        <v>18</v>
      </c>
      <c r="R3512">
        <v>6</v>
      </c>
      <c r="S3512">
        <v>8</v>
      </c>
      <c r="T3512">
        <v>4</v>
      </c>
      <c r="U3512">
        <v>0</v>
      </c>
      <c r="V3512">
        <f>COUNTIF(tbl_General[EmployeeID],tbl_General[[#This Row],[EmployeeID]])</f>
        <v>1</v>
      </c>
    </row>
    <row r="3513" spans="1:22" x14ac:dyDescent="0.25">
      <c r="A3513">
        <v>52</v>
      </c>
      <c r="B3513" t="s">
        <v>21</v>
      </c>
      <c r="C3513" t="s">
        <v>22</v>
      </c>
      <c r="D3513" t="s">
        <v>23</v>
      </c>
      <c r="E3513">
        <v>1</v>
      </c>
      <c r="F3513">
        <v>3</v>
      </c>
      <c r="G3513" t="s">
        <v>24</v>
      </c>
      <c r="H3513">
        <v>2019</v>
      </c>
      <c r="I3513" t="s">
        <v>34</v>
      </c>
      <c r="J3513">
        <v>1</v>
      </c>
      <c r="K3513" t="s">
        <v>35</v>
      </c>
      <c r="L3513" t="s">
        <v>32</v>
      </c>
      <c r="M3513">
        <v>59740</v>
      </c>
      <c r="N3513">
        <v>7</v>
      </c>
      <c r="O3513">
        <v>18</v>
      </c>
      <c r="P3513">
        <v>1</v>
      </c>
      <c r="Q3513">
        <v>18</v>
      </c>
      <c r="R3513">
        <v>6</v>
      </c>
      <c r="S3513">
        <v>8</v>
      </c>
      <c r="T3513">
        <v>4</v>
      </c>
      <c r="U3513">
        <v>0</v>
      </c>
      <c r="V3513">
        <f>COUNTIF(tbl_General[EmployeeID],tbl_General[[#This Row],[EmployeeID]])</f>
        <v>1</v>
      </c>
    </row>
    <row r="3514" spans="1:22" x14ac:dyDescent="0.25">
      <c r="A3514">
        <v>52</v>
      </c>
      <c r="B3514" t="s">
        <v>21</v>
      </c>
      <c r="C3514" t="s">
        <v>22</v>
      </c>
      <c r="D3514" t="s">
        <v>23</v>
      </c>
      <c r="E3514">
        <v>1</v>
      </c>
      <c r="F3514">
        <v>3</v>
      </c>
      <c r="G3514" t="s">
        <v>24</v>
      </c>
      <c r="H3514">
        <v>3489</v>
      </c>
      <c r="I3514" t="s">
        <v>34</v>
      </c>
      <c r="J3514">
        <v>1</v>
      </c>
      <c r="K3514" t="s">
        <v>35</v>
      </c>
      <c r="L3514" t="s">
        <v>32</v>
      </c>
      <c r="M3514">
        <v>59740</v>
      </c>
      <c r="N3514">
        <v>7</v>
      </c>
      <c r="O3514">
        <v>18</v>
      </c>
      <c r="P3514">
        <v>1</v>
      </c>
      <c r="Q3514">
        <v>18</v>
      </c>
      <c r="R3514">
        <v>6</v>
      </c>
      <c r="S3514">
        <v>8</v>
      </c>
      <c r="T3514">
        <v>4</v>
      </c>
      <c r="U3514">
        <v>0</v>
      </c>
      <c r="V3514">
        <f>COUNTIF(tbl_General[EmployeeID],tbl_General[[#This Row],[EmployeeID]])</f>
        <v>1</v>
      </c>
    </row>
    <row r="3515" spans="1:22" x14ac:dyDescent="0.25">
      <c r="A3515">
        <v>40</v>
      </c>
      <c r="B3515" t="s">
        <v>21</v>
      </c>
      <c r="C3515" t="s">
        <v>22</v>
      </c>
      <c r="D3515" t="s">
        <v>30</v>
      </c>
      <c r="E3515">
        <v>2</v>
      </c>
      <c r="F3515">
        <v>3</v>
      </c>
      <c r="G3515" t="s">
        <v>24</v>
      </c>
      <c r="H3515">
        <v>1456</v>
      </c>
      <c r="I3515" t="s">
        <v>34</v>
      </c>
      <c r="J3515">
        <v>1</v>
      </c>
      <c r="K3515" t="s">
        <v>42</v>
      </c>
      <c r="L3515" t="s">
        <v>41</v>
      </c>
      <c r="M3515">
        <v>27180</v>
      </c>
      <c r="N3515">
        <v>1</v>
      </c>
      <c r="O3515">
        <v>14</v>
      </c>
      <c r="P3515">
        <v>1</v>
      </c>
      <c r="Q3515">
        <v>9</v>
      </c>
      <c r="R3515">
        <v>4</v>
      </c>
      <c r="S3515">
        <v>9</v>
      </c>
      <c r="T3515">
        <v>4</v>
      </c>
      <c r="U3515">
        <v>7</v>
      </c>
      <c r="V3515">
        <f>COUNTIF(tbl_General[EmployeeID],tbl_General[[#This Row],[EmployeeID]])</f>
        <v>1</v>
      </c>
    </row>
    <row r="3516" spans="1:22" x14ac:dyDescent="0.25">
      <c r="A3516">
        <v>40</v>
      </c>
      <c r="B3516" t="s">
        <v>21</v>
      </c>
      <c r="C3516" t="s">
        <v>22</v>
      </c>
      <c r="D3516" t="s">
        <v>30</v>
      </c>
      <c r="E3516">
        <v>2</v>
      </c>
      <c r="F3516">
        <v>3</v>
      </c>
      <c r="G3516" t="s">
        <v>24</v>
      </c>
      <c r="H3516">
        <v>2926</v>
      </c>
      <c r="I3516" t="s">
        <v>34</v>
      </c>
      <c r="J3516">
        <v>1</v>
      </c>
      <c r="K3516" t="s">
        <v>42</v>
      </c>
      <c r="L3516" t="s">
        <v>41</v>
      </c>
      <c r="M3516">
        <v>27180</v>
      </c>
      <c r="N3516">
        <v>1</v>
      </c>
      <c r="O3516">
        <v>14</v>
      </c>
      <c r="P3516">
        <v>1</v>
      </c>
      <c r="Q3516">
        <v>9</v>
      </c>
      <c r="R3516">
        <v>4</v>
      </c>
      <c r="S3516">
        <v>9</v>
      </c>
      <c r="T3516">
        <v>4</v>
      </c>
      <c r="U3516">
        <v>7</v>
      </c>
      <c r="V3516">
        <f>COUNTIF(tbl_General[EmployeeID],tbl_General[[#This Row],[EmployeeID]])</f>
        <v>1</v>
      </c>
    </row>
    <row r="3517" spans="1:22" x14ac:dyDescent="0.25">
      <c r="A3517">
        <v>40</v>
      </c>
      <c r="B3517" t="s">
        <v>21</v>
      </c>
      <c r="C3517" t="s">
        <v>22</v>
      </c>
      <c r="D3517" t="s">
        <v>30</v>
      </c>
      <c r="E3517">
        <v>2</v>
      </c>
      <c r="F3517">
        <v>3</v>
      </c>
      <c r="G3517" t="s">
        <v>24</v>
      </c>
      <c r="H3517">
        <v>4396</v>
      </c>
      <c r="I3517" t="s">
        <v>34</v>
      </c>
      <c r="J3517">
        <v>1</v>
      </c>
      <c r="K3517" t="s">
        <v>42</v>
      </c>
      <c r="L3517" t="s">
        <v>41</v>
      </c>
      <c r="M3517">
        <v>27180</v>
      </c>
      <c r="N3517">
        <v>2</v>
      </c>
      <c r="O3517">
        <v>14</v>
      </c>
      <c r="P3517">
        <v>1</v>
      </c>
      <c r="Q3517">
        <v>9</v>
      </c>
      <c r="R3517">
        <v>4</v>
      </c>
      <c r="S3517">
        <v>9</v>
      </c>
      <c r="T3517">
        <v>4</v>
      </c>
      <c r="U3517">
        <v>7</v>
      </c>
      <c r="V3517">
        <f>COUNTIF(tbl_General[EmployeeID],tbl_General[[#This Row],[EmployeeID]])</f>
        <v>1</v>
      </c>
    </row>
    <row r="3518" spans="1:22" x14ac:dyDescent="0.25">
      <c r="A3518">
        <v>46</v>
      </c>
      <c r="B3518" t="s">
        <v>28</v>
      </c>
      <c r="C3518" t="s">
        <v>22</v>
      </c>
      <c r="D3518" t="s">
        <v>23</v>
      </c>
      <c r="E3518">
        <v>1</v>
      </c>
      <c r="F3518">
        <v>2</v>
      </c>
      <c r="G3518" t="s">
        <v>38</v>
      </c>
      <c r="H3518">
        <v>1302</v>
      </c>
      <c r="I3518" t="s">
        <v>25</v>
      </c>
      <c r="J3518">
        <v>2</v>
      </c>
      <c r="K3518" t="s">
        <v>31</v>
      </c>
      <c r="L3518" t="s">
        <v>32</v>
      </c>
      <c r="M3518">
        <v>97140</v>
      </c>
      <c r="N3518">
        <v>1</v>
      </c>
      <c r="O3518">
        <v>22</v>
      </c>
      <c r="P3518">
        <v>0</v>
      </c>
      <c r="Q3518">
        <v>9</v>
      </c>
      <c r="R3518">
        <v>0</v>
      </c>
      <c r="S3518">
        <v>9</v>
      </c>
      <c r="T3518">
        <v>4</v>
      </c>
      <c r="U3518">
        <v>7</v>
      </c>
      <c r="V3518">
        <f>COUNTIF(tbl_General[EmployeeID],tbl_General[[#This Row],[EmployeeID]])</f>
        <v>1</v>
      </c>
    </row>
    <row r="3519" spans="1:22" x14ac:dyDescent="0.25">
      <c r="A3519">
        <v>46</v>
      </c>
      <c r="B3519" t="s">
        <v>28</v>
      </c>
      <c r="C3519" t="s">
        <v>22</v>
      </c>
      <c r="D3519" t="s">
        <v>23</v>
      </c>
      <c r="E3519">
        <v>1</v>
      </c>
      <c r="F3519">
        <v>2</v>
      </c>
      <c r="G3519" t="s">
        <v>38</v>
      </c>
      <c r="H3519">
        <v>2772</v>
      </c>
      <c r="I3519" t="s">
        <v>25</v>
      </c>
      <c r="J3519">
        <v>2</v>
      </c>
      <c r="K3519" t="s">
        <v>31</v>
      </c>
      <c r="L3519" t="s">
        <v>32</v>
      </c>
      <c r="M3519">
        <v>97140</v>
      </c>
      <c r="N3519">
        <v>1</v>
      </c>
      <c r="O3519">
        <v>22</v>
      </c>
      <c r="P3519">
        <v>0</v>
      </c>
      <c r="Q3519">
        <v>9</v>
      </c>
      <c r="R3519">
        <v>0</v>
      </c>
      <c r="S3519">
        <v>9</v>
      </c>
      <c r="T3519">
        <v>4</v>
      </c>
      <c r="U3519">
        <v>7</v>
      </c>
      <c r="V3519">
        <f>COUNTIF(tbl_General[EmployeeID],tbl_General[[#This Row],[EmployeeID]])</f>
        <v>1</v>
      </c>
    </row>
    <row r="3520" spans="1:22" x14ac:dyDescent="0.25">
      <c r="A3520">
        <v>46</v>
      </c>
      <c r="B3520" t="s">
        <v>28</v>
      </c>
      <c r="C3520" t="s">
        <v>22</v>
      </c>
      <c r="D3520" t="s">
        <v>23</v>
      </c>
      <c r="E3520">
        <v>1</v>
      </c>
      <c r="F3520">
        <v>2</v>
      </c>
      <c r="G3520" t="s">
        <v>38</v>
      </c>
      <c r="H3520">
        <v>4242</v>
      </c>
      <c r="I3520" t="s">
        <v>25</v>
      </c>
      <c r="J3520">
        <v>2</v>
      </c>
      <c r="K3520" t="s">
        <v>31</v>
      </c>
      <c r="L3520" t="s">
        <v>32</v>
      </c>
      <c r="M3520">
        <v>97140</v>
      </c>
      <c r="N3520">
        <v>1</v>
      </c>
      <c r="O3520">
        <v>22</v>
      </c>
      <c r="P3520">
        <v>0</v>
      </c>
      <c r="Q3520">
        <v>9</v>
      </c>
      <c r="R3520">
        <v>0</v>
      </c>
      <c r="S3520">
        <v>9</v>
      </c>
      <c r="T3520">
        <v>4</v>
      </c>
      <c r="U3520">
        <v>7</v>
      </c>
      <c r="V3520">
        <f>COUNTIF(tbl_General[EmployeeID],tbl_General[[#This Row],[EmployeeID]])</f>
        <v>1</v>
      </c>
    </row>
    <row r="3521" spans="1:22" x14ac:dyDescent="0.25">
      <c r="A3521">
        <v>42</v>
      </c>
      <c r="B3521" t="s">
        <v>21</v>
      </c>
      <c r="C3521" t="s">
        <v>22</v>
      </c>
      <c r="D3521" t="s">
        <v>30</v>
      </c>
      <c r="E3521">
        <v>10</v>
      </c>
      <c r="F3521">
        <v>3</v>
      </c>
      <c r="G3521" t="s">
        <v>46</v>
      </c>
      <c r="H3521">
        <v>1240</v>
      </c>
      <c r="I3521" t="s">
        <v>34</v>
      </c>
      <c r="J3521">
        <v>2</v>
      </c>
      <c r="K3521" t="s">
        <v>40</v>
      </c>
      <c r="L3521" t="s">
        <v>27</v>
      </c>
      <c r="M3521">
        <v>66510</v>
      </c>
      <c r="N3521">
        <v>0</v>
      </c>
      <c r="O3521">
        <v>20</v>
      </c>
      <c r="P3521">
        <v>0</v>
      </c>
      <c r="Q3521">
        <v>10</v>
      </c>
      <c r="R3521">
        <v>5</v>
      </c>
      <c r="S3521">
        <v>9</v>
      </c>
      <c r="T3521">
        <v>4</v>
      </c>
      <c r="U3521">
        <v>2</v>
      </c>
      <c r="V3521">
        <f>COUNTIF(tbl_General[EmployeeID],tbl_General[[#This Row],[EmployeeID]])</f>
        <v>1</v>
      </c>
    </row>
    <row r="3522" spans="1:22" x14ac:dyDescent="0.25">
      <c r="A3522">
        <v>42</v>
      </c>
      <c r="B3522" t="s">
        <v>21</v>
      </c>
      <c r="C3522" t="s">
        <v>22</v>
      </c>
      <c r="D3522" t="s">
        <v>30</v>
      </c>
      <c r="E3522">
        <v>10</v>
      </c>
      <c r="F3522">
        <v>3</v>
      </c>
      <c r="G3522" t="s">
        <v>46</v>
      </c>
      <c r="H3522">
        <v>2710</v>
      </c>
      <c r="I3522" t="s">
        <v>34</v>
      </c>
      <c r="J3522">
        <v>2</v>
      </c>
      <c r="K3522" t="s">
        <v>40</v>
      </c>
      <c r="L3522" t="s">
        <v>27</v>
      </c>
      <c r="M3522">
        <v>66510</v>
      </c>
      <c r="N3522">
        <v>0</v>
      </c>
      <c r="O3522">
        <v>20</v>
      </c>
      <c r="P3522">
        <v>0</v>
      </c>
      <c r="Q3522">
        <v>10</v>
      </c>
      <c r="R3522">
        <v>5</v>
      </c>
      <c r="S3522">
        <v>9</v>
      </c>
      <c r="T3522">
        <v>4</v>
      </c>
      <c r="U3522">
        <v>2</v>
      </c>
      <c r="V3522">
        <f>COUNTIF(tbl_General[EmployeeID],tbl_General[[#This Row],[EmployeeID]])</f>
        <v>1</v>
      </c>
    </row>
    <row r="3523" spans="1:22" x14ac:dyDescent="0.25">
      <c r="A3523">
        <v>42</v>
      </c>
      <c r="B3523" t="s">
        <v>21</v>
      </c>
      <c r="C3523" t="s">
        <v>22</v>
      </c>
      <c r="D3523" t="s">
        <v>30</v>
      </c>
      <c r="E3523">
        <v>10</v>
      </c>
      <c r="F3523">
        <v>3</v>
      </c>
      <c r="G3523" t="s">
        <v>46</v>
      </c>
      <c r="H3523">
        <v>4180</v>
      </c>
      <c r="I3523" t="s">
        <v>34</v>
      </c>
      <c r="J3523">
        <v>2</v>
      </c>
      <c r="K3523" t="s">
        <v>40</v>
      </c>
      <c r="L3523" t="s">
        <v>27</v>
      </c>
      <c r="M3523">
        <v>66510</v>
      </c>
      <c r="N3523">
        <v>0</v>
      </c>
      <c r="O3523">
        <v>20</v>
      </c>
      <c r="P3523">
        <v>0</v>
      </c>
      <c r="Q3523">
        <v>10</v>
      </c>
      <c r="R3523">
        <v>5</v>
      </c>
      <c r="S3523">
        <v>9</v>
      </c>
      <c r="T3523">
        <v>4</v>
      </c>
      <c r="U3523">
        <v>2</v>
      </c>
      <c r="V3523">
        <f>COUNTIF(tbl_General[EmployeeID],tbl_General[[#This Row],[EmployeeID]])</f>
        <v>1</v>
      </c>
    </row>
    <row r="3524" spans="1:22" x14ac:dyDescent="0.25">
      <c r="A3524">
        <v>46</v>
      </c>
      <c r="B3524" t="s">
        <v>21</v>
      </c>
      <c r="C3524" t="s">
        <v>22</v>
      </c>
      <c r="D3524" t="s">
        <v>37</v>
      </c>
      <c r="E3524">
        <v>1</v>
      </c>
      <c r="F3524">
        <v>3</v>
      </c>
      <c r="G3524" t="s">
        <v>24</v>
      </c>
      <c r="H3524">
        <v>1065</v>
      </c>
      <c r="I3524" t="s">
        <v>25</v>
      </c>
      <c r="J3524">
        <v>1</v>
      </c>
      <c r="K3524" t="s">
        <v>40</v>
      </c>
      <c r="L3524" t="s">
        <v>41</v>
      </c>
      <c r="M3524">
        <v>190810</v>
      </c>
      <c r="N3524">
        <v>3</v>
      </c>
      <c r="O3524">
        <v>21</v>
      </c>
      <c r="P3524">
        <v>0</v>
      </c>
      <c r="Q3524">
        <v>12</v>
      </c>
      <c r="R3524">
        <v>2</v>
      </c>
      <c r="S3524">
        <v>9</v>
      </c>
      <c r="T3524">
        <v>4</v>
      </c>
      <c r="U3524">
        <v>7</v>
      </c>
      <c r="V3524">
        <f>COUNTIF(tbl_General[EmployeeID],tbl_General[[#This Row],[EmployeeID]])</f>
        <v>1</v>
      </c>
    </row>
    <row r="3525" spans="1:22" x14ac:dyDescent="0.25">
      <c r="A3525">
        <v>46</v>
      </c>
      <c r="B3525" t="s">
        <v>21</v>
      </c>
      <c r="C3525" t="s">
        <v>22</v>
      </c>
      <c r="D3525" t="s">
        <v>37</v>
      </c>
      <c r="E3525">
        <v>1</v>
      </c>
      <c r="F3525">
        <v>3</v>
      </c>
      <c r="G3525" t="s">
        <v>24</v>
      </c>
      <c r="H3525">
        <v>2535</v>
      </c>
      <c r="I3525" t="s">
        <v>25</v>
      </c>
      <c r="J3525">
        <v>1</v>
      </c>
      <c r="K3525" t="s">
        <v>40</v>
      </c>
      <c r="L3525" t="s">
        <v>41</v>
      </c>
      <c r="M3525">
        <v>190810</v>
      </c>
      <c r="N3525">
        <v>3</v>
      </c>
      <c r="O3525">
        <v>21</v>
      </c>
      <c r="P3525">
        <v>0</v>
      </c>
      <c r="Q3525">
        <v>12</v>
      </c>
      <c r="R3525">
        <v>2</v>
      </c>
      <c r="S3525">
        <v>9</v>
      </c>
      <c r="T3525">
        <v>4</v>
      </c>
      <c r="U3525">
        <v>7</v>
      </c>
      <c r="V3525">
        <f>COUNTIF(tbl_General[EmployeeID],tbl_General[[#This Row],[EmployeeID]])</f>
        <v>1</v>
      </c>
    </row>
    <row r="3526" spans="1:22" x14ac:dyDescent="0.25">
      <c r="A3526">
        <v>46</v>
      </c>
      <c r="B3526" t="s">
        <v>21</v>
      </c>
      <c r="C3526" t="s">
        <v>22</v>
      </c>
      <c r="D3526" t="s">
        <v>37</v>
      </c>
      <c r="E3526">
        <v>1</v>
      </c>
      <c r="F3526">
        <v>3</v>
      </c>
      <c r="G3526" t="s">
        <v>24</v>
      </c>
      <c r="H3526">
        <v>4005</v>
      </c>
      <c r="I3526" t="s">
        <v>25</v>
      </c>
      <c r="J3526">
        <v>1</v>
      </c>
      <c r="K3526" t="s">
        <v>40</v>
      </c>
      <c r="L3526" t="s">
        <v>41</v>
      </c>
      <c r="M3526">
        <v>190810</v>
      </c>
      <c r="N3526">
        <v>3</v>
      </c>
      <c r="O3526">
        <v>21</v>
      </c>
      <c r="P3526">
        <v>0</v>
      </c>
      <c r="Q3526">
        <v>12</v>
      </c>
      <c r="R3526">
        <v>2</v>
      </c>
      <c r="S3526">
        <v>9</v>
      </c>
      <c r="T3526">
        <v>4</v>
      </c>
      <c r="U3526">
        <v>7</v>
      </c>
      <c r="V3526">
        <f>COUNTIF(tbl_General[EmployeeID],tbl_General[[#This Row],[EmployeeID]])</f>
        <v>1</v>
      </c>
    </row>
    <row r="3527" spans="1:22" x14ac:dyDescent="0.25">
      <c r="A3527">
        <v>40</v>
      </c>
      <c r="B3527" t="s">
        <v>21</v>
      </c>
      <c r="C3527" t="s">
        <v>36</v>
      </c>
      <c r="D3527" t="s">
        <v>30</v>
      </c>
      <c r="E3527">
        <v>25</v>
      </c>
      <c r="F3527">
        <v>4</v>
      </c>
      <c r="G3527" t="s">
        <v>33</v>
      </c>
      <c r="H3527">
        <v>783</v>
      </c>
      <c r="I3527" t="s">
        <v>25</v>
      </c>
      <c r="J3527">
        <v>1</v>
      </c>
      <c r="K3527" t="s">
        <v>35</v>
      </c>
      <c r="L3527" t="s">
        <v>41</v>
      </c>
      <c r="M3527">
        <v>31490</v>
      </c>
      <c r="N3527">
        <v>2</v>
      </c>
      <c r="O3527">
        <v>15</v>
      </c>
      <c r="P3527">
        <v>1</v>
      </c>
      <c r="Q3527">
        <v>16</v>
      </c>
      <c r="R3527">
        <v>1</v>
      </c>
      <c r="S3527">
        <v>9</v>
      </c>
      <c r="T3527">
        <v>4</v>
      </c>
      <c r="U3527">
        <v>8</v>
      </c>
      <c r="V3527">
        <f>COUNTIF(tbl_General[EmployeeID],tbl_General[[#This Row],[EmployeeID]])</f>
        <v>1</v>
      </c>
    </row>
    <row r="3528" spans="1:22" x14ac:dyDescent="0.25">
      <c r="A3528">
        <v>40</v>
      </c>
      <c r="B3528" t="s">
        <v>21</v>
      </c>
      <c r="C3528" t="s">
        <v>36</v>
      </c>
      <c r="D3528" t="s">
        <v>30</v>
      </c>
      <c r="E3528">
        <v>25</v>
      </c>
      <c r="F3528">
        <v>4</v>
      </c>
      <c r="G3528" t="s">
        <v>33</v>
      </c>
      <c r="H3528">
        <v>2253</v>
      </c>
      <c r="I3528" t="s">
        <v>25</v>
      </c>
      <c r="J3528">
        <v>1</v>
      </c>
      <c r="K3528" t="s">
        <v>35</v>
      </c>
      <c r="L3528" t="s">
        <v>41</v>
      </c>
      <c r="M3528">
        <v>31490</v>
      </c>
      <c r="N3528">
        <v>2</v>
      </c>
      <c r="O3528">
        <v>15</v>
      </c>
      <c r="P3528">
        <v>1</v>
      </c>
      <c r="Q3528">
        <v>16</v>
      </c>
      <c r="R3528">
        <v>1</v>
      </c>
      <c r="S3528">
        <v>9</v>
      </c>
      <c r="T3528">
        <v>4</v>
      </c>
      <c r="U3528">
        <v>8</v>
      </c>
      <c r="V3528">
        <f>COUNTIF(tbl_General[EmployeeID],tbl_General[[#This Row],[EmployeeID]])</f>
        <v>1</v>
      </c>
    </row>
    <row r="3529" spans="1:22" x14ac:dyDescent="0.25">
      <c r="A3529">
        <v>40</v>
      </c>
      <c r="B3529" t="s">
        <v>21</v>
      </c>
      <c r="C3529" t="s">
        <v>36</v>
      </c>
      <c r="D3529" t="s">
        <v>30</v>
      </c>
      <c r="E3529">
        <v>25</v>
      </c>
      <c r="F3529">
        <v>4</v>
      </c>
      <c r="G3529" t="s">
        <v>33</v>
      </c>
      <c r="H3529">
        <v>3723</v>
      </c>
      <c r="I3529" t="s">
        <v>25</v>
      </c>
      <c r="J3529">
        <v>1</v>
      </c>
      <c r="K3529" t="s">
        <v>35</v>
      </c>
      <c r="L3529" t="s">
        <v>41</v>
      </c>
      <c r="M3529">
        <v>31490</v>
      </c>
      <c r="N3529">
        <v>2</v>
      </c>
      <c r="O3529">
        <v>15</v>
      </c>
      <c r="P3529">
        <v>1</v>
      </c>
      <c r="Q3529">
        <v>16</v>
      </c>
      <c r="R3529">
        <v>1</v>
      </c>
      <c r="S3529">
        <v>9</v>
      </c>
      <c r="T3529">
        <v>4</v>
      </c>
      <c r="U3529">
        <v>8</v>
      </c>
      <c r="V3529">
        <f>COUNTIF(tbl_General[EmployeeID],tbl_General[[#This Row],[EmployeeID]])</f>
        <v>1</v>
      </c>
    </row>
    <row r="3530" spans="1:22" x14ac:dyDescent="0.25">
      <c r="A3530">
        <v>31</v>
      </c>
      <c r="B3530" t="s">
        <v>28</v>
      </c>
      <c r="C3530" t="s">
        <v>29</v>
      </c>
      <c r="D3530" t="s">
        <v>23</v>
      </c>
      <c r="E3530">
        <v>2</v>
      </c>
      <c r="F3530">
        <v>3</v>
      </c>
      <c r="G3530" t="s">
        <v>38</v>
      </c>
      <c r="H3530">
        <v>776</v>
      </c>
      <c r="I3530" t="s">
        <v>34</v>
      </c>
      <c r="J3530">
        <v>2</v>
      </c>
      <c r="K3530" t="s">
        <v>35</v>
      </c>
      <c r="L3530" t="s">
        <v>32</v>
      </c>
      <c r="M3530">
        <v>25720</v>
      </c>
      <c r="N3530">
        <v>1</v>
      </c>
      <c r="O3530">
        <v>13</v>
      </c>
      <c r="P3530">
        <v>3</v>
      </c>
      <c r="Q3530">
        <v>10</v>
      </c>
      <c r="R3530">
        <v>3</v>
      </c>
      <c r="S3530">
        <v>10</v>
      </c>
      <c r="T3530">
        <v>4</v>
      </c>
      <c r="U3530">
        <v>7</v>
      </c>
      <c r="V3530">
        <f>COUNTIF(tbl_General[EmployeeID],tbl_General[[#This Row],[EmployeeID]])</f>
        <v>1</v>
      </c>
    </row>
    <row r="3531" spans="1:22" x14ac:dyDescent="0.25">
      <c r="A3531">
        <v>31</v>
      </c>
      <c r="B3531" t="s">
        <v>28</v>
      </c>
      <c r="C3531" t="s">
        <v>29</v>
      </c>
      <c r="D3531" t="s">
        <v>23</v>
      </c>
      <c r="E3531">
        <v>2</v>
      </c>
      <c r="F3531">
        <v>3</v>
      </c>
      <c r="G3531" t="s">
        <v>38</v>
      </c>
      <c r="H3531">
        <v>2246</v>
      </c>
      <c r="I3531" t="s">
        <v>34</v>
      </c>
      <c r="J3531">
        <v>2</v>
      </c>
      <c r="K3531" t="s">
        <v>35</v>
      </c>
      <c r="L3531" t="s">
        <v>32</v>
      </c>
      <c r="M3531">
        <v>25720</v>
      </c>
      <c r="N3531">
        <v>1</v>
      </c>
      <c r="O3531">
        <v>13</v>
      </c>
      <c r="P3531">
        <v>3</v>
      </c>
      <c r="Q3531">
        <v>10</v>
      </c>
      <c r="R3531">
        <v>3</v>
      </c>
      <c r="S3531">
        <v>10</v>
      </c>
      <c r="T3531">
        <v>4</v>
      </c>
      <c r="U3531">
        <v>7</v>
      </c>
      <c r="V3531">
        <f>COUNTIF(tbl_General[EmployeeID],tbl_General[[#This Row],[EmployeeID]])</f>
        <v>1</v>
      </c>
    </row>
    <row r="3532" spans="1:22" x14ac:dyDescent="0.25">
      <c r="A3532">
        <v>31</v>
      </c>
      <c r="B3532" t="s">
        <v>28</v>
      </c>
      <c r="C3532" t="s">
        <v>29</v>
      </c>
      <c r="D3532" t="s">
        <v>23</v>
      </c>
      <c r="E3532">
        <v>2</v>
      </c>
      <c r="F3532">
        <v>3</v>
      </c>
      <c r="G3532" t="s">
        <v>38</v>
      </c>
      <c r="H3532">
        <v>3716</v>
      </c>
      <c r="I3532" t="s">
        <v>34</v>
      </c>
      <c r="J3532">
        <v>2</v>
      </c>
      <c r="K3532" t="s">
        <v>35</v>
      </c>
      <c r="L3532" t="s">
        <v>32</v>
      </c>
      <c r="M3532">
        <v>25720</v>
      </c>
      <c r="N3532">
        <v>1</v>
      </c>
      <c r="O3532">
        <v>13</v>
      </c>
      <c r="P3532">
        <v>3</v>
      </c>
      <c r="Q3532">
        <v>10</v>
      </c>
      <c r="R3532">
        <v>3</v>
      </c>
      <c r="S3532">
        <v>10</v>
      </c>
      <c r="T3532">
        <v>4</v>
      </c>
      <c r="U3532">
        <v>7</v>
      </c>
      <c r="V3532">
        <f>COUNTIF(tbl_General[EmployeeID],tbl_General[[#This Row],[EmployeeID]])</f>
        <v>1</v>
      </c>
    </row>
    <row r="3533" spans="1:22" x14ac:dyDescent="0.25">
      <c r="A3533">
        <v>34</v>
      </c>
      <c r="B3533" t="s">
        <v>21</v>
      </c>
      <c r="C3533" t="s">
        <v>22</v>
      </c>
      <c r="D3533" t="s">
        <v>30</v>
      </c>
      <c r="E3533">
        <v>2</v>
      </c>
      <c r="F3533">
        <v>3</v>
      </c>
      <c r="G3533" t="s">
        <v>24</v>
      </c>
      <c r="H3533">
        <v>1043</v>
      </c>
      <c r="I3533" t="s">
        <v>34</v>
      </c>
      <c r="J3533">
        <v>2</v>
      </c>
      <c r="K3533" t="s">
        <v>40</v>
      </c>
      <c r="L3533" t="s">
        <v>27</v>
      </c>
      <c r="M3533">
        <v>53430</v>
      </c>
      <c r="N3533">
        <v>1</v>
      </c>
      <c r="O3533">
        <v>14</v>
      </c>
      <c r="P3533">
        <v>0</v>
      </c>
      <c r="Q3533">
        <v>10</v>
      </c>
      <c r="R3533">
        <v>5</v>
      </c>
      <c r="S3533">
        <v>10</v>
      </c>
      <c r="T3533">
        <v>4</v>
      </c>
      <c r="U3533">
        <v>8</v>
      </c>
      <c r="V3533">
        <f>COUNTIF(tbl_General[EmployeeID],tbl_General[[#This Row],[EmployeeID]])</f>
        <v>1</v>
      </c>
    </row>
    <row r="3534" spans="1:22" x14ac:dyDescent="0.25">
      <c r="A3534">
        <v>34</v>
      </c>
      <c r="B3534" t="s">
        <v>21</v>
      </c>
      <c r="C3534" t="s">
        <v>22</v>
      </c>
      <c r="D3534" t="s">
        <v>30</v>
      </c>
      <c r="E3534">
        <v>2</v>
      </c>
      <c r="F3534">
        <v>3</v>
      </c>
      <c r="G3534" t="s">
        <v>24</v>
      </c>
      <c r="H3534">
        <v>2513</v>
      </c>
      <c r="I3534" t="s">
        <v>34</v>
      </c>
      <c r="J3534">
        <v>2</v>
      </c>
      <c r="K3534" t="s">
        <v>40</v>
      </c>
      <c r="L3534" t="s">
        <v>27</v>
      </c>
      <c r="M3534">
        <v>53430</v>
      </c>
      <c r="N3534">
        <v>1</v>
      </c>
      <c r="O3534">
        <v>14</v>
      </c>
      <c r="P3534">
        <v>0</v>
      </c>
      <c r="Q3534">
        <v>10</v>
      </c>
      <c r="R3534">
        <v>5</v>
      </c>
      <c r="S3534">
        <v>10</v>
      </c>
      <c r="T3534">
        <v>4</v>
      </c>
      <c r="U3534">
        <v>8</v>
      </c>
      <c r="V3534">
        <f>COUNTIF(tbl_General[EmployeeID],tbl_General[[#This Row],[EmployeeID]])</f>
        <v>1</v>
      </c>
    </row>
    <row r="3535" spans="1:22" x14ac:dyDescent="0.25">
      <c r="A3535">
        <v>34</v>
      </c>
      <c r="B3535" t="s">
        <v>21</v>
      </c>
      <c r="C3535" t="s">
        <v>22</v>
      </c>
      <c r="D3535" t="s">
        <v>30</v>
      </c>
      <c r="E3535">
        <v>2</v>
      </c>
      <c r="F3535">
        <v>3</v>
      </c>
      <c r="G3535" t="s">
        <v>24</v>
      </c>
      <c r="H3535">
        <v>3983</v>
      </c>
      <c r="I3535" t="s">
        <v>34</v>
      </c>
      <c r="J3535">
        <v>2</v>
      </c>
      <c r="K3535" t="s">
        <v>40</v>
      </c>
      <c r="L3535" t="s">
        <v>27</v>
      </c>
      <c r="M3535">
        <v>53430</v>
      </c>
      <c r="N3535">
        <v>1</v>
      </c>
      <c r="O3535">
        <v>14</v>
      </c>
      <c r="P3535">
        <v>0</v>
      </c>
      <c r="Q3535">
        <v>10</v>
      </c>
      <c r="R3535">
        <v>5</v>
      </c>
      <c r="S3535">
        <v>10</v>
      </c>
      <c r="T3535">
        <v>4</v>
      </c>
      <c r="U3535">
        <v>8</v>
      </c>
      <c r="V3535">
        <f>COUNTIF(tbl_General[EmployeeID],tbl_General[[#This Row],[EmployeeID]])</f>
        <v>1</v>
      </c>
    </row>
    <row r="3536" spans="1:22" x14ac:dyDescent="0.25">
      <c r="A3536">
        <v>45</v>
      </c>
      <c r="B3536" t="s">
        <v>21</v>
      </c>
      <c r="C3536" t="s">
        <v>36</v>
      </c>
      <c r="D3536" t="s">
        <v>23</v>
      </c>
      <c r="E3536">
        <v>2</v>
      </c>
      <c r="F3536">
        <v>4</v>
      </c>
      <c r="G3536" t="s">
        <v>24</v>
      </c>
      <c r="H3536">
        <v>886</v>
      </c>
      <c r="I3536" t="s">
        <v>34</v>
      </c>
      <c r="J3536">
        <v>2</v>
      </c>
      <c r="K3536" t="s">
        <v>42</v>
      </c>
      <c r="L3536" t="s">
        <v>27</v>
      </c>
      <c r="M3536">
        <v>58550</v>
      </c>
      <c r="N3536">
        <v>1</v>
      </c>
      <c r="O3536">
        <v>14</v>
      </c>
      <c r="P3536">
        <v>1</v>
      </c>
      <c r="Q3536">
        <v>10</v>
      </c>
      <c r="R3536">
        <v>3</v>
      </c>
      <c r="S3536">
        <v>10</v>
      </c>
      <c r="T3536">
        <v>4</v>
      </c>
      <c r="U3536">
        <v>5</v>
      </c>
      <c r="V3536">
        <f>COUNTIF(tbl_General[EmployeeID],tbl_General[[#This Row],[EmployeeID]])</f>
        <v>1</v>
      </c>
    </row>
    <row r="3537" spans="1:22" x14ac:dyDescent="0.25">
      <c r="A3537">
        <v>45</v>
      </c>
      <c r="B3537" t="s">
        <v>21</v>
      </c>
      <c r="C3537" t="s">
        <v>36</v>
      </c>
      <c r="D3537" t="s">
        <v>23</v>
      </c>
      <c r="E3537">
        <v>2</v>
      </c>
      <c r="F3537">
        <v>4</v>
      </c>
      <c r="G3537" t="s">
        <v>24</v>
      </c>
      <c r="H3537">
        <v>2356</v>
      </c>
      <c r="I3537" t="s">
        <v>34</v>
      </c>
      <c r="J3537">
        <v>2</v>
      </c>
      <c r="K3537" t="s">
        <v>42</v>
      </c>
      <c r="L3537" t="s">
        <v>27</v>
      </c>
      <c r="M3537">
        <v>58550</v>
      </c>
      <c r="N3537">
        <v>1</v>
      </c>
      <c r="O3537">
        <v>14</v>
      </c>
      <c r="P3537">
        <v>1</v>
      </c>
      <c r="Q3537">
        <v>10</v>
      </c>
      <c r="R3537">
        <v>3</v>
      </c>
      <c r="S3537">
        <v>10</v>
      </c>
      <c r="T3537">
        <v>4</v>
      </c>
      <c r="U3537">
        <v>5</v>
      </c>
      <c r="V3537">
        <f>COUNTIF(tbl_General[EmployeeID],tbl_General[[#This Row],[EmployeeID]])</f>
        <v>1</v>
      </c>
    </row>
    <row r="3538" spans="1:22" x14ac:dyDescent="0.25">
      <c r="A3538">
        <v>45</v>
      </c>
      <c r="B3538" t="s">
        <v>21</v>
      </c>
      <c r="C3538" t="s">
        <v>36</v>
      </c>
      <c r="D3538" t="s">
        <v>23</v>
      </c>
      <c r="E3538">
        <v>2</v>
      </c>
      <c r="F3538">
        <v>4</v>
      </c>
      <c r="G3538" t="s">
        <v>24</v>
      </c>
      <c r="H3538">
        <v>3826</v>
      </c>
      <c r="I3538" t="s">
        <v>34</v>
      </c>
      <c r="J3538">
        <v>2</v>
      </c>
      <c r="K3538" t="s">
        <v>42</v>
      </c>
      <c r="L3538" t="s">
        <v>27</v>
      </c>
      <c r="M3538">
        <v>58550</v>
      </c>
      <c r="N3538">
        <v>1</v>
      </c>
      <c r="O3538">
        <v>14</v>
      </c>
      <c r="P3538">
        <v>1</v>
      </c>
      <c r="Q3538">
        <v>10</v>
      </c>
      <c r="R3538">
        <v>3</v>
      </c>
      <c r="S3538">
        <v>10</v>
      </c>
      <c r="T3538">
        <v>4</v>
      </c>
      <c r="U3538">
        <v>5</v>
      </c>
      <c r="V3538">
        <f>COUNTIF(tbl_General[EmployeeID],tbl_General[[#This Row],[EmployeeID]])</f>
        <v>1</v>
      </c>
    </row>
    <row r="3539" spans="1:22" x14ac:dyDescent="0.25">
      <c r="A3539">
        <v>32</v>
      </c>
      <c r="B3539" t="s">
        <v>21</v>
      </c>
      <c r="C3539" t="s">
        <v>29</v>
      </c>
      <c r="D3539" t="s">
        <v>23</v>
      </c>
      <c r="E3539">
        <v>4</v>
      </c>
      <c r="F3539">
        <v>4</v>
      </c>
      <c r="G3539" t="s">
        <v>24</v>
      </c>
      <c r="H3539">
        <v>301</v>
      </c>
      <c r="I3539" t="s">
        <v>34</v>
      </c>
      <c r="J3539">
        <v>2</v>
      </c>
      <c r="K3539" t="s">
        <v>35</v>
      </c>
      <c r="L3539" t="s">
        <v>27</v>
      </c>
      <c r="M3539">
        <v>188440</v>
      </c>
      <c r="N3539">
        <v>1</v>
      </c>
      <c r="O3539">
        <v>19</v>
      </c>
      <c r="P3539">
        <v>0</v>
      </c>
      <c r="Q3539">
        <v>10</v>
      </c>
      <c r="R3539">
        <v>3</v>
      </c>
      <c r="S3539">
        <v>10</v>
      </c>
      <c r="T3539">
        <v>4</v>
      </c>
      <c r="U3539">
        <v>7</v>
      </c>
      <c r="V3539">
        <f>COUNTIF(tbl_General[EmployeeID],tbl_General[[#This Row],[EmployeeID]])</f>
        <v>1</v>
      </c>
    </row>
    <row r="3540" spans="1:22" x14ac:dyDescent="0.25">
      <c r="A3540">
        <v>32</v>
      </c>
      <c r="B3540" t="s">
        <v>21</v>
      </c>
      <c r="C3540" t="s">
        <v>29</v>
      </c>
      <c r="D3540" t="s">
        <v>23</v>
      </c>
      <c r="E3540">
        <v>4</v>
      </c>
      <c r="F3540">
        <v>4</v>
      </c>
      <c r="G3540" t="s">
        <v>24</v>
      </c>
      <c r="H3540">
        <v>1771</v>
      </c>
      <c r="I3540" t="s">
        <v>34</v>
      </c>
      <c r="J3540">
        <v>2</v>
      </c>
      <c r="K3540" t="s">
        <v>35</v>
      </c>
      <c r="L3540" t="s">
        <v>27</v>
      </c>
      <c r="M3540">
        <v>188440</v>
      </c>
      <c r="N3540">
        <v>1</v>
      </c>
      <c r="O3540">
        <v>19</v>
      </c>
      <c r="P3540">
        <v>0</v>
      </c>
      <c r="Q3540">
        <v>10</v>
      </c>
      <c r="R3540">
        <v>3</v>
      </c>
      <c r="S3540">
        <v>10</v>
      </c>
      <c r="T3540">
        <v>4</v>
      </c>
      <c r="U3540">
        <v>7</v>
      </c>
      <c r="V3540">
        <f>COUNTIF(tbl_General[EmployeeID],tbl_General[[#This Row],[EmployeeID]])</f>
        <v>1</v>
      </c>
    </row>
    <row r="3541" spans="1:22" x14ac:dyDescent="0.25">
      <c r="A3541">
        <v>32</v>
      </c>
      <c r="B3541" t="s">
        <v>21</v>
      </c>
      <c r="C3541" t="s">
        <v>29</v>
      </c>
      <c r="D3541" t="s">
        <v>23</v>
      </c>
      <c r="E3541">
        <v>4</v>
      </c>
      <c r="F3541">
        <v>4</v>
      </c>
      <c r="G3541" t="s">
        <v>24</v>
      </c>
      <c r="H3541">
        <v>3241</v>
      </c>
      <c r="I3541" t="s">
        <v>34</v>
      </c>
      <c r="J3541">
        <v>2</v>
      </c>
      <c r="K3541" t="s">
        <v>35</v>
      </c>
      <c r="L3541" t="s">
        <v>27</v>
      </c>
      <c r="M3541">
        <v>188440</v>
      </c>
      <c r="N3541">
        <v>1</v>
      </c>
      <c r="O3541">
        <v>19</v>
      </c>
      <c r="P3541">
        <v>0</v>
      </c>
      <c r="Q3541">
        <v>10</v>
      </c>
      <c r="R3541">
        <v>3</v>
      </c>
      <c r="S3541">
        <v>10</v>
      </c>
      <c r="T3541">
        <v>4</v>
      </c>
      <c r="U3541">
        <v>7</v>
      </c>
      <c r="V3541">
        <f>COUNTIF(tbl_General[EmployeeID],tbl_General[[#This Row],[EmployeeID]])</f>
        <v>1</v>
      </c>
    </row>
    <row r="3542" spans="1:22" x14ac:dyDescent="0.25">
      <c r="A3542">
        <v>51</v>
      </c>
      <c r="B3542" t="s">
        <v>21</v>
      </c>
      <c r="C3542" t="s">
        <v>22</v>
      </c>
      <c r="D3542" t="s">
        <v>30</v>
      </c>
      <c r="E3542">
        <v>2</v>
      </c>
      <c r="F3542">
        <v>1</v>
      </c>
      <c r="G3542" t="s">
        <v>38</v>
      </c>
      <c r="H3542">
        <v>1426</v>
      </c>
      <c r="I3542" t="s">
        <v>25</v>
      </c>
      <c r="J3542">
        <v>1</v>
      </c>
      <c r="K3542" t="s">
        <v>42</v>
      </c>
      <c r="L3542" t="s">
        <v>27</v>
      </c>
      <c r="M3542">
        <v>39070</v>
      </c>
      <c r="N3542">
        <v>5</v>
      </c>
      <c r="O3542">
        <v>13</v>
      </c>
      <c r="P3542">
        <v>0</v>
      </c>
      <c r="Q3542">
        <v>16</v>
      </c>
      <c r="R3542">
        <v>2</v>
      </c>
      <c r="S3542">
        <v>10</v>
      </c>
      <c r="T3542">
        <v>4</v>
      </c>
      <c r="U3542">
        <v>7</v>
      </c>
      <c r="V3542">
        <f>COUNTIF(tbl_General[EmployeeID],tbl_General[[#This Row],[EmployeeID]])</f>
        <v>1</v>
      </c>
    </row>
    <row r="3543" spans="1:22" x14ac:dyDescent="0.25">
      <c r="A3543">
        <v>51</v>
      </c>
      <c r="B3543" t="s">
        <v>21</v>
      </c>
      <c r="C3543" t="s">
        <v>22</v>
      </c>
      <c r="D3543" t="s">
        <v>30</v>
      </c>
      <c r="E3543">
        <v>2</v>
      </c>
      <c r="F3543">
        <v>1</v>
      </c>
      <c r="G3543" t="s">
        <v>38</v>
      </c>
      <c r="H3543">
        <v>2896</v>
      </c>
      <c r="I3543" t="s">
        <v>25</v>
      </c>
      <c r="J3543">
        <v>1</v>
      </c>
      <c r="K3543" t="s">
        <v>42</v>
      </c>
      <c r="L3543" t="s">
        <v>27</v>
      </c>
      <c r="M3543">
        <v>39070</v>
      </c>
      <c r="N3543">
        <v>5</v>
      </c>
      <c r="O3543">
        <v>13</v>
      </c>
      <c r="P3543">
        <v>0</v>
      </c>
      <c r="Q3543">
        <v>16</v>
      </c>
      <c r="R3543">
        <v>2</v>
      </c>
      <c r="S3543">
        <v>10</v>
      </c>
      <c r="T3543">
        <v>4</v>
      </c>
      <c r="U3543">
        <v>7</v>
      </c>
      <c r="V3543">
        <f>COUNTIF(tbl_General[EmployeeID],tbl_General[[#This Row],[EmployeeID]])</f>
        <v>1</v>
      </c>
    </row>
    <row r="3544" spans="1:22" x14ac:dyDescent="0.25">
      <c r="A3544">
        <v>51</v>
      </c>
      <c r="B3544" t="s">
        <v>21</v>
      </c>
      <c r="C3544" t="s">
        <v>22</v>
      </c>
      <c r="D3544" t="s">
        <v>30</v>
      </c>
      <c r="E3544">
        <v>2</v>
      </c>
      <c r="F3544">
        <v>1</v>
      </c>
      <c r="G3544" t="s">
        <v>38</v>
      </c>
      <c r="H3544">
        <v>4366</v>
      </c>
      <c r="I3544" t="s">
        <v>25</v>
      </c>
      <c r="J3544">
        <v>1</v>
      </c>
      <c r="K3544" t="s">
        <v>42</v>
      </c>
      <c r="L3544" t="s">
        <v>27</v>
      </c>
      <c r="M3544">
        <v>39070</v>
      </c>
      <c r="N3544">
        <v>5</v>
      </c>
      <c r="O3544">
        <v>13</v>
      </c>
      <c r="P3544">
        <v>0</v>
      </c>
      <c r="Q3544">
        <v>16</v>
      </c>
      <c r="R3544">
        <v>2</v>
      </c>
      <c r="S3544">
        <v>10</v>
      </c>
      <c r="T3544">
        <v>4</v>
      </c>
      <c r="U3544">
        <v>7</v>
      </c>
      <c r="V3544">
        <f>COUNTIF(tbl_General[EmployeeID],tbl_General[[#This Row],[EmployeeID]])</f>
        <v>1</v>
      </c>
    </row>
    <row r="3545" spans="1:22" x14ac:dyDescent="0.25">
      <c r="A3545">
        <v>37</v>
      </c>
      <c r="B3545" t="s">
        <v>21</v>
      </c>
      <c r="C3545" t="s">
        <v>22</v>
      </c>
      <c r="D3545" t="s">
        <v>30</v>
      </c>
      <c r="E3545">
        <v>19</v>
      </c>
      <c r="F3545">
        <v>2</v>
      </c>
      <c r="G3545" t="s">
        <v>46</v>
      </c>
      <c r="H3545">
        <v>1023</v>
      </c>
      <c r="I3545" t="s">
        <v>34</v>
      </c>
      <c r="J3545">
        <v>2</v>
      </c>
      <c r="K3545" t="s">
        <v>35</v>
      </c>
      <c r="L3545" t="s">
        <v>41</v>
      </c>
      <c r="M3545">
        <v>27030</v>
      </c>
      <c r="N3545">
        <v>2</v>
      </c>
      <c r="O3545">
        <v>14</v>
      </c>
      <c r="P3545">
        <v>0</v>
      </c>
      <c r="Q3545">
        <v>19</v>
      </c>
      <c r="R3545">
        <v>2</v>
      </c>
      <c r="S3545">
        <v>10</v>
      </c>
      <c r="T3545">
        <v>4</v>
      </c>
      <c r="U3545">
        <v>7</v>
      </c>
      <c r="V3545">
        <f>COUNTIF(tbl_General[EmployeeID],tbl_General[[#This Row],[EmployeeID]])</f>
        <v>1</v>
      </c>
    </row>
    <row r="3546" spans="1:22" x14ac:dyDescent="0.25">
      <c r="A3546">
        <v>37</v>
      </c>
      <c r="B3546" t="s">
        <v>21</v>
      </c>
      <c r="C3546" t="s">
        <v>22</v>
      </c>
      <c r="D3546" t="s">
        <v>30</v>
      </c>
      <c r="E3546">
        <v>19</v>
      </c>
      <c r="F3546">
        <v>2</v>
      </c>
      <c r="G3546" t="s">
        <v>46</v>
      </c>
      <c r="H3546">
        <v>2493</v>
      </c>
      <c r="I3546" t="s">
        <v>34</v>
      </c>
      <c r="J3546">
        <v>2</v>
      </c>
      <c r="K3546" t="s">
        <v>35</v>
      </c>
      <c r="L3546" t="s">
        <v>41</v>
      </c>
      <c r="M3546">
        <v>27030</v>
      </c>
      <c r="N3546">
        <v>2</v>
      </c>
      <c r="O3546">
        <v>14</v>
      </c>
      <c r="P3546">
        <v>0</v>
      </c>
      <c r="Q3546">
        <v>19</v>
      </c>
      <c r="R3546">
        <v>2</v>
      </c>
      <c r="S3546">
        <v>10</v>
      </c>
      <c r="T3546">
        <v>4</v>
      </c>
      <c r="U3546">
        <v>7</v>
      </c>
      <c r="V3546">
        <f>COUNTIF(tbl_General[EmployeeID],tbl_General[[#This Row],[EmployeeID]])</f>
        <v>1</v>
      </c>
    </row>
    <row r="3547" spans="1:22" x14ac:dyDescent="0.25">
      <c r="A3547">
        <v>37</v>
      </c>
      <c r="B3547" t="s">
        <v>21</v>
      </c>
      <c r="C3547" t="s">
        <v>22</v>
      </c>
      <c r="D3547" t="s">
        <v>30</v>
      </c>
      <c r="E3547">
        <v>19</v>
      </c>
      <c r="F3547">
        <v>2</v>
      </c>
      <c r="G3547" t="s">
        <v>46</v>
      </c>
      <c r="H3547">
        <v>3963</v>
      </c>
      <c r="I3547" t="s">
        <v>34</v>
      </c>
      <c r="J3547">
        <v>2</v>
      </c>
      <c r="K3547" t="s">
        <v>35</v>
      </c>
      <c r="L3547" t="s">
        <v>41</v>
      </c>
      <c r="M3547">
        <v>27030</v>
      </c>
      <c r="N3547">
        <v>2</v>
      </c>
      <c r="O3547">
        <v>14</v>
      </c>
      <c r="P3547">
        <v>0</v>
      </c>
      <c r="Q3547">
        <v>19</v>
      </c>
      <c r="R3547">
        <v>2</v>
      </c>
      <c r="S3547">
        <v>10</v>
      </c>
      <c r="T3547">
        <v>4</v>
      </c>
      <c r="U3547">
        <v>7</v>
      </c>
      <c r="V3547">
        <f>COUNTIF(tbl_General[EmployeeID],tbl_General[[#This Row],[EmployeeID]])</f>
        <v>1</v>
      </c>
    </row>
    <row r="3548" spans="1:22" x14ac:dyDescent="0.25">
      <c r="A3548">
        <v>54</v>
      </c>
      <c r="B3548" t="s">
        <v>21</v>
      </c>
      <c r="C3548" t="s">
        <v>22</v>
      </c>
      <c r="D3548" t="s">
        <v>23</v>
      </c>
      <c r="E3548">
        <v>24</v>
      </c>
      <c r="F3548">
        <v>3</v>
      </c>
      <c r="G3548" t="s">
        <v>45</v>
      </c>
      <c r="H3548">
        <v>927</v>
      </c>
      <c r="I3548" t="s">
        <v>34</v>
      </c>
      <c r="J3548">
        <v>1</v>
      </c>
      <c r="K3548" t="s">
        <v>40</v>
      </c>
      <c r="L3548" t="s">
        <v>27</v>
      </c>
      <c r="M3548">
        <v>26000</v>
      </c>
      <c r="N3548">
        <v>3</v>
      </c>
      <c r="O3548">
        <v>14</v>
      </c>
      <c r="P3548">
        <v>0</v>
      </c>
      <c r="Q3548">
        <v>36</v>
      </c>
      <c r="R3548">
        <v>5</v>
      </c>
      <c r="S3548">
        <v>10</v>
      </c>
      <c r="T3548">
        <v>4</v>
      </c>
      <c r="U3548">
        <v>7</v>
      </c>
      <c r="V3548">
        <f>COUNTIF(tbl_General[EmployeeID],tbl_General[[#This Row],[EmployeeID]])</f>
        <v>1</v>
      </c>
    </row>
    <row r="3549" spans="1:22" x14ac:dyDescent="0.25">
      <c r="A3549">
        <v>54</v>
      </c>
      <c r="B3549" t="s">
        <v>21</v>
      </c>
      <c r="C3549" t="s">
        <v>22</v>
      </c>
      <c r="D3549" t="s">
        <v>23</v>
      </c>
      <c r="E3549">
        <v>24</v>
      </c>
      <c r="F3549">
        <v>3</v>
      </c>
      <c r="G3549" t="s">
        <v>45</v>
      </c>
      <c r="H3549">
        <v>2397</v>
      </c>
      <c r="I3549" t="s">
        <v>34</v>
      </c>
      <c r="J3549">
        <v>1</v>
      </c>
      <c r="K3549" t="s">
        <v>40</v>
      </c>
      <c r="L3549" t="s">
        <v>27</v>
      </c>
      <c r="M3549">
        <v>26000</v>
      </c>
      <c r="N3549">
        <v>3</v>
      </c>
      <c r="O3549">
        <v>14</v>
      </c>
      <c r="P3549">
        <v>0</v>
      </c>
      <c r="Q3549">
        <v>36</v>
      </c>
      <c r="R3549">
        <v>5</v>
      </c>
      <c r="S3549">
        <v>10</v>
      </c>
      <c r="T3549">
        <v>4</v>
      </c>
      <c r="U3549">
        <v>7</v>
      </c>
      <c r="V3549">
        <f>COUNTIF(tbl_General[EmployeeID],tbl_General[[#This Row],[EmployeeID]])</f>
        <v>1</v>
      </c>
    </row>
    <row r="3550" spans="1:22" x14ac:dyDescent="0.25">
      <c r="A3550">
        <v>54</v>
      </c>
      <c r="B3550" t="s">
        <v>21</v>
      </c>
      <c r="C3550" t="s">
        <v>22</v>
      </c>
      <c r="D3550" t="s">
        <v>23</v>
      </c>
      <c r="E3550">
        <v>24</v>
      </c>
      <c r="F3550">
        <v>3</v>
      </c>
      <c r="G3550" t="s">
        <v>45</v>
      </c>
      <c r="H3550">
        <v>3867</v>
      </c>
      <c r="I3550" t="s">
        <v>34</v>
      </c>
      <c r="J3550">
        <v>1</v>
      </c>
      <c r="K3550" t="s">
        <v>40</v>
      </c>
      <c r="L3550" t="s">
        <v>27</v>
      </c>
      <c r="M3550">
        <v>26000</v>
      </c>
      <c r="N3550">
        <v>3</v>
      </c>
      <c r="O3550">
        <v>14</v>
      </c>
      <c r="P3550">
        <v>0</v>
      </c>
      <c r="Q3550">
        <v>36</v>
      </c>
      <c r="R3550">
        <v>5</v>
      </c>
      <c r="S3550">
        <v>10</v>
      </c>
      <c r="T3550">
        <v>4</v>
      </c>
      <c r="U3550">
        <v>7</v>
      </c>
      <c r="V3550">
        <f>COUNTIF(tbl_General[EmployeeID],tbl_General[[#This Row],[EmployeeID]])</f>
        <v>1</v>
      </c>
    </row>
    <row r="3551" spans="1:22" x14ac:dyDescent="0.25">
      <c r="A3551">
        <v>29</v>
      </c>
      <c r="B3551" t="s">
        <v>21</v>
      </c>
      <c r="C3551" t="s">
        <v>29</v>
      </c>
      <c r="D3551" t="s">
        <v>23</v>
      </c>
      <c r="E3551">
        <v>15</v>
      </c>
      <c r="F3551">
        <v>4</v>
      </c>
      <c r="G3551" t="s">
        <v>38</v>
      </c>
      <c r="H3551">
        <v>1440</v>
      </c>
      <c r="I3551" t="s">
        <v>25</v>
      </c>
      <c r="J3551">
        <v>1</v>
      </c>
      <c r="K3551" t="s">
        <v>35</v>
      </c>
      <c r="L3551" t="s">
        <v>27</v>
      </c>
      <c r="M3551">
        <v>49680</v>
      </c>
      <c r="N3551">
        <v>1</v>
      </c>
      <c r="O3551">
        <v>19</v>
      </c>
      <c r="P3551">
        <v>3</v>
      </c>
      <c r="Q3551">
        <v>11</v>
      </c>
      <c r="R3551">
        <v>4</v>
      </c>
      <c r="S3551">
        <v>11</v>
      </c>
      <c r="T3551">
        <v>4</v>
      </c>
      <c r="U3551">
        <v>1</v>
      </c>
      <c r="V3551">
        <f>COUNTIF(tbl_General[EmployeeID],tbl_General[[#This Row],[EmployeeID]])</f>
        <v>1</v>
      </c>
    </row>
    <row r="3552" spans="1:22" x14ac:dyDescent="0.25">
      <c r="A3552">
        <v>29</v>
      </c>
      <c r="B3552" t="s">
        <v>21</v>
      </c>
      <c r="C3552" t="s">
        <v>29</v>
      </c>
      <c r="D3552" t="s">
        <v>23</v>
      </c>
      <c r="E3552">
        <v>15</v>
      </c>
      <c r="F3552">
        <v>4</v>
      </c>
      <c r="G3552" t="s">
        <v>38</v>
      </c>
      <c r="H3552">
        <v>2910</v>
      </c>
      <c r="I3552" t="s">
        <v>25</v>
      </c>
      <c r="J3552">
        <v>1</v>
      </c>
      <c r="K3552" t="s">
        <v>35</v>
      </c>
      <c r="L3552" t="s">
        <v>27</v>
      </c>
      <c r="M3552">
        <v>49680</v>
      </c>
      <c r="N3552">
        <v>1</v>
      </c>
      <c r="O3552">
        <v>19</v>
      </c>
      <c r="P3552">
        <v>3</v>
      </c>
      <c r="Q3552">
        <v>11</v>
      </c>
      <c r="R3552">
        <v>4</v>
      </c>
      <c r="S3552">
        <v>11</v>
      </c>
      <c r="T3552">
        <v>4</v>
      </c>
      <c r="U3552">
        <v>1</v>
      </c>
      <c r="V3552">
        <f>COUNTIF(tbl_General[EmployeeID],tbl_General[[#This Row],[EmployeeID]])</f>
        <v>1</v>
      </c>
    </row>
    <row r="3553" spans="1:22" x14ac:dyDescent="0.25">
      <c r="A3553">
        <v>29</v>
      </c>
      <c r="B3553" t="s">
        <v>21</v>
      </c>
      <c r="C3553" t="s">
        <v>29</v>
      </c>
      <c r="D3553" t="s">
        <v>23</v>
      </c>
      <c r="E3553">
        <v>15</v>
      </c>
      <c r="F3553">
        <v>4</v>
      </c>
      <c r="G3553" t="s">
        <v>38</v>
      </c>
      <c r="H3553">
        <v>4380</v>
      </c>
      <c r="I3553" t="s">
        <v>25</v>
      </c>
      <c r="J3553">
        <v>1</v>
      </c>
      <c r="K3553" t="s">
        <v>35</v>
      </c>
      <c r="L3553" t="s">
        <v>27</v>
      </c>
      <c r="M3553">
        <v>49680</v>
      </c>
      <c r="N3553">
        <v>1</v>
      </c>
      <c r="O3553">
        <v>19</v>
      </c>
      <c r="P3553">
        <v>3</v>
      </c>
      <c r="Q3553">
        <v>11</v>
      </c>
      <c r="R3553">
        <v>4</v>
      </c>
      <c r="S3553">
        <v>11</v>
      </c>
      <c r="T3553">
        <v>4</v>
      </c>
      <c r="U3553">
        <v>1</v>
      </c>
      <c r="V3553">
        <f>COUNTIF(tbl_General[EmployeeID],tbl_General[[#This Row],[EmployeeID]])</f>
        <v>1</v>
      </c>
    </row>
    <row r="3554" spans="1:22" x14ac:dyDescent="0.25">
      <c r="A3554">
        <v>31</v>
      </c>
      <c r="B3554" t="s">
        <v>21</v>
      </c>
      <c r="C3554" t="s">
        <v>22</v>
      </c>
      <c r="D3554" t="s">
        <v>30</v>
      </c>
      <c r="E3554">
        <v>6</v>
      </c>
      <c r="F3554">
        <v>3</v>
      </c>
      <c r="G3554" t="s">
        <v>38</v>
      </c>
      <c r="H3554">
        <v>85</v>
      </c>
      <c r="I3554" t="s">
        <v>25</v>
      </c>
      <c r="J3554">
        <v>3</v>
      </c>
      <c r="K3554" t="s">
        <v>44</v>
      </c>
      <c r="L3554" t="s">
        <v>32</v>
      </c>
      <c r="M3554">
        <v>81030</v>
      </c>
      <c r="N3554">
        <v>1</v>
      </c>
      <c r="O3554">
        <v>15</v>
      </c>
      <c r="P3554">
        <v>1</v>
      </c>
      <c r="Q3554">
        <v>11</v>
      </c>
      <c r="R3554">
        <v>5</v>
      </c>
      <c r="S3554">
        <v>11</v>
      </c>
      <c r="T3554">
        <v>4</v>
      </c>
      <c r="U3554">
        <v>10</v>
      </c>
      <c r="V3554">
        <f>COUNTIF(tbl_General[EmployeeID],tbl_General[[#This Row],[EmployeeID]])</f>
        <v>1</v>
      </c>
    </row>
    <row r="3555" spans="1:22" x14ac:dyDescent="0.25">
      <c r="A3555">
        <v>31</v>
      </c>
      <c r="B3555" t="s">
        <v>21</v>
      </c>
      <c r="C3555" t="s">
        <v>22</v>
      </c>
      <c r="D3555" t="s">
        <v>30</v>
      </c>
      <c r="E3555">
        <v>6</v>
      </c>
      <c r="F3555">
        <v>3</v>
      </c>
      <c r="G3555" t="s">
        <v>38</v>
      </c>
      <c r="H3555">
        <v>1555</v>
      </c>
      <c r="I3555" t="s">
        <v>25</v>
      </c>
      <c r="J3555">
        <v>3</v>
      </c>
      <c r="K3555" t="s">
        <v>44</v>
      </c>
      <c r="L3555" t="s">
        <v>32</v>
      </c>
      <c r="M3555">
        <v>81030</v>
      </c>
      <c r="N3555">
        <v>1</v>
      </c>
      <c r="O3555">
        <v>15</v>
      </c>
      <c r="P3555">
        <v>1</v>
      </c>
      <c r="Q3555">
        <v>11</v>
      </c>
      <c r="R3555">
        <v>5</v>
      </c>
      <c r="S3555">
        <v>11</v>
      </c>
      <c r="T3555">
        <v>4</v>
      </c>
      <c r="U3555">
        <v>10</v>
      </c>
      <c r="V3555">
        <f>COUNTIF(tbl_General[EmployeeID],tbl_General[[#This Row],[EmployeeID]])</f>
        <v>1</v>
      </c>
    </row>
    <row r="3556" spans="1:22" x14ac:dyDescent="0.25">
      <c r="A3556">
        <v>31</v>
      </c>
      <c r="B3556" t="s">
        <v>21</v>
      </c>
      <c r="C3556" t="s">
        <v>22</v>
      </c>
      <c r="D3556" t="s">
        <v>30</v>
      </c>
      <c r="E3556">
        <v>6</v>
      </c>
      <c r="F3556">
        <v>3</v>
      </c>
      <c r="G3556" t="s">
        <v>38</v>
      </c>
      <c r="H3556">
        <v>3025</v>
      </c>
      <c r="I3556" t="s">
        <v>25</v>
      </c>
      <c r="J3556">
        <v>3</v>
      </c>
      <c r="K3556" t="s">
        <v>44</v>
      </c>
      <c r="L3556" t="s">
        <v>32</v>
      </c>
      <c r="M3556">
        <v>81030</v>
      </c>
      <c r="N3556">
        <v>1</v>
      </c>
      <c r="O3556">
        <v>15</v>
      </c>
      <c r="P3556">
        <v>1</v>
      </c>
      <c r="Q3556">
        <v>11</v>
      </c>
      <c r="R3556">
        <v>5</v>
      </c>
      <c r="S3556">
        <v>11</v>
      </c>
      <c r="T3556">
        <v>4</v>
      </c>
      <c r="U3556">
        <v>10</v>
      </c>
      <c r="V3556">
        <f>COUNTIF(tbl_General[EmployeeID],tbl_General[[#This Row],[EmployeeID]])</f>
        <v>1</v>
      </c>
    </row>
    <row r="3557" spans="1:22" x14ac:dyDescent="0.25">
      <c r="A3557">
        <v>30</v>
      </c>
      <c r="B3557" t="s">
        <v>21</v>
      </c>
      <c r="C3557" t="s">
        <v>22</v>
      </c>
      <c r="D3557" t="s">
        <v>30</v>
      </c>
      <c r="E3557">
        <v>21</v>
      </c>
      <c r="F3557">
        <v>1</v>
      </c>
      <c r="G3557" t="s">
        <v>38</v>
      </c>
      <c r="H3557">
        <v>1352</v>
      </c>
      <c r="I3557" t="s">
        <v>34</v>
      </c>
      <c r="J3557">
        <v>2</v>
      </c>
      <c r="K3557" t="s">
        <v>40</v>
      </c>
      <c r="L3557" t="s">
        <v>27</v>
      </c>
      <c r="M3557">
        <v>104350</v>
      </c>
      <c r="N3557">
        <v>0</v>
      </c>
      <c r="O3557">
        <v>11</v>
      </c>
      <c r="P3557">
        <v>0</v>
      </c>
      <c r="Q3557">
        <v>12</v>
      </c>
      <c r="R3557">
        <v>5</v>
      </c>
      <c r="S3557">
        <v>11</v>
      </c>
      <c r="T3557">
        <v>4</v>
      </c>
      <c r="U3557">
        <v>7</v>
      </c>
      <c r="V3557">
        <f>COUNTIF(tbl_General[EmployeeID],tbl_General[[#This Row],[EmployeeID]])</f>
        <v>1</v>
      </c>
    </row>
    <row r="3558" spans="1:22" x14ac:dyDescent="0.25">
      <c r="A3558">
        <v>30</v>
      </c>
      <c r="B3558" t="s">
        <v>21</v>
      </c>
      <c r="C3558" t="s">
        <v>22</v>
      </c>
      <c r="D3558" t="s">
        <v>30</v>
      </c>
      <c r="E3558">
        <v>21</v>
      </c>
      <c r="F3558">
        <v>1</v>
      </c>
      <c r="G3558" t="s">
        <v>38</v>
      </c>
      <c r="H3558">
        <v>2822</v>
      </c>
      <c r="I3558" t="s">
        <v>34</v>
      </c>
      <c r="J3558">
        <v>2</v>
      </c>
      <c r="K3558" t="s">
        <v>40</v>
      </c>
      <c r="L3558" t="s">
        <v>27</v>
      </c>
      <c r="M3558">
        <v>104350</v>
      </c>
      <c r="N3558">
        <v>0</v>
      </c>
      <c r="O3558">
        <v>11</v>
      </c>
      <c r="P3558">
        <v>0</v>
      </c>
      <c r="Q3558">
        <v>12</v>
      </c>
      <c r="R3558">
        <v>5</v>
      </c>
      <c r="S3558">
        <v>11</v>
      </c>
      <c r="T3558">
        <v>4</v>
      </c>
      <c r="U3558">
        <v>7</v>
      </c>
      <c r="V3558">
        <f>COUNTIF(tbl_General[EmployeeID],tbl_General[[#This Row],[EmployeeID]])</f>
        <v>1</v>
      </c>
    </row>
    <row r="3559" spans="1:22" x14ac:dyDescent="0.25">
      <c r="A3559">
        <v>30</v>
      </c>
      <c r="B3559" t="s">
        <v>21</v>
      </c>
      <c r="C3559" t="s">
        <v>22</v>
      </c>
      <c r="D3559" t="s">
        <v>30</v>
      </c>
      <c r="E3559">
        <v>21</v>
      </c>
      <c r="F3559">
        <v>1</v>
      </c>
      <c r="G3559" t="s">
        <v>38</v>
      </c>
      <c r="H3559">
        <v>4292</v>
      </c>
      <c r="I3559" t="s">
        <v>34</v>
      </c>
      <c r="J3559">
        <v>2</v>
      </c>
      <c r="K3559" t="s">
        <v>40</v>
      </c>
      <c r="L3559" t="s">
        <v>27</v>
      </c>
      <c r="M3559">
        <v>104350</v>
      </c>
      <c r="N3559">
        <v>0</v>
      </c>
      <c r="O3559">
        <v>11</v>
      </c>
      <c r="P3559">
        <v>0</v>
      </c>
      <c r="Q3559">
        <v>12</v>
      </c>
      <c r="R3559">
        <v>5</v>
      </c>
      <c r="S3559">
        <v>11</v>
      </c>
      <c r="T3559">
        <v>4</v>
      </c>
      <c r="U3559">
        <v>7</v>
      </c>
      <c r="V3559">
        <f>COUNTIF(tbl_General[EmployeeID],tbl_General[[#This Row],[EmployeeID]])</f>
        <v>1</v>
      </c>
    </row>
    <row r="3560" spans="1:22" x14ac:dyDescent="0.25">
      <c r="A3560">
        <v>31</v>
      </c>
      <c r="B3560" t="s">
        <v>21</v>
      </c>
      <c r="C3560" t="s">
        <v>36</v>
      </c>
      <c r="D3560" t="s">
        <v>30</v>
      </c>
      <c r="E3560">
        <v>14</v>
      </c>
      <c r="F3560">
        <v>2</v>
      </c>
      <c r="G3560" t="s">
        <v>24</v>
      </c>
      <c r="H3560">
        <v>1148</v>
      </c>
      <c r="I3560" t="s">
        <v>34</v>
      </c>
      <c r="J3560">
        <v>2</v>
      </c>
      <c r="K3560" t="s">
        <v>26</v>
      </c>
      <c r="L3560" t="s">
        <v>27</v>
      </c>
      <c r="M3560">
        <v>23020</v>
      </c>
      <c r="N3560">
        <v>4</v>
      </c>
      <c r="O3560">
        <v>14</v>
      </c>
      <c r="P3560">
        <v>0</v>
      </c>
      <c r="Q3560">
        <v>13</v>
      </c>
      <c r="R3560">
        <v>3</v>
      </c>
      <c r="S3560">
        <v>11</v>
      </c>
      <c r="T3560">
        <v>4</v>
      </c>
      <c r="U3560">
        <v>8</v>
      </c>
      <c r="V3560">
        <f>COUNTIF(tbl_General[EmployeeID],tbl_General[[#This Row],[EmployeeID]])</f>
        <v>1</v>
      </c>
    </row>
    <row r="3561" spans="1:22" x14ac:dyDescent="0.25">
      <c r="A3561">
        <v>31</v>
      </c>
      <c r="B3561" t="s">
        <v>21</v>
      </c>
      <c r="C3561" t="s">
        <v>36</v>
      </c>
      <c r="D3561" t="s">
        <v>30</v>
      </c>
      <c r="E3561">
        <v>14</v>
      </c>
      <c r="F3561">
        <v>2</v>
      </c>
      <c r="G3561" t="s">
        <v>24</v>
      </c>
      <c r="H3561">
        <v>2618</v>
      </c>
      <c r="I3561" t="s">
        <v>34</v>
      </c>
      <c r="J3561">
        <v>2</v>
      </c>
      <c r="K3561" t="s">
        <v>26</v>
      </c>
      <c r="L3561" t="s">
        <v>27</v>
      </c>
      <c r="M3561">
        <v>23020</v>
      </c>
      <c r="N3561">
        <v>4</v>
      </c>
      <c r="O3561">
        <v>14</v>
      </c>
      <c r="P3561">
        <v>0</v>
      </c>
      <c r="Q3561">
        <v>13</v>
      </c>
      <c r="R3561">
        <v>3</v>
      </c>
      <c r="S3561">
        <v>11</v>
      </c>
      <c r="T3561">
        <v>4</v>
      </c>
      <c r="U3561">
        <v>8</v>
      </c>
      <c r="V3561">
        <f>COUNTIF(tbl_General[EmployeeID],tbl_General[[#This Row],[EmployeeID]])</f>
        <v>1</v>
      </c>
    </row>
    <row r="3562" spans="1:22" x14ac:dyDescent="0.25">
      <c r="A3562">
        <v>31</v>
      </c>
      <c r="B3562" t="s">
        <v>21</v>
      </c>
      <c r="C3562" t="s">
        <v>36</v>
      </c>
      <c r="D3562" t="s">
        <v>30</v>
      </c>
      <c r="E3562">
        <v>14</v>
      </c>
      <c r="F3562">
        <v>2</v>
      </c>
      <c r="G3562" t="s">
        <v>24</v>
      </c>
      <c r="H3562">
        <v>4088</v>
      </c>
      <c r="I3562" t="s">
        <v>34</v>
      </c>
      <c r="J3562">
        <v>2</v>
      </c>
      <c r="K3562" t="s">
        <v>26</v>
      </c>
      <c r="L3562" t="s">
        <v>27</v>
      </c>
      <c r="M3562">
        <v>23020</v>
      </c>
      <c r="N3562">
        <v>4</v>
      </c>
      <c r="O3562">
        <v>14</v>
      </c>
      <c r="P3562">
        <v>0</v>
      </c>
      <c r="Q3562">
        <v>13</v>
      </c>
      <c r="R3562">
        <v>3</v>
      </c>
      <c r="S3562">
        <v>11</v>
      </c>
      <c r="T3562">
        <v>4</v>
      </c>
      <c r="U3562">
        <v>8</v>
      </c>
      <c r="V3562">
        <f>COUNTIF(tbl_General[EmployeeID],tbl_General[[#This Row],[EmployeeID]])</f>
        <v>1</v>
      </c>
    </row>
    <row r="3563" spans="1:22" x14ac:dyDescent="0.25">
      <c r="A3563">
        <v>46</v>
      </c>
      <c r="B3563" t="s">
        <v>21</v>
      </c>
      <c r="C3563" t="s">
        <v>22</v>
      </c>
      <c r="D3563" t="s">
        <v>30</v>
      </c>
      <c r="E3563">
        <v>6</v>
      </c>
      <c r="F3563">
        <v>4</v>
      </c>
      <c r="G3563" t="s">
        <v>38</v>
      </c>
      <c r="H3563">
        <v>553</v>
      </c>
      <c r="I3563" t="s">
        <v>34</v>
      </c>
      <c r="J3563">
        <v>3</v>
      </c>
      <c r="K3563" t="s">
        <v>35</v>
      </c>
      <c r="L3563" t="s">
        <v>27</v>
      </c>
      <c r="M3563">
        <v>21740</v>
      </c>
      <c r="N3563">
        <v>3</v>
      </c>
      <c r="O3563">
        <v>11</v>
      </c>
      <c r="P3563">
        <v>1</v>
      </c>
      <c r="Q3563">
        <v>23</v>
      </c>
      <c r="R3563">
        <v>3</v>
      </c>
      <c r="S3563">
        <v>12</v>
      </c>
      <c r="T3563">
        <v>4</v>
      </c>
      <c r="U3563">
        <v>9</v>
      </c>
      <c r="V3563">
        <f>COUNTIF(tbl_General[EmployeeID],tbl_General[[#This Row],[EmployeeID]])</f>
        <v>1</v>
      </c>
    </row>
    <row r="3564" spans="1:22" x14ac:dyDescent="0.25">
      <c r="A3564">
        <v>46</v>
      </c>
      <c r="B3564" t="s">
        <v>21</v>
      </c>
      <c r="C3564" t="s">
        <v>22</v>
      </c>
      <c r="D3564" t="s">
        <v>30</v>
      </c>
      <c r="E3564">
        <v>6</v>
      </c>
      <c r="F3564">
        <v>4</v>
      </c>
      <c r="G3564" t="s">
        <v>38</v>
      </c>
      <c r="H3564">
        <v>2023</v>
      </c>
      <c r="I3564" t="s">
        <v>34</v>
      </c>
      <c r="J3564">
        <v>3</v>
      </c>
      <c r="K3564" t="s">
        <v>35</v>
      </c>
      <c r="L3564" t="s">
        <v>27</v>
      </c>
      <c r="M3564">
        <v>21740</v>
      </c>
      <c r="N3564">
        <v>3</v>
      </c>
      <c r="O3564">
        <v>11</v>
      </c>
      <c r="P3564">
        <v>1</v>
      </c>
      <c r="Q3564">
        <v>23</v>
      </c>
      <c r="R3564">
        <v>3</v>
      </c>
      <c r="S3564">
        <v>12</v>
      </c>
      <c r="T3564">
        <v>4</v>
      </c>
      <c r="U3564">
        <v>9</v>
      </c>
      <c r="V3564">
        <f>COUNTIF(tbl_General[EmployeeID],tbl_General[[#This Row],[EmployeeID]])</f>
        <v>1</v>
      </c>
    </row>
    <row r="3565" spans="1:22" x14ac:dyDescent="0.25">
      <c r="A3565">
        <v>46</v>
      </c>
      <c r="B3565" t="s">
        <v>21</v>
      </c>
      <c r="C3565" t="s">
        <v>22</v>
      </c>
      <c r="D3565" t="s">
        <v>30</v>
      </c>
      <c r="E3565">
        <v>6</v>
      </c>
      <c r="F3565">
        <v>4</v>
      </c>
      <c r="G3565" t="s">
        <v>38</v>
      </c>
      <c r="H3565">
        <v>3493</v>
      </c>
      <c r="I3565" t="s">
        <v>34</v>
      </c>
      <c r="J3565">
        <v>3</v>
      </c>
      <c r="K3565" t="s">
        <v>35</v>
      </c>
      <c r="L3565" t="s">
        <v>27</v>
      </c>
      <c r="M3565">
        <v>21740</v>
      </c>
      <c r="N3565">
        <v>3</v>
      </c>
      <c r="O3565">
        <v>11</v>
      </c>
      <c r="P3565">
        <v>1</v>
      </c>
      <c r="Q3565">
        <v>23</v>
      </c>
      <c r="R3565">
        <v>3</v>
      </c>
      <c r="S3565">
        <v>12</v>
      </c>
      <c r="T3565">
        <v>4</v>
      </c>
      <c r="U3565">
        <v>9</v>
      </c>
      <c r="V3565">
        <f>COUNTIF(tbl_General[EmployeeID],tbl_General[[#This Row],[EmployeeID]])</f>
        <v>1</v>
      </c>
    </row>
    <row r="3566" spans="1:22" x14ac:dyDescent="0.25">
      <c r="A3566">
        <v>32</v>
      </c>
      <c r="B3566" t="s">
        <v>21</v>
      </c>
      <c r="C3566" t="s">
        <v>22</v>
      </c>
      <c r="D3566" t="s">
        <v>23</v>
      </c>
      <c r="E3566">
        <v>2</v>
      </c>
      <c r="F3566">
        <v>3</v>
      </c>
      <c r="G3566" t="s">
        <v>45</v>
      </c>
      <c r="H3566">
        <v>49</v>
      </c>
      <c r="I3566" t="s">
        <v>34</v>
      </c>
      <c r="J3566">
        <v>2</v>
      </c>
      <c r="K3566" t="s">
        <v>40</v>
      </c>
      <c r="L3566" t="s">
        <v>27</v>
      </c>
      <c r="M3566">
        <v>27060</v>
      </c>
      <c r="N3566">
        <v>1</v>
      </c>
      <c r="O3566">
        <v>21</v>
      </c>
      <c r="P3566">
        <v>1</v>
      </c>
      <c r="Q3566">
        <v>13</v>
      </c>
      <c r="R3566">
        <v>4</v>
      </c>
      <c r="S3566">
        <v>13</v>
      </c>
      <c r="T3566">
        <v>4</v>
      </c>
      <c r="U3566">
        <v>8</v>
      </c>
      <c r="V3566">
        <f>COUNTIF(tbl_General[EmployeeID],tbl_General[[#This Row],[EmployeeID]])</f>
        <v>1</v>
      </c>
    </row>
    <row r="3567" spans="1:22" x14ac:dyDescent="0.25">
      <c r="A3567">
        <v>32</v>
      </c>
      <c r="B3567" t="s">
        <v>21</v>
      </c>
      <c r="C3567" t="s">
        <v>22</v>
      </c>
      <c r="D3567" t="s">
        <v>23</v>
      </c>
      <c r="E3567">
        <v>2</v>
      </c>
      <c r="F3567">
        <v>3</v>
      </c>
      <c r="G3567" t="s">
        <v>45</v>
      </c>
      <c r="H3567">
        <v>1519</v>
      </c>
      <c r="I3567" t="s">
        <v>34</v>
      </c>
      <c r="J3567">
        <v>2</v>
      </c>
      <c r="K3567" t="s">
        <v>40</v>
      </c>
      <c r="L3567" t="s">
        <v>27</v>
      </c>
      <c r="M3567">
        <v>27060</v>
      </c>
      <c r="N3567">
        <v>1</v>
      </c>
      <c r="O3567">
        <v>21</v>
      </c>
      <c r="P3567">
        <v>1</v>
      </c>
      <c r="Q3567">
        <v>13</v>
      </c>
      <c r="R3567">
        <v>4</v>
      </c>
      <c r="S3567">
        <v>13</v>
      </c>
      <c r="T3567">
        <v>4</v>
      </c>
      <c r="U3567">
        <v>8</v>
      </c>
      <c r="V3567">
        <f>COUNTIF(tbl_General[EmployeeID],tbl_General[[#This Row],[EmployeeID]])</f>
        <v>1</v>
      </c>
    </row>
    <row r="3568" spans="1:22" x14ac:dyDescent="0.25">
      <c r="A3568">
        <v>32</v>
      </c>
      <c r="B3568" t="s">
        <v>21</v>
      </c>
      <c r="C3568" t="s">
        <v>22</v>
      </c>
      <c r="D3568" t="s">
        <v>23</v>
      </c>
      <c r="E3568">
        <v>2</v>
      </c>
      <c r="F3568">
        <v>3</v>
      </c>
      <c r="G3568" t="s">
        <v>45</v>
      </c>
      <c r="H3568">
        <v>2989</v>
      </c>
      <c r="I3568" t="s">
        <v>34</v>
      </c>
      <c r="J3568">
        <v>2</v>
      </c>
      <c r="K3568" t="s">
        <v>40</v>
      </c>
      <c r="L3568" t="s">
        <v>27</v>
      </c>
      <c r="M3568">
        <v>27060</v>
      </c>
      <c r="N3568">
        <v>1</v>
      </c>
      <c r="O3568">
        <v>21</v>
      </c>
      <c r="P3568">
        <v>1</v>
      </c>
      <c r="Q3568">
        <v>13</v>
      </c>
      <c r="R3568">
        <v>4</v>
      </c>
      <c r="S3568">
        <v>13</v>
      </c>
      <c r="T3568">
        <v>4</v>
      </c>
      <c r="U3568">
        <v>8</v>
      </c>
      <c r="V3568">
        <f>COUNTIF(tbl_General[EmployeeID],tbl_General[[#This Row],[EmployeeID]])</f>
        <v>1</v>
      </c>
    </row>
    <row r="3569" spans="1:22" x14ac:dyDescent="0.25">
      <c r="A3569">
        <v>34</v>
      </c>
      <c r="B3569" t="s">
        <v>21</v>
      </c>
      <c r="C3569" t="s">
        <v>29</v>
      </c>
      <c r="D3569" t="s">
        <v>30</v>
      </c>
      <c r="E3569">
        <v>6</v>
      </c>
      <c r="F3569">
        <v>2</v>
      </c>
      <c r="G3569" t="s">
        <v>24</v>
      </c>
      <c r="H3569">
        <v>590</v>
      </c>
      <c r="I3569" t="s">
        <v>34</v>
      </c>
      <c r="J3569">
        <v>1</v>
      </c>
      <c r="K3569" t="s">
        <v>39</v>
      </c>
      <c r="L3569" t="s">
        <v>32</v>
      </c>
      <c r="M3569">
        <v>43060</v>
      </c>
      <c r="N3569">
        <v>0</v>
      </c>
      <c r="O3569">
        <v>11</v>
      </c>
      <c r="P3569">
        <v>0</v>
      </c>
      <c r="Q3569">
        <v>14</v>
      </c>
      <c r="R3569">
        <v>2</v>
      </c>
      <c r="S3569">
        <v>13</v>
      </c>
      <c r="T3569">
        <v>4</v>
      </c>
      <c r="U3569">
        <v>9</v>
      </c>
      <c r="V3569">
        <f>COUNTIF(tbl_General[EmployeeID],tbl_General[[#This Row],[EmployeeID]])</f>
        <v>1</v>
      </c>
    </row>
    <row r="3570" spans="1:22" x14ac:dyDescent="0.25">
      <c r="A3570">
        <v>34</v>
      </c>
      <c r="B3570" t="s">
        <v>21</v>
      </c>
      <c r="C3570" t="s">
        <v>29</v>
      </c>
      <c r="D3570" t="s">
        <v>30</v>
      </c>
      <c r="E3570">
        <v>6</v>
      </c>
      <c r="F3570">
        <v>2</v>
      </c>
      <c r="G3570" t="s">
        <v>24</v>
      </c>
      <c r="H3570">
        <v>2060</v>
      </c>
      <c r="I3570" t="s">
        <v>34</v>
      </c>
      <c r="J3570">
        <v>1</v>
      </c>
      <c r="K3570" t="s">
        <v>39</v>
      </c>
      <c r="L3570" t="s">
        <v>32</v>
      </c>
      <c r="M3570">
        <v>43060</v>
      </c>
      <c r="N3570">
        <v>0</v>
      </c>
      <c r="O3570">
        <v>11</v>
      </c>
      <c r="P3570">
        <v>0</v>
      </c>
      <c r="Q3570">
        <v>14</v>
      </c>
      <c r="R3570">
        <v>2</v>
      </c>
      <c r="S3570">
        <v>13</v>
      </c>
      <c r="T3570">
        <v>4</v>
      </c>
      <c r="U3570">
        <v>9</v>
      </c>
      <c r="V3570">
        <f>COUNTIF(tbl_General[EmployeeID],tbl_General[[#This Row],[EmployeeID]])</f>
        <v>1</v>
      </c>
    </row>
    <row r="3571" spans="1:22" x14ac:dyDescent="0.25">
      <c r="A3571">
        <v>34</v>
      </c>
      <c r="B3571" t="s">
        <v>21</v>
      </c>
      <c r="C3571" t="s">
        <v>29</v>
      </c>
      <c r="D3571" t="s">
        <v>30</v>
      </c>
      <c r="E3571">
        <v>6</v>
      </c>
      <c r="F3571">
        <v>2</v>
      </c>
      <c r="G3571" t="s">
        <v>24</v>
      </c>
      <c r="H3571">
        <v>3530</v>
      </c>
      <c r="I3571" t="s">
        <v>34</v>
      </c>
      <c r="J3571">
        <v>1</v>
      </c>
      <c r="K3571" t="s">
        <v>39</v>
      </c>
      <c r="L3571" t="s">
        <v>32</v>
      </c>
      <c r="M3571">
        <v>43060</v>
      </c>
      <c r="N3571">
        <v>0</v>
      </c>
      <c r="O3571">
        <v>11</v>
      </c>
      <c r="P3571">
        <v>0</v>
      </c>
      <c r="Q3571">
        <v>14</v>
      </c>
      <c r="R3571">
        <v>2</v>
      </c>
      <c r="S3571">
        <v>13</v>
      </c>
      <c r="T3571">
        <v>4</v>
      </c>
      <c r="U3571">
        <v>9</v>
      </c>
      <c r="V3571">
        <f>COUNTIF(tbl_General[EmployeeID],tbl_General[[#This Row],[EmployeeID]])</f>
        <v>1</v>
      </c>
    </row>
    <row r="3572" spans="1:22" x14ac:dyDescent="0.25">
      <c r="A3572">
        <v>33</v>
      </c>
      <c r="B3572" t="s">
        <v>21</v>
      </c>
      <c r="C3572" t="s">
        <v>29</v>
      </c>
      <c r="D3572" t="s">
        <v>30</v>
      </c>
      <c r="E3572">
        <v>8</v>
      </c>
      <c r="F3572">
        <v>3</v>
      </c>
      <c r="G3572" t="s">
        <v>46</v>
      </c>
      <c r="H3572">
        <v>252</v>
      </c>
      <c r="I3572" t="s">
        <v>34</v>
      </c>
      <c r="J3572">
        <v>2</v>
      </c>
      <c r="K3572" t="s">
        <v>40</v>
      </c>
      <c r="L3572" t="s">
        <v>41</v>
      </c>
      <c r="M3572">
        <v>90690</v>
      </c>
      <c r="N3572">
        <v>3</v>
      </c>
      <c r="O3572">
        <v>25</v>
      </c>
      <c r="P3572">
        <v>1</v>
      </c>
      <c r="Q3572">
        <v>15</v>
      </c>
      <c r="R3572">
        <v>3</v>
      </c>
      <c r="S3572">
        <v>13</v>
      </c>
      <c r="T3572">
        <v>4</v>
      </c>
      <c r="U3572">
        <v>7</v>
      </c>
      <c r="V3572">
        <f>COUNTIF(tbl_General[EmployeeID],tbl_General[[#This Row],[EmployeeID]])</f>
        <v>1</v>
      </c>
    </row>
    <row r="3573" spans="1:22" x14ac:dyDescent="0.25">
      <c r="A3573">
        <v>33</v>
      </c>
      <c r="B3573" t="s">
        <v>21</v>
      </c>
      <c r="C3573" t="s">
        <v>29</v>
      </c>
      <c r="D3573" t="s">
        <v>30</v>
      </c>
      <c r="E3573">
        <v>8</v>
      </c>
      <c r="F3573">
        <v>3</v>
      </c>
      <c r="G3573" t="s">
        <v>46</v>
      </c>
      <c r="H3573">
        <v>1722</v>
      </c>
      <c r="I3573" t="s">
        <v>34</v>
      </c>
      <c r="J3573">
        <v>2</v>
      </c>
      <c r="K3573" t="s">
        <v>40</v>
      </c>
      <c r="L3573" t="s">
        <v>41</v>
      </c>
      <c r="M3573">
        <v>90690</v>
      </c>
      <c r="N3573">
        <v>3</v>
      </c>
      <c r="O3573">
        <v>25</v>
      </c>
      <c r="P3573">
        <v>1</v>
      </c>
      <c r="Q3573">
        <v>15</v>
      </c>
      <c r="R3573">
        <v>3</v>
      </c>
      <c r="S3573">
        <v>13</v>
      </c>
      <c r="T3573">
        <v>4</v>
      </c>
      <c r="U3573">
        <v>7</v>
      </c>
      <c r="V3573">
        <f>COUNTIF(tbl_General[EmployeeID],tbl_General[[#This Row],[EmployeeID]])</f>
        <v>1</v>
      </c>
    </row>
    <row r="3574" spans="1:22" x14ac:dyDescent="0.25">
      <c r="A3574">
        <v>33</v>
      </c>
      <c r="B3574" t="s">
        <v>21</v>
      </c>
      <c r="C3574" t="s">
        <v>29</v>
      </c>
      <c r="D3574" t="s">
        <v>30</v>
      </c>
      <c r="E3574">
        <v>8</v>
      </c>
      <c r="F3574">
        <v>3</v>
      </c>
      <c r="G3574" t="s">
        <v>46</v>
      </c>
      <c r="H3574">
        <v>3192</v>
      </c>
      <c r="I3574" t="s">
        <v>34</v>
      </c>
      <c r="J3574">
        <v>2</v>
      </c>
      <c r="K3574" t="s">
        <v>40</v>
      </c>
      <c r="L3574" t="s">
        <v>41</v>
      </c>
      <c r="M3574">
        <v>90690</v>
      </c>
      <c r="N3574">
        <v>3</v>
      </c>
      <c r="O3574">
        <v>25</v>
      </c>
      <c r="P3574">
        <v>1</v>
      </c>
      <c r="Q3574">
        <v>15</v>
      </c>
      <c r="R3574">
        <v>3</v>
      </c>
      <c r="S3574">
        <v>13</v>
      </c>
      <c r="T3574">
        <v>4</v>
      </c>
      <c r="U3574">
        <v>7</v>
      </c>
      <c r="V3574">
        <f>COUNTIF(tbl_General[EmployeeID],tbl_General[[#This Row],[EmployeeID]])</f>
        <v>1</v>
      </c>
    </row>
    <row r="3575" spans="1:22" x14ac:dyDescent="0.25">
      <c r="A3575">
        <v>35</v>
      </c>
      <c r="B3575" t="s">
        <v>21</v>
      </c>
      <c r="C3575" t="s">
        <v>36</v>
      </c>
      <c r="D3575" t="s">
        <v>30</v>
      </c>
      <c r="E3575">
        <v>1</v>
      </c>
      <c r="F3575">
        <v>1</v>
      </c>
      <c r="G3575" t="s">
        <v>24</v>
      </c>
      <c r="H3575">
        <v>631</v>
      </c>
      <c r="I3575" t="s">
        <v>34</v>
      </c>
      <c r="J3575">
        <v>2</v>
      </c>
      <c r="K3575" t="s">
        <v>35</v>
      </c>
      <c r="L3575" t="s">
        <v>27</v>
      </c>
      <c r="M3575">
        <v>136100</v>
      </c>
      <c r="N3575">
        <v>4</v>
      </c>
      <c r="O3575">
        <v>22</v>
      </c>
      <c r="P3575">
        <v>2</v>
      </c>
      <c r="Q3575">
        <v>16</v>
      </c>
      <c r="R3575">
        <v>4</v>
      </c>
      <c r="S3575">
        <v>13</v>
      </c>
      <c r="T3575">
        <v>4</v>
      </c>
      <c r="U3575">
        <v>12</v>
      </c>
      <c r="V3575">
        <f>COUNTIF(tbl_General[EmployeeID],tbl_General[[#This Row],[EmployeeID]])</f>
        <v>1</v>
      </c>
    </row>
    <row r="3576" spans="1:22" x14ac:dyDescent="0.25">
      <c r="A3576">
        <v>35</v>
      </c>
      <c r="B3576" t="s">
        <v>21</v>
      </c>
      <c r="C3576" t="s">
        <v>36</v>
      </c>
      <c r="D3576" t="s">
        <v>30</v>
      </c>
      <c r="E3576">
        <v>1</v>
      </c>
      <c r="F3576">
        <v>1</v>
      </c>
      <c r="G3576" t="s">
        <v>24</v>
      </c>
      <c r="H3576">
        <v>2101</v>
      </c>
      <c r="I3576" t="s">
        <v>34</v>
      </c>
      <c r="J3576">
        <v>2</v>
      </c>
      <c r="K3576" t="s">
        <v>35</v>
      </c>
      <c r="L3576" t="s">
        <v>27</v>
      </c>
      <c r="M3576">
        <v>136100</v>
      </c>
      <c r="N3576">
        <v>4</v>
      </c>
      <c r="O3576">
        <v>22</v>
      </c>
      <c r="P3576">
        <v>2</v>
      </c>
      <c r="Q3576">
        <v>16</v>
      </c>
      <c r="R3576">
        <v>4</v>
      </c>
      <c r="S3576">
        <v>13</v>
      </c>
      <c r="T3576">
        <v>4</v>
      </c>
      <c r="U3576">
        <v>12</v>
      </c>
      <c r="V3576">
        <f>COUNTIF(tbl_General[EmployeeID],tbl_General[[#This Row],[EmployeeID]])</f>
        <v>1</v>
      </c>
    </row>
    <row r="3577" spans="1:22" x14ac:dyDescent="0.25">
      <c r="A3577">
        <v>35</v>
      </c>
      <c r="B3577" t="s">
        <v>21</v>
      </c>
      <c r="C3577" t="s">
        <v>36</v>
      </c>
      <c r="D3577" t="s">
        <v>30</v>
      </c>
      <c r="E3577">
        <v>1</v>
      </c>
      <c r="F3577">
        <v>1</v>
      </c>
      <c r="G3577" t="s">
        <v>24</v>
      </c>
      <c r="H3577">
        <v>3571</v>
      </c>
      <c r="I3577" t="s">
        <v>34</v>
      </c>
      <c r="J3577">
        <v>2</v>
      </c>
      <c r="K3577" t="s">
        <v>35</v>
      </c>
      <c r="L3577" t="s">
        <v>27</v>
      </c>
      <c r="M3577">
        <v>136100</v>
      </c>
      <c r="N3577">
        <v>4</v>
      </c>
      <c r="O3577">
        <v>22</v>
      </c>
      <c r="P3577">
        <v>2</v>
      </c>
      <c r="Q3577">
        <v>16</v>
      </c>
      <c r="R3577">
        <v>4</v>
      </c>
      <c r="S3577">
        <v>13</v>
      </c>
      <c r="T3577">
        <v>4</v>
      </c>
      <c r="U3577">
        <v>12</v>
      </c>
      <c r="V3577">
        <f>COUNTIF(tbl_General[EmployeeID],tbl_General[[#This Row],[EmployeeID]])</f>
        <v>1</v>
      </c>
    </row>
    <row r="3578" spans="1:22" x14ac:dyDescent="0.25">
      <c r="A3578">
        <v>35</v>
      </c>
      <c r="B3578" t="s">
        <v>21</v>
      </c>
      <c r="C3578" t="s">
        <v>22</v>
      </c>
      <c r="D3578" t="s">
        <v>30</v>
      </c>
      <c r="E3578">
        <v>1</v>
      </c>
      <c r="F3578">
        <v>3</v>
      </c>
      <c r="G3578" t="s">
        <v>24</v>
      </c>
      <c r="H3578">
        <v>390</v>
      </c>
      <c r="I3578" t="s">
        <v>34</v>
      </c>
      <c r="J3578">
        <v>3</v>
      </c>
      <c r="K3578" t="s">
        <v>26</v>
      </c>
      <c r="L3578" t="s">
        <v>27</v>
      </c>
      <c r="M3578">
        <v>167920</v>
      </c>
      <c r="N3578">
        <v>3</v>
      </c>
      <c r="O3578">
        <v>12</v>
      </c>
      <c r="P3578">
        <v>1</v>
      </c>
      <c r="Q3578">
        <v>16</v>
      </c>
      <c r="R3578">
        <v>3</v>
      </c>
      <c r="S3578">
        <v>13</v>
      </c>
      <c r="T3578">
        <v>4</v>
      </c>
      <c r="U3578">
        <v>8</v>
      </c>
      <c r="V3578">
        <f>COUNTIF(tbl_General[EmployeeID],tbl_General[[#This Row],[EmployeeID]])</f>
        <v>1</v>
      </c>
    </row>
    <row r="3579" spans="1:22" x14ac:dyDescent="0.25">
      <c r="A3579">
        <v>35</v>
      </c>
      <c r="B3579" t="s">
        <v>21</v>
      </c>
      <c r="C3579" t="s">
        <v>22</v>
      </c>
      <c r="D3579" t="s">
        <v>30</v>
      </c>
      <c r="E3579">
        <v>1</v>
      </c>
      <c r="F3579">
        <v>3</v>
      </c>
      <c r="G3579" t="s">
        <v>24</v>
      </c>
      <c r="H3579">
        <v>1860</v>
      </c>
      <c r="I3579" t="s">
        <v>34</v>
      </c>
      <c r="J3579">
        <v>3</v>
      </c>
      <c r="K3579" t="s">
        <v>26</v>
      </c>
      <c r="L3579" t="s">
        <v>27</v>
      </c>
      <c r="M3579">
        <v>167920</v>
      </c>
      <c r="N3579">
        <v>3</v>
      </c>
      <c r="O3579">
        <v>12</v>
      </c>
      <c r="P3579">
        <v>1</v>
      </c>
      <c r="Q3579">
        <v>16</v>
      </c>
      <c r="R3579">
        <v>3</v>
      </c>
      <c r="S3579">
        <v>13</v>
      </c>
      <c r="T3579">
        <v>4</v>
      </c>
      <c r="U3579">
        <v>8</v>
      </c>
      <c r="V3579">
        <f>COUNTIF(tbl_General[EmployeeID],tbl_General[[#This Row],[EmployeeID]])</f>
        <v>1</v>
      </c>
    </row>
    <row r="3580" spans="1:22" x14ac:dyDescent="0.25">
      <c r="A3580">
        <v>35</v>
      </c>
      <c r="B3580" t="s">
        <v>21</v>
      </c>
      <c r="C3580" t="s">
        <v>22</v>
      </c>
      <c r="D3580" t="s">
        <v>30</v>
      </c>
      <c r="E3580">
        <v>1</v>
      </c>
      <c r="F3580">
        <v>3</v>
      </c>
      <c r="G3580" t="s">
        <v>24</v>
      </c>
      <c r="H3580">
        <v>3330</v>
      </c>
      <c r="I3580" t="s">
        <v>34</v>
      </c>
      <c r="J3580">
        <v>3</v>
      </c>
      <c r="K3580" t="s">
        <v>26</v>
      </c>
      <c r="L3580" t="s">
        <v>27</v>
      </c>
      <c r="M3580">
        <v>167920</v>
      </c>
      <c r="N3580">
        <v>3</v>
      </c>
      <c r="O3580">
        <v>12</v>
      </c>
      <c r="P3580">
        <v>1</v>
      </c>
      <c r="Q3580">
        <v>16</v>
      </c>
      <c r="R3580">
        <v>3</v>
      </c>
      <c r="S3580">
        <v>13</v>
      </c>
      <c r="T3580">
        <v>4</v>
      </c>
      <c r="U3580">
        <v>8</v>
      </c>
      <c r="V3580">
        <f>COUNTIF(tbl_General[EmployeeID],tbl_General[[#This Row],[EmployeeID]])</f>
        <v>1</v>
      </c>
    </row>
    <row r="3581" spans="1:22" x14ac:dyDescent="0.25">
      <c r="A3581">
        <v>34</v>
      </c>
      <c r="B3581" t="s">
        <v>21</v>
      </c>
      <c r="C3581" t="s">
        <v>22</v>
      </c>
      <c r="D3581" t="s">
        <v>30</v>
      </c>
      <c r="E3581">
        <v>10</v>
      </c>
      <c r="F3581">
        <v>4</v>
      </c>
      <c r="G3581" t="s">
        <v>33</v>
      </c>
      <c r="H3581">
        <v>726</v>
      </c>
      <c r="I3581" t="s">
        <v>25</v>
      </c>
      <c r="J3581">
        <v>2</v>
      </c>
      <c r="K3581" t="s">
        <v>40</v>
      </c>
      <c r="L3581" t="s">
        <v>32</v>
      </c>
      <c r="M3581">
        <v>74120</v>
      </c>
      <c r="N3581">
        <v>1</v>
      </c>
      <c r="O3581">
        <v>24</v>
      </c>
      <c r="P3581">
        <v>0</v>
      </c>
      <c r="Q3581">
        <v>14</v>
      </c>
      <c r="R3581">
        <v>4</v>
      </c>
      <c r="S3581">
        <v>14</v>
      </c>
      <c r="T3581">
        <v>4</v>
      </c>
      <c r="U3581">
        <v>11</v>
      </c>
      <c r="V3581">
        <f>COUNTIF(tbl_General[EmployeeID],tbl_General[[#This Row],[EmployeeID]])</f>
        <v>1</v>
      </c>
    </row>
    <row r="3582" spans="1:22" x14ac:dyDescent="0.25">
      <c r="A3582">
        <v>34</v>
      </c>
      <c r="B3582" t="s">
        <v>21</v>
      </c>
      <c r="C3582" t="s">
        <v>22</v>
      </c>
      <c r="D3582" t="s">
        <v>30</v>
      </c>
      <c r="E3582">
        <v>10</v>
      </c>
      <c r="F3582">
        <v>4</v>
      </c>
      <c r="G3582" t="s">
        <v>33</v>
      </c>
      <c r="H3582">
        <v>2196</v>
      </c>
      <c r="I3582" t="s">
        <v>25</v>
      </c>
      <c r="J3582">
        <v>2</v>
      </c>
      <c r="K3582" t="s">
        <v>40</v>
      </c>
      <c r="L3582" t="s">
        <v>32</v>
      </c>
      <c r="M3582">
        <v>74120</v>
      </c>
      <c r="N3582">
        <v>1</v>
      </c>
      <c r="O3582">
        <v>24</v>
      </c>
      <c r="P3582">
        <v>0</v>
      </c>
      <c r="Q3582">
        <v>14</v>
      </c>
      <c r="R3582">
        <v>4</v>
      </c>
      <c r="S3582">
        <v>14</v>
      </c>
      <c r="T3582">
        <v>4</v>
      </c>
      <c r="U3582">
        <v>11</v>
      </c>
      <c r="V3582">
        <f>COUNTIF(tbl_General[EmployeeID],tbl_General[[#This Row],[EmployeeID]])</f>
        <v>1</v>
      </c>
    </row>
    <row r="3583" spans="1:22" x14ac:dyDescent="0.25">
      <c r="A3583">
        <v>34</v>
      </c>
      <c r="B3583" t="s">
        <v>21</v>
      </c>
      <c r="C3583" t="s">
        <v>22</v>
      </c>
      <c r="D3583" t="s">
        <v>30</v>
      </c>
      <c r="E3583">
        <v>10</v>
      </c>
      <c r="F3583">
        <v>4</v>
      </c>
      <c r="G3583" t="s">
        <v>33</v>
      </c>
      <c r="H3583">
        <v>3666</v>
      </c>
      <c r="I3583" t="s">
        <v>25</v>
      </c>
      <c r="J3583">
        <v>2</v>
      </c>
      <c r="K3583" t="s">
        <v>40</v>
      </c>
      <c r="L3583" t="s">
        <v>32</v>
      </c>
      <c r="M3583">
        <v>74120</v>
      </c>
      <c r="N3583">
        <v>1</v>
      </c>
      <c r="O3583">
        <v>24</v>
      </c>
      <c r="P3583">
        <v>0</v>
      </c>
      <c r="Q3583">
        <v>14</v>
      </c>
      <c r="R3583">
        <v>4</v>
      </c>
      <c r="S3583">
        <v>14</v>
      </c>
      <c r="T3583">
        <v>4</v>
      </c>
      <c r="U3583">
        <v>11</v>
      </c>
      <c r="V3583">
        <f>COUNTIF(tbl_General[EmployeeID],tbl_General[[#This Row],[EmployeeID]])</f>
        <v>1</v>
      </c>
    </row>
    <row r="3584" spans="1:22" x14ac:dyDescent="0.25">
      <c r="A3584">
        <v>33</v>
      </c>
      <c r="B3584" t="s">
        <v>21</v>
      </c>
      <c r="C3584" t="s">
        <v>22</v>
      </c>
      <c r="D3584" t="s">
        <v>23</v>
      </c>
      <c r="E3584">
        <v>26</v>
      </c>
      <c r="F3584">
        <v>2</v>
      </c>
      <c r="G3584" t="s">
        <v>45</v>
      </c>
      <c r="H3584">
        <v>626</v>
      </c>
      <c r="I3584" t="s">
        <v>34</v>
      </c>
      <c r="J3584">
        <v>1</v>
      </c>
      <c r="K3584" t="s">
        <v>31</v>
      </c>
      <c r="L3584" t="s">
        <v>27</v>
      </c>
      <c r="M3584">
        <v>42300</v>
      </c>
      <c r="N3584">
        <v>0</v>
      </c>
      <c r="O3584">
        <v>12</v>
      </c>
      <c r="P3584">
        <v>0</v>
      </c>
      <c r="Q3584">
        <v>15</v>
      </c>
      <c r="R3584">
        <v>0</v>
      </c>
      <c r="S3584">
        <v>14</v>
      </c>
      <c r="T3584">
        <v>4</v>
      </c>
      <c r="U3584">
        <v>10</v>
      </c>
      <c r="V3584">
        <f>COUNTIF(tbl_General[EmployeeID],tbl_General[[#This Row],[EmployeeID]])</f>
        <v>1</v>
      </c>
    </row>
    <row r="3585" spans="1:22" x14ac:dyDescent="0.25">
      <c r="A3585">
        <v>33</v>
      </c>
      <c r="B3585" t="s">
        <v>21</v>
      </c>
      <c r="C3585" t="s">
        <v>22</v>
      </c>
      <c r="D3585" t="s">
        <v>23</v>
      </c>
      <c r="E3585">
        <v>26</v>
      </c>
      <c r="F3585">
        <v>2</v>
      </c>
      <c r="G3585" t="s">
        <v>45</v>
      </c>
      <c r="H3585">
        <v>2096</v>
      </c>
      <c r="I3585" t="s">
        <v>34</v>
      </c>
      <c r="J3585">
        <v>1</v>
      </c>
      <c r="K3585" t="s">
        <v>31</v>
      </c>
      <c r="L3585" t="s">
        <v>27</v>
      </c>
      <c r="M3585">
        <v>42300</v>
      </c>
      <c r="N3585">
        <v>0</v>
      </c>
      <c r="O3585">
        <v>12</v>
      </c>
      <c r="P3585">
        <v>0</v>
      </c>
      <c r="Q3585">
        <v>15</v>
      </c>
      <c r="R3585">
        <v>0</v>
      </c>
      <c r="S3585">
        <v>14</v>
      </c>
      <c r="T3585">
        <v>4</v>
      </c>
      <c r="U3585">
        <v>10</v>
      </c>
      <c r="V3585">
        <f>COUNTIF(tbl_General[EmployeeID],tbl_General[[#This Row],[EmployeeID]])</f>
        <v>1</v>
      </c>
    </row>
    <row r="3586" spans="1:22" x14ac:dyDescent="0.25">
      <c r="A3586">
        <v>33</v>
      </c>
      <c r="B3586" t="s">
        <v>21</v>
      </c>
      <c r="C3586" t="s">
        <v>22</v>
      </c>
      <c r="D3586" t="s">
        <v>23</v>
      </c>
      <c r="E3586">
        <v>26</v>
      </c>
      <c r="F3586">
        <v>2</v>
      </c>
      <c r="G3586" t="s">
        <v>45</v>
      </c>
      <c r="H3586">
        <v>3566</v>
      </c>
      <c r="I3586" t="s">
        <v>34</v>
      </c>
      <c r="J3586">
        <v>1</v>
      </c>
      <c r="K3586" t="s">
        <v>31</v>
      </c>
      <c r="L3586" t="s">
        <v>27</v>
      </c>
      <c r="M3586">
        <v>42300</v>
      </c>
      <c r="N3586">
        <v>0</v>
      </c>
      <c r="O3586">
        <v>12</v>
      </c>
      <c r="P3586">
        <v>0</v>
      </c>
      <c r="Q3586">
        <v>15</v>
      </c>
      <c r="R3586">
        <v>0</v>
      </c>
      <c r="S3586">
        <v>14</v>
      </c>
      <c r="T3586">
        <v>4</v>
      </c>
      <c r="U3586">
        <v>10</v>
      </c>
      <c r="V3586">
        <f>COUNTIF(tbl_General[EmployeeID],tbl_General[[#This Row],[EmployeeID]])</f>
        <v>1</v>
      </c>
    </row>
    <row r="3587" spans="1:22" x14ac:dyDescent="0.25">
      <c r="A3587">
        <v>53</v>
      </c>
      <c r="B3587" t="s">
        <v>21</v>
      </c>
      <c r="C3587" t="s">
        <v>22</v>
      </c>
      <c r="D3587" t="s">
        <v>23</v>
      </c>
      <c r="E3587">
        <v>2</v>
      </c>
      <c r="F3587">
        <v>1</v>
      </c>
      <c r="G3587" t="s">
        <v>24</v>
      </c>
      <c r="H3587">
        <v>1238</v>
      </c>
      <c r="I3587" t="s">
        <v>34</v>
      </c>
      <c r="J3587">
        <v>5</v>
      </c>
      <c r="K3587" t="s">
        <v>37</v>
      </c>
      <c r="L3587" t="s">
        <v>41</v>
      </c>
      <c r="M3587">
        <v>31620</v>
      </c>
      <c r="N3587">
        <v>4</v>
      </c>
      <c r="O3587">
        <v>15</v>
      </c>
      <c r="P3587">
        <v>0</v>
      </c>
      <c r="Q3587">
        <v>26</v>
      </c>
      <c r="R3587">
        <v>4</v>
      </c>
      <c r="S3587">
        <v>14</v>
      </c>
      <c r="T3587">
        <v>4</v>
      </c>
      <c r="U3587">
        <v>8</v>
      </c>
      <c r="V3587">
        <f>COUNTIF(tbl_General[EmployeeID],tbl_General[[#This Row],[EmployeeID]])</f>
        <v>1</v>
      </c>
    </row>
    <row r="3588" spans="1:22" x14ac:dyDescent="0.25">
      <c r="A3588">
        <v>53</v>
      </c>
      <c r="B3588" t="s">
        <v>21</v>
      </c>
      <c r="C3588" t="s">
        <v>22</v>
      </c>
      <c r="D3588" t="s">
        <v>23</v>
      </c>
      <c r="E3588">
        <v>2</v>
      </c>
      <c r="F3588">
        <v>1</v>
      </c>
      <c r="G3588" t="s">
        <v>24</v>
      </c>
      <c r="H3588">
        <v>2708</v>
      </c>
      <c r="I3588" t="s">
        <v>34</v>
      </c>
      <c r="J3588">
        <v>5</v>
      </c>
      <c r="K3588" t="s">
        <v>37</v>
      </c>
      <c r="L3588" t="s">
        <v>41</v>
      </c>
      <c r="M3588">
        <v>31620</v>
      </c>
      <c r="N3588">
        <v>4</v>
      </c>
      <c r="O3588">
        <v>15</v>
      </c>
      <c r="P3588">
        <v>0</v>
      </c>
      <c r="Q3588">
        <v>26</v>
      </c>
      <c r="R3588">
        <v>4</v>
      </c>
      <c r="S3588">
        <v>14</v>
      </c>
      <c r="T3588">
        <v>4</v>
      </c>
      <c r="U3588">
        <v>8</v>
      </c>
      <c r="V3588">
        <f>COUNTIF(tbl_General[EmployeeID],tbl_General[[#This Row],[EmployeeID]])</f>
        <v>1</v>
      </c>
    </row>
    <row r="3589" spans="1:22" x14ac:dyDescent="0.25">
      <c r="A3589">
        <v>53</v>
      </c>
      <c r="B3589" t="s">
        <v>21</v>
      </c>
      <c r="C3589" t="s">
        <v>22</v>
      </c>
      <c r="D3589" t="s">
        <v>23</v>
      </c>
      <c r="E3589">
        <v>2</v>
      </c>
      <c r="F3589">
        <v>1</v>
      </c>
      <c r="G3589" t="s">
        <v>24</v>
      </c>
      <c r="H3589">
        <v>4178</v>
      </c>
      <c r="I3589" t="s">
        <v>34</v>
      </c>
      <c r="J3589">
        <v>5</v>
      </c>
      <c r="K3589" t="s">
        <v>37</v>
      </c>
      <c r="L3589" t="s">
        <v>41</v>
      </c>
      <c r="M3589">
        <v>31620</v>
      </c>
      <c r="N3589">
        <v>4</v>
      </c>
      <c r="O3589">
        <v>15</v>
      </c>
      <c r="P3589">
        <v>0</v>
      </c>
      <c r="Q3589">
        <v>26</v>
      </c>
      <c r="R3589">
        <v>4</v>
      </c>
      <c r="S3589">
        <v>14</v>
      </c>
      <c r="T3589">
        <v>4</v>
      </c>
      <c r="U3589">
        <v>8</v>
      </c>
      <c r="V3589">
        <f>COUNTIF(tbl_General[EmployeeID],tbl_General[[#This Row],[EmployeeID]])</f>
        <v>1</v>
      </c>
    </row>
    <row r="3590" spans="1:22" x14ac:dyDescent="0.25">
      <c r="A3590">
        <v>45</v>
      </c>
      <c r="B3590" t="s">
        <v>21</v>
      </c>
      <c r="C3590" t="s">
        <v>36</v>
      </c>
      <c r="D3590" t="s">
        <v>30</v>
      </c>
      <c r="E3590">
        <v>1</v>
      </c>
      <c r="F3590">
        <v>3</v>
      </c>
      <c r="G3590" t="s">
        <v>38</v>
      </c>
      <c r="H3590">
        <v>548</v>
      </c>
      <c r="I3590" t="s">
        <v>25</v>
      </c>
      <c r="J3590">
        <v>2</v>
      </c>
      <c r="K3590" t="s">
        <v>37</v>
      </c>
      <c r="L3590" t="s">
        <v>27</v>
      </c>
      <c r="M3590">
        <v>125040</v>
      </c>
      <c r="N3590">
        <v>1</v>
      </c>
      <c r="O3590">
        <v>12</v>
      </c>
      <c r="P3590">
        <v>1</v>
      </c>
      <c r="Q3590">
        <v>15</v>
      </c>
      <c r="R3590">
        <v>2</v>
      </c>
      <c r="S3590">
        <v>15</v>
      </c>
      <c r="T3590">
        <v>4</v>
      </c>
      <c r="U3590">
        <v>12</v>
      </c>
      <c r="V3590">
        <f>COUNTIF(tbl_General[EmployeeID],tbl_General[[#This Row],[EmployeeID]])</f>
        <v>1</v>
      </c>
    </row>
    <row r="3591" spans="1:22" x14ac:dyDescent="0.25">
      <c r="A3591">
        <v>45</v>
      </c>
      <c r="B3591" t="s">
        <v>21</v>
      </c>
      <c r="C3591" t="s">
        <v>36</v>
      </c>
      <c r="D3591" t="s">
        <v>30</v>
      </c>
      <c r="E3591">
        <v>1</v>
      </c>
      <c r="F3591">
        <v>3</v>
      </c>
      <c r="G3591" t="s">
        <v>38</v>
      </c>
      <c r="H3591">
        <v>2018</v>
      </c>
      <c r="I3591" t="s">
        <v>25</v>
      </c>
      <c r="J3591">
        <v>2</v>
      </c>
      <c r="K3591" t="s">
        <v>37</v>
      </c>
      <c r="L3591" t="s">
        <v>27</v>
      </c>
      <c r="M3591">
        <v>125040</v>
      </c>
      <c r="N3591">
        <v>1</v>
      </c>
      <c r="O3591">
        <v>12</v>
      </c>
      <c r="P3591">
        <v>1</v>
      </c>
      <c r="Q3591">
        <v>15</v>
      </c>
      <c r="R3591">
        <v>2</v>
      </c>
      <c r="S3591">
        <v>15</v>
      </c>
      <c r="T3591">
        <v>4</v>
      </c>
      <c r="U3591">
        <v>12</v>
      </c>
      <c r="V3591">
        <f>COUNTIF(tbl_General[EmployeeID],tbl_General[[#This Row],[EmployeeID]])</f>
        <v>1</v>
      </c>
    </row>
    <row r="3592" spans="1:22" x14ac:dyDescent="0.25">
      <c r="A3592">
        <v>45</v>
      </c>
      <c r="B3592" t="s">
        <v>21</v>
      </c>
      <c r="C3592" t="s">
        <v>36</v>
      </c>
      <c r="D3592" t="s">
        <v>30</v>
      </c>
      <c r="E3592">
        <v>1</v>
      </c>
      <c r="F3592">
        <v>3</v>
      </c>
      <c r="G3592" t="s">
        <v>38</v>
      </c>
      <c r="H3592">
        <v>3488</v>
      </c>
      <c r="I3592" t="s">
        <v>25</v>
      </c>
      <c r="J3592">
        <v>2</v>
      </c>
      <c r="K3592" t="s">
        <v>37</v>
      </c>
      <c r="L3592" t="s">
        <v>27</v>
      </c>
      <c r="M3592">
        <v>125040</v>
      </c>
      <c r="N3592">
        <v>1</v>
      </c>
      <c r="O3592">
        <v>12</v>
      </c>
      <c r="P3592">
        <v>1</v>
      </c>
      <c r="Q3592">
        <v>15</v>
      </c>
      <c r="R3592">
        <v>2</v>
      </c>
      <c r="S3592">
        <v>15</v>
      </c>
      <c r="T3592">
        <v>4</v>
      </c>
      <c r="U3592">
        <v>12</v>
      </c>
      <c r="V3592">
        <f>COUNTIF(tbl_General[EmployeeID],tbl_General[[#This Row],[EmployeeID]])</f>
        <v>1</v>
      </c>
    </row>
    <row r="3593" spans="1:22" x14ac:dyDescent="0.25">
      <c r="A3593">
        <v>34</v>
      </c>
      <c r="B3593" t="s">
        <v>21</v>
      </c>
      <c r="C3593" t="s">
        <v>22</v>
      </c>
      <c r="D3593" t="s">
        <v>23</v>
      </c>
      <c r="E3593">
        <v>28</v>
      </c>
      <c r="F3593">
        <v>3</v>
      </c>
      <c r="G3593" t="s">
        <v>24</v>
      </c>
      <c r="H3593">
        <v>951</v>
      </c>
      <c r="I3593" t="s">
        <v>25</v>
      </c>
      <c r="J3593">
        <v>2</v>
      </c>
      <c r="K3593" t="s">
        <v>31</v>
      </c>
      <c r="L3593" t="s">
        <v>27</v>
      </c>
      <c r="M3593">
        <v>176500</v>
      </c>
      <c r="N3593">
        <v>1</v>
      </c>
      <c r="O3593">
        <v>19</v>
      </c>
      <c r="P3593">
        <v>1</v>
      </c>
      <c r="Q3593">
        <v>15</v>
      </c>
      <c r="R3593">
        <v>6</v>
      </c>
      <c r="S3593">
        <v>15</v>
      </c>
      <c r="T3593">
        <v>4</v>
      </c>
      <c r="U3593">
        <v>13</v>
      </c>
      <c r="V3593">
        <f>COUNTIF(tbl_General[EmployeeID],tbl_General[[#This Row],[EmployeeID]])</f>
        <v>1</v>
      </c>
    </row>
    <row r="3594" spans="1:22" x14ac:dyDescent="0.25">
      <c r="A3594">
        <v>34</v>
      </c>
      <c r="B3594" t="s">
        <v>21</v>
      </c>
      <c r="C3594" t="s">
        <v>22</v>
      </c>
      <c r="D3594" t="s">
        <v>23</v>
      </c>
      <c r="E3594">
        <v>28</v>
      </c>
      <c r="F3594">
        <v>3</v>
      </c>
      <c r="G3594" t="s">
        <v>24</v>
      </c>
      <c r="H3594">
        <v>2421</v>
      </c>
      <c r="I3594" t="s">
        <v>25</v>
      </c>
      <c r="J3594">
        <v>2</v>
      </c>
      <c r="K3594" t="s">
        <v>31</v>
      </c>
      <c r="L3594" t="s">
        <v>27</v>
      </c>
      <c r="M3594">
        <v>176500</v>
      </c>
      <c r="N3594">
        <v>1</v>
      </c>
      <c r="O3594">
        <v>19</v>
      </c>
      <c r="P3594">
        <v>1</v>
      </c>
      <c r="Q3594">
        <v>15</v>
      </c>
      <c r="R3594">
        <v>6</v>
      </c>
      <c r="S3594">
        <v>15</v>
      </c>
      <c r="T3594">
        <v>4</v>
      </c>
      <c r="U3594">
        <v>13</v>
      </c>
      <c r="V3594">
        <f>COUNTIF(tbl_General[EmployeeID],tbl_General[[#This Row],[EmployeeID]])</f>
        <v>1</v>
      </c>
    </row>
    <row r="3595" spans="1:22" x14ac:dyDescent="0.25">
      <c r="A3595">
        <v>34</v>
      </c>
      <c r="B3595" t="s">
        <v>21</v>
      </c>
      <c r="C3595" t="s">
        <v>22</v>
      </c>
      <c r="D3595" t="s">
        <v>23</v>
      </c>
      <c r="E3595">
        <v>28</v>
      </c>
      <c r="F3595">
        <v>3</v>
      </c>
      <c r="G3595" t="s">
        <v>24</v>
      </c>
      <c r="H3595">
        <v>3891</v>
      </c>
      <c r="I3595" t="s">
        <v>25</v>
      </c>
      <c r="J3595">
        <v>2</v>
      </c>
      <c r="K3595" t="s">
        <v>31</v>
      </c>
      <c r="L3595" t="s">
        <v>27</v>
      </c>
      <c r="M3595">
        <v>176500</v>
      </c>
      <c r="N3595">
        <v>1</v>
      </c>
      <c r="O3595">
        <v>19</v>
      </c>
      <c r="P3595">
        <v>1</v>
      </c>
      <c r="Q3595">
        <v>15</v>
      </c>
      <c r="R3595">
        <v>6</v>
      </c>
      <c r="S3595">
        <v>15</v>
      </c>
      <c r="T3595">
        <v>4</v>
      </c>
      <c r="U3595">
        <v>13</v>
      </c>
      <c r="V3595">
        <f>COUNTIF(tbl_General[EmployeeID],tbl_General[[#This Row],[EmployeeID]])</f>
        <v>1</v>
      </c>
    </row>
    <row r="3596" spans="1:22" x14ac:dyDescent="0.25">
      <c r="A3596">
        <v>38</v>
      </c>
      <c r="B3596" t="s">
        <v>21</v>
      </c>
      <c r="C3596" t="s">
        <v>29</v>
      </c>
      <c r="D3596" t="s">
        <v>23</v>
      </c>
      <c r="E3596">
        <v>2</v>
      </c>
      <c r="F3596">
        <v>4</v>
      </c>
      <c r="G3596" t="s">
        <v>24</v>
      </c>
      <c r="H3596">
        <v>321</v>
      </c>
      <c r="I3596" t="s">
        <v>25</v>
      </c>
      <c r="J3596">
        <v>2</v>
      </c>
      <c r="K3596" t="s">
        <v>31</v>
      </c>
      <c r="L3596" t="s">
        <v>32</v>
      </c>
      <c r="M3596">
        <v>23680</v>
      </c>
      <c r="N3596">
        <v>6</v>
      </c>
      <c r="O3596">
        <v>11</v>
      </c>
      <c r="P3596">
        <v>1</v>
      </c>
      <c r="Q3596">
        <v>17</v>
      </c>
      <c r="R3596">
        <v>3</v>
      </c>
      <c r="S3596">
        <v>15</v>
      </c>
      <c r="T3596">
        <v>4</v>
      </c>
      <c r="U3596">
        <v>12</v>
      </c>
      <c r="V3596">
        <f>COUNTIF(tbl_General[EmployeeID],tbl_General[[#This Row],[EmployeeID]])</f>
        <v>1</v>
      </c>
    </row>
    <row r="3597" spans="1:22" x14ac:dyDescent="0.25">
      <c r="A3597">
        <v>38</v>
      </c>
      <c r="B3597" t="s">
        <v>21</v>
      </c>
      <c r="C3597" t="s">
        <v>29</v>
      </c>
      <c r="D3597" t="s">
        <v>23</v>
      </c>
      <c r="E3597">
        <v>2</v>
      </c>
      <c r="F3597">
        <v>4</v>
      </c>
      <c r="G3597" t="s">
        <v>24</v>
      </c>
      <c r="H3597">
        <v>1791</v>
      </c>
      <c r="I3597" t="s">
        <v>25</v>
      </c>
      <c r="J3597">
        <v>2</v>
      </c>
      <c r="K3597" t="s">
        <v>31</v>
      </c>
      <c r="L3597" t="s">
        <v>32</v>
      </c>
      <c r="M3597">
        <v>23680</v>
      </c>
      <c r="N3597">
        <v>6</v>
      </c>
      <c r="O3597">
        <v>11</v>
      </c>
      <c r="P3597">
        <v>1</v>
      </c>
      <c r="Q3597">
        <v>17</v>
      </c>
      <c r="R3597">
        <v>3</v>
      </c>
      <c r="S3597">
        <v>15</v>
      </c>
      <c r="T3597">
        <v>4</v>
      </c>
      <c r="U3597">
        <v>12</v>
      </c>
      <c r="V3597">
        <f>COUNTIF(tbl_General[EmployeeID],tbl_General[[#This Row],[EmployeeID]])</f>
        <v>1</v>
      </c>
    </row>
    <row r="3598" spans="1:22" x14ac:dyDescent="0.25">
      <c r="A3598">
        <v>38</v>
      </c>
      <c r="B3598" t="s">
        <v>21</v>
      </c>
      <c r="C3598" t="s">
        <v>29</v>
      </c>
      <c r="D3598" t="s">
        <v>23</v>
      </c>
      <c r="E3598">
        <v>2</v>
      </c>
      <c r="F3598">
        <v>4</v>
      </c>
      <c r="G3598" t="s">
        <v>24</v>
      </c>
      <c r="H3598">
        <v>3261</v>
      </c>
      <c r="I3598" t="s">
        <v>25</v>
      </c>
      <c r="J3598">
        <v>2</v>
      </c>
      <c r="K3598" t="s">
        <v>31</v>
      </c>
      <c r="L3598" t="s">
        <v>32</v>
      </c>
      <c r="M3598">
        <v>23680</v>
      </c>
      <c r="N3598">
        <v>6</v>
      </c>
      <c r="O3598">
        <v>11</v>
      </c>
      <c r="P3598">
        <v>1</v>
      </c>
      <c r="Q3598">
        <v>17</v>
      </c>
      <c r="R3598">
        <v>3</v>
      </c>
      <c r="S3598">
        <v>15</v>
      </c>
      <c r="T3598">
        <v>4</v>
      </c>
      <c r="U3598">
        <v>12</v>
      </c>
      <c r="V3598">
        <f>COUNTIF(tbl_General[EmployeeID],tbl_General[[#This Row],[EmployeeID]])</f>
        <v>1</v>
      </c>
    </row>
    <row r="3599" spans="1:22" x14ac:dyDescent="0.25">
      <c r="A3599">
        <v>48</v>
      </c>
      <c r="B3599" t="s">
        <v>21</v>
      </c>
      <c r="C3599" t="s">
        <v>22</v>
      </c>
      <c r="D3599" t="s">
        <v>23</v>
      </c>
      <c r="E3599">
        <v>3</v>
      </c>
      <c r="F3599">
        <v>3</v>
      </c>
      <c r="G3599" t="s">
        <v>38</v>
      </c>
      <c r="H3599">
        <v>479</v>
      </c>
      <c r="I3599" t="s">
        <v>34</v>
      </c>
      <c r="J3599">
        <v>1</v>
      </c>
      <c r="K3599" t="s">
        <v>39</v>
      </c>
      <c r="L3599" t="s">
        <v>32</v>
      </c>
      <c r="M3599">
        <v>54150</v>
      </c>
      <c r="N3599">
        <v>7</v>
      </c>
      <c r="O3599">
        <v>11</v>
      </c>
      <c r="P3599">
        <v>1</v>
      </c>
      <c r="Q3599">
        <v>27</v>
      </c>
      <c r="R3599">
        <v>1</v>
      </c>
      <c r="S3599">
        <v>15</v>
      </c>
      <c r="T3599">
        <v>4</v>
      </c>
      <c r="U3599">
        <v>8</v>
      </c>
      <c r="V3599">
        <f>COUNTIF(tbl_General[EmployeeID],tbl_General[[#This Row],[EmployeeID]])</f>
        <v>1</v>
      </c>
    </row>
    <row r="3600" spans="1:22" x14ac:dyDescent="0.25">
      <c r="A3600">
        <v>48</v>
      </c>
      <c r="B3600" t="s">
        <v>21</v>
      </c>
      <c r="C3600" t="s">
        <v>22</v>
      </c>
      <c r="D3600" t="s">
        <v>23</v>
      </c>
      <c r="E3600">
        <v>3</v>
      </c>
      <c r="F3600">
        <v>3</v>
      </c>
      <c r="G3600" t="s">
        <v>38</v>
      </c>
      <c r="H3600">
        <v>1949</v>
      </c>
      <c r="I3600" t="s">
        <v>34</v>
      </c>
      <c r="J3600">
        <v>1</v>
      </c>
      <c r="K3600" t="s">
        <v>39</v>
      </c>
      <c r="L3600" t="s">
        <v>32</v>
      </c>
      <c r="M3600">
        <v>54150</v>
      </c>
      <c r="N3600">
        <v>7</v>
      </c>
      <c r="O3600">
        <v>11</v>
      </c>
      <c r="P3600">
        <v>1</v>
      </c>
      <c r="Q3600">
        <v>27</v>
      </c>
      <c r="R3600">
        <v>1</v>
      </c>
      <c r="S3600">
        <v>15</v>
      </c>
      <c r="T3600">
        <v>4</v>
      </c>
      <c r="U3600">
        <v>8</v>
      </c>
      <c r="V3600">
        <f>COUNTIF(tbl_General[EmployeeID],tbl_General[[#This Row],[EmployeeID]])</f>
        <v>1</v>
      </c>
    </row>
    <row r="3601" spans="1:22" x14ac:dyDescent="0.25">
      <c r="A3601">
        <v>48</v>
      </c>
      <c r="B3601" t="s">
        <v>21</v>
      </c>
      <c r="C3601" t="s">
        <v>22</v>
      </c>
      <c r="D3601" t="s">
        <v>23</v>
      </c>
      <c r="E3601">
        <v>3</v>
      </c>
      <c r="F3601">
        <v>3</v>
      </c>
      <c r="G3601" t="s">
        <v>38</v>
      </c>
      <c r="H3601">
        <v>3419</v>
      </c>
      <c r="I3601" t="s">
        <v>34</v>
      </c>
      <c r="J3601">
        <v>1</v>
      </c>
      <c r="K3601" t="s">
        <v>39</v>
      </c>
      <c r="L3601" t="s">
        <v>32</v>
      </c>
      <c r="M3601">
        <v>54150</v>
      </c>
      <c r="N3601">
        <v>7</v>
      </c>
      <c r="O3601">
        <v>11</v>
      </c>
      <c r="P3601">
        <v>1</v>
      </c>
      <c r="Q3601">
        <v>27</v>
      </c>
      <c r="R3601">
        <v>1</v>
      </c>
      <c r="S3601">
        <v>15</v>
      </c>
      <c r="T3601">
        <v>4</v>
      </c>
      <c r="U3601">
        <v>8</v>
      </c>
      <c r="V3601">
        <f>COUNTIF(tbl_General[EmployeeID],tbl_General[[#This Row],[EmployeeID]])</f>
        <v>1</v>
      </c>
    </row>
    <row r="3602" spans="1:22" x14ac:dyDescent="0.25">
      <c r="A3602">
        <v>36</v>
      </c>
      <c r="B3602" t="s">
        <v>21</v>
      </c>
      <c r="C3602" t="s">
        <v>22</v>
      </c>
      <c r="D3602" t="s">
        <v>30</v>
      </c>
      <c r="E3602">
        <v>26</v>
      </c>
      <c r="F3602">
        <v>4</v>
      </c>
      <c r="G3602" t="s">
        <v>38</v>
      </c>
      <c r="H3602">
        <v>407</v>
      </c>
      <c r="I3602" t="s">
        <v>34</v>
      </c>
      <c r="J3602">
        <v>1</v>
      </c>
      <c r="K3602" t="s">
        <v>40</v>
      </c>
      <c r="L3602" t="s">
        <v>27</v>
      </c>
      <c r="M3602">
        <v>84740</v>
      </c>
      <c r="N3602">
        <v>0</v>
      </c>
      <c r="O3602">
        <v>14</v>
      </c>
      <c r="P3602">
        <v>0</v>
      </c>
      <c r="Q3602">
        <v>17</v>
      </c>
      <c r="R3602">
        <v>3</v>
      </c>
      <c r="S3602">
        <v>16</v>
      </c>
      <c r="T3602">
        <v>4</v>
      </c>
      <c r="U3602">
        <v>11</v>
      </c>
      <c r="V3602">
        <f>COUNTIF(tbl_General[EmployeeID],tbl_General[[#This Row],[EmployeeID]])</f>
        <v>1</v>
      </c>
    </row>
    <row r="3603" spans="1:22" x14ac:dyDescent="0.25">
      <c r="A3603">
        <v>36</v>
      </c>
      <c r="B3603" t="s">
        <v>21</v>
      </c>
      <c r="C3603" t="s">
        <v>22</v>
      </c>
      <c r="D3603" t="s">
        <v>30</v>
      </c>
      <c r="E3603">
        <v>26</v>
      </c>
      <c r="F3603">
        <v>4</v>
      </c>
      <c r="G3603" t="s">
        <v>38</v>
      </c>
      <c r="H3603">
        <v>1877</v>
      </c>
      <c r="I3603" t="s">
        <v>34</v>
      </c>
      <c r="J3603">
        <v>1</v>
      </c>
      <c r="K3603" t="s">
        <v>40</v>
      </c>
      <c r="L3603" t="s">
        <v>27</v>
      </c>
      <c r="M3603">
        <v>84740</v>
      </c>
      <c r="N3603">
        <v>0</v>
      </c>
      <c r="O3603">
        <v>14</v>
      </c>
      <c r="P3603">
        <v>0</v>
      </c>
      <c r="Q3603">
        <v>17</v>
      </c>
      <c r="R3603">
        <v>3</v>
      </c>
      <c r="S3603">
        <v>16</v>
      </c>
      <c r="T3603">
        <v>4</v>
      </c>
      <c r="U3603">
        <v>11</v>
      </c>
      <c r="V3603">
        <f>COUNTIF(tbl_General[EmployeeID],tbl_General[[#This Row],[EmployeeID]])</f>
        <v>1</v>
      </c>
    </row>
    <row r="3604" spans="1:22" x14ac:dyDescent="0.25">
      <c r="A3604">
        <v>36</v>
      </c>
      <c r="B3604" t="s">
        <v>21</v>
      </c>
      <c r="C3604" t="s">
        <v>22</v>
      </c>
      <c r="D3604" t="s">
        <v>30</v>
      </c>
      <c r="E3604">
        <v>26</v>
      </c>
      <c r="F3604">
        <v>4</v>
      </c>
      <c r="G3604" t="s">
        <v>38</v>
      </c>
      <c r="H3604">
        <v>3347</v>
      </c>
      <c r="I3604" t="s">
        <v>34</v>
      </c>
      <c r="J3604">
        <v>1</v>
      </c>
      <c r="K3604" t="s">
        <v>40</v>
      </c>
      <c r="L3604" t="s">
        <v>27</v>
      </c>
      <c r="M3604">
        <v>84740</v>
      </c>
      <c r="N3604">
        <v>0</v>
      </c>
      <c r="O3604">
        <v>14</v>
      </c>
      <c r="P3604">
        <v>0</v>
      </c>
      <c r="Q3604">
        <v>17</v>
      </c>
      <c r="R3604">
        <v>3</v>
      </c>
      <c r="S3604">
        <v>16</v>
      </c>
      <c r="T3604">
        <v>4</v>
      </c>
      <c r="U3604">
        <v>11</v>
      </c>
      <c r="V3604">
        <f>COUNTIF(tbl_General[EmployeeID],tbl_General[[#This Row],[EmployeeID]])</f>
        <v>1</v>
      </c>
    </row>
    <row r="3605" spans="1:22" x14ac:dyDescent="0.25">
      <c r="A3605">
        <v>36</v>
      </c>
      <c r="B3605" t="s">
        <v>21</v>
      </c>
      <c r="C3605" t="s">
        <v>22</v>
      </c>
      <c r="D3605" t="s">
        <v>23</v>
      </c>
      <c r="E3605">
        <v>10</v>
      </c>
      <c r="F3605">
        <v>4</v>
      </c>
      <c r="G3605" t="s">
        <v>45</v>
      </c>
      <c r="H3605">
        <v>364</v>
      </c>
      <c r="I3605" t="s">
        <v>34</v>
      </c>
      <c r="J3605">
        <v>3</v>
      </c>
      <c r="K3605" t="s">
        <v>44</v>
      </c>
      <c r="L3605" t="s">
        <v>27</v>
      </c>
      <c r="M3605">
        <v>86860</v>
      </c>
      <c r="N3605">
        <v>1</v>
      </c>
      <c r="O3605">
        <v>13</v>
      </c>
      <c r="P3605">
        <v>0</v>
      </c>
      <c r="Q3605">
        <v>18</v>
      </c>
      <c r="R3605">
        <v>2</v>
      </c>
      <c r="S3605">
        <v>18</v>
      </c>
      <c r="T3605">
        <v>4</v>
      </c>
      <c r="U3605">
        <v>11</v>
      </c>
      <c r="V3605">
        <f>COUNTIF(tbl_General[EmployeeID],tbl_General[[#This Row],[EmployeeID]])</f>
        <v>1</v>
      </c>
    </row>
    <row r="3606" spans="1:22" x14ac:dyDescent="0.25">
      <c r="A3606">
        <v>36</v>
      </c>
      <c r="B3606" t="s">
        <v>21</v>
      </c>
      <c r="C3606" t="s">
        <v>22</v>
      </c>
      <c r="D3606" t="s">
        <v>23</v>
      </c>
      <c r="E3606">
        <v>10</v>
      </c>
      <c r="F3606">
        <v>4</v>
      </c>
      <c r="G3606" t="s">
        <v>45</v>
      </c>
      <c r="H3606">
        <v>1834</v>
      </c>
      <c r="I3606" t="s">
        <v>34</v>
      </c>
      <c r="J3606">
        <v>3</v>
      </c>
      <c r="K3606" t="s">
        <v>44</v>
      </c>
      <c r="L3606" t="s">
        <v>27</v>
      </c>
      <c r="M3606">
        <v>86860</v>
      </c>
      <c r="N3606">
        <v>1</v>
      </c>
      <c r="O3606">
        <v>13</v>
      </c>
      <c r="P3606">
        <v>0</v>
      </c>
      <c r="Q3606">
        <v>18</v>
      </c>
      <c r="R3606">
        <v>2</v>
      </c>
      <c r="S3606">
        <v>18</v>
      </c>
      <c r="T3606">
        <v>4</v>
      </c>
      <c r="U3606">
        <v>11</v>
      </c>
      <c r="V3606">
        <f>COUNTIF(tbl_General[EmployeeID],tbl_General[[#This Row],[EmployeeID]])</f>
        <v>1</v>
      </c>
    </row>
    <row r="3607" spans="1:22" x14ac:dyDescent="0.25">
      <c r="A3607">
        <v>36</v>
      </c>
      <c r="B3607" t="s">
        <v>21</v>
      </c>
      <c r="C3607" t="s">
        <v>22</v>
      </c>
      <c r="D3607" t="s">
        <v>23</v>
      </c>
      <c r="E3607">
        <v>10</v>
      </c>
      <c r="F3607">
        <v>4</v>
      </c>
      <c r="G3607" t="s">
        <v>45</v>
      </c>
      <c r="H3607">
        <v>3304</v>
      </c>
      <c r="I3607" t="s">
        <v>34</v>
      </c>
      <c r="J3607">
        <v>3</v>
      </c>
      <c r="K3607" t="s">
        <v>44</v>
      </c>
      <c r="L3607" t="s">
        <v>27</v>
      </c>
      <c r="M3607">
        <v>86860</v>
      </c>
      <c r="N3607">
        <v>1</v>
      </c>
      <c r="O3607">
        <v>13</v>
      </c>
      <c r="P3607">
        <v>0</v>
      </c>
      <c r="Q3607">
        <v>18</v>
      </c>
      <c r="R3607">
        <v>2</v>
      </c>
      <c r="S3607">
        <v>18</v>
      </c>
      <c r="T3607">
        <v>4</v>
      </c>
      <c r="U3607">
        <v>11</v>
      </c>
      <c r="V3607">
        <f>COUNTIF(tbl_General[EmployeeID],tbl_General[[#This Row],[EmployeeID]])</f>
        <v>1</v>
      </c>
    </row>
    <row r="3608" spans="1:22" x14ac:dyDescent="0.25">
      <c r="A3608">
        <v>40</v>
      </c>
      <c r="B3608" t="s">
        <v>21</v>
      </c>
      <c r="C3608" t="s">
        <v>22</v>
      </c>
      <c r="D3608" t="s">
        <v>30</v>
      </c>
      <c r="E3608">
        <v>1</v>
      </c>
      <c r="F3608">
        <v>1</v>
      </c>
      <c r="G3608" t="s">
        <v>24</v>
      </c>
      <c r="H3608">
        <v>557</v>
      </c>
      <c r="I3608" t="s">
        <v>34</v>
      </c>
      <c r="J3608">
        <v>1</v>
      </c>
      <c r="K3608" t="s">
        <v>26</v>
      </c>
      <c r="L3608" t="s">
        <v>32</v>
      </c>
      <c r="M3608">
        <v>22130</v>
      </c>
      <c r="N3608">
        <v>1</v>
      </c>
      <c r="O3608">
        <v>17</v>
      </c>
      <c r="P3608">
        <v>0</v>
      </c>
      <c r="Q3608">
        <v>21</v>
      </c>
      <c r="R3608">
        <v>4</v>
      </c>
      <c r="S3608">
        <v>20</v>
      </c>
      <c r="T3608">
        <v>4</v>
      </c>
      <c r="U3608">
        <v>9</v>
      </c>
      <c r="V3608">
        <f>COUNTIF(tbl_General[EmployeeID],tbl_General[[#This Row],[EmployeeID]])</f>
        <v>1</v>
      </c>
    </row>
    <row r="3609" spans="1:22" x14ac:dyDescent="0.25">
      <c r="A3609">
        <v>40</v>
      </c>
      <c r="B3609" t="s">
        <v>21</v>
      </c>
      <c r="C3609" t="s">
        <v>22</v>
      </c>
      <c r="D3609" t="s">
        <v>30</v>
      </c>
      <c r="E3609">
        <v>1</v>
      </c>
      <c r="F3609">
        <v>1</v>
      </c>
      <c r="G3609" t="s">
        <v>24</v>
      </c>
      <c r="H3609">
        <v>2027</v>
      </c>
      <c r="I3609" t="s">
        <v>34</v>
      </c>
      <c r="J3609">
        <v>1</v>
      </c>
      <c r="K3609" t="s">
        <v>26</v>
      </c>
      <c r="L3609" t="s">
        <v>32</v>
      </c>
      <c r="M3609">
        <v>22130</v>
      </c>
      <c r="N3609">
        <v>1</v>
      </c>
      <c r="O3609">
        <v>17</v>
      </c>
      <c r="P3609">
        <v>0</v>
      </c>
      <c r="Q3609">
        <v>21</v>
      </c>
      <c r="R3609">
        <v>4</v>
      </c>
      <c r="S3609">
        <v>20</v>
      </c>
      <c r="T3609">
        <v>4</v>
      </c>
      <c r="U3609">
        <v>9</v>
      </c>
      <c r="V3609">
        <f>COUNTIF(tbl_General[EmployeeID],tbl_General[[#This Row],[EmployeeID]])</f>
        <v>1</v>
      </c>
    </row>
    <row r="3610" spans="1:22" x14ac:dyDescent="0.25">
      <c r="A3610">
        <v>40</v>
      </c>
      <c r="B3610" t="s">
        <v>21</v>
      </c>
      <c r="C3610" t="s">
        <v>22</v>
      </c>
      <c r="D3610" t="s">
        <v>30</v>
      </c>
      <c r="E3610">
        <v>1</v>
      </c>
      <c r="F3610">
        <v>1</v>
      </c>
      <c r="G3610" t="s">
        <v>24</v>
      </c>
      <c r="H3610">
        <v>3497</v>
      </c>
      <c r="I3610" t="s">
        <v>34</v>
      </c>
      <c r="J3610">
        <v>1</v>
      </c>
      <c r="K3610" t="s">
        <v>26</v>
      </c>
      <c r="L3610" t="s">
        <v>32</v>
      </c>
      <c r="M3610">
        <v>22130</v>
      </c>
      <c r="N3610">
        <v>1</v>
      </c>
      <c r="O3610">
        <v>17</v>
      </c>
      <c r="P3610">
        <v>0</v>
      </c>
      <c r="Q3610">
        <v>21</v>
      </c>
      <c r="R3610">
        <v>4</v>
      </c>
      <c r="S3610">
        <v>20</v>
      </c>
      <c r="T3610">
        <v>4</v>
      </c>
      <c r="U3610">
        <v>9</v>
      </c>
      <c r="V3610">
        <f>COUNTIF(tbl_General[EmployeeID],tbl_General[[#This Row],[EmployeeID]])</f>
        <v>1</v>
      </c>
    </row>
    <row r="3611" spans="1:22" x14ac:dyDescent="0.25">
      <c r="A3611">
        <v>45</v>
      </c>
      <c r="B3611" t="s">
        <v>21</v>
      </c>
      <c r="C3611" t="s">
        <v>22</v>
      </c>
      <c r="D3611" t="s">
        <v>30</v>
      </c>
      <c r="E3611">
        <v>17</v>
      </c>
      <c r="F3611">
        <v>2</v>
      </c>
      <c r="G3611" t="s">
        <v>38</v>
      </c>
      <c r="H3611">
        <v>11</v>
      </c>
      <c r="I3611" t="s">
        <v>34</v>
      </c>
      <c r="J3611">
        <v>2</v>
      </c>
      <c r="K3611" t="s">
        <v>40</v>
      </c>
      <c r="L3611" t="s">
        <v>27</v>
      </c>
      <c r="M3611">
        <v>79910</v>
      </c>
      <c r="N3611">
        <v>0</v>
      </c>
      <c r="O3611">
        <v>13</v>
      </c>
      <c r="P3611">
        <v>2</v>
      </c>
      <c r="Q3611">
        <v>21</v>
      </c>
      <c r="R3611">
        <v>2</v>
      </c>
      <c r="S3611">
        <v>20</v>
      </c>
      <c r="T3611">
        <v>4</v>
      </c>
      <c r="U3611">
        <v>10</v>
      </c>
      <c r="V3611">
        <f>COUNTIF(tbl_General[EmployeeID],tbl_General[[#This Row],[EmployeeID]])</f>
        <v>1</v>
      </c>
    </row>
    <row r="3612" spans="1:22" x14ac:dyDescent="0.25">
      <c r="A3612">
        <v>45</v>
      </c>
      <c r="B3612" t="s">
        <v>21</v>
      </c>
      <c r="C3612" t="s">
        <v>22</v>
      </c>
      <c r="D3612" t="s">
        <v>30</v>
      </c>
      <c r="E3612">
        <v>17</v>
      </c>
      <c r="F3612">
        <v>2</v>
      </c>
      <c r="G3612" t="s">
        <v>38</v>
      </c>
      <c r="H3612">
        <v>1481</v>
      </c>
      <c r="I3612" t="s">
        <v>34</v>
      </c>
      <c r="J3612">
        <v>2</v>
      </c>
      <c r="K3612" t="s">
        <v>40</v>
      </c>
      <c r="L3612" t="s">
        <v>27</v>
      </c>
      <c r="M3612">
        <v>79910</v>
      </c>
      <c r="N3612">
        <v>0</v>
      </c>
      <c r="O3612">
        <v>13</v>
      </c>
      <c r="P3612">
        <v>2</v>
      </c>
      <c r="Q3612">
        <v>21</v>
      </c>
      <c r="R3612">
        <v>2</v>
      </c>
      <c r="S3612">
        <v>20</v>
      </c>
      <c r="T3612">
        <v>4</v>
      </c>
      <c r="U3612">
        <v>10</v>
      </c>
      <c r="V3612">
        <f>COUNTIF(tbl_General[EmployeeID],tbl_General[[#This Row],[EmployeeID]])</f>
        <v>1</v>
      </c>
    </row>
    <row r="3613" spans="1:22" x14ac:dyDescent="0.25">
      <c r="A3613">
        <v>45</v>
      </c>
      <c r="B3613" t="s">
        <v>21</v>
      </c>
      <c r="C3613" t="s">
        <v>22</v>
      </c>
      <c r="D3613" t="s">
        <v>30</v>
      </c>
      <c r="E3613">
        <v>17</v>
      </c>
      <c r="F3613">
        <v>2</v>
      </c>
      <c r="G3613" t="s">
        <v>38</v>
      </c>
      <c r="H3613">
        <v>2951</v>
      </c>
      <c r="I3613" t="s">
        <v>34</v>
      </c>
      <c r="J3613">
        <v>2</v>
      </c>
      <c r="K3613" t="s">
        <v>40</v>
      </c>
      <c r="L3613" t="s">
        <v>27</v>
      </c>
      <c r="M3613">
        <v>79910</v>
      </c>
      <c r="N3613">
        <v>0</v>
      </c>
      <c r="O3613">
        <v>13</v>
      </c>
      <c r="P3613">
        <v>2</v>
      </c>
      <c r="Q3613">
        <v>21</v>
      </c>
      <c r="R3613">
        <v>2</v>
      </c>
      <c r="S3613">
        <v>20</v>
      </c>
      <c r="T3613">
        <v>4</v>
      </c>
      <c r="U3613">
        <v>10</v>
      </c>
      <c r="V3613">
        <f>COUNTIF(tbl_General[EmployeeID],tbl_General[[#This Row],[EmployeeID]])</f>
        <v>1</v>
      </c>
    </row>
    <row r="3614" spans="1:22" x14ac:dyDescent="0.25">
      <c r="A3614">
        <v>42</v>
      </c>
      <c r="B3614" t="s">
        <v>21</v>
      </c>
      <c r="C3614" t="s">
        <v>29</v>
      </c>
      <c r="D3614" t="s">
        <v>23</v>
      </c>
      <c r="E3614">
        <v>2</v>
      </c>
      <c r="F3614">
        <v>2</v>
      </c>
      <c r="G3614" t="s">
        <v>45</v>
      </c>
      <c r="H3614">
        <v>38</v>
      </c>
      <c r="I3614" t="s">
        <v>34</v>
      </c>
      <c r="J3614">
        <v>3</v>
      </c>
      <c r="K3614" t="s">
        <v>39</v>
      </c>
      <c r="L3614" t="s">
        <v>27</v>
      </c>
      <c r="M3614">
        <v>29560</v>
      </c>
      <c r="N3614">
        <v>5</v>
      </c>
      <c r="O3614">
        <v>13</v>
      </c>
      <c r="P3614">
        <v>0</v>
      </c>
      <c r="Q3614">
        <v>23</v>
      </c>
      <c r="R3614">
        <v>2</v>
      </c>
      <c r="S3614">
        <v>20</v>
      </c>
      <c r="T3614">
        <v>4</v>
      </c>
      <c r="U3614">
        <v>8</v>
      </c>
      <c r="V3614">
        <f>COUNTIF(tbl_General[EmployeeID],tbl_General[[#This Row],[EmployeeID]])</f>
        <v>1</v>
      </c>
    </row>
    <row r="3615" spans="1:22" x14ac:dyDescent="0.25">
      <c r="A3615">
        <v>42</v>
      </c>
      <c r="B3615" t="s">
        <v>21</v>
      </c>
      <c r="C3615" t="s">
        <v>29</v>
      </c>
      <c r="D3615" t="s">
        <v>23</v>
      </c>
      <c r="E3615">
        <v>2</v>
      </c>
      <c r="F3615">
        <v>2</v>
      </c>
      <c r="G3615" t="s">
        <v>45</v>
      </c>
      <c r="H3615">
        <v>1508</v>
      </c>
      <c r="I3615" t="s">
        <v>34</v>
      </c>
      <c r="J3615">
        <v>3</v>
      </c>
      <c r="K3615" t="s">
        <v>39</v>
      </c>
      <c r="L3615" t="s">
        <v>27</v>
      </c>
      <c r="M3615">
        <v>29560</v>
      </c>
      <c r="N3615">
        <v>5</v>
      </c>
      <c r="O3615">
        <v>13</v>
      </c>
      <c r="P3615">
        <v>0</v>
      </c>
      <c r="Q3615">
        <v>23</v>
      </c>
      <c r="R3615">
        <v>2</v>
      </c>
      <c r="S3615">
        <v>20</v>
      </c>
      <c r="T3615">
        <v>4</v>
      </c>
      <c r="U3615">
        <v>8</v>
      </c>
      <c r="V3615">
        <f>COUNTIF(tbl_General[EmployeeID],tbl_General[[#This Row],[EmployeeID]])</f>
        <v>1</v>
      </c>
    </row>
    <row r="3616" spans="1:22" x14ac:dyDescent="0.25">
      <c r="A3616">
        <v>42</v>
      </c>
      <c r="B3616" t="s">
        <v>21</v>
      </c>
      <c r="C3616" t="s">
        <v>29</v>
      </c>
      <c r="D3616" t="s">
        <v>23</v>
      </c>
      <c r="E3616">
        <v>2</v>
      </c>
      <c r="F3616">
        <v>2</v>
      </c>
      <c r="G3616" t="s">
        <v>45</v>
      </c>
      <c r="H3616">
        <v>2978</v>
      </c>
      <c r="I3616" t="s">
        <v>34</v>
      </c>
      <c r="J3616">
        <v>3</v>
      </c>
      <c r="K3616" t="s">
        <v>39</v>
      </c>
      <c r="L3616" t="s">
        <v>27</v>
      </c>
      <c r="M3616">
        <v>29560</v>
      </c>
      <c r="N3616">
        <v>5</v>
      </c>
      <c r="O3616">
        <v>13</v>
      </c>
      <c r="P3616">
        <v>0</v>
      </c>
      <c r="Q3616">
        <v>23</v>
      </c>
      <c r="R3616">
        <v>2</v>
      </c>
      <c r="S3616">
        <v>20</v>
      </c>
      <c r="T3616">
        <v>4</v>
      </c>
      <c r="U3616">
        <v>8</v>
      </c>
      <c r="V3616">
        <f>COUNTIF(tbl_General[EmployeeID],tbl_General[[#This Row],[EmployeeID]])</f>
        <v>1</v>
      </c>
    </row>
    <row r="3617" spans="1:22" x14ac:dyDescent="0.25">
      <c r="A3617">
        <v>51</v>
      </c>
      <c r="B3617" t="s">
        <v>21</v>
      </c>
      <c r="C3617" t="s">
        <v>22</v>
      </c>
      <c r="D3617" t="s">
        <v>23</v>
      </c>
      <c r="E3617">
        <v>16</v>
      </c>
      <c r="F3617">
        <v>3</v>
      </c>
      <c r="G3617" t="s">
        <v>38</v>
      </c>
      <c r="H3617">
        <v>359</v>
      </c>
      <c r="I3617" t="s">
        <v>34</v>
      </c>
      <c r="J3617">
        <v>3</v>
      </c>
      <c r="K3617" t="s">
        <v>31</v>
      </c>
      <c r="L3617" t="s">
        <v>27</v>
      </c>
      <c r="M3617">
        <v>94390</v>
      </c>
      <c r="N3617">
        <v>2</v>
      </c>
      <c r="O3617">
        <v>15</v>
      </c>
      <c r="P3617">
        <v>3</v>
      </c>
      <c r="Q3617">
        <v>29</v>
      </c>
      <c r="R3617">
        <v>0</v>
      </c>
      <c r="S3617">
        <v>20</v>
      </c>
      <c r="T3617">
        <v>4</v>
      </c>
      <c r="U3617">
        <v>17</v>
      </c>
      <c r="V3617">
        <f>COUNTIF(tbl_General[EmployeeID],tbl_General[[#This Row],[EmployeeID]])</f>
        <v>1</v>
      </c>
    </row>
    <row r="3618" spans="1:22" x14ac:dyDescent="0.25">
      <c r="A3618">
        <v>51</v>
      </c>
      <c r="B3618" t="s">
        <v>21</v>
      </c>
      <c r="C3618" t="s">
        <v>22</v>
      </c>
      <c r="D3618" t="s">
        <v>23</v>
      </c>
      <c r="E3618">
        <v>16</v>
      </c>
      <c r="F3618">
        <v>3</v>
      </c>
      <c r="G3618" t="s">
        <v>38</v>
      </c>
      <c r="H3618">
        <v>1829</v>
      </c>
      <c r="I3618" t="s">
        <v>34</v>
      </c>
      <c r="J3618">
        <v>3</v>
      </c>
      <c r="K3618" t="s">
        <v>31</v>
      </c>
      <c r="L3618" t="s">
        <v>27</v>
      </c>
      <c r="M3618">
        <v>94390</v>
      </c>
      <c r="N3618">
        <v>2</v>
      </c>
      <c r="O3618">
        <v>15</v>
      </c>
      <c r="P3618">
        <v>3</v>
      </c>
      <c r="Q3618">
        <v>29</v>
      </c>
      <c r="R3618">
        <v>0</v>
      </c>
      <c r="S3618">
        <v>20</v>
      </c>
      <c r="T3618">
        <v>4</v>
      </c>
      <c r="U3618">
        <v>17</v>
      </c>
      <c r="V3618">
        <f>COUNTIF(tbl_General[EmployeeID],tbl_General[[#This Row],[EmployeeID]])</f>
        <v>1</v>
      </c>
    </row>
    <row r="3619" spans="1:22" x14ac:dyDescent="0.25">
      <c r="A3619">
        <v>51</v>
      </c>
      <c r="B3619" t="s">
        <v>21</v>
      </c>
      <c r="C3619" t="s">
        <v>22</v>
      </c>
      <c r="D3619" t="s">
        <v>23</v>
      </c>
      <c r="E3619">
        <v>16</v>
      </c>
      <c r="F3619">
        <v>3</v>
      </c>
      <c r="G3619" t="s">
        <v>38</v>
      </c>
      <c r="H3619">
        <v>3299</v>
      </c>
      <c r="I3619" t="s">
        <v>34</v>
      </c>
      <c r="J3619">
        <v>3</v>
      </c>
      <c r="K3619" t="s">
        <v>31</v>
      </c>
      <c r="L3619" t="s">
        <v>27</v>
      </c>
      <c r="M3619">
        <v>94390</v>
      </c>
      <c r="N3619">
        <v>2</v>
      </c>
      <c r="O3619">
        <v>15</v>
      </c>
      <c r="P3619">
        <v>3</v>
      </c>
      <c r="Q3619">
        <v>29</v>
      </c>
      <c r="R3619">
        <v>0</v>
      </c>
      <c r="S3619">
        <v>20</v>
      </c>
      <c r="T3619">
        <v>4</v>
      </c>
      <c r="U3619">
        <v>17</v>
      </c>
      <c r="V3619">
        <f>COUNTIF(tbl_General[EmployeeID],tbl_General[[#This Row],[EmployeeID]])</f>
        <v>1</v>
      </c>
    </row>
    <row r="3620" spans="1:22" x14ac:dyDescent="0.25">
      <c r="A3620">
        <v>42</v>
      </c>
      <c r="B3620" t="s">
        <v>21</v>
      </c>
      <c r="C3620" t="s">
        <v>22</v>
      </c>
      <c r="D3620" t="s">
        <v>30</v>
      </c>
      <c r="E3620">
        <v>17</v>
      </c>
      <c r="F3620">
        <v>1</v>
      </c>
      <c r="G3620" t="s">
        <v>24</v>
      </c>
      <c r="H3620">
        <v>1186</v>
      </c>
      <c r="I3620" t="s">
        <v>34</v>
      </c>
      <c r="J3620">
        <v>3</v>
      </c>
      <c r="K3620" t="s">
        <v>31</v>
      </c>
      <c r="L3620" t="s">
        <v>27</v>
      </c>
      <c r="M3620">
        <v>99980</v>
      </c>
      <c r="N3620">
        <v>5</v>
      </c>
      <c r="O3620">
        <v>24</v>
      </c>
      <c r="P3620">
        <v>2</v>
      </c>
      <c r="Q3620">
        <v>24</v>
      </c>
      <c r="R3620">
        <v>3</v>
      </c>
      <c r="S3620">
        <v>22</v>
      </c>
      <c r="T3620">
        <v>4</v>
      </c>
      <c r="U3620">
        <v>14</v>
      </c>
      <c r="V3620">
        <f>COUNTIF(tbl_General[EmployeeID],tbl_General[[#This Row],[EmployeeID]])</f>
        <v>1</v>
      </c>
    </row>
    <row r="3621" spans="1:22" x14ac:dyDescent="0.25">
      <c r="A3621">
        <v>42</v>
      </c>
      <c r="B3621" t="s">
        <v>21</v>
      </c>
      <c r="C3621" t="s">
        <v>22</v>
      </c>
      <c r="D3621" t="s">
        <v>30</v>
      </c>
      <c r="E3621">
        <v>17</v>
      </c>
      <c r="F3621">
        <v>1</v>
      </c>
      <c r="G3621" t="s">
        <v>24</v>
      </c>
      <c r="H3621">
        <v>2656</v>
      </c>
      <c r="I3621" t="s">
        <v>34</v>
      </c>
      <c r="J3621">
        <v>3</v>
      </c>
      <c r="K3621" t="s">
        <v>31</v>
      </c>
      <c r="L3621" t="s">
        <v>27</v>
      </c>
      <c r="M3621">
        <v>99980</v>
      </c>
      <c r="N3621">
        <v>5</v>
      </c>
      <c r="O3621">
        <v>24</v>
      </c>
      <c r="P3621">
        <v>2</v>
      </c>
      <c r="Q3621">
        <v>24</v>
      </c>
      <c r="R3621">
        <v>3</v>
      </c>
      <c r="S3621">
        <v>22</v>
      </c>
      <c r="T3621">
        <v>4</v>
      </c>
      <c r="U3621">
        <v>14</v>
      </c>
      <c r="V3621">
        <f>COUNTIF(tbl_General[EmployeeID],tbl_General[[#This Row],[EmployeeID]])</f>
        <v>1</v>
      </c>
    </row>
    <row r="3622" spans="1:22" x14ac:dyDescent="0.25">
      <c r="A3622">
        <v>42</v>
      </c>
      <c r="B3622" t="s">
        <v>21</v>
      </c>
      <c r="C3622" t="s">
        <v>22</v>
      </c>
      <c r="D3622" t="s">
        <v>30</v>
      </c>
      <c r="E3622">
        <v>17</v>
      </c>
      <c r="F3622">
        <v>1</v>
      </c>
      <c r="G3622" t="s">
        <v>24</v>
      </c>
      <c r="H3622">
        <v>4126</v>
      </c>
      <c r="I3622" t="s">
        <v>34</v>
      </c>
      <c r="J3622">
        <v>3</v>
      </c>
      <c r="K3622" t="s">
        <v>31</v>
      </c>
      <c r="L3622" t="s">
        <v>27</v>
      </c>
      <c r="M3622">
        <v>99980</v>
      </c>
      <c r="N3622">
        <v>5</v>
      </c>
      <c r="O3622">
        <v>24</v>
      </c>
      <c r="P3622">
        <v>2</v>
      </c>
      <c r="Q3622">
        <v>24</v>
      </c>
      <c r="R3622">
        <v>3</v>
      </c>
      <c r="S3622">
        <v>22</v>
      </c>
      <c r="T3622">
        <v>4</v>
      </c>
      <c r="U3622">
        <v>14</v>
      </c>
      <c r="V3622">
        <f>COUNTIF(tbl_General[EmployeeID],tbl_General[[#This Row],[EmployeeID]])</f>
        <v>1</v>
      </c>
    </row>
    <row r="3623" spans="1:22" x14ac:dyDescent="0.25">
      <c r="A3623">
        <v>48</v>
      </c>
      <c r="B3623" t="s">
        <v>21</v>
      </c>
      <c r="C3623" t="s">
        <v>29</v>
      </c>
      <c r="D3623" t="s">
        <v>30</v>
      </c>
      <c r="E3623">
        <v>2</v>
      </c>
      <c r="F3623">
        <v>3</v>
      </c>
      <c r="G3623" t="s">
        <v>24</v>
      </c>
      <c r="H3623">
        <v>1094</v>
      </c>
      <c r="I3623" t="s">
        <v>34</v>
      </c>
      <c r="J3623">
        <v>2</v>
      </c>
      <c r="K3623" t="s">
        <v>39</v>
      </c>
      <c r="L3623" t="s">
        <v>41</v>
      </c>
      <c r="M3623">
        <v>197400</v>
      </c>
      <c r="N3623">
        <v>3</v>
      </c>
      <c r="O3623">
        <v>14</v>
      </c>
      <c r="P3623">
        <v>0</v>
      </c>
      <c r="Q3623">
        <v>24</v>
      </c>
      <c r="R3623">
        <v>2</v>
      </c>
      <c r="S3623">
        <v>22</v>
      </c>
      <c r="T3623">
        <v>4</v>
      </c>
      <c r="U3623">
        <v>7</v>
      </c>
      <c r="V3623">
        <f>COUNTIF(tbl_General[EmployeeID],tbl_General[[#This Row],[EmployeeID]])</f>
        <v>1</v>
      </c>
    </row>
    <row r="3624" spans="1:22" x14ac:dyDescent="0.25">
      <c r="A3624">
        <v>48</v>
      </c>
      <c r="B3624" t="s">
        <v>21</v>
      </c>
      <c r="C3624" t="s">
        <v>29</v>
      </c>
      <c r="D3624" t="s">
        <v>30</v>
      </c>
      <c r="E3624">
        <v>2</v>
      </c>
      <c r="F3624">
        <v>3</v>
      </c>
      <c r="G3624" t="s">
        <v>24</v>
      </c>
      <c r="H3624">
        <v>2564</v>
      </c>
      <c r="I3624" t="s">
        <v>34</v>
      </c>
      <c r="J3624">
        <v>2</v>
      </c>
      <c r="K3624" t="s">
        <v>39</v>
      </c>
      <c r="L3624" t="s">
        <v>41</v>
      </c>
      <c r="M3624">
        <v>197400</v>
      </c>
      <c r="N3624">
        <v>3</v>
      </c>
      <c r="O3624">
        <v>14</v>
      </c>
      <c r="P3624">
        <v>0</v>
      </c>
      <c r="Q3624">
        <v>24</v>
      </c>
      <c r="R3624">
        <v>2</v>
      </c>
      <c r="S3624">
        <v>22</v>
      </c>
      <c r="T3624">
        <v>4</v>
      </c>
      <c r="U3624">
        <v>7</v>
      </c>
      <c r="V3624">
        <f>COUNTIF(tbl_General[EmployeeID],tbl_General[[#This Row],[EmployeeID]])</f>
        <v>1</v>
      </c>
    </row>
    <row r="3625" spans="1:22" x14ac:dyDescent="0.25">
      <c r="A3625">
        <v>48</v>
      </c>
      <c r="B3625" t="s">
        <v>21</v>
      </c>
      <c r="C3625" t="s">
        <v>29</v>
      </c>
      <c r="D3625" t="s">
        <v>30</v>
      </c>
      <c r="E3625">
        <v>2</v>
      </c>
      <c r="F3625">
        <v>3</v>
      </c>
      <c r="G3625" t="s">
        <v>24</v>
      </c>
      <c r="H3625">
        <v>4034</v>
      </c>
      <c r="I3625" t="s">
        <v>34</v>
      </c>
      <c r="J3625">
        <v>2</v>
      </c>
      <c r="K3625" t="s">
        <v>39</v>
      </c>
      <c r="L3625" t="s">
        <v>41</v>
      </c>
      <c r="M3625">
        <v>197400</v>
      </c>
      <c r="N3625">
        <v>3</v>
      </c>
      <c r="O3625">
        <v>14</v>
      </c>
      <c r="P3625">
        <v>0</v>
      </c>
      <c r="Q3625">
        <v>24</v>
      </c>
      <c r="R3625">
        <v>2</v>
      </c>
      <c r="S3625">
        <v>22</v>
      </c>
      <c r="T3625">
        <v>4</v>
      </c>
      <c r="U3625">
        <v>7</v>
      </c>
      <c r="V3625">
        <f>COUNTIF(tbl_General[EmployeeID],tbl_General[[#This Row],[EmployeeID]])</f>
        <v>1</v>
      </c>
    </row>
    <row r="3626" spans="1:22" x14ac:dyDescent="0.25">
      <c r="A3626">
        <v>43</v>
      </c>
      <c r="B3626" t="s">
        <v>21</v>
      </c>
      <c r="C3626" t="s">
        <v>29</v>
      </c>
      <c r="D3626" t="s">
        <v>30</v>
      </c>
      <c r="E3626">
        <v>3</v>
      </c>
      <c r="F3626">
        <v>4</v>
      </c>
      <c r="G3626" t="s">
        <v>24</v>
      </c>
      <c r="H3626">
        <v>1332</v>
      </c>
      <c r="I3626" t="s">
        <v>34</v>
      </c>
      <c r="J3626">
        <v>1</v>
      </c>
      <c r="K3626" t="s">
        <v>35</v>
      </c>
      <c r="L3626" t="s">
        <v>27</v>
      </c>
      <c r="M3626">
        <v>24080</v>
      </c>
      <c r="N3626">
        <v>1</v>
      </c>
      <c r="O3626">
        <v>12</v>
      </c>
      <c r="P3626">
        <v>1</v>
      </c>
      <c r="Q3626">
        <v>25</v>
      </c>
      <c r="R3626">
        <v>3</v>
      </c>
      <c r="S3626">
        <v>25</v>
      </c>
      <c r="T3626">
        <v>4</v>
      </c>
      <c r="U3626">
        <v>12</v>
      </c>
      <c r="V3626">
        <f>COUNTIF(tbl_General[EmployeeID],tbl_General[[#This Row],[EmployeeID]])</f>
        <v>1</v>
      </c>
    </row>
    <row r="3627" spans="1:22" x14ac:dyDescent="0.25">
      <c r="A3627">
        <v>43</v>
      </c>
      <c r="B3627" t="s">
        <v>21</v>
      </c>
      <c r="C3627" t="s">
        <v>29</v>
      </c>
      <c r="D3627" t="s">
        <v>30</v>
      </c>
      <c r="E3627">
        <v>3</v>
      </c>
      <c r="F3627">
        <v>4</v>
      </c>
      <c r="G3627" t="s">
        <v>24</v>
      </c>
      <c r="H3627">
        <v>2802</v>
      </c>
      <c r="I3627" t="s">
        <v>34</v>
      </c>
      <c r="J3627">
        <v>1</v>
      </c>
      <c r="K3627" t="s">
        <v>35</v>
      </c>
      <c r="L3627" t="s">
        <v>27</v>
      </c>
      <c r="M3627">
        <v>24080</v>
      </c>
      <c r="N3627">
        <v>1</v>
      </c>
      <c r="O3627">
        <v>12</v>
      </c>
      <c r="P3627">
        <v>1</v>
      </c>
      <c r="Q3627">
        <v>25</v>
      </c>
      <c r="R3627">
        <v>3</v>
      </c>
      <c r="S3627">
        <v>25</v>
      </c>
      <c r="T3627">
        <v>4</v>
      </c>
      <c r="U3627">
        <v>12</v>
      </c>
      <c r="V3627">
        <f>COUNTIF(tbl_General[EmployeeID],tbl_General[[#This Row],[EmployeeID]])</f>
        <v>1</v>
      </c>
    </row>
    <row r="3628" spans="1:22" x14ac:dyDescent="0.25">
      <c r="A3628">
        <v>43</v>
      </c>
      <c r="B3628" t="s">
        <v>21</v>
      </c>
      <c r="C3628" t="s">
        <v>29</v>
      </c>
      <c r="D3628" t="s">
        <v>30</v>
      </c>
      <c r="E3628">
        <v>3</v>
      </c>
      <c r="F3628">
        <v>4</v>
      </c>
      <c r="G3628" t="s">
        <v>24</v>
      </c>
      <c r="H3628">
        <v>4272</v>
      </c>
      <c r="I3628" t="s">
        <v>34</v>
      </c>
      <c r="J3628">
        <v>1</v>
      </c>
      <c r="K3628" t="s">
        <v>35</v>
      </c>
      <c r="L3628" t="s">
        <v>27</v>
      </c>
      <c r="M3628">
        <v>24080</v>
      </c>
      <c r="N3628">
        <v>1</v>
      </c>
      <c r="O3628">
        <v>12</v>
      </c>
      <c r="P3628">
        <v>1</v>
      </c>
      <c r="Q3628">
        <v>25</v>
      </c>
      <c r="R3628">
        <v>3</v>
      </c>
      <c r="S3628">
        <v>25</v>
      </c>
      <c r="T3628">
        <v>4</v>
      </c>
      <c r="U3628">
        <v>12</v>
      </c>
      <c r="V3628">
        <f>COUNTIF(tbl_General[EmployeeID],tbl_General[[#This Row],[EmployeeID]])</f>
        <v>1</v>
      </c>
    </row>
    <row r="3629" spans="1:22" x14ac:dyDescent="0.25">
      <c r="A3629">
        <v>55</v>
      </c>
      <c r="B3629" t="s">
        <v>21</v>
      </c>
      <c r="C3629" t="s">
        <v>22</v>
      </c>
      <c r="D3629" t="s">
        <v>30</v>
      </c>
      <c r="E3629">
        <v>14</v>
      </c>
      <c r="F3629">
        <v>4</v>
      </c>
      <c r="G3629" t="s">
        <v>24</v>
      </c>
      <c r="H3629">
        <v>13</v>
      </c>
      <c r="I3629" t="s">
        <v>25</v>
      </c>
      <c r="J3629">
        <v>1</v>
      </c>
      <c r="K3629" t="s">
        <v>35</v>
      </c>
      <c r="L3629" t="s">
        <v>32</v>
      </c>
      <c r="M3629">
        <v>55380</v>
      </c>
      <c r="N3629">
        <v>0</v>
      </c>
      <c r="O3629">
        <v>17</v>
      </c>
      <c r="P3629">
        <v>0</v>
      </c>
      <c r="Q3629">
        <v>37</v>
      </c>
      <c r="R3629">
        <v>2</v>
      </c>
      <c r="S3629">
        <v>36</v>
      </c>
      <c r="T3629">
        <v>4</v>
      </c>
      <c r="U3629">
        <v>13</v>
      </c>
      <c r="V3629">
        <f>COUNTIF(tbl_General[EmployeeID],tbl_General[[#This Row],[EmployeeID]])</f>
        <v>1</v>
      </c>
    </row>
    <row r="3630" spans="1:22" x14ac:dyDescent="0.25">
      <c r="A3630">
        <v>55</v>
      </c>
      <c r="B3630" t="s">
        <v>21</v>
      </c>
      <c r="C3630" t="s">
        <v>22</v>
      </c>
      <c r="D3630" t="s">
        <v>30</v>
      </c>
      <c r="E3630">
        <v>14</v>
      </c>
      <c r="F3630">
        <v>4</v>
      </c>
      <c r="G3630" t="s">
        <v>24</v>
      </c>
      <c r="H3630">
        <v>1483</v>
      </c>
      <c r="I3630" t="s">
        <v>25</v>
      </c>
      <c r="J3630">
        <v>1</v>
      </c>
      <c r="K3630" t="s">
        <v>35</v>
      </c>
      <c r="L3630" t="s">
        <v>32</v>
      </c>
      <c r="M3630">
        <v>55380</v>
      </c>
      <c r="N3630">
        <v>0</v>
      </c>
      <c r="O3630">
        <v>17</v>
      </c>
      <c r="P3630">
        <v>0</v>
      </c>
      <c r="Q3630">
        <v>37</v>
      </c>
      <c r="R3630">
        <v>2</v>
      </c>
      <c r="S3630">
        <v>36</v>
      </c>
      <c r="T3630">
        <v>4</v>
      </c>
      <c r="U3630">
        <v>13</v>
      </c>
      <c r="V3630">
        <f>COUNTIF(tbl_General[EmployeeID],tbl_General[[#This Row],[EmployeeID]])</f>
        <v>1</v>
      </c>
    </row>
    <row r="3631" spans="1:22" x14ac:dyDescent="0.25">
      <c r="A3631">
        <v>55</v>
      </c>
      <c r="B3631" t="s">
        <v>21</v>
      </c>
      <c r="C3631" t="s">
        <v>22</v>
      </c>
      <c r="D3631" t="s">
        <v>30</v>
      </c>
      <c r="E3631">
        <v>14</v>
      </c>
      <c r="F3631">
        <v>4</v>
      </c>
      <c r="G3631" t="s">
        <v>24</v>
      </c>
      <c r="H3631">
        <v>2953</v>
      </c>
      <c r="I3631" t="s">
        <v>25</v>
      </c>
      <c r="J3631">
        <v>1</v>
      </c>
      <c r="K3631" t="s">
        <v>35</v>
      </c>
      <c r="L3631" t="s">
        <v>32</v>
      </c>
      <c r="M3631">
        <v>55380</v>
      </c>
      <c r="N3631">
        <v>0</v>
      </c>
      <c r="O3631">
        <v>17</v>
      </c>
      <c r="P3631">
        <v>0</v>
      </c>
      <c r="Q3631">
        <v>37</v>
      </c>
      <c r="R3631">
        <v>2</v>
      </c>
      <c r="S3631">
        <v>36</v>
      </c>
      <c r="T3631">
        <v>4</v>
      </c>
      <c r="U3631">
        <v>13</v>
      </c>
      <c r="V3631">
        <f>COUNTIF(tbl_General[EmployeeID],tbl_General[[#This Row],[EmployeeID]])</f>
        <v>1</v>
      </c>
    </row>
    <row r="3632" spans="1:22" x14ac:dyDescent="0.25">
      <c r="A3632">
        <v>38</v>
      </c>
      <c r="B3632" t="s">
        <v>21</v>
      </c>
      <c r="C3632" t="s">
        <v>22</v>
      </c>
      <c r="D3632" t="s">
        <v>30</v>
      </c>
      <c r="E3632">
        <v>1</v>
      </c>
      <c r="F3632">
        <v>3</v>
      </c>
      <c r="G3632" t="s">
        <v>38</v>
      </c>
      <c r="H3632">
        <v>569</v>
      </c>
      <c r="I3632" t="s">
        <v>25</v>
      </c>
      <c r="J3632">
        <v>1</v>
      </c>
      <c r="K3632" t="s">
        <v>37</v>
      </c>
      <c r="L3632" t="s">
        <v>27</v>
      </c>
      <c r="M3632">
        <v>38160</v>
      </c>
      <c r="N3632">
        <v>1</v>
      </c>
      <c r="O3632">
        <v>13</v>
      </c>
      <c r="P3632">
        <v>2</v>
      </c>
      <c r="Q3632">
        <v>7</v>
      </c>
      <c r="R3632">
        <v>2</v>
      </c>
      <c r="S3632">
        <v>7</v>
      </c>
      <c r="T3632">
        <v>5</v>
      </c>
      <c r="U3632">
        <v>0</v>
      </c>
      <c r="V3632">
        <f>COUNTIF(tbl_General[EmployeeID],tbl_General[[#This Row],[EmployeeID]])</f>
        <v>1</v>
      </c>
    </row>
    <row r="3633" spans="1:22" x14ac:dyDescent="0.25">
      <c r="A3633">
        <v>38</v>
      </c>
      <c r="B3633" t="s">
        <v>21</v>
      </c>
      <c r="C3633" t="s">
        <v>22</v>
      </c>
      <c r="D3633" t="s">
        <v>30</v>
      </c>
      <c r="E3633">
        <v>1</v>
      </c>
      <c r="F3633">
        <v>3</v>
      </c>
      <c r="G3633" t="s">
        <v>38</v>
      </c>
      <c r="H3633">
        <v>2039</v>
      </c>
      <c r="I3633" t="s">
        <v>25</v>
      </c>
      <c r="J3633">
        <v>1</v>
      </c>
      <c r="K3633" t="s">
        <v>37</v>
      </c>
      <c r="L3633" t="s">
        <v>27</v>
      </c>
      <c r="M3633">
        <v>38160</v>
      </c>
      <c r="N3633">
        <v>1</v>
      </c>
      <c r="O3633">
        <v>13</v>
      </c>
      <c r="P3633">
        <v>2</v>
      </c>
      <c r="Q3633">
        <v>7</v>
      </c>
      <c r="R3633">
        <v>2</v>
      </c>
      <c r="S3633">
        <v>7</v>
      </c>
      <c r="T3633">
        <v>5</v>
      </c>
      <c r="U3633">
        <v>0</v>
      </c>
      <c r="V3633">
        <f>COUNTIF(tbl_General[EmployeeID],tbl_General[[#This Row],[EmployeeID]])</f>
        <v>1</v>
      </c>
    </row>
    <row r="3634" spans="1:22" x14ac:dyDescent="0.25">
      <c r="A3634">
        <v>38</v>
      </c>
      <c r="B3634" t="s">
        <v>21</v>
      </c>
      <c r="C3634" t="s">
        <v>22</v>
      </c>
      <c r="D3634" t="s">
        <v>30</v>
      </c>
      <c r="E3634">
        <v>1</v>
      </c>
      <c r="F3634">
        <v>3</v>
      </c>
      <c r="G3634" t="s">
        <v>38</v>
      </c>
      <c r="H3634">
        <v>3509</v>
      </c>
      <c r="I3634" t="s">
        <v>25</v>
      </c>
      <c r="J3634">
        <v>1</v>
      </c>
      <c r="K3634" t="s">
        <v>37</v>
      </c>
      <c r="L3634" t="s">
        <v>27</v>
      </c>
      <c r="M3634">
        <v>38160</v>
      </c>
      <c r="N3634">
        <v>1</v>
      </c>
      <c r="O3634">
        <v>13</v>
      </c>
      <c r="P3634">
        <v>2</v>
      </c>
      <c r="Q3634">
        <v>7</v>
      </c>
      <c r="R3634">
        <v>2</v>
      </c>
      <c r="S3634">
        <v>7</v>
      </c>
      <c r="T3634">
        <v>5</v>
      </c>
      <c r="U3634">
        <v>0</v>
      </c>
      <c r="V3634">
        <f>COUNTIF(tbl_General[EmployeeID],tbl_General[[#This Row],[EmployeeID]])</f>
        <v>1</v>
      </c>
    </row>
    <row r="3635" spans="1:22" x14ac:dyDescent="0.25">
      <c r="A3635">
        <v>25</v>
      </c>
      <c r="B3635" t="s">
        <v>28</v>
      </c>
      <c r="C3635" t="s">
        <v>22</v>
      </c>
      <c r="D3635" t="s">
        <v>37</v>
      </c>
      <c r="E3635">
        <v>25</v>
      </c>
      <c r="F3635">
        <v>4</v>
      </c>
      <c r="G3635" t="s">
        <v>37</v>
      </c>
      <c r="H3635">
        <v>539</v>
      </c>
      <c r="I3635" t="s">
        <v>25</v>
      </c>
      <c r="J3635">
        <v>2</v>
      </c>
      <c r="K3635" t="s">
        <v>31</v>
      </c>
      <c r="L3635" t="s">
        <v>27</v>
      </c>
      <c r="M3635">
        <v>82680</v>
      </c>
      <c r="N3635">
        <v>1</v>
      </c>
      <c r="O3635">
        <v>12</v>
      </c>
      <c r="P3635">
        <v>0</v>
      </c>
      <c r="Q3635">
        <v>7</v>
      </c>
      <c r="R3635">
        <v>3</v>
      </c>
      <c r="S3635">
        <v>7</v>
      </c>
      <c r="T3635">
        <v>5</v>
      </c>
      <c r="U3635">
        <v>6</v>
      </c>
      <c r="V3635">
        <f>COUNTIF(tbl_General[EmployeeID],tbl_General[[#This Row],[EmployeeID]])</f>
        <v>1</v>
      </c>
    </row>
    <row r="3636" spans="1:22" x14ac:dyDescent="0.25">
      <c r="A3636">
        <v>25</v>
      </c>
      <c r="B3636" t="s">
        <v>28</v>
      </c>
      <c r="C3636" t="s">
        <v>22</v>
      </c>
      <c r="D3636" t="s">
        <v>37</v>
      </c>
      <c r="E3636">
        <v>25</v>
      </c>
      <c r="F3636">
        <v>4</v>
      </c>
      <c r="G3636" t="s">
        <v>37</v>
      </c>
      <c r="H3636">
        <v>2009</v>
      </c>
      <c r="I3636" t="s">
        <v>25</v>
      </c>
      <c r="J3636">
        <v>2</v>
      </c>
      <c r="K3636" t="s">
        <v>31</v>
      </c>
      <c r="L3636" t="s">
        <v>27</v>
      </c>
      <c r="M3636">
        <v>82680</v>
      </c>
      <c r="N3636">
        <v>1</v>
      </c>
      <c r="O3636">
        <v>12</v>
      </c>
      <c r="P3636">
        <v>0</v>
      </c>
      <c r="Q3636">
        <v>7</v>
      </c>
      <c r="R3636">
        <v>3</v>
      </c>
      <c r="S3636">
        <v>7</v>
      </c>
      <c r="T3636">
        <v>5</v>
      </c>
      <c r="U3636">
        <v>6</v>
      </c>
      <c r="V3636">
        <f>COUNTIF(tbl_General[EmployeeID],tbl_General[[#This Row],[EmployeeID]])</f>
        <v>1</v>
      </c>
    </row>
    <row r="3637" spans="1:22" x14ac:dyDescent="0.25">
      <c r="A3637">
        <v>25</v>
      </c>
      <c r="B3637" t="s">
        <v>28</v>
      </c>
      <c r="C3637" t="s">
        <v>22</v>
      </c>
      <c r="D3637" t="s">
        <v>37</v>
      </c>
      <c r="E3637">
        <v>25</v>
      </c>
      <c r="F3637">
        <v>4</v>
      </c>
      <c r="G3637" t="s">
        <v>37</v>
      </c>
      <c r="H3637">
        <v>3479</v>
      </c>
      <c r="I3637" t="s">
        <v>25</v>
      </c>
      <c r="J3637">
        <v>2</v>
      </c>
      <c r="K3637" t="s">
        <v>31</v>
      </c>
      <c r="L3637" t="s">
        <v>27</v>
      </c>
      <c r="M3637">
        <v>82680</v>
      </c>
      <c r="N3637">
        <v>1</v>
      </c>
      <c r="O3637">
        <v>12</v>
      </c>
      <c r="P3637">
        <v>0</v>
      </c>
      <c r="Q3637">
        <v>7</v>
      </c>
      <c r="R3637">
        <v>3</v>
      </c>
      <c r="S3637">
        <v>7</v>
      </c>
      <c r="T3637">
        <v>5</v>
      </c>
      <c r="U3637">
        <v>6</v>
      </c>
      <c r="V3637">
        <f>COUNTIF(tbl_General[EmployeeID],tbl_General[[#This Row],[EmployeeID]])</f>
        <v>1</v>
      </c>
    </row>
    <row r="3638" spans="1:22" x14ac:dyDescent="0.25">
      <c r="A3638">
        <v>26</v>
      </c>
      <c r="B3638" t="s">
        <v>21</v>
      </c>
      <c r="C3638" t="s">
        <v>36</v>
      </c>
      <c r="D3638" t="s">
        <v>30</v>
      </c>
      <c r="E3638">
        <v>18</v>
      </c>
      <c r="F3638">
        <v>2</v>
      </c>
      <c r="G3638" t="s">
        <v>38</v>
      </c>
      <c r="H3638">
        <v>949</v>
      </c>
      <c r="I3638" t="s">
        <v>34</v>
      </c>
      <c r="J3638">
        <v>1</v>
      </c>
      <c r="K3638" t="s">
        <v>37</v>
      </c>
      <c r="L3638" t="s">
        <v>32</v>
      </c>
      <c r="M3638">
        <v>108800</v>
      </c>
      <c r="N3638">
        <v>1</v>
      </c>
      <c r="O3638">
        <v>23</v>
      </c>
      <c r="P3638">
        <v>1</v>
      </c>
      <c r="Q3638">
        <v>7</v>
      </c>
      <c r="R3638">
        <v>5</v>
      </c>
      <c r="S3638">
        <v>7</v>
      </c>
      <c r="T3638">
        <v>5</v>
      </c>
      <c r="U3638">
        <v>7</v>
      </c>
      <c r="V3638">
        <f>COUNTIF(tbl_General[EmployeeID],tbl_General[[#This Row],[EmployeeID]])</f>
        <v>1</v>
      </c>
    </row>
    <row r="3639" spans="1:22" x14ac:dyDescent="0.25">
      <c r="A3639">
        <v>26</v>
      </c>
      <c r="B3639" t="s">
        <v>21</v>
      </c>
      <c r="C3639" t="s">
        <v>36</v>
      </c>
      <c r="D3639" t="s">
        <v>30</v>
      </c>
      <c r="E3639">
        <v>18</v>
      </c>
      <c r="F3639">
        <v>2</v>
      </c>
      <c r="G3639" t="s">
        <v>38</v>
      </c>
      <c r="H3639">
        <v>2419</v>
      </c>
      <c r="I3639" t="s">
        <v>34</v>
      </c>
      <c r="J3639">
        <v>1</v>
      </c>
      <c r="K3639" t="s">
        <v>37</v>
      </c>
      <c r="L3639" t="s">
        <v>32</v>
      </c>
      <c r="M3639">
        <v>108800</v>
      </c>
      <c r="N3639">
        <v>1</v>
      </c>
      <c r="O3639">
        <v>23</v>
      </c>
      <c r="P3639">
        <v>1</v>
      </c>
      <c r="Q3639">
        <v>7</v>
      </c>
      <c r="R3639">
        <v>5</v>
      </c>
      <c r="S3639">
        <v>7</v>
      </c>
      <c r="T3639">
        <v>5</v>
      </c>
      <c r="U3639">
        <v>7</v>
      </c>
      <c r="V3639">
        <f>COUNTIF(tbl_General[EmployeeID],tbl_General[[#This Row],[EmployeeID]])</f>
        <v>1</v>
      </c>
    </row>
    <row r="3640" spans="1:22" x14ac:dyDescent="0.25">
      <c r="A3640">
        <v>26</v>
      </c>
      <c r="B3640" t="s">
        <v>21</v>
      </c>
      <c r="C3640" t="s">
        <v>36</v>
      </c>
      <c r="D3640" t="s">
        <v>30</v>
      </c>
      <c r="E3640">
        <v>18</v>
      </c>
      <c r="F3640">
        <v>2</v>
      </c>
      <c r="G3640" t="s">
        <v>38</v>
      </c>
      <c r="H3640">
        <v>3889</v>
      </c>
      <c r="I3640" t="s">
        <v>34</v>
      </c>
      <c r="J3640">
        <v>1</v>
      </c>
      <c r="K3640" t="s">
        <v>37</v>
      </c>
      <c r="L3640" t="s">
        <v>32</v>
      </c>
      <c r="M3640">
        <v>108800</v>
      </c>
      <c r="N3640">
        <v>1</v>
      </c>
      <c r="O3640">
        <v>23</v>
      </c>
      <c r="P3640">
        <v>1</v>
      </c>
      <c r="Q3640">
        <v>7</v>
      </c>
      <c r="R3640">
        <v>5</v>
      </c>
      <c r="S3640">
        <v>7</v>
      </c>
      <c r="T3640">
        <v>5</v>
      </c>
      <c r="U3640">
        <v>7</v>
      </c>
      <c r="V3640">
        <f>COUNTIF(tbl_General[EmployeeID],tbl_General[[#This Row],[EmployeeID]])</f>
        <v>1</v>
      </c>
    </row>
    <row r="3641" spans="1:22" x14ac:dyDescent="0.25">
      <c r="A3641">
        <v>46</v>
      </c>
      <c r="B3641" t="s">
        <v>21</v>
      </c>
      <c r="C3641" t="s">
        <v>22</v>
      </c>
      <c r="D3641" t="s">
        <v>23</v>
      </c>
      <c r="E3641">
        <v>4</v>
      </c>
      <c r="F3641">
        <v>3</v>
      </c>
      <c r="G3641" t="s">
        <v>38</v>
      </c>
      <c r="H3641">
        <v>686</v>
      </c>
      <c r="I3641" t="s">
        <v>34</v>
      </c>
      <c r="J3641">
        <v>1</v>
      </c>
      <c r="K3641" t="s">
        <v>31</v>
      </c>
      <c r="L3641" t="s">
        <v>32</v>
      </c>
      <c r="M3641">
        <v>26190</v>
      </c>
      <c r="N3641">
        <v>6</v>
      </c>
      <c r="O3641">
        <v>12</v>
      </c>
      <c r="P3641">
        <v>1</v>
      </c>
      <c r="Q3641">
        <v>10</v>
      </c>
      <c r="R3641">
        <v>3</v>
      </c>
      <c r="S3641">
        <v>7</v>
      </c>
      <c r="T3641">
        <v>5</v>
      </c>
      <c r="U3641">
        <v>7</v>
      </c>
      <c r="V3641">
        <f>COUNTIF(tbl_General[EmployeeID],tbl_General[[#This Row],[EmployeeID]])</f>
        <v>1</v>
      </c>
    </row>
    <row r="3642" spans="1:22" x14ac:dyDescent="0.25">
      <c r="A3642">
        <v>46</v>
      </c>
      <c r="B3642" t="s">
        <v>21</v>
      </c>
      <c r="C3642" t="s">
        <v>22</v>
      </c>
      <c r="D3642" t="s">
        <v>23</v>
      </c>
      <c r="E3642">
        <v>4</v>
      </c>
      <c r="F3642">
        <v>3</v>
      </c>
      <c r="G3642" t="s">
        <v>38</v>
      </c>
      <c r="H3642">
        <v>2156</v>
      </c>
      <c r="I3642" t="s">
        <v>34</v>
      </c>
      <c r="J3642">
        <v>1</v>
      </c>
      <c r="K3642" t="s">
        <v>31</v>
      </c>
      <c r="L3642" t="s">
        <v>32</v>
      </c>
      <c r="M3642">
        <v>26190</v>
      </c>
      <c r="N3642">
        <v>6</v>
      </c>
      <c r="O3642">
        <v>12</v>
      </c>
      <c r="P3642">
        <v>1</v>
      </c>
      <c r="Q3642">
        <v>10</v>
      </c>
      <c r="R3642">
        <v>3</v>
      </c>
      <c r="S3642">
        <v>7</v>
      </c>
      <c r="T3642">
        <v>5</v>
      </c>
      <c r="U3642">
        <v>7</v>
      </c>
      <c r="V3642">
        <f>COUNTIF(tbl_General[EmployeeID],tbl_General[[#This Row],[EmployeeID]])</f>
        <v>1</v>
      </c>
    </row>
    <row r="3643" spans="1:22" x14ac:dyDescent="0.25">
      <c r="A3643">
        <v>46</v>
      </c>
      <c r="B3643" t="s">
        <v>21</v>
      </c>
      <c r="C3643" t="s">
        <v>22</v>
      </c>
      <c r="D3643" t="s">
        <v>23</v>
      </c>
      <c r="E3643">
        <v>4</v>
      </c>
      <c r="F3643">
        <v>3</v>
      </c>
      <c r="G3643" t="s">
        <v>38</v>
      </c>
      <c r="H3643">
        <v>3626</v>
      </c>
      <c r="I3643" t="s">
        <v>34</v>
      </c>
      <c r="J3643">
        <v>1</v>
      </c>
      <c r="K3643" t="s">
        <v>31</v>
      </c>
      <c r="L3643" t="s">
        <v>32</v>
      </c>
      <c r="M3643">
        <v>26190</v>
      </c>
      <c r="N3643">
        <v>6</v>
      </c>
      <c r="O3643">
        <v>12</v>
      </c>
      <c r="P3643">
        <v>1</v>
      </c>
      <c r="Q3643">
        <v>10</v>
      </c>
      <c r="R3643">
        <v>3</v>
      </c>
      <c r="S3643">
        <v>7</v>
      </c>
      <c r="T3643">
        <v>5</v>
      </c>
      <c r="U3643">
        <v>7</v>
      </c>
      <c r="V3643">
        <f>COUNTIF(tbl_General[EmployeeID],tbl_General[[#This Row],[EmployeeID]])</f>
        <v>1</v>
      </c>
    </row>
    <row r="3644" spans="1:22" x14ac:dyDescent="0.25">
      <c r="A3644">
        <v>31</v>
      </c>
      <c r="B3644" t="s">
        <v>21</v>
      </c>
      <c r="C3644" t="s">
        <v>22</v>
      </c>
      <c r="D3644" t="s">
        <v>23</v>
      </c>
      <c r="E3644">
        <v>1</v>
      </c>
      <c r="F3644">
        <v>3</v>
      </c>
      <c r="G3644" t="s">
        <v>45</v>
      </c>
      <c r="H3644">
        <v>227</v>
      </c>
      <c r="I3644" t="s">
        <v>25</v>
      </c>
      <c r="J3644">
        <v>2</v>
      </c>
      <c r="K3644" t="s">
        <v>35</v>
      </c>
      <c r="L3644" t="s">
        <v>41</v>
      </c>
      <c r="M3644">
        <v>64650</v>
      </c>
      <c r="N3644">
        <v>4</v>
      </c>
      <c r="O3644">
        <v>17</v>
      </c>
      <c r="P3644">
        <v>0</v>
      </c>
      <c r="Q3644">
        <v>13</v>
      </c>
      <c r="R3644">
        <v>3</v>
      </c>
      <c r="S3644">
        <v>7</v>
      </c>
      <c r="T3644">
        <v>5</v>
      </c>
      <c r="U3644">
        <v>7</v>
      </c>
      <c r="V3644">
        <f>COUNTIF(tbl_General[EmployeeID],tbl_General[[#This Row],[EmployeeID]])</f>
        <v>1</v>
      </c>
    </row>
    <row r="3645" spans="1:22" x14ac:dyDescent="0.25">
      <c r="A3645">
        <v>31</v>
      </c>
      <c r="B3645" t="s">
        <v>21</v>
      </c>
      <c r="C3645" t="s">
        <v>22</v>
      </c>
      <c r="D3645" t="s">
        <v>23</v>
      </c>
      <c r="E3645">
        <v>1</v>
      </c>
      <c r="F3645">
        <v>3</v>
      </c>
      <c r="G3645" t="s">
        <v>45</v>
      </c>
      <c r="H3645">
        <v>1697</v>
      </c>
      <c r="I3645" t="s">
        <v>25</v>
      </c>
      <c r="J3645">
        <v>2</v>
      </c>
      <c r="K3645" t="s">
        <v>35</v>
      </c>
      <c r="L3645" t="s">
        <v>41</v>
      </c>
      <c r="M3645">
        <v>64650</v>
      </c>
      <c r="N3645">
        <v>4</v>
      </c>
      <c r="O3645">
        <v>17</v>
      </c>
      <c r="P3645">
        <v>0</v>
      </c>
      <c r="Q3645">
        <v>13</v>
      </c>
      <c r="R3645">
        <v>3</v>
      </c>
      <c r="S3645">
        <v>7</v>
      </c>
      <c r="T3645">
        <v>5</v>
      </c>
      <c r="U3645">
        <v>7</v>
      </c>
      <c r="V3645">
        <f>COUNTIF(tbl_General[EmployeeID],tbl_General[[#This Row],[EmployeeID]])</f>
        <v>1</v>
      </c>
    </row>
    <row r="3646" spans="1:22" x14ac:dyDescent="0.25">
      <c r="A3646">
        <v>31</v>
      </c>
      <c r="B3646" t="s">
        <v>21</v>
      </c>
      <c r="C3646" t="s">
        <v>22</v>
      </c>
      <c r="D3646" t="s">
        <v>23</v>
      </c>
      <c r="E3646">
        <v>1</v>
      </c>
      <c r="F3646">
        <v>3</v>
      </c>
      <c r="G3646" t="s">
        <v>45</v>
      </c>
      <c r="H3646">
        <v>3167</v>
      </c>
      <c r="I3646" t="s">
        <v>25</v>
      </c>
      <c r="J3646">
        <v>2</v>
      </c>
      <c r="K3646" t="s">
        <v>35</v>
      </c>
      <c r="L3646" t="s">
        <v>41</v>
      </c>
      <c r="M3646">
        <v>64650</v>
      </c>
      <c r="N3646">
        <v>4</v>
      </c>
      <c r="O3646">
        <v>17</v>
      </c>
      <c r="P3646">
        <v>0</v>
      </c>
      <c r="Q3646">
        <v>13</v>
      </c>
      <c r="R3646">
        <v>3</v>
      </c>
      <c r="S3646">
        <v>7</v>
      </c>
      <c r="T3646">
        <v>5</v>
      </c>
      <c r="U3646">
        <v>7</v>
      </c>
      <c r="V3646">
        <f>COUNTIF(tbl_General[EmployeeID],tbl_General[[#This Row],[EmployeeID]])</f>
        <v>1</v>
      </c>
    </row>
    <row r="3647" spans="1:22" x14ac:dyDescent="0.25">
      <c r="A3647">
        <v>31</v>
      </c>
      <c r="B3647" t="s">
        <v>21</v>
      </c>
      <c r="C3647" t="s">
        <v>22</v>
      </c>
      <c r="D3647" t="s">
        <v>23</v>
      </c>
      <c r="E3647">
        <v>1</v>
      </c>
      <c r="F3647">
        <v>3</v>
      </c>
      <c r="G3647" t="s">
        <v>24</v>
      </c>
      <c r="H3647">
        <v>418</v>
      </c>
      <c r="I3647" t="s">
        <v>25</v>
      </c>
      <c r="J3647">
        <v>1</v>
      </c>
      <c r="K3647" t="s">
        <v>43</v>
      </c>
      <c r="L3647" t="s">
        <v>27</v>
      </c>
      <c r="M3647">
        <v>121850</v>
      </c>
      <c r="N3647">
        <v>3</v>
      </c>
      <c r="O3647">
        <v>14</v>
      </c>
      <c r="P3647">
        <v>0</v>
      </c>
      <c r="Q3647">
        <v>13</v>
      </c>
      <c r="R3647">
        <v>2</v>
      </c>
      <c r="S3647">
        <v>7</v>
      </c>
      <c r="T3647">
        <v>5</v>
      </c>
      <c r="U3647">
        <v>2</v>
      </c>
      <c r="V3647">
        <f>COUNTIF(tbl_General[EmployeeID],tbl_General[[#This Row],[EmployeeID]])</f>
        <v>1</v>
      </c>
    </row>
    <row r="3648" spans="1:22" x14ac:dyDescent="0.25">
      <c r="A3648">
        <v>31</v>
      </c>
      <c r="B3648" t="s">
        <v>21</v>
      </c>
      <c r="C3648" t="s">
        <v>22</v>
      </c>
      <c r="D3648" t="s">
        <v>23</v>
      </c>
      <c r="E3648">
        <v>1</v>
      </c>
      <c r="F3648">
        <v>3</v>
      </c>
      <c r="G3648" t="s">
        <v>24</v>
      </c>
      <c r="H3648">
        <v>1888</v>
      </c>
      <c r="I3648" t="s">
        <v>25</v>
      </c>
      <c r="J3648">
        <v>1</v>
      </c>
      <c r="K3648" t="s">
        <v>43</v>
      </c>
      <c r="L3648" t="s">
        <v>27</v>
      </c>
      <c r="M3648">
        <v>121850</v>
      </c>
      <c r="N3648">
        <v>3</v>
      </c>
      <c r="O3648">
        <v>14</v>
      </c>
      <c r="P3648">
        <v>0</v>
      </c>
      <c r="Q3648">
        <v>13</v>
      </c>
      <c r="R3648">
        <v>2</v>
      </c>
      <c r="S3648">
        <v>7</v>
      </c>
      <c r="T3648">
        <v>5</v>
      </c>
      <c r="U3648">
        <v>2</v>
      </c>
      <c r="V3648">
        <f>COUNTIF(tbl_General[EmployeeID],tbl_General[[#This Row],[EmployeeID]])</f>
        <v>1</v>
      </c>
    </row>
    <row r="3649" spans="1:22" x14ac:dyDescent="0.25">
      <c r="A3649">
        <v>31</v>
      </c>
      <c r="B3649" t="s">
        <v>21</v>
      </c>
      <c r="C3649" t="s">
        <v>22</v>
      </c>
      <c r="D3649" t="s">
        <v>23</v>
      </c>
      <c r="E3649">
        <v>1</v>
      </c>
      <c r="F3649">
        <v>3</v>
      </c>
      <c r="G3649" t="s">
        <v>24</v>
      </c>
      <c r="H3649">
        <v>3358</v>
      </c>
      <c r="I3649" t="s">
        <v>25</v>
      </c>
      <c r="J3649">
        <v>1</v>
      </c>
      <c r="K3649" t="s">
        <v>43</v>
      </c>
      <c r="L3649" t="s">
        <v>27</v>
      </c>
      <c r="M3649">
        <v>121850</v>
      </c>
      <c r="N3649">
        <v>3</v>
      </c>
      <c r="O3649">
        <v>14</v>
      </c>
      <c r="P3649">
        <v>0</v>
      </c>
      <c r="Q3649">
        <v>13</v>
      </c>
      <c r="R3649">
        <v>2</v>
      </c>
      <c r="S3649">
        <v>7</v>
      </c>
      <c r="T3649">
        <v>5</v>
      </c>
      <c r="U3649">
        <v>2</v>
      </c>
      <c r="V3649">
        <f>COUNTIF(tbl_General[EmployeeID],tbl_General[[#This Row],[EmployeeID]])</f>
        <v>1</v>
      </c>
    </row>
    <row r="3650" spans="1:22" x14ac:dyDescent="0.25">
      <c r="A3650">
        <v>34</v>
      </c>
      <c r="B3650" t="s">
        <v>21</v>
      </c>
      <c r="C3650" t="s">
        <v>22</v>
      </c>
      <c r="D3650" t="s">
        <v>23</v>
      </c>
      <c r="E3650">
        <v>8</v>
      </c>
      <c r="F3650">
        <v>2</v>
      </c>
      <c r="G3650" t="s">
        <v>24</v>
      </c>
      <c r="H3650">
        <v>175</v>
      </c>
      <c r="I3650" t="s">
        <v>34</v>
      </c>
      <c r="J3650">
        <v>1</v>
      </c>
      <c r="K3650" t="s">
        <v>40</v>
      </c>
      <c r="L3650" t="s">
        <v>41</v>
      </c>
      <c r="M3650">
        <v>24390</v>
      </c>
      <c r="N3650">
        <v>3</v>
      </c>
      <c r="O3650">
        <v>11</v>
      </c>
      <c r="P3650">
        <v>2</v>
      </c>
      <c r="Q3650">
        <v>14</v>
      </c>
      <c r="R3650">
        <v>2</v>
      </c>
      <c r="S3650">
        <v>7</v>
      </c>
      <c r="T3650">
        <v>5</v>
      </c>
      <c r="U3650">
        <v>7</v>
      </c>
      <c r="V3650">
        <f>COUNTIF(tbl_General[EmployeeID],tbl_General[[#This Row],[EmployeeID]])</f>
        <v>1</v>
      </c>
    </row>
    <row r="3651" spans="1:22" x14ac:dyDescent="0.25">
      <c r="A3651">
        <v>34</v>
      </c>
      <c r="B3651" t="s">
        <v>21</v>
      </c>
      <c r="C3651" t="s">
        <v>22</v>
      </c>
      <c r="D3651" t="s">
        <v>23</v>
      </c>
      <c r="E3651">
        <v>8</v>
      </c>
      <c r="F3651">
        <v>2</v>
      </c>
      <c r="G3651" t="s">
        <v>24</v>
      </c>
      <c r="H3651">
        <v>1645</v>
      </c>
      <c r="I3651" t="s">
        <v>34</v>
      </c>
      <c r="J3651">
        <v>1</v>
      </c>
      <c r="K3651" t="s">
        <v>40</v>
      </c>
      <c r="L3651" t="s">
        <v>41</v>
      </c>
      <c r="M3651">
        <v>24390</v>
      </c>
      <c r="N3651">
        <v>3</v>
      </c>
      <c r="O3651">
        <v>11</v>
      </c>
      <c r="P3651">
        <v>2</v>
      </c>
      <c r="Q3651">
        <v>14</v>
      </c>
      <c r="R3651">
        <v>2</v>
      </c>
      <c r="S3651">
        <v>7</v>
      </c>
      <c r="T3651">
        <v>5</v>
      </c>
      <c r="U3651">
        <v>7</v>
      </c>
      <c r="V3651">
        <f>COUNTIF(tbl_General[EmployeeID],tbl_General[[#This Row],[EmployeeID]])</f>
        <v>1</v>
      </c>
    </row>
    <row r="3652" spans="1:22" x14ac:dyDescent="0.25">
      <c r="A3652">
        <v>34</v>
      </c>
      <c r="B3652" t="s">
        <v>21</v>
      </c>
      <c r="C3652" t="s">
        <v>22</v>
      </c>
      <c r="D3652" t="s">
        <v>23</v>
      </c>
      <c r="E3652">
        <v>8</v>
      </c>
      <c r="F3652">
        <v>2</v>
      </c>
      <c r="G3652" t="s">
        <v>24</v>
      </c>
      <c r="H3652">
        <v>3115</v>
      </c>
      <c r="I3652" t="s">
        <v>34</v>
      </c>
      <c r="J3652">
        <v>1</v>
      </c>
      <c r="K3652" t="s">
        <v>40</v>
      </c>
      <c r="L3652" t="s">
        <v>41</v>
      </c>
      <c r="M3652">
        <v>24390</v>
      </c>
      <c r="N3652">
        <v>3</v>
      </c>
      <c r="O3652">
        <v>11</v>
      </c>
      <c r="P3652">
        <v>2</v>
      </c>
      <c r="Q3652">
        <v>14</v>
      </c>
      <c r="R3652">
        <v>2</v>
      </c>
      <c r="S3652">
        <v>7</v>
      </c>
      <c r="T3652">
        <v>5</v>
      </c>
      <c r="U3652">
        <v>7</v>
      </c>
      <c r="V3652">
        <f>COUNTIF(tbl_General[EmployeeID],tbl_General[[#This Row],[EmployeeID]])</f>
        <v>1</v>
      </c>
    </row>
    <row r="3653" spans="1:22" x14ac:dyDescent="0.25">
      <c r="A3653">
        <v>26</v>
      </c>
      <c r="B3653" t="s">
        <v>21</v>
      </c>
      <c r="C3653" t="s">
        <v>22</v>
      </c>
      <c r="D3653" t="s">
        <v>30</v>
      </c>
      <c r="E3653">
        <v>17</v>
      </c>
      <c r="F3653">
        <v>4</v>
      </c>
      <c r="G3653" t="s">
        <v>24</v>
      </c>
      <c r="H3653">
        <v>1347</v>
      </c>
      <c r="I3653" t="s">
        <v>34</v>
      </c>
      <c r="J3653">
        <v>2</v>
      </c>
      <c r="K3653" t="s">
        <v>35</v>
      </c>
      <c r="L3653" t="s">
        <v>27</v>
      </c>
      <c r="M3653">
        <v>48770</v>
      </c>
      <c r="N3653">
        <v>1</v>
      </c>
      <c r="O3653">
        <v>13</v>
      </c>
      <c r="P3653">
        <v>1</v>
      </c>
      <c r="Q3653">
        <v>8</v>
      </c>
      <c r="R3653">
        <v>5</v>
      </c>
      <c r="S3653">
        <v>8</v>
      </c>
      <c r="T3653">
        <v>5</v>
      </c>
      <c r="U3653">
        <v>7</v>
      </c>
      <c r="V3653">
        <f>COUNTIF(tbl_General[EmployeeID],tbl_General[[#This Row],[EmployeeID]])</f>
        <v>1</v>
      </c>
    </row>
    <row r="3654" spans="1:22" x14ac:dyDescent="0.25">
      <c r="A3654">
        <v>26</v>
      </c>
      <c r="B3654" t="s">
        <v>21</v>
      </c>
      <c r="C3654" t="s">
        <v>22</v>
      </c>
      <c r="D3654" t="s">
        <v>30</v>
      </c>
      <c r="E3654">
        <v>17</v>
      </c>
      <c r="F3654">
        <v>4</v>
      </c>
      <c r="G3654" t="s">
        <v>24</v>
      </c>
      <c r="H3654">
        <v>2817</v>
      </c>
      <c r="I3654" t="s">
        <v>34</v>
      </c>
      <c r="J3654">
        <v>2</v>
      </c>
      <c r="K3654" t="s">
        <v>35</v>
      </c>
      <c r="L3654" t="s">
        <v>27</v>
      </c>
      <c r="M3654">
        <v>48770</v>
      </c>
      <c r="N3654">
        <v>1</v>
      </c>
      <c r="O3654">
        <v>13</v>
      </c>
      <c r="P3654">
        <v>1</v>
      </c>
      <c r="Q3654">
        <v>8</v>
      </c>
      <c r="R3654">
        <v>5</v>
      </c>
      <c r="S3654">
        <v>8</v>
      </c>
      <c r="T3654">
        <v>5</v>
      </c>
      <c r="U3654">
        <v>7</v>
      </c>
      <c r="V3654">
        <f>COUNTIF(tbl_General[EmployeeID],tbl_General[[#This Row],[EmployeeID]])</f>
        <v>1</v>
      </c>
    </row>
    <row r="3655" spans="1:22" x14ac:dyDescent="0.25">
      <c r="A3655">
        <v>26</v>
      </c>
      <c r="B3655" t="s">
        <v>21</v>
      </c>
      <c r="C3655" t="s">
        <v>22</v>
      </c>
      <c r="D3655" t="s">
        <v>30</v>
      </c>
      <c r="E3655">
        <v>17</v>
      </c>
      <c r="F3655">
        <v>4</v>
      </c>
      <c r="G3655" t="s">
        <v>24</v>
      </c>
      <c r="H3655">
        <v>4287</v>
      </c>
      <c r="I3655" t="s">
        <v>34</v>
      </c>
      <c r="J3655">
        <v>2</v>
      </c>
      <c r="K3655" t="s">
        <v>35</v>
      </c>
      <c r="L3655" t="s">
        <v>27</v>
      </c>
      <c r="M3655">
        <v>48770</v>
      </c>
      <c r="N3655">
        <v>1</v>
      </c>
      <c r="O3655">
        <v>13</v>
      </c>
      <c r="P3655">
        <v>1</v>
      </c>
      <c r="Q3655">
        <v>8</v>
      </c>
      <c r="R3655">
        <v>5</v>
      </c>
      <c r="S3655">
        <v>8</v>
      </c>
      <c r="T3655">
        <v>5</v>
      </c>
      <c r="U3655">
        <v>7</v>
      </c>
      <c r="V3655">
        <f>COUNTIF(tbl_General[EmployeeID],tbl_General[[#This Row],[EmployeeID]])</f>
        <v>1</v>
      </c>
    </row>
    <row r="3656" spans="1:22" x14ac:dyDescent="0.25">
      <c r="A3656">
        <v>45</v>
      </c>
      <c r="B3656" t="s">
        <v>21</v>
      </c>
      <c r="C3656" t="s">
        <v>36</v>
      </c>
      <c r="D3656" t="s">
        <v>23</v>
      </c>
      <c r="E3656">
        <v>1</v>
      </c>
      <c r="F3656">
        <v>4</v>
      </c>
      <c r="G3656" t="s">
        <v>46</v>
      </c>
      <c r="H3656">
        <v>1057</v>
      </c>
      <c r="I3656" t="s">
        <v>34</v>
      </c>
      <c r="J3656">
        <v>1</v>
      </c>
      <c r="K3656" t="s">
        <v>31</v>
      </c>
      <c r="L3656" t="s">
        <v>27</v>
      </c>
      <c r="M3656">
        <v>170480</v>
      </c>
      <c r="N3656">
        <v>4</v>
      </c>
      <c r="O3656">
        <v>15</v>
      </c>
      <c r="P3656">
        <v>0</v>
      </c>
      <c r="Q3656">
        <v>10</v>
      </c>
      <c r="R3656">
        <v>3</v>
      </c>
      <c r="S3656">
        <v>8</v>
      </c>
      <c r="T3656">
        <v>5</v>
      </c>
      <c r="U3656">
        <v>7</v>
      </c>
      <c r="V3656">
        <f>COUNTIF(tbl_General[EmployeeID],tbl_General[[#This Row],[EmployeeID]])</f>
        <v>1</v>
      </c>
    </row>
    <row r="3657" spans="1:22" x14ac:dyDescent="0.25">
      <c r="A3657">
        <v>45</v>
      </c>
      <c r="B3657" t="s">
        <v>21</v>
      </c>
      <c r="C3657" t="s">
        <v>36</v>
      </c>
      <c r="D3657" t="s">
        <v>23</v>
      </c>
      <c r="E3657">
        <v>1</v>
      </c>
      <c r="F3657">
        <v>4</v>
      </c>
      <c r="G3657" t="s">
        <v>46</v>
      </c>
      <c r="H3657">
        <v>2527</v>
      </c>
      <c r="I3657" t="s">
        <v>34</v>
      </c>
      <c r="J3657">
        <v>1</v>
      </c>
      <c r="K3657" t="s">
        <v>31</v>
      </c>
      <c r="L3657" t="s">
        <v>27</v>
      </c>
      <c r="M3657">
        <v>170480</v>
      </c>
      <c r="N3657">
        <v>4</v>
      </c>
      <c r="O3657">
        <v>15</v>
      </c>
      <c r="P3657">
        <v>0</v>
      </c>
      <c r="Q3657">
        <v>10</v>
      </c>
      <c r="R3657">
        <v>3</v>
      </c>
      <c r="S3657">
        <v>8</v>
      </c>
      <c r="T3657">
        <v>5</v>
      </c>
      <c r="U3657">
        <v>7</v>
      </c>
      <c r="V3657">
        <f>COUNTIF(tbl_General[EmployeeID],tbl_General[[#This Row],[EmployeeID]])</f>
        <v>1</v>
      </c>
    </row>
    <row r="3658" spans="1:22" x14ac:dyDescent="0.25">
      <c r="A3658">
        <v>45</v>
      </c>
      <c r="B3658" t="s">
        <v>21</v>
      </c>
      <c r="C3658" t="s">
        <v>36</v>
      </c>
      <c r="D3658" t="s">
        <v>23</v>
      </c>
      <c r="E3658">
        <v>1</v>
      </c>
      <c r="F3658">
        <v>4</v>
      </c>
      <c r="G3658" t="s">
        <v>46</v>
      </c>
      <c r="H3658">
        <v>3997</v>
      </c>
      <c r="I3658" t="s">
        <v>34</v>
      </c>
      <c r="J3658">
        <v>1</v>
      </c>
      <c r="K3658" t="s">
        <v>31</v>
      </c>
      <c r="L3658" t="s">
        <v>27</v>
      </c>
      <c r="M3658">
        <v>170480</v>
      </c>
      <c r="N3658">
        <v>4</v>
      </c>
      <c r="O3658">
        <v>15</v>
      </c>
      <c r="P3658">
        <v>0</v>
      </c>
      <c r="Q3658">
        <v>10</v>
      </c>
      <c r="R3658">
        <v>3</v>
      </c>
      <c r="S3658">
        <v>8</v>
      </c>
      <c r="T3658">
        <v>5</v>
      </c>
      <c r="U3658">
        <v>7</v>
      </c>
      <c r="V3658">
        <f>COUNTIF(tbl_General[EmployeeID],tbl_General[[#This Row],[EmployeeID]])</f>
        <v>1</v>
      </c>
    </row>
    <row r="3659" spans="1:22" x14ac:dyDescent="0.25">
      <c r="A3659">
        <v>27</v>
      </c>
      <c r="B3659" t="s">
        <v>21</v>
      </c>
      <c r="C3659" t="s">
        <v>22</v>
      </c>
      <c r="D3659" t="s">
        <v>23</v>
      </c>
      <c r="E3659">
        <v>2</v>
      </c>
      <c r="F3659">
        <v>3</v>
      </c>
      <c r="G3659" t="s">
        <v>24</v>
      </c>
      <c r="H3659">
        <v>1071</v>
      </c>
      <c r="I3659" t="s">
        <v>25</v>
      </c>
      <c r="J3659">
        <v>5</v>
      </c>
      <c r="K3659" t="s">
        <v>31</v>
      </c>
      <c r="L3659" t="s">
        <v>27</v>
      </c>
      <c r="M3659">
        <v>45410</v>
      </c>
      <c r="N3659">
        <v>1</v>
      </c>
      <c r="O3659">
        <v>14</v>
      </c>
      <c r="P3659">
        <v>2</v>
      </c>
      <c r="Q3659">
        <v>9</v>
      </c>
      <c r="R3659">
        <v>4</v>
      </c>
      <c r="S3659">
        <v>9</v>
      </c>
      <c r="T3659">
        <v>5</v>
      </c>
      <c r="U3659">
        <v>8</v>
      </c>
      <c r="V3659">
        <f>COUNTIF(tbl_General[EmployeeID],tbl_General[[#This Row],[EmployeeID]])</f>
        <v>1</v>
      </c>
    </row>
    <row r="3660" spans="1:22" x14ac:dyDescent="0.25">
      <c r="A3660">
        <v>27</v>
      </c>
      <c r="B3660" t="s">
        <v>21</v>
      </c>
      <c r="C3660" t="s">
        <v>22</v>
      </c>
      <c r="D3660" t="s">
        <v>23</v>
      </c>
      <c r="E3660">
        <v>2</v>
      </c>
      <c r="F3660">
        <v>3</v>
      </c>
      <c r="G3660" t="s">
        <v>24</v>
      </c>
      <c r="H3660">
        <v>2541</v>
      </c>
      <c r="I3660" t="s">
        <v>25</v>
      </c>
      <c r="J3660">
        <v>5</v>
      </c>
      <c r="K3660" t="s">
        <v>31</v>
      </c>
      <c r="L3660" t="s">
        <v>27</v>
      </c>
      <c r="M3660">
        <v>45410</v>
      </c>
      <c r="N3660">
        <v>1</v>
      </c>
      <c r="O3660">
        <v>14</v>
      </c>
      <c r="P3660">
        <v>2</v>
      </c>
      <c r="Q3660">
        <v>9</v>
      </c>
      <c r="R3660">
        <v>4</v>
      </c>
      <c r="S3660">
        <v>9</v>
      </c>
      <c r="T3660">
        <v>5</v>
      </c>
      <c r="U3660">
        <v>8</v>
      </c>
      <c r="V3660">
        <f>COUNTIF(tbl_General[EmployeeID],tbl_General[[#This Row],[EmployeeID]])</f>
        <v>1</v>
      </c>
    </row>
    <row r="3661" spans="1:22" x14ac:dyDescent="0.25">
      <c r="A3661">
        <v>27</v>
      </c>
      <c r="B3661" t="s">
        <v>21</v>
      </c>
      <c r="C3661" t="s">
        <v>22</v>
      </c>
      <c r="D3661" t="s">
        <v>23</v>
      </c>
      <c r="E3661">
        <v>2</v>
      </c>
      <c r="F3661">
        <v>3</v>
      </c>
      <c r="G3661" t="s">
        <v>24</v>
      </c>
      <c r="H3661">
        <v>4011</v>
      </c>
      <c r="I3661" t="s">
        <v>25</v>
      </c>
      <c r="J3661">
        <v>5</v>
      </c>
      <c r="K3661" t="s">
        <v>31</v>
      </c>
      <c r="L3661" t="s">
        <v>27</v>
      </c>
      <c r="M3661">
        <v>45410</v>
      </c>
      <c r="N3661">
        <v>1</v>
      </c>
      <c r="O3661">
        <v>14</v>
      </c>
      <c r="P3661">
        <v>2</v>
      </c>
      <c r="Q3661">
        <v>9</v>
      </c>
      <c r="R3661">
        <v>4</v>
      </c>
      <c r="S3661">
        <v>9</v>
      </c>
      <c r="T3661">
        <v>5</v>
      </c>
      <c r="U3661">
        <v>8</v>
      </c>
      <c r="V3661">
        <f>COUNTIF(tbl_General[EmployeeID],tbl_General[[#This Row],[EmployeeID]])</f>
        <v>1</v>
      </c>
    </row>
    <row r="3662" spans="1:22" x14ac:dyDescent="0.25">
      <c r="A3662">
        <v>39</v>
      </c>
      <c r="B3662" t="s">
        <v>21</v>
      </c>
      <c r="C3662" t="s">
        <v>36</v>
      </c>
      <c r="D3662" t="s">
        <v>30</v>
      </c>
      <c r="E3662">
        <v>3</v>
      </c>
      <c r="F3662">
        <v>3</v>
      </c>
      <c r="G3662" t="s">
        <v>24</v>
      </c>
      <c r="H3662">
        <v>983</v>
      </c>
      <c r="I3662" t="s">
        <v>25</v>
      </c>
      <c r="J3662">
        <v>2</v>
      </c>
      <c r="K3662" t="s">
        <v>42</v>
      </c>
      <c r="L3662" t="s">
        <v>27</v>
      </c>
      <c r="M3662">
        <v>109760</v>
      </c>
      <c r="N3662">
        <v>1</v>
      </c>
      <c r="O3662">
        <v>11</v>
      </c>
      <c r="P3662">
        <v>0</v>
      </c>
      <c r="Q3662">
        <v>9</v>
      </c>
      <c r="R3662">
        <v>3</v>
      </c>
      <c r="S3662">
        <v>9</v>
      </c>
      <c r="T3662">
        <v>5</v>
      </c>
      <c r="U3662">
        <v>8</v>
      </c>
      <c r="V3662">
        <f>COUNTIF(tbl_General[EmployeeID],tbl_General[[#This Row],[EmployeeID]])</f>
        <v>1</v>
      </c>
    </row>
    <row r="3663" spans="1:22" x14ac:dyDescent="0.25">
      <c r="A3663">
        <v>39</v>
      </c>
      <c r="B3663" t="s">
        <v>21</v>
      </c>
      <c r="C3663" t="s">
        <v>36</v>
      </c>
      <c r="D3663" t="s">
        <v>30</v>
      </c>
      <c r="E3663">
        <v>3</v>
      </c>
      <c r="F3663">
        <v>3</v>
      </c>
      <c r="G3663" t="s">
        <v>24</v>
      </c>
      <c r="H3663">
        <v>2453</v>
      </c>
      <c r="I3663" t="s">
        <v>25</v>
      </c>
      <c r="J3663">
        <v>2</v>
      </c>
      <c r="K3663" t="s">
        <v>42</v>
      </c>
      <c r="L3663" t="s">
        <v>27</v>
      </c>
      <c r="M3663">
        <v>109760</v>
      </c>
      <c r="N3663">
        <v>1</v>
      </c>
      <c r="O3663">
        <v>11</v>
      </c>
      <c r="P3663">
        <v>0</v>
      </c>
      <c r="Q3663">
        <v>9</v>
      </c>
      <c r="R3663">
        <v>3</v>
      </c>
      <c r="S3663">
        <v>9</v>
      </c>
      <c r="T3663">
        <v>5</v>
      </c>
      <c r="U3663">
        <v>8</v>
      </c>
      <c r="V3663">
        <f>COUNTIF(tbl_General[EmployeeID],tbl_General[[#This Row],[EmployeeID]])</f>
        <v>1</v>
      </c>
    </row>
    <row r="3664" spans="1:22" x14ac:dyDescent="0.25">
      <c r="A3664">
        <v>39</v>
      </c>
      <c r="B3664" t="s">
        <v>21</v>
      </c>
      <c r="C3664" t="s">
        <v>36</v>
      </c>
      <c r="D3664" t="s">
        <v>30</v>
      </c>
      <c r="E3664">
        <v>3</v>
      </c>
      <c r="F3664">
        <v>3</v>
      </c>
      <c r="G3664" t="s">
        <v>24</v>
      </c>
      <c r="H3664">
        <v>3923</v>
      </c>
      <c r="I3664" t="s">
        <v>25</v>
      </c>
      <c r="J3664">
        <v>2</v>
      </c>
      <c r="K3664" t="s">
        <v>42</v>
      </c>
      <c r="L3664" t="s">
        <v>27</v>
      </c>
      <c r="M3664">
        <v>109760</v>
      </c>
      <c r="N3664">
        <v>1</v>
      </c>
      <c r="O3664">
        <v>11</v>
      </c>
      <c r="P3664">
        <v>0</v>
      </c>
      <c r="Q3664">
        <v>9</v>
      </c>
      <c r="R3664">
        <v>3</v>
      </c>
      <c r="S3664">
        <v>9</v>
      </c>
      <c r="T3664">
        <v>5</v>
      </c>
      <c r="U3664">
        <v>8</v>
      </c>
      <c r="V3664">
        <f>COUNTIF(tbl_General[EmployeeID],tbl_General[[#This Row],[EmployeeID]])</f>
        <v>1</v>
      </c>
    </row>
    <row r="3665" spans="1:22" x14ac:dyDescent="0.25">
      <c r="A3665">
        <v>37</v>
      </c>
      <c r="B3665" t="s">
        <v>21</v>
      </c>
      <c r="C3665" t="s">
        <v>29</v>
      </c>
      <c r="D3665" t="s">
        <v>23</v>
      </c>
      <c r="E3665">
        <v>2</v>
      </c>
      <c r="F3665">
        <v>3</v>
      </c>
      <c r="G3665" t="s">
        <v>45</v>
      </c>
      <c r="H3665">
        <v>1439</v>
      </c>
      <c r="I3665" t="s">
        <v>25</v>
      </c>
      <c r="J3665">
        <v>2</v>
      </c>
      <c r="K3665" t="s">
        <v>40</v>
      </c>
      <c r="L3665" t="s">
        <v>41</v>
      </c>
      <c r="M3665">
        <v>97560</v>
      </c>
      <c r="N3665">
        <v>4</v>
      </c>
      <c r="O3665">
        <v>19</v>
      </c>
      <c r="P3665">
        <v>0</v>
      </c>
      <c r="Q3665">
        <v>13</v>
      </c>
      <c r="R3665">
        <v>2</v>
      </c>
      <c r="S3665">
        <v>9</v>
      </c>
      <c r="T3665">
        <v>5</v>
      </c>
      <c r="U3665">
        <v>8</v>
      </c>
      <c r="V3665">
        <f>COUNTIF(tbl_General[EmployeeID],tbl_General[[#This Row],[EmployeeID]])</f>
        <v>1</v>
      </c>
    </row>
    <row r="3666" spans="1:22" x14ac:dyDescent="0.25">
      <c r="A3666">
        <v>37</v>
      </c>
      <c r="B3666" t="s">
        <v>21</v>
      </c>
      <c r="C3666" t="s">
        <v>29</v>
      </c>
      <c r="D3666" t="s">
        <v>23</v>
      </c>
      <c r="E3666">
        <v>2</v>
      </c>
      <c r="F3666">
        <v>3</v>
      </c>
      <c r="G3666" t="s">
        <v>45</v>
      </c>
      <c r="H3666">
        <v>2909</v>
      </c>
      <c r="I3666" t="s">
        <v>25</v>
      </c>
      <c r="J3666">
        <v>2</v>
      </c>
      <c r="K3666" t="s">
        <v>40</v>
      </c>
      <c r="L3666" t="s">
        <v>41</v>
      </c>
      <c r="M3666">
        <v>97560</v>
      </c>
      <c r="N3666">
        <v>4</v>
      </c>
      <c r="O3666">
        <v>19</v>
      </c>
      <c r="P3666">
        <v>0</v>
      </c>
      <c r="Q3666">
        <v>13</v>
      </c>
      <c r="R3666">
        <v>2</v>
      </c>
      <c r="S3666">
        <v>9</v>
      </c>
      <c r="T3666">
        <v>5</v>
      </c>
      <c r="U3666">
        <v>8</v>
      </c>
      <c r="V3666">
        <f>COUNTIF(tbl_General[EmployeeID],tbl_General[[#This Row],[EmployeeID]])</f>
        <v>1</v>
      </c>
    </row>
    <row r="3667" spans="1:22" x14ac:dyDescent="0.25">
      <c r="A3667">
        <v>37</v>
      </c>
      <c r="B3667" t="s">
        <v>21</v>
      </c>
      <c r="C3667" t="s">
        <v>29</v>
      </c>
      <c r="D3667" t="s">
        <v>23</v>
      </c>
      <c r="E3667">
        <v>2</v>
      </c>
      <c r="F3667">
        <v>3</v>
      </c>
      <c r="G3667" t="s">
        <v>45</v>
      </c>
      <c r="H3667">
        <v>4379</v>
      </c>
      <c r="I3667" t="s">
        <v>25</v>
      </c>
      <c r="J3667">
        <v>2</v>
      </c>
      <c r="K3667" t="s">
        <v>40</v>
      </c>
      <c r="L3667" t="s">
        <v>41</v>
      </c>
      <c r="M3667">
        <v>97560</v>
      </c>
      <c r="N3667">
        <v>4</v>
      </c>
      <c r="O3667">
        <v>19</v>
      </c>
      <c r="P3667">
        <v>0</v>
      </c>
      <c r="Q3667">
        <v>13</v>
      </c>
      <c r="R3667">
        <v>2</v>
      </c>
      <c r="S3667">
        <v>9</v>
      </c>
      <c r="T3667">
        <v>5</v>
      </c>
      <c r="U3667">
        <v>8</v>
      </c>
      <c r="V3667">
        <f>COUNTIF(tbl_General[EmployeeID],tbl_General[[#This Row],[EmployeeID]])</f>
        <v>1</v>
      </c>
    </row>
    <row r="3668" spans="1:22" x14ac:dyDescent="0.25">
      <c r="A3668">
        <v>59</v>
      </c>
      <c r="B3668" t="s">
        <v>21</v>
      </c>
      <c r="C3668" t="s">
        <v>22</v>
      </c>
      <c r="D3668" t="s">
        <v>30</v>
      </c>
      <c r="E3668">
        <v>4</v>
      </c>
      <c r="F3668">
        <v>2</v>
      </c>
      <c r="G3668" t="s">
        <v>24</v>
      </c>
      <c r="H3668">
        <v>662</v>
      </c>
      <c r="I3668" t="s">
        <v>34</v>
      </c>
      <c r="J3668">
        <v>2</v>
      </c>
      <c r="K3668" t="s">
        <v>31</v>
      </c>
      <c r="L3668" t="s">
        <v>32</v>
      </c>
      <c r="M3668">
        <v>165950</v>
      </c>
      <c r="N3668">
        <v>6</v>
      </c>
      <c r="O3668">
        <v>21</v>
      </c>
      <c r="P3668">
        <v>1</v>
      </c>
      <c r="Q3668">
        <v>25</v>
      </c>
      <c r="R3668">
        <v>2</v>
      </c>
      <c r="S3668">
        <v>9</v>
      </c>
      <c r="T3668">
        <v>5</v>
      </c>
      <c r="U3668">
        <v>4</v>
      </c>
      <c r="V3668">
        <f>COUNTIF(tbl_General[EmployeeID],tbl_General[[#This Row],[EmployeeID]])</f>
        <v>1</v>
      </c>
    </row>
    <row r="3669" spans="1:22" x14ac:dyDescent="0.25">
      <c r="A3669">
        <v>59</v>
      </c>
      <c r="B3669" t="s">
        <v>21</v>
      </c>
      <c r="C3669" t="s">
        <v>22</v>
      </c>
      <c r="D3669" t="s">
        <v>30</v>
      </c>
      <c r="E3669">
        <v>4</v>
      </c>
      <c r="F3669">
        <v>2</v>
      </c>
      <c r="G3669" t="s">
        <v>24</v>
      </c>
      <c r="H3669">
        <v>2132</v>
      </c>
      <c r="I3669" t="s">
        <v>34</v>
      </c>
      <c r="J3669">
        <v>2</v>
      </c>
      <c r="K3669" t="s">
        <v>31</v>
      </c>
      <c r="L3669" t="s">
        <v>32</v>
      </c>
      <c r="M3669">
        <v>165950</v>
      </c>
      <c r="N3669">
        <v>6</v>
      </c>
      <c r="O3669">
        <v>21</v>
      </c>
      <c r="P3669">
        <v>1</v>
      </c>
      <c r="Q3669">
        <v>25</v>
      </c>
      <c r="R3669">
        <v>2</v>
      </c>
      <c r="S3669">
        <v>9</v>
      </c>
      <c r="T3669">
        <v>5</v>
      </c>
      <c r="U3669">
        <v>4</v>
      </c>
      <c r="V3669">
        <f>COUNTIF(tbl_General[EmployeeID],tbl_General[[#This Row],[EmployeeID]])</f>
        <v>1</v>
      </c>
    </row>
    <row r="3670" spans="1:22" x14ac:dyDescent="0.25">
      <c r="A3670">
        <v>59</v>
      </c>
      <c r="B3670" t="s">
        <v>21</v>
      </c>
      <c r="C3670" t="s">
        <v>22</v>
      </c>
      <c r="D3670" t="s">
        <v>30</v>
      </c>
      <c r="E3670">
        <v>4</v>
      </c>
      <c r="F3670">
        <v>2</v>
      </c>
      <c r="G3670" t="s">
        <v>24</v>
      </c>
      <c r="H3670">
        <v>3602</v>
      </c>
      <c r="I3670" t="s">
        <v>34</v>
      </c>
      <c r="J3670">
        <v>2</v>
      </c>
      <c r="K3670" t="s">
        <v>31</v>
      </c>
      <c r="L3670" t="s">
        <v>32</v>
      </c>
      <c r="M3670">
        <v>165950</v>
      </c>
      <c r="N3670">
        <v>6</v>
      </c>
      <c r="O3670">
        <v>21</v>
      </c>
      <c r="P3670">
        <v>1</v>
      </c>
      <c r="Q3670">
        <v>25</v>
      </c>
      <c r="R3670">
        <v>2</v>
      </c>
      <c r="S3670">
        <v>9</v>
      </c>
      <c r="T3670">
        <v>5</v>
      </c>
      <c r="U3670">
        <v>4</v>
      </c>
      <c r="V3670">
        <f>COUNTIF(tbl_General[EmployeeID],tbl_General[[#This Row],[EmployeeID]])</f>
        <v>1</v>
      </c>
    </row>
    <row r="3671" spans="1:22" x14ac:dyDescent="0.25">
      <c r="A3671">
        <v>34</v>
      </c>
      <c r="B3671" t="s">
        <v>21</v>
      </c>
      <c r="C3671" t="s">
        <v>22</v>
      </c>
      <c r="D3671" t="s">
        <v>30</v>
      </c>
      <c r="E3671">
        <v>26</v>
      </c>
      <c r="F3671">
        <v>3</v>
      </c>
      <c r="G3671" t="s">
        <v>38</v>
      </c>
      <c r="H3671">
        <v>205</v>
      </c>
      <c r="I3671" t="s">
        <v>34</v>
      </c>
      <c r="J3671">
        <v>1</v>
      </c>
      <c r="K3671" t="s">
        <v>40</v>
      </c>
      <c r="L3671" t="s">
        <v>32</v>
      </c>
      <c r="M3671">
        <v>52370</v>
      </c>
      <c r="N3671">
        <v>1</v>
      </c>
      <c r="O3671">
        <v>19</v>
      </c>
      <c r="P3671">
        <v>1</v>
      </c>
      <c r="Q3671">
        <v>10</v>
      </c>
      <c r="R3671">
        <v>3</v>
      </c>
      <c r="S3671">
        <v>10</v>
      </c>
      <c r="T3671">
        <v>5</v>
      </c>
      <c r="U3671">
        <v>7</v>
      </c>
      <c r="V3671">
        <f>COUNTIF(tbl_General[EmployeeID],tbl_General[[#This Row],[EmployeeID]])</f>
        <v>1</v>
      </c>
    </row>
    <row r="3672" spans="1:22" x14ac:dyDescent="0.25">
      <c r="A3672">
        <v>34</v>
      </c>
      <c r="B3672" t="s">
        <v>21</v>
      </c>
      <c r="C3672" t="s">
        <v>22</v>
      </c>
      <c r="D3672" t="s">
        <v>30</v>
      </c>
      <c r="E3672">
        <v>26</v>
      </c>
      <c r="F3672">
        <v>3</v>
      </c>
      <c r="G3672" t="s">
        <v>38</v>
      </c>
      <c r="H3672">
        <v>1675</v>
      </c>
      <c r="I3672" t="s">
        <v>34</v>
      </c>
      <c r="J3672">
        <v>1</v>
      </c>
      <c r="K3672" t="s">
        <v>40</v>
      </c>
      <c r="L3672" t="s">
        <v>32</v>
      </c>
      <c r="M3672">
        <v>52370</v>
      </c>
      <c r="N3672">
        <v>1</v>
      </c>
      <c r="O3672">
        <v>19</v>
      </c>
      <c r="P3672">
        <v>1</v>
      </c>
      <c r="Q3672">
        <v>10</v>
      </c>
      <c r="R3672">
        <v>3</v>
      </c>
      <c r="S3672">
        <v>10</v>
      </c>
      <c r="T3672">
        <v>5</v>
      </c>
      <c r="U3672">
        <v>7</v>
      </c>
      <c r="V3672">
        <f>COUNTIF(tbl_General[EmployeeID],tbl_General[[#This Row],[EmployeeID]])</f>
        <v>1</v>
      </c>
    </row>
    <row r="3673" spans="1:22" x14ac:dyDescent="0.25">
      <c r="A3673">
        <v>34</v>
      </c>
      <c r="B3673" t="s">
        <v>21</v>
      </c>
      <c r="C3673" t="s">
        <v>22</v>
      </c>
      <c r="D3673" t="s">
        <v>30</v>
      </c>
      <c r="E3673">
        <v>26</v>
      </c>
      <c r="F3673">
        <v>3</v>
      </c>
      <c r="G3673" t="s">
        <v>38</v>
      </c>
      <c r="H3673">
        <v>3145</v>
      </c>
      <c r="I3673" t="s">
        <v>34</v>
      </c>
      <c r="J3673">
        <v>1</v>
      </c>
      <c r="K3673" t="s">
        <v>40</v>
      </c>
      <c r="L3673" t="s">
        <v>32</v>
      </c>
      <c r="M3673">
        <v>52370</v>
      </c>
      <c r="N3673">
        <v>1</v>
      </c>
      <c r="O3673">
        <v>19</v>
      </c>
      <c r="P3673">
        <v>1</v>
      </c>
      <c r="Q3673">
        <v>10</v>
      </c>
      <c r="R3673">
        <v>3</v>
      </c>
      <c r="S3673">
        <v>10</v>
      </c>
      <c r="T3673">
        <v>5</v>
      </c>
      <c r="U3673">
        <v>7</v>
      </c>
      <c r="V3673">
        <f>COUNTIF(tbl_General[EmployeeID],tbl_General[[#This Row],[EmployeeID]])</f>
        <v>1</v>
      </c>
    </row>
    <row r="3674" spans="1:22" x14ac:dyDescent="0.25">
      <c r="A3674">
        <v>42</v>
      </c>
      <c r="B3674" t="s">
        <v>21</v>
      </c>
      <c r="C3674" t="s">
        <v>22</v>
      </c>
      <c r="D3674" t="s">
        <v>30</v>
      </c>
      <c r="E3674">
        <v>5</v>
      </c>
      <c r="F3674">
        <v>3</v>
      </c>
      <c r="G3674" t="s">
        <v>38</v>
      </c>
      <c r="H3674">
        <v>194</v>
      </c>
      <c r="I3674" t="s">
        <v>34</v>
      </c>
      <c r="J3674">
        <v>3</v>
      </c>
      <c r="K3674" t="s">
        <v>35</v>
      </c>
      <c r="L3674" t="s">
        <v>27</v>
      </c>
      <c r="M3674">
        <v>53900</v>
      </c>
      <c r="N3674">
        <v>1</v>
      </c>
      <c r="O3674">
        <v>14</v>
      </c>
      <c r="P3674">
        <v>0</v>
      </c>
      <c r="Q3674">
        <v>10</v>
      </c>
      <c r="R3674">
        <v>3</v>
      </c>
      <c r="S3674">
        <v>10</v>
      </c>
      <c r="T3674">
        <v>5</v>
      </c>
      <c r="U3674">
        <v>8</v>
      </c>
      <c r="V3674">
        <f>COUNTIF(tbl_General[EmployeeID],tbl_General[[#This Row],[EmployeeID]])</f>
        <v>1</v>
      </c>
    </row>
    <row r="3675" spans="1:22" x14ac:dyDescent="0.25">
      <c r="A3675">
        <v>42</v>
      </c>
      <c r="B3675" t="s">
        <v>21</v>
      </c>
      <c r="C3675" t="s">
        <v>22</v>
      </c>
      <c r="D3675" t="s">
        <v>30</v>
      </c>
      <c r="E3675">
        <v>5</v>
      </c>
      <c r="F3675">
        <v>3</v>
      </c>
      <c r="G3675" t="s">
        <v>38</v>
      </c>
      <c r="H3675">
        <v>1664</v>
      </c>
      <c r="I3675" t="s">
        <v>34</v>
      </c>
      <c r="J3675">
        <v>3</v>
      </c>
      <c r="K3675" t="s">
        <v>35</v>
      </c>
      <c r="L3675" t="s">
        <v>27</v>
      </c>
      <c r="M3675">
        <v>53900</v>
      </c>
      <c r="N3675">
        <v>1</v>
      </c>
      <c r="O3675">
        <v>14</v>
      </c>
      <c r="P3675">
        <v>0</v>
      </c>
      <c r="Q3675">
        <v>10</v>
      </c>
      <c r="R3675">
        <v>3</v>
      </c>
      <c r="S3675">
        <v>10</v>
      </c>
      <c r="T3675">
        <v>5</v>
      </c>
      <c r="U3675">
        <v>8</v>
      </c>
      <c r="V3675">
        <f>COUNTIF(tbl_General[EmployeeID],tbl_General[[#This Row],[EmployeeID]])</f>
        <v>1</v>
      </c>
    </row>
    <row r="3676" spans="1:22" x14ac:dyDescent="0.25">
      <c r="A3676">
        <v>42</v>
      </c>
      <c r="B3676" t="s">
        <v>21</v>
      </c>
      <c r="C3676" t="s">
        <v>22</v>
      </c>
      <c r="D3676" t="s">
        <v>30</v>
      </c>
      <c r="E3676">
        <v>5</v>
      </c>
      <c r="F3676">
        <v>3</v>
      </c>
      <c r="G3676" t="s">
        <v>38</v>
      </c>
      <c r="H3676">
        <v>3134</v>
      </c>
      <c r="I3676" t="s">
        <v>34</v>
      </c>
      <c r="J3676">
        <v>3</v>
      </c>
      <c r="K3676" t="s">
        <v>35</v>
      </c>
      <c r="L3676" t="s">
        <v>27</v>
      </c>
      <c r="M3676">
        <v>53900</v>
      </c>
      <c r="N3676">
        <v>1</v>
      </c>
      <c r="O3676">
        <v>14</v>
      </c>
      <c r="P3676">
        <v>0</v>
      </c>
      <c r="Q3676">
        <v>10</v>
      </c>
      <c r="R3676">
        <v>3</v>
      </c>
      <c r="S3676">
        <v>10</v>
      </c>
      <c r="T3676">
        <v>5</v>
      </c>
      <c r="U3676">
        <v>8</v>
      </c>
      <c r="V3676">
        <f>COUNTIF(tbl_General[EmployeeID],tbl_General[[#This Row],[EmployeeID]])</f>
        <v>1</v>
      </c>
    </row>
    <row r="3677" spans="1:22" x14ac:dyDescent="0.25">
      <c r="A3677">
        <v>32</v>
      </c>
      <c r="B3677" t="s">
        <v>21</v>
      </c>
      <c r="C3677" t="s">
        <v>29</v>
      </c>
      <c r="D3677" t="s">
        <v>30</v>
      </c>
      <c r="E3677">
        <v>12</v>
      </c>
      <c r="F3677">
        <v>5</v>
      </c>
      <c r="G3677" t="s">
        <v>38</v>
      </c>
      <c r="H3677">
        <v>384</v>
      </c>
      <c r="I3677" t="s">
        <v>34</v>
      </c>
      <c r="J3677">
        <v>1</v>
      </c>
      <c r="K3677" t="s">
        <v>31</v>
      </c>
      <c r="L3677" t="s">
        <v>27</v>
      </c>
      <c r="M3677">
        <v>95470</v>
      </c>
      <c r="N3677">
        <v>1</v>
      </c>
      <c r="O3677">
        <v>13</v>
      </c>
      <c r="P3677">
        <v>1</v>
      </c>
      <c r="Q3677">
        <v>10</v>
      </c>
      <c r="R3677">
        <v>3</v>
      </c>
      <c r="S3677">
        <v>10</v>
      </c>
      <c r="T3677">
        <v>5</v>
      </c>
      <c r="U3677">
        <v>3</v>
      </c>
      <c r="V3677">
        <f>COUNTIF(tbl_General[EmployeeID],tbl_General[[#This Row],[EmployeeID]])</f>
        <v>1</v>
      </c>
    </row>
    <row r="3678" spans="1:22" x14ac:dyDescent="0.25">
      <c r="A3678">
        <v>32</v>
      </c>
      <c r="B3678" t="s">
        <v>21</v>
      </c>
      <c r="C3678" t="s">
        <v>29</v>
      </c>
      <c r="D3678" t="s">
        <v>30</v>
      </c>
      <c r="E3678">
        <v>12</v>
      </c>
      <c r="F3678">
        <v>5</v>
      </c>
      <c r="G3678" t="s">
        <v>38</v>
      </c>
      <c r="H3678">
        <v>1854</v>
      </c>
      <c r="I3678" t="s">
        <v>34</v>
      </c>
      <c r="J3678">
        <v>1</v>
      </c>
      <c r="K3678" t="s">
        <v>31</v>
      </c>
      <c r="L3678" t="s">
        <v>27</v>
      </c>
      <c r="M3678">
        <v>95470</v>
      </c>
      <c r="N3678">
        <v>1</v>
      </c>
      <c r="O3678">
        <v>13</v>
      </c>
      <c r="P3678">
        <v>1</v>
      </c>
      <c r="Q3678">
        <v>10</v>
      </c>
      <c r="R3678">
        <v>3</v>
      </c>
      <c r="S3678">
        <v>10</v>
      </c>
      <c r="T3678">
        <v>5</v>
      </c>
      <c r="U3678">
        <v>3</v>
      </c>
      <c r="V3678">
        <f>COUNTIF(tbl_General[EmployeeID],tbl_General[[#This Row],[EmployeeID]])</f>
        <v>1</v>
      </c>
    </row>
    <row r="3679" spans="1:22" x14ac:dyDescent="0.25">
      <c r="A3679">
        <v>32</v>
      </c>
      <c r="B3679" t="s">
        <v>21</v>
      </c>
      <c r="C3679" t="s">
        <v>29</v>
      </c>
      <c r="D3679" t="s">
        <v>30</v>
      </c>
      <c r="E3679">
        <v>12</v>
      </c>
      <c r="F3679">
        <v>5</v>
      </c>
      <c r="G3679" t="s">
        <v>38</v>
      </c>
      <c r="H3679">
        <v>3324</v>
      </c>
      <c r="I3679" t="s">
        <v>34</v>
      </c>
      <c r="J3679">
        <v>1</v>
      </c>
      <c r="K3679" t="s">
        <v>31</v>
      </c>
      <c r="L3679" t="s">
        <v>27</v>
      </c>
      <c r="M3679">
        <v>95470</v>
      </c>
      <c r="N3679">
        <v>1</v>
      </c>
      <c r="O3679">
        <v>13</v>
      </c>
      <c r="P3679">
        <v>1</v>
      </c>
      <c r="Q3679">
        <v>10</v>
      </c>
      <c r="R3679">
        <v>3</v>
      </c>
      <c r="S3679">
        <v>10</v>
      </c>
      <c r="T3679">
        <v>5</v>
      </c>
      <c r="U3679">
        <v>3</v>
      </c>
      <c r="V3679">
        <f>COUNTIF(tbl_General[EmployeeID],tbl_General[[#This Row],[EmployeeID]])</f>
        <v>1</v>
      </c>
    </row>
    <row r="3680" spans="1:22" x14ac:dyDescent="0.25">
      <c r="A3680">
        <v>58</v>
      </c>
      <c r="B3680" t="s">
        <v>28</v>
      </c>
      <c r="C3680" t="s">
        <v>22</v>
      </c>
      <c r="D3680" t="s">
        <v>23</v>
      </c>
      <c r="E3680">
        <v>1</v>
      </c>
      <c r="F3680">
        <v>4</v>
      </c>
      <c r="G3680" t="s">
        <v>46</v>
      </c>
      <c r="H3680">
        <v>709</v>
      </c>
      <c r="I3680" t="s">
        <v>34</v>
      </c>
      <c r="J3680">
        <v>2</v>
      </c>
      <c r="K3680" t="s">
        <v>35</v>
      </c>
      <c r="L3680" t="s">
        <v>27</v>
      </c>
      <c r="M3680">
        <v>10090</v>
      </c>
      <c r="N3680">
        <v>7</v>
      </c>
      <c r="O3680">
        <v>13</v>
      </c>
      <c r="P3680">
        <v>2</v>
      </c>
      <c r="Q3680">
        <v>31</v>
      </c>
      <c r="R3680">
        <v>3</v>
      </c>
      <c r="S3680">
        <v>10</v>
      </c>
      <c r="T3680">
        <v>5</v>
      </c>
      <c r="U3680">
        <v>9</v>
      </c>
      <c r="V3680">
        <f>COUNTIF(tbl_General[EmployeeID],tbl_General[[#This Row],[EmployeeID]])</f>
        <v>1</v>
      </c>
    </row>
    <row r="3681" spans="1:22" x14ac:dyDescent="0.25">
      <c r="A3681">
        <v>58</v>
      </c>
      <c r="B3681" t="s">
        <v>28</v>
      </c>
      <c r="C3681" t="s">
        <v>22</v>
      </c>
      <c r="D3681" t="s">
        <v>23</v>
      </c>
      <c r="E3681">
        <v>1</v>
      </c>
      <c r="F3681">
        <v>4</v>
      </c>
      <c r="G3681" t="s">
        <v>46</v>
      </c>
      <c r="H3681">
        <v>2179</v>
      </c>
      <c r="I3681" t="s">
        <v>34</v>
      </c>
      <c r="J3681">
        <v>2</v>
      </c>
      <c r="K3681" t="s">
        <v>35</v>
      </c>
      <c r="L3681" t="s">
        <v>27</v>
      </c>
      <c r="M3681">
        <v>10090</v>
      </c>
      <c r="N3681">
        <v>7</v>
      </c>
      <c r="O3681">
        <v>13</v>
      </c>
      <c r="P3681">
        <v>2</v>
      </c>
      <c r="Q3681">
        <v>31</v>
      </c>
      <c r="R3681">
        <v>3</v>
      </c>
      <c r="S3681">
        <v>10</v>
      </c>
      <c r="T3681">
        <v>5</v>
      </c>
      <c r="U3681">
        <v>9</v>
      </c>
      <c r="V3681">
        <f>COUNTIF(tbl_General[EmployeeID],tbl_General[[#This Row],[EmployeeID]])</f>
        <v>1</v>
      </c>
    </row>
    <row r="3682" spans="1:22" x14ac:dyDescent="0.25">
      <c r="A3682">
        <v>58</v>
      </c>
      <c r="B3682" t="s">
        <v>28</v>
      </c>
      <c r="C3682" t="s">
        <v>22</v>
      </c>
      <c r="D3682" t="s">
        <v>23</v>
      </c>
      <c r="E3682">
        <v>1</v>
      </c>
      <c r="F3682">
        <v>4</v>
      </c>
      <c r="G3682" t="s">
        <v>46</v>
      </c>
      <c r="H3682">
        <v>3649</v>
      </c>
      <c r="I3682" t="s">
        <v>34</v>
      </c>
      <c r="J3682">
        <v>2</v>
      </c>
      <c r="K3682" t="s">
        <v>35</v>
      </c>
      <c r="L3682" t="s">
        <v>27</v>
      </c>
      <c r="M3682">
        <v>10090</v>
      </c>
      <c r="N3682">
        <v>7</v>
      </c>
      <c r="O3682">
        <v>13</v>
      </c>
      <c r="P3682">
        <v>2</v>
      </c>
      <c r="Q3682">
        <v>31</v>
      </c>
      <c r="R3682">
        <v>3</v>
      </c>
      <c r="S3682">
        <v>10</v>
      </c>
      <c r="T3682">
        <v>5</v>
      </c>
      <c r="U3682">
        <v>9</v>
      </c>
      <c r="V3682">
        <f>COUNTIF(tbl_General[EmployeeID],tbl_General[[#This Row],[EmployeeID]])</f>
        <v>1</v>
      </c>
    </row>
    <row r="3683" spans="1:22" x14ac:dyDescent="0.25">
      <c r="A3683">
        <v>34</v>
      </c>
      <c r="B3683" t="s">
        <v>21</v>
      </c>
      <c r="C3683" t="s">
        <v>22</v>
      </c>
      <c r="D3683" t="s">
        <v>23</v>
      </c>
      <c r="E3683">
        <v>25</v>
      </c>
      <c r="F3683">
        <v>5</v>
      </c>
      <c r="G3683" t="s">
        <v>45</v>
      </c>
      <c r="H3683">
        <v>830</v>
      </c>
      <c r="I3683" t="s">
        <v>25</v>
      </c>
      <c r="J3683">
        <v>1</v>
      </c>
      <c r="K3683" t="s">
        <v>31</v>
      </c>
      <c r="L3683" t="s">
        <v>27</v>
      </c>
      <c r="M3683">
        <v>41940</v>
      </c>
      <c r="N3683">
        <v>0</v>
      </c>
      <c r="O3683">
        <v>17</v>
      </c>
      <c r="P3683">
        <v>2</v>
      </c>
      <c r="Q3683">
        <v>12</v>
      </c>
      <c r="R3683">
        <v>3</v>
      </c>
      <c r="S3683">
        <v>11</v>
      </c>
      <c r="T3683">
        <v>5</v>
      </c>
      <c r="U3683">
        <v>7</v>
      </c>
      <c r="V3683">
        <f>COUNTIF(tbl_General[EmployeeID],tbl_General[[#This Row],[EmployeeID]])</f>
        <v>1</v>
      </c>
    </row>
    <row r="3684" spans="1:22" x14ac:dyDescent="0.25">
      <c r="A3684">
        <v>34</v>
      </c>
      <c r="B3684" t="s">
        <v>21</v>
      </c>
      <c r="C3684" t="s">
        <v>22</v>
      </c>
      <c r="D3684" t="s">
        <v>23</v>
      </c>
      <c r="E3684">
        <v>25</v>
      </c>
      <c r="F3684">
        <v>5</v>
      </c>
      <c r="G3684" t="s">
        <v>45</v>
      </c>
      <c r="H3684">
        <v>2300</v>
      </c>
      <c r="I3684" t="s">
        <v>25</v>
      </c>
      <c r="J3684">
        <v>1</v>
      </c>
      <c r="K3684" t="s">
        <v>31</v>
      </c>
      <c r="L3684" t="s">
        <v>27</v>
      </c>
      <c r="M3684">
        <v>41940</v>
      </c>
      <c r="N3684">
        <v>0</v>
      </c>
      <c r="O3684">
        <v>17</v>
      </c>
      <c r="P3684">
        <v>2</v>
      </c>
      <c r="Q3684">
        <v>12</v>
      </c>
      <c r="R3684">
        <v>3</v>
      </c>
      <c r="S3684">
        <v>11</v>
      </c>
      <c r="T3684">
        <v>5</v>
      </c>
      <c r="U3684">
        <v>7</v>
      </c>
      <c r="V3684">
        <f>COUNTIF(tbl_General[EmployeeID],tbl_General[[#This Row],[EmployeeID]])</f>
        <v>1</v>
      </c>
    </row>
    <row r="3685" spans="1:22" x14ac:dyDescent="0.25">
      <c r="A3685">
        <v>34</v>
      </c>
      <c r="B3685" t="s">
        <v>21</v>
      </c>
      <c r="C3685" t="s">
        <v>22</v>
      </c>
      <c r="D3685" t="s">
        <v>23</v>
      </c>
      <c r="E3685">
        <v>25</v>
      </c>
      <c r="F3685">
        <v>5</v>
      </c>
      <c r="G3685" t="s">
        <v>45</v>
      </c>
      <c r="H3685">
        <v>3770</v>
      </c>
      <c r="I3685" t="s">
        <v>25</v>
      </c>
      <c r="J3685">
        <v>1</v>
      </c>
      <c r="K3685" t="s">
        <v>31</v>
      </c>
      <c r="L3685" t="s">
        <v>27</v>
      </c>
      <c r="M3685">
        <v>41940</v>
      </c>
      <c r="N3685">
        <v>0</v>
      </c>
      <c r="O3685">
        <v>17</v>
      </c>
      <c r="P3685">
        <v>2</v>
      </c>
      <c r="Q3685">
        <v>12</v>
      </c>
      <c r="R3685">
        <v>3</v>
      </c>
      <c r="S3685">
        <v>11</v>
      </c>
      <c r="T3685">
        <v>5</v>
      </c>
      <c r="U3685">
        <v>7</v>
      </c>
      <c r="V3685">
        <f>COUNTIF(tbl_General[EmployeeID],tbl_General[[#This Row],[EmployeeID]])</f>
        <v>1</v>
      </c>
    </row>
    <row r="3686" spans="1:22" x14ac:dyDescent="0.25">
      <c r="A3686">
        <v>30</v>
      </c>
      <c r="B3686" t="s">
        <v>21</v>
      </c>
      <c r="C3686" t="s">
        <v>36</v>
      </c>
      <c r="D3686" t="s">
        <v>30</v>
      </c>
      <c r="E3686">
        <v>17</v>
      </c>
      <c r="F3686">
        <v>4</v>
      </c>
      <c r="G3686" t="s">
        <v>24</v>
      </c>
      <c r="H3686">
        <v>1424</v>
      </c>
      <c r="I3686" t="s">
        <v>34</v>
      </c>
      <c r="J3686">
        <v>2</v>
      </c>
      <c r="K3686" t="s">
        <v>26</v>
      </c>
      <c r="L3686" t="s">
        <v>32</v>
      </c>
      <c r="M3686">
        <v>64300</v>
      </c>
      <c r="N3686">
        <v>1</v>
      </c>
      <c r="O3686">
        <v>12</v>
      </c>
      <c r="P3686">
        <v>1</v>
      </c>
      <c r="Q3686">
        <v>12</v>
      </c>
      <c r="R3686">
        <v>2</v>
      </c>
      <c r="S3686">
        <v>11</v>
      </c>
      <c r="T3686">
        <v>5</v>
      </c>
      <c r="U3686">
        <v>8</v>
      </c>
      <c r="V3686">
        <f>COUNTIF(tbl_General[EmployeeID],tbl_General[[#This Row],[EmployeeID]])</f>
        <v>1</v>
      </c>
    </row>
    <row r="3687" spans="1:22" x14ac:dyDescent="0.25">
      <c r="A3687">
        <v>30</v>
      </c>
      <c r="B3687" t="s">
        <v>21</v>
      </c>
      <c r="C3687" t="s">
        <v>36</v>
      </c>
      <c r="D3687" t="s">
        <v>30</v>
      </c>
      <c r="E3687">
        <v>17</v>
      </c>
      <c r="F3687">
        <v>4</v>
      </c>
      <c r="G3687" t="s">
        <v>24</v>
      </c>
      <c r="H3687">
        <v>2894</v>
      </c>
      <c r="I3687" t="s">
        <v>34</v>
      </c>
      <c r="J3687">
        <v>2</v>
      </c>
      <c r="K3687" t="s">
        <v>26</v>
      </c>
      <c r="L3687" t="s">
        <v>32</v>
      </c>
      <c r="M3687">
        <v>64300</v>
      </c>
      <c r="N3687">
        <v>1</v>
      </c>
      <c r="O3687">
        <v>12</v>
      </c>
      <c r="P3687">
        <v>1</v>
      </c>
      <c r="Q3687">
        <v>12</v>
      </c>
      <c r="R3687">
        <v>2</v>
      </c>
      <c r="S3687">
        <v>11</v>
      </c>
      <c r="T3687">
        <v>5</v>
      </c>
      <c r="U3687">
        <v>8</v>
      </c>
      <c r="V3687">
        <f>COUNTIF(tbl_General[EmployeeID],tbl_General[[#This Row],[EmployeeID]])</f>
        <v>1</v>
      </c>
    </row>
    <row r="3688" spans="1:22" x14ac:dyDescent="0.25">
      <c r="A3688">
        <v>30</v>
      </c>
      <c r="B3688" t="s">
        <v>21</v>
      </c>
      <c r="C3688" t="s">
        <v>36</v>
      </c>
      <c r="D3688" t="s">
        <v>30</v>
      </c>
      <c r="E3688">
        <v>17</v>
      </c>
      <c r="F3688">
        <v>4</v>
      </c>
      <c r="G3688" t="s">
        <v>24</v>
      </c>
      <c r="H3688">
        <v>4364</v>
      </c>
      <c r="I3688" t="s">
        <v>34</v>
      </c>
      <c r="J3688">
        <v>2</v>
      </c>
      <c r="K3688" t="s">
        <v>26</v>
      </c>
      <c r="L3688" t="s">
        <v>32</v>
      </c>
      <c r="M3688">
        <v>64300</v>
      </c>
      <c r="N3688">
        <v>1</v>
      </c>
      <c r="O3688">
        <v>12</v>
      </c>
      <c r="P3688">
        <v>1</v>
      </c>
      <c r="Q3688">
        <v>12</v>
      </c>
      <c r="R3688">
        <v>2</v>
      </c>
      <c r="S3688">
        <v>11</v>
      </c>
      <c r="T3688">
        <v>5</v>
      </c>
      <c r="U3688">
        <v>8</v>
      </c>
      <c r="V3688">
        <f>COUNTIF(tbl_General[EmployeeID],tbl_General[[#This Row],[EmployeeID]])</f>
        <v>1</v>
      </c>
    </row>
    <row r="3689" spans="1:22" x14ac:dyDescent="0.25">
      <c r="A3689">
        <v>30</v>
      </c>
      <c r="B3689" t="s">
        <v>21</v>
      </c>
      <c r="C3689" t="s">
        <v>22</v>
      </c>
      <c r="D3689" t="s">
        <v>23</v>
      </c>
      <c r="E3689">
        <v>9</v>
      </c>
      <c r="F3689">
        <v>3</v>
      </c>
      <c r="G3689" t="s">
        <v>45</v>
      </c>
      <c r="H3689">
        <v>629</v>
      </c>
      <c r="I3689" t="s">
        <v>25</v>
      </c>
      <c r="J3689">
        <v>1</v>
      </c>
      <c r="K3689" t="s">
        <v>31</v>
      </c>
      <c r="L3689" t="s">
        <v>27</v>
      </c>
      <c r="M3689">
        <v>90710</v>
      </c>
      <c r="N3689">
        <v>0</v>
      </c>
      <c r="O3689">
        <v>19</v>
      </c>
      <c r="P3689">
        <v>1</v>
      </c>
      <c r="Q3689">
        <v>12</v>
      </c>
      <c r="R3689">
        <v>2</v>
      </c>
      <c r="S3689">
        <v>11</v>
      </c>
      <c r="T3689">
        <v>5</v>
      </c>
      <c r="U3689">
        <v>7</v>
      </c>
      <c r="V3689">
        <f>COUNTIF(tbl_General[EmployeeID],tbl_General[[#This Row],[EmployeeID]])</f>
        <v>1</v>
      </c>
    </row>
    <row r="3690" spans="1:22" x14ac:dyDescent="0.25">
      <c r="A3690">
        <v>30</v>
      </c>
      <c r="B3690" t="s">
        <v>21</v>
      </c>
      <c r="C3690" t="s">
        <v>22</v>
      </c>
      <c r="D3690" t="s">
        <v>23</v>
      </c>
      <c r="E3690">
        <v>9</v>
      </c>
      <c r="F3690">
        <v>3</v>
      </c>
      <c r="G3690" t="s">
        <v>45</v>
      </c>
      <c r="H3690">
        <v>2099</v>
      </c>
      <c r="I3690" t="s">
        <v>25</v>
      </c>
      <c r="J3690">
        <v>1</v>
      </c>
      <c r="K3690" t="s">
        <v>31</v>
      </c>
      <c r="L3690" t="s">
        <v>27</v>
      </c>
      <c r="M3690">
        <v>90710</v>
      </c>
      <c r="N3690">
        <v>0</v>
      </c>
      <c r="O3690">
        <v>19</v>
      </c>
      <c r="P3690">
        <v>1</v>
      </c>
      <c r="Q3690">
        <v>12</v>
      </c>
      <c r="R3690">
        <v>2</v>
      </c>
      <c r="S3690">
        <v>11</v>
      </c>
      <c r="T3690">
        <v>5</v>
      </c>
      <c r="U3690">
        <v>7</v>
      </c>
      <c r="V3690">
        <f>COUNTIF(tbl_General[EmployeeID],tbl_General[[#This Row],[EmployeeID]])</f>
        <v>1</v>
      </c>
    </row>
    <row r="3691" spans="1:22" x14ac:dyDescent="0.25">
      <c r="A3691">
        <v>30</v>
      </c>
      <c r="B3691" t="s">
        <v>21</v>
      </c>
      <c r="C3691" t="s">
        <v>22</v>
      </c>
      <c r="D3691" t="s">
        <v>23</v>
      </c>
      <c r="E3691">
        <v>9</v>
      </c>
      <c r="F3691">
        <v>3</v>
      </c>
      <c r="G3691" t="s">
        <v>45</v>
      </c>
      <c r="H3691">
        <v>3569</v>
      </c>
      <c r="I3691" t="s">
        <v>25</v>
      </c>
      <c r="J3691">
        <v>1</v>
      </c>
      <c r="K3691" t="s">
        <v>31</v>
      </c>
      <c r="L3691" t="s">
        <v>27</v>
      </c>
      <c r="M3691">
        <v>90710</v>
      </c>
      <c r="N3691">
        <v>0</v>
      </c>
      <c r="O3691">
        <v>19</v>
      </c>
      <c r="P3691">
        <v>1</v>
      </c>
      <c r="Q3691">
        <v>12</v>
      </c>
      <c r="R3691">
        <v>2</v>
      </c>
      <c r="S3691">
        <v>11</v>
      </c>
      <c r="T3691">
        <v>5</v>
      </c>
      <c r="U3691">
        <v>7</v>
      </c>
      <c r="V3691">
        <f>COUNTIF(tbl_General[EmployeeID],tbl_General[[#This Row],[EmployeeID]])</f>
        <v>1</v>
      </c>
    </row>
    <row r="3692" spans="1:22" x14ac:dyDescent="0.25">
      <c r="A3692">
        <v>32</v>
      </c>
      <c r="B3692" t="s">
        <v>21</v>
      </c>
      <c r="C3692" t="s">
        <v>22</v>
      </c>
      <c r="D3692" t="s">
        <v>23</v>
      </c>
      <c r="E3692">
        <v>15</v>
      </c>
      <c r="F3692">
        <v>3</v>
      </c>
      <c r="G3692" t="s">
        <v>45</v>
      </c>
      <c r="H3692">
        <v>1307</v>
      </c>
      <c r="I3692" t="s">
        <v>34</v>
      </c>
      <c r="J3692">
        <v>1</v>
      </c>
      <c r="K3692" t="s">
        <v>31</v>
      </c>
      <c r="L3692" t="s">
        <v>32</v>
      </c>
      <c r="M3692">
        <v>101690</v>
      </c>
      <c r="N3692">
        <v>1</v>
      </c>
      <c r="O3692">
        <v>14</v>
      </c>
      <c r="P3692">
        <v>0</v>
      </c>
      <c r="Q3692">
        <v>12</v>
      </c>
      <c r="R3692">
        <v>6</v>
      </c>
      <c r="S3692">
        <v>11</v>
      </c>
      <c r="T3692">
        <v>5</v>
      </c>
      <c r="U3692">
        <v>7</v>
      </c>
      <c r="V3692">
        <f>COUNTIF(tbl_General[EmployeeID],tbl_General[[#This Row],[EmployeeID]])</f>
        <v>1</v>
      </c>
    </row>
    <row r="3693" spans="1:22" x14ac:dyDescent="0.25">
      <c r="A3693">
        <v>32</v>
      </c>
      <c r="B3693" t="s">
        <v>21</v>
      </c>
      <c r="C3693" t="s">
        <v>22</v>
      </c>
      <c r="D3693" t="s">
        <v>23</v>
      </c>
      <c r="E3693">
        <v>15</v>
      </c>
      <c r="F3693">
        <v>3</v>
      </c>
      <c r="G3693" t="s">
        <v>45</v>
      </c>
      <c r="H3693">
        <v>2777</v>
      </c>
      <c r="I3693" t="s">
        <v>34</v>
      </c>
      <c r="J3693">
        <v>1</v>
      </c>
      <c r="K3693" t="s">
        <v>31</v>
      </c>
      <c r="L3693" t="s">
        <v>32</v>
      </c>
      <c r="M3693">
        <v>101690</v>
      </c>
      <c r="N3693">
        <v>1</v>
      </c>
      <c r="O3693">
        <v>14</v>
      </c>
      <c r="P3693">
        <v>0</v>
      </c>
      <c r="Q3693">
        <v>12</v>
      </c>
      <c r="R3693">
        <v>6</v>
      </c>
      <c r="S3693">
        <v>11</v>
      </c>
      <c r="T3693">
        <v>5</v>
      </c>
      <c r="U3693">
        <v>7</v>
      </c>
      <c r="V3693">
        <f>COUNTIF(tbl_General[EmployeeID],tbl_General[[#This Row],[EmployeeID]])</f>
        <v>1</v>
      </c>
    </row>
    <row r="3694" spans="1:22" x14ac:dyDescent="0.25">
      <c r="A3694">
        <v>32</v>
      </c>
      <c r="B3694" t="s">
        <v>21</v>
      </c>
      <c r="C3694" t="s">
        <v>22</v>
      </c>
      <c r="D3694" t="s">
        <v>23</v>
      </c>
      <c r="E3694">
        <v>15</v>
      </c>
      <c r="F3694">
        <v>3</v>
      </c>
      <c r="G3694" t="s">
        <v>45</v>
      </c>
      <c r="H3694">
        <v>4247</v>
      </c>
      <c r="I3694" t="s">
        <v>34</v>
      </c>
      <c r="J3694">
        <v>1</v>
      </c>
      <c r="K3694" t="s">
        <v>31</v>
      </c>
      <c r="L3694" t="s">
        <v>32</v>
      </c>
      <c r="M3694">
        <v>101690</v>
      </c>
      <c r="N3694">
        <v>1</v>
      </c>
      <c r="O3694">
        <v>14</v>
      </c>
      <c r="P3694">
        <v>0</v>
      </c>
      <c r="Q3694">
        <v>12</v>
      </c>
      <c r="R3694">
        <v>6</v>
      </c>
      <c r="S3694">
        <v>11</v>
      </c>
      <c r="T3694">
        <v>5</v>
      </c>
      <c r="U3694">
        <v>7</v>
      </c>
      <c r="V3694">
        <f>COUNTIF(tbl_General[EmployeeID],tbl_General[[#This Row],[EmployeeID]])</f>
        <v>1</v>
      </c>
    </row>
    <row r="3695" spans="1:22" x14ac:dyDescent="0.25">
      <c r="A3695">
        <v>34</v>
      </c>
      <c r="B3695" t="s">
        <v>21</v>
      </c>
      <c r="C3695" t="s">
        <v>22</v>
      </c>
      <c r="D3695" t="s">
        <v>30</v>
      </c>
      <c r="E3695">
        <v>26</v>
      </c>
      <c r="F3695">
        <v>3</v>
      </c>
      <c r="G3695" t="s">
        <v>33</v>
      </c>
      <c r="H3695">
        <v>1460</v>
      </c>
      <c r="I3695" t="s">
        <v>25</v>
      </c>
      <c r="J3695">
        <v>1</v>
      </c>
      <c r="K3695" t="s">
        <v>35</v>
      </c>
      <c r="L3695" t="s">
        <v>27</v>
      </c>
      <c r="M3695">
        <v>190380</v>
      </c>
      <c r="N3695">
        <v>6</v>
      </c>
      <c r="O3695">
        <v>13</v>
      </c>
      <c r="P3695">
        <v>0</v>
      </c>
      <c r="Q3695">
        <v>13</v>
      </c>
      <c r="R3695">
        <v>3</v>
      </c>
      <c r="S3695">
        <v>11</v>
      </c>
      <c r="T3695">
        <v>5</v>
      </c>
      <c r="U3695">
        <v>9</v>
      </c>
      <c r="V3695">
        <f>COUNTIF(tbl_General[EmployeeID],tbl_General[[#This Row],[EmployeeID]])</f>
        <v>1</v>
      </c>
    </row>
    <row r="3696" spans="1:22" x14ac:dyDescent="0.25">
      <c r="A3696">
        <v>34</v>
      </c>
      <c r="B3696" t="s">
        <v>21</v>
      </c>
      <c r="C3696" t="s">
        <v>22</v>
      </c>
      <c r="D3696" t="s">
        <v>30</v>
      </c>
      <c r="E3696">
        <v>26</v>
      </c>
      <c r="F3696">
        <v>3</v>
      </c>
      <c r="G3696" t="s">
        <v>33</v>
      </c>
      <c r="H3696">
        <v>2930</v>
      </c>
      <c r="I3696" t="s">
        <v>25</v>
      </c>
      <c r="J3696">
        <v>1</v>
      </c>
      <c r="K3696" t="s">
        <v>35</v>
      </c>
      <c r="L3696" t="s">
        <v>27</v>
      </c>
      <c r="M3696">
        <v>190380</v>
      </c>
      <c r="N3696">
        <v>6</v>
      </c>
      <c r="O3696">
        <v>13</v>
      </c>
      <c r="P3696">
        <v>0</v>
      </c>
      <c r="Q3696">
        <v>13</v>
      </c>
      <c r="R3696">
        <v>3</v>
      </c>
      <c r="S3696">
        <v>11</v>
      </c>
      <c r="T3696">
        <v>5</v>
      </c>
      <c r="U3696">
        <v>9</v>
      </c>
      <c r="V3696">
        <f>COUNTIF(tbl_General[EmployeeID],tbl_General[[#This Row],[EmployeeID]])</f>
        <v>1</v>
      </c>
    </row>
    <row r="3697" spans="1:22" x14ac:dyDescent="0.25">
      <c r="A3697">
        <v>34</v>
      </c>
      <c r="B3697" t="s">
        <v>21</v>
      </c>
      <c r="C3697" t="s">
        <v>22</v>
      </c>
      <c r="D3697" t="s">
        <v>30</v>
      </c>
      <c r="E3697">
        <v>26</v>
      </c>
      <c r="F3697">
        <v>3</v>
      </c>
      <c r="G3697" t="s">
        <v>33</v>
      </c>
      <c r="H3697">
        <v>4400</v>
      </c>
      <c r="I3697" t="s">
        <v>25</v>
      </c>
      <c r="J3697">
        <v>1</v>
      </c>
      <c r="K3697" t="s">
        <v>35</v>
      </c>
      <c r="L3697" t="s">
        <v>27</v>
      </c>
      <c r="M3697">
        <v>190380</v>
      </c>
      <c r="N3697">
        <v>6</v>
      </c>
      <c r="O3697">
        <v>13</v>
      </c>
      <c r="P3697">
        <v>0</v>
      </c>
      <c r="Q3697">
        <v>13</v>
      </c>
      <c r="R3697">
        <v>3</v>
      </c>
      <c r="S3697">
        <v>11</v>
      </c>
      <c r="T3697">
        <v>5</v>
      </c>
      <c r="U3697">
        <v>9</v>
      </c>
      <c r="V3697">
        <f>COUNTIF(tbl_General[EmployeeID],tbl_General[[#This Row],[EmployeeID]])</f>
        <v>1</v>
      </c>
    </row>
    <row r="3698" spans="1:22" x14ac:dyDescent="0.25">
      <c r="A3698">
        <v>34</v>
      </c>
      <c r="B3698" t="s">
        <v>21</v>
      </c>
      <c r="C3698" t="s">
        <v>22</v>
      </c>
      <c r="D3698" t="s">
        <v>23</v>
      </c>
      <c r="E3698">
        <v>9</v>
      </c>
      <c r="F3698">
        <v>2</v>
      </c>
      <c r="G3698" t="s">
        <v>38</v>
      </c>
      <c r="H3698">
        <v>1329</v>
      </c>
      <c r="I3698" t="s">
        <v>34</v>
      </c>
      <c r="J3698">
        <v>2</v>
      </c>
      <c r="K3698" t="s">
        <v>26</v>
      </c>
      <c r="L3698" t="s">
        <v>32</v>
      </c>
      <c r="M3698">
        <v>48760</v>
      </c>
      <c r="N3698">
        <v>2</v>
      </c>
      <c r="O3698">
        <v>21</v>
      </c>
      <c r="P3698">
        <v>1</v>
      </c>
      <c r="Q3698">
        <v>14</v>
      </c>
      <c r="R3698">
        <v>3</v>
      </c>
      <c r="S3698">
        <v>11</v>
      </c>
      <c r="T3698">
        <v>5</v>
      </c>
      <c r="U3698">
        <v>8</v>
      </c>
      <c r="V3698">
        <f>COUNTIF(tbl_General[EmployeeID],tbl_General[[#This Row],[EmployeeID]])</f>
        <v>1</v>
      </c>
    </row>
    <row r="3699" spans="1:22" x14ac:dyDescent="0.25">
      <c r="A3699">
        <v>34</v>
      </c>
      <c r="B3699" t="s">
        <v>21</v>
      </c>
      <c r="C3699" t="s">
        <v>22</v>
      </c>
      <c r="D3699" t="s">
        <v>23</v>
      </c>
      <c r="E3699">
        <v>9</v>
      </c>
      <c r="F3699">
        <v>2</v>
      </c>
      <c r="G3699" t="s">
        <v>38</v>
      </c>
      <c r="H3699">
        <v>2799</v>
      </c>
      <c r="I3699" t="s">
        <v>34</v>
      </c>
      <c r="J3699">
        <v>2</v>
      </c>
      <c r="K3699" t="s">
        <v>26</v>
      </c>
      <c r="L3699" t="s">
        <v>32</v>
      </c>
      <c r="M3699">
        <v>48760</v>
      </c>
      <c r="N3699">
        <v>2</v>
      </c>
      <c r="O3699">
        <v>21</v>
      </c>
      <c r="P3699">
        <v>1</v>
      </c>
      <c r="Q3699">
        <v>14</v>
      </c>
      <c r="R3699">
        <v>3</v>
      </c>
      <c r="S3699">
        <v>11</v>
      </c>
      <c r="T3699">
        <v>5</v>
      </c>
      <c r="U3699">
        <v>8</v>
      </c>
      <c r="V3699">
        <f>COUNTIF(tbl_General[EmployeeID],tbl_General[[#This Row],[EmployeeID]])</f>
        <v>1</v>
      </c>
    </row>
    <row r="3700" spans="1:22" x14ac:dyDescent="0.25">
      <c r="A3700">
        <v>34</v>
      </c>
      <c r="B3700" t="s">
        <v>21</v>
      </c>
      <c r="C3700" t="s">
        <v>22</v>
      </c>
      <c r="D3700" t="s">
        <v>23</v>
      </c>
      <c r="E3700">
        <v>9</v>
      </c>
      <c r="F3700">
        <v>2</v>
      </c>
      <c r="G3700" t="s">
        <v>38</v>
      </c>
      <c r="H3700">
        <v>4269</v>
      </c>
      <c r="I3700" t="s">
        <v>34</v>
      </c>
      <c r="J3700">
        <v>2</v>
      </c>
      <c r="K3700" t="s">
        <v>26</v>
      </c>
      <c r="L3700" t="s">
        <v>32</v>
      </c>
      <c r="M3700">
        <v>48760</v>
      </c>
      <c r="N3700">
        <v>2</v>
      </c>
      <c r="O3700">
        <v>21</v>
      </c>
      <c r="P3700">
        <v>1</v>
      </c>
      <c r="Q3700">
        <v>14</v>
      </c>
      <c r="R3700">
        <v>3</v>
      </c>
      <c r="S3700">
        <v>11</v>
      </c>
      <c r="T3700">
        <v>5</v>
      </c>
      <c r="U3700">
        <v>8</v>
      </c>
      <c r="V3700">
        <f>COUNTIF(tbl_General[EmployeeID],tbl_General[[#This Row],[EmployeeID]])</f>
        <v>1</v>
      </c>
    </row>
    <row r="3701" spans="1:22" x14ac:dyDescent="0.25">
      <c r="A3701">
        <v>40</v>
      </c>
      <c r="B3701" t="s">
        <v>21</v>
      </c>
      <c r="C3701" t="s">
        <v>22</v>
      </c>
      <c r="D3701" t="s">
        <v>30</v>
      </c>
      <c r="E3701">
        <v>8</v>
      </c>
      <c r="F3701">
        <v>1</v>
      </c>
      <c r="G3701" t="s">
        <v>38</v>
      </c>
      <c r="H3701">
        <v>1153</v>
      </c>
      <c r="I3701" t="s">
        <v>25</v>
      </c>
      <c r="J3701">
        <v>5</v>
      </c>
      <c r="K3701" t="s">
        <v>31</v>
      </c>
      <c r="L3701" t="s">
        <v>27</v>
      </c>
      <c r="M3701">
        <v>35440</v>
      </c>
      <c r="N3701">
        <v>3</v>
      </c>
      <c r="O3701">
        <v>18</v>
      </c>
      <c r="P3701">
        <v>3</v>
      </c>
      <c r="Q3701">
        <v>15</v>
      </c>
      <c r="R3701">
        <v>3</v>
      </c>
      <c r="S3701">
        <v>11</v>
      </c>
      <c r="T3701">
        <v>5</v>
      </c>
      <c r="U3701">
        <v>10</v>
      </c>
      <c r="V3701">
        <f>COUNTIF(tbl_General[EmployeeID],tbl_General[[#This Row],[EmployeeID]])</f>
        <v>1</v>
      </c>
    </row>
    <row r="3702" spans="1:22" x14ac:dyDescent="0.25">
      <c r="A3702">
        <v>40</v>
      </c>
      <c r="B3702" t="s">
        <v>21</v>
      </c>
      <c r="C3702" t="s">
        <v>22</v>
      </c>
      <c r="D3702" t="s">
        <v>30</v>
      </c>
      <c r="E3702">
        <v>8</v>
      </c>
      <c r="F3702">
        <v>1</v>
      </c>
      <c r="G3702" t="s">
        <v>38</v>
      </c>
      <c r="H3702">
        <v>2623</v>
      </c>
      <c r="I3702" t="s">
        <v>25</v>
      </c>
      <c r="J3702">
        <v>5</v>
      </c>
      <c r="K3702" t="s">
        <v>31</v>
      </c>
      <c r="L3702" t="s">
        <v>27</v>
      </c>
      <c r="M3702">
        <v>35440</v>
      </c>
      <c r="N3702">
        <v>3</v>
      </c>
      <c r="O3702">
        <v>18</v>
      </c>
      <c r="P3702">
        <v>3</v>
      </c>
      <c r="Q3702">
        <v>15</v>
      </c>
      <c r="R3702">
        <v>3</v>
      </c>
      <c r="S3702">
        <v>11</v>
      </c>
      <c r="T3702">
        <v>5</v>
      </c>
      <c r="U3702">
        <v>10</v>
      </c>
      <c r="V3702">
        <f>COUNTIF(tbl_General[EmployeeID],tbl_General[[#This Row],[EmployeeID]])</f>
        <v>1</v>
      </c>
    </row>
    <row r="3703" spans="1:22" x14ac:dyDescent="0.25">
      <c r="A3703">
        <v>40</v>
      </c>
      <c r="B3703" t="s">
        <v>21</v>
      </c>
      <c r="C3703" t="s">
        <v>22</v>
      </c>
      <c r="D3703" t="s">
        <v>30</v>
      </c>
      <c r="E3703">
        <v>8</v>
      </c>
      <c r="F3703">
        <v>1</v>
      </c>
      <c r="G3703" t="s">
        <v>38</v>
      </c>
      <c r="H3703">
        <v>4093</v>
      </c>
      <c r="I3703" t="s">
        <v>25</v>
      </c>
      <c r="J3703">
        <v>5</v>
      </c>
      <c r="K3703" t="s">
        <v>31</v>
      </c>
      <c r="L3703" t="s">
        <v>27</v>
      </c>
      <c r="M3703">
        <v>35440</v>
      </c>
      <c r="N3703">
        <v>3</v>
      </c>
      <c r="O3703">
        <v>18</v>
      </c>
      <c r="P3703">
        <v>3</v>
      </c>
      <c r="Q3703">
        <v>15</v>
      </c>
      <c r="R3703">
        <v>3</v>
      </c>
      <c r="S3703">
        <v>11</v>
      </c>
      <c r="T3703">
        <v>5</v>
      </c>
      <c r="U3703">
        <v>10</v>
      </c>
      <c r="V3703">
        <f>COUNTIF(tbl_General[EmployeeID],tbl_General[[#This Row],[EmployeeID]])</f>
        <v>1</v>
      </c>
    </row>
    <row r="3704" spans="1:22" x14ac:dyDescent="0.25">
      <c r="A3704">
        <v>34</v>
      </c>
      <c r="B3704" t="s">
        <v>21</v>
      </c>
      <c r="C3704" t="s">
        <v>29</v>
      </c>
      <c r="D3704" t="s">
        <v>23</v>
      </c>
      <c r="E3704">
        <v>14</v>
      </c>
      <c r="F3704">
        <v>4</v>
      </c>
      <c r="G3704" t="s">
        <v>38</v>
      </c>
      <c r="H3704">
        <v>663</v>
      </c>
      <c r="I3704" t="s">
        <v>25</v>
      </c>
      <c r="J3704">
        <v>3</v>
      </c>
      <c r="K3704" t="s">
        <v>31</v>
      </c>
      <c r="L3704" t="s">
        <v>41</v>
      </c>
      <c r="M3704">
        <v>88340</v>
      </c>
      <c r="N3704">
        <v>4</v>
      </c>
      <c r="O3704">
        <v>13</v>
      </c>
      <c r="P3704">
        <v>1</v>
      </c>
      <c r="Q3704">
        <v>15</v>
      </c>
      <c r="R3704">
        <v>1</v>
      </c>
      <c r="S3704">
        <v>11</v>
      </c>
      <c r="T3704">
        <v>5</v>
      </c>
      <c r="U3704">
        <v>10</v>
      </c>
      <c r="V3704">
        <f>COUNTIF(tbl_General[EmployeeID],tbl_General[[#This Row],[EmployeeID]])</f>
        <v>1</v>
      </c>
    </row>
    <row r="3705" spans="1:22" x14ac:dyDescent="0.25">
      <c r="A3705">
        <v>34</v>
      </c>
      <c r="B3705" t="s">
        <v>21</v>
      </c>
      <c r="C3705" t="s">
        <v>29</v>
      </c>
      <c r="D3705" t="s">
        <v>23</v>
      </c>
      <c r="E3705">
        <v>14</v>
      </c>
      <c r="F3705">
        <v>4</v>
      </c>
      <c r="G3705" t="s">
        <v>38</v>
      </c>
      <c r="H3705">
        <v>2133</v>
      </c>
      <c r="I3705" t="s">
        <v>25</v>
      </c>
      <c r="J3705">
        <v>3</v>
      </c>
      <c r="K3705" t="s">
        <v>31</v>
      </c>
      <c r="L3705" t="s">
        <v>41</v>
      </c>
      <c r="M3705">
        <v>88340</v>
      </c>
      <c r="N3705">
        <v>4</v>
      </c>
      <c r="O3705">
        <v>13</v>
      </c>
      <c r="P3705">
        <v>1</v>
      </c>
      <c r="Q3705">
        <v>15</v>
      </c>
      <c r="R3705">
        <v>1</v>
      </c>
      <c r="S3705">
        <v>11</v>
      </c>
      <c r="T3705">
        <v>5</v>
      </c>
      <c r="U3705">
        <v>10</v>
      </c>
      <c r="V3705">
        <f>COUNTIF(tbl_General[EmployeeID],tbl_General[[#This Row],[EmployeeID]])</f>
        <v>1</v>
      </c>
    </row>
    <row r="3706" spans="1:22" x14ac:dyDescent="0.25">
      <c r="A3706">
        <v>34</v>
      </c>
      <c r="B3706" t="s">
        <v>21</v>
      </c>
      <c r="C3706" t="s">
        <v>29</v>
      </c>
      <c r="D3706" t="s">
        <v>23</v>
      </c>
      <c r="E3706">
        <v>14</v>
      </c>
      <c r="F3706">
        <v>4</v>
      </c>
      <c r="G3706" t="s">
        <v>38</v>
      </c>
      <c r="H3706">
        <v>3603</v>
      </c>
      <c r="I3706" t="s">
        <v>25</v>
      </c>
      <c r="J3706">
        <v>3</v>
      </c>
      <c r="K3706" t="s">
        <v>31</v>
      </c>
      <c r="L3706" t="s">
        <v>41</v>
      </c>
      <c r="M3706">
        <v>88340</v>
      </c>
      <c r="N3706">
        <v>4</v>
      </c>
      <c r="O3706">
        <v>13</v>
      </c>
      <c r="P3706">
        <v>1</v>
      </c>
      <c r="Q3706">
        <v>15</v>
      </c>
      <c r="R3706">
        <v>1</v>
      </c>
      <c r="S3706">
        <v>11</v>
      </c>
      <c r="T3706">
        <v>5</v>
      </c>
      <c r="U3706">
        <v>10</v>
      </c>
      <c r="V3706">
        <f>COUNTIF(tbl_General[EmployeeID],tbl_General[[#This Row],[EmployeeID]])</f>
        <v>1</v>
      </c>
    </row>
    <row r="3707" spans="1:22" x14ac:dyDescent="0.25">
      <c r="A3707">
        <v>42</v>
      </c>
      <c r="B3707" t="s">
        <v>21</v>
      </c>
      <c r="C3707" t="s">
        <v>29</v>
      </c>
      <c r="D3707" t="s">
        <v>30</v>
      </c>
      <c r="E3707">
        <v>8</v>
      </c>
      <c r="F3707">
        <v>4</v>
      </c>
      <c r="G3707" t="s">
        <v>38</v>
      </c>
      <c r="H3707">
        <v>793</v>
      </c>
      <c r="I3707" t="s">
        <v>25</v>
      </c>
      <c r="J3707">
        <v>1</v>
      </c>
      <c r="K3707" t="s">
        <v>35</v>
      </c>
      <c r="L3707" t="s">
        <v>32</v>
      </c>
      <c r="M3707">
        <v>60620</v>
      </c>
      <c r="N3707">
        <v>1</v>
      </c>
      <c r="O3707">
        <v>22</v>
      </c>
      <c r="P3707">
        <v>2</v>
      </c>
      <c r="Q3707">
        <v>12</v>
      </c>
      <c r="R3707">
        <v>2</v>
      </c>
      <c r="S3707">
        <v>12</v>
      </c>
      <c r="T3707">
        <v>5</v>
      </c>
      <c r="U3707">
        <v>8</v>
      </c>
      <c r="V3707">
        <f>COUNTIF(tbl_General[EmployeeID],tbl_General[[#This Row],[EmployeeID]])</f>
        <v>1</v>
      </c>
    </row>
    <row r="3708" spans="1:22" x14ac:dyDescent="0.25">
      <c r="A3708">
        <v>42</v>
      </c>
      <c r="B3708" t="s">
        <v>21</v>
      </c>
      <c r="C3708" t="s">
        <v>29</v>
      </c>
      <c r="D3708" t="s">
        <v>30</v>
      </c>
      <c r="E3708">
        <v>8</v>
      </c>
      <c r="F3708">
        <v>4</v>
      </c>
      <c r="G3708" t="s">
        <v>38</v>
      </c>
      <c r="H3708">
        <v>2263</v>
      </c>
      <c r="I3708" t="s">
        <v>25</v>
      </c>
      <c r="J3708">
        <v>1</v>
      </c>
      <c r="K3708" t="s">
        <v>35</v>
      </c>
      <c r="L3708" t="s">
        <v>32</v>
      </c>
      <c r="M3708">
        <v>60620</v>
      </c>
      <c r="N3708">
        <v>1</v>
      </c>
      <c r="O3708">
        <v>22</v>
      </c>
      <c r="P3708">
        <v>2</v>
      </c>
      <c r="Q3708">
        <v>12</v>
      </c>
      <c r="R3708">
        <v>2</v>
      </c>
      <c r="S3708">
        <v>12</v>
      </c>
      <c r="T3708">
        <v>5</v>
      </c>
      <c r="U3708">
        <v>8</v>
      </c>
      <c r="V3708">
        <f>COUNTIF(tbl_General[EmployeeID],tbl_General[[#This Row],[EmployeeID]])</f>
        <v>1</v>
      </c>
    </row>
    <row r="3709" spans="1:22" x14ac:dyDescent="0.25">
      <c r="A3709">
        <v>42</v>
      </c>
      <c r="B3709" t="s">
        <v>21</v>
      </c>
      <c r="C3709" t="s">
        <v>29</v>
      </c>
      <c r="D3709" t="s">
        <v>30</v>
      </c>
      <c r="E3709">
        <v>8</v>
      </c>
      <c r="F3709">
        <v>4</v>
      </c>
      <c r="G3709" t="s">
        <v>38</v>
      </c>
      <c r="H3709">
        <v>3733</v>
      </c>
      <c r="I3709" t="s">
        <v>25</v>
      </c>
      <c r="J3709">
        <v>1</v>
      </c>
      <c r="K3709" t="s">
        <v>35</v>
      </c>
      <c r="L3709" t="s">
        <v>32</v>
      </c>
      <c r="M3709">
        <v>60620</v>
      </c>
      <c r="N3709">
        <v>1</v>
      </c>
      <c r="O3709">
        <v>22</v>
      </c>
      <c r="P3709">
        <v>2</v>
      </c>
      <c r="Q3709">
        <v>12</v>
      </c>
      <c r="R3709">
        <v>2</v>
      </c>
      <c r="S3709">
        <v>12</v>
      </c>
      <c r="T3709">
        <v>5</v>
      </c>
      <c r="U3709">
        <v>8</v>
      </c>
      <c r="V3709">
        <f>COUNTIF(tbl_General[EmployeeID],tbl_General[[#This Row],[EmployeeID]])</f>
        <v>1</v>
      </c>
    </row>
    <row r="3710" spans="1:22" x14ac:dyDescent="0.25">
      <c r="A3710">
        <v>31</v>
      </c>
      <c r="B3710" t="s">
        <v>21</v>
      </c>
      <c r="C3710" t="s">
        <v>22</v>
      </c>
      <c r="D3710" t="s">
        <v>30</v>
      </c>
      <c r="E3710">
        <v>8</v>
      </c>
      <c r="F3710">
        <v>5</v>
      </c>
      <c r="G3710" t="s">
        <v>24</v>
      </c>
      <c r="H3710">
        <v>1017</v>
      </c>
      <c r="I3710" t="s">
        <v>34</v>
      </c>
      <c r="J3710">
        <v>5</v>
      </c>
      <c r="K3710" t="s">
        <v>35</v>
      </c>
      <c r="L3710" t="s">
        <v>27</v>
      </c>
      <c r="M3710">
        <v>131200</v>
      </c>
      <c r="N3710">
        <v>1</v>
      </c>
      <c r="O3710">
        <v>12</v>
      </c>
      <c r="P3710">
        <v>2</v>
      </c>
      <c r="Q3710">
        <v>13</v>
      </c>
      <c r="R3710">
        <v>6</v>
      </c>
      <c r="S3710">
        <v>12</v>
      </c>
      <c r="T3710">
        <v>5</v>
      </c>
      <c r="U3710">
        <v>7</v>
      </c>
      <c r="V3710">
        <f>COUNTIF(tbl_General[EmployeeID],tbl_General[[#This Row],[EmployeeID]])</f>
        <v>1</v>
      </c>
    </row>
    <row r="3711" spans="1:22" x14ac:dyDescent="0.25">
      <c r="A3711">
        <v>31</v>
      </c>
      <c r="B3711" t="s">
        <v>21</v>
      </c>
      <c r="C3711" t="s">
        <v>22</v>
      </c>
      <c r="D3711" t="s">
        <v>30</v>
      </c>
      <c r="E3711">
        <v>8</v>
      </c>
      <c r="F3711">
        <v>5</v>
      </c>
      <c r="G3711" t="s">
        <v>24</v>
      </c>
      <c r="H3711">
        <v>2487</v>
      </c>
      <c r="I3711" t="s">
        <v>34</v>
      </c>
      <c r="J3711">
        <v>5</v>
      </c>
      <c r="K3711" t="s">
        <v>35</v>
      </c>
      <c r="L3711" t="s">
        <v>27</v>
      </c>
      <c r="M3711">
        <v>131200</v>
      </c>
      <c r="N3711">
        <v>1</v>
      </c>
      <c r="O3711">
        <v>12</v>
      </c>
      <c r="P3711">
        <v>2</v>
      </c>
      <c r="Q3711">
        <v>13</v>
      </c>
      <c r="R3711">
        <v>6</v>
      </c>
      <c r="S3711">
        <v>12</v>
      </c>
      <c r="T3711">
        <v>5</v>
      </c>
      <c r="U3711">
        <v>7</v>
      </c>
      <c r="V3711">
        <f>COUNTIF(tbl_General[EmployeeID],tbl_General[[#This Row],[EmployeeID]])</f>
        <v>1</v>
      </c>
    </row>
    <row r="3712" spans="1:22" x14ac:dyDescent="0.25">
      <c r="A3712">
        <v>31</v>
      </c>
      <c r="B3712" t="s">
        <v>21</v>
      </c>
      <c r="C3712" t="s">
        <v>22</v>
      </c>
      <c r="D3712" t="s">
        <v>30</v>
      </c>
      <c r="E3712">
        <v>8</v>
      </c>
      <c r="F3712">
        <v>5</v>
      </c>
      <c r="G3712" t="s">
        <v>24</v>
      </c>
      <c r="H3712">
        <v>3957</v>
      </c>
      <c r="I3712" t="s">
        <v>34</v>
      </c>
      <c r="J3712">
        <v>5</v>
      </c>
      <c r="K3712" t="s">
        <v>35</v>
      </c>
      <c r="L3712" t="s">
        <v>27</v>
      </c>
      <c r="M3712">
        <v>131200</v>
      </c>
      <c r="N3712">
        <v>1</v>
      </c>
      <c r="O3712">
        <v>12</v>
      </c>
      <c r="P3712">
        <v>2</v>
      </c>
      <c r="Q3712">
        <v>13</v>
      </c>
      <c r="R3712">
        <v>6</v>
      </c>
      <c r="S3712">
        <v>12</v>
      </c>
      <c r="T3712">
        <v>5</v>
      </c>
      <c r="U3712">
        <v>7</v>
      </c>
      <c r="V3712">
        <f>COUNTIF(tbl_General[EmployeeID],tbl_General[[#This Row],[EmployeeID]])</f>
        <v>1</v>
      </c>
    </row>
    <row r="3713" spans="1:22" x14ac:dyDescent="0.25">
      <c r="A3713">
        <v>36</v>
      </c>
      <c r="B3713" t="s">
        <v>21</v>
      </c>
      <c r="C3713" t="s">
        <v>22</v>
      </c>
      <c r="D3713" t="s">
        <v>30</v>
      </c>
      <c r="E3713">
        <v>27</v>
      </c>
      <c r="F3713">
        <v>3</v>
      </c>
      <c r="G3713" t="s">
        <v>46</v>
      </c>
      <c r="H3713">
        <v>1021</v>
      </c>
      <c r="I3713" t="s">
        <v>25</v>
      </c>
      <c r="J3713">
        <v>4</v>
      </c>
      <c r="K3713" t="s">
        <v>31</v>
      </c>
      <c r="L3713" t="s">
        <v>27</v>
      </c>
      <c r="M3713">
        <v>50560</v>
      </c>
      <c r="N3713">
        <v>7</v>
      </c>
      <c r="O3713">
        <v>12</v>
      </c>
      <c r="P3713">
        <v>0</v>
      </c>
      <c r="Q3713">
        <v>15</v>
      </c>
      <c r="R3713">
        <v>2</v>
      </c>
      <c r="S3713">
        <v>12</v>
      </c>
      <c r="T3713">
        <v>5</v>
      </c>
      <c r="U3713">
        <v>7</v>
      </c>
      <c r="V3713">
        <f>COUNTIF(tbl_General[EmployeeID],tbl_General[[#This Row],[EmployeeID]])</f>
        <v>1</v>
      </c>
    </row>
    <row r="3714" spans="1:22" x14ac:dyDescent="0.25">
      <c r="A3714">
        <v>36</v>
      </c>
      <c r="B3714" t="s">
        <v>21</v>
      </c>
      <c r="C3714" t="s">
        <v>22</v>
      </c>
      <c r="D3714" t="s">
        <v>30</v>
      </c>
      <c r="E3714">
        <v>27</v>
      </c>
      <c r="F3714">
        <v>3</v>
      </c>
      <c r="G3714" t="s">
        <v>46</v>
      </c>
      <c r="H3714">
        <v>2491</v>
      </c>
      <c r="I3714" t="s">
        <v>25</v>
      </c>
      <c r="J3714">
        <v>4</v>
      </c>
      <c r="K3714" t="s">
        <v>31</v>
      </c>
      <c r="L3714" t="s">
        <v>27</v>
      </c>
      <c r="M3714">
        <v>50560</v>
      </c>
      <c r="N3714">
        <v>7</v>
      </c>
      <c r="O3714">
        <v>12</v>
      </c>
      <c r="P3714">
        <v>0</v>
      </c>
      <c r="Q3714">
        <v>15</v>
      </c>
      <c r="R3714">
        <v>2</v>
      </c>
      <c r="S3714">
        <v>12</v>
      </c>
      <c r="T3714">
        <v>5</v>
      </c>
      <c r="U3714">
        <v>7</v>
      </c>
      <c r="V3714">
        <f>COUNTIF(tbl_General[EmployeeID],tbl_General[[#This Row],[EmployeeID]])</f>
        <v>1</v>
      </c>
    </row>
    <row r="3715" spans="1:22" x14ac:dyDescent="0.25">
      <c r="A3715">
        <v>36</v>
      </c>
      <c r="B3715" t="s">
        <v>21</v>
      </c>
      <c r="C3715" t="s">
        <v>22</v>
      </c>
      <c r="D3715" t="s">
        <v>30</v>
      </c>
      <c r="E3715">
        <v>27</v>
      </c>
      <c r="F3715">
        <v>3</v>
      </c>
      <c r="G3715" t="s">
        <v>46</v>
      </c>
      <c r="H3715">
        <v>3961</v>
      </c>
      <c r="I3715" t="s">
        <v>25</v>
      </c>
      <c r="J3715">
        <v>4</v>
      </c>
      <c r="K3715" t="s">
        <v>31</v>
      </c>
      <c r="L3715" t="s">
        <v>27</v>
      </c>
      <c r="M3715">
        <v>50560</v>
      </c>
      <c r="N3715">
        <v>7</v>
      </c>
      <c r="O3715">
        <v>12</v>
      </c>
      <c r="P3715">
        <v>0</v>
      </c>
      <c r="Q3715">
        <v>15</v>
      </c>
      <c r="R3715">
        <v>2</v>
      </c>
      <c r="S3715">
        <v>12</v>
      </c>
      <c r="T3715">
        <v>5</v>
      </c>
      <c r="U3715">
        <v>7</v>
      </c>
      <c r="V3715">
        <f>COUNTIF(tbl_General[EmployeeID],tbl_General[[#This Row],[EmployeeID]])</f>
        <v>1</v>
      </c>
    </row>
    <row r="3716" spans="1:22" x14ac:dyDescent="0.25">
      <c r="A3716">
        <v>47</v>
      </c>
      <c r="B3716" t="s">
        <v>21</v>
      </c>
      <c r="C3716" t="s">
        <v>36</v>
      </c>
      <c r="D3716" t="s">
        <v>30</v>
      </c>
      <c r="E3716">
        <v>21</v>
      </c>
      <c r="F3716">
        <v>2</v>
      </c>
      <c r="G3716" t="s">
        <v>38</v>
      </c>
      <c r="H3716">
        <v>1164</v>
      </c>
      <c r="I3716" t="s">
        <v>34</v>
      </c>
      <c r="J3716">
        <v>1</v>
      </c>
      <c r="K3716" t="s">
        <v>35</v>
      </c>
      <c r="L3716" t="s">
        <v>27</v>
      </c>
      <c r="M3716">
        <v>46390</v>
      </c>
      <c r="N3716">
        <v>0</v>
      </c>
      <c r="O3716">
        <v>11</v>
      </c>
      <c r="P3716">
        <v>1</v>
      </c>
      <c r="Q3716">
        <v>14</v>
      </c>
      <c r="R3716">
        <v>2</v>
      </c>
      <c r="S3716">
        <v>13</v>
      </c>
      <c r="T3716">
        <v>5</v>
      </c>
      <c r="U3716">
        <v>12</v>
      </c>
      <c r="V3716">
        <f>COUNTIF(tbl_General[EmployeeID],tbl_General[[#This Row],[EmployeeID]])</f>
        <v>1</v>
      </c>
    </row>
    <row r="3717" spans="1:22" x14ac:dyDescent="0.25">
      <c r="A3717">
        <v>47</v>
      </c>
      <c r="B3717" t="s">
        <v>21</v>
      </c>
      <c r="C3717" t="s">
        <v>36</v>
      </c>
      <c r="D3717" t="s">
        <v>30</v>
      </c>
      <c r="E3717">
        <v>21</v>
      </c>
      <c r="F3717">
        <v>2</v>
      </c>
      <c r="G3717" t="s">
        <v>38</v>
      </c>
      <c r="H3717">
        <v>2634</v>
      </c>
      <c r="I3717" t="s">
        <v>34</v>
      </c>
      <c r="J3717">
        <v>1</v>
      </c>
      <c r="K3717" t="s">
        <v>35</v>
      </c>
      <c r="L3717" t="s">
        <v>27</v>
      </c>
      <c r="M3717">
        <v>46390</v>
      </c>
      <c r="N3717">
        <v>0</v>
      </c>
      <c r="O3717">
        <v>11</v>
      </c>
      <c r="P3717">
        <v>1</v>
      </c>
      <c r="Q3717">
        <v>14</v>
      </c>
      <c r="R3717">
        <v>2</v>
      </c>
      <c r="S3717">
        <v>13</v>
      </c>
      <c r="T3717">
        <v>5</v>
      </c>
      <c r="U3717">
        <v>12</v>
      </c>
      <c r="V3717">
        <f>COUNTIF(tbl_General[EmployeeID],tbl_General[[#This Row],[EmployeeID]])</f>
        <v>1</v>
      </c>
    </row>
    <row r="3718" spans="1:22" x14ac:dyDescent="0.25">
      <c r="A3718">
        <v>47</v>
      </c>
      <c r="B3718" t="s">
        <v>21</v>
      </c>
      <c r="C3718" t="s">
        <v>36</v>
      </c>
      <c r="D3718" t="s">
        <v>30</v>
      </c>
      <c r="E3718">
        <v>21</v>
      </c>
      <c r="F3718">
        <v>2</v>
      </c>
      <c r="G3718" t="s">
        <v>38</v>
      </c>
      <c r="H3718">
        <v>4104</v>
      </c>
      <c r="I3718" t="s">
        <v>34</v>
      </c>
      <c r="J3718">
        <v>1</v>
      </c>
      <c r="K3718" t="s">
        <v>35</v>
      </c>
      <c r="L3718" t="s">
        <v>27</v>
      </c>
      <c r="M3718">
        <v>46390</v>
      </c>
      <c r="N3718">
        <v>0</v>
      </c>
      <c r="O3718">
        <v>11</v>
      </c>
      <c r="P3718">
        <v>1</v>
      </c>
      <c r="Q3718">
        <v>14</v>
      </c>
      <c r="R3718">
        <v>2</v>
      </c>
      <c r="S3718">
        <v>13</v>
      </c>
      <c r="T3718">
        <v>5</v>
      </c>
      <c r="U3718">
        <v>12</v>
      </c>
      <c r="V3718">
        <f>COUNTIF(tbl_General[EmployeeID],tbl_General[[#This Row],[EmployeeID]])</f>
        <v>1</v>
      </c>
    </row>
    <row r="3719" spans="1:22" x14ac:dyDescent="0.25">
      <c r="A3719">
        <v>42</v>
      </c>
      <c r="B3719" t="s">
        <v>21</v>
      </c>
      <c r="C3719" t="s">
        <v>22</v>
      </c>
      <c r="D3719" t="s">
        <v>30</v>
      </c>
      <c r="E3719">
        <v>7</v>
      </c>
      <c r="F3719">
        <v>3</v>
      </c>
      <c r="G3719" t="s">
        <v>46</v>
      </c>
      <c r="H3719">
        <v>1100</v>
      </c>
      <c r="I3719" t="s">
        <v>25</v>
      </c>
      <c r="J3719">
        <v>2</v>
      </c>
      <c r="K3719" t="s">
        <v>35</v>
      </c>
      <c r="L3719" t="s">
        <v>27</v>
      </c>
      <c r="M3719">
        <v>182650</v>
      </c>
      <c r="N3719">
        <v>9</v>
      </c>
      <c r="O3719">
        <v>12</v>
      </c>
      <c r="P3719">
        <v>1</v>
      </c>
      <c r="Q3719">
        <v>18</v>
      </c>
      <c r="R3719">
        <v>4</v>
      </c>
      <c r="S3719">
        <v>13</v>
      </c>
      <c r="T3719">
        <v>5</v>
      </c>
      <c r="U3719">
        <v>7</v>
      </c>
      <c r="V3719">
        <f>COUNTIF(tbl_General[EmployeeID],tbl_General[[#This Row],[EmployeeID]])</f>
        <v>1</v>
      </c>
    </row>
    <row r="3720" spans="1:22" x14ac:dyDescent="0.25">
      <c r="A3720">
        <v>42</v>
      </c>
      <c r="B3720" t="s">
        <v>21</v>
      </c>
      <c r="C3720" t="s">
        <v>22</v>
      </c>
      <c r="D3720" t="s">
        <v>30</v>
      </c>
      <c r="E3720">
        <v>7</v>
      </c>
      <c r="F3720">
        <v>3</v>
      </c>
      <c r="G3720" t="s">
        <v>46</v>
      </c>
      <c r="H3720">
        <v>2570</v>
      </c>
      <c r="I3720" t="s">
        <v>25</v>
      </c>
      <c r="J3720">
        <v>2</v>
      </c>
      <c r="K3720" t="s">
        <v>35</v>
      </c>
      <c r="L3720" t="s">
        <v>27</v>
      </c>
      <c r="M3720">
        <v>182650</v>
      </c>
      <c r="N3720">
        <v>9</v>
      </c>
      <c r="O3720">
        <v>12</v>
      </c>
      <c r="P3720">
        <v>1</v>
      </c>
      <c r="Q3720">
        <v>18</v>
      </c>
      <c r="R3720">
        <v>4</v>
      </c>
      <c r="S3720">
        <v>13</v>
      </c>
      <c r="T3720">
        <v>5</v>
      </c>
      <c r="U3720">
        <v>7</v>
      </c>
      <c r="V3720">
        <f>COUNTIF(tbl_General[EmployeeID],tbl_General[[#This Row],[EmployeeID]])</f>
        <v>1</v>
      </c>
    </row>
    <row r="3721" spans="1:22" x14ac:dyDescent="0.25">
      <c r="A3721">
        <v>42</v>
      </c>
      <c r="B3721" t="s">
        <v>21</v>
      </c>
      <c r="C3721" t="s">
        <v>22</v>
      </c>
      <c r="D3721" t="s">
        <v>30</v>
      </c>
      <c r="E3721">
        <v>7</v>
      </c>
      <c r="F3721">
        <v>3</v>
      </c>
      <c r="G3721" t="s">
        <v>46</v>
      </c>
      <c r="H3721">
        <v>4040</v>
      </c>
      <c r="I3721" t="s">
        <v>25</v>
      </c>
      <c r="J3721">
        <v>2</v>
      </c>
      <c r="K3721" t="s">
        <v>35</v>
      </c>
      <c r="L3721" t="s">
        <v>27</v>
      </c>
      <c r="M3721">
        <v>182650</v>
      </c>
      <c r="N3721">
        <v>9</v>
      </c>
      <c r="O3721">
        <v>12</v>
      </c>
      <c r="P3721">
        <v>1</v>
      </c>
      <c r="Q3721">
        <v>18</v>
      </c>
      <c r="R3721">
        <v>4</v>
      </c>
      <c r="S3721">
        <v>13</v>
      </c>
      <c r="T3721">
        <v>5</v>
      </c>
      <c r="U3721">
        <v>7</v>
      </c>
      <c r="V3721">
        <f>COUNTIF(tbl_General[EmployeeID],tbl_General[[#This Row],[EmployeeID]])</f>
        <v>1</v>
      </c>
    </row>
    <row r="3722" spans="1:22" x14ac:dyDescent="0.25">
      <c r="A3722">
        <v>46</v>
      </c>
      <c r="B3722" t="s">
        <v>21</v>
      </c>
      <c r="C3722" t="s">
        <v>22</v>
      </c>
      <c r="D3722" t="s">
        <v>30</v>
      </c>
      <c r="E3722">
        <v>4</v>
      </c>
      <c r="F3722">
        <v>2</v>
      </c>
      <c r="G3722" t="s">
        <v>24</v>
      </c>
      <c r="H3722">
        <v>823</v>
      </c>
      <c r="I3722" t="s">
        <v>34</v>
      </c>
      <c r="J3722">
        <v>3</v>
      </c>
      <c r="K3722" t="s">
        <v>42</v>
      </c>
      <c r="L3722" t="s">
        <v>27</v>
      </c>
      <c r="M3722">
        <v>138260</v>
      </c>
      <c r="N3722">
        <v>8</v>
      </c>
      <c r="O3722">
        <v>11</v>
      </c>
      <c r="P3722">
        <v>0</v>
      </c>
      <c r="Q3722">
        <v>23</v>
      </c>
      <c r="R3722">
        <v>1</v>
      </c>
      <c r="S3722">
        <v>13</v>
      </c>
      <c r="T3722">
        <v>5</v>
      </c>
      <c r="U3722">
        <v>1</v>
      </c>
      <c r="V3722">
        <f>COUNTIF(tbl_General[EmployeeID],tbl_General[[#This Row],[EmployeeID]])</f>
        <v>1</v>
      </c>
    </row>
    <row r="3723" spans="1:22" x14ac:dyDescent="0.25">
      <c r="A3723">
        <v>46</v>
      </c>
      <c r="B3723" t="s">
        <v>21</v>
      </c>
      <c r="C3723" t="s">
        <v>22</v>
      </c>
      <c r="D3723" t="s">
        <v>30</v>
      </c>
      <c r="E3723">
        <v>4</v>
      </c>
      <c r="F3723">
        <v>2</v>
      </c>
      <c r="G3723" t="s">
        <v>24</v>
      </c>
      <c r="H3723">
        <v>2293</v>
      </c>
      <c r="I3723" t="s">
        <v>34</v>
      </c>
      <c r="J3723">
        <v>3</v>
      </c>
      <c r="K3723" t="s">
        <v>42</v>
      </c>
      <c r="L3723" t="s">
        <v>27</v>
      </c>
      <c r="M3723">
        <v>138260</v>
      </c>
      <c r="N3723">
        <v>8</v>
      </c>
      <c r="O3723">
        <v>11</v>
      </c>
      <c r="P3723">
        <v>0</v>
      </c>
      <c r="Q3723">
        <v>23</v>
      </c>
      <c r="R3723">
        <v>1</v>
      </c>
      <c r="S3723">
        <v>13</v>
      </c>
      <c r="T3723">
        <v>5</v>
      </c>
      <c r="U3723">
        <v>1</v>
      </c>
      <c r="V3723">
        <f>COUNTIF(tbl_General[EmployeeID],tbl_General[[#This Row],[EmployeeID]])</f>
        <v>1</v>
      </c>
    </row>
    <row r="3724" spans="1:22" x14ac:dyDescent="0.25">
      <c r="A3724">
        <v>46</v>
      </c>
      <c r="B3724" t="s">
        <v>21</v>
      </c>
      <c r="C3724" t="s">
        <v>22</v>
      </c>
      <c r="D3724" t="s">
        <v>30</v>
      </c>
      <c r="E3724">
        <v>4</v>
      </c>
      <c r="F3724">
        <v>2</v>
      </c>
      <c r="G3724" t="s">
        <v>24</v>
      </c>
      <c r="H3724">
        <v>3763</v>
      </c>
      <c r="I3724" t="s">
        <v>34</v>
      </c>
      <c r="J3724">
        <v>3</v>
      </c>
      <c r="K3724" t="s">
        <v>42</v>
      </c>
      <c r="L3724" t="s">
        <v>27</v>
      </c>
      <c r="M3724">
        <v>138260</v>
      </c>
      <c r="N3724">
        <v>8</v>
      </c>
      <c r="O3724">
        <v>11</v>
      </c>
      <c r="P3724">
        <v>0</v>
      </c>
      <c r="Q3724">
        <v>23</v>
      </c>
      <c r="R3724">
        <v>1</v>
      </c>
      <c r="S3724">
        <v>13</v>
      </c>
      <c r="T3724">
        <v>5</v>
      </c>
      <c r="U3724">
        <v>1</v>
      </c>
      <c r="V3724">
        <f>COUNTIF(tbl_General[EmployeeID],tbl_General[[#This Row],[EmployeeID]])</f>
        <v>1</v>
      </c>
    </row>
    <row r="3725" spans="1:22" x14ac:dyDescent="0.25">
      <c r="A3725">
        <v>32</v>
      </c>
      <c r="B3725" t="s">
        <v>21</v>
      </c>
      <c r="C3725" t="s">
        <v>22</v>
      </c>
      <c r="D3725" t="s">
        <v>30</v>
      </c>
      <c r="E3725">
        <v>18</v>
      </c>
      <c r="F3725">
        <v>3</v>
      </c>
      <c r="G3725" t="s">
        <v>24</v>
      </c>
      <c r="H3725">
        <v>1174</v>
      </c>
      <c r="I3725" t="s">
        <v>34</v>
      </c>
      <c r="J3725">
        <v>2</v>
      </c>
      <c r="K3725" t="s">
        <v>44</v>
      </c>
      <c r="L3725" t="s">
        <v>27</v>
      </c>
      <c r="M3725">
        <v>63770</v>
      </c>
      <c r="N3725">
        <v>1</v>
      </c>
      <c r="O3725">
        <v>12</v>
      </c>
      <c r="P3725">
        <v>2</v>
      </c>
      <c r="Q3725">
        <v>14</v>
      </c>
      <c r="R3725">
        <v>3</v>
      </c>
      <c r="S3725">
        <v>14</v>
      </c>
      <c r="T3725">
        <v>5</v>
      </c>
      <c r="U3725">
        <v>7</v>
      </c>
      <c r="V3725">
        <f>COUNTIF(tbl_General[EmployeeID],tbl_General[[#This Row],[EmployeeID]])</f>
        <v>1</v>
      </c>
    </row>
    <row r="3726" spans="1:22" x14ac:dyDescent="0.25">
      <c r="A3726">
        <v>32</v>
      </c>
      <c r="B3726" t="s">
        <v>21</v>
      </c>
      <c r="C3726" t="s">
        <v>22</v>
      </c>
      <c r="D3726" t="s">
        <v>30</v>
      </c>
      <c r="E3726">
        <v>18</v>
      </c>
      <c r="F3726">
        <v>3</v>
      </c>
      <c r="G3726" t="s">
        <v>24</v>
      </c>
      <c r="H3726">
        <v>2644</v>
      </c>
      <c r="I3726" t="s">
        <v>34</v>
      </c>
      <c r="J3726">
        <v>2</v>
      </c>
      <c r="K3726" t="s">
        <v>44</v>
      </c>
      <c r="L3726" t="s">
        <v>27</v>
      </c>
      <c r="M3726">
        <v>63770</v>
      </c>
      <c r="N3726">
        <v>1</v>
      </c>
      <c r="O3726">
        <v>12</v>
      </c>
      <c r="P3726">
        <v>2</v>
      </c>
      <c r="Q3726">
        <v>14</v>
      </c>
      <c r="R3726">
        <v>3</v>
      </c>
      <c r="S3726">
        <v>14</v>
      </c>
      <c r="T3726">
        <v>5</v>
      </c>
      <c r="U3726">
        <v>7</v>
      </c>
      <c r="V3726">
        <f>COUNTIF(tbl_General[EmployeeID],tbl_General[[#This Row],[EmployeeID]])</f>
        <v>1</v>
      </c>
    </row>
    <row r="3727" spans="1:22" x14ac:dyDescent="0.25">
      <c r="A3727">
        <v>32</v>
      </c>
      <c r="B3727" t="s">
        <v>21</v>
      </c>
      <c r="C3727" t="s">
        <v>22</v>
      </c>
      <c r="D3727" t="s">
        <v>30</v>
      </c>
      <c r="E3727">
        <v>18</v>
      </c>
      <c r="F3727">
        <v>3</v>
      </c>
      <c r="G3727" t="s">
        <v>24</v>
      </c>
      <c r="H3727">
        <v>4114</v>
      </c>
      <c r="I3727" t="s">
        <v>34</v>
      </c>
      <c r="J3727">
        <v>2</v>
      </c>
      <c r="K3727" t="s">
        <v>44</v>
      </c>
      <c r="L3727" t="s">
        <v>27</v>
      </c>
      <c r="M3727">
        <v>63770</v>
      </c>
      <c r="N3727">
        <v>1</v>
      </c>
      <c r="O3727">
        <v>12</v>
      </c>
      <c r="P3727">
        <v>2</v>
      </c>
      <c r="Q3727">
        <v>14</v>
      </c>
      <c r="R3727">
        <v>3</v>
      </c>
      <c r="S3727">
        <v>14</v>
      </c>
      <c r="T3727">
        <v>5</v>
      </c>
      <c r="U3727">
        <v>7</v>
      </c>
      <c r="V3727">
        <f>COUNTIF(tbl_General[EmployeeID],tbl_General[[#This Row],[EmployeeID]])</f>
        <v>1</v>
      </c>
    </row>
    <row r="3728" spans="1:22" x14ac:dyDescent="0.25">
      <c r="A3728">
        <v>33</v>
      </c>
      <c r="B3728" t="s">
        <v>21</v>
      </c>
      <c r="C3728" t="s">
        <v>22</v>
      </c>
      <c r="D3728" t="s">
        <v>30</v>
      </c>
      <c r="E3728">
        <v>9</v>
      </c>
      <c r="F3728">
        <v>3</v>
      </c>
      <c r="G3728" t="s">
        <v>38</v>
      </c>
      <c r="H3728">
        <v>838</v>
      </c>
      <c r="I3728" t="s">
        <v>25</v>
      </c>
      <c r="J3728">
        <v>2</v>
      </c>
      <c r="K3728" t="s">
        <v>42</v>
      </c>
      <c r="L3728" t="s">
        <v>27</v>
      </c>
      <c r="M3728">
        <v>28990</v>
      </c>
      <c r="N3728">
        <v>1</v>
      </c>
      <c r="O3728">
        <v>17</v>
      </c>
      <c r="P3728">
        <v>0</v>
      </c>
      <c r="Q3728">
        <v>15</v>
      </c>
      <c r="R3728">
        <v>3</v>
      </c>
      <c r="S3728">
        <v>15</v>
      </c>
      <c r="T3728">
        <v>5</v>
      </c>
      <c r="U3728">
        <v>7</v>
      </c>
      <c r="V3728">
        <f>COUNTIF(tbl_General[EmployeeID],tbl_General[[#This Row],[EmployeeID]])</f>
        <v>1</v>
      </c>
    </row>
    <row r="3729" spans="1:22" x14ac:dyDescent="0.25">
      <c r="A3729">
        <v>33</v>
      </c>
      <c r="B3729" t="s">
        <v>21</v>
      </c>
      <c r="C3729" t="s">
        <v>22</v>
      </c>
      <c r="D3729" t="s">
        <v>30</v>
      </c>
      <c r="E3729">
        <v>9</v>
      </c>
      <c r="F3729">
        <v>3</v>
      </c>
      <c r="G3729" t="s">
        <v>38</v>
      </c>
      <c r="H3729">
        <v>2308</v>
      </c>
      <c r="I3729" t="s">
        <v>25</v>
      </c>
      <c r="J3729">
        <v>2</v>
      </c>
      <c r="K3729" t="s">
        <v>42</v>
      </c>
      <c r="L3729" t="s">
        <v>27</v>
      </c>
      <c r="M3729">
        <v>28990</v>
      </c>
      <c r="N3729">
        <v>1</v>
      </c>
      <c r="O3729">
        <v>17</v>
      </c>
      <c r="P3729">
        <v>0</v>
      </c>
      <c r="Q3729">
        <v>15</v>
      </c>
      <c r="R3729">
        <v>3</v>
      </c>
      <c r="S3729">
        <v>15</v>
      </c>
      <c r="T3729">
        <v>5</v>
      </c>
      <c r="U3729">
        <v>7</v>
      </c>
      <c r="V3729">
        <f>COUNTIF(tbl_General[EmployeeID],tbl_General[[#This Row],[EmployeeID]])</f>
        <v>1</v>
      </c>
    </row>
    <row r="3730" spans="1:22" x14ac:dyDescent="0.25">
      <c r="A3730">
        <v>33</v>
      </c>
      <c r="B3730" t="s">
        <v>21</v>
      </c>
      <c r="C3730" t="s">
        <v>22</v>
      </c>
      <c r="D3730" t="s">
        <v>30</v>
      </c>
      <c r="E3730">
        <v>9</v>
      </c>
      <c r="F3730">
        <v>3</v>
      </c>
      <c r="G3730" t="s">
        <v>38</v>
      </c>
      <c r="H3730">
        <v>3778</v>
      </c>
      <c r="I3730" t="s">
        <v>25</v>
      </c>
      <c r="J3730">
        <v>2</v>
      </c>
      <c r="K3730" t="s">
        <v>42</v>
      </c>
      <c r="L3730" t="s">
        <v>27</v>
      </c>
      <c r="M3730">
        <v>28990</v>
      </c>
      <c r="N3730">
        <v>1</v>
      </c>
      <c r="O3730">
        <v>17</v>
      </c>
      <c r="P3730">
        <v>0</v>
      </c>
      <c r="Q3730">
        <v>15</v>
      </c>
      <c r="R3730">
        <v>3</v>
      </c>
      <c r="S3730">
        <v>15</v>
      </c>
      <c r="T3730">
        <v>5</v>
      </c>
      <c r="U3730">
        <v>7</v>
      </c>
      <c r="V3730">
        <f>COUNTIF(tbl_General[EmployeeID],tbl_General[[#This Row],[EmployeeID]])</f>
        <v>1</v>
      </c>
    </row>
    <row r="3731" spans="1:22" x14ac:dyDescent="0.25">
      <c r="A3731">
        <v>38</v>
      </c>
      <c r="B3731" t="s">
        <v>21</v>
      </c>
      <c r="C3731" t="s">
        <v>22</v>
      </c>
      <c r="D3731" t="s">
        <v>23</v>
      </c>
      <c r="E3731">
        <v>6</v>
      </c>
      <c r="F3731">
        <v>3</v>
      </c>
      <c r="G3731" t="s">
        <v>33</v>
      </c>
      <c r="H3731">
        <v>424</v>
      </c>
      <c r="I3731" t="s">
        <v>34</v>
      </c>
      <c r="J3731">
        <v>2</v>
      </c>
      <c r="K3731" t="s">
        <v>35</v>
      </c>
      <c r="L3731" t="s">
        <v>27</v>
      </c>
      <c r="M3731">
        <v>87890</v>
      </c>
      <c r="N3731">
        <v>1</v>
      </c>
      <c r="O3731">
        <v>11</v>
      </c>
      <c r="P3731">
        <v>3</v>
      </c>
      <c r="Q3731">
        <v>15</v>
      </c>
      <c r="R3731">
        <v>4</v>
      </c>
      <c r="S3731">
        <v>15</v>
      </c>
      <c r="T3731">
        <v>5</v>
      </c>
      <c r="U3731">
        <v>11</v>
      </c>
      <c r="V3731">
        <f>COUNTIF(tbl_General[EmployeeID],tbl_General[[#This Row],[EmployeeID]])</f>
        <v>1</v>
      </c>
    </row>
    <row r="3732" spans="1:22" x14ac:dyDescent="0.25">
      <c r="A3732">
        <v>38</v>
      </c>
      <c r="B3732" t="s">
        <v>21</v>
      </c>
      <c r="C3732" t="s">
        <v>22</v>
      </c>
      <c r="D3732" t="s">
        <v>23</v>
      </c>
      <c r="E3732">
        <v>6</v>
      </c>
      <c r="F3732">
        <v>3</v>
      </c>
      <c r="G3732" t="s">
        <v>33</v>
      </c>
      <c r="H3732">
        <v>1894</v>
      </c>
      <c r="I3732" t="s">
        <v>34</v>
      </c>
      <c r="J3732">
        <v>2</v>
      </c>
      <c r="K3732" t="s">
        <v>35</v>
      </c>
      <c r="L3732" t="s">
        <v>27</v>
      </c>
      <c r="M3732">
        <v>87890</v>
      </c>
      <c r="N3732">
        <v>1</v>
      </c>
      <c r="O3732">
        <v>11</v>
      </c>
      <c r="P3732">
        <v>3</v>
      </c>
      <c r="Q3732">
        <v>15</v>
      </c>
      <c r="R3732">
        <v>4</v>
      </c>
      <c r="S3732">
        <v>15</v>
      </c>
      <c r="T3732">
        <v>5</v>
      </c>
      <c r="U3732">
        <v>11</v>
      </c>
      <c r="V3732">
        <f>COUNTIF(tbl_General[EmployeeID],tbl_General[[#This Row],[EmployeeID]])</f>
        <v>1</v>
      </c>
    </row>
    <row r="3733" spans="1:22" x14ac:dyDescent="0.25">
      <c r="A3733">
        <v>38</v>
      </c>
      <c r="B3733" t="s">
        <v>21</v>
      </c>
      <c r="C3733" t="s">
        <v>22</v>
      </c>
      <c r="D3733" t="s">
        <v>23</v>
      </c>
      <c r="E3733">
        <v>6</v>
      </c>
      <c r="F3733">
        <v>3</v>
      </c>
      <c r="G3733" t="s">
        <v>33</v>
      </c>
      <c r="H3733">
        <v>3364</v>
      </c>
      <c r="I3733" t="s">
        <v>34</v>
      </c>
      <c r="J3733">
        <v>2</v>
      </c>
      <c r="K3733" t="s">
        <v>35</v>
      </c>
      <c r="L3733" t="s">
        <v>27</v>
      </c>
      <c r="M3733">
        <v>87890</v>
      </c>
      <c r="N3733">
        <v>1</v>
      </c>
      <c r="O3733">
        <v>11</v>
      </c>
      <c r="P3733">
        <v>3</v>
      </c>
      <c r="Q3733">
        <v>15</v>
      </c>
      <c r="R3733">
        <v>4</v>
      </c>
      <c r="S3733">
        <v>15</v>
      </c>
      <c r="T3733">
        <v>5</v>
      </c>
      <c r="U3733">
        <v>11</v>
      </c>
      <c r="V3733">
        <f>COUNTIF(tbl_General[EmployeeID],tbl_General[[#This Row],[EmployeeID]])</f>
        <v>1</v>
      </c>
    </row>
    <row r="3734" spans="1:22" x14ac:dyDescent="0.25">
      <c r="A3734">
        <v>49</v>
      </c>
      <c r="B3734" t="s">
        <v>21</v>
      </c>
      <c r="C3734" t="s">
        <v>22</v>
      </c>
      <c r="D3734" t="s">
        <v>30</v>
      </c>
      <c r="E3734">
        <v>2</v>
      </c>
      <c r="F3734">
        <v>3</v>
      </c>
      <c r="G3734" t="s">
        <v>24</v>
      </c>
      <c r="H3734">
        <v>1342</v>
      </c>
      <c r="I3734" t="s">
        <v>25</v>
      </c>
      <c r="J3734">
        <v>1</v>
      </c>
      <c r="K3734" t="s">
        <v>35</v>
      </c>
      <c r="L3734" t="s">
        <v>27</v>
      </c>
      <c r="M3734">
        <v>47240</v>
      </c>
      <c r="N3734">
        <v>1</v>
      </c>
      <c r="O3734">
        <v>11</v>
      </c>
      <c r="P3734">
        <v>1</v>
      </c>
      <c r="Q3734">
        <v>16</v>
      </c>
      <c r="R3734">
        <v>3</v>
      </c>
      <c r="S3734">
        <v>15</v>
      </c>
      <c r="T3734">
        <v>5</v>
      </c>
      <c r="U3734">
        <v>11</v>
      </c>
      <c r="V3734">
        <f>COUNTIF(tbl_General[EmployeeID],tbl_General[[#This Row],[EmployeeID]])</f>
        <v>1</v>
      </c>
    </row>
    <row r="3735" spans="1:22" x14ac:dyDescent="0.25">
      <c r="A3735">
        <v>49</v>
      </c>
      <c r="B3735" t="s">
        <v>21</v>
      </c>
      <c r="C3735" t="s">
        <v>22</v>
      </c>
      <c r="D3735" t="s">
        <v>30</v>
      </c>
      <c r="E3735">
        <v>2</v>
      </c>
      <c r="F3735">
        <v>3</v>
      </c>
      <c r="G3735" t="s">
        <v>24</v>
      </c>
      <c r="H3735">
        <v>2812</v>
      </c>
      <c r="I3735" t="s">
        <v>25</v>
      </c>
      <c r="J3735">
        <v>1</v>
      </c>
      <c r="K3735" t="s">
        <v>35</v>
      </c>
      <c r="L3735" t="s">
        <v>27</v>
      </c>
      <c r="M3735">
        <v>47240</v>
      </c>
      <c r="N3735">
        <v>1</v>
      </c>
      <c r="O3735">
        <v>11</v>
      </c>
      <c r="P3735">
        <v>1</v>
      </c>
      <c r="Q3735">
        <v>16</v>
      </c>
      <c r="R3735">
        <v>3</v>
      </c>
      <c r="S3735">
        <v>15</v>
      </c>
      <c r="T3735">
        <v>5</v>
      </c>
      <c r="U3735">
        <v>11</v>
      </c>
      <c r="V3735">
        <f>COUNTIF(tbl_General[EmployeeID],tbl_General[[#This Row],[EmployeeID]])</f>
        <v>1</v>
      </c>
    </row>
    <row r="3736" spans="1:22" x14ac:dyDescent="0.25">
      <c r="A3736">
        <v>49</v>
      </c>
      <c r="B3736" t="s">
        <v>21</v>
      </c>
      <c r="C3736" t="s">
        <v>22</v>
      </c>
      <c r="D3736" t="s">
        <v>30</v>
      </c>
      <c r="E3736">
        <v>2</v>
      </c>
      <c r="F3736">
        <v>3</v>
      </c>
      <c r="G3736" t="s">
        <v>24</v>
      </c>
      <c r="H3736">
        <v>4282</v>
      </c>
      <c r="I3736" t="s">
        <v>25</v>
      </c>
      <c r="J3736">
        <v>1</v>
      </c>
      <c r="K3736" t="s">
        <v>35</v>
      </c>
      <c r="L3736" t="s">
        <v>27</v>
      </c>
      <c r="M3736">
        <v>47240</v>
      </c>
      <c r="N3736">
        <v>1</v>
      </c>
      <c r="O3736">
        <v>11</v>
      </c>
      <c r="P3736">
        <v>1</v>
      </c>
      <c r="Q3736">
        <v>16</v>
      </c>
      <c r="R3736">
        <v>3</v>
      </c>
      <c r="S3736">
        <v>15</v>
      </c>
      <c r="T3736">
        <v>5</v>
      </c>
      <c r="U3736">
        <v>11</v>
      </c>
      <c r="V3736">
        <f>COUNTIF(tbl_General[EmployeeID],tbl_General[[#This Row],[EmployeeID]])</f>
        <v>1</v>
      </c>
    </row>
    <row r="3737" spans="1:22" x14ac:dyDescent="0.25">
      <c r="A3737">
        <v>38</v>
      </c>
      <c r="B3737" t="s">
        <v>21</v>
      </c>
      <c r="C3737" t="s">
        <v>22</v>
      </c>
      <c r="D3737" t="s">
        <v>30</v>
      </c>
      <c r="E3737">
        <v>19</v>
      </c>
      <c r="F3737">
        <v>3</v>
      </c>
      <c r="G3737" t="s">
        <v>24</v>
      </c>
      <c r="H3737">
        <v>1159</v>
      </c>
      <c r="I3737" t="s">
        <v>25</v>
      </c>
      <c r="J3737">
        <v>2</v>
      </c>
      <c r="K3737" t="s">
        <v>35</v>
      </c>
      <c r="L3737" t="s">
        <v>27</v>
      </c>
      <c r="M3737">
        <v>68930</v>
      </c>
      <c r="N3737">
        <v>0</v>
      </c>
      <c r="O3737">
        <v>17</v>
      </c>
      <c r="P3737">
        <v>0</v>
      </c>
      <c r="Q3737">
        <v>16</v>
      </c>
      <c r="R3737">
        <v>3</v>
      </c>
      <c r="S3737">
        <v>15</v>
      </c>
      <c r="T3737">
        <v>5</v>
      </c>
      <c r="U3737">
        <v>8</v>
      </c>
      <c r="V3737">
        <f>COUNTIF(tbl_General[EmployeeID],tbl_General[[#This Row],[EmployeeID]])</f>
        <v>1</v>
      </c>
    </row>
    <row r="3738" spans="1:22" x14ac:dyDescent="0.25">
      <c r="A3738">
        <v>38</v>
      </c>
      <c r="B3738" t="s">
        <v>21</v>
      </c>
      <c r="C3738" t="s">
        <v>22</v>
      </c>
      <c r="D3738" t="s">
        <v>30</v>
      </c>
      <c r="E3738">
        <v>19</v>
      </c>
      <c r="F3738">
        <v>3</v>
      </c>
      <c r="G3738" t="s">
        <v>24</v>
      </c>
      <c r="H3738">
        <v>2629</v>
      </c>
      <c r="I3738" t="s">
        <v>25</v>
      </c>
      <c r="J3738">
        <v>2</v>
      </c>
      <c r="K3738" t="s">
        <v>35</v>
      </c>
      <c r="L3738" t="s">
        <v>27</v>
      </c>
      <c r="M3738">
        <v>68930</v>
      </c>
      <c r="N3738">
        <v>0</v>
      </c>
      <c r="O3738">
        <v>17</v>
      </c>
      <c r="P3738">
        <v>0</v>
      </c>
      <c r="Q3738">
        <v>16</v>
      </c>
      <c r="R3738">
        <v>3</v>
      </c>
      <c r="S3738">
        <v>15</v>
      </c>
      <c r="T3738">
        <v>5</v>
      </c>
      <c r="U3738">
        <v>8</v>
      </c>
      <c r="V3738">
        <f>COUNTIF(tbl_General[EmployeeID],tbl_General[[#This Row],[EmployeeID]])</f>
        <v>1</v>
      </c>
    </row>
    <row r="3739" spans="1:22" x14ac:dyDescent="0.25">
      <c r="A3739">
        <v>38</v>
      </c>
      <c r="B3739" t="s">
        <v>21</v>
      </c>
      <c r="C3739" t="s">
        <v>22</v>
      </c>
      <c r="D3739" t="s">
        <v>30</v>
      </c>
      <c r="E3739">
        <v>19</v>
      </c>
      <c r="F3739">
        <v>3</v>
      </c>
      <c r="G3739" t="s">
        <v>24</v>
      </c>
      <c r="H3739">
        <v>4099</v>
      </c>
      <c r="I3739" t="s">
        <v>25</v>
      </c>
      <c r="J3739">
        <v>2</v>
      </c>
      <c r="K3739" t="s">
        <v>35</v>
      </c>
      <c r="L3739" t="s">
        <v>27</v>
      </c>
      <c r="M3739">
        <v>68930</v>
      </c>
      <c r="N3739">
        <v>0</v>
      </c>
      <c r="O3739">
        <v>17</v>
      </c>
      <c r="P3739">
        <v>0</v>
      </c>
      <c r="Q3739">
        <v>16</v>
      </c>
      <c r="R3739">
        <v>3</v>
      </c>
      <c r="S3739">
        <v>15</v>
      </c>
      <c r="T3739">
        <v>5</v>
      </c>
      <c r="U3739">
        <v>8</v>
      </c>
      <c r="V3739">
        <f>COUNTIF(tbl_General[EmployeeID],tbl_General[[#This Row],[EmployeeID]])</f>
        <v>1</v>
      </c>
    </row>
    <row r="3740" spans="1:22" x14ac:dyDescent="0.25">
      <c r="A3740">
        <v>39</v>
      </c>
      <c r="B3740" t="s">
        <v>21</v>
      </c>
      <c r="C3740" t="s">
        <v>22</v>
      </c>
      <c r="D3740" t="s">
        <v>30</v>
      </c>
      <c r="E3740">
        <v>7</v>
      </c>
      <c r="F3740">
        <v>3</v>
      </c>
      <c r="G3740" t="s">
        <v>24</v>
      </c>
      <c r="H3740">
        <v>1350</v>
      </c>
      <c r="I3740" t="s">
        <v>25</v>
      </c>
      <c r="J3740">
        <v>1</v>
      </c>
      <c r="K3740" t="s">
        <v>31</v>
      </c>
      <c r="L3740" t="s">
        <v>27</v>
      </c>
      <c r="M3740">
        <v>196580</v>
      </c>
      <c r="N3740">
        <v>4</v>
      </c>
      <c r="O3740">
        <v>13</v>
      </c>
      <c r="P3740">
        <v>1</v>
      </c>
      <c r="Q3740">
        <v>17</v>
      </c>
      <c r="R3740">
        <v>3</v>
      </c>
      <c r="S3740">
        <v>15</v>
      </c>
      <c r="T3740">
        <v>5</v>
      </c>
      <c r="U3740">
        <v>9</v>
      </c>
      <c r="V3740">
        <f>COUNTIF(tbl_General[EmployeeID],tbl_General[[#This Row],[EmployeeID]])</f>
        <v>1</v>
      </c>
    </row>
    <row r="3741" spans="1:22" x14ac:dyDescent="0.25">
      <c r="A3741">
        <v>39</v>
      </c>
      <c r="B3741" t="s">
        <v>21</v>
      </c>
      <c r="C3741" t="s">
        <v>22</v>
      </c>
      <c r="D3741" t="s">
        <v>30</v>
      </c>
      <c r="E3741">
        <v>7</v>
      </c>
      <c r="F3741">
        <v>3</v>
      </c>
      <c r="G3741" t="s">
        <v>24</v>
      </c>
      <c r="H3741">
        <v>2820</v>
      </c>
      <c r="I3741" t="s">
        <v>25</v>
      </c>
      <c r="J3741">
        <v>1</v>
      </c>
      <c r="K3741" t="s">
        <v>31</v>
      </c>
      <c r="L3741" t="s">
        <v>27</v>
      </c>
      <c r="M3741">
        <v>196580</v>
      </c>
      <c r="N3741">
        <v>4</v>
      </c>
      <c r="O3741">
        <v>13</v>
      </c>
      <c r="P3741">
        <v>1</v>
      </c>
      <c r="Q3741">
        <v>17</v>
      </c>
      <c r="R3741">
        <v>3</v>
      </c>
      <c r="S3741">
        <v>15</v>
      </c>
      <c r="T3741">
        <v>5</v>
      </c>
      <c r="U3741">
        <v>9</v>
      </c>
      <c r="V3741">
        <f>COUNTIF(tbl_General[EmployeeID],tbl_General[[#This Row],[EmployeeID]])</f>
        <v>1</v>
      </c>
    </row>
    <row r="3742" spans="1:22" x14ac:dyDescent="0.25">
      <c r="A3742">
        <v>39</v>
      </c>
      <c r="B3742" t="s">
        <v>21</v>
      </c>
      <c r="C3742" t="s">
        <v>22</v>
      </c>
      <c r="D3742" t="s">
        <v>30</v>
      </c>
      <c r="E3742">
        <v>7</v>
      </c>
      <c r="F3742">
        <v>3</v>
      </c>
      <c r="G3742" t="s">
        <v>24</v>
      </c>
      <c r="H3742">
        <v>4290</v>
      </c>
      <c r="I3742" t="s">
        <v>25</v>
      </c>
      <c r="J3742">
        <v>1</v>
      </c>
      <c r="K3742" t="s">
        <v>31</v>
      </c>
      <c r="L3742" t="s">
        <v>27</v>
      </c>
      <c r="M3742">
        <v>196580</v>
      </c>
      <c r="N3742">
        <v>4</v>
      </c>
      <c r="O3742">
        <v>13</v>
      </c>
      <c r="P3742">
        <v>1</v>
      </c>
      <c r="Q3742">
        <v>17</v>
      </c>
      <c r="R3742">
        <v>3</v>
      </c>
      <c r="S3742">
        <v>15</v>
      </c>
      <c r="T3742">
        <v>5</v>
      </c>
      <c r="U3742">
        <v>9</v>
      </c>
      <c r="V3742">
        <f>COUNTIF(tbl_General[EmployeeID],tbl_General[[#This Row],[EmployeeID]])</f>
        <v>1</v>
      </c>
    </row>
    <row r="3743" spans="1:22" x14ac:dyDescent="0.25">
      <c r="A3743">
        <v>38</v>
      </c>
      <c r="B3743" t="s">
        <v>21</v>
      </c>
      <c r="C3743" t="s">
        <v>22</v>
      </c>
      <c r="D3743" t="s">
        <v>30</v>
      </c>
      <c r="E3743">
        <v>1</v>
      </c>
      <c r="F3743">
        <v>2</v>
      </c>
      <c r="G3743" t="s">
        <v>38</v>
      </c>
      <c r="H3743">
        <v>1436</v>
      </c>
      <c r="I3743" t="s">
        <v>34</v>
      </c>
      <c r="J3743">
        <v>4</v>
      </c>
      <c r="K3743" t="s">
        <v>40</v>
      </c>
      <c r="L3743" t="s">
        <v>41</v>
      </c>
      <c r="M3743">
        <v>64720</v>
      </c>
      <c r="N3743">
        <v>0</v>
      </c>
      <c r="O3743">
        <v>12</v>
      </c>
      <c r="P3743">
        <v>0</v>
      </c>
      <c r="Q3743">
        <v>17</v>
      </c>
      <c r="R3743">
        <v>4</v>
      </c>
      <c r="S3743">
        <v>16</v>
      </c>
      <c r="T3743">
        <v>5</v>
      </c>
      <c r="U3743">
        <v>13</v>
      </c>
      <c r="V3743">
        <f>COUNTIF(tbl_General[EmployeeID],tbl_General[[#This Row],[EmployeeID]])</f>
        <v>1</v>
      </c>
    </row>
    <row r="3744" spans="1:22" x14ac:dyDescent="0.25">
      <c r="A3744">
        <v>38</v>
      </c>
      <c r="B3744" t="s">
        <v>21</v>
      </c>
      <c r="C3744" t="s">
        <v>22</v>
      </c>
      <c r="D3744" t="s">
        <v>30</v>
      </c>
      <c r="E3744">
        <v>1</v>
      </c>
      <c r="F3744">
        <v>2</v>
      </c>
      <c r="G3744" t="s">
        <v>38</v>
      </c>
      <c r="H3744">
        <v>2906</v>
      </c>
      <c r="I3744" t="s">
        <v>34</v>
      </c>
      <c r="J3744">
        <v>4</v>
      </c>
      <c r="K3744" t="s">
        <v>40</v>
      </c>
      <c r="L3744" t="s">
        <v>41</v>
      </c>
      <c r="M3744">
        <v>64720</v>
      </c>
      <c r="N3744">
        <v>0</v>
      </c>
      <c r="O3744">
        <v>12</v>
      </c>
      <c r="P3744">
        <v>0</v>
      </c>
      <c r="Q3744">
        <v>17</v>
      </c>
      <c r="R3744">
        <v>4</v>
      </c>
      <c r="S3744">
        <v>16</v>
      </c>
      <c r="T3744">
        <v>5</v>
      </c>
      <c r="U3744">
        <v>13</v>
      </c>
      <c r="V3744">
        <f>COUNTIF(tbl_General[EmployeeID],tbl_General[[#This Row],[EmployeeID]])</f>
        <v>1</v>
      </c>
    </row>
    <row r="3745" spans="1:22" x14ac:dyDescent="0.25">
      <c r="A3745">
        <v>38</v>
      </c>
      <c r="B3745" t="s">
        <v>21</v>
      </c>
      <c r="C3745" t="s">
        <v>22</v>
      </c>
      <c r="D3745" t="s">
        <v>30</v>
      </c>
      <c r="E3745">
        <v>1</v>
      </c>
      <c r="F3745">
        <v>2</v>
      </c>
      <c r="G3745" t="s">
        <v>38</v>
      </c>
      <c r="H3745">
        <v>4376</v>
      </c>
      <c r="I3745" t="s">
        <v>34</v>
      </c>
      <c r="J3745">
        <v>4</v>
      </c>
      <c r="K3745" t="s">
        <v>40</v>
      </c>
      <c r="L3745" t="s">
        <v>41</v>
      </c>
      <c r="M3745">
        <v>64720</v>
      </c>
      <c r="N3745">
        <v>0</v>
      </c>
      <c r="O3745">
        <v>12</v>
      </c>
      <c r="P3745">
        <v>0</v>
      </c>
      <c r="Q3745">
        <v>17</v>
      </c>
      <c r="R3745">
        <v>4</v>
      </c>
      <c r="S3745">
        <v>16</v>
      </c>
      <c r="T3745">
        <v>5</v>
      </c>
      <c r="U3745">
        <v>13</v>
      </c>
      <c r="V3745">
        <f>COUNTIF(tbl_General[EmployeeID],tbl_General[[#This Row],[EmployeeID]])</f>
        <v>1</v>
      </c>
    </row>
    <row r="3746" spans="1:22" x14ac:dyDescent="0.25">
      <c r="A3746">
        <v>36</v>
      </c>
      <c r="B3746" t="s">
        <v>21</v>
      </c>
      <c r="C3746" t="s">
        <v>22</v>
      </c>
      <c r="D3746" t="s">
        <v>30</v>
      </c>
      <c r="E3746">
        <v>2</v>
      </c>
      <c r="F3746">
        <v>4</v>
      </c>
      <c r="G3746" t="s">
        <v>38</v>
      </c>
      <c r="H3746">
        <v>670</v>
      </c>
      <c r="I3746" t="s">
        <v>34</v>
      </c>
      <c r="J3746">
        <v>1</v>
      </c>
      <c r="K3746" t="s">
        <v>26</v>
      </c>
      <c r="L3746" t="s">
        <v>32</v>
      </c>
      <c r="M3746">
        <v>27250</v>
      </c>
      <c r="N3746">
        <v>9</v>
      </c>
      <c r="O3746">
        <v>21</v>
      </c>
      <c r="P3746">
        <v>1</v>
      </c>
      <c r="Q3746">
        <v>18</v>
      </c>
      <c r="R3746">
        <v>4</v>
      </c>
      <c r="S3746">
        <v>16</v>
      </c>
      <c r="T3746">
        <v>5</v>
      </c>
      <c r="U3746">
        <v>12</v>
      </c>
      <c r="V3746">
        <f>COUNTIF(tbl_General[EmployeeID],tbl_General[[#This Row],[EmployeeID]])</f>
        <v>1</v>
      </c>
    </row>
    <row r="3747" spans="1:22" x14ac:dyDescent="0.25">
      <c r="A3747">
        <v>36</v>
      </c>
      <c r="B3747" t="s">
        <v>21</v>
      </c>
      <c r="C3747" t="s">
        <v>22</v>
      </c>
      <c r="D3747" t="s">
        <v>30</v>
      </c>
      <c r="E3747">
        <v>2</v>
      </c>
      <c r="F3747">
        <v>4</v>
      </c>
      <c r="G3747" t="s">
        <v>38</v>
      </c>
      <c r="H3747">
        <v>2140</v>
      </c>
      <c r="I3747" t="s">
        <v>34</v>
      </c>
      <c r="J3747">
        <v>1</v>
      </c>
      <c r="K3747" t="s">
        <v>26</v>
      </c>
      <c r="L3747" t="s">
        <v>32</v>
      </c>
      <c r="M3747">
        <v>27250</v>
      </c>
      <c r="N3747">
        <v>9</v>
      </c>
      <c r="O3747">
        <v>21</v>
      </c>
      <c r="P3747">
        <v>1</v>
      </c>
      <c r="Q3747">
        <v>18</v>
      </c>
      <c r="R3747">
        <v>4</v>
      </c>
      <c r="S3747">
        <v>16</v>
      </c>
      <c r="T3747">
        <v>5</v>
      </c>
      <c r="U3747">
        <v>12</v>
      </c>
      <c r="V3747">
        <f>COUNTIF(tbl_General[EmployeeID],tbl_General[[#This Row],[EmployeeID]])</f>
        <v>1</v>
      </c>
    </row>
    <row r="3748" spans="1:22" x14ac:dyDescent="0.25">
      <c r="A3748">
        <v>36</v>
      </c>
      <c r="B3748" t="s">
        <v>21</v>
      </c>
      <c r="C3748" t="s">
        <v>22</v>
      </c>
      <c r="D3748" t="s">
        <v>30</v>
      </c>
      <c r="E3748">
        <v>2</v>
      </c>
      <c r="F3748">
        <v>4</v>
      </c>
      <c r="G3748" t="s">
        <v>38</v>
      </c>
      <c r="H3748">
        <v>3610</v>
      </c>
      <c r="I3748" t="s">
        <v>34</v>
      </c>
      <c r="J3748">
        <v>1</v>
      </c>
      <c r="K3748" t="s">
        <v>26</v>
      </c>
      <c r="L3748" t="s">
        <v>32</v>
      </c>
      <c r="M3748">
        <v>27250</v>
      </c>
      <c r="N3748">
        <v>9</v>
      </c>
      <c r="O3748">
        <v>21</v>
      </c>
      <c r="P3748">
        <v>1</v>
      </c>
      <c r="Q3748">
        <v>18</v>
      </c>
      <c r="R3748">
        <v>4</v>
      </c>
      <c r="S3748">
        <v>16</v>
      </c>
      <c r="T3748">
        <v>5</v>
      </c>
      <c r="U3748">
        <v>12</v>
      </c>
      <c r="V3748">
        <f>COUNTIF(tbl_General[EmployeeID],tbl_General[[#This Row],[EmployeeID]])</f>
        <v>1</v>
      </c>
    </row>
    <row r="3749" spans="1:22" x14ac:dyDescent="0.25">
      <c r="A3749">
        <v>37</v>
      </c>
      <c r="B3749" t="s">
        <v>21</v>
      </c>
      <c r="C3749" t="s">
        <v>22</v>
      </c>
      <c r="D3749" t="s">
        <v>23</v>
      </c>
      <c r="E3749">
        <v>5</v>
      </c>
      <c r="F3749">
        <v>1</v>
      </c>
      <c r="G3749" t="s">
        <v>45</v>
      </c>
      <c r="H3749">
        <v>28</v>
      </c>
      <c r="I3749" t="s">
        <v>34</v>
      </c>
      <c r="J3749">
        <v>1</v>
      </c>
      <c r="K3749" t="s">
        <v>31</v>
      </c>
      <c r="L3749" t="s">
        <v>32</v>
      </c>
      <c r="M3749">
        <v>27050</v>
      </c>
      <c r="N3749">
        <v>1</v>
      </c>
      <c r="O3749">
        <v>11</v>
      </c>
      <c r="P3749">
        <v>0</v>
      </c>
      <c r="Q3749">
        <v>17</v>
      </c>
      <c r="R3749">
        <v>2</v>
      </c>
      <c r="S3749">
        <v>17</v>
      </c>
      <c r="T3749">
        <v>5</v>
      </c>
      <c r="U3749">
        <v>7</v>
      </c>
      <c r="V3749">
        <f>COUNTIF(tbl_General[EmployeeID],tbl_General[[#This Row],[EmployeeID]])</f>
        <v>1</v>
      </c>
    </row>
    <row r="3750" spans="1:22" x14ac:dyDescent="0.25">
      <c r="A3750">
        <v>37</v>
      </c>
      <c r="B3750" t="s">
        <v>21</v>
      </c>
      <c r="C3750" t="s">
        <v>22</v>
      </c>
      <c r="D3750" t="s">
        <v>23</v>
      </c>
      <c r="E3750">
        <v>5</v>
      </c>
      <c r="F3750">
        <v>1</v>
      </c>
      <c r="G3750" t="s">
        <v>45</v>
      </c>
      <c r="H3750">
        <v>1498</v>
      </c>
      <c r="I3750" t="s">
        <v>34</v>
      </c>
      <c r="J3750">
        <v>1</v>
      </c>
      <c r="K3750" t="s">
        <v>31</v>
      </c>
      <c r="L3750" t="s">
        <v>32</v>
      </c>
      <c r="M3750">
        <v>27050</v>
      </c>
      <c r="N3750">
        <v>1</v>
      </c>
      <c r="O3750">
        <v>11</v>
      </c>
      <c r="P3750">
        <v>0</v>
      </c>
      <c r="Q3750">
        <v>17</v>
      </c>
      <c r="R3750">
        <v>2</v>
      </c>
      <c r="S3750">
        <v>17</v>
      </c>
      <c r="T3750">
        <v>5</v>
      </c>
      <c r="U3750">
        <v>7</v>
      </c>
      <c r="V3750">
        <f>COUNTIF(tbl_General[EmployeeID],tbl_General[[#This Row],[EmployeeID]])</f>
        <v>1</v>
      </c>
    </row>
    <row r="3751" spans="1:22" x14ac:dyDescent="0.25">
      <c r="A3751">
        <v>37</v>
      </c>
      <c r="B3751" t="s">
        <v>21</v>
      </c>
      <c r="C3751" t="s">
        <v>22</v>
      </c>
      <c r="D3751" t="s">
        <v>23</v>
      </c>
      <c r="E3751">
        <v>5</v>
      </c>
      <c r="F3751">
        <v>1</v>
      </c>
      <c r="G3751" t="s">
        <v>45</v>
      </c>
      <c r="H3751">
        <v>2968</v>
      </c>
      <c r="I3751" t="s">
        <v>34</v>
      </c>
      <c r="J3751">
        <v>1</v>
      </c>
      <c r="K3751" t="s">
        <v>31</v>
      </c>
      <c r="L3751" t="s">
        <v>32</v>
      </c>
      <c r="M3751">
        <v>27050</v>
      </c>
      <c r="N3751">
        <v>1</v>
      </c>
      <c r="O3751">
        <v>11</v>
      </c>
      <c r="P3751">
        <v>0</v>
      </c>
      <c r="Q3751">
        <v>17</v>
      </c>
      <c r="R3751">
        <v>2</v>
      </c>
      <c r="S3751">
        <v>17</v>
      </c>
      <c r="T3751">
        <v>5</v>
      </c>
      <c r="U3751">
        <v>7</v>
      </c>
      <c r="V3751">
        <f>COUNTIF(tbl_General[EmployeeID],tbl_General[[#This Row],[EmployeeID]])</f>
        <v>1</v>
      </c>
    </row>
    <row r="3752" spans="1:22" x14ac:dyDescent="0.25">
      <c r="A3752">
        <v>35</v>
      </c>
      <c r="B3752" t="s">
        <v>21</v>
      </c>
      <c r="C3752" t="s">
        <v>22</v>
      </c>
      <c r="D3752" t="s">
        <v>30</v>
      </c>
      <c r="E3752">
        <v>9</v>
      </c>
      <c r="F3752">
        <v>2</v>
      </c>
      <c r="G3752" t="s">
        <v>24</v>
      </c>
      <c r="H3752">
        <v>378</v>
      </c>
      <c r="I3752" t="s">
        <v>25</v>
      </c>
      <c r="J3752">
        <v>1</v>
      </c>
      <c r="K3752" t="s">
        <v>26</v>
      </c>
      <c r="L3752" t="s">
        <v>27</v>
      </c>
      <c r="M3752">
        <v>31400</v>
      </c>
      <c r="N3752">
        <v>1</v>
      </c>
      <c r="O3752">
        <v>13</v>
      </c>
      <c r="P3752">
        <v>1</v>
      </c>
      <c r="Q3752">
        <v>17</v>
      </c>
      <c r="R3752">
        <v>2</v>
      </c>
      <c r="S3752">
        <v>17</v>
      </c>
      <c r="T3752">
        <v>5</v>
      </c>
      <c r="U3752">
        <v>15</v>
      </c>
      <c r="V3752">
        <f>COUNTIF(tbl_General[EmployeeID],tbl_General[[#This Row],[EmployeeID]])</f>
        <v>1</v>
      </c>
    </row>
    <row r="3753" spans="1:22" x14ac:dyDescent="0.25">
      <c r="A3753">
        <v>35</v>
      </c>
      <c r="B3753" t="s">
        <v>21</v>
      </c>
      <c r="C3753" t="s">
        <v>22</v>
      </c>
      <c r="D3753" t="s">
        <v>30</v>
      </c>
      <c r="E3753">
        <v>9</v>
      </c>
      <c r="F3753">
        <v>2</v>
      </c>
      <c r="G3753" t="s">
        <v>24</v>
      </c>
      <c r="H3753">
        <v>1848</v>
      </c>
      <c r="I3753" t="s">
        <v>25</v>
      </c>
      <c r="J3753">
        <v>1</v>
      </c>
      <c r="K3753" t="s">
        <v>26</v>
      </c>
      <c r="L3753" t="s">
        <v>27</v>
      </c>
      <c r="M3753">
        <v>31400</v>
      </c>
      <c r="N3753">
        <v>1</v>
      </c>
      <c r="O3753">
        <v>13</v>
      </c>
      <c r="P3753">
        <v>1</v>
      </c>
      <c r="Q3753">
        <v>17</v>
      </c>
      <c r="R3753">
        <v>2</v>
      </c>
      <c r="S3753">
        <v>17</v>
      </c>
      <c r="T3753">
        <v>5</v>
      </c>
      <c r="U3753">
        <v>15</v>
      </c>
      <c r="V3753">
        <f>COUNTIF(tbl_General[EmployeeID],tbl_General[[#This Row],[EmployeeID]])</f>
        <v>1</v>
      </c>
    </row>
    <row r="3754" spans="1:22" x14ac:dyDescent="0.25">
      <c r="A3754">
        <v>35</v>
      </c>
      <c r="B3754" t="s">
        <v>21</v>
      </c>
      <c r="C3754" t="s">
        <v>22</v>
      </c>
      <c r="D3754" t="s">
        <v>30</v>
      </c>
      <c r="E3754">
        <v>9</v>
      </c>
      <c r="F3754">
        <v>2</v>
      </c>
      <c r="G3754" t="s">
        <v>24</v>
      </c>
      <c r="H3754">
        <v>3318</v>
      </c>
      <c r="I3754" t="s">
        <v>25</v>
      </c>
      <c r="J3754">
        <v>1</v>
      </c>
      <c r="K3754" t="s">
        <v>26</v>
      </c>
      <c r="L3754" t="s">
        <v>27</v>
      </c>
      <c r="M3754">
        <v>31400</v>
      </c>
      <c r="N3754">
        <v>1</v>
      </c>
      <c r="O3754">
        <v>13</v>
      </c>
      <c r="P3754">
        <v>1</v>
      </c>
      <c r="Q3754">
        <v>17</v>
      </c>
      <c r="R3754">
        <v>2</v>
      </c>
      <c r="S3754">
        <v>17</v>
      </c>
      <c r="T3754">
        <v>5</v>
      </c>
      <c r="U3754">
        <v>15</v>
      </c>
      <c r="V3754">
        <f>COUNTIF(tbl_General[EmployeeID],tbl_General[[#This Row],[EmployeeID]])</f>
        <v>1</v>
      </c>
    </row>
    <row r="3755" spans="1:22" x14ac:dyDescent="0.25">
      <c r="A3755">
        <v>40</v>
      </c>
      <c r="B3755" t="s">
        <v>21</v>
      </c>
      <c r="C3755" t="s">
        <v>22</v>
      </c>
      <c r="D3755" t="s">
        <v>30</v>
      </c>
      <c r="E3755">
        <v>15</v>
      </c>
      <c r="F3755">
        <v>3</v>
      </c>
      <c r="G3755" t="s">
        <v>24</v>
      </c>
      <c r="H3755">
        <v>191</v>
      </c>
      <c r="I3755" t="s">
        <v>25</v>
      </c>
      <c r="J3755">
        <v>2</v>
      </c>
      <c r="K3755" t="s">
        <v>40</v>
      </c>
      <c r="L3755" t="s">
        <v>32</v>
      </c>
      <c r="M3755">
        <v>25710</v>
      </c>
      <c r="N3755">
        <v>7</v>
      </c>
      <c r="O3755">
        <v>14</v>
      </c>
      <c r="P3755">
        <v>0</v>
      </c>
      <c r="Q3755">
        <v>22</v>
      </c>
      <c r="R3755">
        <v>1</v>
      </c>
      <c r="S3755">
        <v>20</v>
      </c>
      <c r="T3755">
        <v>5</v>
      </c>
      <c r="U3755">
        <v>13</v>
      </c>
      <c r="V3755">
        <f>COUNTIF(tbl_General[EmployeeID],tbl_General[[#This Row],[EmployeeID]])</f>
        <v>1</v>
      </c>
    </row>
    <row r="3756" spans="1:22" x14ac:dyDescent="0.25">
      <c r="A3756">
        <v>40</v>
      </c>
      <c r="B3756" t="s">
        <v>21</v>
      </c>
      <c r="C3756" t="s">
        <v>22</v>
      </c>
      <c r="D3756" t="s">
        <v>30</v>
      </c>
      <c r="E3756">
        <v>15</v>
      </c>
      <c r="F3756">
        <v>3</v>
      </c>
      <c r="G3756" t="s">
        <v>24</v>
      </c>
      <c r="H3756">
        <v>1661</v>
      </c>
      <c r="I3756" t="s">
        <v>25</v>
      </c>
      <c r="J3756">
        <v>2</v>
      </c>
      <c r="K3756" t="s">
        <v>40</v>
      </c>
      <c r="L3756" t="s">
        <v>32</v>
      </c>
      <c r="M3756">
        <v>25710</v>
      </c>
      <c r="N3756">
        <v>7</v>
      </c>
      <c r="O3756">
        <v>14</v>
      </c>
      <c r="P3756">
        <v>0</v>
      </c>
      <c r="Q3756">
        <v>22</v>
      </c>
      <c r="R3756">
        <v>1</v>
      </c>
      <c r="S3756">
        <v>20</v>
      </c>
      <c r="T3756">
        <v>5</v>
      </c>
      <c r="U3756">
        <v>13</v>
      </c>
      <c r="V3756">
        <f>COUNTIF(tbl_General[EmployeeID],tbl_General[[#This Row],[EmployeeID]])</f>
        <v>1</v>
      </c>
    </row>
    <row r="3757" spans="1:22" x14ac:dyDescent="0.25">
      <c r="A3757">
        <v>40</v>
      </c>
      <c r="B3757" t="s">
        <v>21</v>
      </c>
      <c r="C3757" t="s">
        <v>22</v>
      </c>
      <c r="D3757" t="s">
        <v>30</v>
      </c>
      <c r="E3757">
        <v>15</v>
      </c>
      <c r="F3757">
        <v>3</v>
      </c>
      <c r="G3757" t="s">
        <v>24</v>
      </c>
      <c r="H3757">
        <v>3131</v>
      </c>
      <c r="I3757" t="s">
        <v>25</v>
      </c>
      <c r="J3757">
        <v>2</v>
      </c>
      <c r="K3757" t="s">
        <v>40</v>
      </c>
      <c r="L3757" t="s">
        <v>32</v>
      </c>
      <c r="M3757">
        <v>25710</v>
      </c>
      <c r="N3757">
        <v>7</v>
      </c>
      <c r="O3757">
        <v>14</v>
      </c>
      <c r="P3757">
        <v>0</v>
      </c>
      <c r="Q3757">
        <v>22</v>
      </c>
      <c r="R3757">
        <v>1</v>
      </c>
      <c r="S3757">
        <v>20</v>
      </c>
      <c r="T3757">
        <v>5</v>
      </c>
      <c r="U3757">
        <v>13</v>
      </c>
      <c r="V3757">
        <f>COUNTIF(tbl_General[EmployeeID],tbl_General[[#This Row],[EmployeeID]])</f>
        <v>1</v>
      </c>
    </row>
    <row r="3758" spans="1:22" x14ac:dyDescent="0.25">
      <c r="A3758">
        <v>47</v>
      </c>
      <c r="B3758" t="s">
        <v>21</v>
      </c>
      <c r="C3758" t="s">
        <v>22</v>
      </c>
      <c r="D3758" t="s">
        <v>30</v>
      </c>
      <c r="E3758">
        <v>3</v>
      </c>
      <c r="F3758">
        <v>2</v>
      </c>
      <c r="G3758" t="s">
        <v>38</v>
      </c>
      <c r="H3758">
        <v>767</v>
      </c>
      <c r="I3758" t="s">
        <v>34</v>
      </c>
      <c r="J3758">
        <v>2</v>
      </c>
      <c r="K3758" t="s">
        <v>40</v>
      </c>
      <c r="L3758" t="s">
        <v>27</v>
      </c>
      <c r="M3758">
        <v>43640</v>
      </c>
      <c r="N3758">
        <v>3</v>
      </c>
      <c r="O3758">
        <v>11</v>
      </c>
      <c r="P3758">
        <v>1</v>
      </c>
      <c r="Q3758">
        <v>26</v>
      </c>
      <c r="R3758">
        <v>3</v>
      </c>
      <c r="S3758">
        <v>20</v>
      </c>
      <c r="T3758">
        <v>5</v>
      </c>
      <c r="U3758">
        <v>6</v>
      </c>
      <c r="V3758">
        <f>COUNTIF(tbl_General[EmployeeID],tbl_General[[#This Row],[EmployeeID]])</f>
        <v>1</v>
      </c>
    </row>
    <row r="3759" spans="1:22" x14ac:dyDescent="0.25">
      <c r="A3759">
        <v>47</v>
      </c>
      <c r="B3759" t="s">
        <v>21</v>
      </c>
      <c r="C3759" t="s">
        <v>22</v>
      </c>
      <c r="D3759" t="s">
        <v>30</v>
      </c>
      <c r="E3759">
        <v>3</v>
      </c>
      <c r="F3759">
        <v>2</v>
      </c>
      <c r="G3759" t="s">
        <v>38</v>
      </c>
      <c r="H3759">
        <v>2237</v>
      </c>
      <c r="I3759" t="s">
        <v>34</v>
      </c>
      <c r="J3759">
        <v>2</v>
      </c>
      <c r="K3759" t="s">
        <v>40</v>
      </c>
      <c r="L3759" t="s">
        <v>27</v>
      </c>
      <c r="M3759">
        <v>43640</v>
      </c>
      <c r="N3759">
        <v>3</v>
      </c>
      <c r="O3759">
        <v>11</v>
      </c>
      <c r="P3759">
        <v>1</v>
      </c>
      <c r="Q3759">
        <v>26</v>
      </c>
      <c r="R3759">
        <v>3</v>
      </c>
      <c r="S3759">
        <v>20</v>
      </c>
      <c r="T3759">
        <v>5</v>
      </c>
      <c r="U3759">
        <v>6</v>
      </c>
      <c r="V3759">
        <f>COUNTIF(tbl_General[EmployeeID],tbl_General[[#This Row],[EmployeeID]])</f>
        <v>1</v>
      </c>
    </row>
    <row r="3760" spans="1:22" x14ac:dyDescent="0.25">
      <c r="A3760">
        <v>47</v>
      </c>
      <c r="B3760" t="s">
        <v>21</v>
      </c>
      <c r="C3760" t="s">
        <v>22</v>
      </c>
      <c r="D3760" t="s">
        <v>30</v>
      </c>
      <c r="E3760">
        <v>3</v>
      </c>
      <c r="F3760">
        <v>2</v>
      </c>
      <c r="G3760" t="s">
        <v>38</v>
      </c>
      <c r="H3760">
        <v>3707</v>
      </c>
      <c r="I3760" t="s">
        <v>34</v>
      </c>
      <c r="J3760">
        <v>2</v>
      </c>
      <c r="K3760" t="s">
        <v>40</v>
      </c>
      <c r="L3760" t="s">
        <v>27</v>
      </c>
      <c r="M3760">
        <v>43640</v>
      </c>
      <c r="N3760">
        <v>3</v>
      </c>
      <c r="O3760">
        <v>11</v>
      </c>
      <c r="P3760">
        <v>1</v>
      </c>
      <c r="Q3760">
        <v>26</v>
      </c>
      <c r="R3760">
        <v>3</v>
      </c>
      <c r="S3760">
        <v>20</v>
      </c>
      <c r="T3760">
        <v>5</v>
      </c>
      <c r="U3760">
        <v>6</v>
      </c>
      <c r="V3760">
        <f>COUNTIF(tbl_General[EmployeeID],tbl_General[[#This Row],[EmployeeID]])</f>
        <v>1</v>
      </c>
    </row>
    <row r="3761" spans="1:22" x14ac:dyDescent="0.25">
      <c r="A3761">
        <v>41</v>
      </c>
      <c r="B3761" t="s">
        <v>21</v>
      </c>
      <c r="C3761" t="s">
        <v>36</v>
      </c>
      <c r="D3761" t="s">
        <v>30</v>
      </c>
      <c r="E3761">
        <v>19</v>
      </c>
      <c r="F3761">
        <v>1</v>
      </c>
      <c r="G3761" t="s">
        <v>24</v>
      </c>
      <c r="H3761">
        <v>489</v>
      </c>
      <c r="I3761" t="s">
        <v>34</v>
      </c>
      <c r="J3761">
        <v>2</v>
      </c>
      <c r="K3761" t="s">
        <v>31</v>
      </c>
      <c r="L3761" t="s">
        <v>41</v>
      </c>
      <c r="M3761">
        <v>58280</v>
      </c>
      <c r="N3761">
        <v>1</v>
      </c>
      <c r="O3761">
        <v>13</v>
      </c>
      <c r="P3761">
        <v>0</v>
      </c>
      <c r="Q3761">
        <v>21</v>
      </c>
      <c r="R3761">
        <v>0</v>
      </c>
      <c r="S3761">
        <v>21</v>
      </c>
      <c r="T3761">
        <v>5</v>
      </c>
      <c r="U3761">
        <v>10</v>
      </c>
      <c r="V3761">
        <f>COUNTIF(tbl_General[EmployeeID],tbl_General[[#This Row],[EmployeeID]])</f>
        <v>1</v>
      </c>
    </row>
    <row r="3762" spans="1:22" x14ac:dyDescent="0.25">
      <c r="A3762">
        <v>41</v>
      </c>
      <c r="B3762" t="s">
        <v>21</v>
      </c>
      <c r="C3762" t="s">
        <v>36</v>
      </c>
      <c r="D3762" t="s">
        <v>30</v>
      </c>
      <c r="E3762">
        <v>19</v>
      </c>
      <c r="F3762">
        <v>1</v>
      </c>
      <c r="G3762" t="s">
        <v>24</v>
      </c>
      <c r="H3762">
        <v>1959</v>
      </c>
      <c r="I3762" t="s">
        <v>34</v>
      </c>
      <c r="J3762">
        <v>2</v>
      </c>
      <c r="K3762" t="s">
        <v>31</v>
      </c>
      <c r="L3762" t="s">
        <v>41</v>
      </c>
      <c r="M3762">
        <v>58280</v>
      </c>
      <c r="N3762">
        <v>1</v>
      </c>
      <c r="O3762">
        <v>13</v>
      </c>
      <c r="P3762">
        <v>0</v>
      </c>
      <c r="Q3762">
        <v>21</v>
      </c>
      <c r="R3762">
        <v>0</v>
      </c>
      <c r="S3762">
        <v>21</v>
      </c>
      <c r="T3762">
        <v>5</v>
      </c>
      <c r="U3762">
        <v>10</v>
      </c>
      <c r="V3762">
        <f>COUNTIF(tbl_General[EmployeeID],tbl_General[[#This Row],[EmployeeID]])</f>
        <v>1</v>
      </c>
    </row>
    <row r="3763" spans="1:22" x14ac:dyDescent="0.25">
      <c r="A3763">
        <v>41</v>
      </c>
      <c r="B3763" t="s">
        <v>21</v>
      </c>
      <c r="C3763" t="s">
        <v>36</v>
      </c>
      <c r="D3763" t="s">
        <v>30</v>
      </c>
      <c r="E3763">
        <v>19</v>
      </c>
      <c r="F3763">
        <v>1</v>
      </c>
      <c r="G3763" t="s">
        <v>24</v>
      </c>
      <c r="H3763">
        <v>3429</v>
      </c>
      <c r="I3763" t="s">
        <v>34</v>
      </c>
      <c r="J3763">
        <v>2</v>
      </c>
      <c r="K3763" t="s">
        <v>31</v>
      </c>
      <c r="L3763" t="s">
        <v>41</v>
      </c>
      <c r="M3763">
        <v>58280</v>
      </c>
      <c r="N3763">
        <v>1</v>
      </c>
      <c r="O3763">
        <v>13</v>
      </c>
      <c r="P3763">
        <v>0</v>
      </c>
      <c r="Q3763">
        <v>21</v>
      </c>
      <c r="R3763">
        <v>0</v>
      </c>
      <c r="S3763">
        <v>21</v>
      </c>
      <c r="T3763">
        <v>5</v>
      </c>
      <c r="U3763">
        <v>10</v>
      </c>
      <c r="V3763">
        <f>COUNTIF(tbl_General[EmployeeID],tbl_General[[#This Row],[EmployeeID]])</f>
        <v>1</v>
      </c>
    </row>
    <row r="3764" spans="1:22" x14ac:dyDescent="0.25">
      <c r="A3764">
        <v>44</v>
      </c>
      <c r="B3764" t="s">
        <v>21</v>
      </c>
      <c r="C3764" t="s">
        <v>22</v>
      </c>
      <c r="D3764" t="s">
        <v>30</v>
      </c>
      <c r="E3764">
        <v>3</v>
      </c>
      <c r="F3764">
        <v>1</v>
      </c>
      <c r="G3764" t="s">
        <v>24</v>
      </c>
      <c r="H3764">
        <v>1241</v>
      </c>
      <c r="I3764" t="s">
        <v>25</v>
      </c>
      <c r="J3764">
        <v>1</v>
      </c>
      <c r="K3764" t="s">
        <v>42</v>
      </c>
      <c r="L3764" t="s">
        <v>27</v>
      </c>
      <c r="M3764">
        <v>23450</v>
      </c>
      <c r="N3764">
        <v>3</v>
      </c>
      <c r="O3764">
        <v>15</v>
      </c>
      <c r="P3764">
        <v>2</v>
      </c>
      <c r="Q3764">
        <v>24</v>
      </c>
      <c r="R3764">
        <v>0</v>
      </c>
      <c r="S3764">
        <v>22</v>
      </c>
      <c r="T3764">
        <v>5</v>
      </c>
      <c r="U3764">
        <v>17</v>
      </c>
      <c r="V3764">
        <f>COUNTIF(tbl_General[EmployeeID],tbl_General[[#This Row],[EmployeeID]])</f>
        <v>1</v>
      </c>
    </row>
    <row r="3765" spans="1:22" x14ac:dyDescent="0.25">
      <c r="A3765">
        <v>44</v>
      </c>
      <c r="B3765" t="s">
        <v>21</v>
      </c>
      <c r="C3765" t="s">
        <v>22</v>
      </c>
      <c r="D3765" t="s">
        <v>30</v>
      </c>
      <c r="E3765">
        <v>3</v>
      </c>
      <c r="F3765">
        <v>1</v>
      </c>
      <c r="G3765" t="s">
        <v>24</v>
      </c>
      <c r="H3765">
        <v>2711</v>
      </c>
      <c r="I3765" t="s">
        <v>25</v>
      </c>
      <c r="J3765">
        <v>1</v>
      </c>
      <c r="K3765" t="s">
        <v>42</v>
      </c>
      <c r="L3765" t="s">
        <v>27</v>
      </c>
      <c r="M3765">
        <v>23450</v>
      </c>
      <c r="N3765">
        <v>3</v>
      </c>
      <c r="O3765">
        <v>15</v>
      </c>
      <c r="P3765">
        <v>2</v>
      </c>
      <c r="Q3765">
        <v>24</v>
      </c>
      <c r="R3765">
        <v>0</v>
      </c>
      <c r="S3765">
        <v>22</v>
      </c>
      <c r="T3765">
        <v>5</v>
      </c>
      <c r="U3765">
        <v>17</v>
      </c>
      <c r="V3765">
        <f>COUNTIF(tbl_General[EmployeeID],tbl_General[[#This Row],[EmployeeID]])</f>
        <v>1</v>
      </c>
    </row>
    <row r="3766" spans="1:22" x14ac:dyDescent="0.25">
      <c r="A3766">
        <v>44</v>
      </c>
      <c r="B3766" t="s">
        <v>21</v>
      </c>
      <c r="C3766" t="s">
        <v>22</v>
      </c>
      <c r="D3766" t="s">
        <v>30</v>
      </c>
      <c r="E3766">
        <v>3</v>
      </c>
      <c r="F3766">
        <v>1</v>
      </c>
      <c r="G3766" t="s">
        <v>24</v>
      </c>
      <c r="H3766">
        <v>4181</v>
      </c>
      <c r="I3766" t="s">
        <v>25</v>
      </c>
      <c r="J3766">
        <v>1</v>
      </c>
      <c r="K3766" t="s">
        <v>42</v>
      </c>
      <c r="L3766" t="s">
        <v>27</v>
      </c>
      <c r="M3766">
        <v>23450</v>
      </c>
      <c r="N3766">
        <v>3</v>
      </c>
      <c r="O3766">
        <v>15</v>
      </c>
      <c r="P3766">
        <v>2</v>
      </c>
      <c r="Q3766">
        <v>24</v>
      </c>
      <c r="R3766">
        <v>0</v>
      </c>
      <c r="S3766">
        <v>22</v>
      </c>
      <c r="T3766">
        <v>5</v>
      </c>
      <c r="U3766">
        <v>17</v>
      </c>
      <c r="V3766">
        <f>COUNTIF(tbl_General[EmployeeID],tbl_General[[#This Row],[EmployeeID]])</f>
        <v>1</v>
      </c>
    </row>
    <row r="3767" spans="1:22" x14ac:dyDescent="0.25">
      <c r="A3767">
        <v>35</v>
      </c>
      <c r="B3767" t="s">
        <v>21</v>
      </c>
      <c r="C3767" t="s">
        <v>22</v>
      </c>
      <c r="D3767" t="s">
        <v>23</v>
      </c>
      <c r="E3767">
        <v>7</v>
      </c>
      <c r="F3767">
        <v>4</v>
      </c>
      <c r="G3767" t="s">
        <v>24</v>
      </c>
      <c r="H3767">
        <v>19</v>
      </c>
      <c r="I3767" t="s">
        <v>34</v>
      </c>
      <c r="J3767">
        <v>1</v>
      </c>
      <c r="K3767" t="s">
        <v>43</v>
      </c>
      <c r="L3767" t="s">
        <v>41</v>
      </c>
      <c r="M3767">
        <v>24380</v>
      </c>
      <c r="N3767">
        <v>7</v>
      </c>
      <c r="O3767">
        <v>16</v>
      </c>
      <c r="P3767">
        <v>0</v>
      </c>
      <c r="Q3767">
        <v>10</v>
      </c>
      <c r="R3767">
        <v>5</v>
      </c>
      <c r="S3767">
        <v>7</v>
      </c>
      <c r="T3767">
        <v>6</v>
      </c>
      <c r="U3767">
        <v>2</v>
      </c>
      <c r="V3767">
        <f>COUNTIF(tbl_General[EmployeeID],tbl_General[[#This Row],[EmployeeID]])</f>
        <v>1</v>
      </c>
    </row>
    <row r="3768" spans="1:22" x14ac:dyDescent="0.25">
      <c r="A3768">
        <v>35</v>
      </c>
      <c r="B3768" t="s">
        <v>21</v>
      </c>
      <c r="C3768" t="s">
        <v>22</v>
      </c>
      <c r="D3768" t="s">
        <v>23</v>
      </c>
      <c r="E3768">
        <v>7</v>
      </c>
      <c r="F3768">
        <v>4</v>
      </c>
      <c r="G3768" t="s">
        <v>24</v>
      </c>
      <c r="H3768">
        <v>1489</v>
      </c>
      <c r="I3768" t="s">
        <v>34</v>
      </c>
      <c r="J3768">
        <v>1</v>
      </c>
      <c r="K3768" t="s">
        <v>43</v>
      </c>
      <c r="L3768" t="s">
        <v>41</v>
      </c>
      <c r="M3768">
        <v>24380</v>
      </c>
      <c r="N3768">
        <v>7</v>
      </c>
      <c r="O3768">
        <v>16</v>
      </c>
      <c r="P3768">
        <v>0</v>
      </c>
      <c r="Q3768">
        <v>10</v>
      </c>
      <c r="R3768">
        <v>5</v>
      </c>
      <c r="S3768">
        <v>7</v>
      </c>
      <c r="T3768">
        <v>6</v>
      </c>
      <c r="U3768">
        <v>2</v>
      </c>
      <c r="V3768">
        <f>COUNTIF(tbl_General[EmployeeID],tbl_General[[#This Row],[EmployeeID]])</f>
        <v>1</v>
      </c>
    </row>
    <row r="3769" spans="1:22" x14ac:dyDescent="0.25">
      <c r="A3769">
        <v>35</v>
      </c>
      <c r="B3769" t="s">
        <v>21</v>
      </c>
      <c r="C3769" t="s">
        <v>22</v>
      </c>
      <c r="D3769" t="s">
        <v>23</v>
      </c>
      <c r="E3769">
        <v>7</v>
      </c>
      <c r="F3769">
        <v>4</v>
      </c>
      <c r="G3769" t="s">
        <v>24</v>
      </c>
      <c r="H3769">
        <v>2959</v>
      </c>
      <c r="I3769" t="s">
        <v>34</v>
      </c>
      <c r="J3769">
        <v>1</v>
      </c>
      <c r="K3769" t="s">
        <v>43</v>
      </c>
      <c r="L3769" t="s">
        <v>41</v>
      </c>
      <c r="M3769">
        <v>24380</v>
      </c>
      <c r="N3769">
        <v>7</v>
      </c>
      <c r="O3769">
        <v>16</v>
      </c>
      <c r="P3769">
        <v>0</v>
      </c>
      <c r="Q3769">
        <v>10</v>
      </c>
      <c r="R3769">
        <v>5</v>
      </c>
      <c r="S3769">
        <v>7</v>
      </c>
      <c r="T3769">
        <v>6</v>
      </c>
      <c r="U3769">
        <v>2</v>
      </c>
      <c r="V3769">
        <f>COUNTIF(tbl_General[EmployeeID],tbl_General[[#This Row],[EmployeeID]])</f>
        <v>1</v>
      </c>
    </row>
    <row r="3770" spans="1:22" x14ac:dyDescent="0.25">
      <c r="A3770">
        <v>37</v>
      </c>
      <c r="B3770" t="s">
        <v>21</v>
      </c>
      <c r="C3770" t="s">
        <v>22</v>
      </c>
      <c r="D3770" t="s">
        <v>30</v>
      </c>
      <c r="E3770">
        <v>8</v>
      </c>
      <c r="F3770">
        <v>5</v>
      </c>
      <c r="G3770" t="s">
        <v>46</v>
      </c>
      <c r="H3770">
        <v>96</v>
      </c>
      <c r="I3770" t="s">
        <v>34</v>
      </c>
      <c r="J3770">
        <v>2</v>
      </c>
      <c r="K3770" t="s">
        <v>42</v>
      </c>
      <c r="L3770" t="s">
        <v>41</v>
      </c>
      <c r="M3770">
        <v>54670</v>
      </c>
      <c r="N3770">
        <v>4</v>
      </c>
      <c r="O3770">
        <v>12</v>
      </c>
      <c r="P3770">
        <v>0</v>
      </c>
      <c r="Q3770">
        <v>13</v>
      </c>
      <c r="R3770">
        <v>2</v>
      </c>
      <c r="S3770">
        <v>7</v>
      </c>
      <c r="T3770">
        <v>6</v>
      </c>
      <c r="U3770">
        <v>7</v>
      </c>
      <c r="V3770">
        <f>COUNTIF(tbl_General[EmployeeID],tbl_General[[#This Row],[EmployeeID]])</f>
        <v>1</v>
      </c>
    </row>
    <row r="3771" spans="1:22" x14ac:dyDescent="0.25">
      <c r="A3771">
        <v>37</v>
      </c>
      <c r="B3771" t="s">
        <v>21</v>
      </c>
      <c r="C3771" t="s">
        <v>22</v>
      </c>
      <c r="D3771" t="s">
        <v>30</v>
      </c>
      <c r="E3771">
        <v>8</v>
      </c>
      <c r="F3771">
        <v>5</v>
      </c>
      <c r="G3771" t="s">
        <v>46</v>
      </c>
      <c r="H3771">
        <v>1566</v>
      </c>
      <c r="I3771" t="s">
        <v>34</v>
      </c>
      <c r="J3771">
        <v>2</v>
      </c>
      <c r="K3771" t="s">
        <v>42</v>
      </c>
      <c r="L3771" t="s">
        <v>41</v>
      </c>
      <c r="M3771">
        <v>54670</v>
      </c>
      <c r="N3771">
        <v>4</v>
      </c>
      <c r="O3771">
        <v>12</v>
      </c>
      <c r="P3771">
        <v>0</v>
      </c>
      <c r="Q3771">
        <v>13</v>
      </c>
      <c r="R3771">
        <v>2</v>
      </c>
      <c r="S3771">
        <v>7</v>
      </c>
      <c r="T3771">
        <v>6</v>
      </c>
      <c r="U3771">
        <v>7</v>
      </c>
      <c r="V3771">
        <f>COUNTIF(tbl_General[EmployeeID],tbl_General[[#This Row],[EmployeeID]])</f>
        <v>1</v>
      </c>
    </row>
    <row r="3772" spans="1:22" x14ac:dyDescent="0.25">
      <c r="A3772">
        <v>37</v>
      </c>
      <c r="B3772" t="s">
        <v>21</v>
      </c>
      <c r="C3772" t="s">
        <v>22</v>
      </c>
      <c r="D3772" t="s">
        <v>30</v>
      </c>
      <c r="E3772">
        <v>8</v>
      </c>
      <c r="F3772">
        <v>5</v>
      </c>
      <c r="G3772" t="s">
        <v>46</v>
      </c>
      <c r="H3772">
        <v>3036</v>
      </c>
      <c r="I3772" t="s">
        <v>34</v>
      </c>
      <c r="J3772">
        <v>2</v>
      </c>
      <c r="K3772" t="s">
        <v>42</v>
      </c>
      <c r="L3772" t="s">
        <v>41</v>
      </c>
      <c r="M3772">
        <v>54670</v>
      </c>
      <c r="N3772">
        <v>4</v>
      </c>
      <c r="O3772">
        <v>12</v>
      </c>
      <c r="P3772">
        <v>0</v>
      </c>
      <c r="Q3772">
        <v>13</v>
      </c>
      <c r="R3772">
        <v>2</v>
      </c>
      <c r="S3772">
        <v>7</v>
      </c>
      <c r="T3772">
        <v>6</v>
      </c>
      <c r="U3772">
        <v>7</v>
      </c>
      <c r="V3772">
        <f>COUNTIF(tbl_General[EmployeeID],tbl_General[[#This Row],[EmployeeID]])</f>
        <v>1</v>
      </c>
    </row>
    <row r="3773" spans="1:22" x14ac:dyDescent="0.25">
      <c r="A3773">
        <v>35</v>
      </c>
      <c r="B3773" t="s">
        <v>21</v>
      </c>
      <c r="C3773" t="s">
        <v>22</v>
      </c>
      <c r="D3773" t="s">
        <v>30</v>
      </c>
      <c r="E3773">
        <v>18</v>
      </c>
      <c r="F3773">
        <v>5</v>
      </c>
      <c r="G3773" t="s">
        <v>38</v>
      </c>
      <c r="H3773">
        <v>589</v>
      </c>
      <c r="I3773" t="s">
        <v>25</v>
      </c>
      <c r="J3773">
        <v>2</v>
      </c>
      <c r="K3773" t="s">
        <v>31</v>
      </c>
      <c r="L3773" t="s">
        <v>41</v>
      </c>
      <c r="M3773">
        <v>65380</v>
      </c>
      <c r="N3773">
        <v>2</v>
      </c>
      <c r="O3773">
        <v>16</v>
      </c>
      <c r="P3773">
        <v>1</v>
      </c>
      <c r="Q3773">
        <v>15</v>
      </c>
      <c r="R3773">
        <v>3</v>
      </c>
      <c r="S3773">
        <v>7</v>
      </c>
      <c r="T3773">
        <v>6</v>
      </c>
      <c r="U3773">
        <v>4</v>
      </c>
      <c r="V3773">
        <f>COUNTIF(tbl_General[EmployeeID],tbl_General[[#This Row],[EmployeeID]])</f>
        <v>1</v>
      </c>
    </row>
    <row r="3774" spans="1:22" x14ac:dyDescent="0.25">
      <c r="A3774">
        <v>35</v>
      </c>
      <c r="B3774" t="s">
        <v>21</v>
      </c>
      <c r="C3774" t="s">
        <v>22</v>
      </c>
      <c r="D3774" t="s">
        <v>30</v>
      </c>
      <c r="E3774">
        <v>18</v>
      </c>
      <c r="F3774">
        <v>5</v>
      </c>
      <c r="G3774" t="s">
        <v>38</v>
      </c>
      <c r="H3774">
        <v>2059</v>
      </c>
      <c r="I3774" t="s">
        <v>25</v>
      </c>
      <c r="J3774">
        <v>2</v>
      </c>
      <c r="K3774" t="s">
        <v>31</v>
      </c>
      <c r="L3774" t="s">
        <v>41</v>
      </c>
      <c r="M3774">
        <v>65380</v>
      </c>
      <c r="N3774">
        <v>2</v>
      </c>
      <c r="O3774">
        <v>16</v>
      </c>
      <c r="P3774">
        <v>1</v>
      </c>
      <c r="Q3774">
        <v>15</v>
      </c>
      <c r="R3774">
        <v>3</v>
      </c>
      <c r="S3774">
        <v>7</v>
      </c>
      <c r="T3774">
        <v>6</v>
      </c>
      <c r="U3774">
        <v>4</v>
      </c>
      <c r="V3774">
        <f>COUNTIF(tbl_General[EmployeeID],tbl_General[[#This Row],[EmployeeID]])</f>
        <v>1</v>
      </c>
    </row>
    <row r="3775" spans="1:22" x14ac:dyDescent="0.25">
      <c r="A3775">
        <v>35</v>
      </c>
      <c r="B3775" t="s">
        <v>21</v>
      </c>
      <c r="C3775" t="s">
        <v>22</v>
      </c>
      <c r="D3775" t="s">
        <v>30</v>
      </c>
      <c r="E3775">
        <v>18</v>
      </c>
      <c r="F3775">
        <v>5</v>
      </c>
      <c r="G3775" t="s">
        <v>38</v>
      </c>
      <c r="H3775">
        <v>3529</v>
      </c>
      <c r="I3775" t="s">
        <v>25</v>
      </c>
      <c r="J3775">
        <v>2</v>
      </c>
      <c r="K3775" t="s">
        <v>31</v>
      </c>
      <c r="L3775" t="s">
        <v>41</v>
      </c>
      <c r="M3775">
        <v>65380</v>
      </c>
      <c r="N3775">
        <v>2</v>
      </c>
      <c r="O3775">
        <v>16</v>
      </c>
      <c r="P3775">
        <v>1</v>
      </c>
      <c r="Q3775">
        <v>15</v>
      </c>
      <c r="R3775">
        <v>3</v>
      </c>
      <c r="S3775">
        <v>7</v>
      </c>
      <c r="T3775">
        <v>6</v>
      </c>
      <c r="U3775">
        <v>4</v>
      </c>
      <c r="V3775">
        <f>COUNTIF(tbl_General[EmployeeID],tbl_General[[#This Row],[EmployeeID]])</f>
        <v>1</v>
      </c>
    </row>
    <row r="3776" spans="1:22" x14ac:dyDescent="0.25">
      <c r="A3776">
        <v>32</v>
      </c>
      <c r="B3776" t="s">
        <v>21</v>
      </c>
      <c r="C3776" t="s">
        <v>22</v>
      </c>
      <c r="D3776" t="s">
        <v>30</v>
      </c>
      <c r="E3776">
        <v>24</v>
      </c>
      <c r="F3776">
        <v>3</v>
      </c>
      <c r="G3776" t="s">
        <v>24</v>
      </c>
      <c r="H3776">
        <v>435</v>
      </c>
      <c r="I3776" t="s">
        <v>34</v>
      </c>
      <c r="J3776">
        <v>4</v>
      </c>
      <c r="K3776" t="s">
        <v>40</v>
      </c>
      <c r="L3776" t="s">
        <v>27</v>
      </c>
      <c r="M3776">
        <v>37300</v>
      </c>
      <c r="N3776">
        <v>1</v>
      </c>
      <c r="O3776">
        <v>25</v>
      </c>
      <c r="P3776">
        <v>1</v>
      </c>
      <c r="Q3776">
        <v>8</v>
      </c>
      <c r="R3776">
        <v>4</v>
      </c>
      <c r="S3776">
        <v>8</v>
      </c>
      <c r="T3776">
        <v>6</v>
      </c>
      <c r="U3776">
        <v>3</v>
      </c>
      <c r="V3776">
        <f>COUNTIF(tbl_General[EmployeeID],tbl_General[[#This Row],[EmployeeID]])</f>
        <v>1</v>
      </c>
    </row>
    <row r="3777" spans="1:22" x14ac:dyDescent="0.25">
      <c r="A3777">
        <v>32</v>
      </c>
      <c r="B3777" t="s">
        <v>21</v>
      </c>
      <c r="C3777" t="s">
        <v>22</v>
      </c>
      <c r="D3777" t="s">
        <v>30</v>
      </c>
      <c r="E3777">
        <v>24</v>
      </c>
      <c r="F3777">
        <v>3</v>
      </c>
      <c r="G3777" t="s">
        <v>24</v>
      </c>
      <c r="H3777">
        <v>1905</v>
      </c>
      <c r="I3777" t="s">
        <v>34</v>
      </c>
      <c r="J3777">
        <v>4</v>
      </c>
      <c r="K3777" t="s">
        <v>40</v>
      </c>
      <c r="L3777" t="s">
        <v>27</v>
      </c>
      <c r="M3777">
        <v>37300</v>
      </c>
      <c r="N3777">
        <v>1</v>
      </c>
      <c r="O3777">
        <v>25</v>
      </c>
      <c r="P3777">
        <v>1</v>
      </c>
      <c r="Q3777">
        <v>8</v>
      </c>
      <c r="R3777">
        <v>4</v>
      </c>
      <c r="S3777">
        <v>8</v>
      </c>
      <c r="T3777">
        <v>6</v>
      </c>
      <c r="U3777">
        <v>3</v>
      </c>
      <c r="V3777">
        <f>COUNTIF(tbl_General[EmployeeID],tbl_General[[#This Row],[EmployeeID]])</f>
        <v>1</v>
      </c>
    </row>
    <row r="3778" spans="1:22" x14ac:dyDescent="0.25">
      <c r="A3778">
        <v>32</v>
      </c>
      <c r="B3778" t="s">
        <v>21</v>
      </c>
      <c r="C3778" t="s">
        <v>22</v>
      </c>
      <c r="D3778" t="s">
        <v>30</v>
      </c>
      <c r="E3778">
        <v>24</v>
      </c>
      <c r="F3778">
        <v>3</v>
      </c>
      <c r="G3778" t="s">
        <v>24</v>
      </c>
      <c r="H3778">
        <v>3375</v>
      </c>
      <c r="I3778" t="s">
        <v>34</v>
      </c>
      <c r="J3778">
        <v>4</v>
      </c>
      <c r="K3778" t="s">
        <v>40</v>
      </c>
      <c r="L3778" t="s">
        <v>27</v>
      </c>
      <c r="M3778">
        <v>37300</v>
      </c>
      <c r="N3778">
        <v>1</v>
      </c>
      <c r="O3778">
        <v>25</v>
      </c>
      <c r="P3778">
        <v>1</v>
      </c>
      <c r="Q3778">
        <v>8</v>
      </c>
      <c r="R3778">
        <v>4</v>
      </c>
      <c r="S3778">
        <v>8</v>
      </c>
      <c r="T3778">
        <v>6</v>
      </c>
      <c r="U3778">
        <v>3</v>
      </c>
      <c r="V3778">
        <f>COUNTIF(tbl_General[EmployeeID],tbl_General[[#This Row],[EmployeeID]])</f>
        <v>1</v>
      </c>
    </row>
    <row r="3779" spans="1:22" x14ac:dyDescent="0.25">
      <c r="A3779">
        <v>44</v>
      </c>
      <c r="B3779" t="s">
        <v>21</v>
      </c>
      <c r="C3779" t="s">
        <v>22</v>
      </c>
      <c r="D3779" t="s">
        <v>37</v>
      </c>
      <c r="E3779">
        <v>1</v>
      </c>
      <c r="F3779">
        <v>3</v>
      </c>
      <c r="G3779" t="s">
        <v>24</v>
      </c>
      <c r="H3779">
        <v>957</v>
      </c>
      <c r="I3779" t="s">
        <v>34</v>
      </c>
      <c r="J3779">
        <v>1</v>
      </c>
      <c r="K3779" t="s">
        <v>31</v>
      </c>
      <c r="L3779" t="s">
        <v>27</v>
      </c>
      <c r="M3779">
        <v>48340</v>
      </c>
      <c r="N3779">
        <v>1</v>
      </c>
      <c r="O3779">
        <v>14</v>
      </c>
      <c r="P3779">
        <v>0</v>
      </c>
      <c r="Q3779">
        <v>9</v>
      </c>
      <c r="R3779">
        <v>1</v>
      </c>
      <c r="S3779">
        <v>8</v>
      </c>
      <c r="T3779">
        <v>6</v>
      </c>
      <c r="U3779">
        <v>7</v>
      </c>
      <c r="V3779">
        <f>COUNTIF(tbl_General[EmployeeID],tbl_General[[#This Row],[EmployeeID]])</f>
        <v>1</v>
      </c>
    </row>
    <row r="3780" spans="1:22" x14ac:dyDescent="0.25">
      <c r="A3780">
        <v>44</v>
      </c>
      <c r="B3780" t="s">
        <v>21</v>
      </c>
      <c r="C3780" t="s">
        <v>22</v>
      </c>
      <c r="D3780" t="s">
        <v>37</v>
      </c>
      <c r="E3780">
        <v>1</v>
      </c>
      <c r="F3780">
        <v>3</v>
      </c>
      <c r="G3780" t="s">
        <v>24</v>
      </c>
      <c r="H3780">
        <v>2427</v>
      </c>
      <c r="I3780" t="s">
        <v>34</v>
      </c>
      <c r="J3780">
        <v>1</v>
      </c>
      <c r="K3780" t="s">
        <v>31</v>
      </c>
      <c r="L3780" t="s">
        <v>27</v>
      </c>
      <c r="M3780">
        <v>48340</v>
      </c>
      <c r="N3780">
        <v>1</v>
      </c>
      <c r="O3780">
        <v>14</v>
      </c>
      <c r="P3780">
        <v>0</v>
      </c>
      <c r="Q3780">
        <v>9</v>
      </c>
      <c r="R3780">
        <v>1</v>
      </c>
      <c r="S3780">
        <v>8</v>
      </c>
      <c r="T3780">
        <v>6</v>
      </c>
      <c r="U3780">
        <v>7</v>
      </c>
      <c r="V3780">
        <f>COUNTIF(tbl_General[EmployeeID],tbl_General[[#This Row],[EmployeeID]])</f>
        <v>1</v>
      </c>
    </row>
    <row r="3781" spans="1:22" x14ac:dyDescent="0.25">
      <c r="A3781">
        <v>44</v>
      </c>
      <c r="B3781" t="s">
        <v>21</v>
      </c>
      <c r="C3781" t="s">
        <v>22</v>
      </c>
      <c r="D3781" t="s">
        <v>37</v>
      </c>
      <c r="E3781">
        <v>1</v>
      </c>
      <c r="F3781">
        <v>3</v>
      </c>
      <c r="G3781" t="s">
        <v>24</v>
      </c>
      <c r="H3781">
        <v>3897</v>
      </c>
      <c r="I3781" t="s">
        <v>34</v>
      </c>
      <c r="J3781">
        <v>1</v>
      </c>
      <c r="K3781" t="s">
        <v>31</v>
      </c>
      <c r="L3781" t="s">
        <v>27</v>
      </c>
      <c r="M3781">
        <v>48340</v>
      </c>
      <c r="N3781">
        <v>1</v>
      </c>
      <c r="O3781">
        <v>14</v>
      </c>
      <c r="P3781">
        <v>0</v>
      </c>
      <c r="Q3781">
        <v>9</v>
      </c>
      <c r="R3781">
        <v>1</v>
      </c>
      <c r="S3781">
        <v>8</v>
      </c>
      <c r="T3781">
        <v>6</v>
      </c>
      <c r="U3781">
        <v>7</v>
      </c>
      <c r="V3781">
        <f>COUNTIF(tbl_General[EmployeeID],tbl_General[[#This Row],[EmployeeID]])</f>
        <v>1</v>
      </c>
    </row>
    <row r="3782" spans="1:22" x14ac:dyDescent="0.25">
      <c r="A3782">
        <v>55</v>
      </c>
      <c r="B3782" t="s">
        <v>21</v>
      </c>
      <c r="C3782" t="s">
        <v>29</v>
      </c>
      <c r="D3782" t="s">
        <v>30</v>
      </c>
      <c r="E3782">
        <v>26</v>
      </c>
      <c r="F3782">
        <v>2</v>
      </c>
      <c r="G3782" t="s">
        <v>24</v>
      </c>
      <c r="H3782">
        <v>488</v>
      </c>
      <c r="I3782" t="s">
        <v>25</v>
      </c>
      <c r="J3782">
        <v>2</v>
      </c>
      <c r="K3782" t="s">
        <v>35</v>
      </c>
      <c r="L3782" t="s">
        <v>27</v>
      </c>
      <c r="M3782">
        <v>27890</v>
      </c>
      <c r="N3782">
        <v>3</v>
      </c>
      <c r="O3782">
        <v>13</v>
      </c>
      <c r="P3782">
        <v>1</v>
      </c>
      <c r="Q3782">
        <v>17</v>
      </c>
      <c r="R3782">
        <v>2</v>
      </c>
      <c r="S3782">
        <v>8</v>
      </c>
      <c r="T3782">
        <v>6</v>
      </c>
      <c r="U3782">
        <v>7</v>
      </c>
      <c r="V3782">
        <f>COUNTIF(tbl_General[EmployeeID],tbl_General[[#This Row],[EmployeeID]])</f>
        <v>1</v>
      </c>
    </row>
    <row r="3783" spans="1:22" x14ac:dyDescent="0.25">
      <c r="A3783">
        <v>55</v>
      </c>
      <c r="B3783" t="s">
        <v>21</v>
      </c>
      <c r="C3783" t="s">
        <v>29</v>
      </c>
      <c r="D3783" t="s">
        <v>30</v>
      </c>
      <c r="E3783">
        <v>26</v>
      </c>
      <c r="F3783">
        <v>2</v>
      </c>
      <c r="G3783" t="s">
        <v>24</v>
      </c>
      <c r="H3783">
        <v>1958</v>
      </c>
      <c r="I3783" t="s">
        <v>25</v>
      </c>
      <c r="J3783">
        <v>2</v>
      </c>
      <c r="K3783" t="s">
        <v>35</v>
      </c>
      <c r="L3783" t="s">
        <v>27</v>
      </c>
      <c r="M3783">
        <v>27890</v>
      </c>
      <c r="N3783">
        <v>3</v>
      </c>
      <c r="O3783">
        <v>13</v>
      </c>
      <c r="P3783">
        <v>1</v>
      </c>
      <c r="Q3783">
        <v>17</v>
      </c>
      <c r="R3783">
        <v>2</v>
      </c>
      <c r="S3783">
        <v>8</v>
      </c>
      <c r="T3783">
        <v>6</v>
      </c>
      <c r="U3783">
        <v>7</v>
      </c>
      <c r="V3783">
        <f>COUNTIF(tbl_General[EmployeeID],tbl_General[[#This Row],[EmployeeID]])</f>
        <v>1</v>
      </c>
    </row>
    <row r="3784" spans="1:22" x14ac:dyDescent="0.25">
      <c r="A3784">
        <v>55</v>
      </c>
      <c r="B3784" t="s">
        <v>21</v>
      </c>
      <c r="C3784" t="s">
        <v>29</v>
      </c>
      <c r="D3784" t="s">
        <v>30</v>
      </c>
      <c r="E3784">
        <v>26</v>
      </c>
      <c r="F3784">
        <v>2</v>
      </c>
      <c r="G3784" t="s">
        <v>24</v>
      </c>
      <c r="H3784">
        <v>3428</v>
      </c>
      <c r="I3784" t="s">
        <v>25</v>
      </c>
      <c r="J3784">
        <v>2</v>
      </c>
      <c r="K3784" t="s">
        <v>35</v>
      </c>
      <c r="L3784" t="s">
        <v>27</v>
      </c>
      <c r="M3784">
        <v>27890</v>
      </c>
      <c r="N3784">
        <v>3</v>
      </c>
      <c r="O3784">
        <v>13</v>
      </c>
      <c r="P3784">
        <v>1</v>
      </c>
      <c r="Q3784">
        <v>17</v>
      </c>
      <c r="R3784">
        <v>2</v>
      </c>
      <c r="S3784">
        <v>8</v>
      </c>
      <c r="T3784">
        <v>6</v>
      </c>
      <c r="U3784">
        <v>7</v>
      </c>
      <c r="V3784">
        <f>COUNTIF(tbl_General[EmployeeID],tbl_General[[#This Row],[EmployeeID]])</f>
        <v>1</v>
      </c>
    </row>
    <row r="3785" spans="1:22" x14ac:dyDescent="0.25">
      <c r="A3785">
        <v>27</v>
      </c>
      <c r="B3785" t="s">
        <v>21</v>
      </c>
      <c r="C3785" t="s">
        <v>22</v>
      </c>
      <c r="D3785" t="s">
        <v>30</v>
      </c>
      <c r="E3785">
        <v>7</v>
      </c>
      <c r="F3785">
        <v>3</v>
      </c>
      <c r="G3785" t="s">
        <v>24</v>
      </c>
      <c r="H3785">
        <v>632</v>
      </c>
      <c r="I3785" t="s">
        <v>34</v>
      </c>
      <c r="J3785">
        <v>3</v>
      </c>
      <c r="K3785" t="s">
        <v>42</v>
      </c>
      <c r="L3785" t="s">
        <v>27</v>
      </c>
      <c r="M3785">
        <v>34080</v>
      </c>
      <c r="N3785">
        <v>1</v>
      </c>
      <c r="O3785">
        <v>24</v>
      </c>
      <c r="P3785">
        <v>0</v>
      </c>
      <c r="Q3785">
        <v>9</v>
      </c>
      <c r="R3785">
        <v>2</v>
      </c>
      <c r="S3785">
        <v>9</v>
      </c>
      <c r="T3785">
        <v>6</v>
      </c>
      <c r="U3785">
        <v>8</v>
      </c>
      <c r="V3785">
        <f>COUNTIF(tbl_General[EmployeeID],tbl_General[[#This Row],[EmployeeID]])</f>
        <v>1</v>
      </c>
    </row>
    <row r="3786" spans="1:22" x14ac:dyDescent="0.25">
      <c r="A3786">
        <v>27</v>
      </c>
      <c r="B3786" t="s">
        <v>21</v>
      </c>
      <c r="C3786" t="s">
        <v>22</v>
      </c>
      <c r="D3786" t="s">
        <v>30</v>
      </c>
      <c r="E3786">
        <v>7</v>
      </c>
      <c r="F3786">
        <v>3</v>
      </c>
      <c r="G3786" t="s">
        <v>24</v>
      </c>
      <c r="H3786">
        <v>2102</v>
      </c>
      <c r="I3786" t="s">
        <v>34</v>
      </c>
      <c r="J3786">
        <v>3</v>
      </c>
      <c r="K3786" t="s">
        <v>42</v>
      </c>
      <c r="L3786" t="s">
        <v>27</v>
      </c>
      <c r="M3786">
        <v>34080</v>
      </c>
      <c r="N3786">
        <v>1</v>
      </c>
      <c r="O3786">
        <v>24</v>
      </c>
      <c r="P3786">
        <v>0</v>
      </c>
      <c r="Q3786">
        <v>9</v>
      </c>
      <c r="R3786">
        <v>2</v>
      </c>
      <c r="S3786">
        <v>9</v>
      </c>
      <c r="T3786">
        <v>6</v>
      </c>
      <c r="U3786">
        <v>8</v>
      </c>
      <c r="V3786">
        <f>COUNTIF(tbl_General[EmployeeID],tbl_General[[#This Row],[EmployeeID]])</f>
        <v>1</v>
      </c>
    </row>
    <row r="3787" spans="1:22" x14ac:dyDescent="0.25">
      <c r="A3787">
        <v>27</v>
      </c>
      <c r="B3787" t="s">
        <v>21</v>
      </c>
      <c r="C3787" t="s">
        <v>22</v>
      </c>
      <c r="D3787" t="s">
        <v>30</v>
      </c>
      <c r="E3787">
        <v>7</v>
      </c>
      <c r="F3787">
        <v>3</v>
      </c>
      <c r="G3787" t="s">
        <v>24</v>
      </c>
      <c r="H3787">
        <v>3572</v>
      </c>
      <c r="I3787" t="s">
        <v>34</v>
      </c>
      <c r="J3787">
        <v>3</v>
      </c>
      <c r="K3787" t="s">
        <v>42</v>
      </c>
      <c r="L3787" t="s">
        <v>27</v>
      </c>
      <c r="M3787">
        <v>34080</v>
      </c>
      <c r="N3787">
        <v>1</v>
      </c>
      <c r="O3787">
        <v>24</v>
      </c>
      <c r="P3787">
        <v>0</v>
      </c>
      <c r="Q3787">
        <v>9</v>
      </c>
      <c r="R3787">
        <v>2</v>
      </c>
      <c r="S3787">
        <v>9</v>
      </c>
      <c r="T3787">
        <v>6</v>
      </c>
      <c r="U3787">
        <v>8</v>
      </c>
      <c r="V3787">
        <f>COUNTIF(tbl_General[EmployeeID],tbl_General[[#This Row],[EmployeeID]])</f>
        <v>1</v>
      </c>
    </row>
    <row r="3788" spans="1:22" x14ac:dyDescent="0.25">
      <c r="A3788">
        <v>30</v>
      </c>
      <c r="B3788" t="s">
        <v>21</v>
      </c>
      <c r="C3788" t="s">
        <v>22</v>
      </c>
      <c r="D3788" t="s">
        <v>23</v>
      </c>
      <c r="E3788">
        <v>9</v>
      </c>
      <c r="F3788">
        <v>1</v>
      </c>
      <c r="G3788" t="s">
        <v>45</v>
      </c>
      <c r="H3788">
        <v>684</v>
      </c>
      <c r="I3788" t="s">
        <v>34</v>
      </c>
      <c r="J3788">
        <v>4</v>
      </c>
      <c r="K3788" t="s">
        <v>39</v>
      </c>
      <c r="L3788" t="s">
        <v>27</v>
      </c>
      <c r="M3788">
        <v>40890</v>
      </c>
      <c r="N3788">
        <v>0</v>
      </c>
      <c r="O3788">
        <v>18</v>
      </c>
      <c r="P3788">
        <v>0</v>
      </c>
      <c r="Q3788">
        <v>10</v>
      </c>
      <c r="R3788">
        <v>2</v>
      </c>
      <c r="S3788">
        <v>9</v>
      </c>
      <c r="T3788">
        <v>6</v>
      </c>
      <c r="U3788">
        <v>7</v>
      </c>
      <c r="V3788">
        <f>COUNTIF(tbl_General[EmployeeID],tbl_General[[#This Row],[EmployeeID]])</f>
        <v>1</v>
      </c>
    </row>
    <row r="3789" spans="1:22" x14ac:dyDescent="0.25">
      <c r="A3789">
        <v>30</v>
      </c>
      <c r="B3789" t="s">
        <v>21</v>
      </c>
      <c r="C3789" t="s">
        <v>22</v>
      </c>
      <c r="D3789" t="s">
        <v>23</v>
      </c>
      <c r="E3789">
        <v>9</v>
      </c>
      <c r="F3789">
        <v>1</v>
      </c>
      <c r="G3789" t="s">
        <v>45</v>
      </c>
      <c r="H3789">
        <v>2154</v>
      </c>
      <c r="I3789" t="s">
        <v>34</v>
      </c>
      <c r="J3789">
        <v>4</v>
      </c>
      <c r="K3789" t="s">
        <v>39</v>
      </c>
      <c r="L3789" t="s">
        <v>27</v>
      </c>
      <c r="M3789">
        <v>40890</v>
      </c>
      <c r="N3789">
        <v>0</v>
      </c>
      <c r="O3789">
        <v>18</v>
      </c>
      <c r="P3789">
        <v>0</v>
      </c>
      <c r="Q3789">
        <v>10</v>
      </c>
      <c r="R3789">
        <v>2</v>
      </c>
      <c r="S3789">
        <v>9</v>
      </c>
      <c r="T3789">
        <v>6</v>
      </c>
      <c r="U3789">
        <v>7</v>
      </c>
      <c r="V3789">
        <f>COUNTIF(tbl_General[EmployeeID],tbl_General[[#This Row],[EmployeeID]])</f>
        <v>1</v>
      </c>
    </row>
    <row r="3790" spans="1:22" x14ac:dyDescent="0.25">
      <c r="A3790">
        <v>30</v>
      </c>
      <c r="B3790" t="s">
        <v>21</v>
      </c>
      <c r="C3790" t="s">
        <v>22</v>
      </c>
      <c r="D3790" t="s">
        <v>23</v>
      </c>
      <c r="E3790">
        <v>9</v>
      </c>
      <c r="F3790">
        <v>1</v>
      </c>
      <c r="G3790" t="s">
        <v>45</v>
      </c>
      <c r="H3790">
        <v>3624</v>
      </c>
      <c r="I3790" t="s">
        <v>34</v>
      </c>
      <c r="J3790">
        <v>4</v>
      </c>
      <c r="K3790" t="s">
        <v>39</v>
      </c>
      <c r="L3790" t="s">
        <v>27</v>
      </c>
      <c r="M3790">
        <v>40890</v>
      </c>
      <c r="N3790">
        <v>0</v>
      </c>
      <c r="O3790">
        <v>18</v>
      </c>
      <c r="P3790">
        <v>0</v>
      </c>
      <c r="Q3790">
        <v>10</v>
      </c>
      <c r="R3790">
        <v>2</v>
      </c>
      <c r="S3790">
        <v>9</v>
      </c>
      <c r="T3790">
        <v>6</v>
      </c>
      <c r="U3790">
        <v>7</v>
      </c>
      <c r="V3790">
        <f>COUNTIF(tbl_General[EmployeeID],tbl_General[[#This Row],[EmployeeID]])</f>
        <v>1</v>
      </c>
    </row>
    <row r="3791" spans="1:22" x14ac:dyDescent="0.25">
      <c r="A3791">
        <v>48</v>
      </c>
      <c r="B3791" t="s">
        <v>21</v>
      </c>
      <c r="C3791" t="s">
        <v>22</v>
      </c>
      <c r="D3791" t="s">
        <v>30</v>
      </c>
      <c r="E3791">
        <v>6</v>
      </c>
      <c r="F3791">
        <v>3</v>
      </c>
      <c r="G3791" t="s">
        <v>38</v>
      </c>
      <c r="H3791">
        <v>187</v>
      </c>
      <c r="I3791" t="s">
        <v>34</v>
      </c>
      <c r="J3791">
        <v>1</v>
      </c>
      <c r="K3791" t="s">
        <v>40</v>
      </c>
      <c r="L3791" t="s">
        <v>27</v>
      </c>
      <c r="M3791">
        <v>108540</v>
      </c>
      <c r="N3791">
        <v>2</v>
      </c>
      <c r="O3791">
        <v>14</v>
      </c>
      <c r="P3791">
        <v>1</v>
      </c>
      <c r="Q3791">
        <v>14</v>
      </c>
      <c r="R3791">
        <v>6</v>
      </c>
      <c r="S3791">
        <v>9</v>
      </c>
      <c r="T3791">
        <v>6</v>
      </c>
      <c r="U3791">
        <v>7</v>
      </c>
      <c r="V3791">
        <f>COUNTIF(tbl_General[EmployeeID],tbl_General[[#This Row],[EmployeeID]])</f>
        <v>1</v>
      </c>
    </row>
    <row r="3792" spans="1:22" x14ac:dyDescent="0.25">
      <c r="A3792">
        <v>48</v>
      </c>
      <c r="B3792" t="s">
        <v>21</v>
      </c>
      <c r="C3792" t="s">
        <v>22</v>
      </c>
      <c r="D3792" t="s">
        <v>30</v>
      </c>
      <c r="E3792">
        <v>6</v>
      </c>
      <c r="F3792">
        <v>3</v>
      </c>
      <c r="G3792" t="s">
        <v>38</v>
      </c>
      <c r="H3792">
        <v>1657</v>
      </c>
      <c r="I3792" t="s">
        <v>34</v>
      </c>
      <c r="J3792">
        <v>1</v>
      </c>
      <c r="K3792" t="s">
        <v>40</v>
      </c>
      <c r="L3792" t="s">
        <v>27</v>
      </c>
      <c r="M3792">
        <v>108540</v>
      </c>
      <c r="N3792">
        <v>2</v>
      </c>
      <c r="O3792">
        <v>14</v>
      </c>
      <c r="P3792">
        <v>1</v>
      </c>
      <c r="Q3792">
        <v>14</v>
      </c>
      <c r="R3792">
        <v>6</v>
      </c>
      <c r="S3792">
        <v>9</v>
      </c>
      <c r="T3792">
        <v>6</v>
      </c>
      <c r="U3792">
        <v>7</v>
      </c>
      <c r="V3792">
        <f>COUNTIF(tbl_General[EmployeeID],tbl_General[[#This Row],[EmployeeID]])</f>
        <v>1</v>
      </c>
    </row>
    <row r="3793" spans="1:22" x14ac:dyDescent="0.25">
      <c r="A3793">
        <v>48</v>
      </c>
      <c r="B3793" t="s">
        <v>21</v>
      </c>
      <c r="C3793" t="s">
        <v>22</v>
      </c>
      <c r="D3793" t="s">
        <v>30</v>
      </c>
      <c r="E3793">
        <v>6</v>
      </c>
      <c r="F3793">
        <v>3</v>
      </c>
      <c r="G3793" t="s">
        <v>38</v>
      </c>
      <c r="H3793">
        <v>3127</v>
      </c>
      <c r="I3793" t="s">
        <v>34</v>
      </c>
      <c r="J3793">
        <v>1</v>
      </c>
      <c r="K3793" t="s">
        <v>40</v>
      </c>
      <c r="L3793" t="s">
        <v>27</v>
      </c>
      <c r="M3793">
        <v>108540</v>
      </c>
      <c r="N3793">
        <v>2</v>
      </c>
      <c r="O3793">
        <v>14</v>
      </c>
      <c r="P3793">
        <v>1</v>
      </c>
      <c r="Q3793">
        <v>14</v>
      </c>
      <c r="R3793">
        <v>6</v>
      </c>
      <c r="S3793">
        <v>9</v>
      </c>
      <c r="T3793">
        <v>6</v>
      </c>
      <c r="U3793">
        <v>7</v>
      </c>
      <c r="V3793">
        <f>COUNTIF(tbl_General[EmployeeID],tbl_General[[#This Row],[EmployeeID]])</f>
        <v>1</v>
      </c>
    </row>
    <row r="3794" spans="1:22" x14ac:dyDescent="0.25">
      <c r="A3794">
        <v>55</v>
      </c>
      <c r="B3794" t="s">
        <v>21</v>
      </c>
      <c r="C3794" t="s">
        <v>36</v>
      </c>
      <c r="D3794" t="s">
        <v>30</v>
      </c>
      <c r="E3794">
        <v>2</v>
      </c>
      <c r="F3794">
        <v>3</v>
      </c>
      <c r="G3794" t="s">
        <v>38</v>
      </c>
      <c r="H3794">
        <v>517</v>
      </c>
      <c r="I3794" t="s">
        <v>25</v>
      </c>
      <c r="J3794">
        <v>2</v>
      </c>
      <c r="K3794" t="s">
        <v>44</v>
      </c>
      <c r="L3794" t="s">
        <v>32</v>
      </c>
      <c r="M3794">
        <v>75470</v>
      </c>
      <c r="N3794">
        <v>7</v>
      </c>
      <c r="O3794">
        <v>16</v>
      </c>
      <c r="P3794">
        <v>0</v>
      </c>
      <c r="Q3794">
        <v>31</v>
      </c>
      <c r="R3794">
        <v>2</v>
      </c>
      <c r="S3794">
        <v>9</v>
      </c>
      <c r="T3794">
        <v>6</v>
      </c>
      <c r="U3794">
        <v>2</v>
      </c>
      <c r="V3794">
        <f>COUNTIF(tbl_General[EmployeeID],tbl_General[[#This Row],[EmployeeID]])</f>
        <v>1</v>
      </c>
    </row>
    <row r="3795" spans="1:22" x14ac:dyDescent="0.25">
      <c r="A3795">
        <v>55</v>
      </c>
      <c r="B3795" t="s">
        <v>21</v>
      </c>
      <c r="C3795" t="s">
        <v>36</v>
      </c>
      <c r="D3795" t="s">
        <v>30</v>
      </c>
      <c r="E3795">
        <v>2</v>
      </c>
      <c r="F3795">
        <v>3</v>
      </c>
      <c r="G3795" t="s">
        <v>38</v>
      </c>
      <c r="H3795">
        <v>1987</v>
      </c>
      <c r="I3795" t="s">
        <v>25</v>
      </c>
      <c r="J3795">
        <v>2</v>
      </c>
      <c r="K3795" t="s">
        <v>44</v>
      </c>
      <c r="L3795" t="s">
        <v>32</v>
      </c>
      <c r="M3795">
        <v>75470</v>
      </c>
      <c r="N3795">
        <v>7</v>
      </c>
      <c r="O3795">
        <v>16</v>
      </c>
      <c r="P3795">
        <v>0</v>
      </c>
      <c r="Q3795">
        <v>31</v>
      </c>
      <c r="R3795">
        <v>2</v>
      </c>
      <c r="S3795">
        <v>9</v>
      </c>
      <c r="T3795">
        <v>6</v>
      </c>
      <c r="U3795">
        <v>2</v>
      </c>
      <c r="V3795">
        <f>COUNTIF(tbl_General[EmployeeID],tbl_General[[#This Row],[EmployeeID]])</f>
        <v>1</v>
      </c>
    </row>
    <row r="3796" spans="1:22" x14ac:dyDescent="0.25">
      <c r="A3796">
        <v>55</v>
      </c>
      <c r="B3796" t="s">
        <v>21</v>
      </c>
      <c r="C3796" t="s">
        <v>36</v>
      </c>
      <c r="D3796" t="s">
        <v>30</v>
      </c>
      <c r="E3796">
        <v>2</v>
      </c>
      <c r="F3796">
        <v>3</v>
      </c>
      <c r="G3796" t="s">
        <v>38</v>
      </c>
      <c r="H3796">
        <v>3457</v>
      </c>
      <c r="I3796" t="s">
        <v>25</v>
      </c>
      <c r="J3796">
        <v>2</v>
      </c>
      <c r="K3796" t="s">
        <v>44</v>
      </c>
      <c r="L3796" t="s">
        <v>32</v>
      </c>
      <c r="M3796">
        <v>75470</v>
      </c>
      <c r="N3796">
        <v>7</v>
      </c>
      <c r="O3796">
        <v>16</v>
      </c>
      <c r="P3796">
        <v>0</v>
      </c>
      <c r="Q3796">
        <v>31</v>
      </c>
      <c r="R3796">
        <v>2</v>
      </c>
      <c r="S3796">
        <v>9</v>
      </c>
      <c r="T3796">
        <v>6</v>
      </c>
      <c r="U3796">
        <v>2</v>
      </c>
      <c r="V3796">
        <f>COUNTIF(tbl_General[EmployeeID],tbl_General[[#This Row],[EmployeeID]])</f>
        <v>1</v>
      </c>
    </row>
    <row r="3797" spans="1:22" x14ac:dyDescent="0.25">
      <c r="A3797">
        <v>31</v>
      </c>
      <c r="B3797" t="s">
        <v>28</v>
      </c>
      <c r="C3797" t="s">
        <v>22</v>
      </c>
      <c r="D3797" t="s">
        <v>30</v>
      </c>
      <c r="E3797">
        <v>15</v>
      </c>
      <c r="F3797">
        <v>2</v>
      </c>
      <c r="G3797" t="s">
        <v>24</v>
      </c>
      <c r="H3797">
        <v>728</v>
      </c>
      <c r="I3797" t="s">
        <v>34</v>
      </c>
      <c r="J3797">
        <v>2</v>
      </c>
      <c r="K3797" t="s">
        <v>35</v>
      </c>
      <c r="L3797" t="s">
        <v>27</v>
      </c>
      <c r="M3797">
        <v>49600</v>
      </c>
      <c r="N3797">
        <v>1</v>
      </c>
      <c r="O3797">
        <v>15</v>
      </c>
      <c r="P3797">
        <v>0</v>
      </c>
      <c r="Q3797">
        <v>10</v>
      </c>
      <c r="R3797">
        <v>3</v>
      </c>
      <c r="S3797">
        <v>10</v>
      </c>
      <c r="T3797">
        <v>6</v>
      </c>
      <c r="U3797">
        <v>7</v>
      </c>
      <c r="V3797">
        <f>COUNTIF(tbl_General[EmployeeID],tbl_General[[#This Row],[EmployeeID]])</f>
        <v>1</v>
      </c>
    </row>
    <row r="3798" spans="1:22" x14ac:dyDescent="0.25">
      <c r="A3798">
        <v>31</v>
      </c>
      <c r="B3798" t="s">
        <v>28</v>
      </c>
      <c r="C3798" t="s">
        <v>22</v>
      </c>
      <c r="D3798" t="s">
        <v>30</v>
      </c>
      <c r="E3798">
        <v>15</v>
      </c>
      <c r="F3798">
        <v>2</v>
      </c>
      <c r="G3798" t="s">
        <v>24</v>
      </c>
      <c r="H3798">
        <v>2198</v>
      </c>
      <c r="I3798" t="s">
        <v>34</v>
      </c>
      <c r="J3798">
        <v>2</v>
      </c>
      <c r="K3798" t="s">
        <v>35</v>
      </c>
      <c r="L3798" t="s">
        <v>27</v>
      </c>
      <c r="M3798">
        <v>49600</v>
      </c>
      <c r="N3798">
        <v>1</v>
      </c>
      <c r="O3798">
        <v>15</v>
      </c>
      <c r="P3798">
        <v>0</v>
      </c>
      <c r="Q3798">
        <v>10</v>
      </c>
      <c r="R3798">
        <v>3</v>
      </c>
      <c r="S3798">
        <v>10</v>
      </c>
      <c r="T3798">
        <v>6</v>
      </c>
      <c r="U3798">
        <v>7</v>
      </c>
      <c r="V3798">
        <f>COUNTIF(tbl_General[EmployeeID],tbl_General[[#This Row],[EmployeeID]])</f>
        <v>1</v>
      </c>
    </row>
    <row r="3799" spans="1:22" x14ac:dyDescent="0.25">
      <c r="A3799">
        <v>31</v>
      </c>
      <c r="B3799" t="s">
        <v>28</v>
      </c>
      <c r="C3799" t="s">
        <v>22</v>
      </c>
      <c r="D3799" t="s">
        <v>30</v>
      </c>
      <c r="E3799">
        <v>15</v>
      </c>
      <c r="F3799">
        <v>2</v>
      </c>
      <c r="G3799" t="s">
        <v>24</v>
      </c>
      <c r="H3799">
        <v>3668</v>
      </c>
      <c r="I3799" t="s">
        <v>34</v>
      </c>
      <c r="J3799">
        <v>2</v>
      </c>
      <c r="K3799" t="s">
        <v>35</v>
      </c>
      <c r="L3799" t="s">
        <v>27</v>
      </c>
      <c r="M3799">
        <v>49600</v>
      </c>
      <c r="N3799">
        <v>1</v>
      </c>
      <c r="O3799">
        <v>15</v>
      </c>
      <c r="P3799">
        <v>0</v>
      </c>
      <c r="Q3799">
        <v>10</v>
      </c>
      <c r="R3799">
        <v>3</v>
      </c>
      <c r="S3799">
        <v>10</v>
      </c>
      <c r="T3799">
        <v>6</v>
      </c>
      <c r="U3799">
        <v>7</v>
      </c>
      <c r="V3799">
        <f>COUNTIF(tbl_General[EmployeeID],tbl_General[[#This Row],[EmployeeID]])</f>
        <v>1</v>
      </c>
    </row>
    <row r="3800" spans="1:22" x14ac:dyDescent="0.25">
      <c r="A3800">
        <v>35</v>
      </c>
      <c r="B3800" t="s">
        <v>21</v>
      </c>
      <c r="C3800" t="s">
        <v>22</v>
      </c>
      <c r="D3800" t="s">
        <v>23</v>
      </c>
      <c r="E3800">
        <v>4</v>
      </c>
      <c r="F3800">
        <v>3</v>
      </c>
      <c r="G3800" t="s">
        <v>38</v>
      </c>
      <c r="H3800">
        <v>873</v>
      </c>
      <c r="I3800" t="s">
        <v>25</v>
      </c>
      <c r="J3800">
        <v>2</v>
      </c>
      <c r="K3800" t="s">
        <v>40</v>
      </c>
      <c r="L3800" t="s">
        <v>27</v>
      </c>
      <c r="M3800">
        <v>74030</v>
      </c>
      <c r="N3800">
        <v>1</v>
      </c>
      <c r="O3800">
        <v>12</v>
      </c>
      <c r="P3800">
        <v>1</v>
      </c>
      <c r="Q3800">
        <v>10</v>
      </c>
      <c r="R3800">
        <v>4</v>
      </c>
      <c r="S3800">
        <v>10</v>
      </c>
      <c r="T3800">
        <v>6</v>
      </c>
      <c r="U3800">
        <v>8</v>
      </c>
      <c r="V3800">
        <f>COUNTIF(tbl_General[EmployeeID],tbl_General[[#This Row],[EmployeeID]])</f>
        <v>1</v>
      </c>
    </row>
    <row r="3801" spans="1:22" x14ac:dyDescent="0.25">
      <c r="A3801">
        <v>35</v>
      </c>
      <c r="B3801" t="s">
        <v>21</v>
      </c>
      <c r="C3801" t="s">
        <v>22</v>
      </c>
      <c r="D3801" t="s">
        <v>23</v>
      </c>
      <c r="E3801">
        <v>4</v>
      </c>
      <c r="F3801">
        <v>3</v>
      </c>
      <c r="G3801" t="s">
        <v>38</v>
      </c>
      <c r="H3801">
        <v>2343</v>
      </c>
      <c r="I3801" t="s">
        <v>25</v>
      </c>
      <c r="J3801">
        <v>2</v>
      </c>
      <c r="K3801" t="s">
        <v>40</v>
      </c>
      <c r="L3801" t="s">
        <v>27</v>
      </c>
      <c r="M3801">
        <v>74030</v>
      </c>
      <c r="N3801">
        <v>1</v>
      </c>
      <c r="O3801">
        <v>12</v>
      </c>
      <c r="P3801">
        <v>1</v>
      </c>
      <c r="Q3801">
        <v>10</v>
      </c>
      <c r="R3801">
        <v>4</v>
      </c>
      <c r="S3801">
        <v>10</v>
      </c>
      <c r="T3801">
        <v>6</v>
      </c>
      <c r="U3801">
        <v>8</v>
      </c>
      <c r="V3801">
        <f>COUNTIF(tbl_General[EmployeeID],tbl_General[[#This Row],[EmployeeID]])</f>
        <v>1</v>
      </c>
    </row>
    <row r="3802" spans="1:22" x14ac:dyDescent="0.25">
      <c r="A3802">
        <v>35</v>
      </c>
      <c r="B3802" t="s">
        <v>21</v>
      </c>
      <c r="C3802" t="s">
        <v>22</v>
      </c>
      <c r="D3802" t="s">
        <v>23</v>
      </c>
      <c r="E3802">
        <v>4</v>
      </c>
      <c r="F3802">
        <v>3</v>
      </c>
      <c r="G3802" t="s">
        <v>38</v>
      </c>
      <c r="H3802">
        <v>3813</v>
      </c>
      <c r="I3802" t="s">
        <v>25</v>
      </c>
      <c r="J3802">
        <v>2</v>
      </c>
      <c r="K3802" t="s">
        <v>40</v>
      </c>
      <c r="L3802" t="s">
        <v>27</v>
      </c>
      <c r="M3802">
        <v>74030</v>
      </c>
      <c r="N3802">
        <v>1</v>
      </c>
      <c r="O3802">
        <v>12</v>
      </c>
      <c r="P3802">
        <v>1</v>
      </c>
      <c r="Q3802">
        <v>10</v>
      </c>
      <c r="R3802">
        <v>4</v>
      </c>
      <c r="S3802">
        <v>10</v>
      </c>
      <c r="T3802">
        <v>6</v>
      </c>
      <c r="U3802">
        <v>8</v>
      </c>
      <c r="V3802">
        <f>COUNTIF(tbl_General[EmployeeID],tbl_General[[#This Row],[EmployeeID]])</f>
        <v>1</v>
      </c>
    </row>
    <row r="3803" spans="1:22" x14ac:dyDescent="0.25">
      <c r="A3803">
        <v>32</v>
      </c>
      <c r="B3803" t="s">
        <v>28</v>
      </c>
      <c r="C3803" t="s">
        <v>29</v>
      </c>
      <c r="D3803" t="s">
        <v>30</v>
      </c>
      <c r="E3803">
        <v>10</v>
      </c>
      <c r="F3803">
        <v>3</v>
      </c>
      <c r="G3803" t="s">
        <v>38</v>
      </c>
      <c r="H3803">
        <v>1239</v>
      </c>
      <c r="I3803" t="s">
        <v>25</v>
      </c>
      <c r="J3803">
        <v>2</v>
      </c>
      <c r="K3803" t="s">
        <v>42</v>
      </c>
      <c r="L3803" t="s">
        <v>32</v>
      </c>
      <c r="M3803">
        <v>165980</v>
      </c>
      <c r="N3803">
        <v>1</v>
      </c>
      <c r="O3803">
        <v>13</v>
      </c>
      <c r="P3803">
        <v>0</v>
      </c>
      <c r="Q3803">
        <v>10</v>
      </c>
      <c r="R3803">
        <v>2</v>
      </c>
      <c r="S3803">
        <v>10</v>
      </c>
      <c r="T3803">
        <v>6</v>
      </c>
      <c r="U3803">
        <v>7</v>
      </c>
      <c r="V3803">
        <f>COUNTIF(tbl_General[EmployeeID],tbl_General[[#This Row],[EmployeeID]])</f>
        <v>1</v>
      </c>
    </row>
    <row r="3804" spans="1:22" x14ac:dyDescent="0.25">
      <c r="A3804">
        <v>32</v>
      </c>
      <c r="B3804" t="s">
        <v>28</v>
      </c>
      <c r="C3804" t="s">
        <v>29</v>
      </c>
      <c r="D3804" t="s">
        <v>30</v>
      </c>
      <c r="E3804">
        <v>10</v>
      </c>
      <c r="F3804">
        <v>3</v>
      </c>
      <c r="G3804" t="s">
        <v>38</v>
      </c>
      <c r="H3804">
        <v>2709</v>
      </c>
      <c r="I3804" t="s">
        <v>25</v>
      </c>
      <c r="J3804">
        <v>2</v>
      </c>
      <c r="K3804" t="s">
        <v>42</v>
      </c>
      <c r="L3804" t="s">
        <v>32</v>
      </c>
      <c r="M3804">
        <v>165980</v>
      </c>
      <c r="N3804">
        <v>1</v>
      </c>
      <c r="O3804">
        <v>13</v>
      </c>
      <c r="P3804">
        <v>0</v>
      </c>
      <c r="Q3804">
        <v>10</v>
      </c>
      <c r="R3804">
        <v>2</v>
      </c>
      <c r="S3804">
        <v>10</v>
      </c>
      <c r="T3804">
        <v>6</v>
      </c>
      <c r="U3804">
        <v>7</v>
      </c>
      <c r="V3804">
        <f>COUNTIF(tbl_General[EmployeeID],tbl_General[[#This Row],[EmployeeID]])</f>
        <v>1</v>
      </c>
    </row>
    <row r="3805" spans="1:22" x14ac:dyDescent="0.25">
      <c r="A3805">
        <v>32</v>
      </c>
      <c r="B3805" t="s">
        <v>28</v>
      </c>
      <c r="C3805" t="s">
        <v>29</v>
      </c>
      <c r="D3805" t="s">
        <v>30</v>
      </c>
      <c r="E3805">
        <v>10</v>
      </c>
      <c r="F3805">
        <v>3</v>
      </c>
      <c r="G3805" t="s">
        <v>38</v>
      </c>
      <c r="H3805">
        <v>4179</v>
      </c>
      <c r="I3805" t="s">
        <v>25</v>
      </c>
      <c r="J3805">
        <v>2</v>
      </c>
      <c r="K3805" t="s">
        <v>42</v>
      </c>
      <c r="L3805" t="s">
        <v>32</v>
      </c>
      <c r="M3805">
        <v>165980</v>
      </c>
      <c r="N3805">
        <v>1</v>
      </c>
      <c r="O3805">
        <v>13</v>
      </c>
      <c r="P3805">
        <v>0</v>
      </c>
      <c r="Q3805">
        <v>10</v>
      </c>
      <c r="R3805">
        <v>2</v>
      </c>
      <c r="S3805">
        <v>10</v>
      </c>
      <c r="T3805">
        <v>6</v>
      </c>
      <c r="U3805">
        <v>7</v>
      </c>
      <c r="V3805">
        <f>COUNTIF(tbl_General[EmployeeID],tbl_General[[#This Row],[EmployeeID]])</f>
        <v>1</v>
      </c>
    </row>
    <row r="3806" spans="1:22" x14ac:dyDescent="0.25">
      <c r="A3806">
        <v>30</v>
      </c>
      <c r="B3806" t="s">
        <v>28</v>
      </c>
      <c r="C3806" t="s">
        <v>22</v>
      </c>
      <c r="D3806" t="s">
        <v>30</v>
      </c>
      <c r="E3806">
        <v>1</v>
      </c>
      <c r="F3806">
        <v>3</v>
      </c>
      <c r="G3806" t="s">
        <v>33</v>
      </c>
      <c r="H3806">
        <v>849</v>
      </c>
      <c r="I3806" t="s">
        <v>34</v>
      </c>
      <c r="J3806">
        <v>3</v>
      </c>
      <c r="K3806" t="s">
        <v>35</v>
      </c>
      <c r="L3806" t="s">
        <v>27</v>
      </c>
      <c r="M3806">
        <v>179240</v>
      </c>
      <c r="N3806">
        <v>1</v>
      </c>
      <c r="O3806">
        <v>13</v>
      </c>
      <c r="P3806">
        <v>2</v>
      </c>
      <c r="Q3806">
        <v>10</v>
      </c>
      <c r="R3806">
        <v>2</v>
      </c>
      <c r="S3806">
        <v>10</v>
      </c>
      <c r="T3806">
        <v>6</v>
      </c>
      <c r="U3806">
        <v>7</v>
      </c>
      <c r="V3806">
        <f>COUNTIF(tbl_General[EmployeeID],tbl_General[[#This Row],[EmployeeID]])</f>
        <v>1</v>
      </c>
    </row>
    <row r="3807" spans="1:22" x14ac:dyDescent="0.25">
      <c r="A3807">
        <v>30</v>
      </c>
      <c r="B3807" t="s">
        <v>28</v>
      </c>
      <c r="C3807" t="s">
        <v>22</v>
      </c>
      <c r="D3807" t="s">
        <v>30</v>
      </c>
      <c r="E3807">
        <v>1</v>
      </c>
      <c r="F3807">
        <v>3</v>
      </c>
      <c r="G3807" t="s">
        <v>33</v>
      </c>
      <c r="H3807">
        <v>2319</v>
      </c>
      <c r="I3807" t="s">
        <v>34</v>
      </c>
      <c r="J3807">
        <v>3</v>
      </c>
      <c r="K3807" t="s">
        <v>35</v>
      </c>
      <c r="L3807" t="s">
        <v>27</v>
      </c>
      <c r="M3807">
        <v>179240</v>
      </c>
      <c r="N3807">
        <v>1</v>
      </c>
      <c r="O3807">
        <v>13</v>
      </c>
      <c r="P3807">
        <v>2</v>
      </c>
      <c r="Q3807">
        <v>10</v>
      </c>
      <c r="R3807">
        <v>2</v>
      </c>
      <c r="S3807">
        <v>10</v>
      </c>
      <c r="T3807">
        <v>6</v>
      </c>
      <c r="U3807">
        <v>7</v>
      </c>
      <c r="V3807">
        <f>COUNTIF(tbl_General[EmployeeID],tbl_General[[#This Row],[EmployeeID]])</f>
        <v>1</v>
      </c>
    </row>
    <row r="3808" spans="1:22" x14ac:dyDescent="0.25">
      <c r="A3808">
        <v>30</v>
      </c>
      <c r="B3808" t="s">
        <v>28</v>
      </c>
      <c r="C3808" t="s">
        <v>22</v>
      </c>
      <c r="D3808" t="s">
        <v>30</v>
      </c>
      <c r="E3808">
        <v>1</v>
      </c>
      <c r="F3808">
        <v>3</v>
      </c>
      <c r="G3808" t="s">
        <v>33</v>
      </c>
      <c r="H3808">
        <v>3789</v>
      </c>
      <c r="I3808" t="s">
        <v>34</v>
      </c>
      <c r="J3808">
        <v>3</v>
      </c>
      <c r="K3808" t="s">
        <v>35</v>
      </c>
      <c r="L3808" t="s">
        <v>27</v>
      </c>
      <c r="M3808">
        <v>179240</v>
      </c>
      <c r="N3808">
        <v>1</v>
      </c>
      <c r="O3808">
        <v>13</v>
      </c>
      <c r="P3808">
        <v>2</v>
      </c>
      <c r="Q3808">
        <v>10</v>
      </c>
      <c r="R3808">
        <v>2</v>
      </c>
      <c r="S3808">
        <v>10</v>
      </c>
      <c r="T3808">
        <v>6</v>
      </c>
      <c r="U3808">
        <v>7</v>
      </c>
      <c r="V3808">
        <f>COUNTIF(tbl_General[EmployeeID],tbl_General[[#This Row],[EmployeeID]])</f>
        <v>1</v>
      </c>
    </row>
    <row r="3809" spans="1:22" x14ac:dyDescent="0.25">
      <c r="A3809">
        <v>33</v>
      </c>
      <c r="B3809" t="s">
        <v>21</v>
      </c>
      <c r="C3809" t="s">
        <v>36</v>
      </c>
      <c r="D3809" t="s">
        <v>23</v>
      </c>
      <c r="E3809">
        <v>15</v>
      </c>
      <c r="F3809">
        <v>3</v>
      </c>
      <c r="G3809" t="s">
        <v>33</v>
      </c>
      <c r="H3809">
        <v>453</v>
      </c>
      <c r="I3809" t="s">
        <v>34</v>
      </c>
      <c r="J3809">
        <v>4</v>
      </c>
      <c r="K3809" t="s">
        <v>39</v>
      </c>
      <c r="L3809" t="s">
        <v>32</v>
      </c>
      <c r="M3809">
        <v>194360</v>
      </c>
      <c r="N3809">
        <v>1</v>
      </c>
      <c r="O3809">
        <v>19</v>
      </c>
      <c r="P3809">
        <v>2</v>
      </c>
      <c r="Q3809">
        <v>10</v>
      </c>
      <c r="R3809">
        <v>4</v>
      </c>
      <c r="S3809">
        <v>10</v>
      </c>
      <c r="T3809">
        <v>6</v>
      </c>
      <c r="U3809">
        <v>0</v>
      </c>
      <c r="V3809">
        <f>COUNTIF(tbl_General[EmployeeID],tbl_General[[#This Row],[EmployeeID]])</f>
        <v>1</v>
      </c>
    </row>
    <row r="3810" spans="1:22" x14ac:dyDescent="0.25">
      <c r="A3810">
        <v>33</v>
      </c>
      <c r="B3810" t="s">
        <v>21</v>
      </c>
      <c r="C3810" t="s">
        <v>36</v>
      </c>
      <c r="D3810" t="s">
        <v>23</v>
      </c>
      <c r="E3810">
        <v>15</v>
      </c>
      <c r="F3810">
        <v>3</v>
      </c>
      <c r="G3810" t="s">
        <v>33</v>
      </c>
      <c r="H3810">
        <v>1923</v>
      </c>
      <c r="I3810" t="s">
        <v>34</v>
      </c>
      <c r="J3810">
        <v>4</v>
      </c>
      <c r="K3810" t="s">
        <v>39</v>
      </c>
      <c r="L3810" t="s">
        <v>32</v>
      </c>
      <c r="M3810">
        <v>194360</v>
      </c>
      <c r="N3810">
        <v>1</v>
      </c>
      <c r="O3810">
        <v>19</v>
      </c>
      <c r="P3810">
        <v>2</v>
      </c>
      <c r="Q3810">
        <v>10</v>
      </c>
      <c r="R3810">
        <v>4</v>
      </c>
      <c r="S3810">
        <v>10</v>
      </c>
      <c r="T3810">
        <v>6</v>
      </c>
      <c r="U3810">
        <v>0</v>
      </c>
      <c r="V3810">
        <f>COUNTIF(tbl_General[EmployeeID],tbl_General[[#This Row],[EmployeeID]])</f>
        <v>1</v>
      </c>
    </row>
    <row r="3811" spans="1:22" x14ac:dyDescent="0.25">
      <c r="A3811">
        <v>33</v>
      </c>
      <c r="B3811" t="s">
        <v>21</v>
      </c>
      <c r="C3811" t="s">
        <v>36</v>
      </c>
      <c r="D3811" t="s">
        <v>23</v>
      </c>
      <c r="E3811">
        <v>15</v>
      </c>
      <c r="F3811">
        <v>3</v>
      </c>
      <c r="G3811" t="s">
        <v>33</v>
      </c>
      <c r="H3811">
        <v>3393</v>
      </c>
      <c r="I3811" t="s">
        <v>34</v>
      </c>
      <c r="J3811">
        <v>4</v>
      </c>
      <c r="K3811" t="s">
        <v>39</v>
      </c>
      <c r="L3811" t="s">
        <v>32</v>
      </c>
      <c r="M3811">
        <v>194360</v>
      </c>
      <c r="N3811">
        <v>1</v>
      </c>
      <c r="O3811">
        <v>19</v>
      </c>
      <c r="P3811">
        <v>2</v>
      </c>
      <c r="Q3811">
        <v>10</v>
      </c>
      <c r="R3811">
        <v>4</v>
      </c>
      <c r="S3811">
        <v>10</v>
      </c>
      <c r="T3811">
        <v>6</v>
      </c>
      <c r="U3811">
        <v>0</v>
      </c>
      <c r="V3811">
        <f>COUNTIF(tbl_General[EmployeeID],tbl_General[[#This Row],[EmployeeID]])</f>
        <v>1</v>
      </c>
    </row>
    <row r="3812" spans="1:22" x14ac:dyDescent="0.25">
      <c r="A3812">
        <v>52</v>
      </c>
      <c r="B3812" t="s">
        <v>21</v>
      </c>
      <c r="C3812" t="s">
        <v>22</v>
      </c>
      <c r="D3812" t="s">
        <v>23</v>
      </c>
      <c r="E3812">
        <v>2</v>
      </c>
      <c r="F3812">
        <v>1</v>
      </c>
      <c r="G3812" t="s">
        <v>38</v>
      </c>
      <c r="H3812">
        <v>211</v>
      </c>
      <c r="I3812" t="s">
        <v>34</v>
      </c>
      <c r="J3812">
        <v>1</v>
      </c>
      <c r="K3812" t="s">
        <v>40</v>
      </c>
      <c r="L3812" t="s">
        <v>41</v>
      </c>
      <c r="M3812">
        <v>99800</v>
      </c>
      <c r="N3812">
        <v>2</v>
      </c>
      <c r="O3812">
        <v>11</v>
      </c>
      <c r="P3812">
        <v>1</v>
      </c>
      <c r="Q3812">
        <v>18</v>
      </c>
      <c r="R3812">
        <v>2</v>
      </c>
      <c r="S3812">
        <v>10</v>
      </c>
      <c r="T3812">
        <v>6</v>
      </c>
      <c r="U3812">
        <v>9</v>
      </c>
      <c r="V3812">
        <f>COUNTIF(tbl_General[EmployeeID],tbl_General[[#This Row],[EmployeeID]])</f>
        <v>1</v>
      </c>
    </row>
    <row r="3813" spans="1:22" x14ac:dyDescent="0.25">
      <c r="A3813">
        <v>52</v>
      </c>
      <c r="B3813" t="s">
        <v>21</v>
      </c>
      <c r="C3813" t="s">
        <v>22</v>
      </c>
      <c r="D3813" t="s">
        <v>23</v>
      </c>
      <c r="E3813">
        <v>2</v>
      </c>
      <c r="F3813">
        <v>1</v>
      </c>
      <c r="G3813" t="s">
        <v>38</v>
      </c>
      <c r="H3813">
        <v>1681</v>
      </c>
      <c r="I3813" t="s">
        <v>34</v>
      </c>
      <c r="J3813">
        <v>1</v>
      </c>
      <c r="K3813" t="s">
        <v>40</v>
      </c>
      <c r="L3813" t="s">
        <v>41</v>
      </c>
      <c r="M3813">
        <v>99800</v>
      </c>
      <c r="N3813">
        <v>3</v>
      </c>
      <c r="O3813">
        <v>11</v>
      </c>
      <c r="P3813">
        <v>1</v>
      </c>
      <c r="Q3813">
        <v>18</v>
      </c>
      <c r="R3813">
        <v>2</v>
      </c>
      <c r="S3813">
        <v>10</v>
      </c>
      <c r="T3813">
        <v>6</v>
      </c>
      <c r="U3813">
        <v>9</v>
      </c>
      <c r="V3813">
        <f>COUNTIF(tbl_General[EmployeeID],tbl_General[[#This Row],[EmployeeID]])</f>
        <v>1</v>
      </c>
    </row>
    <row r="3814" spans="1:22" x14ac:dyDescent="0.25">
      <c r="A3814">
        <v>52</v>
      </c>
      <c r="B3814" t="s">
        <v>21</v>
      </c>
      <c r="C3814" t="s">
        <v>22</v>
      </c>
      <c r="D3814" t="s">
        <v>23</v>
      </c>
      <c r="E3814">
        <v>2</v>
      </c>
      <c r="F3814">
        <v>1</v>
      </c>
      <c r="G3814" t="s">
        <v>38</v>
      </c>
      <c r="H3814">
        <v>3151</v>
      </c>
      <c r="I3814" t="s">
        <v>34</v>
      </c>
      <c r="J3814">
        <v>1</v>
      </c>
      <c r="K3814" t="s">
        <v>40</v>
      </c>
      <c r="L3814" t="s">
        <v>41</v>
      </c>
      <c r="M3814">
        <v>99800</v>
      </c>
      <c r="N3814">
        <v>3</v>
      </c>
      <c r="O3814">
        <v>11</v>
      </c>
      <c r="P3814">
        <v>1</v>
      </c>
      <c r="Q3814">
        <v>18</v>
      </c>
      <c r="R3814">
        <v>2</v>
      </c>
      <c r="S3814">
        <v>10</v>
      </c>
      <c r="T3814">
        <v>6</v>
      </c>
      <c r="U3814">
        <v>9</v>
      </c>
      <c r="V3814">
        <f>COUNTIF(tbl_General[EmployeeID],tbl_General[[#This Row],[EmployeeID]])</f>
        <v>1</v>
      </c>
    </row>
    <row r="3815" spans="1:22" x14ac:dyDescent="0.25">
      <c r="A3815">
        <v>35</v>
      </c>
      <c r="B3815" t="s">
        <v>21</v>
      </c>
      <c r="C3815" t="s">
        <v>22</v>
      </c>
      <c r="D3815" t="s">
        <v>23</v>
      </c>
      <c r="E3815">
        <v>20</v>
      </c>
      <c r="F3815">
        <v>2</v>
      </c>
      <c r="G3815" t="s">
        <v>24</v>
      </c>
      <c r="H3815">
        <v>40</v>
      </c>
      <c r="I3815" t="s">
        <v>34</v>
      </c>
      <c r="J3815">
        <v>1</v>
      </c>
      <c r="K3815" t="s">
        <v>40</v>
      </c>
      <c r="L3815" t="s">
        <v>27</v>
      </c>
      <c r="M3815">
        <v>51540</v>
      </c>
      <c r="N3815">
        <v>0</v>
      </c>
      <c r="O3815">
        <v>19</v>
      </c>
      <c r="P3815">
        <v>0</v>
      </c>
      <c r="Q3815">
        <v>12</v>
      </c>
      <c r="R3815">
        <v>2</v>
      </c>
      <c r="S3815">
        <v>11</v>
      </c>
      <c r="T3815">
        <v>6</v>
      </c>
      <c r="U3815">
        <v>9</v>
      </c>
      <c r="V3815">
        <f>COUNTIF(tbl_General[EmployeeID],tbl_General[[#This Row],[EmployeeID]])</f>
        <v>1</v>
      </c>
    </row>
    <row r="3816" spans="1:22" x14ac:dyDescent="0.25">
      <c r="A3816">
        <v>35</v>
      </c>
      <c r="B3816" t="s">
        <v>21</v>
      </c>
      <c r="C3816" t="s">
        <v>22</v>
      </c>
      <c r="D3816" t="s">
        <v>23</v>
      </c>
      <c r="E3816">
        <v>20</v>
      </c>
      <c r="F3816">
        <v>2</v>
      </c>
      <c r="G3816" t="s">
        <v>24</v>
      </c>
      <c r="H3816">
        <v>1510</v>
      </c>
      <c r="I3816" t="s">
        <v>34</v>
      </c>
      <c r="J3816">
        <v>1</v>
      </c>
      <c r="K3816" t="s">
        <v>40</v>
      </c>
      <c r="L3816" t="s">
        <v>27</v>
      </c>
      <c r="M3816">
        <v>51540</v>
      </c>
      <c r="N3816">
        <v>0</v>
      </c>
      <c r="O3816">
        <v>19</v>
      </c>
      <c r="P3816">
        <v>0</v>
      </c>
      <c r="Q3816">
        <v>12</v>
      </c>
      <c r="R3816">
        <v>2</v>
      </c>
      <c r="S3816">
        <v>11</v>
      </c>
      <c r="T3816">
        <v>6</v>
      </c>
      <c r="U3816">
        <v>9</v>
      </c>
      <c r="V3816">
        <f>COUNTIF(tbl_General[EmployeeID],tbl_General[[#This Row],[EmployeeID]])</f>
        <v>1</v>
      </c>
    </row>
    <row r="3817" spans="1:22" x14ac:dyDescent="0.25">
      <c r="A3817">
        <v>35</v>
      </c>
      <c r="B3817" t="s">
        <v>21</v>
      </c>
      <c r="C3817" t="s">
        <v>22</v>
      </c>
      <c r="D3817" t="s">
        <v>23</v>
      </c>
      <c r="E3817">
        <v>20</v>
      </c>
      <c r="F3817">
        <v>2</v>
      </c>
      <c r="G3817" t="s">
        <v>24</v>
      </c>
      <c r="H3817">
        <v>2980</v>
      </c>
      <c r="I3817" t="s">
        <v>34</v>
      </c>
      <c r="J3817">
        <v>1</v>
      </c>
      <c r="K3817" t="s">
        <v>40</v>
      </c>
      <c r="L3817" t="s">
        <v>27</v>
      </c>
      <c r="M3817">
        <v>51540</v>
      </c>
      <c r="N3817">
        <v>0</v>
      </c>
      <c r="O3817">
        <v>19</v>
      </c>
      <c r="P3817">
        <v>0</v>
      </c>
      <c r="Q3817">
        <v>12</v>
      </c>
      <c r="R3817">
        <v>2</v>
      </c>
      <c r="S3817">
        <v>11</v>
      </c>
      <c r="T3817">
        <v>6</v>
      </c>
      <c r="U3817">
        <v>9</v>
      </c>
      <c r="V3817">
        <f>COUNTIF(tbl_General[EmployeeID],tbl_General[[#This Row],[EmployeeID]])</f>
        <v>1</v>
      </c>
    </row>
    <row r="3818" spans="1:22" x14ac:dyDescent="0.25">
      <c r="A3818">
        <v>30</v>
      </c>
      <c r="B3818" t="s">
        <v>21</v>
      </c>
      <c r="C3818" t="s">
        <v>36</v>
      </c>
      <c r="D3818" t="s">
        <v>23</v>
      </c>
      <c r="E3818">
        <v>10</v>
      </c>
      <c r="F3818">
        <v>2</v>
      </c>
      <c r="G3818" t="s">
        <v>24</v>
      </c>
      <c r="H3818">
        <v>169</v>
      </c>
      <c r="I3818" t="s">
        <v>34</v>
      </c>
      <c r="J3818">
        <v>3</v>
      </c>
      <c r="K3818" t="s">
        <v>40</v>
      </c>
      <c r="L3818" t="s">
        <v>32</v>
      </c>
      <c r="M3818">
        <v>188800</v>
      </c>
      <c r="N3818">
        <v>0</v>
      </c>
      <c r="O3818">
        <v>22</v>
      </c>
      <c r="P3818">
        <v>1</v>
      </c>
      <c r="Q3818">
        <v>12</v>
      </c>
      <c r="R3818">
        <v>3</v>
      </c>
      <c r="S3818">
        <v>11</v>
      </c>
      <c r="T3818">
        <v>6</v>
      </c>
      <c r="U3818">
        <v>7</v>
      </c>
      <c r="V3818">
        <f>COUNTIF(tbl_General[EmployeeID],tbl_General[[#This Row],[EmployeeID]])</f>
        <v>1</v>
      </c>
    </row>
    <row r="3819" spans="1:22" x14ac:dyDescent="0.25">
      <c r="A3819">
        <v>30</v>
      </c>
      <c r="B3819" t="s">
        <v>21</v>
      </c>
      <c r="C3819" t="s">
        <v>36</v>
      </c>
      <c r="D3819" t="s">
        <v>23</v>
      </c>
      <c r="E3819">
        <v>10</v>
      </c>
      <c r="F3819">
        <v>2</v>
      </c>
      <c r="G3819" t="s">
        <v>24</v>
      </c>
      <c r="H3819">
        <v>1639</v>
      </c>
      <c r="I3819" t="s">
        <v>34</v>
      </c>
      <c r="J3819">
        <v>3</v>
      </c>
      <c r="K3819" t="s">
        <v>40</v>
      </c>
      <c r="L3819" t="s">
        <v>32</v>
      </c>
      <c r="M3819">
        <v>188800</v>
      </c>
      <c r="N3819">
        <v>0</v>
      </c>
      <c r="O3819">
        <v>22</v>
      </c>
      <c r="P3819">
        <v>1</v>
      </c>
      <c r="Q3819">
        <v>12</v>
      </c>
      <c r="R3819">
        <v>3</v>
      </c>
      <c r="S3819">
        <v>11</v>
      </c>
      <c r="T3819">
        <v>6</v>
      </c>
      <c r="U3819">
        <v>7</v>
      </c>
      <c r="V3819">
        <f>COUNTIF(tbl_General[EmployeeID],tbl_General[[#This Row],[EmployeeID]])</f>
        <v>1</v>
      </c>
    </row>
    <row r="3820" spans="1:22" x14ac:dyDescent="0.25">
      <c r="A3820">
        <v>30</v>
      </c>
      <c r="B3820" t="s">
        <v>21</v>
      </c>
      <c r="C3820" t="s">
        <v>36</v>
      </c>
      <c r="D3820" t="s">
        <v>23</v>
      </c>
      <c r="E3820">
        <v>10</v>
      </c>
      <c r="F3820">
        <v>2</v>
      </c>
      <c r="G3820" t="s">
        <v>24</v>
      </c>
      <c r="H3820">
        <v>3109</v>
      </c>
      <c r="I3820" t="s">
        <v>34</v>
      </c>
      <c r="J3820">
        <v>3</v>
      </c>
      <c r="K3820" t="s">
        <v>40</v>
      </c>
      <c r="L3820" t="s">
        <v>32</v>
      </c>
      <c r="M3820">
        <v>188800</v>
      </c>
      <c r="N3820">
        <v>0</v>
      </c>
      <c r="O3820">
        <v>22</v>
      </c>
      <c r="P3820">
        <v>1</v>
      </c>
      <c r="Q3820">
        <v>12</v>
      </c>
      <c r="R3820">
        <v>3</v>
      </c>
      <c r="S3820">
        <v>11</v>
      </c>
      <c r="T3820">
        <v>6</v>
      </c>
      <c r="U3820">
        <v>7</v>
      </c>
      <c r="V3820">
        <f>COUNTIF(tbl_General[EmployeeID],tbl_General[[#This Row],[EmployeeID]])</f>
        <v>1</v>
      </c>
    </row>
    <row r="3821" spans="1:22" x14ac:dyDescent="0.25">
      <c r="A3821">
        <v>35</v>
      </c>
      <c r="B3821" t="s">
        <v>28</v>
      </c>
      <c r="C3821" t="s">
        <v>29</v>
      </c>
      <c r="D3821" t="s">
        <v>30</v>
      </c>
      <c r="E3821">
        <v>17</v>
      </c>
      <c r="F3821">
        <v>4</v>
      </c>
      <c r="G3821" t="s">
        <v>38</v>
      </c>
      <c r="H3821">
        <v>929</v>
      </c>
      <c r="I3821" t="s">
        <v>34</v>
      </c>
      <c r="J3821">
        <v>1</v>
      </c>
      <c r="K3821" t="s">
        <v>39</v>
      </c>
      <c r="L3821" t="s">
        <v>32</v>
      </c>
      <c r="M3821">
        <v>54720</v>
      </c>
      <c r="N3821">
        <v>3</v>
      </c>
      <c r="O3821">
        <v>11</v>
      </c>
      <c r="P3821">
        <v>1</v>
      </c>
      <c r="Q3821">
        <v>13</v>
      </c>
      <c r="R3821">
        <v>3</v>
      </c>
      <c r="S3821">
        <v>11</v>
      </c>
      <c r="T3821">
        <v>6</v>
      </c>
      <c r="U3821">
        <v>7</v>
      </c>
      <c r="V3821">
        <f>COUNTIF(tbl_General[EmployeeID],tbl_General[[#This Row],[EmployeeID]])</f>
        <v>1</v>
      </c>
    </row>
    <row r="3822" spans="1:22" x14ac:dyDescent="0.25">
      <c r="A3822">
        <v>35</v>
      </c>
      <c r="B3822" t="s">
        <v>28</v>
      </c>
      <c r="C3822" t="s">
        <v>29</v>
      </c>
      <c r="D3822" t="s">
        <v>30</v>
      </c>
      <c r="E3822">
        <v>17</v>
      </c>
      <c r="F3822">
        <v>4</v>
      </c>
      <c r="G3822" t="s">
        <v>38</v>
      </c>
      <c r="H3822">
        <v>2399</v>
      </c>
      <c r="I3822" t="s">
        <v>34</v>
      </c>
      <c r="J3822">
        <v>1</v>
      </c>
      <c r="K3822" t="s">
        <v>39</v>
      </c>
      <c r="L3822" t="s">
        <v>32</v>
      </c>
      <c r="M3822">
        <v>54720</v>
      </c>
      <c r="N3822">
        <v>3</v>
      </c>
      <c r="O3822">
        <v>11</v>
      </c>
      <c r="P3822">
        <v>1</v>
      </c>
      <c r="Q3822">
        <v>13</v>
      </c>
      <c r="R3822">
        <v>3</v>
      </c>
      <c r="S3822">
        <v>11</v>
      </c>
      <c r="T3822">
        <v>6</v>
      </c>
      <c r="U3822">
        <v>7</v>
      </c>
      <c r="V3822">
        <f>COUNTIF(tbl_General[EmployeeID],tbl_General[[#This Row],[EmployeeID]])</f>
        <v>1</v>
      </c>
    </row>
    <row r="3823" spans="1:22" x14ac:dyDescent="0.25">
      <c r="A3823">
        <v>35</v>
      </c>
      <c r="B3823" t="s">
        <v>28</v>
      </c>
      <c r="C3823" t="s">
        <v>29</v>
      </c>
      <c r="D3823" t="s">
        <v>30</v>
      </c>
      <c r="E3823">
        <v>17</v>
      </c>
      <c r="F3823">
        <v>4</v>
      </c>
      <c r="G3823" t="s">
        <v>38</v>
      </c>
      <c r="H3823">
        <v>3869</v>
      </c>
      <c r="I3823" t="s">
        <v>34</v>
      </c>
      <c r="J3823">
        <v>1</v>
      </c>
      <c r="K3823" t="s">
        <v>39</v>
      </c>
      <c r="L3823" t="s">
        <v>32</v>
      </c>
      <c r="M3823">
        <v>54720</v>
      </c>
      <c r="N3823">
        <v>3</v>
      </c>
      <c r="O3823">
        <v>11</v>
      </c>
      <c r="P3823">
        <v>1</v>
      </c>
      <c r="Q3823">
        <v>13</v>
      </c>
      <c r="R3823">
        <v>3</v>
      </c>
      <c r="S3823">
        <v>11</v>
      </c>
      <c r="T3823">
        <v>6</v>
      </c>
      <c r="U3823">
        <v>7</v>
      </c>
      <c r="V3823">
        <f>COUNTIF(tbl_General[EmployeeID],tbl_General[[#This Row],[EmployeeID]])</f>
        <v>1</v>
      </c>
    </row>
    <row r="3824" spans="1:22" x14ac:dyDescent="0.25">
      <c r="A3824">
        <v>35</v>
      </c>
      <c r="B3824" t="s">
        <v>21</v>
      </c>
      <c r="C3824" t="s">
        <v>22</v>
      </c>
      <c r="D3824" t="s">
        <v>30</v>
      </c>
      <c r="E3824">
        <v>22</v>
      </c>
      <c r="F3824">
        <v>3</v>
      </c>
      <c r="G3824" t="s">
        <v>38</v>
      </c>
      <c r="H3824">
        <v>190</v>
      </c>
      <c r="I3824" t="s">
        <v>25</v>
      </c>
      <c r="J3824">
        <v>1</v>
      </c>
      <c r="K3824" t="s">
        <v>43</v>
      </c>
      <c r="L3824" t="s">
        <v>27</v>
      </c>
      <c r="M3824">
        <v>29660</v>
      </c>
      <c r="N3824">
        <v>9</v>
      </c>
      <c r="O3824">
        <v>18</v>
      </c>
      <c r="P3824">
        <v>0</v>
      </c>
      <c r="Q3824">
        <v>15</v>
      </c>
      <c r="R3824">
        <v>2</v>
      </c>
      <c r="S3824">
        <v>11</v>
      </c>
      <c r="T3824">
        <v>6</v>
      </c>
      <c r="U3824">
        <v>9</v>
      </c>
      <c r="V3824">
        <f>COUNTIF(tbl_General[EmployeeID],tbl_General[[#This Row],[EmployeeID]])</f>
        <v>1</v>
      </c>
    </row>
    <row r="3825" spans="1:22" x14ac:dyDescent="0.25">
      <c r="A3825">
        <v>35</v>
      </c>
      <c r="B3825" t="s">
        <v>21</v>
      </c>
      <c r="C3825" t="s">
        <v>22</v>
      </c>
      <c r="D3825" t="s">
        <v>30</v>
      </c>
      <c r="E3825">
        <v>22</v>
      </c>
      <c r="F3825">
        <v>3</v>
      </c>
      <c r="G3825" t="s">
        <v>38</v>
      </c>
      <c r="H3825">
        <v>1660</v>
      </c>
      <c r="I3825" t="s">
        <v>25</v>
      </c>
      <c r="J3825">
        <v>1</v>
      </c>
      <c r="K3825" t="s">
        <v>43</v>
      </c>
      <c r="L3825" t="s">
        <v>27</v>
      </c>
      <c r="M3825">
        <v>29660</v>
      </c>
      <c r="N3825">
        <v>9</v>
      </c>
      <c r="O3825">
        <v>18</v>
      </c>
      <c r="P3825">
        <v>0</v>
      </c>
      <c r="Q3825">
        <v>15</v>
      </c>
      <c r="R3825">
        <v>2</v>
      </c>
      <c r="S3825">
        <v>11</v>
      </c>
      <c r="T3825">
        <v>6</v>
      </c>
      <c r="U3825">
        <v>9</v>
      </c>
      <c r="V3825">
        <f>COUNTIF(tbl_General[EmployeeID],tbl_General[[#This Row],[EmployeeID]])</f>
        <v>1</v>
      </c>
    </row>
    <row r="3826" spans="1:22" x14ac:dyDescent="0.25">
      <c r="A3826">
        <v>35</v>
      </c>
      <c r="B3826" t="s">
        <v>21</v>
      </c>
      <c r="C3826" t="s">
        <v>22</v>
      </c>
      <c r="D3826" t="s">
        <v>30</v>
      </c>
      <c r="E3826">
        <v>22</v>
      </c>
      <c r="F3826">
        <v>3</v>
      </c>
      <c r="G3826" t="s">
        <v>38</v>
      </c>
      <c r="H3826">
        <v>3130</v>
      </c>
      <c r="I3826" t="s">
        <v>25</v>
      </c>
      <c r="J3826">
        <v>1</v>
      </c>
      <c r="K3826" t="s">
        <v>43</v>
      </c>
      <c r="L3826" t="s">
        <v>27</v>
      </c>
      <c r="M3826">
        <v>29660</v>
      </c>
      <c r="N3826">
        <v>9</v>
      </c>
      <c r="O3826">
        <v>18</v>
      </c>
      <c r="P3826">
        <v>0</v>
      </c>
      <c r="Q3826">
        <v>15</v>
      </c>
      <c r="R3826">
        <v>2</v>
      </c>
      <c r="S3826">
        <v>11</v>
      </c>
      <c r="T3826">
        <v>6</v>
      </c>
      <c r="U3826">
        <v>9</v>
      </c>
      <c r="V3826">
        <f>COUNTIF(tbl_General[EmployeeID],tbl_General[[#This Row],[EmployeeID]])</f>
        <v>1</v>
      </c>
    </row>
    <row r="3827" spans="1:22" x14ac:dyDescent="0.25">
      <c r="A3827">
        <v>30</v>
      </c>
      <c r="B3827" t="s">
        <v>21</v>
      </c>
      <c r="C3827" t="s">
        <v>36</v>
      </c>
      <c r="D3827" t="s">
        <v>23</v>
      </c>
      <c r="E3827">
        <v>1</v>
      </c>
      <c r="F3827">
        <v>3</v>
      </c>
      <c r="G3827" t="s">
        <v>38</v>
      </c>
      <c r="H3827">
        <v>1386</v>
      </c>
      <c r="I3827" t="s">
        <v>25</v>
      </c>
      <c r="J3827">
        <v>1</v>
      </c>
      <c r="K3827" t="s">
        <v>35</v>
      </c>
      <c r="L3827" t="s">
        <v>41</v>
      </c>
      <c r="M3827">
        <v>54700</v>
      </c>
      <c r="N3827">
        <v>1</v>
      </c>
      <c r="O3827">
        <v>18</v>
      </c>
      <c r="P3827">
        <v>1</v>
      </c>
      <c r="Q3827">
        <v>12</v>
      </c>
      <c r="R3827">
        <v>2</v>
      </c>
      <c r="S3827">
        <v>12</v>
      </c>
      <c r="T3827">
        <v>6</v>
      </c>
      <c r="U3827">
        <v>10</v>
      </c>
      <c r="V3827">
        <f>COUNTIF(tbl_General[EmployeeID],tbl_General[[#This Row],[EmployeeID]])</f>
        <v>1</v>
      </c>
    </row>
    <row r="3828" spans="1:22" x14ac:dyDescent="0.25">
      <c r="A3828">
        <v>30</v>
      </c>
      <c r="B3828" t="s">
        <v>21</v>
      </c>
      <c r="C3828" t="s">
        <v>36</v>
      </c>
      <c r="D3828" t="s">
        <v>23</v>
      </c>
      <c r="E3828">
        <v>1</v>
      </c>
      <c r="F3828">
        <v>3</v>
      </c>
      <c r="G3828" t="s">
        <v>38</v>
      </c>
      <c r="H3828">
        <v>2856</v>
      </c>
      <c r="I3828" t="s">
        <v>25</v>
      </c>
      <c r="J3828">
        <v>1</v>
      </c>
      <c r="K3828" t="s">
        <v>35</v>
      </c>
      <c r="L3828" t="s">
        <v>41</v>
      </c>
      <c r="M3828">
        <v>54700</v>
      </c>
      <c r="N3828">
        <v>1</v>
      </c>
      <c r="O3828">
        <v>18</v>
      </c>
      <c r="P3828">
        <v>1</v>
      </c>
      <c r="Q3828">
        <v>12</v>
      </c>
      <c r="R3828">
        <v>2</v>
      </c>
      <c r="S3828">
        <v>12</v>
      </c>
      <c r="T3828">
        <v>6</v>
      </c>
      <c r="U3828">
        <v>10</v>
      </c>
      <c r="V3828">
        <f>COUNTIF(tbl_General[EmployeeID],tbl_General[[#This Row],[EmployeeID]])</f>
        <v>1</v>
      </c>
    </row>
    <row r="3829" spans="1:22" x14ac:dyDescent="0.25">
      <c r="A3829">
        <v>30</v>
      </c>
      <c r="B3829" t="s">
        <v>21</v>
      </c>
      <c r="C3829" t="s">
        <v>36</v>
      </c>
      <c r="D3829" t="s">
        <v>23</v>
      </c>
      <c r="E3829">
        <v>1</v>
      </c>
      <c r="F3829">
        <v>3</v>
      </c>
      <c r="G3829" t="s">
        <v>38</v>
      </c>
      <c r="H3829">
        <v>4326</v>
      </c>
      <c r="I3829" t="s">
        <v>25</v>
      </c>
      <c r="J3829">
        <v>1</v>
      </c>
      <c r="K3829" t="s">
        <v>35</v>
      </c>
      <c r="L3829" t="s">
        <v>41</v>
      </c>
      <c r="M3829">
        <v>54700</v>
      </c>
      <c r="N3829">
        <v>1</v>
      </c>
      <c r="O3829">
        <v>18</v>
      </c>
      <c r="P3829">
        <v>1</v>
      </c>
      <c r="Q3829">
        <v>12</v>
      </c>
      <c r="R3829">
        <v>2</v>
      </c>
      <c r="S3829">
        <v>12</v>
      </c>
      <c r="T3829">
        <v>6</v>
      </c>
      <c r="U3829">
        <v>10</v>
      </c>
      <c r="V3829">
        <f>COUNTIF(tbl_General[EmployeeID],tbl_General[[#This Row],[EmployeeID]])</f>
        <v>1</v>
      </c>
    </row>
    <row r="3830" spans="1:22" x14ac:dyDescent="0.25">
      <c r="A3830">
        <v>35</v>
      </c>
      <c r="B3830" t="s">
        <v>28</v>
      </c>
      <c r="C3830" t="s">
        <v>22</v>
      </c>
      <c r="D3830" t="s">
        <v>30</v>
      </c>
      <c r="E3830">
        <v>2</v>
      </c>
      <c r="F3830">
        <v>3</v>
      </c>
      <c r="G3830" t="s">
        <v>24</v>
      </c>
      <c r="H3830">
        <v>905</v>
      </c>
      <c r="I3830" t="s">
        <v>34</v>
      </c>
      <c r="J3830">
        <v>3</v>
      </c>
      <c r="K3830" t="s">
        <v>26</v>
      </c>
      <c r="L3830" t="s">
        <v>27</v>
      </c>
      <c r="M3830">
        <v>23210</v>
      </c>
      <c r="N3830">
        <v>9</v>
      </c>
      <c r="O3830">
        <v>12</v>
      </c>
      <c r="P3830">
        <v>1</v>
      </c>
      <c r="Q3830">
        <v>15</v>
      </c>
      <c r="R3830">
        <v>0</v>
      </c>
      <c r="S3830">
        <v>13</v>
      </c>
      <c r="T3830">
        <v>6</v>
      </c>
      <c r="U3830">
        <v>0</v>
      </c>
      <c r="V3830">
        <f>COUNTIF(tbl_General[EmployeeID],tbl_General[[#This Row],[EmployeeID]])</f>
        <v>1</v>
      </c>
    </row>
    <row r="3831" spans="1:22" x14ac:dyDescent="0.25">
      <c r="A3831">
        <v>35</v>
      </c>
      <c r="B3831" t="s">
        <v>28</v>
      </c>
      <c r="C3831" t="s">
        <v>22</v>
      </c>
      <c r="D3831" t="s">
        <v>30</v>
      </c>
      <c r="E3831">
        <v>2</v>
      </c>
      <c r="F3831">
        <v>3</v>
      </c>
      <c r="G3831" t="s">
        <v>24</v>
      </c>
      <c r="H3831">
        <v>2375</v>
      </c>
      <c r="I3831" t="s">
        <v>34</v>
      </c>
      <c r="J3831">
        <v>3</v>
      </c>
      <c r="K3831" t="s">
        <v>26</v>
      </c>
      <c r="L3831" t="s">
        <v>27</v>
      </c>
      <c r="M3831">
        <v>23210</v>
      </c>
      <c r="N3831">
        <v>9</v>
      </c>
      <c r="O3831">
        <v>12</v>
      </c>
      <c r="P3831">
        <v>1</v>
      </c>
      <c r="Q3831">
        <v>15</v>
      </c>
      <c r="R3831">
        <v>0</v>
      </c>
      <c r="S3831">
        <v>13</v>
      </c>
      <c r="T3831">
        <v>6</v>
      </c>
      <c r="U3831">
        <v>0</v>
      </c>
      <c r="V3831">
        <f>COUNTIF(tbl_General[EmployeeID],tbl_General[[#This Row],[EmployeeID]])</f>
        <v>1</v>
      </c>
    </row>
    <row r="3832" spans="1:22" x14ac:dyDescent="0.25">
      <c r="A3832">
        <v>35</v>
      </c>
      <c r="B3832" t="s">
        <v>28</v>
      </c>
      <c r="C3832" t="s">
        <v>22</v>
      </c>
      <c r="D3832" t="s">
        <v>30</v>
      </c>
      <c r="E3832">
        <v>2</v>
      </c>
      <c r="F3832">
        <v>3</v>
      </c>
      <c r="G3832" t="s">
        <v>24</v>
      </c>
      <c r="H3832">
        <v>3845</v>
      </c>
      <c r="I3832" t="s">
        <v>34</v>
      </c>
      <c r="J3832">
        <v>3</v>
      </c>
      <c r="K3832" t="s">
        <v>26</v>
      </c>
      <c r="L3832" t="s">
        <v>27</v>
      </c>
      <c r="M3832">
        <v>23210</v>
      </c>
      <c r="N3832">
        <v>9</v>
      </c>
      <c r="O3832">
        <v>12</v>
      </c>
      <c r="P3832">
        <v>1</v>
      </c>
      <c r="Q3832">
        <v>15</v>
      </c>
      <c r="R3832">
        <v>0</v>
      </c>
      <c r="S3832">
        <v>13</v>
      </c>
      <c r="T3832">
        <v>6</v>
      </c>
      <c r="U3832">
        <v>0</v>
      </c>
      <c r="V3832">
        <f>COUNTIF(tbl_General[EmployeeID],tbl_General[[#This Row],[EmployeeID]])</f>
        <v>1</v>
      </c>
    </row>
    <row r="3833" spans="1:22" x14ac:dyDescent="0.25">
      <c r="A3833">
        <v>36</v>
      </c>
      <c r="B3833" t="s">
        <v>21</v>
      </c>
      <c r="C3833" t="s">
        <v>22</v>
      </c>
      <c r="D3833" t="s">
        <v>37</v>
      </c>
      <c r="E3833">
        <v>1</v>
      </c>
      <c r="F3833">
        <v>4</v>
      </c>
      <c r="G3833" t="s">
        <v>24</v>
      </c>
      <c r="H3833">
        <v>963</v>
      </c>
      <c r="I3833" t="s">
        <v>25</v>
      </c>
      <c r="J3833">
        <v>3</v>
      </c>
      <c r="K3833" t="s">
        <v>31</v>
      </c>
      <c r="L3833" t="s">
        <v>32</v>
      </c>
      <c r="M3833">
        <v>41070</v>
      </c>
      <c r="N3833">
        <v>3</v>
      </c>
      <c r="O3833">
        <v>11</v>
      </c>
      <c r="P3833">
        <v>1</v>
      </c>
      <c r="Q3833">
        <v>17</v>
      </c>
      <c r="R3833">
        <v>2</v>
      </c>
      <c r="S3833">
        <v>13</v>
      </c>
      <c r="T3833">
        <v>6</v>
      </c>
      <c r="U3833">
        <v>7</v>
      </c>
      <c r="V3833">
        <f>COUNTIF(tbl_General[EmployeeID],tbl_General[[#This Row],[EmployeeID]])</f>
        <v>1</v>
      </c>
    </row>
    <row r="3834" spans="1:22" x14ac:dyDescent="0.25">
      <c r="A3834">
        <v>36</v>
      </c>
      <c r="B3834" t="s">
        <v>21</v>
      </c>
      <c r="C3834" t="s">
        <v>22</v>
      </c>
      <c r="D3834" t="s">
        <v>37</v>
      </c>
      <c r="E3834">
        <v>1</v>
      </c>
      <c r="F3834">
        <v>4</v>
      </c>
      <c r="G3834" t="s">
        <v>24</v>
      </c>
      <c r="H3834">
        <v>2433</v>
      </c>
      <c r="I3834" t="s">
        <v>25</v>
      </c>
      <c r="J3834">
        <v>3</v>
      </c>
      <c r="K3834" t="s">
        <v>31</v>
      </c>
      <c r="L3834" t="s">
        <v>32</v>
      </c>
      <c r="M3834">
        <v>41070</v>
      </c>
      <c r="N3834">
        <v>3</v>
      </c>
      <c r="O3834">
        <v>11</v>
      </c>
      <c r="P3834">
        <v>1</v>
      </c>
      <c r="Q3834">
        <v>17</v>
      </c>
      <c r="R3834">
        <v>2</v>
      </c>
      <c r="S3834">
        <v>13</v>
      </c>
      <c r="T3834">
        <v>6</v>
      </c>
      <c r="U3834">
        <v>7</v>
      </c>
      <c r="V3834">
        <f>COUNTIF(tbl_General[EmployeeID],tbl_General[[#This Row],[EmployeeID]])</f>
        <v>1</v>
      </c>
    </row>
    <row r="3835" spans="1:22" x14ac:dyDescent="0.25">
      <c r="A3835">
        <v>36</v>
      </c>
      <c r="B3835" t="s">
        <v>21</v>
      </c>
      <c r="C3835" t="s">
        <v>22</v>
      </c>
      <c r="D3835" t="s">
        <v>37</v>
      </c>
      <c r="E3835">
        <v>1</v>
      </c>
      <c r="F3835">
        <v>4</v>
      </c>
      <c r="G3835" t="s">
        <v>24</v>
      </c>
      <c r="H3835">
        <v>3903</v>
      </c>
      <c r="I3835" t="s">
        <v>25</v>
      </c>
      <c r="J3835">
        <v>3</v>
      </c>
      <c r="K3835" t="s">
        <v>31</v>
      </c>
      <c r="L3835" t="s">
        <v>32</v>
      </c>
      <c r="M3835">
        <v>41070</v>
      </c>
      <c r="N3835">
        <v>3</v>
      </c>
      <c r="O3835">
        <v>11</v>
      </c>
      <c r="P3835">
        <v>1</v>
      </c>
      <c r="Q3835">
        <v>17</v>
      </c>
      <c r="R3835">
        <v>2</v>
      </c>
      <c r="S3835">
        <v>13</v>
      </c>
      <c r="T3835">
        <v>6</v>
      </c>
      <c r="U3835">
        <v>7</v>
      </c>
      <c r="V3835">
        <f>COUNTIF(tbl_General[EmployeeID],tbl_General[[#This Row],[EmployeeID]])</f>
        <v>1</v>
      </c>
    </row>
    <row r="3836" spans="1:22" x14ac:dyDescent="0.25">
      <c r="A3836">
        <v>43</v>
      </c>
      <c r="B3836" t="s">
        <v>21</v>
      </c>
      <c r="C3836" t="s">
        <v>22</v>
      </c>
      <c r="D3836" t="s">
        <v>30</v>
      </c>
      <c r="E3836">
        <v>2</v>
      </c>
      <c r="F3836">
        <v>4</v>
      </c>
      <c r="G3836" t="s">
        <v>24</v>
      </c>
      <c r="H3836">
        <v>928</v>
      </c>
      <c r="I3836" t="s">
        <v>25</v>
      </c>
      <c r="J3836">
        <v>1</v>
      </c>
      <c r="K3836" t="s">
        <v>31</v>
      </c>
      <c r="L3836" t="s">
        <v>27</v>
      </c>
      <c r="M3836">
        <v>24220</v>
      </c>
      <c r="N3836">
        <v>1</v>
      </c>
      <c r="O3836">
        <v>11</v>
      </c>
      <c r="P3836">
        <v>1</v>
      </c>
      <c r="Q3836">
        <v>14</v>
      </c>
      <c r="R3836">
        <v>2</v>
      </c>
      <c r="S3836">
        <v>14</v>
      </c>
      <c r="T3836">
        <v>6</v>
      </c>
      <c r="U3836">
        <v>11</v>
      </c>
      <c r="V3836">
        <f>COUNTIF(tbl_General[EmployeeID],tbl_General[[#This Row],[EmployeeID]])</f>
        <v>1</v>
      </c>
    </row>
    <row r="3837" spans="1:22" x14ac:dyDescent="0.25">
      <c r="A3837">
        <v>43</v>
      </c>
      <c r="B3837" t="s">
        <v>21</v>
      </c>
      <c r="C3837" t="s">
        <v>22</v>
      </c>
      <c r="D3837" t="s">
        <v>30</v>
      </c>
      <c r="E3837">
        <v>2</v>
      </c>
      <c r="F3837">
        <v>4</v>
      </c>
      <c r="G3837" t="s">
        <v>24</v>
      </c>
      <c r="H3837">
        <v>2398</v>
      </c>
      <c r="I3837" t="s">
        <v>25</v>
      </c>
      <c r="J3837">
        <v>1</v>
      </c>
      <c r="K3837" t="s">
        <v>31</v>
      </c>
      <c r="L3837" t="s">
        <v>27</v>
      </c>
      <c r="M3837">
        <v>24220</v>
      </c>
      <c r="N3837">
        <v>1</v>
      </c>
      <c r="O3837">
        <v>11</v>
      </c>
      <c r="P3837">
        <v>1</v>
      </c>
      <c r="Q3837">
        <v>14</v>
      </c>
      <c r="R3837">
        <v>2</v>
      </c>
      <c r="S3837">
        <v>14</v>
      </c>
      <c r="T3837">
        <v>6</v>
      </c>
      <c r="U3837">
        <v>11</v>
      </c>
      <c r="V3837">
        <f>COUNTIF(tbl_General[EmployeeID],tbl_General[[#This Row],[EmployeeID]])</f>
        <v>1</v>
      </c>
    </row>
    <row r="3838" spans="1:22" x14ac:dyDescent="0.25">
      <c r="A3838">
        <v>43</v>
      </c>
      <c r="B3838" t="s">
        <v>21</v>
      </c>
      <c r="C3838" t="s">
        <v>22</v>
      </c>
      <c r="D3838" t="s">
        <v>30</v>
      </c>
      <c r="E3838">
        <v>2</v>
      </c>
      <c r="F3838">
        <v>4</v>
      </c>
      <c r="G3838" t="s">
        <v>24</v>
      </c>
      <c r="H3838">
        <v>3868</v>
      </c>
      <c r="I3838" t="s">
        <v>25</v>
      </c>
      <c r="J3838">
        <v>1</v>
      </c>
      <c r="K3838" t="s">
        <v>31</v>
      </c>
      <c r="L3838" t="s">
        <v>27</v>
      </c>
      <c r="M3838">
        <v>24220</v>
      </c>
      <c r="N3838">
        <v>1</v>
      </c>
      <c r="O3838">
        <v>11</v>
      </c>
      <c r="P3838">
        <v>1</v>
      </c>
      <c r="Q3838">
        <v>14</v>
      </c>
      <c r="R3838">
        <v>2</v>
      </c>
      <c r="S3838">
        <v>14</v>
      </c>
      <c r="T3838">
        <v>6</v>
      </c>
      <c r="U3838">
        <v>11</v>
      </c>
      <c r="V3838">
        <f>COUNTIF(tbl_General[EmployeeID],tbl_General[[#This Row],[EmployeeID]])</f>
        <v>1</v>
      </c>
    </row>
    <row r="3839" spans="1:22" x14ac:dyDescent="0.25">
      <c r="A3839">
        <v>32</v>
      </c>
      <c r="B3839" t="s">
        <v>21</v>
      </c>
      <c r="C3839" t="s">
        <v>22</v>
      </c>
      <c r="D3839" t="s">
        <v>30</v>
      </c>
      <c r="E3839">
        <v>3</v>
      </c>
      <c r="F3839">
        <v>1</v>
      </c>
      <c r="G3839" t="s">
        <v>38</v>
      </c>
      <c r="H3839">
        <v>343</v>
      </c>
      <c r="I3839" t="s">
        <v>34</v>
      </c>
      <c r="J3839">
        <v>2</v>
      </c>
      <c r="K3839" t="s">
        <v>42</v>
      </c>
      <c r="L3839" t="s">
        <v>27</v>
      </c>
      <c r="M3839">
        <v>171810</v>
      </c>
      <c r="N3839">
        <v>1</v>
      </c>
      <c r="O3839">
        <v>14</v>
      </c>
      <c r="P3839">
        <v>0</v>
      </c>
      <c r="Q3839">
        <v>14</v>
      </c>
      <c r="R3839">
        <v>2</v>
      </c>
      <c r="S3839">
        <v>14</v>
      </c>
      <c r="T3839">
        <v>6</v>
      </c>
      <c r="U3839">
        <v>8</v>
      </c>
      <c r="V3839">
        <f>COUNTIF(tbl_General[EmployeeID],tbl_General[[#This Row],[EmployeeID]])</f>
        <v>1</v>
      </c>
    </row>
    <row r="3840" spans="1:22" x14ac:dyDescent="0.25">
      <c r="A3840">
        <v>32</v>
      </c>
      <c r="B3840" t="s">
        <v>21</v>
      </c>
      <c r="C3840" t="s">
        <v>22</v>
      </c>
      <c r="D3840" t="s">
        <v>30</v>
      </c>
      <c r="E3840">
        <v>3</v>
      </c>
      <c r="F3840">
        <v>1</v>
      </c>
      <c r="G3840" t="s">
        <v>38</v>
      </c>
      <c r="H3840">
        <v>1813</v>
      </c>
      <c r="I3840" t="s">
        <v>34</v>
      </c>
      <c r="J3840">
        <v>2</v>
      </c>
      <c r="K3840" t="s">
        <v>42</v>
      </c>
      <c r="L3840" t="s">
        <v>27</v>
      </c>
      <c r="M3840">
        <v>171810</v>
      </c>
      <c r="N3840">
        <v>1</v>
      </c>
      <c r="O3840">
        <v>14</v>
      </c>
      <c r="P3840">
        <v>0</v>
      </c>
      <c r="Q3840">
        <v>14</v>
      </c>
      <c r="R3840">
        <v>2</v>
      </c>
      <c r="S3840">
        <v>14</v>
      </c>
      <c r="T3840">
        <v>6</v>
      </c>
      <c r="U3840">
        <v>8</v>
      </c>
      <c r="V3840">
        <f>COUNTIF(tbl_General[EmployeeID],tbl_General[[#This Row],[EmployeeID]])</f>
        <v>1</v>
      </c>
    </row>
    <row r="3841" spans="1:22" x14ac:dyDescent="0.25">
      <c r="A3841">
        <v>32</v>
      </c>
      <c r="B3841" t="s">
        <v>21</v>
      </c>
      <c r="C3841" t="s">
        <v>22</v>
      </c>
      <c r="D3841" t="s">
        <v>30</v>
      </c>
      <c r="E3841">
        <v>3</v>
      </c>
      <c r="F3841">
        <v>1</v>
      </c>
      <c r="G3841" t="s">
        <v>38</v>
      </c>
      <c r="H3841">
        <v>3283</v>
      </c>
      <c r="I3841" t="s">
        <v>34</v>
      </c>
      <c r="J3841">
        <v>2</v>
      </c>
      <c r="K3841" t="s">
        <v>42</v>
      </c>
      <c r="L3841" t="s">
        <v>27</v>
      </c>
      <c r="M3841">
        <v>171810</v>
      </c>
      <c r="N3841">
        <v>1</v>
      </c>
      <c r="O3841">
        <v>14</v>
      </c>
      <c r="P3841">
        <v>0</v>
      </c>
      <c r="Q3841">
        <v>14</v>
      </c>
      <c r="R3841">
        <v>2</v>
      </c>
      <c r="S3841">
        <v>14</v>
      </c>
      <c r="T3841">
        <v>6</v>
      </c>
      <c r="U3841">
        <v>8</v>
      </c>
      <c r="V3841">
        <f>COUNTIF(tbl_General[EmployeeID],tbl_General[[#This Row],[EmployeeID]])</f>
        <v>1</v>
      </c>
    </row>
    <row r="3842" spans="1:22" x14ac:dyDescent="0.25">
      <c r="A3842">
        <v>34</v>
      </c>
      <c r="B3842" t="s">
        <v>21</v>
      </c>
      <c r="C3842" t="s">
        <v>29</v>
      </c>
      <c r="D3842" t="s">
        <v>30</v>
      </c>
      <c r="E3842">
        <v>2</v>
      </c>
      <c r="F3842">
        <v>4</v>
      </c>
      <c r="G3842" t="s">
        <v>38</v>
      </c>
      <c r="H3842">
        <v>798</v>
      </c>
      <c r="I3842" t="s">
        <v>25</v>
      </c>
      <c r="J3842">
        <v>2</v>
      </c>
      <c r="K3842" t="s">
        <v>43</v>
      </c>
      <c r="L3842" t="s">
        <v>41</v>
      </c>
      <c r="M3842">
        <v>68770</v>
      </c>
      <c r="N3842">
        <v>7</v>
      </c>
      <c r="O3842">
        <v>20</v>
      </c>
      <c r="P3842">
        <v>0</v>
      </c>
      <c r="Q3842">
        <v>16</v>
      </c>
      <c r="R3842">
        <v>3</v>
      </c>
      <c r="S3842">
        <v>14</v>
      </c>
      <c r="T3842">
        <v>6</v>
      </c>
      <c r="U3842">
        <v>9</v>
      </c>
      <c r="V3842">
        <f>COUNTIF(tbl_General[EmployeeID],tbl_General[[#This Row],[EmployeeID]])</f>
        <v>1</v>
      </c>
    </row>
    <row r="3843" spans="1:22" x14ac:dyDescent="0.25">
      <c r="A3843">
        <v>34</v>
      </c>
      <c r="B3843" t="s">
        <v>21</v>
      </c>
      <c r="C3843" t="s">
        <v>29</v>
      </c>
      <c r="D3843" t="s">
        <v>30</v>
      </c>
      <c r="E3843">
        <v>2</v>
      </c>
      <c r="F3843">
        <v>4</v>
      </c>
      <c r="G3843" t="s">
        <v>38</v>
      </c>
      <c r="H3843">
        <v>2268</v>
      </c>
      <c r="I3843" t="s">
        <v>25</v>
      </c>
      <c r="J3843">
        <v>2</v>
      </c>
      <c r="K3843" t="s">
        <v>43</v>
      </c>
      <c r="L3843" t="s">
        <v>41</v>
      </c>
      <c r="M3843">
        <v>68770</v>
      </c>
      <c r="N3843">
        <v>7</v>
      </c>
      <c r="O3843">
        <v>20</v>
      </c>
      <c r="P3843">
        <v>0</v>
      </c>
      <c r="Q3843">
        <v>16</v>
      </c>
      <c r="R3843">
        <v>3</v>
      </c>
      <c r="S3843">
        <v>14</v>
      </c>
      <c r="T3843">
        <v>6</v>
      </c>
      <c r="U3843">
        <v>9</v>
      </c>
      <c r="V3843">
        <f>COUNTIF(tbl_General[EmployeeID],tbl_General[[#This Row],[EmployeeID]])</f>
        <v>1</v>
      </c>
    </row>
    <row r="3844" spans="1:22" x14ac:dyDescent="0.25">
      <c r="A3844">
        <v>34</v>
      </c>
      <c r="B3844" t="s">
        <v>21</v>
      </c>
      <c r="C3844" t="s">
        <v>29</v>
      </c>
      <c r="D3844" t="s">
        <v>30</v>
      </c>
      <c r="E3844">
        <v>2</v>
      </c>
      <c r="F3844">
        <v>4</v>
      </c>
      <c r="G3844" t="s">
        <v>38</v>
      </c>
      <c r="H3844">
        <v>3738</v>
      </c>
      <c r="I3844" t="s">
        <v>25</v>
      </c>
      <c r="J3844">
        <v>2</v>
      </c>
      <c r="K3844" t="s">
        <v>43</v>
      </c>
      <c r="L3844" t="s">
        <v>41</v>
      </c>
      <c r="M3844">
        <v>68770</v>
      </c>
      <c r="N3844">
        <v>7</v>
      </c>
      <c r="O3844">
        <v>20</v>
      </c>
      <c r="P3844">
        <v>0</v>
      </c>
      <c r="Q3844">
        <v>16</v>
      </c>
      <c r="R3844">
        <v>3</v>
      </c>
      <c r="S3844">
        <v>14</v>
      </c>
      <c r="T3844">
        <v>6</v>
      </c>
      <c r="U3844">
        <v>9</v>
      </c>
      <c r="V3844">
        <f>COUNTIF(tbl_General[EmployeeID],tbl_General[[#This Row],[EmployeeID]])</f>
        <v>1</v>
      </c>
    </row>
    <row r="3845" spans="1:22" x14ac:dyDescent="0.25">
      <c r="A3845">
        <v>34</v>
      </c>
      <c r="B3845" t="s">
        <v>21</v>
      </c>
      <c r="C3845" t="s">
        <v>29</v>
      </c>
      <c r="D3845" t="s">
        <v>30</v>
      </c>
      <c r="E3845">
        <v>9</v>
      </c>
      <c r="F3845">
        <v>4</v>
      </c>
      <c r="G3845" t="s">
        <v>24</v>
      </c>
      <c r="H3845">
        <v>1111</v>
      </c>
      <c r="I3845" t="s">
        <v>25</v>
      </c>
      <c r="J3845">
        <v>2</v>
      </c>
      <c r="K3845" t="s">
        <v>42</v>
      </c>
      <c r="L3845" t="s">
        <v>27</v>
      </c>
      <c r="M3845">
        <v>26250</v>
      </c>
      <c r="N3845">
        <v>1</v>
      </c>
      <c r="O3845">
        <v>12</v>
      </c>
      <c r="P3845">
        <v>3</v>
      </c>
      <c r="Q3845">
        <v>16</v>
      </c>
      <c r="R3845">
        <v>4</v>
      </c>
      <c r="S3845">
        <v>15</v>
      </c>
      <c r="T3845">
        <v>6</v>
      </c>
      <c r="U3845">
        <v>11</v>
      </c>
      <c r="V3845">
        <f>COUNTIF(tbl_General[EmployeeID],tbl_General[[#This Row],[EmployeeID]])</f>
        <v>1</v>
      </c>
    </row>
    <row r="3846" spans="1:22" x14ac:dyDescent="0.25">
      <c r="A3846">
        <v>34</v>
      </c>
      <c r="B3846" t="s">
        <v>21</v>
      </c>
      <c r="C3846" t="s">
        <v>29</v>
      </c>
      <c r="D3846" t="s">
        <v>30</v>
      </c>
      <c r="E3846">
        <v>9</v>
      </c>
      <c r="F3846">
        <v>4</v>
      </c>
      <c r="G3846" t="s">
        <v>24</v>
      </c>
      <c r="H3846">
        <v>2581</v>
      </c>
      <c r="I3846" t="s">
        <v>25</v>
      </c>
      <c r="J3846">
        <v>2</v>
      </c>
      <c r="K3846" t="s">
        <v>42</v>
      </c>
      <c r="L3846" t="s">
        <v>27</v>
      </c>
      <c r="M3846">
        <v>26250</v>
      </c>
      <c r="N3846">
        <v>1</v>
      </c>
      <c r="O3846">
        <v>12</v>
      </c>
      <c r="P3846">
        <v>3</v>
      </c>
      <c r="Q3846">
        <v>16</v>
      </c>
      <c r="R3846">
        <v>4</v>
      </c>
      <c r="S3846">
        <v>15</v>
      </c>
      <c r="T3846">
        <v>6</v>
      </c>
      <c r="U3846">
        <v>11</v>
      </c>
      <c r="V3846">
        <f>COUNTIF(tbl_General[EmployeeID],tbl_General[[#This Row],[EmployeeID]])</f>
        <v>1</v>
      </c>
    </row>
    <row r="3847" spans="1:22" x14ac:dyDescent="0.25">
      <c r="A3847">
        <v>34</v>
      </c>
      <c r="B3847" t="s">
        <v>21</v>
      </c>
      <c r="C3847" t="s">
        <v>29</v>
      </c>
      <c r="D3847" t="s">
        <v>30</v>
      </c>
      <c r="E3847">
        <v>9</v>
      </c>
      <c r="F3847">
        <v>4</v>
      </c>
      <c r="G3847" t="s">
        <v>24</v>
      </c>
      <c r="H3847">
        <v>4051</v>
      </c>
      <c r="I3847" t="s">
        <v>25</v>
      </c>
      <c r="J3847">
        <v>2</v>
      </c>
      <c r="K3847" t="s">
        <v>42</v>
      </c>
      <c r="L3847" t="s">
        <v>27</v>
      </c>
      <c r="M3847">
        <v>26250</v>
      </c>
      <c r="N3847">
        <v>1</v>
      </c>
      <c r="O3847">
        <v>12</v>
      </c>
      <c r="P3847">
        <v>3</v>
      </c>
      <c r="Q3847">
        <v>16</v>
      </c>
      <c r="R3847">
        <v>4</v>
      </c>
      <c r="S3847">
        <v>15</v>
      </c>
      <c r="T3847">
        <v>6</v>
      </c>
      <c r="U3847">
        <v>11</v>
      </c>
      <c r="V3847">
        <f>COUNTIF(tbl_General[EmployeeID],tbl_General[[#This Row],[EmployeeID]])</f>
        <v>1</v>
      </c>
    </row>
    <row r="3848" spans="1:22" x14ac:dyDescent="0.25">
      <c r="A3848">
        <v>36</v>
      </c>
      <c r="B3848" t="s">
        <v>21</v>
      </c>
      <c r="C3848" t="s">
        <v>29</v>
      </c>
      <c r="D3848" t="s">
        <v>23</v>
      </c>
      <c r="E3848">
        <v>16</v>
      </c>
      <c r="F3848">
        <v>2</v>
      </c>
      <c r="G3848" t="s">
        <v>24</v>
      </c>
      <c r="H3848">
        <v>711</v>
      </c>
      <c r="I3848" t="s">
        <v>34</v>
      </c>
      <c r="J3848">
        <v>1</v>
      </c>
      <c r="K3848" t="s">
        <v>31</v>
      </c>
      <c r="L3848" t="s">
        <v>27</v>
      </c>
      <c r="M3848">
        <v>12810</v>
      </c>
      <c r="N3848">
        <v>2</v>
      </c>
      <c r="O3848">
        <v>11</v>
      </c>
      <c r="P3848">
        <v>0</v>
      </c>
      <c r="Q3848">
        <v>17</v>
      </c>
      <c r="R3848">
        <v>2</v>
      </c>
      <c r="S3848">
        <v>15</v>
      </c>
      <c r="T3848">
        <v>6</v>
      </c>
      <c r="U3848">
        <v>13</v>
      </c>
      <c r="V3848">
        <f>COUNTIF(tbl_General[EmployeeID],tbl_General[[#This Row],[EmployeeID]])</f>
        <v>1</v>
      </c>
    </row>
    <row r="3849" spans="1:22" x14ac:dyDescent="0.25">
      <c r="A3849">
        <v>36</v>
      </c>
      <c r="B3849" t="s">
        <v>21</v>
      </c>
      <c r="C3849" t="s">
        <v>29</v>
      </c>
      <c r="D3849" t="s">
        <v>23</v>
      </c>
      <c r="E3849">
        <v>16</v>
      </c>
      <c r="F3849">
        <v>2</v>
      </c>
      <c r="G3849" t="s">
        <v>24</v>
      </c>
      <c r="H3849">
        <v>2181</v>
      </c>
      <c r="I3849" t="s">
        <v>34</v>
      </c>
      <c r="J3849">
        <v>1</v>
      </c>
      <c r="K3849" t="s">
        <v>31</v>
      </c>
      <c r="L3849" t="s">
        <v>27</v>
      </c>
      <c r="M3849">
        <v>12810</v>
      </c>
      <c r="N3849">
        <v>2</v>
      </c>
      <c r="O3849">
        <v>11</v>
      </c>
      <c r="P3849">
        <v>0</v>
      </c>
      <c r="Q3849">
        <v>17</v>
      </c>
      <c r="R3849">
        <v>2</v>
      </c>
      <c r="S3849">
        <v>15</v>
      </c>
      <c r="T3849">
        <v>6</v>
      </c>
      <c r="U3849">
        <v>13</v>
      </c>
      <c r="V3849">
        <f>COUNTIF(tbl_General[EmployeeID],tbl_General[[#This Row],[EmployeeID]])</f>
        <v>1</v>
      </c>
    </row>
    <row r="3850" spans="1:22" x14ac:dyDescent="0.25">
      <c r="A3850">
        <v>36</v>
      </c>
      <c r="B3850" t="s">
        <v>21</v>
      </c>
      <c r="C3850" t="s">
        <v>29</v>
      </c>
      <c r="D3850" t="s">
        <v>23</v>
      </c>
      <c r="E3850">
        <v>16</v>
      </c>
      <c r="F3850">
        <v>2</v>
      </c>
      <c r="G3850" t="s">
        <v>24</v>
      </c>
      <c r="H3850">
        <v>3651</v>
      </c>
      <c r="I3850" t="s">
        <v>34</v>
      </c>
      <c r="J3850">
        <v>1</v>
      </c>
      <c r="K3850" t="s">
        <v>31</v>
      </c>
      <c r="L3850" t="s">
        <v>27</v>
      </c>
      <c r="M3850">
        <v>12810</v>
      </c>
      <c r="N3850">
        <v>2</v>
      </c>
      <c r="O3850">
        <v>11</v>
      </c>
      <c r="P3850">
        <v>0</v>
      </c>
      <c r="Q3850">
        <v>17</v>
      </c>
      <c r="R3850">
        <v>2</v>
      </c>
      <c r="S3850">
        <v>15</v>
      </c>
      <c r="T3850">
        <v>6</v>
      </c>
      <c r="U3850">
        <v>13</v>
      </c>
      <c r="V3850">
        <f>COUNTIF(tbl_General[EmployeeID],tbl_General[[#This Row],[EmployeeID]])</f>
        <v>1</v>
      </c>
    </row>
    <row r="3851" spans="1:22" x14ac:dyDescent="0.25">
      <c r="A3851">
        <v>53</v>
      </c>
      <c r="B3851" t="s">
        <v>21</v>
      </c>
      <c r="C3851" t="s">
        <v>29</v>
      </c>
      <c r="D3851" t="s">
        <v>23</v>
      </c>
      <c r="E3851">
        <v>8</v>
      </c>
      <c r="F3851">
        <v>2</v>
      </c>
      <c r="G3851" t="s">
        <v>38</v>
      </c>
      <c r="H3851">
        <v>503</v>
      </c>
      <c r="I3851" t="s">
        <v>34</v>
      </c>
      <c r="J3851">
        <v>2</v>
      </c>
      <c r="K3851" t="s">
        <v>31</v>
      </c>
      <c r="L3851" t="s">
        <v>27</v>
      </c>
      <c r="M3851">
        <v>120610</v>
      </c>
      <c r="N3851">
        <v>2</v>
      </c>
      <c r="O3851">
        <v>20</v>
      </c>
      <c r="P3851">
        <v>1</v>
      </c>
      <c r="Q3851">
        <v>30</v>
      </c>
      <c r="R3851">
        <v>2</v>
      </c>
      <c r="S3851">
        <v>15</v>
      </c>
      <c r="T3851">
        <v>6</v>
      </c>
      <c r="U3851">
        <v>12</v>
      </c>
      <c r="V3851">
        <f>COUNTIF(tbl_General[EmployeeID],tbl_General[[#This Row],[EmployeeID]])</f>
        <v>1</v>
      </c>
    </row>
    <row r="3852" spans="1:22" x14ac:dyDescent="0.25">
      <c r="A3852">
        <v>53</v>
      </c>
      <c r="B3852" t="s">
        <v>21</v>
      </c>
      <c r="C3852" t="s">
        <v>29</v>
      </c>
      <c r="D3852" t="s">
        <v>23</v>
      </c>
      <c r="E3852">
        <v>8</v>
      </c>
      <c r="F3852">
        <v>2</v>
      </c>
      <c r="G3852" t="s">
        <v>38</v>
      </c>
      <c r="H3852">
        <v>1973</v>
      </c>
      <c r="I3852" t="s">
        <v>34</v>
      </c>
      <c r="J3852">
        <v>2</v>
      </c>
      <c r="K3852" t="s">
        <v>31</v>
      </c>
      <c r="L3852" t="s">
        <v>27</v>
      </c>
      <c r="M3852">
        <v>120610</v>
      </c>
      <c r="N3852">
        <v>2</v>
      </c>
      <c r="O3852">
        <v>20</v>
      </c>
      <c r="P3852">
        <v>1</v>
      </c>
      <c r="Q3852">
        <v>30</v>
      </c>
      <c r="R3852">
        <v>2</v>
      </c>
      <c r="S3852">
        <v>15</v>
      </c>
      <c r="T3852">
        <v>6</v>
      </c>
      <c r="U3852">
        <v>12</v>
      </c>
      <c r="V3852">
        <f>COUNTIF(tbl_General[EmployeeID],tbl_General[[#This Row],[EmployeeID]])</f>
        <v>1</v>
      </c>
    </row>
    <row r="3853" spans="1:22" x14ac:dyDescent="0.25">
      <c r="A3853">
        <v>53</v>
      </c>
      <c r="B3853" t="s">
        <v>21</v>
      </c>
      <c r="C3853" t="s">
        <v>29</v>
      </c>
      <c r="D3853" t="s">
        <v>23</v>
      </c>
      <c r="E3853">
        <v>8</v>
      </c>
      <c r="F3853">
        <v>2</v>
      </c>
      <c r="G3853" t="s">
        <v>38</v>
      </c>
      <c r="H3853">
        <v>3443</v>
      </c>
      <c r="I3853" t="s">
        <v>34</v>
      </c>
      <c r="J3853">
        <v>2</v>
      </c>
      <c r="K3853" t="s">
        <v>31</v>
      </c>
      <c r="L3853" t="s">
        <v>27</v>
      </c>
      <c r="M3853">
        <v>120610</v>
      </c>
      <c r="N3853">
        <v>2</v>
      </c>
      <c r="O3853">
        <v>20</v>
      </c>
      <c r="P3853">
        <v>1</v>
      </c>
      <c r="Q3853">
        <v>30</v>
      </c>
      <c r="R3853">
        <v>2</v>
      </c>
      <c r="S3853">
        <v>15</v>
      </c>
      <c r="T3853">
        <v>6</v>
      </c>
      <c r="U3853">
        <v>12</v>
      </c>
      <c r="V3853">
        <f>COUNTIF(tbl_General[EmployeeID],tbl_General[[#This Row],[EmployeeID]])</f>
        <v>1</v>
      </c>
    </row>
    <row r="3854" spans="1:22" x14ac:dyDescent="0.25">
      <c r="A3854">
        <v>37</v>
      </c>
      <c r="B3854" t="s">
        <v>21</v>
      </c>
      <c r="C3854" t="s">
        <v>22</v>
      </c>
      <c r="D3854" t="s">
        <v>30</v>
      </c>
      <c r="E3854">
        <v>1</v>
      </c>
      <c r="F3854">
        <v>3</v>
      </c>
      <c r="G3854" t="s">
        <v>24</v>
      </c>
      <c r="H3854">
        <v>1175</v>
      </c>
      <c r="I3854" t="s">
        <v>25</v>
      </c>
      <c r="J3854">
        <v>4</v>
      </c>
      <c r="K3854" t="s">
        <v>35</v>
      </c>
      <c r="L3854" t="s">
        <v>27</v>
      </c>
      <c r="M3854">
        <v>54290</v>
      </c>
      <c r="N3854">
        <v>1</v>
      </c>
      <c r="O3854">
        <v>17</v>
      </c>
      <c r="P3854">
        <v>1</v>
      </c>
      <c r="Q3854">
        <v>16</v>
      </c>
      <c r="R3854">
        <v>3</v>
      </c>
      <c r="S3854">
        <v>16</v>
      </c>
      <c r="T3854">
        <v>6</v>
      </c>
      <c r="U3854">
        <v>8</v>
      </c>
      <c r="V3854">
        <f>COUNTIF(tbl_General[EmployeeID],tbl_General[[#This Row],[EmployeeID]])</f>
        <v>1</v>
      </c>
    </row>
    <row r="3855" spans="1:22" x14ac:dyDescent="0.25">
      <c r="A3855">
        <v>37</v>
      </c>
      <c r="B3855" t="s">
        <v>21</v>
      </c>
      <c r="C3855" t="s">
        <v>22</v>
      </c>
      <c r="D3855" t="s">
        <v>30</v>
      </c>
      <c r="E3855">
        <v>1</v>
      </c>
      <c r="F3855">
        <v>3</v>
      </c>
      <c r="G3855" t="s">
        <v>24</v>
      </c>
      <c r="H3855">
        <v>2645</v>
      </c>
      <c r="I3855" t="s">
        <v>25</v>
      </c>
      <c r="J3855">
        <v>4</v>
      </c>
      <c r="K3855" t="s">
        <v>35</v>
      </c>
      <c r="L3855" t="s">
        <v>27</v>
      </c>
      <c r="M3855">
        <v>54290</v>
      </c>
      <c r="N3855">
        <v>1</v>
      </c>
      <c r="O3855">
        <v>17</v>
      </c>
      <c r="P3855">
        <v>1</v>
      </c>
      <c r="Q3855">
        <v>16</v>
      </c>
      <c r="R3855">
        <v>3</v>
      </c>
      <c r="S3855">
        <v>16</v>
      </c>
      <c r="T3855">
        <v>6</v>
      </c>
      <c r="U3855">
        <v>8</v>
      </c>
      <c r="V3855">
        <f>COUNTIF(tbl_General[EmployeeID],tbl_General[[#This Row],[EmployeeID]])</f>
        <v>1</v>
      </c>
    </row>
    <row r="3856" spans="1:22" x14ac:dyDescent="0.25">
      <c r="A3856">
        <v>37</v>
      </c>
      <c r="B3856" t="s">
        <v>21</v>
      </c>
      <c r="C3856" t="s">
        <v>22</v>
      </c>
      <c r="D3856" t="s">
        <v>30</v>
      </c>
      <c r="E3856">
        <v>1</v>
      </c>
      <c r="F3856">
        <v>3</v>
      </c>
      <c r="G3856" t="s">
        <v>24</v>
      </c>
      <c r="H3856">
        <v>4115</v>
      </c>
      <c r="I3856" t="s">
        <v>25</v>
      </c>
      <c r="J3856">
        <v>4</v>
      </c>
      <c r="K3856" t="s">
        <v>35</v>
      </c>
      <c r="L3856" t="s">
        <v>27</v>
      </c>
      <c r="M3856">
        <v>54290</v>
      </c>
      <c r="N3856">
        <v>1</v>
      </c>
      <c r="O3856">
        <v>17</v>
      </c>
      <c r="P3856">
        <v>1</v>
      </c>
      <c r="Q3856">
        <v>16</v>
      </c>
      <c r="R3856">
        <v>3</v>
      </c>
      <c r="S3856">
        <v>16</v>
      </c>
      <c r="T3856">
        <v>6</v>
      </c>
      <c r="U3856">
        <v>8</v>
      </c>
      <c r="V3856">
        <f>COUNTIF(tbl_General[EmployeeID],tbl_General[[#This Row],[EmployeeID]])</f>
        <v>1</v>
      </c>
    </row>
    <row r="3857" spans="1:22" x14ac:dyDescent="0.25">
      <c r="A3857">
        <v>43</v>
      </c>
      <c r="B3857" t="s">
        <v>21</v>
      </c>
      <c r="C3857" t="s">
        <v>22</v>
      </c>
      <c r="D3857" t="s">
        <v>30</v>
      </c>
      <c r="E3857">
        <v>1</v>
      </c>
      <c r="F3857">
        <v>3</v>
      </c>
      <c r="G3857" t="s">
        <v>24</v>
      </c>
      <c r="H3857">
        <v>1073</v>
      </c>
      <c r="I3857" t="s">
        <v>34</v>
      </c>
      <c r="J3857">
        <v>1</v>
      </c>
      <c r="K3857" t="s">
        <v>42</v>
      </c>
      <c r="L3857" t="s">
        <v>27</v>
      </c>
      <c r="M3857">
        <v>73790</v>
      </c>
      <c r="N3857">
        <v>7</v>
      </c>
      <c r="O3857">
        <v>13</v>
      </c>
      <c r="P3857">
        <v>2</v>
      </c>
      <c r="Q3857">
        <v>21</v>
      </c>
      <c r="R3857">
        <v>3</v>
      </c>
      <c r="S3857">
        <v>16</v>
      </c>
      <c r="T3857">
        <v>6</v>
      </c>
      <c r="U3857">
        <v>14</v>
      </c>
      <c r="V3857">
        <f>COUNTIF(tbl_General[EmployeeID],tbl_General[[#This Row],[EmployeeID]])</f>
        <v>1</v>
      </c>
    </row>
    <row r="3858" spans="1:22" x14ac:dyDescent="0.25">
      <c r="A3858">
        <v>43</v>
      </c>
      <c r="B3858" t="s">
        <v>21</v>
      </c>
      <c r="C3858" t="s">
        <v>22</v>
      </c>
      <c r="D3858" t="s">
        <v>30</v>
      </c>
      <c r="E3858">
        <v>1</v>
      </c>
      <c r="F3858">
        <v>3</v>
      </c>
      <c r="G3858" t="s">
        <v>24</v>
      </c>
      <c r="H3858">
        <v>2543</v>
      </c>
      <c r="I3858" t="s">
        <v>34</v>
      </c>
      <c r="J3858">
        <v>1</v>
      </c>
      <c r="K3858" t="s">
        <v>42</v>
      </c>
      <c r="L3858" t="s">
        <v>27</v>
      </c>
      <c r="M3858">
        <v>73790</v>
      </c>
      <c r="N3858">
        <v>7</v>
      </c>
      <c r="O3858">
        <v>13</v>
      </c>
      <c r="P3858">
        <v>2</v>
      </c>
      <c r="Q3858">
        <v>21</v>
      </c>
      <c r="R3858">
        <v>3</v>
      </c>
      <c r="S3858">
        <v>16</v>
      </c>
      <c r="T3858">
        <v>6</v>
      </c>
      <c r="U3858">
        <v>14</v>
      </c>
      <c r="V3858">
        <f>COUNTIF(tbl_General[EmployeeID],tbl_General[[#This Row],[EmployeeID]])</f>
        <v>1</v>
      </c>
    </row>
    <row r="3859" spans="1:22" x14ac:dyDescent="0.25">
      <c r="A3859">
        <v>43</v>
      </c>
      <c r="B3859" t="s">
        <v>21</v>
      </c>
      <c r="C3859" t="s">
        <v>22</v>
      </c>
      <c r="D3859" t="s">
        <v>30</v>
      </c>
      <c r="E3859">
        <v>1</v>
      </c>
      <c r="F3859">
        <v>3</v>
      </c>
      <c r="G3859" t="s">
        <v>24</v>
      </c>
      <c r="H3859">
        <v>4013</v>
      </c>
      <c r="I3859" t="s">
        <v>34</v>
      </c>
      <c r="J3859">
        <v>1</v>
      </c>
      <c r="K3859" t="s">
        <v>42</v>
      </c>
      <c r="L3859" t="s">
        <v>27</v>
      </c>
      <c r="M3859">
        <v>73790</v>
      </c>
      <c r="N3859">
        <v>7</v>
      </c>
      <c r="O3859">
        <v>13</v>
      </c>
      <c r="P3859">
        <v>2</v>
      </c>
      <c r="Q3859">
        <v>21</v>
      </c>
      <c r="R3859">
        <v>3</v>
      </c>
      <c r="S3859">
        <v>16</v>
      </c>
      <c r="T3859">
        <v>6</v>
      </c>
      <c r="U3859">
        <v>14</v>
      </c>
      <c r="V3859">
        <f>COUNTIF(tbl_General[EmployeeID],tbl_General[[#This Row],[EmployeeID]])</f>
        <v>1</v>
      </c>
    </row>
    <row r="3860" spans="1:22" x14ac:dyDescent="0.25">
      <c r="A3860">
        <v>52</v>
      </c>
      <c r="B3860" t="s">
        <v>28</v>
      </c>
      <c r="C3860" t="s">
        <v>22</v>
      </c>
      <c r="D3860" t="s">
        <v>30</v>
      </c>
      <c r="E3860">
        <v>5</v>
      </c>
      <c r="F3860">
        <v>4</v>
      </c>
      <c r="G3860" t="s">
        <v>38</v>
      </c>
      <c r="H3860">
        <v>492</v>
      </c>
      <c r="I3860" t="s">
        <v>25</v>
      </c>
      <c r="J3860">
        <v>4</v>
      </c>
      <c r="K3860" t="s">
        <v>37</v>
      </c>
      <c r="L3860" t="s">
        <v>27</v>
      </c>
      <c r="M3860">
        <v>14200</v>
      </c>
      <c r="N3860">
        <v>1</v>
      </c>
      <c r="O3860">
        <v>13</v>
      </c>
      <c r="P3860">
        <v>1</v>
      </c>
      <c r="Q3860">
        <v>33</v>
      </c>
      <c r="R3860">
        <v>2</v>
      </c>
      <c r="S3860">
        <v>32</v>
      </c>
      <c r="T3860">
        <v>6</v>
      </c>
      <c r="U3860">
        <v>9</v>
      </c>
      <c r="V3860">
        <f>COUNTIF(tbl_General[EmployeeID],tbl_General[[#This Row],[EmployeeID]])</f>
        <v>1</v>
      </c>
    </row>
    <row r="3861" spans="1:22" x14ac:dyDescent="0.25">
      <c r="A3861">
        <v>52</v>
      </c>
      <c r="B3861" t="s">
        <v>28</v>
      </c>
      <c r="C3861" t="s">
        <v>22</v>
      </c>
      <c r="D3861" t="s">
        <v>30</v>
      </c>
      <c r="E3861">
        <v>5</v>
      </c>
      <c r="F3861">
        <v>4</v>
      </c>
      <c r="G3861" t="s">
        <v>38</v>
      </c>
      <c r="H3861">
        <v>1962</v>
      </c>
      <c r="I3861" t="s">
        <v>25</v>
      </c>
      <c r="J3861">
        <v>4</v>
      </c>
      <c r="K3861" t="s">
        <v>37</v>
      </c>
      <c r="L3861" t="s">
        <v>27</v>
      </c>
      <c r="M3861">
        <v>14200</v>
      </c>
      <c r="N3861">
        <v>1</v>
      </c>
      <c r="O3861">
        <v>13</v>
      </c>
      <c r="P3861">
        <v>1</v>
      </c>
      <c r="Q3861">
        <v>33</v>
      </c>
      <c r="R3861">
        <v>2</v>
      </c>
      <c r="S3861">
        <v>32</v>
      </c>
      <c r="T3861">
        <v>6</v>
      </c>
      <c r="U3861">
        <v>9</v>
      </c>
      <c r="V3861">
        <f>COUNTIF(tbl_General[EmployeeID],tbl_General[[#This Row],[EmployeeID]])</f>
        <v>1</v>
      </c>
    </row>
    <row r="3862" spans="1:22" x14ac:dyDescent="0.25">
      <c r="A3862">
        <v>52</v>
      </c>
      <c r="B3862" t="s">
        <v>28</v>
      </c>
      <c r="C3862" t="s">
        <v>22</v>
      </c>
      <c r="D3862" t="s">
        <v>30</v>
      </c>
      <c r="E3862">
        <v>5</v>
      </c>
      <c r="F3862">
        <v>4</v>
      </c>
      <c r="G3862" t="s">
        <v>38</v>
      </c>
      <c r="H3862">
        <v>3432</v>
      </c>
      <c r="I3862" t="s">
        <v>25</v>
      </c>
      <c r="J3862">
        <v>4</v>
      </c>
      <c r="K3862" t="s">
        <v>37</v>
      </c>
      <c r="L3862" t="s">
        <v>27</v>
      </c>
      <c r="M3862">
        <v>14200</v>
      </c>
      <c r="N3862">
        <v>1</v>
      </c>
      <c r="O3862">
        <v>13</v>
      </c>
      <c r="P3862">
        <v>1</v>
      </c>
      <c r="Q3862">
        <v>33</v>
      </c>
      <c r="R3862">
        <v>2</v>
      </c>
      <c r="S3862">
        <v>32</v>
      </c>
      <c r="T3862">
        <v>6</v>
      </c>
      <c r="U3862">
        <v>9</v>
      </c>
      <c r="V3862">
        <f>COUNTIF(tbl_General[EmployeeID],tbl_General[[#This Row],[EmployeeID]])</f>
        <v>1</v>
      </c>
    </row>
    <row r="3863" spans="1:22" x14ac:dyDescent="0.25">
      <c r="A3863">
        <v>31</v>
      </c>
      <c r="B3863" t="s">
        <v>28</v>
      </c>
      <c r="C3863" t="s">
        <v>29</v>
      </c>
      <c r="D3863" t="s">
        <v>30</v>
      </c>
      <c r="E3863">
        <v>29</v>
      </c>
      <c r="F3863">
        <v>3</v>
      </c>
      <c r="G3863" t="s">
        <v>24</v>
      </c>
      <c r="H3863">
        <v>828</v>
      </c>
      <c r="I3863" t="s">
        <v>25</v>
      </c>
      <c r="J3863">
        <v>2</v>
      </c>
      <c r="K3863" t="s">
        <v>26</v>
      </c>
      <c r="L3863" t="s">
        <v>32</v>
      </c>
      <c r="M3863">
        <v>25150</v>
      </c>
      <c r="N3863">
        <v>1</v>
      </c>
      <c r="O3863">
        <v>14</v>
      </c>
      <c r="P3863">
        <v>0</v>
      </c>
      <c r="Q3863">
        <v>7</v>
      </c>
      <c r="R3863">
        <v>3</v>
      </c>
      <c r="S3863">
        <v>7</v>
      </c>
      <c r="T3863">
        <v>7</v>
      </c>
      <c r="U3863">
        <v>7</v>
      </c>
      <c r="V3863">
        <f>COUNTIF(tbl_General[EmployeeID],tbl_General[[#This Row],[EmployeeID]])</f>
        <v>1</v>
      </c>
    </row>
    <row r="3864" spans="1:22" x14ac:dyDescent="0.25">
      <c r="A3864">
        <v>31</v>
      </c>
      <c r="B3864" t="s">
        <v>28</v>
      </c>
      <c r="C3864" t="s">
        <v>29</v>
      </c>
      <c r="D3864" t="s">
        <v>30</v>
      </c>
      <c r="E3864">
        <v>29</v>
      </c>
      <c r="F3864">
        <v>3</v>
      </c>
      <c r="G3864" t="s">
        <v>24</v>
      </c>
      <c r="H3864">
        <v>2298</v>
      </c>
      <c r="I3864" t="s">
        <v>25</v>
      </c>
      <c r="J3864">
        <v>2</v>
      </c>
      <c r="K3864" t="s">
        <v>26</v>
      </c>
      <c r="L3864" t="s">
        <v>32</v>
      </c>
      <c r="M3864">
        <v>25150</v>
      </c>
      <c r="N3864">
        <v>1</v>
      </c>
      <c r="O3864">
        <v>14</v>
      </c>
      <c r="P3864">
        <v>0</v>
      </c>
      <c r="Q3864">
        <v>7</v>
      </c>
      <c r="R3864">
        <v>3</v>
      </c>
      <c r="S3864">
        <v>7</v>
      </c>
      <c r="T3864">
        <v>7</v>
      </c>
      <c r="U3864">
        <v>7</v>
      </c>
      <c r="V3864">
        <f>COUNTIF(tbl_General[EmployeeID],tbl_General[[#This Row],[EmployeeID]])</f>
        <v>1</v>
      </c>
    </row>
    <row r="3865" spans="1:22" x14ac:dyDescent="0.25">
      <c r="A3865">
        <v>31</v>
      </c>
      <c r="B3865" t="s">
        <v>28</v>
      </c>
      <c r="C3865" t="s">
        <v>29</v>
      </c>
      <c r="D3865" t="s">
        <v>30</v>
      </c>
      <c r="E3865">
        <v>29</v>
      </c>
      <c r="F3865">
        <v>3</v>
      </c>
      <c r="G3865" t="s">
        <v>24</v>
      </c>
      <c r="H3865">
        <v>3768</v>
      </c>
      <c r="I3865" t="s">
        <v>25</v>
      </c>
      <c r="J3865">
        <v>2</v>
      </c>
      <c r="K3865" t="s">
        <v>26</v>
      </c>
      <c r="L3865" t="s">
        <v>32</v>
      </c>
      <c r="M3865">
        <v>25150</v>
      </c>
      <c r="N3865">
        <v>1</v>
      </c>
      <c r="O3865">
        <v>14</v>
      </c>
      <c r="P3865">
        <v>0</v>
      </c>
      <c r="Q3865">
        <v>7</v>
      </c>
      <c r="R3865">
        <v>3</v>
      </c>
      <c r="S3865">
        <v>7</v>
      </c>
      <c r="T3865">
        <v>7</v>
      </c>
      <c r="U3865">
        <v>7</v>
      </c>
      <c r="V3865">
        <f>COUNTIF(tbl_General[EmployeeID],tbl_General[[#This Row],[EmployeeID]])</f>
        <v>1</v>
      </c>
    </row>
    <row r="3866" spans="1:22" x14ac:dyDescent="0.25">
      <c r="A3866">
        <v>43</v>
      </c>
      <c r="B3866" t="s">
        <v>21</v>
      </c>
      <c r="C3866" t="s">
        <v>29</v>
      </c>
      <c r="D3866" t="s">
        <v>23</v>
      </c>
      <c r="E3866">
        <v>8</v>
      </c>
      <c r="F3866">
        <v>3</v>
      </c>
      <c r="G3866" t="s">
        <v>38</v>
      </c>
      <c r="H3866">
        <v>1059</v>
      </c>
      <c r="I3866" t="s">
        <v>34</v>
      </c>
      <c r="J3866">
        <v>1</v>
      </c>
      <c r="K3866" t="s">
        <v>39</v>
      </c>
      <c r="L3866" t="s">
        <v>27</v>
      </c>
      <c r="M3866">
        <v>36000</v>
      </c>
      <c r="N3866">
        <v>1</v>
      </c>
      <c r="O3866">
        <v>23</v>
      </c>
      <c r="P3866">
        <v>0</v>
      </c>
      <c r="Q3866">
        <v>7</v>
      </c>
      <c r="R3866">
        <v>2</v>
      </c>
      <c r="S3866">
        <v>7</v>
      </c>
      <c r="T3866">
        <v>7</v>
      </c>
      <c r="U3866">
        <v>7</v>
      </c>
      <c r="V3866">
        <f>COUNTIF(tbl_General[EmployeeID],tbl_General[[#This Row],[EmployeeID]])</f>
        <v>1</v>
      </c>
    </row>
    <row r="3867" spans="1:22" x14ac:dyDescent="0.25">
      <c r="A3867">
        <v>43</v>
      </c>
      <c r="B3867" t="s">
        <v>21</v>
      </c>
      <c r="C3867" t="s">
        <v>29</v>
      </c>
      <c r="D3867" t="s">
        <v>23</v>
      </c>
      <c r="E3867">
        <v>8</v>
      </c>
      <c r="F3867">
        <v>3</v>
      </c>
      <c r="G3867" t="s">
        <v>38</v>
      </c>
      <c r="H3867">
        <v>2529</v>
      </c>
      <c r="I3867" t="s">
        <v>34</v>
      </c>
      <c r="J3867">
        <v>1</v>
      </c>
      <c r="K3867" t="s">
        <v>39</v>
      </c>
      <c r="L3867" t="s">
        <v>27</v>
      </c>
      <c r="M3867">
        <v>36000</v>
      </c>
      <c r="N3867">
        <v>1</v>
      </c>
      <c r="O3867">
        <v>23</v>
      </c>
      <c r="P3867">
        <v>0</v>
      </c>
      <c r="Q3867">
        <v>7</v>
      </c>
      <c r="R3867">
        <v>2</v>
      </c>
      <c r="S3867">
        <v>7</v>
      </c>
      <c r="T3867">
        <v>7</v>
      </c>
      <c r="U3867">
        <v>7</v>
      </c>
      <c r="V3867">
        <f>COUNTIF(tbl_General[EmployeeID],tbl_General[[#This Row],[EmployeeID]])</f>
        <v>1</v>
      </c>
    </row>
    <row r="3868" spans="1:22" x14ac:dyDescent="0.25">
      <c r="A3868">
        <v>43</v>
      </c>
      <c r="B3868" t="s">
        <v>21</v>
      </c>
      <c r="C3868" t="s">
        <v>29</v>
      </c>
      <c r="D3868" t="s">
        <v>23</v>
      </c>
      <c r="E3868">
        <v>8</v>
      </c>
      <c r="F3868">
        <v>3</v>
      </c>
      <c r="G3868" t="s">
        <v>38</v>
      </c>
      <c r="H3868">
        <v>3999</v>
      </c>
      <c r="I3868" t="s">
        <v>34</v>
      </c>
      <c r="J3868">
        <v>1</v>
      </c>
      <c r="K3868" t="s">
        <v>39</v>
      </c>
      <c r="L3868" t="s">
        <v>27</v>
      </c>
      <c r="M3868">
        <v>36000</v>
      </c>
      <c r="N3868">
        <v>1</v>
      </c>
      <c r="O3868">
        <v>23</v>
      </c>
      <c r="P3868">
        <v>0</v>
      </c>
      <c r="Q3868">
        <v>7</v>
      </c>
      <c r="R3868">
        <v>2</v>
      </c>
      <c r="S3868">
        <v>7</v>
      </c>
      <c r="T3868">
        <v>7</v>
      </c>
      <c r="U3868">
        <v>7</v>
      </c>
      <c r="V3868">
        <f>COUNTIF(tbl_General[EmployeeID],tbl_General[[#This Row],[EmployeeID]])</f>
        <v>1</v>
      </c>
    </row>
    <row r="3869" spans="1:22" x14ac:dyDescent="0.25">
      <c r="A3869">
        <v>26</v>
      </c>
      <c r="B3869" t="s">
        <v>21</v>
      </c>
      <c r="C3869" t="s">
        <v>22</v>
      </c>
      <c r="D3869" t="s">
        <v>30</v>
      </c>
      <c r="E3869">
        <v>2</v>
      </c>
      <c r="F3869">
        <v>2</v>
      </c>
      <c r="G3869" t="s">
        <v>24</v>
      </c>
      <c r="H3869">
        <v>1129</v>
      </c>
      <c r="I3869" t="s">
        <v>34</v>
      </c>
      <c r="J3869">
        <v>2</v>
      </c>
      <c r="K3869" t="s">
        <v>31</v>
      </c>
      <c r="L3869" t="s">
        <v>32</v>
      </c>
      <c r="M3869">
        <v>20800</v>
      </c>
      <c r="N3869">
        <v>0</v>
      </c>
      <c r="O3869">
        <v>13</v>
      </c>
      <c r="P3869">
        <v>0</v>
      </c>
      <c r="Q3869">
        <v>8</v>
      </c>
      <c r="R3869">
        <v>6</v>
      </c>
      <c r="S3869">
        <v>7</v>
      </c>
      <c r="T3869">
        <v>7</v>
      </c>
      <c r="U3869">
        <v>6</v>
      </c>
      <c r="V3869">
        <f>COUNTIF(tbl_General[EmployeeID],tbl_General[[#This Row],[EmployeeID]])</f>
        <v>1</v>
      </c>
    </row>
    <row r="3870" spans="1:22" x14ac:dyDescent="0.25">
      <c r="A3870">
        <v>26</v>
      </c>
      <c r="B3870" t="s">
        <v>21</v>
      </c>
      <c r="C3870" t="s">
        <v>22</v>
      </c>
      <c r="D3870" t="s">
        <v>30</v>
      </c>
      <c r="E3870">
        <v>2</v>
      </c>
      <c r="F3870">
        <v>2</v>
      </c>
      <c r="G3870" t="s">
        <v>24</v>
      </c>
      <c r="H3870">
        <v>2599</v>
      </c>
      <c r="I3870" t="s">
        <v>34</v>
      </c>
      <c r="J3870">
        <v>2</v>
      </c>
      <c r="K3870" t="s">
        <v>31</v>
      </c>
      <c r="L3870" t="s">
        <v>32</v>
      </c>
      <c r="M3870">
        <v>20800</v>
      </c>
      <c r="N3870">
        <v>0</v>
      </c>
      <c r="O3870">
        <v>13</v>
      </c>
      <c r="P3870">
        <v>0</v>
      </c>
      <c r="Q3870">
        <v>8</v>
      </c>
      <c r="R3870">
        <v>6</v>
      </c>
      <c r="S3870">
        <v>7</v>
      </c>
      <c r="T3870">
        <v>7</v>
      </c>
      <c r="U3870">
        <v>6</v>
      </c>
      <c r="V3870">
        <f>COUNTIF(tbl_General[EmployeeID],tbl_General[[#This Row],[EmployeeID]])</f>
        <v>1</v>
      </c>
    </row>
    <row r="3871" spans="1:22" x14ac:dyDescent="0.25">
      <c r="A3871">
        <v>26</v>
      </c>
      <c r="B3871" t="s">
        <v>21</v>
      </c>
      <c r="C3871" t="s">
        <v>22</v>
      </c>
      <c r="D3871" t="s">
        <v>30</v>
      </c>
      <c r="E3871">
        <v>2</v>
      </c>
      <c r="F3871">
        <v>2</v>
      </c>
      <c r="G3871" t="s">
        <v>24</v>
      </c>
      <c r="H3871">
        <v>4069</v>
      </c>
      <c r="I3871" t="s">
        <v>34</v>
      </c>
      <c r="J3871">
        <v>2</v>
      </c>
      <c r="K3871" t="s">
        <v>31</v>
      </c>
      <c r="L3871" t="s">
        <v>32</v>
      </c>
      <c r="M3871">
        <v>20800</v>
      </c>
      <c r="N3871">
        <v>0</v>
      </c>
      <c r="O3871">
        <v>13</v>
      </c>
      <c r="P3871">
        <v>0</v>
      </c>
      <c r="Q3871">
        <v>8</v>
      </c>
      <c r="R3871">
        <v>6</v>
      </c>
      <c r="S3871">
        <v>7</v>
      </c>
      <c r="T3871">
        <v>7</v>
      </c>
      <c r="U3871">
        <v>6</v>
      </c>
      <c r="V3871">
        <f>COUNTIF(tbl_General[EmployeeID],tbl_General[[#This Row],[EmployeeID]])</f>
        <v>1</v>
      </c>
    </row>
    <row r="3872" spans="1:22" x14ac:dyDescent="0.25">
      <c r="A3872">
        <v>40</v>
      </c>
      <c r="B3872" t="s">
        <v>21</v>
      </c>
      <c r="C3872" t="s">
        <v>22</v>
      </c>
      <c r="D3872" t="s">
        <v>37</v>
      </c>
      <c r="E3872">
        <v>2</v>
      </c>
      <c r="F3872">
        <v>3</v>
      </c>
      <c r="G3872" t="s">
        <v>38</v>
      </c>
      <c r="H3872">
        <v>511</v>
      </c>
      <c r="I3872" t="s">
        <v>34</v>
      </c>
      <c r="J3872">
        <v>5</v>
      </c>
      <c r="K3872" t="s">
        <v>35</v>
      </c>
      <c r="L3872" t="s">
        <v>27</v>
      </c>
      <c r="M3872">
        <v>24550</v>
      </c>
      <c r="N3872">
        <v>1</v>
      </c>
      <c r="O3872">
        <v>15</v>
      </c>
      <c r="P3872">
        <v>1</v>
      </c>
      <c r="Q3872">
        <v>8</v>
      </c>
      <c r="R3872">
        <v>2</v>
      </c>
      <c r="S3872">
        <v>7</v>
      </c>
      <c r="T3872">
        <v>7</v>
      </c>
      <c r="U3872">
        <v>5</v>
      </c>
      <c r="V3872">
        <f>COUNTIF(tbl_General[EmployeeID],tbl_General[[#This Row],[EmployeeID]])</f>
        <v>1</v>
      </c>
    </row>
    <row r="3873" spans="1:22" x14ac:dyDescent="0.25">
      <c r="A3873">
        <v>40</v>
      </c>
      <c r="B3873" t="s">
        <v>21</v>
      </c>
      <c r="C3873" t="s">
        <v>22</v>
      </c>
      <c r="D3873" t="s">
        <v>37</v>
      </c>
      <c r="E3873">
        <v>2</v>
      </c>
      <c r="F3873">
        <v>3</v>
      </c>
      <c r="G3873" t="s">
        <v>38</v>
      </c>
      <c r="H3873">
        <v>1981</v>
      </c>
      <c r="I3873" t="s">
        <v>34</v>
      </c>
      <c r="J3873">
        <v>5</v>
      </c>
      <c r="K3873" t="s">
        <v>35</v>
      </c>
      <c r="L3873" t="s">
        <v>27</v>
      </c>
      <c r="M3873">
        <v>24550</v>
      </c>
      <c r="N3873">
        <v>1</v>
      </c>
      <c r="O3873">
        <v>15</v>
      </c>
      <c r="P3873">
        <v>1</v>
      </c>
      <c r="Q3873">
        <v>8</v>
      </c>
      <c r="R3873">
        <v>2</v>
      </c>
      <c r="S3873">
        <v>7</v>
      </c>
      <c r="T3873">
        <v>7</v>
      </c>
      <c r="U3873">
        <v>5</v>
      </c>
      <c r="V3873">
        <f>COUNTIF(tbl_General[EmployeeID],tbl_General[[#This Row],[EmployeeID]])</f>
        <v>1</v>
      </c>
    </row>
    <row r="3874" spans="1:22" x14ac:dyDescent="0.25">
      <c r="A3874">
        <v>40</v>
      </c>
      <c r="B3874" t="s">
        <v>21</v>
      </c>
      <c r="C3874" t="s">
        <v>22</v>
      </c>
      <c r="D3874" t="s">
        <v>37</v>
      </c>
      <c r="E3874">
        <v>2</v>
      </c>
      <c r="F3874">
        <v>3</v>
      </c>
      <c r="G3874" t="s">
        <v>38</v>
      </c>
      <c r="H3874">
        <v>3451</v>
      </c>
      <c r="I3874" t="s">
        <v>34</v>
      </c>
      <c r="J3874">
        <v>5</v>
      </c>
      <c r="K3874" t="s">
        <v>35</v>
      </c>
      <c r="L3874" t="s">
        <v>27</v>
      </c>
      <c r="M3874">
        <v>24550</v>
      </c>
      <c r="N3874">
        <v>1</v>
      </c>
      <c r="O3874">
        <v>15</v>
      </c>
      <c r="P3874">
        <v>1</v>
      </c>
      <c r="Q3874">
        <v>8</v>
      </c>
      <c r="R3874">
        <v>2</v>
      </c>
      <c r="S3874">
        <v>7</v>
      </c>
      <c r="T3874">
        <v>7</v>
      </c>
      <c r="U3874">
        <v>5</v>
      </c>
      <c r="V3874">
        <f>COUNTIF(tbl_General[EmployeeID],tbl_General[[#This Row],[EmployeeID]])</f>
        <v>1</v>
      </c>
    </row>
    <row r="3875" spans="1:22" x14ac:dyDescent="0.25">
      <c r="A3875">
        <v>27</v>
      </c>
      <c r="B3875" t="s">
        <v>21</v>
      </c>
      <c r="C3875" t="s">
        <v>29</v>
      </c>
      <c r="D3875" t="s">
        <v>30</v>
      </c>
      <c r="E3875">
        <v>16</v>
      </c>
      <c r="F3875">
        <v>4</v>
      </c>
      <c r="G3875" t="s">
        <v>38</v>
      </c>
      <c r="H3875">
        <v>1077</v>
      </c>
      <c r="I3875" t="s">
        <v>34</v>
      </c>
      <c r="J3875">
        <v>3</v>
      </c>
      <c r="K3875" t="s">
        <v>26</v>
      </c>
      <c r="L3875" t="s">
        <v>27</v>
      </c>
      <c r="M3875">
        <v>49980</v>
      </c>
      <c r="N3875">
        <v>0</v>
      </c>
      <c r="O3875">
        <v>20</v>
      </c>
      <c r="P3875">
        <v>2</v>
      </c>
      <c r="Q3875">
        <v>8</v>
      </c>
      <c r="R3875">
        <v>3</v>
      </c>
      <c r="S3875">
        <v>7</v>
      </c>
      <c r="T3875">
        <v>7</v>
      </c>
      <c r="U3875">
        <v>3</v>
      </c>
      <c r="V3875">
        <f>COUNTIF(tbl_General[EmployeeID],tbl_General[[#This Row],[EmployeeID]])</f>
        <v>1</v>
      </c>
    </row>
    <row r="3876" spans="1:22" x14ac:dyDescent="0.25">
      <c r="A3876">
        <v>27</v>
      </c>
      <c r="B3876" t="s">
        <v>21</v>
      </c>
      <c r="C3876" t="s">
        <v>29</v>
      </c>
      <c r="D3876" t="s">
        <v>30</v>
      </c>
      <c r="E3876">
        <v>16</v>
      </c>
      <c r="F3876">
        <v>4</v>
      </c>
      <c r="G3876" t="s">
        <v>38</v>
      </c>
      <c r="H3876">
        <v>2547</v>
      </c>
      <c r="I3876" t="s">
        <v>34</v>
      </c>
      <c r="J3876">
        <v>3</v>
      </c>
      <c r="K3876" t="s">
        <v>26</v>
      </c>
      <c r="L3876" t="s">
        <v>27</v>
      </c>
      <c r="M3876">
        <v>49980</v>
      </c>
      <c r="N3876">
        <v>0</v>
      </c>
      <c r="O3876">
        <v>20</v>
      </c>
      <c r="P3876">
        <v>2</v>
      </c>
      <c r="Q3876">
        <v>8</v>
      </c>
      <c r="R3876">
        <v>3</v>
      </c>
      <c r="S3876">
        <v>7</v>
      </c>
      <c r="T3876">
        <v>7</v>
      </c>
      <c r="U3876">
        <v>3</v>
      </c>
      <c r="V3876">
        <f>COUNTIF(tbl_General[EmployeeID],tbl_General[[#This Row],[EmployeeID]])</f>
        <v>1</v>
      </c>
    </row>
    <row r="3877" spans="1:22" x14ac:dyDescent="0.25">
      <c r="A3877">
        <v>27</v>
      </c>
      <c r="B3877" t="s">
        <v>21</v>
      </c>
      <c r="C3877" t="s">
        <v>29</v>
      </c>
      <c r="D3877" t="s">
        <v>30</v>
      </c>
      <c r="E3877">
        <v>16</v>
      </c>
      <c r="F3877">
        <v>4</v>
      </c>
      <c r="G3877" t="s">
        <v>38</v>
      </c>
      <c r="H3877">
        <v>4017</v>
      </c>
      <c r="I3877" t="s">
        <v>34</v>
      </c>
      <c r="J3877">
        <v>3</v>
      </c>
      <c r="K3877" t="s">
        <v>26</v>
      </c>
      <c r="L3877" t="s">
        <v>27</v>
      </c>
      <c r="M3877">
        <v>49980</v>
      </c>
      <c r="N3877">
        <v>0</v>
      </c>
      <c r="O3877">
        <v>20</v>
      </c>
      <c r="P3877">
        <v>2</v>
      </c>
      <c r="Q3877">
        <v>8</v>
      </c>
      <c r="R3877">
        <v>3</v>
      </c>
      <c r="S3877">
        <v>7</v>
      </c>
      <c r="T3877">
        <v>7</v>
      </c>
      <c r="U3877">
        <v>3</v>
      </c>
      <c r="V3877">
        <f>COUNTIF(tbl_General[EmployeeID],tbl_General[[#This Row],[EmployeeID]])</f>
        <v>1</v>
      </c>
    </row>
    <row r="3878" spans="1:22" x14ac:dyDescent="0.25">
      <c r="A3878">
        <v>47</v>
      </c>
      <c r="B3878" t="s">
        <v>21</v>
      </c>
      <c r="C3878" t="s">
        <v>22</v>
      </c>
      <c r="D3878" t="s">
        <v>23</v>
      </c>
      <c r="E3878">
        <v>15</v>
      </c>
      <c r="F3878">
        <v>4</v>
      </c>
      <c r="G3878" t="s">
        <v>45</v>
      </c>
      <c r="H3878">
        <v>394</v>
      </c>
      <c r="I3878" t="s">
        <v>25</v>
      </c>
      <c r="J3878">
        <v>3</v>
      </c>
      <c r="K3878" t="s">
        <v>39</v>
      </c>
      <c r="L3878" t="s">
        <v>27</v>
      </c>
      <c r="M3878">
        <v>65530</v>
      </c>
      <c r="N3878">
        <v>0</v>
      </c>
      <c r="O3878">
        <v>15</v>
      </c>
      <c r="P3878">
        <v>0</v>
      </c>
      <c r="Q3878">
        <v>8</v>
      </c>
      <c r="R3878">
        <v>2</v>
      </c>
      <c r="S3878">
        <v>7</v>
      </c>
      <c r="T3878">
        <v>7</v>
      </c>
      <c r="U3878">
        <v>7</v>
      </c>
      <c r="V3878">
        <f>COUNTIF(tbl_General[EmployeeID],tbl_General[[#This Row],[EmployeeID]])</f>
        <v>1</v>
      </c>
    </row>
    <row r="3879" spans="1:22" x14ac:dyDescent="0.25">
      <c r="A3879">
        <v>47</v>
      </c>
      <c r="B3879" t="s">
        <v>21</v>
      </c>
      <c r="C3879" t="s">
        <v>22</v>
      </c>
      <c r="D3879" t="s">
        <v>23</v>
      </c>
      <c r="E3879">
        <v>15</v>
      </c>
      <c r="F3879">
        <v>4</v>
      </c>
      <c r="G3879" t="s">
        <v>45</v>
      </c>
      <c r="H3879">
        <v>1864</v>
      </c>
      <c r="I3879" t="s">
        <v>25</v>
      </c>
      <c r="J3879">
        <v>3</v>
      </c>
      <c r="K3879" t="s">
        <v>39</v>
      </c>
      <c r="L3879" t="s">
        <v>27</v>
      </c>
      <c r="M3879">
        <v>65530</v>
      </c>
      <c r="N3879">
        <v>0</v>
      </c>
      <c r="O3879">
        <v>15</v>
      </c>
      <c r="P3879">
        <v>0</v>
      </c>
      <c r="Q3879">
        <v>8</v>
      </c>
      <c r="R3879">
        <v>2</v>
      </c>
      <c r="S3879">
        <v>7</v>
      </c>
      <c r="T3879">
        <v>7</v>
      </c>
      <c r="U3879">
        <v>7</v>
      </c>
      <c r="V3879">
        <f>COUNTIF(tbl_General[EmployeeID],tbl_General[[#This Row],[EmployeeID]])</f>
        <v>1</v>
      </c>
    </row>
    <row r="3880" spans="1:22" x14ac:dyDescent="0.25">
      <c r="A3880">
        <v>47</v>
      </c>
      <c r="B3880" t="s">
        <v>21</v>
      </c>
      <c r="C3880" t="s">
        <v>22</v>
      </c>
      <c r="D3880" t="s">
        <v>23</v>
      </c>
      <c r="E3880">
        <v>15</v>
      </c>
      <c r="F3880">
        <v>4</v>
      </c>
      <c r="G3880" t="s">
        <v>45</v>
      </c>
      <c r="H3880">
        <v>3334</v>
      </c>
      <c r="I3880" t="s">
        <v>25</v>
      </c>
      <c r="J3880">
        <v>3</v>
      </c>
      <c r="K3880" t="s">
        <v>39</v>
      </c>
      <c r="L3880" t="s">
        <v>27</v>
      </c>
      <c r="M3880">
        <v>65530</v>
      </c>
      <c r="N3880">
        <v>0</v>
      </c>
      <c r="O3880">
        <v>15</v>
      </c>
      <c r="P3880">
        <v>0</v>
      </c>
      <c r="Q3880">
        <v>8</v>
      </c>
      <c r="R3880">
        <v>2</v>
      </c>
      <c r="S3880">
        <v>7</v>
      </c>
      <c r="T3880">
        <v>7</v>
      </c>
      <c r="U3880">
        <v>7</v>
      </c>
      <c r="V3880">
        <f>COUNTIF(tbl_General[EmployeeID],tbl_General[[#This Row],[EmployeeID]])</f>
        <v>1</v>
      </c>
    </row>
    <row r="3881" spans="1:22" x14ac:dyDescent="0.25">
      <c r="A3881">
        <v>26</v>
      </c>
      <c r="B3881" t="s">
        <v>21</v>
      </c>
      <c r="C3881" t="s">
        <v>29</v>
      </c>
      <c r="D3881" t="s">
        <v>23</v>
      </c>
      <c r="E3881">
        <v>16</v>
      </c>
      <c r="F3881">
        <v>2</v>
      </c>
      <c r="G3881" t="s">
        <v>24</v>
      </c>
      <c r="H3881">
        <v>1104</v>
      </c>
      <c r="I3881" t="s">
        <v>34</v>
      </c>
      <c r="J3881">
        <v>2</v>
      </c>
      <c r="K3881" t="s">
        <v>26</v>
      </c>
      <c r="L3881" t="s">
        <v>27</v>
      </c>
      <c r="M3881">
        <v>83800</v>
      </c>
      <c r="N3881">
        <v>2</v>
      </c>
      <c r="O3881">
        <v>14</v>
      </c>
      <c r="P3881">
        <v>0</v>
      </c>
      <c r="Q3881">
        <v>8</v>
      </c>
      <c r="R3881">
        <v>3</v>
      </c>
      <c r="S3881">
        <v>7</v>
      </c>
      <c r="T3881">
        <v>7</v>
      </c>
      <c r="U3881">
        <v>7</v>
      </c>
      <c r="V3881">
        <f>COUNTIF(tbl_General[EmployeeID],tbl_General[[#This Row],[EmployeeID]])</f>
        <v>1</v>
      </c>
    </row>
    <row r="3882" spans="1:22" x14ac:dyDescent="0.25">
      <c r="A3882">
        <v>26</v>
      </c>
      <c r="B3882" t="s">
        <v>21</v>
      </c>
      <c r="C3882" t="s">
        <v>29</v>
      </c>
      <c r="D3882" t="s">
        <v>23</v>
      </c>
      <c r="E3882">
        <v>16</v>
      </c>
      <c r="F3882">
        <v>2</v>
      </c>
      <c r="G3882" t="s">
        <v>24</v>
      </c>
      <c r="H3882">
        <v>2574</v>
      </c>
      <c r="I3882" t="s">
        <v>34</v>
      </c>
      <c r="J3882">
        <v>2</v>
      </c>
      <c r="K3882" t="s">
        <v>26</v>
      </c>
      <c r="L3882" t="s">
        <v>27</v>
      </c>
      <c r="M3882">
        <v>83800</v>
      </c>
      <c r="N3882">
        <v>0</v>
      </c>
      <c r="O3882">
        <v>14</v>
      </c>
      <c r="P3882">
        <v>0</v>
      </c>
      <c r="Q3882">
        <v>8</v>
      </c>
      <c r="R3882">
        <v>3</v>
      </c>
      <c r="S3882">
        <v>7</v>
      </c>
      <c r="T3882">
        <v>7</v>
      </c>
      <c r="U3882">
        <v>7</v>
      </c>
      <c r="V3882">
        <f>COUNTIF(tbl_General[EmployeeID],tbl_General[[#This Row],[EmployeeID]])</f>
        <v>1</v>
      </c>
    </row>
    <row r="3883" spans="1:22" x14ac:dyDescent="0.25">
      <c r="A3883">
        <v>26</v>
      </c>
      <c r="B3883" t="s">
        <v>21</v>
      </c>
      <c r="C3883" t="s">
        <v>29</v>
      </c>
      <c r="D3883" t="s">
        <v>23</v>
      </c>
      <c r="E3883">
        <v>16</v>
      </c>
      <c r="F3883">
        <v>2</v>
      </c>
      <c r="G3883" t="s">
        <v>24</v>
      </c>
      <c r="H3883">
        <v>4044</v>
      </c>
      <c r="I3883" t="s">
        <v>34</v>
      </c>
      <c r="J3883">
        <v>2</v>
      </c>
      <c r="K3883" t="s">
        <v>26</v>
      </c>
      <c r="L3883" t="s">
        <v>27</v>
      </c>
      <c r="M3883">
        <v>83800</v>
      </c>
      <c r="N3883">
        <v>0</v>
      </c>
      <c r="O3883">
        <v>14</v>
      </c>
      <c r="P3883">
        <v>0</v>
      </c>
      <c r="Q3883">
        <v>8</v>
      </c>
      <c r="R3883">
        <v>3</v>
      </c>
      <c r="S3883">
        <v>7</v>
      </c>
      <c r="T3883">
        <v>7</v>
      </c>
      <c r="U3883">
        <v>7</v>
      </c>
      <c r="V3883">
        <f>COUNTIF(tbl_General[EmployeeID],tbl_General[[#This Row],[EmployeeID]])</f>
        <v>1</v>
      </c>
    </row>
    <row r="3884" spans="1:22" x14ac:dyDescent="0.25">
      <c r="A3884">
        <v>51</v>
      </c>
      <c r="B3884" t="s">
        <v>21</v>
      </c>
      <c r="C3884" t="s">
        <v>29</v>
      </c>
      <c r="D3884" t="s">
        <v>23</v>
      </c>
      <c r="E3884">
        <v>21</v>
      </c>
      <c r="F3884">
        <v>4</v>
      </c>
      <c r="G3884" t="s">
        <v>38</v>
      </c>
      <c r="H3884">
        <v>673</v>
      </c>
      <c r="I3884" t="s">
        <v>34</v>
      </c>
      <c r="J3884">
        <v>2</v>
      </c>
      <c r="K3884" t="s">
        <v>31</v>
      </c>
      <c r="L3884" t="s">
        <v>32</v>
      </c>
      <c r="M3884">
        <v>182000</v>
      </c>
      <c r="N3884">
        <v>0</v>
      </c>
      <c r="O3884">
        <v>17</v>
      </c>
      <c r="P3884">
        <v>0</v>
      </c>
      <c r="Q3884">
        <v>8</v>
      </c>
      <c r="R3884">
        <v>3</v>
      </c>
      <c r="S3884">
        <v>7</v>
      </c>
      <c r="T3884">
        <v>7</v>
      </c>
      <c r="U3884">
        <v>7</v>
      </c>
      <c r="V3884">
        <f>COUNTIF(tbl_General[EmployeeID],tbl_General[[#This Row],[EmployeeID]])</f>
        <v>1</v>
      </c>
    </row>
    <row r="3885" spans="1:22" x14ac:dyDescent="0.25">
      <c r="A3885">
        <v>51</v>
      </c>
      <c r="B3885" t="s">
        <v>21</v>
      </c>
      <c r="C3885" t="s">
        <v>29</v>
      </c>
      <c r="D3885" t="s">
        <v>23</v>
      </c>
      <c r="E3885">
        <v>21</v>
      </c>
      <c r="F3885">
        <v>4</v>
      </c>
      <c r="G3885" t="s">
        <v>38</v>
      </c>
      <c r="H3885">
        <v>2143</v>
      </c>
      <c r="I3885" t="s">
        <v>34</v>
      </c>
      <c r="J3885">
        <v>2</v>
      </c>
      <c r="K3885" t="s">
        <v>31</v>
      </c>
      <c r="L3885" t="s">
        <v>32</v>
      </c>
      <c r="M3885">
        <v>182000</v>
      </c>
      <c r="N3885">
        <v>0</v>
      </c>
      <c r="O3885">
        <v>17</v>
      </c>
      <c r="P3885">
        <v>0</v>
      </c>
      <c r="Q3885">
        <v>8</v>
      </c>
      <c r="R3885">
        <v>3</v>
      </c>
      <c r="S3885">
        <v>7</v>
      </c>
      <c r="T3885">
        <v>7</v>
      </c>
      <c r="U3885">
        <v>7</v>
      </c>
      <c r="V3885">
        <f>COUNTIF(tbl_General[EmployeeID],tbl_General[[#This Row],[EmployeeID]])</f>
        <v>1</v>
      </c>
    </row>
    <row r="3886" spans="1:22" x14ac:dyDescent="0.25">
      <c r="A3886">
        <v>51</v>
      </c>
      <c r="B3886" t="s">
        <v>21</v>
      </c>
      <c r="C3886" t="s">
        <v>29</v>
      </c>
      <c r="D3886" t="s">
        <v>23</v>
      </c>
      <c r="E3886">
        <v>21</v>
      </c>
      <c r="F3886">
        <v>4</v>
      </c>
      <c r="G3886" t="s">
        <v>38</v>
      </c>
      <c r="H3886">
        <v>3613</v>
      </c>
      <c r="I3886" t="s">
        <v>34</v>
      </c>
      <c r="J3886">
        <v>2</v>
      </c>
      <c r="K3886" t="s">
        <v>31</v>
      </c>
      <c r="L3886" t="s">
        <v>32</v>
      </c>
      <c r="M3886">
        <v>182000</v>
      </c>
      <c r="N3886">
        <v>0</v>
      </c>
      <c r="O3886">
        <v>17</v>
      </c>
      <c r="P3886">
        <v>0</v>
      </c>
      <c r="Q3886">
        <v>8</v>
      </c>
      <c r="R3886">
        <v>3</v>
      </c>
      <c r="S3886">
        <v>7</v>
      </c>
      <c r="T3886">
        <v>7</v>
      </c>
      <c r="U3886">
        <v>7</v>
      </c>
      <c r="V3886">
        <f>COUNTIF(tbl_General[EmployeeID],tbl_General[[#This Row],[EmployeeID]])</f>
        <v>1</v>
      </c>
    </row>
    <row r="3887" spans="1:22" x14ac:dyDescent="0.25">
      <c r="A3887">
        <v>29</v>
      </c>
      <c r="B3887" t="s">
        <v>28</v>
      </c>
      <c r="C3887" t="s">
        <v>22</v>
      </c>
      <c r="D3887" t="s">
        <v>30</v>
      </c>
      <c r="E3887">
        <v>29</v>
      </c>
      <c r="F3887">
        <v>4</v>
      </c>
      <c r="G3887" t="s">
        <v>46</v>
      </c>
      <c r="H3887">
        <v>675</v>
      </c>
      <c r="I3887" t="s">
        <v>25</v>
      </c>
      <c r="J3887">
        <v>1</v>
      </c>
      <c r="K3887" t="s">
        <v>43</v>
      </c>
      <c r="L3887" t="s">
        <v>41</v>
      </c>
      <c r="M3887">
        <v>28860</v>
      </c>
      <c r="N3887">
        <v>3</v>
      </c>
      <c r="O3887">
        <v>13</v>
      </c>
      <c r="P3887">
        <v>0</v>
      </c>
      <c r="Q3887">
        <v>10</v>
      </c>
      <c r="R3887">
        <v>4</v>
      </c>
      <c r="S3887">
        <v>7</v>
      </c>
      <c r="T3887">
        <v>7</v>
      </c>
      <c r="U3887">
        <v>7</v>
      </c>
      <c r="V3887">
        <f>COUNTIF(tbl_General[EmployeeID],tbl_General[[#This Row],[EmployeeID]])</f>
        <v>1</v>
      </c>
    </row>
    <row r="3888" spans="1:22" x14ac:dyDescent="0.25">
      <c r="A3888">
        <v>29</v>
      </c>
      <c r="B3888" t="s">
        <v>28</v>
      </c>
      <c r="C3888" t="s">
        <v>22</v>
      </c>
      <c r="D3888" t="s">
        <v>30</v>
      </c>
      <c r="E3888">
        <v>29</v>
      </c>
      <c r="F3888">
        <v>4</v>
      </c>
      <c r="G3888" t="s">
        <v>46</v>
      </c>
      <c r="H3888">
        <v>2145</v>
      </c>
      <c r="I3888" t="s">
        <v>25</v>
      </c>
      <c r="J3888">
        <v>1</v>
      </c>
      <c r="K3888" t="s">
        <v>43</v>
      </c>
      <c r="L3888" t="s">
        <v>41</v>
      </c>
      <c r="M3888">
        <v>28860</v>
      </c>
      <c r="N3888">
        <v>3</v>
      </c>
      <c r="O3888">
        <v>13</v>
      </c>
      <c r="P3888">
        <v>0</v>
      </c>
      <c r="Q3888">
        <v>10</v>
      </c>
      <c r="R3888">
        <v>4</v>
      </c>
      <c r="S3888">
        <v>7</v>
      </c>
      <c r="T3888">
        <v>7</v>
      </c>
      <c r="U3888">
        <v>7</v>
      </c>
      <c r="V3888">
        <f>COUNTIF(tbl_General[EmployeeID],tbl_General[[#This Row],[EmployeeID]])</f>
        <v>1</v>
      </c>
    </row>
    <row r="3889" spans="1:22" x14ac:dyDescent="0.25">
      <c r="A3889">
        <v>29</v>
      </c>
      <c r="B3889" t="s">
        <v>28</v>
      </c>
      <c r="C3889" t="s">
        <v>22</v>
      </c>
      <c r="D3889" t="s">
        <v>30</v>
      </c>
      <c r="E3889">
        <v>29</v>
      </c>
      <c r="F3889">
        <v>4</v>
      </c>
      <c r="G3889" t="s">
        <v>46</v>
      </c>
      <c r="H3889">
        <v>3615</v>
      </c>
      <c r="I3889" t="s">
        <v>25</v>
      </c>
      <c r="J3889">
        <v>1</v>
      </c>
      <c r="K3889" t="s">
        <v>43</v>
      </c>
      <c r="L3889" t="s">
        <v>41</v>
      </c>
      <c r="M3889">
        <v>28860</v>
      </c>
      <c r="N3889">
        <v>3</v>
      </c>
      <c r="O3889">
        <v>13</v>
      </c>
      <c r="P3889">
        <v>0</v>
      </c>
      <c r="Q3889">
        <v>10</v>
      </c>
      <c r="R3889">
        <v>4</v>
      </c>
      <c r="S3889">
        <v>7</v>
      </c>
      <c r="T3889">
        <v>7</v>
      </c>
      <c r="U3889">
        <v>7</v>
      </c>
      <c r="V3889">
        <f>COUNTIF(tbl_General[EmployeeID],tbl_General[[#This Row],[EmployeeID]])</f>
        <v>1</v>
      </c>
    </row>
    <row r="3890" spans="1:22" x14ac:dyDescent="0.25">
      <c r="A3890">
        <v>39</v>
      </c>
      <c r="B3890" t="s">
        <v>21</v>
      </c>
      <c r="C3890" t="s">
        <v>22</v>
      </c>
      <c r="D3890" t="s">
        <v>30</v>
      </c>
      <c r="E3890">
        <v>6</v>
      </c>
      <c r="F3890">
        <v>2</v>
      </c>
      <c r="G3890" t="s">
        <v>24</v>
      </c>
      <c r="H3890">
        <v>891</v>
      </c>
      <c r="I3890" t="s">
        <v>34</v>
      </c>
      <c r="J3890">
        <v>3</v>
      </c>
      <c r="K3890" t="s">
        <v>31</v>
      </c>
      <c r="L3890" t="s">
        <v>27</v>
      </c>
      <c r="M3890">
        <v>106090</v>
      </c>
      <c r="N3890">
        <v>2</v>
      </c>
      <c r="O3890">
        <v>17</v>
      </c>
      <c r="P3890">
        <v>1</v>
      </c>
      <c r="Q3890">
        <v>10</v>
      </c>
      <c r="R3890">
        <v>2</v>
      </c>
      <c r="S3890">
        <v>7</v>
      </c>
      <c r="T3890">
        <v>7</v>
      </c>
      <c r="U3890">
        <v>7</v>
      </c>
      <c r="V3890">
        <f>COUNTIF(tbl_General[EmployeeID],tbl_General[[#This Row],[EmployeeID]])</f>
        <v>1</v>
      </c>
    </row>
    <row r="3891" spans="1:22" x14ac:dyDescent="0.25">
      <c r="A3891">
        <v>39</v>
      </c>
      <c r="B3891" t="s">
        <v>21</v>
      </c>
      <c r="C3891" t="s">
        <v>22</v>
      </c>
      <c r="D3891" t="s">
        <v>30</v>
      </c>
      <c r="E3891">
        <v>6</v>
      </c>
      <c r="F3891">
        <v>2</v>
      </c>
      <c r="G3891" t="s">
        <v>24</v>
      </c>
      <c r="H3891">
        <v>2361</v>
      </c>
      <c r="I3891" t="s">
        <v>34</v>
      </c>
      <c r="J3891">
        <v>3</v>
      </c>
      <c r="K3891" t="s">
        <v>31</v>
      </c>
      <c r="L3891" t="s">
        <v>27</v>
      </c>
      <c r="M3891">
        <v>106090</v>
      </c>
      <c r="N3891">
        <v>2</v>
      </c>
      <c r="O3891">
        <v>17</v>
      </c>
      <c r="P3891">
        <v>1</v>
      </c>
      <c r="Q3891">
        <v>10</v>
      </c>
      <c r="R3891">
        <v>2</v>
      </c>
      <c r="S3891">
        <v>7</v>
      </c>
      <c r="T3891">
        <v>7</v>
      </c>
      <c r="U3891">
        <v>7</v>
      </c>
      <c r="V3891">
        <f>COUNTIF(tbl_General[EmployeeID],tbl_General[[#This Row],[EmployeeID]])</f>
        <v>1</v>
      </c>
    </row>
    <row r="3892" spans="1:22" x14ac:dyDescent="0.25">
      <c r="A3892">
        <v>39</v>
      </c>
      <c r="B3892" t="s">
        <v>21</v>
      </c>
      <c r="C3892" t="s">
        <v>22</v>
      </c>
      <c r="D3892" t="s">
        <v>30</v>
      </c>
      <c r="E3892">
        <v>6</v>
      </c>
      <c r="F3892">
        <v>2</v>
      </c>
      <c r="G3892" t="s">
        <v>24</v>
      </c>
      <c r="H3892">
        <v>3831</v>
      </c>
      <c r="I3892" t="s">
        <v>34</v>
      </c>
      <c r="J3892">
        <v>3</v>
      </c>
      <c r="K3892" t="s">
        <v>31</v>
      </c>
      <c r="L3892" t="s">
        <v>27</v>
      </c>
      <c r="M3892">
        <v>106090</v>
      </c>
      <c r="N3892">
        <v>2</v>
      </c>
      <c r="O3892">
        <v>17</v>
      </c>
      <c r="P3892">
        <v>1</v>
      </c>
      <c r="Q3892">
        <v>10</v>
      </c>
      <c r="R3892">
        <v>2</v>
      </c>
      <c r="S3892">
        <v>7</v>
      </c>
      <c r="T3892">
        <v>7</v>
      </c>
      <c r="U3892">
        <v>7</v>
      </c>
      <c r="V3892">
        <f>COUNTIF(tbl_General[EmployeeID],tbl_General[[#This Row],[EmployeeID]])</f>
        <v>1</v>
      </c>
    </row>
    <row r="3893" spans="1:22" x14ac:dyDescent="0.25">
      <c r="A3893">
        <v>32</v>
      </c>
      <c r="B3893" t="s">
        <v>21</v>
      </c>
      <c r="C3893" t="s">
        <v>22</v>
      </c>
      <c r="D3893" t="s">
        <v>23</v>
      </c>
      <c r="E3893">
        <v>1</v>
      </c>
      <c r="F3893">
        <v>3</v>
      </c>
      <c r="G3893" t="s">
        <v>38</v>
      </c>
      <c r="H3893">
        <v>274</v>
      </c>
      <c r="I3893" t="s">
        <v>34</v>
      </c>
      <c r="J3893">
        <v>2</v>
      </c>
      <c r="K3893" t="s">
        <v>35</v>
      </c>
      <c r="L3893" t="s">
        <v>32</v>
      </c>
      <c r="M3893">
        <v>136640</v>
      </c>
      <c r="N3893">
        <v>3</v>
      </c>
      <c r="O3893">
        <v>14</v>
      </c>
      <c r="P3893">
        <v>0</v>
      </c>
      <c r="Q3893">
        <v>10</v>
      </c>
      <c r="R3893">
        <v>6</v>
      </c>
      <c r="S3893">
        <v>7</v>
      </c>
      <c r="T3893">
        <v>7</v>
      </c>
      <c r="U3893">
        <v>7</v>
      </c>
      <c r="V3893">
        <f>COUNTIF(tbl_General[EmployeeID],tbl_General[[#This Row],[EmployeeID]])</f>
        <v>1</v>
      </c>
    </row>
    <row r="3894" spans="1:22" x14ac:dyDescent="0.25">
      <c r="A3894">
        <v>32</v>
      </c>
      <c r="B3894" t="s">
        <v>21</v>
      </c>
      <c r="C3894" t="s">
        <v>22</v>
      </c>
      <c r="D3894" t="s">
        <v>23</v>
      </c>
      <c r="E3894">
        <v>1</v>
      </c>
      <c r="F3894">
        <v>3</v>
      </c>
      <c r="G3894" t="s">
        <v>38</v>
      </c>
      <c r="H3894">
        <v>1744</v>
      </c>
      <c r="I3894" t="s">
        <v>34</v>
      </c>
      <c r="J3894">
        <v>2</v>
      </c>
      <c r="K3894" t="s">
        <v>35</v>
      </c>
      <c r="L3894" t="s">
        <v>32</v>
      </c>
      <c r="M3894">
        <v>136640</v>
      </c>
      <c r="N3894">
        <v>3</v>
      </c>
      <c r="O3894">
        <v>14</v>
      </c>
      <c r="P3894">
        <v>0</v>
      </c>
      <c r="Q3894">
        <v>10</v>
      </c>
      <c r="R3894">
        <v>6</v>
      </c>
      <c r="S3894">
        <v>7</v>
      </c>
      <c r="T3894">
        <v>7</v>
      </c>
      <c r="U3894">
        <v>7</v>
      </c>
      <c r="V3894">
        <f>COUNTIF(tbl_General[EmployeeID],tbl_General[[#This Row],[EmployeeID]])</f>
        <v>1</v>
      </c>
    </row>
    <row r="3895" spans="1:22" x14ac:dyDescent="0.25">
      <c r="A3895">
        <v>32</v>
      </c>
      <c r="B3895" t="s">
        <v>21</v>
      </c>
      <c r="C3895" t="s">
        <v>22</v>
      </c>
      <c r="D3895" t="s">
        <v>23</v>
      </c>
      <c r="E3895">
        <v>1</v>
      </c>
      <c r="F3895">
        <v>3</v>
      </c>
      <c r="G3895" t="s">
        <v>38</v>
      </c>
      <c r="H3895">
        <v>3214</v>
      </c>
      <c r="I3895" t="s">
        <v>34</v>
      </c>
      <c r="J3895">
        <v>2</v>
      </c>
      <c r="K3895" t="s">
        <v>35</v>
      </c>
      <c r="L3895" t="s">
        <v>32</v>
      </c>
      <c r="M3895">
        <v>136640</v>
      </c>
      <c r="N3895">
        <v>3</v>
      </c>
      <c r="O3895">
        <v>14</v>
      </c>
      <c r="P3895">
        <v>0</v>
      </c>
      <c r="Q3895">
        <v>10</v>
      </c>
      <c r="R3895">
        <v>6</v>
      </c>
      <c r="S3895">
        <v>7</v>
      </c>
      <c r="T3895">
        <v>7</v>
      </c>
      <c r="U3895">
        <v>7</v>
      </c>
      <c r="V3895">
        <f>COUNTIF(tbl_General[EmployeeID],tbl_General[[#This Row],[EmployeeID]])</f>
        <v>1</v>
      </c>
    </row>
    <row r="3896" spans="1:22" x14ac:dyDescent="0.25">
      <c r="A3896">
        <v>39</v>
      </c>
      <c r="B3896" t="s">
        <v>21</v>
      </c>
      <c r="C3896" t="s">
        <v>22</v>
      </c>
      <c r="D3896" t="s">
        <v>23</v>
      </c>
      <c r="E3896">
        <v>2</v>
      </c>
      <c r="F3896">
        <v>2</v>
      </c>
      <c r="G3896" t="s">
        <v>38</v>
      </c>
      <c r="H3896">
        <v>867</v>
      </c>
      <c r="I3896" t="s">
        <v>25</v>
      </c>
      <c r="J3896">
        <v>1</v>
      </c>
      <c r="K3896" t="s">
        <v>35</v>
      </c>
      <c r="L3896" t="s">
        <v>27</v>
      </c>
      <c r="M3896">
        <v>20080</v>
      </c>
      <c r="N3896">
        <v>2</v>
      </c>
      <c r="O3896">
        <v>12</v>
      </c>
      <c r="P3896">
        <v>0</v>
      </c>
      <c r="Q3896">
        <v>11</v>
      </c>
      <c r="R3896">
        <v>3</v>
      </c>
      <c r="S3896">
        <v>7</v>
      </c>
      <c r="T3896">
        <v>7</v>
      </c>
      <c r="U3896">
        <v>6</v>
      </c>
      <c r="V3896">
        <f>COUNTIF(tbl_General[EmployeeID],tbl_General[[#This Row],[EmployeeID]])</f>
        <v>1</v>
      </c>
    </row>
    <row r="3897" spans="1:22" x14ac:dyDescent="0.25">
      <c r="A3897">
        <v>39</v>
      </c>
      <c r="B3897" t="s">
        <v>21</v>
      </c>
      <c r="C3897" t="s">
        <v>22</v>
      </c>
      <c r="D3897" t="s">
        <v>23</v>
      </c>
      <c r="E3897">
        <v>2</v>
      </c>
      <c r="F3897">
        <v>2</v>
      </c>
      <c r="G3897" t="s">
        <v>38</v>
      </c>
      <c r="H3897">
        <v>2337</v>
      </c>
      <c r="I3897" t="s">
        <v>25</v>
      </c>
      <c r="J3897">
        <v>1</v>
      </c>
      <c r="K3897" t="s">
        <v>35</v>
      </c>
      <c r="L3897" t="s">
        <v>27</v>
      </c>
      <c r="M3897">
        <v>20080</v>
      </c>
      <c r="N3897">
        <v>2</v>
      </c>
      <c r="O3897">
        <v>12</v>
      </c>
      <c r="P3897">
        <v>0</v>
      </c>
      <c r="Q3897">
        <v>11</v>
      </c>
      <c r="R3897">
        <v>3</v>
      </c>
      <c r="S3897">
        <v>7</v>
      </c>
      <c r="T3897">
        <v>7</v>
      </c>
      <c r="U3897">
        <v>6</v>
      </c>
      <c r="V3897">
        <f>COUNTIF(tbl_General[EmployeeID],tbl_General[[#This Row],[EmployeeID]])</f>
        <v>1</v>
      </c>
    </row>
    <row r="3898" spans="1:22" x14ac:dyDescent="0.25">
      <c r="A3898">
        <v>39</v>
      </c>
      <c r="B3898" t="s">
        <v>21</v>
      </c>
      <c r="C3898" t="s">
        <v>22</v>
      </c>
      <c r="D3898" t="s">
        <v>23</v>
      </c>
      <c r="E3898">
        <v>2</v>
      </c>
      <c r="F3898">
        <v>2</v>
      </c>
      <c r="G3898" t="s">
        <v>38</v>
      </c>
      <c r="H3898">
        <v>3807</v>
      </c>
      <c r="I3898" t="s">
        <v>25</v>
      </c>
      <c r="J3898">
        <v>1</v>
      </c>
      <c r="K3898" t="s">
        <v>35</v>
      </c>
      <c r="L3898" t="s">
        <v>27</v>
      </c>
      <c r="M3898">
        <v>20080</v>
      </c>
      <c r="N3898">
        <v>2</v>
      </c>
      <c r="O3898">
        <v>12</v>
      </c>
      <c r="P3898">
        <v>0</v>
      </c>
      <c r="Q3898">
        <v>11</v>
      </c>
      <c r="R3898">
        <v>3</v>
      </c>
      <c r="S3898">
        <v>7</v>
      </c>
      <c r="T3898">
        <v>7</v>
      </c>
      <c r="U3898">
        <v>6</v>
      </c>
      <c r="V3898">
        <f>COUNTIF(tbl_General[EmployeeID],tbl_General[[#This Row],[EmployeeID]])</f>
        <v>1</v>
      </c>
    </row>
    <row r="3899" spans="1:22" x14ac:dyDescent="0.25">
      <c r="A3899">
        <v>31</v>
      </c>
      <c r="B3899" t="s">
        <v>28</v>
      </c>
      <c r="C3899" t="s">
        <v>22</v>
      </c>
      <c r="D3899" t="s">
        <v>30</v>
      </c>
      <c r="E3899">
        <v>2</v>
      </c>
      <c r="F3899">
        <v>4</v>
      </c>
      <c r="G3899" t="s">
        <v>46</v>
      </c>
      <c r="H3899">
        <v>1337</v>
      </c>
      <c r="I3899" t="s">
        <v>25</v>
      </c>
      <c r="J3899">
        <v>3</v>
      </c>
      <c r="K3899" t="s">
        <v>35</v>
      </c>
      <c r="L3899" t="s">
        <v>27</v>
      </c>
      <c r="M3899">
        <v>21410</v>
      </c>
      <c r="N3899">
        <v>4</v>
      </c>
      <c r="O3899">
        <v>20</v>
      </c>
      <c r="P3899">
        <v>0</v>
      </c>
      <c r="Q3899">
        <v>12</v>
      </c>
      <c r="R3899">
        <v>2</v>
      </c>
      <c r="S3899">
        <v>7</v>
      </c>
      <c r="T3899">
        <v>7</v>
      </c>
      <c r="U3899">
        <v>7</v>
      </c>
      <c r="V3899">
        <f>COUNTIF(tbl_General[EmployeeID],tbl_General[[#This Row],[EmployeeID]])</f>
        <v>1</v>
      </c>
    </row>
    <row r="3900" spans="1:22" x14ac:dyDescent="0.25">
      <c r="A3900">
        <v>31</v>
      </c>
      <c r="B3900" t="s">
        <v>28</v>
      </c>
      <c r="C3900" t="s">
        <v>22</v>
      </c>
      <c r="D3900" t="s">
        <v>30</v>
      </c>
      <c r="E3900">
        <v>2</v>
      </c>
      <c r="F3900">
        <v>4</v>
      </c>
      <c r="G3900" t="s">
        <v>46</v>
      </c>
      <c r="H3900">
        <v>2807</v>
      </c>
      <c r="I3900" t="s">
        <v>25</v>
      </c>
      <c r="J3900">
        <v>3</v>
      </c>
      <c r="K3900" t="s">
        <v>35</v>
      </c>
      <c r="L3900" t="s">
        <v>27</v>
      </c>
      <c r="M3900">
        <v>21410</v>
      </c>
      <c r="N3900">
        <v>4</v>
      </c>
      <c r="O3900">
        <v>20</v>
      </c>
      <c r="P3900">
        <v>0</v>
      </c>
      <c r="Q3900">
        <v>12</v>
      </c>
      <c r="R3900">
        <v>2</v>
      </c>
      <c r="S3900">
        <v>7</v>
      </c>
      <c r="T3900">
        <v>7</v>
      </c>
      <c r="U3900">
        <v>7</v>
      </c>
      <c r="V3900">
        <f>COUNTIF(tbl_General[EmployeeID],tbl_General[[#This Row],[EmployeeID]])</f>
        <v>1</v>
      </c>
    </row>
    <row r="3901" spans="1:22" x14ac:dyDescent="0.25">
      <c r="A3901">
        <v>31</v>
      </c>
      <c r="B3901" t="s">
        <v>28</v>
      </c>
      <c r="C3901" t="s">
        <v>22</v>
      </c>
      <c r="D3901" t="s">
        <v>30</v>
      </c>
      <c r="E3901">
        <v>2</v>
      </c>
      <c r="F3901">
        <v>4</v>
      </c>
      <c r="G3901" t="s">
        <v>46</v>
      </c>
      <c r="H3901">
        <v>4277</v>
      </c>
      <c r="I3901" t="s">
        <v>25</v>
      </c>
      <c r="J3901">
        <v>3</v>
      </c>
      <c r="K3901" t="s">
        <v>35</v>
      </c>
      <c r="L3901" t="s">
        <v>27</v>
      </c>
      <c r="M3901">
        <v>21410</v>
      </c>
      <c r="N3901">
        <v>4</v>
      </c>
      <c r="O3901">
        <v>20</v>
      </c>
      <c r="P3901">
        <v>0</v>
      </c>
      <c r="Q3901">
        <v>12</v>
      </c>
      <c r="R3901">
        <v>2</v>
      </c>
      <c r="S3901">
        <v>7</v>
      </c>
      <c r="T3901">
        <v>7</v>
      </c>
      <c r="U3901">
        <v>7</v>
      </c>
      <c r="V3901">
        <f>COUNTIF(tbl_General[EmployeeID],tbl_General[[#This Row],[EmployeeID]])</f>
        <v>1</v>
      </c>
    </row>
    <row r="3902" spans="1:22" x14ac:dyDescent="0.25">
      <c r="A3902">
        <v>33</v>
      </c>
      <c r="B3902" t="s">
        <v>28</v>
      </c>
      <c r="C3902" t="s">
        <v>22</v>
      </c>
      <c r="D3902" t="s">
        <v>30</v>
      </c>
      <c r="E3902">
        <v>10</v>
      </c>
      <c r="F3902">
        <v>3</v>
      </c>
      <c r="G3902" t="s">
        <v>24</v>
      </c>
      <c r="H3902">
        <v>178</v>
      </c>
      <c r="I3902" t="s">
        <v>25</v>
      </c>
      <c r="J3902">
        <v>4</v>
      </c>
      <c r="K3902" t="s">
        <v>39</v>
      </c>
      <c r="L3902" t="s">
        <v>27</v>
      </c>
      <c r="M3902">
        <v>67280</v>
      </c>
      <c r="N3902">
        <v>7</v>
      </c>
      <c r="O3902">
        <v>22</v>
      </c>
      <c r="P3902">
        <v>0</v>
      </c>
      <c r="Q3902">
        <v>15</v>
      </c>
      <c r="R3902">
        <v>2</v>
      </c>
      <c r="S3902">
        <v>7</v>
      </c>
      <c r="T3902">
        <v>7</v>
      </c>
      <c r="U3902">
        <v>7</v>
      </c>
      <c r="V3902">
        <f>COUNTIF(tbl_General[EmployeeID],tbl_General[[#This Row],[EmployeeID]])</f>
        <v>1</v>
      </c>
    </row>
    <row r="3903" spans="1:22" x14ac:dyDescent="0.25">
      <c r="A3903">
        <v>33</v>
      </c>
      <c r="B3903" t="s">
        <v>28</v>
      </c>
      <c r="C3903" t="s">
        <v>22</v>
      </c>
      <c r="D3903" t="s">
        <v>30</v>
      </c>
      <c r="E3903">
        <v>10</v>
      </c>
      <c r="F3903">
        <v>3</v>
      </c>
      <c r="G3903" t="s">
        <v>24</v>
      </c>
      <c r="H3903">
        <v>1648</v>
      </c>
      <c r="I3903" t="s">
        <v>25</v>
      </c>
      <c r="J3903">
        <v>4</v>
      </c>
      <c r="K3903" t="s">
        <v>39</v>
      </c>
      <c r="L3903" t="s">
        <v>27</v>
      </c>
      <c r="M3903">
        <v>67280</v>
      </c>
      <c r="N3903">
        <v>7</v>
      </c>
      <c r="O3903">
        <v>22</v>
      </c>
      <c r="P3903">
        <v>0</v>
      </c>
      <c r="Q3903">
        <v>15</v>
      </c>
      <c r="R3903">
        <v>2</v>
      </c>
      <c r="S3903">
        <v>7</v>
      </c>
      <c r="T3903">
        <v>7</v>
      </c>
      <c r="U3903">
        <v>7</v>
      </c>
      <c r="V3903">
        <f>COUNTIF(tbl_General[EmployeeID],tbl_General[[#This Row],[EmployeeID]])</f>
        <v>1</v>
      </c>
    </row>
    <row r="3904" spans="1:22" x14ac:dyDescent="0.25">
      <c r="A3904">
        <v>33</v>
      </c>
      <c r="B3904" t="s">
        <v>28</v>
      </c>
      <c r="C3904" t="s">
        <v>22</v>
      </c>
      <c r="D3904" t="s">
        <v>30</v>
      </c>
      <c r="E3904">
        <v>10</v>
      </c>
      <c r="F3904">
        <v>3</v>
      </c>
      <c r="G3904" t="s">
        <v>24</v>
      </c>
      <c r="H3904">
        <v>3118</v>
      </c>
      <c r="I3904" t="s">
        <v>25</v>
      </c>
      <c r="J3904">
        <v>4</v>
      </c>
      <c r="K3904" t="s">
        <v>39</v>
      </c>
      <c r="L3904" t="s">
        <v>27</v>
      </c>
      <c r="M3904">
        <v>67280</v>
      </c>
      <c r="N3904">
        <v>7</v>
      </c>
      <c r="O3904">
        <v>22</v>
      </c>
      <c r="P3904">
        <v>0</v>
      </c>
      <c r="Q3904">
        <v>15</v>
      </c>
      <c r="R3904">
        <v>2</v>
      </c>
      <c r="S3904">
        <v>7</v>
      </c>
      <c r="T3904">
        <v>7</v>
      </c>
      <c r="U3904">
        <v>7</v>
      </c>
      <c r="V3904">
        <f>COUNTIF(tbl_General[EmployeeID],tbl_General[[#This Row],[EmployeeID]])</f>
        <v>1</v>
      </c>
    </row>
    <row r="3905" spans="1:22" x14ac:dyDescent="0.25">
      <c r="A3905">
        <v>40</v>
      </c>
      <c r="B3905" t="s">
        <v>21</v>
      </c>
      <c r="C3905" t="s">
        <v>22</v>
      </c>
      <c r="D3905" t="s">
        <v>30</v>
      </c>
      <c r="E3905">
        <v>1</v>
      </c>
      <c r="F3905">
        <v>4</v>
      </c>
      <c r="G3905" t="s">
        <v>24</v>
      </c>
      <c r="H3905">
        <v>1047</v>
      </c>
      <c r="I3905" t="s">
        <v>34</v>
      </c>
      <c r="J3905">
        <v>2</v>
      </c>
      <c r="K3905" t="s">
        <v>44</v>
      </c>
      <c r="L3905" t="s">
        <v>41</v>
      </c>
      <c r="M3905">
        <v>199430</v>
      </c>
      <c r="N3905">
        <v>2</v>
      </c>
      <c r="O3905">
        <v>13</v>
      </c>
      <c r="P3905">
        <v>1</v>
      </c>
      <c r="Q3905">
        <v>15</v>
      </c>
      <c r="R3905">
        <v>3</v>
      </c>
      <c r="S3905">
        <v>7</v>
      </c>
      <c r="T3905">
        <v>7</v>
      </c>
      <c r="U3905">
        <v>7</v>
      </c>
      <c r="V3905">
        <f>COUNTIF(tbl_General[EmployeeID],tbl_General[[#This Row],[EmployeeID]])</f>
        <v>1</v>
      </c>
    </row>
    <row r="3906" spans="1:22" x14ac:dyDescent="0.25">
      <c r="A3906">
        <v>40</v>
      </c>
      <c r="B3906" t="s">
        <v>21</v>
      </c>
      <c r="C3906" t="s">
        <v>22</v>
      </c>
      <c r="D3906" t="s">
        <v>30</v>
      </c>
      <c r="E3906">
        <v>1</v>
      </c>
      <c r="F3906">
        <v>4</v>
      </c>
      <c r="G3906" t="s">
        <v>24</v>
      </c>
      <c r="H3906">
        <v>2517</v>
      </c>
      <c r="I3906" t="s">
        <v>34</v>
      </c>
      <c r="J3906">
        <v>2</v>
      </c>
      <c r="K3906" t="s">
        <v>44</v>
      </c>
      <c r="L3906" t="s">
        <v>41</v>
      </c>
      <c r="M3906">
        <v>199430</v>
      </c>
      <c r="N3906">
        <v>2</v>
      </c>
      <c r="O3906">
        <v>13</v>
      </c>
      <c r="P3906">
        <v>1</v>
      </c>
      <c r="Q3906">
        <v>15</v>
      </c>
      <c r="R3906">
        <v>3</v>
      </c>
      <c r="S3906">
        <v>7</v>
      </c>
      <c r="T3906">
        <v>7</v>
      </c>
      <c r="U3906">
        <v>7</v>
      </c>
      <c r="V3906">
        <f>COUNTIF(tbl_General[EmployeeID],tbl_General[[#This Row],[EmployeeID]])</f>
        <v>1</v>
      </c>
    </row>
    <row r="3907" spans="1:22" x14ac:dyDescent="0.25">
      <c r="A3907">
        <v>40</v>
      </c>
      <c r="B3907" t="s">
        <v>21</v>
      </c>
      <c r="C3907" t="s">
        <v>22</v>
      </c>
      <c r="D3907" t="s">
        <v>30</v>
      </c>
      <c r="E3907">
        <v>1</v>
      </c>
      <c r="F3907">
        <v>4</v>
      </c>
      <c r="G3907" t="s">
        <v>24</v>
      </c>
      <c r="H3907">
        <v>3987</v>
      </c>
      <c r="I3907" t="s">
        <v>34</v>
      </c>
      <c r="J3907">
        <v>2</v>
      </c>
      <c r="K3907" t="s">
        <v>44</v>
      </c>
      <c r="L3907" t="s">
        <v>41</v>
      </c>
      <c r="M3907">
        <v>199430</v>
      </c>
      <c r="N3907">
        <v>2</v>
      </c>
      <c r="O3907">
        <v>13</v>
      </c>
      <c r="P3907">
        <v>1</v>
      </c>
      <c r="Q3907">
        <v>15</v>
      </c>
      <c r="R3907">
        <v>3</v>
      </c>
      <c r="S3907">
        <v>7</v>
      </c>
      <c r="T3907">
        <v>7</v>
      </c>
      <c r="U3907">
        <v>7</v>
      </c>
      <c r="V3907">
        <f>COUNTIF(tbl_General[EmployeeID],tbl_General[[#This Row],[EmployeeID]])</f>
        <v>1</v>
      </c>
    </row>
    <row r="3908" spans="1:22" x14ac:dyDescent="0.25">
      <c r="A3908">
        <v>36</v>
      </c>
      <c r="B3908" t="s">
        <v>21</v>
      </c>
      <c r="C3908" t="s">
        <v>22</v>
      </c>
      <c r="D3908" t="s">
        <v>30</v>
      </c>
      <c r="E3908">
        <v>7</v>
      </c>
      <c r="F3908">
        <v>3</v>
      </c>
      <c r="G3908" t="s">
        <v>24</v>
      </c>
      <c r="H3908">
        <v>1222</v>
      </c>
      <c r="I3908" t="s">
        <v>34</v>
      </c>
      <c r="J3908">
        <v>1</v>
      </c>
      <c r="K3908" t="s">
        <v>35</v>
      </c>
      <c r="L3908" t="s">
        <v>27</v>
      </c>
      <c r="M3908">
        <v>92040</v>
      </c>
      <c r="N3908">
        <v>6</v>
      </c>
      <c r="O3908">
        <v>23</v>
      </c>
      <c r="P3908">
        <v>1</v>
      </c>
      <c r="Q3908">
        <v>17</v>
      </c>
      <c r="R3908">
        <v>2</v>
      </c>
      <c r="S3908">
        <v>7</v>
      </c>
      <c r="T3908">
        <v>7</v>
      </c>
      <c r="U3908">
        <v>7</v>
      </c>
      <c r="V3908">
        <f>COUNTIF(tbl_General[EmployeeID],tbl_General[[#This Row],[EmployeeID]])</f>
        <v>1</v>
      </c>
    </row>
    <row r="3909" spans="1:22" x14ac:dyDescent="0.25">
      <c r="A3909">
        <v>36</v>
      </c>
      <c r="B3909" t="s">
        <v>21</v>
      </c>
      <c r="C3909" t="s">
        <v>22</v>
      </c>
      <c r="D3909" t="s">
        <v>30</v>
      </c>
      <c r="E3909">
        <v>7</v>
      </c>
      <c r="F3909">
        <v>3</v>
      </c>
      <c r="G3909" t="s">
        <v>24</v>
      </c>
      <c r="H3909">
        <v>2692</v>
      </c>
      <c r="I3909" t="s">
        <v>34</v>
      </c>
      <c r="J3909">
        <v>1</v>
      </c>
      <c r="K3909" t="s">
        <v>35</v>
      </c>
      <c r="L3909" t="s">
        <v>27</v>
      </c>
      <c r="M3909">
        <v>92040</v>
      </c>
      <c r="N3909">
        <v>6</v>
      </c>
      <c r="O3909">
        <v>23</v>
      </c>
      <c r="P3909">
        <v>1</v>
      </c>
      <c r="Q3909">
        <v>17</v>
      </c>
      <c r="R3909">
        <v>2</v>
      </c>
      <c r="S3909">
        <v>7</v>
      </c>
      <c r="T3909">
        <v>7</v>
      </c>
      <c r="U3909">
        <v>7</v>
      </c>
      <c r="V3909">
        <f>COUNTIF(tbl_General[EmployeeID],tbl_General[[#This Row],[EmployeeID]])</f>
        <v>1</v>
      </c>
    </row>
    <row r="3910" spans="1:22" x14ac:dyDescent="0.25">
      <c r="A3910">
        <v>36</v>
      </c>
      <c r="B3910" t="s">
        <v>21</v>
      </c>
      <c r="C3910" t="s">
        <v>22</v>
      </c>
      <c r="D3910" t="s">
        <v>30</v>
      </c>
      <c r="E3910">
        <v>7</v>
      </c>
      <c r="F3910">
        <v>3</v>
      </c>
      <c r="G3910" t="s">
        <v>24</v>
      </c>
      <c r="H3910">
        <v>4162</v>
      </c>
      <c r="I3910" t="s">
        <v>34</v>
      </c>
      <c r="J3910">
        <v>1</v>
      </c>
      <c r="K3910" t="s">
        <v>35</v>
      </c>
      <c r="L3910" t="s">
        <v>27</v>
      </c>
      <c r="M3910">
        <v>92040</v>
      </c>
      <c r="N3910">
        <v>6</v>
      </c>
      <c r="O3910">
        <v>23</v>
      </c>
      <c r="P3910">
        <v>1</v>
      </c>
      <c r="Q3910">
        <v>17</v>
      </c>
      <c r="R3910">
        <v>2</v>
      </c>
      <c r="S3910">
        <v>7</v>
      </c>
      <c r="T3910">
        <v>7</v>
      </c>
      <c r="U3910">
        <v>7</v>
      </c>
      <c r="V3910">
        <f>COUNTIF(tbl_General[EmployeeID],tbl_General[[#This Row],[EmployeeID]])</f>
        <v>1</v>
      </c>
    </row>
    <row r="3911" spans="1:22" x14ac:dyDescent="0.25">
      <c r="A3911">
        <v>36</v>
      </c>
      <c r="B3911" t="s">
        <v>21</v>
      </c>
      <c r="C3911" t="s">
        <v>22</v>
      </c>
      <c r="D3911" t="s">
        <v>23</v>
      </c>
      <c r="E3911">
        <v>3</v>
      </c>
      <c r="F3911">
        <v>2</v>
      </c>
      <c r="G3911" t="s">
        <v>45</v>
      </c>
      <c r="H3911">
        <v>625</v>
      </c>
      <c r="I3911" t="s">
        <v>34</v>
      </c>
      <c r="J3911">
        <v>4</v>
      </c>
      <c r="K3911" t="s">
        <v>26</v>
      </c>
      <c r="L3911" t="s">
        <v>41</v>
      </c>
      <c r="M3911">
        <v>178610</v>
      </c>
      <c r="N3911">
        <v>2</v>
      </c>
      <c r="O3911">
        <v>18</v>
      </c>
      <c r="P3911">
        <v>0</v>
      </c>
      <c r="Q3911">
        <v>17</v>
      </c>
      <c r="R3911">
        <v>2</v>
      </c>
      <c r="S3911">
        <v>7</v>
      </c>
      <c r="T3911">
        <v>7</v>
      </c>
      <c r="U3911">
        <v>7</v>
      </c>
      <c r="V3911">
        <f>COUNTIF(tbl_General[EmployeeID],tbl_General[[#This Row],[EmployeeID]])</f>
        <v>1</v>
      </c>
    </row>
    <row r="3912" spans="1:22" x14ac:dyDescent="0.25">
      <c r="A3912">
        <v>36</v>
      </c>
      <c r="B3912" t="s">
        <v>21</v>
      </c>
      <c r="C3912" t="s">
        <v>22</v>
      </c>
      <c r="D3912" t="s">
        <v>23</v>
      </c>
      <c r="E3912">
        <v>3</v>
      </c>
      <c r="F3912">
        <v>2</v>
      </c>
      <c r="G3912" t="s">
        <v>45</v>
      </c>
      <c r="H3912">
        <v>2095</v>
      </c>
      <c r="I3912" t="s">
        <v>34</v>
      </c>
      <c r="J3912">
        <v>4</v>
      </c>
      <c r="K3912" t="s">
        <v>26</v>
      </c>
      <c r="L3912" t="s">
        <v>41</v>
      </c>
      <c r="M3912">
        <v>178610</v>
      </c>
      <c r="N3912">
        <v>2</v>
      </c>
      <c r="O3912">
        <v>18</v>
      </c>
      <c r="P3912">
        <v>0</v>
      </c>
      <c r="Q3912">
        <v>17</v>
      </c>
      <c r="R3912">
        <v>2</v>
      </c>
      <c r="S3912">
        <v>7</v>
      </c>
      <c r="T3912">
        <v>7</v>
      </c>
      <c r="U3912">
        <v>7</v>
      </c>
      <c r="V3912">
        <f>COUNTIF(tbl_General[EmployeeID],tbl_General[[#This Row],[EmployeeID]])</f>
        <v>1</v>
      </c>
    </row>
    <row r="3913" spans="1:22" x14ac:dyDescent="0.25">
      <c r="A3913">
        <v>36</v>
      </c>
      <c r="B3913" t="s">
        <v>21</v>
      </c>
      <c r="C3913" t="s">
        <v>22</v>
      </c>
      <c r="D3913" t="s">
        <v>23</v>
      </c>
      <c r="E3913">
        <v>3</v>
      </c>
      <c r="F3913">
        <v>2</v>
      </c>
      <c r="G3913" t="s">
        <v>45</v>
      </c>
      <c r="H3913">
        <v>3565</v>
      </c>
      <c r="I3913" t="s">
        <v>34</v>
      </c>
      <c r="J3913">
        <v>4</v>
      </c>
      <c r="K3913" t="s">
        <v>26</v>
      </c>
      <c r="L3913" t="s">
        <v>41</v>
      </c>
      <c r="M3913">
        <v>178610</v>
      </c>
      <c r="N3913">
        <v>2</v>
      </c>
      <c r="O3913">
        <v>18</v>
      </c>
      <c r="P3913">
        <v>0</v>
      </c>
      <c r="Q3913">
        <v>17</v>
      </c>
      <c r="R3913">
        <v>2</v>
      </c>
      <c r="S3913">
        <v>7</v>
      </c>
      <c r="T3913">
        <v>7</v>
      </c>
      <c r="U3913">
        <v>7</v>
      </c>
      <c r="V3913">
        <f>COUNTIF(tbl_General[EmployeeID],tbl_General[[#This Row],[EmployeeID]])</f>
        <v>1</v>
      </c>
    </row>
    <row r="3914" spans="1:22" x14ac:dyDescent="0.25">
      <c r="A3914">
        <v>41</v>
      </c>
      <c r="B3914" t="s">
        <v>21</v>
      </c>
      <c r="C3914" t="s">
        <v>29</v>
      </c>
      <c r="D3914" t="s">
        <v>23</v>
      </c>
      <c r="E3914">
        <v>10</v>
      </c>
      <c r="F3914">
        <v>2</v>
      </c>
      <c r="G3914" t="s">
        <v>38</v>
      </c>
      <c r="H3914">
        <v>1360</v>
      </c>
      <c r="I3914" t="s">
        <v>25</v>
      </c>
      <c r="J3914">
        <v>3</v>
      </c>
      <c r="K3914" t="s">
        <v>42</v>
      </c>
      <c r="L3914" t="s">
        <v>41</v>
      </c>
      <c r="M3914">
        <v>79450</v>
      </c>
      <c r="N3914">
        <v>4</v>
      </c>
      <c r="O3914">
        <v>12</v>
      </c>
      <c r="P3914">
        <v>1</v>
      </c>
      <c r="Q3914">
        <v>21</v>
      </c>
      <c r="R3914">
        <v>6</v>
      </c>
      <c r="S3914">
        <v>7</v>
      </c>
      <c r="T3914">
        <v>7</v>
      </c>
      <c r="U3914">
        <v>7</v>
      </c>
      <c r="V3914">
        <f>COUNTIF(tbl_General[EmployeeID],tbl_General[[#This Row],[EmployeeID]])</f>
        <v>1</v>
      </c>
    </row>
    <row r="3915" spans="1:22" x14ac:dyDescent="0.25">
      <c r="A3915">
        <v>41</v>
      </c>
      <c r="B3915" t="s">
        <v>21</v>
      </c>
      <c r="C3915" t="s">
        <v>29</v>
      </c>
      <c r="D3915" t="s">
        <v>23</v>
      </c>
      <c r="E3915">
        <v>10</v>
      </c>
      <c r="F3915">
        <v>2</v>
      </c>
      <c r="G3915" t="s">
        <v>38</v>
      </c>
      <c r="H3915">
        <v>2830</v>
      </c>
      <c r="I3915" t="s">
        <v>25</v>
      </c>
      <c r="J3915">
        <v>3</v>
      </c>
      <c r="K3915" t="s">
        <v>42</v>
      </c>
      <c r="L3915" t="s">
        <v>41</v>
      </c>
      <c r="M3915">
        <v>79450</v>
      </c>
      <c r="N3915">
        <v>4</v>
      </c>
      <c r="O3915">
        <v>12</v>
      </c>
      <c r="P3915">
        <v>1</v>
      </c>
      <c r="Q3915">
        <v>21</v>
      </c>
      <c r="R3915">
        <v>6</v>
      </c>
      <c r="S3915">
        <v>7</v>
      </c>
      <c r="T3915">
        <v>7</v>
      </c>
      <c r="U3915">
        <v>7</v>
      </c>
      <c r="V3915">
        <f>COUNTIF(tbl_General[EmployeeID],tbl_General[[#This Row],[EmployeeID]])</f>
        <v>1</v>
      </c>
    </row>
    <row r="3916" spans="1:22" x14ac:dyDescent="0.25">
      <c r="A3916">
        <v>41</v>
      </c>
      <c r="B3916" t="s">
        <v>21</v>
      </c>
      <c r="C3916" t="s">
        <v>29</v>
      </c>
      <c r="D3916" t="s">
        <v>23</v>
      </c>
      <c r="E3916">
        <v>10</v>
      </c>
      <c r="F3916">
        <v>2</v>
      </c>
      <c r="G3916" t="s">
        <v>38</v>
      </c>
      <c r="H3916">
        <v>4300</v>
      </c>
      <c r="I3916" t="s">
        <v>25</v>
      </c>
      <c r="J3916">
        <v>3</v>
      </c>
      <c r="K3916" t="s">
        <v>42</v>
      </c>
      <c r="L3916" t="s">
        <v>41</v>
      </c>
      <c r="M3916">
        <v>79450</v>
      </c>
      <c r="N3916">
        <v>4</v>
      </c>
      <c r="O3916">
        <v>12</v>
      </c>
      <c r="P3916">
        <v>1</v>
      </c>
      <c r="Q3916">
        <v>21</v>
      </c>
      <c r="R3916">
        <v>6</v>
      </c>
      <c r="S3916">
        <v>7</v>
      </c>
      <c r="T3916">
        <v>7</v>
      </c>
      <c r="U3916">
        <v>7</v>
      </c>
      <c r="V3916">
        <f>COUNTIF(tbl_General[EmployeeID],tbl_General[[#This Row],[EmployeeID]])</f>
        <v>1</v>
      </c>
    </row>
    <row r="3917" spans="1:22" x14ac:dyDescent="0.25">
      <c r="A3917">
        <v>46</v>
      </c>
      <c r="B3917" t="s">
        <v>21</v>
      </c>
      <c r="C3917" t="s">
        <v>22</v>
      </c>
      <c r="D3917" t="s">
        <v>30</v>
      </c>
      <c r="E3917">
        <v>8</v>
      </c>
      <c r="F3917">
        <v>3</v>
      </c>
      <c r="G3917" t="s">
        <v>24</v>
      </c>
      <c r="H3917">
        <v>6</v>
      </c>
      <c r="I3917" t="s">
        <v>25</v>
      </c>
      <c r="J3917">
        <v>4</v>
      </c>
      <c r="K3917" t="s">
        <v>39</v>
      </c>
      <c r="L3917" t="s">
        <v>27</v>
      </c>
      <c r="M3917">
        <v>40710</v>
      </c>
      <c r="N3917">
        <v>3</v>
      </c>
      <c r="O3917">
        <v>13</v>
      </c>
      <c r="P3917">
        <v>0</v>
      </c>
      <c r="Q3917">
        <v>28</v>
      </c>
      <c r="R3917">
        <v>5</v>
      </c>
      <c r="S3917">
        <v>7</v>
      </c>
      <c r="T3917">
        <v>7</v>
      </c>
      <c r="U3917">
        <v>7</v>
      </c>
      <c r="V3917">
        <f>COUNTIF(tbl_General[EmployeeID],tbl_General[[#This Row],[EmployeeID]])</f>
        <v>1</v>
      </c>
    </row>
    <row r="3918" spans="1:22" x14ac:dyDescent="0.25">
      <c r="A3918">
        <v>46</v>
      </c>
      <c r="B3918" t="s">
        <v>21</v>
      </c>
      <c r="C3918" t="s">
        <v>22</v>
      </c>
      <c r="D3918" t="s">
        <v>30</v>
      </c>
      <c r="E3918">
        <v>8</v>
      </c>
      <c r="F3918">
        <v>3</v>
      </c>
      <c r="G3918" t="s">
        <v>24</v>
      </c>
      <c r="H3918">
        <v>1476</v>
      </c>
      <c r="I3918" t="s">
        <v>25</v>
      </c>
      <c r="J3918">
        <v>4</v>
      </c>
      <c r="K3918" t="s">
        <v>39</v>
      </c>
      <c r="L3918" t="s">
        <v>27</v>
      </c>
      <c r="M3918">
        <v>40710</v>
      </c>
      <c r="N3918">
        <v>3</v>
      </c>
      <c r="O3918">
        <v>13</v>
      </c>
      <c r="P3918">
        <v>0</v>
      </c>
      <c r="Q3918">
        <v>28</v>
      </c>
      <c r="R3918">
        <v>5</v>
      </c>
      <c r="S3918">
        <v>7</v>
      </c>
      <c r="T3918">
        <v>7</v>
      </c>
      <c r="U3918">
        <v>7</v>
      </c>
      <c r="V3918">
        <f>COUNTIF(tbl_General[EmployeeID],tbl_General[[#This Row],[EmployeeID]])</f>
        <v>1</v>
      </c>
    </row>
    <row r="3919" spans="1:22" x14ac:dyDescent="0.25">
      <c r="A3919">
        <v>46</v>
      </c>
      <c r="B3919" t="s">
        <v>21</v>
      </c>
      <c r="C3919" t="s">
        <v>22</v>
      </c>
      <c r="D3919" t="s">
        <v>30</v>
      </c>
      <c r="E3919">
        <v>8</v>
      </c>
      <c r="F3919">
        <v>3</v>
      </c>
      <c r="G3919" t="s">
        <v>24</v>
      </c>
      <c r="H3919">
        <v>2946</v>
      </c>
      <c r="I3919" t="s">
        <v>25</v>
      </c>
      <c r="J3919">
        <v>4</v>
      </c>
      <c r="K3919" t="s">
        <v>39</v>
      </c>
      <c r="L3919" t="s">
        <v>27</v>
      </c>
      <c r="M3919">
        <v>40710</v>
      </c>
      <c r="N3919">
        <v>3</v>
      </c>
      <c r="O3919">
        <v>13</v>
      </c>
      <c r="P3919">
        <v>0</v>
      </c>
      <c r="Q3919">
        <v>28</v>
      </c>
      <c r="R3919">
        <v>5</v>
      </c>
      <c r="S3919">
        <v>7</v>
      </c>
      <c r="T3919">
        <v>7</v>
      </c>
      <c r="U3919">
        <v>7</v>
      </c>
      <c r="V3919">
        <f>COUNTIF(tbl_General[EmployeeID],tbl_General[[#This Row],[EmployeeID]])</f>
        <v>1</v>
      </c>
    </row>
    <row r="3920" spans="1:22" x14ac:dyDescent="0.25">
      <c r="A3920">
        <v>56</v>
      </c>
      <c r="B3920" t="s">
        <v>21</v>
      </c>
      <c r="C3920" t="s">
        <v>22</v>
      </c>
      <c r="D3920" t="s">
        <v>23</v>
      </c>
      <c r="E3920">
        <v>3</v>
      </c>
      <c r="F3920">
        <v>2</v>
      </c>
      <c r="G3920" t="s">
        <v>38</v>
      </c>
      <c r="H3920">
        <v>699</v>
      </c>
      <c r="I3920" t="s">
        <v>25</v>
      </c>
      <c r="J3920">
        <v>3</v>
      </c>
      <c r="K3920" t="s">
        <v>42</v>
      </c>
      <c r="L3920" t="s">
        <v>32</v>
      </c>
      <c r="M3920">
        <v>26910</v>
      </c>
      <c r="N3920">
        <v>6</v>
      </c>
      <c r="O3920">
        <v>16</v>
      </c>
      <c r="P3920">
        <v>1</v>
      </c>
      <c r="Q3920">
        <v>36</v>
      </c>
      <c r="R3920">
        <v>6</v>
      </c>
      <c r="S3920">
        <v>7</v>
      </c>
      <c r="T3920">
        <v>7</v>
      </c>
      <c r="U3920">
        <v>7</v>
      </c>
      <c r="V3920">
        <f>COUNTIF(tbl_General[EmployeeID],tbl_General[[#This Row],[EmployeeID]])</f>
        <v>1</v>
      </c>
    </row>
    <row r="3921" spans="1:22" x14ac:dyDescent="0.25">
      <c r="A3921">
        <v>56</v>
      </c>
      <c r="B3921" t="s">
        <v>21</v>
      </c>
      <c r="C3921" t="s">
        <v>22</v>
      </c>
      <c r="D3921" t="s">
        <v>23</v>
      </c>
      <c r="E3921">
        <v>3</v>
      </c>
      <c r="F3921">
        <v>2</v>
      </c>
      <c r="G3921" t="s">
        <v>38</v>
      </c>
      <c r="H3921">
        <v>2169</v>
      </c>
      <c r="I3921" t="s">
        <v>25</v>
      </c>
      <c r="J3921">
        <v>3</v>
      </c>
      <c r="K3921" t="s">
        <v>42</v>
      </c>
      <c r="L3921" t="s">
        <v>32</v>
      </c>
      <c r="M3921">
        <v>26910</v>
      </c>
      <c r="N3921">
        <v>6</v>
      </c>
      <c r="O3921">
        <v>16</v>
      </c>
      <c r="P3921">
        <v>1</v>
      </c>
      <c r="Q3921">
        <v>36</v>
      </c>
      <c r="R3921">
        <v>6</v>
      </c>
      <c r="S3921">
        <v>7</v>
      </c>
      <c r="T3921">
        <v>7</v>
      </c>
      <c r="U3921">
        <v>7</v>
      </c>
      <c r="V3921">
        <f>COUNTIF(tbl_General[EmployeeID],tbl_General[[#This Row],[EmployeeID]])</f>
        <v>1</v>
      </c>
    </row>
    <row r="3922" spans="1:22" x14ac:dyDescent="0.25">
      <c r="A3922">
        <v>56</v>
      </c>
      <c r="B3922" t="s">
        <v>21</v>
      </c>
      <c r="C3922" t="s">
        <v>22</v>
      </c>
      <c r="D3922" t="s">
        <v>23</v>
      </c>
      <c r="E3922">
        <v>3</v>
      </c>
      <c r="F3922">
        <v>2</v>
      </c>
      <c r="G3922" t="s">
        <v>38</v>
      </c>
      <c r="H3922">
        <v>3639</v>
      </c>
      <c r="I3922" t="s">
        <v>25</v>
      </c>
      <c r="J3922">
        <v>3</v>
      </c>
      <c r="K3922" t="s">
        <v>42</v>
      </c>
      <c r="L3922" t="s">
        <v>32</v>
      </c>
      <c r="M3922">
        <v>26910</v>
      </c>
      <c r="N3922">
        <v>6</v>
      </c>
      <c r="O3922">
        <v>16</v>
      </c>
      <c r="P3922">
        <v>1</v>
      </c>
      <c r="Q3922">
        <v>36</v>
      </c>
      <c r="R3922">
        <v>6</v>
      </c>
      <c r="S3922">
        <v>7</v>
      </c>
      <c r="T3922">
        <v>7</v>
      </c>
      <c r="U3922">
        <v>7</v>
      </c>
      <c r="V3922">
        <f>COUNTIF(tbl_General[EmployeeID],tbl_General[[#This Row],[EmployeeID]])</f>
        <v>1</v>
      </c>
    </row>
    <row r="3923" spans="1:22" x14ac:dyDescent="0.25">
      <c r="A3923">
        <v>56</v>
      </c>
      <c r="B3923" t="s">
        <v>21</v>
      </c>
      <c r="C3923" t="s">
        <v>29</v>
      </c>
      <c r="D3923" t="s">
        <v>30</v>
      </c>
      <c r="E3923">
        <v>20</v>
      </c>
      <c r="F3923">
        <v>4</v>
      </c>
      <c r="G3923" t="s">
        <v>24</v>
      </c>
      <c r="H3923">
        <v>144</v>
      </c>
      <c r="I3923" t="s">
        <v>25</v>
      </c>
      <c r="J3923">
        <v>3</v>
      </c>
      <c r="K3923" t="s">
        <v>35</v>
      </c>
      <c r="L3923" t="s">
        <v>27</v>
      </c>
      <c r="M3923">
        <v>53210</v>
      </c>
      <c r="N3923">
        <v>9</v>
      </c>
      <c r="O3923">
        <v>14</v>
      </c>
      <c r="P3923">
        <v>0</v>
      </c>
      <c r="Q3923">
        <v>36</v>
      </c>
      <c r="R3923">
        <v>1</v>
      </c>
      <c r="S3923">
        <v>7</v>
      </c>
      <c r="T3923">
        <v>7</v>
      </c>
      <c r="U3923">
        <v>7</v>
      </c>
      <c r="V3923">
        <f>COUNTIF(tbl_General[EmployeeID],tbl_General[[#This Row],[EmployeeID]])</f>
        <v>1</v>
      </c>
    </row>
    <row r="3924" spans="1:22" x14ac:dyDescent="0.25">
      <c r="A3924">
        <v>56</v>
      </c>
      <c r="B3924" t="s">
        <v>21</v>
      </c>
      <c r="C3924" t="s">
        <v>29</v>
      </c>
      <c r="D3924" t="s">
        <v>30</v>
      </c>
      <c r="E3924">
        <v>20</v>
      </c>
      <c r="F3924">
        <v>4</v>
      </c>
      <c r="G3924" t="s">
        <v>24</v>
      </c>
      <c r="H3924">
        <v>1614</v>
      </c>
      <c r="I3924" t="s">
        <v>25</v>
      </c>
      <c r="J3924">
        <v>3</v>
      </c>
      <c r="K3924" t="s">
        <v>35</v>
      </c>
      <c r="L3924" t="s">
        <v>27</v>
      </c>
      <c r="M3924">
        <v>53210</v>
      </c>
      <c r="N3924">
        <v>9</v>
      </c>
      <c r="O3924">
        <v>14</v>
      </c>
      <c r="P3924">
        <v>0</v>
      </c>
      <c r="Q3924">
        <v>36</v>
      </c>
      <c r="R3924">
        <v>1</v>
      </c>
      <c r="S3924">
        <v>7</v>
      </c>
      <c r="T3924">
        <v>7</v>
      </c>
      <c r="U3924">
        <v>7</v>
      </c>
      <c r="V3924">
        <f>COUNTIF(tbl_General[EmployeeID],tbl_General[[#This Row],[EmployeeID]])</f>
        <v>1</v>
      </c>
    </row>
    <row r="3925" spans="1:22" x14ac:dyDescent="0.25">
      <c r="A3925">
        <v>56</v>
      </c>
      <c r="B3925" t="s">
        <v>21</v>
      </c>
      <c r="C3925" t="s">
        <v>29</v>
      </c>
      <c r="D3925" t="s">
        <v>30</v>
      </c>
      <c r="E3925">
        <v>20</v>
      </c>
      <c r="F3925">
        <v>4</v>
      </c>
      <c r="G3925" t="s">
        <v>24</v>
      </c>
      <c r="H3925">
        <v>3084</v>
      </c>
      <c r="I3925" t="s">
        <v>25</v>
      </c>
      <c r="J3925">
        <v>3</v>
      </c>
      <c r="K3925" t="s">
        <v>35</v>
      </c>
      <c r="L3925" t="s">
        <v>27</v>
      </c>
      <c r="M3925">
        <v>53210</v>
      </c>
      <c r="N3925">
        <v>9</v>
      </c>
      <c r="O3925">
        <v>14</v>
      </c>
      <c r="P3925">
        <v>0</v>
      </c>
      <c r="Q3925">
        <v>36</v>
      </c>
      <c r="R3925">
        <v>1</v>
      </c>
      <c r="S3925">
        <v>7</v>
      </c>
      <c r="T3925">
        <v>7</v>
      </c>
      <c r="U3925">
        <v>7</v>
      </c>
      <c r="V3925">
        <f>COUNTIF(tbl_General[EmployeeID],tbl_General[[#This Row],[EmployeeID]])</f>
        <v>1</v>
      </c>
    </row>
    <row r="3926" spans="1:22" x14ac:dyDescent="0.25">
      <c r="A3926">
        <v>28</v>
      </c>
      <c r="B3926" t="s">
        <v>21</v>
      </c>
      <c r="C3926" t="s">
        <v>22</v>
      </c>
      <c r="D3926" t="s">
        <v>23</v>
      </c>
      <c r="E3926">
        <v>1</v>
      </c>
      <c r="F3926">
        <v>2</v>
      </c>
      <c r="G3926" t="s">
        <v>46</v>
      </c>
      <c r="H3926">
        <v>355</v>
      </c>
      <c r="I3926" t="s">
        <v>25</v>
      </c>
      <c r="J3926">
        <v>1</v>
      </c>
      <c r="K3926" t="s">
        <v>35</v>
      </c>
      <c r="L3926" t="s">
        <v>27</v>
      </c>
      <c r="M3926">
        <v>22310</v>
      </c>
      <c r="N3926">
        <v>1</v>
      </c>
      <c r="O3926">
        <v>12</v>
      </c>
      <c r="P3926">
        <v>0</v>
      </c>
      <c r="Q3926">
        <v>8</v>
      </c>
      <c r="R3926">
        <v>3</v>
      </c>
      <c r="S3926">
        <v>8</v>
      </c>
      <c r="T3926">
        <v>7</v>
      </c>
      <c r="U3926">
        <v>5</v>
      </c>
      <c r="V3926">
        <f>COUNTIF(tbl_General[EmployeeID],tbl_General[[#This Row],[EmployeeID]])</f>
        <v>1</v>
      </c>
    </row>
    <row r="3927" spans="1:22" x14ac:dyDescent="0.25">
      <c r="A3927">
        <v>28</v>
      </c>
      <c r="B3927" t="s">
        <v>21</v>
      </c>
      <c r="C3927" t="s">
        <v>22</v>
      </c>
      <c r="D3927" t="s">
        <v>23</v>
      </c>
      <c r="E3927">
        <v>1</v>
      </c>
      <c r="F3927">
        <v>2</v>
      </c>
      <c r="G3927" t="s">
        <v>46</v>
      </c>
      <c r="H3927">
        <v>1825</v>
      </c>
      <c r="I3927" t="s">
        <v>25</v>
      </c>
      <c r="J3927">
        <v>1</v>
      </c>
      <c r="K3927" t="s">
        <v>35</v>
      </c>
      <c r="L3927" t="s">
        <v>27</v>
      </c>
      <c r="M3927">
        <v>22310</v>
      </c>
      <c r="N3927">
        <v>1</v>
      </c>
      <c r="O3927">
        <v>12</v>
      </c>
      <c r="P3927">
        <v>0</v>
      </c>
      <c r="Q3927">
        <v>8</v>
      </c>
      <c r="R3927">
        <v>3</v>
      </c>
      <c r="S3927">
        <v>8</v>
      </c>
      <c r="T3927">
        <v>7</v>
      </c>
      <c r="U3927">
        <v>5</v>
      </c>
      <c r="V3927">
        <f>COUNTIF(tbl_General[EmployeeID],tbl_General[[#This Row],[EmployeeID]])</f>
        <v>1</v>
      </c>
    </row>
    <row r="3928" spans="1:22" x14ac:dyDescent="0.25">
      <c r="A3928">
        <v>28</v>
      </c>
      <c r="B3928" t="s">
        <v>21</v>
      </c>
      <c r="C3928" t="s">
        <v>22</v>
      </c>
      <c r="D3928" t="s">
        <v>23</v>
      </c>
      <c r="E3928">
        <v>1</v>
      </c>
      <c r="F3928">
        <v>2</v>
      </c>
      <c r="G3928" t="s">
        <v>46</v>
      </c>
      <c r="H3928">
        <v>3295</v>
      </c>
      <c r="I3928" t="s">
        <v>25</v>
      </c>
      <c r="J3928">
        <v>1</v>
      </c>
      <c r="K3928" t="s">
        <v>35</v>
      </c>
      <c r="L3928" t="s">
        <v>27</v>
      </c>
      <c r="M3928">
        <v>22310</v>
      </c>
      <c r="N3928">
        <v>1</v>
      </c>
      <c r="O3928">
        <v>12</v>
      </c>
      <c r="P3928">
        <v>0</v>
      </c>
      <c r="Q3928">
        <v>8</v>
      </c>
      <c r="R3928">
        <v>3</v>
      </c>
      <c r="S3928">
        <v>8</v>
      </c>
      <c r="T3928">
        <v>7</v>
      </c>
      <c r="U3928">
        <v>5</v>
      </c>
      <c r="V3928">
        <f>COUNTIF(tbl_General[EmployeeID],tbl_General[[#This Row],[EmployeeID]])</f>
        <v>1</v>
      </c>
    </row>
    <row r="3929" spans="1:22" x14ac:dyDescent="0.25">
      <c r="A3929">
        <v>34</v>
      </c>
      <c r="B3929" t="s">
        <v>21</v>
      </c>
      <c r="C3929" t="s">
        <v>29</v>
      </c>
      <c r="D3929" t="s">
        <v>30</v>
      </c>
      <c r="E3929">
        <v>25</v>
      </c>
      <c r="F3929">
        <v>1</v>
      </c>
      <c r="G3929" t="s">
        <v>24</v>
      </c>
      <c r="H3929">
        <v>874</v>
      </c>
      <c r="I3929" t="s">
        <v>25</v>
      </c>
      <c r="J3929">
        <v>1</v>
      </c>
      <c r="K3929" t="s">
        <v>44</v>
      </c>
      <c r="L3929" t="s">
        <v>27</v>
      </c>
      <c r="M3929">
        <v>22590</v>
      </c>
      <c r="N3929">
        <v>1</v>
      </c>
      <c r="O3929">
        <v>14</v>
      </c>
      <c r="P3929">
        <v>0</v>
      </c>
      <c r="Q3929">
        <v>8</v>
      </c>
      <c r="R3929">
        <v>2</v>
      </c>
      <c r="S3929">
        <v>8</v>
      </c>
      <c r="T3929">
        <v>7</v>
      </c>
      <c r="U3929">
        <v>7</v>
      </c>
      <c r="V3929">
        <f>COUNTIF(tbl_General[EmployeeID],tbl_General[[#This Row],[EmployeeID]])</f>
        <v>1</v>
      </c>
    </row>
    <row r="3930" spans="1:22" x14ac:dyDescent="0.25">
      <c r="A3930">
        <v>34</v>
      </c>
      <c r="B3930" t="s">
        <v>21</v>
      </c>
      <c r="C3930" t="s">
        <v>29</v>
      </c>
      <c r="D3930" t="s">
        <v>30</v>
      </c>
      <c r="E3930">
        <v>25</v>
      </c>
      <c r="F3930">
        <v>1</v>
      </c>
      <c r="G3930" t="s">
        <v>24</v>
      </c>
      <c r="H3930">
        <v>2344</v>
      </c>
      <c r="I3930" t="s">
        <v>25</v>
      </c>
      <c r="J3930">
        <v>1</v>
      </c>
      <c r="K3930" t="s">
        <v>44</v>
      </c>
      <c r="L3930" t="s">
        <v>27</v>
      </c>
      <c r="M3930">
        <v>22590</v>
      </c>
      <c r="N3930">
        <v>1</v>
      </c>
      <c r="O3930">
        <v>14</v>
      </c>
      <c r="P3930">
        <v>0</v>
      </c>
      <c r="Q3930">
        <v>8</v>
      </c>
      <c r="R3930">
        <v>2</v>
      </c>
      <c r="S3930">
        <v>8</v>
      </c>
      <c r="T3930">
        <v>7</v>
      </c>
      <c r="U3930">
        <v>7</v>
      </c>
      <c r="V3930">
        <f>COUNTIF(tbl_General[EmployeeID],tbl_General[[#This Row],[EmployeeID]])</f>
        <v>1</v>
      </c>
    </row>
    <row r="3931" spans="1:22" x14ac:dyDescent="0.25">
      <c r="A3931">
        <v>34</v>
      </c>
      <c r="B3931" t="s">
        <v>21</v>
      </c>
      <c r="C3931" t="s">
        <v>29</v>
      </c>
      <c r="D3931" t="s">
        <v>30</v>
      </c>
      <c r="E3931">
        <v>25</v>
      </c>
      <c r="F3931">
        <v>1</v>
      </c>
      <c r="G3931" t="s">
        <v>24</v>
      </c>
      <c r="H3931">
        <v>3814</v>
      </c>
      <c r="I3931" t="s">
        <v>25</v>
      </c>
      <c r="J3931">
        <v>1</v>
      </c>
      <c r="K3931" t="s">
        <v>44</v>
      </c>
      <c r="L3931" t="s">
        <v>27</v>
      </c>
      <c r="M3931">
        <v>22590</v>
      </c>
      <c r="N3931">
        <v>1</v>
      </c>
      <c r="O3931">
        <v>14</v>
      </c>
      <c r="P3931">
        <v>0</v>
      </c>
      <c r="Q3931">
        <v>8</v>
      </c>
      <c r="R3931">
        <v>2</v>
      </c>
      <c r="S3931">
        <v>8</v>
      </c>
      <c r="T3931">
        <v>7</v>
      </c>
      <c r="U3931">
        <v>7</v>
      </c>
      <c r="V3931">
        <f>COUNTIF(tbl_General[EmployeeID],tbl_General[[#This Row],[EmployeeID]])</f>
        <v>1</v>
      </c>
    </row>
    <row r="3932" spans="1:22" x14ac:dyDescent="0.25">
      <c r="A3932">
        <v>41</v>
      </c>
      <c r="B3932" t="s">
        <v>28</v>
      </c>
      <c r="C3932" t="s">
        <v>29</v>
      </c>
      <c r="D3932" t="s">
        <v>30</v>
      </c>
      <c r="E3932">
        <v>16</v>
      </c>
      <c r="F3932">
        <v>1</v>
      </c>
      <c r="G3932" t="s">
        <v>38</v>
      </c>
      <c r="H3932">
        <v>109</v>
      </c>
      <c r="I3932" t="s">
        <v>25</v>
      </c>
      <c r="J3932">
        <v>1</v>
      </c>
      <c r="K3932" t="s">
        <v>31</v>
      </c>
      <c r="L3932" t="s">
        <v>32</v>
      </c>
      <c r="M3932">
        <v>28100</v>
      </c>
      <c r="N3932">
        <v>1</v>
      </c>
      <c r="O3932">
        <v>11</v>
      </c>
      <c r="P3932">
        <v>0</v>
      </c>
      <c r="Q3932">
        <v>8</v>
      </c>
      <c r="R3932">
        <v>3</v>
      </c>
      <c r="S3932">
        <v>8</v>
      </c>
      <c r="T3932">
        <v>7</v>
      </c>
      <c r="U3932">
        <v>7</v>
      </c>
      <c r="V3932">
        <f>COUNTIF(tbl_General[EmployeeID],tbl_General[[#This Row],[EmployeeID]])</f>
        <v>1</v>
      </c>
    </row>
    <row r="3933" spans="1:22" x14ac:dyDescent="0.25">
      <c r="A3933">
        <v>41</v>
      </c>
      <c r="B3933" t="s">
        <v>28</v>
      </c>
      <c r="C3933" t="s">
        <v>29</v>
      </c>
      <c r="D3933" t="s">
        <v>30</v>
      </c>
      <c r="E3933">
        <v>16</v>
      </c>
      <c r="F3933">
        <v>1</v>
      </c>
      <c r="G3933" t="s">
        <v>38</v>
      </c>
      <c r="H3933">
        <v>1579</v>
      </c>
      <c r="I3933" t="s">
        <v>25</v>
      </c>
      <c r="J3933">
        <v>1</v>
      </c>
      <c r="K3933" t="s">
        <v>31</v>
      </c>
      <c r="L3933" t="s">
        <v>32</v>
      </c>
      <c r="M3933">
        <v>28100</v>
      </c>
      <c r="N3933">
        <v>1</v>
      </c>
      <c r="O3933">
        <v>11</v>
      </c>
      <c r="P3933">
        <v>0</v>
      </c>
      <c r="Q3933">
        <v>8</v>
      </c>
      <c r="R3933">
        <v>3</v>
      </c>
      <c r="S3933">
        <v>8</v>
      </c>
      <c r="T3933">
        <v>7</v>
      </c>
      <c r="U3933">
        <v>7</v>
      </c>
      <c r="V3933">
        <f>COUNTIF(tbl_General[EmployeeID],tbl_General[[#This Row],[EmployeeID]])</f>
        <v>1</v>
      </c>
    </row>
    <row r="3934" spans="1:22" x14ac:dyDescent="0.25">
      <c r="A3934">
        <v>41</v>
      </c>
      <c r="B3934" t="s">
        <v>28</v>
      </c>
      <c r="C3934" t="s">
        <v>29</v>
      </c>
      <c r="D3934" t="s">
        <v>30</v>
      </c>
      <c r="E3934">
        <v>16</v>
      </c>
      <c r="F3934">
        <v>1</v>
      </c>
      <c r="G3934" t="s">
        <v>38</v>
      </c>
      <c r="H3934">
        <v>3049</v>
      </c>
      <c r="I3934" t="s">
        <v>25</v>
      </c>
      <c r="J3934">
        <v>1</v>
      </c>
      <c r="K3934" t="s">
        <v>31</v>
      </c>
      <c r="L3934" t="s">
        <v>32</v>
      </c>
      <c r="M3934">
        <v>28100</v>
      </c>
      <c r="N3934">
        <v>1</v>
      </c>
      <c r="O3934">
        <v>11</v>
      </c>
      <c r="P3934">
        <v>0</v>
      </c>
      <c r="Q3934">
        <v>8</v>
      </c>
      <c r="R3934">
        <v>3</v>
      </c>
      <c r="S3934">
        <v>8</v>
      </c>
      <c r="T3934">
        <v>7</v>
      </c>
      <c r="U3934">
        <v>7</v>
      </c>
      <c r="V3934">
        <f>COUNTIF(tbl_General[EmployeeID],tbl_General[[#This Row],[EmployeeID]])</f>
        <v>1</v>
      </c>
    </row>
    <row r="3935" spans="1:22" x14ac:dyDescent="0.25">
      <c r="A3935">
        <v>26</v>
      </c>
      <c r="B3935" t="s">
        <v>21</v>
      </c>
      <c r="C3935" t="s">
        <v>22</v>
      </c>
      <c r="D3935" t="s">
        <v>23</v>
      </c>
      <c r="E3935">
        <v>28</v>
      </c>
      <c r="F3935">
        <v>3</v>
      </c>
      <c r="G3935" t="s">
        <v>38</v>
      </c>
      <c r="H3935">
        <v>98</v>
      </c>
      <c r="I3935" t="s">
        <v>25</v>
      </c>
      <c r="J3935">
        <v>5</v>
      </c>
      <c r="K3935" t="s">
        <v>40</v>
      </c>
      <c r="L3935" t="s">
        <v>27</v>
      </c>
      <c r="M3935">
        <v>51510</v>
      </c>
      <c r="N3935">
        <v>1</v>
      </c>
      <c r="O3935">
        <v>15</v>
      </c>
      <c r="P3935">
        <v>3</v>
      </c>
      <c r="Q3935">
        <v>8</v>
      </c>
      <c r="R3935">
        <v>3</v>
      </c>
      <c r="S3935">
        <v>8</v>
      </c>
      <c r="T3935">
        <v>7</v>
      </c>
      <c r="U3935">
        <v>7</v>
      </c>
      <c r="V3935">
        <f>COUNTIF(tbl_General[EmployeeID],tbl_General[[#This Row],[EmployeeID]])</f>
        <v>1</v>
      </c>
    </row>
    <row r="3936" spans="1:22" x14ac:dyDescent="0.25">
      <c r="A3936">
        <v>26</v>
      </c>
      <c r="B3936" t="s">
        <v>21</v>
      </c>
      <c r="C3936" t="s">
        <v>22</v>
      </c>
      <c r="D3936" t="s">
        <v>23</v>
      </c>
      <c r="E3936">
        <v>28</v>
      </c>
      <c r="F3936">
        <v>3</v>
      </c>
      <c r="G3936" t="s">
        <v>38</v>
      </c>
      <c r="H3936">
        <v>1568</v>
      </c>
      <c r="I3936" t="s">
        <v>25</v>
      </c>
      <c r="J3936">
        <v>5</v>
      </c>
      <c r="K3936" t="s">
        <v>40</v>
      </c>
      <c r="L3936" t="s">
        <v>27</v>
      </c>
      <c r="M3936">
        <v>51510</v>
      </c>
      <c r="N3936">
        <v>1</v>
      </c>
      <c r="O3936">
        <v>15</v>
      </c>
      <c r="P3936">
        <v>3</v>
      </c>
      <c r="Q3936">
        <v>8</v>
      </c>
      <c r="R3936">
        <v>3</v>
      </c>
      <c r="S3936">
        <v>8</v>
      </c>
      <c r="T3936">
        <v>7</v>
      </c>
      <c r="U3936">
        <v>7</v>
      </c>
      <c r="V3936">
        <f>COUNTIF(tbl_General[EmployeeID],tbl_General[[#This Row],[EmployeeID]])</f>
        <v>1</v>
      </c>
    </row>
    <row r="3937" spans="1:22" x14ac:dyDescent="0.25">
      <c r="A3937">
        <v>26</v>
      </c>
      <c r="B3937" t="s">
        <v>21</v>
      </c>
      <c r="C3937" t="s">
        <v>22</v>
      </c>
      <c r="D3937" t="s">
        <v>23</v>
      </c>
      <c r="E3937">
        <v>28</v>
      </c>
      <c r="F3937">
        <v>3</v>
      </c>
      <c r="G3937" t="s">
        <v>38</v>
      </c>
      <c r="H3937">
        <v>3038</v>
      </c>
      <c r="I3937" t="s">
        <v>25</v>
      </c>
      <c r="J3937">
        <v>5</v>
      </c>
      <c r="K3937" t="s">
        <v>40</v>
      </c>
      <c r="L3937" t="s">
        <v>27</v>
      </c>
      <c r="M3937">
        <v>51510</v>
      </c>
      <c r="N3937">
        <v>1</v>
      </c>
      <c r="O3937">
        <v>15</v>
      </c>
      <c r="P3937">
        <v>3</v>
      </c>
      <c r="Q3937">
        <v>8</v>
      </c>
      <c r="R3937">
        <v>3</v>
      </c>
      <c r="S3937">
        <v>8</v>
      </c>
      <c r="T3937">
        <v>7</v>
      </c>
      <c r="U3937">
        <v>7</v>
      </c>
      <c r="V3937">
        <f>COUNTIF(tbl_General[EmployeeID],tbl_General[[#This Row],[EmployeeID]])</f>
        <v>1</v>
      </c>
    </row>
    <row r="3938" spans="1:22" x14ac:dyDescent="0.25">
      <c r="A3938">
        <v>38</v>
      </c>
      <c r="B3938" t="s">
        <v>21</v>
      </c>
      <c r="C3938" t="s">
        <v>22</v>
      </c>
      <c r="D3938" t="s">
        <v>30</v>
      </c>
      <c r="E3938">
        <v>8</v>
      </c>
      <c r="F3938">
        <v>3</v>
      </c>
      <c r="G3938" t="s">
        <v>24</v>
      </c>
      <c r="H3938">
        <v>20</v>
      </c>
      <c r="I3938" t="s">
        <v>25</v>
      </c>
      <c r="J3938">
        <v>1</v>
      </c>
      <c r="K3938" t="s">
        <v>44</v>
      </c>
      <c r="L3938" t="s">
        <v>41</v>
      </c>
      <c r="M3938">
        <v>68700</v>
      </c>
      <c r="N3938">
        <v>1</v>
      </c>
      <c r="O3938">
        <v>11</v>
      </c>
      <c r="P3938">
        <v>1</v>
      </c>
      <c r="Q3938">
        <v>8</v>
      </c>
      <c r="R3938">
        <v>5</v>
      </c>
      <c r="S3938">
        <v>8</v>
      </c>
      <c r="T3938">
        <v>7</v>
      </c>
      <c r="U3938">
        <v>7</v>
      </c>
      <c r="V3938">
        <f>COUNTIF(tbl_General[EmployeeID],tbl_General[[#This Row],[EmployeeID]])</f>
        <v>1</v>
      </c>
    </row>
    <row r="3939" spans="1:22" x14ac:dyDescent="0.25">
      <c r="A3939">
        <v>38</v>
      </c>
      <c r="B3939" t="s">
        <v>21</v>
      </c>
      <c r="C3939" t="s">
        <v>22</v>
      </c>
      <c r="D3939" t="s">
        <v>30</v>
      </c>
      <c r="E3939">
        <v>8</v>
      </c>
      <c r="F3939">
        <v>3</v>
      </c>
      <c r="G3939" t="s">
        <v>24</v>
      </c>
      <c r="H3939">
        <v>1490</v>
      </c>
      <c r="I3939" t="s">
        <v>25</v>
      </c>
      <c r="J3939">
        <v>1</v>
      </c>
      <c r="K3939" t="s">
        <v>44</v>
      </c>
      <c r="L3939" t="s">
        <v>41</v>
      </c>
      <c r="M3939">
        <v>68700</v>
      </c>
      <c r="N3939">
        <v>1</v>
      </c>
      <c r="O3939">
        <v>11</v>
      </c>
      <c r="P3939">
        <v>1</v>
      </c>
      <c r="Q3939">
        <v>8</v>
      </c>
      <c r="R3939">
        <v>5</v>
      </c>
      <c r="S3939">
        <v>8</v>
      </c>
      <c r="T3939">
        <v>7</v>
      </c>
      <c r="U3939">
        <v>7</v>
      </c>
      <c r="V3939">
        <f>COUNTIF(tbl_General[EmployeeID],tbl_General[[#This Row],[EmployeeID]])</f>
        <v>1</v>
      </c>
    </row>
    <row r="3940" spans="1:22" x14ac:dyDescent="0.25">
      <c r="A3940">
        <v>38</v>
      </c>
      <c r="B3940" t="s">
        <v>21</v>
      </c>
      <c r="C3940" t="s">
        <v>22</v>
      </c>
      <c r="D3940" t="s">
        <v>30</v>
      </c>
      <c r="E3940">
        <v>8</v>
      </c>
      <c r="F3940">
        <v>3</v>
      </c>
      <c r="G3940" t="s">
        <v>24</v>
      </c>
      <c r="H3940">
        <v>2960</v>
      </c>
      <c r="I3940" t="s">
        <v>25</v>
      </c>
      <c r="J3940">
        <v>1</v>
      </c>
      <c r="K3940" t="s">
        <v>44</v>
      </c>
      <c r="L3940" t="s">
        <v>41</v>
      </c>
      <c r="M3940">
        <v>68700</v>
      </c>
      <c r="N3940">
        <v>1</v>
      </c>
      <c r="O3940">
        <v>11</v>
      </c>
      <c r="P3940">
        <v>1</v>
      </c>
      <c r="Q3940">
        <v>8</v>
      </c>
      <c r="R3940">
        <v>5</v>
      </c>
      <c r="S3940">
        <v>8</v>
      </c>
      <c r="T3940">
        <v>7</v>
      </c>
      <c r="U3940">
        <v>7</v>
      </c>
      <c r="V3940">
        <f>COUNTIF(tbl_General[EmployeeID],tbl_General[[#This Row],[EmployeeID]])</f>
        <v>1</v>
      </c>
    </row>
    <row r="3941" spans="1:22" x14ac:dyDescent="0.25">
      <c r="A3941">
        <v>44</v>
      </c>
      <c r="B3941" t="s">
        <v>21</v>
      </c>
      <c r="C3941" t="s">
        <v>22</v>
      </c>
      <c r="D3941" t="s">
        <v>30</v>
      </c>
      <c r="E3941">
        <v>26</v>
      </c>
      <c r="F3941">
        <v>2</v>
      </c>
      <c r="G3941" t="s">
        <v>24</v>
      </c>
      <c r="H3941">
        <v>401</v>
      </c>
      <c r="I3941" t="s">
        <v>34</v>
      </c>
      <c r="J3941">
        <v>2</v>
      </c>
      <c r="K3941" t="s">
        <v>42</v>
      </c>
      <c r="L3941" t="s">
        <v>27</v>
      </c>
      <c r="M3941">
        <v>76390</v>
      </c>
      <c r="N3941">
        <v>1</v>
      </c>
      <c r="O3941">
        <v>14</v>
      </c>
      <c r="P3941">
        <v>0</v>
      </c>
      <c r="Q3941">
        <v>8</v>
      </c>
      <c r="R3941">
        <v>6</v>
      </c>
      <c r="S3941">
        <v>8</v>
      </c>
      <c r="T3941">
        <v>7</v>
      </c>
      <c r="U3941">
        <v>1</v>
      </c>
      <c r="V3941">
        <f>COUNTIF(tbl_General[EmployeeID],tbl_General[[#This Row],[EmployeeID]])</f>
        <v>1</v>
      </c>
    </row>
    <row r="3942" spans="1:22" x14ac:dyDescent="0.25">
      <c r="A3942">
        <v>44</v>
      </c>
      <c r="B3942" t="s">
        <v>21</v>
      </c>
      <c r="C3942" t="s">
        <v>22</v>
      </c>
      <c r="D3942" t="s">
        <v>30</v>
      </c>
      <c r="E3942">
        <v>26</v>
      </c>
      <c r="F3942">
        <v>2</v>
      </c>
      <c r="G3942" t="s">
        <v>24</v>
      </c>
      <c r="H3942">
        <v>1871</v>
      </c>
      <c r="I3942" t="s">
        <v>34</v>
      </c>
      <c r="J3942">
        <v>2</v>
      </c>
      <c r="K3942" t="s">
        <v>42</v>
      </c>
      <c r="L3942" t="s">
        <v>27</v>
      </c>
      <c r="M3942">
        <v>76390</v>
      </c>
      <c r="N3942">
        <v>1</v>
      </c>
      <c r="O3942">
        <v>14</v>
      </c>
      <c r="P3942">
        <v>0</v>
      </c>
      <c r="Q3942">
        <v>8</v>
      </c>
      <c r="R3942">
        <v>6</v>
      </c>
      <c r="S3942">
        <v>8</v>
      </c>
      <c r="T3942">
        <v>7</v>
      </c>
      <c r="U3942">
        <v>1</v>
      </c>
      <c r="V3942">
        <f>COUNTIF(tbl_General[EmployeeID],tbl_General[[#This Row],[EmployeeID]])</f>
        <v>1</v>
      </c>
    </row>
    <row r="3943" spans="1:22" x14ac:dyDescent="0.25">
      <c r="A3943">
        <v>44</v>
      </c>
      <c r="B3943" t="s">
        <v>21</v>
      </c>
      <c r="C3943" t="s">
        <v>22</v>
      </c>
      <c r="D3943" t="s">
        <v>30</v>
      </c>
      <c r="E3943">
        <v>26</v>
      </c>
      <c r="F3943">
        <v>2</v>
      </c>
      <c r="G3943" t="s">
        <v>24</v>
      </c>
      <c r="H3943">
        <v>3341</v>
      </c>
      <c r="I3943" t="s">
        <v>34</v>
      </c>
      <c r="J3943">
        <v>2</v>
      </c>
      <c r="K3943" t="s">
        <v>42</v>
      </c>
      <c r="L3943" t="s">
        <v>27</v>
      </c>
      <c r="M3943">
        <v>76390</v>
      </c>
      <c r="N3943">
        <v>1</v>
      </c>
      <c r="O3943">
        <v>14</v>
      </c>
      <c r="P3943">
        <v>0</v>
      </c>
      <c r="Q3943">
        <v>8</v>
      </c>
      <c r="R3943">
        <v>6</v>
      </c>
      <c r="S3943">
        <v>8</v>
      </c>
      <c r="T3943">
        <v>7</v>
      </c>
      <c r="U3943">
        <v>1</v>
      </c>
      <c r="V3943">
        <f>COUNTIF(tbl_General[EmployeeID],tbl_General[[#This Row],[EmployeeID]])</f>
        <v>1</v>
      </c>
    </row>
    <row r="3944" spans="1:22" x14ac:dyDescent="0.25">
      <c r="A3944">
        <v>27</v>
      </c>
      <c r="B3944" t="s">
        <v>28</v>
      </c>
      <c r="C3944" t="s">
        <v>22</v>
      </c>
      <c r="D3944" t="s">
        <v>30</v>
      </c>
      <c r="E3944">
        <v>2</v>
      </c>
      <c r="F3944">
        <v>5</v>
      </c>
      <c r="G3944" t="s">
        <v>24</v>
      </c>
      <c r="H3944">
        <v>740</v>
      </c>
      <c r="I3944" t="s">
        <v>25</v>
      </c>
      <c r="J3944">
        <v>1</v>
      </c>
      <c r="K3944" t="s">
        <v>31</v>
      </c>
      <c r="L3944" t="s">
        <v>32</v>
      </c>
      <c r="M3944">
        <v>137700</v>
      </c>
      <c r="N3944">
        <v>1</v>
      </c>
      <c r="O3944">
        <v>18</v>
      </c>
      <c r="P3944">
        <v>1</v>
      </c>
      <c r="Q3944">
        <v>8</v>
      </c>
      <c r="R3944">
        <v>3</v>
      </c>
      <c r="S3944">
        <v>8</v>
      </c>
      <c r="T3944">
        <v>7</v>
      </c>
      <c r="U3944">
        <v>7</v>
      </c>
      <c r="V3944">
        <f>COUNTIF(tbl_General[EmployeeID],tbl_General[[#This Row],[EmployeeID]])</f>
        <v>1</v>
      </c>
    </row>
    <row r="3945" spans="1:22" x14ac:dyDescent="0.25">
      <c r="A3945">
        <v>27</v>
      </c>
      <c r="B3945" t="s">
        <v>28</v>
      </c>
      <c r="C3945" t="s">
        <v>22</v>
      </c>
      <c r="D3945" t="s">
        <v>30</v>
      </c>
      <c r="E3945">
        <v>2</v>
      </c>
      <c r="F3945">
        <v>5</v>
      </c>
      <c r="G3945" t="s">
        <v>24</v>
      </c>
      <c r="H3945">
        <v>2210</v>
      </c>
      <c r="I3945" t="s">
        <v>25</v>
      </c>
      <c r="J3945">
        <v>1</v>
      </c>
      <c r="K3945" t="s">
        <v>31</v>
      </c>
      <c r="L3945" t="s">
        <v>32</v>
      </c>
      <c r="M3945">
        <v>137700</v>
      </c>
      <c r="N3945">
        <v>1</v>
      </c>
      <c r="O3945">
        <v>18</v>
      </c>
      <c r="P3945">
        <v>1</v>
      </c>
      <c r="Q3945">
        <v>8</v>
      </c>
      <c r="R3945">
        <v>3</v>
      </c>
      <c r="S3945">
        <v>8</v>
      </c>
      <c r="T3945">
        <v>7</v>
      </c>
      <c r="U3945">
        <v>7</v>
      </c>
      <c r="V3945">
        <f>COUNTIF(tbl_General[EmployeeID],tbl_General[[#This Row],[EmployeeID]])</f>
        <v>1</v>
      </c>
    </row>
    <row r="3946" spans="1:22" x14ac:dyDescent="0.25">
      <c r="A3946">
        <v>27</v>
      </c>
      <c r="B3946" t="s">
        <v>28</v>
      </c>
      <c r="C3946" t="s">
        <v>22</v>
      </c>
      <c r="D3946" t="s">
        <v>30</v>
      </c>
      <c r="E3946">
        <v>2</v>
      </c>
      <c r="F3946">
        <v>5</v>
      </c>
      <c r="G3946" t="s">
        <v>24</v>
      </c>
      <c r="H3946">
        <v>3680</v>
      </c>
      <c r="I3946" t="s">
        <v>25</v>
      </c>
      <c r="J3946">
        <v>1</v>
      </c>
      <c r="K3946" t="s">
        <v>31</v>
      </c>
      <c r="L3946" t="s">
        <v>32</v>
      </c>
      <c r="M3946">
        <v>137700</v>
      </c>
      <c r="N3946">
        <v>1</v>
      </c>
      <c r="O3946">
        <v>18</v>
      </c>
      <c r="P3946">
        <v>1</v>
      </c>
      <c r="Q3946">
        <v>8</v>
      </c>
      <c r="R3946">
        <v>3</v>
      </c>
      <c r="S3946">
        <v>8</v>
      </c>
      <c r="T3946">
        <v>7</v>
      </c>
      <c r="U3946">
        <v>7</v>
      </c>
      <c r="V3946">
        <f>COUNTIF(tbl_General[EmployeeID],tbl_General[[#This Row],[EmployeeID]])</f>
        <v>1</v>
      </c>
    </row>
    <row r="3947" spans="1:22" x14ac:dyDescent="0.25">
      <c r="A3947">
        <v>26</v>
      </c>
      <c r="B3947" t="s">
        <v>28</v>
      </c>
      <c r="C3947" t="s">
        <v>22</v>
      </c>
      <c r="D3947" t="s">
        <v>30</v>
      </c>
      <c r="E3947">
        <v>8</v>
      </c>
      <c r="F3947">
        <v>3</v>
      </c>
      <c r="G3947" t="s">
        <v>38</v>
      </c>
      <c r="H3947">
        <v>36</v>
      </c>
      <c r="I3947" t="s">
        <v>34</v>
      </c>
      <c r="J3947">
        <v>2</v>
      </c>
      <c r="K3947" t="s">
        <v>44</v>
      </c>
      <c r="L3947" t="s">
        <v>32</v>
      </c>
      <c r="M3947">
        <v>157870</v>
      </c>
      <c r="N3947">
        <v>1</v>
      </c>
      <c r="O3947">
        <v>12</v>
      </c>
      <c r="P3947">
        <v>2</v>
      </c>
      <c r="Q3947">
        <v>8</v>
      </c>
      <c r="R3947">
        <v>5</v>
      </c>
      <c r="S3947">
        <v>8</v>
      </c>
      <c r="T3947">
        <v>7</v>
      </c>
      <c r="U3947">
        <v>4</v>
      </c>
      <c r="V3947">
        <f>COUNTIF(tbl_General[EmployeeID],tbl_General[[#This Row],[EmployeeID]])</f>
        <v>1</v>
      </c>
    </row>
    <row r="3948" spans="1:22" x14ac:dyDescent="0.25">
      <c r="A3948">
        <v>26</v>
      </c>
      <c r="B3948" t="s">
        <v>28</v>
      </c>
      <c r="C3948" t="s">
        <v>22</v>
      </c>
      <c r="D3948" t="s">
        <v>30</v>
      </c>
      <c r="E3948">
        <v>8</v>
      </c>
      <c r="F3948">
        <v>3</v>
      </c>
      <c r="G3948" t="s">
        <v>38</v>
      </c>
      <c r="H3948">
        <v>1506</v>
      </c>
      <c r="I3948" t="s">
        <v>34</v>
      </c>
      <c r="J3948">
        <v>2</v>
      </c>
      <c r="K3948" t="s">
        <v>44</v>
      </c>
      <c r="L3948" t="s">
        <v>32</v>
      </c>
      <c r="M3948">
        <v>157870</v>
      </c>
      <c r="N3948">
        <v>1</v>
      </c>
      <c r="O3948">
        <v>12</v>
      </c>
      <c r="P3948">
        <v>2</v>
      </c>
      <c r="Q3948">
        <v>8</v>
      </c>
      <c r="R3948">
        <v>5</v>
      </c>
      <c r="S3948">
        <v>8</v>
      </c>
      <c r="T3948">
        <v>7</v>
      </c>
      <c r="U3948">
        <v>4</v>
      </c>
      <c r="V3948">
        <f>COUNTIF(tbl_General[EmployeeID],tbl_General[[#This Row],[EmployeeID]])</f>
        <v>1</v>
      </c>
    </row>
    <row r="3949" spans="1:22" x14ac:dyDescent="0.25">
      <c r="A3949">
        <v>26</v>
      </c>
      <c r="B3949" t="s">
        <v>28</v>
      </c>
      <c r="C3949" t="s">
        <v>22</v>
      </c>
      <c r="D3949" t="s">
        <v>30</v>
      </c>
      <c r="E3949">
        <v>8</v>
      </c>
      <c r="F3949">
        <v>3</v>
      </c>
      <c r="G3949" t="s">
        <v>38</v>
      </c>
      <c r="H3949">
        <v>2976</v>
      </c>
      <c r="I3949" t="s">
        <v>34</v>
      </c>
      <c r="J3949">
        <v>2</v>
      </c>
      <c r="K3949" t="s">
        <v>44</v>
      </c>
      <c r="L3949" t="s">
        <v>32</v>
      </c>
      <c r="M3949">
        <v>157870</v>
      </c>
      <c r="N3949">
        <v>1</v>
      </c>
      <c r="O3949">
        <v>12</v>
      </c>
      <c r="P3949">
        <v>2</v>
      </c>
      <c r="Q3949">
        <v>8</v>
      </c>
      <c r="R3949">
        <v>5</v>
      </c>
      <c r="S3949">
        <v>8</v>
      </c>
      <c r="T3949">
        <v>7</v>
      </c>
      <c r="U3949">
        <v>4</v>
      </c>
      <c r="V3949">
        <f>COUNTIF(tbl_General[EmployeeID],tbl_General[[#This Row],[EmployeeID]])</f>
        <v>1</v>
      </c>
    </row>
    <row r="3950" spans="1:22" x14ac:dyDescent="0.25">
      <c r="A3950">
        <v>37</v>
      </c>
      <c r="B3950" t="s">
        <v>21</v>
      </c>
      <c r="C3950" t="s">
        <v>22</v>
      </c>
      <c r="D3950" t="s">
        <v>30</v>
      </c>
      <c r="E3950">
        <v>22</v>
      </c>
      <c r="F3950">
        <v>3</v>
      </c>
      <c r="G3950" t="s">
        <v>24</v>
      </c>
      <c r="H3950">
        <v>906</v>
      </c>
      <c r="I3950" t="s">
        <v>25</v>
      </c>
      <c r="J3950">
        <v>2</v>
      </c>
      <c r="K3950" t="s">
        <v>26</v>
      </c>
      <c r="L3950" t="s">
        <v>27</v>
      </c>
      <c r="M3950">
        <v>174440</v>
      </c>
      <c r="N3950">
        <v>1</v>
      </c>
      <c r="O3950">
        <v>14</v>
      </c>
      <c r="P3950">
        <v>0</v>
      </c>
      <c r="Q3950">
        <v>8</v>
      </c>
      <c r="R3950">
        <v>4</v>
      </c>
      <c r="S3950">
        <v>8</v>
      </c>
      <c r="T3950">
        <v>7</v>
      </c>
      <c r="U3950">
        <v>7</v>
      </c>
      <c r="V3950">
        <f>COUNTIF(tbl_General[EmployeeID],tbl_General[[#This Row],[EmployeeID]])</f>
        <v>1</v>
      </c>
    </row>
    <row r="3951" spans="1:22" x14ac:dyDescent="0.25">
      <c r="A3951">
        <v>37</v>
      </c>
      <c r="B3951" t="s">
        <v>21</v>
      </c>
      <c r="C3951" t="s">
        <v>22</v>
      </c>
      <c r="D3951" t="s">
        <v>30</v>
      </c>
      <c r="E3951">
        <v>22</v>
      </c>
      <c r="F3951">
        <v>3</v>
      </c>
      <c r="G3951" t="s">
        <v>24</v>
      </c>
      <c r="H3951">
        <v>2376</v>
      </c>
      <c r="I3951" t="s">
        <v>25</v>
      </c>
      <c r="J3951">
        <v>2</v>
      </c>
      <c r="K3951" t="s">
        <v>26</v>
      </c>
      <c r="L3951" t="s">
        <v>27</v>
      </c>
      <c r="M3951">
        <v>174440</v>
      </c>
      <c r="N3951">
        <v>1</v>
      </c>
      <c r="O3951">
        <v>14</v>
      </c>
      <c r="P3951">
        <v>0</v>
      </c>
      <c r="Q3951">
        <v>8</v>
      </c>
      <c r="R3951">
        <v>4</v>
      </c>
      <c r="S3951">
        <v>8</v>
      </c>
      <c r="T3951">
        <v>7</v>
      </c>
      <c r="U3951">
        <v>7</v>
      </c>
      <c r="V3951">
        <f>COUNTIF(tbl_General[EmployeeID],tbl_General[[#This Row],[EmployeeID]])</f>
        <v>1</v>
      </c>
    </row>
    <row r="3952" spans="1:22" x14ac:dyDescent="0.25">
      <c r="A3952">
        <v>37</v>
      </c>
      <c r="B3952" t="s">
        <v>21</v>
      </c>
      <c r="C3952" t="s">
        <v>22</v>
      </c>
      <c r="D3952" t="s">
        <v>30</v>
      </c>
      <c r="E3952">
        <v>22</v>
      </c>
      <c r="F3952">
        <v>3</v>
      </c>
      <c r="G3952" t="s">
        <v>24</v>
      </c>
      <c r="H3952">
        <v>3846</v>
      </c>
      <c r="I3952" t="s">
        <v>25</v>
      </c>
      <c r="J3952">
        <v>2</v>
      </c>
      <c r="K3952" t="s">
        <v>26</v>
      </c>
      <c r="L3952" t="s">
        <v>27</v>
      </c>
      <c r="M3952">
        <v>174440</v>
      </c>
      <c r="N3952">
        <v>1</v>
      </c>
      <c r="O3952">
        <v>14</v>
      </c>
      <c r="P3952">
        <v>0</v>
      </c>
      <c r="Q3952">
        <v>8</v>
      </c>
      <c r="R3952">
        <v>4</v>
      </c>
      <c r="S3952">
        <v>8</v>
      </c>
      <c r="T3952">
        <v>7</v>
      </c>
      <c r="U3952">
        <v>7</v>
      </c>
      <c r="V3952">
        <f>COUNTIF(tbl_General[EmployeeID],tbl_General[[#This Row],[EmployeeID]])</f>
        <v>1</v>
      </c>
    </row>
    <row r="3953" spans="1:22" x14ac:dyDescent="0.25">
      <c r="A3953">
        <v>34</v>
      </c>
      <c r="B3953" t="s">
        <v>21</v>
      </c>
      <c r="C3953" t="s">
        <v>22</v>
      </c>
      <c r="D3953" t="s">
        <v>30</v>
      </c>
      <c r="E3953">
        <v>18</v>
      </c>
      <c r="F3953">
        <v>1</v>
      </c>
      <c r="G3953" t="s">
        <v>38</v>
      </c>
      <c r="H3953">
        <v>267</v>
      </c>
      <c r="I3953" t="s">
        <v>34</v>
      </c>
      <c r="J3953">
        <v>1</v>
      </c>
      <c r="K3953" t="s">
        <v>26</v>
      </c>
      <c r="L3953" t="s">
        <v>32</v>
      </c>
      <c r="M3953">
        <v>27030</v>
      </c>
      <c r="N3953">
        <v>1</v>
      </c>
      <c r="O3953">
        <v>21</v>
      </c>
      <c r="P3953">
        <v>1</v>
      </c>
      <c r="Q3953">
        <v>9</v>
      </c>
      <c r="R3953">
        <v>2</v>
      </c>
      <c r="S3953">
        <v>8</v>
      </c>
      <c r="T3953">
        <v>7</v>
      </c>
      <c r="U3953">
        <v>7</v>
      </c>
      <c r="V3953">
        <f>COUNTIF(tbl_General[EmployeeID],tbl_General[[#This Row],[EmployeeID]])</f>
        <v>1</v>
      </c>
    </row>
    <row r="3954" spans="1:22" x14ac:dyDescent="0.25">
      <c r="A3954">
        <v>34</v>
      </c>
      <c r="B3954" t="s">
        <v>21</v>
      </c>
      <c r="C3954" t="s">
        <v>22</v>
      </c>
      <c r="D3954" t="s">
        <v>30</v>
      </c>
      <c r="E3954">
        <v>18</v>
      </c>
      <c r="F3954">
        <v>1</v>
      </c>
      <c r="G3954" t="s">
        <v>38</v>
      </c>
      <c r="H3954">
        <v>1737</v>
      </c>
      <c r="I3954" t="s">
        <v>34</v>
      </c>
      <c r="J3954">
        <v>1</v>
      </c>
      <c r="K3954" t="s">
        <v>26</v>
      </c>
      <c r="L3954" t="s">
        <v>32</v>
      </c>
      <c r="M3954">
        <v>27030</v>
      </c>
      <c r="N3954">
        <v>1</v>
      </c>
      <c r="O3954">
        <v>21</v>
      </c>
      <c r="P3954">
        <v>1</v>
      </c>
      <c r="Q3954">
        <v>9</v>
      </c>
      <c r="R3954">
        <v>2</v>
      </c>
      <c r="S3954">
        <v>8</v>
      </c>
      <c r="T3954">
        <v>7</v>
      </c>
      <c r="U3954">
        <v>7</v>
      </c>
      <c r="V3954">
        <f>COUNTIF(tbl_General[EmployeeID],tbl_General[[#This Row],[EmployeeID]])</f>
        <v>1</v>
      </c>
    </row>
    <row r="3955" spans="1:22" x14ac:dyDescent="0.25">
      <c r="A3955">
        <v>34</v>
      </c>
      <c r="B3955" t="s">
        <v>21</v>
      </c>
      <c r="C3955" t="s">
        <v>22</v>
      </c>
      <c r="D3955" t="s">
        <v>30</v>
      </c>
      <c r="E3955">
        <v>18</v>
      </c>
      <c r="F3955">
        <v>1</v>
      </c>
      <c r="G3955" t="s">
        <v>38</v>
      </c>
      <c r="H3955">
        <v>3207</v>
      </c>
      <c r="I3955" t="s">
        <v>34</v>
      </c>
      <c r="J3955">
        <v>1</v>
      </c>
      <c r="K3955" t="s">
        <v>26</v>
      </c>
      <c r="L3955" t="s">
        <v>32</v>
      </c>
      <c r="M3955">
        <v>27030</v>
      </c>
      <c r="N3955">
        <v>1</v>
      </c>
      <c r="O3955">
        <v>21</v>
      </c>
      <c r="P3955">
        <v>1</v>
      </c>
      <c r="Q3955">
        <v>9</v>
      </c>
      <c r="R3955">
        <v>2</v>
      </c>
      <c r="S3955">
        <v>8</v>
      </c>
      <c r="T3955">
        <v>7</v>
      </c>
      <c r="U3955">
        <v>7</v>
      </c>
      <c r="V3955">
        <f>COUNTIF(tbl_General[EmployeeID],tbl_General[[#This Row],[EmployeeID]])</f>
        <v>1</v>
      </c>
    </row>
    <row r="3956" spans="1:22" x14ac:dyDescent="0.25">
      <c r="A3956">
        <v>40</v>
      </c>
      <c r="B3956" t="s">
        <v>21</v>
      </c>
      <c r="C3956" t="s">
        <v>22</v>
      </c>
      <c r="D3956" t="s">
        <v>23</v>
      </c>
      <c r="E3956">
        <v>10</v>
      </c>
      <c r="F3956">
        <v>1</v>
      </c>
      <c r="G3956" t="s">
        <v>24</v>
      </c>
      <c r="H3956">
        <v>837</v>
      </c>
      <c r="I3956" t="s">
        <v>25</v>
      </c>
      <c r="J3956">
        <v>1</v>
      </c>
      <c r="K3956" t="s">
        <v>42</v>
      </c>
      <c r="L3956" t="s">
        <v>27</v>
      </c>
      <c r="M3956">
        <v>65240</v>
      </c>
      <c r="N3956">
        <v>0</v>
      </c>
      <c r="O3956">
        <v>13</v>
      </c>
      <c r="P3956">
        <v>1</v>
      </c>
      <c r="Q3956">
        <v>9</v>
      </c>
      <c r="R3956">
        <v>2</v>
      </c>
      <c r="S3956">
        <v>8</v>
      </c>
      <c r="T3956">
        <v>7</v>
      </c>
      <c r="U3956">
        <v>1</v>
      </c>
      <c r="V3956">
        <f>COUNTIF(tbl_General[EmployeeID],tbl_General[[#This Row],[EmployeeID]])</f>
        <v>1</v>
      </c>
    </row>
    <row r="3957" spans="1:22" x14ac:dyDescent="0.25">
      <c r="A3957">
        <v>40</v>
      </c>
      <c r="B3957" t="s">
        <v>21</v>
      </c>
      <c r="C3957" t="s">
        <v>22</v>
      </c>
      <c r="D3957" t="s">
        <v>23</v>
      </c>
      <c r="E3957">
        <v>10</v>
      </c>
      <c r="F3957">
        <v>1</v>
      </c>
      <c r="G3957" t="s">
        <v>24</v>
      </c>
      <c r="H3957">
        <v>2307</v>
      </c>
      <c r="I3957" t="s">
        <v>25</v>
      </c>
      <c r="J3957">
        <v>1</v>
      </c>
      <c r="K3957" t="s">
        <v>42</v>
      </c>
      <c r="L3957" t="s">
        <v>27</v>
      </c>
      <c r="M3957">
        <v>65240</v>
      </c>
      <c r="N3957">
        <v>0</v>
      </c>
      <c r="O3957">
        <v>13</v>
      </c>
      <c r="P3957">
        <v>1</v>
      </c>
      <c r="Q3957">
        <v>9</v>
      </c>
      <c r="R3957">
        <v>2</v>
      </c>
      <c r="S3957">
        <v>8</v>
      </c>
      <c r="T3957">
        <v>7</v>
      </c>
      <c r="U3957">
        <v>1</v>
      </c>
      <c r="V3957">
        <f>COUNTIF(tbl_General[EmployeeID],tbl_General[[#This Row],[EmployeeID]])</f>
        <v>1</v>
      </c>
    </row>
    <row r="3958" spans="1:22" x14ac:dyDescent="0.25">
      <c r="A3958">
        <v>40</v>
      </c>
      <c r="B3958" t="s">
        <v>21</v>
      </c>
      <c r="C3958" t="s">
        <v>22</v>
      </c>
      <c r="D3958" t="s">
        <v>23</v>
      </c>
      <c r="E3958">
        <v>10</v>
      </c>
      <c r="F3958">
        <v>1</v>
      </c>
      <c r="G3958" t="s">
        <v>24</v>
      </c>
      <c r="H3958">
        <v>3777</v>
      </c>
      <c r="I3958" t="s">
        <v>25</v>
      </c>
      <c r="J3958">
        <v>1</v>
      </c>
      <c r="K3958" t="s">
        <v>42</v>
      </c>
      <c r="L3958" t="s">
        <v>27</v>
      </c>
      <c r="M3958">
        <v>65240</v>
      </c>
      <c r="N3958">
        <v>0</v>
      </c>
      <c r="O3958">
        <v>13</v>
      </c>
      <c r="P3958">
        <v>1</v>
      </c>
      <c r="Q3958">
        <v>9</v>
      </c>
      <c r="R3958">
        <v>2</v>
      </c>
      <c r="S3958">
        <v>8</v>
      </c>
      <c r="T3958">
        <v>7</v>
      </c>
      <c r="U3958">
        <v>1</v>
      </c>
      <c r="V3958">
        <f>COUNTIF(tbl_General[EmployeeID],tbl_General[[#This Row],[EmployeeID]])</f>
        <v>1</v>
      </c>
    </row>
    <row r="3959" spans="1:22" x14ac:dyDescent="0.25">
      <c r="A3959">
        <v>29</v>
      </c>
      <c r="B3959" t="s">
        <v>28</v>
      </c>
      <c r="C3959" t="s">
        <v>29</v>
      </c>
      <c r="D3959" t="s">
        <v>23</v>
      </c>
      <c r="E3959">
        <v>3</v>
      </c>
      <c r="F3959">
        <v>2</v>
      </c>
      <c r="G3959" t="s">
        <v>45</v>
      </c>
      <c r="H3959">
        <v>750</v>
      </c>
      <c r="I3959" t="s">
        <v>25</v>
      </c>
      <c r="J3959">
        <v>2</v>
      </c>
      <c r="K3959" t="s">
        <v>40</v>
      </c>
      <c r="L3959" t="s">
        <v>32</v>
      </c>
      <c r="M3959">
        <v>68110</v>
      </c>
      <c r="N3959">
        <v>0</v>
      </c>
      <c r="O3959">
        <v>15</v>
      </c>
      <c r="P3959">
        <v>1</v>
      </c>
      <c r="Q3959">
        <v>9</v>
      </c>
      <c r="R3959">
        <v>2</v>
      </c>
      <c r="S3959">
        <v>8</v>
      </c>
      <c r="T3959">
        <v>7</v>
      </c>
      <c r="U3959">
        <v>7</v>
      </c>
      <c r="V3959">
        <f>COUNTIF(tbl_General[EmployeeID],tbl_General[[#This Row],[EmployeeID]])</f>
        <v>1</v>
      </c>
    </row>
    <row r="3960" spans="1:22" x14ac:dyDescent="0.25">
      <c r="A3960">
        <v>29</v>
      </c>
      <c r="B3960" t="s">
        <v>28</v>
      </c>
      <c r="C3960" t="s">
        <v>29</v>
      </c>
      <c r="D3960" t="s">
        <v>23</v>
      </c>
      <c r="E3960">
        <v>3</v>
      </c>
      <c r="F3960">
        <v>2</v>
      </c>
      <c r="G3960" t="s">
        <v>45</v>
      </c>
      <c r="H3960">
        <v>2220</v>
      </c>
      <c r="I3960" t="s">
        <v>25</v>
      </c>
      <c r="J3960">
        <v>2</v>
      </c>
      <c r="K3960" t="s">
        <v>40</v>
      </c>
      <c r="L3960" t="s">
        <v>32</v>
      </c>
      <c r="M3960">
        <v>68110</v>
      </c>
      <c r="N3960">
        <v>0</v>
      </c>
      <c r="O3960">
        <v>15</v>
      </c>
      <c r="P3960">
        <v>1</v>
      </c>
      <c r="Q3960">
        <v>9</v>
      </c>
      <c r="R3960">
        <v>2</v>
      </c>
      <c r="S3960">
        <v>8</v>
      </c>
      <c r="T3960">
        <v>7</v>
      </c>
      <c r="U3960">
        <v>7</v>
      </c>
      <c r="V3960">
        <f>COUNTIF(tbl_General[EmployeeID],tbl_General[[#This Row],[EmployeeID]])</f>
        <v>1</v>
      </c>
    </row>
    <row r="3961" spans="1:22" x14ac:dyDescent="0.25">
      <c r="A3961">
        <v>29</v>
      </c>
      <c r="B3961" t="s">
        <v>28</v>
      </c>
      <c r="C3961" t="s">
        <v>29</v>
      </c>
      <c r="D3961" t="s">
        <v>23</v>
      </c>
      <c r="E3961">
        <v>3</v>
      </c>
      <c r="F3961">
        <v>2</v>
      </c>
      <c r="G3961" t="s">
        <v>45</v>
      </c>
      <c r="H3961">
        <v>3690</v>
      </c>
      <c r="I3961" t="s">
        <v>25</v>
      </c>
      <c r="J3961">
        <v>2</v>
      </c>
      <c r="K3961" t="s">
        <v>40</v>
      </c>
      <c r="L3961" t="s">
        <v>32</v>
      </c>
      <c r="M3961">
        <v>68110</v>
      </c>
      <c r="N3961">
        <v>0</v>
      </c>
      <c r="O3961">
        <v>15</v>
      </c>
      <c r="P3961">
        <v>1</v>
      </c>
      <c r="Q3961">
        <v>9</v>
      </c>
      <c r="R3961">
        <v>2</v>
      </c>
      <c r="S3961">
        <v>8</v>
      </c>
      <c r="T3961">
        <v>7</v>
      </c>
      <c r="U3961">
        <v>7</v>
      </c>
      <c r="V3961">
        <f>COUNTIF(tbl_General[EmployeeID],tbl_General[[#This Row],[EmployeeID]])</f>
        <v>1</v>
      </c>
    </row>
    <row r="3962" spans="1:22" x14ac:dyDescent="0.25">
      <c r="A3962">
        <v>52</v>
      </c>
      <c r="B3962" t="s">
        <v>28</v>
      </c>
      <c r="C3962" t="s">
        <v>22</v>
      </c>
      <c r="D3962" t="s">
        <v>30</v>
      </c>
      <c r="E3962">
        <v>3</v>
      </c>
      <c r="F3962">
        <v>2</v>
      </c>
      <c r="G3962" t="s">
        <v>46</v>
      </c>
      <c r="H3962">
        <v>690</v>
      </c>
      <c r="I3962" t="s">
        <v>34</v>
      </c>
      <c r="J3962">
        <v>3</v>
      </c>
      <c r="K3962" t="s">
        <v>40</v>
      </c>
      <c r="L3962" t="s">
        <v>32</v>
      </c>
      <c r="M3962">
        <v>25790</v>
      </c>
      <c r="N3962">
        <v>9</v>
      </c>
      <c r="O3962">
        <v>19</v>
      </c>
      <c r="P3962">
        <v>1</v>
      </c>
      <c r="Q3962">
        <v>10</v>
      </c>
      <c r="R3962">
        <v>1</v>
      </c>
      <c r="S3962">
        <v>8</v>
      </c>
      <c r="T3962">
        <v>7</v>
      </c>
      <c r="U3962">
        <v>7</v>
      </c>
      <c r="V3962">
        <f>COUNTIF(tbl_General[EmployeeID],tbl_General[[#This Row],[EmployeeID]])</f>
        <v>1</v>
      </c>
    </row>
    <row r="3963" spans="1:22" x14ac:dyDescent="0.25">
      <c r="A3963">
        <v>52</v>
      </c>
      <c r="B3963" t="s">
        <v>28</v>
      </c>
      <c r="C3963" t="s">
        <v>22</v>
      </c>
      <c r="D3963" t="s">
        <v>30</v>
      </c>
      <c r="E3963">
        <v>3</v>
      </c>
      <c r="F3963">
        <v>2</v>
      </c>
      <c r="G3963" t="s">
        <v>46</v>
      </c>
      <c r="H3963">
        <v>2160</v>
      </c>
      <c r="I3963" t="s">
        <v>34</v>
      </c>
      <c r="J3963">
        <v>3</v>
      </c>
      <c r="K3963" t="s">
        <v>40</v>
      </c>
      <c r="L3963" t="s">
        <v>32</v>
      </c>
      <c r="M3963">
        <v>25790</v>
      </c>
      <c r="N3963">
        <v>9</v>
      </c>
      <c r="O3963">
        <v>19</v>
      </c>
      <c r="P3963">
        <v>1</v>
      </c>
      <c r="Q3963">
        <v>10</v>
      </c>
      <c r="R3963">
        <v>1</v>
      </c>
      <c r="S3963">
        <v>8</v>
      </c>
      <c r="T3963">
        <v>7</v>
      </c>
      <c r="U3963">
        <v>7</v>
      </c>
      <c r="V3963">
        <f>COUNTIF(tbl_General[EmployeeID],tbl_General[[#This Row],[EmployeeID]])</f>
        <v>1</v>
      </c>
    </row>
    <row r="3964" spans="1:22" x14ac:dyDescent="0.25">
      <c r="A3964">
        <v>52</v>
      </c>
      <c r="B3964" t="s">
        <v>28</v>
      </c>
      <c r="C3964" t="s">
        <v>22</v>
      </c>
      <c r="D3964" t="s">
        <v>30</v>
      </c>
      <c r="E3964">
        <v>3</v>
      </c>
      <c r="F3964">
        <v>2</v>
      </c>
      <c r="G3964" t="s">
        <v>46</v>
      </c>
      <c r="H3964">
        <v>3630</v>
      </c>
      <c r="I3964" t="s">
        <v>34</v>
      </c>
      <c r="J3964">
        <v>3</v>
      </c>
      <c r="K3964" t="s">
        <v>40</v>
      </c>
      <c r="L3964" t="s">
        <v>32</v>
      </c>
      <c r="M3964">
        <v>25790</v>
      </c>
      <c r="N3964">
        <v>9</v>
      </c>
      <c r="O3964">
        <v>19</v>
      </c>
      <c r="P3964">
        <v>1</v>
      </c>
      <c r="Q3964">
        <v>10</v>
      </c>
      <c r="R3964">
        <v>1</v>
      </c>
      <c r="S3964">
        <v>8</v>
      </c>
      <c r="T3964">
        <v>7</v>
      </c>
      <c r="U3964">
        <v>7</v>
      </c>
      <c r="V3964">
        <f>COUNTIF(tbl_General[EmployeeID],tbl_General[[#This Row],[EmployeeID]])</f>
        <v>1</v>
      </c>
    </row>
    <row r="3965" spans="1:22" x14ac:dyDescent="0.25">
      <c r="A3965">
        <v>31</v>
      </c>
      <c r="B3965" t="s">
        <v>21</v>
      </c>
      <c r="C3965" t="s">
        <v>22</v>
      </c>
      <c r="D3965" t="s">
        <v>30</v>
      </c>
      <c r="E3965">
        <v>8</v>
      </c>
      <c r="F3965">
        <v>1</v>
      </c>
      <c r="G3965" t="s">
        <v>46</v>
      </c>
      <c r="H3965">
        <v>46</v>
      </c>
      <c r="I3965" t="s">
        <v>34</v>
      </c>
      <c r="J3965">
        <v>1</v>
      </c>
      <c r="K3965" t="s">
        <v>42</v>
      </c>
      <c r="L3965" t="s">
        <v>27</v>
      </c>
      <c r="M3965">
        <v>29360</v>
      </c>
      <c r="N3965">
        <v>4</v>
      </c>
      <c r="O3965">
        <v>12</v>
      </c>
      <c r="P3965">
        <v>1</v>
      </c>
      <c r="Q3965">
        <v>10</v>
      </c>
      <c r="R3965">
        <v>2</v>
      </c>
      <c r="S3965">
        <v>8</v>
      </c>
      <c r="T3965">
        <v>7</v>
      </c>
      <c r="U3965">
        <v>7</v>
      </c>
      <c r="V3965">
        <f>COUNTIF(tbl_General[EmployeeID],tbl_General[[#This Row],[EmployeeID]])</f>
        <v>1</v>
      </c>
    </row>
    <row r="3966" spans="1:22" x14ac:dyDescent="0.25">
      <c r="A3966">
        <v>31</v>
      </c>
      <c r="B3966" t="s">
        <v>21</v>
      </c>
      <c r="C3966" t="s">
        <v>22</v>
      </c>
      <c r="D3966" t="s">
        <v>30</v>
      </c>
      <c r="E3966">
        <v>8</v>
      </c>
      <c r="F3966">
        <v>1</v>
      </c>
      <c r="G3966" t="s">
        <v>46</v>
      </c>
      <c r="H3966">
        <v>1516</v>
      </c>
      <c r="I3966" t="s">
        <v>34</v>
      </c>
      <c r="J3966">
        <v>1</v>
      </c>
      <c r="K3966" t="s">
        <v>42</v>
      </c>
      <c r="L3966" t="s">
        <v>27</v>
      </c>
      <c r="M3966">
        <v>29360</v>
      </c>
      <c r="N3966">
        <v>4</v>
      </c>
      <c r="O3966">
        <v>12</v>
      </c>
      <c r="P3966">
        <v>1</v>
      </c>
      <c r="Q3966">
        <v>10</v>
      </c>
      <c r="R3966">
        <v>2</v>
      </c>
      <c r="S3966">
        <v>8</v>
      </c>
      <c r="T3966">
        <v>7</v>
      </c>
      <c r="U3966">
        <v>7</v>
      </c>
      <c r="V3966">
        <f>COUNTIF(tbl_General[EmployeeID],tbl_General[[#This Row],[EmployeeID]])</f>
        <v>1</v>
      </c>
    </row>
    <row r="3967" spans="1:22" x14ac:dyDescent="0.25">
      <c r="A3967">
        <v>31</v>
      </c>
      <c r="B3967" t="s">
        <v>21</v>
      </c>
      <c r="C3967" t="s">
        <v>22</v>
      </c>
      <c r="D3967" t="s">
        <v>30</v>
      </c>
      <c r="E3967">
        <v>8</v>
      </c>
      <c r="F3967">
        <v>1</v>
      </c>
      <c r="G3967" t="s">
        <v>46</v>
      </c>
      <c r="H3967">
        <v>2986</v>
      </c>
      <c r="I3967" t="s">
        <v>34</v>
      </c>
      <c r="J3967">
        <v>1</v>
      </c>
      <c r="K3967" t="s">
        <v>42</v>
      </c>
      <c r="L3967" t="s">
        <v>27</v>
      </c>
      <c r="M3967">
        <v>29360</v>
      </c>
      <c r="N3967">
        <v>4</v>
      </c>
      <c r="O3967">
        <v>12</v>
      </c>
      <c r="P3967">
        <v>1</v>
      </c>
      <c r="Q3967">
        <v>10</v>
      </c>
      <c r="R3967">
        <v>2</v>
      </c>
      <c r="S3967">
        <v>8</v>
      </c>
      <c r="T3967">
        <v>7</v>
      </c>
      <c r="U3967">
        <v>7</v>
      </c>
      <c r="V3967">
        <f>COUNTIF(tbl_General[EmployeeID],tbl_General[[#This Row],[EmployeeID]])</f>
        <v>1</v>
      </c>
    </row>
    <row r="3968" spans="1:22" x14ac:dyDescent="0.25">
      <c r="A3968">
        <v>38</v>
      </c>
      <c r="B3968" t="s">
        <v>21</v>
      </c>
      <c r="C3968" t="s">
        <v>29</v>
      </c>
      <c r="D3968" t="s">
        <v>30</v>
      </c>
      <c r="E3968">
        <v>1</v>
      </c>
      <c r="F3968">
        <v>4</v>
      </c>
      <c r="G3968" t="s">
        <v>33</v>
      </c>
      <c r="H3968">
        <v>1161</v>
      </c>
      <c r="I3968" t="s">
        <v>34</v>
      </c>
      <c r="J3968">
        <v>2</v>
      </c>
      <c r="K3968" t="s">
        <v>31</v>
      </c>
      <c r="L3968" t="s">
        <v>27</v>
      </c>
      <c r="M3968">
        <v>36690</v>
      </c>
      <c r="N3968">
        <v>2</v>
      </c>
      <c r="O3968">
        <v>19</v>
      </c>
      <c r="P3968">
        <v>0</v>
      </c>
      <c r="Q3968">
        <v>10</v>
      </c>
      <c r="R3968">
        <v>2</v>
      </c>
      <c r="S3968">
        <v>8</v>
      </c>
      <c r="T3968">
        <v>7</v>
      </c>
      <c r="U3968">
        <v>7</v>
      </c>
      <c r="V3968">
        <f>COUNTIF(tbl_General[EmployeeID],tbl_General[[#This Row],[EmployeeID]])</f>
        <v>1</v>
      </c>
    </row>
    <row r="3969" spans="1:22" x14ac:dyDescent="0.25">
      <c r="A3969">
        <v>38</v>
      </c>
      <c r="B3969" t="s">
        <v>21</v>
      </c>
      <c r="C3969" t="s">
        <v>29</v>
      </c>
      <c r="D3969" t="s">
        <v>30</v>
      </c>
      <c r="E3969">
        <v>1</v>
      </c>
      <c r="F3969">
        <v>4</v>
      </c>
      <c r="G3969" t="s">
        <v>33</v>
      </c>
      <c r="H3969">
        <v>2631</v>
      </c>
      <c r="I3969" t="s">
        <v>34</v>
      </c>
      <c r="J3969">
        <v>2</v>
      </c>
      <c r="K3969" t="s">
        <v>31</v>
      </c>
      <c r="L3969" t="s">
        <v>27</v>
      </c>
      <c r="M3969">
        <v>36690</v>
      </c>
      <c r="N3969">
        <v>2</v>
      </c>
      <c r="O3969">
        <v>19</v>
      </c>
      <c r="P3969">
        <v>0</v>
      </c>
      <c r="Q3969">
        <v>10</v>
      </c>
      <c r="R3969">
        <v>2</v>
      </c>
      <c r="S3969">
        <v>8</v>
      </c>
      <c r="T3969">
        <v>7</v>
      </c>
      <c r="U3969">
        <v>7</v>
      </c>
      <c r="V3969">
        <f>COUNTIF(tbl_General[EmployeeID],tbl_General[[#This Row],[EmployeeID]])</f>
        <v>1</v>
      </c>
    </row>
    <row r="3970" spans="1:22" x14ac:dyDescent="0.25">
      <c r="A3970">
        <v>38</v>
      </c>
      <c r="B3970" t="s">
        <v>21</v>
      </c>
      <c r="C3970" t="s">
        <v>29</v>
      </c>
      <c r="D3970" t="s">
        <v>30</v>
      </c>
      <c r="E3970">
        <v>1</v>
      </c>
      <c r="F3970">
        <v>4</v>
      </c>
      <c r="G3970" t="s">
        <v>33</v>
      </c>
      <c r="H3970">
        <v>4101</v>
      </c>
      <c r="I3970" t="s">
        <v>34</v>
      </c>
      <c r="J3970">
        <v>2</v>
      </c>
      <c r="K3970" t="s">
        <v>31</v>
      </c>
      <c r="L3970" t="s">
        <v>27</v>
      </c>
      <c r="M3970">
        <v>36690</v>
      </c>
      <c r="N3970">
        <v>2</v>
      </c>
      <c r="O3970">
        <v>19</v>
      </c>
      <c r="P3970">
        <v>0</v>
      </c>
      <c r="Q3970">
        <v>10</v>
      </c>
      <c r="R3970">
        <v>2</v>
      </c>
      <c r="S3970">
        <v>8</v>
      </c>
      <c r="T3970">
        <v>7</v>
      </c>
      <c r="U3970">
        <v>7</v>
      </c>
      <c r="V3970">
        <f>COUNTIF(tbl_General[EmployeeID],tbl_General[[#This Row],[EmployeeID]])</f>
        <v>1</v>
      </c>
    </row>
    <row r="3971" spans="1:22" x14ac:dyDescent="0.25">
      <c r="A3971">
        <v>34</v>
      </c>
      <c r="B3971" t="s">
        <v>21</v>
      </c>
      <c r="C3971" t="s">
        <v>22</v>
      </c>
      <c r="D3971" t="s">
        <v>30</v>
      </c>
      <c r="E3971">
        <v>5</v>
      </c>
      <c r="F3971">
        <v>3</v>
      </c>
      <c r="G3971" t="s">
        <v>24</v>
      </c>
      <c r="H3971">
        <v>722</v>
      </c>
      <c r="I3971" t="s">
        <v>34</v>
      </c>
      <c r="J3971">
        <v>1</v>
      </c>
      <c r="K3971" t="s">
        <v>31</v>
      </c>
      <c r="L3971" t="s">
        <v>27</v>
      </c>
      <c r="M3971">
        <v>45530</v>
      </c>
      <c r="N3971">
        <v>4</v>
      </c>
      <c r="O3971">
        <v>18</v>
      </c>
      <c r="P3971">
        <v>1</v>
      </c>
      <c r="Q3971">
        <v>10</v>
      </c>
      <c r="R3971">
        <v>2</v>
      </c>
      <c r="S3971">
        <v>8</v>
      </c>
      <c r="T3971">
        <v>7</v>
      </c>
      <c r="U3971">
        <v>7</v>
      </c>
      <c r="V3971">
        <f>COUNTIF(tbl_General[EmployeeID],tbl_General[[#This Row],[EmployeeID]])</f>
        <v>1</v>
      </c>
    </row>
    <row r="3972" spans="1:22" x14ac:dyDescent="0.25">
      <c r="A3972">
        <v>34</v>
      </c>
      <c r="B3972" t="s">
        <v>21</v>
      </c>
      <c r="C3972" t="s">
        <v>22</v>
      </c>
      <c r="D3972" t="s">
        <v>30</v>
      </c>
      <c r="E3972">
        <v>5</v>
      </c>
      <c r="F3972">
        <v>3</v>
      </c>
      <c r="G3972" t="s">
        <v>24</v>
      </c>
      <c r="H3972">
        <v>2192</v>
      </c>
      <c r="I3972" t="s">
        <v>34</v>
      </c>
      <c r="J3972">
        <v>1</v>
      </c>
      <c r="K3972" t="s">
        <v>31</v>
      </c>
      <c r="L3972" t="s">
        <v>27</v>
      </c>
      <c r="M3972">
        <v>45530</v>
      </c>
      <c r="N3972">
        <v>4</v>
      </c>
      <c r="O3972">
        <v>18</v>
      </c>
      <c r="P3972">
        <v>1</v>
      </c>
      <c r="Q3972">
        <v>10</v>
      </c>
      <c r="R3972">
        <v>2</v>
      </c>
      <c r="S3972">
        <v>8</v>
      </c>
      <c r="T3972">
        <v>7</v>
      </c>
      <c r="U3972">
        <v>7</v>
      </c>
      <c r="V3972">
        <f>COUNTIF(tbl_General[EmployeeID],tbl_General[[#This Row],[EmployeeID]])</f>
        <v>1</v>
      </c>
    </row>
    <row r="3973" spans="1:22" x14ac:dyDescent="0.25">
      <c r="A3973">
        <v>34</v>
      </c>
      <c r="B3973" t="s">
        <v>21</v>
      </c>
      <c r="C3973" t="s">
        <v>22</v>
      </c>
      <c r="D3973" t="s">
        <v>30</v>
      </c>
      <c r="E3973">
        <v>5</v>
      </c>
      <c r="F3973">
        <v>3</v>
      </c>
      <c r="G3973" t="s">
        <v>24</v>
      </c>
      <c r="H3973">
        <v>3662</v>
      </c>
      <c r="I3973" t="s">
        <v>34</v>
      </c>
      <c r="J3973">
        <v>1</v>
      </c>
      <c r="K3973" t="s">
        <v>31</v>
      </c>
      <c r="L3973" t="s">
        <v>27</v>
      </c>
      <c r="M3973">
        <v>45530</v>
      </c>
      <c r="N3973">
        <v>4</v>
      </c>
      <c r="O3973">
        <v>18</v>
      </c>
      <c r="P3973">
        <v>1</v>
      </c>
      <c r="Q3973">
        <v>10</v>
      </c>
      <c r="R3973">
        <v>2</v>
      </c>
      <c r="S3973">
        <v>8</v>
      </c>
      <c r="T3973">
        <v>7</v>
      </c>
      <c r="U3973">
        <v>7</v>
      </c>
      <c r="V3973">
        <f>COUNTIF(tbl_General[EmployeeID],tbl_General[[#This Row],[EmployeeID]])</f>
        <v>1</v>
      </c>
    </row>
    <row r="3974" spans="1:22" x14ac:dyDescent="0.25">
      <c r="A3974">
        <v>48</v>
      </c>
      <c r="B3974" t="s">
        <v>21</v>
      </c>
      <c r="C3974" t="s">
        <v>22</v>
      </c>
      <c r="D3974" t="s">
        <v>30</v>
      </c>
      <c r="E3974">
        <v>2</v>
      </c>
      <c r="F3974">
        <v>5</v>
      </c>
      <c r="G3974" t="s">
        <v>24</v>
      </c>
      <c r="H3974">
        <v>857</v>
      </c>
      <c r="I3974" t="s">
        <v>34</v>
      </c>
      <c r="J3974">
        <v>1</v>
      </c>
      <c r="K3974" t="s">
        <v>35</v>
      </c>
      <c r="L3974" t="s">
        <v>27</v>
      </c>
      <c r="M3974">
        <v>47650</v>
      </c>
      <c r="N3974">
        <v>8</v>
      </c>
      <c r="O3974">
        <v>12</v>
      </c>
      <c r="P3974">
        <v>1</v>
      </c>
      <c r="Q3974">
        <v>10</v>
      </c>
      <c r="R3974">
        <v>4</v>
      </c>
      <c r="S3974">
        <v>8</v>
      </c>
      <c r="T3974">
        <v>7</v>
      </c>
      <c r="U3974">
        <v>6</v>
      </c>
      <c r="V3974">
        <f>COUNTIF(tbl_General[EmployeeID],tbl_General[[#This Row],[EmployeeID]])</f>
        <v>1</v>
      </c>
    </row>
    <row r="3975" spans="1:22" x14ac:dyDescent="0.25">
      <c r="A3975">
        <v>48</v>
      </c>
      <c r="B3975" t="s">
        <v>21</v>
      </c>
      <c r="C3975" t="s">
        <v>22</v>
      </c>
      <c r="D3975" t="s">
        <v>30</v>
      </c>
      <c r="E3975">
        <v>2</v>
      </c>
      <c r="F3975">
        <v>5</v>
      </c>
      <c r="G3975" t="s">
        <v>24</v>
      </c>
      <c r="H3975">
        <v>2327</v>
      </c>
      <c r="I3975" t="s">
        <v>34</v>
      </c>
      <c r="J3975">
        <v>1</v>
      </c>
      <c r="K3975" t="s">
        <v>35</v>
      </c>
      <c r="L3975" t="s">
        <v>27</v>
      </c>
      <c r="M3975">
        <v>47650</v>
      </c>
      <c r="N3975">
        <v>8</v>
      </c>
      <c r="O3975">
        <v>12</v>
      </c>
      <c r="P3975">
        <v>1</v>
      </c>
      <c r="Q3975">
        <v>10</v>
      </c>
      <c r="R3975">
        <v>4</v>
      </c>
      <c r="S3975">
        <v>8</v>
      </c>
      <c r="T3975">
        <v>7</v>
      </c>
      <c r="U3975">
        <v>6</v>
      </c>
      <c r="V3975">
        <f>COUNTIF(tbl_General[EmployeeID],tbl_General[[#This Row],[EmployeeID]])</f>
        <v>1</v>
      </c>
    </row>
    <row r="3976" spans="1:22" x14ac:dyDescent="0.25">
      <c r="A3976">
        <v>48</v>
      </c>
      <c r="B3976" t="s">
        <v>21</v>
      </c>
      <c r="C3976" t="s">
        <v>22</v>
      </c>
      <c r="D3976" t="s">
        <v>30</v>
      </c>
      <c r="E3976">
        <v>2</v>
      </c>
      <c r="F3976">
        <v>5</v>
      </c>
      <c r="G3976" t="s">
        <v>24</v>
      </c>
      <c r="H3976">
        <v>3797</v>
      </c>
      <c r="I3976" t="s">
        <v>34</v>
      </c>
      <c r="J3976">
        <v>1</v>
      </c>
      <c r="K3976" t="s">
        <v>35</v>
      </c>
      <c r="L3976" t="s">
        <v>27</v>
      </c>
      <c r="M3976">
        <v>47650</v>
      </c>
      <c r="N3976">
        <v>8</v>
      </c>
      <c r="O3976">
        <v>12</v>
      </c>
      <c r="P3976">
        <v>1</v>
      </c>
      <c r="Q3976">
        <v>10</v>
      </c>
      <c r="R3976">
        <v>4</v>
      </c>
      <c r="S3976">
        <v>8</v>
      </c>
      <c r="T3976">
        <v>7</v>
      </c>
      <c r="U3976">
        <v>6</v>
      </c>
      <c r="V3976">
        <f>COUNTIF(tbl_General[EmployeeID],tbl_General[[#This Row],[EmployeeID]])</f>
        <v>1</v>
      </c>
    </row>
    <row r="3977" spans="1:22" x14ac:dyDescent="0.25">
      <c r="A3977">
        <v>30</v>
      </c>
      <c r="B3977" t="s">
        <v>21</v>
      </c>
      <c r="C3977" t="s">
        <v>22</v>
      </c>
      <c r="D3977" t="s">
        <v>30</v>
      </c>
      <c r="E3977">
        <v>8</v>
      </c>
      <c r="F3977">
        <v>3</v>
      </c>
      <c r="G3977" t="s">
        <v>24</v>
      </c>
      <c r="H3977">
        <v>288</v>
      </c>
      <c r="I3977" t="s">
        <v>34</v>
      </c>
      <c r="J3977">
        <v>2</v>
      </c>
      <c r="K3977" t="s">
        <v>35</v>
      </c>
      <c r="L3977" t="s">
        <v>41</v>
      </c>
      <c r="M3977">
        <v>52090</v>
      </c>
      <c r="N3977">
        <v>7</v>
      </c>
      <c r="O3977">
        <v>14</v>
      </c>
      <c r="P3977">
        <v>1</v>
      </c>
      <c r="Q3977">
        <v>10</v>
      </c>
      <c r="R3977">
        <v>3</v>
      </c>
      <c r="S3977">
        <v>8</v>
      </c>
      <c r="T3977">
        <v>7</v>
      </c>
      <c r="U3977">
        <v>7</v>
      </c>
      <c r="V3977">
        <f>COUNTIF(tbl_General[EmployeeID],tbl_General[[#This Row],[EmployeeID]])</f>
        <v>1</v>
      </c>
    </row>
    <row r="3978" spans="1:22" x14ac:dyDescent="0.25">
      <c r="A3978">
        <v>30</v>
      </c>
      <c r="B3978" t="s">
        <v>21</v>
      </c>
      <c r="C3978" t="s">
        <v>22</v>
      </c>
      <c r="D3978" t="s">
        <v>30</v>
      </c>
      <c r="E3978">
        <v>8</v>
      </c>
      <c r="F3978">
        <v>3</v>
      </c>
      <c r="G3978" t="s">
        <v>24</v>
      </c>
      <c r="H3978">
        <v>1758</v>
      </c>
      <c r="I3978" t="s">
        <v>34</v>
      </c>
      <c r="J3978">
        <v>2</v>
      </c>
      <c r="K3978" t="s">
        <v>35</v>
      </c>
      <c r="L3978" t="s">
        <v>41</v>
      </c>
      <c r="M3978">
        <v>52090</v>
      </c>
      <c r="N3978">
        <v>7</v>
      </c>
      <c r="O3978">
        <v>14</v>
      </c>
      <c r="P3978">
        <v>1</v>
      </c>
      <c r="Q3978">
        <v>10</v>
      </c>
      <c r="R3978">
        <v>3</v>
      </c>
      <c r="S3978">
        <v>8</v>
      </c>
      <c r="T3978">
        <v>7</v>
      </c>
      <c r="U3978">
        <v>7</v>
      </c>
      <c r="V3978">
        <f>COUNTIF(tbl_General[EmployeeID],tbl_General[[#This Row],[EmployeeID]])</f>
        <v>1</v>
      </c>
    </row>
    <row r="3979" spans="1:22" x14ac:dyDescent="0.25">
      <c r="A3979">
        <v>30</v>
      </c>
      <c r="B3979" t="s">
        <v>21</v>
      </c>
      <c r="C3979" t="s">
        <v>22</v>
      </c>
      <c r="D3979" t="s">
        <v>30</v>
      </c>
      <c r="E3979">
        <v>8</v>
      </c>
      <c r="F3979">
        <v>3</v>
      </c>
      <c r="G3979" t="s">
        <v>24</v>
      </c>
      <c r="H3979">
        <v>3228</v>
      </c>
      <c r="I3979" t="s">
        <v>34</v>
      </c>
      <c r="J3979">
        <v>2</v>
      </c>
      <c r="K3979" t="s">
        <v>35</v>
      </c>
      <c r="L3979" t="s">
        <v>41</v>
      </c>
      <c r="M3979">
        <v>52090</v>
      </c>
      <c r="N3979">
        <v>7</v>
      </c>
      <c r="O3979">
        <v>14</v>
      </c>
      <c r="P3979">
        <v>1</v>
      </c>
      <c r="Q3979">
        <v>10</v>
      </c>
      <c r="R3979">
        <v>3</v>
      </c>
      <c r="S3979">
        <v>8</v>
      </c>
      <c r="T3979">
        <v>7</v>
      </c>
      <c r="U3979">
        <v>7</v>
      </c>
      <c r="V3979">
        <f>COUNTIF(tbl_General[EmployeeID],tbl_General[[#This Row],[EmployeeID]])</f>
        <v>1</v>
      </c>
    </row>
    <row r="3980" spans="1:22" x14ac:dyDescent="0.25">
      <c r="A3980">
        <v>36</v>
      </c>
      <c r="B3980" t="s">
        <v>21</v>
      </c>
      <c r="C3980" t="s">
        <v>22</v>
      </c>
      <c r="D3980" t="s">
        <v>23</v>
      </c>
      <c r="E3980">
        <v>5</v>
      </c>
      <c r="F3980">
        <v>3</v>
      </c>
      <c r="G3980" t="s">
        <v>46</v>
      </c>
      <c r="H3980">
        <v>34</v>
      </c>
      <c r="I3980" t="s">
        <v>34</v>
      </c>
      <c r="J3980">
        <v>3</v>
      </c>
      <c r="K3980" t="s">
        <v>35</v>
      </c>
      <c r="L3980" t="s">
        <v>32</v>
      </c>
      <c r="M3980">
        <v>54050</v>
      </c>
      <c r="N3980">
        <v>4</v>
      </c>
      <c r="O3980">
        <v>14</v>
      </c>
      <c r="P3980">
        <v>0</v>
      </c>
      <c r="Q3980">
        <v>10</v>
      </c>
      <c r="R3980">
        <v>2</v>
      </c>
      <c r="S3980">
        <v>8</v>
      </c>
      <c r="T3980">
        <v>7</v>
      </c>
      <c r="U3980">
        <v>7</v>
      </c>
      <c r="V3980">
        <f>COUNTIF(tbl_General[EmployeeID],tbl_General[[#This Row],[EmployeeID]])</f>
        <v>1</v>
      </c>
    </row>
    <row r="3981" spans="1:22" x14ac:dyDescent="0.25">
      <c r="A3981">
        <v>36</v>
      </c>
      <c r="B3981" t="s">
        <v>21</v>
      </c>
      <c r="C3981" t="s">
        <v>22</v>
      </c>
      <c r="D3981" t="s">
        <v>23</v>
      </c>
      <c r="E3981">
        <v>5</v>
      </c>
      <c r="F3981">
        <v>3</v>
      </c>
      <c r="G3981" t="s">
        <v>46</v>
      </c>
      <c r="H3981">
        <v>1504</v>
      </c>
      <c r="I3981" t="s">
        <v>34</v>
      </c>
      <c r="J3981">
        <v>3</v>
      </c>
      <c r="K3981" t="s">
        <v>35</v>
      </c>
      <c r="L3981" t="s">
        <v>32</v>
      </c>
      <c r="M3981">
        <v>54050</v>
      </c>
      <c r="N3981">
        <v>4</v>
      </c>
      <c r="O3981">
        <v>14</v>
      </c>
      <c r="P3981">
        <v>0</v>
      </c>
      <c r="Q3981">
        <v>10</v>
      </c>
      <c r="R3981">
        <v>2</v>
      </c>
      <c r="S3981">
        <v>8</v>
      </c>
      <c r="T3981">
        <v>7</v>
      </c>
      <c r="U3981">
        <v>7</v>
      </c>
      <c r="V3981">
        <f>COUNTIF(tbl_General[EmployeeID],tbl_General[[#This Row],[EmployeeID]])</f>
        <v>1</v>
      </c>
    </row>
    <row r="3982" spans="1:22" x14ac:dyDescent="0.25">
      <c r="A3982">
        <v>36</v>
      </c>
      <c r="B3982" t="s">
        <v>21</v>
      </c>
      <c r="C3982" t="s">
        <v>22</v>
      </c>
      <c r="D3982" t="s">
        <v>23</v>
      </c>
      <c r="E3982">
        <v>5</v>
      </c>
      <c r="F3982">
        <v>3</v>
      </c>
      <c r="G3982" t="s">
        <v>46</v>
      </c>
      <c r="H3982">
        <v>2974</v>
      </c>
      <c r="I3982" t="s">
        <v>34</v>
      </c>
      <c r="J3982">
        <v>3</v>
      </c>
      <c r="K3982" t="s">
        <v>35</v>
      </c>
      <c r="L3982" t="s">
        <v>32</v>
      </c>
      <c r="M3982">
        <v>54050</v>
      </c>
      <c r="N3982">
        <v>4</v>
      </c>
      <c r="O3982">
        <v>14</v>
      </c>
      <c r="P3982">
        <v>0</v>
      </c>
      <c r="Q3982">
        <v>10</v>
      </c>
      <c r="R3982">
        <v>2</v>
      </c>
      <c r="S3982">
        <v>8</v>
      </c>
      <c r="T3982">
        <v>7</v>
      </c>
      <c r="U3982">
        <v>7</v>
      </c>
      <c r="V3982">
        <f>COUNTIF(tbl_General[EmployeeID],tbl_General[[#This Row],[EmployeeID]])</f>
        <v>1</v>
      </c>
    </row>
    <row r="3983" spans="1:22" x14ac:dyDescent="0.25">
      <c r="A3983">
        <v>30</v>
      </c>
      <c r="B3983" t="s">
        <v>21</v>
      </c>
      <c r="C3983" t="s">
        <v>22</v>
      </c>
      <c r="D3983" t="s">
        <v>23</v>
      </c>
      <c r="E3983">
        <v>3</v>
      </c>
      <c r="F3983">
        <v>4</v>
      </c>
      <c r="G3983" t="s">
        <v>45</v>
      </c>
      <c r="H3983">
        <v>445</v>
      </c>
      <c r="I3983" t="s">
        <v>34</v>
      </c>
      <c r="J3983">
        <v>1</v>
      </c>
      <c r="K3983" t="s">
        <v>35</v>
      </c>
      <c r="L3983" t="s">
        <v>41</v>
      </c>
      <c r="M3983">
        <v>64340</v>
      </c>
      <c r="N3983">
        <v>5</v>
      </c>
      <c r="O3983">
        <v>14</v>
      </c>
      <c r="P3983">
        <v>1</v>
      </c>
      <c r="Q3983">
        <v>10</v>
      </c>
      <c r="R3983">
        <v>3</v>
      </c>
      <c r="S3983">
        <v>8</v>
      </c>
      <c r="T3983">
        <v>7</v>
      </c>
      <c r="U3983">
        <v>7</v>
      </c>
      <c r="V3983">
        <f>COUNTIF(tbl_General[EmployeeID],tbl_General[[#This Row],[EmployeeID]])</f>
        <v>1</v>
      </c>
    </row>
    <row r="3984" spans="1:22" x14ac:dyDescent="0.25">
      <c r="A3984">
        <v>30</v>
      </c>
      <c r="B3984" t="s">
        <v>21</v>
      </c>
      <c r="C3984" t="s">
        <v>22</v>
      </c>
      <c r="D3984" t="s">
        <v>23</v>
      </c>
      <c r="E3984">
        <v>3</v>
      </c>
      <c r="F3984">
        <v>4</v>
      </c>
      <c r="G3984" t="s">
        <v>45</v>
      </c>
      <c r="H3984">
        <v>1915</v>
      </c>
      <c r="I3984" t="s">
        <v>34</v>
      </c>
      <c r="J3984">
        <v>1</v>
      </c>
      <c r="K3984" t="s">
        <v>35</v>
      </c>
      <c r="L3984" t="s">
        <v>41</v>
      </c>
      <c r="M3984">
        <v>64340</v>
      </c>
      <c r="N3984">
        <v>5</v>
      </c>
      <c r="O3984">
        <v>14</v>
      </c>
      <c r="P3984">
        <v>1</v>
      </c>
      <c r="Q3984">
        <v>10</v>
      </c>
      <c r="R3984">
        <v>3</v>
      </c>
      <c r="S3984">
        <v>8</v>
      </c>
      <c r="T3984">
        <v>7</v>
      </c>
      <c r="U3984">
        <v>7</v>
      </c>
      <c r="V3984">
        <f>COUNTIF(tbl_General[EmployeeID],tbl_General[[#This Row],[EmployeeID]])</f>
        <v>1</v>
      </c>
    </row>
    <row r="3985" spans="1:22" x14ac:dyDescent="0.25">
      <c r="A3985">
        <v>30</v>
      </c>
      <c r="B3985" t="s">
        <v>21</v>
      </c>
      <c r="C3985" t="s">
        <v>22</v>
      </c>
      <c r="D3985" t="s">
        <v>23</v>
      </c>
      <c r="E3985">
        <v>3</v>
      </c>
      <c r="F3985">
        <v>4</v>
      </c>
      <c r="G3985" t="s">
        <v>45</v>
      </c>
      <c r="H3985">
        <v>3385</v>
      </c>
      <c r="I3985" t="s">
        <v>34</v>
      </c>
      <c r="J3985">
        <v>1</v>
      </c>
      <c r="K3985" t="s">
        <v>35</v>
      </c>
      <c r="L3985" t="s">
        <v>41</v>
      </c>
      <c r="M3985">
        <v>64340</v>
      </c>
      <c r="N3985">
        <v>5</v>
      </c>
      <c r="O3985">
        <v>14</v>
      </c>
      <c r="P3985">
        <v>1</v>
      </c>
      <c r="Q3985">
        <v>10</v>
      </c>
      <c r="R3985">
        <v>3</v>
      </c>
      <c r="S3985">
        <v>8</v>
      </c>
      <c r="T3985">
        <v>7</v>
      </c>
      <c r="U3985">
        <v>7</v>
      </c>
      <c r="V3985">
        <f>COUNTIF(tbl_General[EmployeeID],tbl_General[[#This Row],[EmployeeID]])</f>
        <v>1</v>
      </c>
    </row>
    <row r="3986" spans="1:22" x14ac:dyDescent="0.25">
      <c r="A3986">
        <v>32</v>
      </c>
      <c r="B3986" t="s">
        <v>21</v>
      </c>
      <c r="C3986" t="s">
        <v>36</v>
      </c>
      <c r="D3986" t="s">
        <v>30</v>
      </c>
      <c r="E3986">
        <v>15</v>
      </c>
      <c r="F3986">
        <v>3</v>
      </c>
      <c r="G3986" t="s">
        <v>38</v>
      </c>
      <c r="H3986">
        <v>499</v>
      </c>
      <c r="I3986" t="s">
        <v>34</v>
      </c>
      <c r="J3986">
        <v>2</v>
      </c>
      <c r="K3986" t="s">
        <v>44</v>
      </c>
      <c r="L3986" t="s">
        <v>32</v>
      </c>
      <c r="M3986">
        <v>69290</v>
      </c>
      <c r="N3986">
        <v>9</v>
      </c>
      <c r="O3986">
        <v>20</v>
      </c>
      <c r="P3986">
        <v>0</v>
      </c>
      <c r="Q3986">
        <v>10</v>
      </c>
      <c r="R3986">
        <v>6</v>
      </c>
      <c r="S3986">
        <v>8</v>
      </c>
      <c r="T3986">
        <v>7</v>
      </c>
      <c r="U3986">
        <v>7</v>
      </c>
      <c r="V3986">
        <f>COUNTIF(tbl_General[EmployeeID],tbl_General[[#This Row],[EmployeeID]])</f>
        <v>1</v>
      </c>
    </row>
    <row r="3987" spans="1:22" x14ac:dyDescent="0.25">
      <c r="A3987">
        <v>32</v>
      </c>
      <c r="B3987" t="s">
        <v>21</v>
      </c>
      <c r="C3987" t="s">
        <v>36</v>
      </c>
      <c r="D3987" t="s">
        <v>30</v>
      </c>
      <c r="E3987">
        <v>15</v>
      </c>
      <c r="F3987">
        <v>3</v>
      </c>
      <c r="G3987" t="s">
        <v>38</v>
      </c>
      <c r="H3987">
        <v>1969</v>
      </c>
      <c r="I3987" t="s">
        <v>34</v>
      </c>
      <c r="J3987">
        <v>2</v>
      </c>
      <c r="K3987" t="s">
        <v>44</v>
      </c>
      <c r="L3987" t="s">
        <v>32</v>
      </c>
      <c r="M3987">
        <v>69290</v>
      </c>
      <c r="N3987">
        <v>9</v>
      </c>
      <c r="O3987">
        <v>20</v>
      </c>
      <c r="P3987">
        <v>0</v>
      </c>
      <c r="Q3987">
        <v>10</v>
      </c>
      <c r="R3987">
        <v>6</v>
      </c>
      <c r="S3987">
        <v>8</v>
      </c>
      <c r="T3987">
        <v>7</v>
      </c>
      <c r="U3987">
        <v>7</v>
      </c>
      <c r="V3987">
        <f>COUNTIF(tbl_General[EmployeeID],tbl_General[[#This Row],[EmployeeID]])</f>
        <v>1</v>
      </c>
    </row>
    <row r="3988" spans="1:22" x14ac:dyDescent="0.25">
      <c r="A3988">
        <v>32</v>
      </c>
      <c r="B3988" t="s">
        <v>21</v>
      </c>
      <c r="C3988" t="s">
        <v>36</v>
      </c>
      <c r="D3988" t="s">
        <v>30</v>
      </c>
      <c r="E3988">
        <v>15</v>
      </c>
      <c r="F3988">
        <v>3</v>
      </c>
      <c r="G3988" t="s">
        <v>38</v>
      </c>
      <c r="H3988">
        <v>3439</v>
      </c>
      <c r="I3988" t="s">
        <v>34</v>
      </c>
      <c r="J3988">
        <v>2</v>
      </c>
      <c r="K3988" t="s">
        <v>44</v>
      </c>
      <c r="L3988" t="s">
        <v>32</v>
      </c>
      <c r="M3988">
        <v>69290</v>
      </c>
      <c r="N3988">
        <v>9</v>
      </c>
      <c r="O3988">
        <v>20</v>
      </c>
      <c r="P3988">
        <v>0</v>
      </c>
      <c r="Q3988">
        <v>10</v>
      </c>
      <c r="R3988">
        <v>6</v>
      </c>
      <c r="S3988">
        <v>8</v>
      </c>
      <c r="T3988">
        <v>7</v>
      </c>
      <c r="U3988">
        <v>7</v>
      </c>
      <c r="V3988">
        <f>COUNTIF(tbl_General[EmployeeID],tbl_General[[#This Row],[EmployeeID]])</f>
        <v>1</v>
      </c>
    </row>
    <row r="3989" spans="1:22" x14ac:dyDescent="0.25">
      <c r="A3989">
        <v>52</v>
      </c>
      <c r="B3989" t="s">
        <v>28</v>
      </c>
      <c r="C3989" t="s">
        <v>22</v>
      </c>
      <c r="D3989" t="s">
        <v>30</v>
      </c>
      <c r="E3989">
        <v>7</v>
      </c>
      <c r="F3989">
        <v>1</v>
      </c>
      <c r="G3989" t="s">
        <v>24</v>
      </c>
      <c r="H3989">
        <v>60</v>
      </c>
      <c r="I3989" t="s">
        <v>25</v>
      </c>
      <c r="J3989">
        <v>2</v>
      </c>
      <c r="K3989" t="s">
        <v>31</v>
      </c>
      <c r="L3989" t="s">
        <v>27</v>
      </c>
      <c r="M3989">
        <v>47740</v>
      </c>
      <c r="N3989">
        <v>2</v>
      </c>
      <c r="O3989">
        <v>18</v>
      </c>
      <c r="P3989">
        <v>1</v>
      </c>
      <c r="Q3989">
        <v>11</v>
      </c>
      <c r="R3989">
        <v>2</v>
      </c>
      <c r="S3989">
        <v>8</v>
      </c>
      <c r="T3989">
        <v>7</v>
      </c>
      <c r="U3989">
        <v>7</v>
      </c>
      <c r="V3989">
        <f>COUNTIF(tbl_General[EmployeeID],tbl_General[[#This Row],[EmployeeID]])</f>
        <v>1</v>
      </c>
    </row>
    <row r="3990" spans="1:22" x14ac:dyDescent="0.25">
      <c r="A3990">
        <v>52</v>
      </c>
      <c r="B3990" t="s">
        <v>28</v>
      </c>
      <c r="C3990" t="s">
        <v>22</v>
      </c>
      <c r="D3990" t="s">
        <v>30</v>
      </c>
      <c r="E3990">
        <v>7</v>
      </c>
      <c r="F3990">
        <v>1</v>
      </c>
      <c r="G3990" t="s">
        <v>24</v>
      </c>
      <c r="H3990">
        <v>1530</v>
      </c>
      <c r="I3990" t="s">
        <v>25</v>
      </c>
      <c r="J3990">
        <v>2</v>
      </c>
      <c r="K3990" t="s">
        <v>31</v>
      </c>
      <c r="L3990" t="s">
        <v>27</v>
      </c>
      <c r="M3990">
        <v>47740</v>
      </c>
      <c r="N3990">
        <v>2</v>
      </c>
      <c r="O3990">
        <v>18</v>
      </c>
      <c r="P3990">
        <v>1</v>
      </c>
      <c r="Q3990">
        <v>11</v>
      </c>
      <c r="R3990">
        <v>2</v>
      </c>
      <c r="S3990">
        <v>8</v>
      </c>
      <c r="T3990">
        <v>7</v>
      </c>
      <c r="U3990">
        <v>7</v>
      </c>
      <c r="V3990">
        <f>COUNTIF(tbl_General[EmployeeID],tbl_General[[#This Row],[EmployeeID]])</f>
        <v>1</v>
      </c>
    </row>
    <row r="3991" spans="1:22" x14ac:dyDescent="0.25">
      <c r="A3991">
        <v>52</v>
      </c>
      <c r="B3991" t="s">
        <v>28</v>
      </c>
      <c r="C3991" t="s">
        <v>22</v>
      </c>
      <c r="D3991" t="s">
        <v>30</v>
      </c>
      <c r="E3991">
        <v>7</v>
      </c>
      <c r="F3991">
        <v>1</v>
      </c>
      <c r="G3991" t="s">
        <v>24</v>
      </c>
      <c r="H3991">
        <v>3000</v>
      </c>
      <c r="I3991" t="s">
        <v>25</v>
      </c>
      <c r="J3991">
        <v>2</v>
      </c>
      <c r="K3991" t="s">
        <v>31</v>
      </c>
      <c r="L3991" t="s">
        <v>27</v>
      </c>
      <c r="M3991">
        <v>47740</v>
      </c>
      <c r="N3991">
        <v>2</v>
      </c>
      <c r="O3991">
        <v>18</v>
      </c>
      <c r="P3991">
        <v>1</v>
      </c>
      <c r="Q3991">
        <v>11</v>
      </c>
      <c r="R3991">
        <v>2</v>
      </c>
      <c r="S3991">
        <v>8</v>
      </c>
      <c r="T3991">
        <v>7</v>
      </c>
      <c r="U3991">
        <v>7</v>
      </c>
      <c r="V3991">
        <f>COUNTIF(tbl_General[EmployeeID],tbl_General[[#This Row],[EmployeeID]])</f>
        <v>1</v>
      </c>
    </row>
    <row r="3992" spans="1:22" x14ac:dyDescent="0.25">
      <c r="A3992">
        <v>36</v>
      </c>
      <c r="B3992" t="s">
        <v>21</v>
      </c>
      <c r="C3992" t="s">
        <v>29</v>
      </c>
      <c r="D3992" t="s">
        <v>23</v>
      </c>
      <c r="E3992">
        <v>25</v>
      </c>
      <c r="F3992">
        <v>3</v>
      </c>
      <c r="G3992" t="s">
        <v>45</v>
      </c>
      <c r="H3992">
        <v>1385</v>
      </c>
      <c r="I3992" t="s">
        <v>25</v>
      </c>
      <c r="J3992">
        <v>2</v>
      </c>
      <c r="K3992" t="s">
        <v>39</v>
      </c>
      <c r="L3992" t="s">
        <v>32</v>
      </c>
      <c r="M3992">
        <v>55050</v>
      </c>
      <c r="N3992">
        <v>4</v>
      </c>
      <c r="O3992">
        <v>21</v>
      </c>
      <c r="P3992">
        <v>2</v>
      </c>
      <c r="Q3992">
        <v>13</v>
      </c>
      <c r="R3992">
        <v>3</v>
      </c>
      <c r="S3992">
        <v>8</v>
      </c>
      <c r="T3992">
        <v>7</v>
      </c>
      <c r="U3992">
        <v>2</v>
      </c>
      <c r="V3992">
        <f>COUNTIF(tbl_General[EmployeeID],tbl_General[[#This Row],[EmployeeID]])</f>
        <v>1</v>
      </c>
    </row>
    <row r="3993" spans="1:22" x14ac:dyDescent="0.25">
      <c r="A3993">
        <v>36</v>
      </c>
      <c r="B3993" t="s">
        <v>21</v>
      </c>
      <c r="C3993" t="s">
        <v>29</v>
      </c>
      <c r="D3993" t="s">
        <v>23</v>
      </c>
      <c r="E3993">
        <v>25</v>
      </c>
      <c r="F3993">
        <v>3</v>
      </c>
      <c r="G3993" t="s">
        <v>45</v>
      </c>
      <c r="H3993">
        <v>2855</v>
      </c>
      <c r="I3993" t="s">
        <v>25</v>
      </c>
      <c r="J3993">
        <v>2</v>
      </c>
      <c r="K3993" t="s">
        <v>39</v>
      </c>
      <c r="L3993" t="s">
        <v>32</v>
      </c>
      <c r="M3993">
        <v>55050</v>
      </c>
      <c r="N3993">
        <v>4</v>
      </c>
      <c r="O3993">
        <v>21</v>
      </c>
      <c r="P3993">
        <v>2</v>
      </c>
      <c r="Q3993">
        <v>13</v>
      </c>
      <c r="R3993">
        <v>3</v>
      </c>
      <c r="S3993">
        <v>8</v>
      </c>
      <c r="T3993">
        <v>7</v>
      </c>
      <c r="U3993">
        <v>2</v>
      </c>
      <c r="V3993">
        <f>COUNTIF(tbl_General[EmployeeID],tbl_General[[#This Row],[EmployeeID]])</f>
        <v>1</v>
      </c>
    </row>
    <row r="3994" spans="1:22" x14ac:dyDescent="0.25">
      <c r="A3994">
        <v>36</v>
      </c>
      <c r="B3994" t="s">
        <v>21</v>
      </c>
      <c r="C3994" t="s">
        <v>29</v>
      </c>
      <c r="D3994" t="s">
        <v>23</v>
      </c>
      <c r="E3994">
        <v>25</v>
      </c>
      <c r="F3994">
        <v>3</v>
      </c>
      <c r="G3994" t="s">
        <v>45</v>
      </c>
      <c r="H3994">
        <v>4325</v>
      </c>
      <c r="I3994" t="s">
        <v>25</v>
      </c>
      <c r="J3994">
        <v>2</v>
      </c>
      <c r="K3994" t="s">
        <v>39</v>
      </c>
      <c r="L3994" t="s">
        <v>32</v>
      </c>
      <c r="M3994">
        <v>55050</v>
      </c>
      <c r="N3994">
        <v>4</v>
      </c>
      <c r="O3994">
        <v>21</v>
      </c>
      <c r="P3994">
        <v>2</v>
      </c>
      <c r="Q3994">
        <v>13</v>
      </c>
      <c r="R3994">
        <v>3</v>
      </c>
      <c r="S3994">
        <v>8</v>
      </c>
      <c r="T3994">
        <v>7</v>
      </c>
      <c r="U3994">
        <v>2</v>
      </c>
      <c r="V3994">
        <f>COUNTIF(tbl_General[EmployeeID],tbl_General[[#This Row],[EmployeeID]])</f>
        <v>1</v>
      </c>
    </row>
    <row r="3995" spans="1:22" x14ac:dyDescent="0.25">
      <c r="A3995">
        <v>38</v>
      </c>
      <c r="B3995" t="s">
        <v>21</v>
      </c>
      <c r="C3995" t="s">
        <v>36</v>
      </c>
      <c r="D3995" t="s">
        <v>30</v>
      </c>
      <c r="E3995">
        <v>2</v>
      </c>
      <c r="F3995">
        <v>5</v>
      </c>
      <c r="G3995" t="s">
        <v>24</v>
      </c>
      <c r="H3995">
        <v>4</v>
      </c>
      <c r="I3995" t="s">
        <v>34</v>
      </c>
      <c r="J3995">
        <v>3</v>
      </c>
      <c r="K3995" t="s">
        <v>37</v>
      </c>
      <c r="L3995" t="s">
        <v>27</v>
      </c>
      <c r="M3995">
        <v>83210</v>
      </c>
      <c r="N3995">
        <v>3</v>
      </c>
      <c r="O3995">
        <v>11</v>
      </c>
      <c r="P3995">
        <v>3</v>
      </c>
      <c r="Q3995">
        <v>13</v>
      </c>
      <c r="R3995">
        <v>5</v>
      </c>
      <c r="S3995">
        <v>8</v>
      </c>
      <c r="T3995">
        <v>7</v>
      </c>
      <c r="U3995">
        <v>5</v>
      </c>
      <c r="V3995">
        <f>COUNTIF(tbl_General[EmployeeID],tbl_General[[#This Row],[EmployeeID]])</f>
        <v>1</v>
      </c>
    </row>
    <row r="3996" spans="1:22" x14ac:dyDescent="0.25">
      <c r="A3996">
        <v>38</v>
      </c>
      <c r="B3996" t="s">
        <v>21</v>
      </c>
      <c r="C3996" t="s">
        <v>36</v>
      </c>
      <c r="D3996" t="s">
        <v>30</v>
      </c>
      <c r="E3996">
        <v>2</v>
      </c>
      <c r="F3996">
        <v>5</v>
      </c>
      <c r="G3996" t="s">
        <v>24</v>
      </c>
      <c r="H3996">
        <v>1474</v>
      </c>
      <c r="I3996" t="s">
        <v>34</v>
      </c>
      <c r="J3996">
        <v>3</v>
      </c>
      <c r="K3996" t="s">
        <v>37</v>
      </c>
      <c r="L3996" t="s">
        <v>27</v>
      </c>
      <c r="M3996">
        <v>83210</v>
      </c>
      <c r="N3996">
        <v>3</v>
      </c>
      <c r="O3996">
        <v>11</v>
      </c>
      <c r="P3996">
        <v>3</v>
      </c>
      <c r="Q3996">
        <v>13</v>
      </c>
      <c r="R3996">
        <v>5</v>
      </c>
      <c r="S3996">
        <v>8</v>
      </c>
      <c r="T3996">
        <v>7</v>
      </c>
      <c r="U3996">
        <v>5</v>
      </c>
      <c r="V3996">
        <f>COUNTIF(tbl_General[EmployeeID],tbl_General[[#This Row],[EmployeeID]])</f>
        <v>1</v>
      </c>
    </row>
    <row r="3997" spans="1:22" x14ac:dyDescent="0.25">
      <c r="A3997">
        <v>38</v>
      </c>
      <c r="B3997" t="s">
        <v>21</v>
      </c>
      <c r="C3997" t="s">
        <v>36</v>
      </c>
      <c r="D3997" t="s">
        <v>30</v>
      </c>
      <c r="E3997">
        <v>2</v>
      </c>
      <c r="F3997">
        <v>5</v>
      </c>
      <c r="G3997" t="s">
        <v>24</v>
      </c>
      <c r="H3997">
        <v>2944</v>
      </c>
      <c r="I3997" t="s">
        <v>34</v>
      </c>
      <c r="J3997">
        <v>3</v>
      </c>
      <c r="K3997" t="s">
        <v>37</v>
      </c>
      <c r="L3997" t="s">
        <v>27</v>
      </c>
      <c r="M3997">
        <v>83210</v>
      </c>
      <c r="N3997">
        <v>3</v>
      </c>
      <c r="O3997">
        <v>11</v>
      </c>
      <c r="P3997">
        <v>3</v>
      </c>
      <c r="Q3997">
        <v>13</v>
      </c>
      <c r="R3997">
        <v>5</v>
      </c>
      <c r="S3997">
        <v>8</v>
      </c>
      <c r="T3997">
        <v>7</v>
      </c>
      <c r="U3997">
        <v>5</v>
      </c>
      <c r="V3997">
        <f>COUNTIF(tbl_General[EmployeeID],tbl_General[[#This Row],[EmployeeID]])</f>
        <v>1</v>
      </c>
    </row>
    <row r="3998" spans="1:22" x14ac:dyDescent="0.25">
      <c r="A3998">
        <v>48</v>
      </c>
      <c r="B3998" t="s">
        <v>21</v>
      </c>
      <c r="C3998" t="s">
        <v>22</v>
      </c>
      <c r="D3998" t="s">
        <v>30</v>
      </c>
      <c r="E3998">
        <v>12</v>
      </c>
      <c r="F3998">
        <v>4</v>
      </c>
      <c r="G3998" t="s">
        <v>38</v>
      </c>
      <c r="H3998">
        <v>846</v>
      </c>
      <c r="I3998" t="s">
        <v>34</v>
      </c>
      <c r="J3998">
        <v>1</v>
      </c>
      <c r="K3998" t="s">
        <v>40</v>
      </c>
      <c r="L3998" t="s">
        <v>41</v>
      </c>
      <c r="M3998">
        <v>55620</v>
      </c>
      <c r="N3998">
        <v>8</v>
      </c>
      <c r="O3998">
        <v>13</v>
      </c>
      <c r="P3998">
        <v>1</v>
      </c>
      <c r="Q3998">
        <v>18</v>
      </c>
      <c r="R3998">
        <v>2</v>
      </c>
      <c r="S3998">
        <v>8</v>
      </c>
      <c r="T3998">
        <v>7</v>
      </c>
      <c r="U3998">
        <v>7</v>
      </c>
      <c r="V3998">
        <f>COUNTIF(tbl_General[EmployeeID],tbl_General[[#This Row],[EmployeeID]])</f>
        <v>1</v>
      </c>
    </row>
    <row r="3999" spans="1:22" x14ac:dyDescent="0.25">
      <c r="A3999">
        <v>48</v>
      </c>
      <c r="B3999" t="s">
        <v>21</v>
      </c>
      <c r="C3999" t="s">
        <v>22</v>
      </c>
      <c r="D3999" t="s">
        <v>30</v>
      </c>
      <c r="E3999">
        <v>12</v>
      </c>
      <c r="F3999">
        <v>4</v>
      </c>
      <c r="G3999" t="s">
        <v>38</v>
      </c>
      <c r="H3999">
        <v>2316</v>
      </c>
      <c r="I3999" t="s">
        <v>34</v>
      </c>
      <c r="J3999">
        <v>1</v>
      </c>
      <c r="K3999" t="s">
        <v>40</v>
      </c>
      <c r="L3999" t="s">
        <v>41</v>
      </c>
      <c r="M3999">
        <v>55620</v>
      </c>
      <c r="N3999">
        <v>8</v>
      </c>
      <c r="O3999">
        <v>13</v>
      </c>
      <c r="P3999">
        <v>1</v>
      </c>
      <c r="Q3999">
        <v>18</v>
      </c>
      <c r="R3999">
        <v>2</v>
      </c>
      <c r="S3999">
        <v>8</v>
      </c>
      <c r="T3999">
        <v>7</v>
      </c>
      <c r="U3999">
        <v>7</v>
      </c>
      <c r="V3999">
        <f>COUNTIF(tbl_General[EmployeeID],tbl_General[[#This Row],[EmployeeID]])</f>
        <v>1</v>
      </c>
    </row>
    <row r="4000" spans="1:22" x14ac:dyDescent="0.25">
      <c r="A4000">
        <v>48</v>
      </c>
      <c r="B4000" t="s">
        <v>21</v>
      </c>
      <c r="C4000" t="s">
        <v>22</v>
      </c>
      <c r="D4000" t="s">
        <v>30</v>
      </c>
      <c r="E4000">
        <v>12</v>
      </c>
      <c r="F4000">
        <v>4</v>
      </c>
      <c r="G4000" t="s">
        <v>38</v>
      </c>
      <c r="H4000">
        <v>3786</v>
      </c>
      <c r="I4000" t="s">
        <v>34</v>
      </c>
      <c r="J4000">
        <v>1</v>
      </c>
      <c r="K4000" t="s">
        <v>40</v>
      </c>
      <c r="L4000" t="s">
        <v>41</v>
      </c>
      <c r="M4000">
        <v>55620</v>
      </c>
      <c r="N4000">
        <v>8</v>
      </c>
      <c r="O4000">
        <v>13</v>
      </c>
      <c r="P4000">
        <v>1</v>
      </c>
      <c r="Q4000">
        <v>18</v>
      </c>
      <c r="R4000">
        <v>2</v>
      </c>
      <c r="S4000">
        <v>8</v>
      </c>
      <c r="T4000">
        <v>7</v>
      </c>
      <c r="U4000">
        <v>7</v>
      </c>
      <c r="V4000">
        <f>COUNTIF(tbl_General[EmployeeID],tbl_General[[#This Row],[EmployeeID]])</f>
        <v>1</v>
      </c>
    </row>
    <row r="4001" spans="1:22" x14ac:dyDescent="0.25">
      <c r="A4001">
        <v>50</v>
      </c>
      <c r="B4001" t="s">
        <v>21</v>
      </c>
      <c r="C4001" t="s">
        <v>22</v>
      </c>
      <c r="D4001" t="s">
        <v>30</v>
      </c>
      <c r="E4001">
        <v>5</v>
      </c>
      <c r="F4001">
        <v>4</v>
      </c>
      <c r="G4001" t="s">
        <v>24</v>
      </c>
      <c r="H4001">
        <v>509</v>
      </c>
      <c r="I4001" t="s">
        <v>34</v>
      </c>
      <c r="J4001">
        <v>1</v>
      </c>
      <c r="K4001" t="s">
        <v>35</v>
      </c>
      <c r="L4001" t="s">
        <v>27</v>
      </c>
      <c r="M4001">
        <v>118780</v>
      </c>
      <c r="N4001">
        <v>2</v>
      </c>
      <c r="O4001">
        <v>13</v>
      </c>
      <c r="P4001">
        <v>1</v>
      </c>
      <c r="Q4001">
        <v>29</v>
      </c>
      <c r="R4001">
        <v>2</v>
      </c>
      <c r="S4001">
        <v>8</v>
      </c>
      <c r="T4001">
        <v>7</v>
      </c>
      <c r="U4001">
        <v>7</v>
      </c>
      <c r="V4001">
        <f>COUNTIF(tbl_General[EmployeeID],tbl_General[[#This Row],[EmployeeID]])</f>
        <v>1</v>
      </c>
    </row>
    <row r="4002" spans="1:22" x14ac:dyDescent="0.25">
      <c r="A4002">
        <v>50</v>
      </c>
      <c r="B4002" t="s">
        <v>21</v>
      </c>
      <c r="C4002" t="s">
        <v>22</v>
      </c>
      <c r="D4002" t="s">
        <v>30</v>
      </c>
      <c r="E4002">
        <v>5</v>
      </c>
      <c r="F4002">
        <v>4</v>
      </c>
      <c r="G4002" t="s">
        <v>24</v>
      </c>
      <c r="H4002">
        <v>1979</v>
      </c>
      <c r="I4002" t="s">
        <v>34</v>
      </c>
      <c r="J4002">
        <v>1</v>
      </c>
      <c r="K4002" t="s">
        <v>35</v>
      </c>
      <c r="L4002" t="s">
        <v>27</v>
      </c>
      <c r="M4002">
        <v>118780</v>
      </c>
      <c r="N4002">
        <v>2</v>
      </c>
      <c r="O4002">
        <v>13</v>
      </c>
      <c r="P4002">
        <v>1</v>
      </c>
      <c r="Q4002">
        <v>29</v>
      </c>
      <c r="R4002">
        <v>2</v>
      </c>
      <c r="S4002">
        <v>8</v>
      </c>
      <c r="T4002">
        <v>7</v>
      </c>
      <c r="U4002">
        <v>7</v>
      </c>
      <c r="V4002">
        <f>COUNTIF(tbl_General[EmployeeID],tbl_General[[#This Row],[EmployeeID]])</f>
        <v>1</v>
      </c>
    </row>
    <row r="4003" spans="1:22" x14ac:dyDescent="0.25">
      <c r="A4003">
        <v>50</v>
      </c>
      <c r="B4003" t="s">
        <v>21</v>
      </c>
      <c r="C4003" t="s">
        <v>22</v>
      </c>
      <c r="D4003" t="s">
        <v>30</v>
      </c>
      <c r="E4003">
        <v>5</v>
      </c>
      <c r="F4003">
        <v>4</v>
      </c>
      <c r="G4003" t="s">
        <v>24</v>
      </c>
      <c r="H4003">
        <v>3449</v>
      </c>
      <c r="I4003" t="s">
        <v>34</v>
      </c>
      <c r="J4003">
        <v>1</v>
      </c>
      <c r="K4003" t="s">
        <v>35</v>
      </c>
      <c r="L4003" t="s">
        <v>27</v>
      </c>
      <c r="M4003">
        <v>118780</v>
      </c>
      <c r="N4003">
        <v>2</v>
      </c>
      <c r="O4003">
        <v>13</v>
      </c>
      <c r="P4003">
        <v>1</v>
      </c>
      <c r="Q4003">
        <v>29</v>
      </c>
      <c r="R4003">
        <v>2</v>
      </c>
      <c r="S4003">
        <v>8</v>
      </c>
      <c r="T4003">
        <v>7</v>
      </c>
      <c r="U4003">
        <v>7</v>
      </c>
      <c r="V4003">
        <f>COUNTIF(tbl_General[EmployeeID],tbl_General[[#This Row],[EmployeeID]])</f>
        <v>1</v>
      </c>
    </row>
    <row r="4004" spans="1:22" x14ac:dyDescent="0.25">
      <c r="A4004">
        <v>37</v>
      </c>
      <c r="B4004" t="s">
        <v>21</v>
      </c>
      <c r="C4004" t="s">
        <v>36</v>
      </c>
      <c r="D4004" t="s">
        <v>30</v>
      </c>
      <c r="E4004">
        <v>7</v>
      </c>
      <c r="F4004">
        <v>2</v>
      </c>
      <c r="G4004" t="s">
        <v>38</v>
      </c>
      <c r="H4004">
        <v>210</v>
      </c>
      <c r="I4004" t="s">
        <v>34</v>
      </c>
      <c r="J4004">
        <v>1</v>
      </c>
      <c r="K4004" t="s">
        <v>35</v>
      </c>
      <c r="L4004" t="s">
        <v>41</v>
      </c>
      <c r="M4004">
        <v>20280</v>
      </c>
      <c r="N4004">
        <v>1</v>
      </c>
      <c r="O4004">
        <v>16</v>
      </c>
      <c r="P4004">
        <v>1</v>
      </c>
      <c r="Q4004">
        <v>9</v>
      </c>
      <c r="R4004">
        <v>3</v>
      </c>
      <c r="S4004">
        <v>9</v>
      </c>
      <c r="T4004">
        <v>7</v>
      </c>
      <c r="U4004">
        <v>7</v>
      </c>
      <c r="V4004">
        <f>COUNTIF(tbl_General[EmployeeID],tbl_General[[#This Row],[EmployeeID]])</f>
        <v>1</v>
      </c>
    </row>
    <row r="4005" spans="1:22" x14ac:dyDescent="0.25">
      <c r="A4005">
        <v>37</v>
      </c>
      <c r="B4005" t="s">
        <v>21</v>
      </c>
      <c r="C4005" t="s">
        <v>36</v>
      </c>
      <c r="D4005" t="s">
        <v>30</v>
      </c>
      <c r="E4005">
        <v>7</v>
      </c>
      <c r="F4005">
        <v>2</v>
      </c>
      <c r="G4005" t="s">
        <v>38</v>
      </c>
      <c r="H4005">
        <v>1680</v>
      </c>
      <c r="I4005" t="s">
        <v>34</v>
      </c>
      <c r="J4005">
        <v>1</v>
      </c>
      <c r="K4005" t="s">
        <v>35</v>
      </c>
      <c r="L4005" t="s">
        <v>41</v>
      </c>
      <c r="M4005">
        <v>20280</v>
      </c>
      <c r="N4005">
        <v>1</v>
      </c>
      <c r="O4005">
        <v>16</v>
      </c>
      <c r="P4005">
        <v>1</v>
      </c>
      <c r="Q4005">
        <v>9</v>
      </c>
      <c r="R4005">
        <v>3</v>
      </c>
      <c r="S4005">
        <v>9</v>
      </c>
      <c r="T4005">
        <v>7</v>
      </c>
      <c r="U4005">
        <v>7</v>
      </c>
      <c r="V4005">
        <f>COUNTIF(tbl_General[EmployeeID],tbl_General[[#This Row],[EmployeeID]])</f>
        <v>1</v>
      </c>
    </row>
    <row r="4006" spans="1:22" x14ac:dyDescent="0.25">
      <c r="A4006">
        <v>37</v>
      </c>
      <c r="B4006" t="s">
        <v>21</v>
      </c>
      <c r="C4006" t="s">
        <v>36</v>
      </c>
      <c r="D4006" t="s">
        <v>30</v>
      </c>
      <c r="E4006">
        <v>7</v>
      </c>
      <c r="F4006">
        <v>2</v>
      </c>
      <c r="G4006" t="s">
        <v>38</v>
      </c>
      <c r="H4006">
        <v>3150</v>
      </c>
      <c r="I4006" t="s">
        <v>34</v>
      </c>
      <c r="J4006">
        <v>1</v>
      </c>
      <c r="K4006" t="s">
        <v>35</v>
      </c>
      <c r="L4006" t="s">
        <v>41</v>
      </c>
      <c r="M4006">
        <v>20280</v>
      </c>
      <c r="N4006">
        <v>1</v>
      </c>
      <c r="O4006">
        <v>16</v>
      </c>
      <c r="P4006">
        <v>1</v>
      </c>
      <c r="Q4006">
        <v>9</v>
      </c>
      <c r="R4006">
        <v>3</v>
      </c>
      <c r="S4006">
        <v>9</v>
      </c>
      <c r="T4006">
        <v>7</v>
      </c>
      <c r="U4006">
        <v>7</v>
      </c>
      <c r="V4006">
        <f>COUNTIF(tbl_General[EmployeeID],tbl_General[[#This Row],[EmployeeID]])</f>
        <v>1</v>
      </c>
    </row>
    <row r="4007" spans="1:22" x14ac:dyDescent="0.25">
      <c r="A4007">
        <v>32</v>
      </c>
      <c r="B4007" t="s">
        <v>21</v>
      </c>
      <c r="C4007" t="s">
        <v>22</v>
      </c>
      <c r="D4007" t="s">
        <v>30</v>
      </c>
      <c r="E4007">
        <v>21</v>
      </c>
      <c r="F4007">
        <v>3</v>
      </c>
      <c r="G4007" t="s">
        <v>33</v>
      </c>
      <c r="H4007">
        <v>1273</v>
      </c>
      <c r="I4007" t="s">
        <v>34</v>
      </c>
      <c r="J4007">
        <v>2</v>
      </c>
      <c r="K4007" t="s">
        <v>35</v>
      </c>
      <c r="L4007" t="s">
        <v>27</v>
      </c>
      <c r="M4007">
        <v>23620</v>
      </c>
      <c r="N4007">
        <v>1</v>
      </c>
      <c r="O4007">
        <v>11</v>
      </c>
      <c r="P4007">
        <v>0</v>
      </c>
      <c r="Q4007">
        <v>9</v>
      </c>
      <c r="R4007">
        <v>2</v>
      </c>
      <c r="S4007">
        <v>9</v>
      </c>
      <c r="T4007">
        <v>7</v>
      </c>
      <c r="U4007">
        <v>8</v>
      </c>
      <c r="V4007">
        <f>COUNTIF(tbl_General[EmployeeID],tbl_General[[#This Row],[EmployeeID]])</f>
        <v>1</v>
      </c>
    </row>
    <row r="4008" spans="1:22" x14ac:dyDescent="0.25">
      <c r="A4008">
        <v>32</v>
      </c>
      <c r="B4008" t="s">
        <v>21</v>
      </c>
      <c r="C4008" t="s">
        <v>22</v>
      </c>
      <c r="D4008" t="s">
        <v>30</v>
      </c>
      <c r="E4008">
        <v>21</v>
      </c>
      <c r="F4008">
        <v>3</v>
      </c>
      <c r="G4008" t="s">
        <v>33</v>
      </c>
      <c r="H4008">
        <v>2743</v>
      </c>
      <c r="I4008" t="s">
        <v>34</v>
      </c>
      <c r="J4008">
        <v>2</v>
      </c>
      <c r="K4008" t="s">
        <v>35</v>
      </c>
      <c r="L4008" t="s">
        <v>27</v>
      </c>
      <c r="M4008">
        <v>23620</v>
      </c>
      <c r="N4008">
        <v>1</v>
      </c>
      <c r="O4008">
        <v>11</v>
      </c>
      <c r="P4008">
        <v>0</v>
      </c>
      <c r="Q4008">
        <v>9</v>
      </c>
      <c r="R4008">
        <v>2</v>
      </c>
      <c r="S4008">
        <v>9</v>
      </c>
      <c r="T4008">
        <v>7</v>
      </c>
      <c r="U4008">
        <v>8</v>
      </c>
      <c r="V4008">
        <f>COUNTIF(tbl_General[EmployeeID],tbl_General[[#This Row],[EmployeeID]])</f>
        <v>1</v>
      </c>
    </row>
    <row r="4009" spans="1:22" x14ac:dyDescent="0.25">
      <c r="A4009">
        <v>32</v>
      </c>
      <c r="B4009" t="s">
        <v>21</v>
      </c>
      <c r="C4009" t="s">
        <v>22</v>
      </c>
      <c r="D4009" t="s">
        <v>30</v>
      </c>
      <c r="E4009">
        <v>21</v>
      </c>
      <c r="F4009">
        <v>3</v>
      </c>
      <c r="G4009" t="s">
        <v>33</v>
      </c>
      <c r="H4009">
        <v>4213</v>
      </c>
      <c r="I4009" t="s">
        <v>34</v>
      </c>
      <c r="J4009">
        <v>2</v>
      </c>
      <c r="K4009" t="s">
        <v>35</v>
      </c>
      <c r="L4009" t="s">
        <v>27</v>
      </c>
      <c r="M4009">
        <v>23620</v>
      </c>
      <c r="N4009">
        <v>1</v>
      </c>
      <c r="O4009">
        <v>11</v>
      </c>
      <c r="P4009">
        <v>0</v>
      </c>
      <c r="Q4009">
        <v>9</v>
      </c>
      <c r="R4009">
        <v>2</v>
      </c>
      <c r="S4009">
        <v>9</v>
      </c>
      <c r="T4009">
        <v>7</v>
      </c>
      <c r="U4009">
        <v>8</v>
      </c>
      <c r="V4009">
        <f>COUNTIF(tbl_General[EmployeeID],tbl_General[[#This Row],[EmployeeID]])</f>
        <v>1</v>
      </c>
    </row>
    <row r="4010" spans="1:22" x14ac:dyDescent="0.25">
      <c r="A4010">
        <v>49</v>
      </c>
      <c r="B4010" t="s">
        <v>28</v>
      </c>
      <c r="C4010" t="s">
        <v>22</v>
      </c>
      <c r="D4010" t="s">
        <v>23</v>
      </c>
      <c r="E4010">
        <v>7</v>
      </c>
      <c r="F4010">
        <v>2</v>
      </c>
      <c r="G4010" t="s">
        <v>24</v>
      </c>
      <c r="H4010">
        <v>350</v>
      </c>
      <c r="I4010" t="s">
        <v>25</v>
      </c>
      <c r="J4010">
        <v>2</v>
      </c>
      <c r="K4010" t="s">
        <v>26</v>
      </c>
      <c r="L4010" t="s">
        <v>27</v>
      </c>
      <c r="M4010">
        <v>89980</v>
      </c>
      <c r="N4010">
        <v>1</v>
      </c>
      <c r="O4010">
        <v>14</v>
      </c>
      <c r="P4010">
        <v>2</v>
      </c>
      <c r="Q4010">
        <v>9</v>
      </c>
      <c r="R4010">
        <v>2</v>
      </c>
      <c r="S4010">
        <v>9</v>
      </c>
      <c r="T4010">
        <v>7</v>
      </c>
      <c r="U4010">
        <v>7</v>
      </c>
      <c r="V4010">
        <f>COUNTIF(tbl_General[EmployeeID],tbl_General[[#This Row],[EmployeeID]])</f>
        <v>1</v>
      </c>
    </row>
    <row r="4011" spans="1:22" x14ac:dyDescent="0.25">
      <c r="A4011">
        <v>49</v>
      </c>
      <c r="B4011" t="s">
        <v>28</v>
      </c>
      <c r="C4011" t="s">
        <v>22</v>
      </c>
      <c r="D4011" t="s">
        <v>23</v>
      </c>
      <c r="E4011">
        <v>7</v>
      </c>
      <c r="F4011">
        <v>2</v>
      </c>
      <c r="G4011" t="s">
        <v>24</v>
      </c>
      <c r="H4011">
        <v>1820</v>
      </c>
      <c r="I4011" t="s">
        <v>25</v>
      </c>
      <c r="J4011">
        <v>2</v>
      </c>
      <c r="K4011" t="s">
        <v>26</v>
      </c>
      <c r="L4011" t="s">
        <v>27</v>
      </c>
      <c r="M4011">
        <v>89980</v>
      </c>
      <c r="N4011">
        <v>1</v>
      </c>
      <c r="O4011">
        <v>14</v>
      </c>
      <c r="P4011">
        <v>2</v>
      </c>
      <c r="Q4011">
        <v>9</v>
      </c>
      <c r="R4011">
        <v>2</v>
      </c>
      <c r="S4011">
        <v>9</v>
      </c>
      <c r="T4011">
        <v>7</v>
      </c>
      <c r="U4011">
        <v>7</v>
      </c>
      <c r="V4011">
        <f>COUNTIF(tbl_General[EmployeeID],tbl_General[[#This Row],[EmployeeID]])</f>
        <v>1</v>
      </c>
    </row>
    <row r="4012" spans="1:22" x14ac:dyDescent="0.25">
      <c r="A4012">
        <v>49</v>
      </c>
      <c r="B4012" t="s">
        <v>28</v>
      </c>
      <c r="C4012" t="s">
        <v>22</v>
      </c>
      <c r="D4012" t="s">
        <v>23</v>
      </c>
      <c r="E4012">
        <v>7</v>
      </c>
      <c r="F4012">
        <v>2</v>
      </c>
      <c r="G4012" t="s">
        <v>24</v>
      </c>
      <c r="H4012">
        <v>3290</v>
      </c>
      <c r="I4012" t="s">
        <v>25</v>
      </c>
      <c r="J4012">
        <v>2</v>
      </c>
      <c r="K4012" t="s">
        <v>26</v>
      </c>
      <c r="L4012" t="s">
        <v>27</v>
      </c>
      <c r="M4012">
        <v>89980</v>
      </c>
      <c r="N4012">
        <v>1</v>
      </c>
      <c r="O4012">
        <v>14</v>
      </c>
      <c r="P4012">
        <v>2</v>
      </c>
      <c r="Q4012">
        <v>9</v>
      </c>
      <c r="R4012">
        <v>2</v>
      </c>
      <c r="S4012">
        <v>9</v>
      </c>
      <c r="T4012">
        <v>7</v>
      </c>
      <c r="U4012">
        <v>7</v>
      </c>
      <c r="V4012">
        <f>COUNTIF(tbl_General[EmployeeID],tbl_General[[#This Row],[EmployeeID]])</f>
        <v>1</v>
      </c>
    </row>
    <row r="4013" spans="1:22" x14ac:dyDescent="0.25">
      <c r="A4013">
        <v>34</v>
      </c>
      <c r="B4013" t="s">
        <v>21</v>
      </c>
      <c r="C4013" t="s">
        <v>29</v>
      </c>
      <c r="D4013" t="s">
        <v>23</v>
      </c>
      <c r="E4013">
        <v>28</v>
      </c>
      <c r="F4013">
        <v>4</v>
      </c>
      <c r="G4013" t="s">
        <v>45</v>
      </c>
      <c r="H4013">
        <v>889</v>
      </c>
      <c r="I4013" t="s">
        <v>34</v>
      </c>
      <c r="J4013">
        <v>5</v>
      </c>
      <c r="K4013" t="s">
        <v>42</v>
      </c>
      <c r="L4013" t="s">
        <v>41</v>
      </c>
      <c r="M4013">
        <v>103250</v>
      </c>
      <c r="N4013">
        <v>1</v>
      </c>
      <c r="O4013">
        <v>11</v>
      </c>
      <c r="P4013">
        <v>1</v>
      </c>
      <c r="Q4013">
        <v>9</v>
      </c>
      <c r="R4013">
        <v>3</v>
      </c>
      <c r="S4013">
        <v>9</v>
      </c>
      <c r="T4013">
        <v>7</v>
      </c>
      <c r="U4013">
        <v>2</v>
      </c>
      <c r="V4013">
        <f>COUNTIF(tbl_General[EmployeeID],tbl_General[[#This Row],[EmployeeID]])</f>
        <v>1</v>
      </c>
    </row>
    <row r="4014" spans="1:22" x14ac:dyDescent="0.25">
      <c r="A4014">
        <v>34</v>
      </c>
      <c r="B4014" t="s">
        <v>21</v>
      </c>
      <c r="C4014" t="s">
        <v>29</v>
      </c>
      <c r="D4014" t="s">
        <v>23</v>
      </c>
      <c r="E4014">
        <v>28</v>
      </c>
      <c r="F4014">
        <v>4</v>
      </c>
      <c r="G4014" t="s">
        <v>45</v>
      </c>
      <c r="H4014">
        <v>2359</v>
      </c>
      <c r="I4014" t="s">
        <v>34</v>
      </c>
      <c r="J4014">
        <v>5</v>
      </c>
      <c r="K4014" t="s">
        <v>42</v>
      </c>
      <c r="L4014" t="s">
        <v>41</v>
      </c>
      <c r="M4014">
        <v>103250</v>
      </c>
      <c r="N4014">
        <v>1</v>
      </c>
      <c r="O4014">
        <v>11</v>
      </c>
      <c r="P4014">
        <v>1</v>
      </c>
      <c r="Q4014">
        <v>9</v>
      </c>
      <c r="R4014">
        <v>3</v>
      </c>
      <c r="S4014">
        <v>9</v>
      </c>
      <c r="T4014">
        <v>7</v>
      </c>
      <c r="U4014">
        <v>2</v>
      </c>
      <c r="V4014">
        <f>COUNTIF(tbl_General[EmployeeID],tbl_General[[#This Row],[EmployeeID]])</f>
        <v>1</v>
      </c>
    </row>
    <row r="4015" spans="1:22" x14ac:dyDescent="0.25">
      <c r="A4015">
        <v>34</v>
      </c>
      <c r="B4015" t="s">
        <v>21</v>
      </c>
      <c r="C4015" t="s">
        <v>29</v>
      </c>
      <c r="D4015" t="s">
        <v>23</v>
      </c>
      <c r="E4015">
        <v>28</v>
      </c>
      <c r="F4015">
        <v>4</v>
      </c>
      <c r="G4015" t="s">
        <v>45</v>
      </c>
      <c r="H4015">
        <v>3829</v>
      </c>
      <c r="I4015" t="s">
        <v>34</v>
      </c>
      <c r="J4015">
        <v>5</v>
      </c>
      <c r="K4015" t="s">
        <v>42</v>
      </c>
      <c r="L4015" t="s">
        <v>41</v>
      </c>
      <c r="M4015">
        <v>103250</v>
      </c>
      <c r="N4015">
        <v>1</v>
      </c>
      <c r="O4015">
        <v>11</v>
      </c>
      <c r="P4015">
        <v>1</v>
      </c>
      <c r="Q4015">
        <v>9</v>
      </c>
      <c r="R4015">
        <v>3</v>
      </c>
      <c r="S4015">
        <v>9</v>
      </c>
      <c r="T4015">
        <v>7</v>
      </c>
      <c r="U4015">
        <v>2</v>
      </c>
      <c r="V4015">
        <f>COUNTIF(tbl_General[EmployeeID],tbl_General[[#This Row],[EmployeeID]])</f>
        <v>1</v>
      </c>
    </row>
    <row r="4016" spans="1:22" x14ac:dyDescent="0.25">
      <c r="A4016">
        <v>31</v>
      </c>
      <c r="B4016" t="s">
        <v>21</v>
      </c>
      <c r="C4016" t="s">
        <v>22</v>
      </c>
      <c r="D4016" t="s">
        <v>30</v>
      </c>
      <c r="E4016">
        <v>1</v>
      </c>
      <c r="F4016">
        <v>3</v>
      </c>
      <c r="G4016" t="s">
        <v>24</v>
      </c>
      <c r="H4016">
        <v>9</v>
      </c>
      <c r="I4016" t="s">
        <v>34</v>
      </c>
      <c r="J4016">
        <v>3</v>
      </c>
      <c r="K4016" t="s">
        <v>40</v>
      </c>
      <c r="L4016" t="s">
        <v>27</v>
      </c>
      <c r="M4016">
        <v>20440</v>
      </c>
      <c r="N4016">
        <v>0</v>
      </c>
      <c r="O4016">
        <v>21</v>
      </c>
      <c r="P4016">
        <v>0</v>
      </c>
      <c r="Q4016">
        <v>10</v>
      </c>
      <c r="R4016">
        <v>2</v>
      </c>
      <c r="S4016">
        <v>9</v>
      </c>
      <c r="T4016">
        <v>7</v>
      </c>
      <c r="U4016">
        <v>8</v>
      </c>
      <c r="V4016">
        <f>COUNTIF(tbl_General[EmployeeID],tbl_General[[#This Row],[EmployeeID]])</f>
        <v>1</v>
      </c>
    </row>
    <row r="4017" spans="1:22" x14ac:dyDescent="0.25">
      <c r="A4017">
        <v>31</v>
      </c>
      <c r="B4017" t="s">
        <v>21</v>
      </c>
      <c r="C4017" t="s">
        <v>22</v>
      </c>
      <c r="D4017" t="s">
        <v>30</v>
      </c>
      <c r="E4017">
        <v>1</v>
      </c>
      <c r="F4017">
        <v>3</v>
      </c>
      <c r="G4017" t="s">
        <v>24</v>
      </c>
      <c r="H4017">
        <v>1479</v>
      </c>
      <c r="I4017" t="s">
        <v>34</v>
      </c>
      <c r="J4017">
        <v>3</v>
      </c>
      <c r="K4017" t="s">
        <v>40</v>
      </c>
      <c r="L4017" t="s">
        <v>27</v>
      </c>
      <c r="M4017">
        <v>20440</v>
      </c>
      <c r="N4017">
        <v>0</v>
      </c>
      <c r="O4017">
        <v>21</v>
      </c>
      <c r="P4017">
        <v>0</v>
      </c>
      <c r="Q4017">
        <v>10</v>
      </c>
      <c r="R4017">
        <v>2</v>
      </c>
      <c r="S4017">
        <v>9</v>
      </c>
      <c r="T4017">
        <v>7</v>
      </c>
      <c r="U4017">
        <v>8</v>
      </c>
      <c r="V4017">
        <f>COUNTIF(tbl_General[EmployeeID],tbl_General[[#This Row],[EmployeeID]])</f>
        <v>1</v>
      </c>
    </row>
    <row r="4018" spans="1:22" x14ac:dyDescent="0.25">
      <c r="A4018">
        <v>31</v>
      </c>
      <c r="B4018" t="s">
        <v>21</v>
      </c>
      <c r="C4018" t="s">
        <v>22</v>
      </c>
      <c r="D4018" t="s">
        <v>30</v>
      </c>
      <c r="E4018">
        <v>1</v>
      </c>
      <c r="F4018">
        <v>3</v>
      </c>
      <c r="G4018" t="s">
        <v>24</v>
      </c>
      <c r="H4018">
        <v>2949</v>
      </c>
      <c r="I4018" t="s">
        <v>34</v>
      </c>
      <c r="J4018">
        <v>3</v>
      </c>
      <c r="K4018" t="s">
        <v>40</v>
      </c>
      <c r="L4018" t="s">
        <v>27</v>
      </c>
      <c r="M4018">
        <v>20440</v>
      </c>
      <c r="N4018">
        <v>0</v>
      </c>
      <c r="O4018">
        <v>21</v>
      </c>
      <c r="P4018">
        <v>0</v>
      </c>
      <c r="Q4018">
        <v>10</v>
      </c>
      <c r="R4018">
        <v>2</v>
      </c>
      <c r="S4018">
        <v>9</v>
      </c>
      <c r="T4018">
        <v>7</v>
      </c>
      <c r="U4018">
        <v>8</v>
      </c>
      <c r="V4018">
        <f>COUNTIF(tbl_General[EmployeeID],tbl_General[[#This Row],[EmployeeID]])</f>
        <v>1</v>
      </c>
    </row>
    <row r="4019" spans="1:22" x14ac:dyDescent="0.25">
      <c r="A4019">
        <v>42</v>
      </c>
      <c r="B4019" t="s">
        <v>21</v>
      </c>
      <c r="C4019" t="s">
        <v>22</v>
      </c>
      <c r="D4019" t="s">
        <v>23</v>
      </c>
      <c r="E4019">
        <v>18</v>
      </c>
      <c r="F4019">
        <v>2</v>
      </c>
      <c r="G4019" t="s">
        <v>38</v>
      </c>
      <c r="H4019">
        <v>1469</v>
      </c>
      <c r="I4019" t="s">
        <v>34</v>
      </c>
      <c r="J4019">
        <v>1</v>
      </c>
      <c r="K4019" t="s">
        <v>40</v>
      </c>
      <c r="L4019" t="s">
        <v>41</v>
      </c>
      <c r="M4019">
        <v>23980</v>
      </c>
      <c r="N4019">
        <v>0</v>
      </c>
      <c r="O4019">
        <v>14</v>
      </c>
      <c r="P4019">
        <v>1</v>
      </c>
      <c r="Q4019">
        <v>10</v>
      </c>
      <c r="R4019">
        <v>2</v>
      </c>
      <c r="S4019">
        <v>9</v>
      </c>
      <c r="T4019">
        <v>7</v>
      </c>
      <c r="U4019">
        <v>8</v>
      </c>
      <c r="V4019">
        <f>COUNTIF(tbl_General[EmployeeID],tbl_General[[#This Row],[EmployeeID]])</f>
        <v>1</v>
      </c>
    </row>
    <row r="4020" spans="1:22" x14ac:dyDescent="0.25">
      <c r="A4020">
        <v>42</v>
      </c>
      <c r="B4020" t="s">
        <v>21</v>
      </c>
      <c r="C4020" t="s">
        <v>22</v>
      </c>
      <c r="D4020" t="s">
        <v>23</v>
      </c>
      <c r="E4020">
        <v>18</v>
      </c>
      <c r="F4020">
        <v>2</v>
      </c>
      <c r="G4020" t="s">
        <v>38</v>
      </c>
      <c r="H4020">
        <v>2939</v>
      </c>
      <c r="I4020" t="s">
        <v>34</v>
      </c>
      <c r="J4020">
        <v>1</v>
      </c>
      <c r="K4020" t="s">
        <v>40</v>
      </c>
      <c r="L4020" t="s">
        <v>41</v>
      </c>
      <c r="M4020">
        <v>23980</v>
      </c>
      <c r="N4020">
        <v>0</v>
      </c>
      <c r="O4020">
        <v>14</v>
      </c>
      <c r="P4020">
        <v>1</v>
      </c>
      <c r="Q4020">
        <v>10</v>
      </c>
      <c r="R4020">
        <v>2</v>
      </c>
      <c r="S4020">
        <v>9</v>
      </c>
      <c r="T4020">
        <v>7</v>
      </c>
      <c r="U4020">
        <v>8</v>
      </c>
      <c r="V4020">
        <f>COUNTIF(tbl_General[EmployeeID],tbl_General[[#This Row],[EmployeeID]])</f>
        <v>1</v>
      </c>
    </row>
    <row r="4021" spans="1:22" x14ac:dyDescent="0.25">
      <c r="A4021">
        <v>42</v>
      </c>
      <c r="B4021" t="s">
        <v>21</v>
      </c>
      <c r="C4021" t="s">
        <v>22</v>
      </c>
      <c r="D4021" t="s">
        <v>23</v>
      </c>
      <c r="E4021">
        <v>18</v>
      </c>
      <c r="F4021">
        <v>2</v>
      </c>
      <c r="G4021" t="s">
        <v>38</v>
      </c>
      <c r="H4021">
        <v>4409</v>
      </c>
      <c r="I4021" t="s">
        <v>34</v>
      </c>
      <c r="J4021">
        <v>1</v>
      </c>
      <c r="K4021" t="s">
        <v>40</v>
      </c>
      <c r="L4021" t="s">
        <v>41</v>
      </c>
      <c r="M4021">
        <v>23980</v>
      </c>
      <c r="N4021">
        <v>0</v>
      </c>
      <c r="O4021">
        <v>14</v>
      </c>
      <c r="P4021">
        <v>1</v>
      </c>
      <c r="Q4021">
        <v>10</v>
      </c>
      <c r="R4021">
        <v>2</v>
      </c>
      <c r="S4021">
        <v>9</v>
      </c>
      <c r="T4021">
        <v>7</v>
      </c>
      <c r="U4021">
        <v>8</v>
      </c>
      <c r="V4021">
        <f>COUNTIF(tbl_General[EmployeeID],tbl_General[[#This Row],[EmployeeID]])</f>
        <v>1</v>
      </c>
    </row>
    <row r="4022" spans="1:22" x14ac:dyDescent="0.25">
      <c r="A4022">
        <v>38</v>
      </c>
      <c r="B4022" t="s">
        <v>21</v>
      </c>
      <c r="C4022" t="s">
        <v>22</v>
      </c>
      <c r="D4022" t="s">
        <v>23</v>
      </c>
      <c r="E4022">
        <v>14</v>
      </c>
      <c r="F4022">
        <v>2</v>
      </c>
      <c r="G4022" t="s">
        <v>45</v>
      </c>
      <c r="H4022">
        <v>862</v>
      </c>
      <c r="I4022" t="s">
        <v>25</v>
      </c>
      <c r="J4022">
        <v>1</v>
      </c>
      <c r="K4022" t="s">
        <v>35</v>
      </c>
      <c r="L4022" t="s">
        <v>27</v>
      </c>
      <c r="M4022">
        <v>41710</v>
      </c>
      <c r="N4022">
        <v>0</v>
      </c>
      <c r="O4022">
        <v>23</v>
      </c>
      <c r="P4022">
        <v>0</v>
      </c>
      <c r="Q4022">
        <v>10</v>
      </c>
      <c r="R4022">
        <v>4</v>
      </c>
      <c r="S4022">
        <v>9</v>
      </c>
      <c r="T4022">
        <v>7</v>
      </c>
      <c r="U4022">
        <v>7</v>
      </c>
      <c r="V4022">
        <f>COUNTIF(tbl_General[EmployeeID],tbl_General[[#This Row],[EmployeeID]])</f>
        <v>1</v>
      </c>
    </row>
    <row r="4023" spans="1:22" x14ac:dyDescent="0.25">
      <c r="A4023">
        <v>38</v>
      </c>
      <c r="B4023" t="s">
        <v>21</v>
      </c>
      <c r="C4023" t="s">
        <v>22</v>
      </c>
      <c r="D4023" t="s">
        <v>23</v>
      </c>
      <c r="E4023">
        <v>14</v>
      </c>
      <c r="F4023">
        <v>2</v>
      </c>
      <c r="G4023" t="s">
        <v>45</v>
      </c>
      <c r="H4023">
        <v>2332</v>
      </c>
      <c r="I4023" t="s">
        <v>25</v>
      </c>
      <c r="J4023">
        <v>1</v>
      </c>
      <c r="K4023" t="s">
        <v>35</v>
      </c>
      <c r="L4023" t="s">
        <v>27</v>
      </c>
      <c r="M4023">
        <v>41710</v>
      </c>
      <c r="N4023">
        <v>0</v>
      </c>
      <c r="O4023">
        <v>23</v>
      </c>
      <c r="P4023">
        <v>0</v>
      </c>
      <c r="Q4023">
        <v>10</v>
      </c>
      <c r="R4023">
        <v>4</v>
      </c>
      <c r="S4023">
        <v>9</v>
      </c>
      <c r="T4023">
        <v>7</v>
      </c>
      <c r="U4023">
        <v>7</v>
      </c>
      <c r="V4023">
        <f>COUNTIF(tbl_General[EmployeeID],tbl_General[[#This Row],[EmployeeID]])</f>
        <v>1</v>
      </c>
    </row>
    <row r="4024" spans="1:22" x14ac:dyDescent="0.25">
      <c r="A4024">
        <v>38</v>
      </c>
      <c r="B4024" t="s">
        <v>21</v>
      </c>
      <c r="C4024" t="s">
        <v>22</v>
      </c>
      <c r="D4024" t="s">
        <v>23</v>
      </c>
      <c r="E4024">
        <v>14</v>
      </c>
      <c r="F4024">
        <v>2</v>
      </c>
      <c r="G4024" t="s">
        <v>45</v>
      </c>
      <c r="H4024">
        <v>3802</v>
      </c>
      <c r="I4024" t="s">
        <v>25</v>
      </c>
      <c r="J4024">
        <v>1</v>
      </c>
      <c r="K4024" t="s">
        <v>35</v>
      </c>
      <c r="L4024" t="s">
        <v>27</v>
      </c>
      <c r="M4024">
        <v>41710</v>
      </c>
      <c r="N4024">
        <v>0</v>
      </c>
      <c r="O4024">
        <v>23</v>
      </c>
      <c r="P4024">
        <v>0</v>
      </c>
      <c r="Q4024">
        <v>10</v>
      </c>
      <c r="R4024">
        <v>4</v>
      </c>
      <c r="S4024">
        <v>9</v>
      </c>
      <c r="T4024">
        <v>7</v>
      </c>
      <c r="U4024">
        <v>7</v>
      </c>
      <c r="V4024">
        <f>COUNTIF(tbl_General[EmployeeID],tbl_General[[#This Row],[EmployeeID]])</f>
        <v>1</v>
      </c>
    </row>
    <row r="4025" spans="1:22" x14ac:dyDescent="0.25">
      <c r="A4025">
        <v>30</v>
      </c>
      <c r="B4025" t="s">
        <v>21</v>
      </c>
      <c r="C4025" t="s">
        <v>36</v>
      </c>
      <c r="D4025" t="s">
        <v>30</v>
      </c>
      <c r="E4025">
        <v>2</v>
      </c>
      <c r="F4025">
        <v>4</v>
      </c>
      <c r="G4025" t="s">
        <v>24</v>
      </c>
      <c r="H4025">
        <v>166</v>
      </c>
      <c r="I4025" t="s">
        <v>25</v>
      </c>
      <c r="J4025">
        <v>3</v>
      </c>
      <c r="K4025" t="s">
        <v>31</v>
      </c>
      <c r="L4025" t="s">
        <v>27</v>
      </c>
      <c r="M4025">
        <v>51310</v>
      </c>
      <c r="N4025">
        <v>0</v>
      </c>
      <c r="O4025">
        <v>15</v>
      </c>
      <c r="P4025">
        <v>1</v>
      </c>
      <c r="Q4025">
        <v>10</v>
      </c>
      <c r="R4025">
        <v>2</v>
      </c>
      <c r="S4025">
        <v>9</v>
      </c>
      <c r="T4025">
        <v>7</v>
      </c>
      <c r="U4025">
        <v>8</v>
      </c>
      <c r="V4025">
        <f>COUNTIF(tbl_General[EmployeeID],tbl_General[[#This Row],[EmployeeID]])</f>
        <v>1</v>
      </c>
    </row>
    <row r="4026" spans="1:22" x14ac:dyDescent="0.25">
      <c r="A4026">
        <v>30</v>
      </c>
      <c r="B4026" t="s">
        <v>21</v>
      </c>
      <c r="C4026" t="s">
        <v>36</v>
      </c>
      <c r="D4026" t="s">
        <v>30</v>
      </c>
      <c r="E4026">
        <v>2</v>
      </c>
      <c r="F4026">
        <v>4</v>
      </c>
      <c r="G4026" t="s">
        <v>24</v>
      </c>
      <c r="H4026">
        <v>1636</v>
      </c>
      <c r="I4026" t="s">
        <v>25</v>
      </c>
      <c r="J4026">
        <v>3</v>
      </c>
      <c r="K4026" t="s">
        <v>31</v>
      </c>
      <c r="L4026" t="s">
        <v>27</v>
      </c>
      <c r="M4026">
        <v>51310</v>
      </c>
      <c r="N4026">
        <v>0</v>
      </c>
      <c r="O4026">
        <v>15</v>
      </c>
      <c r="P4026">
        <v>1</v>
      </c>
      <c r="Q4026">
        <v>10</v>
      </c>
      <c r="R4026">
        <v>2</v>
      </c>
      <c r="S4026">
        <v>9</v>
      </c>
      <c r="T4026">
        <v>7</v>
      </c>
      <c r="U4026">
        <v>8</v>
      </c>
      <c r="V4026">
        <f>COUNTIF(tbl_General[EmployeeID],tbl_General[[#This Row],[EmployeeID]])</f>
        <v>1</v>
      </c>
    </row>
    <row r="4027" spans="1:22" x14ac:dyDescent="0.25">
      <c r="A4027">
        <v>30</v>
      </c>
      <c r="B4027" t="s">
        <v>21</v>
      </c>
      <c r="C4027" t="s">
        <v>36</v>
      </c>
      <c r="D4027" t="s">
        <v>30</v>
      </c>
      <c r="E4027">
        <v>2</v>
      </c>
      <c r="F4027">
        <v>4</v>
      </c>
      <c r="G4027" t="s">
        <v>24</v>
      </c>
      <c r="H4027">
        <v>3106</v>
      </c>
      <c r="I4027" t="s">
        <v>25</v>
      </c>
      <c r="J4027">
        <v>3</v>
      </c>
      <c r="K4027" t="s">
        <v>31</v>
      </c>
      <c r="L4027" t="s">
        <v>27</v>
      </c>
      <c r="M4027">
        <v>51310</v>
      </c>
      <c r="N4027">
        <v>0</v>
      </c>
      <c r="O4027">
        <v>15</v>
      </c>
      <c r="P4027">
        <v>1</v>
      </c>
      <c r="Q4027">
        <v>10</v>
      </c>
      <c r="R4027">
        <v>2</v>
      </c>
      <c r="S4027">
        <v>9</v>
      </c>
      <c r="T4027">
        <v>7</v>
      </c>
      <c r="U4027">
        <v>8</v>
      </c>
      <c r="V4027">
        <f>COUNTIF(tbl_General[EmployeeID],tbl_General[[#This Row],[EmployeeID]])</f>
        <v>1</v>
      </c>
    </row>
    <row r="4028" spans="1:22" x14ac:dyDescent="0.25">
      <c r="A4028">
        <v>28</v>
      </c>
      <c r="B4028" t="s">
        <v>21</v>
      </c>
      <c r="C4028" t="s">
        <v>36</v>
      </c>
      <c r="D4028" t="s">
        <v>30</v>
      </c>
      <c r="E4028">
        <v>1</v>
      </c>
      <c r="F4028">
        <v>3</v>
      </c>
      <c r="G4028" t="s">
        <v>38</v>
      </c>
      <c r="H4028">
        <v>687</v>
      </c>
      <c r="I4028" t="s">
        <v>34</v>
      </c>
      <c r="J4028">
        <v>5</v>
      </c>
      <c r="K4028" t="s">
        <v>35</v>
      </c>
      <c r="L4028" t="s">
        <v>27</v>
      </c>
      <c r="M4028">
        <v>56790</v>
      </c>
      <c r="N4028">
        <v>0</v>
      </c>
      <c r="O4028">
        <v>13</v>
      </c>
      <c r="P4028">
        <v>0</v>
      </c>
      <c r="Q4028">
        <v>10</v>
      </c>
      <c r="R4028">
        <v>2</v>
      </c>
      <c r="S4028">
        <v>9</v>
      </c>
      <c r="T4028">
        <v>7</v>
      </c>
      <c r="U4028">
        <v>5</v>
      </c>
      <c r="V4028">
        <f>COUNTIF(tbl_General[EmployeeID],tbl_General[[#This Row],[EmployeeID]])</f>
        <v>1</v>
      </c>
    </row>
    <row r="4029" spans="1:22" x14ac:dyDescent="0.25">
      <c r="A4029">
        <v>28</v>
      </c>
      <c r="B4029" t="s">
        <v>21</v>
      </c>
      <c r="C4029" t="s">
        <v>36</v>
      </c>
      <c r="D4029" t="s">
        <v>30</v>
      </c>
      <c r="E4029">
        <v>1</v>
      </c>
      <c r="F4029">
        <v>3</v>
      </c>
      <c r="G4029" t="s">
        <v>38</v>
      </c>
      <c r="H4029">
        <v>2157</v>
      </c>
      <c r="I4029" t="s">
        <v>34</v>
      </c>
      <c r="J4029">
        <v>5</v>
      </c>
      <c r="K4029" t="s">
        <v>35</v>
      </c>
      <c r="L4029" t="s">
        <v>27</v>
      </c>
      <c r="M4029">
        <v>56790</v>
      </c>
      <c r="N4029">
        <v>0</v>
      </c>
      <c r="O4029">
        <v>13</v>
      </c>
      <c r="P4029">
        <v>0</v>
      </c>
      <c r="Q4029">
        <v>10</v>
      </c>
      <c r="R4029">
        <v>2</v>
      </c>
      <c r="S4029">
        <v>9</v>
      </c>
      <c r="T4029">
        <v>7</v>
      </c>
      <c r="U4029">
        <v>5</v>
      </c>
      <c r="V4029">
        <f>COUNTIF(tbl_General[EmployeeID],tbl_General[[#This Row],[EmployeeID]])</f>
        <v>1</v>
      </c>
    </row>
    <row r="4030" spans="1:22" x14ac:dyDescent="0.25">
      <c r="A4030">
        <v>28</v>
      </c>
      <c r="B4030" t="s">
        <v>21</v>
      </c>
      <c r="C4030" t="s">
        <v>36</v>
      </c>
      <c r="D4030" t="s">
        <v>30</v>
      </c>
      <c r="E4030">
        <v>1</v>
      </c>
      <c r="F4030">
        <v>3</v>
      </c>
      <c r="G4030" t="s">
        <v>38</v>
      </c>
      <c r="H4030">
        <v>3627</v>
      </c>
      <c r="I4030" t="s">
        <v>34</v>
      </c>
      <c r="J4030">
        <v>5</v>
      </c>
      <c r="K4030" t="s">
        <v>35</v>
      </c>
      <c r="L4030" t="s">
        <v>27</v>
      </c>
      <c r="M4030">
        <v>56790</v>
      </c>
      <c r="N4030">
        <v>0</v>
      </c>
      <c r="O4030">
        <v>13</v>
      </c>
      <c r="P4030">
        <v>0</v>
      </c>
      <c r="Q4030">
        <v>10</v>
      </c>
      <c r="R4030">
        <v>2</v>
      </c>
      <c r="S4030">
        <v>9</v>
      </c>
      <c r="T4030">
        <v>7</v>
      </c>
      <c r="U4030">
        <v>5</v>
      </c>
      <c r="V4030">
        <f>COUNTIF(tbl_General[EmployeeID],tbl_General[[#This Row],[EmployeeID]])</f>
        <v>1</v>
      </c>
    </row>
    <row r="4031" spans="1:22" x14ac:dyDescent="0.25">
      <c r="A4031">
        <v>42</v>
      </c>
      <c r="B4031" t="s">
        <v>21</v>
      </c>
      <c r="C4031" t="s">
        <v>22</v>
      </c>
      <c r="D4031" t="s">
        <v>30</v>
      </c>
      <c r="E4031">
        <v>20</v>
      </c>
      <c r="F4031">
        <v>2</v>
      </c>
      <c r="G4031" t="s">
        <v>38</v>
      </c>
      <c r="H4031">
        <v>347</v>
      </c>
      <c r="I4031" t="s">
        <v>34</v>
      </c>
      <c r="J4031">
        <v>2</v>
      </c>
      <c r="K4031" t="s">
        <v>43</v>
      </c>
      <c r="L4031" t="s">
        <v>27</v>
      </c>
      <c r="M4031">
        <v>72950</v>
      </c>
      <c r="N4031">
        <v>1</v>
      </c>
      <c r="O4031">
        <v>15</v>
      </c>
      <c r="P4031">
        <v>0</v>
      </c>
      <c r="Q4031">
        <v>10</v>
      </c>
      <c r="R4031">
        <v>3</v>
      </c>
      <c r="S4031">
        <v>9</v>
      </c>
      <c r="T4031">
        <v>7</v>
      </c>
      <c r="U4031">
        <v>8</v>
      </c>
      <c r="V4031">
        <f>COUNTIF(tbl_General[EmployeeID],tbl_General[[#This Row],[EmployeeID]])</f>
        <v>1</v>
      </c>
    </row>
    <row r="4032" spans="1:22" x14ac:dyDescent="0.25">
      <c r="A4032">
        <v>42</v>
      </c>
      <c r="B4032" t="s">
        <v>21</v>
      </c>
      <c r="C4032" t="s">
        <v>22</v>
      </c>
      <c r="D4032" t="s">
        <v>30</v>
      </c>
      <c r="E4032">
        <v>20</v>
      </c>
      <c r="F4032">
        <v>2</v>
      </c>
      <c r="G4032" t="s">
        <v>38</v>
      </c>
      <c r="H4032">
        <v>1817</v>
      </c>
      <c r="I4032" t="s">
        <v>34</v>
      </c>
      <c r="J4032">
        <v>2</v>
      </c>
      <c r="K4032" t="s">
        <v>43</v>
      </c>
      <c r="L4032" t="s">
        <v>27</v>
      </c>
      <c r="M4032">
        <v>72950</v>
      </c>
      <c r="N4032">
        <v>1</v>
      </c>
      <c r="O4032">
        <v>15</v>
      </c>
      <c r="P4032">
        <v>0</v>
      </c>
      <c r="Q4032">
        <v>10</v>
      </c>
      <c r="R4032">
        <v>3</v>
      </c>
      <c r="S4032">
        <v>9</v>
      </c>
      <c r="T4032">
        <v>7</v>
      </c>
      <c r="U4032">
        <v>8</v>
      </c>
      <c r="V4032">
        <f>COUNTIF(tbl_General[EmployeeID],tbl_General[[#This Row],[EmployeeID]])</f>
        <v>1</v>
      </c>
    </row>
    <row r="4033" spans="1:22" x14ac:dyDescent="0.25">
      <c r="A4033">
        <v>42</v>
      </c>
      <c r="B4033" t="s">
        <v>21</v>
      </c>
      <c r="C4033" t="s">
        <v>22</v>
      </c>
      <c r="D4033" t="s">
        <v>30</v>
      </c>
      <c r="E4033">
        <v>20</v>
      </c>
      <c r="F4033">
        <v>2</v>
      </c>
      <c r="G4033" t="s">
        <v>38</v>
      </c>
      <c r="H4033">
        <v>3287</v>
      </c>
      <c r="I4033" t="s">
        <v>34</v>
      </c>
      <c r="J4033">
        <v>2</v>
      </c>
      <c r="K4033" t="s">
        <v>43</v>
      </c>
      <c r="L4033" t="s">
        <v>27</v>
      </c>
      <c r="M4033">
        <v>72950</v>
      </c>
      <c r="N4033">
        <v>1</v>
      </c>
      <c r="O4033">
        <v>15</v>
      </c>
      <c r="P4033">
        <v>0</v>
      </c>
      <c r="Q4033">
        <v>10</v>
      </c>
      <c r="R4033">
        <v>3</v>
      </c>
      <c r="S4033">
        <v>9</v>
      </c>
      <c r="T4033">
        <v>7</v>
      </c>
      <c r="U4033">
        <v>8</v>
      </c>
      <c r="V4033">
        <f>COUNTIF(tbl_General[EmployeeID],tbl_General[[#This Row],[EmployeeID]])</f>
        <v>1</v>
      </c>
    </row>
    <row r="4034" spans="1:22" x14ac:dyDescent="0.25">
      <c r="A4034">
        <v>55</v>
      </c>
      <c r="B4034" t="s">
        <v>28</v>
      </c>
      <c r="C4034" t="s">
        <v>22</v>
      </c>
      <c r="D4034" t="s">
        <v>37</v>
      </c>
      <c r="E4034">
        <v>16</v>
      </c>
      <c r="F4034">
        <v>3</v>
      </c>
      <c r="G4034" t="s">
        <v>46</v>
      </c>
      <c r="H4034">
        <v>351</v>
      </c>
      <c r="I4034" t="s">
        <v>34</v>
      </c>
      <c r="J4034">
        <v>4</v>
      </c>
      <c r="K4034" t="s">
        <v>42</v>
      </c>
      <c r="L4034" t="s">
        <v>32</v>
      </c>
      <c r="M4034">
        <v>43190</v>
      </c>
      <c r="N4034">
        <v>4</v>
      </c>
      <c r="O4034">
        <v>11</v>
      </c>
      <c r="P4034">
        <v>0</v>
      </c>
      <c r="Q4034">
        <v>12</v>
      </c>
      <c r="R4034">
        <v>3</v>
      </c>
      <c r="S4034">
        <v>9</v>
      </c>
      <c r="T4034">
        <v>7</v>
      </c>
      <c r="U4034">
        <v>3</v>
      </c>
      <c r="V4034">
        <f>COUNTIF(tbl_General[EmployeeID],tbl_General[[#This Row],[EmployeeID]])</f>
        <v>1</v>
      </c>
    </row>
    <row r="4035" spans="1:22" x14ac:dyDescent="0.25">
      <c r="A4035">
        <v>55</v>
      </c>
      <c r="B4035" t="s">
        <v>28</v>
      </c>
      <c r="C4035" t="s">
        <v>22</v>
      </c>
      <c r="D4035" t="s">
        <v>37</v>
      </c>
      <c r="E4035">
        <v>16</v>
      </c>
      <c r="F4035">
        <v>3</v>
      </c>
      <c r="G4035" t="s">
        <v>46</v>
      </c>
      <c r="H4035">
        <v>1821</v>
      </c>
      <c r="I4035" t="s">
        <v>34</v>
      </c>
      <c r="J4035">
        <v>4</v>
      </c>
      <c r="K4035" t="s">
        <v>42</v>
      </c>
      <c r="L4035" t="s">
        <v>32</v>
      </c>
      <c r="M4035">
        <v>43190</v>
      </c>
      <c r="N4035">
        <v>4</v>
      </c>
      <c r="O4035">
        <v>11</v>
      </c>
      <c r="P4035">
        <v>0</v>
      </c>
      <c r="Q4035">
        <v>12</v>
      </c>
      <c r="R4035">
        <v>3</v>
      </c>
      <c r="S4035">
        <v>9</v>
      </c>
      <c r="T4035">
        <v>7</v>
      </c>
      <c r="U4035">
        <v>3</v>
      </c>
      <c r="V4035">
        <f>COUNTIF(tbl_General[EmployeeID],tbl_General[[#This Row],[EmployeeID]])</f>
        <v>1</v>
      </c>
    </row>
    <row r="4036" spans="1:22" x14ac:dyDescent="0.25">
      <c r="A4036">
        <v>55</v>
      </c>
      <c r="B4036" t="s">
        <v>28</v>
      </c>
      <c r="C4036" t="s">
        <v>22</v>
      </c>
      <c r="D4036" t="s">
        <v>37</v>
      </c>
      <c r="E4036">
        <v>16</v>
      </c>
      <c r="F4036">
        <v>3</v>
      </c>
      <c r="G4036" t="s">
        <v>46</v>
      </c>
      <c r="H4036">
        <v>3291</v>
      </c>
      <c r="I4036" t="s">
        <v>34</v>
      </c>
      <c r="J4036">
        <v>4</v>
      </c>
      <c r="K4036" t="s">
        <v>42</v>
      </c>
      <c r="L4036" t="s">
        <v>32</v>
      </c>
      <c r="M4036">
        <v>43190</v>
      </c>
      <c r="N4036">
        <v>4</v>
      </c>
      <c r="O4036">
        <v>11</v>
      </c>
      <c r="P4036">
        <v>0</v>
      </c>
      <c r="Q4036">
        <v>12</v>
      </c>
      <c r="R4036">
        <v>3</v>
      </c>
      <c r="S4036">
        <v>9</v>
      </c>
      <c r="T4036">
        <v>7</v>
      </c>
      <c r="U4036">
        <v>3</v>
      </c>
      <c r="V4036">
        <f>COUNTIF(tbl_General[EmployeeID],tbl_General[[#This Row],[EmployeeID]])</f>
        <v>1</v>
      </c>
    </row>
    <row r="4037" spans="1:22" x14ac:dyDescent="0.25">
      <c r="A4037">
        <v>54</v>
      </c>
      <c r="B4037" t="s">
        <v>21</v>
      </c>
      <c r="C4037" t="s">
        <v>22</v>
      </c>
      <c r="D4037" t="s">
        <v>30</v>
      </c>
      <c r="E4037">
        <v>5</v>
      </c>
      <c r="F4037">
        <v>3</v>
      </c>
      <c r="G4037" t="s">
        <v>38</v>
      </c>
      <c r="H4037">
        <v>514</v>
      </c>
      <c r="I4037" t="s">
        <v>25</v>
      </c>
      <c r="J4037">
        <v>2</v>
      </c>
      <c r="K4037" t="s">
        <v>42</v>
      </c>
      <c r="L4037" t="s">
        <v>27</v>
      </c>
      <c r="M4037">
        <v>24780</v>
      </c>
      <c r="N4037">
        <v>6</v>
      </c>
      <c r="O4037">
        <v>11</v>
      </c>
      <c r="P4037">
        <v>0</v>
      </c>
      <c r="Q4037">
        <v>13</v>
      </c>
      <c r="R4037">
        <v>0</v>
      </c>
      <c r="S4037">
        <v>9</v>
      </c>
      <c r="T4037">
        <v>7</v>
      </c>
      <c r="U4037">
        <v>0</v>
      </c>
      <c r="V4037">
        <f>COUNTIF(tbl_General[EmployeeID],tbl_General[[#This Row],[EmployeeID]])</f>
        <v>1</v>
      </c>
    </row>
    <row r="4038" spans="1:22" x14ac:dyDescent="0.25">
      <c r="A4038">
        <v>54</v>
      </c>
      <c r="B4038" t="s">
        <v>21</v>
      </c>
      <c r="C4038" t="s">
        <v>22</v>
      </c>
      <c r="D4038" t="s">
        <v>30</v>
      </c>
      <c r="E4038">
        <v>5</v>
      </c>
      <c r="F4038">
        <v>3</v>
      </c>
      <c r="G4038" t="s">
        <v>38</v>
      </c>
      <c r="H4038">
        <v>1984</v>
      </c>
      <c r="I4038" t="s">
        <v>25</v>
      </c>
      <c r="J4038">
        <v>2</v>
      </c>
      <c r="K4038" t="s">
        <v>42</v>
      </c>
      <c r="L4038" t="s">
        <v>27</v>
      </c>
      <c r="M4038">
        <v>24780</v>
      </c>
      <c r="N4038">
        <v>6</v>
      </c>
      <c r="O4038">
        <v>11</v>
      </c>
      <c r="P4038">
        <v>0</v>
      </c>
      <c r="Q4038">
        <v>13</v>
      </c>
      <c r="R4038">
        <v>0</v>
      </c>
      <c r="S4038">
        <v>9</v>
      </c>
      <c r="T4038">
        <v>7</v>
      </c>
      <c r="U4038">
        <v>0</v>
      </c>
      <c r="V4038">
        <f>COUNTIF(tbl_General[EmployeeID],tbl_General[[#This Row],[EmployeeID]])</f>
        <v>1</v>
      </c>
    </row>
    <row r="4039" spans="1:22" x14ac:dyDescent="0.25">
      <c r="A4039">
        <v>54</v>
      </c>
      <c r="B4039" t="s">
        <v>21</v>
      </c>
      <c r="C4039" t="s">
        <v>22</v>
      </c>
      <c r="D4039" t="s">
        <v>30</v>
      </c>
      <c r="E4039">
        <v>5</v>
      </c>
      <c r="F4039">
        <v>3</v>
      </c>
      <c r="G4039" t="s">
        <v>38</v>
      </c>
      <c r="H4039">
        <v>3454</v>
      </c>
      <c r="I4039" t="s">
        <v>25</v>
      </c>
      <c r="J4039">
        <v>2</v>
      </c>
      <c r="K4039" t="s">
        <v>42</v>
      </c>
      <c r="L4039" t="s">
        <v>27</v>
      </c>
      <c r="M4039">
        <v>24780</v>
      </c>
      <c r="N4039">
        <v>6</v>
      </c>
      <c r="O4039">
        <v>11</v>
      </c>
      <c r="P4039">
        <v>0</v>
      </c>
      <c r="Q4039">
        <v>13</v>
      </c>
      <c r="R4039">
        <v>0</v>
      </c>
      <c r="S4039">
        <v>9</v>
      </c>
      <c r="T4039">
        <v>7</v>
      </c>
      <c r="U4039">
        <v>0</v>
      </c>
      <c r="V4039">
        <f>COUNTIF(tbl_General[EmployeeID],tbl_General[[#This Row],[EmployeeID]])</f>
        <v>1</v>
      </c>
    </row>
    <row r="4040" spans="1:22" x14ac:dyDescent="0.25">
      <c r="A4040">
        <v>54</v>
      </c>
      <c r="B4040" t="s">
        <v>21</v>
      </c>
      <c r="C4040" t="s">
        <v>22</v>
      </c>
      <c r="D4040" t="s">
        <v>30</v>
      </c>
      <c r="E4040">
        <v>5</v>
      </c>
      <c r="F4040">
        <v>2</v>
      </c>
      <c r="G4040" t="s">
        <v>24</v>
      </c>
      <c r="H4040">
        <v>253</v>
      </c>
      <c r="I4040" t="s">
        <v>25</v>
      </c>
      <c r="J4040">
        <v>2</v>
      </c>
      <c r="K4040" t="s">
        <v>35</v>
      </c>
      <c r="L4040" t="s">
        <v>27</v>
      </c>
      <c r="M4040">
        <v>40140</v>
      </c>
      <c r="N4040">
        <v>2</v>
      </c>
      <c r="O4040">
        <v>19</v>
      </c>
      <c r="P4040">
        <v>1</v>
      </c>
      <c r="Q4040">
        <v>16</v>
      </c>
      <c r="R4040">
        <v>4</v>
      </c>
      <c r="S4040">
        <v>9</v>
      </c>
      <c r="T4040">
        <v>7</v>
      </c>
      <c r="U4040">
        <v>1</v>
      </c>
      <c r="V4040">
        <f>COUNTIF(tbl_General[EmployeeID],tbl_General[[#This Row],[EmployeeID]])</f>
        <v>1</v>
      </c>
    </row>
    <row r="4041" spans="1:22" x14ac:dyDescent="0.25">
      <c r="A4041">
        <v>54</v>
      </c>
      <c r="B4041" t="s">
        <v>21</v>
      </c>
      <c r="C4041" t="s">
        <v>22</v>
      </c>
      <c r="D4041" t="s">
        <v>30</v>
      </c>
      <c r="E4041">
        <v>5</v>
      </c>
      <c r="F4041">
        <v>2</v>
      </c>
      <c r="G4041" t="s">
        <v>24</v>
      </c>
      <c r="H4041">
        <v>1723</v>
      </c>
      <c r="I4041" t="s">
        <v>25</v>
      </c>
      <c r="J4041">
        <v>2</v>
      </c>
      <c r="K4041" t="s">
        <v>35</v>
      </c>
      <c r="L4041" t="s">
        <v>27</v>
      </c>
      <c r="M4041">
        <v>40140</v>
      </c>
      <c r="N4041">
        <v>2</v>
      </c>
      <c r="O4041">
        <v>19</v>
      </c>
      <c r="P4041">
        <v>1</v>
      </c>
      <c r="Q4041">
        <v>16</v>
      </c>
      <c r="R4041">
        <v>4</v>
      </c>
      <c r="S4041">
        <v>9</v>
      </c>
      <c r="T4041">
        <v>7</v>
      </c>
      <c r="U4041">
        <v>1</v>
      </c>
      <c r="V4041">
        <f>COUNTIF(tbl_General[EmployeeID],tbl_General[[#This Row],[EmployeeID]])</f>
        <v>1</v>
      </c>
    </row>
    <row r="4042" spans="1:22" x14ac:dyDescent="0.25">
      <c r="A4042">
        <v>54</v>
      </c>
      <c r="B4042" t="s">
        <v>21</v>
      </c>
      <c r="C4042" t="s">
        <v>22</v>
      </c>
      <c r="D4042" t="s">
        <v>30</v>
      </c>
      <c r="E4042">
        <v>5</v>
      </c>
      <c r="F4042">
        <v>2</v>
      </c>
      <c r="G4042" t="s">
        <v>24</v>
      </c>
      <c r="H4042">
        <v>3193</v>
      </c>
      <c r="I4042" t="s">
        <v>25</v>
      </c>
      <c r="J4042">
        <v>2</v>
      </c>
      <c r="K4042" t="s">
        <v>35</v>
      </c>
      <c r="L4042" t="s">
        <v>27</v>
      </c>
      <c r="M4042">
        <v>40140</v>
      </c>
      <c r="N4042">
        <v>2</v>
      </c>
      <c r="O4042">
        <v>19</v>
      </c>
      <c r="P4042">
        <v>1</v>
      </c>
      <c r="Q4042">
        <v>16</v>
      </c>
      <c r="R4042">
        <v>4</v>
      </c>
      <c r="S4042">
        <v>9</v>
      </c>
      <c r="T4042">
        <v>7</v>
      </c>
      <c r="U4042">
        <v>1</v>
      </c>
      <c r="V4042">
        <f>COUNTIF(tbl_General[EmployeeID],tbl_General[[#This Row],[EmployeeID]])</f>
        <v>1</v>
      </c>
    </row>
    <row r="4043" spans="1:22" x14ac:dyDescent="0.25">
      <c r="A4043">
        <v>48</v>
      </c>
      <c r="B4043" t="s">
        <v>28</v>
      </c>
      <c r="C4043" t="s">
        <v>29</v>
      </c>
      <c r="D4043" t="s">
        <v>23</v>
      </c>
      <c r="E4043">
        <v>10</v>
      </c>
      <c r="F4043">
        <v>2</v>
      </c>
      <c r="G4043" t="s">
        <v>45</v>
      </c>
      <c r="H4043">
        <v>947</v>
      </c>
      <c r="I4043" t="s">
        <v>34</v>
      </c>
      <c r="J4043">
        <v>1</v>
      </c>
      <c r="K4043" t="s">
        <v>26</v>
      </c>
      <c r="L4043" t="s">
        <v>27</v>
      </c>
      <c r="M4043">
        <v>63470</v>
      </c>
      <c r="N4043">
        <v>2</v>
      </c>
      <c r="O4043">
        <v>12</v>
      </c>
      <c r="P4043">
        <v>1</v>
      </c>
      <c r="Q4043">
        <v>19</v>
      </c>
      <c r="R4043">
        <v>3</v>
      </c>
      <c r="S4043">
        <v>9</v>
      </c>
      <c r="T4043">
        <v>7</v>
      </c>
      <c r="U4043">
        <v>7</v>
      </c>
      <c r="V4043">
        <f>COUNTIF(tbl_General[EmployeeID],tbl_General[[#This Row],[EmployeeID]])</f>
        <v>1</v>
      </c>
    </row>
    <row r="4044" spans="1:22" x14ac:dyDescent="0.25">
      <c r="A4044">
        <v>48</v>
      </c>
      <c r="B4044" t="s">
        <v>28</v>
      </c>
      <c r="C4044" t="s">
        <v>29</v>
      </c>
      <c r="D4044" t="s">
        <v>23</v>
      </c>
      <c r="E4044">
        <v>10</v>
      </c>
      <c r="F4044">
        <v>2</v>
      </c>
      <c r="G4044" t="s">
        <v>45</v>
      </c>
      <c r="H4044">
        <v>2417</v>
      </c>
      <c r="I4044" t="s">
        <v>34</v>
      </c>
      <c r="J4044">
        <v>1</v>
      </c>
      <c r="K4044" t="s">
        <v>26</v>
      </c>
      <c r="L4044" t="s">
        <v>27</v>
      </c>
      <c r="M4044">
        <v>63470</v>
      </c>
      <c r="N4044">
        <v>2</v>
      </c>
      <c r="O4044">
        <v>12</v>
      </c>
      <c r="P4044">
        <v>1</v>
      </c>
      <c r="Q4044">
        <v>19</v>
      </c>
      <c r="R4044">
        <v>3</v>
      </c>
      <c r="S4044">
        <v>9</v>
      </c>
      <c r="T4044">
        <v>7</v>
      </c>
      <c r="U4044">
        <v>7</v>
      </c>
      <c r="V4044">
        <f>COUNTIF(tbl_General[EmployeeID],tbl_General[[#This Row],[EmployeeID]])</f>
        <v>1</v>
      </c>
    </row>
    <row r="4045" spans="1:22" x14ac:dyDescent="0.25">
      <c r="A4045">
        <v>48</v>
      </c>
      <c r="B4045" t="s">
        <v>28</v>
      </c>
      <c r="C4045" t="s">
        <v>29</v>
      </c>
      <c r="D4045" t="s">
        <v>23</v>
      </c>
      <c r="E4045">
        <v>10</v>
      </c>
      <c r="F4045">
        <v>2</v>
      </c>
      <c r="G4045" t="s">
        <v>45</v>
      </c>
      <c r="H4045">
        <v>3887</v>
      </c>
      <c r="I4045" t="s">
        <v>34</v>
      </c>
      <c r="J4045">
        <v>1</v>
      </c>
      <c r="K4045" t="s">
        <v>26</v>
      </c>
      <c r="L4045" t="s">
        <v>27</v>
      </c>
      <c r="M4045">
        <v>63470</v>
      </c>
      <c r="N4045">
        <v>2</v>
      </c>
      <c r="O4045">
        <v>12</v>
      </c>
      <c r="P4045">
        <v>1</v>
      </c>
      <c r="Q4045">
        <v>19</v>
      </c>
      <c r="R4045">
        <v>3</v>
      </c>
      <c r="S4045">
        <v>9</v>
      </c>
      <c r="T4045">
        <v>7</v>
      </c>
      <c r="U4045">
        <v>7</v>
      </c>
      <c r="V4045">
        <f>COUNTIF(tbl_General[EmployeeID],tbl_General[[#This Row],[EmployeeID]])</f>
        <v>1</v>
      </c>
    </row>
    <row r="4046" spans="1:22" x14ac:dyDescent="0.25">
      <c r="A4046">
        <v>52</v>
      </c>
      <c r="B4046" t="s">
        <v>21</v>
      </c>
      <c r="C4046" t="s">
        <v>22</v>
      </c>
      <c r="D4046" t="s">
        <v>30</v>
      </c>
      <c r="E4046">
        <v>5</v>
      </c>
      <c r="F4046">
        <v>4</v>
      </c>
      <c r="G4046" t="s">
        <v>33</v>
      </c>
      <c r="H4046">
        <v>442</v>
      </c>
      <c r="I4046" t="s">
        <v>34</v>
      </c>
      <c r="J4046">
        <v>1</v>
      </c>
      <c r="K4046" t="s">
        <v>40</v>
      </c>
      <c r="L4046" t="s">
        <v>27</v>
      </c>
      <c r="M4046">
        <v>29110</v>
      </c>
      <c r="N4046">
        <v>2</v>
      </c>
      <c r="O4046">
        <v>17</v>
      </c>
      <c r="P4046">
        <v>2</v>
      </c>
      <c r="Q4046">
        <v>26</v>
      </c>
      <c r="R4046">
        <v>3</v>
      </c>
      <c r="S4046">
        <v>9</v>
      </c>
      <c r="T4046">
        <v>7</v>
      </c>
      <c r="U4046">
        <v>8</v>
      </c>
      <c r="V4046">
        <f>COUNTIF(tbl_General[EmployeeID],tbl_General[[#This Row],[EmployeeID]])</f>
        <v>1</v>
      </c>
    </row>
    <row r="4047" spans="1:22" x14ac:dyDescent="0.25">
      <c r="A4047">
        <v>52</v>
      </c>
      <c r="B4047" t="s">
        <v>21</v>
      </c>
      <c r="C4047" t="s">
        <v>22</v>
      </c>
      <c r="D4047" t="s">
        <v>30</v>
      </c>
      <c r="E4047">
        <v>5</v>
      </c>
      <c r="F4047">
        <v>4</v>
      </c>
      <c r="G4047" t="s">
        <v>33</v>
      </c>
      <c r="H4047">
        <v>1912</v>
      </c>
      <c r="I4047" t="s">
        <v>34</v>
      </c>
      <c r="J4047">
        <v>1</v>
      </c>
      <c r="K4047" t="s">
        <v>40</v>
      </c>
      <c r="L4047" t="s">
        <v>27</v>
      </c>
      <c r="M4047">
        <v>29110</v>
      </c>
      <c r="N4047">
        <v>2</v>
      </c>
      <c r="O4047">
        <v>17</v>
      </c>
      <c r="P4047">
        <v>2</v>
      </c>
      <c r="Q4047">
        <v>26</v>
      </c>
      <c r="R4047">
        <v>3</v>
      </c>
      <c r="S4047">
        <v>9</v>
      </c>
      <c r="T4047">
        <v>7</v>
      </c>
      <c r="U4047">
        <v>8</v>
      </c>
      <c r="V4047">
        <f>COUNTIF(tbl_General[EmployeeID],tbl_General[[#This Row],[EmployeeID]])</f>
        <v>1</v>
      </c>
    </row>
    <row r="4048" spans="1:22" x14ac:dyDescent="0.25">
      <c r="A4048">
        <v>52</v>
      </c>
      <c r="B4048" t="s">
        <v>21</v>
      </c>
      <c r="C4048" t="s">
        <v>22</v>
      </c>
      <c r="D4048" t="s">
        <v>30</v>
      </c>
      <c r="E4048">
        <v>5</v>
      </c>
      <c r="F4048">
        <v>4</v>
      </c>
      <c r="G4048" t="s">
        <v>33</v>
      </c>
      <c r="H4048">
        <v>3382</v>
      </c>
      <c r="I4048" t="s">
        <v>34</v>
      </c>
      <c r="J4048">
        <v>1</v>
      </c>
      <c r="K4048" t="s">
        <v>40</v>
      </c>
      <c r="L4048" t="s">
        <v>27</v>
      </c>
      <c r="M4048">
        <v>29110</v>
      </c>
      <c r="N4048">
        <v>2</v>
      </c>
      <c r="O4048">
        <v>17</v>
      </c>
      <c r="P4048">
        <v>2</v>
      </c>
      <c r="Q4048">
        <v>26</v>
      </c>
      <c r="R4048">
        <v>3</v>
      </c>
      <c r="S4048">
        <v>9</v>
      </c>
      <c r="T4048">
        <v>7</v>
      </c>
      <c r="U4048">
        <v>8</v>
      </c>
      <c r="V4048">
        <f>COUNTIF(tbl_General[EmployeeID],tbl_General[[#This Row],[EmployeeID]])</f>
        <v>1</v>
      </c>
    </row>
    <row r="4049" spans="1:22" x14ac:dyDescent="0.25">
      <c r="A4049">
        <v>35</v>
      </c>
      <c r="B4049" t="s">
        <v>28</v>
      </c>
      <c r="C4049" t="s">
        <v>22</v>
      </c>
      <c r="D4049" t="s">
        <v>30</v>
      </c>
      <c r="E4049">
        <v>15</v>
      </c>
      <c r="F4049">
        <v>4</v>
      </c>
      <c r="G4049" t="s">
        <v>24</v>
      </c>
      <c r="H4049">
        <v>1024</v>
      </c>
      <c r="I4049" t="s">
        <v>34</v>
      </c>
      <c r="J4049">
        <v>2</v>
      </c>
      <c r="K4049" t="s">
        <v>31</v>
      </c>
      <c r="L4049" t="s">
        <v>32</v>
      </c>
      <c r="M4049">
        <v>19040</v>
      </c>
      <c r="N4049">
        <v>1</v>
      </c>
      <c r="O4049">
        <v>22</v>
      </c>
      <c r="P4049">
        <v>1</v>
      </c>
      <c r="Q4049">
        <v>10</v>
      </c>
      <c r="R4049">
        <v>4</v>
      </c>
      <c r="S4049">
        <v>10</v>
      </c>
      <c r="T4049">
        <v>7</v>
      </c>
      <c r="U4049">
        <v>7</v>
      </c>
      <c r="V4049">
        <f>COUNTIF(tbl_General[EmployeeID],tbl_General[[#This Row],[EmployeeID]])</f>
        <v>1</v>
      </c>
    </row>
    <row r="4050" spans="1:22" x14ac:dyDescent="0.25">
      <c r="A4050">
        <v>35</v>
      </c>
      <c r="B4050" t="s">
        <v>28</v>
      </c>
      <c r="C4050" t="s">
        <v>22</v>
      </c>
      <c r="D4050" t="s">
        <v>30</v>
      </c>
      <c r="E4050">
        <v>15</v>
      </c>
      <c r="F4050">
        <v>4</v>
      </c>
      <c r="G4050" t="s">
        <v>24</v>
      </c>
      <c r="H4050">
        <v>2494</v>
      </c>
      <c r="I4050" t="s">
        <v>34</v>
      </c>
      <c r="J4050">
        <v>2</v>
      </c>
      <c r="K4050" t="s">
        <v>31</v>
      </c>
      <c r="L4050" t="s">
        <v>32</v>
      </c>
      <c r="M4050">
        <v>19040</v>
      </c>
      <c r="N4050">
        <v>1</v>
      </c>
      <c r="O4050">
        <v>22</v>
      </c>
      <c r="P4050">
        <v>1</v>
      </c>
      <c r="Q4050">
        <v>10</v>
      </c>
      <c r="R4050">
        <v>4</v>
      </c>
      <c r="S4050">
        <v>10</v>
      </c>
      <c r="T4050">
        <v>7</v>
      </c>
      <c r="U4050">
        <v>7</v>
      </c>
      <c r="V4050">
        <f>COUNTIF(tbl_General[EmployeeID],tbl_General[[#This Row],[EmployeeID]])</f>
        <v>1</v>
      </c>
    </row>
    <row r="4051" spans="1:22" x14ac:dyDescent="0.25">
      <c r="A4051">
        <v>35</v>
      </c>
      <c r="B4051" t="s">
        <v>28</v>
      </c>
      <c r="C4051" t="s">
        <v>22</v>
      </c>
      <c r="D4051" t="s">
        <v>30</v>
      </c>
      <c r="E4051">
        <v>15</v>
      </c>
      <c r="F4051">
        <v>4</v>
      </c>
      <c r="G4051" t="s">
        <v>24</v>
      </c>
      <c r="H4051">
        <v>3964</v>
      </c>
      <c r="I4051" t="s">
        <v>34</v>
      </c>
      <c r="J4051">
        <v>2</v>
      </c>
      <c r="K4051" t="s">
        <v>31</v>
      </c>
      <c r="L4051" t="s">
        <v>32</v>
      </c>
      <c r="M4051">
        <v>19040</v>
      </c>
      <c r="N4051">
        <v>1</v>
      </c>
      <c r="O4051">
        <v>22</v>
      </c>
      <c r="P4051">
        <v>1</v>
      </c>
      <c r="Q4051">
        <v>10</v>
      </c>
      <c r="R4051">
        <v>4</v>
      </c>
      <c r="S4051">
        <v>10</v>
      </c>
      <c r="T4051">
        <v>7</v>
      </c>
      <c r="U4051">
        <v>7</v>
      </c>
      <c r="V4051">
        <f>COUNTIF(tbl_General[EmployeeID],tbl_General[[#This Row],[EmployeeID]])</f>
        <v>1</v>
      </c>
    </row>
    <row r="4052" spans="1:22" x14ac:dyDescent="0.25">
      <c r="A4052">
        <v>33</v>
      </c>
      <c r="B4052" t="s">
        <v>28</v>
      </c>
      <c r="C4052" t="s">
        <v>22</v>
      </c>
      <c r="D4052" t="s">
        <v>30</v>
      </c>
      <c r="E4052">
        <v>1</v>
      </c>
      <c r="F4052">
        <v>2</v>
      </c>
      <c r="G4052" t="s">
        <v>38</v>
      </c>
      <c r="H4052">
        <v>305</v>
      </c>
      <c r="I4052" t="s">
        <v>34</v>
      </c>
      <c r="J4052">
        <v>3</v>
      </c>
      <c r="K4052" t="s">
        <v>40</v>
      </c>
      <c r="L4052" t="s">
        <v>32</v>
      </c>
      <c r="M4052">
        <v>28710</v>
      </c>
      <c r="N4052">
        <v>1</v>
      </c>
      <c r="O4052">
        <v>17</v>
      </c>
      <c r="P4052">
        <v>3</v>
      </c>
      <c r="Q4052">
        <v>10</v>
      </c>
      <c r="R4052">
        <v>2</v>
      </c>
      <c r="S4052">
        <v>10</v>
      </c>
      <c r="T4052">
        <v>7</v>
      </c>
      <c r="U4052">
        <v>8</v>
      </c>
      <c r="V4052">
        <f>COUNTIF(tbl_General[EmployeeID],tbl_General[[#This Row],[EmployeeID]])</f>
        <v>1</v>
      </c>
    </row>
    <row r="4053" spans="1:22" x14ac:dyDescent="0.25">
      <c r="A4053">
        <v>33</v>
      </c>
      <c r="B4053" t="s">
        <v>28</v>
      </c>
      <c r="C4053" t="s">
        <v>22</v>
      </c>
      <c r="D4053" t="s">
        <v>30</v>
      </c>
      <c r="E4053">
        <v>1</v>
      </c>
      <c r="F4053">
        <v>2</v>
      </c>
      <c r="G4053" t="s">
        <v>38</v>
      </c>
      <c r="H4053">
        <v>1775</v>
      </c>
      <c r="I4053" t="s">
        <v>34</v>
      </c>
      <c r="J4053">
        <v>3</v>
      </c>
      <c r="K4053" t="s">
        <v>40</v>
      </c>
      <c r="L4053" t="s">
        <v>32</v>
      </c>
      <c r="M4053">
        <v>28710</v>
      </c>
      <c r="N4053">
        <v>1</v>
      </c>
      <c r="O4053">
        <v>17</v>
      </c>
      <c r="P4053">
        <v>3</v>
      </c>
      <c r="Q4053">
        <v>10</v>
      </c>
      <c r="R4053">
        <v>2</v>
      </c>
      <c r="S4053">
        <v>10</v>
      </c>
      <c r="T4053">
        <v>7</v>
      </c>
      <c r="U4053">
        <v>8</v>
      </c>
      <c r="V4053">
        <f>COUNTIF(tbl_General[EmployeeID],tbl_General[[#This Row],[EmployeeID]])</f>
        <v>1</v>
      </c>
    </row>
    <row r="4054" spans="1:22" x14ac:dyDescent="0.25">
      <c r="A4054">
        <v>33</v>
      </c>
      <c r="B4054" t="s">
        <v>28</v>
      </c>
      <c r="C4054" t="s">
        <v>22</v>
      </c>
      <c r="D4054" t="s">
        <v>30</v>
      </c>
      <c r="E4054">
        <v>1</v>
      </c>
      <c r="F4054">
        <v>2</v>
      </c>
      <c r="G4054" t="s">
        <v>38</v>
      </c>
      <c r="H4054">
        <v>3245</v>
      </c>
      <c r="I4054" t="s">
        <v>34</v>
      </c>
      <c r="J4054">
        <v>3</v>
      </c>
      <c r="K4054" t="s">
        <v>40</v>
      </c>
      <c r="L4054" t="s">
        <v>32</v>
      </c>
      <c r="M4054">
        <v>28710</v>
      </c>
      <c r="N4054">
        <v>1</v>
      </c>
      <c r="O4054">
        <v>17</v>
      </c>
      <c r="P4054">
        <v>3</v>
      </c>
      <c r="Q4054">
        <v>10</v>
      </c>
      <c r="R4054">
        <v>2</v>
      </c>
      <c r="S4054">
        <v>10</v>
      </c>
      <c r="T4054">
        <v>7</v>
      </c>
      <c r="U4054">
        <v>8</v>
      </c>
      <c r="V4054">
        <f>COUNTIF(tbl_General[EmployeeID],tbl_General[[#This Row],[EmployeeID]])</f>
        <v>1</v>
      </c>
    </row>
    <row r="4055" spans="1:22" x14ac:dyDescent="0.25">
      <c r="A4055">
        <v>35</v>
      </c>
      <c r="B4055" t="s">
        <v>28</v>
      </c>
      <c r="C4055" t="s">
        <v>29</v>
      </c>
      <c r="D4055" t="s">
        <v>23</v>
      </c>
      <c r="E4055">
        <v>8</v>
      </c>
      <c r="F4055">
        <v>2</v>
      </c>
      <c r="G4055" t="s">
        <v>45</v>
      </c>
      <c r="H4055">
        <v>379</v>
      </c>
      <c r="I4055" t="s">
        <v>25</v>
      </c>
      <c r="J4055">
        <v>1</v>
      </c>
      <c r="K4055" t="s">
        <v>40</v>
      </c>
      <c r="L4055" t="s">
        <v>41</v>
      </c>
      <c r="M4055">
        <v>36900</v>
      </c>
      <c r="N4055">
        <v>1</v>
      </c>
      <c r="O4055">
        <v>13</v>
      </c>
      <c r="P4055">
        <v>1</v>
      </c>
      <c r="Q4055">
        <v>10</v>
      </c>
      <c r="R4055">
        <v>2</v>
      </c>
      <c r="S4055">
        <v>10</v>
      </c>
      <c r="T4055">
        <v>7</v>
      </c>
      <c r="U4055">
        <v>8</v>
      </c>
      <c r="V4055">
        <f>COUNTIF(tbl_General[EmployeeID],tbl_General[[#This Row],[EmployeeID]])</f>
        <v>1</v>
      </c>
    </row>
    <row r="4056" spans="1:22" x14ac:dyDescent="0.25">
      <c r="A4056">
        <v>35</v>
      </c>
      <c r="B4056" t="s">
        <v>28</v>
      </c>
      <c r="C4056" t="s">
        <v>29</v>
      </c>
      <c r="D4056" t="s">
        <v>23</v>
      </c>
      <c r="E4056">
        <v>8</v>
      </c>
      <c r="F4056">
        <v>2</v>
      </c>
      <c r="G4056" t="s">
        <v>45</v>
      </c>
      <c r="H4056">
        <v>1849</v>
      </c>
      <c r="I4056" t="s">
        <v>25</v>
      </c>
      <c r="J4056">
        <v>1</v>
      </c>
      <c r="K4056" t="s">
        <v>40</v>
      </c>
      <c r="L4056" t="s">
        <v>41</v>
      </c>
      <c r="M4056">
        <v>36900</v>
      </c>
      <c r="N4056">
        <v>1</v>
      </c>
      <c r="O4056">
        <v>13</v>
      </c>
      <c r="P4056">
        <v>1</v>
      </c>
      <c r="Q4056">
        <v>10</v>
      </c>
      <c r="R4056">
        <v>2</v>
      </c>
      <c r="S4056">
        <v>10</v>
      </c>
      <c r="T4056">
        <v>7</v>
      </c>
      <c r="U4056">
        <v>8</v>
      </c>
      <c r="V4056">
        <f>COUNTIF(tbl_General[EmployeeID],tbl_General[[#This Row],[EmployeeID]])</f>
        <v>1</v>
      </c>
    </row>
    <row r="4057" spans="1:22" x14ac:dyDescent="0.25">
      <c r="A4057">
        <v>35</v>
      </c>
      <c r="B4057" t="s">
        <v>28</v>
      </c>
      <c r="C4057" t="s">
        <v>29</v>
      </c>
      <c r="D4057" t="s">
        <v>23</v>
      </c>
      <c r="E4057">
        <v>8</v>
      </c>
      <c r="F4057">
        <v>2</v>
      </c>
      <c r="G4057" t="s">
        <v>45</v>
      </c>
      <c r="H4057">
        <v>3319</v>
      </c>
      <c r="I4057" t="s">
        <v>25</v>
      </c>
      <c r="J4057">
        <v>1</v>
      </c>
      <c r="K4057" t="s">
        <v>40</v>
      </c>
      <c r="L4057" t="s">
        <v>41</v>
      </c>
      <c r="M4057">
        <v>36900</v>
      </c>
      <c r="N4057">
        <v>1</v>
      </c>
      <c r="O4057">
        <v>13</v>
      </c>
      <c r="P4057">
        <v>1</v>
      </c>
      <c r="Q4057">
        <v>10</v>
      </c>
      <c r="R4057">
        <v>2</v>
      </c>
      <c r="S4057">
        <v>10</v>
      </c>
      <c r="T4057">
        <v>7</v>
      </c>
      <c r="U4057">
        <v>8</v>
      </c>
      <c r="V4057">
        <f>COUNTIF(tbl_General[EmployeeID],tbl_General[[#This Row],[EmployeeID]])</f>
        <v>1</v>
      </c>
    </row>
    <row r="4058" spans="1:22" x14ac:dyDescent="0.25">
      <c r="A4058">
        <v>44</v>
      </c>
      <c r="B4058" t="s">
        <v>21</v>
      </c>
      <c r="C4058" t="s">
        <v>22</v>
      </c>
      <c r="D4058" t="s">
        <v>37</v>
      </c>
      <c r="E4058">
        <v>4</v>
      </c>
      <c r="F4058">
        <v>4</v>
      </c>
      <c r="G4058" t="s">
        <v>24</v>
      </c>
      <c r="H4058">
        <v>634</v>
      </c>
      <c r="I4058" t="s">
        <v>34</v>
      </c>
      <c r="J4058">
        <v>5</v>
      </c>
      <c r="K4058" t="s">
        <v>40</v>
      </c>
      <c r="L4058" t="s">
        <v>27</v>
      </c>
      <c r="M4058">
        <v>76320</v>
      </c>
      <c r="N4058">
        <v>1</v>
      </c>
      <c r="O4058">
        <v>21</v>
      </c>
      <c r="P4058">
        <v>0</v>
      </c>
      <c r="Q4058">
        <v>10</v>
      </c>
      <c r="R4058">
        <v>3</v>
      </c>
      <c r="S4058">
        <v>10</v>
      </c>
      <c r="T4058">
        <v>7</v>
      </c>
      <c r="U4058">
        <v>7</v>
      </c>
      <c r="V4058">
        <f>COUNTIF(tbl_General[EmployeeID],tbl_General[[#This Row],[EmployeeID]])</f>
        <v>1</v>
      </c>
    </row>
    <row r="4059" spans="1:22" x14ac:dyDescent="0.25">
      <c r="A4059">
        <v>44</v>
      </c>
      <c r="B4059" t="s">
        <v>21</v>
      </c>
      <c r="C4059" t="s">
        <v>22</v>
      </c>
      <c r="D4059" t="s">
        <v>37</v>
      </c>
      <c r="E4059">
        <v>4</v>
      </c>
      <c r="F4059">
        <v>4</v>
      </c>
      <c r="G4059" t="s">
        <v>24</v>
      </c>
      <c r="H4059">
        <v>2104</v>
      </c>
      <c r="I4059" t="s">
        <v>34</v>
      </c>
      <c r="J4059">
        <v>5</v>
      </c>
      <c r="K4059" t="s">
        <v>40</v>
      </c>
      <c r="L4059" t="s">
        <v>27</v>
      </c>
      <c r="M4059">
        <v>76320</v>
      </c>
      <c r="N4059">
        <v>1</v>
      </c>
      <c r="O4059">
        <v>21</v>
      </c>
      <c r="P4059">
        <v>0</v>
      </c>
      <c r="Q4059">
        <v>10</v>
      </c>
      <c r="R4059">
        <v>3</v>
      </c>
      <c r="S4059">
        <v>10</v>
      </c>
      <c r="T4059">
        <v>7</v>
      </c>
      <c r="U4059">
        <v>7</v>
      </c>
      <c r="V4059">
        <f>COUNTIF(tbl_General[EmployeeID],tbl_General[[#This Row],[EmployeeID]])</f>
        <v>1</v>
      </c>
    </row>
    <row r="4060" spans="1:22" x14ac:dyDescent="0.25">
      <c r="A4060">
        <v>44</v>
      </c>
      <c r="B4060" t="s">
        <v>21</v>
      </c>
      <c r="C4060" t="s">
        <v>22</v>
      </c>
      <c r="D4060" t="s">
        <v>37</v>
      </c>
      <c r="E4060">
        <v>4</v>
      </c>
      <c r="F4060">
        <v>4</v>
      </c>
      <c r="G4060" t="s">
        <v>24</v>
      </c>
      <c r="H4060">
        <v>3574</v>
      </c>
      <c r="I4060" t="s">
        <v>34</v>
      </c>
      <c r="J4060">
        <v>5</v>
      </c>
      <c r="K4060" t="s">
        <v>40</v>
      </c>
      <c r="L4060" t="s">
        <v>27</v>
      </c>
      <c r="M4060">
        <v>76320</v>
      </c>
      <c r="N4060">
        <v>1</v>
      </c>
      <c r="O4060">
        <v>21</v>
      </c>
      <c r="P4060">
        <v>0</v>
      </c>
      <c r="Q4060">
        <v>10</v>
      </c>
      <c r="R4060">
        <v>3</v>
      </c>
      <c r="S4060">
        <v>10</v>
      </c>
      <c r="T4060">
        <v>7</v>
      </c>
      <c r="U4060">
        <v>7</v>
      </c>
      <c r="V4060">
        <f>COUNTIF(tbl_General[EmployeeID],tbl_General[[#This Row],[EmployeeID]])</f>
        <v>1</v>
      </c>
    </row>
    <row r="4061" spans="1:22" x14ac:dyDescent="0.25">
      <c r="A4061">
        <v>37</v>
      </c>
      <c r="B4061" t="s">
        <v>21</v>
      </c>
      <c r="C4061" t="s">
        <v>22</v>
      </c>
      <c r="D4061" t="s">
        <v>30</v>
      </c>
      <c r="E4061">
        <v>4</v>
      </c>
      <c r="F4061">
        <v>3</v>
      </c>
      <c r="G4061" t="s">
        <v>38</v>
      </c>
      <c r="H4061">
        <v>249</v>
      </c>
      <c r="I4061" t="s">
        <v>34</v>
      </c>
      <c r="J4061">
        <v>1</v>
      </c>
      <c r="K4061" t="s">
        <v>44</v>
      </c>
      <c r="L4061" t="s">
        <v>27</v>
      </c>
      <c r="M4061">
        <v>98840</v>
      </c>
      <c r="N4061">
        <v>1</v>
      </c>
      <c r="O4061">
        <v>14</v>
      </c>
      <c r="P4061">
        <v>0</v>
      </c>
      <c r="Q4061">
        <v>10</v>
      </c>
      <c r="R4061">
        <v>3</v>
      </c>
      <c r="S4061">
        <v>10</v>
      </c>
      <c r="T4061">
        <v>7</v>
      </c>
      <c r="U4061">
        <v>8</v>
      </c>
      <c r="V4061">
        <f>COUNTIF(tbl_General[EmployeeID],tbl_General[[#This Row],[EmployeeID]])</f>
        <v>1</v>
      </c>
    </row>
    <row r="4062" spans="1:22" x14ac:dyDescent="0.25">
      <c r="A4062">
        <v>37</v>
      </c>
      <c r="B4062" t="s">
        <v>21</v>
      </c>
      <c r="C4062" t="s">
        <v>22</v>
      </c>
      <c r="D4062" t="s">
        <v>30</v>
      </c>
      <c r="E4062">
        <v>4</v>
      </c>
      <c r="F4062">
        <v>3</v>
      </c>
      <c r="G4062" t="s">
        <v>38</v>
      </c>
      <c r="H4062">
        <v>1719</v>
      </c>
      <c r="I4062" t="s">
        <v>34</v>
      </c>
      <c r="J4062">
        <v>1</v>
      </c>
      <c r="K4062" t="s">
        <v>44</v>
      </c>
      <c r="L4062" t="s">
        <v>27</v>
      </c>
      <c r="M4062">
        <v>98840</v>
      </c>
      <c r="N4062">
        <v>1</v>
      </c>
      <c r="O4062">
        <v>14</v>
      </c>
      <c r="P4062">
        <v>0</v>
      </c>
      <c r="Q4062">
        <v>10</v>
      </c>
      <c r="R4062">
        <v>3</v>
      </c>
      <c r="S4062">
        <v>10</v>
      </c>
      <c r="T4062">
        <v>7</v>
      </c>
      <c r="U4062">
        <v>8</v>
      </c>
      <c r="V4062">
        <f>COUNTIF(tbl_General[EmployeeID],tbl_General[[#This Row],[EmployeeID]])</f>
        <v>1</v>
      </c>
    </row>
    <row r="4063" spans="1:22" x14ac:dyDescent="0.25">
      <c r="A4063">
        <v>37</v>
      </c>
      <c r="B4063" t="s">
        <v>21</v>
      </c>
      <c r="C4063" t="s">
        <v>22</v>
      </c>
      <c r="D4063" t="s">
        <v>30</v>
      </c>
      <c r="E4063">
        <v>4</v>
      </c>
      <c r="F4063">
        <v>3</v>
      </c>
      <c r="G4063" t="s">
        <v>38</v>
      </c>
      <c r="H4063">
        <v>3189</v>
      </c>
      <c r="I4063" t="s">
        <v>34</v>
      </c>
      <c r="J4063">
        <v>1</v>
      </c>
      <c r="K4063" t="s">
        <v>44</v>
      </c>
      <c r="L4063" t="s">
        <v>27</v>
      </c>
      <c r="M4063">
        <v>98840</v>
      </c>
      <c r="N4063">
        <v>1</v>
      </c>
      <c r="O4063">
        <v>14</v>
      </c>
      <c r="P4063">
        <v>0</v>
      </c>
      <c r="Q4063">
        <v>10</v>
      </c>
      <c r="R4063">
        <v>3</v>
      </c>
      <c r="S4063">
        <v>10</v>
      </c>
      <c r="T4063">
        <v>7</v>
      </c>
      <c r="U4063">
        <v>8</v>
      </c>
      <c r="V4063">
        <f>COUNTIF(tbl_General[EmployeeID],tbl_General[[#This Row],[EmployeeID]])</f>
        <v>1</v>
      </c>
    </row>
    <row r="4064" spans="1:22" x14ac:dyDescent="0.25">
      <c r="A4064">
        <v>39</v>
      </c>
      <c r="B4064" t="s">
        <v>21</v>
      </c>
      <c r="C4064" t="s">
        <v>22</v>
      </c>
      <c r="D4064" t="s">
        <v>30</v>
      </c>
      <c r="E4064">
        <v>1</v>
      </c>
      <c r="F4064">
        <v>3</v>
      </c>
      <c r="G4064" t="s">
        <v>33</v>
      </c>
      <c r="H4064">
        <v>1115</v>
      </c>
      <c r="I4064" t="s">
        <v>25</v>
      </c>
      <c r="J4064">
        <v>1</v>
      </c>
      <c r="K4064" t="s">
        <v>40</v>
      </c>
      <c r="L4064" t="s">
        <v>27</v>
      </c>
      <c r="M4064">
        <v>105120</v>
      </c>
      <c r="N4064">
        <v>1</v>
      </c>
      <c r="O4064">
        <v>12</v>
      </c>
      <c r="P4064">
        <v>1</v>
      </c>
      <c r="Q4064">
        <v>10</v>
      </c>
      <c r="R4064">
        <v>2</v>
      </c>
      <c r="S4064">
        <v>10</v>
      </c>
      <c r="T4064">
        <v>7</v>
      </c>
      <c r="U4064">
        <v>9</v>
      </c>
      <c r="V4064">
        <f>COUNTIF(tbl_General[EmployeeID],tbl_General[[#This Row],[EmployeeID]])</f>
        <v>1</v>
      </c>
    </row>
    <row r="4065" spans="1:22" x14ac:dyDescent="0.25">
      <c r="A4065">
        <v>39</v>
      </c>
      <c r="B4065" t="s">
        <v>21</v>
      </c>
      <c r="C4065" t="s">
        <v>22</v>
      </c>
      <c r="D4065" t="s">
        <v>30</v>
      </c>
      <c r="E4065">
        <v>1</v>
      </c>
      <c r="F4065">
        <v>3</v>
      </c>
      <c r="G4065" t="s">
        <v>33</v>
      </c>
      <c r="H4065">
        <v>2585</v>
      </c>
      <c r="I4065" t="s">
        <v>25</v>
      </c>
      <c r="J4065">
        <v>1</v>
      </c>
      <c r="K4065" t="s">
        <v>40</v>
      </c>
      <c r="L4065" t="s">
        <v>27</v>
      </c>
      <c r="M4065">
        <v>105120</v>
      </c>
      <c r="N4065">
        <v>1</v>
      </c>
      <c r="O4065">
        <v>12</v>
      </c>
      <c r="P4065">
        <v>1</v>
      </c>
      <c r="Q4065">
        <v>10</v>
      </c>
      <c r="R4065">
        <v>2</v>
      </c>
      <c r="S4065">
        <v>10</v>
      </c>
      <c r="T4065">
        <v>7</v>
      </c>
      <c r="U4065">
        <v>9</v>
      </c>
      <c r="V4065">
        <f>COUNTIF(tbl_General[EmployeeID],tbl_General[[#This Row],[EmployeeID]])</f>
        <v>1</v>
      </c>
    </row>
    <row r="4066" spans="1:22" x14ac:dyDescent="0.25">
      <c r="A4066">
        <v>39</v>
      </c>
      <c r="B4066" t="s">
        <v>21</v>
      </c>
      <c r="C4066" t="s">
        <v>22</v>
      </c>
      <c r="D4066" t="s">
        <v>30</v>
      </c>
      <c r="E4066">
        <v>1</v>
      </c>
      <c r="F4066">
        <v>3</v>
      </c>
      <c r="G4066" t="s">
        <v>33</v>
      </c>
      <c r="H4066">
        <v>4055</v>
      </c>
      <c r="I4066" t="s">
        <v>25</v>
      </c>
      <c r="J4066">
        <v>1</v>
      </c>
      <c r="K4066" t="s">
        <v>40</v>
      </c>
      <c r="L4066" t="s">
        <v>27</v>
      </c>
      <c r="M4066">
        <v>105120</v>
      </c>
      <c r="N4066">
        <v>1</v>
      </c>
      <c r="O4066">
        <v>12</v>
      </c>
      <c r="P4066">
        <v>1</v>
      </c>
      <c r="Q4066">
        <v>10</v>
      </c>
      <c r="R4066">
        <v>2</v>
      </c>
      <c r="S4066">
        <v>10</v>
      </c>
      <c r="T4066">
        <v>7</v>
      </c>
      <c r="U4066">
        <v>9</v>
      </c>
      <c r="V4066">
        <f>COUNTIF(tbl_General[EmployeeID],tbl_General[[#This Row],[EmployeeID]])</f>
        <v>1</v>
      </c>
    </row>
    <row r="4067" spans="1:22" x14ac:dyDescent="0.25">
      <c r="A4067">
        <v>45</v>
      </c>
      <c r="B4067" t="s">
        <v>21</v>
      </c>
      <c r="C4067" t="s">
        <v>22</v>
      </c>
      <c r="D4067" t="s">
        <v>30</v>
      </c>
      <c r="E4067">
        <v>4</v>
      </c>
      <c r="F4067">
        <v>3</v>
      </c>
      <c r="G4067" t="s">
        <v>38</v>
      </c>
      <c r="H4067">
        <v>842</v>
      </c>
      <c r="I4067" t="s">
        <v>25</v>
      </c>
      <c r="J4067">
        <v>3</v>
      </c>
      <c r="K4067" t="s">
        <v>40</v>
      </c>
      <c r="L4067" t="s">
        <v>41</v>
      </c>
      <c r="M4067">
        <v>118360</v>
      </c>
      <c r="N4067">
        <v>1</v>
      </c>
      <c r="O4067">
        <v>22</v>
      </c>
      <c r="P4067">
        <v>0</v>
      </c>
      <c r="Q4067">
        <v>10</v>
      </c>
      <c r="R4067">
        <v>2</v>
      </c>
      <c r="S4067">
        <v>10</v>
      </c>
      <c r="T4067">
        <v>7</v>
      </c>
      <c r="U4067">
        <v>7</v>
      </c>
      <c r="V4067">
        <f>COUNTIF(tbl_General[EmployeeID],tbl_General[[#This Row],[EmployeeID]])</f>
        <v>1</v>
      </c>
    </row>
    <row r="4068" spans="1:22" x14ac:dyDescent="0.25">
      <c r="A4068">
        <v>45</v>
      </c>
      <c r="B4068" t="s">
        <v>21</v>
      </c>
      <c r="C4068" t="s">
        <v>22</v>
      </c>
      <c r="D4068" t="s">
        <v>30</v>
      </c>
      <c r="E4068">
        <v>4</v>
      </c>
      <c r="F4068">
        <v>3</v>
      </c>
      <c r="G4068" t="s">
        <v>38</v>
      </c>
      <c r="H4068">
        <v>2312</v>
      </c>
      <c r="I4068" t="s">
        <v>25</v>
      </c>
      <c r="J4068">
        <v>3</v>
      </c>
      <c r="K4068" t="s">
        <v>40</v>
      </c>
      <c r="L4068" t="s">
        <v>41</v>
      </c>
      <c r="M4068">
        <v>118360</v>
      </c>
      <c r="N4068">
        <v>1</v>
      </c>
      <c r="O4068">
        <v>22</v>
      </c>
      <c r="P4068">
        <v>0</v>
      </c>
      <c r="Q4068">
        <v>10</v>
      </c>
      <c r="R4068">
        <v>2</v>
      </c>
      <c r="S4068">
        <v>10</v>
      </c>
      <c r="T4068">
        <v>7</v>
      </c>
      <c r="U4068">
        <v>7</v>
      </c>
      <c r="V4068">
        <f>COUNTIF(tbl_General[EmployeeID],tbl_General[[#This Row],[EmployeeID]])</f>
        <v>1</v>
      </c>
    </row>
    <row r="4069" spans="1:22" x14ac:dyDescent="0.25">
      <c r="A4069">
        <v>45</v>
      </c>
      <c r="B4069" t="s">
        <v>21</v>
      </c>
      <c r="C4069" t="s">
        <v>22</v>
      </c>
      <c r="D4069" t="s">
        <v>30</v>
      </c>
      <c r="E4069">
        <v>4</v>
      </c>
      <c r="F4069">
        <v>3</v>
      </c>
      <c r="G4069" t="s">
        <v>38</v>
      </c>
      <c r="H4069">
        <v>3782</v>
      </c>
      <c r="I4069" t="s">
        <v>25</v>
      </c>
      <c r="J4069">
        <v>3</v>
      </c>
      <c r="K4069" t="s">
        <v>40</v>
      </c>
      <c r="L4069" t="s">
        <v>41</v>
      </c>
      <c r="M4069">
        <v>118360</v>
      </c>
      <c r="N4069">
        <v>1</v>
      </c>
      <c r="O4069">
        <v>22</v>
      </c>
      <c r="P4069">
        <v>0</v>
      </c>
      <c r="Q4069">
        <v>10</v>
      </c>
      <c r="R4069">
        <v>2</v>
      </c>
      <c r="S4069">
        <v>10</v>
      </c>
      <c r="T4069">
        <v>7</v>
      </c>
      <c r="U4069">
        <v>7</v>
      </c>
      <c r="V4069">
        <f>COUNTIF(tbl_General[EmployeeID],tbl_General[[#This Row],[EmployeeID]])</f>
        <v>1</v>
      </c>
    </row>
    <row r="4070" spans="1:22" x14ac:dyDescent="0.25">
      <c r="A4070">
        <v>30</v>
      </c>
      <c r="B4070" t="s">
        <v>21</v>
      </c>
      <c r="C4070" t="s">
        <v>22</v>
      </c>
      <c r="D4070" t="s">
        <v>37</v>
      </c>
      <c r="E4070">
        <v>1</v>
      </c>
      <c r="F4070">
        <v>4</v>
      </c>
      <c r="G4070" t="s">
        <v>37</v>
      </c>
      <c r="H4070">
        <v>1380</v>
      </c>
      <c r="I4070" t="s">
        <v>25</v>
      </c>
      <c r="J4070">
        <v>1</v>
      </c>
      <c r="K4070" t="s">
        <v>44</v>
      </c>
      <c r="L4070" t="s">
        <v>27</v>
      </c>
      <c r="M4070">
        <v>174260</v>
      </c>
      <c r="N4070">
        <v>2</v>
      </c>
      <c r="O4070">
        <v>12</v>
      </c>
      <c r="P4070">
        <v>1</v>
      </c>
      <c r="Q4070">
        <v>12</v>
      </c>
      <c r="R4070">
        <v>0</v>
      </c>
      <c r="S4070">
        <v>10</v>
      </c>
      <c r="T4070">
        <v>7</v>
      </c>
      <c r="U4070">
        <v>4</v>
      </c>
      <c r="V4070">
        <f>COUNTIF(tbl_General[EmployeeID],tbl_General[[#This Row],[EmployeeID]])</f>
        <v>1</v>
      </c>
    </row>
    <row r="4071" spans="1:22" x14ac:dyDescent="0.25">
      <c r="A4071">
        <v>30</v>
      </c>
      <c r="B4071" t="s">
        <v>21</v>
      </c>
      <c r="C4071" t="s">
        <v>22</v>
      </c>
      <c r="D4071" t="s">
        <v>37</v>
      </c>
      <c r="E4071">
        <v>1</v>
      </c>
      <c r="F4071">
        <v>4</v>
      </c>
      <c r="G4071" t="s">
        <v>37</v>
      </c>
      <c r="H4071">
        <v>2850</v>
      </c>
      <c r="I4071" t="s">
        <v>25</v>
      </c>
      <c r="J4071">
        <v>1</v>
      </c>
      <c r="K4071" t="s">
        <v>44</v>
      </c>
      <c r="L4071" t="s">
        <v>27</v>
      </c>
      <c r="M4071">
        <v>174260</v>
      </c>
      <c r="N4071">
        <v>2</v>
      </c>
      <c r="O4071">
        <v>12</v>
      </c>
      <c r="P4071">
        <v>1</v>
      </c>
      <c r="Q4071">
        <v>12</v>
      </c>
      <c r="R4071">
        <v>0</v>
      </c>
      <c r="S4071">
        <v>10</v>
      </c>
      <c r="T4071">
        <v>7</v>
      </c>
      <c r="U4071">
        <v>4</v>
      </c>
      <c r="V4071">
        <f>COUNTIF(tbl_General[EmployeeID],tbl_General[[#This Row],[EmployeeID]])</f>
        <v>1</v>
      </c>
    </row>
    <row r="4072" spans="1:22" x14ac:dyDescent="0.25">
      <c r="A4072">
        <v>30</v>
      </c>
      <c r="B4072" t="s">
        <v>21</v>
      </c>
      <c r="C4072" t="s">
        <v>22</v>
      </c>
      <c r="D4072" t="s">
        <v>37</v>
      </c>
      <c r="E4072">
        <v>1</v>
      </c>
      <c r="F4072">
        <v>4</v>
      </c>
      <c r="G4072" t="s">
        <v>37</v>
      </c>
      <c r="H4072">
        <v>4320</v>
      </c>
      <c r="I4072" t="s">
        <v>25</v>
      </c>
      <c r="J4072">
        <v>1</v>
      </c>
      <c r="K4072" t="s">
        <v>44</v>
      </c>
      <c r="L4072" t="s">
        <v>27</v>
      </c>
      <c r="M4072">
        <v>174260</v>
      </c>
      <c r="N4072">
        <v>2</v>
      </c>
      <c r="O4072">
        <v>12</v>
      </c>
      <c r="P4072">
        <v>1</v>
      </c>
      <c r="Q4072">
        <v>12</v>
      </c>
      <c r="R4072">
        <v>0</v>
      </c>
      <c r="S4072">
        <v>10</v>
      </c>
      <c r="T4072">
        <v>7</v>
      </c>
      <c r="U4072">
        <v>4</v>
      </c>
      <c r="V4072">
        <f>COUNTIF(tbl_General[EmployeeID],tbl_General[[#This Row],[EmployeeID]])</f>
        <v>1</v>
      </c>
    </row>
    <row r="4073" spans="1:22" x14ac:dyDescent="0.25">
      <c r="A4073">
        <v>33</v>
      </c>
      <c r="B4073" t="s">
        <v>21</v>
      </c>
      <c r="C4073" t="s">
        <v>22</v>
      </c>
      <c r="D4073" t="s">
        <v>30</v>
      </c>
      <c r="E4073">
        <v>8</v>
      </c>
      <c r="F4073">
        <v>5</v>
      </c>
      <c r="G4073" t="s">
        <v>38</v>
      </c>
      <c r="H4073">
        <v>1025</v>
      </c>
      <c r="I4073" t="s">
        <v>34</v>
      </c>
      <c r="J4073">
        <v>2</v>
      </c>
      <c r="K4073" t="s">
        <v>40</v>
      </c>
      <c r="L4073" t="s">
        <v>27</v>
      </c>
      <c r="M4073">
        <v>82240</v>
      </c>
      <c r="N4073">
        <v>6</v>
      </c>
      <c r="O4073">
        <v>19</v>
      </c>
      <c r="P4073">
        <v>0</v>
      </c>
      <c r="Q4073">
        <v>14</v>
      </c>
      <c r="R4073">
        <v>3</v>
      </c>
      <c r="S4073">
        <v>10</v>
      </c>
      <c r="T4073">
        <v>7</v>
      </c>
      <c r="U4073">
        <v>6</v>
      </c>
      <c r="V4073">
        <f>COUNTIF(tbl_General[EmployeeID],tbl_General[[#This Row],[EmployeeID]])</f>
        <v>1</v>
      </c>
    </row>
    <row r="4074" spans="1:22" x14ac:dyDescent="0.25">
      <c r="A4074">
        <v>33</v>
      </c>
      <c r="B4074" t="s">
        <v>21</v>
      </c>
      <c r="C4074" t="s">
        <v>22</v>
      </c>
      <c r="D4074" t="s">
        <v>30</v>
      </c>
      <c r="E4074">
        <v>8</v>
      </c>
      <c r="F4074">
        <v>5</v>
      </c>
      <c r="G4074" t="s">
        <v>38</v>
      </c>
      <c r="H4074">
        <v>2495</v>
      </c>
      <c r="I4074" t="s">
        <v>34</v>
      </c>
      <c r="J4074">
        <v>2</v>
      </c>
      <c r="K4074" t="s">
        <v>40</v>
      </c>
      <c r="L4074" t="s">
        <v>27</v>
      </c>
      <c r="M4074">
        <v>82240</v>
      </c>
      <c r="N4074">
        <v>6</v>
      </c>
      <c r="O4074">
        <v>19</v>
      </c>
      <c r="P4074">
        <v>0</v>
      </c>
      <c r="Q4074">
        <v>14</v>
      </c>
      <c r="R4074">
        <v>3</v>
      </c>
      <c r="S4074">
        <v>10</v>
      </c>
      <c r="T4074">
        <v>7</v>
      </c>
      <c r="U4074">
        <v>6</v>
      </c>
      <c r="V4074">
        <f>COUNTIF(tbl_General[EmployeeID],tbl_General[[#This Row],[EmployeeID]])</f>
        <v>1</v>
      </c>
    </row>
    <row r="4075" spans="1:22" x14ac:dyDescent="0.25">
      <c r="A4075">
        <v>33</v>
      </c>
      <c r="B4075" t="s">
        <v>21</v>
      </c>
      <c r="C4075" t="s">
        <v>22</v>
      </c>
      <c r="D4075" t="s">
        <v>30</v>
      </c>
      <c r="E4075">
        <v>8</v>
      </c>
      <c r="F4075">
        <v>5</v>
      </c>
      <c r="G4075" t="s">
        <v>38</v>
      </c>
      <c r="H4075">
        <v>3965</v>
      </c>
      <c r="I4075" t="s">
        <v>34</v>
      </c>
      <c r="J4075">
        <v>2</v>
      </c>
      <c r="K4075" t="s">
        <v>40</v>
      </c>
      <c r="L4075" t="s">
        <v>27</v>
      </c>
      <c r="M4075">
        <v>82240</v>
      </c>
      <c r="N4075">
        <v>6</v>
      </c>
      <c r="O4075">
        <v>19</v>
      </c>
      <c r="P4075">
        <v>0</v>
      </c>
      <c r="Q4075">
        <v>14</v>
      </c>
      <c r="R4075">
        <v>3</v>
      </c>
      <c r="S4075">
        <v>10</v>
      </c>
      <c r="T4075">
        <v>7</v>
      </c>
      <c r="U4075">
        <v>6</v>
      </c>
      <c r="V4075">
        <f>COUNTIF(tbl_General[EmployeeID],tbl_General[[#This Row],[EmployeeID]])</f>
        <v>1</v>
      </c>
    </row>
    <row r="4076" spans="1:22" x14ac:dyDescent="0.25">
      <c r="A4076">
        <v>55</v>
      </c>
      <c r="B4076" t="s">
        <v>21</v>
      </c>
      <c r="C4076" t="s">
        <v>22</v>
      </c>
      <c r="D4076" t="s">
        <v>30</v>
      </c>
      <c r="E4076">
        <v>1</v>
      </c>
      <c r="F4076">
        <v>3</v>
      </c>
      <c r="G4076" t="s">
        <v>38</v>
      </c>
      <c r="H4076">
        <v>188</v>
      </c>
      <c r="I4076" t="s">
        <v>25</v>
      </c>
      <c r="J4076">
        <v>1</v>
      </c>
      <c r="K4076" t="s">
        <v>35</v>
      </c>
      <c r="L4076" t="s">
        <v>32</v>
      </c>
      <c r="M4076">
        <v>120310</v>
      </c>
      <c r="N4076">
        <v>3</v>
      </c>
      <c r="O4076">
        <v>11</v>
      </c>
      <c r="P4076">
        <v>0</v>
      </c>
      <c r="Q4076">
        <v>37</v>
      </c>
      <c r="R4076">
        <v>5</v>
      </c>
      <c r="S4076">
        <v>10</v>
      </c>
      <c r="T4076">
        <v>7</v>
      </c>
      <c r="U4076">
        <v>7</v>
      </c>
      <c r="V4076">
        <f>COUNTIF(tbl_General[EmployeeID],tbl_General[[#This Row],[EmployeeID]])</f>
        <v>1</v>
      </c>
    </row>
    <row r="4077" spans="1:22" x14ac:dyDescent="0.25">
      <c r="A4077">
        <v>55</v>
      </c>
      <c r="B4077" t="s">
        <v>21</v>
      </c>
      <c r="C4077" t="s">
        <v>22</v>
      </c>
      <c r="D4077" t="s">
        <v>30</v>
      </c>
      <c r="E4077">
        <v>1</v>
      </c>
      <c r="F4077">
        <v>3</v>
      </c>
      <c r="G4077" t="s">
        <v>38</v>
      </c>
      <c r="H4077">
        <v>1658</v>
      </c>
      <c r="I4077" t="s">
        <v>25</v>
      </c>
      <c r="J4077">
        <v>1</v>
      </c>
      <c r="K4077" t="s">
        <v>35</v>
      </c>
      <c r="L4077" t="s">
        <v>32</v>
      </c>
      <c r="M4077">
        <v>120310</v>
      </c>
      <c r="N4077">
        <v>3</v>
      </c>
      <c r="O4077">
        <v>11</v>
      </c>
      <c r="P4077">
        <v>0</v>
      </c>
      <c r="Q4077">
        <v>37</v>
      </c>
      <c r="R4077">
        <v>5</v>
      </c>
      <c r="S4077">
        <v>10</v>
      </c>
      <c r="T4077">
        <v>7</v>
      </c>
      <c r="U4077">
        <v>7</v>
      </c>
      <c r="V4077">
        <f>COUNTIF(tbl_General[EmployeeID],tbl_General[[#This Row],[EmployeeID]])</f>
        <v>1</v>
      </c>
    </row>
    <row r="4078" spans="1:22" x14ac:dyDescent="0.25">
      <c r="A4078">
        <v>55</v>
      </c>
      <c r="B4078" t="s">
        <v>21</v>
      </c>
      <c r="C4078" t="s">
        <v>22</v>
      </c>
      <c r="D4078" t="s">
        <v>30</v>
      </c>
      <c r="E4078">
        <v>1</v>
      </c>
      <c r="F4078">
        <v>3</v>
      </c>
      <c r="G4078" t="s">
        <v>38</v>
      </c>
      <c r="H4078">
        <v>3128</v>
      </c>
      <c r="I4078" t="s">
        <v>25</v>
      </c>
      <c r="J4078">
        <v>1</v>
      </c>
      <c r="K4078" t="s">
        <v>35</v>
      </c>
      <c r="L4078" t="s">
        <v>32</v>
      </c>
      <c r="M4078">
        <v>120310</v>
      </c>
      <c r="N4078">
        <v>3</v>
      </c>
      <c r="O4078">
        <v>11</v>
      </c>
      <c r="P4078">
        <v>0</v>
      </c>
      <c r="Q4078">
        <v>37</v>
      </c>
      <c r="R4078">
        <v>5</v>
      </c>
      <c r="S4078">
        <v>10</v>
      </c>
      <c r="T4078">
        <v>7</v>
      </c>
      <c r="U4078">
        <v>7</v>
      </c>
      <c r="V4078">
        <f>COUNTIF(tbl_General[EmployeeID],tbl_General[[#This Row],[EmployeeID]])</f>
        <v>1</v>
      </c>
    </row>
    <row r="4079" spans="1:22" x14ac:dyDescent="0.25">
      <c r="A4079">
        <v>34</v>
      </c>
      <c r="B4079" t="s">
        <v>21</v>
      </c>
      <c r="C4079" t="s">
        <v>22</v>
      </c>
      <c r="D4079" t="s">
        <v>30</v>
      </c>
      <c r="E4079">
        <v>10</v>
      </c>
      <c r="F4079">
        <v>3</v>
      </c>
      <c r="G4079" t="s">
        <v>38</v>
      </c>
      <c r="H4079">
        <v>922</v>
      </c>
      <c r="I4079" t="s">
        <v>34</v>
      </c>
      <c r="J4079">
        <v>3</v>
      </c>
      <c r="K4079" t="s">
        <v>40</v>
      </c>
      <c r="L4079" t="s">
        <v>41</v>
      </c>
      <c r="M4079">
        <v>41480</v>
      </c>
      <c r="N4079">
        <v>1</v>
      </c>
      <c r="O4079">
        <v>11</v>
      </c>
      <c r="P4079">
        <v>0</v>
      </c>
      <c r="Q4079">
        <v>11</v>
      </c>
      <c r="R4079">
        <v>3</v>
      </c>
      <c r="S4079">
        <v>11</v>
      </c>
      <c r="T4079">
        <v>7</v>
      </c>
      <c r="U4079">
        <v>9</v>
      </c>
      <c r="V4079">
        <f>COUNTIF(tbl_General[EmployeeID],tbl_General[[#This Row],[EmployeeID]])</f>
        <v>1</v>
      </c>
    </row>
    <row r="4080" spans="1:22" x14ac:dyDescent="0.25">
      <c r="A4080">
        <v>34</v>
      </c>
      <c r="B4080" t="s">
        <v>21</v>
      </c>
      <c r="C4080" t="s">
        <v>22</v>
      </c>
      <c r="D4080" t="s">
        <v>30</v>
      </c>
      <c r="E4080">
        <v>10</v>
      </c>
      <c r="F4080">
        <v>3</v>
      </c>
      <c r="G4080" t="s">
        <v>38</v>
      </c>
      <c r="H4080">
        <v>2392</v>
      </c>
      <c r="I4080" t="s">
        <v>34</v>
      </c>
      <c r="J4080">
        <v>3</v>
      </c>
      <c r="K4080" t="s">
        <v>40</v>
      </c>
      <c r="L4080" t="s">
        <v>41</v>
      </c>
      <c r="M4080">
        <v>41480</v>
      </c>
      <c r="N4080">
        <v>1</v>
      </c>
      <c r="O4080">
        <v>11</v>
      </c>
      <c r="P4080">
        <v>0</v>
      </c>
      <c r="Q4080">
        <v>11</v>
      </c>
      <c r="R4080">
        <v>3</v>
      </c>
      <c r="S4080">
        <v>11</v>
      </c>
      <c r="T4080">
        <v>7</v>
      </c>
      <c r="U4080">
        <v>9</v>
      </c>
      <c r="V4080">
        <f>COUNTIF(tbl_General[EmployeeID],tbl_General[[#This Row],[EmployeeID]])</f>
        <v>1</v>
      </c>
    </row>
    <row r="4081" spans="1:22" x14ac:dyDescent="0.25">
      <c r="A4081">
        <v>34</v>
      </c>
      <c r="B4081" t="s">
        <v>21</v>
      </c>
      <c r="C4081" t="s">
        <v>22</v>
      </c>
      <c r="D4081" t="s">
        <v>30</v>
      </c>
      <c r="E4081">
        <v>10</v>
      </c>
      <c r="F4081">
        <v>3</v>
      </c>
      <c r="G4081" t="s">
        <v>38</v>
      </c>
      <c r="H4081">
        <v>3862</v>
      </c>
      <c r="I4081" t="s">
        <v>34</v>
      </c>
      <c r="J4081">
        <v>3</v>
      </c>
      <c r="K4081" t="s">
        <v>40</v>
      </c>
      <c r="L4081" t="s">
        <v>41</v>
      </c>
      <c r="M4081">
        <v>41480</v>
      </c>
      <c r="N4081">
        <v>1</v>
      </c>
      <c r="O4081">
        <v>11</v>
      </c>
      <c r="P4081">
        <v>0</v>
      </c>
      <c r="Q4081">
        <v>11</v>
      </c>
      <c r="R4081">
        <v>3</v>
      </c>
      <c r="S4081">
        <v>11</v>
      </c>
      <c r="T4081">
        <v>7</v>
      </c>
      <c r="U4081">
        <v>9</v>
      </c>
      <c r="V4081">
        <f>COUNTIF(tbl_General[EmployeeID],tbl_General[[#This Row],[EmployeeID]])</f>
        <v>1</v>
      </c>
    </row>
    <row r="4082" spans="1:22" x14ac:dyDescent="0.25">
      <c r="A4082">
        <v>36</v>
      </c>
      <c r="B4082" t="s">
        <v>21</v>
      </c>
      <c r="C4082" t="s">
        <v>22</v>
      </c>
      <c r="D4082" t="s">
        <v>30</v>
      </c>
      <c r="E4082">
        <v>4</v>
      </c>
      <c r="F4082">
        <v>2</v>
      </c>
      <c r="G4082" t="s">
        <v>24</v>
      </c>
      <c r="H4082">
        <v>516</v>
      </c>
      <c r="I4082" t="s">
        <v>25</v>
      </c>
      <c r="J4082">
        <v>2</v>
      </c>
      <c r="K4082" t="s">
        <v>37</v>
      </c>
      <c r="L4082" t="s">
        <v>32</v>
      </c>
      <c r="M4082">
        <v>44780</v>
      </c>
      <c r="N4082">
        <v>0</v>
      </c>
      <c r="O4082">
        <v>18</v>
      </c>
      <c r="P4082">
        <v>1</v>
      </c>
      <c r="Q4082">
        <v>15</v>
      </c>
      <c r="R4082">
        <v>3</v>
      </c>
      <c r="S4082">
        <v>14</v>
      </c>
      <c r="T4082">
        <v>7</v>
      </c>
      <c r="U4082">
        <v>8</v>
      </c>
      <c r="V4082">
        <f>COUNTIF(tbl_General[EmployeeID],tbl_General[[#This Row],[EmployeeID]])</f>
        <v>1</v>
      </c>
    </row>
    <row r="4083" spans="1:22" x14ac:dyDescent="0.25">
      <c r="A4083">
        <v>36</v>
      </c>
      <c r="B4083" t="s">
        <v>21</v>
      </c>
      <c r="C4083" t="s">
        <v>22</v>
      </c>
      <c r="D4083" t="s">
        <v>30</v>
      </c>
      <c r="E4083">
        <v>4</v>
      </c>
      <c r="F4083">
        <v>2</v>
      </c>
      <c r="G4083" t="s">
        <v>24</v>
      </c>
      <c r="H4083">
        <v>1986</v>
      </c>
      <c r="I4083" t="s">
        <v>25</v>
      </c>
      <c r="J4083">
        <v>2</v>
      </c>
      <c r="K4083" t="s">
        <v>37</v>
      </c>
      <c r="L4083" t="s">
        <v>32</v>
      </c>
      <c r="M4083">
        <v>44780</v>
      </c>
      <c r="N4083">
        <v>0</v>
      </c>
      <c r="O4083">
        <v>18</v>
      </c>
      <c r="P4083">
        <v>1</v>
      </c>
      <c r="Q4083">
        <v>15</v>
      </c>
      <c r="R4083">
        <v>3</v>
      </c>
      <c r="S4083">
        <v>14</v>
      </c>
      <c r="T4083">
        <v>7</v>
      </c>
      <c r="U4083">
        <v>8</v>
      </c>
      <c r="V4083">
        <f>COUNTIF(tbl_General[EmployeeID],tbl_General[[#This Row],[EmployeeID]])</f>
        <v>1</v>
      </c>
    </row>
    <row r="4084" spans="1:22" x14ac:dyDescent="0.25">
      <c r="A4084">
        <v>36</v>
      </c>
      <c r="B4084" t="s">
        <v>21</v>
      </c>
      <c r="C4084" t="s">
        <v>22</v>
      </c>
      <c r="D4084" t="s">
        <v>30</v>
      </c>
      <c r="E4084">
        <v>4</v>
      </c>
      <c r="F4084">
        <v>2</v>
      </c>
      <c r="G4084" t="s">
        <v>24</v>
      </c>
      <c r="H4084">
        <v>3456</v>
      </c>
      <c r="I4084" t="s">
        <v>25</v>
      </c>
      <c r="J4084">
        <v>2</v>
      </c>
      <c r="K4084" t="s">
        <v>37</v>
      </c>
      <c r="L4084" t="s">
        <v>32</v>
      </c>
      <c r="M4084">
        <v>44780</v>
      </c>
      <c r="N4084">
        <v>0</v>
      </c>
      <c r="O4084">
        <v>18</v>
      </c>
      <c r="P4084">
        <v>1</v>
      </c>
      <c r="Q4084">
        <v>15</v>
      </c>
      <c r="R4084">
        <v>3</v>
      </c>
      <c r="S4084">
        <v>14</v>
      </c>
      <c r="T4084">
        <v>7</v>
      </c>
      <c r="U4084">
        <v>8</v>
      </c>
      <c r="V4084">
        <f>COUNTIF(tbl_General[EmployeeID],tbl_General[[#This Row],[EmployeeID]])</f>
        <v>1</v>
      </c>
    </row>
    <row r="4085" spans="1:22" x14ac:dyDescent="0.25">
      <c r="A4085">
        <v>40</v>
      </c>
      <c r="B4085" t="s">
        <v>21</v>
      </c>
      <c r="C4085" t="s">
        <v>22</v>
      </c>
      <c r="D4085" t="s">
        <v>23</v>
      </c>
      <c r="E4085">
        <v>5</v>
      </c>
      <c r="F4085">
        <v>5</v>
      </c>
      <c r="G4085" t="s">
        <v>24</v>
      </c>
      <c r="H4085">
        <v>839</v>
      </c>
      <c r="I4085" t="s">
        <v>34</v>
      </c>
      <c r="J4085">
        <v>1</v>
      </c>
      <c r="K4085" t="s">
        <v>42</v>
      </c>
      <c r="L4085" t="s">
        <v>32</v>
      </c>
      <c r="M4085">
        <v>52310</v>
      </c>
      <c r="N4085">
        <v>1</v>
      </c>
      <c r="O4085">
        <v>12</v>
      </c>
      <c r="P4085">
        <v>2</v>
      </c>
      <c r="Q4085">
        <v>21</v>
      </c>
      <c r="R4085">
        <v>4</v>
      </c>
      <c r="S4085">
        <v>21</v>
      </c>
      <c r="T4085">
        <v>7</v>
      </c>
      <c r="U4085">
        <v>7</v>
      </c>
      <c r="V4085">
        <f>COUNTIF(tbl_General[EmployeeID],tbl_General[[#This Row],[EmployeeID]])</f>
        <v>1</v>
      </c>
    </row>
    <row r="4086" spans="1:22" x14ac:dyDescent="0.25">
      <c r="A4086">
        <v>40</v>
      </c>
      <c r="B4086" t="s">
        <v>21</v>
      </c>
      <c r="C4086" t="s">
        <v>22</v>
      </c>
      <c r="D4086" t="s">
        <v>23</v>
      </c>
      <c r="E4086">
        <v>5</v>
      </c>
      <c r="F4086">
        <v>5</v>
      </c>
      <c r="G4086" t="s">
        <v>24</v>
      </c>
      <c r="H4086">
        <v>2309</v>
      </c>
      <c r="I4086" t="s">
        <v>34</v>
      </c>
      <c r="J4086">
        <v>1</v>
      </c>
      <c r="K4086" t="s">
        <v>42</v>
      </c>
      <c r="L4086" t="s">
        <v>32</v>
      </c>
      <c r="M4086">
        <v>52310</v>
      </c>
      <c r="N4086">
        <v>1</v>
      </c>
      <c r="O4086">
        <v>12</v>
      </c>
      <c r="P4086">
        <v>2</v>
      </c>
      <c r="Q4086">
        <v>21</v>
      </c>
      <c r="R4086">
        <v>4</v>
      </c>
      <c r="S4086">
        <v>21</v>
      </c>
      <c r="T4086">
        <v>7</v>
      </c>
      <c r="U4086">
        <v>7</v>
      </c>
      <c r="V4086">
        <f>COUNTIF(tbl_General[EmployeeID],tbl_General[[#This Row],[EmployeeID]])</f>
        <v>1</v>
      </c>
    </row>
    <row r="4087" spans="1:22" x14ac:dyDescent="0.25">
      <c r="A4087">
        <v>40</v>
      </c>
      <c r="B4087" t="s">
        <v>21</v>
      </c>
      <c r="C4087" t="s">
        <v>22</v>
      </c>
      <c r="D4087" t="s">
        <v>23</v>
      </c>
      <c r="E4087">
        <v>5</v>
      </c>
      <c r="F4087">
        <v>5</v>
      </c>
      <c r="G4087" t="s">
        <v>24</v>
      </c>
      <c r="H4087">
        <v>3779</v>
      </c>
      <c r="I4087" t="s">
        <v>34</v>
      </c>
      <c r="J4087">
        <v>1</v>
      </c>
      <c r="K4087" t="s">
        <v>42</v>
      </c>
      <c r="L4087" t="s">
        <v>32</v>
      </c>
      <c r="M4087">
        <v>52310</v>
      </c>
      <c r="N4087">
        <v>1</v>
      </c>
      <c r="O4087">
        <v>12</v>
      </c>
      <c r="P4087">
        <v>2</v>
      </c>
      <c r="Q4087">
        <v>21</v>
      </c>
      <c r="R4087">
        <v>4</v>
      </c>
      <c r="S4087">
        <v>21</v>
      </c>
      <c r="T4087">
        <v>7</v>
      </c>
      <c r="U4087">
        <v>7</v>
      </c>
      <c r="V4087">
        <f>COUNTIF(tbl_General[EmployeeID],tbl_General[[#This Row],[EmployeeID]])</f>
        <v>1</v>
      </c>
    </row>
    <row r="4088" spans="1:22" x14ac:dyDescent="0.25">
      <c r="A4088">
        <v>59</v>
      </c>
      <c r="B4088" t="s">
        <v>21</v>
      </c>
      <c r="C4088" t="s">
        <v>22</v>
      </c>
      <c r="D4088" t="s">
        <v>30</v>
      </c>
      <c r="E4088">
        <v>1</v>
      </c>
      <c r="F4088">
        <v>3</v>
      </c>
      <c r="G4088" t="s">
        <v>46</v>
      </c>
      <c r="H4088">
        <v>1276</v>
      </c>
      <c r="I4088" t="s">
        <v>34</v>
      </c>
      <c r="J4088">
        <v>1</v>
      </c>
      <c r="K4088" t="s">
        <v>40</v>
      </c>
      <c r="L4088" t="s">
        <v>32</v>
      </c>
      <c r="M4088">
        <v>166060</v>
      </c>
      <c r="N4088">
        <v>7</v>
      </c>
      <c r="O4088">
        <v>11</v>
      </c>
      <c r="P4088">
        <v>0</v>
      </c>
      <c r="Q4088">
        <v>28</v>
      </c>
      <c r="R4088">
        <v>6</v>
      </c>
      <c r="S4088">
        <v>21</v>
      </c>
      <c r="T4088">
        <v>7</v>
      </c>
      <c r="U4088">
        <v>9</v>
      </c>
      <c r="V4088">
        <f>COUNTIF(tbl_General[EmployeeID],tbl_General[[#This Row],[EmployeeID]])</f>
        <v>1</v>
      </c>
    </row>
    <row r="4089" spans="1:22" x14ac:dyDescent="0.25">
      <c r="A4089">
        <v>59</v>
      </c>
      <c r="B4089" t="s">
        <v>21</v>
      </c>
      <c r="C4089" t="s">
        <v>22</v>
      </c>
      <c r="D4089" t="s">
        <v>30</v>
      </c>
      <c r="E4089">
        <v>1</v>
      </c>
      <c r="F4089">
        <v>3</v>
      </c>
      <c r="G4089" t="s">
        <v>46</v>
      </c>
      <c r="H4089">
        <v>2746</v>
      </c>
      <c r="I4089" t="s">
        <v>34</v>
      </c>
      <c r="J4089">
        <v>1</v>
      </c>
      <c r="K4089" t="s">
        <v>40</v>
      </c>
      <c r="L4089" t="s">
        <v>32</v>
      </c>
      <c r="M4089">
        <v>166060</v>
      </c>
      <c r="N4089">
        <v>7</v>
      </c>
      <c r="O4089">
        <v>11</v>
      </c>
      <c r="P4089">
        <v>0</v>
      </c>
      <c r="Q4089">
        <v>28</v>
      </c>
      <c r="R4089">
        <v>6</v>
      </c>
      <c r="S4089">
        <v>21</v>
      </c>
      <c r="T4089">
        <v>7</v>
      </c>
      <c r="U4089">
        <v>9</v>
      </c>
      <c r="V4089">
        <f>COUNTIF(tbl_General[EmployeeID],tbl_General[[#This Row],[EmployeeID]])</f>
        <v>1</v>
      </c>
    </row>
    <row r="4090" spans="1:22" x14ac:dyDescent="0.25">
      <c r="A4090">
        <v>59</v>
      </c>
      <c r="B4090" t="s">
        <v>21</v>
      </c>
      <c r="C4090" t="s">
        <v>22</v>
      </c>
      <c r="D4090" t="s">
        <v>30</v>
      </c>
      <c r="E4090">
        <v>1</v>
      </c>
      <c r="F4090">
        <v>3</v>
      </c>
      <c r="G4090" t="s">
        <v>46</v>
      </c>
      <c r="H4090">
        <v>4216</v>
      </c>
      <c r="I4090" t="s">
        <v>34</v>
      </c>
      <c r="J4090">
        <v>1</v>
      </c>
      <c r="K4090" t="s">
        <v>40</v>
      </c>
      <c r="L4090" t="s">
        <v>32</v>
      </c>
      <c r="M4090">
        <v>166060</v>
      </c>
      <c r="N4090">
        <v>7</v>
      </c>
      <c r="O4090">
        <v>11</v>
      </c>
      <c r="P4090">
        <v>0</v>
      </c>
      <c r="Q4090">
        <v>28</v>
      </c>
      <c r="R4090">
        <v>6</v>
      </c>
      <c r="S4090">
        <v>21</v>
      </c>
      <c r="T4090">
        <v>7</v>
      </c>
      <c r="U4090">
        <v>9</v>
      </c>
      <c r="V4090">
        <f>COUNTIF(tbl_General[EmployeeID],tbl_General[[#This Row],[EmployeeID]])</f>
        <v>1</v>
      </c>
    </row>
    <row r="4091" spans="1:22" x14ac:dyDescent="0.25">
      <c r="A4091">
        <v>40</v>
      </c>
      <c r="B4091" t="s">
        <v>21</v>
      </c>
      <c r="C4091" t="s">
        <v>22</v>
      </c>
      <c r="D4091" t="s">
        <v>23</v>
      </c>
      <c r="E4091">
        <v>4</v>
      </c>
      <c r="F4091">
        <v>3</v>
      </c>
      <c r="G4091" t="s">
        <v>38</v>
      </c>
      <c r="H4091">
        <v>702</v>
      </c>
      <c r="I4091" t="s">
        <v>34</v>
      </c>
      <c r="J4091">
        <v>2</v>
      </c>
      <c r="K4091" t="s">
        <v>35</v>
      </c>
      <c r="L4091" t="s">
        <v>32</v>
      </c>
      <c r="M4091">
        <v>94340</v>
      </c>
      <c r="N4091">
        <v>1</v>
      </c>
      <c r="O4091">
        <v>13</v>
      </c>
      <c r="P4091">
        <v>1</v>
      </c>
      <c r="Q4091">
        <v>9</v>
      </c>
      <c r="R4091">
        <v>3</v>
      </c>
      <c r="S4091">
        <v>9</v>
      </c>
      <c r="T4091">
        <v>8</v>
      </c>
      <c r="U4091">
        <v>8</v>
      </c>
      <c r="V4091">
        <f>COUNTIF(tbl_General[EmployeeID],tbl_General[[#This Row],[EmployeeID]])</f>
        <v>1</v>
      </c>
    </row>
    <row r="4092" spans="1:22" x14ac:dyDescent="0.25">
      <c r="A4092">
        <v>40</v>
      </c>
      <c r="B4092" t="s">
        <v>21</v>
      </c>
      <c r="C4092" t="s">
        <v>22</v>
      </c>
      <c r="D4092" t="s">
        <v>23</v>
      </c>
      <c r="E4092">
        <v>4</v>
      </c>
      <c r="F4092">
        <v>3</v>
      </c>
      <c r="G4092" t="s">
        <v>38</v>
      </c>
      <c r="H4092">
        <v>2172</v>
      </c>
      <c r="I4092" t="s">
        <v>34</v>
      </c>
      <c r="J4092">
        <v>2</v>
      </c>
      <c r="K4092" t="s">
        <v>35</v>
      </c>
      <c r="L4092" t="s">
        <v>32</v>
      </c>
      <c r="M4092">
        <v>94340</v>
      </c>
      <c r="N4092">
        <v>1</v>
      </c>
      <c r="O4092">
        <v>13</v>
      </c>
      <c r="P4092">
        <v>1</v>
      </c>
      <c r="Q4092">
        <v>9</v>
      </c>
      <c r="R4092">
        <v>3</v>
      </c>
      <c r="S4092">
        <v>9</v>
      </c>
      <c r="T4092">
        <v>8</v>
      </c>
      <c r="U4092">
        <v>8</v>
      </c>
      <c r="V4092">
        <f>COUNTIF(tbl_General[EmployeeID],tbl_General[[#This Row],[EmployeeID]])</f>
        <v>1</v>
      </c>
    </row>
    <row r="4093" spans="1:22" x14ac:dyDescent="0.25">
      <c r="A4093">
        <v>40</v>
      </c>
      <c r="B4093" t="s">
        <v>21</v>
      </c>
      <c r="C4093" t="s">
        <v>22</v>
      </c>
      <c r="D4093" t="s">
        <v>23</v>
      </c>
      <c r="E4093">
        <v>4</v>
      </c>
      <c r="F4093">
        <v>3</v>
      </c>
      <c r="G4093" t="s">
        <v>38</v>
      </c>
      <c r="H4093">
        <v>3642</v>
      </c>
      <c r="I4093" t="s">
        <v>34</v>
      </c>
      <c r="J4093">
        <v>2</v>
      </c>
      <c r="K4093" t="s">
        <v>35</v>
      </c>
      <c r="L4093" t="s">
        <v>32</v>
      </c>
      <c r="M4093">
        <v>94340</v>
      </c>
      <c r="N4093">
        <v>1</v>
      </c>
      <c r="O4093">
        <v>13</v>
      </c>
      <c r="P4093">
        <v>1</v>
      </c>
      <c r="Q4093">
        <v>9</v>
      </c>
      <c r="R4093">
        <v>3</v>
      </c>
      <c r="S4093">
        <v>9</v>
      </c>
      <c r="T4093">
        <v>8</v>
      </c>
      <c r="U4093">
        <v>8</v>
      </c>
      <c r="V4093">
        <f>COUNTIF(tbl_General[EmployeeID],tbl_General[[#This Row],[EmployeeID]])</f>
        <v>1</v>
      </c>
    </row>
    <row r="4094" spans="1:22" x14ac:dyDescent="0.25">
      <c r="A4094">
        <v>33</v>
      </c>
      <c r="B4094" t="s">
        <v>21</v>
      </c>
      <c r="C4094" t="s">
        <v>22</v>
      </c>
      <c r="D4094" t="s">
        <v>23</v>
      </c>
      <c r="E4094">
        <v>3</v>
      </c>
      <c r="F4094">
        <v>4</v>
      </c>
      <c r="G4094" t="s">
        <v>38</v>
      </c>
      <c r="H4094">
        <v>1168</v>
      </c>
      <c r="I4094" t="s">
        <v>34</v>
      </c>
      <c r="J4094">
        <v>3</v>
      </c>
      <c r="K4094" t="s">
        <v>26</v>
      </c>
      <c r="L4094" t="s">
        <v>27</v>
      </c>
      <c r="M4094">
        <v>16110</v>
      </c>
      <c r="N4094">
        <v>0</v>
      </c>
      <c r="O4094">
        <v>14</v>
      </c>
      <c r="P4094">
        <v>0</v>
      </c>
      <c r="Q4094">
        <v>10</v>
      </c>
      <c r="R4094">
        <v>2</v>
      </c>
      <c r="S4094">
        <v>9</v>
      </c>
      <c r="T4094">
        <v>8</v>
      </c>
      <c r="U4094">
        <v>1</v>
      </c>
      <c r="V4094">
        <f>COUNTIF(tbl_General[EmployeeID],tbl_General[[#This Row],[EmployeeID]])</f>
        <v>1</v>
      </c>
    </row>
    <row r="4095" spans="1:22" x14ac:dyDescent="0.25">
      <c r="A4095">
        <v>33</v>
      </c>
      <c r="B4095" t="s">
        <v>21</v>
      </c>
      <c r="C4095" t="s">
        <v>22</v>
      </c>
      <c r="D4095" t="s">
        <v>23</v>
      </c>
      <c r="E4095">
        <v>3</v>
      </c>
      <c r="F4095">
        <v>4</v>
      </c>
      <c r="G4095" t="s">
        <v>38</v>
      </c>
      <c r="H4095">
        <v>2638</v>
      </c>
      <c r="I4095" t="s">
        <v>34</v>
      </c>
      <c r="J4095">
        <v>3</v>
      </c>
      <c r="K4095" t="s">
        <v>26</v>
      </c>
      <c r="L4095" t="s">
        <v>27</v>
      </c>
      <c r="M4095">
        <v>16110</v>
      </c>
      <c r="N4095">
        <v>0</v>
      </c>
      <c r="O4095">
        <v>14</v>
      </c>
      <c r="P4095">
        <v>0</v>
      </c>
      <c r="Q4095">
        <v>10</v>
      </c>
      <c r="R4095">
        <v>2</v>
      </c>
      <c r="S4095">
        <v>9</v>
      </c>
      <c r="T4095">
        <v>8</v>
      </c>
      <c r="U4095">
        <v>1</v>
      </c>
      <c r="V4095">
        <f>COUNTIF(tbl_General[EmployeeID],tbl_General[[#This Row],[EmployeeID]])</f>
        <v>1</v>
      </c>
    </row>
    <row r="4096" spans="1:22" x14ac:dyDescent="0.25">
      <c r="A4096">
        <v>33</v>
      </c>
      <c r="B4096" t="s">
        <v>21</v>
      </c>
      <c r="C4096" t="s">
        <v>22</v>
      </c>
      <c r="D4096" t="s">
        <v>23</v>
      </c>
      <c r="E4096">
        <v>3</v>
      </c>
      <c r="F4096">
        <v>4</v>
      </c>
      <c r="G4096" t="s">
        <v>38</v>
      </c>
      <c r="H4096">
        <v>4108</v>
      </c>
      <c r="I4096" t="s">
        <v>34</v>
      </c>
      <c r="J4096">
        <v>3</v>
      </c>
      <c r="K4096" t="s">
        <v>26</v>
      </c>
      <c r="L4096" t="s">
        <v>27</v>
      </c>
      <c r="M4096">
        <v>16110</v>
      </c>
      <c r="N4096">
        <v>0</v>
      </c>
      <c r="O4096">
        <v>14</v>
      </c>
      <c r="P4096">
        <v>0</v>
      </c>
      <c r="Q4096">
        <v>10</v>
      </c>
      <c r="R4096">
        <v>2</v>
      </c>
      <c r="S4096">
        <v>9</v>
      </c>
      <c r="T4096">
        <v>8</v>
      </c>
      <c r="U4096">
        <v>1</v>
      </c>
      <c r="V4096">
        <f>COUNTIF(tbl_General[EmployeeID],tbl_General[[#This Row],[EmployeeID]])</f>
        <v>1</v>
      </c>
    </row>
    <row r="4097" spans="1:22" x14ac:dyDescent="0.25">
      <c r="A4097">
        <v>34</v>
      </c>
      <c r="B4097" t="s">
        <v>21</v>
      </c>
      <c r="C4097" t="s">
        <v>36</v>
      </c>
      <c r="D4097" t="s">
        <v>30</v>
      </c>
      <c r="E4097">
        <v>7</v>
      </c>
      <c r="F4097">
        <v>2</v>
      </c>
      <c r="G4097" t="s">
        <v>46</v>
      </c>
      <c r="H4097">
        <v>1259</v>
      </c>
      <c r="I4097" t="s">
        <v>25</v>
      </c>
      <c r="J4097">
        <v>1</v>
      </c>
      <c r="K4097" t="s">
        <v>31</v>
      </c>
      <c r="L4097" t="s">
        <v>32</v>
      </c>
      <c r="M4097">
        <v>86200</v>
      </c>
      <c r="N4097">
        <v>0</v>
      </c>
      <c r="O4097">
        <v>13</v>
      </c>
      <c r="P4097">
        <v>1</v>
      </c>
      <c r="Q4097">
        <v>10</v>
      </c>
      <c r="R4097">
        <v>2</v>
      </c>
      <c r="S4097">
        <v>9</v>
      </c>
      <c r="T4097">
        <v>8</v>
      </c>
      <c r="U4097">
        <v>7</v>
      </c>
      <c r="V4097">
        <f>COUNTIF(tbl_General[EmployeeID],tbl_General[[#This Row],[EmployeeID]])</f>
        <v>1</v>
      </c>
    </row>
    <row r="4098" spans="1:22" x14ac:dyDescent="0.25">
      <c r="A4098">
        <v>34</v>
      </c>
      <c r="B4098" t="s">
        <v>21</v>
      </c>
      <c r="C4098" t="s">
        <v>36</v>
      </c>
      <c r="D4098" t="s">
        <v>30</v>
      </c>
      <c r="E4098">
        <v>7</v>
      </c>
      <c r="F4098">
        <v>2</v>
      </c>
      <c r="G4098" t="s">
        <v>46</v>
      </c>
      <c r="H4098">
        <v>2729</v>
      </c>
      <c r="I4098" t="s">
        <v>25</v>
      </c>
      <c r="J4098">
        <v>1</v>
      </c>
      <c r="K4098" t="s">
        <v>31</v>
      </c>
      <c r="L4098" t="s">
        <v>32</v>
      </c>
      <c r="M4098">
        <v>86200</v>
      </c>
      <c r="N4098">
        <v>0</v>
      </c>
      <c r="O4098">
        <v>13</v>
      </c>
      <c r="P4098">
        <v>1</v>
      </c>
      <c r="Q4098">
        <v>10</v>
      </c>
      <c r="R4098">
        <v>2</v>
      </c>
      <c r="S4098">
        <v>9</v>
      </c>
      <c r="T4098">
        <v>8</v>
      </c>
      <c r="U4098">
        <v>7</v>
      </c>
      <c r="V4098">
        <f>COUNTIF(tbl_General[EmployeeID],tbl_General[[#This Row],[EmployeeID]])</f>
        <v>1</v>
      </c>
    </row>
    <row r="4099" spans="1:22" x14ac:dyDescent="0.25">
      <c r="A4099">
        <v>34</v>
      </c>
      <c r="B4099" t="s">
        <v>21</v>
      </c>
      <c r="C4099" t="s">
        <v>36</v>
      </c>
      <c r="D4099" t="s">
        <v>30</v>
      </c>
      <c r="E4099">
        <v>7</v>
      </c>
      <c r="F4099">
        <v>2</v>
      </c>
      <c r="G4099" t="s">
        <v>46</v>
      </c>
      <c r="H4099">
        <v>4199</v>
      </c>
      <c r="I4099" t="s">
        <v>25</v>
      </c>
      <c r="J4099">
        <v>1</v>
      </c>
      <c r="K4099" t="s">
        <v>31</v>
      </c>
      <c r="L4099" t="s">
        <v>32</v>
      </c>
      <c r="M4099">
        <v>86200</v>
      </c>
      <c r="N4099">
        <v>0</v>
      </c>
      <c r="O4099">
        <v>13</v>
      </c>
      <c r="P4099">
        <v>1</v>
      </c>
      <c r="Q4099">
        <v>10</v>
      </c>
      <c r="R4099">
        <v>2</v>
      </c>
      <c r="S4099">
        <v>9</v>
      </c>
      <c r="T4099">
        <v>8</v>
      </c>
      <c r="U4099">
        <v>7</v>
      </c>
      <c r="V4099">
        <f>COUNTIF(tbl_General[EmployeeID],tbl_General[[#This Row],[EmployeeID]])</f>
        <v>1</v>
      </c>
    </row>
    <row r="4100" spans="1:22" x14ac:dyDescent="0.25">
      <c r="A4100">
        <v>31</v>
      </c>
      <c r="B4100" t="s">
        <v>21</v>
      </c>
      <c r="C4100" t="s">
        <v>22</v>
      </c>
      <c r="D4100" t="s">
        <v>30</v>
      </c>
      <c r="E4100">
        <v>1</v>
      </c>
      <c r="F4100">
        <v>4</v>
      </c>
      <c r="G4100" t="s">
        <v>24</v>
      </c>
      <c r="H4100">
        <v>433</v>
      </c>
      <c r="I4100" t="s">
        <v>34</v>
      </c>
      <c r="J4100">
        <v>4</v>
      </c>
      <c r="K4100" t="s">
        <v>39</v>
      </c>
      <c r="L4100" t="s">
        <v>27</v>
      </c>
      <c r="M4100">
        <v>190680</v>
      </c>
      <c r="N4100">
        <v>0</v>
      </c>
      <c r="O4100">
        <v>12</v>
      </c>
      <c r="P4100">
        <v>0</v>
      </c>
      <c r="Q4100">
        <v>10</v>
      </c>
      <c r="R4100">
        <v>1</v>
      </c>
      <c r="S4100">
        <v>9</v>
      </c>
      <c r="T4100">
        <v>8</v>
      </c>
      <c r="U4100">
        <v>5</v>
      </c>
      <c r="V4100">
        <f>COUNTIF(tbl_General[EmployeeID],tbl_General[[#This Row],[EmployeeID]])</f>
        <v>1</v>
      </c>
    </row>
    <row r="4101" spans="1:22" x14ac:dyDescent="0.25">
      <c r="A4101">
        <v>31</v>
      </c>
      <c r="B4101" t="s">
        <v>21</v>
      </c>
      <c r="C4101" t="s">
        <v>22</v>
      </c>
      <c r="D4101" t="s">
        <v>30</v>
      </c>
      <c r="E4101">
        <v>1</v>
      </c>
      <c r="F4101">
        <v>4</v>
      </c>
      <c r="G4101" t="s">
        <v>24</v>
      </c>
      <c r="H4101">
        <v>1903</v>
      </c>
      <c r="I4101" t="s">
        <v>34</v>
      </c>
      <c r="J4101">
        <v>4</v>
      </c>
      <c r="K4101" t="s">
        <v>39</v>
      </c>
      <c r="L4101" t="s">
        <v>27</v>
      </c>
      <c r="M4101">
        <v>190680</v>
      </c>
      <c r="N4101">
        <v>0</v>
      </c>
      <c r="O4101">
        <v>12</v>
      </c>
      <c r="P4101">
        <v>0</v>
      </c>
      <c r="Q4101">
        <v>10</v>
      </c>
      <c r="R4101">
        <v>1</v>
      </c>
      <c r="S4101">
        <v>9</v>
      </c>
      <c r="T4101">
        <v>8</v>
      </c>
      <c r="U4101">
        <v>5</v>
      </c>
      <c r="V4101">
        <f>COUNTIF(tbl_General[EmployeeID],tbl_General[[#This Row],[EmployeeID]])</f>
        <v>1</v>
      </c>
    </row>
    <row r="4102" spans="1:22" x14ac:dyDescent="0.25">
      <c r="A4102">
        <v>31</v>
      </c>
      <c r="B4102" t="s">
        <v>21</v>
      </c>
      <c r="C4102" t="s">
        <v>22</v>
      </c>
      <c r="D4102" t="s">
        <v>30</v>
      </c>
      <c r="E4102">
        <v>1</v>
      </c>
      <c r="F4102">
        <v>4</v>
      </c>
      <c r="G4102" t="s">
        <v>24</v>
      </c>
      <c r="H4102">
        <v>3373</v>
      </c>
      <c r="I4102" t="s">
        <v>34</v>
      </c>
      <c r="J4102">
        <v>4</v>
      </c>
      <c r="K4102" t="s">
        <v>39</v>
      </c>
      <c r="L4102" t="s">
        <v>27</v>
      </c>
      <c r="M4102">
        <v>190680</v>
      </c>
      <c r="N4102">
        <v>0</v>
      </c>
      <c r="O4102">
        <v>12</v>
      </c>
      <c r="P4102">
        <v>0</v>
      </c>
      <c r="Q4102">
        <v>10</v>
      </c>
      <c r="R4102">
        <v>1</v>
      </c>
      <c r="S4102">
        <v>9</v>
      </c>
      <c r="T4102">
        <v>8</v>
      </c>
      <c r="U4102">
        <v>5</v>
      </c>
      <c r="V4102">
        <f>COUNTIF(tbl_General[EmployeeID],tbl_General[[#This Row],[EmployeeID]])</f>
        <v>1</v>
      </c>
    </row>
    <row r="4103" spans="1:22" x14ac:dyDescent="0.25">
      <c r="A4103">
        <v>53</v>
      </c>
      <c r="B4103" t="s">
        <v>21</v>
      </c>
      <c r="C4103" t="s">
        <v>22</v>
      </c>
      <c r="D4103" t="s">
        <v>30</v>
      </c>
      <c r="E4103">
        <v>2</v>
      </c>
      <c r="F4103">
        <v>4</v>
      </c>
      <c r="G4103" t="s">
        <v>46</v>
      </c>
      <c r="H4103">
        <v>786</v>
      </c>
      <c r="I4103" t="s">
        <v>34</v>
      </c>
      <c r="J4103">
        <v>2</v>
      </c>
      <c r="K4103" t="s">
        <v>44</v>
      </c>
      <c r="L4103" t="s">
        <v>32</v>
      </c>
      <c r="M4103">
        <v>116910</v>
      </c>
      <c r="N4103">
        <v>4</v>
      </c>
      <c r="O4103">
        <v>20</v>
      </c>
      <c r="P4103">
        <v>0</v>
      </c>
      <c r="Q4103">
        <v>35</v>
      </c>
      <c r="R4103">
        <v>2</v>
      </c>
      <c r="S4103">
        <v>9</v>
      </c>
      <c r="T4103">
        <v>8</v>
      </c>
      <c r="U4103">
        <v>8</v>
      </c>
      <c r="V4103">
        <f>COUNTIF(tbl_General[EmployeeID],tbl_General[[#This Row],[EmployeeID]])</f>
        <v>1</v>
      </c>
    </row>
    <row r="4104" spans="1:22" x14ac:dyDescent="0.25">
      <c r="A4104">
        <v>53</v>
      </c>
      <c r="B4104" t="s">
        <v>21</v>
      </c>
      <c r="C4104" t="s">
        <v>22</v>
      </c>
      <c r="D4104" t="s">
        <v>30</v>
      </c>
      <c r="E4104">
        <v>2</v>
      </c>
      <c r="F4104">
        <v>4</v>
      </c>
      <c r="G4104" t="s">
        <v>46</v>
      </c>
      <c r="H4104">
        <v>2256</v>
      </c>
      <c r="I4104" t="s">
        <v>34</v>
      </c>
      <c r="J4104">
        <v>2</v>
      </c>
      <c r="K4104" t="s">
        <v>44</v>
      </c>
      <c r="L4104" t="s">
        <v>32</v>
      </c>
      <c r="M4104">
        <v>116910</v>
      </c>
      <c r="N4104">
        <v>4</v>
      </c>
      <c r="O4104">
        <v>20</v>
      </c>
      <c r="P4104">
        <v>0</v>
      </c>
      <c r="Q4104">
        <v>35</v>
      </c>
      <c r="R4104">
        <v>2</v>
      </c>
      <c r="S4104">
        <v>9</v>
      </c>
      <c r="T4104">
        <v>8</v>
      </c>
      <c r="U4104">
        <v>8</v>
      </c>
      <c r="V4104">
        <f>COUNTIF(tbl_General[EmployeeID],tbl_General[[#This Row],[EmployeeID]])</f>
        <v>1</v>
      </c>
    </row>
    <row r="4105" spans="1:22" x14ac:dyDescent="0.25">
      <c r="A4105">
        <v>53</v>
      </c>
      <c r="B4105" t="s">
        <v>21</v>
      </c>
      <c r="C4105" t="s">
        <v>22</v>
      </c>
      <c r="D4105" t="s">
        <v>30</v>
      </c>
      <c r="E4105">
        <v>2</v>
      </c>
      <c r="F4105">
        <v>4</v>
      </c>
      <c r="G4105" t="s">
        <v>46</v>
      </c>
      <c r="H4105">
        <v>3726</v>
      </c>
      <c r="I4105" t="s">
        <v>34</v>
      </c>
      <c r="J4105">
        <v>2</v>
      </c>
      <c r="K4105" t="s">
        <v>44</v>
      </c>
      <c r="L4105" t="s">
        <v>32</v>
      </c>
      <c r="M4105">
        <v>116910</v>
      </c>
      <c r="N4105">
        <v>4</v>
      </c>
      <c r="O4105">
        <v>20</v>
      </c>
      <c r="P4105">
        <v>0</v>
      </c>
      <c r="Q4105">
        <v>35</v>
      </c>
      <c r="R4105">
        <v>2</v>
      </c>
      <c r="S4105">
        <v>9</v>
      </c>
      <c r="T4105">
        <v>8</v>
      </c>
      <c r="U4105">
        <v>8</v>
      </c>
      <c r="V4105">
        <f>COUNTIF(tbl_General[EmployeeID],tbl_General[[#This Row],[EmployeeID]])</f>
        <v>1</v>
      </c>
    </row>
    <row r="4106" spans="1:22" x14ac:dyDescent="0.25">
      <c r="A4106">
        <v>34</v>
      </c>
      <c r="B4106" t="s">
        <v>21</v>
      </c>
      <c r="C4106" t="s">
        <v>22</v>
      </c>
      <c r="D4106" t="s">
        <v>30</v>
      </c>
      <c r="E4106">
        <v>7</v>
      </c>
      <c r="F4106">
        <v>2</v>
      </c>
      <c r="G4106" t="s">
        <v>24</v>
      </c>
      <c r="H4106">
        <v>955</v>
      </c>
      <c r="I4106" t="s">
        <v>34</v>
      </c>
      <c r="J4106">
        <v>1</v>
      </c>
      <c r="K4106" t="s">
        <v>26</v>
      </c>
      <c r="L4106" t="s">
        <v>27</v>
      </c>
      <c r="M4106">
        <v>21770</v>
      </c>
      <c r="N4106">
        <v>1</v>
      </c>
      <c r="O4106">
        <v>13</v>
      </c>
      <c r="P4106">
        <v>0</v>
      </c>
      <c r="Q4106">
        <v>10</v>
      </c>
      <c r="R4106">
        <v>5</v>
      </c>
      <c r="S4106">
        <v>10</v>
      </c>
      <c r="T4106">
        <v>8</v>
      </c>
      <c r="U4106">
        <v>7</v>
      </c>
      <c r="V4106">
        <f>COUNTIF(tbl_General[EmployeeID],tbl_General[[#This Row],[EmployeeID]])</f>
        <v>1</v>
      </c>
    </row>
    <row r="4107" spans="1:22" x14ac:dyDescent="0.25">
      <c r="A4107">
        <v>34</v>
      </c>
      <c r="B4107" t="s">
        <v>21</v>
      </c>
      <c r="C4107" t="s">
        <v>22</v>
      </c>
      <c r="D4107" t="s">
        <v>30</v>
      </c>
      <c r="E4107">
        <v>7</v>
      </c>
      <c r="F4107">
        <v>2</v>
      </c>
      <c r="G4107" t="s">
        <v>24</v>
      </c>
      <c r="H4107">
        <v>2425</v>
      </c>
      <c r="I4107" t="s">
        <v>34</v>
      </c>
      <c r="J4107">
        <v>1</v>
      </c>
      <c r="K4107" t="s">
        <v>26</v>
      </c>
      <c r="L4107" t="s">
        <v>27</v>
      </c>
      <c r="M4107">
        <v>21770</v>
      </c>
      <c r="N4107">
        <v>1</v>
      </c>
      <c r="O4107">
        <v>13</v>
      </c>
      <c r="P4107">
        <v>0</v>
      </c>
      <c r="Q4107">
        <v>10</v>
      </c>
      <c r="R4107">
        <v>5</v>
      </c>
      <c r="S4107">
        <v>10</v>
      </c>
      <c r="T4107">
        <v>8</v>
      </c>
      <c r="U4107">
        <v>7</v>
      </c>
      <c r="V4107">
        <f>COUNTIF(tbl_General[EmployeeID],tbl_General[[#This Row],[EmployeeID]])</f>
        <v>1</v>
      </c>
    </row>
    <row r="4108" spans="1:22" x14ac:dyDescent="0.25">
      <c r="A4108">
        <v>34</v>
      </c>
      <c r="B4108" t="s">
        <v>21</v>
      </c>
      <c r="C4108" t="s">
        <v>22</v>
      </c>
      <c r="D4108" t="s">
        <v>30</v>
      </c>
      <c r="E4108">
        <v>7</v>
      </c>
      <c r="F4108">
        <v>2</v>
      </c>
      <c r="G4108" t="s">
        <v>24</v>
      </c>
      <c r="H4108">
        <v>3895</v>
      </c>
      <c r="I4108" t="s">
        <v>34</v>
      </c>
      <c r="J4108">
        <v>1</v>
      </c>
      <c r="K4108" t="s">
        <v>26</v>
      </c>
      <c r="L4108" t="s">
        <v>27</v>
      </c>
      <c r="M4108">
        <v>21770</v>
      </c>
      <c r="N4108">
        <v>1</v>
      </c>
      <c r="O4108">
        <v>13</v>
      </c>
      <c r="P4108">
        <v>0</v>
      </c>
      <c r="Q4108">
        <v>10</v>
      </c>
      <c r="R4108">
        <v>5</v>
      </c>
      <c r="S4108">
        <v>10</v>
      </c>
      <c r="T4108">
        <v>8</v>
      </c>
      <c r="U4108">
        <v>7</v>
      </c>
      <c r="V4108">
        <f>COUNTIF(tbl_General[EmployeeID],tbl_General[[#This Row],[EmployeeID]])</f>
        <v>1</v>
      </c>
    </row>
    <row r="4109" spans="1:22" x14ac:dyDescent="0.25">
      <c r="A4109">
        <v>43</v>
      </c>
      <c r="B4109" t="s">
        <v>21</v>
      </c>
      <c r="C4109" t="s">
        <v>22</v>
      </c>
      <c r="D4109" t="s">
        <v>30</v>
      </c>
      <c r="E4109">
        <v>25</v>
      </c>
      <c r="F4109">
        <v>4</v>
      </c>
      <c r="G4109" t="s">
        <v>24</v>
      </c>
      <c r="H4109">
        <v>959</v>
      </c>
      <c r="I4109" t="s">
        <v>34</v>
      </c>
      <c r="J4109">
        <v>2</v>
      </c>
      <c r="K4109" t="s">
        <v>35</v>
      </c>
      <c r="L4109" t="s">
        <v>27</v>
      </c>
      <c r="M4109">
        <v>22200</v>
      </c>
      <c r="N4109">
        <v>1</v>
      </c>
      <c r="O4109">
        <v>11</v>
      </c>
      <c r="P4109">
        <v>0</v>
      </c>
      <c r="Q4109">
        <v>10</v>
      </c>
      <c r="R4109">
        <v>2</v>
      </c>
      <c r="S4109">
        <v>10</v>
      </c>
      <c r="T4109">
        <v>8</v>
      </c>
      <c r="U4109">
        <v>8</v>
      </c>
      <c r="V4109">
        <f>COUNTIF(tbl_General[EmployeeID],tbl_General[[#This Row],[EmployeeID]])</f>
        <v>1</v>
      </c>
    </row>
    <row r="4110" spans="1:22" x14ac:dyDescent="0.25">
      <c r="A4110">
        <v>43</v>
      </c>
      <c r="B4110" t="s">
        <v>21</v>
      </c>
      <c r="C4110" t="s">
        <v>22</v>
      </c>
      <c r="D4110" t="s">
        <v>30</v>
      </c>
      <c r="E4110">
        <v>25</v>
      </c>
      <c r="F4110">
        <v>4</v>
      </c>
      <c r="G4110" t="s">
        <v>24</v>
      </c>
      <c r="H4110">
        <v>2429</v>
      </c>
      <c r="I4110" t="s">
        <v>34</v>
      </c>
      <c r="J4110">
        <v>2</v>
      </c>
      <c r="K4110" t="s">
        <v>35</v>
      </c>
      <c r="L4110" t="s">
        <v>27</v>
      </c>
      <c r="M4110">
        <v>22200</v>
      </c>
      <c r="N4110">
        <v>1</v>
      </c>
      <c r="O4110">
        <v>11</v>
      </c>
      <c r="P4110">
        <v>0</v>
      </c>
      <c r="Q4110">
        <v>10</v>
      </c>
      <c r="R4110">
        <v>2</v>
      </c>
      <c r="S4110">
        <v>10</v>
      </c>
      <c r="T4110">
        <v>8</v>
      </c>
      <c r="U4110">
        <v>8</v>
      </c>
      <c r="V4110">
        <f>COUNTIF(tbl_General[EmployeeID],tbl_General[[#This Row],[EmployeeID]])</f>
        <v>1</v>
      </c>
    </row>
    <row r="4111" spans="1:22" x14ac:dyDescent="0.25">
      <c r="A4111">
        <v>43</v>
      </c>
      <c r="B4111" t="s">
        <v>21</v>
      </c>
      <c r="C4111" t="s">
        <v>22</v>
      </c>
      <c r="D4111" t="s">
        <v>30</v>
      </c>
      <c r="E4111">
        <v>25</v>
      </c>
      <c r="F4111">
        <v>4</v>
      </c>
      <c r="G4111" t="s">
        <v>24</v>
      </c>
      <c r="H4111">
        <v>3899</v>
      </c>
      <c r="I4111" t="s">
        <v>34</v>
      </c>
      <c r="J4111">
        <v>2</v>
      </c>
      <c r="K4111" t="s">
        <v>35</v>
      </c>
      <c r="L4111" t="s">
        <v>27</v>
      </c>
      <c r="M4111">
        <v>22200</v>
      </c>
      <c r="N4111">
        <v>1</v>
      </c>
      <c r="O4111">
        <v>11</v>
      </c>
      <c r="P4111">
        <v>0</v>
      </c>
      <c r="Q4111">
        <v>10</v>
      </c>
      <c r="R4111">
        <v>2</v>
      </c>
      <c r="S4111">
        <v>10</v>
      </c>
      <c r="T4111">
        <v>8</v>
      </c>
      <c r="U4111">
        <v>8</v>
      </c>
      <c r="V4111">
        <f>COUNTIF(tbl_General[EmployeeID],tbl_General[[#This Row],[EmployeeID]])</f>
        <v>1</v>
      </c>
    </row>
    <row r="4112" spans="1:22" x14ac:dyDescent="0.25">
      <c r="A4112">
        <v>30</v>
      </c>
      <c r="B4112" t="s">
        <v>21</v>
      </c>
      <c r="C4112" t="s">
        <v>22</v>
      </c>
      <c r="D4112" t="s">
        <v>23</v>
      </c>
      <c r="E4112">
        <v>29</v>
      </c>
      <c r="F4112">
        <v>3</v>
      </c>
      <c r="G4112" t="s">
        <v>45</v>
      </c>
      <c r="H4112">
        <v>617</v>
      </c>
      <c r="I4112" t="s">
        <v>34</v>
      </c>
      <c r="J4112">
        <v>1</v>
      </c>
      <c r="K4112" t="s">
        <v>35</v>
      </c>
      <c r="L4112" t="s">
        <v>41</v>
      </c>
      <c r="M4112">
        <v>25460</v>
      </c>
      <c r="N4112">
        <v>1</v>
      </c>
      <c r="O4112">
        <v>14</v>
      </c>
      <c r="P4112">
        <v>1</v>
      </c>
      <c r="Q4112">
        <v>10</v>
      </c>
      <c r="R4112">
        <v>2</v>
      </c>
      <c r="S4112">
        <v>10</v>
      </c>
      <c r="T4112">
        <v>8</v>
      </c>
      <c r="U4112">
        <v>9</v>
      </c>
      <c r="V4112">
        <f>COUNTIF(tbl_General[EmployeeID],tbl_General[[#This Row],[EmployeeID]])</f>
        <v>1</v>
      </c>
    </row>
    <row r="4113" spans="1:22" x14ac:dyDescent="0.25">
      <c r="A4113">
        <v>30</v>
      </c>
      <c r="B4113" t="s">
        <v>21</v>
      </c>
      <c r="C4113" t="s">
        <v>22</v>
      </c>
      <c r="D4113" t="s">
        <v>23</v>
      </c>
      <c r="E4113">
        <v>29</v>
      </c>
      <c r="F4113">
        <v>3</v>
      </c>
      <c r="G4113" t="s">
        <v>45</v>
      </c>
      <c r="H4113">
        <v>2087</v>
      </c>
      <c r="I4113" t="s">
        <v>34</v>
      </c>
      <c r="J4113">
        <v>1</v>
      </c>
      <c r="K4113" t="s">
        <v>35</v>
      </c>
      <c r="L4113" t="s">
        <v>41</v>
      </c>
      <c r="M4113">
        <v>25460</v>
      </c>
      <c r="N4113">
        <v>1</v>
      </c>
      <c r="O4113">
        <v>14</v>
      </c>
      <c r="P4113">
        <v>1</v>
      </c>
      <c r="Q4113">
        <v>10</v>
      </c>
      <c r="R4113">
        <v>2</v>
      </c>
      <c r="S4113">
        <v>10</v>
      </c>
      <c r="T4113">
        <v>8</v>
      </c>
      <c r="U4113">
        <v>9</v>
      </c>
      <c r="V4113">
        <f>COUNTIF(tbl_General[EmployeeID],tbl_General[[#This Row],[EmployeeID]])</f>
        <v>1</v>
      </c>
    </row>
    <row r="4114" spans="1:22" x14ac:dyDescent="0.25">
      <c r="A4114">
        <v>30</v>
      </c>
      <c r="B4114" t="s">
        <v>21</v>
      </c>
      <c r="C4114" t="s">
        <v>22</v>
      </c>
      <c r="D4114" t="s">
        <v>23</v>
      </c>
      <c r="E4114">
        <v>29</v>
      </c>
      <c r="F4114">
        <v>3</v>
      </c>
      <c r="G4114" t="s">
        <v>45</v>
      </c>
      <c r="H4114">
        <v>3557</v>
      </c>
      <c r="I4114" t="s">
        <v>34</v>
      </c>
      <c r="J4114">
        <v>1</v>
      </c>
      <c r="K4114" t="s">
        <v>35</v>
      </c>
      <c r="L4114" t="s">
        <v>41</v>
      </c>
      <c r="M4114">
        <v>25460</v>
      </c>
      <c r="N4114">
        <v>1</v>
      </c>
      <c r="O4114">
        <v>14</v>
      </c>
      <c r="P4114">
        <v>1</v>
      </c>
      <c r="Q4114">
        <v>10</v>
      </c>
      <c r="R4114">
        <v>2</v>
      </c>
      <c r="S4114">
        <v>10</v>
      </c>
      <c r="T4114">
        <v>8</v>
      </c>
      <c r="U4114">
        <v>9</v>
      </c>
      <c r="V4114">
        <f>COUNTIF(tbl_General[EmployeeID],tbl_General[[#This Row],[EmployeeID]])</f>
        <v>1</v>
      </c>
    </row>
    <row r="4115" spans="1:22" x14ac:dyDescent="0.25">
      <c r="A4115">
        <v>34</v>
      </c>
      <c r="B4115" t="s">
        <v>21</v>
      </c>
      <c r="C4115" t="s">
        <v>22</v>
      </c>
      <c r="D4115" t="s">
        <v>37</v>
      </c>
      <c r="E4115">
        <v>2</v>
      </c>
      <c r="F4115">
        <v>3</v>
      </c>
      <c r="G4115" t="s">
        <v>37</v>
      </c>
      <c r="H4115">
        <v>827</v>
      </c>
      <c r="I4115" t="s">
        <v>34</v>
      </c>
      <c r="J4115">
        <v>2</v>
      </c>
      <c r="K4115" t="s">
        <v>42</v>
      </c>
      <c r="L4115" t="s">
        <v>27</v>
      </c>
      <c r="M4115">
        <v>28180</v>
      </c>
      <c r="N4115">
        <v>1</v>
      </c>
      <c r="O4115">
        <v>13</v>
      </c>
      <c r="P4115">
        <v>1</v>
      </c>
      <c r="Q4115">
        <v>10</v>
      </c>
      <c r="R4115">
        <v>2</v>
      </c>
      <c r="S4115">
        <v>10</v>
      </c>
      <c r="T4115">
        <v>8</v>
      </c>
      <c r="U4115">
        <v>6</v>
      </c>
      <c r="V4115">
        <f>COUNTIF(tbl_General[EmployeeID],tbl_General[[#This Row],[EmployeeID]])</f>
        <v>1</v>
      </c>
    </row>
    <row r="4116" spans="1:22" x14ac:dyDescent="0.25">
      <c r="A4116">
        <v>34</v>
      </c>
      <c r="B4116" t="s">
        <v>21</v>
      </c>
      <c r="C4116" t="s">
        <v>22</v>
      </c>
      <c r="D4116" t="s">
        <v>37</v>
      </c>
      <c r="E4116">
        <v>2</v>
      </c>
      <c r="F4116">
        <v>3</v>
      </c>
      <c r="G4116" t="s">
        <v>37</v>
      </c>
      <c r="H4116">
        <v>2297</v>
      </c>
      <c r="I4116" t="s">
        <v>34</v>
      </c>
      <c r="J4116">
        <v>2</v>
      </c>
      <c r="K4116" t="s">
        <v>42</v>
      </c>
      <c r="L4116" t="s">
        <v>27</v>
      </c>
      <c r="M4116">
        <v>28180</v>
      </c>
      <c r="N4116">
        <v>1</v>
      </c>
      <c r="O4116">
        <v>13</v>
      </c>
      <c r="P4116">
        <v>1</v>
      </c>
      <c r="Q4116">
        <v>10</v>
      </c>
      <c r="R4116">
        <v>2</v>
      </c>
      <c r="S4116">
        <v>10</v>
      </c>
      <c r="T4116">
        <v>8</v>
      </c>
      <c r="U4116">
        <v>6</v>
      </c>
      <c r="V4116">
        <f>COUNTIF(tbl_General[EmployeeID],tbl_General[[#This Row],[EmployeeID]])</f>
        <v>1</v>
      </c>
    </row>
    <row r="4117" spans="1:22" x14ac:dyDescent="0.25">
      <c r="A4117">
        <v>34</v>
      </c>
      <c r="B4117" t="s">
        <v>21</v>
      </c>
      <c r="C4117" t="s">
        <v>22</v>
      </c>
      <c r="D4117" t="s">
        <v>37</v>
      </c>
      <c r="E4117">
        <v>2</v>
      </c>
      <c r="F4117">
        <v>3</v>
      </c>
      <c r="G4117" t="s">
        <v>37</v>
      </c>
      <c r="H4117">
        <v>3767</v>
      </c>
      <c r="I4117" t="s">
        <v>34</v>
      </c>
      <c r="J4117">
        <v>2</v>
      </c>
      <c r="K4117" t="s">
        <v>42</v>
      </c>
      <c r="L4117" t="s">
        <v>27</v>
      </c>
      <c r="M4117">
        <v>28180</v>
      </c>
      <c r="N4117">
        <v>1</v>
      </c>
      <c r="O4117">
        <v>13</v>
      </c>
      <c r="P4117">
        <v>1</v>
      </c>
      <c r="Q4117">
        <v>10</v>
      </c>
      <c r="R4117">
        <v>2</v>
      </c>
      <c r="S4117">
        <v>10</v>
      </c>
      <c r="T4117">
        <v>8</v>
      </c>
      <c r="U4117">
        <v>6</v>
      </c>
      <c r="V4117">
        <f>COUNTIF(tbl_General[EmployeeID],tbl_General[[#This Row],[EmployeeID]])</f>
        <v>1</v>
      </c>
    </row>
    <row r="4118" spans="1:22" x14ac:dyDescent="0.25">
      <c r="A4118">
        <v>41</v>
      </c>
      <c r="B4118" t="s">
        <v>21</v>
      </c>
      <c r="C4118" t="s">
        <v>22</v>
      </c>
      <c r="D4118" t="s">
        <v>23</v>
      </c>
      <c r="E4118">
        <v>6</v>
      </c>
      <c r="F4118">
        <v>4</v>
      </c>
      <c r="G4118" t="s">
        <v>45</v>
      </c>
      <c r="H4118">
        <v>961</v>
      </c>
      <c r="I4118" t="s">
        <v>34</v>
      </c>
      <c r="J4118">
        <v>1</v>
      </c>
      <c r="K4118" t="s">
        <v>31</v>
      </c>
      <c r="L4118" t="s">
        <v>32</v>
      </c>
      <c r="M4118">
        <v>28210</v>
      </c>
      <c r="N4118">
        <v>1</v>
      </c>
      <c r="O4118">
        <v>17</v>
      </c>
      <c r="P4118">
        <v>0</v>
      </c>
      <c r="Q4118">
        <v>10</v>
      </c>
      <c r="R4118">
        <v>3</v>
      </c>
      <c r="S4118">
        <v>10</v>
      </c>
      <c r="T4118">
        <v>8</v>
      </c>
      <c r="U4118">
        <v>7</v>
      </c>
      <c r="V4118">
        <f>COUNTIF(tbl_General[EmployeeID],tbl_General[[#This Row],[EmployeeID]])</f>
        <v>1</v>
      </c>
    </row>
    <row r="4119" spans="1:22" x14ac:dyDescent="0.25">
      <c r="A4119">
        <v>41</v>
      </c>
      <c r="B4119" t="s">
        <v>21</v>
      </c>
      <c r="C4119" t="s">
        <v>22</v>
      </c>
      <c r="D4119" t="s">
        <v>23</v>
      </c>
      <c r="E4119">
        <v>6</v>
      </c>
      <c r="F4119">
        <v>4</v>
      </c>
      <c r="G4119" t="s">
        <v>45</v>
      </c>
      <c r="H4119">
        <v>2431</v>
      </c>
      <c r="I4119" t="s">
        <v>34</v>
      </c>
      <c r="J4119">
        <v>1</v>
      </c>
      <c r="K4119" t="s">
        <v>31</v>
      </c>
      <c r="L4119" t="s">
        <v>32</v>
      </c>
      <c r="M4119">
        <v>28210</v>
      </c>
      <c r="N4119">
        <v>1</v>
      </c>
      <c r="O4119">
        <v>17</v>
      </c>
      <c r="P4119">
        <v>0</v>
      </c>
      <c r="Q4119">
        <v>10</v>
      </c>
      <c r="R4119">
        <v>3</v>
      </c>
      <c r="S4119">
        <v>10</v>
      </c>
      <c r="T4119">
        <v>8</v>
      </c>
      <c r="U4119">
        <v>7</v>
      </c>
      <c r="V4119">
        <f>COUNTIF(tbl_General[EmployeeID],tbl_General[[#This Row],[EmployeeID]])</f>
        <v>1</v>
      </c>
    </row>
    <row r="4120" spans="1:22" x14ac:dyDescent="0.25">
      <c r="A4120">
        <v>41</v>
      </c>
      <c r="B4120" t="s">
        <v>21</v>
      </c>
      <c r="C4120" t="s">
        <v>22</v>
      </c>
      <c r="D4120" t="s">
        <v>23</v>
      </c>
      <c r="E4120">
        <v>6</v>
      </c>
      <c r="F4120">
        <v>4</v>
      </c>
      <c r="G4120" t="s">
        <v>45</v>
      </c>
      <c r="H4120">
        <v>3901</v>
      </c>
      <c r="I4120" t="s">
        <v>34</v>
      </c>
      <c r="J4120">
        <v>1</v>
      </c>
      <c r="K4120" t="s">
        <v>31</v>
      </c>
      <c r="L4120" t="s">
        <v>32</v>
      </c>
      <c r="M4120">
        <v>28210</v>
      </c>
      <c r="N4120">
        <v>1</v>
      </c>
      <c r="O4120">
        <v>17</v>
      </c>
      <c r="P4120">
        <v>0</v>
      </c>
      <c r="Q4120">
        <v>10</v>
      </c>
      <c r="R4120">
        <v>3</v>
      </c>
      <c r="S4120">
        <v>10</v>
      </c>
      <c r="T4120">
        <v>8</v>
      </c>
      <c r="U4120">
        <v>7</v>
      </c>
      <c r="V4120">
        <f>COUNTIF(tbl_General[EmployeeID],tbl_General[[#This Row],[EmployeeID]])</f>
        <v>1</v>
      </c>
    </row>
    <row r="4121" spans="1:22" x14ac:dyDescent="0.25">
      <c r="A4121">
        <v>29</v>
      </c>
      <c r="B4121" t="s">
        <v>21</v>
      </c>
      <c r="C4121" t="s">
        <v>22</v>
      </c>
      <c r="D4121" t="s">
        <v>30</v>
      </c>
      <c r="E4121">
        <v>16</v>
      </c>
      <c r="F4121">
        <v>2</v>
      </c>
      <c r="G4121" t="s">
        <v>24</v>
      </c>
      <c r="H4121">
        <v>1228</v>
      </c>
      <c r="I4121" t="s">
        <v>25</v>
      </c>
      <c r="J4121">
        <v>4</v>
      </c>
      <c r="K4121" t="s">
        <v>40</v>
      </c>
      <c r="L4121" t="s">
        <v>41</v>
      </c>
      <c r="M4121">
        <v>36460</v>
      </c>
      <c r="N4121">
        <v>1</v>
      </c>
      <c r="O4121">
        <v>14</v>
      </c>
      <c r="P4121">
        <v>0</v>
      </c>
      <c r="Q4121">
        <v>10</v>
      </c>
      <c r="R4121">
        <v>3</v>
      </c>
      <c r="S4121">
        <v>10</v>
      </c>
      <c r="T4121">
        <v>8</v>
      </c>
      <c r="U4121">
        <v>8</v>
      </c>
      <c r="V4121">
        <f>COUNTIF(tbl_General[EmployeeID],tbl_General[[#This Row],[EmployeeID]])</f>
        <v>1</v>
      </c>
    </row>
    <row r="4122" spans="1:22" x14ac:dyDescent="0.25">
      <c r="A4122">
        <v>29</v>
      </c>
      <c r="B4122" t="s">
        <v>21</v>
      </c>
      <c r="C4122" t="s">
        <v>22</v>
      </c>
      <c r="D4122" t="s">
        <v>30</v>
      </c>
      <c r="E4122">
        <v>16</v>
      </c>
      <c r="F4122">
        <v>2</v>
      </c>
      <c r="G4122" t="s">
        <v>24</v>
      </c>
      <c r="H4122">
        <v>2698</v>
      </c>
      <c r="I4122" t="s">
        <v>25</v>
      </c>
      <c r="J4122">
        <v>4</v>
      </c>
      <c r="K4122" t="s">
        <v>40</v>
      </c>
      <c r="L4122" t="s">
        <v>41</v>
      </c>
      <c r="M4122">
        <v>36460</v>
      </c>
      <c r="N4122">
        <v>1</v>
      </c>
      <c r="O4122">
        <v>14</v>
      </c>
      <c r="P4122">
        <v>0</v>
      </c>
      <c r="Q4122">
        <v>10</v>
      </c>
      <c r="R4122">
        <v>3</v>
      </c>
      <c r="S4122">
        <v>10</v>
      </c>
      <c r="T4122">
        <v>8</v>
      </c>
      <c r="U4122">
        <v>8</v>
      </c>
      <c r="V4122">
        <f>COUNTIF(tbl_General[EmployeeID],tbl_General[[#This Row],[EmployeeID]])</f>
        <v>1</v>
      </c>
    </row>
    <row r="4123" spans="1:22" x14ac:dyDescent="0.25">
      <c r="A4123">
        <v>29</v>
      </c>
      <c r="B4123" t="s">
        <v>21</v>
      </c>
      <c r="C4123" t="s">
        <v>22</v>
      </c>
      <c r="D4123" t="s">
        <v>30</v>
      </c>
      <c r="E4123">
        <v>16</v>
      </c>
      <c r="F4123">
        <v>2</v>
      </c>
      <c r="G4123" t="s">
        <v>24</v>
      </c>
      <c r="H4123">
        <v>4168</v>
      </c>
      <c r="I4123" t="s">
        <v>25</v>
      </c>
      <c r="J4123">
        <v>4</v>
      </c>
      <c r="K4123" t="s">
        <v>40</v>
      </c>
      <c r="L4123" t="s">
        <v>41</v>
      </c>
      <c r="M4123">
        <v>36460</v>
      </c>
      <c r="N4123">
        <v>1</v>
      </c>
      <c r="O4123">
        <v>14</v>
      </c>
      <c r="P4123">
        <v>0</v>
      </c>
      <c r="Q4123">
        <v>10</v>
      </c>
      <c r="R4123">
        <v>3</v>
      </c>
      <c r="S4123">
        <v>10</v>
      </c>
      <c r="T4123">
        <v>8</v>
      </c>
      <c r="U4123">
        <v>8</v>
      </c>
      <c r="V4123">
        <f>COUNTIF(tbl_General[EmployeeID],tbl_General[[#This Row],[EmployeeID]])</f>
        <v>1</v>
      </c>
    </row>
    <row r="4124" spans="1:22" x14ac:dyDescent="0.25">
      <c r="A4124">
        <v>34</v>
      </c>
      <c r="B4124" t="s">
        <v>21</v>
      </c>
      <c r="C4124" t="s">
        <v>22</v>
      </c>
      <c r="D4124" t="s">
        <v>30</v>
      </c>
      <c r="E4124">
        <v>1</v>
      </c>
      <c r="F4124">
        <v>5</v>
      </c>
      <c r="G4124" t="s">
        <v>38</v>
      </c>
      <c r="H4124">
        <v>246</v>
      </c>
      <c r="I4124" t="s">
        <v>34</v>
      </c>
      <c r="J4124">
        <v>1</v>
      </c>
      <c r="K4124" t="s">
        <v>31</v>
      </c>
      <c r="L4124" t="s">
        <v>27</v>
      </c>
      <c r="M4124">
        <v>53810</v>
      </c>
      <c r="N4124">
        <v>1</v>
      </c>
      <c r="O4124">
        <v>12</v>
      </c>
      <c r="P4124">
        <v>0</v>
      </c>
      <c r="Q4124">
        <v>10</v>
      </c>
      <c r="R4124">
        <v>0</v>
      </c>
      <c r="S4124">
        <v>10</v>
      </c>
      <c r="T4124">
        <v>8</v>
      </c>
      <c r="U4124">
        <v>8</v>
      </c>
      <c r="V4124">
        <f>COUNTIF(tbl_General[EmployeeID],tbl_General[[#This Row],[EmployeeID]])</f>
        <v>1</v>
      </c>
    </row>
    <row r="4125" spans="1:22" x14ac:dyDescent="0.25">
      <c r="A4125">
        <v>34</v>
      </c>
      <c r="B4125" t="s">
        <v>21</v>
      </c>
      <c r="C4125" t="s">
        <v>22</v>
      </c>
      <c r="D4125" t="s">
        <v>30</v>
      </c>
      <c r="E4125">
        <v>1</v>
      </c>
      <c r="F4125">
        <v>5</v>
      </c>
      <c r="G4125" t="s">
        <v>38</v>
      </c>
      <c r="H4125">
        <v>1716</v>
      </c>
      <c r="I4125" t="s">
        <v>34</v>
      </c>
      <c r="J4125">
        <v>1</v>
      </c>
      <c r="K4125" t="s">
        <v>31</v>
      </c>
      <c r="L4125" t="s">
        <v>27</v>
      </c>
      <c r="M4125">
        <v>53810</v>
      </c>
      <c r="N4125">
        <v>1</v>
      </c>
      <c r="O4125">
        <v>12</v>
      </c>
      <c r="P4125">
        <v>0</v>
      </c>
      <c r="Q4125">
        <v>10</v>
      </c>
      <c r="R4125">
        <v>0</v>
      </c>
      <c r="S4125">
        <v>10</v>
      </c>
      <c r="T4125">
        <v>8</v>
      </c>
      <c r="U4125">
        <v>8</v>
      </c>
      <c r="V4125">
        <f>COUNTIF(tbl_General[EmployeeID],tbl_General[[#This Row],[EmployeeID]])</f>
        <v>1</v>
      </c>
    </row>
    <row r="4126" spans="1:22" x14ac:dyDescent="0.25">
      <c r="A4126">
        <v>34</v>
      </c>
      <c r="B4126" t="s">
        <v>21</v>
      </c>
      <c r="C4126" t="s">
        <v>22</v>
      </c>
      <c r="D4126" t="s">
        <v>30</v>
      </c>
      <c r="E4126">
        <v>1</v>
      </c>
      <c r="F4126">
        <v>5</v>
      </c>
      <c r="G4126" t="s">
        <v>38</v>
      </c>
      <c r="H4126">
        <v>3186</v>
      </c>
      <c r="I4126" t="s">
        <v>34</v>
      </c>
      <c r="J4126">
        <v>1</v>
      </c>
      <c r="K4126" t="s">
        <v>31</v>
      </c>
      <c r="L4126" t="s">
        <v>27</v>
      </c>
      <c r="M4126">
        <v>53810</v>
      </c>
      <c r="N4126">
        <v>1</v>
      </c>
      <c r="O4126">
        <v>12</v>
      </c>
      <c r="P4126">
        <v>0</v>
      </c>
      <c r="Q4126">
        <v>10</v>
      </c>
      <c r="R4126">
        <v>0</v>
      </c>
      <c r="S4126">
        <v>10</v>
      </c>
      <c r="T4126">
        <v>8</v>
      </c>
      <c r="U4126">
        <v>8</v>
      </c>
      <c r="V4126">
        <f>COUNTIF(tbl_General[EmployeeID],tbl_General[[#This Row],[EmployeeID]])</f>
        <v>1</v>
      </c>
    </row>
    <row r="4127" spans="1:22" x14ac:dyDescent="0.25">
      <c r="A4127">
        <v>31</v>
      </c>
      <c r="B4127" t="s">
        <v>21</v>
      </c>
      <c r="C4127" t="s">
        <v>29</v>
      </c>
      <c r="D4127" t="s">
        <v>30</v>
      </c>
      <c r="E4127">
        <v>2</v>
      </c>
      <c r="F4127">
        <v>1</v>
      </c>
      <c r="G4127" t="s">
        <v>24</v>
      </c>
      <c r="H4127">
        <v>68</v>
      </c>
      <c r="I4127" t="s">
        <v>25</v>
      </c>
      <c r="J4127">
        <v>1</v>
      </c>
      <c r="K4127" t="s">
        <v>44</v>
      </c>
      <c r="L4127" t="s">
        <v>27</v>
      </c>
      <c r="M4127">
        <v>97130</v>
      </c>
      <c r="N4127">
        <v>1</v>
      </c>
      <c r="O4127">
        <v>17</v>
      </c>
      <c r="P4127">
        <v>0</v>
      </c>
      <c r="Q4127">
        <v>10</v>
      </c>
      <c r="R4127">
        <v>5</v>
      </c>
      <c r="S4127">
        <v>10</v>
      </c>
      <c r="T4127">
        <v>8</v>
      </c>
      <c r="U4127">
        <v>9</v>
      </c>
      <c r="V4127">
        <f>COUNTIF(tbl_General[EmployeeID],tbl_General[[#This Row],[EmployeeID]])</f>
        <v>1</v>
      </c>
    </row>
    <row r="4128" spans="1:22" x14ac:dyDescent="0.25">
      <c r="A4128">
        <v>31</v>
      </c>
      <c r="B4128" t="s">
        <v>21</v>
      </c>
      <c r="C4128" t="s">
        <v>29</v>
      </c>
      <c r="D4128" t="s">
        <v>30</v>
      </c>
      <c r="E4128">
        <v>2</v>
      </c>
      <c r="F4128">
        <v>1</v>
      </c>
      <c r="G4128" t="s">
        <v>24</v>
      </c>
      <c r="H4128">
        <v>1538</v>
      </c>
      <c r="I4128" t="s">
        <v>25</v>
      </c>
      <c r="J4128">
        <v>1</v>
      </c>
      <c r="K4128" t="s">
        <v>44</v>
      </c>
      <c r="L4128" t="s">
        <v>27</v>
      </c>
      <c r="M4128">
        <v>97130</v>
      </c>
      <c r="N4128">
        <v>1</v>
      </c>
      <c r="O4128">
        <v>17</v>
      </c>
      <c r="P4128">
        <v>0</v>
      </c>
      <c r="Q4128">
        <v>10</v>
      </c>
      <c r="R4128">
        <v>5</v>
      </c>
      <c r="S4128">
        <v>10</v>
      </c>
      <c r="T4128">
        <v>8</v>
      </c>
      <c r="U4128">
        <v>9</v>
      </c>
      <c r="V4128">
        <f>COUNTIF(tbl_General[EmployeeID],tbl_General[[#This Row],[EmployeeID]])</f>
        <v>1</v>
      </c>
    </row>
    <row r="4129" spans="1:22" x14ac:dyDescent="0.25">
      <c r="A4129">
        <v>31</v>
      </c>
      <c r="B4129" t="s">
        <v>21</v>
      </c>
      <c r="C4129" t="s">
        <v>29</v>
      </c>
      <c r="D4129" t="s">
        <v>30</v>
      </c>
      <c r="E4129">
        <v>2</v>
      </c>
      <c r="F4129">
        <v>1</v>
      </c>
      <c r="G4129" t="s">
        <v>24</v>
      </c>
      <c r="H4129">
        <v>3008</v>
      </c>
      <c r="I4129" t="s">
        <v>25</v>
      </c>
      <c r="J4129">
        <v>1</v>
      </c>
      <c r="K4129" t="s">
        <v>44</v>
      </c>
      <c r="L4129" t="s">
        <v>27</v>
      </c>
      <c r="M4129">
        <v>97130</v>
      </c>
      <c r="N4129">
        <v>1</v>
      </c>
      <c r="O4129">
        <v>17</v>
      </c>
      <c r="P4129">
        <v>0</v>
      </c>
      <c r="Q4129">
        <v>10</v>
      </c>
      <c r="R4129">
        <v>5</v>
      </c>
      <c r="S4129">
        <v>10</v>
      </c>
      <c r="T4129">
        <v>8</v>
      </c>
      <c r="U4129">
        <v>9</v>
      </c>
      <c r="V4129">
        <f>COUNTIF(tbl_General[EmployeeID],tbl_General[[#This Row],[EmployeeID]])</f>
        <v>1</v>
      </c>
    </row>
    <row r="4130" spans="1:22" x14ac:dyDescent="0.25">
      <c r="A4130">
        <v>31</v>
      </c>
      <c r="B4130" t="s">
        <v>21</v>
      </c>
      <c r="C4130" t="s">
        <v>29</v>
      </c>
      <c r="D4130" t="s">
        <v>30</v>
      </c>
      <c r="E4130">
        <v>25</v>
      </c>
      <c r="F4130">
        <v>5</v>
      </c>
      <c r="G4130" t="s">
        <v>46</v>
      </c>
      <c r="H4130">
        <v>1132</v>
      </c>
      <c r="I4130" t="s">
        <v>25</v>
      </c>
      <c r="J4130">
        <v>2</v>
      </c>
      <c r="K4130" t="s">
        <v>37</v>
      </c>
      <c r="L4130" t="s">
        <v>27</v>
      </c>
      <c r="M4130">
        <v>180610</v>
      </c>
      <c r="N4130">
        <v>1</v>
      </c>
      <c r="O4130">
        <v>14</v>
      </c>
      <c r="P4130">
        <v>1</v>
      </c>
      <c r="Q4130">
        <v>10</v>
      </c>
      <c r="R4130">
        <v>2</v>
      </c>
      <c r="S4130">
        <v>10</v>
      </c>
      <c r="T4130">
        <v>8</v>
      </c>
      <c r="U4130">
        <v>7</v>
      </c>
      <c r="V4130">
        <f>COUNTIF(tbl_General[EmployeeID],tbl_General[[#This Row],[EmployeeID]])</f>
        <v>1</v>
      </c>
    </row>
    <row r="4131" spans="1:22" x14ac:dyDescent="0.25">
      <c r="A4131">
        <v>31</v>
      </c>
      <c r="B4131" t="s">
        <v>21</v>
      </c>
      <c r="C4131" t="s">
        <v>29</v>
      </c>
      <c r="D4131" t="s">
        <v>30</v>
      </c>
      <c r="E4131">
        <v>25</v>
      </c>
      <c r="F4131">
        <v>5</v>
      </c>
      <c r="G4131" t="s">
        <v>46</v>
      </c>
      <c r="H4131">
        <v>2602</v>
      </c>
      <c r="I4131" t="s">
        <v>25</v>
      </c>
      <c r="J4131">
        <v>2</v>
      </c>
      <c r="K4131" t="s">
        <v>37</v>
      </c>
      <c r="L4131" t="s">
        <v>27</v>
      </c>
      <c r="M4131">
        <v>180610</v>
      </c>
      <c r="N4131">
        <v>1</v>
      </c>
      <c r="O4131">
        <v>14</v>
      </c>
      <c r="P4131">
        <v>1</v>
      </c>
      <c r="Q4131">
        <v>10</v>
      </c>
      <c r="R4131">
        <v>2</v>
      </c>
      <c r="S4131">
        <v>10</v>
      </c>
      <c r="T4131">
        <v>8</v>
      </c>
      <c r="U4131">
        <v>7</v>
      </c>
      <c r="V4131">
        <f>COUNTIF(tbl_General[EmployeeID],tbl_General[[#This Row],[EmployeeID]])</f>
        <v>1</v>
      </c>
    </row>
    <row r="4132" spans="1:22" x14ac:dyDescent="0.25">
      <c r="A4132">
        <v>31</v>
      </c>
      <c r="B4132" t="s">
        <v>21</v>
      </c>
      <c r="C4132" t="s">
        <v>29</v>
      </c>
      <c r="D4132" t="s">
        <v>30</v>
      </c>
      <c r="E4132">
        <v>25</v>
      </c>
      <c r="F4132">
        <v>5</v>
      </c>
      <c r="G4132" t="s">
        <v>46</v>
      </c>
      <c r="H4132">
        <v>4072</v>
      </c>
      <c r="I4132" t="s">
        <v>25</v>
      </c>
      <c r="J4132">
        <v>2</v>
      </c>
      <c r="K4132" t="s">
        <v>37</v>
      </c>
      <c r="L4132" t="s">
        <v>27</v>
      </c>
      <c r="M4132">
        <v>180610</v>
      </c>
      <c r="N4132">
        <v>1</v>
      </c>
      <c r="O4132">
        <v>14</v>
      </c>
      <c r="P4132">
        <v>1</v>
      </c>
      <c r="Q4132">
        <v>10</v>
      </c>
      <c r="R4132">
        <v>2</v>
      </c>
      <c r="S4132">
        <v>10</v>
      </c>
      <c r="T4132">
        <v>8</v>
      </c>
      <c r="U4132">
        <v>7</v>
      </c>
      <c r="V4132">
        <f>COUNTIF(tbl_General[EmployeeID],tbl_General[[#This Row],[EmployeeID]])</f>
        <v>1</v>
      </c>
    </row>
    <row r="4133" spans="1:22" x14ac:dyDescent="0.25">
      <c r="A4133">
        <v>33</v>
      </c>
      <c r="B4133" t="s">
        <v>21</v>
      </c>
      <c r="C4133" t="s">
        <v>29</v>
      </c>
      <c r="D4133" t="s">
        <v>30</v>
      </c>
      <c r="E4133">
        <v>9</v>
      </c>
      <c r="F4133">
        <v>3</v>
      </c>
      <c r="G4133" t="s">
        <v>24</v>
      </c>
      <c r="H4133">
        <v>56</v>
      </c>
      <c r="I4133" t="s">
        <v>34</v>
      </c>
      <c r="J4133">
        <v>4</v>
      </c>
      <c r="K4133" t="s">
        <v>39</v>
      </c>
      <c r="L4133" t="s">
        <v>27</v>
      </c>
      <c r="M4133">
        <v>193920</v>
      </c>
      <c r="N4133">
        <v>6</v>
      </c>
      <c r="O4133">
        <v>12</v>
      </c>
      <c r="P4133">
        <v>1</v>
      </c>
      <c r="Q4133">
        <v>12</v>
      </c>
      <c r="R4133">
        <v>3</v>
      </c>
      <c r="S4133">
        <v>10</v>
      </c>
      <c r="T4133">
        <v>8</v>
      </c>
      <c r="U4133">
        <v>8</v>
      </c>
      <c r="V4133">
        <f>COUNTIF(tbl_General[EmployeeID],tbl_General[[#This Row],[EmployeeID]])</f>
        <v>1</v>
      </c>
    </row>
    <row r="4134" spans="1:22" x14ac:dyDescent="0.25">
      <c r="A4134">
        <v>33</v>
      </c>
      <c r="B4134" t="s">
        <v>21</v>
      </c>
      <c r="C4134" t="s">
        <v>29</v>
      </c>
      <c r="D4134" t="s">
        <v>30</v>
      </c>
      <c r="E4134">
        <v>9</v>
      </c>
      <c r="F4134">
        <v>3</v>
      </c>
      <c r="G4134" t="s">
        <v>24</v>
      </c>
      <c r="H4134">
        <v>1526</v>
      </c>
      <c r="I4134" t="s">
        <v>34</v>
      </c>
      <c r="J4134">
        <v>4</v>
      </c>
      <c r="K4134" t="s">
        <v>39</v>
      </c>
      <c r="L4134" t="s">
        <v>27</v>
      </c>
      <c r="M4134">
        <v>193920</v>
      </c>
      <c r="N4134">
        <v>6</v>
      </c>
      <c r="O4134">
        <v>12</v>
      </c>
      <c r="P4134">
        <v>1</v>
      </c>
      <c r="Q4134">
        <v>12</v>
      </c>
      <c r="R4134">
        <v>3</v>
      </c>
      <c r="S4134">
        <v>10</v>
      </c>
      <c r="T4134">
        <v>8</v>
      </c>
      <c r="U4134">
        <v>8</v>
      </c>
      <c r="V4134">
        <f>COUNTIF(tbl_General[EmployeeID],tbl_General[[#This Row],[EmployeeID]])</f>
        <v>1</v>
      </c>
    </row>
    <row r="4135" spans="1:22" x14ac:dyDescent="0.25">
      <c r="A4135">
        <v>33</v>
      </c>
      <c r="B4135" t="s">
        <v>21</v>
      </c>
      <c r="C4135" t="s">
        <v>29</v>
      </c>
      <c r="D4135" t="s">
        <v>30</v>
      </c>
      <c r="E4135">
        <v>9</v>
      </c>
      <c r="F4135">
        <v>3</v>
      </c>
      <c r="G4135" t="s">
        <v>24</v>
      </c>
      <c r="H4135">
        <v>2996</v>
      </c>
      <c r="I4135" t="s">
        <v>34</v>
      </c>
      <c r="J4135">
        <v>4</v>
      </c>
      <c r="K4135" t="s">
        <v>39</v>
      </c>
      <c r="L4135" t="s">
        <v>27</v>
      </c>
      <c r="M4135">
        <v>193920</v>
      </c>
      <c r="N4135">
        <v>6</v>
      </c>
      <c r="O4135">
        <v>12</v>
      </c>
      <c r="P4135">
        <v>1</v>
      </c>
      <c r="Q4135">
        <v>12</v>
      </c>
      <c r="R4135">
        <v>3</v>
      </c>
      <c r="S4135">
        <v>10</v>
      </c>
      <c r="T4135">
        <v>8</v>
      </c>
      <c r="U4135">
        <v>8</v>
      </c>
      <c r="V4135">
        <f>COUNTIF(tbl_General[EmployeeID],tbl_General[[#This Row],[EmployeeID]])</f>
        <v>1</v>
      </c>
    </row>
    <row r="4136" spans="1:22" x14ac:dyDescent="0.25">
      <c r="A4136">
        <v>53</v>
      </c>
      <c r="B4136" t="s">
        <v>21</v>
      </c>
      <c r="C4136" t="s">
        <v>22</v>
      </c>
      <c r="D4136" t="s">
        <v>30</v>
      </c>
      <c r="E4136">
        <v>24</v>
      </c>
      <c r="F4136">
        <v>3</v>
      </c>
      <c r="G4136" t="s">
        <v>33</v>
      </c>
      <c r="H4136">
        <v>245</v>
      </c>
      <c r="I4136" t="s">
        <v>25</v>
      </c>
      <c r="J4136">
        <v>3</v>
      </c>
      <c r="K4136" t="s">
        <v>44</v>
      </c>
      <c r="L4136" t="s">
        <v>32</v>
      </c>
      <c r="M4136">
        <v>22690</v>
      </c>
      <c r="N4136">
        <v>7</v>
      </c>
      <c r="O4136">
        <v>11</v>
      </c>
      <c r="P4136">
        <v>1</v>
      </c>
      <c r="Q4136">
        <v>18</v>
      </c>
      <c r="R4136">
        <v>2</v>
      </c>
      <c r="S4136">
        <v>14</v>
      </c>
      <c r="T4136">
        <v>8</v>
      </c>
      <c r="U4136">
        <v>10</v>
      </c>
      <c r="V4136">
        <f>COUNTIF(tbl_General[EmployeeID],tbl_General[[#This Row],[EmployeeID]])</f>
        <v>1</v>
      </c>
    </row>
    <row r="4137" spans="1:22" x14ac:dyDescent="0.25">
      <c r="A4137">
        <v>53</v>
      </c>
      <c r="B4137" t="s">
        <v>21</v>
      </c>
      <c r="C4137" t="s">
        <v>22</v>
      </c>
      <c r="D4137" t="s">
        <v>30</v>
      </c>
      <c r="E4137">
        <v>24</v>
      </c>
      <c r="F4137">
        <v>3</v>
      </c>
      <c r="G4137" t="s">
        <v>33</v>
      </c>
      <c r="H4137">
        <v>1715</v>
      </c>
      <c r="I4137" t="s">
        <v>25</v>
      </c>
      <c r="J4137">
        <v>3</v>
      </c>
      <c r="K4137" t="s">
        <v>44</v>
      </c>
      <c r="L4137" t="s">
        <v>32</v>
      </c>
      <c r="M4137">
        <v>22690</v>
      </c>
      <c r="N4137">
        <v>7</v>
      </c>
      <c r="O4137">
        <v>11</v>
      </c>
      <c r="P4137">
        <v>1</v>
      </c>
      <c r="Q4137">
        <v>18</v>
      </c>
      <c r="R4137">
        <v>2</v>
      </c>
      <c r="S4137">
        <v>14</v>
      </c>
      <c r="T4137">
        <v>8</v>
      </c>
      <c r="U4137">
        <v>10</v>
      </c>
      <c r="V4137">
        <f>COUNTIF(tbl_General[EmployeeID],tbl_General[[#This Row],[EmployeeID]])</f>
        <v>1</v>
      </c>
    </row>
    <row r="4138" spans="1:22" x14ac:dyDescent="0.25">
      <c r="A4138">
        <v>53</v>
      </c>
      <c r="B4138" t="s">
        <v>21</v>
      </c>
      <c r="C4138" t="s">
        <v>22</v>
      </c>
      <c r="D4138" t="s">
        <v>30</v>
      </c>
      <c r="E4138">
        <v>24</v>
      </c>
      <c r="F4138">
        <v>3</v>
      </c>
      <c r="G4138" t="s">
        <v>33</v>
      </c>
      <c r="H4138">
        <v>3185</v>
      </c>
      <c r="I4138" t="s">
        <v>25</v>
      </c>
      <c r="J4138">
        <v>3</v>
      </c>
      <c r="K4138" t="s">
        <v>44</v>
      </c>
      <c r="L4138" t="s">
        <v>32</v>
      </c>
      <c r="M4138">
        <v>22690</v>
      </c>
      <c r="N4138">
        <v>7</v>
      </c>
      <c r="O4138">
        <v>11</v>
      </c>
      <c r="P4138">
        <v>1</v>
      </c>
      <c r="Q4138">
        <v>18</v>
      </c>
      <c r="R4138">
        <v>2</v>
      </c>
      <c r="S4138">
        <v>14</v>
      </c>
      <c r="T4138">
        <v>8</v>
      </c>
      <c r="U4138">
        <v>10</v>
      </c>
      <c r="V4138">
        <f>COUNTIF(tbl_General[EmployeeID],tbl_General[[#This Row],[EmployeeID]])</f>
        <v>1</v>
      </c>
    </row>
    <row r="4139" spans="1:22" x14ac:dyDescent="0.25">
      <c r="A4139">
        <v>33</v>
      </c>
      <c r="B4139" t="s">
        <v>21</v>
      </c>
      <c r="C4139" t="s">
        <v>29</v>
      </c>
      <c r="D4139" t="s">
        <v>23</v>
      </c>
      <c r="E4139">
        <v>29</v>
      </c>
      <c r="F4139">
        <v>4</v>
      </c>
      <c r="G4139" t="s">
        <v>24</v>
      </c>
      <c r="H4139">
        <v>1268</v>
      </c>
      <c r="I4139" t="s">
        <v>25</v>
      </c>
      <c r="J4139">
        <v>1</v>
      </c>
      <c r="K4139" t="s">
        <v>37</v>
      </c>
      <c r="L4139" t="s">
        <v>32</v>
      </c>
      <c r="M4139">
        <v>31800</v>
      </c>
      <c r="N4139">
        <v>1</v>
      </c>
      <c r="O4139">
        <v>14</v>
      </c>
      <c r="P4139">
        <v>1</v>
      </c>
      <c r="Q4139">
        <v>15</v>
      </c>
      <c r="R4139">
        <v>2</v>
      </c>
      <c r="S4139">
        <v>15</v>
      </c>
      <c r="T4139">
        <v>8</v>
      </c>
      <c r="U4139">
        <v>12</v>
      </c>
      <c r="V4139">
        <f>COUNTIF(tbl_General[EmployeeID],tbl_General[[#This Row],[EmployeeID]])</f>
        <v>1</v>
      </c>
    </row>
    <row r="4140" spans="1:22" x14ac:dyDescent="0.25">
      <c r="A4140">
        <v>33</v>
      </c>
      <c r="B4140" t="s">
        <v>21</v>
      </c>
      <c r="C4140" t="s">
        <v>29</v>
      </c>
      <c r="D4140" t="s">
        <v>23</v>
      </c>
      <c r="E4140">
        <v>29</v>
      </c>
      <c r="F4140">
        <v>4</v>
      </c>
      <c r="G4140" t="s">
        <v>24</v>
      </c>
      <c r="H4140">
        <v>2738</v>
      </c>
      <c r="I4140" t="s">
        <v>25</v>
      </c>
      <c r="J4140">
        <v>1</v>
      </c>
      <c r="K4140" t="s">
        <v>37</v>
      </c>
      <c r="L4140" t="s">
        <v>32</v>
      </c>
      <c r="M4140">
        <v>31800</v>
      </c>
      <c r="N4140">
        <v>1</v>
      </c>
      <c r="O4140">
        <v>14</v>
      </c>
      <c r="P4140">
        <v>1</v>
      </c>
      <c r="Q4140">
        <v>15</v>
      </c>
      <c r="R4140">
        <v>2</v>
      </c>
      <c r="S4140">
        <v>15</v>
      </c>
      <c r="T4140">
        <v>8</v>
      </c>
      <c r="U4140">
        <v>12</v>
      </c>
      <c r="V4140">
        <f>COUNTIF(tbl_General[EmployeeID],tbl_General[[#This Row],[EmployeeID]])</f>
        <v>1</v>
      </c>
    </row>
    <row r="4141" spans="1:22" x14ac:dyDescent="0.25">
      <c r="A4141">
        <v>33</v>
      </c>
      <c r="B4141" t="s">
        <v>21</v>
      </c>
      <c r="C4141" t="s">
        <v>29</v>
      </c>
      <c r="D4141" t="s">
        <v>23</v>
      </c>
      <c r="E4141">
        <v>29</v>
      </c>
      <c r="F4141">
        <v>4</v>
      </c>
      <c r="G4141" t="s">
        <v>24</v>
      </c>
      <c r="H4141">
        <v>4208</v>
      </c>
      <c r="I4141" t="s">
        <v>25</v>
      </c>
      <c r="J4141">
        <v>1</v>
      </c>
      <c r="K4141" t="s">
        <v>37</v>
      </c>
      <c r="L4141" t="s">
        <v>32</v>
      </c>
      <c r="M4141">
        <v>31800</v>
      </c>
      <c r="N4141">
        <v>1</v>
      </c>
      <c r="O4141">
        <v>14</v>
      </c>
      <c r="P4141">
        <v>1</v>
      </c>
      <c r="Q4141">
        <v>15</v>
      </c>
      <c r="R4141">
        <v>2</v>
      </c>
      <c r="S4141">
        <v>15</v>
      </c>
      <c r="T4141">
        <v>8</v>
      </c>
      <c r="U4141">
        <v>12</v>
      </c>
      <c r="V4141">
        <f>COUNTIF(tbl_General[EmployeeID],tbl_General[[#This Row],[EmployeeID]])</f>
        <v>1</v>
      </c>
    </row>
    <row r="4142" spans="1:22" x14ac:dyDescent="0.25">
      <c r="A4142">
        <v>45</v>
      </c>
      <c r="B4142" t="s">
        <v>21</v>
      </c>
      <c r="C4142" t="s">
        <v>22</v>
      </c>
      <c r="D4142" t="s">
        <v>30</v>
      </c>
      <c r="E4142">
        <v>1</v>
      </c>
      <c r="F4142">
        <v>4</v>
      </c>
      <c r="G4142" t="s">
        <v>24</v>
      </c>
      <c r="H4142">
        <v>968</v>
      </c>
      <c r="I4142" t="s">
        <v>34</v>
      </c>
      <c r="J4142">
        <v>1</v>
      </c>
      <c r="K4142" t="s">
        <v>39</v>
      </c>
      <c r="L4142" t="s">
        <v>32</v>
      </c>
      <c r="M4142">
        <v>29420</v>
      </c>
      <c r="N4142">
        <v>1</v>
      </c>
      <c r="O4142">
        <v>22</v>
      </c>
      <c r="P4142">
        <v>1</v>
      </c>
      <c r="Q4142">
        <v>21</v>
      </c>
      <c r="R4142">
        <v>4</v>
      </c>
      <c r="S4142">
        <v>21</v>
      </c>
      <c r="T4142">
        <v>8</v>
      </c>
      <c r="U4142">
        <v>6</v>
      </c>
      <c r="V4142">
        <f>COUNTIF(tbl_General[EmployeeID],tbl_General[[#This Row],[EmployeeID]])</f>
        <v>1</v>
      </c>
    </row>
    <row r="4143" spans="1:22" x14ac:dyDescent="0.25">
      <c r="A4143">
        <v>45</v>
      </c>
      <c r="B4143" t="s">
        <v>21</v>
      </c>
      <c r="C4143" t="s">
        <v>22</v>
      </c>
      <c r="D4143" t="s">
        <v>30</v>
      </c>
      <c r="E4143">
        <v>1</v>
      </c>
      <c r="F4143">
        <v>4</v>
      </c>
      <c r="G4143" t="s">
        <v>24</v>
      </c>
      <c r="H4143">
        <v>2438</v>
      </c>
      <c r="I4143" t="s">
        <v>34</v>
      </c>
      <c r="J4143">
        <v>1</v>
      </c>
      <c r="K4143" t="s">
        <v>39</v>
      </c>
      <c r="L4143" t="s">
        <v>32</v>
      </c>
      <c r="M4143">
        <v>29420</v>
      </c>
      <c r="N4143">
        <v>1</v>
      </c>
      <c r="O4143">
        <v>22</v>
      </c>
      <c r="P4143">
        <v>1</v>
      </c>
      <c r="Q4143">
        <v>21</v>
      </c>
      <c r="R4143">
        <v>4</v>
      </c>
      <c r="S4143">
        <v>21</v>
      </c>
      <c r="T4143">
        <v>8</v>
      </c>
      <c r="U4143">
        <v>6</v>
      </c>
      <c r="V4143">
        <f>COUNTIF(tbl_General[EmployeeID],tbl_General[[#This Row],[EmployeeID]])</f>
        <v>1</v>
      </c>
    </row>
    <row r="4144" spans="1:22" x14ac:dyDescent="0.25">
      <c r="A4144">
        <v>45</v>
      </c>
      <c r="B4144" t="s">
        <v>21</v>
      </c>
      <c r="C4144" t="s">
        <v>22</v>
      </c>
      <c r="D4144" t="s">
        <v>30</v>
      </c>
      <c r="E4144">
        <v>1</v>
      </c>
      <c r="F4144">
        <v>4</v>
      </c>
      <c r="G4144" t="s">
        <v>24</v>
      </c>
      <c r="H4144">
        <v>3908</v>
      </c>
      <c r="I4144" t="s">
        <v>34</v>
      </c>
      <c r="J4144">
        <v>1</v>
      </c>
      <c r="K4144" t="s">
        <v>39</v>
      </c>
      <c r="L4144" t="s">
        <v>32</v>
      </c>
      <c r="M4144">
        <v>29420</v>
      </c>
      <c r="N4144">
        <v>1</v>
      </c>
      <c r="O4144">
        <v>22</v>
      </c>
      <c r="P4144">
        <v>1</v>
      </c>
      <c r="Q4144">
        <v>21</v>
      </c>
      <c r="R4144">
        <v>4</v>
      </c>
      <c r="S4144">
        <v>21</v>
      </c>
      <c r="T4144">
        <v>8</v>
      </c>
      <c r="U4144">
        <v>6</v>
      </c>
      <c r="V4144">
        <f>COUNTIF(tbl_General[EmployeeID],tbl_General[[#This Row],[EmployeeID]])</f>
        <v>1</v>
      </c>
    </row>
    <row r="4145" spans="1:22" x14ac:dyDescent="0.25">
      <c r="A4145">
        <v>33</v>
      </c>
      <c r="B4145" t="s">
        <v>28</v>
      </c>
      <c r="C4145" t="s">
        <v>29</v>
      </c>
      <c r="D4145" t="s">
        <v>30</v>
      </c>
      <c r="E4145">
        <v>15</v>
      </c>
      <c r="F4145">
        <v>4</v>
      </c>
      <c r="G4145" t="s">
        <v>38</v>
      </c>
      <c r="H4145">
        <v>257</v>
      </c>
      <c r="I4145" t="s">
        <v>25</v>
      </c>
      <c r="J4145">
        <v>1</v>
      </c>
      <c r="K4145" t="s">
        <v>40</v>
      </c>
      <c r="L4145" t="s">
        <v>32</v>
      </c>
      <c r="M4145">
        <v>24060</v>
      </c>
      <c r="N4145">
        <v>1</v>
      </c>
      <c r="O4145">
        <v>11</v>
      </c>
      <c r="P4145">
        <v>0</v>
      </c>
      <c r="Q4145">
        <v>10</v>
      </c>
      <c r="R4145">
        <v>3</v>
      </c>
      <c r="S4145">
        <v>10</v>
      </c>
      <c r="T4145">
        <v>9</v>
      </c>
      <c r="U4145">
        <v>7</v>
      </c>
      <c r="V4145">
        <f>COUNTIF(tbl_General[EmployeeID],tbl_General[[#This Row],[EmployeeID]])</f>
        <v>1</v>
      </c>
    </row>
    <row r="4146" spans="1:22" x14ac:dyDescent="0.25">
      <c r="A4146">
        <v>33</v>
      </c>
      <c r="B4146" t="s">
        <v>28</v>
      </c>
      <c r="C4146" t="s">
        <v>29</v>
      </c>
      <c r="D4146" t="s">
        <v>30</v>
      </c>
      <c r="E4146">
        <v>15</v>
      </c>
      <c r="F4146">
        <v>4</v>
      </c>
      <c r="G4146" t="s">
        <v>38</v>
      </c>
      <c r="H4146">
        <v>1727</v>
      </c>
      <c r="I4146" t="s">
        <v>25</v>
      </c>
      <c r="J4146">
        <v>1</v>
      </c>
      <c r="K4146" t="s">
        <v>40</v>
      </c>
      <c r="L4146" t="s">
        <v>32</v>
      </c>
      <c r="M4146">
        <v>24060</v>
      </c>
      <c r="N4146">
        <v>1</v>
      </c>
      <c r="O4146">
        <v>11</v>
      </c>
      <c r="P4146">
        <v>0</v>
      </c>
      <c r="Q4146">
        <v>10</v>
      </c>
      <c r="R4146">
        <v>3</v>
      </c>
      <c r="S4146">
        <v>10</v>
      </c>
      <c r="T4146">
        <v>9</v>
      </c>
      <c r="U4146">
        <v>7</v>
      </c>
      <c r="V4146">
        <f>COUNTIF(tbl_General[EmployeeID],tbl_General[[#This Row],[EmployeeID]])</f>
        <v>1</v>
      </c>
    </row>
    <row r="4147" spans="1:22" x14ac:dyDescent="0.25">
      <c r="A4147">
        <v>33</v>
      </c>
      <c r="B4147" t="s">
        <v>28</v>
      </c>
      <c r="C4147" t="s">
        <v>29</v>
      </c>
      <c r="D4147" t="s">
        <v>30</v>
      </c>
      <c r="E4147">
        <v>15</v>
      </c>
      <c r="F4147">
        <v>4</v>
      </c>
      <c r="G4147" t="s">
        <v>38</v>
      </c>
      <c r="H4147">
        <v>3197</v>
      </c>
      <c r="I4147" t="s">
        <v>25</v>
      </c>
      <c r="J4147">
        <v>1</v>
      </c>
      <c r="K4147" t="s">
        <v>40</v>
      </c>
      <c r="L4147" t="s">
        <v>32</v>
      </c>
      <c r="M4147">
        <v>24060</v>
      </c>
      <c r="N4147">
        <v>1</v>
      </c>
      <c r="O4147">
        <v>11</v>
      </c>
      <c r="P4147">
        <v>0</v>
      </c>
      <c r="Q4147">
        <v>10</v>
      </c>
      <c r="R4147">
        <v>3</v>
      </c>
      <c r="S4147">
        <v>10</v>
      </c>
      <c r="T4147">
        <v>9</v>
      </c>
      <c r="U4147">
        <v>7</v>
      </c>
      <c r="V4147">
        <f>COUNTIF(tbl_General[EmployeeID],tbl_General[[#This Row],[EmployeeID]])</f>
        <v>1</v>
      </c>
    </row>
    <row r="4148" spans="1:22" x14ac:dyDescent="0.25">
      <c r="A4148">
        <v>36</v>
      </c>
      <c r="B4148" t="s">
        <v>21</v>
      </c>
      <c r="C4148" t="s">
        <v>36</v>
      </c>
      <c r="D4148" t="s">
        <v>30</v>
      </c>
      <c r="E4148">
        <v>3</v>
      </c>
      <c r="F4148">
        <v>4</v>
      </c>
      <c r="G4148" t="s">
        <v>38</v>
      </c>
      <c r="H4148">
        <v>185</v>
      </c>
      <c r="I4148" t="s">
        <v>34</v>
      </c>
      <c r="J4148">
        <v>1</v>
      </c>
      <c r="K4148" t="s">
        <v>31</v>
      </c>
      <c r="L4148" t="s">
        <v>32</v>
      </c>
      <c r="M4148">
        <v>40250</v>
      </c>
      <c r="N4148">
        <v>1</v>
      </c>
      <c r="O4148">
        <v>11</v>
      </c>
      <c r="P4148">
        <v>0</v>
      </c>
      <c r="Q4148">
        <v>10</v>
      </c>
      <c r="R4148">
        <v>3</v>
      </c>
      <c r="S4148">
        <v>10</v>
      </c>
      <c r="T4148">
        <v>9</v>
      </c>
      <c r="U4148">
        <v>7</v>
      </c>
      <c r="V4148">
        <f>COUNTIF(tbl_General[EmployeeID],tbl_General[[#This Row],[EmployeeID]])</f>
        <v>1</v>
      </c>
    </row>
    <row r="4149" spans="1:22" x14ac:dyDescent="0.25">
      <c r="A4149">
        <v>36</v>
      </c>
      <c r="B4149" t="s">
        <v>21</v>
      </c>
      <c r="C4149" t="s">
        <v>36</v>
      </c>
      <c r="D4149" t="s">
        <v>30</v>
      </c>
      <c r="E4149">
        <v>3</v>
      </c>
      <c r="F4149">
        <v>4</v>
      </c>
      <c r="G4149" t="s">
        <v>38</v>
      </c>
      <c r="H4149">
        <v>1655</v>
      </c>
      <c r="I4149" t="s">
        <v>34</v>
      </c>
      <c r="J4149">
        <v>1</v>
      </c>
      <c r="K4149" t="s">
        <v>31</v>
      </c>
      <c r="L4149" t="s">
        <v>32</v>
      </c>
      <c r="M4149">
        <v>40250</v>
      </c>
      <c r="N4149">
        <v>1</v>
      </c>
      <c r="O4149">
        <v>11</v>
      </c>
      <c r="P4149">
        <v>0</v>
      </c>
      <c r="Q4149">
        <v>10</v>
      </c>
      <c r="R4149">
        <v>3</v>
      </c>
      <c r="S4149">
        <v>10</v>
      </c>
      <c r="T4149">
        <v>9</v>
      </c>
      <c r="U4149">
        <v>7</v>
      </c>
      <c r="V4149">
        <f>COUNTIF(tbl_General[EmployeeID],tbl_General[[#This Row],[EmployeeID]])</f>
        <v>1</v>
      </c>
    </row>
    <row r="4150" spans="1:22" x14ac:dyDescent="0.25">
      <c r="A4150">
        <v>36</v>
      </c>
      <c r="B4150" t="s">
        <v>21</v>
      </c>
      <c r="C4150" t="s">
        <v>36</v>
      </c>
      <c r="D4150" t="s">
        <v>30</v>
      </c>
      <c r="E4150">
        <v>3</v>
      </c>
      <c r="F4150">
        <v>4</v>
      </c>
      <c r="G4150" t="s">
        <v>38</v>
      </c>
      <c r="H4150">
        <v>3125</v>
      </c>
      <c r="I4150" t="s">
        <v>34</v>
      </c>
      <c r="J4150">
        <v>1</v>
      </c>
      <c r="K4150" t="s">
        <v>31</v>
      </c>
      <c r="L4150" t="s">
        <v>32</v>
      </c>
      <c r="M4150">
        <v>40250</v>
      </c>
      <c r="N4150">
        <v>1</v>
      </c>
      <c r="O4150">
        <v>11</v>
      </c>
      <c r="P4150">
        <v>0</v>
      </c>
      <c r="Q4150">
        <v>10</v>
      </c>
      <c r="R4150">
        <v>3</v>
      </c>
      <c r="S4150">
        <v>10</v>
      </c>
      <c r="T4150">
        <v>9</v>
      </c>
      <c r="U4150">
        <v>7</v>
      </c>
      <c r="V4150">
        <f>COUNTIF(tbl_General[EmployeeID],tbl_General[[#This Row],[EmployeeID]])</f>
        <v>1</v>
      </c>
    </row>
    <row r="4151" spans="1:22" x14ac:dyDescent="0.25">
      <c r="A4151">
        <v>47</v>
      </c>
      <c r="B4151" t="s">
        <v>28</v>
      </c>
      <c r="C4151" t="s">
        <v>36</v>
      </c>
      <c r="D4151" t="s">
        <v>30</v>
      </c>
      <c r="E4151">
        <v>1</v>
      </c>
      <c r="F4151">
        <v>1</v>
      </c>
      <c r="G4151" t="s">
        <v>38</v>
      </c>
      <c r="H4151">
        <v>14</v>
      </c>
      <c r="I4151" t="s">
        <v>34</v>
      </c>
      <c r="J4151">
        <v>1</v>
      </c>
      <c r="K4151" t="s">
        <v>31</v>
      </c>
      <c r="L4151" t="s">
        <v>27</v>
      </c>
      <c r="M4151">
        <v>57620</v>
      </c>
      <c r="N4151">
        <v>1</v>
      </c>
      <c r="O4151">
        <v>11</v>
      </c>
      <c r="P4151">
        <v>2</v>
      </c>
      <c r="Q4151">
        <v>10</v>
      </c>
      <c r="R4151">
        <v>4</v>
      </c>
      <c r="S4151">
        <v>10</v>
      </c>
      <c r="T4151">
        <v>9</v>
      </c>
      <c r="U4151">
        <v>9</v>
      </c>
      <c r="V4151">
        <f>COUNTIF(tbl_General[EmployeeID],tbl_General[[#This Row],[EmployeeID]])</f>
        <v>1</v>
      </c>
    </row>
    <row r="4152" spans="1:22" x14ac:dyDescent="0.25">
      <c r="A4152">
        <v>47</v>
      </c>
      <c r="B4152" t="s">
        <v>28</v>
      </c>
      <c r="C4152" t="s">
        <v>36</v>
      </c>
      <c r="D4152" t="s">
        <v>30</v>
      </c>
      <c r="E4152">
        <v>1</v>
      </c>
      <c r="F4152">
        <v>1</v>
      </c>
      <c r="G4152" t="s">
        <v>38</v>
      </c>
      <c r="H4152">
        <v>1484</v>
      </c>
      <c r="I4152" t="s">
        <v>34</v>
      </c>
      <c r="J4152">
        <v>1</v>
      </c>
      <c r="K4152" t="s">
        <v>31</v>
      </c>
      <c r="L4152" t="s">
        <v>27</v>
      </c>
      <c r="M4152">
        <v>57620</v>
      </c>
      <c r="N4152">
        <v>1</v>
      </c>
      <c r="O4152">
        <v>11</v>
      </c>
      <c r="P4152">
        <v>2</v>
      </c>
      <c r="Q4152">
        <v>10</v>
      </c>
      <c r="R4152">
        <v>4</v>
      </c>
      <c r="S4152">
        <v>10</v>
      </c>
      <c r="T4152">
        <v>9</v>
      </c>
      <c r="U4152">
        <v>9</v>
      </c>
      <c r="V4152">
        <f>COUNTIF(tbl_General[EmployeeID],tbl_General[[#This Row],[EmployeeID]])</f>
        <v>1</v>
      </c>
    </row>
    <row r="4153" spans="1:22" x14ac:dyDescent="0.25">
      <c r="A4153">
        <v>47</v>
      </c>
      <c r="B4153" t="s">
        <v>28</v>
      </c>
      <c r="C4153" t="s">
        <v>36</v>
      </c>
      <c r="D4153" t="s">
        <v>30</v>
      </c>
      <c r="E4153">
        <v>1</v>
      </c>
      <c r="F4153">
        <v>1</v>
      </c>
      <c r="G4153" t="s">
        <v>38</v>
      </c>
      <c r="H4153">
        <v>2954</v>
      </c>
      <c r="I4153" t="s">
        <v>34</v>
      </c>
      <c r="J4153">
        <v>1</v>
      </c>
      <c r="K4153" t="s">
        <v>31</v>
      </c>
      <c r="L4153" t="s">
        <v>27</v>
      </c>
      <c r="M4153">
        <v>57620</v>
      </c>
      <c r="N4153">
        <v>1</v>
      </c>
      <c r="O4153">
        <v>11</v>
      </c>
      <c r="P4153">
        <v>2</v>
      </c>
      <c r="Q4153">
        <v>10</v>
      </c>
      <c r="R4153">
        <v>4</v>
      </c>
      <c r="S4153">
        <v>10</v>
      </c>
      <c r="T4153">
        <v>9</v>
      </c>
      <c r="U4153">
        <v>9</v>
      </c>
      <c r="V4153">
        <f>COUNTIF(tbl_General[EmployeeID],tbl_General[[#This Row],[EmployeeID]])</f>
        <v>1</v>
      </c>
    </row>
    <row r="4154" spans="1:22" x14ac:dyDescent="0.25">
      <c r="A4154">
        <v>34</v>
      </c>
      <c r="B4154" t="s">
        <v>21</v>
      </c>
      <c r="C4154" t="s">
        <v>22</v>
      </c>
      <c r="D4154" t="s">
        <v>23</v>
      </c>
      <c r="E4154">
        <v>4</v>
      </c>
      <c r="F4154">
        <v>3</v>
      </c>
      <c r="G4154" t="s">
        <v>24</v>
      </c>
      <c r="H4154">
        <v>707</v>
      </c>
      <c r="I4154" t="s">
        <v>34</v>
      </c>
      <c r="J4154">
        <v>2</v>
      </c>
      <c r="K4154" t="s">
        <v>31</v>
      </c>
      <c r="L4154" t="s">
        <v>32</v>
      </c>
      <c r="M4154">
        <v>88470</v>
      </c>
      <c r="N4154">
        <v>1</v>
      </c>
      <c r="O4154">
        <v>16</v>
      </c>
      <c r="P4154">
        <v>0</v>
      </c>
      <c r="Q4154">
        <v>10</v>
      </c>
      <c r="R4154">
        <v>3</v>
      </c>
      <c r="S4154">
        <v>10</v>
      </c>
      <c r="T4154">
        <v>9</v>
      </c>
      <c r="U4154">
        <v>6</v>
      </c>
      <c r="V4154">
        <f>COUNTIF(tbl_General[EmployeeID],tbl_General[[#This Row],[EmployeeID]])</f>
        <v>1</v>
      </c>
    </row>
    <row r="4155" spans="1:22" x14ac:dyDescent="0.25">
      <c r="A4155">
        <v>34</v>
      </c>
      <c r="B4155" t="s">
        <v>21</v>
      </c>
      <c r="C4155" t="s">
        <v>22</v>
      </c>
      <c r="D4155" t="s">
        <v>23</v>
      </c>
      <c r="E4155">
        <v>4</v>
      </c>
      <c r="F4155">
        <v>3</v>
      </c>
      <c r="G4155" t="s">
        <v>24</v>
      </c>
      <c r="H4155">
        <v>2177</v>
      </c>
      <c r="I4155" t="s">
        <v>34</v>
      </c>
      <c r="J4155">
        <v>2</v>
      </c>
      <c r="K4155" t="s">
        <v>31</v>
      </c>
      <c r="L4155" t="s">
        <v>32</v>
      </c>
      <c r="M4155">
        <v>88470</v>
      </c>
      <c r="N4155">
        <v>1</v>
      </c>
      <c r="O4155">
        <v>16</v>
      </c>
      <c r="P4155">
        <v>0</v>
      </c>
      <c r="Q4155">
        <v>10</v>
      </c>
      <c r="R4155">
        <v>3</v>
      </c>
      <c r="S4155">
        <v>10</v>
      </c>
      <c r="T4155">
        <v>9</v>
      </c>
      <c r="U4155">
        <v>6</v>
      </c>
      <c r="V4155">
        <f>COUNTIF(tbl_General[EmployeeID],tbl_General[[#This Row],[EmployeeID]])</f>
        <v>1</v>
      </c>
    </row>
    <row r="4156" spans="1:22" x14ac:dyDescent="0.25">
      <c r="A4156">
        <v>34</v>
      </c>
      <c r="B4156" t="s">
        <v>21</v>
      </c>
      <c r="C4156" t="s">
        <v>22</v>
      </c>
      <c r="D4156" t="s">
        <v>23</v>
      </c>
      <c r="E4156">
        <v>4</v>
      </c>
      <c r="F4156">
        <v>3</v>
      </c>
      <c r="G4156" t="s">
        <v>24</v>
      </c>
      <c r="H4156">
        <v>3647</v>
      </c>
      <c r="I4156" t="s">
        <v>34</v>
      </c>
      <c r="J4156">
        <v>2</v>
      </c>
      <c r="K4156" t="s">
        <v>31</v>
      </c>
      <c r="L4156" t="s">
        <v>32</v>
      </c>
      <c r="M4156">
        <v>88470</v>
      </c>
      <c r="N4156">
        <v>1</v>
      </c>
      <c r="O4156">
        <v>16</v>
      </c>
      <c r="P4156">
        <v>0</v>
      </c>
      <c r="Q4156">
        <v>10</v>
      </c>
      <c r="R4156">
        <v>3</v>
      </c>
      <c r="S4156">
        <v>10</v>
      </c>
      <c r="T4156">
        <v>9</v>
      </c>
      <c r="U4156">
        <v>6</v>
      </c>
      <c r="V4156">
        <f>COUNTIF(tbl_General[EmployeeID],tbl_General[[#This Row],[EmployeeID]])</f>
        <v>1</v>
      </c>
    </row>
    <row r="4157" spans="1:22" x14ac:dyDescent="0.25">
      <c r="A4157">
        <v>38</v>
      </c>
      <c r="B4157" t="s">
        <v>21</v>
      </c>
      <c r="C4157" t="s">
        <v>29</v>
      </c>
      <c r="D4157" t="s">
        <v>30</v>
      </c>
      <c r="E4157">
        <v>25</v>
      </c>
      <c r="F4157">
        <v>3</v>
      </c>
      <c r="G4157" t="s">
        <v>38</v>
      </c>
      <c r="H4157">
        <v>1274</v>
      </c>
      <c r="I4157" t="s">
        <v>34</v>
      </c>
      <c r="J4157">
        <v>2</v>
      </c>
      <c r="K4157" t="s">
        <v>42</v>
      </c>
      <c r="L4157" t="s">
        <v>32</v>
      </c>
      <c r="M4157">
        <v>163280</v>
      </c>
      <c r="N4157">
        <v>1</v>
      </c>
      <c r="O4157">
        <v>17</v>
      </c>
      <c r="P4157">
        <v>3</v>
      </c>
      <c r="Q4157">
        <v>10</v>
      </c>
      <c r="R4157">
        <v>2</v>
      </c>
      <c r="S4157">
        <v>10</v>
      </c>
      <c r="T4157">
        <v>9</v>
      </c>
      <c r="U4157">
        <v>9</v>
      </c>
      <c r="V4157">
        <f>COUNTIF(tbl_General[EmployeeID],tbl_General[[#This Row],[EmployeeID]])</f>
        <v>1</v>
      </c>
    </row>
    <row r="4158" spans="1:22" x14ac:dyDescent="0.25">
      <c r="A4158">
        <v>38</v>
      </c>
      <c r="B4158" t="s">
        <v>21</v>
      </c>
      <c r="C4158" t="s">
        <v>29</v>
      </c>
      <c r="D4158" t="s">
        <v>30</v>
      </c>
      <c r="E4158">
        <v>25</v>
      </c>
      <c r="F4158">
        <v>3</v>
      </c>
      <c r="G4158" t="s">
        <v>38</v>
      </c>
      <c r="H4158">
        <v>2744</v>
      </c>
      <c r="I4158" t="s">
        <v>34</v>
      </c>
      <c r="J4158">
        <v>2</v>
      </c>
      <c r="K4158" t="s">
        <v>42</v>
      </c>
      <c r="L4158" t="s">
        <v>32</v>
      </c>
      <c r="M4158">
        <v>163280</v>
      </c>
      <c r="N4158">
        <v>1</v>
      </c>
      <c r="O4158">
        <v>17</v>
      </c>
      <c r="P4158">
        <v>3</v>
      </c>
      <c r="Q4158">
        <v>10</v>
      </c>
      <c r="R4158">
        <v>2</v>
      </c>
      <c r="S4158">
        <v>10</v>
      </c>
      <c r="T4158">
        <v>9</v>
      </c>
      <c r="U4158">
        <v>9</v>
      </c>
      <c r="V4158">
        <f>COUNTIF(tbl_General[EmployeeID],tbl_General[[#This Row],[EmployeeID]])</f>
        <v>1</v>
      </c>
    </row>
    <row r="4159" spans="1:22" x14ac:dyDescent="0.25">
      <c r="A4159">
        <v>38</v>
      </c>
      <c r="B4159" t="s">
        <v>21</v>
      </c>
      <c r="C4159" t="s">
        <v>29</v>
      </c>
      <c r="D4159" t="s">
        <v>30</v>
      </c>
      <c r="E4159">
        <v>25</v>
      </c>
      <c r="F4159">
        <v>3</v>
      </c>
      <c r="G4159" t="s">
        <v>38</v>
      </c>
      <c r="H4159">
        <v>4214</v>
      </c>
      <c r="I4159" t="s">
        <v>34</v>
      </c>
      <c r="J4159">
        <v>2</v>
      </c>
      <c r="K4159" t="s">
        <v>42</v>
      </c>
      <c r="L4159" t="s">
        <v>32</v>
      </c>
      <c r="M4159">
        <v>163280</v>
      </c>
      <c r="N4159">
        <v>1</v>
      </c>
      <c r="O4159">
        <v>17</v>
      </c>
      <c r="P4159">
        <v>3</v>
      </c>
      <c r="Q4159">
        <v>10</v>
      </c>
      <c r="R4159">
        <v>2</v>
      </c>
      <c r="S4159">
        <v>10</v>
      </c>
      <c r="T4159">
        <v>9</v>
      </c>
      <c r="U4159">
        <v>9</v>
      </c>
      <c r="V4159">
        <f>COUNTIF(tbl_General[EmployeeID],tbl_General[[#This Row],[EmployeeID]])</f>
        <v>1</v>
      </c>
    </row>
    <row r="4160" spans="1:22" x14ac:dyDescent="0.25">
      <c r="A4160">
        <v>31</v>
      </c>
      <c r="B4160" t="s">
        <v>21</v>
      </c>
      <c r="C4160" t="s">
        <v>36</v>
      </c>
      <c r="D4160" t="s">
        <v>30</v>
      </c>
      <c r="E4160">
        <v>1</v>
      </c>
      <c r="F4160">
        <v>2</v>
      </c>
      <c r="G4160" t="s">
        <v>38</v>
      </c>
      <c r="H4160">
        <v>693</v>
      </c>
      <c r="I4160" t="s">
        <v>34</v>
      </c>
      <c r="J4160">
        <v>1</v>
      </c>
      <c r="K4160" t="s">
        <v>35</v>
      </c>
      <c r="L4160" t="s">
        <v>41</v>
      </c>
      <c r="M4160">
        <v>195130</v>
      </c>
      <c r="N4160">
        <v>1</v>
      </c>
      <c r="O4160">
        <v>12</v>
      </c>
      <c r="P4160">
        <v>1</v>
      </c>
      <c r="Q4160">
        <v>10</v>
      </c>
      <c r="R4160">
        <v>1</v>
      </c>
      <c r="S4160">
        <v>10</v>
      </c>
      <c r="T4160">
        <v>9</v>
      </c>
      <c r="U4160">
        <v>6</v>
      </c>
      <c r="V4160">
        <f>COUNTIF(tbl_General[EmployeeID],tbl_General[[#This Row],[EmployeeID]])</f>
        <v>1</v>
      </c>
    </row>
    <row r="4161" spans="1:22" x14ac:dyDescent="0.25">
      <c r="A4161">
        <v>31</v>
      </c>
      <c r="B4161" t="s">
        <v>21</v>
      </c>
      <c r="C4161" t="s">
        <v>36</v>
      </c>
      <c r="D4161" t="s">
        <v>30</v>
      </c>
      <c r="E4161">
        <v>1</v>
      </c>
      <c r="F4161">
        <v>2</v>
      </c>
      <c r="G4161" t="s">
        <v>38</v>
      </c>
      <c r="H4161">
        <v>2163</v>
      </c>
      <c r="I4161" t="s">
        <v>34</v>
      </c>
      <c r="J4161">
        <v>1</v>
      </c>
      <c r="K4161" t="s">
        <v>35</v>
      </c>
      <c r="L4161" t="s">
        <v>41</v>
      </c>
      <c r="M4161">
        <v>195130</v>
      </c>
      <c r="N4161">
        <v>1</v>
      </c>
      <c r="O4161">
        <v>12</v>
      </c>
      <c r="P4161">
        <v>1</v>
      </c>
      <c r="Q4161">
        <v>10</v>
      </c>
      <c r="R4161">
        <v>1</v>
      </c>
      <c r="S4161">
        <v>10</v>
      </c>
      <c r="T4161">
        <v>9</v>
      </c>
      <c r="U4161">
        <v>6</v>
      </c>
      <c r="V4161">
        <f>COUNTIF(tbl_General[EmployeeID],tbl_General[[#This Row],[EmployeeID]])</f>
        <v>1</v>
      </c>
    </row>
    <row r="4162" spans="1:22" x14ac:dyDescent="0.25">
      <c r="A4162">
        <v>31</v>
      </c>
      <c r="B4162" t="s">
        <v>21</v>
      </c>
      <c r="C4162" t="s">
        <v>36</v>
      </c>
      <c r="D4162" t="s">
        <v>30</v>
      </c>
      <c r="E4162">
        <v>1</v>
      </c>
      <c r="F4162">
        <v>2</v>
      </c>
      <c r="G4162" t="s">
        <v>38</v>
      </c>
      <c r="H4162">
        <v>3633</v>
      </c>
      <c r="I4162" t="s">
        <v>34</v>
      </c>
      <c r="J4162">
        <v>1</v>
      </c>
      <c r="K4162" t="s">
        <v>35</v>
      </c>
      <c r="L4162" t="s">
        <v>41</v>
      </c>
      <c r="M4162">
        <v>195130</v>
      </c>
      <c r="N4162">
        <v>1</v>
      </c>
      <c r="O4162">
        <v>12</v>
      </c>
      <c r="P4162">
        <v>1</v>
      </c>
      <c r="Q4162">
        <v>10</v>
      </c>
      <c r="R4162">
        <v>1</v>
      </c>
      <c r="S4162">
        <v>10</v>
      </c>
      <c r="T4162">
        <v>9</v>
      </c>
      <c r="U4162">
        <v>6</v>
      </c>
      <c r="V4162">
        <f>COUNTIF(tbl_General[EmployeeID],tbl_General[[#This Row],[EmployeeID]])</f>
        <v>1</v>
      </c>
    </row>
    <row r="4163" spans="1:22" x14ac:dyDescent="0.25">
      <c r="A4163">
        <v>36</v>
      </c>
      <c r="B4163" t="s">
        <v>21</v>
      </c>
      <c r="C4163" t="s">
        <v>22</v>
      </c>
      <c r="D4163" t="s">
        <v>30</v>
      </c>
      <c r="E4163">
        <v>1</v>
      </c>
      <c r="F4163">
        <v>3</v>
      </c>
      <c r="G4163" t="s">
        <v>38</v>
      </c>
      <c r="H4163">
        <v>127</v>
      </c>
      <c r="I4163" t="s">
        <v>25</v>
      </c>
      <c r="J4163">
        <v>5</v>
      </c>
      <c r="K4163" t="s">
        <v>26</v>
      </c>
      <c r="L4163" t="s">
        <v>27</v>
      </c>
      <c r="M4163">
        <v>196360</v>
      </c>
      <c r="N4163">
        <v>1</v>
      </c>
      <c r="O4163">
        <v>12</v>
      </c>
      <c r="P4163">
        <v>1</v>
      </c>
      <c r="Q4163">
        <v>10</v>
      </c>
      <c r="R4163">
        <v>3</v>
      </c>
      <c r="S4163">
        <v>10</v>
      </c>
      <c r="T4163">
        <v>9</v>
      </c>
      <c r="U4163">
        <v>0</v>
      </c>
      <c r="V4163">
        <f>COUNTIF(tbl_General[EmployeeID],tbl_General[[#This Row],[EmployeeID]])</f>
        <v>1</v>
      </c>
    </row>
    <row r="4164" spans="1:22" x14ac:dyDescent="0.25">
      <c r="A4164">
        <v>36</v>
      </c>
      <c r="B4164" t="s">
        <v>21</v>
      </c>
      <c r="C4164" t="s">
        <v>22</v>
      </c>
      <c r="D4164" t="s">
        <v>30</v>
      </c>
      <c r="E4164">
        <v>1</v>
      </c>
      <c r="F4164">
        <v>3</v>
      </c>
      <c r="G4164" t="s">
        <v>38</v>
      </c>
      <c r="H4164">
        <v>1597</v>
      </c>
      <c r="I4164" t="s">
        <v>25</v>
      </c>
      <c r="J4164">
        <v>5</v>
      </c>
      <c r="K4164" t="s">
        <v>26</v>
      </c>
      <c r="L4164" t="s">
        <v>27</v>
      </c>
      <c r="M4164">
        <v>196360</v>
      </c>
      <c r="N4164">
        <v>1</v>
      </c>
      <c r="O4164">
        <v>12</v>
      </c>
      <c r="P4164">
        <v>1</v>
      </c>
      <c r="Q4164">
        <v>10</v>
      </c>
      <c r="R4164">
        <v>3</v>
      </c>
      <c r="S4164">
        <v>10</v>
      </c>
      <c r="T4164">
        <v>9</v>
      </c>
      <c r="U4164">
        <v>0</v>
      </c>
      <c r="V4164">
        <f>COUNTIF(tbl_General[EmployeeID],tbl_General[[#This Row],[EmployeeID]])</f>
        <v>1</v>
      </c>
    </row>
    <row r="4165" spans="1:22" x14ac:dyDescent="0.25">
      <c r="A4165">
        <v>36</v>
      </c>
      <c r="B4165" t="s">
        <v>21</v>
      </c>
      <c r="C4165" t="s">
        <v>22</v>
      </c>
      <c r="D4165" t="s">
        <v>30</v>
      </c>
      <c r="E4165">
        <v>1</v>
      </c>
      <c r="F4165">
        <v>3</v>
      </c>
      <c r="G4165" t="s">
        <v>38</v>
      </c>
      <c r="H4165">
        <v>3067</v>
      </c>
      <c r="I4165" t="s">
        <v>25</v>
      </c>
      <c r="J4165">
        <v>5</v>
      </c>
      <c r="K4165" t="s">
        <v>26</v>
      </c>
      <c r="L4165" t="s">
        <v>27</v>
      </c>
      <c r="M4165">
        <v>196360</v>
      </c>
      <c r="N4165">
        <v>1</v>
      </c>
      <c r="O4165">
        <v>12</v>
      </c>
      <c r="P4165">
        <v>1</v>
      </c>
      <c r="Q4165">
        <v>10</v>
      </c>
      <c r="R4165">
        <v>3</v>
      </c>
      <c r="S4165">
        <v>10</v>
      </c>
      <c r="T4165">
        <v>9</v>
      </c>
      <c r="U4165">
        <v>0</v>
      </c>
      <c r="V4165">
        <f>COUNTIF(tbl_General[EmployeeID],tbl_General[[#This Row],[EmployeeID]])</f>
        <v>1</v>
      </c>
    </row>
    <row r="4166" spans="1:22" x14ac:dyDescent="0.25">
      <c r="A4166">
        <v>40</v>
      </c>
      <c r="B4166" t="s">
        <v>21</v>
      </c>
      <c r="C4166" t="s">
        <v>29</v>
      </c>
      <c r="D4166" t="s">
        <v>30</v>
      </c>
      <c r="E4166">
        <v>21</v>
      </c>
      <c r="F4166">
        <v>3</v>
      </c>
      <c r="G4166" t="s">
        <v>38</v>
      </c>
      <c r="H4166">
        <v>1152</v>
      </c>
      <c r="I4166" t="s">
        <v>25</v>
      </c>
      <c r="J4166">
        <v>3</v>
      </c>
      <c r="K4166" t="s">
        <v>31</v>
      </c>
      <c r="L4166" t="s">
        <v>27</v>
      </c>
      <c r="M4166">
        <v>197170</v>
      </c>
      <c r="N4166">
        <v>1</v>
      </c>
      <c r="O4166">
        <v>21</v>
      </c>
      <c r="P4166">
        <v>0</v>
      </c>
      <c r="Q4166">
        <v>10</v>
      </c>
      <c r="R4166">
        <v>1</v>
      </c>
      <c r="S4166">
        <v>10</v>
      </c>
      <c r="T4166">
        <v>9</v>
      </c>
      <c r="U4166">
        <v>4</v>
      </c>
      <c r="V4166">
        <f>COUNTIF(tbl_General[EmployeeID],tbl_General[[#This Row],[EmployeeID]])</f>
        <v>1</v>
      </c>
    </row>
    <row r="4167" spans="1:22" x14ac:dyDescent="0.25">
      <c r="A4167">
        <v>40</v>
      </c>
      <c r="B4167" t="s">
        <v>21</v>
      </c>
      <c r="C4167" t="s">
        <v>29</v>
      </c>
      <c r="D4167" t="s">
        <v>30</v>
      </c>
      <c r="E4167">
        <v>21</v>
      </c>
      <c r="F4167">
        <v>3</v>
      </c>
      <c r="G4167" t="s">
        <v>38</v>
      </c>
      <c r="H4167">
        <v>2622</v>
      </c>
      <c r="I4167" t="s">
        <v>25</v>
      </c>
      <c r="J4167">
        <v>3</v>
      </c>
      <c r="K4167" t="s">
        <v>31</v>
      </c>
      <c r="L4167" t="s">
        <v>27</v>
      </c>
      <c r="M4167">
        <v>197170</v>
      </c>
      <c r="N4167">
        <v>1</v>
      </c>
      <c r="O4167">
        <v>21</v>
      </c>
      <c r="P4167">
        <v>0</v>
      </c>
      <c r="Q4167">
        <v>10</v>
      </c>
      <c r="R4167">
        <v>1</v>
      </c>
      <c r="S4167">
        <v>10</v>
      </c>
      <c r="T4167">
        <v>9</v>
      </c>
      <c r="U4167">
        <v>4</v>
      </c>
      <c r="V4167">
        <f>COUNTIF(tbl_General[EmployeeID],tbl_General[[#This Row],[EmployeeID]])</f>
        <v>1</v>
      </c>
    </row>
    <row r="4168" spans="1:22" x14ac:dyDescent="0.25">
      <c r="A4168">
        <v>40</v>
      </c>
      <c r="B4168" t="s">
        <v>21</v>
      </c>
      <c r="C4168" t="s">
        <v>29</v>
      </c>
      <c r="D4168" t="s">
        <v>30</v>
      </c>
      <c r="E4168">
        <v>21</v>
      </c>
      <c r="F4168">
        <v>3</v>
      </c>
      <c r="G4168" t="s">
        <v>38</v>
      </c>
      <c r="H4168">
        <v>4092</v>
      </c>
      <c r="I4168" t="s">
        <v>25</v>
      </c>
      <c r="J4168">
        <v>3</v>
      </c>
      <c r="K4168" t="s">
        <v>31</v>
      </c>
      <c r="L4168" t="s">
        <v>27</v>
      </c>
      <c r="M4168">
        <v>197170</v>
      </c>
      <c r="N4168">
        <v>1</v>
      </c>
      <c r="O4168">
        <v>21</v>
      </c>
      <c r="P4168">
        <v>0</v>
      </c>
      <c r="Q4168">
        <v>10</v>
      </c>
      <c r="R4168">
        <v>1</v>
      </c>
      <c r="S4168">
        <v>10</v>
      </c>
      <c r="T4168">
        <v>9</v>
      </c>
      <c r="U4168">
        <v>4</v>
      </c>
      <c r="V4168">
        <f>COUNTIF(tbl_General[EmployeeID],tbl_General[[#This Row],[EmployeeID]])</f>
        <v>1</v>
      </c>
    </row>
    <row r="4169" spans="1:22" x14ac:dyDescent="0.25">
      <c r="A4169">
        <v>45</v>
      </c>
      <c r="B4169" t="s">
        <v>21</v>
      </c>
      <c r="C4169" t="s">
        <v>22</v>
      </c>
      <c r="D4169" t="s">
        <v>23</v>
      </c>
      <c r="E4169">
        <v>3</v>
      </c>
      <c r="F4169">
        <v>1</v>
      </c>
      <c r="G4169" t="s">
        <v>45</v>
      </c>
      <c r="H4169">
        <v>77</v>
      </c>
      <c r="I4169" t="s">
        <v>25</v>
      </c>
      <c r="J4169">
        <v>1</v>
      </c>
      <c r="K4169" t="s">
        <v>35</v>
      </c>
      <c r="L4169" t="s">
        <v>27</v>
      </c>
      <c r="M4169">
        <v>171740</v>
      </c>
      <c r="N4169">
        <v>9</v>
      </c>
      <c r="O4169">
        <v>14</v>
      </c>
      <c r="P4169">
        <v>1</v>
      </c>
      <c r="Q4169">
        <v>12</v>
      </c>
      <c r="R4169">
        <v>6</v>
      </c>
      <c r="S4169">
        <v>10</v>
      </c>
      <c r="T4169">
        <v>9</v>
      </c>
      <c r="U4169">
        <v>8</v>
      </c>
      <c r="V4169">
        <f>COUNTIF(tbl_General[EmployeeID],tbl_General[[#This Row],[EmployeeID]])</f>
        <v>1</v>
      </c>
    </row>
    <row r="4170" spans="1:22" x14ac:dyDescent="0.25">
      <c r="A4170">
        <v>45</v>
      </c>
      <c r="B4170" t="s">
        <v>21</v>
      </c>
      <c r="C4170" t="s">
        <v>22</v>
      </c>
      <c r="D4170" t="s">
        <v>23</v>
      </c>
      <c r="E4170">
        <v>3</v>
      </c>
      <c r="F4170">
        <v>1</v>
      </c>
      <c r="G4170" t="s">
        <v>45</v>
      </c>
      <c r="H4170">
        <v>1547</v>
      </c>
      <c r="I4170" t="s">
        <v>25</v>
      </c>
      <c r="J4170">
        <v>1</v>
      </c>
      <c r="K4170" t="s">
        <v>35</v>
      </c>
      <c r="L4170" t="s">
        <v>27</v>
      </c>
      <c r="M4170">
        <v>171740</v>
      </c>
      <c r="N4170">
        <v>9</v>
      </c>
      <c r="O4170">
        <v>14</v>
      </c>
      <c r="P4170">
        <v>1</v>
      </c>
      <c r="Q4170">
        <v>12</v>
      </c>
      <c r="R4170">
        <v>6</v>
      </c>
      <c r="S4170">
        <v>10</v>
      </c>
      <c r="T4170">
        <v>9</v>
      </c>
      <c r="U4170">
        <v>8</v>
      </c>
      <c r="V4170">
        <f>COUNTIF(tbl_General[EmployeeID],tbl_General[[#This Row],[EmployeeID]])</f>
        <v>1</v>
      </c>
    </row>
    <row r="4171" spans="1:22" x14ac:dyDescent="0.25">
      <c r="A4171">
        <v>45</v>
      </c>
      <c r="B4171" t="s">
        <v>21</v>
      </c>
      <c r="C4171" t="s">
        <v>22</v>
      </c>
      <c r="D4171" t="s">
        <v>23</v>
      </c>
      <c r="E4171">
        <v>3</v>
      </c>
      <c r="F4171">
        <v>1</v>
      </c>
      <c r="G4171" t="s">
        <v>45</v>
      </c>
      <c r="H4171">
        <v>3017</v>
      </c>
      <c r="I4171" t="s">
        <v>25</v>
      </c>
      <c r="J4171">
        <v>1</v>
      </c>
      <c r="K4171" t="s">
        <v>35</v>
      </c>
      <c r="L4171" t="s">
        <v>27</v>
      </c>
      <c r="M4171">
        <v>171740</v>
      </c>
      <c r="N4171">
        <v>9</v>
      </c>
      <c r="O4171">
        <v>14</v>
      </c>
      <c r="P4171">
        <v>1</v>
      </c>
      <c r="Q4171">
        <v>12</v>
      </c>
      <c r="R4171">
        <v>6</v>
      </c>
      <c r="S4171">
        <v>10</v>
      </c>
      <c r="T4171">
        <v>9</v>
      </c>
      <c r="U4171">
        <v>8</v>
      </c>
      <c r="V4171">
        <f>COUNTIF(tbl_General[EmployeeID],tbl_General[[#This Row],[EmployeeID]])</f>
        <v>1</v>
      </c>
    </row>
    <row r="4172" spans="1:22" x14ac:dyDescent="0.25">
      <c r="A4172">
        <v>56</v>
      </c>
      <c r="B4172" t="s">
        <v>28</v>
      </c>
      <c r="C4172" t="s">
        <v>22</v>
      </c>
      <c r="D4172" t="s">
        <v>23</v>
      </c>
      <c r="E4172">
        <v>10</v>
      </c>
      <c r="F4172">
        <v>4</v>
      </c>
      <c r="G4172" t="s">
        <v>33</v>
      </c>
      <c r="H4172">
        <v>1187</v>
      </c>
      <c r="I4172" t="s">
        <v>34</v>
      </c>
      <c r="J4172">
        <v>2</v>
      </c>
      <c r="K4172" t="s">
        <v>35</v>
      </c>
      <c r="L4172" t="s">
        <v>27</v>
      </c>
      <c r="M4172">
        <v>40780</v>
      </c>
      <c r="N4172">
        <v>8</v>
      </c>
      <c r="O4172">
        <v>24</v>
      </c>
      <c r="P4172">
        <v>1</v>
      </c>
      <c r="Q4172">
        <v>14</v>
      </c>
      <c r="R4172">
        <v>3</v>
      </c>
      <c r="S4172">
        <v>10</v>
      </c>
      <c r="T4172">
        <v>9</v>
      </c>
      <c r="U4172">
        <v>8</v>
      </c>
      <c r="V4172">
        <f>COUNTIF(tbl_General[EmployeeID],tbl_General[[#This Row],[EmployeeID]])</f>
        <v>1</v>
      </c>
    </row>
    <row r="4173" spans="1:22" x14ac:dyDescent="0.25">
      <c r="A4173">
        <v>56</v>
      </c>
      <c r="B4173" t="s">
        <v>28</v>
      </c>
      <c r="C4173" t="s">
        <v>22</v>
      </c>
      <c r="D4173" t="s">
        <v>23</v>
      </c>
      <c r="E4173">
        <v>10</v>
      </c>
      <c r="F4173">
        <v>4</v>
      </c>
      <c r="G4173" t="s">
        <v>33</v>
      </c>
      <c r="H4173">
        <v>2657</v>
      </c>
      <c r="I4173" t="s">
        <v>34</v>
      </c>
      <c r="J4173">
        <v>2</v>
      </c>
      <c r="K4173" t="s">
        <v>35</v>
      </c>
      <c r="L4173" t="s">
        <v>27</v>
      </c>
      <c r="M4173">
        <v>40780</v>
      </c>
      <c r="N4173">
        <v>8</v>
      </c>
      <c r="O4173">
        <v>24</v>
      </c>
      <c r="P4173">
        <v>1</v>
      </c>
      <c r="Q4173">
        <v>14</v>
      </c>
      <c r="R4173">
        <v>3</v>
      </c>
      <c r="S4173">
        <v>10</v>
      </c>
      <c r="T4173">
        <v>9</v>
      </c>
      <c r="U4173">
        <v>8</v>
      </c>
      <c r="V4173">
        <f>COUNTIF(tbl_General[EmployeeID],tbl_General[[#This Row],[EmployeeID]])</f>
        <v>1</v>
      </c>
    </row>
    <row r="4174" spans="1:22" x14ac:dyDescent="0.25">
      <c r="A4174">
        <v>56</v>
      </c>
      <c r="B4174" t="s">
        <v>28</v>
      </c>
      <c r="C4174" t="s">
        <v>22</v>
      </c>
      <c r="D4174" t="s">
        <v>23</v>
      </c>
      <c r="E4174">
        <v>10</v>
      </c>
      <c r="F4174">
        <v>4</v>
      </c>
      <c r="G4174" t="s">
        <v>33</v>
      </c>
      <c r="H4174">
        <v>4127</v>
      </c>
      <c r="I4174" t="s">
        <v>34</v>
      </c>
      <c r="J4174">
        <v>2</v>
      </c>
      <c r="K4174" t="s">
        <v>35</v>
      </c>
      <c r="L4174" t="s">
        <v>27</v>
      </c>
      <c r="M4174">
        <v>40780</v>
      </c>
      <c r="N4174">
        <v>8</v>
      </c>
      <c r="O4174">
        <v>24</v>
      </c>
      <c r="P4174">
        <v>1</v>
      </c>
      <c r="Q4174">
        <v>14</v>
      </c>
      <c r="R4174">
        <v>3</v>
      </c>
      <c r="S4174">
        <v>10</v>
      </c>
      <c r="T4174">
        <v>9</v>
      </c>
      <c r="U4174">
        <v>8</v>
      </c>
      <c r="V4174">
        <f>COUNTIF(tbl_General[EmployeeID],tbl_General[[#This Row],[EmployeeID]])</f>
        <v>1</v>
      </c>
    </row>
    <row r="4175" spans="1:22" x14ac:dyDescent="0.25">
      <c r="A4175">
        <v>46</v>
      </c>
      <c r="B4175" t="s">
        <v>21</v>
      </c>
      <c r="C4175" t="s">
        <v>29</v>
      </c>
      <c r="D4175" t="s">
        <v>30</v>
      </c>
      <c r="E4175">
        <v>12</v>
      </c>
      <c r="F4175">
        <v>1</v>
      </c>
      <c r="G4175" t="s">
        <v>38</v>
      </c>
      <c r="H4175">
        <v>1306</v>
      </c>
      <c r="I4175" t="s">
        <v>34</v>
      </c>
      <c r="J4175">
        <v>1</v>
      </c>
      <c r="K4175" t="s">
        <v>40</v>
      </c>
      <c r="L4175" t="s">
        <v>27</v>
      </c>
      <c r="M4175">
        <v>20740</v>
      </c>
      <c r="N4175">
        <v>2</v>
      </c>
      <c r="O4175">
        <v>15</v>
      </c>
      <c r="P4175">
        <v>1</v>
      </c>
      <c r="Q4175">
        <v>21</v>
      </c>
      <c r="R4175">
        <v>3</v>
      </c>
      <c r="S4175">
        <v>10</v>
      </c>
      <c r="T4175">
        <v>9</v>
      </c>
      <c r="U4175">
        <v>5</v>
      </c>
      <c r="V4175">
        <f>COUNTIF(tbl_General[EmployeeID],tbl_General[[#This Row],[EmployeeID]])</f>
        <v>1</v>
      </c>
    </row>
    <row r="4176" spans="1:22" x14ac:dyDescent="0.25">
      <c r="A4176">
        <v>46</v>
      </c>
      <c r="B4176" t="s">
        <v>21</v>
      </c>
      <c r="C4176" t="s">
        <v>29</v>
      </c>
      <c r="D4176" t="s">
        <v>30</v>
      </c>
      <c r="E4176">
        <v>12</v>
      </c>
      <c r="F4176">
        <v>1</v>
      </c>
      <c r="G4176" t="s">
        <v>38</v>
      </c>
      <c r="H4176">
        <v>2776</v>
      </c>
      <c r="I4176" t="s">
        <v>34</v>
      </c>
      <c r="J4176">
        <v>1</v>
      </c>
      <c r="K4176" t="s">
        <v>40</v>
      </c>
      <c r="L4176" t="s">
        <v>27</v>
      </c>
      <c r="M4176">
        <v>20740</v>
      </c>
      <c r="N4176">
        <v>2</v>
      </c>
      <c r="O4176">
        <v>15</v>
      </c>
      <c r="P4176">
        <v>1</v>
      </c>
      <c r="Q4176">
        <v>21</v>
      </c>
      <c r="R4176">
        <v>3</v>
      </c>
      <c r="S4176">
        <v>10</v>
      </c>
      <c r="T4176">
        <v>9</v>
      </c>
      <c r="U4176">
        <v>5</v>
      </c>
      <c r="V4176">
        <f>COUNTIF(tbl_General[EmployeeID],tbl_General[[#This Row],[EmployeeID]])</f>
        <v>1</v>
      </c>
    </row>
    <row r="4177" spans="1:22" x14ac:dyDescent="0.25">
      <c r="A4177">
        <v>46</v>
      </c>
      <c r="B4177" t="s">
        <v>21</v>
      </c>
      <c r="C4177" t="s">
        <v>29</v>
      </c>
      <c r="D4177" t="s">
        <v>30</v>
      </c>
      <c r="E4177">
        <v>12</v>
      </c>
      <c r="F4177">
        <v>1</v>
      </c>
      <c r="G4177" t="s">
        <v>38</v>
      </c>
      <c r="H4177">
        <v>4246</v>
      </c>
      <c r="I4177" t="s">
        <v>34</v>
      </c>
      <c r="J4177">
        <v>1</v>
      </c>
      <c r="K4177" t="s">
        <v>40</v>
      </c>
      <c r="L4177" t="s">
        <v>27</v>
      </c>
      <c r="M4177">
        <v>20740</v>
      </c>
      <c r="N4177">
        <v>2</v>
      </c>
      <c r="O4177">
        <v>15</v>
      </c>
      <c r="P4177">
        <v>1</v>
      </c>
      <c r="Q4177">
        <v>21</v>
      </c>
      <c r="R4177">
        <v>3</v>
      </c>
      <c r="S4177">
        <v>10</v>
      </c>
      <c r="T4177">
        <v>9</v>
      </c>
      <c r="U4177">
        <v>5</v>
      </c>
      <c r="V4177">
        <f>COUNTIF(tbl_General[EmployeeID],tbl_General[[#This Row],[EmployeeID]])</f>
        <v>1</v>
      </c>
    </row>
    <row r="4178" spans="1:22" x14ac:dyDescent="0.25">
      <c r="A4178">
        <v>31</v>
      </c>
      <c r="B4178" t="s">
        <v>21</v>
      </c>
      <c r="C4178" t="s">
        <v>22</v>
      </c>
      <c r="D4178" t="s">
        <v>30</v>
      </c>
      <c r="E4178">
        <v>16</v>
      </c>
      <c r="F4178">
        <v>3</v>
      </c>
      <c r="G4178" t="s">
        <v>38</v>
      </c>
      <c r="H4178">
        <v>773</v>
      </c>
      <c r="I4178" t="s">
        <v>34</v>
      </c>
      <c r="J4178">
        <v>2</v>
      </c>
      <c r="K4178" t="s">
        <v>37</v>
      </c>
      <c r="L4178" t="s">
        <v>41</v>
      </c>
      <c r="M4178">
        <v>27820</v>
      </c>
      <c r="N4178">
        <v>1</v>
      </c>
      <c r="O4178">
        <v>19</v>
      </c>
      <c r="P4178">
        <v>1</v>
      </c>
      <c r="Q4178">
        <v>13</v>
      </c>
      <c r="R4178">
        <v>5</v>
      </c>
      <c r="S4178">
        <v>13</v>
      </c>
      <c r="T4178">
        <v>9</v>
      </c>
      <c r="U4178">
        <v>9</v>
      </c>
      <c r="V4178">
        <f>COUNTIF(tbl_General[EmployeeID],tbl_General[[#This Row],[EmployeeID]])</f>
        <v>1</v>
      </c>
    </row>
    <row r="4179" spans="1:22" x14ac:dyDescent="0.25">
      <c r="A4179">
        <v>31</v>
      </c>
      <c r="B4179" t="s">
        <v>21</v>
      </c>
      <c r="C4179" t="s">
        <v>22</v>
      </c>
      <c r="D4179" t="s">
        <v>30</v>
      </c>
      <c r="E4179">
        <v>16</v>
      </c>
      <c r="F4179">
        <v>3</v>
      </c>
      <c r="G4179" t="s">
        <v>38</v>
      </c>
      <c r="H4179">
        <v>2243</v>
      </c>
      <c r="I4179" t="s">
        <v>34</v>
      </c>
      <c r="J4179">
        <v>2</v>
      </c>
      <c r="K4179" t="s">
        <v>37</v>
      </c>
      <c r="L4179" t="s">
        <v>41</v>
      </c>
      <c r="M4179">
        <v>27820</v>
      </c>
      <c r="N4179">
        <v>1</v>
      </c>
      <c r="O4179">
        <v>19</v>
      </c>
      <c r="P4179">
        <v>1</v>
      </c>
      <c r="Q4179">
        <v>13</v>
      </c>
      <c r="R4179">
        <v>5</v>
      </c>
      <c r="S4179">
        <v>13</v>
      </c>
      <c r="T4179">
        <v>9</v>
      </c>
      <c r="U4179">
        <v>9</v>
      </c>
      <c r="V4179">
        <f>COUNTIF(tbl_General[EmployeeID],tbl_General[[#This Row],[EmployeeID]])</f>
        <v>1</v>
      </c>
    </row>
    <row r="4180" spans="1:22" x14ac:dyDescent="0.25">
      <c r="A4180">
        <v>31</v>
      </c>
      <c r="B4180" t="s">
        <v>21</v>
      </c>
      <c r="C4180" t="s">
        <v>22</v>
      </c>
      <c r="D4180" t="s">
        <v>30</v>
      </c>
      <c r="E4180">
        <v>16</v>
      </c>
      <c r="F4180">
        <v>3</v>
      </c>
      <c r="G4180" t="s">
        <v>38</v>
      </c>
      <c r="H4180">
        <v>3713</v>
      </c>
      <c r="I4180" t="s">
        <v>34</v>
      </c>
      <c r="J4180">
        <v>2</v>
      </c>
      <c r="K4180" t="s">
        <v>37</v>
      </c>
      <c r="L4180" t="s">
        <v>41</v>
      </c>
      <c r="M4180">
        <v>27820</v>
      </c>
      <c r="N4180">
        <v>1</v>
      </c>
      <c r="O4180">
        <v>19</v>
      </c>
      <c r="P4180">
        <v>1</v>
      </c>
      <c r="Q4180">
        <v>13</v>
      </c>
      <c r="R4180">
        <v>5</v>
      </c>
      <c r="S4180">
        <v>13</v>
      </c>
      <c r="T4180">
        <v>9</v>
      </c>
      <c r="U4180">
        <v>9</v>
      </c>
      <c r="V4180">
        <f>COUNTIF(tbl_General[EmployeeID],tbl_General[[#This Row],[EmployeeID]])</f>
        <v>1</v>
      </c>
    </row>
    <row r="4181" spans="1:22" x14ac:dyDescent="0.25">
      <c r="A4181">
        <v>32</v>
      </c>
      <c r="B4181" t="s">
        <v>28</v>
      </c>
      <c r="C4181" t="s">
        <v>22</v>
      </c>
      <c r="D4181" t="s">
        <v>30</v>
      </c>
      <c r="E4181">
        <v>5</v>
      </c>
      <c r="F4181">
        <v>3</v>
      </c>
      <c r="G4181" t="s">
        <v>38</v>
      </c>
      <c r="H4181">
        <v>1423</v>
      </c>
      <c r="I4181" t="s">
        <v>34</v>
      </c>
      <c r="J4181">
        <v>1</v>
      </c>
      <c r="K4181" t="s">
        <v>26</v>
      </c>
      <c r="L4181" t="s">
        <v>27</v>
      </c>
      <c r="M4181">
        <v>34770</v>
      </c>
      <c r="N4181">
        <v>1</v>
      </c>
      <c r="O4181">
        <v>11</v>
      </c>
      <c r="P4181">
        <v>0</v>
      </c>
      <c r="Q4181">
        <v>14</v>
      </c>
      <c r="R4181">
        <v>2</v>
      </c>
      <c r="S4181">
        <v>14</v>
      </c>
      <c r="T4181">
        <v>9</v>
      </c>
      <c r="U4181">
        <v>8</v>
      </c>
      <c r="V4181">
        <f>COUNTIF(tbl_General[EmployeeID],tbl_General[[#This Row],[EmployeeID]])</f>
        <v>1</v>
      </c>
    </row>
    <row r="4182" spans="1:22" x14ac:dyDescent="0.25">
      <c r="A4182">
        <v>32</v>
      </c>
      <c r="B4182" t="s">
        <v>28</v>
      </c>
      <c r="C4182" t="s">
        <v>22</v>
      </c>
      <c r="D4182" t="s">
        <v>30</v>
      </c>
      <c r="E4182">
        <v>5</v>
      </c>
      <c r="F4182">
        <v>3</v>
      </c>
      <c r="G4182" t="s">
        <v>38</v>
      </c>
      <c r="H4182">
        <v>2893</v>
      </c>
      <c r="I4182" t="s">
        <v>34</v>
      </c>
      <c r="J4182">
        <v>1</v>
      </c>
      <c r="K4182" t="s">
        <v>26</v>
      </c>
      <c r="L4182" t="s">
        <v>27</v>
      </c>
      <c r="M4182">
        <v>34770</v>
      </c>
      <c r="N4182">
        <v>1</v>
      </c>
      <c r="O4182">
        <v>11</v>
      </c>
      <c r="P4182">
        <v>0</v>
      </c>
      <c r="Q4182">
        <v>14</v>
      </c>
      <c r="R4182">
        <v>2</v>
      </c>
      <c r="S4182">
        <v>14</v>
      </c>
      <c r="T4182">
        <v>9</v>
      </c>
      <c r="U4182">
        <v>8</v>
      </c>
      <c r="V4182">
        <f>COUNTIF(tbl_General[EmployeeID],tbl_General[[#This Row],[EmployeeID]])</f>
        <v>1</v>
      </c>
    </row>
    <row r="4183" spans="1:22" x14ac:dyDescent="0.25">
      <c r="A4183">
        <v>32</v>
      </c>
      <c r="B4183" t="s">
        <v>28</v>
      </c>
      <c r="C4183" t="s">
        <v>22</v>
      </c>
      <c r="D4183" t="s">
        <v>30</v>
      </c>
      <c r="E4183">
        <v>5</v>
      </c>
      <c r="F4183">
        <v>3</v>
      </c>
      <c r="G4183" t="s">
        <v>38</v>
      </c>
      <c r="H4183">
        <v>4363</v>
      </c>
      <c r="I4183" t="s">
        <v>34</v>
      </c>
      <c r="J4183">
        <v>1</v>
      </c>
      <c r="K4183" t="s">
        <v>26</v>
      </c>
      <c r="L4183" t="s">
        <v>27</v>
      </c>
      <c r="M4183">
        <v>34770</v>
      </c>
      <c r="N4183">
        <v>1</v>
      </c>
      <c r="O4183">
        <v>11</v>
      </c>
      <c r="P4183">
        <v>0</v>
      </c>
      <c r="Q4183">
        <v>14</v>
      </c>
      <c r="R4183">
        <v>2</v>
      </c>
      <c r="S4183">
        <v>14</v>
      </c>
      <c r="T4183">
        <v>9</v>
      </c>
      <c r="U4183">
        <v>8</v>
      </c>
      <c r="V4183">
        <f>COUNTIF(tbl_General[EmployeeID],tbl_General[[#This Row],[EmployeeID]])</f>
        <v>1</v>
      </c>
    </row>
    <row r="4184" spans="1:22" x14ac:dyDescent="0.25">
      <c r="A4184">
        <v>55</v>
      </c>
      <c r="B4184" t="s">
        <v>21</v>
      </c>
      <c r="C4184" t="s">
        <v>22</v>
      </c>
      <c r="D4184" t="s">
        <v>23</v>
      </c>
      <c r="E4184">
        <v>11</v>
      </c>
      <c r="F4184">
        <v>3</v>
      </c>
      <c r="G4184" t="s">
        <v>46</v>
      </c>
      <c r="H4184">
        <v>698</v>
      </c>
      <c r="I4184" t="s">
        <v>34</v>
      </c>
      <c r="J4184">
        <v>2</v>
      </c>
      <c r="K4184" t="s">
        <v>42</v>
      </c>
      <c r="L4184" t="s">
        <v>27</v>
      </c>
      <c r="M4184">
        <v>83810</v>
      </c>
      <c r="N4184">
        <v>4</v>
      </c>
      <c r="O4184">
        <v>15</v>
      </c>
      <c r="P4184">
        <v>1</v>
      </c>
      <c r="Q4184">
        <v>23</v>
      </c>
      <c r="R4184">
        <v>3</v>
      </c>
      <c r="S4184">
        <v>19</v>
      </c>
      <c r="T4184">
        <v>9</v>
      </c>
      <c r="U4184">
        <v>11</v>
      </c>
      <c r="V4184">
        <f>COUNTIF(tbl_General[EmployeeID],tbl_General[[#This Row],[EmployeeID]])</f>
        <v>1</v>
      </c>
    </row>
    <row r="4185" spans="1:22" x14ac:dyDescent="0.25">
      <c r="A4185">
        <v>55</v>
      </c>
      <c r="B4185" t="s">
        <v>21</v>
      </c>
      <c r="C4185" t="s">
        <v>22</v>
      </c>
      <c r="D4185" t="s">
        <v>23</v>
      </c>
      <c r="E4185">
        <v>11</v>
      </c>
      <c r="F4185">
        <v>3</v>
      </c>
      <c r="G4185" t="s">
        <v>46</v>
      </c>
      <c r="H4185">
        <v>2168</v>
      </c>
      <c r="I4185" t="s">
        <v>34</v>
      </c>
      <c r="J4185">
        <v>2</v>
      </c>
      <c r="K4185" t="s">
        <v>42</v>
      </c>
      <c r="L4185" t="s">
        <v>27</v>
      </c>
      <c r="M4185">
        <v>83810</v>
      </c>
      <c r="N4185">
        <v>4</v>
      </c>
      <c r="O4185">
        <v>15</v>
      </c>
      <c r="P4185">
        <v>1</v>
      </c>
      <c r="Q4185">
        <v>23</v>
      </c>
      <c r="R4185">
        <v>3</v>
      </c>
      <c r="S4185">
        <v>19</v>
      </c>
      <c r="T4185">
        <v>9</v>
      </c>
      <c r="U4185">
        <v>11</v>
      </c>
      <c r="V4185">
        <f>COUNTIF(tbl_General[EmployeeID],tbl_General[[#This Row],[EmployeeID]])</f>
        <v>1</v>
      </c>
    </row>
    <row r="4186" spans="1:22" x14ac:dyDescent="0.25">
      <c r="A4186">
        <v>55</v>
      </c>
      <c r="B4186" t="s">
        <v>21</v>
      </c>
      <c r="C4186" t="s">
        <v>22</v>
      </c>
      <c r="D4186" t="s">
        <v>23</v>
      </c>
      <c r="E4186">
        <v>11</v>
      </c>
      <c r="F4186">
        <v>3</v>
      </c>
      <c r="G4186" t="s">
        <v>46</v>
      </c>
      <c r="H4186">
        <v>3638</v>
      </c>
      <c r="I4186" t="s">
        <v>34</v>
      </c>
      <c r="J4186">
        <v>2</v>
      </c>
      <c r="K4186" t="s">
        <v>42</v>
      </c>
      <c r="L4186" t="s">
        <v>27</v>
      </c>
      <c r="M4186">
        <v>83810</v>
      </c>
      <c r="N4186">
        <v>4</v>
      </c>
      <c r="O4186">
        <v>15</v>
      </c>
      <c r="P4186">
        <v>1</v>
      </c>
      <c r="Q4186">
        <v>23</v>
      </c>
      <c r="R4186">
        <v>3</v>
      </c>
      <c r="S4186">
        <v>19</v>
      </c>
      <c r="T4186">
        <v>9</v>
      </c>
      <c r="U4186">
        <v>11</v>
      </c>
      <c r="V4186">
        <f>COUNTIF(tbl_General[EmployeeID],tbl_General[[#This Row],[EmployeeID]])</f>
        <v>1</v>
      </c>
    </row>
    <row r="4187" spans="1:22" x14ac:dyDescent="0.25">
      <c r="A4187">
        <v>40</v>
      </c>
      <c r="B4187" t="s">
        <v>21</v>
      </c>
      <c r="C4187" t="s">
        <v>22</v>
      </c>
      <c r="D4187" t="s">
        <v>30</v>
      </c>
      <c r="E4187">
        <v>11</v>
      </c>
      <c r="F4187">
        <v>3</v>
      </c>
      <c r="G4187" t="s">
        <v>24</v>
      </c>
      <c r="H4187">
        <v>1399</v>
      </c>
      <c r="I4187" t="s">
        <v>25</v>
      </c>
      <c r="J4187">
        <v>2</v>
      </c>
      <c r="K4187" t="s">
        <v>35</v>
      </c>
      <c r="L4187" t="s">
        <v>27</v>
      </c>
      <c r="M4187">
        <v>70050</v>
      </c>
      <c r="N4187">
        <v>1</v>
      </c>
      <c r="O4187">
        <v>20</v>
      </c>
      <c r="P4187">
        <v>2</v>
      </c>
      <c r="Q4187">
        <v>21</v>
      </c>
      <c r="R4187">
        <v>2</v>
      </c>
      <c r="S4187">
        <v>20</v>
      </c>
      <c r="T4187">
        <v>9</v>
      </c>
      <c r="U4187">
        <v>9</v>
      </c>
      <c r="V4187">
        <f>COUNTIF(tbl_General[EmployeeID],tbl_General[[#This Row],[EmployeeID]])</f>
        <v>1</v>
      </c>
    </row>
    <row r="4188" spans="1:22" x14ac:dyDescent="0.25">
      <c r="A4188">
        <v>40</v>
      </c>
      <c r="B4188" t="s">
        <v>21</v>
      </c>
      <c r="C4188" t="s">
        <v>22</v>
      </c>
      <c r="D4188" t="s">
        <v>30</v>
      </c>
      <c r="E4188">
        <v>11</v>
      </c>
      <c r="F4188">
        <v>3</v>
      </c>
      <c r="G4188" t="s">
        <v>24</v>
      </c>
      <c r="H4188">
        <v>2869</v>
      </c>
      <c r="I4188" t="s">
        <v>25</v>
      </c>
      <c r="J4188">
        <v>2</v>
      </c>
      <c r="K4188" t="s">
        <v>35</v>
      </c>
      <c r="L4188" t="s">
        <v>27</v>
      </c>
      <c r="M4188">
        <v>70050</v>
      </c>
      <c r="N4188">
        <v>1</v>
      </c>
      <c r="O4188">
        <v>20</v>
      </c>
      <c r="P4188">
        <v>2</v>
      </c>
      <c r="Q4188">
        <v>21</v>
      </c>
      <c r="R4188">
        <v>2</v>
      </c>
      <c r="S4188">
        <v>20</v>
      </c>
      <c r="T4188">
        <v>9</v>
      </c>
      <c r="U4188">
        <v>9</v>
      </c>
      <c r="V4188">
        <f>COUNTIF(tbl_General[EmployeeID],tbl_General[[#This Row],[EmployeeID]])</f>
        <v>1</v>
      </c>
    </row>
    <row r="4189" spans="1:22" x14ac:dyDescent="0.25">
      <c r="A4189">
        <v>40</v>
      </c>
      <c r="B4189" t="s">
        <v>21</v>
      </c>
      <c r="C4189" t="s">
        <v>22</v>
      </c>
      <c r="D4189" t="s">
        <v>30</v>
      </c>
      <c r="E4189">
        <v>11</v>
      </c>
      <c r="F4189">
        <v>3</v>
      </c>
      <c r="G4189" t="s">
        <v>24</v>
      </c>
      <c r="H4189">
        <v>4339</v>
      </c>
      <c r="I4189" t="s">
        <v>25</v>
      </c>
      <c r="J4189">
        <v>2</v>
      </c>
      <c r="K4189" t="s">
        <v>35</v>
      </c>
      <c r="L4189" t="s">
        <v>27</v>
      </c>
      <c r="M4189">
        <v>70050</v>
      </c>
      <c r="N4189">
        <v>1</v>
      </c>
      <c r="O4189">
        <v>20</v>
      </c>
      <c r="P4189">
        <v>2</v>
      </c>
      <c r="Q4189">
        <v>21</v>
      </c>
      <c r="R4189">
        <v>2</v>
      </c>
      <c r="S4189">
        <v>20</v>
      </c>
      <c r="T4189">
        <v>9</v>
      </c>
      <c r="U4189">
        <v>9</v>
      </c>
      <c r="V4189">
        <f>COUNTIF(tbl_General[EmployeeID],tbl_General[[#This Row],[EmployeeID]])</f>
        <v>1</v>
      </c>
    </row>
    <row r="4190" spans="1:22" x14ac:dyDescent="0.25">
      <c r="A4190">
        <v>39</v>
      </c>
      <c r="B4190" t="s">
        <v>21</v>
      </c>
      <c r="C4190" t="s">
        <v>22</v>
      </c>
      <c r="D4190" t="s">
        <v>23</v>
      </c>
      <c r="E4190">
        <v>25</v>
      </c>
      <c r="F4190">
        <v>3</v>
      </c>
      <c r="G4190" t="s">
        <v>38</v>
      </c>
      <c r="H4190">
        <v>1205</v>
      </c>
      <c r="I4190" t="s">
        <v>34</v>
      </c>
      <c r="J4190">
        <v>2</v>
      </c>
      <c r="K4190" t="s">
        <v>35</v>
      </c>
      <c r="L4190" t="s">
        <v>27</v>
      </c>
      <c r="M4190">
        <v>197010</v>
      </c>
      <c r="N4190">
        <v>0</v>
      </c>
      <c r="O4190">
        <v>11</v>
      </c>
      <c r="P4190">
        <v>0</v>
      </c>
      <c r="Q4190">
        <v>21</v>
      </c>
      <c r="R4190">
        <v>3</v>
      </c>
      <c r="S4190">
        <v>20</v>
      </c>
      <c r="T4190">
        <v>9</v>
      </c>
      <c r="U4190">
        <v>6</v>
      </c>
      <c r="V4190">
        <f>COUNTIF(tbl_General[EmployeeID],tbl_General[[#This Row],[EmployeeID]])</f>
        <v>1</v>
      </c>
    </row>
    <row r="4191" spans="1:22" x14ac:dyDescent="0.25">
      <c r="A4191">
        <v>39</v>
      </c>
      <c r="B4191" t="s">
        <v>21</v>
      </c>
      <c r="C4191" t="s">
        <v>22</v>
      </c>
      <c r="D4191" t="s">
        <v>23</v>
      </c>
      <c r="E4191">
        <v>25</v>
      </c>
      <c r="F4191">
        <v>3</v>
      </c>
      <c r="G4191" t="s">
        <v>38</v>
      </c>
      <c r="H4191">
        <v>2675</v>
      </c>
      <c r="I4191" t="s">
        <v>34</v>
      </c>
      <c r="J4191">
        <v>2</v>
      </c>
      <c r="K4191" t="s">
        <v>35</v>
      </c>
      <c r="L4191" t="s">
        <v>27</v>
      </c>
      <c r="M4191">
        <v>197010</v>
      </c>
      <c r="N4191">
        <v>0</v>
      </c>
      <c r="O4191">
        <v>11</v>
      </c>
      <c r="P4191">
        <v>0</v>
      </c>
      <c r="Q4191">
        <v>21</v>
      </c>
      <c r="R4191">
        <v>3</v>
      </c>
      <c r="S4191">
        <v>20</v>
      </c>
      <c r="T4191">
        <v>9</v>
      </c>
      <c r="U4191">
        <v>6</v>
      </c>
      <c r="V4191">
        <f>COUNTIF(tbl_General[EmployeeID],tbl_General[[#This Row],[EmployeeID]])</f>
        <v>1</v>
      </c>
    </row>
    <row r="4192" spans="1:22" x14ac:dyDescent="0.25">
      <c r="A4192">
        <v>39</v>
      </c>
      <c r="B4192" t="s">
        <v>21</v>
      </c>
      <c r="C4192" t="s">
        <v>22</v>
      </c>
      <c r="D4192" t="s">
        <v>23</v>
      </c>
      <c r="E4192">
        <v>25</v>
      </c>
      <c r="F4192">
        <v>3</v>
      </c>
      <c r="G4192" t="s">
        <v>38</v>
      </c>
      <c r="H4192">
        <v>4145</v>
      </c>
      <c r="I4192" t="s">
        <v>34</v>
      </c>
      <c r="J4192">
        <v>2</v>
      </c>
      <c r="K4192" t="s">
        <v>35</v>
      </c>
      <c r="L4192" t="s">
        <v>27</v>
      </c>
      <c r="M4192">
        <v>197010</v>
      </c>
      <c r="N4192">
        <v>0</v>
      </c>
      <c r="O4192">
        <v>11</v>
      </c>
      <c r="P4192">
        <v>0</v>
      </c>
      <c r="Q4192">
        <v>21</v>
      </c>
      <c r="R4192">
        <v>3</v>
      </c>
      <c r="S4192">
        <v>20</v>
      </c>
      <c r="T4192">
        <v>9</v>
      </c>
      <c r="U4192">
        <v>6</v>
      </c>
      <c r="V4192">
        <f>COUNTIF(tbl_General[EmployeeID],tbl_General[[#This Row],[EmployeeID]])</f>
        <v>1</v>
      </c>
    </row>
    <row r="4193" spans="1:22" x14ac:dyDescent="0.25">
      <c r="A4193">
        <v>45</v>
      </c>
      <c r="B4193" t="s">
        <v>21</v>
      </c>
      <c r="C4193" t="s">
        <v>29</v>
      </c>
      <c r="D4193" t="s">
        <v>30</v>
      </c>
      <c r="E4193">
        <v>3</v>
      </c>
      <c r="F4193">
        <v>1</v>
      </c>
      <c r="G4193" t="s">
        <v>38</v>
      </c>
      <c r="H4193">
        <v>54</v>
      </c>
      <c r="I4193" t="s">
        <v>25</v>
      </c>
      <c r="J4193">
        <v>1</v>
      </c>
      <c r="K4193" t="s">
        <v>35</v>
      </c>
      <c r="L4193" t="s">
        <v>41</v>
      </c>
      <c r="M4193">
        <v>35400</v>
      </c>
      <c r="N4193">
        <v>1</v>
      </c>
      <c r="O4193">
        <v>13</v>
      </c>
      <c r="P4193">
        <v>0</v>
      </c>
      <c r="Q4193">
        <v>24</v>
      </c>
      <c r="R4193">
        <v>6</v>
      </c>
      <c r="S4193">
        <v>24</v>
      </c>
      <c r="T4193">
        <v>9</v>
      </c>
      <c r="U4193">
        <v>11</v>
      </c>
      <c r="V4193">
        <f>COUNTIF(tbl_General[EmployeeID],tbl_General[[#This Row],[EmployeeID]])</f>
        <v>1</v>
      </c>
    </row>
    <row r="4194" spans="1:22" x14ac:dyDescent="0.25">
      <c r="A4194">
        <v>45</v>
      </c>
      <c r="B4194" t="s">
        <v>21</v>
      </c>
      <c r="C4194" t="s">
        <v>29</v>
      </c>
      <c r="D4194" t="s">
        <v>30</v>
      </c>
      <c r="E4194">
        <v>3</v>
      </c>
      <c r="F4194">
        <v>1</v>
      </c>
      <c r="G4194" t="s">
        <v>38</v>
      </c>
      <c r="H4194">
        <v>1524</v>
      </c>
      <c r="I4194" t="s">
        <v>25</v>
      </c>
      <c r="J4194">
        <v>1</v>
      </c>
      <c r="K4194" t="s">
        <v>35</v>
      </c>
      <c r="L4194" t="s">
        <v>41</v>
      </c>
      <c r="M4194">
        <v>35400</v>
      </c>
      <c r="N4194">
        <v>1</v>
      </c>
      <c r="O4194">
        <v>13</v>
      </c>
      <c r="P4194">
        <v>0</v>
      </c>
      <c r="Q4194">
        <v>24</v>
      </c>
      <c r="R4194">
        <v>6</v>
      </c>
      <c r="S4194">
        <v>24</v>
      </c>
      <c r="T4194">
        <v>9</v>
      </c>
      <c r="U4194">
        <v>11</v>
      </c>
      <c r="V4194">
        <f>COUNTIF(tbl_General[EmployeeID],tbl_General[[#This Row],[EmployeeID]])</f>
        <v>1</v>
      </c>
    </row>
    <row r="4195" spans="1:22" x14ac:dyDescent="0.25">
      <c r="A4195">
        <v>45</v>
      </c>
      <c r="B4195" t="s">
        <v>21</v>
      </c>
      <c r="C4195" t="s">
        <v>29</v>
      </c>
      <c r="D4195" t="s">
        <v>30</v>
      </c>
      <c r="E4195">
        <v>3</v>
      </c>
      <c r="F4195">
        <v>1</v>
      </c>
      <c r="G4195" t="s">
        <v>38</v>
      </c>
      <c r="H4195">
        <v>2994</v>
      </c>
      <c r="I4195" t="s">
        <v>25</v>
      </c>
      <c r="J4195">
        <v>1</v>
      </c>
      <c r="K4195" t="s">
        <v>35</v>
      </c>
      <c r="L4195" t="s">
        <v>41</v>
      </c>
      <c r="M4195">
        <v>35400</v>
      </c>
      <c r="N4195">
        <v>1</v>
      </c>
      <c r="O4195">
        <v>13</v>
      </c>
      <c r="P4195">
        <v>0</v>
      </c>
      <c r="Q4195">
        <v>24</v>
      </c>
      <c r="R4195">
        <v>6</v>
      </c>
      <c r="S4195">
        <v>24</v>
      </c>
      <c r="T4195">
        <v>9</v>
      </c>
      <c r="U4195">
        <v>11</v>
      </c>
      <c r="V4195">
        <f>COUNTIF(tbl_General[EmployeeID],tbl_General[[#This Row],[EmployeeID]])</f>
        <v>1</v>
      </c>
    </row>
    <row r="4196" spans="1:22" x14ac:dyDescent="0.25">
      <c r="A4196">
        <v>30</v>
      </c>
      <c r="B4196" t="s">
        <v>21</v>
      </c>
      <c r="C4196" t="s">
        <v>22</v>
      </c>
      <c r="D4196" t="s">
        <v>23</v>
      </c>
      <c r="E4196">
        <v>8</v>
      </c>
      <c r="F4196">
        <v>2</v>
      </c>
      <c r="G4196" t="s">
        <v>46</v>
      </c>
      <c r="H4196">
        <v>1301</v>
      </c>
      <c r="I4196" t="s">
        <v>34</v>
      </c>
      <c r="J4196">
        <v>1</v>
      </c>
      <c r="K4196" t="s">
        <v>43</v>
      </c>
      <c r="L4196" t="s">
        <v>27</v>
      </c>
      <c r="M4196">
        <v>63920</v>
      </c>
      <c r="N4196">
        <v>1</v>
      </c>
      <c r="O4196">
        <v>21</v>
      </c>
      <c r="P4196">
        <v>1</v>
      </c>
      <c r="Q4196">
        <v>11</v>
      </c>
      <c r="R4196">
        <v>2</v>
      </c>
      <c r="S4196">
        <v>11</v>
      </c>
      <c r="T4196">
        <v>10</v>
      </c>
      <c r="U4196">
        <v>8</v>
      </c>
      <c r="V4196">
        <f>COUNTIF(tbl_General[EmployeeID],tbl_General[[#This Row],[EmployeeID]])</f>
        <v>1</v>
      </c>
    </row>
    <row r="4197" spans="1:22" x14ac:dyDescent="0.25">
      <c r="A4197">
        <v>30</v>
      </c>
      <c r="B4197" t="s">
        <v>21</v>
      </c>
      <c r="C4197" t="s">
        <v>22</v>
      </c>
      <c r="D4197" t="s">
        <v>23</v>
      </c>
      <c r="E4197">
        <v>8</v>
      </c>
      <c r="F4197">
        <v>2</v>
      </c>
      <c r="G4197" t="s">
        <v>46</v>
      </c>
      <c r="H4197">
        <v>2771</v>
      </c>
      <c r="I4197" t="s">
        <v>34</v>
      </c>
      <c r="J4197">
        <v>1</v>
      </c>
      <c r="K4197" t="s">
        <v>43</v>
      </c>
      <c r="L4197" t="s">
        <v>27</v>
      </c>
      <c r="M4197">
        <v>63920</v>
      </c>
      <c r="N4197">
        <v>1</v>
      </c>
      <c r="O4197">
        <v>21</v>
      </c>
      <c r="P4197">
        <v>1</v>
      </c>
      <c r="Q4197">
        <v>11</v>
      </c>
      <c r="R4197">
        <v>2</v>
      </c>
      <c r="S4197">
        <v>11</v>
      </c>
      <c r="T4197">
        <v>10</v>
      </c>
      <c r="U4197">
        <v>8</v>
      </c>
      <c r="V4197">
        <f>COUNTIF(tbl_General[EmployeeID],tbl_General[[#This Row],[EmployeeID]])</f>
        <v>1</v>
      </c>
    </row>
    <row r="4198" spans="1:22" x14ac:dyDescent="0.25">
      <c r="A4198">
        <v>30</v>
      </c>
      <c r="B4198" t="s">
        <v>21</v>
      </c>
      <c r="C4198" t="s">
        <v>22</v>
      </c>
      <c r="D4198" t="s">
        <v>23</v>
      </c>
      <c r="E4198">
        <v>8</v>
      </c>
      <c r="F4198">
        <v>2</v>
      </c>
      <c r="G4198" t="s">
        <v>46</v>
      </c>
      <c r="H4198">
        <v>4241</v>
      </c>
      <c r="I4198" t="s">
        <v>34</v>
      </c>
      <c r="J4198">
        <v>1</v>
      </c>
      <c r="K4198" t="s">
        <v>43</v>
      </c>
      <c r="L4198" t="s">
        <v>27</v>
      </c>
      <c r="M4198">
        <v>63920</v>
      </c>
      <c r="N4198">
        <v>1</v>
      </c>
      <c r="O4198">
        <v>21</v>
      </c>
      <c r="P4198">
        <v>1</v>
      </c>
      <c r="Q4198">
        <v>11</v>
      </c>
      <c r="R4198">
        <v>2</v>
      </c>
      <c r="S4198">
        <v>11</v>
      </c>
      <c r="T4198">
        <v>10</v>
      </c>
      <c r="U4198">
        <v>8</v>
      </c>
      <c r="V4198">
        <f>COUNTIF(tbl_General[EmployeeID],tbl_General[[#This Row],[EmployeeID]])</f>
        <v>1</v>
      </c>
    </row>
    <row r="4199" spans="1:22" x14ac:dyDescent="0.25">
      <c r="A4199">
        <v>37</v>
      </c>
      <c r="B4199" t="s">
        <v>21</v>
      </c>
      <c r="C4199" t="s">
        <v>36</v>
      </c>
      <c r="D4199" t="s">
        <v>30</v>
      </c>
      <c r="E4199">
        <v>1</v>
      </c>
      <c r="F4199">
        <v>3</v>
      </c>
      <c r="G4199" t="s">
        <v>38</v>
      </c>
      <c r="H4199">
        <v>141</v>
      </c>
      <c r="I4199" t="s">
        <v>34</v>
      </c>
      <c r="J4199">
        <v>3</v>
      </c>
      <c r="K4199" t="s">
        <v>40</v>
      </c>
      <c r="L4199" t="s">
        <v>27</v>
      </c>
      <c r="M4199">
        <v>20080</v>
      </c>
      <c r="N4199">
        <v>3</v>
      </c>
      <c r="O4199">
        <v>22</v>
      </c>
      <c r="P4199">
        <v>0</v>
      </c>
      <c r="Q4199">
        <v>15</v>
      </c>
      <c r="R4199">
        <v>5</v>
      </c>
      <c r="S4199">
        <v>13</v>
      </c>
      <c r="T4199">
        <v>10</v>
      </c>
      <c r="U4199">
        <v>7</v>
      </c>
      <c r="V4199">
        <f>COUNTIF(tbl_General[EmployeeID],tbl_General[[#This Row],[EmployeeID]])</f>
        <v>1</v>
      </c>
    </row>
    <row r="4200" spans="1:22" x14ac:dyDescent="0.25">
      <c r="A4200">
        <v>37</v>
      </c>
      <c r="B4200" t="s">
        <v>21</v>
      </c>
      <c r="C4200" t="s">
        <v>36</v>
      </c>
      <c r="D4200" t="s">
        <v>30</v>
      </c>
      <c r="E4200">
        <v>1</v>
      </c>
      <c r="F4200">
        <v>3</v>
      </c>
      <c r="G4200" t="s">
        <v>38</v>
      </c>
      <c r="H4200">
        <v>1611</v>
      </c>
      <c r="I4200" t="s">
        <v>34</v>
      </c>
      <c r="J4200">
        <v>3</v>
      </c>
      <c r="K4200" t="s">
        <v>40</v>
      </c>
      <c r="L4200" t="s">
        <v>27</v>
      </c>
      <c r="M4200">
        <v>20080</v>
      </c>
      <c r="N4200">
        <v>3</v>
      </c>
      <c r="O4200">
        <v>22</v>
      </c>
      <c r="P4200">
        <v>0</v>
      </c>
      <c r="Q4200">
        <v>15</v>
      </c>
      <c r="R4200">
        <v>5</v>
      </c>
      <c r="S4200">
        <v>13</v>
      </c>
      <c r="T4200">
        <v>10</v>
      </c>
      <c r="U4200">
        <v>7</v>
      </c>
      <c r="V4200">
        <f>COUNTIF(tbl_General[EmployeeID],tbl_General[[#This Row],[EmployeeID]])</f>
        <v>1</v>
      </c>
    </row>
    <row r="4201" spans="1:22" x14ac:dyDescent="0.25">
      <c r="A4201">
        <v>37</v>
      </c>
      <c r="B4201" t="s">
        <v>21</v>
      </c>
      <c r="C4201" t="s">
        <v>36</v>
      </c>
      <c r="D4201" t="s">
        <v>30</v>
      </c>
      <c r="E4201">
        <v>1</v>
      </c>
      <c r="F4201">
        <v>3</v>
      </c>
      <c r="G4201" t="s">
        <v>38</v>
      </c>
      <c r="H4201">
        <v>3081</v>
      </c>
      <c r="I4201" t="s">
        <v>34</v>
      </c>
      <c r="J4201">
        <v>3</v>
      </c>
      <c r="K4201" t="s">
        <v>40</v>
      </c>
      <c r="L4201" t="s">
        <v>27</v>
      </c>
      <c r="M4201">
        <v>20080</v>
      </c>
      <c r="N4201">
        <v>3</v>
      </c>
      <c r="O4201">
        <v>22</v>
      </c>
      <c r="P4201">
        <v>0</v>
      </c>
      <c r="Q4201">
        <v>15</v>
      </c>
      <c r="R4201">
        <v>5</v>
      </c>
      <c r="S4201">
        <v>13</v>
      </c>
      <c r="T4201">
        <v>10</v>
      </c>
      <c r="U4201">
        <v>7</v>
      </c>
      <c r="V4201">
        <f>COUNTIF(tbl_General[EmployeeID],tbl_General[[#This Row],[EmployeeID]])</f>
        <v>1</v>
      </c>
    </row>
    <row r="4202" spans="1:22" x14ac:dyDescent="0.25">
      <c r="A4202">
        <v>36</v>
      </c>
      <c r="B4202" t="s">
        <v>21</v>
      </c>
      <c r="C4202" t="s">
        <v>22</v>
      </c>
      <c r="D4202" t="s">
        <v>30</v>
      </c>
      <c r="E4202">
        <v>28</v>
      </c>
      <c r="F4202">
        <v>1</v>
      </c>
      <c r="G4202" t="s">
        <v>24</v>
      </c>
      <c r="H4202">
        <v>12</v>
      </c>
      <c r="I4202" t="s">
        <v>34</v>
      </c>
      <c r="J4202">
        <v>1</v>
      </c>
      <c r="K4202" t="s">
        <v>40</v>
      </c>
      <c r="L4202" t="s">
        <v>27</v>
      </c>
      <c r="M4202">
        <v>33770</v>
      </c>
      <c r="N4202">
        <v>0</v>
      </c>
      <c r="O4202">
        <v>12</v>
      </c>
      <c r="P4202">
        <v>2</v>
      </c>
      <c r="Q4202">
        <v>16</v>
      </c>
      <c r="R4202">
        <v>2</v>
      </c>
      <c r="S4202">
        <v>15</v>
      </c>
      <c r="T4202">
        <v>10</v>
      </c>
      <c r="U4202">
        <v>11</v>
      </c>
      <c r="V4202">
        <f>COUNTIF(tbl_General[EmployeeID],tbl_General[[#This Row],[EmployeeID]])</f>
        <v>1</v>
      </c>
    </row>
    <row r="4203" spans="1:22" x14ac:dyDescent="0.25">
      <c r="A4203">
        <v>36</v>
      </c>
      <c r="B4203" t="s">
        <v>21</v>
      </c>
      <c r="C4203" t="s">
        <v>22</v>
      </c>
      <c r="D4203" t="s">
        <v>30</v>
      </c>
      <c r="E4203">
        <v>28</v>
      </c>
      <c r="F4203">
        <v>1</v>
      </c>
      <c r="G4203" t="s">
        <v>24</v>
      </c>
      <c r="H4203">
        <v>1482</v>
      </c>
      <c r="I4203" t="s">
        <v>34</v>
      </c>
      <c r="J4203">
        <v>1</v>
      </c>
      <c r="K4203" t="s">
        <v>40</v>
      </c>
      <c r="L4203" t="s">
        <v>27</v>
      </c>
      <c r="M4203">
        <v>33770</v>
      </c>
      <c r="N4203">
        <v>0</v>
      </c>
      <c r="O4203">
        <v>12</v>
      </c>
      <c r="P4203">
        <v>2</v>
      </c>
      <c r="Q4203">
        <v>16</v>
      </c>
      <c r="R4203">
        <v>2</v>
      </c>
      <c r="S4203">
        <v>15</v>
      </c>
      <c r="T4203">
        <v>10</v>
      </c>
      <c r="U4203">
        <v>11</v>
      </c>
      <c r="V4203">
        <f>COUNTIF(tbl_General[EmployeeID],tbl_General[[#This Row],[EmployeeID]])</f>
        <v>1</v>
      </c>
    </row>
    <row r="4204" spans="1:22" x14ac:dyDescent="0.25">
      <c r="A4204">
        <v>36</v>
      </c>
      <c r="B4204" t="s">
        <v>21</v>
      </c>
      <c r="C4204" t="s">
        <v>22</v>
      </c>
      <c r="D4204" t="s">
        <v>30</v>
      </c>
      <c r="E4204">
        <v>28</v>
      </c>
      <c r="F4204">
        <v>1</v>
      </c>
      <c r="G4204" t="s">
        <v>24</v>
      </c>
      <c r="H4204">
        <v>2952</v>
      </c>
      <c r="I4204" t="s">
        <v>34</v>
      </c>
      <c r="J4204">
        <v>1</v>
      </c>
      <c r="K4204" t="s">
        <v>40</v>
      </c>
      <c r="L4204" t="s">
        <v>27</v>
      </c>
      <c r="M4204">
        <v>33770</v>
      </c>
      <c r="N4204">
        <v>0</v>
      </c>
      <c r="O4204">
        <v>12</v>
      </c>
      <c r="P4204">
        <v>2</v>
      </c>
      <c r="Q4204">
        <v>16</v>
      </c>
      <c r="R4204">
        <v>2</v>
      </c>
      <c r="S4204">
        <v>15</v>
      </c>
      <c r="T4204">
        <v>10</v>
      </c>
      <c r="U4204">
        <v>11</v>
      </c>
      <c r="V4204">
        <f>COUNTIF(tbl_General[EmployeeID],tbl_General[[#This Row],[EmployeeID]])</f>
        <v>1</v>
      </c>
    </row>
    <row r="4205" spans="1:22" x14ac:dyDescent="0.25">
      <c r="A4205">
        <v>34</v>
      </c>
      <c r="B4205" t="s">
        <v>28</v>
      </c>
      <c r="C4205" t="s">
        <v>22</v>
      </c>
      <c r="D4205" t="s">
        <v>30</v>
      </c>
      <c r="E4205">
        <v>7</v>
      </c>
      <c r="F4205">
        <v>1</v>
      </c>
      <c r="G4205" t="s">
        <v>38</v>
      </c>
      <c r="H4205">
        <v>801</v>
      </c>
      <c r="I4205" t="s">
        <v>34</v>
      </c>
      <c r="J4205">
        <v>1</v>
      </c>
      <c r="K4205" t="s">
        <v>31</v>
      </c>
      <c r="L4205" t="s">
        <v>32</v>
      </c>
      <c r="M4205">
        <v>62880</v>
      </c>
      <c r="N4205">
        <v>0</v>
      </c>
      <c r="O4205">
        <v>15</v>
      </c>
      <c r="P4205">
        <v>1</v>
      </c>
      <c r="Q4205">
        <v>16</v>
      </c>
      <c r="R4205">
        <v>2</v>
      </c>
      <c r="S4205">
        <v>15</v>
      </c>
      <c r="T4205">
        <v>10</v>
      </c>
      <c r="U4205">
        <v>10</v>
      </c>
      <c r="V4205">
        <f>COUNTIF(tbl_General[EmployeeID],tbl_General[[#This Row],[EmployeeID]])</f>
        <v>1</v>
      </c>
    </row>
    <row r="4206" spans="1:22" x14ac:dyDescent="0.25">
      <c r="A4206">
        <v>34</v>
      </c>
      <c r="B4206" t="s">
        <v>28</v>
      </c>
      <c r="C4206" t="s">
        <v>22</v>
      </c>
      <c r="D4206" t="s">
        <v>30</v>
      </c>
      <c r="E4206">
        <v>7</v>
      </c>
      <c r="F4206">
        <v>1</v>
      </c>
      <c r="G4206" t="s">
        <v>38</v>
      </c>
      <c r="H4206">
        <v>2271</v>
      </c>
      <c r="I4206" t="s">
        <v>34</v>
      </c>
      <c r="J4206">
        <v>1</v>
      </c>
      <c r="K4206" t="s">
        <v>31</v>
      </c>
      <c r="L4206" t="s">
        <v>32</v>
      </c>
      <c r="M4206">
        <v>62880</v>
      </c>
      <c r="N4206">
        <v>0</v>
      </c>
      <c r="O4206">
        <v>15</v>
      </c>
      <c r="P4206">
        <v>1</v>
      </c>
      <c r="Q4206">
        <v>16</v>
      </c>
      <c r="R4206">
        <v>2</v>
      </c>
      <c r="S4206">
        <v>15</v>
      </c>
      <c r="T4206">
        <v>10</v>
      </c>
      <c r="U4206">
        <v>10</v>
      </c>
      <c r="V4206">
        <f>COUNTIF(tbl_General[EmployeeID],tbl_General[[#This Row],[EmployeeID]])</f>
        <v>1</v>
      </c>
    </row>
    <row r="4207" spans="1:22" x14ac:dyDescent="0.25">
      <c r="A4207">
        <v>34</v>
      </c>
      <c r="B4207" t="s">
        <v>28</v>
      </c>
      <c r="C4207" t="s">
        <v>22</v>
      </c>
      <c r="D4207" t="s">
        <v>30</v>
      </c>
      <c r="E4207">
        <v>7</v>
      </c>
      <c r="F4207">
        <v>1</v>
      </c>
      <c r="G4207" t="s">
        <v>38</v>
      </c>
      <c r="H4207">
        <v>3741</v>
      </c>
      <c r="I4207" t="s">
        <v>34</v>
      </c>
      <c r="J4207">
        <v>1</v>
      </c>
      <c r="K4207" t="s">
        <v>31</v>
      </c>
      <c r="L4207" t="s">
        <v>32</v>
      </c>
      <c r="M4207">
        <v>62880</v>
      </c>
      <c r="N4207">
        <v>0</v>
      </c>
      <c r="O4207">
        <v>15</v>
      </c>
      <c r="P4207">
        <v>1</v>
      </c>
      <c r="Q4207">
        <v>16</v>
      </c>
      <c r="R4207">
        <v>2</v>
      </c>
      <c r="S4207">
        <v>15</v>
      </c>
      <c r="T4207">
        <v>10</v>
      </c>
      <c r="U4207">
        <v>10</v>
      </c>
      <c r="V4207">
        <f>COUNTIF(tbl_General[EmployeeID],tbl_General[[#This Row],[EmployeeID]])</f>
        <v>1</v>
      </c>
    </row>
    <row r="4208" spans="1:22" x14ac:dyDescent="0.25">
      <c r="A4208">
        <v>35</v>
      </c>
      <c r="B4208" t="s">
        <v>21</v>
      </c>
      <c r="C4208" t="s">
        <v>22</v>
      </c>
      <c r="D4208" t="s">
        <v>30</v>
      </c>
      <c r="E4208">
        <v>6</v>
      </c>
      <c r="F4208">
        <v>4</v>
      </c>
      <c r="G4208" t="s">
        <v>38</v>
      </c>
      <c r="H4208">
        <v>472</v>
      </c>
      <c r="I4208" t="s">
        <v>25</v>
      </c>
      <c r="J4208">
        <v>1</v>
      </c>
      <c r="K4208" t="s">
        <v>42</v>
      </c>
      <c r="L4208" t="s">
        <v>41</v>
      </c>
      <c r="M4208">
        <v>119960</v>
      </c>
      <c r="N4208">
        <v>1</v>
      </c>
      <c r="O4208">
        <v>19</v>
      </c>
      <c r="P4208">
        <v>2</v>
      </c>
      <c r="Q4208">
        <v>16</v>
      </c>
      <c r="R4208">
        <v>3</v>
      </c>
      <c r="S4208">
        <v>16</v>
      </c>
      <c r="T4208">
        <v>10</v>
      </c>
      <c r="U4208">
        <v>1</v>
      </c>
      <c r="V4208">
        <f>COUNTIF(tbl_General[EmployeeID],tbl_General[[#This Row],[EmployeeID]])</f>
        <v>1</v>
      </c>
    </row>
    <row r="4209" spans="1:22" x14ac:dyDescent="0.25">
      <c r="A4209">
        <v>35</v>
      </c>
      <c r="B4209" t="s">
        <v>21</v>
      </c>
      <c r="C4209" t="s">
        <v>22</v>
      </c>
      <c r="D4209" t="s">
        <v>30</v>
      </c>
      <c r="E4209">
        <v>6</v>
      </c>
      <c r="F4209">
        <v>4</v>
      </c>
      <c r="G4209" t="s">
        <v>38</v>
      </c>
      <c r="H4209">
        <v>1942</v>
      </c>
      <c r="I4209" t="s">
        <v>25</v>
      </c>
      <c r="J4209">
        <v>1</v>
      </c>
      <c r="K4209" t="s">
        <v>42</v>
      </c>
      <c r="L4209" t="s">
        <v>41</v>
      </c>
      <c r="M4209">
        <v>119960</v>
      </c>
      <c r="N4209">
        <v>1</v>
      </c>
      <c r="O4209">
        <v>19</v>
      </c>
      <c r="P4209">
        <v>2</v>
      </c>
      <c r="Q4209">
        <v>16</v>
      </c>
      <c r="R4209">
        <v>3</v>
      </c>
      <c r="S4209">
        <v>16</v>
      </c>
      <c r="T4209">
        <v>10</v>
      </c>
      <c r="U4209">
        <v>1</v>
      </c>
      <c r="V4209">
        <f>COUNTIF(tbl_General[EmployeeID],tbl_General[[#This Row],[EmployeeID]])</f>
        <v>1</v>
      </c>
    </row>
    <row r="4210" spans="1:22" x14ac:dyDescent="0.25">
      <c r="A4210">
        <v>35</v>
      </c>
      <c r="B4210" t="s">
        <v>21</v>
      </c>
      <c r="C4210" t="s">
        <v>22</v>
      </c>
      <c r="D4210" t="s">
        <v>30</v>
      </c>
      <c r="E4210">
        <v>6</v>
      </c>
      <c r="F4210">
        <v>4</v>
      </c>
      <c r="G4210" t="s">
        <v>38</v>
      </c>
      <c r="H4210">
        <v>3412</v>
      </c>
      <c r="I4210" t="s">
        <v>25</v>
      </c>
      <c r="J4210">
        <v>1</v>
      </c>
      <c r="K4210" t="s">
        <v>42</v>
      </c>
      <c r="L4210" t="s">
        <v>41</v>
      </c>
      <c r="M4210">
        <v>119960</v>
      </c>
      <c r="N4210">
        <v>1</v>
      </c>
      <c r="O4210">
        <v>19</v>
      </c>
      <c r="P4210">
        <v>2</v>
      </c>
      <c r="Q4210">
        <v>16</v>
      </c>
      <c r="R4210">
        <v>3</v>
      </c>
      <c r="S4210">
        <v>16</v>
      </c>
      <c r="T4210">
        <v>10</v>
      </c>
      <c r="U4210">
        <v>1</v>
      </c>
      <c r="V4210">
        <f>COUNTIF(tbl_General[EmployeeID],tbl_General[[#This Row],[EmployeeID]])</f>
        <v>1</v>
      </c>
    </row>
    <row r="4211" spans="1:22" x14ac:dyDescent="0.25">
      <c r="A4211">
        <v>50</v>
      </c>
      <c r="B4211" t="s">
        <v>21</v>
      </c>
      <c r="C4211" t="s">
        <v>29</v>
      </c>
      <c r="D4211" t="s">
        <v>23</v>
      </c>
      <c r="E4211">
        <v>2</v>
      </c>
      <c r="F4211">
        <v>2</v>
      </c>
      <c r="G4211" t="s">
        <v>45</v>
      </c>
      <c r="H4211">
        <v>220</v>
      </c>
      <c r="I4211" t="s">
        <v>34</v>
      </c>
      <c r="J4211">
        <v>1</v>
      </c>
      <c r="K4211" t="s">
        <v>35</v>
      </c>
      <c r="L4211" t="s">
        <v>27</v>
      </c>
      <c r="M4211">
        <v>29600</v>
      </c>
      <c r="N4211">
        <v>1</v>
      </c>
      <c r="O4211">
        <v>14</v>
      </c>
      <c r="P4211">
        <v>3</v>
      </c>
      <c r="Q4211">
        <v>32</v>
      </c>
      <c r="R4211">
        <v>2</v>
      </c>
      <c r="S4211">
        <v>32</v>
      </c>
      <c r="T4211">
        <v>10</v>
      </c>
      <c r="U4211">
        <v>7</v>
      </c>
      <c r="V4211">
        <f>COUNTIF(tbl_General[EmployeeID],tbl_General[[#This Row],[EmployeeID]])</f>
        <v>1</v>
      </c>
    </row>
    <row r="4212" spans="1:22" x14ac:dyDescent="0.25">
      <c r="A4212">
        <v>50</v>
      </c>
      <c r="B4212" t="s">
        <v>21</v>
      </c>
      <c r="C4212" t="s">
        <v>29</v>
      </c>
      <c r="D4212" t="s">
        <v>23</v>
      </c>
      <c r="E4212">
        <v>2</v>
      </c>
      <c r="F4212">
        <v>2</v>
      </c>
      <c r="G4212" t="s">
        <v>45</v>
      </c>
      <c r="H4212">
        <v>1690</v>
      </c>
      <c r="I4212" t="s">
        <v>34</v>
      </c>
      <c r="J4212">
        <v>1</v>
      </c>
      <c r="K4212" t="s">
        <v>35</v>
      </c>
      <c r="L4212" t="s">
        <v>27</v>
      </c>
      <c r="M4212">
        <v>29600</v>
      </c>
      <c r="N4212">
        <v>1</v>
      </c>
      <c r="O4212">
        <v>14</v>
      </c>
      <c r="P4212">
        <v>3</v>
      </c>
      <c r="Q4212">
        <v>32</v>
      </c>
      <c r="R4212">
        <v>2</v>
      </c>
      <c r="S4212">
        <v>32</v>
      </c>
      <c r="T4212">
        <v>10</v>
      </c>
      <c r="U4212">
        <v>7</v>
      </c>
      <c r="V4212">
        <f>COUNTIF(tbl_General[EmployeeID],tbl_General[[#This Row],[EmployeeID]])</f>
        <v>1</v>
      </c>
    </row>
    <row r="4213" spans="1:22" x14ac:dyDescent="0.25">
      <c r="A4213">
        <v>50</v>
      </c>
      <c r="B4213" t="s">
        <v>21</v>
      </c>
      <c r="C4213" t="s">
        <v>29</v>
      </c>
      <c r="D4213" t="s">
        <v>23</v>
      </c>
      <c r="E4213">
        <v>2</v>
      </c>
      <c r="F4213">
        <v>2</v>
      </c>
      <c r="G4213" t="s">
        <v>45</v>
      </c>
      <c r="H4213">
        <v>3160</v>
      </c>
      <c r="I4213" t="s">
        <v>34</v>
      </c>
      <c r="J4213">
        <v>1</v>
      </c>
      <c r="K4213" t="s">
        <v>35</v>
      </c>
      <c r="L4213" t="s">
        <v>27</v>
      </c>
      <c r="M4213">
        <v>29600</v>
      </c>
      <c r="N4213">
        <v>1</v>
      </c>
      <c r="O4213">
        <v>14</v>
      </c>
      <c r="P4213">
        <v>3</v>
      </c>
      <c r="Q4213">
        <v>32</v>
      </c>
      <c r="R4213">
        <v>2</v>
      </c>
      <c r="S4213">
        <v>32</v>
      </c>
      <c r="T4213">
        <v>10</v>
      </c>
      <c r="U4213">
        <v>7</v>
      </c>
      <c r="V4213">
        <f>COUNTIF(tbl_General[EmployeeID],tbl_General[[#This Row],[EmployeeID]])</f>
        <v>1</v>
      </c>
    </row>
    <row r="4214" spans="1:22" x14ac:dyDescent="0.25">
      <c r="A4214">
        <v>40</v>
      </c>
      <c r="B4214" t="s">
        <v>21</v>
      </c>
      <c r="C4214" t="s">
        <v>22</v>
      </c>
      <c r="D4214" t="s">
        <v>23</v>
      </c>
      <c r="E4214">
        <v>1</v>
      </c>
      <c r="F4214">
        <v>4</v>
      </c>
      <c r="G4214" t="s">
        <v>45</v>
      </c>
      <c r="H4214">
        <v>528</v>
      </c>
      <c r="I4214" t="s">
        <v>34</v>
      </c>
      <c r="J4214">
        <v>1</v>
      </c>
      <c r="K4214" t="s">
        <v>35</v>
      </c>
      <c r="L4214" t="s">
        <v>27</v>
      </c>
      <c r="M4214">
        <v>48690</v>
      </c>
      <c r="N4214">
        <v>4</v>
      </c>
      <c r="O4214">
        <v>12</v>
      </c>
      <c r="P4214">
        <v>0</v>
      </c>
      <c r="Q4214">
        <v>14</v>
      </c>
      <c r="R4214">
        <v>2</v>
      </c>
      <c r="S4214">
        <v>11</v>
      </c>
      <c r="T4214">
        <v>11</v>
      </c>
      <c r="U4214">
        <v>1</v>
      </c>
      <c r="V4214">
        <f>COUNTIF(tbl_General[EmployeeID],tbl_General[[#This Row],[EmployeeID]])</f>
        <v>1</v>
      </c>
    </row>
    <row r="4215" spans="1:22" x14ac:dyDescent="0.25">
      <c r="A4215">
        <v>40</v>
      </c>
      <c r="B4215" t="s">
        <v>21</v>
      </c>
      <c r="C4215" t="s">
        <v>22</v>
      </c>
      <c r="D4215" t="s">
        <v>23</v>
      </c>
      <c r="E4215">
        <v>1</v>
      </c>
      <c r="F4215">
        <v>4</v>
      </c>
      <c r="G4215" t="s">
        <v>45</v>
      </c>
      <c r="H4215">
        <v>1998</v>
      </c>
      <c r="I4215" t="s">
        <v>34</v>
      </c>
      <c r="J4215">
        <v>1</v>
      </c>
      <c r="K4215" t="s">
        <v>35</v>
      </c>
      <c r="L4215" t="s">
        <v>27</v>
      </c>
      <c r="M4215">
        <v>48690</v>
      </c>
      <c r="N4215">
        <v>4</v>
      </c>
      <c r="O4215">
        <v>12</v>
      </c>
      <c r="P4215">
        <v>0</v>
      </c>
      <c r="Q4215">
        <v>14</v>
      </c>
      <c r="R4215">
        <v>2</v>
      </c>
      <c r="S4215">
        <v>11</v>
      </c>
      <c r="T4215">
        <v>11</v>
      </c>
      <c r="U4215">
        <v>1</v>
      </c>
      <c r="V4215">
        <f>COUNTIF(tbl_General[EmployeeID],tbl_General[[#This Row],[EmployeeID]])</f>
        <v>1</v>
      </c>
    </row>
    <row r="4216" spans="1:22" x14ac:dyDescent="0.25">
      <c r="A4216">
        <v>40</v>
      </c>
      <c r="B4216" t="s">
        <v>21</v>
      </c>
      <c r="C4216" t="s">
        <v>22</v>
      </c>
      <c r="D4216" t="s">
        <v>23</v>
      </c>
      <c r="E4216">
        <v>1</v>
      </c>
      <c r="F4216">
        <v>4</v>
      </c>
      <c r="G4216" t="s">
        <v>45</v>
      </c>
      <c r="H4216">
        <v>3468</v>
      </c>
      <c r="I4216" t="s">
        <v>34</v>
      </c>
      <c r="J4216">
        <v>1</v>
      </c>
      <c r="K4216" t="s">
        <v>35</v>
      </c>
      <c r="L4216" t="s">
        <v>27</v>
      </c>
      <c r="M4216">
        <v>48690</v>
      </c>
      <c r="N4216">
        <v>4</v>
      </c>
      <c r="O4216">
        <v>12</v>
      </c>
      <c r="P4216">
        <v>0</v>
      </c>
      <c r="Q4216">
        <v>14</v>
      </c>
      <c r="R4216">
        <v>2</v>
      </c>
      <c r="S4216">
        <v>11</v>
      </c>
      <c r="T4216">
        <v>11</v>
      </c>
      <c r="U4216">
        <v>1</v>
      </c>
      <c r="V4216">
        <f>COUNTIF(tbl_General[EmployeeID],tbl_General[[#This Row],[EmployeeID]])</f>
        <v>1</v>
      </c>
    </row>
    <row r="4217" spans="1:22" x14ac:dyDescent="0.25">
      <c r="A4217">
        <v>40</v>
      </c>
      <c r="B4217" t="s">
        <v>21</v>
      </c>
      <c r="C4217" t="s">
        <v>22</v>
      </c>
      <c r="D4217" t="s">
        <v>30</v>
      </c>
      <c r="E4217">
        <v>3</v>
      </c>
      <c r="F4217">
        <v>3</v>
      </c>
      <c r="G4217" t="s">
        <v>24</v>
      </c>
      <c r="H4217">
        <v>721</v>
      </c>
      <c r="I4217" t="s">
        <v>34</v>
      </c>
      <c r="J4217">
        <v>2</v>
      </c>
      <c r="K4217" t="s">
        <v>35</v>
      </c>
      <c r="L4217" t="s">
        <v>41</v>
      </c>
      <c r="M4217">
        <v>45770</v>
      </c>
      <c r="N4217">
        <v>5</v>
      </c>
      <c r="O4217">
        <v>11</v>
      </c>
      <c r="P4217">
        <v>1</v>
      </c>
      <c r="Q4217">
        <v>15</v>
      </c>
      <c r="R4217">
        <v>3</v>
      </c>
      <c r="S4217">
        <v>12</v>
      </c>
      <c r="T4217">
        <v>11</v>
      </c>
      <c r="U4217">
        <v>8</v>
      </c>
      <c r="V4217">
        <f>COUNTIF(tbl_General[EmployeeID],tbl_General[[#This Row],[EmployeeID]])</f>
        <v>1</v>
      </c>
    </row>
    <row r="4218" spans="1:22" x14ac:dyDescent="0.25">
      <c r="A4218">
        <v>40</v>
      </c>
      <c r="B4218" t="s">
        <v>21</v>
      </c>
      <c r="C4218" t="s">
        <v>22</v>
      </c>
      <c r="D4218" t="s">
        <v>30</v>
      </c>
      <c r="E4218">
        <v>3</v>
      </c>
      <c r="F4218">
        <v>3</v>
      </c>
      <c r="G4218" t="s">
        <v>24</v>
      </c>
      <c r="H4218">
        <v>2191</v>
      </c>
      <c r="I4218" t="s">
        <v>34</v>
      </c>
      <c r="J4218">
        <v>2</v>
      </c>
      <c r="K4218" t="s">
        <v>35</v>
      </c>
      <c r="L4218" t="s">
        <v>41</v>
      </c>
      <c r="M4218">
        <v>45770</v>
      </c>
      <c r="N4218">
        <v>5</v>
      </c>
      <c r="O4218">
        <v>11</v>
      </c>
      <c r="P4218">
        <v>1</v>
      </c>
      <c r="Q4218">
        <v>15</v>
      </c>
      <c r="R4218">
        <v>3</v>
      </c>
      <c r="S4218">
        <v>12</v>
      </c>
      <c r="T4218">
        <v>11</v>
      </c>
      <c r="U4218">
        <v>8</v>
      </c>
      <c r="V4218">
        <f>COUNTIF(tbl_General[EmployeeID],tbl_General[[#This Row],[EmployeeID]])</f>
        <v>1</v>
      </c>
    </row>
    <row r="4219" spans="1:22" x14ac:dyDescent="0.25">
      <c r="A4219">
        <v>40</v>
      </c>
      <c r="B4219" t="s">
        <v>21</v>
      </c>
      <c r="C4219" t="s">
        <v>22</v>
      </c>
      <c r="D4219" t="s">
        <v>30</v>
      </c>
      <c r="E4219">
        <v>3</v>
      </c>
      <c r="F4219">
        <v>3</v>
      </c>
      <c r="G4219" t="s">
        <v>24</v>
      </c>
      <c r="H4219">
        <v>3661</v>
      </c>
      <c r="I4219" t="s">
        <v>34</v>
      </c>
      <c r="J4219">
        <v>2</v>
      </c>
      <c r="K4219" t="s">
        <v>35</v>
      </c>
      <c r="L4219" t="s">
        <v>41</v>
      </c>
      <c r="M4219">
        <v>45770</v>
      </c>
      <c r="N4219">
        <v>5</v>
      </c>
      <c r="O4219">
        <v>11</v>
      </c>
      <c r="P4219">
        <v>1</v>
      </c>
      <c r="Q4219">
        <v>15</v>
      </c>
      <c r="R4219">
        <v>3</v>
      </c>
      <c r="S4219">
        <v>12</v>
      </c>
      <c r="T4219">
        <v>11</v>
      </c>
      <c r="U4219">
        <v>8</v>
      </c>
      <c r="V4219">
        <f>COUNTIF(tbl_General[EmployeeID],tbl_General[[#This Row],[EmployeeID]])</f>
        <v>1</v>
      </c>
    </row>
    <row r="4220" spans="1:22" x14ac:dyDescent="0.25">
      <c r="A4220">
        <v>44</v>
      </c>
      <c r="B4220" t="s">
        <v>21</v>
      </c>
      <c r="C4220" t="s">
        <v>22</v>
      </c>
      <c r="D4220" t="s">
        <v>30</v>
      </c>
      <c r="E4220">
        <v>16</v>
      </c>
      <c r="F4220">
        <v>3</v>
      </c>
      <c r="G4220" t="s">
        <v>24</v>
      </c>
      <c r="H4220">
        <v>493</v>
      </c>
      <c r="I4220" t="s">
        <v>25</v>
      </c>
      <c r="J4220">
        <v>1</v>
      </c>
      <c r="K4220" t="s">
        <v>26</v>
      </c>
      <c r="L4220" t="s">
        <v>27</v>
      </c>
      <c r="M4220">
        <v>80200</v>
      </c>
      <c r="N4220">
        <v>3</v>
      </c>
      <c r="O4220">
        <v>11</v>
      </c>
      <c r="P4220">
        <v>1</v>
      </c>
      <c r="Q4220">
        <v>23</v>
      </c>
      <c r="R4220">
        <v>2</v>
      </c>
      <c r="S4220">
        <v>12</v>
      </c>
      <c r="T4220">
        <v>11</v>
      </c>
      <c r="U4220">
        <v>11</v>
      </c>
      <c r="V4220">
        <f>COUNTIF(tbl_General[EmployeeID],tbl_General[[#This Row],[EmployeeID]])</f>
        <v>1</v>
      </c>
    </row>
    <row r="4221" spans="1:22" x14ac:dyDescent="0.25">
      <c r="A4221">
        <v>44</v>
      </c>
      <c r="B4221" t="s">
        <v>21</v>
      </c>
      <c r="C4221" t="s">
        <v>22</v>
      </c>
      <c r="D4221" t="s">
        <v>30</v>
      </c>
      <c r="E4221">
        <v>16</v>
      </c>
      <c r="F4221">
        <v>3</v>
      </c>
      <c r="G4221" t="s">
        <v>24</v>
      </c>
      <c r="H4221">
        <v>1963</v>
      </c>
      <c r="I4221" t="s">
        <v>25</v>
      </c>
      <c r="J4221">
        <v>1</v>
      </c>
      <c r="K4221" t="s">
        <v>26</v>
      </c>
      <c r="L4221" t="s">
        <v>27</v>
      </c>
      <c r="M4221">
        <v>80200</v>
      </c>
      <c r="N4221">
        <v>3</v>
      </c>
      <c r="O4221">
        <v>11</v>
      </c>
      <c r="P4221">
        <v>1</v>
      </c>
      <c r="Q4221">
        <v>23</v>
      </c>
      <c r="R4221">
        <v>2</v>
      </c>
      <c r="S4221">
        <v>12</v>
      </c>
      <c r="T4221">
        <v>11</v>
      </c>
      <c r="U4221">
        <v>11</v>
      </c>
      <c r="V4221">
        <f>COUNTIF(tbl_General[EmployeeID],tbl_General[[#This Row],[EmployeeID]])</f>
        <v>1</v>
      </c>
    </row>
    <row r="4222" spans="1:22" x14ac:dyDescent="0.25">
      <c r="A4222">
        <v>44</v>
      </c>
      <c r="B4222" t="s">
        <v>21</v>
      </c>
      <c r="C4222" t="s">
        <v>22</v>
      </c>
      <c r="D4222" t="s">
        <v>30</v>
      </c>
      <c r="E4222">
        <v>16</v>
      </c>
      <c r="F4222">
        <v>3</v>
      </c>
      <c r="G4222" t="s">
        <v>24</v>
      </c>
      <c r="H4222">
        <v>3433</v>
      </c>
      <c r="I4222" t="s">
        <v>25</v>
      </c>
      <c r="J4222">
        <v>1</v>
      </c>
      <c r="K4222" t="s">
        <v>26</v>
      </c>
      <c r="L4222" t="s">
        <v>27</v>
      </c>
      <c r="M4222">
        <v>80200</v>
      </c>
      <c r="N4222">
        <v>3</v>
      </c>
      <c r="O4222">
        <v>11</v>
      </c>
      <c r="P4222">
        <v>1</v>
      </c>
      <c r="Q4222">
        <v>23</v>
      </c>
      <c r="R4222">
        <v>2</v>
      </c>
      <c r="S4222">
        <v>12</v>
      </c>
      <c r="T4222">
        <v>11</v>
      </c>
      <c r="U4222">
        <v>11</v>
      </c>
      <c r="V4222">
        <f>COUNTIF(tbl_General[EmployeeID],tbl_General[[#This Row],[EmployeeID]])</f>
        <v>1</v>
      </c>
    </row>
    <row r="4223" spans="1:22" x14ac:dyDescent="0.25">
      <c r="A4223">
        <v>32</v>
      </c>
      <c r="B4223" t="s">
        <v>21</v>
      </c>
      <c r="C4223" t="s">
        <v>22</v>
      </c>
      <c r="D4223" t="s">
        <v>30</v>
      </c>
      <c r="E4223">
        <v>1</v>
      </c>
      <c r="F4223">
        <v>3</v>
      </c>
      <c r="G4223" t="s">
        <v>24</v>
      </c>
      <c r="H4223">
        <v>62</v>
      </c>
      <c r="I4223" t="s">
        <v>34</v>
      </c>
      <c r="J4223">
        <v>3</v>
      </c>
      <c r="K4223" t="s">
        <v>31</v>
      </c>
      <c r="L4223" t="s">
        <v>27</v>
      </c>
      <c r="M4223">
        <v>26620</v>
      </c>
      <c r="N4223">
        <v>1</v>
      </c>
      <c r="O4223">
        <v>11</v>
      </c>
      <c r="P4223">
        <v>1</v>
      </c>
      <c r="Q4223">
        <v>13</v>
      </c>
      <c r="R4223">
        <v>6</v>
      </c>
      <c r="S4223">
        <v>13</v>
      </c>
      <c r="T4223">
        <v>11</v>
      </c>
      <c r="U4223">
        <v>9</v>
      </c>
      <c r="V4223">
        <f>COUNTIF(tbl_General[EmployeeID],tbl_General[[#This Row],[EmployeeID]])</f>
        <v>1</v>
      </c>
    </row>
    <row r="4224" spans="1:22" x14ac:dyDescent="0.25">
      <c r="A4224">
        <v>32</v>
      </c>
      <c r="B4224" t="s">
        <v>21</v>
      </c>
      <c r="C4224" t="s">
        <v>22</v>
      </c>
      <c r="D4224" t="s">
        <v>30</v>
      </c>
      <c r="E4224">
        <v>1</v>
      </c>
      <c r="F4224">
        <v>3</v>
      </c>
      <c r="G4224" t="s">
        <v>24</v>
      </c>
      <c r="H4224">
        <v>1532</v>
      </c>
      <c r="I4224" t="s">
        <v>34</v>
      </c>
      <c r="J4224">
        <v>3</v>
      </c>
      <c r="K4224" t="s">
        <v>31</v>
      </c>
      <c r="L4224" t="s">
        <v>27</v>
      </c>
      <c r="M4224">
        <v>26620</v>
      </c>
      <c r="N4224">
        <v>1</v>
      </c>
      <c r="O4224">
        <v>11</v>
      </c>
      <c r="P4224">
        <v>1</v>
      </c>
      <c r="Q4224">
        <v>13</v>
      </c>
      <c r="R4224">
        <v>6</v>
      </c>
      <c r="S4224">
        <v>13</v>
      </c>
      <c r="T4224">
        <v>11</v>
      </c>
      <c r="U4224">
        <v>9</v>
      </c>
      <c r="V4224">
        <f>COUNTIF(tbl_General[EmployeeID],tbl_General[[#This Row],[EmployeeID]])</f>
        <v>1</v>
      </c>
    </row>
    <row r="4225" spans="1:22" x14ac:dyDescent="0.25">
      <c r="A4225">
        <v>32</v>
      </c>
      <c r="B4225" t="s">
        <v>21</v>
      </c>
      <c r="C4225" t="s">
        <v>22</v>
      </c>
      <c r="D4225" t="s">
        <v>30</v>
      </c>
      <c r="E4225">
        <v>1</v>
      </c>
      <c r="F4225">
        <v>3</v>
      </c>
      <c r="G4225" t="s">
        <v>24</v>
      </c>
      <c r="H4225">
        <v>3002</v>
      </c>
      <c r="I4225" t="s">
        <v>34</v>
      </c>
      <c r="J4225">
        <v>3</v>
      </c>
      <c r="K4225" t="s">
        <v>31</v>
      </c>
      <c r="L4225" t="s">
        <v>27</v>
      </c>
      <c r="M4225">
        <v>26620</v>
      </c>
      <c r="N4225">
        <v>1</v>
      </c>
      <c r="O4225">
        <v>11</v>
      </c>
      <c r="P4225">
        <v>1</v>
      </c>
      <c r="Q4225">
        <v>13</v>
      </c>
      <c r="R4225">
        <v>6</v>
      </c>
      <c r="S4225">
        <v>13</v>
      </c>
      <c r="T4225">
        <v>11</v>
      </c>
      <c r="U4225">
        <v>9</v>
      </c>
      <c r="V4225">
        <f>COUNTIF(tbl_General[EmployeeID],tbl_General[[#This Row],[EmployeeID]])</f>
        <v>1</v>
      </c>
    </row>
    <row r="4226" spans="1:22" x14ac:dyDescent="0.25">
      <c r="A4226">
        <v>37</v>
      </c>
      <c r="B4226" t="s">
        <v>28</v>
      </c>
      <c r="C4226" t="s">
        <v>22</v>
      </c>
      <c r="D4226" t="s">
        <v>23</v>
      </c>
      <c r="E4226">
        <v>10</v>
      </c>
      <c r="F4226">
        <v>4</v>
      </c>
      <c r="G4226" t="s">
        <v>45</v>
      </c>
      <c r="H4226">
        <v>438</v>
      </c>
      <c r="I4226" t="s">
        <v>25</v>
      </c>
      <c r="J4226">
        <v>3</v>
      </c>
      <c r="K4226" t="s">
        <v>37</v>
      </c>
      <c r="L4226" t="s">
        <v>27</v>
      </c>
      <c r="M4226">
        <v>30720</v>
      </c>
      <c r="N4226">
        <v>5</v>
      </c>
      <c r="O4226">
        <v>14</v>
      </c>
      <c r="P4226">
        <v>0</v>
      </c>
      <c r="Q4226">
        <v>17</v>
      </c>
      <c r="R4226">
        <v>3</v>
      </c>
      <c r="S4226">
        <v>14</v>
      </c>
      <c r="T4226">
        <v>11</v>
      </c>
      <c r="U4226">
        <v>7</v>
      </c>
      <c r="V4226">
        <f>COUNTIF(tbl_General[EmployeeID],tbl_General[[#This Row],[EmployeeID]])</f>
        <v>1</v>
      </c>
    </row>
    <row r="4227" spans="1:22" x14ac:dyDescent="0.25">
      <c r="A4227">
        <v>37</v>
      </c>
      <c r="B4227" t="s">
        <v>28</v>
      </c>
      <c r="C4227" t="s">
        <v>22</v>
      </c>
      <c r="D4227" t="s">
        <v>23</v>
      </c>
      <c r="E4227">
        <v>10</v>
      </c>
      <c r="F4227">
        <v>4</v>
      </c>
      <c r="G4227" t="s">
        <v>45</v>
      </c>
      <c r="H4227">
        <v>1908</v>
      </c>
      <c r="I4227" t="s">
        <v>25</v>
      </c>
      <c r="J4227">
        <v>3</v>
      </c>
      <c r="K4227" t="s">
        <v>37</v>
      </c>
      <c r="L4227" t="s">
        <v>27</v>
      </c>
      <c r="M4227">
        <v>30720</v>
      </c>
      <c r="N4227">
        <v>5</v>
      </c>
      <c r="O4227">
        <v>14</v>
      </c>
      <c r="P4227">
        <v>0</v>
      </c>
      <c r="Q4227">
        <v>17</v>
      </c>
      <c r="R4227">
        <v>3</v>
      </c>
      <c r="S4227">
        <v>14</v>
      </c>
      <c r="T4227">
        <v>11</v>
      </c>
      <c r="U4227">
        <v>7</v>
      </c>
      <c r="V4227">
        <f>COUNTIF(tbl_General[EmployeeID],tbl_General[[#This Row],[EmployeeID]])</f>
        <v>1</v>
      </c>
    </row>
    <row r="4228" spans="1:22" x14ac:dyDescent="0.25">
      <c r="A4228">
        <v>37</v>
      </c>
      <c r="B4228" t="s">
        <v>28</v>
      </c>
      <c r="C4228" t="s">
        <v>22</v>
      </c>
      <c r="D4228" t="s">
        <v>23</v>
      </c>
      <c r="E4228">
        <v>10</v>
      </c>
      <c r="F4228">
        <v>4</v>
      </c>
      <c r="G4228" t="s">
        <v>45</v>
      </c>
      <c r="H4228">
        <v>3378</v>
      </c>
      <c r="I4228" t="s">
        <v>25</v>
      </c>
      <c r="J4228">
        <v>3</v>
      </c>
      <c r="K4228" t="s">
        <v>37</v>
      </c>
      <c r="L4228" t="s">
        <v>27</v>
      </c>
      <c r="M4228">
        <v>30720</v>
      </c>
      <c r="N4228">
        <v>5</v>
      </c>
      <c r="O4228">
        <v>14</v>
      </c>
      <c r="P4228">
        <v>0</v>
      </c>
      <c r="Q4228">
        <v>17</v>
      </c>
      <c r="R4228">
        <v>3</v>
      </c>
      <c r="S4228">
        <v>14</v>
      </c>
      <c r="T4228">
        <v>11</v>
      </c>
      <c r="U4228">
        <v>7</v>
      </c>
      <c r="V4228">
        <f>COUNTIF(tbl_General[EmployeeID],tbl_General[[#This Row],[EmployeeID]])</f>
        <v>1</v>
      </c>
    </row>
    <row r="4229" spans="1:22" x14ac:dyDescent="0.25">
      <c r="A4229">
        <v>36</v>
      </c>
      <c r="B4229" t="s">
        <v>21</v>
      </c>
      <c r="C4229" t="s">
        <v>36</v>
      </c>
      <c r="D4229" t="s">
        <v>23</v>
      </c>
      <c r="E4229">
        <v>1</v>
      </c>
      <c r="F4229">
        <v>1</v>
      </c>
      <c r="G4229" t="s">
        <v>38</v>
      </c>
      <c r="H4229">
        <v>1190</v>
      </c>
      <c r="I4229" t="s">
        <v>25</v>
      </c>
      <c r="J4229">
        <v>1</v>
      </c>
      <c r="K4229" t="s">
        <v>37</v>
      </c>
      <c r="L4229" t="s">
        <v>41</v>
      </c>
      <c r="M4229">
        <v>132470</v>
      </c>
      <c r="N4229">
        <v>1</v>
      </c>
      <c r="O4229">
        <v>14</v>
      </c>
      <c r="P4229">
        <v>0</v>
      </c>
      <c r="Q4229">
        <v>15</v>
      </c>
      <c r="R4229">
        <v>3</v>
      </c>
      <c r="S4229">
        <v>15</v>
      </c>
      <c r="T4229">
        <v>11</v>
      </c>
      <c r="U4229">
        <v>11</v>
      </c>
      <c r="V4229">
        <f>COUNTIF(tbl_General[EmployeeID],tbl_General[[#This Row],[EmployeeID]])</f>
        <v>1</v>
      </c>
    </row>
    <row r="4230" spans="1:22" x14ac:dyDescent="0.25">
      <c r="A4230">
        <v>36</v>
      </c>
      <c r="B4230" t="s">
        <v>21</v>
      </c>
      <c r="C4230" t="s">
        <v>36</v>
      </c>
      <c r="D4230" t="s">
        <v>23</v>
      </c>
      <c r="E4230">
        <v>1</v>
      </c>
      <c r="F4230">
        <v>1</v>
      </c>
      <c r="G4230" t="s">
        <v>38</v>
      </c>
      <c r="H4230">
        <v>2660</v>
      </c>
      <c r="I4230" t="s">
        <v>25</v>
      </c>
      <c r="J4230">
        <v>1</v>
      </c>
      <c r="K4230" t="s">
        <v>37</v>
      </c>
      <c r="L4230" t="s">
        <v>41</v>
      </c>
      <c r="M4230">
        <v>132470</v>
      </c>
      <c r="N4230">
        <v>1</v>
      </c>
      <c r="O4230">
        <v>14</v>
      </c>
      <c r="P4230">
        <v>0</v>
      </c>
      <c r="Q4230">
        <v>15</v>
      </c>
      <c r="R4230">
        <v>3</v>
      </c>
      <c r="S4230">
        <v>15</v>
      </c>
      <c r="T4230">
        <v>11</v>
      </c>
      <c r="U4230">
        <v>11</v>
      </c>
      <c r="V4230">
        <f>COUNTIF(tbl_General[EmployeeID],tbl_General[[#This Row],[EmployeeID]])</f>
        <v>1</v>
      </c>
    </row>
    <row r="4231" spans="1:22" x14ac:dyDescent="0.25">
      <c r="A4231">
        <v>36</v>
      </c>
      <c r="B4231" t="s">
        <v>21</v>
      </c>
      <c r="C4231" t="s">
        <v>36</v>
      </c>
      <c r="D4231" t="s">
        <v>23</v>
      </c>
      <c r="E4231">
        <v>1</v>
      </c>
      <c r="F4231">
        <v>1</v>
      </c>
      <c r="G4231" t="s">
        <v>38</v>
      </c>
      <c r="H4231">
        <v>4130</v>
      </c>
      <c r="I4231" t="s">
        <v>25</v>
      </c>
      <c r="J4231">
        <v>1</v>
      </c>
      <c r="K4231" t="s">
        <v>37</v>
      </c>
      <c r="L4231" t="s">
        <v>41</v>
      </c>
      <c r="M4231">
        <v>132470</v>
      </c>
      <c r="N4231">
        <v>1</v>
      </c>
      <c r="O4231">
        <v>14</v>
      </c>
      <c r="P4231">
        <v>0</v>
      </c>
      <c r="Q4231">
        <v>15</v>
      </c>
      <c r="R4231">
        <v>3</v>
      </c>
      <c r="S4231">
        <v>15</v>
      </c>
      <c r="T4231">
        <v>11</v>
      </c>
      <c r="U4231">
        <v>11</v>
      </c>
      <c r="V4231">
        <f>COUNTIF(tbl_General[EmployeeID],tbl_General[[#This Row],[EmployeeID]])</f>
        <v>1</v>
      </c>
    </row>
    <row r="4232" spans="1:22" x14ac:dyDescent="0.25">
      <c r="A4232">
        <v>35</v>
      </c>
      <c r="B4232" t="s">
        <v>21</v>
      </c>
      <c r="C4232" t="s">
        <v>22</v>
      </c>
      <c r="D4232" t="s">
        <v>30</v>
      </c>
      <c r="E4232">
        <v>10</v>
      </c>
      <c r="F4232">
        <v>5</v>
      </c>
      <c r="G4232" t="s">
        <v>38</v>
      </c>
      <c r="H4232">
        <v>251</v>
      </c>
      <c r="I4232" t="s">
        <v>25</v>
      </c>
      <c r="J4232">
        <v>4</v>
      </c>
      <c r="K4232" t="s">
        <v>40</v>
      </c>
      <c r="L4232" t="s">
        <v>32</v>
      </c>
      <c r="M4232">
        <v>134580</v>
      </c>
      <c r="N4232">
        <v>1</v>
      </c>
      <c r="O4232">
        <v>11</v>
      </c>
      <c r="P4232">
        <v>0</v>
      </c>
      <c r="Q4232">
        <v>17</v>
      </c>
      <c r="R4232">
        <v>3</v>
      </c>
      <c r="S4232">
        <v>17</v>
      </c>
      <c r="T4232">
        <v>11</v>
      </c>
      <c r="U4232">
        <v>8</v>
      </c>
      <c r="V4232">
        <f>COUNTIF(tbl_General[EmployeeID],tbl_General[[#This Row],[EmployeeID]])</f>
        <v>1</v>
      </c>
    </row>
    <row r="4233" spans="1:22" x14ac:dyDescent="0.25">
      <c r="A4233">
        <v>35</v>
      </c>
      <c r="B4233" t="s">
        <v>21</v>
      </c>
      <c r="C4233" t="s">
        <v>22</v>
      </c>
      <c r="D4233" t="s">
        <v>30</v>
      </c>
      <c r="E4233">
        <v>10</v>
      </c>
      <c r="F4233">
        <v>5</v>
      </c>
      <c r="G4233" t="s">
        <v>38</v>
      </c>
      <c r="H4233">
        <v>1721</v>
      </c>
      <c r="I4233" t="s">
        <v>25</v>
      </c>
      <c r="J4233">
        <v>4</v>
      </c>
      <c r="K4233" t="s">
        <v>40</v>
      </c>
      <c r="L4233" t="s">
        <v>32</v>
      </c>
      <c r="M4233">
        <v>134580</v>
      </c>
      <c r="N4233">
        <v>1</v>
      </c>
      <c r="O4233">
        <v>11</v>
      </c>
      <c r="P4233">
        <v>0</v>
      </c>
      <c r="Q4233">
        <v>17</v>
      </c>
      <c r="R4233">
        <v>3</v>
      </c>
      <c r="S4233">
        <v>17</v>
      </c>
      <c r="T4233">
        <v>11</v>
      </c>
      <c r="U4233">
        <v>8</v>
      </c>
      <c r="V4233">
        <f>COUNTIF(tbl_General[EmployeeID],tbl_General[[#This Row],[EmployeeID]])</f>
        <v>1</v>
      </c>
    </row>
    <row r="4234" spans="1:22" x14ac:dyDescent="0.25">
      <c r="A4234">
        <v>35</v>
      </c>
      <c r="B4234" t="s">
        <v>21</v>
      </c>
      <c r="C4234" t="s">
        <v>22</v>
      </c>
      <c r="D4234" t="s">
        <v>30</v>
      </c>
      <c r="E4234">
        <v>10</v>
      </c>
      <c r="F4234">
        <v>5</v>
      </c>
      <c r="G4234" t="s">
        <v>38</v>
      </c>
      <c r="H4234">
        <v>3191</v>
      </c>
      <c r="I4234" t="s">
        <v>25</v>
      </c>
      <c r="J4234">
        <v>4</v>
      </c>
      <c r="K4234" t="s">
        <v>40</v>
      </c>
      <c r="L4234" t="s">
        <v>32</v>
      </c>
      <c r="M4234">
        <v>134580</v>
      </c>
      <c r="N4234">
        <v>1</v>
      </c>
      <c r="O4234">
        <v>11</v>
      </c>
      <c r="P4234">
        <v>0</v>
      </c>
      <c r="Q4234">
        <v>17</v>
      </c>
      <c r="R4234">
        <v>3</v>
      </c>
      <c r="S4234">
        <v>17</v>
      </c>
      <c r="T4234">
        <v>11</v>
      </c>
      <c r="U4234">
        <v>8</v>
      </c>
      <c r="V4234">
        <f>COUNTIF(tbl_General[EmployeeID],tbl_General[[#This Row],[EmployeeID]])</f>
        <v>1</v>
      </c>
    </row>
    <row r="4235" spans="1:22" x14ac:dyDescent="0.25">
      <c r="A4235">
        <v>39</v>
      </c>
      <c r="B4235" t="s">
        <v>28</v>
      </c>
      <c r="C4235" t="s">
        <v>29</v>
      </c>
      <c r="D4235" t="s">
        <v>23</v>
      </c>
      <c r="E4235">
        <v>1</v>
      </c>
      <c r="F4235">
        <v>3</v>
      </c>
      <c r="G4235" t="s">
        <v>45</v>
      </c>
      <c r="H4235">
        <v>556</v>
      </c>
      <c r="I4235" t="s">
        <v>34</v>
      </c>
      <c r="J4235">
        <v>2</v>
      </c>
      <c r="K4235" t="s">
        <v>26</v>
      </c>
      <c r="L4235" t="s">
        <v>41</v>
      </c>
      <c r="M4235">
        <v>67550</v>
      </c>
      <c r="N4235">
        <v>7</v>
      </c>
      <c r="O4235">
        <v>14</v>
      </c>
      <c r="P4235">
        <v>1</v>
      </c>
      <c r="Q4235">
        <v>21</v>
      </c>
      <c r="R4235">
        <v>2</v>
      </c>
      <c r="S4235">
        <v>18</v>
      </c>
      <c r="T4235">
        <v>11</v>
      </c>
      <c r="U4235">
        <v>5</v>
      </c>
      <c r="V4235">
        <f>COUNTIF(tbl_General[EmployeeID],tbl_General[[#This Row],[EmployeeID]])</f>
        <v>1</v>
      </c>
    </row>
    <row r="4236" spans="1:22" x14ac:dyDescent="0.25">
      <c r="A4236">
        <v>39</v>
      </c>
      <c r="B4236" t="s">
        <v>28</v>
      </c>
      <c r="C4236" t="s">
        <v>29</v>
      </c>
      <c r="D4236" t="s">
        <v>23</v>
      </c>
      <c r="E4236">
        <v>1</v>
      </c>
      <c r="F4236">
        <v>3</v>
      </c>
      <c r="G4236" t="s">
        <v>45</v>
      </c>
      <c r="H4236">
        <v>2026</v>
      </c>
      <c r="I4236" t="s">
        <v>34</v>
      </c>
      <c r="J4236">
        <v>2</v>
      </c>
      <c r="K4236" t="s">
        <v>26</v>
      </c>
      <c r="L4236" t="s">
        <v>41</v>
      </c>
      <c r="M4236">
        <v>67550</v>
      </c>
      <c r="N4236">
        <v>7</v>
      </c>
      <c r="O4236">
        <v>14</v>
      </c>
      <c r="P4236">
        <v>1</v>
      </c>
      <c r="Q4236">
        <v>21</v>
      </c>
      <c r="R4236">
        <v>2</v>
      </c>
      <c r="S4236">
        <v>18</v>
      </c>
      <c r="T4236">
        <v>11</v>
      </c>
      <c r="U4236">
        <v>5</v>
      </c>
      <c r="V4236">
        <f>COUNTIF(tbl_General[EmployeeID],tbl_General[[#This Row],[EmployeeID]])</f>
        <v>1</v>
      </c>
    </row>
    <row r="4237" spans="1:22" x14ac:dyDescent="0.25">
      <c r="A4237">
        <v>39</v>
      </c>
      <c r="B4237" t="s">
        <v>28</v>
      </c>
      <c r="C4237" t="s">
        <v>29</v>
      </c>
      <c r="D4237" t="s">
        <v>23</v>
      </c>
      <c r="E4237">
        <v>1</v>
      </c>
      <c r="F4237">
        <v>3</v>
      </c>
      <c r="G4237" t="s">
        <v>45</v>
      </c>
      <c r="H4237">
        <v>3496</v>
      </c>
      <c r="I4237" t="s">
        <v>34</v>
      </c>
      <c r="J4237">
        <v>2</v>
      </c>
      <c r="K4237" t="s">
        <v>26</v>
      </c>
      <c r="L4237" t="s">
        <v>41</v>
      </c>
      <c r="M4237">
        <v>67550</v>
      </c>
      <c r="N4237">
        <v>7</v>
      </c>
      <c r="O4237">
        <v>14</v>
      </c>
      <c r="P4237">
        <v>1</v>
      </c>
      <c r="Q4237">
        <v>21</v>
      </c>
      <c r="R4237">
        <v>2</v>
      </c>
      <c r="S4237">
        <v>18</v>
      </c>
      <c r="T4237">
        <v>11</v>
      </c>
      <c r="U4237">
        <v>5</v>
      </c>
      <c r="V4237">
        <f>COUNTIF(tbl_General[EmployeeID],tbl_General[[#This Row],[EmployeeID]])</f>
        <v>1</v>
      </c>
    </row>
    <row r="4238" spans="1:22" x14ac:dyDescent="0.25">
      <c r="A4238">
        <v>41</v>
      </c>
      <c r="B4238" t="s">
        <v>21</v>
      </c>
      <c r="C4238" t="s">
        <v>22</v>
      </c>
      <c r="D4238" t="s">
        <v>30</v>
      </c>
      <c r="E4238">
        <v>24</v>
      </c>
      <c r="F4238">
        <v>1</v>
      </c>
      <c r="G4238" t="s">
        <v>24</v>
      </c>
      <c r="H4238">
        <v>209</v>
      </c>
      <c r="I4238" t="s">
        <v>34</v>
      </c>
      <c r="J4238">
        <v>1</v>
      </c>
      <c r="K4238" t="s">
        <v>39</v>
      </c>
      <c r="L4238" t="s">
        <v>27</v>
      </c>
      <c r="M4238">
        <v>26610</v>
      </c>
      <c r="N4238">
        <v>7</v>
      </c>
      <c r="O4238">
        <v>14</v>
      </c>
      <c r="P4238">
        <v>1</v>
      </c>
      <c r="Q4238">
        <v>22</v>
      </c>
      <c r="R4238">
        <v>2</v>
      </c>
      <c r="S4238">
        <v>18</v>
      </c>
      <c r="T4238">
        <v>11</v>
      </c>
      <c r="U4238">
        <v>8</v>
      </c>
      <c r="V4238">
        <f>COUNTIF(tbl_General[EmployeeID],tbl_General[[#This Row],[EmployeeID]])</f>
        <v>1</v>
      </c>
    </row>
    <row r="4239" spans="1:22" x14ac:dyDescent="0.25">
      <c r="A4239">
        <v>41</v>
      </c>
      <c r="B4239" t="s">
        <v>21</v>
      </c>
      <c r="C4239" t="s">
        <v>22</v>
      </c>
      <c r="D4239" t="s">
        <v>30</v>
      </c>
      <c r="E4239">
        <v>24</v>
      </c>
      <c r="F4239">
        <v>1</v>
      </c>
      <c r="G4239" t="s">
        <v>24</v>
      </c>
      <c r="H4239">
        <v>1679</v>
      </c>
      <c r="I4239" t="s">
        <v>34</v>
      </c>
      <c r="J4239">
        <v>1</v>
      </c>
      <c r="K4239" t="s">
        <v>39</v>
      </c>
      <c r="L4239" t="s">
        <v>27</v>
      </c>
      <c r="M4239">
        <v>26610</v>
      </c>
      <c r="N4239">
        <v>7</v>
      </c>
      <c r="O4239">
        <v>14</v>
      </c>
      <c r="P4239">
        <v>1</v>
      </c>
      <c r="Q4239">
        <v>22</v>
      </c>
      <c r="R4239">
        <v>2</v>
      </c>
      <c r="S4239">
        <v>18</v>
      </c>
      <c r="T4239">
        <v>11</v>
      </c>
      <c r="U4239">
        <v>8</v>
      </c>
      <c r="V4239">
        <f>COUNTIF(tbl_General[EmployeeID],tbl_General[[#This Row],[EmployeeID]])</f>
        <v>1</v>
      </c>
    </row>
    <row r="4240" spans="1:22" x14ac:dyDescent="0.25">
      <c r="A4240">
        <v>41</v>
      </c>
      <c r="B4240" t="s">
        <v>21</v>
      </c>
      <c r="C4240" t="s">
        <v>22</v>
      </c>
      <c r="D4240" t="s">
        <v>30</v>
      </c>
      <c r="E4240">
        <v>24</v>
      </c>
      <c r="F4240">
        <v>1</v>
      </c>
      <c r="G4240" t="s">
        <v>24</v>
      </c>
      <c r="H4240">
        <v>3149</v>
      </c>
      <c r="I4240" t="s">
        <v>34</v>
      </c>
      <c r="J4240">
        <v>1</v>
      </c>
      <c r="K4240" t="s">
        <v>39</v>
      </c>
      <c r="L4240" t="s">
        <v>27</v>
      </c>
      <c r="M4240">
        <v>26610</v>
      </c>
      <c r="N4240">
        <v>7</v>
      </c>
      <c r="O4240">
        <v>14</v>
      </c>
      <c r="P4240">
        <v>1</v>
      </c>
      <c r="Q4240">
        <v>22</v>
      </c>
      <c r="R4240">
        <v>2</v>
      </c>
      <c r="S4240">
        <v>18</v>
      </c>
      <c r="T4240">
        <v>11</v>
      </c>
      <c r="U4240">
        <v>8</v>
      </c>
      <c r="V4240">
        <f>COUNTIF(tbl_General[EmployeeID],tbl_General[[#This Row],[EmployeeID]])</f>
        <v>1</v>
      </c>
    </row>
    <row r="4241" spans="1:22" x14ac:dyDescent="0.25">
      <c r="A4241">
        <v>41</v>
      </c>
      <c r="B4241" t="s">
        <v>21</v>
      </c>
      <c r="C4241" t="s">
        <v>36</v>
      </c>
      <c r="D4241" t="s">
        <v>23</v>
      </c>
      <c r="E4241">
        <v>6</v>
      </c>
      <c r="F4241">
        <v>3</v>
      </c>
      <c r="G4241" t="s">
        <v>24</v>
      </c>
      <c r="H4241">
        <v>694</v>
      </c>
      <c r="I4241" t="s">
        <v>25</v>
      </c>
      <c r="J4241">
        <v>1</v>
      </c>
      <c r="K4241" t="s">
        <v>39</v>
      </c>
      <c r="L4241" t="s">
        <v>32</v>
      </c>
      <c r="M4241">
        <v>27730</v>
      </c>
      <c r="N4241">
        <v>1</v>
      </c>
      <c r="O4241">
        <v>11</v>
      </c>
      <c r="P4241">
        <v>0</v>
      </c>
      <c r="Q4241">
        <v>19</v>
      </c>
      <c r="R4241">
        <v>3</v>
      </c>
      <c r="S4241">
        <v>19</v>
      </c>
      <c r="T4241">
        <v>11</v>
      </c>
      <c r="U4241">
        <v>9</v>
      </c>
      <c r="V4241">
        <f>COUNTIF(tbl_General[EmployeeID],tbl_General[[#This Row],[EmployeeID]])</f>
        <v>1</v>
      </c>
    </row>
    <row r="4242" spans="1:22" x14ac:dyDescent="0.25">
      <c r="A4242">
        <v>41</v>
      </c>
      <c r="B4242" t="s">
        <v>21</v>
      </c>
      <c r="C4242" t="s">
        <v>36</v>
      </c>
      <c r="D4242" t="s">
        <v>23</v>
      </c>
      <c r="E4242">
        <v>6</v>
      </c>
      <c r="F4242">
        <v>3</v>
      </c>
      <c r="G4242" t="s">
        <v>24</v>
      </c>
      <c r="H4242">
        <v>2164</v>
      </c>
      <c r="I4242" t="s">
        <v>25</v>
      </c>
      <c r="J4242">
        <v>1</v>
      </c>
      <c r="K4242" t="s">
        <v>39</v>
      </c>
      <c r="L4242" t="s">
        <v>32</v>
      </c>
      <c r="M4242">
        <v>27730</v>
      </c>
      <c r="N4242">
        <v>1</v>
      </c>
      <c r="O4242">
        <v>11</v>
      </c>
      <c r="P4242">
        <v>0</v>
      </c>
      <c r="Q4242">
        <v>19</v>
      </c>
      <c r="R4242">
        <v>3</v>
      </c>
      <c r="S4242">
        <v>19</v>
      </c>
      <c r="T4242">
        <v>11</v>
      </c>
      <c r="U4242">
        <v>9</v>
      </c>
      <c r="V4242">
        <f>COUNTIF(tbl_General[EmployeeID],tbl_General[[#This Row],[EmployeeID]])</f>
        <v>1</v>
      </c>
    </row>
    <row r="4243" spans="1:22" x14ac:dyDescent="0.25">
      <c r="A4243">
        <v>41</v>
      </c>
      <c r="B4243" t="s">
        <v>21</v>
      </c>
      <c r="C4243" t="s">
        <v>36</v>
      </c>
      <c r="D4243" t="s">
        <v>23</v>
      </c>
      <c r="E4243">
        <v>6</v>
      </c>
      <c r="F4243">
        <v>3</v>
      </c>
      <c r="G4243" t="s">
        <v>24</v>
      </c>
      <c r="H4243">
        <v>3634</v>
      </c>
      <c r="I4243" t="s">
        <v>25</v>
      </c>
      <c r="J4243">
        <v>1</v>
      </c>
      <c r="K4243" t="s">
        <v>39</v>
      </c>
      <c r="L4243" t="s">
        <v>32</v>
      </c>
      <c r="M4243">
        <v>27730</v>
      </c>
      <c r="N4243">
        <v>1</v>
      </c>
      <c r="O4243">
        <v>11</v>
      </c>
      <c r="P4243">
        <v>0</v>
      </c>
      <c r="Q4243">
        <v>19</v>
      </c>
      <c r="R4243">
        <v>3</v>
      </c>
      <c r="S4243">
        <v>19</v>
      </c>
      <c r="T4243">
        <v>11</v>
      </c>
      <c r="U4243">
        <v>9</v>
      </c>
      <c r="V4243">
        <f>COUNTIF(tbl_General[EmployeeID],tbl_General[[#This Row],[EmployeeID]])</f>
        <v>1</v>
      </c>
    </row>
    <row r="4244" spans="1:22" x14ac:dyDescent="0.25">
      <c r="A4244">
        <v>39</v>
      </c>
      <c r="B4244" t="s">
        <v>21</v>
      </c>
      <c r="C4244" t="s">
        <v>29</v>
      </c>
      <c r="D4244" t="s">
        <v>30</v>
      </c>
      <c r="E4244">
        <v>22</v>
      </c>
      <c r="F4244">
        <v>3</v>
      </c>
      <c r="G4244" t="s">
        <v>38</v>
      </c>
      <c r="H4244">
        <v>1464</v>
      </c>
      <c r="I4244" t="s">
        <v>25</v>
      </c>
      <c r="J4244">
        <v>1</v>
      </c>
      <c r="K4244" t="s">
        <v>42</v>
      </c>
      <c r="L4244" t="s">
        <v>32</v>
      </c>
      <c r="M4244">
        <v>129650</v>
      </c>
      <c r="N4244">
        <v>0</v>
      </c>
      <c r="O4244">
        <v>19</v>
      </c>
      <c r="P4244">
        <v>1</v>
      </c>
      <c r="Q4244">
        <v>20</v>
      </c>
      <c r="R4244">
        <v>2</v>
      </c>
      <c r="S4244">
        <v>19</v>
      </c>
      <c r="T4244">
        <v>11</v>
      </c>
      <c r="U4244">
        <v>8</v>
      </c>
      <c r="V4244">
        <f>COUNTIF(tbl_General[EmployeeID],tbl_General[[#This Row],[EmployeeID]])</f>
        <v>1</v>
      </c>
    </row>
    <row r="4245" spans="1:22" x14ac:dyDescent="0.25">
      <c r="A4245">
        <v>39</v>
      </c>
      <c r="B4245" t="s">
        <v>21</v>
      </c>
      <c r="C4245" t="s">
        <v>29</v>
      </c>
      <c r="D4245" t="s">
        <v>30</v>
      </c>
      <c r="E4245">
        <v>22</v>
      </c>
      <c r="F4245">
        <v>3</v>
      </c>
      <c r="G4245" t="s">
        <v>38</v>
      </c>
      <c r="H4245">
        <v>2934</v>
      </c>
      <c r="I4245" t="s">
        <v>25</v>
      </c>
      <c r="J4245">
        <v>1</v>
      </c>
      <c r="K4245" t="s">
        <v>42</v>
      </c>
      <c r="L4245" t="s">
        <v>32</v>
      </c>
      <c r="M4245">
        <v>129650</v>
      </c>
      <c r="N4245">
        <v>0</v>
      </c>
      <c r="O4245">
        <v>19</v>
      </c>
      <c r="P4245">
        <v>1</v>
      </c>
      <c r="Q4245">
        <v>20</v>
      </c>
      <c r="R4245">
        <v>2</v>
      </c>
      <c r="S4245">
        <v>19</v>
      </c>
      <c r="T4245">
        <v>11</v>
      </c>
      <c r="U4245">
        <v>8</v>
      </c>
      <c r="V4245">
        <f>COUNTIF(tbl_General[EmployeeID],tbl_General[[#This Row],[EmployeeID]])</f>
        <v>1</v>
      </c>
    </row>
    <row r="4246" spans="1:22" x14ac:dyDescent="0.25">
      <c r="A4246">
        <v>39</v>
      </c>
      <c r="B4246" t="s">
        <v>21</v>
      </c>
      <c r="C4246" t="s">
        <v>29</v>
      </c>
      <c r="D4246" t="s">
        <v>30</v>
      </c>
      <c r="E4246">
        <v>22</v>
      </c>
      <c r="F4246">
        <v>3</v>
      </c>
      <c r="G4246" t="s">
        <v>38</v>
      </c>
      <c r="H4246">
        <v>4404</v>
      </c>
      <c r="I4246" t="s">
        <v>25</v>
      </c>
      <c r="J4246">
        <v>1</v>
      </c>
      <c r="K4246" t="s">
        <v>42</v>
      </c>
      <c r="L4246" t="s">
        <v>32</v>
      </c>
      <c r="M4246">
        <v>129650</v>
      </c>
      <c r="N4246">
        <v>0</v>
      </c>
      <c r="O4246">
        <v>19</v>
      </c>
      <c r="P4246">
        <v>1</v>
      </c>
      <c r="Q4246">
        <v>20</v>
      </c>
      <c r="R4246">
        <v>2</v>
      </c>
      <c r="S4246">
        <v>19</v>
      </c>
      <c r="T4246">
        <v>11</v>
      </c>
      <c r="U4246">
        <v>8</v>
      </c>
      <c r="V4246">
        <f>COUNTIF(tbl_General[EmployeeID],tbl_General[[#This Row],[EmployeeID]])</f>
        <v>1</v>
      </c>
    </row>
    <row r="4247" spans="1:22" x14ac:dyDescent="0.25">
      <c r="A4247">
        <v>40</v>
      </c>
      <c r="B4247" t="s">
        <v>21</v>
      </c>
      <c r="C4247" t="s">
        <v>22</v>
      </c>
      <c r="D4247" t="s">
        <v>30</v>
      </c>
      <c r="E4247">
        <v>3</v>
      </c>
      <c r="F4247">
        <v>3</v>
      </c>
      <c r="G4247" t="s">
        <v>33</v>
      </c>
      <c r="H4247">
        <v>1091</v>
      </c>
      <c r="I4247" t="s">
        <v>34</v>
      </c>
      <c r="J4247">
        <v>1</v>
      </c>
      <c r="K4247" t="s">
        <v>35</v>
      </c>
      <c r="L4247" t="s">
        <v>41</v>
      </c>
      <c r="M4247">
        <v>68330</v>
      </c>
      <c r="N4247">
        <v>2</v>
      </c>
      <c r="O4247">
        <v>13</v>
      </c>
      <c r="P4247">
        <v>0</v>
      </c>
      <c r="Q4247">
        <v>22</v>
      </c>
      <c r="R4247">
        <v>3</v>
      </c>
      <c r="S4247">
        <v>19</v>
      </c>
      <c r="T4247">
        <v>11</v>
      </c>
      <c r="U4247">
        <v>16</v>
      </c>
      <c r="V4247">
        <f>COUNTIF(tbl_General[EmployeeID],tbl_General[[#This Row],[EmployeeID]])</f>
        <v>1</v>
      </c>
    </row>
    <row r="4248" spans="1:22" x14ac:dyDescent="0.25">
      <c r="A4248">
        <v>40</v>
      </c>
      <c r="B4248" t="s">
        <v>21</v>
      </c>
      <c r="C4248" t="s">
        <v>22</v>
      </c>
      <c r="D4248" t="s">
        <v>30</v>
      </c>
      <c r="E4248">
        <v>3</v>
      </c>
      <c r="F4248">
        <v>3</v>
      </c>
      <c r="G4248" t="s">
        <v>33</v>
      </c>
      <c r="H4248">
        <v>2561</v>
      </c>
      <c r="I4248" t="s">
        <v>34</v>
      </c>
      <c r="J4248">
        <v>1</v>
      </c>
      <c r="K4248" t="s">
        <v>35</v>
      </c>
      <c r="L4248" t="s">
        <v>41</v>
      </c>
      <c r="M4248">
        <v>68330</v>
      </c>
      <c r="N4248">
        <v>2</v>
      </c>
      <c r="O4248">
        <v>13</v>
      </c>
      <c r="P4248">
        <v>0</v>
      </c>
      <c r="Q4248">
        <v>22</v>
      </c>
      <c r="R4248">
        <v>3</v>
      </c>
      <c r="S4248">
        <v>19</v>
      </c>
      <c r="T4248">
        <v>11</v>
      </c>
      <c r="U4248">
        <v>16</v>
      </c>
      <c r="V4248">
        <f>COUNTIF(tbl_General[EmployeeID],tbl_General[[#This Row],[EmployeeID]])</f>
        <v>1</v>
      </c>
    </row>
    <row r="4249" spans="1:22" x14ac:dyDescent="0.25">
      <c r="A4249">
        <v>40</v>
      </c>
      <c r="B4249" t="s">
        <v>21</v>
      </c>
      <c r="C4249" t="s">
        <v>22</v>
      </c>
      <c r="D4249" t="s">
        <v>30</v>
      </c>
      <c r="E4249">
        <v>3</v>
      </c>
      <c r="F4249">
        <v>3</v>
      </c>
      <c r="G4249" t="s">
        <v>33</v>
      </c>
      <c r="H4249">
        <v>4031</v>
      </c>
      <c r="I4249" t="s">
        <v>34</v>
      </c>
      <c r="J4249">
        <v>1</v>
      </c>
      <c r="K4249" t="s">
        <v>35</v>
      </c>
      <c r="L4249" t="s">
        <v>41</v>
      </c>
      <c r="M4249">
        <v>68330</v>
      </c>
      <c r="N4249">
        <v>2</v>
      </c>
      <c r="O4249">
        <v>13</v>
      </c>
      <c r="P4249">
        <v>0</v>
      </c>
      <c r="Q4249">
        <v>22</v>
      </c>
      <c r="R4249">
        <v>3</v>
      </c>
      <c r="S4249">
        <v>19</v>
      </c>
      <c r="T4249">
        <v>11</v>
      </c>
      <c r="U4249">
        <v>16</v>
      </c>
      <c r="V4249">
        <f>COUNTIF(tbl_General[EmployeeID],tbl_General[[#This Row],[EmployeeID]])</f>
        <v>1</v>
      </c>
    </row>
    <row r="4250" spans="1:22" x14ac:dyDescent="0.25">
      <c r="A4250">
        <v>39</v>
      </c>
      <c r="B4250" t="s">
        <v>21</v>
      </c>
      <c r="C4250" t="s">
        <v>22</v>
      </c>
      <c r="D4250" t="s">
        <v>30</v>
      </c>
      <c r="E4250">
        <v>12</v>
      </c>
      <c r="F4250">
        <v>5</v>
      </c>
      <c r="G4250" t="s">
        <v>38</v>
      </c>
      <c r="H4250">
        <v>269</v>
      </c>
      <c r="I4250" t="s">
        <v>25</v>
      </c>
      <c r="J4250">
        <v>1</v>
      </c>
      <c r="K4250" t="s">
        <v>43</v>
      </c>
      <c r="L4250" t="s">
        <v>32</v>
      </c>
      <c r="M4250">
        <v>62200</v>
      </c>
      <c r="N4250">
        <v>1</v>
      </c>
      <c r="O4250">
        <v>14</v>
      </c>
      <c r="P4250">
        <v>2</v>
      </c>
      <c r="Q4250">
        <v>20</v>
      </c>
      <c r="R4250">
        <v>2</v>
      </c>
      <c r="S4250">
        <v>20</v>
      </c>
      <c r="T4250">
        <v>11</v>
      </c>
      <c r="U4250">
        <v>10</v>
      </c>
      <c r="V4250">
        <f>COUNTIF(tbl_General[EmployeeID],tbl_General[[#This Row],[EmployeeID]])</f>
        <v>1</v>
      </c>
    </row>
    <row r="4251" spans="1:22" x14ac:dyDescent="0.25">
      <c r="A4251">
        <v>39</v>
      </c>
      <c r="B4251" t="s">
        <v>21</v>
      </c>
      <c r="C4251" t="s">
        <v>22</v>
      </c>
      <c r="D4251" t="s">
        <v>30</v>
      </c>
      <c r="E4251">
        <v>12</v>
      </c>
      <c r="F4251">
        <v>5</v>
      </c>
      <c r="G4251" t="s">
        <v>38</v>
      </c>
      <c r="H4251">
        <v>1739</v>
      </c>
      <c r="I4251" t="s">
        <v>25</v>
      </c>
      <c r="J4251">
        <v>1</v>
      </c>
      <c r="K4251" t="s">
        <v>43</v>
      </c>
      <c r="L4251" t="s">
        <v>32</v>
      </c>
      <c r="M4251">
        <v>62200</v>
      </c>
      <c r="N4251">
        <v>1</v>
      </c>
      <c r="O4251">
        <v>14</v>
      </c>
      <c r="P4251">
        <v>2</v>
      </c>
      <c r="Q4251">
        <v>20</v>
      </c>
      <c r="R4251">
        <v>2</v>
      </c>
      <c r="S4251">
        <v>20</v>
      </c>
      <c r="T4251">
        <v>11</v>
      </c>
      <c r="U4251">
        <v>10</v>
      </c>
      <c r="V4251">
        <f>COUNTIF(tbl_General[EmployeeID],tbl_General[[#This Row],[EmployeeID]])</f>
        <v>1</v>
      </c>
    </row>
    <row r="4252" spans="1:22" x14ac:dyDescent="0.25">
      <c r="A4252">
        <v>39</v>
      </c>
      <c r="B4252" t="s">
        <v>21</v>
      </c>
      <c r="C4252" t="s">
        <v>22</v>
      </c>
      <c r="D4252" t="s">
        <v>30</v>
      </c>
      <c r="E4252">
        <v>12</v>
      </c>
      <c r="F4252">
        <v>5</v>
      </c>
      <c r="G4252" t="s">
        <v>38</v>
      </c>
      <c r="H4252">
        <v>3209</v>
      </c>
      <c r="I4252" t="s">
        <v>25</v>
      </c>
      <c r="J4252">
        <v>1</v>
      </c>
      <c r="K4252" t="s">
        <v>43</v>
      </c>
      <c r="L4252" t="s">
        <v>32</v>
      </c>
      <c r="M4252">
        <v>62200</v>
      </c>
      <c r="N4252">
        <v>1</v>
      </c>
      <c r="O4252">
        <v>14</v>
      </c>
      <c r="P4252">
        <v>2</v>
      </c>
      <c r="Q4252">
        <v>20</v>
      </c>
      <c r="R4252">
        <v>2</v>
      </c>
      <c r="S4252">
        <v>20</v>
      </c>
      <c r="T4252">
        <v>11</v>
      </c>
      <c r="U4252">
        <v>10</v>
      </c>
      <c r="V4252">
        <f>COUNTIF(tbl_General[EmployeeID],tbl_General[[#This Row],[EmployeeID]])</f>
        <v>1</v>
      </c>
    </row>
    <row r="4253" spans="1:22" x14ac:dyDescent="0.25">
      <c r="A4253">
        <v>42</v>
      </c>
      <c r="B4253" t="s">
        <v>21</v>
      </c>
      <c r="C4253" t="s">
        <v>22</v>
      </c>
      <c r="D4253" t="s">
        <v>30</v>
      </c>
      <c r="E4253">
        <v>4</v>
      </c>
      <c r="F4253">
        <v>4</v>
      </c>
      <c r="G4253" t="s">
        <v>24</v>
      </c>
      <c r="H4253">
        <v>1494</v>
      </c>
      <c r="I4253" t="s">
        <v>34</v>
      </c>
      <c r="J4253">
        <v>1</v>
      </c>
      <c r="K4253" t="s">
        <v>42</v>
      </c>
      <c r="L4253" t="s">
        <v>27</v>
      </c>
      <c r="M4253">
        <v>89260</v>
      </c>
      <c r="N4253">
        <v>1</v>
      </c>
      <c r="O4253">
        <v>14</v>
      </c>
      <c r="P4253">
        <v>0</v>
      </c>
      <c r="Q4253">
        <v>20</v>
      </c>
      <c r="R4253">
        <v>4</v>
      </c>
      <c r="S4253">
        <v>20</v>
      </c>
      <c r="T4253">
        <v>11</v>
      </c>
      <c r="U4253">
        <v>6</v>
      </c>
      <c r="V4253">
        <f>COUNTIF(tbl_General[EmployeeID],tbl_General[[#This Row],[EmployeeID]])</f>
        <v>1</v>
      </c>
    </row>
    <row r="4254" spans="1:22" x14ac:dyDescent="0.25">
      <c r="A4254">
        <v>42</v>
      </c>
      <c r="B4254" t="s">
        <v>21</v>
      </c>
      <c r="C4254" t="s">
        <v>22</v>
      </c>
      <c r="D4254" t="s">
        <v>30</v>
      </c>
      <c r="E4254">
        <v>4</v>
      </c>
      <c r="F4254">
        <v>4</v>
      </c>
      <c r="G4254" t="s">
        <v>24</v>
      </c>
      <c r="H4254">
        <v>2964</v>
      </c>
      <c r="I4254" t="s">
        <v>34</v>
      </c>
      <c r="J4254">
        <v>1</v>
      </c>
      <c r="K4254" t="s">
        <v>42</v>
      </c>
      <c r="L4254" t="s">
        <v>27</v>
      </c>
      <c r="M4254">
        <v>89260</v>
      </c>
      <c r="N4254">
        <v>1</v>
      </c>
      <c r="O4254">
        <v>14</v>
      </c>
      <c r="P4254">
        <v>0</v>
      </c>
      <c r="Q4254">
        <v>20</v>
      </c>
      <c r="R4254">
        <v>4</v>
      </c>
      <c r="S4254">
        <v>20</v>
      </c>
      <c r="T4254">
        <v>11</v>
      </c>
      <c r="U4254">
        <v>6</v>
      </c>
      <c r="V4254">
        <f>COUNTIF(tbl_General[EmployeeID],tbl_General[[#This Row],[EmployeeID]])</f>
        <v>1</v>
      </c>
    </row>
    <row r="4255" spans="1:22" x14ac:dyDescent="0.25">
      <c r="A4255">
        <v>39</v>
      </c>
      <c r="B4255" t="s">
        <v>21</v>
      </c>
      <c r="C4255" t="s">
        <v>22</v>
      </c>
      <c r="D4255" t="s">
        <v>30</v>
      </c>
      <c r="E4255">
        <v>4</v>
      </c>
      <c r="F4255">
        <v>3</v>
      </c>
      <c r="G4255" t="s">
        <v>24</v>
      </c>
      <c r="H4255">
        <v>1146</v>
      </c>
      <c r="I4255" t="s">
        <v>34</v>
      </c>
      <c r="J4255">
        <v>2</v>
      </c>
      <c r="K4255" t="s">
        <v>35</v>
      </c>
      <c r="L4255" t="s">
        <v>32</v>
      </c>
      <c r="M4255">
        <v>98520</v>
      </c>
      <c r="N4255">
        <v>0</v>
      </c>
      <c r="O4255">
        <v>12</v>
      </c>
      <c r="P4255">
        <v>1</v>
      </c>
      <c r="Q4255">
        <v>21</v>
      </c>
      <c r="R4255">
        <v>5</v>
      </c>
      <c r="S4255">
        <v>20</v>
      </c>
      <c r="T4255">
        <v>11</v>
      </c>
      <c r="U4255">
        <v>10</v>
      </c>
      <c r="V4255">
        <f>COUNTIF(tbl_General[EmployeeID],tbl_General[[#This Row],[EmployeeID]])</f>
        <v>1</v>
      </c>
    </row>
    <row r="4256" spans="1:22" x14ac:dyDescent="0.25">
      <c r="A4256">
        <v>39</v>
      </c>
      <c r="B4256" t="s">
        <v>21</v>
      </c>
      <c r="C4256" t="s">
        <v>22</v>
      </c>
      <c r="D4256" t="s">
        <v>30</v>
      </c>
      <c r="E4256">
        <v>4</v>
      </c>
      <c r="F4256">
        <v>3</v>
      </c>
      <c r="G4256" t="s">
        <v>24</v>
      </c>
      <c r="H4256">
        <v>2616</v>
      </c>
      <c r="I4256" t="s">
        <v>34</v>
      </c>
      <c r="J4256">
        <v>2</v>
      </c>
      <c r="K4256" t="s">
        <v>35</v>
      </c>
      <c r="L4256" t="s">
        <v>32</v>
      </c>
      <c r="M4256">
        <v>98520</v>
      </c>
      <c r="N4256">
        <v>0</v>
      </c>
      <c r="O4256">
        <v>12</v>
      </c>
      <c r="P4256">
        <v>1</v>
      </c>
      <c r="Q4256">
        <v>21</v>
      </c>
      <c r="R4256">
        <v>5</v>
      </c>
      <c r="S4256">
        <v>20</v>
      </c>
      <c r="T4256">
        <v>11</v>
      </c>
      <c r="U4256">
        <v>10</v>
      </c>
      <c r="V4256">
        <f>COUNTIF(tbl_General[EmployeeID],tbl_General[[#This Row],[EmployeeID]])</f>
        <v>1</v>
      </c>
    </row>
    <row r="4257" spans="1:22" x14ac:dyDescent="0.25">
      <c r="A4257">
        <v>39</v>
      </c>
      <c r="B4257" t="s">
        <v>21</v>
      </c>
      <c r="C4257" t="s">
        <v>22</v>
      </c>
      <c r="D4257" t="s">
        <v>30</v>
      </c>
      <c r="E4257">
        <v>4</v>
      </c>
      <c r="F4257">
        <v>3</v>
      </c>
      <c r="G4257" t="s">
        <v>24</v>
      </c>
      <c r="H4257">
        <v>4086</v>
      </c>
      <c r="I4257" t="s">
        <v>34</v>
      </c>
      <c r="J4257">
        <v>2</v>
      </c>
      <c r="K4257" t="s">
        <v>35</v>
      </c>
      <c r="L4257" t="s">
        <v>32</v>
      </c>
      <c r="M4257">
        <v>98520</v>
      </c>
      <c r="N4257">
        <v>0</v>
      </c>
      <c r="O4257">
        <v>12</v>
      </c>
      <c r="P4257">
        <v>1</v>
      </c>
      <c r="Q4257">
        <v>21</v>
      </c>
      <c r="R4257">
        <v>5</v>
      </c>
      <c r="S4257">
        <v>20</v>
      </c>
      <c r="T4257">
        <v>11</v>
      </c>
      <c r="U4257">
        <v>10</v>
      </c>
      <c r="V4257">
        <f>COUNTIF(tbl_General[EmployeeID],tbl_General[[#This Row],[EmployeeID]])</f>
        <v>1</v>
      </c>
    </row>
    <row r="4258" spans="1:22" x14ac:dyDescent="0.25">
      <c r="A4258">
        <v>45</v>
      </c>
      <c r="B4258" t="s">
        <v>21</v>
      </c>
      <c r="C4258" t="s">
        <v>36</v>
      </c>
      <c r="D4258" t="s">
        <v>30</v>
      </c>
      <c r="E4258">
        <v>9</v>
      </c>
      <c r="F4258">
        <v>2</v>
      </c>
      <c r="G4258" t="s">
        <v>38</v>
      </c>
      <c r="H4258">
        <v>1407</v>
      </c>
      <c r="I4258" t="s">
        <v>25</v>
      </c>
      <c r="J4258">
        <v>1</v>
      </c>
      <c r="K4258" t="s">
        <v>35</v>
      </c>
      <c r="L4258" t="s">
        <v>27</v>
      </c>
      <c r="M4258">
        <v>95250</v>
      </c>
      <c r="N4258">
        <v>9</v>
      </c>
      <c r="O4258">
        <v>19</v>
      </c>
      <c r="P4258">
        <v>0</v>
      </c>
      <c r="Q4258">
        <v>22</v>
      </c>
      <c r="R4258">
        <v>3</v>
      </c>
      <c r="S4258">
        <v>20</v>
      </c>
      <c r="T4258">
        <v>11</v>
      </c>
      <c r="U4258">
        <v>8</v>
      </c>
      <c r="V4258">
        <f>COUNTIF(tbl_General[EmployeeID],tbl_General[[#This Row],[EmployeeID]])</f>
        <v>1</v>
      </c>
    </row>
    <row r="4259" spans="1:22" x14ac:dyDescent="0.25">
      <c r="A4259">
        <v>45</v>
      </c>
      <c r="B4259" t="s">
        <v>21</v>
      </c>
      <c r="C4259" t="s">
        <v>36</v>
      </c>
      <c r="D4259" t="s">
        <v>30</v>
      </c>
      <c r="E4259">
        <v>9</v>
      </c>
      <c r="F4259">
        <v>2</v>
      </c>
      <c r="G4259" t="s">
        <v>38</v>
      </c>
      <c r="H4259">
        <v>2877</v>
      </c>
      <c r="I4259" t="s">
        <v>25</v>
      </c>
      <c r="J4259">
        <v>1</v>
      </c>
      <c r="K4259" t="s">
        <v>35</v>
      </c>
      <c r="L4259" t="s">
        <v>27</v>
      </c>
      <c r="M4259">
        <v>95250</v>
      </c>
      <c r="N4259">
        <v>9</v>
      </c>
      <c r="O4259">
        <v>19</v>
      </c>
      <c r="P4259">
        <v>0</v>
      </c>
      <c r="Q4259">
        <v>22</v>
      </c>
      <c r="R4259">
        <v>3</v>
      </c>
      <c r="S4259">
        <v>20</v>
      </c>
      <c r="T4259">
        <v>11</v>
      </c>
      <c r="U4259">
        <v>8</v>
      </c>
      <c r="V4259">
        <f>COUNTIF(tbl_General[EmployeeID],tbl_General[[#This Row],[EmployeeID]])</f>
        <v>1</v>
      </c>
    </row>
    <row r="4260" spans="1:22" x14ac:dyDescent="0.25">
      <c r="A4260">
        <v>45</v>
      </c>
      <c r="B4260" t="s">
        <v>21</v>
      </c>
      <c r="C4260" t="s">
        <v>36</v>
      </c>
      <c r="D4260" t="s">
        <v>30</v>
      </c>
      <c r="E4260">
        <v>9</v>
      </c>
      <c r="F4260">
        <v>2</v>
      </c>
      <c r="G4260" t="s">
        <v>38</v>
      </c>
      <c r="H4260">
        <v>4347</v>
      </c>
      <c r="I4260" t="s">
        <v>25</v>
      </c>
      <c r="J4260">
        <v>1</v>
      </c>
      <c r="K4260" t="s">
        <v>35</v>
      </c>
      <c r="L4260" t="s">
        <v>27</v>
      </c>
      <c r="M4260">
        <v>95250</v>
      </c>
      <c r="N4260">
        <v>9</v>
      </c>
      <c r="O4260">
        <v>19</v>
      </c>
      <c r="P4260">
        <v>0</v>
      </c>
      <c r="Q4260">
        <v>22</v>
      </c>
      <c r="R4260">
        <v>3</v>
      </c>
      <c r="S4260">
        <v>20</v>
      </c>
      <c r="T4260">
        <v>11</v>
      </c>
      <c r="U4260">
        <v>8</v>
      </c>
      <c r="V4260">
        <f>COUNTIF(tbl_General[EmployeeID],tbl_General[[#This Row],[EmployeeID]])</f>
        <v>1</v>
      </c>
    </row>
    <row r="4261" spans="1:22" x14ac:dyDescent="0.25">
      <c r="A4261">
        <v>42</v>
      </c>
      <c r="B4261" t="s">
        <v>21</v>
      </c>
      <c r="C4261" t="s">
        <v>22</v>
      </c>
      <c r="D4261" t="s">
        <v>30</v>
      </c>
      <c r="E4261">
        <v>4</v>
      </c>
      <c r="F4261">
        <v>4</v>
      </c>
      <c r="G4261" t="s">
        <v>24</v>
      </c>
      <c r="H4261">
        <v>24</v>
      </c>
      <c r="I4261" t="s">
        <v>34</v>
      </c>
      <c r="J4261">
        <v>1</v>
      </c>
      <c r="K4261" t="s">
        <v>42</v>
      </c>
      <c r="L4261" t="s">
        <v>27</v>
      </c>
      <c r="M4261">
        <v>89260</v>
      </c>
      <c r="N4261">
        <v>1</v>
      </c>
      <c r="O4261">
        <v>14</v>
      </c>
      <c r="P4261">
        <v>0</v>
      </c>
      <c r="Q4261">
        <v>10</v>
      </c>
      <c r="R4261">
        <v>4</v>
      </c>
      <c r="S4261">
        <v>20</v>
      </c>
      <c r="T4261">
        <v>11</v>
      </c>
      <c r="U4261">
        <v>6</v>
      </c>
      <c r="V4261">
        <f>COUNTIF(tbl_General[EmployeeID],tbl_General[[#This Row],[EmployeeID]])</f>
        <v>1</v>
      </c>
    </row>
    <row r="4262" spans="1:22" x14ac:dyDescent="0.25">
      <c r="A4262">
        <v>39</v>
      </c>
      <c r="B4262" t="s">
        <v>21</v>
      </c>
      <c r="C4262" t="s">
        <v>22</v>
      </c>
      <c r="D4262" t="s">
        <v>23</v>
      </c>
      <c r="E4262">
        <v>2</v>
      </c>
      <c r="F4262">
        <v>3</v>
      </c>
      <c r="G4262" t="s">
        <v>24</v>
      </c>
      <c r="H4262">
        <v>481</v>
      </c>
      <c r="I4262" t="s">
        <v>34</v>
      </c>
      <c r="J4262">
        <v>3</v>
      </c>
      <c r="K4262" t="s">
        <v>37</v>
      </c>
      <c r="L4262" t="s">
        <v>27</v>
      </c>
      <c r="M4262">
        <v>21150</v>
      </c>
      <c r="N4262">
        <v>1</v>
      </c>
      <c r="O4262">
        <v>18</v>
      </c>
      <c r="P4262">
        <v>0</v>
      </c>
      <c r="Q4262">
        <v>21</v>
      </c>
      <c r="R4262">
        <v>3</v>
      </c>
      <c r="S4262">
        <v>21</v>
      </c>
      <c r="T4262">
        <v>11</v>
      </c>
      <c r="U4262">
        <v>8</v>
      </c>
      <c r="V4262">
        <f>COUNTIF(tbl_General[EmployeeID],tbl_General[[#This Row],[EmployeeID]])</f>
        <v>1</v>
      </c>
    </row>
    <row r="4263" spans="1:22" x14ac:dyDescent="0.25">
      <c r="A4263">
        <v>39</v>
      </c>
      <c r="B4263" t="s">
        <v>21</v>
      </c>
      <c r="C4263" t="s">
        <v>22</v>
      </c>
      <c r="D4263" t="s">
        <v>23</v>
      </c>
      <c r="E4263">
        <v>2</v>
      </c>
      <c r="F4263">
        <v>3</v>
      </c>
      <c r="G4263" t="s">
        <v>24</v>
      </c>
      <c r="H4263">
        <v>1951</v>
      </c>
      <c r="I4263" t="s">
        <v>34</v>
      </c>
      <c r="J4263">
        <v>3</v>
      </c>
      <c r="K4263" t="s">
        <v>37</v>
      </c>
      <c r="L4263" t="s">
        <v>27</v>
      </c>
      <c r="M4263">
        <v>21150</v>
      </c>
      <c r="N4263">
        <v>1</v>
      </c>
      <c r="O4263">
        <v>18</v>
      </c>
      <c r="P4263">
        <v>0</v>
      </c>
      <c r="Q4263">
        <v>21</v>
      </c>
      <c r="R4263">
        <v>3</v>
      </c>
      <c r="S4263">
        <v>21</v>
      </c>
      <c r="T4263">
        <v>11</v>
      </c>
      <c r="U4263">
        <v>8</v>
      </c>
      <c r="V4263">
        <f>COUNTIF(tbl_General[EmployeeID],tbl_General[[#This Row],[EmployeeID]])</f>
        <v>1</v>
      </c>
    </row>
    <row r="4264" spans="1:22" x14ac:dyDescent="0.25">
      <c r="A4264">
        <v>39</v>
      </c>
      <c r="B4264" t="s">
        <v>21</v>
      </c>
      <c r="C4264" t="s">
        <v>22</v>
      </c>
      <c r="D4264" t="s">
        <v>23</v>
      </c>
      <c r="E4264">
        <v>2</v>
      </c>
      <c r="F4264">
        <v>3</v>
      </c>
      <c r="G4264" t="s">
        <v>24</v>
      </c>
      <c r="H4264">
        <v>3421</v>
      </c>
      <c r="I4264" t="s">
        <v>34</v>
      </c>
      <c r="J4264">
        <v>3</v>
      </c>
      <c r="K4264" t="s">
        <v>37</v>
      </c>
      <c r="L4264" t="s">
        <v>27</v>
      </c>
      <c r="M4264">
        <v>21150</v>
      </c>
      <c r="N4264">
        <v>1</v>
      </c>
      <c r="O4264">
        <v>18</v>
      </c>
      <c r="P4264">
        <v>0</v>
      </c>
      <c r="Q4264">
        <v>21</v>
      </c>
      <c r="R4264">
        <v>3</v>
      </c>
      <c r="S4264">
        <v>21</v>
      </c>
      <c r="T4264">
        <v>11</v>
      </c>
      <c r="U4264">
        <v>8</v>
      </c>
      <c r="V4264">
        <f>COUNTIF(tbl_General[EmployeeID],tbl_General[[#This Row],[EmployeeID]])</f>
        <v>1</v>
      </c>
    </row>
    <row r="4265" spans="1:22" x14ac:dyDescent="0.25">
      <c r="A4265">
        <v>39</v>
      </c>
      <c r="B4265" t="s">
        <v>21</v>
      </c>
      <c r="C4265" t="s">
        <v>22</v>
      </c>
      <c r="D4265" t="s">
        <v>23</v>
      </c>
      <c r="E4265">
        <v>1</v>
      </c>
      <c r="F4265">
        <v>4</v>
      </c>
      <c r="G4265" t="s">
        <v>24</v>
      </c>
      <c r="H4265">
        <v>57</v>
      </c>
      <c r="I4265" t="s">
        <v>34</v>
      </c>
      <c r="J4265">
        <v>1</v>
      </c>
      <c r="K4265" t="s">
        <v>35</v>
      </c>
      <c r="L4265" t="s">
        <v>27</v>
      </c>
      <c r="M4265">
        <v>196650</v>
      </c>
      <c r="N4265">
        <v>1</v>
      </c>
      <c r="O4265">
        <v>22</v>
      </c>
      <c r="P4265">
        <v>1</v>
      </c>
      <c r="Q4265">
        <v>21</v>
      </c>
      <c r="R4265">
        <v>6</v>
      </c>
      <c r="S4265">
        <v>21</v>
      </c>
      <c r="T4265">
        <v>11</v>
      </c>
      <c r="U4265">
        <v>10</v>
      </c>
      <c r="V4265">
        <f>COUNTIF(tbl_General[EmployeeID],tbl_General[[#This Row],[EmployeeID]])</f>
        <v>1</v>
      </c>
    </row>
    <row r="4266" spans="1:22" x14ac:dyDescent="0.25">
      <c r="A4266">
        <v>39</v>
      </c>
      <c r="B4266" t="s">
        <v>21</v>
      </c>
      <c r="C4266" t="s">
        <v>22</v>
      </c>
      <c r="D4266" t="s">
        <v>23</v>
      </c>
      <c r="E4266">
        <v>1</v>
      </c>
      <c r="F4266">
        <v>4</v>
      </c>
      <c r="G4266" t="s">
        <v>24</v>
      </c>
      <c r="H4266">
        <v>1527</v>
      </c>
      <c r="I4266" t="s">
        <v>34</v>
      </c>
      <c r="J4266">
        <v>1</v>
      </c>
      <c r="K4266" t="s">
        <v>35</v>
      </c>
      <c r="L4266" t="s">
        <v>27</v>
      </c>
      <c r="M4266">
        <v>196650</v>
      </c>
      <c r="N4266">
        <v>1</v>
      </c>
      <c r="O4266">
        <v>22</v>
      </c>
      <c r="P4266">
        <v>1</v>
      </c>
      <c r="Q4266">
        <v>21</v>
      </c>
      <c r="R4266">
        <v>6</v>
      </c>
      <c r="S4266">
        <v>21</v>
      </c>
      <c r="T4266">
        <v>11</v>
      </c>
      <c r="U4266">
        <v>10</v>
      </c>
      <c r="V4266">
        <f>COUNTIF(tbl_General[EmployeeID],tbl_General[[#This Row],[EmployeeID]])</f>
        <v>1</v>
      </c>
    </row>
    <row r="4267" spans="1:22" x14ac:dyDescent="0.25">
      <c r="A4267">
        <v>39</v>
      </c>
      <c r="B4267" t="s">
        <v>21</v>
      </c>
      <c r="C4267" t="s">
        <v>22</v>
      </c>
      <c r="D4267" t="s">
        <v>23</v>
      </c>
      <c r="E4267">
        <v>1</v>
      </c>
      <c r="F4267">
        <v>4</v>
      </c>
      <c r="G4267" t="s">
        <v>24</v>
      </c>
      <c r="H4267">
        <v>2997</v>
      </c>
      <c r="I4267" t="s">
        <v>34</v>
      </c>
      <c r="J4267">
        <v>1</v>
      </c>
      <c r="K4267" t="s">
        <v>35</v>
      </c>
      <c r="L4267" t="s">
        <v>27</v>
      </c>
      <c r="M4267">
        <v>196650</v>
      </c>
      <c r="N4267">
        <v>1</v>
      </c>
      <c r="O4267">
        <v>22</v>
      </c>
      <c r="P4267">
        <v>1</v>
      </c>
      <c r="Q4267">
        <v>21</v>
      </c>
      <c r="R4267">
        <v>6</v>
      </c>
      <c r="S4267">
        <v>21</v>
      </c>
      <c r="T4267">
        <v>11</v>
      </c>
      <c r="U4267">
        <v>10</v>
      </c>
      <c r="V4267">
        <f>COUNTIF(tbl_General[EmployeeID],tbl_General[[#This Row],[EmployeeID]])</f>
        <v>1</v>
      </c>
    </row>
    <row r="4268" spans="1:22" x14ac:dyDescent="0.25">
      <c r="A4268">
        <v>42</v>
      </c>
      <c r="B4268" t="s">
        <v>21</v>
      </c>
      <c r="C4268" t="s">
        <v>22</v>
      </c>
      <c r="D4268" t="s">
        <v>30</v>
      </c>
      <c r="E4268">
        <v>7</v>
      </c>
      <c r="F4268">
        <v>4</v>
      </c>
      <c r="G4268" t="s">
        <v>24</v>
      </c>
      <c r="H4268">
        <v>1444</v>
      </c>
      <c r="I4268" t="s">
        <v>25</v>
      </c>
      <c r="J4268">
        <v>2</v>
      </c>
      <c r="K4268" t="s">
        <v>35</v>
      </c>
      <c r="L4268" t="s">
        <v>27</v>
      </c>
      <c r="M4268">
        <v>34450</v>
      </c>
      <c r="N4268">
        <v>1</v>
      </c>
      <c r="O4268">
        <v>11</v>
      </c>
      <c r="P4268">
        <v>2</v>
      </c>
      <c r="Q4268">
        <v>22</v>
      </c>
      <c r="R4268">
        <v>2</v>
      </c>
      <c r="S4268">
        <v>22</v>
      </c>
      <c r="T4268">
        <v>11</v>
      </c>
      <c r="U4268">
        <v>15</v>
      </c>
      <c r="V4268">
        <f>COUNTIF(tbl_General[EmployeeID],tbl_General[[#This Row],[EmployeeID]])</f>
        <v>1</v>
      </c>
    </row>
    <row r="4269" spans="1:22" x14ac:dyDescent="0.25">
      <c r="A4269">
        <v>42</v>
      </c>
      <c r="B4269" t="s">
        <v>21</v>
      </c>
      <c r="C4269" t="s">
        <v>22</v>
      </c>
      <c r="D4269" t="s">
        <v>30</v>
      </c>
      <c r="E4269">
        <v>7</v>
      </c>
      <c r="F4269">
        <v>4</v>
      </c>
      <c r="G4269" t="s">
        <v>24</v>
      </c>
      <c r="H4269">
        <v>2914</v>
      </c>
      <c r="I4269" t="s">
        <v>25</v>
      </c>
      <c r="J4269">
        <v>2</v>
      </c>
      <c r="K4269" t="s">
        <v>35</v>
      </c>
      <c r="L4269" t="s">
        <v>27</v>
      </c>
      <c r="M4269">
        <v>34450</v>
      </c>
      <c r="N4269">
        <v>1</v>
      </c>
      <c r="O4269">
        <v>11</v>
      </c>
      <c r="P4269">
        <v>2</v>
      </c>
      <c r="Q4269">
        <v>22</v>
      </c>
      <c r="R4269">
        <v>2</v>
      </c>
      <c r="S4269">
        <v>22</v>
      </c>
      <c r="T4269">
        <v>11</v>
      </c>
      <c r="U4269">
        <v>15</v>
      </c>
      <c r="V4269">
        <f>COUNTIF(tbl_General[EmployeeID],tbl_General[[#This Row],[EmployeeID]])</f>
        <v>1</v>
      </c>
    </row>
    <row r="4270" spans="1:22" x14ac:dyDescent="0.25">
      <c r="A4270">
        <v>42</v>
      </c>
      <c r="B4270" t="s">
        <v>21</v>
      </c>
      <c r="C4270" t="s">
        <v>22</v>
      </c>
      <c r="D4270" t="s">
        <v>30</v>
      </c>
      <c r="E4270">
        <v>7</v>
      </c>
      <c r="F4270">
        <v>4</v>
      </c>
      <c r="G4270" t="s">
        <v>24</v>
      </c>
      <c r="H4270">
        <v>4384</v>
      </c>
      <c r="I4270" t="s">
        <v>25</v>
      </c>
      <c r="J4270">
        <v>2</v>
      </c>
      <c r="K4270" t="s">
        <v>35</v>
      </c>
      <c r="L4270" t="s">
        <v>27</v>
      </c>
      <c r="M4270">
        <v>34450</v>
      </c>
      <c r="N4270">
        <v>1</v>
      </c>
      <c r="O4270">
        <v>11</v>
      </c>
      <c r="P4270">
        <v>2</v>
      </c>
      <c r="Q4270">
        <v>22</v>
      </c>
      <c r="R4270">
        <v>2</v>
      </c>
      <c r="S4270">
        <v>22</v>
      </c>
      <c r="T4270">
        <v>11</v>
      </c>
      <c r="U4270">
        <v>15</v>
      </c>
      <c r="V4270">
        <f>COUNTIF(tbl_General[EmployeeID],tbl_General[[#This Row],[EmployeeID]])</f>
        <v>1</v>
      </c>
    </row>
    <row r="4271" spans="1:22" x14ac:dyDescent="0.25">
      <c r="A4271">
        <v>40</v>
      </c>
      <c r="B4271" t="s">
        <v>21</v>
      </c>
      <c r="C4271" t="s">
        <v>29</v>
      </c>
      <c r="D4271" t="s">
        <v>30</v>
      </c>
      <c r="E4271">
        <v>6</v>
      </c>
      <c r="F4271">
        <v>3</v>
      </c>
      <c r="G4271" t="s">
        <v>38</v>
      </c>
      <c r="H4271">
        <v>1303</v>
      </c>
      <c r="I4271" t="s">
        <v>34</v>
      </c>
      <c r="J4271">
        <v>1</v>
      </c>
      <c r="K4271" t="s">
        <v>26</v>
      </c>
      <c r="L4271" t="s">
        <v>27</v>
      </c>
      <c r="M4271">
        <v>60770</v>
      </c>
      <c r="N4271">
        <v>1</v>
      </c>
      <c r="O4271">
        <v>16</v>
      </c>
      <c r="P4271">
        <v>2</v>
      </c>
      <c r="Q4271">
        <v>22</v>
      </c>
      <c r="R4271">
        <v>2</v>
      </c>
      <c r="S4271">
        <v>22</v>
      </c>
      <c r="T4271">
        <v>11</v>
      </c>
      <c r="U4271">
        <v>11</v>
      </c>
      <c r="V4271">
        <f>COUNTIF(tbl_General[EmployeeID],tbl_General[[#This Row],[EmployeeID]])</f>
        <v>1</v>
      </c>
    </row>
    <row r="4272" spans="1:22" x14ac:dyDescent="0.25">
      <c r="A4272">
        <v>40</v>
      </c>
      <c r="B4272" t="s">
        <v>21</v>
      </c>
      <c r="C4272" t="s">
        <v>29</v>
      </c>
      <c r="D4272" t="s">
        <v>30</v>
      </c>
      <c r="E4272">
        <v>6</v>
      </c>
      <c r="F4272">
        <v>3</v>
      </c>
      <c r="G4272" t="s">
        <v>38</v>
      </c>
      <c r="H4272">
        <v>2773</v>
      </c>
      <c r="I4272" t="s">
        <v>34</v>
      </c>
      <c r="J4272">
        <v>1</v>
      </c>
      <c r="K4272" t="s">
        <v>26</v>
      </c>
      <c r="L4272" t="s">
        <v>27</v>
      </c>
      <c r="M4272">
        <v>60770</v>
      </c>
      <c r="N4272">
        <v>1</v>
      </c>
      <c r="O4272">
        <v>16</v>
      </c>
      <c r="P4272">
        <v>2</v>
      </c>
      <c r="Q4272">
        <v>22</v>
      </c>
      <c r="R4272">
        <v>2</v>
      </c>
      <c r="S4272">
        <v>22</v>
      </c>
      <c r="T4272">
        <v>11</v>
      </c>
      <c r="U4272">
        <v>11</v>
      </c>
      <c r="V4272">
        <f>COUNTIF(tbl_General[EmployeeID],tbl_General[[#This Row],[EmployeeID]])</f>
        <v>1</v>
      </c>
    </row>
    <row r="4273" spans="1:22" x14ac:dyDescent="0.25">
      <c r="A4273">
        <v>40</v>
      </c>
      <c r="B4273" t="s">
        <v>21</v>
      </c>
      <c r="C4273" t="s">
        <v>29</v>
      </c>
      <c r="D4273" t="s">
        <v>30</v>
      </c>
      <c r="E4273">
        <v>6</v>
      </c>
      <c r="F4273">
        <v>3</v>
      </c>
      <c r="G4273" t="s">
        <v>38</v>
      </c>
      <c r="H4273">
        <v>4243</v>
      </c>
      <c r="I4273" t="s">
        <v>34</v>
      </c>
      <c r="J4273">
        <v>1</v>
      </c>
      <c r="K4273" t="s">
        <v>26</v>
      </c>
      <c r="L4273" t="s">
        <v>27</v>
      </c>
      <c r="M4273">
        <v>60770</v>
      </c>
      <c r="N4273">
        <v>1</v>
      </c>
      <c r="O4273">
        <v>16</v>
      </c>
      <c r="P4273">
        <v>2</v>
      </c>
      <c r="Q4273">
        <v>22</v>
      </c>
      <c r="R4273">
        <v>2</v>
      </c>
      <c r="S4273">
        <v>22</v>
      </c>
      <c r="T4273">
        <v>11</v>
      </c>
      <c r="U4273">
        <v>11</v>
      </c>
      <c r="V4273">
        <f>COUNTIF(tbl_General[EmployeeID],tbl_General[[#This Row],[EmployeeID]])</f>
        <v>1</v>
      </c>
    </row>
    <row r="4274" spans="1:22" x14ac:dyDescent="0.25">
      <c r="A4274">
        <v>47</v>
      </c>
      <c r="B4274" t="s">
        <v>21</v>
      </c>
      <c r="C4274" t="s">
        <v>29</v>
      </c>
      <c r="D4274" t="s">
        <v>30</v>
      </c>
      <c r="E4274">
        <v>27</v>
      </c>
      <c r="F4274">
        <v>3</v>
      </c>
      <c r="G4274" t="s">
        <v>24</v>
      </c>
      <c r="H4274">
        <v>287</v>
      </c>
      <c r="I4274" t="s">
        <v>34</v>
      </c>
      <c r="J4274">
        <v>1</v>
      </c>
      <c r="K4274" t="s">
        <v>31</v>
      </c>
      <c r="L4274" t="s">
        <v>41</v>
      </c>
      <c r="M4274">
        <v>54410</v>
      </c>
      <c r="N4274">
        <v>9</v>
      </c>
      <c r="O4274">
        <v>22</v>
      </c>
      <c r="P4274">
        <v>1</v>
      </c>
      <c r="Q4274">
        <v>28</v>
      </c>
      <c r="R4274">
        <v>6</v>
      </c>
      <c r="S4274">
        <v>22</v>
      </c>
      <c r="T4274">
        <v>11</v>
      </c>
      <c r="U4274">
        <v>13</v>
      </c>
      <c r="V4274">
        <f>COUNTIF(tbl_General[EmployeeID],tbl_General[[#This Row],[EmployeeID]])</f>
        <v>1</v>
      </c>
    </row>
    <row r="4275" spans="1:22" x14ac:dyDescent="0.25">
      <c r="A4275">
        <v>47</v>
      </c>
      <c r="B4275" t="s">
        <v>21</v>
      </c>
      <c r="C4275" t="s">
        <v>29</v>
      </c>
      <c r="D4275" t="s">
        <v>30</v>
      </c>
      <c r="E4275">
        <v>27</v>
      </c>
      <c r="F4275">
        <v>3</v>
      </c>
      <c r="G4275" t="s">
        <v>24</v>
      </c>
      <c r="H4275">
        <v>1757</v>
      </c>
      <c r="I4275" t="s">
        <v>34</v>
      </c>
      <c r="J4275">
        <v>1</v>
      </c>
      <c r="K4275" t="s">
        <v>31</v>
      </c>
      <c r="L4275" t="s">
        <v>41</v>
      </c>
      <c r="M4275">
        <v>54410</v>
      </c>
      <c r="N4275">
        <v>9</v>
      </c>
      <c r="O4275">
        <v>22</v>
      </c>
      <c r="P4275">
        <v>1</v>
      </c>
      <c r="Q4275">
        <v>28</v>
      </c>
      <c r="R4275">
        <v>6</v>
      </c>
      <c r="S4275">
        <v>22</v>
      </c>
      <c r="T4275">
        <v>11</v>
      </c>
      <c r="U4275">
        <v>13</v>
      </c>
      <c r="V4275">
        <f>COUNTIF(tbl_General[EmployeeID],tbl_General[[#This Row],[EmployeeID]])</f>
        <v>1</v>
      </c>
    </row>
    <row r="4276" spans="1:22" x14ac:dyDescent="0.25">
      <c r="A4276">
        <v>47</v>
      </c>
      <c r="B4276" t="s">
        <v>21</v>
      </c>
      <c r="C4276" t="s">
        <v>29</v>
      </c>
      <c r="D4276" t="s">
        <v>30</v>
      </c>
      <c r="E4276">
        <v>27</v>
      </c>
      <c r="F4276">
        <v>3</v>
      </c>
      <c r="G4276" t="s">
        <v>24</v>
      </c>
      <c r="H4276">
        <v>3227</v>
      </c>
      <c r="I4276" t="s">
        <v>34</v>
      </c>
      <c r="J4276">
        <v>1</v>
      </c>
      <c r="K4276" t="s">
        <v>31</v>
      </c>
      <c r="L4276" t="s">
        <v>41</v>
      </c>
      <c r="M4276">
        <v>54410</v>
      </c>
      <c r="N4276">
        <v>9</v>
      </c>
      <c r="O4276">
        <v>22</v>
      </c>
      <c r="P4276">
        <v>1</v>
      </c>
      <c r="Q4276">
        <v>28</v>
      </c>
      <c r="R4276">
        <v>6</v>
      </c>
      <c r="S4276">
        <v>22</v>
      </c>
      <c r="T4276">
        <v>11</v>
      </c>
      <c r="U4276">
        <v>13</v>
      </c>
      <c r="V4276">
        <f>COUNTIF(tbl_General[EmployeeID],tbl_General[[#This Row],[EmployeeID]])</f>
        <v>1</v>
      </c>
    </row>
    <row r="4277" spans="1:22" x14ac:dyDescent="0.25">
      <c r="A4277">
        <v>51</v>
      </c>
      <c r="B4277" t="s">
        <v>21</v>
      </c>
      <c r="C4277" t="s">
        <v>29</v>
      </c>
      <c r="D4277" t="s">
        <v>30</v>
      </c>
      <c r="E4277">
        <v>14</v>
      </c>
      <c r="F4277">
        <v>3</v>
      </c>
      <c r="G4277" t="s">
        <v>24</v>
      </c>
      <c r="H4277">
        <v>661</v>
      </c>
      <c r="I4277" t="s">
        <v>34</v>
      </c>
      <c r="J4277">
        <v>2</v>
      </c>
      <c r="K4277" t="s">
        <v>39</v>
      </c>
      <c r="L4277" t="s">
        <v>41</v>
      </c>
      <c r="M4277">
        <v>105270</v>
      </c>
      <c r="N4277">
        <v>4</v>
      </c>
      <c r="O4277">
        <v>14</v>
      </c>
      <c r="P4277">
        <v>0</v>
      </c>
      <c r="Q4277">
        <v>31</v>
      </c>
      <c r="R4277">
        <v>3</v>
      </c>
      <c r="S4277">
        <v>29</v>
      </c>
      <c r="T4277">
        <v>11</v>
      </c>
      <c r="U4277">
        <v>10</v>
      </c>
      <c r="V4277">
        <f>COUNTIF(tbl_General[EmployeeID],tbl_General[[#This Row],[EmployeeID]])</f>
        <v>1</v>
      </c>
    </row>
    <row r="4278" spans="1:22" x14ac:dyDescent="0.25">
      <c r="A4278">
        <v>51</v>
      </c>
      <c r="B4278" t="s">
        <v>21</v>
      </c>
      <c r="C4278" t="s">
        <v>29</v>
      </c>
      <c r="D4278" t="s">
        <v>30</v>
      </c>
      <c r="E4278">
        <v>14</v>
      </c>
      <c r="F4278">
        <v>3</v>
      </c>
      <c r="G4278" t="s">
        <v>24</v>
      </c>
      <c r="H4278">
        <v>2131</v>
      </c>
      <c r="I4278" t="s">
        <v>34</v>
      </c>
      <c r="J4278">
        <v>2</v>
      </c>
      <c r="K4278" t="s">
        <v>39</v>
      </c>
      <c r="L4278" t="s">
        <v>41</v>
      </c>
      <c r="M4278">
        <v>105270</v>
      </c>
      <c r="N4278">
        <v>4</v>
      </c>
      <c r="O4278">
        <v>14</v>
      </c>
      <c r="P4278">
        <v>0</v>
      </c>
      <c r="Q4278">
        <v>31</v>
      </c>
      <c r="R4278">
        <v>3</v>
      </c>
      <c r="S4278">
        <v>29</v>
      </c>
      <c r="T4278">
        <v>11</v>
      </c>
      <c r="U4278">
        <v>10</v>
      </c>
      <c r="V4278">
        <f>COUNTIF(tbl_General[EmployeeID],tbl_General[[#This Row],[EmployeeID]])</f>
        <v>1</v>
      </c>
    </row>
    <row r="4279" spans="1:22" x14ac:dyDescent="0.25">
      <c r="A4279">
        <v>51</v>
      </c>
      <c r="B4279" t="s">
        <v>21</v>
      </c>
      <c r="C4279" t="s">
        <v>29</v>
      </c>
      <c r="D4279" t="s">
        <v>30</v>
      </c>
      <c r="E4279">
        <v>14</v>
      </c>
      <c r="F4279">
        <v>3</v>
      </c>
      <c r="G4279" t="s">
        <v>24</v>
      </c>
      <c r="H4279">
        <v>3601</v>
      </c>
      <c r="I4279" t="s">
        <v>34</v>
      </c>
      <c r="J4279">
        <v>2</v>
      </c>
      <c r="K4279" t="s">
        <v>39</v>
      </c>
      <c r="L4279" t="s">
        <v>41</v>
      </c>
      <c r="M4279">
        <v>105270</v>
      </c>
      <c r="N4279">
        <v>4</v>
      </c>
      <c r="O4279">
        <v>14</v>
      </c>
      <c r="P4279">
        <v>0</v>
      </c>
      <c r="Q4279">
        <v>31</v>
      </c>
      <c r="R4279">
        <v>3</v>
      </c>
      <c r="S4279">
        <v>29</v>
      </c>
      <c r="T4279">
        <v>11</v>
      </c>
      <c r="U4279">
        <v>10</v>
      </c>
      <c r="V4279">
        <f>COUNTIF(tbl_General[EmployeeID],tbl_General[[#This Row],[EmployeeID]])</f>
        <v>1</v>
      </c>
    </row>
    <row r="4280" spans="1:22" x14ac:dyDescent="0.25">
      <c r="A4280">
        <v>60</v>
      </c>
      <c r="B4280" t="s">
        <v>21</v>
      </c>
      <c r="C4280" t="s">
        <v>22</v>
      </c>
      <c r="D4280" t="s">
        <v>30</v>
      </c>
      <c r="E4280">
        <v>10</v>
      </c>
      <c r="F4280">
        <v>3</v>
      </c>
      <c r="G4280" t="s">
        <v>24</v>
      </c>
      <c r="H4280">
        <v>154</v>
      </c>
      <c r="I4280" t="s">
        <v>25</v>
      </c>
      <c r="J4280">
        <v>1</v>
      </c>
      <c r="K4280" t="s">
        <v>42</v>
      </c>
      <c r="L4280" t="s">
        <v>27</v>
      </c>
      <c r="M4280">
        <v>22690</v>
      </c>
      <c r="N4280">
        <v>5</v>
      </c>
      <c r="O4280">
        <v>18</v>
      </c>
      <c r="P4280">
        <v>1</v>
      </c>
      <c r="Q4280">
        <v>33</v>
      </c>
      <c r="R4280">
        <v>4</v>
      </c>
      <c r="S4280">
        <v>29</v>
      </c>
      <c r="T4280">
        <v>11</v>
      </c>
      <c r="U4280">
        <v>10</v>
      </c>
      <c r="V4280">
        <f>COUNTIF(tbl_General[EmployeeID],tbl_General[[#This Row],[EmployeeID]])</f>
        <v>1</v>
      </c>
    </row>
    <row r="4281" spans="1:22" x14ac:dyDescent="0.25">
      <c r="A4281">
        <v>60</v>
      </c>
      <c r="B4281" t="s">
        <v>21</v>
      </c>
      <c r="C4281" t="s">
        <v>22</v>
      </c>
      <c r="D4281" t="s">
        <v>30</v>
      </c>
      <c r="E4281">
        <v>10</v>
      </c>
      <c r="F4281">
        <v>3</v>
      </c>
      <c r="G4281" t="s">
        <v>24</v>
      </c>
      <c r="H4281">
        <v>1624</v>
      </c>
      <c r="I4281" t="s">
        <v>25</v>
      </c>
      <c r="J4281">
        <v>1</v>
      </c>
      <c r="K4281" t="s">
        <v>42</v>
      </c>
      <c r="L4281" t="s">
        <v>27</v>
      </c>
      <c r="M4281">
        <v>22690</v>
      </c>
      <c r="N4281">
        <v>5</v>
      </c>
      <c r="O4281">
        <v>18</v>
      </c>
      <c r="P4281">
        <v>1</v>
      </c>
      <c r="Q4281">
        <v>33</v>
      </c>
      <c r="R4281">
        <v>4</v>
      </c>
      <c r="S4281">
        <v>29</v>
      </c>
      <c r="T4281">
        <v>11</v>
      </c>
      <c r="U4281">
        <v>10</v>
      </c>
      <c r="V4281">
        <f>COUNTIF(tbl_General[EmployeeID],tbl_General[[#This Row],[EmployeeID]])</f>
        <v>1</v>
      </c>
    </row>
    <row r="4282" spans="1:22" x14ac:dyDescent="0.25">
      <c r="A4282">
        <v>60</v>
      </c>
      <c r="B4282" t="s">
        <v>21</v>
      </c>
      <c r="C4282" t="s">
        <v>22</v>
      </c>
      <c r="D4282" t="s">
        <v>30</v>
      </c>
      <c r="E4282">
        <v>10</v>
      </c>
      <c r="F4282">
        <v>3</v>
      </c>
      <c r="G4282" t="s">
        <v>24</v>
      </c>
      <c r="H4282">
        <v>3094</v>
      </c>
      <c r="I4282" t="s">
        <v>25</v>
      </c>
      <c r="J4282">
        <v>1</v>
      </c>
      <c r="K4282" t="s">
        <v>42</v>
      </c>
      <c r="L4282" t="s">
        <v>27</v>
      </c>
      <c r="M4282">
        <v>22690</v>
      </c>
      <c r="N4282">
        <v>5</v>
      </c>
      <c r="O4282">
        <v>18</v>
      </c>
      <c r="P4282">
        <v>1</v>
      </c>
      <c r="Q4282">
        <v>33</v>
      </c>
      <c r="R4282">
        <v>4</v>
      </c>
      <c r="S4282">
        <v>29</v>
      </c>
      <c r="T4282">
        <v>11</v>
      </c>
      <c r="U4282">
        <v>10</v>
      </c>
      <c r="V4282">
        <f>COUNTIF(tbl_General[EmployeeID],tbl_General[[#This Row],[EmployeeID]])</f>
        <v>1</v>
      </c>
    </row>
    <row r="4283" spans="1:22" x14ac:dyDescent="0.25">
      <c r="A4283">
        <v>52</v>
      </c>
      <c r="B4283" t="s">
        <v>21</v>
      </c>
      <c r="C4283" t="s">
        <v>22</v>
      </c>
      <c r="D4283" t="s">
        <v>30</v>
      </c>
      <c r="E4283">
        <v>2</v>
      </c>
      <c r="F4283">
        <v>4</v>
      </c>
      <c r="G4283" t="s">
        <v>38</v>
      </c>
      <c r="H4283">
        <v>1403</v>
      </c>
      <c r="I4283" t="s">
        <v>25</v>
      </c>
      <c r="J4283">
        <v>2</v>
      </c>
      <c r="K4283" t="s">
        <v>43</v>
      </c>
      <c r="L4283" t="s">
        <v>27</v>
      </c>
      <c r="M4283">
        <v>35370</v>
      </c>
      <c r="N4283">
        <v>0</v>
      </c>
      <c r="O4283">
        <v>11</v>
      </c>
      <c r="P4283">
        <v>1</v>
      </c>
      <c r="Q4283">
        <v>34</v>
      </c>
      <c r="R4283">
        <v>3</v>
      </c>
      <c r="S4283">
        <v>33</v>
      </c>
      <c r="T4283">
        <v>11</v>
      </c>
      <c r="U4283">
        <v>9</v>
      </c>
      <c r="V4283">
        <f>COUNTIF(tbl_General[EmployeeID],tbl_General[[#This Row],[EmployeeID]])</f>
        <v>1</v>
      </c>
    </row>
    <row r="4284" spans="1:22" x14ac:dyDescent="0.25">
      <c r="A4284">
        <v>52</v>
      </c>
      <c r="B4284" t="s">
        <v>21</v>
      </c>
      <c r="C4284" t="s">
        <v>22</v>
      </c>
      <c r="D4284" t="s">
        <v>30</v>
      </c>
      <c r="E4284">
        <v>2</v>
      </c>
      <c r="F4284">
        <v>4</v>
      </c>
      <c r="G4284" t="s">
        <v>38</v>
      </c>
      <c r="H4284">
        <v>2873</v>
      </c>
      <c r="I4284" t="s">
        <v>25</v>
      </c>
      <c r="J4284">
        <v>2</v>
      </c>
      <c r="K4284" t="s">
        <v>43</v>
      </c>
      <c r="L4284" t="s">
        <v>27</v>
      </c>
      <c r="M4284">
        <v>35370</v>
      </c>
      <c r="N4284">
        <v>0</v>
      </c>
      <c r="O4284">
        <v>11</v>
      </c>
      <c r="P4284">
        <v>1</v>
      </c>
      <c r="Q4284">
        <v>34</v>
      </c>
      <c r="R4284">
        <v>3</v>
      </c>
      <c r="S4284">
        <v>33</v>
      </c>
      <c r="T4284">
        <v>11</v>
      </c>
      <c r="U4284">
        <v>9</v>
      </c>
      <c r="V4284">
        <f>COUNTIF(tbl_General[EmployeeID],tbl_General[[#This Row],[EmployeeID]])</f>
        <v>1</v>
      </c>
    </row>
    <row r="4285" spans="1:22" x14ac:dyDescent="0.25">
      <c r="A4285">
        <v>52</v>
      </c>
      <c r="B4285" t="s">
        <v>21</v>
      </c>
      <c r="C4285" t="s">
        <v>22</v>
      </c>
      <c r="D4285" t="s">
        <v>30</v>
      </c>
      <c r="E4285">
        <v>2</v>
      </c>
      <c r="F4285">
        <v>4</v>
      </c>
      <c r="G4285" t="s">
        <v>38</v>
      </c>
      <c r="H4285">
        <v>4343</v>
      </c>
      <c r="I4285" t="s">
        <v>25</v>
      </c>
      <c r="J4285">
        <v>2</v>
      </c>
      <c r="K4285" t="s">
        <v>43</v>
      </c>
      <c r="L4285" t="s">
        <v>27</v>
      </c>
      <c r="M4285">
        <v>35370</v>
      </c>
      <c r="N4285">
        <v>0</v>
      </c>
      <c r="O4285">
        <v>11</v>
      </c>
      <c r="P4285">
        <v>1</v>
      </c>
      <c r="Q4285">
        <v>34</v>
      </c>
      <c r="R4285">
        <v>3</v>
      </c>
      <c r="S4285">
        <v>33</v>
      </c>
      <c r="T4285">
        <v>11</v>
      </c>
      <c r="U4285">
        <v>9</v>
      </c>
      <c r="V4285">
        <f>COUNTIF(tbl_General[EmployeeID],tbl_General[[#This Row],[EmployeeID]])</f>
        <v>1</v>
      </c>
    </row>
    <row r="4286" spans="1:22" x14ac:dyDescent="0.25">
      <c r="A4286">
        <v>51</v>
      </c>
      <c r="B4286" t="s">
        <v>21</v>
      </c>
      <c r="C4286" t="s">
        <v>29</v>
      </c>
      <c r="D4286" t="s">
        <v>30</v>
      </c>
      <c r="E4286">
        <v>1</v>
      </c>
      <c r="F4286">
        <v>3</v>
      </c>
      <c r="G4286" t="s">
        <v>24</v>
      </c>
      <c r="H4286">
        <v>1323</v>
      </c>
      <c r="I4286" t="s">
        <v>25</v>
      </c>
      <c r="J4286">
        <v>1</v>
      </c>
      <c r="K4286" t="s">
        <v>35</v>
      </c>
      <c r="L4286" t="s">
        <v>32</v>
      </c>
      <c r="M4286">
        <v>20730</v>
      </c>
      <c r="N4286">
        <v>3</v>
      </c>
      <c r="O4286">
        <v>14</v>
      </c>
      <c r="P4286">
        <v>1</v>
      </c>
      <c r="Q4286">
        <v>23</v>
      </c>
      <c r="R4286">
        <v>4</v>
      </c>
      <c r="S4286">
        <v>13</v>
      </c>
      <c r="T4286">
        <v>12</v>
      </c>
      <c r="U4286">
        <v>8</v>
      </c>
      <c r="V4286">
        <f>COUNTIF(tbl_General[EmployeeID],tbl_General[[#This Row],[EmployeeID]])</f>
        <v>1</v>
      </c>
    </row>
    <row r="4287" spans="1:22" x14ac:dyDescent="0.25">
      <c r="A4287">
        <v>51</v>
      </c>
      <c r="B4287" t="s">
        <v>21</v>
      </c>
      <c r="C4287" t="s">
        <v>29</v>
      </c>
      <c r="D4287" t="s">
        <v>30</v>
      </c>
      <c r="E4287">
        <v>1</v>
      </c>
      <c r="F4287">
        <v>3</v>
      </c>
      <c r="G4287" t="s">
        <v>24</v>
      </c>
      <c r="H4287">
        <v>2793</v>
      </c>
      <c r="I4287" t="s">
        <v>25</v>
      </c>
      <c r="J4287">
        <v>1</v>
      </c>
      <c r="K4287" t="s">
        <v>35</v>
      </c>
      <c r="L4287" t="s">
        <v>32</v>
      </c>
      <c r="M4287">
        <v>20730</v>
      </c>
      <c r="N4287">
        <v>3</v>
      </c>
      <c r="O4287">
        <v>14</v>
      </c>
      <c r="P4287">
        <v>1</v>
      </c>
      <c r="Q4287">
        <v>23</v>
      </c>
      <c r="R4287">
        <v>4</v>
      </c>
      <c r="S4287">
        <v>13</v>
      </c>
      <c r="T4287">
        <v>12</v>
      </c>
      <c r="U4287">
        <v>8</v>
      </c>
      <c r="V4287">
        <f>COUNTIF(tbl_General[EmployeeID],tbl_General[[#This Row],[EmployeeID]])</f>
        <v>1</v>
      </c>
    </row>
    <row r="4288" spans="1:22" x14ac:dyDescent="0.25">
      <c r="A4288">
        <v>51</v>
      </c>
      <c r="B4288" t="s">
        <v>21</v>
      </c>
      <c r="C4288" t="s">
        <v>29</v>
      </c>
      <c r="D4288" t="s">
        <v>30</v>
      </c>
      <c r="E4288">
        <v>1</v>
      </c>
      <c r="F4288">
        <v>3</v>
      </c>
      <c r="G4288" t="s">
        <v>24</v>
      </c>
      <c r="H4288">
        <v>4263</v>
      </c>
      <c r="I4288" t="s">
        <v>25</v>
      </c>
      <c r="J4288">
        <v>1</v>
      </c>
      <c r="K4288" t="s">
        <v>35</v>
      </c>
      <c r="L4288" t="s">
        <v>32</v>
      </c>
      <c r="M4288">
        <v>20730</v>
      </c>
      <c r="N4288">
        <v>3</v>
      </c>
      <c r="O4288">
        <v>14</v>
      </c>
      <c r="P4288">
        <v>1</v>
      </c>
      <c r="Q4288">
        <v>23</v>
      </c>
      <c r="R4288">
        <v>4</v>
      </c>
      <c r="S4288">
        <v>13</v>
      </c>
      <c r="T4288">
        <v>12</v>
      </c>
      <c r="U4288">
        <v>8</v>
      </c>
      <c r="V4288">
        <f>COUNTIF(tbl_General[EmployeeID],tbl_General[[#This Row],[EmployeeID]])</f>
        <v>1</v>
      </c>
    </row>
    <row r="4289" spans="1:22" x14ac:dyDescent="0.25">
      <c r="A4289">
        <v>36</v>
      </c>
      <c r="B4289" t="s">
        <v>21</v>
      </c>
      <c r="C4289" t="s">
        <v>22</v>
      </c>
      <c r="D4289" t="s">
        <v>23</v>
      </c>
      <c r="E4289">
        <v>1</v>
      </c>
      <c r="F4289">
        <v>2</v>
      </c>
      <c r="G4289" t="s">
        <v>45</v>
      </c>
      <c r="H4289">
        <v>1277</v>
      </c>
      <c r="I4289" t="s">
        <v>25</v>
      </c>
      <c r="J4289">
        <v>2</v>
      </c>
      <c r="K4289" t="s">
        <v>35</v>
      </c>
      <c r="L4289" t="s">
        <v>41</v>
      </c>
      <c r="M4289">
        <v>86060</v>
      </c>
      <c r="N4289">
        <v>1</v>
      </c>
      <c r="O4289">
        <v>14</v>
      </c>
      <c r="P4289">
        <v>2</v>
      </c>
      <c r="Q4289">
        <v>17</v>
      </c>
      <c r="R4289">
        <v>3</v>
      </c>
      <c r="S4289">
        <v>17</v>
      </c>
      <c r="T4289">
        <v>12</v>
      </c>
      <c r="U4289">
        <v>8</v>
      </c>
      <c r="V4289">
        <f>COUNTIF(tbl_General[EmployeeID],tbl_General[[#This Row],[EmployeeID]])</f>
        <v>1</v>
      </c>
    </row>
    <row r="4290" spans="1:22" x14ac:dyDescent="0.25">
      <c r="A4290">
        <v>36</v>
      </c>
      <c r="B4290" t="s">
        <v>21</v>
      </c>
      <c r="C4290" t="s">
        <v>22</v>
      </c>
      <c r="D4290" t="s">
        <v>23</v>
      </c>
      <c r="E4290">
        <v>1</v>
      </c>
      <c r="F4290">
        <v>2</v>
      </c>
      <c r="G4290" t="s">
        <v>45</v>
      </c>
      <c r="H4290">
        <v>2747</v>
      </c>
      <c r="I4290" t="s">
        <v>25</v>
      </c>
      <c r="J4290">
        <v>2</v>
      </c>
      <c r="K4290" t="s">
        <v>35</v>
      </c>
      <c r="L4290" t="s">
        <v>41</v>
      </c>
      <c r="M4290">
        <v>86060</v>
      </c>
      <c r="N4290">
        <v>1</v>
      </c>
      <c r="O4290">
        <v>14</v>
      </c>
      <c r="P4290">
        <v>2</v>
      </c>
      <c r="Q4290">
        <v>17</v>
      </c>
      <c r="R4290">
        <v>3</v>
      </c>
      <c r="S4290">
        <v>17</v>
      </c>
      <c r="T4290">
        <v>12</v>
      </c>
      <c r="U4290">
        <v>8</v>
      </c>
      <c r="V4290">
        <f>COUNTIF(tbl_General[EmployeeID],tbl_General[[#This Row],[EmployeeID]])</f>
        <v>1</v>
      </c>
    </row>
    <row r="4291" spans="1:22" x14ac:dyDescent="0.25">
      <c r="A4291">
        <v>36</v>
      </c>
      <c r="B4291" t="s">
        <v>21</v>
      </c>
      <c r="C4291" t="s">
        <v>22</v>
      </c>
      <c r="D4291" t="s">
        <v>23</v>
      </c>
      <c r="E4291">
        <v>1</v>
      </c>
      <c r="F4291">
        <v>2</v>
      </c>
      <c r="G4291" t="s">
        <v>45</v>
      </c>
      <c r="H4291">
        <v>4217</v>
      </c>
      <c r="I4291" t="s">
        <v>25</v>
      </c>
      <c r="J4291">
        <v>2</v>
      </c>
      <c r="K4291" t="s">
        <v>35</v>
      </c>
      <c r="L4291" t="s">
        <v>41</v>
      </c>
      <c r="M4291">
        <v>86060</v>
      </c>
      <c r="N4291">
        <v>1</v>
      </c>
      <c r="O4291">
        <v>14</v>
      </c>
      <c r="P4291">
        <v>2</v>
      </c>
      <c r="Q4291">
        <v>17</v>
      </c>
      <c r="R4291">
        <v>3</v>
      </c>
      <c r="S4291">
        <v>17</v>
      </c>
      <c r="T4291">
        <v>12</v>
      </c>
      <c r="U4291">
        <v>8</v>
      </c>
      <c r="V4291">
        <f>COUNTIF(tbl_General[EmployeeID],tbl_General[[#This Row],[EmployeeID]])</f>
        <v>1</v>
      </c>
    </row>
    <row r="4292" spans="1:22" x14ac:dyDescent="0.25">
      <c r="A4292">
        <v>47</v>
      </c>
      <c r="B4292" t="s">
        <v>21</v>
      </c>
      <c r="C4292" t="s">
        <v>22</v>
      </c>
      <c r="D4292" t="s">
        <v>30</v>
      </c>
      <c r="E4292">
        <v>1</v>
      </c>
      <c r="F4292">
        <v>4</v>
      </c>
      <c r="G4292" t="s">
        <v>24</v>
      </c>
      <c r="H4292">
        <v>1157</v>
      </c>
      <c r="I4292" t="s">
        <v>34</v>
      </c>
      <c r="J4292">
        <v>2</v>
      </c>
      <c r="K4292" t="s">
        <v>35</v>
      </c>
      <c r="L4292" t="s">
        <v>32</v>
      </c>
      <c r="M4292">
        <v>42490</v>
      </c>
      <c r="N4292">
        <v>2</v>
      </c>
      <c r="O4292">
        <v>13</v>
      </c>
      <c r="P4292">
        <v>1</v>
      </c>
      <c r="Q4292">
        <v>25</v>
      </c>
      <c r="R4292">
        <v>2</v>
      </c>
      <c r="S4292">
        <v>17</v>
      </c>
      <c r="T4292">
        <v>12</v>
      </c>
      <c r="U4292">
        <v>11</v>
      </c>
      <c r="V4292">
        <f>COUNTIF(tbl_General[EmployeeID],tbl_General[[#This Row],[EmployeeID]])</f>
        <v>1</v>
      </c>
    </row>
    <row r="4293" spans="1:22" x14ac:dyDescent="0.25">
      <c r="A4293">
        <v>47</v>
      </c>
      <c r="B4293" t="s">
        <v>21</v>
      </c>
      <c r="C4293" t="s">
        <v>22</v>
      </c>
      <c r="D4293" t="s">
        <v>30</v>
      </c>
      <c r="E4293">
        <v>1</v>
      </c>
      <c r="F4293">
        <v>4</v>
      </c>
      <c r="G4293" t="s">
        <v>24</v>
      </c>
      <c r="H4293">
        <v>2627</v>
      </c>
      <c r="I4293" t="s">
        <v>34</v>
      </c>
      <c r="J4293">
        <v>2</v>
      </c>
      <c r="K4293" t="s">
        <v>35</v>
      </c>
      <c r="L4293" t="s">
        <v>32</v>
      </c>
      <c r="M4293">
        <v>42490</v>
      </c>
      <c r="N4293">
        <v>2</v>
      </c>
      <c r="O4293">
        <v>13</v>
      </c>
      <c r="P4293">
        <v>1</v>
      </c>
      <c r="Q4293">
        <v>25</v>
      </c>
      <c r="R4293">
        <v>2</v>
      </c>
      <c r="S4293">
        <v>17</v>
      </c>
      <c r="T4293">
        <v>12</v>
      </c>
      <c r="U4293">
        <v>11</v>
      </c>
      <c r="V4293">
        <f>COUNTIF(tbl_General[EmployeeID],tbl_General[[#This Row],[EmployeeID]])</f>
        <v>1</v>
      </c>
    </row>
    <row r="4294" spans="1:22" x14ac:dyDescent="0.25">
      <c r="A4294">
        <v>47</v>
      </c>
      <c r="B4294" t="s">
        <v>21</v>
      </c>
      <c r="C4294" t="s">
        <v>22</v>
      </c>
      <c r="D4294" t="s">
        <v>30</v>
      </c>
      <c r="E4294">
        <v>1</v>
      </c>
      <c r="F4294">
        <v>4</v>
      </c>
      <c r="G4294" t="s">
        <v>24</v>
      </c>
      <c r="H4294">
        <v>4097</v>
      </c>
      <c r="I4294" t="s">
        <v>34</v>
      </c>
      <c r="J4294">
        <v>2</v>
      </c>
      <c r="K4294" t="s">
        <v>35</v>
      </c>
      <c r="L4294" t="s">
        <v>32</v>
      </c>
      <c r="M4294">
        <v>42490</v>
      </c>
      <c r="N4294">
        <v>2</v>
      </c>
      <c r="O4294">
        <v>13</v>
      </c>
      <c r="P4294">
        <v>1</v>
      </c>
      <c r="Q4294">
        <v>25</v>
      </c>
      <c r="R4294">
        <v>2</v>
      </c>
      <c r="S4294">
        <v>17</v>
      </c>
      <c r="T4294">
        <v>12</v>
      </c>
      <c r="U4294">
        <v>11</v>
      </c>
      <c r="V4294">
        <f>COUNTIF(tbl_General[EmployeeID],tbl_General[[#This Row],[EmployeeID]])</f>
        <v>1</v>
      </c>
    </row>
    <row r="4295" spans="1:22" x14ac:dyDescent="0.25">
      <c r="A4295">
        <v>37</v>
      </c>
      <c r="B4295" t="s">
        <v>21</v>
      </c>
      <c r="C4295" t="s">
        <v>22</v>
      </c>
      <c r="D4295" t="s">
        <v>30</v>
      </c>
      <c r="E4295">
        <v>10</v>
      </c>
      <c r="F4295">
        <v>1</v>
      </c>
      <c r="G4295" t="s">
        <v>46</v>
      </c>
      <c r="H4295">
        <v>129</v>
      </c>
      <c r="I4295" t="s">
        <v>34</v>
      </c>
      <c r="J4295">
        <v>1</v>
      </c>
      <c r="K4295" t="s">
        <v>35</v>
      </c>
      <c r="L4295" t="s">
        <v>41</v>
      </c>
      <c r="M4295">
        <v>133410</v>
      </c>
      <c r="N4295">
        <v>1</v>
      </c>
      <c r="O4295">
        <v>14</v>
      </c>
      <c r="P4295">
        <v>1</v>
      </c>
      <c r="Q4295">
        <v>18</v>
      </c>
      <c r="R4295">
        <v>3</v>
      </c>
      <c r="S4295">
        <v>18</v>
      </c>
      <c r="T4295">
        <v>12</v>
      </c>
      <c r="U4295">
        <v>17</v>
      </c>
      <c r="V4295">
        <f>COUNTIF(tbl_General[EmployeeID],tbl_General[[#This Row],[EmployeeID]])</f>
        <v>1</v>
      </c>
    </row>
    <row r="4296" spans="1:22" x14ac:dyDescent="0.25">
      <c r="A4296">
        <v>37</v>
      </c>
      <c r="B4296" t="s">
        <v>21</v>
      </c>
      <c r="C4296" t="s">
        <v>22</v>
      </c>
      <c r="D4296" t="s">
        <v>30</v>
      </c>
      <c r="E4296">
        <v>10</v>
      </c>
      <c r="F4296">
        <v>1</v>
      </c>
      <c r="G4296" t="s">
        <v>46</v>
      </c>
      <c r="H4296">
        <v>1599</v>
      </c>
      <c r="I4296" t="s">
        <v>34</v>
      </c>
      <c r="J4296">
        <v>1</v>
      </c>
      <c r="K4296" t="s">
        <v>35</v>
      </c>
      <c r="L4296" t="s">
        <v>41</v>
      </c>
      <c r="M4296">
        <v>133410</v>
      </c>
      <c r="N4296">
        <v>1</v>
      </c>
      <c r="O4296">
        <v>14</v>
      </c>
      <c r="P4296">
        <v>1</v>
      </c>
      <c r="Q4296">
        <v>18</v>
      </c>
      <c r="R4296">
        <v>3</v>
      </c>
      <c r="S4296">
        <v>18</v>
      </c>
      <c r="T4296">
        <v>12</v>
      </c>
      <c r="U4296">
        <v>17</v>
      </c>
      <c r="V4296">
        <f>COUNTIF(tbl_General[EmployeeID],tbl_General[[#This Row],[EmployeeID]])</f>
        <v>1</v>
      </c>
    </row>
    <row r="4297" spans="1:22" x14ac:dyDescent="0.25">
      <c r="A4297">
        <v>37</v>
      </c>
      <c r="B4297" t="s">
        <v>21</v>
      </c>
      <c r="C4297" t="s">
        <v>22</v>
      </c>
      <c r="D4297" t="s">
        <v>30</v>
      </c>
      <c r="E4297">
        <v>10</v>
      </c>
      <c r="F4297">
        <v>1</v>
      </c>
      <c r="G4297" t="s">
        <v>46</v>
      </c>
      <c r="H4297">
        <v>3069</v>
      </c>
      <c r="I4297" t="s">
        <v>34</v>
      </c>
      <c r="J4297">
        <v>1</v>
      </c>
      <c r="K4297" t="s">
        <v>35</v>
      </c>
      <c r="L4297" t="s">
        <v>41</v>
      </c>
      <c r="M4297">
        <v>133410</v>
      </c>
      <c r="N4297">
        <v>1</v>
      </c>
      <c r="O4297">
        <v>14</v>
      </c>
      <c r="P4297">
        <v>1</v>
      </c>
      <c r="Q4297">
        <v>18</v>
      </c>
      <c r="R4297">
        <v>3</v>
      </c>
      <c r="S4297">
        <v>18</v>
      </c>
      <c r="T4297">
        <v>12</v>
      </c>
      <c r="U4297">
        <v>17</v>
      </c>
      <c r="V4297">
        <f>COUNTIF(tbl_General[EmployeeID],tbl_General[[#This Row],[EmployeeID]])</f>
        <v>1</v>
      </c>
    </row>
    <row r="4298" spans="1:22" x14ac:dyDescent="0.25">
      <c r="A4298">
        <v>45</v>
      </c>
      <c r="B4298" t="s">
        <v>21</v>
      </c>
      <c r="C4298" t="s">
        <v>36</v>
      </c>
      <c r="D4298" t="s">
        <v>30</v>
      </c>
      <c r="E4298">
        <v>2</v>
      </c>
      <c r="F4298">
        <v>3</v>
      </c>
      <c r="G4298" t="s">
        <v>38</v>
      </c>
      <c r="H4298">
        <v>1431</v>
      </c>
      <c r="I4298" t="s">
        <v>25</v>
      </c>
      <c r="J4298">
        <v>2</v>
      </c>
      <c r="K4298" t="s">
        <v>31</v>
      </c>
      <c r="L4298" t="s">
        <v>32</v>
      </c>
      <c r="M4298">
        <v>103680</v>
      </c>
      <c r="N4298">
        <v>6</v>
      </c>
      <c r="O4298">
        <v>12</v>
      </c>
      <c r="P4298">
        <v>2</v>
      </c>
      <c r="Q4298">
        <v>23</v>
      </c>
      <c r="R4298">
        <v>2</v>
      </c>
      <c r="S4298">
        <v>19</v>
      </c>
      <c r="T4298">
        <v>12</v>
      </c>
      <c r="U4298">
        <v>8</v>
      </c>
      <c r="V4298">
        <f>COUNTIF(tbl_General[EmployeeID],tbl_General[[#This Row],[EmployeeID]])</f>
        <v>1</v>
      </c>
    </row>
    <row r="4299" spans="1:22" x14ac:dyDescent="0.25">
      <c r="A4299">
        <v>45</v>
      </c>
      <c r="B4299" t="s">
        <v>21</v>
      </c>
      <c r="C4299" t="s">
        <v>36</v>
      </c>
      <c r="D4299" t="s">
        <v>30</v>
      </c>
      <c r="E4299">
        <v>2</v>
      </c>
      <c r="F4299">
        <v>3</v>
      </c>
      <c r="G4299" t="s">
        <v>38</v>
      </c>
      <c r="H4299">
        <v>2901</v>
      </c>
      <c r="I4299" t="s">
        <v>25</v>
      </c>
      <c r="J4299">
        <v>2</v>
      </c>
      <c r="K4299" t="s">
        <v>31</v>
      </c>
      <c r="L4299" t="s">
        <v>32</v>
      </c>
      <c r="M4299">
        <v>103680</v>
      </c>
      <c r="N4299">
        <v>6</v>
      </c>
      <c r="O4299">
        <v>12</v>
      </c>
      <c r="P4299">
        <v>2</v>
      </c>
      <c r="Q4299">
        <v>23</v>
      </c>
      <c r="R4299">
        <v>2</v>
      </c>
      <c r="S4299">
        <v>19</v>
      </c>
      <c r="T4299">
        <v>12</v>
      </c>
      <c r="U4299">
        <v>8</v>
      </c>
      <c r="V4299">
        <f>COUNTIF(tbl_General[EmployeeID],tbl_General[[#This Row],[EmployeeID]])</f>
        <v>1</v>
      </c>
    </row>
    <row r="4300" spans="1:22" x14ac:dyDescent="0.25">
      <c r="A4300">
        <v>45</v>
      </c>
      <c r="B4300" t="s">
        <v>21</v>
      </c>
      <c r="C4300" t="s">
        <v>36</v>
      </c>
      <c r="D4300" t="s">
        <v>30</v>
      </c>
      <c r="E4300">
        <v>2</v>
      </c>
      <c r="F4300">
        <v>3</v>
      </c>
      <c r="G4300" t="s">
        <v>38</v>
      </c>
      <c r="H4300">
        <v>4371</v>
      </c>
      <c r="I4300" t="s">
        <v>25</v>
      </c>
      <c r="J4300">
        <v>2</v>
      </c>
      <c r="K4300" t="s">
        <v>31</v>
      </c>
      <c r="L4300" t="s">
        <v>32</v>
      </c>
      <c r="M4300">
        <v>103680</v>
      </c>
      <c r="N4300">
        <v>6</v>
      </c>
      <c r="O4300">
        <v>12</v>
      </c>
      <c r="P4300">
        <v>2</v>
      </c>
      <c r="Q4300">
        <v>23</v>
      </c>
      <c r="R4300">
        <v>2</v>
      </c>
      <c r="S4300">
        <v>19</v>
      </c>
      <c r="T4300">
        <v>12</v>
      </c>
      <c r="U4300">
        <v>8</v>
      </c>
      <c r="V4300">
        <f>COUNTIF(tbl_General[EmployeeID],tbl_General[[#This Row],[EmployeeID]])</f>
        <v>1</v>
      </c>
    </row>
    <row r="4301" spans="1:22" x14ac:dyDescent="0.25">
      <c r="A4301">
        <v>54</v>
      </c>
      <c r="B4301" t="s">
        <v>21</v>
      </c>
      <c r="C4301" t="s">
        <v>22</v>
      </c>
      <c r="D4301" t="s">
        <v>23</v>
      </c>
      <c r="E4301">
        <v>1</v>
      </c>
      <c r="F4301">
        <v>3</v>
      </c>
      <c r="G4301" t="s">
        <v>38</v>
      </c>
      <c r="H4301">
        <v>751</v>
      </c>
      <c r="I4301" t="s">
        <v>25</v>
      </c>
      <c r="J4301">
        <v>2</v>
      </c>
      <c r="K4301" t="s">
        <v>44</v>
      </c>
      <c r="L4301" t="s">
        <v>32</v>
      </c>
      <c r="M4301">
        <v>22970</v>
      </c>
      <c r="N4301">
        <v>6</v>
      </c>
      <c r="O4301">
        <v>18</v>
      </c>
      <c r="P4301">
        <v>2</v>
      </c>
      <c r="Q4301">
        <v>29</v>
      </c>
      <c r="R4301">
        <v>2</v>
      </c>
      <c r="S4301">
        <v>20</v>
      </c>
      <c r="T4301">
        <v>12</v>
      </c>
      <c r="U4301">
        <v>7</v>
      </c>
      <c r="V4301">
        <f>COUNTIF(tbl_General[EmployeeID],tbl_General[[#This Row],[EmployeeID]])</f>
        <v>1</v>
      </c>
    </row>
    <row r="4302" spans="1:22" x14ac:dyDescent="0.25">
      <c r="A4302">
        <v>54</v>
      </c>
      <c r="B4302" t="s">
        <v>21</v>
      </c>
      <c r="C4302" t="s">
        <v>22</v>
      </c>
      <c r="D4302" t="s">
        <v>23</v>
      </c>
      <c r="E4302">
        <v>1</v>
      </c>
      <c r="F4302">
        <v>3</v>
      </c>
      <c r="G4302" t="s">
        <v>38</v>
      </c>
      <c r="H4302">
        <v>2221</v>
      </c>
      <c r="I4302" t="s">
        <v>25</v>
      </c>
      <c r="J4302">
        <v>2</v>
      </c>
      <c r="K4302" t="s">
        <v>44</v>
      </c>
      <c r="L4302" t="s">
        <v>32</v>
      </c>
      <c r="M4302">
        <v>22970</v>
      </c>
      <c r="N4302">
        <v>6</v>
      </c>
      <c r="O4302">
        <v>18</v>
      </c>
      <c r="P4302">
        <v>2</v>
      </c>
      <c r="Q4302">
        <v>29</v>
      </c>
      <c r="R4302">
        <v>2</v>
      </c>
      <c r="S4302">
        <v>20</v>
      </c>
      <c r="T4302">
        <v>12</v>
      </c>
      <c r="U4302">
        <v>7</v>
      </c>
      <c r="V4302">
        <f>COUNTIF(tbl_General[EmployeeID],tbl_General[[#This Row],[EmployeeID]])</f>
        <v>1</v>
      </c>
    </row>
    <row r="4303" spans="1:22" x14ac:dyDescent="0.25">
      <c r="A4303">
        <v>54</v>
      </c>
      <c r="B4303" t="s">
        <v>21</v>
      </c>
      <c r="C4303" t="s">
        <v>22</v>
      </c>
      <c r="D4303" t="s">
        <v>23</v>
      </c>
      <c r="E4303">
        <v>1</v>
      </c>
      <c r="F4303">
        <v>3</v>
      </c>
      <c r="G4303" t="s">
        <v>38</v>
      </c>
      <c r="H4303">
        <v>3691</v>
      </c>
      <c r="I4303" t="s">
        <v>25</v>
      </c>
      <c r="J4303">
        <v>2</v>
      </c>
      <c r="K4303" t="s">
        <v>44</v>
      </c>
      <c r="L4303" t="s">
        <v>32</v>
      </c>
      <c r="M4303">
        <v>22970</v>
      </c>
      <c r="N4303">
        <v>6</v>
      </c>
      <c r="O4303">
        <v>18</v>
      </c>
      <c r="P4303">
        <v>2</v>
      </c>
      <c r="Q4303">
        <v>29</v>
      </c>
      <c r="R4303">
        <v>2</v>
      </c>
      <c r="S4303">
        <v>20</v>
      </c>
      <c r="T4303">
        <v>12</v>
      </c>
      <c r="U4303">
        <v>7</v>
      </c>
      <c r="V4303">
        <f>COUNTIF(tbl_General[EmployeeID],tbl_General[[#This Row],[EmployeeID]])</f>
        <v>1</v>
      </c>
    </row>
    <row r="4304" spans="1:22" x14ac:dyDescent="0.25">
      <c r="A4304">
        <v>40</v>
      </c>
      <c r="B4304" t="s">
        <v>21</v>
      </c>
      <c r="C4304" t="s">
        <v>22</v>
      </c>
      <c r="D4304" t="s">
        <v>23</v>
      </c>
      <c r="E4304">
        <v>6</v>
      </c>
      <c r="F4304">
        <v>3</v>
      </c>
      <c r="G4304" t="s">
        <v>24</v>
      </c>
      <c r="H4304">
        <v>985</v>
      </c>
      <c r="I4304" t="s">
        <v>34</v>
      </c>
      <c r="J4304">
        <v>3</v>
      </c>
      <c r="K4304" t="s">
        <v>42</v>
      </c>
      <c r="L4304" t="s">
        <v>32</v>
      </c>
      <c r="M4304">
        <v>104820</v>
      </c>
      <c r="N4304">
        <v>1</v>
      </c>
      <c r="O4304">
        <v>11</v>
      </c>
      <c r="P4304">
        <v>1</v>
      </c>
      <c r="Q4304">
        <v>21</v>
      </c>
      <c r="R4304">
        <v>6</v>
      </c>
      <c r="S4304">
        <v>21</v>
      </c>
      <c r="T4304">
        <v>12</v>
      </c>
      <c r="U4304">
        <v>8</v>
      </c>
      <c r="V4304">
        <f>COUNTIF(tbl_General[EmployeeID],tbl_General[[#This Row],[EmployeeID]])</f>
        <v>1</v>
      </c>
    </row>
    <row r="4305" spans="1:22" x14ac:dyDescent="0.25">
      <c r="A4305">
        <v>40</v>
      </c>
      <c r="B4305" t="s">
        <v>21</v>
      </c>
      <c r="C4305" t="s">
        <v>22</v>
      </c>
      <c r="D4305" t="s">
        <v>23</v>
      </c>
      <c r="E4305">
        <v>6</v>
      </c>
      <c r="F4305">
        <v>3</v>
      </c>
      <c r="G4305" t="s">
        <v>24</v>
      </c>
      <c r="H4305">
        <v>2455</v>
      </c>
      <c r="I4305" t="s">
        <v>34</v>
      </c>
      <c r="J4305">
        <v>3</v>
      </c>
      <c r="K4305" t="s">
        <v>42</v>
      </c>
      <c r="L4305" t="s">
        <v>32</v>
      </c>
      <c r="M4305">
        <v>104820</v>
      </c>
      <c r="N4305">
        <v>1</v>
      </c>
      <c r="O4305">
        <v>11</v>
      </c>
      <c r="P4305">
        <v>1</v>
      </c>
      <c r="Q4305">
        <v>21</v>
      </c>
      <c r="R4305">
        <v>6</v>
      </c>
      <c r="S4305">
        <v>21</v>
      </c>
      <c r="T4305">
        <v>12</v>
      </c>
      <c r="U4305">
        <v>8</v>
      </c>
      <c r="V4305">
        <f>COUNTIF(tbl_General[EmployeeID],tbl_General[[#This Row],[EmployeeID]])</f>
        <v>1</v>
      </c>
    </row>
    <row r="4306" spans="1:22" x14ac:dyDescent="0.25">
      <c r="A4306">
        <v>40</v>
      </c>
      <c r="B4306" t="s">
        <v>21</v>
      </c>
      <c r="C4306" t="s">
        <v>22</v>
      </c>
      <c r="D4306" t="s">
        <v>23</v>
      </c>
      <c r="E4306">
        <v>6</v>
      </c>
      <c r="F4306">
        <v>3</v>
      </c>
      <c r="G4306" t="s">
        <v>24</v>
      </c>
      <c r="H4306">
        <v>3925</v>
      </c>
      <c r="I4306" t="s">
        <v>34</v>
      </c>
      <c r="J4306">
        <v>3</v>
      </c>
      <c r="K4306" t="s">
        <v>42</v>
      </c>
      <c r="L4306" t="s">
        <v>32</v>
      </c>
      <c r="M4306">
        <v>104820</v>
      </c>
      <c r="N4306">
        <v>1</v>
      </c>
      <c r="O4306">
        <v>11</v>
      </c>
      <c r="P4306">
        <v>1</v>
      </c>
      <c r="Q4306">
        <v>21</v>
      </c>
      <c r="R4306">
        <v>6</v>
      </c>
      <c r="S4306">
        <v>21</v>
      </c>
      <c r="T4306">
        <v>12</v>
      </c>
      <c r="U4306">
        <v>8</v>
      </c>
      <c r="V4306">
        <f>COUNTIF(tbl_General[EmployeeID],tbl_General[[#This Row],[EmployeeID]])</f>
        <v>1</v>
      </c>
    </row>
    <row r="4307" spans="1:22" x14ac:dyDescent="0.25">
      <c r="A4307">
        <v>41</v>
      </c>
      <c r="B4307" t="s">
        <v>21</v>
      </c>
      <c r="C4307" t="s">
        <v>22</v>
      </c>
      <c r="D4307" t="s">
        <v>23</v>
      </c>
      <c r="E4307">
        <v>6</v>
      </c>
      <c r="F4307">
        <v>3</v>
      </c>
      <c r="G4307" t="s">
        <v>38</v>
      </c>
      <c r="H4307">
        <v>278</v>
      </c>
      <c r="I4307" t="s">
        <v>34</v>
      </c>
      <c r="J4307">
        <v>1</v>
      </c>
      <c r="K4307" t="s">
        <v>35</v>
      </c>
      <c r="L4307" t="s">
        <v>41</v>
      </c>
      <c r="M4307">
        <v>102390</v>
      </c>
      <c r="N4307">
        <v>3</v>
      </c>
      <c r="O4307">
        <v>24</v>
      </c>
      <c r="P4307">
        <v>3</v>
      </c>
      <c r="Q4307">
        <v>23</v>
      </c>
      <c r="R4307">
        <v>3</v>
      </c>
      <c r="S4307">
        <v>21</v>
      </c>
      <c r="T4307">
        <v>12</v>
      </c>
      <c r="U4307">
        <v>6</v>
      </c>
      <c r="V4307">
        <f>COUNTIF(tbl_General[EmployeeID],tbl_General[[#This Row],[EmployeeID]])</f>
        <v>1</v>
      </c>
    </row>
    <row r="4308" spans="1:22" x14ac:dyDescent="0.25">
      <c r="A4308">
        <v>41</v>
      </c>
      <c r="B4308" t="s">
        <v>21</v>
      </c>
      <c r="C4308" t="s">
        <v>22</v>
      </c>
      <c r="D4308" t="s">
        <v>23</v>
      </c>
      <c r="E4308">
        <v>6</v>
      </c>
      <c r="F4308">
        <v>3</v>
      </c>
      <c r="G4308" t="s">
        <v>38</v>
      </c>
      <c r="H4308">
        <v>1748</v>
      </c>
      <c r="I4308" t="s">
        <v>34</v>
      </c>
      <c r="J4308">
        <v>1</v>
      </c>
      <c r="K4308" t="s">
        <v>35</v>
      </c>
      <c r="L4308" t="s">
        <v>41</v>
      </c>
      <c r="M4308">
        <v>102390</v>
      </c>
      <c r="N4308">
        <v>3</v>
      </c>
      <c r="O4308">
        <v>24</v>
      </c>
      <c r="P4308">
        <v>3</v>
      </c>
      <c r="Q4308">
        <v>23</v>
      </c>
      <c r="R4308">
        <v>3</v>
      </c>
      <c r="S4308">
        <v>21</v>
      </c>
      <c r="T4308">
        <v>12</v>
      </c>
      <c r="U4308">
        <v>6</v>
      </c>
      <c r="V4308">
        <f>COUNTIF(tbl_General[EmployeeID],tbl_General[[#This Row],[EmployeeID]])</f>
        <v>1</v>
      </c>
    </row>
    <row r="4309" spans="1:22" x14ac:dyDescent="0.25">
      <c r="A4309">
        <v>41</v>
      </c>
      <c r="B4309" t="s">
        <v>21</v>
      </c>
      <c r="C4309" t="s">
        <v>22</v>
      </c>
      <c r="D4309" t="s">
        <v>23</v>
      </c>
      <c r="E4309">
        <v>6</v>
      </c>
      <c r="F4309">
        <v>3</v>
      </c>
      <c r="G4309" t="s">
        <v>38</v>
      </c>
      <c r="H4309">
        <v>3218</v>
      </c>
      <c r="I4309" t="s">
        <v>34</v>
      </c>
      <c r="J4309">
        <v>1</v>
      </c>
      <c r="K4309" t="s">
        <v>35</v>
      </c>
      <c r="L4309" t="s">
        <v>41</v>
      </c>
      <c r="M4309">
        <v>102390</v>
      </c>
      <c r="N4309">
        <v>3</v>
      </c>
      <c r="O4309">
        <v>24</v>
      </c>
      <c r="P4309">
        <v>3</v>
      </c>
      <c r="Q4309">
        <v>23</v>
      </c>
      <c r="R4309">
        <v>3</v>
      </c>
      <c r="S4309">
        <v>21</v>
      </c>
      <c r="T4309">
        <v>12</v>
      </c>
      <c r="U4309">
        <v>6</v>
      </c>
      <c r="V4309">
        <f>COUNTIF(tbl_General[EmployeeID],tbl_General[[#This Row],[EmployeeID]])</f>
        <v>1</v>
      </c>
    </row>
    <row r="4310" spans="1:22" x14ac:dyDescent="0.25">
      <c r="A4310">
        <v>48</v>
      </c>
      <c r="B4310" t="s">
        <v>21</v>
      </c>
      <c r="C4310" t="s">
        <v>22</v>
      </c>
      <c r="D4310" t="s">
        <v>30</v>
      </c>
      <c r="E4310">
        <v>2</v>
      </c>
      <c r="F4310">
        <v>3</v>
      </c>
      <c r="G4310" t="s">
        <v>24</v>
      </c>
      <c r="H4310">
        <v>1074</v>
      </c>
      <c r="I4310" t="s">
        <v>25</v>
      </c>
      <c r="J4310">
        <v>2</v>
      </c>
      <c r="K4310" t="s">
        <v>44</v>
      </c>
      <c r="L4310" t="s">
        <v>27</v>
      </c>
      <c r="M4310">
        <v>62720</v>
      </c>
      <c r="N4310">
        <v>4</v>
      </c>
      <c r="O4310">
        <v>14</v>
      </c>
      <c r="P4310">
        <v>0</v>
      </c>
      <c r="Q4310">
        <v>29</v>
      </c>
      <c r="R4310">
        <v>3</v>
      </c>
      <c r="S4310">
        <v>22</v>
      </c>
      <c r="T4310">
        <v>12</v>
      </c>
      <c r="U4310">
        <v>9</v>
      </c>
      <c r="V4310">
        <f>COUNTIF(tbl_General[EmployeeID],tbl_General[[#This Row],[EmployeeID]])</f>
        <v>1</v>
      </c>
    </row>
    <row r="4311" spans="1:22" x14ac:dyDescent="0.25">
      <c r="A4311">
        <v>48</v>
      </c>
      <c r="B4311" t="s">
        <v>21</v>
      </c>
      <c r="C4311" t="s">
        <v>22</v>
      </c>
      <c r="D4311" t="s">
        <v>30</v>
      </c>
      <c r="E4311">
        <v>2</v>
      </c>
      <c r="F4311">
        <v>3</v>
      </c>
      <c r="G4311" t="s">
        <v>24</v>
      </c>
      <c r="H4311">
        <v>2544</v>
      </c>
      <c r="I4311" t="s">
        <v>25</v>
      </c>
      <c r="J4311">
        <v>2</v>
      </c>
      <c r="K4311" t="s">
        <v>44</v>
      </c>
      <c r="L4311" t="s">
        <v>27</v>
      </c>
      <c r="M4311">
        <v>62720</v>
      </c>
      <c r="N4311">
        <v>4</v>
      </c>
      <c r="O4311">
        <v>14</v>
      </c>
      <c r="P4311">
        <v>0</v>
      </c>
      <c r="Q4311">
        <v>29</v>
      </c>
      <c r="R4311">
        <v>3</v>
      </c>
      <c r="S4311">
        <v>22</v>
      </c>
      <c r="T4311">
        <v>12</v>
      </c>
      <c r="U4311">
        <v>9</v>
      </c>
      <c r="V4311">
        <f>COUNTIF(tbl_General[EmployeeID],tbl_General[[#This Row],[EmployeeID]])</f>
        <v>1</v>
      </c>
    </row>
    <row r="4312" spans="1:22" x14ac:dyDescent="0.25">
      <c r="A4312">
        <v>48</v>
      </c>
      <c r="B4312" t="s">
        <v>21</v>
      </c>
      <c r="C4312" t="s">
        <v>22</v>
      </c>
      <c r="D4312" t="s">
        <v>30</v>
      </c>
      <c r="E4312">
        <v>2</v>
      </c>
      <c r="F4312">
        <v>3</v>
      </c>
      <c r="G4312" t="s">
        <v>24</v>
      </c>
      <c r="H4312">
        <v>4014</v>
      </c>
      <c r="I4312" t="s">
        <v>25</v>
      </c>
      <c r="J4312">
        <v>2</v>
      </c>
      <c r="K4312" t="s">
        <v>44</v>
      </c>
      <c r="L4312" t="s">
        <v>27</v>
      </c>
      <c r="M4312">
        <v>62720</v>
      </c>
      <c r="N4312">
        <v>4</v>
      </c>
      <c r="O4312">
        <v>14</v>
      </c>
      <c r="P4312">
        <v>0</v>
      </c>
      <c r="Q4312">
        <v>29</v>
      </c>
      <c r="R4312">
        <v>3</v>
      </c>
      <c r="S4312">
        <v>22</v>
      </c>
      <c r="T4312">
        <v>12</v>
      </c>
      <c r="U4312">
        <v>9</v>
      </c>
      <c r="V4312">
        <f>COUNTIF(tbl_General[EmployeeID],tbl_General[[#This Row],[EmployeeID]])</f>
        <v>1</v>
      </c>
    </row>
    <row r="4313" spans="1:22" x14ac:dyDescent="0.25">
      <c r="A4313">
        <v>50</v>
      </c>
      <c r="B4313" t="s">
        <v>21</v>
      </c>
      <c r="C4313" t="s">
        <v>29</v>
      </c>
      <c r="D4313" t="s">
        <v>30</v>
      </c>
      <c r="E4313">
        <v>3</v>
      </c>
      <c r="F4313">
        <v>3</v>
      </c>
      <c r="G4313" t="s">
        <v>33</v>
      </c>
      <c r="H4313">
        <v>881</v>
      </c>
      <c r="I4313" t="s">
        <v>34</v>
      </c>
      <c r="J4313">
        <v>2</v>
      </c>
      <c r="K4313" t="s">
        <v>31</v>
      </c>
      <c r="L4313" t="s">
        <v>27</v>
      </c>
      <c r="M4313">
        <v>42940</v>
      </c>
      <c r="N4313">
        <v>2</v>
      </c>
      <c r="O4313">
        <v>20</v>
      </c>
      <c r="P4313">
        <v>0</v>
      </c>
      <c r="Q4313">
        <v>32</v>
      </c>
      <c r="R4313">
        <v>2</v>
      </c>
      <c r="S4313">
        <v>30</v>
      </c>
      <c r="T4313">
        <v>12</v>
      </c>
      <c r="U4313">
        <v>13</v>
      </c>
      <c r="V4313">
        <f>COUNTIF(tbl_General[EmployeeID],tbl_General[[#This Row],[EmployeeID]])</f>
        <v>1</v>
      </c>
    </row>
    <row r="4314" spans="1:22" x14ac:dyDescent="0.25">
      <c r="A4314">
        <v>50</v>
      </c>
      <c r="B4314" t="s">
        <v>21</v>
      </c>
      <c r="C4314" t="s">
        <v>29</v>
      </c>
      <c r="D4314" t="s">
        <v>30</v>
      </c>
      <c r="E4314">
        <v>3</v>
      </c>
      <c r="F4314">
        <v>3</v>
      </c>
      <c r="G4314" t="s">
        <v>33</v>
      </c>
      <c r="H4314">
        <v>2351</v>
      </c>
      <c r="I4314" t="s">
        <v>34</v>
      </c>
      <c r="J4314">
        <v>2</v>
      </c>
      <c r="K4314" t="s">
        <v>31</v>
      </c>
      <c r="L4314" t="s">
        <v>27</v>
      </c>
      <c r="M4314">
        <v>42940</v>
      </c>
      <c r="N4314">
        <v>2</v>
      </c>
      <c r="O4314">
        <v>20</v>
      </c>
      <c r="P4314">
        <v>0</v>
      </c>
      <c r="Q4314">
        <v>32</v>
      </c>
      <c r="R4314">
        <v>2</v>
      </c>
      <c r="S4314">
        <v>30</v>
      </c>
      <c r="T4314">
        <v>12</v>
      </c>
      <c r="U4314">
        <v>13</v>
      </c>
      <c r="V4314">
        <f>COUNTIF(tbl_General[EmployeeID],tbl_General[[#This Row],[EmployeeID]])</f>
        <v>1</v>
      </c>
    </row>
    <row r="4315" spans="1:22" x14ac:dyDescent="0.25">
      <c r="A4315">
        <v>50</v>
      </c>
      <c r="B4315" t="s">
        <v>21</v>
      </c>
      <c r="C4315" t="s">
        <v>29</v>
      </c>
      <c r="D4315" t="s">
        <v>30</v>
      </c>
      <c r="E4315">
        <v>3</v>
      </c>
      <c r="F4315">
        <v>3</v>
      </c>
      <c r="G4315" t="s">
        <v>33</v>
      </c>
      <c r="H4315">
        <v>3821</v>
      </c>
      <c r="I4315" t="s">
        <v>34</v>
      </c>
      <c r="J4315">
        <v>2</v>
      </c>
      <c r="K4315" t="s">
        <v>31</v>
      </c>
      <c r="L4315" t="s">
        <v>27</v>
      </c>
      <c r="M4315">
        <v>42940</v>
      </c>
      <c r="N4315">
        <v>2</v>
      </c>
      <c r="O4315">
        <v>20</v>
      </c>
      <c r="P4315">
        <v>0</v>
      </c>
      <c r="Q4315">
        <v>32</v>
      </c>
      <c r="R4315">
        <v>2</v>
      </c>
      <c r="S4315">
        <v>30</v>
      </c>
      <c r="T4315">
        <v>12</v>
      </c>
      <c r="U4315">
        <v>13</v>
      </c>
      <c r="V4315">
        <f>COUNTIF(tbl_General[EmployeeID],tbl_General[[#This Row],[EmployeeID]])</f>
        <v>1</v>
      </c>
    </row>
    <row r="4316" spans="1:22" x14ac:dyDescent="0.25">
      <c r="A4316">
        <v>60</v>
      </c>
      <c r="B4316" t="s">
        <v>21</v>
      </c>
      <c r="C4316" t="s">
        <v>29</v>
      </c>
      <c r="D4316" t="s">
        <v>30</v>
      </c>
      <c r="E4316">
        <v>16</v>
      </c>
      <c r="F4316">
        <v>3</v>
      </c>
      <c r="G4316" t="s">
        <v>24</v>
      </c>
      <c r="H4316">
        <v>170</v>
      </c>
      <c r="I4316" t="s">
        <v>25</v>
      </c>
      <c r="J4316">
        <v>4</v>
      </c>
      <c r="K4316" t="s">
        <v>40</v>
      </c>
      <c r="L4316" t="s">
        <v>27</v>
      </c>
      <c r="M4316">
        <v>23390</v>
      </c>
      <c r="N4316">
        <v>4</v>
      </c>
      <c r="O4316">
        <v>20</v>
      </c>
      <c r="P4316">
        <v>0</v>
      </c>
      <c r="Q4316">
        <v>22</v>
      </c>
      <c r="R4316">
        <v>4</v>
      </c>
      <c r="S4316">
        <v>18</v>
      </c>
      <c r="T4316">
        <v>13</v>
      </c>
      <c r="U4316">
        <v>11</v>
      </c>
      <c r="V4316">
        <f>COUNTIF(tbl_General[EmployeeID],tbl_General[[#This Row],[EmployeeID]])</f>
        <v>1</v>
      </c>
    </row>
    <row r="4317" spans="1:22" x14ac:dyDescent="0.25">
      <c r="A4317">
        <v>60</v>
      </c>
      <c r="B4317" t="s">
        <v>21</v>
      </c>
      <c r="C4317" t="s">
        <v>29</v>
      </c>
      <c r="D4317" t="s">
        <v>30</v>
      </c>
      <c r="E4317">
        <v>16</v>
      </c>
      <c r="F4317">
        <v>3</v>
      </c>
      <c r="G4317" t="s">
        <v>24</v>
      </c>
      <c r="H4317">
        <v>1640</v>
      </c>
      <c r="I4317" t="s">
        <v>25</v>
      </c>
      <c r="J4317">
        <v>4</v>
      </c>
      <c r="K4317" t="s">
        <v>40</v>
      </c>
      <c r="L4317" t="s">
        <v>27</v>
      </c>
      <c r="M4317">
        <v>23390</v>
      </c>
      <c r="N4317">
        <v>4</v>
      </c>
      <c r="O4317">
        <v>20</v>
      </c>
      <c r="P4317">
        <v>0</v>
      </c>
      <c r="Q4317">
        <v>22</v>
      </c>
      <c r="R4317">
        <v>4</v>
      </c>
      <c r="S4317">
        <v>18</v>
      </c>
      <c r="T4317">
        <v>13</v>
      </c>
      <c r="U4317">
        <v>11</v>
      </c>
      <c r="V4317">
        <f>COUNTIF(tbl_General[EmployeeID],tbl_General[[#This Row],[EmployeeID]])</f>
        <v>1</v>
      </c>
    </row>
    <row r="4318" spans="1:22" x14ac:dyDescent="0.25">
      <c r="A4318">
        <v>60</v>
      </c>
      <c r="B4318" t="s">
        <v>21</v>
      </c>
      <c r="C4318" t="s">
        <v>29</v>
      </c>
      <c r="D4318" t="s">
        <v>30</v>
      </c>
      <c r="E4318">
        <v>16</v>
      </c>
      <c r="F4318">
        <v>3</v>
      </c>
      <c r="G4318" t="s">
        <v>24</v>
      </c>
      <c r="H4318">
        <v>3110</v>
      </c>
      <c r="I4318" t="s">
        <v>25</v>
      </c>
      <c r="J4318">
        <v>4</v>
      </c>
      <c r="K4318" t="s">
        <v>40</v>
      </c>
      <c r="L4318" t="s">
        <v>27</v>
      </c>
      <c r="M4318">
        <v>23390</v>
      </c>
      <c r="N4318">
        <v>4</v>
      </c>
      <c r="O4318">
        <v>20</v>
      </c>
      <c r="P4318">
        <v>0</v>
      </c>
      <c r="Q4318">
        <v>22</v>
      </c>
      <c r="R4318">
        <v>4</v>
      </c>
      <c r="S4318">
        <v>18</v>
      </c>
      <c r="T4318">
        <v>13</v>
      </c>
      <c r="U4318">
        <v>11</v>
      </c>
      <c r="V4318">
        <f>COUNTIF(tbl_General[EmployeeID],tbl_General[[#This Row],[EmployeeID]])</f>
        <v>1</v>
      </c>
    </row>
    <row r="4319" spans="1:22" x14ac:dyDescent="0.25">
      <c r="A4319">
        <v>44</v>
      </c>
      <c r="B4319" t="s">
        <v>21</v>
      </c>
      <c r="C4319" t="s">
        <v>22</v>
      </c>
      <c r="D4319" t="s">
        <v>30</v>
      </c>
      <c r="E4319">
        <v>3</v>
      </c>
      <c r="F4319">
        <v>4</v>
      </c>
      <c r="G4319" t="s">
        <v>38</v>
      </c>
      <c r="H4319">
        <v>618</v>
      </c>
      <c r="I4319" t="s">
        <v>34</v>
      </c>
      <c r="J4319">
        <v>2</v>
      </c>
      <c r="K4319" t="s">
        <v>31</v>
      </c>
      <c r="L4319" t="s">
        <v>32</v>
      </c>
      <c r="M4319">
        <v>25640</v>
      </c>
      <c r="N4319">
        <v>1</v>
      </c>
      <c r="O4319">
        <v>12</v>
      </c>
      <c r="P4319">
        <v>3</v>
      </c>
      <c r="Q4319">
        <v>20</v>
      </c>
      <c r="R4319">
        <v>3</v>
      </c>
      <c r="S4319">
        <v>20</v>
      </c>
      <c r="T4319">
        <v>13</v>
      </c>
      <c r="U4319">
        <v>17</v>
      </c>
      <c r="V4319">
        <f>COUNTIF(tbl_General[EmployeeID],tbl_General[[#This Row],[EmployeeID]])</f>
        <v>1</v>
      </c>
    </row>
    <row r="4320" spans="1:22" x14ac:dyDescent="0.25">
      <c r="A4320">
        <v>44</v>
      </c>
      <c r="B4320" t="s">
        <v>21</v>
      </c>
      <c r="C4320" t="s">
        <v>22</v>
      </c>
      <c r="D4320" t="s">
        <v>30</v>
      </c>
      <c r="E4320">
        <v>3</v>
      </c>
      <c r="F4320">
        <v>4</v>
      </c>
      <c r="G4320" t="s">
        <v>38</v>
      </c>
      <c r="H4320">
        <v>2088</v>
      </c>
      <c r="I4320" t="s">
        <v>34</v>
      </c>
      <c r="J4320">
        <v>2</v>
      </c>
      <c r="K4320" t="s">
        <v>31</v>
      </c>
      <c r="L4320" t="s">
        <v>32</v>
      </c>
      <c r="M4320">
        <v>25640</v>
      </c>
      <c r="N4320">
        <v>1</v>
      </c>
      <c r="O4320">
        <v>12</v>
      </c>
      <c r="P4320">
        <v>3</v>
      </c>
      <c r="Q4320">
        <v>20</v>
      </c>
      <c r="R4320">
        <v>3</v>
      </c>
      <c r="S4320">
        <v>20</v>
      </c>
      <c r="T4320">
        <v>13</v>
      </c>
      <c r="U4320">
        <v>17</v>
      </c>
      <c r="V4320">
        <f>COUNTIF(tbl_General[EmployeeID],tbl_General[[#This Row],[EmployeeID]])</f>
        <v>1</v>
      </c>
    </row>
    <row r="4321" spans="1:22" x14ac:dyDescent="0.25">
      <c r="A4321">
        <v>44</v>
      </c>
      <c r="B4321" t="s">
        <v>21</v>
      </c>
      <c r="C4321" t="s">
        <v>22</v>
      </c>
      <c r="D4321" t="s">
        <v>30</v>
      </c>
      <c r="E4321">
        <v>3</v>
      </c>
      <c r="F4321">
        <v>4</v>
      </c>
      <c r="G4321" t="s">
        <v>38</v>
      </c>
      <c r="H4321">
        <v>3558</v>
      </c>
      <c r="I4321" t="s">
        <v>34</v>
      </c>
      <c r="J4321">
        <v>2</v>
      </c>
      <c r="K4321" t="s">
        <v>31</v>
      </c>
      <c r="L4321" t="s">
        <v>32</v>
      </c>
      <c r="M4321">
        <v>25640</v>
      </c>
      <c r="N4321">
        <v>1</v>
      </c>
      <c r="O4321">
        <v>12</v>
      </c>
      <c r="P4321">
        <v>3</v>
      </c>
      <c r="Q4321">
        <v>20</v>
      </c>
      <c r="R4321">
        <v>3</v>
      </c>
      <c r="S4321">
        <v>20</v>
      </c>
      <c r="T4321">
        <v>13</v>
      </c>
      <c r="U4321">
        <v>17</v>
      </c>
      <c r="V4321">
        <f>COUNTIF(tbl_General[EmployeeID],tbl_General[[#This Row],[EmployeeID]])</f>
        <v>1</v>
      </c>
    </row>
    <row r="4322" spans="1:22" x14ac:dyDescent="0.25">
      <c r="A4322">
        <v>42</v>
      </c>
      <c r="B4322" t="s">
        <v>21</v>
      </c>
      <c r="C4322" t="s">
        <v>29</v>
      </c>
      <c r="D4322" t="s">
        <v>37</v>
      </c>
      <c r="E4322">
        <v>1</v>
      </c>
      <c r="F4322">
        <v>4</v>
      </c>
      <c r="G4322" t="s">
        <v>46</v>
      </c>
      <c r="H4322">
        <v>836</v>
      </c>
      <c r="I4322" t="s">
        <v>34</v>
      </c>
      <c r="J4322">
        <v>2</v>
      </c>
      <c r="K4322" t="s">
        <v>42</v>
      </c>
      <c r="L4322" t="s">
        <v>27</v>
      </c>
      <c r="M4322">
        <v>31620</v>
      </c>
      <c r="N4322">
        <v>2</v>
      </c>
      <c r="O4322">
        <v>17</v>
      </c>
      <c r="P4322">
        <v>2</v>
      </c>
      <c r="Q4322">
        <v>24</v>
      </c>
      <c r="R4322">
        <v>1</v>
      </c>
      <c r="S4322">
        <v>20</v>
      </c>
      <c r="T4322">
        <v>13</v>
      </c>
      <c r="U4322">
        <v>9</v>
      </c>
      <c r="V4322">
        <f>COUNTIF(tbl_General[EmployeeID],tbl_General[[#This Row],[EmployeeID]])</f>
        <v>1</v>
      </c>
    </row>
    <row r="4323" spans="1:22" x14ac:dyDescent="0.25">
      <c r="A4323">
        <v>42</v>
      </c>
      <c r="B4323" t="s">
        <v>21</v>
      </c>
      <c r="C4323" t="s">
        <v>29</v>
      </c>
      <c r="D4323" t="s">
        <v>37</v>
      </c>
      <c r="E4323">
        <v>1</v>
      </c>
      <c r="F4323">
        <v>4</v>
      </c>
      <c r="G4323" t="s">
        <v>46</v>
      </c>
      <c r="H4323">
        <v>2306</v>
      </c>
      <c r="I4323" t="s">
        <v>34</v>
      </c>
      <c r="J4323">
        <v>2</v>
      </c>
      <c r="K4323" t="s">
        <v>42</v>
      </c>
      <c r="L4323" t="s">
        <v>27</v>
      </c>
      <c r="M4323">
        <v>31620</v>
      </c>
      <c r="N4323">
        <v>2</v>
      </c>
      <c r="O4323">
        <v>17</v>
      </c>
      <c r="P4323">
        <v>2</v>
      </c>
      <c r="Q4323">
        <v>24</v>
      </c>
      <c r="R4323">
        <v>1</v>
      </c>
      <c r="S4323">
        <v>20</v>
      </c>
      <c r="T4323">
        <v>13</v>
      </c>
      <c r="U4323">
        <v>9</v>
      </c>
      <c r="V4323">
        <f>COUNTIF(tbl_General[EmployeeID],tbl_General[[#This Row],[EmployeeID]])</f>
        <v>1</v>
      </c>
    </row>
    <row r="4324" spans="1:22" x14ac:dyDescent="0.25">
      <c r="A4324">
        <v>42</v>
      </c>
      <c r="B4324" t="s">
        <v>21</v>
      </c>
      <c r="C4324" t="s">
        <v>29</v>
      </c>
      <c r="D4324" t="s">
        <v>37</v>
      </c>
      <c r="E4324">
        <v>1</v>
      </c>
      <c r="F4324">
        <v>4</v>
      </c>
      <c r="G4324" t="s">
        <v>46</v>
      </c>
      <c r="H4324">
        <v>3776</v>
      </c>
      <c r="I4324" t="s">
        <v>34</v>
      </c>
      <c r="J4324">
        <v>2</v>
      </c>
      <c r="K4324" t="s">
        <v>42</v>
      </c>
      <c r="L4324" t="s">
        <v>27</v>
      </c>
      <c r="M4324">
        <v>31620</v>
      </c>
      <c r="N4324">
        <v>2</v>
      </c>
      <c r="O4324">
        <v>17</v>
      </c>
      <c r="P4324">
        <v>2</v>
      </c>
      <c r="Q4324">
        <v>24</v>
      </c>
      <c r="R4324">
        <v>1</v>
      </c>
      <c r="S4324">
        <v>20</v>
      </c>
      <c r="T4324">
        <v>13</v>
      </c>
      <c r="U4324">
        <v>9</v>
      </c>
      <c r="V4324">
        <f>COUNTIF(tbl_General[EmployeeID],tbl_General[[#This Row],[EmployeeID]])</f>
        <v>1</v>
      </c>
    </row>
    <row r="4325" spans="1:22" x14ac:dyDescent="0.25">
      <c r="A4325">
        <v>39</v>
      </c>
      <c r="B4325" t="s">
        <v>21</v>
      </c>
      <c r="C4325" t="s">
        <v>29</v>
      </c>
      <c r="D4325" t="s">
        <v>30</v>
      </c>
      <c r="E4325">
        <v>19</v>
      </c>
      <c r="F4325">
        <v>4</v>
      </c>
      <c r="G4325" t="s">
        <v>38</v>
      </c>
      <c r="H4325">
        <v>69</v>
      </c>
      <c r="I4325" t="s">
        <v>25</v>
      </c>
      <c r="J4325">
        <v>1</v>
      </c>
      <c r="K4325" t="s">
        <v>31</v>
      </c>
      <c r="L4325" t="s">
        <v>27</v>
      </c>
      <c r="M4325">
        <v>20620</v>
      </c>
      <c r="N4325">
        <v>1</v>
      </c>
      <c r="O4325">
        <v>13</v>
      </c>
      <c r="P4325">
        <v>0</v>
      </c>
      <c r="Q4325">
        <v>21</v>
      </c>
      <c r="R4325">
        <v>4</v>
      </c>
      <c r="S4325">
        <v>21</v>
      </c>
      <c r="T4325">
        <v>13</v>
      </c>
      <c r="U4325">
        <v>3</v>
      </c>
      <c r="V4325">
        <f>COUNTIF(tbl_General[EmployeeID],tbl_General[[#This Row],[EmployeeID]])</f>
        <v>1</v>
      </c>
    </row>
    <row r="4326" spans="1:22" x14ac:dyDescent="0.25">
      <c r="A4326">
        <v>39</v>
      </c>
      <c r="B4326" t="s">
        <v>21</v>
      </c>
      <c r="C4326" t="s">
        <v>29</v>
      </c>
      <c r="D4326" t="s">
        <v>30</v>
      </c>
      <c r="E4326">
        <v>19</v>
      </c>
      <c r="F4326">
        <v>4</v>
      </c>
      <c r="G4326" t="s">
        <v>38</v>
      </c>
      <c r="H4326">
        <v>1539</v>
      </c>
      <c r="I4326" t="s">
        <v>25</v>
      </c>
      <c r="J4326">
        <v>1</v>
      </c>
      <c r="K4326" t="s">
        <v>31</v>
      </c>
      <c r="L4326" t="s">
        <v>27</v>
      </c>
      <c r="M4326">
        <v>20620</v>
      </c>
      <c r="N4326">
        <v>1</v>
      </c>
      <c r="O4326">
        <v>13</v>
      </c>
      <c r="P4326">
        <v>0</v>
      </c>
      <c r="Q4326">
        <v>21</v>
      </c>
      <c r="R4326">
        <v>4</v>
      </c>
      <c r="S4326">
        <v>21</v>
      </c>
      <c r="T4326">
        <v>13</v>
      </c>
      <c r="U4326">
        <v>3</v>
      </c>
      <c r="V4326">
        <f>COUNTIF(tbl_General[EmployeeID],tbl_General[[#This Row],[EmployeeID]])</f>
        <v>1</v>
      </c>
    </row>
    <row r="4327" spans="1:22" x14ac:dyDescent="0.25">
      <c r="A4327">
        <v>39</v>
      </c>
      <c r="B4327" t="s">
        <v>21</v>
      </c>
      <c r="C4327" t="s">
        <v>29</v>
      </c>
      <c r="D4327" t="s">
        <v>30</v>
      </c>
      <c r="E4327">
        <v>19</v>
      </c>
      <c r="F4327">
        <v>4</v>
      </c>
      <c r="G4327" t="s">
        <v>38</v>
      </c>
      <c r="H4327">
        <v>3009</v>
      </c>
      <c r="I4327" t="s">
        <v>25</v>
      </c>
      <c r="J4327">
        <v>1</v>
      </c>
      <c r="K4327" t="s">
        <v>31</v>
      </c>
      <c r="L4327" t="s">
        <v>27</v>
      </c>
      <c r="M4327">
        <v>20620</v>
      </c>
      <c r="N4327">
        <v>1</v>
      </c>
      <c r="O4327">
        <v>13</v>
      </c>
      <c r="P4327">
        <v>0</v>
      </c>
      <c r="Q4327">
        <v>21</v>
      </c>
      <c r="R4327">
        <v>4</v>
      </c>
      <c r="S4327">
        <v>21</v>
      </c>
      <c r="T4327">
        <v>13</v>
      </c>
      <c r="U4327">
        <v>3</v>
      </c>
      <c r="V4327">
        <f>COUNTIF(tbl_General[EmployeeID],tbl_General[[#This Row],[EmployeeID]])</f>
        <v>1</v>
      </c>
    </row>
    <row r="4328" spans="1:22" x14ac:dyDescent="0.25">
      <c r="A4328">
        <v>42</v>
      </c>
      <c r="B4328" t="s">
        <v>28</v>
      </c>
      <c r="C4328" t="s">
        <v>29</v>
      </c>
      <c r="D4328" t="s">
        <v>23</v>
      </c>
      <c r="E4328">
        <v>2</v>
      </c>
      <c r="F4328">
        <v>4</v>
      </c>
      <c r="G4328" t="s">
        <v>24</v>
      </c>
      <c r="H4328">
        <v>581</v>
      </c>
      <c r="I4328" t="s">
        <v>34</v>
      </c>
      <c r="J4328">
        <v>1</v>
      </c>
      <c r="K4328" t="s">
        <v>40</v>
      </c>
      <c r="L4328" t="s">
        <v>32</v>
      </c>
      <c r="M4328">
        <v>22850</v>
      </c>
      <c r="N4328">
        <v>0</v>
      </c>
      <c r="O4328">
        <v>16</v>
      </c>
      <c r="P4328">
        <v>0</v>
      </c>
      <c r="Q4328">
        <v>22</v>
      </c>
      <c r="R4328">
        <v>3</v>
      </c>
      <c r="S4328">
        <v>21</v>
      </c>
      <c r="T4328">
        <v>13</v>
      </c>
      <c r="U4328">
        <v>14</v>
      </c>
      <c r="V4328">
        <f>COUNTIF(tbl_General[EmployeeID],tbl_General[[#This Row],[EmployeeID]])</f>
        <v>1</v>
      </c>
    </row>
    <row r="4329" spans="1:22" x14ac:dyDescent="0.25">
      <c r="A4329">
        <v>42</v>
      </c>
      <c r="B4329" t="s">
        <v>28</v>
      </c>
      <c r="C4329" t="s">
        <v>29</v>
      </c>
      <c r="D4329" t="s">
        <v>23</v>
      </c>
      <c r="E4329">
        <v>2</v>
      </c>
      <c r="F4329">
        <v>4</v>
      </c>
      <c r="G4329" t="s">
        <v>24</v>
      </c>
      <c r="H4329">
        <v>2051</v>
      </c>
      <c r="I4329" t="s">
        <v>34</v>
      </c>
      <c r="J4329">
        <v>1</v>
      </c>
      <c r="K4329" t="s">
        <v>40</v>
      </c>
      <c r="L4329" t="s">
        <v>32</v>
      </c>
      <c r="M4329">
        <v>22850</v>
      </c>
      <c r="N4329">
        <v>0</v>
      </c>
      <c r="O4329">
        <v>16</v>
      </c>
      <c r="P4329">
        <v>0</v>
      </c>
      <c r="Q4329">
        <v>22</v>
      </c>
      <c r="R4329">
        <v>3</v>
      </c>
      <c r="S4329">
        <v>21</v>
      </c>
      <c r="T4329">
        <v>13</v>
      </c>
      <c r="U4329">
        <v>14</v>
      </c>
      <c r="V4329">
        <f>COUNTIF(tbl_General[EmployeeID],tbl_General[[#This Row],[EmployeeID]])</f>
        <v>1</v>
      </c>
    </row>
    <row r="4330" spans="1:22" x14ac:dyDescent="0.25">
      <c r="A4330">
        <v>42</v>
      </c>
      <c r="B4330" t="s">
        <v>28</v>
      </c>
      <c r="C4330" t="s">
        <v>29</v>
      </c>
      <c r="D4330" t="s">
        <v>23</v>
      </c>
      <c r="E4330">
        <v>2</v>
      </c>
      <c r="F4330">
        <v>4</v>
      </c>
      <c r="G4330" t="s">
        <v>24</v>
      </c>
      <c r="H4330">
        <v>3521</v>
      </c>
      <c r="I4330" t="s">
        <v>34</v>
      </c>
      <c r="J4330">
        <v>1</v>
      </c>
      <c r="K4330" t="s">
        <v>40</v>
      </c>
      <c r="L4330" t="s">
        <v>32</v>
      </c>
      <c r="M4330">
        <v>22850</v>
      </c>
      <c r="N4330">
        <v>0</v>
      </c>
      <c r="O4330">
        <v>16</v>
      </c>
      <c r="P4330">
        <v>0</v>
      </c>
      <c r="Q4330">
        <v>22</v>
      </c>
      <c r="R4330">
        <v>3</v>
      </c>
      <c r="S4330">
        <v>21</v>
      </c>
      <c r="T4330">
        <v>13</v>
      </c>
      <c r="U4330">
        <v>14</v>
      </c>
      <c r="V4330">
        <f>COUNTIF(tbl_General[EmployeeID],tbl_General[[#This Row],[EmployeeID]])</f>
        <v>1</v>
      </c>
    </row>
    <row r="4331" spans="1:22" x14ac:dyDescent="0.25">
      <c r="A4331">
        <v>41</v>
      </c>
      <c r="B4331" t="s">
        <v>21</v>
      </c>
      <c r="C4331" t="s">
        <v>22</v>
      </c>
      <c r="D4331" t="s">
        <v>30</v>
      </c>
      <c r="E4331">
        <v>1</v>
      </c>
      <c r="F4331">
        <v>1</v>
      </c>
      <c r="G4331" t="s">
        <v>46</v>
      </c>
      <c r="H4331">
        <v>1038</v>
      </c>
      <c r="I4331" t="s">
        <v>34</v>
      </c>
      <c r="J4331">
        <v>3</v>
      </c>
      <c r="K4331" t="s">
        <v>40</v>
      </c>
      <c r="L4331" t="s">
        <v>41</v>
      </c>
      <c r="M4331">
        <v>25150</v>
      </c>
      <c r="N4331">
        <v>0</v>
      </c>
      <c r="O4331">
        <v>18</v>
      </c>
      <c r="P4331">
        <v>0</v>
      </c>
      <c r="Q4331">
        <v>23</v>
      </c>
      <c r="R4331">
        <v>2</v>
      </c>
      <c r="S4331">
        <v>22</v>
      </c>
      <c r="T4331">
        <v>13</v>
      </c>
      <c r="U4331">
        <v>5</v>
      </c>
      <c r="V4331">
        <f>COUNTIF(tbl_General[EmployeeID],tbl_General[[#This Row],[EmployeeID]])</f>
        <v>1</v>
      </c>
    </row>
    <row r="4332" spans="1:22" x14ac:dyDescent="0.25">
      <c r="A4332">
        <v>41</v>
      </c>
      <c r="B4332" t="s">
        <v>21</v>
      </c>
      <c r="C4332" t="s">
        <v>22</v>
      </c>
      <c r="D4332" t="s">
        <v>30</v>
      </c>
      <c r="E4332">
        <v>1</v>
      </c>
      <c r="F4332">
        <v>1</v>
      </c>
      <c r="G4332" t="s">
        <v>46</v>
      </c>
      <c r="H4332">
        <v>2508</v>
      </c>
      <c r="I4332" t="s">
        <v>34</v>
      </c>
      <c r="J4332">
        <v>3</v>
      </c>
      <c r="K4332" t="s">
        <v>40</v>
      </c>
      <c r="L4332" t="s">
        <v>41</v>
      </c>
      <c r="M4332">
        <v>25150</v>
      </c>
      <c r="N4332">
        <v>0</v>
      </c>
      <c r="O4332">
        <v>18</v>
      </c>
      <c r="P4332">
        <v>0</v>
      </c>
      <c r="Q4332">
        <v>23</v>
      </c>
      <c r="R4332">
        <v>2</v>
      </c>
      <c r="S4332">
        <v>22</v>
      </c>
      <c r="T4332">
        <v>13</v>
      </c>
      <c r="U4332">
        <v>5</v>
      </c>
      <c r="V4332">
        <f>COUNTIF(tbl_General[EmployeeID],tbl_General[[#This Row],[EmployeeID]])</f>
        <v>1</v>
      </c>
    </row>
    <row r="4333" spans="1:22" x14ac:dyDescent="0.25">
      <c r="A4333">
        <v>41</v>
      </c>
      <c r="B4333" t="s">
        <v>21</v>
      </c>
      <c r="C4333" t="s">
        <v>22</v>
      </c>
      <c r="D4333" t="s">
        <v>30</v>
      </c>
      <c r="E4333">
        <v>1</v>
      </c>
      <c r="F4333">
        <v>1</v>
      </c>
      <c r="G4333" t="s">
        <v>46</v>
      </c>
      <c r="H4333">
        <v>3978</v>
      </c>
      <c r="I4333" t="s">
        <v>34</v>
      </c>
      <c r="J4333">
        <v>3</v>
      </c>
      <c r="K4333" t="s">
        <v>40</v>
      </c>
      <c r="L4333" t="s">
        <v>41</v>
      </c>
      <c r="M4333">
        <v>25150</v>
      </c>
      <c r="N4333">
        <v>0</v>
      </c>
      <c r="O4333">
        <v>18</v>
      </c>
      <c r="P4333">
        <v>0</v>
      </c>
      <c r="Q4333">
        <v>23</v>
      </c>
      <c r="R4333">
        <v>2</v>
      </c>
      <c r="S4333">
        <v>22</v>
      </c>
      <c r="T4333">
        <v>13</v>
      </c>
      <c r="U4333">
        <v>5</v>
      </c>
      <c r="V4333">
        <f>COUNTIF(tbl_General[EmployeeID],tbl_General[[#This Row],[EmployeeID]])</f>
        <v>1</v>
      </c>
    </row>
    <row r="4334" spans="1:22" x14ac:dyDescent="0.25">
      <c r="A4334">
        <v>42</v>
      </c>
      <c r="B4334" t="s">
        <v>21</v>
      </c>
      <c r="C4334" t="s">
        <v>22</v>
      </c>
      <c r="D4334" t="s">
        <v>30</v>
      </c>
      <c r="E4334">
        <v>11</v>
      </c>
      <c r="F4334">
        <v>1</v>
      </c>
      <c r="G4334" t="s">
        <v>24</v>
      </c>
      <c r="H4334">
        <v>542</v>
      </c>
      <c r="I4334" t="s">
        <v>34</v>
      </c>
      <c r="J4334">
        <v>4</v>
      </c>
      <c r="K4334" t="s">
        <v>31</v>
      </c>
      <c r="L4334" t="s">
        <v>27</v>
      </c>
      <c r="M4334">
        <v>60320</v>
      </c>
      <c r="N4334">
        <v>0</v>
      </c>
      <c r="O4334">
        <v>14</v>
      </c>
      <c r="P4334">
        <v>0</v>
      </c>
      <c r="Q4334">
        <v>23</v>
      </c>
      <c r="R4334">
        <v>2</v>
      </c>
      <c r="S4334">
        <v>22</v>
      </c>
      <c r="T4334">
        <v>13</v>
      </c>
      <c r="U4334">
        <v>7</v>
      </c>
      <c r="V4334">
        <f>COUNTIF(tbl_General[EmployeeID],tbl_General[[#This Row],[EmployeeID]])</f>
        <v>1</v>
      </c>
    </row>
    <row r="4335" spans="1:22" x14ac:dyDescent="0.25">
      <c r="A4335">
        <v>42</v>
      </c>
      <c r="B4335" t="s">
        <v>21</v>
      </c>
      <c r="C4335" t="s">
        <v>22</v>
      </c>
      <c r="D4335" t="s">
        <v>30</v>
      </c>
      <c r="E4335">
        <v>11</v>
      </c>
      <c r="F4335">
        <v>1</v>
      </c>
      <c r="G4335" t="s">
        <v>24</v>
      </c>
      <c r="H4335">
        <v>2012</v>
      </c>
      <c r="I4335" t="s">
        <v>34</v>
      </c>
      <c r="J4335">
        <v>4</v>
      </c>
      <c r="K4335" t="s">
        <v>31</v>
      </c>
      <c r="L4335" t="s">
        <v>27</v>
      </c>
      <c r="M4335">
        <v>60320</v>
      </c>
      <c r="N4335">
        <v>0</v>
      </c>
      <c r="O4335">
        <v>14</v>
      </c>
      <c r="P4335">
        <v>0</v>
      </c>
      <c r="Q4335">
        <v>23</v>
      </c>
      <c r="R4335">
        <v>2</v>
      </c>
      <c r="S4335">
        <v>22</v>
      </c>
      <c r="T4335">
        <v>13</v>
      </c>
      <c r="U4335">
        <v>7</v>
      </c>
      <c r="V4335">
        <f>COUNTIF(tbl_General[EmployeeID],tbl_General[[#This Row],[EmployeeID]])</f>
        <v>1</v>
      </c>
    </row>
    <row r="4336" spans="1:22" x14ac:dyDescent="0.25">
      <c r="A4336">
        <v>42</v>
      </c>
      <c r="B4336" t="s">
        <v>21</v>
      </c>
      <c r="C4336" t="s">
        <v>22</v>
      </c>
      <c r="D4336" t="s">
        <v>30</v>
      </c>
      <c r="E4336">
        <v>11</v>
      </c>
      <c r="F4336">
        <v>1</v>
      </c>
      <c r="G4336" t="s">
        <v>24</v>
      </c>
      <c r="H4336">
        <v>3482</v>
      </c>
      <c r="I4336" t="s">
        <v>34</v>
      </c>
      <c r="J4336">
        <v>4</v>
      </c>
      <c r="K4336" t="s">
        <v>31</v>
      </c>
      <c r="L4336" t="s">
        <v>27</v>
      </c>
      <c r="M4336">
        <v>60320</v>
      </c>
      <c r="N4336">
        <v>0</v>
      </c>
      <c r="O4336">
        <v>14</v>
      </c>
      <c r="P4336">
        <v>0</v>
      </c>
      <c r="Q4336">
        <v>23</v>
      </c>
      <c r="R4336">
        <v>2</v>
      </c>
      <c r="S4336">
        <v>22</v>
      </c>
      <c r="T4336">
        <v>13</v>
      </c>
      <c r="U4336">
        <v>7</v>
      </c>
      <c r="V4336">
        <f>COUNTIF(tbl_General[EmployeeID],tbl_General[[#This Row],[EmployeeID]])</f>
        <v>1</v>
      </c>
    </row>
    <row r="4337" spans="1:22" x14ac:dyDescent="0.25">
      <c r="A4337">
        <v>50</v>
      </c>
      <c r="B4337" t="s">
        <v>21</v>
      </c>
      <c r="C4337" t="s">
        <v>22</v>
      </c>
      <c r="D4337" t="s">
        <v>23</v>
      </c>
      <c r="E4337">
        <v>2</v>
      </c>
      <c r="F4337">
        <v>4</v>
      </c>
      <c r="G4337" t="s">
        <v>45</v>
      </c>
      <c r="H4337">
        <v>1275</v>
      </c>
      <c r="I4337" t="s">
        <v>25</v>
      </c>
      <c r="J4337">
        <v>4</v>
      </c>
      <c r="K4337" t="s">
        <v>31</v>
      </c>
      <c r="L4337" t="s">
        <v>41</v>
      </c>
      <c r="M4337">
        <v>83760</v>
      </c>
      <c r="N4337">
        <v>5</v>
      </c>
      <c r="O4337">
        <v>14</v>
      </c>
      <c r="P4337">
        <v>3</v>
      </c>
      <c r="Q4337">
        <v>29</v>
      </c>
      <c r="R4337">
        <v>2</v>
      </c>
      <c r="S4337">
        <v>27</v>
      </c>
      <c r="T4337">
        <v>13</v>
      </c>
      <c r="U4337">
        <v>8</v>
      </c>
      <c r="V4337">
        <f>COUNTIF(tbl_General[EmployeeID],tbl_General[[#This Row],[EmployeeID]])</f>
        <v>1</v>
      </c>
    </row>
    <row r="4338" spans="1:22" x14ac:dyDescent="0.25">
      <c r="A4338">
        <v>50</v>
      </c>
      <c r="B4338" t="s">
        <v>21</v>
      </c>
      <c r="C4338" t="s">
        <v>22</v>
      </c>
      <c r="D4338" t="s">
        <v>23</v>
      </c>
      <c r="E4338">
        <v>2</v>
      </c>
      <c r="F4338">
        <v>4</v>
      </c>
      <c r="G4338" t="s">
        <v>45</v>
      </c>
      <c r="H4338">
        <v>2745</v>
      </c>
      <c r="I4338" t="s">
        <v>25</v>
      </c>
      <c r="J4338">
        <v>4</v>
      </c>
      <c r="K4338" t="s">
        <v>31</v>
      </c>
      <c r="L4338" t="s">
        <v>41</v>
      </c>
      <c r="M4338">
        <v>83760</v>
      </c>
      <c r="N4338">
        <v>5</v>
      </c>
      <c r="O4338">
        <v>14</v>
      </c>
      <c r="P4338">
        <v>3</v>
      </c>
      <c r="Q4338">
        <v>29</v>
      </c>
      <c r="R4338">
        <v>2</v>
      </c>
      <c r="S4338">
        <v>27</v>
      </c>
      <c r="T4338">
        <v>13</v>
      </c>
      <c r="U4338">
        <v>8</v>
      </c>
      <c r="V4338">
        <f>COUNTIF(tbl_General[EmployeeID],tbl_General[[#This Row],[EmployeeID]])</f>
        <v>1</v>
      </c>
    </row>
    <row r="4339" spans="1:22" x14ac:dyDescent="0.25">
      <c r="A4339">
        <v>50</v>
      </c>
      <c r="B4339" t="s">
        <v>21</v>
      </c>
      <c r="C4339" t="s">
        <v>22</v>
      </c>
      <c r="D4339" t="s">
        <v>23</v>
      </c>
      <c r="E4339">
        <v>2</v>
      </c>
      <c r="F4339">
        <v>4</v>
      </c>
      <c r="G4339" t="s">
        <v>45</v>
      </c>
      <c r="H4339">
        <v>4215</v>
      </c>
      <c r="I4339" t="s">
        <v>25</v>
      </c>
      <c r="J4339">
        <v>4</v>
      </c>
      <c r="K4339" t="s">
        <v>31</v>
      </c>
      <c r="L4339" t="s">
        <v>41</v>
      </c>
      <c r="M4339">
        <v>83760</v>
      </c>
      <c r="N4339">
        <v>5</v>
      </c>
      <c r="O4339">
        <v>14</v>
      </c>
      <c r="P4339">
        <v>3</v>
      </c>
      <c r="Q4339">
        <v>29</v>
      </c>
      <c r="R4339">
        <v>2</v>
      </c>
      <c r="S4339">
        <v>27</v>
      </c>
      <c r="T4339">
        <v>13</v>
      </c>
      <c r="U4339">
        <v>8</v>
      </c>
      <c r="V4339">
        <f>COUNTIF(tbl_General[EmployeeID],tbl_General[[#This Row],[EmployeeID]])</f>
        <v>1</v>
      </c>
    </row>
    <row r="4340" spans="1:22" x14ac:dyDescent="0.25">
      <c r="A4340">
        <v>58</v>
      </c>
      <c r="B4340" t="s">
        <v>28</v>
      </c>
      <c r="C4340" t="s">
        <v>22</v>
      </c>
      <c r="D4340" t="s">
        <v>30</v>
      </c>
      <c r="E4340">
        <v>24</v>
      </c>
      <c r="F4340">
        <v>3</v>
      </c>
      <c r="G4340" t="s">
        <v>33</v>
      </c>
      <c r="H4340">
        <v>338</v>
      </c>
      <c r="I4340" t="s">
        <v>25</v>
      </c>
      <c r="J4340">
        <v>2</v>
      </c>
      <c r="K4340" t="s">
        <v>31</v>
      </c>
      <c r="L4340" t="s">
        <v>32</v>
      </c>
      <c r="M4340">
        <v>43170</v>
      </c>
      <c r="N4340">
        <v>7</v>
      </c>
      <c r="O4340">
        <v>17</v>
      </c>
      <c r="P4340">
        <v>0</v>
      </c>
      <c r="Q4340">
        <v>40</v>
      </c>
      <c r="R4340">
        <v>2</v>
      </c>
      <c r="S4340">
        <v>31</v>
      </c>
      <c r="T4340">
        <v>13</v>
      </c>
      <c r="U4340">
        <v>8</v>
      </c>
      <c r="V4340">
        <f>COUNTIF(tbl_General[EmployeeID],tbl_General[[#This Row],[EmployeeID]])</f>
        <v>1</v>
      </c>
    </row>
    <row r="4341" spans="1:22" x14ac:dyDescent="0.25">
      <c r="A4341">
        <v>58</v>
      </c>
      <c r="B4341" t="s">
        <v>28</v>
      </c>
      <c r="C4341" t="s">
        <v>22</v>
      </c>
      <c r="D4341" t="s">
        <v>30</v>
      </c>
      <c r="E4341">
        <v>24</v>
      </c>
      <c r="F4341">
        <v>3</v>
      </c>
      <c r="G4341" t="s">
        <v>33</v>
      </c>
      <c r="H4341">
        <v>1808</v>
      </c>
      <c r="I4341" t="s">
        <v>25</v>
      </c>
      <c r="J4341">
        <v>2</v>
      </c>
      <c r="K4341" t="s">
        <v>31</v>
      </c>
      <c r="L4341" t="s">
        <v>32</v>
      </c>
      <c r="M4341">
        <v>43170</v>
      </c>
      <c r="N4341">
        <v>7</v>
      </c>
      <c r="O4341">
        <v>17</v>
      </c>
      <c r="P4341">
        <v>0</v>
      </c>
      <c r="Q4341">
        <v>40</v>
      </c>
      <c r="R4341">
        <v>2</v>
      </c>
      <c r="S4341">
        <v>31</v>
      </c>
      <c r="T4341">
        <v>13</v>
      </c>
      <c r="U4341">
        <v>8</v>
      </c>
      <c r="V4341">
        <f>COUNTIF(tbl_General[EmployeeID],tbl_General[[#This Row],[EmployeeID]])</f>
        <v>1</v>
      </c>
    </row>
    <row r="4342" spans="1:22" x14ac:dyDescent="0.25">
      <c r="A4342">
        <v>58</v>
      </c>
      <c r="B4342" t="s">
        <v>28</v>
      </c>
      <c r="C4342" t="s">
        <v>22</v>
      </c>
      <c r="D4342" t="s">
        <v>30</v>
      </c>
      <c r="E4342">
        <v>24</v>
      </c>
      <c r="F4342">
        <v>3</v>
      </c>
      <c r="G4342" t="s">
        <v>33</v>
      </c>
      <c r="H4342">
        <v>3278</v>
      </c>
      <c r="I4342" t="s">
        <v>25</v>
      </c>
      <c r="J4342">
        <v>2</v>
      </c>
      <c r="K4342" t="s">
        <v>31</v>
      </c>
      <c r="L4342" t="s">
        <v>32</v>
      </c>
      <c r="M4342">
        <v>43170</v>
      </c>
      <c r="N4342">
        <v>7</v>
      </c>
      <c r="O4342">
        <v>17</v>
      </c>
      <c r="P4342">
        <v>0</v>
      </c>
      <c r="Q4342">
        <v>40</v>
      </c>
      <c r="R4342">
        <v>2</v>
      </c>
      <c r="S4342">
        <v>31</v>
      </c>
      <c r="T4342">
        <v>13</v>
      </c>
      <c r="U4342">
        <v>8</v>
      </c>
      <c r="V4342">
        <f>COUNTIF(tbl_General[EmployeeID],tbl_General[[#This Row],[EmployeeID]])</f>
        <v>1</v>
      </c>
    </row>
    <row r="4343" spans="1:22" x14ac:dyDescent="0.25">
      <c r="A4343">
        <v>50</v>
      </c>
      <c r="B4343" t="s">
        <v>21</v>
      </c>
      <c r="C4343" t="s">
        <v>29</v>
      </c>
      <c r="D4343" t="s">
        <v>30</v>
      </c>
      <c r="E4343">
        <v>6</v>
      </c>
      <c r="F4343">
        <v>3</v>
      </c>
      <c r="G4343" t="s">
        <v>38</v>
      </c>
      <c r="H4343">
        <v>829</v>
      </c>
      <c r="I4343" t="s">
        <v>34</v>
      </c>
      <c r="J4343">
        <v>1</v>
      </c>
      <c r="K4343" t="s">
        <v>44</v>
      </c>
      <c r="L4343" t="s">
        <v>32</v>
      </c>
      <c r="M4343">
        <v>23420</v>
      </c>
      <c r="N4343">
        <v>1</v>
      </c>
      <c r="O4343">
        <v>12</v>
      </c>
      <c r="P4343">
        <v>1</v>
      </c>
      <c r="Q4343">
        <v>32</v>
      </c>
      <c r="R4343">
        <v>2</v>
      </c>
      <c r="S4343">
        <v>32</v>
      </c>
      <c r="T4343">
        <v>13</v>
      </c>
      <c r="U4343">
        <v>9</v>
      </c>
      <c r="V4343">
        <f>COUNTIF(tbl_General[EmployeeID],tbl_General[[#This Row],[EmployeeID]])</f>
        <v>1</v>
      </c>
    </row>
    <row r="4344" spans="1:22" x14ac:dyDescent="0.25">
      <c r="A4344">
        <v>50</v>
      </c>
      <c r="B4344" t="s">
        <v>21</v>
      </c>
      <c r="C4344" t="s">
        <v>29</v>
      </c>
      <c r="D4344" t="s">
        <v>30</v>
      </c>
      <c r="E4344">
        <v>6</v>
      </c>
      <c r="F4344">
        <v>3</v>
      </c>
      <c r="G4344" t="s">
        <v>38</v>
      </c>
      <c r="H4344">
        <v>2299</v>
      </c>
      <c r="I4344" t="s">
        <v>34</v>
      </c>
      <c r="J4344">
        <v>1</v>
      </c>
      <c r="K4344" t="s">
        <v>44</v>
      </c>
      <c r="L4344" t="s">
        <v>32</v>
      </c>
      <c r="M4344">
        <v>23420</v>
      </c>
      <c r="N4344">
        <v>1</v>
      </c>
      <c r="O4344">
        <v>12</v>
      </c>
      <c r="P4344">
        <v>1</v>
      </c>
      <c r="Q4344">
        <v>32</v>
      </c>
      <c r="R4344">
        <v>2</v>
      </c>
      <c r="S4344">
        <v>32</v>
      </c>
      <c r="T4344">
        <v>13</v>
      </c>
      <c r="U4344">
        <v>9</v>
      </c>
      <c r="V4344">
        <f>COUNTIF(tbl_General[EmployeeID],tbl_General[[#This Row],[EmployeeID]])</f>
        <v>1</v>
      </c>
    </row>
    <row r="4345" spans="1:22" x14ac:dyDescent="0.25">
      <c r="A4345">
        <v>50</v>
      </c>
      <c r="B4345" t="s">
        <v>21</v>
      </c>
      <c r="C4345" t="s">
        <v>29</v>
      </c>
      <c r="D4345" t="s">
        <v>30</v>
      </c>
      <c r="E4345">
        <v>6</v>
      </c>
      <c r="F4345">
        <v>3</v>
      </c>
      <c r="G4345" t="s">
        <v>38</v>
      </c>
      <c r="H4345">
        <v>3769</v>
      </c>
      <c r="I4345" t="s">
        <v>34</v>
      </c>
      <c r="J4345">
        <v>1</v>
      </c>
      <c r="K4345" t="s">
        <v>44</v>
      </c>
      <c r="L4345" t="s">
        <v>32</v>
      </c>
      <c r="M4345">
        <v>23420</v>
      </c>
      <c r="N4345">
        <v>1</v>
      </c>
      <c r="O4345">
        <v>12</v>
      </c>
      <c r="P4345">
        <v>1</v>
      </c>
      <c r="Q4345">
        <v>32</v>
      </c>
      <c r="R4345">
        <v>2</v>
      </c>
      <c r="S4345">
        <v>32</v>
      </c>
      <c r="T4345">
        <v>13</v>
      </c>
      <c r="U4345">
        <v>9</v>
      </c>
      <c r="V4345">
        <f>COUNTIF(tbl_General[EmployeeID],tbl_General[[#This Row],[EmployeeID]])</f>
        <v>1</v>
      </c>
    </row>
    <row r="4346" spans="1:22" x14ac:dyDescent="0.25">
      <c r="A4346">
        <v>58</v>
      </c>
      <c r="B4346" t="s">
        <v>21</v>
      </c>
      <c r="C4346" t="s">
        <v>36</v>
      </c>
      <c r="D4346" t="s">
        <v>30</v>
      </c>
      <c r="E4346">
        <v>2</v>
      </c>
      <c r="F4346">
        <v>4</v>
      </c>
      <c r="G4346" t="s">
        <v>38</v>
      </c>
      <c r="H4346">
        <v>1044</v>
      </c>
      <c r="I4346" t="s">
        <v>34</v>
      </c>
      <c r="J4346">
        <v>1</v>
      </c>
      <c r="K4346" t="s">
        <v>40</v>
      </c>
      <c r="L4346" t="s">
        <v>41</v>
      </c>
      <c r="M4346">
        <v>23760</v>
      </c>
      <c r="N4346">
        <v>4</v>
      </c>
      <c r="O4346">
        <v>12</v>
      </c>
      <c r="P4346">
        <v>1</v>
      </c>
      <c r="Q4346">
        <v>37</v>
      </c>
      <c r="R4346">
        <v>3</v>
      </c>
      <c r="S4346">
        <v>16</v>
      </c>
      <c r="T4346">
        <v>14</v>
      </c>
      <c r="U4346">
        <v>14</v>
      </c>
      <c r="V4346">
        <f>COUNTIF(tbl_General[EmployeeID],tbl_General[[#This Row],[EmployeeID]])</f>
        <v>1</v>
      </c>
    </row>
    <row r="4347" spans="1:22" x14ac:dyDescent="0.25">
      <c r="A4347">
        <v>58</v>
      </c>
      <c r="B4347" t="s">
        <v>21</v>
      </c>
      <c r="C4347" t="s">
        <v>36</v>
      </c>
      <c r="D4347" t="s">
        <v>30</v>
      </c>
      <c r="E4347">
        <v>2</v>
      </c>
      <c r="F4347">
        <v>4</v>
      </c>
      <c r="G4347" t="s">
        <v>38</v>
      </c>
      <c r="H4347">
        <v>2514</v>
      </c>
      <c r="I4347" t="s">
        <v>34</v>
      </c>
      <c r="J4347">
        <v>1</v>
      </c>
      <c r="K4347" t="s">
        <v>40</v>
      </c>
      <c r="L4347" t="s">
        <v>41</v>
      </c>
      <c r="M4347">
        <v>23760</v>
      </c>
      <c r="N4347">
        <v>4</v>
      </c>
      <c r="O4347">
        <v>12</v>
      </c>
      <c r="P4347">
        <v>1</v>
      </c>
      <c r="Q4347">
        <v>37</v>
      </c>
      <c r="R4347">
        <v>3</v>
      </c>
      <c r="S4347">
        <v>16</v>
      </c>
      <c r="T4347">
        <v>14</v>
      </c>
      <c r="U4347">
        <v>14</v>
      </c>
      <c r="V4347">
        <f>COUNTIF(tbl_General[EmployeeID],tbl_General[[#This Row],[EmployeeID]])</f>
        <v>1</v>
      </c>
    </row>
    <row r="4348" spans="1:22" x14ac:dyDescent="0.25">
      <c r="A4348">
        <v>58</v>
      </c>
      <c r="B4348" t="s">
        <v>21</v>
      </c>
      <c r="C4348" t="s">
        <v>36</v>
      </c>
      <c r="D4348" t="s">
        <v>30</v>
      </c>
      <c r="E4348">
        <v>2</v>
      </c>
      <c r="F4348">
        <v>4</v>
      </c>
      <c r="G4348" t="s">
        <v>38</v>
      </c>
      <c r="H4348">
        <v>3984</v>
      </c>
      <c r="I4348" t="s">
        <v>34</v>
      </c>
      <c r="J4348">
        <v>1</v>
      </c>
      <c r="K4348" t="s">
        <v>40</v>
      </c>
      <c r="L4348" t="s">
        <v>41</v>
      </c>
      <c r="M4348">
        <v>23760</v>
      </c>
      <c r="N4348">
        <v>4</v>
      </c>
      <c r="O4348">
        <v>12</v>
      </c>
      <c r="P4348">
        <v>1</v>
      </c>
      <c r="Q4348">
        <v>37</v>
      </c>
      <c r="R4348">
        <v>3</v>
      </c>
      <c r="S4348">
        <v>16</v>
      </c>
      <c r="T4348">
        <v>14</v>
      </c>
      <c r="U4348">
        <v>14</v>
      </c>
      <c r="V4348">
        <f>COUNTIF(tbl_General[EmployeeID],tbl_General[[#This Row],[EmployeeID]])</f>
        <v>1</v>
      </c>
    </row>
    <row r="4349" spans="1:22" x14ac:dyDescent="0.25">
      <c r="A4349">
        <v>40</v>
      </c>
      <c r="B4349" t="s">
        <v>21</v>
      </c>
      <c r="C4349" t="s">
        <v>22</v>
      </c>
      <c r="D4349" t="s">
        <v>30</v>
      </c>
      <c r="E4349">
        <v>22</v>
      </c>
      <c r="F4349">
        <v>1</v>
      </c>
      <c r="G4349" t="s">
        <v>24</v>
      </c>
      <c r="H4349">
        <v>899</v>
      </c>
      <c r="I4349" t="s">
        <v>34</v>
      </c>
      <c r="J4349">
        <v>1</v>
      </c>
      <c r="K4349" t="s">
        <v>40</v>
      </c>
      <c r="L4349" t="s">
        <v>27</v>
      </c>
      <c r="M4349">
        <v>56660</v>
      </c>
      <c r="N4349">
        <v>1</v>
      </c>
      <c r="O4349">
        <v>14</v>
      </c>
      <c r="P4349">
        <v>1</v>
      </c>
      <c r="Q4349">
        <v>18</v>
      </c>
      <c r="R4349">
        <v>2</v>
      </c>
      <c r="S4349">
        <v>18</v>
      </c>
      <c r="T4349">
        <v>14</v>
      </c>
      <c r="U4349">
        <v>12</v>
      </c>
      <c r="V4349">
        <f>COUNTIF(tbl_General[EmployeeID],tbl_General[[#This Row],[EmployeeID]])</f>
        <v>1</v>
      </c>
    </row>
    <row r="4350" spans="1:22" x14ac:dyDescent="0.25">
      <c r="A4350">
        <v>40</v>
      </c>
      <c r="B4350" t="s">
        <v>21</v>
      </c>
      <c r="C4350" t="s">
        <v>22</v>
      </c>
      <c r="D4350" t="s">
        <v>30</v>
      </c>
      <c r="E4350">
        <v>22</v>
      </c>
      <c r="F4350">
        <v>1</v>
      </c>
      <c r="G4350" t="s">
        <v>24</v>
      </c>
      <c r="H4350">
        <v>2369</v>
      </c>
      <c r="I4350" t="s">
        <v>34</v>
      </c>
      <c r="J4350">
        <v>1</v>
      </c>
      <c r="K4350" t="s">
        <v>40</v>
      </c>
      <c r="L4350" t="s">
        <v>27</v>
      </c>
      <c r="M4350">
        <v>56660</v>
      </c>
      <c r="N4350">
        <v>1</v>
      </c>
      <c r="O4350">
        <v>14</v>
      </c>
      <c r="P4350">
        <v>1</v>
      </c>
      <c r="Q4350">
        <v>18</v>
      </c>
      <c r="R4350">
        <v>2</v>
      </c>
      <c r="S4350">
        <v>18</v>
      </c>
      <c r="T4350">
        <v>14</v>
      </c>
      <c r="U4350">
        <v>12</v>
      </c>
      <c r="V4350">
        <f>COUNTIF(tbl_General[EmployeeID],tbl_General[[#This Row],[EmployeeID]])</f>
        <v>1</v>
      </c>
    </row>
    <row r="4351" spans="1:22" x14ac:dyDescent="0.25">
      <c r="A4351">
        <v>40</v>
      </c>
      <c r="B4351" t="s">
        <v>21</v>
      </c>
      <c r="C4351" t="s">
        <v>22</v>
      </c>
      <c r="D4351" t="s">
        <v>30</v>
      </c>
      <c r="E4351">
        <v>22</v>
      </c>
      <c r="F4351">
        <v>1</v>
      </c>
      <c r="G4351" t="s">
        <v>24</v>
      </c>
      <c r="H4351">
        <v>3839</v>
      </c>
      <c r="I4351" t="s">
        <v>34</v>
      </c>
      <c r="J4351">
        <v>1</v>
      </c>
      <c r="K4351" t="s">
        <v>40</v>
      </c>
      <c r="L4351" t="s">
        <v>27</v>
      </c>
      <c r="M4351">
        <v>56660</v>
      </c>
      <c r="N4351">
        <v>1</v>
      </c>
      <c r="O4351">
        <v>14</v>
      </c>
      <c r="P4351">
        <v>1</v>
      </c>
      <c r="Q4351">
        <v>18</v>
      </c>
      <c r="R4351">
        <v>2</v>
      </c>
      <c r="S4351">
        <v>18</v>
      </c>
      <c r="T4351">
        <v>14</v>
      </c>
      <c r="U4351">
        <v>12</v>
      </c>
      <c r="V4351">
        <f>COUNTIF(tbl_General[EmployeeID],tbl_General[[#This Row],[EmployeeID]])</f>
        <v>1</v>
      </c>
    </row>
    <row r="4352" spans="1:22" x14ac:dyDescent="0.25">
      <c r="A4352">
        <v>44</v>
      </c>
      <c r="B4352" t="s">
        <v>21</v>
      </c>
      <c r="C4352" t="s">
        <v>22</v>
      </c>
      <c r="D4352" t="s">
        <v>23</v>
      </c>
      <c r="E4352">
        <v>26</v>
      </c>
      <c r="F4352">
        <v>1</v>
      </c>
      <c r="G4352" t="s">
        <v>45</v>
      </c>
      <c r="H4352">
        <v>821</v>
      </c>
      <c r="I4352" t="s">
        <v>34</v>
      </c>
      <c r="J4352">
        <v>1</v>
      </c>
      <c r="K4352" t="s">
        <v>43</v>
      </c>
      <c r="L4352" t="s">
        <v>27</v>
      </c>
      <c r="M4352">
        <v>107610</v>
      </c>
      <c r="N4352">
        <v>3</v>
      </c>
      <c r="O4352">
        <v>11</v>
      </c>
      <c r="P4352">
        <v>1</v>
      </c>
      <c r="Q4352">
        <v>24</v>
      </c>
      <c r="R4352">
        <v>5</v>
      </c>
      <c r="S4352">
        <v>20</v>
      </c>
      <c r="T4352">
        <v>14</v>
      </c>
      <c r="U4352">
        <v>17</v>
      </c>
      <c r="V4352">
        <f>COUNTIF(tbl_General[EmployeeID],tbl_General[[#This Row],[EmployeeID]])</f>
        <v>1</v>
      </c>
    </row>
    <row r="4353" spans="1:22" x14ac:dyDescent="0.25">
      <c r="A4353">
        <v>44</v>
      </c>
      <c r="B4353" t="s">
        <v>21</v>
      </c>
      <c r="C4353" t="s">
        <v>22</v>
      </c>
      <c r="D4353" t="s">
        <v>23</v>
      </c>
      <c r="E4353">
        <v>26</v>
      </c>
      <c r="F4353">
        <v>1</v>
      </c>
      <c r="G4353" t="s">
        <v>45</v>
      </c>
      <c r="H4353">
        <v>2291</v>
      </c>
      <c r="I4353" t="s">
        <v>34</v>
      </c>
      <c r="J4353">
        <v>1</v>
      </c>
      <c r="K4353" t="s">
        <v>43</v>
      </c>
      <c r="L4353" t="s">
        <v>27</v>
      </c>
      <c r="M4353">
        <v>107610</v>
      </c>
      <c r="N4353">
        <v>3</v>
      </c>
      <c r="O4353">
        <v>11</v>
      </c>
      <c r="P4353">
        <v>1</v>
      </c>
      <c r="Q4353">
        <v>24</v>
      </c>
      <c r="R4353">
        <v>5</v>
      </c>
      <c r="S4353">
        <v>20</v>
      </c>
      <c r="T4353">
        <v>14</v>
      </c>
      <c r="U4353">
        <v>17</v>
      </c>
      <c r="V4353">
        <f>COUNTIF(tbl_General[EmployeeID],tbl_General[[#This Row],[EmployeeID]])</f>
        <v>1</v>
      </c>
    </row>
    <row r="4354" spans="1:22" x14ac:dyDescent="0.25">
      <c r="A4354">
        <v>44</v>
      </c>
      <c r="B4354" t="s">
        <v>21</v>
      </c>
      <c r="C4354" t="s">
        <v>22</v>
      </c>
      <c r="D4354" t="s">
        <v>23</v>
      </c>
      <c r="E4354">
        <v>26</v>
      </c>
      <c r="F4354">
        <v>1</v>
      </c>
      <c r="G4354" t="s">
        <v>45</v>
      </c>
      <c r="H4354">
        <v>3761</v>
      </c>
      <c r="I4354" t="s">
        <v>34</v>
      </c>
      <c r="J4354">
        <v>1</v>
      </c>
      <c r="K4354" t="s">
        <v>43</v>
      </c>
      <c r="L4354" t="s">
        <v>27</v>
      </c>
      <c r="M4354">
        <v>107610</v>
      </c>
      <c r="N4354">
        <v>3</v>
      </c>
      <c r="O4354">
        <v>11</v>
      </c>
      <c r="P4354">
        <v>1</v>
      </c>
      <c r="Q4354">
        <v>24</v>
      </c>
      <c r="R4354">
        <v>5</v>
      </c>
      <c r="S4354">
        <v>20</v>
      </c>
      <c r="T4354">
        <v>14</v>
      </c>
      <c r="U4354">
        <v>17</v>
      </c>
      <c r="V4354">
        <f>COUNTIF(tbl_General[EmployeeID],tbl_General[[#This Row],[EmployeeID]])</f>
        <v>1</v>
      </c>
    </row>
    <row r="4355" spans="1:22" x14ac:dyDescent="0.25">
      <c r="A4355">
        <v>47</v>
      </c>
      <c r="B4355" t="s">
        <v>21</v>
      </c>
      <c r="C4355" t="s">
        <v>22</v>
      </c>
      <c r="D4355" t="s">
        <v>30</v>
      </c>
      <c r="E4355">
        <v>19</v>
      </c>
      <c r="F4355">
        <v>5</v>
      </c>
      <c r="G4355" t="s">
        <v>38</v>
      </c>
      <c r="H4355">
        <v>1046</v>
      </c>
      <c r="I4355" t="s">
        <v>25</v>
      </c>
      <c r="J4355">
        <v>2</v>
      </c>
      <c r="K4355" t="s">
        <v>31</v>
      </c>
      <c r="L4355" t="s">
        <v>41</v>
      </c>
      <c r="M4355">
        <v>28270</v>
      </c>
      <c r="N4355">
        <v>8</v>
      </c>
      <c r="O4355">
        <v>14</v>
      </c>
      <c r="P4355">
        <v>1</v>
      </c>
      <c r="Q4355">
        <v>28</v>
      </c>
      <c r="R4355">
        <v>3</v>
      </c>
      <c r="S4355">
        <v>22</v>
      </c>
      <c r="T4355">
        <v>14</v>
      </c>
      <c r="U4355">
        <v>10</v>
      </c>
      <c r="V4355">
        <f>COUNTIF(tbl_General[EmployeeID],tbl_General[[#This Row],[EmployeeID]])</f>
        <v>1</v>
      </c>
    </row>
    <row r="4356" spans="1:22" x14ac:dyDescent="0.25">
      <c r="A4356">
        <v>47</v>
      </c>
      <c r="B4356" t="s">
        <v>21</v>
      </c>
      <c r="C4356" t="s">
        <v>22</v>
      </c>
      <c r="D4356" t="s">
        <v>30</v>
      </c>
      <c r="E4356">
        <v>19</v>
      </c>
      <c r="F4356">
        <v>5</v>
      </c>
      <c r="G4356" t="s">
        <v>38</v>
      </c>
      <c r="H4356">
        <v>2516</v>
      </c>
      <c r="I4356" t="s">
        <v>25</v>
      </c>
      <c r="J4356">
        <v>2</v>
      </c>
      <c r="K4356" t="s">
        <v>31</v>
      </c>
      <c r="L4356" t="s">
        <v>41</v>
      </c>
      <c r="M4356">
        <v>28270</v>
      </c>
      <c r="N4356">
        <v>8</v>
      </c>
      <c r="O4356">
        <v>14</v>
      </c>
      <c r="P4356">
        <v>1</v>
      </c>
      <c r="Q4356">
        <v>28</v>
      </c>
      <c r="R4356">
        <v>3</v>
      </c>
      <c r="S4356">
        <v>22</v>
      </c>
      <c r="T4356">
        <v>14</v>
      </c>
      <c r="U4356">
        <v>10</v>
      </c>
      <c r="V4356">
        <f>COUNTIF(tbl_General[EmployeeID],tbl_General[[#This Row],[EmployeeID]])</f>
        <v>1</v>
      </c>
    </row>
    <row r="4357" spans="1:22" x14ac:dyDescent="0.25">
      <c r="A4357">
        <v>47</v>
      </c>
      <c r="B4357" t="s">
        <v>21</v>
      </c>
      <c r="C4357" t="s">
        <v>22</v>
      </c>
      <c r="D4357" t="s">
        <v>30</v>
      </c>
      <c r="E4357">
        <v>19</v>
      </c>
      <c r="F4357">
        <v>5</v>
      </c>
      <c r="G4357" t="s">
        <v>38</v>
      </c>
      <c r="H4357">
        <v>3986</v>
      </c>
      <c r="I4357" t="s">
        <v>25</v>
      </c>
      <c r="J4357">
        <v>2</v>
      </c>
      <c r="K4357" t="s">
        <v>31</v>
      </c>
      <c r="L4357" t="s">
        <v>41</v>
      </c>
      <c r="M4357">
        <v>28270</v>
      </c>
      <c r="N4357">
        <v>8</v>
      </c>
      <c r="O4357">
        <v>14</v>
      </c>
      <c r="P4357">
        <v>1</v>
      </c>
      <c r="Q4357">
        <v>28</v>
      </c>
      <c r="R4357">
        <v>3</v>
      </c>
      <c r="S4357">
        <v>22</v>
      </c>
      <c r="T4357">
        <v>14</v>
      </c>
      <c r="U4357">
        <v>10</v>
      </c>
      <c r="V4357">
        <f>COUNTIF(tbl_General[EmployeeID],tbl_General[[#This Row],[EmployeeID]])</f>
        <v>1</v>
      </c>
    </row>
    <row r="4358" spans="1:22" x14ac:dyDescent="0.25">
      <c r="A4358">
        <v>45</v>
      </c>
      <c r="B4358" t="s">
        <v>21</v>
      </c>
      <c r="C4358" t="s">
        <v>36</v>
      </c>
      <c r="D4358" t="s">
        <v>23</v>
      </c>
      <c r="E4358">
        <v>2</v>
      </c>
      <c r="F4358">
        <v>3</v>
      </c>
      <c r="G4358" t="s">
        <v>24</v>
      </c>
      <c r="H4358">
        <v>964</v>
      </c>
      <c r="I4358" t="s">
        <v>25</v>
      </c>
      <c r="J4358">
        <v>2</v>
      </c>
      <c r="K4358" t="s">
        <v>42</v>
      </c>
      <c r="L4358" t="s">
        <v>27</v>
      </c>
      <c r="M4358">
        <v>83960</v>
      </c>
      <c r="N4358">
        <v>3</v>
      </c>
      <c r="O4358">
        <v>15</v>
      </c>
      <c r="P4358">
        <v>2</v>
      </c>
      <c r="Q4358">
        <v>25</v>
      </c>
      <c r="R4358">
        <v>3</v>
      </c>
      <c r="S4358">
        <v>23</v>
      </c>
      <c r="T4358">
        <v>14</v>
      </c>
      <c r="U4358">
        <v>4</v>
      </c>
      <c r="V4358">
        <f>COUNTIF(tbl_General[EmployeeID],tbl_General[[#This Row],[EmployeeID]])</f>
        <v>1</v>
      </c>
    </row>
    <row r="4359" spans="1:22" x14ac:dyDescent="0.25">
      <c r="A4359">
        <v>45</v>
      </c>
      <c r="B4359" t="s">
        <v>21</v>
      </c>
      <c r="C4359" t="s">
        <v>36</v>
      </c>
      <c r="D4359" t="s">
        <v>23</v>
      </c>
      <c r="E4359">
        <v>2</v>
      </c>
      <c r="F4359">
        <v>3</v>
      </c>
      <c r="G4359" t="s">
        <v>24</v>
      </c>
      <c r="H4359">
        <v>2434</v>
      </c>
      <c r="I4359" t="s">
        <v>25</v>
      </c>
      <c r="J4359">
        <v>2</v>
      </c>
      <c r="K4359" t="s">
        <v>42</v>
      </c>
      <c r="L4359" t="s">
        <v>27</v>
      </c>
      <c r="M4359">
        <v>83960</v>
      </c>
      <c r="N4359">
        <v>3</v>
      </c>
      <c r="O4359">
        <v>15</v>
      </c>
      <c r="P4359">
        <v>2</v>
      </c>
      <c r="Q4359">
        <v>25</v>
      </c>
      <c r="R4359">
        <v>3</v>
      </c>
      <c r="S4359">
        <v>23</v>
      </c>
      <c r="T4359">
        <v>14</v>
      </c>
      <c r="U4359">
        <v>4</v>
      </c>
      <c r="V4359">
        <f>COUNTIF(tbl_General[EmployeeID],tbl_General[[#This Row],[EmployeeID]])</f>
        <v>1</v>
      </c>
    </row>
    <row r="4360" spans="1:22" x14ac:dyDescent="0.25">
      <c r="A4360">
        <v>45</v>
      </c>
      <c r="B4360" t="s">
        <v>21</v>
      </c>
      <c r="C4360" t="s">
        <v>36</v>
      </c>
      <c r="D4360" t="s">
        <v>23</v>
      </c>
      <c r="E4360">
        <v>2</v>
      </c>
      <c r="F4360">
        <v>3</v>
      </c>
      <c r="G4360" t="s">
        <v>24</v>
      </c>
      <c r="H4360">
        <v>3904</v>
      </c>
      <c r="I4360" t="s">
        <v>25</v>
      </c>
      <c r="J4360">
        <v>2</v>
      </c>
      <c r="K4360" t="s">
        <v>42</v>
      </c>
      <c r="L4360" t="s">
        <v>27</v>
      </c>
      <c r="M4360">
        <v>83960</v>
      </c>
      <c r="N4360">
        <v>3</v>
      </c>
      <c r="O4360">
        <v>15</v>
      </c>
      <c r="P4360">
        <v>2</v>
      </c>
      <c r="Q4360">
        <v>25</v>
      </c>
      <c r="R4360">
        <v>3</v>
      </c>
      <c r="S4360">
        <v>23</v>
      </c>
      <c r="T4360">
        <v>14</v>
      </c>
      <c r="U4360">
        <v>4</v>
      </c>
      <c r="V4360">
        <f>COUNTIF(tbl_General[EmployeeID],tbl_General[[#This Row],[EmployeeID]])</f>
        <v>1</v>
      </c>
    </row>
    <row r="4361" spans="1:22" x14ac:dyDescent="0.25">
      <c r="A4361">
        <v>47</v>
      </c>
      <c r="B4361" t="s">
        <v>28</v>
      </c>
      <c r="C4361" t="s">
        <v>29</v>
      </c>
      <c r="D4361" t="s">
        <v>30</v>
      </c>
      <c r="E4361">
        <v>1</v>
      </c>
      <c r="F4361">
        <v>3</v>
      </c>
      <c r="G4361" t="s">
        <v>38</v>
      </c>
      <c r="H4361">
        <v>966</v>
      </c>
      <c r="I4361" t="s">
        <v>25</v>
      </c>
      <c r="J4361">
        <v>2</v>
      </c>
      <c r="K4361" t="s">
        <v>35</v>
      </c>
      <c r="L4361" t="s">
        <v>27</v>
      </c>
      <c r="M4361">
        <v>196270</v>
      </c>
      <c r="N4361">
        <v>7</v>
      </c>
      <c r="O4361">
        <v>11</v>
      </c>
      <c r="P4361">
        <v>2</v>
      </c>
      <c r="Q4361">
        <v>25</v>
      </c>
      <c r="R4361">
        <v>1</v>
      </c>
      <c r="S4361">
        <v>23</v>
      </c>
      <c r="T4361">
        <v>14</v>
      </c>
      <c r="U4361">
        <v>10</v>
      </c>
      <c r="V4361">
        <f>COUNTIF(tbl_General[EmployeeID],tbl_General[[#This Row],[EmployeeID]])</f>
        <v>1</v>
      </c>
    </row>
    <row r="4362" spans="1:22" x14ac:dyDescent="0.25">
      <c r="A4362">
        <v>47</v>
      </c>
      <c r="B4362" t="s">
        <v>28</v>
      </c>
      <c r="C4362" t="s">
        <v>29</v>
      </c>
      <c r="D4362" t="s">
        <v>30</v>
      </c>
      <c r="E4362">
        <v>1</v>
      </c>
      <c r="F4362">
        <v>3</v>
      </c>
      <c r="G4362" t="s">
        <v>38</v>
      </c>
      <c r="H4362">
        <v>2436</v>
      </c>
      <c r="I4362" t="s">
        <v>25</v>
      </c>
      <c r="J4362">
        <v>2</v>
      </c>
      <c r="K4362" t="s">
        <v>35</v>
      </c>
      <c r="L4362" t="s">
        <v>27</v>
      </c>
      <c r="M4362">
        <v>196270</v>
      </c>
      <c r="N4362">
        <v>7</v>
      </c>
      <c r="O4362">
        <v>11</v>
      </c>
      <c r="P4362">
        <v>2</v>
      </c>
      <c r="Q4362">
        <v>25</v>
      </c>
      <c r="R4362">
        <v>1</v>
      </c>
      <c r="S4362">
        <v>23</v>
      </c>
      <c r="T4362">
        <v>14</v>
      </c>
      <c r="U4362">
        <v>10</v>
      </c>
      <c r="V4362">
        <f>COUNTIF(tbl_General[EmployeeID],tbl_General[[#This Row],[EmployeeID]])</f>
        <v>1</v>
      </c>
    </row>
    <row r="4363" spans="1:22" x14ac:dyDescent="0.25">
      <c r="A4363">
        <v>47</v>
      </c>
      <c r="B4363" t="s">
        <v>28</v>
      </c>
      <c r="C4363" t="s">
        <v>29</v>
      </c>
      <c r="D4363" t="s">
        <v>30</v>
      </c>
      <c r="E4363">
        <v>1</v>
      </c>
      <c r="F4363">
        <v>3</v>
      </c>
      <c r="G4363" t="s">
        <v>38</v>
      </c>
      <c r="H4363">
        <v>3906</v>
      </c>
      <c r="I4363" t="s">
        <v>25</v>
      </c>
      <c r="J4363">
        <v>2</v>
      </c>
      <c r="K4363" t="s">
        <v>35</v>
      </c>
      <c r="L4363" t="s">
        <v>27</v>
      </c>
      <c r="M4363">
        <v>196270</v>
      </c>
      <c r="N4363">
        <v>7</v>
      </c>
      <c r="O4363">
        <v>11</v>
      </c>
      <c r="P4363">
        <v>2</v>
      </c>
      <c r="Q4363">
        <v>25</v>
      </c>
      <c r="R4363">
        <v>1</v>
      </c>
      <c r="S4363">
        <v>23</v>
      </c>
      <c r="T4363">
        <v>14</v>
      </c>
      <c r="U4363">
        <v>10</v>
      </c>
      <c r="V4363">
        <f>COUNTIF(tbl_General[EmployeeID],tbl_General[[#This Row],[EmployeeID]])</f>
        <v>1</v>
      </c>
    </row>
    <row r="4364" spans="1:22" x14ac:dyDescent="0.25">
      <c r="A4364">
        <v>42</v>
      </c>
      <c r="B4364" t="s">
        <v>21</v>
      </c>
      <c r="C4364" t="s">
        <v>29</v>
      </c>
      <c r="D4364" t="s">
        <v>30</v>
      </c>
      <c r="E4364">
        <v>9</v>
      </c>
      <c r="F4364">
        <v>4</v>
      </c>
      <c r="G4364" t="s">
        <v>38</v>
      </c>
      <c r="H4364">
        <v>327</v>
      </c>
      <c r="I4364" t="s">
        <v>34</v>
      </c>
      <c r="J4364">
        <v>1</v>
      </c>
      <c r="K4364" t="s">
        <v>42</v>
      </c>
      <c r="L4364" t="s">
        <v>41</v>
      </c>
      <c r="M4364">
        <v>92080</v>
      </c>
      <c r="N4364">
        <v>1</v>
      </c>
      <c r="O4364">
        <v>15</v>
      </c>
      <c r="P4364">
        <v>1</v>
      </c>
      <c r="Q4364">
        <v>24</v>
      </c>
      <c r="R4364">
        <v>2</v>
      </c>
      <c r="S4364">
        <v>24</v>
      </c>
      <c r="T4364">
        <v>14</v>
      </c>
      <c r="U4364">
        <v>9</v>
      </c>
      <c r="V4364">
        <f>COUNTIF(tbl_General[EmployeeID],tbl_General[[#This Row],[EmployeeID]])</f>
        <v>1</v>
      </c>
    </row>
    <row r="4365" spans="1:22" x14ac:dyDescent="0.25">
      <c r="A4365">
        <v>42</v>
      </c>
      <c r="B4365" t="s">
        <v>21</v>
      </c>
      <c r="C4365" t="s">
        <v>29</v>
      </c>
      <c r="D4365" t="s">
        <v>30</v>
      </c>
      <c r="E4365">
        <v>9</v>
      </c>
      <c r="F4365">
        <v>4</v>
      </c>
      <c r="G4365" t="s">
        <v>38</v>
      </c>
      <c r="H4365">
        <v>1797</v>
      </c>
      <c r="I4365" t="s">
        <v>34</v>
      </c>
      <c r="J4365">
        <v>1</v>
      </c>
      <c r="K4365" t="s">
        <v>42</v>
      </c>
      <c r="L4365" t="s">
        <v>41</v>
      </c>
      <c r="M4365">
        <v>92080</v>
      </c>
      <c r="N4365">
        <v>1</v>
      </c>
      <c r="O4365">
        <v>15</v>
      </c>
      <c r="P4365">
        <v>1</v>
      </c>
      <c r="Q4365">
        <v>24</v>
      </c>
      <c r="R4365">
        <v>2</v>
      </c>
      <c r="S4365">
        <v>24</v>
      </c>
      <c r="T4365">
        <v>14</v>
      </c>
      <c r="U4365">
        <v>9</v>
      </c>
      <c r="V4365">
        <f>COUNTIF(tbl_General[EmployeeID],tbl_General[[#This Row],[EmployeeID]])</f>
        <v>1</v>
      </c>
    </row>
    <row r="4366" spans="1:22" x14ac:dyDescent="0.25">
      <c r="A4366">
        <v>42</v>
      </c>
      <c r="B4366" t="s">
        <v>21</v>
      </c>
      <c r="C4366" t="s">
        <v>29</v>
      </c>
      <c r="D4366" t="s">
        <v>30</v>
      </c>
      <c r="E4366">
        <v>9</v>
      </c>
      <c r="F4366">
        <v>4</v>
      </c>
      <c r="G4366" t="s">
        <v>38</v>
      </c>
      <c r="H4366">
        <v>3267</v>
      </c>
      <c r="I4366" t="s">
        <v>34</v>
      </c>
      <c r="J4366">
        <v>1</v>
      </c>
      <c r="K4366" t="s">
        <v>42</v>
      </c>
      <c r="L4366" t="s">
        <v>41</v>
      </c>
      <c r="M4366">
        <v>92080</v>
      </c>
      <c r="N4366">
        <v>1</v>
      </c>
      <c r="O4366">
        <v>15</v>
      </c>
      <c r="P4366">
        <v>1</v>
      </c>
      <c r="Q4366">
        <v>24</v>
      </c>
      <c r="R4366">
        <v>2</v>
      </c>
      <c r="S4366">
        <v>24</v>
      </c>
      <c r="T4366">
        <v>14</v>
      </c>
      <c r="U4366">
        <v>9</v>
      </c>
      <c r="V4366">
        <f>COUNTIF(tbl_General[EmployeeID],tbl_General[[#This Row],[EmployeeID]])</f>
        <v>1</v>
      </c>
    </row>
    <row r="4367" spans="1:22" x14ac:dyDescent="0.25">
      <c r="A4367">
        <v>44</v>
      </c>
      <c r="B4367" t="s">
        <v>21</v>
      </c>
      <c r="C4367" t="s">
        <v>22</v>
      </c>
      <c r="D4367" t="s">
        <v>30</v>
      </c>
      <c r="E4367">
        <v>3</v>
      </c>
      <c r="F4367">
        <v>4</v>
      </c>
      <c r="G4367" t="s">
        <v>24</v>
      </c>
      <c r="H4367">
        <v>665</v>
      </c>
      <c r="I4367" t="s">
        <v>34</v>
      </c>
      <c r="J4367">
        <v>2</v>
      </c>
      <c r="K4367" t="s">
        <v>31</v>
      </c>
      <c r="L4367" t="s">
        <v>41</v>
      </c>
      <c r="M4367">
        <v>47070</v>
      </c>
      <c r="N4367">
        <v>1</v>
      </c>
      <c r="O4367">
        <v>17</v>
      </c>
      <c r="P4367">
        <v>0</v>
      </c>
      <c r="Q4367">
        <v>26</v>
      </c>
      <c r="R4367">
        <v>4</v>
      </c>
      <c r="S4367">
        <v>25</v>
      </c>
      <c r="T4367">
        <v>14</v>
      </c>
      <c r="U4367">
        <v>13</v>
      </c>
      <c r="V4367">
        <f>COUNTIF(tbl_General[EmployeeID],tbl_General[[#This Row],[EmployeeID]])</f>
        <v>1</v>
      </c>
    </row>
    <row r="4368" spans="1:22" x14ac:dyDescent="0.25">
      <c r="A4368">
        <v>44</v>
      </c>
      <c r="B4368" t="s">
        <v>21</v>
      </c>
      <c r="C4368" t="s">
        <v>22</v>
      </c>
      <c r="D4368" t="s">
        <v>30</v>
      </c>
      <c r="E4368">
        <v>3</v>
      </c>
      <c r="F4368">
        <v>4</v>
      </c>
      <c r="G4368" t="s">
        <v>24</v>
      </c>
      <c r="H4368">
        <v>2135</v>
      </c>
      <c r="I4368" t="s">
        <v>34</v>
      </c>
      <c r="J4368">
        <v>2</v>
      </c>
      <c r="K4368" t="s">
        <v>31</v>
      </c>
      <c r="L4368" t="s">
        <v>41</v>
      </c>
      <c r="M4368">
        <v>47070</v>
      </c>
      <c r="N4368">
        <v>1</v>
      </c>
      <c r="O4368">
        <v>17</v>
      </c>
      <c r="P4368">
        <v>0</v>
      </c>
      <c r="Q4368">
        <v>26</v>
      </c>
      <c r="R4368">
        <v>4</v>
      </c>
      <c r="S4368">
        <v>25</v>
      </c>
      <c r="T4368">
        <v>14</v>
      </c>
      <c r="U4368">
        <v>13</v>
      </c>
      <c r="V4368">
        <f>COUNTIF(tbl_General[EmployeeID],tbl_General[[#This Row],[EmployeeID]])</f>
        <v>1</v>
      </c>
    </row>
    <row r="4369" spans="1:22" x14ac:dyDescent="0.25">
      <c r="A4369">
        <v>44</v>
      </c>
      <c r="B4369" t="s">
        <v>21</v>
      </c>
      <c r="C4369" t="s">
        <v>22</v>
      </c>
      <c r="D4369" t="s">
        <v>30</v>
      </c>
      <c r="E4369">
        <v>3</v>
      </c>
      <c r="F4369">
        <v>4</v>
      </c>
      <c r="G4369" t="s">
        <v>24</v>
      </c>
      <c r="H4369">
        <v>3605</v>
      </c>
      <c r="I4369" t="s">
        <v>34</v>
      </c>
      <c r="J4369">
        <v>2</v>
      </c>
      <c r="K4369" t="s">
        <v>31</v>
      </c>
      <c r="L4369" t="s">
        <v>41</v>
      </c>
      <c r="M4369">
        <v>47070</v>
      </c>
      <c r="N4369">
        <v>1</v>
      </c>
      <c r="O4369">
        <v>17</v>
      </c>
      <c r="P4369">
        <v>0</v>
      </c>
      <c r="Q4369">
        <v>26</v>
      </c>
      <c r="R4369">
        <v>4</v>
      </c>
      <c r="S4369">
        <v>25</v>
      </c>
      <c r="T4369">
        <v>14</v>
      </c>
      <c r="U4369">
        <v>13</v>
      </c>
      <c r="V4369">
        <f>COUNTIF(tbl_General[EmployeeID],tbl_General[[#This Row],[EmployeeID]])</f>
        <v>1</v>
      </c>
    </row>
    <row r="4370" spans="1:22" x14ac:dyDescent="0.25">
      <c r="A4370">
        <v>50</v>
      </c>
      <c r="B4370" t="s">
        <v>21</v>
      </c>
      <c r="C4370" t="s">
        <v>36</v>
      </c>
      <c r="D4370" t="s">
        <v>30</v>
      </c>
      <c r="E4370">
        <v>17</v>
      </c>
      <c r="F4370">
        <v>3</v>
      </c>
      <c r="G4370" t="s">
        <v>38</v>
      </c>
      <c r="H4370">
        <v>396</v>
      </c>
      <c r="I4370" t="s">
        <v>25</v>
      </c>
      <c r="J4370">
        <v>1</v>
      </c>
      <c r="K4370" t="s">
        <v>40</v>
      </c>
      <c r="L4370" t="s">
        <v>41</v>
      </c>
      <c r="M4370">
        <v>42980</v>
      </c>
      <c r="N4370">
        <v>1</v>
      </c>
      <c r="O4370">
        <v>20</v>
      </c>
      <c r="P4370">
        <v>1</v>
      </c>
      <c r="Q4370">
        <v>31</v>
      </c>
      <c r="R4370">
        <v>6</v>
      </c>
      <c r="S4370">
        <v>31</v>
      </c>
      <c r="T4370">
        <v>14</v>
      </c>
      <c r="U4370">
        <v>7</v>
      </c>
      <c r="V4370">
        <f>COUNTIF(tbl_General[EmployeeID],tbl_General[[#This Row],[EmployeeID]])</f>
        <v>1</v>
      </c>
    </row>
    <row r="4371" spans="1:22" x14ac:dyDescent="0.25">
      <c r="A4371">
        <v>50</v>
      </c>
      <c r="B4371" t="s">
        <v>21</v>
      </c>
      <c r="C4371" t="s">
        <v>36</v>
      </c>
      <c r="D4371" t="s">
        <v>30</v>
      </c>
      <c r="E4371">
        <v>17</v>
      </c>
      <c r="F4371">
        <v>3</v>
      </c>
      <c r="G4371" t="s">
        <v>38</v>
      </c>
      <c r="H4371">
        <v>1866</v>
      </c>
      <c r="I4371" t="s">
        <v>25</v>
      </c>
      <c r="J4371">
        <v>1</v>
      </c>
      <c r="K4371" t="s">
        <v>40</v>
      </c>
      <c r="L4371" t="s">
        <v>41</v>
      </c>
      <c r="M4371">
        <v>42980</v>
      </c>
      <c r="N4371">
        <v>1</v>
      </c>
      <c r="O4371">
        <v>20</v>
      </c>
      <c r="P4371">
        <v>1</v>
      </c>
      <c r="Q4371">
        <v>31</v>
      </c>
      <c r="R4371">
        <v>6</v>
      </c>
      <c r="S4371">
        <v>31</v>
      </c>
      <c r="T4371">
        <v>14</v>
      </c>
      <c r="U4371">
        <v>7</v>
      </c>
      <c r="V4371">
        <f>COUNTIF(tbl_General[EmployeeID],tbl_General[[#This Row],[EmployeeID]])</f>
        <v>1</v>
      </c>
    </row>
    <row r="4372" spans="1:22" x14ac:dyDescent="0.25">
      <c r="A4372">
        <v>50</v>
      </c>
      <c r="B4372" t="s">
        <v>21</v>
      </c>
      <c r="C4372" t="s">
        <v>36</v>
      </c>
      <c r="D4372" t="s">
        <v>30</v>
      </c>
      <c r="E4372">
        <v>17</v>
      </c>
      <c r="F4372">
        <v>3</v>
      </c>
      <c r="G4372" t="s">
        <v>38</v>
      </c>
      <c r="H4372">
        <v>3336</v>
      </c>
      <c r="I4372" t="s">
        <v>25</v>
      </c>
      <c r="J4372">
        <v>1</v>
      </c>
      <c r="K4372" t="s">
        <v>40</v>
      </c>
      <c r="L4372" t="s">
        <v>41</v>
      </c>
      <c r="M4372">
        <v>42980</v>
      </c>
      <c r="N4372">
        <v>1</v>
      </c>
      <c r="O4372">
        <v>20</v>
      </c>
      <c r="P4372">
        <v>1</v>
      </c>
      <c r="Q4372">
        <v>31</v>
      </c>
      <c r="R4372">
        <v>6</v>
      </c>
      <c r="S4372">
        <v>31</v>
      </c>
      <c r="T4372">
        <v>14</v>
      </c>
      <c r="U4372">
        <v>7</v>
      </c>
      <c r="V4372">
        <f>COUNTIF(tbl_General[EmployeeID],tbl_General[[#This Row],[EmployeeID]])</f>
        <v>1</v>
      </c>
    </row>
    <row r="4373" spans="1:22" x14ac:dyDescent="0.25">
      <c r="A4373">
        <v>36</v>
      </c>
      <c r="B4373" t="s">
        <v>28</v>
      </c>
      <c r="C4373" t="s">
        <v>22</v>
      </c>
      <c r="D4373" t="s">
        <v>23</v>
      </c>
      <c r="E4373">
        <v>2</v>
      </c>
      <c r="F4373">
        <v>4</v>
      </c>
      <c r="G4373" t="s">
        <v>46</v>
      </c>
      <c r="H4373">
        <v>495</v>
      </c>
      <c r="I4373" t="s">
        <v>34</v>
      </c>
      <c r="J4373">
        <v>4</v>
      </c>
      <c r="K4373" t="s">
        <v>35</v>
      </c>
      <c r="L4373" t="s">
        <v>32</v>
      </c>
      <c r="M4373">
        <v>54820</v>
      </c>
      <c r="N4373">
        <v>1</v>
      </c>
      <c r="O4373">
        <v>18</v>
      </c>
      <c r="P4373">
        <v>0</v>
      </c>
      <c r="Q4373">
        <v>18</v>
      </c>
      <c r="R4373">
        <v>3</v>
      </c>
      <c r="S4373">
        <v>17</v>
      </c>
      <c r="T4373">
        <v>15</v>
      </c>
      <c r="U4373">
        <v>14</v>
      </c>
      <c r="V4373">
        <f>COUNTIF(tbl_General[EmployeeID],tbl_General[[#This Row],[EmployeeID]])</f>
        <v>1</v>
      </c>
    </row>
    <row r="4374" spans="1:22" x14ac:dyDescent="0.25">
      <c r="A4374">
        <v>36</v>
      </c>
      <c r="B4374" t="s">
        <v>28</v>
      </c>
      <c r="C4374" t="s">
        <v>22</v>
      </c>
      <c r="D4374" t="s">
        <v>23</v>
      </c>
      <c r="E4374">
        <v>2</v>
      </c>
      <c r="F4374">
        <v>4</v>
      </c>
      <c r="G4374" t="s">
        <v>46</v>
      </c>
      <c r="H4374">
        <v>1965</v>
      </c>
      <c r="I4374" t="s">
        <v>34</v>
      </c>
      <c r="J4374">
        <v>4</v>
      </c>
      <c r="K4374" t="s">
        <v>35</v>
      </c>
      <c r="L4374" t="s">
        <v>32</v>
      </c>
      <c r="M4374">
        <v>54820</v>
      </c>
      <c r="N4374">
        <v>1</v>
      </c>
      <c r="O4374">
        <v>18</v>
      </c>
      <c r="P4374">
        <v>0</v>
      </c>
      <c r="Q4374">
        <v>18</v>
      </c>
      <c r="R4374">
        <v>3</v>
      </c>
      <c r="S4374">
        <v>17</v>
      </c>
      <c r="T4374">
        <v>15</v>
      </c>
      <c r="U4374">
        <v>14</v>
      </c>
      <c r="V4374">
        <f>COUNTIF(tbl_General[EmployeeID],tbl_General[[#This Row],[EmployeeID]])</f>
        <v>1</v>
      </c>
    </row>
    <row r="4375" spans="1:22" x14ac:dyDescent="0.25">
      <c r="A4375">
        <v>36</v>
      </c>
      <c r="B4375" t="s">
        <v>28</v>
      </c>
      <c r="C4375" t="s">
        <v>22</v>
      </c>
      <c r="D4375" t="s">
        <v>23</v>
      </c>
      <c r="E4375">
        <v>2</v>
      </c>
      <c r="F4375">
        <v>4</v>
      </c>
      <c r="G4375" t="s">
        <v>46</v>
      </c>
      <c r="H4375">
        <v>3435</v>
      </c>
      <c r="I4375" t="s">
        <v>34</v>
      </c>
      <c r="J4375">
        <v>4</v>
      </c>
      <c r="K4375" t="s">
        <v>35</v>
      </c>
      <c r="L4375" t="s">
        <v>32</v>
      </c>
      <c r="M4375">
        <v>54820</v>
      </c>
      <c r="N4375">
        <v>1</v>
      </c>
      <c r="O4375">
        <v>18</v>
      </c>
      <c r="P4375">
        <v>0</v>
      </c>
      <c r="Q4375">
        <v>18</v>
      </c>
      <c r="R4375">
        <v>3</v>
      </c>
      <c r="S4375">
        <v>17</v>
      </c>
      <c r="T4375">
        <v>15</v>
      </c>
      <c r="U4375">
        <v>14</v>
      </c>
      <c r="V4375">
        <f>COUNTIF(tbl_General[EmployeeID],tbl_General[[#This Row],[EmployeeID]])</f>
        <v>1</v>
      </c>
    </row>
    <row r="4376" spans="1:22" x14ac:dyDescent="0.25">
      <c r="A4376">
        <v>53</v>
      </c>
      <c r="B4376" t="s">
        <v>21</v>
      </c>
      <c r="C4376" t="s">
        <v>22</v>
      </c>
      <c r="D4376" t="s">
        <v>30</v>
      </c>
      <c r="E4376">
        <v>9</v>
      </c>
      <c r="F4376">
        <v>3</v>
      </c>
      <c r="G4376" t="s">
        <v>46</v>
      </c>
      <c r="H4376">
        <v>444</v>
      </c>
      <c r="I4376" t="s">
        <v>34</v>
      </c>
      <c r="J4376">
        <v>1</v>
      </c>
      <c r="K4376" t="s">
        <v>44</v>
      </c>
      <c r="L4376" t="s">
        <v>41</v>
      </c>
      <c r="M4376">
        <v>39200</v>
      </c>
      <c r="N4376">
        <v>6</v>
      </c>
      <c r="O4376">
        <v>16</v>
      </c>
      <c r="P4376">
        <v>1</v>
      </c>
      <c r="Q4376">
        <v>22</v>
      </c>
      <c r="R4376">
        <v>3</v>
      </c>
      <c r="S4376">
        <v>17</v>
      </c>
      <c r="T4376">
        <v>15</v>
      </c>
      <c r="U4376">
        <v>2</v>
      </c>
      <c r="V4376">
        <f>COUNTIF(tbl_General[EmployeeID],tbl_General[[#This Row],[EmployeeID]])</f>
        <v>1</v>
      </c>
    </row>
    <row r="4377" spans="1:22" x14ac:dyDescent="0.25">
      <c r="A4377">
        <v>53</v>
      </c>
      <c r="B4377" t="s">
        <v>21</v>
      </c>
      <c r="C4377" t="s">
        <v>22</v>
      </c>
      <c r="D4377" t="s">
        <v>30</v>
      </c>
      <c r="E4377">
        <v>9</v>
      </c>
      <c r="F4377">
        <v>3</v>
      </c>
      <c r="G4377" t="s">
        <v>46</v>
      </c>
      <c r="H4377">
        <v>1914</v>
      </c>
      <c r="I4377" t="s">
        <v>34</v>
      </c>
      <c r="J4377">
        <v>1</v>
      </c>
      <c r="K4377" t="s">
        <v>44</v>
      </c>
      <c r="L4377" t="s">
        <v>41</v>
      </c>
      <c r="M4377">
        <v>39200</v>
      </c>
      <c r="N4377">
        <v>6</v>
      </c>
      <c r="O4377">
        <v>16</v>
      </c>
      <c r="P4377">
        <v>1</v>
      </c>
      <c r="Q4377">
        <v>22</v>
      </c>
      <c r="R4377">
        <v>3</v>
      </c>
      <c r="S4377">
        <v>17</v>
      </c>
      <c r="T4377">
        <v>15</v>
      </c>
      <c r="U4377">
        <v>2</v>
      </c>
      <c r="V4377">
        <f>COUNTIF(tbl_General[EmployeeID],tbl_General[[#This Row],[EmployeeID]])</f>
        <v>1</v>
      </c>
    </row>
    <row r="4378" spans="1:22" x14ac:dyDescent="0.25">
      <c r="A4378">
        <v>53</v>
      </c>
      <c r="B4378" t="s">
        <v>21</v>
      </c>
      <c r="C4378" t="s">
        <v>22</v>
      </c>
      <c r="D4378" t="s">
        <v>30</v>
      </c>
      <c r="E4378">
        <v>9</v>
      </c>
      <c r="F4378">
        <v>3</v>
      </c>
      <c r="G4378" t="s">
        <v>46</v>
      </c>
      <c r="H4378">
        <v>3384</v>
      </c>
      <c r="I4378" t="s">
        <v>34</v>
      </c>
      <c r="J4378">
        <v>1</v>
      </c>
      <c r="K4378" t="s">
        <v>44</v>
      </c>
      <c r="L4378" t="s">
        <v>41</v>
      </c>
      <c r="M4378">
        <v>39200</v>
      </c>
      <c r="N4378">
        <v>6</v>
      </c>
      <c r="O4378">
        <v>16</v>
      </c>
      <c r="P4378">
        <v>1</v>
      </c>
      <c r="Q4378">
        <v>22</v>
      </c>
      <c r="R4378">
        <v>3</v>
      </c>
      <c r="S4378">
        <v>17</v>
      </c>
      <c r="T4378">
        <v>15</v>
      </c>
      <c r="U4378">
        <v>2</v>
      </c>
      <c r="V4378">
        <f>COUNTIF(tbl_General[EmployeeID],tbl_General[[#This Row],[EmployeeID]])</f>
        <v>1</v>
      </c>
    </row>
    <row r="4379" spans="1:22" x14ac:dyDescent="0.25">
      <c r="A4379">
        <v>39</v>
      </c>
      <c r="B4379" t="s">
        <v>21</v>
      </c>
      <c r="C4379" t="s">
        <v>22</v>
      </c>
      <c r="D4379" t="s">
        <v>23</v>
      </c>
      <c r="E4379">
        <v>29</v>
      </c>
      <c r="F4379">
        <v>1</v>
      </c>
      <c r="G4379" t="s">
        <v>45</v>
      </c>
      <c r="H4379">
        <v>680</v>
      </c>
      <c r="I4379" t="s">
        <v>25</v>
      </c>
      <c r="J4379">
        <v>1</v>
      </c>
      <c r="K4379" t="s">
        <v>40</v>
      </c>
      <c r="L4379" t="s">
        <v>41</v>
      </c>
      <c r="M4379">
        <v>54600</v>
      </c>
      <c r="N4379">
        <v>6</v>
      </c>
      <c r="O4379">
        <v>13</v>
      </c>
      <c r="P4379">
        <v>2</v>
      </c>
      <c r="Q4379">
        <v>21</v>
      </c>
      <c r="R4379">
        <v>3</v>
      </c>
      <c r="S4379">
        <v>19</v>
      </c>
      <c r="T4379">
        <v>15</v>
      </c>
      <c r="U4379">
        <v>2</v>
      </c>
      <c r="V4379">
        <f>COUNTIF(tbl_General[EmployeeID],tbl_General[[#This Row],[EmployeeID]])</f>
        <v>1</v>
      </c>
    </row>
    <row r="4380" spans="1:22" x14ac:dyDescent="0.25">
      <c r="A4380">
        <v>39</v>
      </c>
      <c r="B4380" t="s">
        <v>21</v>
      </c>
      <c r="C4380" t="s">
        <v>22</v>
      </c>
      <c r="D4380" t="s">
        <v>23</v>
      </c>
      <c r="E4380">
        <v>29</v>
      </c>
      <c r="F4380">
        <v>1</v>
      </c>
      <c r="G4380" t="s">
        <v>45</v>
      </c>
      <c r="H4380">
        <v>2150</v>
      </c>
      <c r="I4380" t="s">
        <v>25</v>
      </c>
      <c r="J4380">
        <v>1</v>
      </c>
      <c r="K4380" t="s">
        <v>40</v>
      </c>
      <c r="L4380" t="s">
        <v>41</v>
      </c>
      <c r="M4380">
        <v>54600</v>
      </c>
      <c r="N4380">
        <v>6</v>
      </c>
      <c r="O4380">
        <v>13</v>
      </c>
      <c r="P4380">
        <v>2</v>
      </c>
      <c r="Q4380">
        <v>21</v>
      </c>
      <c r="R4380">
        <v>3</v>
      </c>
      <c r="S4380">
        <v>19</v>
      </c>
      <c r="T4380">
        <v>15</v>
      </c>
      <c r="U4380">
        <v>2</v>
      </c>
      <c r="V4380">
        <f>COUNTIF(tbl_General[EmployeeID],tbl_General[[#This Row],[EmployeeID]])</f>
        <v>1</v>
      </c>
    </row>
    <row r="4381" spans="1:22" x14ac:dyDescent="0.25">
      <c r="A4381">
        <v>39</v>
      </c>
      <c r="B4381" t="s">
        <v>21</v>
      </c>
      <c r="C4381" t="s">
        <v>22</v>
      </c>
      <c r="D4381" t="s">
        <v>23</v>
      </c>
      <c r="E4381">
        <v>29</v>
      </c>
      <c r="F4381">
        <v>1</v>
      </c>
      <c r="G4381" t="s">
        <v>45</v>
      </c>
      <c r="H4381">
        <v>3620</v>
      </c>
      <c r="I4381" t="s">
        <v>25</v>
      </c>
      <c r="J4381">
        <v>1</v>
      </c>
      <c r="K4381" t="s">
        <v>40</v>
      </c>
      <c r="L4381" t="s">
        <v>41</v>
      </c>
      <c r="M4381">
        <v>54600</v>
      </c>
      <c r="N4381">
        <v>6</v>
      </c>
      <c r="O4381">
        <v>13</v>
      </c>
      <c r="P4381">
        <v>2</v>
      </c>
      <c r="Q4381">
        <v>21</v>
      </c>
      <c r="R4381">
        <v>3</v>
      </c>
      <c r="S4381">
        <v>19</v>
      </c>
      <c r="T4381">
        <v>15</v>
      </c>
      <c r="U4381">
        <v>2</v>
      </c>
      <c r="V4381">
        <f>COUNTIF(tbl_General[EmployeeID],tbl_General[[#This Row],[EmployeeID]])</f>
        <v>1</v>
      </c>
    </row>
    <row r="4382" spans="1:22" x14ac:dyDescent="0.25">
      <c r="A4382">
        <v>56</v>
      </c>
      <c r="B4382" t="s">
        <v>21</v>
      </c>
      <c r="C4382" t="s">
        <v>22</v>
      </c>
      <c r="D4382" t="s">
        <v>30</v>
      </c>
      <c r="E4382">
        <v>24</v>
      </c>
      <c r="F4382">
        <v>4</v>
      </c>
      <c r="G4382" t="s">
        <v>24</v>
      </c>
      <c r="H4382">
        <v>719</v>
      </c>
      <c r="I4382" t="s">
        <v>34</v>
      </c>
      <c r="J4382">
        <v>2</v>
      </c>
      <c r="K4382" t="s">
        <v>40</v>
      </c>
      <c r="L4382" t="s">
        <v>27</v>
      </c>
      <c r="M4382">
        <v>32210</v>
      </c>
      <c r="N4382">
        <v>4</v>
      </c>
      <c r="O4382">
        <v>15</v>
      </c>
      <c r="P4382">
        <v>2</v>
      </c>
      <c r="Q4382">
        <v>33</v>
      </c>
      <c r="R4382">
        <v>2</v>
      </c>
      <c r="S4382">
        <v>19</v>
      </c>
      <c r="T4382">
        <v>15</v>
      </c>
      <c r="U4382">
        <v>9</v>
      </c>
      <c r="V4382">
        <f>COUNTIF(tbl_General[EmployeeID],tbl_General[[#This Row],[EmployeeID]])</f>
        <v>1</v>
      </c>
    </row>
    <row r="4383" spans="1:22" x14ac:dyDescent="0.25">
      <c r="A4383">
        <v>56</v>
      </c>
      <c r="B4383" t="s">
        <v>21</v>
      </c>
      <c r="C4383" t="s">
        <v>22</v>
      </c>
      <c r="D4383" t="s">
        <v>30</v>
      </c>
      <c r="E4383">
        <v>24</v>
      </c>
      <c r="F4383">
        <v>4</v>
      </c>
      <c r="G4383" t="s">
        <v>24</v>
      </c>
      <c r="H4383">
        <v>2189</v>
      </c>
      <c r="I4383" t="s">
        <v>34</v>
      </c>
      <c r="J4383">
        <v>2</v>
      </c>
      <c r="K4383" t="s">
        <v>40</v>
      </c>
      <c r="L4383" t="s">
        <v>27</v>
      </c>
      <c r="M4383">
        <v>32210</v>
      </c>
      <c r="N4383">
        <v>4</v>
      </c>
      <c r="O4383">
        <v>15</v>
      </c>
      <c r="P4383">
        <v>2</v>
      </c>
      <c r="Q4383">
        <v>33</v>
      </c>
      <c r="R4383">
        <v>2</v>
      </c>
      <c r="S4383">
        <v>19</v>
      </c>
      <c r="T4383">
        <v>15</v>
      </c>
      <c r="U4383">
        <v>9</v>
      </c>
      <c r="V4383">
        <f>COUNTIF(tbl_General[EmployeeID],tbl_General[[#This Row],[EmployeeID]])</f>
        <v>1</v>
      </c>
    </row>
    <row r="4384" spans="1:22" x14ac:dyDescent="0.25">
      <c r="A4384">
        <v>56</v>
      </c>
      <c r="B4384" t="s">
        <v>21</v>
      </c>
      <c r="C4384" t="s">
        <v>22</v>
      </c>
      <c r="D4384" t="s">
        <v>30</v>
      </c>
      <c r="E4384">
        <v>24</v>
      </c>
      <c r="F4384">
        <v>4</v>
      </c>
      <c r="G4384" t="s">
        <v>24</v>
      </c>
      <c r="H4384">
        <v>3659</v>
      </c>
      <c r="I4384" t="s">
        <v>34</v>
      </c>
      <c r="J4384">
        <v>2</v>
      </c>
      <c r="K4384" t="s">
        <v>40</v>
      </c>
      <c r="L4384" t="s">
        <v>27</v>
      </c>
      <c r="M4384">
        <v>32210</v>
      </c>
      <c r="N4384">
        <v>4</v>
      </c>
      <c r="O4384">
        <v>15</v>
      </c>
      <c r="P4384">
        <v>2</v>
      </c>
      <c r="Q4384">
        <v>33</v>
      </c>
      <c r="R4384">
        <v>2</v>
      </c>
      <c r="S4384">
        <v>19</v>
      </c>
      <c r="T4384">
        <v>15</v>
      </c>
      <c r="U4384">
        <v>9</v>
      </c>
      <c r="V4384">
        <f>COUNTIF(tbl_General[EmployeeID],tbl_General[[#This Row],[EmployeeID]])</f>
        <v>1</v>
      </c>
    </row>
    <row r="4385" spans="1:22" x14ac:dyDescent="0.25">
      <c r="A4385">
        <v>51</v>
      </c>
      <c r="B4385" t="s">
        <v>21</v>
      </c>
      <c r="C4385" t="s">
        <v>22</v>
      </c>
      <c r="D4385" t="s">
        <v>30</v>
      </c>
      <c r="E4385">
        <v>3</v>
      </c>
      <c r="F4385">
        <v>2</v>
      </c>
      <c r="G4385" t="s">
        <v>33</v>
      </c>
      <c r="H4385">
        <v>1336</v>
      </c>
      <c r="I4385" t="s">
        <v>25</v>
      </c>
      <c r="J4385">
        <v>2</v>
      </c>
      <c r="K4385" t="s">
        <v>43</v>
      </c>
      <c r="L4385" t="s">
        <v>32</v>
      </c>
      <c r="M4385">
        <v>190490</v>
      </c>
      <c r="N4385">
        <v>7</v>
      </c>
      <c r="O4385">
        <v>14</v>
      </c>
      <c r="P4385">
        <v>1</v>
      </c>
      <c r="Q4385">
        <v>23</v>
      </c>
      <c r="R4385">
        <v>2</v>
      </c>
      <c r="S4385">
        <v>20</v>
      </c>
      <c r="T4385">
        <v>15</v>
      </c>
      <c r="U4385">
        <v>15</v>
      </c>
      <c r="V4385">
        <f>COUNTIF(tbl_General[EmployeeID],tbl_General[[#This Row],[EmployeeID]])</f>
        <v>1</v>
      </c>
    </row>
    <row r="4386" spans="1:22" x14ac:dyDescent="0.25">
      <c r="A4386">
        <v>51</v>
      </c>
      <c r="B4386" t="s">
        <v>21</v>
      </c>
      <c r="C4386" t="s">
        <v>22</v>
      </c>
      <c r="D4386" t="s">
        <v>30</v>
      </c>
      <c r="E4386">
        <v>3</v>
      </c>
      <c r="F4386">
        <v>2</v>
      </c>
      <c r="G4386" t="s">
        <v>33</v>
      </c>
      <c r="H4386">
        <v>2806</v>
      </c>
      <c r="I4386" t="s">
        <v>25</v>
      </c>
      <c r="J4386">
        <v>2</v>
      </c>
      <c r="K4386" t="s">
        <v>43</v>
      </c>
      <c r="L4386" t="s">
        <v>32</v>
      </c>
      <c r="M4386">
        <v>190490</v>
      </c>
      <c r="N4386">
        <v>7</v>
      </c>
      <c r="O4386">
        <v>14</v>
      </c>
      <c r="P4386">
        <v>1</v>
      </c>
      <c r="Q4386">
        <v>23</v>
      </c>
      <c r="R4386">
        <v>2</v>
      </c>
      <c r="S4386">
        <v>20</v>
      </c>
      <c r="T4386">
        <v>15</v>
      </c>
      <c r="U4386">
        <v>15</v>
      </c>
      <c r="V4386">
        <f>COUNTIF(tbl_General[EmployeeID],tbl_General[[#This Row],[EmployeeID]])</f>
        <v>1</v>
      </c>
    </row>
    <row r="4387" spans="1:22" x14ac:dyDescent="0.25">
      <c r="A4387">
        <v>51</v>
      </c>
      <c r="B4387" t="s">
        <v>21</v>
      </c>
      <c r="C4387" t="s">
        <v>22</v>
      </c>
      <c r="D4387" t="s">
        <v>30</v>
      </c>
      <c r="E4387">
        <v>3</v>
      </c>
      <c r="F4387">
        <v>2</v>
      </c>
      <c r="G4387" t="s">
        <v>33</v>
      </c>
      <c r="H4387">
        <v>4276</v>
      </c>
      <c r="I4387" t="s">
        <v>25</v>
      </c>
      <c r="J4387">
        <v>2</v>
      </c>
      <c r="K4387" t="s">
        <v>43</v>
      </c>
      <c r="L4387" t="s">
        <v>32</v>
      </c>
      <c r="M4387">
        <v>190490</v>
      </c>
      <c r="N4387">
        <v>7</v>
      </c>
      <c r="O4387">
        <v>14</v>
      </c>
      <c r="P4387">
        <v>1</v>
      </c>
      <c r="Q4387">
        <v>23</v>
      </c>
      <c r="R4387">
        <v>2</v>
      </c>
      <c r="S4387">
        <v>20</v>
      </c>
      <c r="T4387">
        <v>15</v>
      </c>
      <c r="U4387">
        <v>15</v>
      </c>
      <c r="V4387">
        <f>COUNTIF(tbl_General[EmployeeID],tbl_General[[#This Row],[EmployeeID]])</f>
        <v>1</v>
      </c>
    </row>
    <row r="4388" spans="1:22" x14ac:dyDescent="0.25">
      <c r="A4388">
        <v>43</v>
      </c>
      <c r="B4388" t="s">
        <v>21</v>
      </c>
      <c r="C4388" t="s">
        <v>22</v>
      </c>
      <c r="D4388" t="s">
        <v>30</v>
      </c>
      <c r="E4388">
        <v>7</v>
      </c>
      <c r="F4388">
        <v>2</v>
      </c>
      <c r="G4388" t="s">
        <v>38</v>
      </c>
      <c r="H4388">
        <v>669</v>
      </c>
      <c r="I4388" t="s">
        <v>25</v>
      </c>
      <c r="J4388">
        <v>1</v>
      </c>
      <c r="K4388" t="s">
        <v>40</v>
      </c>
      <c r="L4388" t="s">
        <v>32</v>
      </c>
      <c r="M4388">
        <v>195020</v>
      </c>
      <c r="N4388">
        <v>3</v>
      </c>
      <c r="O4388">
        <v>18</v>
      </c>
      <c r="P4388">
        <v>2</v>
      </c>
      <c r="Q4388">
        <v>23</v>
      </c>
      <c r="R4388">
        <v>3</v>
      </c>
      <c r="S4388">
        <v>21</v>
      </c>
      <c r="T4388">
        <v>15</v>
      </c>
      <c r="U4388">
        <v>17</v>
      </c>
      <c r="V4388">
        <f>COUNTIF(tbl_General[EmployeeID],tbl_General[[#This Row],[EmployeeID]])</f>
        <v>1</v>
      </c>
    </row>
    <row r="4389" spans="1:22" x14ac:dyDescent="0.25">
      <c r="A4389">
        <v>43</v>
      </c>
      <c r="B4389" t="s">
        <v>21</v>
      </c>
      <c r="C4389" t="s">
        <v>22</v>
      </c>
      <c r="D4389" t="s">
        <v>30</v>
      </c>
      <c r="E4389">
        <v>7</v>
      </c>
      <c r="F4389">
        <v>2</v>
      </c>
      <c r="G4389" t="s">
        <v>38</v>
      </c>
      <c r="H4389">
        <v>2139</v>
      </c>
      <c r="I4389" t="s">
        <v>25</v>
      </c>
      <c r="J4389">
        <v>1</v>
      </c>
      <c r="K4389" t="s">
        <v>40</v>
      </c>
      <c r="L4389" t="s">
        <v>32</v>
      </c>
      <c r="M4389">
        <v>195020</v>
      </c>
      <c r="N4389">
        <v>3</v>
      </c>
      <c r="O4389">
        <v>18</v>
      </c>
      <c r="P4389">
        <v>2</v>
      </c>
      <c r="Q4389">
        <v>23</v>
      </c>
      <c r="R4389">
        <v>3</v>
      </c>
      <c r="S4389">
        <v>21</v>
      </c>
      <c r="T4389">
        <v>15</v>
      </c>
      <c r="U4389">
        <v>17</v>
      </c>
      <c r="V4389">
        <f>COUNTIF(tbl_General[EmployeeID],tbl_General[[#This Row],[EmployeeID]])</f>
        <v>1</v>
      </c>
    </row>
    <row r="4390" spans="1:22" x14ac:dyDescent="0.25">
      <c r="A4390">
        <v>43</v>
      </c>
      <c r="B4390" t="s">
        <v>21</v>
      </c>
      <c r="C4390" t="s">
        <v>22</v>
      </c>
      <c r="D4390" t="s">
        <v>30</v>
      </c>
      <c r="E4390">
        <v>7</v>
      </c>
      <c r="F4390">
        <v>2</v>
      </c>
      <c r="G4390" t="s">
        <v>38</v>
      </c>
      <c r="H4390">
        <v>3609</v>
      </c>
      <c r="I4390" t="s">
        <v>25</v>
      </c>
      <c r="J4390">
        <v>1</v>
      </c>
      <c r="K4390" t="s">
        <v>40</v>
      </c>
      <c r="L4390" t="s">
        <v>32</v>
      </c>
      <c r="M4390">
        <v>195020</v>
      </c>
      <c r="N4390">
        <v>3</v>
      </c>
      <c r="O4390">
        <v>18</v>
      </c>
      <c r="P4390">
        <v>2</v>
      </c>
      <c r="Q4390">
        <v>23</v>
      </c>
      <c r="R4390">
        <v>3</v>
      </c>
      <c r="S4390">
        <v>21</v>
      </c>
      <c r="T4390">
        <v>15</v>
      </c>
      <c r="U4390">
        <v>17</v>
      </c>
      <c r="V4390">
        <f>COUNTIF(tbl_General[EmployeeID],tbl_General[[#This Row],[EmployeeID]])</f>
        <v>1</v>
      </c>
    </row>
    <row r="4391" spans="1:22" x14ac:dyDescent="0.25">
      <c r="A4391">
        <v>41</v>
      </c>
      <c r="B4391" t="s">
        <v>28</v>
      </c>
      <c r="C4391" t="s">
        <v>22</v>
      </c>
      <c r="D4391" t="s">
        <v>23</v>
      </c>
      <c r="E4391">
        <v>20</v>
      </c>
      <c r="F4391">
        <v>4</v>
      </c>
      <c r="G4391" t="s">
        <v>45</v>
      </c>
      <c r="H4391">
        <v>1258</v>
      </c>
      <c r="I4391" t="s">
        <v>34</v>
      </c>
      <c r="J4391">
        <v>2</v>
      </c>
      <c r="K4391" t="s">
        <v>35</v>
      </c>
      <c r="L4391" t="s">
        <v>27</v>
      </c>
      <c r="M4391">
        <v>102090</v>
      </c>
      <c r="N4391">
        <v>1</v>
      </c>
      <c r="O4391">
        <v>13</v>
      </c>
      <c r="P4391">
        <v>1</v>
      </c>
      <c r="Q4391">
        <v>23</v>
      </c>
      <c r="R4391">
        <v>2</v>
      </c>
      <c r="S4391">
        <v>22</v>
      </c>
      <c r="T4391">
        <v>15</v>
      </c>
      <c r="U4391">
        <v>8</v>
      </c>
      <c r="V4391">
        <f>COUNTIF(tbl_General[EmployeeID],tbl_General[[#This Row],[EmployeeID]])</f>
        <v>1</v>
      </c>
    </row>
    <row r="4392" spans="1:22" x14ac:dyDescent="0.25">
      <c r="A4392">
        <v>41</v>
      </c>
      <c r="B4392" t="s">
        <v>28</v>
      </c>
      <c r="C4392" t="s">
        <v>22</v>
      </c>
      <c r="D4392" t="s">
        <v>23</v>
      </c>
      <c r="E4392">
        <v>20</v>
      </c>
      <c r="F4392">
        <v>4</v>
      </c>
      <c r="G4392" t="s">
        <v>45</v>
      </c>
      <c r="H4392">
        <v>2728</v>
      </c>
      <c r="I4392" t="s">
        <v>34</v>
      </c>
      <c r="J4392">
        <v>2</v>
      </c>
      <c r="K4392" t="s">
        <v>35</v>
      </c>
      <c r="L4392" t="s">
        <v>27</v>
      </c>
      <c r="M4392">
        <v>102090</v>
      </c>
      <c r="N4392">
        <v>1</v>
      </c>
      <c r="O4392">
        <v>13</v>
      </c>
      <c r="P4392">
        <v>1</v>
      </c>
      <c r="Q4392">
        <v>23</v>
      </c>
      <c r="R4392">
        <v>2</v>
      </c>
      <c r="S4392">
        <v>22</v>
      </c>
      <c r="T4392">
        <v>15</v>
      </c>
      <c r="U4392">
        <v>8</v>
      </c>
      <c r="V4392">
        <f>COUNTIF(tbl_General[EmployeeID],tbl_General[[#This Row],[EmployeeID]])</f>
        <v>1</v>
      </c>
    </row>
    <row r="4393" spans="1:22" x14ac:dyDescent="0.25">
      <c r="A4393">
        <v>41</v>
      </c>
      <c r="B4393" t="s">
        <v>28</v>
      </c>
      <c r="C4393" t="s">
        <v>22</v>
      </c>
      <c r="D4393" t="s">
        <v>23</v>
      </c>
      <c r="E4393">
        <v>20</v>
      </c>
      <c r="F4393">
        <v>4</v>
      </c>
      <c r="G4393" t="s">
        <v>45</v>
      </c>
      <c r="H4393">
        <v>4198</v>
      </c>
      <c r="I4393" t="s">
        <v>34</v>
      </c>
      <c r="J4393">
        <v>2</v>
      </c>
      <c r="K4393" t="s">
        <v>35</v>
      </c>
      <c r="L4393" t="s">
        <v>27</v>
      </c>
      <c r="M4393">
        <v>102090</v>
      </c>
      <c r="N4393">
        <v>1</v>
      </c>
      <c r="O4393">
        <v>13</v>
      </c>
      <c r="P4393">
        <v>1</v>
      </c>
      <c r="Q4393">
        <v>23</v>
      </c>
      <c r="R4393">
        <v>2</v>
      </c>
      <c r="S4393">
        <v>22</v>
      </c>
      <c r="T4393">
        <v>15</v>
      </c>
      <c r="U4393">
        <v>8</v>
      </c>
      <c r="V4393">
        <f>COUNTIF(tbl_General[EmployeeID],tbl_General[[#This Row],[EmployeeID]])</f>
        <v>1</v>
      </c>
    </row>
    <row r="4394" spans="1:22" x14ac:dyDescent="0.25">
      <c r="A4394">
        <v>46</v>
      </c>
      <c r="B4394" t="s">
        <v>21</v>
      </c>
      <c r="C4394" t="s">
        <v>22</v>
      </c>
      <c r="D4394" t="s">
        <v>30</v>
      </c>
      <c r="E4394">
        <v>10</v>
      </c>
      <c r="F4394">
        <v>3</v>
      </c>
      <c r="G4394" t="s">
        <v>46</v>
      </c>
      <c r="H4394">
        <v>1391</v>
      </c>
      <c r="I4394" t="s">
        <v>25</v>
      </c>
      <c r="J4394">
        <v>2</v>
      </c>
      <c r="K4394" t="s">
        <v>40</v>
      </c>
      <c r="L4394" t="s">
        <v>41</v>
      </c>
      <c r="M4394">
        <v>153790</v>
      </c>
      <c r="N4394">
        <v>1</v>
      </c>
      <c r="O4394">
        <v>12</v>
      </c>
      <c r="P4394">
        <v>0</v>
      </c>
      <c r="Q4394">
        <v>24</v>
      </c>
      <c r="R4394">
        <v>1</v>
      </c>
      <c r="S4394">
        <v>24</v>
      </c>
      <c r="T4394">
        <v>15</v>
      </c>
      <c r="U4394">
        <v>7</v>
      </c>
      <c r="V4394">
        <f>COUNTIF(tbl_General[EmployeeID],tbl_General[[#This Row],[EmployeeID]])</f>
        <v>1</v>
      </c>
    </row>
    <row r="4395" spans="1:22" x14ac:dyDescent="0.25">
      <c r="A4395">
        <v>46</v>
      </c>
      <c r="B4395" t="s">
        <v>21</v>
      </c>
      <c r="C4395" t="s">
        <v>22</v>
      </c>
      <c r="D4395" t="s">
        <v>30</v>
      </c>
      <c r="E4395">
        <v>10</v>
      </c>
      <c r="F4395">
        <v>3</v>
      </c>
      <c r="G4395" t="s">
        <v>46</v>
      </c>
      <c r="H4395">
        <v>2861</v>
      </c>
      <c r="I4395" t="s">
        <v>25</v>
      </c>
      <c r="J4395">
        <v>2</v>
      </c>
      <c r="K4395" t="s">
        <v>40</v>
      </c>
      <c r="L4395" t="s">
        <v>41</v>
      </c>
      <c r="M4395">
        <v>153790</v>
      </c>
      <c r="N4395">
        <v>1</v>
      </c>
      <c r="O4395">
        <v>12</v>
      </c>
      <c r="P4395">
        <v>0</v>
      </c>
      <c r="Q4395">
        <v>24</v>
      </c>
      <c r="R4395">
        <v>1</v>
      </c>
      <c r="S4395">
        <v>24</v>
      </c>
      <c r="T4395">
        <v>15</v>
      </c>
      <c r="U4395">
        <v>7</v>
      </c>
      <c r="V4395">
        <f>COUNTIF(tbl_General[EmployeeID],tbl_General[[#This Row],[EmployeeID]])</f>
        <v>1</v>
      </c>
    </row>
    <row r="4396" spans="1:22" x14ac:dyDescent="0.25">
      <c r="A4396">
        <v>46</v>
      </c>
      <c r="B4396" t="s">
        <v>21</v>
      </c>
      <c r="C4396" t="s">
        <v>22</v>
      </c>
      <c r="D4396" t="s">
        <v>30</v>
      </c>
      <c r="E4396">
        <v>10</v>
      </c>
      <c r="F4396">
        <v>3</v>
      </c>
      <c r="G4396" t="s">
        <v>46</v>
      </c>
      <c r="H4396">
        <v>4331</v>
      </c>
      <c r="I4396" t="s">
        <v>25</v>
      </c>
      <c r="J4396">
        <v>2</v>
      </c>
      <c r="K4396" t="s">
        <v>40</v>
      </c>
      <c r="L4396" t="s">
        <v>41</v>
      </c>
      <c r="M4396">
        <v>153790</v>
      </c>
      <c r="N4396">
        <v>1</v>
      </c>
      <c r="O4396">
        <v>12</v>
      </c>
      <c r="P4396">
        <v>0</v>
      </c>
      <c r="Q4396">
        <v>24</v>
      </c>
      <c r="R4396">
        <v>1</v>
      </c>
      <c r="S4396">
        <v>24</v>
      </c>
      <c r="T4396">
        <v>15</v>
      </c>
      <c r="U4396">
        <v>7</v>
      </c>
      <c r="V4396">
        <f>COUNTIF(tbl_General[EmployeeID],tbl_General[[#This Row],[EmployeeID]])</f>
        <v>1</v>
      </c>
    </row>
    <row r="4397" spans="1:22" x14ac:dyDescent="0.25">
      <c r="A4397">
        <v>46</v>
      </c>
      <c r="B4397" t="s">
        <v>21</v>
      </c>
      <c r="C4397" t="s">
        <v>22</v>
      </c>
      <c r="D4397" t="s">
        <v>30</v>
      </c>
      <c r="E4397">
        <v>2</v>
      </c>
      <c r="F4397">
        <v>3</v>
      </c>
      <c r="G4397" t="s">
        <v>24</v>
      </c>
      <c r="H4397">
        <v>604</v>
      </c>
      <c r="I4397" t="s">
        <v>34</v>
      </c>
      <c r="J4397">
        <v>2</v>
      </c>
      <c r="K4397" t="s">
        <v>31</v>
      </c>
      <c r="L4397" t="s">
        <v>27</v>
      </c>
      <c r="M4397">
        <v>165550</v>
      </c>
      <c r="N4397">
        <v>8</v>
      </c>
      <c r="O4397">
        <v>14</v>
      </c>
      <c r="P4397">
        <v>2</v>
      </c>
      <c r="Q4397">
        <v>28</v>
      </c>
      <c r="R4397">
        <v>4</v>
      </c>
      <c r="S4397">
        <v>26</v>
      </c>
      <c r="T4397">
        <v>15</v>
      </c>
      <c r="U4397">
        <v>9</v>
      </c>
      <c r="V4397">
        <f>COUNTIF(tbl_General[EmployeeID],tbl_General[[#This Row],[EmployeeID]])</f>
        <v>1</v>
      </c>
    </row>
    <row r="4398" spans="1:22" x14ac:dyDescent="0.25">
      <c r="A4398">
        <v>46</v>
      </c>
      <c r="B4398" t="s">
        <v>21</v>
      </c>
      <c r="C4398" t="s">
        <v>22</v>
      </c>
      <c r="D4398" t="s">
        <v>30</v>
      </c>
      <c r="E4398">
        <v>2</v>
      </c>
      <c r="F4398">
        <v>3</v>
      </c>
      <c r="G4398" t="s">
        <v>24</v>
      </c>
      <c r="H4398">
        <v>2074</v>
      </c>
      <c r="I4398" t="s">
        <v>34</v>
      </c>
      <c r="J4398">
        <v>2</v>
      </c>
      <c r="K4398" t="s">
        <v>31</v>
      </c>
      <c r="L4398" t="s">
        <v>27</v>
      </c>
      <c r="M4398">
        <v>165550</v>
      </c>
      <c r="N4398">
        <v>8</v>
      </c>
      <c r="O4398">
        <v>14</v>
      </c>
      <c r="P4398">
        <v>2</v>
      </c>
      <c r="Q4398">
        <v>28</v>
      </c>
      <c r="R4398">
        <v>4</v>
      </c>
      <c r="S4398">
        <v>26</v>
      </c>
      <c r="T4398">
        <v>15</v>
      </c>
      <c r="U4398">
        <v>9</v>
      </c>
      <c r="V4398">
        <f>COUNTIF(tbl_General[EmployeeID],tbl_General[[#This Row],[EmployeeID]])</f>
        <v>1</v>
      </c>
    </row>
    <row r="4399" spans="1:22" x14ac:dyDescent="0.25">
      <c r="A4399">
        <v>46</v>
      </c>
      <c r="B4399" t="s">
        <v>21</v>
      </c>
      <c r="C4399" t="s">
        <v>22</v>
      </c>
      <c r="D4399" t="s">
        <v>30</v>
      </c>
      <c r="E4399">
        <v>2</v>
      </c>
      <c r="F4399">
        <v>3</v>
      </c>
      <c r="G4399" t="s">
        <v>24</v>
      </c>
      <c r="H4399">
        <v>3544</v>
      </c>
      <c r="I4399" t="s">
        <v>34</v>
      </c>
      <c r="J4399">
        <v>2</v>
      </c>
      <c r="K4399" t="s">
        <v>31</v>
      </c>
      <c r="L4399" t="s">
        <v>27</v>
      </c>
      <c r="M4399">
        <v>165550</v>
      </c>
      <c r="N4399">
        <v>8</v>
      </c>
      <c r="O4399">
        <v>14</v>
      </c>
      <c r="P4399">
        <v>2</v>
      </c>
      <c r="Q4399">
        <v>28</v>
      </c>
      <c r="R4399">
        <v>4</v>
      </c>
      <c r="S4399">
        <v>26</v>
      </c>
      <c r="T4399">
        <v>15</v>
      </c>
      <c r="U4399">
        <v>9</v>
      </c>
      <c r="V4399">
        <f>COUNTIF(tbl_General[EmployeeID],tbl_General[[#This Row],[EmployeeID]])</f>
        <v>1</v>
      </c>
    </row>
    <row r="4400" spans="1:22" x14ac:dyDescent="0.25">
      <c r="A4400">
        <v>50</v>
      </c>
      <c r="B4400" t="s">
        <v>21</v>
      </c>
      <c r="C4400" t="s">
        <v>22</v>
      </c>
      <c r="D4400" t="s">
        <v>23</v>
      </c>
      <c r="E4400">
        <v>10</v>
      </c>
      <c r="F4400">
        <v>4</v>
      </c>
      <c r="G4400" t="s">
        <v>24</v>
      </c>
      <c r="H4400">
        <v>168</v>
      </c>
      <c r="I4400" t="s">
        <v>25</v>
      </c>
      <c r="J4400">
        <v>3</v>
      </c>
      <c r="K4400" t="s">
        <v>44</v>
      </c>
      <c r="L4400" t="s">
        <v>27</v>
      </c>
      <c r="M4400">
        <v>47870</v>
      </c>
      <c r="N4400">
        <v>0</v>
      </c>
      <c r="O4400">
        <v>12</v>
      </c>
      <c r="P4400">
        <v>0</v>
      </c>
      <c r="Q4400">
        <v>28</v>
      </c>
      <c r="R4400">
        <v>3</v>
      </c>
      <c r="S4400">
        <v>27</v>
      </c>
      <c r="T4400">
        <v>15</v>
      </c>
      <c r="U4400">
        <v>7</v>
      </c>
      <c r="V4400">
        <f>COUNTIF(tbl_General[EmployeeID],tbl_General[[#This Row],[EmployeeID]])</f>
        <v>1</v>
      </c>
    </row>
    <row r="4401" spans="1:22" x14ac:dyDescent="0.25">
      <c r="A4401">
        <v>50</v>
      </c>
      <c r="B4401" t="s">
        <v>21</v>
      </c>
      <c r="C4401" t="s">
        <v>22</v>
      </c>
      <c r="D4401" t="s">
        <v>23</v>
      </c>
      <c r="E4401">
        <v>10</v>
      </c>
      <c r="F4401">
        <v>4</v>
      </c>
      <c r="G4401" t="s">
        <v>24</v>
      </c>
      <c r="H4401">
        <v>1638</v>
      </c>
      <c r="I4401" t="s">
        <v>25</v>
      </c>
      <c r="J4401">
        <v>3</v>
      </c>
      <c r="K4401" t="s">
        <v>44</v>
      </c>
      <c r="L4401" t="s">
        <v>27</v>
      </c>
      <c r="M4401">
        <v>47870</v>
      </c>
      <c r="N4401">
        <v>0</v>
      </c>
      <c r="O4401">
        <v>12</v>
      </c>
      <c r="P4401">
        <v>0</v>
      </c>
      <c r="Q4401">
        <v>28</v>
      </c>
      <c r="R4401">
        <v>3</v>
      </c>
      <c r="S4401">
        <v>27</v>
      </c>
      <c r="T4401">
        <v>15</v>
      </c>
      <c r="U4401">
        <v>7</v>
      </c>
      <c r="V4401">
        <f>COUNTIF(tbl_General[EmployeeID],tbl_General[[#This Row],[EmployeeID]])</f>
        <v>1</v>
      </c>
    </row>
    <row r="4402" spans="1:22" x14ac:dyDescent="0.25">
      <c r="A4402">
        <v>50</v>
      </c>
      <c r="B4402" t="s">
        <v>21</v>
      </c>
      <c r="C4402" t="s">
        <v>22</v>
      </c>
      <c r="D4402" t="s">
        <v>23</v>
      </c>
      <c r="E4402">
        <v>10</v>
      </c>
      <c r="F4402">
        <v>4</v>
      </c>
      <c r="G4402" t="s">
        <v>24</v>
      </c>
      <c r="H4402">
        <v>3108</v>
      </c>
      <c r="I4402" t="s">
        <v>25</v>
      </c>
      <c r="J4402">
        <v>3</v>
      </c>
      <c r="K4402" t="s">
        <v>44</v>
      </c>
      <c r="L4402" t="s">
        <v>27</v>
      </c>
      <c r="M4402">
        <v>47870</v>
      </c>
      <c r="N4402">
        <v>0</v>
      </c>
      <c r="O4402">
        <v>12</v>
      </c>
      <c r="P4402">
        <v>0</v>
      </c>
      <c r="Q4402">
        <v>28</v>
      </c>
      <c r="R4402">
        <v>3</v>
      </c>
      <c r="S4402">
        <v>27</v>
      </c>
      <c r="T4402">
        <v>15</v>
      </c>
      <c r="U4402">
        <v>7</v>
      </c>
      <c r="V4402">
        <f>COUNTIF(tbl_General[EmployeeID],tbl_General[[#This Row],[EmployeeID]])</f>
        <v>1</v>
      </c>
    </row>
    <row r="4403" spans="1:22" x14ac:dyDescent="0.25">
      <c r="A4403">
        <v>52</v>
      </c>
      <c r="B4403" t="s">
        <v>21</v>
      </c>
      <c r="C4403" t="s">
        <v>36</v>
      </c>
      <c r="D4403" t="s">
        <v>30</v>
      </c>
      <c r="E4403">
        <v>2</v>
      </c>
      <c r="F4403">
        <v>3</v>
      </c>
      <c r="G4403" t="s">
        <v>46</v>
      </c>
      <c r="H4403">
        <v>1450</v>
      </c>
      <c r="I4403" t="s">
        <v>34</v>
      </c>
      <c r="J4403">
        <v>1</v>
      </c>
      <c r="K4403" t="s">
        <v>35</v>
      </c>
      <c r="L4403" t="s">
        <v>32</v>
      </c>
      <c r="M4403">
        <v>45070</v>
      </c>
      <c r="N4403">
        <v>1</v>
      </c>
      <c r="O4403">
        <v>14</v>
      </c>
      <c r="P4403">
        <v>0</v>
      </c>
      <c r="Q4403">
        <v>33</v>
      </c>
      <c r="R4403">
        <v>3</v>
      </c>
      <c r="S4403">
        <v>33</v>
      </c>
      <c r="T4403">
        <v>15</v>
      </c>
      <c r="U4403">
        <v>12</v>
      </c>
      <c r="V4403">
        <f>COUNTIF(tbl_General[EmployeeID],tbl_General[[#This Row],[EmployeeID]])</f>
        <v>1</v>
      </c>
    </row>
    <row r="4404" spans="1:22" x14ac:dyDescent="0.25">
      <c r="A4404">
        <v>52</v>
      </c>
      <c r="B4404" t="s">
        <v>21</v>
      </c>
      <c r="C4404" t="s">
        <v>36</v>
      </c>
      <c r="D4404" t="s">
        <v>30</v>
      </c>
      <c r="E4404">
        <v>2</v>
      </c>
      <c r="F4404">
        <v>3</v>
      </c>
      <c r="G4404" t="s">
        <v>46</v>
      </c>
      <c r="H4404">
        <v>2920</v>
      </c>
      <c r="I4404" t="s">
        <v>34</v>
      </c>
      <c r="J4404">
        <v>1</v>
      </c>
      <c r="K4404" t="s">
        <v>35</v>
      </c>
      <c r="L4404" t="s">
        <v>32</v>
      </c>
      <c r="M4404">
        <v>45070</v>
      </c>
      <c r="N4404">
        <v>1</v>
      </c>
      <c r="O4404">
        <v>14</v>
      </c>
      <c r="P4404">
        <v>0</v>
      </c>
      <c r="Q4404">
        <v>33</v>
      </c>
      <c r="R4404">
        <v>3</v>
      </c>
      <c r="S4404">
        <v>33</v>
      </c>
      <c r="T4404">
        <v>15</v>
      </c>
      <c r="U4404">
        <v>12</v>
      </c>
      <c r="V4404">
        <f>COUNTIF(tbl_General[EmployeeID],tbl_General[[#This Row],[EmployeeID]])</f>
        <v>1</v>
      </c>
    </row>
    <row r="4405" spans="1:22" x14ac:dyDescent="0.25">
      <c r="A4405">
        <v>52</v>
      </c>
      <c r="B4405" t="s">
        <v>21</v>
      </c>
      <c r="C4405" t="s">
        <v>36</v>
      </c>
      <c r="D4405" t="s">
        <v>30</v>
      </c>
      <c r="E4405">
        <v>2</v>
      </c>
      <c r="F4405">
        <v>3</v>
      </c>
      <c r="G4405" t="s">
        <v>46</v>
      </c>
      <c r="H4405">
        <v>4390</v>
      </c>
      <c r="I4405" t="s">
        <v>34</v>
      </c>
      <c r="J4405">
        <v>1</v>
      </c>
      <c r="K4405" t="s">
        <v>35</v>
      </c>
      <c r="L4405" t="s">
        <v>32</v>
      </c>
      <c r="M4405">
        <v>45070</v>
      </c>
      <c r="N4405">
        <v>1</v>
      </c>
      <c r="O4405">
        <v>14</v>
      </c>
      <c r="P4405">
        <v>0</v>
      </c>
      <c r="Q4405">
        <v>33</v>
      </c>
      <c r="R4405">
        <v>3</v>
      </c>
      <c r="S4405">
        <v>33</v>
      </c>
      <c r="T4405">
        <v>15</v>
      </c>
      <c r="U4405">
        <v>12</v>
      </c>
      <c r="V4405">
        <f>COUNTIF(tbl_General[EmployeeID],tbl_General[[#This Row],[EmployeeID]])</f>
        <v>1</v>
      </c>
    </row>
    <row r="4406" spans="1:22" x14ac:dyDescent="0.25">
      <c r="A4406">
        <v>55</v>
      </c>
      <c r="B4406" t="s">
        <v>21</v>
      </c>
      <c r="C4406" t="s">
        <v>36</v>
      </c>
      <c r="D4406" t="s">
        <v>30</v>
      </c>
      <c r="E4406">
        <v>27</v>
      </c>
      <c r="F4406">
        <v>3</v>
      </c>
      <c r="G4406" t="s">
        <v>24</v>
      </c>
      <c r="H4406">
        <v>657</v>
      </c>
      <c r="I4406" t="s">
        <v>25</v>
      </c>
      <c r="J4406">
        <v>2</v>
      </c>
      <c r="K4406" t="s">
        <v>44</v>
      </c>
      <c r="L4406" t="s">
        <v>41</v>
      </c>
      <c r="M4406">
        <v>48590</v>
      </c>
      <c r="N4406">
        <v>1</v>
      </c>
      <c r="O4406">
        <v>24</v>
      </c>
      <c r="P4406">
        <v>1</v>
      </c>
      <c r="Q4406">
        <v>34</v>
      </c>
      <c r="R4406">
        <v>3</v>
      </c>
      <c r="S4406">
        <v>33</v>
      </c>
      <c r="T4406">
        <v>15</v>
      </c>
      <c r="U4406">
        <v>0</v>
      </c>
      <c r="V4406">
        <f>COUNTIF(tbl_General[EmployeeID],tbl_General[[#This Row],[EmployeeID]])</f>
        <v>1</v>
      </c>
    </row>
    <row r="4407" spans="1:22" x14ac:dyDescent="0.25">
      <c r="A4407">
        <v>55</v>
      </c>
      <c r="B4407" t="s">
        <v>21</v>
      </c>
      <c r="C4407" t="s">
        <v>36</v>
      </c>
      <c r="D4407" t="s">
        <v>30</v>
      </c>
      <c r="E4407">
        <v>27</v>
      </c>
      <c r="F4407">
        <v>3</v>
      </c>
      <c r="G4407" t="s">
        <v>24</v>
      </c>
      <c r="H4407">
        <v>2127</v>
      </c>
      <c r="I4407" t="s">
        <v>25</v>
      </c>
      <c r="J4407">
        <v>2</v>
      </c>
      <c r="K4407" t="s">
        <v>44</v>
      </c>
      <c r="L4407" t="s">
        <v>41</v>
      </c>
      <c r="M4407">
        <v>48590</v>
      </c>
      <c r="N4407">
        <v>1</v>
      </c>
      <c r="O4407">
        <v>24</v>
      </c>
      <c r="P4407">
        <v>1</v>
      </c>
      <c r="Q4407">
        <v>34</v>
      </c>
      <c r="R4407">
        <v>3</v>
      </c>
      <c r="S4407">
        <v>33</v>
      </c>
      <c r="T4407">
        <v>15</v>
      </c>
      <c r="U4407">
        <v>0</v>
      </c>
      <c r="V4407">
        <f>COUNTIF(tbl_General[EmployeeID],tbl_General[[#This Row],[EmployeeID]])</f>
        <v>1</v>
      </c>
    </row>
    <row r="4408" spans="1:22" x14ac:dyDescent="0.25">
      <c r="A4408">
        <v>55</v>
      </c>
      <c r="B4408" t="s">
        <v>21</v>
      </c>
      <c r="C4408" t="s">
        <v>36</v>
      </c>
      <c r="D4408" t="s">
        <v>30</v>
      </c>
      <c r="E4408">
        <v>27</v>
      </c>
      <c r="F4408">
        <v>3</v>
      </c>
      <c r="G4408" t="s">
        <v>24</v>
      </c>
      <c r="H4408">
        <v>3597</v>
      </c>
      <c r="I4408" t="s">
        <v>25</v>
      </c>
      <c r="J4408">
        <v>2</v>
      </c>
      <c r="K4408" t="s">
        <v>44</v>
      </c>
      <c r="L4408" t="s">
        <v>41</v>
      </c>
      <c r="M4408">
        <v>48590</v>
      </c>
      <c r="N4408">
        <v>1</v>
      </c>
      <c r="O4408">
        <v>24</v>
      </c>
      <c r="P4408">
        <v>1</v>
      </c>
      <c r="Q4408">
        <v>34</v>
      </c>
      <c r="R4408">
        <v>3</v>
      </c>
      <c r="S4408">
        <v>33</v>
      </c>
      <c r="T4408">
        <v>15</v>
      </c>
      <c r="U4408">
        <v>0</v>
      </c>
      <c r="V4408">
        <f>COUNTIF(tbl_General[EmployeeID],tbl_General[[#This Row],[EmployeeID]])</f>
        <v>1</v>
      </c>
    </row>
    <row r="4409" spans="1:22" x14ac:dyDescent="0.25">
      <c r="A4409">
        <v>58</v>
      </c>
      <c r="B4409" t="s">
        <v>28</v>
      </c>
      <c r="C4409" t="s">
        <v>22</v>
      </c>
      <c r="D4409" t="s">
        <v>23</v>
      </c>
      <c r="E4409">
        <v>2</v>
      </c>
      <c r="F4409">
        <v>2</v>
      </c>
      <c r="G4409" t="s">
        <v>38</v>
      </c>
      <c r="H4409">
        <v>1339</v>
      </c>
      <c r="I4409" t="s">
        <v>25</v>
      </c>
      <c r="J4409">
        <v>1</v>
      </c>
      <c r="K4409" t="s">
        <v>31</v>
      </c>
      <c r="L4409" t="s">
        <v>27</v>
      </c>
      <c r="M4409">
        <v>43850</v>
      </c>
      <c r="N4409">
        <v>1</v>
      </c>
      <c r="O4409">
        <v>13</v>
      </c>
      <c r="P4409">
        <v>1</v>
      </c>
      <c r="Q4409">
        <v>40</v>
      </c>
      <c r="R4409">
        <v>2</v>
      </c>
      <c r="S4409">
        <v>40</v>
      </c>
      <c r="T4409">
        <v>15</v>
      </c>
      <c r="U4409">
        <v>6</v>
      </c>
      <c r="V4409">
        <f>COUNTIF(tbl_General[EmployeeID],tbl_General[[#This Row],[EmployeeID]])</f>
        <v>1</v>
      </c>
    </row>
    <row r="4410" spans="1:22" x14ac:dyDescent="0.25">
      <c r="A4410">
        <v>58</v>
      </c>
      <c r="B4410" t="s">
        <v>28</v>
      </c>
      <c r="C4410" t="s">
        <v>22</v>
      </c>
      <c r="D4410" t="s">
        <v>23</v>
      </c>
      <c r="E4410">
        <v>2</v>
      </c>
      <c r="F4410">
        <v>2</v>
      </c>
      <c r="G4410" t="s">
        <v>38</v>
      </c>
      <c r="H4410">
        <v>2809</v>
      </c>
      <c r="I4410" t="s">
        <v>25</v>
      </c>
      <c r="J4410">
        <v>1</v>
      </c>
      <c r="K4410" t="s">
        <v>31</v>
      </c>
      <c r="L4410" t="s">
        <v>27</v>
      </c>
      <c r="M4410">
        <v>43850</v>
      </c>
      <c r="N4410">
        <v>1</v>
      </c>
      <c r="O4410">
        <v>13</v>
      </c>
      <c r="P4410">
        <v>1</v>
      </c>
      <c r="Q4410">
        <v>40</v>
      </c>
      <c r="R4410">
        <v>2</v>
      </c>
      <c r="S4410">
        <v>40</v>
      </c>
      <c r="T4410">
        <v>15</v>
      </c>
      <c r="U4410">
        <v>6</v>
      </c>
      <c r="V4410">
        <f>COUNTIF(tbl_General[EmployeeID],tbl_General[[#This Row],[EmployeeID]])</f>
        <v>1</v>
      </c>
    </row>
    <row r="4411" spans="1:22" x14ac:dyDescent="0.25">
      <c r="A4411">
        <v>58</v>
      </c>
      <c r="B4411" t="s">
        <v>28</v>
      </c>
      <c r="C4411" t="s">
        <v>22</v>
      </c>
      <c r="D4411" t="s">
        <v>23</v>
      </c>
      <c r="E4411">
        <v>2</v>
      </c>
      <c r="F4411">
        <v>2</v>
      </c>
      <c r="G4411" t="s">
        <v>38</v>
      </c>
      <c r="H4411">
        <v>4279</v>
      </c>
      <c r="I4411" t="s">
        <v>25</v>
      </c>
      <c r="J4411">
        <v>1</v>
      </c>
      <c r="K4411" t="s">
        <v>31</v>
      </c>
      <c r="L4411" t="s">
        <v>27</v>
      </c>
      <c r="M4411">
        <v>43850</v>
      </c>
      <c r="N4411">
        <v>1</v>
      </c>
      <c r="O4411">
        <v>13</v>
      </c>
      <c r="P4411">
        <v>1</v>
      </c>
      <c r="Q4411">
        <v>40</v>
      </c>
      <c r="R4411">
        <v>2</v>
      </c>
      <c r="S4411">
        <v>40</v>
      </c>
      <c r="T4411">
        <v>15</v>
      </c>
      <c r="U4411">
        <v>6</v>
      </c>
      <c r="V4411">
        <f>COUNTIF(tbl_General[EmployeeID],tbl_General[[#This Row],[EmployeeID]])</f>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5EBDA-8CC8-4AE9-8A93-0258C8DEB451}">
  <dimension ref="A1:E4411"/>
  <sheetViews>
    <sheetView topLeftCell="A101" workbookViewId="0">
      <selection activeCell="I95" sqref="I95"/>
    </sheetView>
  </sheetViews>
  <sheetFormatPr defaultRowHeight="13.8" x14ac:dyDescent="0.25"/>
  <cols>
    <col min="1" max="1" width="19" customWidth="1"/>
    <col min="2" max="2" width="24.09765625" customWidth="1"/>
    <col min="3" max="3" width="21.59765625" customWidth="1"/>
    <col min="4" max="4" width="23.8984375" customWidth="1"/>
    <col min="5" max="5" width="15.59765625" customWidth="1"/>
  </cols>
  <sheetData>
    <row r="1" spans="1:5" x14ac:dyDescent="0.25">
      <c r="A1" t="s">
        <v>7</v>
      </c>
      <c r="B1" t="s">
        <v>52</v>
      </c>
      <c r="C1" t="s">
        <v>53</v>
      </c>
      <c r="D1" t="s">
        <v>54</v>
      </c>
      <c r="E1" t="s">
        <v>47</v>
      </c>
    </row>
    <row r="2" spans="1:5" x14ac:dyDescent="0.25">
      <c r="A2">
        <v>1</v>
      </c>
      <c r="B2">
        <v>3</v>
      </c>
      <c r="C2">
        <v>4</v>
      </c>
      <c r="D2">
        <v>2</v>
      </c>
      <c r="E2">
        <f>COUNTIF(tbl_EmployeeSurvey[EmployeeID],tbl_EmployeeSurvey[[#This Row],[EmployeeID]])</f>
        <v>1</v>
      </c>
    </row>
    <row r="3" spans="1:5" x14ac:dyDescent="0.25">
      <c r="A3">
        <v>2</v>
      </c>
      <c r="B3">
        <v>3</v>
      </c>
      <c r="C3">
        <v>2</v>
      </c>
      <c r="D3">
        <v>4</v>
      </c>
      <c r="E3">
        <f>COUNTIF(tbl_EmployeeSurvey[EmployeeID],tbl_EmployeeSurvey[[#This Row],[EmployeeID]])</f>
        <v>1</v>
      </c>
    </row>
    <row r="4" spans="1:5" x14ac:dyDescent="0.25">
      <c r="A4">
        <v>3</v>
      </c>
      <c r="B4">
        <v>2</v>
      </c>
      <c r="C4">
        <v>2</v>
      </c>
      <c r="D4">
        <v>1</v>
      </c>
      <c r="E4">
        <f>COUNTIF(tbl_EmployeeSurvey[EmployeeID],tbl_EmployeeSurvey[[#This Row],[EmployeeID]])</f>
        <v>1</v>
      </c>
    </row>
    <row r="5" spans="1:5" x14ac:dyDescent="0.25">
      <c r="A5">
        <v>4</v>
      </c>
      <c r="B5">
        <v>4</v>
      </c>
      <c r="C5">
        <v>4</v>
      </c>
      <c r="D5">
        <v>3</v>
      </c>
      <c r="E5">
        <f>COUNTIF(tbl_EmployeeSurvey[EmployeeID],tbl_EmployeeSurvey[[#This Row],[EmployeeID]])</f>
        <v>1</v>
      </c>
    </row>
    <row r="6" spans="1:5" x14ac:dyDescent="0.25">
      <c r="A6">
        <v>5</v>
      </c>
      <c r="B6">
        <v>4</v>
      </c>
      <c r="C6">
        <v>1</v>
      </c>
      <c r="D6">
        <v>3</v>
      </c>
      <c r="E6">
        <f>COUNTIF(tbl_EmployeeSurvey[EmployeeID],tbl_EmployeeSurvey[[#This Row],[EmployeeID]])</f>
        <v>1</v>
      </c>
    </row>
    <row r="7" spans="1:5" x14ac:dyDescent="0.25">
      <c r="A7">
        <v>6</v>
      </c>
      <c r="B7">
        <v>3</v>
      </c>
      <c r="C7">
        <v>2</v>
      </c>
      <c r="D7">
        <v>2</v>
      </c>
      <c r="E7">
        <f>COUNTIF(tbl_EmployeeSurvey[EmployeeID],tbl_EmployeeSurvey[[#This Row],[EmployeeID]])</f>
        <v>1</v>
      </c>
    </row>
    <row r="8" spans="1:5" x14ac:dyDescent="0.25">
      <c r="A8">
        <v>7</v>
      </c>
      <c r="B8">
        <v>1</v>
      </c>
      <c r="C8">
        <v>3</v>
      </c>
      <c r="D8">
        <v>1</v>
      </c>
      <c r="E8">
        <f>COUNTIF(tbl_EmployeeSurvey[EmployeeID],tbl_EmployeeSurvey[[#This Row],[EmployeeID]])</f>
        <v>1</v>
      </c>
    </row>
    <row r="9" spans="1:5" x14ac:dyDescent="0.25">
      <c r="A9">
        <v>8</v>
      </c>
      <c r="B9">
        <v>1</v>
      </c>
      <c r="C9">
        <v>2</v>
      </c>
      <c r="D9">
        <v>3</v>
      </c>
      <c r="E9">
        <f>COUNTIF(tbl_EmployeeSurvey[EmployeeID],tbl_EmployeeSurvey[[#This Row],[EmployeeID]])</f>
        <v>1</v>
      </c>
    </row>
    <row r="10" spans="1:5" x14ac:dyDescent="0.25">
      <c r="A10">
        <v>9</v>
      </c>
      <c r="B10">
        <v>2</v>
      </c>
      <c r="C10">
        <v>4</v>
      </c>
      <c r="D10">
        <v>3</v>
      </c>
      <c r="E10">
        <f>COUNTIF(tbl_EmployeeSurvey[EmployeeID],tbl_EmployeeSurvey[[#This Row],[EmployeeID]])</f>
        <v>1</v>
      </c>
    </row>
    <row r="11" spans="1:5" x14ac:dyDescent="0.25">
      <c r="A11">
        <v>10</v>
      </c>
      <c r="B11">
        <v>2</v>
      </c>
      <c r="C11">
        <v>1</v>
      </c>
      <c r="D11">
        <v>3</v>
      </c>
      <c r="E11">
        <f>COUNTIF(tbl_EmployeeSurvey[EmployeeID],tbl_EmployeeSurvey[[#This Row],[EmployeeID]])</f>
        <v>1</v>
      </c>
    </row>
    <row r="12" spans="1:5" x14ac:dyDescent="0.25">
      <c r="A12">
        <v>11</v>
      </c>
      <c r="B12">
        <v>3</v>
      </c>
      <c r="C12">
        <v>4</v>
      </c>
      <c r="D12">
        <v>3</v>
      </c>
      <c r="E12">
        <f>COUNTIF(tbl_EmployeeSurvey[EmployeeID],tbl_EmployeeSurvey[[#This Row],[EmployeeID]])</f>
        <v>1</v>
      </c>
    </row>
    <row r="13" spans="1:5" x14ac:dyDescent="0.25">
      <c r="A13">
        <v>12</v>
      </c>
      <c r="B13">
        <v>3</v>
      </c>
      <c r="C13">
        <v>4</v>
      </c>
      <c r="D13">
        <v>3</v>
      </c>
      <c r="E13">
        <f>COUNTIF(tbl_EmployeeSurvey[EmployeeID],tbl_EmployeeSurvey[[#This Row],[EmployeeID]])</f>
        <v>1</v>
      </c>
    </row>
    <row r="14" spans="1:5" x14ac:dyDescent="0.25">
      <c r="A14">
        <v>13</v>
      </c>
      <c r="B14">
        <v>4</v>
      </c>
      <c r="C14">
        <v>1</v>
      </c>
      <c r="D14">
        <v>3</v>
      </c>
      <c r="E14">
        <f>COUNTIF(tbl_EmployeeSurvey[EmployeeID],tbl_EmployeeSurvey[[#This Row],[EmployeeID]])</f>
        <v>1</v>
      </c>
    </row>
    <row r="15" spans="1:5" x14ac:dyDescent="0.25">
      <c r="A15">
        <v>14</v>
      </c>
      <c r="B15">
        <v>1</v>
      </c>
      <c r="C15">
        <v>2</v>
      </c>
      <c r="D15">
        <v>2</v>
      </c>
      <c r="E15">
        <f>COUNTIF(tbl_EmployeeSurvey[EmployeeID],tbl_EmployeeSurvey[[#This Row],[EmployeeID]])</f>
        <v>1</v>
      </c>
    </row>
    <row r="16" spans="1:5" x14ac:dyDescent="0.25">
      <c r="A16">
        <v>15</v>
      </c>
      <c r="B16">
        <v>4</v>
      </c>
      <c r="C16">
        <v>4</v>
      </c>
      <c r="D16">
        <v>2</v>
      </c>
      <c r="E16">
        <f>COUNTIF(tbl_EmployeeSurvey[EmployeeID],tbl_EmployeeSurvey[[#This Row],[EmployeeID]])</f>
        <v>1</v>
      </c>
    </row>
    <row r="17" spans="1:5" x14ac:dyDescent="0.25">
      <c r="A17">
        <v>16</v>
      </c>
      <c r="B17">
        <v>3</v>
      </c>
      <c r="C17">
        <v>4</v>
      </c>
      <c r="D17">
        <v>4</v>
      </c>
      <c r="E17">
        <f>COUNTIF(tbl_EmployeeSurvey[EmployeeID],tbl_EmployeeSurvey[[#This Row],[EmployeeID]])</f>
        <v>1</v>
      </c>
    </row>
    <row r="18" spans="1:5" x14ac:dyDescent="0.25">
      <c r="A18">
        <v>17</v>
      </c>
      <c r="B18">
        <v>4</v>
      </c>
      <c r="C18">
        <v>3</v>
      </c>
      <c r="D18">
        <v>4</v>
      </c>
      <c r="E18">
        <f>COUNTIF(tbl_EmployeeSurvey[EmployeeID],tbl_EmployeeSurvey[[#This Row],[EmployeeID]])</f>
        <v>1</v>
      </c>
    </row>
    <row r="19" spans="1:5" x14ac:dyDescent="0.25">
      <c r="A19">
        <v>18</v>
      </c>
      <c r="B19">
        <v>1</v>
      </c>
      <c r="C19">
        <v>4</v>
      </c>
      <c r="D19">
        <v>3</v>
      </c>
      <c r="E19">
        <f>COUNTIF(tbl_EmployeeSurvey[EmployeeID],tbl_EmployeeSurvey[[#This Row],[EmployeeID]])</f>
        <v>1</v>
      </c>
    </row>
    <row r="20" spans="1:5" x14ac:dyDescent="0.25">
      <c r="A20">
        <v>19</v>
      </c>
      <c r="B20">
        <v>2</v>
      </c>
      <c r="C20">
        <v>2</v>
      </c>
      <c r="D20">
        <v>2</v>
      </c>
      <c r="E20">
        <f>COUNTIF(tbl_EmployeeSurvey[EmployeeID],tbl_EmployeeSurvey[[#This Row],[EmployeeID]])</f>
        <v>1</v>
      </c>
    </row>
    <row r="21" spans="1:5" x14ac:dyDescent="0.25">
      <c r="A21">
        <v>20</v>
      </c>
      <c r="B21">
        <v>1</v>
      </c>
      <c r="C21">
        <v>1</v>
      </c>
      <c r="D21">
        <v>3</v>
      </c>
      <c r="E21">
        <f>COUNTIF(tbl_EmployeeSurvey[EmployeeID],tbl_EmployeeSurvey[[#This Row],[EmployeeID]])</f>
        <v>1</v>
      </c>
    </row>
    <row r="22" spans="1:5" x14ac:dyDescent="0.25">
      <c r="A22">
        <v>21</v>
      </c>
      <c r="B22">
        <v>3</v>
      </c>
      <c r="C22">
        <v>2</v>
      </c>
      <c r="D22">
        <v>1</v>
      </c>
      <c r="E22">
        <f>COUNTIF(tbl_EmployeeSurvey[EmployeeID],tbl_EmployeeSurvey[[#This Row],[EmployeeID]])</f>
        <v>1</v>
      </c>
    </row>
    <row r="23" spans="1:5" x14ac:dyDescent="0.25">
      <c r="A23">
        <v>22</v>
      </c>
      <c r="B23">
        <v>1</v>
      </c>
      <c r="C23">
        <v>2</v>
      </c>
      <c r="D23">
        <v>2</v>
      </c>
      <c r="E23">
        <f>COUNTIF(tbl_EmployeeSurvey[EmployeeID],tbl_EmployeeSurvey[[#This Row],[EmployeeID]])</f>
        <v>1</v>
      </c>
    </row>
    <row r="24" spans="1:5" x14ac:dyDescent="0.25">
      <c r="A24">
        <v>23</v>
      </c>
      <c r="B24">
        <v>3</v>
      </c>
      <c r="C24">
        <v>3</v>
      </c>
      <c r="D24">
        <v>2</v>
      </c>
      <c r="E24">
        <f>COUNTIF(tbl_EmployeeSurvey[EmployeeID],tbl_EmployeeSurvey[[#This Row],[EmployeeID]])</f>
        <v>1</v>
      </c>
    </row>
    <row r="25" spans="1:5" x14ac:dyDescent="0.25">
      <c r="A25">
        <v>24</v>
      </c>
      <c r="B25">
        <v>2</v>
      </c>
      <c r="C25">
        <v>3</v>
      </c>
      <c r="D25">
        <v>3</v>
      </c>
      <c r="E25">
        <f>COUNTIF(tbl_EmployeeSurvey[EmployeeID],tbl_EmployeeSurvey[[#This Row],[EmployeeID]])</f>
        <v>1</v>
      </c>
    </row>
    <row r="26" spans="1:5" x14ac:dyDescent="0.25">
      <c r="A26">
        <v>25</v>
      </c>
      <c r="B26">
        <v>2</v>
      </c>
      <c r="C26">
        <v>4</v>
      </c>
      <c r="D26">
        <v>2</v>
      </c>
      <c r="E26">
        <f>COUNTIF(tbl_EmployeeSurvey[EmployeeID],tbl_EmployeeSurvey[[#This Row],[EmployeeID]])</f>
        <v>1</v>
      </c>
    </row>
    <row r="27" spans="1:5" x14ac:dyDescent="0.25">
      <c r="A27">
        <v>26</v>
      </c>
      <c r="B27">
        <v>2</v>
      </c>
      <c r="C27">
        <v>4</v>
      </c>
      <c r="D27">
        <v>3</v>
      </c>
      <c r="E27">
        <f>COUNTIF(tbl_EmployeeSurvey[EmployeeID],tbl_EmployeeSurvey[[#This Row],[EmployeeID]])</f>
        <v>1</v>
      </c>
    </row>
    <row r="28" spans="1:5" x14ac:dyDescent="0.25">
      <c r="A28">
        <v>27</v>
      </c>
      <c r="B28">
        <v>1</v>
      </c>
      <c r="C28">
        <v>1</v>
      </c>
      <c r="D28">
        <v>3</v>
      </c>
      <c r="E28">
        <f>COUNTIF(tbl_EmployeeSurvey[EmployeeID],tbl_EmployeeSurvey[[#This Row],[EmployeeID]])</f>
        <v>1</v>
      </c>
    </row>
    <row r="29" spans="1:5" x14ac:dyDescent="0.25">
      <c r="A29">
        <v>28</v>
      </c>
      <c r="B29">
        <v>4</v>
      </c>
      <c r="C29">
        <v>4</v>
      </c>
      <c r="D29">
        <v>3</v>
      </c>
      <c r="E29">
        <f>COUNTIF(tbl_EmployeeSurvey[EmployeeID],tbl_EmployeeSurvey[[#This Row],[EmployeeID]])</f>
        <v>1</v>
      </c>
    </row>
    <row r="30" spans="1:5" x14ac:dyDescent="0.25">
      <c r="A30">
        <v>29</v>
      </c>
      <c r="B30">
        <v>4</v>
      </c>
      <c r="C30">
        <v>3</v>
      </c>
      <c r="D30">
        <v>1</v>
      </c>
      <c r="E30">
        <f>COUNTIF(tbl_EmployeeSurvey[EmployeeID],tbl_EmployeeSurvey[[#This Row],[EmployeeID]])</f>
        <v>1</v>
      </c>
    </row>
    <row r="31" spans="1:5" x14ac:dyDescent="0.25">
      <c r="A31">
        <v>30</v>
      </c>
      <c r="B31">
        <v>4</v>
      </c>
      <c r="C31">
        <v>4</v>
      </c>
      <c r="D31">
        <v>3</v>
      </c>
      <c r="E31">
        <f>COUNTIF(tbl_EmployeeSurvey[EmployeeID],tbl_EmployeeSurvey[[#This Row],[EmployeeID]])</f>
        <v>1</v>
      </c>
    </row>
    <row r="32" spans="1:5" x14ac:dyDescent="0.25">
      <c r="A32">
        <v>31</v>
      </c>
      <c r="B32">
        <v>1</v>
      </c>
      <c r="C32">
        <v>2</v>
      </c>
      <c r="D32">
        <v>3</v>
      </c>
      <c r="E32">
        <f>COUNTIF(tbl_EmployeeSurvey[EmployeeID],tbl_EmployeeSurvey[[#This Row],[EmployeeID]])</f>
        <v>1</v>
      </c>
    </row>
    <row r="33" spans="1:5" x14ac:dyDescent="0.25">
      <c r="A33">
        <v>32</v>
      </c>
      <c r="B33">
        <v>4</v>
      </c>
      <c r="C33">
        <v>4</v>
      </c>
      <c r="D33">
        <v>3</v>
      </c>
      <c r="E33">
        <f>COUNTIF(tbl_EmployeeSurvey[EmployeeID],tbl_EmployeeSurvey[[#This Row],[EmployeeID]])</f>
        <v>1</v>
      </c>
    </row>
    <row r="34" spans="1:5" x14ac:dyDescent="0.25">
      <c r="A34">
        <v>33</v>
      </c>
      <c r="B34">
        <v>3</v>
      </c>
      <c r="C34">
        <v>1</v>
      </c>
      <c r="D34">
        <v>3</v>
      </c>
      <c r="E34">
        <f>COUNTIF(tbl_EmployeeSurvey[EmployeeID],tbl_EmployeeSurvey[[#This Row],[EmployeeID]])</f>
        <v>1</v>
      </c>
    </row>
    <row r="35" spans="1:5" x14ac:dyDescent="0.25">
      <c r="A35">
        <v>34</v>
      </c>
      <c r="B35">
        <v>3</v>
      </c>
      <c r="C35">
        <v>2</v>
      </c>
      <c r="D35">
        <v>3</v>
      </c>
      <c r="E35">
        <f>COUNTIF(tbl_EmployeeSurvey[EmployeeID],tbl_EmployeeSurvey[[#This Row],[EmployeeID]])</f>
        <v>1</v>
      </c>
    </row>
    <row r="36" spans="1:5" x14ac:dyDescent="0.25">
      <c r="A36">
        <v>35</v>
      </c>
      <c r="B36">
        <v>4</v>
      </c>
      <c r="C36">
        <v>2</v>
      </c>
      <c r="D36">
        <v>2</v>
      </c>
      <c r="E36">
        <f>COUNTIF(tbl_EmployeeSurvey[EmployeeID],tbl_EmployeeSurvey[[#This Row],[EmployeeID]])</f>
        <v>1</v>
      </c>
    </row>
    <row r="37" spans="1:5" x14ac:dyDescent="0.25">
      <c r="A37">
        <v>36</v>
      </c>
      <c r="B37">
        <v>4</v>
      </c>
      <c r="C37">
        <v>4</v>
      </c>
      <c r="D37">
        <v>3</v>
      </c>
      <c r="E37">
        <f>COUNTIF(tbl_EmployeeSurvey[EmployeeID],tbl_EmployeeSurvey[[#This Row],[EmployeeID]])</f>
        <v>1</v>
      </c>
    </row>
    <row r="38" spans="1:5" x14ac:dyDescent="0.25">
      <c r="A38">
        <v>37</v>
      </c>
      <c r="B38">
        <v>2</v>
      </c>
      <c r="C38">
        <v>4</v>
      </c>
      <c r="D38">
        <v>2</v>
      </c>
      <c r="E38">
        <f>COUNTIF(tbl_EmployeeSurvey[EmployeeID],tbl_EmployeeSurvey[[#This Row],[EmployeeID]])</f>
        <v>1</v>
      </c>
    </row>
    <row r="39" spans="1:5" x14ac:dyDescent="0.25">
      <c r="A39">
        <v>38</v>
      </c>
      <c r="B39">
        <v>3</v>
      </c>
      <c r="C39">
        <v>2</v>
      </c>
      <c r="D39">
        <v>4</v>
      </c>
      <c r="E39">
        <f>COUNTIF(tbl_EmployeeSurvey[EmployeeID],tbl_EmployeeSurvey[[#This Row],[EmployeeID]])</f>
        <v>1</v>
      </c>
    </row>
    <row r="40" spans="1:5" x14ac:dyDescent="0.25">
      <c r="A40">
        <v>39</v>
      </c>
      <c r="B40">
        <v>3</v>
      </c>
      <c r="C40">
        <v>3</v>
      </c>
      <c r="D40">
        <v>3</v>
      </c>
      <c r="E40">
        <f>COUNTIF(tbl_EmployeeSurvey[EmployeeID],tbl_EmployeeSurvey[[#This Row],[EmployeeID]])</f>
        <v>1</v>
      </c>
    </row>
    <row r="41" spans="1:5" x14ac:dyDescent="0.25">
      <c r="A41">
        <v>40</v>
      </c>
      <c r="B41">
        <v>3</v>
      </c>
      <c r="C41">
        <v>2</v>
      </c>
      <c r="D41">
        <v>2</v>
      </c>
      <c r="E41">
        <f>COUNTIF(tbl_EmployeeSurvey[EmployeeID],tbl_EmployeeSurvey[[#This Row],[EmployeeID]])</f>
        <v>1</v>
      </c>
    </row>
    <row r="42" spans="1:5" x14ac:dyDescent="0.25">
      <c r="A42">
        <v>41</v>
      </c>
      <c r="B42">
        <v>3</v>
      </c>
      <c r="C42">
        <v>3</v>
      </c>
      <c r="D42">
        <v>3</v>
      </c>
      <c r="E42">
        <f>COUNTIF(tbl_EmployeeSurvey[EmployeeID],tbl_EmployeeSurvey[[#This Row],[EmployeeID]])</f>
        <v>1</v>
      </c>
    </row>
    <row r="43" spans="1:5" x14ac:dyDescent="0.25">
      <c r="A43">
        <v>42</v>
      </c>
      <c r="B43">
        <v>4</v>
      </c>
      <c r="C43">
        <v>2</v>
      </c>
      <c r="D43">
        <v>3</v>
      </c>
      <c r="E43">
        <f>COUNTIF(tbl_EmployeeSurvey[EmployeeID],tbl_EmployeeSurvey[[#This Row],[EmployeeID]])</f>
        <v>1</v>
      </c>
    </row>
    <row r="44" spans="1:5" x14ac:dyDescent="0.25">
      <c r="A44">
        <v>43</v>
      </c>
      <c r="B44">
        <v>4</v>
      </c>
      <c r="C44">
        <v>2</v>
      </c>
      <c r="D44">
        <v>3</v>
      </c>
      <c r="E44">
        <f>COUNTIF(tbl_EmployeeSurvey[EmployeeID],tbl_EmployeeSurvey[[#This Row],[EmployeeID]])</f>
        <v>1</v>
      </c>
    </row>
    <row r="45" spans="1:5" x14ac:dyDescent="0.25">
      <c r="A45">
        <v>44</v>
      </c>
      <c r="B45">
        <v>4</v>
      </c>
      <c r="C45">
        <v>3</v>
      </c>
      <c r="D45">
        <v>3</v>
      </c>
      <c r="E45">
        <f>COUNTIF(tbl_EmployeeSurvey[EmployeeID],tbl_EmployeeSurvey[[#This Row],[EmployeeID]])</f>
        <v>1</v>
      </c>
    </row>
    <row r="46" spans="1:5" x14ac:dyDescent="0.25">
      <c r="A46">
        <v>45</v>
      </c>
      <c r="B46">
        <v>2</v>
      </c>
      <c r="C46">
        <v>1</v>
      </c>
      <c r="D46">
        <v>3</v>
      </c>
      <c r="E46">
        <f>COUNTIF(tbl_EmployeeSurvey[EmployeeID],tbl_EmployeeSurvey[[#This Row],[EmployeeID]])</f>
        <v>1</v>
      </c>
    </row>
    <row r="47" spans="1:5" x14ac:dyDescent="0.25">
      <c r="A47">
        <v>46</v>
      </c>
      <c r="B47">
        <v>2</v>
      </c>
      <c r="C47">
        <v>4</v>
      </c>
      <c r="D47">
        <v>2</v>
      </c>
      <c r="E47">
        <f>COUNTIF(tbl_EmployeeSurvey[EmployeeID],tbl_EmployeeSurvey[[#This Row],[EmployeeID]])</f>
        <v>1</v>
      </c>
    </row>
    <row r="48" spans="1:5" x14ac:dyDescent="0.25">
      <c r="A48">
        <v>47</v>
      </c>
      <c r="B48">
        <v>3</v>
      </c>
      <c r="C48">
        <v>4</v>
      </c>
      <c r="D48">
        <v>2</v>
      </c>
      <c r="E48">
        <f>COUNTIF(tbl_EmployeeSurvey[EmployeeID],tbl_EmployeeSurvey[[#This Row],[EmployeeID]])</f>
        <v>1</v>
      </c>
    </row>
    <row r="49" spans="1:5" x14ac:dyDescent="0.25">
      <c r="A49">
        <v>48</v>
      </c>
      <c r="B49">
        <v>2</v>
      </c>
      <c r="C49">
        <v>2</v>
      </c>
      <c r="D49">
        <v>3</v>
      </c>
      <c r="E49">
        <f>COUNTIF(tbl_EmployeeSurvey[EmployeeID],tbl_EmployeeSurvey[[#This Row],[EmployeeID]])</f>
        <v>1</v>
      </c>
    </row>
    <row r="50" spans="1:5" x14ac:dyDescent="0.25">
      <c r="A50">
        <v>49</v>
      </c>
      <c r="B50">
        <v>4</v>
      </c>
      <c r="C50">
        <v>3</v>
      </c>
      <c r="D50">
        <v>2</v>
      </c>
      <c r="E50">
        <f>COUNTIF(tbl_EmployeeSurvey[EmployeeID],tbl_EmployeeSurvey[[#This Row],[EmployeeID]])</f>
        <v>1</v>
      </c>
    </row>
    <row r="51" spans="1:5" x14ac:dyDescent="0.25">
      <c r="A51">
        <v>50</v>
      </c>
      <c r="B51">
        <v>1</v>
      </c>
      <c r="C51">
        <v>2</v>
      </c>
      <c r="D51">
        <v>3</v>
      </c>
      <c r="E51">
        <f>COUNTIF(tbl_EmployeeSurvey[EmployeeID],tbl_EmployeeSurvey[[#This Row],[EmployeeID]])</f>
        <v>1</v>
      </c>
    </row>
    <row r="52" spans="1:5" x14ac:dyDescent="0.25">
      <c r="A52">
        <v>51</v>
      </c>
      <c r="B52">
        <v>4</v>
      </c>
      <c r="C52">
        <v>3</v>
      </c>
      <c r="D52">
        <v>3</v>
      </c>
      <c r="E52">
        <f>COUNTIF(tbl_EmployeeSurvey[EmployeeID],tbl_EmployeeSurvey[[#This Row],[EmployeeID]])</f>
        <v>1</v>
      </c>
    </row>
    <row r="53" spans="1:5" x14ac:dyDescent="0.25">
      <c r="A53">
        <v>52</v>
      </c>
      <c r="B53">
        <v>3</v>
      </c>
      <c r="C53">
        <v>4</v>
      </c>
      <c r="D53">
        <v>3</v>
      </c>
      <c r="E53">
        <f>COUNTIF(tbl_EmployeeSurvey[EmployeeID],tbl_EmployeeSurvey[[#This Row],[EmployeeID]])</f>
        <v>1</v>
      </c>
    </row>
    <row r="54" spans="1:5" x14ac:dyDescent="0.25">
      <c r="A54">
        <v>53</v>
      </c>
      <c r="B54">
        <v>1</v>
      </c>
      <c r="C54">
        <v>1</v>
      </c>
      <c r="D54">
        <v>3</v>
      </c>
      <c r="E54">
        <f>COUNTIF(tbl_EmployeeSurvey[EmployeeID],tbl_EmployeeSurvey[[#This Row],[EmployeeID]])</f>
        <v>1</v>
      </c>
    </row>
    <row r="55" spans="1:5" x14ac:dyDescent="0.25">
      <c r="A55">
        <v>54</v>
      </c>
      <c r="B55">
        <v>1</v>
      </c>
      <c r="C55">
        <v>1</v>
      </c>
      <c r="D55">
        <v>3</v>
      </c>
      <c r="E55">
        <f>COUNTIF(tbl_EmployeeSurvey[EmployeeID],tbl_EmployeeSurvey[[#This Row],[EmployeeID]])</f>
        <v>1</v>
      </c>
    </row>
    <row r="56" spans="1:5" x14ac:dyDescent="0.25">
      <c r="A56">
        <v>55</v>
      </c>
      <c r="B56">
        <v>3</v>
      </c>
      <c r="C56">
        <v>4</v>
      </c>
      <c r="D56">
        <v>1</v>
      </c>
      <c r="E56">
        <f>COUNTIF(tbl_EmployeeSurvey[EmployeeID],tbl_EmployeeSurvey[[#This Row],[EmployeeID]])</f>
        <v>1</v>
      </c>
    </row>
    <row r="57" spans="1:5" x14ac:dyDescent="0.25">
      <c r="A57">
        <v>56</v>
      </c>
      <c r="B57">
        <v>4</v>
      </c>
      <c r="C57">
        <v>2</v>
      </c>
      <c r="D57">
        <v>3</v>
      </c>
      <c r="E57">
        <f>COUNTIF(tbl_EmployeeSurvey[EmployeeID],tbl_EmployeeSurvey[[#This Row],[EmployeeID]])</f>
        <v>1</v>
      </c>
    </row>
    <row r="58" spans="1:5" x14ac:dyDescent="0.25">
      <c r="A58">
        <v>57</v>
      </c>
      <c r="B58">
        <v>3</v>
      </c>
      <c r="C58">
        <v>1</v>
      </c>
      <c r="D58">
        <v>3</v>
      </c>
      <c r="E58">
        <f>COUNTIF(tbl_EmployeeSurvey[EmployeeID],tbl_EmployeeSurvey[[#This Row],[EmployeeID]])</f>
        <v>1</v>
      </c>
    </row>
    <row r="59" spans="1:5" x14ac:dyDescent="0.25">
      <c r="A59">
        <v>58</v>
      </c>
      <c r="B59">
        <v>3</v>
      </c>
      <c r="C59">
        <v>4</v>
      </c>
      <c r="D59">
        <v>3</v>
      </c>
      <c r="E59">
        <f>COUNTIF(tbl_EmployeeSurvey[EmployeeID],tbl_EmployeeSurvey[[#This Row],[EmployeeID]])</f>
        <v>1</v>
      </c>
    </row>
    <row r="60" spans="1:5" x14ac:dyDescent="0.25">
      <c r="A60">
        <v>59</v>
      </c>
      <c r="B60">
        <v>3</v>
      </c>
      <c r="C60">
        <v>3</v>
      </c>
      <c r="D60">
        <v>3</v>
      </c>
      <c r="E60">
        <f>COUNTIF(tbl_EmployeeSurvey[EmployeeID],tbl_EmployeeSurvey[[#This Row],[EmployeeID]])</f>
        <v>1</v>
      </c>
    </row>
    <row r="61" spans="1:5" x14ac:dyDescent="0.25">
      <c r="A61">
        <v>60</v>
      </c>
      <c r="B61">
        <v>3</v>
      </c>
      <c r="C61">
        <v>2</v>
      </c>
      <c r="D61">
        <v>2</v>
      </c>
      <c r="E61">
        <f>COUNTIF(tbl_EmployeeSurvey[EmployeeID],tbl_EmployeeSurvey[[#This Row],[EmployeeID]])</f>
        <v>1</v>
      </c>
    </row>
    <row r="62" spans="1:5" x14ac:dyDescent="0.25">
      <c r="A62">
        <v>61</v>
      </c>
      <c r="B62">
        <v>3</v>
      </c>
      <c r="C62">
        <v>2</v>
      </c>
      <c r="D62">
        <v>2</v>
      </c>
      <c r="E62">
        <f>COUNTIF(tbl_EmployeeSurvey[EmployeeID],tbl_EmployeeSurvey[[#This Row],[EmployeeID]])</f>
        <v>1</v>
      </c>
    </row>
    <row r="63" spans="1:5" x14ac:dyDescent="0.25">
      <c r="A63">
        <v>62</v>
      </c>
      <c r="B63">
        <v>3</v>
      </c>
      <c r="C63">
        <v>2</v>
      </c>
      <c r="D63">
        <v>3</v>
      </c>
      <c r="E63">
        <f>COUNTIF(tbl_EmployeeSurvey[EmployeeID],tbl_EmployeeSurvey[[#This Row],[EmployeeID]])</f>
        <v>1</v>
      </c>
    </row>
    <row r="64" spans="1:5" x14ac:dyDescent="0.25">
      <c r="A64">
        <v>63</v>
      </c>
      <c r="B64">
        <v>4</v>
      </c>
      <c r="C64">
        <v>3</v>
      </c>
      <c r="D64">
        <v>3</v>
      </c>
      <c r="E64">
        <f>COUNTIF(tbl_EmployeeSurvey[EmployeeID],tbl_EmployeeSurvey[[#This Row],[EmployeeID]])</f>
        <v>1</v>
      </c>
    </row>
    <row r="65" spans="1:5" x14ac:dyDescent="0.25">
      <c r="A65">
        <v>64</v>
      </c>
      <c r="B65">
        <v>4</v>
      </c>
      <c r="C65">
        <v>4</v>
      </c>
      <c r="D65">
        <v>3</v>
      </c>
      <c r="E65">
        <f>COUNTIF(tbl_EmployeeSurvey[EmployeeID],tbl_EmployeeSurvey[[#This Row],[EmployeeID]])</f>
        <v>1</v>
      </c>
    </row>
    <row r="66" spans="1:5" x14ac:dyDescent="0.25">
      <c r="A66">
        <v>65</v>
      </c>
      <c r="B66">
        <v>1</v>
      </c>
      <c r="C66">
        <v>4</v>
      </c>
      <c r="D66">
        <v>2</v>
      </c>
      <c r="E66">
        <f>COUNTIF(tbl_EmployeeSurvey[EmployeeID],tbl_EmployeeSurvey[[#This Row],[EmployeeID]])</f>
        <v>1</v>
      </c>
    </row>
    <row r="67" spans="1:5" x14ac:dyDescent="0.25">
      <c r="A67">
        <v>66</v>
      </c>
      <c r="B67">
        <v>1</v>
      </c>
      <c r="C67">
        <v>4</v>
      </c>
      <c r="D67">
        <v>2</v>
      </c>
      <c r="E67">
        <f>COUNTIF(tbl_EmployeeSurvey[EmployeeID],tbl_EmployeeSurvey[[#This Row],[EmployeeID]])</f>
        <v>1</v>
      </c>
    </row>
    <row r="68" spans="1:5" x14ac:dyDescent="0.25">
      <c r="A68">
        <v>67</v>
      </c>
      <c r="B68">
        <v>4</v>
      </c>
      <c r="C68">
        <v>4</v>
      </c>
      <c r="D68">
        <v>3</v>
      </c>
      <c r="E68">
        <f>COUNTIF(tbl_EmployeeSurvey[EmployeeID],tbl_EmployeeSurvey[[#This Row],[EmployeeID]])</f>
        <v>1</v>
      </c>
    </row>
    <row r="69" spans="1:5" x14ac:dyDescent="0.25">
      <c r="A69">
        <v>68</v>
      </c>
      <c r="B69">
        <v>3</v>
      </c>
      <c r="C69">
        <v>3</v>
      </c>
      <c r="D69">
        <v>3</v>
      </c>
      <c r="E69">
        <f>COUNTIF(tbl_EmployeeSurvey[EmployeeID],tbl_EmployeeSurvey[[#This Row],[EmployeeID]])</f>
        <v>1</v>
      </c>
    </row>
    <row r="70" spans="1:5" x14ac:dyDescent="0.25">
      <c r="A70">
        <v>69</v>
      </c>
      <c r="B70">
        <v>3</v>
      </c>
      <c r="C70">
        <v>4</v>
      </c>
      <c r="D70">
        <v>3</v>
      </c>
      <c r="E70">
        <f>COUNTIF(tbl_EmployeeSurvey[EmployeeID],tbl_EmployeeSurvey[[#This Row],[EmployeeID]])</f>
        <v>1</v>
      </c>
    </row>
    <row r="71" spans="1:5" x14ac:dyDescent="0.25">
      <c r="A71">
        <v>70</v>
      </c>
      <c r="B71">
        <v>4</v>
      </c>
      <c r="C71">
        <v>3</v>
      </c>
      <c r="D71">
        <v>2</v>
      </c>
      <c r="E71">
        <f>COUNTIF(tbl_EmployeeSurvey[EmployeeID],tbl_EmployeeSurvey[[#This Row],[EmployeeID]])</f>
        <v>1</v>
      </c>
    </row>
    <row r="72" spans="1:5" x14ac:dyDescent="0.25">
      <c r="A72">
        <v>71</v>
      </c>
      <c r="B72">
        <v>2</v>
      </c>
      <c r="C72">
        <v>4</v>
      </c>
      <c r="D72">
        <v>2</v>
      </c>
      <c r="E72">
        <f>COUNTIF(tbl_EmployeeSurvey[EmployeeID],tbl_EmployeeSurvey[[#This Row],[EmployeeID]])</f>
        <v>1</v>
      </c>
    </row>
    <row r="73" spans="1:5" x14ac:dyDescent="0.25">
      <c r="A73">
        <v>72</v>
      </c>
      <c r="B73">
        <v>4</v>
      </c>
      <c r="C73">
        <v>3</v>
      </c>
      <c r="D73">
        <v>3</v>
      </c>
      <c r="E73">
        <f>COUNTIF(tbl_EmployeeSurvey[EmployeeID],tbl_EmployeeSurvey[[#This Row],[EmployeeID]])</f>
        <v>1</v>
      </c>
    </row>
    <row r="74" spans="1:5" x14ac:dyDescent="0.25">
      <c r="A74">
        <v>73</v>
      </c>
      <c r="B74">
        <v>3</v>
      </c>
      <c r="C74">
        <v>3</v>
      </c>
      <c r="D74">
        <v>4</v>
      </c>
      <c r="E74">
        <f>COUNTIF(tbl_EmployeeSurvey[EmployeeID],tbl_EmployeeSurvey[[#This Row],[EmployeeID]])</f>
        <v>1</v>
      </c>
    </row>
    <row r="75" spans="1:5" x14ac:dyDescent="0.25">
      <c r="A75">
        <v>74</v>
      </c>
      <c r="B75">
        <v>3</v>
      </c>
      <c r="C75">
        <v>2</v>
      </c>
      <c r="D75">
        <v>3</v>
      </c>
      <c r="E75">
        <f>COUNTIF(tbl_EmployeeSurvey[EmployeeID],tbl_EmployeeSurvey[[#This Row],[EmployeeID]])</f>
        <v>1</v>
      </c>
    </row>
    <row r="76" spans="1:5" x14ac:dyDescent="0.25">
      <c r="A76">
        <v>75</v>
      </c>
      <c r="B76">
        <v>4</v>
      </c>
      <c r="C76">
        <v>3</v>
      </c>
      <c r="D76">
        <v>2</v>
      </c>
      <c r="E76">
        <f>COUNTIF(tbl_EmployeeSurvey[EmployeeID],tbl_EmployeeSurvey[[#This Row],[EmployeeID]])</f>
        <v>1</v>
      </c>
    </row>
    <row r="77" spans="1:5" x14ac:dyDescent="0.25">
      <c r="A77">
        <v>76</v>
      </c>
      <c r="B77">
        <v>3</v>
      </c>
      <c r="C77">
        <v>1</v>
      </c>
      <c r="D77">
        <v>2</v>
      </c>
      <c r="E77">
        <f>COUNTIF(tbl_EmployeeSurvey[EmployeeID],tbl_EmployeeSurvey[[#This Row],[EmployeeID]])</f>
        <v>1</v>
      </c>
    </row>
    <row r="78" spans="1:5" x14ac:dyDescent="0.25">
      <c r="A78">
        <v>77</v>
      </c>
      <c r="B78">
        <v>4</v>
      </c>
      <c r="C78">
        <v>4</v>
      </c>
      <c r="D78">
        <v>3</v>
      </c>
      <c r="E78">
        <f>COUNTIF(tbl_EmployeeSurvey[EmployeeID],tbl_EmployeeSurvey[[#This Row],[EmployeeID]])</f>
        <v>1</v>
      </c>
    </row>
    <row r="79" spans="1:5" x14ac:dyDescent="0.25">
      <c r="A79">
        <v>78</v>
      </c>
      <c r="B79">
        <v>2</v>
      </c>
      <c r="C79">
        <v>4</v>
      </c>
      <c r="D79">
        <v>2</v>
      </c>
      <c r="E79">
        <f>COUNTIF(tbl_EmployeeSurvey[EmployeeID],tbl_EmployeeSurvey[[#This Row],[EmployeeID]])</f>
        <v>1</v>
      </c>
    </row>
    <row r="80" spans="1:5" x14ac:dyDescent="0.25">
      <c r="A80">
        <v>79</v>
      </c>
      <c r="B80">
        <v>2</v>
      </c>
      <c r="C80">
        <v>1</v>
      </c>
      <c r="D80">
        <v>2</v>
      </c>
      <c r="E80">
        <f>COUNTIF(tbl_EmployeeSurvey[EmployeeID],tbl_EmployeeSurvey[[#This Row],[EmployeeID]])</f>
        <v>1</v>
      </c>
    </row>
    <row r="81" spans="1:5" x14ac:dyDescent="0.25">
      <c r="A81">
        <v>80</v>
      </c>
      <c r="B81">
        <v>2</v>
      </c>
      <c r="C81">
        <v>4</v>
      </c>
      <c r="D81">
        <v>3</v>
      </c>
      <c r="E81">
        <f>COUNTIF(tbl_EmployeeSurvey[EmployeeID],tbl_EmployeeSurvey[[#This Row],[EmployeeID]])</f>
        <v>1</v>
      </c>
    </row>
    <row r="82" spans="1:5" x14ac:dyDescent="0.25">
      <c r="A82">
        <v>81</v>
      </c>
      <c r="B82">
        <v>4</v>
      </c>
      <c r="C82">
        <v>3</v>
      </c>
      <c r="D82">
        <v>3</v>
      </c>
      <c r="E82">
        <f>COUNTIF(tbl_EmployeeSurvey[EmployeeID],tbl_EmployeeSurvey[[#This Row],[EmployeeID]])</f>
        <v>1</v>
      </c>
    </row>
    <row r="83" spans="1:5" x14ac:dyDescent="0.25">
      <c r="A83">
        <v>82</v>
      </c>
      <c r="B83">
        <v>2</v>
      </c>
      <c r="C83">
        <v>2</v>
      </c>
      <c r="D83">
        <v>3</v>
      </c>
      <c r="E83">
        <f>COUNTIF(tbl_EmployeeSurvey[EmployeeID],tbl_EmployeeSurvey[[#This Row],[EmployeeID]])</f>
        <v>1</v>
      </c>
    </row>
    <row r="84" spans="1:5" x14ac:dyDescent="0.25">
      <c r="A84">
        <v>83</v>
      </c>
      <c r="B84">
        <v>4</v>
      </c>
      <c r="C84">
        <v>4</v>
      </c>
      <c r="D84">
        <v>2</v>
      </c>
      <c r="E84">
        <f>COUNTIF(tbl_EmployeeSurvey[EmployeeID],tbl_EmployeeSurvey[[#This Row],[EmployeeID]])</f>
        <v>1</v>
      </c>
    </row>
    <row r="85" spans="1:5" x14ac:dyDescent="0.25">
      <c r="A85">
        <v>84</v>
      </c>
      <c r="B85">
        <v>3</v>
      </c>
      <c r="C85">
        <v>4</v>
      </c>
      <c r="D85">
        <v>3</v>
      </c>
      <c r="E85">
        <f>COUNTIF(tbl_EmployeeSurvey[EmployeeID],tbl_EmployeeSurvey[[#This Row],[EmployeeID]])</f>
        <v>1</v>
      </c>
    </row>
    <row r="86" spans="1:5" x14ac:dyDescent="0.25">
      <c r="A86">
        <v>85</v>
      </c>
      <c r="B86">
        <v>3</v>
      </c>
      <c r="C86">
        <v>4</v>
      </c>
      <c r="D86">
        <v>3</v>
      </c>
      <c r="E86">
        <f>COUNTIF(tbl_EmployeeSurvey[EmployeeID],tbl_EmployeeSurvey[[#This Row],[EmployeeID]])</f>
        <v>1</v>
      </c>
    </row>
    <row r="87" spans="1:5" x14ac:dyDescent="0.25">
      <c r="A87">
        <v>86</v>
      </c>
      <c r="B87">
        <v>4</v>
      </c>
      <c r="C87">
        <v>2</v>
      </c>
      <c r="D87">
        <v>3</v>
      </c>
      <c r="E87">
        <f>COUNTIF(tbl_EmployeeSurvey[EmployeeID],tbl_EmployeeSurvey[[#This Row],[EmployeeID]])</f>
        <v>1</v>
      </c>
    </row>
    <row r="88" spans="1:5" x14ac:dyDescent="0.25">
      <c r="A88">
        <v>87</v>
      </c>
      <c r="B88">
        <v>3</v>
      </c>
      <c r="C88">
        <v>2</v>
      </c>
      <c r="D88">
        <v>3</v>
      </c>
      <c r="E88">
        <f>COUNTIF(tbl_EmployeeSurvey[EmployeeID],tbl_EmployeeSurvey[[#This Row],[EmployeeID]])</f>
        <v>1</v>
      </c>
    </row>
    <row r="89" spans="1:5" x14ac:dyDescent="0.25">
      <c r="A89">
        <v>88</v>
      </c>
      <c r="B89">
        <v>3</v>
      </c>
      <c r="C89">
        <v>4</v>
      </c>
      <c r="D89">
        <v>2</v>
      </c>
      <c r="E89">
        <f>COUNTIF(tbl_EmployeeSurvey[EmployeeID],tbl_EmployeeSurvey[[#This Row],[EmployeeID]])</f>
        <v>1</v>
      </c>
    </row>
    <row r="90" spans="1:5" x14ac:dyDescent="0.25">
      <c r="A90">
        <v>89</v>
      </c>
      <c r="B90">
        <v>4</v>
      </c>
      <c r="C90">
        <v>2</v>
      </c>
      <c r="D90">
        <v>3</v>
      </c>
      <c r="E90">
        <f>COUNTIF(tbl_EmployeeSurvey[EmployeeID],tbl_EmployeeSurvey[[#This Row],[EmployeeID]])</f>
        <v>1</v>
      </c>
    </row>
    <row r="91" spans="1:5" x14ac:dyDescent="0.25">
      <c r="A91">
        <v>90</v>
      </c>
      <c r="B91">
        <v>2</v>
      </c>
      <c r="C91">
        <v>3</v>
      </c>
      <c r="D91">
        <v>3</v>
      </c>
      <c r="E91">
        <f>COUNTIF(tbl_EmployeeSurvey[EmployeeID],tbl_EmployeeSurvey[[#This Row],[EmployeeID]])</f>
        <v>1</v>
      </c>
    </row>
    <row r="92" spans="1:5" x14ac:dyDescent="0.25">
      <c r="A92">
        <v>91</v>
      </c>
      <c r="B92">
        <v>1</v>
      </c>
      <c r="C92">
        <v>4</v>
      </c>
      <c r="D92">
        <v>3</v>
      </c>
      <c r="E92">
        <f>COUNTIF(tbl_EmployeeSurvey[EmployeeID],tbl_EmployeeSurvey[[#This Row],[EmployeeID]])</f>
        <v>1</v>
      </c>
    </row>
    <row r="93" spans="1:5" x14ac:dyDescent="0.25">
      <c r="A93">
        <v>92</v>
      </c>
      <c r="B93">
        <v>4</v>
      </c>
      <c r="C93">
        <v>3</v>
      </c>
      <c r="D93">
        <v>2</v>
      </c>
      <c r="E93">
        <f>COUNTIF(tbl_EmployeeSurvey[EmployeeID],tbl_EmployeeSurvey[[#This Row],[EmployeeID]])</f>
        <v>1</v>
      </c>
    </row>
    <row r="94" spans="1:5" x14ac:dyDescent="0.25">
      <c r="A94">
        <v>93</v>
      </c>
      <c r="B94">
        <v>3</v>
      </c>
      <c r="C94">
        <v>3</v>
      </c>
      <c r="D94">
        <v>3</v>
      </c>
      <c r="E94">
        <f>COUNTIF(tbl_EmployeeSurvey[EmployeeID],tbl_EmployeeSurvey[[#This Row],[EmployeeID]])</f>
        <v>1</v>
      </c>
    </row>
    <row r="95" spans="1:5" x14ac:dyDescent="0.25">
      <c r="A95">
        <v>94</v>
      </c>
      <c r="B95">
        <v>3</v>
      </c>
      <c r="C95">
        <v>2</v>
      </c>
      <c r="D95">
        <v>3</v>
      </c>
      <c r="E95">
        <f>COUNTIF(tbl_EmployeeSurvey[EmployeeID],tbl_EmployeeSurvey[[#This Row],[EmployeeID]])</f>
        <v>1</v>
      </c>
    </row>
    <row r="96" spans="1:5" x14ac:dyDescent="0.25">
      <c r="A96">
        <v>95</v>
      </c>
      <c r="B96">
        <v>1</v>
      </c>
      <c r="C96">
        <v>3</v>
      </c>
      <c r="D96">
        <v>1</v>
      </c>
      <c r="E96">
        <f>COUNTIF(tbl_EmployeeSurvey[EmployeeID],tbl_EmployeeSurvey[[#This Row],[EmployeeID]])</f>
        <v>1</v>
      </c>
    </row>
    <row r="97" spans="1:5" x14ac:dyDescent="0.25">
      <c r="A97">
        <v>96</v>
      </c>
      <c r="B97">
        <v>3</v>
      </c>
      <c r="C97">
        <v>1</v>
      </c>
      <c r="D97">
        <v>3</v>
      </c>
      <c r="E97">
        <f>COUNTIF(tbl_EmployeeSurvey[EmployeeID],tbl_EmployeeSurvey[[#This Row],[EmployeeID]])</f>
        <v>1</v>
      </c>
    </row>
    <row r="98" spans="1:5" x14ac:dyDescent="0.25">
      <c r="A98">
        <v>97</v>
      </c>
      <c r="B98">
        <v>4</v>
      </c>
      <c r="C98">
        <v>3</v>
      </c>
      <c r="D98">
        <v>4</v>
      </c>
      <c r="E98">
        <f>COUNTIF(tbl_EmployeeSurvey[EmployeeID],tbl_EmployeeSurvey[[#This Row],[EmployeeID]])</f>
        <v>1</v>
      </c>
    </row>
    <row r="99" spans="1:5" x14ac:dyDescent="0.25">
      <c r="A99">
        <v>98</v>
      </c>
      <c r="B99">
        <v>3</v>
      </c>
      <c r="C99">
        <v>3</v>
      </c>
      <c r="D99">
        <v>3</v>
      </c>
      <c r="E99">
        <f>COUNTIF(tbl_EmployeeSurvey[EmployeeID],tbl_EmployeeSurvey[[#This Row],[EmployeeID]])</f>
        <v>1</v>
      </c>
    </row>
    <row r="100" spans="1:5" x14ac:dyDescent="0.25">
      <c r="A100">
        <v>99</v>
      </c>
      <c r="B100">
        <v>1</v>
      </c>
      <c r="C100">
        <v>4</v>
      </c>
      <c r="D100">
        <v>3</v>
      </c>
      <c r="E100">
        <f>COUNTIF(tbl_EmployeeSurvey[EmployeeID],tbl_EmployeeSurvey[[#This Row],[EmployeeID]])</f>
        <v>1</v>
      </c>
    </row>
    <row r="101" spans="1:5" x14ac:dyDescent="0.25">
      <c r="A101">
        <v>100</v>
      </c>
      <c r="B101">
        <v>1</v>
      </c>
      <c r="C101">
        <v>2</v>
      </c>
      <c r="D101">
        <v>3</v>
      </c>
      <c r="E101">
        <f>COUNTIF(tbl_EmployeeSurvey[EmployeeID],tbl_EmployeeSurvey[[#This Row],[EmployeeID]])</f>
        <v>1</v>
      </c>
    </row>
    <row r="102" spans="1:5" x14ac:dyDescent="0.25">
      <c r="A102">
        <v>101</v>
      </c>
      <c r="B102">
        <v>4</v>
      </c>
      <c r="C102">
        <v>4</v>
      </c>
      <c r="D102">
        <v>3</v>
      </c>
      <c r="E102">
        <f>COUNTIF(tbl_EmployeeSurvey[EmployeeID],tbl_EmployeeSurvey[[#This Row],[EmployeeID]])</f>
        <v>1</v>
      </c>
    </row>
    <row r="103" spans="1:5" x14ac:dyDescent="0.25">
      <c r="A103">
        <v>102</v>
      </c>
      <c r="B103">
        <v>1</v>
      </c>
      <c r="C103">
        <v>4</v>
      </c>
      <c r="D103">
        <v>3</v>
      </c>
      <c r="E103">
        <f>COUNTIF(tbl_EmployeeSurvey[EmployeeID],tbl_EmployeeSurvey[[#This Row],[EmployeeID]])</f>
        <v>1</v>
      </c>
    </row>
    <row r="104" spans="1:5" x14ac:dyDescent="0.25">
      <c r="A104">
        <v>103</v>
      </c>
      <c r="B104">
        <v>4</v>
      </c>
      <c r="C104">
        <v>3</v>
      </c>
      <c r="D104">
        <v>3</v>
      </c>
      <c r="E104">
        <f>COUNTIF(tbl_EmployeeSurvey[EmployeeID],tbl_EmployeeSurvey[[#This Row],[EmployeeID]])</f>
        <v>1</v>
      </c>
    </row>
    <row r="105" spans="1:5" x14ac:dyDescent="0.25">
      <c r="A105">
        <v>104</v>
      </c>
      <c r="B105">
        <v>4</v>
      </c>
      <c r="C105">
        <v>3</v>
      </c>
      <c r="D105">
        <v>3</v>
      </c>
      <c r="E105">
        <f>COUNTIF(tbl_EmployeeSurvey[EmployeeID],tbl_EmployeeSurvey[[#This Row],[EmployeeID]])</f>
        <v>1</v>
      </c>
    </row>
    <row r="106" spans="1:5" x14ac:dyDescent="0.25">
      <c r="A106">
        <v>105</v>
      </c>
      <c r="B106">
        <v>1</v>
      </c>
      <c r="C106">
        <v>4</v>
      </c>
      <c r="D106">
        <v>2</v>
      </c>
      <c r="E106">
        <f>COUNTIF(tbl_EmployeeSurvey[EmployeeID],tbl_EmployeeSurvey[[#This Row],[EmployeeID]])</f>
        <v>1</v>
      </c>
    </row>
    <row r="107" spans="1:5" x14ac:dyDescent="0.25">
      <c r="A107">
        <v>106</v>
      </c>
      <c r="B107">
        <v>4</v>
      </c>
      <c r="C107">
        <v>3</v>
      </c>
      <c r="D107">
        <v>3</v>
      </c>
      <c r="E107">
        <f>COUNTIF(tbl_EmployeeSurvey[EmployeeID],tbl_EmployeeSurvey[[#This Row],[EmployeeID]])</f>
        <v>1</v>
      </c>
    </row>
    <row r="108" spans="1:5" x14ac:dyDescent="0.25">
      <c r="A108">
        <v>107</v>
      </c>
      <c r="B108">
        <v>3</v>
      </c>
      <c r="C108">
        <v>1</v>
      </c>
      <c r="D108">
        <v>3</v>
      </c>
      <c r="E108">
        <f>COUNTIF(tbl_EmployeeSurvey[EmployeeID],tbl_EmployeeSurvey[[#This Row],[EmployeeID]])</f>
        <v>1</v>
      </c>
    </row>
    <row r="109" spans="1:5" x14ac:dyDescent="0.25">
      <c r="A109">
        <v>108</v>
      </c>
      <c r="B109">
        <v>3</v>
      </c>
      <c r="C109">
        <v>3</v>
      </c>
      <c r="D109">
        <v>4</v>
      </c>
      <c r="E109">
        <f>COUNTIF(tbl_EmployeeSurvey[EmployeeID],tbl_EmployeeSurvey[[#This Row],[EmployeeID]])</f>
        <v>1</v>
      </c>
    </row>
    <row r="110" spans="1:5" x14ac:dyDescent="0.25">
      <c r="A110">
        <v>109</v>
      </c>
      <c r="B110">
        <v>1</v>
      </c>
      <c r="C110">
        <v>2</v>
      </c>
      <c r="D110">
        <v>3</v>
      </c>
      <c r="E110">
        <f>COUNTIF(tbl_EmployeeSurvey[EmployeeID],tbl_EmployeeSurvey[[#This Row],[EmployeeID]])</f>
        <v>1</v>
      </c>
    </row>
    <row r="111" spans="1:5" x14ac:dyDescent="0.25">
      <c r="A111">
        <v>110</v>
      </c>
      <c r="B111">
        <v>4</v>
      </c>
      <c r="C111">
        <v>4</v>
      </c>
      <c r="D111">
        <v>3</v>
      </c>
      <c r="E111">
        <f>COUNTIF(tbl_EmployeeSurvey[EmployeeID],tbl_EmployeeSurvey[[#This Row],[EmployeeID]])</f>
        <v>1</v>
      </c>
    </row>
    <row r="112" spans="1:5" x14ac:dyDescent="0.25">
      <c r="A112">
        <v>111</v>
      </c>
      <c r="B112">
        <v>3</v>
      </c>
      <c r="C112">
        <v>3</v>
      </c>
      <c r="D112">
        <v>3</v>
      </c>
      <c r="E112">
        <f>COUNTIF(tbl_EmployeeSurvey[EmployeeID],tbl_EmployeeSurvey[[#This Row],[EmployeeID]])</f>
        <v>1</v>
      </c>
    </row>
    <row r="113" spans="1:5" x14ac:dyDescent="0.25">
      <c r="A113">
        <v>112</v>
      </c>
      <c r="B113">
        <v>3</v>
      </c>
      <c r="C113">
        <v>2</v>
      </c>
      <c r="D113">
        <v>3</v>
      </c>
      <c r="E113">
        <f>COUNTIF(tbl_EmployeeSurvey[EmployeeID],tbl_EmployeeSurvey[[#This Row],[EmployeeID]])</f>
        <v>1</v>
      </c>
    </row>
    <row r="114" spans="1:5" x14ac:dyDescent="0.25">
      <c r="A114">
        <v>113</v>
      </c>
      <c r="B114">
        <v>3</v>
      </c>
      <c r="C114">
        <v>2</v>
      </c>
      <c r="D114">
        <v>3</v>
      </c>
      <c r="E114">
        <f>COUNTIF(tbl_EmployeeSurvey[EmployeeID],tbl_EmployeeSurvey[[#This Row],[EmployeeID]])</f>
        <v>1</v>
      </c>
    </row>
    <row r="115" spans="1:5" x14ac:dyDescent="0.25">
      <c r="A115">
        <v>114</v>
      </c>
      <c r="B115">
        <v>4</v>
      </c>
      <c r="C115">
        <v>4</v>
      </c>
      <c r="D115">
        <v>3</v>
      </c>
      <c r="E115">
        <f>COUNTIF(tbl_EmployeeSurvey[EmployeeID],tbl_EmployeeSurvey[[#This Row],[EmployeeID]])</f>
        <v>1</v>
      </c>
    </row>
    <row r="116" spans="1:5" x14ac:dyDescent="0.25">
      <c r="A116">
        <v>115</v>
      </c>
      <c r="B116">
        <v>3</v>
      </c>
      <c r="C116">
        <v>2</v>
      </c>
      <c r="D116">
        <v>3</v>
      </c>
      <c r="E116">
        <f>COUNTIF(tbl_EmployeeSurvey[EmployeeID],tbl_EmployeeSurvey[[#This Row],[EmployeeID]])</f>
        <v>1</v>
      </c>
    </row>
    <row r="117" spans="1:5" x14ac:dyDescent="0.25">
      <c r="A117">
        <v>116</v>
      </c>
      <c r="B117">
        <v>4</v>
      </c>
      <c r="C117">
        <v>2</v>
      </c>
      <c r="D117">
        <v>3</v>
      </c>
      <c r="E117">
        <f>COUNTIF(tbl_EmployeeSurvey[EmployeeID],tbl_EmployeeSurvey[[#This Row],[EmployeeID]])</f>
        <v>1</v>
      </c>
    </row>
    <row r="118" spans="1:5" x14ac:dyDescent="0.25">
      <c r="A118">
        <v>117</v>
      </c>
      <c r="B118">
        <v>2</v>
      </c>
      <c r="C118">
        <v>4</v>
      </c>
      <c r="D118">
        <v>3</v>
      </c>
      <c r="E118">
        <f>COUNTIF(tbl_EmployeeSurvey[EmployeeID],tbl_EmployeeSurvey[[#This Row],[EmployeeID]])</f>
        <v>1</v>
      </c>
    </row>
    <row r="119" spans="1:5" x14ac:dyDescent="0.25">
      <c r="A119">
        <v>118</v>
      </c>
      <c r="B119">
        <v>2</v>
      </c>
      <c r="C119">
        <v>3</v>
      </c>
      <c r="D119">
        <v>3</v>
      </c>
      <c r="E119">
        <f>COUNTIF(tbl_EmployeeSurvey[EmployeeID],tbl_EmployeeSurvey[[#This Row],[EmployeeID]])</f>
        <v>1</v>
      </c>
    </row>
    <row r="120" spans="1:5" x14ac:dyDescent="0.25">
      <c r="A120">
        <v>119</v>
      </c>
      <c r="B120">
        <v>3</v>
      </c>
      <c r="C120">
        <v>4</v>
      </c>
      <c r="D120">
        <v>2</v>
      </c>
      <c r="E120">
        <f>COUNTIF(tbl_EmployeeSurvey[EmployeeID],tbl_EmployeeSurvey[[#This Row],[EmployeeID]])</f>
        <v>1</v>
      </c>
    </row>
    <row r="121" spans="1:5" x14ac:dyDescent="0.25">
      <c r="A121">
        <v>120</v>
      </c>
      <c r="B121">
        <v>4</v>
      </c>
      <c r="C121">
        <v>3</v>
      </c>
      <c r="D121">
        <v>3</v>
      </c>
      <c r="E121">
        <f>COUNTIF(tbl_EmployeeSurvey[EmployeeID],tbl_EmployeeSurvey[[#This Row],[EmployeeID]])</f>
        <v>1</v>
      </c>
    </row>
    <row r="122" spans="1:5" x14ac:dyDescent="0.25">
      <c r="A122">
        <v>121</v>
      </c>
      <c r="B122">
        <v>1</v>
      </c>
      <c r="C122">
        <v>4</v>
      </c>
      <c r="D122">
        <v>2</v>
      </c>
      <c r="E122">
        <f>COUNTIF(tbl_EmployeeSurvey[EmployeeID],tbl_EmployeeSurvey[[#This Row],[EmployeeID]])</f>
        <v>1</v>
      </c>
    </row>
    <row r="123" spans="1:5" x14ac:dyDescent="0.25">
      <c r="A123">
        <v>122</v>
      </c>
      <c r="B123">
        <v>3</v>
      </c>
      <c r="C123">
        <v>4</v>
      </c>
      <c r="D123">
        <v>3</v>
      </c>
      <c r="E123">
        <f>COUNTIF(tbl_EmployeeSurvey[EmployeeID],tbl_EmployeeSurvey[[#This Row],[EmployeeID]])</f>
        <v>1</v>
      </c>
    </row>
    <row r="124" spans="1:5" x14ac:dyDescent="0.25">
      <c r="A124">
        <v>123</v>
      </c>
      <c r="B124">
        <v>4</v>
      </c>
      <c r="C124">
        <v>3</v>
      </c>
      <c r="D124">
        <v>4</v>
      </c>
      <c r="E124">
        <f>COUNTIF(tbl_EmployeeSurvey[EmployeeID],tbl_EmployeeSurvey[[#This Row],[EmployeeID]])</f>
        <v>1</v>
      </c>
    </row>
    <row r="125" spans="1:5" x14ac:dyDescent="0.25">
      <c r="A125">
        <v>124</v>
      </c>
      <c r="B125">
        <v>3</v>
      </c>
      <c r="C125">
        <v>2</v>
      </c>
      <c r="D125">
        <v>3</v>
      </c>
      <c r="E125">
        <f>COUNTIF(tbl_EmployeeSurvey[EmployeeID],tbl_EmployeeSurvey[[#This Row],[EmployeeID]])</f>
        <v>1</v>
      </c>
    </row>
    <row r="126" spans="1:5" x14ac:dyDescent="0.25">
      <c r="A126">
        <v>125</v>
      </c>
      <c r="B126">
        <v>3</v>
      </c>
      <c r="C126">
        <v>3</v>
      </c>
      <c r="D126">
        <v>3</v>
      </c>
      <c r="E126">
        <f>COUNTIF(tbl_EmployeeSurvey[EmployeeID],tbl_EmployeeSurvey[[#This Row],[EmployeeID]])</f>
        <v>1</v>
      </c>
    </row>
    <row r="127" spans="1:5" x14ac:dyDescent="0.25">
      <c r="A127">
        <v>126</v>
      </c>
      <c r="B127">
        <v>1</v>
      </c>
      <c r="C127">
        <v>2</v>
      </c>
      <c r="D127">
        <v>3</v>
      </c>
      <c r="E127">
        <f>COUNTIF(tbl_EmployeeSurvey[EmployeeID],tbl_EmployeeSurvey[[#This Row],[EmployeeID]])</f>
        <v>1</v>
      </c>
    </row>
    <row r="128" spans="1:5" x14ac:dyDescent="0.25">
      <c r="A128">
        <v>127</v>
      </c>
      <c r="B128">
        <v>2</v>
      </c>
      <c r="C128">
        <v>3</v>
      </c>
      <c r="D128">
        <v>3</v>
      </c>
      <c r="E128">
        <f>COUNTIF(tbl_EmployeeSurvey[EmployeeID],tbl_EmployeeSurvey[[#This Row],[EmployeeID]])</f>
        <v>1</v>
      </c>
    </row>
    <row r="129" spans="1:5" x14ac:dyDescent="0.25">
      <c r="A129">
        <v>128</v>
      </c>
      <c r="B129">
        <v>3</v>
      </c>
      <c r="C129">
        <v>4</v>
      </c>
      <c r="D129">
        <v>3</v>
      </c>
      <c r="E129">
        <f>COUNTIF(tbl_EmployeeSurvey[EmployeeID],tbl_EmployeeSurvey[[#This Row],[EmployeeID]])</f>
        <v>1</v>
      </c>
    </row>
    <row r="130" spans="1:5" x14ac:dyDescent="0.25">
      <c r="A130">
        <v>129</v>
      </c>
      <c r="B130">
        <v>4</v>
      </c>
      <c r="C130">
        <v>1</v>
      </c>
      <c r="D130">
        <v>2</v>
      </c>
      <c r="E130">
        <f>COUNTIF(tbl_EmployeeSurvey[EmployeeID],tbl_EmployeeSurvey[[#This Row],[EmployeeID]])</f>
        <v>1</v>
      </c>
    </row>
    <row r="131" spans="1:5" x14ac:dyDescent="0.25">
      <c r="A131">
        <v>130</v>
      </c>
      <c r="B131">
        <v>4</v>
      </c>
      <c r="C131">
        <v>2</v>
      </c>
      <c r="D131">
        <v>3</v>
      </c>
      <c r="E131">
        <f>COUNTIF(tbl_EmployeeSurvey[EmployeeID],tbl_EmployeeSurvey[[#This Row],[EmployeeID]])</f>
        <v>1</v>
      </c>
    </row>
    <row r="132" spans="1:5" x14ac:dyDescent="0.25">
      <c r="A132">
        <v>131</v>
      </c>
      <c r="B132">
        <v>2</v>
      </c>
      <c r="C132">
        <v>1</v>
      </c>
      <c r="D132">
        <v>3</v>
      </c>
      <c r="E132">
        <f>COUNTIF(tbl_EmployeeSurvey[EmployeeID],tbl_EmployeeSurvey[[#This Row],[EmployeeID]])</f>
        <v>1</v>
      </c>
    </row>
    <row r="133" spans="1:5" x14ac:dyDescent="0.25">
      <c r="A133">
        <v>132</v>
      </c>
      <c r="B133">
        <v>3</v>
      </c>
      <c r="C133">
        <v>2</v>
      </c>
      <c r="D133">
        <v>2</v>
      </c>
      <c r="E133">
        <f>COUNTIF(tbl_EmployeeSurvey[EmployeeID],tbl_EmployeeSurvey[[#This Row],[EmployeeID]])</f>
        <v>1</v>
      </c>
    </row>
    <row r="134" spans="1:5" x14ac:dyDescent="0.25">
      <c r="A134">
        <v>133</v>
      </c>
      <c r="B134">
        <v>1</v>
      </c>
      <c r="C134">
        <v>2</v>
      </c>
      <c r="D134">
        <v>3</v>
      </c>
      <c r="E134">
        <f>COUNTIF(tbl_EmployeeSurvey[EmployeeID],tbl_EmployeeSurvey[[#This Row],[EmployeeID]])</f>
        <v>1</v>
      </c>
    </row>
    <row r="135" spans="1:5" x14ac:dyDescent="0.25">
      <c r="A135">
        <v>134</v>
      </c>
      <c r="B135">
        <v>2</v>
      </c>
      <c r="C135">
        <v>3</v>
      </c>
      <c r="D135">
        <v>3</v>
      </c>
      <c r="E135">
        <f>COUNTIF(tbl_EmployeeSurvey[EmployeeID],tbl_EmployeeSurvey[[#This Row],[EmployeeID]])</f>
        <v>1</v>
      </c>
    </row>
    <row r="136" spans="1:5" x14ac:dyDescent="0.25">
      <c r="A136">
        <v>135</v>
      </c>
      <c r="B136">
        <v>1</v>
      </c>
      <c r="C136">
        <v>1</v>
      </c>
      <c r="D136">
        <v>2</v>
      </c>
      <c r="E136">
        <f>COUNTIF(tbl_EmployeeSurvey[EmployeeID],tbl_EmployeeSurvey[[#This Row],[EmployeeID]])</f>
        <v>1</v>
      </c>
    </row>
    <row r="137" spans="1:5" x14ac:dyDescent="0.25">
      <c r="A137">
        <v>136</v>
      </c>
      <c r="B137">
        <v>3</v>
      </c>
      <c r="C137">
        <v>3</v>
      </c>
      <c r="D137">
        <v>3</v>
      </c>
      <c r="E137">
        <f>COUNTIF(tbl_EmployeeSurvey[EmployeeID],tbl_EmployeeSurvey[[#This Row],[EmployeeID]])</f>
        <v>1</v>
      </c>
    </row>
    <row r="138" spans="1:5" x14ac:dyDescent="0.25">
      <c r="A138">
        <v>137</v>
      </c>
      <c r="B138">
        <v>2</v>
      </c>
      <c r="C138">
        <v>1</v>
      </c>
      <c r="D138">
        <v>1</v>
      </c>
      <c r="E138">
        <f>COUNTIF(tbl_EmployeeSurvey[EmployeeID],tbl_EmployeeSurvey[[#This Row],[EmployeeID]])</f>
        <v>1</v>
      </c>
    </row>
    <row r="139" spans="1:5" x14ac:dyDescent="0.25">
      <c r="A139">
        <v>138</v>
      </c>
      <c r="B139">
        <v>4</v>
      </c>
      <c r="C139">
        <v>4</v>
      </c>
      <c r="D139">
        <v>3</v>
      </c>
      <c r="E139">
        <f>COUNTIF(tbl_EmployeeSurvey[EmployeeID],tbl_EmployeeSurvey[[#This Row],[EmployeeID]])</f>
        <v>1</v>
      </c>
    </row>
    <row r="140" spans="1:5" x14ac:dyDescent="0.25">
      <c r="A140">
        <v>139</v>
      </c>
      <c r="B140">
        <v>3</v>
      </c>
      <c r="C140">
        <v>3</v>
      </c>
      <c r="D140">
        <v>3</v>
      </c>
      <c r="E140">
        <f>COUNTIF(tbl_EmployeeSurvey[EmployeeID],tbl_EmployeeSurvey[[#This Row],[EmployeeID]])</f>
        <v>1</v>
      </c>
    </row>
    <row r="141" spans="1:5" x14ac:dyDescent="0.25">
      <c r="A141">
        <v>140</v>
      </c>
      <c r="B141">
        <v>2</v>
      </c>
      <c r="C141">
        <v>4</v>
      </c>
      <c r="D141">
        <v>3</v>
      </c>
      <c r="E141">
        <f>COUNTIF(tbl_EmployeeSurvey[EmployeeID],tbl_EmployeeSurvey[[#This Row],[EmployeeID]])</f>
        <v>1</v>
      </c>
    </row>
    <row r="142" spans="1:5" x14ac:dyDescent="0.25">
      <c r="A142">
        <v>141</v>
      </c>
      <c r="B142">
        <v>2</v>
      </c>
      <c r="C142">
        <v>3</v>
      </c>
      <c r="D142">
        <v>3</v>
      </c>
      <c r="E142">
        <f>COUNTIF(tbl_EmployeeSurvey[EmployeeID],tbl_EmployeeSurvey[[#This Row],[EmployeeID]])</f>
        <v>1</v>
      </c>
    </row>
    <row r="143" spans="1:5" x14ac:dyDescent="0.25">
      <c r="A143">
        <v>142</v>
      </c>
      <c r="B143">
        <v>4</v>
      </c>
      <c r="C143">
        <v>1</v>
      </c>
      <c r="D143">
        <v>3</v>
      </c>
      <c r="E143">
        <f>COUNTIF(tbl_EmployeeSurvey[EmployeeID],tbl_EmployeeSurvey[[#This Row],[EmployeeID]])</f>
        <v>1</v>
      </c>
    </row>
    <row r="144" spans="1:5" x14ac:dyDescent="0.25">
      <c r="A144">
        <v>143</v>
      </c>
      <c r="B144">
        <v>2</v>
      </c>
      <c r="C144">
        <v>3</v>
      </c>
      <c r="D144">
        <v>3</v>
      </c>
      <c r="E144">
        <f>COUNTIF(tbl_EmployeeSurvey[EmployeeID],tbl_EmployeeSurvey[[#This Row],[EmployeeID]])</f>
        <v>1</v>
      </c>
    </row>
    <row r="145" spans="1:5" x14ac:dyDescent="0.25">
      <c r="A145">
        <v>144</v>
      </c>
      <c r="B145">
        <v>3</v>
      </c>
      <c r="C145">
        <v>1</v>
      </c>
      <c r="D145">
        <v>2</v>
      </c>
      <c r="E145">
        <f>COUNTIF(tbl_EmployeeSurvey[EmployeeID],tbl_EmployeeSurvey[[#This Row],[EmployeeID]])</f>
        <v>1</v>
      </c>
    </row>
    <row r="146" spans="1:5" x14ac:dyDescent="0.25">
      <c r="A146">
        <v>145</v>
      </c>
      <c r="B146">
        <v>2</v>
      </c>
      <c r="C146">
        <v>3</v>
      </c>
      <c r="D146">
        <v>3</v>
      </c>
      <c r="E146">
        <f>COUNTIF(tbl_EmployeeSurvey[EmployeeID],tbl_EmployeeSurvey[[#This Row],[EmployeeID]])</f>
        <v>1</v>
      </c>
    </row>
    <row r="147" spans="1:5" x14ac:dyDescent="0.25">
      <c r="A147">
        <v>146</v>
      </c>
      <c r="B147">
        <v>2</v>
      </c>
      <c r="C147">
        <v>1</v>
      </c>
      <c r="D147">
        <v>3</v>
      </c>
      <c r="E147">
        <f>COUNTIF(tbl_EmployeeSurvey[EmployeeID],tbl_EmployeeSurvey[[#This Row],[EmployeeID]])</f>
        <v>1</v>
      </c>
    </row>
    <row r="148" spans="1:5" x14ac:dyDescent="0.25">
      <c r="A148">
        <v>147</v>
      </c>
      <c r="B148">
        <v>3</v>
      </c>
      <c r="C148">
        <v>1</v>
      </c>
      <c r="D148">
        <v>3</v>
      </c>
      <c r="E148">
        <f>COUNTIF(tbl_EmployeeSurvey[EmployeeID],tbl_EmployeeSurvey[[#This Row],[EmployeeID]])</f>
        <v>1</v>
      </c>
    </row>
    <row r="149" spans="1:5" x14ac:dyDescent="0.25">
      <c r="A149">
        <v>148</v>
      </c>
      <c r="B149">
        <v>1</v>
      </c>
      <c r="C149">
        <v>1</v>
      </c>
      <c r="D149">
        <v>3</v>
      </c>
      <c r="E149">
        <f>COUNTIF(tbl_EmployeeSurvey[EmployeeID],tbl_EmployeeSurvey[[#This Row],[EmployeeID]])</f>
        <v>1</v>
      </c>
    </row>
    <row r="150" spans="1:5" x14ac:dyDescent="0.25">
      <c r="A150">
        <v>149</v>
      </c>
      <c r="B150">
        <v>4</v>
      </c>
      <c r="C150">
        <v>3</v>
      </c>
      <c r="D150">
        <v>3</v>
      </c>
      <c r="E150">
        <f>COUNTIF(tbl_EmployeeSurvey[EmployeeID],tbl_EmployeeSurvey[[#This Row],[EmployeeID]])</f>
        <v>1</v>
      </c>
    </row>
    <row r="151" spans="1:5" x14ac:dyDescent="0.25">
      <c r="A151">
        <v>150</v>
      </c>
      <c r="B151">
        <v>1</v>
      </c>
      <c r="C151">
        <v>4</v>
      </c>
      <c r="D151">
        <v>2</v>
      </c>
      <c r="E151">
        <f>COUNTIF(tbl_EmployeeSurvey[EmployeeID],tbl_EmployeeSurvey[[#This Row],[EmployeeID]])</f>
        <v>1</v>
      </c>
    </row>
    <row r="152" spans="1:5" x14ac:dyDescent="0.25">
      <c r="A152">
        <v>151</v>
      </c>
      <c r="B152">
        <v>4</v>
      </c>
      <c r="C152">
        <v>4</v>
      </c>
      <c r="D152">
        <v>1</v>
      </c>
      <c r="E152">
        <f>COUNTIF(tbl_EmployeeSurvey[EmployeeID],tbl_EmployeeSurvey[[#This Row],[EmployeeID]])</f>
        <v>1</v>
      </c>
    </row>
    <row r="153" spans="1:5" x14ac:dyDescent="0.25">
      <c r="A153">
        <v>152</v>
      </c>
      <c r="B153">
        <v>1</v>
      </c>
      <c r="C153">
        <v>3</v>
      </c>
      <c r="D153">
        <v>3</v>
      </c>
      <c r="E153">
        <f>COUNTIF(tbl_EmployeeSurvey[EmployeeID],tbl_EmployeeSurvey[[#This Row],[EmployeeID]])</f>
        <v>1</v>
      </c>
    </row>
    <row r="154" spans="1:5" x14ac:dyDescent="0.25">
      <c r="A154">
        <v>153</v>
      </c>
      <c r="B154">
        <v>3</v>
      </c>
      <c r="C154">
        <v>4</v>
      </c>
      <c r="D154">
        <v>3</v>
      </c>
      <c r="E154">
        <f>COUNTIF(tbl_EmployeeSurvey[EmployeeID],tbl_EmployeeSurvey[[#This Row],[EmployeeID]])</f>
        <v>1</v>
      </c>
    </row>
    <row r="155" spans="1:5" x14ac:dyDescent="0.25">
      <c r="A155">
        <v>154</v>
      </c>
      <c r="B155">
        <v>1</v>
      </c>
      <c r="C155">
        <v>1</v>
      </c>
      <c r="D155">
        <v>1</v>
      </c>
      <c r="E155">
        <f>COUNTIF(tbl_EmployeeSurvey[EmployeeID],tbl_EmployeeSurvey[[#This Row],[EmployeeID]])</f>
        <v>1</v>
      </c>
    </row>
    <row r="156" spans="1:5" x14ac:dyDescent="0.25">
      <c r="A156">
        <v>155</v>
      </c>
      <c r="B156">
        <v>3</v>
      </c>
      <c r="C156">
        <v>3</v>
      </c>
      <c r="D156">
        <v>2</v>
      </c>
      <c r="E156">
        <f>COUNTIF(tbl_EmployeeSurvey[EmployeeID],tbl_EmployeeSurvey[[#This Row],[EmployeeID]])</f>
        <v>1</v>
      </c>
    </row>
    <row r="157" spans="1:5" x14ac:dyDescent="0.25">
      <c r="A157">
        <v>156</v>
      </c>
      <c r="B157">
        <v>4</v>
      </c>
      <c r="C157">
        <v>4</v>
      </c>
      <c r="D157">
        <v>4</v>
      </c>
      <c r="E157">
        <f>COUNTIF(tbl_EmployeeSurvey[EmployeeID],tbl_EmployeeSurvey[[#This Row],[EmployeeID]])</f>
        <v>1</v>
      </c>
    </row>
    <row r="158" spans="1:5" x14ac:dyDescent="0.25">
      <c r="A158">
        <v>157</v>
      </c>
      <c r="B158">
        <v>1</v>
      </c>
      <c r="C158">
        <v>2</v>
      </c>
      <c r="D158">
        <v>3</v>
      </c>
      <c r="E158">
        <f>COUNTIF(tbl_EmployeeSurvey[EmployeeID],tbl_EmployeeSurvey[[#This Row],[EmployeeID]])</f>
        <v>1</v>
      </c>
    </row>
    <row r="159" spans="1:5" x14ac:dyDescent="0.25">
      <c r="A159">
        <v>158</v>
      </c>
      <c r="B159">
        <v>4</v>
      </c>
      <c r="C159">
        <v>3</v>
      </c>
      <c r="D159">
        <v>2</v>
      </c>
      <c r="E159">
        <f>COUNTIF(tbl_EmployeeSurvey[EmployeeID],tbl_EmployeeSurvey[[#This Row],[EmployeeID]])</f>
        <v>1</v>
      </c>
    </row>
    <row r="160" spans="1:5" x14ac:dyDescent="0.25">
      <c r="A160">
        <v>159</v>
      </c>
      <c r="B160">
        <v>4</v>
      </c>
      <c r="C160">
        <v>4</v>
      </c>
      <c r="D160">
        <v>3</v>
      </c>
      <c r="E160">
        <f>COUNTIF(tbl_EmployeeSurvey[EmployeeID],tbl_EmployeeSurvey[[#This Row],[EmployeeID]])</f>
        <v>1</v>
      </c>
    </row>
    <row r="161" spans="1:5" x14ac:dyDescent="0.25">
      <c r="A161">
        <v>160</v>
      </c>
      <c r="B161">
        <v>3</v>
      </c>
      <c r="C161">
        <v>3</v>
      </c>
      <c r="D161">
        <v>3</v>
      </c>
      <c r="E161">
        <f>COUNTIF(tbl_EmployeeSurvey[EmployeeID],tbl_EmployeeSurvey[[#This Row],[EmployeeID]])</f>
        <v>1</v>
      </c>
    </row>
    <row r="162" spans="1:5" x14ac:dyDescent="0.25">
      <c r="A162">
        <v>161</v>
      </c>
      <c r="B162">
        <v>1</v>
      </c>
      <c r="C162">
        <v>4</v>
      </c>
      <c r="D162">
        <v>1</v>
      </c>
      <c r="E162">
        <f>COUNTIF(tbl_EmployeeSurvey[EmployeeID],tbl_EmployeeSurvey[[#This Row],[EmployeeID]])</f>
        <v>1</v>
      </c>
    </row>
    <row r="163" spans="1:5" x14ac:dyDescent="0.25">
      <c r="A163">
        <v>162</v>
      </c>
      <c r="B163">
        <v>3</v>
      </c>
      <c r="C163">
        <v>4</v>
      </c>
      <c r="D163">
        <v>1</v>
      </c>
      <c r="E163">
        <f>COUNTIF(tbl_EmployeeSurvey[EmployeeID],tbl_EmployeeSurvey[[#This Row],[EmployeeID]])</f>
        <v>1</v>
      </c>
    </row>
    <row r="164" spans="1:5" x14ac:dyDescent="0.25">
      <c r="A164">
        <v>163</v>
      </c>
      <c r="B164">
        <v>2</v>
      </c>
      <c r="C164">
        <v>3</v>
      </c>
      <c r="D164">
        <v>3</v>
      </c>
      <c r="E164">
        <f>COUNTIF(tbl_EmployeeSurvey[EmployeeID],tbl_EmployeeSurvey[[#This Row],[EmployeeID]])</f>
        <v>1</v>
      </c>
    </row>
    <row r="165" spans="1:5" x14ac:dyDescent="0.25">
      <c r="A165">
        <v>164</v>
      </c>
      <c r="B165">
        <v>3</v>
      </c>
      <c r="C165">
        <v>2</v>
      </c>
      <c r="D165">
        <v>4</v>
      </c>
      <c r="E165">
        <f>COUNTIF(tbl_EmployeeSurvey[EmployeeID],tbl_EmployeeSurvey[[#This Row],[EmployeeID]])</f>
        <v>1</v>
      </c>
    </row>
    <row r="166" spans="1:5" x14ac:dyDescent="0.25">
      <c r="A166">
        <v>165</v>
      </c>
      <c r="B166">
        <v>1</v>
      </c>
      <c r="C166">
        <v>4</v>
      </c>
      <c r="D166">
        <v>4</v>
      </c>
      <c r="E166">
        <f>COUNTIF(tbl_EmployeeSurvey[EmployeeID],tbl_EmployeeSurvey[[#This Row],[EmployeeID]])</f>
        <v>1</v>
      </c>
    </row>
    <row r="167" spans="1:5" x14ac:dyDescent="0.25">
      <c r="A167">
        <v>166</v>
      </c>
      <c r="B167">
        <v>3</v>
      </c>
      <c r="C167">
        <v>1</v>
      </c>
      <c r="D167">
        <v>3</v>
      </c>
      <c r="E167">
        <f>COUNTIF(tbl_EmployeeSurvey[EmployeeID],tbl_EmployeeSurvey[[#This Row],[EmployeeID]])</f>
        <v>1</v>
      </c>
    </row>
    <row r="168" spans="1:5" x14ac:dyDescent="0.25">
      <c r="A168">
        <v>167</v>
      </c>
      <c r="B168">
        <v>1</v>
      </c>
      <c r="C168">
        <v>4</v>
      </c>
      <c r="D168">
        <v>2</v>
      </c>
      <c r="E168">
        <f>COUNTIF(tbl_EmployeeSurvey[EmployeeID],tbl_EmployeeSurvey[[#This Row],[EmployeeID]])</f>
        <v>1</v>
      </c>
    </row>
    <row r="169" spans="1:5" x14ac:dyDescent="0.25">
      <c r="A169">
        <v>168</v>
      </c>
      <c r="B169">
        <v>2</v>
      </c>
      <c r="C169">
        <v>3</v>
      </c>
      <c r="D169">
        <v>3</v>
      </c>
      <c r="E169">
        <f>COUNTIF(tbl_EmployeeSurvey[EmployeeID],tbl_EmployeeSurvey[[#This Row],[EmployeeID]])</f>
        <v>1</v>
      </c>
    </row>
    <row r="170" spans="1:5" x14ac:dyDescent="0.25">
      <c r="A170">
        <v>169</v>
      </c>
      <c r="B170">
        <v>3</v>
      </c>
      <c r="C170">
        <v>4</v>
      </c>
      <c r="D170">
        <v>2</v>
      </c>
      <c r="E170">
        <f>COUNTIF(tbl_EmployeeSurvey[EmployeeID],tbl_EmployeeSurvey[[#This Row],[EmployeeID]])</f>
        <v>1</v>
      </c>
    </row>
    <row r="171" spans="1:5" x14ac:dyDescent="0.25">
      <c r="A171">
        <v>170</v>
      </c>
      <c r="B171">
        <v>3</v>
      </c>
      <c r="C171">
        <v>1</v>
      </c>
      <c r="D171">
        <v>4</v>
      </c>
      <c r="E171">
        <f>COUNTIF(tbl_EmployeeSurvey[EmployeeID],tbl_EmployeeSurvey[[#This Row],[EmployeeID]])</f>
        <v>1</v>
      </c>
    </row>
    <row r="172" spans="1:5" x14ac:dyDescent="0.25">
      <c r="A172">
        <v>171</v>
      </c>
      <c r="B172">
        <v>1</v>
      </c>
      <c r="C172">
        <v>4</v>
      </c>
      <c r="D172">
        <v>3</v>
      </c>
      <c r="E172">
        <f>COUNTIF(tbl_EmployeeSurvey[EmployeeID],tbl_EmployeeSurvey[[#This Row],[EmployeeID]])</f>
        <v>1</v>
      </c>
    </row>
    <row r="173" spans="1:5" x14ac:dyDescent="0.25">
      <c r="A173">
        <v>172</v>
      </c>
      <c r="B173">
        <v>1</v>
      </c>
      <c r="C173">
        <v>3</v>
      </c>
      <c r="D173">
        <v>1</v>
      </c>
      <c r="E173">
        <f>COUNTIF(tbl_EmployeeSurvey[EmployeeID],tbl_EmployeeSurvey[[#This Row],[EmployeeID]])</f>
        <v>1</v>
      </c>
    </row>
    <row r="174" spans="1:5" x14ac:dyDescent="0.25">
      <c r="A174">
        <v>173</v>
      </c>
      <c r="B174">
        <v>4</v>
      </c>
      <c r="C174">
        <v>3</v>
      </c>
      <c r="D174">
        <v>3</v>
      </c>
      <c r="E174">
        <f>COUNTIF(tbl_EmployeeSurvey[EmployeeID],tbl_EmployeeSurvey[[#This Row],[EmployeeID]])</f>
        <v>1</v>
      </c>
    </row>
    <row r="175" spans="1:5" x14ac:dyDescent="0.25">
      <c r="A175">
        <v>174</v>
      </c>
      <c r="B175">
        <v>3</v>
      </c>
      <c r="C175">
        <v>3</v>
      </c>
      <c r="D175">
        <v>3</v>
      </c>
      <c r="E175">
        <f>COUNTIF(tbl_EmployeeSurvey[EmployeeID],tbl_EmployeeSurvey[[#This Row],[EmployeeID]])</f>
        <v>1</v>
      </c>
    </row>
    <row r="176" spans="1:5" x14ac:dyDescent="0.25">
      <c r="A176">
        <v>175</v>
      </c>
      <c r="B176">
        <v>4</v>
      </c>
      <c r="C176">
        <v>3</v>
      </c>
      <c r="D176">
        <v>3</v>
      </c>
      <c r="E176">
        <f>COUNTIF(tbl_EmployeeSurvey[EmployeeID],tbl_EmployeeSurvey[[#This Row],[EmployeeID]])</f>
        <v>1</v>
      </c>
    </row>
    <row r="177" spans="1:5" x14ac:dyDescent="0.25">
      <c r="A177">
        <v>176</v>
      </c>
      <c r="B177">
        <v>3</v>
      </c>
      <c r="C177">
        <v>4</v>
      </c>
      <c r="D177">
        <v>3</v>
      </c>
      <c r="E177">
        <f>COUNTIF(tbl_EmployeeSurvey[EmployeeID],tbl_EmployeeSurvey[[#This Row],[EmployeeID]])</f>
        <v>1</v>
      </c>
    </row>
    <row r="178" spans="1:5" x14ac:dyDescent="0.25">
      <c r="A178">
        <v>177</v>
      </c>
      <c r="B178">
        <v>3</v>
      </c>
      <c r="C178">
        <v>2</v>
      </c>
      <c r="D178">
        <v>4</v>
      </c>
      <c r="E178">
        <f>COUNTIF(tbl_EmployeeSurvey[EmployeeID],tbl_EmployeeSurvey[[#This Row],[EmployeeID]])</f>
        <v>1</v>
      </c>
    </row>
    <row r="179" spans="1:5" x14ac:dyDescent="0.25">
      <c r="A179">
        <v>178</v>
      </c>
      <c r="B179">
        <v>2</v>
      </c>
      <c r="C179">
        <v>3</v>
      </c>
      <c r="D179">
        <v>4</v>
      </c>
      <c r="E179">
        <f>COUNTIF(tbl_EmployeeSurvey[EmployeeID],tbl_EmployeeSurvey[[#This Row],[EmployeeID]])</f>
        <v>1</v>
      </c>
    </row>
    <row r="180" spans="1:5" x14ac:dyDescent="0.25">
      <c r="A180">
        <v>179</v>
      </c>
      <c r="B180">
        <v>1</v>
      </c>
      <c r="C180">
        <v>4</v>
      </c>
      <c r="D180">
        <v>3</v>
      </c>
      <c r="E180">
        <f>COUNTIF(tbl_EmployeeSurvey[EmployeeID],tbl_EmployeeSurvey[[#This Row],[EmployeeID]])</f>
        <v>1</v>
      </c>
    </row>
    <row r="181" spans="1:5" x14ac:dyDescent="0.25">
      <c r="A181">
        <v>180</v>
      </c>
      <c r="B181">
        <v>4</v>
      </c>
      <c r="C181">
        <v>2</v>
      </c>
      <c r="D181">
        <v>3</v>
      </c>
      <c r="E181">
        <f>COUNTIF(tbl_EmployeeSurvey[EmployeeID],tbl_EmployeeSurvey[[#This Row],[EmployeeID]])</f>
        <v>1</v>
      </c>
    </row>
    <row r="182" spans="1:5" x14ac:dyDescent="0.25">
      <c r="A182">
        <v>181</v>
      </c>
      <c r="B182">
        <v>4</v>
      </c>
      <c r="C182">
        <v>3</v>
      </c>
      <c r="D182">
        <v>3</v>
      </c>
      <c r="E182">
        <f>COUNTIF(tbl_EmployeeSurvey[EmployeeID],tbl_EmployeeSurvey[[#This Row],[EmployeeID]])</f>
        <v>1</v>
      </c>
    </row>
    <row r="183" spans="1:5" x14ac:dyDescent="0.25">
      <c r="A183">
        <v>182</v>
      </c>
      <c r="B183">
        <v>1</v>
      </c>
      <c r="C183">
        <v>3</v>
      </c>
      <c r="D183">
        <v>3</v>
      </c>
      <c r="E183">
        <f>COUNTIF(tbl_EmployeeSurvey[EmployeeID],tbl_EmployeeSurvey[[#This Row],[EmployeeID]])</f>
        <v>1</v>
      </c>
    </row>
    <row r="184" spans="1:5" x14ac:dyDescent="0.25">
      <c r="A184">
        <v>183</v>
      </c>
      <c r="B184">
        <v>2</v>
      </c>
      <c r="C184">
        <v>1</v>
      </c>
      <c r="D184">
        <v>3</v>
      </c>
      <c r="E184">
        <f>COUNTIF(tbl_EmployeeSurvey[EmployeeID],tbl_EmployeeSurvey[[#This Row],[EmployeeID]])</f>
        <v>1</v>
      </c>
    </row>
    <row r="185" spans="1:5" x14ac:dyDescent="0.25">
      <c r="A185">
        <v>184</v>
      </c>
      <c r="B185">
        <v>2</v>
      </c>
      <c r="C185">
        <v>3</v>
      </c>
      <c r="D185">
        <v>3</v>
      </c>
      <c r="E185">
        <f>COUNTIF(tbl_EmployeeSurvey[EmployeeID],tbl_EmployeeSurvey[[#This Row],[EmployeeID]])</f>
        <v>1</v>
      </c>
    </row>
    <row r="186" spans="1:5" x14ac:dyDescent="0.25">
      <c r="A186">
        <v>185</v>
      </c>
      <c r="B186">
        <v>2</v>
      </c>
      <c r="C186">
        <v>4</v>
      </c>
      <c r="D186">
        <v>2</v>
      </c>
      <c r="E186">
        <f>COUNTIF(tbl_EmployeeSurvey[EmployeeID],tbl_EmployeeSurvey[[#This Row],[EmployeeID]])</f>
        <v>1</v>
      </c>
    </row>
    <row r="187" spans="1:5" x14ac:dyDescent="0.25">
      <c r="A187">
        <v>186</v>
      </c>
      <c r="B187">
        <v>3</v>
      </c>
      <c r="C187">
        <v>3</v>
      </c>
      <c r="D187">
        <v>3</v>
      </c>
      <c r="E187">
        <f>COUNTIF(tbl_EmployeeSurvey[EmployeeID],tbl_EmployeeSurvey[[#This Row],[EmployeeID]])</f>
        <v>1</v>
      </c>
    </row>
    <row r="188" spans="1:5" x14ac:dyDescent="0.25">
      <c r="A188">
        <v>187</v>
      </c>
      <c r="B188">
        <v>2</v>
      </c>
      <c r="C188">
        <v>4</v>
      </c>
      <c r="D188">
        <v>3</v>
      </c>
      <c r="E188">
        <f>COUNTIF(tbl_EmployeeSurvey[EmployeeID],tbl_EmployeeSurvey[[#This Row],[EmployeeID]])</f>
        <v>1</v>
      </c>
    </row>
    <row r="189" spans="1:5" x14ac:dyDescent="0.25">
      <c r="A189">
        <v>188</v>
      </c>
      <c r="B189">
        <v>1</v>
      </c>
      <c r="C189">
        <v>2</v>
      </c>
      <c r="D189">
        <v>3</v>
      </c>
      <c r="E189">
        <f>COUNTIF(tbl_EmployeeSurvey[EmployeeID],tbl_EmployeeSurvey[[#This Row],[EmployeeID]])</f>
        <v>1</v>
      </c>
    </row>
    <row r="190" spans="1:5" x14ac:dyDescent="0.25">
      <c r="A190">
        <v>189</v>
      </c>
      <c r="B190">
        <v>4</v>
      </c>
      <c r="C190">
        <v>4</v>
      </c>
      <c r="D190">
        <v>3</v>
      </c>
      <c r="E190">
        <f>COUNTIF(tbl_EmployeeSurvey[EmployeeID],tbl_EmployeeSurvey[[#This Row],[EmployeeID]])</f>
        <v>1</v>
      </c>
    </row>
    <row r="191" spans="1:5" x14ac:dyDescent="0.25">
      <c r="A191">
        <v>190</v>
      </c>
      <c r="B191">
        <v>2</v>
      </c>
      <c r="C191">
        <v>3</v>
      </c>
      <c r="D191">
        <v>3</v>
      </c>
      <c r="E191">
        <f>COUNTIF(tbl_EmployeeSurvey[EmployeeID],tbl_EmployeeSurvey[[#This Row],[EmployeeID]])</f>
        <v>1</v>
      </c>
    </row>
    <row r="192" spans="1:5" x14ac:dyDescent="0.25">
      <c r="A192">
        <v>191</v>
      </c>
      <c r="B192">
        <v>2</v>
      </c>
      <c r="C192">
        <v>3</v>
      </c>
      <c r="D192">
        <v>3</v>
      </c>
      <c r="E192">
        <f>COUNTIF(tbl_EmployeeSurvey[EmployeeID],tbl_EmployeeSurvey[[#This Row],[EmployeeID]])</f>
        <v>1</v>
      </c>
    </row>
    <row r="193" spans="1:5" x14ac:dyDescent="0.25">
      <c r="A193">
        <v>192</v>
      </c>
      <c r="B193">
        <v>3</v>
      </c>
      <c r="C193">
        <v>3</v>
      </c>
      <c r="D193">
        <v>3</v>
      </c>
      <c r="E193">
        <f>COUNTIF(tbl_EmployeeSurvey[EmployeeID],tbl_EmployeeSurvey[[#This Row],[EmployeeID]])</f>
        <v>1</v>
      </c>
    </row>
    <row r="194" spans="1:5" x14ac:dyDescent="0.25">
      <c r="A194">
        <v>193</v>
      </c>
      <c r="B194">
        <v>2</v>
      </c>
      <c r="C194">
        <v>4</v>
      </c>
      <c r="D194">
        <v>4</v>
      </c>
      <c r="E194">
        <f>COUNTIF(tbl_EmployeeSurvey[EmployeeID],tbl_EmployeeSurvey[[#This Row],[EmployeeID]])</f>
        <v>1</v>
      </c>
    </row>
    <row r="195" spans="1:5" x14ac:dyDescent="0.25">
      <c r="A195">
        <v>194</v>
      </c>
      <c r="B195">
        <v>4</v>
      </c>
      <c r="C195">
        <v>1</v>
      </c>
      <c r="D195">
        <v>2</v>
      </c>
      <c r="E195">
        <f>COUNTIF(tbl_EmployeeSurvey[EmployeeID],tbl_EmployeeSurvey[[#This Row],[EmployeeID]])</f>
        <v>1</v>
      </c>
    </row>
    <row r="196" spans="1:5" x14ac:dyDescent="0.25">
      <c r="A196">
        <v>195</v>
      </c>
      <c r="B196">
        <v>4</v>
      </c>
      <c r="C196">
        <v>2</v>
      </c>
      <c r="D196">
        <v>4</v>
      </c>
      <c r="E196">
        <f>COUNTIF(tbl_EmployeeSurvey[EmployeeID],tbl_EmployeeSurvey[[#This Row],[EmployeeID]])</f>
        <v>1</v>
      </c>
    </row>
    <row r="197" spans="1:5" x14ac:dyDescent="0.25">
      <c r="A197">
        <v>196</v>
      </c>
      <c r="B197">
        <v>3</v>
      </c>
      <c r="C197">
        <v>3</v>
      </c>
      <c r="D197">
        <v>2</v>
      </c>
      <c r="E197">
        <f>COUNTIF(tbl_EmployeeSurvey[EmployeeID],tbl_EmployeeSurvey[[#This Row],[EmployeeID]])</f>
        <v>1</v>
      </c>
    </row>
    <row r="198" spans="1:5" x14ac:dyDescent="0.25">
      <c r="A198">
        <v>197</v>
      </c>
      <c r="B198">
        <v>4</v>
      </c>
      <c r="C198">
        <v>4</v>
      </c>
      <c r="D198">
        <v>4</v>
      </c>
      <c r="E198">
        <f>COUNTIF(tbl_EmployeeSurvey[EmployeeID],tbl_EmployeeSurvey[[#This Row],[EmployeeID]])</f>
        <v>1</v>
      </c>
    </row>
    <row r="199" spans="1:5" x14ac:dyDescent="0.25">
      <c r="A199">
        <v>198</v>
      </c>
      <c r="B199">
        <v>1</v>
      </c>
      <c r="C199">
        <v>3</v>
      </c>
      <c r="D199">
        <v>3</v>
      </c>
      <c r="E199">
        <f>COUNTIF(tbl_EmployeeSurvey[EmployeeID],tbl_EmployeeSurvey[[#This Row],[EmployeeID]])</f>
        <v>1</v>
      </c>
    </row>
    <row r="200" spans="1:5" x14ac:dyDescent="0.25">
      <c r="A200">
        <v>199</v>
      </c>
      <c r="B200">
        <v>3</v>
      </c>
      <c r="C200">
        <v>4</v>
      </c>
      <c r="D200">
        <v>2</v>
      </c>
      <c r="E200">
        <f>COUNTIF(tbl_EmployeeSurvey[EmployeeID],tbl_EmployeeSurvey[[#This Row],[EmployeeID]])</f>
        <v>1</v>
      </c>
    </row>
    <row r="201" spans="1:5" x14ac:dyDescent="0.25">
      <c r="A201">
        <v>200</v>
      </c>
      <c r="B201">
        <v>2</v>
      </c>
      <c r="C201">
        <v>2</v>
      </c>
      <c r="D201">
        <v>3</v>
      </c>
      <c r="E201">
        <f>COUNTIF(tbl_EmployeeSurvey[EmployeeID],tbl_EmployeeSurvey[[#This Row],[EmployeeID]])</f>
        <v>1</v>
      </c>
    </row>
    <row r="202" spans="1:5" x14ac:dyDescent="0.25">
      <c r="A202">
        <v>201</v>
      </c>
      <c r="B202">
        <v>3</v>
      </c>
      <c r="C202">
        <v>1</v>
      </c>
      <c r="D202">
        <v>3</v>
      </c>
      <c r="E202">
        <f>COUNTIF(tbl_EmployeeSurvey[EmployeeID],tbl_EmployeeSurvey[[#This Row],[EmployeeID]])</f>
        <v>1</v>
      </c>
    </row>
    <row r="203" spans="1:5" x14ac:dyDescent="0.25">
      <c r="A203">
        <v>202</v>
      </c>
      <c r="B203">
        <v>1</v>
      </c>
      <c r="C203">
        <v>3</v>
      </c>
      <c r="D203">
        <v>3</v>
      </c>
      <c r="E203">
        <f>COUNTIF(tbl_EmployeeSurvey[EmployeeID],tbl_EmployeeSurvey[[#This Row],[EmployeeID]])</f>
        <v>1</v>
      </c>
    </row>
    <row r="204" spans="1:5" x14ac:dyDescent="0.25">
      <c r="A204">
        <v>203</v>
      </c>
      <c r="B204">
        <v>1</v>
      </c>
      <c r="C204">
        <v>3</v>
      </c>
      <c r="D204">
        <v>3</v>
      </c>
      <c r="E204">
        <f>COUNTIF(tbl_EmployeeSurvey[EmployeeID],tbl_EmployeeSurvey[[#This Row],[EmployeeID]])</f>
        <v>1</v>
      </c>
    </row>
    <row r="205" spans="1:5" x14ac:dyDescent="0.25">
      <c r="A205">
        <v>204</v>
      </c>
      <c r="B205">
        <v>1</v>
      </c>
      <c r="C205">
        <v>3</v>
      </c>
      <c r="D205">
        <v>3</v>
      </c>
      <c r="E205">
        <f>COUNTIF(tbl_EmployeeSurvey[EmployeeID],tbl_EmployeeSurvey[[#This Row],[EmployeeID]])</f>
        <v>1</v>
      </c>
    </row>
    <row r="206" spans="1:5" x14ac:dyDescent="0.25">
      <c r="A206">
        <v>205</v>
      </c>
      <c r="B206">
        <v>4</v>
      </c>
      <c r="C206">
        <v>4</v>
      </c>
      <c r="D206">
        <v>3</v>
      </c>
      <c r="E206">
        <f>COUNTIF(tbl_EmployeeSurvey[EmployeeID],tbl_EmployeeSurvey[[#This Row],[EmployeeID]])</f>
        <v>1</v>
      </c>
    </row>
    <row r="207" spans="1:5" x14ac:dyDescent="0.25">
      <c r="A207">
        <v>206</v>
      </c>
      <c r="B207">
        <v>3</v>
      </c>
      <c r="C207">
        <v>4</v>
      </c>
      <c r="D207">
        <v>1</v>
      </c>
      <c r="E207">
        <f>COUNTIF(tbl_EmployeeSurvey[EmployeeID],tbl_EmployeeSurvey[[#This Row],[EmployeeID]])</f>
        <v>1</v>
      </c>
    </row>
    <row r="208" spans="1:5" x14ac:dyDescent="0.25">
      <c r="A208">
        <v>207</v>
      </c>
      <c r="B208">
        <v>2</v>
      </c>
      <c r="C208">
        <v>4</v>
      </c>
      <c r="D208">
        <v>4</v>
      </c>
      <c r="E208">
        <f>COUNTIF(tbl_EmployeeSurvey[EmployeeID],tbl_EmployeeSurvey[[#This Row],[EmployeeID]])</f>
        <v>1</v>
      </c>
    </row>
    <row r="209" spans="1:5" x14ac:dyDescent="0.25">
      <c r="A209">
        <v>208</v>
      </c>
      <c r="B209">
        <v>1</v>
      </c>
      <c r="C209">
        <v>3</v>
      </c>
      <c r="D209">
        <v>2</v>
      </c>
      <c r="E209">
        <f>COUNTIF(tbl_EmployeeSurvey[EmployeeID],tbl_EmployeeSurvey[[#This Row],[EmployeeID]])</f>
        <v>1</v>
      </c>
    </row>
    <row r="210" spans="1:5" x14ac:dyDescent="0.25">
      <c r="A210">
        <v>209</v>
      </c>
      <c r="B210">
        <v>2</v>
      </c>
      <c r="C210">
        <v>1</v>
      </c>
      <c r="D210">
        <v>3</v>
      </c>
      <c r="E210">
        <f>COUNTIF(tbl_EmployeeSurvey[EmployeeID],tbl_EmployeeSurvey[[#This Row],[EmployeeID]])</f>
        <v>1</v>
      </c>
    </row>
    <row r="211" spans="1:5" x14ac:dyDescent="0.25">
      <c r="A211">
        <v>210</v>
      </c>
      <c r="B211">
        <v>1</v>
      </c>
      <c r="C211">
        <v>2</v>
      </c>
      <c r="D211">
        <v>3</v>
      </c>
      <c r="E211">
        <f>COUNTIF(tbl_EmployeeSurvey[EmployeeID],tbl_EmployeeSurvey[[#This Row],[EmployeeID]])</f>
        <v>1</v>
      </c>
    </row>
    <row r="212" spans="1:5" x14ac:dyDescent="0.25">
      <c r="A212">
        <v>211</v>
      </c>
      <c r="B212">
        <v>4</v>
      </c>
      <c r="C212">
        <v>1</v>
      </c>
      <c r="D212">
        <v>3</v>
      </c>
      <c r="E212">
        <f>COUNTIF(tbl_EmployeeSurvey[EmployeeID],tbl_EmployeeSurvey[[#This Row],[EmployeeID]])</f>
        <v>1</v>
      </c>
    </row>
    <row r="213" spans="1:5" x14ac:dyDescent="0.25">
      <c r="A213">
        <v>212</v>
      </c>
      <c r="B213">
        <v>4</v>
      </c>
      <c r="C213">
        <v>3</v>
      </c>
      <c r="D213">
        <v>3</v>
      </c>
      <c r="E213">
        <f>COUNTIF(tbl_EmployeeSurvey[EmployeeID],tbl_EmployeeSurvey[[#This Row],[EmployeeID]])</f>
        <v>1</v>
      </c>
    </row>
    <row r="214" spans="1:5" x14ac:dyDescent="0.25">
      <c r="A214">
        <v>213</v>
      </c>
      <c r="B214">
        <v>4</v>
      </c>
      <c r="C214">
        <v>4</v>
      </c>
      <c r="D214">
        <v>3</v>
      </c>
      <c r="E214">
        <f>COUNTIF(tbl_EmployeeSurvey[EmployeeID],tbl_EmployeeSurvey[[#This Row],[EmployeeID]])</f>
        <v>1</v>
      </c>
    </row>
    <row r="215" spans="1:5" x14ac:dyDescent="0.25">
      <c r="A215">
        <v>214</v>
      </c>
      <c r="B215">
        <v>3</v>
      </c>
      <c r="C215">
        <v>3</v>
      </c>
      <c r="D215">
        <v>3</v>
      </c>
      <c r="E215">
        <f>COUNTIF(tbl_EmployeeSurvey[EmployeeID],tbl_EmployeeSurvey[[#This Row],[EmployeeID]])</f>
        <v>1</v>
      </c>
    </row>
    <row r="216" spans="1:5" x14ac:dyDescent="0.25">
      <c r="A216">
        <v>215</v>
      </c>
      <c r="B216">
        <v>2</v>
      </c>
      <c r="C216">
        <v>2</v>
      </c>
      <c r="D216">
        <v>2</v>
      </c>
      <c r="E216">
        <f>COUNTIF(tbl_EmployeeSurvey[EmployeeID],tbl_EmployeeSurvey[[#This Row],[EmployeeID]])</f>
        <v>1</v>
      </c>
    </row>
    <row r="217" spans="1:5" x14ac:dyDescent="0.25">
      <c r="A217">
        <v>216</v>
      </c>
      <c r="B217">
        <v>4</v>
      </c>
      <c r="C217">
        <v>3</v>
      </c>
      <c r="D217">
        <v>3</v>
      </c>
      <c r="E217">
        <f>COUNTIF(tbl_EmployeeSurvey[EmployeeID],tbl_EmployeeSurvey[[#This Row],[EmployeeID]])</f>
        <v>1</v>
      </c>
    </row>
    <row r="218" spans="1:5" x14ac:dyDescent="0.25">
      <c r="A218">
        <v>217</v>
      </c>
      <c r="B218">
        <v>2</v>
      </c>
      <c r="C218">
        <v>4</v>
      </c>
      <c r="D218">
        <v>3</v>
      </c>
      <c r="E218">
        <f>COUNTIF(tbl_EmployeeSurvey[EmployeeID],tbl_EmployeeSurvey[[#This Row],[EmployeeID]])</f>
        <v>1</v>
      </c>
    </row>
    <row r="219" spans="1:5" x14ac:dyDescent="0.25">
      <c r="A219">
        <v>218</v>
      </c>
      <c r="B219">
        <v>1</v>
      </c>
      <c r="C219">
        <v>2</v>
      </c>
      <c r="D219">
        <v>4</v>
      </c>
      <c r="E219">
        <f>COUNTIF(tbl_EmployeeSurvey[EmployeeID],tbl_EmployeeSurvey[[#This Row],[EmployeeID]])</f>
        <v>1</v>
      </c>
    </row>
    <row r="220" spans="1:5" x14ac:dyDescent="0.25">
      <c r="A220">
        <v>219</v>
      </c>
      <c r="B220">
        <v>4</v>
      </c>
      <c r="C220">
        <v>2</v>
      </c>
      <c r="D220">
        <v>3</v>
      </c>
      <c r="E220">
        <f>COUNTIF(tbl_EmployeeSurvey[EmployeeID],tbl_EmployeeSurvey[[#This Row],[EmployeeID]])</f>
        <v>1</v>
      </c>
    </row>
    <row r="221" spans="1:5" x14ac:dyDescent="0.25">
      <c r="A221">
        <v>220</v>
      </c>
      <c r="B221">
        <v>1</v>
      </c>
      <c r="C221">
        <v>2</v>
      </c>
      <c r="D221">
        <v>3</v>
      </c>
      <c r="E221">
        <f>COUNTIF(tbl_EmployeeSurvey[EmployeeID],tbl_EmployeeSurvey[[#This Row],[EmployeeID]])</f>
        <v>1</v>
      </c>
    </row>
    <row r="222" spans="1:5" x14ac:dyDescent="0.25">
      <c r="A222">
        <v>221</v>
      </c>
      <c r="B222">
        <v>2</v>
      </c>
      <c r="C222">
        <v>3</v>
      </c>
      <c r="D222">
        <v>3</v>
      </c>
      <c r="E222">
        <f>COUNTIF(tbl_EmployeeSurvey[EmployeeID],tbl_EmployeeSurvey[[#This Row],[EmployeeID]])</f>
        <v>1</v>
      </c>
    </row>
    <row r="223" spans="1:5" x14ac:dyDescent="0.25">
      <c r="A223">
        <v>222</v>
      </c>
      <c r="B223">
        <v>1</v>
      </c>
      <c r="C223">
        <v>3</v>
      </c>
      <c r="D223">
        <v>3</v>
      </c>
      <c r="E223">
        <f>COUNTIF(tbl_EmployeeSurvey[EmployeeID],tbl_EmployeeSurvey[[#This Row],[EmployeeID]])</f>
        <v>1</v>
      </c>
    </row>
    <row r="224" spans="1:5" x14ac:dyDescent="0.25">
      <c r="A224">
        <v>223</v>
      </c>
      <c r="B224">
        <v>2</v>
      </c>
      <c r="C224">
        <v>1</v>
      </c>
      <c r="D224">
        <v>4</v>
      </c>
      <c r="E224">
        <f>COUNTIF(tbl_EmployeeSurvey[EmployeeID],tbl_EmployeeSurvey[[#This Row],[EmployeeID]])</f>
        <v>1</v>
      </c>
    </row>
    <row r="225" spans="1:5" x14ac:dyDescent="0.25">
      <c r="A225">
        <v>224</v>
      </c>
      <c r="B225">
        <v>2</v>
      </c>
      <c r="C225">
        <v>4</v>
      </c>
      <c r="D225">
        <v>3</v>
      </c>
      <c r="E225">
        <f>COUNTIF(tbl_EmployeeSurvey[EmployeeID],tbl_EmployeeSurvey[[#This Row],[EmployeeID]])</f>
        <v>1</v>
      </c>
    </row>
    <row r="226" spans="1:5" x14ac:dyDescent="0.25">
      <c r="A226">
        <v>225</v>
      </c>
      <c r="B226">
        <v>2</v>
      </c>
      <c r="C226">
        <v>1</v>
      </c>
      <c r="D226">
        <v>1</v>
      </c>
      <c r="E226">
        <f>COUNTIF(tbl_EmployeeSurvey[EmployeeID],tbl_EmployeeSurvey[[#This Row],[EmployeeID]])</f>
        <v>1</v>
      </c>
    </row>
    <row r="227" spans="1:5" x14ac:dyDescent="0.25">
      <c r="A227">
        <v>226</v>
      </c>
      <c r="B227">
        <v>1</v>
      </c>
      <c r="C227">
        <v>4</v>
      </c>
      <c r="D227">
        <v>3</v>
      </c>
      <c r="E227">
        <f>COUNTIF(tbl_EmployeeSurvey[EmployeeID],tbl_EmployeeSurvey[[#This Row],[EmployeeID]])</f>
        <v>1</v>
      </c>
    </row>
    <row r="228" spans="1:5" x14ac:dyDescent="0.25">
      <c r="A228">
        <v>227</v>
      </c>
      <c r="B228">
        <v>1</v>
      </c>
      <c r="C228">
        <v>4</v>
      </c>
      <c r="D228">
        <v>4</v>
      </c>
      <c r="E228">
        <f>COUNTIF(tbl_EmployeeSurvey[EmployeeID],tbl_EmployeeSurvey[[#This Row],[EmployeeID]])</f>
        <v>1</v>
      </c>
    </row>
    <row r="229" spans="1:5" x14ac:dyDescent="0.25">
      <c r="A229">
        <v>228</v>
      </c>
      <c r="B229">
        <v>1</v>
      </c>
      <c r="C229">
        <v>3</v>
      </c>
      <c r="D229">
        <v>2</v>
      </c>
      <c r="E229">
        <f>COUNTIF(tbl_EmployeeSurvey[EmployeeID],tbl_EmployeeSurvey[[#This Row],[EmployeeID]])</f>
        <v>1</v>
      </c>
    </row>
    <row r="230" spans="1:5" x14ac:dyDescent="0.25">
      <c r="A230">
        <v>229</v>
      </c>
      <c r="B230">
        <v>4</v>
      </c>
      <c r="C230">
        <v>3</v>
      </c>
      <c r="D230">
        <v>2</v>
      </c>
      <c r="E230">
        <f>COUNTIF(tbl_EmployeeSurvey[EmployeeID],tbl_EmployeeSurvey[[#This Row],[EmployeeID]])</f>
        <v>1</v>
      </c>
    </row>
    <row r="231" spans="1:5" x14ac:dyDescent="0.25">
      <c r="A231">
        <v>230</v>
      </c>
      <c r="B231">
        <v>4</v>
      </c>
      <c r="C231">
        <v>2</v>
      </c>
      <c r="D231">
        <v>4</v>
      </c>
      <c r="E231">
        <f>COUNTIF(tbl_EmployeeSurvey[EmployeeID],tbl_EmployeeSurvey[[#This Row],[EmployeeID]])</f>
        <v>1</v>
      </c>
    </row>
    <row r="232" spans="1:5" x14ac:dyDescent="0.25">
      <c r="A232">
        <v>231</v>
      </c>
      <c r="B232">
        <v>3</v>
      </c>
      <c r="C232">
        <v>4</v>
      </c>
      <c r="D232">
        <v>3</v>
      </c>
      <c r="E232">
        <f>COUNTIF(tbl_EmployeeSurvey[EmployeeID],tbl_EmployeeSurvey[[#This Row],[EmployeeID]])</f>
        <v>1</v>
      </c>
    </row>
    <row r="233" spans="1:5" x14ac:dyDescent="0.25">
      <c r="A233">
        <v>232</v>
      </c>
      <c r="B233">
        <v>2</v>
      </c>
      <c r="C233">
        <v>4</v>
      </c>
      <c r="D233">
        <v>2</v>
      </c>
      <c r="E233">
        <f>COUNTIF(tbl_EmployeeSurvey[EmployeeID],tbl_EmployeeSurvey[[#This Row],[EmployeeID]])</f>
        <v>1</v>
      </c>
    </row>
    <row r="234" spans="1:5" x14ac:dyDescent="0.25">
      <c r="A234">
        <v>233</v>
      </c>
      <c r="B234">
        <v>3</v>
      </c>
      <c r="C234">
        <v>1</v>
      </c>
      <c r="D234">
        <v>2</v>
      </c>
      <c r="E234">
        <f>COUNTIF(tbl_EmployeeSurvey[EmployeeID],tbl_EmployeeSurvey[[#This Row],[EmployeeID]])</f>
        <v>1</v>
      </c>
    </row>
    <row r="235" spans="1:5" x14ac:dyDescent="0.25">
      <c r="A235">
        <v>234</v>
      </c>
      <c r="B235">
        <v>4</v>
      </c>
      <c r="C235">
        <v>3</v>
      </c>
      <c r="D235">
        <v>3</v>
      </c>
      <c r="E235">
        <f>COUNTIF(tbl_EmployeeSurvey[EmployeeID],tbl_EmployeeSurvey[[#This Row],[EmployeeID]])</f>
        <v>1</v>
      </c>
    </row>
    <row r="236" spans="1:5" x14ac:dyDescent="0.25">
      <c r="A236">
        <v>235</v>
      </c>
      <c r="B236">
        <v>4</v>
      </c>
      <c r="C236">
        <v>1</v>
      </c>
      <c r="D236">
        <v>1</v>
      </c>
      <c r="E236">
        <f>COUNTIF(tbl_EmployeeSurvey[EmployeeID],tbl_EmployeeSurvey[[#This Row],[EmployeeID]])</f>
        <v>1</v>
      </c>
    </row>
    <row r="237" spans="1:5" x14ac:dyDescent="0.25">
      <c r="A237">
        <v>236</v>
      </c>
      <c r="B237">
        <v>1</v>
      </c>
      <c r="C237">
        <v>3</v>
      </c>
      <c r="D237">
        <v>4</v>
      </c>
      <c r="E237">
        <f>COUNTIF(tbl_EmployeeSurvey[EmployeeID],tbl_EmployeeSurvey[[#This Row],[EmployeeID]])</f>
        <v>1</v>
      </c>
    </row>
    <row r="238" spans="1:5" x14ac:dyDescent="0.25">
      <c r="A238">
        <v>237</v>
      </c>
      <c r="B238">
        <v>3</v>
      </c>
      <c r="C238">
        <v>3</v>
      </c>
      <c r="D238">
        <v>3</v>
      </c>
      <c r="E238">
        <f>COUNTIF(tbl_EmployeeSurvey[EmployeeID],tbl_EmployeeSurvey[[#This Row],[EmployeeID]])</f>
        <v>1</v>
      </c>
    </row>
    <row r="239" spans="1:5" x14ac:dyDescent="0.25">
      <c r="A239">
        <v>238</v>
      </c>
      <c r="B239">
        <v>3</v>
      </c>
      <c r="C239">
        <v>1</v>
      </c>
      <c r="D239">
        <v>3</v>
      </c>
      <c r="E239">
        <f>COUNTIF(tbl_EmployeeSurvey[EmployeeID],tbl_EmployeeSurvey[[#This Row],[EmployeeID]])</f>
        <v>1</v>
      </c>
    </row>
    <row r="240" spans="1:5" x14ac:dyDescent="0.25">
      <c r="A240">
        <v>239</v>
      </c>
      <c r="B240">
        <v>3</v>
      </c>
      <c r="C240">
        <v>3</v>
      </c>
      <c r="D240">
        <v>3</v>
      </c>
      <c r="E240">
        <f>COUNTIF(tbl_EmployeeSurvey[EmployeeID],tbl_EmployeeSurvey[[#This Row],[EmployeeID]])</f>
        <v>1</v>
      </c>
    </row>
    <row r="241" spans="1:5" x14ac:dyDescent="0.25">
      <c r="A241">
        <v>240</v>
      </c>
      <c r="B241">
        <v>4</v>
      </c>
      <c r="C241">
        <v>4</v>
      </c>
      <c r="D241">
        <v>4</v>
      </c>
      <c r="E241">
        <f>COUNTIF(tbl_EmployeeSurvey[EmployeeID],tbl_EmployeeSurvey[[#This Row],[EmployeeID]])</f>
        <v>1</v>
      </c>
    </row>
    <row r="242" spans="1:5" x14ac:dyDescent="0.25">
      <c r="A242">
        <v>241</v>
      </c>
      <c r="B242">
        <v>1</v>
      </c>
      <c r="C242">
        <v>3</v>
      </c>
      <c r="D242">
        <v>3</v>
      </c>
      <c r="E242">
        <f>COUNTIF(tbl_EmployeeSurvey[EmployeeID],tbl_EmployeeSurvey[[#This Row],[EmployeeID]])</f>
        <v>1</v>
      </c>
    </row>
    <row r="243" spans="1:5" x14ac:dyDescent="0.25">
      <c r="A243">
        <v>242</v>
      </c>
      <c r="B243">
        <v>3</v>
      </c>
      <c r="C243">
        <v>3</v>
      </c>
      <c r="D243">
        <v>3</v>
      </c>
      <c r="E243">
        <f>COUNTIF(tbl_EmployeeSurvey[EmployeeID],tbl_EmployeeSurvey[[#This Row],[EmployeeID]])</f>
        <v>1</v>
      </c>
    </row>
    <row r="244" spans="1:5" x14ac:dyDescent="0.25">
      <c r="A244">
        <v>243</v>
      </c>
      <c r="B244">
        <v>1</v>
      </c>
      <c r="C244">
        <v>4</v>
      </c>
      <c r="D244">
        <v>2</v>
      </c>
      <c r="E244">
        <f>COUNTIF(tbl_EmployeeSurvey[EmployeeID],tbl_EmployeeSurvey[[#This Row],[EmployeeID]])</f>
        <v>1</v>
      </c>
    </row>
    <row r="245" spans="1:5" x14ac:dyDescent="0.25">
      <c r="A245">
        <v>244</v>
      </c>
      <c r="B245">
        <v>3</v>
      </c>
      <c r="C245">
        <v>3</v>
      </c>
      <c r="D245">
        <v>3</v>
      </c>
      <c r="E245">
        <f>COUNTIF(tbl_EmployeeSurvey[EmployeeID],tbl_EmployeeSurvey[[#This Row],[EmployeeID]])</f>
        <v>1</v>
      </c>
    </row>
    <row r="246" spans="1:5" x14ac:dyDescent="0.25">
      <c r="A246">
        <v>245</v>
      </c>
      <c r="B246">
        <v>4</v>
      </c>
      <c r="C246">
        <v>1</v>
      </c>
      <c r="D246">
        <v>4</v>
      </c>
      <c r="E246">
        <f>COUNTIF(tbl_EmployeeSurvey[EmployeeID],tbl_EmployeeSurvey[[#This Row],[EmployeeID]])</f>
        <v>1</v>
      </c>
    </row>
    <row r="247" spans="1:5" x14ac:dyDescent="0.25">
      <c r="A247">
        <v>246</v>
      </c>
      <c r="B247">
        <v>2</v>
      </c>
      <c r="C247">
        <v>4</v>
      </c>
      <c r="D247">
        <v>2</v>
      </c>
      <c r="E247">
        <f>COUNTIF(tbl_EmployeeSurvey[EmployeeID],tbl_EmployeeSurvey[[#This Row],[EmployeeID]])</f>
        <v>1</v>
      </c>
    </row>
    <row r="248" spans="1:5" x14ac:dyDescent="0.25">
      <c r="A248">
        <v>247</v>
      </c>
      <c r="B248">
        <v>1</v>
      </c>
      <c r="C248">
        <v>1</v>
      </c>
      <c r="D248">
        <v>3</v>
      </c>
      <c r="E248">
        <f>COUNTIF(tbl_EmployeeSurvey[EmployeeID],tbl_EmployeeSurvey[[#This Row],[EmployeeID]])</f>
        <v>1</v>
      </c>
    </row>
    <row r="249" spans="1:5" x14ac:dyDescent="0.25">
      <c r="A249">
        <v>248</v>
      </c>
      <c r="B249">
        <v>3</v>
      </c>
      <c r="C249">
        <v>4</v>
      </c>
      <c r="D249">
        <v>3</v>
      </c>
      <c r="E249">
        <f>COUNTIF(tbl_EmployeeSurvey[EmployeeID],tbl_EmployeeSurvey[[#This Row],[EmployeeID]])</f>
        <v>1</v>
      </c>
    </row>
    <row r="250" spans="1:5" x14ac:dyDescent="0.25">
      <c r="A250">
        <v>249</v>
      </c>
      <c r="B250">
        <v>3</v>
      </c>
      <c r="C250">
        <v>3</v>
      </c>
      <c r="D250">
        <v>3</v>
      </c>
      <c r="E250">
        <f>COUNTIF(tbl_EmployeeSurvey[EmployeeID],tbl_EmployeeSurvey[[#This Row],[EmployeeID]])</f>
        <v>1</v>
      </c>
    </row>
    <row r="251" spans="1:5" x14ac:dyDescent="0.25">
      <c r="A251">
        <v>250</v>
      </c>
      <c r="B251">
        <v>2</v>
      </c>
      <c r="C251">
        <v>3</v>
      </c>
      <c r="D251">
        <v>2</v>
      </c>
      <c r="E251">
        <f>COUNTIF(tbl_EmployeeSurvey[EmployeeID],tbl_EmployeeSurvey[[#This Row],[EmployeeID]])</f>
        <v>1</v>
      </c>
    </row>
    <row r="252" spans="1:5" x14ac:dyDescent="0.25">
      <c r="A252">
        <v>251</v>
      </c>
      <c r="B252">
        <v>2</v>
      </c>
      <c r="C252">
        <v>4</v>
      </c>
      <c r="D252">
        <v>3</v>
      </c>
      <c r="E252">
        <f>COUNTIF(tbl_EmployeeSurvey[EmployeeID],tbl_EmployeeSurvey[[#This Row],[EmployeeID]])</f>
        <v>1</v>
      </c>
    </row>
    <row r="253" spans="1:5" x14ac:dyDescent="0.25">
      <c r="A253">
        <v>252</v>
      </c>
      <c r="B253">
        <v>3</v>
      </c>
      <c r="C253">
        <v>4</v>
      </c>
      <c r="D253">
        <v>1</v>
      </c>
      <c r="E253">
        <f>COUNTIF(tbl_EmployeeSurvey[EmployeeID],tbl_EmployeeSurvey[[#This Row],[EmployeeID]])</f>
        <v>1</v>
      </c>
    </row>
    <row r="254" spans="1:5" x14ac:dyDescent="0.25">
      <c r="A254">
        <v>253</v>
      </c>
      <c r="B254">
        <v>3</v>
      </c>
      <c r="C254">
        <v>2</v>
      </c>
      <c r="D254">
        <v>4</v>
      </c>
      <c r="E254">
        <f>COUNTIF(tbl_EmployeeSurvey[EmployeeID],tbl_EmployeeSurvey[[#This Row],[EmployeeID]])</f>
        <v>1</v>
      </c>
    </row>
    <row r="255" spans="1:5" x14ac:dyDescent="0.25">
      <c r="A255">
        <v>254</v>
      </c>
      <c r="B255">
        <v>2</v>
      </c>
      <c r="C255">
        <v>2</v>
      </c>
      <c r="D255">
        <v>3</v>
      </c>
      <c r="E255">
        <f>COUNTIF(tbl_EmployeeSurvey[EmployeeID],tbl_EmployeeSurvey[[#This Row],[EmployeeID]])</f>
        <v>1</v>
      </c>
    </row>
    <row r="256" spans="1:5" x14ac:dyDescent="0.25">
      <c r="A256">
        <v>255</v>
      </c>
      <c r="B256">
        <v>1</v>
      </c>
      <c r="C256">
        <v>4</v>
      </c>
      <c r="D256">
        <v>3</v>
      </c>
      <c r="E256">
        <f>COUNTIF(tbl_EmployeeSurvey[EmployeeID],tbl_EmployeeSurvey[[#This Row],[EmployeeID]])</f>
        <v>1</v>
      </c>
    </row>
    <row r="257" spans="1:5" x14ac:dyDescent="0.25">
      <c r="A257">
        <v>256</v>
      </c>
      <c r="B257">
        <v>4</v>
      </c>
      <c r="C257">
        <v>3</v>
      </c>
      <c r="D257">
        <v>3</v>
      </c>
      <c r="E257">
        <f>COUNTIF(tbl_EmployeeSurvey[EmployeeID],tbl_EmployeeSurvey[[#This Row],[EmployeeID]])</f>
        <v>1</v>
      </c>
    </row>
    <row r="258" spans="1:5" x14ac:dyDescent="0.25">
      <c r="A258">
        <v>257</v>
      </c>
      <c r="B258">
        <v>1</v>
      </c>
      <c r="C258">
        <v>1</v>
      </c>
      <c r="D258">
        <v>3</v>
      </c>
      <c r="E258">
        <f>COUNTIF(tbl_EmployeeSurvey[EmployeeID],tbl_EmployeeSurvey[[#This Row],[EmployeeID]])</f>
        <v>1</v>
      </c>
    </row>
    <row r="259" spans="1:5" x14ac:dyDescent="0.25">
      <c r="A259">
        <v>258</v>
      </c>
      <c r="B259">
        <v>3</v>
      </c>
      <c r="C259">
        <v>3</v>
      </c>
      <c r="D259">
        <v>3</v>
      </c>
      <c r="E259">
        <f>COUNTIF(tbl_EmployeeSurvey[EmployeeID],tbl_EmployeeSurvey[[#This Row],[EmployeeID]])</f>
        <v>1</v>
      </c>
    </row>
    <row r="260" spans="1:5" x14ac:dyDescent="0.25">
      <c r="A260">
        <v>259</v>
      </c>
      <c r="B260">
        <v>1</v>
      </c>
      <c r="C260">
        <v>1</v>
      </c>
      <c r="D260">
        <v>4</v>
      </c>
      <c r="E260">
        <f>COUNTIF(tbl_EmployeeSurvey[EmployeeID],tbl_EmployeeSurvey[[#This Row],[EmployeeID]])</f>
        <v>1</v>
      </c>
    </row>
    <row r="261" spans="1:5" x14ac:dyDescent="0.25">
      <c r="A261">
        <v>260</v>
      </c>
      <c r="B261">
        <v>4</v>
      </c>
      <c r="C261">
        <v>2</v>
      </c>
      <c r="D261">
        <v>3</v>
      </c>
      <c r="E261">
        <f>COUNTIF(tbl_EmployeeSurvey[EmployeeID],tbl_EmployeeSurvey[[#This Row],[EmployeeID]])</f>
        <v>1</v>
      </c>
    </row>
    <row r="262" spans="1:5" x14ac:dyDescent="0.25">
      <c r="A262">
        <v>261</v>
      </c>
      <c r="B262">
        <v>4</v>
      </c>
      <c r="C262">
        <v>4</v>
      </c>
      <c r="D262">
        <v>3</v>
      </c>
      <c r="E262">
        <f>COUNTIF(tbl_EmployeeSurvey[EmployeeID],tbl_EmployeeSurvey[[#This Row],[EmployeeID]])</f>
        <v>1</v>
      </c>
    </row>
    <row r="263" spans="1:5" x14ac:dyDescent="0.25">
      <c r="A263">
        <v>262</v>
      </c>
      <c r="B263">
        <v>2</v>
      </c>
      <c r="C263">
        <v>4</v>
      </c>
      <c r="D263">
        <v>3</v>
      </c>
      <c r="E263">
        <f>COUNTIF(tbl_EmployeeSurvey[EmployeeID],tbl_EmployeeSurvey[[#This Row],[EmployeeID]])</f>
        <v>1</v>
      </c>
    </row>
    <row r="264" spans="1:5" x14ac:dyDescent="0.25">
      <c r="A264">
        <v>263</v>
      </c>
      <c r="B264">
        <v>2</v>
      </c>
      <c r="C264">
        <v>2</v>
      </c>
      <c r="D264">
        <v>3</v>
      </c>
      <c r="E264">
        <f>COUNTIF(tbl_EmployeeSurvey[EmployeeID],tbl_EmployeeSurvey[[#This Row],[EmployeeID]])</f>
        <v>1</v>
      </c>
    </row>
    <row r="265" spans="1:5" x14ac:dyDescent="0.25">
      <c r="A265">
        <v>264</v>
      </c>
      <c r="B265">
        <v>4</v>
      </c>
      <c r="C265">
        <v>4</v>
      </c>
      <c r="D265">
        <v>3</v>
      </c>
      <c r="E265">
        <f>COUNTIF(tbl_EmployeeSurvey[EmployeeID],tbl_EmployeeSurvey[[#This Row],[EmployeeID]])</f>
        <v>1</v>
      </c>
    </row>
    <row r="266" spans="1:5" x14ac:dyDescent="0.25">
      <c r="A266">
        <v>265</v>
      </c>
      <c r="B266">
        <v>4</v>
      </c>
      <c r="C266">
        <v>4</v>
      </c>
      <c r="D266">
        <v>3</v>
      </c>
      <c r="E266">
        <f>COUNTIF(tbl_EmployeeSurvey[EmployeeID],tbl_EmployeeSurvey[[#This Row],[EmployeeID]])</f>
        <v>1</v>
      </c>
    </row>
    <row r="267" spans="1:5" x14ac:dyDescent="0.25">
      <c r="A267">
        <v>266</v>
      </c>
      <c r="B267">
        <v>4</v>
      </c>
      <c r="C267">
        <v>3</v>
      </c>
      <c r="D267">
        <v>3</v>
      </c>
      <c r="E267">
        <f>COUNTIF(tbl_EmployeeSurvey[EmployeeID],tbl_EmployeeSurvey[[#This Row],[EmployeeID]])</f>
        <v>1</v>
      </c>
    </row>
    <row r="268" spans="1:5" x14ac:dyDescent="0.25">
      <c r="A268">
        <v>267</v>
      </c>
      <c r="B268">
        <v>4</v>
      </c>
      <c r="C268">
        <v>2</v>
      </c>
      <c r="D268">
        <v>4</v>
      </c>
      <c r="E268">
        <f>COUNTIF(tbl_EmployeeSurvey[EmployeeID],tbl_EmployeeSurvey[[#This Row],[EmployeeID]])</f>
        <v>1</v>
      </c>
    </row>
    <row r="269" spans="1:5" x14ac:dyDescent="0.25">
      <c r="A269">
        <v>268</v>
      </c>
      <c r="B269">
        <v>1</v>
      </c>
      <c r="C269">
        <v>3</v>
      </c>
      <c r="D269">
        <v>3</v>
      </c>
      <c r="E269">
        <f>COUNTIF(tbl_EmployeeSurvey[EmployeeID],tbl_EmployeeSurvey[[#This Row],[EmployeeID]])</f>
        <v>1</v>
      </c>
    </row>
    <row r="270" spans="1:5" x14ac:dyDescent="0.25">
      <c r="A270">
        <v>269</v>
      </c>
      <c r="B270">
        <v>4</v>
      </c>
      <c r="C270">
        <v>3</v>
      </c>
      <c r="D270">
        <v>3</v>
      </c>
      <c r="E270">
        <f>COUNTIF(tbl_EmployeeSurvey[EmployeeID],tbl_EmployeeSurvey[[#This Row],[EmployeeID]])</f>
        <v>1</v>
      </c>
    </row>
    <row r="271" spans="1:5" x14ac:dyDescent="0.25">
      <c r="A271">
        <v>270</v>
      </c>
      <c r="B271">
        <v>4</v>
      </c>
      <c r="C271">
        <v>4</v>
      </c>
      <c r="D271">
        <v>2</v>
      </c>
      <c r="E271">
        <f>COUNTIF(tbl_EmployeeSurvey[EmployeeID],tbl_EmployeeSurvey[[#This Row],[EmployeeID]])</f>
        <v>1</v>
      </c>
    </row>
    <row r="272" spans="1:5" x14ac:dyDescent="0.25">
      <c r="A272">
        <v>271</v>
      </c>
      <c r="B272">
        <v>2</v>
      </c>
      <c r="C272">
        <v>3</v>
      </c>
      <c r="D272">
        <v>3</v>
      </c>
      <c r="E272">
        <f>COUNTIF(tbl_EmployeeSurvey[EmployeeID],tbl_EmployeeSurvey[[#This Row],[EmployeeID]])</f>
        <v>1</v>
      </c>
    </row>
    <row r="273" spans="1:5" x14ac:dyDescent="0.25">
      <c r="A273">
        <v>272</v>
      </c>
      <c r="B273">
        <v>2</v>
      </c>
      <c r="C273">
        <v>4</v>
      </c>
      <c r="D273">
        <v>2</v>
      </c>
      <c r="E273">
        <f>COUNTIF(tbl_EmployeeSurvey[EmployeeID],tbl_EmployeeSurvey[[#This Row],[EmployeeID]])</f>
        <v>1</v>
      </c>
    </row>
    <row r="274" spans="1:5" x14ac:dyDescent="0.25">
      <c r="A274">
        <v>273</v>
      </c>
      <c r="B274">
        <v>3</v>
      </c>
      <c r="C274">
        <v>1</v>
      </c>
      <c r="D274">
        <v>3</v>
      </c>
      <c r="E274">
        <f>COUNTIF(tbl_EmployeeSurvey[EmployeeID],tbl_EmployeeSurvey[[#This Row],[EmployeeID]])</f>
        <v>1</v>
      </c>
    </row>
    <row r="275" spans="1:5" x14ac:dyDescent="0.25">
      <c r="A275">
        <v>274</v>
      </c>
      <c r="B275">
        <v>3</v>
      </c>
      <c r="C275">
        <v>4</v>
      </c>
      <c r="D275">
        <v>3</v>
      </c>
      <c r="E275">
        <f>COUNTIF(tbl_EmployeeSurvey[EmployeeID],tbl_EmployeeSurvey[[#This Row],[EmployeeID]])</f>
        <v>1</v>
      </c>
    </row>
    <row r="276" spans="1:5" x14ac:dyDescent="0.25">
      <c r="A276">
        <v>275</v>
      </c>
      <c r="B276">
        <v>4</v>
      </c>
      <c r="C276">
        <v>1</v>
      </c>
      <c r="D276">
        <v>3</v>
      </c>
      <c r="E276">
        <f>COUNTIF(tbl_EmployeeSurvey[EmployeeID],tbl_EmployeeSurvey[[#This Row],[EmployeeID]])</f>
        <v>1</v>
      </c>
    </row>
    <row r="277" spans="1:5" x14ac:dyDescent="0.25">
      <c r="A277">
        <v>276</v>
      </c>
      <c r="B277">
        <v>4</v>
      </c>
      <c r="C277">
        <v>1</v>
      </c>
      <c r="D277">
        <v>3</v>
      </c>
      <c r="E277">
        <f>COUNTIF(tbl_EmployeeSurvey[EmployeeID],tbl_EmployeeSurvey[[#This Row],[EmployeeID]])</f>
        <v>1</v>
      </c>
    </row>
    <row r="278" spans="1:5" x14ac:dyDescent="0.25">
      <c r="A278">
        <v>277</v>
      </c>
      <c r="B278">
        <v>3</v>
      </c>
      <c r="C278">
        <v>3</v>
      </c>
      <c r="D278">
        <v>3</v>
      </c>
      <c r="E278">
        <f>COUNTIF(tbl_EmployeeSurvey[EmployeeID],tbl_EmployeeSurvey[[#This Row],[EmployeeID]])</f>
        <v>1</v>
      </c>
    </row>
    <row r="279" spans="1:5" x14ac:dyDescent="0.25">
      <c r="A279">
        <v>278</v>
      </c>
      <c r="B279">
        <v>2</v>
      </c>
      <c r="C279">
        <v>4</v>
      </c>
      <c r="D279">
        <v>2</v>
      </c>
      <c r="E279">
        <f>COUNTIF(tbl_EmployeeSurvey[EmployeeID],tbl_EmployeeSurvey[[#This Row],[EmployeeID]])</f>
        <v>1</v>
      </c>
    </row>
    <row r="280" spans="1:5" x14ac:dyDescent="0.25">
      <c r="A280">
        <v>279</v>
      </c>
      <c r="B280">
        <v>1</v>
      </c>
      <c r="C280">
        <v>1</v>
      </c>
      <c r="D280">
        <v>3</v>
      </c>
      <c r="E280">
        <f>COUNTIF(tbl_EmployeeSurvey[EmployeeID],tbl_EmployeeSurvey[[#This Row],[EmployeeID]])</f>
        <v>1</v>
      </c>
    </row>
    <row r="281" spans="1:5" x14ac:dyDescent="0.25">
      <c r="A281">
        <v>280</v>
      </c>
      <c r="B281">
        <v>4</v>
      </c>
      <c r="C281">
        <v>1</v>
      </c>
      <c r="D281">
        <v>2</v>
      </c>
      <c r="E281">
        <f>COUNTIF(tbl_EmployeeSurvey[EmployeeID],tbl_EmployeeSurvey[[#This Row],[EmployeeID]])</f>
        <v>1</v>
      </c>
    </row>
    <row r="282" spans="1:5" x14ac:dyDescent="0.25">
      <c r="A282">
        <v>281</v>
      </c>
      <c r="B282">
        <v>4</v>
      </c>
      <c r="C282">
        <v>3</v>
      </c>
      <c r="D282">
        <v>3</v>
      </c>
      <c r="E282">
        <f>COUNTIF(tbl_EmployeeSurvey[EmployeeID],tbl_EmployeeSurvey[[#This Row],[EmployeeID]])</f>
        <v>1</v>
      </c>
    </row>
    <row r="283" spans="1:5" x14ac:dyDescent="0.25">
      <c r="A283">
        <v>282</v>
      </c>
      <c r="B283">
        <v>4</v>
      </c>
      <c r="C283">
        <v>2</v>
      </c>
      <c r="D283">
        <v>3</v>
      </c>
      <c r="E283">
        <f>COUNTIF(tbl_EmployeeSurvey[EmployeeID],tbl_EmployeeSurvey[[#This Row],[EmployeeID]])</f>
        <v>1</v>
      </c>
    </row>
    <row r="284" spans="1:5" x14ac:dyDescent="0.25">
      <c r="A284">
        <v>283</v>
      </c>
      <c r="B284">
        <v>1</v>
      </c>
      <c r="C284">
        <v>2</v>
      </c>
      <c r="D284">
        <v>3</v>
      </c>
      <c r="E284">
        <f>COUNTIF(tbl_EmployeeSurvey[EmployeeID],tbl_EmployeeSurvey[[#This Row],[EmployeeID]])</f>
        <v>1</v>
      </c>
    </row>
    <row r="285" spans="1:5" x14ac:dyDescent="0.25">
      <c r="A285">
        <v>284</v>
      </c>
      <c r="B285">
        <v>1</v>
      </c>
      <c r="C285">
        <v>1</v>
      </c>
      <c r="D285">
        <v>3</v>
      </c>
      <c r="E285">
        <f>COUNTIF(tbl_EmployeeSurvey[EmployeeID],tbl_EmployeeSurvey[[#This Row],[EmployeeID]])</f>
        <v>1</v>
      </c>
    </row>
    <row r="286" spans="1:5" x14ac:dyDescent="0.25">
      <c r="A286">
        <v>285</v>
      </c>
      <c r="B286">
        <v>3</v>
      </c>
      <c r="C286">
        <v>3</v>
      </c>
      <c r="D286">
        <v>4</v>
      </c>
      <c r="E286">
        <f>COUNTIF(tbl_EmployeeSurvey[EmployeeID],tbl_EmployeeSurvey[[#This Row],[EmployeeID]])</f>
        <v>1</v>
      </c>
    </row>
    <row r="287" spans="1:5" x14ac:dyDescent="0.25">
      <c r="A287">
        <v>286</v>
      </c>
      <c r="B287">
        <v>1</v>
      </c>
      <c r="C287">
        <v>3</v>
      </c>
      <c r="D287">
        <v>3</v>
      </c>
      <c r="E287">
        <f>COUNTIF(tbl_EmployeeSurvey[EmployeeID],tbl_EmployeeSurvey[[#This Row],[EmployeeID]])</f>
        <v>1</v>
      </c>
    </row>
    <row r="288" spans="1:5" x14ac:dyDescent="0.25">
      <c r="A288">
        <v>287</v>
      </c>
      <c r="B288">
        <v>4</v>
      </c>
      <c r="C288">
        <v>3</v>
      </c>
      <c r="D288">
        <v>2</v>
      </c>
      <c r="E288">
        <f>COUNTIF(tbl_EmployeeSurvey[EmployeeID],tbl_EmployeeSurvey[[#This Row],[EmployeeID]])</f>
        <v>1</v>
      </c>
    </row>
    <row r="289" spans="1:5" x14ac:dyDescent="0.25">
      <c r="A289">
        <v>288</v>
      </c>
      <c r="B289">
        <v>3</v>
      </c>
      <c r="C289">
        <v>4</v>
      </c>
      <c r="D289">
        <v>2</v>
      </c>
      <c r="E289">
        <f>COUNTIF(tbl_EmployeeSurvey[EmployeeID],tbl_EmployeeSurvey[[#This Row],[EmployeeID]])</f>
        <v>1</v>
      </c>
    </row>
    <row r="290" spans="1:5" x14ac:dyDescent="0.25">
      <c r="A290">
        <v>289</v>
      </c>
      <c r="B290">
        <v>3</v>
      </c>
      <c r="C290">
        <v>3</v>
      </c>
      <c r="D290">
        <v>3</v>
      </c>
      <c r="E290">
        <f>COUNTIF(tbl_EmployeeSurvey[EmployeeID],tbl_EmployeeSurvey[[#This Row],[EmployeeID]])</f>
        <v>1</v>
      </c>
    </row>
    <row r="291" spans="1:5" x14ac:dyDescent="0.25">
      <c r="A291">
        <v>290</v>
      </c>
      <c r="B291">
        <v>3</v>
      </c>
      <c r="C291">
        <v>3</v>
      </c>
      <c r="D291">
        <v>3</v>
      </c>
      <c r="E291">
        <f>COUNTIF(tbl_EmployeeSurvey[EmployeeID],tbl_EmployeeSurvey[[#This Row],[EmployeeID]])</f>
        <v>1</v>
      </c>
    </row>
    <row r="292" spans="1:5" x14ac:dyDescent="0.25">
      <c r="A292">
        <v>291</v>
      </c>
      <c r="B292">
        <v>4</v>
      </c>
      <c r="C292">
        <v>4</v>
      </c>
      <c r="D292">
        <v>3</v>
      </c>
      <c r="E292">
        <f>COUNTIF(tbl_EmployeeSurvey[EmployeeID],tbl_EmployeeSurvey[[#This Row],[EmployeeID]])</f>
        <v>1</v>
      </c>
    </row>
    <row r="293" spans="1:5" x14ac:dyDescent="0.25">
      <c r="A293">
        <v>292</v>
      </c>
      <c r="B293">
        <v>2</v>
      </c>
      <c r="C293">
        <v>3</v>
      </c>
      <c r="D293">
        <v>3</v>
      </c>
      <c r="E293">
        <f>COUNTIF(tbl_EmployeeSurvey[EmployeeID],tbl_EmployeeSurvey[[#This Row],[EmployeeID]])</f>
        <v>1</v>
      </c>
    </row>
    <row r="294" spans="1:5" x14ac:dyDescent="0.25">
      <c r="A294">
        <v>293</v>
      </c>
      <c r="B294">
        <v>2</v>
      </c>
      <c r="C294">
        <v>1</v>
      </c>
      <c r="D294">
        <v>4</v>
      </c>
      <c r="E294">
        <f>COUNTIF(tbl_EmployeeSurvey[EmployeeID],tbl_EmployeeSurvey[[#This Row],[EmployeeID]])</f>
        <v>1</v>
      </c>
    </row>
    <row r="295" spans="1:5" x14ac:dyDescent="0.25">
      <c r="A295">
        <v>294</v>
      </c>
      <c r="B295">
        <v>3</v>
      </c>
      <c r="C295">
        <v>2</v>
      </c>
      <c r="D295">
        <v>1</v>
      </c>
      <c r="E295">
        <f>COUNTIF(tbl_EmployeeSurvey[EmployeeID],tbl_EmployeeSurvey[[#This Row],[EmployeeID]])</f>
        <v>1</v>
      </c>
    </row>
    <row r="296" spans="1:5" x14ac:dyDescent="0.25">
      <c r="A296">
        <v>295</v>
      </c>
      <c r="B296">
        <v>3</v>
      </c>
      <c r="C296">
        <v>4</v>
      </c>
      <c r="D296">
        <v>2</v>
      </c>
      <c r="E296">
        <f>COUNTIF(tbl_EmployeeSurvey[EmployeeID],tbl_EmployeeSurvey[[#This Row],[EmployeeID]])</f>
        <v>1</v>
      </c>
    </row>
    <row r="297" spans="1:5" x14ac:dyDescent="0.25">
      <c r="A297">
        <v>296</v>
      </c>
      <c r="B297">
        <v>4</v>
      </c>
      <c r="C297">
        <v>4</v>
      </c>
      <c r="D297">
        <v>2</v>
      </c>
      <c r="E297">
        <f>COUNTIF(tbl_EmployeeSurvey[EmployeeID],tbl_EmployeeSurvey[[#This Row],[EmployeeID]])</f>
        <v>1</v>
      </c>
    </row>
    <row r="298" spans="1:5" x14ac:dyDescent="0.25">
      <c r="A298">
        <v>297</v>
      </c>
      <c r="B298">
        <v>4</v>
      </c>
      <c r="C298">
        <v>1</v>
      </c>
      <c r="D298">
        <v>1</v>
      </c>
      <c r="E298">
        <f>COUNTIF(tbl_EmployeeSurvey[EmployeeID],tbl_EmployeeSurvey[[#This Row],[EmployeeID]])</f>
        <v>1</v>
      </c>
    </row>
    <row r="299" spans="1:5" x14ac:dyDescent="0.25">
      <c r="A299">
        <v>298</v>
      </c>
      <c r="B299">
        <v>4</v>
      </c>
      <c r="C299">
        <v>2</v>
      </c>
      <c r="D299">
        <v>3</v>
      </c>
      <c r="E299">
        <f>COUNTIF(tbl_EmployeeSurvey[EmployeeID],tbl_EmployeeSurvey[[#This Row],[EmployeeID]])</f>
        <v>1</v>
      </c>
    </row>
    <row r="300" spans="1:5" x14ac:dyDescent="0.25">
      <c r="A300">
        <v>299</v>
      </c>
      <c r="B300">
        <v>4</v>
      </c>
      <c r="C300">
        <v>4</v>
      </c>
      <c r="D300">
        <v>3</v>
      </c>
      <c r="E300">
        <f>COUNTIF(tbl_EmployeeSurvey[EmployeeID],tbl_EmployeeSurvey[[#This Row],[EmployeeID]])</f>
        <v>1</v>
      </c>
    </row>
    <row r="301" spans="1:5" x14ac:dyDescent="0.25">
      <c r="A301">
        <v>300</v>
      </c>
      <c r="B301">
        <v>4</v>
      </c>
      <c r="C301">
        <v>1</v>
      </c>
      <c r="D301">
        <v>4</v>
      </c>
      <c r="E301">
        <f>COUNTIF(tbl_EmployeeSurvey[EmployeeID],tbl_EmployeeSurvey[[#This Row],[EmployeeID]])</f>
        <v>1</v>
      </c>
    </row>
    <row r="302" spans="1:5" x14ac:dyDescent="0.25">
      <c r="A302">
        <v>301</v>
      </c>
      <c r="B302">
        <v>3</v>
      </c>
      <c r="C302">
        <v>4</v>
      </c>
      <c r="D302">
        <v>3</v>
      </c>
      <c r="E302">
        <f>COUNTIF(tbl_EmployeeSurvey[EmployeeID],tbl_EmployeeSurvey[[#This Row],[EmployeeID]])</f>
        <v>1</v>
      </c>
    </row>
    <row r="303" spans="1:5" x14ac:dyDescent="0.25">
      <c r="A303">
        <v>302</v>
      </c>
      <c r="B303">
        <v>4</v>
      </c>
      <c r="C303">
        <v>3</v>
      </c>
      <c r="D303">
        <v>1</v>
      </c>
      <c r="E303">
        <f>COUNTIF(tbl_EmployeeSurvey[EmployeeID],tbl_EmployeeSurvey[[#This Row],[EmployeeID]])</f>
        <v>1</v>
      </c>
    </row>
    <row r="304" spans="1:5" x14ac:dyDescent="0.25">
      <c r="A304">
        <v>303</v>
      </c>
      <c r="B304">
        <v>2</v>
      </c>
      <c r="C304">
        <v>1</v>
      </c>
      <c r="D304">
        <v>3</v>
      </c>
      <c r="E304">
        <f>COUNTIF(tbl_EmployeeSurvey[EmployeeID],tbl_EmployeeSurvey[[#This Row],[EmployeeID]])</f>
        <v>1</v>
      </c>
    </row>
    <row r="305" spans="1:5" x14ac:dyDescent="0.25">
      <c r="A305">
        <v>304</v>
      </c>
      <c r="B305">
        <v>3</v>
      </c>
      <c r="C305">
        <v>1</v>
      </c>
      <c r="D305">
        <v>4</v>
      </c>
      <c r="E305">
        <f>COUNTIF(tbl_EmployeeSurvey[EmployeeID],tbl_EmployeeSurvey[[#This Row],[EmployeeID]])</f>
        <v>1</v>
      </c>
    </row>
    <row r="306" spans="1:5" x14ac:dyDescent="0.25">
      <c r="A306">
        <v>305</v>
      </c>
      <c r="B306">
        <v>4</v>
      </c>
      <c r="C306">
        <v>4</v>
      </c>
      <c r="D306">
        <v>2</v>
      </c>
      <c r="E306">
        <f>COUNTIF(tbl_EmployeeSurvey[EmployeeID],tbl_EmployeeSurvey[[#This Row],[EmployeeID]])</f>
        <v>1</v>
      </c>
    </row>
    <row r="307" spans="1:5" x14ac:dyDescent="0.25">
      <c r="A307">
        <v>306</v>
      </c>
      <c r="B307">
        <v>3</v>
      </c>
      <c r="C307">
        <v>4</v>
      </c>
      <c r="D307">
        <v>2</v>
      </c>
      <c r="E307">
        <f>COUNTIF(tbl_EmployeeSurvey[EmployeeID],tbl_EmployeeSurvey[[#This Row],[EmployeeID]])</f>
        <v>1</v>
      </c>
    </row>
    <row r="308" spans="1:5" x14ac:dyDescent="0.25">
      <c r="A308">
        <v>307</v>
      </c>
      <c r="B308">
        <v>2</v>
      </c>
      <c r="C308">
        <v>3</v>
      </c>
      <c r="D308">
        <v>3</v>
      </c>
      <c r="E308">
        <f>COUNTIF(tbl_EmployeeSurvey[EmployeeID],tbl_EmployeeSurvey[[#This Row],[EmployeeID]])</f>
        <v>1</v>
      </c>
    </row>
    <row r="309" spans="1:5" x14ac:dyDescent="0.25">
      <c r="A309">
        <v>308</v>
      </c>
      <c r="B309">
        <v>1</v>
      </c>
      <c r="C309">
        <v>3</v>
      </c>
      <c r="D309">
        <v>3</v>
      </c>
      <c r="E309">
        <f>COUNTIF(tbl_EmployeeSurvey[EmployeeID],tbl_EmployeeSurvey[[#This Row],[EmployeeID]])</f>
        <v>1</v>
      </c>
    </row>
    <row r="310" spans="1:5" x14ac:dyDescent="0.25">
      <c r="A310">
        <v>309</v>
      </c>
      <c r="B310">
        <v>2</v>
      </c>
      <c r="C310">
        <v>3</v>
      </c>
      <c r="D310">
        <v>3</v>
      </c>
      <c r="E310">
        <f>COUNTIF(tbl_EmployeeSurvey[EmployeeID],tbl_EmployeeSurvey[[#This Row],[EmployeeID]])</f>
        <v>1</v>
      </c>
    </row>
    <row r="311" spans="1:5" x14ac:dyDescent="0.25">
      <c r="A311">
        <v>310</v>
      </c>
      <c r="B311">
        <v>4</v>
      </c>
      <c r="C311">
        <v>4</v>
      </c>
      <c r="D311">
        <v>3</v>
      </c>
      <c r="E311">
        <f>COUNTIF(tbl_EmployeeSurvey[EmployeeID],tbl_EmployeeSurvey[[#This Row],[EmployeeID]])</f>
        <v>1</v>
      </c>
    </row>
    <row r="312" spans="1:5" x14ac:dyDescent="0.25">
      <c r="A312">
        <v>311</v>
      </c>
      <c r="B312">
        <v>4</v>
      </c>
      <c r="C312">
        <v>1</v>
      </c>
      <c r="D312">
        <v>3</v>
      </c>
      <c r="E312">
        <f>COUNTIF(tbl_EmployeeSurvey[EmployeeID],tbl_EmployeeSurvey[[#This Row],[EmployeeID]])</f>
        <v>1</v>
      </c>
    </row>
    <row r="313" spans="1:5" x14ac:dyDescent="0.25">
      <c r="A313">
        <v>312</v>
      </c>
      <c r="B313">
        <v>1</v>
      </c>
      <c r="C313">
        <v>1</v>
      </c>
      <c r="D313">
        <v>3</v>
      </c>
      <c r="E313">
        <f>COUNTIF(tbl_EmployeeSurvey[EmployeeID],tbl_EmployeeSurvey[[#This Row],[EmployeeID]])</f>
        <v>1</v>
      </c>
    </row>
    <row r="314" spans="1:5" x14ac:dyDescent="0.25">
      <c r="A314">
        <v>313</v>
      </c>
      <c r="B314">
        <v>4</v>
      </c>
      <c r="C314">
        <v>4</v>
      </c>
      <c r="D314">
        <v>3</v>
      </c>
      <c r="E314">
        <f>COUNTIF(tbl_EmployeeSurvey[EmployeeID],tbl_EmployeeSurvey[[#This Row],[EmployeeID]])</f>
        <v>1</v>
      </c>
    </row>
    <row r="315" spans="1:5" x14ac:dyDescent="0.25">
      <c r="A315">
        <v>314</v>
      </c>
      <c r="B315">
        <v>1</v>
      </c>
      <c r="C315">
        <v>3</v>
      </c>
      <c r="D315">
        <v>3</v>
      </c>
      <c r="E315">
        <f>COUNTIF(tbl_EmployeeSurvey[EmployeeID],tbl_EmployeeSurvey[[#This Row],[EmployeeID]])</f>
        <v>1</v>
      </c>
    </row>
    <row r="316" spans="1:5" x14ac:dyDescent="0.25">
      <c r="A316">
        <v>315</v>
      </c>
      <c r="B316">
        <v>2</v>
      </c>
      <c r="C316">
        <v>3</v>
      </c>
      <c r="D316">
        <v>2</v>
      </c>
      <c r="E316">
        <f>COUNTIF(tbl_EmployeeSurvey[EmployeeID],tbl_EmployeeSurvey[[#This Row],[EmployeeID]])</f>
        <v>1</v>
      </c>
    </row>
    <row r="317" spans="1:5" x14ac:dyDescent="0.25">
      <c r="A317">
        <v>316</v>
      </c>
      <c r="B317">
        <v>4</v>
      </c>
      <c r="C317">
        <v>1</v>
      </c>
      <c r="D317">
        <v>2</v>
      </c>
      <c r="E317">
        <f>COUNTIF(tbl_EmployeeSurvey[EmployeeID],tbl_EmployeeSurvey[[#This Row],[EmployeeID]])</f>
        <v>1</v>
      </c>
    </row>
    <row r="318" spans="1:5" x14ac:dyDescent="0.25">
      <c r="A318">
        <v>317</v>
      </c>
      <c r="B318">
        <v>2</v>
      </c>
      <c r="C318">
        <v>4</v>
      </c>
      <c r="D318">
        <v>3</v>
      </c>
      <c r="E318">
        <f>COUNTIF(tbl_EmployeeSurvey[EmployeeID],tbl_EmployeeSurvey[[#This Row],[EmployeeID]])</f>
        <v>1</v>
      </c>
    </row>
    <row r="319" spans="1:5" x14ac:dyDescent="0.25">
      <c r="A319">
        <v>318</v>
      </c>
      <c r="B319">
        <v>4</v>
      </c>
      <c r="C319">
        <v>1</v>
      </c>
      <c r="D319">
        <v>3</v>
      </c>
      <c r="E319">
        <f>COUNTIF(tbl_EmployeeSurvey[EmployeeID],tbl_EmployeeSurvey[[#This Row],[EmployeeID]])</f>
        <v>1</v>
      </c>
    </row>
    <row r="320" spans="1:5" x14ac:dyDescent="0.25">
      <c r="A320">
        <v>319</v>
      </c>
      <c r="B320">
        <v>3</v>
      </c>
      <c r="C320">
        <v>4</v>
      </c>
      <c r="D320">
        <v>3</v>
      </c>
      <c r="E320">
        <f>COUNTIF(tbl_EmployeeSurvey[EmployeeID],tbl_EmployeeSurvey[[#This Row],[EmployeeID]])</f>
        <v>1</v>
      </c>
    </row>
    <row r="321" spans="1:5" x14ac:dyDescent="0.25">
      <c r="A321">
        <v>320</v>
      </c>
      <c r="B321">
        <v>4</v>
      </c>
      <c r="C321">
        <v>1</v>
      </c>
      <c r="D321">
        <v>2</v>
      </c>
      <c r="E321">
        <f>COUNTIF(tbl_EmployeeSurvey[EmployeeID],tbl_EmployeeSurvey[[#This Row],[EmployeeID]])</f>
        <v>1</v>
      </c>
    </row>
    <row r="322" spans="1:5" x14ac:dyDescent="0.25">
      <c r="A322">
        <v>321</v>
      </c>
      <c r="B322">
        <v>1</v>
      </c>
      <c r="C322">
        <v>1</v>
      </c>
      <c r="D322">
        <v>3</v>
      </c>
      <c r="E322">
        <f>COUNTIF(tbl_EmployeeSurvey[EmployeeID],tbl_EmployeeSurvey[[#This Row],[EmployeeID]])</f>
        <v>1</v>
      </c>
    </row>
    <row r="323" spans="1:5" x14ac:dyDescent="0.25">
      <c r="A323">
        <v>322</v>
      </c>
      <c r="B323">
        <v>3</v>
      </c>
      <c r="C323">
        <v>1</v>
      </c>
      <c r="D323">
        <v>3</v>
      </c>
      <c r="E323">
        <f>COUNTIF(tbl_EmployeeSurvey[EmployeeID],tbl_EmployeeSurvey[[#This Row],[EmployeeID]])</f>
        <v>1</v>
      </c>
    </row>
    <row r="324" spans="1:5" x14ac:dyDescent="0.25">
      <c r="A324">
        <v>323</v>
      </c>
      <c r="B324">
        <v>1</v>
      </c>
      <c r="C324">
        <v>4</v>
      </c>
      <c r="D324">
        <v>2</v>
      </c>
      <c r="E324">
        <f>COUNTIF(tbl_EmployeeSurvey[EmployeeID],tbl_EmployeeSurvey[[#This Row],[EmployeeID]])</f>
        <v>1</v>
      </c>
    </row>
    <row r="325" spans="1:5" x14ac:dyDescent="0.25">
      <c r="A325">
        <v>324</v>
      </c>
      <c r="B325">
        <v>4</v>
      </c>
      <c r="C325">
        <v>3</v>
      </c>
      <c r="D325">
        <v>3</v>
      </c>
      <c r="E325">
        <f>COUNTIF(tbl_EmployeeSurvey[EmployeeID],tbl_EmployeeSurvey[[#This Row],[EmployeeID]])</f>
        <v>1</v>
      </c>
    </row>
    <row r="326" spans="1:5" x14ac:dyDescent="0.25">
      <c r="A326">
        <v>325</v>
      </c>
      <c r="B326">
        <v>3</v>
      </c>
      <c r="C326">
        <v>2</v>
      </c>
      <c r="D326">
        <v>3</v>
      </c>
      <c r="E326">
        <f>COUNTIF(tbl_EmployeeSurvey[EmployeeID],tbl_EmployeeSurvey[[#This Row],[EmployeeID]])</f>
        <v>1</v>
      </c>
    </row>
    <row r="327" spans="1:5" x14ac:dyDescent="0.25">
      <c r="A327">
        <v>326</v>
      </c>
      <c r="B327">
        <v>3</v>
      </c>
      <c r="C327">
        <v>1</v>
      </c>
      <c r="D327">
        <v>3</v>
      </c>
      <c r="E327">
        <f>COUNTIF(tbl_EmployeeSurvey[EmployeeID],tbl_EmployeeSurvey[[#This Row],[EmployeeID]])</f>
        <v>1</v>
      </c>
    </row>
    <row r="328" spans="1:5" x14ac:dyDescent="0.25">
      <c r="A328">
        <v>327</v>
      </c>
      <c r="B328">
        <v>2</v>
      </c>
      <c r="C328">
        <v>4</v>
      </c>
      <c r="D328">
        <v>2</v>
      </c>
      <c r="E328">
        <f>COUNTIF(tbl_EmployeeSurvey[EmployeeID],tbl_EmployeeSurvey[[#This Row],[EmployeeID]])</f>
        <v>1</v>
      </c>
    </row>
    <row r="329" spans="1:5" x14ac:dyDescent="0.25">
      <c r="A329">
        <v>328</v>
      </c>
      <c r="B329">
        <v>3</v>
      </c>
      <c r="C329">
        <v>1</v>
      </c>
      <c r="D329">
        <v>3</v>
      </c>
      <c r="E329">
        <f>COUNTIF(tbl_EmployeeSurvey[EmployeeID],tbl_EmployeeSurvey[[#This Row],[EmployeeID]])</f>
        <v>1</v>
      </c>
    </row>
    <row r="330" spans="1:5" x14ac:dyDescent="0.25">
      <c r="A330">
        <v>329</v>
      </c>
      <c r="B330">
        <v>3</v>
      </c>
      <c r="C330">
        <v>2</v>
      </c>
      <c r="D330">
        <v>3</v>
      </c>
      <c r="E330">
        <f>COUNTIF(tbl_EmployeeSurvey[EmployeeID],tbl_EmployeeSurvey[[#This Row],[EmployeeID]])</f>
        <v>1</v>
      </c>
    </row>
    <row r="331" spans="1:5" x14ac:dyDescent="0.25">
      <c r="A331">
        <v>330</v>
      </c>
      <c r="B331">
        <v>4</v>
      </c>
      <c r="C331">
        <v>3</v>
      </c>
      <c r="D331">
        <v>3</v>
      </c>
      <c r="E331">
        <f>COUNTIF(tbl_EmployeeSurvey[EmployeeID],tbl_EmployeeSurvey[[#This Row],[EmployeeID]])</f>
        <v>1</v>
      </c>
    </row>
    <row r="332" spans="1:5" x14ac:dyDescent="0.25">
      <c r="A332">
        <v>331</v>
      </c>
      <c r="B332">
        <v>3</v>
      </c>
      <c r="C332">
        <v>3</v>
      </c>
      <c r="D332">
        <v>3</v>
      </c>
      <c r="E332">
        <f>COUNTIF(tbl_EmployeeSurvey[EmployeeID],tbl_EmployeeSurvey[[#This Row],[EmployeeID]])</f>
        <v>1</v>
      </c>
    </row>
    <row r="333" spans="1:5" x14ac:dyDescent="0.25">
      <c r="A333">
        <v>332</v>
      </c>
      <c r="B333">
        <v>2</v>
      </c>
      <c r="C333">
        <v>1</v>
      </c>
      <c r="D333">
        <v>3</v>
      </c>
      <c r="E333">
        <f>COUNTIF(tbl_EmployeeSurvey[EmployeeID],tbl_EmployeeSurvey[[#This Row],[EmployeeID]])</f>
        <v>1</v>
      </c>
    </row>
    <row r="334" spans="1:5" x14ac:dyDescent="0.25">
      <c r="A334">
        <v>333</v>
      </c>
      <c r="B334">
        <v>3</v>
      </c>
      <c r="C334">
        <v>3</v>
      </c>
      <c r="D334">
        <v>4</v>
      </c>
      <c r="E334">
        <f>COUNTIF(tbl_EmployeeSurvey[EmployeeID],tbl_EmployeeSurvey[[#This Row],[EmployeeID]])</f>
        <v>1</v>
      </c>
    </row>
    <row r="335" spans="1:5" x14ac:dyDescent="0.25">
      <c r="A335">
        <v>334</v>
      </c>
      <c r="B335">
        <v>1</v>
      </c>
      <c r="C335">
        <v>1</v>
      </c>
      <c r="D335">
        <v>3</v>
      </c>
      <c r="E335">
        <f>COUNTIF(tbl_EmployeeSurvey[EmployeeID],tbl_EmployeeSurvey[[#This Row],[EmployeeID]])</f>
        <v>1</v>
      </c>
    </row>
    <row r="336" spans="1:5" x14ac:dyDescent="0.25">
      <c r="A336">
        <v>335</v>
      </c>
      <c r="B336">
        <v>3</v>
      </c>
      <c r="C336">
        <v>4</v>
      </c>
      <c r="D336">
        <v>2</v>
      </c>
      <c r="E336">
        <f>COUNTIF(tbl_EmployeeSurvey[EmployeeID],tbl_EmployeeSurvey[[#This Row],[EmployeeID]])</f>
        <v>1</v>
      </c>
    </row>
    <row r="337" spans="1:5" x14ac:dyDescent="0.25">
      <c r="A337">
        <v>336</v>
      </c>
      <c r="B337">
        <v>3</v>
      </c>
      <c r="C337">
        <v>2</v>
      </c>
      <c r="D337">
        <v>3</v>
      </c>
      <c r="E337">
        <f>COUNTIF(tbl_EmployeeSurvey[EmployeeID],tbl_EmployeeSurvey[[#This Row],[EmployeeID]])</f>
        <v>1</v>
      </c>
    </row>
    <row r="338" spans="1:5" x14ac:dyDescent="0.25">
      <c r="A338">
        <v>337</v>
      </c>
      <c r="B338">
        <v>3</v>
      </c>
      <c r="C338">
        <v>3</v>
      </c>
      <c r="D338">
        <v>3</v>
      </c>
      <c r="E338">
        <f>COUNTIF(tbl_EmployeeSurvey[EmployeeID],tbl_EmployeeSurvey[[#This Row],[EmployeeID]])</f>
        <v>1</v>
      </c>
    </row>
    <row r="339" spans="1:5" x14ac:dyDescent="0.25">
      <c r="A339">
        <v>338</v>
      </c>
      <c r="B339">
        <v>4</v>
      </c>
      <c r="C339">
        <v>2</v>
      </c>
      <c r="D339">
        <v>3</v>
      </c>
      <c r="E339">
        <f>COUNTIF(tbl_EmployeeSurvey[EmployeeID],tbl_EmployeeSurvey[[#This Row],[EmployeeID]])</f>
        <v>1</v>
      </c>
    </row>
    <row r="340" spans="1:5" x14ac:dyDescent="0.25">
      <c r="A340">
        <v>339</v>
      </c>
      <c r="B340">
        <v>4</v>
      </c>
      <c r="C340">
        <v>3</v>
      </c>
      <c r="D340">
        <v>3</v>
      </c>
      <c r="E340">
        <f>COUNTIF(tbl_EmployeeSurvey[EmployeeID],tbl_EmployeeSurvey[[#This Row],[EmployeeID]])</f>
        <v>1</v>
      </c>
    </row>
    <row r="341" spans="1:5" x14ac:dyDescent="0.25">
      <c r="A341">
        <v>340</v>
      </c>
      <c r="B341">
        <v>4</v>
      </c>
      <c r="C341">
        <v>4</v>
      </c>
      <c r="D341">
        <v>3</v>
      </c>
      <c r="E341">
        <f>COUNTIF(tbl_EmployeeSurvey[EmployeeID],tbl_EmployeeSurvey[[#This Row],[EmployeeID]])</f>
        <v>1</v>
      </c>
    </row>
    <row r="342" spans="1:5" x14ac:dyDescent="0.25">
      <c r="A342">
        <v>341</v>
      </c>
      <c r="B342">
        <v>3</v>
      </c>
      <c r="C342">
        <v>3</v>
      </c>
      <c r="D342">
        <v>2</v>
      </c>
      <c r="E342">
        <f>COUNTIF(tbl_EmployeeSurvey[EmployeeID],tbl_EmployeeSurvey[[#This Row],[EmployeeID]])</f>
        <v>1</v>
      </c>
    </row>
    <row r="343" spans="1:5" x14ac:dyDescent="0.25">
      <c r="A343">
        <v>342</v>
      </c>
      <c r="B343">
        <v>3</v>
      </c>
      <c r="C343">
        <v>2</v>
      </c>
      <c r="D343">
        <v>3</v>
      </c>
      <c r="E343">
        <f>COUNTIF(tbl_EmployeeSurvey[EmployeeID],tbl_EmployeeSurvey[[#This Row],[EmployeeID]])</f>
        <v>1</v>
      </c>
    </row>
    <row r="344" spans="1:5" x14ac:dyDescent="0.25">
      <c r="A344">
        <v>343</v>
      </c>
      <c r="B344">
        <v>3</v>
      </c>
      <c r="C344">
        <v>3</v>
      </c>
      <c r="D344">
        <v>3</v>
      </c>
      <c r="E344">
        <f>COUNTIF(tbl_EmployeeSurvey[EmployeeID],tbl_EmployeeSurvey[[#This Row],[EmployeeID]])</f>
        <v>1</v>
      </c>
    </row>
    <row r="345" spans="1:5" x14ac:dyDescent="0.25">
      <c r="A345">
        <v>344</v>
      </c>
      <c r="B345">
        <v>1</v>
      </c>
      <c r="C345">
        <v>3</v>
      </c>
      <c r="D345">
        <v>3</v>
      </c>
      <c r="E345">
        <f>COUNTIF(tbl_EmployeeSurvey[EmployeeID],tbl_EmployeeSurvey[[#This Row],[EmployeeID]])</f>
        <v>1</v>
      </c>
    </row>
    <row r="346" spans="1:5" x14ac:dyDescent="0.25">
      <c r="A346">
        <v>345</v>
      </c>
      <c r="B346">
        <v>3</v>
      </c>
      <c r="C346">
        <v>4</v>
      </c>
      <c r="D346">
        <v>2</v>
      </c>
      <c r="E346">
        <f>COUNTIF(tbl_EmployeeSurvey[EmployeeID],tbl_EmployeeSurvey[[#This Row],[EmployeeID]])</f>
        <v>1</v>
      </c>
    </row>
    <row r="347" spans="1:5" x14ac:dyDescent="0.25">
      <c r="A347">
        <v>346</v>
      </c>
      <c r="B347">
        <v>2</v>
      </c>
      <c r="C347">
        <v>3</v>
      </c>
      <c r="D347">
        <v>3</v>
      </c>
      <c r="E347">
        <f>COUNTIF(tbl_EmployeeSurvey[EmployeeID],tbl_EmployeeSurvey[[#This Row],[EmployeeID]])</f>
        <v>1</v>
      </c>
    </row>
    <row r="348" spans="1:5" x14ac:dyDescent="0.25">
      <c r="A348">
        <v>347</v>
      </c>
      <c r="B348">
        <v>2</v>
      </c>
      <c r="C348">
        <v>2</v>
      </c>
      <c r="D348">
        <v>2</v>
      </c>
      <c r="E348">
        <f>COUNTIF(tbl_EmployeeSurvey[EmployeeID],tbl_EmployeeSurvey[[#This Row],[EmployeeID]])</f>
        <v>1</v>
      </c>
    </row>
    <row r="349" spans="1:5" x14ac:dyDescent="0.25">
      <c r="A349">
        <v>348</v>
      </c>
      <c r="B349">
        <v>1</v>
      </c>
      <c r="C349">
        <v>1</v>
      </c>
      <c r="D349">
        <v>2</v>
      </c>
      <c r="E349">
        <f>COUNTIF(tbl_EmployeeSurvey[EmployeeID],tbl_EmployeeSurvey[[#This Row],[EmployeeID]])</f>
        <v>1</v>
      </c>
    </row>
    <row r="350" spans="1:5" x14ac:dyDescent="0.25">
      <c r="A350">
        <v>349</v>
      </c>
      <c r="B350">
        <v>3</v>
      </c>
      <c r="C350">
        <v>4</v>
      </c>
      <c r="D350">
        <v>3</v>
      </c>
      <c r="E350">
        <f>COUNTIF(tbl_EmployeeSurvey[EmployeeID],tbl_EmployeeSurvey[[#This Row],[EmployeeID]])</f>
        <v>1</v>
      </c>
    </row>
    <row r="351" spans="1:5" x14ac:dyDescent="0.25">
      <c r="A351">
        <v>350</v>
      </c>
      <c r="B351">
        <v>3</v>
      </c>
      <c r="C351">
        <v>4</v>
      </c>
      <c r="D351">
        <v>4</v>
      </c>
      <c r="E351">
        <f>COUNTIF(tbl_EmployeeSurvey[EmployeeID],tbl_EmployeeSurvey[[#This Row],[EmployeeID]])</f>
        <v>1</v>
      </c>
    </row>
    <row r="352" spans="1:5" x14ac:dyDescent="0.25">
      <c r="A352">
        <v>351</v>
      </c>
      <c r="B352">
        <v>3</v>
      </c>
      <c r="C352">
        <v>4</v>
      </c>
      <c r="D352">
        <v>2</v>
      </c>
      <c r="E352">
        <f>COUNTIF(tbl_EmployeeSurvey[EmployeeID],tbl_EmployeeSurvey[[#This Row],[EmployeeID]])</f>
        <v>1</v>
      </c>
    </row>
    <row r="353" spans="1:5" x14ac:dyDescent="0.25">
      <c r="A353">
        <v>352</v>
      </c>
      <c r="B353">
        <v>2</v>
      </c>
      <c r="C353">
        <v>1</v>
      </c>
      <c r="D353">
        <v>3</v>
      </c>
      <c r="E353">
        <f>COUNTIF(tbl_EmployeeSurvey[EmployeeID],tbl_EmployeeSurvey[[#This Row],[EmployeeID]])</f>
        <v>1</v>
      </c>
    </row>
    <row r="354" spans="1:5" x14ac:dyDescent="0.25">
      <c r="A354">
        <v>353</v>
      </c>
      <c r="B354">
        <v>3</v>
      </c>
      <c r="C354">
        <v>4</v>
      </c>
      <c r="D354">
        <v>3</v>
      </c>
      <c r="E354">
        <f>COUNTIF(tbl_EmployeeSurvey[EmployeeID],tbl_EmployeeSurvey[[#This Row],[EmployeeID]])</f>
        <v>1</v>
      </c>
    </row>
    <row r="355" spans="1:5" x14ac:dyDescent="0.25">
      <c r="A355">
        <v>354</v>
      </c>
      <c r="B355">
        <v>3</v>
      </c>
      <c r="C355">
        <v>3</v>
      </c>
      <c r="D355">
        <v>4</v>
      </c>
      <c r="E355">
        <f>COUNTIF(tbl_EmployeeSurvey[EmployeeID],tbl_EmployeeSurvey[[#This Row],[EmployeeID]])</f>
        <v>1</v>
      </c>
    </row>
    <row r="356" spans="1:5" x14ac:dyDescent="0.25">
      <c r="A356">
        <v>355</v>
      </c>
      <c r="B356">
        <v>2</v>
      </c>
      <c r="C356">
        <v>2</v>
      </c>
      <c r="D356">
        <v>3</v>
      </c>
      <c r="E356">
        <f>COUNTIF(tbl_EmployeeSurvey[EmployeeID],tbl_EmployeeSurvey[[#This Row],[EmployeeID]])</f>
        <v>1</v>
      </c>
    </row>
    <row r="357" spans="1:5" x14ac:dyDescent="0.25">
      <c r="A357">
        <v>356</v>
      </c>
      <c r="B357">
        <v>3</v>
      </c>
      <c r="C357">
        <v>4</v>
      </c>
      <c r="D357">
        <v>1</v>
      </c>
      <c r="E357">
        <f>COUNTIF(tbl_EmployeeSurvey[EmployeeID],tbl_EmployeeSurvey[[#This Row],[EmployeeID]])</f>
        <v>1</v>
      </c>
    </row>
    <row r="358" spans="1:5" x14ac:dyDescent="0.25">
      <c r="A358">
        <v>357</v>
      </c>
      <c r="B358">
        <v>3</v>
      </c>
      <c r="C358">
        <v>3</v>
      </c>
      <c r="D358">
        <v>3</v>
      </c>
      <c r="E358">
        <f>COUNTIF(tbl_EmployeeSurvey[EmployeeID],tbl_EmployeeSurvey[[#This Row],[EmployeeID]])</f>
        <v>1</v>
      </c>
    </row>
    <row r="359" spans="1:5" x14ac:dyDescent="0.25">
      <c r="A359">
        <v>358</v>
      </c>
      <c r="B359">
        <v>4</v>
      </c>
      <c r="C359">
        <v>4</v>
      </c>
      <c r="D359">
        <v>2</v>
      </c>
      <c r="E359">
        <f>COUNTIF(tbl_EmployeeSurvey[EmployeeID],tbl_EmployeeSurvey[[#This Row],[EmployeeID]])</f>
        <v>1</v>
      </c>
    </row>
    <row r="360" spans="1:5" x14ac:dyDescent="0.25">
      <c r="A360">
        <v>359</v>
      </c>
      <c r="B360">
        <v>1</v>
      </c>
      <c r="C360">
        <v>3</v>
      </c>
      <c r="D360">
        <v>2</v>
      </c>
      <c r="E360">
        <f>COUNTIF(tbl_EmployeeSurvey[EmployeeID],tbl_EmployeeSurvey[[#This Row],[EmployeeID]])</f>
        <v>1</v>
      </c>
    </row>
    <row r="361" spans="1:5" x14ac:dyDescent="0.25">
      <c r="A361">
        <v>360</v>
      </c>
      <c r="B361">
        <v>4</v>
      </c>
      <c r="C361">
        <v>2</v>
      </c>
      <c r="D361">
        <v>2</v>
      </c>
      <c r="E361">
        <f>COUNTIF(tbl_EmployeeSurvey[EmployeeID],tbl_EmployeeSurvey[[#This Row],[EmployeeID]])</f>
        <v>1</v>
      </c>
    </row>
    <row r="362" spans="1:5" x14ac:dyDescent="0.25">
      <c r="A362">
        <v>361</v>
      </c>
      <c r="B362">
        <v>1</v>
      </c>
      <c r="C362">
        <v>1</v>
      </c>
      <c r="D362">
        <v>2</v>
      </c>
      <c r="E362">
        <f>COUNTIF(tbl_EmployeeSurvey[EmployeeID],tbl_EmployeeSurvey[[#This Row],[EmployeeID]])</f>
        <v>1</v>
      </c>
    </row>
    <row r="363" spans="1:5" x14ac:dyDescent="0.25">
      <c r="A363">
        <v>362</v>
      </c>
      <c r="B363">
        <v>1</v>
      </c>
      <c r="C363">
        <v>1</v>
      </c>
      <c r="D363">
        <v>3</v>
      </c>
      <c r="E363">
        <f>COUNTIF(tbl_EmployeeSurvey[EmployeeID],tbl_EmployeeSurvey[[#This Row],[EmployeeID]])</f>
        <v>1</v>
      </c>
    </row>
    <row r="364" spans="1:5" x14ac:dyDescent="0.25">
      <c r="A364">
        <v>363</v>
      </c>
      <c r="B364">
        <v>3</v>
      </c>
      <c r="C364">
        <v>1</v>
      </c>
      <c r="D364">
        <v>2</v>
      </c>
      <c r="E364">
        <f>COUNTIF(tbl_EmployeeSurvey[EmployeeID],tbl_EmployeeSurvey[[#This Row],[EmployeeID]])</f>
        <v>1</v>
      </c>
    </row>
    <row r="365" spans="1:5" x14ac:dyDescent="0.25">
      <c r="A365">
        <v>364</v>
      </c>
      <c r="B365">
        <v>2</v>
      </c>
      <c r="C365">
        <v>4</v>
      </c>
      <c r="D365">
        <v>2</v>
      </c>
      <c r="E365">
        <f>COUNTIF(tbl_EmployeeSurvey[EmployeeID],tbl_EmployeeSurvey[[#This Row],[EmployeeID]])</f>
        <v>1</v>
      </c>
    </row>
    <row r="366" spans="1:5" x14ac:dyDescent="0.25">
      <c r="A366">
        <v>365</v>
      </c>
      <c r="B366">
        <v>2</v>
      </c>
      <c r="C366">
        <v>4</v>
      </c>
      <c r="D366">
        <v>2</v>
      </c>
      <c r="E366">
        <f>COUNTIF(tbl_EmployeeSurvey[EmployeeID],tbl_EmployeeSurvey[[#This Row],[EmployeeID]])</f>
        <v>1</v>
      </c>
    </row>
    <row r="367" spans="1:5" x14ac:dyDescent="0.25">
      <c r="A367">
        <v>366</v>
      </c>
      <c r="B367">
        <v>2</v>
      </c>
      <c r="C367">
        <v>4</v>
      </c>
      <c r="D367">
        <v>2</v>
      </c>
      <c r="E367">
        <f>COUNTIF(tbl_EmployeeSurvey[EmployeeID],tbl_EmployeeSurvey[[#This Row],[EmployeeID]])</f>
        <v>1</v>
      </c>
    </row>
    <row r="368" spans="1:5" x14ac:dyDescent="0.25">
      <c r="A368">
        <v>367</v>
      </c>
      <c r="B368">
        <v>1</v>
      </c>
      <c r="C368">
        <v>4</v>
      </c>
      <c r="D368">
        <v>3</v>
      </c>
      <c r="E368">
        <f>COUNTIF(tbl_EmployeeSurvey[EmployeeID],tbl_EmployeeSurvey[[#This Row],[EmployeeID]])</f>
        <v>1</v>
      </c>
    </row>
    <row r="369" spans="1:5" x14ac:dyDescent="0.25">
      <c r="A369">
        <v>368</v>
      </c>
      <c r="B369">
        <v>4</v>
      </c>
      <c r="C369">
        <v>1</v>
      </c>
      <c r="D369">
        <v>3</v>
      </c>
      <c r="E369">
        <f>COUNTIF(tbl_EmployeeSurvey[EmployeeID],tbl_EmployeeSurvey[[#This Row],[EmployeeID]])</f>
        <v>1</v>
      </c>
    </row>
    <row r="370" spans="1:5" x14ac:dyDescent="0.25">
      <c r="A370">
        <v>369</v>
      </c>
      <c r="B370">
        <v>3</v>
      </c>
      <c r="C370">
        <v>3</v>
      </c>
      <c r="D370">
        <v>2</v>
      </c>
      <c r="E370">
        <f>COUNTIF(tbl_EmployeeSurvey[EmployeeID],tbl_EmployeeSurvey[[#This Row],[EmployeeID]])</f>
        <v>1</v>
      </c>
    </row>
    <row r="371" spans="1:5" x14ac:dyDescent="0.25">
      <c r="A371">
        <v>370</v>
      </c>
      <c r="B371">
        <v>3</v>
      </c>
      <c r="C371">
        <v>4</v>
      </c>
      <c r="D371">
        <v>3</v>
      </c>
      <c r="E371">
        <f>COUNTIF(tbl_EmployeeSurvey[EmployeeID],tbl_EmployeeSurvey[[#This Row],[EmployeeID]])</f>
        <v>1</v>
      </c>
    </row>
    <row r="372" spans="1:5" x14ac:dyDescent="0.25">
      <c r="A372">
        <v>371</v>
      </c>
      <c r="B372">
        <v>4</v>
      </c>
      <c r="C372">
        <v>3</v>
      </c>
      <c r="D372">
        <v>3</v>
      </c>
      <c r="E372">
        <f>COUNTIF(tbl_EmployeeSurvey[EmployeeID],tbl_EmployeeSurvey[[#This Row],[EmployeeID]])</f>
        <v>1</v>
      </c>
    </row>
    <row r="373" spans="1:5" x14ac:dyDescent="0.25">
      <c r="A373">
        <v>372</v>
      </c>
      <c r="B373">
        <v>2</v>
      </c>
      <c r="C373">
        <v>4</v>
      </c>
      <c r="D373">
        <v>3</v>
      </c>
      <c r="E373">
        <f>COUNTIF(tbl_EmployeeSurvey[EmployeeID],tbl_EmployeeSurvey[[#This Row],[EmployeeID]])</f>
        <v>1</v>
      </c>
    </row>
    <row r="374" spans="1:5" x14ac:dyDescent="0.25">
      <c r="A374">
        <v>373</v>
      </c>
      <c r="B374">
        <v>4</v>
      </c>
      <c r="C374">
        <v>4</v>
      </c>
      <c r="D374">
        <v>1</v>
      </c>
      <c r="E374">
        <f>COUNTIF(tbl_EmployeeSurvey[EmployeeID],tbl_EmployeeSurvey[[#This Row],[EmployeeID]])</f>
        <v>1</v>
      </c>
    </row>
    <row r="375" spans="1:5" x14ac:dyDescent="0.25">
      <c r="A375">
        <v>374</v>
      </c>
      <c r="B375">
        <v>1</v>
      </c>
      <c r="C375">
        <v>4</v>
      </c>
      <c r="D375">
        <v>2</v>
      </c>
      <c r="E375">
        <f>COUNTIF(tbl_EmployeeSurvey[EmployeeID],tbl_EmployeeSurvey[[#This Row],[EmployeeID]])</f>
        <v>1</v>
      </c>
    </row>
    <row r="376" spans="1:5" x14ac:dyDescent="0.25">
      <c r="A376">
        <v>375</v>
      </c>
      <c r="B376">
        <v>2</v>
      </c>
      <c r="C376">
        <v>4</v>
      </c>
      <c r="D376">
        <v>3</v>
      </c>
      <c r="E376">
        <f>COUNTIF(tbl_EmployeeSurvey[EmployeeID],tbl_EmployeeSurvey[[#This Row],[EmployeeID]])</f>
        <v>1</v>
      </c>
    </row>
    <row r="377" spans="1:5" x14ac:dyDescent="0.25">
      <c r="A377">
        <v>376</v>
      </c>
      <c r="B377">
        <v>1</v>
      </c>
      <c r="C377">
        <v>1</v>
      </c>
      <c r="D377">
        <v>3</v>
      </c>
      <c r="E377">
        <f>COUNTIF(tbl_EmployeeSurvey[EmployeeID],tbl_EmployeeSurvey[[#This Row],[EmployeeID]])</f>
        <v>1</v>
      </c>
    </row>
    <row r="378" spans="1:5" x14ac:dyDescent="0.25">
      <c r="A378">
        <v>377</v>
      </c>
      <c r="B378">
        <v>3</v>
      </c>
      <c r="C378">
        <v>1</v>
      </c>
      <c r="D378">
        <v>3</v>
      </c>
      <c r="E378">
        <f>COUNTIF(tbl_EmployeeSurvey[EmployeeID],tbl_EmployeeSurvey[[#This Row],[EmployeeID]])</f>
        <v>1</v>
      </c>
    </row>
    <row r="379" spans="1:5" x14ac:dyDescent="0.25">
      <c r="A379">
        <v>378</v>
      </c>
      <c r="B379">
        <v>4</v>
      </c>
      <c r="C379">
        <v>3</v>
      </c>
      <c r="D379">
        <v>3</v>
      </c>
      <c r="E379">
        <f>COUNTIF(tbl_EmployeeSurvey[EmployeeID],tbl_EmployeeSurvey[[#This Row],[EmployeeID]])</f>
        <v>1</v>
      </c>
    </row>
    <row r="380" spans="1:5" x14ac:dyDescent="0.25">
      <c r="A380">
        <v>379</v>
      </c>
      <c r="B380">
        <v>4</v>
      </c>
      <c r="C380">
        <v>2</v>
      </c>
      <c r="D380">
        <v>2</v>
      </c>
      <c r="E380">
        <f>COUNTIF(tbl_EmployeeSurvey[EmployeeID],tbl_EmployeeSurvey[[#This Row],[EmployeeID]])</f>
        <v>1</v>
      </c>
    </row>
    <row r="381" spans="1:5" x14ac:dyDescent="0.25">
      <c r="A381">
        <v>380</v>
      </c>
      <c r="B381">
        <v>4</v>
      </c>
      <c r="C381">
        <v>4</v>
      </c>
      <c r="D381">
        <v>3</v>
      </c>
      <c r="E381">
        <f>COUNTIF(tbl_EmployeeSurvey[EmployeeID],tbl_EmployeeSurvey[[#This Row],[EmployeeID]])</f>
        <v>1</v>
      </c>
    </row>
    <row r="382" spans="1:5" x14ac:dyDescent="0.25">
      <c r="A382">
        <v>381</v>
      </c>
      <c r="B382">
        <v>3</v>
      </c>
      <c r="C382">
        <v>1</v>
      </c>
      <c r="D382">
        <v>4</v>
      </c>
      <c r="E382">
        <f>COUNTIF(tbl_EmployeeSurvey[EmployeeID],tbl_EmployeeSurvey[[#This Row],[EmployeeID]])</f>
        <v>1</v>
      </c>
    </row>
    <row r="383" spans="1:5" x14ac:dyDescent="0.25">
      <c r="A383">
        <v>382</v>
      </c>
      <c r="B383">
        <v>3</v>
      </c>
      <c r="C383">
        <v>1</v>
      </c>
      <c r="D383">
        <v>3</v>
      </c>
      <c r="E383">
        <f>COUNTIF(tbl_EmployeeSurvey[EmployeeID],tbl_EmployeeSurvey[[#This Row],[EmployeeID]])</f>
        <v>1</v>
      </c>
    </row>
    <row r="384" spans="1:5" x14ac:dyDescent="0.25">
      <c r="A384">
        <v>383</v>
      </c>
      <c r="B384">
        <v>1</v>
      </c>
      <c r="C384">
        <v>4</v>
      </c>
      <c r="D384">
        <v>2</v>
      </c>
      <c r="E384">
        <f>COUNTIF(tbl_EmployeeSurvey[EmployeeID],tbl_EmployeeSurvey[[#This Row],[EmployeeID]])</f>
        <v>1</v>
      </c>
    </row>
    <row r="385" spans="1:5" x14ac:dyDescent="0.25">
      <c r="A385">
        <v>384</v>
      </c>
      <c r="B385">
        <v>2</v>
      </c>
      <c r="C385">
        <v>2</v>
      </c>
      <c r="D385">
        <v>3</v>
      </c>
      <c r="E385">
        <f>COUNTIF(tbl_EmployeeSurvey[EmployeeID],tbl_EmployeeSurvey[[#This Row],[EmployeeID]])</f>
        <v>1</v>
      </c>
    </row>
    <row r="386" spans="1:5" x14ac:dyDescent="0.25">
      <c r="A386">
        <v>385</v>
      </c>
      <c r="B386">
        <v>2</v>
      </c>
      <c r="C386">
        <v>2</v>
      </c>
      <c r="D386">
        <v>3</v>
      </c>
      <c r="E386">
        <f>COUNTIF(tbl_EmployeeSurvey[EmployeeID],tbl_EmployeeSurvey[[#This Row],[EmployeeID]])</f>
        <v>1</v>
      </c>
    </row>
    <row r="387" spans="1:5" x14ac:dyDescent="0.25">
      <c r="A387">
        <v>386</v>
      </c>
      <c r="B387">
        <v>3</v>
      </c>
      <c r="C387">
        <v>4</v>
      </c>
      <c r="D387">
        <v>2</v>
      </c>
      <c r="E387">
        <f>COUNTIF(tbl_EmployeeSurvey[EmployeeID],tbl_EmployeeSurvey[[#This Row],[EmployeeID]])</f>
        <v>1</v>
      </c>
    </row>
    <row r="388" spans="1:5" x14ac:dyDescent="0.25">
      <c r="A388">
        <v>387</v>
      </c>
      <c r="B388">
        <v>4</v>
      </c>
      <c r="C388">
        <v>4</v>
      </c>
      <c r="D388">
        <v>3</v>
      </c>
      <c r="E388">
        <f>COUNTIF(tbl_EmployeeSurvey[EmployeeID],tbl_EmployeeSurvey[[#This Row],[EmployeeID]])</f>
        <v>1</v>
      </c>
    </row>
    <row r="389" spans="1:5" x14ac:dyDescent="0.25">
      <c r="A389">
        <v>388</v>
      </c>
      <c r="B389">
        <v>2</v>
      </c>
      <c r="C389">
        <v>3</v>
      </c>
      <c r="D389">
        <v>3</v>
      </c>
      <c r="E389">
        <f>COUNTIF(tbl_EmployeeSurvey[EmployeeID],tbl_EmployeeSurvey[[#This Row],[EmployeeID]])</f>
        <v>1</v>
      </c>
    </row>
    <row r="390" spans="1:5" x14ac:dyDescent="0.25">
      <c r="A390">
        <v>389</v>
      </c>
      <c r="B390">
        <v>1</v>
      </c>
      <c r="C390">
        <v>4</v>
      </c>
      <c r="D390">
        <v>3</v>
      </c>
      <c r="E390">
        <f>COUNTIF(tbl_EmployeeSurvey[EmployeeID],tbl_EmployeeSurvey[[#This Row],[EmployeeID]])</f>
        <v>1</v>
      </c>
    </row>
    <row r="391" spans="1:5" x14ac:dyDescent="0.25">
      <c r="A391">
        <v>390</v>
      </c>
      <c r="B391">
        <v>4</v>
      </c>
      <c r="C391">
        <v>2</v>
      </c>
      <c r="D391">
        <v>3</v>
      </c>
      <c r="E391">
        <f>COUNTIF(tbl_EmployeeSurvey[EmployeeID],tbl_EmployeeSurvey[[#This Row],[EmployeeID]])</f>
        <v>1</v>
      </c>
    </row>
    <row r="392" spans="1:5" x14ac:dyDescent="0.25">
      <c r="A392">
        <v>391</v>
      </c>
      <c r="B392">
        <v>3</v>
      </c>
      <c r="C392">
        <v>4</v>
      </c>
      <c r="D392">
        <v>3</v>
      </c>
      <c r="E392">
        <f>COUNTIF(tbl_EmployeeSurvey[EmployeeID],tbl_EmployeeSurvey[[#This Row],[EmployeeID]])</f>
        <v>1</v>
      </c>
    </row>
    <row r="393" spans="1:5" x14ac:dyDescent="0.25">
      <c r="A393">
        <v>392</v>
      </c>
      <c r="B393">
        <v>4</v>
      </c>
      <c r="C393">
        <v>4</v>
      </c>
      <c r="D393">
        <v>3</v>
      </c>
      <c r="E393">
        <f>COUNTIF(tbl_EmployeeSurvey[EmployeeID],tbl_EmployeeSurvey[[#This Row],[EmployeeID]])</f>
        <v>1</v>
      </c>
    </row>
    <row r="394" spans="1:5" x14ac:dyDescent="0.25">
      <c r="A394">
        <v>393</v>
      </c>
      <c r="B394">
        <v>4</v>
      </c>
      <c r="C394">
        <v>4</v>
      </c>
      <c r="D394">
        <v>2</v>
      </c>
      <c r="E394">
        <f>COUNTIF(tbl_EmployeeSurvey[EmployeeID],tbl_EmployeeSurvey[[#This Row],[EmployeeID]])</f>
        <v>1</v>
      </c>
    </row>
    <row r="395" spans="1:5" x14ac:dyDescent="0.25">
      <c r="A395">
        <v>394</v>
      </c>
      <c r="B395">
        <v>3</v>
      </c>
      <c r="C395">
        <v>4</v>
      </c>
      <c r="D395">
        <v>3</v>
      </c>
      <c r="E395">
        <f>COUNTIF(tbl_EmployeeSurvey[EmployeeID],tbl_EmployeeSurvey[[#This Row],[EmployeeID]])</f>
        <v>1</v>
      </c>
    </row>
    <row r="396" spans="1:5" x14ac:dyDescent="0.25">
      <c r="A396">
        <v>395</v>
      </c>
      <c r="B396">
        <v>1</v>
      </c>
      <c r="C396">
        <v>2</v>
      </c>
      <c r="D396">
        <v>3</v>
      </c>
      <c r="E396">
        <f>COUNTIF(tbl_EmployeeSurvey[EmployeeID],tbl_EmployeeSurvey[[#This Row],[EmployeeID]])</f>
        <v>1</v>
      </c>
    </row>
    <row r="397" spans="1:5" x14ac:dyDescent="0.25">
      <c r="A397">
        <v>396</v>
      </c>
      <c r="B397">
        <v>1</v>
      </c>
      <c r="C397">
        <v>1</v>
      </c>
      <c r="D397">
        <v>3</v>
      </c>
      <c r="E397">
        <f>COUNTIF(tbl_EmployeeSurvey[EmployeeID],tbl_EmployeeSurvey[[#This Row],[EmployeeID]])</f>
        <v>1</v>
      </c>
    </row>
    <row r="398" spans="1:5" x14ac:dyDescent="0.25">
      <c r="A398">
        <v>397</v>
      </c>
      <c r="B398">
        <v>4</v>
      </c>
      <c r="C398">
        <v>4</v>
      </c>
      <c r="D398">
        <v>3</v>
      </c>
      <c r="E398">
        <f>COUNTIF(tbl_EmployeeSurvey[EmployeeID],tbl_EmployeeSurvey[[#This Row],[EmployeeID]])</f>
        <v>1</v>
      </c>
    </row>
    <row r="399" spans="1:5" x14ac:dyDescent="0.25">
      <c r="A399">
        <v>398</v>
      </c>
      <c r="B399">
        <v>4</v>
      </c>
      <c r="C399">
        <v>2</v>
      </c>
      <c r="D399">
        <v>4</v>
      </c>
      <c r="E399">
        <f>COUNTIF(tbl_EmployeeSurvey[EmployeeID],tbl_EmployeeSurvey[[#This Row],[EmployeeID]])</f>
        <v>1</v>
      </c>
    </row>
    <row r="400" spans="1:5" x14ac:dyDescent="0.25">
      <c r="A400">
        <v>399</v>
      </c>
      <c r="B400">
        <v>1</v>
      </c>
      <c r="C400">
        <v>4</v>
      </c>
      <c r="D400">
        <v>1</v>
      </c>
      <c r="E400">
        <f>COUNTIF(tbl_EmployeeSurvey[EmployeeID],tbl_EmployeeSurvey[[#This Row],[EmployeeID]])</f>
        <v>1</v>
      </c>
    </row>
    <row r="401" spans="1:5" x14ac:dyDescent="0.25">
      <c r="A401">
        <v>400</v>
      </c>
      <c r="B401">
        <v>1</v>
      </c>
      <c r="C401">
        <v>4</v>
      </c>
      <c r="D401">
        <v>3</v>
      </c>
      <c r="E401">
        <f>COUNTIF(tbl_EmployeeSurvey[EmployeeID],tbl_EmployeeSurvey[[#This Row],[EmployeeID]])</f>
        <v>1</v>
      </c>
    </row>
    <row r="402" spans="1:5" x14ac:dyDescent="0.25">
      <c r="A402">
        <v>401</v>
      </c>
      <c r="B402">
        <v>2</v>
      </c>
      <c r="C402">
        <v>1</v>
      </c>
      <c r="D402">
        <v>3</v>
      </c>
      <c r="E402">
        <f>COUNTIF(tbl_EmployeeSurvey[EmployeeID],tbl_EmployeeSurvey[[#This Row],[EmployeeID]])</f>
        <v>1</v>
      </c>
    </row>
    <row r="403" spans="1:5" x14ac:dyDescent="0.25">
      <c r="A403">
        <v>402</v>
      </c>
      <c r="B403">
        <v>1</v>
      </c>
      <c r="C403">
        <v>4</v>
      </c>
      <c r="D403">
        <v>3</v>
      </c>
      <c r="E403">
        <f>COUNTIF(tbl_EmployeeSurvey[EmployeeID],tbl_EmployeeSurvey[[#This Row],[EmployeeID]])</f>
        <v>1</v>
      </c>
    </row>
    <row r="404" spans="1:5" x14ac:dyDescent="0.25">
      <c r="A404">
        <v>403</v>
      </c>
      <c r="B404">
        <v>4</v>
      </c>
      <c r="C404">
        <v>4</v>
      </c>
      <c r="D404">
        <v>2</v>
      </c>
      <c r="E404">
        <f>COUNTIF(tbl_EmployeeSurvey[EmployeeID],tbl_EmployeeSurvey[[#This Row],[EmployeeID]])</f>
        <v>1</v>
      </c>
    </row>
    <row r="405" spans="1:5" x14ac:dyDescent="0.25">
      <c r="A405">
        <v>404</v>
      </c>
      <c r="B405">
        <v>1</v>
      </c>
      <c r="C405">
        <v>2</v>
      </c>
      <c r="D405">
        <v>4</v>
      </c>
      <c r="E405">
        <f>COUNTIF(tbl_EmployeeSurvey[EmployeeID],tbl_EmployeeSurvey[[#This Row],[EmployeeID]])</f>
        <v>1</v>
      </c>
    </row>
    <row r="406" spans="1:5" x14ac:dyDescent="0.25">
      <c r="A406">
        <v>405</v>
      </c>
      <c r="B406">
        <v>3</v>
      </c>
      <c r="C406">
        <v>3</v>
      </c>
      <c r="D406">
        <v>2</v>
      </c>
      <c r="E406">
        <f>COUNTIF(tbl_EmployeeSurvey[EmployeeID],tbl_EmployeeSurvey[[#This Row],[EmployeeID]])</f>
        <v>1</v>
      </c>
    </row>
    <row r="407" spans="1:5" x14ac:dyDescent="0.25">
      <c r="A407">
        <v>406</v>
      </c>
      <c r="B407">
        <v>3</v>
      </c>
      <c r="C407">
        <v>4</v>
      </c>
      <c r="D407">
        <v>2</v>
      </c>
      <c r="E407">
        <f>COUNTIF(tbl_EmployeeSurvey[EmployeeID],tbl_EmployeeSurvey[[#This Row],[EmployeeID]])</f>
        <v>1</v>
      </c>
    </row>
    <row r="408" spans="1:5" x14ac:dyDescent="0.25">
      <c r="A408">
        <v>407</v>
      </c>
      <c r="B408">
        <v>3</v>
      </c>
      <c r="C408">
        <v>4</v>
      </c>
      <c r="D408">
        <v>2</v>
      </c>
      <c r="E408">
        <f>COUNTIF(tbl_EmployeeSurvey[EmployeeID],tbl_EmployeeSurvey[[#This Row],[EmployeeID]])</f>
        <v>1</v>
      </c>
    </row>
    <row r="409" spans="1:5" x14ac:dyDescent="0.25">
      <c r="A409">
        <v>408</v>
      </c>
      <c r="B409">
        <v>4</v>
      </c>
      <c r="C409">
        <v>4</v>
      </c>
      <c r="D409">
        <v>2</v>
      </c>
      <c r="E409">
        <f>COUNTIF(tbl_EmployeeSurvey[EmployeeID],tbl_EmployeeSurvey[[#This Row],[EmployeeID]])</f>
        <v>1</v>
      </c>
    </row>
    <row r="410" spans="1:5" x14ac:dyDescent="0.25">
      <c r="A410">
        <v>409</v>
      </c>
      <c r="B410">
        <v>2</v>
      </c>
      <c r="C410">
        <v>3</v>
      </c>
      <c r="D410">
        <v>4</v>
      </c>
      <c r="E410">
        <f>COUNTIF(tbl_EmployeeSurvey[EmployeeID],tbl_EmployeeSurvey[[#This Row],[EmployeeID]])</f>
        <v>1</v>
      </c>
    </row>
    <row r="411" spans="1:5" x14ac:dyDescent="0.25">
      <c r="A411">
        <v>410</v>
      </c>
      <c r="B411">
        <v>2</v>
      </c>
      <c r="C411">
        <v>4</v>
      </c>
      <c r="D411">
        <v>2</v>
      </c>
      <c r="E411">
        <f>COUNTIF(tbl_EmployeeSurvey[EmployeeID],tbl_EmployeeSurvey[[#This Row],[EmployeeID]])</f>
        <v>1</v>
      </c>
    </row>
    <row r="412" spans="1:5" x14ac:dyDescent="0.25">
      <c r="A412">
        <v>411</v>
      </c>
      <c r="B412">
        <v>3</v>
      </c>
      <c r="C412">
        <v>3</v>
      </c>
      <c r="D412">
        <v>3</v>
      </c>
      <c r="E412">
        <f>COUNTIF(tbl_EmployeeSurvey[EmployeeID],tbl_EmployeeSurvey[[#This Row],[EmployeeID]])</f>
        <v>1</v>
      </c>
    </row>
    <row r="413" spans="1:5" x14ac:dyDescent="0.25">
      <c r="A413">
        <v>412</v>
      </c>
      <c r="B413">
        <v>4</v>
      </c>
      <c r="C413">
        <v>1</v>
      </c>
      <c r="D413">
        <v>1</v>
      </c>
      <c r="E413">
        <f>COUNTIF(tbl_EmployeeSurvey[EmployeeID],tbl_EmployeeSurvey[[#This Row],[EmployeeID]])</f>
        <v>1</v>
      </c>
    </row>
    <row r="414" spans="1:5" x14ac:dyDescent="0.25">
      <c r="A414">
        <v>413</v>
      </c>
      <c r="B414">
        <v>2</v>
      </c>
      <c r="C414">
        <v>3</v>
      </c>
      <c r="D414">
        <v>3</v>
      </c>
      <c r="E414">
        <f>COUNTIF(tbl_EmployeeSurvey[EmployeeID],tbl_EmployeeSurvey[[#This Row],[EmployeeID]])</f>
        <v>1</v>
      </c>
    </row>
    <row r="415" spans="1:5" x14ac:dyDescent="0.25">
      <c r="A415">
        <v>414</v>
      </c>
      <c r="B415">
        <v>2</v>
      </c>
      <c r="C415">
        <v>2</v>
      </c>
      <c r="D415">
        <v>3</v>
      </c>
      <c r="E415">
        <f>COUNTIF(tbl_EmployeeSurvey[EmployeeID],tbl_EmployeeSurvey[[#This Row],[EmployeeID]])</f>
        <v>1</v>
      </c>
    </row>
    <row r="416" spans="1:5" x14ac:dyDescent="0.25">
      <c r="A416">
        <v>415</v>
      </c>
      <c r="B416">
        <v>3</v>
      </c>
      <c r="C416">
        <v>3</v>
      </c>
      <c r="D416">
        <v>3</v>
      </c>
      <c r="E416">
        <f>COUNTIF(tbl_EmployeeSurvey[EmployeeID],tbl_EmployeeSurvey[[#This Row],[EmployeeID]])</f>
        <v>1</v>
      </c>
    </row>
    <row r="417" spans="1:5" x14ac:dyDescent="0.25">
      <c r="A417">
        <v>416</v>
      </c>
      <c r="B417">
        <v>3</v>
      </c>
      <c r="C417">
        <v>1</v>
      </c>
      <c r="D417">
        <v>3</v>
      </c>
      <c r="E417">
        <f>COUNTIF(tbl_EmployeeSurvey[EmployeeID],tbl_EmployeeSurvey[[#This Row],[EmployeeID]])</f>
        <v>1</v>
      </c>
    </row>
    <row r="418" spans="1:5" x14ac:dyDescent="0.25">
      <c r="A418">
        <v>417</v>
      </c>
      <c r="B418">
        <v>3</v>
      </c>
      <c r="C418">
        <v>2</v>
      </c>
      <c r="D418">
        <v>3</v>
      </c>
      <c r="E418">
        <f>COUNTIF(tbl_EmployeeSurvey[EmployeeID],tbl_EmployeeSurvey[[#This Row],[EmployeeID]])</f>
        <v>1</v>
      </c>
    </row>
    <row r="419" spans="1:5" x14ac:dyDescent="0.25">
      <c r="A419">
        <v>418</v>
      </c>
      <c r="B419">
        <v>2</v>
      </c>
      <c r="C419">
        <v>3</v>
      </c>
      <c r="D419">
        <v>4</v>
      </c>
      <c r="E419">
        <f>COUNTIF(tbl_EmployeeSurvey[EmployeeID],tbl_EmployeeSurvey[[#This Row],[EmployeeID]])</f>
        <v>1</v>
      </c>
    </row>
    <row r="420" spans="1:5" x14ac:dyDescent="0.25">
      <c r="A420">
        <v>419</v>
      </c>
      <c r="B420">
        <v>4</v>
      </c>
      <c r="C420">
        <v>4</v>
      </c>
      <c r="D420">
        <v>1</v>
      </c>
      <c r="E420">
        <f>COUNTIF(tbl_EmployeeSurvey[EmployeeID],tbl_EmployeeSurvey[[#This Row],[EmployeeID]])</f>
        <v>1</v>
      </c>
    </row>
    <row r="421" spans="1:5" x14ac:dyDescent="0.25">
      <c r="A421">
        <v>420</v>
      </c>
      <c r="B421">
        <v>1</v>
      </c>
      <c r="C421">
        <v>2</v>
      </c>
      <c r="D421">
        <v>2</v>
      </c>
      <c r="E421">
        <f>COUNTIF(tbl_EmployeeSurvey[EmployeeID],tbl_EmployeeSurvey[[#This Row],[EmployeeID]])</f>
        <v>1</v>
      </c>
    </row>
    <row r="422" spans="1:5" x14ac:dyDescent="0.25">
      <c r="A422">
        <v>421</v>
      </c>
      <c r="B422">
        <v>4</v>
      </c>
      <c r="C422">
        <v>3</v>
      </c>
      <c r="D422">
        <v>2</v>
      </c>
      <c r="E422">
        <f>COUNTIF(tbl_EmployeeSurvey[EmployeeID],tbl_EmployeeSurvey[[#This Row],[EmployeeID]])</f>
        <v>1</v>
      </c>
    </row>
    <row r="423" spans="1:5" x14ac:dyDescent="0.25">
      <c r="A423">
        <v>422</v>
      </c>
      <c r="B423">
        <v>4</v>
      </c>
      <c r="C423">
        <v>3</v>
      </c>
      <c r="D423">
        <v>2</v>
      </c>
      <c r="E423">
        <f>COUNTIF(tbl_EmployeeSurvey[EmployeeID],tbl_EmployeeSurvey[[#This Row],[EmployeeID]])</f>
        <v>1</v>
      </c>
    </row>
    <row r="424" spans="1:5" x14ac:dyDescent="0.25">
      <c r="A424">
        <v>423</v>
      </c>
      <c r="B424">
        <v>2</v>
      </c>
      <c r="C424">
        <v>4</v>
      </c>
      <c r="D424">
        <v>3</v>
      </c>
      <c r="E424">
        <f>COUNTIF(tbl_EmployeeSurvey[EmployeeID],tbl_EmployeeSurvey[[#This Row],[EmployeeID]])</f>
        <v>1</v>
      </c>
    </row>
    <row r="425" spans="1:5" x14ac:dyDescent="0.25">
      <c r="A425">
        <v>424</v>
      </c>
      <c r="B425">
        <v>4</v>
      </c>
      <c r="C425">
        <v>1</v>
      </c>
      <c r="D425">
        <v>3</v>
      </c>
      <c r="E425">
        <f>COUNTIF(tbl_EmployeeSurvey[EmployeeID],tbl_EmployeeSurvey[[#This Row],[EmployeeID]])</f>
        <v>1</v>
      </c>
    </row>
    <row r="426" spans="1:5" x14ac:dyDescent="0.25">
      <c r="A426">
        <v>425</v>
      </c>
      <c r="B426">
        <v>3</v>
      </c>
      <c r="C426">
        <v>2</v>
      </c>
      <c r="D426">
        <v>3</v>
      </c>
      <c r="E426">
        <f>COUNTIF(tbl_EmployeeSurvey[EmployeeID],tbl_EmployeeSurvey[[#This Row],[EmployeeID]])</f>
        <v>1</v>
      </c>
    </row>
    <row r="427" spans="1:5" x14ac:dyDescent="0.25">
      <c r="A427">
        <v>426</v>
      </c>
      <c r="B427">
        <v>3</v>
      </c>
      <c r="C427">
        <v>2</v>
      </c>
      <c r="D427">
        <v>3</v>
      </c>
      <c r="E427">
        <f>COUNTIF(tbl_EmployeeSurvey[EmployeeID],tbl_EmployeeSurvey[[#This Row],[EmployeeID]])</f>
        <v>1</v>
      </c>
    </row>
    <row r="428" spans="1:5" x14ac:dyDescent="0.25">
      <c r="A428">
        <v>427</v>
      </c>
      <c r="B428">
        <v>1</v>
      </c>
      <c r="C428">
        <v>2</v>
      </c>
      <c r="D428">
        <v>2</v>
      </c>
      <c r="E428">
        <f>COUNTIF(tbl_EmployeeSurvey[EmployeeID],tbl_EmployeeSurvey[[#This Row],[EmployeeID]])</f>
        <v>1</v>
      </c>
    </row>
    <row r="429" spans="1:5" x14ac:dyDescent="0.25">
      <c r="A429">
        <v>428</v>
      </c>
      <c r="B429">
        <v>3</v>
      </c>
      <c r="C429">
        <v>1</v>
      </c>
      <c r="D429">
        <v>3</v>
      </c>
      <c r="E429">
        <f>COUNTIF(tbl_EmployeeSurvey[EmployeeID],tbl_EmployeeSurvey[[#This Row],[EmployeeID]])</f>
        <v>1</v>
      </c>
    </row>
    <row r="430" spans="1:5" x14ac:dyDescent="0.25">
      <c r="A430">
        <v>429</v>
      </c>
      <c r="B430">
        <v>4</v>
      </c>
      <c r="C430">
        <v>1</v>
      </c>
      <c r="D430">
        <v>3</v>
      </c>
      <c r="E430">
        <f>COUNTIF(tbl_EmployeeSurvey[EmployeeID],tbl_EmployeeSurvey[[#This Row],[EmployeeID]])</f>
        <v>1</v>
      </c>
    </row>
    <row r="431" spans="1:5" x14ac:dyDescent="0.25">
      <c r="A431">
        <v>430</v>
      </c>
      <c r="B431">
        <v>3</v>
      </c>
      <c r="C431">
        <v>3</v>
      </c>
      <c r="D431">
        <v>3</v>
      </c>
      <c r="E431">
        <f>COUNTIF(tbl_EmployeeSurvey[EmployeeID],tbl_EmployeeSurvey[[#This Row],[EmployeeID]])</f>
        <v>1</v>
      </c>
    </row>
    <row r="432" spans="1:5" x14ac:dyDescent="0.25">
      <c r="A432">
        <v>431</v>
      </c>
      <c r="B432">
        <v>4</v>
      </c>
      <c r="C432">
        <v>2</v>
      </c>
      <c r="D432">
        <v>4</v>
      </c>
      <c r="E432">
        <f>COUNTIF(tbl_EmployeeSurvey[EmployeeID],tbl_EmployeeSurvey[[#This Row],[EmployeeID]])</f>
        <v>1</v>
      </c>
    </row>
    <row r="433" spans="1:5" x14ac:dyDescent="0.25">
      <c r="A433">
        <v>432</v>
      </c>
      <c r="B433">
        <v>1</v>
      </c>
      <c r="C433">
        <v>1</v>
      </c>
      <c r="D433">
        <v>3</v>
      </c>
      <c r="E433">
        <f>COUNTIF(tbl_EmployeeSurvey[EmployeeID],tbl_EmployeeSurvey[[#This Row],[EmployeeID]])</f>
        <v>1</v>
      </c>
    </row>
    <row r="434" spans="1:5" x14ac:dyDescent="0.25">
      <c r="A434">
        <v>433</v>
      </c>
      <c r="B434">
        <v>4</v>
      </c>
      <c r="C434">
        <v>4</v>
      </c>
      <c r="D434">
        <v>1</v>
      </c>
      <c r="E434">
        <f>COUNTIF(tbl_EmployeeSurvey[EmployeeID],tbl_EmployeeSurvey[[#This Row],[EmployeeID]])</f>
        <v>1</v>
      </c>
    </row>
    <row r="435" spans="1:5" x14ac:dyDescent="0.25">
      <c r="A435">
        <v>434</v>
      </c>
      <c r="B435">
        <v>4</v>
      </c>
      <c r="C435">
        <v>2</v>
      </c>
      <c r="D435">
        <v>3</v>
      </c>
      <c r="E435">
        <f>COUNTIF(tbl_EmployeeSurvey[EmployeeID],tbl_EmployeeSurvey[[#This Row],[EmployeeID]])</f>
        <v>1</v>
      </c>
    </row>
    <row r="436" spans="1:5" x14ac:dyDescent="0.25">
      <c r="A436">
        <v>435</v>
      </c>
      <c r="B436">
        <v>3</v>
      </c>
      <c r="C436">
        <v>1</v>
      </c>
      <c r="D436">
        <v>4</v>
      </c>
      <c r="E436">
        <f>COUNTIF(tbl_EmployeeSurvey[EmployeeID],tbl_EmployeeSurvey[[#This Row],[EmployeeID]])</f>
        <v>1</v>
      </c>
    </row>
    <row r="437" spans="1:5" x14ac:dyDescent="0.25">
      <c r="A437">
        <v>436</v>
      </c>
      <c r="B437">
        <v>3</v>
      </c>
      <c r="C437">
        <v>4</v>
      </c>
      <c r="D437">
        <v>3</v>
      </c>
      <c r="E437">
        <f>COUNTIF(tbl_EmployeeSurvey[EmployeeID],tbl_EmployeeSurvey[[#This Row],[EmployeeID]])</f>
        <v>1</v>
      </c>
    </row>
    <row r="438" spans="1:5" x14ac:dyDescent="0.25">
      <c r="A438">
        <v>437</v>
      </c>
      <c r="B438">
        <v>2</v>
      </c>
      <c r="C438">
        <v>4</v>
      </c>
      <c r="D438">
        <v>3</v>
      </c>
      <c r="E438">
        <f>COUNTIF(tbl_EmployeeSurvey[EmployeeID],tbl_EmployeeSurvey[[#This Row],[EmployeeID]])</f>
        <v>1</v>
      </c>
    </row>
    <row r="439" spans="1:5" x14ac:dyDescent="0.25">
      <c r="A439">
        <v>438</v>
      </c>
      <c r="B439">
        <v>1</v>
      </c>
      <c r="C439">
        <v>3</v>
      </c>
      <c r="D439">
        <v>1</v>
      </c>
      <c r="E439">
        <f>COUNTIF(tbl_EmployeeSurvey[EmployeeID],tbl_EmployeeSurvey[[#This Row],[EmployeeID]])</f>
        <v>1</v>
      </c>
    </row>
    <row r="440" spans="1:5" x14ac:dyDescent="0.25">
      <c r="A440">
        <v>439</v>
      </c>
      <c r="B440">
        <v>3</v>
      </c>
      <c r="C440">
        <v>2</v>
      </c>
      <c r="D440">
        <v>2</v>
      </c>
      <c r="E440">
        <f>COUNTIF(tbl_EmployeeSurvey[EmployeeID],tbl_EmployeeSurvey[[#This Row],[EmployeeID]])</f>
        <v>1</v>
      </c>
    </row>
    <row r="441" spans="1:5" x14ac:dyDescent="0.25">
      <c r="A441">
        <v>440</v>
      </c>
      <c r="B441">
        <v>3</v>
      </c>
      <c r="C441">
        <v>4</v>
      </c>
      <c r="D441">
        <v>3</v>
      </c>
      <c r="E441">
        <f>COUNTIF(tbl_EmployeeSurvey[EmployeeID],tbl_EmployeeSurvey[[#This Row],[EmployeeID]])</f>
        <v>1</v>
      </c>
    </row>
    <row r="442" spans="1:5" x14ac:dyDescent="0.25">
      <c r="A442">
        <v>441</v>
      </c>
      <c r="B442">
        <v>3</v>
      </c>
      <c r="C442">
        <v>3</v>
      </c>
      <c r="D442">
        <v>3</v>
      </c>
      <c r="E442">
        <f>COUNTIF(tbl_EmployeeSurvey[EmployeeID],tbl_EmployeeSurvey[[#This Row],[EmployeeID]])</f>
        <v>1</v>
      </c>
    </row>
    <row r="443" spans="1:5" x14ac:dyDescent="0.25">
      <c r="A443">
        <v>442</v>
      </c>
      <c r="B443">
        <v>4</v>
      </c>
      <c r="C443">
        <v>4</v>
      </c>
      <c r="D443">
        <v>2</v>
      </c>
      <c r="E443">
        <f>COUNTIF(tbl_EmployeeSurvey[EmployeeID],tbl_EmployeeSurvey[[#This Row],[EmployeeID]])</f>
        <v>1</v>
      </c>
    </row>
    <row r="444" spans="1:5" x14ac:dyDescent="0.25">
      <c r="A444">
        <v>443</v>
      </c>
      <c r="B444">
        <v>4</v>
      </c>
      <c r="C444">
        <v>3</v>
      </c>
      <c r="D444">
        <v>3</v>
      </c>
      <c r="E444">
        <f>COUNTIF(tbl_EmployeeSurvey[EmployeeID],tbl_EmployeeSurvey[[#This Row],[EmployeeID]])</f>
        <v>1</v>
      </c>
    </row>
    <row r="445" spans="1:5" x14ac:dyDescent="0.25">
      <c r="A445">
        <v>444</v>
      </c>
      <c r="B445">
        <v>3</v>
      </c>
      <c r="C445">
        <v>3</v>
      </c>
      <c r="D445">
        <v>4</v>
      </c>
      <c r="E445">
        <f>COUNTIF(tbl_EmployeeSurvey[EmployeeID],tbl_EmployeeSurvey[[#This Row],[EmployeeID]])</f>
        <v>1</v>
      </c>
    </row>
    <row r="446" spans="1:5" x14ac:dyDescent="0.25">
      <c r="A446">
        <v>445</v>
      </c>
      <c r="B446">
        <v>3</v>
      </c>
      <c r="C446">
        <v>3</v>
      </c>
      <c r="D446">
        <v>4</v>
      </c>
      <c r="E446">
        <f>COUNTIF(tbl_EmployeeSurvey[EmployeeID],tbl_EmployeeSurvey[[#This Row],[EmployeeID]])</f>
        <v>1</v>
      </c>
    </row>
    <row r="447" spans="1:5" x14ac:dyDescent="0.25">
      <c r="A447">
        <v>446</v>
      </c>
      <c r="B447">
        <v>3</v>
      </c>
      <c r="C447">
        <v>4</v>
      </c>
      <c r="D447">
        <v>3</v>
      </c>
      <c r="E447">
        <f>COUNTIF(tbl_EmployeeSurvey[EmployeeID],tbl_EmployeeSurvey[[#This Row],[EmployeeID]])</f>
        <v>1</v>
      </c>
    </row>
    <row r="448" spans="1:5" x14ac:dyDescent="0.25">
      <c r="A448">
        <v>447</v>
      </c>
      <c r="B448">
        <v>4</v>
      </c>
      <c r="C448">
        <v>4</v>
      </c>
      <c r="D448">
        <v>3</v>
      </c>
      <c r="E448">
        <f>COUNTIF(tbl_EmployeeSurvey[EmployeeID],tbl_EmployeeSurvey[[#This Row],[EmployeeID]])</f>
        <v>1</v>
      </c>
    </row>
    <row r="449" spans="1:5" x14ac:dyDescent="0.25">
      <c r="A449">
        <v>448</v>
      </c>
      <c r="B449">
        <v>1</v>
      </c>
      <c r="C449">
        <v>3</v>
      </c>
      <c r="D449">
        <v>3</v>
      </c>
      <c r="E449">
        <f>COUNTIF(tbl_EmployeeSurvey[EmployeeID],tbl_EmployeeSurvey[[#This Row],[EmployeeID]])</f>
        <v>1</v>
      </c>
    </row>
    <row r="450" spans="1:5" x14ac:dyDescent="0.25">
      <c r="A450">
        <v>449</v>
      </c>
      <c r="B450">
        <v>2</v>
      </c>
      <c r="C450">
        <v>2</v>
      </c>
      <c r="D450">
        <v>2</v>
      </c>
      <c r="E450">
        <f>COUNTIF(tbl_EmployeeSurvey[EmployeeID],tbl_EmployeeSurvey[[#This Row],[EmployeeID]])</f>
        <v>1</v>
      </c>
    </row>
    <row r="451" spans="1:5" x14ac:dyDescent="0.25">
      <c r="A451">
        <v>450</v>
      </c>
      <c r="B451">
        <v>3</v>
      </c>
      <c r="C451">
        <v>3</v>
      </c>
      <c r="D451">
        <v>4</v>
      </c>
      <c r="E451">
        <f>COUNTIF(tbl_EmployeeSurvey[EmployeeID],tbl_EmployeeSurvey[[#This Row],[EmployeeID]])</f>
        <v>1</v>
      </c>
    </row>
    <row r="452" spans="1:5" x14ac:dyDescent="0.25">
      <c r="A452">
        <v>451</v>
      </c>
      <c r="B452">
        <v>1</v>
      </c>
      <c r="C452">
        <v>4</v>
      </c>
      <c r="D452">
        <v>3</v>
      </c>
      <c r="E452">
        <f>COUNTIF(tbl_EmployeeSurvey[EmployeeID],tbl_EmployeeSurvey[[#This Row],[EmployeeID]])</f>
        <v>1</v>
      </c>
    </row>
    <row r="453" spans="1:5" x14ac:dyDescent="0.25">
      <c r="A453">
        <v>452</v>
      </c>
      <c r="B453">
        <v>3</v>
      </c>
      <c r="C453">
        <v>1</v>
      </c>
      <c r="D453">
        <v>3</v>
      </c>
      <c r="E453">
        <f>COUNTIF(tbl_EmployeeSurvey[EmployeeID],tbl_EmployeeSurvey[[#This Row],[EmployeeID]])</f>
        <v>1</v>
      </c>
    </row>
    <row r="454" spans="1:5" x14ac:dyDescent="0.25">
      <c r="A454">
        <v>453</v>
      </c>
      <c r="B454">
        <v>4</v>
      </c>
      <c r="C454">
        <v>3</v>
      </c>
      <c r="D454">
        <v>3</v>
      </c>
      <c r="E454">
        <f>COUNTIF(tbl_EmployeeSurvey[EmployeeID],tbl_EmployeeSurvey[[#This Row],[EmployeeID]])</f>
        <v>1</v>
      </c>
    </row>
    <row r="455" spans="1:5" x14ac:dyDescent="0.25">
      <c r="A455">
        <v>454</v>
      </c>
      <c r="B455">
        <v>4</v>
      </c>
      <c r="C455">
        <v>1</v>
      </c>
      <c r="D455">
        <v>3</v>
      </c>
      <c r="E455">
        <f>COUNTIF(tbl_EmployeeSurvey[EmployeeID],tbl_EmployeeSurvey[[#This Row],[EmployeeID]])</f>
        <v>1</v>
      </c>
    </row>
    <row r="456" spans="1:5" x14ac:dyDescent="0.25">
      <c r="A456">
        <v>455</v>
      </c>
      <c r="B456">
        <v>2</v>
      </c>
      <c r="C456">
        <v>4</v>
      </c>
      <c r="D456">
        <v>3</v>
      </c>
      <c r="E456">
        <f>COUNTIF(tbl_EmployeeSurvey[EmployeeID],tbl_EmployeeSurvey[[#This Row],[EmployeeID]])</f>
        <v>1</v>
      </c>
    </row>
    <row r="457" spans="1:5" x14ac:dyDescent="0.25">
      <c r="A457">
        <v>456</v>
      </c>
      <c r="B457">
        <v>4</v>
      </c>
      <c r="C457">
        <v>4</v>
      </c>
      <c r="D457">
        <v>3</v>
      </c>
      <c r="E457">
        <f>COUNTIF(tbl_EmployeeSurvey[EmployeeID],tbl_EmployeeSurvey[[#This Row],[EmployeeID]])</f>
        <v>1</v>
      </c>
    </row>
    <row r="458" spans="1:5" x14ac:dyDescent="0.25">
      <c r="A458">
        <v>457</v>
      </c>
      <c r="B458">
        <v>4</v>
      </c>
      <c r="C458">
        <v>4</v>
      </c>
      <c r="D458">
        <v>2</v>
      </c>
      <c r="E458">
        <f>COUNTIF(tbl_EmployeeSurvey[EmployeeID],tbl_EmployeeSurvey[[#This Row],[EmployeeID]])</f>
        <v>1</v>
      </c>
    </row>
    <row r="459" spans="1:5" x14ac:dyDescent="0.25">
      <c r="A459">
        <v>458</v>
      </c>
      <c r="B459">
        <v>3</v>
      </c>
      <c r="C459">
        <v>2</v>
      </c>
      <c r="D459">
        <v>3</v>
      </c>
      <c r="E459">
        <f>COUNTIF(tbl_EmployeeSurvey[EmployeeID],tbl_EmployeeSurvey[[#This Row],[EmployeeID]])</f>
        <v>1</v>
      </c>
    </row>
    <row r="460" spans="1:5" x14ac:dyDescent="0.25">
      <c r="A460">
        <v>459</v>
      </c>
      <c r="B460">
        <v>1</v>
      </c>
      <c r="C460">
        <v>3</v>
      </c>
      <c r="D460">
        <v>4</v>
      </c>
      <c r="E460">
        <f>COUNTIF(tbl_EmployeeSurvey[EmployeeID],tbl_EmployeeSurvey[[#This Row],[EmployeeID]])</f>
        <v>1</v>
      </c>
    </row>
    <row r="461" spans="1:5" x14ac:dyDescent="0.25">
      <c r="A461">
        <v>460</v>
      </c>
      <c r="B461">
        <v>3</v>
      </c>
      <c r="C461">
        <v>2</v>
      </c>
      <c r="D461">
        <v>3</v>
      </c>
      <c r="E461">
        <f>COUNTIF(tbl_EmployeeSurvey[EmployeeID],tbl_EmployeeSurvey[[#This Row],[EmployeeID]])</f>
        <v>1</v>
      </c>
    </row>
    <row r="462" spans="1:5" x14ac:dyDescent="0.25">
      <c r="A462">
        <v>461</v>
      </c>
      <c r="B462">
        <v>4</v>
      </c>
      <c r="C462">
        <v>1</v>
      </c>
      <c r="D462">
        <v>3</v>
      </c>
      <c r="E462">
        <f>COUNTIF(tbl_EmployeeSurvey[EmployeeID],tbl_EmployeeSurvey[[#This Row],[EmployeeID]])</f>
        <v>1</v>
      </c>
    </row>
    <row r="463" spans="1:5" x14ac:dyDescent="0.25">
      <c r="A463">
        <v>462</v>
      </c>
      <c r="B463">
        <v>4</v>
      </c>
      <c r="C463">
        <v>4</v>
      </c>
      <c r="D463">
        <v>3</v>
      </c>
      <c r="E463">
        <f>COUNTIF(tbl_EmployeeSurvey[EmployeeID],tbl_EmployeeSurvey[[#This Row],[EmployeeID]])</f>
        <v>1</v>
      </c>
    </row>
    <row r="464" spans="1:5" x14ac:dyDescent="0.25">
      <c r="A464">
        <v>463</v>
      </c>
      <c r="B464">
        <v>1</v>
      </c>
      <c r="C464">
        <v>3</v>
      </c>
      <c r="D464">
        <v>3</v>
      </c>
      <c r="E464">
        <f>COUNTIF(tbl_EmployeeSurvey[EmployeeID],tbl_EmployeeSurvey[[#This Row],[EmployeeID]])</f>
        <v>1</v>
      </c>
    </row>
    <row r="465" spans="1:5" x14ac:dyDescent="0.25">
      <c r="A465">
        <v>464</v>
      </c>
      <c r="B465">
        <v>4</v>
      </c>
      <c r="C465">
        <v>3</v>
      </c>
      <c r="D465">
        <v>3</v>
      </c>
      <c r="E465">
        <f>COUNTIF(tbl_EmployeeSurvey[EmployeeID],tbl_EmployeeSurvey[[#This Row],[EmployeeID]])</f>
        <v>1</v>
      </c>
    </row>
    <row r="466" spans="1:5" x14ac:dyDescent="0.25">
      <c r="A466">
        <v>465</v>
      </c>
      <c r="B466">
        <v>3</v>
      </c>
      <c r="C466">
        <v>3</v>
      </c>
      <c r="D466">
        <v>2</v>
      </c>
      <c r="E466">
        <f>COUNTIF(tbl_EmployeeSurvey[EmployeeID],tbl_EmployeeSurvey[[#This Row],[EmployeeID]])</f>
        <v>1</v>
      </c>
    </row>
    <row r="467" spans="1:5" x14ac:dyDescent="0.25">
      <c r="A467">
        <v>466</v>
      </c>
      <c r="B467">
        <v>4</v>
      </c>
      <c r="C467">
        <v>3</v>
      </c>
      <c r="D467">
        <v>3</v>
      </c>
      <c r="E467">
        <f>COUNTIF(tbl_EmployeeSurvey[EmployeeID],tbl_EmployeeSurvey[[#This Row],[EmployeeID]])</f>
        <v>1</v>
      </c>
    </row>
    <row r="468" spans="1:5" x14ac:dyDescent="0.25">
      <c r="A468">
        <v>467</v>
      </c>
      <c r="B468">
        <v>4</v>
      </c>
      <c r="C468">
        <v>3</v>
      </c>
      <c r="D468">
        <v>3</v>
      </c>
      <c r="E468">
        <f>COUNTIF(tbl_EmployeeSurvey[EmployeeID],tbl_EmployeeSurvey[[#This Row],[EmployeeID]])</f>
        <v>1</v>
      </c>
    </row>
    <row r="469" spans="1:5" x14ac:dyDescent="0.25">
      <c r="A469">
        <v>468</v>
      </c>
      <c r="B469">
        <v>3</v>
      </c>
      <c r="C469">
        <v>2</v>
      </c>
      <c r="D469">
        <v>1</v>
      </c>
      <c r="E469">
        <f>COUNTIF(tbl_EmployeeSurvey[EmployeeID],tbl_EmployeeSurvey[[#This Row],[EmployeeID]])</f>
        <v>1</v>
      </c>
    </row>
    <row r="470" spans="1:5" x14ac:dyDescent="0.25">
      <c r="A470">
        <v>469</v>
      </c>
      <c r="B470">
        <v>3</v>
      </c>
      <c r="C470">
        <v>1</v>
      </c>
      <c r="D470">
        <v>3</v>
      </c>
      <c r="E470">
        <f>COUNTIF(tbl_EmployeeSurvey[EmployeeID],tbl_EmployeeSurvey[[#This Row],[EmployeeID]])</f>
        <v>1</v>
      </c>
    </row>
    <row r="471" spans="1:5" x14ac:dyDescent="0.25">
      <c r="A471">
        <v>470</v>
      </c>
      <c r="B471">
        <v>2</v>
      </c>
      <c r="C471">
        <v>4</v>
      </c>
      <c r="D471">
        <v>3</v>
      </c>
      <c r="E471">
        <f>COUNTIF(tbl_EmployeeSurvey[EmployeeID],tbl_EmployeeSurvey[[#This Row],[EmployeeID]])</f>
        <v>1</v>
      </c>
    </row>
    <row r="472" spans="1:5" x14ac:dyDescent="0.25">
      <c r="A472">
        <v>471</v>
      </c>
      <c r="B472">
        <v>3</v>
      </c>
      <c r="C472">
        <v>3</v>
      </c>
      <c r="D472">
        <v>3</v>
      </c>
      <c r="E472">
        <f>COUNTIF(tbl_EmployeeSurvey[EmployeeID],tbl_EmployeeSurvey[[#This Row],[EmployeeID]])</f>
        <v>1</v>
      </c>
    </row>
    <row r="473" spans="1:5" x14ac:dyDescent="0.25">
      <c r="A473">
        <v>472</v>
      </c>
      <c r="B473">
        <v>3</v>
      </c>
      <c r="C473">
        <v>3</v>
      </c>
      <c r="D473">
        <v>2</v>
      </c>
      <c r="E473">
        <f>COUNTIF(tbl_EmployeeSurvey[EmployeeID],tbl_EmployeeSurvey[[#This Row],[EmployeeID]])</f>
        <v>1</v>
      </c>
    </row>
    <row r="474" spans="1:5" x14ac:dyDescent="0.25">
      <c r="A474">
        <v>473</v>
      </c>
      <c r="B474">
        <v>2</v>
      </c>
      <c r="C474">
        <v>1</v>
      </c>
      <c r="D474">
        <v>2</v>
      </c>
      <c r="E474">
        <f>COUNTIF(tbl_EmployeeSurvey[EmployeeID],tbl_EmployeeSurvey[[#This Row],[EmployeeID]])</f>
        <v>1</v>
      </c>
    </row>
    <row r="475" spans="1:5" x14ac:dyDescent="0.25">
      <c r="A475">
        <v>474</v>
      </c>
      <c r="B475">
        <v>4</v>
      </c>
      <c r="C475">
        <v>1</v>
      </c>
      <c r="D475">
        <v>3</v>
      </c>
      <c r="E475">
        <f>COUNTIF(tbl_EmployeeSurvey[EmployeeID],tbl_EmployeeSurvey[[#This Row],[EmployeeID]])</f>
        <v>1</v>
      </c>
    </row>
    <row r="476" spans="1:5" x14ac:dyDescent="0.25">
      <c r="A476">
        <v>475</v>
      </c>
      <c r="B476">
        <v>2</v>
      </c>
      <c r="C476">
        <v>2</v>
      </c>
      <c r="D476">
        <v>3</v>
      </c>
      <c r="E476">
        <f>COUNTIF(tbl_EmployeeSurvey[EmployeeID],tbl_EmployeeSurvey[[#This Row],[EmployeeID]])</f>
        <v>1</v>
      </c>
    </row>
    <row r="477" spans="1:5" x14ac:dyDescent="0.25">
      <c r="A477">
        <v>476</v>
      </c>
      <c r="B477">
        <v>4</v>
      </c>
      <c r="C477">
        <v>4</v>
      </c>
      <c r="D477">
        <v>3</v>
      </c>
      <c r="E477">
        <f>COUNTIF(tbl_EmployeeSurvey[EmployeeID],tbl_EmployeeSurvey[[#This Row],[EmployeeID]])</f>
        <v>1</v>
      </c>
    </row>
    <row r="478" spans="1:5" x14ac:dyDescent="0.25">
      <c r="A478">
        <v>477</v>
      </c>
      <c r="B478">
        <v>2</v>
      </c>
      <c r="C478">
        <v>1</v>
      </c>
      <c r="D478">
        <v>2</v>
      </c>
      <c r="E478">
        <f>COUNTIF(tbl_EmployeeSurvey[EmployeeID],tbl_EmployeeSurvey[[#This Row],[EmployeeID]])</f>
        <v>1</v>
      </c>
    </row>
    <row r="479" spans="1:5" x14ac:dyDescent="0.25">
      <c r="A479">
        <v>478</v>
      </c>
      <c r="B479">
        <v>1</v>
      </c>
      <c r="C479">
        <v>3</v>
      </c>
      <c r="D479">
        <v>3</v>
      </c>
      <c r="E479">
        <f>COUNTIF(tbl_EmployeeSurvey[EmployeeID],tbl_EmployeeSurvey[[#This Row],[EmployeeID]])</f>
        <v>1</v>
      </c>
    </row>
    <row r="480" spans="1:5" x14ac:dyDescent="0.25">
      <c r="A480">
        <v>479</v>
      </c>
      <c r="B480">
        <v>3</v>
      </c>
      <c r="C480">
        <v>3</v>
      </c>
      <c r="D480">
        <v>3</v>
      </c>
      <c r="E480">
        <f>COUNTIF(tbl_EmployeeSurvey[EmployeeID],tbl_EmployeeSurvey[[#This Row],[EmployeeID]])</f>
        <v>1</v>
      </c>
    </row>
    <row r="481" spans="1:5" x14ac:dyDescent="0.25">
      <c r="A481">
        <v>480</v>
      </c>
      <c r="B481">
        <v>4</v>
      </c>
      <c r="C481">
        <v>3</v>
      </c>
      <c r="D481">
        <v>3</v>
      </c>
      <c r="E481">
        <f>COUNTIF(tbl_EmployeeSurvey[EmployeeID],tbl_EmployeeSurvey[[#This Row],[EmployeeID]])</f>
        <v>1</v>
      </c>
    </row>
    <row r="482" spans="1:5" x14ac:dyDescent="0.25">
      <c r="A482">
        <v>481</v>
      </c>
      <c r="B482">
        <v>4</v>
      </c>
      <c r="C482">
        <v>4</v>
      </c>
      <c r="D482">
        <v>3</v>
      </c>
      <c r="E482">
        <f>COUNTIF(tbl_EmployeeSurvey[EmployeeID],tbl_EmployeeSurvey[[#This Row],[EmployeeID]])</f>
        <v>1</v>
      </c>
    </row>
    <row r="483" spans="1:5" x14ac:dyDescent="0.25">
      <c r="A483">
        <v>482</v>
      </c>
      <c r="B483">
        <v>1</v>
      </c>
      <c r="C483">
        <v>4</v>
      </c>
      <c r="D483">
        <v>3</v>
      </c>
      <c r="E483">
        <f>COUNTIF(tbl_EmployeeSurvey[EmployeeID],tbl_EmployeeSurvey[[#This Row],[EmployeeID]])</f>
        <v>1</v>
      </c>
    </row>
    <row r="484" spans="1:5" x14ac:dyDescent="0.25">
      <c r="A484">
        <v>483</v>
      </c>
      <c r="B484">
        <v>2</v>
      </c>
      <c r="C484">
        <v>4</v>
      </c>
      <c r="D484">
        <v>2</v>
      </c>
      <c r="E484">
        <f>COUNTIF(tbl_EmployeeSurvey[EmployeeID],tbl_EmployeeSurvey[[#This Row],[EmployeeID]])</f>
        <v>1</v>
      </c>
    </row>
    <row r="485" spans="1:5" x14ac:dyDescent="0.25">
      <c r="A485">
        <v>484</v>
      </c>
      <c r="B485">
        <v>4</v>
      </c>
      <c r="C485">
        <v>3</v>
      </c>
      <c r="D485">
        <v>3</v>
      </c>
      <c r="E485">
        <f>COUNTIF(tbl_EmployeeSurvey[EmployeeID],tbl_EmployeeSurvey[[#This Row],[EmployeeID]])</f>
        <v>1</v>
      </c>
    </row>
    <row r="486" spans="1:5" x14ac:dyDescent="0.25">
      <c r="A486">
        <v>485</v>
      </c>
      <c r="B486">
        <v>1</v>
      </c>
      <c r="C486">
        <v>4</v>
      </c>
      <c r="D486">
        <v>3</v>
      </c>
      <c r="E486">
        <f>COUNTIF(tbl_EmployeeSurvey[EmployeeID],tbl_EmployeeSurvey[[#This Row],[EmployeeID]])</f>
        <v>1</v>
      </c>
    </row>
    <row r="487" spans="1:5" x14ac:dyDescent="0.25">
      <c r="A487">
        <v>486</v>
      </c>
      <c r="B487">
        <v>3</v>
      </c>
      <c r="C487">
        <v>4</v>
      </c>
      <c r="D487">
        <v>3</v>
      </c>
      <c r="E487">
        <f>COUNTIF(tbl_EmployeeSurvey[EmployeeID],tbl_EmployeeSurvey[[#This Row],[EmployeeID]])</f>
        <v>1</v>
      </c>
    </row>
    <row r="488" spans="1:5" x14ac:dyDescent="0.25">
      <c r="A488">
        <v>487</v>
      </c>
      <c r="B488">
        <v>1</v>
      </c>
      <c r="C488">
        <v>2</v>
      </c>
      <c r="D488">
        <v>1</v>
      </c>
      <c r="E488">
        <f>COUNTIF(tbl_EmployeeSurvey[EmployeeID],tbl_EmployeeSurvey[[#This Row],[EmployeeID]])</f>
        <v>1</v>
      </c>
    </row>
    <row r="489" spans="1:5" x14ac:dyDescent="0.25">
      <c r="A489">
        <v>488</v>
      </c>
      <c r="B489">
        <v>3</v>
      </c>
      <c r="C489">
        <v>2</v>
      </c>
      <c r="D489">
        <v>3</v>
      </c>
      <c r="E489">
        <f>COUNTIF(tbl_EmployeeSurvey[EmployeeID],tbl_EmployeeSurvey[[#This Row],[EmployeeID]])</f>
        <v>1</v>
      </c>
    </row>
    <row r="490" spans="1:5" x14ac:dyDescent="0.25">
      <c r="A490">
        <v>489</v>
      </c>
      <c r="B490">
        <v>2</v>
      </c>
      <c r="C490">
        <v>3</v>
      </c>
      <c r="D490">
        <v>3</v>
      </c>
      <c r="E490">
        <f>COUNTIF(tbl_EmployeeSurvey[EmployeeID],tbl_EmployeeSurvey[[#This Row],[EmployeeID]])</f>
        <v>1</v>
      </c>
    </row>
    <row r="491" spans="1:5" x14ac:dyDescent="0.25">
      <c r="A491">
        <v>490</v>
      </c>
      <c r="B491">
        <v>3</v>
      </c>
      <c r="C491">
        <v>4</v>
      </c>
      <c r="D491">
        <v>3</v>
      </c>
      <c r="E491">
        <f>COUNTIF(tbl_EmployeeSurvey[EmployeeID],tbl_EmployeeSurvey[[#This Row],[EmployeeID]])</f>
        <v>1</v>
      </c>
    </row>
    <row r="492" spans="1:5" x14ac:dyDescent="0.25">
      <c r="A492">
        <v>491</v>
      </c>
      <c r="B492">
        <v>2</v>
      </c>
      <c r="C492">
        <v>1</v>
      </c>
      <c r="D492">
        <v>3</v>
      </c>
      <c r="E492">
        <f>COUNTIF(tbl_EmployeeSurvey[EmployeeID],tbl_EmployeeSurvey[[#This Row],[EmployeeID]])</f>
        <v>1</v>
      </c>
    </row>
    <row r="493" spans="1:5" x14ac:dyDescent="0.25">
      <c r="A493">
        <v>492</v>
      </c>
      <c r="B493">
        <v>1</v>
      </c>
      <c r="C493">
        <v>4</v>
      </c>
      <c r="D493">
        <v>3</v>
      </c>
      <c r="E493">
        <f>COUNTIF(tbl_EmployeeSurvey[EmployeeID],tbl_EmployeeSurvey[[#This Row],[EmployeeID]])</f>
        <v>1</v>
      </c>
    </row>
    <row r="494" spans="1:5" x14ac:dyDescent="0.25">
      <c r="A494">
        <v>493</v>
      </c>
      <c r="B494">
        <v>4</v>
      </c>
      <c r="C494">
        <v>4</v>
      </c>
      <c r="D494">
        <v>3</v>
      </c>
      <c r="E494">
        <f>COUNTIF(tbl_EmployeeSurvey[EmployeeID],tbl_EmployeeSurvey[[#This Row],[EmployeeID]])</f>
        <v>1</v>
      </c>
    </row>
    <row r="495" spans="1:5" x14ac:dyDescent="0.25">
      <c r="A495">
        <v>494</v>
      </c>
      <c r="B495">
        <v>4</v>
      </c>
      <c r="C495">
        <v>3</v>
      </c>
      <c r="D495">
        <v>3</v>
      </c>
      <c r="E495">
        <f>COUNTIF(tbl_EmployeeSurvey[EmployeeID],tbl_EmployeeSurvey[[#This Row],[EmployeeID]])</f>
        <v>1</v>
      </c>
    </row>
    <row r="496" spans="1:5" x14ac:dyDescent="0.25">
      <c r="A496">
        <v>495</v>
      </c>
      <c r="B496">
        <v>3</v>
      </c>
      <c r="C496">
        <v>1</v>
      </c>
      <c r="D496">
        <v>3</v>
      </c>
      <c r="E496">
        <f>COUNTIF(tbl_EmployeeSurvey[EmployeeID],tbl_EmployeeSurvey[[#This Row],[EmployeeID]])</f>
        <v>1</v>
      </c>
    </row>
    <row r="497" spans="1:5" x14ac:dyDescent="0.25">
      <c r="A497">
        <v>496</v>
      </c>
      <c r="B497">
        <v>4</v>
      </c>
      <c r="C497">
        <v>1</v>
      </c>
      <c r="D497">
        <v>3</v>
      </c>
      <c r="E497">
        <f>COUNTIF(tbl_EmployeeSurvey[EmployeeID],tbl_EmployeeSurvey[[#This Row],[EmployeeID]])</f>
        <v>1</v>
      </c>
    </row>
    <row r="498" spans="1:5" x14ac:dyDescent="0.25">
      <c r="A498">
        <v>497</v>
      </c>
      <c r="B498">
        <v>2</v>
      </c>
      <c r="C498">
        <v>4</v>
      </c>
      <c r="D498">
        <v>2</v>
      </c>
      <c r="E498">
        <f>COUNTIF(tbl_EmployeeSurvey[EmployeeID],tbl_EmployeeSurvey[[#This Row],[EmployeeID]])</f>
        <v>1</v>
      </c>
    </row>
    <row r="499" spans="1:5" x14ac:dyDescent="0.25">
      <c r="A499">
        <v>498</v>
      </c>
      <c r="B499">
        <v>4</v>
      </c>
      <c r="C499">
        <v>4</v>
      </c>
      <c r="D499">
        <v>4</v>
      </c>
      <c r="E499">
        <f>COUNTIF(tbl_EmployeeSurvey[EmployeeID],tbl_EmployeeSurvey[[#This Row],[EmployeeID]])</f>
        <v>1</v>
      </c>
    </row>
    <row r="500" spans="1:5" x14ac:dyDescent="0.25">
      <c r="A500">
        <v>499</v>
      </c>
      <c r="B500">
        <v>4</v>
      </c>
      <c r="C500">
        <v>3</v>
      </c>
      <c r="D500">
        <v>3</v>
      </c>
      <c r="E500">
        <f>COUNTIF(tbl_EmployeeSurvey[EmployeeID],tbl_EmployeeSurvey[[#This Row],[EmployeeID]])</f>
        <v>1</v>
      </c>
    </row>
    <row r="501" spans="1:5" x14ac:dyDescent="0.25">
      <c r="A501">
        <v>500</v>
      </c>
      <c r="B501">
        <v>2</v>
      </c>
      <c r="C501">
        <v>4</v>
      </c>
      <c r="D501">
        <v>2</v>
      </c>
      <c r="E501">
        <f>COUNTIF(tbl_EmployeeSurvey[EmployeeID],tbl_EmployeeSurvey[[#This Row],[EmployeeID]])</f>
        <v>1</v>
      </c>
    </row>
    <row r="502" spans="1:5" x14ac:dyDescent="0.25">
      <c r="A502">
        <v>501</v>
      </c>
      <c r="B502">
        <v>2</v>
      </c>
      <c r="C502">
        <v>4</v>
      </c>
      <c r="D502">
        <v>1</v>
      </c>
      <c r="E502">
        <f>COUNTIF(tbl_EmployeeSurvey[EmployeeID],tbl_EmployeeSurvey[[#This Row],[EmployeeID]])</f>
        <v>1</v>
      </c>
    </row>
    <row r="503" spans="1:5" x14ac:dyDescent="0.25">
      <c r="A503">
        <v>502</v>
      </c>
      <c r="B503">
        <v>2</v>
      </c>
      <c r="C503">
        <v>2</v>
      </c>
      <c r="D503">
        <v>3</v>
      </c>
      <c r="E503">
        <f>COUNTIF(tbl_EmployeeSurvey[EmployeeID],tbl_EmployeeSurvey[[#This Row],[EmployeeID]])</f>
        <v>1</v>
      </c>
    </row>
    <row r="504" spans="1:5" x14ac:dyDescent="0.25">
      <c r="A504">
        <v>503</v>
      </c>
      <c r="B504">
        <v>3</v>
      </c>
      <c r="C504">
        <v>2</v>
      </c>
      <c r="D504">
        <v>3</v>
      </c>
      <c r="E504">
        <f>COUNTIF(tbl_EmployeeSurvey[EmployeeID],tbl_EmployeeSurvey[[#This Row],[EmployeeID]])</f>
        <v>1</v>
      </c>
    </row>
    <row r="505" spans="1:5" x14ac:dyDescent="0.25">
      <c r="A505">
        <v>504</v>
      </c>
      <c r="B505">
        <v>1</v>
      </c>
      <c r="C505">
        <v>3</v>
      </c>
      <c r="D505">
        <v>2</v>
      </c>
      <c r="E505">
        <f>COUNTIF(tbl_EmployeeSurvey[EmployeeID],tbl_EmployeeSurvey[[#This Row],[EmployeeID]])</f>
        <v>1</v>
      </c>
    </row>
    <row r="506" spans="1:5" x14ac:dyDescent="0.25">
      <c r="A506">
        <v>505</v>
      </c>
      <c r="B506">
        <v>1</v>
      </c>
      <c r="C506">
        <v>1</v>
      </c>
      <c r="D506">
        <v>3</v>
      </c>
      <c r="E506">
        <f>COUNTIF(tbl_EmployeeSurvey[EmployeeID],tbl_EmployeeSurvey[[#This Row],[EmployeeID]])</f>
        <v>1</v>
      </c>
    </row>
    <row r="507" spans="1:5" x14ac:dyDescent="0.25">
      <c r="A507">
        <v>506</v>
      </c>
      <c r="B507">
        <v>3</v>
      </c>
      <c r="C507">
        <v>3</v>
      </c>
      <c r="D507">
        <v>3</v>
      </c>
      <c r="E507">
        <f>COUNTIF(tbl_EmployeeSurvey[EmployeeID],tbl_EmployeeSurvey[[#This Row],[EmployeeID]])</f>
        <v>1</v>
      </c>
    </row>
    <row r="508" spans="1:5" x14ac:dyDescent="0.25">
      <c r="A508">
        <v>507</v>
      </c>
      <c r="B508">
        <v>4</v>
      </c>
      <c r="C508">
        <v>2</v>
      </c>
      <c r="D508">
        <v>3</v>
      </c>
      <c r="E508">
        <f>COUNTIF(tbl_EmployeeSurvey[EmployeeID],tbl_EmployeeSurvey[[#This Row],[EmployeeID]])</f>
        <v>1</v>
      </c>
    </row>
    <row r="509" spans="1:5" x14ac:dyDescent="0.25">
      <c r="A509">
        <v>508</v>
      </c>
      <c r="B509">
        <v>3</v>
      </c>
      <c r="C509">
        <v>3</v>
      </c>
      <c r="D509">
        <v>3</v>
      </c>
      <c r="E509">
        <f>COUNTIF(tbl_EmployeeSurvey[EmployeeID],tbl_EmployeeSurvey[[#This Row],[EmployeeID]])</f>
        <v>1</v>
      </c>
    </row>
    <row r="510" spans="1:5" x14ac:dyDescent="0.25">
      <c r="A510">
        <v>509</v>
      </c>
      <c r="B510">
        <v>2</v>
      </c>
      <c r="C510">
        <v>3</v>
      </c>
      <c r="D510">
        <v>2</v>
      </c>
      <c r="E510">
        <f>COUNTIF(tbl_EmployeeSurvey[EmployeeID],tbl_EmployeeSurvey[[#This Row],[EmployeeID]])</f>
        <v>1</v>
      </c>
    </row>
    <row r="511" spans="1:5" x14ac:dyDescent="0.25">
      <c r="A511">
        <v>510</v>
      </c>
      <c r="B511">
        <v>4</v>
      </c>
      <c r="C511">
        <v>2</v>
      </c>
      <c r="D511">
        <v>2</v>
      </c>
      <c r="E511">
        <f>COUNTIF(tbl_EmployeeSurvey[EmployeeID],tbl_EmployeeSurvey[[#This Row],[EmployeeID]])</f>
        <v>1</v>
      </c>
    </row>
    <row r="512" spans="1:5" x14ac:dyDescent="0.25">
      <c r="A512">
        <v>511</v>
      </c>
      <c r="B512">
        <v>3</v>
      </c>
      <c r="C512">
        <v>1</v>
      </c>
      <c r="D512">
        <v>2</v>
      </c>
      <c r="E512">
        <f>COUNTIF(tbl_EmployeeSurvey[EmployeeID],tbl_EmployeeSurvey[[#This Row],[EmployeeID]])</f>
        <v>1</v>
      </c>
    </row>
    <row r="513" spans="1:5" x14ac:dyDescent="0.25">
      <c r="A513">
        <v>512</v>
      </c>
      <c r="B513">
        <v>1</v>
      </c>
      <c r="C513">
        <v>3</v>
      </c>
      <c r="D513">
        <v>3</v>
      </c>
      <c r="E513">
        <f>COUNTIF(tbl_EmployeeSurvey[EmployeeID],tbl_EmployeeSurvey[[#This Row],[EmployeeID]])</f>
        <v>1</v>
      </c>
    </row>
    <row r="514" spans="1:5" x14ac:dyDescent="0.25">
      <c r="A514">
        <v>513</v>
      </c>
      <c r="B514">
        <v>4</v>
      </c>
      <c r="C514">
        <v>4</v>
      </c>
      <c r="D514">
        <v>3</v>
      </c>
      <c r="E514">
        <f>COUNTIF(tbl_EmployeeSurvey[EmployeeID],tbl_EmployeeSurvey[[#This Row],[EmployeeID]])</f>
        <v>1</v>
      </c>
    </row>
    <row r="515" spans="1:5" x14ac:dyDescent="0.25">
      <c r="A515">
        <v>514</v>
      </c>
      <c r="B515">
        <v>3</v>
      </c>
      <c r="C515">
        <v>3</v>
      </c>
      <c r="D515">
        <v>3</v>
      </c>
      <c r="E515">
        <f>COUNTIF(tbl_EmployeeSurvey[EmployeeID],tbl_EmployeeSurvey[[#This Row],[EmployeeID]])</f>
        <v>1</v>
      </c>
    </row>
    <row r="516" spans="1:5" x14ac:dyDescent="0.25">
      <c r="A516">
        <v>515</v>
      </c>
      <c r="B516">
        <v>1</v>
      </c>
      <c r="C516">
        <v>3</v>
      </c>
      <c r="D516">
        <v>3</v>
      </c>
      <c r="E516">
        <f>COUNTIF(tbl_EmployeeSurvey[EmployeeID],tbl_EmployeeSurvey[[#This Row],[EmployeeID]])</f>
        <v>1</v>
      </c>
    </row>
    <row r="517" spans="1:5" x14ac:dyDescent="0.25">
      <c r="A517">
        <v>516</v>
      </c>
      <c r="B517">
        <v>4</v>
      </c>
      <c r="C517">
        <v>4</v>
      </c>
      <c r="D517">
        <v>2</v>
      </c>
      <c r="E517">
        <f>COUNTIF(tbl_EmployeeSurvey[EmployeeID],tbl_EmployeeSurvey[[#This Row],[EmployeeID]])</f>
        <v>1</v>
      </c>
    </row>
    <row r="518" spans="1:5" x14ac:dyDescent="0.25">
      <c r="A518">
        <v>517</v>
      </c>
      <c r="B518">
        <v>3</v>
      </c>
      <c r="C518">
        <v>1</v>
      </c>
      <c r="D518">
        <v>4</v>
      </c>
      <c r="E518">
        <f>COUNTIF(tbl_EmployeeSurvey[EmployeeID],tbl_EmployeeSurvey[[#This Row],[EmployeeID]])</f>
        <v>1</v>
      </c>
    </row>
    <row r="519" spans="1:5" x14ac:dyDescent="0.25">
      <c r="A519">
        <v>518</v>
      </c>
      <c r="B519">
        <v>3</v>
      </c>
      <c r="C519">
        <v>4</v>
      </c>
      <c r="D519">
        <v>3</v>
      </c>
      <c r="E519">
        <f>COUNTIF(tbl_EmployeeSurvey[EmployeeID],tbl_EmployeeSurvey[[#This Row],[EmployeeID]])</f>
        <v>1</v>
      </c>
    </row>
    <row r="520" spans="1:5" x14ac:dyDescent="0.25">
      <c r="A520">
        <v>519</v>
      </c>
      <c r="B520">
        <v>4</v>
      </c>
      <c r="C520">
        <v>4</v>
      </c>
      <c r="D520">
        <v>3</v>
      </c>
      <c r="E520">
        <f>COUNTIF(tbl_EmployeeSurvey[EmployeeID],tbl_EmployeeSurvey[[#This Row],[EmployeeID]])</f>
        <v>1</v>
      </c>
    </row>
    <row r="521" spans="1:5" x14ac:dyDescent="0.25">
      <c r="A521">
        <v>520</v>
      </c>
      <c r="B521">
        <v>3</v>
      </c>
      <c r="C521">
        <v>1</v>
      </c>
      <c r="D521">
        <v>2</v>
      </c>
      <c r="E521">
        <f>COUNTIF(tbl_EmployeeSurvey[EmployeeID],tbl_EmployeeSurvey[[#This Row],[EmployeeID]])</f>
        <v>1</v>
      </c>
    </row>
    <row r="522" spans="1:5" x14ac:dyDescent="0.25">
      <c r="A522">
        <v>521</v>
      </c>
      <c r="B522">
        <v>4</v>
      </c>
      <c r="C522">
        <v>1</v>
      </c>
      <c r="D522">
        <v>3</v>
      </c>
      <c r="E522">
        <f>COUNTIF(tbl_EmployeeSurvey[EmployeeID],tbl_EmployeeSurvey[[#This Row],[EmployeeID]])</f>
        <v>1</v>
      </c>
    </row>
    <row r="523" spans="1:5" x14ac:dyDescent="0.25">
      <c r="A523">
        <v>522</v>
      </c>
      <c r="B523">
        <v>1</v>
      </c>
      <c r="C523">
        <v>3</v>
      </c>
      <c r="D523">
        <v>4</v>
      </c>
      <c r="E523">
        <f>COUNTIF(tbl_EmployeeSurvey[EmployeeID],tbl_EmployeeSurvey[[#This Row],[EmployeeID]])</f>
        <v>1</v>
      </c>
    </row>
    <row r="524" spans="1:5" x14ac:dyDescent="0.25">
      <c r="A524">
        <v>523</v>
      </c>
      <c r="B524">
        <v>2</v>
      </c>
      <c r="C524">
        <v>1</v>
      </c>
      <c r="D524">
        <v>2</v>
      </c>
      <c r="E524">
        <f>COUNTIF(tbl_EmployeeSurvey[EmployeeID],tbl_EmployeeSurvey[[#This Row],[EmployeeID]])</f>
        <v>1</v>
      </c>
    </row>
    <row r="525" spans="1:5" x14ac:dyDescent="0.25">
      <c r="A525">
        <v>524</v>
      </c>
      <c r="B525">
        <v>1</v>
      </c>
      <c r="C525">
        <v>1</v>
      </c>
      <c r="D525">
        <v>3</v>
      </c>
      <c r="E525">
        <f>COUNTIF(tbl_EmployeeSurvey[EmployeeID],tbl_EmployeeSurvey[[#This Row],[EmployeeID]])</f>
        <v>1</v>
      </c>
    </row>
    <row r="526" spans="1:5" x14ac:dyDescent="0.25">
      <c r="A526">
        <v>525</v>
      </c>
      <c r="B526">
        <v>3</v>
      </c>
      <c r="C526">
        <v>1</v>
      </c>
      <c r="D526">
        <v>2</v>
      </c>
      <c r="E526">
        <f>COUNTIF(tbl_EmployeeSurvey[EmployeeID],tbl_EmployeeSurvey[[#This Row],[EmployeeID]])</f>
        <v>1</v>
      </c>
    </row>
    <row r="527" spans="1:5" x14ac:dyDescent="0.25">
      <c r="A527">
        <v>526</v>
      </c>
      <c r="B527">
        <v>2</v>
      </c>
      <c r="C527">
        <v>3</v>
      </c>
      <c r="D527">
        <v>3</v>
      </c>
      <c r="E527">
        <f>COUNTIF(tbl_EmployeeSurvey[EmployeeID],tbl_EmployeeSurvey[[#This Row],[EmployeeID]])</f>
        <v>1</v>
      </c>
    </row>
    <row r="528" spans="1:5" x14ac:dyDescent="0.25">
      <c r="A528">
        <v>527</v>
      </c>
      <c r="B528">
        <v>3</v>
      </c>
      <c r="C528">
        <v>3</v>
      </c>
      <c r="D528">
        <v>2</v>
      </c>
      <c r="E528">
        <f>COUNTIF(tbl_EmployeeSurvey[EmployeeID],tbl_EmployeeSurvey[[#This Row],[EmployeeID]])</f>
        <v>1</v>
      </c>
    </row>
    <row r="529" spans="1:5" x14ac:dyDescent="0.25">
      <c r="A529">
        <v>528</v>
      </c>
      <c r="B529">
        <v>1</v>
      </c>
      <c r="C529">
        <v>4</v>
      </c>
      <c r="D529">
        <v>3</v>
      </c>
      <c r="E529">
        <f>COUNTIF(tbl_EmployeeSurvey[EmployeeID],tbl_EmployeeSurvey[[#This Row],[EmployeeID]])</f>
        <v>1</v>
      </c>
    </row>
    <row r="530" spans="1:5" x14ac:dyDescent="0.25">
      <c r="A530">
        <v>529</v>
      </c>
      <c r="B530">
        <v>1</v>
      </c>
      <c r="C530">
        <v>3</v>
      </c>
      <c r="D530">
        <v>3</v>
      </c>
      <c r="E530">
        <f>COUNTIF(tbl_EmployeeSurvey[EmployeeID],tbl_EmployeeSurvey[[#This Row],[EmployeeID]])</f>
        <v>1</v>
      </c>
    </row>
    <row r="531" spans="1:5" x14ac:dyDescent="0.25">
      <c r="A531">
        <v>530</v>
      </c>
      <c r="B531">
        <v>4</v>
      </c>
      <c r="C531">
        <v>2</v>
      </c>
      <c r="D531">
        <v>3</v>
      </c>
      <c r="E531">
        <f>COUNTIF(tbl_EmployeeSurvey[EmployeeID],tbl_EmployeeSurvey[[#This Row],[EmployeeID]])</f>
        <v>1</v>
      </c>
    </row>
    <row r="532" spans="1:5" x14ac:dyDescent="0.25">
      <c r="A532">
        <v>531</v>
      </c>
      <c r="B532">
        <v>3</v>
      </c>
      <c r="C532">
        <v>3</v>
      </c>
      <c r="D532">
        <v>4</v>
      </c>
      <c r="E532">
        <f>COUNTIF(tbl_EmployeeSurvey[EmployeeID],tbl_EmployeeSurvey[[#This Row],[EmployeeID]])</f>
        <v>1</v>
      </c>
    </row>
    <row r="533" spans="1:5" x14ac:dyDescent="0.25">
      <c r="A533">
        <v>532</v>
      </c>
      <c r="B533">
        <v>2</v>
      </c>
      <c r="C533">
        <v>1</v>
      </c>
      <c r="D533">
        <v>3</v>
      </c>
      <c r="E533">
        <f>COUNTIF(tbl_EmployeeSurvey[EmployeeID],tbl_EmployeeSurvey[[#This Row],[EmployeeID]])</f>
        <v>1</v>
      </c>
    </row>
    <row r="534" spans="1:5" x14ac:dyDescent="0.25">
      <c r="A534">
        <v>533</v>
      </c>
      <c r="B534">
        <v>4</v>
      </c>
      <c r="C534">
        <v>4</v>
      </c>
      <c r="D534">
        <v>3</v>
      </c>
      <c r="E534">
        <f>COUNTIF(tbl_EmployeeSurvey[EmployeeID],tbl_EmployeeSurvey[[#This Row],[EmployeeID]])</f>
        <v>1</v>
      </c>
    </row>
    <row r="535" spans="1:5" x14ac:dyDescent="0.25">
      <c r="A535">
        <v>534</v>
      </c>
      <c r="B535">
        <v>4</v>
      </c>
      <c r="C535">
        <v>1</v>
      </c>
      <c r="D535">
        <v>3</v>
      </c>
      <c r="E535">
        <f>COUNTIF(tbl_EmployeeSurvey[EmployeeID],tbl_EmployeeSurvey[[#This Row],[EmployeeID]])</f>
        <v>1</v>
      </c>
    </row>
    <row r="536" spans="1:5" x14ac:dyDescent="0.25">
      <c r="A536">
        <v>535</v>
      </c>
      <c r="B536">
        <v>1</v>
      </c>
      <c r="C536">
        <v>3</v>
      </c>
      <c r="D536">
        <v>3</v>
      </c>
      <c r="E536">
        <f>COUNTIF(tbl_EmployeeSurvey[EmployeeID],tbl_EmployeeSurvey[[#This Row],[EmployeeID]])</f>
        <v>1</v>
      </c>
    </row>
    <row r="537" spans="1:5" x14ac:dyDescent="0.25">
      <c r="A537">
        <v>536</v>
      </c>
      <c r="B537">
        <v>1</v>
      </c>
      <c r="C537">
        <v>3</v>
      </c>
      <c r="D537">
        <v>2</v>
      </c>
      <c r="E537">
        <f>COUNTIF(tbl_EmployeeSurvey[EmployeeID],tbl_EmployeeSurvey[[#This Row],[EmployeeID]])</f>
        <v>1</v>
      </c>
    </row>
    <row r="538" spans="1:5" x14ac:dyDescent="0.25">
      <c r="A538">
        <v>537</v>
      </c>
      <c r="B538">
        <v>1</v>
      </c>
      <c r="C538">
        <v>4</v>
      </c>
      <c r="D538">
        <v>2</v>
      </c>
      <c r="E538">
        <f>COUNTIF(tbl_EmployeeSurvey[EmployeeID],tbl_EmployeeSurvey[[#This Row],[EmployeeID]])</f>
        <v>1</v>
      </c>
    </row>
    <row r="539" spans="1:5" x14ac:dyDescent="0.25">
      <c r="A539">
        <v>538</v>
      </c>
      <c r="B539">
        <v>4</v>
      </c>
      <c r="C539">
        <v>4</v>
      </c>
      <c r="D539">
        <v>3</v>
      </c>
      <c r="E539">
        <f>COUNTIF(tbl_EmployeeSurvey[EmployeeID],tbl_EmployeeSurvey[[#This Row],[EmployeeID]])</f>
        <v>1</v>
      </c>
    </row>
    <row r="540" spans="1:5" x14ac:dyDescent="0.25">
      <c r="A540">
        <v>539</v>
      </c>
      <c r="B540">
        <v>4</v>
      </c>
      <c r="C540">
        <v>4</v>
      </c>
      <c r="D540">
        <v>4</v>
      </c>
      <c r="E540">
        <f>COUNTIF(tbl_EmployeeSurvey[EmployeeID],tbl_EmployeeSurvey[[#This Row],[EmployeeID]])</f>
        <v>1</v>
      </c>
    </row>
    <row r="541" spans="1:5" x14ac:dyDescent="0.25">
      <c r="A541">
        <v>540</v>
      </c>
      <c r="B541">
        <v>1</v>
      </c>
      <c r="C541">
        <v>3</v>
      </c>
      <c r="D541">
        <v>2</v>
      </c>
      <c r="E541">
        <f>COUNTIF(tbl_EmployeeSurvey[EmployeeID],tbl_EmployeeSurvey[[#This Row],[EmployeeID]])</f>
        <v>1</v>
      </c>
    </row>
    <row r="542" spans="1:5" x14ac:dyDescent="0.25">
      <c r="A542">
        <v>541</v>
      </c>
      <c r="B542">
        <v>1</v>
      </c>
      <c r="C542">
        <v>2</v>
      </c>
      <c r="D542">
        <v>3</v>
      </c>
      <c r="E542">
        <f>COUNTIF(tbl_EmployeeSurvey[EmployeeID],tbl_EmployeeSurvey[[#This Row],[EmployeeID]])</f>
        <v>1</v>
      </c>
    </row>
    <row r="543" spans="1:5" x14ac:dyDescent="0.25">
      <c r="A543">
        <v>542</v>
      </c>
      <c r="B543">
        <v>4</v>
      </c>
      <c r="C543">
        <v>1</v>
      </c>
      <c r="D543">
        <v>3</v>
      </c>
      <c r="E543">
        <f>COUNTIF(tbl_EmployeeSurvey[EmployeeID],tbl_EmployeeSurvey[[#This Row],[EmployeeID]])</f>
        <v>1</v>
      </c>
    </row>
    <row r="544" spans="1:5" x14ac:dyDescent="0.25">
      <c r="A544">
        <v>543</v>
      </c>
      <c r="B544">
        <v>1</v>
      </c>
      <c r="C544">
        <v>2</v>
      </c>
      <c r="D544">
        <v>3</v>
      </c>
      <c r="E544">
        <f>COUNTIF(tbl_EmployeeSurvey[EmployeeID],tbl_EmployeeSurvey[[#This Row],[EmployeeID]])</f>
        <v>1</v>
      </c>
    </row>
    <row r="545" spans="1:5" x14ac:dyDescent="0.25">
      <c r="A545">
        <v>544</v>
      </c>
      <c r="B545">
        <v>4</v>
      </c>
      <c r="C545">
        <v>3</v>
      </c>
      <c r="D545">
        <v>3</v>
      </c>
      <c r="E545">
        <f>COUNTIF(tbl_EmployeeSurvey[EmployeeID],tbl_EmployeeSurvey[[#This Row],[EmployeeID]])</f>
        <v>1</v>
      </c>
    </row>
    <row r="546" spans="1:5" x14ac:dyDescent="0.25">
      <c r="A546">
        <v>545</v>
      </c>
      <c r="B546">
        <v>4</v>
      </c>
      <c r="C546">
        <v>2</v>
      </c>
      <c r="D546">
        <v>3</v>
      </c>
      <c r="E546">
        <f>COUNTIF(tbl_EmployeeSurvey[EmployeeID],tbl_EmployeeSurvey[[#This Row],[EmployeeID]])</f>
        <v>1</v>
      </c>
    </row>
    <row r="547" spans="1:5" x14ac:dyDescent="0.25">
      <c r="A547">
        <v>546</v>
      </c>
      <c r="B547">
        <v>3</v>
      </c>
      <c r="C547">
        <v>4</v>
      </c>
      <c r="D547">
        <v>3</v>
      </c>
      <c r="E547">
        <f>COUNTIF(tbl_EmployeeSurvey[EmployeeID],tbl_EmployeeSurvey[[#This Row],[EmployeeID]])</f>
        <v>1</v>
      </c>
    </row>
    <row r="548" spans="1:5" x14ac:dyDescent="0.25">
      <c r="A548">
        <v>547</v>
      </c>
      <c r="B548">
        <v>1</v>
      </c>
      <c r="C548">
        <v>4</v>
      </c>
      <c r="D548">
        <v>2</v>
      </c>
      <c r="E548">
        <f>COUNTIF(tbl_EmployeeSurvey[EmployeeID],tbl_EmployeeSurvey[[#This Row],[EmployeeID]])</f>
        <v>1</v>
      </c>
    </row>
    <row r="549" spans="1:5" x14ac:dyDescent="0.25">
      <c r="A549">
        <v>548</v>
      </c>
      <c r="B549">
        <v>2</v>
      </c>
      <c r="C549">
        <v>3</v>
      </c>
      <c r="D549">
        <v>3</v>
      </c>
      <c r="E549">
        <f>COUNTIF(tbl_EmployeeSurvey[EmployeeID],tbl_EmployeeSurvey[[#This Row],[EmployeeID]])</f>
        <v>1</v>
      </c>
    </row>
    <row r="550" spans="1:5" x14ac:dyDescent="0.25">
      <c r="A550">
        <v>549</v>
      </c>
      <c r="B550">
        <v>2</v>
      </c>
      <c r="C550">
        <v>2</v>
      </c>
      <c r="D550">
        <v>3</v>
      </c>
      <c r="E550">
        <f>COUNTIF(tbl_EmployeeSurvey[EmployeeID],tbl_EmployeeSurvey[[#This Row],[EmployeeID]])</f>
        <v>1</v>
      </c>
    </row>
    <row r="551" spans="1:5" x14ac:dyDescent="0.25">
      <c r="A551">
        <v>550</v>
      </c>
      <c r="B551">
        <v>3</v>
      </c>
      <c r="C551">
        <v>3</v>
      </c>
      <c r="D551">
        <v>3</v>
      </c>
      <c r="E551">
        <f>COUNTIF(tbl_EmployeeSurvey[EmployeeID],tbl_EmployeeSurvey[[#This Row],[EmployeeID]])</f>
        <v>1</v>
      </c>
    </row>
    <row r="552" spans="1:5" x14ac:dyDescent="0.25">
      <c r="A552">
        <v>551</v>
      </c>
      <c r="B552">
        <v>3</v>
      </c>
      <c r="C552">
        <v>4</v>
      </c>
      <c r="D552">
        <v>3</v>
      </c>
      <c r="E552">
        <f>COUNTIF(tbl_EmployeeSurvey[EmployeeID],tbl_EmployeeSurvey[[#This Row],[EmployeeID]])</f>
        <v>1</v>
      </c>
    </row>
    <row r="553" spans="1:5" x14ac:dyDescent="0.25">
      <c r="A553">
        <v>552</v>
      </c>
      <c r="B553">
        <v>4</v>
      </c>
      <c r="C553">
        <v>2</v>
      </c>
      <c r="D553">
        <v>2</v>
      </c>
      <c r="E553">
        <f>COUNTIF(tbl_EmployeeSurvey[EmployeeID],tbl_EmployeeSurvey[[#This Row],[EmployeeID]])</f>
        <v>1</v>
      </c>
    </row>
    <row r="554" spans="1:5" x14ac:dyDescent="0.25">
      <c r="A554">
        <v>553</v>
      </c>
      <c r="B554">
        <v>1</v>
      </c>
      <c r="C554">
        <v>3</v>
      </c>
      <c r="D554">
        <v>3</v>
      </c>
      <c r="E554">
        <f>COUNTIF(tbl_EmployeeSurvey[EmployeeID],tbl_EmployeeSurvey[[#This Row],[EmployeeID]])</f>
        <v>1</v>
      </c>
    </row>
    <row r="555" spans="1:5" x14ac:dyDescent="0.25">
      <c r="A555">
        <v>554</v>
      </c>
      <c r="B555">
        <v>4</v>
      </c>
      <c r="C555">
        <v>2</v>
      </c>
      <c r="D555">
        <v>3</v>
      </c>
      <c r="E555">
        <f>COUNTIF(tbl_EmployeeSurvey[EmployeeID],tbl_EmployeeSurvey[[#This Row],[EmployeeID]])</f>
        <v>1</v>
      </c>
    </row>
    <row r="556" spans="1:5" x14ac:dyDescent="0.25">
      <c r="A556">
        <v>555</v>
      </c>
      <c r="B556">
        <v>3</v>
      </c>
      <c r="C556">
        <v>1</v>
      </c>
      <c r="D556">
        <v>3</v>
      </c>
      <c r="E556">
        <f>COUNTIF(tbl_EmployeeSurvey[EmployeeID],tbl_EmployeeSurvey[[#This Row],[EmployeeID]])</f>
        <v>1</v>
      </c>
    </row>
    <row r="557" spans="1:5" x14ac:dyDescent="0.25">
      <c r="A557">
        <v>556</v>
      </c>
      <c r="B557">
        <v>1</v>
      </c>
      <c r="C557">
        <v>4</v>
      </c>
      <c r="D557">
        <v>3</v>
      </c>
      <c r="E557">
        <f>COUNTIF(tbl_EmployeeSurvey[EmployeeID],tbl_EmployeeSurvey[[#This Row],[EmployeeID]])</f>
        <v>1</v>
      </c>
    </row>
    <row r="558" spans="1:5" x14ac:dyDescent="0.25">
      <c r="A558">
        <v>557</v>
      </c>
      <c r="B558">
        <v>3</v>
      </c>
      <c r="C558">
        <v>3</v>
      </c>
      <c r="D558">
        <v>4</v>
      </c>
      <c r="E558">
        <f>COUNTIF(tbl_EmployeeSurvey[EmployeeID],tbl_EmployeeSurvey[[#This Row],[EmployeeID]])</f>
        <v>1</v>
      </c>
    </row>
    <row r="559" spans="1:5" x14ac:dyDescent="0.25">
      <c r="A559">
        <v>558</v>
      </c>
      <c r="B559">
        <v>4</v>
      </c>
      <c r="C559">
        <v>2</v>
      </c>
      <c r="D559">
        <v>4</v>
      </c>
      <c r="E559">
        <f>COUNTIF(tbl_EmployeeSurvey[EmployeeID],tbl_EmployeeSurvey[[#This Row],[EmployeeID]])</f>
        <v>1</v>
      </c>
    </row>
    <row r="560" spans="1:5" x14ac:dyDescent="0.25">
      <c r="A560">
        <v>559</v>
      </c>
      <c r="B560">
        <v>3</v>
      </c>
      <c r="C560">
        <v>2</v>
      </c>
      <c r="D560">
        <v>2</v>
      </c>
      <c r="E560">
        <f>COUNTIF(tbl_EmployeeSurvey[EmployeeID],tbl_EmployeeSurvey[[#This Row],[EmployeeID]])</f>
        <v>1</v>
      </c>
    </row>
    <row r="561" spans="1:5" x14ac:dyDescent="0.25">
      <c r="A561">
        <v>560</v>
      </c>
      <c r="B561">
        <v>1</v>
      </c>
      <c r="C561">
        <v>4</v>
      </c>
      <c r="D561">
        <v>3</v>
      </c>
      <c r="E561">
        <f>COUNTIF(tbl_EmployeeSurvey[EmployeeID],tbl_EmployeeSurvey[[#This Row],[EmployeeID]])</f>
        <v>1</v>
      </c>
    </row>
    <row r="562" spans="1:5" x14ac:dyDescent="0.25">
      <c r="A562">
        <v>561</v>
      </c>
      <c r="B562">
        <v>3</v>
      </c>
      <c r="C562">
        <v>4</v>
      </c>
      <c r="D562">
        <v>3</v>
      </c>
      <c r="E562">
        <f>COUNTIF(tbl_EmployeeSurvey[EmployeeID],tbl_EmployeeSurvey[[#This Row],[EmployeeID]])</f>
        <v>1</v>
      </c>
    </row>
    <row r="563" spans="1:5" x14ac:dyDescent="0.25">
      <c r="A563">
        <v>562</v>
      </c>
      <c r="B563">
        <v>1</v>
      </c>
      <c r="C563">
        <v>2</v>
      </c>
      <c r="D563">
        <v>1</v>
      </c>
      <c r="E563">
        <f>COUNTIF(tbl_EmployeeSurvey[EmployeeID],tbl_EmployeeSurvey[[#This Row],[EmployeeID]])</f>
        <v>1</v>
      </c>
    </row>
    <row r="564" spans="1:5" x14ac:dyDescent="0.25">
      <c r="A564">
        <v>563</v>
      </c>
      <c r="B564">
        <v>4</v>
      </c>
      <c r="C564">
        <v>4</v>
      </c>
      <c r="D564">
        <v>3</v>
      </c>
      <c r="E564">
        <f>COUNTIF(tbl_EmployeeSurvey[EmployeeID],tbl_EmployeeSurvey[[#This Row],[EmployeeID]])</f>
        <v>1</v>
      </c>
    </row>
    <row r="565" spans="1:5" x14ac:dyDescent="0.25">
      <c r="A565">
        <v>564</v>
      </c>
      <c r="B565">
        <v>4</v>
      </c>
      <c r="C565">
        <v>2</v>
      </c>
      <c r="D565">
        <v>3</v>
      </c>
      <c r="E565">
        <f>COUNTIF(tbl_EmployeeSurvey[EmployeeID],tbl_EmployeeSurvey[[#This Row],[EmployeeID]])</f>
        <v>1</v>
      </c>
    </row>
    <row r="566" spans="1:5" x14ac:dyDescent="0.25">
      <c r="A566">
        <v>565</v>
      </c>
      <c r="B566">
        <v>4</v>
      </c>
      <c r="C566">
        <v>3</v>
      </c>
      <c r="D566">
        <v>2</v>
      </c>
      <c r="E566">
        <f>COUNTIF(tbl_EmployeeSurvey[EmployeeID],tbl_EmployeeSurvey[[#This Row],[EmployeeID]])</f>
        <v>1</v>
      </c>
    </row>
    <row r="567" spans="1:5" x14ac:dyDescent="0.25">
      <c r="A567">
        <v>566</v>
      </c>
      <c r="B567">
        <v>4</v>
      </c>
      <c r="C567">
        <v>2</v>
      </c>
      <c r="D567">
        <v>2</v>
      </c>
      <c r="E567">
        <f>COUNTIF(tbl_EmployeeSurvey[EmployeeID],tbl_EmployeeSurvey[[#This Row],[EmployeeID]])</f>
        <v>1</v>
      </c>
    </row>
    <row r="568" spans="1:5" x14ac:dyDescent="0.25">
      <c r="A568">
        <v>567</v>
      </c>
      <c r="B568">
        <v>2</v>
      </c>
      <c r="C568">
        <v>4</v>
      </c>
      <c r="D568">
        <v>3</v>
      </c>
      <c r="E568">
        <f>COUNTIF(tbl_EmployeeSurvey[EmployeeID],tbl_EmployeeSurvey[[#This Row],[EmployeeID]])</f>
        <v>1</v>
      </c>
    </row>
    <row r="569" spans="1:5" x14ac:dyDescent="0.25">
      <c r="A569">
        <v>568</v>
      </c>
      <c r="B569">
        <v>2</v>
      </c>
      <c r="C569">
        <v>4</v>
      </c>
      <c r="D569">
        <v>2</v>
      </c>
      <c r="E569">
        <f>COUNTIF(tbl_EmployeeSurvey[EmployeeID],tbl_EmployeeSurvey[[#This Row],[EmployeeID]])</f>
        <v>1</v>
      </c>
    </row>
    <row r="570" spans="1:5" x14ac:dyDescent="0.25">
      <c r="A570">
        <v>569</v>
      </c>
      <c r="B570">
        <v>3</v>
      </c>
      <c r="C570">
        <v>3</v>
      </c>
      <c r="D570">
        <v>4</v>
      </c>
      <c r="E570">
        <f>COUNTIF(tbl_EmployeeSurvey[EmployeeID],tbl_EmployeeSurvey[[#This Row],[EmployeeID]])</f>
        <v>1</v>
      </c>
    </row>
    <row r="571" spans="1:5" x14ac:dyDescent="0.25">
      <c r="A571">
        <v>570</v>
      </c>
      <c r="B571">
        <v>3</v>
      </c>
      <c r="C571">
        <v>3</v>
      </c>
      <c r="D571">
        <v>3</v>
      </c>
      <c r="E571">
        <f>COUNTIF(tbl_EmployeeSurvey[EmployeeID],tbl_EmployeeSurvey[[#This Row],[EmployeeID]])</f>
        <v>1</v>
      </c>
    </row>
    <row r="572" spans="1:5" x14ac:dyDescent="0.25">
      <c r="A572">
        <v>571</v>
      </c>
      <c r="B572">
        <v>3</v>
      </c>
      <c r="C572">
        <v>3</v>
      </c>
      <c r="D572">
        <v>3</v>
      </c>
      <c r="E572">
        <f>COUNTIF(tbl_EmployeeSurvey[EmployeeID],tbl_EmployeeSurvey[[#This Row],[EmployeeID]])</f>
        <v>1</v>
      </c>
    </row>
    <row r="573" spans="1:5" x14ac:dyDescent="0.25">
      <c r="A573">
        <v>572</v>
      </c>
      <c r="B573">
        <v>1</v>
      </c>
      <c r="C573">
        <v>1</v>
      </c>
      <c r="D573">
        <v>3</v>
      </c>
      <c r="E573">
        <f>COUNTIF(tbl_EmployeeSurvey[EmployeeID],tbl_EmployeeSurvey[[#This Row],[EmployeeID]])</f>
        <v>1</v>
      </c>
    </row>
    <row r="574" spans="1:5" x14ac:dyDescent="0.25">
      <c r="A574">
        <v>573</v>
      </c>
      <c r="B574">
        <v>2</v>
      </c>
      <c r="C574">
        <v>4</v>
      </c>
      <c r="D574">
        <v>3</v>
      </c>
      <c r="E574">
        <f>COUNTIF(tbl_EmployeeSurvey[EmployeeID],tbl_EmployeeSurvey[[#This Row],[EmployeeID]])</f>
        <v>1</v>
      </c>
    </row>
    <row r="575" spans="1:5" x14ac:dyDescent="0.25">
      <c r="A575">
        <v>574</v>
      </c>
      <c r="B575">
        <v>3</v>
      </c>
      <c r="C575">
        <v>3</v>
      </c>
      <c r="D575">
        <v>2</v>
      </c>
      <c r="E575">
        <f>COUNTIF(tbl_EmployeeSurvey[EmployeeID],tbl_EmployeeSurvey[[#This Row],[EmployeeID]])</f>
        <v>1</v>
      </c>
    </row>
    <row r="576" spans="1:5" x14ac:dyDescent="0.25">
      <c r="A576">
        <v>575</v>
      </c>
      <c r="B576">
        <v>3</v>
      </c>
      <c r="C576">
        <v>4</v>
      </c>
      <c r="D576">
        <v>3</v>
      </c>
      <c r="E576">
        <f>COUNTIF(tbl_EmployeeSurvey[EmployeeID],tbl_EmployeeSurvey[[#This Row],[EmployeeID]])</f>
        <v>1</v>
      </c>
    </row>
    <row r="577" spans="1:5" x14ac:dyDescent="0.25">
      <c r="A577">
        <v>576</v>
      </c>
      <c r="B577">
        <v>4</v>
      </c>
      <c r="C577">
        <v>3</v>
      </c>
      <c r="D577">
        <v>3</v>
      </c>
      <c r="E577">
        <f>COUNTIF(tbl_EmployeeSurvey[EmployeeID],tbl_EmployeeSurvey[[#This Row],[EmployeeID]])</f>
        <v>1</v>
      </c>
    </row>
    <row r="578" spans="1:5" x14ac:dyDescent="0.25">
      <c r="A578">
        <v>577</v>
      </c>
      <c r="B578">
        <v>2</v>
      </c>
      <c r="C578">
        <v>3</v>
      </c>
      <c r="D578">
        <v>2</v>
      </c>
      <c r="E578">
        <f>COUNTIF(tbl_EmployeeSurvey[EmployeeID],tbl_EmployeeSurvey[[#This Row],[EmployeeID]])</f>
        <v>1</v>
      </c>
    </row>
    <row r="579" spans="1:5" x14ac:dyDescent="0.25">
      <c r="A579">
        <v>578</v>
      </c>
      <c r="B579">
        <v>3</v>
      </c>
      <c r="C579">
        <v>3</v>
      </c>
      <c r="D579">
        <v>1</v>
      </c>
      <c r="E579">
        <f>COUNTIF(tbl_EmployeeSurvey[EmployeeID],tbl_EmployeeSurvey[[#This Row],[EmployeeID]])</f>
        <v>1</v>
      </c>
    </row>
    <row r="580" spans="1:5" x14ac:dyDescent="0.25">
      <c r="A580">
        <v>579</v>
      </c>
      <c r="B580">
        <v>4</v>
      </c>
      <c r="C580">
        <v>1</v>
      </c>
      <c r="D580">
        <v>1</v>
      </c>
      <c r="E580">
        <f>COUNTIF(tbl_EmployeeSurvey[EmployeeID],tbl_EmployeeSurvey[[#This Row],[EmployeeID]])</f>
        <v>1</v>
      </c>
    </row>
    <row r="581" spans="1:5" x14ac:dyDescent="0.25">
      <c r="A581">
        <v>580</v>
      </c>
      <c r="B581">
        <v>2</v>
      </c>
      <c r="C581">
        <v>3</v>
      </c>
      <c r="D581">
        <v>2</v>
      </c>
      <c r="E581">
        <f>COUNTIF(tbl_EmployeeSurvey[EmployeeID],tbl_EmployeeSurvey[[#This Row],[EmployeeID]])</f>
        <v>1</v>
      </c>
    </row>
    <row r="582" spans="1:5" x14ac:dyDescent="0.25">
      <c r="A582">
        <v>581</v>
      </c>
      <c r="B582">
        <v>3</v>
      </c>
      <c r="C582">
        <v>1</v>
      </c>
      <c r="D582">
        <v>2</v>
      </c>
      <c r="E582">
        <f>COUNTIF(tbl_EmployeeSurvey[EmployeeID],tbl_EmployeeSurvey[[#This Row],[EmployeeID]])</f>
        <v>1</v>
      </c>
    </row>
    <row r="583" spans="1:5" x14ac:dyDescent="0.25">
      <c r="A583">
        <v>582</v>
      </c>
      <c r="B583">
        <v>2</v>
      </c>
      <c r="C583">
        <v>1</v>
      </c>
      <c r="D583">
        <v>4</v>
      </c>
      <c r="E583">
        <f>COUNTIF(tbl_EmployeeSurvey[EmployeeID],tbl_EmployeeSurvey[[#This Row],[EmployeeID]])</f>
        <v>1</v>
      </c>
    </row>
    <row r="584" spans="1:5" x14ac:dyDescent="0.25">
      <c r="A584">
        <v>583</v>
      </c>
      <c r="B584">
        <v>4</v>
      </c>
      <c r="C584">
        <v>3</v>
      </c>
      <c r="D584">
        <v>3</v>
      </c>
      <c r="E584">
        <f>COUNTIF(tbl_EmployeeSurvey[EmployeeID],tbl_EmployeeSurvey[[#This Row],[EmployeeID]])</f>
        <v>1</v>
      </c>
    </row>
    <row r="585" spans="1:5" x14ac:dyDescent="0.25">
      <c r="A585">
        <v>584</v>
      </c>
      <c r="B585">
        <v>4</v>
      </c>
      <c r="C585">
        <v>2</v>
      </c>
      <c r="D585">
        <v>3</v>
      </c>
      <c r="E585">
        <f>COUNTIF(tbl_EmployeeSurvey[EmployeeID],tbl_EmployeeSurvey[[#This Row],[EmployeeID]])</f>
        <v>1</v>
      </c>
    </row>
    <row r="586" spans="1:5" x14ac:dyDescent="0.25">
      <c r="A586">
        <v>585</v>
      </c>
      <c r="B586">
        <v>3</v>
      </c>
      <c r="C586">
        <v>4</v>
      </c>
      <c r="D586">
        <v>2</v>
      </c>
      <c r="E586">
        <f>COUNTIF(tbl_EmployeeSurvey[EmployeeID],tbl_EmployeeSurvey[[#This Row],[EmployeeID]])</f>
        <v>1</v>
      </c>
    </row>
    <row r="587" spans="1:5" x14ac:dyDescent="0.25">
      <c r="A587">
        <v>586</v>
      </c>
      <c r="B587">
        <v>1</v>
      </c>
      <c r="C587">
        <v>4</v>
      </c>
      <c r="D587">
        <v>3</v>
      </c>
      <c r="E587">
        <f>COUNTIF(tbl_EmployeeSurvey[EmployeeID],tbl_EmployeeSurvey[[#This Row],[EmployeeID]])</f>
        <v>1</v>
      </c>
    </row>
    <row r="588" spans="1:5" x14ac:dyDescent="0.25">
      <c r="A588">
        <v>587</v>
      </c>
      <c r="B588">
        <v>3</v>
      </c>
      <c r="C588">
        <v>3</v>
      </c>
      <c r="D588">
        <v>3</v>
      </c>
      <c r="E588">
        <f>COUNTIF(tbl_EmployeeSurvey[EmployeeID],tbl_EmployeeSurvey[[#This Row],[EmployeeID]])</f>
        <v>1</v>
      </c>
    </row>
    <row r="589" spans="1:5" x14ac:dyDescent="0.25">
      <c r="A589">
        <v>588</v>
      </c>
      <c r="B589">
        <v>3</v>
      </c>
      <c r="C589">
        <v>4</v>
      </c>
      <c r="D589">
        <v>1</v>
      </c>
      <c r="E589">
        <f>COUNTIF(tbl_EmployeeSurvey[EmployeeID],tbl_EmployeeSurvey[[#This Row],[EmployeeID]])</f>
        <v>1</v>
      </c>
    </row>
    <row r="590" spans="1:5" x14ac:dyDescent="0.25">
      <c r="A590">
        <v>589</v>
      </c>
      <c r="B590">
        <v>3</v>
      </c>
      <c r="C590">
        <v>2</v>
      </c>
      <c r="D590">
        <v>4</v>
      </c>
      <c r="E590">
        <f>COUNTIF(tbl_EmployeeSurvey[EmployeeID],tbl_EmployeeSurvey[[#This Row],[EmployeeID]])</f>
        <v>1</v>
      </c>
    </row>
    <row r="591" spans="1:5" x14ac:dyDescent="0.25">
      <c r="A591">
        <v>590</v>
      </c>
      <c r="B591">
        <v>4</v>
      </c>
      <c r="C591">
        <v>1</v>
      </c>
      <c r="D591">
        <v>3</v>
      </c>
      <c r="E591">
        <f>COUNTIF(tbl_EmployeeSurvey[EmployeeID],tbl_EmployeeSurvey[[#This Row],[EmployeeID]])</f>
        <v>1</v>
      </c>
    </row>
    <row r="592" spans="1:5" x14ac:dyDescent="0.25">
      <c r="A592">
        <v>591</v>
      </c>
      <c r="B592">
        <v>4</v>
      </c>
      <c r="C592">
        <v>4</v>
      </c>
      <c r="D592">
        <v>4</v>
      </c>
      <c r="E592">
        <f>COUNTIF(tbl_EmployeeSurvey[EmployeeID],tbl_EmployeeSurvey[[#This Row],[EmployeeID]])</f>
        <v>1</v>
      </c>
    </row>
    <row r="593" spans="1:5" x14ac:dyDescent="0.25">
      <c r="A593">
        <v>592</v>
      </c>
      <c r="B593">
        <v>1</v>
      </c>
      <c r="C593">
        <v>3</v>
      </c>
      <c r="D593">
        <v>2</v>
      </c>
      <c r="E593">
        <f>COUNTIF(tbl_EmployeeSurvey[EmployeeID],tbl_EmployeeSurvey[[#This Row],[EmployeeID]])</f>
        <v>1</v>
      </c>
    </row>
    <row r="594" spans="1:5" x14ac:dyDescent="0.25">
      <c r="A594">
        <v>593</v>
      </c>
      <c r="B594">
        <v>3</v>
      </c>
      <c r="C594">
        <v>1</v>
      </c>
      <c r="D594">
        <v>3</v>
      </c>
      <c r="E594">
        <f>COUNTIF(tbl_EmployeeSurvey[EmployeeID],tbl_EmployeeSurvey[[#This Row],[EmployeeID]])</f>
        <v>1</v>
      </c>
    </row>
    <row r="595" spans="1:5" x14ac:dyDescent="0.25">
      <c r="A595">
        <v>594</v>
      </c>
      <c r="B595">
        <v>4</v>
      </c>
      <c r="C595">
        <v>1</v>
      </c>
      <c r="D595">
        <v>3</v>
      </c>
      <c r="E595">
        <f>COUNTIF(tbl_EmployeeSurvey[EmployeeID],tbl_EmployeeSurvey[[#This Row],[EmployeeID]])</f>
        <v>1</v>
      </c>
    </row>
    <row r="596" spans="1:5" x14ac:dyDescent="0.25">
      <c r="A596">
        <v>595</v>
      </c>
      <c r="B596">
        <v>2</v>
      </c>
      <c r="C596">
        <v>4</v>
      </c>
      <c r="D596">
        <v>3</v>
      </c>
      <c r="E596">
        <f>COUNTIF(tbl_EmployeeSurvey[EmployeeID],tbl_EmployeeSurvey[[#This Row],[EmployeeID]])</f>
        <v>1</v>
      </c>
    </row>
    <row r="597" spans="1:5" x14ac:dyDescent="0.25">
      <c r="A597">
        <v>596</v>
      </c>
      <c r="B597">
        <v>3</v>
      </c>
      <c r="C597">
        <v>1</v>
      </c>
      <c r="D597">
        <v>3</v>
      </c>
      <c r="E597">
        <f>COUNTIF(tbl_EmployeeSurvey[EmployeeID],tbl_EmployeeSurvey[[#This Row],[EmployeeID]])</f>
        <v>1</v>
      </c>
    </row>
    <row r="598" spans="1:5" x14ac:dyDescent="0.25">
      <c r="A598">
        <v>597</v>
      </c>
      <c r="B598">
        <v>1</v>
      </c>
      <c r="C598">
        <v>3</v>
      </c>
      <c r="D598">
        <v>2</v>
      </c>
      <c r="E598">
        <f>COUNTIF(tbl_EmployeeSurvey[EmployeeID],tbl_EmployeeSurvey[[#This Row],[EmployeeID]])</f>
        <v>1</v>
      </c>
    </row>
    <row r="599" spans="1:5" x14ac:dyDescent="0.25">
      <c r="A599">
        <v>598</v>
      </c>
      <c r="B599">
        <v>4</v>
      </c>
      <c r="C599">
        <v>4</v>
      </c>
      <c r="D599">
        <v>2</v>
      </c>
      <c r="E599">
        <f>COUNTIF(tbl_EmployeeSurvey[EmployeeID],tbl_EmployeeSurvey[[#This Row],[EmployeeID]])</f>
        <v>1</v>
      </c>
    </row>
    <row r="600" spans="1:5" x14ac:dyDescent="0.25">
      <c r="A600">
        <v>599</v>
      </c>
      <c r="B600">
        <v>1</v>
      </c>
      <c r="C600">
        <v>3</v>
      </c>
      <c r="D600">
        <v>2</v>
      </c>
      <c r="E600">
        <f>COUNTIF(tbl_EmployeeSurvey[EmployeeID],tbl_EmployeeSurvey[[#This Row],[EmployeeID]])</f>
        <v>1</v>
      </c>
    </row>
    <row r="601" spans="1:5" x14ac:dyDescent="0.25">
      <c r="A601">
        <v>600</v>
      </c>
      <c r="B601">
        <v>3</v>
      </c>
      <c r="C601">
        <v>3</v>
      </c>
      <c r="D601">
        <v>3</v>
      </c>
      <c r="E601">
        <f>COUNTIF(tbl_EmployeeSurvey[EmployeeID],tbl_EmployeeSurvey[[#This Row],[EmployeeID]])</f>
        <v>1</v>
      </c>
    </row>
    <row r="602" spans="1:5" x14ac:dyDescent="0.25">
      <c r="A602">
        <v>601</v>
      </c>
      <c r="B602">
        <v>4</v>
      </c>
      <c r="C602">
        <v>3</v>
      </c>
      <c r="D602">
        <v>3</v>
      </c>
      <c r="E602">
        <f>COUNTIF(tbl_EmployeeSurvey[EmployeeID],tbl_EmployeeSurvey[[#This Row],[EmployeeID]])</f>
        <v>1</v>
      </c>
    </row>
    <row r="603" spans="1:5" x14ac:dyDescent="0.25">
      <c r="A603">
        <v>602</v>
      </c>
      <c r="B603">
        <v>2</v>
      </c>
      <c r="C603">
        <v>4</v>
      </c>
      <c r="D603">
        <v>2</v>
      </c>
      <c r="E603">
        <f>COUNTIF(tbl_EmployeeSurvey[EmployeeID],tbl_EmployeeSurvey[[#This Row],[EmployeeID]])</f>
        <v>1</v>
      </c>
    </row>
    <row r="604" spans="1:5" x14ac:dyDescent="0.25">
      <c r="A604">
        <v>603</v>
      </c>
      <c r="B604">
        <v>3</v>
      </c>
      <c r="C604">
        <v>4</v>
      </c>
      <c r="D604">
        <v>3</v>
      </c>
      <c r="E604">
        <f>COUNTIF(tbl_EmployeeSurvey[EmployeeID],tbl_EmployeeSurvey[[#This Row],[EmployeeID]])</f>
        <v>1</v>
      </c>
    </row>
    <row r="605" spans="1:5" x14ac:dyDescent="0.25">
      <c r="A605">
        <v>604</v>
      </c>
      <c r="B605">
        <v>3</v>
      </c>
      <c r="C605">
        <v>1</v>
      </c>
      <c r="D605">
        <v>3</v>
      </c>
      <c r="E605">
        <f>COUNTIF(tbl_EmployeeSurvey[EmployeeID],tbl_EmployeeSurvey[[#This Row],[EmployeeID]])</f>
        <v>1</v>
      </c>
    </row>
    <row r="606" spans="1:5" x14ac:dyDescent="0.25">
      <c r="A606">
        <v>605</v>
      </c>
      <c r="B606">
        <v>4</v>
      </c>
      <c r="C606">
        <v>3</v>
      </c>
      <c r="D606">
        <v>3</v>
      </c>
      <c r="E606">
        <f>COUNTIF(tbl_EmployeeSurvey[EmployeeID],tbl_EmployeeSurvey[[#This Row],[EmployeeID]])</f>
        <v>1</v>
      </c>
    </row>
    <row r="607" spans="1:5" x14ac:dyDescent="0.25">
      <c r="A607">
        <v>606</v>
      </c>
      <c r="B607">
        <v>2</v>
      </c>
      <c r="C607">
        <v>3</v>
      </c>
      <c r="D607">
        <v>3</v>
      </c>
      <c r="E607">
        <f>COUNTIF(tbl_EmployeeSurvey[EmployeeID],tbl_EmployeeSurvey[[#This Row],[EmployeeID]])</f>
        <v>1</v>
      </c>
    </row>
    <row r="608" spans="1:5" x14ac:dyDescent="0.25">
      <c r="A608">
        <v>607</v>
      </c>
      <c r="B608">
        <v>1</v>
      </c>
      <c r="C608">
        <v>1</v>
      </c>
      <c r="D608">
        <v>1</v>
      </c>
      <c r="E608">
        <f>COUNTIF(tbl_EmployeeSurvey[EmployeeID],tbl_EmployeeSurvey[[#This Row],[EmployeeID]])</f>
        <v>1</v>
      </c>
    </row>
    <row r="609" spans="1:5" x14ac:dyDescent="0.25">
      <c r="A609">
        <v>608</v>
      </c>
      <c r="B609">
        <v>3</v>
      </c>
      <c r="C609">
        <v>1</v>
      </c>
      <c r="D609">
        <v>3</v>
      </c>
      <c r="E609">
        <f>COUNTIF(tbl_EmployeeSurvey[EmployeeID],tbl_EmployeeSurvey[[#This Row],[EmployeeID]])</f>
        <v>1</v>
      </c>
    </row>
    <row r="610" spans="1:5" x14ac:dyDescent="0.25">
      <c r="A610">
        <v>609</v>
      </c>
      <c r="B610">
        <v>2</v>
      </c>
      <c r="C610">
        <v>2</v>
      </c>
      <c r="D610">
        <v>3</v>
      </c>
      <c r="E610">
        <f>COUNTIF(tbl_EmployeeSurvey[EmployeeID],tbl_EmployeeSurvey[[#This Row],[EmployeeID]])</f>
        <v>1</v>
      </c>
    </row>
    <row r="611" spans="1:5" x14ac:dyDescent="0.25">
      <c r="A611">
        <v>610</v>
      </c>
      <c r="B611">
        <v>4</v>
      </c>
      <c r="C611">
        <v>1</v>
      </c>
      <c r="D611">
        <v>3</v>
      </c>
      <c r="E611">
        <f>COUNTIF(tbl_EmployeeSurvey[EmployeeID],tbl_EmployeeSurvey[[#This Row],[EmployeeID]])</f>
        <v>1</v>
      </c>
    </row>
    <row r="612" spans="1:5" x14ac:dyDescent="0.25">
      <c r="A612">
        <v>611</v>
      </c>
      <c r="B612">
        <v>4</v>
      </c>
      <c r="C612">
        <v>1</v>
      </c>
      <c r="D612">
        <v>3</v>
      </c>
      <c r="E612">
        <f>COUNTIF(tbl_EmployeeSurvey[EmployeeID],tbl_EmployeeSurvey[[#This Row],[EmployeeID]])</f>
        <v>1</v>
      </c>
    </row>
    <row r="613" spans="1:5" x14ac:dyDescent="0.25">
      <c r="A613">
        <v>612</v>
      </c>
      <c r="B613">
        <v>4</v>
      </c>
      <c r="C613">
        <v>2</v>
      </c>
      <c r="D613">
        <v>3</v>
      </c>
      <c r="E613">
        <f>COUNTIF(tbl_EmployeeSurvey[EmployeeID],tbl_EmployeeSurvey[[#This Row],[EmployeeID]])</f>
        <v>1</v>
      </c>
    </row>
    <row r="614" spans="1:5" x14ac:dyDescent="0.25">
      <c r="A614">
        <v>613</v>
      </c>
      <c r="B614">
        <v>3</v>
      </c>
      <c r="C614">
        <v>1</v>
      </c>
      <c r="D614">
        <v>3</v>
      </c>
      <c r="E614">
        <f>COUNTIF(tbl_EmployeeSurvey[EmployeeID],tbl_EmployeeSurvey[[#This Row],[EmployeeID]])</f>
        <v>1</v>
      </c>
    </row>
    <row r="615" spans="1:5" x14ac:dyDescent="0.25">
      <c r="A615">
        <v>614</v>
      </c>
      <c r="B615">
        <v>4</v>
      </c>
      <c r="C615">
        <v>2</v>
      </c>
      <c r="D615">
        <v>1</v>
      </c>
      <c r="E615">
        <f>COUNTIF(tbl_EmployeeSurvey[EmployeeID],tbl_EmployeeSurvey[[#This Row],[EmployeeID]])</f>
        <v>1</v>
      </c>
    </row>
    <row r="616" spans="1:5" x14ac:dyDescent="0.25">
      <c r="A616">
        <v>615</v>
      </c>
      <c r="B616">
        <v>2</v>
      </c>
      <c r="C616">
        <v>3</v>
      </c>
      <c r="D616">
        <v>2</v>
      </c>
      <c r="E616">
        <f>COUNTIF(tbl_EmployeeSurvey[EmployeeID],tbl_EmployeeSurvey[[#This Row],[EmployeeID]])</f>
        <v>1</v>
      </c>
    </row>
    <row r="617" spans="1:5" x14ac:dyDescent="0.25">
      <c r="A617">
        <v>616</v>
      </c>
      <c r="B617">
        <v>3</v>
      </c>
      <c r="C617">
        <v>3</v>
      </c>
      <c r="D617">
        <v>3</v>
      </c>
      <c r="E617">
        <f>COUNTIF(tbl_EmployeeSurvey[EmployeeID],tbl_EmployeeSurvey[[#This Row],[EmployeeID]])</f>
        <v>1</v>
      </c>
    </row>
    <row r="618" spans="1:5" x14ac:dyDescent="0.25">
      <c r="A618">
        <v>617</v>
      </c>
      <c r="B618">
        <v>3</v>
      </c>
      <c r="C618">
        <v>3</v>
      </c>
      <c r="D618">
        <v>2</v>
      </c>
      <c r="E618">
        <f>COUNTIF(tbl_EmployeeSurvey[EmployeeID],tbl_EmployeeSurvey[[#This Row],[EmployeeID]])</f>
        <v>1</v>
      </c>
    </row>
    <row r="619" spans="1:5" x14ac:dyDescent="0.25">
      <c r="A619">
        <v>618</v>
      </c>
      <c r="B619">
        <v>4</v>
      </c>
      <c r="C619">
        <v>4</v>
      </c>
      <c r="D619">
        <v>3</v>
      </c>
      <c r="E619">
        <f>COUNTIF(tbl_EmployeeSurvey[EmployeeID],tbl_EmployeeSurvey[[#This Row],[EmployeeID]])</f>
        <v>1</v>
      </c>
    </row>
    <row r="620" spans="1:5" x14ac:dyDescent="0.25">
      <c r="A620">
        <v>619</v>
      </c>
      <c r="B620">
        <v>3</v>
      </c>
      <c r="C620">
        <v>4</v>
      </c>
      <c r="D620">
        <v>3</v>
      </c>
      <c r="E620">
        <f>COUNTIF(tbl_EmployeeSurvey[EmployeeID],tbl_EmployeeSurvey[[#This Row],[EmployeeID]])</f>
        <v>1</v>
      </c>
    </row>
    <row r="621" spans="1:5" x14ac:dyDescent="0.25">
      <c r="A621">
        <v>620</v>
      </c>
      <c r="B621">
        <v>4</v>
      </c>
      <c r="C621">
        <v>4</v>
      </c>
      <c r="D621">
        <v>2</v>
      </c>
      <c r="E621">
        <f>COUNTIF(tbl_EmployeeSurvey[EmployeeID],tbl_EmployeeSurvey[[#This Row],[EmployeeID]])</f>
        <v>1</v>
      </c>
    </row>
    <row r="622" spans="1:5" x14ac:dyDescent="0.25">
      <c r="A622">
        <v>621</v>
      </c>
      <c r="B622">
        <v>4</v>
      </c>
      <c r="C622">
        <v>1</v>
      </c>
      <c r="D622">
        <v>4</v>
      </c>
      <c r="E622">
        <f>COUNTIF(tbl_EmployeeSurvey[EmployeeID],tbl_EmployeeSurvey[[#This Row],[EmployeeID]])</f>
        <v>1</v>
      </c>
    </row>
    <row r="623" spans="1:5" x14ac:dyDescent="0.25">
      <c r="A623">
        <v>622</v>
      </c>
      <c r="B623">
        <v>2</v>
      </c>
      <c r="C623">
        <v>4</v>
      </c>
      <c r="D623">
        <v>3</v>
      </c>
      <c r="E623">
        <f>COUNTIF(tbl_EmployeeSurvey[EmployeeID],tbl_EmployeeSurvey[[#This Row],[EmployeeID]])</f>
        <v>1</v>
      </c>
    </row>
    <row r="624" spans="1:5" x14ac:dyDescent="0.25">
      <c r="A624">
        <v>623</v>
      </c>
      <c r="B624">
        <v>3</v>
      </c>
      <c r="C624">
        <v>2</v>
      </c>
      <c r="D624">
        <v>3</v>
      </c>
      <c r="E624">
        <f>COUNTIF(tbl_EmployeeSurvey[EmployeeID],tbl_EmployeeSurvey[[#This Row],[EmployeeID]])</f>
        <v>1</v>
      </c>
    </row>
    <row r="625" spans="1:5" x14ac:dyDescent="0.25">
      <c r="A625">
        <v>624</v>
      </c>
      <c r="B625">
        <v>4</v>
      </c>
      <c r="C625">
        <v>3</v>
      </c>
      <c r="D625">
        <v>3</v>
      </c>
      <c r="E625">
        <f>COUNTIF(tbl_EmployeeSurvey[EmployeeID],tbl_EmployeeSurvey[[#This Row],[EmployeeID]])</f>
        <v>1</v>
      </c>
    </row>
    <row r="626" spans="1:5" x14ac:dyDescent="0.25">
      <c r="A626">
        <v>625</v>
      </c>
      <c r="B626">
        <v>3</v>
      </c>
      <c r="C626">
        <v>1</v>
      </c>
      <c r="D626">
        <v>3</v>
      </c>
      <c r="E626">
        <f>COUNTIF(tbl_EmployeeSurvey[EmployeeID],tbl_EmployeeSurvey[[#This Row],[EmployeeID]])</f>
        <v>1</v>
      </c>
    </row>
    <row r="627" spans="1:5" x14ac:dyDescent="0.25">
      <c r="A627">
        <v>626</v>
      </c>
      <c r="B627">
        <v>1</v>
      </c>
      <c r="C627">
        <v>4</v>
      </c>
      <c r="D627">
        <v>3</v>
      </c>
      <c r="E627">
        <f>COUNTIF(tbl_EmployeeSurvey[EmployeeID],tbl_EmployeeSurvey[[#This Row],[EmployeeID]])</f>
        <v>1</v>
      </c>
    </row>
    <row r="628" spans="1:5" x14ac:dyDescent="0.25">
      <c r="A628">
        <v>627</v>
      </c>
      <c r="B628">
        <v>2</v>
      </c>
      <c r="C628">
        <v>2</v>
      </c>
      <c r="D628">
        <v>4</v>
      </c>
      <c r="E628">
        <f>COUNTIF(tbl_EmployeeSurvey[EmployeeID],tbl_EmployeeSurvey[[#This Row],[EmployeeID]])</f>
        <v>1</v>
      </c>
    </row>
    <row r="629" spans="1:5" x14ac:dyDescent="0.25">
      <c r="A629">
        <v>628</v>
      </c>
      <c r="B629">
        <v>3</v>
      </c>
      <c r="C629">
        <v>4</v>
      </c>
      <c r="D629">
        <v>3</v>
      </c>
      <c r="E629">
        <f>COUNTIF(tbl_EmployeeSurvey[EmployeeID],tbl_EmployeeSurvey[[#This Row],[EmployeeID]])</f>
        <v>1</v>
      </c>
    </row>
    <row r="630" spans="1:5" x14ac:dyDescent="0.25">
      <c r="A630">
        <v>629</v>
      </c>
      <c r="B630">
        <v>4</v>
      </c>
      <c r="C630">
        <v>2</v>
      </c>
      <c r="D630">
        <v>3</v>
      </c>
      <c r="E630">
        <f>COUNTIF(tbl_EmployeeSurvey[EmployeeID],tbl_EmployeeSurvey[[#This Row],[EmployeeID]])</f>
        <v>1</v>
      </c>
    </row>
    <row r="631" spans="1:5" x14ac:dyDescent="0.25">
      <c r="A631">
        <v>630</v>
      </c>
      <c r="B631">
        <v>1</v>
      </c>
      <c r="C631">
        <v>1</v>
      </c>
      <c r="D631">
        <v>3</v>
      </c>
      <c r="E631">
        <f>COUNTIF(tbl_EmployeeSurvey[EmployeeID],tbl_EmployeeSurvey[[#This Row],[EmployeeID]])</f>
        <v>1</v>
      </c>
    </row>
    <row r="632" spans="1:5" x14ac:dyDescent="0.25">
      <c r="A632">
        <v>631</v>
      </c>
      <c r="B632">
        <v>3</v>
      </c>
      <c r="C632">
        <v>4</v>
      </c>
      <c r="D632">
        <v>2</v>
      </c>
      <c r="E632">
        <f>COUNTIF(tbl_EmployeeSurvey[EmployeeID],tbl_EmployeeSurvey[[#This Row],[EmployeeID]])</f>
        <v>1</v>
      </c>
    </row>
    <row r="633" spans="1:5" x14ac:dyDescent="0.25">
      <c r="A633">
        <v>632</v>
      </c>
      <c r="B633">
        <v>1</v>
      </c>
      <c r="C633">
        <v>1</v>
      </c>
      <c r="D633">
        <v>2</v>
      </c>
      <c r="E633">
        <f>COUNTIF(tbl_EmployeeSurvey[EmployeeID],tbl_EmployeeSurvey[[#This Row],[EmployeeID]])</f>
        <v>1</v>
      </c>
    </row>
    <row r="634" spans="1:5" x14ac:dyDescent="0.25">
      <c r="A634">
        <v>633</v>
      </c>
      <c r="B634">
        <v>4</v>
      </c>
      <c r="C634">
        <v>3</v>
      </c>
      <c r="D634">
        <v>1</v>
      </c>
      <c r="E634">
        <f>COUNTIF(tbl_EmployeeSurvey[EmployeeID],tbl_EmployeeSurvey[[#This Row],[EmployeeID]])</f>
        <v>1</v>
      </c>
    </row>
    <row r="635" spans="1:5" x14ac:dyDescent="0.25">
      <c r="A635">
        <v>634</v>
      </c>
      <c r="B635">
        <v>1</v>
      </c>
      <c r="C635">
        <v>4</v>
      </c>
      <c r="D635">
        <v>3</v>
      </c>
      <c r="E635">
        <f>COUNTIF(tbl_EmployeeSurvey[EmployeeID],tbl_EmployeeSurvey[[#This Row],[EmployeeID]])</f>
        <v>1</v>
      </c>
    </row>
    <row r="636" spans="1:5" x14ac:dyDescent="0.25">
      <c r="A636">
        <v>635</v>
      </c>
      <c r="B636">
        <v>1</v>
      </c>
      <c r="C636">
        <v>2</v>
      </c>
      <c r="D636">
        <v>4</v>
      </c>
      <c r="E636">
        <f>COUNTIF(tbl_EmployeeSurvey[EmployeeID],tbl_EmployeeSurvey[[#This Row],[EmployeeID]])</f>
        <v>1</v>
      </c>
    </row>
    <row r="637" spans="1:5" x14ac:dyDescent="0.25">
      <c r="A637">
        <v>636</v>
      </c>
      <c r="B637">
        <v>1</v>
      </c>
      <c r="C637">
        <v>4</v>
      </c>
      <c r="D637">
        <v>3</v>
      </c>
      <c r="E637">
        <f>COUNTIF(tbl_EmployeeSurvey[EmployeeID],tbl_EmployeeSurvey[[#This Row],[EmployeeID]])</f>
        <v>1</v>
      </c>
    </row>
    <row r="638" spans="1:5" x14ac:dyDescent="0.25">
      <c r="A638">
        <v>637</v>
      </c>
      <c r="B638">
        <v>4</v>
      </c>
      <c r="C638">
        <v>4</v>
      </c>
      <c r="D638">
        <v>3</v>
      </c>
      <c r="E638">
        <f>COUNTIF(tbl_EmployeeSurvey[EmployeeID],tbl_EmployeeSurvey[[#This Row],[EmployeeID]])</f>
        <v>1</v>
      </c>
    </row>
    <row r="639" spans="1:5" x14ac:dyDescent="0.25">
      <c r="A639">
        <v>638</v>
      </c>
      <c r="B639">
        <v>3</v>
      </c>
      <c r="C639">
        <v>1</v>
      </c>
      <c r="D639">
        <v>2</v>
      </c>
      <c r="E639">
        <f>COUNTIF(tbl_EmployeeSurvey[EmployeeID],tbl_EmployeeSurvey[[#This Row],[EmployeeID]])</f>
        <v>1</v>
      </c>
    </row>
    <row r="640" spans="1:5" x14ac:dyDescent="0.25">
      <c r="A640">
        <v>639</v>
      </c>
      <c r="B640">
        <v>3</v>
      </c>
      <c r="C640">
        <v>1</v>
      </c>
      <c r="D640">
        <v>3</v>
      </c>
      <c r="E640">
        <f>COUNTIF(tbl_EmployeeSurvey[EmployeeID],tbl_EmployeeSurvey[[#This Row],[EmployeeID]])</f>
        <v>1</v>
      </c>
    </row>
    <row r="641" spans="1:5" x14ac:dyDescent="0.25">
      <c r="A641">
        <v>640</v>
      </c>
      <c r="B641">
        <v>3</v>
      </c>
      <c r="C641">
        <v>4</v>
      </c>
      <c r="D641">
        <v>3</v>
      </c>
      <c r="E641">
        <f>COUNTIF(tbl_EmployeeSurvey[EmployeeID],tbl_EmployeeSurvey[[#This Row],[EmployeeID]])</f>
        <v>1</v>
      </c>
    </row>
    <row r="642" spans="1:5" x14ac:dyDescent="0.25">
      <c r="A642">
        <v>641</v>
      </c>
      <c r="B642">
        <v>3</v>
      </c>
      <c r="C642">
        <v>4</v>
      </c>
      <c r="D642">
        <v>3</v>
      </c>
      <c r="E642">
        <f>COUNTIF(tbl_EmployeeSurvey[EmployeeID],tbl_EmployeeSurvey[[#This Row],[EmployeeID]])</f>
        <v>1</v>
      </c>
    </row>
    <row r="643" spans="1:5" x14ac:dyDescent="0.25">
      <c r="A643">
        <v>642</v>
      </c>
      <c r="B643">
        <v>1</v>
      </c>
      <c r="C643">
        <v>3</v>
      </c>
      <c r="D643">
        <v>4</v>
      </c>
      <c r="E643">
        <f>COUNTIF(tbl_EmployeeSurvey[EmployeeID],tbl_EmployeeSurvey[[#This Row],[EmployeeID]])</f>
        <v>1</v>
      </c>
    </row>
    <row r="644" spans="1:5" x14ac:dyDescent="0.25">
      <c r="A644">
        <v>643</v>
      </c>
      <c r="B644">
        <v>3</v>
      </c>
      <c r="C644">
        <v>2</v>
      </c>
      <c r="D644">
        <v>2</v>
      </c>
      <c r="E644">
        <f>COUNTIF(tbl_EmployeeSurvey[EmployeeID],tbl_EmployeeSurvey[[#This Row],[EmployeeID]])</f>
        <v>1</v>
      </c>
    </row>
    <row r="645" spans="1:5" x14ac:dyDescent="0.25">
      <c r="A645">
        <v>644</v>
      </c>
      <c r="B645">
        <v>4</v>
      </c>
      <c r="C645">
        <v>2</v>
      </c>
      <c r="D645">
        <v>2</v>
      </c>
      <c r="E645">
        <f>COUNTIF(tbl_EmployeeSurvey[EmployeeID],tbl_EmployeeSurvey[[#This Row],[EmployeeID]])</f>
        <v>1</v>
      </c>
    </row>
    <row r="646" spans="1:5" x14ac:dyDescent="0.25">
      <c r="A646">
        <v>645</v>
      </c>
      <c r="B646">
        <v>1</v>
      </c>
      <c r="C646">
        <v>3</v>
      </c>
      <c r="D646">
        <v>3</v>
      </c>
      <c r="E646">
        <f>COUNTIF(tbl_EmployeeSurvey[EmployeeID],tbl_EmployeeSurvey[[#This Row],[EmployeeID]])</f>
        <v>1</v>
      </c>
    </row>
    <row r="647" spans="1:5" x14ac:dyDescent="0.25">
      <c r="A647">
        <v>646</v>
      </c>
      <c r="B647">
        <v>3</v>
      </c>
      <c r="C647">
        <v>4</v>
      </c>
      <c r="D647">
        <v>3</v>
      </c>
      <c r="E647">
        <f>COUNTIF(tbl_EmployeeSurvey[EmployeeID],tbl_EmployeeSurvey[[#This Row],[EmployeeID]])</f>
        <v>1</v>
      </c>
    </row>
    <row r="648" spans="1:5" x14ac:dyDescent="0.25">
      <c r="A648">
        <v>647</v>
      </c>
      <c r="B648">
        <v>4</v>
      </c>
      <c r="C648">
        <v>4</v>
      </c>
      <c r="D648">
        <v>4</v>
      </c>
      <c r="E648">
        <f>COUNTIF(tbl_EmployeeSurvey[EmployeeID],tbl_EmployeeSurvey[[#This Row],[EmployeeID]])</f>
        <v>1</v>
      </c>
    </row>
    <row r="649" spans="1:5" x14ac:dyDescent="0.25">
      <c r="A649">
        <v>648</v>
      </c>
      <c r="B649">
        <v>4</v>
      </c>
      <c r="C649">
        <v>4</v>
      </c>
      <c r="D649">
        <v>2</v>
      </c>
      <c r="E649">
        <f>COUNTIF(tbl_EmployeeSurvey[EmployeeID],tbl_EmployeeSurvey[[#This Row],[EmployeeID]])</f>
        <v>1</v>
      </c>
    </row>
    <row r="650" spans="1:5" x14ac:dyDescent="0.25">
      <c r="A650">
        <v>649</v>
      </c>
      <c r="B650">
        <v>3</v>
      </c>
      <c r="C650">
        <v>3</v>
      </c>
      <c r="D650">
        <v>2</v>
      </c>
      <c r="E650">
        <f>COUNTIF(tbl_EmployeeSurvey[EmployeeID],tbl_EmployeeSurvey[[#This Row],[EmployeeID]])</f>
        <v>1</v>
      </c>
    </row>
    <row r="651" spans="1:5" x14ac:dyDescent="0.25">
      <c r="A651">
        <v>650</v>
      </c>
      <c r="B651">
        <v>2</v>
      </c>
      <c r="C651">
        <v>2</v>
      </c>
      <c r="D651">
        <v>3</v>
      </c>
      <c r="E651">
        <f>COUNTIF(tbl_EmployeeSurvey[EmployeeID],tbl_EmployeeSurvey[[#This Row],[EmployeeID]])</f>
        <v>1</v>
      </c>
    </row>
    <row r="652" spans="1:5" x14ac:dyDescent="0.25">
      <c r="A652">
        <v>651</v>
      </c>
      <c r="B652">
        <v>4</v>
      </c>
      <c r="C652">
        <v>3</v>
      </c>
      <c r="D652">
        <v>3</v>
      </c>
      <c r="E652">
        <f>COUNTIF(tbl_EmployeeSurvey[EmployeeID],tbl_EmployeeSurvey[[#This Row],[EmployeeID]])</f>
        <v>1</v>
      </c>
    </row>
    <row r="653" spans="1:5" x14ac:dyDescent="0.25">
      <c r="A653">
        <v>652</v>
      </c>
      <c r="B653">
        <v>2</v>
      </c>
      <c r="C653">
        <v>4</v>
      </c>
      <c r="D653">
        <v>3</v>
      </c>
      <c r="E653">
        <f>COUNTIF(tbl_EmployeeSurvey[EmployeeID],tbl_EmployeeSurvey[[#This Row],[EmployeeID]])</f>
        <v>1</v>
      </c>
    </row>
    <row r="654" spans="1:5" x14ac:dyDescent="0.25">
      <c r="A654">
        <v>653</v>
      </c>
      <c r="B654">
        <v>4</v>
      </c>
      <c r="C654">
        <v>3</v>
      </c>
      <c r="D654">
        <v>3</v>
      </c>
      <c r="E654">
        <f>COUNTIF(tbl_EmployeeSurvey[EmployeeID],tbl_EmployeeSurvey[[#This Row],[EmployeeID]])</f>
        <v>1</v>
      </c>
    </row>
    <row r="655" spans="1:5" x14ac:dyDescent="0.25">
      <c r="A655">
        <v>654</v>
      </c>
      <c r="B655">
        <v>3</v>
      </c>
      <c r="C655">
        <v>4</v>
      </c>
      <c r="D655">
        <v>3</v>
      </c>
      <c r="E655">
        <f>COUNTIF(tbl_EmployeeSurvey[EmployeeID],tbl_EmployeeSurvey[[#This Row],[EmployeeID]])</f>
        <v>1</v>
      </c>
    </row>
    <row r="656" spans="1:5" x14ac:dyDescent="0.25">
      <c r="A656">
        <v>655</v>
      </c>
      <c r="B656">
        <v>3</v>
      </c>
      <c r="C656">
        <v>4</v>
      </c>
      <c r="D656">
        <v>2</v>
      </c>
      <c r="E656">
        <f>COUNTIF(tbl_EmployeeSurvey[EmployeeID],tbl_EmployeeSurvey[[#This Row],[EmployeeID]])</f>
        <v>1</v>
      </c>
    </row>
    <row r="657" spans="1:5" x14ac:dyDescent="0.25">
      <c r="A657">
        <v>656</v>
      </c>
      <c r="B657">
        <v>1</v>
      </c>
      <c r="C657">
        <v>2</v>
      </c>
      <c r="D657">
        <v>3</v>
      </c>
      <c r="E657">
        <f>COUNTIF(tbl_EmployeeSurvey[EmployeeID],tbl_EmployeeSurvey[[#This Row],[EmployeeID]])</f>
        <v>1</v>
      </c>
    </row>
    <row r="658" spans="1:5" x14ac:dyDescent="0.25">
      <c r="A658">
        <v>657</v>
      </c>
      <c r="B658">
        <v>4</v>
      </c>
      <c r="C658">
        <v>2</v>
      </c>
      <c r="D658">
        <v>3</v>
      </c>
      <c r="E658">
        <f>COUNTIF(tbl_EmployeeSurvey[EmployeeID],tbl_EmployeeSurvey[[#This Row],[EmployeeID]])</f>
        <v>1</v>
      </c>
    </row>
    <row r="659" spans="1:5" x14ac:dyDescent="0.25">
      <c r="A659">
        <v>658</v>
      </c>
      <c r="B659">
        <v>1</v>
      </c>
      <c r="C659">
        <v>3</v>
      </c>
      <c r="D659">
        <v>1</v>
      </c>
      <c r="E659">
        <f>COUNTIF(tbl_EmployeeSurvey[EmployeeID],tbl_EmployeeSurvey[[#This Row],[EmployeeID]])</f>
        <v>1</v>
      </c>
    </row>
    <row r="660" spans="1:5" x14ac:dyDescent="0.25">
      <c r="A660">
        <v>659</v>
      </c>
      <c r="B660">
        <v>4</v>
      </c>
      <c r="C660">
        <v>2</v>
      </c>
      <c r="D660">
        <v>3</v>
      </c>
      <c r="E660">
        <f>COUNTIF(tbl_EmployeeSurvey[EmployeeID],tbl_EmployeeSurvey[[#This Row],[EmployeeID]])</f>
        <v>1</v>
      </c>
    </row>
    <row r="661" spans="1:5" x14ac:dyDescent="0.25">
      <c r="A661">
        <v>660</v>
      </c>
      <c r="B661">
        <v>3</v>
      </c>
      <c r="C661">
        <v>1</v>
      </c>
      <c r="D661">
        <v>3</v>
      </c>
      <c r="E661">
        <f>COUNTIF(tbl_EmployeeSurvey[EmployeeID],tbl_EmployeeSurvey[[#This Row],[EmployeeID]])</f>
        <v>1</v>
      </c>
    </row>
    <row r="662" spans="1:5" x14ac:dyDescent="0.25">
      <c r="A662">
        <v>661</v>
      </c>
      <c r="B662">
        <v>4</v>
      </c>
      <c r="C662">
        <v>2</v>
      </c>
      <c r="D662">
        <v>2</v>
      </c>
      <c r="E662">
        <f>COUNTIF(tbl_EmployeeSurvey[EmployeeID],tbl_EmployeeSurvey[[#This Row],[EmployeeID]])</f>
        <v>1</v>
      </c>
    </row>
    <row r="663" spans="1:5" x14ac:dyDescent="0.25">
      <c r="A663">
        <v>662</v>
      </c>
      <c r="B663">
        <v>4</v>
      </c>
      <c r="C663">
        <v>4</v>
      </c>
      <c r="D663">
        <v>2</v>
      </c>
      <c r="E663">
        <f>COUNTIF(tbl_EmployeeSurvey[EmployeeID],tbl_EmployeeSurvey[[#This Row],[EmployeeID]])</f>
        <v>1</v>
      </c>
    </row>
    <row r="664" spans="1:5" x14ac:dyDescent="0.25">
      <c r="A664">
        <v>663</v>
      </c>
      <c r="B664">
        <v>3</v>
      </c>
      <c r="C664">
        <v>2</v>
      </c>
      <c r="D664">
        <v>4</v>
      </c>
      <c r="E664">
        <f>COUNTIF(tbl_EmployeeSurvey[EmployeeID],tbl_EmployeeSurvey[[#This Row],[EmployeeID]])</f>
        <v>1</v>
      </c>
    </row>
    <row r="665" spans="1:5" x14ac:dyDescent="0.25">
      <c r="A665">
        <v>664</v>
      </c>
      <c r="B665">
        <v>4</v>
      </c>
      <c r="C665">
        <v>3</v>
      </c>
      <c r="D665">
        <v>2</v>
      </c>
      <c r="E665">
        <f>COUNTIF(tbl_EmployeeSurvey[EmployeeID],tbl_EmployeeSurvey[[#This Row],[EmployeeID]])</f>
        <v>1</v>
      </c>
    </row>
    <row r="666" spans="1:5" x14ac:dyDescent="0.25">
      <c r="A666">
        <v>665</v>
      </c>
      <c r="B666">
        <v>3</v>
      </c>
      <c r="C666">
        <v>1</v>
      </c>
      <c r="D666">
        <v>2</v>
      </c>
      <c r="E666">
        <f>COUNTIF(tbl_EmployeeSurvey[EmployeeID],tbl_EmployeeSurvey[[#This Row],[EmployeeID]])</f>
        <v>1</v>
      </c>
    </row>
    <row r="667" spans="1:5" x14ac:dyDescent="0.25">
      <c r="A667">
        <v>666</v>
      </c>
      <c r="B667">
        <v>3</v>
      </c>
      <c r="C667">
        <v>2</v>
      </c>
      <c r="D667">
        <v>4</v>
      </c>
      <c r="E667">
        <f>COUNTIF(tbl_EmployeeSurvey[EmployeeID],tbl_EmployeeSurvey[[#This Row],[EmployeeID]])</f>
        <v>1</v>
      </c>
    </row>
    <row r="668" spans="1:5" x14ac:dyDescent="0.25">
      <c r="A668">
        <v>667</v>
      </c>
      <c r="B668">
        <v>3</v>
      </c>
      <c r="C668">
        <v>3</v>
      </c>
      <c r="D668">
        <v>3</v>
      </c>
      <c r="E668">
        <f>COUNTIF(tbl_EmployeeSurvey[EmployeeID],tbl_EmployeeSurvey[[#This Row],[EmployeeID]])</f>
        <v>1</v>
      </c>
    </row>
    <row r="669" spans="1:5" x14ac:dyDescent="0.25">
      <c r="A669">
        <v>668</v>
      </c>
      <c r="B669">
        <v>2</v>
      </c>
      <c r="C669">
        <v>2</v>
      </c>
      <c r="D669">
        <v>3</v>
      </c>
      <c r="E669">
        <f>COUNTIF(tbl_EmployeeSurvey[EmployeeID],tbl_EmployeeSurvey[[#This Row],[EmployeeID]])</f>
        <v>1</v>
      </c>
    </row>
    <row r="670" spans="1:5" x14ac:dyDescent="0.25">
      <c r="A670">
        <v>669</v>
      </c>
      <c r="B670">
        <v>4</v>
      </c>
      <c r="C670">
        <v>4</v>
      </c>
      <c r="D670">
        <v>4</v>
      </c>
      <c r="E670">
        <f>COUNTIF(tbl_EmployeeSurvey[EmployeeID],tbl_EmployeeSurvey[[#This Row],[EmployeeID]])</f>
        <v>1</v>
      </c>
    </row>
    <row r="671" spans="1:5" x14ac:dyDescent="0.25">
      <c r="A671">
        <v>670</v>
      </c>
      <c r="B671">
        <v>3</v>
      </c>
      <c r="C671">
        <v>2</v>
      </c>
      <c r="D671">
        <v>3</v>
      </c>
      <c r="E671">
        <f>COUNTIF(tbl_EmployeeSurvey[EmployeeID],tbl_EmployeeSurvey[[#This Row],[EmployeeID]])</f>
        <v>1</v>
      </c>
    </row>
    <row r="672" spans="1:5" x14ac:dyDescent="0.25">
      <c r="A672">
        <v>671</v>
      </c>
      <c r="B672">
        <v>1</v>
      </c>
      <c r="C672">
        <v>4</v>
      </c>
      <c r="D672">
        <v>3</v>
      </c>
      <c r="E672">
        <f>COUNTIF(tbl_EmployeeSurvey[EmployeeID],tbl_EmployeeSurvey[[#This Row],[EmployeeID]])</f>
        <v>1</v>
      </c>
    </row>
    <row r="673" spans="1:5" x14ac:dyDescent="0.25">
      <c r="A673">
        <v>672</v>
      </c>
      <c r="B673">
        <v>4</v>
      </c>
      <c r="C673">
        <v>4</v>
      </c>
      <c r="D673">
        <v>3</v>
      </c>
      <c r="E673">
        <f>COUNTIF(tbl_EmployeeSurvey[EmployeeID],tbl_EmployeeSurvey[[#This Row],[EmployeeID]])</f>
        <v>1</v>
      </c>
    </row>
    <row r="674" spans="1:5" x14ac:dyDescent="0.25">
      <c r="A674">
        <v>673</v>
      </c>
      <c r="B674">
        <v>2</v>
      </c>
      <c r="C674">
        <v>3</v>
      </c>
      <c r="D674">
        <v>2</v>
      </c>
      <c r="E674">
        <f>COUNTIF(tbl_EmployeeSurvey[EmployeeID],tbl_EmployeeSurvey[[#This Row],[EmployeeID]])</f>
        <v>1</v>
      </c>
    </row>
    <row r="675" spans="1:5" x14ac:dyDescent="0.25">
      <c r="A675">
        <v>674</v>
      </c>
      <c r="B675">
        <v>3</v>
      </c>
      <c r="C675">
        <v>3</v>
      </c>
      <c r="D675">
        <v>3</v>
      </c>
      <c r="E675">
        <f>COUNTIF(tbl_EmployeeSurvey[EmployeeID],tbl_EmployeeSurvey[[#This Row],[EmployeeID]])</f>
        <v>1</v>
      </c>
    </row>
    <row r="676" spans="1:5" x14ac:dyDescent="0.25">
      <c r="A676">
        <v>675</v>
      </c>
      <c r="B676">
        <v>2</v>
      </c>
      <c r="C676">
        <v>3</v>
      </c>
      <c r="D676">
        <v>3</v>
      </c>
      <c r="E676">
        <f>COUNTIF(tbl_EmployeeSurvey[EmployeeID],tbl_EmployeeSurvey[[#This Row],[EmployeeID]])</f>
        <v>1</v>
      </c>
    </row>
    <row r="677" spans="1:5" x14ac:dyDescent="0.25">
      <c r="A677">
        <v>676</v>
      </c>
      <c r="B677">
        <v>4</v>
      </c>
      <c r="C677">
        <v>1</v>
      </c>
      <c r="D677">
        <v>2</v>
      </c>
      <c r="E677">
        <f>COUNTIF(tbl_EmployeeSurvey[EmployeeID],tbl_EmployeeSurvey[[#This Row],[EmployeeID]])</f>
        <v>1</v>
      </c>
    </row>
    <row r="678" spans="1:5" x14ac:dyDescent="0.25">
      <c r="A678">
        <v>677</v>
      </c>
      <c r="B678">
        <v>4</v>
      </c>
      <c r="C678">
        <v>2</v>
      </c>
      <c r="D678">
        <v>2</v>
      </c>
      <c r="E678">
        <f>COUNTIF(tbl_EmployeeSurvey[EmployeeID],tbl_EmployeeSurvey[[#This Row],[EmployeeID]])</f>
        <v>1</v>
      </c>
    </row>
    <row r="679" spans="1:5" x14ac:dyDescent="0.25">
      <c r="A679">
        <v>678</v>
      </c>
      <c r="B679">
        <v>3</v>
      </c>
      <c r="C679">
        <v>4</v>
      </c>
      <c r="D679">
        <v>4</v>
      </c>
      <c r="E679">
        <f>COUNTIF(tbl_EmployeeSurvey[EmployeeID],tbl_EmployeeSurvey[[#This Row],[EmployeeID]])</f>
        <v>1</v>
      </c>
    </row>
    <row r="680" spans="1:5" x14ac:dyDescent="0.25">
      <c r="A680">
        <v>679</v>
      </c>
      <c r="B680">
        <v>3</v>
      </c>
      <c r="C680">
        <v>2</v>
      </c>
      <c r="D680">
        <v>3</v>
      </c>
      <c r="E680">
        <f>COUNTIF(tbl_EmployeeSurvey[EmployeeID],tbl_EmployeeSurvey[[#This Row],[EmployeeID]])</f>
        <v>1</v>
      </c>
    </row>
    <row r="681" spans="1:5" x14ac:dyDescent="0.25">
      <c r="A681">
        <v>680</v>
      </c>
      <c r="B681">
        <v>3</v>
      </c>
      <c r="C681">
        <v>2</v>
      </c>
      <c r="D681">
        <v>3</v>
      </c>
      <c r="E681">
        <f>COUNTIF(tbl_EmployeeSurvey[EmployeeID],tbl_EmployeeSurvey[[#This Row],[EmployeeID]])</f>
        <v>1</v>
      </c>
    </row>
    <row r="682" spans="1:5" x14ac:dyDescent="0.25">
      <c r="A682">
        <v>681</v>
      </c>
      <c r="B682">
        <v>1</v>
      </c>
      <c r="C682">
        <v>3</v>
      </c>
      <c r="D682">
        <v>3</v>
      </c>
      <c r="E682">
        <f>COUNTIF(tbl_EmployeeSurvey[EmployeeID],tbl_EmployeeSurvey[[#This Row],[EmployeeID]])</f>
        <v>1</v>
      </c>
    </row>
    <row r="683" spans="1:5" x14ac:dyDescent="0.25">
      <c r="A683">
        <v>682</v>
      </c>
      <c r="B683">
        <v>4</v>
      </c>
      <c r="C683">
        <v>3</v>
      </c>
      <c r="D683">
        <v>3</v>
      </c>
      <c r="E683">
        <f>COUNTIF(tbl_EmployeeSurvey[EmployeeID],tbl_EmployeeSurvey[[#This Row],[EmployeeID]])</f>
        <v>1</v>
      </c>
    </row>
    <row r="684" spans="1:5" x14ac:dyDescent="0.25">
      <c r="A684">
        <v>683</v>
      </c>
      <c r="B684">
        <v>3</v>
      </c>
      <c r="C684">
        <v>1</v>
      </c>
      <c r="D684">
        <v>3</v>
      </c>
      <c r="E684">
        <f>COUNTIF(tbl_EmployeeSurvey[EmployeeID],tbl_EmployeeSurvey[[#This Row],[EmployeeID]])</f>
        <v>1</v>
      </c>
    </row>
    <row r="685" spans="1:5" x14ac:dyDescent="0.25">
      <c r="A685">
        <v>684</v>
      </c>
      <c r="B685">
        <v>1</v>
      </c>
      <c r="C685">
        <v>4</v>
      </c>
      <c r="D685">
        <v>3</v>
      </c>
      <c r="E685">
        <f>COUNTIF(tbl_EmployeeSurvey[EmployeeID],tbl_EmployeeSurvey[[#This Row],[EmployeeID]])</f>
        <v>1</v>
      </c>
    </row>
    <row r="686" spans="1:5" x14ac:dyDescent="0.25">
      <c r="A686">
        <v>685</v>
      </c>
      <c r="B686">
        <v>4</v>
      </c>
      <c r="C686">
        <v>3</v>
      </c>
      <c r="D686">
        <v>3</v>
      </c>
      <c r="E686">
        <f>COUNTIF(tbl_EmployeeSurvey[EmployeeID],tbl_EmployeeSurvey[[#This Row],[EmployeeID]])</f>
        <v>1</v>
      </c>
    </row>
    <row r="687" spans="1:5" x14ac:dyDescent="0.25">
      <c r="A687">
        <v>686</v>
      </c>
      <c r="B687">
        <v>4</v>
      </c>
      <c r="C687">
        <v>1</v>
      </c>
      <c r="D687">
        <v>4</v>
      </c>
      <c r="E687">
        <f>COUNTIF(tbl_EmployeeSurvey[EmployeeID],tbl_EmployeeSurvey[[#This Row],[EmployeeID]])</f>
        <v>1</v>
      </c>
    </row>
    <row r="688" spans="1:5" x14ac:dyDescent="0.25">
      <c r="A688">
        <v>687</v>
      </c>
      <c r="B688">
        <v>3</v>
      </c>
      <c r="C688">
        <v>4</v>
      </c>
      <c r="D688">
        <v>3</v>
      </c>
      <c r="E688">
        <f>COUNTIF(tbl_EmployeeSurvey[EmployeeID],tbl_EmployeeSurvey[[#This Row],[EmployeeID]])</f>
        <v>1</v>
      </c>
    </row>
    <row r="689" spans="1:5" x14ac:dyDescent="0.25">
      <c r="A689">
        <v>688</v>
      </c>
      <c r="B689">
        <v>4</v>
      </c>
      <c r="C689">
        <v>1</v>
      </c>
      <c r="D689">
        <v>3</v>
      </c>
      <c r="E689">
        <f>COUNTIF(tbl_EmployeeSurvey[EmployeeID],tbl_EmployeeSurvey[[#This Row],[EmployeeID]])</f>
        <v>1</v>
      </c>
    </row>
    <row r="690" spans="1:5" x14ac:dyDescent="0.25">
      <c r="A690">
        <v>689</v>
      </c>
      <c r="B690">
        <v>4</v>
      </c>
      <c r="C690">
        <v>2</v>
      </c>
      <c r="D690">
        <v>3</v>
      </c>
      <c r="E690">
        <f>COUNTIF(tbl_EmployeeSurvey[EmployeeID],tbl_EmployeeSurvey[[#This Row],[EmployeeID]])</f>
        <v>1</v>
      </c>
    </row>
    <row r="691" spans="1:5" x14ac:dyDescent="0.25">
      <c r="A691">
        <v>690</v>
      </c>
      <c r="B691">
        <v>2</v>
      </c>
      <c r="C691">
        <v>2</v>
      </c>
      <c r="D691">
        <v>2</v>
      </c>
      <c r="E691">
        <f>COUNTIF(tbl_EmployeeSurvey[EmployeeID],tbl_EmployeeSurvey[[#This Row],[EmployeeID]])</f>
        <v>1</v>
      </c>
    </row>
    <row r="692" spans="1:5" x14ac:dyDescent="0.25">
      <c r="A692">
        <v>691</v>
      </c>
      <c r="B692">
        <v>2</v>
      </c>
      <c r="C692">
        <v>1</v>
      </c>
      <c r="D692">
        <v>3</v>
      </c>
      <c r="E692">
        <f>COUNTIF(tbl_EmployeeSurvey[EmployeeID],tbl_EmployeeSurvey[[#This Row],[EmployeeID]])</f>
        <v>1</v>
      </c>
    </row>
    <row r="693" spans="1:5" x14ac:dyDescent="0.25">
      <c r="A693">
        <v>692</v>
      </c>
      <c r="B693">
        <v>1</v>
      </c>
      <c r="C693">
        <v>3</v>
      </c>
      <c r="D693">
        <v>3</v>
      </c>
      <c r="E693">
        <f>COUNTIF(tbl_EmployeeSurvey[EmployeeID],tbl_EmployeeSurvey[[#This Row],[EmployeeID]])</f>
        <v>1</v>
      </c>
    </row>
    <row r="694" spans="1:5" x14ac:dyDescent="0.25">
      <c r="A694">
        <v>693</v>
      </c>
      <c r="B694">
        <v>4</v>
      </c>
      <c r="C694">
        <v>3</v>
      </c>
      <c r="D694">
        <v>2</v>
      </c>
      <c r="E694">
        <f>COUNTIF(tbl_EmployeeSurvey[EmployeeID],tbl_EmployeeSurvey[[#This Row],[EmployeeID]])</f>
        <v>1</v>
      </c>
    </row>
    <row r="695" spans="1:5" x14ac:dyDescent="0.25">
      <c r="A695">
        <v>694</v>
      </c>
      <c r="B695">
        <v>3</v>
      </c>
      <c r="C695">
        <v>2</v>
      </c>
      <c r="D695">
        <v>3</v>
      </c>
      <c r="E695">
        <f>COUNTIF(tbl_EmployeeSurvey[EmployeeID],tbl_EmployeeSurvey[[#This Row],[EmployeeID]])</f>
        <v>1</v>
      </c>
    </row>
    <row r="696" spans="1:5" x14ac:dyDescent="0.25">
      <c r="A696">
        <v>695</v>
      </c>
      <c r="B696">
        <v>4</v>
      </c>
      <c r="C696">
        <v>2</v>
      </c>
      <c r="D696">
        <v>4</v>
      </c>
      <c r="E696">
        <f>COUNTIF(tbl_EmployeeSurvey[EmployeeID],tbl_EmployeeSurvey[[#This Row],[EmployeeID]])</f>
        <v>1</v>
      </c>
    </row>
    <row r="697" spans="1:5" x14ac:dyDescent="0.25">
      <c r="A697">
        <v>696</v>
      </c>
      <c r="B697">
        <v>1</v>
      </c>
      <c r="C697">
        <v>1</v>
      </c>
      <c r="D697">
        <v>4</v>
      </c>
      <c r="E697">
        <f>COUNTIF(tbl_EmployeeSurvey[EmployeeID],tbl_EmployeeSurvey[[#This Row],[EmployeeID]])</f>
        <v>1</v>
      </c>
    </row>
    <row r="698" spans="1:5" x14ac:dyDescent="0.25">
      <c r="A698">
        <v>697</v>
      </c>
      <c r="B698">
        <v>3</v>
      </c>
      <c r="C698">
        <v>3</v>
      </c>
      <c r="D698">
        <v>2</v>
      </c>
      <c r="E698">
        <f>COUNTIF(tbl_EmployeeSurvey[EmployeeID],tbl_EmployeeSurvey[[#This Row],[EmployeeID]])</f>
        <v>1</v>
      </c>
    </row>
    <row r="699" spans="1:5" x14ac:dyDescent="0.25">
      <c r="A699">
        <v>698</v>
      </c>
      <c r="B699">
        <v>4</v>
      </c>
      <c r="C699">
        <v>3</v>
      </c>
      <c r="D699">
        <v>3</v>
      </c>
      <c r="E699">
        <f>COUNTIF(tbl_EmployeeSurvey[EmployeeID],tbl_EmployeeSurvey[[#This Row],[EmployeeID]])</f>
        <v>1</v>
      </c>
    </row>
    <row r="700" spans="1:5" x14ac:dyDescent="0.25">
      <c r="A700">
        <v>699</v>
      </c>
      <c r="B700">
        <v>4</v>
      </c>
      <c r="C700">
        <v>2</v>
      </c>
      <c r="D700">
        <v>3</v>
      </c>
      <c r="E700">
        <f>COUNTIF(tbl_EmployeeSurvey[EmployeeID],tbl_EmployeeSurvey[[#This Row],[EmployeeID]])</f>
        <v>1</v>
      </c>
    </row>
    <row r="701" spans="1:5" x14ac:dyDescent="0.25">
      <c r="A701">
        <v>700</v>
      </c>
      <c r="B701">
        <v>3</v>
      </c>
      <c r="C701">
        <v>3</v>
      </c>
      <c r="D701">
        <v>3</v>
      </c>
      <c r="E701">
        <f>COUNTIF(tbl_EmployeeSurvey[EmployeeID],tbl_EmployeeSurvey[[#This Row],[EmployeeID]])</f>
        <v>1</v>
      </c>
    </row>
    <row r="702" spans="1:5" x14ac:dyDescent="0.25">
      <c r="A702">
        <v>701</v>
      </c>
      <c r="B702">
        <v>4</v>
      </c>
      <c r="C702">
        <v>4</v>
      </c>
      <c r="D702">
        <v>2</v>
      </c>
      <c r="E702">
        <f>COUNTIF(tbl_EmployeeSurvey[EmployeeID],tbl_EmployeeSurvey[[#This Row],[EmployeeID]])</f>
        <v>1</v>
      </c>
    </row>
    <row r="703" spans="1:5" x14ac:dyDescent="0.25">
      <c r="A703">
        <v>702</v>
      </c>
      <c r="B703">
        <v>3</v>
      </c>
      <c r="C703">
        <v>4</v>
      </c>
      <c r="D703">
        <v>3</v>
      </c>
      <c r="E703">
        <f>COUNTIF(tbl_EmployeeSurvey[EmployeeID],tbl_EmployeeSurvey[[#This Row],[EmployeeID]])</f>
        <v>1</v>
      </c>
    </row>
    <row r="704" spans="1:5" x14ac:dyDescent="0.25">
      <c r="A704">
        <v>703</v>
      </c>
      <c r="B704">
        <v>3</v>
      </c>
      <c r="C704">
        <v>1</v>
      </c>
      <c r="D704">
        <v>3</v>
      </c>
      <c r="E704">
        <f>COUNTIF(tbl_EmployeeSurvey[EmployeeID],tbl_EmployeeSurvey[[#This Row],[EmployeeID]])</f>
        <v>1</v>
      </c>
    </row>
    <row r="705" spans="1:5" x14ac:dyDescent="0.25">
      <c r="A705">
        <v>704</v>
      </c>
      <c r="B705">
        <v>3</v>
      </c>
      <c r="C705">
        <v>3</v>
      </c>
      <c r="D705">
        <v>3</v>
      </c>
      <c r="E705">
        <f>COUNTIF(tbl_EmployeeSurvey[EmployeeID],tbl_EmployeeSurvey[[#This Row],[EmployeeID]])</f>
        <v>1</v>
      </c>
    </row>
    <row r="706" spans="1:5" x14ac:dyDescent="0.25">
      <c r="A706">
        <v>705</v>
      </c>
      <c r="B706">
        <v>3</v>
      </c>
      <c r="C706">
        <v>2</v>
      </c>
      <c r="D706">
        <v>3</v>
      </c>
      <c r="E706">
        <f>COUNTIF(tbl_EmployeeSurvey[EmployeeID],tbl_EmployeeSurvey[[#This Row],[EmployeeID]])</f>
        <v>1</v>
      </c>
    </row>
    <row r="707" spans="1:5" x14ac:dyDescent="0.25">
      <c r="A707">
        <v>706</v>
      </c>
      <c r="B707">
        <v>2</v>
      </c>
      <c r="C707">
        <v>1</v>
      </c>
      <c r="D707">
        <v>3</v>
      </c>
      <c r="E707">
        <f>COUNTIF(tbl_EmployeeSurvey[EmployeeID],tbl_EmployeeSurvey[[#This Row],[EmployeeID]])</f>
        <v>1</v>
      </c>
    </row>
    <row r="708" spans="1:5" x14ac:dyDescent="0.25">
      <c r="A708">
        <v>707</v>
      </c>
      <c r="B708">
        <v>3</v>
      </c>
      <c r="C708">
        <v>1</v>
      </c>
      <c r="D708">
        <v>4</v>
      </c>
      <c r="E708">
        <f>COUNTIF(tbl_EmployeeSurvey[EmployeeID],tbl_EmployeeSurvey[[#This Row],[EmployeeID]])</f>
        <v>1</v>
      </c>
    </row>
    <row r="709" spans="1:5" x14ac:dyDescent="0.25">
      <c r="A709">
        <v>708</v>
      </c>
      <c r="B709">
        <v>4</v>
      </c>
      <c r="C709">
        <v>4</v>
      </c>
      <c r="D709">
        <v>2</v>
      </c>
      <c r="E709">
        <f>COUNTIF(tbl_EmployeeSurvey[EmployeeID],tbl_EmployeeSurvey[[#This Row],[EmployeeID]])</f>
        <v>1</v>
      </c>
    </row>
    <row r="710" spans="1:5" x14ac:dyDescent="0.25">
      <c r="A710">
        <v>709</v>
      </c>
      <c r="B710">
        <v>3</v>
      </c>
      <c r="C710">
        <v>1</v>
      </c>
      <c r="D710">
        <v>2</v>
      </c>
      <c r="E710">
        <f>COUNTIF(tbl_EmployeeSurvey[EmployeeID],tbl_EmployeeSurvey[[#This Row],[EmployeeID]])</f>
        <v>1</v>
      </c>
    </row>
    <row r="711" spans="1:5" x14ac:dyDescent="0.25">
      <c r="A711">
        <v>710</v>
      </c>
      <c r="B711">
        <v>2</v>
      </c>
      <c r="C711">
        <v>2</v>
      </c>
      <c r="D711">
        <v>3</v>
      </c>
      <c r="E711">
        <f>COUNTIF(tbl_EmployeeSurvey[EmployeeID],tbl_EmployeeSurvey[[#This Row],[EmployeeID]])</f>
        <v>1</v>
      </c>
    </row>
    <row r="712" spans="1:5" x14ac:dyDescent="0.25">
      <c r="A712">
        <v>711</v>
      </c>
      <c r="B712">
        <v>1</v>
      </c>
      <c r="C712">
        <v>1</v>
      </c>
      <c r="D712">
        <v>2</v>
      </c>
      <c r="E712">
        <f>COUNTIF(tbl_EmployeeSurvey[EmployeeID],tbl_EmployeeSurvey[[#This Row],[EmployeeID]])</f>
        <v>1</v>
      </c>
    </row>
    <row r="713" spans="1:5" x14ac:dyDescent="0.25">
      <c r="A713">
        <v>712</v>
      </c>
      <c r="B713">
        <v>4</v>
      </c>
      <c r="C713">
        <v>4</v>
      </c>
      <c r="D713">
        <v>3</v>
      </c>
      <c r="E713">
        <f>COUNTIF(tbl_EmployeeSurvey[EmployeeID],tbl_EmployeeSurvey[[#This Row],[EmployeeID]])</f>
        <v>1</v>
      </c>
    </row>
    <row r="714" spans="1:5" x14ac:dyDescent="0.25">
      <c r="A714">
        <v>713</v>
      </c>
      <c r="B714">
        <v>3</v>
      </c>
      <c r="C714">
        <v>4</v>
      </c>
      <c r="D714">
        <v>3</v>
      </c>
      <c r="E714">
        <f>COUNTIF(tbl_EmployeeSurvey[EmployeeID],tbl_EmployeeSurvey[[#This Row],[EmployeeID]])</f>
        <v>1</v>
      </c>
    </row>
    <row r="715" spans="1:5" x14ac:dyDescent="0.25">
      <c r="A715">
        <v>714</v>
      </c>
      <c r="B715">
        <v>4</v>
      </c>
      <c r="C715">
        <v>2</v>
      </c>
      <c r="D715">
        <v>2</v>
      </c>
      <c r="E715">
        <f>COUNTIF(tbl_EmployeeSurvey[EmployeeID],tbl_EmployeeSurvey[[#This Row],[EmployeeID]])</f>
        <v>1</v>
      </c>
    </row>
    <row r="716" spans="1:5" x14ac:dyDescent="0.25">
      <c r="A716">
        <v>715</v>
      </c>
      <c r="B716">
        <v>4</v>
      </c>
      <c r="C716">
        <v>4</v>
      </c>
      <c r="D716">
        <v>4</v>
      </c>
      <c r="E716">
        <f>COUNTIF(tbl_EmployeeSurvey[EmployeeID],tbl_EmployeeSurvey[[#This Row],[EmployeeID]])</f>
        <v>1</v>
      </c>
    </row>
    <row r="717" spans="1:5" x14ac:dyDescent="0.25">
      <c r="A717">
        <v>716</v>
      </c>
      <c r="B717">
        <v>4</v>
      </c>
      <c r="C717">
        <v>4</v>
      </c>
      <c r="D717">
        <v>3</v>
      </c>
      <c r="E717">
        <f>COUNTIF(tbl_EmployeeSurvey[EmployeeID],tbl_EmployeeSurvey[[#This Row],[EmployeeID]])</f>
        <v>1</v>
      </c>
    </row>
    <row r="718" spans="1:5" x14ac:dyDescent="0.25">
      <c r="A718">
        <v>717</v>
      </c>
      <c r="B718">
        <v>4</v>
      </c>
      <c r="C718">
        <v>4</v>
      </c>
      <c r="D718">
        <v>3</v>
      </c>
      <c r="E718">
        <f>COUNTIF(tbl_EmployeeSurvey[EmployeeID],tbl_EmployeeSurvey[[#This Row],[EmployeeID]])</f>
        <v>1</v>
      </c>
    </row>
    <row r="719" spans="1:5" x14ac:dyDescent="0.25">
      <c r="A719">
        <v>718</v>
      </c>
      <c r="B719">
        <v>1</v>
      </c>
      <c r="C719">
        <v>3</v>
      </c>
      <c r="D719">
        <v>2</v>
      </c>
      <c r="E719">
        <f>COUNTIF(tbl_EmployeeSurvey[EmployeeID],tbl_EmployeeSurvey[[#This Row],[EmployeeID]])</f>
        <v>1</v>
      </c>
    </row>
    <row r="720" spans="1:5" x14ac:dyDescent="0.25">
      <c r="A720">
        <v>719</v>
      </c>
      <c r="B720">
        <v>4</v>
      </c>
      <c r="C720">
        <v>2</v>
      </c>
      <c r="D720">
        <v>3</v>
      </c>
      <c r="E720">
        <f>COUNTIF(tbl_EmployeeSurvey[EmployeeID],tbl_EmployeeSurvey[[#This Row],[EmployeeID]])</f>
        <v>1</v>
      </c>
    </row>
    <row r="721" spans="1:5" x14ac:dyDescent="0.25">
      <c r="A721">
        <v>720</v>
      </c>
      <c r="B721">
        <v>1</v>
      </c>
      <c r="C721">
        <v>3</v>
      </c>
      <c r="D721">
        <v>3</v>
      </c>
      <c r="E721">
        <f>COUNTIF(tbl_EmployeeSurvey[EmployeeID],tbl_EmployeeSurvey[[#This Row],[EmployeeID]])</f>
        <v>1</v>
      </c>
    </row>
    <row r="722" spans="1:5" x14ac:dyDescent="0.25">
      <c r="A722">
        <v>721</v>
      </c>
      <c r="B722">
        <v>2</v>
      </c>
      <c r="C722">
        <v>3</v>
      </c>
      <c r="D722">
        <v>3</v>
      </c>
      <c r="E722">
        <f>COUNTIF(tbl_EmployeeSurvey[EmployeeID],tbl_EmployeeSurvey[[#This Row],[EmployeeID]])</f>
        <v>1</v>
      </c>
    </row>
    <row r="723" spans="1:5" x14ac:dyDescent="0.25">
      <c r="A723">
        <v>722</v>
      </c>
      <c r="B723">
        <v>2</v>
      </c>
      <c r="C723">
        <v>3</v>
      </c>
      <c r="D723">
        <v>3</v>
      </c>
      <c r="E723">
        <f>COUNTIF(tbl_EmployeeSurvey[EmployeeID],tbl_EmployeeSurvey[[#This Row],[EmployeeID]])</f>
        <v>1</v>
      </c>
    </row>
    <row r="724" spans="1:5" x14ac:dyDescent="0.25">
      <c r="A724">
        <v>723</v>
      </c>
      <c r="B724">
        <v>3</v>
      </c>
      <c r="C724">
        <v>4</v>
      </c>
      <c r="D724">
        <v>4</v>
      </c>
      <c r="E724">
        <f>COUNTIF(tbl_EmployeeSurvey[EmployeeID],tbl_EmployeeSurvey[[#This Row],[EmployeeID]])</f>
        <v>1</v>
      </c>
    </row>
    <row r="725" spans="1:5" x14ac:dyDescent="0.25">
      <c r="A725">
        <v>724</v>
      </c>
      <c r="B725">
        <v>4</v>
      </c>
      <c r="C725">
        <v>3</v>
      </c>
      <c r="D725">
        <v>2</v>
      </c>
      <c r="E725">
        <f>COUNTIF(tbl_EmployeeSurvey[EmployeeID],tbl_EmployeeSurvey[[#This Row],[EmployeeID]])</f>
        <v>1</v>
      </c>
    </row>
    <row r="726" spans="1:5" x14ac:dyDescent="0.25">
      <c r="A726">
        <v>725</v>
      </c>
      <c r="B726">
        <v>4</v>
      </c>
      <c r="C726">
        <v>3</v>
      </c>
      <c r="D726">
        <v>3</v>
      </c>
      <c r="E726">
        <f>COUNTIF(tbl_EmployeeSurvey[EmployeeID],tbl_EmployeeSurvey[[#This Row],[EmployeeID]])</f>
        <v>1</v>
      </c>
    </row>
    <row r="727" spans="1:5" x14ac:dyDescent="0.25">
      <c r="A727">
        <v>726</v>
      </c>
      <c r="B727">
        <v>3</v>
      </c>
      <c r="C727">
        <v>4</v>
      </c>
      <c r="D727">
        <v>4</v>
      </c>
      <c r="E727">
        <f>COUNTIF(tbl_EmployeeSurvey[EmployeeID],tbl_EmployeeSurvey[[#This Row],[EmployeeID]])</f>
        <v>1</v>
      </c>
    </row>
    <row r="728" spans="1:5" x14ac:dyDescent="0.25">
      <c r="A728">
        <v>727</v>
      </c>
      <c r="B728">
        <v>3</v>
      </c>
      <c r="C728">
        <v>1</v>
      </c>
      <c r="D728">
        <v>3</v>
      </c>
      <c r="E728">
        <f>COUNTIF(tbl_EmployeeSurvey[EmployeeID],tbl_EmployeeSurvey[[#This Row],[EmployeeID]])</f>
        <v>1</v>
      </c>
    </row>
    <row r="729" spans="1:5" x14ac:dyDescent="0.25">
      <c r="A729">
        <v>728</v>
      </c>
      <c r="B729">
        <v>4</v>
      </c>
      <c r="C729">
        <v>3</v>
      </c>
      <c r="D729">
        <v>2</v>
      </c>
      <c r="E729">
        <f>COUNTIF(tbl_EmployeeSurvey[EmployeeID],tbl_EmployeeSurvey[[#This Row],[EmployeeID]])</f>
        <v>1</v>
      </c>
    </row>
    <row r="730" spans="1:5" x14ac:dyDescent="0.25">
      <c r="A730">
        <v>729</v>
      </c>
      <c r="B730">
        <v>1</v>
      </c>
      <c r="C730">
        <v>4</v>
      </c>
      <c r="D730">
        <v>4</v>
      </c>
      <c r="E730">
        <f>COUNTIF(tbl_EmployeeSurvey[EmployeeID],tbl_EmployeeSurvey[[#This Row],[EmployeeID]])</f>
        <v>1</v>
      </c>
    </row>
    <row r="731" spans="1:5" x14ac:dyDescent="0.25">
      <c r="A731">
        <v>730</v>
      </c>
      <c r="B731">
        <v>2</v>
      </c>
      <c r="C731">
        <v>2</v>
      </c>
      <c r="D731">
        <v>3</v>
      </c>
      <c r="E731">
        <f>COUNTIF(tbl_EmployeeSurvey[EmployeeID],tbl_EmployeeSurvey[[#This Row],[EmployeeID]])</f>
        <v>1</v>
      </c>
    </row>
    <row r="732" spans="1:5" x14ac:dyDescent="0.25">
      <c r="A732">
        <v>731</v>
      </c>
      <c r="B732">
        <v>4</v>
      </c>
      <c r="C732">
        <v>4</v>
      </c>
      <c r="D732">
        <v>2</v>
      </c>
      <c r="E732">
        <f>COUNTIF(tbl_EmployeeSurvey[EmployeeID],tbl_EmployeeSurvey[[#This Row],[EmployeeID]])</f>
        <v>1</v>
      </c>
    </row>
    <row r="733" spans="1:5" x14ac:dyDescent="0.25">
      <c r="A733">
        <v>732</v>
      </c>
      <c r="B733">
        <v>3</v>
      </c>
      <c r="C733">
        <v>3</v>
      </c>
      <c r="D733">
        <v>3</v>
      </c>
      <c r="E733">
        <f>COUNTIF(tbl_EmployeeSurvey[EmployeeID],tbl_EmployeeSurvey[[#This Row],[EmployeeID]])</f>
        <v>1</v>
      </c>
    </row>
    <row r="734" spans="1:5" x14ac:dyDescent="0.25">
      <c r="A734">
        <v>733</v>
      </c>
      <c r="B734">
        <v>2</v>
      </c>
      <c r="C734">
        <v>4</v>
      </c>
      <c r="D734">
        <v>4</v>
      </c>
      <c r="E734">
        <f>COUNTIF(tbl_EmployeeSurvey[EmployeeID],tbl_EmployeeSurvey[[#This Row],[EmployeeID]])</f>
        <v>1</v>
      </c>
    </row>
    <row r="735" spans="1:5" x14ac:dyDescent="0.25">
      <c r="A735">
        <v>734</v>
      </c>
      <c r="B735">
        <v>3</v>
      </c>
      <c r="C735">
        <v>2</v>
      </c>
      <c r="D735">
        <v>2</v>
      </c>
      <c r="E735">
        <f>COUNTIF(tbl_EmployeeSurvey[EmployeeID],tbl_EmployeeSurvey[[#This Row],[EmployeeID]])</f>
        <v>1</v>
      </c>
    </row>
    <row r="736" spans="1:5" x14ac:dyDescent="0.25">
      <c r="A736">
        <v>735</v>
      </c>
      <c r="B736">
        <v>3</v>
      </c>
      <c r="C736">
        <v>3</v>
      </c>
      <c r="D736">
        <v>3</v>
      </c>
      <c r="E736">
        <f>COUNTIF(tbl_EmployeeSurvey[EmployeeID],tbl_EmployeeSurvey[[#This Row],[EmployeeID]])</f>
        <v>1</v>
      </c>
    </row>
    <row r="737" spans="1:5" x14ac:dyDescent="0.25">
      <c r="A737">
        <v>736</v>
      </c>
      <c r="B737">
        <v>1</v>
      </c>
      <c r="C737">
        <v>3</v>
      </c>
      <c r="D737">
        <v>3</v>
      </c>
      <c r="E737">
        <f>COUNTIF(tbl_EmployeeSurvey[EmployeeID],tbl_EmployeeSurvey[[#This Row],[EmployeeID]])</f>
        <v>1</v>
      </c>
    </row>
    <row r="738" spans="1:5" x14ac:dyDescent="0.25">
      <c r="A738">
        <v>737</v>
      </c>
      <c r="B738">
        <v>4</v>
      </c>
      <c r="C738">
        <v>3</v>
      </c>
      <c r="D738">
        <v>2</v>
      </c>
      <c r="E738">
        <f>COUNTIF(tbl_EmployeeSurvey[EmployeeID],tbl_EmployeeSurvey[[#This Row],[EmployeeID]])</f>
        <v>1</v>
      </c>
    </row>
    <row r="739" spans="1:5" x14ac:dyDescent="0.25">
      <c r="A739">
        <v>738</v>
      </c>
      <c r="B739">
        <v>1</v>
      </c>
      <c r="C739">
        <v>3</v>
      </c>
      <c r="D739">
        <v>1</v>
      </c>
      <c r="E739">
        <f>COUNTIF(tbl_EmployeeSurvey[EmployeeID],tbl_EmployeeSurvey[[#This Row],[EmployeeID]])</f>
        <v>1</v>
      </c>
    </row>
    <row r="740" spans="1:5" x14ac:dyDescent="0.25">
      <c r="A740">
        <v>739</v>
      </c>
      <c r="B740">
        <v>4</v>
      </c>
      <c r="C740">
        <v>4</v>
      </c>
      <c r="D740">
        <v>3</v>
      </c>
      <c r="E740">
        <f>COUNTIF(tbl_EmployeeSurvey[EmployeeID],tbl_EmployeeSurvey[[#This Row],[EmployeeID]])</f>
        <v>1</v>
      </c>
    </row>
    <row r="741" spans="1:5" x14ac:dyDescent="0.25">
      <c r="A741">
        <v>740</v>
      </c>
      <c r="B741">
        <v>4</v>
      </c>
      <c r="C741">
        <v>3</v>
      </c>
      <c r="D741">
        <v>3</v>
      </c>
      <c r="E741">
        <f>COUNTIF(tbl_EmployeeSurvey[EmployeeID],tbl_EmployeeSurvey[[#This Row],[EmployeeID]])</f>
        <v>1</v>
      </c>
    </row>
    <row r="742" spans="1:5" x14ac:dyDescent="0.25">
      <c r="A742">
        <v>741</v>
      </c>
      <c r="B742">
        <v>1</v>
      </c>
      <c r="C742">
        <v>4</v>
      </c>
      <c r="D742">
        <v>3</v>
      </c>
      <c r="E742">
        <f>COUNTIF(tbl_EmployeeSurvey[EmployeeID],tbl_EmployeeSurvey[[#This Row],[EmployeeID]])</f>
        <v>1</v>
      </c>
    </row>
    <row r="743" spans="1:5" x14ac:dyDescent="0.25">
      <c r="A743">
        <v>742</v>
      </c>
      <c r="B743">
        <v>3</v>
      </c>
      <c r="C743">
        <v>1</v>
      </c>
      <c r="D743">
        <v>3</v>
      </c>
      <c r="E743">
        <f>COUNTIF(tbl_EmployeeSurvey[EmployeeID],tbl_EmployeeSurvey[[#This Row],[EmployeeID]])</f>
        <v>1</v>
      </c>
    </row>
    <row r="744" spans="1:5" x14ac:dyDescent="0.25">
      <c r="A744">
        <v>743</v>
      </c>
      <c r="B744">
        <v>3</v>
      </c>
      <c r="C744">
        <v>1</v>
      </c>
      <c r="D744">
        <v>1</v>
      </c>
      <c r="E744">
        <f>COUNTIF(tbl_EmployeeSurvey[EmployeeID],tbl_EmployeeSurvey[[#This Row],[EmployeeID]])</f>
        <v>1</v>
      </c>
    </row>
    <row r="745" spans="1:5" x14ac:dyDescent="0.25">
      <c r="A745">
        <v>744</v>
      </c>
      <c r="B745">
        <v>1</v>
      </c>
      <c r="C745">
        <v>3</v>
      </c>
      <c r="D745">
        <v>3</v>
      </c>
      <c r="E745">
        <f>COUNTIF(tbl_EmployeeSurvey[EmployeeID],tbl_EmployeeSurvey[[#This Row],[EmployeeID]])</f>
        <v>1</v>
      </c>
    </row>
    <row r="746" spans="1:5" x14ac:dyDescent="0.25">
      <c r="A746">
        <v>745</v>
      </c>
      <c r="B746">
        <v>3</v>
      </c>
      <c r="C746">
        <v>4</v>
      </c>
      <c r="D746">
        <v>3</v>
      </c>
      <c r="E746">
        <f>COUNTIF(tbl_EmployeeSurvey[EmployeeID],tbl_EmployeeSurvey[[#This Row],[EmployeeID]])</f>
        <v>1</v>
      </c>
    </row>
    <row r="747" spans="1:5" x14ac:dyDescent="0.25">
      <c r="A747">
        <v>746</v>
      </c>
      <c r="B747">
        <v>1</v>
      </c>
      <c r="C747">
        <v>4</v>
      </c>
      <c r="D747">
        <v>2</v>
      </c>
      <c r="E747">
        <f>COUNTIF(tbl_EmployeeSurvey[EmployeeID],tbl_EmployeeSurvey[[#This Row],[EmployeeID]])</f>
        <v>1</v>
      </c>
    </row>
    <row r="748" spans="1:5" x14ac:dyDescent="0.25">
      <c r="A748">
        <v>747</v>
      </c>
      <c r="B748">
        <v>3</v>
      </c>
      <c r="C748">
        <v>1</v>
      </c>
      <c r="D748">
        <v>3</v>
      </c>
      <c r="E748">
        <f>COUNTIF(tbl_EmployeeSurvey[EmployeeID],tbl_EmployeeSurvey[[#This Row],[EmployeeID]])</f>
        <v>1</v>
      </c>
    </row>
    <row r="749" spans="1:5" x14ac:dyDescent="0.25">
      <c r="A749">
        <v>748</v>
      </c>
      <c r="B749">
        <v>2</v>
      </c>
      <c r="C749">
        <v>1</v>
      </c>
      <c r="D749">
        <v>2</v>
      </c>
      <c r="E749">
        <f>COUNTIF(tbl_EmployeeSurvey[EmployeeID],tbl_EmployeeSurvey[[#This Row],[EmployeeID]])</f>
        <v>1</v>
      </c>
    </row>
    <row r="750" spans="1:5" x14ac:dyDescent="0.25">
      <c r="A750">
        <v>749</v>
      </c>
      <c r="B750">
        <v>1</v>
      </c>
      <c r="C750">
        <v>1</v>
      </c>
      <c r="D750">
        <v>3</v>
      </c>
      <c r="E750">
        <f>COUNTIF(tbl_EmployeeSurvey[EmployeeID],tbl_EmployeeSurvey[[#This Row],[EmployeeID]])</f>
        <v>1</v>
      </c>
    </row>
    <row r="751" spans="1:5" x14ac:dyDescent="0.25">
      <c r="A751">
        <v>750</v>
      </c>
      <c r="B751">
        <v>3</v>
      </c>
      <c r="C751">
        <v>4</v>
      </c>
      <c r="D751">
        <v>3</v>
      </c>
      <c r="E751">
        <f>COUNTIF(tbl_EmployeeSurvey[EmployeeID],tbl_EmployeeSurvey[[#This Row],[EmployeeID]])</f>
        <v>1</v>
      </c>
    </row>
    <row r="752" spans="1:5" x14ac:dyDescent="0.25">
      <c r="A752">
        <v>751</v>
      </c>
      <c r="B752">
        <v>4</v>
      </c>
      <c r="C752">
        <v>4</v>
      </c>
      <c r="D752">
        <v>2</v>
      </c>
      <c r="E752">
        <f>COUNTIF(tbl_EmployeeSurvey[EmployeeID],tbl_EmployeeSurvey[[#This Row],[EmployeeID]])</f>
        <v>1</v>
      </c>
    </row>
    <row r="753" spans="1:5" x14ac:dyDescent="0.25">
      <c r="A753">
        <v>752</v>
      </c>
      <c r="B753">
        <v>4</v>
      </c>
      <c r="C753">
        <v>1</v>
      </c>
      <c r="D753">
        <v>3</v>
      </c>
      <c r="E753">
        <f>COUNTIF(tbl_EmployeeSurvey[EmployeeID],tbl_EmployeeSurvey[[#This Row],[EmployeeID]])</f>
        <v>1</v>
      </c>
    </row>
    <row r="754" spans="1:5" x14ac:dyDescent="0.25">
      <c r="A754">
        <v>753</v>
      </c>
      <c r="B754">
        <v>2</v>
      </c>
      <c r="C754">
        <v>4</v>
      </c>
      <c r="D754">
        <v>4</v>
      </c>
      <c r="E754">
        <f>COUNTIF(tbl_EmployeeSurvey[EmployeeID],tbl_EmployeeSurvey[[#This Row],[EmployeeID]])</f>
        <v>1</v>
      </c>
    </row>
    <row r="755" spans="1:5" x14ac:dyDescent="0.25">
      <c r="A755">
        <v>754</v>
      </c>
      <c r="B755">
        <v>1</v>
      </c>
      <c r="C755">
        <v>2</v>
      </c>
      <c r="D755">
        <v>3</v>
      </c>
      <c r="E755">
        <f>COUNTIF(tbl_EmployeeSurvey[EmployeeID],tbl_EmployeeSurvey[[#This Row],[EmployeeID]])</f>
        <v>1</v>
      </c>
    </row>
    <row r="756" spans="1:5" x14ac:dyDescent="0.25">
      <c r="A756">
        <v>755</v>
      </c>
      <c r="B756">
        <v>2</v>
      </c>
      <c r="C756">
        <v>3</v>
      </c>
      <c r="D756">
        <v>3</v>
      </c>
      <c r="E756">
        <f>COUNTIF(tbl_EmployeeSurvey[EmployeeID],tbl_EmployeeSurvey[[#This Row],[EmployeeID]])</f>
        <v>1</v>
      </c>
    </row>
    <row r="757" spans="1:5" x14ac:dyDescent="0.25">
      <c r="A757">
        <v>756</v>
      </c>
      <c r="B757">
        <v>4</v>
      </c>
      <c r="C757">
        <v>1</v>
      </c>
      <c r="D757">
        <v>3</v>
      </c>
      <c r="E757">
        <f>COUNTIF(tbl_EmployeeSurvey[EmployeeID],tbl_EmployeeSurvey[[#This Row],[EmployeeID]])</f>
        <v>1</v>
      </c>
    </row>
    <row r="758" spans="1:5" x14ac:dyDescent="0.25">
      <c r="A758">
        <v>757</v>
      </c>
      <c r="B758">
        <v>1</v>
      </c>
      <c r="C758">
        <v>2</v>
      </c>
      <c r="D758">
        <v>4</v>
      </c>
      <c r="E758">
        <f>COUNTIF(tbl_EmployeeSurvey[EmployeeID],tbl_EmployeeSurvey[[#This Row],[EmployeeID]])</f>
        <v>1</v>
      </c>
    </row>
    <row r="759" spans="1:5" x14ac:dyDescent="0.25">
      <c r="A759">
        <v>758</v>
      </c>
      <c r="B759">
        <v>4</v>
      </c>
      <c r="C759">
        <v>1</v>
      </c>
      <c r="D759">
        <v>3</v>
      </c>
      <c r="E759">
        <f>COUNTIF(tbl_EmployeeSurvey[EmployeeID],tbl_EmployeeSurvey[[#This Row],[EmployeeID]])</f>
        <v>1</v>
      </c>
    </row>
    <row r="760" spans="1:5" x14ac:dyDescent="0.25">
      <c r="A760">
        <v>759</v>
      </c>
      <c r="B760">
        <v>1</v>
      </c>
      <c r="C760">
        <v>2</v>
      </c>
      <c r="D760">
        <v>4</v>
      </c>
      <c r="E760">
        <f>COUNTIF(tbl_EmployeeSurvey[EmployeeID],tbl_EmployeeSurvey[[#This Row],[EmployeeID]])</f>
        <v>1</v>
      </c>
    </row>
    <row r="761" spans="1:5" x14ac:dyDescent="0.25">
      <c r="A761">
        <v>760</v>
      </c>
      <c r="B761">
        <v>2</v>
      </c>
      <c r="C761">
        <v>1</v>
      </c>
      <c r="D761">
        <v>4</v>
      </c>
      <c r="E761">
        <f>COUNTIF(tbl_EmployeeSurvey[EmployeeID],tbl_EmployeeSurvey[[#This Row],[EmployeeID]])</f>
        <v>1</v>
      </c>
    </row>
    <row r="762" spans="1:5" x14ac:dyDescent="0.25">
      <c r="A762">
        <v>761</v>
      </c>
      <c r="B762">
        <v>1</v>
      </c>
      <c r="C762">
        <v>4</v>
      </c>
      <c r="D762">
        <v>2</v>
      </c>
      <c r="E762">
        <f>COUNTIF(tbl_EmployeeSurvey[EmployeeID],tbl_EmployeeSurvey[[#This Row],[EmployeeID]])</f>
        <v>1</v>
      </c>
    </row>
    <row r="763" spans="1:5" x14ac:dyDescent="0.25">
      <c r="A763">
        <v>762</v>
      </c>
      <c r="B763">
        <v>3</v>
      </c>
      <c r="C763">
        <v>1</v>
      </c>
      <c r="D763">
        <v>2</v>
      </c>
      <c r="E763">
        <f>COUNTIF(tbl_EmployeeSurvey[EmployeeID],tbl_EmployeeSurvey[[#This Row],[EmployeeID]])</f>
        <v>1</v>
      </c>
    </row>
    <row r="764" spans="1:5" x14ac:dyDescent="0.25">
      <c r="A764">
        <v>763</v>
      </c>
      <c r="B764">
        <v>1</v>
      </c>
      <c r="C764">
        <v>4</v>
      </c>
      <c r="D764">
        <v>2</v>
      </c>
      <c r="E764">
        <f>COUNTIF(tbl_EmployeeSurvey[EmployeeID],tbl_EmployeeSurvey[[#This Row],[EmployeeID]])</f>
        <v>1</v>
      </c>
    </row>
    <row r="765" spans="1:5" x14ac:dyDescent="0.25">
      <c r="A765">
        <v>764</v>
      </c>
      <c r="B765">
        <v>1</v>
      </c>
      <c r="C765">
        <v>1</v>
      </c>
      <c r="D765">
        <v>3</v>
      </c>
      <c r="E765">
        <f>COUNTIF(tbl_EmployeeSurvey[EmployeeID],tbl_EmployeeSurvey[[#This Row],[EmployeeID]])</f>
        <v>1</v>
      </c>
    </row>
    <row r="766" spans="1:5" x14ac:dyDescent="0.25">
      <c r="A766">
        <v>765</v>
      </c>
      <c r="B766">
        <v>3</v>
      </c>
      <c r="C766">
        <v>3</v>
      </c>
      <c r="D766">
        <v>1</v>
      </c>
      <c r="E766">
        <f>COUNTIF(tbl_EmployeeSurvey[EmployeeID],tbl_EmployeeSurvey[[#This Row],[EmployeeID]])</f>
        <v>1</v>
      </c>
    </row>
    <row r="767" spans="1:5" x14ac:dyDescent="0.25">
      <c r="A767">
        <v>766</v>
      </c>
      <c r="B767">
        <v>1</v>
      </c>
      <c r="C767">
        <v>1</v>
      </c>
      <c r="D767">
        <v>4</v>
      </c>
      <c r="E767">
        <f>COUNTIF(tbl_EmployeeSurvey[EmployeeID],tbl_EmployeeSurvey[[#This Row],[EmployeeID]])</f>
        <v>1</v>
      </c>
    </row>
    <row r="768" spans="1:5" x14ac:dyDescent="0.25">
      <c r="A768">
        <v>767</v>
      </c>
      <c r="B768">
        <v>1</v>
      </c>
      <c r="C768">
        <v>3</v>
      </c>
      <c r="D768">
        <v>4</v>
      </c>
      <c r="E768">
        <f>COUNTIF(tbl_EmployeeSurvey[EmployeeID],tbl_EmployeeSurvey[[#This Row],[EmployeeID]])</f>
        <v>1</v>
      </c>
    </row>
    <row r="769" spans="1:5" x14ac:dyDescent="0.25">
      <c r="A769">
        <v>768</v>
      </c>
      <c r="B769">
        <v>4</v>
      </c>
      <c r="C769">
        <v>3</v>
      </c>
      <c r="D769">
        <v>3</v>
      </c>
      <c r="E769">
        <f>COUNTIF(tbl_EmployeeSurvey[EmployeeID],tbl_EmployeeSurvey[[#This Row],[EmployeeID]])</f>
        <v>1</v>
      </c>
    </row>
    <row r="770" spans="1:5" x14ac:dyDescent="0.25">
      <c r="A770">
        <v>769</v>
      </c>
      <c r="B770">
        <v>4</v>
      </c>
      <c r="C770">
        <v>4</v>
      </c>
      <c r="D770">
        <v>2</v>
      </c>
      <c r="E770">
        <f>COUNTIF(tbl_EmployeeSurvey[EmployeeID],tbl_EmployeeSurvey[[#This Row],[EmployeeID]])</f>
        <v>1</v>
      </c>
    </row>
    <row r="771" spans="1:5" x14ac:dyDescent="0.25">
      <c r="A771">
        <v>770</v>
      </c>
      <c r="B771">
        <v>4</v>
      </c>
      <c r="C771">
        <v>2</v>
      </c>
      <c r="D771">
        <v>2</v>
      </c>
      <c r="E771">
        <f>COUNTIF(tbl_EmployeeSurvey[EmployeeID],tbl_EmployeeSurvey[[#This Row],[EmployeeID]])</f>
        <v>1</v>
      </c>
    </row>
    <row r="772" spans="1:5" x14ac:dyDescent="0.25">
      <c r="A772">
        <v>771</v>
      </c>
      <c r="B772">
        <v>2</v>
      </c>
      <c r="C772">
        <v>3</v>
      </c>
      <c r="D772">
        <v>2</v>
      </c>
      <c r="E772">
        <f>COUNTIF(tbl_EmployeeSurvey[EmployeeID],tbl_EmployeeSurvey[[#This Row],[EmployeeID]])</f>
        <v>1</v>
      </c>
    </row>
    <row r="773" spans="1:5" x14ac:dyDescent="0.25">
      <c r="A773">
        <v>772</v>
      </c>
      <c r="B773">
        <v>3</v>
      </c>
      <c r="C773">
        <v>3</v>
      </c>
      <c r="D773">
        <v>4</v>
      </c>
      <c r="E773">
        <f>COUNTIF(tbl_EmployeeSurvey[EmployeeID],tbl_EmployeeSurvey[[#This Row],[EmployeeID]])</f>
        <v>1</v>
      </c>
    </row>
    <row r="774" spans="1:5" x14ac:dyDescent="0.25">
      <c r="A774">
        <v>773</v>
      </c>
      <c r="B774">
        <v>1</v>
      </c>
      <c r="C774">
        <v>4</v>
      </c>
      <c r="D774">
        <v>3</v>
      </c>
      <c r="E774">
        <f>COUNTIF(tbl_EmployeeSurvey[EmployeeID],tbl_EmployeeSurvey[[#This Row],[EmployeeID]])</f>
        <v>1</v>
      </c>
    </row>
    <row r="775" spans="1:5" x14ac:dyDescent="0.25">
      <c r="A775">
        <v>774</v>
      </c>
      <c r="B775">
        <v>1</v>
      </c>
      <c r="C775">
        <v>4</v>
      </c>
      <c r="D775">
        <v>4</v>
      </c>
      <c r="E775">
        <f>COUNTIF(tbl_EmployeeSurvey[EmployeeID],tbl_EmployeeSurvey[[#This Row],[EmployeeID]])</f>
        <v>1</v>
      </c>
    </row>
    <row r="776" spans="1:5" x14ac:dyDescent="0.25">
      <c r="A776">
        <v>775</v>
      </c>
      <c r="B776">
        <v>1</v>
      </c>
      <c r="C776">
        <v>1</v>
      </c>
      <c r="D776">
        <v>4</v>
      </c>
      <c r="E776">
        <f>COUNTIF(tbl_EmployeeSurvey[EmployeeID],tbl_EmployeeSurvey[[#This Row],[EmployeeID]])</f>
        <v>1</v>
      </c>
    </row>
    <row r="777" spans="1:5" x14ac:dyDescent="0.25">
      <c r="A777">
        <v>776</v>
      </c>
      <c r="B777">
        <v>3</v>
      </c>
      <c r="C777">
        <v>2</v>
      </c>
      <c r="D777">
        <v>3</v>
      </c>
      <c r="E777">
        <f>COUNTIF(tbl_EmployeeSurvey[EmployeeID],tbl_EmployeeSurvey[[#This Row],[EmployeeID]])</f>
        <v>1</v>
      </c>
    </row>
    <row r="778" spans="1:5" x14ac:dyDescent="0.25">
      <c r="A778">
        <v>777</v>
      </c>
      <c r="B778">
        <v>2</v>
      </c>
      <c r="C778">
        <v>1</v>
      </c>
      <c r="D778">
        <v>3</v>
      </c>
      <c r="E778">
        <f>COUNTIF(tbl_EmployeeSurvey[EmployeeID],tbl_EmployeeSurvey[[#This Row],[EmployeeID]])</f>
        <v>1</v>
      </c>
    </row>
    <row r="779" spans="1:5" x14ac:dyDescent="0.25">
      <c r="A779">
        <v>778</v>
      </c>
      <c r="B779">
        <v>4</v>
      </c>
      <c r="C779">
        <v>2</v>
      </c>
      <c r="D779">
        <v>3</v>
      </c>
      <c r="E779">
        <f>COUNTIF(tbl_EmployeeSurvey[EmployeeID],tbl_EmployeeSurvey[[#This Row],[EmployeeID]])</f>
        <v>1</v>
      </c>
    </row>
    <row r="780" spans="1:5" x14ac:dyDescent="0.25">
      <c r="A780">
        <v>779</v>
      </c>
      <c r="B780">
        <v>2</v>
      </c>
      <c r="C780">
        <v>4</v>
      </c>
      <c r="D780">
        <v>1</v>
      </c>
      <c r="E780">
        <f>COUNTIF(tbl_EmployeeSurvey[EmployeeID],tbl_EmployeeSurvey[[#This Row],[EmployeeID]])</f>
        <v>1</v>
      </c>
    </row>
    <row r="781" spans="1:5" x14ac:dyDescent="0.25">
      <c r="A781">
        <v>780</v>
      </c>
      <c r="B781">
        <v>2</v>
      </c>
      <c r="C781">
        <v>4</v>
      </c>
      <c r="D781">
        <v>4</v>
      </c>
      <c r="E781">
        <f>COUNTIF(tbl_EmployeeSurvey[EmployeeID],tbl_EmployeeSurvey[[#This Row],[EmployeeID]])</f>
        <v>1</v>
      </c>
    </row>
    <row r="782" spans="1:5" x14ac:dyDescent="0.25">
      <c r="A782">
        <v>781</v>
      </c>
      <c r="B782">
        <v>3</v>
      </c>
      <c r="C782">
        <v>1</v>
      </c>
      <c r="D782">
        <v>3</v>
      </c>
      <c r="E782">
        <f>COUNTIF(tbl_EmployeeSurvey[EmployeeID],tbl_EmployeeSurvey[[#This Row],[EmployeeID]])</f>
        <v>1</v>
      </c>
    </row>
    <row r="783" spans="1:5" x14ac:dyDescent="0.25">
      <c r="A783">
        <v>782</v>
      </c>
      <c r="B783">
        <v>1</v>
      </c>
      <c r="C783">
        <v>3</v>
      </c>
      <c r="D783">
        <v>3</v>
      </c>
      <c r="E783">
        <f>COUNTIF(tbl_EmployeeSurvey[EmployeeID],tbl_EmployeeSurvey[[#This Row],[EmployeeID]])</f>
        <v>1</v>
      </c>
    </row>
    <row r="784" spans="1:5" x14ac:dyDescent="0.25">
      <c r="A784">
        <v>783</v>
      </c>
      <c r="B784">
        <v>4</v>
      </c>
      <c r="C784">
        <v>2</v>
      </c>
      <c r="D784">
        <v>3</v>
      </c>
      <c r="E784">
        <f>COUNTIF(tbl_EmployeeSurvey[EmployeeID],tbl_EmployeeSurvey[[#This Row],[EmployeeID]])</f>
        <v>1</v>
      </c>
    </row>
    <row r="785" spans="1:5" x14ac:dyDescent="0.25">
      <c r="A785">
        <v>784</v>
      </c>
      <c r="B785">
        <v>4</v>
      </c>
      <c r="C785">
        <v>1</v>
      </c>
      <c r="D785">
        <v>3</v>
      </c>
      <c r="E785">
        <f>COUNTIF(tbl_EmployeeSurvey[EmployeeID],tbl_EmployeeSurvey[[#This Row],[EmployeeID]])</f>
        <v>1</v>
      </c>
    </row>
    <row r="786" spans="1:5" x14ac:dyDescent="0.25">
      <c r="A786">
        <v>785</v>
      </c>
      <c r="B786">
        <v>3</v>
      </c>
      <c r="C786">
        <v>3</v>
      </c>
      <c r="D786">
        <v>3</v>
      </c>
      <c r="E786">
        <f>COUNTIF(tbl_EmployeeSurvey[EmployeeID],tbl_EmployeeSurvey[[#This Row],[EmployeeID]])</f>
        <v>1</v>
      </c>
    </row>
    <row r="787" spans="1:5" x14ac:dyDescent="0.25">
      <c r="A787">
        <v>786</v>
      </c>
      <c r="B787">
        <v>4</v>
      </c>
      <c r="C787">
        <v>2</v>
      </c>
      <c r="D787">
        <v>2</v>
      </c>
      <c r="E787">
        <f>COUNTIF(tbl_EmployeeSurvey[EmployeeID],tbl_EmployeeSurvey[[#This Row],[EmployeeID]])</f>
        <v>1</v>
      </c>
    </row>
    <row r="788" spans="1:5" x14ac:dyDescent="0.25">
      <c r="A788">
        <v>787</v>
      </c>
      <c r="B788">
        <v>1</v>
      </c>
      <c r="C788">
        <v>3</v>
      </c>
      <c r="D788">
        <v>2</v>
      </c>
      <c r="E788">
        <f>COUNTIF(tbl_EmployeeSurvey[EmployeeID],tbl_EmployeeSurvey[[#This Row],[EmployeeID]])</f>
        <v>1</v>
      </c>
    </row>
    <row r="789" spans="1:5" x14ac:dyDescent="0.25">
      <c r="A789">
        <v>788</v>
      </c>
      <c r="B789">
        <v>3</v>
      </c>
      <c r="C789">
        <v>3</v>
      </c>
      <c r="D789">
        <v>4</v>
      </c>
      <c r="E789">
        <f>COUNTIF(tbl_EmployeeSurvey[EmployeeID],tbl_EmployeeSurvey[[#This Row],[EmployeeID]])</f>
        <v>1</v>
      </c>
    </row>
    <row r="790" spans="1:5" x14ac:dyDescent="0.25">
      <c r="A790">
        <v>789</v>
      </c>
      <c r="B790">
        <v>4</v>
      </c>
      <c r="C790">
        <v>2</v>
      </c>
      <c r="D790">
        <v>2</v>
      </c>
      <c r="E790">
        <f>COUNTIF(tbl_EmployeeSurvey[EmployeeID],tbl_EmployeeSurvey[[#This Row],[EmployeeID]])</f>
        <v>1</v>
      </c>
    </row>
    <row r="791" spans="1:5" x14ac:dyDescent="0.25">
      <c r="A791">
        <v>790</v>
      </c>
      <c r="B791">
        <v>4</v>
      </c>
      <c r="C791">
        <v>1</v>
      </c>
      <c r="D791">
        <v>3</v>
      </c>
      <c r="E791">
        <f>COUNTIF(tbl_EmployeeSurvey[EmployeeID],tbl_EmployeeSurvey[[#This Row],[EmployeeID]])</f>
        <v>1</v>
      </c>
    </row>
    <row r="792" spans="1:5" x14ac:dyDescent="0.25">
      <c r="A792">
        <v>791</v>
      </c>
      <c r="B792">
        <v>4</v>
      </c>
      <c r="C792">
        <v>1</v>
      </c>
      <c r="D792">
        <v>3</v>
      </c>
      <c r="E792">
        <f>COUNTIF(tbl_EmployeeSurvey[EmployeeID],tbl_EmployeeSurvey[[#This Row],[EmployeeID]])</f>
        <v>1</v>
      </c>
    </row>
    <row r="793" spans="1:5" x14ac:dyDescent="0.25">
      <c r="A793">
        <v>792</v>
      </c>
      <c r="B793">
        <v>4</v>
      </c>
      <c r="C793">
        <v>3</v>
      </c>
      <c r="D793">
        <v>2</v>
      </c>
      <c r="E793">
        <f>COUNTIF(tbl_EmployeeSurvey[EmployeeID],tbl_EmployeeSurvey[[#This Row],[EmployeeID]])</f>
        <v>1</v>
      </c>
    </row>
    <row r="794" spans="1:5" x14ac:dyDescent="0.25">
      <c r="A794">
        <v>793</v>
      </c>
      <c r="B794">
        <v>1</v>
      </c>
      <c r="C794">
        <v>4</v>
      </c>
      <c r="D794">
        <v>3</v>
      </c>
      <c r="E794">
        <f>COUNTIF(tbl_EmployeeSurvey[EmployeeID],tbl_EmployeeSurvey[[#This Row],[EmployeeID]])</f>
        <v>1</v>
      </c>
    </row>
    <row r="795" spans="1:5" x14ac:dyDescent="0.25">
      <c r="A795">
        <v>794</v>
      </c>
      <c r="B795">
        <v>1</v>
      </c>
      <c r="C795">
        <v>3</v>
      </c>
      <c r="D795">
        <v>2</v>
      </c>
      <c r="E795">
        <f>COUNTIF(tbl_EmployeeSurvey[EmployeeID],tbl_EmployeeSurvey[[#This Row],[EmployeeID]])</f>
        <v>1</v>
      </c>
    </row>
    <row r="796" spans="1:5" x14ac:dyDescent="0.25">
      <c r="A796">
        <v>795</v>
      </c>
      <c r="B796">
        <v>3</v>
      </c>
      <c r="C796">
        <v>3</v>
      </c>
      <c r="D796">
        <v>2</v>
      </c>
      <c r="E796">
        <f>COUNTIF(tbl_EmployeeSurvey[EmployeeID],tbl_EmployeeSurvey[[#This Row],[EmployeeID]])</f>
        <v>1</v>
      </c>
    </row>
    <row r="797" spans="1:5" x14ac:dyDescent="0.25">
      <c r="A797">
        <v>796</v>
      </c>
      <c r="B797">
        <v>2</v>
      </c>
      <c r="C797">
        <v>3</v>
      </c>
      <c r="D797">
        <v>2</v>
      </c>
      <c r="E797">
        <f>COUNTIF(tbl_EmployeeSurvey[EmployeeID],tbl_EmployeeSurvey[[#This Row],[EmployeeID]])</f>
        <v>1</v>
      </c>
    </row>
    <row r="798" spans="1:5" x14ac:dyDescent="0.25">
      <c r="A798">
        <v>797</v>
      </c>
      <c r="B798">
        <v>3</v>
      </c>
      <c r="C798">
        <v>2</v>
      </c>
      <c r="D798">
        <v>3</v>
      </c>
      <c r="E798">
        <f>COUNTIF(tbl_EmployeeSurvey[EmployeeID],tbl_EmployeeSurvey[[#This Row],[EmployeeID]])</f>
        <v>1</v>
      </c>
    </row>
    <row r="799" spans="1:5" x14ac:dyDescent="0.25">
      <c r="A799">
        <v>798</v>
      </c>
      <c r="B799">
        <v>2</v>
      </c>
      <c r="C799">
        <v>1</v>
      </c>
      <c r="D799">
        <v>2</v>
      </c>
      <c r="E799">
        <f>COUNTIF(tbl_EmployeeSurvey[EmployeeID],tbl_EmployeeSurvey[[#This Row],[EmployeeID]])</f>
        <v>1</v>
      </c>
    </row>
    <row r="800" spans="1:5" x14ac:dyDescent="0.25">
      <c r="A800">
        <v>799</v>
      </c>
      <c r="B800">
        <v>1</v>
      </c>
      <c r="C800">
        <v>3</v>
      </c>
      <c r="D800">
        <v>4</v>
      </c>
      <c r="E800">
        <f>COUNTIF(tbl_EmployeeSurvey[EmployeeID],tbl_EmployeeSurvey[[#This Row],[EmployeeID]])</f>
        <v>1</v>
      </c>
    </row>
    <row r="801" spans="1:5" x14ac:dyDescent="0.25">
      <c r="A801">
        <v>800</v>
      </c>
      <c r="B801">
        <v>1</v>
      </c>
      <c r="C801">
        <v>2</v>
      </c>
      <c r="D801">
        <v>1</v>
      </c>
      <c r="E801">
        <f>COUNTIF(tbl_EmployeeSurvey[EmployeeID],tbl_EmployeeSurvey[[#This Row],[EmployeeID]])</f>
        <v>1</v>
      </c>
    </row>
    <row r="802" spans="1:5" x14ac:dyDescent="0.25">
      <c r="A802">
        <v>801</v>
      </c>
      <c r="B802">
        <v>1</v>
      </c>
      <c r="C802">
        <v>2</v>
      </c>
      <c r="D802">
        <v>4</v>
      </c>
      <c r="E802">
        <f>COUNTIF(tbl_EmployeeSurvey[EmployeeID],tbl_EmployeeSurvey[[#This Row],[EmployeeID]])</f>
        <v>1</v>
      </c>
    </row>
    <row r="803" spans="1:5" x14ac:dyDescent="0.25">
      <c r="A803">
        <v>802</v>
      </c>
      <c r="B803">
        <v>4</v>
      </c>
      <c r="C803">
        <v>3</v>
      </c>
      <c r="D803">
        <v>3</v>
      </c>
      <c r="E803">
        <f>COUNTIF(tbl_EmployeeSurvey[EmployeeID],tbl_EmployeeSurvey[[#This Row],[EmployeeID]])</f>
        <v>1</v>
      </c>
    </row>
    <row r="804" spans="1:5" x14ac:dyDescent="0.25">
      <c r="A804">
        <v>803</v>
      </c>
      <c r="B804">
        <v>2</v>
      </c>
      <c r="C804">
        <v>1</v>
      </c>
      <c r="D804">
        <v>2</v>
      </c>
      <c r="E804">
        <f>COUNTIF(tbl_EmployeeSurvey[EmployeeID],tbl_EmployeeSurvey[[#This Row],[EmployeeID]])</f>
        <v>1</v>
      </c>
    </row>
    <row r="805" spans="1:5" x14ac:dyDescent="0.25">
      <c r="A805">
        <v>804</v>
      </c>
      <c r="B805">
        <v>4</v>
      </c>
      <c r="C805">
        <v>2</v>
      </c>
      <c r="D805">
        <v>3</v>
      </c>
      <c r="E805">
        <f>COUNTIF(tbl_EmployeeSurvey[EmployeeID],tbl_EmployeeSurvey[[#This Row],[EmployeeID]])</f>
        <v>1</v>
      </c>
    </row>
    <row r="806" spans="1:5" x14ac:dyDescent="0.25">
      <c r="A806">
        <v>805</v>
      </c>
      <c r="B806">
        <v>2</v>
      </c>
      <c r="C806">
        <v>3</v>
      </c>
      <c r="D806">
        <v>2</v>
      </c>
      <c r="E806">
        <f>COUNTIF(tbl_EmployeeSurvey[EmployeeID],tbl_EmployeeSurvey[[#This Row],[EmployeeID]])</f>
        <v>1</v>
      </c>
    </row>
    <row r="807" spans="1:5" x14ac:dyDescent="0.25">
      <c r="A807">
        <v>806</v>
      </c>
      <c r="B807">
        <v>3</v>
      </c>
      <c r="C807">
        <v>3</v>
      </c>
      <c r="D807">
        <v>3</v>
      </c>
      <c r="E807">
        <f>COUNTIF(tbl_EmployeeSurvey[EmployeeID],tbl_EmployeeSurvey[[#This Row],[EmployeeID]])</f>
        <v>1</v>
      </c>
    </row>
    <row r="808" spans="1:5" x14ac:dyDescent="0.25">
      <c r="A808">
        <v>807</v>
      </c>
      <c r="B808">
        <v>3</v>
      </c>
      <c r="C808">
        <v>3</v>
      </c>
      <c r="D808">
        <v>4</v>
      </c>
      <c r="E808">
        <f>COUNTIF(tbl_EmployeeSurvey[EmployeeID],tbl_EmployeeSurvey[[#This Row],[EmployeeID]])</f>
        <v>1</v>
      </c>
    </row>
    <row r="809" spans="1:5" x14ac:dyDescent="0.25">
      <c r="A809">
        <v>808</v>
      </c>
      <c r="B809">
        <v>4</v>
      </c>
      <c r="C809">
        <v>3</v>
      </c>
      <c r="D809">
        <v>3</v>
      </c>
      <c r="E809">
        <f>COUNTIF(tbl_EmployeeSurvey[EmployeeID],tbl_EmployeeSurvey[[#This Row],[EmployeeID]])</f>
        <v>1</v>
      </c>
    </row>
    <row r="810" spans="1:5" x14ac:dyDescent="0.25">
      <c r="A810">
        <v>809</v>
      </c>
      <c r="B810">
        <v>1</v>
      </c>
      <c r="C810">
        <v>2</v>
      </c>
      <c r="D810">
        <v>3</v>
      </c>
      <c r="E810">
        <f>COUNTIF(tbl_EmployeeSurvey[EmployeeID],tbl_EmployeeSurvey[[#This Row],[EmployeeID]])</f>
        <v>1</v>
      </c>
    </row>
    <row r="811" spans="1:5" x14ac:dyDescent="0.25">
      <c r="A811">
        <v>810</v>
      </c>
      <c r="B811">
        <v>3</v>
      </c>
      <c r="C811">
        <v>3</v>
      </c>
      <c r="D811">
        <v>2</v>
      </c>
      <c r="E811">
        <f>COUNTIF(tbl_EmployeeSurvey[EmployeeID],tbl_EmployeeSurvey[[#This Row],[EmployeeID]])</f>
        <v>1</v>
      </c>
    </row>
    <row r="812" spans="1:5" x14ac:dyDescent="0.25">
      <c r="A812">
        <v>811</v>
      </c>
      <c r="B812">
        <v>3</v>
      </c>
      <c r="C812">
        <v>1</v>
      </c>
      <c r="D812">
        <v>2</v>
      </c>
      <c r="E812">
        <f>COUNTIF(tbl_EmployeeSurvey[EmployeeID],tbl_EmployeeSurvey[[#This Row],[EmployeeID]])</f>
        <v>1</v>
      </c>
    </row>
    <row r="813" spans="1:5" x14ac:dyDescent="0.25">
      <c r="A813">
        <v>812</v>
      </c>
      <c r="B813">
        <v>1</v>
      </c>
      <c r="C813">
        <v>3</v>
      </c>
      <c r="D813">
        <v>1</v>
      </c>
      <c r="E813">
        <f>COUNTIF(tbl_EmployeeSurvey[EmployeeID],tbl_EmployeeSurvey[[#This Row],[EmployeeID]])</f>
        <v>1</v>
      </c>
    </row>
    <row r="814" spans="1:5" x14ac:dyDescent="0.25">
      <c r="A814">
        <v>813</v>
      </c>
      <c r="B814">
        <v>3</v>
      </c>
      <c r="C814">
        <v>1</v>
      </c>
      <c r="D814">
        <v>3</v>
      </c>
      <c r="E814">
        <f>COUNTIF(tbl_EmployeeSurvey[EmployeeID],tbl_EmployeeSurvey[[#This Row],[EmployeeID]])</f>
        <v>1</v>
      </c>
    </row>
    <row r="815" spans="1:5" x14ac:dyDescent="0.25">
      <c r="A815">
        <v>814</v>
      </c>
      <c r="B815">
        <v>3</v>
      </c>
      <c r="C815">
        <v>1</v>
      </c>
      <c r="D815">
        <v>3</v>
      </c>
      <c r="E815">
        <f>COUNTIF(tbl_EmployeeSurvey[EmployeeID],tbl_EmployeeSurvey[[#This Row],[EmployeeID]])</f>
        <v>1</v>
      </c>
    </row>
    <row r="816" spans="1:5" x14ac:dyDescent="0.25">
      <c r="A816">
        <v>815</v>
      </c>
      <c r="B816">
        <v>4</v>
      </c>
      <c r="C816">
        <v>2</v>
      </c>
      <c r="D816">
        <v>3</v>
      </c>
      <c r="E816">
        <f>COUNTIF(tbl_EmployeeSurvey[EmployeeID],tbl_EmployeeSurvey[[#This Row],[EmployeeID]])</f>
        <v>1</v>
      </c>
    </row>
    <row r="817" spans="1:5" x14ac:dyDescent="0.25">
      <c r="A817">
        <v>816</v>
      </c>
      <c r="B817">
        <v>3</v>
      </c>
      <c r="C817">
        <v>2</v>
      </c>
      <c r="D817">
        <v>2</v>
      </c>
      <c r="E817">
        <f>COUNTIF(tbl_EmployeeSurvey[EmployeeID],tbl_EmployeeSurvey[[#This Row],[EmployeeID]])</f>
        <v>1</v>
      </c>
    </row>
    <row r="818" spans="1:5" x14ac:dyDescent="0.25">
      <c r="A818">
        <v>817</v>
      </c>
      <c r="B818">
        <v>4</v>
      </c>
      <c r="C818">
        <v>3</v>
      </c>
      <c r="D818">
        <v>3</v>
      </c>
      <c r="E818">
        <f>COUNTIF(tbl_EmployeeSurvey[EmployeeID],tbl_EmployeeSurvey[[#This Row],[EmployeeID]])</f>
        <v>1</v>
      </c>
    </row>
    <row r="819" spans="1:5" x14ac:dyDescent="0.25">
      <c r="A819">
        <v>818</v>
      </c>
      <c r="B819">
        <v>3</v>
      </c>
      <c r="C819">
        <v>4</v>
      </c>
      <c r="D819">
        <v>4</v>
      </c>
      <c r="E819">
        <f>COUNTIF(tbl_EmployeeSurvey[EmployeeID],tbl_EmployeeSurvey[[#This Row],[EmployeeID]])</f>
        <v>1</v>
      </c>
    </row>
    <row r="820" spans="1:5" x14ac:dyDescent="0.25">
      <c r="A820">
        <v>819</v>
      </c>
      <c r="B820">
        <v>2</v>
      </c>
      <c r="C820">
        <v>4</v>
      </c>
      <c r="D820">
        <v>3</v>
      </c>
      <c r="E820">
        <f>COUNTIF(tbl_EmployeeSurvey[EmployeeID],tbl_EmployeeSurvey[[#This Row],[EmployeeID]])</f>
        <v>1</v>
      </c>
    </row>
    <row r="821" spans="1:5" x14ac:dyDescent="0.25">
      <c r="A821">
        <v>820</v>
      </c>
      <c r="B821">
        <v>1</v>
      </c>
      <c r="C821">
        <v>1</v>
      </c>
      <c r="D821">
        <v>1</v>
      </c>
      <c r="E821">
        <f>COUNTIF(tbl_EmployeeSurvey[EmployeeID],tbl_EmployeeSurvey[[#This Row],[EmployeeID]])</f>
        <v>1</v>
      </c>
    </row>
    <row r="822" spans="1:5" x14ac:dyDescent="0.25">
      <c r="A822">
        <v>821</v>
      </c>
      <c r="B822">
        <v>4</v>
      </c>
      <c r="C822">
        <v>1</v>
      </c>
      <c r="D822">
        <v>4</v>
      </c>
      <c r="E822">
        <f>COUNTIF(tbl_EmployeeSurvey[EmployeeID],tbl_EmployeeSurvey[[#This Row],[EmployeeID]])</f>
        <v>1</v>
      </c>
    </row>
    <row r="823" spans="1:5" x14ac:dyDescent="0.25">
      <c r="A823">
        <v>822</v>
      </c>
      <c r="B823">
        <v>2</v>
      </c>
      <c r="C823">
        <v>2</v>
      </c>
      <c r="D823">
        <v>3</v>
      </c>
      <c r="E823">
        <f>COUNTIF(tbl_EmployeeSurvey[EmployeeID],tbl_EmployeeSurvey[[#This Row],[EmployeeID]])</f>
        <v>1</v>
      </c>
    </row>
    <row r="824" spans="1:5" x14ac:dyDescent="0.25">
      <c r="A824">
        <v>823</v>
      </c>
      <c r="B824">
        <v>3</v>
      </c>
      <c r="C824">
        <v>2</v>
      </c>
      <c r="D824">
        <v>4</v>
      </c>
      <c r="E824">
        <f>COUNTIF(tbl_EmployeeSurvey[EmployeeID],tbl_EmployeeSurvey[[#This Row],[EmployeeID]])</f>
        <v>1</v>
      </c>
    </row>
    <row r="825" spans="1:5" x14ac:dyDescent="0.25">
      <c r="A825">
        <v>824</v>
      </c>
      <c r="B825">
        <v>4</v>
      </c>
      <c r="C825">
        <v>2</v>
      </c>
      <c r="D825">
        <v>1</v>
      </c>
      <c r="E825">
        <f>COUNTIF(tbl_EmployeeSurvey[EmployeeID],tbl_EmployeeSurvey[[#This Row],[EmployeeID]])</f>
        <v>1</v>
      </c>
    </row>
    <row r="826" spans="1:5" x14ac:dyDescent="0.25">
      <c r="A826">
        <v>825</v>
      </c>
      <c r="B826">
        <v>1</v>
      </c>
      <c r="C826">
        <v>3</v>
      </c>
      <c r="D826">
        <v>3</v>
      </c>
      <c r="E826">
        <f>COUNTIF(tbl_EmployeeSurvey[EmployeeID],tbl_EmployeeSurvey[[#This Row],[EmployeeID]])</f>
        <v>1</v>
      </c>
    </row>
    <row r="827" spans="1:5" x14ac:dyDescent="0.25">
      <c r="A827">
        <v>826</v>
      </c>
      <c r="B827">
        <v>4</v>
      </c>
      <c r="C827">
        <v>1</v>
      </c>
      <c r="D827">
        <v>1</v>
      </c>
      <c r="E827">
        <f>COUNTIF(tbl_EmployeeSurvey[EmployeeID],tbl_EmployeeSurvey[[#This Row],[EmployeeID]])</f>
        <v>1</v>
      </c>
    </row>
    <row r="828" spans="1:5" x14ac:dyDescent="0.25">
      <c r="A828">
        <v>827</v>
      </c>
      <c r="B828">
        <v>4</v>
      </c>
      <c r="C828">
        <v>3</v>
      </c>
      <c r="D828">
        <v>3</v>
      </c>
      <c r="E828">
        <f>COUNTIF(tbl_EmployeeSurvey[EmployeeID],tbl_EmployeeSurvey[[#This Row],[EmployeeID]])</f>
        <v>1</v>
      </c>
    </row>
    <row r="829" spans="1:5" x14ac:dyDescent="0.25">
      <c r="A829">
        <v>828</v>
      </c>
      <c r="B829">
        <v>4</v>
      </c>
      <c r="C829">
        <v>3</v>
      </c>
      <c r="D829">
        <v>1</v>
      </c>
      <c r="E829">
        <f>COUNTIF(tbl_EmployeeSurvey[EmployeeID],tbl_EmployeeSurvey[[#This Row],[EmployeeID]])</f>
        <v>1</v>
      </c>
    </row>
    <row r="830" spans="1:5" x14ac:dyDescent="0.25">
      <c r="A830">
        <v>829</v>
      </c>
      <c r="B830">
        <v>3</v>
      </c>
      <c r="C830">
        <v>4</v>
      </c>
      <c r="D830">
        <v>3</v>
      </c>
      <c r="E830">
        <f>COUNTIF(tbl_EmployeeSurvey[EmployeeID],tbl_EmployeeSurvey[[#This Row],[EmployeeID]])</f>
        <v>1</v>
      </c>
    </row>
    <row r="831" spans="1:5" x14ac:dyDescent="0.25">
      <c r="A831">
        <v>830</v>
      </c>
      <c r="B831">
        <v>2</v>
      </c>
      <c r="C831">
        <v>3</v>
      </c>
      <c r="D831">
        <v>3</v>
      </c>
      <c r="E831">
        <f>COUNTIF(tbl_EmployeeSurvey[EmployeeID],tbl_EmployeeSurvey[[#This Row],[EmployeeID]])</f>
        <v>1</v>
      </c>
    </row>
    <row r="832" spans="1:5" x14ac:dyDescent="0.25">
      <c r="A832">
        <v>831</v>
      </c>
      <c r="B832">
        <v>3</v>
      </c>
      <c r="C832">
        <v>2</v>
      </c>
      <c r="D832">
        <v>3</v>
      </c>
      <c r="E832">
        <f>COUNTIF(tbl_EmployeeSurvey[EmployeeID],tbl_EmployeeSurvey[[#This Row],[EmployeeID]])</f>
        <v>1</v>
      </c>
    </row>
    <row r="833" spans="1:5" x14ac:dyDescent="0.25">
      <c r="A833">
        <v>832</v>
      </c>
      <c r="B833">
        <v>1</v>
      </c>
      <c r="C833">
        <v>4</v>
      </c>
      <c r="D833">
        <v>3</v>
      </c>
      <c r="E833">
        <f>COUNTIF(tbl_EmployeeSurvey[EmployeeID],tbl_EmployeeSurvey[[#This Row],[EmployeeID]])</f>
        <v>1</v>
      </c>
    </row>
    <row r="834" spans="1:5" x14ac:dyDescent="0.25">
      <c r="A834">
        <v>833</v>
      </c>
      <c r="B834">
        <v>3</v>
      </c>
      <c r="C834">
        <v>1</v>
      </c>
      <c r="D834">
        <v>3</v>
      </c>
      <c r="E834">
        <f>COUNTIF(tbl_EmployeeSurvey[EmployeeID],tbl_EmployeeSurvey[[#This Row],[EmployeeID]])</f>
        <v>1</v>
      </c>
    </row>
    <row r="835" spans="1:5" x14ac:dyDescent="0.25">
      <c r="A835">
        <v>834</v>
      </c>
      <c r="B835">
        <v>4</v>
      </c>
      <c r="C835">
        <v>2</v>
      </c>
      <c r="D835">
        <v>3</v>
      </c>
      <c r="E835">
        <f>COUNTIF(tbl_EmployeeSurvey[EmployeeID],tbl_EmployeeSurvey[[#This Row],[EmployeeID]])</f>
        <v>1</v>
      </c>
    </row>
    <row r="836" spans="1:5" x14ac:dyDescent="0.25">
      <c r="A836">
        <v>835</v>
      </c>
      <c r="B836">
        <v>4</v>
      </c>
      <c r="C836">
        <v>4</v>
      </c>
      <c r="D836">
        <v>3</v>
      </c>
      <c r="E836">
        <f>COUNTIF(tbl_EmployeeSurvey[EmployeeID],tbl_EmployeeSurvey[[#This Row],[EmployeeID]])</f>
        <v>1</v>
      </c>
    </row>
    <row r="837" spans="1:5" x14ac:dyDescent="0.25">
      <c r="A837">
        <v>836</v>
      </c>
      <c r="B837">
        <v>4</v>
      </c>
      <c r="C837">
        <v>4</v>
      </c>
      <c r="D837">
        <v>1</v>
      </c>
      <c r="E837">
        <f>COUNTIF(tbl_EmployeeSurvey[EmployeeID],tbl_EmployeeSurvey[[#This Row],[EmployeeID]])</f>
        <v>1</v>
      </c>
    </row>
    <row r="838" spans="1:5" x14ac:dyDescent="0.25">
      <c r="A838">
        <v>837</v>
      </c>
      <c r="B838">
        <v>1</v>
      </c>
      <c r="C838">
        <v>1</v>
      </c>
      <c r="D838">
        <v>4</v>
      </c>
      <c r="E838">
        <f>COUNTIF(tbl_EmployeeSurvey[EmployeeID],tbl_EmployeeSurvey[[#This Row],[EmployeeID]])</f>
        <v>1</v>
      </c>
    </row>
    <row r="839" spans="1:5" x14ac:dyDescent="0.25">
      <c r="A839">
        <v>838</v>
      </c>
      <c r="B839">
        <v>2</v>
      </c>
      <c r="C839">
        <v>3</v>
      </c>
      <c r="D839">
        <v>3</v>
      </c>
      <c r="E839">
        <f>COUNTIF(tbl_EmployeeSurvey[EmployeeID],tbl_EmployeeSurvey[[#This Row],[EmployeeID]])</f>
        <v>1</v>
      </c>
    </row>
    <row r="840" spans="1:5" x14ac:dyDescent="0.25">
      <c r="A840">
        <v>839</v>
      </c>
      <c r="B840">
        <v>3</v>
      </c>
      <c r="C840">
        <v>4</v>
      </c>
      <c r="D840">
        <v>3</v>
      </c>
      <c r="E840">
        <f>COUNTIF(tbl_EmployeeSurvey[EmployeeID],tbl_EmployeeSurvey[[#This Row],[EmployeeID]])</f>
        <v>1</v>
      </c>
    </row>
    <row r="841" spans="1:5" x14ac:dyDescent="0.25">
      <c r="A841">
        <v>840</v>
      </c>
      <c r="B841">
        <v>3</v>
      </c>
      <c r="C841">
        <v>1</v>
      </c>
      <c r="D841">
        <v>3</v>
      </c>
      <c r="E841">
        <f>COUNTIF(tbl_EmployeeSurvey[EmployeeID],tbl_EmployeeSurvey[[#This Row],[EmployeeID]])</f>
        <v>1</v>
      </c>
    </row>
    <row r="842" spans="1:5" x14ac:dyDescent="0.25">
      <c r="A842">
        <v>841</v>
      </c>
      <c r="B842">
        <v>4</v>
      </c>
      <c r="C842">
        <v>4</v>
      </c>
      <c r="D842">
        <v>3</v>
      </c>
      <c r="E842">
        <f>COUNTIF(tbl_EmployeeSurvey[EmployeeID],tbl_EmployeeSurvey[[#This Row],[EmployeeID]])</f>
        <v>1</v>
      </c>
    </row>
    <row r="843" spans="1:5" x14ac:dyDescent="0.25">
      <c r="A843">
        <v>842</v>
      </c>
      <c r="B843">
        <v>1</v>
      </c>
      <c r="C843">
        <v>2</v>
      </c>
      <c r="D843">
        <v>3</v>
      </c>
      <c r="E843">
        <f>COUNTIF(tbl_EmployeeSurvey[EmployeeID],tbl_EmployeeSurvey[[#This Row],[EmployeeID]])</f>
        <v>1</v>
      </c>
    </row>
    <row r="844" spans="1:5" x14ac:dyDescent="0.25">
      <c r="A844">
        <v>843</v>
      </c>
      <c r="B844">
        <v>2</v>
      </c>
      <c r="C844">
        <v>3</v>
      </c>
      <c r="D844">
        <v>3</v>
      </c>
      <c r="E844">
        <f>COUNTIF(tbl_EmployeeSurvey[EmployeeID],tbl_EmployeeSurvey[[#This Row],[EmployeeID]])</f>
        <v>1</v>
      </c>
    </row>
    <row r="845" spans="1:5" x14ac:dyDescent="0.25">
      <c r="A845">
        <v>844</v>
      </c>
      <c r="B845">
        <v>4</v>
      </c>
      <c r="C845">
        <v>2</v>
      </c>
      <c r="D845">
        <v>3</v>
      </c>
      <c r="E845">
        <f>COUNTIF(tbl_EmployeeSurvey[EmployeeID],tbl_EmployeeSurvey[[#This Row],[EmployeeID]])</f>
        <v>1</v>
      </c>
    </row>
    <row r="846" spans="1:5" x14ac:dyDescent="0.25">
      <c r="A846">
        <v>845</v>
      </c>
      <c r="B846">
        <v>3</v>
      </c>
      <c r="C846">
        <v>4</v>
      </c>
      <c r="D846">
        <v>2</v>
      </c>
      <c r="E846">
        <f>COUNTIF(tbl_EmployeeSurvey[EmployeeID],tbl_EmployeeSurvey[[#This Row],[EmployeeID]])</f>
        <v>1</v>
      </c>
    </row>
    <row r="847" spans="1:5" x14ac:dyDescent="0.25">
      <c r="A847">
        <v>846</v>
      </c>
      <c r="B847">
        <v>3</v>
      </c>
      <c r="C847">
        <v>3</v>
      </c>
      <c r="D847">
        <v>3</v>
      </c>
      <c r="E847">
        <f>COUNTIF(tbl_EmployeeSurvey[EmployeeID],tbl_EmployeeSurvey[[#This Row],[EmployeeID]])</f>
        <v>1</v>
      </c>
    </row>
    <row r="848" spans="1:5" x14ac:dyDescent="0.25">
      <c r="A848">
        <v>847</v>
      </c>
      <c r="B848">
        <v>3</v>
      </c>
      <c r="C848">
        <v>3</v>
      </c>
      <c r="D848">
        <v>2</v>
      </c>
      <c r="E848">
        <f>COUNTIF(tbl_EmployeeSurvey[EmployeeID],tbl_EmployeeSurvey[[#This Row],[EmployeeID]])</f>
        <v>1</v>
      </c>
    </row>
    <row r="849" spans="1:5" x14ac:dyDescent="0.25">
      <c r="A849">
        <v>848</v>
      </c>
      <c r="B849">
        <v>1</v>
      </c>
      <c r="C849">
        <v>1</v>
      </c>
      <c r="D849">
        <v>1</v>
      </c>
      <c r="E849">
        <f>COUNTIF(tbl_EmployeeSurvey[EmployeeID],tbl_EmployeeSurvey[[#This Row],[EmployeeID]])</f>
        <v>1</v>
      </c>
    </row>
    <row r="850" spans="1:5" x14ac:dyDescent="0.25">
      <c r="A850">
        <v>849</v>
      </c>
      <c r="B850">
        <v>2</v>
      </c>
      <c r="C850">
        <v>1</v>
      </c>
      <c r="D850">
        <v>3</v>
      </c>
      <c r="E850">
        <f>COUNTIF(tbl_EmployeeSurvey[EmployeeID],tbl_EmployeeSurvey[[#This Row],[EmployeeID]])</f>
        <v>1</v>
      </c>
    </row>
    <row r="851" spans="1:5" x14ac:dyDescent="0.25">
      <c r="A851">
        <v>850</v>
      </c>
      <c r="B851">
        <v>3</v>
      </c>
      <c r="C851">
        <v>3</v>
      </c>
      <c r="D851">
        <v>3</v>
      </c>
      <c r="E851">
        <f>COUNTIF(tbl_EmployeeSurvey[EmployeeID],tbl_EmployeeSurvey[[#This Row],[EmployeeID]])</f>
        <v>1</v>
      </c>
    </row>
    <row r="852" spans="1:5" x14ac:dyDescent="0.25">
      <c r="A852">
        <v>851</v>
      </c>
      <c r="B852">
        <v>4</v>
      </c>
      <c r="C852">
        <v>1</v>
      </c>
      <c r="D852">
        <v>3</v>
      </c>
      <c r="E852">
        <f>COUNTIF(tbl_EmployeeSurvey[EmployeeID],tbl_EmployeeSurvey[[#This Row],[EmployeeID]])</f>
        <v>1</v>
      </c>
    </row>
    <row r="853" spans="1:5" x14ac:dyDescent="0.25">
      <c r="A853">
        <v>852</v>
      </c>
      <c r="B853">
        <v>3</v>
      </c>
      <c r="C853">
        <v>2</v>
      </c>
      <c r="D853">
        <v>3</v>
      </c>
      <c r="E853">
        <f>COUNTIF(tbl_EmployeeSurvey[EmployeeID],tbl_EmployeeSurvey[[#This Row],[EmployeeID]])</f>
        <v>1</v>
      </c>
    </row>
    <row r="854" spans="1:5" x14ac:dyDescent="0.25">
      <c r="A854">
        <v>853</v>
      </c>
      <c r="B854">
        <v>1</v>
      </c>
      <c r="C854">
        <v>1</v>
      </c>
      <c r="D854">
        <v>3</v>
      </c>
      <c r="E854">
        <f>COUNTIF(tbl_EmployeeSurvey[EmployeeID],tbl_EmployeeSurvey[[#This Row],[EmployeeID]])</f>
        <v>1</v>
      </c>
    </row>
    <row r="855" spans="1:5" x14ac:dyDescent="0.25">
      <c r="A855">
        <v>854</v>
      </c>
      <c r="B855">
        <v>3</v>
      </c>
      <c r="C855">
        <v>4</v>
      </c>
      <c r="D855">
        <v>3</v>
      </c>
      <c r="E855">
        <f>COUNTIF(tbl_EmployeeSurvey[EmployeeID],tbl_EmployeeSurvey[[#This Row],[EmployeeID]])</f>
        <v>1</v>
      </c>
    </row>
    <row r="856" spans="1:5" x14ac:dyDescent="0.25">
      <c r="A856">
        <v>855</v>
      </c>
      <c r="B856">
        <v>3</v>
      </c>
      <c r="C856">
        <v>2</v>
      </c>
      <c r="D856">
        <v>3</v>
      </c>
      <c r="E856">
        <f>COUNTIF(tbl_EmployeeSurvey[EmployeeID],tbl_EmployeeSurvey[[#This Row],[EmployeeID]])</f>
        <v>1</v>
      </c>
    </row>
    <row r="857" spans="1:5" x14ac:dyDescent="0.25">
      <c r="A857">
        <v>856</v>
      </c>
      <c r="B857">
        <v>4</v>
      </c>
      <c r="C857">
        <v>1</v>
      </c>
      <c r="D857">
        <v>2</v>
      </c>
      <c r="E857">
        <f>COUNTIF(tbl_EmployeeSurvey[EmployeeID],tbl_EmployeeSurvey[[#This Row],[EmployeeID]])</f>
        <v>1</v>
      </c>
    </row>
    <row r="858" spans="1:5" x14ac:dyDescent="0.25">
      <c r="A858">
        <v>857</v>
      </c>
      <c r="B858">
        <v>3</v>
      </c>
      <c r="C858">
        <v>1</v>
      </c>
      <c r="D858">
        <v>2</v>
      </c>
      <c r="E858">
        <f>COUNTIF(tbl_EmployeeSurvey[EmployeeID],tbl_EmployeeSurvey[[#This Row],[EmployeeID]])</f>
        <v>1</v>
      </c>
    </row>
    <row r="859" spans="1:5" x14ac:dyDescent="0.25">
      <c r="A859">
        <v>858</v>
      </c>
      <c r="B859">
        <v>1</v>
      </c>
      <c r="C859">
        <v>4</v>
      </c>
      <c r="D859">
        <v>1</v>
      </c>
      <c r="E859">
        <f>COUNTIF(tbl_EmployeeSurvey[EmployeeID],tbl_EmployeeSurvey[[#This Row],[EmployeeID]])</f>
        <v>1</v>
      </c>
    </row>
    <row r="860" spans="1:5" x14ac:dyDescent="0.25">
      <c r="A860">
        <v>859</v>
      </c>
      <c r="B860">
        <v>3</v>
      </c>
      <c r="C860">
        <v>4</v>
      </c>
      <c r="D860">
        <v>3</v>
      </c>
      <c r="E860">
        <f>COUNTIF(tbl_EmployeeSurvey[EmployeeID],tbl_EmployeeSurvey[[#This Row],[EmployeeID]])</f>
        <v>1</v>
      </c>
    </row>
    <row r="861" spans="1:5" x14ac:dyDescent="0.25">
      <c r="A861">
        <v>860</v>
      </c>
      <c r="B861">
        <v>2</v>
      </c>
      <c r="C861">
        <v>3</v>
      </c>
      <c r="D861">
        <v>2</v>
      </c>
      <c r="E861">
        <f>COUNTIF(tbl_EmployeeSurvey[EmployeeID],tbl_EmployeeSurvey[[#This Row],[EmployeeID]])</f>
        <v>1</v>
      </c>
    </row>
    <row r="862" spans="1:5" x14ac:dyDescent="0.25">
      <c r="A862">
        <v>861</v>
      </c>
      <c r="B862">
        <v>1</v>
      </c>
      <c r="C862">
        <v>4</v>
      </c>
      <c r="D862">
        <v>3</v>
      </c>
      <c r="E862">
        <f>COUNTIF(tbl_EmployeeSurvey[EmployeeID],tbl_EmployeeSurvey[[#This Row],[EmployeeID]])</f>
        <v>1</v>
      </c>
    </row>
    <row r="863" spans="1:5" x14ac:dyDescent="0.25">
      <c r="A863">
        <v>862</v>
      </c>
      <c r="B863">
        <v>3</v>
      </c>
      <c r="C863">
        <v>2</v>
      </c>
      <c r="D863">
        <v>3</v>
      </c>
      <c r="E863">
        <f>COUNTIF(tbl_EmployeeSurvey[EmployeeID],tbl_EmployeeSurvey[[#This Row],[EmployeeID]])</f>
        <v>1</v>
      </c>
    </row>
    <row r="864" spans="1:5" x14ac:dyDescent="0.25">
      <c r="A864">
        <v>863</v>
      </c>
      <c r="B864">
        <v>2</v>
      </c>
      <c r="C864">
        <v>2</v>
      </c>
      <c r="D864">
        <v>4</v>
      </c>
      <c r="E864">
        <f>COUNTIF(tbl_EmployeeSurvey[EmployeeID],tbl_EmployeeSurvey[[#This Row],[EmployeeID]])</f>
        <v>1</v>
      </c>
    </row>
    <row r="865" spans="1:5" x14ac:dyDescent="0.25">
      <c r="A865">
        <v>864</v>
      </c>
      <c r="B865">
        <v>2</v>
      </c>
      <c r="C865">
        <v>3</v>
      </c>
      <c r="D865">
        <v>3</v>
      </c>
      <c r="E865">
        <f>COUNTIF(tbl_EmployeeSurvey[EmployeeID],tbl_EmployeeSurvey[[#This Row],[EmployeeID]])</f>
        <v>1</v>
      </c>
    </row>
    <row r="866" spans="1:5" x14ac:dyDescent="0.25">
      <c r="A866">
        <v>865</v>
      </c>
      <c r="B866">
        <v>2</v>
      </c>
      <c r="C866">
        <v>1</v>
      </c>
      <c r="D866">
        <v>3</v>
      </c>
      <c r="E866">
        <f>COUNTIF(tbl_EmployeeSurvey[EmployeeID],tbl_EmployeeSurvey[[#This Row],[EmployeeID]])</f>
        <v>1</v>
      </c>
    </row>
    <row r="867" spans="1:5" x14ac:dyDescent="0.25">
      <c r="A867">
        <v>866</v>
      </c>
      <c r="B867">
        <v>1</v>
      </c>
      <c r="C867">
        <v>3</v>
      </c>
      <c r="D867">
        <v>3</v>
      </c>
      <c r="E867">
        <f>COUNTIF(tbl_EmployeeSurvey[EmployeeID],tbl_EmployeeSurvey[[#This Row],[EmployeeID]])</f>
        <v>1</v>
      </c>
    </row>
    <row r="868" spans="1:5" x14ac:dyDescent="0.25">
      <c r="A868">
        <v>867</v>
      </c>
      <c r="B868">
        <v>4</v>
      </c>
      <c r="C868">
        <v>3</v>
      </c>
      <c r="D868">
        <v>3</v>
      </c>
      <c r="E868">
        <f>COUNTIF(tbl_EmployeeSurvey[EmployeeID],tbl_EmployeeSurvey[[#This Row],[EmployeeID]])</f>
        <v>1</v>
      </c>
    </row>
    <row r="869" spans="1:5" x14ac:dyDescent="0.25">
      <c r="A869">
        <v>868</v>
      </c>
      <c r="B869">
        <v>1</v>
      </c>
      <c r="C869">
        <v>4</v>
      </c>
      <c r="D869">
        <v>4</v>
      </c>
      <c r="E869">
        <f>COUNTIF(tbl_EmployeeSurvey[EmployeeID],tbl_EmployeeSurvey[[#This Row],[EmployeeID]])</f>
        <v>1</v>
      </c>
    </row>
    <row r="870" spans="1:5" x14ac:dyDescent="0.25">
      <c r="A870">
        <v>869</v>
      </c>
      <c r="B870">
        <v>3</v>
      </c>
      <c r="C870">
        <v>3</v>
      </c>
      <c r="D870">
        <v>3</v>
      </c>
      <c r="E870">
        <f>COUNTIF(tbl_EmployeeSurvey[EmployeeID],tbl_EmployeeSurvey[[#This Row],[EmployeeID]])</f>
        <v>1</v>
      </c>
    </row>
    <row r="871" spans="1:5" x14ac:dyDescent="0.25">
      <c r="A871">
        <v>870</v>
      </c>
      <c r="B871">
        <v>4</v>
      </c>
      <c r="C871">
        <v>3</v>
      </c>
      <c r="D871">
        <v>3</v>
      </c>
      <c r="E871">
        <f>COUNTIF(tbl_EmployeeSurvey[EmployeeID],tbl_EmployeeSurvey[[#This Row],[EmployeeID]])</f>
        <v>1</v>
      </c>
    </row>
    <row r="872" spans="1:5" x14ac:dyDescent="0.25">
      <c r="A872">
        <v>871</v>
      </c>
      <c r="B872">
        <v>1</v>
      </c>
      <c r="C872">
        <v>1</v>
      </c>
      <c r="D872">
        <v>3</v>
      </c>
      <c r="E872">
        <f>COUNTIF(tbl_EmployeeSurvey[EmployeeID],tbl_EmployeeSurvey[[#This Row],[EmployeeID]])</f>
        <v>1</v>
      </c>
    </row>
    <row r="873" spans="1:5" x14ac:dyDescent="0.25">
      <c r="A873">
        <v>872</v>
      </c>
      <c r="B873">
        <v>4</v>
      </c>
      <c r="C873">
        <v>4</v>
      </c>
      <c r="D873">
        <v>3</v>
      </c>
      <c r="E873">
        <f>COUNTIF(tbl_EmployeeSurvey[EmployeeID],tbl_EmployeeSurvey[[#This Row],[EmployeeID]])</f>
        <v>1</v>
      </c>
    </row>
    <row r="874" spans="1:5" x14ac:dyDescent="0.25">
      <c r="A874">
        <v>873</v>
      </c>
      <c r="B874">
        <v>2</v>
      </c>
      <c r="C874">
        <v>3</v>
      </c>
      <c r="D874">
        <v>2</v>
      </c>
      <c r="E874">
        <f>COUNTIF(tbl_EmployeeSurvey[EmployeeID],tbl_EmployeeSurvey[[#This Row],[EmployeeID]])</f>
        <v>1</v>
      </c>
    </row>
    <row r="875" spans="1:5" x14ac:dyDescent="0.25">
      <c r="A875">
        <v>874</v>
      </c>
      <c r="B875">
        <v>4</v>
      </c>
      <c r="C875">
        <v>3</v>
      </c>
      <c r="D875">
        <v>2</v>
      </c>
      <c r="E875">
        <f>COUNTIF(tbl_EmployeeSurvey[EmployeeID],tbl_EmployeeSurvey[[#This Row],[EmployeeID]])</f>
        <v>1</v>
      </c>
    </row>
    <row r="876" spans="1:5" x14ac:dyDescent="0.25">
      <c r="A876">
        <v>875</v>
      </c>
      <c r="B876">
        <v>4</v>
      </c>
      <c r="C876">
        <v>1</v>
      </c>
      <c r="D876">
        <v>3</v>
      </c>
      <c r="E876">
        <f>COUNTIF(tbl_EmployeeSurvey[EmployeeID],tbl_EmployeeSurvey[[#This Row],[EmployeeID]])</f>
        <v>1</v>
      </c>
    </row>
    <row r="877" spans="1:5" x14ac:dyDescent="0.25">
      <c r="A877">
        <v>876</v>
      </c>
      <c r="B877">
        <v>4</v>
      </c>
      <c r="C877">
        <v>2</v>
      </c>
      <c r="D877">
        <v>3</v>
      </c>
      <c r="E877">
        <f>COUNTIF(tbl_EmployeeSurvey[EmployeeID],tbl_EmployeeSurvey[[#This Row],[EmployeeID]])</f>
        <v>1</v>
      </c>
    </row>
    <row r="878" spans="1:5" x14ac:dyDescent="0.25">
      <c r="A878">
        <v>877</v>
      </c>
      <c r="B878">
        <v>3</v>
      </c>
      <c r="C878">
        <v>4</v>
      </c>
      <c r="D878">
        <v>2</v>
      </c>
      <c r="E878">
        <f>COUNTIF(tbl_EmployeeSurvey[EmployeeID],tbl_EmployeeSurvey[[#This Row],[EmployeeID]])</f>
        <v>1</v>
      </c>
    </row>
    <row r="879" spans="1:5" x14ac:dyDescent="0.25">
      <c r="A879">
        <v>878</v>
      </c>
      <c r="B879">
        <v>4</v>
      </c>
      <c r="C879">
        <v>1</v>
      </c>
      <c r="D879">
        <v>1</v>
      </c>
      <c r="E879">
        <f>COUNTIF(tbl_EmployeeSurvey[EmployeeID],tbl_EmployeeSurvey[[#This Row],[EmployeeID]])</f>
        <v>1</v>
      </c>
    </row>
    <row r="880" spans="1:5" x14ac:dyDescent="0.25">
      <c r="A880">
        <v>879</v>
      </c>
      <c r="B880">
        <v>3</v>
      </c>
      <c r="C880">
        <v>2</v>
      </c>
      <c r="D880">
        <v>3</v>
      </c>
      <c r="E880">
        <f>COUNTIF(tbl_EmployeeSurvey[EmployeeID],tbl_EmployeeSurvey[[#This Row],[EmployeeID]])</f>
        <v>1</v>
      </c>
    </row>
    <row r="881" spans="1:5" x14ac:dyDescent="0.25">
      <c r="A881">
        <v>880</v>
      </c>
      <c r="B881">
        <v>2</v>
      </c>
      <c r="C881">
        <v>3</v>
      </c>
      <c r="D881">
        <v>2</v>
      </c>
      <c r="E881">
        <f>COUNTIF(tbl_EmployeeSurvey[EmployeeID],tbl_EmployeeSurvey[[#This Row],[EmployeeID]])</f>
        <v>1</v>
      </c>
    </row>
    <row r="882" spans="1:5" x14ac:dyDescent="0.25">
      <c r="A882">
        <v>881</v>
      </c>
      <c r="B882">
        <v>2</v>
      </c>
      <c r="C882">
        <v>3</v>
      </c>
      <c r="D882">
        <v>3</v>
      </c>
      <c r="E882">
        <f>COUNTIF(tbl_EmployeeSurvey[EmployeeID],tbl_EmployeeSurvey[[#This Row],[EmployeeID]])</f>
        <v>1</v>
      </c>
    </row>
    <row r="883" spans="1:5" x14ac:dyDescent="0.25">
      <c r="A883">
        <v>882</v>
      </c>
      <c r="B883">
        <v>2</v>
      </c>
      <c r="C883">
        <v>4</v>
      </c>
      <c r="D883">
        <v>3</v>
      </c>
      <c r="E883">
        <f>COUNTIF(tbl_EmployeeSurvey[EmployeeID],tbl_EmployeeSurvey[[#This Row],[EmployeeID]])</f>
        <v>1</v>
      </c>
    </row>
    <row r="884" spans="1:5" x14ac:dyDescent="0.25">
      <c r="A884">
        <v>883</v>
      </c>
      <c r="B884">
        <v>2</v>
      </c>
      <c r="C884">
        <v>4</v>
      </c>
      <c r="D884">
        <v>2</v>
      </c>
      <c r="E884">
        <f>COUNTIF(tbl_EmployeeSurvey[EmployeeID],tbl_EmployeeSurvey[[#This Row],[EmployeeID]])</f>
        <v>1</v>
      </c>
    </row>
    <row r="885" spans="1:5" x14ac:dyDescent="0.25">
      <c r="A885">
        <v>884</v>
      </c>
      <c r="B885">
        <v>2</v>
      </c>
      <c r="C885">
        <v>2</v>
      </c>
      <c r="D885">
        <v>2</v>
      </c>
      <c r="E885">
        <f>COUNTIF(tbl_EmployeeSurvey[EmployeeID],tbl_EmployeeSurvey[[#This Row],[EmployeeID]])</f>
        <v>1</v>
      </c>
    </row>
    <row r="886" spans="1:5" x14ac:dyDescent="0.25">
      <c r="A886">
        <v>885</v>
      </c>
      <c r="B886">
        <v>3</v>
      </c>
      <c r="C886">
        <v>1</v>
      </c>
      <c r="D886">
        <v>3</v>
      </c>
      <c r="E886">
        <f>COUNTIF(tbl_EmployeeSurvey[EmployeeID],tbl_EmployeeSurvey[[#This Row],[EmployeeID]])</f>
        <v>1</v>
      </c>
    </row>
    <row r="887" spans="1:5" x14ac:dyDescent="0.25">
      <c r="A887">
        <v>886</v>
      </c>
      <c r="B887">
        <v>1</v>
      </c>
      <c r="C887">
        <v>1</v>
      </c>
      <c r="D887">
        <v>3</v>
      </c>
      <c r="E887">
        <f>COUNTIF(tbl_EmployeeSurvey[EmployeeID],tbl_EmployeeSurvey[[#This Row],[EmployeeID]])</f>
        <v>1</v>
      </c>
    </row>
    <row r="888" spans="1:5" x14ac:dyDescent="0.25">
      <c r="A888">
        <v>887</v>
      </c>
      <c r="B888">
        <v>4</v>
      </c>
      <c r="C888">
        <v>1</v>
      </c>
      <c r="D888">
        <v>3</v>
      </c>
      <c r="E888">
        <f>COUNTIF(tbl_EmployeeSurvey[EmployeeID],tbl_EmployeeSurvey[[#This Row],[EmployeeID]])</f>
        <v>1</v>
      </c>
    </row>
    <row r="889" spans="1:5" x14ac:dyDescent="0.25">
      <c r="A889">
        <v>888</v>
      </c>
      <c r="B889">
        <v>3</v>
      </c>
      <c r="C889">
        <v>3</v>
      </c>
      <c r="D889">
        <v>3</v>
      </c>
      <c r="E889">
        <f>COUNTIF(tbl_EmployeeSurvey[EmployeeID],tbl_EmployeeSurvey[[#This Row],[EmployeeID]])</f>
        <v>1</v>
      </c>
    </row>
    <row r="890" spans="1:5" x14ac:dyDescent="0.25">
      <c r="A890">
        <v>889</v>
      </c>
      <c r="B890">
        <v>3</v>
      </c>
      <c r="C890">
        <v>4</v>
      </c>
      <c r="D890">
        <v>3</v>
      </c>
      <c r="E890">
        <f>COUNTIF(tbl_EmployeeSurvey[EmployeeID],tbl_EmployeeSurvey[[#This Row],[EmployeeID]])</f>
        <v>1</v>
      </c>
    </row>
    <row r="891" spans="1:5" x14ac:dyDescent="0.25">
      <c r="A891">
        <v>890</v>
      </c>
      <c r="B891">
        <v>3</v>
      </c>
      <c r="C891">
        <v>1</v>
      </c>
      <c r="D891">
        <v>2</v>
      </c>
      <c r="E891">
        <f>COUNTIF(tbl_EmployeeSurvey[EmployeeID],tbl_EmployeeSurvey[[#This Row],[EmployeeID]])</f>
        <v>1</v>
      </c>
    </row>
    <row r="892" spans="1:5" x14ac:dyDescent="0.25">
      <c r="A892">
        <v>891</v>
      </c>
      <c r="B892">
        <v>2</v>
      </c>
      <c r="C892">
        <v>1</v>
      </c>
      <c r="D892">
        <v>3</v>
      </c>
      <c r="E892">
        <f>COUNTIF(tbl_EmployeeSurvey[EmployeeID],tbl_EmployeeSurvey[[#This Row],[EmployeeID]])</f>
        <v>1</v>
      </c>
    </row>
    <row r="893" spans="1:5" x14ac:dyDescent="0.25">
      <c r="A893">
        <v>892</v>
      </c>
      <c r="B893">
        <v>4</v>
      </c>
      <c r="C893">
        <v>1</v>
      </c>
      <c r="D893">
        <v>3</v>
      </c>
      <c r="E893">
        <f>COUNTIF(tbl_EmployeeSurvey[EmployeeID],tbl_EmployeeSurvey[[#This Row],[EmployeeID]])</f>
        <v>1</v>
      </c>
    </row>
    <row r="894" spans="1:5" x14ac:dyDescent="0.25">
      <c r="A894">
        <v>893</v>
      </c>
      <c r="B894">
        <v>2</v>
      </c>
      <c r="C894">
        <v>1</v>
      </c>
      <c r="D894">
        <v>3</v>
      </c>
      <c r="E894">
        <f>COUNTIF(tbl_EmployeeSurvey[EmployeeID],tbl_EmployeeSurvey[[#This Row],[EmployeeID]])</f>
        <v>1</v>
      </c>
    </row>
    <row r="895" spans="1:5" x14ac:dyDescent="0.25">
      <c r="A895">
        <v>894</v>
      </c>
      <c r="B895">
        <v>2</v>
      </c>
      <c r="C895">
        <v>1</v>
      </c>
      <c r="D895">
        <v>2</v>
      </c>
      <c r="E895">
        <f>COUNTIF(tbl_EmployeeSurvey[EmployeeID],tbl_EmployeeSurvey[[#This Row],[EmployeeID]])</f>
        <v>1</v>
      </c>
    </row>
    <row r="896" spans="1:5" x14ac:dyDescent="0.25">
      <c r="A896">
        <v>895</v>
      </c>
      <c r="B896">
        <v>3</v>
      </c>
      <c r="C896">
        <v>4</v>
      </c>
      <c r="D896">
        <v>3</v>
      </c>
      <c r="E896">
        <f>COUNTIF(tbl_EmployeeSurvey[EmployeeID],tbl_EmployeeSurvey[[#This Row],[EmployeeID]])</f>
        <v>1</v>
      </c>
    </row>
    <row r="897" spans="1:5" x14ac:dyDescent="0.25">
      <c r="A897">
        <v>896</v>
      </c>
      <c r="B897">
        <v>2</v>
      </c>
      <c r="C897">
        <v>4</v>
      </c>
      <c r="D897">
        <v>4</v>
      </c>
      <c r="E897">
        <f>COUNTIF(tbl_EmployeeSurvey[EmployeeID],tbl_EmployeeSurvey[[#This Row],[EmployeeID]])</f>
        <v>1</v>
      </c>
    </row>
    <row r="898" spans="1:5" x14ac:dyDescent="0.25">
      <c r="A898">
        <v>897</v>
      </c>
      <c r="B898">
        <v>4</v>
      </c>
      <c r="C898">
        <v>3</v>
      </c>
      <c r="D898">
        <v>3</v>
      </c>
      <c r="E898">
        <f>COUNTIF(tbl_EmployeeSurvey[EmployeeID],tbl_EmployeeSurvey[[#This Row],[EmployeeID]])</f>
        <v>1</v>
      </c>
    </row>
    <row r="899" spans="1:5" x14ac:dyDescent="0.25">
      <c r="A899">
        <v>898</v>
      </c>
      <c r="B899">
        <v>3</v>
      </c>
      <c r="C899">
        <v>3</v>
      </c>
      <c r="D899">
        <v>3</v>
      </c>
      <c r="E899">
        <f>COUNTIF(tbl_EmployeeSurvey[EmployeeID],tbl_EmployeeSurvey[[#This Row],[EmployeeID]])</f>
        <v>1</v>
      </c>
    </row>
    <row r="900" spans="1:5" x14ac:dyDescent="0.25">
      <c r="A900">
        <v>899</v>
      </c>
      <c r="B900">
        <v>1</v>
      </c>
      <c r="C900">
        <v>3</v>
      </c>
      <c r="D900">
        <v>3</v>
      </c>
      <c r="E900">
        <f>COUNTIF(tbl_EmployeeSurvey[EmployeeID],tbl_EmployeeSurvey[[#This Row],[EmployeeID]])</f>
        <v>1</v>
      </c>
    </row>
    <row r="901" spans="1:5" x14ac:dyDescent="0.25">
      <c r="A901">
        <v>900</v>
      </c>
      <c r="B901">
        <v>3</v>
      </c>
      <c r="C901">
        <v>3</v>
      </c>
      <c r="D901">
        <v>3</v>
      </c>
      <c r="E901">
        <f>COUNTIF(tbl_EmployeeSurvey[EmployeeID],tbl_EmployeeSurvey[[#This Row],[EmployeeID]])</f>
        <v>1</v>
      </c>
    </row>
    <row r="902" spans="1:5" x14ac:dyDescent="0.25">
      <c r="A902">
        <v>901</v>
      </c>
      <c r="B902">
        <v>3</v>
      </c>
      <c r="C902">
        <v>3</v>
      </c>
      <c r="D902">
        <v>2</v>
      </c>
      <c r="E902">
        <f>COUNTIF(tbl_EmployeeSurvey[EmployeeID],tbl_EmployeeSurvey[[#This Row],[EmployeeID]])</f>
        <v>1</v>
      </c>
    </row>
    <row r="903" spans="1:5" x14ac:dyDescent="0.25">
      <c r="A903">
        <v>902</v>
      </c>
      <c r="B903">
        <v>1</v>
      </c>
      <c r="C903">
        <v>3</v>
      </c>
      <c r="D903">
        <v>1</v>
      </c>
      <c r="E903">
        <f>COUNTIF(tbl_EmployeeSurvey[EmployeeID],tbl_EmployeeSurvey[[#This Row],[EmployeeID]])</f>
        <v>1</v>
      </c>
    </row>
    <row r="904" spans="1:5" x14ac:dyDescent="0.25">
      <c r="A904">
        <v>903</v>
      </c>
      <c r="B904">
        <v>4</v>
      </c>
      <c r="C904">
        <v>4</v>
      </c>
      <c r="D904">
        <v>3</v>
      </c>
      <c r="E904">
        <f>COUNTIF(tbl_EmployeeSurvey[EmployeeID],tbl_EmployeeSurvey[[#This Row],[EmployeeID]])</f>
        <v>1</v>
      </c>
    </row>
    <row r="905" spans="1:5" x14ac:dyDescent="0.25">
      <c r="A905">
        <v>904</v>
      </c>
      <c r="B905">
        <v>4</v>
      </c>
      <c r="C905">
        <v>3</v>
      </c>
      <c r="D905">
        <v>4</v>
      </c>
      <c r="E905">
        <f>COUNTIF(tbl_EmployeeSurvey[EmployeeID],tbl_EmployeeSurvey[[#This Row],[EmployeeID]])</f>
        <v>1</v>
      </c>
    </row>
    <row r="906" spans="1:5" x14ac:dyDescent="0.25">
      <c r="A906">
        <v>905</v>
      </c>
      <c r="B906">
        <v>4</v>
      </c>
      <c r="C906">
        <v>1</v>
      </c>
      <c r="D906">
        <v>3</v>
      </c>
      <c r="E906">
        <f>COUNTIF(tbl_EmployeeSurvey[EmployeeID],tbl_EmployeeSurvey[[#This Row],[EmployeeID]])</f>
        <v>1</v>
      </c>
    </row>
    <row r="907" spans="1:5" x14ac:dyDescent="0.25">
      <c r="A907">
        <v>906</v>
      </c>
      <c r="B907">
        <v>2</v>
      </c>
      <c r="C907">
        <v>2</v>
      </c>
      <c r="D907">
        <v>1</v>
      </c>
      <c r="E907">
        <f>COUNTIF(tbl_EmployeeSurvey[EmployeeID],tbl_EmployeeSurvey[[#This Row],[EmployeeID]])</f>
        <v>1</v>
      </c>
    </row>
    <row r="908" spans="1:5" x14ac:dyDescent="0.25">
      <c r="A908">
        <v>907</v>
      </c>
      <c r="B908">
        <v>3</v>
      </c>
      <c r="C908">
        <v>4</v>
      </c>
      <c r="D908">
        <v>2</v>
      </c>
      <c r="E908">
        <f>COUNTIF(tbl_EmployeeSurvey[EmployeeID],tbl_EmployeeSurvey[[#This Row],[EmployeeID]])</f>
        <v>1</v>
      </c>
    </row>
    <row r="909" spans="1:5" x14ac:dyDescent="0.25">
      <c r="A909">
        <v>908</v>
      </c>
      <c r="B909">
        <v>1</v>
      </c>
      <c r="C909">
        <v>4</v>
      </c>
      <c r="D909">
        <v>3</v>
      </c>
      <c r="E909">
        <f>COUNTIF(tbl_EmployeeSurvey[EmployeeID],tbl_EmployeeSurvey[[#This Row],[EmployeeID]])</f>
        <v>1</v>
      </c>
    </row>
    <row r="910" spans="1:5" x14ac:dyDescent="0.25">
      <c r="A910">
        <v>909</v>
      </c>
      <c r="B910">
        <v>3</v>
      </c>
      <c r="C910">
        <v>4</v>
      </c>
      <c r="D910">
        <v>3</v>
      </c>
      <c r="E910">
        <f>COUNTIF(tbl_EmployeeSurvey[EmployeeID],tbl_EmployeeSurvey[[#This Row],[EmployeeID]])</f>
        <v>1</v>
      </c>
    </row>
    <row r="911" spans="1:5" x14ac:dyDescent="0.25">
      <c r="A911">
        <v>910</v>
      </c>
      <c r="B911">
        <v>3</v>
      </c>
      <c r="C911">
        <v>4</v>
      </c>
      <c r="D911">
        <v>2</v>
      </c>
      <c r="E911">
        <f>COUNTIF(tbl_EmployeeSurvey[EmployeeID],tbl_EmployeeSurvey[[#This Row],[EmployeeID]])</f>
        <v>1</v>
      </c>
    </row>
    <row r="912" spans="1:5" x14ac:dyDescent="0.25">
      <c r="A912">
        <v>911</v>
      </c>
      <c r="B912">
        <v>1</v>
      </c>
      <c r="C912">
        <v>4</v>
      </c>
      <c r="D912">
        <v>3</v>
      </c>
      <c r="E912">
        <f>COUNTIF(tbl_EmployeeSurvey[EmployeeID],tbl_EmployeeSurvey[[#This Row],[EmployeeID]])</f>
        <v>1</v>
      </c>
    </row>
    <row r="913" spans="1:5" x14ac:dyDescent="0.25">
      <c r="A913">
        <v>912</v>
      </c>
      <c r="B913">
        <v>2</v>
      </c>
      <c r="C913">
        <v>3</v>
      </c>
      <c r="D913">
        <v>3</v>
      </c>
      <c r="E913">
        <f>COUNTIF(tbl_EmployeeSurvey[EmployeeID],tbl_EmployeeSurvey[[#This Row],[EmployeeID]])</f>
        <v>1</v>
      </c>
    </row>
    <row r="914" spans="1:5" x14ac:dyDescent="0.25">
      <c r="A914">
        <v>913</v>
      </c>
      <c r="B914">
        <v>4</v>
      </c>
      <c r="C914">
        <v>4</v>
      </c>
      <c r="D914">
        <v>2</v>
      </c>
      <c r="E914">
        <f>COUNTIF(tbl_EmployeeSurvey[EmployeeID],tbl_EmployeeSurvey[[#This Row],[EmployeeID]])</f>
        <v>1</v>
      </c>
    </row>
    <row r="915" spans="1:5" x14ac:dyDescent="0.25">
      <c r="A915">
        <v>914</v>
      </c>
      <c r="B915">
        <v>1</v>
      </c>
      <c r="C915">
        <v>1</v>
      </c>
      <c r="D915">
        <v>1</v>
      </c>
      <c r="E915">
        <f>COUNTIF(tbl_EmployeeSurvey[EmployeeID],tbl_EmployeeSurvey[[#This Row],[EmployeeID]])</f>
        <v>1</v>
      </c>
    </row>
    <row r="916" spans="1:5" x14ac:dyDescent="0.25">
      <c r="A916">
        <v>915</v>
      </c>
      <c r="B916">
        <v>3</v>
      </c>
      <c r="C916">
        <v>3</v>
      </c>
      <c r="D916">
        <v>3</v>
      </c>
      <c r="E916">
        <f>COUNTIF(tbl_EmployeeSurvey[EmployeeID],tbl_EmployeeSurvey[[#This Row],[EmployeeID]])</f>
        <v>1</v>
      </c>
    </row>
    <row r="917" spans="1:5" x14ac:dyDescent="0.25">
      <c r="A917">
        <v>916</v>
      </c>
      <c r="B917">
        <v>2</v>
      </c>
      <c r="C917">
        <v>1</v>
      </c>
      <c r="D917">
        <v>3</v>
      </c>
      <c r="E917">
        <f>COUNTIF(tbl_EmployeeSurvey[EmployeeID],tbl_EmployeeSurvey[[#This Row],[EmployeeID]])</f>
        <v>1</v>
      </c>
    </row>
    <row r="918" spans="1:5" x14ac:dyDescent="0.25">
      <c r="A918">
        <v>917</v>
      </c>
      <c r="B918">
        <v>4</v>
      </c>
      <c r="C918">
        <v>3</v>
      </c>
      <c r="D918">
        <v>3</v>
      </c>
      <c r="E918">
        <f>COUNTIF(tbl_EmployeeSurvey[EmployeeID],tbl_EmployeeSurvey[[#This Row],[EmployeeID]])</f>
        <v>1</v>
      </c>
    </row>
    <row r="919" spans="1:5" x14ac:dyDescent="0.25">
      <c r="A919">
        <v>918</v>
      </c>
      <c r="B919">
        <v>4</v>
      </c>
      <c r="C919">
        <v>2</v>
      </c>
      <c r="D919">
        <v>3</v>
      </c>
      <c r="E919">
        <f>COUNTIF(tbl_EmployeeSurvey[EmployeeID],tbl_EmployeeSurvey[[#This Row],[EmployeeID]])</f>
        <v>1</v>
      </c>
    </row>
    <row r="920" spans="1:5" x14ac:dyDescent="0.25">
      <c r="A920">
        <v>919</v>
      </c>
      <c r="B920">
        <v>1</v>
      </c>
      <c r="C920">
        <v>2</v>
      </c>
      <c r="D920">
        <v>3</v>
      </c>
      <c r="E920">
        <f>COUNTIF(tbl_EmployeeSurvey[EmployeeID],tbl_EmployeeSurvey[[#This Row],[EmployeeID]])</f>
        <v>1</v>
      </c>
    </row>
    <row r="921" spans="1:5" x14ac:dyDescent="0.25">
      <c r="A921">
        <v>920</v>
      </c>
      <c r="B921">
        <v>4</v>
      </c>
      <c r="C921">
        <v>1</v>
      </c>
      <c r="D921">
        <v>3</v>
      </c>
      <c r="E921">
        <f>COUNTIF(tbl_EmployeeSurvey[EmployeeID],tbl_EmployeeSurvey[[#This Row],[EmployeeID]])</f>
        <v>1</v>
      </c>
    </row>
    <row r="922" spans="1:5" x14ac:dyDescent="0.25">
      <c r="A922">
        <v>921</v>
      </c>
      <c r="B922">
        <v>3</v>
      </c>
      <c r="C922">
        <v>3</v>
      </c>
      <c r="D922">
        <v>3</v>
      </c>
      <c r="E922">
        <f>COUNTIF(tbl_EmployeeSurvey[EmployeeID],tbl_EmployeeSurvey[[#This Row],[EmployeeID]])</f>
        <v>1</v>
      </c>
    </row>
    <row r="923" spans="1:5" x14ac:dyDescent="0.25">
      <c r="A923">
        <v>922</v>
      </c>
      <c r="B923">
        <v>4</v>
      </c>
      <c r="C923">
        <v>2</v>
      </c>
      <c r="D923">
        <v>3</v>
      </c>
      <c r="E923">
        <f>COUNTIF(tbl_EmployeeSurvey[EmployeeID],tbl_EmployeeSurvey[[#This Row],[EmployeeID]])</f>
        <v>1</v>
      </c>
    </row>
    <row r="924" spans="1:5" x14ac:dyDescent="0.25">
      <c r="A924">
        <v>923</v>
      </c>
      <c r="B924">
        <v>1</v>
      </c>
      <c r="C924">
        <v>2</v>
      </c>
      <c r="D924">
        <v>3</v>
      </c>
      <c r="E924">
        <f>COUNTIF(tbl_EmployeeSurvey[EmployeeID],tbl_EmployeeSurvey[[#This Row],[EmployeeID]])</f>
        <v>1</v>
      </c>
    </row>
    <row r="925" spans="1:5" x14ac:dyDescent="0.25">
      <c r="A925">
        <v>924</v>
      </c>
      <c r="B925">
        <v>3</v>
      </c>
      <c r="C925">
        <v>3</v>
      </c>
      <c r="D925">
        <v>3</v>
      </c>
      <c r="E925">
        <f>COUNTIF(tbl_EmployeeSurvey[EmployeeID],tbl_EmployeeSurvey[[#This Row],[EmployeeID]])</f>
        <v>1</v>
      </c>
    </row>
    <row r="926" spans="1:5" x14ac:dyDescent="0.25">
      <c r="A926">
        <v>925</v>
      </c>
      <c r="B926">
        <v>4</v>
      </c>
      <c r="C926">
        <v>3</v>
      </c>
      <c r="D926">
        <v>3</v>
      </c>
      <c r="E926">
        <f>COUNTIF(tbl_EmployeeSurvey[EmployeeID],tbl_EmployeeSurvey[[#This Row],[EmployeeID]])</f>
        <v>1</v>
      </c>
    </row>
    <row r="927" spans="1:5" x14ac:dyDescent="0.25">
      <c r="A927">
        <v>926</v>
      </c>
      <c r="B927">
        <v>4</v>
      </c>
      <c r="C927">
        <v>1</v>
      </c>
      <c r="D927">
        <v>3</v>
      </c>
      <c r="E927">
        <f>COUNTIF(tbl_EmployeeSurvey[EmployeeID],tbl_EmployeeSurvey[[#This Row],[EmployeeID]])</f>
        <v>1</v>
      </c>
    </row>
    <row r="928" spans="1:5" x14ac:dyDescent="0.25">
      <c r="A928">
        <v>927</v>
      </c>
      <c r="B928">
        <v>2</v>
      </c>
      <c r="C928">
        <v>3</v>
      </c>
      <c r="D928">
        <v>3</v>
      </c>
      <c r="E928">
        <f>COUNTIF(tbl_EmployeeSurvey[EmployeeID],tbl_EmployeeSurvey[[#This Row],[EmployeeID]])</f>
        <v>1</v>
      </c>
    </row>
    <row r="929" spans="1:5" x14ac:dyDescent="0.25">
      <c r="A929">
        <v>928</v>
      </c>
      <c r="B929">
        <v>3</v>
      </c>
      <c r="C929">
        <v>3</v>
      </c>
      <c r="D929">
        <v>3</v>
      </c>
      <c r="E929">
        <f>COUNTIF(tbl_EmployeeSurvey[EmployeeID],tbl_EmployeeSurvey[[#This Row],[EmployeeID]])</f>
        <v>1</v>
      </c>
    </row>
    <row r="930" spans="1:5" x14ac:dyDescent="0.25">
      <c r="A930">
        <v>929</v>
      </c>
      <c r="B930">
        <v>4</v>
      </c>
      <c r="C930">
        <v>4</v>
      </c>
      <c r="D930">
        <v>4</v>
      </c>
      <c r="E930">
        <f>COUNTIF(tbl_EmployeeSurvey[EmployeeID],tbl_EmployeeSurvey[[#This Row],[EmployeeID]])</f>
        <v>1</v>
      </c>
    </row>
    <row r="931" spans="1:5" x14ac:dyDescent="0.25">
      <c r="A931">
        <v>930</v>
      </c>
      <c r="B931">
        <v>4</v>
      </c>
      <c r="C931">
        <v>4</v>
      </c>
      <c r="D931">
        <v>4</v>
      </c>
      <c r="E931">
        <f>COUNTIF(tbl_EmployeeSurvey[EmployeeID],tbl_EmployeeSurvey[[#This Row],[EmployeeID]])</f>
        <v>1</v>
      </c>
    </row>
    <row r="932" spans="1:5" x14ac:dyDescent="0.25">
      <c r="A932">
        <v>931</v>
      </c>
      <c r="B932">
        <v>1</v>
      </c>
      <c r="C932">
        <v>2</v>
      </c>
      <c r="D932">
        <v>2</v>
      </c>
      <c r="E932">
        <f>COUNTIF(tbl_EmployeeSurvey[EmployeeID],tbl_EmployeeSurvey[[#This Row],[EmployeeID]])</f>
        <v>1</v>
      </c>
    </row>
    <row r="933" spans="1:5" x14ac:dyDescent="0.25">
      <c r="A933">
        <v>932</v>
      </c>
      <c r="B933">
        <v>4</v>
      </c>
      <c r="C933">
        <v>4</v>
      </c>
      <c r="D933">
        <v>3</v>
      </c>
      <c r="E933">
        <f>COUNTIF(tbl_EmployeeSurvey[EmployeeID],tbl_EmployeeSurvey[[#This Row],[EmployeeID]])</f>
        <v>1</v>
      </c>
    </row>
    <row r="934" spans="1:5" x14ac:dyDescent="0.25">
      <c r="A934">
        <v>933</v>
      </c>
      <c r="B934">
        <v>4</v>
      </c>
      <c r="C934">
        <v>2</v>
      </c>
      <c r="D934">
        <v>2</v>
      </c>
      <c r="E934">
        <f>COUNTIF(tbl_EmployeeSurvey[EmployeeID],tbl_EmployeeSurvey[[#This Row],[EmployeeID]])</f>
        <v>1</v>
      </c>
    </row>
    <row r="935" spans="1:5" x14ac:dyDescent="0.25">
      <c r="A935">
        <v>934</v>
      </c>
      <c r="B935">
        <v>1</v>
      </c>
      <c r="C935">
        <v>4</v>
      </c>
      <c r="D935">
        <v>3</v>
      </c>
      <c r="E935">
        <f>COUNTIF(tbl_EmployeeSurvey[EmployeeID],tbl_EmployeeSurvey[[#This Row],[EmployeeID]])</f>
        <v>1</v>
      </c>
    </row>
    <row r="936" spans="1:5" x14ac:dyDescent="0.25">
      <c r="A936">
        <v>935</v>
      </c>
      <c r="B936">
        <v>4</v>
      </c>
      <c r="C936">
        <v>1</v>
      </c>
      <c r="D936">
        <v>2</v>
      </c>
      <c r="E936">
        <f>COUNTIF(tbl_EmployeeSurvey[EmployeeID],tbl_EmployeeSurvey[[#This Row],[EmployeeID]])</f>
        <v>1</v>
      </c>
    </row>
    <row r="937" spans="1:5" x14ac:dyDescent="0.25">
      <c r="A937">
        <v>936</v>
      </c>
      <c r="B937">
        <v>4</v>
      </c>
      <c r="C937">
        <v>2</v>
      </c>
      <c r="D937">
        <v>3</v>
      </c>
      <c r="E937">
        <f>COUNTIF(tbl_EmployeeSurvey[EmployeeID],tbl_EmployeeSurvey[[#This Row],[EmployeeID]])</f>
        <v>1</v>
      </c>
    </row>
    <row r="938" spans="1:5" x14ac:dyDescent="0.25">
      <c r="A938">
        <v>937</v>
      </c>
      <c r="B938">
        <v>2</v>
      </c>
      <c r="C938">
        <v>2</v>
      </c>
      <c r="D938">
        <v>3</v>
      </c>
      <c r="E938">
        <f>COUNTIF(tbl_EmployeeSurvey[EmployeeID],tbl_EmployeeSurvey[[#This Row],[EmployeeID]])</f>
        <v>1</v>
      </c>
    </row>
    <row r="939" spans="1:5" x14ac:dyDescent="0.25">
      <c r="A939">
        <v>938</v>
      </c>
      <c r="B939">
        <v>3</v>
      </c>
      <c r="C939">
        <v>3</v>
      </c>
      <c r="D939">
        <v>3</v>
      </c>
      <c r="E939">
        <f>COUNTIF(tbl_EmployeeSurvey[EmployeeID],tbl_EmployeeSurvey[[#This Row],[EmployeeID]])</f>
        <v>1</v>
      </c>
    </row>
    <row r="940" spans="1:5" x14ac:dyDescent="0.25">
      <c r="A940">
        <v>939</v>
      </c>
      <c r="B940">
        <v>4</v>
      </c>
      <c r="C940">
        <v>3</v>
      </c>
      <c r="D940">
        <v>3</v>
      </c>
      <c r="E940">
        <f>COUNTIF(tbl_EmployeeSurvey[EmployeeID],tbl_EmployeeSurvey[[#This Row],[EmployeeID]])</f>
        <v>1</v>
      </c>
    </row>
    <row r="941" spans="1:5" x14ac:dyDescent="0.25">
      <c r="A941">
        <v>940</v>
      </c>
      <c r="B941">
        <v>4</v>
      </c>
      <c r="C941">
        <v>1</v>
      </c>
      <c r="D941">
        <v>3</v>
      </c>
      <c r="E941">
        <f>COUNTIF(tbl_EmployeeSurvey[EmployeeID],tbl_EmployeeSurvey[[#This Row],[EmployeeID]])</f>
        <v>1</v>
      </c>
    </row>
    <row r="942" spans="1:5" x14ac:dyDescent="0.25">
      <c r="A942">
        <v>941</v>
      </c>
      <c r="B942">
        <v>3</v>
      </c>
      <c r="C942">
        <v>4</v>
      </c>
      <c r="D942">
        <v>3</v>
      </c>
      <c r="E942">
        <f>COUNTIF(tbl_EmployeeSurvey[EmployeeID],tbl_EmployeeSurvey[[#This Row],[EmployeeID]])</f>
        <v>1</v>
      </c>
    </row>
    <row r="943" spans="1:5" x14ac:dyDescent="0.25">
      <c r="A943">
        <v>942</v>
      </c>
      <c r="B943">
        <v>1</v>
      </c>
      <c r="C943">
        <v>3</v>
      </c>
      <c r="D943">
        <v>2</v>
      </c>
      <c r="E943">
        <f>COUNTIF(tbl_EmployeeSurvey[EmployeeID],tbl_EmployeeSurvey[[#This Row],[EmployeeID]])</f>
        <v>1</v>
      </c>
    </row>
    <row r="944" spans="1:5" x14ac:dyDescent="0.25">
      <c r="A944">
        <v>943</v>
      </c>
      <c r="B944">
        <v>3</v>
      </c>
      <c r="C944">
        <v>4</v>
      </c>
      <c r="D944">
        <v>3</v>
      </c>
      <c r="E944">
        <f>COUNTIF(tbl_EmployeeSurvey[EmployeeID],tbl_EmployeeSurvey[[#This Row],[EmployeeID]])</f>
        <v>1</v>
      </c>
    </row>
    <row r="945" spans="1:5" x14ac:dyDescent="0.25">
      <c r="A945">
        <v>944</v>
      </c>
      <c r="B945">
        <v>4</v>
      </c>
      <c r="C945">
        <v>3</v>
      </c>
      <c r="D945">
        <v>3</v>
      </c>
      <c r="E945">
        <f>COUNTIF(tbl_EmployeeSurvey[EmployeeID],tbl_EmployeeSurvey[[#This Row],[EmployeeID]])</f>
        <v>1</v>
      </c>
    </row>
    <row r="946" spans="1:5" x14ac:dyDescent="0.25">
      <c r="A946">
        <v>945</v>
      </c>
      <c r="B946">
        <v>4</v>
      </c>
      <c r="C946">
        <v>3</v>
      </c>
      <c r="D946">
        <v>2</v>
      </c>
      <c r="E946">
        <f>COUNTIF(tbl_EmployeeSurvey[EmployeeID],tbl_EmployeeSurvey[[#This Row],[EmployeeID]])</f>
        <v>1</v>
      </c>
    </row>
    <row r="947" spans="1:5" x14ac:dyDescent="0.25">
      <c r="A947">
        <v>946</v>
      </c>
      <c r="B947">
        <v>2</v>
      </c>
      <c r="C947">
        <v>4</v>
      </c>
      <c r="D947">
        <v>3</v>
      </c>
      <c r="E947">
        <f>COUNTIF(tbl_EmployeeSurvey[EmployeeID],tbl_EmployeeSurvey[[#This Row],[EmployeeID]])</f>
        <v>1</v>
      </c>
    </row>
    <row r="948" spans="1:5" x14ac:dyDescent="0.25">
      <c r="A948">
        <v>947</v>
      </c>
      <c r="B948">
        <v>4</v>
      </c>
      <c r="C948">
        <v>3</v>
      </c>
      <c r="D948">
        <v>3</v>
      </c>
      <c r="E948">
        <f>COUNTIF(tbl_EmployeeSurvey[EmployeeID],tbl_EmployeeSurvey[[#This Row],[EmployeeID]])</f>
        <v>1</v>
      </c>
    </row>
    <row r="949" spans="1:5" x14ac:dyDescent="0.25">
      <c r="A949">
        <v>948</v>
      </c>
      <c r="B949">
        <v>4</v>
      </c>
      <c r="C949">
        <v>2</v>
      </c>
      <c r="D949">
        <v>3</v>
      </c>
      <c r="E949">
        <f>COUNTIF(tbl_EmployeeSurvey[EmployeeID],tbl_EmployeeSurvey[[#This Row],[EmployeeID]])</f>
        <v>1</v>
      </c>
    </row>
    <row r="950" spans="1:5" x14ac:dyDescent="0.25">
      <c r="A950">
        <v>949</v>
      </c>
      <c r="B950">
        <v>4</v>
      </c>
      <c r="C950">
        <v>4</v>
      </c>
      <c r="D950">
        <v>3</v>
      </c>
      <c r="E950">
        <f>COUNTIF(tbl_EmployeeSurvey[EmployeeID],tbl_EmployeeSurvey[[#This Row],[EmployeeID]])</f>
        <v>1</v>
      </c>
    </row>
    <row r="951" spans="1:5" x14ac:dyDescent="0.25">
      <c r="A951">
        <v>950</v>
      </c>
      <c r="B951">
        <v>1</v>
      </c>
      <c r="C951">
        <v>2</v>
      </c>
      <c r="D951">
        <v>3</v>
      </c>
      <c r="E951">
        <f>COUNTIF(tbl_EmployeeSurvey[EmployeeID],tbl_EmployeeSurvey[[#This Row],[EmployeeID]])</f>
        <v>1</v>
      </c>
    </row>
    <row r="952" spans="1:5" x14ac:dyDescent="0.25">
      <c r="A952">
        <v>951</v>
      </c>
      <c r="B952">
        <v>2</v>
      </c>
      <c r="C952">
        <v>4</v>
      </c>
      <c r="D952">
        <v>4</v>
      </c>
      <c r="E952">
        <f>COUNTIF(tbl_EmployeeSurvey[EmployeeID],tbl_EmployeeSurvey[[#This Row],[EmployeeID]])</f>
        <v>1</v>
      </c>
    </row>
    <row r="953" spans="1:5" x14ac:dyDescent="0.25">
      <c r="A953">
        <v>952</v>
      </c>
      <c r="B953">
        <v>3</v>
      </c>
      <c r="C953">
        <v>4</v>
      </c>
      <c r="D953">
        <v>4</v>
      </c>
      <c r="E953">
        <f>COUNTIF(tbl_EmployeeSurvey[EmployeeID],tbl_EmployeeSurvey[[#This Row],[EmployeeID]])</f>
        <v>1</v>
      </c>
    </row>
    <row r="954" spans="1:5" x14ac:dyDescent="0.25">
      <c r="A954">
        <v>953</v>
      </c>
      <c r="B954">
        <v>2</v>
      </c>
      <c r="C954">
        <v>2</v>
      </c>
      <c r="D954">
        <v>3</v>
      </c>
      <c r="E954">
        <f>COUNTIF(tbl_EmployeeSurvey[EmployeeID],tbl_EmployeeSurvey[[#This Row],[EmployeeID]])</f>
        <v>1</v>
      </c>
    </row>
    <row r="955" spans="1:5" x14ac:dyDescent="0.25">
      <c r="A955">
        <v>954</v>
      </c>
      <c r="B955">
        <v>3</v>
      </c>
      <c r="C955">
        <v>4</v>
      </c>
      <c r="D955">
        <v>2</v>
      </c>
      <c r="E955">
        <f>COUNTIF(tbl_EmployeeSurvey[EmployeeID],tbl_EmployeeSurvey[[#This Row],[EmployeeID]])</f>
        <v>1</v>
      </c>
    </row>
    <row r="956" spans="1:5" x14ac:dyDescent="0.25">
      <c r="A956">
        <v>955</v>
      </c>
      <c r="B956">
        <v>2</v>
      </c>
      <c r="C956">
        <v>4</v>
      </c>
      <c r="D956">
        <v>3</v>
      </c>
      <c r="E956">
        <f>COUNTIF(tbl_EmployeeSurvey[EmployeeID],tbl_EmployeeSurvey[[#This Row],[EmployeeID]])</f>
        <v>1</v>
      </c>
    </row>
    <row r="957" spans="1:5" x14ac:dyDescent="0.25">
      <c r="A957">
        <v>956</v>
      </c>
      <c r="B957">
        <v>3</v>
      </c>
      <c r="C957">
        <v>4</v>
      </c>
      <c r="D957">
        <v>3</v>
      </c>
      <c r="E957">
        <f>COUNTIF(tbl_EmployeeSurvey[EmployeeID],tbl_EmployeeSurvey[[#This Row],[EmployeeID]])</f>
        <v>1</v>
      </c>
    </row>
    <row r="958" spans="1:5" x14ac:dyDescent="0.25">
      <c r="A958">
        <v>957</v>
      </c>
      <c r="B958">
        <v>3</v>
      </c>
      <c r="C958">
        <v>4</v>
      </c>
      <c r="D958">
        <v>3</v>
      </c>
      <c r="E958">
        <f>COUNTIF(tbl_EmployeeSurvey[EmployeeID],tbl_EmployeeSurvey[[#This Row],[EmployeeID]])</f>
        <v>1</v>
      </c>
    </row>
    <row r="959" spans="1:5" x14ac:dyDescent="0.25">
      <c r="A959">
        <v>958</v>
      </c>
      <c r="B959">
        <v>1</v>
      </c>
      <c r="C959">
        <v>4</v>
      </c>
      <c r="D959">
        <v>4</v>
      </c>
      <c r="E959">
        <f>COUNTIF(tbl_EmployeeSurvey[EmployeeID],tbl_EmployeeSurvey[[#This Row],[EmployeeID]])</f>
        <v>1</v>
      </c>
    </row>
    <row r="960" spans="1:5" x14ac:dyDescent="0.25">
      <c r="A960">
        <v>959</v>
      </c>
      <c r="B960">
        <v>4</v>
      </c>
      <c r="C960">
        <v>4</v>
      </c>
      <c r="D960">
        <v>3</v>
      </c>
      <c r="E960">
        <f>COUNTIF(tbl_EmployeeSurvey[EmployeeID],tbl_EmployeeSurvey[[#This Row],[EmployeeID]])</f>
        <v>1</v>
      </c>
    </row>
    <row r="961" spans="1:5" x14ac:dyDescent="0.25">
      <c r="A961">
        <v>960</v>
      </c>
      <c r="B961">
        <v>3</v>
      </c>
      <c r="C961">
        <v>3</v>
      </c>
      <c r="D961">
        <v>3</v>
      </c>
      <c r="E961">
        <f>COUNTIF(tbl_EmployeeSurvey[EmployeeID],tbl_EmployeeSurvey[[#This Row],[EmployeeID]])</f>
        <v>1</v>
      </c>
    </row>
    <row r="962" spans="1:5" x14ac:dyDescent="0.25">
      <c r="A962">
        <v>961</v>
      </c>
      <c r="B962">
        <v>4</v>
      </c>
      <c r="C962">
        <v>3</v>
      </c>
      <c r="D962">
        <v>3</v>
      </c>
      <c r="E962">
        <f>COUNTIF(tbl_EmployeeSurvey[EmployeeID],tbl_EmployeeSurvey[[#This Row],[EmployeeID]])</f>
        <v>1</v>
      </c>
    </row>
    <row r="963" spans="1:5" x14ac:dyDescent="0.25">
      <c r="A963">
        <v>962</v>
      </c>
      <c r="B963">
        <v>4</v>
      </c>
      <c r="C963">
        <v>3</v>
      </c>
      <c r="D963">
        <v>3</v>
      </c>
      <c r="E963">
        <f>COUNTIF(tbl_EmployeeSurvey[EmployeeID],tbl_EmployeeSurvey[[#This Row],[EmployeeID]])</f>
        <v>1</v>
      </c>
    </row>
    <row r="964" spans="1:5" x14ac:dyDescent="0.25">
      <c r="A964">
        <v>963</v>
      </c>
      <c r="B964">
        <v>3</v>
      </c>
      <c r="C964">
        <v>4</v>
      </c>
      <c r="D964">
        <v>2</v>
      </c>
      <c r="E964">
        <f>COUNTIF(tbl_EmployeeSurvey[EmployeeID],tbl_EmployeeSurvey[[#This Row],[EmployeeID]])</f>
        <v>1</v>
      </c>
    </row>
    <row r="965" spans="1:5" x14ac:dyDescent="0.25">
      <c r="A965">
        <v>964</v>
      </c>
      <c r="B965">
        <v>3</v>
      </c>
      <c r="C965">
        <v>3</v>
      </c>
      <c r="D965">
        <v>2</v>
      </c>
      <c r="E965">
        <f>COUNTIF(tbl_EmployeeSurvey[EmployeeID],tbl_EmployeeSurvey[[#This Row],[EmployeeID]])</f>
        <v>1</v>
      </c>
    </row>
    <row r="966" spans="1:5" x14ac:dyDescent="0.25">
      <c r="A966">
        <v>965</v>
      </c>
      <c r="B966">
        <v>4</v>
      </c>
      <c r="C966">
        <v>3</v>
      </c>
      <c r="D966">
        <v>3</v>
      </c>
      <c r="E966">
        <f>COUNTIF(tbl_EmployeeSurvey[EmployeeID],tbl_EmployeeSurvey[[#This Row],[EmployeeID]])</f>
        <v>1</v>
      </c>
    </row>
    <row r="967" spans="1:5" x14ac:dyDescent="0.25">
      <c r="A967">
        <v>966</v>
      </c>
      <c r="B967">
        <v>3</v>
      </c>
      <c r="C967">
        <v>3</v>
      </c>
      <c r="D967">
        <v>1</v>
      </c>
      <c r="E967">
        <f>COUNTIF(tbl_EmployeeSurvey[EmployeeID],tbl_EmployeeSurvey[[#This Row],[EmployeeID]])</f>
        <v>1</v>
      </c>
    </row>
    <row r="968" spans="1:5" x14ac:dyDescent="0.25">
      <c r="A968">
        <v>967</v>
      </c>
      <c r="B968">
        <v>4</v>
      </c>
      <c r="C968">
        <v>3</v>
      </c>
      <c r="D968">
        <v>4</v>
      </c>
      <c r="E968">
        <f>COUNTIF(tbl_EmployeeSurvey[EmployeeID],tbl_EmployeeSurvey[[#This Row],[EmployeeID]])</f>
        <v>1</v>
      </c>
    </row>
    <row r="969" spans="1:5" x14ac:dyDescent="0.25">
      <c r="A969">
        <v>968</v>
      </c>
      <c r="B969">
        <v>4</v>
      </c>
      <c r="C969">
        <v>2</v>
      </c>
      <c r="D969">
        <v>3</v>
      </c>
      <c r="E969">
        <f>COUNTIF(tbl_EmployeeSurvey[EmployeeID],tbl_EmployeeSurvey[[#This Row],[EmployeeID]])</f>
        <v>1</v>
      </c>
    </row>
    <row r="970" spans="1:5" x14ac:dyDescent="0.25">
      <c r="A970">
        <v>969</v>
      </c>
      <c r="B970">
        <v>1</v>
      </c>
      <c r="C970">
        <v>3</v>
      </c>
      <c r="D970">
        <v>2</v>
      </c>
      <c r="E970">
        <f>COUNTIF(tbl_EmployeeSurvey[EmployeeID],tbl_EmployeeSurvey[[#This Row],[EmployeeID]])</f>
        <v>1</v>
      </c>
    </row>
    <row r="971" spans="1:5" x14ac:dyDescent="0.25">
      <c r="A971">
        <v>970</v>
      </c>
      <c r="B971">
        <v>2</v>
      </c>
      <c r="C971">
        <v>3</v>
      </c>
      <c r="D971">
        <v>4</v>
      </c>
      <c r="E971">
        <f>COUNTIF(tbl_EmployeeSurvey[EmployeeID],tbl_EmployeeSurvey[[#This Row],[EmployeeID]])</f>
        <v>1</v>
      </c>
    </row>
    <row r="972" spans="1:5" x14ac:dyDescent="0.25">
      <c r="A972">
        <v>971</v>
      </c>
      <c r="B972">
        <v>3</v>
      </c>
      <c r="C972">
        <v>2</v>
      </c>
      <c r="D972">
        <v>3</v>
      </c>
      <c r="E972">
        <f>COUNTIF(tbl_EmployeeSurvey[EmployeeID],tbl_EmployeeSurvey[[#This Row],[EmployeeID]])</f>
        <v>1</v>
      </c>
    </row>
    <row r="973" spans="1:5" x14ac:dyDescent="0.25">
      <c r="A973">
        <v>972</v>
      </c>
      <c r="B973">
        <v>2</v>
      </c>
      <c r="C973">
        <v>1</v>
      </c>
      <c r="D973">
        <v>3</v>
      </c>
      <c r="E973">
        <f>COUNTIF(tbl_EmployeeSurvey[EmployeeID],tbl_EmployeeSurvey[[#This Row],[EmployeeID]])</f>
        <v>1</v>
      </c>
    </row>
    <row r="974" spans="1:5" x14ac:dyDescent="0.25">
      <c r="A974">
        <v>973</v>
      </c>
      <c r="B974">
        <v>2</v>
      </c>
      <c r="C974">
        <v>1</v>
      </c>
      <c r="D974">
        <v>4</v>
      </c>
      <c r="E974">
        <f>COUNTIF(tbl_EmployeeSurvey[EmployeeID],tbl_EmployeeSurvey[[#This Row],[EmployeeID]])</f>
        <v>1</v>
      </c>
    </row>
    <row r="975" spans="1:5" x14ac:dyDescent="0.25">
      <c r="A975">
        <v>974</v>
      </c>
      <c r="B975">
        <v>3</v>
      </c>
      <c r="C975">
        <v>2</v>
      </c>
      <c r="D975">
        <v>3</v>
      </c>
      <c r="E975">
        <f>COUNTIF(tbl_EmployeeSurvey[EmployeeID],tbl_EmployeeSurvey[[#This Row],[EmployeeID]])</f>
        <v>1</v>
      </c>
    </row>
    <row r="976" spans="1:5" x14ac:dyDescent="0.25">
      <c r="A976">
        <v>975</v>
      </c>
      <c r="B976">
        <v>4</v>
      </c>
      <c r="C976">
        <v>3</v>
      </c>
      <c r="D976">
        <v>3</v>
      </c>
      <c r="E976">
        <f>COUNTIF(tbl_EmployeeSurvey[EmployeeID],tbl_EmployeeSurvey[[#This Row],[EmployeeID]])</f>
        <v>1</v>
      </c>
    </row>
    <row r="977" spans="1:5" x14ac:dyDescent="0.25">
      <c r="A977">
        <v>976</v>
      </c>
      <c r="B977">
        <v>2</v>
      </c>
      <c r="C977">
        <v>4</v>
      </c>
      <c r="D977">
        <v>2</v>
      </c>
      <c r="E977">
        <f>COUNTIF(tbl_EmployeeSurvey[EmployeeID],tbl_EmployeeSurvey[[#This Row],[EmployeeID]])</f>
        <v>1</v>
      </c>
    </row>
    <row r="978" spans="1:5" x14ac:dyDescent="0.25">
      <c r="A978">
        <v>977</v>
      </c>
      <c r="B978">
        <v>3</v>
      </c>
      <c r="C978">
        <v>2</v>
      </c>
      <c r="D978">
        <v>1</v>
      </c>
      <c r="E978">
        <f>COUNTIF(tbl_EmployeeSurvey[EmployeeID],tbl_EmployeeSurvey[[#This Row],[EmployeeID]])</f>
        <v>1</v>
      </c>
    </row>
    <row r="979" spans="1:5" x14ac:dyDescent="0.25">
      <c r="A979">
        <v>978</v>
      </c>
      <c r="B979">
        <v>3</v>
      </c>
      <c r="C979">
        <v>4</v>
      </c>
      <c r="D979">
        <v>2</v>
      </c>
      <c r="E979">
        <f>COUNTIF(tbl_EmployeeSurvey[EmployeeID],tbl_EmployeeSurvey[[#This Row],[EmployeeID]])</f>
        <v>1</v>
      </c>
    </row>
    <row r="980" spans="1:5" x14ac:dyDescent="0.25">
      <c r="A980">
        <v>979</v>
      </c>
      <c r="B980">
        <v>2</v>
      </c>
      <c r="C980">
        <v>1</v>
      </c>
      <c r="D980">
        <v>3</v>
      </c>
      <c r="E980">
        <f>COUNTIF(tbl_EmployeeSurvey[EmployeeID],tbl_EmployeeSurvey[[#This Row],[EmployeeID]])</f>
        <v>1</v>
      </c>
    </row>
    <row r="981" spans="1:5" x14ac:dyDescent="0.25">
      <c r="A981">
        <v>980</v>
      </c>
      <c r="B981">
        <v>1</v>
      </c>
      <c r="C981">
        <v>2</v>
      </c>
      <c r="D981">
        <v>3</v>
      </c>
      <c r="E981">
        <f>COUNTIF(tbl_EmployeeSurvey[EmployeeID],tbl_EmployeeSurvey[[#This Row],[EmployeeID]])</f>
        <v>1</v>
      </c>
    </row>
    <row r="982" spans="1:5" x14ac:dyDescent="0.25">
      <c r="A982">
        <v>981</v>
      </c>
      <c r="B982">
        <v>3</v>
      </c>
      <c r="C982">
        <v>2</v>
      </c>
      <c r="D982">
        <v>1</v>
      </c>
      <c r="E982">
        <f>COUNTIF(tbl_EmployeeSurvey[EmployeeID],tbl_EmployeeSurvey[[#This Row],[EmployeeID]])</f>
        <v>1</v>
      </c>
    </row>
    <row r="983" spans="1:5" x14ac:dyDescent="0.25">
      <c r="A983">
        <v>982</v>
      </c>
      <c r="B983">
        <v>4</v>
      </c>
      <c r="C983">
        <v>4</v>
      </c>
      <c r="D983">
        <v>2</v>
      </c>
      <c r="E983">
        <f>COUNTIF(tbl_EmployeeSurvey[EmployeeID],tbl_EmployeeSurvey[[#This Row],[EmployeeID]])</f>
        <v>1</v>
      </c>
    </row>
    <row r="984" spans="1:5" x14ac:dyDescent="0.25">
      <c r="A984">
        <v>983</v>
      </c>
      <c r="B984">
        <v>4</v>
      </c>
      <c r="C984">
        <v>4</v>
      </c>
      <c r="D984">
        <v>3</v>
      </c>
      <c r="E984">
        <f>COUNTIF(tbl_EmployeeSurvey[EmployeeID],tbl_EmployeeSurvey[[#This Row],[EmployeeID]])</f>
        <v>1</v>
      </c>
    </row>
    <row r="985" spans="1:5" x14ac:dyDescent="0.25">
      <c r="A985">
        <v>984</v>
      </c>
      <c r="B985">
        <v>4</v>
      </c>
      <c r="C985">
        <v>3</v>
      </c>
      <c r="D985">
        <v>1</v>
      </c>
      <c r="E985">
        <f>COUNTIF(tbl_EmployeeSurvey[EmployeeID],tbl_EmployeeSurvey[[#This Row],[EmployeeID]])</f>
        <v>1</v>
      </c>
    </row>
    <row r="986" spans="1:5" x14ac:dyDescent="0.25">
      <c r="A986">
        <v>985</v>
      </c>
      <c r="B986">
        <v>2</v>
      </c>
      <c r="C986">
        <v>2</v>
      </c>
      <c r="D986">
        <v>2</v>
      </c>
      <c r="E986">
        <f>COUNTIF(tbl_EmployeeSurvey[EmployeeID],tbl_EmployeeSurvey[[#This Row],[EmployeeID]])</f>
        <v>1</v>
      </c>
    </row>
    <row r="987" spans="1:5" x14ac:dyDescent="0.25">
      <c r="A987">
        <v>986</v>
      </c>
      <c r="B987">
        <v>3</v>
      </c>
      <c r="C987">
        <v>3</v>
      </c>
      <c r="D987">
        <v>4</v>
      </c>
      <c r="E987">
        <f>COUNTIF(tbl_EmployeeSurvey[EmployeeID],tbl_EmployeeSurvey[[#This Row],[EmployeeID]])</f>
        <v>1</v>
      </c>
    </row>
    <row r="988" spans="1:5" x14ac:dyDescent="0.25">
      <c r="A988">
        <v>987</v>
      </c>
      <c r="B988">
        <v>4</v>
      </c>
      <c r="C988">
        <v>1</v>
      </c>
      <c r="D988">
        <v>3</v>
      </c>
      <c r="E988">
        <f>COUNTIF(tbl_EmployeeSurvey[EmployeeID],tbl_EmployeeSurvey[[#This Row],[EmployeeID]])</f>
        <v>1</v>
      </c>
    </row>
    <row r="989" spans="1:5" x14ac:dyDescent="0.25">
      <c r="A989">
        <v>988</v>
      </c>
      <c r="B989">
        <v>1</v>
      </c>
      <c r="C989">
        <v>4</v>
      </c>
      <c r="D989">
        <v>3</v>
      </c>
      <c r="E989">
        <f>COUNTIF(tbl_EmployeeSurvey[EmployeeID],tbl_EmployeeSurvey[[#This Row],[EmployeeID]])</f>
        <v>1</v>
      </c>
    </row>
    <row r="990" spans="1:5" x14ac:dyDescent="0.25">
      <c r="A990">
        <v>989</v>
      </c>
      <c r="B990">
        <v>3</v>
      </c>
      <c r="C990">
        <v>4</v>
      </c>
      <c r="D990">
        <v>2</v>
      </c>
      <c r="E990">
        <f>COUNTIF(tbl_EmployeeSurvey[EmployeeID],tbl_EmployeeSurvey[[#This Row],[EmployeeID]])</f>
        <v>1</v>
      </c>
    </row>
    <row r="991" spans="1:5" x14ac:dyDescent="0.25">
      <c r="A991">
        <v>990</v>
      </c>
      <c r="B991">
        <v>1</v>
      </c>
      <c r="C991">
        <v>3</v>
      </c>
      <c r="D991">
        <v>3</v>
      </c>
      <c r="E991">
        <f>COUNTIF(tbl_EmployeeSurvey[EmployeeID],tbl_EmployeeSurvey[[#This Row],[EmployeeID]])</f>
        <v>1</v>
      </c>
    </row>
    <row r="992" spans="1:5" x14ac:dyDescent="0.25">
      <c r="A992">
        <v>991</v>
      </c>
      <c r="B992">
        <v>3</v>
      </c>
      <c r="C992">
        <v>4</v>
      </c>
      <c r="D992">
        <v>2</v>
      </c>
      <c r="E992">
        <f>COUNTIF(tbl_EmployeeSurvey[EmployeeID],tbl_EmployeeSurvey[[#This Row],[EmployeeID]])</f>
        <v>1</v>
      </c>
    </row>
    <row r="993" spans="1:5" x14ac:dyDescent="0.25">
      <c r="A993">
        <v>992</v>
      </c>
      <c r="B993">
        <v>2</v>
      </c>
      <c r="C993">
        <v>2</v>
      </c>
      <c r="D993">
        <v>3</v>
      </c>
      <c r="E993">
        <f>COUNTIF(tbl_EmployeeSurvey[EmployeeID],tbl_EmployeeSurvey[[#This Row],[EmployeeID]])</f>
        <v>1</v>
      </c>
    </row>
    <row r="994" spans="1:5" x14ac:dyDescent="0.25">
      <c r="A994">
        <v>993</v>
      </c>
      <c r="B994">
        <v>4</v>
      </c>
      <c r="C994">
        <v>3</v>
      </c>
      <c r="D994">
        <v>4</v>
      </c>
      <c r="E994">
        <f>COUNTIF(tbl_EmployeeSurvey[EmployeeID],tbl_EmployeeSurvey[[#This Row],[EmployeeID]])</f>
        <v>1</v>
      </c>
    </row>
    <row r="995" spans="1:5" x14ac:dyDescent="0.25">
      <c r="A995">
        <v>994</v>
      </c>
      <c r="B995">
        <v>3</v>
      </c>
      <c r="C995">
        <v>1</v>
      </c>
      <c r="D995">
        <v>3</v>
      </c>
      <c r="E995">
        <f>COUNTIF(tbl_EmployeeSurvey[EmployeeID],tbl_EmployeeSurvey[[#This Row],[EmployeeID]])</f>
        <v>1</v>
      </c>
    </row>
    <row r="996" spans="1:5" x14ac:dyDescent="0.25">
      <c r="A996">
        <v>995</v>
      </c>
      <c r="B996">
        <v>4</v>
      </c>
      <c r="C996">
        <v>4</v>
      </c>
      <c r="D996">
        <v>3</v>
      </c>
      <c r="E996">
        <f>COUNTIF(tbl_EmployeeSurvey[EmployeeID],tbl_EmployeeSurvey[[#This Row],[EmployeeID]])</f>
        <v>1</v>
      </c>
    </row>
    <row r="997" spans="1:5" x14ac:dyDescent="0.25">
      <c r="A997">
        <v>996</v>
      </c>
      <c r="B997">
        <v>4</v>
      </c>
      <c r="C997">
        <v>2</v>
      </c>
      <c r="D997">
        <v>2</v>
      </c>
      <c r="E997">
        <f>COUNTIF(tbl_EmployeeSurvey[EmployeeID],tbl_EmployeeSurvey[[#This Row],[EmployeeID]])</f>
        <v>1</v>
      </c>
    </row>
    <row r="998" spans="1:5" x14ac:dyDescent="0.25">
      <c r="A998">
        <v>997</v>
      </c>
      <c r="B998">
        <v>4</v>
      </c>
      <c r="C998">
        <v>4</v>
      </c>
      <c r="D998">
        <v>4</v>
      </c>
      <c r="E998">
        <f>COUNTIF(tbl_EmployeeSurvey[EmployeeID],tbl_EmployeeSurvey[[#This Row],[EmployeeID]])</f>
        <v>1</v>
      </c>
    </row>
    <row r="999" spans="1:5" x14ac:dyDescent="0.25">
      <c r="A999">
        <v>998</v>
      </c>
      <c r="B999">
        <v>1</v>
      </c>
      <c r="C999">
        <v>1</v>
      </c>
      <c r="D999">
        <v>2</v>
      </c>
      <c r="E999">
        <f>COUNTIF(tbl_EmployeeSurvey[EmployeeID],tbl_EmployeeSurvey[[#This Row],[EmployeeID]])</f>
        <v>1</v>
      </c>
    </row>
    <row r="1000" spans="1:5" x14ac:dyDescent="0.25">
      <c r="A1000">
        <v>999</v>
      </c>
      <c r="B1000">
        <v>3</v>
      </c>
      <c r="C1000">
        <v>2</v>
      </c>
      <c r="D1000">
        <v>2</v>
      </c>
      <c r="E1000">
        <f>COUNTIF(tbl_EmployeeSurvey[EmployeeID],tbl_EmployeeSurvey[[#This Row],[EmployeeID]])</f>
        <v>1</v>
      </c>
    </row>
    <row r="1001" spans="1:5" x14ac:dyDescent="0.25">
      <c r="A1001">
        <v>1000</v>
      </c>
      <c r="B1001">
        <v>1</v>
      </c>
      <c r="C1001">
        <v>3</v>
      </c>
      <c r="D1001">
        <v>3</v>
      </c>
      <c r="E1001">
        <f>COUNTIF(tbl_EmployeeSurvey[EmployeeID],tbl_EmployeeSurvey[[#This Row],[EmployeeID]])</f>
        <v>1</v>
      </c>
    </row>
    <row r="1002" spans="1:5" x14ac:dyDescent="0.25">
      <c r="A1002">
        <v>1001</v>
      </c>
      <c r="B1002">
        <v>4</v>
      </c>
      <c r="C1002">
        <v>1</v>
      </c>
      <c r="D1002">
        <v>3</v>
      </c>
      <c r="E1002">
        <f>COUNTIF(tbl_EmployeeSurvey[EmployeeID],tbl_EmployeeSurvey[[#This Row],[EmployeeID]])</f>
        <v>1</v>
      </c>
    </row>
    <row r="1003" spans="1:5" x14ac:dyDescent="0.25">
      <c r="A1003">
        <v>1002</v>
      </c>
      <c r="B1003">
        <v>3</v>
      </c>
      <c r="C1003">
        <v>3</v>
      </c>
      <c r="D1003">
        <v>3</v>
      </c>
      <c r="E1003">
        <f>COUNTIF(tbl_EmployeeSurvey[EmployeeID],tbl_EmployeeSurvey[[#This Row],[EmployeeID]])</f>
        <v>1</v>
      </c>
    </row>
    <row r="1004" spans="1:5" x14ac:dyDescent="0.25">
      <c r="A1004">
        <v>1003</v>
      </c>
      <c r="B1004">
        <v>2</v>
      </c>
      <c r="C1004">
        <v>2</v>
      </c>
      <c r="D1004">
        <v>3</v>
      </c>
      <c r="E1004">
        <f>COUNTIF(tbl_EmployeeSurvey[EmployeeID],tbl_EmployeeSurvey[[#This Row],[EmployeeID]])</f>
        <v>1</v>
      </c>
    </row>
    <row r="1005" spans="1:5" x14ac:dyDescent="0.25">
      <c r="A1005">
        <v>1004</v>
      </c>
      <c r="B1005">
        <v>2</v>
      </c>
      <c r="C1005">
        <v>4</v>
      </c>
      <c r="D1005">
        <v>3</v>
      </c>
      <c r="E1005">
        <f>COUNTIF(tbl_EmployeeSurvey[EmployeeID],tbl_EmployeeSurvey[[#This Row],[EmployeeID]])</f>
        <v>1</v>
      </c>
    </row>
    <row r="1006" spans="1:5" x14ac:dyDescent="0.25">
      <c r="A1006">
        <v>1005</v>
      </c>
      <c r="B1006">
        <v>3</v>
      </c>
      <c r="C1006">
        <v>3</v>
      </c>
      <c r="D1006">
        <v>3</v>
      </c>
      <c r="E1006">
        <f>COUNTIF(tbl_EmployeeSurvey[EmployeeID],tbl_EmployeeSurvey[[#This Row],[EmployeeID]])</f>
        <v>1</v>
      </c>
    </row>
    <row r="1007" spans="1:5" x14ac:dyDescent="0.25">
      <c r="A1007">
        <v>1006</v>
      </c>
      <c r="B1007">
        <v>2</v>
      </c>
      <c r="C1007">
        <v>2</v>
      </c>
      <c r="D1007">
        <v>2</v>
      </c>
      <c r="E1007">
        <f>COUNTIF(tbl_EmployeeSurvey[EmployeeID],tbl_EmployeeSurvey[[#This Row],[EmployeeID]])</f>
        <v>1</v>
      </c>
    </row>
    <row r="1008" spans="1:5" x14ac:dyDescent="0.25">
      <c r="A1008">
        <v>1007</v>
      </c>
      <c r="B1008">
        <v>3</v>
      </c>
      <c r="C1008">
        <v>1</v>
      </c>
      <c r="D1008">
        <v>3</v>
      </c>
      <c r="E1008">
        <f>COUNTIF(tbl_EmployeeSurvey[EmployeeID],tbl_EmployeeSurvey[[#This Row],[EmployeeID]])</f>
        <v>1</v>
      </c>
    </row>
    <row r="1009" spans="1:5" x14ac:dyDescent="0.25">
      <c r="A1009">
        <v>1008</v>
      </c>
      <c r="B1009">
        <v>4</v>
      </c>
      <c r="C1009">
        <v>2</v>
      </c>
      <c r="D1009">
        <v>2</v>
      </c>
      <c r="E1009">
        <f>COUNTIF(tbl_EmployeeSurvey[EmployeeID],tbl_EmployeeSurvey[[#This Row],[EmployeeID]])</f>
        <v>1</v>
      </c>
    </row>
    <row r="1010" spans="1:5" x14ac:dyDescent="0.25">
      <c r="A1010">
        <v>1009</v>
      </c>
      <c r="B1010">
        <v>3</v>
      </c>
      <c r="C1010">
        <v>1</v>
      </c>
      <c r="D1010">
        <v>3</v>
      </c>
      <c r="E1010">
        <f>COUNTIF(tbl_EmployeeSurvey[EmployeeID],tbl_EmployeeSurvey[[#This Row],[EmployeeID]])</f>
        <v>1</v>
      </c>
    </row>
    <row r="1011" spans="1:5" x14ac:dyDescent="0.25">
      <c r="A1011">
        <v>1010</v>
      </c>
      <c r="B1011">
        <v>4</v>
      </c>
      <c r="C1011">
        <v>3</v>
      </c>
      <c r="D1011">
        <v>3</v>
      </c>
      <c r="E1011">
        <f>COUNTIF(tbl_EmployeeSurvey[EmployeeID],tbl_EmployeeSurvey[[#This Row],[EmployeeID]])</f>
        <v>1</v>
      </c>
    </row>
    <row r="1012" spans="1:5" x14ac:dyDescent="0.25">
      <c r="A1012">
        <v>1011</v>
      </c>
      <c r="B1012">
        <v>1</v>
      </c>
      <c r="C1012">
        <v>3</v>
      </c>
      <c r="D1012">
        <v>2</v>
      </c>
      <c r="E1012">
        <f>COUNTIF(tbl_EmployeeSurvey[EmployeeID],tbl_EmployeeSurvey[[#This Row],[EmployeeID]])</f>
        <v>1</v>
      </c>
    </row>
    <row r="1013" spans="1:5" x14ac:dyDescent="0.25">
      <c r="A1013">
        <v>1012</v>
      </c>
      <c r="B1013">
        <v>2</v>
      </c>
      <c r="C1013">
        <v>4</v>
      </c>
      <c r="D1013">
        <v>3</v>
      </c>
      <c r="E1013">
        <f>COUNTIF(tbl_EmployeeSurvey[EmployeeID],tbl_EmployeeSurvey[[#This Row],[EmployeeID]])</f>
        <v>1</v>
      </c>
    </row>
    <row r="1014" spans="1:5" x14ac:dyDescent="0.25">
      <c r="A1014">
        <v>1013</v>
      </c>
      <c r="B1014">
        <v>4</v>
      </c>
      <c r="C1014">
        <v>4</v>
      </c>
      <c r="D1014">
        <v>3</v>
      </c>
      <c r="E1014">
        <f>COUNTIF(tbl_EmployeeSurvey[EmployeeID],tbl_EmployeeSurvey[[#This Row],[EmployeeID]])</f>
        <v>1</v>
      </c>
    </row>
    <row r="1015" spans="1:5" x14ac:dyDescent="0.25">
      <c r="A1015">
        <v>1014</v>
      </c>
      <c r="B1015">
        <v>2</v>
      </c>
      <c r="C1015">
        <v>2</v>
      </c>
      <c r="D1015">
        <v>3</v>
      </c>
      <c r="E1015">
        <f>COUNTIF(tbl_EmployeeSurvey[EmployeeID],tbl_EmployeeSurvey[[#This Row],[EmployeeID]])</f>
        <v>1</v>
      </c>
    </row>
    <row r="1016" spans="1:5" x14ac:dyDescent="0.25">
      <c r="A1016">
        <v>1015</v>
      </c>
      <c r="B1016">
        <v>4</v>
      </c>
      <c r="C1016">
        <v>3</v>
      </c>
      <c r="D1016">
        <v>3</v>
      </c>
      <c r="E1016">
        <f>COUNTIF(tbl_EmployeeSurvey[EmployeeID],tbl_EmployeeSurvey[[#This Row],[EmployeeID]])</f>
        <v>1</v>
      </c>
    </row>
    <row r="1017" spans="1:5" x14ac:dyDescent="0.25">
      <c r="A1017">
        <v>1016</v>
      </c>
      <c r="B1017">
        <v>3</v>
      </c>
      <c r="C1017">
        <v>1</v>
      </c>
      <c r="D1017">
        <v>3</v>
      </c>
      <c r="E1017">
        <f>COUNTIF(tbl_EmployeeSurvey[EmployeeID],tbl_EmployeeSurvey[[#This Row],[EmployeeID]])</f>
        <v>1</v>
      </c>
    </row>
    <row r="1018" spans="1:5" x14ac:dyDescent="0.25">
      <c r="A1018">
        <v>1017</v>
      </c>
      <c r="B1018">
        <v>1</v>
      </c>
      <c r="C1018">
        <v>4</v>
      </c>
      <c r="D1018">
        <v>3</v>
      </c>
      <c r="E1018">
        <f>COUNTIF(tbl_EmployeeSurvey[EmployeeID],tbl_EmployeeSurvey[[#This Row],[EmployeeID]])</f>
        <v>1</v>
      </c>
    </row>
    <row r="1019" spans="1:5" x14ac:dyDescent="0.25">
      <c r="A1019">
        <v>1018</v>
      </c>
      <c r="B1019">
        <v>1</v>
      </c>
      <c r="C1019">
        <v>3</v>
      </c>
      <c r="D1019">
        <v>3</v>
      </c>
      <c r="E1019">
        <f>COUNTIF(tbl_EmployeeSurvey[EmployeeID],tbl_EmployeeSurvey[[#This Row],[EmployeeID]])</f>
        <v>1</v>
      </c>
    </row>
    <row r="1020" spans="1:5" x14ac:dyDescent="0.25">
      <c r="A1020">
        <v>1019</v>
      </c>
      <c r="B1020">
        <v>2</v>
      </c>
      <c r="C1020">
        <v>2</v>
      </c>
      <c r="D1020">
        <v>3</v>
      </c>
      <c r="E1020">
        <f>COUNTIF(tbl_EmployeeSurvey[EmployeeID],tbl_EmployeeSurvey[[#This Row],[EmployeeID]])</f>
        <v>1</v>
      </c>
    </row>
    <row r="1021" spans="1:5" x14ac:dyDescent="0.25">
      <c r="A1021">
        <v>1020</v>
      </c>
      <c r="B1021">
        <v>3</v>
      </c>
      <c r="C1021">
        <v>4</v>
      </c>
      <c r="D1021">
        <v>3</v>
      </c>
      <c r="E1021">
        <f>COUNTIF(tbl_EmployeeSurvey[EmployeeID],tbl_EmployeeSurvey[[#This Row],[EmployeeID]])</f>
        <v>1</v>
      </c>
    </row>
    <row r="1022" spans="1:5" x14ac:dyDescent="0.25">
      <c r="A1022">
        <v>1021</v>
      </c>
      <c r="B1022">
        <v>4</v>
      </c>
      <c r="C1022">
        <v>1</v>
      </c>
      <c r="D1022">
        <v>3</v>
      </c>
      <c r="E1022">
        <f>COUNTIF(tbl_EmployeeSurvey[EmployeeID],tbl_EmployeeSurvey[[#This Row],[EmployeeID]])</f>
        <v>1</v>
      </c>
    </row>
    <row r="1023" spans="1:5" x14ac:dyDescent="0.25">
      <c r="A1023">
        <v>1022</v>
      </c>
      <c r="B1023">
        <v>3</v>
      </c>
      <c r="C1023">
        <v>2</v>
      </c>
      <c r="D1023">
        <v>2</v>
      </c>
      <c r="E1023">
        <f>COUNTIF(tbl_EmployeeSurvey[EmployeeID],tbl_EmployeeSurvey[[#This Row],[EmployeeID]])</f>
        <v>1</v>
      </c>
    </row>
    <row r="1024" spans="1:5" x14ac:dyDescent="0.25">
      <c r="A1024">
        <v>1023</v>
      </c>
      <c r="B1024">
        <v>3</v>
      </c>
      <c r="C1024">
        <v>2</v>
      </c>
      <c r="D1024">
        <v>2</v>
      </c>
      <c r="E1024">
        <f>COUNTIF(tbl_EmployeeSurvey[EmployeeID],tbl_EmployeeSurvey[[#This Row],[EmployeeID]])</f>
        <v>1</v>
      </c>
    </row>
    <row r="1025" spans="1:5" x14ac:dyDescent="0.25">
      <c r="A1025">
        <v>1024</v>
      </c>
      <c r="B1025">
        <v>3</v>
      </c>
      <c r="C1025">
        <v>4</v>
      </c>
      <c r="D1025">
        <v>3</v>
      </c>
      <c r="E1025">
        <f>COUNTIF(tbl_EmployeeSurvey[EmployeeID],tbl_EmployeeSurvey[[#This Row],[EmployeeID]])</f>
        <v>1</v>
      </c>
    </row>
    <row r="1026" spans="1:5" x14ac:dyDescent="0.25">
      <c r="A1026">
        <v>1025</v>
      </c>
      <c r="B1026">
        <v>4</v>
      </c>
      <c r="C1026">
        <v>1</v>
      </c>
      <c r="D1026">
        <v>3</v>
      </c>
      <c r="E1026">
        <f>COUNTIF(tbl_EmployeeSurvey[EmployeeID],tbl_EmployeeSurvey[[#This Row],[EmployeeID]])</f>
        <v>1</v>
      </c>
    </row>
    <row r="1027" spans="1:5" x14ac:dyDescent="0.25">
      <c r="A1027">
        <v>1026</v>
      </c>
      <c r="B1027">
        <v>3</v>
      </c>
      <c r="C1027">
        <v>4</v>
      </c>
      <c r="D1027">
        <v>4</v>
      </c>
      <c r="E1027">
        <f>COUNTIF(tbl_EmployeeSurvey[EmployeeID],tbl_EmployeeSurvey[[#This Row],[EmployeeID]])</f>
        <v>1</v>
      </c>
    </row>
    <row r="1028" spans="1:5" x14ac:dyDescent="0.25">
      <c r="A1028">
        <v>1027</v>
      </c>
      <c r="B1028">
        <v>3</v>
      </c>
      <c r="C1028">
        <v>3</v>
      </c>
      <c r="D1028">
        <v>3</v>
      </c>
      <c r="E1028">
        <f>COUNTIF(tbl_EmployeeSurvey[EmployeeID],tbl_EmployeeSurvey[[#This Row],[EmployeeID]])</f>
        <v>1</v>
      </c>
    </row>
    <row r="1029" spans="1:5" x14ac:dyDescent="0.25">
      <c r="A1029">
        <v>1028</v>
      </c>
      <c r="B1029">
        <v>2</v>
      </c>
      <c r="C1029">
        <v>2</v>
      </c>
      <c r="D1029">
        <v>3</v>
      </c>
      <c r="E1029">
        <f>COUNTIF(tbl_EmployeeSurvey[EmployeeID],tbl_EmployeeSurvey[[#This Row],[EmployeeID]])</f>
        <v>1</v>
      </c>
    </row>
    <row r="1030" spans="1:5" x14ac:dyDescent="0.25">
      <c r="A1030">
        <v>1029</v>
      </c>
      <c r="B1030">
        <v>3</v>
      </c>
      <c r="C1030">
        <v>1</v>
      </c>
      <c r="D1030">
        <v>2</v>
      </c>
      <c r="E1030">
        <f>COUNTIF(tbl_EmployeeSurvey[EmployeeID],tbl_EmployeeSurvey[[#This Row],[EmployeeID]])</f>
        <v>1</v>
      </c>
    </row>
    <row r="1031" spans="1:5" x14ac:dyDescent="0.25">
      <c r="A1031">
        <v>1030</v>
      </c>
      <c r="B1031">
        <v>2</v>
      </c>
      <c r="C1031">
        <v>1</v>
      </c>
      <c r="D1031">
        <v>2</v>
      </c>
      <c r="E1031">
        <f>COUNTIF(tbl_EmployeeSurvey[EmployeeID],tbl_EmployeeSurvey[[#This Row],[EmployeeID]])</f>
        <v>1</v>
      </c>
    </row>
    <row r="1032" spans="1:5" x14ac:dyDescent="0.25">
      <c r="A1032">
        <v>1031</v>
      </c>
      <c r="B1032">
        <v>2</v>
      </c>
      <c r="C1032">
        <v>4</v>
      </c>
      <c r="D1032">
        <v>3</v>
      </c>
      <c r="E1032">
        <f>COUNTIF(tbl_EmployeeSurvey[EmployeeID],tbl_EmployeeSurvey[[#This Row],[EmployeeID]])</f>
        <v>1</v>
      </c>
    </row>
    <row r="1033" spans="1:5" x14ac:dyDescent="0.25">
      <c r="A1033">
        <v>1032</v>
      </c>
      <c r="B1033">
        <v>1</v>
      </c>
      <c r="C1033">
        <v>2</v>
      </c>
      <c r="D1033">
        <v>3</v>
      </c>
      <c r="E1033">
        <f>COUNTIF(tbl_EmployeeSurvey[EmployeeID],tbl_EmployeeSurvey[[#This Row],[EmployeeID]])</f>
        <v>1</v>
      </c>
    </row>
    <row r="1034" spans="1:5" x14ac:dyDescent="0.25">
      <c r="A1034">
        <v>1033</v>
      </c>
      <c r="B1034">
        <v>4</v>
      </c>
      <c r="C1034">
        <v>1</v>
      </c>
      <c r="D1034">
        <v>2</v>
      </c>
      <c r="E1034">
        <f>COUNTIF(tbl_EmployeeSurvey[EmployeeID],tbl_EmployeeSurvey[[#This Row],[EmployeeID]])</f>
        <v>1</v>
      </c>
    </row>
    <row r="1035" spans="1:5" x14ac:dyDescent="0.25">
      <c r="A1035">
        <v>1034</v>
      </c>
      <c r="B1035">
        <v>4</v>
      </c>
      <c r="C1035">
        <v>1</v>
      </c>
      <c r="D1035">
        <v>1</v>
      </c>
      <c r="E1035">
        <f>COUNTIF(tbl_EmployeeSurvey[EmployeeID],tbl_EmployeeSurvey[[#This Row],[EmployeeID]])</f>
        <v>1</v>
      </c>
    </row>
    <row r="1036" spans="1:5" x14ac:dyDescent="0.25">
      <c r="A1036">
        <v>1035</v>
      </c>
      <c r="B1036">
        <v>3</v>
      </c>
      <c r="C1036">
        <v>4</v>
      </c>
      <c r="D1036">
        <v>3</v>
      </c>
      <c r="E1036">
        <f>COUNTIF(tbl_EmployeeSurvey[EmployeeID],tbl_EmployeeSurvey[[#This Row],[EmployeeID]])</f>
        <v>1</v>
      </c>
    </row>
    <row r="1037" spans="1:5" x14ac:dyDescent="0.25">
      <c r="A1037">
        <v>1036</v>
      </c>
      <c r="B1037">
        <v>1</v>
      </c>
      <c r="C1037">
        <v>3</v>
      </c>
      <c r="D1037">
        <v>2</v>
      </c>
      <c r="E1037">
        <f>COUNTIF(tbl_EmployeeSurvey[EmployeeID],tbl_EmployeeSurvey[[#This Row],[EmployeeID]])</f>
        <v>1</v>
      </c>
    </row>
    <row r="1038" spans="1:5" x14ac:dyDescent="0.25">
      <c r="A1038">
        <v>1037</v>
      </c>
      <c r="B1038">
        <v>2</v>
      </c>
      <c r="C1038">
        <v>2</v>
      </c>
      <c r="D1038">
        <v>1</v>
      </c>
      <c r="E1038">
        <f>COUNTIF(tbl_EmployeeSurvey[EmployeeID],tbl_EmployeeSurvey[[#This Row],[EmployeeID]])</f>
        <v>1</v>
      </c>
    </row>
    <row r="1039" spans="1:5" x14ac:dyDescent="0.25">
      <c r="A1039">
        <v>1038</v>
      </c>
      <c r="B1039">
        <v>3</v>
      </c>
      <c r="C1039">
        <v>3</v>
      </c>
      <c r="D1039">
        <v>4</v>
      </c>
      <c r="E1039">
        <f>COUNTIF(tbl_EmployeeSurvey[EmployeeID],tbl_EmployeeSurvey[[#This Row],[EmployeeID]])</f>
        <v>1</v>
      </c>
    </row>
    <row r="1040" spans="1:5" x14ac:dyDescent="0.25">
      <c r="A1040">
        <v>1039</v>
      </c>
      <c r="B1040">
        <v>1</v>
      </c>
      <c r="C1040">
        <v>3</v>
      </c>
      <c r="D1040">
        <v>3</v>
      </c>
      <c r="E1040">
        <f>COUNTIF(tbl_EmployeeSurvey[EmployeeID],tbl_EmployeeSurvey[[#This Row],[EmployeeID]])</f>
        <v>1</v>
      </c>
    </row>
    <row r="1041" spans="1:5" x14ac:dyDescent="0.25">
      <c r="A1041">
        <v>1040</v>
      </c>
      <c r="B1041">
        <v>4</v>
      </c>
      <c r="C1041">
        <v>2</v>
      </c>
      <c r="D1041">
        <v>3</v>
      </c>
      <c r="E1041">
        <f>COUNTIF(tbl_EmployeeSurvey[EmployeeID],tbl_EmployeeSurvey[[#This Row],[EmployeeID]])</f>
        <v>1</v>
      </c>
    </row>
    <row r="1042" spans="1:5" x14ac:dyDescent="0.25">
      <c r="A1042">
        <v>1041</v>
      </c>
      <c r="B1042">
        <v>4</v>
      </c>
      <c r="C1042">
        <v>2</v>
      </c>
      <c r="D1042">
        <v>4</v>
      </c>
      <c r="E1042">
        <f>COUNTIF(tbl_EmployeeSurvey[EmployeeID],tbl_EmployeeSurvey[[#This Row],[EmployeeID]])</f>
        <v>1</v>
      </c>
    </row>
    <row r="1043" spans="1:5" x14ac:dyDescent="0.25">
      <c r="A1043">
        <v>1042</v>
      </c>
      <c r="B1043">
        <v>3</v>
      </c>
      <c r="C1043">
        <v>4</v>
      </c>
      <c r="D1043">
        <v>3</v>
      </c>
      <c r="E1043">
        <f>COUNTIF(tbl_EmployeeSurvey[EmployeeID],tbl_EmployeeSurvey[[#This Row],[EmployeeID]])</f>
        <v>1</v>
      </c>
    </row>
    <row r="1044" spans="1:5" x14ac:dyDescent="0.25">
      <c r="A1044">
        <v>1043</v>
      </c>
      <c r="B1044">
        <v>2</v>
      </c>
      <c r="C1044">
        <v>3</v>
      </c>
      <c r="D1044">
        <v>3</v>
      </c>
      <c r="E1044">
        <f>COUNTIF(tbl_EmployeeSurvey[EmployeeID],tbl_EmployeeSurvey[[#This Row],[EmployeeID]])</f>
        <v>1</v>
      </c>
    </row>
    <row r="1045" spans="1:5" x14ac:dyDescent="0.25">
      <c r="A1045">
        <v>1044</v>
      </c>
      <c r="B1045">
        <v>2</v>
      </c>
      <c r="C1045">
        <v>2</v>
      </c>
      <c r="D1045">
        <v>2</v>
      </c>
      <c r="E1045">
        <f>COUNTIF(tbl_EmployeeSurvey[EmployeeID],tbl_EmployeeSurvey[[#This Row],[EmployeeID]])</f>
        <v>1</v>
      </c>
    </row>
    <row r="1046" spans="1:5" x14ac:dyDescent="0.25">
      <c r="A1046">
        <v>1045</v>
      </c>
      <c r="B1046">
        <v>2</v>
      </c>
      <c r="C1046">
        <v>3</v>
      </c>
      <c r="D1046">
        <v>4</v>
      </c>
      <c r="E1046">
        <f>COUNTIF(tbl_EmployeeSurvey[EmployeeID],tbl_EmployeeSurvey[[#This Row],[EmployeeID]])</f>
        <v>1</v>
      </c>
    </row>
    <row r="1047" spans="1:5" x14ac:dyDescent="0.25">
      <c r="A1047">
        <v>1046</v>
      </c>
      <c r="B1047">
        <v>3</v>
      </c>
      <c r="C1047">
        <v>2</v>
      </c>
      <c r="D1047">
        <v>3</v>
      </c>
      <c r="E1047">
        <f>COUNTIF(tbl_EmployeeSurvey[EmployeeID],tbl_EmployeeSurvey[[#This Row],[EmployeeID]])</f>
        <v>1</v>
      </c>
    </row>
    <row r="1048" spans="1:5" x14ac:dyDescent="0.25">
      <c r="A1048">
        <v>1047</v>
      </c>
      <c r="B1048">
        <v>2</v>
      </c>
      <c r="C1048">
        <v>1</v>
      </c>
      <c r="D1048">
        <v>3</v>
      </c>
      <c r="E1048">
        <f>COUNTIF(tbl_EmployeeSurvey[EmployeeID],tbl_EmployeeSurvey[[#This Row],[EmployeeID]])</f>
        <v>1</v>
      </c>
    </row>
    <row r="1049" spans="1:5" x14ac:dyDescent="0.25">
      <c r="A1049">
        <v>1048</v>
      </c>
      <c r="B1049">
        <v>4</v>
      </c>
      <c r="C1049">
        <v>4</v>
      </c>
      <c r="D1049">
        <v>2</v>
      </c>
      <c r="E1049">
        <f>COUNTIF(tbl_EmployeeSurvey[EmployeeID],tbl_EmployeeSurvey[[#This Row],[EmployeeID]])</f>
        <v>1</v>
      </c>
    </row>
    <row r="1050" spans="1:5" x14ac:dyDescent="0.25">
      <c r="A1050">
        <v>1049</v>
      </c>
      <c r="B1050">
        <v>1</v>
      </c>
      <c r="C1050">
        <v>1</v>
      </c>
      <c r="D1050">
        <v>3</v>
      </c>
      <c r="E1050">
        <f>COUNTIF(tbl_EmployeeSurvey[EmployeeID],tbl_EmployeeSurvey[[#This Row],[EmployeeID]])</f>
        <v>1</v>
      </c>
    </row>
    <row r="1051" spans="1:5" x14ac:dyDescent="0.25">
      <c r="A1051">
        <v>1050</v>
      </c>
      <c r="B1051">
        <v>3</v>
      </c>
      <c r="C1051">
        <v>1</v>
      </c>
      <c r="D1051">
        <v>3</v>
      </c>
      <c r="E1051">
        <f>COUNTIF(tbl_EmployeeSurvey[EmployeeID],tbl_EmployeeSurvey[[#This Row],[EmployeeID]])</f>
        <v>1</v>
      </c>
    </row>
    <row r="1052" spans="1:5" x14ac:dyDescent="0.25">
      <c r="A1052">
        <v>1051</v>
      </c>
      <c r="B1052">
        <v>2</v>
      </c>
      <c r="C1052">
        <v>4</v>
      </c>
      <c r="D1052">
        <v>2</v>
      </c>
      <c r="E1052">
        <f>COUNTIF(tbl_EmployeeSurvey[EmployeeID],tbl_EmployeeSurvey[[#This Row],[EmployeeID]])</f>
        <v>1</v>
      </c>
    </row>
    <row r="1053" spans="1:5" x14ac:dyDescent="0.25">
      <c r="A1053">
        <v>1052</v>
      </c>
      <c r="B1053">
        <v>3</v>
      </c>
      <c r="C1053">
        <v>4</v>
      </c>
      <c r="D1053">
        <v>3</v>
      </c>
      <c r="E1053">
        <f>COUNTIF(tbl_EmployeeSurvey[EmployeeID],tbl_EmployeeSurvey[[#This Row],[EmployeeID]])</f>
        <v>1</v>
      </c>
    </row>
    <row r="1054" spans="1:5" x14ac:dyDescent="0.25">
      <c r="A1054">
        <v>1053</v>
      </c>
      <c r="B1054">
        <v>1</v>
      </c>
      <c r="C1054">
        <v>3</v>
      </c>
      <c r="D1054">
        <v>3</v>
      </c>
      <c r="E1054">
        <f>COUNTIF(tbl_EmployeeSurvey[EmployeeID],tbl_EmployeeSurvey[[#This Row],[EmployeeID]])</f>
        <v>1</v>
      </c>
    </row>
    <row r="1055" spans="1:5" x14ac:dyDescent="0.25">
      <c r="A1055">
        <v>1054</v>
      </c>
      <c r="B1055">
        <v>2</v>
      </c>
      <c r="C1055">
        <v>3</v>
      </c>
      <c r="D1055">
        <v>1</v>
      </c>
      <c r="E1055">
        <f>COUNTIF(tbl_EmployeeSurvey[EmployeeID],tbl_EmployeeSurvey[[#This Row],[EmployeeID]])</f>
        <v>1</v>
      </c>
    </row>
    <row r="1056" spans="1:5" x14ac:dyDescent="0.25">
      <c r="A1056">
        <v>1055</v>
      </c>
      <c r="B1056">
        <v>4</v>
      </c>
      <c r="C1056">
        <v>1</v>
      </c>
      <c r="D1056">
        <v>3</v>
      </c>
      <c r="E1056">
        <f>COUNTIF(tbl_EmployeeSurvey[EmployeeID],tbl_EmployeeSurvey[[#This Row],[EmployeeID]])</f>
        <v>1</v>
      </c>
    </row>
    <row r="1057" spans="1:5" x14ac:dyDescent="0.25">
      <c r="A1057">
        <v>1056</v>
      </c>
      <c r="B1057">
        <v>1</v>
      </c>
      <c r="C1057">
        <v>1</v>
      </c>
      <c r="D1057">
        <v>3</v>
      </c>
      <c r="E1057">
        <f>COUNTIF(tbl_EmployeeSurvey[EmployeeID],tbl_EmployeeSurvey[[#This Row],[EmployeeID]])</f>
        <v>1</v>
      </c>
    </row>
    <row r="1058" spans="1:5" x14ac:dyDescent="0.25">
      <c r="A1058">
        <v>1057</v>
      </c>
      <c r="B1058">
        <v>3</v>
      </c>
      <c r="C1058">
        <v>3</v>
      </c>
      <c r="D1058">
        <v>4</v>
      </c>
      <c r="E1058">
        <f>COUNTIF(tbl_EmployeeSurvey[EmployeeID],tbl_EmployeeSurvey[[#This Row],[EmployeeID]])</f>
        <v>1</v>
      </c>
    </row>
    <row r="1059" spans="1:5" x14ac:dyDescent="0.25">
      <c r="A1059">
        <v>1058</v>
      </c>
      <c r="B1059">
        <v>4</v>
      </c>
      <c r="C1059">
        <v>2</v>
      </c>
      <c r="D1059">
        <v>3</v>
      </c>
      <c r="E1059">
        <f>COUNTIF(tbl_EmployeeSurvey[EmployeeID],tbl_EmployeeSurvey[[#This Row],[EmployeeID]])</f>
        <v>1</v>
      </c>
    </row>
    <row r="1060" spans="1:5" x14ac:dyDescent="0.25">
      <c r="A1060">
        <v>1059</v>
      </c>
      <c r="B1060">
        <v>1</v>
      </c>
      <c r="C1060">
        <v>4</v>
      </c>
      <c r="D1060">
        <v>3</v>
      </c>
      <c r="E1060">
        <f>COUNTIF(tbl_EmployeeSurvey[EmployeeID],tbl_EmployeeSurvey[[#This Row],[EmployeeID]])</f>
        <v>1</v>
      </c>
    </row>
    <row r="1061" spans="1:5" x14ac:dyDescent="0.25">
      <c r="A1061">
        <v>1060</v>
      </c>
      <c r="B1061">
        <v>4</v>
      </c>
      <c r="C1061">
        <v>4</v>
      </c>
      <c r="D1061">
        <v>2</v>
      </c>
      <c r="E1061">
        <f>COUNTIF(tbl_EmployeeSurvey[EmployeeID],tbl_EmployeeSurvey[[#This Row],[EmployeeID]])</f>
        <v>1</v>
      </c>
    </row>
    <row r="1062" spans="1:5" x14ac:dyDescent="0.25">
      <c r="A1062">
        <v>1061</v>
      </c>
      <c r="B1062">
        <v>4</v>
      </c>
      <c r="C1062">
        <v>4</v>
      </c>
      <c r="D1062">
        <v>4</v>
      </c>
      <c r="E1062">
        <f>COUNTIF(tbl_EmployeeSurvey[EmployeeID],tbl_EmployeeSurvey[[#This Row],[EmployeeID]])</f>
        <v>1</v>
      </c>
    </row>
    <row r="1063" spans="1:5" x14ac:dyDescent="0.25">
      <c r="A1063">
        <v>1062</v>
      </c>
      <c r="B1063">
        <v>4</v>
      </c>
      <c r="C1063">
        <v>4</v>
      </c>
      <c r="D1063">
        <v>4</v>
      </c>
      <c r="E1063">
        <f>COUNTIF(tbl_EmployeeSurvey[EmployeeID],tbl_EmployeeSurvey[[#This Row],[EmployeeID]])</f>
        <v>1</v>
      </c>
    </row>
    <row r="1064" spans="1:5" x14ac:dyDescent="0.25">
      <c r="A1064">
        <v>1063</v>
      </c>
      <c r="B1064">
        <v>3</v>
      </c>
      <c r="C1064">
        <v>3</v>
      </c>
      <c r="D1064">
        <v>2</v>
      </c>
      <c r="E1064">
        <f>COUNTIF(tbl_EmployeeSurvey[EmployeeID],tbl_EmployeeSurvey[[#This Row],[EmployeeID]])</f>
        <v>1</v>
      </c>
    </row>
    <row r="1065" spans="1:5" x14ac:dyDescent="0.25">
      <c r="A1065">
        <v>1064</v>
      </c>
      <c r="B1065">
        <v>2</v>
      </c>
      <c r="C1065">
        <v>3</v>
      </c>
      <c r="D1065">
        <v>3</v>
      </c>
      <c r="E1065">
        <f>COUNTIF(tbl_EmployeeSurvey[EmployeeID],tbl_EmployeeSurvey[[#This Row],[EmployeeID]])</f>
        <v>1</v>
      </c>
    </row>
    <row r="1066" spans="1:5" x14ac:dyDescent="0.25">
      <c r="A1066">
        <v>1065</v>
      </c>
      <c r="B1066">
        <v>4</v>
      </c>
      <c r="C1066">
        <v>4</v>
      </c>
      <c r="D1066">
        <v>2</v>
      </c>
      <c r="E1066">
        <f>COUNTIF(tbl_EmployeeSurvey[EmployeeID],tbl_EmployeeSurvey[[#This Row],[EmployeeID]])</f>
        <v>1</v>
      </c>
    </row>
    <row r="1067" spans="1:5" x14ac:dyDescent="0.25">
      <c r="A1067">
        <v>1066</v>
      </c>
      <c r="B1067">
        <v>3</v>
      </c>
      <c r="C1067">
        <v>4</v>
      </c>
      <c r="D1067">
        <v>3</v>
      </c>
      <c r="E1067">
        <f>COUNTIF(tbl_EmployeeSurvey[EmployeeID],tbl_EmployeeSurvey[[#This Row],[EmployeeID]])</f>
        <v>1</v>
      </c>
    </row>
    <row r="1068" spans="1:5" x14ac:dyDescent="0.25">
      <c r="A1068">
        <v>1067</v>
      </c>
      <c r="B1068">
        <v>4</v>
      </c>
      <c r="C1068">
        <v>3</v>
      </c>
      <c r="D1068">
        <v>3</v>
      </c>
      <c r="E1068">
        <f>COUNTIF(tbl_EmployeeSurvey[EmployeeID],tbl_EmployeeSurvey[[#This Row],[EmployeeID]])</f>
        <v>1</v>
      </c>
    </row>
    <row r="1069" spans="1:5" x14ac:dyDescent="0.25">
      <c r="A1069">
        <v>1068</v>
      </c>
      <c r="B1069">
        <v>4</v>
      </c>
      <c r="C1069">
        <v>3</v>
      </c>
      <c r="D1069">
        <v>3</v>
      </c>
      <c r="E1069">
        <f>COUNTIF(tbl_EmployeeSurvey[EmployeeID],tbl_EmployeeSurvey[[#This Row],[EmployeeID]])</f>
        <v>1</v>
      </c>
    </row>
    <row r="1070" spans="1:5" x14ac:dyDescent="0.25">
      <c r="A1070">
        <v>1069</v>
      </c>
      <c r="B1070">
        <v>3</v>
      </c>
      <c r="C1070">
        <v>2</v>
      </c>
      <c r="D1070">
        <v>2</v>
      </c>
      <c r="E1070">
        <f>COUNTIF(tbl_EmployeeSurvey[EmployeeID],tbl_EmployeeSurvey[[#This Row],[EmployeeID]])</f>
        <v>1</v>
      </c>
    </row>
    <row r="1071" spans="1:5" x14ac:dyDescent="0.25">
      <c r="A1071">
        <v>1070</v>
      </c>
      <c r="B1071">
        <v>1</v>
      </c>
      <c r="C1071">
        <v>1</v>
      </c>
      <c r="D1071">
        <v>3</v>
      </c>
      <c r="E1071">
        <f>COUNTIF(tbl_EmployeeSurvey[EmployeeID],tbl_EmployeeSurvey[[#This Row],[EmployeeID]])</f>
        <v>1</v>
      </c>
    </row>
    <row r="1072" spans="1:5" x14ac:dyDescent="0.25">
      <c r="A1072">
        <v>1071</v>
      </c>
      <c r="B1072">
        <v>2</v>
      </c>
      <c r="C1072">
        <v>3</v>
      </c>
      <c r="D1072">
        <v>3</v>
      </c>
      <c r="E1072">
        <f>COUNTIF(tbl_EmployeeSurvey[EmployeeID],tbl_EmployeeSurvey[[#This Row],[EmployeeID]])</f>
        <v>1</v>
      </c>
    </row>
    <row r="1073" spans="1:5" x14ac:dyDescent="0.25">
      <c r="A1073">
        <v>1072</v>
      </c>
      <c r="B1073">
        <v>4</v>
      </c>
      <c r="C1073">
        <v>2</v>
      </c>
      <c r="D1073">
        <v>3</v>
      </c>
      <c r="E1073">
        <f>COUNTIF(tbl_EmployeeSurvey[EmployeeID],tbl_EmployeeSurvey[[#This Row],[EmployeeID]])</f>
        <v>1</v>
      </c>
    </row>
    <row r="1074" spans="1:5" x14ac:dyDescent="0.25">
      <c r="A1074">
        <v>1073</v>
      </c>
      <c r="B1074">
        <v>1</v>
      </c>
      <c r="C1074">
        <v>3</v>
      </c>
      <c r="D1074">
        <v>3</v>
      </c>
      <c r="E1074">
        <f>COUNTIF(tbl_EmployeeSurvey[EmployeeID],tbl_EmployeeSurvey[[#This Row],[EmployeeID]])</f>
        <v>1</v>
      </c>
    </row>
    <row r="1075" spans="1:5" x14ac:dyDescent="0.25">
      <c r="A1075">
        <v>1074</v>
      </c>
      <c r="B1075">
        <v>4</v>
      </c>
      <c r="C1075">
        <v>2</v>
      </c>
      <c r="D1075">
        <v>3</v>
      </c>
      <c r="E1075">
        <f>COUNTIF(tbl_EmployeeSurvey[EmployeeID],tbl_EmployeeSurvey[[#This Row],[EmployeeID]])</f>
        <v>1</v>
      </c>
    </row>
    <row r="1076" spans="1:5" x14ac:dyDescent="0.25">
      <c r="A1076">
        <v>1075</v>
      </c>
      <c r="B1076">
        <v>4</v>
      </c>
      <c r="C1076">
        <v>4</v>
      </c>
      <c r="D1076">
        <v>2</v>
      </c>
      <c r="E1076">
        <f>COUNTIF(tbl_EmployeeSurvey[EmployeeID],tbl_EmployeeSurvey[[#This Row],[EmployeeID]])</f>
        <v>1</v>
      </c>
    </row>
    <row r="1077" spans="1:5" x14ac:dyDescent="0.25">
      <c r="A1077">
        <v>1076</v>
      </c>
      <c r="B1077">
        <v>3</v>
      </c>
      <c r="C1077">
        <v>2</v>
      </c>
      <c r="D1077">
        <v>3</v>
      </c>
      <c r="E1077">
        <f>COUNTIF(tbl_EmployeeSurvey[EmployeeID],tbl_EmployeeSurvey[[#This Row],[EmployeeID]])</f>
        <v>1</v>
      </c>
    </row>
    <row r="1078" spans="1:5" x14ac:dyDescent="0.25">
      <c r="A1078">
        <v>1077</v>
      </c>
      <c r="B1078">
        <v>4</v>
      </c>
      <c r="C1078">
        <v>1</v>
      </c>
      <c r="D1078">
        <v>2</v>
      </c>
      <c r="E1078">
        <f>COUNTIF(tbl_EmployeeSurvey[EmployeeID],tbl_EmployeeSurvey[[#This Row],[EmployeeID]])</f>
        <v>1</v>
      </c>
    </row>
    <row r="1079" spans="1:5" x14ac:dyDescent="0.25">
      <c r="A1079">
        <v>1078</v>
      </c>
      <c r="B1079">
        <v>3</v>
      </c>
      <c r="C1079">
        <v>4</v>
      </c>
      <c r="D1079">
        <v>3</v>
      </c>
      <c r="E1079">
        <f>COUNTIF(tbl_EmployeeSurvey[EmployeeID],tbl_EmployeeSurvey[[#This Row],[EmployeeID]])</f>
        <v>1</v>
      </c>
    </row>
    <row r="1080" spans="1:5" x14ac:dyDescent="0.25">
      <c r="A1080">
        <v>1079</v>
      </c>
      <c r="B1080">
        <v>2</v>
      </c>
      <c r="C1080">
        <v>4</v>
      </c>
      <c r="D1080">
        <v>4</v>
      </c>
      <c r="E1080">
        <f>COUNTIF(tbl_EmployeeSurvey[EmployeeID],tbl_EmployeeSurvey[[#This Row],[EmployeeID]])</f>
        <v>1</v>
      </c>
    </row>
    <row r="1081" spans="1:5" x14ac:dyDescent="0.25">
      <c r="A1081">
        <v>1080</v>
      </c>
      <c r="B1081">
        <v>2</v>
      </c>
      <c r="C1081">
        <v>2</v>
      </c>
      <c r="D1081">
        <v>3</v>
      </c>
      <c r="E1081">
        <f>COUNTIF(tbl_EmployeeSurvey[EmployeeID],tbl_EmployeeSurvey[[#This Row],[EmployeeID]])</f>
        <v>1</v>
      </c>
    </row>
    <row r="1082" spans="1:5" x14ac:dyDescent="0.25">
      <c r="A1082">
        <v>1081</v>
      </c>
      <c r="B1082">
        <v>2</v>
      </c>
      <c r="C1082">
        <v>4</v>
      </c>
      <c r="D1082">
        <v>2</v>
      </c>
      <c r="E1082">
        <f>COUNTIF(tbl_EmployeeSurvey[EmployeeID],tbl_EmployeeSurvey[[#This Row],[EmployeeID]])</f>
        <v>1</v>
      </c>
    </row>
    <row r="1083" spans="1:5" x14ac:dyDescent="0.25">
      <c r="A1083">
        <v>1082</v>
      </c>
      <c r="B1083">
        <v>4</v>
      </c>
      <c r="C1083">
        <v>2</v>
      </c>
      <c r="D1083">
        <v>3</v>
      </c>
      <c r="E1083">
        <f>COUNTIF(tbl_EmployeeSurvey[EmployeeID],tbl_EmployeeSurvey[[#This Row],[EmployeeID]])</f>
        <v>1</v>
      </c>
    </row>
    <row r="1084" spans="1:5" x14ac:dyDescent="0.25">
      <c r="A1084">
        <v>1083</v>
      </c>
      <c r="B1084">
        <v>2</v>
      </c>
      <c r="C1084">
        <v>3</v>
      </c>
      <c r="D1084">
        <v>3</v>
      </c>
      <c r="E1084">
        <f>COUNTIF(tbl_EmployeeSurvey[EmployeeID],tbl_EmployeeSurvey[[#This Row],[EmployeeID]])</f>
        <v>1</v>
      </c>
    </row>
    <row r="1085" spans="1:5" x14ac:dyDescent="0.25">
      <c r="A1085">
        <v>1084</v>
      </c>
      <c r="B1085">
        <v>2</v>
      </c>
      <c r="C1085">
        <v>3</v>
      </c>
      <c r="D1085">
        <v>3</v>
      </c>
      <c r="E1085">
        <f>COUNTIF(tbl_EmployeeSurvey[EmployeeID],tbl_EmployeeSurvey[[#This Row],[EmployeeID]])</f>
        <v>1</v>
      </c>
    </row>
    <row r="1086" spans="1:5" x14ac:dyDescent="0.25">
      <c r="A1086">
        <v>1085</v>
      </c>
      <c r="B1086">
        <v>3</v>
      </c>
      <c r="C1086">
        <v>4</v>
      </c>
      <c r="D1086">
        <v>3</v>
      </c>
      <c r="E1086">
        <f>COUNTIF(tbl_EmployeeSurvey[EmployeeID],tbl_EmployeeSurvey[[#This Row],[EmployeeID]])</f>
        <v>1</v>
      </c>
    </row>
    <row r="1087" spans="1:5" x14ac:dyDescent="0.25">
      <c r="A1087">
        <v>1086</v>
      </c>
      <c r="B1087">
        <v>4</v>
      </c>
      <c r="C1087">
        <v>1</v>
      </c>
      <c r="D1087">
        <v>3</v>
      </c>
      <c r="E1087">
        <f>COUNTIF(tbl_EmployeeSurvey[EmployeeID],tbl_EmployeeSurvey[[#This Row],[EmployeeID]])</f>
        <v>1</v>
      </c>
    </row>
    <row r="1088" spans="1:5" x14ac:dyDescent="0.25">
      <c r="A1088">
        <v>1087</v>
      </c>
      <c r="B1088">
        <v>4</v>
      </c>
      <c r="C1088">
        <v>1</v>
      </c>
      <c r="D1088">
        <v>3</v>
      </c>
      <c r="E1088">
        <f>COUNTIF(tbl_EmployeeSurvey[EmployeeID],tbl_EmployeeSurvey[[#This Row],[EmployeeID]])</f>
        <v>1</v>
      </c>
    </row>
    <row r="1089" spans="1:5" x14ac:dyDescent="0.25">
      <c r="A1089">
        <v>1088</v>
      </c>
      <c r="B1089">
        <v>4</v>
      </c>
      <c r="C1089">
        <v>2</v>
      </c>
      <c r="D1089">
        <v>3</v>
      </c>
      <c r="E1089">
        <f>COUNTIF(tbl_EmployeeSurvey[EmployeeID],tbl_EmployeeSurvey[[#This Row],[EmployeeID]])</f>
        <v>1</v>
      </c>
    </row>
    <row r="1090" spans="1:5" x14ac:dyDescent="0.25">
      <c r="A1090">
        <v>1089</v>
      </c>
      <c r="B1090">
        <v>2</v>
      </c>
      <c r="C1090">
        <v>4</v>
      </c>
      <c r="D1090">
        <v>2</v>
      </c>
      <c r="E1090">
        <f>COUNTIF(tbl_EmployeeSurvey[EmployeeID],tbl_EmployeeSurvey[[#This Row],[EmployeeID]])</f>
        <v>1</v>
      </c>
    </row>
    <row r="1091" spans="1:5" x14ac:dyDescent="0.25">
      <c r="A1091">
        <v>1090</v>
      </c>
      <c r="B1091">
        <v>2</v>
      </c>
      <c r="C1091">
        <v>4</v>
      </c>
      <c r="D1091">
        <v>2</v>
      </c>
      <c r="E1091">
        <f>COUNTIF(tbl_EmployeeSurvey[EmployeeID],tbl_EmployeeSurvey[[#This Row],[EmployeeID]])</f>
        <v>1</v>
      </c>
    </row>
    <row r="1092" spans="1:5" x14ac:dyDescent="0.25">
      <c r="A1092">
        <v>1091</v>
      </c>
      <c r="B1092">
        <v>1</v>
      </c>
      <c r="C1092">
        <v>1</v>
      </c>
      <c r="D1092">
        <v>3</v>
      </c>
      <c r="E1092">
        <f>COUNTIF(tbl_EmployeeSurvey[EmployeeID],tbl_EmployeeSurvey[[#This Row],[EmployeeID]])</f>
        <v>1</v>
      </c>
    </row>
    <row r="1093" spans="1:5" x14ac:dyDescent="0.25">
      <c r="A1093">
        <v>1092</v>
      </c>
      <c r="B1093">
        <v>2</v>
      </c>
      <c r="C1093">
        <v>3</v>
      </c>
      <c r="D1093">
        <v>2</v>
      </c>
      <c r="E1093">
        <f>COUNTIF(tbl_EmployeeSurvey[EmployeeID],tbl_EmployeeSurvey[[#This Row],[EmployeeID]])</f>
        <v>1</v>
      </c>
    </row>
    <row r="1094" spans="1:5" x14ac:dyDescent="0.25">
      <c r="A1094">
        <v>1093</v>
      </c>
      <c r="B1094">
        <v>1</v>
      </c>
      <c r="C1094">
        <v>3</v>
      </c>
      <c r="D1094">
        <v>3</v>
      </c>
      <c r="E1094">
        <f>COUNTIF(tbl_EmployeeSurvey[EmployeeID],tbl_EmployeeSurvey[[#This Row],[EmployeeID]])</f>
        <v>1</v>
      </c>
    </row>
    <row r="1095" spans="1:5" x14ac:dyDescent="0.25">
      <c r="A1095">
        <v>1094</v>
      </c>
      <c r="B1095">
        <v>4</v>
      </c>
      <c r="C1095">
        <v>4</v>
      </c>
      <c r="D1095">
        <v>3</v>
      </c>
      <c r="E1095">
        <f>COUNTIF(tbl_EmployeeSurvey[EmployeeID],tbl_EmployeeSurvey[[#This Row],[EmployeeID]])</f>
        <v>1</v>
      </c>
    </row>
    <row r="1096" spans="1:5" x14ac:dyDescent="0.25">
      <c r="A1096">
        <v>1095</v>
      </c>
      <c r="B1096">
        <v>2</v>
      </c>
      <c r="C1096">
        <v>1</v>
      </c>
      <c r="D1096">
        <v>3</v>
      </c>
      <c r="E1096">
        <f>COUNTIF(tbl_EmployeeSurvey[EmployeeID],tbl_EmployeeSurvey[[#This Row],[EmployeeID]])</f>
        <v>1</v>
      </c>
    </row>
    <row r="1097" spans="1:5" x14ac:dyDescent="0.25">
      <c r="A1097">
        <v>1096</v>
      </c>
      <c r="B1097">
        <v>4</v>
      </c>
      <c r="C1097">
        <v>1</v>
      </c>
      <c r="D1097">
        <v>3</v>
      </c>
      <c r="E1097">
        <f>COUNTIF(tbl_EmployeeSurvey[EmployeeID],tbl_EmployeeSurvey[[#This Row],[EmployeeID]])</f>
        <v>1</v>
      </c>
    </row>
    <row r="1098" spans="1:5" x14ac:dyDescent="0.25">
      <c r="A1098">
        <v>1097</v>
      </c>
      <c r="B1098">
        <v>1</v>
      </c>
      <c r="C1098">
        <v>4</v>
      </c>
      <c r="D1098">
        <v>3</v>
      </c>
      <c r="E1098">
        <f>COUNTIF(tbl_EmployeeSurvey[EmployeeID],tbl_EmployeeSurvey[[#This Row],[EmployeeID]])</f>
        <v>1</v>
      </c>
    </row>
    <row r="1099" spans="1:5" x14ac:dyDescent="0.25">
      <c r="A1099">
        <v>1098</v>
      </c>
      <c r="B1099">
        <v>3</v>
      </c>
      <c r="C1099">
        <v>2</v>
      </c>
      <c r="D1099">
        <v>1</v>
      </c>
      <c r="E1099">
        <f>COUNTIF(tbl_EmployeeSurvey[EmployeeID],tbl_EmployeeSurvey[[#This Row],[EmployeeID]])</f>
        <v>1</v>
      </c>
    </row>
    <row r="1100" spans="1:5" x14ac:dyDescent="0.25">
      <c r="A1100">
        <v>1099</v>
      </c>
      <c r="B1100">
        <v>3</v>
      </c>
      <c r="C1100">
        <v>2</v>
      </c>
      <c r="D1100">
        <v>3</v>
      </c>
      <c r="E1100">
        <f>COUNTIF(tbl_EmployeeSurvey[EmployeeID],tbl_EmployeeSurvey[[#This Row],[EmployeeID]])</f>
        <v>1</v>
      </c>
    </row>
    <row r="1101" spans="1:5" x14ac:dyDescent="0.25">
      <c r="A1101">
        <v>1100</v>
      </c>
      <c r="B1101">
        <v>3</v>
      </c>
      <c r="C1101">
        <v>1</v>
      </c>
      <c r="D1101">
        <v>4</v>
      </c>
      <c r="E1101">
        <f>COUNTIF(tbl_EmployeeSurvey[EmployeeID],tbl_EmployeeSurvey[[#This Row],[EmployeeID]])</f>
        <v>1</v>
      </c>
    </row>
    <row r="1102" spans="1:5" x14ac:dyDescent="0.25">
      <c r="A1102">
        <v>1101</v>
      </c>
      <c r="B1102">
        <v>3</v>
      </c>
      <c r="C1102">
        <v>4</v>
      </c>
      <c r="D1102">
        <v>3</v>
      </c>
      <c r="E1102">
        <f>COUNTIF(tbl_EmployeeSurvey[EmployeeID],tbl_EmployeeSurvey[[#This Row],[EmployeeID]])</f>
        <v>1</v>
      </c>
    </row>
    <row r="1103" spans="1:5" x14ac:dyDescent="0.25">
      <c r="A1103">
        <v>1102</v>
      </c>
      <c r="B1103">
        <v>4</v>
      </c>
      <c r="C1103">
        <v>4</v>
      </c>
      <c r="D1103">
        <v>2</v>
      </c>
      <c r="E1103">
        <f>COUNTIF(tbl_EmployeeSurvey[EmployeeID],tbl_EmployeeSurvey[[#This Row],[EmployeeID]])</f>
        <v>1</v>
      </c>
    </row>
    <row r="1104" spans="1:5" x14ac:dyDescent="0.25">
      <c r="A1104">
        <v>1103</v>
      </c>
      <c r="B1104">
        <v>1</v>
      </c>
      <c r="C1104">
        <v>3</v>
      </c>
      <c r="D1104">
        <v>2</v>
      </c>
      <c r="E1104">
        <f>COUNTIF(tbl_EmployeeSurvey[EmployeeID],tbl_EmployeeSurvey[[#This Row],[EmployeeID]])</f>
        <v>1</v>
      </c>
    </row>
    <row r="1105" spans="1:5" x14ac:dyDescent="0.25">
      <c r="A1105">
        <v>1104</v>
      </c>
      <c r="B1105">
        <v>3</v>
      </c>
      <c r="C1105">
        <v>4</v>
      </c>
      <c r="D1105">
        <v>3</v>
      </c>
      <c r="E1105">
        <f>COUNTIF(tbl_EmployeeSurvey[EmployeeID],tbl_EmployeeSurvey[[#This Row],[EmployeeID]])</f>
        <v>1</v>
      </c>
    </row>
    <row r="1106" spans="1:5" x14ac:dyDescent="0.25">
      <c r="A1106">
        <v>1105</v>
      </c>
      <c r="B1106">
        <v>2</v>
      </c>
      <c r="C1106">
        <v>3</v>
      </c>
      <c r="D1106">
        <v>3</v>
      </c>
      <c r="E1106">
        <f>COUNTIF(tbl_EmployeeSurvey[EmployeeID],tbl_EmployeeSurvey[[#This Row],[EmployeeID]])</f>
        <v>1</v>
      </c>
    </row>
    <row r="1107" spans="1:5" x14ac:dyDescent="0.25">
      <c r="A1107">
        <v>1106</v>
      </c>
      <c r="B1107">
        <v>2</v>
      </c>
      <c r="C1107">
        <v>3</v>
      </c>
      <c r="D1107">
        <v>2</v>
      </c>
      <c r="E1107">
        <f>COUNTIF(tbl_EmployeeSurvey[EmployeeID],tbl_EmployeeSurvey[[#This Row],[EmployeeID]])</f>
        <v>1</v>
      </c>
    </row>
    <row r="1108" spans="1:5" x14ac:dyDescent="0.25">
      <c r="A1108">
        <v>1107</v>
      </c>
      <c r="B1108">
        <v>3</v>
      </c>
      <c r="C1108">
        <v>4</v>
      </c>
      <c r="D1108">
        <v>3</v>
      </c>
      <c r="E1108">
        <f>COUNTIF(tbl_EmployeeSurvey[EmployeeID],tbl_EmployeeSurvey[[#This Row],[EmployeeID]])</f>
        <v>1</v>
      </c>
    </row>
    <row r="1109" spans="1:5" x14ac:dyDescent="0.25">
      <c r="A1109">
        <v>1108</v>
      </c>
      <c r="B1109">
        <v>3</v>
      </c>
      <c r="C1109">
        <v>1</v>
      </c>
      <c r="D1109">
        <v>3</v>
      </c>
      <c r="E1109">
        <f>COUNTIF(tbl_EmployeeSurvey[EmployeeID],tbl_EmployeeSurvey[[#This Row],[EmployeeID]])</f>
        <v>1</v>
      </c>
    </row>
    <row r="1110" spans="1:5" x14ac:dyDescent="0.25">
      <c r="A1110">
        <v>1109</v>
      </c>
      <c r="B1110">
        <v>1</v>
      </c>
      <c r="C1110">
        <v>3</v>
      </c>
      <c r="D1110">
        <v>3</v>
      </c>
      <c r="E1110">
        <f>COUNTIF(tbl_EmployeeSurvey[EmployeeID],tbl_EmployeeSurvey[[#This Row],[EmployeeID]])</f>
        <v>1</v>
      </c>
    </row>
    <row r="1111" spans="1:5" x14ac:dyDescent="0.25">
      <c r="A1111">
        <v>1110</v>
      </c>
      <c r="B1111">
        <v>2</v>
      </c>
      <c r="C1111">
        <v>2</v>
      </c>
      <c r="D1111">
        <v>2</v>
      </c>
      <c r="E1111">
        <f>COUNTIF(tbl_EmployeeSurvey[EmployeeID],tbl_EmployeeSurvey[[#This Row],[EmployeeID]])</f>
        <v>1</v>
      </c>
    </row>
    <row r="1112" spans="1:5" x14ac:dyDescent="0.25">
      <c r="A1112">
        <v>1111</v>
      </c>
      <c r="B1112">
        <v>3</v>
      </c>
      <c r="C1112">
        <v>4</v>
      </c>
      <c r="D1112">
        <v>3</v>
      </c>
      <c r="E1112">
        <f>COUNTIF(tbl_EmployeeSurvey[EmployeeID],tbl_EmployeeSurvey[[#This Row],[EmployeeID]])</f>
        <v>1</v>
      </c>
    </row>
    <row r="1113" spans="1:5" x14ac:dyDescent="0.25">
      <c r="A1113">
        <v>1112</v>
      </c>
      <c r="B1113">
        <v>4</v>
      </c>
      <c r="C1113">
        <v>3</v>
      </c>
      <c r="D1113">
        <v>3</v>
      </c>
      <c r="E1113">
        <f>COUNTIF(tbl_EmployeeSurvey[EmployeeID],tbl_EmployeeSurvey[[#This Row],[EmployeeID]])</f>
        <v>1</v>
      </c>
    </row>
    <row r="1114" spans="1:5" x14ac:dyDescent="0.25">
      <c r="A1114">
        <v>1113</v>
      </c>
      <c r="B1114">
        <v>3</v>
      </c>
      <c r="C1114">
        <v>2</v>
      </c>
      <c r="D1114">
        <v>4</v>
      </c>
      <c r="E1114">
        <f>COUNTIF(tbl_EmployeeSurvey[EmployeeID],tbl_EmployeeSurvey[[#This Row],[EmployeeID]])</f>
        <v>1</v>
      </c>
    </row>
    <row r="1115" spans="1:5" x14ac:dyDescent="0.25">
      <c r="A1115">
        <v>1114</v>
      </c>
      <c r="B1115">
        <v>4</v>
      </c>
      <c r="C1115">
        <v>1</v>
      </c>
      <c r="D1115">
        <v>3</v>
      </c>
      <c r="E1115">
        <f>COUNTIF(tbl_EmployeeSurvey[EmployeeID],tbl_EmployeeSurvey[[#This Row],[EmployeeID]])</f>
        <v>1</v>
      </c>
    </row>
    <row r="1116" spans="1:5" x14ac:dyDescent="0.25">
      <c r="A1116">
        <v>1115</v>
      </c>
      <c r="B1116">
        <v>1</v>
      </c>
      <c r="C1116">
        <v>1</v>
      </c>
      <c r="D1116">
        <v>3</v>
      </c>
      <c r="E1116">
        <f>COUNTIF(tbl_EmployeeSurvey[EmployeeID],tbl_EmployeeSurvey[[#This Row],[EmployeeID]])</f>
        <v>1</v>
      </c>
    </row>
    <row r="1117" spans="1:5" x14ac:dyDescent="0.25">
      <c r="A1117">
        <v>1116</v>
      </c>
      <c r="B1117">
        <v>4</v>
      </c>
      <c r="C1117">
        <v>2</v>
      </c>
      <c r="D1117">
        <v>3</v>
      </c>
      <c r="E1117">
        <f>COUNTIF(tbl_EmployeeSurvey[EmployeeID],tbl_EmployeeSurvey[[#This Row],[EmployeeID]])</f>
        <v>1</v>
      </c>
    </row>
    <row r="1118" spans="1:5" x14ac:dyDescent="0.25">
      <c r="A1118">
        <v>1117</v>
      </c>
      <c r="B1118">
        <v>4</v>
      </c>
      <c r="C1118">
        <v>4</v>
      </c>
      <c r="D1118">
        <v>2</v>
      </c>
      <c r="E1118">
        <f>COUNTIF(tbl_EmployeeSurvey[EmployeeID],tbl_EmployeeSurvey[[#This Row],[EmployeeID]])</f>
        <v>1</v>
      </c>
    </row>
    <row r="1119" spans="1:5" x14ac:dyDescent="0.25">
      <c r="A1119">
        <v>1118</v>
      </c>
      <c r="B1119">
        <v>1</v>
      </c>
      <c r="C1119">
        <v>3</v>
      </c>
      <c r="D1119">
        <v>3</v>
      </c>
      <c r="E1119">
        <f>COUNTIF(tbl_EmployeeSurvey[EmployeeID],tbl_EmployeeSurvey[[#This Row],[EmployeeID]])</f>
        <v>1</v>
      </c>
    </row>
    <row r="1120" spans="1:5" x14ac:dyDescent="0.25">
      <c r="A1120">
        <v>1119</v>
      </c>
      <c r="B1120">
        <v>2</v>
      </c>
      <c r="C1120">
        <v>4</v>
      </c>
      <c r="D1120">
        <v>4</v>
      </c>
      <c r="E1120">
        <f>COUNTIF(tbl_EmployeeSurvey[EmployeeID],tbl_EmployeeSurvey[[#This Row],[EmployeeID]])</f>
        <v>1</v>
      </c>
    </row>
    <row r="1121" spans="1:5" x14ac:dyDescent="0.25">
      <c r="A1121">
        <v>1120</v>
      </c>
      <c r="B1121">
        <v>2</v>
      </c>
      <c r="C1121">
        <v>4</v>
      </c>
      <c r="D1121">
        <v>3</v>
      </c>
      <c r="E1121">
        <f>COUNTIF(tbl_EmployeeSurvey[EmployeeID],tbl_EmployeeSurvey[[#This Row],[EmployeeID]])</f>
        <v>1</v>
      </c>
    </row>
    <row r="1122" spans="1:5" x14ac:dyDescent="0.25">
      <c r="A1122">
        <v>1121</v>
      </c>
      <c r="B1122">
        <v>2</v>
      </c>
      <c r="C1122">
        <v>4</v>
      </c>
      <c r="D1122">
        <v>3</v>
      </c>
      <c r="E1122">
        <f>COUNTIF(tbl_EmployeeSurvey[EmployeeID],tbl_EmployeeSurvey[[#This Row],[EmployeeID]])</f>
        <v>1</v>
      </c>
    </row>
    <row r="1123" spans="1:5" x14ac:dyDescent="0.25">
      <c r="A1123">
        <v>1122</v>
      </c>
      <c r="B1123">
        <v>1</v>
      </c>
      <c r="C1123">
        <v>2</v>
      </c>
      <c r="D1123">
        <v>3</v>
      </c>
      <c r="E1123">
        <f>COUNTIF(tbl_EmployeeSurvey[EmployeeID],tbl_EmployeeSurvey[[#This Row],[EmployeeID]])</f>
        <v>1</v>
      </c>
    </row>
    <row r="1124" spans="1:5" x14ac:dyDescent="0.25">
      <c r="A1124">
        <v>1123</v>
      </c>
      <c r="B1124">
        <v>2</v>
      </c>
      <c r="C1124">
        <v>1</v>
      </c>
      <c r="D1124">
        <v>1</v>
      </c>
      <c r="E1124">
        <f>COUNTIF(tbl_EmployeeSurvey[EmployeeID],tbl_EmployeeSurvey[[#This Row],[EmployeeID]])</f>
        <v>1</v>
      </c>
    </row>
    <row r="1125" spans="1:5" x14ac:dyDescent="0.25">
      <c r="A1125">
        <v>1124</v>
      </c>
      <c r="B1125">
        <v>3</v>
      </c>
      <c r="C1125">
        <v>3</v>
      </c>
      <c r="D1125">
        <v>2</v>
      </c>
      <c r="E1125">
        <f>COUNTIF(tbl_EmployeeSurvey[EmployeeID],tbl_EmployeeSurvey[[#This Row],[EmployeeID]])</f>
        <v>1</v>
      </c>
    </row>
    <row r="1126" spans="1:5" x14ac:dyDescent="0.25">
      <c r="A1126">
        <v>1125</v>
      </c>
      <c r="B1126">
        <v>3</v>
      </c>
      <c r="C1126">
        <v>1</v>
      </c>
      <c r="D1126">
        <v>4</v>
      </c>
      <c r="E1126">
        <f>COUNTIF(tbl_EmployeeSurvey[EmployeeID],tbl_EmployeeSurvey[[#This Row],[EmployeeID]])</f>
        <v>1</v>
      </c>
    </row>
    <row r="1127" spans="1:5" x14ac:dyDescent="0.25">
      <c r="A1127">
        <v>1126</v>
      </c>
      <c r="B1127">
        <v>1</v>
      </c>
      <c r="C1127">
        <v>2</v>
      </c>
      <c r="D1127">
        <v>3</v>
      </c>
      <c r="E1127">
        <f>COUNTIF(tbl_EmployeeSurvey[EmployeeID],tbl_EmployeeSurvey[[#This Row],[EmployeeID]])</f>
        <v>1</v>
      </c>
    </row>
    <row r="1128" spans="1:5" x14ac:dyDescent="0.25">
      <c r="A1128">
        <v>1127</v>
      </c>
      <c r="B1128">
        <v>1</v>
      </c>
      <c r="C1128">
        <v>4</v>
      </c>
      <c r="D1128">
        <v>2</v>
      </c>
      <c r="E1128">
        <f>COUNTIF(tbl_EmployeeSurvey[EmployeeID],tbl_EmployeeSurvey[[#This Row],[EmployeeID]])</f>
        <v>1</v>
      </c>
    </row>
    <row r="1129" spans="1:5" x14ac:dyDescent="0.25">
      <c r="A1129">
        <v>1128</v>
      </c>
      <c r="B1129">
        <v>4</v>
      </c>
      <c r="C1129">
        <v>3</v>
      </c>
      <c r="D1129">
        <v>2</v>
      </c>
      <c r="E1129">
        <f>COUNTIF(tbl_EmployeeSurvey[EmployeeID],tbl_EmployeeSurvey[[#This Row],[EmployeeID]])</f>
        <v>1</v>
      </c>
    </row>
    <row r="1130" spans="1:5" x14ac:dyDescent="0.25">
      <c r="A1130">
        <v>1129</v>
      </c>
      <c r="B1130">
        <v>3</v>
      </c>
      <c r="C1130">
        <v>1</v>
      </c>
      <c r="D1130">
        <v>2</v>
      </c>
      <c r="E1130">
        <f>COUNTIF(tbl_EmployeeSurvey[EmployeeID],tbl_EmployeeSurvey[[#This Row],[EmployeeID]])</f>
        <v>1</v>
      </c>
    </row>
    <row r="1131" spans="1:5" x14ac:dyDescent="0.25">
      <c r="A1131">
        <v>1130</v>
      </c>
      <c r="B1131">
        <v>1</v>
      </c>
      <c r="C1131">
        <v>1</v>
      </c>
      <c r="D1131">
        <v>2</v>
      </c>
      <c r="E1131">
        <f>COUNTIF(tbl_EmployeeSurvey[EmployeeID],tbl_EmployeeSurvey[[#This Row],[EmployeeID]])</f>
        <v>1</v>
      </c>
    </row>
    <row r="1132" spans="1:5" x14ac:dyDescent="0.25">
      <c r="A1132">
        <v>1131</v>
      </c>
      <c r="B1132">
        <v>3</v>
      </c>
      <c r="C1132">
        <v>4</v>
      </c>
      <c r="D1132">
        <v>3</v>
      </c>
      <c r="E1132">
        <f>COUNTIF(tbl_EmployeeSurvey[EmployeeID],tbl_EmployeeSurvey[[#This Row],[EmployeeID]])</f>
        <v>1</v>
      </c>
    </row>
    <row r="1133" spans="1:5" x14ac:dyDescent="0.25">
      <c r="A1133">
        <v>1132</v>
      </c>
      <c r="B1133">
        <v>4</v>
      </c>
      <c r="C1133">
        <v>1</v>
      </c>
      <c r="D1133">
        <v>3</v>
      </c>
      <c r="E1133">
        <f>COUNTIF(tbl_EmployeeSurvey[EmployeeID],tbl_EmployeeSurvey[[#This Row],[EmployeeID]])</f>
        <v>1</v>
      </c>
    </row>
    <row r="1134" spans="1:5" x14ac:dyDescent="0.25">
      <c r="A1134">
        <v>1133</v>
      </c>
      <c r="B1134">
        <v>3</v>
      </c>
      <c r="C1134">
        <v>4</v>
      </c>
      <c r="D1134">
        <v>2</v>
      </c>
      <c r="E1134">
        <f>COUNTIF(tbl_EmployeeSurvey[EmployeeID],tbl_EmployeeSurvey[[#This Row],[EmployeeID]])</f>
        <v>1</v>
      </c>
    </row>
    <row r="1135" spans="1:5" x14ac:dyDescent="0.25">
      <c r="A1135">
        <v>1134</v>
      </c>
      <c r="B1135">
        <v>1</v>
      </c>
      <c r="C1135">
        <v>1</v>
      </c>
      <c r="D1135">
        <v>2</v>
      </c>
      <c r="E1135">
        <f>COUNTIF(tbl_EmployeeSurvey[EmployeeID],tbl_EmployeeSurvey[[#This Row],[EmployeeID]])</f>
        <v>1</v>
      </c>
    </row>
    <row r="1136" spans="1:5" x14ac:dyDescent="0.25">
      <c r="A1136">
        <v>1135</v>
      </c>
      <c r="B1136">
        <v>3</v>
      </c>
      <c r="C1136">
        <v>4</v>
      </c>
      <c r="D1136">
        <v>3</v>
      </c>
      <c r="E1136">
        <f>COUNTIF(tbl_EmployeeSurvey[EmployeeID],tbl_EmployeeSurvey[[#This Row],[EmployeeID]])</f>
        <v>1</v>
      </c>
    </row>
    <row r="1137" spans="1:5" x14ac:dyDescent="0.25">
      <c r="A1137">
        <v>1136</v>
      </c>
      <c r="B1137">
        <v>4</v>
      </c>
      <c r="C1137">
        <v>4</v>
      </c>
      <c r="D1137">
        <v>3</v>
      </c>
      <c r="E1137">
        <f>COUNTIF(tbl_EmployeeSurvey[EmployeeID],tbl_EmployeeSurvey[[#This Row],[EmployeeID]])</f>
        <v>1</v>
      </c>
    </row>
    <row r="1138" spans="1:5" x14ac:dyDescent="0.25">
      <c r="A1138">
        <v>1137</v>
      </c>
      <c r="B1138">
        <v>4</v>
      </c>
      <c r="C1138">
        <v>4</v>
      </c>
      <c r="D1138">
        <v>3</v>
      </c>
      <c r="E1138">
        <f>COUNTIF(tbl_EmployeeSurvey[EmployeeID],tbl_EmployeeSurvey[[#This Row],[EmployeeID]])</f>
        <v>1</v>
      </c>
    </row>
    <row r="1139" spans="1:5" x14ac:dyDescent="0.25">
      <c r="A1139">
        <v>1138</v>
      </c>
      <c r="B1139">
        <v>1</v>
      </c>
      <c r="C1139">
        <v>4</v>
      </c>
      <c r="D1139">
        <v>3</v>
      </c>
      <c r="E1139">
        <f>COUNTIF(tbl_EmployeeSurvey[EmployeeID],tbl_EmployeeSurvey[[#This Row],[EmployeeID]])</f>
        <v>1</v>
      </c>
    </row>
    <row r="1140" spans="1:5" x14ac:dyDescent="0.25">
      <c r="A1140">
        <v>1139</v>
      </c>
      <c r="B1140">
        <v>1</v>
      </c>
      <c r="C1140">
        <v>1</v>
      </c>
      <c r="D1140">
        <v>2</v>
      </c>
      <c r="E1140">
        <f>COUNTIF(tbl_EmployeeSurvey[EmployeeID],tbl_EmployeeSurvey[[#This Row],[EmployeeID]])</f>
        <v>1</v>
      </c>
    </row>
    <row r="1141" spans="1:5" x14ac:dyDescent="0.25">
      <c r="A1141">
        <v>1140</v>
      </c>
      <c r="B1141">
        <v>1</v>
      </c>
      <c r="C1141">
        <v>3</v>
      </c>
      <c r="D1141">
        <v>2</v>
      </c>
      <c r="E1141">
        <f>COUNTIF(tbl_EmployeeSurvey[EmployeeID],tbl_EmployeeSurvey[[#This Row],[EmployeeID]])</f>
        <v>1</v>
      </c>
    </row>
    <row r="1142" spans="1:5" x14ac:dyDescent="0.25">
      <c r="A1142">
        <v>1141</v>
      </c>
      <c r="B1142">
        <v>4</v>
      </c>
      <c r="C1142">
        <v>3</v>
      </c>
      <c r="D1142">
        <v>3</v>
      </c>
      <c r="E1142">
        <f>COUNTIF(tbl_EmployeeSurvey[EmployeeID],tbl_EmployeeSurvey[[#This Row],[EmployeeID]])</f>
        <v>1</v>
      </c>
    </row>
    <row r="1143" spans="1:5" x14ac:dyDescent="0.25">
      <c r="A1143">
        <v>1142</v>
      </c>
      <c r="B1143">
        <v>1</v>
      </c>
      <c r="C1143">
        <v>3</v>
      </c>
      <c r="D1143">
        <v>3</v>
      </c>
      <c r="E1143">
        <f>COUNTIF(tbl_EmployeeSurvey[EmployeeID],tbl_EmployeeSurvey[[#This Row],[EmployeeID]])</f>
        <v>1</v>
      </c>
    </row>
    <row r="1144" spans="1:5" x14ac:dyDescent="0.25">
      <c r="A1144">
        <v>1143</v>
      </c>
      <c r="B1144">
        <v>4</v>
      </c>
      <c r="C1144">
        <v>2</v>
      </c>
      <c r="D1144">
        <v>3</v>
      </c>
      <c r="E1144">
        <f>COUNTIF(tbl_EmployeeSurvey[EmployeeID],tbl_EmployeeSurvey[[#This Row],[EmployeeID]])</f>
        <v>1</v>
      </c>
    </row>
    <row r="1145" spans="1:5" x14ac:dyDescent="0.25">
      <c r="A1145">
        <v>1144</v>
      </c>
      <c r="B1145">
        <v>3</v>
      </c>
      <c r="C1145">
        <v>2</v>
      </c>
      <c r="D1145">
        <v>3</v>
      </c>
      <c r="E1145">
        <f>COUNTIF(tbl_EmployeeSurvey[EmployeeID],tbl_EmployeeSurvey[[#This Row],[EmployeeID]])</f>
        <v>1</v>
      </c>
    </row>
    <row r="1146" spans="1:5" x14ac:dyDescent="0.25">
      <c r="A1146">
        <v>1145</v>
      </c>
      <c r="B1146">
        <v>4</v>
      </c>
      <c r="C1146">
        <v>4</v>
      </c>
      <c r="D1146">
        <v>3</v>
      </c>
      <c r="E1146">
        <f>COUNTIF(tbl_EmployeeSurvey[EmployeeID],tbl_EmployeeSurvey[[#This Row],[EmployeeID]])</f>
        <v>1</v>
      </c>
    </row>
    <row r="1147" spans="1:5" x14ac:dyDescent="0.25">
      <c r="A1147">
        <v>1146</v>
      </c>
      <c r="B1147">
        <v>2</v>
      </c>
      <c r="C1147">
        <v>1</v>
      </c>
      <c r="D1147">
        <v>3</v>
      </c>
      <c r="E1147">
        <f>COUNTIF(tbl_EmployeeSurvey[EmployeeID],tbl_EmployeeSurvey[[#This Row],[EmployeeID]])</f>
        <v>1</v>
      </c>
    </row>
    <row r="1148" spans="1:5" x14ac:dyDescent="0.25">
      <c r="A1148">
        <v>1147</v>
      </c>
      <c r="B1148">
        <v>4</v>
      </c>
      <c r="C1148">
        <v>3</v>
      </c>
      <c r="D1148">
        <v>3</v>
      </c>
      <c r="E1148">
        <f>COUNTIF(tbl_EmployeeSurvey[EmployeeID],tbl_EmployeeSurvey[[#This Row],[EmployeeID]])</f>
        <v>1</v>
      </c>
    </row>
    <row r="1149" spans="1:5" x14ac:dyDescent="0.25">
      <c r="A1149">
        <v>1148</v>
      </c>
      <c r="B1149">
        <v>3</v>
      </c>
      <c r="C1149">
        <v>3</v>
      </c>
      <c r="D1149">
        <v>4</v>
      </c>
      <c r="E1149">
        <f>COUNTIF(tbl_EmployeeSurvey[EmployeeID],tbl_EmployeeSurvey[[#This Row],[EmployeeID]])</f>
        <v>1</v>
      </c>
    </row>
    <row r="1150" spans="1:5" x14ac:dyDescent="0.25">
      <c r="A1150">
        <v>1149</v>
      </c>
      <c r="B1150">
        <v>3</v>
      </c>
      <c r="C1150">
        <v>1</v>
      </c>
      <c r="D1150">
        <v>3</v>
      </c>
      <c r="E1150">
        <f>COUNTIF(tbl_EmployeeSurvey[EmployeeID],tbl_EmployeeSurvey[[#This Row],[EmployeeID]])</f>
        <v>1</v>
      </c>
    </row>
    <row r="1151" spans="1:5" x14ac:dyDescent="0.25">
      <c r="A1151">
        <v>1150</v>
      </c>
      <c r="B1151">
        <v>2</v>
      </c>
      <c r="C1151">
        <v>3</v>
      </c>
      <c r="D1151">
        <v>2</v>
      </c>
      <c r="E1151">
        <f>COUNTIF(tbl_EmployeeSurvey[EmployeeID],tbl_EmployeeSurvey[[#This Row],[EmployeeID]])</f>
        <v>1</v>
      </c>
    </row>
    <row r="1152" spans="1:5" x14ac:dyDescent="0.25">
      <c r="A1152">
        <v>1151</v>
      </c>
      <c r="B1152">
        <v>4</v>
      </c>
      <c r="C1152">
        <v>4</v>
      </c>
      <c r="D1152">
        <v>4</v>
      </c>
      <c r="E1152">
        <f>COUNTIF(tbl_EmployeeSurvey[EmployeeID],tbl_EmployeeSurvey[[#This Row],[EmployeeID]])</f>
        <v>1</v>
      </c>
    </row>
    <row r="1153" spans="1:5" x14ac:dyDescent="0.25">
      <c r="A1153">
        <v>1152</v>
      </c>
      <c r="B1153">
        <v>4</v>
      </c>
      <c r="C1153">
        <v>3</v>
      </c>
      <c r="D1153">
        <v>4</v>
      </c>
      <c r="E1153">
        <f>COUNTIF(tbl_EmployeeSurvey[EmployeeID],tbl_EmployeeSurvey[[#This Row],[EmployeeID]])</f>
        <v>1</v>
      </c>
    </row>
    <row r="1154" spans="1:5" x14ac:dyDescent="0.25">
      <c r="A1154">
        <v>1153</v>
      </c>
      <c r="B1154">
        <v>2</v>
      </c>
      <c r="C1154">
        <v>2</v>
      </c>
      <c r="D1154">
        <v>3</v>
      </c>
      <c r="E1154">
        <f>COUNTIF(tbl_EmployeeSurvey[EmployeeID],tbl_EmployeeSurvey[[#This Row],[EmployeeID]])</f>
        <v>1</v>
      </c>
    </row>
    <row r="1155" spans="1:5" x14ac:dyDescent="0.25">
      <c r="A1155">
        <v>1154</v>
      </c>
      <c r="B1155">
        <v>3</v>
      </c>
      <c r="C1155">
        <v>2</v>
      </c>
      <c r="D1155">
        <v>3</v>
      </c>
      <c r="E1155">
        <f>COUNTIF(tbl_EmployeeSurvey[EmployeeID],tbl_EmployeeSurvey[[#This Row],[EmployeeID]])</f>
        <v>1</v>
      </c>
    </row>
    <row r="1156" spans="1:5" x14ac:dyDescent="0.25">
      <c r="A1156">
        <v>1155</v>
      </c>
      <c r="B1156">
        <v>4</v>
      </c>
      <c r="C1156">
        <v>2</v>
      </c>
      <c r="D1156">
        <v>2</v>
      </c>
      <c r="E1156">
        <f>COUNTIF(tbl_EmployeeSurvey[EmployeeID],tbl_EmployeeSurvey[[#This Row],[EmployeeID]])</f>
        <v>1</v>
      </c>
    </row>
    <row r="1157" spans="1:5" x14ac:dyDescent="0.25">
      <c r="A1157">
        <v>1156</v>
      </c>
      <c r="B1157">
        <v>4</v>
      </c>
      <c r="C1157">
        <v>3</v>
      </c>
      <c r="D1157">
        <v>2</v>
      </c>
      <c r="E1157">
        <f>COUNTIF(tbl_EmployeeSurvey[EmployeeID],tbl_EmployeeSurvey[[#This Row],[EmployeeID]])</f>
        <v>1</v>
      </c>
    </row>
    <row r="1158" spans="1:5" x14ac:dyDescent="0.25">
      <c r="A1158">
        <v>1157</v>
      </c>
      <c r="B1158">
        <v>1</v>
      </c>
      <c r="C1158">
        <v>3</v>
      </c>
      <c r="D1158">
        <v>3</v>
      </c>
      <c r="E1158">
        <f>COUNTIF(tbl_EmployeeSurvey[EmployeeID],tbl_EmployeeSurvey[[#This Row],[EmployeeID]])</f>
        <v>1</v>
      </c>
    </row>
    <row r="1159" spans="1:5" x14ac:dyDescent="0.25">
      <c r="A1159">
        <v>1158</v>
      </c>
      <c r="B1159">
        <v>2</v>
      </c>
      <c r="C1159">
        <v>3</v>
      </c>
      <c r="D1159">
        <v>2</v>
      </c>
      <c r="E1159">
        <f>COUNTIF(tbl_EmployeeSurvey[EmployeeID],tbl_EmployeeSurvey[[#This Row],[EmployeeID]])</f>
        <v>1</v>
      </c>
    </row>
    <row r="1160" spans="1:5" x14ac:dyDescent="0.25">
      <c r="A1160">
        <v>1159</v>
      </c>
      <c r="B1160">
        <v>4</v>
      </c>
      <c r="C1160">
        <v>2</v>
      </c>
      <c r="D1160">
        <v>3</v>
      </c>
      <c r="E1160">
        <f>COUNTIF(tbl_EmployeeSurvey[EmployeeID],tbl_EmployeeSurvey[[#This Row],[EmployeeID]])</f>
        <v>1</v>
      </c>
    </row>
    <row r="1161" spans="1:5" x14ac:dyDescent="0.25">
      <c r="A1161">
        <v>1160</v>
      </c>
      <c r="B1161">
        <v>1</v>
      </c>
      <c r="C1161">
        <v>3</v>
      </c>
      <c r="D1161">
        <v>3</v>
      </c>
      <c r="E1161">
        <f>COUNTIF(tbl_EmployeeSurvey[EmployeeID],tbl_EmployeeSurvey[[#This Row],[EmployeeID]])</f>
        <v>1</v>
      </c>
    </row>
    <row r="1162" spans="1:5" x14ac:dyDescent="0.25">
      <c r="A1162">
        <v>1161</v>
      </c>
      <c r="B1162">
        <v>1</v>
      </c>
      <c r="C1162">
        <v>3</v>
      </c>
      <c r="D1162">
        <v>3</v>
      </c>
      <c r="E1162">
        <f>COUNTIF(tbl_EmployeeSurvey[EmployeeID],tbl_EmployeeSurvey[[#This Row],[EmployeeID]])</f>
        <v>1</v>
      </c>
    </row>
    <row r="1163" spans="1:5" x14ac:dyDescent="0.25">
      <c r="A1163">
        <v>1162</v>
      </c>
      <c r="B1163">
        <v>4</v>
      </c>
      <c r="C1163">
        <v>1</v>
      </c>
      <c r="D1163">
        <v>2</v>
      </c>
      <c r="E1163">
        <f>COUNTIF(tbl_EmployeeSurvey[EmployeeID],tbl_EmployeeSurvey[[#This Row],[EmployeeID]])</f>
        <v>1</v>
      </c>
    </row>
    <row r="1164" spans="1:5" x14ac:dyDescent="0.25">
      <c r="A1164">
        <v>1163</v>
      </c>
      <c r="B1164">
        <v>4</v>
      </c>
      <c r="C1164">
        <v>4</v>
      </c>
      <c r="D1164">
        <v>3</v>
      </c>
      <c r="E1164">
        <f>COUNTIF(tbl_EmployeeSurvey[EmployeeID],tbl_EmployeeSurvey[[#This Row],[EmployeeID]])</f>
        <v>1</v>
      </c>
    </row>
    <row r="1165" spans="1:5" x14ac:dyDescent="0.25">
      <c r="A1165">
        <v>1164</v>
      </c>
      <c r="B1165">
        <v>3</v>
      </c>
      <c r="C1165">
        <v>2</v>
      </c>
      <c r="D1165">
        <v>1</v>
      </c>
      <c r="E1165">
        <f>COUNTIF(tbl_EmployeeSurvey[EmployeeID],tbl_EmployeeSurvey[[#This Row],[EmployeeID]])</f>
        <v>1</v>
      </c>
    </row>
    <row r="1166" spans="1:5" x14ac:dyDescent="0.25">
      <c r="A1166">
        <v>1165</v>
      </c>
      <c r="B1166">
        <v>4</v>
      </c>
      <c r="C1166">
        <v>3</v>
      </c>
      <c r="D1166">
        <v>3</v>
      </c>
      <c r="E1166">
        <f>COUNTIF(tbl_EmployeeSurvey[EmployeeID],tbl_EmployeeSurvey[[#This Row],[EmployeeID]])</f>
        <v>1</v>
      </c>
    </row>
    <row r="1167" spans="1:5" x14ac:dyDescent="0.25">
      <c r="A1167">
        <v>1166</v>
      </c>
      <c r="B1167">
        <v>4</v>
      </c>
      <c r="C1167">
        <v>3</v>
      </c>
      <c r="D1167">
        <v>4</v>
      </c>
      <c r="E1167">
        <f>COUNTIF(tbl_EmployeeSurvey[EmployeeID],tbl_EmployeeSurvey[[#This Row],[EmployeeID]])</f>
        <v>1</v>
      </c>
    </row>
    <row r="1168" spans="1:5" x14ac:dyDescent="0.25">
      <c r="A1168">
        <v>1167</v>
      </c>
      <c r="B1168">
        <v>2</v>
      </c>
      <c r="C1168">
        <v>3</v>
      </c>
      <c r="D1168">
        <v>3</v>
      </c>
      <c r="E1168">
        <f>COUNTIF(tbl_EmployeeSurvey[EmployeeID],tbl_EmployeeSurvey[[#This Row],[EmployeeID]])</f>
        <v>1</v>
      </c>
    </row>
    <row r="1169" spans="1:5" x14ac:dyDescent="0.25">
      <c r="A1169">
        <v>1168</v>
      </c>
      <c r="B1169">
        <v>2</v>
      </c>
      <c r="C1169">
        <v>4</v>
      </c>
      <c r="D1169">
        <v>3</v>
      </c>
      <c r="E1169">
        <f>COUNTIF(tbl_EmployeeSurvey[EmployeeID],tbl_EmployeeSurvey[[#This Row],[EmployeeID]])</f>
        <v>1</v>
      </c>
    </row>
    <row r="1170" spans="1:5" x14ac:dyDescent="0.25">
      <c r="A1170">
        <v>1169</v>
      </c>
      <c r="B1170">
        <v>3</v>
      </c>
      <c r="C1170">
        <v>2</v>
      </c>
      <c r="D1170">
        <v>3</v>
      </c>
      <c r="E1170">
        <f>COUNTIF(tbl_EmployeeSurvey[EmployeeID],tbl_EmployeeSurvey[[#This Row],[EmployeeID]])</f>
        <v>1</v>
      </c>
    </row>
    <row r="1171" spans="1:5" x14ac:dyDescent="0.25">
      <c r="A1171">
        <v>1170</v>
      </c>
      <c r="B1171">
        <v>1</v>
      </c>
      <c r="C1171">
        <v>4</v>
      </c>
      <c r="D1171">
        <v>2</v>
      </c>
      <c r="E1171">
        <f>COUNTIF(tbl_EmployeeSurvey[EmployeeID],tbl_EmployeeSurvey[[#This Row],[EmployeeID]])</f>
        <v>1</v>
      </c>
    </row>
    <row r="1172" spans="1:5" x14ac:dyDescent="0.25">
      <c r="A1172">
        <v>1171</v>
      </c>
      <c r="B1172">
        <v>2</v>
      </c>
      <c r="C1172">
        <v>2</v>
      </c>
      <c r="D1172">
        <v>3</v>
      </c>
      <c r="E1172">
        <f>COUNTIF(tbl_EmployeeSurvey[EmployeeID],tbl_EmployeeSurvey[[#This Row],[EmployeeID]])</f>
        <v>1</v>
      </c>
    </row>
    <row r="1173" spans="1:5" x14ac:dyDescent="0.25">
      <c r="A1173">
        <v>1172</v>
      </c>
      <c r="B1173">
        <v>1</v>
      </c>
      <c r="C1173">
        <v>4</v>
      </c>
      <c r="D1173">
        <v>3</v>
      </c>
      <c r="E1173">
        <f>COUNTIF(tbl_EmployeeSurvey[EmployeeID],tbl_EmployeeSurvey[[#This Row],[EmployeeID]])</f>
        <v>1</v>
      </c>
    </row>
    <row r="1174" spans="1:5" x14ac:dyDescent="0.25">
      <c r="A1174">
        <v>1173</v>
      </c>
      <c r="B1174">
        <v>2</v>
      </c>
      <c r="C1174">
        <v>3</v>
      </c>
      <c r="D1174">
        <v>3</v>
      </c>
      <c r="E1174">
        <f>COUNTIF(tbl_EmployeeSurvey[EmployeeID],tbl_EmployeeSurvey[[#This Row],[EmployeeID]])</f>
        <v>1</v>
      </c>
    </row>
    <row r="1175" spans="1:5" x14ac:dyDescent="0.25">
      <c r="A1175">
        <v>1174</v>
      </c>
      <c r="B1175">
        <v>3</v>
      </c>
      <c r="C1175">
        <v>4</v>
      </c>
      <c r="D1175">
        <v>3</v>
      </c>
      <c r="E1175">
        <f>COUNTIF(tbl_EmployeeSurvey[EmployeeID],tbl_EmployeeSurvey[[#This Row],[EmployeeID]])</f>
        <v>1</v>
      </c>
    </row>
    <row r="1176" spans="1:5" x14ac:dyDescent="0.25">
      <c r="A1176">
        <v>1175</v>
      </c>
      <c r="B1176">
        <v>3</v>
      </c>
      <c r="C1176">
        <v>4</v>
      </c>
      <c r="D1176">
        <v>3</v>
      </c>
      <c r="E1176">
        <f>COUNTIF(tbl_EmployeeSurvey[EmployeeID],tbl_EmployeeSurvey[[#This Row],[EmployeeID]])</f>
        <v>1</v>
      </c>
    </row>
    <row r="1177" spans="1:5" x14ac:dyDescent="0.25">
      <c r="A1177">
        <v>1176</v>
      </c>
      <c r="B1177">
        <v>1</v>
      </c>
      <c r="C1177">
        <v>3</v>
      </c>
      <c r="D1177">
        <v>2</v>
      </c>
      <c r="E1177">
        <f>COUNTIF(tbl_EmployeeSurvey[EmployeeID],tbl_EmployeeSurvey[[#This Row],[EmployeeID]])</f>
        <v>1</v>
      </c>
    </row>
    <row r="1178" spans="1:5" x14ac:dyDescent="0.25">
      <c r="A1178">
        <v>1177</v>
      </c>
      <c r="B1178">
        <v>1</v>
      </c>
      <c r="C1178">
        <v>4</v>
      </c>
      <c r="D1178">
        <v>2</v>
      </c>
      <c r="E1178">
        <f>COUNTIF(tbl_EmployeeSurvey[EmployeeID],tbl_EmployeeSurvey[[#This Row],[EmployeeID]])</f>
        <v>1</v>
      </c>
    </row>
    <row r="1179" spans="1:5" x14ac:dyDescent="0.25">
      <c r="A1179">
        <v>1178</v>
      </c>
      <c r="B1179">
        <v>2</v>
      </c>
      <c r="C1179">
        <v>4</v>
      </c>
      <c r="D1179">
        <v>3</v>
      </c>
      <c r="E1179">
        <f>COUNTIF(tbl_EmployeeSurvey[EmployeeID],tbl_EmployeeSurvey[[#This Row],[EmployeeID]])</f>
        <v>1</v>
      </c>
    </row>
    <row r="1180" spans="1:5" x14ac:dyDescent="0.25">
      <c r="A1180">
        <v>1179</v>
      </c>
      <c r="B1180">
        <v>3</v>
      </c>
      <c r="C1180">
        <v>1</v>
      </c>
      <c r="D1180">
        <v>3</v>
      </c>
      <c r="E1180">
        <f>COUNTIF(tbl_EmployeeSurvey[EmployeeID],tbl_EmployeeSurvey[[#This Row],[EmployeeID]])</f>
        <v>1</v>
      </c>
    </row>
    <row r="1181" spans="1:5" x14ac:dyDescent="0.25">
      <c r="A1181">
        <v>1180</v>
      </c>
      <c r="B1181">
        <v>4</v>
      </c>
      <c r="C1181">
        <v>4</v>
      </c>
      <c r="D1181">
        <v>2</v>
      </c>
      <c r="E1181">
        <f>COUNTIF(tbl_EmployeeSurvey[EmployeeID],tbl_EmployeeSurvey[[#This Row],[EmployeeID]])</f>
        <v>1</v>
      </c>
    </row>
    <row r="1182" spans="1:5" x14ac:dyDescent="0.25">
      <c r="A1182">
        <v>1181</v>
      </c>
      <c r="B1182">
        <v>4</v>
      </c>
      <c r="C1182">
        <v>1</v>
      </c>
      <c r="D1182">
        <v>2</v>
      </c>
      <c r="E1182">
        <f>COUNTIF(tbl_EmployeeSurvey[EmployeeID],tbl_EmployeeSurvey[[#This Row],[EmployeeID]])</f>
        <v>1</v>
      </c>
    </row>
    <row r="1183" spans="1:5" x14ac:dyDescent="0.25">
      <c r="A1183">
        <v>1182</v>
      </c>
      <c r="B1183">
        <v>1</v>
      </c>
      <c r="C1183">
        <v>4</v>
      </c>
      <c r="D1183">
        <v>3</v>
      </c>
      <c r="E1183">
        <f>COUNTIF(tbl_EmployeeSurvey[EmployeeID],tbl_EmployeeSurvey[[#This Row],[EmployeeID]])</f>
        <v>1</v>
      </c>
    </row>
    <row r="1184" spans="1:5" x14ac:dyDescent="0.25">
      <c r="A1184">
        <v>1183</v>
      </c>
      <c r="B1184">
        <v>4</v>
      </c>
      <c r="C1184">
        <v>2</v>
      </c>
      <c r="D1184">
        <v>3</v>
      </c>
      <c r="E1184">
        <f>COUNTIF(tbl_EmployeeSurvey[EmployeeID],tbl_EmployeeSurvey[[#This Row],[EmployeeID]])</f>
        <v>1</v>
      </c>
    </row>
    <row r="1185" spans="1:5" x14ac:dyDescent="0.25">
      <c r="A1185">
        <v>1184</v>
      </c>
      <c r="B1185">
        <v>3</v>
      </c>
      <c r="C1185">
        <v>3</v>
      </c>
      <c r="D1185">
        <v>2</v>
      </c>
      <c r="E1185">
        <f>COUNTIF(tbl_EmployeeSurvey[EmployeeID],tbl_EmployeeSurvey[[#This Row],[EmployeeID]])</f>
        <v>1</v>
      </c>
    </row>
    <row r="1186" spans="1:5" x14ac:dyDescent="0.25">
      <c r="A1186">
        <v>1185</v>
      </c>
      <c r="B1186">
        <v>1</v>
      </c>
      <c r="C1186">
        <v>4</v>
      </c>
      <c r="D1186">
        <v>4</v>
      </c>
      <c r="E1186">
        <f>COUNTIF(tbl_EmployeeSurvey[EmployeeID],tbl_EmployeeSurvey[[#This Row],[EmployeeID]])</f>
        <v>1</v>
      </c>
    </row>
    <row r="1187" spans="1:5" x14ac:dyDescent="0.25">
      <c r="A1187">
        <v>1186</v>
      </c>
      <c r="B1187">
        <v>1</v>
      </c>
      <c r="C1187">
        <v>3</v>
      </c>
      <c r="D1187">
        <v>2</v>
      </c>
      <c r="E1187">
        <f>COUNTIF(tbl_EmployeeSurvey[EmployeeID],tbl_EmployeeSurvey[[#This Row],[EmployeeID]])</f>
        <v>1</v>
      </c>
    </row>
    <row r="1188" spans="1:5" x14ac:dyDescent="0.25">
      <c r="A1188">
        <v>1187</v>
      </c>
      <c r="B1188">
        <v>4</v>
      </c>
      <c r="C1188">
        <v>3</v>
      </c>
      <c r="D1188">
        <v>1</v>
      </c>
      <c r="E1188">
        <f>COUNTIF(tbl_EmployeeSurvey[EmployeeID],tbl_EmployeeSurvey[[#This Row],[EmployeeID]])</f>
        <v>1</v>
      </c>
    </row>
    <row r="1189" spans="1:5" x14ac:dyDescent="0.25">
      <c r="A1189">
        <v>1188</v>
      </c>
      <c r="B1189">
        <v>1</v>
      </c>
      <c r="C1189">
        <v>2</v>
      </c>
      <c r="D1189">
        <v>3</v>
      </c>
      <c r="E1189">
        <f>COUNTIF(tbl_EmployeeSurvey[EmployeeID],tbl_EmployeeSurvey[[#This Row],[EmployeeID]])</f>
        <v>1</v>
      </c>
    </row>
    <row r="1190" spans="1:5" x14ac:dyDescent="0.25">
      <c r="A1190">
        <v>1189</v>
      </c>
      <c r="B1190">
        <v>4</v>
      </c>
      <c r="C1190">
        <v>3</v>
      </c>
      <c r="D1190">
        <v>3</v>
      </c>
      <c r="E1190">
        <f>COUNTIF(tbl_EmployeeSurvey[EmployeeID],tbl_EmployeeSurvey[[#This Row],[EmployeeID]])</f>
        <v>1</v>
      </c>
    </row>
    <row r="1191" spans="1:5" x14ac:dyDescent="0.25">
      <c r="A1191">
        <v>1190</v>
      </c>
      <c r="B1191">
        <v>4</v>
      </c>
      <c r="C1191">
        <v>4</v>
      </c>
      <c r="D1191">
        <v>2</v>
      </c>
      <c r="E1191">
        <f>COUNTIF(tbl_EmployeeSurvey[EmployeeID],tbl_EmployeeSurvey[[#This Row],[EmployeeID]])</f>
        <v>1</v>
      </c>
    </row>
    <row r="1192" spans="1:5" x14ac:dyDescent="0.25">
      <c r="A1192">
        <v>1191</v>
      </c>
      <c r="B1192">
        <v>3</v>
      </c>
      <c r="C1192">
        <v>2</v>
      </c>
      <c r="D1192">
        <v>3</v>
      </c>
      <c r="E1192">
        <f>COUNTIF(tbl_EmployeeSurvey[EmployeeID],tbl_EmployeeSurvey[[#This Row],[EmployeeID]])</f>
        <v>1</v>
      </c>
    </row>
    <row r="1193" spans="1:5" x14ac:dyDescent="0.25">
      <c r="A1193">
        <v>1192</v>
      </c>
      <c r="B1193">
        <v>4</v>
      </c>
      <c r="C1193">
        <v>1</v>
      </c>
      <c r="D1193">
        <v>3</v>
      </c>
      <c r="E1193">
        <f>COUNTIF(tbl_EmployeeSurvey[EmployeeID],tbl_EmployeeSurvey[[#This Row],[EmployeeID]])</f>
        <v>1</v>
      </c>
    </row>
    <row r="1194" spans="1:5" x14ac:dyDescent="0.25">
      <c r="A1194">
        <v>1193</v>
      </c>
      <c r="B1194">
        <v>3</v>
      </c>
      <c r="C1194">
        <v>4</v>
      </c>
      <c r="D1194">
        <v>3</v>
      </c>
      <c r="E1194">
        <f>COUNTIF(tbl_EmployeeSurvey[EmployeeID],tbl_EmployeeSurvey[[#This Row],[EmployeeID]])</f>
        <v>1</v>
      </c>
    </row>
    <row r="1195" spans="1:5" x14ac:dyDescent="0.25">
      <c r="A1195">
        <v>1194</v>
      </c>
      <c r="B1195">
        <v>1</v>
      </c>
      <c r="C1195">
        <v>4</v>
      </c>
      <c r="D1195">
        <v>3</v>
      </c>
      <c r="E1195">
        <f>COUNTIF(tbl_EmployeeSurvey[EmployeeID],tbl_EmployeeSurvey[[#This Row],[EmployeeID]])</f>
        <v>1</v>
      </c>
    </row>
    <row r="1196" spans="1:5" x14ac:dyDescent="0.25">
      <c r="A1196">
        <v>1195</v>
      </c>
      <c r="B1196">
        <v>2</v>
      </c>
      <c r="C1196">
        <v>3</v>
      </c>
      <c r="D1196">
        <v>3</v>
      </c>
      <c r="E1196">
        <f>COUNTIF(tbl_EmployeeSurvey[EmployeeID],tbl_EmployeeSurvey[[#This Row],[EmployeeID]])</f>
        <v>1</v>
      </c>
    </row>
    <row r="1197" spans="1:5" x14ac:dyDescent="0.25">
      <c r="A1197">
        <v>1196</v>
      </c>
      <c r="B1197">
        <v>2</v>
      </c>
      <c r="C1197">
        <v>3</v>
      </c>
      <c r="D1197">
        <v>2</v>
      </c>
      <c r="E1197">
        <f>COUNTIF(tbl_EmployeeSurvey[EmployeeID],tbl_EmployeeSurvey[[#This Row],[EmployeeID]])</f>
        <v>1</v>
      </c>
    </row>
    <row r="1198" spans="1:5" x14ac:dyDescent="0.25">
      <c r="A1198">
        <v>1197</v>
      </c>
      <c r="B1198">
        <v>4</v>
      </c>
      <c r="C1198">
        <v>3</v>
      </c>
      <c r="D1198">
        <v>3</v>
      </c>
      <c r="E1198">
        <f>COUNTIF(tbl_EmployeeSurvey[EmployeeID],tbl_EmployeeSurvey[[#This Row],[EmployeeID]])</f>
        <v>1</v>
      </c>
    </row>
    <row r="1199" spans="1:5" x14ac:dyDescent="0.25">
      <c r="A1199">
        <v>1198</v>
      </c>
      <c r="B1199">
        <v>3</v>
      </c>
      <c r="C1199">
        <v>3</v>
      </c>
      <c r="D1199">
        <v>3</v>
      </c>
      <c r="E1199">
        <f>COUNTIF(tbl_EmployeeSurvey[EmployeeID],tbl_EmployeeSurvey[[#This Row],[EmployeeID]])</f>
        <v>1</v>
      </c>
    </row>
    <row r="1200" spans="1:5" x14ac:dyDescent="0.25">
      <c r="A1200">
        <v>1199</v>
      </c>
      <c r="B1200">
        <v>3</v>
      </c>
      <c r="C1200">
        <v>3</v>
      </c>
      <c r="D1200">
        <v>4</v>
      </c>
      <c r="E1200">
        <f>COUNTIF(tbl_EmployeeSurvey[EmployeeID],tbl_EmployeeSurvey[[#This Row],[EmployeeID]])</f>
        <v>1</v>
      </c>
    </row>
    <row r="1201" spans="1:5" x14ac:dyDescent="0.25">
      <c r="A1201">
        <v>1200</v>
      </c>
      <c r="B1201">
        <v>3</v>
      </c>
      <c r="C1201">
        <v>3</v>
      </c>
      <c r="D1201">
        <v>3</v>
      </c>
      <c r="E1201">
        <f>COUNTIF(tbl_EmployeeSurvey[EmployeeID],tbl_EmployeeSurvey[[#This Row],[EmployeeID]])</f>
        <v>1</v>
      </c>
    </row>
    <row r="1202" spans="1:5" x14ac:dyDescent="0.25">
      <c r="A1202">
        <v>1201</v>
      </c>
      <c r="B1202">
        <v>3</v>
      </c>
      <c r="C1202">
        <v>4</v>
      </c>
      <c r="D1202">
        <v>3</v>
      </c>
      <c r="E1202">
        <f>COUNTIF(tbl_EmployeeSurvey[EmployeeID],tbl_EmployeeSurvey[[#This Row],[EmployeeID]])</f>
        <v>1</v>
      </c>
    </row>
    <row r="1203" spans="1:5" x14ac:dyDescent="0.25">
      <c r="A1203">
        <v>1202</v>
      </c>
      <c r="B1203">
        <v>4</v>
      </c>
      <c r="C1203">
        <v>2</v>
      </c>
      <c r="D1203">
        <v>3</v>
      </c>
      <c r="E1203">
        <f>COUNTIF(tbl_EmployeeSurvey[EmployeeID],tbl_EmployeeSurvey[[#This Row],[EmployeeID]])</f>
        <v>1</v>
      </c>
    </row>
    <row r="1204" spans="1:5" x14ac:dyDescent="0.25">
      <c r="A1204">
        <v>1203</v>
      </c>
      <c r="B1204">
        <v>4</v>
      </c>
      <c r="C1204">
        <v>1</v>
      </c>
      <c r="D1204">
        <v>1</v>
      </c>
      <c r="E1204">
        <f>COUNTIF(tbl_EmployeeSurvey[EmployeeID],tbl_EmployeeSurvey[[#This Row],[EmployeeID]])</f>
        <v>1</v>
      </c>
    </row>
    <row r="1205" spans="1:5" x14ac:dyDescent="0.25">
      <c r="A1205">
        <v>1204</v>
      </c>
      <c r="B1205">
        <v>4</v>
      </c>
      <c r="C1205">
        <v>1</v>
      </c>
      <c r="D1205">
        <v>3</v>
      </c>
      <c r="E1205">
        <f>COUNTIF(tbl_EmployeeSurvey[EmployeeID],tbl_EmployeeSurvey[[#This Row],[EmployeeID]])</f>
        <v>1</v>
      </c>
    </row>
    <row r="1206" spans="1:5" x14ac:dyDescent="0.25">
      <c r="A1206">
        <v>1205</v>
      </c>
      <c r="B1206">
        <v>2</v>
      </c>
      <c r="C1206">
        <v>4</v>
      </c>
      <c r="D1206">
        <v>2</v>
      </c>
      <c r="E1206">
        <f>COUNTIF(tbl_EmployeeSurvey[EmployeeID],tbl_EmployeeSurvey[[#This Row],[EmployeeID]])</f>
        <v>1</v>
      </c>
    </row>
    <row r="1207" spans="1:5" x14ac:dyDescent="0.25">
      <c r="A1207">
        <v>1206</v>
      </c>
      <c r="B1207">
        <v>2</v>
      </c>
      <c r="C1207">
        <v>1</v>
      </c>
      <c r="D1207">
        <v>3</v>
      </c>
      <c r="E1207">
        <f>COUNTIF(tbl_EmployeeSurvey[EmployeeID],tbl_EmployeeSurvey[[#This Row],[EmployeeID]])</f>
        <v>1</v>
      </c>
    </row>
    <row r="1208" spans="1:5" x14ac:dyDescent="0.25">
      <c r="A1208">
        <v>1207</v>
      </c>
      <c r="B1208">
        <v>4</v>
      </c>
      <c r="C1208">
        <v>3</v>
      </c>
      <c r="D1208">
        <v>3</v>
      </c>
      <c r="E1208">
        <f>COUNTIF(tbl_EmployeeSurvey[EmployeeID],tbl_EmployeeSurvey[[#This Row],[EmployeeID]])</f>
        <v>1</v>
      </c>
    </row>
    <row r="1209" spans="1:5" x14ac:dyDescent="0.25">
      <c r="A1209">
        <v>1208</v>
      </c>
      <c r="B1209">
        <v>3</v>
      </c>
      <c r="C1209">
        <v>4</v>
      </c>
      <c r="D1209">
        <v>3</v>
      </c>
      <c r="E1209">
        <f>COUNTIF(tbl_EmployeeSurvey[EmployeeID],tbl_EmployeeSurvey[[#This Row],[EmployeeID]])</f>
        <v>1</v>
      </c>
    </row>
    <row r="1210" spans="1:5" x14ac:dyDescent="0.25">
      <c r="A1210">
        <v>1209</v>
      </c>
      <c r="B1210">
        <v>4</v>
      </c>
      <c r="C1210">
        <v>1</v>
      </c>
      <c r="D1210">
        <v>3</v>
      </c>
      <c r="E1210">
        <f>COUNTIF(tbl_EmployeeSurvey[EmployeeID],tbl_EmployeeSurvey[[#This Row],[EmployeeID]])</f>
        <v>1</v>
      </c>
    </row>
    <row r="1211" spans="1:5" x14ac:dyDescent="0.25">
      <c r="A1211">
        <v>1210</v>
      </c>
      <c r="B1211">
        <v>2</v>
      </c>
      <c r="C1211">
        <v>2</v>
      </c>
      <c r="D1211">
        <v>3</v>
      </c>
      <c r="E1211">
        <f>COUNTIF(tbl_EmployeeSurvey[EmployeeID],tbl_EmployeeSurvey[[#This Row],[EmployeeID]])</f>
        <v>1</v>
      </c>
    </row>
    <row r="1212" spans="1:5" x14ac:dyDescent="0.25">
      <c r="A1212">
        <v>1211</v>
      </c>
      <c r="B1212">
        <v>4</v>
      </c>
      <c r="C1212">
        <v>2</v>
      </c>
      <c r="D1212">
        <v>2</v>
      </c>
      <c r="E1212">
        <f>COUNTIF(tbl_EmployeeSurvey[EmployeeID],tbl_EmployeeSurvey[[#This Row],[EmployeeID]])</f>
        <v>1</v>
      </c>
    </row>
    <row r="1213" spans="1:5" x14ac:dyDescent="0.25">
      <c r="A1213">
        <v>1212</v>
      </c>
      <c r="B1213">
        <v>2</v>
      </c>
      <c r="C1213">
        <v>3</v>
      </c>
      <c r="D1213">
        <v>4</v>
      </c>
      <c r="E1213">
        <f>COUNTIF(tbl_EmployeeSurvey[EmployeeID],tbl_EmployeeSurvey[[#This Row],[EmployeeID]])</f>
        <v>1</v>
      </c>
    </row>
    <row r="1214" spans="1:5" x14ac:dyDescent="0.25">
      <c r="A1214">
        <v>1213</v>
      </c>
      <c r="B1214">
        <v>2</v>
      </c>
      <c r="C1214">
        <v>4</v>
      </c>
      <c r="D1214">
        <v>1</v>
      </c>
      <c r="E1214">
        <f>COUNTIF(tbl_EmployeeSurvey[EmployeeID],tbl_EmployeeSurvey[[#This Row],[EmployeeID]])</f>
        <v>1</v>
      </c>
    </row>
    <row r="1215" spans="1:5" x14ac:dyDescent="0.25">
      <c r="A1215">
        <v>1214</v>
      </c>
      <c r="B1215">
        <v>3</v>
      </c>
      <c r="C1215">
        <v>2</v>
      </c>
      <c r="D1215">
        <v>3</v>
      </c>
      <c r="E1215">
        <f>COUNTIF(tbl_EmployeeSurvey[EmployeeID],tbl_EmployeeSurvey[[#This Row],[EmployeeID]])</f>
        <v>1</v>
      </c>
    </row>
    <row r="1216" spans="1:5" x14ac:dyDescent="0.25">
      <c r="A1216">
        <v>1215</v>
      </c>
      <c r="B1216">
        <v>4</v>
      </c>
      <c r="C1216">
        <v>3</v>
      </c>
      <c r="D1216">
        <v>3</v>
      </c>
      <c r="E1216">
        <f>COUNTIF(tbl_EmployeeSurvey[EmployeeID],tbl_EmployeeSurvey[[#This Row],[EmployeeID]])</f>
        <v>1</v>
      </c>
    </row>
    <row r="1217" spans="1:5" x14ac:dyDescent="0.25">
      <c r="A1217">
        <v>1216</v>
      </c>
      <c r="B1217">
        <v>4</v>
      </c>
      <c r="C1217">
        <v>3</v>
      </c>
      <c r="D1217">
        <v>3</v>
      </c>
      <c r="E1217">
        <f>COUNTIF(tbl_EmployeeSurvey[EmployeeID],tbl_EmployeeSurvey[[#This Row],[EmployeeID]])</f>
        <v>1</v>
      </c>
    </row>
    <row r="1218" spans="1:5" x14ac:dyDescent="0.25">
      <c r="A1218">
        <v>1217</v>
      </c>
      <c r="B1218">
        <v>1</v>
      </c>
      <c r="C1218">
        <v>2</v>
      </c>
      <c r="D1218">
        <v>3</v>
      </c>
      <c r="E1218">
        <f>COUNTIF(tbl_EmployeeSurvey[EmployeeID],tbl_EmployeeSurvey[[#This Row],[EmployeeID]])</f>
        <v>1</v>
      </c>
    </row>
    <row r="1219" spans="1:5" x14ac:dyDescent="0.25">
      <c r="A1219">
        <v>1218</v>
      </c>
      <c r="B1219">
        <v>4</v>
      </c>
      <c r="C1219">
        <v>4</v>
      </c>
      <c r="D1219">
        <v>2</v>
      </c>
      <c r="E1219">
        <f>COUNTIF(tbl_EmployeeSurvey[EmployeeID],tbl_EmployeeSurvey[[#This Row],[EmployeeID]])</f>
        <v>1</v>
      </c>
    </row>
    <row r="1220" spans="1:5" x14ac:dyDescent="0.25">
      <c r="A1220">
        <v>1219</v>
      </c>
      <c r="B1220">
        <v>3</v>
      </c>
      <c r="C1220">
        <v>1</v>
      </c>
      <c r="D1220">
        <v>2</v>
      </c>
      <c r="E1220">
        <f>COUNTIF(tbl_EmployeeSurvey[EmployeeID],tbl_EmployeeSurvey[[#This Row],[EmployeeID]])</f>
        <v>1</v>
      </c>
    </row>
    <row r="1221" spans="1:5" x14ac:dyDescent="0.25">
      <c r="A1221">
        <v>1220</v>
      </c>
      <c r="B1221">
        <v>4</v>
      </c>
      <c r="C1221">
        <v>3</v>
      </c>
      <c r="D1221">
        <v>3</v>
      </c>
      <c r="E1221">
        <f>COUNTIF(tbl_EmployeeSurvey[EmployeeID],tbl_EmployeeSurvey[[#This Row],[EmployeeID]])</f>
        <v>1</v>
      </c>
    </row>
    <row r="1222" spans="1:5" x14ac:dyDescent="0.25">
      <c r="A1222">
        <v>1221</v>
      </c>
      <c r="B1222">
        <v>4</v>
      </c>
      <c r="C1222">
        <v>3</v>
      </c>
      <c r="D1222">
        <v>3</v>
      </c>
      <c r="E1222">
        <f>COUNTIF(tbl_EmployeeSurvey[EmployeeID],tbl_EmployeeSurvey[[#This Row],[EmployeeID]])</f>
        <v>1</v>
      </c>
    </row>
    <row r="1223" spans="1:5" x14ac:dyDescent="0.25">
      <c r="A1223">
        <v>1222</v>
      </c>
      <c r="B1223">
        <v>3</v>
      </c>
      <c r="C1223">
        <v>3</v>
      </c>
      <c r="D1223">
        <v>2</v>
      </c>
      <c r="E1223">
        <f>COUNTIF(tbl_EmployeeSurvey[EmployeeID],tbl_EmployeeSurvey[[#This Row],[EmployeeID]])</f>
        <v>1</v>
      </c>
    </row>
    <row r="1224" spans="1:5" x14ac:dyDescent="0.25">
      <c r="A1224">
        <v>1223</v>
      </c>
      <c r="B1224">
        <v>1</v>
      </c>
      <c r="C1224">
        <v>2</v>
      </c>
      <c r="D1224">
        <v>3</v>
      </c>
      <c r="E1224">
        <f>COUNTIF(tbl_EmployeeSurvey[EmployeeID],tbl_EmployeeSurvey[[#This Row],[EmployeeID]])</f>
        <v>1</v>
      </c>
    </row>
    <row r="1225" spans="1:5" x14ac:dyDescent="0.25">
      <c r="A1225">
        <v>1224</v>
      </c>
      <c r="B1225">
        <v>4</v>
      </c>
      <c r="C1225">
        <v>3</v>
      </c>
      <c r="D1225">
        <v>3</v>
      </c>
      <c r="E1225">
        <f>COUNTIF(tbl_EmployeeSurvey[EmployeeID],tbl_EmployeeSurvey[[#This Row],[EmployeeID]])</f>
        <v>1</v>
      </c>
    </row>
    <row r="1226" spans="1:5" x14ac:dyDescent="0.25">
      <c r="A1226">
        <v>1225</v>
      </c>
      <c r="B1226">
        <v>3</v>
      </c>
      <c r="C1226">
        <v>3</v>
      </c>
      <c r="D1226">
        <v>2</v>
      </c>
      <c r="E1226">
        <f>COUNTIF(tbl_EmployeeSurvey[EmployeeID],tbl_EmployeeSurvey[[#This Row],[EmployeeID]])</f>
        <v>1</v>
      </c>
    </row>
    <row r="1227" spans="1:5" x14ac:dyDescent="0.25">
      <c r="A1227">
        <v>1226</v>
      </c>
      <c r="B1227">
        <v>2</v>
      </c>
      <c r="C1227">
        <v>4</v>
      </c>
      <c r="D1227">
        <v>3</v>
      </c>
      <c r="E1227">
        <f>COUNTIF(tbl_EmployeeSurvey[EmployeeID],tbl_EmployeeSurvey[[#This Row],[EmployeeID]])</f>
        <v>1</v>
      </c>
    </row>
    <row r="1228" spans="1:5" x14ac:dyDescent="0.25">
      <c r="A1228">
        <v>1227</v>
      </c>
      <c r="B1228">
        <v>3</v>
      </c>
      <c r="C1228">
        <v>3</v>
      </c>
      <c r="D1228">
        <v>3</v>
      </c>
      <c r="E1228">
        <f>COUNTIF(tbl_EmployeeSurvey[EmployeeID],tbl_EmployeeSurvey[[#This Row],[EmployeeID]])</f>
        <v>1</v>
      </c>
    </row>
    <row r="1229" spans="1:5" x14ac:dyDescent="0.25">
      <c r="A1229">
        <v>1228</v>
      </c>
      <c r="B1229">
        <v>2</v>
      </c>
      <c r="C1229">
        <v>1</v>
      </c>
      <c r="D1229">
        <v>3</v>
      </c>
      <c r="E1229">
        <f>COUNTIF(tbl_EmployeeSurvey[EmployeeID],tbl_EmployeeSurvey[[#This Row],[EmployeeID]])</f>
        <v>1</v>
      </c>
    </row>
    <row r="1230" spans="1:5" x14ac:dyDescent="0.25">
      <c r="A1230">
        <v>1229</v>
      </c>
      <c r="B1230">
        <v>1</v>
      </c>
      <c r="C1230">
        <v>2</v>
      </c>
      <c r="D1230">
        <v>2</v>
      </c>
      <c r="E1230">
        <f>COUNTIF(tbl_EmployeeSurvey[EmployeeID],tbl_EmployeeSurvey[[#This Row],[EmployeeID]])</f>
        <v>1</v>
      </c>
    </row>
    <row r="1231" spans="1:5" x14ac:dyDescent="0.25">
      <c r="A1231">
        <v>1230</v>
      </c>
      <c r="B1231">
        <v>4</v>
      </c>
      <c r="C1231">
        <v>4</v>
      </c>
      <c r="D1231">
        <v>2</v>
      </c>
      <c r="E1231">
        <f>COUNTIF(tbl_EmployeeSurvey[EmployeeID],tbl_EmployeeSurvey[[#This Row],[EmployeeID]])</f>
        <v>1</v>
      </c>
    </row>
    <row r="1232" spans="1:5" x14ac:dyDescent="0.25">
      <c r="A1232">
        <v>1231</v>
      </c>
      <c r="B1232">
        <v>1</v>
      </c>
      <c r="C1232">
        <v>4</v>
      </c>
      <c r="D1232">
        <v>3</v>
      </c>
      <c r="E1232">
        <f>COUNTIF(tbl_EmployeeSurvey[EmployeeID],tbl_EmployeeSurvey[[#This Row],[EmployeeID]])</f>
        <v>1</v>
      </c>
    </row>
    <row r="1233" spans="1:5" x14ac:dyDescent="0.25">
      <c r="A1233">
        <v>1232</v>
      </c>
      <c r="B1233">
        <v>4</v>
      </c>
      <c r="C1233">
        <v>4</v>
      </c>
      <c r="D1233">
        <v>3</v>
      </c>
      <c r="E1233">
        <f>COUNTIF(tbl_EmployeeSurvey[EmployeeID],tbl_EmployeeSurvey[[#This Row],[EmployeeID]])</f>
        <v>1</v>
      </c>
    </row>
    <row r="1234" spans="1:5" x14ac:dyDescent="0.25">
      <c r="A1234">
        <v>1233</v>
      </c>
      <c r="B1234">
        <v>1</v>
      </c>
      <c r="C1234">
        <v>3</v>
      </c>
      <c r="D1234">
        <v>2</v>
      </c>
      <c r="E1234">
        <f>COUNTIF(tbl_EmployeeSurvey[EmployeeID],tbl_EmployeeSurvey[[#This Row],[EmployeeID]])</f>
        <v>1</v>
      </c>
    </row>
    <row r="1235" spans="1:5" x14ac:dyDescent="0.25">
      <c r="A1235">
        <v>1234</v>
      </c>
      <c r="B1235">
        <v>3</v>
      </c>
      <c r="C1235">
        <v>1</v>
      </c>
      <c r="D1235">
        <v>3</v>
      </c>
      <c r="E1235">
        <f>COUNTIF(tbl_EmployeeSurvey[EmployeeID],tbl_EmployeeSurvey[[#This Row],[EmployeeID]])</f>
        <v>1</v>
      </c>
    </row>
    <row r="1236" spans="1:5" x14ac:dyDescent="0.25">
      <c r="A1236">
        <v>1235</v>
      </c>
      <c r="B1236">
        <v>1</v>
      </c>
      <c r="C1236">
        <v>2</v>
      </c>
      <c r="D1236">
        <v>3</v>
      </c>
      <c r="E1236">
        <f>COUNTIF(tbl_EmployeeSurvey[EmployeeID],tbl_EmployeeSurvey[[#This Row],[EmployeeID]])</f>
        <v>1</v>
      </c>
    </row>
    <row r="1237" spans="1:5" x14ac:dyDescent="0.25">
      <c r="A1237">
        <v>1236</v>
      </c>
      <c r="B1237">
        <v>3</v>
      </c>
      <c r="C1237">
        <v>4</v>
      </c>
      <c r="D1237">
        <v>3</v>
      </c>
      <c r="E1237">
        <f>COUNTIF(tbl_EmployeeSurvey[EmployeeID],tbl_EmployeeSurvey[[#This Row],[EmployeeID]])</f>
        <v>1</v>
      </c>
    </row>
    <row r="1238" spans="1:5" x14ac:dyDescent="0.25">
      <c r="A1238">
        <v>1237</v>
      </c>
      <c r="B1238">
        <v>2</v>
      </c>
      <c r="C1238">
        <v>1</v>
      </c>
      <c r="D1238">
        <v>3</v>
      </c>
      <c r="E1238">
        <f>COUNTIF(tbl_EmployeeSurvey[EmployeeID],tbl_EmployeeSurvey[[#This Row],[EmployeeID]])</f>
        <v>1</v>
      </c>
    </row>
    <row r="1239" spans="1:5" x14ac:dyDescent="0.25">
      <c r="A1239">
        <v>1238</v>
      </c>
      <c r="B1239">
        <v>3</v>
      </c>
      <c r="C1239">
        <v>3</v>
      </c>
      <c r="D1239">
        <v>2</v>
      </c>
      <c r="E1239">
        <f>COUNTIF(tbl_EmployeeSurvey[EmployeeID],tbl_EmployeeSurvey[[#This Row],[EmployeeID]])</f>
        <v>1</v>
      </c>
    </row>
    <row r="1240" spans="1:5" x14ac:dyDescent="0.25">
      <c r="A1240">
        <v>1239</v>
      </c>
      <c r="B1240">
        <v>2</v>
      </c>
      <c r="C1240">
        <v>1</v>
      </c>
      <c r="D1240">
        <v>3</v>
      </c>
      <c r="E1240">
        <f>COUNTIF(tbl_EmployeeSurvey[EmployeeID],tbl_EmployeeSurvey[[#This Row],[EmployeeID]])</f>
        <v>1</v>
      </c>
    </row>
    <row r="1241" spans="1:5" x14ac:dyDescent="0.25">
      <c r="A1241">
        <v>1240</v>
      </c>
      <c r="B1241">
        <v>3</v>
      </c>
      <c r="C1241">
        <v>2</v>
      </c>
      <c r="D1241">
        <v>3</v>
      </c>
      <c r="E1241">
        <f>COUNTIF(tbl_EmployeeSurvey[EmployeeID],tbl_EmployeeSurvey[[#This Row],[EmployeeID]])</f>
        <v>1</v>
      </c>
    </row>
    <row r="1242" spans="1:5" x14ac:dyDescent="0.25">
      <c r="A1242">
        <v>1241</v>
      </c>
      <c r="B1242">
        <v>1</v>
      </c>
      <c r="C1242">
        <v>4</v>
      </c>
      <c r="D1242">
        <v>3</v>
      </c>
      <c r="E1242">
        <f>COUNTIF(tbl_EmployeeSurvey[EmployeeID],tbl_EmployeeSurvey[[#This Row],[EmployeeID]])</f>
        <v>1</v>
      </c>
    </row>
    <row r="1243" spans="1:5" x14ac:dyDescent="0.25">
      <c r="A1243">
        <v>1242</v>
      </c>
      <c r="B1243">
        <v>2</v>
      </c>
      <c r="C1243">
        <v>1</v>
      </c>
      <c r="D1243">
        <v>2</v>
      </c>
      <c r="E1243">
        <f>COUNTIF(tbl_EmployeeSurvey[EmployeeID],tbl_EmployeeSurvey[[#This Row],[EmployeeID]])</f>
        <v>1</v>
      </c>
    </row>
    <row r="1244" spans="1:5" x14ac:dyDescent="0.25">
      <c r="A1244">
        <v>1243</v>
      </c>
      <c r="B1244">
        <v>3</v>
      </c>
      <c r="C1244">
        <v>4</v>
      </c>
      <c r="D1244">
        <v>3</v>
      </c>
      <c r="E1244">
        <f>COUNTIF(tbl_EmployeeSurvey[EmployeeID],tbl_EmployeeSurvey[[#This Row],[EmployeeID]])</f>
        <v>1</v>
      </c>
    </row>
    <row r="1245" spans="1:5" x14ac:dyDescent="0.25">
      <c r="A1245">
        <v>1244</v>
      </c>
      <c r="B1245">
        <v>4</v>
      </c>
      <c r="C1245">
        <v>4</v>
      </c>
      <c r="D1245">
        <v>4</v>
      </c>
      <c r="E1245">
        <f>COUNTIF(tbl_EmployeeSurvey[EmployeeID],tbl_EmployeeSurvey[[#This Row],[EmployeeID]])</f>
        <v>1</v>
      </c>
    </row>
    <row r="1246" spans="1:5" x14ac:dyDescent="0.25">
      <c r="A1246">
        <v>1245</v>
      </c>
      <c r="B1246">
        <v>4</v>
      </c>
      <c r="C1246">
        <v>3</v>
      </c>
      <c r="D1246">
        <v>3</v>
      </c>
      <c r="E1246">
        <f>COUNTIF(tbl_EmployeeSurvey[EmployeeID],tbl_EmployeeSurvey[[#This Row],[EmployeeID]])</f>
        <v>1</v>
      </c>
    </row>
    <row r="1247" spans="1:5" x14ac:dyDescent="0.25">
      <c r="A1247">
        <v>1246</v>
      </c>
      <c r="B1247">
        <v>4</v>
      </c>
      <c r="C1247">
        <v>4</v>
      </c>
      <c r="D1247">
        <v>4</v>
      </c>
      <c r="E1247">
        <f>COUNTIF(tbl_EmployeeSurvey[EmployeeID],tbl_EmployeeSurvey[[#This Row],[EmployeeID]])</f>
        <v>1</v>
      </c>
    </row>
    <row r="1248" spans="1:5" x14ac:dyDescent="0.25">
      <c r="A1248">
        <v>1247</v>
      </c>
      <c r="B1248">
        <v>2</v>
      </c>
      <c r="C1248">
        <v>4</v>
      </c>
      <c r="D1248">
        <v>2</v>
      </c>
      <c r="E1248">
        <f>COUNTIF(tbl_EmployeeSurvey[EmployeeID],tbl_EmployeeSurvey[[#This Row],[EmployeeID]])</f>
        <v>1</v>
      </c>
    </row>
    <row r="1249" spans="1:5" x14ac:dyDescent="0.25">
      <c r="A1249">
        <v>1248</v>
      </c>
      <c r="B1249">
        <v>4</v>
      </c>
      <c r="C1249">
        <v>3</v>
      </c>
      <c r="D1249">
        <v>2</v>
      </c>
      <c r="E1249">
        <f>COUNTIF(tbl_EmployeeSurvey[EmployeeID],tbl_EmployeeSurvey[[#This Row],[EmployeeID]])</f>
        <v>1</v>
      </c>
    </row>
    <row r="1250" spans="1:5" x14ac:dyDescent="0.25">
      <c r="A1250">
        <v>1249</v>
      </c>
      <c r="B1250">
        <v>1</v>
      </c>
      <c r="C1250">
        <v>3</v>
      </c>
      <c r="D1250">
        <v>3</v>
      </c>
      <c r="E1250">
        <f>COUNTIF(tbl_EmployeeSurvey[EmployeeID],tbl_EmployeeSurvey[[#This Row],[EmployeeID]])</f>
        <v>1</v>
      </c>
    </row>
    <row r="1251" spans="1:5" x14ac:dyDescent="0.25">
      <c r="A1251">
        <v>1250</v>
      </c>
      <c r="B1251">
        <v>4</v>
      </c>
      <c r="C1251">
        <v>4</v>
      </c>
      <c r="D1251">
        <v>3</v>
      </c>
      <c r="E1251">
        <f>COUNTIF(tbl_EmployeeSurvey[EmployeeID],tbl_EmployeeSurvey[[#This Row],[EmployeeID]])</f>
        <v>1</v>
      </c>
    </row>
    <row r="1252" spans="1:5" x14ac:dyDescent="0.25">
      <c r="A1252">
        <v>1251</v>
      </c>
      <c r="B1252">
        <v>2</v>
      </c>
      <c r="C1252">
        <v>1</v>
      </c>
      <c r="D1252">
        <v>4</v>
      </c>
      <c r="E1252">
        <f>COUNTIF(tbl_EmployeeSurvey[EmployeeID],tbl_EmployeeSurvey[[#This Row],[EmployeeID]])</f>
        <v>1</v>
      </c>
    </row>
    <row r="1253" spans="1:5" x14ac:dyDescent="0.25">
      <c r="A1253">
        <v>1252</v>
      </c>
      <c r="B1253">
        <v>3</v>
      </c>
      <c r="C1253">
        <v>1</v>
      </c>
      <c r="D1253">
        <v>3</v>
      </c>
      <c r="E1253">
        <f>COUNTIF(tbl_EmployeeSurvey[EmployeeID],tbl_EmployeeSurvey[[#This Row],[EmployeeID]])</f>
        <v>1</v>
      </c>
    </row>
    <row r="1254" spans="1:5" x14ac:dyDescent="0.25">
      <c r="A1254">
        <v>1253</v>
      </c>
      <c r="B1254">
        <v>3</v>
      </c>
      <c r="C1254">
        <v>4</v>
      </c>
      <c r="D1254">
        <v>3</v>
      </c>
      <c r="E1254">
        <f>COUNTIF(tbl_EmployeeSurvey[EmployeeID],tbl_EmployeeSurvey[[#This Row],[EmployeeID]])</f>
        <v>1</v>
      </c>
    </row>
    <row r="1255" spans="1:5" x14ac:dyDescent="0.25">
      <c r="A1255">
        <v>1254</v>
      </c>
      <c r="B1255">
        <v>4</v>
      </c>
      <c r="C1255">
        <v>1</v>
      </c>
      <c r="D1255">
        <v>3</v>
      </c>
      <c r="E1255">
        <f>COUNTIF(tbl_EmployeeSurvey[EmployeeID],tbl_EmployeeSurvey[[#This Row],[EmployeeID]])</f>
        <v>1</v>
      </c>
    </row>
    <row r="1256" spans="1:5" x14ac:dyDescent="0.25">
      <c r="A1256">
        <v>1255</v>
      </c>
      <c r="B1256">
        <v>1</v>
      </c>
      <c r="C1256">
        <v>3</v>
      </c>
      <c r="D1256">
        <v>2</v>
      </c>
      <c r="E1256">
        <f>COUNTIF(tbl_EmployeeSurvey[EmployeeID],tbl_EmployeeSurvey[[#This Row],[EmployeeID]])</f>
        <v>1</v>
      </c>
    </row>
    <row r="1257" spans="1:5" x14ac:dyDescent="0.25">
      <c r="A1257">
        <v>1256</v>
      </c>
      <c r="B1257">
        <v>4</v>
      </c>
      <c r="C1257">
        <v>3</v>
      </c>
      <c r="D1257">
        <v>3</v>
      </c>
      <c r="E1257">
        <f>COUNTIF(tbl_EmployeeSurvey[EmployeeID],tbl_EmployeeSurvey[[#This Row],[EmployeeID]])</f>
        <v>1</v>
      </c>
    </row>
    <row r="1258" spans="1:5" x14ac:dyDescent="0.25">
      <c r="A1258">
        <v>1257</v>
      </c>
      <c r="B1258">
        <v>3</v>
      </c>
      <c r="C1258">
        <v>4</v>
      </c>
      <c r="D1258">
        <v>3</v>
      </c>
      <c r="E1258">
        <f>COUNTIF(tbl_EmployeeSurvey[EmployeeID],tbl_EmployeeSurvey[[#This Row],[EmployeeID]])</f>
        <v>1</v>
      </c>
    </row>
    <row r="1259" spans="1:5" x14ac:dyDescent="0.25">
      <c r="A1259">
        <v>1258</v>
      </c>
      <c r="B1259">
        <v>2</v>
      </c>
      <c r="C1259">
        <v>3</v>
      </c>
      <c r="D1259">
        <v>3</v>
      </c>
      <c r="E1259">
        <f>COUNTIF(tbl_EmployeeSurvey[EmployeeID],tbl_EmployeeSurvey[[#This Row],[EmployeeID]])</f>
        <v>1</v>
      </c>
    </row>
    <row r="1260" spans="1:5" x14ac:dyDescent="0.25">
      <c r="A1260">
        <v>1259</v>
      </c>
      <c r="B1260">
        <v>2</v>
      </c>
      <c r="C1260">
        <v>3</v>
      </c>
      <c r="D1260">
        <v>3</v>
      </c>
      <c r="E1260">
        <f>COUNTIF(tbl_EmployeeSurvey[EmployeeID],tbl_EmployeeSurvey[[#This Row],[EmployeeID]])</f>
        <v>1</v>
      </c>
    </row>
    <row r="1261" spans="1:5" x14ac:dyDescent="0.25">
      <c r="A1261">
        <v>1260</v>
      </c>
      <c r="B1261">
        <v>2</v>
      </c>
      <c r="C1261">
        <v>2</v>
      </c>
      <c r="D1261">
        <v>3</v>
      </c>
      <c r="E1261">
        <f>COUNTIF(tbl_EmployeeSurvey[EmployeeID],tbl_EmployeeSurvey[[#This Row],[EmployeeID]])</f>
        <v>1</v>
      </c>
    </row>
    <row r="1262" spans="1:5" x14ac:dyDescent="0.25">
      <c r="A1262">
        <v>1261</v>
      </c>
      <c r="B1262">
        <v>1</v>
      </c>
      <c r="C1262">
        <v>4</v>
      </c>
      <c r="D1262">
        <v>3</v>
      </c>
      <c r="E1262">
        <f>COUNTIF(tbl_EmployeeSurvey[EmployeeID],tbl_EmployeeSurvey[[#This Row],[EmployeeID]])</f>
        <v>1</v>
      </c>
    </row>
    <row r="1263" spans="1:5" x14ac:dyDescent="0.25">
      <c r="A1263">
        <v>1262</v>
      </c>
      <c r="B1263">
        <v>4</v>
      </c>
      <c r="C1263">
        <v>4</v>
      </c>
      <c r="D1263">
        <v>3</v>
      </c>
      <c r="E1263">
        <f>COUNTIF(tbl_EmployeeSurvey[EmployeeID],tbl_EmployeeSurvey[[#This Row],[EmployeeID]])</f>
        <v>1</v>
      </c>
    </row>
    <row r="1264" spans="1:5" x14ac:dyDescent="0.25">
      <c r="A1264">
        <v>1263</v>
      </c>
      <c r="B1264">
        <v>1</v>
      </c>
      <c r="C1264">
        <v>3</v>
      </c>
      <c r="D1264">
        <v>3</v>
      </c>
      <c r="E1264">
        <f>COUNTIF(tbl_EmployeeSurvey[EmployeeID],tbl_EmployeeSurvey[[#This Row],[EmployeeID]])</f>
        <v>1</v>
      </c>
    </row>
    <row r="1265" spans="1:5" x14ac:dyDescent="0.25">
      <c r="A1265">
        <v>1264</v>
      </c>
      <c r="B1265">
        <v>3</v>
      </c>
      <c r="C1265">
        <v>3</v>
      </c>
      <c r="D1265">
        <v>2</v>
      </c>
      <c r="E1265">
        <f>COUNTIF(tbl_EmployeeSurvey[EmployeeID],tbl_EmployeeSurvey[[#This Row],[EmployeeID]])</f>
        <v>1</v>
      </c>
    </row>
    <row r="1266" spans="1:5" x14ac:dyDescent="0.25">
      <c r="A1266">
        <v>1265</v>
      </c>
      <c r="B1266">
        <v>2</v>
      </c>
      <c r="C1266">
        <v>1</v>
      </c>
      <c r="D1266">
        <v>2</v>
      </c>
      <c r="E1266">
        <f>COUNTIF(tbl_EmployeeSurvey[EmployeeID],tbl_EmployeeSurvey[[#This Row],[EmployeeID]])</f>
        <v>1</v>
      </c>
    </row>
    <row r="1267" spans="1:5" x14ac:dyDescent="0.25">
      <c r="A1267">
        <v>1266</v>
      </c>
      <c r="B1267">
        <v>3</v>
      </c>
      <c r="C1267">
        <v>1</v>
      </c>
      <c r="D1267">
        <v>3</v>
      </c>
      <c r="E1267">
        <f>COUNTIF(tbl_EmployeeSurvey[EmployeeID],tbl_EmployeeSurvey[[#This Row],[EmployeeID]])</f>
        <v>1</v>
      </c>
    </row>
    <row r="1268" spans="1:5" x14ac:dyDescent="0.25">
      <c r="A1268">
        <v>1267</v>
      </c>
      <c r="B1268">
        <v>3</v>
      </c>
      <c r="C1268">
        <v>4</v>
      </c>
      <c r="D1268">
        <v>2</v>
      </c>
      <c r="E1268">
        <f>COUNTIF(tbl_EmployeeSurvey[EmployeeID],tbl_EmployeeSurvey[[#This Row],[EmployeeID]])</f>
        <v>1</v>
      </c>
    </row>
    <row r="1269" spans="1:5" x14ac:dyDescent="0.25">
      <c r="A1269">
        <v>1268</v>
      </c>
      <c r="B1269">
        <v>1</v>
      </c>
      <c r="C1269">
        <v>4</v>
      </c>
      <c r="D1269">
        <v>3</v>
      </c>
      <c r="E1269">
        <f>COUNTIF(tbl_EmployeeSurvey[EmployeeID],tbl_EmployeeSurvey[[#This Row],[EmployeeID]])</f>
        <v>1</v>
      </c>
    </row>
    <row r="1270" spans="1:5" x14ac:dyDescent="0.25">
      <c r="A1270">
        <v>1269</v>
      </c>
      <c r="B1270">
        <v>2</v>
      </c>
      <c r="C1270">
        <v>1</v>
      </c>
      <c r="D1270">
        <v>2</v>
      </c>
      <c r="E1270">
        <f>COUNTIF(tbl_EmployeeSurvey[EmployeeID],tbl_EmployeeSurvey[[#This Row],[EmployeeID]])</f>
        <v>1</v>
      </c>
    </row>
    <row r="1271" spans="1:5" x14ac:dyDescent="0.25">
      <c r="A1271">
        <v>1270</v>
      </c>
      <c r="B1271">
        <v>3</v>
      </c>
      <c r="C1271">
        <v>1</v>
      </c>
      <c r="D1271">
        <v>3</v>
      </c>
      <c r="E1271">
        <f>COUNTIF(tbl_EmployeeSurvey[EmployeeID],tbl_EmployeeSurvey[[#This Row],[EmployeeID]])</f>
        <v>1</v>
      </c>
    </row>
    <row r="1272" spans="1:5" x14ac:dyDescent="0.25">
      <c r="A1272">
        <v>1271</v>
      </c>
      <c r="B1272">
        <v>4</v>
      </c>
      <c r="C1272">
        <v>4</v>
      </c>
      <c r="D1272">
        <v>2</v>
      </c>
      <c r="E1272">
        <f>COUNTIF(tbl_EmployeeSurvey[EmployeeID],tbl_EmployeeSurvey[[#This Row],[EmployeeID]])</f>
        <v>1</v>
      </c>
    </row>
    <row r="1273" spans="1:5" x14ac:dyDescent="0.25">
      <c r="A1273">
        <v>1272</v>
      </c>
      <c r="B1273">
        <v>1</v>
      </c>
      <c r="C1273">
        <v>3</v>
      </c>
      <c r="D1273">
        <v>4</v>
      </c>
      <c r="E1273">
        <f>COUNTIF(tbl_EmployeeSurvey[EmployeeID],tbl_EmployeeSurvey[[#This Row],[EmployeeID]])</f>
        <v>1</v>
      </c>
    </row>
    <row r="1274" spans="1:5" x14ac:dyDescent="0.25">
      <c r="A1274">
        <v>1273</v>
      </c>
      <c r="B1274">
        <v>1</v>
      </c>
      <c r="C1274">
        <v>4</v>
      </c>
      <c r="D1274">
        <v>3</v>
      </c>
      <c r="E1274">
        <f>COUNTIF(tbl_EmployeeSurvey[EmployeeID],tbl_EmployeeSurvey[[#This Row],[EmployeeID]])</f>
        <v>1</v>
      </c>
    </row>
    <row r="1275" spans="1:5" x14ac:dyDescent="0.25">
      <c r="A1275">
        <v>1274</v>
      </c>
      <c r="B1275">
        <v>4</v>
      </c>
      <c r="C1275">
        <v>4</v>
      </c>
      <c r="D1275">
        <v>3</v>
      </c>
      <c r="E1275">
        <f>COUNTIF(tbl_EmployeeSurvey[EmployeeID],tbl_EmployeeSurvey[[#This Row],[EmployeeID]])</f>
        <v>1</v>
      </c>
    </row>
    <row r="1276" spans="1:5" x14ac:dyDescent="0.25">
      <c r="A1276">
        <v>1275</v>
      </c>
      <c r="B1276">
        <v>2</v>
      </c>
      <c r="C1276">
        <v>3</v>
      </c>
      <c r="D1276">
        <v>2</v>
      </c>
      <c r="E1276">
        <f>COUNTIF(tbl_EmployeeSurvey[EmployeeID],tbl_EmployeeSurvey[[#This Row],[EmployeeID]])</f>
        <v>1</v>
      </c>
    </row>
    <row r="1277" spans="1:5" x14ac:dyDescent="0.25">
      <c r="A1277">
        <v>1276</v>
      </c>
      <c r="B1277">
        <v>1</v>
      </c>
      <c r="C1277">
        <v>1</v>
      </c>
      <c r="D1277">
        <v>2</v>
      </c>
      <c r="E1277">
        <f>COUNTIF(tbl_EmployeeSurvey[EmployeeID],tbl_EmployeeSurvey[[#This Row],[EmployeeID]])</f>
        <v>1</v>
      </c>
    </row>
    <row r="1278" spans="1:5" x14ac:dyDescent="0.25">
      <c r="A1278">
        <v>1277</v>
      </c>
      <c r="B1278">
        <v>3</v>
      </c>
      <c r="C1278">
        <v>3</v>
      </c>
      <c r="D1278">
        <v>3</v>
      </c>
      <c r="E1278">
        <f>COUNTIF(tbl_EmployeeSurvey[EmployeeID],tbl_EmployeeSurvey[[#This Row],[EmployeeID]])</f>
        <v>1</v>
      </c>
    </row>
    <row r="1279" spans="1:5" x14ac:dyDescent="0.25">
      <c r="A1279">
        <v>1278</v>
      </c>
      <c r="B1279">
        <v>4</v>
      </c>
      <c r="C1279">
        <v>3</v>
      </c>
      <c r="D1279">
        <v>3</v>
      </c>
      <c r="E1279">
        <f>COUNTIF(tbl_EmployeeSurvey[EmployeeID],tbl_EmployeeSurvey[[#This Row],[EmployeeID]])</f>
        <v>1</v>
      </c>
    </row>
    <row r="1280" spans="1:5" x14ac:dyDescent="0.25">
      <c r="A1280">
        <v>1279</v>
      </c>
      <c r="B1280">
        <v>2</v>
      </c>
      <c r="C1280">
        <v>2</v>
      </c>
      <c r="D1280">
        <v>3</v>
      </c>
      <c r="E1280">
        <f>COUNTIF(tbl_EmployeeSurvey[EmployeeID],tbl_EmployeeSurvey[[#This Row],[EmployeeID]])</f>
        <v>1</v>
      </c>
    </row>
    <row r="1281" spans="1:5" x14ac:dyDescent="0.25">
      <c r="A1281">
        <v>1280</v>
      </c>
      <c r="B1281">
        <v>2</v>
      </c>
      <c r="C1281">
        <v>1</v>
      </c>
      <c r="D1281">
        <v>3</v>
      </c>
      <c r="E1281">
        <f>COUNTIF(tbl_EmployeeSurvey[EmployeeID],tbl_EmployeeSurvey[[#This Row],[EmployeeID]])</f>
        <v>1</v>
      </c>
    </row>
    <row r="1282" spans="1:5" x14ac:dyDescent="0.25">
      <c r="A1282">
        <v>1281</v>
      </c>
      <c r="B1282">
        <v>2</v>
      </c>
      <c r="C1282">
        <v>1</v>
      </c>
      <c r="D1282">
        <v>2</v>
      </c>
      <c r="E1282">
        <f>COUNTIF(tbl_EmployeeSurvey[EmployeeID],tbl_EmployeeSurvey[[#This Row],[EmployeeID]])</f>
        <v>1</v>
      </c>
    </row>
    <row r="1283" spans="1:5" x14ac:dyDescent="0.25">
      <c r="A1283">
        <v>1282</v>
      </c>
      <c r="B1283">
        <v>4</v>
      </c>
      <c r="C1283">
        <v>3</v>
      </c>
      <c r="D1283">
        <v>2</v>
      </c>
      <c r="E1283">
        <f>COUNTIF(tbl_EmployeeSurvey[EmployeeID],tbl_EmployeeSurvey[[#This Row],[EmployeeID]])</f>
        <v>1</v>
      </c>
    </row>
    <row r="1284" spans="1:5" x14ac:dyDescent="0.25">
      <c r="A1284">
        <v>1283</v>
      </c>
      <c r="B1284">
        <v>1</v>
      </c>
      <c r="C1284">
        <v>3</v>
      </c>
      <c r="D1284">
        <v>2</v>
      </c>
      <c r="E1284">
        <f>COUNTIF(tbl_EmployeeSurvey[EmployeeID],tbl_EmployeeSurvey[[#This Row],[EmployeeID]])</f>
        <v>1</v>
      </c>
    </row>
    <row r="1285" spans="1:5" x14ac:dyDescent="0.25">
      <c r="A1285">
        <v>1284</v>
      </c>
      <c r="B1285">
        <v>3</v>
      </c>
      <c r="C1285">
        <v>2</v>
      </c>
      <c r="D1285">
        <v>3</v>
      </c>
      <c r="E1285">
        <f>COUNTIF(tbl_EmployeeSurvey[EmployeeID],tbl_EmployeeSurvey[[#This Row],[EmployeeID]])</f>
        <v>1</v>
      </c>
    </row>
    <row r="1286" spans="1:5" x14ac:dyDescent="0.25">
      <c r="A1286">
        <v>1285</v>
      </c>
      <c r="B1286">
        <v>3</v>
      </c>
      <c r="C1286">
        <v>2</v>
      </c>
      <c r="D1286">
        <v>3</v>
      </c>
      <c r="E1286">
        <f>COUNTIF(tbl_EmployeeSurvey[EmployeeID],tbl_EmployeeSurvey[[#This Row],[EmployeeID]])</f>
        <v>1</v>
      </c>
    </row>
    <row r="1287" spans="1:5" x14ac:dyDescent="0.25">
      <c r="A1287">
        <v>1286</v>
      </c>
      <c r="B1287">
        <v>2</v>
      </c>
      <c r="C1287">
        <v>2</v>
      </c>
      <c r="D1287">
        <v>3</v>
      </c>
      <c r="E1287">
        <f>COUNTIF(tbl_EmployeeSurvey[EmployeeID],tbl_EmployeeSurvey[[#This Row],[EmployeeID]])</f>
        <v>1</v>
      </c>
    </row>
    <row r="1288" spans="1:5" x14ac:dyDescent="0.25">
      <c r="A1288">
        <v>1287</v>
      </c>
      <c r="B1288">
        <v>2</v>
      </c>
      <c r="C1288">
        <v>4</v>
      </c>
      <c r="D1288">
        <v>3</v>
      </c>
      <c r="E1288">
        <f>COUNTIF(tbl_EmployeeSurvey[EmployeeID],tbl_EmployeeSurvey[[#This Row],[EmployeeID]])</f>
        <v>1</v>
      </c>
    </row>
    <row r="1289" spans="1:5" x14ac:dyDescent="0.25">
      <c r="A1289">
        <v>1288</v>
      </c>
      <c r="B1289">
        <v>3</v>
      </c>
      <c r="C1289">
        <v>4</v>
      </c>
      <c r="D1289">
        <v>3</v>
      </c>
      <c r="E1289">
        <f>COUNTIF(tbl_EmployeeSurvey[EmployeeID],tbl_EmployeeSurvey[[#This Row],[EmployeeID]])</f>
        <v>1</v>
      </c>
    </row>
    <row r="1290" spans="1:5" x14ac:dyDescent="0.25">
      <c r="A1290">
        <v>1289</v>
      </c>
      <c r="B1290">
        <v>3</v>
      </c>
      <c r="C1290">
        <v>1</v>
      </c>
      <c r="D1290">
        <v>3</v>
      </c>
      <c r="E1290">
        <f>COUNTIF(tbl_EmployeeSurvey[EmployeeID],tbl_EmployeeSurvey[[#This Row],[EmployeeID]])</f>
        <v>1</v>
      </c>
    </row>
    <row r="1291" spans="1:5" x14ac:dyDescent="0.25">
      <c r="A1291">
        <v>1290</v>
      </c>
      <c r="B1291">
        <v>4</v>
      </c>
      <c r="C1291">
        <v>1</v>
      </c>
      <c r="D1291">
        <v>4</v>
      </c>
      <c r="E1291">
        <f>COUNTIF(tbl_EmployeeSurvey[EmployeeID],tbl_EmployeeSurvey[[#This Row],[EmployeeID]])</f>
        <v>1</v>
      </c>
    </row>
    <row r="1292" spans="1:5" x14ac:dyDescent="0.25">
      <c r="A1292">
        <v>1291</v>
      </c>
      <c r="B1292">
        <v>1</v>
      </c>
      <c r="C1292">
        <v>3</v>
      </c>
      <c r="D1292">
        <v>4</v>
      </c>
      <c r="E1292">
        <f>COUNTIF(tbl_EmployeeSurvey[EmployeeID],tbl_EmployeeSurvey[[#This Row],[EmployeeID]])</f>
        <v>1</v>
      </c>
    </row>
    <row r="1293" spans="1:5" x14ac:dyDescent="0.25">
      <c r="A1293">
        <v>1292</v>
      </c>
      <c r="B1293">
        <v>2</v>
      </c>
      <c r="C1293">
        <v>2</v>
      </c>
      <c r="D1293">
        <v>3</v>
      </c>
      <c r="E1293">
        <f>COUNTIF(tbl_EmployeeSurvey[EmployeeID],tbl_EmployeeSurvey[[#This Row],[EmployeeID]])</f>
        <v>1</v>
      </c>
    </row>
    <row r="1294" spans="1:5" x14ac:dyDescent="0.25">
      <c r="A1294">
        <v>1293</v>
      </c>
      <c r="B1294">
        <v>4</v>
      </c>
      <c r="C1294">
        <v>4</v>
      </c>
      <c r="D1294">
        <v>2</v>
      </c>
      <c r="E1294">
        <f>COUNTIF(tbl_EmployeeSurvey[EmployeeID],tbl_EmployeeSurvey[[#This Row],[EmployeeID]])</f>
        <v>1</v>
      </c>
    </row>
    <row r="1295" spans="1:5" x14ac:dyDescent="0.25">
      <c r="A1295">
        <v>1294</v>
      </c>
      <c r="B1295">
        <v>2</v>
      </c>
      <c r="C1295">
        <v>3</v>
      </c>
      <c r="D1295">
        <v>3</v>
      </c>
      <c r="E1295">
        <f>COUNTIF(tbl_EmployeeSurvey[EmployeeID],tbl_EmployeeSurvey[[#This Row],[EmployeeID]])</f>
        <v>1</v>
      </c>
    </row>
    <row r="1296" spans="1:5" x14ac:dyDescent="0.25">
      <c r="A1296">
        <v>1295</v>
      </c>
      <c r="B1296">
        <v>1</v>
      </c>
      <c r="C1296">
        <v>4</v>
      </c>
      <c r="D1296">
        <v>3</v>
      </c>
      <c r="E1296">
        <f>COUNTIF(tbl_EmployeeSurvey[EmployeeID],tbl_EmployeeSurvey[[#This Row],[EmployeeID]])</f>
        <v>1</v>
      </c>
    </row>
    <row r="1297" spans="1:5" x14ac:dyDescent="0.25">
      <c r="A1297">
        <v>1296</v>
      </c>
      <c r="B1297">
        <v>2</v>
      </c>
      <c r="C1297">
        <v>4</v>
      </c>
      <c r="D1297">
        <v>3</v>
      </c>
      <c r="E1297">
        <f>COUNTIF(tbl_EmployeeSurvey[EmployeeID],tbl_EmployeeSurvey[[#This Row],[EmployeeID]])</f>
        <v>1</v>
      </c>
    </row>
    <row r="1298" spans="1:5" x14ac:dyDescent="0.25">
      <c r="A1298">
        <v>1297</v>
      </c>
      <c r="B1298">
        <v>1</v>
      </c>
      <c r="C1298">
        <v>2</v>
      </c>
      <c r="D1298">
        <v>3</v>
      </c>
      <c r="E1298">
        <f>COUNTIF(tbl_EmployeeSurvey[EmployeeID],tbl_EmployeeSurvey[[#This Row],[EmployeeID]])</f>
        <v>1</v>
      </c>
    </row>
    <row r="1299" spans="1:5" x14ac:dyDescent="0.25">
      <c r="A1299">
        <v>1298</v>
      </c>
      <c r="B1299">
        <v>4</v>
      </c>
      <c r="C1299">
        <v>4</v>
      </c>
      <c r="D1299">
        <v>2</v>
      </c>
      <c r="E1299">
        <f>COUNTIF(tbl_EmployeeSurvey[EmployeeID],tbl_EmployeeSurvey[[#This Row],[EmployeeID]])</f>
        <v>1</v>
      </c>
    </row>
    <row r="1300" spans="1:5" x14ac:dyDescent="0.25">
      <c r="A1300">
        <v>1299</v>
      </c>
      <c r="B1300">
        <v>3</v>
      </c>
      <c r="C1300">
        <v>1</v>
      </c>
      <c r="D1300">
        <v>3</v>
      </c>
      <c r="E1300">
        <f>COUNTIF(tbl_EmployeeSurvey[EmployeeID],tbl_EmployeeSurvey[[#This Row],[EmployeeID]])</f>
        <v>1</v>
      </c>
    </row>
    <row r="1301" spans="1:5" x14ac:dyDescent="0.25">
      <c r="A1301">
        <v>1300</v>
      </c>
      <c r="B1301">
        <v>4</v>
      </c>
      <c r="C1301">
        <v>4</v>
      </c>
      <c r="D1301">
        <v>3</v>
      </c>
      <c r="E1301">
        <f>COUNTIF(tbl_EmployeeSurvey[EmployeeID],tbl_EmployeeSurvey[[#This Row],[EmployeeID]])</f>
        <v>1</v>
      </c>
    </row>
    <row r="1302" spans="1:5" x14ac:dyDescent="0.25">
      <c r="A1302">
        <v>1301</v>
      </c>
      <c r="B1302">
        <v>3</v>
      </c>
      <c r="C1302">
        <v>4</v>
      </c>
      <c r="D1302">
        <v>3</v>
      </c>
      <c r="E1302">
        <f>COUNTIF(tbl_EmployeeSurvey[EmployeeID],tbl_EmployeeSurvey[[#This Row],[EmployeeID]])</f>
        <v>1</v>
      </c>
    </row>
    <row r="1303" spans="1:5" x14ac:dyDescent="0.25">
      <c r="A1303">
        <v>1302</v>
      </c>
      <c r="B1303">
        <v>3</v>
      </c>
      <c r="C1303">
        <v>4</v>
      </c>
      <c r="D1303">
        <v>3</v>
      </c>
      <c r="E1303">
        <f>COUNTIF(tbl_EmployeeSurvey[EmployeeID],tbl_EmployeeSurvey[[#This Row],[EmployeeID]])</f>
        <v>1</v>
      </c>
    </row>
    <row r="1304" spans="1:5" x14ac:dyDescent="0.25">
      <c r="A1304">
        <v>1303</v>
      </c>
      <c r="B1304">
        <v>3</v>
      </c>
      <c r="C1304">
        <v>2</v>
      </c>
      <c r="D1304">
        <v>2</v>
      </c>
      <c r="E1304">
        <f>COUNTIF(tbl_EmployeeSurvey[EmployeeID],tbl_EmployeeSurvey[[#This Row],[EmployeeID]])</f>
        <v>1</v>
      </c>
    </row>
    <row r="1305" spans="1:5" x14ac:dyDescent="0.25">
      <c r="A1305">
        <v>1304</v>
      </c>
      <c r="B1305">
        <v>3</v>
      </c>
      <c r="C1305">
        <v>4</v>
      </c>
      <c r="D1305">
        <v>1</v>
      </c>
      <c r="E1305">
        <f>COUNTIF(tbl_EmployeeSurvey[EmployeeID],tbl_EmployeeSurvey[[#This Row],[EmployeeID]])</f>
        <v>1</v>
      </c>
    </row>
    <row r="1306" spans="1:5" x14ac:dyDescent="0.25">
      <c r="A1306">
        <v>1305</v>
      </c>
      <c r="B1306">
        <v>3</v>
      </c>
      <c r="C1306">
        <v>2</v>
      </c>
      <c r="D1306">
        <v>2</v>
      </c>
      <c r="E1306">
        <f>COUNTIF(tbl_EmployeeSurvey[EmployeeID],tbl_EmployeeSurvey[[#This Row],[EmployeeID]])</f>
        <v>1</v>
      </c>
    </row>
    <row r="1307" spans="1:5" x14ac:dyDescent="0.25">
      <c r="A1307">
        <v>1306</v>
      </c>
      <c r="B1307">
        <v>3</v>
      </c>
      <c r="C1307">
        <v>1</v>
      </c>
      <c r="D1307">
        <v>2</v>
      </c>
      <c r="E1307">
        <f>COUNTIF(tbl_EmployeeSurvey[EmployeeID],tbl_EmployeeSurvey[[#This Row],[EmployeeID]])</f>
        <v>1</v>
      </c>
    </row>
    <row r="1308" spans="1:5" x14ac:dyDescent="0.25">
      <c r="A1308">
        <v>1307</v>
      </c>
      <c r="B1308">
        <v>2</v>
      </c>
      <c r="C1308">
        <v>3</v>
      </c>
      <c r="D1308">
        <v>3</v>
      </c>
      <c r="E1308">
        <f>COUNTIF(tbl_EmployeeSurvey[EmployeeID],tbl_EmployeeSurvey[[#This Row],[EmployeeID]])</f>
        <v>1</v>
      </c>
    </row>
    <row r="1309" spans="1:5" x14ac:dyDescent="0.25">
      <c r="A1309">
        <v>1308</v>
      </c>
      <c r="B1309">
        <v>1</v>
      </c>
      <c r="C1309">
        <v>3</v>
      </c>
      <c r="D1309">
        <v>1</v>
      </c>
      <c r="E1309">
        <f>COUNTIF(tbl_EmployeeSurvey[EmployeeID],tbl_EmployeeSurvey[[#This Row],[EmployeeID]])</f>
        <v>1</v>
      </c>
    </row>
    <row r="1310" spans="1:5" x14ac:dyDescent="0.25">
      <c r="A1310">
        <v>1309</v>
      </c>
      <c r="B1310">
        <v>1</v>
      </c>
      <c r="C1310">
        <v>3</v>
      </c>
      <c r="D1310">
        <v>2</v>
      </c>
      <c r="E1310">
        <f>COUNTIF(tbl_EmployeeSurvey[EmployeeID],tbl_EmployeeSurvey[[#This Row],[EmployeeID]])</f>
        <v>1</v>
      </c>
    </row>
    <row r="1311" spans="1:5" x14ac:dyDescent="0.25">
      <c r="A1311">
        <v>1310</v>
      </c>
      <c r="B1311">
        <v>2</v>
      </c>
      <c r="C1311">
        <v>3</v>
      </c>
      <c r="D1311">
        <v>4</v>
      </c>
      <c r="E1311">
        <f>COUNTIF(tbl_EmployeeSurvey[EmployeeID],tbl_EmployeeSurvey[[#This Row],[EmployeeID]])</f>
        <v>1</v>
      </c>
    </row>
    <row r="1312" spans="1:5" x14ac:dyDescent="0.25">
      <c r="A1312">
        <v>1311</v>
      </c>
      <c r="B1312">
        <v>4</v>
      </c>
      <c r="C1312">
        <v>3</v>
      </c>
      <c r="D1312">
        <v>2</v>
      </c>
      <c r="E1312">
        <f>COUNTIF(tbl_EmployeeSurvey[EmployeeID],tbl_EmployeeSurvey[[#This Row],[EmployeeID]])</f>
        <v>1</v>
      </c>
    </row>
    <row r="1313" spans="1:5" x14ac:dyDescent="0.25">
      <c r="A1313">
        <v>1312</v>
      </c>
      <c r="B1313">
        <v>2</v>
      </c>
      <c r="C1313">
        <v>2</v>
      </c>
      <c r="D1313">
        <v>4</v>
      </c>
      <c r="E1313">
        <f>COUNTIF(tbl_EmployeeSurvey[EmployeeID],tbl_EmployeeSurvey[[#This Row],[EmployeeID]])</f>
        <v>1</v>
      </c>
    </row>
    <row r="1314" spans="1:5" x14ac:dyDescent="0.25">
      <c r="A1314">
        <v>1313</v>
      </c>
      <c r="B1314">
        <v>3</v>
      </c>
      <c r="C1314">
        <v>1</v>
      </c>
      <c r="D1314">
        <v>3</v>
      </c>
      <c r="E1314">
        <f>COUNTIF(tbl_EmployeeSurvey[EmployeeID],tbl_EmployeeSurvey[[#This Row],[EmployeeID]])</f>
        <v>1</v>
      </c>
    </row>
    <row r="1315" spans="1:5" x14ac:dyDescent="0.25">
      <c r="A1315">
        <v>1314</v>
      </c>
      <c r="B1315">
        <v>4</v>
      </c>
      <c r="C1315">
        <v>1</v>
      </c>
      <c r="D1315">
        <v>3</v>
      </c>
      <c r="E1315">
        <f>COUNTIF(tbl_EmployeeSurvey[EmployeeID],tbl_EmployeeSurvey[[#This Row],[EmployeeID]])</f>
        <v>1</v>
      </c>
    </row>
    <row r="1316" spans="1:5" x14ac:dyDescent="0.25">
      <c r="A1316">
        <v>1315</v>
      </c>
      <c r="B1316">
        <v>4</v>
      </c>
      <c r="C1316">
        <v>4</v>
      </c>
      <c r="D1316">
        <v>3</v>
      </c>
      <c r="E1316">
        <f>COUNTIF(tbl_EmployeeSurvey[EmployeeID],tbl_EmployeeSurvey[[#This Row],[EmployeeID]])</f>
        <v>1</v>
      </c>
    </row>
    <row r="1317" spans="1:5" x14ac:dyDescent="0.25">
      <c r="A1317">
        <v>1316</v>
      </c>
      <c r="B1317">
        <v>1</v>
      </c>
      <c r="C1317">
        <v>3</v>
      </c>
      <c r="D1317">
        <v>3</v>
      </c>
      <c r="E1317">
        <f>COUNTIF(tbl_EmployeeSurvey[EmployeeID],tbl_EmployeeSurvey[[#This Row],[EmployeeID]])</f>
        <v>1</v>
      </c>
    </row>
    <row r="1318" spans="1:5" x14ac:dyDescent="0.25">
      <c r="A1318">
        <v>1317</v>
      </c>
      <c r="B1318">
        <v>3</v>
      </c>
      <c r="C1318">
        <v>4</v>
      </c>
      <c r="D1318">
        <v>4</v>
      </c>
      <c r="E1318">
        <f>COUNTIF(tbl_EmployeeSurvey[EmployeeID],tbl_EmployeeSurvey[[#This Row],[EmployeeID]])</f>
        <v>1</v>
      </c>
    </row>
    <row r="1319" spans="1:5" x14ac:dyDescent="0.25">
      <c r="A1319">
        <v>1318</v>
      </c>
      <c r="B1319">
        <v>3</v>
      </c>
      <c r="C1319">
        <v>4</v>
      </c>
      <c r="D1319">
        <v>3</v>
      </c>
      <c r="E1319">
        <f>COUNTIF(tbl_EmployeeSurvey[EmployeeID],tbl_EmployeeSurvey[[#This Row],[EmployeeID]])</f>
        <v>1</v>
      </c>
    </row>
    <row r="1320" spans="1:5" x14ac:dyDescent="0.25">
      <c r="A1320">
        <v>1319</v>
      </c>
      <c r="B1320">
        <v>1</v>
      </c>
      <c r="C1320">
        <v>2</v>
      </c>
      <c r="D1320">
        <v>2</v>
      </c>
      <c r="E1320">
        <f>COUNTIF(tbl_EmployeeSurvey[EmployeeID],tbl_EmployeeSurvey[[#This Row],[EmployeeID]])</f>
        <v>1</v>
      </c>
    </row>
    <row r="1321" spans="1:5" x14ac:dyDescent="0.25">
      <c r="A1321">
        <v>1320</v>
      </c>
      <c r="B1321">
        <v>3</v>
      </c>
      <c r="C1321">
        <v>3</v>
      </c>
      <c r="D1321">
        <v>3</v>
      </c>
      <c r="E1321">
        <f>COUNTIF(tbl_EmployeeSurvey[EmployeeID],tbl_EmployeeSurvey[[#This Row],[EmployeeID]])</f>
        <v>1</v>
      </c>
    </row>
    <row r="1322" spans="1:5" x14ac:dyDescent="0.25">
      <c r="A1322">
        <v>1321</v>
      </c>
      <c r="B1322">
        <v>4</v>
      </c>
      <c r="C1322">
        <v>4</v>
      </c>
      <c r="D1322">
        <v>3</v>
      </c>
      <c r="E1322">
        <f>COUNTIF(tbl_EmployeeSurvey[EmployeeID],tbl_EmployeeSurvey[[#This Row],[EmployeeID]])</f>
        <v>1</v>
      </c>
    </row>
    <row r="1323" spans="1:5" x14ac:dyDescent="0.25">
      <c r="A1323">
        <v>1322</v>
      </c>
      <c r="B1323">
        <v>2</v>
      </c>
      <c r="C1323">
        <v>4</v>
      </c>
      <c r="D1323">
        <v>3</v>
      </c>
      <c r="E1323">
        <f>COUNTIF(tbl_EmployeeSurvey[EmployeeID],tbl_EmployeeSurvey[[#This Row],[EmployeeID]])</f>
        <v>1</v>
      </c>
    </row>
    <row r="1324" spans="1:5" x14ac:dyDescent="0.25">
      <c r="A1324">
        <v>1323</v>
      </c>
      <c r="B1324">
        <v>1</v>
      </c>
      <c r="C1324">
        <v>1</v>
      </c>
      <c r="D1324">
        <v>2</v>
      </c>
      <c r="E1324">
        <f>COUNTIF(tbl_EmployeeSurvey[EmployeeID],tbl_EmployeeSurvey[[#This Row],[EmployeeID]])</f>
        <v>1</v>
      </c>
    </row>
    <row r="1325" spans="1:5" x14ac:dyDescent="0.25">
      <c r="A1325">
        <v>1324</v>
      </c>
      <c r="B1325">
        <v>1</v>
      </c>
      <c r="C1325">
        <v>3</v>
      </c>
      <c r="D1325">
        <v>3</v>
      </c>
      <c r="E1325">
        <f>COUNTIF(tbl_EmployeeSurvey[EmployeeID],tbl_EmployeeSurvey[[#This Row],[EmployeeID]])</f>
        <v>1</v>
      </c>
    </row>
    <row r="1326" spans="1:5" x14ac:dyDescent="0.25">
      <c r="A1326">
        <v>1325</v>
      </c>
      <c r="B1326">
        <v>4</v>
      </c>
      <c r="C1326">
        <v>4</v>
      </c>
      <c r="D1326">
        <v>3</v>
      </c>
      <c r="E1326">
        <f>COUNTIF(tbl_EmployeeSurvey[EmployeeID],tbl_EmployeeSurvey[[#This Row],[EmployeeID]])</f>
        <v>1</v>
      </c>
    </row>
    <row r="1327" spans="1:5" x14ac:dyDescent="0.25">
      <c r="A1327">
        <v>1326</v>
      </c>
      <c r="B1327">
        <v>2</v>
      </c>
      <c r="C1327">
        <v>3</v>
      </c>
      <c r="D1327">
        <v>3</v>
      </c>
      <c r="E1327">
        <f>COUNTIF(tbl_EmployeeSurvey[EmployeeID],tbl_EmployeeSurvey[[#This Row],[EmployeeID]])</f>
        <v>1</v>
      </c>
    </row>
    <row r="1328" spans="1:5" x14ac:dyDescent="0.25">
      <c r="A1328">
        <v>1327</v>
      </c>
      <c r="B1328">
        <v>3</v>
      </c>
      <c r="C1328">
        <v>2</v>
      </c>
      <c r="D1328">
        <v>3</v>
      </c>
      <c r="E1328">
        <f>COUNTIF(tbl_EmployeeSurvey[EmployeeID],tbl_EmployeeSurvey[[#This Row],[EmployeeID]])</f>
        <v>1</v>
      </c>
    </row>
    <row r="1329" spans="1:5" x14ac:dyDescent="0.25">
      <c r="A1329">
        <v>1328</v>
      </c>
      <c r="B1329">
        <v>3</v>
      </c>
      <c r="C1329">
        <v>4</v>
      </c>
      <c r="D1329">
        <v>3</v>
      </c>
      <c r="E1329">
        <f>COUNTIF(tbl_EmployeeSurvey[EmployeeID],tbl_EmployeeSurvey[[#This Row],[EmployeeID]])</f>
        <v>1</v>
      </c>
    </row>
    <row r="1330" spans="1:5" x14ac:dyDescent="0.25">
      <c r="A1330">
        <v>1329</v>
      </c>
      <c r="B1330">
        <v>3</v>
      </c>
      <c r="C1330">
        <v>1</v>
      </c>
      <c r="D1330">
        <v>3</v>
      </c>
      <c r="E1330">
        <f>COUNTIF(tbl_EmployeeSurvey[EmployeeID],tbl_EmployeeSurvey[[#This Row],[EmployeeID]])</f>
        <v>1</v>
      </c>
    </row>
    <row r="1331" spans="1:5" x14ac:dyDescent="0.25">
      <c r="A1331">
        <v>1330</v>
      </c>
      <c r="B1331">
        <v>2</v>
      </c>
      <c r="C1331">
        <v>4</v>
      </c>
      <c r="D1331">
        <v>3</v>
      </c>
      <c r="E1331">
        <f>COUNTIF(tbl_EmployeeSurvey[EmployeeID],tbl_EmployeeSurvey[[#This Row],[EmployeeID]])</f>
        <v>1</v>
      </c>
    </row>
    <row r="1332" spans="1:5" x14ac:dyDescent="0.25">
      <c r="A1332">
        <v>1331</v>
      </c>
      <c r="B1332">
        <v>1</v>
      </c>
      <c r="C1332">
        <v>4</v>
      </c>
      <c r="D1332">
        <v>3</v>
      </c>
      <c r="E1332">
        <f>COUNTIF(tbl_EmployeeSurvey[EmployeeID],tbl_EmployeeSurvey[[#This Row],[EmployeeID]])</f>
        <v>1</v>
      </c>
    </row>
    <row r="1333" spans="1:5" x14ac:dyDescent="0.25">
      <c r="A1333">
        <v>1332</v>
      </c>
      <c r="B1333">
        <v>3</v>
      </c>
      <c r="C1333">
        <v>4</v>
      </c>
      <c r="D1333">
        <v>4</v>
      </c>
      <c r="E1333">
        <f>COUNTIF(tbl_EmployeeSurvey[EmployeeID],tbl_EmployeeSurvey[[#This Row],[EmployeeID]])</f>
        <v>1</v>
      </c>
    </row>
    <row r="1334" spans="1:5" x14ac:dyDescent="0.25">
      <c r="A1334">
        <v>1333</v>
      </c>
      <c r="B1334">
        <v>1</v>
      </c>
      <c r="C1334">
        <v>3</v>
      </c>
      <c r="D1334">
        <v>2</v>
      </c>
      <c r="E1334">
        <f>COUNTIF(tbl_EmployeeSurvey[EmployeeID],tbl_EmployeeSurvey[[#This Row],[EmployeeID]])</f>
        <v>1</v>
      </c>
    </row>
    <row r="1335" spans="1:5" x14ac:dyDescent="0.25">
      <c r="A1335">
        <v>1334</v>
      </c>
      <c r="B1335">
        <v>3</v>
      </c>
      <c r="C1335">
        <v>2</v>
      </c>
      <c r="D1335">
        <v>4</v>
      </c>
      <c r="E1335">
        <f>COUNTIF(tbl_EmployeeSurvey[EmployeeID],tbl_EmployeeSurvey[[#This Row],[EmployeeID]])</f>
        <v>1</v>
      </c>
    </row>
    <row r="1336" spans="1:5" x14ac:dyDescent="0.25">
      <c r="A1336">
        <v>1335</v>
      </c>
      <c r="B1336">
        <v>2</v>
      </c>
      <c r="C1336">
        <v>2</v>
      </c>
      <c r="D1336">
        <v>3</v>
      </c>
      <c r="E1336">
        <f>COUNTIF(tbl_EmployeeSurvey[EmployeeID],tbl_EmployeeSurvey[[#This Row],[EmployeeID]])</f>
        <v>1</v>
      </c>
    </row>
    <row r="1337" spans="1:5" x14ac:dyDescent="0.25">
      <c r="A1337">
        <v>1336</v>
      </c>
      <c r="B1337">
        <v>1</v>
      </c>
      <c r="C1337">
        <v>3</v>
      </c>
      <c r="D1337">
        <v>3</v>
      </c>
      <c r="E1337">
        <f>COUNTIF(tbl_EmployeeSurvey[EmployeeID],tbl_EmployeeSurvey[[#This Row],[EmployeeID]])</f>
        <v>1</v>
      </c>
    </row>
    <row r="1338" spans="1:5" x14ac:dyDescent="0.25">
      <c r="A1338">
        <v>1337</v>
      </c>
      <c r="B1338">
        <v>2</v>
      </c>
      <c r="C1338">
        <v>3</v>
      </c>
      <c r="D1338">
        <v>2</v>
      </c>
      <c r="E1338">
        <f>COUNTIF(tbl_EmployeeSurvey[EmployeeID],tbl_EmployeeSurvey[[#This Row],[EmployeeID]])</f>
        <v>1</v>
      </c>
    </row>
    <row r="1339" spans="1:5" x14ac:dyDescent="0.25">
      <c r="A1339">
        <v>1338</v>
      </c>
      <c r="B1339">
        <v>3</v>
      </c>
      <c r="C1339">
        <v>2</v>
      </c>
      <c r="D1339">
        <v>2</v>
      </c>
      <c r="E1339">
        <f>COUNTIF(tbl_EmployeeSurvey[EmployeeID],tbl_EmployeeSurvey[[#This Row],[EmployeeID]])</f>
        <v>1</v>
      </c>
    </row>
    <row r="1340" spans="1:5" x14ac:dyDescent="0.25">
      <c r="A1340">
        <v>1339</v>
      </c>
      <c r="B1340">
        <v>4</v>
      </c>
      <c r="C1340">
        <v>4</v>
      </c>
      <c r="D1340">
        <v>2</v>
      </c>
      <c r="E1340">
        <f>COUNTIF(tbl_EmployeeSurvey[EmployeeID],tbl_EmployeeSurvey[[#This Row],[EmployeeID]])</f>
        <v>1</v>
      </c>
    </row>
    <row r="1341" spans="1:5" x14ac:dyDescent="0.25">
      <c r="A1341">
        <v>1340</v>
      </c>
      <c r="B1341">
        <v>4</v>
      </c>
      <c r="C1341">
        <v>3</v>
      </c>
      <c r="D1341">
        <v>2</v>
      </c>
      <c r="E1341">
        <f>COUNTIF(tbl_EmployeeSurvey[EmployeeID],tbl_EmployeeSurvey[[#This Row],[EmployeeID]])</f>
        <v>1</v>
      </c>
    </row>
    <row r="1342" spans="1:5" x14ac:dyDescent="0.25">
      <c r="A1342">
        <v>1341</v>
      </c>
      <c r="B1342">
        <v>3</v>
      </c>
      <c r="C1342">
        <v>4</v>
      </c>
      <c r="D1342">
        <v>3</v>
      </c>
      <c r="E1342">
        <f>COUNTIF(tbl_EmployeeSurvey[EmployeeID],tbl_EmployeeSurvey[[#This Row],[EmployeeID]])</f>
        <v>1</v>
      </c>
    </row>
    <row r="1343" spans="1:5" x14ac:dyDescent="0.25">
      <c r="A1343">
        <v>1342</v>
      </c>
      <c r="B1343">
        <v>3</v>
      </c>
      <c r="C1343">
        <v>1</v>
      </c>
      <c r="D1343">
        <v>2</v>
      </c>
      <c r="E1343">
        <f>COUNTIF(tbl_EmployeeSurvey[EmployeeID],tbl_EmployeeSurvey[[#This Row],[EmployeeID]])</f>
        <v>1</v>
      </c>
    </row>
    <row r="1344" spans="1:5" x14ac:dyDescent="0.25">
      <c r="A1344">
        <v>1343</v>
      </c>
      <c r="B1344">
        <v>2</v>
      </c>
      <c r="C1344">
        <v>3</v>
      </c>
      <c r="D1344">
        <v>3</v>
      </c>
      <c r="E1344">
        <f>COUNTIF(tbl_EmployeeSurvey[EmployeeID],tbl_EmployeeSurvey[[#This Row],[EmployeeID]])</f>
        <v>1</v>
      </c>
    </row>
    <row r="1345" spans="1:5" x14ac:dyDescent="0.25">
      <c r="A1345">
        <v>1344</v>
      </c>
      <c r="B1345">
        <v>3</v>
      </c>
      <c r="C1345">
        <v>4</v>
      </c>
      <c r="D1345">
        <v>3</v>
      </c>
      <c r="E1345">
        <f>COUNTIF(tbl_EmployeeSurvey[EmployeeID],tbl_EmployeeSurvey[[#This Row],[EmployeeID]])</f>
        <v>1</v>
      </c>
    </row>
    <row r="1346" spans="1:5" x14ac:dyDescent="0.25">
      <c r="A1346">
        <v>1345</v>
      </c>
      <c r="B1346">
        <v>2</v>
      </c>
      <c r="C1346">
        <v>3</v>
      </c>
      <c r="D1346">
        <v>3</v>
      </c>
      <c r="E1346">
        <f>COUNTIF(tbl_EmployeeSurvey[EmployeeID],tbl_EmployeeSurvey[[#This Row],[EmployeeID]])</f>
        <v>1</v>
      </c>
    </row>
    <row r="1347" spans="1:5" x14ac:dyDescent="0.25">
      <c r="A1347">
        <v>1346</v>
      </c>
      <c r="B1347">
        <v>3</v>
      </c>
      <c r="C1347">
        <v>3</v>
      </c>
      <c r="D1347">
        <v>3</v>
      </c>
      <c r="E1347">
        <f>COUNTIF(tbl_EmployeeSurvey[EmployeeID],tbl_EmployeeSurvey[[#This Row],[EmployeeID]])</f>
        <v>1</v>
      </c>
    </row>
    <row r="1348" spans="1:5" x14ac:dyDescent="0.25">
      <c r="A1348">
        <v>1347</v>
      </c>
      <c r="B1348">
        <v>3</v>
      </c>
      <c r="C1348">
        <v>3</v>
      </c>
      <c r="D1348">
        <v>3</v>
      </c>
      <c r="E1348">
        <f>COUNTIF(tbl_EmployeeSurvey[EmployeeID],tbl_EmployeeSurvey[[#This Row],[EmployeeID]])</f>
        <v>1</v>
      </c>
    </row>
    <row r="1349" spans="1:5" x14ac:dyDescent="0.25">
      <c r="A1349">
        <v>1348</v>
      </c>
      <c r="B1349">
        <v>2</v>
      </c>
      <c r="C1349">
        <v>2</v>
      </c>
      <c r="D1349">
        <v>3</v>
      </c>
      <c r="E1349">
        <f>COUNTIF(tbl_EmployeeSurvey[EmployeeID],tbl_EmployeeSurvey[[#This Row],[EmployeeID]])</f>
        <v>1</v>
      </c>
    </row>
    <row r="1350" spans="1:5" x14ac:dyDescent="0.25">
      <c r="A1350">
        <v>1349</v>
      </c>
      <c r="B1350">
        <v>1</v>
      </c>
      <c r="C1350">
        <v>4</v>
      </c>
      <c r="D1350">
        <v>3</v>
      </c>
      <c r="E1350">
        <f>COUNTIF(tbl_EmployeeSurvey[EmployeeID],tbl_EmployeeSurvey[[#This Row],[EmployeeID]])</f>
        <v>1</v>
      </c>
    </row>
    <row r="1351" spans="1:5" x14ac:dyDescent="0.25">
      <c r="A1351">
        <v>1350</v>
      </c>
      <c r="B1351">
        <v>4</v>
      </c>
      <c r="C1351">
        <v>3</v>
      </c>
      <c r="D1351">
        <v>4</v>
      </c>
      <c r="E1351">
        <f>COUNTIF(tbl_EmployeeSurvey[EmployeeID],tbl_EmployeeSurvey[[#This Row],[EmployeeID]])</f>
        <v>1</v>
      </c>
    </row>
    <row r="1352" spans="1:5" x14ac:dyDescent="0.25">
      <c r="A1352">
        <v>1351</v>
      </c>
      <c r="B1352">
        <v>1</v>
      </c>
      <c r="C1352">
        <v>3</v>
      </c>
      <c r="D1352">
        <v>3</v>
      </c>
      <c r="E1352">
        <f>COUNTIF(tbl_EmployeeSurvey[EmployeeID],tbl_EmployeeSurvey[[#This Row],[EmployeeID]])</f>
        <v>1</v>
      </c>
    </row>
    <row r="1353" spans="1:5" x14ac:dyDescent="0.25">
      <c r="A1353">
        <v>1352</v>
      </c>
      <c r="B1353">
        <v>3</v>
      </c>
      <c r="C1353">
        <v>4</v>
      </c>
      <c r="D1353">
        <v>1</v>
      </c>
      <c r="E1353">
        <f>COUNTIF(tbl_EmployeeSurvey[EmployeeID],tbl_EmployeeSurvey[[#This Row],[EmployeeID]])</f>
        <v>1</v>
      </c>
    </row>
    <row r="1354" spans="1:5" x14ac:dyDescent="0.25">
      <c r="A1354">
        <v>1353</v>
      </c>
      <c r="B1354">
        <v>1</v>
      </c>
      <c r="C1354">
        <v>1</v>
      </c>
      <c r="D1354">
        <v>4</v>
      </c>
      <c r="E1354">
        <f>COUNTIF(tbl_EmployeeSurvey[EmployeeID],tbl_EmployeeSurvey[[#This Row],[EmployeeID]])</f>
        <v>1</v>
      </c>
    </row>
    <row r="1355" spans="1:5" x14ac:dyDescent="0.25">
      <c r="A1355">
        <v>1354</v>
      </c>
      <c r="B1355">
        <v>3</v>
      </c>
      <c r="C1355">
        <v>4</v>
      </c>
      <c r="D1355">
        <v>2</v>
      </c>
      <c r="E1355">
        <f>COUNTIF(tbl_EmployeeSurvey[EmployeeID],tbl_EmployeeSurvey[[#This Row],[EmployeeID]])</f>
        <v>1</v>
      </c>
    </row>
    <row r="1356" spans="1:5" x14ac:dyDescent="0.25">
      <c r="A1356">
        <v>1355</v>
      </c>
      <c r="B1356">
        <v>4</v>
      </c>
      <c r="C1356">
        <v>3</v>
      </c>
      <c r="D1356">
        <v>3</v>
      </c>
      <c r="E1356">
        <f>COUNTIF(tbl_EmployeeSurvey[EmployeeID],tbl_EmployeeSurvey[[#This Row],[EmployeeID]])</f>
        <v>1</v>
      </c>
    </row>
    <row r="1357" spans="1:5" x14ac:dyDescent="0.25">
      <c r="A1357">
        <v>1356</v>
      </c>
      <c r="B1357">
        <v>1</v>
      </c>
      <c r="C1357">
        <v>3</v>
      </c>
      <c r="D1357">
        <v>2</v>
      </c>
      <c r="E1357">
        <f>COUNTIF(tbl_EmployeeSurvey[EmployeeID],tbl_EmployeeSurvey[[#This Row],[EmployeeID]])</f>
        <v>1</v>
      </c>
    </row>
    <row r="1358" spans="1:5" x14ac:dyDescent="0.25">
      <c r="A1358">
        <v>1357</v>
      </c>
      <c r="B1358">
        <v>4</v>
      </c>
      <c r="C1358">
        <v>4</v>
      </c>
      <c r="D1358">
        <v>4</v>
      </c>
      <c r="E1358">
        <f>COUNTIF(tbl_EmployeeSurvey[EmployeeID],tbl_EmployeeSurvey[[#This Row],[EmployeeID]])</f>
        <v>1</v>
      </c>
    </row>
    <row r="1359" spans="1:5" x14ac:dyDescent="0.25">
      <c r="A1359">
        <v>1358</v>
      </c>
      <c r="B1359">
        <v>4</v>
      </c>
      <c r="C1359">
        <v>1</v>
      </c>
      <c r="D1359">
        <v>3</v>
      </c>
      <c r="E1359">
        <f>COUNTIF(tbl_EmployeeSurvey[EmployeeID],tbl_EmployeeSurvey[[#This Row],[EmployeeID]])</f>
        <v>1</v>
      </c>
    </row>
    <row r="1360" spans="1:5" x14ac:dyDescent="0.25">
      <c r="A1360">
        <v>1359</v>
      </c>
      <c r="B1360">
        <v>2</v>
      </c>
      <c r="C1360">
        <v>4</v>
      </c>
      <c r="D1360">
        <v>3</v>
      </c>
      <c r="E1360">
        <f>COUNTIF(tbl_EmployeeSurvey[EmployeeID],tbl_EmployeeSurvey[[#This Row],[EmployeeID]])</f>
        <v>1</v>
      </c>
    </row>
    <row r="1361" spans="1:5" x14ac:dyDescent="0.25">
      <c r="A1361">
        <v>1360</v>
      </c>
      <c r="B1361">
        <v>4</v>
      </c>
      <c r="C1361">
        <v>1</v>
      </c>
      <c r="D1361">
        <v>2</v>
      </c>
      <c r="E1361">
        <f>COUNTIF(tbl_EmployeeSurvey[EmployeeID],tbl_EmployeeSurvey[[#This Row],[EmployeeID]])</f>
        <v>1</v>
      </c>
    </row>
    <row r="1362" spans="1:5" x14ac:dyDescent="0.25">
      <c r="A1362">
        <v>1361</v>
      </c>
      <c r="B1362">
        <v>3</v>
      </c>
      <c r="C1362">
        <v>1</v>
      </c>
      <c r="D1362">
        <v>3</v>
      </c>
      <c r="E1362">
        <f>COUNTIF(tbl_EmployeeSurvey[EmployeeID],tbl_EmployeeSurvey[[#This Row],[EmployeeID]])</f>
        <v>1</v>
      </c>
    </row>
    <row r="1363" spans="1:5" x14ac:dyDescent="0.25">
      <c r="A1363">
        <v>1362</v>
      </c>
      <c r="B1363">
        <v>2</v>
      </c>
      <c r="C1363">
        <v>2</v>
      </c>
      <c r="D1363">
        <v>3</v>
      </c>
      <c r="E1363">
        <f>COUNTIF(tbl_EmployeeSurvey[EmployeeID],tbl_EmployeeSurvey[[#This Row],[EmployeeID]])</f>
        <v>1</v>
      </c>
    </row>
    <row r="1364" spans="1:5" x14ac:dyDescent="0.25">
      <c r="A1364">
        <v>1363</v>
      </c>
      <c r="B1364">
        <v>2</v>
      </c>
      <c r="C1364">
        <v>2</v>
      </c>
      <c r="D1364">
        <v>3</v>
      </c>
      <c r="E1364">
        <f>COUNTIF(tbl_EmployeeSurvey[EmployeeID],tbl_EmployeeSurvey[[#This Row],[EmployeeID]])</f>
        <v>1</v>
      </c>
    </row>
    <row r="1365" spans="1:5" x14ac:dyDescent="0.25">
      <c r="A1365">
        <v>1364</v>
      </c>
      <c r="B1365">
        <v>3</v>
      </c>
      <c r="C1365">
        <v>2</v>
      </c>
      <c r="D1365">
        <v>3</v>
      </c>
      <c r="E1365">
        <f>COUNTIF(tbl_EmployeeSurvey[EmployeeID],tbl_EmployeeSurvey[[#This Row],[EmployeeID]])</f>
        <v>1</v>
      </c>
    </row>
    <row r="1366" spans="1:5" x14ac:dyDescent="0.25">
      <c r="A1366">
        <v>1365</v>
      </c>
      <c r="B1366">
        <v>2</v>
      </c>
      <c r="C1366">
        <v>3</v>
      </c>
      <c r="D1366">
        <v>1</v>
      </c>
      <c r="E1366">
        <f>COUNTIF(tbl_EmployeeSurvey[EmployeeID],tbl_EmployeeSurvey[[#This Row],[EmployeeID]])</f>
        <v>1</v>
      </c>
    </row>
    <row r="1367" spans="1:5" x14ac:dyDescent="0.25">
      <c r="A1367">
        <v>1366</v>
      </c>
      <c r="B1367">
        <v>2</v>
      </c>
      <c r="C1367">
        <v>2</v>
      </c>
      <c r="D1367">
        <v>1</v>
      </c>
      <c r="E1367">
        <f>COUNTIF(tbl_EmployeeSurvey[EmployeeID],tbl_EmployeeSurvey[[#This Row],[EmployeeID]])</f>
        <v>1</v>
      </c>
    </row>
    <row r="1368" spans="1:5" x14ac:dyDescent="0.25">
      <c r="A1368">
        <v>1367</v>
      </c>
      <c r="B1368">
        <v>2</v>
      </c>
      <c r="C1368">
        <v>4</v>
      </c>
      <c r="D1368">
        <v>3</v>
      </c>
      <c r="E1368">
        <f>COUNTIF(tbl_EmployeeSurvey[EmployeeID],tbl_EmployeeSurvey[[#This Row],[EmployeeID]])</f>
        <v>1</v>
      </c>
    </row>
    <row r="1369" spans="1:5" x14ac:dyDescent="0.25">
      <c r="A1369">
        <v>1368</v>
      </c>
      <c r="B1369">
        <v>4</v>
      </c>
      <c r="C1369">
        <v>3</v>
      </c>
      <c r="D1369">
        <v>3</v>
      </c>
      <c r="E1369">
        <f>COUNTIF(tbl_EmployeeSurvey[EmployeeID],tbl_EmployeeSurvey[[#This Row],[EmployeeID]])</f>
        <v>1</v>
      </c>
    </row>
    <row r="1370" spans="1:5" x14ac:dyDescent="0.25">
      <c r="A1370">
        <v>1369</v>
      </c>
      <c r="B1370">
        <v>2</v>
      </c>
      <c r="C1370">
        <v>3</v>
      </c>
      <c r="D1370">
        <v>3</v>
      </c>
      <c r="E1370">
        <f>COUNTIF(tbl_EmployeeSurvey[EmployeeID],tbl_EmployeeSurvey[[#This Row],[EmployeeID]])</f>
        <v>1</v>
      </c>
    </row>
    <row r="1371" spans="1:5" x14ac:dyDescent="0.25">
      <c r="A1371">
        <v>1370</v>
      </c>
      <c r="B1371">
        <v>2</v>
      </c>
      <c r="C1371">
        <v>2</v>
      </c>
      <c r="D1371">
        <v>2</v>
      </c>
      <c r="E1371">
        <f>COUNTIF(tbl_EmployeeSurvey[EmployeeID],tbl_EmployeeSurvey[[#This Row],[EmployeeID]])</f>
        <v>1</v>
      </c>
    </row>
    <row r="1372" spans="1:5" x14ac:dyDescent="0.25">
      <c r="A1372">
        <v>1371</v>
      </c>
      <c r="B1372">
        <v>3</v>
      </c>
      <c r="C1372">
        <v>4</v>
      </c>
      <c r="D1372">
        <v>2</v>
      </c>
      <c r="E1372">
        <f>COUNTIF(tbl_EmployeeSurvey[EmployeeID],tbl_EmployeeSurvey[[#This Row],[EmployeeID]])</f>
        <v>1</v>
      </c>
    </row>
    <row r="1373" spans="1:5" x14ac:dyDescent="0.25">
      <c r="A1373">
        <v>1372</v>
      </c>
      <c r="B1373">
        <v>3</v>
      </c>
      <c r="C1373">
        <v>3</v>
      </c>
      <c r="D1373">
        <v>3</v>
      </c>
      <c r="E1373">
        <f>COUNTIF(tbl_EmployeeSurvey[EmployeeID],tbl_EmployeeSurvey[[#This Row],[EmployeeID]])</f>
        <v>1</v>
      </c>
    </row>
    <row r="1374" spans="1:5" x14ac:dyDescent="0.25">
      <c r="A1374">
        <v>1373</v>
      </c>
      <c r="B1374">
        <v>3</v>
      </c>
      <c r="C1374">
        <v>4</v>
      </c>
      <c r="D1374">
        <v>3</v>
      </c>
      <c r="E1374">
        <f>COUNTIF(tbl_EmployeeSurvey[EmployeeID],tbl_EmployeeSurvey[[#This Row],[EmployeeID]])</f>
        <v>1</v>
      </c>
    </row>
    <row r="1375" spans="1:5" x14ac:dyDescent="0.25">
      <c r="A1375">
        <v>1374</v>
      </c>
      <c r="B1375">
        <v>4</v>
      </c>
      <c r="C1375">
        <v>2</v>
      </c>
      <c r="D1375">
        <v>1</v>
      </c>
      <c r="E1375">
        <f>COUNTIF(tbl_EmployeeSurvey[EmployeeID],tbl_EmployeeSurvey[[#This Row],[EmployeeID]])</f>
        <v>1</v>
      </c>
    </row>
    <row r="1376" spans="1:5" x14ac:dyDescent="0.25">
      <c r="A1376">
        <v>1375</v>
      </c>
      <c r="B1376">
        <v>3</v>
      </c>
      <c r="C1376">
        <v>4</v>
      </c>
      <c r="D1376">
        <v>1</v>
      </c>
      <c r="E1376">
        <f>COUNTIF(tbl_EmployeeSurvey[EmployeeID],tbl_EmployeeSurvey[[#This Row],[EmployeeID]])</f>
        <v>1</v>
      </c>
    </row>
    <row r="1377" spans="1:5" x14ac:dyDescent="0.25">
      <c r="A1377">
        <v>1376</v>
      </c>
      <c r="B1377">
        <v>3</v>
      </c>
      <c r="C1377">
        <v>4</v>
      </c>
      <c r="D1377">
        <v>1</v>
      </c>
      <c r="E1377">
        <f>COUNTIF(tbl_EmployeeSurvey[EmployeeID],tbl_EmployeeSurvey[[#This Row],[EmployeeID]])</f>
        <v>1</v>
      </c>
    </row>
    <row r="1378" spans="1:5" x14ac:dyDescent="0.25">
      <c r="A1378">
        <v>1377</v>
      </c>
      <c r="B1378">
        <v>3</v>
      </c>
      <c r="C1378">
        <v>3</v>
      </c>
      <c r="D1378">
        <v>2</v>
      </c>
      <c r="E1378">
        <f>COUNTIF(tbl_EmployeeSurvey[EmployeeID],tbl_EmployeeSurvey[[#This Row],[EmployeeID]])</f>
        <v>1</v>
      </c>
    </row>
    <row r="1379" spans="1:5" x14ac:dyDescent="0.25">
      <c r="A1379">
        <v>1378</v>
      </c>
      <c r="B1379">
        <v>3</v>
      </c>
      <c r="C1379">
        <v>2</v>
      </c>
      <c r="D1379">
        <v>3</v>
      </c>
      <c r="E1379">
        <f>COUNTIF(tbl_EmployeeSurvey[EmployeeID],tbl_EmployeeSurvey[[#This Row],[EmployeeID]])</f>
        <v>1</v>
      </c>
    </row>
    <row r="1380" spans="1:5" x14ac:dyDescent="0.25">
      <c r="A1380">
        <v>1379</v>
      </c>
      <c r="B1380">
        <v>1</v>
      </c>
      <c r="C1380">
        <v>3</v>
      </c>
      <c r="D1380">
        <v>3</v>
      </c>
      <c r="E1380">
        <f>COUNTIF(tbl_EmployeeSurvey[EmployeeID],tbl_EmployeeSurvey[[#This Row],[EmployeeID]])</f>
        <v>1</v>
      </c>
    </row>
    <row r="1381" spans="1:5" x14ac:dyDescent="0.25">
      <c r="A1381">
        <v>1380</v>
      </c>
      <c r="B1381">
        <v>2</v>
      </c>
      <c r="C1381">
        <v>4</v>
      </c>
      <c r="D1381">
        <v>3</v>
      </c>
      <c r="E1381">
        <f>COUNTIF(tbl_EmployeeSurvey[EmployeeID],tbl_EmployeeSurvey[[#This Row],[EmployeeID]])</f>
        <v>1</v>
      </c>
    </row>
    <row r="1382" spans="1:5" x14ac:dyDescent="0.25">
      <c r="A1382">
        <v>1381</v>
      </c>
      <c r="B1382">
        <v>1</v>
      </c>
      <c r="C1382">
        <v>4</v>
      </c>
      <c r="D1382">
        <v>4</v>
      </c>
      <c r="E1382">
        <f>COUNTIF(tbl_EmployeeSurvey[EmployeeID],tbl_EmployeeSurvey[[#This Row],[EmployeeID]])</f>
        <v>1</v>
      </c>
    </row>
    <row r="1383" spans="1:5" x14ac:dyDescent="0.25">
      <c r="A1383">
        <v>1382</v>
      </c>
      <c r="B1383">
        <v>3</v>
      </c>
      <c r="C1383">
        <v>3</v>
      </c>
      <c r="D1383">
        <v>3</v>
      </c>
      <c r="E1383">
        <f>COUNTIF(tbl_EmployeeSurvey[EmployeeID],tbl_EmployeeSurvey[[#This Row],[EmployeeID]])</f>
        <v>1</v>
      </c>
    </row>
    <row r="1384" spans="1:5" x14ac:dyDescent="0.25">
      <c r="A1384">
        <v>1383</v>
      </c>
      <c r="B1384">
        <v>3</v>
      </c>
      <c r="C1384">
        <v>2</v>
      </c>
      <c r="D1384">
        <v>2</v>
      </c>
      <c r="E1384">
        <f>COUNTIF(tbl_EmployeeSurvey[EmployeeID],tbl_EmployeeSurvey[[#This Row],[EmployeeID]])</f>
        <v>1</v>
      </c>
    </row>
    <row r="1385" spans="1:5" x14ac:dyDescent="0.25">
      <c r="A1385">
        <v>1384</v>
      </c>
      <c r="B1385">
        <v>3</v>
      </c>
      <c r="C1385">
        <v>1</v>
      </c>
      <c r="D1385">
        <v>4</v>
      </c>
      <c r="E1385">
        <f>COUNTIF(tbl_EmployeeSurvey[EmployeeID],tbl_EmployeeSurvey[[#This Row],[EmployeeID]])</f>
        <v>1</v>
      </c>
    </row>
    <row r="1386" spans="1:5" x14ac:dyDescent="0.25">
      <c r="A1386">
        <v>1385</v>
      </c>
      <c r="B1386">
        <v>4</v>
      </c>
      <c r="C1386">
        <v>2</v>
      </c>
      <c r="D1386">
        <v>2</v>
      </c>
      <c r="E1386">
        <f>COUNTIF(tbl_EmployeeSurvey[EmployeeID],tbl_EmployeeSurvey[[#This Row],[EmployeeID]])</f>
        <v>1</v>
      </c>
    </row>
    <row r="1387" spans="1:5" x14ac:dyDescent="0.25">
      <c r="A1387">
        <v>1386</v>
      </c>
      <c r="B1387">
        <v>3</v>
      </c>
      <c r="C1387">
        <v>1</v>
      </c>
      <c r="D1387">
        <v>3</v>
      </c>
      <c r="E1387">
        <f>COUNTIF(tbl_EmployeeSurvey[EmployeeID],tbl_EmployeeSurvey[[#This Row],[EmployeeID]])</f>
        <v>1</v>
      </c>
    </row>
    <row r="1388" spans="1:5" x14ac:dyDescent="0.25">
      <c r="A1388">
        <v>1387</v>
      </c>
      <c r="B1388">
        <v>3</v>
      </c>
      <c r="C1388">
        <v>1</v>
      </c>
      <c r="D1388">
        <v>4</v>
      </c>
      <c r="E1388">
        <f>COUNTIF(tbl_EmployeeSurvey[EmployeeID],tbl_EmployeeSurvey[[#This Row],[EmployeeID]])</f>
        <v>1</v>
      </c>
    </row>
    <row r="1389" spans="1:5" x14ac:dyDescent="0.25">
      <c r="A1389">
        <v>1388</v>
      </c>
      <c r="B1389">
        <v>3</v>
      </c>
      <c r="C1389">
        <v>1</v>
      </c>
      <c r="D1389">
        <v>3</v>
      </c>
      <c r="E1389">
        <f>COUNTIF(tbl_EmployeeSurvey[EmployeeID],tbl_EmployeeSurvey[[#This Row],[EmployeeID]])</f>
        <v>1</v>
      </c>
    </row>
    <row r="1390" spans="1:5" x14ac:dyDescent="0.25">
      <c r="A1390">
        <v>1389</v>
      </c>
      <c r="B1390">
        <v>3</v>
      </c>
      <c r="C1390">
        <v>4</v>
      </c>
      <c r="D1390">
        <v>4</v>
      </c>
      <c r="E1390">
        <f>COUNTIF(tbl_EmployeeSurvey[EmployeeID],tbl_EmployeeSurvey[[#This Row],[EmployeeID]])</f>
        <v>1</v>
      </c>
    </row>
    <row r="1391" spans="1:5" x14ac:dyDescent="0.25">
      <c r="A1391">
        <v>1390</v>
      </c>
      <c r="B1391">
        <v>2</v>
      </c>
      <c r="C1391">
        <v>4</v>
      </c>
      <c r="D1391">
        <v>2</v>
      </c>
      <c r="E1391">
        <f>COUNTIF(tbl_EmployeeSurvey[EmployeeID],tbl_EmployeeSurvey[[#This Row],[EmployeeID]])</f>
        <v>1</v>
      </c>
    </row>
    <row r="1392" spans="1:5" x14ac:dyDescent="0.25">
      <c r="A1392">
        <v>1391</v>
      </c>
      <c r="B1392">
        <v>2</v>
      </c>
      <c r="C1392">
        <v>1</v>
      </c>
      <c r="D1392">
        <v>3</v>
      </c>
      <c r="E1392">
        <f>COUNTIF(tbl_EmployeeSurvey[EmployeeID],tbl_EmployeeSurvey[[#This Row],[EmployeeID]])</f>
        <v>1</v>
      </c>
    </row>
    <row r="1393" spans="1:5" x14ac:dyDescent="0.25">
      <c r="A1393">
        <v>1392</v>
      </c>
      <c r="B1393">
        <v>3</v>
      </c>
      <c r="C1393">
        <v>4</v>
      </c>
      <c r="D1393">
        <v>3</v>
      </c>
      <c r="E1393">
        <f>COUNTIF(tbl_EmployeeSurvey[EmployeeID],tbl_EmployeeSurvey[[#This Row],[EmployeeID]])</f>
        <v>1</v>
      </c>
    </row>
    <row r="1394" spans="1:5" x14ac:dyDescent="0.25">
      <c r="A1394">
        <v>1393</v>
      </c>
      <c r="B1394">
        <v>3</v>
      </c>
      <c r="C1394">
        <v>4</v>
      </c>
      <c r="D1394">
        <v>3</v>
      </c>
      <c r="E1394">
        <f>COUNTIF(tbl_EmployeeSurvey[EmployeeID],tbl_EmployeeSurvey[[#This Row],[EmployeeID]])</f>
        <v>1</v>
      </c>
    </row>
    <row r="1395" spans="1:5" x14ac:dyDescent="0.25">
      <c r="A1395">
        <v>1394</v>
      </c>
      <c r="B1395">
        <v>4</v>
      </c>
      <c r="C1395">
        <v>2</v>
      </c>
      <c r="D1395">
        <v>3</v>
      </c>
      <c r="E1395">
        <f>COUNTIF(tbl_EmployeeSurvey[EmployeeID],tbl_EmployeeSurvey[[#This Row],[EmployeeID]])</f>
        <v>1</v>
      </c>
    </row>
    <row r="1396" spans="1:5" x14ac:dyDescent="0.25">
      <c r="A1396">
        <v>1395</v>
      </c>
      <c r="B1396">
        <v>2</v>
      </c>
      <c r="C1396">
        <v>2</v>
      </c>
      <c r="D1396">
        <v>2</v>
      </c>
      <c r="E1396">
        <f>COUNTIF(tbl_EmployeeSurvey[EmployeeID],tbl_EmployeeSurvey[[#This Row],[EmployeeID]])</f>
        <v>1</v>
      </c>
    </row>
    <row r="1397" spans="1:5" x14ac:dyDescent="0.25">
      <c r="A1397">
        <v>1396</v>
      </c>
      <c r="B1397">
        <v>3</v>
      </c>
      <c r="C1397">
        <v>3</v>
      </c>
      <c r="D1397">
        <v>2</v>
      </c>
      <c r="E1397">
        <f>COUNTIF(tbl_EmployeeSurvey[EmployeeID],tbl_EmployeeSurvey[[#This Row],[EmployeeID]])</f>
        <v>1</v>
      </c>
    </row>
    <row r="1398" spans="1:5" x14ac:dyDescent="0.25">
      <c r="A1398">
        <v>1397</v>
      </c>
      <c r="B1398">
        <v>4</v>
      </c>
      <c r="C1398">
        <v>1</v>
      </c>
      <c r="D1398">
        <v>3</v>
      </c>
      <c r="E1398">
        <f>COUNTIF(tbl_EmployeeSurvey[EmployeeID],tbl_EmployeeSurvey[[#This Row],[EmployeeID]])</f>
        <v>1</v>
      </c>
    </row>
    <row r="1399" spans="1:5" x14ac:dyDescent="0.25">
      <c r="A1399">
        <v>1398</v>
      </c>
      <c r="B1399">
        <v>4</v>
      </c>
      <c r="C1399">
        <v>2</v>
      </c>
      <c r="D1399">
        <v>3</v>
      </c>
      <c r="E1399">
        <f>COUNTIF(tbl_EmployeeSurvey[EmployeeID],tbl_EmployeeSurvey[[#This Row],[EmployeeID]])</f>
        <v>1</v>
      </c>
    </row>
    <row r="1400" spans="1:5" x14ac:dyDescent="0.25">
      <c r="A1400">
        <v>1399</v>
      </c>
      <c r="B1400">
        <v>4</v>
      </c>
      <c r="C1400">
        <v>3</v>
      </c>
      <c r="D1400">
        <v>3</v>
      </c>
      <c r="E1400">
        <f>COUNTIF(tbl_EmployeeSurvey[EmployeeID],tbl_EmployeeSurvey[[#This Row],[EmployeeID]])</f>
        <v>1</v>
      </c>
    </row>
    <row r="1401" spans="1:5" x14ac:dyDescent="0.25">
      <c r="A1401">
        <v>1400</v>
      </c>
      <c r="B1401">
        <v>3</v>
      </c>
      <c r="C1401">
        <v>2</v>
      </c>
      <c r="D1401">
        <v>3</v>
      </c>
      <c r="E1401">
        <f>COUNTIF(tbl_EmployeeSurvey[EmployeeID],tbl_EmployeeSurvey[[#This Row],[EmployeeID]])</f>
        <v>1</v>
      </c>
    </row>
    <row r="1402" spans="1:5" x14ac:dyDescent="0.25">
      <c r="A1402">
        <v>1401</v>
      </c>
      <c r="B1402">
        <v>4</v>
      </c>
      <c r="C1402">
        <v>3</v>
      </c>
      <c r="D1402">
        <v>2</v>
      </c>
      <c r="E1402">
        <f>COUNTIF(tbl_EmployeeSurvey[EmployeeID],tbl_EmployeeSurvey[[#This Row],[EmployeeID]])</f>
        <v>1</v>
      </c>
    </row>
    <row r="1403" spans="1:5" x14ac:dyDescent="0.25">
      <c r="A1403">
        <v>1402</v>
      </c>
      <c r="B1403">
        <v>4</v>
      </c>
      <c r="C1403">
        <v>2</v>
      </c>
      <c r="D1403">
        <v>3</v>
      </c>
      <c r="E1403">
        <f>COUNTIF(tbl_EmployeeSurvey[EmployeeID],tbl_EmployeeSurvey[[#This Row],[EmployeeID]])</f>
        <v>1</v>
      </c>
    </row>
    <row r="1404" spans="1:5" x14ac:dyDescent="0.25">
      <c r="A1404">
        <v>1403</v>
      </c>
      <c r="B1404">
        <v>3</v>
      </c>
      <c r="C1404">
        <v>3</v>
      </c>
      <c r="D1404">
        <v>3</v>
      </c>
      <c r="E1404">
        <f>COUNTIF(tbl_EmployeeSurvey[EmployeeID],tbl_EmployeeSurvey[[#This Row],[EmployeeID]])</f>
        <v>1</v>
      </c>
    </row>
    <row r="1405" spans="1:5" x14ac:dyDescent="0.25">
      <c r="A1405">
        <v>1404</v>
      </c>
      <c r="B1405">
        <v>4</v>
      </c>
      <c r="C1405">
        <v>2</v>
      </c>
      <c r="D1405">
        <v>2</v>
      </c>
      <c r="E1405">
        <f>COUNTIF(tbl_EmployeeSurvey[EmployeeID],tbl_EmployeeSurvey[[#This Row],[EmployeeID]])</f>
        <v>1</v>
      </c>
    </row>
    <row r="1406" spans="1:5" x14ac:dyDescent="0.25">
      <c r="A1406">
        <v>1405</v>
      </c>
      <c r="B1406">
        <v>2</v>
      </c>
      <c r="C1406">
        <v>3</v>
      </c>
      <c r="D1406">
        <v>3</v>
      </c>
      <c r="E1406">
        <f>COUNTIF(tbl_EmployeeSurvey[EmployeeID],tbl_EmployeeSurvey[[#This Row],[EmployeeID]])</f>
        <v>1</v>
      </c>
    </row>
    <row r="1407" spans="1:5" x14ac:dyDescent="0.25">
      <c r="A1407">
        <v>1406</v>
      </c>
      <c r="B1407">
        <v>4</v>
      </c>
      <c r="C1407">
        <v>4</v>
      </c>
      <c r="D1407">
        <v>4</v>
      </c>
      <c r="E1407">
        <f>COUNTIF(tbl_EmployeeSurvey[EmployeeID],tbl_EmployeeSurvey[[#This Row],[EmployeeID]])</f>
        <v>1</v>
      </c>
    </row>
    <row r="1408" spans="1:5" x14ac:dyDescent="0.25">
      <c r="A1408">
        <v>1407</v>
      </c>
      <c r="B1408">
        <v>1</v>
      </c>
      <c r="C1408">
        <v>4</v>
      </c>
      <c r="D1408">
        <v>3</v>
      </c>
      <c r="E1408">
        <f>COUNTIF(tbl_EmployeeSurvey[EmployeeID],tbl_EmployeeSurvey[[#This Row],[EmployeeID]])</f>
        <v>1</v>
      </c>
    </row>
    <row r="1409" spans="1:5" x14ac:dyDescent="0.25">
      <c r="A1409">
        <v>1408</v>
      </c>
      <c r="B1409">
        <v>2</v>
      </c>
      <c r="C1409">
        <v>1</v>
      </c>
      <c r="D1409">
        <v>3</v>
      </c>
      <c r="E1409">
        <f>COUNTIF(tbl_EmployeeSurvey[EmployeeID],tbl_EmployeeSurvey[[#This Row],[EmployeeID]])</f>
        <v>1</v>
      </c>
    </row>
    <row r="1410" spans="1:5" x14ac:dyDescent="0.25">
      <c r="A1410">
        <v>1409</v>
      </c>
      <c r="B1410">
        <v>2</v>
      </c>
      <c r="C1410">
        <v>2</v>
      </c>
      <c r="D1410">
        <v>3</v>
      </c>
      <c r="E1410">
        <f>COUNTIF(tbl_EmployeeSurvey[EmployeeID],tbl_EmployeeSurvey[[#This Row],[EmployeeID]])</f>
        <v>1</v>
      </c>
    </row>
    <row r="1411" spans="1:5" x14ac:dyDescent="0.25">
      <c r="A1411">
        <v>1410</v>
      </c>
      <c r="B1411">
        <v>3</v>
      </c>
      <c r="C1411">
        <v>3</v>
      </c>
      <c r="D1411">
        <v>3</v>
      </c>
      <c r="E1411">
        <f>COUNTIF(tbl_EmployeeSurvey[EmployeeID],tbl_EmployeeSurvey[[#This Row],[EmployeeID]])</f>
        <v>1</v>
      </c>
    </row>
    <row r="1412" spans="1:5" x14ac:dyDescent="0.25">
      <c r="A1412">
        <v>1411</v>
      </c>
      <c r="B1412">
        <v>4</v>
      </c>
      <c r="C1412">
        <v>3</v>
      </c>
      <c r="D1412">
        <v>3</v>
      </c>
      <c r="E1412">
        <f>COUNTIF(tbl_EmployeeSurvey[EmployeeID],tbl_EmployeeSurvey[[#This Row],[EmployeeID]])</f>
        <v>1</v>
      </c>
    </row>
    <row r="1413" spans="1:5" x14ac:dyDescent="0.25">
      <c r="A1413">
        <v>1412</v>
      </c>
      <c r="B1413">
        <v>4</v>
      </c>
      <c r="C1413">
        <v>4</v>
      </c>
      <c r="D1413">
        <v>1</v>
      </c>
      <c r="E1413">
        <f>COUNTIF(tbl_EmployeeSurvey[EmployeeID],tbl_EmployeeSurvey[[#This Row],[EmployeeID]])</f>
        <v>1</v>
      </c>
    </row>
    <row r="1414" spans="1:5" x14ac:dyDescent="0.25">
      <c r="A1414">
        <v>1413</v>
      </c>
      <c r="B1414">
        <v>3</v>
      </c>
      <c r="C1414">
        <v>1</v>
      </c>
      <c r="D1414">
        <v>3</v>
      </c>
      <c r="E1414">
        <f>COUNTIF(tbl_EmployeeSurvey[EmployeeID],tbl_EmployeeSurvey[[#This Row],[EmployeeID]])</f>
        <v>1</v>
      </c>
    </row>
    <row r="1415" spans="1:5" x14ac:dyDescent="0.25">
      <c r="A1415">
        <v>1414</v>
      </c>
      <c r="B1415">
        <v>4</v>
      </c>
      <c r="C1415">
        <v>4</v>
      </c>
      <c r="D1415">
        <v>3</v>
      </c>
      <c r="E1415">
        <f>COUNTIF(tbl_EmployeeSurvey[EmployeeID],tbl_EmployeeSurvey[[#This Row],[EmployeeID]])</f>
        <v>1</v>
      </c>
    </row>
    <row r="1416" spans="1:5" x14ac:dyDescent="0.25">
      <c r="A1416">
        <v>1415</v>
      </c>
      <c r="B1416">
        <v>4</v>
      </c>
      <c r="C1416">
        <v>3</v>
      </c>
      <c r="D1416">
        <v>4</v>
      </c>
      <c r="E1416">
        <f>COUNTIF(tbl_EmployeeSurvey[EmployeeID],tbl_EmployeeSurvey[[#This Row],[EmployeeID]])</f>
        <v>1</v>
      </c>
    </row>
    <row r="1417" spans="1:5" x14ac:dyDescent="0.25">
      <c r="A1417">
        <v>1416</v>
      </c>
      <c r="B1417">
        <v>3</v>
      </c>
      <c r="C1417">
        <v>4</v>
      </c>
      <c r="D1417">
        <v>4</v>
      </c>
      <c r="E1417">
        <f>COUNTIF(tbl_EmployeeSurvey[EmployeeID],tbl_EmployeeSurvey[[#This Row],[EmployeeID]])</f>
        <v>1</v>
      </c>
    </row>
    <row r="1418" spans="1:5" x14ac:dyDescent="0.25">
      <c r="A1418">
        <v>1417</v>
      </c>
      <c r="B1418">
        <v>2</v>
      </c>
      <c r="C1418">
        <v>1</v>
      </c>
      <c r="D1418">
        <v>3</v>
      </c>
      <c r="E1418">
        <f>COUNTIF(tbl_EmployeeSurvey[EmployeeID],tbl_EmployeeSurvey[[#This Row],[EmployeeID]])</f>
        <v>1</v>
      </c>
    </row>
    <row r="1419" spans="1:5" x14ac:dyDescent="0.25">
      <c r="A1419">
        <v>1418</v>
      </c>
      <c r="B1419">
        <v>2</v>
      </c>
      <c r="C1419">
        <v>4</v>
      </c>
      <c r="D1419">
        <v>2</v>
      </c>
      <c r="E1419">
        <f>COUNTIF(tbl_EmployeeSurvey[EmployeeID],tbl_EmployeeSurvey[[#This Row],[EmployeeID]])</f>
        <v>1</v>
      </c>
    </row>
    <row r="1420" spans="1:5" x14ac:dyDescent="0.25">
      <c r="A1420">
        <v>1419</v>
      </c>
      <c r="B1420">
        <v>4</v>
      </c>
      <c r="C1420">
        <v>2</v>
      </c>
      <c r="D1420">
        <v>2</v>
      </c>
      <c r="E1420">
        <f>COUNTIF(tbl_EmployeeSurvey[EmployeeID],tbl_EmployeeSurvey[[#This Row],[EmployeeID]])</f>
        <v>1</v>
      </c>
    </row>
    <row r="1421" spans="1:5" x14ac:dyDescent="0.25">
      <c r="A1421">
        <v>1420</v>
      </c>
      <c r="B1421">
        <v>2</v>
      </c>
      <c r="C1421">
        <v>4</v>
      </c>
      <c r="D1421">
        <v>3</v>
      </c>
      <c r="E1421">
        <f>COUNTIF(tbl_EmployeeSurvey[EmployeeID],tbl_EmployeeSurvey[[#This Row],[EmployeeID]])</f>
        <v>1</v>
      </c>
    </row>
    <row r="1422" spans="1:5" x14ac:dyDescent="0.25">
      <c r="A1422">
        <v>1421</v>
      </c>
      <c r="B1422">
        <v>4</v>
      </c>
      <c r="C1422">
        <v>4</v>
      </c>
      <c r="D1422">
        <v>1</v>
      </c>
      <c r="E1422">
        <f>COUNTIF(tbl_EmployeeSurvey[EmployeeID],tbl_EmployeeSurvey[[#This Row],[EmployeeID]])</f>
        <v>1</v>
      </c>
    </row>
    <row r="1423" spans="1:5" x14ac:dyDescent="0.25">
      <c r="A1423">
        <v>1422</v>
      </c>
      <c r="B1423">
        <v>4</v>
      </c>
      <c r="C1423">
        <v>1</v>
      </c>
      <c r="D1423">
        <v>3</v>
      </c>
      <c r="E1423">
        <f>COUNTIF(tbl_EmployeeSurvey[EmployeeID],tbl_EmployeeSurvey[[#This Row],[EmployeeID]])</f>
        <v>1</v>
      </c>
    </row>
    <row r="1424" spans="1:5" x14ac:dyDescent="0.25">
      <c r="A1424">
        <v>1423</v>
      </c>
      <c r="B1424">
        <v>4</v>
      </c>
      <c r="C1424">
        <v>4</v>
      </c>
      <c r="D1424">
        <v>2</v>
      </c>
      <c r="E1424">
        <f>COUNTIF(tbl_EmployeeSurvey[EmployeeID],tbl_EmployeeSurvey[[#This Row],[EmployeeID]])</f>
        <v>1</v>
      </c>
    </row>
    <row r="1425" spans="1:5" x14ac:dyDescent="0.25">
      <c r="A1425">
        <v>1424</v>
      </c>
      <c r="B1425">
        <v>3</v>
      </c>
      <c r="C1425">
        <v>3</v>
      </c>
      <c r="D1425">
        <v>3</v>
      </c>
      <c r="E1425">
        <f>COUNTIF(tbl_EmployeeSurvey[EmployeeID],tbl_EmployeeSurvey[[#This Row],[EmployeeID]])</f>
        <v>1</v>
      </c>
    </row>
    <row r="1426" spans="1:5" x14ac:dyDescent="0.25">
      <c r="A1426">
        <v>1425</v>
      </c>
      <c r="B1426">
        <v>4</v>
      </c>
      <c r="C1426">
        <v>3</v>
      </c>
      <c r="D1426">
        <v>3</v>
      </c>
      <c r="E1426">
        <f>COUNTIF(tbl_EmployeeSurvey[EmployeeID],tbl_EmployeeSurvey[[#This Row],[EmployeeID]])</f>
        <v>1</v>
      </c>
    </row>
    <row r="1427" spans="1:5" x14ac:dyDescent="0.25">
      <c r="A1427">
        <v>1426</v>
      </c>
      <c r="B1427">
        <v>2</v>
      </c>
      <c r="C1427">
        <v>2</v>
      </c>
      <c r="D1427">
        <v>1</v>
      </c>
      <c r="E1427">
        <f>COUNTIF(tbl_EmployeeSurvey[EmployeeID],tbl_EmployeeSurvey[[#This Row],[EmployeeID]])</f>
        <v>1</v>
      </c>
    </row>
    <row r="1428" spans="1:5" x14ac:dyDescent="0.25">
      <c r="A1428">
        <v>1427</v>
      </c>
      <c r="B1428">
        <v>4</v>
      </c>
      <c r="C1428">
        <v>1</v>
      </c>
      <c r="D1428">
        <v>3</v>
      </c>
      <c r="E1428">
        <f>COUNTIF(tbl_EmployeeSurvey[EmployeeID],tbl_EmployeeSurvey[[#This Row],[EmployeeID]])</f>
        <v>1</v>
      </c>
    </row>
    <row r="1429" spans="1:5" x14ac:dyDescent="0.25">
      <c r="A1429">
        <v>1428</v>
      </c>
      <c r="B1429">
        <v>4</v>
      </c>
      <c r="C1429">
        <v>4</v>
      </c>
      <c r="D1429">
        <v>3</v>
      </c>
      <c r="E1429">
        <f>COUNTIF(tbl_EmployeeSurvey[EmployeeID],tbl_EmployeeSurvey[[#This Row],[EmployeeID]])</f>
        <v>1</v>
      </c>
    </row>
    <row r="1430" spans="1:5" x14ac:dyDescent="0.25">
      <c r="A1430">
        <v>1429</v>
      </c>
      <c r="B1430">
        <v>3</v>
      </c>
      <c r="C1430">
        <v>1</v>
      </c>
      <c r="D1430">
        <v>2</v>
      </c>
      <c r="E1430">
        <f>COUNTIF(tbl_EmployeeSurvey[EmployeeID],tbl_EmployeeSurvey[[#This Row],[EmployeeID]])</f>
        <v>1</v>
      </c>
    </row>
    <row r="1431" spans="1:5" x14ac:dyDescent="0.25">
      <c r="A1431">
        <v>1430</v>
      </c>
      <c r="B1431">
        <v>3</v>
      </c>
      <c r="C1431">
        <v>3</v>
      </c>
      <c r="D1431">
        <v>2</v>
      </c>
      <c r="E1431">
        <f>COUNTIF(tbl_EmployeeSurvey[EmployeeID],tbl_EmployeeSurvey[[#This Row],[EmployeeID]])</f>
        <v>1</v>
      </c>
    </row>
    <row r="1432" spans="1:5" x14ac:dyDescent="0.25">
      <c r="A1432">
        <v>1431</v>
      </c>
      <c r="B1432">
        <v>4</v>
      </c>
      <c r="C1432">
        <v>4</v>
      </c>
      <c r="D1432">
        <v>3</v>
      </c>
      <c r="E1432">
        <f>COUNTIF(tbl_EmployeeSurvey[EmployeeID],tbl_EmployeeSurvey[[#This Row],[EmployeeID]])</f>
        <v>1</v>
      </c>
    </row>
    <row r="1433" spans="1:5" x14ac:dyDescent="0.25">
      <c r="A1433">
        <v>1432</v>
      </c>
      <c r="B1433">
        <v>4</v>
      </c>
      <c r="C1433">
        <v>1</v>
      </c>
      <c r="D1433">
        <v>3</v>
      </c>
      <c r="E1433">
        <f>COUNTIF(tbl_EmployeeSurvey[EmployeeID],tbl_EmployeeSurvey[[#This Row],[EmployeeID]])</f>
        <v>1</v>
      </c>
    </row>
    <row r="1434" spans="1:5" x14ac:dyDescent="0.25">
      <c r="A1434">
        <v>1433</v>
      </c>
      <c r="B1434">
        <v>4</v>
      </c>
      <c r="C1434">
        <v>2</v>
      </c>
      <c r="D1434">
        <v>4</v>
      </c>
      <c r="E1434">
        <f>COUNTIF(tbl_EmployeeSurvey[EmployeeID],tbl_EmployeeSurvey[[#This Row],[EmployeeID]])</f>
        <v>1</v>
      </c>
    </row>
    <row r="1435" spans="1:5" x14ac:dyDescent="0.25">
      <c r="A1435">
        <v>1434</v>
      </c>
      <c r="B1435">
        <v>3</v>
      </c>
      <c r="C1435">
        <v>2</v>
      </c>
      <c r="D1435">
        <v>3</v>
      </c>
      <c r="E1435">
        <f>COUNTIF(tbl_EmployeeSurvey[EmployeeID],tbl_EmployeeSurvey[[#This Row],[EmployeeID]])</f>
        <v>1</v>
      </c>
    </row>
    <row r="1436" spans="1:5" x14ac:dyDescent="0.25">
      <c r="A1436">
        <v>1435</v>
      </c>
      <c r="B1436">
        <v>2</v>
      </c>
      <c r="C1436">
        <v>4</v>
      </c>
      <c r="D1436">
        <v>3</v>
      </c>
      <c r="E1436">
        <f>COUNTIF(tbl_EmployeeSurvey[EmployeeID],tbl_EmployeeSurvey[[#This Row],[EmployeeID]])</f>
        <v>1</v>
      </c>
    </row>
    <row r="1437" spans="1:5" x14ac:dyDescent="0.25">
      <c r="A1437">
        <v>1436</v>
      </c>
      <c r="B1437">
        <v>1</v>
      </c>
      <c r="C1437">
        <v>3</v>
      </c>
      <c r="D1437">
        <v>2</v>
      </c>
      <c r="E1437">
        <f>COUNTIF(tbl_EmployeeSurvey[EmployeeID],tbl_EmployeeSurvey[[#This Row],[EmployeeID]])</f>
        <v>1</v>
      </c>
    </row>
    <row r="1438" spans="1:5" x14ac:dyDescent="0.25">
      <c r="A1438">
        <v>1437</v>
      </c>
      <c r="B1438">
        <v>3</v>
      </c>
      <c r="C1438">
        <v>3</v>
      </c>
      <c r="D1438">
        <v>3</v>
      </c>
      <c r="E1438">
        <f>COUNTIF(tbl_EmployeeSurvey[EmployeeID],tbl_EmployeeSurvey[[#This Row],[EmployeeID]])</f>
        <v>1</v>
      </c>
    </row>
    <row r="1439" spans="1:5" x14ac:dyDescent="0.25">
      <c r="A1439">
        <v>1438</v>
      </c>
      <c r="B1439">
        <v>3</v>
      </c>
      <c r="C1439">
        <v>4</v>
      </c>
      <c r="D1439">
        <v>3</v>
      </c>
      <c r="E1439">
        <f>COUNTIF(tbl_EmployeeSurvey[EmployeeID],tbl_EmployeeSurvey[[#This Row],[EmployeeID]])</f>
        <v>1</v>
      </c>
    </row>
    <row r="1440" spans="1:5" x14ac:dyDescent="0.25">
      <c r="A1440">
        <v>1439</v>
      </c>
      <c r="B1440">
        <v>1</v>
      </c>
      <c r="C1440">
        <v>4</v>
      </c>
      <c r="D1440">
        <v>3</v>
      </c>
      <c r="E1440">
        <f>COUNTIF(tbl_EmployeeSurvey[EmployeeID],tbl_EmployeeSurvey[[#This Row],[EmployeeID]])</f>
        <v>1</v>
      </c>
    </row>
    <row r="1441" spans="1:5" x14ac:dyDescent="0.25">
      <c r="A1441">
        <v>1440</v>
      </c>
      <c r="B1441">
        <v>2</v>
      </c>
      <c r="C1441">
        <v>4</v>
      </c>
      <c r="D1441">
        <v>3</v>
      </c>
      <c r="E1441">
        <f>COUNTIF(tbl_EmployeeSurvey[EmployeeID],tbl_EmployeeSurvey[[#This Row],[EmployeeID]])</f>
        <v>1</v>
      </c>
    </row>
    <row r="1442" spans="1:5" x14ac:dyDescent="0.25">
      <c r="A1442">
        <v>1441</v>
      </c>
      <c r="B1442">
        <v>3</v>
      </c>
      <c r="C1442">
        <v>3</v>
      </c>
      <c r="D1442">
        <v>4</v>
      </c>
      <c r="E1442">
        <f>COUNTIF(tbl_EmployeeSurvey[EmployeeID],tbl_EmployeeSurvey[[#This Row],[EmployeeID]])</f>
        <v>1</v>
      </c>
    </row>
    <row r="1443" spans="1:5" x14ac:dyDescent="0.25">
      <c r="A1443">
        <v>1442</v>
      </c>
      <c r="B1443">
        <v>3</v>
      </c>
      <c r="C1443">
        <v>4</v>
      </c>
      <c r="D1443">
        <v>2</v>
      </c>
      <c r="E1443">
        <f>COUNTIF(tbl_EmployeeSurvey[EmployeeID],tbl_EmployeeSurvey[[#This Row],[EmployeeID]])</f>
        <v>1</v>
      </c>
    </row>
    <row r="1444" spans="1:5" x14ac:dyDescent="0.25">
      <c r="A1444">
        <v>1443</v>
      </c>
      <c r="B1444">
        <v>3</v>
      </c>
      <c r="C1444">
        <v>4</v>
      </c>
      <c r="D1444">
        <v>2</v>
      </c>
      <c r="E1444">
        <f>COUNTIF(tbl_EmployeeSurvey[EmployeeID],tbl_EmployeeSurvey[[#This Row],[EmployeeID]])</f>
        <v>1</v>
      </c>
    </row>
    <row r="1445" spans="1:5" x14ac:dyDescent="0.25">
      <c r="A1445">
        <v>1444</v>
      </c>
      <c r="B1445">
        <v>3</v>
      </c>
      <c r="C1445">
        <v>4</v>
      </c>
      <c r="D1445">
        <v>3</v>
      </c>
      <c r="E1445">
        <f>COUNTIF(tbl_EmployeeSurvey[EmployeeID],tbl_EmployeeSurvey[[#This Row],[EmployeeID]])</f>
        <v>1</v>
      </c>
    </row>
    <row r="1446" spans="1:5" x14ac:dyDescent="0.25">
      <c r="A1446">
        <v>1445</v>
      </c>
      <c r="B1446">
        <v>2</v>
      </c>
      <c r="C1446">
        <v>3</v>
      </c>
      <c r="D1446">
        <v>2</v>
      </c>
      <c r="E1446">
        <f>COUNTIF(tbl_EmployeeSurvey[EmployeeID],tbl_EmployeeSurvey[[#This Row],[EmployeeID]])</f>
        <v>1</v>
      </c>
    </row>
    <row r="1447" spans="1:5" x14ac:dyDescent="0.25">
      <c r="A1447">
        <v>1446</v>
      </c>
      <c r="B1447">
        <v>4</v>
      </c>
      <c r="C1447">
        <v>4</v>
      </c>
      <c r="D1447">
        <v>2</v>
      </c>
      <c r="E1447">
        <f>COUNTIF(tbl_EmployeeSurvey[EmployeeID],tbl_EmployeeSurvey[[#This Row],[EmployeeID]])</f>
        <v>1</v>
      </c>
    </row>
    <row r="1448" spans="1:5" x14ac:dyDescent="0.25">
      <c r="A1448">
        <v>1447</v>
      </c>
      <c r="B1448">
        <v>3</v>
      </c>
      <c r="C1448">
        <v>4</v>
      </c>
      <c r="D1448">
        <v>1</v>
      </c>
      <c r="E1448">
        <f>COUNTIF(tbl_EmployeeSurvey[EmployeeID],tbl_EmployeeSurvey[[#This Row],[EmployeeID]])</f>
        <v>1</v>
      </c>
    </row>
    <row r="1449" spans="1:5" x14ac:dyDescent="0.25">
      <c r="A1449">
        <v>1448</v>
      </c>
      <c r="B1449">
        <v>4</v>
      </c>
      <c r="C1449">
        <v>4</v>
      </c>
      <c r="D1449">
        <v>3</v>
      </c>
      <c r="E1449">
        <f>COUNTIF(tbl_EmployeeSurvey[EmployeeID],tbl_EmployeeSurvey[[#This Row],[EmployeeID]])</f>
        <v>1</v>
      </c>
    </row>
    <row r="1450" spans="1:5" x14ac:dyDescent="0.25">
      <c r="A1450">
        <v>1449</v>
      </c>
      <c r="B1450">
        <v>1</v>
      </c>
      <c r="C1450">
        <v>1</v>
      </c>
      <c r="D1450">
        <v>4</v>
      </c>
      <c r="E1450">
        <f>COUNTIF(tbl_EmployeeSurvey[EmployeeID],tbl_EmployeeSurvey[[#This Row],[EmployeeID]])</f>
        <v>1</v>
      </c>
    </row>
    <row r="1451" spans="1:5" x14ac:dyDescent="0.25">
      <c r="A1451">
        <v>1450</v>
      </c>
      <c r="B1451">
        <v>1</v>
      </c>
      <c r="C1451">
        <v>3</v>
      </c>
      <c r="D1451">
        <v>4</v>
      </c>
      <c r="E1451">
        <f>COUNTIF(tbl_EmployeeSurvey[EmployeeID],tbl_EmployeeSurvey[[#This Row],[EmployeeID]])</f>
        <v>1</v>
      </c>
    </row>
    <row r="1452" spans="1:5" x14ac:dyDescent="0.25">
      <c r="A1452">
        <v>1451</v>
      </c>
      <c r="B1452">
        <v>3</v>
      </c>
      <c r="C1452">
        <v>2</v>
      </c>
      <c r="D1452">
        <v>3</v>
      </c>
      <c r="E1452">
        <f>COUNTIF(tbl_EmployeeSurvey[EmployeeID],tbl_EmployeeSurvey[[#This Row],[EmployeeID]])</f>
        <v>1</v>
      </c>
    </row>
    <row r="1453" spans="1:5" x14ac:dyDescent="0.25">
      <c r="A1453">
        <v>1452</v>
      </c>
      <c r="B1453">
        <v>4</v>
      </c>
      <c r="C1453">
        <v>3</v>
      </c>
      <c r="D1453">
        <v>1</v>
      </c>
      <c r="E1453">
        <f>COUNTIF(tbl_EmployeeSurvey[EmployeeID],tbl_EmployeeSurvey[[#This Row],[EmployeeID]])</f>
        <v>1</v>
      </c>
    </row>
    <row r="1454" spans="1:5" x14ac:dyDescent="0.25">
      <c r="A1454">
        <v>1453</v>
      </c>
      <c r="B1454">
        <v>3</v>
      </c>
      <c r="C1454">
        <v>3</v>
      </c>
      <c r="D1454">
        <v>3</v>
      </c>
      <c r="E1454">
        <f>COUNTIF(tbl_EmployeeSurvey[EmployeeID],tbl_EmployeeSurvey[[#This Row],[EmployeeID]])</f>
        <v>1</v>
      </c>
    </row>
    <row r="1455" spans="1:5" x14ac:dyDescent="0.25">
      <c r="A1455">
        <v>1454</v>
      </c>
      <c r="B1455">
        <v>3</v>
      </c>
      <c r="C1455">
        <v>4</v>
      </c>
      <c r="D1455">
        <v>3</v>
      </c>
      <c r="E1455">
        <f>COUNTIF(tbl_EmployeeSurvey[EmployeeID],tbl_EmployeeSurvey[[#This Row],[EmployeeID]])</f>
        <v>1</v>
      </c>
    </row>
    <row r="1456" spans="1:5" x14ac:dyDescent="0.25">
      <c r="A1456">
        <v>1455</v>
      </c>
      <c r="B1456">
        <v>3</v>
      </c>
      <c r="C1456">
        <v>1</v>
      </c>
      <c r="D1456">
        <v>2</v>
      </c>
      <c r="E1456">
        <f>COUNTIF(tbl_EmployeeSurvey[EmployeeID],tbl_EmployeeSurvey[[#This Row],[EmployeeID]])</f>
        <v>1</v>
      </c>
    </row>
    <row r="1457" spans="1:5" x14ac:dyDescent="0.25">
      <c r="A1457">
        <v>1456</v>
      </c>
      <c r="B1457">
        <v>1</v>
      </c>
      <c r="C1457">
        <v>4</v>
      </c>
      <c r="D1457">
        <v>3</v>
      </c>
      <c r="E1457">
        <f>COUNTIF(tbl_EmployeeSurvey[EmployeeID],tbl_EmployeeSurvey[[#This Row],[EmployeeID]])</f>
        <v>1</v>
      </c>
    </row>
    <row r="1458" spans="1:5" x14ac:dyDescent="0.25">
      <c r="A1458">
        <v>1457</v>
      </c>
      <c r="B1458">
        <v>3</v>
      </c>
      <c r="C1458">
        <v>4</v>
      </c>
      <c r="D1458">
        <v>3</v>
      </c>
      <c r="E1458">
        <f>COUNTIF(tbl_EmployeeSurvey[EmployeeID],tbl_EmployeeSurvey[[#This Row],[EmployeeID]])</f>
        <v>1</v>
      </c>
    </row>
    <row r="1459" spans="1:5" x14ac:dyDescent="0.25">
      <c r="A1459">
        <v>1458</v>
      </c>
      <c r="B1459">
        <v>2</v>
      </c>
      <c r="C1459">
        <v>3</v>
      </c>
      <c r="D1459">
        <v>3</v>
      </c>
      <c r="E1459">
        <f>COUNTIF(tbl_EmployeeSurvey[EmployeeID],tbl_EmployeeSurvey[[#This Row],[EmployeeID]])</f>
        <v>1</v>
      </c>
    </row>
    <row r="1460" spans="1:5" x14ac:dyDescent="0.25">
      <c r="A1460">
        <v>1459</v>
      </c>
      <c r="B1460">
        <v>3</v>
      </c>
      <c r="C1460">
        <v>4</v>
      </c>
      <c r="D1460">
        <v>2</v>
      </c>
      <c r="E1460">
        <f>COUNTIF(tbl_EmployeeSurvey[EmployeeID],tbl_EmployeeSurvey[[#This Row],[EmployeeID]])</f>
        <v>1</v>
      </c>
    </row>
    <row r="1461" spans="1:5" x14ac:dyDescent="0.25">
      <c r="A1461">
        <v>1460</v>
      </c>
      <c r="B1461">
        <v>4</v>
      </c>
      <c r="C1461">
        <v>1</v>
      </c>
      <c r="D1461">
        <v>3</v>
      </c>
      <c r="E1461">
        <f>COUNTIF(tbl_EmployeeSurvey[EmployeeID],tbl_EmployeeSurvey[[#This Row],[EmployeeID]])</f>
        <v>1</v>
      </c>
    </row>
    <row r="1462" spans="1:5" x14ac:dyDescent="0.25">
      <c r="A1462">
        <v>1461</v>
      </c>
      <c r="B1462">
        <v>3</v>
      </c>
      <c r="C1462">
        <v>1</v>
      </c>
      <c r="D1462">
        <v>2</v>
      </c>
      <c r="E1462">
        <f>COUNTIF(tbl_EmployeeSurvey[EmployeeID],tbl_EmployeeSurvey[[#This Row],[EmployeeID]])</f>
        <v>1</v>
      </c>
    </row>
    <row r="1463" spans="1:5" x14ac:dyDescent="0.25">
      <c r="A1463">
        <v>1462</v>
      </c>
      <c r="B1463">
        <v>1</v>
      </c>
      <c r="C1463">
        <v>3</v>
      </c>
      <c r="D1463">
        <v>3</v>
      </c>
      <c r="E1463">
        <f>COUNTIF(tbl_EmployeeSurvey[EmployeeID],tbl_EmployeeSurvey[[#This Row],[EmployeeID]])</f>
        <v>1</v>
      </c>
    </row>
    <row r="1464" spans="1:5" x14ac:dyDescent="0.25">
      <c r="A1464">
        <v>1463</v>
      </c>
      <c r="B1464">
        <v>1</v>
      </c>
      <c r="C1464">
        <v>3</v>
      </c>
      <c r="D1464">
        <v>3</v>
      </c>
      <c r="E1464">
        <f>COUNTIF(tbl_EmployeeSurvey[EmployeeID],tbl_EmployeeSurvey[[#This Row],[EmployeeID]])</f>
        <v>1</v>
      </c>
    </row>
    <row r="1465" spans="1:5" x14ac:dyDescent="0.25">
      <c r="A1465">
        <v>1464</v>
      </c>
      <c r="B1465">
        <v>3</v>
      </c>
      <c r="C1465">
        <v>3</v>
      </c>
      <c r="D1465">
        <v>3</v>
      </c>
      <c r="E1465">
        <f>COUNTIF(tbl_EmployeeSurvey[EmployeeID],tbl_EmployeeSurvey[[#This Row],[EmployeeID]])</f>
        <v>1</v>
      </c>
    </row>
    <row r="1466" spans="1:5" x14ac:dyDescent="0.25">
      <c r="A1466">
        <v>1465</v>
      </c>
      <c r="B1466">
        <v>3</v>
      </c>
      <c r="C1466">
        <v>4</v>
      </c>
      <c r="D1466">
        <v>3</v>
      </c>
      <c r="E1466">
        <f>COUNTIF(tbl_EmployeeSurvey[EmployeeID],tbl_EmployeeSurvey[[#This Row],[EmployeeID]])</f>
        <v>1</v>
      </c>
    </row>
    <row r="1467" spans="1:5" x14ac:dyDescent="0.25">
      <c r="A1467">
        <v>1466</v>
      </c>
      <c r="B1467">
        <v>4</v>
      </c>
      <c r="C1467">
        <v>1</v>
      </c>
      <c r="D1467">
        <v>3</v>
      </c>
      <c r="E1467">
        <f>COUNTIF(tbl_EmployeeSurvey[EmployeeID],tbl_EmployeeSurvey[[#This Row],[EmployeeID]])</f>
        <v>1</v>
      </c>
    </row>
    <row r="1468" spans="1:5" x14ac:dyDescent="0.25">
      <c r="A1468">
        <v>1467</v>
      </c>
      <c r="B1468">
        <v>4</v>
      </c>
      <c r="C1468">
        <v>4</v>
      </c>
      <c r="D1468">
        <v>3</v>
      </c>
      <c r="E1468">
        <f>COUNTIF(tbl_EmployeeSurvey[EmployeeID],tbl_EmployeeSurvey[[#This Row],[EmployeeID]])</f>
        <v>1</v>
      </c>
    </row>
    <row r="1469" spans="1:5" x14ac:dyDescent="0.25">
      <c r="A1469">
        <v>1468</v>
      </c>
      <c r="B1469">
        <v>1</v>
      </c>
      <c r="C1469">
        <v>3</v>
      </c>
      <c r="D1469">
        <v>3</v>
      </c>
      <c r="E1469">
        <f>COUNTIF(tbl_EmployeeSurvey[EmployeeID],tbl_EmployeeSurvey[[#This Row],[EmployeeID]])</f>
        <v>1</v>
      </c>
    </row>
    <row r="1470" spans="1:5" x14ac:dyDescent="0.25">
      <c r="A1470">
        <v>1469</v>
      </c>
      <c r="B1470">
        <v>4</v>
      </c>
      <c r="C1470">
        <v>3</v>
      </c>
      <c r="D1470">
        <v>3</v>
      </c>
      <c r="E1470">
        <f>COUNTIF(tbl_EmployeeSurvey[EmployeeID],tbl_EmployeeSurvey[[#This Row],[EmployeeID]])</f>
        <v>1</v>
      </c>
    </row>
    <row r="1471" spans="1:5" x14ac:dyDescent="0.25">
      <c r="A1471">
        <v>1470</v>
      </c>
      <c r="B1471">
        <v>1</v>
      </c>
      <c r="C1471">
        <v>3</v>
      </c>
      <c r="D1471">
        <v>3</v>
      </c>
      <c r="E1471">
        <f>COUNTIF(tbl_EmployeeSurvey[EmployeeID],tbl_EmployeeSurvey[[#This Row],[EmployeeID]])</f>
        <v>1</v>
      </c>
    </row>
    <row r="1472" spans="1:5" x14ac:dyDescent="0.25">
      <c r="A1472">
        <v>1471</v>
      </c>
      <c r="B1472">
        <v>3</v>
      </c>
      <c r="C1472">
        <v>4</v>
      </c>
      <c r="D1472">
        <v>3</v>
      </c>
      <c r="E1472">
        <f>COUNTIF(tbl_EmployeeSurvey[EmployeeID],tbl_EmployeeSurvey[[#This Row],[EmployeeID]])</f>
        <v>1</v>
      </c>
    </row>
    <row r="1473" spans="1:5" x14ac:dyDescent="0.25">
      <c r="A1473">
        <v>1472</v>
      </c>
      <c r="B1473">
        <v>3</v>
      </c>
      <c r="C1473">
        <v>2</v>
      </c>
      <c r="D1473">
        <v>4</v>
      </c>
      <c r="E1473">
        <f>COUNTIF(tbl_EmployeeSurvey[EmployeeID],tbl_EmployeeSurvey[[#This Row],[EmployeeID]])</f>
        <v>1</v>
      </c>
    </row>
    <row r="1474" spans="1:5" x14ac:dyDescent="0.25">
      <c r="A1474">
        <v>1473</v>
      </c>
      <c r="B1474">
        <v>2</v>
      </c>
      <c r="C1474">
        <v>2</v>
      </c>
      <c r="D1474">
        <v>1</v>
      </c>
      <c r="E1474">
        <f>COUNTIF(tbl_EmployeeSurvey[EmployeeID],tbl_EmployeeSurvey[[#This Row],[EmployeeID]])</f>
        <v>1</v>
      </c>
    </row>
    <row r="1475" spans="1:5" x14ac:dyDescent="0.25">
      <c r="A1475">
        <v>1474</v>
      </c>
      <c r="B1475">
        <v>4</v>
      </c>
      <c r="C1475">
        <v>4</v>
      </c>
      <c r="D1475">
        <v>3</v>
      </c>
      <c r="E1475">
        <f>COUNTIF(tbl_EmployeeSurvey[EmployeeID],tbl_EmployeeSurvey[[#This Row],[EmployeeID]])</f>
        <v>1</v>
      </c>
    </row>
    <row r="1476" spans="1:5" x14ac:dyDescent="0.25">
      <c r="A1476">
        <v>1475</v>
      </c>
      <c r="B1476">
        <v>4</v>
      </c>
      <c r="C1476">
        <v>1</v>
      </c>
      <c r="D1476">
        <v>3</v>
      </c>
      <c r="E1476">
        <f>COUNTIF(tbl_EmployeeSurvey[EmployeeID],tbl_EmployeeSurvey[[#This Row],[EmployeeID]])</f>
        <v>1</v>
      </c>
    </row>
    <row r="1477" spans="1:5" x14ac:dyDescent="0.25">
      <c r="A1477">
        <v>1476</v>
      </c>
      <c r="B1477">
        <v>3</v>
      </c>
      <c r="C1477">
        <v>2</v>
      </c>
      <c r="D1477">
        <v>2</v>
      </c>
      <c r="E1477">
        <f>COUNTIF(tbl_EmployeeSurvey[EmployeeID],tbl_EmployeeSurvey[[#This Row],[EmployeeID]])</f>
        <v>1</v>
      </c>
    </row>
    <row r="1478" spans="1:5" x14ac:dyDescent="0.25">
      <c r="A1478">
        <v>1477</v>
      </c>
      <c r="B1478">
        <v>3</v>
      </c>
      <c r="C1478">
        <v>3</v>
      </c>
      <c r="D1478">
        <v>1</v>
      </c>
      <c r="E1478">
        <f>COUNTIF(tbl_EmployeeSurvey[EmployeeID],tbl_EmployeeSurvey[[#This Row],[EmployeeID]])</f>
        <v>1</v>
      </c>
    </row>
    <row r="1479" spans="1:5" x14ac:dyDescent="0.25">
      <c r="A1479">
        <v>1478</v>
      </c>
      <c r="B1479">
        <v>1</v>
      </c>
      <c r="C1479">
        <v>2</v>
      </c>
      <c r="D1479">
        <v>3</v>
      </c>
      <c r="E1479">
        <f>COUNTIF(tbl_EmployeeSurvey[EmployeeID],tbl_EmployeeSurvey[[#This Row],[EmployeeID]])</f>
        <v>1</v>
      </c>
    </row>
    <row r="1480" spans="1:5" x14ac:dyDescent="0.25">
      <c r="A1480">
        <v>1479</v>
      </c>
      <c r="B1480">
        <v>2</v>
      </c>
      <c r="C1480">
        <v>4</v>
      </c>
      <c r="D1480">
        <v>3</v>
      </c>
      <c r="E1480">
        <f>COUNTIF(tbl_EmployeeSurvey[EmployeeID],tbl_EmployeeSurvey[[#This Row],[EmployeeID]])</f>
        <v>1</v>
      </c>
    </row>
    <row r="1481" spans="1:5" x14ac:dyDescent="0.25">
      <c r="A1481">
        <v>1480</v>
      </c>
      <c r="B1481">
        <v>2</v>
      </c>
      <c r="C1481">
        <v>1</v>
      </c>
      <c r="D1481">
        <v>3</v>
      </c>
      <c r="E1481">
        <f>COUNTIF(tbl_EmployeeSurvey[EmployeeID],tbl_EmployeeSurvey[[#This Row],[EmployeeID]])</f>
        <v>1</v>
      </c>
    </row>
    <row r="1482" spans="1:5" x14ac:dyDescent="0.25">
      <c r="A1482">
        <v>1481</v>
      </c>
      <c r="B1482">
        <v>3</v>
      </c>
      <c r="C1482">
        <v>4</v>
      </c>
      <c r="D1482">
        <v>3</v>
      </c>
      <c r="E1482">
        <f>COUNTIF(tbl_EmployeeSurvey[EmployeeID],tbl_EmployeeSurvey[[#This Row],[EmployeeID]])</f>
        <v>1</v>
      </c>
    </row>
    <row r="1483" spans="1:5" x14ac:dyDescent="0.25">
      <c r="A1483">
        <v>1482</v>
      </c>
      <c r="B1483">
        <v>4</v>
      </c>
      <c r="C1483">
        <v>4</v>
      </c>
      <c r="D1483">
        <v>3</v>
      </c>
      <c r="E1483">
        <f>COUNTIF(tbl_EmployeeSurvey[EmployeeID],tbl_EmployeeSurvey[[#This Row],[EmployeeID]])</f>
        <v>1</v>
      </c>
    </row>
    <row r="1484" spans="1:5" x14ac:dyDescent="0.25">
      <c r="A1484">
        <v>1483</v>
      </c>
      <c r="B1484">
        <v>4</v>
      </c>
      <c r="C1484">
        <v>1</v>
      </c>
      <c r="D1484">
        <v>3</v>
      </c>
      <c r="E1484">
        <f>COUNTIF(tbl_EmployeeSurvey[EmployeeID],tbl_EmployeeSurvey[[#This Row],[EmployeeID]])</f>
        <v>1</v>
      </c>
    </row>
    <row r="1485" spans="1:5" x14ac:dyDescent="0.25">
      <c r="A1485">
        <v>1484</v>
      </c>
      <c r="B1485">
        <v>1</v>
      </c>
      <c r="C1485">
        <v>2</v>
      </c>
      <c r="D1485">
        <v>2</v>
      </c>
      <c r="E1485">
        <f>COUNTIF(tbl_EmployeeSurvey[EmployeeID],tbl_EmployeeSurvey[[#This Row],[EmployeeID]])</f>
        <v>1</v>
      </c>
    </row>
    <row r="1486" spans="1:5" x14ac:dyDescent="0.25">
      <c r="A1486">
        <v>1485</v>
      </c>
      <c r="B1486">
        <v>4</v>
      </c>
      <c r="C1486">
        <v>4</v>
      </c>
      <c r="D1486">
        <v>2</v>
      </c>
      <c r="E1486">
        <f>COUNTIF(tbl_EmployeeSurvey[EmployeeID],tbl_EmployeeSurvey[[#This Row],[EmployeeID]])</f>
        <v>1</v>
      </c>
    </row>
    <row r="1487" spans="1:5" x14ac:dyDescent="0.25">
      <c r="A1487">
        <v>1486</v>
      </c>
      <c r="B1487">
        <v>3</v>
      </c>
      <c r="C1487">
        <v>4</v>
      </c>
      <c r="D1487">
        <v>4</v>
      </c>
      <c r="E1487">
        <f>COUNTIF(tbl_EmployeeSurvey[EmployeeID],tbl_EmployeeSurvey[[#This Row],[EmployeeID]])</f>
        <v>1</v>
      </c>
    </row>
    <row r="1488" spans="1:5" x14ac:dyDescent="0.25">
      <c r="A1488">
        <v>1487</v>
      </c>
      <c r="B1488">
        <v>4</v>
      </c>
      <c r="C1488">
        <v>3</v>
      </c>
      <c r="D1488">
        <v>4</v>
      </c>
      <c r="E1488">
        <f>COUNTIF(tbl_EmployeeSurvey[EmployeeID],tbl_EmployeeSurvey[[#This Row],[EmployeeID]])</f>
        <v>1</v>
      </c>
    </row>
    <row r="1489" spans="1:5" x14ac:dyDescent="0.25">
      <c r="A1489">
        <v>1488</v>
      </c>
      <c r="B1489">
        <v>1</v>
      </c>
      <c r="C1489">
        <v>4</v>
      </c>
      <c r="D1489">
        <v>3</v>
      </c>
      <c r="E1489">
        <f>COUNTIF(tbl_EmployeeSurvey[EmployeeID],tbl_EmployeeSurvey[[#This Row],[EmployeeID]])</f>
        <v>1</v>
      </c>
    </row>
    <row r="1490" spans="1:5" x14ac:dyDescent="0.25">
      <c r="A1490">
        <v>1489</v>
      </c>
      <c r="B1490">
        <v>2</v>
      </c>
      <c r="C1490">
        <v>2</v>
      </c>
      <c r="D1490">
        <v>2</v>
      </c>
      <c r="E1490">
        <f>COUNTIF(tbl_EmployeeSurvey[EmployeeID],tbl_EmployeeSurvey[[#This Row],[EmployeeID]])</f>
        <v>1</v>
      </c>
    </row>
    <row r="1491" spans="1:5" x14ac:dyDescent="0.25">
      <c r="A1491">
        <v>1490</v>
      </c>
      <c r="B1491">
        <v>1</v>
      </c>
      <c r="C1491">
        <v>1</v>
      </c>
      <c r="D1491">
        <v>3</v>
      </c>
      <c r="E1491">
        <f>COUNTIF(tbl_EmployeeSurvey[EmployeeID],tbl_EmployeeSurvey[[#This Row],[EmployeeID]])</f>
        <v>1</v>
      </c>
    </row>
    <row r="1492" spans="1:5" x14ac:dyDescent="0.25">
      <c r="A1492">
        <v>1491</v>
      </c>
      <c r="B1492">
        <v>3</v>
      </c>
      <c r="C1492">
        <v>2</v>
      </c>
      <c r="D1492">
        <v>1</v>
      </c>
      <c r="E1492">
        <f>COUNTIF(tbl_EmployeeSurvey[EmployeeID],tbl_EmployeeSurvey[[#This Row],[EmployeeID]])</f>
        <v>1</v>
      </c>
    </row>
    <row r="1493" spans="1:5" x14ac:dyDescent="0.25">
      <c r="A1493">
        <v>1492</v>
      </c>
      <c r="B1493">
        <v>1</v>
      </c>
      <c r="C1493">
        <v>2</v>
      </c>
      <c r="D1493">
        <v>2</v>
      </c>
      <c r="E1493">
        <f>COUNTIF(tbl_EmployeeSurvey[EmployeeID],tbl_EmployeeSurvey[[#This Row],[EmployeeID]])</f>
        <v>1</v>
      </c>
    </row>
    <row r="1494" spans="1:5" x14ac:dyDescent="0.25">
      <c r="A1494">
        <v>1493</v>
      </c>
      <c r="B1494">
        <v>3</v>
      </c>
      <c r="C1494">
        <v>3</v>
      </c>
      <c r="D1494">
        <v>2</v>
      </c>
      <c r="E1494">
        <f>COUNTIF(tbl_EmployeeSurvey[EmployeeID],tbl_EmployeeSurvey[[#This Row],[EmployeeID]])</f>
        <v>1</v>
      </c>
    </row>
    <row r="1495" spans="1:5" x14ac:dyDescent="0.25">
      <c r="A1495">
        <v>1494</v>
      </c>
      <c r="B1495">
        <v>2</v>
      </c>
      <c r="C1495">
        <v>3</v>
      </c>
      <c r="D1495">
        <v>3</v>
      </c>
      <c r="E1495">
        <f>COUNTIF(tbl_EmployeeSurvey[EmployeeID],tbl_EmployeeSurvey[[#This Row],[EmployeeID]])</f>
        <v>1</v>
      </c>
    </row>
    <row r="1496" spans="1:5" x14ac:dyDescent="0.25">
      <c r="A1496">
        <v>1495</v>
      </c>
      <c r="B1496">
        <v>2</v>
      </c>
      <c r="C1496">
        <v>4</v>
      </c>
      <c r="D1496">
        <v>2</v>
      </c>
      <c r="E1496">
        <f>COUNTIF(tbl_EmployeeSurvey[EmployeeID],tbl_EmployeeSurvey[[#This Row],[EmployeeID]])</f>
        <v>1</v>
      </c>
    </row>
    <row r="1497" spans="1:5" x14ac:dyDescent="0.25">
      <c r="A1497">
        <v>1496</v>
      </c>
      <c r="B1497">
        <v>2</v>
      </c>
      <c r="C1497">
        <v>4</v>
      </c>
      <c r="D1497">
        <v>3</v>
      </c>
      <c r="E1497">
        <f>COUNTIF(tbl_EmployeeSurvey[EmployeeID],tbl_EmployeeSurvey[[#This Row],[EmployeeID]])</f>
        <v>1</v>
      </c>
    </row>
    <row r="1498" spans="1:5" x14ac:dyDescent="0.25">
      <c r="A1498">
        <v>1497</v>
      </c>
      <c r="B1498">
        <v>1</v>
      </c>
      <c r="C1498">
        <v>1</v>
      </c>
      <c r="D1498">
        <v>3</v>
      </c>
      <c r="E1498">
        <f>COUNTIF(tbl_EmployeeSurvey[EmployeeID],tbl_EmployeeSurvey[[#This Row],[EmployeeID]])</f>
        <v>1</v>
      </c>
    </row>
    <row r="1499" spans="1:5" x14ac:dyDescent="0.25">
      <c r="A1499">
        <v>1498</v>
      </c>
      <c r="B1499">
        <v>4</v>
      </c>
      <c r="C1499">
        <v>4</v>
      </c>
      <c r="D1499">
        <v>3</v>
      </c>
      <c r="E1499">
        <f>COUNTIF(tbl_EmployeeSurvey[EmployeeID],tbl_EmployeeSurvey[[#This Row],[EmployeeID]])</f>
        <v>1</v>
      </c>
    </row>
    <row r="1500" spans="1:5" x14ac:dyDescent="0.25">
      <c r="A1500">
        <v>1499</v>
      </c>
      <c r="B1500">
        <v>4</v>
      </c>
      <c r="C1500">
        <v>3</v>
      </c>
      <c r="D1500">
        <v>1</v>
      </c>
      <c r="E1500">
        <f>COUNTIF(tbl_EmployeeSurvey[EmployeeID],tbl_EmployeeSurvey[[#This Row],[EmployeeID]])</f>
        <v>1</v>
      </c>
    </row>
    <row r="1501" spans="1:5" x14ac:dyDescent="0.25">
      <c r="A1501">
        <v>1500</v>
      </c>
      <c r="B1501">
        <v>4</v>
      </c>
      <c r="C1501">
        <v>4</v>
      </c>
      <c r="D1501">
        <v>3</v>
      </c>
      <c r="E1501">
        <f>COUNTIF(tbl_EmployeeSurvey[EmployeeID],tbl_EmployeeSurvey[[#This Row],[EmployeeID]])</f>
        <v>1</v>
      </c>
    </row>
    <row r="1502" spans="1:5" x14ac:dyDescent="0.25">
      <c r="A1502">
        <v>1501</v>
      </c>
      <c r="B1502">
        <v>1</v>
      </c>
      <c r="C1502">
        <v>2</v>
      </c>
      <c r="D1502">
        <v>3</v>
      </c>
      <c r="E1502">
        <f>COUNTIF(tbl_EmployeeSurvey[EmployeeID],tbl_EmployeeSurvey[[#This Row],[EmployeeID]])</f>
        <v>1</v>
      </c>
    </row>
    <row r="1503" spans="1:5" x14ac:dyDescent="0.25">
      <c r="A1503">
        <v>1502</v>
      </c>
      <c r="B1503">
        <v>4</v>
      </c>
      <c r="C1503">
        <v>4</v>
      </c>
      <c r="D1503">
        <v>3</v>
      </c>
      <c r="E1503">
        <f>COUNTIF(tbl_EmployeeSurvey[EmployeeID],tbl_EmployeeSurvey[[#This Row],[EmployeeID]])</f>
        <v>1</v>
      </c>
    </row>
    <row r="1504" spans="1:5" x14ac:dyDescent="0.25">
      <c r="A1504">
        <v>1503</v>
      </c>
      <c r="B1504">
        <v>3</v>
      </c>
      <c r="C1504">
        <v>1</v>
      </c>
      <c r="D1504">
        <v>3</v>
      </c>
      <c r="E1504">
        <f>COUNTIF(tbl_EmployeeSurvey[EmployeeID],tbl_EmployeeSurvey[[#This Row],[EmployeeID]])</f>
        <v>1</v>
      </c>
    </row>
    <row r="1505" spans="1:5" x14ac:dyDescent="0.25">
      <c r="A1505">
        <v>1504</v>
      </c>
      <c r="B1505">
        <v>3</v>
      </c>
      <c r="C1505">
        <v>2</v>
      </c>
      <c r="D1505">
        <v>3</v>
      </c>
      <c r="E1505">
        <f>COUNTIF(tbl_EmployeeSurvey[EmployeeID],tbl_EmployeeSurvey[[#This Row],[EmployeeID]])</f>
        <v>1</v>
      </c>
    </row>
    <row r="1506" spans="1:5" x14ac:dyDescent="0.25">
      <c r="A1506">
        <v>1505</v>
      </c>
      <c r="B1506">
        <v>4</v>
      </c>
      <c r="C1506">
        <v>2</v>
      </c>
      <c r="D1506">
        <v>2</v>
      </c>
      <c r="E1506">
        <f>COUNTIF(tbl_EmployeeSurvey[EmployeeID],tbl_EmployeeSurvey[[#This Row],[EmployeeID]])</f>
        <v>1</v>
      </c>
    </row>
    <row r="1507" spans="1:5" x14ac:dyDescent="0.25">
      <c r="A1507">
        <v>1506</v>
      </c>
      <c r="B1507">
        <v>4</v>
      </c>
      <c r="C1507">
        <v>4</v>
      </c>
      <c r="D1507">
        <v>3</v>
      </c>
      <c r="E1507">
        <f>COUNTIF(tbl_EmployeeSurvey[EmployeeID],tbl_EmployeeSurvey[[#This Row],[EmployeeID]])</f>
        <v>1</v>
      </c>
    </row>
    <row r="1508" spans="1:5" x14ac:dyDescent="0.25">
      <c r="A1508">
        <v>1507</v>
      </c>
      <c r="B1508">
        <v>2</v>
      </c>
      <c r="C1508">
        <v>4</v>
      </c>
      <c r="D1508">
        <v>2</v>
      </c>
      <c r="E1508">
        <f>COUNTIF(tbl_EmployeeSurvey[EmployeeID],tbl_EmployeeSurvey[[#This Row],[EmployeeID]])</f>
        <v>1</v>
      </c>
    </row>
    <row r="1509" spans="1:5" x14ac:dyDescent="0.25">
      <c r="A1509">
        <v>1508</v>
      </c>
      <c r="B1509">
        <v>3</v>
      </c>
      <c r="C1509">
        <v>2</v>
      </c>
      <c r="D1509">
        <v>4</v>
      </c>
      <c r="E1509">
        <f>COUNTIF(tbl_EmployeeSurvey[EmployeeID],tbl_EmployeeSurvey[[#This Row],[EmployeeID]])</f>
        <v>1</v>
      </c>
    </row>
    <row r="1510" spans="1:5" x14ac:dyDescent="0.25">
      <c r="A1510">
        <v>1509</v>
      </c>
      <c r="B1510">
        <v>3</v>
      </c>
      <c r="C1510">
        <v>3</v>
      </c>
      <c r="D1510">
        <v>3</v>
      </c>
      <c r="E1510">
        <f>COUNTIF(tbl_EmployeeSurvey[EmployeeID],tbl_EmployeeSurvey[[#This Row],[EmployeeID]])</f>
        <v>1</v>
      </c>
    </row>
    <row r="1511" spans="1:5" x14ac:dyDescent="0.25">
      <c r="A1511">
        <v>1510</v>
      </c>
      <c r="B1511">
        <v>3</v>
      </c>
      <c r="C1511">
        <v>2</v>
      </c>
      <c r="D1511">
        <v>2</v>
      </c>
      <c r="E1511">
        <f>COUNTIF(tbl_EmployeeSurvey[EmployeeID],tbl_EmployeeSurvey[[#This Row],[EmployeeID]])</f>
        <v>1</v>
      </c>
    </row>
    <row r="1512" spans="1:5" x14ac:dyDescent="0.25">
      <c r="A1512">
        <v>1511</v>
      </c>
      <c r="B1512">
        <v>3</v>
      </c>
      <c r="C1512">
        <v>4</v>
      </c>
      <c r="D1512">
        <v>3</v>
      </c>
      <c r="E1512">
        <f>COUNTIF(tbl_EmployeeSurvey[EmployeeID],tbl_EmployeeSurvey[[#This Row],[EmployeeID]])</f>
        <v>1</v>
      </c>
    </row>
    <row r="1513" spans="1:5" x14ac:dyDescent="0.25">
      <c r="A1513">
        <v>1512</v>
      </c>
      <c r="B1513">
        <v>4</v>
      </c>
      <c r="C1513">
        <v>2</v>
      </c>
      <c r="D1513">
        <v>3</v>
      </c>
      <c r="E1513">
        <f>COUNTIF(tbl_EmployeeSurvey[EmployeeID],tbl_EmployeeSurvey[[#This Row],[EmployeeID]])</f>
        <v>1</v>
      </c>
    </row>
    <row r="1514" spans="1:5" x14ac:dyDescent="0.25">
      <c r="A1514">
        <v>1513</v>
      </c>
      <c r="B1514">
        <v>4</v>
      </c>
      <c r="C1514">
        <v>2</v>
      </c>
      <c r="D1514">
        <v>3</v>
      </c>
      <c r="E1514">
        <f>COUNTIF(tbl_EmployeeSurvey[EmployeeID],tbl_EmployeeSurvey[[#This Row],[EmployeeID]])</f>
        <v>1</v>
      </c>
    </row>
    <row r="1515" spans="1:5" x14ac:dyDescent="0.25">
      <c r="A1515">
        <v>1514</v>
      </c>
      <c r="B1515">
        <v>4</v>
      </c>
      <c r="C1515">
        <v>3</v>
      </c>
      <c r="D1515">
        <v>3</v>
      </c>
      <c r="E1515">
        <f>COUNTIF(tbl_EmployeeSurvey[EmployeeID],tbl_EmployeeSurvey[[#This Row],[EmployeeID]])</f>
        <v>1</v>
      </c>
    </row>
    <row r="1516" spans="1:5" x14ac:dyDescent="0.25">
      <c r="A1516">
        <v>1515</v>
      </c>
      <c r="B1516">
        <v>2</v>
      </c>
      <c r="C1516">
        <v>1</v>
      </c>
      <c r="D1516">
        <v>3</v>
      </c>
      <c r="E1516">
        <f>COUNTIF(tbl_EmployeeSurvey[EmployeeID],tbl_EmployeeSurvey[[#This Row],[EmployeeID]])</f>
        <v>1</v>
      </c>
    </row>
    <row r="1517" spans="1:5" x14ac:dyDescent="0.25">
      <c r="A1517">
        <v>1516</v>
      </c>
      <c r="B1517">
        <v>2</v>
      </c>
      <c r="C1517">
        <v>4</v>
      </c>
      <c r="D1517">
        <v>2</v>
      </c>
      <c r="E1517">
        <f>COUNTIF(tbl_EmployeeSurvey[EmployeeID],tbl_EmployeeSurvey[[#This Row],[EmployeeID]])</f>
        <v>1</v>
      </c>
    </row>
    <row r="1518" spans="1:5" x14ac:dyDescent="0.25">
      <c r="A1518">
        <v>1517</v>
      </c>
      <c r="B1518">
        <v>3</v>
      </c>
      <c r="C1518">
        <v>4</v>
      </c>
      <c r="D1518">
        <v>2</v>
      </c>
      <c r="E1518">
        <f>COUNTIF(tbl_EmployeeSurvey[EmployeeID],tbl_EmployeeSurvey[[#This Row],[EmployeeID]])</f>
        <v>1</v>
      </c>
    </row>
    <row r="1519" spans="1:5" x14ac:dyDescent="0.25">
      <c r="A1519">
        <v>1518</v>
      </c>
      <c r="B1519">
        <v>2</v>
      </c>
      <c r="C1519">
        <v>2</v>
      </c>
      <c r="D1519">
        <v>3</v>
      </c>
      <c r="E1519">
        <f>COUNTIF(tbl_EmployeeSurvey[EmployeeID],tbl_EmployeeSurvey[[#This Row],[EmployeeID]])</f>
        <v>1</v>
      </c>
    </row>
    <row r="1520" spans="1:5" x14ac:dyDescent="0.25">
      <c r="A1520">
        <v>1519</v>
      </c>
      <c r="B1520">
        <v>4</v>
      </c>
      <c r="C1520">
        <v>3</v>
      </c>
      <c r="D1520">
        <v>2</v>
      </c>
      <c r="E1520">
        <f>COUNTIF(tbl_EmployeeSurvey[EmployeeID],tbl_EmployeeSurvey[[#This Row],[EmployeeID]])</f>
        <v>1</v>
      </c>
    </row>
    <row r="1521" spans="1:5" x14ac:dyDescent="0.25">
      <c r="A1521">
        <v>1520</v>
      </c>
      <c r="B1521">
        <v>1</v>
      </c>
      <c r="C1521">
        <v>2</v>
      </c>
      <c r="D1521">
        <v>3</v>
      </c>
      <c r="E1521">
        <f>COUNTIF(tbl_EmployeeSurvey[EmployeeID],tbl_EmployeeSurvey[[#This Row],[EmployeeID]])</f>
        <v>1</v>
      </c>
    </row>
    <row r="1522" spans="1:5" x14ac:dyDescent="0.25">
      <c r="A1522">
        <v>1521</v>
      </c>
      <c r="B1522">
        <v>4</v>
      </c>
      <c r="C1522">
        <v>3</v>
      </c>
      <c r="D1522">
        <v>3</v>
      </c>
      <c r="E1522">
        <f>COUNTIF(tbl_EmployeeSurvey[EmployeeID],tbl_EmployeeSurvey[[#This Row],[EmployeeID]])</f>
        <v>1</v>
      </c>
    </row>
    <row r="1523" spans="1:5" x14ac:dyDescent="0.25">
      <c r="A1523">
        <v>1522</v>
      </c>
      <c r="B1523">
        <v>3</v>
      </c>
      <c r="C1523">
        <v>4</v>
      </c>
      <c r="D1523">
        <v>3</v>
      </c>
      <c r="E1523">
        <f>COUNTIF(tbl_EmployeeSurvey[EmployeeID],tbl_EmployeeSurvey[[#This Row],[EmployeeID]])</f>
        <v>1</v>
      </c>
    </row>
    <row r="1524" spans="1:5" x14ac:dyDescent="0.25">
      <c r="A1524">
        <v>1523</v>
      </c>
      <c r="B1524">
        <v>1</v>
      </c>
      <c r="C1524">
        <v>1</v>
      </c>
      <c r="D1524">
        <v>3</v>
      </c>
      <c r="E1524">
        <f>COUNTIF(tbl_EmployeeSurvey[EmployeeID],tbl_EmployeeSurvey[[#This Row],[EmployeeID]])</f>
        <v>1</v>
      </c>
    </row>
    <row r="1525" spans="1:5" x14ac:dyDescent="0.25">
      <c r="A1525">
        <v>1524</v>
      </c>
      <c r="B1525">
        <v>1</v>
      </c>
      <c r="C1525">
        <v>1</v>
      </c>
      <c r="D1525">
        <v>3</v>
      </c>
      <c r="E1525">
        <f>COUNTIF(tbl_EmployeeSurvey[EmployeeID],tbl_EmployeeSurvey[[#This Row],[EmployeeID]])</f>
        <v>1</v>
      </c>
    </row>
    <row r="1526" spans="1:5" x14ac:dyDescent="0.25">
      <c r="A1526">
        <v>1525</v>
      </c>
      <c r="B1526">
        <v>3</v>
      </c>
      <c r="C1526">
        <v>4</v>
      </c>
      <c r="D1526">
        <v>1</v>
      </c>
      <c r="E1526">
        <f>COUNTIF(tbl_EmployeeSurvey[EmployeeID],tbl_EmployeeSurvey[[#This Row],[EmployeeID]])</f>
        <v>1</v>
      </c>
    </row>
    <row r="1527" spans="1:5" x14ac:dyDescent="0.25">
      <c r="A1527">
        <v>1526</v>
      </c>
      <c r="B1527">
        <v>4</v>
      </c>
      <c r="C1527">
        <v>2</v>
      </c>
      <c r="D1527">
        <v>3</v>
      </c>
      <c r="E1527">
        <f>COUNTIF(tbl_EmployeeSurvey[EmployeeID],tbl_EmployeeSurvey[[#This Row],[EmployeeID]])</f>
        <v>1</v>
      </c>
    </row>
    <row r="1528" spans="1:5" x14ac:dyDescent="0.25">
      <c r="A1528">
        <v>1527</v>
      </c>
      <c r="B1528">
        <v>3</v>
      </c>
      <c r="C1528">
        <v>1</v>
      </c>
      <c r="D1528">
        <v>3</v>
      </c>
      <c r="E1528">
        <f>COUNTIF(tbl_EmployeeSurvey[EmployeeID],tbl_EmployeeSurvey[[#This Row],[EmployeeID]])</f>
        <v>1</v>
      </c>
    </row>
    <row r="1529" spans="1:5" x14ac:dyDescent="0.25">
      <c r="A1529">
        <v>1528</v>
      </c>
      <c r="B1529">
        <v>3</v>
      </c>
      <c r="C1529">
        <v>4</v>
      </c>
      <c r="D1529">
        <v>3</v>
      </c>
      <c r="E1529">
        <f>COUNTIF(tbl_EmployeeSurvey[EmployeeID],tbl_EmployeeSurvey[[#This Row],[EmployeeID]])</f>
        <v>1</v>
      </c>
    </row>
    <row r="1530" spans="1:5" x14ac:dyDescent="0.25">
      <c r="A1530">
        <v>1529</v>
      </c>
      <c r="B1530">
        <v>3</v>
      </c>
      <c r="C1530">
        <v>3</v>
      </c>
      <c r="D1530">
        <v>3</v>
      </c>
      <c r="E1530">
        <f>COUNTIF(tbl_EmployeeSurvey[EmployeeID],tbl_EmployeeSurvey[[#This Row],[EmployeeID]])</f>
        <v>1</v>
      </c>
    </row>
    <row r="1531" spans="1:5" x14ac:dyDescent="0.25">
      <c r="A1531">
        <v>1530</v>
      </c>
      <c r="B1531">
        <v>3</v>
      </c>
      <c r="C1531">
        <v>2</v>
      </c>
      <c r="D1531">
        <v>2</v>
      </c>
      <c r="E1531">
        <f>COUNTIF(tbl_EmployeeSurvey[EmployeeID],tbl_EmployeeSurvey[[#This Row],[EmployeeID]])</f>
        <v>1</v>
      </c>
    </row>
    <row r="1532" spans="1:5" x14ac:dyDescent="0.25">
      <c r="A1532">
        <v>1531</v>
      </c>
      <c r="B1532">
        <v>3</v>
      </c>
      <c r="C1532">
        <v>2</v>
      </c>
      <c r="D1532">
        <v>2</v>
      </c>
      <c r="E1532">
        <f>COUNTIF(tbl_EmployeeSurvey[EmployeeID],tbl_EmployeeSurvey[[#This Row],[EmployeeID]])</f>
        <v>1</v>
      </c>
    </row>
    <row r="1533" spans="1:5" x14ac:dyDescent="0.25">
      <c r="A1533">
        <v>1532</v>
      </c>
      <c r="B1533">
        <v>3</v>
      </c>
      <c r="C1533">
        <v>2</v>
      </c>
      <c r="D1533">
        <v>3</v>
      </c>
      <c r="E1533">
        <f>COUNTIF(tbl_EmployeeSurvey[EmployeeID],tbl_EmployeeSurvey[[#This Row],[EmployeeID]])</f>
        <v>1</v>
      </c>
    </row>
    <row r="1534" spans="1:5" x14ac:dyDescent="0.25">
      <c r="A1534">
        <v>1533</v>
      </c>
      <c r="B1534">
        <v>4</v>
      </c>
      <c r="C1534">
        <v>3</v>
      </c>
      <c r="D1534">
        <v>3</v>
      </c>
      <c r="E1534">
        <f>COUNTIF(tbl_EmployeeSurvey[EmployeeID],tbl_EmployeeSurvey[[#This Row],[EmployeeID]])</f>
        <v>1</v>
      </c>
    </row>
    <row r="1535" spans="1:5" x14ac:dyDescent="0.25">
      <c r="A1535">
        <v>1534</v>
      </c>
      <c r="B1535">
        <v>4</v>
      </c>
      <c r="C1535">
        <v>4</v>
      </c>
      <c r="D1535">
        <v>3</v>
      </c>
      <c r="E1535">
        <f>COUNTIF(tbl_EmployeeSurvey[EmployeeID],tbl_EmployeeSurvey[[#This Row],[EmployeeID]])</f>
        <v>1</v>
      </c>
    </row>
    <row r="1536" spans="1:5" x14ac:dyDescent="0.25">
      <c r="A1536">
        <v>1535</v>
      </c>
      <c r="B1536">
        <v>1</v>
      </c>
      <c r="C1536">
        <v>4</v>
      </c>
      <c r="D1536">
        <v>2</v>
      </c>
      <c r="E1536">
        <f>COUNTIF(tbl_EmployeeSurvey[EmployeeID],tbl_EmployeeSurvey[[#This Row],[EmployeeID]])</f>
        <v>1</v>
      </c>
    </row>
    <row r="1537" spans="1:5" x14ac:dyDescent="0.25">
      <c r="A1537">
        <v>1536</v>
      </c>
      <c r="B1537">
        <v>1</v>
      </c>
      <c r="C1537">
        <v>4</v>
      </c>
      <c r="D1537">
        <v>2</v>
      </c>
      <c r="E1537">
        <f>COUNTIF(tbl_EmployeeSurvey[EmployeeID],tbl_EmployeeSurvey[[#This Row],[EmployeeID]])</f>
        <v>1</v>
      </c>
    </row>
    <row r="1538" spans="1:5" x14ac:dyDescent="0.25">
      <c r="A1538">
        <v>1537</v>
      </c>
      <c r="B1538">
        <v>4</v>
      </c>
      <c r="C1538">
        <v>4</v>
      </c>
      <c r="D1538">
        <v>3</v>
      </c>
      <c r="E1538">
        <f>COUNTIF(tbl_EmployeeSurvey[EmployeeID],tbl_EmployeeSurvey[[#This Row],[EmployeeID]])</f>
        <v>1</v>
      </c>
    </row>
    <row r="1539" spans="1:5" x14ac:dyDescent="0.25">
      <c r="A1539">
        <v>1538</v>
      </c>
      <c r="B1539">
        <v>3</v>
      </c>
      <c r="C1539">
        <v>3</v>
      </c>
      <c r="D1539">
        <v>3</v>
      </c>
      <c r="E1539">
        <f>COUNTIF(tbl_EmployeeSurvey[EmployeeID],tbl_EmployeeSurvey[[#This Row],[EmployeeID]])</f>
        <v>1</v>
      </c>
    </row>
    <row r="1540" spans="1:5" x14ac:dyDescent="0.25">
      <c r="A1540">
        <v>1539</v>
      </c>
      <c r="B1540">
        <v>3</v>
      </c>
      <c r="C1540">
        <v>4</v>
      </c>
      <c r="D1540">
        <v>3</v>
      </c>
      <c r="E1540">
        <f>COUNTIF(tbl_EmployeeSurvey[EmployeeID],tbl_EmployeeSurvey[[#This Row],[EmployeeID]])</f>
        <v>1</v>
      </c>
    </row>
    <row r="1541" spans="1:5" x14ac:dyDescent="0.25">
      <c r="A1541">
        <v>1540</v>
      </c>
      <c r="B1541">
        <v>4</v>
      </c>
      <c r="C1541">
        <v>3</v>
      </c>
      <c r="D1541">
        <v>2</v>
      </c>
      <c r="E1541">
        <f>COUNTIF(tbl_EmployeeSurvey[EmployeeID],tbl_EmployeeSurvey[[#This Row],[EmployeeID]])</f>
        <v>1</v>
      </c>
    </row>
    <row r="1542" spans="1:5" x14ac:dyDescent="0.25">
      <c r="A1542">
        <v>1541</v>
      </c>
      <c r="B1542">
        <v>2</v>
      </c>
      <c r="C1542">
        <v>4</v>
      </c>
      <c r="D1542">
        <v>2</v>
      </c>
      <c r="E1542">
        <f>COUNTIF(tbl_EmployeeSurvey[EmployeeID],tbl_EmployeeSurvey[[#This Row],[EmployeeID]])</f>
        <v>1</v>
      </c>
    </row>
    <row r="1543" spans="1:5" x14ac:dyDescent="0.25">
      <c r="A1543">
        <v>1542</v>
      </c>
      <c r="B1543">
        <v>4</v>
      </c>
      <c r="C1543">
        <v>3</v>
      </c>
      <c r="D1543">
        <v>3</v>
      </c>
      <c r="E1543">
        <f>COUNTIF(tbl_EmployeeSurvey[EmployeeID],tbl_EmployeeSurvey[[#This Row],[EmployeeID]])</f>
        <v>1</v>
      </c>
    </row>
    <row r="1544" spans="1:5" x14ac:dyDescent="0.25">
      <c r="A1544">
        <v>1543</v>
      </c>
      <c r="B1544">
        <v>3</v>
      </c>
      <c r="C1544">
        <v>3</v>
      </c>
      <c r="D1544">
        <v>4</v>
      </c>
      <c r="E1544">
        <f>COUNTIF(tbl_EmployeeSurvey[EmployeeID],tbl_EmployeeSurvey[[#This Row],[EmployeeID]])</f>
        <v>1</v>
      </c>
    </row>
    <row r="1545" spans="1:5" x14ac:dyDescent="0.25">
      <c r="A1545">
        <v>1544</v>
      </c>
      <c r="B1545">
        <v>3</v>
      </c>
      <c r="C1545">
        <v>2</v>
      </c>
      <c r="D1545">
        <v>3</v>
      </c>
      <c r="E1545">
        <f>COUNTIF(tbl_EmployeeSurvey[EmployeeID],tbl_EmployeeSurvey[[#This Row],[EmployeeID]])</f>
        <v>1</v>
      </c>
    </row>
    <row r="1546" spans="1:5" x14ac:dyDescent="0.25">
      <c r="A1546">
        <v>1545</v>
      </c>
      <c r="B1546">
        <v>4</v>
      </c>
      <c r="C1546">
        <v>3</v>
      </c>
      <c r="D1546">
        <v>2</v>
      </c>
      <c r="E1546">
        <f>COUNTIF(tbl_EmployeeSurvey[EmployeeID],tbl_EmployeeSurvey[[#This Row],[EmployeeID]])</f>
        <v>1</v>
      </c>
    </row>
    <row r="1547" spans="1:5" x14ac:dyDescent="0.25">
      <c r="A1547">
        <v>1546</v>
      </c>
      <c r="B1547">
        <v>3</v>
      </c>
      <c r="C1547">
        <v>1</v>
      </c>
      <c r="D1547">
        <v>2</v>
      </c>
      <c r="E1547">
        <f>COUNTIF(tbl_EmployeeSurvey[EmployeeID],tbl_EmployeeSurvey[[#This Row],[EmployeeID]])</f>
        <v>1</v>
      </c>
    </row>
    <row r="1548" spans="1:5" x14ac:dyDescent="0.25">
      <c r="A1548">
        <v>1547</v>
      </c>
      <c r="B1548">
        <v>4</v>
      </c>
      <c r="C1548">
        <v>4</v>
      </c>
      <c r="D1548">
        <v>3</v>
      </c>
      <c r="E1548">
        <f>COUNTIF(tbl_EmployeeSurvey[EmployeeID],tbl_EmployeeSurvey[[#This Row],[EmployeeID]])</f>
        <v>1</v>
      </c>
    </row>
    <row r="1549" spans="1:5" x14ac:dyDescent="0.25">
      <c r="A1549">
        <v>1548</v>
      </c>
      <c r="B1549">
        <v>2</v>
      </c>
      <c r="C1549">
        <v>4</v>
      </c>
      <c r="D1549">
        <v>2</v>
      </c>
      <c r="E1549">
        <f>COUNTIF(tbl_EmployeeSurvey[EmployeeID],tbl_EmployeeSurvey[[#This Row],[EmployeeID]])</f>
        <v>1</v>
      </c>
    </row>
    <row r="1550" spans="1:5" x14ac:dyDescent="0.25">
      <c r="A1550">
        <v>1549</v>
      </c>
      <c r="B1550">
        <v>2</v>
      </c>
      <c r="C1550">
        <v>1</v>
      </c>
      <c r="D1550">
        <v>2</v>
      </c>
      <c r="E1550">
        <f>COUNTIF(tbl_EmployeeSurvey[EmployeeID],tbl_EmployeeSurvey[[#This Row],[EmployeeID]])</f>
        <v>1</v>
      </c>
    </row>
    <row r="1551" spans="1:5" x14ac:dyDescent="0.25">
      <c r="A1551">
        <v>1550</v>
      </c>
      <c r="B1551">
        <v>2</v>
      </c>
      <c r="C1551">
        <v>4</v>
      </c>
      <c r="D1551">
        <v>3</v>
      </c>
      <c r="E1551">
        <f>COUNTIF(tbl_EmployeeSurvey[EmployeeID],tbl_EmployeeSurvey[[#This Row],[EmployeeID]])</f>
        <v>1</v>
      </c>
    </row>
    <row r="1552" spans="1:5" x14ac:dyDescent="0.25">
      <c r="A1552">
        <v>1551</v>
      </c>
      <c r="B1552">
        <v>4</v>
      </c>
      <c r="C1552">
        <v>3</v>
      </c>
      <c r="D1552">
        <v>3</v>
      </c>
      <c r="E1552">
        <f>COUNTIF(tbl_EmployeeSurvey[EmployeeID],tbl_EmployeeSurvey[[#This Row],[EmployeeID]])</f>
        <v>1</v>
      </c>
    </row>
    <row r="1553" spans="1:5" x14ac:dyDescent="0.25">
      <c r="A1553">
        <v>1552</v>
      </c>
      <c r="B1553">
        <v>2</v>
      </c>
      <c r="C1553">
        <v>2</v>
      </c>
      <c r="D1553">
        <v>3</v>
      </c>
      <c r="E1553">
        <f>COUNTIF(tbl_EmployeeSurvey[EmployeeID],tbl_EmployeeSurvey[[#This Row],[EmployeeID]])</f>
        <v>1</v>
      </c>
    </row>
    <row r="1554" spans="1:5" x14ac:dyDescent="0.25">
      <c r="A1554">
        <v>1553</v>
      </c>
      <c r="B1554">
        <v>4</v>
      </c>
      <c r="C1554">
        <v>4</v>
      </c>
      <c r="D1554">
        <v>2</v>
      </c>
      <c r="E1554">
        <f>COUNTIF(tbl_EmployeeSurvey[EmployeeID],tbl_EmployeeSurvey[[#This Row],[EmployeeID]])</f>
        <v>1</v>
      </c>
    </row>
    <row r="1555" spans="1:5" x14ac:dyDescent="0.25">
      <c r="A1555">
        <v>1554</v>
      </c>
      <c r="B1555">
        <v>3</v>
      </c>
      <c r="C1555">
        <v>4</v>
      </c>
      <c r="D1555">
        <v>3</v>
      </c>
      <c r="E1555">
        <f>COUNTIF(tbl_EmployeeSurvey[EmployeeID],tbl_EmployeeSurvey[[#This Row],[EmployeeID]])</f>
        <v>1</v>
      </c>
    </row>
    <row r="1556" spans="1:5" x14ac:dyDescent="0.25">
      <c r="A1556">
        <v>1555</v>
      </c>
      <c r="B1556">
        <v>3</v>
      </c>
      <c r="C1556">
        <v>4</v>
      </c>
      <c r="D1556">
        <v>2</v>
      </c>
      <c r="E1556">
        <f>COUNTIF(tbl_EmployeeSurvey[EmployeeID],tbl_EmployeeSurvey[[#This Row],[EmployeeID]])</f>
        <v>1</v>
      </c>
    </row>
    <row r="1557" spans="1:5" x14ac:dyDescent="0.25">
      <c r="A1557">
        <v>1556</v>
      </c>
      <c r="B1557">
        <v>4</v>
      </c>
      <c r="C1557">
        <v>2</v>
      </c>
      <c r="D1557">
        <v>3</v>
      </c>
      <c r="E1557">
        <f>COUNTIF(tbl_EmployeeSurvey[EmployeeID],tbl_EmployeeSurvey[[#This Row],[EmployeeID]])</f>
        <v>1</v>
      </c>
    </row>
    <row r="1558" spans="1:5" x14ac:dyDescent="0.25">
      <c r="A1558">
        <v>1557</v>
      </c>
      <c r="B1558">
        <v>3</v>
      </c>
      <c r="C1558">
        <v>2</v>
      </c>
      <c r="D1558">
        <v>3</v>
      </c>
      <c r="E1558">
        <f>COUNTIF(tbl_EmployeeSurvey[EmployeeID],tbl_EmployeeSurvey[[#This Row],[EmployeeID]])</f>
        <v>1</v>
      </c>
    </row>
    <row r="1559" spans="1:5" x14ac:dyDescent="0.25">
      <c r="A1559">
        <v>1558</v>
      </c>
      <c r="B1559">
        <v>3</v>
      </c>
      <c r="C1559">
        <v>4</v>
      </c>
      <c r="D1559">
        <v>2</v>
      </c>
      <c r="E1559">
        <f>COUNTIF(tbl_EmployeeSurvey[EmployeeID],tbl_EmployeeSurvey[[#This Row],[EmployeeID]])</f>
        <v>1</v>
      </c>
    </row>
    <row r="1560" spans="1:5" x14ac:dyDescent="0.25">
      <c r="A1560">
        <v>1559</v>
      </c>
      <c r="B1560">
        <v>4</v>
      </c>
      <c r="C1560">
        <v>2</v>
      </c>
      <c r="D1560">
        <v>3</v>
      </c>
      <c r="E1560">
        <f>COUNTIF(tbl_EmployeeSurvey[EmployeeID],tbl_EmployeeSurvey[[#This Row],[EmployeeID]])</f>
        <v>1</v>
      </c>
    </row>
    <row r="1561" spans="1:5" x14ac:dyDescent="0.25">
      <c r="A1561">
        <v>1560</v>
      </c>
      <c r="B1561">
        <v>2</v>
      </c>
      <c r="C1561">
        <v>3</v>
      </c>
      <c r="D1561">
        <v>3</v>
      </c>
      <c r="E1561">
        <f>COUNTIF(tbl_EmployeeSurvey[EmployeeID],tbl_EmployeeSurvey[[#This Row],[EmployeeID]])</f>
        <v>1</v>
      </c>
    </row>
    <row r="1562" spans="1:5" x14ac:dyDescent="0.25">
      <c r="A1562">
        <v>1561</v>
      </c>
      <c r="B1562">
        <v>1</v>
      </c>
      <c r="C1562">
        <v>4</v>
      </c>
      <c r="D1562">
        <v>3</v>
      </c>
      <c r="E1562">
        <f>COUNTIF(tbl_EmployeeSurvey[EmployeeID],tbl_EmployeeSurvey[[#This Row],[EmployeeID]])</f>
        <v>1</v>
      </c>
    </row>
    <row r="1563" spans="1:5" x14ac:dyDescent="0.25">
      <c r="A1563">
        <v>1562</v>
      </c>
      <c r="B1563">
        <v>4</v>
      </c>
      <c r="C1563">
        <v>3</v>
      </c>
      <c r="D1563">
        <v>2</v>
      </c>
      <c r="E1563">
        <f>COUNTIF(tbl_EmployeeSurvey[EmployeeID],tbl_EmployeeSurvey[[#This Row],[EmployeeID]])</f>
        <v>1</v>
      </c>
    </row>
    <row r="1564" spans="1:5" x14ac:dyDescent="0.25">
      <c r="A1564">
        <v>1563</v>
      </c>
      <c r="B1564">
        <v>3</v>
      </c>
      <c r="C1564">
        <v>3</v>
      </c>
      <c r="D1564">
        <v>3</v>
      </c>
      <c r="E1564">
        <f>COUNTIF(tbl_EmployeeSurvey[EmployeeID],tbl_EmployeeSurvey[[#This Row],[EmployeeID]])</f>
        <v>1</v>
      </c>
    </row>
    <row r="1565" spans="1:5" x14ac:dyDescent="0.25">
      <c r="A1565">
        <v>1564</v>
      </c>
      <c r="B1565">
        <v>3</v>
      </c>
      <c r="C1565">
        <v>2</v>
      </c>
      <c r="D1565">
        <v>3</v>
      </c>
      <c r="E1565">
        <f>COUNTIF(tbl_EmployeeSurvey[EmployeeID],tbl_EmployeeSurvey[[#This Row],[EmployeeID]])</f>
        <v>1</v>
      </c>
    </row>
    <row r="1566" spans="1:5" x14ac:dyDescent="0.25">
      <c r="A1566">
        <v>1565</v>
      </c>
      <c r="B1566">
        <v>1</v>
      </c>
      <c r="C1566">
        <v>3</v>
      </c>
      <c r="D1566">
        <v>1</v>
      </c>
      <c r="E1566">
        <f>COUNTIF(tbl_EmployeeSurvey[EmployeeID],tbl_EmployeeSurvey[[#This Row],[EmployeeID]])</f>
        <v>1</v>
      </c>
    </row>
    <row r="1567" spans="1:5" x14ac:dyDescent="0.25">
      <c r="A1567">
        <v>1566</v>
      </c>
      <c r="B1567">
        <v>3</v>
      </c>
      <c r="C1567">
        <v>1</v>
      </c>
      <c r="D1567">
        <v>3</v>
      </c>
      <c r="E1567">
        <f>COUNTIF(tbl_EmployeeSurvey[EmployeeID],tbl_EmployeeSurvey[[#This Row],[EmployeeID]])</f>
        <v>1</v>
      </c>
    </row>
    <row r="1568" spans="1:5" x14ac:dyDescent="0.25">
      <c r="A1568">
        <v>1567</v>
      </c>
      <c r="B1568">
        <v>4</v>
      </c>
      <c r="C1568">
        <v>3</v>
      </c>
      <c r="D1568">
        <v>4</v>
      </c>
      <c r="E1568">
        <f>COUNTIF(tbl_EmployeeSurvey[EmployeeID],tbl_EmployeeSurvey[[#This Row],[EmployeeID]])</f>
        <v>1</v>
      </c>
    </row>
    <row r="1569" spans="1:5" x14ac:dyDescent="0.25">
      <c r="A1569">
        <v>1568</v>
      </c>
      <c r="B1569">
        <v>3</v>
      </c>
      <c r="C1569">
        <v>3</v>
      </c>
      <c r="D1569">
        <v>3</v>
      </c>
      <c r="E1569">
        <f>COUNTIF(tbl_EmployeeSurvey[EmployeeID],tbl_EmployeeSurvey[[#This Row],[EmployeeID]])</f>
        <v>1</v>
      </c>
    </row>
    <row r="1570" spans="1:5" x14ac:dyDescent="0.25">
      <c r="A1570">
        <v>1569</v>
      </c>
      <c r="B1570">
        <v>1</v>
      </c>
      <c r="C1570">
        <v>4</v>
      </c>
      <c r="D1570">
        <v>3</v>
      </c>
      <c r="E1570">
        <f>COUNTIF(tbl_EmployeeSurvey[EmployeeID],tbl_EmployeeSurvey[[#This Row],[EmployeeID]])</f>
        <v>1</v>
      </c>
    </row>
    <row r="1571" spans="1:5" x14ac:dyDescent="0.25">
      <c r="A1571">
        <v>1570</v>
      </c>
      <c r="B1571">
        <v>1</v>
      </c>
      <c r="C1571">
        <v>2</v>
      </c>
      <c r="D1571">
        <v>3</v>
      </c>
      <c r="E1571">
        <f>COUNTIF(tbl_EmployeeSurvey[EmployeeID],tbl_EmployeeSurvey[[#This Row],[EmployeeID]])</f>
        <v>1</v>
      </c>
    </row>
    <row r="1572" spans="1:5" x14ac:dyDescent="0.25">
      <c r="A1572">
        <v>1571</v>
      </c>
      <c r="B1572">
        <v>4</v>
      </c>
      <c r="C1572">
        <v>4</v>
      </c>
      <c r="D1572">
        <v>3</v>
      </c>
      <c r="E1572">
        <f>COUNTIF(tbl_EmployeeSurvey[EmployeeID],tbl_EmployeeSurvey[[#This Row],[EmployeeID]])</f>
        <v>1</v>
      </c>
    </row>
    <row r="1573" spans="1:5" x14ac:dyDescent="0.25">
      <c r="A1573">
        <v>1572</v>
      </c>
      <c r="B1573">
        <v>1</v>
      </c>
      <c r="C1573">
        <v>4</v>
      </c>
      <c r="D1573">
        <v>3</v>
      </c>
      <c r="E1573">
        <f>COUNTIF(tbl_EmployeeSurvey[EmployeeID],tbl_EmployeeSurvey[[#This Row],[EmployeeID]])</f>
        <v>1</v>
      </c>
    </row>
    <row r="1574" spans="1:5" x14ac:dyDescent="0.25">
      <c r="A1574">
        <v>1573</v>
      </c>
      <c r="B1574">
        <v>4</v>
      </c>
      <c r="C1574">
        <v>3</v>
      </c>
      <c r="D1574">
        <v>3</v>
      </c>
      <c r="E1574">
        <f>COUNTIF(tbl_EmployeeSurvey[EmployeeID],tbl_EmployeeSurvey[[#This Row],[EmployeeID]])</f>
        <v>1</v>
      </c>
    </row>
    <row r="1575" spans="1:5" x14ac:dyDescent="0.25">
      <c r="A1575">
        <v>1574</v>
      </c>
      <c r="B1575">
        <v>4</v>
      </c>
      <c r="C1575">
        <v>3</v>
      </c>
      <c r="D1575">
        <v>3</v>
      </c>
      <c r="E1575">
        <f>COUNTIF(tbl_EmployeeSurvey[EmployeeID],tbl_EmployeeSurvey[[#This Row],[EmployeeID]])</f>
        <v>1</v>
      </c>
    </row>
    <row r="1576" spans="1:5" x14ac:dyDescent="0.25">
      <c r="A1576">
        <v>1575</v>
      </c>
      <c r="B1576">
        <v>1</v>
      </c>
      <c r="C1576">
        <v>4</v>
      </c>
      <c r="D1576">
        <v>2</v>
      </c>
      <c r="E1576">
        <f>COUNTIF(tbl_EmployeeSurvey[EmployeeID],tbl_EmployeeSurvey[[#This Row],[EmployeeID]])</f>
        <v>1</v>
      </c>
    </row>
    <row r="1577" spans="1:5" x14ac:dyDescent="0.25">
      <c r="A1577">
        <v>1576</v>
      </c>
      <c r="B1577">
        <v>4</v>
      </c>
      <c r="C1577">
        <v>3</v>
      </c>
      <c r="D1577">
        <v>3</v>
      </c>
      <c r="E1577">
        <f>COUNTIF(tbl_EmployeeSurvey[EmployeeID],tbl_EmployeeSurvey[[#This Row],[EmployeeID]])</f>
        <v>1</v>
      </c>
    </row>
    <row r="1578" spans="1:5" x14ac:dyDescent="0.25">
      <c r="A1578">
        <v>1577</v>
      </c>
      <c r="B1578">
        <v>3</v>
      </c>
      <c r="C1578">
        <v>1</v>
      </c>
      <c r="D1578">
        <v>3</v>
      </c>
      <c r="E1578">
        <f>COUNTIF(tbl_EmployeeSurvey[EmployeeID],tbl_EmployeeSurvey[[#This Row],[EmployeeID]])</f>
        <v>1</v>
      </c>
    </row>
    <row r="1579" spans="1:5" x14ac:dyDescent="0.25">
      <c r="A1579">
        <v>1578</v>
      </c>
      <c r="B1579">
        <v>3</v>
      </c>
      <c r="C1579">
        <v>3</v>
      </c>
      <c r="D1579">
        <v>4</v>
      </c>
      <c r="E1579">
        <f>COUNTIF(tbl_EmployeeSurvey[EmployeeID],tbl_EmployeeSurvey[[#This Row],[EmployeeID]])</f>
        <v>1</v>
      </c>
    </row>
    <row r="1580" spans="1:5" x14ac:dyDescent="0.25">
      <c r="A1580">
        <v>1579</v>
      </c>
      <c r="B1580">
        <v>1</v>
      </c>
      <c r="C1580">
        <v>2</v>
      </c>
      <c r="D1580">
        <v>3</v>
      </c>
      <c r="E1580">
        <f>COUNTIF(tbl_EmployeeSurvey[EmployeeID],tbl_EmployeeSurvey[[#This Row],[EmployeeID]])</f>
        <v>1</v>
      </c>
    </row>
    <row r="1581" spans="1:5" x14ac:dyDescent="0.25">
      <c r="A1581">
        <v>1580</v>
      </c>
      <c r="B1581">
        <v>4</v>
      </c>
      <c r="C1581">
        <v>4</v>
      </c>
      <c r="D1581">
        <v>3</v>
      </c>
      <c r="E1581">
        <f>COUNTIF(tbl_EmployeeSurvey[EmployeeID],tbl_EmployeeSurvey[[#This Row],[EmployeeID]])</f>
        <v>1</v>
      </c>
    </row>
    <row r="1582" spans="1:5" x14ac:dyDescent="0.25">
      <c r="A1582">
        <v>1581</v>
      </c>
      <c r="B1582">
        <v>3</v>
      </c>
      <c r="C1582">
        <v>3</v>
      </c>
      <c r="D1582">
        <v>3</v>
      </c>
      <c r="E1582">
        <f>COUNTIF(tbl_EmployeeSurvey[EmployeeID],tbl_EmployeeSurvey[[#This Row],[EmployeeID]])</f>
        <v>1</v>
      </c>
    </row>
    <row r="1583" spans="1:5" x14ac:dyDescent="0.25">
      <c r="A1583">
        <v>1582</v>
      </c>
      <c r="B1583">
        <v>3</v>
      </c>
      <c r="C1583">
        <v>2</v>
      </c>
      <c r="D1583">
        <v>3</v>
      </c>
      <c r="E1583">
        <f>COUNTIF(tbl_EmployeeSurvey[EmployeeID],tbl_EmployeeSurvey[[#This Row],[EmployeeID]])</f>
        <v>1</v>
      </c>
    </row>
    <row r="1584" spans="1:5" x14ac:dyDescent="0.25">
      <c r="A1584">
        <v>1583</v>
      </c>
      <c r="B1584">
        <v>3</v>
      </c>
      <c r="C1584">
        <v>2</v>
      </c>
      <c r="D1584">
        <v>3</v>
      </c>
      <c r="E1584">
        <f>COUNTIF(tbl_EmployeeSurvey[EmployeeID],tbl_EmployeeSurvey[[#This Row],[EmployeeID]])</f>
        <v>1</v>
      </c>
    </row>
    <row r="1585" spans="1:5" x14ac:dyDescent="0.25">
      <c r="A1585">
        <v>1584</v>
      </c>
      <c r="B1585">
        <v>4</v>
      </c>
      <c r="C1585">
        <v>4</v>
      </c>
      <c r="D1585">
        <v>3</v>
      </c>
      <c r="E1585">
        <f>COUNTIF(tbl_EmployeeSurvey[EmployeeID],tbl_EmployeeSurvey[[#This Row],[EmployeeID]])</f>
        <v>1</v>
      </c>
    </row>
    <row r="1586" spans="1:5" x14ac:dyDescent="0.25">
      <c r="A1586">
        <v>1585</v>
      </c>
      <c r="B1586">
        <v>3</v>
      </c>
      <c r="C1586">
        <v>2</v>
      </c>
      <c r="D1586">
        <v>3</v>
      </c>
      <c r="E1586">
        <f>COUNTIF(tbl_EmployeeSurvey[EmployeeID],tbl_EmployeeSurvey[[#This Row],[EmployeeID]])</f>
        <v>1</v>
      </c>
    </row>
    <row r="1587" spans="1:5" x14ac:dyDescent="0.25">
      <c r="A1587">
        <v>1586</v>
      </c>
      <c r="B1587">
        <v>4</v>
      </c>
      <c r="C1587">
        <v>2</v>
      </c>
      <c r="D1587">
        <v>3</v>
      </c>
      <c r="E1587">
        <f>COUNTIF(tbl_EmployeeSurvey[EmployeeID],tbl_EmployeeSurvey[[#This Row],[EmployeeID]])</f>
        <v>1</v>
      </c>
    </row>
    <row r="1588" spans="1:5" x14ac:dyDescent="0.25">
      <c r="A1588">
        <v>1587</v>
      </c>
      <c r="B1588">
        <v>2</v>
      </c>
      <c r="C1588">
        <v>4</v>
      </c>
      <c r="D1588">
        <v>3</v>
      </c>
      <c r="E1588">
        <f>COUNTIF(tbl_EmployeeSurvey[EmployeeID],tbl_EmployeeSurvey[[#This Row],[EmployeeID]])</f>
        <v>1</v>
      </c>
    </row>
    <row r="1589" spans="1:5" x14ac:dyDescent="0.25">
      <c r="A1589">
        <v>1588</v>
      </c>
      <c r="B1589">
        <v>2</v>
      </c>
      <c r="C1589">
        <v>3</v>
      </c>
      <c r="D1589">
        <v>3</v>
      </c>
      <c r="E1589">
        <f>COUNTIF(tbl_EmployeeSurvey[EmployeeID],tbl_EmployeeSurvey[[#This Row],[EmployeeID]])</f>
        <v>1</v>
      </c>
    </row>
    <row r="1590" spans="1:5" x14ac:dyDescent="0.25">
      <c r="A1590">
        <v>1589</v>
      </c>
      <c r="B1590">
        <v>3</v>
      </c>
      <c r="C1590">
        <v>4</v>
      </c>
      <c r="D1590">
        <v>2</v>
      </c>
      <c r="E1590">
        <f>COUNTIF(tbl_EmployeeSurvey[EmployeeID],tbl_EmployeeSurvey[[#This Row],[EmployeeID]])</f>
        <v>1</v>
      </c>
    </row>
    <row r="1591" spans="1:5" x14ac:dyDescent="0.25">
      <c r="A1591">
        <v>1590</v>
      </c>
      <c r="B1591">
        <v>4</v>
      </c>
      <c r="C1591">
        <v>3</v>
      </c>
      <c r="D1591">
        <v>3</v>
      </c>
      <c r="E1591">
        <f>COUNTIF(tbl_EmployeeSurvey[EmployeeID],tbl_EmployeeSurvey[[#This Row],[EmployeeID]])</f>
        <v>1</v>
      </c>
    </row>
    <row r="1592" spans="1:5" x14ac:dyDescent="0.25">
      <c r="A1592">
        <v>1591</v>
      </c>
      <c r="B1592">
        <v>1</v>
      </c>
      <c r="C1592">
        <v>4</v>
      </c>
      <c r="D1592">
        <v>2</v>
      </c>
      <c r="E1592">
        <f>COUNTIF(tbl_EmployeeSurvey[EmployeeID],tbl_EmployeeSurvey[[#This Row],[EmployeeID]])</f>
        <v>1</v>
      </c>
    </row>
    <row r="1593" spans="1:5" x14ac:dyDescent="0.25">
      <c r="A1593">
        <v>1592</v>
      </c>
      <c r="B1593">
        <v>3</v>
      </c>
      <c r="C1593">
        <v>4</v>
      </c>
      <c r="D1593">
        <v>3</v>
      </c>
      <c r="E1593">
        <f>COUNTIF(tbl_EmployeeSurvey[EmployeeID],tbl_EmployeeSurvey[[#This Row],[EmployeeID]])</f>
        <v>1</v>
      </c>
    </row>
    <row r="1594" spans="1:5" x14ac:dyDescent="0.25">
      <c r="A1594">
        <v>1593</v>
      </c>
      <c r="B1594">
        <v>4</v>
      </c>
      <c r="C1594">
        <v>3</v>
      </c>
      <c r="D1594">
        <v>4</v>
      </c>
      <c r="E1594">
        <f>COUNTIF(tbl_EmployeeSurvey[EmployeeID],tbl_EmployeeSurvey[[#This Row],[EmployeeID]])</f>
        <v>1</v>
      </c>
    </row>
    <row r="1595" spans="1:5" x14ac:dyDescent="0.25">
      <c r="A1595">
        <v>1594</v>
      </c>
      <c r="B1595">
        <v>3</v>
      </c>
      <c r="C1595">
        <v>2</v>
      </c>
      <c r="D1595">
        <v>3</v>
      </c>
      <c r="E1595">
        <f>COUNTIF(tbl_EmployeeSurvey[EmployeeID],tbl_EmployeeSurvey[[#This Row],[EmployeeID]])</f>
        <v>1</v>
      </c>
    </row>
    <row r="1596" spans="1:5" x14ac:dyDescent="0.25">
      <c r="A1596">
        <v>1595</v>
      </c>
      <c r="B1596">
        <v>3</v>
      </c>
      <c r="C1596">
        <v>1</v>
      </c>
      <c r="D1596">
        <v>3</v>
      </c>
      <c r="E1596">
        <f>COUNTIF(tbl_EmployeeSurvey[EmployeeID],tbl_EmployeeSurvey[[#This Row],[EmployeeID]])</f>
        <v>1</v>
      </c>
    </row>
    <row r="1597" spans="1:5" x14ac:dyDescent="0.25">
      <c r="A1597">
        <v>1596</v>
      </c>
      <c r="B1597">
        <v>1</v>
      </c>
      <c r="C1597">
        <v>2</v>
      </c>
      <c r="D1597">
        <v>3</v>
      </c>
      <c r="E1597">
        <f>COUNTIF(tbl_EmployeeSurvey[EmployeeID],tbl_EmployeeSurvey[[#This Row],[EmployeeID]])</f>
        <v>1</v>
      </c>
    </row>
    <row r="1598" spans="1:5" x14ac:dyDescent="0.25">
      <c r="A1598">
        <v>1597</v>
      </c>
      <c r="B1598">
        <v>2</v>
      </c>
      <c r="C1598">
        <v>3</v>
      </c>
      <c r="D1598">
        <v>3</v>
      </c>
      <c r="E1598">
        <f>COUNTIF(tbl_EmployeeSurvey[EmployeeID],tbl_EmployeeSurvey[[#This Row],[EmployeeID]])</f>
        <v>1</v>
      </c>
    </row>
    <row r="1599" spans="1:5" x14ac:dyDescent="0.25">
      <c r="A1599">
        <v>1598</v>
      </c>
      <c r="B1599">
        <v>3</v>
      </c>
      <c r="C1599">
        <v>4</v>
      </c>
      <c r="D1599">
        <v>3</v>
      </c>
      <c r="E1599">
        <f>COUNTIF(tbl_EmployeeSurvey[EmployeeID],tbl_EmployeeSurvey[[#This Row],[EmployeeID]])</f>
        <v>1</v>
      </c>
    </row>
    <row r="1600" spans="1:5" x14ac:dyDescent="0.25">
      <c r="A1600">
        <v>1599</v>
      </c>
      <c r="B1600">
        <v>4</v>
      </c>
      <c r="C1600">
        <v>1</v>
      </c>
      <c r="D1600">
        <v>2</v>
      </c>
      <c r="E1600">
        <f>COUNTIF(tbl_EmployeeSurvey[EmployeeID],tbl_EmployeeSurvey[[#This Row],[EmployeeID]])</f>
        <v>1</v>
      </c>
    </row>
    <row r="1601" spans="1:5" x14ac:dyDescent="0.25">
      <c r="A1601">
        <v>1600</v>
      </c>
      <c r="B1601">
        <v>4</v>
      </c>
      <c r="C1601">
        <v>2</v>
      </c>
      <c r="D1601">
        <v>3</v>
      </c>
      <c r="E1601">
        <f>COUNTIF(tbl_EmployeeSurvey[EmployeeID],tbl_EmployeeSurvey[[#This Row],[EmployeeID]])</f>
        <v>1</v>
      </c>
    </row>
    <row r="1602" spans="1:5" x14ac:dyDescent="0.25">
      <c r="A1602">
        <v>1601</v>
      </c>
      <c r="B1602">
        <v>2</v>
      </c>
      <c r="C1602">
        <v>1</v>
      </c>
      <c r="D1602">
        <v>3</v>
      </c>
      <c r="E1602">
        <f>COUNTIF(tbl_EmployeeSurvey[EmployeeID],tbl_EmployeeSurvey[[#This Row],[EmployeeID]])</f>
        <v>1</v>
      </c>
    </row>
    <row r="1603" spans="1:5" x14ac:dyDescent="0.25">
      <c r="A1603">
        <v>1602</v>
      </c>
      <c r="B1603">
        <v>3</v>
      </c>
      <c r="C1603">
        <v>2</v>
      </c>
      <c r="D1603">
        <v>2</v>
      </c>
      <c r="E1603">
        <f>COUNTIF(tbl_EmployeeSurvey[EmployeeID],tbl_EmployeeSurvey[[#This Row],[EmployeeID]])</f>
        <v>1</v>
      </c>
    </row>
    <row r="1604" spans="1:5" x14ac:dyDescent="0.25">
      <c r="A1604">
        <v>1603</v>
      </c>
      <c r="B1604">
        <v>1</v>
      </c>
      <c r="C1604">
        <v>2</v>
      </c>
      <c r="D1604">
        <v>3</v>
      </c>
      <c r="E1604">
        <f>COUNTIF(tbl_EmployeeSurvey[EmployeeID],tbl_EmployeeSurvey[[#This Row],[EmployeeID]])</f>
        <v>1</v>
      </c>
    </row>
    <row r="1605" spans="1:5" x14ac:dyDescent="0.25">
      <c r="A1605">
        <v>1604</v>
      </c>
      <c r="B1605">
        <v>2</v>
      </c>
      <c r="C1605">
        <v>3</v>
      </c>
      <c r="D1605">
        <v>3</v>
      </c>
      <c r="E1605">
        <f>COUNTIF(tbl_EmployeeSurvey[EmployeeID],tbl_EmployeeSurvey[[#This Row],[EmployeeID]])</f>
        <v>1</v>
      </c>
    </row>
    <row r="1606" spans="1:5" x14ac:dyDescent="0.25">
      <c r="A1606">
        <v>1605</v>
      </c>
      <c r="B1606">
        <v>1</v>
      </c>
      <c r="C1606">
        <v>1</v>
      </c>
      <c r="D1606">
        <v>2</v>
      </c>
      <c r="E1606">
        <f>COUNTIF(tbl_EmployeeSurvey[EmployeeID],tbl_EmployeeSurvey[[#This Row],[EmployeeID]])</f>
        <v>1</v>
      </c>
    </row>
    <row r="1607" spans="1:5" x14ac:dyDescent="0.25">
      <c r="A1607">
        <v>1606</v>
      </c>
      <c r="B1607">
        <v>3</v>
      </c>
      <c r="C1607">
        <v>3</v>
      </c>
      <c r="D1607">
        <v>3</v>
      </c>
      <c r="E1607">
        <f>COUNTIF(tbl_EmployeeSurvey[EmployeeID],tbl_EmployeeSurvey[[#This Row],[EmployeeID]])</f>
        <v>1</v>
      </c>
    </row>
    <row r="1608" spans="1:5" x14ac:dyDescent="0.25">
      <c r="A1608">
        <v>1607</v>
      </c>
      <c r="B1608">
        <v>2</v>
      </c>
      <c r="C1608">
        <v>1</v>
      </c>
      <c r="D1608">
        <v>1</v>
      </c>
      <c r="E1608">
        <f>COUNTIF(tbl_EmployeeSurvey[EmployeeID],tbl_EmployeeSurvey[[#This Row],[EmployeeID]])</f>
        <v>1</v>
      </c>
    </row>
    <row r="1609" spans="1:5" x14ac:dyDescent="0.25">
      <c r="A1609">
        <v>1608</v>
      </c>
      <c r="B1609">
        <v>4</v>
      </c>
      <c r="C1609">
        <v>4</v>
      </c>
      <c r="D1609">
        <v>3</v>
      </c>
      <c r="E1609">
        <f>COUNTIF(tbl_EmployeeSurvey[EmployeeID],tbl_EmployeeSurvey[[#This Row],[EmployeeID]])</f>
        <v>1</v>
      </c>
    </row>
    <row r="1610" spans="1:5" x14ac:dyDescent="0.25">
      <c r="A1610">
        <v>1609</v>
      </c>
      <c r="B1610">
        <v>3</v>
      </c>
      <c r="C1610">
        <v>3</v>
      </c>
      <c r="D1610">
        <v>3</v>
      </c>
      <c r="E1610">
        <f>COUNTIF(tbl_EmployeeSurvey[EmployeeID],tbl_EmployeeSurvey[[#This Row],[EmployeeID]])</f>
        <v>1</v>
      </c>
    </row>
    <row r="1611" spans="1:5" x14ac:dyDescent="0.25">
      <c r="A1611">
        <v>1610</v>
      </c>
      <c r="B1611">
        <v>2</v>
      </c>
      <c r="C1611">
        <v>4</v>
      </c>
      <c r="D1611">
        <v>3</v>
      </c>
      <c r="E1611">
        <f>COUNTIF(tbl_EmployeeSurvey[EmployeeID],tbl_EmployeeSurvey[[#This Row],[EmployeeID]])</f>
        <v>1</v>
      </c>
    </row>
    <row r="1612" spans="1:5" x14ac:dyDescent="0.25">
      <c r="A1612">
        <v>1611</v>
      </c>
      <c r="B1612">
        <v>2</v>
      </c>
      <c r="C1612">
        <v>3</v>
      </c>
      <c r="D1612">
        <v>3</v>
      </c>
      <c r="E1612">
        <f>COUNTIF(tbl_EmployeeSurvey[EmployeeID],tbl_EmployeeSurvey[[#This Row],[EmployeeID]])</f>
        <v>1</v>
      </c>
    </row>
    <row r="1613" spans="1:5" x14ac:dyDescent="0.25">
      <c r="A1613">
        <v>1612</v>
      </c>
      <c r="B1613">
        <v>4</v>
      </c>
      <c r="C1613">
        <v>1</v>
      </c>
      <c r="D1613">
        <v>3</v>
      </c>
      <c r="E1613">
        <f>COUNTIF(tbl_EmployeeSurvey[EmployeeID],tbl_EmployeeSurvey[[#This Row],[EmployeeID]])</f>
        <v>1</v>
      </c>
    </row>
    <row r="1614" spans="1:5" x14ac:dyDescent="0.25">
      <c r="A1614">
        <v>1613</v>
      </c>
      <c r="B1614">
        <v>2</v>
      </c>
      <c r="C1614">
        <v>3</v>
      </c>
      <c r="D1614">
        <v>3</v>
      </c>
      <c r="E1614">
        <f>COUNTIF(tbl_EmployeeSurvey[EmployeeID],tbl_EmployeeSurvey[[#This Row],[EmployeeID]])</f>
        <v>1</v>
      </c>
    </row>
    <row r="1615" spans="1:5" x14ac:dyDescent="0.25">
      <c r="A1615">
        <v>1614</v>
      </c>
      <c r="B1615">
        <v>3</v>
      </c>
      <c r="C1615">
        <v>1</v>
      </c>
      <c r="D1615">
        <v>2</v>
      </c>
      <c r="E1615">
        <f>COUNTIF(tbl_EmployeeSurvey[EmployeeID],tbl_EmployeeSurvey[[#This Row],[EmployeeID]])</f>
        <v>1</v>
      </c>
    </row>
    <row r="1616" spans="1:5" x14ac:dyDescent="0.25">
      <c r="A1616">
        <v>1615</v>
      </c>
      <c r="B1616">
        <v>2</v>
      </c>
      <c r="C1616">
        <v>3</v>
      </c>
      <c r="D1616">
        <v>3</v>
      </c>
      <c r="E1616">
        <f>COUNTIF(tbl_EmployeeSurvey[EmployeeID],tbl_EmployeeSurvey[[#This Row],[EmployeeID]])</f>
        <v>1</v>
      </c>
    </row>
    <row r="1617" spans="1:5" x14ac:dyDescent="0.25">
      <c r="A1617">
        <v>1616</v>
      </c>
      <c r="B1617">
        <v>2</v>
      </c>
      <c r="C1617">
        <v>1</v>
      </c>
      <c r="D1617">
        <v>3</v>
      </c>
      <c r="E1617">
        <f>COUNTIF(tbl_EmployeeSurvey[EmployeeID],tbl_EmployeeSurvey[[#This Row],[EmployeeID]])</f>
        <v>1</v>
      </c>
    </row>
    <row r="1618" spans="1:5" x14ac:dyDescent="0.25">
      <c r="A1618">
        <v>1617</v>
      </c>
      <c r="B1618">
        <v>3</v>
      </c>
      <c r="C1618">
        <v>1</v>
      </c>
      <c r="D1618">
        <v>3</v>
      </c>
      <c r="E1618">
        <f>COUNTIF(tbl_EmployeeSurvey[EmployeeID],tbl_EmployeeSurvey[[#This Row],[EmployeeID]])</f>
        <v>1</v>
      </c>
    </row>
    <row r="1619" spans="1:5" x14ac:dyDescent="0.25">
      <c r="A1619">
        <v>1618</v>
      </c>
      <c r="B1619">
        <v>1</v>
      </c>
      <c r="C1619">
        <v>1</v>
      </c>
      <c r="D1619">
        <v>3</v>
      </c>
      <c r="E1619">
        <f>COUNTIF(tbl_EmployeeSurvey[EmployeeID],tbl_EmployeeSurvey[[#This Row],[EmployeeID]])</f>
        <v>1</v>
      </c>
    </row>
    <row r="1620" spans="1:5" x14ac:dyDescent="0.25">
      <c r="A1620">
        <v>1619</v>
      </c>
      <c r="B1620">
        <v>4</v>
      </c>
      <c r="C1620">
        <v>3</v>
      </c>
      <c r="D1620">
        <v>3</v>
      </c>
      <c r="E1620">
        <f>COUNTIF(tbl_EmployeeSurvey[EmployeeID],tbl_EmployeeSurvey[[#This Row],[EmployeeID]])</f>
        <v>1</v>
      </c>
    </row>
    <row r="1621" spans="1:5" x14ac:dyDescent="0.25">
      <c r="A1621">
        <v>1620</v>
      </c>
      <c r="B1621">
        <v>1</v>
      </c>
      <c r="C1621">
        <v>4</v>
      </c>
      <c r="D1621">
        <v>2</v>
      </c>
      <c r="E1621">
        <f>COUNTIF(tbl_EmployeeSurvey[EmployeeID],tbl_EmployeeSurvey[[#This Row],[EmployeeID]])</f>
        <v>1</v>
      </c>
    </row>
    <row r="1622" spans="1:5" x14ac:dyDescent="0.25">
      <c r="A1622">
        <v>1621</v>
      </c>
      <c r="B1622">
        <v>4</v>
      </c>
      <c r="C1622">
        <v>4</v>
      </c>
      <c r="D1622">
        <v>1</v>
      </c>
      <c r="E1622">
        <f>COUNTIF(tbl_EmployeeSurvey[EmployeeID],tbl_EmployeeSurvey[[#This Row],[EmployeeID]])</f>
        <v>1</v>
      </c>
    </row>
    <row r="1623" spans="1:5" x14ac:dyDescent="0.25">
      <c r="A1623">
        <v>1622</v>
      </c>
      <c r="B1623">
        <v>1</v>
      </c>
      <c r="C1623">
        <v>3</v>
      </c>
      <c r="D1623">
        <v>3</v>
      </c>
      <c r="E1623">
        <f>COUNTIF(tbl_EmployeeSurvey[EmployeeID],tbl_EmployeeSurvey[[#This Row],[EmployeeID]])</f>
        <v>1</v>
      </c>
    </row>
    <row r="1624" spans="1:5" x14ac:dyDescent="0.25">
      <c r="A1624">
        <v>1623</v>
      </c>
      <c r="B1624">
        <v>3</v>
      </c>
      <c r="C1624">
        <v>4</v>
      </c>
      <c r="D1624">
        <v>3</v>
      </c>
      <c r="E1624">
        <f>COUNTIF(tbl_EmployeeSurvey[EmployeeID],tbl_EmployeeSurvey[[#This Row],[EmployeeID]])</f>
        <v>1</v>
      </c>
    </row>
    <row r="1625" spans="1:5" x14ac:dyDescent="0.25">
      <c r="A1625">
        <v>1624</v>
      </c>
      <c r="B1625">
        <v>1</v>
      </c>
      <c r="C1625">
        <v>1</v>
      </c>
      <c r="D1625">
        <v>1</v>
      </c>
      <c r="E1625">
        <f>COUNTIF(tbl_EmployeeSurvey[EmployeeID],tbl_EmployeeSurvey[[#This Row],[EmployeeID]])</f>
        <v>1</v>
      </c>
    </row>
    <row r="1626" spans="1:5" x14ac:dyDescent="0.25">
      <c r="A1626">
        <v>1625</v>
      </c>
      <c r="B1626">
        <v>3</v>
      </c>
      <c r="C1626">
        <v>3</v>
      </c>
      <c r="D1626">
        <v>2</v>
      </c>
      <c r="E1626">
        <f>COUNTIF(tbl_EmployeeSurvey[EmployeeID],tbl_EmployeeSurvey[[#This Row],[EmployeeID]])</f>
        <v>1</v>
      </c>
    </row>
    <row r="1627" spans="1:5" x14ac:dyDescent="0.25">
      <c r="A1627">
        <v>1626</v>
      </c>
      <c r="B1627">
        <v>4</v>
      </c>
      <c r="C1627">
        <v>4</v>
      </c>
      <c r="D1627">
        <v>4</v>
      </c>
      <c r="E1627">
        <f>COUNTIF(tbl_EmployeeSurvey[EmployeeID],tbl_EmployeeSurvey[[#This Row],[EmployeeID]])</f>
        <v>1</v>
      </c>
    </row>
    <row r="1628" spans="1:5" x14ac:dyDescent="0.25">
      <c r="A1628">
        <v>1627</v>
      </c>
      <c r="B1628">
        <v>1</v>
      </c>
      <c r="C1628">
        <v>2</v>
      </c>
      <c r="D1628">
        <v>3</v>
      </c>
      <c r="E1628">
        <f>COUNTIF(tbl_EmployeeSurvey[EmployeeID],tbl_EmployeeSurvey[[#This Row],[EmployeeID]])</f>
        <v>1</v>
      </c>
    </row>
    <row r="1629" spans="1:5" x14ac:dyDescent="0.25">
      <c r="A1629">
        <v>1628</v>
      </c>
      <c r="B1629">
        <v>4</v>
      </c>
      <c r="C1629">
        <v>3</v>
      </c>
      <c r="D1629">
        <v>2</v>
      </c>
      <c r="E1629">
        <f>COUNTIF(tbl_EmployeeSurvey[EmployeeID],tbl_EmployeeSurvey[[#This Row],[EmployeeID]])</f>
        <v>1</v>
      </c>
    </row>
    <row r="1630" spans="1:5" x14ac:dyDescent="0.25">
      <c r="A1630">
        <v>1629</v>
      </c>
      <c r="B1630">
        <v>4</v>
      </c>
      <c r="C1630">
        <v>4</v>
      </c>
      <c r="D1630">
        <v>3</v>
      </c>
      <c r="E1630">
        <f>COUNTIF(tbl_EmployeeSurvey[EmployeeID],tbl_EmployeeSurvey[[#This Row],[EmployeeID]])</f>
        <v>1</v>
      </c>
    </row>
    <row r="1631" spans="1:5" x14ac:dyDescent="0.25">
      <c r="A1631">
        <v>1630</v>
      </c>
      <c r="B1631">
        <v>3</v>
      </c>
      <c r="C1631">
        <v>3</v>
      </c>
      <c r="D1631">
        <v>3</v>
      </c>
      <c r="E1631">
        <f>COUNTIF(tbl_EmployeeSurvey[EmployeeID],tbl_EmployeeSurvey[[#This Row],[EmployeeID]])</f>
        <v>1</v>
      </c>
    </row>
    <row r="1632" spans="1:5" x14ac:dyDescent="0.25">
      <c r="A1632">
        <v>1631</v>
      </c>
      <c r="B1632">
        <v>1</v>
      </c>
      <c r="C1632">
        <v>4</v>
      </c>
      <c r="D1632">
        <v>1</v>
      </c>
      <c r="E1632">
        <f>COUNTIF(tbl_EmployeeSurvey[EmployeeID],tbl_EmployeeSurvey[[#This Row],[EmployeeID]])</f>
        <v>1</v>
      </c>
    </row>
    <row r="1633" spans="1:5" x14ac:dyDescent="0.25">
      <c r="A1633">
        <v>1632</v>
      </c>
      <c r="B1633">
        <v>3</v>
      </c>
      <c r="C1633">
        <v>4</v>
      </c>
      <c r="D1633">
        <v>1</v>
      </c>
      <c r="E1633">
        <f>COUNTIF(tbl_EmployeeSurvey[EmployeeID],tbl_EmployeeSurvey[[#This Row],[EmployeeID]])</f>
        <v>1</v>
      </c>
    </row>
    <row r="1634" spans="1:5" x14ac:dyDescent="0.25">
      <c r="A1634">
        <v>1633</v>
      </c>
      <c r="B1634">
        <v>2</v>
      </c>
      <c r="C1634">
        <v>3</v>
      </c>
      <c r="D1634">
        <v>3</v>
      </c>
      <c r="E1634">
        <f>COUNTIF(tbl_EmployeeSurvey[EmployeeID],tbl_EmployeeSurvey[[#This Row],[EmployeeID]])</f>
        <v>1</v>
      </c>
    </row>
    <row r="1635" spans="1:5" x14ac:dyDescent="0.25">
      <c r="A1635">
        <v>1634</v>
      </c>
      <c r="B1635">
        <v>3</v>
      </c>
      <c r="C1635">
        <v>2</v>
      </c>
      <c r="D1635">
        <v>4</v>
      </c>
      <c r="E1635">
        <f>COUNTIF(tbl_EmployeeSurvey[EmployeeID],tbl_EmployeeSurvey[[#This Row],[EmployeeID]])</f>
        <v>1</v>
      </c>
    </row>
    <row r="1636" spans="1:5" x14ac:dyDescent="0.25">
      <c r="A1636">
        <v>1635</v>
      </c>
      <c r="B1636">
        <v>1</v>
      </c>
      <c r="C1636">
        <v>4</v>
      </c>
      <c r="D1636">
        <v>4</v>
      </c>
      <c r="E1636">
        <f>COUNTIF(tbl_EmployeeSurvey[EmployeeID],tbl_EmployeeSurvey[[#This Row],[EmployeeID]])</f>
        <v>1</v>
      </c>
    </row>
    <row r="1637" spans="1:5" x14ac:dyDescent="0.25">
      <c r="A1637">
        <v>1636</v>
      </c>
      <c r="B1637">
        <v>3</v>
      </c>
      <c r="C1637">
        <v>1</v>
      </c>
      <c r="D1637">
        <v>3</v>
      </c>
      <c r="E1637">
        <f>COUNTIF(tbl_EmployeeSurvey[EmployeeID],tbl_EmployeeSurvey[[#This Row],[EmployeeID]])</f>
        <v>1</v>
      </c>
    </row>
    <row r="1638" spans="1:5" x14ac:dyDescent="0.25">
      <c r="A1638">
        <v>1637</v>
      </c>
      <c r="B1638">
        <v>1</v>
      </c>
      <c r="C1638">
        <v>4</v>
      </c>
      <c r="D1638">
        <v>2</v>
      </c>
      <c r="E1638">
        <f>COUNTIF(tbl_EmployeeSurvey[EmployeeID],tbl_EmployeeSurvey[[#This Row],[EmployeeID]])</f>
        <v>1</v>
      </c>
    </row>
    <row r="1639" spans="1:5" x14ac:dyDescent="0.25">
      <c r="A1639">
        <v>1638</v>
      </c>
      <c r="B1639">
        <v>2</v>
      </c>
      <c r="C1639">
        <v>3</v>
      </c>
      <c r="D1639">
        <v>3</v>
      </c>
      <c r="E1639">
        <f>COUNTIF(tbl_EmployeeSurvey[EmployeeID],tbl_EmployeeSurvey[[#This Row],[EmployeeID]])</f>
        <v>1</v>
      </c>
    </row>
    <row r="1640" spans="1:5" x14ac:dyDescent="0.25">
      <c r="A1640">
        <v>1639</v>
      </c>
      <c r="B1640">
        <v>3</v>
      </c>
      <c r="C1640">
        <v>4</v>
      </c>
      <c r="D1640">
        <v>2</v>
      </c>
      <c r="E1640">
        <f>COUNTIF(tbl_EmployeeSurvey[EmployeeID],tbl_EmployeeSurvey[[#This Row],[EmployeeID]])</f>
        <v>1</v>
      </c>
    </row>
    <row r="1641" spans="1:5" x14ac:dyDescent="0.25">
      <c r="A1641">
        <v>1640</v>
      </c>
      <c r="B1641">
        <v>3</v>
      </c>
      <c r="C1641">
        <v>1</v>
      </c>
      <c r="D1641">
        <v>4</v>
      </c>
      <c r="E1641">
        <f>COUNTIF(tbl_EmployeeSurvey[EmployeeID],tbl_EmployeeSurvey[[#This Row],[EmployeeID]])</f>
        <v>1</v>
      </c>
    </row>
    <row r="1642" spans="1:5" x14ac:dyDescent="0.25">
      <c r="A1642">
        <v>1641</v>
      </c>
      <c r="B1642">
        <v>1</v>
      </c>
      <c r="C1642">
        <v>4</v>
      </c>
      <c r="D1642">
        <v>3</v>
      </c>
      <c r="E1642">
        <f>COUNTIF(tbl_EmployeeSurvey[EmployeeID],tbl_EmployeeSurvey[[#This Row],[EmployeeID]])</f>
        <v>1</v>
      </c>
    </row>
    <row r="1643" spans="1:5" x14ac:dyDescent="0.25">
      <c r="A1643">
        <v>1642</v>
      </c>
      <c r="B1643">
        <v>1</v>
      </c>
      <c r="C1643">
        <v>3</v>
      </c>
      <c r="D1643">
        <v>1</v>
      </c>
      <c r="E1643">
        <f>COUNTIF(tbl_EmployeeSurvey[EmployeeID],tbl_EmployeeSurvey[[#This Row],[EmployeeID]])</f>
        <v>1</v>
      </c>
    </row>
    <row r="1644" spans="1:5" x14ac:dyDescent="0.25">
      <c r="A1644">
        <v>1643</v>
      </c>
      <c r="B1644">
        <v>4</v>
      </c>
      <c r="C1644">
        <v>3</v>
      </c>
      <c r="D1644">
        <v>3</v>
      </c>
      <c r="E1644">
        <f>COUNTIF(tbl_EmployeeSurvey[EmployeeID],tbl_EmployeeSurvey[[#This Row],[EmployeeID]])</f>
        <v>1</v>
      </c>
    </row>
    <row r="1645" spans="1:5" x14ac:dyDescent="0.25">
      <c r="A1645">
        <v>1644</v>
      </c>
      <c r="B1645">
        <v>3</v>
      </c>
      <c r="C1645">
        <v>3</v>
      </c>
      <c r="D1645">
        <v>3</v>
      </c>
      <c r="E1645">
        <f>COUNTIF(tbl_EmployeeSurvey[EmployeeID],tbl_EmployeeSurvey[[#This Row],[EmployeeID]])</f>
        <v>1</v>
      </c>
    </row>
    <row r="1646" spans="1:5" x14ac:dyDescent="0.25">
      <c r="A1646">
        <v>1645</v>
      </c>
      <c r="B1646">
        <v>4</v>
      </c>
      <c r="C1646">
        <v>3</v>
      </c>
      <c r="D1646">
        <v>3</v>
      </c>
      <c r="E1646">
        <f>COUNTIF(tbl_EmployeeSurvey[EmployeeID],tbl_EmployeeSurvey[[#This Row],[EmployeeID]])</f>
        <v>1</v>
      </c>
    </row>
    <row r="1647" spans="1:5" x14ac:dyDescent="0.25">
      <c r="A1647">
        <v>1646</v>
      </c>
      <c r="B1647">
        <v>3</v>
      </c>
      <c r="C1647">
        <v>4</v>
      </c>
      <c r="D1647">
        <v>3</v>
      </c>
      <c r="E1647">
        <f>COUNTIF(tbl_EmployeeSurvey[EmployeeID],tbl_EmployeeSurvey[[#This Row],[EmployeeID]])</f>
        <v>1</v>
      </c>
    </row>
    <row r="1648" spans="1:5" x14ac:dyDescent="0.25">
      <c r="A1648">
        <v>1647</v>
      </c>
      <c r="B1648">
        <v>3</v>
      </c>
      <c r="C1648">
        <v>2</v>
      </c>
      <c r="D1648">
        <v>4</v>
      </c>
      <c r="E1648">
        <f>COUNTIF(tbl_EmployeeSurvey[EmployeeID],tbl_EmployeeSurvey[[#This Row],[EmployeeID]])</f>
        <v>1</v>
      </c>
    </row>
    <row r="1649" spans="1:5" x14ac:dyDescent="0.25">
      <c r="A1649">
        <v>1648</v>
      </c>
      <c r="B1649">
        <v>2</v>
      </c>
      <c r="C1649">
        <v>3</v>
      </c>
      <c r="D1649">
        <v>4</v>
      </c>
      <c r="E1649">
        <f>COUNTIF(tbl_EmployeeSurvey[EmployeeID],tbl_EmployeeSurvey[[#This Row],[EmployeeID]])</f>
        <v>1</v>
      </c>
    </row>
    <row r="1650" spans="1:5" x14ac:dyDescent="0.25">
      <c r="A1650">
        <v>1649</v>
      </c>
      <c r="B1650">
        <v>1</v>
      </c>
      <c r="C1650">
        <v>4</v>
      </c>
      <c r="D1650">
        <v>3</v>
      </c>
      <c r="E1650">
        <f>COUNTIF(tbl_EmployeeSurvey[EmployeeID],tbl_EmployeeSurvey[[#This Row],[EmployeeID]])</f>
        <v>1</v>
      </c>
    </row>
    <row r="1651" spans="1:5" x14ac:dyDescent="0.25">
      <c r="A1651">
        <v>1650</v>
      </c>
      <c r="B1651">
        <v>4</v>
      </c>
      <c r="C1651">
        <v>2</v>
      </c>
      <c r="D1651">
        <v>3</v>
      </c>
      <c r="E1651">
        <f>COUNTIF(tbl_EmployeeSurvey[EmployeeID],tbl_EmployeeSurvey[[#This Row],[EmployeeID]])</f>
        <v>1</v>
      </c>
    </row>
    <row r="1652" spans="1:5" x14ac:dyDescent="0.25">
      <c r="A1652">
        <v>1651</v>
      </c>
      <c r="B1652">
        <v>4</v>
      </c>
      <c r="C1652">
        <v>3</v>
      </c>
      <c r="D1652">
        <v>3</v>
      </c>
      <c r="E1652">
        <f>COUNTIF(tbl_EmployeeSurvey[EmployeeID],tbl_EmployeeSurvey[[#This Row],[EmployeeID]])</f>
        <v>1</v>
      </c>
    </row>
    <row r="1653" spans="1:5" x14ac:dyDescent="0.25">
      <c r="A1653">
        <v>1652</v>
      </c>
      <c r="B1653">
        <v>1</v>
      </c>
      <c r="C1653">
        <v>3</v>
      </c>
      <c r="D1653">
        <v>3</v>
      </c>
      <c r="E1653">
        <f>COUNTIF(tbl_EmployeeSurvey[EmployeeID],tbl_EmployeeSurvey[[#This Row],[EmployeeID]])</f>
        <v>1</v>
      </c>
    </row>
    <row r="1654" spans="1:5" x14ac:dyDescent="0.25">
      <c r="A1654">
        <v>1653</v>
      </c>
      <c r="B1654">
        <v>2</v>
      </c>
      <c r="C1654">
        <v>1</v>
      </c>
      <c r="D1654">
        <v>3</v>
      </c>
      <c r="E1654">
        <f>COUNTIF(tbl_EmployeeSurvey[EmployeeID],tbl_EmployeeSurvey[[#This Row],[EmployeeID]])</f>
        <v>1</v>
      </c>
    </row>
    <row r="1655" spans="1:5" x14ac:dyDescent="0.25">
      <c r="A1655">
        <v>1654</v>
      </c>
      <c r="B1655">
        <v>2</v>
      </c>
      <c r="C1655">
        <v>3</v>
      </c>
      <c r="D1655">
        <v>3</v>
      </c>
      <c r="E1655">
        <f>COUNTIF(tbl_EmployeeSurvey[EmployeeID],tbl_EmployeeSurvey[[#This Row],[EmployeeID]])</f>
        <v>1</v>
      </c>
    </row>
    <row r="1656" spans="1:5" x14ac:dyDescent="0.25">
      <c r="A1656">
        <v>1655</v>
      </c>
      <c r="B1656">
        <v>2</v>
      </c>
      <c r="C1656">
        <v>4</v>
      </c>
      <c r="D1656">
        <v>2</v>
      </c>
      <c r="E1656">
        <f>COUNTIF(tbl_EmployeeSurvey[EmployeeID],tbl_EmployeeSurvey[[#This Row],[EmployeeID]])</f>
        <v>1</v>
      </c>
    </row>
    <row r="1657" spans="1:5" x14ac:dyDescent="0.25">
      <c r="A1657">
        <v>1656</v>
      </c>
      <c r="B1657">
        <v>3</v>
      </c>
      <c r="C1657">
        <v>3</v>
      </c>
      <c r="D1657">
        <v>3</v>
      </c>
      <c r="E1657">
        <f>COUNTIF(tbl_EmployeeSurvey[EmployeeID],tbl_EmployeeSurvey[[#This Row],[EmployeeID]])</f>
        <v>1</v>
      </c>
    </row>
    <row r="1658" spans="1:5" x14ac:dyDescent="0.25">
      <c r="A1658">
        <v>1657</v>
      </c>
      <c r="B1658">
        <v>2</v>
      </c>
      <c r="C1658">
        <v>4</v>
      </c>
      <c r="D1658">
        <v>3</v>
      </c>
      <c r="E1658">
        <f>COUNTIF(tbl_EmployeeSurvey[EmployeeID],tbl_EmployeeSurvey[[#This Row],[EmployeeID]])</f>
        <v>1</v>
      </c>
    </row>
    <row r="1659" spans="1:5" x14ac:dyDescent="0.25">
      <c r="A1659">
        <v>1658</v>
      </c>
      <c r="B1659">
        <v>1</v>
      </c>
      <c r="C1659">
        <v>2</v>
      </c>
      <c r="D1659">
        <v>3</v>
      </c>
      <c r="E1659">
        <f>COUNTIF(tbl_EmployeeSurvey[EmployeeID],tbl_EmployeeSurvey[[#This Row],[EmployeeID]])</f>
        <v>1</v>
      </c>
    </row>
    <row r="1660" spans="1:5" x14ac:dyDescent="0.25">
      <c r="A1660">
        <v>1659</v>
      </c>
      <c r="B1660">
        <v>4</v>
      </c>
      <c r="C1660">
        <v>4</v>
      </c>
      <c r="D1660">
        <v>3</v>
      </c>
      <c r="E1660">
        <f>COUNTIF(tbl_EmployeeSurvey[EmployeeID],tbl_EmployeeSurvey[[#This Row],[EmployeeID]])</f>
        <v>1</v>
      </c>
    </row>
    <row r="1661" spans="1:5" x14ac:dyDescent="0.25">
      <c r="A1661">
        <v>1660</v>
      </c>
      <c r="B1661">
        <v>2</v>
      </c>
      <c r="C1661">
        <v>3</v>
      </c>
      <c r="D1661">
        <v>3</v>
      </c>
      <c r="E1661">
        <f>COUNTIF(tbl_EmployeeSurvey[EmployeeID],tbl_EmployeeSurvey[[#This Row],[EmployeeID]])</f>
        <v>1</v>
      </c>
    </row>
    <row r="1662" spans="1:5" x14ac:dyDescent="0.25">
      <c r="A1662">
        <v>1661</v>
      </c>
      <c r="B1662">
        <v>2</v>
      </c>
      <c r="C1662">
        <v>3</v>
      </c>
      <c r="D1662">
        <v>3</v>
      </c>
      <c r="E1662">
        <f>COUNTIF(tbl_EmployeeSurvey[EmployeeID],tbl_EmployeeSurvey[[#This Row],[EmployeeID]])</f>
        <v>1</v>
      </c>
    </row>
    <row r="1663" spans="1:5" x14ac:dyDescent="0.25">
      <c r="A1663">
        <v>1662</v>
      </c>
      <c r="B1663">
        <v>3</v>
      </c>
      <c r="C1663">
        <v>3</v>
      </c>
      <c r="D1663">
        <v>3</v>
      </c>
      <c r="E1663">
        <f>COUNTIF(tbl_EmployeeSurvey[EmployeeID],tbl_EmployeeSurvey[[#This Row],[EmployeeID]])</f>
        <v>1</v>
      </c>
    </row>
    <row r="1664" spans="1:5" x14ac:dyDescent="0.25">
      <c r="A1664">
        <v>1663</v>
      </c>
      <c r="B1664">
        <v>2</v>
      </c>
      <c r="C1664">
        <v>4</v>
      </c>
      <c r="D1664">
        <v>4</v>
      </c>
      <c r="E1664">
        <f>COUNTIF(tbl_EmployeeSurvey[EmployeeID],tbl_EmployeeSurvey[[#This Row],[EmployeeID]])</f>
        <v>1</v>
      </c>
    </row>
    <row r="1665" spans="1:5" x14ac:dyDescent="0.25">
      <c r="A1665">
        <v>1664</v>
      </c>
      <c r="B1665">
        <v>4</v>
      </c>
      <c r="C1665">
        <v>1</v>
      </c>
      <c r="D1665">
        <v>2</v>
      </c>
      <c r="E1665">
        <f>COUNTIF(tbl_EmployeeSurvey[EmployeeID],tbl_EmployeeSurvey[[#This Row],[EmployeeID]])</f>
        <v>1</v>
      </c>
    </row>
    <row r="1666" spans="1:5" x14ac:dyDescent="0.25">
      <c r="A1666">
        <v>1665</v>
      </c>
      <c r="B1666">
        <v>4</v>
      </c>
      <c r="C1666">
        <v>2</v>
      </c>
      <c r="D1666">
        <v>4</v>
      </c>
      <c r="E1666">
        <f>COUNTIF(tbl_EmployeeSurvey[EmployeeID],tbl_EmployeeSurvey[[#This Row],[EmployeeID]])</f>
        <v>1</v>
      </c>
    </row>
    <row r="1667" spans="1:5" x14ac:dyDescent="0.25">
      <c r="A1667">
        <v>1666</v>
      </c>
      <c r="B1667">
        <v>2</v>
      </c>
      <c r="C1667">
        <v>3</v>
      </c>
      <c r="D1667">
        <v>2</v>
      </c>
      <c r="E1667">
        <f>COUNTIF(tbl_EmployeeSurvey[EmployeeID],tbl_EmployeeSurvey[[#This Row],[EmployeeID]])</f>
        <v>1</v>
      </c>
    </row>
    <row r="1668" spans="1:5" x14ac:dyDescent="0.25">
      <c r="A1668">
        <v>1667</v>
      </c>
      <c r="B1668">
        <v>4</v>
      </c>
      <c r="C1668">
        <v>4</v>
      </c>
      <c r="D1668">
        <v>4</v>
      </c>
      <c r="E1668">
        <f>COUNTIF(tbl_EmployeeSurvey[EmployeeID],tbl_EmployeeSurvey[[#This Row],[EmployeeID]])</f>
        <v>1</v>
      </c>
    </row>
    <row r="1669" spans="1:5" x14ac:dyDescent="0.25">
      <c r="A1669">
        <v>1668</v>
      </c>
      <c r="B1669">
        <v>1</v>
      </c>
      <c r="C1669">
        <v>3</v>
      </c>
      <c r="D1669">
        <v>3</v>
      </c>
      <c r="E1669">
        <f>COUNTIF(tbl_EmployeeSurvey[EmployeeID],tbl_EmployeeSurvey[[#This Row],[EmployeeID]])</f>
        <v>1</v>
      </c>
    </row>
    <row r="1670" spans="1:5" x14ac:dyDescent="0.25">
      <c r="A1670">
        <v>1669</v>
      </c>
      <c r="B1670">
        <v>3</v>
      </c>
      <c r="C1670">
        <v>4</v>
      </c>
      <c r="D1670">
        <v>2</v>
      </c>
      <c r="E1670">
        <f>COUNTIF(tbl_EmployeeSurvey[EmployeeID],tbl_EmployeeSurvey[[#This Row],[EmployeeID]])</f>
        <v>1</v>
      </c>
    </row>
    <row r="1671" spans="1:5" x14ac:dyDescent="0.25">
      <c r="A1671">
        <v>1670</v>
      </c>
      <c r="B1671">
        <v>2</v>
      </c>
      <c r="C1671">
        <v>2</v>
      </c>
      <c r="D1671">
        <v>3</v>
      </c>
      <c r="E1671">
        <f>COUNTIF(tbl_EmployeeSurvey[EmployeeID],tbl_EmployeeSurvey[[#This Row],[EmployeeID]])</f>
        <v>1</v>
      </c>
    </row>
    <row r="1672" spans="1:5" x14ac:dyDescent="0.25">
      <c r="A1672">
        <v>1671</v>
      </c>
      <c r="B1672">
        <v>3</v>
      </c>
      <c r="C1672">
        <v>1</v>
      </c>
      <c r="D1672">
        <v>3</v>
      </c>
      <c r="E1672">
        <f>COUNTIF(tbl_EmployeeSurvey[EmployeeID],tbl_EmployeeSurvey[[#This Row],[EmployeeID]])</f>
        <v>1</v>
      </c>
    </row>
    <row r="1673" spans="1:5" x14ac:dyDescent="0.25">
      <c r="A1673">
        <v>1672</v>
      </c>
      <c r="B1673">
        <v>1</v>
      </c>
      <c r="C1673">
        <v>3</v>
      </c>
      <c r="D1673">
        <v>3</v>
      </c>
      <c r="E1673">
        <f>COUNTIF(tbl_EmployeeSurvey[EmployeeID],tbl_EmployeeSurvey[[#This Row],[EmployeeID]])</f>
        <v>1</v>
      </c>
    </row>
    <row r="1674" spans="1:5" x14ac:dyDescent="0.25">
      <c r="A1674">
        <v>1673</v>
      </c>
      <c r="B1674">
        <v>1</v>
      </c>
      <c r="C1674">
        <v>3</v>
      </c>
      <c r="D1674">
        <v>3</v>
      </c>
      <c r="E1674">
        <f>COUNTIF(tbl_EmployeeSurvey[EmployeeID],tbl_EmployeeSurvey[[#This Row],[EmployeeID]])</f>
        <v>1</v>
      </c>
    </row>
    <row r="1675" spans="1:5" x14ac:dyDescent="0.25">
      <c r="A1675">
        <v>1674</v>
      </c>
      <c r="B1675">
        <v>1</v>
      </c>
      <c r="C1675">
        <v>3</v>
      </c>
      <c r="D1675">
        <v>3</v>
      </c>
      <c r="E1675">
        <f>COUNTIF(tbl_EmployeeSurvey[EmployeeID],tbl_EmployeeSurvey[[#This Row],[EmployeeID]])</f>
        <v>1</v>
      </c>
    </row>
    <row r="1676" spans="1:5" x14ac:dyDescent="0.25">
      <c r="A1676">
        <v>1675</v>
      </c>
      <c r="B1676">
        <v>4</v>
      </c>
      <c r="C1676">
        <v>4</v>
      </c>
      <c r="D1676">
        <v>3</v>
      </c>
      <c r="E1676">
        <f>COUNTIF(tbl_EmployeeSurvey[EmployeeID],tbl_EmployeeSurvey[[#This Row],[EmployeeID]])</f>
        <v>1</v>
      </c>
    </row>
    <row r="1677" spans="1:5" x14ac:dyDescent="0.25">
      <c r="A1677">
        <v>1676</v>
      </c>
      <c r="B1677">
        <v>3</v>
      </c>
      <c r="C1677">
        <v>4</v>
      </c>
      <c r="D1677">
        <v>1</v>
      </c>
      <c r="E1677">
        <f>COUNTIF(tbl_EmployeeSurvey[EmployeeID],tbl_EmployeeSurvey[[#This Row],[EmployeeID]])</f>
        <v>1</v>
      </c>
    </row>
    <row r="1678" spans="1:5" x14ac:dyDescent="0.25">
      <c r="A1678">
        <v>1677</v>
      </c>
      <c r="B1678">
        <v>2</v>
      </c>
      <c r="C1678">
        <v>4</v>
      </c>
      <c r="D1678">
        <v>4</v>
      </c>
      <c r="E1678">
        <f>COUNTIF(tbl_EmployeeSurvey[EmployeeID],tbl_EmployeeSurvey[[#This Row],[EmployeeID]])</f>
        <v>1</v>
      </c>
    </row>
    <row r="1679" spans="1:5" x14ac:dyDescent="0.25">
      <c r="A1679">
        <v>1678</v>
      </c>
      <c r="B1679">
        <v>1</v>
      </c>
      <c r="C1679">
        <v>3</v>
      </c>
      <c r="D1679">
        <v>2</v>
      </c>
      <c r="E1679">
        <f>COUNTIF(tbl_EmployeeSurvey[EmployeeID],tbl_EmployeeSurvey[[#This Row],[EmployeeID]])</f>
        <v>1</v>
      </c>
    </row>
    <row r="1680" spans="1:5" x14ac:dyDescent="0.25">
      <c r="A1680">
        <v>1679</v>
      </c>
      <c r="B1680">
        <v>2</v>
      </c>
      <c r="C1680">
        <v>3</v>
      </c>
      <c r="D1680">
        <v>3</v>
      </c>
      <c r="E1680">
        <f>COUNTIF(tbl_EmployeeSurvey[EmployeeID],tbl_EmployeeSurvey[[#This Row],[EmployeeID]])</f>
        <v>1</v>
      </c>
    </row>
    <row r="1681" spans="1:5" x14ac:dyDescent="0.25">
      <c r="A1681">
        <v>1680</v>
      </c>
      <c r="B1681">
        <v>1</v>
      </c>
      <c r="C1681">
        <v>2</v>
      </c>
      <c r="D1681">
        <v>3</v>
      </c>
      <c r="E1681">
        <f>COUNTIF(tbl_EmployeeSurvey[EmployeeID],tbl_EmployeeSurvey[[#This Row],[EmployeeID]])</f>
        <v>1</v>
      </c>
    </row>
    <row r="1682" spans="1:5" x14ac:dyDescent="0.25">
      <c r="A1682">
        <v>1681</v>
      </c>
      <c r="B1682">
        <v>4</v>
      </c>
      <c r="C1682">
        <v>1</v>
      </c>
      <c r="D1682">
        <v>3</v>
      </c>
      <c r="E1682">
        <f>COUNTIF(tbl_EmployeeSurvey[EmployeeID],tbl_EmployeeSurvey[[#This Row],[EmployeeID]])</f>
        <v>1</v>
      </c>
    </row>
    <row r="1683" spans="1:5" x14ac:dyDescent="0.25">
      <c r="A1683">
        <v>1682</v>
      </c>
      <c r="B1683">
        <v>4</v>
      </c>
      <c r="C1683">
        <v>3</v>
      </c>
      <c r="D1683">
        <v>3</v>
      </c>
      <c r="E1683">
        <f>COUNTIF(tbl_EmployeeSurvey[EmployeeID],tbl_EmployeeSurvey[[#This Row],[EmployeeID]])</f>
        <v>1</v>
      </c>
    </row>
    <row r="1684" spans="1:5" x14ac:dyDescent="0.25">
      <c r="A1684">
        <v>1683</v>
      </c>
      <c r="B1684">
        <v>4</v>
      </c>
      <c r="C1684">
        <v>4</v>
      </c>
      <c r="D1684">
        <v>3</v>
      </c>
      <c r="E1684">
        <f>COUNTIF(tbl_EmployeeSurvey[EmployeeID],tbl_EmployeeSurvey[[#This Row],[EmployeeID]])</f>
        <v>1</v>
      </c>
    </row>
    <row r="1685" spans="1:5" x14ac:dyDescent="0.25">
      <c r="A1685">
        <v>1684</v>
      </c>
      <c r="B1685">
        <v>3</v>
      </c>
      <c r="C1685">
        <v>3</v>
      </c>
      <c r="D1685">
        <v>3</v>
      </c>
      <c r="E1685">
        <f>COUNTIF(tbl_EmployeeSurvey[EmployeeID],tbl_EmployeeSurvey[[#This Row],[EmployeeID]])</f>
        <v>1</v>
      </c>
    </row>
    <row r="1686" spans="1:5" x14ac:dyDescent="0.25">
      <c r="A1686">
        <v>1685</v>
      </c>
      <c r="B1686">
        <v>2</v>
      </c>
      <c r="C1686">
        <v>2</v>
      </c>
      <c r="D1686">
        <v>2</v>
      </c>
      <c r="E1686">
        <f>COUNTIF(tbl_EmployeeSurvey[EmployeeID],tbl_EmployeeSurvey[[#This Row],[EmployeeID]])</f>
        <v>1</v>
      </c>
    </row>
    <row r="1687" spans="1:5" x14ac:dyDescent="0.25">
      <c r="A1687">
        <v>1686</v>
      </c>
      <c r="B1687">
        <v>4</v>
      </c>
      <c r="C1687">
        <v>3</v>
      </c>
      <c r="D1687">
        <v>3</v>
      </c>
      <c r="E1687">
        <f>COUNTIF(tbl_EmployeeSurvey[EmployeeID],tbl_EmployeeSurvey[[#This Row],[EmployeeID]])</f>
        <v>1</v>
      </c>
    </row>
    <row r="1688" spans="1:5" x14ac:dyDescent="0.25">
      <c r="A1688">
        <v>1687</v>
      </c>
      <c r="B1688">
        <v>2</v>
      </c>
      <c r="C1688">
        <v>4</v>
      </c>
      <c r="D1688">
        <v>3</v>
      </c>
      <c r="E1688">
        <f>COUNTIF(tbl_EmployeeSurvey[EmployeeID],tbl_EmployeeSurvey[[#This Row],[EmployeeID]])</f>
        <v>1</v>
      </c>
    </row>
    <row r="1689" spans="1:5" x14ac:dyDescent="0.25">
      <c r="A1689">
        <v>1688</v>
      </c>
      <c r="B1689">
        <v>1</v>
      </c>
      <c r="C1689">
        <v>2</v>
      </c>
      <c r="D1689">
        <v>4</v>
      </c>
      <c r="E1689">
        <f>COUNTIF(tbl_EmployeeSurvey[EmployeeID],tbl_EmployeeSurvey[[#This Row],[EmployeeID]])</f>
        <v>1</v>
      </c>
    </row>
    <row r="1690" spans="1:5" x14ac:dyDescent="0.25">
      <c r="A1690">
        <v>1689</v>
      </c>
      <c r="B1690">
        <v>4</v>
      </c>
      <c r="C1690">
        <v>2</v>
      </c>
      <c r="D1690">
        <v>3</v>
      </c>
      <c r="E1690">
        <f>COUNTIF(tbl_EmployeeSurvey[EmployeeID],tbl_EmployeeSurvey[[#This Row],[EmployeeID]])</f>
        <v>1</v>
      </c>
    </row>
    <row r="1691" spans="1:5" x14ac:dyDescent="0.25">
      <c r="A1691">
        <v>1690</v>
      </c>
      <c r="B1691">
        <v>1</v>
      </c>
      <c r="C1691">
        <v>2</v>
      </c>
      <c r="D1691">
        <v>3</v>
      </c>
      <c r="E1691">
        <f>COUNTIF(tbl_EmployeeSurvey[EmployeeID],tbl_EmployeeSurvey[[#This Row],[EmployeeID]])</f>
        <v>1</v>
      </c>
    </row>
    <row r="1692" spans="1:5" x14ac:dyDescent="0.25">
      <c r="A1692">
        <v>1691</v>
      </c>
      <c r="B1692">
        <v>2</v>
      </c>
      <c r="C1692">
        <v>3</v>
      </c>
      <c r="D1692">
        <v>3</v>
      </c>
      <c r="E1692">
        <f>COUNTIF(tbl_EmployeeSurvey[EmployeeID],tbl_EmployeeSurvey[[#This Row],[EmployeeID]])</f>
        <v>1</v>
      </c>
    </row>
    <row r="1693" spans="1:5" x14ac:dyDescent="0.25">
      <c r="A1693">
        <v>1692</v>
      </c>
      <c r="B1693">
        <v>1</v>
      </c>
      <c r="C1693">
        <v>3</v>
      </c>
      <c r="D1693">
        <v>3</v>
      </c>
      <c r="E1693">
        <f>COUNTIF(tbl_EmployeeSurvey[EmployeeID],tbl_EmployeeSurvey[[#This Row],[EmployeeID]])</f>
        <v>1</v>
      </c>
    </row>
    <row r="1694" spans="1:5" x14ac:dyDescent="0.25">
      <c r="A1694">
        <v>1693</v>
      </c>
      <c r="B1694">
        <v>2</v>
      </c>
      <c r="C1694">
        <v>1</v>
      </c>
      <c r="D1694">
        <v>4</v>
      </c>
      <c r="E1694">
        <f>COUNTIF(tbl_EmployeeSurvey[EmployeeID],tbl_EmployeeSurvey[[#This Row],[EmployeeID]])</f>
        <v>1</v>
      </c>
    </row>
    <row r="1695" spans="1:5" x14ac:dyDescent="0.25">
      <c r="A1695">
        <v>1694</v>
      </c>
      <c r="B1695">
        <v>2</v>
      </c>
      <c r="C1695">
        <v>4</v>
      </c>
      <c r="D1695">
        <v>3</v>
      </c>
      <c r="E1695">
        <f>COUNTIF(tbl_EmployeeSurvey[EmployeeID],tbl_EmployeeSurvey[[#This Row],[EmployeeID]])</f>
        <v>1</v>
      </c>
    </row>
    <row r="1696" spans="1:5" x14ac:dyDescent="0.25">
      <c r="A1696">
        <v>1695</v>
      </c>
      <c r="B1696">
        <v>2</v>
      </c>
      <c r="C1696">
        <v>1</v>
      </c>
      <c r="D1696">
        <v>1</v>
      </c>
      <c r="E1696">
        <f>COUNTIF(tbl_EmployeeSurvey[EmployeeID],tbl_EmployeeSurvey[[#This Row],[EmployeeID]])</f>
        <v>1</v>
      </c>
    </row>
    <row r="1697" spans="1:5" x14ac:dyDescent="0.25">
      <c r="A1697">
        <v>1696</v>
      </c>
      <c r="B1697">
        <v>1</v>
      </c>
      <c r="C1697">
        <v>4</v>
      </c>
      <c r="D1697">
        <v>3</v>
      </c>
      <c r="E1697">
        <f>COUNTIF(tbl_EmployeeSurvey[EmployeeID],tbl_EmployeeSurvey[[#This Row],[EmployeeID]])</f>
        <v>1</v>
      </c>
    </row>
    <row r="1698" spans="1:5" x14ac:dyDescent="0.25">
      <c r="A1698">
        <v>1697</v>
      </c>
      <c r="B1698">
        <v>1</v>
      </c>
      <c r="C1698">
        <v>4</v>
      </c>
      <c r="D1698">
        <v>4</v>
      </c>
      <c r="E1698">
        <f>COUNTIF(tbl_EmployeeSurvey[EmployeeID],tbl_EmployeeSurvey[[#This Row],[EmployeeID]])</f>
        <v>1</v>
      </c>
    </row>
    <row r="1699" spans="1:5" x14ac:dyDescent="0.25">
      <c r="A1699">
        <v>1698</v>
      </c>
      <c r="B1699">
        <v>1</v>
      </c>
      <c r="C1699">
        <v>3</v>
      </c>
      <c r="D1699">
        <v>2</v>
      </c>
      <c r="E1699">
        <f>COUNTIF(tbl_EmployeeSurvey[EmployeeID],tbl_EmployeeSurvey[[#This Row],[EmployeeID]])</f>
        <v>1</v>
      </c>
    </row>
    <row r="1700" spans="1:5" x14ac:dyDescent="0.25">
      <c r="A1700">
        <v>1699</v>
      </c>
      <c r="B1700">
        <v>4</v>
      </c>
      <c r="C1700">
        <v>3</v>
      </c>
      <c r="D1700">
        <v>2</v>
      </c>
      <c r="E1700">
        <f>COUNTIF(tbl_EmployeeSurvey[EmployeeID],tbl_EmployeeSurvey[[#This Row],[EmployeeID]])</f>
        <v>1</v>
      </c>
    </row>
    <row r="1701" spans="1:5" x14ac:dyDescent="0.25">
      <c r="A1701">
        <v>1700</v>
      </c>
      <c r="B1701">
        <v>4</v>
      </c>
      <c r="C1701">
        <v>2</v>
      </c>
      <c r="D1701">
        <v>4</v>
      </c>
      <c r="E1701">
        <f>COUNTIF(tbl_EmployeeSurvey[EmployeeID],tbl_EmployeeSurvey[[#This Row],[EmployeeID]])</f>
        <v>1</v>
      </c>
    </row>
    <row r="1702" spans="1:5" x14ac:dyDescent="0.25">
      <c r="A1702">
        <v>1701</v>
      </c>
      <c r="B1702">
        <v>3</v>
      </c>
      <c r="C1702">
        <v>4</v>
      </c>
      <c r="D1702">
        <v>3</v>
      </c>
      <c r="E1702">
        <f>COUNTIF(tbl_EmployeeSurvey[EmployeeID],tbl_EmployeeSurvey[[#This Row],[EmployeeID]])</f>
        <v>1</v>
      </c>
    </row>
    <row r="1703" spans="1:5" x14ac:dyDescent="0.25">
      <c r="A1703">
        <v>1702</v>
      </c>
      <c r="B1703">
        <v>2</v>
      </c>
      <c r="C1703">
        <v>4</v>
      </c>
      <c r="D1703">
        <v>2</v>
      </c>
      <c r="E1703">
        <f>COUNTIF(tbl_EmployeeSurvey[EmployeeID],tbl_EmployeeSurvey[[#This Row],[EmployeeID]])</f>
        <v>1</v>
      </c>
    </row>
    <row r="1704" spans="1:5" x14ac:dyDescent="0.25">
      <c r="A1704">
        <v>1703</v>
      </c>
      <c r="B1704">
        <v>3</v>
      </c>
      <c r="C1704">
        <v>1</v>
      </c>
      <c r="D1704">
        <v>2</v>
      </c>
      <c r="E1704">
        <f>COUNTIF(tbl_EmployeeSurvey[EmployeeID],tbl_EmployeeSurvey[[#This Row],[EmployeeID]])</f>
        <v>1</v>
      </c>
    </row>
    <row r="1705" spans="1:5" x14ac:dyDescent="0.25">
      <c r="A1705">
        <v>1704</v>
      </c>
      <c r="B1705">
        <v>4</v>
      </c>
      <c r="C1705">
        <v>3</v>
      </c>
      <c r="D1705">
        <v>3</v>
      </c>
      <c r="E1705">
        <f>COUNTIF(tbl_EmployeeSurvey[EmployeeID],tbl_EmployeeSurvey[[#This Row],[EmployeeID]])</f>
        <v>1</v>
      </c>
    </row>
    <row r="1706" spans="1:5" x14ac:dyDescent="0.25">
      <c r="A1706">
        <v>1705</v>
      </c>
      <c r="B1706">
        <v>4</v>
      </c>
      <c r="C1706">
        <v>1</v>
      </c>
      <c r="D1706">
        <v>1</v>
      </c>
      <c r="E1706">
        <f>COUNTIF(tbl_EmployeeSurvey[EmployeeID],tbl_EmployeeSurvey[[#This Row],[EmployeeID]])</f>
        <v>1</v>
      </c>
    </row>
    <row r="1707" spans="1:5" x14ac:dyDescent="0.25">
      <c r="A1707">
        <v>1706</v>
      </c>
      <c r="B1707">
        <v>1</v>
      </c>
      <c r="C1707">
        <v>3</v>
      </c>
      <c r="D1707">
        <v>4</v>
      </c>
      <c r="E1707">
        <f>COUNTIF(tbl_EmployeeSurvey[EmployeeID],tbl_EmployeeSurvey[[#This Row],[EmployeeID]])</f>
        <v>1</v>
      </c>
    </row>
    <row r="1708" spans="1:5" x14ac:dyDescent="0.25">
      <c r="A1708">
        <v>1707</v>
      </c>
      <c r="B1708">
        <v>3</v>
      </c>
      <c r="C1708">
        <v>3</v>
      </c>
      <c r="D1708">
        <v>3</v>
      </c>
      <c r="E1708">
        <f>COUNTIF(tbl_EmployeeSurvey[EmployeeID],tbl_EmployeeSurvey[[#This Row],[EmployeeID]])</f>
        <v>1</v>
      </c>
    </row>
    <row r="1709" spans="1:5" x14ac:dyDescent="0.25">
      <c r="A1709">
        <v>1708</v>
      </c>
      <c r="B1709">
        <v>3</v>
      </c>
      <c r="C1709">
        <v>1</v>
      </c>
      <c r="D1709">
        <v>3</v>
      </c>
      <c r="E1709">
        <f>COUNTIF(tbl_EmployeeSurvey[EmployeeID],tbl_EmployeeSurvey[[#This Row],[EmployeeID]])</f>
        <v>1</v>
      </c>
    </row>
    <row r="1710" spans="1:5" x14ac:dyDescent="0.25">
      <c r="A1710">
        <v>1709</v>
      </c>
      <c r="B1710">
        <v>3</v>
      </c>
      <c r="C1710">
        <v>3</v>
      </c>
      <c r="D1710">
        <v>3</v>
      </c>
      <c r="E1710">
        <f>COUNTIF(tbl_EmployeeSurvey[EmployeeID],tbl_EmployeeSurvey[[#This Row],[EmployeeID]])</f>
        <v>1</v>
      </c>
    </row>
    <row r="1711" spans="1:5" x14ac:dyDescent="0.25">
      <c r="A1711">
        <v>1710</v>
      </c>
      <c r="B1711">
        <v>4</v>
      </c>
      <c r="C1711">
        <v>4</v>
      </c>
      <c r="D1711">
        <v>4</v>
      </c>
      <c r="E1711">
        <f>COUNTIF(tbl_EmployeeSurvey[EmployeeID],tbl_EmployeeSurvey[[#This Row],[EmployeeID]])</f>
        <v>1</v>
      </c>
    </row>
    <row r="1712" spans="1:5" x14ac:dyDescent="0.25">
      <c r="A1712">
        <v>1711</v>
      </c>
      <c r="B1712">
        <v>1</v>
      </c>
      <c r="C1712">
        <v>3</v>
      </c>
      <c r="D1712">
        <v>3</v>
      </c>
      <c r="E1712">
        <f>COUNTIF(tbl_EmployeeSurvey[EmployeeID],tbl_EmployeeSurvey[[#This Row],[EmployeeID]])</f>
        <v>1</v>
      </c>
    </row>
    <row r="1713" spans="1:5" x14ac:dyDescent="0.25">
      <c r="A1713">
        <v>1712</v>
      </c>
      <c r="B1713">
        <v>3</v>
      </c>
      <c r="C1713">
        <v>3</v>
      </c>
      <c r="D1713">
        <v>3</v>
      </c>
      <c r="E1713">
        <f>COUNTIF(tbl_EmployeeSurvey[EmployeeID],tbl_EmployeeSurvey[[#This Row],[EmployeeID]])</f>
        <v>1</v>
      </c>
    </row>
    <row r="1714" spans="1:5" x14ac:dyDescent="0.25">
      <c r="A1714">
        <v>1713</v>
      </c>
      <c r="B1714">
        <v>1</v>
      </c>
      <c r="C1714">
        <v>4</v>
      </c>
      <c r="D1714">
        <v>2</v>
      </c>
      <c r="E1714">
        <f>COUNTIF(tbl_EmployeeSurvey[EmployeeID],tbl_EmployeeSurvey[[#This Row],[EmployeeID]])</f>
        <v>1</v>
      </c>
    </row>
    <row r="1715" spans="1:5" x14ac:dyDescent="0.25">
      <c r="A1715">
        <v>1714</v>
      </c>
      <c r="B1715">
        <v>3</v>
      </c>
      <c r="C1715">
        <v>3</v>
      </c>
      <c r="D1715">
        <v>3</v>
      </c>
      <c r="E1715">
        <f>COUNTIF(tbl_EmployeeSurvey[EmployeeID],tbl_EmployeeSurvey[[#This Row],[EmployeeID]])</f>
        <v>1</v>
      </c>
    </row>
    <row r="1716" spans="1:5" x14ac:dyDescent="0.25">
      <c r="A1716">
        <v>1715</v>
      </c>
      <c r="B1716">
        <v>4</v>
      </c>
      <c r="C1716">
        <v>1</v>
      </c>
      <c r="D1716">
        <v>4</v>
      </c>
      <c r="E1716">
        <f>COUNTIF(tbl_EmployeeSurvey[EmployeeID],tbl_EmployeeSurvey[[#This Row],[EmployeeID]])</f>
        <v>1</v>
      </c>
    </row>
    <row r="1717" spans="1:5" x14ac:dyDescent="0.25">
      <c r="A1717">
        <v>1716</v>
      </c>
      <c r="B1717">
        <v>2</v>
      </c>
      <c r="C1717">
        <v>4</v>
      </c>
      <c r="D1717">
        <v>2</v>
      </c>
      <c r="E1717">
        <f>COUNTIF(tbl_EmployeeSurvey[EmployeeID],tbl_EmployeeSurvey[[#This Row],[EmployeeID]])</f>
        <v>1</v>
      </c>
    </row>
    <row r="1718" spans="1:5" x14ac:dyDescent="0.25">
      <c r="A1718">
        <v>1717</v>
      </c>
      <c r="B1718">
        <v>1</v>
      </c>
      <c r="C1718">
        <v>1</v>
      </c>
      <c r="D1718">
        <v>3</v>
      </c>
      <c r="E1718">
        <f>COUNTIF(tbl_EmployeeSurvey[EmployeeID],tbl_EmployeeSurvey[[#This Row],[EmployeeID]])</f>
        <v>1</v>
      </c>
    </row>
    <row r="1719" spans="1:5" x14ac:dyDescent="0.25">
      <c r="A1719">
        <v>1718</v>
      </c>
      <c r="B1719">
        <v>3</v>
      </c>
      <c r="C1719">
        <v>4</v>
      </c>
      <c r="D1719">
        <v>3</v>
      </c>
      <c r="E1719">
        <f>COUNTIF(tbl_EmployeeSurvey[EmployeeID],tbl_EmployeeSurvey[[#This Row],[EmployeeID]])</f>
        <v>1</v>
      </c>
    </row>
    <row r="1720" spans="1:5" x14ac:dyDescent="0.25">
      <c r="A1720">
        <v>1719</v>
      </c>
      <c r="B1720">
        <v>3</v>
      </c>
      <c r="C1720">
        <v>3</v>
      </c>
      <c r="D1720">
        <v>3</v>
      </c>
      <c r="E1720">
        <f>COUNTIF(tbl_EmployeeSurvey[EmployeeID],tbl_EmployeeSurvey[[#This Row],[EmployeeID]])</f>
        <v>1</v>
      </c>
    </row>
    <row r="1721" spans="1:5" x14ac:dyDescent="0.25">
      <c r="A1721">
        <v>1720</v>
      </c>
      <c r="B1721">
        <v>2</v>
      </c>
      <c r="C1721">
        <v>3</v>
      </c>
      <c r="D1721">
        <v>2</v>
      </c>
      <c r="E1721">
        <f>COUNTIF(tbl_EmployeeSurvey[EmployeeID],tbl_EmployeeSurvey[[#This Row],[EmployeeID]])</f>
        <v>1</v>
      </c>
    </row>
    <row r="1722" spans="1:5" x14ac:dyDescent="0.25">
      <c r="A1722">
        <v>1721</v>
      </c>
      <c r="B1722">
        <v>2</v>
      </c>
      <c r="C1722">
        <v>4</v>
      </c>
      <c r="D1722">
        <v>3</v>
      </c>
      <c r="E1722">
        <f>COUNTIF(tbl_EmployeeSurvey[EmployeeID],tbl_EmployeeSurvey[[#This Row],[EmployeeID]])</f>
        <v>1</v>
      </c>
    </row>
    <row r="1723" spans="1:5" x14ac:dyDescent="0.25">
      <c r="A1723">
        <v>1722</v>
      </c>
      <c r="B1723">
        <v>3</v>
      </c>
      <c r="C1723">
        <v>4</v>
      </c>
      <c r="D1723">
        <v>1</v>
      </c>
      <c r="E1723">
        <f>COUNTIF(tbl_EmployeeSurvey[EmployeeID],tbl_EmployeeSurvey[[#This Row],[EmployeeID]])</f>
        <v>1</v>
      </c>
    </row>
    <row r="1724" spans="1:5" x14ac:dyDescent="0.25">
      <c r="A1724">
        <v>1723</v>
      </c>
      <c r="B1724">
        <v>3</v>
      </c>
      <c r="C1724">
        <v>2</v>
      </c>
      <c r="D1724">
        <v>3</v>
      </c>
      <c r="E1724">
        <f>COUNTIF(tbl_EmployeeSurvey[EmployeeID],tbl_EmployeeSurvey[[#This Row],[EmployeeID]])</f>
        <v>1</v>
      </c>
    </row>
    <row r="1725" spans="1:5" x14ac:dyDescent="0.25">
      <c r="A1725">
        <v>1724</v>
      </c>
      <c r="B1725">
        <v>2</v>
      </c>
      <c r="C1725">
        <v>2</v>
      </c>
      <c r="D1725">
        <v>3</v>
      </c>
      <c r="E1725">
        <f>COUNTIF(tbl_EmployeeSurvey[EmployeeID],tbl_EmployeeSurvey[[#This Row],[EmployeeID]])</f>
        <v>1</v>
      </c>
    </row>
    <row r="1726" spans="1:5" x14ac:dyDescent="0.25">
      <c r="A1726">
        <v>1725</v>
      </c>
      <c r="B1726">
        <v>1</v>
      </c>
      <c r="C1726">
        <v>4</v>
      </c>
      <c r="D1726">
        <v>3</v>
      </c>
      <c r="E1726">
        <f>COUNTIF(tbl_EmployeeSurvey[EmployeeID],tbl_EmployeeSurvey[[#This Row],[EmployeeID]])</f>
        <v>1</v>
      </c>
    </row>
    <row r="1727" spans="1:5" x14ac:dyDescent="0.25">
      <c r="A1727">
        <v>1726</v>
      </c>
      <c r="B1727">
        <v>4</v>
      </c>
      <c r="C1727">
        <v>3</v>
      </c>
      <c r="D1727">
        <v>3</v>
      </c>
      <c r="E1727">
        <f>COUNTIF(tbl_EmployeeSurvey[EmployeeID],tbl_EmployeeSurvey[[#This Row],[EmployeeID]])</f>
        <v>1</v>
      </c>
    </row>
    <row r="1728" spans="1:5" x14ac:dyDescent="0.25">
      <c r="A1728">
        <v>1727</v>
      </c>
      <c r="B1728">
        <v>1</v>
      </c>
      <c r="C1728">
        <v>1</v>
      </c>
      <c r="D1728">
        <v>3</v>
      </c>
      <c r="E1728">
        <f>COUNTIF(tbl_EmployeeSurvey[EmployeeID],tbl_EmployeeSurvey[[#This Row],[EmployeeID]])</f>
        <v>1</v>
      </c>
    </row>
    <row r="1729" spans="1:5" x14ac:dyDescent="0.25">
      <c r="A1729">
        <v>1728</v>
      </c>
      <c r="B1729">
        <v>3</v>
      </c>
      <c r="C1729">
        <v>3</v>
      </c>
      <c r="D1729">
        <v>3</v>
      </c>
      <c r="E1729">
        <f>COUNTIF(tbl_EmployeeSurvey[EmployeeID],tbl_EmployeeSurvey[[#This Row],[EmployeeID]])</f>
        <v>1</v>
      </c>
    </row>
    <row r="1730" spans="1:5" x14ac:dyDescent="0.25">
      <c r="A1730">
        <v>1729</v>
      </c>
      <c r="B1730">
        <v>1</v>
      </c>
      <c r="C1730">
        <v>1</v>
      </c>
      <c r="D1730">
        <v>4</v>
      </c>
      <c r="E1730">
        <f>COUNTIF(tbl_EmployeeSurvey[EmployeeID],tbl_EmployeeSurvey[[#This Row],[EmployeeID]])</f>
        <v>1</v>
      </c>
    </row>
    <row r="1731" spans="1:5" x14ac:dyDescent="0.25">
      <c r="A1731">
        <v>1730</v>
      </c>
      <c r="B1731">
        <v>4</v>
      </c>
      <c r="C1731">
        <v>2</v>
      </c>
      <c r="D1731">
        <v>3</v>
      </c>
      <c r="E1731">
        <f>COUNTIF(tbl_EmployeeSurvey[EmployeeID],tbl_EmployeeSurvey[[#This Row],[EmployeeID]])</f>
        <v>1</v>
      </c>
    </row>
    <row r="1732" spans="1:5" x14ac:dyDescent="0.25">
      <c r="A1732">
        <v>1731</v>
      </c>
      <c r="B1732">
        <v>4</v>
      </c>
      <c r="C1732">
        <v>4</v>
      </c>
      <c r="D1732">
        <v>3</v>
      </c>
      <c r="E1732">
        <f>COUNTIF(tbl_EmployeeSurvey[EmployeeID],tbl_EmployeeSurvey[[#This Row],[EmployeeID]])</f>
        <v>1</v>
      </c>
    </row>
    <row r="1733" spans="1:5" x14ac:dyDescent="0.25">
      <c r="A1733">
        <v>1732</v>
      </c>
      <c r="B1733">
        <v>2</v>
      </c>
      <c r="C1733">
        <v>4</v>
      </c>
      <c r="D1733">
        <v>3</v>
      </c>
      <c r="E1733">
        <f>COUNTIF(tbl_EmployeeSurvey[EmployeeID],tbl_EmployeeSurvey[[#This Row],[EmployeeID]])</f>
        <v>1</v>
      </c>
    </row>
    <row r="1734" spans="1:5" x14ac:dyDescent="0.25">
      <c r="A1734">
        <v>1733</v>
      </c>
      <c r="B1734">
        <v>2</v>
      </c>
      <c r="C1734">
        <v>2</v>
      </c>
      <c r="D1734">
        <v>3</v>
      </c>
      <c r="E1734">
        <f>COUNTIF(tbl_EmployeeSurvey[EmployeeID],tbl_EmployeeSurvey[[#This Row],[EmployeeID]])</f>
        <v>1</v>
      </c>
    </row>
    <row r="1735" spans="1:5" x14ac:dyDescent="0.25">
      <c r="A1735">
        <v>1734</v>
      </c>
      <c r="B1735">
        <v>4</v>
      </c>
      <c r="C1735">
        <v>4</v>
      </c>
      <c r="D1735">
        <v>3</v>
      </c>
      <c r="E1735">
        <f>COUNTIF(tbl_EmployeeSurvey[EmployeeID],tbl_EmployeeSurvey[[#This Row],[EmployeeID]])</f>
        <v>1</v>
      </c>
    </row>
    <row r="1736" spans="1:5" x14ac:dyDescent="0.25">
      <c r="A1736">
        <v>1735</v>
      </c>
      <c r="B1736">
        <v>4</v>
      </c>
      <c r="C1736">
        <v>4</v>
      </c>
      <c r="D1736">
        <v>3</v>
      </c>
      <c r="E1736">
        <f>COUNTIF(tbl_EmployeeSurvey[EmployeeID],tbl_EmployeeSurvey[[#This Row],[EmployeeID]])</f>
        <v>1</v>
      </c>
    </row>
    <row r="1737" spans="1:5" x14ac:dyDescent="0.25">
      <c r="A1737">
        <v>1736</v>
      </c>
      <c r="B1737">
        <v>4</v>
      </c>
      <c r="C1737">
        <v>3</v>
      </c>
      <c r="D1737">
        <v>3</v>
      </c>
      <c r="E1737">
        <f>COUNTIF(tbl_EmployeeSurvey[EmployeeID],tbl_EmployeeSurvey[[#This Row],[EmployeeID]])</f>
        <v>1</v>
      </c>
    </row>
    <row r="1738" spans="1:5" x14ac:dyDescent="0.25">
      <c r="A1738">
        <v>1737</v>
      </c>
      <c r="B1738">
        <v>4</v>
      </c>
      <c r="C1738">
        <v>2</v>
      </c>
      <c r="D1738">
        <v>4</v>
      </c>
      <c r="E1738">
        <f>COUNTIF(tbl_EmployeeSurvey[EmployeeID],tbl_EmployeeSurvey[[#This Row],[EmployeeID]])</f>
        <v>1</v>
      </c>
    </row>
    <row r="1739" spans="1:5" x14ac:dyDescent="0.25">
      <c r="A1739">
        <v>1738</v>
      </c>
      <c r="B1739">
        <v>1</v>
      </c>
      <c r="C1739">
        <v>3</v>
      </c>
      <c r="D1739">
        <v>3</v>
      </c>
      <c r="E1739">
        <f>COUNTIF(tbl_EmployeeSurvey[EmployeeID],tbl_EmployeeSurvey[[#This Row],[EmployeeID]])</f>
        <v>1</v>
      </c>
    </row>
    <row r="1740" spans="1:5" x14ac:dyDescent="0.25">
      <c r="A1740">
        <v>1739</v>
      </c>
      <c r="B1740">
        <v>4</v>
      </c>
      <c r="C1740">
        <v>3</v>
      </c>
      <c r="D1740">
        <v>3</v>
      </c>
      <c r="E1740">
        <f>COUNTIF(tbl_EmployeeSurvey[EmployeeID],tbl_EmployeeSurvey[[#This Row],[EmployeeID]])</f>
        <v>1</v>
      </c>
    </row>
    <row r="1741" spans="1:5" x14ac:dyDescent="0.25">
      <c r="A1741">
        <v>1740</v>
      </c>
      <c r="B1741">
        <v>4</v>
      </c>
      <c r="C1741">
        <v>4</v>
      </c>
      <c r="D1741">
        <v>2</v>
      </c>
      <c r="E1741">
        <f>COUNTIF(tbl_EmployeeSurvey[EmployeeID],tbl_EmployeeSurvey[[#This Row],[EmployeeID]])</f>
        <v>1</v>
      </c>
    </row>
    <row r="1742" spans="1:5" x14ac:dyDescent="0.25">
      <c r="A1742">
        <v>1741</v>
      </c>
      <c r="B1742">
        <v>2</v>
      </c>
      <c r="C1742">
        <v>3</v>
      </c>
      <c r="D1742">
        <v>3</v>
      </c>
      <c r="E1742">
        <f>COUNTIF(tbl_EmployeeSurvey[EmployeeID],tbl_EmployeeSurvey[[#This Row],[EmployeeID]])</f>
        <v>1</v>
      </c>
    </row>
    <row r="1743" spans="1:5" x14ac:dyDescent="0.25">
      <c r="A1743">
        <v>1742</v>
      </c>
      <c r="B1743">
        <v>2</v>
      </c>
      <c r="C1743">
        <v>4</v>
      </c>
      <c r="D1743">
        <v>2</v>
      </c>
      <c r="E1743">
        <f>COUNTIF(tbl_EmployeeSurvey[EmployeeID],tbl_EmployeeSurvey[[#This Row],[EmployeeID]])</f>
        <v>1</v>
      </c>
    </row>
    <row r="1744" spans="1:5" x14ac:dyDescent="0.25">
      <c r="A1744">
        <v>1743</v>
      </c>
      <c r="B1744">
        <v>3</v>
      </c>
      <c r="C1744">
        <v>1</v>
      </c>
      <c r="D1744">
        <v>3</v>
      </c>
      <c r="E1744">
        <f>COUNTIF(tbl_EmployeeSurvey[EmployeeID],tbl_EmployeeSurvey[[#This Row],[EmployeeID]])</f>
        <v>1</v>
      </c>
    </row>
    <row r="1745" spans="1:5" x14ac:dyDescent="0.25">
      <c r="A1745">
        <v>1744</v>
      </c>
      <c r="B1745">
        <v>3</v>
      </c>
      <c r="C1745">
        <v>4</v>
      </c>
      <c r="D1745">
        <v>3</v>
      </c>
      <c r="E1745">
        <f>COUNTIF(tbl_EmployeeSurvey[EmployeeID],tbl_EmployeeSurvey[[#This Row],[EmployeeID]])</f>
        <v>1</v>
      </c>
    </row>
    <row r="1746" spans="1:5" x14ac:dyDescent="0.25">
      <c r="A1746">
        <v>1745</v>
      </c>
      <c r="B1746">
        <v>4</v>
      </c>
      <c r="C1746">
        <v>1</v>
      </c>
      <c r="D1746">
        <v>3</v>
      </c>
      <c r="E1746">
        <f>COUNTIF(tbl_EmployeeSurvey[EmployeeID],tbl_EmployeeSurvey[[#This Row],[EmployeeID]])</f>
        <v>1</v>
      </c>
    </row>
    <row r="1747" spans="1:5" x14ac:dyDescent="0.25">
      <c r="A1747">
        <v>1746</v>
      </c>
      <c r="B1747">
        <v>4</v>
      </c>
      <c r="C1747">
        <v>1</v>
      </c>
      <c r="D1747">
        <v>3</v>
      </c>
      <c r="E1747">
        <f>COUNTIF(tbl_EmployeeSurvey[EmployeeID],tbl_EmployeeSurvey[[#This Row],[EmployeeID]])</f>
        <v>1</v>
      </c>
    </row>
    <row r="1748" spans="1:5" x14ac:dyDescent="0.25">
      <c r="A1748">
        <v>1747</v>
      </c>
      <c r="B1748">
        <v>3</v>
      </c>
      <c r="C1748">
        <v>3</v>
      </c>
      <c r="D1748">
        <v>3</v>
      </c>
      <c r="E1748">
        <f>COUNTIF(tbl_EmployeeSurvey[EmployeeID],tbl_EmployeeSurvey[[#This Row],[EmployeeID]])</f>
        <v>1</v>
      </c>
    </row>
    <row r="1749" spans="1:5" x14ac:dyDescent="0.25">
      <c r="A1749">
        <v>1748</v>
      </c>
      <c r="B1749">
        <v>2</v>
      </c>
      <c r="C1749">
        <v>4</v>
      </c>
      <c r="D1749">
        <v>2</v>
      </c>
      <c r="E1749">
        <f>COUNTIF(tbl_EmployeeSurvey[EmployeeID],tbl_EmployeeSurvey[[#This Row],[EmployeeID]])</f>
        <v>1</v>
      </c>
    </row>
    <row r="1750" spans="1:5" x14ac:dyDescent="0.25">
      <c r="A1750">
        <v>1749</v>
      </c>
      <c r="B1750">
        <v>1</v>
      </c>
      <c r="C1750">
        <v>1</v>
      </c>
      <c r="D1750">
        <v>3</v>
      </c>
      <c r="E1750">
        <f>COUNTIF(tbl_EmployeeSurvey[EmployeeID],tbl_EmployeeSurvey[[#This Row],[EmployeeID]])</f>
        <v>1</v>
      </c>
    </row>
    <row r="1751" spans="1:5" x14ac:dyDescent="0.25">
      <c r="A1751">
        <v>1750</v>
      </c>
      <c r="B1751">
        <v>4</v>
      </c>
      <c r="C1751">
        <v>1</v>
      </c>
      <c r="D1751">
        <v>2</v>
      </c>
      <c r="E1751">
        <f>COUNTIF(tbl_EmployeeSurvey[EmployeeID],tbl_EmployeeSurvey[[#This Row],[EmployeeID]])</f>
        <v>1</v>
      </c>
    </row>
    <row r="1752" spans="1:5" x14ac:dyDescent="0.25">
      <c r="A1752">
        <v>1751</v>
      </c>
      <c r="B1752">
        <v>4</v>
      </c>
      <c r="C1752">
        <v>3</v>
      </c>
      <c r="D1752">
        <v>3</v>
      </c>
      <c r="E1752">
        <f>COUNTIF(tbl_EmployeeSurvey[EmployeeID],tbl_EmployeeSurvey[[#This Row],[EmployeeID]])</f>
        <v>1</v>
      </c>
    </row>
    <row r="1753" spans="1:5" x14ac:dyDescent="0.25">
      <c r="A1753">
        <v>1752</v>
      </c>
      <c r="B1753">
        <v>4</v>
      </c>
      <c r="C1753">
        <v>2</v>
      </c>
      <c r="D1753">
        <v>3</v>
      </c>
      <c r="E1753">
        <f>COUNTIF(tbl_EmployeeSurvey[EmployeeID],tbl_EmployeeSurvey[[#This Row],[EmployeeID]])</f>
        <v>1</v>
      </c>
    </row>
    <row r="1754" spans="1:5" x14ac:dyDescent="0.25">
      <c r="A1754">
        <v>1753</v>
      </c>
      <c r="B1754">
        <v>1</v>
      </c>
      <c r="C1754">
        <v>2</v>
      </c>
      <c r="D1754">
        <v>3</v>
      </c>
      <c r="E1754">
        <f>COUNTIF(tbl_EmployeeSurvey[EmployeeID],tbl_EmployeeSurvey[[#This Row],[EmployeeID]])</f>
        <v>1</v>
      </c>
    </row>
    <row r="1755" spans="1:5" x14ac:dyDescent="0.25">
      <c r="A1755">
        <v>1754</v>
      </c>
      <c r="B1755">
        <v>1</v>
      </c>
      <c r="C1755">
        <v>1</v>
      </c>
      <c r="D1755">
        <v>3</v>
      </c>
      <c r="E1755">
        <f>COUNTIF(tbl_EmployeeSurvey[EmployeeID],tbl_EmployeeSurvey[[#This Row],[EmployeeID]])</f>
        <v>1</v>
      </c>
    </row>
    <row r="1756" spans="1:5" x14ac:dyDescent="0.25">
      <c r="A1756">
        <v>1755</v>
      </c>
      <c r="B1756">
        <v>3</v>
      </c>
      <c r="C1756">
        <v>3</v>
      </c>
      <c r="D1756">
        <v>4</v>
      </c>
      <c r="E1756">
        <f>COUNTIF(tbl_EmployeeSurvey[EmployeeID],tbl_EmployeeSurvey[[#This Row],[EmployeeID]])</f>
        <v>1</v>
      </c>
    </row>
    <row r="1757" spans="1:5" x14ac:dyDescent="0.25">
      <c r="A1757">
        <v>1756</v>
      </c>
      <c r="B1757">
        <v>1</v>
      </c>
      <c r="C1757">
        <v>3</v>
      </c>
      <c r="D1757">
        <v>3</v>
      </c>
      <c r="E1757">
        <f>COUNTIF(tbl_EmployeeSurvey[EmployeeID],tbl_EmployeeSurvey[[#This Row],[EmployeeID]])</f>
        <v>1</v>
      </c>
    </row>
    <row r="1758" spans="1:5" x14ac:dyDescent="0.25">
      <c r="A1758">
        <v>1757</v>
      </c>
      <c r="B1758">
        <v>4</v>
      </c>
      <c r="C1758">
        <v>3</v>
      </c>
      <c r="D1758">
        <v>2</v>
      </c>
      <c r="E1758">
        <f>COUNTIF(tbl_EmployeeSurvey[EmployeeID],tbl_EmployeeSurvey[[#This Row],[EmployeeID]])</f>
        <v>1</v>
      </c>
    </row>
    <row r="1759" spans="1:5" x14ac:dyDescent="0.25">
      <c r="A1759">
        <v>1758</v>
      </c>
      <c r="B1759">
        <v>3</v>
      </c>
      <c r="C1759">
        <v>4</v>
      </c>
      <c r="D1759">
        <v>2</v>
      </c>
      <c r="E1759">
        <f>COUNTIF(tbl_EmployeeSurvey[EmployeeID],tbl_EmployeeSurvey[[#This Row],[EmployeeID]])</f>
        <v>1</v>
      </c>
    </row>
    <row r="1760" spans="1:5" x14ac:dyDescent="0.25">
      <c r="A1760">
        <v>1759</v>
      </c>
      <c r="B1760">
        <v>3</v>
      </c>
      <c r="C1760">
        <v>3</v>
      </c>
      <c r="D1760">
        <v>3</v>
      </c>
      <c r="E1760">
        <f>COUNTIF(tbl_EmployeeSurvey[EmployeeID],tbl_EmployeeSurvey[[#This Row],[EmployeeID]])</f>
        <v>1</v>
      </c>
    </row>
    <row r="1761" spans="1:5" x14ac:dyDescent="0.25">
      <c r="A1761">
        <v>1760</v>
      </c>
      <c r="B1761">
        <v>3</v>
      </c>
      <c r="C1761">
        <v>3</v>
      </c>
      <c r="D1761">
        <v>3</v>
      </c>
      <c r="E1761">
        <f>COUNTIF(tbl_EmployeeSurvey[EmployeeID],tbl_EmployeeSurvey[[#This Row],[EmployeeID]])</f>
        <v>1</v>
      </c>
    </row>
    <row r="1762" spans="1:5" x14ac:dyDescent="0.25">
      <c r="A1762">
        <v>1761</v>
      </c>
      <c r="B1762">
        <v>4</v>
      </c>
      <c r="C1762">
        <v>4</v>
      </c>
      <c r="D1762">
        <v>3</v>
      </c>
      <c r="E1762">
        <f>COUNTIF(tbl_EmployeeSurvey[EmployeeID],tbl_EmployeeSurvey[[#This Row],[EmployeeID]])</f>
        <v>1</v>
      </c>
    </row>
    <row r="1763" spans="1:5" x14ac:dyDescent="0.25">
      <c r="A1763">
        <v>1762</v>
      </c>
      <c r="B1763">
        <v>2</v>
      </c>
      <c r="C1763">
        <v>3</v>
      </c>
      <c r="D1763">
        <v>3</v>
      </c>
      <c r="E1763">
        <f>COUNTIF(tbl_EmployeeSurvey[EmployeeID],tbl_EmployeeSurvey[[#This Row],[EmployeeID]])</f>
        <v>1</v>
      </c>
    </row>
    <row r="1764" spans="1:5" x14ac:dyDescent="0.25">
      <c r="A1764">
        <v>1763</v>
      </c>
      <c r="B1764">
        <v>2</v>
      </c>
      <c r="C1764">
        <v>1</v>
      </c>
      <c r="D1764">
        <v>4</v>
      </c>
      <c r="E1764">
        <f>COUNTIF(tbl_EmployeeSurvey[EmployeeID],tbl_EmployeeSurvey[[#This Row],[EmployeeID]])</f>
        <v>1</v>
      </c>
    </row>
    <row r="1765" spans="1:5" x14ac:dyDescent="0.25">
      <c r="A1765">
        <v>1764</v>
      </c>
      <c r="B1765">
        <v>3</v>
      </c>
      <c r="C1765">
        <v>2</v>
      </c>
      <c r="D1765">
        <v>1</v>
      </c>
      <c r="E1765">
        <f>COUNTIF(tbl_EmployeeSurvey[EmployeeID],tbl_EmployeeSurvey[[#This Row],[EmployeeID]])</f>
        <v>1</v>
      </c>
    </row>
    <row r="1766" spans="1:5" x14ac:dyDescent="0.25">
      <c r="A1766">
        <v>1765</v>
      </c>
      <c r="B1766">
        <v>3</v>
      </c>
      <c r="C1766">
        <v>4</v>
      </c>
      <c r="D1766">
        <v>2</v>
      </c>
      <c r="E1766">
        <f>COUNTIF(tbl_EmployeeSurvey[EmployeeID],tbl_EmployeeSurvey[[#This Row],[EmployeeID]])</f>
        <v>1</v>
      </c>
    </row>
    <row r="1767" spans="1:5" x14ac:dyDescent="0.25">
      <c r="A1767">
        <v>1766</v>
      </c>
      <c r="B1767">
        <v>4</v>
      </c>
      <c r="C1767">
        <v>4</v>
      </c>
      <c r="D1767">
        <v>2</v>
      </c>
      <c r="E1767">
        <f>COUNTIF(tbl_EmployeeSurvey[EmployeeID],tbl_EmployeeSurvey[[#This Row],[EmployeeID]])</f>
        <v>1</v>
      </c>
    </row>
    <row r="1768" spans="1:5" x14ac:dyDescent="0.25">
      <c r="A1768">
        <v>1767</v>
      </c>
      <c r="B1768">
        <v>4</v>
      </c>
      <c r="C1768">
        <v>1</v>
      </c>
      <c r="D1768">
        <v>1</v>
      </c>
      <c r="E1768">
        <f>COUNTIF(tbl_EmployeeSurvey[EmployeeID],tbl_EmployeeSurvey[[#This Row],[EmployeeID]])</f>
        <v>1</v>
      </c>
    </row>
    <row r="1769" spans="1:5" x14ac:dyDescent="0.25">
      <c r="A1769">
        <v>1768</v>
      </c>
      <c r="B1769">
        <v>4</v>
      </c>
      <c r="C1769">
        <v>2</v>
      </c>
      <c r="D1769">
        <v>3</v>
      </c>
      <c r="E1769">
        <f>COUNTIF(tbl_EmployeeSurvey[EmployeeID],tbl_EmployeeSurvey[[#This Row],[EmployeeID]])</f>
        <v>1</v>
      </c>
    </row>
    <row r="1770" spans="1:5" x14ac:dyDescent="0.25">
      <c r="A1770">
        <v>1769</v>
      </c>
      <c r="B1770">
        <v>4</v>
      </c>
      <c r="C1770">
        <v>4</v>
      </c>
      <c r="D1770">
        <v>3</v>
      </c>
      <c r="E1770">
        <f>COUNTIF(tbl_EmployeeSurvey[EmployeeID],tbl_EmployeeSurvey[[#This Row],[EmployeeID]])</f>
        <v>1</v>
      </c>
    </row>
    <row r="1771" spans="1:5" x14ac:dyDescent="0.25">
      <c r="A1771">
        <v>1770</v>
      </c>
      <c r="B1771">
        <v>4</v>
      </c>
      <c r="C1771">
        <v>1</v>
      </c>
      <c r="D1771">
        <v>4</v>
      </c>
      <c r="E1771">
        <f>COUNTIF(tbl_EmployeeSurvey[EmployeeID],tbl_EmployeeSurvey[[#This Row],[EmployeeID]])</f>
        <v>1</v>
      </c>
    </row>
    <row r="1772" spans="1:5" x14ac:dyDescent="0.25">
      <c r="A1772">
        <v>1771</v>
      </c>
      <c r="B1772">
        <v>1</v>
      </c>
      <c r="C1772">
        <v>4</v>
      </c>
      <c r="D1772">
        <v>3</v>
      </c>
      <c r="E1772">
        <f>COUNTIF(tbl_EmployeeSurvey[EmployeeID],tbl_EmployeeSurvey[[#This Row],[EmployeeID]])</f>
        <v>1</v>
      </c>
    </row>
    <row r="1773" spans="1:5" x14ac:dyDescent="0.25">
      <c r="A1773">
        <v>1772</v>
      </c>
      <c r="B1773">
        <v>4</v>
      </c>
      <c r="C1773">
        <v>3</v>
      </c>
      <c r="D1773">
        <v>1</v>
      </c>
      <c r="E1773">
        <f>COUNTIF(tbl_EmployeeSurvey[EmployeeID],tbl_EmployeeSurvey[[#This Row],[EmployeeID]])</f>
        <v>1</v>
      </c>
    </row>
    <row r="1774" spans="1:5" x14ac:dyDescent="0.25">
      <c r="A1774">
        <v>1773</v>
      </c>
      <c r="B1774">
        <v>2</v>
      </c>
      <c r="C1774">
        <v>1</v>
      </c>
      <c r="D1774">
        <v>3</v>
      </c>
      <c r="E1774">
        <f>COUNTIF(tbl_EmployeeSurvey[EmployeeID],tbl_EmployeeSurvey[[#This Row],[EmployeeID]])</f>
        <v>1</v>
      </c>
    </row>
    <row r="1775" spans="1:5" x14ac:dyDescent="0.25">
      <c r="A1775">
        <v>1774</v>
      </c>
      <c r="B1775">
        <v>3</v>
      </c>
      <c r="C1775">
        <v>1</v>
      </c>
      <c r="D1775">
        <v>4</v>
      </c>
      <c r="E1775">
        <f>COUNTIF(tbl_EmployeeSurvey[EmployeeID],tbl_EmployeeSurvey[[#This Row],[EmployeeID]])</f>
        <v>1</v>
      </c>
    </row>
    <row r="1776" spans="1:5" x14ac:dyDescent="0.25">
      <c r="A1776">
        <v>1775</v>
      </c>
      <c r="B1776">
        <v>4</v>
      </c>
      <c r="C1776">
        <v>4</v>
      </c>
      <c r="D1776">
        <v>2</v>
      </c>
      <c r="E1776">
        <f>COUNTIF(tbl_EmployeeSurvey[EmployeeID],tbl_EmployeeSurvey[[#This Row],[EmployeeID]])</f>
        <v>1</v>
      </c>
    </row>
    <row r="1777" spans="1:5" x14ac:dyDescent="0.25">
      <c r="A1777">
        <v>1776</v>
      </c>
      <c r="B1777">
        <v>3</v>
      </c>
      <c r="C1777">
        <v>4</v>
      </c>
      <c r="D1777">
        <v>2</v>
      </c>
      <c r="E1777">
        <f>COUNTIF(tbl_EmployeeSurvey[EmployeeID],tbl_EmployeeSurvey[[#This Row],[EmployeeID]])</f>
        <v>1</v>
      </c>
    </row>
    <row r="1778" spans="1:5" x14ac:dyDescent="0.25">
      <c r="A1778">
        <v>1777</v>
      </c>
      <c r="B1778">
        <v>2</v>
      </c>
      <c r="C1778">
        <v>3</v>
      </c>
      <c r="D1778">
        <v>3</v>
      </c>
      <c r="E1778">
        <f>COUNTIF(tbl_EmployeeSurvey[EmployeeID],tbl_EmployeeSurvey[[#This Row],[EmployeeID]])</f>
        <v>1</v>
      </c>
    </row>
    <row r="1779" spans="1:5" x14ac:dyDescent="0.25">
      <c r="A1779">
        <v>1778</v>
      </c>
      <c r="B1779">
        <v>1</v>
      </c>
      <c r="C1779">
        <v>3</v>
      </c>
      <c r="D1779">
        <v>3</v>
      </c>
      <c r="E1779">
        <f>COUNTIF(tbl_EmployeeSurvey[EmployeeID],tbl_EmployeeSurvey[[#This Row],[EmployeeID]])</f>
        <v>1</v>
      </c>
    </row>
    <row r="1780" spans="1:5" x14ac:dyDescent="0.25">
      <c r="A1780">
        <v>1779</v>
      </c>
      <c r="B1780">
        <v>2</v>
      </c>
      <c r="C1780">
        <v>3</v>
      </c>
      <c r="D1780">
        <v>3</v>
      </c>
      <c r="E1780">
        <f>COUNTIF(tbl_EmployeeSurvey[EmployeeID],tbl_EmployeeSurvey[[#This Row],[EmployeeID]])</f>
        <v>1</v>
      </c>
    </row>
    <row r="1781" spans="1:5" x14ac:dyDescent="0.25">
      <c r="A1781">
        <v>1780</v>
      </c>
      <c r="B1781">
        <v>4</v>
      </c>
      <c r="C1781">
        <v>4</v>
      </c>
      <c r="D1781">
        <v>3</v>
      </c>
      <c r="E1781">
        <f>COUNTIF(tbl_EmployeeSurvey[EmployeeID],tbl_EmployeeSurvey[[#This Row],[EmployeeID]])</f>
        <v>1</v>
      </c>
    </row>
    <row r="1782" spans="1:5" x14ac:dyDescent="0.25">
      <c r="A1782">
        <v>1781</v>
      </c>
      <c r="B1782">
        <v>4</v>
      </c>
      <c r="C1782">
        <v>1</v>
      </c>
      <c r="D1782">
        <v>3</v>
      </c>
      <c r="E1782">
        <f>COUNTIF(tbl_EmployeeSurvey[EmployeeID],tbl_EmployeeSurvey[[#This Row],[EmployeeID]])</f>
        <v>1</v>
      </c>
    </row>
    <row r="1783" spans="1:5" x14ac:dyDescent="0.25">
      <c r="A1783">
        <v>1782</v>
      </c>
      <c r="B1783">
        <v>1</v>
      </c>
      <c r="C1783">
        <v>1</v>
      </c>
      <c r="D1783">
        <v>3</v>
      </c>
      <c r="E1783">
        <f>COUNTIF(tbl_EmployeeSurvey[EmployeeID],tbl_EmployeeSurvey[[#This Row],[EmployeeID]])</f>
        <v>1</v>
      </c>
    </row>
    <row r="1784" spans="1:5" x14ac:dyDescent="0.25">
      <c r="A1784">
        <v>1783</v>
      </c>
      <c r="B1784">
        <v>4</v>
      </c>
      <c r="C1784">
        <v>4</v>
      </c>
      <c r="D1784">
        <v>3</v>
      </c>
      <c r="E1784">
        <f>COUNTIF(tbl_EmployeeSurvey[EmployeeID],tbl_EmployeeSurvey[[#This Row],[EmployeeID]])</f>
        <v>1</v>
      </c>
    </row>
    <row r="1785" spans="1:5" x14ac:dyDescent="0.25">
      <c r="A1785">
        <v>1784</v>
      </c>
      <c r="B1785">
        <v>1</v>
      </c>
      <c r="C1785">
        <v>4</v>
      </c>
      <c r="D1785">
        <v>3</v>
      </c>
      <c r="E1785">
        <f>COUNTIF(tbl_EmployeeSurvey[EmployeeID],tbl_EmployeeSurvey[[#This Row],[EmployeeID]])</f>
        <v>1</v>
      </c>
    </row>
    <row r="1786" spans="1:5" x14ac:dyDescent="0.25">
      <c r="A1786">
        <v>1785</v>
      </c>
      <c r="B1786">
        <v>2</v>
      </c>
      <c r="C1786">
        <v>3</v>
      </c>
      <c r="D1786">
        <v>2</v>
      </c>
      <c r="E1786">
        <f>COUNTIF(tbl_EmployeeSurvey[EmployeeID],tbl_EmployeeSurvey[[#This Row],[EmployeeID]])</f>
        <v>1</v>
      </c>
    </row>
    <row r="1787" spans="1:5" x14ac:dyDescent="0.25">
      <c r="A1787">
        <v>1786</v>
      </c>
      <c r="B1787">
        <v>4</v>
      </c>
      <c r="C1787">
        <v>1</v>
      </c>
      <c r="D1787">
        <v>3</v>
      </c>
      <c r="E1787">
        <f>COUNTIF(tbl_EmployeeSurvey[EmployeeID],tbl_EmployeeSurvey[[#This Row],[EmployeeID]])</f>
        <v>1</v>
      </c>
    </row>
    <row r="1788" spans="1:5" x14ac:dyDescent="0.25">
      <c r="A1788">
        <v>1787</v>
      </c>
      <c r="B1788">
        <v>2</v>
      </c>
      <c r="C1788">
        <v>4</v>
      </c>
      <c r="D1788">
        <v>3</v>
      </c>
      <c r="E1788">
        <f>COUNTIF(tbl_EmployeeSurvey[EmployeeID],tbl_EmployeeSurvey[[#This Row],[EmployeeID]])</f>
        <v>1</v>
      </c>
    </row>
    <row r="1789" spans="1:5" x14ac:dyDescent="0.25">
      <c r="A1789">
        <v>1788</v>
      </c>
      <c r="B1789">
        <v>4</v>
      </c>
      <c r="C1789">
        <v>1</v>
      </c>
      <c r="D1789">
        <v>3</v>
      </c>
      <c r="E1789">
        <f>COUNTIF(tbl_EmployeeSurvey[EmployeeID],tbl_EmployeeSurvey[[#This Row],[EmployeeID]])</f>
        <v>1</v>
      </c>
    </row>
    <row r="1790" spans="1:5" x14ac:dyDescent="0.25">
      <c r="A1790">
        <v>1789</v>
      </c>
      <c r="B1790">
        <v>3</v>
      </c>
      <c r="C1790">
        <v>4</v>
      </c>
      <c r="D1790">
        <v>3</v>
      </c>
      <c r="E1790">
        <f>COUNTIF(tbl_EmployeeSurvey[EmployeeID],tbl_EmployeeSurvey[[#This Row],[EmployeeID]])</f>
        <v>1</v>
      </c>
    </row>
    <row r="1791" spans="1:5" x14ac:dyDescent="0.25">
      <c r="A1791">
        <v>1790</v>
      </c>
      <c r="B1791">
        <v>4</v>
      </c>
      <c r="C1791">
        <v>1</v>
      </c>
      <c r="D1791">
        <v>2</v>
      </c>
      <c r="E1791">
        <f>COUNTIF(tbl_EmployeeSurvey[EmployeeID],tbl_EmployeeSurvey[[#This Row],[EmployeeID]])</f>
        <v>1</v>
      </c>
    </row>
    <row r="1792" spans="1:5" x14ac:dyDescent="0.25">
      <c r="A1792">
        <v>1791</v>
      </c>
      <c r="B1792">
        <v>1</v>
      </c>
      <c r="C1792">
        <v>1</v>
      </c>
      <c r="D1792">
        <v>3</v>
      </c>
      <c r="E1792">
        <f>COUNTIF(tbl_EmployeeSurvey[EmployeeID],tbl_EmployeeSurvey[[#This Row],[EmployeeID]])</f>
        <v>1</v>
      </c>
    </row>
    <row r="1793" spans="1:5" x14ac:dyDescent="0.25">
      <c r="A1793">
        <v>1792</v>
      </c>
      <c r="B1793">
        <v>3</v>
      </c>
      <c r="C1793">
        <v>1</v>
      </c>
      <c r="D1793">
        <v>3</v>
      </c>
      <c r="E1793">
        <f>COUNTIF(tbl_EmployeeSurvey[EmployeeID],tbl_EmployeeSurvey[[#This Row],[EmployeeID]])</f>
        <v>1</v>
      </c>
    </row>
    <row r="1794" spans="1:5" x14ac:dyDescent="0.25">
      <c r="A1794">
        <v>1793</v>
      </c>
      <c r="B1794">
        <v>1</v>
      </c>
      <c r="C1794">
        <v>4</v>
      </c>
      <c r="D1794">
        <v>2</v>
      </c>
      <c r="E1794">
        <f>COUNTIF(tbl_EmployeeSurvey[EmployeeID],tbl_EmployeeSurvey[[#This Row],[EmployeeID]])</f>
        <v>1</v>
      </c>
    </row>
    <row r="1795" spans="1:5" x14ac:dyDescent="0.25">
      <c r="A1795">
        <v>1794</v>
      </c>
      <c r="B1795">
        <v>4</v>
      </c>
      <c r="C1795">
        <v>3</v>
      </c>
      <c r="D1795">
        <v>3</v>
      </c>
      <c r="E1795">
        <f>COUNTIF(tbl_EmployeeSurvey[EmployeeID],tbl_EmployeeSurvey[[#This Row],[EmployeeID]])</f>
        <v>1</v>
      </c>
    </row>
    <row r="1796" spans="1:5" x14ac:dyDescent="0.25">
      <c r="A1796">
        <v>1795</v>
      </c>
      <c r="B1796">
        <v>3</v>
      </c>
      <c r="C1796">
        <v>2</v>
      </c>
      <c r="D1796">
        <v>3</v>
      </c>
      <c r="E1796">
        <f>COUNTIF(tbl_EmployeeSurvey[EmployeeID],tbl_EmployeeSurvey[[#This Row],[EmployeeID]])</f>
        <v>1</v>
      </c>
    </row>
    <row r="1797" spans="1:5" x14ac:dyDescent="0.25">
      <c r="A1797">
        <v>1796</v>
      </c>
      <c r="B1797">
        <v>3</v>
      </c>
      <c r="C1797">
        <v>1</v>
      </c>
      <c r="D1797">
        <v>3</v>
      </c>
      <c r="E1797">
        <f>COUNTIF(tbl_EmployeeSurvey[EmployeeID],tbl_EmployeeSurvey[[#This Row],[EmployeeID]])</f>
        <v>1</v>
      </c>
    </row>
    <row r="1798" spans="1:5" x14ac:dyDescent="0.25">
      <c r="A1798">
        <v>1797</v>
      </c>
      <c r="B1798">
        <v>2</v>
      </c>
      <c r="C1798">
        <v>4</v>
      </c>
      <c r="D1798">
        <v>2</v>
      </c>
      <c r="E1798">
        <f>COUNTIF(tbl_EmployeeSurvey[EmployeeID],tbl_EmployeeSurvey[[#This Row],[EmployeeID]])</f>
        <v>1</v>
      </c>
    </row>
    <row r="1799" spans="1:5" x14ac:dyDescent="0.25">
      <c r="A1799">
        <v>1798</v>
      </c>
      <c r="B1799">
        <v>3</v>
      </c>
      <c r="C1799">
        <v>1</v>
      </c>
      <c r="D1799">
        <v>3</v>
      </c>
      <c r="E1799">
        <f>COUNTIF(tbl_EmployeeSurvey[EmployeeID],tbl_EmployeeSurvey[[#This Row],[EmployeeID]])</f>
        <v>1</v>
      </c>
    </row>
    <row r="1800" spans="1:5" x14ac:dyDescent="0.25">
      <c r="A1800">
        <v>1799</v>
      </c>
      <c r="B1800">
        <v>3</v>
      </c>
      <c r="C1800">
        <v>2</v>
      </c>
      <c r="D1800">
        <v>3</v>
      </c>
      <c r="E1800">
        <f>COUNTIF(tbl_EmployeeSurvey[EmployeeID],tbl_EmployeeSurvey[[#This Row],[EmployeeID]])</f>
        <v>1</v>
      </c>
    </row>
    <row r="1801" spans="1:5" x14ac:dyDescent="0.25">
      <c r="A1801">
        <v>1800</v>
      </c>
      <c r="B1801">
        <v>4</v>
      </c>
      <c r="C1801">
        <v>3</v>
      </c>
      <c r="D1801">
        <v>3</v>
      </c>
      <c r="E1801">
        <f>COUNTIF(tbl_EmployeeSurvey[EmployeeID],tbl_EmployeeSurvey[[#This Row],[EmployeeID]])</f>
        <v>1</v>
      </c>
    </row>
    <row r="1802" spans="1:5" x14ac:dyDescent="0.25">
      <c r="A1802">
        <v>1801</v>
      </c>
      <c r="B1802">
        <v>3</v>
      </c>
      <c r="C1802">
        <v>3</v>
      </c>
      <c r="D1802">
        <v>3</v>
      </c>
      <c r="E1802">
        <f>COUNTIF(tbl_EmployeeSurvey[EmployeeID],tbl_EmployeeSurvey[[#This Row],[EmployeeID]])</f>
        <v>1</v>
      </c>
    </row>
    <row r="1803" spans="1:5" x14ac:dyDescent="0.25">
      <c r="A1803">
        <v>1802</v>
      </c>
      <c r="B1803">
        <v>2</v>
      </c>
      <c r="C1803">
        <v>1</v>
      </c>
      <c r="D1803">
        <v>3</v>
      </c>
      <c r="E1803">
        <f>COUNTIF(tbl_EmployeeSurvey[EmployeeID],tbl_EmployeeSurvey[[#This Row],[EmployeeID]])</f>
        <v>1</v>
      </c>
    </row>
    <row r="1804" spans="1:5" x14ac:dyDescent="0.25">
      <c r="A1804">
        <v>1803</v>
      </c>
      <c r="B1804">
        <v>3</v>
      </c>
      <c r="C1804">
        <v>3</v>
      </c>
      <c r="D1804">
        <v>4</v>
      </c>
      <c r="E1804">
        <f>COUNTIF(tbl_EmployeeSurvey[EmployeeID],tbl_EmployeeSurvey[[#This Row],[EmployeeID]])</f>
        <v>1</v>
      </c>
    </row>
    <row r="1805" spans="1:5" x14ac:dyDescent="0.25">
      <c r="A1805">
        <v>1804</v>
      </c>
      <c r="B1805">
        <v>1</v>
      </c>
      <c r="C1805">
        <v>1</v>
      </c>
      <c r="D1805">
        <v>3</v>
      </c>
      <c r="E1805">
        <f>COUNTIF(tbl_EmployeeSurvey[EmployeeID],tbl_EmployeeSurvey[[#This Row],[EmployeeID]])</f>
        <v>1</v>
      </c>
    </row>
    <row r="1806" spans="1:5" x14ac:dyDescent="0.25">
      <c r="A1806">
        <v>1805</v>
      </c>
      <c r="B1806">
        <v>3</v>
      </c>
      <c r="C1806">
        <v>4</v>
      </c>
      <c r="D1806">
        <v>2</v>
      </c>
      <c r="E1806">
        <f>COUNTIF(tbl_EmployeeSurvey[EmployeeID],tbl_EmployeeSurvey[[#This Row],[EmployeeID]])</f>
        <v>1</v>
      </c>
    </row>
    <row r="1807" spans="1:5" x14ac:dyDescent="0.25">
      <c r="A1807">
        <v>1806</v>
      </c>
      <c r="B1807">
        <v>3</v>
      </c>
      <c r="C1807">
        <v>2</v>
      </c>
      <c r="D1807">
        <v>3</v>
      </c>
      <c r="E1807">
        <f>COUNTIF(tbl_EmployeeSurvey[EmployeeID],tbl_EmployeeSurvey[[#This Row],[EmployeeID]])</f>
        <v>1</v>
      </c>
    </row>
    <row r="1808" spans="1:5" x14ac:dyDescent="0.25">
      <c r="A1808">
        <v>1807</v>
      </c>
      <c r="B1808">
        <v>3</v>
      </c>
      <c r="C1808">
        <v>3</v>
      </c>
      <c r="D1808">
        <v>3</v>
      </c>
      <c r="E1808">
        <f>COUNTIF(tbl_EmployeeSurvey[EmployeeID],tbl_EmployeeSurvey[[#This Row],[EmployeeID]])</f>
        <v>1</v>
      </c>
    </row>
    <row r="1809" spans="1:5" x14ac:dyDescent="0.25">
      <c r="A1809">
        <v>1808</v>
      </c>
      <c r="B1809">
        <v>4</v>
      </c>
      <c r="C1809">
        <v>2</v>
      </c>
      <c r="D1809">
        <v>3</v>
      </c>
      <c r="E1809">
        <f>COUNTIF(tbl_EmployeeSurvey[EmployeeID],tbl_EmployeeSurvey[[#This Row],[EmployeeID]])</f>
        <v>1</v>
      </c>
    </row>
    <row r="1810" spans="1:5" x14ac:dyDescent="0.25">
      <c r="A1810">
        <v>1809</v>
      </c>
      <c r="B1810">
        <v>4</v>
      </c>
      <c r="C1810">
        <v>3</v>
      </c>
      <c r="D1810">
        <v>3</v>
      </c>
      <c r="E1810">
        <f>COUNTIF(tbl_EmployeeSurvey[EmployeeID],tbl_EmployeeSurvey[[#This Row],[EmployeeID]])</f>
        <v>1</v>
      </c>
    </row>
    <row r="1811" spans="1:5" x14ac:dyDescent="0.25">
      <c r="A1811">
        <v>1810</v>
      </c>
      <c r="B1811">
        <v>4</v>
      </c>
      <c r="C1811">
        <v>4</v>
      </c>
      <c r="D1811">
        <v>3</v>
      </c>
      <c r="E1811">
        <f>COUNTIF(tbl_EmployeeSurvey[EmployeeID],tbl_EmployeeSurvey[[#This Row],[EmployeeID]])</f>
        <v>1</v>
      </c>
    </row>
    <row r="1812" spans="1:5" x14ac:dyDescent="0.25">
      <c r="A1812">
        <v>1811</v>
      </c>
      <c r="B1812">
        <v>3</v>
      </c>
      <c r="C1812">
        <v>3</v>
      </c>
      <c r="D1812">
        <v>2</v>
      </c>
      <c r="E1812">
        <f>COUNTIF(tbl_EmployeeSurvey[EmployeeID],tbl_EmployeeSurvey[[#This Row],[EmployeeID]])</f>
        <v>1</v>
      </c>
    </row>
    <row r="1813" spans="1:5" x14ac:dyDescent="0.25">
      <c r="A1813">
        <v>1812</v>
      </c>
      <c r="B1813">
        <v>3</v>
      </c>
      <c r="C1813">
        <v>2</v>
      </c>
      <c r="D1813">
        <v>3</v>
      </c>
      <c r="E1813">
        <f>COUNTIF(tbl_EmployeeSurvey[EmployeeID],tbl_EmployeeSurvey[[#This Row],[EmployeeID]])</f>
        <v>1</v>
      </c>
    </row>
    <row r="1814" spans="1:5" x14ac:dyDescent="0.25">
      <c r="A1814">
        <v>1813</v>
      </c>
      <c r="B1814">
        <v>3</v>
      </c>
      <c r="C1814">
        <v>3</v>
      </c>
      <c r="D1814">
        <v>3</v>
      </c>
      <c r="E1814">
        <f>COUNTIF(tbl_EmployeeSurvey[EmployeeID],tbl_EmployeeSurvey[[#This Row],[EmployeeID]])</f>
        <v>1</v>
      </c>
    </row>
    <row r="1815" spans="1:5" x14ac:dyDescent="0.25">
      <c r="A1815">
        <v>1814</v>
      </c>
      <c r="B1815">
        <v>1</v>
      </c>
      <c r="C1815">
        <v>3</v>
      </c>
      <c r="D1815">
        <v>3</v>
      </c>
      <c r="E1815">
        <f>COUNTIF(tbl_EmployeeSurvey[EmployeeID],tbl_EmployeeSurvey[[#This Row],[EmployeeID]])</f>
        <v>1</v>
      </c>
    </row>
    <row r="1816" spans="1:5" x14ac:dyDescent="0.25">
      <c r="A1816">
        <v>1815</v>
      </c>
      <c r="B1816">
        <v>3</v>
      </c>
      <c r="C1816">
        <v>4</v>
      </c>
      <c r="D1816">
        <v>2</v>
      </c>
      <c r="E1816">
        <f>COUNTIF(tbl_EmployeeSurvey[EmployeeID],tbl_EmployeeSurvey[[#This Row],[EmployeeID]])</f>
        <v>1</v>
      </c>
    </row>
    <row r="1817" spans="1:5" x14ac:dyDescent="0.25">
      <c r="A1817">
        <v>1816</v>
      </c>
      <c r="B1817">
        <v>2</v>
      </c>
      <c r="C1817">
        <v>3</v>
      </c>
      <c r="D1817">
        <v>3</v>
      </c>
      <c r="E1817">
        <f>COUNTIF(tbl_EmployeeSurvey[EmployeeID],tbl_EmployeeSurvey[[#This Row],[EmployeeID]])</f>
        <v>1</v>
      </c>
    </row>
    <row r="1818" spans="1:5" x14ac:dyDescent="0.25">
      <c r="A1818">
        <v>1817</v>
      </c>
      <c r="B1818">
        <v>2</v>
      </c>
      <c r="C1818">
        <v>2</v>
      </c>
      <c r="D1818">
        <v>2</v>
      </c>
      <c r="E1818">
        <f>COUNTIF(tbl_EmployeeSurvey[EmployeeID],tbl_EmployeeSurvey[[#This Row],[EmployeeID]])</f>
        <v>1</v>
      </c>
    </row>
    <row r="1819" spans="1:5" x14ac:dyDescent="0.25">
      <c r="A1819">
        <v>1818</v>
      </c>
      <c r="B1819">
        <v>1</v>
      </c>
      <c r="C1819">
        <v>1</v>
      </c>
      <c r="D1819">
        <v>2</v>
      </c>
      <c r="E1819">
        <f>COUNTIF(tbl_EmployeeSurvey[EmployeeID],tbl_EmployeeSurvey[[#This Row],[EmployeeID]])</f>
        <v>1</v>
      </c>
    </row>
    <row r="1820" spans="1:5" x14ac:dyDescent="0.25">
      <c r="A1820">
        <v>1819</v>
      </c>
      <c r="B1820">
        <v>3</v>
      </c>
      <c r="C1820">
        <v>4</v>
      </c>
      <c r="D1820">
        <v>3</v>
      </c>
      <c r="E1820">
        <f>COUNTIF(tbl_EmployeeSurvey[EmployeeID],tbl_EmployeeSurvey[[#This Row],[EmployeeID]])</f>
        <v>1</v>
      </c>
    </row>
    <row r="1821" spans="1:5" x14ac:dyDescent="0.25">
      <c r="A1821">
        <v>1820</v>
      </c>
      <c r="B1821">
        <v>3</v>
      </c>
      <c r="C1821">
        <v>4</v>
      </c>
      <c r="D1821">
        <v>4</v>
      </c>
      <c r="E1821">
        <f>COUNTIF(tbl_EmployeeSurvey[EmployeeID],tbl_EmployeeSurvey[[#This Row],[EmployeeID]])</f>
        <v>1</v>
      </c>
    </row>
    <row r="1822" spans="1:5" x14ac:dyDescent="0.25">
      <c r="A1822">
        <v>1821</v>
      </c>
      <c r="B1822">
        <v>3</v>
      </c>
      <c r="C1822">
        <v>4</v>
      </c>
      <c r="D1822">
        <v>2</v>
      </c>
      <c r="E1822">
        <f>COUNTIF(tbl_EmployeeSurvey[EmployeeID],tbl_EmployeeSurvey[[#This Row],[EmployeeID]])</f>
        <v>1</v>
      </c>
    </row>
    <row r="1823" spans="1:5" x14ac:dyDescent="0.25">
      <c r="A1823">
        <v>1822</v>
      </c>
      <c r="B1823">
        <v>2</v>
      </c>
      <c r="C1823">
        <v>1</v>
      </c>
      <c r="D1823">
        <v>3</v>
      </c>
      <c r="E1823">
        <f>COUNTIF(tbl_EmployeeSurvey[EmployeeID],tbl_EmployeeSurvey[[#This Row],[EmployeeID]])</f>
        <v>1</v>
      </c>
    </row>
    <row r="1824" spans="1:5" x14ac:dyDescent="0.25">
      <c r="A1824">
        <v>1823</v>
      </c>
      <c r="B1824">
        <v>3</v>
      </c>
      <c r="C1824">
        <v>4</v>
      </c>
      <c r="D1824">
        <v>3</v>
      </c>
      <c r="E1824">
        <f>COUNTIF(tbl_EmployeeSurvey[EmployeeID],tbl_EmployeeSurvey[[#This Row],[EmployeeID]])</f>
        <v>1</v>
      </c>
    </row>
    <row r="1825" spans="1:5" x14ac:dyDescent="0.25">
      <c r="A1825">
        <v>1824</v>
      </c>
      <c r="B1825">
        <v>3</v>
      </c>
      <c r="C1825">
        <v>3</v>
      </c>
      <c r="D1825">
        <v>4</v>
      </c>
      <c r="E1825">
        <f>COUNTIF(tbl_EmployeeSurvey[EmployeeID],tbl_EmployeeSurvey[[#This Row],[EmployeeID]])</f>
        <v>1</v>
      </c>
    </row>
    <row r="1826" spans="1:5" x14ac:dyDescent="0.25">
      <c r="A1826">
        <v>1825</v>
      </c>
      <c r="B1826">
        <v>2</v>
      </c>
      <c r="C1826">
        <v>2</v>
      </c>
      <c r="D1826">
        <v>3</v>
      </c>
      <c r="E1826">
        <f>COUNTIF(tbl_EmployeeSurvey[EmployeeID],tbl_EmployeeSurvey[[#This Row],[EmployeeID]])</f>
        <v>1</v>
      </c>
    </row>
    <row r="1827" spans="1:5" x14ac:dyDescent="0.25">
      <c r="A1827">
        <v>1826</v>
      </c>
      <c r="B1827">
        <v>3</v>
      </c>
      <c r="C1827">
        <v>4</v>
      </c>
      <c r="D1827">
        <v>1</v>
      </c>
      <c r="E1827">
        <f>COUNTIF(tbl_EmployeeSurvey[EmployeeID],tbl_EmployeeSurvey[[#This Row],[EmployeeID]])</f>
        <v>1</v>
      </c>
    </row>
    <row r="1828" spans="1:5" x14ac:dyDescent="0.25">
      <c r="A1828">
        <v>1827</v>
      </c>
      <c r="B1828">
        <v>3</v>
      </c>
      <c r="C1828">
        <v>3</v>
      </c>
      <c r="D1828">
        <v>3</v>
      </c>
      <c r="E1828">
        <f>COUNTIF(tbl_EmployeeSurvey[EmployeeID],tbl_EmployeeSurvey[[#This Row],[EmployeeID]])</f>
        <v>1</v>
      </c>
    </row>
    <row r="1829" spans="1:5" x14ac:dyDescent="0.25">
      <c r="A1829">
        <v>1828</v>
      </c>
      <c r="B1829">
        <v>4</v>
      </c>
      <c r="C1829">
        <v>4</v>
      </c>
      <c r="D1829">
        <v>2</v>
      </c>
      <c r="E1829">
        <f>COUNTIF(tbl_EmployeeSurvey[EmployeeID],tbl_EmployeeSurvey[[#This Row],[EmployeeID]])</f>
        <v>1</v>
      </c>
    </row>
    <row r="1830" spans="1:5" x14ac:dyDescent="0.25">
      <c r="A1830">
        <v>1829</v>
      </c>
      <c r="B1830">
        <v>1</v>
      </c>
      <c r="C1830">
        <v>3</v>
      </c>
      <c r="D1830">
        <v>2</v>
      </c>
      <c r="E1830">
        <f>COUNTIF(tbl_EmployeeSurvey[EmployeeID],tbl_EmployeeSurvey[[#This Row],[EmployeeID]])</f>
        <v>1</v>
      </c>
    </row>
    <row r="1831" spans="1:5" x14ac:dyDescent="0.25">
      <c r="A1831">
        <v>1830</v>
      </c>
      <c r="B1831">
        <v>4</v>
      </c>
      <c r="C1831">
        <v>2</v>
      </c>
      <c r="D1831">
        <v>2</v>
      </c>
      <c r="E1831">
        <f>COUNTIF(tbl_EmployeeSurvey[EmployeeID],tbl_EmployeeSurvey[[#This Row],[EmployeeID]])</f>
        <v>1</v>
      </c>
    </row>
    <row r="1832" spans="1:5" x14ac:dyDescent="0.25">
      <c r="A1832">
        <v>1831</v>
      </c>
      <c r="B1832">
        <v>1</v>
      </c>
      <c r="C1832">
        <v>1</v>
      </c>
      <c r="D1832">
        <v>2</v>
      </c>
      <c r="E1832">
        <f>COUNTIF(tbl_EmployeeSurvey[EmployeeID],tbl_EmployeeSurvey[[#This Row],[EmployeeID]])</f>
        <v>1</v>
      </c>
    </row>
    <row r="1833" spans="1:5" x14ac:dyDescent="0.25">
      <c r="A1833">
        <v>1832</v>
      </c>
      <c r="B1833">
        <v>1</v>
      </c>
      <c r="C1833">
        <v>1</v>
      </c>
      <c r="D1833">
        <v>3</v>
      </c>
      <c r="E1833">
        <f>COUNTIF(tbl_EmployeeSurvey[EmployeeID],tbl_EmployeeSurvey[[#This Row],[EmployeeID]])</f>
        <v>1</v>
      </c>
    </row>
    <row r="1834" spans="1:5" x14ac:dyDescent="0.25">
      <c r="A1834">
        <v>1833</v>
      </c>
      <c r="B1834">
        <v>3</v>
      </c>
      <c r="C1834">
        <v>1</v>
      </c>
      <c r="D1834">
        <v>2</v>
      </c>
      <c r="E1834">
        <f>COUNTIF(tbl_EmployeeSurvey[EmployeeID],tbl_EmployeeSurvey[[#This Row],[EmployeeID]])</f>
        <v>1</v>
      </c>
    </row>
    <row r="1835" spans="1:5" x14ac:dyDescent="0.25">
      <c r="A1835">
        <v>1834</v>
      </c>
      <c r="B1835">
        <v>2</v>
      </c>
      <c r="C1835">
        <v>4</v>
      </c>
      <c r="D1835">
        <v>2</v>
      </c>
      <c r="E1835">
        <f>COUNTIF(tbl_EmployeeSurvey[EmployeeID],tbl_EmployeeSurvey[[#This Row],[EmployeeID]])</f>
        <v>1</v>
      </c>
    </row>
    <row r="1836" spans="1:5" x14ac:dyDescent="0.25">
      <c r="A1836">
        <v>1835</v>
      </c>
      <c r="B1836">
        <v>2</v>
      </c>
      <c r="C1836">
        <v>4</v>
      </c>
      <c r="D1836">
        <v>2</v>
      </c>
      <c r="E1836">
        <f>COUNTIF(tbl_EmployeeSurvey[EmployeeID],tbl_EmployeeSurvey[[#This Row],[EmployeeID]])</f>
        <v>1</v>
      </c>
    </row>
    <row r="1837" spans="1:5" x14ac:dyDescent="0.25">
      <c r="A1837">
        <v>1836</v>
      </c>
      <c r="B1837">
        <v>2</v>
      </c>
      <c r="C1837">
        <v>4</v>
      </c>
      <c r="D1837">
        <v>2</v>
      </c>
      <c r="E1837">
        <f>COUNTIF(tbl_EmployeeSurvey[EmployeeID],tbl_EmployeeSurvey[[#This Row],[EmployeeID]])</f>
        <v>1</v>
      </c>
    </row>
    <row r="1838" spans="1:5" x14ac:dyDescent="0.25">
      <c r="A1838">
        <v>1837</v>
      </c>
      <c r="B1838">
        <v>1</v>
      </c>
      <c r="C1838">
        <v>4</v>
      </c>
      <c r="D1838">
        <v>3</v>
      </c>
      <c r="E1838">
        <f>COUNTIF(tbl_EmployeeSurvey[EmployeeID],tbl_EmployeeSurvey[[#This Row],[EmployeeID]])</f>
        <v>1</v>
      </c>
    </row>
    <row r="1839" spans="1:5" x14ac:dyDescent="0.25">
      <c r="A1839">
        <v>1838</v>
      </c>
      <c r="B1839">
        <v>4</v>
      </c>
      <c r="C1839">
        <v>1</v>
      </c>
      <c r="D1839">
        <v>3</v>
      </c>
      <c r="E1839">
        <f>COUNTIF(tbl_EmployeeSurvey[EmployeeID],tbl_EmployeeSurvey[[#This Row],[EmployeeID]])</f>
        <v>1</v>
      </c>
    </row>
    <row r="1840" spans="1:5" x14ac:dyDescent="0.25">
      <c r="A1840">
        <v>1839</v>
      </c>
      <c r="B1840">
        <v>3</v>
      </c>
      <c r="C1840">
        <v>3</v>
      </c>
      <c r="D1840">
        <v>2</v>
      </c>
      <c r="E1840">
        <f>COUNTIF(tbl_EmployeeSurvey[EmployeeID],tbl_EmployeeSurvey[[#This Row],[EmployeeID]])</f>
        <v>1</v>
      </c>
    </row>
    <row r="1841" spans="1:5" x14ac:dyDescent="0.25">
      <c r="A1841">
        <v>1840</v>
      </c>
      <c r="B1841">
        <v>3</v>
      </c>
      <c r="C1841">
        <v>4</v>
      </c>
      <c r="D1841">
        <v>3</v>
      </c>
      <c r="E1841">
        <f>COUNTIF(tbl_EmployeeSurvey[EmployeeID],tbl_EmployeeSurvey[[#This Row],[EmployeeID]])</f>
        <v>1</v>
      </c>
    </row>
    <row r="1842" spans="1:5" x14ac:dyDescent="0.25">
      <c r="A1842">
        <v>1841</v>
      </c>
      <c r="B1842">
        <v>4</v>
      </c>
      <c r="C1842">
        <v>3</v>
      </c>
      <c r="D1842">
        <v>3</v>
      </c>
      <c r="E1842">
        <f>COUNTIF(tbl_EmployeeSurvey[EmployeeID],tbl_EmployeeSurvey[[#This Row],[EmployeeID]])</f>
        <v>1</v>
      </c>
    </row>
    <row r="1843" spans="1:5" x14ac:dyDescent="0.25">
      <c r="A1843">
        <v>1842</v>
      </c>
      <c r="B1843">
        <v>2</v>
      </c>
      <c r="C1843">
        <v>4</v>
      </c>
      <c r="D1843">
        <v>3</v>
      </c>
      <c r="E1843">
        <f>COUNTIF(tbl_EmployeeSurvey[EmployeeID],tbl_EmployeeSurvey[[#This Row],[EmployeeID]])</f>
        <v>1</v>
      </c>
    </row>
    <row r="1844" spans="1:5" x14ac:dyDescent="0.25">
      <c r="A1844">
        <v>1843</v>
      </c>
      <c r="B1844">
        <v>4</v>
      </c>
      <c r="C1844">
        <v>4</v>
      </c>
      <c r="D1844">
        <v>1</v>
      </c>
      <c r="E1844">
        <f>COUNTIF(tbl_EmployeeSurvey[EmployeeID],tbl_EmployeeSurvey[[#This Row],[EmployeeID]])</f>
        <v>1</v>
      </c>
    </row>
    <row r="1845" spans="1:5" x14ac:dyDescent="0.25">
      <c r="A1845">
        <v>1844</v>
      </c>
      <c r="B1845">
        <v>1</v>
      </c>
      <c r="C1845">
        <v>4</v>
      </c>
      <c r="D1845">
        <v>2</v>
      </c>
      <c r="E1845">
        <f>COUNTIF(tbl_EmployeeSurvey[EmployeeID],tbl_EmployeeSurvey[[#This Row],[EmployeeID]])</f>
        <v>1</v>
      </c>
    </row>
    <row r="1846" spans="1:5" x14ac:dyDescent="0.25">
      <c r="A1846">
        <v>1845</v>
      </c>
      <c r="B1846">
        <v>2</v>
      </c>
      <c r="C1846">
        <v>4</v>
      </c>
      <c r="D1846">
        <v>3</v>
      </c>
      <c r="E1846">
        <f>COUNTIF(tbl_EmployeeSurvey[EmployeeID],tbl_EmployeeSurvey[[#This Row],[EmployeeID]])</f>
        <v>1</v>
      </c>
    </row>
    <row r="1847" spans="1:5" x14ac:dyDescent="0.25">
      <c r="A1847">
        <v>1846</v>
      </c>
      <c r="B1847">
        <v>1</v>
      </c>
      <c r="C1847">
        <v>1</v>
      </c>
      <c r="D1847">
        <v>3</v>
      </c>
      <c r="E1847">
        <f>COUNTIF(tbl_EmployeeSurvey[EmployeeID],tbl_EmployeeSurvey[[#This Row],[EmployeeID]])</f>
        <v>1</v>
      </c>
    </row>
    <row r="1848" spans="1:5" x14ac:dyDescent="0.25">
      <c r="A1848">
        <v>1847</v>
      </c>
      <c r="B1848">
        <v>3</v>
      </c>
      <c r="C1848">
        <v>1</v>
      </c>
      <c r="D1848">
        <v>3</v>
      </c>
      <c r="E1848">
        <f>COUNTIF(tbl_EmployeeSurvey[EmployeeID],tbl_EmployeeSurvey[[#This Row],[EmployeeID]])</f>
        <v>1</v>
      </c>
    </row>
    <row r="1849" spans="1:5" x14ac:dyDescent="0.25">
      <c r="A1849">
        <v>1848</v>
      </c>
      <c r="B1849">
        <v>4</v>
      </c>
      <c r="C1849">
        <v>3</v>
      </c>
      <c r="D1849">
        <v>3</v>
      </c>
      <c r="E1849">
        <f>COUNTIF(tbl_EmployeeSurvey[EmployeeID],tbl_EmployeeSurvey[[#This Row],[EmployeeID]])</f>
        <v>1</v>
      </c>
    </row>
    <row r="1850" spans="1:5" x14ac:dyDescent="0.25">
      <c r="A1850">
        <v>1849</v>
      </c>
      <c r="B1850">
        <v>4</v>
      </c>
      <c r="C1850">
        <v>2</v>
      </c>
      <c r="D1850">
        <v>3</v>
      </c>
      <c r="E1850">
        <f>COUNTIF(tbl_EmployeeSurvey[EmployeeID],tbl_EmployeeSurvey[[#This Row],[EmployeeID]])</f>
        <v>1</v>
      </c>
    </row>
    <row r="1851" spans="1:5" x14ac:dyDescent="0.25">
      <c r="A1851">
        <v>1850</v>
      </c>
      <c r="B1851">
        <v>4</v>
      </c>
      <c r="C1851">
        <v>4</v>
      </c>
      <c r="D1851">
        <v>3</v>
      </c>
      <c r="E1851">
        <f>COUNTIF(tbl_EmployeeSurvey[EmployeeID],tbl_EmployeeSurvey[[#This Row],[EmployeeID]])</f>
        <v>1</v>
      </c>
    </row>
    <row r="1852" spans="1:5" x14ac:dyDescent="0.25">
      <c r="A1852">
        <v>1851</v>
      </c>
      <c r="B1852">
        <v>3</v>
      </c>
      <c r="C1852">
        <v>1</v>
      </c>
      <c r="D1852">
        <v>4</v>
      </c>
      <c r="E1852">
        <f>COUNTIF(tbl_EmployeeSurvey[EmployeeID],tbl_EmployeeSurvey[[#This Row],[EmployeeID]])</f>
        <v>1</v>
      </c>
    </row>
    <row r="1853" spans="1:5" x14ac:dyDescent="0.25">
      <c r="A1853">
        <v>1852</v>
      </c>
      <c r="B1853">
        <v>3</v>
      </c>
      <c r="C1853">
        <v>1</v>
      </c>
      <c r="D1853">
        <v>3</v>
      </c>
      <c r="E1853">
        <f>COUNTIF(tbl_EmployeeSurvey[EmployeeID],tbl_EmployeeSurvey[[#This Row],[EmployeeID]])</f>
        <v>1</v>
      </c>
    </row>
    <row r="1854" spans="1:5" x14ac:dyDescent="0.25">
      <c r="A1854">
        <v>1853</v>
      </c>
      <c r="B1854">
        <v>1</v>
      </c>
      <c r="C1854">
        <v>4</v>
      </c>
      <c r="D1854">
        <v>2</v>
      </c>
      <c r="E1854">
        <f>COUNTIF(tbl_EmployeeSurvey[EmployeeID],tbl_EmployeeSurvey[[#This Row],[EmployeeID]])</f>
        <v>1</v>
      </c>
    </row>
    <row r="1855" spans="1:5" x14ac:dyDescent="0.25">
      <c r="A1855">
        <v>1854</v>
      </c>
      <c r="B1855">
        <v>2</v>
      </c>
      <c r="C1855">
        <v>2</v>
      </c>
      <c r="D1855">
        <v>3</v>
      </c>
      <c r="E1855">
        <f>COUNTIF(tbl_EmployeeSurvey[EmployeeID],tbl_EmployeeSurvey[[#This Row],[EmployeeID]])</f>
        <v>1</v>
      </c>
    </row>
    <row r="1856" spans="1:5" x14ac:dyDescent="0.25">
      <c r="A1856">
        <v>1855</v>
      </c>
      <c r="B1856">
        <v>2</v>
      </c>
      <c r="C1856">
        <v>2</v>
      </c>
      <c r="D1856">
        <v>3</v>
      </c>
      <c r="E1856">
        <f>COUNTIF(tbl_EmployeeSurvey[EmployeeID],tbl_EmployeeSurvey[[#This Row],[EmployeeID]])</f>
        <v>1</v>
      </c>
    </row>
    <row r="1857" spans="1:5" x14ac:dyDescent="0.25">
      <c r="A1857">
        <v>1856</v>
      </c>
      <c r="B1857">
        <v>3</v>
      </c>
      <c r="C1857">
        <v>4</v>
      </c>
      <c r="D1857">
        <v>2</v>
      </c>
      <c r="E1857">
        <f>COUNTIF(tbl_EmployeeSurvey[EmployeeID],tbl_EmployeeSurvey[[#This Row],[EmployeeID]])</f>
        <v>1</v>
      </c>
    </row>
    <row r="1858" spans="1:5" x14ac:dyDescent="0.25">
      <c r="A1858">
        <v>1857</v>
      </c>
      <c r="B1858">
        <v>4</v>
      </c>
      <c r="C1858">
        <v>4</v>
      </c>
      <c r="D1858">
        <v>3</v>
      </c>
      <c r="E1858">
        <f>COUNTIF(tbl_EmployeeSurvey[EmployeeID],tbl_EmployeeSurvey[[#This Row],[EmployeeID]])</f>
        <v>1</v>
      </c>
    </row>
    <row r="1859" spans="1:5" x14ac:dyDescent="0.25">
      <c r="A1859">
        <v>1858</v>
      </c>
      <c r="B1859">
        <v>2</v>
      </c>
      <c r="C1859">
        <v>3</v>
      </c>
      <c r="D1859">
        <v>3</v>
      </c>
      <c r="E1859">
        <f>COUNTIF(tbl_EmployeeSurvey[EmployeeID],tbl_EmployeeSurvey[[#This Row],[EmployeeID]])</f>
        <v>1</v>
      </c>
    </row>
    <row r="1860" spans="1:5" x14ac:dyDescent="0.25">
      <c r="A1860">
        <v>1859</v>
      </c>
      <c r="B1860">
        <v>1</v>
      </c>
      <c r="C1860">
        <v>4</v>
      </c>
      <c r="D1860">
        <v>3</v>
      </c>
      <c r="E1860">
        <f>COUNTIF(tbl_EmployeeSurvey[EmployeeID],tbl_EmployeeSurvey[[#This Row],[EmployeeID]])</f>
        <v>1</v>
      </c>
    </row>
    <row r="1861" spans="1:5" x14ac:dyDescent="0.25">
      <c r="A1861">
        <v>1860</v>
      </c>
      <c r="B1861">
        <v>4</v>
      </c>
      <c r="C1861">
        <v>2</v>
      </c>
      <c r="D1861">
        <v>3</v>
      </c>
      <c r="E1861">
        <f>COUNTIF(tbl_EmployeeSurvey[EmployeeID],tbl_EmployeeSurvey[[#This Row],[EmployeeID]])</f>
        <v>1</v>
      </c>
    </row>
    <row r="1862" spans="1:5" x14ac:dyDescent="0.25">
      <c r="A1862">
        <v>1861</v>
      </c>
      <c r="B1862">
        <v>3</v>
      </c>
      <c r="C1862">
        <v>4</v>
      </c>
      <c r="D1862">
        <v>3</v>
      </c>
      <c r="E1862">
        <f>COUNTIF(tbl_EmployeeSurvey[EmployeeID],tbl_EmployeeSurvey[[#This Row],[EmployeeID]])</f>
        <v>1</v>
      </c>
    </row>
    <row r="1863" spans="1:5" x14ac:dyDescent="0.25">
      <c r="A1863">
        <v>1862</v>
      </c>
      <c r="B1863">
        <v>4</v>
      </c>
      <c r="C1863">
        <v>4</v>
      </c>
      <c r="D1863">
        <v>3</v>
      </c>
      <c r="E1863">
        <f>COUNTIF(tbl_EmployeeSurvey[EmployeeID],tbl_EmployeeSurvey[[#This Row],[EmployeeID]])</f>
        <v>1</v>
      </c>
    </row>
    <row r="1864" spans="1:5" x14ac:dyDescent="0.25">
      <c r="A1864">
        <v>1863</v>
      </c>
      <c r="B1864">
        <v>4</v>
      </c>
      <c r="C1864">
        <v>4</v>
      </c>
      <c r="D1864">
        <v>2</v>
      </c>
      <c r="E1864">
        <f>COUNTIF(tbl_EmployeeSurvey[EmployeeID],tbl_EmployeeSurvey[[#This Row],[EmployeeID]])</f>
        <v>1</v>
      </c>
    </row>
    <row r="1865" spans="1:5" x14ac:dyDescent="0.25">
      <c r="A1865">
        <v>1864</v>
      </c>
      <c r="B1865">
        <v>3</v>
      </c>
      <c r="C1865">
        <v>4</v>
      </c>
      <c r="D1865">
        <v>3</v>
      </c>
      <c r="E1865">
        <f>COUNTIF(tbl_EmployeeSurvey[EmployeeID],tbl_EmployeeSurvey[[#This Row],[EmployeeID]])</f>
        <v>1</v>
      </c>
    </row>
    <row r="1866" spans="1:5" x14ac:dyDescent="0.25">
      <c r="A1866">
        <v>1865</v>
      </c>
      <c r="B1866">
        <v>1</v>
      </c>
      <c r="C1866">
        <v>2</v>
      </c>
      <c r="D1866">
        <v>3</v>
      </c>
      <c r="E1866">
        <f>COUNTIF(tbl_EmployeeSurvey[EmployeeID],tbl_EmployeeSurvey[[#This Row],[EmployeeID]])</f>
        <v>1</v>
      </c>
    </row>
    <row r="1867" spans="1:5" x14ac:dyDescent="0.25">
      <c r="A1867">
        <v>1866</v>
      </c>
      <c r="B1867">
        <v>1</v>
      </c>
      <c r="C1867">
        <v>1</v>
      </c>
      <c r="D1867">
        <v>3</v>
      </c>
      <c r="E1867">
        <f>COUNTIF(tbl_EmployeeSurvey[EmployeeID],tbl_EmployeeSurvey[[#This Row],[EmployeeID]])</f>
        <v>1</v>
      </c>
    </row>
    <row r="1868" spans="1:5" x14ac:dyDescent="0.25">
      <c r="A1868">
        <v>1867</v>
      </c>
      <c r="B1868">
        <v>4</v>
      </c>
      <c r="C1868">
        <v>4</v>
      </c>
      <c r="D1868">
        <v>3</v>
      </c>
      <c r="E1868">
        <f>COUNTIF(tbl_EmployeeSurvey[EmployeeID],tbl_EmployeeSurvey[[#This Row],[EmployeeID]])</f>
        <v>1</v>
      </c>
    </row>
    <row r="1869" spans="1:5" x14ac:dyDescent="0.25">
      <c r="A1869">
        <v>1868</v>
      </c>
      <c r="B1869">
        <v>4</v>
      </c>
      <c r="C1869">
        <v>2</v>
      </c>
      <c r="D1869">
        <v>4</v>
      </c>
      <c r="E1869">
        <f>COUNTIF(tbl_EmployeeSurvey[EmployeeID],tbl_EmployeeSurvey[[#This Row],[EmployeeID]])</f>
        <v>1</v>
      </c>
    </row>
    <row r="1870" spans="1:5" x14ac:dyDescent="0.25">
      <c r="A1870">
        <v>1869</v>
      </c>
      <c r="B1870">
        <v>1</v>
      </c>
      <c r="C1870">
        <v>4</v>
      </c>
      <c r="D1870">
        <v>1</v>
      </c>
      <c r="E1870">
        <f>COUNTIF(tbl_EmployeeSurvey[EmployeeID],tbl_EmployeeSurvey[[#This Row],[EmployeeID]])</f>
        <v>1</v>
      </c>
    </row>
    <row r="1871" spans="1:5" x14ac:dyDescent="0.25">
      <c r="A1871">
        <v>1870</v>
      </c>
      <c r="B1871">
        <v>1</v>
      </c>
      <c r="C1871">
        <v>4</v>
      </c>
      <c r="D1871">
        <v>3</v>
      </c>
      <c r="E1871">
        <f>COUNTIF(tbl_EmployeeSurvey[EmployeeID],tbl_EmployeeSurvey[[#This Row],[EmployeeID]])</f>
        <v>1</v>
      </c>
    </row>
    <row r="1872" spans="1:5" x14ac:dyDescent="0.25">
      <c r="A1872">
        <v>1871</v>
      </c>
      <c r="B1872">
        <v>2</v>
      </c>
      <c r="C1872">
        <v>1</v>
      </c>
      <c r="D1872">
        <v>3</v>
      </c>
      <c r="E1872">
        <f>COUNTIF(tbl_EmployeeSurvey[EmployeeID],tbl_EmployeeSurvey[[#This Row],[EmployeeID]])</f>
        <v>1</v>
      </c>
    </row>
    <row r="1873" spans="1:5" x14ac:dyDescent="0.25">
      <c r="A1873">
        <v>1872</v>
      </c>
      <c r="B1873">
        <v>1</v>
      </c>
      <c r="C1873">
        <v>4</v>
      </c>
      <c r="D1873">
        <v>3</v>
      </c>
      <c r="E1873">
        <f>COUNTIF(tbl_EmployeeSurvey[EmployeeID],tbl_EmployeeSurvey[[#This Row],[EmployeeID]])</f>
        <v>1</v>
      </c>
    </row>
    <row r="1874" spans="1:5" x14ac:dyDescent="0.25">
      <c r="A1874">
        <v>1873</v>
      </c>
      <c r="B1874">
        <v>4</v>
      </c>
      <c r="C1874">
        <v>4</v>
      </c>
      <c r="D1874">
        <v>2</v>
      </c>
      <c r="E1874">
        <f>COUNTIF(tbl_EmployeeSurvey[EmployeeID],tbl_EmployeeSurvey[[#This Row],[EmployeeID]])</f>
        <v>1</v>
      </c>
    </row>
    <row r="1875" spans="1:5" x14ac:dyDescent="0.25">
      <c r="A1875">
        <v>1874</v>
      </c>
      <c r="B1875">
        <v>1</v>
      </c>
      <c r="C1875">
        <v>2</v>
      </c>
      <c r="D1875">
        <v>4</v>
      </c>
      <c r="E1875">
        <f>COUNTIF(tbl_EmployeeSurvey[EmployeeID],tbl_EmployeeSurvey[[#This Row],[EmployeeID]])</f>
        <v>1</v>
      </c>
    </row>
    <row r="1876" spans="1:5" x14ac:dyDescent="0.25">
      <c r="A1876">
        <v>1875</v>
      </c>
      <c r="B1876">
        <v>3</v>
      </c>
      <c r="C1876">
        <v>3</v>
      </c>
      <c r="D1876">
        <v>2</v>
      </c>
      <c r="E1876">
        <f>COUNTIF(tbl_EmployeeSurvey[EmployeeID],tbl_EmployeeSurvey[[#This Row],[EmployeeID]])</f>
        <v>1</v>
      </c>
    </row>
    <row r="1877" spans="1:5" x14ac:dyDescent="0.25">
      <c r="A1877">
        <v>1876</v>
      </c>
      <c r="B1877">
        <v>4</v>
      </c>
      <c r="C1877">
        <v>4</v>
      </c>
      <c r="D1877">
        <v>2</v>
      </c>
      <c r="E1877">
        <f>COUNTIF(tbl_EmployeeSurvey[EmployeeID],tbl_EmployeeSurvey[[#This Row],[EmployeeID]])</f>
        <v>1</v>
      </c>
    </row>
    <row r="1878" spans="1:5" x14ac:dyDescent="0.25">
      <c r="A1878">
        <v>1877</v>
      </c>
      <c r="B1878">
        <v>3</v>
      </c>
      <c r="C1878">
        <v>4</v>
      </c>
      <c r="D1878">
        <v>2</v>
      </c>
      <c r="E1878">
        <f>COUNTIF(tbl_EmployeeSurvey[EmployeeID],tbl_EmployeeSurvey[[#This Row],[EmployeeID]])</f>
        <v>1</v>
      </c>
    </row>
    <row r="1879" spans="1:5" x14ac:dyDescent="0.25">
      <c r="A1879">
        <v>1878</v>
      </c>
      <c r="B1879">
        <v>4</v>
      </c>
      <c r="C1879">
        <v>4</v>
      </c>
      <c r="D1879">
        <v>2</v>
      </c>
      <c r="E1879">
        <f>COUNTIF(tbl_EmployeeSurvey[EmployeeID],tbl_EmployeeSurvey[[#This Row],[EmployeeID]])</f>
        <v>1</v>
      </c>
    </row>
    <row r="1880" spans="1:5" x14ac:dyDescent="0.25">
      <c r="A1880">
        <v>1879</v>
      </c>
      <c r="B1880">
        <v>2</v>
      </c>
      <c r="C1880">
        <v>3</v>
      </c>
      <c r="D1880">
        <v>4</v>
      </c>
      <c r="E1880">
        <f>COUNTIF(tbl_EmployeeSurvey[EmployeeID],tbl_EmployeeSurvey[[#This Row],[EmployeeID]])</f>
        <v>1</v>
      </c>
    </row>
    <row r="1881" spans="1:5" x14ac:dyDescent="0.25">
      <c r="A1881">
        <v>1880</v>
      </c>
      <c r="B1881">
        <v>2</v>
      </c>
      <c r="C1881">
        <v>4</v>
      </c>
      <c r="D1881">
        <v>2</v>
      </c>
      <c r="E1881">
        <f>COUNTIF(tbl_EmployeeSurvey[EmployeeID],tbl_EmployeeSurvey[[#This Row],[EmployeeID]])</f>
        <v>1</v>
      </c>
    </row>
    <row r="1882" spans="1:5" x14ac:dyDescent="0.25">
      <c r="A1882">
        <v>1881</v>
      </c>
      <c r="B1882">
        <v>3</v>
      </c>
      <c r="C1882">
        <v>3</v>
      </c>
      <c r="D1882">
        <v>3</v>
      </c>
      <c r="E1882">
        <f>COUNTIF(tbl_EmployeeSurvey[EmployeeID],tbl_EmployeeSurvey[[#This Row],[EmployeeID]])</f>
        <v>1</v>
      </c>
    </row>
    <row r="1883" spans="1:5" x14ac:dyDescent="0.25">
      <c r="A1883">
        <v>1882</v>
      </c>
      <c r="B1883">
        <v>4</v>
      </c>
      <c r="C1883">
        <v>1</v>
      </c>
      <c r="D1883">
        <v>1</v>
      </c>
      <c r="E1883">
        <f>COUNTIF(tbl_EmployeeSurvey[EmployeeID],tbl_EmployeeSurvey[[#This Row],[EmployeeID]])</f>
        <v>1</v>
      </c>
    </row>
    <row r="1884" spans="1:5" x14ac:dyDescent="0.25">
      <c r="A1884">
        <v>1883</v>
      </c>
      <c r="B1884">
        <v>2</v>
      </c>
      <c r="C1884">
        <v>3</v>
      </c>
      <c r="D1884">
        <v>3</v>
      </c>
      <c r="E1884">
        <f>COUNTIF(tbl_EmployeeSurvey[EmployeeID],tbl_EmployeeSurvey[[#This Row],[EmployeeID]])</f>
        <v>1</v>
      </c>
    </row>
    <row r="1885" spans="1:5" x14ac:dyDescent="0.25">
      <c r="A1885">
        <v>1884</v>
      </c>
      <c r="B1885">
        <v>2</v>
      </c>
      <c r="C1885">
        <v>2</v>
      </c>
      <c r="D1885">
        <v>3</v>
      </c>
      <c r="E1885">
        <f>COUNTIF(tbl_EmployeeSurvey[EmployeeID],tbl_EmployeeSurvey[[#This Row],[EmployeeID]])</f>
        <v>1</v>
      </c>
    </row>
    <row r="1886" spans="1:5" x14ac:dyDescent="0.25">
      <c r="A1886">
        <v>1885</v>
      </c>
      <c r="B1886">
        <v>3</v>
      </c>
      <c r="C1886">
        <v>3</v>
      </c>
      <c r="D1886">
        <v>3</v>
      </c>
      <c r="E1886">
        <f>COUNTIF(tbl_EmployeeSurvey[EmployeeID],tbl_EmployeeSurvey[[#This Row],[EmployeeID]])</f>
        <v>1</v>
      </c>
    </row>
    <row r="1887" spans="1:5" x14ac:dyDescent="0.25">
      <c r="A1887">
        <v>1886</v>
      </c>
      <c r="B1887">
        <v>3</v>
      </c>
      <c r="C1887">
        <v>1</v>
      </c>
      <c r="D1887">
        <v>3</v>
      </c>
      <c r="E1887">
        <f>COUNTIF(tbl_EmployeeSurvey[EmployeeID],tbl_EmployeeSurvey[[#This Row],[EmployeeID]])</f>
        <v>1</v>
      </c>
    </row>
    <row r="1888" spans="1:5" x14ac:dyDescent="0.25">
      <c r="A1888">
        <v>1887</v>
      </c>
      <c r="B1888">
        <v>3</v>
      </c>
      <c r="C1888">
        <v>2</v>
      </c>
      <c r="D1888">
        <v>3</v>
      </c>
      <c r="E1888">
        <f>COUNTIF(tbl_EmployeeSurvey[EmployeeID],tbl_EmployeeSurvey[[#This Row],[EmployeeID]])</f>
        <v>1</v>
      </c>
    </row>
    <row r="1889" spans="1:5" x14ac:dyDescent="0.25">
      <c r="A1889">
        <v>1888</v>
      </c>
      <c r="B1889">
        <v>2</v>
      </c>
      <c r="C1889">
        <v>3</v>
      </c>
      <c r="D1889">
        <v>4</v>
      </c>
      <c r="E1889">
        <f>COUNTIF(tbl_EmployeeSurvey[EmployeeID],tbl_EmployeeSurvey[[#This Row],[EmployeeID]])</f>
        <v>1</v>
      </c>
    </row>
    <row r="1890" spans="1:5" x14ac:dyDescent="0.25">
      <c r="A1890">
        <v>1889</v>
      </c>
      <c r="B1890">
        <v>4</v>
      </c>
      <c r="C1890">
        <v>4</v>
      </c>
      <c r="D1890">
        <v>1</v>
      </c>
      <c r="E1890">
        <f>COUNTIF(tbl_EmployeeSurvey[EmployeeID],tbl_EmployeeSurvey[[#This Row],[EmployeeID]])</f>
        <v>1</v>
      </c>
    </row>
    <row r="1891" spans="1:5" x14ac:dyDescent="0.25">
      <c r="A1891">
        <v>1890</v>
      </c>
      <c r="B1891">
        <v>1</v>
      </c>
      <c r="C1891">
        <v>2</v>
      </c>
      <c r="D1891">
        <v>2</v>
      </c>
      <c r="E1891">
        <f>COUNTIF(tbl_EmployeeSurvey[EmployeeID],tbl_EmployeeSurvey[[#This Row],[EmployeeID]])</f>
        <v>1</v>
      </c>
    </row>
    <row r="1892" spans="1:5" x14ac:dyDescent="0.25">
      <c r="A1892">
        <v>1891</v>
      </c>
      <c r="B1892">
        <v>4</v>
      </c>
      <c r="C1892">
        <v>3</v>
      </c>
      <c r="D1892">
        <v>2</v>
      </c>
      <c r="E1892">
        <f>COUNTIF(tbl_EmployeeSurvey[EmployeeID],tbl_EmployeeSurvey[[#This Row],[EmployeeID]])</f>
        <v>1</v>
      </c>
    </row>
    <row r="1893" spans="1:5" x14ac:dyDescent="0.25">
      <c r="A1893">
        <v>1892</v>
      </c>
      <c r="B1893">
        <v>4</v>
      </c>
      <c r="C1893">
        <v>3</v>
      </c>
      <c r="D1893">
        <v>2</v>
      </c>
      <c r="E1893">
        <f>COUNTIF(tbl_EmployeeSurvey[EmployeeID],tbl_EmployeeSurvey[[#This Row],[EmployeeID]])</f>
        <v>1</v>
      </c>
    </row>
    <row r="1894" spans="1:5" x14ac:dyDescent="0.25">
      <c r="A1894">
        <v>1893</v>
      </c>
      <c r="B1894">
        <v>2</v>
      </c>
      <c r="C1894">
        <v>4</v>
      </c>
      <c r="D1894">
        <v>3</v>
      </c>
      <c r="E1894">
        <f>COUNTIF(tbl_EmployeeSurvey[EmployeeID],tbl_EmployeeSurvey[[#This Row],[EmployeeID]])</f>
        <v>1</v>
      </c>
    </row>
    <row r="1895" spans="1:5" x14ac:dyDescent="0.25">
      <c r="A1895">
        <v>1894</v>
      </c>
      <c r="B1895">
        <v>4</v>
      </c>
      <c r="C1895">
        <v>1</v>
      </c>
      <c r="D1895">
        <v>3</v>
      </c>
      <c r="E1895">
        <f>COUNTIF(tbl_EmployeeSurvey[EmployeeID],tbl_EmployeeSurvey[[#This Row],[EmployeeID]])</f>
        <v>1</v>
      </c>
    </row>
    <row r="1896" spans="1:5" x14ac:dyDescent="0.25">
      <c r="A1896">
        <v>1895</v>
      </c>
      <c r="B1896">
        <v>3</v>
      </c>
      <c r="C1896">
        <v>2</v>
      </c>
      <c r="D1896">
        <v>3</v>
      </c>
      <c r="E1896">
        <f>COUNTIF(tbl_EmployeeSurvey[EmployeeID],tbl_EmployeeSurvey[[#This Row],[EmployeeID]])</f>
        <v>1</v>
      </c>
    </row>
    <row r="1897" spans="1:5" x14ac:dyDescent="0.25">
      <c r="A1897">
        <v>1896</v>
      </c>
      <c r="B1897">
        <v>3</v>
      </c>
      <c r="C1897">
        <v>2</v>
      </c>
      <c r="D1897">
        <v>3</v>
      </c>
      <c r="E1897">
        <f>COUNTIF(tbl_EmployeeSurvey[EmployeeID],tbl_EmployeeSurvey[[#This Row],[EmployeeID]])</f>
        <v>1</v>
      </c>
    </row>
    <row r="1898" spans="1:5" x14ac:dyDescent="0.25">
      <c r="A1898">
        <v>1897</v>
      </c>
      <c r="B1898">
        <v>1</v>
      </c>
      <c r="C1898">
        <v>2</v>
      </c>
      <c r="D1898">
        <v>2</v>
      </c>
      <c r="E1898">
        <f>COUNTIF(tbl_EmployeeSurvey[EmployeeID],tbl_EmployeeSurvey[[#This Row],[EmployeeID]])</f>
        <v>1</v>
      </c>
    </row>
    <row r="1899" spans="1:5" x14ac:dyDescent="0.25">
      <c r="A1899">
        <v>1898</v>
      </c>
      <c r="B1899">
        <v>3</v>
      </c>
      <c r="C1899">
        <v>1</v>
      </c>
      <c r="D1899">
        <v>3</v>
      </c>
      <c r="E1899">
        <f>COUNTIF(tbl_EmployeeSurvey[EmployeeID],tbl_EmployeeSurvey[[#This Row],[EmployeeID]])</f>
        <v>1</v>
      </c>
    </row>
    <row r="1900" spans="1:5" x14ac:dyDescent="0.25">
      <c r="A1900">
        <v>1899</v>
      </c>
      <c r="B1900">
        <v>4</v>
      </c>
      <c r="C1900">
        <v>1</v>
      </c>
      <c r="D1900">
        <v>3</v>
      </c>
      <c r="E1900">
        <f>COUNTIF(tbl_EmployeeSurvey[EmployeeID],tbl_EmployeeSurvey[[#This Row],[EmployeeID]])</f>
        <v>1</v>
      </c>
    </row>
    <row r="1901" spans="1:5" x14ac:dyDescent="0.25">
      <c r="A1901">
        <v>1900</v>
      </c>
      <c r="B1901">
        <v>3</v>
      </c>
      <c r="C1901">
        <v>3</v>
      </c>
      <c r="D1901">
        <v>3</v>
      </c>
      <c r="E1901">
        <f>COUNTIF(tbl_EmployeeSurvey[EmployeeID],tbl_EmployeeSurvey[[#This Row],[EmployeeID]])</f>
        <v>1</v>
      </c>
    </row>
    <row r="1902" spans="1:5" x14ac:dyDescent="0.25">
      <c r="A1902">
        <v>1901</v>
      </c>
      <c r="B1902">
        <v>4</v>
      </c>
      <c r="C1902">
        <v>2</v>
      </c>
      <c r="D1902">
        <v>4</v>
      </c>
      <c r="E1902">
        <f>COUNTIF(tbl_EmployeeSurvey[EmployeeID],tbl_EmployeeSurvey[[#This Row],[EmployeeID]])</f>
        <v>1</v>
      </c>
    </row>
    <row r="1903" spans="1:5" x14ac:dyDescent="0.25">
      <c r="A1903">
        <v>1902</v>
      </c>
      <c r="B1903">
        <v>1</v>
      </c>
      <c r="C1903">
        <v>1</v>
      </c>
      <c r="D1903">
        <v>3</v>
      </c>
      <c r="E1903">
        <f>COUNTIF(tbl_EmployeeSurvey[EmployeeID],tbl_EmployeeSurvey[[#This Row],[EmployeeID]])</f>
        <v>1</v>
      </c>
    </row>
    <row r="1904" spans="1:5" x14ac:dyDescent="0.25">
      <c r="A1904">
        <v>1903</v>
      </c>
      <c r="B1904">
        <v>4</v>
      </c>
      <c r="C1904">
        <v>4</v>
      </c>
      <c r="D1904">
        <v>1</v>
      </c>
      <c r="E1904">
        <f>COUNTIF(tbl_EmployeeSurvey[EmployeeID],tbl_EmployeeSurvey[[#This Row],[EmployeeID]])</f>
        <v>1</v>
      </c>
    </row>
    <row r="1905" spans="1:5" x14ac:dyDescent="0.25">
      <c r="A1905">
        <v>1904</v>
      </c>
      <c r="B1905">
        <v>4</v>
      </c>
      <c r="C1905">
        <v>2</v>
      </c>
      <c r="D1905">
        <v>3</v>
      </c>
      <c r="E1905">
        <f>COUNTIF(tbl_EmployeeSurvey[EmployeeID],tbl_EmployeeSurvey[[#This Row],[EmployeeID]])</f>
        <v>1</v>
      </c>
    </row>
    <row r="1906" spans="1:5" x14ac:dyDescent="0.25">
      <c r="A1906">
        <v>1905</v>
      </c>
      <c r="B1906">
        <v>3</v>
      </c>
      <c r="C1906">
        <v>1</v>
      </c>
      <c r="D1906">
        <v>4</v>
      </c>
      <c r="E1906">
        <f>COUNTIF(tbl_EmployeeSurvey[EmployeeID],tbl_EmployeeSurvey[[#This Row],[EmployeeID]])</f>
        <v>1</v>
      </c>
    </row>
    <row r="1907" spans="1:5" x14ac:dyDescent="0.25">
      <c r="A1907">
        <v>1906</v>
      </c>
      <c r="B1907">
        <v>3</v>
      </c>
      <c r="C1907">
        <v>4</v>
      </c>
      <c r="D1907">
        <v>3</v>
      </c>
      <c r="E1907">
        <f>COUNTIF(tbl_EmployeeSurvey[EmployeeID],tbl_EmployeeSurvey[[#This Row],[EmployeeID]])</f>
        <v>1</v>
      </c>
    </row>
    <row r="1908" spans="1:5" x14ac:dyDescent="0.25">
      <c r="A1908">
        <v>1907</v>
      </c>
      <c r="B1908">
        <v>2</v>
      </c>
      <c r="C1908">
        <v>4</v>
      </c>
      <c r="D1908">
        <v>3</v>
      </c>
      <c r="E1908">
        <f>COUNTIF(tbl_EmployeeSurvey[EmployeeID],tbl_EmployeeSurvey[[#This Row],[EmployeeID]])</f>
        <v>1</v>
      </c>
    </row>
    <row r="1909" spans="1:5" x14ac:dyDescent="0.25">
      <c r="A1909">
        <v>1908</v>
      </c>
      <c r="B1909">
        <v>1</v>
      </c>
      <c r="C1909">
        <v>3</v>
      </c>
      <c r="D1909">
        <v>1</v>
      </c>
      <c r="E1909">
        <f>COUNTIF(tbl_EmployeeSurvey[EmployeeID],tbl_EmployeeSurvey[[#This Row],[EmployeeID]])</f>
        <v>1</v>
      </c>
    </row>
    <row r="1910" spans="1:5" x14ac:dyDescent="0.25">
      <c r="A1910">
        <v>1909</v>
      </c>
      <c r="B1910">
        <v>3</v>
      </c>
      <c r="C1910">
        <v>2</v>
      </c>
      <c r="D1910">
        <v>2</v>
      </c>
      <c r="E1910">
        <f>COUNTIF(tbl_EmployeeSurvey[EmployeeID],tbl_EmployeeSurvey[[#This Row],[EmployeeID]])</f>
        <v>1</v>
      </c>
    </row>
    <row r="1911" spans="1:5" x14ac:dyDescent="0.25">
      <c r="A1911">
        <v>1910</v>
      </c>
      <c r="B1911">
        <v>3</v>
      </c>
      <c r="C1911">
        <v>3</v>
      </c>
      <c r="D1911">
        <v>3</v>
      </c>
      <c r="E1911">
        <f>COUNTIF(tbl_EmployeeSurvey[EmployeeID],tbl_EmployeeSurvey[[#This Row],[EmployeeID]])</f>
        <v>1</v>
      </c>
    </row>
    <row r="1912" spans="1:5" x14ac:dyDescent="0.25">
      <c r="A1912">
        <v>1911</v>
      </c>
      <c r="B1912">
        <v>3</v>
      </c>
      <c r="C1912">
        <v>3</v>
      </c>
      <c r="D1912">
        <v>3</v>
      </c>
      <c r="E1912">
        <f>COUNTIF(tbl_EmployeeSurvey[EmployeeID],tbl_EmployeeSurvey[[#This Row],[EmployeeID]])</f>
        <v>1</v>
      </c>
    </row>
    <row r="1913" spans="1:5" x14ac:dyDescent="0.25">
      <c r="A1913">
        <v>1912</v>
      </c>
      <c r="B1913">
        <v>4</v>
      </c>
      <c r="C1913">
        <v>4</v>
      </c>
      <c r="D1913">
        <v>3</v>
      </c>
      <c r="E1913">
        <f>COUNTIF(tbl_EmployeeSurvey[EmployeeID],tbl_EmployeeSurvey[[#This Row],[EmployeeID]])</f>
        <v>1</v>
      </c>
    </row>
    <row r="1914" spans="1:5" x14ac:dyDescent="0.25">
      <c r="A1914">
        <v>1913</v>
      </c>
      <c r="B1914">
        <v>4</v>
      </c>
      <c r="C1914">
        <v>3</v>
      </c>
      <c r="D1914">
        <v>3</v>
      </c>
      <c r="E1914">
        <f>COUNTIF(tbl_EmployeeSurvey[EmployeeID],tbl_EmployeeSurvey[[#This Row],[EmployeeID]])</f>
        <v>1</v>
      </c>
    </row>
    <row r="1915" spans="1:5" x14ac:dyDescent="0.25">
      <c r="A1915">
        <v>1914</v>
      </c>
      <c r="B1915">
        <v>3</v>
      </c>
      <c r="C1915">
        <v>3</v>
      </c>
      <c r="D1915">
        <v>4</v>
      </c>
      <c r="E1915">
        <f>COUNTIF(tbl_EmployeeSurvey[EmployeeID],tbl_EmployeeSurvey[[#This Row],[EmployeeID]])</f>
        <v>1</v>
      </c>
    </row>
    <row r="1916" spans="1:5" x14ac:dyDescent="0.25">
      <c r="A1916">
        <v>1915</v>
      </c>
      <c r="B1916">
        <v>3</v>
      </c>
      <c r="C1916">
        <v>3</v>
      </c>
      <c r="D1916">
        <v>4</v>
      </c>
      <c r="E1916">
        <f>COUNTIF(tbl_EmployeeSurvey[EmployeeID],tbl_EmployeeSurvey[[#This Row],[EmployeeID]])</f>
        <v>1</v>
      </c>
    </row>
    <row r="1917" spans="1:5" x14ac:dyDescent="0.25">
      <c r="A1917">
        <v>1916</v>
      </c>
      <c r="B1917">
        <v>3</v>
      </c>
      <c r="C1917">
        <v>4</v>
      </c>
      <c r="D1917">
        <v>3</v>
      </c>
      <c r="E1917">
        <f>COUNTIF(tbl_EmployeeSurvey[EmployeeID],tbl_EmployeeSurvey[[#This Row],[EmployeeID]])</f>
        <v>1</v>
      </c>
    </row>
    <row r="1918" spans="1:5" x14ac:dyDescent="0.25">
      <c r="A1918">
        <v>1917</v>
      </c>
      <c r="B1918">
        <v>4</v>
      </c>
      <c r="C1918">
        <v>4</v>
      </c>
      <c r="D1918">
        <v>3</v>
      </c>
      <c r="E1918">
        <f>COUNTIF(tbl_EmployeeSurvey[EmployeeID],tbl_EmployeeSurvey[[#This Row],[EmployeeID]])</f>
        <v>1</v>
      </c>
    </row>
    <row r="1919" spans="1:5" x14ac:dyDescent="0.25">
      <c r="A1919">
        <v>1918</v>
      </c>
      <c r="B1919">
        <v>1</v>
      </c>
      <c r="C1919">
        <v>3</v>
      </c>
      <c r="D1919">
        <v>3</v>
      </c>
      <c r="E1919">
        <f>COUNTIF(tbl_EmployeeSurvey[EmployeeID],tbl_EmployeeSurvey[[#This Row],[EmployeeID]])</f>
        <v>1</v>
      </c>
    </row>
    <row r="1920" spans="1:5" x14ac:dyDescent="0.25">
      <c r="A1920">
        <v>1919</v>
      </c>
      <c r="B1920">
        <v>2</v>
      </c>
      <c r="C1920">
        <v>2</v>
      </c>
      <c r="D1920">
        <v>2</v>
      </c>
      <c r="E1920">
        <f>COUNTIF(tbl_EmployeeSurvey[EmployeeID],tbl_EmployeeSurvey[[#This Row],[EmployeeID]])</f>
        <v>1</v>
      </c>
    </row>
    <row r="1921" spans="1:5" x14ac:dyDescent="0.25">
      <c r="A1921">
        <v>1920</v>
      </c>
      <c r="B1921">
        <v>3</v>
      </c>
      <c r="C1921">
        <v>3</v>
      </c>
      <c r="D1921">
        <v>4</v>
      </c>
      <c r="E1921">
        <f>COUNTIF(tbl_EmployeeSurvey[EmployeeID],tbl_EmployeeSurvey[[#This Row],[EmployeeID]])</f>
        <v>1</v>
      </c>
    </row>
    <row r="1922" spans="1:5" x14ac:dyDescent="0.25">
      <c r="A1922">
        <v>1921</v>
      </c>
      <c r="B1922">
        <v>1</v>
      </c>
      <c r="C1922">
        <v>4</v>
      </c>
      <c r="D1922">
        <v>3</v>
      </c>
      <c r="E1922">
        <f>COUNTIF(tbl_EmployeeSurvey[EmployeeID],tbl_EmployeeSurvey[[#This Row],[EmployeeID]])</f>
        <v>1</v>
      </c>
    </row>
    <row r="1923" spans="1:5" x14ac:dyDescent="0.25">
      <c r="A1923">
        <v>1922</v>
      </c>
      <c r="B1923">
        <v>3</v>
      </c>
      <c r="C1923">
        <v>1</v>
      </c>
      <c r="D1923">
        <v>3</v>
      </c>
      <c r="E1923">
        <f>COUNTIF(tbl_EmployeeSurvey[EmployeeID],tbl_EmployeeSurvey[[#This Row],[EmployeeID]])</f>
        <v>1</v>
      </c>
    </row>
    <row r="1924" spans="1:5" x14ac:dyDescent="0.25">
      <c r="A1924">
        <v>1923</v>
      </c>
      <c r="B1924">
        <v>4</v>
      </c>
      <c r="C1924">
        <v>3</v>
      </c>
      <c r="D1924">
        <v>3</v>
      </c>
      <c r="E1924">
        <f>COUNTIF(tbl_EmployeeSurvey[EmployeeID],tbl_EmployeeSurvey[[#This Row],[EmployeeID]])</f>
        <v>1</v>
      </c>
    </row>
    <row r="1925" spans="1:5" x14ac:dyDescent="0.25">
      <c r="A1925">
        <v>1924</v>
      </c>
      <c r="B1925">
        <v>4</v>
      </c>
      <c r="C1925">
        <v>1</v>
      </c>
      <c r="D1925">
        <v>3</v>
      </c>
      <c r="E1925">
        <f>COUNTIF(tbl_EmployeeSurvey[EmployeeID],tbl_EmployeeSurvey[[#This Row],[EmployeeID]])</f>
        <v>1</v>
      </c>
    </row>
    <row r="1926" spans="1:5" x14ac:dyDescent="0.25">
      <c r="A1926">
        <v>1925</v>
      </c>
      <c r="B1926">
        <v>2</v>
      </c>
      <c r="C1926">
        <v>4</v>
      </c>
      <c r="D1926">
        <v>3</v>
      </c>
      <c r="E1926">
        <f>COUNTIF(tbl_EmployeeSurvey[EmployeeID],tbl_EmployeeSurvey[[#This Row],[EmployeeID]])</f>
        <v>1</v>
      </c>
    </row>
    <row r="1927" spans="1:5" x14ac:dyDescent="0.25">
      <c r="A1927">
        <v>1926</v>
      </c>
      <c r="B1927">
        <v>4</v>
      </c>
      <c r="C1927">
        <v>4</v>
      </c>
      <c r="D1927">
        <v>3</v>
      </c>
      <c r="E1927">
        <f>COUNTIF(tbl_EmployeeSurvey[EmployeeID],tbl_EmployeeSurvey[[#This Row],[EmployeeID]])</f>
        <v>1</v>
      </c>
    </row>
    <row r="1928" spans="1:5" x14ac:dyDescent="0.25">
      <c r="A1928">
        <v>1927</v>
      </c>
      <c r="B1928">
        <v>4</v>
      </c>
      <c r="C1928">
        <v>4</v>
      </c>
      <c r="D1928">
        <v>2</v>
      </c>
      <c r="E1928">
        <f>COUNTIF(tbl_EmployeeSurvey[EmployeeID],tbl_EmployeeSurvey[[#This Row],[EmployeeID]])</f>
        <v>1</v>
      </c>
    </row>
    <row r="1929" spans="1:5" x14ac:dyDescent="0.25">
      <c r="A1929">
        <v>1928</v>
      </c>
      <c r="B1929">
        <v>3</v>
      </c>
      <c r="C1929">
        <v>2</v>
      </c>
      <c r="D1929">
        <v>3</v>
      </c>
      <c r="E1929">
        <f>COUNTIF(tbl_EmployeeSurvey[EmployeeID],tbl_EmployeeSurvey[[#This Row],[EmployeeID]])</f>
        <v>1</v>
      </c>
    </row>
    <row r="1930" spans="1:5" x14ac:dyDescent="0.25">
      <c r="A1930">
        <v>1929</v>
      </c>
      <c r="B1930">
        <v>1</v>
      </c>
      <c r="C1930">
        <v>3</v>
      </c>
      <c r="D1930">
        <v>4</v>
      </c>
      <c r="E1930">
        <f>COUNTIF(tbl_EmployeeSurvey[EmployeeID],tbl_EmployeeSurvey[[#This Row],[EmployeeID]])</f>
        <v>1</v>
      </c>
    </row>
    <row r="1931" spans="1:5" x14ac:dyDescent="0.25">
      <c r="A1931">
        <v>1930</v>
      </c>
      <c r="B1931">
        <v>3</v>
      </c>
      <c r="C1931">
        <v>2</v>
      </c>
      <c r="D1931">
        <v>3</v>
      </c>
      <c r="E1931">
        <f>COUNTIF(tbl_EmployeeSurvey[EmployeeID],tbl_EmployeeSurvey[[#This Row],[EmployeeID]])</f>
        <v>1</v>
      </c>
    </row>
    <row r="1932" spans="1:5" x14ac:dyDescent="0.25">
      <c r="A1932">
        <v>1931</v>
      </c>
      <c r="B1932">
        <v>4</v>
      </c>
      <c r="C1932">
        <v>1</v>
      </c>
      <c r="D1932">
        <v>3</v>
      </c>
      <c r="E1932">
        <f>COUNTIF(tbl_EmployeeSurvey[EmployeeID],tbl_EmployeeSurvey[[#This Row],[EmployeeID]])</f>
        <v>1</v>
      </c>
    </row>
    <row r="1933" spans="1:5" x14ac:dyDescent="0.25">
      <c r="A1933">
        <v>1932</v>
      </c>
      <c r="B1933">
        <v>4</v>
      </c>
      <c r="C1933">
        <v>4</v>
      </c>
      <c r="D1933">
        <v>3</v>
      </c>
      <c r="E1933">
        <f>COUNTIF(tbl_EmployeeSurvey[EmployeeID],tbl_EmployeeSurvey[[#This Row],[EmployeeID]])</f>
        <v>1</v>
      </c>
    </row>
    <row r="1934" spans="1:5" x14ac:dyDescent="0.25">
      <c r="A1934">
        <v>1933</v>
      </c>
      <c r="B1934">
        <v>1</v>
      </c>
      <c r="C1934">
        <v>3</v>
      </c>
      <c r="D1934">
        <v>3</v>
      </c>
      <c r="E1934">
        <f>COUNTIF(tbl_EmployeeSurvey[EmployeeID],tbl_EmployeeSurvey[[#This Row],[EmployeeID]])</f>
        <v>1</v>
      </c>
    </row>
    <row r="1935" spans="1:5" x14ac:dyDescent="0.25">
      <c r="A1935">
        <v>1934</v>
      </c>
      <c r="B1935">
        <v>4</v>
      </c>
      <c r="C1935">
        <v>3</v>
      </c>
      <c r="D1935">
        <v>3</v>
      </c>
      <c r="E1935">
        <f>COUNTIF(tbl_EmployeeSurvey[EmployeeID],tbl_EmployeeSurvey[[#This Row],[EmployeeID]])</f>
        <v>1</v>
      </c>
    </row>
    <row r="1936" spans="1:5" x14ac:dyDescent="0.25">
      <c r="A1936">
        <v>1935</v>
      </c>
      <c r="B1936">
        <v>3</v>
      </c>
      <c r="C1936">
        <v>3</v>
      </c>
      <c r="D1936">
        <v>2</v>
      </c>
      <c r="E1936">
        <f>COUNTIF(tbl_EmployeeSurvey[EmployeeID],tbl_EmployeeSurvey[[#This Row],[EmployeeID]])</f>
        <v>1</v>
      </c>
    </row>
    <row r="1937" spans="1:5" x14ac:dyDescent="0.25">
      <c r="A1937">
        <v>1936</v>
      </c>
      <c r="B1937">
        <v>4</v>
      </c>
      <c r="C1937">
        <v>3</v>
      </c>
      <c r="D1937">
        <v>3</v>
      </c>
      <c r="E1937">
        <f>COUNTIF(tbl_EmployeeSurvey[EmployeeID],tbl_EmployeeSurvey[[#This Row],[EmployeeID]])</f>
        <v>1</v>
      </c>
    </row>
    <row r="1938" spans="1:5" x14ac:dyDescent="0.25">
      <c r="A1938">
        <v>1937</v>
      </c>
      <c r="B1938">
        <v>4</v>
      </c>
      <c r="C1938">
        <v>3</v>
      </c>
      <c r="D1938">
        <v>3</v>
      </c>
      <c r="E1938">
        <f>COUNTIF(tbl_EmployeeSurvey[EmployeeID],tbl_EmployeeSurvey[[#This Row],[EmployeeID]])</f>
        <v>1</v>
      </c>
    </row>
    <row r="1939" spans="1:5" x14ac:dyDescent="0.25">
      <c r="A1939">
        <v>1938</v>
      </c>
      <c r="B1939">
        <v>3</v>
      </c>
      <c r="C1939">
        <v>2</v>
      </c>
      <c r="D1939">
        <v>1</v>
      </c>
      <c r="E1939">
        <f>COUNTIF(tbl_EmployeeSurvey[EmployeeID],tbl_EmployeeSurvey[[#This Row],[EmployeeID]])</f>
        <v>1</v>
      </c>
    </row>
    <row r="1940" spans="1:5" x14ac:dyDescent="0.25">
      <c r="A1940">
        <v>1939</v>
      </c>
      <c r="B1940">
        <v>3</v>
      </c>
      <c r="C1940">
        <v>1</v>
      </c>
      <c r="D1940">
        <v>3</v>
      </c>
      <c r="E1940">
        <f>COUNTIF(tbl_EmployeeSurvey[EmployeeID],tbl_EmployeeSurvey[[#This Row],[EmployeeID]])</f>
        <v>1</v>
      </c>
    </row>
    <row r="1941" spans="1:5" x14ac:dyDescent="0.25">
      <c r="A1941">
        <v>1940</v>
      </c>
      <c r="B1941">
        <v>2</v>
      </c>
      <c r="C1941">
        <v>4</v>
      </c>
      <c r="D1941">
        <v>3</v>
      </c>
      <c r="E1941">
        <f>COUNTIF(tbl_EmployeeSurvey[EmployeeID],tbl_EmployeeSurvey[[#This Row],[EmployeeID]])</f>
        <v>1</v>
      </c>
    </row>
    <row r="1942" spans="1:5" x14ac:dyDescent="0.25">
      <c r="A1942">
        <v>1941</v>
      </c>
      <c r="B1942">
        <v>3</v>
      </c>
      <c r="C1942">
        <v>3</v>
      </c>
      <c r="D1942">
        <v>3</v>
      </c>
      <c r="E1942">
        <f>COUNTIF(tbl_EmployeeSurvey[EmployeeID],tbl_EmployeeSurvey[[#This Row],[EmployeeID]])</f>
        <v>1</v>
      </c>
    </row>
    <row r="1943" spans="1:5" x14ac:dyDescent="0.25">
      <c r="A1943">
        <v>1942</v>
      </c>
      <c r="B1943">
        <v>3</v>
      </c>
      <c r="C1943">
        <v>3</v>
      </c>
      <c r="D1943">
        <v>2</v>
      </c>
      <c r="E1943">
        <f>COUNTIF(tbl_EmployeeSurvey[EmployeeID],tbl_EmployeeSurvey[[#This Row],[EmployeeID]])</f>
        <v>1</v>
      </c>
    </row>
    <row r="1944" spans="1:5" x14ac:dyDescent="0.25">
      <c r="A1944">
        <v>1943</v>
      </c>
      <c r="B1944">
        <v>2</v>
      </c>
      <c r="C1944">
        <v>1</v>
      </c>
      <c r="D1944">
        <v>2</v>
      </c>
      <c r="E1944">
        <f>COUNTIF(tbl_EmployeeSurvey[EmployeeID],tbl_EmployeeSurvey[[#This Row],[EmployeeID]])</f>
        <v>1</v>
      </c>
    </row>
    <row r="1945" spans="1:5" x14ac:dyDescent="0.25">
      <c r="A1945">
        <v>1944</v>
      </c>
      <c r="B1945">
        <v>4</v>
      </c>
      <c r="C1945">
        <v>1</v>
      </c>
      <c r="D1945">
        <v>3</v>
      </c>
      <c r="E1945">
        <f>COUNTIF(tbl_EmployeeSurvey[EmployeeID],tbl_EmployeeSurvey[[#This Row],[EmployeeID]])</f>
        <v>1</v>
      </c>
    </row>
    <row r="1946" spans="1:5" x14ac:dyDescent="0.25">
      <c r="A1946">
        <v>1945</v>
      </c>
      <c r="B1946">
        <v>2</v>
      </c>
      <c r="C1946">
        <v>2</v>
      </c>
      <c r="D1946">
        <v>3</v>
      </c>
      <c r="E1946">
        <f>COUNTIF(tbl_EmployeeSurvey[EmployeeID],tbl_EmployeeSurvey[[#This Row],[EmployeeID]])</f>
        <v>1</v>
      </c>
    </row>
    <row r="1947" spans="1:5" x14ac:dyDescent="0.25">
      <c r="A1947">
        <v>1946</v>
      </c>
      <c r="B1947">
        <v>4</v>
      </c>
      <c r="C1947">
        <v>4</v>
      </c>
      <c r="D1947">
        <v>3</v>
      </c>
      <c r="E1947">
        <f>COUNTIF(tbl_EmployeeSurvey[EmployeeID],tbl_EmployeeSurvey[[#This Row],[EmployeeID]])</f>
        <v>1</v>
      </c>
    </row>
    <row r="1948" spans="1:5" x14ac:dyDescent="0.25">
      <c r="A1948">
        <v>1947</v>
      </c>
      <c r="B1948">
        <v>2</v>
      </c>
      <c r="C1948">
        <v>1</v>
      </c>
      <c r="D1948">
        <v>2</v>
      </c>
      <c r="E1948">
        <f>COUNTIF(tbl_EmployeeSurvey[EmployeeID],tbl_EmployeeSurvey[[#This Row],[EmployeeID]])</f>
        <v>1</v>
      </c>
    </row>
    <row r="1949" spans="1:5" x14ac:dyDescent="0.25">
      <c r="A1949">
        <v>1948</v>
      </c>
      <c r="B1949">
        <v>1</v>
      </c>
      <c r="C1949">
        <v>3</v>
      </c>
      <c r="D1949">
        <v>3</v>
      </c>
      <c r="E1949">
        <f>COUNTIF(tbl_EmployeeSurvey[EmployeeID],tbl_EmployeeSurvey[[#This Row],[EmployeeID]])</f>
        <v>1</v>
      </c>
    </row>
    <row r="1950" spans="1:5" x14ac:dyDescent="0.25">
      <c r="A1950">
        <v>1949</v>
      </c>
      <c r="B1950">
        <v>3</v>
      </c>
      <c r="C1950">
        <v>3</v>
      </c>
      <c r="D1950">
        <v>3</v>
      </c>
      <c r="E1950">
        <f>COUNTIF(tbl_EmployeeSurvey[EmployeeID],tbl_EmployeeSurvey[[#This Row],[EmployeeID]])</f>
        <v>1</v>
      </c>
    </row>
    <row r="1951" spans="1:5" x14ac:dyDescent="0.25">
      <c r="A1951">
        <v>1950</v>
      </c>
      <c r="B1951">
        <v>4</v>
      </c>
      <c r="C1951">
        <v>3</v>
      </c>
      <c r="D1951">
        <v>3</v>
      </c>
      <c r="E1951">
        <f>COUNTIF(tbl_EmployeeSurvey[EmployeeID],tbl_EmployeeSurvey[[#This Row],[EmployeeID]])</f>
        <v>1</v>
      </c>
    </row>
    <row r="1952" spans="1:5" x14ac:dyDescent="0.25">
      <c r="A1952">
        <v>1951</v>
      </c>
      <c r="B1952">
        <v>4</v>
      </c>
      <c r="C1952">
        <v>4</v>
      </c>
      <c r="D1952">
        <v>3</v>
      </c>
      <c r="E1952">
        <f>COUNTIF(tbl_EmployeeSurvey[EmployeeID],tbl_EmployeeSurvey[[#This Row],[EmployeeID]])</f>
        <v>1</v>
      </c>
    </row>
    <row r="1953" spans="1:5" x14ac:dyDescent="0.25">
      <c r="A1953">
        <v>1952</v>
      </c>
      <c r="B1953">
        <v>1</v>
      </c>
      <c r="C1953">
        <v>4</v>
      </c>
      <c r="D1953">
        <v>3</v>
      </c>
      <c r="E1953">
        <f>COUNTIF(tbl_EmployeeSurvey[EmployeeID],tbl_EmployeeSurvey[[#This Row],[EmployeeID]])</f>
        <v>1</v>
      </c>
    </row>
    <row r="1954" spans="1:5" x14ac:dyDescent="0.25">
      <c r="A1954">
        <v>1953</v>
      </c>
      <c r="B1954">
        <v>2</v>
      </c>
      <c r="C1954">
        <v>4</v>
      </c>
      <c r="D1954">
        <v>2</v>
      </c>
      <c r="E1954">
        <f>COUNTIF(tbl_EmployeeSurvey[EmployeeID],tbl_EmployeeSurvey[[#This Row],[EmployeeID]])</f>
        <v>1</v>
      </c>
    </row>
    <row r="1955" spans="1:5" x14ac:dyDescent="0.25">
      <c r="A1955">
        <v>1954</v>
      </c>
      <c r="B1955">
        <v>4</v>
      </c>
      <c r="C1955">
        <v>3</v>
      </c>
      <c r="D1955">
        <v>3</v>
      </c>
      <c r="E1955">
        <f>COUNTIF(tbl_EmployeeSurvey[EmployeeID],tbl_EmployeeSurvey[[#This Row],[EmployeeID]])</f>
        <v>1</v>
      </c>
    </row>
    <row r="1956" spans="1:5" x14ac:dyDescent="0.25">
      <c r="A1956">
        <v>1955</v>
      </c>
      <c r="B1956">
        <v>1</v>
      </c>
      <c r="C1956">
        <v>4</v>
      </c>
      <c r="D1956">
        <v>3</v>
      </c>
      <c r="E1956">
        <f>COUNTIF(tbl_EmployeeSurvey[EmployeeID],tbl_EmployeeSurvey[[#This Row],[EmployeeID]])</f>
        <v>1</v>
      </c>
    </row>
    <row r="1957" spans="1:5" x14ac:dyDescent="0.25">
      <c r="A1957">
        <v>1956</v>
      </c>
      <c r="B1957">
        <v>3</v>
      </c>
      <c r="C1957">
        <v>4</v>
      </c>
      <c r="D1957">
        <v>3</v>
      </c>
      <c r="E1957">
        <f>COUNTIF(tbl_EmployeeSurvey[EmployeeID],tbl_EmployeeSurvey[[#This Row],[EmployeeID]])</f>
        <v>1</v>
      </c>
    </row>
    <row r="1958" spans="1:5" x14ac:dyDescent="0.25">
      <c r="A1958">
        <v>1957</v>
      </c>
      <c r="B1958">
        <v>1</v>
      </c>
      <c r="C1958">
        <v>2</v>
      </c>
      <c r="D1958">
        <v>1</v>
      </c>
      <c r="E1958">
        <f>COUNTIF(tbl_EmployeeSurvey[EmployeeID],tbl_EmployeeSurvey[[#This Row],[EmployeeID]])</f>
        <v>1</v>
      </c>
    </row>
    <row r="1959" spans="1:5" x14ac:dyDescent="0.25">
      <c r="A1959">
        <v>1958</v>
      </c>
      <c r="B1959">
        <v>3</v>
      </c>
      <c r="C1959">
        <v>2</v>
      </c>
      <c r="D1959">
        <v>3</v>
      </c>
      <c r="E1959">
        <f>COUNTIF(tbl_EmployeeSurvey[EmployeeID],tbl_EmployeeSurvey[[#This Row],[EmployeeID]])</f>
        <v>1</v>
      </c>
    </row>
    <row r="1960" spans="1:5" x14ac:dyDescent="0.25">
      <c r="A1960">
        <v>1959</v>
      </c>
      <c r="B1960">
        <v>2</v>
      </c>
      <c r="C1960">
        <v>3</v>
      </c>
      <c r="D1960">
        <v>3</v>
      </c>
      <c r="E1960">
        <f>COUNTIF(tbl_EmployeeSurvey[EmployeeID],tbl_EmployeeSurvey[[#This Row],[EmployeeID]])</f>
        <v>1</v>
      </c>
    </row>
    <row r="1961" spans="1:5" x14ac:dyDescent="0.25">
      <c r="A1961">
        <v>1960</v>
      </c>
      <c r="B1961">
        <v>2</v>
      </c>
      <c r="C1961">
        <v>4</v>
      </c>
      <c r="D1961">
        <v>3</v>
      </c>
      <c r="E1961">
        <f>COUNTIF(tbl_EmployeeSurvey[EmployeeID],tbl_EmployeeSurvey[[#This Row],[EmployeeID]])</f>
        <v>1</v>
      </c>
    </row>
    <row r="1962" spans="1:5" x14ac:dyDescent="0.25">
      <c r="A1962">
        <v>1961</v>
      </c>
      <c r="B1962">
        <v>2</v>
      </c>
      <c r="C1962">
        <v>1</v>
      </c>
      <c r="D1962">
        <v>3</v>
      </c>
      <c r="E1962">
        <f>COUNTIF(tbl_EmployeeSurvey[EmployeeID],tbl_EmployeeSurvey[[#This Row],[EmployeeID]])</f>
        <v>1</v>
      </c>
    </row>
    <row r="1963" spans="1:5" x14ac:dyDescent="0.25">
      <c r="A1963">
        <v>1962</v>
      </c>
      <c r="B1963">
        <v>1</v>
      </c>
      <c r="C1963">
        <v>4</v>
      </c>
      <c r="D1963">
        <v>3</v>
      </c>
      <c r="E1963">
        <f>COUNTIF(tbl_EmployeeSurvey[EmployeeID],tbl_EmployeeSurvey[[#This Row],[EmployeeID]])</f>
        <v>1</v>
      </c>
    </row>
    <row r="1964" spans="1:5" x14ac:dyDescent="0.25">
      <c r="A1964">
        <v>1963</v>
      </c>
      <c r="B1964">
        <v>4</v>
      </c>
      <c r="C1964">
        <v>4</v>
      </c>
      <c r="D1964">
        <v>3</v>
      </c>
      <c r="E1964">
        <f>COUNTIF(tbl_EmployeeSurvey[EmployeeID],tbl_EmployeeSurvey[[#This Row],[EmployeeID]])</f>
        <v>1</v>
      </c>
    </row>
    <row r="1965" spans="1:5" x14ac:dyDescent="0.25">
      <c r="A1965">
        <v>1964</v>
      </c>
      <c r="B1965">
        <v>4</v>
      </c>
      <c r="C1965">
        <v>3</v>
      </c>
      <c r="D1965">
        <v>3</v>
      </c>
      <c r="E1965">
        <f>COUNTIF(tbl_EmployeeSurvey[EmployeeID],tbl_EmployeeSurvey[[#This Row],[EmployeeID]])</f>
        <v>1</v>
      </c>
    </row>
    <row r="1966" spans="1:5" x14ac:dyDescent="0.25">
      <c r="A1966">
        <v>1965</v>
      </c>
      <c r="B1966">
        <v>3</v>
      </c>
      <c r="C1966">
        <v>1</v>
      </c>
      <c r="D1966">
        <v>3</v>
      </c>
      <c r="E1966">
        <f>COUNTIF(tbl_EmployeeSurvey[EmployeeID],tbl_EmployeeSurvey[[#This Row],[EmployeeID]])</f>
        <v>1</v>
      </c>
    </row>
    <row r="1967" spans="1:5" x14ac:dyDescent="0.25">
      <c r="A1967">
        <v>1966</v>
      </c>
      <c r="B1967">
        <v>4</v>
      </c>
      <c r="C1967">
        <v>1</v>
      </c>
      <c r="D1967">
        <v>3</v>
      </c>
      <c r="E1967">
        <f>COUNTIF(tbl_EmployeeSurvey[EmployeeID],tbl_EmployeeSurvey[[#This Row],[EmployeeID]])</f>
        <v>1</v>
      </c>
    </row>
    <row r="1968" spans="1:5" x14ac:dyDescent="0.25">
      <c r="A1968">
        <v>1967</v>
      </c>
      <c r="B1968">
        <v>2</v>
      </c>
      <c r="C1968">
        <v>4</v>
      </c>
      <c r="D1968">
        <v>2</v>
      </c>
      <c r="E1968">
        <f>COUNTIF(tbl_EmployeeSurvey[EmployeeID],tbl_EmployeeSurvey[[#This Row],[EmployeeID]])</f>
        <v>1</v>
      </c>
    </row>
    <row r="1969" spans="1:5" x14ac:dyDescent="0.25">
      <c r="A1969">
        <v>1968</v>
      </c>
      <c r="B1969">
        <v>4</v>
      </c>
      <c r="C1969">
        <v>4</v>
      </c>
      <c r="D1969">
        <v>4</v>
      </c>
      <c r="E1969">
        <f>COUNTIF(tbl_EmployeeSurvey[EmployeeID],tbl_EmployeeSurvey[[#This Row],[EmployeeID]])</f>
        <v>1</v>
      </c>
    </row>
    <row r="1970" spans="1:5" x14ac:dyDescent="0.25">
      <c r="A1970">
        <v>1969</v>
      </c>
      <c r="B1970">
        <v>4</v>
      </c>
      <c r="C1970">
        <v>3</v>
      </c>
      <c r="D1970">
        <v>3</v>
      </c>
      <c r="E1970">
        <f>COUNTIF(tbl_EmployeeSurvey[EmployeeID],tbl_EmployeeSurvey[[#This Row],[EmployeeID]])</f>
        <v>1</v>
      </c>
    </row>
    <row r="1971" spans="1:5" x14ac:dyDescent="0.25">
      <c r="A1971">
        <v>1970</v>
      </c>
      <c r="B1971">
        <v>2</v>
      </c>
      <c r="C1971">
        <v>4</v>
      </c>
      <c r="D1971">
        <v>2</v>
      </c>
      <c r="E1971">
        <f>COUNTIF(tbl_EmployeeSurvey[EmployeeID],tbl_EmployeeSurvey[[#This Row],[EmployeeID]])</f>
        <v>1</v>
      </c>
    </row>
    <row r="1972" spans="1:5" x14ac:dyDescent="0.25">
      <c r="A1972">
        <v>1971</v>
      </c>
      <c r="B1972">
        <v>2</v>
      </c>
      <c r="C1972">
        <v>4</v>
      </c>
      <c r="D1972">
        <v>1</v>
      </c>
      <c r="E1972">
        <f>COUNTIF(tbl_EmployeeSurvey[EmployeeID],tbl_EmployeeSurvey[[#This Row],[EmployeeID]])</f>
        <v>1</v>
      </c>
    </row>
    <row r="1973" spans="1:5" x14ac:dyDescent="0.25">
      <c r="A1973">
        <v>1972</v>
      </c>
      <c r="B1973">
        <v>2</v>
      </c>
      <c r="C1973">
        <v>2</v>
      </c>
      <c r="D1973">
        <v>3</v>
      </c>
      <c r="E1973">
        <f>COUNTIF(tbl_EmployeeSurvey[EmployeeID],tbl_EmployeeSurvey[[#This Row],[EmployeeID]])</f>
        <v>1</v>
      </c>
    </row>
    <row r="1974" spans="1:5" x14ac:dyDescent="0.25">
      <c r="A1974">
        <v>1973</v>
      </c>
      <c r="B1974">
        <v>3</v>
      </c>
      <c r="C1974">
        <v>2</v>
      </c>
      <c r="D1974">
        <v>3</v>
      </c>
      <c r="E1974">
        <f>COUNTIF(tbl_EmployeeSurvey[EmployeeID],tbl_EmployeeSurvey[[#This Row],[EmployeeID]])</f>
        <v>1</v>
      </c>
    </row>
    <row r="1975" spans="1:5" x14ac:dyDescent="0.25">
      <c r="A1975">
        <v>1974</v>
      </c>
      <c r="B1975">
        <v>1</v>
      </c>
      <c r="C1975">
        <v>3</v>
      </c>
      <c r="D1975">
        <v>2</v>
      </c>
      <c r="E1975">
        <f>COUNTIF(tbl_EmployeeSurvey[EmployeeID],tbl_EmployeeSurvey[[#This Row],[EmployeeID]])</f>
        <v>1</v>
      </c>
    </row>
    <row r="1976" spans="1:5" x14ac:dyDescent="0.25">
      <c r="A1976">
        <v>1975</v>
      </c>
      <c r="B1976">
        <v>1</v>
      </c>
      <c r="C1976">
        <v>1</v>
      </c>
      <c r="D1976">
        <v>3</v>
      </c>
      <c r="E1976">
        <f>COUNTIF(tbl_EmployeeSurvey[EmployeeID],tbl_EmployeeSurvey[[#This Row],[EmployeeID]])</f>
        <v>1</v>
      </c>
    </row>
    <row r="1977" spans="1:5" x14ac:dyDescent="0.25">
      <c r="A1977">
        <v>1976</v>
      </c>
      <c r="B1977">
        <v>3</v>
      </c>
      <c r="C1977">
        <v>3</v>
      </c>
      <c r="D1977">
        <v>3</v>
      </c>
      <c r="E1977">
        <f>COUNTIF(tbl_EmployeeSurvey[EmployeeID],tbl_EmployeeSurvey[[#This Row],[EmployeeID]])</f>
        <v>1</v>
      </c>
    </row>
    <row r="1978" spans="1:5" x14ac:dyDescent="0.25">
      <c r="A1978">
        <v>1977</v>
      </c>
      <c r="B1978">
        <v>4</v>
      </c>
      <c r="C1978">
        <v>2</v>
      </c>
      <c r="D1978">
        <v>3</v>
      </c>
      <c r="E1978">
        <f>COUNTIF(tbl_EmployeeSurvey[EmployeeID],tbl_EmployeeSurvey[[#This Row],[EmployeeID]])</f>
        <v>1</v>
      </c>
    </row>
    <row r="1979" spans="1:5" x14ac:dyDescent="0.25">
      <c r="A1979">
        <v>1978</v>
      </c>
      <c r="B1979">
        <v>3</v>
      </c>
      <c r="C1979">
        <v>3</v>
      </c>
      <c r="D1979">
        <v>3</v>
      </c>
      <c r="E1979">
        <f>COUNTIF(tbl_EmployeeSurvey[EmployeeID],tbl_EmployeeSurvey[[#This Row],[EmployeeID]])</f>
        <v>1</v>
      </c>
    </row>
    <row r="1980" spans="1:5" x14ac:dyDescent="0.25">
      <c r="A1980">
        <v>1979</v>
      </c>
      <c r="B1980">
        <v>2</v>
      </c>
      <c r="C1980">
        <v>3</v>
      </c>
      <c r="D1980">
        <v>2</v>
      </c>
      <c r="E1980">
        <f>COUNTIF(tbl_EmployeeSurvey[EmployeeID],tbl_EmployeeSurvey[[#This Row],[EmployeeID]])</f>
        <v>1</v>
      </c>
    </row>
    <row r="1981" spans="1:5" x14ac:dyDescent="0.25">
      <c r="A1981">
        <v>1980</v>
      </c>
      <c r="B1981">
        <v>4</v>
      </c>
      <c r="C1981">
        <v>2</v>
      </c>
      <c r="D1981">
        <v>2</v>
      </c>
      <c r="E1981">
        <f>COUNTIF(tbl_EmployeeSurvey[EmployeeID],tbl_EmployeeSurvey[[#This Row],[EmployeeID]])</f>
        <v>1</v>
      </c>
    </row>
    <row r="1982" spans="1:5" x14ac:dyDescent="0.25">
      <c r="A1982">
        <v>1981</v>
      </c>
      <c r="B1982">
        <v>3</v>
      </c>
      <c r="C1982">
        <v>1</v>
      </c>
      <c r="D1982">
        <v>2</v>
      </c>
      <c r="E1982">
        <f>COUNTIF(tbl_EmployeeSurvey[EmployeeID],tbl_EmployeeSurvey[[#This Row],[EmployeeID]])</f>
        <v>1</v>
      </c>
    </row>
    <row r="1983" spans="1:5" x14ac:dyDescent="0.25">
      <c r="A1983">
        <v>1982</v>
      </c>
      <c r="B1983">
        <v>1</v>
      </c>
      <c r="C1983">
        <v>3</v>
      </c>
      <c r="D1983">
        <v>3</v>
      </c>
      <c r="E1983">
        <f>COUNTIF(tbl_EmployeeSurvey[EmployeeID],tbl_EmployeeSurvey[[#This Row],[EmployeeID]])</f>
        <v>1</v>
      </c>
    </row>
    <row r="1984" spans="1:5" x14ac:dyDescent="0.25">
      <c r="A1984">
        <v>1983</v>
      </c>
      <c r="B1984">
        <v>4</v>
      </c>
      <c r="C1984">
        <v>4</v>
      </c>
      <c r="D1984">
        <v>3</v>
      </c>
      <c r="E1984">
        <f>COUNTIF(tbl_EmployeeSurvey[EmployeeID],tbl_EmployeeSurvey[[#This Row],[EmployeeID]])</f>
        <v>1</v>
      </c>
    </row>
    <row r="1985" spans="1:5" x14ac:dyDescent="0.25">
      <c r="A1985">
        <v>1984</v>
      </c>
      <c r="B1985">
        <v>3</v>
      </c>
      <c r="C1985">
        <v>3</v>
      </c>
      <c r="D1985">
        <v>3</v>
      </c>
      <c r="E1985">
        <f>COUNTIF(tbl_EmployeeSurvey[EmployeeID],tbl_EmployeeSurvey[[#This Row],[EmployeeID]])</f>
        <v>1</v>
      </c>
    </row>
    <row r="1986" spans="1:5" x14ac:dyDescent="0.25">
      <c r="A1986">
        <v>1985</v>
      </c>
      <c r="B1986">
        <v>1</v>
      </c>
      <c r="C1986">
        <v>3</v>
      </c>
      <c r="D1986">
        <v>3</v>
      </c>
      <c r="E1986">
        <f>COUNTIF(tbl_EmployeeSurvey[EmployeeID],tbl_EmployeeSurvey[[#This Row],[EmployeeID]])</f>
        <v>1</v>
      </c>
    </row>
    <row r="1987" spans="1:5" x14ac:dyDescent="0.25">
      <c r="A1987">
        <v>1986</v>
      </c>
      <c r="B1987">
        <v>4</v>
      </c>
      <c r="C1987">
        <v>4</v>
      </c>
      <c r="D1987">
        <v>2</v>
      </c>
      <c r="E1987">
        <f>COUNTIF(tbl_EmployeeSurvey[EmployeeID],tbl_EmployeeSurvey[[#This Row],[EmployeeID]])</f>
        <v>1</v>
      </c>
    </row>
    <row r="1988" spans="1:5" x14ac:dyDescent="0.25">
      <c r="A1988">
        <v>1987</v>
      </c>
      <c r="B1988">
        <v>3</v>
      </c>
      <c r="C1988">
        <v>1</v>
      </c>
      <c r="D1988">
        <v>4</v>
      </c>
      <c r="E1988">
        <f>COUNTIF(tbl_EmployeeSurvey[EmployeeID],tbl_EmployeeSurvey[[#This Row],[EmployeeID]])</f>
        <v>1</v>
      </c>
    </row>
    <row r="1989" spans="1:5" x14ac:dyDescent="0.25">
      <c r="A1989">
        <v>1988</v>
      </c>
      <c r="B1989">
        <v>3</v>
      </c>
      <c r="C1989">
        <v>4</v>
      </c>
      <c r="D1989">
        <v>3</v>
      </c>
      <c r="E1989">
        <f>COUNTIF(tbl_EmployeeSurvey[EmployeeID],tbl_EmployeeSurvey[[#This Row],[EmployeeID]])</f>
        <v>1</v>
      </c>
    </row>
    <row r="1990" spans="1:5" x14ac:dyDescent="0.25">
      <c r="A1990">
        <v>1989</v>
      </c>
      <c r="B1990">
        <v>4</v>
      </c>
      <c r="C1990">
        <v>4</v>
      </c>
      <c r="D1990">
        <v>3</v>
      </c>
      <c r="E1990">
        <f>COUNTIF(tbl_EmployeeSurvey[EmployeeID],tbl_EmployeeSurvey[[#This Row],[EmployeeID]])</f>
        <v>1</v>
      </c>
    </row>
    <row r="1991" spans="1:5" x14ac:dyDescent="0.25">
      <c r="A1991">
        <v>1990</v>
      </c>
      <c r="B1991">
        <v>3</v>
      </c>
      <c r="C1991">
        <v>1</v>
      </c>
      <c r="D1991">
        <v>2</v>
      </c>
      <c r="E1991">
        <f>COUNTIF(tbl_EmployeeSurvey[EmployeeID],tbl_EmployeeSurvey[[#This Row],[EmployeeID]])</f>
        <v>1</v>
      </c>
    </row>
    <row r="1992" spans="1:5" x14ac:dyDescent="0.25">
      <c r="A1992">
        <v>1991</v>
      </c>
      <c r="B1992">
        <v>4</v>
      </c>
      <c r="C1992">
        <v>1</v>
      </c>
      <c r="D1992">
        <v>3</v>
      </c>
      <c r="E1992">
        <f>COUNTIF(tbl_EmployeeSurvey[EmployeeID],tbl_EmployeeSurvey[[#This Row],[EmployeeID]])</f>
        <v>1</v>
      </c>
    </row>
    <row r="1993" spans="1:5" x14ac:dyDescent="0.25">
      <c r="A1993">
        <v>1992</v>
      </c>
      <c r="B1993">
        <v>1</v>
      </c>
      <c r="C1993">
        <v>3</v>
      </c>
      <c r="D1993">
        <v>4</v>
      </c>
      <c r="E1993">
        <f>COUNTIF(tbl_EmployeeSurvey[EmployeeID],tbl_EmployeeSurvey[[#This Row],[EmployeeID]])</f>
        <v>1</v>
      </c>
    </row>
    <row r="1994" spans="1:5" x14ac:dyDescent="0.25">
      <c r="A1994">
        <v>1993</v>
      </c>
      <c r="B1994">
        <v>2</v>
      </c>
      <c r="C1994">
        <v>1</v>
      </c>
      <c r="D1994">
        <v>2</v>
      </c>
      <c r="E1994">
        <f>COUNTIF(tbl_EmployeeSurvey[EmployeeID],tbl_EmployeeSurvey[[#This Row],[EmployeeID]])</f>
        <v>1</v>
      </c>
    </row>
    <row r="1995" spans="1:5" x14ac:dyDescent="0.25">
      <c r="A1995">
        <v>1994</v>
      </c>
      <c r="B1995">
        <v>1</v>
      </c>
      <c r="C1995">
        <v>1</v>
      </c>
      <c r="D1995">
        <v>3</v>
      </c>
      <c r="E1995">
        <f>COUNTIF(tbl_EmployeeSurvey[EmployeeID],tbl_EmployeeSurvey[[#This Row],[EmployeeID]])</f>
        <v>1</v>
      </c>
    </row>
    <row r="1996" spans="1:5" x14ac:dyDescent="0.25">
      <c r="A1996">
        <v>1995</v>
      </c>
      <c r="B1996">
        <v>3</v>
      </c>
      <c r="C1996">
        <v>1</v>
      </c>
      <c r="D1996">
        <v>2</v>
      </c>
      <c r="E1996">
        <f>COUNTIF(tbl_EmployeeSurvey[EmployeeID],tbl_EmployeeSurvey[[#This Row],[EmployeeID]])</f>
        <v>1</v>
      </c>
    </row>
    <row r="1997" spans="1:5" x14ac:dyDescent="0.25">
      <c r="A1997">
        <v>1996</v>
      </c>
      <c r="B1997">
        <v>2</v>
      </c>
      <c r="C1997">
        <v>3</v>
      </c>
      <c r="D1997">
        <v>3</v>
      </c>
      <c r="E1997">
        <f>COUNTIF(tbl_EmployeeSurvey[EmployeeID],tbl_EmployeeSurvey[[#This Row],[EmployeeID]])</f>
        <v>1</v>
      </c>
    </row>
    <row r="1998" spans="1:5" x14ac:dyDescent="0.25">
      <c r="A1998">
        <v>1997</v>
      </c>
      <c r="B1998">
        <v>3</v>
      </c>
      <c r="C1998">
        <v>3</v>
      </c>
      <c r="D1998">
        <v>2</v>
      </c>
      <c r="E1998">
        <f>COUNTIF(tbl_EmployeeSurvey[EmployeeID],tbl_EmployeeSurvey[[#This Row],[EmployeeID]])</f>
        <v>1</v>
      </c>
    </row>
    <row r="1999" spans="1:5" x14ac:dyDescent="0.25">
      <c r="A1999">
        <v>1998</v>
      </c>
      <c r="B1999">
        <v>1</v>
      </c>
      <c r="C1999">
        <v>4</v>
      </c>
      <c r="D1999">
        <v>3</v>
      </c>
      <c r="E1999">
        <f>COUNTIF(tbl_EmployeeSurvey[EmployeeID],tbl_EmployeeSurvey[[#This Row],[EmployeeID]])</f>
        <v>1</v>
      </c>
    </row>
    <row r="2000" spans="1:5" x14ac:dyDescent="0.25">
      <c r="A2000">
        <v>1999</v>
      </c>
      <c r="B2000">
        <v>1</v>
      </c>
      <c r="C2000">
        <v>3</v>
      </c>
      <c r="D2000">
        <v>3</v>
      </c>
      <c r="E2000">
        <f>COUNTIF(tbl_EmployeeSurvey[EmployeeID],tbl_EmployeeSurvey[[#This Row],[EmployeeID]])</f>
        <v>1</v>
      </c>
    </row>
    <row r="2001" spans="1:5" x14ac:dyDescent="0.25">
      <c r="A2001">
        <v>2000</v>
      </c>
      <c r="B2001">
        <v>4</v>
      </c>
      <c r="C2001">
        <v>2</v>
      </c>
      <c r="D2001">
        <v>3</v>
      </c>
      <c r="E2001">
        <f>COUNTIF(tbl_EmployeeSurvey[EmployeeID],tbl_EmployeeSurvey[[#This Row],[EmployeeID]])</f>
        <v>1</v>
      </c>
    </row>
    <row r="2002" spans="1:5" x14ac:dyDescent="0.25">
      <c r="A2002">
        <v>2001</v>
      </c>
      <c r="B2002">
        <v>3</v>
      </c>
      <c r="C2002">
        <v>3</v>
      </c>
      <c r="D2002">
        <v>4</v>
      </c>
      <c r="E2002">
        <f>COUNTIF(tbl_EmployeeSurvey[EmployeeID],tbl_EmployeeSurvey[[#This Row],[EmployeeID]])</f>
        <v>1</v>
      </c>
    </row>
    <row r="2003" spans="1:5" x14ac:dyDescent="0.25">
      <c r="A2003">
        <v>2002</v>
      </c>
      <c r="B2003">
        <v>2</v>
      </c>
      <c r="C2003">
        <v>1</v>
      </c>
      <c r="D2003">
        <v>3</v>
      </c>
      <c r="E2003">
        <f>COUNTIF(tbl_EmployeeSurvey[EmployeeID],tbl_EmployeeSurvey[[#This Row],[EmployeeID]])</f>
        <v>1</v>
      </c>
    </row>
    <row r="2004" spans="1:5" x14ac:dyDescent="0.25">
      <c r="A2004">
        <v>2003</v>
      </c>
      <c r="B2004">
        <v>4</v>
      </c>
      <c r="C2004">
        <v>4</v>
      </c>
      <c r="D2004">
        <v>3</v>
      </c>
      <c r="E2004">
        <f>COUNTIF(tbl_EmployeeSurvey[EmployeeID],tbl_EmployeeSurvey[[#This Row],[EmployeeID]])</f>
        <v>1</v>
      </c>
    </row>
    <row r="2005" spans="1:5" x14ac:dyDescent="0.25">
      <c r="A2005">
        <v>2004</v>
      </c>
      <c r="B2005">
        <v>4</v>
      </c>
      <c r="C2005">
        <v>1</v>
      </c>
      <c r="D2005">
        <v>3</v>
      </c>
      <c r="E2005">
        <f>COUNTIF(tbl_EmployeeSurvey[EmployeeID],tbl_EmployeeSurvey[[#This Row],[EmployeeID]])</f>
        <v>1</v>
      </c>
    </row>
    <row r="2006" spans="1:5" x14ac:dyDescent="0.25">
      <c r="A2006">
        <v>2005</v>
      </c>
      <c r="B2006">
        <v>1</v>
      </c>
      <c r="C2006">
        <v>3</v>
      </c>
      <c r="D2006">
        <v>3</v>
      </c>
      <c r="E2006">
        <f>COUNTIF(tbl_EmployeeSurvey[EmployeeID],tbl_EmployeeSurvey[[#This Row],[EmployeeID]])</f>
        <v>1</v>
      </c>
    </row>
    <row r="2007" spans="1:5" x14ac:dyDescent="0.25">
      <c r="A2007">
        <v>2006</v>
      </c>
      <c r="B2007">
        <v>1</v>
      </c>
      <c r="C2007">
        <v>3</v>
      </c>
      <c r="D2007">
        <v>2</v>
      </c>
      <c r="E2007">
        <f>COUNTIF(tbl_EmployeeSurvey[EmployeeID],tbl_EmployeeSurvey[[#This Row],[EmployeeID]])</f>
        <v>1</v>
      </c>
    </row>
    <row r="2008" spans="1:5" x14ac:dyDescent="0.25">
      <c r="A2008">
        <v>2007</v>
      </c>
      <c r="B2008">
        <v>1</v>
      </c>
      <c r="C2008">
        <v>4</v>
      </c>
      <c r="D2008">
        <v>2</v>
      </c>
      <c r="E2008">
        <f>COUNTIF(tbl_EmployeeSurvey[EmployeeID],tbl_EmployeeSurvey[[#This Row],[EmployeeID]])</f>
        <v>1</v>
      </c>
    </row>
    <row r="2009" spans="1:5" x14ac:dyDescent="0.25">
      <c r="A2009">
        <v>2008</v>
      </c>
      <c r="B2009">
        <v>4</v>
      </c>
      <c r="C2009">
        <v>4</v>
      </c>
      <c r="D2009">
        <v>3</v>
      </c>
      <c r="E2009">
        <f>COUNTIF(tbl_EmployeeSurvey[EmployeeID],tbl_EmployeeSurvey[[#This Row],[EmployeeID]])</f>
        <v>1</v>
      </c>
    </row>
    <row r="2010" spans="1:5" x14ac:dyDescent="0.25">
      <c r="A2010">
        <v>2009</v>
      </c>
      <c r="B2010">
        <v>4</v>
      </c>
      <c r="C2010">
        <v>4</v>
      </c>
      <c r="D2010">
        <v>4</v>
      </c>
      <c r="E2010">
        <f>COUNTIF(tbl_EmployeeSurvey[EmployeeID],tbl_EmployeeSurvey[[#This Row],[EmployeeID]])</f>
        <v>1</v>
      </c>
    </row>
    <row r="2011" spans="1:5" x14ac:dyDescent="0.25">
      <c r="A2011">
        <v>2010</v>
      </c>
      <c r="B2011">
        <v>1</v>
      </c>
      <c r="C2011">
        <v>3</v>
      </c>
      <c r="D2011">
        <v>2</v>
      </c>
      <c r="E2011">
        <f>COUNTIF(tbl_EmployeeSurvey[EmployeeID],tbl_EmployeeSurvey[[#This Row],[EmployeeID]])</f>
        <v>1</v>
      </c>
    </row>
    <row r="2012" spans="1:5" x14ac:dyDescent="0.25">
      <c r="A2012">
        <v>2011</v>
      </c>
      <c r="B2012">
        <v>1</v>
      </c>
      <c r="C2012">
        <v>2</v>
      </c>
      <c r="D2012">
        <v>3</v>
      </c>
      <c r="E2012">
        <f>COUNTIF(tbl_EmployeeSurvey[EmployeeID],tbl_EmployeeSurvey[[#This Row],[EmployeeID]])</f>
        <v>1</v>
      </c>
    </row>
    <row r="2013" spans="1:5" x14ac:dyDescent="0.25">
      <c r="A2013">
        <v>2012</v>
      </c>
      <c r="B2013">
        <v>4</v>
      </c>
      <c r="C2013">
        <v>1</v>
      </c>
      <c r="D2013">
        <v>3</v>
      </c>
      <c r="E2013">
        <f>COUNTIF(tbl_EmployeeSurvey[EmployeeID],tbl_EmployeeSurvey[[#This Row],[EmployeeID]])</f>
        <v>1</v>
      </c>
    </row>
    <row r="2014" spans="1:5" x14ac:dyDescent="0.25">
      <c r="A2014">
        <v>2013</v>
      </c>
      <c r="B2014">
        <v>1</v>
      </c>
      <c r="C2014">
        <v>2</v>
      </c>
      <c r="D2014">
        <v>3</v>
      </c>
      <c r="E2014">
        <f>COUNTIF(tbl_EmployeeSurvey[EmployeeID],tbl_EmployeeSurvey[[#This Row],[EmployeeID]])</f>
        <v>1</v>
      </c>
    </row>
    <row r="2015" spans="1:5" x14ac:dyDescent="0.25">
      <c r="A2015">
        <v>2014</v>
      </c>
      <c r="B2015">
        <v>4</v>
      </c>
      <c r="C2015">
        <v>3</v>
      </c>
      <c r="D2015">
        <v>3</v>
      </c>
      <c r="E2015">
        <f>COUNTIF(tbl_EmployeeSurvey[EmployeeID],tbl_EmployeeSurvey[[#This Row],[EmployeeID]])</f>
        <v>1</v>
      </c>
    </row>
    <row r="2016" spans="1:5" x14ac:dyDescent="0.25">
      <c r="A2016">
        <v>2015</v>
      </c>
      <c r="B2016">
        <v>4</v>
      </c>
      <c r="C2016">
        <v>2</v>
      </c>
      <c r="D2016">
        <v>3</v>
      </c>
      <c r="E2016">
        <f>COUNTIF(tbl_EmployeeSurvey[EmployeeID],tbl_EmployeeSurvey[[#This Row],[EmployeeID]])</f>
        <v>1</v>
      </c>
    </row>
    <row r="2017" spans="1:5" x14ac:dyDescent="0.25">
      <c r="A2017">
        <v>2016</v>
      </c>
      <c r="B2017">
        <v>3</v>
      </c>
      <c r="C2017">
        <v>4</v>
      </c>
      <c r="D2017">
        <v>3</v>
      </c>
      <c r="E2017">
        <f>COUNTIF(tbl_EmployeeSurvey[EmployeeID],tbl_EmployeeSurvey[[#This Row],[EmployeeID]])</f>
        <v>1</v>
      </c>
    </row>
    <row r="2018" spans="1:5" x14ac:dyDescent="0.25">
      <c r="A2018">
        <v>2017</v>
      </c>
      <c r="B2018">
        <v>1</v>
      </c>
      <c r="C2018">
        <v>4</v>
      </c>
      <c r="D2018">
        <v>3</v>
      </c>
      <c r="E2018">
        <f>COUNTIF(tbl_EmployeeSurvey[EmployeeID],tbl_EmployeeSurvey[[#This Row],[EmployeeID]])</f>
        <v>1</v>
      </c>
    </row>
    <row r="2019" spans="1:5" x14ac:dyDescent="0.25">
      <c r="A2019">
        <v>2018</v>
      </c>
      <c r="B2019">
        <v>2</v>
      </c>
      <c r="C2019">
        <v>3</v>
      </c>
      <c r="D2019">
        <v>3</v>
      </c>
      <c r="E2019">
        <f>COUNTIF(tbl_EmployeeSurvey[EmployeeID],tbl_EmployeeSurvey[[#This Row],[EmployeeID]])</f>
        <v>1</v>
      </c>
    </row>
    <row r="2020" spans="1:5" x14ac:dyDescent="0.25">
      <c r="A2020">
        <v>2019</v>
      </c>
      <c r="B2020">
        <v>2</v>
      </c>
      <c r="C2020">
        <v>2</v>
      </c>
      <c r="D2020">
        <v>3</v>
      </c>
      <c r="E2020">
        <f>COUNTIF(tbl_EmployeeSurvey[EmployeeID],tbl_EmployeeSurvey[[#This Row],[EmployeeID]])</f>
        <v>1</v>
      </c>
    </row>
    <row r="2021" spans="1:5" x14ac:dyDescent="0.25">
      <c r="A2021">
        <v>2020</v>
      </c>
      <c r="B2021">
        <v>3</v>
      </c>
      <c r="C2021">
        <v>3</v>
      </c>
      <c r="D2021">
        <v>3</v>
      </c>
      <c r="E2021">
        <f>COUNTIF(tbl_EmployeeSurvey[EmployeeID],tbl_EmployeeSurvey[[#This Row],[EmployeeID]])</f>
        <v>1</v>
      </c>
    </row>
    <row r="2022" spans="1:5" x14ac:dyDescent="0.25">
      <c r="A2022">
        <v>2021</v>
      </c>
      <c r="B2022">
        <v>3</v>
      </c>
      <c r="C2022">
        <v>4</v>
      </c>
      <c r="D2022">
        <v>3</v>
      </c>
      <c r="E2022">
        <f>COUNTIF(tbl_EmployeeSurvey[EmployeeID],tbl_EmployeeSurvey[[#This Row],[EmployeeID]])</f>
        <v>1</v>
      </c>
    </row>
    <row r="2023" spans="1:5" x14ac:dyDescent="0.25">
      <c r="A2023">
        <v>2022</v>
      </c>
      <c r="B2023">
        <v>4</v>
      </c>
      <c r="C2023">
        <v>2</v>
      </c>
      <c r="D2023">
        <v>2</v>
      </c>
      <c r="E2023">
        <f>COUNTIF(tbl_EmployeeSurvey[EmployeeID],tbl_EmployeeSurvey[[#This Row],[EmployeeID]])</f>
        <v>1</v>
      </c>
    </row>
    <row r="2024" spans="1:5" x14ac:dyDescent="0.25">
      <c r="A2024">
        <v>2023</v>
      </c>
      <c r="B2024">
        <v>1</v>
      </c>
      <c r="C2024">
        <v>3</v>
      </c>
      <c r="D2024">
        <v>3</v>
      </c>
      <c r="E2024">
        <f>COUNTIF(tbl_EmployeeSurvey[EmployeeID],tbl_EmployeeSurvey[[#This Row],[EmployeeID]])</f>
        <v>1</v>
      </c>
    </row>
    <row r="2025" spans="1:5" x14ac:dyDescent="0.25">
      <c r="A2025">
        <v>2024</v>
      </c>
      <c r="B2025">
        <v>4</v>
      </c>
      <c r="C2025">
        <v>2</v>
      </c>
      <c r="D2025">
        <v>3</v>
      </c>
      <c r="E2025">
        <f>COUNTIF(tbl_EmployeeSurvey[EmployeeID],tbl_EmployeeSurvey[[#This Row],[EmployeeID]])</f>
        <v>1</v>
      </c>
    </row>
    <row r="2026" spans="1:5" x14ac:dyDescent="0.25">
      <c r="A2026">
        <v>2025</v>
      </c>
      <c r="B2026">
        <v>3</v>
      </c>
      <c r="C2026">
        <v>1</v>
      </c>
      <c r="D2026">
        <v>3</v>
      </c>
      <c r="E2026">
        <f>COUNTIF(tbl_EmployeeSurvey[EmployeeID],tbl_EmployeeSurvey[[#This Row],[EmployeeID]])</f>
        <v>1</v>
      </c>
    </row>
    <row r="2027" spans="1:5" x14ac:dyDescent="0.25">
      <c r="A2027">
        <v>2026</v>
      </c>
      <c r="B2027">
        <v>1</v>
      </c>
      <c r="C2027">
        <v>4</v>
      </c>
      <c r="D2027">
        <v>3</v>
      </c>
      <c r="E2027">
        <f>COUNTIF(tbl_EmployeeSurvey[EmployeeID],tbl_EmployeeSurvey[[#This Row],[EmployeeID]])</f>
        <v>1</v>
      </c>
    </row>
    <row r="2028" spans="1:5" x14ac:dyDescent="0.25">
      <c r="A2028">
        <v>2027</v>
      </c>
      <c r="B2028">
        <v>3</v>
      </c>
      <c r="C2028">
        <v>3</v>
      </c>
      <c r="D2028">
        <v>4</v>
      </c>
      <c r="E2028">
        <f>COUNTIF(tbl_EmployeeSurvey[EmployeeID],tbl_EmployeeSurvey[[#This Row],[EmployeeID]])</f>
        <v>1</v>
      </c>
    </row>
    <row r="2029" spans="1:5" x14ac:dyDescent="0.25">
      <c r="A2029">
        <v>2028</v>
      </c>
      <c r="B2029">
        <v>4</v>
      </c>
      <c r="C2029">
        <v>2</v>
      </c>
      <c r="D2029">
        <v>4</v>
      </c>
      <c r="E2029">
        <f>COUNTIF(tbl_EmployeeSurvey[EmployeeID],tbl_EmployeeSurvey[[#This Row],[EmployeeID]])</f>
        <v>1</v>
      </c>
    </row>
    <row r="2030" spans="1:5" x14ac:dyDescent="0.25">
      <c r="A2030">
        <v>2029</v>
      </c>
      <c r="B2030">
        <v>3</v>
      </c>
      <c r="C2030">
        <v>2</v>
      </c>
      <c r="D2030">
        <v>2</v>
      </c>
      <c r="E2030">
        <f>COUNTIF(tbl_EmployeeSurvey[EmployeeID],tbl_EmployeeSurvey[[#This Row],[EmployeeID]])</f>
        <v>1</v>
      </c>
    </row>
    <row r="2031" spans="1:5" x14ac:dyDescent="0.25">
      <c r="A2031">
        <v>2030</v>
      </c>
      <c r="B2031">
        <v>1</v>
      </c>
      <c r="C2031">
        <v>4</v>
      </c>
      <c r="D2031">
        <v>3</v>
      </c>
      <c r="E2031">
        <f>COUNTIF(tbl_EmployeeSurvey[EmployeeID],tbl_EmployeeSurvey[[#This Row],[EmployeeID]])</f>
        <v>1</v>
      </c>
    </row>
    <row r="2032" spans="1:5" x14ac:dyDescent="0.25">
      <c r="A2032">
        <v>2031</v>
      </c>
      <c r="B2032">
        <v>3</v>
      </c>
      <c r="C2032">
        <v>4</v>
      </c>
      <c r="D2032">
        <v>3</v>
      </c>
      <c r="E2032">
        <f>COUNTIF(tbl_EmployeeSurvey[EmployeeID],tbl_EmployeeSurvey[[#This Row],[EmployeeID]])</f>
        <v>1</v>
      </c>
    </row>
    <row r="2033" spans="1:5" x14ac:dyDescent="0.25">
      <c r="A2033">
        <v>2032</v>
      </c>
      <c r="B2033">
        <v>1</v>
      </c>
      <c r="C2033">
        <v>2</v>
      </c>
      <c r="D2033">
        <v>1</v>
      </c>
      <c r="E2033">
        <f>COUNTIF(tbl_EmployeeSurvey[EmployeeID],tbl_EmployeeSurvey[[#This Row],[EmployeeID]])</f>
        <v>1</v>
      </c>
    </row>
    <row r="2034" spans="1:5" x14ac:dyDescent="0.25">
      <c r="A2034">
        <v>2033</v>
      </c>
      <c r="B2034">
        <v>4</v>
      </c>
      <c r="C2034">
        <v>4</v>
      </c>
      <c r="D2034">
        <v>3</v>
      </c>
      <c r="E2034">
        <f>COUNTIF(tbl_EmployeeSurvey[EmployeeID],tbl_EmployeeSurvey[[#This Row],[EmployeeID]])</f>
        <v>1</v>
      </c>
    </row>
    <row r="2035" spans="1:5" x14ac:dyDescent="0.25">
      <c r="A2035">
        <v>2034</v>
      </c>
      <c r="B2035">
        <v>4</v>
      </c>
      <c r="C2035">
        <v>2</v>
      </c>
      <c r="D2035">
        <v>3</v>
      </c>
      <c r="E2035">
        <f>COUNTIF(tbl_EmployeeSurvey[EmployeeID],tbl_EmployeeSurvey[[#This Row],[EmployeeID]])</f>
        <v>1</v>
      </c>
    </row>
    <row r="2036" spans="1:5" x14ac:dyDescent="0.25">
      <c r="A2036">
        <v>2035</v>
      </c>
      <c r="B2036">
        <v>4</v>
      </c>
      <c r="C2036">
        <v>3</v>
      </c>
      <c r="D2036">
        <v>2</v>
      </c>
      <c r="E2036">
        <f>COUNTIF(tbl_EmployeeSurvey[EmployeeID],tbl_EmployeeSurvey[[#This Row],[EmployeeID]])</f>
        <v>1</v>
      </c>
    </row>
    <row r="2037" spans="1:5" x14ac:dyDescent="0.25">
      <c r="A2037">
        <v>2036</v>
      </c>
      <c r="B2037">
        <v>4</v>
      </c>
      <c r="C2037">
        <v>2</v>
      </c>
      <c r="D2037">
        <v>2</v>
      </c>
      <c r="E2037">
        <f>COUNTIF(tbl_EmployeeSurvey[EmployeeID],tbl_EmployeeSurvey[[#This Row],[EmployeeID]])</f>
        <v>1</v>
      </c>
    </row>
    <row r="2038" spans="1:5" x14ac:dyDescent="0.25">
      <c r="A2038">
        <v>2037</v>
      </c>
      <c r="B2038">
        <v>2</v>
      </c>
      <c r="C2038">
        <v>4</v>
      </c>
      <c r="D2038">
        <v>3</v>
      </c>
      <c r="E2038">
        <f>COUNTIF(tbl_EmployeeSurvey[EmployeeID],tbl_EmployeeSurvey[[#This Row],[EmployeeID]])</f>
        <v>1</v>
      </c>
    </row>
    <row r="2039" spans="1:5" x14ac:dyDescent="0.25">
      <c r="A2039">
        <v>2038</v>
      </c>
      <c r="B2039">
        <v>2</v>
      </c>
      <c r="C2039">
        <v>4</v>
      </c>
      <c r="D2039">
        <v>2</v>
      </c>
      <c r="E2039">
        <f>COUNTIF(tbl_EmployeeSurvey[EmployeeID],tbl_EmployeeSurvey[[#This Row],[EmployeeID]])</f>
        <v>1</v>
      </c>
    </row>
    <row r="2040" spans="1:5" x14ac:dyDescent="0.25">
      <c r="A2040">
        <v>2039</v>
      </c>
      <c r="B2040">
        <v>3</v>
      </c>
      <c r="C2040">
        <v>3</v>
      </c>
      <c r="D2040">
        <v>4</v>
      </c>
      <c r="E2040">
        <f>COUNTIF(tbl_EmployeeSurvey[EmployeeID],tbl_EmployeeSurvey[[#This Row],[EmployeeID]])</f>
        <v>1</v>
      </c>
    </row>
    <row r="2041" spans="1:5" x14ac:dyDescent="0.25">
      <c r="A2041">
        <v>2040</v>
      </c>
      <c r="B2041">
        <v>3</v>
      </c>
      <c r="C2041">
        <v>3</v>
      </c>
      <c r="D2041">
        <v>3</v>
      </c>
      <c r="E2041">
        <f>COUNTIF(tbl_EmployeeSurvey[EmployeeID],tbl_EmployeeSurvey[[#This Row],[EmployeeID]])</f>
        <v>1</v>
      </c>
    </row>
    <row r="2042" spans="1:5" x14ac:dyDescent="0.25">
      <c r="A2042">
        <v>2041</v>
      </c>
      <c r="B2042">
        <v>3</v>
      </c>
      <c r="C2042">
        <v>3</v>
      </c>
      <c r="D2042">
        <v>3</v>
      </c>
      <c r="E2042">
        <f>COUNTIF(tbl_EmployeeSurvey[EmployeeID],tbl_EmployeeSurvey[[#This Row],[EmployeeID]])</f>
        <v>1</v>
      </c>
    </row>
    <row r="2043" spans="1:5" x14ac:dyDescent="0.25">
      <c r="A2043">
        <v>2042</v>
      </c>
      <c r="B2043">
        <v>1</v>
      </c>
      <c r="C2043">
        <v>1</v>
      </c>
      <c r="D2043">
        <v>3</v>
      </c>
      <c r="E2043">
        <f>COUNTIF(tbl_EmployeeSurvey[EmployeeID],tbl_EmployeeSurvey[[#This Row],[EmployeeID]])</f>
        <v>1</v>
      </c>
    </row>
    <row r="2044" spans="1:5" x14ac:dyDescent="0.25">
      <c r="A2044">
        <v>2043</v>
      </c>
      <c r="B2044">
        <v>2</v>
      </c>
      <c r="C2044">
        <v>4</v>
      </c>
      <c r="D2044">
        <v>3</v>
      </c>
      <c r="E2044">
        <f>COUNTIF(tbl_EmployeeSurvey[EmployeeID],tbl_EmployeeSurvey[[#This Row],[EmployeeID]])</f>
        <v>1</v>
      </c>
    </row>
    <row r="2045" spans="1:5" x14ac:dyDescent="0.25">
      <c r="A2045">
        <v>2044</v>
      </c>
      <c r="B2045">
        <v>3</v>
      </c>
      <c r="C2045">
        <v>3</v>
      </c>
      <c r="D2045">
        <v>2</v>
      </c>
      <c r="E2045">
        <f>COUNTIF(tbl_EmployeeSurvey[EmployeeID],tbl_EmployeeSurvey[[#This Row],[EmployeeID]])</f>
        <v>1</v>
      </c>
    </row>
    <row r="2046" spans="1:5" x14ac:dyDescent="0.25">
      <c r="A2046">
        <v>2045</v>
      </c>
      <c r="B2046">
        <v>3</v>
      </c>
      <c r="C2046">
        <v>4</v>
      </c>
      <c r="D2046">
        <v>3</v>
      </c>
      <c r="E2046">
        <f>COUNTIF(tbl_EmployeeSurvey[EmployeeID],tbl_EmployeeSurvey[[#This Row],[EmployeeID]])</f>
        <v>1</v>
      </c>
    </row>
    <row r="2047" spans="1:5" x14ac:dyDescent="0.25">
      <c r="A2047">
        <v>2046</v>
      </c>
      <c r="B2047">
        <v>4</v>
      </c>
      <c r="C2047">
        <v>3</v>
      </c>
      <c r="D2047">
        <v>3</v>
      </c>
      <c r="E2047">
        <f>COUNTIF(tbl_EmployeeSurvey[EmployeeID],tbl_EmployeeSurvey[[#This Row],[EmployeeID]])</f>
        <v>1</v>
      </c>
    </row>
    <row r="2048" spans="1:5" x14ac:dyDescent="0.25">
      <c r="A2048">
        <v>2047</v>
      </c>
      <c r="B2048">
        <v>2</v>
      </c>
      <c r="C2048">
        <v>3</v>
      </c>
      <c r="D2048">
        <v>2</v>
      </c>
      <c r="E2048">
        <f>COUNTIF(tbl_EmployeeSurvey[EmployeeID],tbl_EmployeeSurvey[[#This Row],[EmployeeID]])</f>
        <v>1</v>
      </c>
    </row>
    <row r="2049" spans="1:5" x14ac:dyDescent="0.25">
      <c r="A2049">
        <v>2048</v>
      </c>
      <c r="B2049">
        <v>3</v>
      </c>
      <c r="C2049">
        <v>3</v>
      </c>
      <c r="D2049">
        <v>1</v>
      </c>
      <c r="E2049">
        <f>COUNTIF(tbl_EmployeeSurvey[EmployeeID],tbl_EmployeeSurvey[[#This Row],[EmployeeID]])</f>
        <v>1</v>
      </c>
    </row>
    <row r="2050" spans="1:5" x14ac:dyDescent="0.25">
      <c r="A2050">
        <v>2049</v>
      </c>
      <c r="B2050">
        <v>4</v>
      </c>
      <c r="C2050">
        <v>1</v>
      </c>
      <c r="D2050">
        <v>1</v>
      </c>
      <c r="E2050">
        <f>COUNTIF(tbl_EmployeeSurvey[EmployeeID],tbl_EmployeeSurvey[[#This Row],[EmployeeID]])</f>
        <v>1</v>
      </c>
    </row>
    <row r="2051" spans="1:5" x14ac:dyDescent="0.25">
      <c r="A2051">
        <v>2050</v>
      </c>
      <c r="B2051">
        <v>2</v>
      </c>
      <c r="C2051">
        <v>3</v>
      </c>
      <c r="D2051">
        <v>2</v>
      </c>
      <c r="E2051">
        <f>COUNTIF(tbl_EmployeeSurvey[EmployeeID],tbl_EmployeeSurvey[[#This Row],[EmployeeID]])</f>
        <v>1</v>
      </c>
    </row>
    <row r="2052" spans="1:5" x14ac:dyDescent="0.25">
      <c r="A2052">
        <v>2051</v>
      </c>
      <c r="B2052">
        <v>3</v>
      </c>
      <c r="C2052">
        <v>1</v>
      </c>
      <c r="D2052">
        <v>2</v>
      </c>
      <c r="E2052">
        <f>COUNTIF(tbl_EmployeeSurvey[EmployeeID],tbl_EmployeeSurvey[[#This Row],[EmployeeID]])</f>
        <v>1</v>
      </c>
    </row>
    <row r="2053" spans="1:5" x14ac:dyDescent="0.25">
      <c r="A2053">
        <v>2052</v>
      </c>
      <c r="B2053">
        <v>2</v>
      </c>
      <c r="C2053">
        <v>1</v>
      </c>
      <c r="D2053">
        <v>4</v>
      </c>
      <c r="E2053">
        <f>COUNTIF(tbl_EmployeeSurvey[EmployeeID],tbl_EmployeeSurvey[[#This Row],[EmployeeID]])</f>
        <v>1</v>
      </c>
    </row>
    <row r="2054" spans="1:5" x14ac:dyDescent="0.25">
      <c r="A2054">
        <v>2053</v>
      </c>
      <c r="B2054">
        <v>4</v>
      </c>
      <c r="C2054">
        <v>3</v>
      </c>
      <c r="D2054">
        <v>3</v>
      </c>
      <c r="E2054">
        <f>COUNTIF(tbl_EmployeeSurvey[EmployeeID],tbl_EmployeeSurvey[[#This Row],[EmployeeID]])</f>
        <v>1</v>
      </c>
    </row>
    <row r="2055" spans="1:5" x14ac:dyDescent="0.25">
      <c r="A2055">
        <v>2054</v>
      </c>
      <c r="B2055">
        <v>4</v>
      </c>
      <c r="C2055">
        <v>2</v>
      </c>
      <c r="D2055">
        <v>3</v>
      </c>
      <c r="E2055">
        <f>COUNTIF(tbl_EmployeeSurvey[EmployeeID],tbl_EmployeeSurvey[[#This Row],[EmployeeID]])</f>
        <v>1</v>
      </c>
    </row>
    <row r="2056" spans="1:5" x14ac:dyDescent="0.25">
      <c r="A2056">
        <v>2055</v>
      </c>
      <c r="B2056">
        <v>3</v>
      </c>
      <c r="C2056">
        <v>4</v>
      </c>
      <c r="D2056">
        <v>2</v>
      </c>
      <c r="E2056">
        <f>COUNTIF(tbl_EmployeeSurvey[EmployeeID],tbl_EmployeeSurvey[[#This Row],[EmployeeID]])</f>
        <v>1</v>
      </c>
    </row>
    <row r="2057" spans="1:5" x14ac:dyDescent="0.25">
      <c r="A2057">
        <v>2056</v>
      </c>
      <c r="B2057">
        <v>1</v>
      </c>
      <c r="C2057">
        <v>4</v>
      </c>
      <c r="D2057">
        <v>3</v>
      </c>
      <c r="E2057">
        <f>COUNTIF(tbl_EmployeeSurvey[EmployeeID],tbl_EmployeeSurvey[[#This Row],[EmployeeID]])</f>
        <v>1</v>
      </c>
    </row>
    <row r="2058" spans="1:5" x14ac:dyDescent="0.25">
      <c r="A2058">
        <v>2057</v>
      </c>
      <c r="B2058">
        <v>3</v>
      </c>
      <c r="C2058">
        <v>3</v>
      </c>
      <c r="D2058">
        <v>3</v>
      </c>
      <c r="E2058">
        <f>COUNTIF(tbl_EmployeeSurvey[EmployeeID],tbl_EmployeeSurvey[[#This Row],[EmployeeID]])</f>
        <v>1</v>
      </c>
    </row>
    <row r="2059" spans="1:5" x14ac:dyDescent="0.25">
      <c r="A2059">
        <v>2058</v>
      </c>
      <c r="B2059">
        <v>3</v>
      </c>
      <c r="C2059">
        <v>4</v>
      </c>
      <c r="D2059">
        <v>1</v>
      </c>
      <c r="E2059">
        <f>COUNTIF(tbl_EmployeeSurvey[EmployeeID],tbl_EmployeeSurvey[[#This Row],[EmployeeID]])</f>
        <v>1</v>
      </c>
    </row>
    <row r="2060" spans="1:5" x14ac:dyDescent="0.25">
      <c r="A2060">
        <v>2059</v>
      </c>
      <c r="B2060">
        <v>3</v>
      </c>
      <c r="C2060">
        <v>2</v>
      </c>
      <c r="D2060">
        <v>4</v>
      </c>
      <c r="E2060">
        <f>COUNTIF(tbl_EmployeeSurvey[EmployeeID],tbl_EmployeeSurvey[[#This Row],[EmployeeID]])</f>
        <v>1</v>
      </c>
    </row>
    <row r="2061" spans="1:5" x14ac:dyDescent="0.25">
      <c r="A2061">
        <v>2060</v>
      </c>
      <c r="B2061">
        <v>4</v>
      </c>
      <c r="C2061">
        <v>1</v>
      </c>
      <c r="D2061">
        <v>3</v>
      </c>
      <c r="E2061">
        <f>COUNTIF(tbl_EmployeeSurvey[EmployeeID],tbl_EmployeeSurvey[[#This Row],[EmployeeID]])</f>
        <v>1</v>
      </c>
    </row>
    <row r="2062" spans="1:5" x14ac:dyDescent="0.25">
      <c r="A2062">
        <v>2061</v>
      </c>
      <c r="B2062">
        <v>4</v>
      </c>
      <c r="C2062">
        <v>4</v>
      </c>
      <c r="D2062">
        <v>4</v>
      </c>
      <c r="E2062">
        <f>COUNTIF(tbl_EmployeeSurvey[EmployeeID],tbl_EmployeeSurvey[[#This Row],[EmployeeID]])</f>
        <v>1</v>
      </c>
    </row>
    <row r="2063" spans="1:5" x14ac:dyDescent="0.25">
      <c r="A2063">
        <v>2062</v>
      </c>
      <c r="B2063">
        <v>1</v>
      </c>
      <c r="C2063">
        <v>3</v>
      </c>
      <c r="D2063">
        <v>2</v>
      </c>
      <c r="E2063">
        <f>COUNTIF(tbl_EmployeeSurvey[EmployeeID],tbl_EmployeeSurvey[[#This Row],[EmployeeID]])</f>
        <v>1</v>
      </c>
    </row>
    <row r="2064" spans="1:5" x14ac:dyDescent="0.25">
      <c r="A2064">
        <v>2063</v>
      </c>
      <c r="B2064">
        <v>3</v>
      </c>
      <c r="C2064">
        <v>1</v>
      </c>
      <c r="D2064">
        <v>3</v>
      </c>
      <c r="E2064">
        <f>COUNTIF(tbl_EmployeeSurvey[EmployeeID],tbl_EmployeeSurvey[[#This Row],[EmployeeID]])</f>
        <v>1</v>
      </c>
    </row>
    <row r="2065" spans="1:5" x14ac:dyDescent="0.25">
      <c r="A2065">
        <v>2064</v>
      </c>
      <c r="B2065">
        <v>4</v>
      </c>
      <c r="C2065">
        <v>1</v>
      </c>
      <c r="D2065">
        <v>3</v>
      </c>
      <c r="E2065">
        <f>COUNTIF(tbl_EmployeeSurvey[EmployeeID],tbl_EmployeeSurvey[[#This Row],[EmployeeID]])</f>
        <v>1</v>
      </c>
    </row>
    <row r="2066" spans="1:5" x14ac:dyDescent="0.25">
      <c r="A2066">
        <v>2065</v>
      </c>
      <c r="B2066">
        <v>2</v>
      </c>
      <c r="C2066">
        <v>4</v>
      </c>
      <c r="D2066">
        <v>3</v>
      </c>
      <c r="E2066">
        <f>COUNTIF(tbl_EmployeeSurvey[EmployeeID],tbl_EmployeeSurvey[[#This Row],[EmployeeID]])</f>
        <v>1</v>
      </c>
    </row>
    <row r="2067" spans="1:5" x14ac:dyDescent="0.25">
      <c r="A2067">
        <v>2066</v>
      </c>
      <c r="B2067">
        <v>3</v>
      </c>
      <c r="C2067">
        <v>1</v>
      </c>
      <c r="D2067">
        <v>3</v>
      </c>
      <c r="E2067">
        <f>COUNTIF(tbl_EmployeeSurvey[EmployeeID],tbl_EmployeeSurvey[[#This Row],[EmployeeID]])</f>
        <v>1</v>
      </c>
    </row>
    <row r="2068" spans="1:5" x14ac:dyDescent="0.25">
      <c r="A2068">
        <v>2067</v>
      </c>
      <c r="B2068">
        <v>1</v>
      </c>
      <c r="C2068">
        <v>3</v>
      </c>
      <c r="D2068">
        <v>2</v>
      </c>
      <c r="E2068">
        <f>COUNTIF(tbl_EmployeeSurvey[EmployeeID],tbl_EmployeeSurvey[[#This Row],[EmployeeID]])</f>
        <v>1</v>
      </c>
    </row>
    <row r="2069" spans="1:5" x14ac:dyDescent="0.25">
      <c r="A2069">
        <v>2068</v>
      </c>
      <c r="B2069">
        <v>4</v>
      </c>
      <c r="C2069">
        <v>4</v>
      </c>
      <c r="D2069">
        <v>2</v>
      </c>
      <c r="E2069">
        <f>COUNTIF(tbl_EmployeeSurvey[EmployeeID],tbl_EmployeeSurvey[[#This Row],[EmployeeID]])</f>
        <v>1</v>
      </c>
    </row>
    <row r="2070" spans="1:5" x14ac:dyDescent="0.25">
      <c r="A2070">
        <v>2069</v>
      </c>
      <c r="B2070">
        <v>1</v>
      </c>
      <c r="C2070">
        <v>3</v>
      </c>
      <c r="D2070">
        <v>2</v>
      </c>
      <c r="E2070">
        <f>COUNTIF(tbl_EmployeeSurvey[EmployeeID],tbl_EmployeeSurvey[[#This Row],[EmployeeID]])</f>
        <v>1</v>
      </c>
    </row>
    <row r="2071" spans="1:5" x14ac:dyDescent="0.25">
      <c r="A2071">
        <v>2070</v>
      </c>
      <c r="B2071">
        <v>3</v>
      </c>
      <c r="C2071">
        <v>3</v>
      </c>
      <c r="D2071">
        <v>3</v>
      </c>
      <c r="E2071">
        <f>COUNTIF(tbl_EmployeeSurvey[EmployeeID],tbl_EmployeeSurvey[[#This Row],[EmployeeID]])</f>
        <v>1</v>
      </c>
    </row>
    <row r="2072" spans="1:5" x14ac:dyDescent="0.25">
      <c r="A2072">
        <v>2071</v>
      </c>
      <c r="B2072">
        <v>4</v>
      </c>
      <c r="C2072">
        <v>3</v>
      </c>
      <c r="D2072">
        <v>3</v>
      </c>
      <c r="E2072">
        <f>COUNTIF(tbl_EmployeeSurvey[EmployeeID],tbl_EmployeeSurvey[[#This Row],[EmployeeID]])</f>
        <v>1</v>
      </c>
    </row>
    <row r="2073" spans="1:5" x14ac:dyDescent="0.25">
      <c r="A2073">
        <v>2072</v>
      </c>
      <c r="B2073">
        <v>2</v>
      </c>
      <c r="C2073">
        <v>4</v>
      </c>
      <c r="D2073">
        <v>2</v>
      </c>
      <c r="E2073">
        <f>COUNTIF(tbl_EmployeeSurvey[EmployeeID],tbl_EmployeeSurvey[[#This Row],[EmployeeID]])</f>
        <v>1</v>
      </c>
    </row>
    <row r="2074" spans="1:5" x14ac:dyDescent="0.25">
      <c r="A2074">
        <v>2073</v>
      </c>
      <c r="B2074">
        <v>3</v>
      </c>
      <c r="C2074">
        <v>4</v>
      </c>
      <c r="D2074">
        <v>3</v>
      </c>
      <c r="E2074">
        <f>COUNTIF(tbl_EmployeeSurvey[EmployeeID],tbl_EmployeeSurvey[[#This Row],[EmployeeID]])</f>
        <v>1</v>
      </c>
    </row>
    <row r="2075" spans="1:5" x14ac:dyDescent="0.25">
      <c r="A2075">
        <v>2074</v>
      </c>
      <c r="B2075">
        <v>3</v>
      </c>
      <c r="C2075">
        <v>1</v>
      </c>
      <c r="D2075">
        <v>3</v>
      </c>
      <c r="E2075">
        <f>COUNTIF(tbl_EmployeeSurvey[EmployeeID],tbl_EmployeeSurvey[[#This Row],[EmployeeID]])</f>
        <v>1</v>
      </c>
    </row>
    <row r="2076" spans="1:5" x14ac:dyDescent="0.25">
      <c r="A2076">
        <v>2075</v>
      </c>
      <c r="B2076">
        <v>4</v>
      </c>
      <c r="C2076">
        <v>3</v>
      </c>
      <c r="D2076">
        <v>3</v>
      </c>
      <c r="E2076">
        <f>COUNTIF(tbl_EmployeeSurvey[EmployeeID],tbl_EmployeeSurvey[[#This Row],[EmployeeID]])</f>
        <v>1</v>
      </c>
    </row>
    <row r="2077" spans="1:5" x14ac:dyDescent="0.25">
      <c r="A2077">
        <v>2076</v>
      </c>
      <c r="B2077">
        <v>2</v>
      </c>
      <c r="C2077">
        <v>3</v>
      </c>
      <c r="D2077">
        <v>3</v>
      </c>
      <c r="E2077">
        <f>COUNTIF(tbl_EmployeeSurvey[EmployeeID],tbl_EmployeeSurvey[[#This Row],[EmployeeID]])</f>
        <v>1</v>
      </c>
    </row>
    <row r="2078" spans="1:5" x14ac:dyDescent="0.25">
      <c r="A2078">
        <v>2077</v>
      </c>
      <c r="B2078">
        <v>1</v>
      </c>
      <c r="C2078">
        <v>1</v>
      </c>
      <c r="D2078">
        <v>1</v>
      </c>
      <c r="E2078">
        <f>COUNTIF(tbl_EmployeeSurvey[EmployeeID],tbl_EmployeeSurvey[[#This Row],[EmployeeID]])</f>
        <v>1</v>
      </c>
    </row>
    <row r="2079" spans="1:5" x14ac:dyDescent="0.25">
      <c r="A2079">
        <v>2078</v>
      </c>
      <c r="B2079">
        <v>3</v>
      </c>
      <c r="C2079">
        <v>1</v>
      </c>
      <c r="D2079">
        <v>3</v>
      </c>
      <c r="E2079">
        <f>COUNTIF(tbl_EmployeeSurvey[EmployeeID],tbl_EmployeeSurvey[[#This Row],[EmployeeID]])</f>
        <v>1</v>
      </c>
    </row>
    <row r="2080" spans="1:5" x14ac:dyDescent="0.25">
      <c r="A2080">
        <v>2079</v>
      </c>
      <c r="B2080">
        <v>2</v>
      </c>
      <c r="C2080">
        <v>2</v>
      </c>
      <c r="D2080">
        <v>3</v>
      </c>
      <c r="E2080">
        <f>COUNTIF(tbl_EmployeeSurvey[EmployeeID],tbl_EmployeeSurvey[[#This Row],[EmployeeID]])</f>
        <v>1</v>
      </c>
    </row>
    <row r="2081" spans="1:5" x14ac:dyDescent="0.25">
      <c r="A2081">
        <v>2080</v>
      </c>
      <c r="B2081">
        <v>4</v>
      </c>
      <c r="C2081">
        <v>1</v>
      </c>
      <c r="D2081">
        <v>3</v>
      </c>
      <c r="E2081">
        <f>COUNTIF(tbl_EmployeeSurvey[EmployeeID],tbl_EmployeeSurvey[[#This Row],[EmployeeID]])</f>
        <v>1</v>
      </c>
    </row>
    <row r="2082" spans="1:5" x14ac:dyDescent="0.25">
      <c r="A2082">
        <v>2081</v>
      </c>
      <c r="B2082">
        <v>4</v>
      </c>
      <c r="C2082">
        <v>1</v>
      </c>
      <c r="D2082">
        <v>3</v>
      </c>
      <c r="E2082">
        <f>COUNTIF(tbl_EmployeeSurvey[EmployeeID],tbl_EmployeeSurvey[[#This Row],[EmployeeID]])</f>
        <v>1</v>
      </c>
    </row>
    <row r="2083" spans="1:5" x14ac:dyDescent="0.25">
      <c r="A2083">
        <v>2082</v>
      </c>
      <c r="B2083">
        <v>4</v>
      </c>
      <c r="C2083">
        <v>2</v>
      </c>
      <c r="D2083">
        <v>3</v>
      </c>
      <c r="E2083">
        <f>COUNTIF(tbl_EmployeeSurvey[EmployeeID],tbl_EmployeeSurvey[[#This Row],[EmployeeID]])</f>
        <v>1</v>
      </c>
    </row>
    <row r="2084" spans="1:5" x14ac:dyDescent="0.25">
      <c r="A2084">
        <v>2083</v>
      </c>
      <c r="B2084">
        <v>3</v>
      </c>
      <c r="C2084">
        <v>1</v>
      </c>
      <c r="D2084">
        <v>3</v>
      </c>
      <c r="E2084">
        <f>COUNTIF(tbl_EmployeeSurvey[EmployeeID],tbl_EmployeeSurvey[[#This Row],[EmployeeID]])</f>
        <v>1</v>
      </c>
    </row>
    <row r="2085" spans="1:5" x14ac:dyDescent="0.25">
      <c r="A2085">
        <v>2084</v>
      </c>
      <c r="B2085">
        <v>4</v>
      </c>
      <c r="C2085">
        <v>2</v>
      </c>
      <c r="D2085">
        <v>1</v>
      </c>
      <c r="E2085">
        <f>COUNTIF(tbl_EmployeeSurvey[EmployeeID],tbl_EmployeeSurvey[[#This Row],[EmployeeID]])</f>
        <v>1</v>
      </c>
    </row>
    <row r="2086" spans="1:5" x14ac:dyDescent="0.25">
      <c r="A2086">
        <v>2085</v>
      </c>
      <c r="B2086">
        <v>2</v>
      </c>
      <c r="C2086">
        <v>3</v>
      </c>
      <c r="D2086">
        <v>2</v>
      </c>
      <c r="E2086">
        <f>COUNTIF(tbl_EmployeeSurvey[EmployeeID],tbl_EmployeeSurvey[[#This Row],[EmployeeID]])</f>
        <v>1</v>
      </c>
    </row>
    <row r="2087" spans="1:5" x14ac:dyDescent="0.25">
      <c r="A2087">
        <v>2086</v>
      </c>
      <c r="B2087">
        <v>3</v>
      </c>
      <c r="C2087">
        <v>3</v>
      </c>
      <c r="D2087">
        <v>3</v>
      </c>
      <c r="E2087">
        <f>COUNTIF(tbl_EmployeeSurvey[EmployeeID],tbl_EmployeeSurvey[[#This Row],[EmployeeID]])</f>
        <v>1</v>
      </c>
    </row>
    <row r="2088" spans="1:5" x14ac:dyDescent="0.25">
      <c r="A2088">
        <v>2087</v>
      </c>
      <c r="B2088">
        <v>3</v>
      </c>
      <c r="C2088">
        <v>3</v>
      </c>
      <c r="D2088">
        <v>2</v>
      </c>
      <c r="E2088">
        <f>COUNTIF(tbl_EmployeeSurvey[EmployeeID],tbl_EmployeeSurvey[[#This Row],[EmployeeID]])</f>
        <v>1</v>
      </c>
    </row>
    <row r="2089" spans="1:5" x14ac:dyDescent="0.25">
      <c r="A2089">
        <v>2088</v>
      </c>
      <c r="B2089">
        <v>4</v>
      </c>
      <c r="C2089">
        <v>4</v>
      </c>
      <c r="D2089">
        <v>3</v>
      </c>
      <c r="E2089">
        <f>COUNTIF(tbl_EmployeeSurvey[EmployeeID],tbl_EmployeeSurvey[[#This Row],[EmployeeID]])</f>
        <v>1</v>
      </c>
    </row>
    <row r="2090" spans="1:5" x14ac:dyDescent="0.25">
      <c r="A2090">
        <v>2089</v>
      </c>
      <c r="B2090">
        <v>3</v>
      </c>
      <c r="C2090">
        <v>4</v>
      </c>
      <c r="D2090">
        <v>3</v>
      </c>
      <c r="E2090">
        <f>COUNTIF(tbl_EmployeeSurvey[EmployeeID],tbl_EmployeeSurvey[[#This Row],[EmployeeID]])</f>
        <v>1</v>
      </c>
    </row>
    <row r="2091" spans="1:5" x14ac:dyDescent="0.25">
      <c r="A2091">
        <v>2090</v>
      </c>
      <c r="B2091">
        <v>4</v>
      </c>
      <c r="C2091">
        <v>4</v>
      </c>
      <c r="D2091">
        <v>2</v>
      </c>
      <c r="E2091">
        <f>COUNTIF(tbl_EmployeeSurvey[EmployeeID],tbl_EmployeeSurvey[[#This Row],[EmployeeID]])</f>
        <v>1</v>
      </c>
    </row>
    <row r="2092" spans="1:5" x14ac:dyDescent="0.25">
      <c r="A2092">
        <v>2091</v>
      </c>
      <c r="B2092">
        <v>4</v>
      </c>
      <c r="C2092">
        <v>1</v>
      </c>
      <c r="D2092">
        <v>4</v>
      </c>
      <c r="E2092">
        <f>COUNTIF(tbl_EmployeeSurvey[EmployeeID],tbl_EmployeeSurvey[[#This Row],[EmployeeID]])</f>
        <v>1</v>
      </c>
    </row>
    <row r="2093" spans="1:5" x14ac:dyDescent="0.25">
      <c r="A2093">
        <v>2092</v>
      </c>
      <c r="B2093">
        <v>2</v>
      </c>
      <c r="C2093">
        <v>4</v>
      </c>
      <c r="D2093">
        <v>3</v>
      </c>
      <c r="E2093">
        <f>COUNTIF(tbl_EmployeeSurvey[EmployeeID],tbl_EmployeeSurvey[[#This Row],[EmployeeID]])</f>
        <v>1</v>
      </c>
    </row>
    <row r="2094" spans="1:5" x14ac:dyDescent="0.25">
      <c r="A2094">
        <v>2093</v>
      </c>
      <c r="B2094">
        <v>3</v>
      </c>
      <c r="C2094">
        <v>2</v>
      </c>
      <c r="D2094">
        <v>3</v>
      </c>
      <c r="E2094">
        <f>COUNTIF(tbl_EmployeeSurvey[EmployeeID],tbl_EmployeeSurvey[[#This Row],[EmployeeID]])</f>
        <v>1</v>
      </c>
    </row>
    <row r="2095" spans="1:5" x14ac:dyDescent="0.25">
      <c r="A2095">
        <v>2094</v>
      </c>
      <c r="B2095">
        <v>4</v>
      </c>
      <c r="C2095">
        <v>3</v>
      </c>
      <c r="D2095">
        <v>3</v>
      </c>
      <c r="E2095">
        <f>COUNTIF(tbl_EmployeeSurvey[EmployeeID],tbl_EmployeeSurvey[[#This Row],[EmployeeID]])</f>
        <v>1</v>
      </c>
    </row>
    <row r="2096" spans="1:5" x14ac:dyDescent="0.25">
      <c r="A2096">
        <v>2095</v>
      </c>
      <c r="B2096">
        <v>3</v>
      </c>
      <c r="C2096">
        <v>1</v>
      </c>
      <c r="D2096">
        <v>3</v>
      </c>
      <c r="E2096">
        <f>COUNTIF(tbl_EmployeeSurvey[EmployeeID],tbl_EmployeeSurvey[[#This Row],[EmployeeID]])</f>
        <v>1</v>
      </c>
    </row>
    <row r="2097" spans="1:5" x14ac:dyDescent="0.25">
      <c r="A2097">
        <v>2096</v>
      </c>
      <c r="B2097">
        <v>1</v>
      </c>
      <c r="C2097">
        <v>4</v>
      </c>
      <c r="D2097">
        <v>3</v>
      </c>
      <c r="E2097">
        <f>COUNTIF(tbl_EmployeeSurvey[EmployeeID],tbl_EmployeeSurvey[[#This Row],[EmployeeID]])</f>
        <v>1</v>
      </c>
    </row>
    <row r="2098" spans="1:5" x14ac:dyDescent="0.25">
      <c r="A2098">
        <v>2097</v>
      </c>
      <c r="B2098">
        <v>2</v>
      </c>
      <c r="C2098">
        <v>2</v>
      </c>
      <c r="D2098">
        <v>4</v>
      </c>
      <c r="E2098">
        <f>COUNTIF(tbl_EmployeeSurvey[EmployeeID],tbl_EmployeeSurvey[[#This Row],[EmployeeID]])</f>
        <v>1</v>
      </c>
    </row>
    <row r="2099" spans="1:5" x14ac:dyDescent="0.25">
      <c r="A2099">
        <v>2098</v>
      </c>
      <c r="B2099">
        <v>3</v>
      </c>
      <c r="C2099">
        <v>4</v>
      </c>
      <c r="D2099">
        <v>3</v>
      </c>
      <c r="E2099">
        <f>COUNTIF(tbl_EmployeeSurvey[EmployeeID],tbl_EmployeeSurvey[[#This Row],[EmployeeID]])</f>
        <v>1</v>
      </c>
    </row>
    <row r="2100" spans="1:5" x14ac:dyDescent="0.25">
      <c r="A2100">
        <v>2099</v>
      </c>
      <c r="B2100">
        <v>4</v>
      </c>
      <c r="C2100">
        <v>2</v>
      </c>
      <c r="D2100">
        <v>3</v>
      </c>
      <c r="E2100">
        <f>COUNTIF(tbl_EmployeeSurvey[EmployeeID],tbl_EmployeeSurvey[[#This Row],[EmployeeID]])</f>
        <v>1</v>
      </c>
    </row>
    <row r="2101" spans="1:5" x14ac:dyDescent="0.25">
      <c r="A2101">
        <v>2100</v>
      </c>
      <c r="B2101">
        <v>1</v>
      </c>
      <c r="C2101">
        <v>1</v>
      </c>
      <c r="D2101">
        <v>3</v>
      </c>
      <c r="E2101">
        <f>COUNTIF(tbl_EmployeeSurvey[EmployeeID],tbl_EmployeeSurvey[[#This Row],[EmployeeID]])</f>
        <v>1</v>
      </c>
    </row>
    <row r="2102" spans="1:5" x14ac:dyDescent="0.25">
      <c r="A2102">
        <v>2101</v>
      </c>
      <c r="B2102">
        <v>3</v>
      </c>
      <c r="C2102">
        <v>4</v>
      </c>
      <c r="D2102">
        <v>2</v>
      </c>
      <c r="E2102">
        <f>COUNTIF(tbl_EmployeeSurvey[EmployeeID],tbl_EmployeeSurvey[[#This Row],[EmployeeID]])</f>
        <v>1</v>
      </c>
    </row>
    <row r="2103" spans="1:5" x14ac:dyDescent="0.25">
      <c r="A2103">
        <v>2102</v>
      </c>
      <c r="B2103">
        <v>1</v>
      </c>
      <c r="C2103">
        <v>1</v>
      </c>
      <c r="D2103">
        <v>2</v>
      </c>
      <c r="E2103">
        <f>COUNTIF(tbl_EmployeeSurvey[EmployeeID],tbl_EmployeeSurvey[[#This Row],[EmployeeID]])</f>
        <v>1</v>
      </c>
    </row>
    <row r="2104" spans="1:5" x14ac:dyDescent="0.25">
      <c r="A2104">
        <v>2103</v>
      </c>
      <c r="B2104">
        <v>4</v>
      </c>
      <c r="C2104">
        <v>3</v>
      </c>
      <c r="D2104">
        <v>1</v>
      </c>
      <c r="E2104">
        <f>COUNTIF(tbl_EmployeeSurvey[EmployeeID],tbl_EmployeeSurvey[[#This Row],[EmployeeID]])</f>
        <v>1</v>
      </c>
    </row>
    <row r="2105" spans="1:5" x14ac:dyDescent="0.25">
      <c r="A2105">
        <v>2104</v>
      </c>
      <c r="B2105">
        <v>1</v>
      </c>
      <c r="C2105">
        <v>4</v>
      </c>
      <c r="D2105">
        <v>3</v>
      </c>
      <c r="E2105">
        <f>COUNTIF(tbl_EmployeeSurvey[EmployeeID],tbl_EmployeeSurvey[[#This Row],[EmployeeID]])</f>
        <v>1</v>
      </c>
    </row>
    <row r="2106" spans="1:5" x14ac:dyDescent="0.25">
      <c r="A2106">
        <v>2105</v>
      </c>
      <c r="B2106">
        <v>1</v>
      </c>
      <c r="C2106">
        <v>2</v>
      </c>
      <c r="D2106">
        <v>4</v>
      </c>
      <c r="E2106">
        <f>COUNTIF(tbl_EmployeeSurvey[EmployeeID],tbl_EmployeeSurvey[[#This Row],[EmployeeID]])</f>
        <v>1</v>
      </c>
    </row>
    <row r="2107" spans="1:5" x14ac:dyDescent="0.25">
      <c r="A2107">
        <v>2106</v>
      </c>
      <c r="B2107">
        <v>1</v>
      </c>
      <c r="C2107">
        <v>4</v>
      </c>
      <c r="D2107">
        <v>3</v>
      </c>
      <c r="E2107">
        <f>COUNTIF(tbl_EmployeeSurvey[EmployeeID],tbl_EmployeeSurvey[[#This Row],[EmployeeID]])</f>
        <v>1</v>
      </c>
    </row>
    <row r="2108" spans="1:5" x14ac:dyDescent="0.25">
      <c r="A2108">
        <v>2107</v>
      </c>
      <c r="B2108">
        <v>4</v>
      </c>
      <c r="C2108">
        <v>4</v>
      </c>
      <c r="D2108">
        <v>3</v>
      </c>
      <c r="E2108">
        <f>COUNTIF(tbl_EmployeeSurvey[EmployeeID],tbl_EmployeeSurvey[[#This Row],[EmployeeID]])</f>
        <v>1</v>
      </c>
    </row>
    <row r="2109" spans="1:5" x14ac:dyDescent="0.25">
      <c r="A2109">
        <v>2108</v>
      </c>
      <c r="B2109">
        <v>3</v>
      </c>
      <c r="C2109">
        <v>1</v>
      </c>
      <c r="D2109">
        <v>2</v>
      </c>
      <c r="E2109">
        <f>COUNTIF(tbl_EmployeeSurvey[EmployeeID],tbl_EmployeeSurvey[[#This Row],[EmployeeID]])</f>
        <v>1</v>
      </c>
    </row>
    <row r="2110" spans="1:5" x14ac:dyDescent="0.25">
      <c r="A2110">
        <v>2109</v>
      </c>
      <c r="B2110">
        <v>3</v>
      </c>
      <c r="C2110">
        <v>1</v>
      </c>
      <c r="D2110">
        <v>3</v>
      </c>
      <c r="E2110">
        <f>COUNTIF(tbl_EmployeeSurvey[EmployeeID],tbl_EmployeeSurvey[[#This Row],[EmployeeID]])</f>
        <v>1</v>
      </c>
    </row>
    <row r="2111" spans="1:5" x14ac:dyDescent="0.25">
      <c r="A2111">
        <v>2110</v>
      </c>
      <c r="B2111">
        <v>3</v>
      </c>
      <c r="C2111">
        <v>4</v>
      </c>
      <c r="D2111">
        <v>3</v>
      </c>
      <c r="E2111">
        <f>COUNTIF(tbl_EmployeeSurvey[EmployeeID],tbl_EmployeeSurvey[[#This Row],[EmployeeID]])</f>
        <v>1</v>
      </c>
    </row>
    <row r="2112" spans="1:5" x14ac:dyDescent="0.25">
      <c r="A2112">
        <v>2111</v>
      </c>
      <c r="B2112">
        <v>3</v>
      </c>
      <c r="C2112">
        <v>4</v>
      </c>
      <c r="D2112">
        <v>3</v>
      </c>
      <c r="E2112">
        <f>COUNTIF(tbl_EmployeeSurvey[EmployeeID],tbl_EmployeeSurvey[[#This Row],[EmployeeID]])</f>
        <v>1</v>
      </c>
    </row>
    <row r="2113" spans="1:5" x14ac:dyDescent="0.25">
      <c r="A2113">
        <v>2112</v>
      </c>
      <c r="B2113">
        <v>1</v>
      </c>
      <c r="C2113">
        <v>3</v>
      </c>
      <c r="D2113">
        <v>4</v>
      </c>
      <c r="E2113">
        <f>COUNTIF(tbl_EmployeeSurvey[EmployeeID],tbl_EmployeeSurvey[[#This Row],[EmployeeID]])</f>
        <v>1</v>
      </c>
    </row>
    <row r="2114" spans="1:5" x14ac:dyDescent="0.25">
      <c r="A2114">
        <v>2113</v>
      </c>
      <c r="B2114">
        <v>3</v>
      </c>
      <c r="C2114">
        <v>2</v>
      </c>
      <c r="D2114">
        <v>2</v>
      </c>
      <c r="E2114">
        <f>COUNTIF(tbl_EmployeeSurvey[EmployeeID],tbl_EmployeeSurvey[[#This Row],[EmployeeID]])</f>
        <v>1</v>
      </c>
    </row>
    <row r="2115" spans="1:5" x14ac:dyDescent="0.25">
      <c r="A2115">
        <v>2114</v>
      </c>
      <c r="B2115">
        <v>4</v>
      </c>
      <c r="C2115">
        <v>2</v>
      </c>
      <c r="D2115">
        <v>2</v>
      </c>
      <c r="E2115">
        <f>COUNTIF(tbl_EmployeeSurvey[EmployeeID],tbl_EmployeeSurvey[[#This Row],[EmployeeID]])</f>
        <v>1</v>
      </c>
    </row>
    <row r="2116" spans="1:5" x14ac:dyDescent="0.25">
      <c r="A2116">
        <v>2115</v>
      </c>
      <c r="B2116">
        <v>1</v>
      </c>
      <c r="C2116">
        <v>3</v>
      </c>
      <c r="D2116">
        <v>3</v>
      </c>
      <c r="E2116">
        <f>COUNTIF(tbl_EmployeeSurvey[EmployeeID],tbl_EmployeeSurvey[[#This Row],[EmployeeID]])</f>
        <v>1</v>
      </c>
    </row>
    <row r="2117" spans="1:5" x14ac:dyDescent="0.25">
      <c r="A2117">
        <v>2116</v>
      </c>
      <c r="B2117">
        <v>3</v>
      </c>
      <c r="C2117">
        <v>4</v>
      </c>
      <c r="D2117">
        <v>3</v>
      </c>
      <c r="E2117">
        <f>COUNTIF(tbl_EmployeeSurvey[EmployeeID],tbl_EmployeeSurvey[[#This Row],[EmployeeID]])</f>
        <v>1</v>
      </c>
    </row>
    <row r="2118" spans="1:5" x14ac:dyDescent="0.25">
      <c r="A2118">
        <v>2117</v>
      </c>
      <c r="B2118">
        <v>4</v>
      </c>
      <c r="C2118">
        <v>4</v>
      </c>
      <c r="D2118">
        <v>4</v>
      </c>
      <c r="E2118">
        <f>COUNTIF(tbl_EmployeeSurvey[EmployeeID],tbl_EmployeeSurvey[[#This Row],[EmployeeID]])</f>
        <v>1</v>
      </c>
    </row>
    <row r="2119" spans="1:5" x14ac:dyDescent="0.25">
      <c r="A2119">
        <v>2118</v>
      </c>
      <c r="B2119">
        <v>4</v>
      </c>
      <c r="C2119">
        <v>4</v>
      </c>
      <c r="D2119">
        <v>2</v>
      </c>
      <c r="E2119">
        <f>COUNTIF(tbl_EmployeeSurvey[EmployeeID],tbl_EmployeeSurvey[[#This Row],[EmployeeID]])</f>
        <v>1</v>
      </c>
    </row>
    <row r="2120" spans="1:5" x14ac:dyDescent="0.25">
      <c r="A2120">
        <v>2119</v>
      </c>
      <c r="B2120">
        <v>3</v>
      </c>
      <c r="C2120">
        <v>3</v>
      </c>
      <c r="D2120">
        <v>2</v>
      </c>
      <c r="E2120">
        <f>COUNTIF(tbl_EmployeeSurvey[EmployeeID],tbl_EmployeeSurvey[[#This Row],[EmployeeID]])</f>
        <v>1</v>
      </c>
    </row>
    <row r="2121" spans="1:5" x14ac:dyDescent="0.25">
      <c r="A2121">
        <v>2120</v>
      </c>
      <c r="B2121">
        <v>2</v>
      </c>
      <c r="C2121">
        <v>2</v>
      </c>
      <c r="D2121">
        <v>3</v>
      </c>
      <c r="E2121">
        <f>COUNTIF(tbl_EmployeeSurvey[EmployeeID],tbl_EmployeeSurvey[[#This Row],[EmployeeID]])</f>
        <v>1</v>
      </c>
    </row>
    <row r="2122" spans="1:5" x14ac:dyDescent="0.25">
      <c r="A2122">
        <v>2121</v>
      </c>
      <c r="B2122">
        <v>4</v>
      </c>
      <c r="C2122">
        <v>3</v>
      </c>
      <c r="D2122">
        <v>3</v>
      </c>
      <c r="E2122">
        <f>COUNTIF(tbl_EmployeeSurvey[EmployeeID],tbl_EmployeeSurvey[[#This Row],[EmployeeID]])</f>
        <v>1</v>
      </c>
    </row>
    <row r="2123" spans="1:5" x14ac:dyDescent="0.25">
      <c r="A2123">
        <v>2122</v>
      </c>
      <c r="B2123">
        <v>2</v>
      </c>
      <c r="C2123">
        <v>4</v>
      </c>
      <c r="D2123">
        <v>3</v>
      </c>
      <c r="E2123">
        <f>COUNTIF(tbl_EmployeeSurvey[EmployeeID],tbl_EmployeeSurvey[[#This Row],[EmployeeID]])</f>
        <v>1</v>
      </c>
    </row>
    <row r="2124" spans="1:5" x14ac:dyDescent="0.25">
      <c r="A2124">
        <v>2123</v>
      </c>
      <c r="B2124">
        <v>4</v>
      </c>
      <c r="C2124">
        <v>3</v>
      </c>
      <c r="D2124">
        <v>3</v>
      </c>
      <c r="E2124">
        <f>COUNTIF(tbl_EmployeeSurvey[EmployeeID],tbl_EmployeeSurvey[[#This Row],[EmployeeID]])</f>
        <v>1</v>
      </c>
    </row>
    <row r="2125" spans="1:5" x14ac:dyDescent="0.25">
      <c r="A2125">
        <v>2124</v>
      </c>
      <c r="B2125">
        <v>3</v>
      </c>
      <c r="C2125">
        <v>4</v>
      </c>
      <c r="D2125">
        <v>3</v>
      </c>
      <c r="E2125">
        <f>COUNTIF(tbl_EmployeeSurvey[EmployeeID],tbl_EmployeeSurvey[[#This Row],[EmployeeID]])</f>
        <v>1</v>
      </c>
    </row>
    <row r="2126" spans="1:5" x14ac:dyDescent="0.25">
      <c r="A2126">
        <v>2125</v>
      </c>
      <c r="B2126">
        <v>3</v>
      </c>
      <c r="C2126">
        <v>4</v>
      </c>
      <c r="D2126">
        <v>2</v>
      </c>
      <c r="E2126">
        <f>COUNTIF(tbl_EmployeeSurvey[EmployeeID],tbl_EmployeeSurvey[[#This Row],[EmployeeID]])</f>
        <v>1</v>
      </c>
    </row>
    <row r="2127" spans="1:5" x14ac:dyDescent="0.25">
      <c r="A2127">
        <v>2126</v>
      </c>
      <c r="B2127">
        <v>1</v>
      </c>
      <c r="C2127">
        <v>2</v>
      </c>
      <c r="D2127">
        <v>3</v>
      </c>
      <c r="E2127">
        <f>COUNTIF(tbl_EmployeeSurvey[EmployeeID],tbl_EmployeeSurvey[[#This Row],[EmployeeID]])</f>
        <v>1</v>
      </c>
    </row>
    <row r="2128" spans="1:5" x14ac:dyDescent="0.25">
      <c r="A2128">
        <v>2127</v>
      </c>
      <c r="B2128">
        <v>4</v>
      </c>
      <c r="C2128">
        <v>2</v>
      </c>
      <c r="D2128">
        <v>3</v>
      </c>
      <c r="E2128">
        <f>COUNTIF(tbl_EmployeeSurvey[EmployeeID],tbl_EmployeeSurvey[[#This Row],[EmployeeID]])</f>
        <v>1</v>
      </c>
    </row>
    <row r="2129" spans="1:5" x14ac:dyDescent="0.25">
      <c r="A2129">
        <v>2128</v>
      </c>
      <c r="B2129">
        <v>1</v>
      </c>
      <c r="C2129">
        <v>3</v>
      </c>
      <c r="D2129">
        <v>1</v>
      </c>
      <c r="E2129">
        <f>COUNTIF(tbl_EmployeeSurvey[EmployeeID],tbl_EmployeeSurvey[[#This Row],[EmployeeID]])</f>
        <v>1</v>
      </c>
    </row>
    <row r="2130" spans="1:5" x14ac:dyDescent="0.25">
      <c r="A2130">
        <v>2129</v>
      </c>
      <c r="B2130">
        <v>4</v>
      </c>
      <c r="C2130">
        <v>2</v>
      </c>
      <c r="D2130">
        <v>3</v>
      </c>
      <c r="E2130">
        <f>COUNTIF(tbl_EmployeeSurvey[EmployeeID],tbl_EmployeeSurvey[[#This Row],[EmployeeID]])</f>
        <v>1</v>
      </c>
    </row>
    <row r="2131" spans="1:5" x14ac:dyDescent="0.25">
      <c r="A2131">
        <v>2130</v>
      </c>
      <c r="B2131">
        <v>3</v>
      </c>
      <c r="C2131">
        <v>1</v>
      </c>
      <c r="D2131">
        <v>3</v>
      </c>
      <c r="E2131">
        <f>COUNTIF(tbl_EmployeeSurvey[EmployeeID],tbl_EmployeeSurvey[[#This Row],[EmployeeID]])</f>
        <v>1</v>
      </c>
    </row>
    <row r="2132" spans="1:5" x14ac:dyDescent="0.25">
      <c r="A2132">
        <v>2131</v>
      </c>
      <c r="B2132">
        <v>4</v>
      </c>
      <c r="C2132">
        <v>2</v>
      </c>
      <c r="D2132">
        <v>2</v>
      </c>
      <c r="E2132">
        <f>COUNTIF(tbl_EmployeeSurvey[EmployeeID],tbl_EmployeeSurvey[[#This Row],[EmployeeID]])</f>
        <v>1</v>
      </c>
    </row>
    <row r="2133" spans="1:5" x14ac:dyDescent="0.25">
      <c r="A2133">
        <v>2132</v>
      </c>
      <c r="B2133">
        <v>4</v>
      </c>
      <c r="C2133">
        <v>4</v>
      </c>
      <c r="D2133">
        <v>2</v>
      </c>
      <c r="E2133">
        <f>COUNTIF(tbl_EmployeeSurvey[EmployeeID],tbl_EmployeeSurvey[[#This Row],[EmployeeID]])</f>
        <v>1</v>
      </c>
    </row>
    <row r="2134" spans="1:5" x14ac:dyDescent="0.25">
      <c r="A2134">
        <v>2133</v>
      </c>
      <c r="B2134">
        <v>3</v>
      </c>
      <c r="C2134">
        <v>2</v>
      </c>
      <c r="D2134">
        <v>4</v>
      </c>
      <c r="E2134">
        <f>COUNTIF(tbl_EmployeeSurvey[EmployeeID],tbl_EmployeeSurvey[[#This Row],[EmployeeID]])</f>
        <v>1</v>
      </c>
    </row>
    <row r="2135" spans="1:5" x14ac:dyDescent="0.25">
      <c r="A2135">
        <v>2134</v>
      </c>
      <c r="B2135">
        <v>4</v>
      </c>
      <c r="C2135">
        <v>3</v>
      </c>
      <c r="D2135">
        <v>2</v>
      </c>
      <c r="E2135">
        <f>COUNTIF(tbl_EmployeeSurvey[EmployeeID],tbl_EmployeeSurvey[[#This Row],[EmployeeID]])</f>
        <v>1</v>
      </c>
    </row>
    <row r="2136" spans="1:5" x14ac:dyDescent="0.25">
      <c r="A2136">
        <v>2135</v>
      </c>
      <c r="B2136">
        <v>3</v>
      </c>
      <c r="C2136">
        <v>1</v>
      </c>
      <c r="D2136">
        <v>2</v>
      </c>
      <c r="E2136">
        <f>COUNTIF(tbl_EmployeeSurvey[EmployeeID],tbl_EmployeeSurvey[[#This Row],[EmployeeID]])</f>
        <v>1</v>
      </c>
    </row>
    <row r="2137" spans="1:5" x14ac:dyDescent="0.25">
      <c r="A2137">
        <v>2136</v>
      </c>
      <c r="B2137">
        <v>3</v>
      </c>
      <c r="C2137">
        <v>2</v>
      </c>
      <c r="D2137">
        <v>4</v>
      </c>
      <c r="E2137">
        <f>COUNTIF(tbl_EmployeeSurvey[EmployeeID],tbl_EmployeeSurvey[[#This Row],[EmployeeID]])</f>
        <v>1</v>
      </c>
    </row>
    <row r="2138" spans="1:5" x14ac:dyDescent="0.25">
      <c r="A2138">
        <v>2137</v>
      </c>
      <c r="B2138">
        <v>3</v>
      </c>
      <c r="C2138">
        <v>3</v>
      </c>
      <c r="D2138">
        <v>3</v>
      </c>
      <c r="E2138">
        <f>COUNTIF(tbl_EmployeeSurvey[EmployeeID],tbl_EmployeeSurvey[[#This Row],[EmployeeID]])</f>
        <v>1</v>
      </c>
    </row>
    <row r="2139" spans="1:5" x14ac:dyDescent="0.25">
      <c r="A2139">
        <v>2138</v>
      </c>
      <c r="B2139">
        <v>2</v>
      </c>
      <c r="C2139">
        <v>2</v>
      </c>
      <c r="D2139">
        <v>3</v>
      </c>
      <c r="E2139">
        <f>COUNTIF(tbl_EmployeeSurvey[EmployeeID],tbl_EmployeeSurvey[[#This Row],[EmployeeID]])</f>
        <v>1</v>
      </c>
    </row>
    <row r="2140" spans="1:5" x14ac:dyDescent="0.25">
      <c r="A2140">
        <v>2139</v>
      </c>
      <c r="B2140">
        <v>4</v>
      </c>
      <c r="C2140">
        <v>4</v>
      </c>
      <c r="D2140">
        <v>4</v>
      </c>
      <c r="E2140">
        <f>COUNTIF(tbl_EmployeeSurvey[EmployeeID],tbl_EmployeeSurvey[[#This Row],[EmployeeID]])</f>
        <v>1</v>
      </c>
    </row>
    <row r="2141" spans="1:5" x14ac:dyDescent="0.25">
      <c r="A2141">
        <v>2140</v>
      </c>
      <c r="B2141">
        <v>3</v>
      </c>
      <c r="C2141">
        <v>2</v>
      </c>
      <c r="D2141">
        <v>3</v>
      </c>
      <c r="E2141">
        <f>COUNTIF(tbl_EmployeeSurvey[EmployeeID],tbl_EmployeeSurvey[[#This Row],[EmployeeID]])</f>
        <v>1</v>
      </c>
    </row>
    <row r="2142" spans="1:5" x14ac:dyDescent="0.25">
      <c r="A2142">
        <v>2141</v>
      </c>
      <c r="B2142">
        <v>1</v>
      </c>
      <c r="C2142">
        <v>4</v>
      </c>
      <c r="D2142">
        <v>3</v>
      </c>
      <c r="E2142">
        <f>COUNTIF(tbl_EmployeeSurvey[EmployeeID],tbl_EmployeeSurvey[[#This Row],[EmployeeID]])</f>
        <v>1</v>
      </c>
    </row>
    <row r="2143" spans="1:5" x14ac:dyDescent="0.25">
      <c r="A2143">
        <v>2142</v>
      </c>
      <c r="B2143">
        <v>4</v>
      </c>
      <c r="C2143">
        <v>4</v>
      </c>
      <c r="D2143">
        <v>3</v>
      </c>
      <c r="E2143">
        <f>COUNTIF(tbl_EmployeeSurvey[EmployeeID],tbl_EmployeeSurvey[[#This Row],[EmployeeID]])</f>
        <v>1</v>
      </c>
    </row>
    <row r="2144" spans="1:5" x14ac:dyDescent="0.25">
      <c r="A2144">
        <v>2143</v>
      </c>
      <c r="B2144">
        <v>2</v>
      </c>
      <c r="C2144">
        <v>3</v>
      </c>
      <c r="D2144">
        <v>3</v>
      </c>
      <c r="E2144">
        <f>COUNTIF(tbl_EmployeeSurvey[EmployeeID],tbl_EmployeeSurvey[[#This Row],[EmployeeID]])</f>
        <v>1</v>
      </c>
    </row>
    <row r="2145" spans="1:5" x14ac:dyDescent="0.25">
      <c r="A2145">
        <v>2144</v>
      </c>
      <c r="B2145">
        <v>3</v>
      </c>
      <c r="C2145">
        <v>3</v>
      </c>
      <c r="D2145">
        <v>3</v>
      </c>
      <c r="E2145">
        <f>COUNTIF(tbl_EmployeeSurvey[EmployeeID],tbl_EmployeeSurvey[[#This Row],[EmployeeID]])</f>
        <v>1</v>
      </c>
    </row>
    <row r="2146" spans="1:5" x14ac:dyDescent="0.25">
      <c r="A2146">
        <v>2145</v>
      </c>
      <c r="B2146">
        <v>2</v>
      </c>
      <c r="C2146">
        <v>3</v>
      </c>
      <c r="D2146">
        <v>3</v>
      </c>
      <c r="E2146">
        <f>COUNTIF(tbl_EmployeeSurvey[EmployeeID],tbl_EmployeeSurvey[[#This Row],[EmployeeID]])</f>
        <v>1</v>
      </c>
    </row>
    <row r="2147" spans="1:5" x14ac:dyDescent="0.25">
      <c r="A2147">
        <v>2146</v>
      </c>
      <c r="B2147">
        <v>4</v>
      </c>
      <c r="C2147">
        <v>1</v>
      </c>
      <c r="D2147">
        <v>2</v>
      </c>
      <c r="E2147">
        <f>COUNTIF(tbl_EmployeeSurvey[EmployeeID],tbl_EmployeeSurvey[[#This Row],[EmployeeID]])</f>
        <v>1</v>
      </c>
    </row>
    <row r="2148" spans="1:5" x14ac:dyDescent="0.25">
      <c r="A2148">
        <v>2147</v>
      </c>
      <c r="B2148">
        <v>4</v>
      </c>
      <c r="C2148">
        <v>2</v>
      </c>
      <c r="D2148">
        <v>2</v>
      </c>
      <c r="E2148">
        <f>COUNTIF(tbl_EmployeeSurvey[EmployeeID],tbl_EmployeeSurvey[[#This Row],[EmployeeID]])</f>
        <v>1</v>
      </c>
    </row>
    <row r="2149" spans="1:5" x14ac:dyDescent="0.25">
      <c r="A2149">
        <v>2148</v>
      </c>
      <c r="B2149">
        <v>3</v>
      </c>
      <c r="C2149">
        <v>4</v>
      </c>
      <c r="D2149">
        <v>4</v>
      </c>
      <c r="E2149">
        <f>COUNTIF(tbl_EmployeeSurvey[EmployeeID],tbl_EmployeeSurvey[[#This Row],[EmployeeID]])</f>
        <v>1</v>
      </c>
    </row>
    <row r="2150" spans="1:5" x14ac:dyDescent="0.25">
      <c r="A2150">
        <v>2149</v>
      </c>
      <c r="B2150">
        <v>3</v>
      </c>
      <c r="C2150">
        <v>2</v>
      </c>
      <c r="D2150">
        <v>3</v>
      </c>
      <c r="E2150">
        <f>COUNTIF(tbl_EmployeeSurvey[EmployeeID],tbl_EmployeeSurvey[[#This Row],[EmployeeID]])</f>
        <v>1</v>
      </c>
    </row>
    <row r="2151" spans="1:5" x14ac:dyDescent="0.25">
      <c r="A2151">
        <v>2150</v>
      </c>
      <c r="B2151">
        <v>3</v>
      </c>
      <c r="C2151">
        <v>2</v>
      </c>
      <c r="D2151">
        <v>3</v>
      </c>
      <c r="E2151">
        <f>COUNTIF(tbl_EmployeeSurvey[EmployeeID],tbl_EmployeeSurvey[[#This Row],[EmployeeID]])</f>
        <v>1</v>
      </c>
    </row>
    <row r="2152" spans="1:5" x14ac:dyDescent="0.25">
      <c r="A2152">
        <v>2151</v>
      </c>
      <c r="B2152">
        <v>1</v>
      </c>
      <c r="C2152">
        <v>3</v>
      </c>
      <c r="D2152">
        <v>3</v>
      </c>
      <c r="E2152">
        <f>COUNTIF(tbl_EmployeeSurvey[EmployeeID],tbl_EmployeeSurvey[[#This Row],[EmployeeID]])</f>
        <v>1</v>
      </c>
    </row>
    <row r="2153" spans="1:5" x14ac:dyDescent="0.25">
      <c r="A2153">
        <v>2152</v>
      </c>
      <c r="B2153">
        <v>4</v>
      </c>
      <c r="C2153">
        <v>3</v>
      </c>
      <c r="D2153">
        <v>3</v>
      </c>
      <c r="E2153">
        <f>COUNTIF(tbl_EmployeeSurvey[EmployeeID],tbl_EmployeeSurvey[[#This Row],[EmployeeID]])</f>
        <v>1</v>
      </c>
    </row>
    <row r="2154" spans="1:5" x14ac:dyDescent="0.25">
      <c r="A2154">
        <v>2153</v>
      </c>
      <c r="B2154">
        <v>3</v>
      </c>
      <c r="C2154">
        <v>1</v>
      </c>
      <c r="D2154">
        <v>3</v>
      </c>
      <c r="E2154">
        <f>COUNTIF(tbl_EmployeeSurvey[EmployeeID],tbl_EmployeeSurvey[[#This Row],[EmployeeID]])</f>
        <v>1</v>
      </c>
    </row>
    <row r="2155" spans="1:5" x14ac:dyDescent="0.25">
      <c r="A2155">
        <v>2154</v>
      </c>
      <c r="B2155">
        <v>1</v>
      </c>
      <c r="C2155">
        <v>4</v>
      </c>
      <c r="D2155">
        <v>3</v>
      </c>
      <c r="E2155">
        <f>COUNTIF(tbl_EmployeeSurvey[EmployeeID],tbl_EmployeeSurvey[[#This Row],[EmployeeID]])</f>
        <v>1</v>
      </c>
    </row>
    <row r="2156" spans="1:5" x14ac:dyDescent="0.25">
      <c r="A2156">
        <v>2155</v>
      </c>
      <c r="B2156">
        <v>4</v>
      </c>
      <c r="C2156">
        <v>3</v>
      </c>
      <c r="D2156">
        <v>3</v>
      </c>
      <c r="E2156">
        <f>COUNTIF(tbl_EmployeeSurvey[EmployeeID],tbl_EmployeeSurvey[[#This Row],[EmployeeID]])</f>
        <v>1</v>
      </c>
    </row>
    <row r="2157" spans="1:5" x14ac:dyDescent="0.25">
      <c r="A2157">
        <v>2156</v>
      </c>
      <c r="B2157">
        <v>4</v>
      </c>
      <c r="C2157">
        <v>1</v>
      </c>
      <c r="D2157">
        <v>4</v>
      </c>
      <c r="E2157">
        <f>COUNTIF(tbl_EmployeeSurvey[EmployeeID],tbl_EmployeeSurvey[[#This Row],[EmployeeID]])</f>
        <v>1</v>
      </c>
    </row>
    <row r="2158" spans="1:5" x14ac:dyDescent="0.25">
      <c r="A2158">
        <v>2157</v>
      </c>
      <c r="B2158">
        <v>3</v>
      </c>
      <c r="C2158">
        <v>4</v>
      </c>
      <c r="D2158">
        <v>3</v>
      </c>
      <c r="E2158">
        <f>COUNTIF(tbl_EmployeeSurvey[EmployeeID],tbl_EmployeeSurvey[[#This Row],[EmployeeID]])</f>
        <v>1</v>
      </c>
    </row>
    <row r="2159" spans="1:5" x14ac:dyDescent="0.25">
      <c r="A2159">
        <v>2158</v>
      </c>
      <c r="B2159">
        <v>4</v>
      </c>
      <c r="C2159">
        <v>1</v>
      </c>
      <c r="D2159">
        <v>3</v>
      </c>
      <c r="E2159">
        <f>COUNTIF(tbl_EmployeeSurvey[EmployeeID],tbl_EmployeeSurvey[[#This Row],[EmployeeID]])</f>
        <v>1</v>
      </c>
    </row>
    <row r="2160" spans="1:5" x14ac:dyDescent="0.25">
      <c r="A2160">
        <v>2159</v>
      </c>
      <c r="B2160">
        <v>4</v>
      </c>
      <c r="C2160">
        <v>2</v>
      </c>
      <c r="D2160">
        <v>3</v>
      </c>
      <c r="E2160">
        <f>COUNTIF(tbl_EmployeeSurvey[EmployeeID],tbl_EmployeeSurvey[[#This Row],[EmployeeID]])</f>
        <v>1</v>
      </c>
    </row>
    <row r="2161" spans="1:5" x14ac:dyDescent="0.25">
      <c r="A2161">
        <v>2160</v>
      </c>
      <c r="B2161">
        <v>2</v>
      </c>
      <c r="C2161">
        <v>2</v>
      </c>
      <c r="D2161">
        <v>2</v>
      </c>
      <c r="E2161">
        <f>COUNTIF(tbl_EmployeeSurvey[EmployeeID],tbl_EmployeeSurvey[[#This Row],[EmployeeID]])</f>
        <v>1</v>
      </c>
    </row>
    <row r="2162" spans="1:5" x14ac:dyDescent="0.25">
      <c r="A2162">
        <v>2161</v>
      </c>
      <c r="B2162">
        <v>2</v>
      </c>
      <c r="C2162">
        <v>1</v>
      </c>
      <c r="D2162">
        <v>3</v>
      </c>
      <c r="E2162">
        <f>COUNTIF(tbl_EmployeeSurvey[EmployeeID],tbl_EmployeeSurvey[[#This Row],[EmployeeID]])</f>
        <v>1</v>
      </c>
    </row>
    <row r="2163" spans="1:5" x14ac:dyDescent="0.25">
      <c r="A2163">
        <v>2162</v>
      </c>
      <c r="B2163">
        <v>1</v>
      </c>
      <c r="C2163">
        <v>3</v>
      </c>
      <c r="D2163">
        <v>3</v>
      </c>
      <c r="E2163">
        <f>COUNTIF(tbl_EmployeeSurvey[EmployeeID],tbl_EmployeeSurvey[[#This Row],[EmployeeID]])</f>
        <v>1</v>
      </c>
    </row>
    <row r="2164" spans="1:5" x14ac:dyDescent="0.25">
      <c r="A2164">
        <v>2163</v>
      </c>
      <c r="B2164">
        <v>4</v>
      </c>
      <c r="C2164">
        <v>3</v>
      </c>
      <c r="D2164">
        <v>2</v>
      </c>
      <c r="E2164">
        <f>COUNTIF(tbl_EmployeeSurvey[EmployeeID],tbl_EmployeeSurvey[[#This Row],[EmployeeID]])</f>
        <v>1</v>
      </c>
    </row>
    <row r="2165" spans="1:5" x14ac:dyDescent="0.25">
      <c r="A2165">
        <v>2164</v>
      </c>
      <c r="B2165">
        <v>3</v>
      </c>
      <c r="C2165">
        <v>2</v>
      </c>
      <c r="D2165">
        <v>3</v>
      </c>
      <c r="E2165">
        <f>COUNTIF(tbl_EmployeeSurvey[EmployeeID],tbl_EmployeeSurvey[[#This Row],[EmployeeID]])</f>
        <v>1</v>
      </c>
    </row>
    <row r="2166" spans="1:5" x14ac:dyDescent="0.25">
      <c r="A2166">
        <v>2165</v>
      </c>
      <c r="B2166">
        <v>4</v>
      </c>
      <c r="C2166">
        <v>2</v>
      </c>
      <c r="D2166">
        <v>4</v>
      </c>
      <c r="E2166">
        <f>COUNTIF(tbl_EmployeeSurvey[EmployeeID],tbl_EmployeeSurvey[[#This Row],[EmployeeID]])</f>
        <v>1</v>
      </c>
    </row>
    <row r="2167" spans="1:5" x14ac:dyDescent="0.25">
      <c r="A2167">
        <v>2166</v>
      </c>
      <c r="B2167">
        <v>1</v>
      </c>
      <c r="C2167">
        <v>1</v>
      </c>
      <c r="D2167">
        <v>4</v>
      </c>
      <c r="E2167">
        <f>COUNTIF(tbl_EmployeeSurvey[EmployeeID],tbl_EmployeeSurvey[[#This Row],[EmployeeID]])</f>
        <v>1</v>
      </c>
    </row>
    <row r="2168" spans="1:5" x14ac:dyDescent="0.25">
      <c r="A2168">
        <v>2167</v>
      </c>
      <c r="B2168">
        <v>3</v>
      </c>
      <c r="C2168">
        <v>3</v>
      </c>
      <c r="D2168">
        <v>2</v>
      </c>
      <c r="E2168">
        <f>COUNTIF(tbl_EmployeeSurvey[EmployeeID],tbl_EmployeeSurvey[[#This Row],[EmployeeID]])</f>
        <v>1</v>
      </c>
    </row>
    <row r="2169" spans="1:5" x14ac:dyDescent="0.25">
      <c r="A2169">
        <v>2168</v>
      </c>
      <c r="B2169">
        <v>4</v>
      </c>
      <c r="C2169">
        <v>3</v>
      </c>
      <c r="D2169">
        <v>3</v>
      </c>
      <c r="E2169">
        <f>COUNTIF(tbl_EmployeeSurvey[EmployeeID],tbl_EmployeeSurvey[[#This Row],[EmployeeID]])</f>
        <v>1</v>
      </c>
    </row>
    <row r="2170" spans="1:5" x14ac:dyDescent="0.25">
      <c r="A2170">
        <v>2169</v>
      </c>
      <c r="B2170">
        <v>4</v>
      </c>
      <c r="C2170">
        <v>2</v>
      </c>
      <c r="D2170">
        <v>3</v>
      </c>
      <c r="E2170">
        <f>COUNTIF(tbl_EmployeeSurvey[EmployeeID],tbl_EmployeeSurvey[[#This Row],[EmployeeID]])</f>
        <v>1</v>
      </c>
    </row>
    <row r="2171" spans="1:5" x14ac:dyDescent="0.25">
      <c r="A2171">
        <v>2170</v>
      </c>
      <c r="B2171">
        <v>3</v>
      </c>
      <c r="C2171">
        <v>3</v>
      </c>
      <c r="D2171">
        <v>3</v>
      </c>
      <c r="E2171">
        <f>COUNTIF(tbl_EmployeeSurvey[EmployeeID],tbl_EmployeeSurvey[[#This Row],[EmployeeID]])</f>
        <v>1</v>
      </c>
    </row>
    <row r="2172" spans="1:5" x14ac:dyDescent="0.25">
      <c r="A2172">
        <v>2171</v>
      </c>
      <c r="B2172">
        <v>4</v>
      </c>
      <c r="C2172">
        <v>4</v>
      </c>
      <c r="D2172">
        <v>2</v>
      </c>
      <c r="E2172">
        <f>COUNTIF(tbl_EmployeeSurvey[EmployeeID],tbl_EmployeeSurvey[[#This Row],[EmployeeID]])</f>
        <v>1</v>
      </c>
    </row>
    <row r="2173" spans="1:5" x14ac:dyDescent="0.25">
      <c r="A2173">
        <v>2172</v>
      </c>
      <c r="B2173">
        <v>3</v>
      </c>
      <c r="C2173">
        <v>4</v>
      </c>
      <c r="D2173">
        <v>3</v>
      </c>
      <c r="E2173">
        <f>COUNTIF(tbl_EmployeeSurvey[EmployeeID],tbl_EmployeeSurvey[[#This Row],[EmployeeID]])</f>
        <v>1</v>
      </c>
    </row>
    <row r="2174" spans="1:5" x14ac:dyDescent="0.25">
      <c r="A2174">
        <v>2173</v>
      </c>
      <c r="B2174">
        <v>3</v>
      </c>
      <c r="C2174">
        <v>1</v>
      </c>
      <c r="D2174">
        <v>3</v>
      </c>
      <c r="E2174">
        <f>COUNTIF(tbl_EmployeeSurvey[EmployeeID],tbl_EmployeeSurvey[[#This Row],[EmployeeID]])</f>
        <v>1</v>
      </c>
    </row>
    <row r="2175" spans="1:5" x14ac:dyDescent="0.25">
      <c r="A2175">
        <v>2174</v>
      </c>
      <c r="B2175">
        <v>3</v>
      </c>
      <c r="C2175">
        <v>3</v>
      </c>
      <c r="D2175">
        <v>3</v>
      </c>
      <c r="E2175">
        <f>COUNTIF(tbl_EmployeeSurvey[EmployeeID],tbl_EmployeeSurvey[[#This Row],[EmployeeID]])</f>
        <v>1</v>
      </c>
    </row>
    <row r="2176" spans="1:5" x14ac:dyDescent="0.25">
      <c r="A2176">
        <v>2175</v>
      </c>
      <c r="B2176">
        <v>3</v>
      </c>
      <c r="C2176">
        <v>2</v>
      </c>
      <c r="D2176">
        <v>3</v>
      </c>
      <c r="E2176">
        <f>COUNTIF(tbl_EmployeeSurvey[EmployeeID],tbl_EmployeeSurvey[[#This Row],[EmployeeID]])</f>
        <v>1</v>
      </c>
    </row>
    <row r="2177" spans="1:5" x14ac:dyDescent="0.25">
      <c r="A2177">
        <v>2176</v>
      </c>
      <c r="B2177">
        <v>2</v>
      </c>
      <c r="C2177">
        <v>1</v>
      </c>
      <c r="D2177">
        <v>3</v>
      </c>
      <c r="E2177">
        <f>COUNTIF(tbl_EmployeeSurvey[EmployeeID],tbl_EmployeeSurvey[[#This Row],[EmployeeID]])</f>
        <v>1</v>
      </c>
    </row>
    <row r="2178" spans="1:5" x14ac:dyDescent="0.25">
      <c r="A2178">
        <v>2177</v>
      </c>
      <c r="B2178">
        <v>3</v>
      </c>
      <c r="C2178">
        <v>1</v>
      </c>
      <c r="D2178">
        <v>4</v>
      </c>
      <c r="E2178">
        <f>COUNTIF(tbl_EmployeeSurvey[EmployeeID],tbl_EmployeeSurvey[[#This Row],[EmployeeID]])</f>
        <v>1</v>
      </c>
    </row>
    <row r="2179" spans="1:5" x14ac:dyDescent="0.25">
      <c r="A2179">
        <v>2178</v>
      </c>
      <c r="B2179">
        <v>4</v>
      </c>
      <c r="C2179">
        <v>4</v>
      </c>
      <c r="D2179">
        <v>2</v>
      </c>
      <c r="E2179">
        <f>COUNTIF(tbl_EmployeeSurvey[EmployeeID],tbl_EmployeeSurvey[[#This Row],[EmployeeID]])</f>
        <v>1</v>
      </c>
    </row>
    <row r="2180" spans="1:5" x14ac:dyDescent="0.25">
      <c r="A2180">
        <v>2179</v>
      </c>
      <c r="B2180">
        <v>3</v>
      </c>
      <c r="C2180">
        <v>1</v>
      </c>
      <c r="D2180">
        <v>2</v>
      </c>
      <c r="E2180">
        <f>COUNTIF(tbl_EmployeeSurvey[EmployeeID],tbl_EmployeeSurvey[[#This Row],[EmployeeID]])</f>
        <v>1</v>
      </c>
    </row>
    <row r="2181" spans="1:5" x14ac:dyDescent="0.25">
      <c r="A2181">
        <v>2180</v>
      </c>
      <c r="B2181">
        <v>2</v>
      </c>
      <c r="C2181">
        <v>2</v>
      </c>
      <c r="D2181">
        <v>3</v>
      </c>
      <c r="E2181">
        <f>COUNTIF(tbl_EmployeeSurvey[EmployeeID],tbl_EmployeeSurvey[[#This Row],[EmployeeID]])</f>
        <v>1</v>
      </c>
    </row>
    <row r="2182" spans="1:5" x14ac:dyDescent="0.25">
      <c r="A2182">
        <v>2181</v>
      </c>
      <c r="B2182">
        <v>1</v>
      </c>
      <c r="C2182">
        <v>1</v>
      </c>
      <c r="D2182">
        <v>2</v>
      </c>
      <c r="E2182">
        <f>COUNTIF(tbl_EmployeeSurvey[EmployeeID],tbl_EmployeeSurvey[[#This Row],[EmployeeID]])</f>
        <v>1</v>
      </c>
    </row>
    <row r="2183" spans="1:5" x14ac:dyDescent="0.25">
      <c r="A2183">
        <v>2182</v>
      </c>
      <c r="B2183">
        <v>4</v>
      </c>
      <c r="C2183">
        <v>4</v>
      </c>
      <c r="D2183">
        <v>3</v>
      </c>
      <c r="E2183">
        <f>COUNTIF(tbl_EmployeeSurvey[EmployeeID],tbl_EmployeeSurvey[[#This Row],[EmployeeID]])</f>
        <v>1</v>
      </c>
    </row>
    <row r="2184" spans="1:5" x14ac:dyDescent="0.25">
      <c r="A2184">
        <v>2183</v>
      </c>
      <c r="B2184">
        <v>3</v>
      </c>
      <c r="C2184">
        <v>3</v>
      </c>
      <c r="D2184">
        <v>3</v>
      </c>
      <c r="E2184">
        <f>COUNTIF(tbl_EmployeeSurvey[EmployeeID],tbl_EmployeeSurvey[[#This Row],[EmployeeID]])</f>
        <v>1</v>
      </c>
    </row>
    <row r="2185" spans="1:5" x14ac:dyDescent="0.25">
      <c r="A2185">
        <v>2184</v>
      </c>
      <c r="B2185">
        <v>4</v>
      </c>
      <c r="C2185">
        <v>2</v>
      </c>
      <c r="D2185">
        <v>2</v>
      </c>
      <c r="E2185">
        <f>COUNTIF(tbl_EmployeeSurvey[EmployeeID],tbl_EmployeeSurvey[[#This Row],[EmployeeID]])</f>
        <v>1</v>
      </c>
    </row>
    <row r="2186" spans="1:5" x14ac:dyDescent="0.25">
      <c r="A2186">
        <v>2185</v>
      </c>
      <c r="B2186">
        <v>4</v>
      </c>
      <c r="C2186">
        <v>4</v>
      </c>
      <c r="D2186">
        <v>4</v>
      </c>
      <c r="E2186">
        <f>COUNTIF(tbl_EmployeeSurvey[EmployeeID],tbl_EmployeeSurvey[[#This Row],[EmployeeID]])</f>
        <v>1</v>
      </c>
    </row>
    <row r="2187" spans="1:5" x14ac:dyDescent="0.25">
      <c r="A2187">
        <v>2186</v>
      </c>
      <c r="B2187">
        <v>4</v>
      </c>
      <c r="C2187">
        <v>4</v>
      </c>
      <c r="D2187">
        <v>3</v>
      </c>
      <c r="E2187">
        <f>COUNTIF(tbl_EmployeeSurvey[EmployeeID],tbl_EmployeeSurvey[[#This Row],[EmployeeID]])</f>
        <v>1</v>
      </c>
    </row>
    <row r="2188" spans="1:5" x14ac:dyDescent="0.25">
      <c r="A2188">
        <v>2187</v>
      </c>
      <c r="B2188">
        <v>4</v>
      </c>
      <c r="C2188">
        <v>4</v>
      </c>
      <c r="D2188">
        <v>3</v>
      </c>
      <c r="E2188">
        <f>COUNTIF(tbl_EmployeeSurvey[EmployeeID],tbl_EmployeeSurvey[[#This Row],[EmployeeID]])</f>
        <v>1</v>
      </c>
    </row>
    <row r="2189" spans="1:5" x14ac:dyDescent="0.25">
      <c r="A2189">
        <v>2188</v>
      </c>
      <c r="B2189">
        <v>1</v>
      </c>
      <c r="C2189">
        <v>3</v>
      </c>
      <c r="D2189">
        <v>2</v>
      </c>
      <c r="E2189">
        <f>COUNTIF(tbl_EmployeeSurvey[EmployeeID],tbl_EmployeeSurvey[[#This Row],[EmployeeID]])</f>
        <v>1</v>
      </c>
    </row>
    <row r="2190" spans="1:5" x14ac:dyDescent="0.25">
      <c r="A2190">
        <v>2189</v>
      </c>
      <c r="B2190">
        <v>4</v>
      </c>
      <c r="C2190">
        <v>2</v>
      </c>
      <c r="D2190">
        <v>3</v>
      </c>
      <c r="E2190">
        <f>COUNTIF(tbl_EmployeeSurvey[EmployeeID],tbl_EmployeeSurvey[[#This Row],[EmployeeID]])</f>
        <v>1</v>
      </c>
    </row>
    <row r="2191" spans="1:5" x14ac:dyDescent="0.25">
      <c r="A2191">
        <v>2190</v>
      </c>
      <c r="B2191">
        <v>1</v>
      </c>
      <c r="C2191">
        <v>3</v>
      </c>
      <c r="D2191">
        <v>3</v>
      </c>
      <c r="E2191">
        <f>COUNTIF(tbl_EmployeeSurvey[EmployeeID],tbl_EmployeeSurvey[[#This Row],[EmployeeID]])</f>
        <v>1</v>
      </c>
    </row>
    <row r="2192" spans="1:5" x14ac:dyDescent="0.25">
      <c r="A2192">
        <v>2191</v>
      </c>
      <c r="B2192">
        <v>2</v>
      </c>
      <c r="C2192">
        <v>3</v>
      </c>
      <c r="D2192">
        <v>3</v>
      </c>
      <c r="E2192">
        <f>COUNTIF(tbl_EmployeeSurvey[EmployeeID],tbl_EmployeeSurvey[[#This Row],[EmployeeID]])</f>
        <v>1</v>
      </c>
    </row>
    <row r="2193" spans="1:5" x14ac:dyDescent="0.25">
      <c r="A2193">
        <v>2192</v>
      </c>
      <c r="B2193">
        <v>2</v>
      </c>
      <c r="C2193">
        <v>3</v>
      </c>
      <c r="D2193">
        <v>3</v>
      </c>
      <c r="E2193">
        <f>COUNTIF(tbl_EmployeeSurvey[EmployeeID],tbl_EmployeeSurvey[[#This Row],[EmployeeID]])</f>
        <v>1</v>
      </c>
    </row>
    <row r="2194" spans="1:5" x14ac:dyDescent="0.25">
      <c r="A2194">
        <v>2193</v>
      </c>
      <c r="B2194">
        <v>3</v>
      </c>
      <c r="C2194">
        <v>4</v>
      </c>
      <c r="D2194">
        <v>4</v>
      </c>
      <c r="E2194">
        <f>COUNTIF(tbl_EmployeeSurvey[EmployeeID],tbl_EmployeeSurvey[[#This Row],[EmployeeID]])</f>
        <v>1</v>
      </c>
    </row>
    <row r="2195" spans="1:5" x14ac:dyDescent="0.25">
      <c r="A2195">
        <v>2194</v>
      </c>
      <c r="B2195">
        <v>4</v>
      </c>
      <c r="C2195">
        <v>3</v>
      </c>
      <c r="D2195">
        <v>2</v>
      </c>
      <c r="E2195">
        <f>COUNTIF(tbl_EmployeeSurvey[EmployeeID],tbl_EmployeeSurvey[[#This Row],[EmployeeID]])</f>
        <v>1</v>
      </c>
    </row>
    <row r="2196" spans="1:5" x14ac:dyDescent="0.25">
      <c r="A2196">
        <v>2195</v>
      </c>
      <c r="B2196">
        <v>4</v>
      </c>
      <c r="C2196">
        <v>3</v>
      </c>
      <c r="D2196">
        <v>3</v>
      </c>
      <c r="E2196">
        <f>COUNTIF(tbl_EmployeeSurvey[EmployeeID],tbl_EmployeeSurvey[[#This Row],[EmployeeID]])</f>
        <v>1</v>
      </c>
    </row>
    <row r="2197" spans="1:5" x14ac:dyDescent="0.25">
      <c r="A2197">
        <v>2196</v>
      </c>
      <c r="B2197">
        <v>3</v>
      </c>
      <c r="C2197">
        <v>4</v>
      </c>
      <c r="D2197">
        <v>4</v>
      </c>
      <c r="E2197">
        <f>COUNTIF(tbl_EmployeeSurvey[EmployeeID],tbl_EmployeeSurvey[[#This Row],[EmployeeID]])</f>
        <v>1</v>
      </c>
    </row>
    <row r="2198" spans="1:5" x14ac:dyDescent="0.25">
      <c r="A2198">
        <v>2197</v>
      </c>
      <c r="B2198">
        <v>3</v>
      </c>
      <c r="C2198">
        <v>1</v>
      </c>
      <c r="D2198">
        <v>3</v>
      </c>
      <c r="E2198">
        <f>COUNTIF(tbl_EmployeeSurvey[EmployeeID],tbl_EmployeeSurvey[[#This Row],[EmployeeID]])</f>
        <v>1</v>
      </c>
    </row>
    <row r="2199" spans="1:5" x14ac:dyDescent="0.25">
      <c r="A2199">
        <v>2198</v>
      </c>
      <c r="B2199">
        <v>4</v>
      </c>
      <c r="C2199">
        <v>3</v>
      </c>
      <c r="D2199">
        <v>2</v>
      </c>
      <c r="E2199">
        <f>COUNTIF(tbl_EmployeeSurvey[EmployeeID],tbl_EmployeeSurvey[[#This Row],[EmployeeID]])</f>
        <v>1</v>
      </c>
    </row>
    <row r="2200" spans="1:5" x14ac:dyDescent="0.25">
      <c r="A2200">
        <v>2199</v>
      </c>
      <c r="B2200">
        <v>1</v>
      </c>
      <c r="C2200">
        <v>4</v>
      </c>
      <c r="D2200">
        <v>4</v>
      </c>
      <c r="E2200">
        <f>COUNTIF(tbl_EmployeeSurvey[EmployeeID],tbl_EmployeeSurvey[[#This Row],[EmployeeID]])</f>
        <v>1</v>
      </c>
    </row>
    <row r="2201" spans="1:5" x14ac:dyDescent="0.25">
      <c r="A2201">
        <v>2200</v>
      </c>
      <c r="B2201">
        <v>2</v>
      </c>
      <c r="C2201">
        <v>2</v>
      </c>
      <c r="D2201">
        <v>3</v>
      </c>
      <c r="E2201">
        <f>COUNTIF(tbl_EmployeeSurvey[EmployeeID],tbl_EmployeeSurvey[[#This Row],[EmployeeID]])</f>
        <v>1</v>
      </c>
    </row>
    <row r="2202" spans="1:5" x14ac:dyDescent="0.25">
      <c r="A2202">
        <v>2201</v>
      </c>
      <c r="B2202">
        <v>4</v>
      </c>
      <c r="C2202">
        <v>4</v>
      </c>
      <c r="D2202">
        <v>2</v>
      </c>
      <c r="E2202">
        <f>COUNTIF(tbl_EmployeeSurvey[EmployeeID],tbl_EmployeeSurvey[[#This Row],[EmployeeID]])</f>
        <v>1</v>
      </c>
    </row>
    <row r="2203" spans="1:5" x14ac:dyDescent="0.25">
      <c r="A2203">
        <v>2202</v>
      </c>
      <c r="B2203">
        <v>3</v>
      </c>
      <c r="C2203">
        <v>3</v>
      </c>
      <c r="D2203">
        <v>3</v>
      </c>
      <c r="E2203">
        <f>COUNTIF(tbl_EmployeeSurvey[EmployeeID],tbl_EmployeeSurvey[[#This Row],[EmployeeID]])</f>
        <v>1</v>
      </c>
    </row>
    <row r="2204" spans="1:5" x14ac:dyDescent="0.25">
      <c r="A2204">
        <v>2203</v>
      </c>
      <c r="B2204">
        <v>2</v>
      </c>
      <c r="C2204">
        <v>4</v>
      </c>
      <c r="D2204">
        <v>4</v>
      </c>
      <c r="E2204">
        <f>COUNTIF(tbl_EmployeeSurvey[EmployeeID],tbl_EmployeeSurvey[[#This Row],[EmployeeID]])</f>
        <v>1</v>
      </c>
    </row>
    <row r="2205" spans="1:5" x14ac:dyDescent="0.25">
      <c r="A2205">
        <v>2204</v>
      </c>
      <c r="B2205">
        <v>3</v>
      </c>
      <c r="C2205">
        <v>2</v>
      </c>
      <c r="D2205">
        <v>2</v>
      </c>
      <c r="E2205">
        <f>COUNTIF(tbl_EmployeeSurvey[EmployeeID],tbl_EmployeeSurvey[[#This Row],[EmployeeID]])</f>
        <v>1</v>
      </c>
    </row>
    <row r="2206" spans="1:5" x14ac:dyDescent="0.25">
      <c r="A2206">
        <v>2205</v>
      </c>
      <c r="B2206">
        <v>3</v>
      </c>
      <c r="C2206">
        <v>3</v>
      </c>
      <c r="D2206">
        <v>3</v>
      </c>
      <c r="E2206">
        <f>COUNTIF(tbl_EmployeeSurvey[EmployeeID],tbl_EmployeeSurvey[[#This Row],[EmployeeID]])</f>
        <v>1</v>
      </c>
    </row>
    <row r="2207" spans="1:5" x14ac:dyDescent="0.25">
      <c r="A2207">
        <v>2206</v>
      </c>
      <c r="B2207">
        <v>1</v>
      </c>
      <c r="C2207">
        <v>3</v>
      </c>
      <c r="D2207">
        <v>2</v>
      </c>
      <c r="E2207">
        <f>COUNTIF(tbl_EmployeeSurvey[EmployeeID],tbl_EmployeeSurvey[[#This Row],[EmployeeID]])</f>
        <v>1</v>
      </c>
    </row>
    <row r="2208" spans="1:5" x14ac:dyDescent="0.25">
      <c r="A2208">
        <v>2207</v>
      </c>
      <c r="B2208">
        <v>4</v>
      </c>
      <c r="C2208">
        <v>3</v>
      </c>
      <c r="D2208">
        <v>2</v>
      </c>
      <c r="E2208">
        <f>COUNTIF(tbl_EmployeeSurvey[EmployeeID],tbl_EmployeeSurvey[[#This Row],[EmployeeID]])</f>
        <v>1</v>
      </c>
    </row>
    <row r="2209" spans="1:5" x14ac:dyDescent="0.25">
      <c r="A2209">
        <v>2208</v>
      </c>
      <c r="B2209">
        <v>1</v>
      </c>
      <c r="C2209">
        <v>3</v>
      </c>
      <c r="D2209">
        <v>1</v>
      </c>
      <c r="E2209">
        <f>COUNTIF(tbl_EmployeeSurvey[EmployeeID],tbl_EmployeeSurvey[[#This Row],[EmployeeID]])</f>
        <v>1</v>
      </c>
    </row>
    <row r="2210" spans="1:5" x14ac:dyDescent="0.25">
      <c r="A2210">
        <v>2209</v>
      </c>
      <c r="B2210">
        <v>4</v>
      </c>
      <c r="C2210">
        <v>4</v>
      </c>
      <c r="D2210">
        <v>3</v>
      </c>
      <c r="E2210">
        <f>COUNTIF(tbl_EmployeeSurvey[EmployeeID],tbl_EmployeeSurvey[[#This Row],[EmployeeID]])</f>
        <v>1</v>
      </c>
    </row>
    <row r="2211" spans="1:5" x14ac:dyDescent="0.25">
      <c r="A2211">
        <v>2210</v>
      </c>
      <c r="B2211">
        <v>4</v>
      </c>
      <c r="C2211">
        <v>3</v>
      </c>
      <c r="D2211">
        <v>3</v>
      </c>
      <c r="E2211">
        <f>COUNTIF(tbl_EmployeeSurvey[EmployeeID],tbl_EmployeeSurvey[[#This Row],[EmployeeID]])</f>
        <v>1</v>
      </c>
    </row>
    <row r="2212" spans="1:5" x14ac:dyDescent="0.25">
      <c r="A2212">
        <v>2211</v>
      </c>
      <c r="B2212">
        <v>1</v>
      </c>
      <c r="C2212">
        <v>4</v>
      </c>
      <c r="D2212">
        <v>3</v>
      </c>
      <c r="E2212">
        <f>COUNTIF(tbl_EmployeeSurvey[EmployeeID],tbl_EmployeeSurvey[[#This Row],[EmployeeID]])</f>
        <v>1</v>
      </c>
    </row>
    <row r="2213" spans="1:5" x14ac:dyDescent="0.25">
      <c r="A2213">
        <v>2212</v>
      </c>
      <c r="B2213">
        <v>3</v>
      </c>
      <c r="C2213">
        <v>1</v>
      </c>
      <c r="D2213">
        <v>3</v>
      </c>
      <c r="E2213">
        <f>COUNTIF(tbl_EmployeeSurvey[EmployeeID],tbl_EmployeeSurvey[[#This Row],[EmployeeID]])</f>
        <v>1</v>
      </c>
    </row>
    <row r="2214" spans="1:5" x14ac:dyDescent="0.25">
      <c r="A2214">
        <v>2213</v>
      </c>
      <c r="B2214">
        <v>3</v>
      </c>
      <c r="C2214">
        <v>1</v>
      </c>
      <c r="D2214">
        <v>1</v>
      </c>
      <c r="E2214">
        <f>COUNTIF(tbl_EmployeeSurvey[EmployeeID],tbl_EmployeeSurvey[[#This Row],[EmployeeID]])</f>
        <v>1</v>
      </c>
    </row>
    <row r="2215" spans="1:5" x14ac:dyDescent="0.25">
      <c r="A2215">
        <v>2214</v>
      </c>
      <c r="B2215">
        <v>1</v>
      </c>
      <c r="C2215">
        <v>3</v>
      </c>
      <c r="D2215">
        <v>3</v>
      </c>
      <c r="E2215">
        <f>COUNTIF(tbl_EmployeeSurvey[EmployeeID],tbl_EmployeeSurvey[[#This Row],[EmployeeID]])</f>
        <v>1</v>
      </c>
    </row>
    <row r="2216" spans="1:5" x14ac:dyDescent="0.25">
      <c r="A2216">
        <v>2215</v>
      </c>
      <c r="B2216">
        <v>3</v>
      </c>
      <c r="C2216">
        <v>4</v>
      </c>
      <c r="D2216">
        <v>3</v>
      </c>
      <c r="E2216">
        <f>COUNTIF(tbl_EmployeeSurvey[EmployeeID],tbl_EmployeeSurvey[[#This Row],[EmployeeID]])</f>
        <v>1</v>
      </c>
    </row>
    <row r="2217" spans="1:5" x14ac:dyDescent="0.25">
      <c r="A2217">
        <v>2216</v>
      </c>
      <c r="B2217">
        <v>1</v>
      </c>
      <c r="C2217">
        <v>4</v>
      </c>
      <c r="D2217">
        <v>2</v>
      </c>
      <c r="E2217">
        <f>COUNTIF(tbl_EmployeeSurvey[EmployeeID],tbl_EmployeeSurvey[[#This Row],[EmployeeID]])</f>
        <v>1</v>
      </c>
    </row>
    <row r="2218" spans="1:5" x14ac:dyDescent="0.25">
      <c r="A2218">
        <v>2217</v>
      </c>
      <c r="B2218">
        <v>3</v>
      </c>
      <c r="C2218">
        <v>1</v>
      </c>
      <c r="D2218">
        <v>3</v>
      </c>
      <c r="E2218">
        <f>COUNTIF(tbl_EmployeeSurvey[EmployeeID],tbl_EmployeeSurvey[[#This Row],[EmployeeID]])</f>
        <v>1</v>
      </c>
    </row>
    <row r="2219" spans="1:5" x14ac:dyDescent="0.25">
      <c r="A2219">
        <v>2218</v>
      </c>
      <c r="B2219">
        <v>2</v>
      </c>
      <c r="C2219">
        <v>1</v>
      </c>
      <c r="D2219">
        <v>2</v>
      </c>
      <c r="E2219">
        <f>COUNTIF(tbl_EmployeeSurvey[EmployeeID],tbl_EmployeeSurvey[[#This Row],[EmployeeID]])</f>
        <v>1</v>
      </c>
    </row>
    <row r="2220" spans="1:5" x14ac:dyDescent="0.25">
      <c r="A2220">
        <v>2219</v>
      </c>
      <c r="B2220">
        <v>1</v>
      </c>
      <c r="C2220">
        <v>1</v>
      </c>
      <c r="D2220">
        <v>3</v>
      </c>
      <c r="E2220">
        <f>COUNTIF(tbl_EmployeeSurvey[EmployeeID],tbl_EmployeeSurvey[[#This Row],[EmployeeID]])</f>
        <v>1</v>
      </c>
    </row>
    <row r="2221" spans="1:5" x14ac:dyDescent="0.25">
      <c r="A2221">
        <v>2220</v>
      </c>
      <c r="B2221">
        <v>3</v>
      </c>
      <c r="C2221">
        <v>4</v>
      </c>
      <c r="D2221">
        <v>3</v>
      </c>
      <c r="E2221">
        <f>COUNTIF(tbl_EmployeeSurvey[EmployeeID],tbl_EmployeeSurvey[[#This Row],[EmployeeID]])</f>
        <v>1</v>
      </c>
    </row>
    <row r="2222" spans="1:5" x14ac:dyDescent="0.25">
      <c r="A2222">
        <v>2221</v>
      </c>
      <c r="B2222">
        <v>4</v>
      </c>
      <c r="C2222">
        <v>4</v>
      </c>
      <c r="D2222">
        <v>2</v>
      </c>
      <c r="E2222">
        <f>COUNTIF(tbl_EmployeeSurvey[EmployeeID],tbl_EmployeeSurvey[[#This Row],[EmployeeID]])</f>
        <v>1</v>
      </c>
    </row>
    <row r="2223" spans="1:5" x14ac:dyDescent="0.25">
      <c r="A2223">
        <v>2222</v>
      </c>
      <c r="B2223">
        <v>4</v>
      </c>
      <c r="C2223">
        <v>1</v>
      </c>
      <c r="D2223">
        <v>3</v>
      </c>
      <c r="E2223">
        <f>COUNTIF(tbl_EmployeeSurvey[EmployeeID],tbl_EmployeeSurvey[[#This Row],[EmployeeID]])</f>
        <v>1</v>
      </c>
    </row>
    <row r="2224" spans="1:5" x14ac:dyDescent="0.25">
      <c r="A2224">
        <v>2223</v>
      </c>
      <c r="B2224">
        <v>2</v>
      </c>
      <c r="C2224">
        <v>4</v>
      </c>
      <c r="D2224">
        <v>4</v>
      </c>
      <c r="E2224">
        <f>COUNTIF(tbl_EmployeeSurvey[EmployeeID],tbl_EmployeeSurvey[[#This Row],[EmployeeID]])</f>
        <v>1</v>
      </c>
    </row>
    <row r="2225" spans="1:5" x14ac:dyDescent="0.25">
      <c r="A2225">
        <v>2224</v>
      </c>
      <c r="B2225">
        <v>1</v>
      </c>
      <c r="C2225">
        <v>2</v>
      </c>
      <c r="D2225">
        <v>3</v>
      </c>
      <c r="E2225">
        <f>COUNTIF(tbl_EmployeeSurvey[EmployeeID],tbl_EmployeeSurvey[[#This Row],[EmployeeID]])</f>
        <v>1</v>
      </c>
    </row>
    <row r="2226" spans="1:5" x14ac:dyDescent="0.25">
      <c r="A2226">
        <v>2225</v>
      </c>
      <c r="B2226">
        <v>2</v>
      </c>
      <c r="C2226">
        <v>3</v>
      </c>
      <c r="D2226">
        <v>3</v>
      </c>
      <c r="E2226">
        <f>COUNTIF(tbl_EmployeeSurvey[EmployeeID],tbl_EmployeeSurvey[[#This Row],[EmployeeID]])</f>
        <v>1</v>
      </c>
    </row>
    <row r="2227" spans="1:5" x14ac:dyDescent="0.25">
      <c r="A2227">
        <v>2226</v>
      </c>
      <c r="B2227">
        <v>4</v>
      </c>
      <c r="C2227">
        <v>1</v>
      </c>
      <c r="D2227">
        <v>3</v>
      </c>
      <c r="E2227">
        <f>COUNTIF(tbl_EmployeeSurvey[EmployeeID],tbl_EmployeeSurvey[[#This Row],[EmployeeID]])</f>
        <v>1</v>
      </c>
    </row>
    <row r="2228" spans="1:5" x14ac:dyDescent="0.25">
      <c r="A2228">
        <v>2227</v>
      </c>
      <c r="B2228">
        <v>1</v>
      </c>
      <c r="C2228">
        <v>2</v>
      </c>
      <c r="D2228">
        <v>3</v>
      </c>
      <c r="E2228">
        <f>COUNTIF(tbl_EmployeeSurvey[EmployeeID],tbl_EmployeeSurvey[[#This Row],[EmployeeID]])</f>
        <v>1</v>
      </c>
    </row>
    <row r="2229" spans="1:5" x14ac:dyDescent="0.25">
      <c r="A2229">
        <v>2228</v>
      </c>
      <c r="B2229">
        <v>4</v>
      </c>
      <c r="C2229">
        <v>1</v>
      </c>
      <c r="D2229">
        <v>3</v>
      </c>
      <c r="E2229">
        <f>COUNTIF(tbl_EmployeeSurvey[EmployeeID],tbl_EmployeeSurvey[[#This Row],[EmployeeID]])</f>
        <v>1</v>
      </c>
    </row>
    <row r="2230" spans="1:5" x14ac:dyDescent="0.25">
      <c r="A2230">
        <v>2229</v>
      </c>
      <c r="B2230">
        <v>1</v>
      </c>
      <c r="C2230">
        <v>2</v>
      </c>
      <c r="D2230">
        <v>4</v>
      </c>
      <c r="E2230">
        <f>COUNTIF(tbl_EmployeeSurvey[EmployeeID],tbl_EmployeeSurvey[[#This Row],[EmployeeID]])</f>
        <v>1</v>
      </c>
    </row>
    <row r="2231" spans="1:5" x14ac:dyDescent="0.25">
      <c r="A2231">
        <v>2230</v>
      </c>
      <c r="B2231">
        <v>2</v>
      </c>
      <c r="C2231">
        <v>1</v>
      </c>
      <c r="D2231">
        <v>4</v>
      </c>
      <c r="E2231">
        <f>COUNTIF(tbl_EmployeeSurvey[EmployeeID],tbl_EmployeeSurvey[[#This Row],[EmployeeID]])</f>
        <v>1</v>
      </c>
    </row>
    <row r="2232" spans="1:5" x14ac:dyDescent="0.25">
      <c r="A2232">
        <v>2231</v>
      </c>
      <c r="B2232">
        <v>1</v>
      </c>
      <c r="C2232">
        <v>4</v>
      </c>
      <c r="D2232">
        <v>2</v>
      </c>
      <c r="E2232">
        <f>COUNTIF(tbl_EmployeeSurvey[EmployeeID],tbl_EmployeeSurvey[[#This Row],[EmployeeID]])</f>
        <v>1</v>
      </c>
    </row>
    <row r="2233" spans="1:5" x14ac:dyDescent="0.25">
      <c r="A2233">
        <v>2232</v>
      </c>
      <c r="B2233">
        <v>3</v>
      </c>
      <c r="C2233">
        <v>1</v>
      </c>
      <c r="D2233">
        <v>2</v>
      </c>
      <c r="E2233">
        <f>COUNTIF(tbl_EmployeeSurvey[EmployeeID],tbl_EmployeeSurvey[[#This Row],[EmployeeID]])</f>
        <v>1</v>
      </c>
    </row>
    <row r="2234" spans="1:5" x14ac:dyDescent="0.25">
      <c r="A2234">
        <v>2233</v>
      </c>
      <c r="B2234">
        <v>1</v>
      </c>
      <c r="C2234">
        <v>4</v>
      </c>
      <c r="D2234">
        <v>2</v>
      </c>
      <c r="E2234">
        <f>COUNTIF(tbl_EmployeeSurvey[EmployeeID],tbl_EmployeeSurvey[[#This Row],[EmployeeID]])</f>
        <v>1</v>
      </c>
    </row>
    <row r="2235" spans="1:5" x14ac:dyDescent="0.25">
      <c r="A2235">
        <v>2234</v>
      </c>
      <c r="B2235">
        <v>1</v>
      </c>
      <c r="C2235">
        <v>1</v>
      </c>
      <c r="D2235">
        <v>3</v>
      </c>
      <c r="E2235">
        <f>COUNTIF(tbl_EmployeeSurvey[EmployeeID],tbl_EmployeeSurvey[[#This Row],[EmployeeID]])</f>
        <v>1</v>
      </c>
    </row>
    <row r="2236" spans="1:5" x14ac:dyDescent="0.25">
      <c r="A2236">
        <v>2235</v>
      </c>
      <c r="B2236">
        <v>3</v>
      </c>
      <c r="C2236">
        <v>3</v>
      </c>
      <c r="D2236">
        <v>1</v>
      </c>
      <c r="E2236">
        <f>COUNTIF(tbl_EmployeeSurvey[EmployeeID],tbl_EmployeeSurvey[[#This Row],[EmployeeID]])</f>
        <v>1</v>
      </c>
    </row>
    <row r="2237" spans="1:5" x14ac:dyDescent="0.25">
      <c r="A2237">
        <v>2236</v>
      </c>
      <c r="B2237">
        <v>1</v>
      </c>
      <c r="C2237">
        <v>1</v>
      </c>
      <c r="D2237">
        <v>4</v>
      </c>
      <c r="E2237">
        <f>COUNTIF(tbl_EmployeeSurvey[EmployeeID],tbl_EmployeeSurvey[[#This Row],[EmployeeID]])</f>
        <v>1</v>
      </c>
    </row>
    <row r="2238" spans="1:5" x14ac:dyDescent="0.25">
      <c r="A2238">
        <v>2237</v>
      </c>
      <c r="B2238">
        <v>1</v>
      </c>
      <c r="C2238">
        <v>3</v>
      </c>
      <c r="D2238">
        <v>4</v>
      </c>
      <c r="E2238">
        <f>COUNTIF(tbl_EmployeeSurvey[EmployeeID],tbl_EmployeeSurvey[[#This Row],[EmployeeID]])</f>
        <v>1</v>
      </c>
    </row>
    <row r="2239" spans="1:5" x14ac:dyDescent="0.25">
      <c r="A2239">
        <v>2238</v>
      </c>
      <c r="B2239">
        <v>4</v>
      </c>
      <c r="C2239">
        <v>3</v>
      </c>
      <c r="D2239">
        <v>3</v>
      </c>
      <c r="E2239">
        <f>COUNTIF(tbl_EmployeeSurvey[EmployeeID],tbl_EmployeeSurvey[[#This Row],[EmployeeID]])</f>
        <v>1</v>
      </c>
    </row>
    <row r="2240" spans="1:5" x14ac:dyDescent="0.25">
      <c r="A2240">
        <v>2239</v>
      </c>
      <c r="B2240">
        <v>4</v>
      </c>
      <c r="C2240">
        <v>4</v>
      </c>
      <c r="D2240">
        <v>2</v>
      </c>
      <c r="E2240">
        <f>COUNTIF(tbl_EmployeeSurvey[EmployeeID],tbl_EmployeeSurvey[[#This Row],[EmployeeID]])</f>
        <v>1</v>
      </c>
    </row>
    <row r="2241" spans="1:5" x14ac:dyDescent="0.25">
      <c r="A2241">
        <v>2240</v>
      </c>
      <c r="B2241">
        <v>4</v>
      </c>
      <c r="C2241">
        <v>2</v>
      </c>
      <c r="D2241">
        <v>2</v>
      </c>
      <c r="E2241">
        <f>COUNTIF(tbl_EmployeeSurvey[EmployeeID],tbl_EmployeeSurvey[[#This Row],[EmployeeID]])</f>
        <v>1</v>
      </c>
    </row>
    <row r="2242" spans="1:5" x14ac:dyDescent="0.25">
      <c r="A2242">
        <v>2241</v>
      </c>
      <c r="B2242">
        <v>2</v>
      </c>
      <c r="C2242">
        <v>3</v>
      </c>
      <c r="D2242">
        <v>2</v>
      </c>
      <c r="E2242">
        <f>COUNTIF(tbl_EmployeeSurvey[EmployeeID],tbl_EmployeeSurvey[[#This Row],[EmployeeID]])</f>
        <v>1</v>
      </c>
    </row>
    <row r="2243" spans="1:5" x14ac:dyDescent="0.25">
      <c r="A2243">
        <v>2242</v>
      </c>
      <c r="B2243">
        <v>3</v>
      </c>
      <c r="C2243">
        <v>3</v>
      </c>
      <c r="D2243">
        <v>4</v>
      </c>
      <c r="E2243">
        <f>COUNTIF(tbl_EmployeeSurvey[EmployeeID],tbl_EmployeeSurvey[[#This Row],[EmployeeID]])</f>
        <v>1</v>
      </c>
    </row>
    <row r="2244" spans="1:5" x14ac:dyDescent="0.25">
      <c r="A2244">
        <v>2243</v>
      </c>
      <c r="B2244">
        <v>1</v>
      </c>
      <c r="C2244">
        <v>4</v>
      </c>
      <c r="D2244">
        <v>3</v>
      </c>
      <c r="E2244">
        <f>COUNTIF(tbl_EmployeeSurvey[EmployeeID],tbl_EmployeeSurvey[[#This Row],[EmployeeID]])</f>
        <v>1</v>
      </c>
    </row>
    <row r="2245" spans="1:5" x14ac:dyDescent="0.25">
      <c r="A2245">
        <v>2244</v>
      </c>
      <c r="B2245">
        <v>1</v>
      </c>
      <c r="C2245">
        <v>4</v>
      </c>
      <c r="D2245">
        <v>4</v>
      </c>
      <c r="E2245">
        <f>COUNTIF(tbl_EmployeeSurvey[EmployeeID],tbl_EmployeeSurvey[[#This Row],[EmployeeID]])</f>
        <v>1</v>
      </c>
    </row>
    <row r="2246" spans="1:5" x14ac:dyDescent="0.25">
      <c r="A2246">
        <v>2245</v>
      </c>
      <c r="B2246">
        <v>1</v>
      </c>
      <c r="C2246">
        <v>1</v>
      </c>
      <c r="D2246">
        <v>4</v>
      </c>
      <c r="E2246">
        <f>COUNTIF(tbl_EmployeeSurvey[EmployeeID],tbl_EmployeeSurvey[[#This Row],[EmployeeID]])</f>
        <v>1</v>
      </c>
    </row>
    <row r="2247" spans="1:5" x14ac:dyDescent="0.25">
      <c r="A2247">
        <v>2246</v>
      </c>
      <c r="B2247">
        <v>3</v>
      </c>
      <c r="C2247">
        <v>2</v>
      </c>
      <c r="D2247">
        <v>3</v>
      </c>
      <c r="E2247">
        <f>COUNTIF(tbl_EmployeeSurvey[EmployeeID],tbl_EmployeeSurvey[[#This Row],[EmployeeID]])</f>
        <v>1</v>
      </c>
    </row>
    <row r="2248" spans="1:5" x14ac:dyDescent="0.25">
      <c r="A2248">
        <v>2247</v>
      </c>
      <c r="B2248">
        <v>2</v>
      </c>
      <c r="C2248">
        <v>1</v>
      </c>
      <c r="D2248">
        <v>3</v>
      </c>
      <c r="E2248">
        <f>COUNTIF(tbl_EmployeeSurvey[EmployeeID],tbl_EmployeeSurvey[[#This Row],[EmployeeID]])</f>
        <v>1</v>
      </c>
    </row>
    <row r="2249" spans="1:5" x14ac:dyDescent="0.25">
      <c r="A2249">
        <v>2248</v>
      </c>
      <c r="B2249">
        <v>4</v>
      </c>
      <c r="C2249">
        <v>2</v>
      </c>
      <c r="D2249">
        <v>3</v>
      </c>
      <c r="E2249">
        <f>COUNTIF(tbl_EmployeeSurvey[EmployeeID],tbl_EmployeeSurvey[[#This Row],[EmployeeID]])</f>
        <v>1</v>
      </c>
    </row>
    <row r="2250" spans="1:5" x14ac:dyDescent="0.25">
      <c r="A2250">
        <v>2249</v>
      </c>
      <c r="B2250">
        <v>2</v>
      </c>
      <c r="C2250">
        <v>4</v>
      </c>
      <c r="D2250">
        <v>1</v>
      </c>
      <c r="E2250">
        <f>COUNTIF(tbl_EmployeeSurvey[EmployeeID],tbl_EmployeeSurvey[[#This Row],[EmployeeID]])</f>
        <v>1</v>
      </c>
    </row>
    <row r="2251" spans="1:5" x14ac:dyDescent="0.25">
      <c r="A2251">
        <v>2250</v>
      </c>
      <c r="B2251">
        <v>2</v>
      </c>
      <c r="C2251">
        <v>4</v>
      </c>
      <c r="D2251">
        <v>4</v>
      </c>
      <c r="E2251">
        <f>COUNTIF(tbl_EmployeeSurvey[EmployeeID],tbl_EmployeeSurvey[[#This Row],[EmployeeID]])</f>
        <v>1</v>
      </c>
    </row>
    <row r="2252" spans="1:5" x14ac:dyDescent="0.25">
      <c r="A2252">
        <v>2251</v>
      </c>
      <c r="B2252">
        <v>3</v>
      </c>
      <c r="C2252">
        <v>1</v>
      </c>
      <c r="D2252">
        <v>3</v>
      </c>
      <c r="E2252">
        <f>COUNTIF(tbl_EmployeeSurvey[EmployeeID],tbl_EmployeeSurvey[[#This Row],[EmployeeID]])</f>
        <v>1</v>
      </c>
    </row>
    <row r="2253" spans="1:5" x14ac:dyDescent="0.25">
      <c r="A2253">
        <v>2252</v>
      </c>
      <c r="B2253">
        <v>1</v>
      </c>
      <c r="C2253">
        <v>3</v>
      </c>
      <c r="D2253">
        <v>3</v>
      </c>
      <c r="E2253">
        <f>COUNTIF(tbl_EmployeeSurvey[EmployeeID],tbl_EmployeeSurvey[[#This Row],[EmployeeID]])</f>
        <v>1</v>
      </c>
    </row>
    <row r="2254" spans="1:5" x14ac:dyDescent="0.25">
      <c r="A2254">
        <v>2253</v>
      </c>
      <c r="B2254">
        <v>4</v>
      </c>
      <c r="C2254">
        <v>2</v>
      </c>
      <c r="D2254">
        <v>3</v>
      </c>
      <c r="E2254">
        <f>COUNTIF(tbl_EmployeeSurvey[EmployeeID],tbl_EmployeeSurvey[[#This Row],[EmployeeID]])</f>
        <v>1</v>
      </c>
    </row>
    <row r="2255" spans="1:5" x14ac:dyDescent="0.25">
      <c r="A2255">
        <v>2254</v>
      </c>
      <c r="B2255">
        <v>4</v>
      </c>
      <c r="C2255">
        <v>1</v>
      </c>
      <c r="D2255">
        <v>3</v>
      </c>
      <c r="E2255">
        <f>COUNTIF(tbl_EmployeeSurvey[EmployeeID],tbl_EmployeeSurvey[[#This Row],[EmployeeID]])</f>
        <v>1</v>
      </c>
    </row>
    <row r="2256" spans="1:5" x14ac:dyDescent="0.25">
      <c r="A2256">
        <v>2255</v>
      </c>
      <c r="B2256">
        <v>3</v>
      </c>
      <c r="C2256">
        <v>3</v>
      </c>
      <c r="D2256">
        <v>3</v>
      </c>
      <c r="E2256">
        <f>COUNTIF(tbl_EmployeeSurvey[EmployeeID],tbl_EmployeeSurvey[[#This Row],[EmployeeID]])</f>
        <v>1</v>
      </c>
    </row>
    <row r="2257" spans="1:5" x14ac:dyDescent="0.25">
      <c r="A2257">
        <v>2256</v>
      </c>
      <c r="B2257">
        <v>4</v>
      </c>
      <c r="C2257">
        <v>2</v>
      </c>
      <c r="D2257">
        <v>2</v>
      </c>
      <c r="E2257">
        <f>COUNTIF(tbl_EmployeeSurvey[EmployeeID],tbl_EmployeeSurvey[[#This Row],[EmployeeID]])</f>
        <v>1</v>
      </c>
    </row>
    <row r="2258" spans="1:5" x14ac:dyDescent="0.25">
      <c r="A2258">
        <v>2257</v>
      </c>
      <c r="B2258">
        <v>1</v>
      </c>
      <c r="C2258">
        <v>3</v>
      </c>
      <c r="D2258">
        <v>2</v>
      </c>
      <c r="E2258">
        <f>COUNTIF(tbl_EmployeeSurvey[EmployeeID],tbl_EmployeeSurvey[[#This Row],[EmployeeID]])</f>
        <v>1</v>
      </c>
    </row>
    <row r="2259" spans="1:5" x14ac:dyDescent="0.25">
      <c r="A2259">
        <v>2258</v>
      </c>
      <c r="B2259">
        <v>3</v>
      </c>
      <c r="C2259">
        <v>3</v>
      </c>
      <c r="D2259">
        <v>4</v>
      </c>
      <c r="E2259">
        <f>COUNTIF(tbl_EmployeeSurvey[EmployeeID],tbl_EmployeeSurvey[[#This Row],[EmployeeID]])</f>
        <v>1</v>
      </c>
    </row>
    <row r="2260" spans="1:5" x14ac:dyDescent="0.25">
      <c r="A2260">
        <v>2259</v>
      </c>
      <c r="B2260">
        <v>4</v>
      </c>
      <c r="C2260">
        <v>2</v>
      </c>
      <c r="D2260">
        <v>2</v>
      </c>
      <c r="E2260">
        <f>COUNTIF(tbl_EmployeeSurvey[EmployeeID],tbl_EmployeeSurvey[[#This Row],[EmployeeID]])</f>
        <v>1</v>
      </c>
    </row>
    <row r="2261" spans="1:5" x14ac:dyDescent="0.25">
      <c r="A2261">
        <v>2260</v>
      </c>
      <c r="B2261">
        <v>4</v>
      </c>
      <c r="C2261">
        <v>1</v>
      </c>
      <c r="D2261">
        <v>3</v>
      </c>
      <c r="E2261">
        <f>COUNTIF(tbl_EmployeeSurvey[EmployeeID],tbl_EmployeeSurvey[[#This Row],[EmployeeID]])</f>
        <v>1</v>
      </c>
    </row>
    <row r="2262" spans="1:5" x14ac:dyDescent="0.25">
      <c r="A2262">
        <v>2261</v>
      </c>
      <c r="B2262">
        <v>4</v>
      </c>
      <c r="C2262">
        <v>1</v>
      </c>
      <c r="D2262">
        <v>3</v>
      </c>
      <c r="E2262">
        <f>COUNTIF(tbl_EmployeeSurvey[EmployeeID],tbl_EmployeeSurvey[[#This Row],[EmployeeID]])</f>
        <v>1</v>
      </c>
    </row>
    <row r="2263" spans="1:5" x14ac:dyDescent="0.25">
      <c r="A2263">
        <v>2262</v>
      </c>
      <c r="B2263">
        <v>4</v>
      </c>
      <c r="C2263">
        <v>3</v>
      </c>
      <c r="D2263">
        <v>2</v>
      </c>
      <c r="E2263">
        <f>COUNTIF(tbl_EmployeeSurvey[EmployeeID],tbl_EmployeeSurvey[[#This Row],[EmployeeID]])</f>
        <v>1</v>
      </c>
    </row>
    <row r="2264" spans="1:5" x14ac:dyDescent="0.25">
      <c r="A2264">
        <v>2263</v>
      </c>
      <c r="B2264">
        <v>1</v>
      </c>
      <c r="C2264">
        <v>4</v>
      </c>
      <c r="D2264">
        <v>3</v>
      </c>
      <c r="E2264">
        <f>COUNTIF(tbl_EmployeeSurvey[EmployeeID],tbl_EmployeeSurvey[[#This Row],[EmployeeID]])</f>
        <v>1</v>
      </c>
    </row>
    <row r="2265" spans="1:5" x14ac:dyDescent="0.25">
      <c r="A2265">
        <v>2264</v>
      </c>
      <c r="B2265">
        <v>1</v>
      </c>
      <c r="C2265">
        <v>3</v>
      </c>
      <c r="D2265">
        <v>2</v>
      </c>
      <c r="E2265">
        <f>COUNTIF(tbl_EmployeeSurvey[EmployeeID],tbl_EmployeeSurvey[[#This Row],[EmployeeID]])</f>
        <v>1</v>
      </c>
    </row>
    <row r="2266" spans="1:5" x14ac:dyDescent="0.25">
      <c r="A2266">
        <v>2265</v>
      </c>
      <c r="B2266">
        <v>3</v>
      </c>
      <c r="C2266">
        <v>3</v>
      </c>
      <c r="D2266">
        <v>2</v>
      </c>
      <c r="E2266">
        <f>COUNTIF(tbl_EmployeeSurvey[EmployeeID],tbl_EmployeeSurvey[[#This Row],[EmployeeID]])</f>
        <v>1</v>
      </c>
    </row>
    <row r="2267" spans="1:5" x14ac:dyDescent="0.25">
      <c r="A2267">
        <v>2266</v>
      </c>
      <c r="B2267">
        <v>2</v>
      </c>
      <c r="C2267">
        <v>3</v>
      </c>
      <c r="D2267">
        <v>2</v>
      </c>
      <c r="E2267">
        <f>COUNTIF(tbl_EmployeeSurvey[EmployeeID],tbl_EmployeeSurvey[[#This Row],[EmployeeID]])</f>
        <v>1</v>
      </c>
    </row>
    <row r="2268" spans="1:5" x14ac:dyDescent="0.25">
      <c r="A2268">
        <v>2267</v>
      </c>
      <c r="B2268">
        <v>3</v>
      </c>
      <c r="C2268">
        <v>2</v>
      </c>
      <c r="D2268">
        <v>3</v>
      </c>
      <c r="E2268">
        <f>COUNTIF(tbl_EmployeeSurvey[EmployeeID],tbl_EmployeeSurvey[[#This Row],[EmployeeID]])</f>
        <v>1</v>
      </c>
    </row>
    <row r="2269" spans="1:5" x14ac:dyDescent="0.25">
      <c r="A2269">
        <v>2268</v>
      </c>
      <c r="B2269">
        <v>2</v>
      </c>
      <c r="C2269">
        <v>1</v>
      </c>
      <c r="D2269">
        <v>2</v>
      </c>
      <c r="E2269">
        <f>COUNTIF(tbl_EmployeeSurvey[EmployeeID],tbl_EmployeeSurvey[[#This Row],[EmployeeID]])</f>
        <v>1</v>
      </c>
    </row>
    <row r="2270" spans="1:5" x14ac:dyDescent="0.25">
      <c r="A2270">
        <v>2269</v>
      </c>
      <c r="B2270">
        <v>1</v>
      </c>
      <c r="C2270">
        <v>3</v>
      </c>
      <c r="D2270">
        <v>4</v>
      </c>
      <c r="E2270">
        <f>COUNTIF(tbl_EmployeeSurvey[EmployeeID],tbl_EmployeeSurvey[[#This Row],[EmployeeID]])</f>
        <v>1</v>
      </c>
    </row>
    <row r="2271" spans="1:5" x14ac:dyDescent="0.25">
      <c r="A2271">
        <v>2270</v>
      </c>
      <c r="B2271">
        <v>1</v>
      </c>
      <c r="C2271">
        <v>2</v>
      </c>
      <c r="D2271">
        <v>1</v>
      </c>
      <c r="E2271">
        <f>COUNTIF(tbl_EmployeeSurvey[EmployeeID],tbl_EmployeeSurvey[[#This Row],[EmployeeID]])</f>
        <v>1</v>
      </c>
    </row>
    <row r="2272" spans="1:5" x14ac:dyDescent="0.25">
      <c r="A2272">
        <v>2271</v>
      </c>
      <c r="B2272">
        <v>1</v>
      </c>
      <c r="C2272">
        <v>2</v>
      </c>
      <c r="D2272">
        <v>4</v>
      </c>
      <c r="E2272">
        <f>COUNTIF(tbl_EmployeeSurvey[EmployeeID],tbl_EmployeeSurvey[[#This Row],[EmployeeID]])</f>
        <v>1</v>
      </c>
    </row>
    <row r="2273" spans="1:5" x14ac:dyDescent="0.25">
      <c r="A2273">
        <v>2272</v>
      </c>
      <c r="B2273">
        <v>4</v>
      </c>
      <c r="C2273">
        <v>3</v>
      </c>
      <c r="D2273">
        <v>3</v>
      </c>
      <c r="E2273">
        <f>COUNTIF(tbl_EmployeeSurvey[EmployeeID],tbl_EmployeeSurvey[[#This Row],[EmployeeID]])</f>
        <v>1</v>
      </c>
    </row>
    <row r="2274" spans="1:5" x14ac:dyDescent="0.25">
      <c r="A2274">
        <v>2273</v>
      </c>
      <c r="B2274">
        <v>2</v>
      </c>
      <c r="C2274">
        <v>1</v>
      </c>
      <c r="D2274">
        <v>2</v>
      </c>
      <c r="E2274">
        <f>COUNTIF(tbl_EmployeeSurvey[EmployeeID],tbl_EmployeeSurvey[[#This Row],[EmployeeID]])</f>
        <v>1</v>
      </c>
    </row>
    <row r="2275" spans="1:5" x14ac:dyDescent="0.25">
      <c r="A2275">
        <v>2274</v>
      </c>
      <c r="B2275">
        <v>4</v>
      </c>
      <c r="C2275">
        <v>2</v>
      </c>
      <c r="D2275">
        <v>3</v>
      </c>
      <c r="E2275">
        <f>COUNTIF(tbl_EmployeeSurvey[EmployeeID],tbl_EmployeeSurvey[[#This Row],[EmployeeID]])</f>
        <v>1</v>
      </c>
    </row>
    <row r="2276" spans="1:5" x14ac:dyDescent="0.25">
      <c r="A2276">
        <v>2275</v>
      </c>
      <c r="B2276">
        <v>2</v>
      </c>
      <c r="C2276">
        <v>3</v>
      </c>
      <c r="D2276">
        <v>2</v>
      </c>
      <c r="E2276">
        <f>COUNTIF(tbl_EmployeeSurvey[EmployeeID],tbl_EmployeeSurvey[[#This Row],[EmployeeID]])</f>
        <v>1</v>
      </c>
    </row>
    <row r="2277" spans="1:5" x14ac:dyDescent="0.25">
      <c r="A2277">
        <v>2276</v>
      </c>
      <c r="B2277">
        <v>3</v>
      </c>
      <c r="C2277">
        <v>3</v>
      </c>
      <c r="D2277">
        <v>3</v>
      </c>
      <c r="E2277">
        <f>COUNTIF(tbl_EmployeeSurvey[EmployeeID],tbl_EmployeeSurvey[[#This Row],[EmployeeID]])</f>
        <v>1</v>
      </c>
    </row>
    <row r="2278" spans="1:5" x14ac:dyDescent="0.25">
      <c r="A2278">
        <v>2277</v>
      </c>
      <c r="B2278">
        <v>3</v>
      </c>
      <c r="C2278">
        <v>3</v>
      </c>
      <c r="D2278">
        <v>4</v>
      </c>
      <c r="E2278">
        <f>COUNTIF(tbl_EmployeeSurvey[EmployeeID],tbl_EmployeeSurvey[[#This Row],[EmployeeID]])</f>
        <v>1</v>
      </c>
    </row>
    <row r="2279" spans="1:5" x14ac:dyDescent="0.25">
      <c r="A2279">
        <v>2278</v>
      </c>
      <c r="B2279">
        <v>4</v>
      </c>
      <c r="C2279">
        <v>3</v>
      </c>
      <c r="D2279">
        <v>3</v>
      </c>
      <c r="E2279">
        <f>COUNTIF(tbl_EmployeeSurvey[EmployeeID],tbl_EmployeeSurvey[[#This Row],[EmployeeID]])</f>
        <v>1</v>
      </c>
    </row>
    <row r="2280" spans="1:5" x14ac:dyDescent="0.25">
      <c r="A2280">
        <v>2279</v>
      </c>
      <c r="B2280">
        <v>1</v>
      </c>
      <c r="C2280">
        <v>2</v>
      </c>
      <c r="D2280">
        <v>3</v>
      </c>
      <c r="E2280">
        <f>COUNTIF(tbl_EmployeeSurvey[EmployeeID],tbl_EmployeeSurvey[[#This Row],[EmployeeID]])</f>
        <v>1</v>
      </c>
    </row>
    <row r="2281" spans="1:5" x14ac:dyDescent="0.25">
      <c r="A2281">
        <v>2280</v>
      </c>
      <c r="B2281">
        <v>3</v>
      </c>
      <c r="C2281">
        <v>3</v>
      </c>
      <c r="D2281">
        <v>2</v>
      </c>
      <c r="E2281">
        <f>COUNTIF(tbl_EmployeeSurvey[EmployeeID],tbl_EmployeeSurvey[[#This Row],[EmployeeID]])</f>
        <v>1</v>
      </c>
    </row>
    <row r="2282" spans="1:5" x14ac:dyDescent="0.25">
      <c r="A2282">
        <v>2281</v>
      </c>
      <c r="B2282">
        <v>3</v>
      </c>
      <c r="C2282">
        <v>1</v>
      </c>
      <c r="D2282">
        <v>2</v>
      </c>
      <c r="E2282">
        <f>COUNTIF(tbl_EmployeeSurvey[EmployeeID],tbl_EmployeeSurvey[[#This Row],[EmployeeID]])</f>
        <v>1</v>
      </c>
    </row>
    <row r="2283" spans="1:5" x14ac:dyDescent="0.25">
      <c r="A2283">
        <v>2282</v>
      </c>
      <c r="B2283">
        <v>1</v>
      </c>
      <c r="C2283">
        <v>3</v>
      </c>
      <c r="D2283">
        <v>1</v>
      </c>
      <c r="E2283">
        <f>COUNTIF(tbl_EmployeeSurvey[EmployeeID],tbl_EmployeeSurvey[[#This Row],[EmployeeID]])</f>
        <v>1</v>
      </c>
    </row>
    <row r="2284" spans="1:5" x14ac:dyDescent="0.25">
      <c r="A2284">
        <v>2283</v>
      </c>
      <c r="B2284">
        <v>3</v>
      </c>
      <c r="C2284">
        <v>1</v>
      </c>
      <c r="D2284">
        <v>3</v>
      </c>
      <c r="E2284">
        <f>COUNTIF(tbl_EmployeeSurvey[EmployeeID],tbl_EmployeeSurvey[[#This Row],[EmployeeID]])</f>
        <v>1</v>
      </c>
    </row>
    <row r="2285" spans="1:5" x14ac:dyDescent="0.25">
      <c r="A2285">
        <v>2284</v>
      </c>
      <c r="B2285">
        <v>3</v>
      </c>
      <c r="C2285">
        <v>1</v>
      </c>
      <c r="D2285">
        <v>3</v>
      </c>
      <c r="E2285">
        <f>COUNTIF(tbl_EmployeeSurvey[EmployeeID],tbl_EmployeeSurvey[[#This Row],[EmployeeID]])</f>
        <v>1</v>
      </c>
    </row>
    <row r="2286" spans="1:5" x14ac:dyDescent="0.25">
      <c r="A2286">
        <v>2285</v>
      </c>
      <c r="B2286">
        <v>4</v>
      </c>
      <c r="C2286">
        <v>2</v>
      </c>
      <c r="D2286">
        <v>3</v>
      </c>
      <c r="E2286">
        <f>COUNTIF(tbl_EmployeeSurvey[EmployeeID],tbl_EmployeeSurvey[[#This Row],[EmployeeID]])</f>
        <v>1</v>
      </c>
    </row>
    <row r="2287" spans="1:5" x14ac:dyDescent="0.25">
      <c r="A2287">
        <v>2286</v>
      </c>
      <c r="B2287">
        <v>3</v>
      </c>
      <c r="C2287">
        <v>2</v>
      </c>
      <c r="D2287">
        <v>2</v>
      </c>
      <c r="E2287">
        <f>COUNTIF(tbl_EmployeeSurvey[EmployeeID],tbl_EmployeeSurvey[[#This Row],[EmployeeID]])</f>
        <v>1</v>
      </c>
    </row>
    <row r="2288" spans="1:5" x14ac:dyDescent="0.25">
      <c r="A2288">
        <v>2287</v>
      </c>
      <c r="B2288">
        <v>4</v>
      </c>
      <c r="C2288">
        <v>3</v>
      </c>
      <c r="D2288">
        <v>3</v>
      </c>
      <c r="E2288">
        <f>COUNTIF(tbl_EmployeeSurvey[EmployeeID],tbl_EmployeeSurvey[[#This Row],[EmployeeID]])</f>
        <v>1</v>
      </c>
    </row>
    <row r="2289" spans="1:5" x14ac:dyDescent="0.25">
      <c r="A2289">
        <v>2288</v>
      </c>
      <c r="B2289">
        <v>3</v>
      </c>
      <c r="C2289">
        <v>4</v>
      </c>
      <c r="D2289">
        <v>4</v>
      </c>
      <c r="E2289">
        <f>COUNTIF(tbl_EmployeeSurvey[EmployeeID],tbl_EmployeeSurvey[[#This Row],[EmployeeID]])</f>
        <v>1</v>
      </c>
    </row>
    <row r="2290" spans="1:5" x14ac:dyDescent="0.25">
      <c r="A2290">
        <v>2289</v>
      </c>
      <c r="B2290">
        <v>2</v>
      </c>
      <c r="C2290">
        <v>4</v>
      </c>
      <c r="D2290">
        <v>3</v>
      </c>
      <c r="E2290">
        <f>COUNTIF(tbl_EmployeeSurvey[EmployeeID],tbl_EmployeeSurvey[[#This Row],[EmployeeID]])</f>
        <v>1</v>
      </c>
    </row>
    <row r="2291" spans="1:5" x14ac:dyDescent="0.25">
      <c r="A2291">
        <v>2290</v>
      </c>
      <c r="B2291">
        <v>1</v>
      </c>
      <c r="C2291">
        <v>1</v>
      </c>
      <c r="D2291">
        <v>1</v>
      </c>
      <c r="E2291">
        <f>COUNTIF(tbl_EmployeeSurvey[EmployeeID],tbl_EmployeeSurvey[[#This Row],[EmployeeID]])</f>
        <v>1</v>
      </c>
    </row>
    <row r="2292" spans="1:5" x14ac:dyDescent="0.25">
      <c r="A2292">
        <v>2291</v>
      </c>
      <c r="B2292">
        <v>4</v>
      </c>
      <c r="C2292">
        <v>1</v>
      </c>
      <c r="D2292">
        <v>4</v>
      </c>
      <c r="E2292">
        <f>COUNTIF(tbl_EmployeeSurvey[EmployeeID],tbl_EmployeeSurvey[[#This Row],[EmployeeID]])</f>
        <v>1</v>
      </c>
    </row>
    <row r="2293" spans="1:5" x14ac:dyDescent="0.25">
      <c r="A2293">
        <v>2292</v>
      </c>
      <c r="B2293">
        <v>2</v>
      </c>
      <c r="C2293">
        <v>2</v>
      </c>
      <c r="D2293">
        <v>3</v>
      </c>
      <c r="E2293">
        <f>COUNTIF(tbl_EmployeeSurvey[EmployeeID],tbl_EmployeeSurvey[[#This Row],[EmployeeID]])</f>
        <v>1</v>
      </c>
    </row>
    <row r="2294" spans="1:5" x14ac:dyDescent="0.25">
      <c r="A2294">
        <v>2293</v>
      </c>
      <c r="B2294">
        <v>3</v>
      </c>
      <c r="C2294">
        <v>2</v>
      </c>
      <c r="D2294">
        <v>4</v>
      </c>
      <c r="E2294">
        <f>COUNTIF(tbl_EmployeeSurvey[EmployeeID],tbl_EmployeeSurvey[[#This Row],[EmployeeID]])</f>
        <v>1</v>
      </c>
    </row>
    <row r="2295" spans="1:5" x14ac:dyDescent="0.25">
      <c r="A2295">
        <v>2294</v>
      </c>
      <c r="B2295">
        <v>4</v>
      </c>
      <c r="C2295">
        <v>2</v>
      </c>
      <c r="D2295">
        <v>1</v>
      </c>
      <c r="E2295">
        <f>COUNTIF(tbl_EmployeeSurvey[EmployeeID],tbl_EmployeeSurvey[[#This Row],[EmployeeID]])</f>
        <v>1</v>
      </c>
    </row>
    <row r="2296" spans="1:5" x14ac:dyDescent="0.25">
      <c r="A2296">
        <v>2295</v>
      </c>
      <c r="B2296">
        <v>1</v>
      </c>
      <c r="C2296">
        <v>3</v>
      </c>
      <c r="D2296">
        <v>3</v>
      </c>
      <c r="E2296">
        <f>COUNTIF(tbl_EmployeeSurvey[EmployeeID],tbl_EmployeeSurvey[[#This Row],[EmployeeID]])</f>
        <v>1</v>
      </c>
    </row>
    <row r="2297" spans="1:5" x14ac:dyDescent="0.25">
      <c r="A2297">
        <v>2296</v>
      </c>
      <c r="B2297">
        <v>4</v>
      </c>
      <c r="C2297">
        <v>1</v>
      </c>
      <c r="D2297">
        <v>1</v>
      </c>
      <c r="E2297">
        <f>COUNTIF(tbl_EmployeeSurvey[EmployeeID],tbl_EmployeeSurvey[[#This Row],[EmployeeID]])</f>
        <v>1</v>
      </c>
    </row>
    <row r="2298" spans="1:5" x14ac:dyDescent="0.25">
      <c r="A2298">
        <v>2297</v>
      </c>
      <c r="B2298">
        <v>4</v>
      </c>
      <c r="C2298">
        <v>3</v>
      </c>
      <c r="D2298">
        <v>3</v>
      </c>
      <c r="E2298">
        <f>COUNTIF(tbl_EmployeeSurvey[EmployeeID],tbl_EmployeeSurvey[[#This Row],[EmployeeID]])</f>
        <v>1</v>
      </c>
    </row>
    <row r="2299" spans="1:5" x14ac:dyDescent="0.25">
      <c r="A2299">
        <v>2298</v>
      </c>
      <c r="B2299">
        <v>4</v>
      </c>
      <c r="C2299">
        <v>3</v>
      </c>
      <c r="D2299">
        <v>1</v>
      </c>
      <c r="E2299">
        <f>COUNTIF(tbl_EmployeeSurvey[EmployeeID],tbl_EmployeeSurvey[[#This Row],[EmployeeID]])</f>
        <v>1</v>
      </c>
    </row>
    <row r="2300" spans="1:5" x14ac:dyDescent="0.25">
      <c r="A2300">
        <v>2299</v>
      </c>
      <c r="B2300">
        <v>3</v>
      </c>
      <c r="C2300">
        <v>4</v>
      </c>
      <c r="D2300">
        <v>3</v>
      </c>
      <c r="E2300">
        <f>COUNTIF(tbl_EmployeeSurvey[EmployeeID],tbl_EmployeeSurvey[[#This Row],[EmployeeID]])</f>
        <v>1</v>
      </c>
    </row>
    <row r="2301" spans="1:5" x14ac:dyDescent="0.25">
      <c r="A2301">
        <v>2300</v>
      </c>
      <c r="B2301">
        <v>2</v>
      </c>
      <c r="C2301">
        <v>3</v>
      </c>
      <c r="D2301">
        <v>3</v>
      </c>
      <c r="E2301">
        <f>COUNTIF(tbl_EmployeeSurvey[EmployeeID],tbl_EmployeeSurvey[[#This Row],[EmployeeID]])</f>
        <v>1</v>
      </c>
    </row>
    <row r="2302" spans="1:5" x14ac:dyDescent="0.25">
      <c r="A2302">
        <v>2301</v>
      </c>
      <c r="B2302">
        <v>3</v>
      </c>
      <c r="C2302">
        <v>2</v>
      </c>
      <c r="D2302">
        <v>3</v>
      </c>
      <c r="E2302">
        <f>COUNTIF(tbl_EmployeeSurvey[EmployeeID],tbl_EmployeeSurvey[[#This Row],[EmployeeID]])</f>
        <v>1</v>
      </c>
    </row>
    <row r="2303" spans="1:5" x14ac:dyDescent="0.25">
      <c r="A2303">
        <v>2302</v>
      </c>
      <c r="B2303">
        <v>1</v>
      </c>
      <c r="C2303">
        <v>4</v>
      </c>
      <c r="D2303">
        <v>3</v>
      </c>
      <c r="E2303">
        <f>COUNTIF(tbl_EmployeeSurvey[EmployeeID],tbl_EmployeeSurvey[[#This Row],[EmployeeID]])</f>
        <v>1</v>
      </c>
    </row>
    <row r="2304" spans="1:5" x14ac:dyDescent="0.25">
      <c r="A2304">
        <v>2303</v>
      </c>
      <c r="B2304">
        <v>3</v>
      </c>
      <c r="C2304">
        <v>1</v>
      </c>
      <c r="D2304">
        <v>3</v>
      </c>
      <c r="E2304">
        <f>COUNTIF(tbl_EmployeeSurvey[EmployeeID],tbl_EmployeeSurvey[[#This Row],[EmployeeID]])</f>
        <v>1</v>
      </c>
    </row>
    <row r="2305" spans="1:5" x14ac:dyDescent="0.25">
      <c r="A2305">
        <v>2304</v>
      </c>
      <c r="B2305">
        <v>4</v>
      </c>
      <c r="C2305">
        <v>2</v>
      </c>
      <c r="D2305">
        <v>3</v>
      </c>
      <c r="E2305">
        <f>COUNTIF(tbl_EmployeeSurvey[EmployeeID],tbl_EmployeeSurvey[[#This Row],[EmployeeID]])</f>
        <v>1</v>
      </c>
    </row>
    <row r="2306" spans="1:5" x14ac:dyDescent="0.25">
      <c r="A2306">
        <v>2305</v>
      </c>
      <c r="B2306">
        <v>4</v>
      </c>
      <c r="C2306">
        <v>4</v>
      </c>
      <c r="D2306">
        <v>3</v>
      </c>
      <c r="E2306">
        <f>COUNTIF(tbl_EmployeeSurvey[EmployeeID],tbl_EmployeeSurvey[[#This Row],[EmployeeID]])</f>
        <v>1</v>
      </c>
    </row>
    <row r="2307" spans="1:5" x14ac:dyDescent="0.25">
      <c r="A2307">
        <v>2306</v>
      </c>
      <c r="B2307">
        <v>4</v>
      </c>
      <c r="C2307">
        <v>4</v>
      </c>
      <c r="D2307">
        <v>1</v>
      </c>
      <c r="E2307">
        <f>COUNTIF(tbl_EmployeeSurvey[EmployeeID],tbl_EmployeeSurvey[[#This Row],[EmployeeID]])</f>
        <v>1</v>
      </c>
    </row>
    <row r="2308" spans="1:5" x14ac:dyDescent="0.25">
      <c r="A2308">
        <v>2307</v>
      </c>
      <c r="B2308">
        <v>1</v>
      </c>
      <c r="C2308">
        <v>1</v>
      </c>
      <c r="D2308">
        <v>4</v>
      </c>
      <c r="E2308">
        <f>COUNTIF(tbl_EmployeeSurvey[EmployeeID],tbl_EmployeeSurvey[[#This Row],[EmployeeID]])</f>
        <v>1</v>
      </c>
    </row>
    <row r="2309" spans="1:5" x14ac:dyDescent="0.25">
      <c r="A2309">
        <v>2308</v>
      </c>
      <c r="B2309">
        <v>2</v>
      </c>
      <c r="C2309">
        <v>3</v>
      </c>
      <c r="D2309">
        <v>3</v>
      </c>
      <c r="E2309">
        <f>COUNTIF(tbl_EmployeeSurvey[EmployeeID],tbl_EmployeeSurvey[[#This Row],[EmployeeID]])</f>
        <v>1</v>
      </c>
    </row>
    <row r="2310" spans="1:5" x14ac:dyDescent="0.25">
      <c r="A2310">
        <v>2309</v>
      </c>
      <c r="B2310">
        <v>3</v>
      </c>
      <c r="C2310">
        <v>4</v>
      </c>
      <c r="D2310">
        <v>3</v>
      </c>
      <c r="E2310">
        <f>COUNTIF(tbl_EmployeeSurvey[EmployeeID],tbl_EmployeeSurvey[[#This Row],[EmployeeID]])</f>
        <v>1</v>
      </c>
    </row>
    <row r="2311" spans="1:5" x14ac:dyDescent="0.25">
      <c r="A2311">
        <v>2310</v>
      </c>
      <c r="B2311">
        <v>3</v>
      </c>
      <c r="C2311">
        <v>1</v>
      </c>
      <c r="D2311">
        <v>3</v>
      </c>
      <c r="E2311">
        <f>COUNTIF(tbl_EmployeeSurvey[EmployeeID],tbl_EmployeeSurvey[[#This Row],[EmployeeID]])</f>
        <v>1</v>
      </c>
    </row>
    <row r="2312" spans="1:5" x14ac:dyDescent="0.25">
      <c r="A2312">
        <v>2311</v>
      </c>
      <c r="B2312">
        <v>4</v>
      </c>
      <c r="C2312">
        <v>4</v>
      </c>
      <c r="D2312">
        <v>3</v>
      </c>
      <c r="E2312">
        <f>COUNTIF(tbl_EmployeeSurvey[EmployeeID],tbl_EmployeeSurvey[[#This Row],[EmployeeID]])</f>
        <v>1</v>
      </c>
    </row>
    <row r="2313" spans="1:5" x14ac:dyDescent="0.25">
      <c r="A2313">
        <v>2312</v>
      </c>
      <c r="B2313">
        <v>1</v>
      </c>
      <c r="C2313">
        <v>2</v>
      </c>
      <c r="D2313">
        <v>3</v>
      </c>
      <c r="E2313">
        <f>COUNTIF(tbl_EmployeeSurvey[EmployeeID],tbl_EmployeeSurvey[[#This Row],[EmployeeID]])</f>
        <v>1</v>
      </c>
    </row>
    <row r="2314" spans="1:5" x14ac:dyDescent="0.25">
      <c r="A2314">
        <v>2313</v>
      </c>
      <c r="B2314">
        <v>2</v>
      </c>
      <c r="C2314">
        <v>3</v>
      </c>
      <c r="D2314">
        <v>3</v>
      </c>
      <c r="E2314">
        <f>COUNTIF(tbl_EmployeeSurvey[EmployeeID],tbl_EmployeeSurvey[[#This Row],[EmployeeID]])</f>
        <v>1</v>
      </c>
    </row>
    <row r="2315" spans="1:5" x14ac:dyDescent="0.25">
      <c r="A2315">
        <v>2314</v>
      </c>
      <c r="B2315">
        <v>4</v>
      </c>
      <c r="C2315">
        <v>2</v>
      </c>
      <c r="D2315">
        <v>3</v>
      </c>
      <c r="E2315">
        <f>COUNTIF(tbl_EmployeeSurvey[EmployeeID],tbl_EmployeeSurvey[[#This Row],[EmployeeID]])</f>
        <v>1</v>
      </c>
    </row>
    <row r="2316" spans="1:5" x14ac:dyDescent="0.25">
      <c r="A2316">
        <v>2315</v>
      </c>
      <c r="B2316">
        <v>3</v>
      </c>
      <c r="C2316">
        <v>4</v>
      </c>
      <c r="D2316">
        <v>2</v>
      </c>
      <c r="E2316">
        <f>COUNTIF(tbl_EmployeeSurvey[EmployeeID],tbl_EmployeeSurvey[[#This Row],[EmployeeID]])</f>
        <v>1</v>
      </c>
    </row>
    <row r="2317" spans="1:5" x14ac:dyDescent="0.25">
      <c r="A2317">
        <v>2316</v>
      </c>
      <c r="B2317">
        <v>3</v>
      </c>
      <c r="C2317">
        <v>3</v>
      </c>
      <c r="D2317">
        <v>3</v>
      </c>
      <c r="E2317">
        <f>COUNTIF(tbl_EmployeeSurvey[EmployeeID],tbl_EmployeeSurvey[[#This Row],[EmployeeID]])</f>
        <v>1</v>
      </c>
    </row>
    <row r="2318" spans="1:5" x14ac:dyDescent="0.25">
      <c r="A2318">
        <v>2317</v>
      </c>
      <c r="B2318">
        <v>3</v>
      </c>
      <c r="C2318">
        <v>3</v>
      </c>
      <c r="D2318">
        <v>2</v>
      </c>
      <c r="E2318">
        <f>COUNTIF(tbl_EmployeeSurvey[EmployeeID],tbl_EmployeeSurvey[[#This Row],[EmployeeID]])</f>
        <v>1</v>
      </c>
    </row>
    <row r="2319" spans="1:5" x14ac:dyDescent="0.25">
      <c r="A2319">
        <v>2318</v>
      </c>
      <c r="B2319">
        <v>1</v>
      </c>
      <c r="C2319">
        <v>1</v>
      </c>
      <c r="D2319">
        <v>1</v>
      </c>
      <c r="E2319">
        <f>COUNTIF(tbl_EmployeeSurvey[EmployeeID],tbl_EmployeeSurvey[[#This Row],[EmployeeID]])</f>
        <v>1</v>
      </c>
    </row>
    <row r="2320" spans="1:5" x14ac:dyDescent="0.25">
      <c r="A2320">
        <v>2319</v>
      </c>
      <c r="B2320">
        <v>2</v>
      </c>
      <c r="C2320">
        <v>1</v>
      </c>
      <c r="D2320">
        <v>3</v>
      </c>
      <c r="E2320">
        <f>COUNTIF(tbl_EmployeeSurvey[EmployeeID],tbl_EmployeeSurvey[[#This Row],[EmployeeID]])</f>
        <v>1</v>
      </c>
    </row>
    <row r="2321" spans="1:5" x14ac:dyDescent="0.25">
      <c r="A2321">
        <v>2320</v>
      </c>
      <c r="B2321">
        <v>3</v>
      </c>
      <c r="C2321">
        <v>3</v>
      </c>
      <c r="D2321">
        <v>3</v>
      </c>
      <c r="E2321">
        <f>COUNTIF(tbl_EmployeeSurvey[EmployeeID],tbl_EmployeeSurvey[[#This Row],[EmployeeID]])</f>
        <v>1</v>
      </c>
    </row>
    <row r="2322" spans="1:5" x14ac:dyDescent="0.25">
      <c r="A2322">
        <v>2321</v>
      </c>
      <c r="B2322">
        <v>4</v>
      </c>
      <c r="C2322">
        <v>1</v>
      </c>
      <c r="D2322">
        <v>3</v>
      </c>
      <c r="E2322">
        <f>COUNTIF(tbl_EmployeeSurvey[EmployeeID],tbl_EmployeeSurvey[[#This Row],[EmployeeID]])</f>
        <v>1</v>
      </c>
    </row>
    <row r="2323" spans="1:5" x14ac:dyDescent="0.25">
      <c r="A2323">
        <v>2322</v>
      </c>
      <c r="B2323">
        <v>3</v>
      </c>
      <c r="C2323">
        <v>2</v>
      </c>
      <c r="D2323">
        <v>3</v>
      </c>
      <c r="E2323">
        <f>COUNTIF(tbl_EmployeeSurvey[EmployeeID],tbl_EmployeeSurvey[[#This Row],[EmployeeID]])</f>
        <v>1</v>
      </c>
    </row>
    <row r="2324" spans="1:5" x14ac:dyDescent="0.25">
      <c r="A2324">
        <v>2323</v>
      </c>
      <c r="B2324">
        <v>1</v>
      </c>
      <c r="C2324">
        <v>1</v>
      </c>
      <c r="D2324">
        <v>3</v>
      </c>
      <c r="E2324">
        <f>COUNTIF(tbl_EmployeeSurvey[EmployeeID],tbl_EmployeeSurvey[[#This Row],[EmployeeID]])</f>
        <v>1</v>
      </c>
    </row>
    <row r="2325" spans="1:5" x14ac:dyDescent="0.25">
      <c r="A2325">
        <v>2324</v>
      </c>
      <c r="B2325">
        <v>3</v>
      </c>
      <c r="C2325">
        <v>4</v>
      </c>
      <c r="D2325">
        <v>3</v>
      </c>
      <c r="E2325">
        <f>COUNTIF(tbl_EmployeeSurvey[EmployeeID],tbl_EmployeeSurvey[[#This Row],[EmployeeID]])</f>
        <v>1</v>
      </c>
    </row>
    <row r="2326" spans="1:5" x14ac:dyDescent="0.25">
      <c r="A2326">
        <v>2325</v>
      </c>
      <c r="B2326">
        <v>3</v>
      </c>
      <c r="C2326">
        <v>2</v>
      </c>
      <c r="D2326">
        <v>3</v>
      </c>
      <c r="E2326">
        <f>COUNTIF(tbl_EmployeeSurvey[EmployeeID],tbl_EmployeeSurvey[[#This Row],[EmployeeID]])</f>
        <v>1</v>
      </c>
    </row>
    <row r="2327" spans="1:5" x14ac:dyDescent="0.25">
      <c r="A2327">
        <v>2326</v>
      </c>
      <c r="B2327">
        <v>4</v>
      </c>
      <c r="C2327">
        <v>1</v>
      </c>
      <c r="D2327">
        <v>2</v>
      </c>
      <c r="E2327">
        <f>COUNTIF(tbl_EmployeeSurvey[EmployeeID],tbl_EmployeeSurvey[[#This Row],[EmployeeID]])</f>
        <v>1</v>
      </c>
    </row>
    <row r="2328" spans="1:5" x14ac:dyDescent="0.25">
      <c r="A2328">
        <v>2327</v>
      </c>
      <c r="B2328">
        <v>3</v>
      </c>
      <c r="C2328">
        <v>1</v>
      </c>
      <c r="D2328">
        <v>2</v>
      </c>
      <c r="E2328">
        <f>COUNTIF(tbl_EmployeeSurvey[EmployeeID],tbl_EmployeeSurvey[[#This Row],[EmployeeID]])</f>
        <v>1</v>
      </c>
    </row>
    <row r="2329" spans="1:5" x14ac:dyDescent="0.25">
      <c r="A2329">
        <v>2328</v>
      </c>
      <c r="B2329">
        <v>1</v>
      </c>
      <c r="C2329">
        <v>4</v>
      </c>
      <c r="D2329">
        <v>1</v>
      </c>
      <c r="E2329">
        <f>COUNTIF(tbl_EmployeeSurvey[EmployeeID],tbl_EmployeeSurvey[[#This Row],[EmployeeID]])</f>
        <v>1</v>
      </c>
    </row>
    <row r="2330" spans="1:5" x14ac:dyDescent="0.25">
      <c r="A2330">
        <v>2329</v>
      </c>
      <c r="B2330">
        <v>3</v>
      </c>
      <c r="C2330">
        <v>4</v>
      </c>
      <c r="D2330">
        <v>3</v>
      </c>
      <c r="E2330">
        <f>COUNTIF(tbl_EmployeeSurvey[EmployeeID],tbl_EmployeeSurvey[[#This Row],[EmployeeID]])</f>
        <v>1</v>
      </c>
    </row>
    <row r="2331" spans="1:5" x14ac:dyDescent="0.25">
      <c r="A2331">
        <v>2330</v>
      </c>
      <c r="B2331">
        <v>2</v>
      </c>
      <c r="C2331">
        <v>4</v>
      </c>
      <c r="D2331">
        <v>2</v>
      </c>
      <c r="E2331">
        <f>COUNTIF(tbl_EmployeeSurvey[EmployeeID],tbl_EmployeeSurvey[[#This Row],[EmployeeID]])</f>
        <v>1</v>
      </c>
    </row>
    <row r="2332" spans="1:5" x14ac:dyDescent="0.25">
      <c r="A2332">
        <v>2331</v>
      </c>
      <c r="B2332">
        <v>1</v>
      </c>
      <c r="C2332">
        <v>4</v>
      </c>
      <c r="D2332">
        <v>3</v>
      </c>
      <c r="E2332">
        <f>COUNTIF(tbl_EmployeeSurvey[EmployeeID],tbl_EmployeeSurvey[[#This Row],[EmployeeID]])</f>
        <v>1</v>
      </c>
    </row>
    <row r="2333" spans="1:5" x14ac:dyDescent="0.25">
      <c r="A2333">
        <v>2332</v>
      </c>
      <c r="B2333">
        <v>3</v>
      </c>
      <c r="C2333">
        <v>2</v>
      </c>
      <c r="D2333">
        <v>3</v>
      </c>
      <c r="E2333">
        <f>COUNTIF(tbl_EmployeeSurvey[EmployeeID],tbl_EmployeeSurvey[[#This Row],[EmployeeID]])</f>
        <v>1</v>
      </c>
    </row>
    <row r="2334" spans="1:5" x14ac:dyDescent="0.25">
      <c r="A2334">
        <v>2333</v>
      </c>
      <c r="B2334">
        <v>2</v>
      </c>
      <c r="C2334">
        <v>2</v>
      </c>
      <c r="D2334">
        <v>4</v>
      </c>
      <c r="E2334">
        <f>COUNTIF(tbl_EmployeeSurvey[EmployeeID],tbl_EmployeeSurvey[[#This Row],[EmployeeID]])</f>
        <v>1</v>
      </c>
    </row>
    <row r="2335" spans="1:5" x14ac:dyDescent="0.25">
      <c r="A2335">
        <v>2334</v>
      </c>
      <c r="B2335">
        <v>2</v>
      </c>
      <c r="C2335">
        <v>3</v>
      </c>
      <c r="D2335">
        <v>3</v>
      </c>
      <c r="E2335">
        <f>COUNTIF(tbl_EmployeeSurvey[EmployeeID],tbl_EmployeeSurvey[[#This Row],[EmployeeID]])</f>
        <v>1</v>
      </c>
    </row>
    <row r="2336" spans="1:5" x14ac:dyDescent="0.25">
      <c r="A2336">
        <v>2335</v>
      </c>
      <c r="B2336">
        <v>2</v>
      </c>
      <c r="C2336">
        <v>1</v>
      </c>
      <c r="D2336">
        <v>3</v>
      </c>
      <c r="E2336">
        <f>COUNTIF(tbl_EmployeeSurvey[EmployeeID],tbl_EmployeeSurvey[[#This Row],[EmployeeID]])</f>
        <v>1</v>
      </c>
    </row>
    <row r="2337" spans="1:5" x14ac:dyDescent="0.25">
      <c r="A2337">
        <v>2336</v>
      </c>
      <c r="B2337">
        <v>1</v>
      </c>
      <c r="C2337">
        <v>3</v>
      </c>
      <c r="D2337">
        <v>3</v>
      </c>
      <c r="E2337">
        <f>COUNTIF(tbl_EmployeeSurvey[EmployeeID],tbl_EmployeeSurvey[[#This Row],[EmployeeID]])</f>
        <v>1</v>
      </c>
    </row>
    <row r="2338" spans="1:5" x14ac:dyDescent="0.25">
      <c r="A2338">
        <v>2337</v>
      </c>
      <c r="B2338">
        <v>4</v>
      </c>
      <c r="C2338">
        <v>3</v>
      </c>
      <c r="D2338">
        <v>3</v>
      </c>
      <c r="E2338">
        <f>COUNTIF(tbl_EmployeeSurvey[EmployeeID],tbl_EmployeeSurvey[[#This Row],[EmployeeID]])</f>
        <v>1</v>
      </c>
    </row>
    <row r="2339" spans="1:5" x14ac:dyDescent="0.25">
      <c r="A2339">
        <v>2338</v>
      </c>
      <c r="B2339">
        <v>1</v>
      </c>
      <c r="C2339">
        <v>4</v>
      </c>
      <c r="D2339">
        <v>4</v>
      </c>
      <c r="E2339">
        <f>COUNTIF(tbl_EmployeeSurvey[EmployeeID],tbl_EmployeeSurvey[[#This Row],[EmployeeID]])</f>
        <v>1</v>
      </c>
    </row>
    <row r="2340" spans="1:5" x14ac:dyDescent="0.25">
      <c r="A2340">
        <v>2339</v>
      </c>
      <c r="B2340">
        <v>3</v>
      </c>
      <c r="C2340">
        <v>3</v>
      </c>
      <c r="D2340">
        <v>3</v>
      </c>
      <c r="E2340">
        <f>COUNTIF(tbl_EmployeeSurvey[EmployeeID],tbl_EmployeeSurvey[[#This Row],[EmployeeID]])</f>
        <v>1</v>
      </c>
    </row>
    <row r="2341" spans="1:5" x14ac:dyDescent="0.25">
      <c r="A2341">
        <v>2340</v>
      </c>
      <c r="B2341">
        <v>4</v>
      </c>
      <c r="C2341">
        <v>3</v>
      </c>
      <c r="D2341">
        <v>3</v>
      </c>
      <c r="E2341">
        <f>COUNTIF(tbl_EmployeeSurvey[EmployeeID],tbl_EmployeeSurvey[[#This Row],[EmployeeID]])</f>
        <v>1</v>
      </c>
    </row>
    <row r="2342" spans="1:5" x14ac:dyDescent="0.25">
      <c r="A2342">
        <v>2341</v>
      </c>
      <c r="B2342">
        <v>1</v>
      </c>
      <c r="C2342">
        <v>1</v>
      </c>
      <c r="D2342">
        <v>3</v>
      </c>
      <c r="E2342">
        <f>COUNTIF(tbl_EmployeeSurvey[EmployeeID],tbl_EmployeeSurvey[[#This Row],[EmployeeID]])</f>
        <v>1</v>
      </c>
    </row>
    <row r="2343" spans="1:5" x14ac:dyDescent="0.25">
      <c r="A2343">
        <v>2342</v>
      </c>
      <c r="B2343">
        <v>4</v>
      </c>
      <c r="C2343">
        <v>4</v>
      </c>
      <c r="D2343">
        <v>3</v>
      </c>
      <c r="E2343">
        <f>COUNTIF(tbl_EmployeeSurvey[EmployeeID],tbl_EmployeeSurvey[[#This Row],[EmployeeID]])</f>
        <v>1</v>
      </c>
    </row>
    <row r="2344" spans="1:5" x14ac:dyDescent="0.25">
      <c r="A2344">
        <v>2343</v>
      </c>
      <c r="B2344">
        <v>2</v>
      </c>
      <c r="C2344">
        <v>3</v>
      </c>
      <c r="D2344">
        <v>2</v>
      </c>
      <c r="E2344">
        <f>COUNTIF(tbl_EmployeeSurvey[EmployeeID],tbl_EmployeeSurvey[[#This Row],[EmployeeID]])</f>
        <v>1</v>
      </c>
    </row>
    <row r="2345" spans="1:5" x14ac:dyDescent="0.25">
      <c r="A2345">
        <v>2344</v>
      </c>
      <c r="B2345">
        <v>4</v>
      </c>
      <c r="C2345">
        <v>3</v>
      </c>
      <c r="D2345">
        <v>2</v>
      </c>
      <c r="E2345">
        <f>COUNTIF(tbl_EmployeeSurvey[EmployeeID],tbl_EmployeeSurvey[[#This Row],[EmployeeID]])</f>
        <v>1</v>
      </c>
    </row>
    <row r="2346" spans="1:5" x14ac:dyDescent="0.25">
      <c r="A2346">
        <v>2345</v>
      </c>
      <c r="B2346">
        <v>4</v>
      </c>
      <c r="C2346">
        <v>1</v>
      </c>
      <c r="D2346">
        <v>3</v>
      </c>
      <c r="E2346">
        <f>COUNTIF(tbl_EmployeeSurvey[EmployeeID],tbl_EmployeeSurvey[[#This Row],[EmployeeID]])</f>
        <v>1</v>
      </c>
    </row>
    <row r="2347" spans="1:5" x14ac:dyDescent="0.25">
      <c r="A2347">
        <v>2346</v>
      </c>
      <c r="B2347">
        <v>4</v>
      </c>
      <c r="C2347">
        <v>2</v>
      </c>
      <c r="D2347">
        <v>3</v>
      </c>
      <c r="E2347">
        <f>COUNTIF(tbl_EmployeeSurvey[EmployeeID],tbl_EmployeeSurvey[[#This Row],[EmployeeID]])</f>
        <v>1</v>
      </c>
    </row>
    <row r="2348" spans="1:5" x14ac:dyDescent="0.25">
      <c r="A2348">
        <v>2347</v>
      </c>
      <c r="B2348">
        <v>3</v>
      </c>
      <c r="C2348">
        <v>4</v>
      </c>
      <c r="D2348">
        <v>2</v>
      </c>
      <c r="E2348">
        <f>COUNTIF(tbl_EmployeeSurvey[EmployeeID],tbl_EmployeeSurvey[[#This Row],[EmployeeID]])</f>
        <v>1</v>
      </c>
    </row>
    <row r="2349" spans="1:5" x14ac:dyDescent="0.25">
      <c r="A2349">
        <v>2348</v>
      </c>
      <c r="B2349">
        <v>4</v>
      </c>
      <c r="C2349">
        <v>1</v>
      </c>
      <c r="D2349">
        <v>1</v>
      </c>
      <c r="E2349">
        <f>COUNTIF(tbl_EmployeeSurvey[EmployeeID],tbl_EmployeeSurvey[[#This Row],[EmployeeID]])</f>
        <v>1</v>
      </c>
    </row>
    <row r="2350" spans="1:5" x14ac:dyDescent="0.25">
      <c r="A2350">
        <v>2349</v>
      </c>
      <c r="B2350">
        <v>3</v>
      </c>
      <c r="C2350">
        <v>2</v>
      </c>
      <c r="D2350">
        <v>3</v>
      </c>
      <c r="E2350">
        <f>COUNTIF(tbl_EmployeeSurvey[EmployeeID],tbl_EmployeeSurvey[[#This Row],[EmployeeID]])</f>
        <v>1</v>
      </c>
    </row>
    <row r="2351" spans="1:5" x14ac:dyDescent="0.25">
      <c r="A2351">
        <v>2350</v>
      </c>
      <c r="B2351">
        <v>2</v>
      </c>
      <c r="C2351">
        <v>3</v>
      </c>
      <c r="D2351">
        <v>2</v>
      </c>
      <c r="E2351">
        <f>COUNTIF(tbl_EmployeeSurvey[EmployeeID],tbl_EmployeeSurvey[[#This Row],[EmployeeID]])</f>
        <v>1</v>
      </c>
    </row>
    <row r="2352" spans="1:5" x14ac:dyDescent="0.25">
      <c r="A2352">
        <v>2351</v>
      </c>
      <c r="B2352">
        <v>2</v>
      </c>
      <c r="C2352">
        <v>3</v>
      </c>
      <c r="D2352">
        <v>3</v>
      </c>
      <c r="E2352">
        <f>COUNTIF(tbl_EmployeeSurvey[EmployeeID],tbl_EmployeeSurvey[[#This Row],[EmployeeID]])</f>
        <v>1</v>
      </c>
    </row>
    <row r="2353" spans="1:5" x14ac:dyDescent="0.25">
      <c r="A2353">
        <v>2352</v>
      </c>
      <c r="B2353">
        <v>2</v>
      </c>
      <c r="C2353">
        <v>4</v>
      </c>
      <c r="D2353">
        <v>3</v>
      </c>
      <c r="E2353">
        <f>COUNTIF(tbl_EmployeeSurvey[EmployeeID],tbl_EmployeeSurvey[[#This Row],[EmployeeID]])</f>
        <v>1</v>
      </c>
    </row>
    <row r="2354" spans="1:5" x14ac:dyDescent="0.25">
      <c r="A2354">
        <v>2353</v>
      </c>
      <c r="B2354">
        <v>2</v>
      </c>
      <c r="C2354">
        <v>4</v>
      </c>
      <c r="D2354">
        <v>2</v>
      </c>
      <c r="E2354">
        <f>COUNTIF(tbl_EmployeeSurvey[EmployeeID],tbl_EmployeeSurvey[[#This Row],[EmployeeID]])</f>
        <v>1</v>
      </c>
    </row>
    <row r="2355" spans="1:5" x14ac:dyDescent="0.25">
      <c r="A2355">
        <v>2354</v>
      </c>
      <c r="B2355">
        <v>2</v>
      </c>
      <c r="C2355">
        <v>2</v>
      </c>
      <c r="D2355">
        <v>2</v>
      </c>
      <c r="E2355">
        <f>COUNTIF(tbl_EmployeeSurvey[EmployeeID],tbl_EmployeeSurvey[[#This Row],[EmployeeID]])</f>
        <v>1</v>
      </c>
    </row>
    <row r="2356" spans="1:5" x14ac:dyDescent="0.25">
      <c r="A2356">
        <v>2355</v>
      </c>
      <c r="B2356">
        <v>3</v>
      </c>
      <c r="C2356">
        <v>1</v>
      </c>
      <c r="D2356">
        <v>3</v>
      </c>
      <c r="E2356">
        <f>COUNTIF(tbl_EmployeeSurvey[EmployeeID],tbl_EmployeeSurvey[[#This Row],[EmployeeID]])</f>
        <v>1</v>
      </c>
    </row>
    <row r="2357" spans="1:5" x14ac:dyDescent="0.25">
      <c r="A2357">
        <v>2356</v>
      </c>
      <c r="B2357">
        <v>1</v>
      </c>
      <c r="C2357">
        <v>1</v>
      </c>
      <c r="D2357">
        <v>3</v>
      </c>
      <c r="E2357">
        <f>COUNTIF(tbl_EmployeeSurvey[EmployeeID],tbl_EmployeeSurvey[[#This Row],[EmployeeID]])</f>
        <v>1</v>
      </c>
    </row>
    <row r="2358" spans="1:5" x14ac:dyDescent="0.25">
      <c r="A2358">
        <v>2357</v>
      </c>
      <c r="B2358">
        <v>4</v>
      </c>
      <c r="C2358">
        <v>1</v>
      </c>
      <c r="D2358">
        <v>3</v>
      </c>
      <c r="E2358">
        <f>COUNTIF(tbl_EmployeeSurvey[EmployeeID],tbl_EmployeeSurvey[[#This Row],[EmployeeID]])</f>
        <v>1</v>
      </c>
    </row>
    <row r="2359" spans="1:5" x14ac:dyDescent="0.25">
      <c r="A2359">
        <v>2358</v>
      </c>
      <c r="B2359">
        <v>3</v>
      </c>
      <c r="C2359">
        <v>3</v>
      </c>
      <c r="D2359">
        <v>3</v>
      </c>
      <c r="E2359">
        <f>COUNTIF(tbl_EmployeeSurvey[EmployeeID],tbl_EmployeeSurvey[[#This Row],[EmployeeID]])</f>
        <v>1</v>
      </c>
    </row>
    <row r="2360" spans="1:5" x14ac:dyDescent="0.25">
      <c r="A2360">
        <v>2359</v>
      </c>
      <c r="B2360">
        <v>3</v>
      </c>
      <c r="C2360">
        <v>4</v>
      </c>
      <c r="D2360">
        <v>3</v>
      </c>
      <c r="E2360">
        <f>COUNTIF(tbl_EmployeeSurvey[EmployeeID],tbl_EmployeeSurvey[[#This Row],[EmployeeID]])</f>
        <v>1</v>
      </c>
    </row>
    <row r="2361" spans="1:5" x14ac:dyDescent="0.25">
      <c r="A2361">
        <v>2360</v>
      </c>
      <c r="B2361">
        <v>3</v>
      </c>
      <c r="C2361">
        <v>1</v>
      </c>
      <c r="D2361">
        <v>2</v>
      </c>
      <c r="E2361">
        <f>COUNTIF(tbl_EmployeeSurvey[EmployeeID],tbl_EmployeeSurvey[[#This Row],[EmployeeID]])</f>
        <v>1</v>
      </c>
    </row>
    <row r="2362" spans="1:5" x14ac:dyDescent="0.25">
      <c r="A2362">
        <v>2361</v>
      </c>
      <c r="B2362">
        <v>2</v>
      </c>
      <c r="C2362">
        <v>1</v>
      </c>
      <c r="D2362">
        <v>3</v>
      </c>
      <c r="E2362">
        <f>COUNTIF(tbl_EmployeeSurvey[EmployeeID],tbl_EmployeeSurvey[[#This Row],[EmployeeID]])</f>
        <v>1</v>
      </c>
    </row>
    <row r="2363" spans="1:5" x14ac:dyDescent="0.25">
      <c r="A2363">
        <v>2362</v>
      </c>
      <c r="B2363">
        <v>4</v>
      </c>
      <c r="C2363">
        <v>1</v>
      </c>
      <c r="D2363">
        <v>3</v>
      </c>
      <c r="E2363">
        <f>COUNTIF(tbl_EmployeeSurvey[EmployeeID],tbl_EmployeeSurvey[[#This Row],[EmployeeID]])</f>
        <v>1</v>
      </c>
    </row>
    <row r="2364" spans="1:5" x14ac:dyDescent="0.25">
      <c r="A2364">
        <v>2363</v>
      </c>
      <c r="B2364">
        <v>2</v>
      </c>
      <c r="C2364">
        <v>1</v>
      </c>
      <c r="D2364">
        <v>3</v>
      </c>
      <c r="E2364">
        <f>COUNTIF(tbl_EmployeeSurvey[EmployeeID],tbl_EmployeeSurvey[[#This Row],[EmployeeID]])</f>
        <v>1</v>
      </c>
    </row>
    <row r="2365" spans="1:5" x14ac:dyDescent="0.25">
      <c r="A2365">
        <v>2364</v>
      </c>
      <c r="B2365">
        <v>2</v>
      </c>
      <c r="C2365">
        <v>1</v>
      </c>
      <c r="D2365">
        <v>2</v>
      </c>
      <c r="E2365">
        <f>COUNTIF(tbl_EmployeeSurvey[EmployeeID],tbl_EmployeeSurvey[[#This Row],[EmployeeID]])</f>
        <v>1</v>
      </c>
    </row>
    <row r="2366" spans="1:5" x14ac:dyDescent="0.25">
      <c r="A2366">
        <v>2365</v>
      </c>
      <c r="B2366">
        <v>3</v>
      </c>
      <c r="C2366">
        <v>4</v>
      </c>
      <c r="D2366">
        <v>3</v>
      </c>
      <c r="E2366">
        <f>COUNTIF(tbl_EmployeeSurvey[EmployeeID],tbl_EmployeeSurvey[[#This Row],[EmployeeID]])</f>
        <v>1</v>
      </c>
    </row>
    <row r="2367" spans="1:5" x14ac:dyDescent="0.25">
      <c r="A2367">
        <v>2366</v>
      </c>
      <c r="B2367">
        <v>2</v>
      </c>
      <c r="C2367">
        <v>4</v>
      </c>
      <c r="D2367">
        <v>4</v>
      </c>
      <c r="E2367">
        <f>COUNTIF(tbl_EmployeeSurvey[EmployeeID],tbl_EmployeeSurvey[[#This Row],[EmployeeID]])</f>
        <v>1</v>
      </c>
    </row>
    <row r="2368" spans="1:5" x14ac:dyDescent="0.25">
      <c r="A2368">
        <v>2367</v>
      </c>
      <c r="B2368">
        <v>4</v>
      </c>
      <c r="C2368">
        <v>3</v>
      </c>
      <c r="D2368">
        <v>3</v>
      </c>
      <c r="E2368">
        <f>COUNTIF(tbl_EmployeeSurvey[EmployeeID],tbl_EmployeeSurvey[[#This Row],[EmployeeID]])</f>
        <v>1</v>
      </c>
    </row>
    <row r="2369" spans="1:5" x14ac:dyDescent="0.25">
      <c r="A2369">
        <v>2368</v>
      </c>
      <c r="B2369">
        <v>3</v>
      </c>
      <c r="C2369">
        <v>3</v>
      </c>
      <c r="D2369">
        <v>3</v>
      </c>
      <c r="E2369">
        <f>COUNTIF(tbl_EmployeeSurvey[EmployeeID],tbl_EmployeeSurvey[[#This Row],[EmployeeID]])</f>
        <v>1</v>
      </c>
    </row>
    <row r="2370" spans="1:5" x14ac:dyDescent="0.25">
      <c r="A2370">
        <v>2369</v>
      </c>
      <c r="B2370">
        <v>1</v>
      </c>
      <c r="C2370">
        <v>3</v>
      </c>
      <c r="D2370">
        <v>3</v>
      </c>
      <c r="E2370">
        <f>COUNTIF(tbl_EmployeeSurvey[EmployeeID],tbl_EmployeeSurvey[[#This Row],[EmployeeID]])</f>
        <v>1</v>
      </c>
    </row>
    <row r="2371" spans="1:5" x14ac:dyDescent="0.25">
      <c r="A2371">
        <v>2370</v>
      </c>
      <c r="B2371">
        <v>3</v>
      </c>
      <c r="C2371">
        <v>3</v>
      </c>
      <c r="D2371">
        <v>3</v>
      </c>
      <c r="E2371">
        <f>COUNTIF(tbl_EmployeeSurvey[EmployeeID],tbl_EmployeeSurvey[[#This Row],[EmployeeID]])</f>
        <v>1</v>
      </c>
    </row>
    <row r="2372" spans="1:5" x14ac:dyDescent="0.25">
      <c r="A2372">
        <v>2371</v>
      </c>
      <c r="B2372">
        <v>3</v>
      </c>
      <c r="C2372">
        <v>3</v>
      </c>
      <c r="D2372">
        <v>2</v>
      </c>
      <c r="E2372">
        <f>COUNTIF(tbl_EmployeeSurvey[EmployeeID],tbl_EmployeeSurvey[[#This Row],[EmployeeID]])</f>
        <v>1</v>
      </c>
    </row>
    <row r="2373" spans="1:5" x14ac:dyDescent="0.25">
      <c r="A2373">
        <v>2372</v>
      </c>
      <c r="B2373">
        <v>1</v>
      </c>
      <c r="C2373">
        <v>3</v>
      </c>
      <c r="D2373">
        <v>1</v>
      </c>
      <c r="E2373">
        <f>COUNTIF(tbl_EmployeeSurvey[EmployeeID],tbl_EmployeeSurvey[[#This Row],[EmployeeID]])</f>
        <v>1</v>
      </c>
    </row>
    <row r="2374" spans="1:5" x14ac:dyDescent="0.25">
      <c r="A2374">
        <v>2373</v>
      </c>
      <c r="B2374">
        <v>4</v>
      </c>
      <c r="C2374">
        <v>4</v>
      </c>
      <c r="D2374">
        <v>3</v>
      </c>
      <c r="E2374">
        <f>COUNTIF(tbl_EmployeeSurvey[EmployeeID],tbl_EmployeeSurvey[[#This Row],[EmployeeID]])</f>
        <v>1</v>
      </c>
    </row>
    <row r="2375" spans="1:5" x14ac:dyDescent="0.25">
      <c r="A2375">
        <v>2374</v>
      </c>
      <c r="B2375">
        <v>4</v>
      </c>
      <c r="C2375">
        <v>3</v>
      </c>
      <c r="D2375">
        <v>4</v>
      </c>
      <c r="E2375">
        <f>COUNTIF(tbl_EmployeeSurvey[EmployeeID],tbl_EmployeeSurvey[[#This Row],[EmployeeID]])</f>
        <v>1</v>
      </c>
    </row>
    <row r="2376" spans="1:5" x14ac:dyDescent="0.25">
      <c r="A2376">
        <v>2375</v>
      </c>
      <c r="B2376">
        <v>4</v>
      </c>
      <c r="C2376">
        <v>1</v>
      </c>
      <c r="D2376">
        <v>3</v>
      </c>
      <c r="E2376">
        <f>COUNTIF(tbl_EmployeeSurvey[EmployeeID],tbl_EmployeeSurvey[[#This Row],[EmployeeID]])</f>
        <v>1</v>
      </c>
    </row>
    <row r="2377" spans="1:5" x14ac:dyDescent="0.25">
      <c r="A2377">
        <v>2376</v>
      </c>
      <c r="B2377">
        <v>2</v>
      </c>
      <c r="C2377">
        <v>2</v>
      </c>
      <c r="D2377">
        <v>1</v>
      </c>
      <c r="E2377">
        <f>COUNTIF(tbl_EmployeeSurvey[EmployeeID],tbl_EmployeeSurvey[[#This Row],[EmployeeID]])</f>
        <v>1</v>
      </c>
    </row>
    <row r="2378" spans="1:5" x14ac:dyDescent="0.25">
      <c r="A2378">
        <v>2377</v>
      </c>
      <c r="B2378">
        <v>3</v>
      </c>
      <c r="C2378">
        <v>4</v>
      </c>
      <c r="D2378">
        <v>2</v>
      </c>
      <c r="E2378">
        <f>COUNTIF(tbl_EmployeeSurvey[EmployeeID],tbl_EmployeeSurvey[[#This Row],[EmployeeID]])</f>
        <v>1</v>
      </c>
    </row>
    <row r="2379" spans="1:5" x14ac:dyDescent="0.25">
      <c r="A2379">
        <v>2378</v>
      </c>
      <c r="B2379">
        <v>1</v>
      </c>
      <c r="C2379">
        <v>4</v>
      </c>
      <c r="D2379">
        <v>3</v>
      </c>
      <c r="E2379">
        <f>COUNTIF(tbl_EmployeeSurvey[EmployeeID],tbl_EmployeeSurvey[[#This Row],[EmployeeID]])</f>
        <v>1</v>
      </c>
    </row>
    <row r="2380" spans="1:5" x14ac:dyDescent="0.25">
      <c r="A2380">
        <v>2379</v>
      </c>
      <c r="B2380">
        <v>3</v>
      </c>
      <c r="C2380">
        <v>4</v>
      </c>
      <c r="D2380">
        <v>3</v>
      </c>
      <c r="E2380">
        <f>COUNTIF(tbl_EmployeeSurvey[EmployeeID],tbl_EmployeeSurvey[[#This Row],[EmployeeID]])</f>
        <v>1</v>
      </c>
    </row>
    <row r="2381" spans="1:5" x14ac:dyDescent="0.25">
      <c r="A2381">
        <v>2380</v>
      </c>
      <c r="B2381">
        <v>3</v>
      </c>
      <c r="C2381">
        <v>4</v>
      </c>
      <c r="D2381">
        <v>2</v>
      </c>
      <c r="E2381">
        <f>COUNTIF(tbl_EmployeeSurvey[EmployeeID],tbl_EmployeeSurvey[[#This Row],[EmployeeID]])</f>
        <v>1</v>
      </c>
    </row>
    <row r="2382" spans="1:5" x14ac:dyDescent="0.25">
      <c r="A2382">
        <v>2381</v>
      </c>
      <c r="B2382">
        <v>1</v>
      </c>
      <c r="C2382">
        <v>4</v>
      </c>
      <c r="D2382">
        <v>3</v>
      </c>
      <c r="E2382">
        <f>COUNTIF(tbl_EmployeeSurvey[EmployeeID],tbl_EmployeeSurvey[[#This Row],[EmployeeID]])</f>
        <v>1</v>
      </c>
    </row>
    <row r="2383" spans="1:5" x14ac:dyDescent="0.25">
      <c r="A2383">
        <v>2382</v>
      </c>
      <c r="B2383">
        <v>2</v>
      </c>
      <c r="C2383">
        <v>3</v>
      </c>
      <c r="D2383">
        <v>3</v>
      </c>
      <c r="E2383">
        <f>COUNTIF(tbl_EmployeeSurvey[EmployeeID],tbl_EmployeeSurvey[[#This Row],[EmployeeID]])</f>
        <v>1</v>
      </c>
    </row>
    <row r="2384" spans="1:5" x14ac:dyDescent="0.25">
      <c r="A2384">
        <v>2383</v>
      </c>
      <c r="B2384">
        <v>4</v>
      </c>
      <c r="C2384">
        <v>4</v>
      </c>
      <c r="D2384">
        <v>2</v>
      </c>
      <c r="E2384">
        <f>COUNTIF(tbl_EmployeeSurvey[EmployeeID],tbl_EmployeeSurvey[[#This Row],[EmployeeID]])</f>
        <v>1</v>
      </c>
    </row>
    <row r="2385" spans="1:5" x14ac:dyDescent="0.25">
      <c r="A2385">
        <v>2384</v>
      </c>
      <c r="B2385">
        <v>1</v>
      </c>
      <c r="C2385">
        <v>1</v>
      </c>
      <c r="D2385">
        <v>1</v>
      </c>
      <c r="E2385">
        <f>COUNTIF(tbl_EmployeeSurvey[EmployeeID],tbl_EmployeeSurvey[[#This Row],[EmployeeID]])</f>
        <v>1</v>
      </c>
    </row>
    <row r="2386" spans="1:5" x14ac:dyDescent="0.25">
      <c r="A2386">
        <v>2385</v>
      </c>
      <c r="B2386">
        <v>3</v>
      </c>
      <c r="C2386">
        <v>3</v>
      </c>
      <c r="D2386">
        <v>3</v>
      </c>
      <c r="E2386">
        <f>COUNTIF(tbl_EmployeeSurvey[EmployeeID],tbl_EmployeeSurvey[[#This Row],[EmployeeID]])</f>
        <v>1</v>
      </c>
    </row>
    <row r="2387" spans="1:5" x14ac:dyDescent="0.25">
      <c r="A2387">
        <v>2386</v>
      </c>
      <c r="B2387">
        <v>2</v>
      </c>
      <c r="C2387">
        <v>1</v>
      </c>
      <c r="D2387">
        <v>3</v>
      </c>
      <c r="E2387">
        <f>COUNTIF(tbl_EmployeeSurvey[EmployeeID],tbl_EmployeeSurvey[[#This Row],[EmployeeID]])</f>
        <v>1</v>
      </c>
    </row>
    <row r="2388" spans="1:5" x14ac:dyDescent="0.25">
      <c r="A2388">
        <v>2387</v>
      </c>
      <c r="B2388">
        <v>4</v>
      </c>
      <c r="C2388">
        <v>3</v>
      </c>
      <c r="D2388">
        <v>3</v>
      </c>
      <c r="E2388">
        <f>COUNTIF(tbl_EmployeeSurvey[EmployeeID],tbl_EmployeeSurvey[[#This Row],[EmployeeID]])</f>
        <v>1</v>
      </c>
    </row>
    <row r="2389" spans="1:5" x14ac:dyDescent="0.25">
      <c r="A2389">
        <v>2388</v>
      </c>
      <c r="B2389">
        <v>4</v>
      </c>
      <c r="C2389">
        <v>2</v>
      </c>
      <c r="D2389">
        <v>3</v>
      </c>
      <c r="E2389">
        <f>COUNTIF(tbl_EmployeeSurvey[EmployeeID],tbl_EmployeeSurvey[[#This Row],[EmployeeID]])</f>
        <v>1</v>
      </c>
    </row>
    <row r="2390" spans="1:5" x14ac:dyDescent="0.25">
      <c r="A2390">
        <v>2389</v>
      </c>
      <c r="B2390">
        <v>1</v>
      </c>
      <c r="C2390">
        <v>2</v>
      </c>
      <c r="D2390">
        <v>3</v>
      </c>
      <c r="E2390">
        <f>COUNTIF(tbl_EmployeeSurvey[EmployeeID],tbl_EmployeeSurvey[[#This Row],[EmployeeID]])</f>
        <v>1</v>
      </c>
    </row>
    <row r="2391" spans="1:5" x14ac:dyDescent="0.25">
      <c r="A2391">
        <v>2390</v>
      </c>
      <c r="B2391">
        <v>4</v>
      </c>
      <c r="C2391">
        <v>1</v>
      </c>
      <c r="D2391">
        <v>3</v>
      </c>
      <c r="E2391">
        <f>COUNTIF(tbl_EmployeeSurvey[EmployeeID],tbl_EmployeeSurvey[[#This Row],[EmployeeID]])</f>
        <v>1</v>
      </c>
    </row>
    <row r="2392" spans="1:5" x14ac:dyDescent="0.25">
      <c r="A2392">
        <v>2391</v>
      </c>
      <c r="B2392">
        <v>3</v>
      </c>
      <c r="C2392">
        <v>3</v>
      </c>
      <c r="D2392">
        <v>3</v>
      </c>
      <c r="E2392">
        <f>COUNTIF(tbl_EmployeeSurvey[EmployeeID],tbl_EmployeeSurvey[[#This Row],[EmployeeID]])</f>
        <v>1</v>
      </c>
    </row>
    <row r="2393" spans="1:5" x14ac:dyDescent="0.25">
      <c r="A2393">
        <v>2392</v>
      </c>
      <c r="B2393">
        <v>4</v>
      </c>
      <c r="C2393">
        <v>2</v>
      </c>
      <c r="D2393">
        <v>3</v>
      </c>
      <c r="E2393">
        <f>COUNTIF(tbl_EmployeeSurvey[EmployeeID],tbl_EmployeeSurvey[[#This Row],[EmployeeID]])</f>
        <v>1</v>
      </c>
    </row>
    <row r="2394" spans="1:5" x14ac:dyDescent="0.25">
      <c r="A2394">
        <v>2393</v>
      </c>
      <c r="B2394">
        <v>1</v>
      </c>
      <c r="C2394">
        <v>2</v>
      </c>
      <c r="D2394">
        <v>3</v>
      </c>
      <c r="E2394">
        <f>COUNTIF(tbl_EmployeeSurvey[EmployeeID],tbl_EmployeeSurvey[[#This Row],[EmployeeID]])</f>
        <v>1</v>
      </c>
    </row>
    <row r="2395" spans="1:5" x14ac:dyDescent="0.25">
      <c r="A2395">
        <v>2394</v>
      </c>
      <c r="B2395">
        <v>3</v>
      </c>
      <c r="C2395">
        <v>3</v>
      </c>
      <c r="D2395">
        <v>3</v>
      </c>
      <c r="E2395">
        <f>COUNTIF(tbl_EmployeeSurvey[EmployeeID],tbl_EmployeeSurvey[[#This Row],[EmployeeID]])</f>
        <v>1</v>
      </c>
    </row>
    <row r="2396" spans="1:5" x14ac:dyDescent="0.25">
      <c r="A2396">
        <v>2395</v>
      </c>
      <c r="B2396">
        <v>4</v>
      </c>
      <c r="C2396">
        <v>3</v>
      </c>
      <c r="D2396">
        <v>3</v>
      </c>
      <c r="E2396">
        <f>COUNTIF(tbl_EmployeeSurvey[EmployeeID],tbl_EmployeeSurvey[[#This Row],[EmployeeID]])</f>
        <v>1</v>
      </c>
    </row>
    <row r="2397" spans="1:5" x14ac:dyDescent="0.25">
      <c r="A2397">
        <v>2396</v>
      </c>
      <c r="B2397">
        <v>4</v>
      </c>
      <c r="C2397">
        <v>1</v>
      </c>
      <c r="D2397">
        <v>3</v>
      </c>
      <c r="E2397">
        <f>COUNTIF(tbl_EmployeeSurvey[EmployeeID],tbl_EmployeeSurvey[[#This Row],[EmployeeID]])</f>
        <v>1</v>
      </c>
    </row>
    <row r="2398" spans="1:5" x14ac:dyDescent="0.25">
      <c r="A2398">
        <v>2397</v>
      </c>
      <c r="B2398">
        <v>2</v>
      </c>
      <c r="C2398">
        <v>3</v>
      </c>
      <c r="D2398">
        <v>3</v>
      </c>
      <c r="E2398">
        <f>COUNTIF(tbl_EmployeeSurvey[EmployeeID],tbl_EmployeeSurvey[[#This Row],[EmployeeID]])</f>
        <v>1</v>
      </c>
    </row>
    <row r="2399" spans="1:5" x14ac:dyDescent="0.25">
      <c r="A2399">
        <v>2398</v>
      </c>
      <c r="B2399">
        <v>3</v>
      </c>
      <c r="C2399">
        <v>3</v>
      </c>
      <c r="D2399">
        <v>3</v>
      </c>
      <c r="E2399">
        <f>COUNTIF(tbl_EmployeeSurvey[EmployeeID],tbl_EmployeeSurvey[[#This Row],[EmployeeID]])</f>
        <v>1</v>
      </c>
    </row>
    <row r="2400" spans="1:5" x14ac:dyDescent="0.25">
      <c r="A2400">
        <v>2399</v>
      </c>
      <c r="B2400">
        <v>4</v>
      </c>
      <c r="C2400">
        <v>4</v>
      </c>
      <c r="D2400">
        <v>4</v>
      </c>
      <c r="E2400">
        <f>COUNTIF(tbl_EmployeeSurvey[EmployeeID],tbl_EmployeeSurvey[[#This Row],[EmployeeID]])</f>
        <v>1</v>
      </c>
    </row>
    <row r="2401" spans="1:5" x14ac:dyDescent="0.25">
      <c r="A2401">
        <v>2400</v>
      </c>
      <c r="B2401">
        <v>4</v>
      </c>
      <c r="C2401">
        <v>4</v>
      </c>
      <c r="D2401">
        <v>4</v>
      </c>
      <c r="E2401">
        <f>COUNTIF(tbl_EmployeeSurvey[EmployeeID],tbl_EmployeeSurvey[[#This Row],[EmployeeID]])</f>
        <v>1</v>
      </c>
    </row>
    <row r="2402" spans="1:5" x14ac:dyDescent="0.25">
      <c r="A2402">
        <v>2401</v>
      </c>
      <c r="B2402">
        <v>1</v>
      </c>
      <c r="C2402">
        <v>2</v>
      </c>
      <c r="D2402">
        <v>2</v>
      </c>
      <c r="E2402">
        <f>COUNTIF(tbl_EmployeeSurvey[EmployeeID],tbl_EmployeeSurvey[[#This Row],[EmployeeID]])</f>
        <v>1</v>
      </c>
    </row>
    <row r="2403" spans="1:5" x14ac:dyDescent="0.25">
      <c r="A2403">
        <v>2402</v>
      </c>
      <c r="B2403">
        <v>4</v>
      </c>
      <c r="C2403">
        <v>4</v>
      </c>
      <c r="D2403">
        <v>3</v>
      </c>
      <c r="E2403">
        <f>COUNTIF(tbl_EmployeeSurvey[EmployeeID],tbl_EmployeeSurvey[[#This Row],[EmployeeID]])</f>
        <v>1</v>
      </c>
    </row>
    <row r="2404" spans="1:5" x14ac:dyDescent="0.25">
      <c r="A2404">
        <v>2403</v>
      </c>
      <c r="B2404">
        <v>4</v>
      </c>
      <c r="C2404">
        <v>2</v>
      </c>
      <c r="D2404">
        <v>2</v>
      </c>
      <c r="E2404">
        <f>COUNTIF(tbl_EmployeeSurvey[EmployeeID],tbl_EmployeeSurvey[[#This Row],[EmployeeID]])</f>
        <v>1</v>
      </c>
    </row>
    <row r="2405" spans="1:5" x14ac:dyDescent="0.25">
      <c r="A2405">
        <v>2404</v>
      </c>
      <c r="B2405">
        <v>1</v>
      </c>
      <c r="C2405">
        <v>4</v>
      </c>
      <c r="D2405">
        <v>3</v>
      </c>
      <c r="E2405">
        <f>COUNTIF(tbl_EmployeeSurvey[EmployeeID],tbl_EmployeeSurvey[[#This Row],[EmployeeID]])</f>
        <v>1</v>
      </c>
    </row>
    <row r="2406" spans="1:5" x14ac:dyDescent="0.25">
      <c r="A2406">
        <v>2405</v>
      </c>
      <c r="B2406">
        <v>4</v>
      </c>
      <c r="C2406">
        <v>1</v>
      </c>
      <c r="D2406">
        <v>2</v>
      </c>
      <c r="E2406">
        <f>COUNTIF(tbl_EmployeeSurvey[EmployeeID],tbl_EmployeeSurvey[[#This Row],[EmployeeID]])</f>
        <v>1</v>
      </c>
    </row>
    <row r="2407" spans="1:5" x14ac:dyDescent="0.25">
      <c r="A2407">
        <v>2406</v>
      </c>
      <c r="B2407">
        <v>4</v>
      </c>
      <c r="C2407">
        <v>2</v>
      </c>
      <c r="D2407">
        <v>3</v>
      </c>
      <c r="E2407">
        <f>COUNTIF(tbl_EmployeeSurvey[EmployeeID],tbl_EmployeeSurvey[[#This Row],[EmployeeID]])</f>
        <v>1</v>
      </c>
    </row>
    <row r="2408" spans="1:5" x14ac:dyDescent="0.25">
      <c r="A2408">
        <v>2407</v>
      </c>
      <c r="B2408">
        <v>2</v>
      </c>
      <c r="C2408">
        <v>2</v>
      </c>
      <c r="D2408">
        <v>3</v>
      </c>
      <c r="E2408">
        <f>COUNTIF(tbl_EmployeeSurvey[EmployeeID],tbl_EmployeeSurvey[[#This Row],[EmployeeID]])</f>
        <v>1</v>
      </c>
    </row>
    <row r="2409" spans="1:5" x14ac:dyDescent="0.25">
      <c r="A2409">
        <v>2408</v>
      </c>
      <c r="B2409">
        <v>3</v>
      </c>
      <c r="C2409">
        <v>3</v>
      </c>
      <c r="D2409">
        <v>3</v>
      </c>
      <c r="E2409">
        <f>COUNTIF(tbl_EmployeeSurvey[EmployeeID],tbl_EmployeeSurvey[[#This Row],[EmployeeID]])</f>
        <v>1</v>
      </c>
    </row>
    <row r="2410" spans="1:5" x14ac:dyDescent="0.25">
      <c r="A2410">
        <v>2409</v>
      </c>
      <c r="B2410">
        <v>4</v>
      </c>
      <c r="C2410">
        <v>3</v>
      </c>
      <c r="D2410">
        <v>3</v>
      </c>
      <c r="E2410">
        <f>COUNTIF(tbl_EmployeeSurvey[EmployeeID],tbl_EmployeeSurvey[[#This Row],[EmployeeID]])</f>
        <v>1</v>
      </c>
    </row>
    <row r="2411" spans="1:5" x14ac:dyDescent="0.25">
      <c r="A2411">
        <v>2410</v>
      </c>
      <c r="B2411">
        <v>4</v>
      </c>
      <c r="C2411">
        <v>1</v>
      </c>
      <c r="D2411">
        <v>3</v>
      </c>
      <c r="E2411">
        <f>COUNTIF(tbl_EmployeeSurvey[EmployeeID],tbl_EmployeeSurvey[[#This Row],[EmployeeID]])</f>
        <v>1</v>
      </c>
    </row>
    <row r="2412" spans="1:5" x14ac:dyDescent="0.25">
      <c r="A2412">
        <v>2411</v>
      </c>
      <c r="B2412">
        <v>3</v>
      </c>
      <c r="C2412">
        <v>4</v>
      </c>
      <c r="D2412">
        <v>3</v>
      </c>
      <c r="E2412">
        <f>COUNTIF(tbl_EmployeeSurvey[EmployeeID],tbl_EmployeeSurvey[[#This Row],[EmployeeID]])</f>
        <v>1</v>
      </c>
    </row>
    <row r="2413" spans="1:5" x14ac:dyDescent="0.25">
      <c r="A2413">
        <v>2412</v>
      </c>
      <c r="B2413">
        <v>1</v>
      </c>
      <c r="C2413">
        <v>3</v>
      </c>
      <c r="D2413">
        <v>2</v>
      </c>
      <c r="E2413">
        <f>COUNTIF(tbl_EmployeeSurvey[EmployeeID],tbl_EmployeeSurvey[[#This Row],[EmployeeID]])</f>
        <v>1</v>
      </c>
    </row>
    <row r="2414" spans="1:5" x14ac:dyDescent="0.25">
      <c r="A2414">
        <v>2413</v>
      </c>
      <c r="B2414">
        <v>3</v>
      </c>
      <c r="C2414">
        <v>4</v>
      </c>
      <c r="D2414">
        <v>3</v>
      </c>
      <c r="E2414">
        <f>COUNTIF(tbl_EmployeeSurvey[EmployeeID],tbl_EmployeeSurvey[[#This Row],[EmployeeID]])</f>
        <v>1</v>
      </c>
    </row>
    <row r="2415" spans="1:5" x14ac:dyDescent="0.25">
      <c r="A2415">
        <v>2414</v>
      </c>
      <c r="B2415">
        <v>4</v>
      </c>
      <c r="C2415">
        <v>3</v>
      </c>
      <c r="D2415">
        <v>3</v>
      </c>
      <c r="E2415">
        <f>COUNTIF(tbl_EmployeeSurvey[EmployeeID],tbl_EmployeeSurvey[[#This Row],[EmployeeID]])</f>
        <v>1</v>
      </c>
    </row>
    <row r="2416" spans="1:5" x14ac:dyDescent="0.25">
      <c r="A2416">
        <v>2415</v>
      </c>
      <c r="B2416">
        <v>4</v>
      </c>
      <c r="C2416">
        <v>3</v>
      </c>
      <c r="D2416">
        <v>2</v>
      </c>
      <c r="E2416">
        <f>COUNTIF(tbl_EmployeeSurvey[EmployeeID],tbl_EmployeeSurvey[[#This Row],[EmployeeID]])</f>
        <v>1</v>
      </c>
    </row>
    <row r="2417" spans="1:5" x14ac:dyDescent="0.25">
      <c r="A2417">
        <v>2416</v>
      </c>
      <c r="B2417">
        <v>2</v>
      </c>
      <c r="C2417">
        <v>4</v>
      </c>
      <c r="D2417">
        <v>3</v>
      </c>
      <c r="E2417">
        <f>COUNTIF(tbl_EmployeeSurvey[EmployeeID],tbl_EmployeeSurvey[[#This Row],[EmployeeID]])</f>
        <v>1</v>
      </c>
    </row>
    <row r="2418" spans="1:5" x14ac:dyDescent="0.25">
      <c r="A2418">
        <v>2417</v>
      </c>
      <c r="B2418">
        <v>4</v>
      </c>
      <c r="C2418">
        <v>3</v>
      </c>
      <c r="D2418">
        <v>3</v>
      </c>
      <c r="E2418">
        <f>COUNTIF(tbl_EmployeeSurvey[EmployeeID],tbl_EmployeeSurvey[[#This Row],[EmployeeID]])</f>
        <v>1</v>
      </c>
    </row>
    <row r="2419" spans="1:5" x14ac:dyDescent="0.25">
      <c r="A2419">
        <v>2418</v>
      </c>
      <c r="B2419">
        <v>4</v>
      </c>
      <c r="C2419">
        <v>2</v>
      </c>
      <c r="D2419">
        <v>3</v>
      </c>
      <c r="E2419">
        <f>COUNTIF(tbl_EmployeeSurvey[EmployeeID],tbl_EmployeeSurvey[[#This Row],[EmployeeID]])</f>
        <v>1</v>
      </c>
    </row>
    <row r="2420" spans="1:5" x14ac:dyDescent="0.25">
      <c r="A2420">
        <v>2419</v>
      </c>
      <c r="B2420">
        <v>4</v>
      </c>
      <c r="C2420">
        <v>4</v>
      </c>
      <c r="D2420">
        <v>3</v>
      </c>
      <c r="E2420">
        <f>COUNTIF(tbl_EmployeeSurvey[EmployeeID],tbl_EmployeeSurvey[[#This Row],[EmployeeID]])</f>
        <v>1</v>
      </c>
    </row>
    <row r="2421" spans="1:5" x14ac:dyDescent="0.25">
      <c r="A2421">
        <v>2420</v>
      </c>
      <c r="B2421">
        <v>1</v>
      </c>
      <c r="C2421">
        <v>2</v>
      </c>
      <c r="D2421">
        <v>3</v>
      </c>
      <c r="E2421">
        <f>COUNTIF(tbl_EmployeeSurvey[EmployeeID],tbl_EmployeeSurvey[[#This Row],[EmployeeID]])</f>
        <v>1</v>
      </c>
    </row>
    <row r="2422" spans="1:5" x14ac:dyDescent="0.25">
      <c r="A2422">
        <v>2421</v>
      </c>
      <c r="B2422">
        <v>2</v>
      </c>
      <c r="C2422">
        <v>4</v>
      </c>
      <c r="D2422">
        <v>4</v>
      </c>
      <c r="E2422">
        <f>COUNTIF(tbl_EmployeeSurvey[EmployeeID],tbl_EmployeeSurvey[[#This Row],[EmployeeID]])</f>
        <v>1</v>
      </c>
    </row>
    <row r="2423" spans="1:5" x14ac:dyDescent="0.25">
      <c r="A2423">
        <v>2422</v>
      </c>
      <c r="B2423">
        <v>3</v>
      </c>
      <c r="C2423">
        <v>4</v>
      </c>
      <c r="D2423">
        <v>4</v>
      </c>
      <c r="E2423">
        <f>COUNTIF(tbl_EmployeeSurvey[EmployeeID],tbl_EmployeeSurvey[[#This Row],[EmployeeID]])</f>
        <v>1</v>
      </c>
    </row>
    <row r="2424" spans="1:5" x14ac:dyDescent="0.25">
      <c r="A2424">
        <v>2423</v>
      </c>
      <c r="B2424">
        <v>2</v>
      </c>
      <c r="C2424">
        <v>2</v>
      </c>
      <c r="D2424">
        <v>3</v>
      </c>
      <c r="E2424">
        <f>COUNTIF(tbl_EmployeeSurvey[EmployeeID],tbl_EmployeeSurvey[[#This Row],[EmployeeID]])</f>
        <v>1</v>
      </c>
    </row>
    <row r="2425" spans="1:5" x14ac:dyDescent="0.25">
      <c r="A2425">
        <v>2424</v>
      </c>
      <c r="B2425">
        <v>3</v>
      </c>
      <c r="C2425">
        <v>4</v>
      </c>
      <c r="D2425">
        <v>2</v>
      </c>
      <c r="E2425">
        <f>COUNTIF(tbl_EmployeeSurvey[EmployeeID],tbl_EmployeeSurvey[[#This Row],[EmployeeID]])</f>
        <v>1</v>
      </c>
    </row>
    <row r="2426" spans="1:5" x14ac:dyDescent="0.25">
      <c r="A2426">
        <v>2425</v>
      </c>
      <c r="B2426">
        <v>2</v>
      </c>
      <c r="C2426">
        <v>4</v>
      </c>
      <c r="D2426">
        <v>3</v>
      </c>
      <c r="E2426">
        <f>COUNTIF(tbl_EmployeeSurvey[EmployeeID],tbl_EmployeeSurvey[[#This Row],[EmployeeID]])</f>
        <v>1</v>
      </c>
    </row>
    <row r="2427" spans="1:5" x14ac:dyDescent="0.25">
      <c r="A2427">
        <v>2426</v>
      </c>
      <c r="B2427">
        <v>3</v>
      </c>
      <c r="C2427">
        <v>4</v>
      </c>
      <c r="D2427">
        <v>3</v>
      </c>
      <c r="E2427">
        <f>COUNTIF(tbl_EmployeeSurvey[EmployeeID],tbl_EmployeeSurvey[[#This Row],[EmployeeID]])</f>
        <v>1</v>
      </c>
    </row>
    <row r="2428" spans="1:5" x14ac:dyDescent="0.25">
      <c r="A2428">
        <v>2427</v>
      </c>
      <c r="B2428">
        <v>3</v>
      </c>
      <c r="C2428">
        <v>4</v>
      </c>
      <c r="D2428">
        <v>3</v>
      </c>
      <c r="E2428">
        <f>COUNTIF(tbl_EmployeeSurvey[EmployeeID],tbl_EmployeeSurvey[[#This Row],[EmployeeID]])</f>
        <v>1</v>
      </c>
    </row>
    <row r="2429" spans="1:5" x14ac:dyDescent="0.25">
      <c r="A2429">
        <v>2428</v>
      </c>
      <c r="B2429">
        <v>1</v>
      </c>
      <c r="C2429">
        <v>4</v>
      </c>
      <c r="D2429">
        <v>4</v>
      </c>
      <c r="E2429">
        <f>COUNTIF(tbl_EmployeeSurvey[EmployeeID],tbl_EmployeeSurvey[[#This Row],[EmployeeID]])</f>
        <v>1</v>
      </c>
    </row>
    <row r="2430" spans="1:5" x14ac:dyDescent="0.25">
      <c r="A2430">
        <v>2429</v>
      </c>
      <c r="B2430">
        <v>4</v>
      </c>
      <c r="C2430">
        <v>4</v>
      </c>
      <c r="D2430">
        <v>3</v>
      </c>
      <c r="E2430">
        <f>COUNTIF(tbl_EmployeeSurvey[EmployeeID],tbl_EmployeeSurvey[[#This Row],[EmployeeID]])</f>
        <v>1</v>
      </c>
    </row>
    <row r="2431" spans="1:5" x14ac:dyDescent="0.25">
      <c r="A2431">
        <v>2430</v>
      </c>
      <c r="B2431">
        <v>3</v>
      </c>
      <c r="C2431">
        <v>3</v>
      </c>
      <c r="D2431">
        <v>3</v>
      </c>
      <c r="E2431">
        <f>COUNTIF(tbl_EmployeeSurvey[EmployeeID],tbl_EmployeeSurvey[[#This Row],[EmployeeID]])</f>
        <v>1</v>
      </c>
    </row>
    <row r="2432" spans="1:5" x14ac:dyDescent="0.25">
      <c r="A2432">
        <v>2431</v>
      </c>
      <c r="B2432">
        <v>4</v>
      </c>
      <c r="C2432">
        <v>3</v>
      </c>
      <c r="D2432">
        <v>3</v>
      </c>
      <c r="E2432">
        <f>COUNTIF(tbl_EmployeeSurvey[EmployeeID],tbl_EmployeeSurvey[[#This Row],[EmployeeID]])</f>
        <v>1</v>
      </c>
    </row>
    <row r="2433" spans="1:5" x14ac:dyDescent="0.25">
      <c r="A2433">
        <v>2432</v>
      </c>
      <c r="B2433">
        <v>4</v>
      </c>
      <c r="C2433">
        <v>3</v>
      </c>
      <c r="D2433">
        <v>3</v>
      </c>
      <c r="E2433">
        <f>COUNTIF(tbl_EmployeeSurvey[EmployeeID],tbl_EmployeeSurvey[[#This Row],[EmployeeID]])</f>
        <v>1</v>
      </c>
    </row>
    <row r="2434" spans="1:5" x14ac:dyDescent="0.25">
      <c r="A2434">
        <v>2433</v>
      </c>
      <c r="B2434">
        <v>3</v>
      </c>
      <c r="C2434">
        <v>4</v>
      </c>
      <c r="D2434">
        <v>2</v>
      </c>
      <c r="E2434">
        <f>COUNTIF(tbl_EmployeeSurvey[EmployeeID],tbl_EmployeeSurvey[[#This Row],[EmployeeID]])</f>
        <v>1</v>
      </c>
    </row>
    <row r="2435" spans="1:5" x14ac:dyDescent="0.25">
      <c r="A2435">
        <v>2434</v>
      </c>
      <c r="B2435">
        <v>3</v>
      </c>
      <c r="C2435">
        <v>3</v>
      </c>
      <c r="D2435">
        <v>2</v>
      </c>
      <c r="E2435">
        <f>COUNTIF(tbl_EmployeeSurvey[EmployeeID],tbl_EmployeeSurvey[[#This Row],[EmployeeID]])</f>
        <v>1</v>
      </c>
    </row>
    <row r="2436" spans="1:5" x14ac:dyDescent="0.25">
      <c r="A2436">
        <v>2435</v>
      </c>
      <c r="B2436">
        <v>4</v>
      </c>
      <c r="C2436">
        <v>3</v>
      </c>
      <c r="D2436">
        <v>3</v>
      </c>
      <c r="E2436">
        <f>COUNTIF(tbl_EmployeeSurvey[EmployeeID],tbl_EmployeeSurvey[[#This Row],[EmployeeID]])</f>
        <v>1</v>
      </c>
    </row>
    <row r="2437" spans="1:5" x14ac:dyDescent="0.25">
      <c r="A2437">
        <v>2436</v>
      </c>
      <c r="B2437">
        <v>3</v>
      </c>
      <c r="C2437">
        <v>3</v>
      </c>
      <c r="D2437">
        <v>1</v>
      </c>
      <c r="E2437">
        <f>COUNTIF(tbl_EmployeeSurvey[EmployeeID],tbl_EmployeeSurvey[[#This Row],[EmployeeID]])</f>
        <v>1</v>
      </c>
    </row>
    <row r="2438" spans="1:5" x14ac:dyDescent="0.25">
      <c r="A2438">
        <v>2437</v>
      </c>
      <c r="B2438">
        <v>4</v>
      </c>
      <c r="C2438">
        <v>3</v>
      </c>
      <c r="D2438">
        <v>4</v>
      </c>
      <c r="E2438">
        <f>COUNTIF(tbl_EmployeeSurvey[EmployeeID],tbl_EmployeeSurvey[[#This Row],[EmployeeID]])</f>
        <v>1</v>
      </c>
    </row>
    <row r="2439" spans="1:5" x14ac:dyDescent="0.25">
      <c r="A2439">
        <v>2438</v>
      </c>
      <c r="B2439">
        <v>4</v>
      </c>
      <c r="C2439">
        <v>2</v>
      </c>
      <c r="D2439">
        <v>3</v>
      </c>
      <c r="E2439">
        <f>COUNTIF(tbl_EmployeeSurvey[EmployeeID],tbl_EmployeeSurvey[[#This Row],[EmployeeID]])</f>
        <v>1</v>
      </c>
    </row>
    <row r="2440" spans="1:5" x14ac:dyDescent="0.25">
      <c r="A2440">
        <v>2439</v>
      </c>
      <c r="B2440">
        <v>1</v>
      </c>
      <c r="C2440">
        <v>3</v>
      </c>
      <c r="D2440">
        <v>2</v>
      </c>
      <c r="E2440">
        <f>COUNTIF(tbl_EmployeeSurvey[EmployeeID],tbl_EmployeeSurvey[[#This Row],[EmployeeID]])</f>
        <v>1</v>
      </c>
    </row>
    <row r="2441" spans="1:5" x14ac:dyDescent="0.25">
      <c r="A2441">
        <v>2440</v>
      </c>
      <c r="B2441">
        <v>2</v>
      </c>
      <c r="C2441">
        <v>3</v>
      </c>
      <c r="D2441">
        <v>4</v>
      </c>
      <c r="E2441">
        <f>COUNTIF(tbl_EmployeeSurvey[EmployeeID],tbl_EmployeeSurvey[[#This Row],[EmployeeID]])</f>
        <v>1</v>
      </c>
    </row>
    <row r="2442" spans="1:5" x14ac:dyDescent="0.25">
      <c r="A2442">
        <v>2441</v>
      </c>
      <c r="B2442">
        <v>3</v>
      </c>
      <c r="C2442">
        <v>2</v>
      </c>
      <c r="D2442">
        <v>3</v>
      </c>
      <c r="E2442">
        <f>COUNTIF(tbl_EmployeeSurvey[EmployeeID],tbl_EmployeeSurvey[[#This Row],[EmployeeID]])</f>
        <v>1</v>
      </c>
    </row>
    <row r="2443" spans="1:5" x14ac:dyDescent="0.25">
      <c r="A2443">
        <v>2442</v>
      </c>
      <c r="B2443">
        <v>2</v>
      </c>
      <c r="C2443">
        <v>1</v>
      </c>
      <c r="D2443">
        <v>3</v>
      </c>
      <c r="E2443">
        <f>COUNTIF(tbl_EmployeeSurvey[EmployeeID],tbl_EmployeeSurvey[[#This Row],[EmployeeID]])</f>
        <v>1</v>
      </c>
    </row>
    <row r="2444" spans="1:5" x14ac:dyDescent="0.25">
      <c r="A2444">
        <v>2443</v>
      </c>
      <c r="B2444">
        <v>2</v>
      </c>
      <c r="C2444">
        <v>1</v>
      </c>
      <c r="D2444">
        <v>4</v>
      </c>
      <c r="E2444">
        <f>COUNTIF(tbl_EmployeeSurvey[EmployeeID],tbl_EmployeeSurvey[[#This Row],[EmployeeID]])</f>
        <v>1</v>
      </c>
    </row>
    <row r="2445" spans="1:5" x14ac:dyDescent="0.25">
      <c r="A2445">
        <v>2444</v>
      </c>
      <c r="B2445">
        <v>3</v>
      </c>
      <c r="C2445">
        <v>2</v>
      </c>
      <c r="D2445">
        <v>3</v>
      </c>
      <c r="E2445">
        <f>COUNTIF(tbl_EmployeeSurvey[EmployeeID],tbl_EmployeeSurvey[[#This Row],[EmployeeID]])</f>
        <v>1</v>
      </c>
    </row>
    <row r="2446" spans="1:5" x14ac:dyDescent="0.25">
      <c r="A2446">
        <v>2445</v>
      </c>
      <c r="B2446">
        <v>4</v>
      </c>
      <c r="C2446">
        <v>3</v>
      </c>
      <c r="D2446">
        <v>3</v>
      </c>
      <c r="E2446">
        <f>COUNTIF(tbl_EmployeeSurvey[EmployeeID],tbl_EmployeeSurvey[[#This Row],[EmployeeID]])</f>
        <v>1</v>
      </c>
    </row>
    <row r="2447" spans="1:5" x14ac:dyDescent="0.25">
      <c r="A2447">
        <v>2446</v>
      </c>
      <c r="B2447">
        <v>2</v>
      </c>
      <c r="C2447">
        <v>4</v>
      </c>
      <c r="D2447">
        <v>2</v>
      </c>
      <c r="E2447">
        <f>COUNTIF(tbl_EmployeeSurvey[EmployeeID],tbl_EmployeeSurvey[[#This Row],[EmployeeID]])</f>
        <v>1</v>
      </c>
    </row>
    <row r="2448" spans="1:5" x14ac:dyDescent="0.25">
      <c r="A2448">
        <v>2447</v>
      </c>
      <c r="B2448">
        <v>3</v>
      </c>
      <c r="C2448">
        <v>2</v>
      </c>
      <c r="D2448">
        <v>1</v>
      </c>
      <c r="E2448">
        <f>COUNTIF(tbl_EmployeeSurvey[EmployeeID],tbl_EmployeeSurvey[[#This Row],[EmployeeID]])</f>
        <v>1</v>
      </c>
    </row>
    <row r="2449" spans="1:5" x14ac:dyDescent="0.25">
      <c r="A2449">
        <v>2448</v>
      </c>
      <c r="B2449">
        <v>3</v>
      </c>
      <c r="C2449">
        <v>4</v>
      </c>
      <c r="D2449">
        <v>2</v>
      </c>
      <c r="E2449">
        <f>COUNTIF(tbl_EmployeeSurvey[EmployeeID],tbl_EmployeeSurvey[[#This Row],[EmployeeID]])</f>
        <v>1</v>
      </c>
    </row>
    <row r="2450" spans="1:5" x14ac:dyDescent="0.25">
      <c r="A2450">
        <v>2449</v>
      </c>
      <c r="B2450">
        <v>2</v>
      </c>
      <c r="C2450">
        <v>1</v>
      </c>
      <c r="D2450">
        <v>3</v>
      </c>
      <c r="E2450">
        <f>COUNTIF(tbl_EmployeeSurvey[EmployeeID],tbl_EmployeeSurvey[[#This Row],[EmployeeID]])</f>
        <v>1</v>
      </c>
    </row>
    <row r="2451" spans="1:5" x14ac:dyDescent="0.25">
      <c r="A2451">
        <v>2450</v>
      </c>
      <c r="B2451">
        <v>1</v>
      </c>
      <c r="C2451">
        <v>2</v>
      </c>
      <c r="D2451">
        <v>3</v>
      </c>
      <c r="E2451">
        <f>COUNTIF(tbl_EmployeeSurvey[EmployeeID],tbl_EmployeeSurvey[[#This Row],[EmployeeID]])</f>
        <v>1</v>
      </c>
    </row>
    <row r="2452" spans="1:5" x14ac:dyDescent="0.25">
      <c r="A2452">
        <v>2451</v>
      </c>
      <c r="B2452">
        <v>3</v>
      </c>
      <c r="C2452">
        <v>2</v>
      </c>
      <c r="D2452">
        <v>1</v>
      </c>
      <c r="E2452">
        <f>COUNTIF(tbl_EmployeeSurvey[EmployeeID],tbl_EmployeeSurvey[[#This Row],[EmployeeID]])</f>
        <v>1</v>
      </c>
    </row>
    <row r="2453" spans="1:5" x14ac:dyDescent="0.25">
      <c r="A2453">
        <v>2452</v>
      </c>
      <c r="B2453">
        <v>4</v>
      </c>
      <c r="C2453">
        <v>4</v>
      </c>
      <c r="D2453">
        <v>2</v>
      </c>
      <c r="E2453">
        <f>COUNTIF(tbl_EmployeeSurvey[EmployeeID],tbl_EmployeeSurvey[[#This Row],[EmployeeID]])</f>
        <v>1</v>
      </c>
    </row>
    <row r="2454" spans="1:5" x14ac:dyDescent="0.25">
      <c r="A2454">
        <v>2453</v>
      </c>
      <c r="B2454">
        <v>4</v>
      </c>
      <c r="C2454">
        <v>4</v>
      </c>
      <c r="D2454">
        <v>3</v>
      </c>
      <c r="E2454">
        <f>COUNTIF(tbl_EmployeeSurvey[EmployeeID],tbl_EmployeeSurvey[[#This Row],[EmployeeID]])</f>
        <v>1</v>
      </c>
    </row>
    <row r="2455" spans="1:5" x14ac:dyDescent="0.25">
      <c r="A2455">
        <v>2454</v>
      </c>
      <c r="B2455">
        <v>4</v>
      </c>
      <c r="C2455">
        <v>3</v>
      </c>
      <c r="D2455">
        <v>1</v>
      </c>
      <c r="E2455">
        <f>COUNTIF(tbl_EmployeeSurvey[EmployeeID],tbl_EmployeeSurvey[[#This Row],[EmployeeID]])</f>
        <v>1</v>
      </c>
    </row>
    <row r="2456" spans="1:5" x14ac:dyDescent="0.25">
      <c r="A2456">
        <v>2455</v>
      </c>
      <c r="B2456">
        <v>2</v>
      </c>
      <c r="C2456">
        <v>2</v>
      </c>
      <c r="D2456">
        <v>2</v>
      </c>
      <c r="E2456">
        <f>COUNTIF(tbl_EmployeeSurvey[EmployeeID],tbl_EmployeeSurvey[[#This Row],[EmployeeID]])</f>
        <v>1</v>
      </c>
    </row>
    <row r="2457" spans="1:5" x14ac:dyDescent="0.25">
      <c r="A2457">
        <v>2456</v>
      </c>
      <c r="B2457">
        <v>3</v>
      </c>
      <c r="C2457">
        <v>3</v>
      </c>
      <c r="D2457">
        <v>4</v>
      </c>
      <c r="E2457">
        <f>COUNTIF(tbl_EmployeeSurvey[EmployeeID],tbl_EmployeeSurvey[[#This Row],[EmployeeID]])</f>
        <v>1</v>
      </c>
    </row>
    <row r="2458" spans="1:5" x14ac:dyDescent="0.25">
      <c r="A2458">
        <v>2457</v>
      </c>
      <c r="B2458">
        <v>4</v>
      </c>
      <c r="C2458">
        <v>1</v>
      </c>
      <c r="D2458">
        <v>3</v>
      </c>
      <c r="E2458">
        <f>COUNTIF(tbl_EmployeeSurvey[EmployeeID],tbl_EmployeeSurvey[[#This Row],[EmployeeID]])</f>
        <v>1</v>
      </c>
    </row>
    <row r="2459" spans="1:5" x14ac:dyDescent="0.25">
      <c r="A2459">
        <v>2458</v>
      </c>
      <c r="B2459">
        <v>1</v>
      </c>
      <c r="C2459">
        <v>4</v>
      </c>
      <c r="D2459">
        <v>3</v>
      </c>
      <c r="E2459">
        <f>COUNTIF(tbl_EmployeeSurvey[EmployeeID],tbl_EmployeeSurvey[[#This Row],[EmployeeID]])</f>
        <v>1</v>
      </c>
    </row>
    <row r="2460" spans="1:5" x14ac:dyDescent="0.25">
      <c r="A2460">
        <v>2459</v>
      </c>
      <c r="B2460">
        <v>3</v>
      </c>
      <c r="C2460">
        <v>4</v>
      </c>
      <c r="D2460">
        <v>2</v>
      </c>
      <c r="E2460">
        <f>COUNTIF(tbl_EmployeeSurvey[EmployeeID],tbl_EmployeeSurvey[[#This Row],[EmployeeID]])</f>
        <v>1</v>
      </c>
    </row>
    <row r="2461" spans="1:5" x14ac:dyDescent="0.25">
      <c r="A2461">
        <v>2460</v>
      </c>
      <c r="B2461">
        <v>1</v>
      </c>
      <c r="C2461">
        <v>3</v>
      </c>
      <c r="D2461">
        <v>3</v>
      </c>
      <c r="E2461">
        <f>COUNTIF(tbl_EmployeeSurvey[EmployeeID],tbl_EmployeeSurvey[[#This Row],[EmployeeID]])</f>
        <v>1</v>
      </c>
    </row>
    <row r="2462" spans="1:5" x14ac:dyDescent="0.25">
      <c r="A2462">
        <v>2461</v>
      </c>
      <c r="B2462">
        <v>3</v>
      </c>
      <c r="C2462">
        <v>4</v>
      </c>
      <c r="D2462">
        <v>2</v>
      </c>
      <c r="E2462">
        <f>COUNTIF(tbl_EmployeeSurvey[EmployeeID],tbl_EmployeeSurvey[[#This Row],[EmployeeID]])</f>
        <v>1</v>
      </c>
    </row>
    <row r="2463" spans="1:5" x14ac:dyDescent="0.25">
      <c r="A2463">
        <v>2462</v>
      </c>
      <c r="B2463">
        <v>2</v>
      </c>
      <c r="C2463">
        <v>2</v>
      </c>
      <c r="D2463">
        <v>3</v>
      </c>
      <c r="E2463">
        <f>COUNTIF(tbl_EmployeeSurvey[EmployeeID],tbl_EmployeeSurvey[[#This Row],[EmployeeID]])</f>
        <v>1</v>
      </c>
    </row>
    <row r="2464" spans="1:5" x14ac:dyDescent="0.25">
      <c r="A2464">
        <v>2463</v>
      </c>
      <c r="B2464">
        <v>4</v>
      </c>
      <c r="C2464">
        <v>3</v>
      </c>
      <c r="D2464">
        <v>4</v>
      </c>
      <c r="E2464">
        <f>COUNTIF(tbl_EmployeeSurvey[EmployeeID],tbl_EmployeeSurvey[[#This Row],[EmployeeID]])</f>
        <v>1</v>
      </c>
    </row>
    <row r="2465" spans="1:5" x14ac:dyDescent="0.25">
      <c r="A2465">
        <v>2464</v>
      </c>
      <c r="B2465">
        <v>3</v>
      </c>
      <c r="C2465">
        <v>1</v>
      </c>
      <c r="D2465">
        <v>3</v>
      </c>
      <c r="E2465">
        <f>COUNTIF(tbl_EmployeeSurvey[EmployeeID],tbl_EmployeeSurvey[[#This Row],[EmployeeID]])</f>
        <v>1</v>
      </c>
    </row>
    <row r="2466" spans="1:5" x14ac:dyDescent="0.25">
      <c r="A2466">
        <v>2465</v>
      </c>
      <c r="B2466">
        <v>4</v>
      </c>
      <c r="C2466">
        <v>4</v>
      </c>
      <c r="D2466">
        <v>3</v>
      </c>
      <c r="E2466">
        <f>COUNTIF(tbl_EmployeeSurvey[EmployeeID],tbl_EmployeeSurvey[[#This Row],[EmployeeID]])</f>
        <v>1</v>
      </c>
    </row>
    <row r="2467" spans="1:5" x14ac:dyDescent="0.25">
      <c r="A2467">
        <v>2466</v>
      </c>
      <c r="B2467">
        <v>4</v>
      </c>
      <c r="C2467">
        <v>2</v>
      </c>
      <c r="D2467">
        <v>2</v>
      </c>
      <c r="E2467">
        <f>COUNTIF(tbl_EmployeeSurvey[EmployeeID],tbl_EmployeeSurvey[[#This Row],[EmployeeID]])</f>
        <v>1</v>
      </c>
    </row>
    <row r="2468" spans="1:5" x14ac:dyDescent="0.25">
      <c r="A2468">
        <v>2467</v>
      </c>
      <c r="B2468">
        <v>4</v>
      </c>
      <c r="C2468">
        <v>4</v>
      </c>
      <c r="D2468">
        <v>4</v>
      </c>
      <c r="E2468">
        <f>COUNTIF(tbl_EmployeeSurvey[EmployeeID],tbl_EmployeeSurvey[[#This Row],[EmployeeID]])</f>
        <v>1</v>
      </c>
    </row>
    <row r="2469" spans="1:5" x14ac:dyDescent="0.25">
      <c r="A2469">
        <v>2468</v>
      </c>
      <c r="B2469">
        <v>1</v>
      </c>
      <c r="C2469">
        <v>1</v>
      </c>
      <c r="D2469">
        <v>2</v>
      </c>
      <c r="E2469">
        <f>COUNTIF(tbl_EmployeeSurvey[EmployeeID],tbl_EmployeeSurvey[[#This Row],[EmployeeID]])</f>
        <v>1</v>
      </c>
    </row>
    <row r="2470" spans="1:5" x14ac:dyDescent="0.25">
      <c r="A2470">
        <v>2469</v>
      </c>
      <c r="B2470">
        <v>3</v>
      </c>
      <c r="C2470">
        <v>2</v>
      </c>
      <c r="D2470">
        <v>2</v>
      </c>
      <c r="E2470">
        <f>COUNTIF(tbl_EmployeeSurvey[EmployeeID],tbl_EmployeeSurvey[[#This Row],[EmployeeID]])</f>
        <v>1</v>
      </c>
    </row>
    <row r="2471" spans="1:5" x14ac:dyDescent="0.25">
      <c r="A2471">
        <v>2470</v>
      </c>
      <c r="B2471">
        <v>1</v>
      </c>
      <c r="C2471">
        <v>3</v>
      </c>
      <c r="D2471">
        <v>3</v>
      </c>
      <c r="E2471">
        <f>COUNTIF(tbl_EmployeeSurvey[EmployeeID],tbl_EmployeeSurvey[[#This Row],[EmployeeID]])</f>
        <v>1</v>
      </c>
    </row>
    <row r="2472" spans="1:5" x14ac:dyDescent="0.25">
      <c r="A2472">
        <v>2471</v>
      </c>
      <c r="B2472">
        <v>4</v>
      </c>
      <c r="C2472">
        <v>1</v>
      </c>
      <c r="D2472">
        <v>3</v>
      </c>
      <c r="E2472">
        <f>COUNTIF(tbl_EmployeeSurvey[EmployeeID],tbl_EmployeeSurvey[[#This Row],[EmployeeID]])</f>
        <v>1</v>
      </c>
    </row>
    <row r="2473" spans="1:5" x14ac:dyDescent="0.25">
      <c r="A2473">
        <v>2472</v>
      </c>
      <c r="B2473">
        <v>3</v>
      </c>
      <c r="C2473">
        <v>3</v>
      </c>
      <c r="D2473">
        <v>3</v>
      </c>
      <c r="E2473">
        <f>COUNTIF(tbl_EmployeeSurvey[EmployeeID],tbl_EmployeeSurvey[[#This Row],[EmployeeID]])</f>
        <v>1</v>
      </c>
    </row>
    <row r="2474" spans="1:5" x14ac:dyDescent="0.25">
      <c r="A2474">
        <v>2473</v>
      </c>
      <c r="B2474">
        <v>2</v>
      </c>
      <c r="C2474">
        <v>2</v>
      </c>
      <c r="D2474">
        <v>3</v>
      </c>
      <c r="E2474">
        <f>COUNTIF(tbl_EmployeeSurvey[EmployeeID],tbl_EmployeeSurvey[[#This Row],[EmployeeID]])</f>
        <v>1</v>
      </c>
    </row>
    <row r="2475" spans="1:5" x14ac:dyDescent="0.25">
      <c r="A2475">
        <v>2474</v>
      </c>
      <c r="B2475">
        <v>2</v>
      </c>
      <c r="C2475">
        <v>4</v>
      </c>
      <c r="D2475">
        <v>3</v>
      </c>
      <c r="E2475">
        <f>COUNTIF(tbl_EmployeeSurvey[EmployeeID],tbl_EmployeeSurvey[[#This Row],[EmployeeID]])</f>
        <v>1</v>
      </c>
    </row>
    <row r="2476" spans="1:5" x14ac:dyDescent="0.25">
      <c r="A2476">
        <v>2475</v>
      </c>
      <c r="B2476">
        <v>3</v>
      </c>
      <c r="C2476">
        <v>3</v>
      </c>
      <c r="D2476">
        <v>3</v>
      </c>
      <c r="E2476">
        <f>COUNTIF(tbl_EmployeeSurvey[EmployeeID],tbl_EmployeeSurvey[[#This Row],[EmployeeID]])</f>
        <v>1</v>
      </c>
    </row>
    <row r="2477" spans="1:5" x14ac:dyDescent="0.25">
      <c r="A2477">
        <v>2476</v>
      </c>
      <c r="B2477">
        <v>2</v>
      </c>
      <c r="C2477">
        <v>2</v>
      </c>
      <c r="D2477">
        <v>2</v>
      </c>
      <c r="E2477">
        <f>COUNTIF(tbl_EmployeeSurvey[EmployeeID],tbl_EmployeeSurvey[[#This Row],[EmployeeID]])</f>
        <v>1</v>
      </c>
    </row>
    <row r="2478" spans="1:5" x14ac:dyDescent="0.25">
      <c r="A2478">
        <v>2477</v>
      </c>
      <c r="B2478">
        <v>3</v>
      </c>
      <c r="C2478">
        <v>3</v>
      </c>
      <c r="D2478">
        <v>3</v>
      </c>
      <c r="E2478">
        <f>COUNTIF(tbl_EmployeeSurvey[EmployeeID],tbl_EmployeeSurvey[[#This Row],[EmployeeID]])</f>
        <v>1</v>
      </c>
    </row>
    <row r="2479" spans="1:5" x14ac:dyDescent="0.25">
      <c r="A2479">
        <v>2478</v>
      </c>
      <c r="B2479">
        <v>4</v>
      </c>
      <c r="C2479">
        <v>2</v>
      </c>
      <c r="D2479">
        <v>2</v>
      </c>
      <c r="E2479">
        <f>COUNTIF(tbl_EmployeeSurvey[EmployeeID],tbl_EmployeeSurvey[[#This Row],[EmployeeID]])</f>
        <v>1</v>
      </c>
    </row>
    <row r="2480" spans="1:5" x14ac:dyDescent="0.25">
      <c r="A2480">
        <v>2479</v>
      </c>
      <c r="B2480">
        <v>3</v>
      </c>
      <c r="C2480">
        <v>1</v>
      </c>
      <c r="D2480">
        <v>3</v>
      </c>
      <c r="E2480">
        <f>COUNTIF(tbl_EmployeeSurvey[EmployeeID],tbl_EmployeeSurvey[[#This Row],[EmployeeID]])</f>
        <v>1</v>
      </c>
    </row>
    <row r="2481" spans="1:5" x14ac:dyDescent="0.25">
      <c r="A2481">
        <v>2480</v>
      </c>
      <c r="B2481">
        <v>4</v>
      </c>
      <c r="C2481">
        <v>3</v>
      </c>
      <c r="D2481">
        <v>3</v>
      </c>
      <c r="E2481">
        <f>COUNTIF(tbl_EmployeeSurvey[EmployeeID],tbl_EmployeeSurvey[[#This Row],[EmployeeID]])</f>
        <v>1</v>
      </c>
    </row>
    <row r="2482" spans="1:5" x14ac:dyDescent="0.25">
      <c r="A2482">
        <v>2481</v>
      </c>
      <c r="B2482">
        <v>1</v>
      </c>
      <c r="C2482">
        <v>3</v>
      </c>
      <c r="D2482">
        <v>2</v>
      </c>
      <c r="E2482">
        <f>COUNTIF(tbl_EmployeeSurvey[EmployeeID],tbl_EmployeeSurvey[[#This Row],[EmployeeID]])</f>
        <v>1</v>
      </c>
    </row>
    <row r="2483" spans="1:5" x14ac:dyDescent="0.25">
      <c r="A2483">
        <v>2482</v>
      </c>
      <c r="B2483">
        <v>2</v>
      </c>
      <c r="C2483">
        <v>4</v>
      </c>
      <c r="D2483">
        <v>3</v>
      </c>
      <c r="E2483">
        <f>COUNTIF(tbl_EmployeeSurvey[EmployeeID],tbl_EmployeeSurvey[[#This Row],[EmployeeID]])</f>
        <v>1</v>
      </c>
    </row>
    <row r="2484" spans="1:5" x14ac:dyDescent="0.25">
      <c r="A2484">
        <v>2483</v>
      </c>
      <c r="B2484">
        <v>4</v>
      </c>
      <c r="C2484">
        <v>4</v>
      </c>
      <c r="D2484">
        <v>3</v>
      </c>
      <c r="E2484">
        <f>COUNTIF(tbl_EmployeeSurvey[EmployeeID],tbl_EmployeeSurvey[[#This Row],[EmployeeID]])</f>
        <v>1</v>
      </c>
    </row>
    <row r="2485" spans="1:5" x14ac:dyDescent="0.25">
      <c r="A2485">
        <v>2484</v>
      </c>
      <c r="B2485">
        <v>2</v>
      </c>
      <c r="C2485">
        <v>2</v>
      </c>
      <c r="D2485">
        <v>3</v>
      </c>
      <c r="E2485">
        <f>COUNTIF(tbl_EmployeeSurvey[EmployeeID],tbl_EmployeeSurvey[[#This Row],[EmployeeID]])</f>
        <v>1</v>
      </c>
    </row>
    <row r="2486" spans="1:5" x14ac:dyDescent="0.25">
      <c r="A2486">
        <v>2485</v>
      </c>
      <c r="B2486">
        <v>4</v>
      </c>
      <c r="C2486">
        <v>3</v>
      </c>
      <c r="D2486">
        <v>3</v>
      </c>
      <c r="E2486">
        <f>COUNTIF(tbl_EmployeeSurvey[EmployeeID],tbl_EmployeeSurvey[[#This Row],[EmployeeID]])</f>
        <v>1</v>
      </c>
    </row>
    <row r="2487" spans="1:5" x14ac:dyDescent="0.25">
      <c r="A2487">
        <v>2486</v>
      </c>
      <c r="B2487">
        <v>3</v>
      </c>
      <c r="C2487">
        <v>1</v>
      </c>
      <c r="D2487">
        <v>3</v>
      </c>
      <c r="E2487">
        <f>COUNTIF(tbl_EmployeeSurvey[EmployeeID],tbl_EmployeeSurvey[[#This Row],[EmployeeID]])</f>
        <v>1</v>
      </c>
    </row>
    <row r="2488" spans="1:5" x14ac:dyDescent="0.25">
      <c r="A2488">
        <v>2487</v>
      </c>
      <c r="B2488">
        <v>1</v>
      </c>
      <c r="C2488">
        <v>4</v>
      </c>
      <c r="D2488">
        <v>3</v>
      </c>
      <c r="E2488">
        <f>COUNTIF(tbl_EmployeeSurvey[EmployeeID],tbl_EmployeeSurvey[[#This Row],[EmployeeID]])</f>
        <v>1</v>
      </c>
    </row>
    <row r="2489" spans="1:5" x14ac:dyDescent="0.25">
      <c r="A2489">
        <v>2488</v>
      </c>
      <c r="B2489">
        <v>1</v>
      </c>
      <c r="C2489">
        <v>3</v>
      </c>
      <c r="D2489">
        <v>3</v>
      </c>
      <c r="E2489">
        <f>COUNTIF(tbl_EmployeeSurvey[EmployeeID],tbl_EmployeeSurvey[[#This Row],[EmployeeID]])</f>
        <v>1</v>
      </c>
    </row>
    <row r="2490" spans="1:5" x14ac:dyDescent="0.25">
      <c r="A2490">
        <v>2489</v>
      </c>
      <c r="B2490">
        <v>2</v>
      </c>
      <c r="C2490">
        <v>2</v>
      </c>
      <c r="D2490">
        <v>3</v>
      </c>
      <c r="E2490">
        <f>COUNTIF(tbl_EmployeeSurvey[EmployeeID],tbl_EmployeeSurvey[[#This Row],[EmployeeID]])</f>
        <v>1</v>
      </c>
    </row>
    <row r="2491" spans="1:5" x14ac:dyDescent="0.25">
      <c r="A2491">
        <v>2490</v>
      </c>
      <c r="B2491">
        <v>3</v>
      </c>
      <c r="C2491">
        <v>4</v>
      </c>
      <c r="D2491">
        <v>3</v>
      </c>
      <c r="E2491">
        <f>COUNTIF(tbl_EmployeeSurvey[EmployeeID],tbl_EmployeeSurvey[[#This Row],[EmployeeID]])</f>
        <v>1</v>
      </c>
    </row>
    <row r="2492" spans="1:5" x14ac:dyDescent="0.25">
      <c r="A2492">
        <v>2491</v>
      </c>
      <c r="B2492">
        <v>4</v>
      </c>
      <c r="C2492">
        <v>1</v>
      </c>
      <c r="D2492">
        <v>3</v>
      </c>
      <c r="E2492">
        <f>COUNTIF(tbl_EmployeeSurvey[EmployeeID],tbl_EmployeeSurvey[[#This Row],[EmployeeID]])</f>
        <v>1</v>
      </c>
    </row>
    <row r="2493" spans="1:5" x14ac:dyDescent="0.25">
      <c r="A2493">
        <v>2492</v>
      </c>
      <c r="B2493">
        <v>3</v>
      </c>
      <c r="C2493">
        <v>2</v>
      </c>
      <c r="D2493">
        <v>2</v>
      </c>
      <c r="E2493">
        <f>COUNTIF(tbl_EmployeeSurvey[EmployeeID],tbl_EmployeeSurvey[[#This Row],[EmployeeID]])</f>
        <v>1</v>
      </c>
    </row>
    <row r="2494" spans="1:5" x14ac:dyDescent="0.25">
      <c r="A2494">
        <v>2493</v>
      </c>
      <c r="B2494">
        <v>3</v>
      </c>
      <c r="C2494">
        <v>2</v>
      </c>
      <c r="D2494">
        <v>2</v>
      </c>
      <c r="E2494">
        <f>COUNTIF(tbl_EmployeeSurvey[EmployeeID],tbl_EmployeeSurvey[[#This Row],[EmployeeID]])</f>
        <v>1</v>
      </c>
    </row>
    <row r="2495" spans="1:5" x14ac:dyDescent="0.25">
      <c r="A2495">
        <v>2494</v>
      </c>
      <c r="B2495">
        <v>3</v>
      </c>
      <c r="C2495">
        <v>4</v>
      </c>
      <c r="D2495">
        <v>3</v>
      </c>
      <c r="E2495">
        <f>COUNTIF(tbl_EmployeeSurvey[EmployeeID],tbl_EmployeeSurvey[[#This Row],[EmployeeID]])</f>
        <v>1</v>
      </c>
    </row>
    <row r="2496" spans="1:5" x14ac:dyDescent="0.25">
      <c r="A2496">
        <v>2495</v>
      </c>
      <c r="B2496">
        <v>4</v>
      </c>
      <c r="C2496">
        <v>1</v>
      </c>
      <c r="D2496">
        <v>3</v>
      </c>
      <c r="E2496">
        <f>COUNTIF(tbl_EmployeeSurvey[EmployeeID],tbl_EmployeeSurvey[[#This Row],[EmployeeID]])</f>
        <v>1</v>
      </c>
    </row>
    <row r="2497" spans="1:5" x14ac:dyDescent="0.25">
      <c r="A2497">
        <v>2496</v>
      </c>
      <c r="B2497">
        <v>3</v>
      </c>
      <c r="C2497">
        <v>4</v>
      </c>
      <c r="D2497">
        <v>4</v>
      </c>
      <c r="E2497">
        <f>COUNTIF(tbl_EmployeeSurvey[EmployeeID],tbl_EmployeeSurvey[[#This Row],[EmployeeID]])</f>
        <v>1</v>
      </c>
    </row>
    <row r="2498" spans="1:5" x14ac:dyDescent="0.25">
      <c r="A2498">
        <v>2497</v>
      </c>
      <c r="B2498">
        <v>3</v>
      </c>
      <c r="C2498">
        <v>3</v>
      </c>
      <c r="D2498">
        <v>3</v>
      </c>
      <c r="E2498">
        <f>COUNTIF(tbl_EmployeeSurvey[EmployeeID],tbl_EmployeeSurvey[[#This Row],[EmployeeID]])</f>
        <v>1</v>
      </c>
    </row>
    <row r="2499" spans="1:5" x14ac:dyDescent="0.25">
      <c r="A2499">
        <v>2498</v>
      </c>
      <c r="B2499">
        <v>2</v>
      </c>
      <c r="C2499">
        <v>2</v>
      </c>
      <c r="D2499">
        <v>3</v>
      </c>
      <c r="E2499">
        <f>COUNTIF(tbl_EmployeeSurvey[EmployeeID],tbl_EmployeeSurvey[[#This Row],[EmployeeID]])</f>
        <v>1</v>
      </c>
    </row>
    <row r="2500" spans="1:5" x14ac:dyDescent="0.25">
      <c r="A2500">
        <v>2499</v>
      </c>
      <c r="B2500">
        <v>3</v>
      </c>
      <c r="C2500">
        <v>1</v>
      </c>
      <c r="D2500">
        <v>2</v>
      </c>
      <c r="E2500">
        <f>COUNTIF(tbl_EmployeeSurvey[EmployeeID],tbl_EmployeeSurvey[[#This Row],[EmployeeID]])</f>
        <v>1</v>
      </c>
    </row>
    <row r="2501" spans="1:5" x14ac:dyDescent="0.25">
      <c r="A2501">
        <v>2500</v>
      </c>
      <c r="B2501">
        <v>2</v>
      </c>
      <c r="C2501">
        <v>1</v>
      </c>
      <c r="D2501">
        <v>2</v>
      </c>
      <c r="E2501">
        <f>COUNTIF(tbl_EmployeeSurvey[EmployeeID],tbl_EmployeeSurvey[[#This Row],[EmployeeID]])</f>
        <v>1</v>
      </c>
    </row>
    <row r="2502" spans="1:5" x14ac:dyDescent="0.25">
      <c r="A2502">
        <v>2501</v>
      </c>
      <c r="B2502">
        <v>2</v>
      </c>
      <c r="C2502">
        <v>4</v>
      </c>
      <c r="D2502">
        <v>3</v>
      </c>
      <c r="E2502">
        <f>COUNTIF(tbl_EmployeeSurvey[EmployeeID],tbl_EmployeeSurvey[[#This Row],[EmployeeID]])</f>
        <v>1</v>
      </c>
    </row>
    <row r="2503" spans="1:5" x14ac:dyDescent="0.25">
      <c r="A2503">
        <v>2502</v>
      </c>
      <c r="B2503">
        <v>1</v>
      </c>
      <c r="C2503">
        <v>2</v>
      </c>
      <c r="D2503">
        <v>3</v>
      </c>
      <c r="E2503">
        <f>COUNTIF(tbl_EmployeeSurvey[EmployeeID],tbl_EmployeeSurvey[[#This Row],[EmployeeID]])</f>
        <v>1</v>
      </c>
    </row>
    <row r="2504" spans="1:5" x14ac:dyDescent="0.25">
      <c r="A2504">
        <v>2503</v>
      </c>
      <c r="B2504">
        <v>4</v>
      </c>
      <c r="C2504">
        <v>1</v>
      </c>
      <c r="D2504">
        <v>2</v>
      </c>
      <c r="E2504">
        <f>COUNTIF(tbl_EmployeeSurvey[EmployeeID],tbl_EmployeeSurvey[[#This Row],[EmployeeID]])</f>
        <v>1</v>
      </c>
    </row>
    <row r="2505" spans="1:5" x14ac:dyDescent="0.25">
      <c r="A2505">
        <v>2504</v>
      </c>
      <c r="B2505">
        <v>4</v>
      </c>
      <c r="C2505">
        <v>1</v>
      </c>
      <c r="D2505">
        <v>1</v>
      </c>
      <c r="E2505">
        <f>COUNTIF(tbl_EmployeeSurvey[EmployeeID],tbl_EmployeeSurvey[[#This Row],[EmployeeID]])</f>
        <v>1</v>
      </c>
    </row>
    <row r="2506" spans="1:5" x14ac:dyDescent="0.25">
      <c r="A2506">
        <v>2505</v>
      </c>
      <c r="B2506">
        <v>3</v>
      </c>
      <c r="C2506">
        <v>4</v>
      </c>
      <c r="D2506">
        <v>3</v>
      </c>
      <c r="E2506">
        <f>COUNTIF(tbl_EmployeeSurvey[EmployeeID],tbl_EmployeeSurvey[[#This Row],[EmployeeID]])</f>
        <v>1</v>
      </c>
    </row>
    <row r="2507" spans="1:5" x14ac:dyDescent="0.25">
      <c r="A2507">
        <v>2506</v>
      </c>
      <c r="B2507">
        <v>1</v>
      </c>
      <c r="C2507">
        <v>3</v>
      </c>
      <c r="D2507">
        <v>2</v>
      </c>
      <c r="E2507">
        <f>COUNTIF(tbl_EmployeeSurvey[EmployeeID],tbl_EmployeeSurvey[[#This Row],[EmployeeID]])</f>
        <v>1</v>
      </c>
    </row>
    <row r="2508" spans="1:5" x14ac:dyDescent="0.25">
      <c r="A2508">
        <v>2507</v>
      </c>
      <c r="B2508">
        <v>2</v>
      </c>
      <c r="C2508">
        <v>2</v>
      </c>
      <c r="D2508">
        <v>1</v>
      </c>
      <c r="E2508">
        <f>COUNTIF(tbl_EmployeeSurvey[EmployeeID],tbl_EmployeeSurvey[[#This Row],[EmployeeID]])</f>
        <v>1</v>
      </c>
    </row>
    <row r="2509" spans="1:5" x14ac:dyDescent="0.25">
      <c r="A2509">
        <v>2508</v>
      </c>
      <c r="B2509">
        <v>3</v>
      </c>
      <c r="C2509">
        <v>3</v>
      </c>
      <c r="D2509">
        <v>4</v>
      </c>
      <c r="E2509">
        <f>COUNTIF(tbl_EmployeeSurvey[EmployeeID],tbl_EmployeeSurvey[[#This Row],[EmployeeID]])</f>
        <v>1</v>
      </c>
    </row>
    <row r="2510" spans="1:5" x14ac:dyDescent="0.25">
      <c r="A2510">
        <v>2509</v>
      </c>
      <c r="B2510">
        <v>1</v>
      </c>
      <c r="C2510">
        <v>3</v>
      </c>
      <c r="D2510">
        <v>3</v>
      </c>
      <c r="E2510">
        <f>COUNTIF(tbl_EmployeeSurvey[EmployeeID],tbl_EmployeeSurvey[[#This Row],[EmployeeID]])</f>
        <v>1</v>
      </c>
    </row>
    <row r="2511" spans="1:5" x14ac:dyDescent="0.25">
      <c r="A2511">
        <v>2510</v>
      </c>
      <c r="B2511">
        <v>4</v>
      </c>
      <c r="C2511">
        <v>2</v>
      </c>
      <c r="D2511">
        <v>3</v>
      </c>
      <c r="E2511">
        <f>COUNTIF(tbl_EmployeeSurvey[EmployeeID],tbl_EmployeeSurvey[[#This Row],[EmployeeID]])</f>
        <v>1</v>
      </c>
    </row>
    <row r="2512" spans="1:5" x14ac:dyDescent="0.25">
      <c r="A2512">
        <v>2511</v>
      </c>
      <c r="B2512">
        <v>4</v>
      </c>
      <c r="C2512">
        <v>2</v>
      </c>
      <c r="D2512">
        <v>4</v>
      </c>
      <c r="E2512">
        <f>COUNTIF(tbl_EmployeeSurvey[EmployeeID],tbl_EmployeeSurvey[[#This Row],[EmployeeID]])</f>
        <v>1</v>
      </c>
    </row>
    <row r="2513" spans="1:5" x14ac:dyDescent="0.25">
      <c r="A2513">
        <v>2512</v>
      </c>
      <c r="B2513">
        <v>3</v>
      </c>
      <c r="C2513">
        <v>4</v>
      </c>
      <c r="D2513">
        <v>3</v>
      </c>
      <c r="E2513">
        <f>COUNTIF(tbl_EmployeeSurvey[EmployeeID],tbl_EmployeeSurvey[[#This Row],[EmployeeID]])</f>
        <v>1</v>
      </c>
    </row>
    <row r="2514" spans="1:5" x14ac:dyDescent="0.25">
      <c r="A2514">
        <v>2513</v>
      </c>
      <c r="B2514">
        <v>2</v>
      </c>
      <c r="C2514">
        <v>3</v>
      </c>
      <c r="D2514">
        <v>3</v>
      </c>
      <c r="E2514">
        <f>COUNTIF(tbl_EmployeeSurvey[EmployeeID],tbl_EmployeeSurvey[[#This Row],[EmployeeID]])</f>
        <v>1</v>
      </c>
    </row>
    <row r="2515" spans="1:5" x14ac:dyDescent="0.25">
      <c r="A2515">
        <v>2514</v>
      </c>
      <c r="B2515">
        <v>2</v>
      </c>
      <c r="C2515">
        <v>2</v>
      </c>
      <c r="D2515">
        <v>2</v>
      </c>
      <c r="E2515">
        <f>COUNTIF(tbl_EmployeeSurvey[EmployeeID],tbl_EmployeeSurvey[[#This Row],[EmployeeID]])</f>
        <v>1</v>
      </c>
    </row>
    <row r="2516" spans="1:5" x14ac:dyDescent="0.25">
      <c r="A2516">
        <v>2515</v>
      </c>
      <c r="B2516">
        <v>2</v>
      </c>
      <c r="C2516">
        <v>3</v>
      </c>
      <c r="D2516">
        <v>4</v>
      </c>
      <c r="E2516">
        <f>COUNTIF(tbl_EmployeeSurvey[EmployeeID],tbl_EmployeeSurvey[[#This Row],[EmployeeID]])</f>
        <v>1</v>
      </c>
    </row>
    <row r="2517" spans="1:5" x14ac:dyDescent="0.25">
      <c r="A2517">
        <v>2516</v>
      </c>
      <c r="B2517">
        <v>3</v>
      </c>
      <c r="C2517">
        <v>2</v>
      </c>
      <c r="D2517">
        <v>3</v>
      </c>
      <c r="E2517">
        <f>COUNTIF(tbl_EmployeeSurvey[EmployeeID],tbl_EmployeeSurvey[[#This Row],[EmployeeID]])</f>
        <v>1</v>
      </c>
    </row>
    <row r="2518" spans="1:5" x14ac:dyDescent="0.25">
      <c r="A2518">
        <v>2517</v>
      </c>
      <c r="B2518">
        <v>2</v>
      </c>
      <c r="C2518">
        <v>1</v>
      </c>
      <c r="D2518">
        <v>3</v>
      </c>
      <c r="E2518">
        <f>COUNTIF(tbl_EmployeeSurvey[EmployeeID],tbl_EmployeeSurvey[[#This Row],[EmployeeID]])</f>
        <v>1</v>
      </c>
    </row>
    <row r="2519" spans="1:5" x14ac:dyDescent="0.25">
      <c r="A2519">
        <v>2518</v>
      </c>
      <c r="B2519">
        <v>4</v>
      </c>
      <c r="C2519">
        <v>4</v>
      </c>
      <c r="D2519">
        <v>2</v>
      </c>
      <c r="E2519">
        <f>COUNTIF(tbl_EmployeeSurvey[EmployeeID],tbl_EmployeeSurvey[[#This Row],[EmployeeID]])</f>
        <v>1</v>
      </c>
    </row>
    <row r="2520" spans="1:5" x14ac:dyDescent="0.25">
      <c r="A2520">
        <v>2519</v>
      </c>
      <c r="B2520">
        <v>1</v>
      </c>
      <c r="C2520">
        <v>1</v>
      </c>
      <c r="D2520">
        <v>3</v>
      </c>
      <c r="E2520">
        <f>COUNTIF(tbl_EmployeeSurvey[EmployeeID],tbl_EmployeeSurvey[[#This Row],[EmployeeID]])</f>
        <v>1</v>
      </c>
    </row>
    <row r="2521" spans="1:5" x14ac:dyDescent="0.25">
      <c r="A2521">
        <v>2520</v>
      </c>
      <c r="B2521">
        <v>3</v>
      </c>
      <c r="C2521">
        <v>1</v>
      </c>
      <c r="D2521">
        <v>3</v>
      </c>
      <c r="E2521">
        <f>COUNTIF(tbl_EmployeeSurvey[EmployeeID],tbl_EmployeeSurvey[[#This Row],[EmployeeID]])</f>
        <v>1</v>
      </c>
    </row>
    <row r="2522" spans="1:5" x14ac:dyDescent="0.25">
      <c r="A2522">
        <v>2521</v>
      </c>
      <c r="B2522">
        <v>2</v>
      </c>
      <c r="C2522">
        <v>4</v>
      </c>
      <c r="D2522">
        <v>2</v>
      </c>
      <c r="E2522">
        <f>COUNTIF(tbl_EmployeeSurvey[EmployeeID],tbl_EmployeeSurvey[[#This Row],[EmployeeID]])</f>
        <v>1</v>
      </c>
    </row>
    <row r="2523" spans="1:5" x14ac:dyDescent="0.25">
      <c r="A2523">
        <v>2522</v>
      </c>
      <c r="B2523">
        <v>3</v>
      </c>
      <c r="C2523">
        <v>4</v>
      </c>
      <c r="D2523">
        <v>3</v>
      </c>
      <c r="E2523">
        <f>COUNTIF(tbl_EmployeeSurvey[EmployeeID],tbl_EmployeeSurvey[[#This Row],[EmployeeID]])</f>
        <v>1</v>
      </c>
    </row>
    <row r="2524" spans="1:5" x14ac:dyDescent="0.25">
      <c r="A2524">
        <v>2523</v>
      </c>
      <c r="B2524">
        <v>1</v>
      </c>
      <c r="C2524">
        <v>3</v>
      </c>
      <c r="D2524">
        <v>3</v>
      </c>
      <c r="E2524">
        <f>COUNTIF(tbl_EmployeeSurvey[EmployeeID],tbl_EmployeeSurvey[[#This Row],[EmployeeID]])</f>
        <v>1</v>
      </c>
    </row>
    <row r="2525" spans="1:5" x14ac:dyDescent="0.25">
      <c r="A2525">
        <v>2524</v>
      </c>
      <c r="B2525">
        <v>2</v>
      </c>
      <c r="C2525">
        <v>3</v>
      </c>
      <c r="D2525">
        <v>1</v>
      </c>
      <c r="E2525">
        <f>COUNTIF(tbl_EmployeeSurvey[EmployeeID],tbl_EmployeeSurvey[[#This Row],[EmployeeID]])</f>
        <v>1</v>
      </c>
    </row>
    <row r="2526" spans="1:5" x14ac:dyDescent="0.25">
      <c r="A2526">
        <v>2525</v>
      </c>
      <c r="B2526">
        <v>4</v>
      </c>
      <c r="C2526">
        <v>1</v>
      </c>
      <c r="D2526">
        <v>3</v>
      </c>
      <c r="E2526">
        <f>COUNTIF(tbl_EmployeeSurvey[EmployeeID],tbl_EmployeeSurvey[[#This Row],[EmployeeID]])</f>
        <v>1</v>
      </c>
    </row>
    <row r="2527" spans="1:5" x14ac:dyDescent="0.25">
      <c r="A2527">
        <v>2526</v>
      </c>
      <c r="B2527">
        <v>1</v>
      </c>
      <c r="C2527">
        <v>1</v>
      </c>
      <c r="D2527">
        <v>3</v>
      </c>
      <c r="E2527">
        <f>COUNTIF(tbl_EmployeeSurvey[EmployeeID],tbl_EmployeeSurvey[[#This Row],[EmployeeID]])</f>
        <v>1</v>
      </c>
    </row>
    <row r="2528" spans="1:5" x14ac:dyDescent="0.25">
      <c r="A2528">
        <v>2527</v>
      </c>
      <c r="B2528">
        <v>3</v>
      </c>
      <c r="C2528">
        <v>3</v>
      </c>
      <c r="D2528">
        <v>4</v>
      </c>
      <c r="E2528">
        <f>COUNTIF(tbl_EmployeeSurvey[EmployeeID],tbl_EmployeeSurvey[[#This Row],[EmployeeID]])</f>
        <v>1</v>
      </c>
    </row>
    <row r="2529" spans="1:5" x14ac:dyDescent="0.25">
      <c r="A2529">
        <v>2528</v>
      </c>
      <c r="B2529">
        <v>4</v>
      </c>
      <c r="C2529">
        <v>2</v>
      </c>
      <c r="D2529">
        <v>3</v>
      </c>
      <c r="E2529">
        <f>COUNTIF(tbl_EmployeeSurvey[EmployeeID],tbl_EmployeeSurvey[[#This Row],[EmployeeID]])</f>
        <v>1</v>
      </c>
    </row>
    <row r="2530" spans="1:5" x14ac:dyDescent="0.25">
      <c r="A2530">
        <v>2529</v>
      </c>
      <c r="B2530">
        <v>1</v>
      </c>
      <c r="C2530">
        <v>4</v>
      </c>
      <c r="D2530">
        <v>3</v>
      </c>
      <c r="E2530">
        <f>COUNTIF(tbl_EmployeeSurvey[EmployeeID],tbl_EmployeeSurvey[[#This Row],[EmployeeID]])</f>
        <v>1</v>
      </c>
    </row>
    <row r="2531" spans="1:5" x14ac:dyDescent="0.25">
      <c r="A2531">
        <v>2530</v>
      </c>
      <c r="B2531">
        <v>4</v>
      </c>
      <c r="C2531">
        <v>4</v>
      </c>
      <c r="D2531">
        <v>2</v>
      </c>
      <c r="E2531">
        <f>COUNTIF(tbl_EmployeeSurvey[EmployeeID],tbl_EmployeeSurvey[[#This Row],[EmployeeID]])</f>
        <v>1</v>
      </c>
    </row>
    <row r="2532" spans="1:5" x14ac:dyDescent="0.25">
      <c r="A2532">
        <v>2531</v>
      </c>
      <c r="B2532">
        <v>4</v>
      </c>
      <c r="C2532">
        <v>4</v>
      </c>
      <c r="D2532">
        <v>4</v>
      </c>
      <c r="E2532">
        <f>COUNTIF(tbl_EmployeeSurvey[EmployeeID],tbl_EmployeeSurvey[[#This Row],[EmployeeID]])</f>
        <v>1</v>
      </c>
    </row>
    <row r="2533" spans="1:5" x14ac:dyDescent="0.25">
      <c r="A2533">
        <v>2532</v>
      </c>
      <c r="B2533">
        <v>4</v>
      </c>
      <c r="C2533">
        <v>4</v>
      </c>
      <c r="D2533">
        <v>4</v>
      </c>
      <c r="E2533">
        <f>COUNTIF(tbl_EmployeeSurvey[EmployeeID],tbl_EmployeeSurvey[[#This Row],[EmployeeID]])</f>
        <v>1</v>
      </c>
    </row>
    <row r="2534" spans="1:5" x14ac:dyDescent="0.25">
      <c r="A2534">
        <v>2533</v>
      </c>
      <c r="B2534">
        <v>3</v>
      </c>
      <c r="C2534">
        <v>3</v>
      </c>
      <c r="D2534">
        <v>2</v>
      </c>
      <c r="E2534">
        <f>COUNTIF(tbl_EmployeeSurvey[EmployeeID],tbl_EmployeeSurvey[[#This Row],[EmployeeID]])</f>
        <v>1</v>
      </c>
    </row>
    <row r="2535" spans="1:5" x14ac:dyDescent="0.25">
      <c r="A2535">
        <v>2534</v>
      </c>
      <c r="B2535">
        <v>2</v>
      </c>
      <c r="C2535">
        <v>3</v>
      </c>
      <c r="D2535">
        <v>3</v>
      </c>
      <c r="E2535">
        <f>COUNTIF(tbl_EmployeeSurvey[EmployeeID],tbl_EmployeeSurvey[[#This Row],[EmployeeID]])</f>
        <v>1</v>
      </c>
    </row>
    <row r="2536" spans="1:5" x14ac:dyDescent="0.25">
      <c r="A2536">
        <v>2535</v>
      </c>
      <c r="B2536">
        <v>4</v>
      </c>
      <c r="C2536">
        <v>4</v>
      </c>
      <c r="D2536">
        <v>2</v>
      </c>
      <c r="E2536">
        <f>COUNTIF(tbl_EmployeeSurvey[EmployeeID],tbl_EmployeeSurvey[[#This Row],[EmployeeID]])</f>
        <v>1</v>
      </c>
    </row>
    <row r="2537" spans="1:5" x14ac:dyDescent="0.25">
      <c r="A2537">
        <v>2536</v>
      </c>
      <c r="B2537">
        <v>3</v>
      </c>
      <c r="C2537">
        <v>4</v>
      </c>
      <c r="D2537">
        <v>3</v>
      </c>
      <c r="E2537">
        <f>COUNTIF(tbl_EmployeeSurvey[EmployeeID],tbl_EmployeeSurvey[[#This Row],[EmployeeID]])</f>
        <v>1</v>
      </c>
    </row>
    <row r="2538" spans="1:5" x14ac:dyDescent="0.25">
      <c r="A2538">
        <v>2537</v>
      </c>
      <c r="B2538">
        <v>4</v>
      </c>
      <c r="C2538">
        <v>3</v>
      </c>
      <c r="D2538">
        <v>3</v>
      </c>
      <c r="E2538">
        <f>COUNTIF(tbl_EmployeeSurvey[EmployeeID],tbl_EmployeeSurvey[[#This Row],[EmployeeID]])</f>
        <v>1</v>
      </c>
    </row>
    <row r="2539" spans="1:5" x14ac:dyDescent="0.25">
      <c r="A2539">
        <v>2538</v>
      </c>
      <c r="B2539">
        <v>4</v>
      </c>
      <c r="C2539">
        <v>3</v>
      </c>
      <c r="D2539">
        <v>3</v>
      </c>
      <c r="E2539">
        <f>COUNTIF(tbl_EmployeeSurvey[EmployeeID],tbl_EmployeeSurvey[[#This Row],[EmployeeID]])</f>
        <v>1</v>
      </c>
    </row>
    <row r="2540" spans="1:5" x14ac:dyDescent="0.25">
      <c r="A2540">
        <v>2539</v>
      </c>
      <c r="B2540">
        <v>3</v>
      </c>
      <c r="C2540">
        <v>2</v>
      </c>
      <c r="D2540">
        <v>2</v>
      </c>
      <c r="E2540">
        <f>COUNTIF(tbl_EmployeeSurvey[EmployeeID],tbl_EmployeeSurvey[[#This Row],[EmployeeID]])</f>
        <v>1</v>
      </c>
    </row>
    <row r="2541" spans="1:5" x14ac:dyDescent="0.25">
      <c r="A2541">
        <v>2540</v>
      </c>
      <c r="B2541">
        <v>1</v>
      </c>
      <c r="C2541">
        <v>1</v>
      </c>
      <c r="D2541">
        <v>3</v>
      </c>
      <c r="E2541">
        <f>COUNTIF(tbl_EmployeeSurvey[EmployeeID],tbl_EmployeeSurvey[[#This Row],[EmployeeID]])</f>
        <v>1</v>
      </c>
    </row>
    <row r="2542" spans="1:5" x14ac:dyDescent="0.25">
      <c r="A2542">
        <v>2541</v>
      </c>
      <c r="B2542">
        <v>2</v>
      </c>
      <c r="C2542">
        <v>3</v>
      </c>
      <c r="D2542">
        <v>3</v>
      </c>
      <c r="E2542">
        <f>COUNTIF(tbl_EmployeeSurvey[EmployeeID],tbl_EmployeeSurvey[[#This Row],[EmployeeID]])</f>
        <v>1</v>
      </c>
    </row>
    <row r="2543" spans="1:5" x14ac:dyDescent="0.25">
      <c r="A2543">
        <v>2542</v>
      </c>
      <c r="B2543">
        <v>4</v>
      </c>
      <c r="C2543">
        <v>2</v>
      </c>
      <c r="D2543">
        <v>3</v>
      </c>
      <c r="E2543">
        <f>COUNTIF(tbl_EmployeeSurvey[EmployeeID],tbl_EmployeeSurvey[[#This Row],[EmployeeID]])</f>
        <v>1</v>
      </c>
    </row>
    <row r="2544" spans="1:5" x14ac:dyDescent="0.25">
      <c r="A2544">
        <v>2543</v>
      </c>
      <c r="B2544">
        <v>1</v>
      </c>
      <c r="C2544">
        <v>3</v>
      </c>
      <c r="D2544">
        <v>3</v>
      </c>
      <c r="E2544">
        <f>COUNTIF(tbl_EmployeeSurvey[EmployeeID],tbl_EmployeeSurvey[[#This Row],[EmployeeID]])</f>
        <v>1</v>
      </c>
    </row>
    <row r="2545" spans="1:5" x14ac:dyDescent="0.25">
      <c r="A2545">
        <v>2544</v>
      </c>
      <c r="B2545">
        <v>4</v>
      </c>
      <c r="C2545">
        <v>2</v>
      </c>
      <c r="D2545">
        <v>3</v>
      </c>
      <c r="E2545">
        <f>COUNTIF(tbl_EmployeeSurvey[EmployeeID],tbl_EmployeeSurvey[[#This Row],[EmployeeID]])</f>
        <v>1</v>
      </c>
    </row>
    <row r="2546" spans="1:5" x14ac:dyDescent="0.25">
      <c r="A2546">
        <v>2545</v>
      </c>
      <c r="B2546">
        <v>4</v>
      </c>
      <c r="C2546">
        <v>4</v>
      </c>
      <c r="D2546">
        <v>2</v>
      </c>
      <c r="E2546">
        <f>COUNTIF(tbl_EmployeeSurvey[EmployeeID],tbl_EmployeeSurvey[[#This Row],[EmployeeID]])</f>
        <v>1</v>
      </c>
    </row>
    <row r="2547" spans="1:5" x14ac:dyDescent="0.25">
      <c r="A2547">
        <v>2546</v>
      </c>
      <c r="B2547">
        <v>3</v>
      </c>
      <c r="C2547">
        <v>2</v>
      </c>
      <c r="D2547">
        <v>3</v>
      </c>
      <c r="E2547">
        <f>COUNTIF(tbl_EmployeeSurvey[EmployeeID],tbl_EmployeeSurvey[[#This Row],[EmployeeID]])</f>
        <v>1</v>
      </c>
    </row>
    <row r="2548" spans="1:5" x14ac:dyDescent="0.25">
      <c r="A2548">
        <v>2547</v>
      </c>
      <c r="B2548">
        <v>4</v>
      </c>
      <c r="C2548">
        <v>1</v>
      </c>
      <c r="D2548">
        <v>2</v>
      </c>
      <c r="E2548">
        <f>COUNTIF(tbl_EmployeeSurvey[EmployeeID],tbl_EmployeeSurvey[[#This Row],[EmployeeID]])</f>
        <v>1</v>
      </c>
    </row>
    <row r="2549" spans="1:5" x14ac:dyDescent="0.25">
      <c r="A2549">
        <v>2548</v>
      </c>
      <c r="B2549">
        <v>4</v>
      </c>
      <c r="C2549">
        <v>4</v>
      </c>
      <c r="D2549">
        <v>3</v>
      </c>
      <c r="E2549">
        <f>COUNTIF(tbl_EmployeeSurvey[EmployeeID],tbl_EmployeeSurvey[[#This Row],[EmployeeID]])</f>
        <v>1</v>
      </c>
    </row>
    <row r="2550" spans="1:5" x14ac:dyDescent="0.25">
      <c r="A2550">
        <v>2549</v>
      </c>
      <c r="B2550">
        <v>2</v>
      </c>
      <c r="C2550">
        <v>4</v>
      </c>
      <c r="D2550">
        <v>4</v>
      </c>
      <c r="E2550">
        <f>COUNTIF(tbl_EmployeeSurvey[EmployeeID],tbl_EmployeeSurvey[[#This Row],[EmployeeID]])</f>
        <v>1</v>
      </c>
    </row>
    <row r="2551" spans="1:5" x14ac:dyDescent="0.25">
      <c r="A2551">
        <v>2550</v>
      </c>
      <c r="B2551">
        <v>2</v>
      </c>
      <c r="C2551">
        <v>2</v>
      </c>
      <c r="D2551">
        <v>3</v>
      </c>
      <c r="E2551">
        <f>COUNTIF(tbl_EmployeeSurvey[EmployeeID],tbl_EmployeeSurvey[[#This Row],[EmployeeID]])</f>
        <v>1</v>
      </c>
    </row>
    <row r="2552" spans="1:5" x14ac:dyDescent="0.25">
      <c r="A2552">
        <v>2551</v>
      </c>
      <c r="B2552">
        <v>2</v>
      </c>
      <c r="C2552">
        <v>4</v>
      </c>
      <c r="D2552">
        <v>2</v>
      </c>
      <c r="E2552">
        <f>COUNTIF(tbl_EmployeeSurvey[EmployeeID],tbl_EmployeeSurvey[[#This Row],[EmployeeID]])</f>
        <v>1</v>
      </c>
    </row>
    <row r="2553" spans="1:5" x14ac:dyDescent="0.25">
      <c r="A2553">
        <v>2552</v>
      </c>
      <c r="B2553">
        <v>4</v>
      </c>
      <c r="C2553">
        <v>2</v>
      </c>
      <c r="D2553">
        <v>3</v>
      </c>
      <c r="E2553">
        <f>COUNTIF(tbl_EmployeeSurvey[EmployeeID],tbl_EmployeeSurvey[[#This Row],[EmployeeID]])</f>
        <v>1</v>
      </c>
    </row>
    <row r="2554" spans="1:5" x14ac:dyDescent="0.25">
      <c r="A2554">
        <v>2553</v>
      </c>
      <c r="B2554">
        <v>2</v>
      </c>
      <c r="C2554">
        <v>3</v>
      </c>
      <c r="D2554">
        <v>3</v>
      </c>
      <c r="E2554">
        <f>COUNTIF(tbl_EmployeeSurvey[EmployeeID],tbl_EmployeeSurvey[[#This Row],[EmployeeID]])</f>
        <v>1</v>
      </c>
    </row>
    <row r="2555" spans="1:5" x14ac:dyDescent="0.25">
      <c r="A2555">
        <v>2554</v>
      </c>
      <c r="B2555">
        <v>2</v>
      </c>
      <c r="C2555">
        <v>3</v>
      </c>
      <c r="D2555">
        <v>3</v>
      </c>
      <c r="E2555">
        <f>COUNTIF(tbl_EmployeeSurvey[EmployeeID],tbl_EmployeeSurvey[[#This Row],[EmployeeID]])</f>
        <v>1</v>
      </c>
    </row>
    <row r="2556" spans="1:5" x14ac:dyDescent="0.25">
      <c r="A2556">
        <v>2555</v>
      </c>
      <c r="B2556">
        <v>3</v>
      </c>
      <c r="C2556">
        <v>4</v>
      </c>
      <c r="D2556">
        <v>3</v>
      </c>
      <c r="E2556">
        <f>COUNTIF(tbl_EmployeeSurvey[EmployeeID],tbl_EmployeeSurvey[[#This Row],[EmployeeID]])</f>
        <v>1</v>
      </c>
    </row>
    <row r="2557" spans="1:5" x14ac:dyDescent="0.25">
      <c r="A2557">
        <v>2556</v>
      </c>
      <c r="B2557">
        <v>4</v>
      </c>
      <c r="C2557">
        <v>1</v>
      </c>
      <c r="D2557">
        <v>3</v>
      </c>
      <c r="E2557">
        <f>COUNTIF(tbl_EmployeeSurvey[EmployeeID],tbl_EmployeeSurvey[[#This Row],[EmployeeID]])</f>
        <v>1</v>
      </c>
    </row>
    <row r="2558" spans="1:5" x14ac:dyDescent="0.25">
      <c r="A2558">
        <v>2557</v>
      </c>
      <c r="B2558">
        <v>4</v>
      </c>
      <c r="C2558">
        <v>1</v>
      </c>
      <c r="D2558">
        <v>3</v>
      </c>
      <c r="E2558">
        <f>COUNTIF(tbl_EmployeeSurvey[EmployeeID],tbl_EmployeeSurvey[[#This Row],[EmployeeID]])</f>
        <v>1</v>
      </c>
    </row>
    <row r="2559" spans="1:5" x14ac:dyDescent="0.25">
      <c r="A2559">
        <v>2558</v>
      </c>
      <c r="B2559">
        <v>4</v>
      </c>
      <c r="C2559">
        <v>2</v>
      </c>
      <c r="D2559">
        <v>3</v>
      </c>
      <c r="E2559">
        <f>COUNTIF(tbl_EmployeeSurvey[EmployeeID],tbl_EmployeeSurvey[[#This Row],[EmployeeID]])</f>
        <v>1</v>
      </c>
    </row>
    <row r="2560" spans="1:5" x14ac:dyDescent="0.25">
      <c r="A2560">
        <v>2559</v>
      </c>
      <c r="B2560">
        <v>2</v>
      </c>
      <c r="C2560">
        <v>4</v>
      </c>
      <c r="D2560">
        <v>2</v>
      </c>
      <c r="E2560">
        <f>COUNTIF(tbl_EmployeeSurvey[EmployeeID],tbl_EmployeeSurvey[[#This Row],[EmployeeID]])</f>
        <v>1</v>
      </c>
    </row>
    <row r="2561" spans="1:5" x14ac:dyDescent="0.25">
      <c r="A2561">
        <v>2560</v>
      </c>
      <c r="B2561">
        <v>2</v>
      </c>
      <c r="C2561">
        <v>4</v>
      </c>
      <c r="D2561">
        <v>2</v>
      </c>
      <c r="E2561">
        <f>COUNTIF(tbl_EmployeeSurvey[EmployeeID],tbl_EmployeeSurvey[[#This Row],[EmployeeID]])</f>
        <v>1</v>
      </c>
    </row>
    <row r="2562" spans="1:5" x14ac:dyDescent="0.25">
      <c r="A2562">
        <v>2561</v>
      </c>
      <c r="B2562">
        <v>1</v>
      </c>
      <c r="C2562">
        <v>1</v>
      </c>
      <c r="D2562">
        <v>3</v>
      </c>
      <c r="E2562">
        <f>COUNTIF(tbl_EmployeeSurvey[EmployeeID],tbl_EmployeeSurvey[[#This Row],[EmployeeID]])</f>
        <v>1</v>
      </c>
    </row>
    <row r="2563" spans="1:5" x14ac:dyDescent="0.25">
      <c r="A2563">
        <v>2562</v>
      </c>
      <c r="B2563">
        <v>2</v>
      </c>
      <c r="C2563">
        <v>3</v>
      </c>
      <c r="D2563">
        <v>2</v>
      </c>
      <c r="E2563">
        <f>COUNTIF(tbl_EmployeeSurvey[EmployeeID],tbl_EmployeeSurvey[[#This Row],[EmployeeID]])</f>
        <v>1</v>
      </c>
    </row>
    <row r="2564" spans="1:5" x14ac:dyDescent="0.25">
      <c r="A2564">
        <v>2563</v>
      </c>
      <c r="B2564">
        <v>1</v>
      </c>
      <c r="C2564">
        <v>3</v>
      </c>
      <c r="D2564">
        <v>2</v>
      </c>
      <c r="E2564">
        <f>COUNTIF(tbl_EmployeeSurvey[EmployeeID],tbl_EmployeeSurvey[[#This Row],[EmployeeID]])</f>
        <v>1</v>
      </c>
    </row>
    <row r="2565" spans="1:5" x14ac:dyDescent="0.25">
      <c r="A2565">
        <v>2564</v>
      </c>
      <c r="B2565">
        <v>4</v>
      </c>
      <c r="C2565">
        <v>4</v>
      </c>
      <c r="D2565">
        <v>3</v>
      </c>
      <c r="E2565">
        <f>COUNTIF(tbl_EmployeeSurvey[EmployeeID],tbl_EmployeeSurvey[[#This Row],[EmployeeID]])</f>
        <v>1</v>
      </c>
    </row>
    <row r="2566" spans="1:5" x14ac:dyDescent="0.25">
      <c r="A2566">
        <v>2565</v>
      </c>
      <c r="B2566">
        <v>2</v>
      </c>
      <c r="C2566">
        <v>1</v>
      </c>
      <c r="D2566">
        <v>3</v>
      </c>
      <c r="E2566">
        <f>COUNTIF(tbl_EmployeeSurvey[EmployeeID],tbl_EmployeeSurvey[[#This Row],[EmployeeID]])</f>
        <v>1</v>
      </c>
    </row>
    <row r="2567" spans="1:5" x14ac:dyDescent="0.25">
      <c r="A2567">
        <v>2566</v>
      </c>
      <c r="B2567">
        <v>4</v>
      </c>
      <c r="C2567">
        <v>1</v>
      </c>
      <c r="D2567">
        <v>3</v>
      </c>
      <c r="E2567">
        <f>COUNTIF(tbl_EmployeeSurvey[EmployeeID],tbl_EmployeeSurvey[[#This Row],[EmployeeID]])</f>
        <v>1</v>
      </c>
    </row>
    <row r="2568" spans="1:5" x14ac:dyDescent="0.25">
      <c r="A2568">
        <v>2567</v>
      </c>
      <c r="B2568">
        <v>1</v>
      </c>
      <c r="C2568">
        <v>4</v>
      </c>
      <c r="D2568">
        <v>3</v>
      </c>
      <c r="E2568">
        <f>COUNTIF(tbl_EmployeeSurvey[EmployeeID],tbl_EmployeeSurvey[[#This Row],[EmployeeID]])</f>
        <v>1</v>
      </c>
    </row>
    <row r="2569" spans="1:5" x14ac:dyDescent="0.25">
      <c r="A2569">
        <v>2568</v>
      </c>
      <c r="B2569">
        <v>3</v>
      </c>
      <c r="C2569">
        <v>2</v>
      </c>
      <c r="D2569">
        <v>1</v>
      </c>
      <c r="E2569">
        <f>COUNTIF(tbl_EmployeeSurvey[EmployeeID],tbl_EmployeeSurvey[[#This Row],[EmployeeID]])</f>
        <v>1</v>
      </c>
    </row>
    <row r="2570" spans="1:5" x14ac:dyDescent="0.25">
      <c r="A2570">
        <v>2569</v>
      </c>
      <c r="B2570">
        <v>3</v>
      </c>
      <c r="C2570">
        <v>2</v>
      </c>
      <c r="D2570">
        <v>3</v>
      </c>
      <c r="E2570">
        <f>COUNTIF(tbl_EmployeeSurvey[EmployeeID],tbl_EmployeeSurvey[[#This Row],[EmployeeID]])</f>
        <v>1</v>
      </c>
    </row>
    <row r="2571" spans="1:5" x14ac:dyDescent="0.25">
      <c r="A2571">
        <v>2570</v>
      </c>
      <c r="B2571">
        <v>3</v>
      </c>
      <c r="C2571">
        <v>1</v>
      </c>
      <c r="D2571">
        <v>4</v>
      </c>
      <c r="E2571">
        <f>COUNTIF(tbl_EmployeeSurvey[EmployeeID],tbl_EmployeeSurvey[[#This Row],[EmployeeID]])</f>
        <v>1</v>
      </c>
    </row>
    <row r="2572" spans="1:5" x14ac:dyDescent="0.25">
      <c r="A2572">
        <v>2571</v>
      </c>
      <c r="B2572">
        <v>3</v>
      </c>
      <c r="C2572">
        <v>4</v>
      </c>
      <c r="D2572">
        <v>3</v>
      </c>
      <c r="E2572">
        <f>COUNTIF(tbl_EmployeeSurvey[EmployeeID],tbl_EmployeeSurvey[[#This Row],[EmployeeID]])</f>
        <v>1</v>
      </c>
    </row>
    <row r="2573" spans="1:5" x14ac:dyDescent="0.25">
      <c r="A2573">
        <v>2572</v>
      </c>
      <c r="B2573">
        <v>4</v>
      </c>
      <c r="C2573">
        <v>4</v>
      </c>
      <c r="D2573">
        <v>2</v>
      </c>
      <c r="E2573">
        <f>COUNTIF(tbl_EmployeeSurvey[EmployeeID],tbl_EmployeeSurvey[[#This Row],[EmployeeID]])</f>
        <v>1</v>
      </c>
    </row>
    <row r="2574" spans="1:5" x14ac:dyDescent="0.25">
      <c r="A2574">
        <v>2573</v>
      </c>
      <c r="B2574">
        <v>1</v>
      </c>
      <c r="C2574">
        <v>3</v>
      </c>
      <c r="D2574">
        <v>2</v>
      </c>
      <c r="E2574">
        <f>COUNTIF(tbl_EmployeeSurvey[EmployeeID],tbl_EmployeeSurvey[[#This Row],[EmployeeID]])</f>
        <v>1</v>
      </c>
    </row>
    <row r="2575" spans="1:5" x14ac:dyDescent="0.25">
      <c r="A2575">
        <v>2574</v>
      </c>
      <c r="B2575">
        <v>3</v>
      </c>
      <c r="C2575">
        <v>4</v>
      </c>
      <c r="D2575">
        <v>3</v>
      </c>
      <c r="E2575">
        <f>COUNTIF(tbl_EmployeeSurvey[EmployeeID],tbl_EmployeeSurvey[[#This Row],[EmployeeID]])</f>
        <v>1</v>
      </c>
    </row>
    <row r="2576" spans="1:5" x14ac:dyDescent="0.25">
      <c r="A2576">
        <v>2575</v>
      </c>
      <c r="B2576">
        <v>2</v>
      </c>
      <c r="C2576">
        <v>3</v>
      </c>
      <c r="D2576">
        <v>3</v>
      </c>
      <c r="E2576">
        <f>COUNTIF(tbl_EmployeeSurvey[EmployeeID],tbl_EmployeeSurvey[[#This Row],[EmployeeID]])</f>
        <v>1</v>
      </c>
    </row>
    <row r="2577" spans="1:5" x14ac:dyDescent="0.25">
      <c r="A2577">
        <v>2576</v>
      </c>
      <c r="B2577">
        <v>2</v>
      </c>
      <c r="C2577">
        <v>3</v>
      </c>
      <c r="D2577">
        <v>2</v>
      </c>
      <c r="E2577">
        <f>COUNTIF(tbl_EmployeeSurvey[EmployeeID],tbl_EmployeeSurvey[[#This Row],[EmployeeID]])</f>
        <v>1</v>
      </c>
    </row>
    <row r="2578" spans="1:5" x14ac:dyDescent="0.25">
      <c r="A2578">
        <v>2577</v>
      </c>
      <c r="B2578">
        <v>3</v>
      </c>
      <c r="C2578">
        <v>4</v>
      </c>
      <c r="D2578">
        <v>3</v>
      </c>
      <c r="E2578">
        <f>COUNTIF(tbl_EmployeeSurvey[EmployeeID],tbl_EmployeeSurvey[[#This Row],[EmployeeID]])</f>
        <v>1</v>
      </c>
    </row>
    <row r="2579" spans="1:5" x14ac:dyDescent="0.25">
      <c r="A2579">
        <v>2578</v>
      </c>
      <c r="B2579">
        <v>3</v>
      </c>
      <c r="C2579">
        <v>1</v>
      </c>
      <c r="D2579">
        <v>3</v>
      </c>
      <c r="E2579">
        <f>COUNTIF(tbl_EmployeeSurvey[EmployeeID],tbl_EmployeeSurvey[[#This Row],[EmployeeID]])</f>
        <v>1</v>
      </c>
    </row>
    <row r="2580" spans="1:5" x14ac:dyDescent="0.25">
      <c r="A2580">
        <v>2579</v>
      </c>
      <c r="B2580">
        <v>1</v>
      </c>
      <c r="C2580">
        <v>3</v>
      </c>
      <c r="D2580">
        <v>3</v>
      </c>
      <c r="E2580">
        <f>COUNTIF(tbl_EmployeeSurvey[EmployeeID],tbl_EmployeeSurvey[[#This Row],[EmployeeID]])</f>
        <v>1</v>
      </c>
    </row>
    <row r="2581" spans="1:5" x14ac:dyDescent="0.25">
      <c r="A2581">
        <v>2580</v>
      </c>
      <c r="B2581">
        <v>2</v>
      </c>
      <c r="C2581">
        <v>2</v>
      </c>
      <c r="D2581">
        <v>2</v>
      </c>
      <c r="E2581">
        <f>COUNTIF(tbl_EmployeeSurvey[EmployeeID],tbl_EmployeeSurvey[[#This Row],[EmployeeID]])</f>
        <v>1</v>
      </c>
    </row>
    <row r="2582" spans="1:5" x14ac:dyDescent="0.25">
      <c r="A2582">
        <v>2581</v>
      </c>
      <c r="B2582">
        <v>3</v>
      </c>
      <c r="C2582">
        <v>4</v>
      </c>
      <c r="D2582">
        <v>3</v>
      </c>
      <c r="E2582">
        <f>COUNTIF(tbl_EmployeeSurvey[EmployeeID],tbl_EmployeeSurvey[[#This Row],[EmployeeID]])</f>
        <v>1</v>
      </c>
    </row>
    <row r="2583" spans="1:5" x14ac:dyDescent="0.25">
      <c r="A2583">
        <v>2582</v>
      </c>
      <c r="B2583">
        <v>4</v>
      </c>
      <c r="C2583">
        <v>3</v>
      </c>
      <c r="D2583">
        <v>3</v>
      </c>
      <c r="E2583">
        <f>COUNTIF(tbl_EmployeeSurvey[EmployeeID],tbl_EmployeeSurvey[[#This Row],[EmployeeID]])</f>
        <v>1</v>
      </c>
    </row>
    <row r="2584" spans="1:5" x14ac:dyDescent="0.25">
      <c r="A2584">
        <v>2583</v>
      </c>
      <c r="B2584">
        <v>3</v>
      </c>
      <c r="C2584">
        <v>2</v>
      </c>
      <c r="D2584">
        <v>4</v>
      </c>
      <c r="E2584">
        <f>COUNTIF(tbl_EmployeeSurvey[EmployeeID],tbl_EmployeeSurvey[[#This Row],[EmployeeID]])</f>
        <v>1</v>
      </c>
    </row>
    <row r="2585" spans="1:5" x14ac:dyDescent="0.25">
      <c r="A2585">
        <v>2584</v>
      </c>
      <c r="B2585">
        <v>4</v>
      </c>
      <c r="C2585">
        <v>1</v>
      </c>
      <c r="D2585">
        <v>3</v>
      </c>
      <c r="E2585">
        <f>COUNTIF(tbl_EmployeeSurvey[EmployeeID],tbl_EmployeeSurvey[[#This Row],[EmployeeID]])</f>
        <v>1</v>
      </c>
    </row>
    <row r="2586" spans="1:5" x14ac:dyDescent="0.25">
      <c r="A2586">
        <v>2585</v>
      </c>
      <c r="B2586">
        <v>1</v>
      </c>
      <c r="C2586">
        <v>1</v>
      </c>
      <c r="D2586">
        <v>3</v>
      </c>
      <c r="E2586">
        <f>COUNTIF(tbl_EmployeeSurvey[EmployeeID],tbl_EmployeeSurvey[[#This Row],[EmployeeID]])</f>
        <v>1</v>
      </c>
    </row>
    <row r="2587" spans="1:5" x14ac:dyDescent="0.25">
      <c r="A2587">
        <v>2586</v>
      </c>
      <c r="B2587">
        <v>4</v>
      </c>
      <c r="C2587">
        <v>2</v>
      </c>
      <c r="D2587">
        <v>3</v>
      </c>
      <c r="E2587">
        <f>COUNTIF(tbl_EmployeeSurvey[EmployeeID],tbl_EmployeeSurvey[[#This Row],[EmployeeID]])</f>
        <v>1</v>
      </c>
    </row>
    <row r="2588" spans="1:5" x14ac:dyDescent="0.25">
      <c r="A2588">
        <v>2587</v>
      </c>
      <c r="B2588">
        <v>4</v>
      </c>
      <c r="C2588">
        <v>4</v>
      </c>
      <c r="D2588">
        <v>2</v>
      </c>
      <c r="E2588">
        <f>COUNTIF(tbl_EmployeeSurvey[EmployeeID],tbl_EmployeeSurvey[[#This Row],[EmployeeID]])</f>
        <v>1</v>
      </c>
    </row>
    <row r="2589" spans="1:5" x14ac:dyDescent="0.25">
      <c r="A2589">
        <v>2588</v>
      </c>
      <c r="B2589">
        <v>1</v>
      </c>
      <c r="C2589">
        <v>3</v>
      </c>
      <c r="D2589">
        <v>3</v>
      </c>
      <c r="E2589">
        <f>COUNTIF(tbl_EmployeeSurvey[EmployeeID],tbl_EmployeeSurvey[[#This Row],[EmployeeID]])</f>
        <v>1</v>
      </c>
    </row>
    <row r="2590" spans="1:5" x14ac:dyDescent="0.25">
      <c r="A2590">
        <v>2589</v>
      </c>
      <c r="B2590">
        <v>2</v>
      </c>
      <c r="C2590">
        <v>4</v>
      </c>
      <c r="D2590">
        <v>4</v>
      </c>
      <c r="E2590">
        <f>COUNTIF(tbl_EmployeeSurvey[EmployeeID],tbl_EmployeeSurvey[[#This Row],[EmployeeID]])</f>
        <v>1</v>
      </c>
    </row>
    <row r="2591" spans="1:5" x14ac:dyDescent="0.25">
      <c r="A2591">
        <v>2590</v>
      </c>
      <c r="B2591">
        <v>2</v>
      </c>
      <c r="C2591">
        <v>4</v>
      </c>
      <c r="D2591">
        <v>3</v>
      </c>
      <c r="E2591">
        <f>COUNTIF(tbl_EmployeeSurvey[EmployeeID],tbl_EmployeeSurvey[[#This Row],[EmployeeID]])</f>
        <v>1</v>
      </c>
    </row>
    <row r="2592" spans="1:5" x14ac:dyDescent="0.25">
      <c r="A2592">
        <v>2591</v>
      </c>
      <c r="B2592">
        <v>2</v>
      </c>
      <c r="C2592">
        <v>4</v>
      </c>
      <c r="D2592">
        <v>3</v>
      </c>
      <c r="E2592">
        <f>COUNTIF(tbl_EmployeeSurvey[EmployeeID],tbl_EmployeeSurvey[[#This Row],[EmployeeID]])</f>
        <v>1</v>
      </c>
    </row>
    <row r="2593" spans="1:5" x14ac:dyDescent="0.25">
      <c r="A2593">
        <v>2592</v>
      </c>
      <c r="B2593">
        <v>1</v>
      </c>
      <c r="C2593">
        <v>2</v>
      </c>
      <c r="D2593">
        <v>3</v>
      </c>
      <c r="E2593">
        <f>COUNTIF(tbl_EmployeeSurvey[EmployeeID],tbl_EmployeeSurvey[[#This Row],[EmployeeID]])</f>
        <v>1</v>
      </c>
    </row>
    <row r="2594" spans="1:5" x14ac:dyDescent="0.25">
      <c r="A2594">
        <v>2593</v>
      </c>
      <c r="B2594">
        <v>2</v>
      </c>
      <c r="C2594">
        <v>1</v>
      </c>
      <c r="D2594">
        <v>1</v>
      </c>
      <c r="E2594">
        <f>COUNTIF(tbl_EmployeeSurvey[EmployeeID],tbl_EmployeeSurvey[[#This Row],[EmployeeID]])</f>
        <v>1</v>
      </c>
    </row>
    <row r="2595" spans="1:5" x14ac:dyDescent="0.25">
      <c r="A2595">
        <v>2594</v>
      </c>
      <c r="B2595">
        <v>3</v>
      </c>
      <c r="C2595">
        <v>3</v>
      </c>
      <c r="D2595">
        <v>2</v>
      </c>
      <c r="E2595">
        <f>COUNTIF(tbl_EmployeeSurvey[EmployeeID],tbl_EmployeeSurvey[[#This Row],[EmployeeID]])</f>
        <v>1</v>
      </c>
    </row>
    <row r="2596" spans="1:5" x14ac:dyDescent="0.25">
      <c r="A2596">
        <v>2595</v>
      </c>
      <c r="B2596">
        <v>3</v>
      </c>
      <c r="C2596">
        <v>1</v>
      </c>
      <c r="D2596">
        <v>4</v>
      </c>
      <c r="E2596">
        <f>COUNTIF(tbl_EmployeeSurvey[EmployeeID],tbl_EmployeeSurvey[[#This Row],[EmployeeID]])</f>
        <v>1</v>
      </c>
    </row>
    <row r="2597" spans="1:5" x14ac:dyDescent="0.25">
      <c r="A2597">
        <v>2596</v>
      </c>
      <c r="B2597">
        <v>1</v>
      </c>
      <c r="C2597">
        <v>2</v>
      </c>
      <c r="D2597">
        <v>3</v>
      </c>
      <c r="E2597">
        <f>COUNTIF(tbl_EmployeeSurvey[EmployeeID],tbl_EmployeeSurvey[[#This Row],[EmployeeID]])</f>
        <v>1</v>
      </c>
    </row>
    <row r="2598" spans="1:5" x14ac:dyDescent="0.25">
      <c r="A2598">
        <v>2597</v>
      </c>
      <c r="B2598">
        <v>1</v>
      </c>
      <c r="C2598">
        <v>4</v>
      </c>
      <c r="D2598">
        <v>2</v>
      </c>
      <c r="E2598">
        <f>COUNTIF(tbl_EmployeeSurvey[EmployeeID],tbl_EmployeeSurvey[[#This Row],[EmployeeID]])</f>
        <v>1</v>
      </c>
    </row>
    <row r="2599" spans="1:5" x14ac:dyDescent="0.25">
      <c r="A2599">
        <v>2598</v>
      </c>
      <c r="B2599">
        <v>4</v>
      </c>
      <c r="C2599">
        <v>3</v>
      </c>
      <c r="D2599">
        <v>2</v>
      </c>
      <c r="E2599">
        <f>COUNTIF(tbl_EmployeeSurvey[EmployeeID],tbl_EmployeeSurvey[[#This Row],[EmployeeID]])</f>
        <v>1</v>
      </c>
    </row>
    <row r="2600" spans="1:5" x14ac:dyDescent="0.25">
      <c r="A2600">
        <v>2599</v>
      </c>
      <c r="B2600">
        <v>3</v>
      </c>
      <c r="C2600">
        <v>1</v>
      </c>
      <c r="D2600">
        <v>2</v>
      </c>
      <c r="E2600">
        <f>COUNTIF(tbl_EmployeeSurvey[EmployeeID],tbl_EmployeeSurvey[[#This Row],[EmployeeID]])</f>
        <v>1</v>
      </c>
    </row>
    <row r="2601" spans="1:5" x14ac:dyDescent="0.25">
      <c r="A2601">
        <v>2600</v>
      </c>
      <c r="B2601">
        <v>1</v>
      </c>
      <c r="C2601">
        <v>1</v>
      </c>
      <c r="D2601">
        <v>2</v>
      </c>
      <c r="E2601">
        <f>COUNTIF(tbl_EmployeeSurvey[EmployeeID],tbl_EmployeeSurvey[[#This Row],[EmployeeID]])</f>
        <v>1</v>
      </c>
    </row>
    <row r="2602" spans="1:5" x14ac:dyDescent="0.25">
      <c r="A2602">
        <v>2601</v>
      </c>
      <c r="B2602">
        <v>3</v>
      </c>
      <c r="C2602">
        <v>4</v>
      </c>
      <c r="D2602">
        <v>3</v>
      </c>
      <c r="E2602">
        <f>COUNTIF(tbl_EmployeeSurvey[EmployeeID],tbl_EmployeeSurvey[[#This Row],[EmployeeID]])</f>
        <v>1</v>
      </c>
    </row>
    <row r="2603" spans="1:5" x14ac:dyDescent="0.25">
      <c r="A2603">
        <v>2602</v>
      </c>
      <c r="B2603">
        <v>4</v>
      </c>
      <c r="C2603">
        <v>1</v>
      </c>
      <c r="D2603">
        <v>3</v>
      </c>
      <c r="E2603">
        <f>COUNTIF(tbl_EmployeeSurvey[EmployeeID],tbl_EmployeeSurvey[[#This Row],[EmployeeID]])</f>
        <v>1</v>
      </c>
    </row>
    <row r="2604" spans="1:5" x14ac:dyDescent="0.25">
      <c r="A2604">
        <v>2603</v>
      </c>
      <c r="B2604">
        <v>3</v>
      </c>
      <c r="C2604">
        <v>4</v>
      </c>
      <c r="D2604">
        <v>2</v>
      </c>
      <c r="E2604">
        <f>COUNTIF(tbl_EmployeeSurvey[EmployeeID],tbl_EmployeeSurvey[[#This Row],[EmployeeID]])</f>
        <v>1</v>
      </c>
    </row>
    <row r="2605" spans="1:5" x14ac:dyDescent="0.25">
      <c r="A2605">
        <v>2604</v>
      </c>
      <c r="B2605">
        <v>1</v>
      </c>
      <c r="C2605">
        <v>1</v>
      </c>
      <c r="D2605">
        <v>2</v>
      </c>
      <c r="E2605">
        <f>COUNTIF(tbl_EmployeeSurvey[EmployeeID],tbl_EmployeeSurvey[[#This Row],[EmployeeID]])</f>
        <v>1</v>
      </c>
    </row>
    <row r="2606" spans="1:5" x14ac:dyDescent="0.25">
      <c r="A2606">
        <v>2605</v>
      </c>
      <c r="B2606">
        <v>3</v>
      </c>
      <c r="C2606">
        <v>4</v>
      </c>
      <c r="D2606">
        <v>3</v>
      </c>
      <c r="E2606">
        <f>COUNTIF(tbl_EmployeeSurvey[EmployeeID],tbl_EmployeeSurvey[[#This Row],[EmployeeID]])</f>
        <v>1</v>
      </c>
    </row>
    <row r="2607" spans="1:5" x14ac:dyDescent="0.25">
      <c r="A2607">
        <v>2606</v>
      </c>
      <c r="B2607">
        <v>4</v>
      </c>
      <c r="C2607">
        <v>4</v>
      </c>
      <c r="D2607">
        <v>3</v>
      </c>
      <c r="E2607">
        <f>COUNTIF(tbl_EmployeeSurvey[EmployeeID],tbl_EmployeeSurvey[[#This Row],[EmployeeID]])</f>
        <v>1</v>
      </c>
    </row>
    <row r="2608" spans="1:5" x14ac:dyDescent="0.25">
      <c r="A2608">
        <v>2607</v>
      </c>
      <c r="B2608">
        <v>4</v>
      </c>
      <c r="C2608">
        <v>4</v>
      </c>
      <c r="D2608">
        <v>3</v>
      </c>
      <c r="E2608">
        <f>COUNTIF(tbl_EmployeeSurvey[EmployeeID],tbl_EmployeeSurvey[[#This Row],[EmployeeID]])</f>
        <v>1</v>
      </c>
    </row>
    <row r="2609" spans="1:5" x14ac:dyDescent="0.25">
      <c r="A2609">
        <v>2608</v>
      </c>
      <c r="B2609">
        <v>1</v>
      </c>
      <c r="C2609">
        <v>4</v>
      </c>
      <c r="D2609">
        <v>3</v>
      </c>
      <c r="E2609">
        <f>COUNTIF(tbl_EmployeeSurvey[EmployeeID],tbl_EmployeeSurvey[[#This Row],[EmployeeID]])</f>
        <v>1</v>
      </c>
    </row>
    <row r="2610" spans="1:5" x14ac:dyDescent="0.25">
      <c r="A2610">
        <v>2609</v>
      </c>
      <c r="B2610">
        <v>1</v>
      </c>
      <c r="C2610">
        <v>1</v>
      </c>
      <c r="D2610">
        <v>2</v>
      </c>
      <c r="E2610">
        <f>COUNTIF(tbl_EmployeeSurvey[EmployeeID],tbl_EmployeeSurvey[[#This Row],[EmployeeID]])</f>
        <v>1</v>
      </c>
    </row>
    <row r="2611" spans="1:5" x14ac:dyDescent="0.25">
      <c r="A2611">
        <v>2610</v>
      </c>
      <c r="B2611">
        <v>1</v>
      </c>
      <c r="C2611">
        <v>3</v>
      </c>
      <c r="D2611">
        <v>2</v>
      </c>
      <c r="E2611">
        <f>COUNTIF(tbl_EmployeeSurvey[EmployeeID],tbl_EmployeeSurvey[[#This Row],[EmployeeID]])</f>
        <v>1</v>
      </c>
    </row>
    <row r="2612" spans="1:5" x14ac:dyDescent="0.25">
      <c r="A2612">
        <v>2611</v>
      </c>
      <c r="B2612">
        <v>4</v>
      </c>
      <c r="C2612">
        <v>3</v>
      </c>
      <c r="D2612">
        <v>3</v>
      </c>
      <c r="E2612">
        <f>COUNTIF(tbl_EmployeeSurvey[EmployeeID],tbl_EmployeeSurvey[[#This Row],[EmployeeID]])</f>
        <v>1</v>
      </c>
    </row>
    <row r="2613" spans="1:5" x14ac:dyDescent="0.25">
      <c r="A2613">
        <v>2612</v>
      </c>
      <c r="B2613">
        <v>1</v>
      </c>
      <c r="C2613">
        <v>3</v>
      </c>
      <c r="D2613">
        <v>3</v>
      </c>
      <c r="E2613">
        <f>COUNTIF(tbl_EmployeeSurvey[EmployeeID],tbl_EmployeeSurvey[[#This Row],[EmployeeID]])</f>
        <v>1</v>
      </c>
    </row>
    <row r="2614" spans="1:5" x14ac:dyDescent="0.25">
      <c r="A2614">
        <v>2613</v>
      </c>
      <c r="B2614">
        <v>4</v>
      </c>
      <c r="C2614">
        <v>2</v>
      </c>
      <c r="D2614">
        <v>3</v>
      </c>
      <c r="E2614">
        <f>COUNTIF(tbl_EmployeeSurvey[EmployeeID],tbl_EmployeeSurvey[[#This Row],[EmployeeID]])</f>
        <v>1</v>
      </c>
    </row>
    <row r="2615" spans="1:5" x14ac:dyDescent="0.25">
      <c r="A2615">
        <v>2614</v>
      </c>
      <c r="B2615">
        <v>3</v>
      </c>
      <c r="C2615">
        <v>2</v>
      </c>
      <c r="D2615">
        <v>3</v>
      </c>
      <c r="E2615">
        <f>COUNTIF(tbl_EmployeeSurvey[EmployeeID],tbl_EmployeeSurvey[[#This Row],[EmployeeID]])</f>
        <v>1</v>
      </c>
    </row>
    <row r="2616" spans="1:5" x14ac:dyDescent="0.25">
      <c r="A2616">
        <v>2615</v>
      </c>
      <c r="B2616">
        <v>4</v>
      </c>
      <c r="C2616">
        <v>4</v>
      </c>
      <c r="D2616">
        <v>3</v>
      </c>
      <c r="E2616">
        <f>COUNTIF(tbl_EmployeeSurvey[EmployeeID],tbl_EmployeeSurvey[[#This Row],[EmployeeID]])</f>
        <v>1</v>
      </c>
    </row>
    <row r="2617" spans="1:5" x14ac:dyDescent="0.25">
      <c r="A2617">
        <v>2616</v>
      </c>
      <c r="B2617">
        <v>2</v>
      </c>
      <c r="C2617">
        <v>1</v>
      </c>
      <c r="D2617">
        <v>3</v>
      </c>
      <c r="E2617">
        <f>COUNTIF(tbl_EmployeeSurvey[EmployeeID],tbl_EmployeeSurvey[[#This Row],[EmployeeID]])</f>
        <v>1</v>
      </c>
    </row>
    <row r="2618" spans="1:5" x14ac:dyDescent="0.25">
      <c r="A2618">
        <v>2617</v>
      </c>
      <c r="B2618">
        <v>4</v>
      </c>
      <c r="C2618">
        <v>3</v>
      </c>
      <c r="D2618">
        <v>3</v>
      </c>
      <c r="E2618">
        <f>COUNTIF(tbl_EmployeeSurvey[EmployeeID],tbl_EmployeeSurvey[[#This Row],[EmployeeID]])</f>
        <v>1</v>
      </c>
    </row>
    <row r="2619" spans="1:5" x14ac:dyDescent="0.25">
      <c r="A2619">
        <v>2618</v>
      </c>
      <c r="B2619">
        <v>3</v>
      </c>
      <c r="C2619">
        <v>3</v>
      </c>
      <c r="D2619">
        <v>4</v>
      </c>
      <c r="E2619">
        <f>COUNTIF(tbl_EmployeeSurvey[EmployeeID],tbl_EmployeeSurvey[[#This Row],[EmployeeID]])</f>
        <v>1</v>
      </c>
    </row>
    <row r="2620" spans="1:5" x14ac:dyDescent="0.25">
      <c r="A2620">
        <v>2619</v>
      </c>
      <c r="B2620">
        <v>3</v>
      </c>
      <c r="C2620">
        <v>1</v>
      </c>
      <c r="D2620">
        <v>3</v>
      </c>
      <c r="E2620">
        <f>COUNTIF(tbl_EmployeeSurvey[EmployeeID],tbl_EmployeeSurvey[[#This Row],[EmployeeID]])</f>
        <v>1</v>
      </c>
    </row>
    <row r="2621" spans="1:5" x14ac:dyDescent="0.25">
      <c r="A2621">
        <v>2620</v>
      </c>
      <c r="B2621">
        <v>2</v>
      </c>
      <c r="C2621">
        <v>3</v>
      </c>
      <c r="D2621">
        <v>2</v>
      </c>
      <c r="E2621">
        <f>COUNTIF(tbl_EmployeeSurvey[EmployeeID],tbl_EmployeeSurvey[[#This Row],[EmployeeID]])</f>
        <v>1</v>
      </c>
    </row>
    <row r="2622" spans="1:5" x14ac:dyDescent="0.25">
      <c r="A2622">
        <v>2621</v>
      </c>
      <c r="B2622">
        <v>4</v>
      </c>
      <c r="C2622">
        <v>4</v>
      </c>
      <c r="D2622">
        <v>4</v>
      </c>
      <c r="E2622">
        <f>COUNTIF(tbl_EmployeeSurvey[EmployeeID],tbl_EmployeeSurvey[[#This Row],[EmployeeID]])</f>
        <v>1</v>
      </c>
    </row>
    <row r="2623" spans="1:5" x14ac:dyDescent="0.25">
      <c r="A2623">
        <v>2622</v>
      </c>
      <c r="B2623">
        <v>4</v>
      </c>
      <c r="C2623">
        <v>3</v>
      </c>
      <c r="D2623">
        <v>4</v>
      </c>
      <c r="E2623">
        <f>COUNTIF(tbl_EmployeeSurvey[EmployeeID],tbl_EmployeeSurvey[[#This Row],[EmployeeID]])</f>
        <v>1</v>
      </c>
    </row>
    <row r="2624" spans="1:5" x14ac:dyDescent="0.25">
      <c r="A2624">
        <v>2623</v>
      </c>
      <c r="B2624">
        <v>2</v>
      </c>
      <c r="C2624">
        <v>2</v>
      </c>
      <c r="D2624">
        <v>3</v>
      </c>
      <c r="E2624">
        <f>COUNTIF(tbl_EmployeeSurvey[EmployeeID],tbl_EmployeeSurvey[[#This Row],[EmployeeID]])</f>
        <v>1</v>
      </c>
    </row>
    <row r="2625" spans="1:5" x14ac:dyDescent="0.25">
      <c r="A2625">
        <v>2624</v>
      </c>
      <c r="B2625">
        <v>3</v>
      </c>
      <c r="C2625">
        <v>2</v>
      </c>
      <c r="D2625">
        <v>3</v>
      </c>
      <c r="E2625">
        <f>COUNTIF(tbl_EmployeeSurvey[EmployeeID],tbl_EmployeeSurvey[[#This Row],[EmployeeID]])</f>
        <v>1</v>
      </c>
    </row>
    <row r="2626" spans="1:5" x14ac:dyDescent="0.25">
      <c r="A2626">
        <v>2625</v>
      </c>
      <c r="B2626">
        <v>4</v>
      </c>
      <c r="C2626">
        <v>2</v>
      </c>
      <c r="D2626">
        <v>2</v>
      </c>
      <c r="E2626">
        <f>COUNTIF(tbl_EmployeeSurvey[EmployeeID],tbl_EmployeeSurvey[[#This Row],[EmployeeID]])</f>
        <v>1</v>
      </c>
    </row>
    <row r="2627" spans="1:5" x14ac:dyDescent="0.25">
      <c r="A2627">
        <v>2626</v>
      </c>
      <c r="B2627">
        <v>4</v>
      </c>
      <c r="C2627">
        <v>3</v>
      </c>
      <c r="D2627">
        <v>2</v>
      </c>
      <c r="E2627">
        <f>COUNTIF(tbl_EmployeeSurvey[EmployeeID],tbl_EmployeeSurvey[[#This Row],[EmployeeID]])</f>
        <v>1</v>
      </c>
    </row>
    <row r="2628" spans="1:5" x14ac:dyDescent="0.25">
      <c r="A2628">
        <v>2627</v>
      </c>
      <c r="B2628">
        <v>1</v>
      </c>
      <c r="C2628">
        <v>3</v>
      </c>
      <c r="D2628">
        <v>3</v>
      </c>
      <c r="E2628">
        <f>COUNTIF(tbl_EmployeeSurvey[EmployeeID],tbl_EmployeeSurvey[[#This Row],[EmployeeID]])</f>
        <v>1</v>
      </c>
    </row>
    <row r="2629" spans="1:5" x14ac:dyDescent="0.25">
      <c r="A2629">
        <v>2628</v>
      </c>
      <c r="B2629">
        <v>2</v>
      </c>
      <c r="C2629">
        <v>3</v>
      </c>
      <c r="D2629">
        <v>2</v>
      </c>
      <c r="E2629">
        <f>COUNTIF(tbl_EmployeeSurvey[EmployeeID],tbl_EmployeeSurvey[[#This Row],[EmployeeID]])</f>
        <v>1</v>
      </c>
    </row>
    <row r="2630" spans="1:5" x14ac:dyDescent="0.25">
      <c r="A2630">
        <v>2629</v>
      </c>
      <c r="B2630">
        <v>4</v>
      </c>
      <c r="C2630">
        <v>2</v>
      </c>
      <c r="D2630">
        <v>3</v>
      </c>
      <c r="E2630">
        <f>COUNTIF(tbl_EmployeeSurvey[EmployeeID],tbl_EmployeeSurvey[[#This Row],[EmployeeID]])</f>
        <v>1</v>
      </c>
    </row>
    <row r="2631" spans="1:5" x14ac:dyDescent="0.25">
      <c r="A2631">
        <v>2630</v>
      </c>
      <c r="B2631">
        <v>1</v>
      </c>
      <c r="C2631">
        <v>3</v>
      </c>
      <c r="D2631">
        <v>3</v>
      </c>
      <c r="E2631">
        <f>COUNTIF(tbl_EmployeeSurvey[EmployeeID],tbl_EmployeeSurvey[[#This Row],[EmployeeID]])</f>
        <v>1</v>
      </c>
    </row>
    <row r="2632" spans="1:5" x14ac:dyDescent="0.25">
      <c r="A2632">
        <v>2631</v>
      </c>
      <c r="B2632">
        <v>1</v>
      </c>
      <c r="C2632">
        <v>3</v>
      </c>
      <c r="D2632">
        <v>3</v>
      </c>
      <c r="E2632">
        <f>COUNTIF(tbl_EmployeeSurvey[EmployeeID],tbl_EmployeeSurvey[[#This Row],[EmployeeID]])</f>
        <v>1</v>
      </c>
    </row>
    <row r="2633" spans="1:5" x14ac:dyDescent="0.25">
      <c r="A2633">
        <v>2632</v>
      </c>
      <c r="B2633">
        <v>4</v>
      </c>
      <c r="C2633">
        <v>1</v>
      </c>
      <c r="D2633">
        <v>2</v>
      </c>
      <c r="E2633">
        <f>COUNTIF(tbl_EmployeeSurvey[EmployeeID],tbl_EmployeeSurvey[[#This Row],[EmployeeID]])</f>
        <v>1</v>
      </c>
    </row>
    <row r="2634" spans="1:5" x14ac:dyDescent="0.25">
      <c r="A2634">
        <v>2633</v>
      </c>
      <c r="B2634">
        <v>4</v>
      </c>
      <c r="C2634">
        <v>4</v>
      </c>
      <c r="D2634">
        <v>3</v>
      </c>
      <c r="E2634">
        <f>COUNTIF(tbl_EmployeeSurvey[EmployeeID],tbl_EmployeeSurvey[[#This Row],[EmployeeID]])</f>
        <v>1</v>
      </c>
    </row>
    <row r="2635" spans="1:5" x14ac:dyDescent="0.25">
      <c r="A2635">
        <v>2634</v>
      </c>
      <c r="B2635">
        <v>3</v>
      </c>
      <c r="C2635">
        <v>2</v>
      </c>
      <c r="D2635">
        <v>1</v>
      </c>
      <c r="E2635">
        <f>COUNTIF(tbl_EmployeeSurvey[EmployeeID],tbl_EmployeeSurvey[[#This Row],[EmployeeID]])</f>
        <v>1</v>
      </c>
    </row>
    <row r="2636" spans="1:5" x14ac:dyDescent="0.25">
      <c r="A2636">
        <v>2635</v>
      </c>
      <c r="B2636">
        <v>4</v>
      </c>
      <c r="C2636">
        <v>3</v>
      </c>
      <c r="D2636">
        <v>3</v>
      </c>
      <c r="E2636">
        <f>COUNTIF(tbl_EmployeeSurvey[EmployeeID],tbl_EmployeeSurvey[[#This Row],[EmployeeID]])</f>
        <v>1</v>
      </c>
    </row>
    <row r="2637" spans="1:5" x14ac:dyDescent="0.25">
      <c r="A2637">
        <v>2636</v>
      </c>
      <c r="B2637">
        <v>4</v>
      </c>
      <c r="C2637">
        <v>3</v>
      </c>
      <c r="D2637">
        <v>4</v>
      </c>
      <c r="E2637">
        <f>COUNTIF(tbl_EmployeeSurvey[EmployeeID],tbl_EmployeeSurvey[[#This Row],[EmployeeID]])</f>
        <v>1</v>
      </c>
    </row>
    <row r="2638" spans="1:5" x14ac:dyDescent="0.25">
      <c r="A2638">
        <v>2637</v>
      </c>
      <c r="B2638">
        <v>2</v>
      </c>
      <c r="C2638">
        <v>3</v>
      </c>
      <c r="D2638">
        <v>3</v>
      </c>
      <c r="E2638">
        <f>COUNTIF(tbl_EmployeeSurvey[EmployeeID],tbl_EmployeeSurvey[[#This Row],[EmployeeID]])</f>
        <v>1</v>
      </c>
    </row>
    <row r="2639" spans="1:5" x14ac:dyDescent="0.25">
      <c r="A2639">
        <v>2638</v>
      </c>
      <c r="B2639">
        <v>2</v>
      </c>
      <c r="C2639">
        <v>4</v>
      </c>
      <c r="D2639">
        <v>3</v>
      </c>
      <c r="E2639">
        <f>COUNTIF(tbl_EmployeeSurvey[EmployeeID],tbl_EmployeeSurvey[[#This Row],[EmployeeID]])</f>
        <v>1</v>
      </c>
    </row>
    <row r="2640" spans="1:5" x14ac:dyDescent="0.25">
      <c r="A2640">
        <v>2639</v>
      </c>
      <c r="B2640">
        <v>3</v>
      </c>
      <c r="C2640">
        <v>2</v>
      </c>
      <c r="D2640">
        <v>3</v>
      </c>
      <c r="E2640">
        <f>COUNTIF(tbl_EmployeeSurvey[EmployeeID],tbl_EmployeeSurvey[[#This Row],[EmployeeID]])</f>
        <v>1</v>
      </c>
    </row>
    <row r="2641" spans="1:5" x14ac:dyDescent="0.25">
      <c r="A2641">
        <v>2640</v>
      </c>
      <c r="B2641">
        <v>1</v>
      </c>
      <c r="C2641">
        <v>4</v>
      </c>
      <c r="D2641">
        <v>2</v>
      </c>
      <c r="E2641">
        <f>COUNTIF(tbl_EmployeeSurvey[EmployeeID],tbl_EmployeeSurvey[[#This Row],[EmployeeID]])</f>
        <v>1</v>
      </c>
    </row>
    <row r="2642" spans="1:5" x14ac:dyDescent="0.25">
      <c r="A2642">
        <v>2641</v>
      </c>
      <c r="B2642">
        <v>2</v>
      </c>
      <c r="C2642">
        <v>2</v>
      </c>
      <c r="D2642">
        <v>3</v>
      </c>
      <c r="E2642">
        <f>COUNTIF(tbl_EmployeeSurvey[EmployeeID],tbl_EmployeeSurvey[[#This Row],[EmployeeID]])</f>
        <v>1</v>
      </c>
    </row>
    <row r="2643" spans="1:5" x14ac:dyDescent="0.25">
      <c r="A2643">
        <v>2642</v>
      </c>
      <c r="B2643">
        <v>1</v>
      </c>
      <c r="C2643">
        <v>4</v>
      </c>
      <c r="D2643">
        <v>3</v>
      </c>
      <c r="E2643">
        <f>COUNTIF(tbl_EmployeeSurvey[EmployeeID],tbl_EmployeeSurvey[[#This Row],[EmployeeID]])</f>
        <v>1</v>
      </c>
    </row>
    <row r="2644" spans="1:5" x14ac:dyDescent="0.25">
      <c r="A2644">
        <v>2643</v>
      </c>
      <c r="B2644">
        <v>2</v>
      </c>
      <c r="C2644">
        <v>3</v>
      </c>
      <c r="D2644">
        <v>3</v>
      </c>
      <c r="E2644">
        <f>COUNTIF(tbl_EmployeeSurvey[EmployeeID],tbl_EmployeeSurvey[[#This Row],[EmployeeID]])</f>
        <v>1</v>
      </c>
    </row>
    <row r="2645" spans="1:5" x14ac:dyDescent="0.25">
      <c r="A2645">
        <v>2644</v>
      </c>
      <c r="B2645">
        <v>3</v>
      </c>
      <c r="C2645">
        <v>4</v>
      </c>
      <c r="D2645">
        <v>3</v>
      </c>
      <c r="E2645">
        <f>COUNTIF(tbl_EmployeeSurvey[EmployeeID],tbl_EmployeeSurvey[[#This Row],[EmployeeID]])</f>
        <v>1</v>
      </c>
    </row>
    <row r="2646" spans="1:5" x14ac:dyDescent="0.25">
      <c r="A2646">
        <v>2645</v>
      </c>
      <c r="B2646">
        <v>3</v>
      </c>
      <c r="C2646">
        <v>4</v>
      </c>
      <c r="D2646">
        <v>3</v>
      </c>
      <c r="E2646">
        <f>COUNTIF(tbl_EmployeeSurvey[EmployeeID],tbl_EmployeeSurvey[[#This Row],[EmployeeID]])</f>
        <v>1</v>
      </c>
    </row>
    <row r="2647" spans="1:5" x14ac:dyDescent="0.25">
      <c r="A2647">
        <v>2646</v>
      </c>
      <c r="B2647">
        <v>1</v>
      </c>
      <c r="C2647">
        <v>3</v>
      </c>
      <c r="D2647">
        <v>2</v>
      </c>
      <c r="E2647">
        <f>COUNTIF(tbl_EmployeeSurvey[EmployeeID],tbl_EmployeeSurvey[[#This Row],[EmployeeID]])</f>
        <v>1</v>
      </c>
    </row>
    <row r="2648" spans="1:5" x14ac:dyDescent="0.25">
      <c r="A2648">
        <v>2647</v>
      </c>
      <c r="B2648">
        <v>1</v>
      </c>
      <c r="C2648">
        <v>4</v>
      </c>
      <c r="D2648">
        <v>2</v>
      </c>
      <c r="E2648">
        <f>COUNTIF(tbl_EmployeeSurvey[EmployeeID],tbl_EmployeeSurvey[[#This Row],[EmployeeID]])</f>
        <v>1</v>
      </c>
    </row>
    <row r="2649" spans="1:5" x14ac:dyDescent="0.25">
      <c r="A2649">
        <v>2648</v>
      </c>
      <c r="B2649">
        <v>2</v>
      </c>
      <c r="C2649">
        <v>4</v>
      </c>
      <c r="D2649">
        <v>3</v>
      </c>
      <c r="E2649">
        <f>COUNTIF(tbl_EmployeeSurvey[EmployeeID],tbl_EmployeeSurvey[[#This Row],[EmployeeID]])</f>
        <v>1</v>
      </c>
    </row>
    <row r="2650" spans="1:5" x14ac:dyDescent="0.25">
      <c r="A2650">
        <v>2649</v>
      </c>
      <c r="B2650">
        <v>3</v>
      </c>
      <c r="C2650">
        <v>1</v>
      </c>
      <c r="D2650">
        <v>3</v>
      </c>
      <c r="E2650">
        <f>COUNTIF(tbl_EmployeeSurvey[EmployeeID],tbl_EmployeeSurvey[[#This Row],[EmployeeID]])</f>
        <v>1</v>
      </c>
    </row>
    <row r="2651" spans="1:5" x14ac:dyDescent="0.25">
      <c r="A2651">
        <v>2650</v>
      </c>
      <c r="B2651">
        <v>4</v>
      </c>
      <c r="C2651">
        <v>4</v>
      </c>
      <c r="D2651">
        <v>2</v>
      </c>
      <c r="E2651">
        <f>COUNTIF(tbl_EmployeeSurvey[EmployeeID],tbl_EmployeeSurvey[[#This Row],[EmployeeID]])</f>
        <v>1</v>
      </c>
    </row>
    <row r="2652" spans="1:5" x14ac:dyDescent="0.25">
      <c r="A2652">
        <v>2651</v>
      </c>
      <c r="B2652">
        <v>4</v>
      </c>
      <c r="C2652">
        <v>1</v>
      </c>
      <c r="D2652">
        <v>2</v>
      </c>
      <c r="E2652">
        <f>COUNTIF(tbl_EmployeeSurvey[EmployeeID],tbl_EmployeeSurvey[[#This Row],[EmployeeID]])</f>
        <v>1</v>
      </c>
    </row>
    <row r="2653" spans="1:5" x14ac:dyDescent="0.25">
      <c r="A2653">
        <v>2652</v>
      </c>
      <c r="B2653">
        <v>1</v>
      </c>
      <c r="C2653">
        <v>4</v>
      </c>
      <c r="D2653">
        <v>3</v>
      </c>
      <c r="E2653">
        <f>COUNTIF(tbl_EmployeeSurvey[EmployeeID],tbl_EmployeeSurvey[[#This Row],[EmployeeID]])</f>
        <v>1</v>
      </c>
    </row>
    <row r="2654" spans="1:5" x14ac:dyDescent="0.25">
      <c r="A2654">
        <v>2653</v>
      </c>
      <c r="B2654">
        <v>4</v>
      </c>
      <c r="C2654">
        <v>2</v>
      </c>
      <c r="D2654">
        <v>3</v>
      </c>
      <c r="E2654">
        <f>COUNTIF(tbl_EmployeeSurvey[EmployeeID],tbl_EmployeeSurvey[[#This Row],[EmployeeID]])</f>
        <v>1</v>
      </c>
    </row>
    <row r="2655" spans="1:5" x14ac:dyDescent="0.25">
      <c r="A2655">
        <v>2654</v>
      </c>
      <c r="B2655">
        <v>3</v>
      </c>
      <c r="C2655">
        <v>3</v>
      </c>
      <c r="D2655">
        <v>2</v>
      </c>
      <c r="E2655">
        <f>COUNTIF(tbl_EmployeeSurvey[EmployeeID],tbl_EmployeeSurvey[[#This Row],[EmployeeID]])</f>
        <v>1</v>
      </c>
    </row>
    <row r="2656" spans="1:5" x14ac:dyDescent="0.25">
      <c r="A2656">
        <v>2655</v>
      </c>
      <c r="B2656">
        <v>1</v>
      </c>
      <c r="C2656">
        <v>4</v>
      </c>
      <c r="D2656">
        <v>4</v>
      </c>
      <c r="E2656">
        <f>COUNTIF(tbl_EmployeeSurvey[EmployeeID],tbl_EmployeeSurvey[[#This Row],[EmployeeID]])</f>
        <v>1</v>
      </c>
    </row>
    <row r="2657" spans="1:5" x14ac:dyDescent="0.25">
      <c r="A2657">
        <v>2656</v>
      </c>
      <c r="B2657">
        <v>1</v>
      </c>
      <c r="C2657">
        <v>3</v>
      </c>
      <c r="D2657">
        <v>2</v>
      </c>
      <c r="E2657">
        <f>COUNTIF(tbl_EmployeeSurvey[EmployeeID],tbl_EmployeeSurvey[[#This Row],[EmployeeID]])</f>
        <v>1</v>
      </c>
    </row>
    <row r="2658" spans="1:5" x14ac:dyDescent="0.25">
      <c r="A2658">
        <v>2657</v>
      </c>
      <c r="B2658">
        <v>4</v>
      </c>
      <c r="C2658">
        <v>3</v>
      </c>
      <c r="D2658">
        <v>1</v>
      </c>
      <c r="E2658">
        <f>COUNTIF(tbl_EmployeeSurvey[EmployeeID],tbl_EmployeeSurvey[[#This Row],[EmployeeID]])</f>
        <v>1</v>
      </c>
    </row>
    <row r="2659" spans="1:5" x14ac:dyDescent="0.25">
      <c r="A2659">
        <v>2658</v>
      </c>
      <c r="B2659">
        <v>1</v>
      </c>
      <c r="C2659">
        <v>2</v>
      </c>
      <c r="D2659">
        <v>3</v>
      </c>
      <c r="E2659">
        <f>COUNTIF(tbl_EmployeeSurvey[EmployeeID],tbl_EmployeeSurvey[[#This Row],[EmployeeID]])</f>
        <v>1</v>
      </c>
    </row>
    <row r="2660" spans="1:5" x14ac:dyDescent="0.25">
      <c r="A2660">
        <v>2659</v>
      </c>
      <c r="B2660">
        <v>4</v>
      </c>
      <c r="C2660">
        <v>3</v>
      </c>
      <c r="D2660">
        <v>3</v>
      </c>
      <c r="E2660">
        <f>COUNTIF(tbl_EmployeeSurvey[EmployeeID],tbl_EmployeeSurvey[[#This Row],[EmployeeID]])</f>
        <v>1</v>
      </c>
    </row>
    <row r="2661" spans="1:5" x14ac:dyDescent="0.25">
      <c r="A2661">
        <v>2660</v>
      </c>
      <c r="B2661">
        <v>4</v>
      </c>
      <c r="C2661">
        <v>4</v>
      </c>
      <c r="D2661">
        <v>2</v>
      </c>
      <c r="E2661">
        <f>COUNTIF(tbl_EmployeeSurvey[EmployeeID],tbl_EmployeeSurvey[[#This Row],[EmployeeID]])</f>
        <v>1</v>
      </c>
    </row>
    <row r="2662" spans="1:5" x14ac:dyDescent="0.25">
      <c r="A2662">
        <v>2661</v>
      </c>
      <c r="B2662">
        <v>3</v>
      </c>
      <c r="C2662">
        <v>2</v>
      </c>
      <c r="D2662">
        <v>3</v>
      </c>
      <c r="E2662">
        <f>COUNTIF(tbl_EmployeeSurvey[EmployeeID],tbl_EmployeeSurvey[[#This Row],[EmployeeID]])</f>
        <v>1</v>
      </c>
    </row>
    <row r="2663" spans="1:5" x14ac:dyDescent="0.25">
      <c r="A2663">
        <v>2662</v>
      </c>
      <c r="B2663">
        <v>4</v>
      </c>
      <c r="C2663">
        <v>1</v>
      </c>
      <c r="D2663">
        <v>3</v>
      </c>
      <c r="E2663">
        <f>COUNTIF(tbl_EmployeeSurvey[EmployeeID],tbl_EmployeeSurvey[[#This Row],[EmployeeID]])</f>
        <v>1</v>
      </c>
    </row>
    <row r="2664" spans="1:5" x14ac:dyDescent="0.25">
      <c r="A2664">
        <v>2663</v>
      </c>
      <c r="B2664">
        <v>3</v>
      </c>
      <c r="C2664">
        <v>4</v>
      </c>
      <c r="D2664">
        <v>3</v>
      </c>
      <c r="E2664">
        <f>COUNTIF(tbl_EmployeeSurvey[EmployeeID],tbl_EmployeeSurvey[[#This Row],[EmployeeID]])</f>
        <v>1</v>
      </c>
    </row>
    <row r="2665" spans="1:5" x14ac:dyDescent="0.25">
      <c r="A2665">
        <v>2664</v>
      </c>
      <c r="B2665">
        <v>1</v>
      </c>
      <c r="C2665">
        <v>4</v>
      </c>
      <c r="D2665">
        <v>3</v>
      </c>
      <c r="E2665">
        <f>COUNTIF(tbl_EmployeeSurvey[EmployeeID],tbl_EmployeeSurvey[[#This Row],[EmployeeID]])</f>
        <v>1</v>
      </c>
    </row>
    <row r="2666" spans="1:5" x14ac:dyDescent="0.25">
      <c r="A2666">
        <v>2665</v>
      </c>
      <c r="B2666">
        <v>2</v>
      </c>
      <c r="C2666">
        <v>3</v>
      </c>
      <c r="D2666">
        <v>3</v>
      </c>
      <c r="E2666">
        <f>COUNTIF(tbl_EmployeeSurvey[EmployeeID],tbl_EmployeeSurvey[[#This Row],[EmployeeID]])</f>
        <v>1</v>
      </c>
    </row>
    <row r="2667" spans="1:5" x14ac:dyDescent="0.25">
      <c r="A2667">
        <v>2666</v>
      </c>
      <c r="B2667">
        <v>2</v>
      </c>
      <c r="C2667">
        <v>4</v>
      </c>
      <c r="D2667">
        <v>2</v>
      </c>
      <c r="E2667">
        <f>COUNTIF(tbl_EmployeeSurvey[EmployeeID],tbl_EmployeeSurvey[[#This Row],[EmployeeID]])</f>
        <v>1</v>
      </c>
    </row>
    <row r="2668" spans="1:5" x14ac:dyDescent="0.25">
      <c r="A2668">
        <v>2667</v>
      </c>
      <c r="B2668">
        <v>4</v>
      </c>
      <c r="C2668">
        <v>3</v>
      </c>
      <c r="D2668">
        <v>3</v>
      </c>
      <c r="E2668">
        <f>COUNTIF(tbl_EmployeeSurvey[EmployeeID],tbl_EmployeeSurvey[[#This Row],[EmployeeID]])</f>
        <v>1</v>
      </c>
    </row>
    <row r="2669" spans="1:5" x14ac:dyDescent="0.25">
      <c r="A2669">
        <v>2668</v>
      </c>
      <c r="B2669">
        <v>3</v>
      </c>
      <c r="C2669">
        <v>3</v>
      </c>
      <c r="D2669">
        <v>3</v>
      </c>
      <c r="E2669">
        <f>COUNTIF(tbl_EmployeeSurvey[EmployeeID],tbl_EmployeeSurvey[[#This Row],[EmployeeID]])</f>
        <v>1</v>
      </c>
    </row>
    <row r="2670" spans="1:5" x14ac:dyDescent="0.25">
      <c r="A2670">
        <v>2669</v>
      </c>
      <c r="B2670">
        <v>3</v>
      </c>
      <c r="C2670">
        <v>3</v>
      </c>
      <c r="D2670">
        <v>4</v>
      </c>
      <c r="E2670">
        <f>COUNTIF(tbl_EmployeeSurvey[EmployeeID],tbl_EmployeeSurvey[[#This Row],[EmployeeID]])</f>
        <v>1</v>
      </c>
    </row>
    <row r="2671" spans="1:5" x14ac:dyDescent="0.25">
      <c r="A2671">
        <v>2670</v>
      </c>
      <c r="B2671">
        <v>3</v>
      </c>
      <c r="C2671">
        <v>3</v>
      </c>
      <c r="D2671">
        <v>3</v>
      </c>
      <c r="E2671">
        <f>COUNTIF(tbl_EmployeeSurvey[EmployeeID],tbl_EmployeeSurvey[[#This Row],[EmployeeID]])</f>
        <v>1</v>
      </c>
    </row>
    <row r="2672" spans="1:5" x14ac:dyDescent="0.25">
      <c r="A2672">
        <v>2671</v>
      </c>
      <c r="B2672">
        <v>3</v>
      </c>
      <c r="C2672">
        <v>4</v>
      </c>
      <c r="D2672">
        <v>3</v>
      </c>
      <c r="E2672">
        <f>COUNTIF(tbl_EmployeeSurvey[EmployeeID],tbl_EmployeeSurvey[[#This Row],[EmployeeID]])</f>
        <v>1</v>
      </c>
    </row>
    <row r="2673" spans="1:5" x14ac:dyDescent="0.25">
      <c r="A2673">
        <v>2672</v>
      </c>
      <c r="B2673">
        <v>4</v>
      </c>
      <c r="C2673">
        <v>2</v>
      </c>
      <c r="D2673">
        <v>3</v>
      </c>
      <c r="E2673">
        <f>COUNTIF(tbl_EmployeeSurvey[EmployeeID],tbl_EmployeeSurvey[[#This Row],[EmployeeID]])</f>
        <v>1</v>
      </c>
    </row>
    <row r="2674" spans="1:5" x14ac:dyDescent="0.25">
      <c r="A2674">
        <v>2673</v>
      </c>
      <c r="B2674">
        <v>4</v>
      </c>
      <c r="C2674">
        <v>1</v>
      </c>
      <c r="D2674">
        <v>1</v>
      </c>
      <c r="E2674">
        <f>COUNTIF(tbl_EmployeeSurvey[EmployeeID],tbl_EmployeeSurvey[[#This Row],[EmployeeID]])</f>
        <v>1</v>
      </c>
    </row>
    <row r="2675" spans="1:5" x14ac:dyDescent="0.25">
      <c r="A2675">
        <v>2674</v>
      </c>
      <c r="B2675">
        <v>4</v>
      </c>
      <c r="C2675">
        <v>1</v>
      </c>
      <c r="D2675">
        <v>3</v>
      </c>
      <c r="E2675">
        <f>COUNTIF(tbl_EmployeeSurvey[EmployeeID],tbl_EmployeeSurvey[[#This Row],[EmployeeID]])</f>
        <v>1</v>
      </c>
    </row>
    <row r="2676" spans="1:5" x14ac:dyDescent="0.25">
      <c r="A2676">
        <v>2675</v>
      </c>
      <c r="B2676">
        <v>2</v>
      </c>
      <c r="C2676">
        <v>4</v>
      </c>
      <c r="D2676">
        <v>2</v>
      </c>
      <c r="E2676">
        <f>COUNTIF(tbl_EmployeeSurvey[EmployeeID],tbl_EmployeeSurvey[[#This Row],[EmployeeID]])</f>
        <v>1</v>
      </c>
    </row>
    <row r="2677" spans="1:5" x14ac:dyDescent="0.25">
      <c r="A2677">
        <v>2676</v>
      </c>
      <c r="B2677">
        <v>2</v>
      </c>
      <c r="C2677">
        <v>1</v>
      </c>
      <c r="D2677">
        <v>3</v>
      </c>
      <c r="E2677">
        <f>COUNTIF(tbl_EmployeeSurvey[EmployeeID],tbl_EmployeeSurvey[[#This Row],[EmployeeID]])</f>
        <v>1</v>
      </c>
    </row>
    <row r="2678" spans="1:5" x14ac:dyDescent="0.25">
      <c r="A2678">
        <v>2677</v>
      </c>
      <c r="B2678">
        <v>4</v>
      </c>
      <c r="C2678">
        <v>3</v>
      </c>
      <c r="D2678">
        <v>3</v>
      </c>
      <c r="E2678">
        <f>COUNTIF(tbl_EmployeeSurvey[EmployeeID],tbl_EmployeeSurvey[[#This Row],[EmployeeID]])</f>
        <v>1</v>
      </c>
    </row>
    <row r="2679" spans="1:5" x14ac:dyDescent="0.25">
      <c r="A2679">
        <v>2678</v>
      </c>
      <c r="B2679">
        <v>3</v>
      </c>
      <c r="C2679">
        <v>4</v>
      </c>
      <c r="D2679">
        <v>3</v>
      </c>
      <c r="E2679">
        <f>COUNTIF(tbl_EmployeeSurvey[EmployeeID],tbl_EmployeeSurvey[[#This Row],[EmployeeID]])</f>
        <v>1</v>
      </c>
    </row>
    <row r="2680" spans="1:5" x14ac:dyDescent="0.25">
      <c r="A2680">
        <v>2679</v>
      </c>
      <c r="B2680">
        <v>4</v>
      </c>
      <c r="C2680">
        <v>1</v>
      </c>
      <c r="D2680">
        <v>3</v>
      </c>
      <c r="E2680">
        <f>COUNTIF(tbl_EmployeeSurvey[EmployeeID],tbl_EmployeeSurvey[[#This Row],[EmployeeID]])</f>
        <v>1</v>
      </c>
    </row>
    <row r="2681" spans="1:5" x14ac:dyDescent="0.25">
      <c r="A2681">
        <v>2680</v>
      </c>
      <c r="B2681">
        <v>2</v>
      </c>
      <c r="C2681">
        <v>2</v>
      </c>
      <c r="D2681">
        <v>3</v>
      </c>
      <c r="E2681">
        <f>COUNTIF(tbl_EmployeeSurvey[EmployeeID],tbl_EmployeeSurvey[[#This Row],[EmployeeID]])</f>
        <v>1</v>
      </c>
    </row>
    <row r="2682" spans="1:5" x14ac:dyDescent="0.25">
      <c r="A2682">
        <v>2681</v>
      </c>
      <c r="B2682">
        <v>4</v>
      </c>
      <c r="C2682">
        <v>2</v>
      </c>
      <c r="D2682">
        <v>2</v>
      </c>
      <c r="E2682">
        <f>COUNTIF(tbl_EmployeeSurvey[EmployeeID],tbl_EmployeeSurvey[[#This Row],[EmployeeID]])</f>
        <v>1</v>
      </c>
    </row>
    <row r="2683" spans="1:5" x14ac:dyDescent="0.25">
      <c r="A2683">
        <v>2682</v>
      </c>
      <c r="B2683">
        <v>2</v>
      </c>
      <c r="C2683">
        <v>3</v>
      </c>
      <c r="D2683">
        <v>4</v>
      </c>
      <c r="E2683">
        <f>COUNTIF(tbl_EmployeeSurvey[EmployeeID],tbl_EmployeeSurvey[[#This Row],[EmployeeID]])</f>
        <v>1</v>
      </c>
    </row>
    <row r="2684" spans="1:5" x14ac:dyDescent="0.25">
      <c r="A2684">
        <v>2683</v>
      </c>
      <c r="B2684">
        <v>2</v>
      </c>
      <c r="C2684">
        <v>4</v>
      </c>
      <c r="D2684">
        <v>1</v>
      </c>
      <c r="E2684">
        <f>COUNTIF(tbl_EmployeeSurvey[EmployeeID],tbl_EmployeeSurvey[[#This Row],[EmployeeID]])</f>
        <v>1</v>
      </c>
    </row>
    <row r="2685" spans="1:5" x14ac:dyDescent="0.25">
      <c r="A2685">
        <v>2684</v>
      </c>
      <c r="B2685">
        <v>3</v>
      </c>
      <c r="C2685">
        <v>2</v>
      </c>
      <c r="D2685">
        <v>3</v>
      </c>
      <c r="E2685">
        <f>COUNTIF(tbl_EmployeeSurvey[EmployeeID],tbl_EmployeeSurvey[[#This Row],[EmployeeID]])</f>
        <v>1</v>
      </c>
    </row>
    <row r="2686" spans="1:5" x14ac:dyDescent="0.25">
      <c r="A2686">
        <v>2685</v>
      </c>
      <c r="B2686">
        <v>4</v>
      </c>
      <c r="C2686">
        <v>3</v>
      </c>
      <c r="D2686">
        <v>3</v>
      </c>
      <c r="E2686">
        <f>COUNTIF(tbl_EmployeeSurvey[EmployeeID],tbl_EmployeeSurvey[[#This Row],[EmployeeID]])</f>
        <v>1</v>
      </c>
    </row>
    <row r="2687" spans="1:5" x14ac:dyDescent="0.25">
      <c r="A2687">
        <v>2686</v>
      </c>
      <c r="B2687">
        <v>4</v>
      </c>
      <c r="C2687">
        <v>3</v>
      </c>
      <c r="D2687">
        <v>3</v>
      </c>
      <c r="E2687">
        <f>COUNTIF(tbl_EmployeeSurvey[EmployeeID],tbl_EmployeeSurvey[[#This Row],[EmployeeID]])</f>
        <v>1</v>
      </c>
    </row>
    <row r="2688" spans="1:5" x14ac:dyDescent="0.25">
      <c r="A2688">
        <v>2687</v>
      </c>
      <c r="B2688">
        <v>1</v>
      </c>
      <c r="C2688">
        <v>2</v>
      </c>
      <c r="D2688">
        <v>3</v>
      </c>
      <c r="E2688">
        <f>COUNTIF(tbl_EmployeeSurvey[EmployeeID],tbl_EmployeeSurvey[[#This Row],[EmployeeID]])</f>
        <v>1</v>
      </c>
    </row>
    <row r="2689" spans="1:5" x14ac:dyDescent="0.25">
      <c r="A2689">
        <v>2688</v>
      </c>
      <c r="B2689">
        <v>4</v>
      </c>
      <c r="C2689">
        <v>4</v>
      </c>
      <c r="D2689">
        <v>2</v>
      </c>
      <c r="E2689">
        <f>COUNTIF(tbl_EmployeeSurvey[EmployeeID],tbl_EmployeeSurvey[[#This Row],[EmployeeID]])</f>
        <v>1</v>
      </c>
    </row>
    <row r="2690" spans="1:5" x14ac:dyDescent="0.25">
      <c r="A2690">
        <v>2689</v>
      </c>
      <c r="B2690">
        <v>3</v>
      </c>
      <c r="C2690">
        <v>1</v>
      </c>
      <c r="D2690">
        <v>2</v>
      </c>
      <c r="E2690">
        <f>COUNTIF(tbl_EmployeeSurvey[EmployeeID],tbl_EmployeeSurvey[[#This Row],[EmployeeID]])</f>
        <v>1</v>
      </c>
    </row>
    <row r="2691" spans="1:5" x14ac:dyDescent="0.25">
      <c r="A2691">
        <v>2690</v>
      </c>
      <c r="B2691">
        <v>4</v>
      </c>
      <c r="C2691">
        <v>3</v>
      </c>
      <c r="D2691">
        <v>3</v>
      </c>
      <c r="E2691">
        <f>COUNTIF(tbl_EmployeeSurvey[EmployeeID],tbl_EmployeeSurvey[[#This Row],[EmployeeID]])</f>
        <v>1</v>
      </c>
    </row>
    <row r="2692" spans="1:5" x14ac:dyDescent="0.25">
      <c r="A2692">
        <v>2691</v>
      </c>
      <c r="B2692">
        <v>4</v>
      </c>
      <c r="C2692">
        <v>3</v>
      </c>
      <c r="D2692">
        <v>3</v>
      </c>
      <c r="E2692">
        <f>COUNTIF(tbl_EmployeeSurvey[EmployeeID],tbl_EmployeeSurvey[[#This Row],[EmployeeID]])</f>
        <v>1</v>
      </c>
    </row>
    <row r="2693" spans="1:5" x14ac:dyDescent="0.25">
      <c r="A2693">
        <v>2692</v>
      </c>
      <c r="B2693">
        <v>3</v>
      </c>
      <c r="C2693">
        <v>3</v>
      </c>
      <c r="D2693">
        <v>2</v>
      </c>
      <c r="E2693">
        <f>COUNTIF(tbl_EmployeeSurvey[EmployeeID],tbl_EmployeeSurvey[[#This Row],[EmployeeID]])</f>
        <v>1</v>
      </c>
    </row>
    <row r="2694" spans="1:5" x14ac:dyDescent="0.25">
      <c r="A2694">
        <v>2693</v>
      </c>
      <c r="B2694">
        <v>1</v>
      </c>
      <c r="C2694">
        <v>2</v>
      </c>
      <c r="D2694">
        <v>3</v>
      </c>
      <c r="E2694">
        <f>COUNTIF(tbl_EmployeeSurvey[EmployeeID],tbl_EmployeeSurvey[[#This Row],[EmployeeID]])</f>
        <v>1</v>
      </c>
    </row>
    <row r="2695" spans="1:5" x14ac:dyDescent="0.25">
      <c r="A2695">
        <v>2694</v>
      </c>
      <c r="B2695">
        <v>4</v>
      </c>
      <c r="C2695">
        <v>3</v>
      </c>
      <c r="D2695">
        <v>3</v>
      </c>
      <c r="E2695">
        <f>COUNTIF(tbl_EmployeeSurvey[EmployeeID],tbl_EmployeeSurvey[[#This Row],[EmployeeID]])</f>
        <v>1</v>
      </c>
    </row>
    <row r="2696" spans="1:5" x14ac:dyDescent="0.25">
      <c r="A2696">
        <v>2695</v>
      </c>
      <c r="B2696">
        <v>1</v>
      </c>
      <c r="C2696">
        <v>3</v>
      </c>
      <c r="D2696">
        <v>2</v>
      </c>
      <c r="E2696">
        <f>COUNTIF(tbl_EmployeeSurvey[EmployeeID],tbl_EmployeeSurvey[[#This Row],[EmployeeID]])</f>
        <v>1</v>
      </c>
    </row>
    <row r="2697" spans="1:5" x14ac:dyDescent="0.25">
      <c r="A2697">
        <v>2696</v>
      </c>
      <c r="B2697">
        <v>2</v>
      </c>
      <c r="C2697">
        <v>4</v>
      </c>
      <c r="D2697">
        <v>3</v>
      </c>
      <c r="E2697">
        <f>COUNTIF(tbl_EmployeeSurvey[EmployeeID],tbl_EmployeeSurvey[[#This Row],[EmployeeID]])</f>
        <v>1</v>
      </c>
    </row>
    <row r="2698" spans="1:5" x14ac:dyDescent="0.25">
      <c r="A2698">
        <v>2697</v>
      </c>
      <c r="B2698">
        <v>3</v>
      </c>
      <c r="C2698">
        <v>3</v>
      </c>
      <c r="D2698">
        <v>3</v>
      </c>
      <c r="E2698">
        <f>COUNTIF(tbl_EmployeeSurvey[EmployeeID],tbl_EmployeeSurvey[[#This Row],[EmployeeID]])</f>
        <v>1</v>
      </c>
    </row>
    <row r="2699" spans="1:5" x14ac:dyDescent="0.25">
      <c r="A2699">
        <v>2698</v>
      </c>
      <c r="B2699">
        <v>2</v>
      </c>
      <c r="C2699">
        <v>1</v>
      </c>
      <c r="D2699">
        <v>3</v>
      </c>
      <c r="E2699">
        <f>COUNTIF(tbl_EmployeeSurvey[EmployeeID],tbl_EmployeeSurvey[[#This Row],[EmployeeID]])</f>
        <v>1</v>
      </c>
    </row>
    <row r="2700" spans="1:5" x14ac:dyDescent="0.25">
      <c r="A2700">
        <v>2699</v>
      </c>
      <c r="B2700">
        <v>1</v>
      </c>
      <c r="C2700">
        <v>2</v>
      </c>
      <c r="D2700">
        <v>2</v>
      </c>
      <c r="E2700">
        <f>COUNTIF(tbl_EmployeeSurvey[EmployeeID],tbl_EmployeeSurvey[[#This Row],[EmployeeID]])</f>
        <v>1</v>
      </c>
    </row>
    <row r="2701" spans="1:5" x14ac:dyDescent="0.25">
      <c r="A2701">
        <v>2700</v>
      </c>
      <c r="B2701">
        <v>4</v>
      </c>
      <c r="C2701">
        <v>4</v>
      </c>
      <c r="D2701">
        <v>2</v>
      </c>
      <c r="E2701">
        <f>COUNTIF(tbl_EmployeeSurvey[EmployeeID],tbl_EmployeeSurvey[[#This Row],[EmployeeID]])</f>
        <v>1</v>
      </c>
    </row>
    <row r="2702" spans="1:5" x14ac:dyDescent="0.25">
      <c r="A2702">
        <v>2701</v>
      </c>
      <c r="B2702">
        <v>1</v>
      </c>
      <c r="C2702">
        <v>4</v>
      </c>
      <c r="D2702">
        <v>3</v>
      </c>
      <c r="E2702">
        <f>COUNTIF(tbl_EmployeeSurvey[EmployeeID],tbl_EmployeeSurvey[[#This Row],[EmployeeID]])</f>
        <v>1</v>
      </c>
    </row>
    <row r="2703" spans="1:5" x14ac:dyDescent="0.25">
      <c r="A2703">
        <v>2702</v>
      </c>
      <c r="B2703">
        <v>4</v>
      </c>
      <c r="C2703">
        <v>4</v>
      </c>
      <c r="D2703">
        <v>3</v>
      </c>
      <c r="E2703">
        <f>COUNTIF(tbl_EmployeeSurvey[EmployeeID],tbl_EmployeeSurvey[[#This Row],[EmployeeID]])</f>
        <v>1</v>
      </c>
    </row>
    <row r="2704" spans="1:5" x14ac:dyDescent="0.25">
      <c r="A2704">
        <v>2703</v>
      </c>
      <c r="B2704">
        <v>1</v>
      </c>
      <c r="C2704">
        <v>3</v>
      </c>
      <c r="D2704">
        <v>2</v>
      </c>
      <c r="E2704">
        <f>COUNTIF(tbl_EmployeeSurvey[EmployeeID],tbl_EmployeeSurvey[[#This Row],[EmployeeID]])</f>
        <v>1</v>
      </c>
    </row>
    <row r="2705" spans="1:5" x14ac:dyDescent="0.25">
      <c r="A2705">
        <v>2704</v>
      </c>
      <c r="B2705">
        <v>3</v>
      </c>
      <c r="C2705">
        <v>1</v>
      </c>
      <c r="D2705">
        <v>3</v>
      </c>
      <c r="E2705">
        <f>COUNTIF(tbl_EmployeeSurvey[EmployeeID],tbl_EmployeeSurvey[[#This Row],[EmployeeID]])</f>
        <v>1</v>
      </c>
    </row>
    <row r="2706" spans="1:5" x14ac:dyDescent="0.25">
      <c r="A2706">
        <v>2705</v>
      </c>
      <c r="B2706">
        <v>1</v>
      </c>
      <c r="C2706">
        <v>2</v>
      </c>
      <c r="D2706">
        <v>3</v>
      </c>
      <c r="E2706">
        <f>COUNTIF(tbl_EmployeeSurvey[EmployeeID],tbl_EmployeeSurvey[[#This Row],[EmployeeID]])</f>
        <v>1</v>
      </c>
    </row>
    <row r="2707" spans="1:5" x14ac:dyDescent="0.25">
      <c r="A2707">
        <v>2706</v>
      </c>
      <c r="B2707">
        <v>3</v>
      </c>
      <c r="C2707">
        <v>4</v>
      </c>
      <c r="D2707">
        <v>3</v>
      </c>
      <c r="E2707">
        <f>COUNTIF(tbl_EmployeeSurvey[EmployeeID],tbl_EmployeeSurvey[[#This Row],[EmployeeID]])</f>
        <v>1</v>
      </c>
    </row>
    <row r="2708" spans="1:5" x14ac:dyDescent="0.25">
      <c r="A2708">
        <v>2707</v>
      </c>
      <c r="B2708">
        <v>2</v>
      </c>
      <c r="C2708">
        <v>1</v>
      </c>
      <c r="D2708">
        <v>3</v>
      </c>
      <c r="E2708">
        <f>COUNTIF(tbl_EmployeeSurvey[EmployeeID],tbl_EmployeeSurvey[[#This Row],[EmployeeID]])</f>
        <v>1</v>
      </c>
    </row>
    <row r="2709" spans="1:5" x14ac:dyDescent="0.25">
      <c r="A2709">
        <v>2708</v>
      </c>
      <c r="B2709">
        <v>3</v>
      </c>
      <c r="C2709">
        <v>3</v>
      </c>
      <c r="D2709">
        <v>2</v>
      </c>
      <c r="E2709">
        <f>COUNTIF(tbl_EmployeeSurvey[EmployeeID],tbl_EmployeeSurvey[[#This Row],[EmployeeID]])</f>
        <v>1</v>
      </c>
    </row>
    <row r="2710" spans="1:5" x14ac:dyDescent="0.25">
      <c r="A2710">
        <v>2709</v>
      </c>
      <c r="B2710">
        <v>2</v>
      </c>
      <c r="C2710">
        <v>1</v>
      </c>
      <c r="D2710">
        <v>3</v>
      </c>
      <c r="E2710">
        <f>COUNTIF(tbl_EmployeeSurvey[EmployeeID],tbl_EmployeeSurvey[[#This Row],[EmployeeID]])</f>
        <v>1</v>
      </c>
    </row>
    <row r="2711" spans="1:5" x14ac:dyDescent="0.25">
      <c r="A2711">
        <v>2710</v>
      </c>
      <c r="B2711">
        <v>3</v>
      </c>
      <c r="C2711">
        <v>2</v>
      </c>
      <c r="D2711">
        <v>3</v>
      </c>
      <c r="E2711">
        <f>COUNTIF(tbl_EmployeeSurvey[EmployeeID],tbl_EmployeeSurvey[[#This Row],[EmployeeID]])</f>
        <v>1</v>
      </c>
    </row>
    <row r="2712" spans="1:5" x14ac:dyDescent="0.25">
      <c r="A2712">
        <v>2711</v>
      </c>
      <c r="B2712">
        <v>1</v>
      </c>
      <c r="C2712">
        <v>4</v>
      </c>
      <c r="D2712">
        <v>3</v>
      </c>
      <c r="E2712">
        <f>COUNTIF(tbl_EmployeeSurvey[EmployeeID],tbl_EmployeeSurvey[[#This Row],[EmployeeID]])</f>
        <v>1</v>
      </c>
    </row>
    <row r="2713" spans="1:5" x14ac:dyDescent="0.25">
      <c r="A2713">
        <v>2712</v>
      </c>
      <c r="B2713">
        <v>2</v>
      </c>
      <c r="C2713">
        <v>1</v>
      </c>
      <c r="D2713">
        <v>2</v>
      </c>
      <c r="E2713">
        <f>COUNTIF(tbl_EmployeeSurvey[EmployeeID],tbl_EmployeeSurvey[[#This Row],[EmployeeID]])</f>
        <v>1</v>
      </c>
    </row>
    <row r="2714" spans="1:5" x14ac:dyDescent="0.25">
      <c r="A2714">
        <v>2713</v>
      </c>
      <c r="B2714">
        <v>3</v>
      </c>
      <c r="C2714">
        <v>4</v>
      </c>
      <c r="D2714">
        <v>3</v>
      </c>
      <c r="E2714">
        <f>COUNTIF(tbl_EmployeeSurvey[EmployeeID],tbl_EmployeeSurvey[[#This Row],[EmployeeID]])</f>
        <v>1</v>
      </c>
    </row>
    <row r="2715" spans="1:5" x14ac:dyDescent="0.25">
      <c r="A2715">
        <v>2714</v>
      </c>
      <c r="B2715">
        <v>4</v>
      </c>
      <c r="C2715">
        <v>4</v>
      </c>
      <c r="D2715">
        <v>4</v>
      </c>
      <c r="E2715">
        <f>COUNTIF(tbl_EmployeeSurvey[EmployeeID],tbl_EmployeeSurvey[[#This Row],[EmployeeID]])</f>
        <v>1</v>
      </c>
    </row>
    <row r="2716" spans="1:5" x14ac:dyDescent="0.25">
      <c r="A2716">
        <v>2715</v>
      </c>
      <c r="B2716">
        <v>4</v>
      </c>
      <c r="C2716">
        <v>3</v>
      </c>
      <c r="D2716">
        <v>3</v>
      </c>
      <c r="E2716">
        <f>COUNTIF(tbl_EmployeeSurvey[EmployeeID],tbl_EmployeeSurvey[[#This Row],[EmployeeID]])</f>
        <v>1</v>
      </c>
    </row>
    <row r="2717" spans="1:5" x14ac:dyDescent="0.25">
      <c r="A2717">
        <v>2716</v>
      </c>
      <c r="B2717">
        <v>4</v>
      </c>
      <c r="C2717">
        <v>4</v>
      </c>
      <c r="D2717">
        <v>4</v>
      </c>
      <c r="E2717">
        <f>COUNTIF(tbl_EmployeeSurvey[EmployeeID],tbl_EmployeeSurvey[[#This Row],[EmployeeID]])</f>
        <v>1</v>
      </c>
    </row>
    <row r="2718" spans="1:5" x14ac:dyDescent="0.25">
      <c r="A2718">
        <v>2717</v>
      </c>
      <c r="B2718">
        <v>2</v>
      </c>
      <c r="C2718">
        <v>4</v>
      </c>
      <c r="D2718">
        <v>2</v>
      </c>
      <c r="E2718">
        <f>COUNTIF(tbl_EmployeeSurvey[EmployeeID],tbl_EmployeeSurvey[[#This Row],[EmployeeID]])</f>
        <v>1</v>
      </c>
    </row>
    <row r="2719" spans="1:5" x14ac:dyDescent="0.25">
      <c r="A2719">
        <v>2718</v>
      </c>
      <c r="B2719">
        <v>4</v>
      </c>
      <c r="C2719">
        <v>3</v>
      </c>
      <c r="D2719">
        <v>2</v>
      </c>
      <c r="E2719">
        <f>COUNTIF(tbl_EmployeeSurvey[EmployeeID],tbl_EmployeeSurvey[[#This Row],[EmployeeID]])</f>
        <v>1</v>
      </c>
    </row>
    <row r="2720" spans="1:5" x14ac:dyDescent="0.25">
      <c r="A2720">
        <v>2719</v>
      </c>
      <c r="B2720">
        <v>1</v>
      </c>
      <c r="C2720">
        <v>3</v>
      </c>
      <c r="D2720">
        <v>3</v>
      </c>
      <c r="E2720">
        <f>COUNTIF(tbl_EmployeeSurvey[EmployeeID],tbl_EmployeeSurvey[[#This Row],[EmployeeID]])</f>
        <v>1</v>
      </c>
    </row>
    <row r="2721" spans="1:5" x14ac:dyDescent="0.25">
      <c r="A2721">
        <v>2720</v>
      </c>
      <c r="B2721">
        <v>4</v>
      </c>
      <c r="C2721">
        <v>4</v>
      </c>
      <c r="D2721">
        <v>3</v>
      </c>
      <c r="E2721">
        <f>COUNTIF(tbl_EmployeeSurvey[EmployeeID],tbl_EmployeeSurvey[[#This Row],[EmployeeID]])</f>
        <v>1</v>
      </c>
    </row>
    <row r="2722" spans="1:5" x14ac:dyDescent="0.25">
      <c r="A2722">
        <v>2721</v>
      </c>
      <c r="B2722">
        <v>2</v>
      </c>
      <c r="C2722">
        <v>1</v>
      </c>
      <c r="D2722">
        <v>4</v>
      </c>
      <c r="E2722">
        <f>COUNTIF(tbl_EmployeeSurvey[EmployeeID],tbl_EmployeeSurvey[[#This Row],[EmployeeID]])</f>
        <v>1</v>
      </c>
    </row>
    <row r="2723" spans="1:5" x14ac:dyDescent="0.25">
      <c r="A2723">
        <v>2722</v>
      </c>
      <c r="B2723">
        <v>3</v>
      </c>
      <c r="C2723">
        <v>1</v>
      </c>
      <c r="D2723">
        <v>3</v>
      </c>
      <c r="E2723">
        <f>COUNTIF(tbl_EmployeeSurvey[EmployeeID],tbl_EmployeeSurvey[[#This Row],[EmployeeID]])</f>
        <v>1</v>
      </c>
    </row>
    <row r="2724" spans="1:5" x14ac:dyDescent="0.25">
      <c r="A2724">
        <v>2723</v>
      </c>
      <c r="B2724">
        <v>3</v>
      </c>
      <c r="C2724">
        <v>4</v>
      </c>
      <c r="D2724">
        <v>3</v>
      </c>
      <c r="E2724">
        <f>COUNTIF(tbl_EmployeeSurvey[EmployeeID],tbl_EmployeeSurvey[[#This Row],[EmployeeID]])</f>
        <v>1</v>
      </c>
    </row>
    <row r="2725" spans="1:5" x14ac:dyDescent="0.25">
      <c r="A2725">
        <v>2724</v>
      </c>
      <c r="B2725">
        <v>4</v>
      </c>
      <c r="C2725">
        <v>1</v>
      </c>
      <c r="D2725">
        <v>3</v>
      </c>
      <c r="E2725">
        <f>COUNTIF(tbl_EmployeeSurvey[EmployeeID],tbl_EmployeeSurvey[[#This Row],[EmployeeID]])</f>
        <v>1</v>
      </c>
    </row>
    <row r="2726" spans="1:5" x14ac:dyDescent="0.25">
      <c r="A2726">
        <v>2725</v>
      </c>
      <c r="B2726">
        <v>1</v>
      </c>
      <c r="C2726">
        <v>3</v>
      </c>
      <c r="D2726">
        <v>2</v>
      </c>
      <c r="E2726">
        <f>COUNTIF(tbl_EmployeeSurvey[EmployeeID],tbl_EmployeeSurvey[[#This Row],[EmployeeID]])</f>
        <v>1</v>
      </c>
    </row>
    <row r="2727" spans="1:5" x14ac:dyDescent="0.25">
      <c r="A2727">
        <v>2726</v>
      </c>
      <c r="B2727">
        <v>4</v>
      </c>
      <c r="C2727">
        <v>3</v>
      </c>
      <c r="D2727">
        <v>3</v>
      </c>
      <c r="E2727">
        <f>COUNTIF(tbl_EmployeeSurvey[EmployeeID],tbl_EmployeeSurvey[[#This Row],[EmployeeID]])</f>
        <v>1</v>
      </c>
    </row>
    <row r="2728" spans="1:5" x14ac:dyDescent="0.25">
      <c r="A2728">
        <v>2727</v>
      </c>
      <c r="B2728">
        <v>3</v>
      </c>
      <c r="C2728">
        <v>4</v>
      </c>
      <c r="D2728">
        <v>3</v>
      </c>
      <c r="E2728">
        <f>COUNTIF(tbl_EmployeeSurvey[EmployeeID],tbl_EmployeeSurvey[[#This Row],[EmployeeID]])</f>
        <v>1</v>
      </c>
    </row>
    <row r="2729" spans="1:5" x14ac:dyDescent="0.25">
      <c r="A2729">
        <v>2728</v>
      </c>
      <c r="B2729">
        <v>2</v>
      </c>
      <c r="C2729">
        <v>3</v>
      </c>
      <c r="D2729">
        <v>3</v>
      </c>
      <c r="E2729">
        <f>COUNTIF(tbl_EmployeeSurvey[EmployeeID],tbl_EmployeeSurvey[[#This Row],[EmployeeID]])</f>
        <v>1</v>
      </c>
    </row>
    <row r="2730" spans="1:5" x14ac:dyDescent="0.25">
      <c r="A2730">
        <v>2729</v>
      </c>
      <c r="B2730">
        <v>2</v>
      </c>
      <c r="C2730">
        <v>3</v>
      </c>
      <c r="D2730">
        <v>3</v>
      </c>
      <c r="E2730">
        <f>COUNTIF(tbl_EmployeeSurvey[EmployeeID],tbl_EmployeeSurvey[[#This Row],[EmployeeID]])</f>
        <v>1</v>
      </c>
    </row>
    <row r="2731" spans="1:5" x14ac:dyDescent="0.25">
      <c r="A2731">
        <v>2730</v>
      </c>
      <c r="B2731">
        <v>2</v>
      </c>
      <c r="C2731">
        <v>2</v>
      </c>
      <c r="D2731">
        <v>3</v>
      </c>
      <c r="E2731">
        <f>COUNTIF(tbl_EmployeeSurvey[EmployeeID],tbl_EmployeeSurvey[[#This Row],[EmployeeID]])</f>
        <v>1</v>
      </c>
    </row>
    <row r="2732" spans="1:5" x14ac:dyDescent="0.25">
      <c r="A2732">
        <v>2731</v>
      </c>
      <c r="B2732">
        <v>1</v>
      </c>
      <c r="C2732">
        <v>4</v>
      </c>
      <c r="D2732">
        <v>3</v>
      </c>
      <c r="E2732">
        <f>COUNTIF(tbl_EmployeeSurvey[EmployeeID],tbl_EmployeeSurvey[[#This Row],[EmployeeID]])</f>
        <v>1</v>
      </c>
    </row>
    <row r="2733" spans="1:5" x14ac:dyDescent="0.25">
      <c r="A2733">
        <v>2732</v>
      </c>
      <c r="B2733">
        <v>4</v>
      </c>
      <c r="C2733">
        <v>4</v>
      </c>
      <c r="D2733">
        <v>3</v>
      </c>
      <c r="E2733">
        <f>COUNTIF(tbl_EmployeeSurvey[EmployeeID],tbl_EmployeeSurvey[[#This Row],[EmployeeID]])</f>
        <v>1</v>
      </c>
    </row>
    <row r="2734" spans="1:5" x14ac:dyDescent="0.25">
      <c r="A2734">
        <v>2733</v>
      </c>
      <c r="B2734">
        <v>1</v>
      </c>
      <c r="C2734">
        <v>3</v>
      </c>
      <c r="D2734">
        <v>3</v>
      </c>
      <c r="E2734">
        <f>COUNTIF(tbl_EmployeeSurvey[EmployeeID],tbl_EmployeeSurvey[[#This Row],[EmployeeID]])</f>
        <v>1</v>
      </c>
    </row>
    <row r="2735" spans="1:5" x14ac:dyDescent="0.25">
      <c r="A2735">
        <v>2734</v>
      </c>
      <c r="B2735">
        <v>3</v>
      </c>
      <c r="C2735">
        <v>3</v>
      </c>
      <c r="D2735">
        <v>2</v>
      </c>
      <c r="E2735">
        <f>COUNTIF(tbl_EmployeeSurvey[EmployeeID],tbl_EmployeeSurvey[[#This Row],[EmployeeID]])</f>
        <v>1</v>
      </c>
    </row>
    <row r="2736" spans="1:5" x14ac:dyDescent="0.25">
      <c r="A2736">
        <v>2735</v>
      </c>
      <c r="B2736">
        <v>2</v>
      </c>
      <c r="C2736">
        <v>1</v>
      </c>
      <c r="D2736">
        <v>2</v>
      </c>
      <c r="E2736">
        <f>COUNTIF(tbl_EmployeeSurvey[EmployeeID],tbl_EmployeeSurvey[[#This Row],[EmployeeID]])</f>
        <v>1</v>
      </c>
    </row>
    <row r="2737" spans="1:5" x14ac:dyDescent="0.25">
      <c r="A2737">
        <v>2736</v>
      </c>
      <c r="B2737">
        <v>3</v>
      </c>
      <c r="C2737">
        <v>1</v>
      </c>
      <c r="D2737">
        <v>3</v>
      </c>
      <c r="E2737">
        <f>COUNTIF(tbl_EmployeeSurvey[EmployeeID],tbl_EmployeeSurvey[[#This Row],[EmployeeID]])</f>
        <v>1</v>
      </c>
    </row>
    <row r="2738" spans="1:5" x14ac:dyDescent="0.25">
      <c r="A2738">
        <v>2737</v>
      </c>
      <c r="B2738">
        <v>3</v>
      </c>
      <c r="C2738">
        <v>4</v>
      </c>
      <c r="D2738">
        <v>2</v>
      </c>
      <c r="E2738">
        <f>COUNTIF(tbl_EmployeeSurvey[EmployeeID],tbl_EmployeeSurvey[[#This Row],[EmployeeID]])</f>
        <v>1</v>
      </c>
    </row>
    <row r="2739" spans="1:5" x14ac:dyDescent="0.25">
      <c r="A2739">
        <v>2738</v>
      </c>
      <c r="B2739">
        <v>1</v>
      </c>
      <c r="C2739">
        <v>4</v>
      </c>
      <c r="D2739">
        <v>3</v>
      </c>
      <c r="E2739">
        <f>COUNTIF(tbl_EmployeeSurvey[EmployeeID],tbl_EmployeeSurvey[[#This Row],[EmployeeID]])</f>
        <v>1</v>
      </c>
    </row>
    <row r="2740" spans="1:5" x14ac:dyDescent="0.25">
      <c r="A2740">
        <v>2739</v>
      </c>
      <c r="B2740">
        <v>2</v>
      </c>
      <c r="C2740">
        <v>1</v>
      </c>
      <c r="D2740">
        <v>2</v>
      </c>
      <c r="E2740">
        <f>COUNTIF(tbl_EmployeeSurvey[EmployeeID],tbl_EmployeeSurvey[[#This Row],[EmployeeID]])</f>
        <v>1</v>
      </c>
    </row>
    <row r="2741" spans="1:5" x14ac:dyDescent="0.25">
      <c r="A2741">
        <v>2740</v>
      </c>
      <c r="B2741">
        <v>3</v>
      </c>
      <c r="C2741">
        <v>1</v>
      </c>
      <c r="D2741">
        <v>3</v>
      </c>
      <c r="E2741">
        <f>COUNTIF(tbl_EmployeeSurvey[EmployeeID],tbl_EmployeeSurvey[[#This Row],[EmployeeID]])</f>
        <v>1</v>
      </c>
    </row>
    <row r="2742" spans="1:5" x14ac:dyDescent="0.25">
      <c r="A2742">
        <v>2741</v>
      </c>
      <c r="B2742">
        <v>4</v>
      </c>
      <c r="C2742">
        <v>4</v>
      </c>
      <c r="D2742">
        <v>2</v>
      </c>
      <c r="E2742">
        <f>COUNTIF(tbl_EmployeeSurvey[EmployeeID],tbl_EmployeeSurvey[[#This Row],[EmployeeID]])</f>
        <v>1</v>
      </c>
    </row>
    <row r="2743" spans="1:5" x14ac:dyDescent="0.25">
      <c r="A2743">
        <v>2742</v>
      </c>
      <c r="B2743">
        <v>1</v>
      </c>
      <c r="C2743">
        <v>3</v>
      </c>
      <c r="D2743">
        <v>4</v>
      </c>
      <c r="E2743">
        <f>COUNTIF(tbl_EmployeeSurvey[EmployeeID],tbl_EmployeeSurvey[[#This Row],[EmployeeID]])</f>
        <v>1</v>
      </c>
    </row>
    <row r="2744" spans="1:5" x14ac:dyDescent="0.25">
      <c r="A2744">
        <v>2743</v>
      </c>
      <c r="B2744">
        <v>1</v>
      </c>
      <c r="C2744">
        <v>4</v>
      </c>
      <c r="D2744">
        <v>3</v>
      </c>
      <c r="E2744">
        <f>COUNTIF(tbl_EmployeeSurvey[EmployeeID],tbl_EmployeeSurvey[[#This Row],[EmployeeID]])</f>
        <v>1</v>
      </c>
    </row>
    <row r="2745" spans="1:5" x14ac:dyDescent="0.25">
      <c r="A2745">
        <v>2744</v>
      </c>
      <c r="B2745">
        <v>4</v>
      </c>
      <c r="C2745">
        <v>4</v>
      </c>
      <c r="D2745">
        <v>3</v>
      </c>
      <c r="E2745">
        <f>COUNTIF(tbl_EmployeeSurvey[EmployeeID],tbl_EmployeeSurvey[[#This Row],[EmployeeID]])</f>
        <v>1</v>
      </c>
    </row>
    <row r="2746" spans="1:5" x14ac:dyDescent="0.25">
      <c r="A2746">
        <v>2745</v>
      </c>
      <c r="B2746">
        <v>2</v>
      </c>
      <c r="C2746">
        <v>3</v>
      </c>
      <c r="D2746">
        <v>2</v>
      </c>
      <c r="E2746">
        <f>COUNTIF(tbl_EmployeeSurvey[EmployeeID],tbl_EmployeeSurvey[[#This Row],[EmployeeID]])</f>
        <v>1</v>
      </c>
    </row>
    <row r="2747" spans="1:5" x14ac:dyDescent="0.25">
      <c r="A2747">
        <v>2746</v>
      </c>
      <c r="B2747">
        <v>1</v>
      </c>
      <c r="C2747">
        <v>1</v>
      </c>
      <c r="D2747">
        <v>2</v>
      </c>
      <c r="E2747">
        <f>COUNTIF(tbl_EmployeeSurvey[EmployeeID],tbl_EmployeeSurvey[[#This Row],[EmployeeID]])</f>
        <v>1</v>
      </c>
    </row>
    <row r="2748" spans="1:5" x14ac:dyDescent="0.25">
      <c r="A2748">
        <v>2747</v>
      </c>
      <c r="B2748">
        <v>3</v>
      </c>
      <c r="C2748">
        <v>3</v>
      </c>
      <c r="D2748">
        <v>3</v>
      </c>
      <c r="E2748">
        <f>COUNTIF(tbl_EmployeeSurvey[EmployeeID],tbl_EmployeeSurvey[[#This Row],[EmployeeID]])</f>
        <v>1</v>
      </c>
    </row>
    <row r="2749" spans="1:5" x14ac:dyDescent="0.25">
      <c r="A2749">
        <v>2748</v>
      </c>
      <c r="B2749">
        <v>4</v>
      </c>
      <c r="C2749">
        <v>3</v>
      </c>
      <c r="D2749">
        <v>3</v>
      </c>
      <c r="E2749">
        <f>COUNTIF(tbl_EmployeeSurvey[EmployeeID],tbl_EmployeeSurvey[[#This Row],[EmployeeID]])</f>
        <v>1</v>
      </c>
    </row>
    <row r="2750" spans="1:5" x14ac:dyDescent="0.25">
      <c r="A2750">
        <v>2749</v>
      </c>
      <c r="B2750">
        <v>2</v>
      </c>
      <c r="C2750">
        <v>2</v>
      </c>
      <c r="D2750">
        <v>3</v>
      </c>
      <c r="E2750">
        <f>COUNTIF(tbl_EmployeeSurvey[EmployeeID],tbl_EmployeeSurvey[[#This Row],[EmployeeID]])</f>
        <v>1</v>
      </c>
    </row>
    <row r="2751" spans="1:5" x14ac:dyDescent="0.25">
      <c r="A2751">
        <v>2750</v>
      </c>
      <c r="B2751">
        <v>2</v>
      </c>
      <c r="C2751">
        <v>1</v>
      </c>
      <c r="D2751">
        <v>3</v>
      </c>
      <c r="E2751">
        <f>COUNTIF(tbl_EmployeeSurvey[EmployeeID],tbl_EmployeeSurvey[[#This Row],[EmployeeID]])</f>
        <v>1</v>
      </c>
    </row>
    <row r="2752" spans="1:5" x14ac:dyDescent="0.25">
      <c r="A2752">
        <v>2751</v>
      </c>
      <c r="B2752">
        <v>2</v>
      </c>
      <c r="C2752">
        <v>1</v>
      </c>
      <c r="D2752">
        <v>2</v>
      </c>
      <c r="E2752">
        <f>COUNTIF(tbl_EmployeeSurvey[EmployeeID],tbl_EmployeeSurvey[[#This Row],[EmployeeID]])</f>
        <v>1</v>
      </c>
    </row>
    <row r="2753" spans="1:5" x14ac:dyDescent="0.25">
      <c r="A2753">
        <v>2752</v>
      </c>
      <c r="B2753">
        <v>4</v>
      </c>
      <c r="C2753">
        <v>3</v>
      </c>
      <c r="D2753">
        <v>2</v>
      </c>
      <c r="E2753">
        <f>COUNTIF(tbl_EmployeeSurvey[EmployeeID],tbl_EmployeeSurvey[[#This Row],[EmployeeID]])</f>
        <v>1</v>
      </c>
    </row>
    <row r="2754" spans="1:5" x14ac:dyDescent="0.25">
      <c r="A2754">
        <v>2753</v>
      </c>
      <c r="B2754">
        <v>1</v>
      </c>
      <c r="C2754">
        <v>3</v>
      </c>
      <c r="D2754">
        <v>2</v>
      </c>
      <c r="E2754">
        <f>COUNTIF(tbl_EmployeeSurvey[EmployeeID],tbl_EmployeeSurvey[[#This Row],[EmployeeID]])</f>
        <v>1</v>
      </c>
    </row>
    <row r="2755" spans="1:5" x14ac:dyDescent="0.25">
      <c r="A2755">
        <v>2754</v>
      </c>
      <c r="B2755">
        <v>3</v>
      </c>
      <c r="C2755">
        <v>2</v>
      </c>
      <c r="D2755">
        <v>3</v>
      </c>
      <c r="E2755">
        <f>COUNTIF(tbl_EmployeeSurvey[EmployeeID],tbl_EmployeeSurvey[[#This Row],[EmployeeID]])</f>
        <v>1</v>
      </c>
    </row>
    <row r="2756" spans="1:5" x14ac:dyDescent="0.25">
      <c r="A2756">
        <v>2755</v>
      </c>
      <c r="B2756">
        <v>3</v>
      </c>
      <c r="C2756">
        <v>2</v>
      </c>
      <c r="D2756">
        <v>3</v>
      </c>
      <c r="E2756">
        <f>COUNTIF(tbl_EmployeeSurvey[EmployeeID],tbl_EmployeeSurvey[[#This Row],[EmployeeID]])</f>
        <v>1</v>
      </c>
    </row>
    <row r="2757" spans="1:5" x14ac:dyDescent="0.25">
      <c r="A2757">
        <v>2756</v>
      </c>
      <c r="B2757">
        <v>2</v>
      </c>
      <c r="C2757">
        <v>2</v>
      </c>
      <c r="D2757">
        <v>3</v>
      </c>
      <c r="E2757">
        <f>COUNTIF(tbl_EmployeeSurvey[EmployeeID],tbl_EmployeeSurvey[[#This Row],[EmployeeID]])</f>
        <v>1</v>
      </c>
    </row>
    <row r="2758" spans="1:5" x14ac:dyDescent="0.25">
      <c r="A2758">
        <v>2757</v>
      </c>
      <c r="B2758">
        <v>2</v>
      </c>
      <c r="C2758">
        <v>4</v>
      </c>
      <c r="D2758">
        <v>3</v>
      </c>
      <c r="E2758">
        <f>COUNTIF(tbl_EmployeeSurvey[EmployeeID],tbl_EmployeeSurvey[[#This Row],[EmployeeID]])</f>
        <v>1</v>
      </c>
    </row>
    <row r="2759" spans="1:5" x14ac:dyDescent="0.25">
      <c r="A2759">
        <v>2758</v>
      </c>
      <c r="B2759">
        <v>3</v>
      </c>
      <c r="C2759">
        <v>4</v>
      </c>
      <c r="D2759">
        <v>3</v>
      </c>
      <c r="E2759">
        <f>COUNTIF(tbl_EmployeeSurvey[EmployeeID],tbl_EmployeeSurvey[[#This Row],[EmployeeID]])</f>
        <v>1</v>
      </c>
    </row>
    <row r="2760" spans="1:5" x14ac:dyDescent="0.25">
      <c r="A2760">
        <v>2759</v>
      </c>
      <c r="B2760">
        <v>3</v>
      </c>
      <c r="C2760">
        <v>1</v>
      </c>
      <c r="D2760">
        <v>3</v>
      </c>
      <c r="E2760">
        <f>COUNTIF(tbl_EmployeeSurvey[EmployeeID],tbl_EmployeeSurvey[[#This Row],[EmployeeID]])</f>
        <v>1</v>
      </c>
    </row>
    <row r="2761" spans="1:5" x14ac:dyDescent="0.25">
      <c r="A2761">
        <v>2760</v>
      </c>
      <c r="B2761">
        <v>4</v>
      </c>
      <c r="C2761">
        <v>1</v>
      </c>
      <c r="D2761">
        <v>4</v>
      </c>
      <c r="E2761">
        <f>COUNTIF(tbl_EmployeeSurvey[EmployeeID],tbl_EmployeeSurvey[[#This Row],[EmployeeID]])</f>
        <v>1</v>
      </c>
    </row>
    <row r="2762" spans="1:5" x14ac:dyDescent="0.25">
      <c r="A2762">
        <v>2761</v>
      </c>
      <c r="B2762">
        <v>1</v>
      </c>
      <c r="C2762">
        <v>3</v>
      </c>
      <c r="D2762">
        <v>4</v>
      </c>
      <c r="E2762">
        <f>COUNTIF(tbl_EmployeeSurvey[EmployeeID],tbl_EmployeeSurvey[[#This Row],[EmployeeID]])</f>
        <v>1</v>
      </c>
    </row>
    <row r="2763" spans="1:5" x14ac:dyDescent="0.25">
      <c r="A2763">
        <v>2762</v>
      </c>
      <c r="B2763">
        <v>2</v>
      </c>
      <c r="C2763">
        <v>2</v>
      </c>
      <c r="D2763">
        <v>3</v>
      </c>
      <c r="E2763">
        <f>COUNTIF(tbl_EmployeeSurvey[EmployeeID],tbl_EmployeeSurvey[[#This Row],[EmployeeID]])</f>
        <v>1</v>
      </c>
    </row>
    <row r="2764" spans="1:5" x14ac:dyDescent="0.25">
      <c r="A2764">
        <v>2763</v>
      </c>
      <c r="B2764">
        <v>4</v>
      </c>
      <c r="C2764">
        <v>4</v>
      </c>
      <c r="D2764">
        <v>2</v>
      </c>
      <c r="E2764">
        <f>COUNTIF(tbl_EmployeeSurvey[EmployeeID],tbl_EmployeeSurvey[[#This Row],[EmployeeID]])</f>
        <v>1</v>
      </c>
    </row>
    <row r="2765" spans="1:5" x14ac:dyDescent="0.25">
      <c r="A2765">
        <v>2764</v>
      </c>
      <c r="B2765">
        <v>2</v>
      </c>
      <c r="C2765">
        <v>3</v>
      </c>
      <c r="D2765">
        <v>3</v>
      </c>
      <c r="E2765">
        <f>COUNTIF(tbl_EmployeeSurvey[EmployeeID],tbl_EmployeeSurvey[[#This Row],[EmployeeID]])</f>
        <v>1</v>
      </c>
    </row>
    <row r="2766" spans="1:5" x14ac:dyDescent="0.25">
      <c r="A2766">
        <v>2765</v>
      </c>
      <c r="B2766">
        <v>1</v>
      </c>
      <c r="C2766">
        <v>4</v>
      </c>
      <c r="D2766">
        <v>3</v>
      </c>
      <c r="E2766">
        <f>COUNTIF(tbl_EmployeeSurvey[EmployeeID],tbl_EmployeeSurvey[[#This Row],[EmployeeID]])</f>
        <v>1</v>
      </c>
    </row>
    <row r="2767" spans="1:5" x14ac:dyDescent="0.25">
      <c r="A2767">
        <v>2766</v>
      </c>
      <c r="B2767">
        <v>2</v>
      </c>
      <c r="C2767">
        <v>4</v>
      </c>
      <c r="D2767">
        <v>3</v>
      </c>
      <c r="E2767">
        <f>COUNTIF(tbl_EmployeeSurvey[EmployeeID],tbl_EmployeeSurvey[[#This Row],[EmployeeID]])</f>
        <v>1</v>
      </c>
    </row>
    <row r="2768" spans="1:5" x14ac:dyDescent="0.25">
      <c r="A2768">
        <v>2767</v>
      </c>
      <c r="B2768">
        <v>1</v>
      </c>
      <c r="C2768">
        <v>2</v>
      </c>
      <c r="D2768">
        <v>3</v>
      </c>
      <c r="E2768">
        <f>COUNTIF(tbl_EmployeeSurvey[EmployeeID],tbl_EmployeeSurvey[[#This Row],[EmployeeID]])</f>
        <v>1</v>
      </c>
    </row>
    <row r="2769" spans="1:5" x14ac:dyDescent="0.25">
      <c r="A2769">
        <v>2768</v>
      </c>
      <c r="B2769">
        <v>4</v>
      </c>
      <c r="C2769">
        <v>4</v>
      </c>
      <c r="D2769">
        <v>2</v>
      </c>
      <c r="E2769">
        <f>COUNTIF(tbl_EmployeeSurvey[EmployeeID],tbl_EmployeeSurvey[[#This Row],[EmployeeID]])</f>
        <v>1</v>
      </c>
    </row>
    <row r="2770" spans="1:5" x14ac:dyDescent="0.25">
      <c r="A2770">
        <v>2769</v>
      </c>
      <c r="B2770">
        <v>3</v>
      </c>
      <c r="C2770">
        <v>1</v>
      </c>
      <c r="D2770">
        <v>3</v>
      </c>
      <c r="E2770">
        <f>COUNTIF(tbl_EmployeeSurvey[EmployeeID],tbl_EmployeeSurvey[[#This Row],[EmployeeID]])</f>
        <v>1</v>
      </c>
    </row>
    <row r="2771" spans="1:5" x14ac:dyDescent="0.25">
      <c r="A2771">
        <v>2770</v>
      </c>
      <c r="B2771">
        <v>4</v>
      </c>
      <c r="C2771">
        <v>4</v>
      </c>
      <c r="D2771">
        <v>3</v>
      </c>
      <c r="E2771">
        <f>COUNTIF(tbl_EmployeeSurvey[EmployeeID],tbl_EmployeeSurvey[[#This Row],[EmployeeID]])</f>
        <v>1</v>
      </c>
    </row>
    <row r="2772" spans="1:5" x14ac:dyDescent="0.25">
      <c r="A2772">
        <v>2771</v>
      </c>
      <c r="B2772">
        <v>3</v>
      </c>
      <c r="C2772">
        <v>4</v>
      </c>
      <c r="D2772">
        <v>3</v>
      </c>
      <c r="E2772">
        <f>COUNTIF(tbl_EmployeeSurvey[EmployeeID],tbl_EmployeeSurvey[[#This Row],[EmployeeID]])</f>
        <v>1</v>
      </c>
    </row>
    <row r="2773" spans="1:5" x14ac:dyDescent="0.25">
      <c r="A2773">
        <v>2772</v>
      </c>
      <c r="B2773">
        <v>3</v>
      </c>
      <c r="C2773">
        <v>4</v>
      </c>
      <c r="D2773">
        <v>3</v>
      </c>
      <c r="E2773">
        <f>COUNTIF(tbl_EmployeeSurvey[EmployeeID],tbl_EmployeeSurvey[[#This Row],[EmployeeID]])</f>
        <v>1</v>
      </c>
    </row>
    <row r="2774" spans="1:5" x14ac:dyDescent="0.25">
      <c r="A2774">
        <v>2773</v>
      </c>
      <c r="B2774">
        <v>3</v>
      </c>
      <c r="C2774">
        <v>2</v>
      </c>
      <c r="D2774">
        <v>2</v>
      </c>
      <c r="E2774">
        <f>COUNTIF(tbl_EmployeeSurvey[EmployeeID],tbl_EmployeeSurvey[[#This Row],[EmployeeID]])</f>
        <v>1</v>
      </c>
    </row>
    <row r="2775" spans="1:5" x14ac:dyDescent="0.25">
      <c r="A2775">
        <v>2774</v>
      </c>
      <c r="B2775">
        <v>3</v>
      </c>
      <c r="C2775">
        <v>4</v>
      </c>
      <c r="D2775">
        <v>1</v>
      </c>
      <c r="E2775">
        <f>COUNTIF(tbl_EmployeeSurvey[EmployeeID],tbl_EmployeeSurvey[[#This Row],[EmployeeID]])</f>
        <v>1</v>
      </c>
    </row>
    <row r="2776" spans="1:5" x14ac:dyDescent="0.25">
      <c r="A2776">
        <v>2775</v>
      </c>
      <c r="B2776">
        <v>3</v>
      </c>
      <c r="C2776">
        <v>2</v>
      </c>
      <c r="D2776">
        <v>2</v>
      </c>
      <c r="E2776">
        <f>COUNTIF(tbl_EmployeeSurvey[EmployeeID],tbl_EmployeeSurvey[[#This Row],[EmployeeID]])</f>
        <v>1</v>
      </c>
    </row>
    <row r="2777" spans="1:5" x14ac:dyDescent="0.25">
      <c r="A2777">
        <v>2776</v>
      </c>
      <c r="B2777">
        <v>3</v>
      </c>
      <c r="C2777">
        <v>1</v>
      </c>
      <c r="D2777">
        <v>2</v>
      </c>
      <c r="E2777">
        <f>COUNTIF(tbl_EmployeeSurvey[EmployeeID],tbl_EmployeeSurvey[[#This Row],[EmployeeID]])</f>
        <v>1</v>
      </c>
    </row>
    <row r="2778" spans="1:5" x14ac:dyDescent="0.25">
      <c r="A2778">
        <v>2777</v>
      </c>
      <c r="B2778">
        <v>2</v>
      </c>
      <c r="C2778">
        <v>3</v>
      </c>
      <c r="D2778">
        <v>3</v>
      </c>
      <c r="E2778">
        <f>COUNTIF(tbl_EmployeeSurvey[EmployeeID],tbl_EmployeeSurvey[[#This Row],[EmployeeID]])</f>
        <v>1</v>
      </c>
    </row>
    <row r="2779" spans="1:5" x14ac:dyDescent="0.25">
      <c r="A2779">
        <v>2778</v>
      </c>
      <c r="B2779">
        <v>1</v>
      </c>
      <c r="C2779">
        <v>3</v>
      </c>
      <c r="D2779">
        <v>1</v>
      </c>
      <c r="E2779">
        <f>COUNTIF(tbl_EmployeeSurvey[EmployeeID],tbl_EmployeeSurvey[[#This Row],[EmployeeID]])</f>
        <v>1</v>
      </c>
    </row>
    <row r="2780" spans="1:5" x14ac:dyDescent="0.25">
      <c r="A2780">
        <v>2779</v>
      </c>
      <c r="B2780">
        <v>1</v>
      </c>
      <c r="C2780">
        <v>3</v>
      </c>
      <c r="D2780">
        <v>2</v>
      </c>
      <c r="E2780">
        <f>COUNTIF(tbl_EmployeeSurvey[EmployeeID],tbl_EmployeeSurvey[[#This Row],[EmployeeID]])</f>
        <v>1</v>
      </c>
    </row>
    <row r="2781" spans="1:5" x14ac:dyDescent="0.25">
      <c r="A2781">
        <v>2780</v>
      </c>
      <c r="B2781">
        <v>2</v>
      </c>
      <c r="C2781">
        <v>3</v>
      </c>
      <c r="D2781">
        <v>4</v>
      </c>
      <c r="E2781">
        <f>COUNTIF(tbl_EmployeeSurvey[EmployeeID],tbl_EmployeeSurvey[[#This Row],[EmployeeID]])</f>
        <v>1</v>
      </c>
    </row>
    <row r="2782" spans="1:5" x14ac:dyDescent="0.25">
      <c r="A2782">
        <v>2781</v>
      </c>
      <c r="B2782">
        <v>4</v>
      </c>
      <c r="C2782">
        <v>3</v>
      </c>
      <c r="D2782">
        <v>2</v>
      </c>
      <c r="E2782">
        <f>COUNTIF(tbl_EmployeeSurvey[EmployeeID],tbl_EmployeeSurvey[[#This Row],[EmployeeID]])</f>
        <v>1</v>
      </c>
    </row>
    <row r="2783" spans="1:5" x14ac:dyDescent="0.25">
      <c r="A2783">
        <v>2782</v>
      </c>
      <c r="B2783">
        <v>2</v>
      </c>
      <c r="C2783">
        <v>2</v>
      </c>
      <c r="D2783">
        <v>4</v>
      </c>
      <c r="E2783">
        <f>COUNTIF(tbl_EmployeeSurvey[EmployeeID],tbl_EmployeeSurvey[[#This Row],[EmployeeID]])</f>
        <v>1</v>
      </c>
    </row>
    <row r="2784" spans="1:5" x14ac:dyDescent="0.25">
      <c r="A2784">
        <v>2783</v>
      </c>
      <c r="B2784">
        <v>3</v>
      </c>
      <c r="C2784">
        <v>1</v>
      </c>
      <c r="D2784">
        <v>3</v>
      </c>
      <c r="E2784">
        <f>COUNTIF(tbl_EmployeeSurvey[EmployeeID],tbl_EmployeeSurvey[[#This Row],[EmployeeID]])</f>
        <v>1</v>
      </c>
    </row>
    <row r="2785" spans="1:5" x14ac:dyDescent="0.25">
      <c r="A2785">
        <v>2784</v>
      </c>
      <c r="B2785">
        <v>4</v>
      </c>
      <c r="C2785">
        <v>1</v>
      </c>
      <c r="D2785">
        <v>3</v>
      </c>
      <c r="E2785">
        <f>COUNTIF(tbl_EmployeeSurvey[EmployeeID],tbl_EmployeeSurvey[[#This Row],[EmployeeID]])</f>
        <v>1</v>
      </c>
    </row>
    <row r="2786" spans="1:5" x14ac:dyDescent="0.25">
      <c r="A2786">
        <v>2785</v>
      </c>
      <c r="B2786">
        <v>4</v>
      </c>
      <c r="C2786">
        <v>4</v>
      </c>
      <c r="D2786">
        <v>3</v>
      </c>
      <c r="E2786">
        <f>COUNTIF(tbl_EmployeeSurvey[EmployeeID],tbl_EmployeeSurvey[[#This Row],[EmployeeID]])</f>
        <v>1</v>
      </c>
    </row>
    <row r="2787" spans="1:5" x14ac:dyDescent="0.25">
      <c r="A2787">
        <v>2786</v>
      </c>
      <c r="B2787">
        <v>1</v>
      </c>
      <c r="C2787">
        <v>3</v>
      </c>
      <c r="D2787">
        <v>3</v>
      </c>
      <c r="E2787">
        <f>COUNTIF(tbl_EmployeeSurvey[EmployeeID],tbl_EmployeeSurvey[[#This Row],[EmployeeID]])</f>
        <v>1</v>
      </c>
    </row>
    <row r="2788" spans="1:5" x14ac:dyDescent="0.25">
      <c r="A2788">
        <v>2787</v>
      </c>
      <c r="B2788">
        <v>3</v>
      </c>
      <c r="C2788">
        <v>4</v>
      </c>
      <c r="D2788">
        <v>4</v>
      </c>
      <c r="E2788">
        <f>COUNTIF(tbl_EmployeeSurvey[EmployeeID],tbl_EmployeeSurvey[[#This Row],[EmployeeID]])</f>
        <v>1</v>
      </c>
    </row>
    <row r="2789" spans="1:5" x14ac:dyDescent="0.25">
      <c r="A2789">
        <v>2788</v>
      </c>
      <c r="B2789">
        <v>3</v>
      </c>
      <c r="C2789">
        <v>4</v>
      </c>
      <c r="D2789">
        <v>3</v>
      </c>
      <c r="E2789">
        <f>COUNTIF(tbl_EmployeeSurvey[EmployeeID],tbl_EmployeeSurvey[[#This Row],[EmployeeID]])</f>
        <v>1</v>
      </c>
    </row>
    <row r="2790" spans="1:5" x14ac:dyDescent="0.25">
      <c r="A2790">
        <v>2789</v>
      </c>
      <c r="B2790">
        <v>1</v>
      </c>
      <c r="C2790">
        <v>2</v>
      </c>
      <c r="D2790">
        <v>2</v>
      </c>
      <c r="E2790">
        <f>COUNTIF(tbl_EmployeeSurvey[EmployeeID],tbl_EmployeeSurvey[[#This Row],[EmployeeID]])</f>
        <v>1</v>
      </c>
    </row>
    <row r="2791" spans="1:5" x14ac:dyDescent="0.25">
      <c r="A2791">
        <v>2790</v>
      </c>
      <c r="B2791">
        <v>3</v>
      </c>
      <c r="C2791">
        <v>3</v>
      </c>
      <c r="D2791">
        <v>3</v>
      </c>
      <c r="E2791">
        <f>COUNTIF(tbl_EmployeeSurvey[EmployeeID],tbl_EmployeeSurvey[[#This Row],[EmployeeID]])</f>
        <v>1</v>
      </c>
    </row>
    <row r="2792" spans="1:5" x14ac:dyDescent="0.25">
      <c r="A2792">
        <v>2791</v>
      </c>
      <c r="B2792">
        <v>4</v>
      </c>
      <c r="C2792">
        <v>4</v>
      </c>
      <c r="D2792">
        <v>3</v>
      </c>
      <c r="E2792">
        <f>COUNTIF(tbl_EmployeeSurvey[EmployeeID],tbl_EmployeeSurvey[[#This Row],[EmployeeID]])</f>
        <v>1</v>
      </c>
    </row>
    <row r="2793" spans="1:5" x14ac:dyDescent="0.25">
      <c r="A2793">
        <v>2792</v>
      </c>
      <c r="B2793">
        <v>2</v>
      </c>
      <c r="C2793">
        <v>4</v>
      </c>
      <c r="D2793">
        <v>3</v>
      </c>
      <c r="E2793">
        <f>COUNTIF(tbl_EmployeeSurvey[EmployeeID],tbl_EmployeeSurvey[[#This Row],[EmployeeID]])</f>
        <v>1</v>
      </c>
    </row>
    <row r="2794" spans="1:5" x14ac:dyDescent="0.25">
      <c r="A2794">
        <v>2793</v>
      </c>
      <c r="B2794">
        <v>1</v>
      </c>
      <c r="C2794">
        <v>1</v>
      </c>
      <c r="D2794">
        <v>2</v>
      </c>
      <c r="E2794">
        <f>COUNTIF(tbl_EmployeeSurvey[EmployeeID],tbl_EmployeeSurvey[[#This Row],[EmployeeID]])</f>
        <v>1</v>
      </c>
    </row>
    <row r="2795" spans="1:5" x14ac:dyDescent="0.25">
      <c r="A2795">
        <v>2794</v>
      </c>
      <c r="B2795">
        <v>1</v>
      </c>
      <c r="C2795">
        <v>3</v>
      </c>
      <c r="D2795">
        <v>3</v>
      </c>
      <c r="E2795">
        <f>COUNTIF(tbl_EmployeeSurvey[EmployeeID],tbl_EmployeeSurvey[[#This Row],[EmployeeID]])</f>
        <v>1</v>
      </c>
    </row>
    <row r="2796" spans="1:5" x14ac:dyDescent="0.25">
      <c r="A2796">
        <v>2795</v>
      </c>
      <c r="B2796">
        <v>4</v>
      </c>
      <c r="C2796">
        <v>4</v>
      </c>
      <c r="D2796">
        <v>3</v>
      </c>
      <c r="E2796">
        <f>COUNTIF(tbl_EmployeeSurvey[EmployeeID],tbl_EmployeeSurvey[[#This Row],[EmployeeID]])</f>
        <v>1</v>
      </c>
    </row>
    <row r="2797" spans="1:5" x14ac:dyDescent="0.25">
      <c r="A2797">
        <v>2796</v>
      </c>
      <c r="B2797">
        <v>2</v>
      </c>
      <c r="C2797">
        <v>3</v>
      </c>
      <c r="D2797">
        <v>3</v>
      </c>
      <c r="E2797">
        <f>COUNTIF(tbl_EmployeeSurvey[EmployeeID],tbl_EmployeeSurvey[[#This Row],[EmployeeID]])</f>
        <v>1</v>
      </c>
    </row>
    <row r="2798" spans="1:5" x14ac:dyDescent="0.25">
      <c r="A2798">
        <v>2797</v>
      </c>
      <c r="B2798">
        <v>3</v>
      </c>
      <c r="C2798">
        <v>2</v>
      </c>
      <c r="D2798">
        <v>3</v>
      </c>
      <c r="E2798">
        <f>COUNTIF(tbl_EmployeeSurvey[EmployeeID],tbl_EmployeeSurvey[[#This Row],[EmployeeID]])</f>
        <v>1</v>
      </c>
    </row>
    <row r="2799" spans="1:5" x14ac:dyDescent="0.25">
      <c r="A2799">
        <v>2798</v>
      </c>
      <c r="B2799">
        <v>3</v>
      </c>
      <c r="C2799">
        <v>4</v>
      </c>
      <c r="D2799">
        <v>3</v>
      </c>
      <c r="E2799">
        <f>COUNTIF(tbl_EmployeeSurvey[EmployeeID],tbl_EmployeeSurvey[[#This Row],[EmployeeID]])</f>
        <v>1</v>
      </c>
    </row>
    <row r="2800" spans="1:5" x14ac:dyDescent="0.25">
      <c r="A2800">
        <v>2799</v>
      </c>
      <c r="B2800">
        <v>3</v>
      </c>
      <c r="C2800">
        <v>1</v>
      </c>
      <c r="D2800">
        <v>3</v>
      </c>
      <c r="E2800">
        <f>COUNTIF(tbl_EmployeeSurvey[EmployeeID],tbl_EmployeeSurvey[[#This Row],[EmployeeID]])</f>
        <v>1</v>
      </c>
    </row>
    <row r="2801" spans="1:5" x14ac:dyDescent="0.25">
      <c r="A2801">
        <v>2800</v>
      </c>
      <c r="B2801">
        <v>2</v>
      </c>
      <c r="C2801">
        <v>4</v>
      </c>
      <c r="D2801">
        <v>3</v>
      </c>
      <c r="E2801">
        <f>COUNTIF(tbl_EmployeeSurvey[EmployeeID],tbl_EmployeeSurvey[[#This Row],[EmployeeID]])</f>
        <v>1</v>
      </c>
    </row>
    <row r="2802" spans="1:5" x14ac:dyDescent="0.25">
      <c r="A2802">
        <v>2801</v>
      </c>
      <c r="B2802">
        <v>1</v>
      </c>
      <c r="C2802">
        <v>4</v>
      </c>
      <c r="D2802">
        <v>3</v>
      </c>
      <c r="E2802">
        <f>COUNTIF(tbl_EmployeeSurvey[EmployeeID],tbl_EmployeeSurvey[[#This Row],[EmployeeID]])</f>
        <v>1</v>
      </c>
    </row>
    <row r="2803" spans="1:5" x14ac:dyDescent="0.25">
      <c r="A2803">
        <v>2802</v>
      </c>
      <c r="B2803">
        <v>3</v>
      </c>
      <c r="C2803">
        <v>4</v>
      </c>
      <c r="D2803">
        <v>4</v>
      </c>
      <c r="E2803">
        <f>COUNTIF(tbl_EmployeeSurvey[EmployeeID],tbl_EmployeeSurvey[[#This Row],[EmployeeID]])</f>
        <v>1</v>
      </c>
    </row>
    <row r="2804" spans="1:5" x14ac:dyDescent="0.25">
      <c r="A2804">
        <v>2803</v>
      </c>
      <c r="B2804">
        <v>1</v>
      </c>
      <c r="C2804">
        <v>3</v>
      </c>
      <c r="D2804">
        <v>2</v>
      </c>
      <c r="E2804">
        <f>COUNTIF(tbl_EmployeeSurvey[EmployeeID],tbl_EmployeeSurvey[[#This Row],[EmployeeID]])</f>
        <v>1</v>
      </c>
    </row>
    <row r="2805" spans="1:5" x14ac:dyDescent="0.25">
      <c r="A2805">
        <v>2804</v>
      </c>
      <c r="B2805">
        <v>3</v>
      </c>
      <c r="C2805">
        <v>2</v>
      </c>
      <c r="D2805">
        <v>4</v>
      </c>
      <c r="E2805">
        <f>COUNTIF(tbl_EmployeeSurvey[EmployeeID],tbl_EmployeeSurvey[[#This Row],[EmployeeID]])</f>
        <v>1</v>
      </c>
    </row>
    <row r="2806" spans="1:5" x14ac:dyDescent="0.25">
      <c r="A2806">
        <v>2805</v>
      </c>
      <c r="B2806">
        <v>2</v>
      </c>
      <c r="C2806">
        <v>2</v>
      </c>
      <c r="D2806">
        <v>3</v>
      </c>
      <c r="E2806">
        <f>COUNTIF(tbl_EmployeeSurvey[EmployeeID],tbl_EmployeeSurvey[[#This Row],[EmployeeID]])</f>
        <v>1</v>
      </c>
    </row>
    <row r="2807" spans="1:5" x14ac:dyDescent="0.25">
      <c r="A2807">
        <v>2806</v>
      </c>
      <c r="B2807">
        <v>1</v>
      </c>
      <c r="C2807">
        <v>3</v>
      </c>
      <c r="D2807">
        <v>3</v>
      </c>
      <c r="E2807">
        <f>COUNTIF(tbl_EmployeeSurvey[EmployeeID],tbl_EmployeeSurvey[[#This Row],[EmployeeID]])</f>
        <v>1</v>
      </c>
    </row>
    <row r="2808" spans="1:5" x14ac:dyDescent="0.25">
      <c r="A2808">
        <v>2807</v>
      </c>
      <c r="B2808">
        <v>2</v>
      </c>
      <c r="C2808">
        <v>3</v>
      </c>
      <c r="D2808">
        <v>2</v>
      </c>
      <c r="E2808">
        <f>COUNTIF(tbl_EmployeeSurvey[EmployeeID],tbl_EmployeeSurvey[[#This Row],[EmployeeID]])</f>
        <v>1</v>
      </c>
    </row>
    <row r="2809" spans="1:5" x14ac:dyDescent="0.25">
      <c r="A2809">
        <v>2808</v>
      </c>
      <c r="B2809">
        <v>3</v>
      </c>
      <c r="C2809">
        <v>2</v>
      </c>
      <c r="D2809">
        <v>2</v>
      </c>
      <c r="E2809">
        <f>COUNTIF(tbl_EmployeeSurvey[EmployeeID],tbl_EmployeeSurvey[[#This Row],[EmployeeID]])</f>
        <v>1</v>
      </c>
    </row>
    <row r="2810" spans="1:5" x14ac:dyDescent="0.25">
      <c r="A2810">
        <v>2809</v>
      </c>
      <c r="B2810">
        <v>4</v>
      </c>
      <c r="C2810">
        <v>4</v>
      </c>
      <c r="D2810">
        <v>2</v>
      </c>
      <c r="E2810">
        <f>COUNTIF(tbl_EmployeeSurvey[EmployeeID],tbl_EmployeeSurvey[[#This Row],[EmployeeID]])</f>
        <v>1</v>
      </c>
    </row>
    <row r="2811" spans="1:5" x14ac:dyDescent="0.25">
      <c r="A2811">
        <v>2810</v>
      </c>
      <c r="B2811">
        <v>4</v>
      </c>
      <c r="C2811">
        <v>3</v>
      </c>
      <c r="D2811">
        <v>2</v>
      </c>
      <c r="E2811">
        <f>COUNTIF(tbl_EmployeeSurvey[EmployeeID],tbl_EmployeeSurvey[[#This Row],[EmployeeID]])</f>
        <v>1</v>
      </c>
    </row>
    <row r="2812" spans="1:5" x14ac:dyDescent="0.25">
      <c r="A2812">
        <v>2811</v>
      </c>
      <c r="B2812">
        <v>3</v>
      </c>
      <c r="C2812">
        <v>4</v>
      </c>
      <c r="D2812">
        <v>3</v>
      </c>
      <c r="E2812">
        <f>COUNTIF(tbl_EmployeeSurvey[EmployeeID],tbl_EmployeeSurvey[[#This Row],[EmployeeID]])</f>
        <v>1</v>
      </c>
    </row>
    <row r="2813" spans="1:5" x14ac:dyDescent="0.25">
      <c r="A2813">
        <v>2812</v>
      </c>
      <c r="B2813">
        <v>3</v>
      </c>
      <c r="C2813">
        <v>1</v>
      </c>
      <c r="D2813">
        <v>2</v>
      </c>
      <c r="E2813">
        <f>COUNTIF(tbl_EmployeeSurvey[EmployeeID],tbl_EmployeeSurvey[[#This Row],[EmployeeID]])</f>
        <v>1</v>
      </c>
    </row>
    <row r="2814" spans="1:5" x14ac:dyDescent="0.25">
      <c r="A2814">
        <v>2813</v>
      </c>
      <c r="B2814">
        <v>2</v>
      </c>
      <c r="C2814">
        <v>3</v>
      </c>
      <c r="D2814">
        <v>3</v>
      </c>
      <c r="E2814">
        <f>COUNTIF(tbl_EmployeeSurvey[EmployeeID],tbl_EmployeeSurvey[[#This Row],[EmployeeID]])</f>
        <v>1</v>
      </c>
    </row>
    <row r="2815" spans="1:5" x14ac:dyDescent="0.25">
      <c r="A2815">
        <v>2814</v>
      </c>
      <c r="B2815">
        <v>3</v>
      </c>
      <c r="C2815">
        <v>4</v>
      </c>
      <c r="D2815">
        <v>3</v>
      </c>
      <c r="E2815">
        <f>COUNTIF(tbl_EmployeeSurvey[EmployeeID],tbl_EmployeeSurvey[[#This Row],[EmployeeID]])</f>
        <v>1</v>
      </c>
    </row>
    <row r="2816" spans="1:5" x14ac:dyDescent="0.25">
      <c r="A2816">
        <v>2815</v>
      </c>
      <c r="B2816">
        <v>2</v>
      </c>
      <c r="C2816">
        <v>3</v>
      </c>
      <c r="D2816">
        <v>3</v>
      </c>
      <c r="E2816">
        <f>COUNTIF(tbl_EmployeeSurvey[EmployeeID],tbl_EmployeeSurvey[[#This Row],[EmployeeID]])</f>
        <v>1</v>
      </c>
    </row>
    <row r="2817" spans="1:5" x14ac:dyDescent="0.25">
      <c r="A2817">
        <v>2816</v>
      </c>
      <c r="B2817">
        <v>3</v>
      </c>
      <c r="C2817">
        <v>3</v>
      </c>
      <c r="D2817">
        <v>3</v>
      </c>
      <c r="E2817">
        <f>COUNTIF(tbl_EmployeeSurvey[EmployeeID],tbl_EmployeeSurvey[[#This Row],[EmployeeID]])</f>
        <v>1</v>
      </c>
    </row>
    <row r="2818" spans="1:5" x14ac:dyDescent="0.25">
      <c r="A2818">
        <v>2817</v>
      </c>
      <c r="B2818">
        <v>3</v>
      </c>
      <c r="C2818">
        <v>3</v>
      </c>
      <c r="D2818">
        <v>3</v>
      </c>
      <c r="E2818">
        <f>COUNTIF(tbl_EmployeeSurvey[EmployeeID],tbl_EmployeeSurvey[[#This Row],[EmployeeID]])</f>
        <v>1</v>
      </c>
    </row>
    <row r="2819" spans="1:5" x14ac:dyDescent="0.25">
      <c r="A2819">
        <v>2818</v>
      </c>
      <c r="B2819">
        <v>2</v>
      </c>
      <c r="C2819">
        <v>2</v>
      </c>
      <c r="D2819">
        <v>3</v>
      </c>
      <c r="E2819">
        <f>COUNTIF(tbl_EmployeeSurvey[EmployeeID],tbl_EmployeeSurvey[[#This Row],[EmployeeID]])</f>
        <v>1</v>
      </c>
    </row>
    <row r="2820" spans="1:5" x14ac:dyDescent="0.25">
      <c r="A2820">
        <v>2819</v>
      </c>
      <c r="B2820">
        <v>1</v>
      </c>
      <c r="C2820">
        <v>4</v>
      </c>
      <c r="D2820">
        <v>3</v>
      </c>
      <c r="E2820">
        <f>COUNTIF(tbl_EmployeeSurvey[EmployeeID],tbl_EmployeeSurvey[[#This Row],[EmployeeID]])</f>
        <v>1</v>
      </c>
    </row>
    <row r="2821" spans="1:5" x14ac:dyDescent="0.25">
      <c r="A2821">
        <v>2820</v>
      </c>
      <c r="B2821">
        <v>4</v>
      </c>
      <c r="C2821">
        <v>3</v>
      </c>
      <c r="D2821">
        <v>4</v>
      </c>
      <c r="E2821">
        <f>COUNTIF(tbl_EmployeeSurvey[EmployeeID],tbl_EmployeeSurvey[[#This Row],[EmployeeID]])</f>
        <v>1</v>
      </c>
    </row>
    <row r="2822" spans="1:5" x14ac:dyDescent="0.25">
      <c r="A2822">
        <v>2821</v>
      </c>
      <c r="B2822">
        <v>1</v>
      </c>
      <c r="C2822">
        <v>3</v>
      </c>
      <c r="D2822">
        <v>3</v>
      </c>
      <c r="E2822">
        <f>COUNTIF(tbl_EmployeeSurvey[EmployeeID],tbl_EmployeeSurvey[[#This Row],[EmployeeID]])</f>
        <v>1</v>
      </c>
    </row>
    <row r="2823" spans="1:5" x14ac:dyDescent="0.25">
      <c r="A2823">
        <v>2822</v>
      </c>
      <c r="B2823">
        <v>3</v>
      </c>
      <c r="C2823">
        <v>4</v>
      </c>
      <c r="D2823">
        <v>1</v>
      </c>
      <c r="E2823">
        <f>COUNTIF(tbl_EmployeeSurvey[EmployeeID],tbl_EmployeeSurvey[[#This Row],[EmployeeID]])</f>
        <v>1</v>
      </c>
    </row>
    <row r="2824" spans="1:5" x14ac:dyDescent="0.25">
      <c r="A2824">
        <v>2823</v>
      </c>
      <c r="B2824">
        <v>1</v>
      </c>
      <c r="C2824">
        <v>1</v>
      </c>
      <c r="D2824">
        <v>4</v>
      </c>
      <c r="E2824">
        <f>COUNTIF(tbl_EmployeeSurvey[EmployeeID],tbl_EmployeeSurvey[[#This Row],[EmployeeID]])</f>
        <v>1</v>
      </c>
    </row>
    <row r="2825" spans="1:5" x14ac:dyDescent="0.25">
      <c r="A2825">
        <v>2824</v>
      </c>
      <c r="B2825">
        <v>3</v>
      </c>
      <c r="C2825">
        <v>4</v>
      </c>
      <c r="D2825">
        <v>2</v>
      </c>
      <c r="E2825">
        <f>COUNTIF(tbl_EmployeeSurvey[EmployeeID],tbl_EmployeeSurvey[[#This Row],[EmployeeID]])</f>
        <v>1</v>
      </c>
    </row>
    <row r="2826" spans="1:5" x14ac:dyDescent="0.25">
      <c r="A2826">
        <v>2825</v>
      </c>
      <c r="B2826">
        <v>4</v>
      </c>
      <c r="C2826">
        <v>3</v>
      </c>
      <c r="D2826">
        <v>3</v>
      </c>
      <c r="E2826">
        <f>COUNTIF(tbl_EmployeeSurvey[EmployeeID],tbl_EmployeeSurvey[[#This Row],[EmployeeID]])</f>
        <v>1</v>
      </c>
    </row>
    <row r="2827" spans="1:5" x14ac:dyDescent="0.25">
      <c r="A2827">
        <v>2826</v>
      </c>
      <c r="B2827">
        <v>1</v>
      </c>
      <c r="C2827">
        <v>3</v>
      </c>
      <c r="D2827">
        <v>2</v>
      </c>
      <c r="E2827">
        <f>COUNTIF(tbl_EmployeeSurvey[EmployeeID],tbl_EmployeeSurvey[[#This Row],[EmployeeID]])</f>
        <v>1</v>
      </c>
    </row>
    <row r="2828" spans="1:5" x14ac:dyDescent="0.25">
      <c r="A2828">
        <v>2827</v>
      </c>
      <c r="B2828">
        <v>4</v>
      </c>
      <c r="C2828">
        <v>4</v>
      </c>
      <c r="D2828">
        <v>4</v>
      </c>
      <c r="E2828">
        <f>COUNTIF(tbl_EmployeeSurvey[EmployeeID],tbl_EmployeeSurvey[[#This Row],[EmployeeID]])</f>
        <v>1</v>
      </c>
    </row>
    <row r="2829" spans="1:5" x14ac:dyDescent="0.25">
      <c r="A2829">
        <v>2828</v>
      </c>
      <c r="B2829">
        <v>4</v>
      </c>
      <c r="C2829">
        <v>1</v>
      </c>
      <c r="D2829">
        <v>3</v>
      </c>
      <c r="E2829">
        <f>COUNTIF(tbl_EmployeeSurvey[EmployeeID],tbl_EmployeeSurvey[[#This Row],[EmployeeID]])</f>
        <v>1</v>
      </c>
    </row>
    <row r="2830" spans="1:5" x14ac:dyDescent="0.25">
      <c r="A2830">
        <v>2829</v>
      </c>
      <c r="B2830">
        <v>2</v>
      </c>
      <c r="C2830">
        <v>4</v>
      </c>
      <c r="D2830">
        <v>3</v>
      </c>
      <c r="E2830">
        <f>COUNTIF(tbl_EmployeeSurvey[EmployeeID],tbl_EmployeeSurvey[[#This Row],[EmployeeID]])</f>
        <v>1</v>
      </c>
    </row>
    <row r="2831" spans="1:5" x14ac:dyDescent="0.25">
      <c r="A2831">
        <v>2830</v>
      </c>
      <c r="B2831">
        <v>4</v>
      </c>
      <c r="C2831">
        <v>1</v>
      </c>
      <c r="D2831">
        <v>2</v>
      </c>
      <c r="E2831">
        <f>COUNTIF(tbl_EmployeeSurvey[EmployeeID],tbl_EmployeeSurvey[[#This Row],[EmployeeID]])</f>
        <v>1</v>
      </c>
    </row>
    <row r="2832" spans="1:5" x14ac:dyDescent="0.25">
      <c r="A2832">
        <v>2831</v>
      </c>
      <c r="B2832">
        <v>3</v>
      </c>
      <c r="C2832">
        <v>1</v>
      </c>
      <c r="D2832">
        <v>3</v>
      </c>
      <c r="E2832">
        <f>COUNTIF(tbl_EmployeeSurvey[EmployeeID],tbl_EmployeeSurvey[[#This Row],[EmployeeID]])</f>
        <v>1</v>
      </c>
    </row>
    <row r="2833" spans="1:5" x14ac:dyDescent="0.25">
      <c r="A2833">
        <v>2832</v>
      </c>
      <c r="B2833">
        <v>2</v>
      </c>
      <c r="C2833">
        <v>2</v>
      </c>
      <c r="D2833">
        <v>3</v>
      </c>
      <c r="E2833">
        <f>COUNTIF(tbl_EmployeeSurvey[EmployeeID],tbl_EmployeeSurvey[[#This Row],[EmployeeID]])</f>
        <v>1</v>
      </c>
    </row>
    <row r="2834" spans="1:5" x14ac:dyDescent="0.25">
      <c r="A2834">
        <v>2833</v>
      </c>
      <c r="B2834">
        <v>2</v>
      </c>
      <c r="C2834">
        <v>2</v>
      </c>
      <c r="D2834">
        <v>3</v>
      </c>
      <c r="E2834">
        <f>COUNTIF(tbl_EmployeeSurvey[EmployeeID],tbl_EmployeeSurvey[[#This Row],[EmployeeID]])</f>
        <v>1</v>
      </c>
    </row>
    <row r="2835" spans="1:5" x14ac:dyDescent="0.25">
      <c r="A2835">
        <v>2834</v>
      </c>
      <c r="B2835">
        <v>3</v>
      </c>
      <c r="C2835">
        <v>2</v>
      </c>
      <c r="D2835">
        <v>3</v>
      </c>
      <c r="E2835">
        <f>COUNTIF(tbl_EmployeeSurvey[EmployeeID],tbl_EmployeeSurvey[[#This Row],[EmployeeID]])</f>
        <v>1</v>
      </c>
    </row>
    <row r="2836" spans="1:5" x14ac:dyDescent="0.25">
      <c r="A2836">
        <v>2835</v>
      </c>
      <c r="B2836">
        <v>2</v>
      </c>
      <c r="C2836">
        <v>3</v>
      </c>
      <c r="D2836">
        <v>1</v>
      </c>
      <c r="E2836">
        <f>COUNTIF(tbl_EmployeeSurvey[EmployeeID],tbl_EmployeeSurvey[[#This Row],[EmployeeID]])</f>
        <v>1</v>
      </c>
    </row>
    <row r="2837" spans="1:5" x14ac:dyDescent="0.25">
      <c r="A2837">
        <v>2836</v>
      </c>
      <c r="B2837">
        <v>2</v>
      </c>
      <c r="C2837">
        <v>2</v>
      </c>
      <c r="D2837">
        <v>1</v>
      </c>
      <c r="E2837">
        <f>COUNTIF(tbl_EmployeeSurvey[EmployeeID],tbl_EmployeeSurvey[[#This Row],[EmployeeID]])</f>
        <v>1</v>
      </c>
    </row>
    <row r="2838" spans="1:5" x14ac:dyDescent="0.25">
      <c r="A2838">
        <v>2837</v>
      </c>
      <c r="B2838">
        <v>2</v>
      </c>
      <c r="C2838">
        <v>4</v>
      </c>
      <c r="D2838">
        <v>3</v>
      </c>
      <c r="E2838">
        <f>COUNTIF(tbl_EmployeeSurvey[EmployeeID],tbl_EmployeeSurvey[[#This Row],[EmployeeID]])</f>
        <v>1</v>
      </c>
    </row>
    <row r="2839" spans="1:5" x14ac:dyDescent="0.25">
      <c r="A2839">
        <v>2838</v>
      </c>
      <c r="B2839">
        <v>4</v>
      </c>
      <c r="C2839">
        <v>3</v>
      </c>
      <c r="D2839">
        <v>3</v>
      </c>
      <c r="E2839">
        <f>COUNTIF(tbl_EmployeeSurvey[EmployeeID],tbl_EmployeeSurvey[[#This Row],[EmployeeID]])</f>
        <v>1</v>
      </c>
    </row>
    <row r="2840" spans="1:5" x14ac:dyDescent="0.25">
      <c r="A2840">
        <v>2839</v>
      </c>
      <c r="B2840">
        <v>2</v>
      </c>
      <c r="C2840">
        <v>3</v>
      </c>
      <c r="D2840">
        <v>3</v>
      </c>
      <c r="E2840">
        <f>COUNTIF(tbl_EmployeeSurvey[EmployeeID],tbl_EmployeeSurvey[[#This Row],[EmployeeID]])</f>
        <v>1</v>
      </c>
    </row>
    <row r="2841" spans="1:5" x14ac:dyDescent="0.25">
      <c r="A2841">
        <v>2840</v>
      </c>
      <c r="B2841">
        <v>2</v>
      </c>
      <c r="C2841">
        <v>2</v>
      </c>
      <c r="D2841">
        <v>2</v>
      </c>
      <c r="E2841">
        <f>COUNTIF(tbl_EmployeeSurvey[EmployeeID],tbl_EmployeeSurvey[[#This Row],[EmployeeID]])</f>
        <v>1</v>
      </c>
    </row>
    <row r="2842" spans="1:5" x14ac:dyDescent="0.25">
      <c r="A2842">
        <v>2841</v>
      </c>
      <c r="B2842">
        <v>3</v>
      </c>
      <c r="C2842">
        <v>4</v>
      </c>
      <c r="D2842">
        <v>2</v>
      </c>
      <c r="E2842">
        <f>COUNTIF(tbl_EmployeeSurvey[EmployeeID],tbl_EmployeeSurvey[[#This Row],[EmployeeID]])</f>
        <v>1</v>
      </c>
    </row>
    <row r="2843" spans="1:5" x14ac:dyDescent="0.25">
      <c r="A2843">
        <v>2842</v>
      </c>
      <c r="B2843">
        <v>3</v>
      </c>
      <c r="C2843">
        <v>3</v>
      </c>
      <c r="D2843">
        <v>3</v>
      </c>
      <c r="E2843">
        <f>COUNTIF(tbl_EmployeeSurvey[EmployeeID],tbl_EmployeeSurvey[[#This Row],[EmployeeID]])</f>
        <v>1</v>
      </c>
    </row>
    <row r="2844" spans="1:5" x14ac:dyDescent="0.25">
      <c r="A2844">
        <v>2843</v>
      </c>
      <c r="B2844">
        <v>3</v>
      </c>
      <c r="C2844">
        <v>4</v>
      </c>
      <c r="D2844">
        <v>3</v>
      </c>
      <c r="E2844">
        <f>COUNTIF(tbl_EmployeeSurvey[EmployeeID],tbl_EmployeeSurvey[[#This Row],[EmployeeID]])</f>
        <v>1</v>
      </c>
    </row>
    <row r="2845" spans="1:5" x14ac:dyDescent="0.25">
      <c r="A2845">
        <v>2844</v>
      </c>
      <c r="B2845">
        <v>4</v>
      </c>
      <c r="C2845">
        <v>2</v>
      </c>
      <c r="D2845">
        <v>1</v>
      </c>
      <c r="E2845">
        <f>COUNTIF(tbl_EmployeeSurvey[EmployeeID],tbl_EmployeeSurvey[[#This Row],[EmployeeID]])</f>
        <v>1</v>
      </c>
    </row>
    <row r="2846" spans="1:5" x14ac:dyDescent="0.25">
      <c r="A2846">
        <v>2845</v>
      </c>
      <c r="B2846">
        <v>3</v>
      </c>
      <c r="C2846">
        <v>4</v>
      </c>
      <c r="D2846">
        <v>1</v>
      </c>
      <c r="E2846">
        <f>COUNTIF(tbl_EmployeeSurvey[EmployeeID],tbl_EmployeeSurvey[[#This Row],[EmployeeID]])</f>
        <v>1</v>
      </c>
    </row>
    <row r="2847" spans="1:5" x14ac:dyDescent="0.25">
      <c r="A2847">
        <v>2846</v>
      </c>
      <c r="B2847">
        <v>3</v>
      </c>
      <c r="C2847">
        <v>4</v>
      </c>
      <c r="D2847">
        <v>1</v>
      </c>
      <c r="E2847">
        <f>COUNTIF(tbl_EmployeeSurvey[EmployeeID],tbl_EmployeeSurvey[[#This Row],[EmployeeID]])</f>
        <v>1</v>
      </c>
    </row>
    <row r="2848" spans="1:5" x14ac:dyDescent="0.25">
      <c r="A2848">
        <v>2847</v>
      </c>
      <c r="B2848">
        <v>3</v>
      </c>
      <c r="C2848">
        <v>3</v>
      </c>
      <c r="D2848">
        <v>2</v>
      </c>
      <c r="E2848">
        <f>COUNTIF(tbl_EmployeeSurvey[EmployeeID],tbl_EmployeeSurvey[[#This Row],[EmployeeID]])</f>
        <v>1</v>
      </c>
    </row>
    <row r="2849" spans="1:5" x14ac:dyDescent="0.25">
      <c r="A2849">
        <v>2848</v>
      </c>
      <c r="B2849">
        <v>3</v>
      </c>
      <c r="C2849">
        <v>2</v>
      </c>
      <c r="D2849">
        <v>3</v>
      </c>
      <c r="E2849">
        <f>COUNTIF(tbl_EmployeeSurvey[EmployeeID],tbl_EmployeeSurvey[[#This Row],[EmployeeID]])</f>
        <v>1</v>
      </c>
    </row>
    <row r="2850" spans="1:5" x14ac:dyDescent="0.25">
      <c r="A2850">
        <v>2849</v>
      </c>
      <c r="B2850">
        <v>1</v>
      </c>
      <c r="C2850">
        <v>3</v>
      </c>
      <c r="D2850">
        <v>3</v>
      </c>
      <c r="E2850">
        <f>COUNTIF(tbl_EmployeeSurvey[EmployeeID],tbl_EmployeeSurvey[[#This Row],[EmployeeID]])</f>
        <v>1</v>
      </c>
    </row>
    <row r="2851" spans="1:5" x14ac:dyDescent="0.25">
      <c r="A2851">
        <v>2850</v>
      </c>
      <c r="B2851">
        <v>2</v>
      </c>
      <c r="C2851">
        <v>4</v>
      </c>
      <c r="D2851">
        <v>3</v>
      </c>
      <c r="E2851">
        <f>COUNTIF(tbl_EmployeeSurvey[EmployeeID],tbl_EmployeeSurvey[[#This Row],[EmployeeID]])</f>
        <v>1</v>
      </c>
    </row>
    <row r="2852" spans="1:5" x14ac:dyDescent="0.25">
      <c r="A2852">
        <v>2851</v>
      </c>
      <c r="B2852">
        <v>1</v>
      </c>
      <c r="C2852">
        <v>4</v>
      </c>
      <c r="D2852">
        <v>4</v>
      </c>
      <c r="E2852">
        <f>COUNTIF(tbl_EmployeeSurvey[EmployeeID],tbl_EmployeeSurvey[[#This Row],[EmployeeID]])</f>
        <v>1</v>
      </c>
    </row>
    <row r="2853" spans="1:5" x14ac:dyDescent="0.25">
      <c r="A2853">
        <v>2852</v>
      </c>
      <c r="B2853">
        <v>3</v>
      </c>
      <c r="C2853">
        <v>3</v>
      </c>
      <c r="D2853">
        <v>3</v>
      </c>
      <c r="E2853">
        <f>COUNTIF(tbl_EmployeeSurvey[EmployeeID],tbl_EmployeeSurvey[[#This Row],[EmployeeID]])</f>
        <v>1</v>
      </c>
    </row>
    <row r="2854" spans="1:5" x14ac:dyDescent="0.25">
      <c r="A2854">
        <v>2853</v>
      </c>
      <c r="B2854">
        <v>3</v>
      </c>
      <c r="C2854">
        <v>2</v>
      </c>
      <c r="D2854">
        <v>2</v>
      </c>
      <c r="E2854">
        <f>COUNTIF(tbl_EmployeeSurvey[EmployeeID],tbl_EmployeeSurvey[[#This Row],[EmployeeID]])</f>
        <v>1</v>
      </c>
    </row>
    <row r="2855" spans="1:5" x14ac:dyDescent="0.25">
      <c r="A2855">
        <v>2854</v>
      </c>
      <c r="B2855">
        <v>3</v>
      </c>
      <c r="C2855">
        <v>1</v>
      </c>
      <c r="D2855">
        <v>4</v>
      </c>
      <c r="E2855">
        <f>COUNTIF(tbl_EmployeeSurvey[EmployeeID],tbl_EmployeeSurvey[[#This Row],[EmployeeID]])</f>
        <v>1</v>
      </c>
    </row>
    <row r="2856" spans="1:5" x14ac:dyDescent="0.25">
      <c r="A2856">
        <v>2855</v>
      </c>
      <c r="B2856">
        <v>4</v>
      </c>
      <c r="C2856">
        <v>2</v>
      </c>
      <c r="D2856">
        <v>2</v>
      </c>
      <c r="E2856">
        <f>COUNTIF(tbl_EmployeeSurvey[EmployeeID],tbl_EmployeeSurvey[[#This Row],[EmployeeID]])</f>
        <v>1</v>
      </c>
    </row>
    <row r="2857" spans="1:5" x14ac:dyDescent="0.25">
      <c r="A2857">
        <v>2856</v>
      </c>
      <c r="B2857">
        <v>3</v>
      </c>
      <c r="C2857">
        <v>1</v>
      </c>
      <c r="D2857">
        <v>3</v>
      </c>
      <c r="E2857">
        <f>COUNTIF(tbl_EmployeeSurvey[EmployeeID],tbl_EmployeeSurvey[[#This Row],[EmployeeID]])</f>
        <v>1</v>
      </c>
    </row>
    <row r="2858" spans="1:5" x14ac:dyDescent="0.25">
      <c r="A2858">
        <v>2857</v>
      </c>
      <c r="B2858">
        <v>3</v>
      </c>
      <c r="C2858">
        <v>1</v>
      </c>
      <c r="D2858">
        <v>4</v>
      </c>
      <c r="E2858">
        <f>COUNTIF(tbl_EmployeeSurvey[EmployeeID],tbl_EmployeeSurvey[[#This Row],[EmployeeID]])</f>
        <v>1</v>
      </c>
    </row>
    <row r="2859" spans="1:5" x14ac:dyDescent="0.25">
      <c r="A2859">
        <v>2858</v>
      </c>
      <c r="B2859">
        <v>3</v>
      </c>
      <c r="C2859">
        <v>1</v>
      </c>
      <c r="D2859">
        <v>3</v>
      </c>
      <c r="E2859">
        <f>COUNTIF(tbl_EmployeeSurvey[EmployeeID],tbl_EmployeeSurvey[[#This Row],[EmployeeID]])</f>
        <v>1</v>
      </c>
    </row>
    <row r="2860" spans="1:5" x14ac:dyDescent="0.25">
      <c r="A2860">
        <v>2859</v>
      </c>
      <c r="B2860">
        <v>3</v>
      </c>
      <c r="C2860">
        <v>4</v>
      </c>
      <c r="D2860">
        <v>4</v>
      </c>
      <c r="E2860">
        <f>COUNTIF(tbl_EmployeeSurvey[EmployeeID],tbl_EmployeeSurvey[[#This Row],[EmployeeID]])</f>
        <v>1</v>
      </c>
    </row>
    <row r="2861" spans="1:5" x14ac:dyDescent="0.25">
      <c r="A2861">
        <v>2860</v>
      </c>
      <c r="B2861">
        <v>2</v>
      </c>
      <c r="C2861">
        <v>4</v>
      </c>
      <c r="D2861">
        <v>2</v>
      </c>
      <c r="E2861">
        <f>COUNTIF(tbl_EmployeeSurvey[EmployeeID],tbl_EmployeeSurvey[[#This Row],[EmployeeID]])</f>
        <v>1</v>
      </c>
    </row>
    <row r="2862" spans="1:5" x14ac:dyDescent="0.25">
      <c r="A2862">
        <v>2861</v>
      </c>
      <c r="B2862">
        <v>2</v>
      </c>
      <c r="C2862">
        <v>1</v>
      </c>
      <c r="D2862">
        <v>3</v>
      </c>
      <c r="E2862">
        <f>COUNTIF(tbl_EmployeeSurvey[EmployeeID],tbl_EmployeeSurvey[[#This Row],[EmployeeID]])</f>
        <v>1</v>
      </c>
    </row>
    <row r="2863" spans="1:5" x14ac:dyDescent="0.25">
      <c r="A2863">
        <v>2862</v>
      </c>
      <c r="B2863">
        <v>3</v>
      </c>
      <c r="C2863">
        <v>4</v>
      </c>
      <c r="D2863">
        <v>3</v>
      </c>
      <c r="E2863">
        <f>COUNTIF(tbl_EmployeeSurvey[EmployeeID],tbl_EmployeeSurvey[[#This Row],[EmployeeID]])</f>
        <v>1</v>
      </c>
    </row>
    <row r="2864" spans="1:5" x14ac:dyDescent="0.25">
      <c r="A2864">
        <v>2863</v>
      </c>
      <c r="B2864">
        <v>3</v>
      </c>
      <c r="C2864">
        <v>4</v>
      </c>
      <c r="D2864">
        <v>3</v>
      </c>
      <c r="E2864">
        <f>COUNTIF(tbl_EmployeeSurvey[EmployeeID],tbl_EmployeeSurvey[[#This Row],[EmployeeID]])</f>
        <v>1</v>
      </c>
    </row>
    <row r="2865" spans="1:5" x14ac:dyDescent="0.25">
      <c r="A2865">
        <v>2864</v>
      </c>
      <c r="B2865">
        <v>4</v>
      </c>
      <c r="C2865">
        <v>2</v>
      </c>
      <c r="D2865">
        <v>3</v>
      </c>
      <c r="E2865">
        <f>COUNTIF(tbl_EmployeeSurvey[EmployeeID],tbl_EmployeeSurvey[[#This Row],[EmployeeID]])</f>
        <v>1</v>
      </c>
    </row>
    <row r="2866" spans="1:5" x14ac:dyDescent="0.25">
      <c r="A2866">
        <v>2865</v>
      </c>
      <c r="B2866">
        <v>2</v>
      </c>
      <c r="C2866">
        <v>2</v>
      </c>
      <c r="D2866">
        <v>2</v>
      </c>
      <c r="E2866">
        <f>COUNTIF(tbl_EmployeeSurvey[EmployeeID],tbl_EmployeeSurvey[[#This Row],[EmployeeID]])</f>
        <v>1</v>
      </c>
    </row>
    <row r="2867" spans="1:5" x14ac:dyDescent="0.25">
      <c r="A2867">
        <v>2866</v>
      </c>
      <c r="B2867">
        <v>3</v>
      </c>
      <c r="C2867">
        <v>3</v>
      </c>
      <c r="D2867">
        <v>2</v>
      </c>
      <c r="E2867">
        <f>COUNTIF(tbl_EmployeeSurvey[EmployeeID],tbl_EmployeeSurvey[[#This Row],[EmployeeID]])</f>
        <v>1</v>
      </c>
    </row>
    <row r="2868" spans="1:5" x14ac:dyDescent="0.25">
      <c r="A2868">
        <v>2867</v>
      </c>
      <c r="B2868">
        <v>4</v>
      </c>
      <c r="C2868">
        <v>1</v>
      </c>
      <c r="D2868">
        <v>3</v>
      </c>
      <c r="E2868">
        <f>COUNTIF(tbl_EmployeeSurvey[EmployeeID],tbl_EmployeeSurvey[[#This Row],[EmployeeID]])</f>
        <v>1</v>
      </c>
    </row>
    <row r="2869" spans="1:5" x14ac:dyDescent="0.25">
      <c r="A2869">
        <v>2868</v>
      </c>
      <c r="B2869">
        <v>4</v>
      </c>
      <c r="C2869">
        <v>2</v>
      </c>
      <c r="D2869">
        <v>3</v>
      </c>
      <c r="E2869">
        <f>COUNTIF(tbl_EmployeeSurvey[EmployeeID],tbl_EmployeeSurvey[[#This Row],[EmployeeID]])</f>
        <v>1</v>
      </c>
    </row>
    <row r="2870" spans="1:5" x14ac:dyDescent="0.25">
      <c r="A2870">
        <v>2869</v>
      </c>
      <c r="B2870">
        <v>4</v>
      </c>
      <c r="C2870">
        <v>3</v>
      </c>
      <c r="D2870">
        <v>3</v>
      </c>
      <c r="E2870">
        <f>COUNTIF(tbl_EmployeeSurvey[EmployeeID],tbl_EmployeeSurvey[[#This Row],[EmployeeID]])</f>
        <v>1</v>
      </c>
    </row>
    <row r="2871" spans="1:5" x14ac:dyDescent="0.25">
      <c r="A2871">
        <v>2870</v>
      </c>
      <c r="B2871">
        <v>3</v>
      </c>
      <c r="C2871">
        <v>2</v>
      </c>
      <c r="D2871">
        <v>3</v>
      </c>
      <c r="E2871">
        <f>COUNTIF(tbl_EmployeeSurvey[EmployeeID],tbl_EmployeeSurvey[[#This Row],[EmployeeID]])</f>
        <v>1</v>
      </c>
    </row>
    <row r="2872" spans="1:5" x14ac:dyDescent="0.25">
      <c r="A2872">
        <v>2871</v>
      </c>
      <c r="B2872">
        <v>4</v>
      </c>
      <c r="C2872">
        <v>3</v>
      </c>
      <c r="D2872">
        <v>2</v>
      </c>
      <c r="E2872">
        <f>COUNTIF(tbl_EmployeeSurvey[EmployeeID],tbl_EmployeeSurvey[[#This Row],[EmployeeID]])</f>
        <v>1</v>
      </c>
    </row>
    <row r="2873" spans="1:5" x14ac:dyDescent="0.25">
      <c r="A2873">
        <v>2872</v>
      </c>
      <c r="B2873">
        <v>4</v>
      </c>
      <c r="C2873">
        <v>2</v>
      </c>
      <c r="D2873">
        <v>3</v>
      </c>
      <c r="E2873">
        <f>COUNTIF(tbl_EmployeeSurvey[EmployeeID],tbl_EmployeeSurvey[[#This Row],[EmployeeID]])</f>
        <v>1</v>
      </c>
    </row>
    <row r="2874" spans="1:5" x14ac:dyDescent="0.25">
      <c r="A2874">
        <v>2873</v>
      </c>
      <c r="B2874">
        <v>3</v>
      </c>
      <c r="C2874">
        <v>3</v>
      </c>
      <c r="D2874">
        <v>3</v>
      </c>
      <c r="E2874">
        <f>COUNTIF(tbl_EmployeeSurvey[EmployeeID],tbl_EmployeeSurvey[[#This Row],[EmployeeID]])</f>
        <v>1</v>
      </c>
    </row>
    <row r="2875" spans="1:5" x14ac:dyDescent="0.25">
      <c r="A2875">
        <v>2874</v>
      </c>
      <c r="B2875">
        <v>4</v>
      </c>
      <c r="C2875">
        <v>2</v>
      </c>
      <c r="D2875">
        <v>2</v>
      </c>
      <c r="E2875">
        <f>COUNTIF(tbl_EmployeeSurvey[EmployeeID],tbl_EmployeeSurvey[[#This Row],[EmployeeID]])</f>
        <v>1</v>
      </c>
    </row>
    <row r="2876" spans="1:5" x14ac:dyDescent="0.25">
      <c r="A2876">
        <v>2875</v>
      </c>
      <c r="B2876">
        <v>2</v>
      </c>
      <c r="C2876">
        <v>3</v>
      </c>
      <c r="D2876">
        <v>3</v>
      </c>
      <c r="E2876">
        <f>COUNTIF(tbl_EmployeeSurvey[EmployeeID],tbl_EmployeeSurvey[[#This Row],[EmployeeID]])</f>
        <v>1</v>
      </c>
    </row>
    <row r="2877" spans="1:5" x14ac:dyDescent="0.25">
      <c r="A2877">
        <v>2876</v>
      </c>
      <c r="B2877">
        <v>4</v>
      </c>
      <c r="C2877">
        <v>3</v>
      </c>
      <c r="D2877">
        <v>4</v>
      </c>
      <c r="E2877">
        <f>COUNTIF(tbl_EmployeeSurvey[EmployeeID],tbl_EmployeeSurvey[[#This Row],[EmployeeID]])</f>
        <v>1</v>
      </c>
    </row>
    <row r="2878" spans="1:5" x14ac:dyDescent="0.25">
      <c r="A2878">
        <v>2877</v>
      </c>
      <c r="B2878">
        <v>1</v>
      </c>
      <c r="C2878">
        <v>4</v>
      </c>
      <c r="D2878">
        <v>3</v>
      </c>
      <c r="E2878">
        <f>COUNTIF(tbl_EmployeeSurvey[EmployeeID],tbl_EmployeeSurvey[[#This Row],[EmployeeID]])</f>
        <v>1</v>
      </c>
    </row>
    <row r="2879" spans="1:5" x14ac:dyDescent="0.25">
      <c r="A2879">
        <v>2878</v>
      </c>
      <c r="B2879">
        <v>2</v>
      </c>
      <c r="C2879">
        <v>1</v>
      </c>
      <c r="D2879">
        <v>2</v>
      </c>
      <c r="E2879">
        <f>COUNTIF(tbl_EmployeeSurvey[EmployeeID],tbl_EmployeeSurvey[[#This Row],[EmployeeID]])</f>
        <v>1</v>
      </c>
    </row>
    <row r="2880" spans="1:5" x14ac:dyDescent="0.25">
      <c r="A2880">
        <v>2879</v>
      </c>
      <c r="B2880">
        <v>2</v>
      </c>
      <c r="C2880">
        <v>2</v>
      </c>
      <c r="D2880">
        <v>3</v>
      </c>
      <c r="E2880">
        <f>COUNTIF(tbl_EmployeeSurvey[EmployeeID],tbl_EmployeeSurvey[[#This Row],[EmployeeID]])</f>
        <v>1</v>
      </c>
    </row>
    <row r="2881" spans="1:5" x14ac:dyDescent="0.25">
      <c r="A2881">
        <v>2880</v>
      </c>
      <c r="B2881">
        <v>3</v>
      </c>
      <c r="C2881">
        <v>3</v>
      </c>
      <c r="D2881">
        <v>3</v>
      </c>
      <c r="E2881">
        <f>COUNTIF(tbl_EmployeeSurvey[EmployeeID],tbl_EmployeeSurvey[[#This Row],[EmployeeID]])</f>
        <v>1</v>
      </c>
    </row>
    <row r="2882" spans="1:5" x14ac:dyDescent="0.25">
      <c r="A2882">
        <v>2881</v>
      </c>
      <c r="B2882">
        <v>4</v>
      </c>
      <c r="C2882">
        <v>3</v>
      </c>
      <c r="D2882">
        <v>3</v>
      </c>
      <c r="E2882">
        <f>COUNTIF(tbl_EmployeeSurvey[EmployeeID],tbl_EmployeeSurvey[[#This Row],[EmployeeID]])</f>
        <v>1</v>
      </c>
    </row>
    <row r="2883" spans="1:5" x14ac:dyDescent="0.25">
      <c r="A2883">
        <v>2882</v>
      </c>
      <c r="B2883">
        <v>4</v>
      </c>
      <c r="C2883">
        <v>4</v>
      </c>
      <c r="D2883">
        <v>1</v>
      </c>
      <c r="E2883">
        <f>COUNTIF(tbl_EmployeeSurvey[EmployeeID],tbl_EmployeeSurvey[[#This Row],[EmployeeID]])</f>
        <v>1</v>
      </c>
    </row>
    <row r="2884" spans="1:5" x14ac:dyDescent="0.25">
      <c r="A2884">
        <v>2883</v>
      </c>
      <c r="B2884">
        <v>3</v>
      </c>
      <c r="C2884">
        <v>1</v>
      </c>
      <c r="D2884">
        <v>3</v>
      </c>
      <c r="E2884">
        <f>COUNTIF(tbl_EmployeeSurvey[EmployeeID],tbl_EmployeeSurvey[[#This Row],[EmployeeID]])</f>
        <v>1</v>
      </c>
    </row>
    <row r="2885" spans="1:5" x14ac:dyDescent="0.25">
      <c r="A2885">
        <v>2884</v>
      </c>
      <c r="B2885">
        <v>4</v>
      </c>
      <c r="C2885">
        <v>4</v>
      </c>
      <c r="D2885">
        <v>3</v>
      </c>
      <c r="E2885">
        <f>COUNTIF(tbl_EmployeeSurvey[EmployeeID],tbl_EmployeeSurvey[[#This Row],[EmployeeID]])</f>
        <v>1</v>
      </c>
    </row>
    <row r="2886" spans="1:5" x14ac:dyDescent="0.25">
      <c r="A2886">
        <v>2885</v>
      </c>
      <c r="B2886">
        <v>4</v>
      </c>
      <c r="C2886">
        <v>3</v>
      </c>
      <c r="D2886">
        <v>4</v>
      </c>
      <c r="E2886">
        <f>COUNTIF(tbl_EmployeeSurvey[EmployeeID],tbl_EmployeeSurvey[[#This Row],[EmployeeID]])</f>
        <v>1</v>
      </c>
    </row>
    <row r="2887" spans="1:5" x14ac:dyDescent="0.25">
      <c r="A2887">
        <v>2886</v>
      </c>
      <c r="B2887">
        <v>3</v>
      </c>
      <c r="C2887">
        <v>4</v>
      </c>
      <c r="D2887">
        <v>4</v>
      </c>
      <c r="E2887">
        <f>COUNTIF(tbl_EmployeeSurvey[EmployeeID],tbl_EmployeeSurvey[[#This Row],[EmployeeID]])</f>
        <v>1</v>
      </c>
    </row>
    <row r="2888" spans="1:5" x14ac:dyDescent="0.25">
      <c r="A2888">
        <v>2887</v>
      </c>
      <c r="B2888">
        <v>2</v>
      </c>
      <c r="C2888">
        <v>1</v>
      </c>
      <c r="D2888">
        <v>3</v>
      </c>
      <c r="E2888">
        <f>COUNTIF(tbl_EmployeeSurvey[EmployeeID],tbl_EmployeeSurvey[[#This Row],[EmployeeID]])</f>
        <v>1</v>
      </c>
    </row>
    <row r="2889" spans="1:5" x14ac:dyDescent="0.25">
      <c r="A2889">
        <v>2888</v>
      </c>
      <c r="B2889">
        <v>2</v>
      </c>
      <c r="C2889">
        <v>4</v>
      </c>
      <c r="D2889">
        <v>2</v>
      </c>
      <c r="E2889">
        <f>COUNTIF(tbl_EmployeeSurvey[EmployeeID],tbl_EmployeeSurvey[[#This Row],[EmployeeID]])</f>
        <v>1</v>
      </c>
    </row>
    <row r="2890" spans="1:5" x14ac:dyDescent="0.25">
      <c r="A2890">
        <v>2889</v>
      </c>
      <c r="B2890">
        <v>4</v>
      </c>
      <c r="C2890">
        <v>2</v>
      </c>
      <c r="D2890">
        <v>2</v>
      </c>
      <c r="E2890">
        <f>COUNTIF(tbl_EmployeeSurvey[EmployeeID],tbl_EmployeeSurvey[[#This Row],[EmployeeID]])</f>
        <v>1</v>
      </c>
    </row>
    <row r="2891" spans="1:5" x14ac:dyDescent="0.25">
      <c r="A2891">
        <v>2890</v>
      </c>
      <c r="B2891">
        <v>2</v>
      </c>
      <c r="C2891">
        <v>4</v>
      </c>
      <c r="D2891">
        <v>3</v>
      </c>
      <c r="E2891">
        <f>COUNTIF(tbl_EmployeeSurvey[EmployeeID],tbl_EmployeeSurvey[[#This Row],[EmployeeID]])</f>
        <v>1</v>
      </c>
    </row>
    <row r="2892" spans="1:5" x14ac:dyDescent="0.25">
      <c r="A2892">
        <v>2891</v>
      </c>
      <c r="B2892">
        <v>4</v>
      </c>
      <c r="C2892">
        <v>4</v>
      </c>
      <c r="D2892">
        <v>1</v>
      </c>
      <c r="E2892">
        <f>COUNTIF(tbl_EmployeeSurvey[EmployeeID],tbl_EmployeeSurvey[[#This Row],[EmployeeID]])</f>
        <v>1</v>
      </c>
    </row>
    <row r="2893" spans="1:5" x14ac:dyDescent="0.25">
      <c r="A2893">
        <v>2892</v>
      </c>
      <c r="B2893">
        <v>4</v>
      </c>
      <c r="C2893">
        <v>1</v>
      </c>
      <c r="D2893">
        <v>3</v>
      </c>
      <c r="E2893">
        <f>COUNTIF(tbl_EmployeeSurvey[EmployeeID],tbl_EmployeeSurvey[[#This Row],[EmployeeID]])</f>
        <v>1</v>
      </c>
    </row>
    <row r="2894" spans="1:5" x14ac:dyDescent="0.25">
      <c r="A2894">
        <v>2893</v>
      </c>
      <c r="B2894">
        <v>4</v>
      </c>
      <c r="C2894">
        <v>4</v>
      </c>
      <c r="D2894">
        <v>2</v>
      </c>
      <c r="E2894">
        <f>COUNTIF(tbl_EmployeeSurvey[EmployeeID],tbl_EmployeeSurvey[[#This Row],[EmployeeID]])</f>
        <v>1</v>
      </c>
    </row>
    <row r="2895" spans="1:5" x14ac:dyDescent="0.25">
      <c r="A2895">
        <v>2894</v>
      </c>
      <c r="B2895">
        <v>3</v>
      </c>
      <c r="C2895">
        <v>3</v>
      </c>
      <c r="D2895">
        <v>3</v>
      </c>
      <c r="E2895">
        <f>COUNTIF(tbl_EmployeeSurvey[EmployeeID],tbl_EmployeeSurvey[[#This Row],[EmployeeID]])</f>
        <v>1</v>
      </c>
    </row>
    <row r="2896" spans="1:5" x14ac:dyDescent="0.25">
      <c r="A2896">
        <v>2895</v>
      </c>
      <c r="B2896">
        <v>4</v>
      </c>
      <c r="C2896">
        <v>3</v>
      </c>
      <c r="D2896">
        <v>3</v>
      </c>
      <c r="E2896">
        <f>COUNTIF(tbl_EmployeeSurvey[EmployeeID],tbl_EmployeeSurvey[[#This Row],[EmployeeID]])</f>
        <v>1</v>
      </c>
    </row>
    <row r="2897" spans="1:5" x14ac:dyDescent="0.25">
      <c r="A2897">
        <v>2896</v>
      </c>
      <c r="B2897">
        <v>2</v>
      </c>
      <c r="C2897">
        <v>2</v>
      </c>
      <c r="D2897">
        <v>1</v>
      </c>
      <c r="E2897">
        <f>COUNTIF(tbl_EmployeeSurvey[EmployeeID],tbl_EmployeeSurvey[[#This Row],[EmployeeID]])</f>
        <v>1</v>
      </c>
    </row>
    <row r="2898" spans="1:5" x14ac:dyDescent="0.25">
      <c r="A2898">
        <v>2897</v>
      </c>
      <c r="B2898">
        <v>4</v>
      </c>
      <c r="C2898">
        <v>1</v>
      </c>
      <c r="D2898">
        <v>3</v>
      </c>
      <c r="E2898">
        <f>COUNTIF(tbl_EmployeeSurvey[EmployeeID],tbl_EmployeeSurvey[[#This Row],[EmployeeID]])</f>
        <v>1</v>
      </c>
    </row>
    <row r="2899" spans="1:5" x14ac:dyDescent="0.25">
      <c r="A2899">
        <v>2898</v>
      </c>
      <c r="B2899">
        <v>4</v>
      </c>
      <c r="C2899">
        <v>4</v>
      </c>
      <c r="D2899">
        <v>3</v>
      </c>
      <c r="E2899">
        <f>COUNTIF(tbl_EmployeeSurvey[EmployeeID],tbl_EmployeeSurvey[[#This Row],[EmployeeID]])</f>
        <v>1</v>
      </c>
    </row>
    <row r="2900" spans="1:5" x14ac:dyDescent="0.25">
      <c r="A2900">
        <v>2899</v>
      </c>
      <c r="B2900">
        <v>3</v>
      </c>
      <c r="C2900">
        <v>1</v>
      </c>
      <c r="D2900">
        <v>3</v>
      </c>
      <c r="E2900">
        <f>COUNTIF(tbl_EmployeeSurvey[EmployeeID],tbl_EmployeeSurvey[[#This Row],[EmployeeID]])</f>
        <v>1</v>
      </c>
    </row>
    <row r="2901" spans="1:5" x14ac:dyDescent="0.25">
      <c r="A2901">
        <v>2900</v>
      </c>
      <c r="B2901">
        <v>3</v>
      </c>
      <c r="C2901">
        <v>3</v>
      </c>
      <c r="D2901">
        <v>2</v>
      </c>
      <c r="E2901">
        <f>COUNTIF(tbl_EmployeeSurvey[EmployeeID],tbl_EmployeeSurvey[[#This Row],[EmployeeID]])</f>
        <v>1</v>
      </c>
    </row>
    <row r="2902" spans="1:5" x14ac:dyDescent="0.25">
      <c r="A2902">
        <v>2901</v>
      </c>
      <c r="B2902">
        <v>4</v>
      </c>
      <c r="C2902">
        <v>4</v>
      </c>
      <c r="D2902">
        <v>3</v>
      </c>
      <c r="E2902">
        <f>COUNTIF(tbl_EmployeeSurvey[EmployeeID],tbl_EmployeeSurvey[[#This Row],[EmployeeID]])</f>
        <v>1</v>
      </c>
    </row>
    <row r="2903" spans="1:5" x14ac:dyDescent="0.25">
      <c r="A2903">
        <v>2902</v>
      </c>
      <c r="B2903">
        <v>4</v>
      </c>
      <c r="C2903">
        <v>1</v>
      </c>
      <c r="D2903">
        <v>3</v>
      </c>
      <c r="E2903">
        <f>COUNTIF(tbl_EmployeeSurvey[EmployeeID],tbl_EmployeeSurvey[[#This Row],[EmployeeID]])</f>
        <v>1</v>
      </c>
    </row>
    <row r="2904" spans="1:5" x14ac:dyDescent="0.25">
      <c r="A2904">
        <v>2903</v>
      </c>
      <c r="B2904">
        <v>4</v>
      </c>
      <c r="C2904">
        <v>2</v>
      </c>
      <c r="D2904">
        <v>4</v>
      </c>
      <c r="E2904">
        <f>COUNTIF(tbl_EmployeeSurvey[EmployeeID],tbl_EmployeeSurvey[[#This Row],[EmployeeID]])</f>
        <v>1</v>
      </c>
    </row>
    <row r="2905" spans="1:5" x14ac:dyDescent="0.25">
      <c r="A2905">
        <v>2904</v>
      </c>
      <c r="B2905">
        <v>3</v>
      </c>
      <c r="C2905">
        <v>2</v>
      </c>
      <c r="D2905">
        <v>3</v>
      </c>
      <c r="E2905">
        <f>COUNTIF(tbl_EmployeeSurvey[EmployeeID],tbl_EmployeeSurvey[[#This Row],[EmployeeID]])</f>
        <v>1</v>
      </c>
    </row>
    <row r="2906" spans="1:5" x14ac:dyDescent="0.25">
      <c r="A2906">
        <v>2905</v>
      </c>
      <c r="B2906">
        <v>2</v>
      </c>
      <c r="C2906">
        <v>4</v>
      </c>
      <c r="D2906">
        <v>3</v>
      </c>
      <c r="E2906">
        <f>COUNTIF(tbl_EmployeeSurvey[EmployeeID],tbl_EmployeeSurvey[[#This Row],[EmployeeID]])</f>
        <v>1</v>
      </c>
    </row>
    <row r="2907" spans="1:5" x14ac:dyDescent="0.25">
      <c r="A2907">
        <v>2906</v>
      </c>
      <c r="B2907">
        <v>1</v>
      </c>
      <c r="C2907">
        <v>3</v>
      </c>
      <c r="D2907">
        <v>2</v>
      </c>
      <c r="E2907">
        <f>COUNTIF(tbl_EmployeeSurvey[EmployeeID],tbl_EmployeeSurvey[[#This Row],[EmployeeID]])</f>
        <v>1</v>
      </c>
    </row>
    <row r="2908" spans="1:5" x14ac:dyDescent="0.25">
      <c r="A2908">
        <v>2907</v>
      </c>
      <c r="B2908">
        <v>3</v>
      </c>
      <c r="C2908">
        <v>3</v>
      </c>
      <c r="D2908">
        <v>3</v>
      </c>
      <c r="E2908">
        <f>COUNTIF(tbl_EmployeeSurvey[EmployeeID],tbl_EmployeeSurvey[[#This Row],[EmployeeID]])</f>
        <v>1</v>
      </c>
    </row>
    <row r="2909" spans="1:5" x14ac:dyDescent="0.25">
      <c r="A2909">
        <v>2908</v>
      </c>
      <c r="B2909">
        <v>3</v>
      </c>
      <c r="C2909">
        <v>4</v>
      </c>
      <c r="D2909">
        <v>3</v>
      </c>
      <c r="E2909">
        <f>COUNTIF(tbl_EmployeeSurvey[EmployeeID],tbl_EmployeeSurvey[[#This Row],[EmployeeID]])</f>
        <v>1</v>
      </c>
    </row>
    <row r="2910" spans="1:5" x14ac:dyDescent="0.25">
      <c r="A2910">
        <v>2909</v>
      </c>
      <c r="B2910">
        <v>1</v>
      </c>
      <c r="C2910">
        <v>4</v>
      </c>
      <c r="D2910">
        <v>3</v>
      </c>
      <c r="E2910">
        <f>COUNTIF(tbl_EmployeeSurvey[EmployeeID],tbl_EmployeeSurvey[[#This Row],[EmployeeID]])</f>
        <v>1</v>
      </c>
    </row>
    <row r="2911" spans="1:5" x14ac:dyDescent="0.25">
      <c r="A2911">
        <v>2910</v>
      </c>
      <c r="B2911">
        <v>2</v>
      </c>
      <c r="C2911">
        <v>4</v>
      </c>
      <c r="D2911">
        <v>3</v>
      </c>
      <c r="E2911">
        <f>COUNTIF(tbl_EmployeeSurvey[EmployeeID],tbl_EmployeeSurvey[[#This Row],[EmployeeID]])</f>
        <v>1</v>
      </c>
    </row>
    <row r="2912" spans="1:5" x14ac:dyDescent="0.25">
      <c r="A2912">
        <v>2911</v>
      </c>
      <c r="B2912">
        <v>3</v>
      </c>
      <c r="C2912">
        <v>3</v>
      </c>
      <c r="D2912">
        <v>4</v>
      </c>
      <c r="E2912">
        <f>COUNTIF(tbl_EmployeeSurvey[EmployeeID],tbl_EmployeeSurvey[[#This Row],[EmployeeID]])</f>
        <v>1</v>
      </c>
    </row>
    <row r="2913" spans="1:5" x14ac:dyDescent="0.25">
      <c r="A2913">
        <v>2912</v>
      </c>
      <c r="B2913">
        <v>3</v>
      </c>
      <c r="C2913">
        <v>4</v>
      </c>
      <c r="D2913">
        <v>2</v>
      </c>
      <c r="E2913">
        <f>COUNTIF(tbl_EmployeeSurvey[EmployeeID],tbl_EmployeeSurvey[[#This Row],[EmployeeID]])</f>
        <v>1</v>
      </c>
    </row>
    <row r="2914" spans="1:5" x14ac:dyDescent="0.25">
      <c r="A2914">
        <v>2913</v>
      </c>
      <c r="B2914">
        <v>3</v>
      </c>
      <c r="C2914">
        <v>4</v>
      </c>
      <c r="D2914">
        <v>2</v>
      </c>
      <c r="E2914">
        <f>COUNTIF(tbl_EmployeeSurvey[EmployeeID],tbl_EmployeeSurvey[[#This Row],[EmployeeID]])</f>
        <v>1</v>
      </c>
    </row>
    <row r="2915" spans="1:5" x14ac:dyDescent="0.25">
      <c r="A2915">
        <v>2914</v>
      </c>
      <c r="B2915">
        <v>3</v>
      </c>
      <c r="C2915">
        <v>4</v>
      </c>
      <c r="D2915">
        <v>3</v>
      </c>
      <c r="E2915">
        <f>COUNTIF(tbl_EmployeeSurvey[EmployeeID],tbl_EmployeeSurvey[[#This Row],[EmployeeID]])</f>
        <v>1</v>
      </c>
    </row>
    <row r="2916" spans="1:5" x14ac:dyDescent="0.25">
      <c r="A2916">
        <v>2915</v>
      </c>
      <c r="B2916">
        <v>2</v>
      </c>
      <c r="C2916">
        <v>3</v>
      </c>
      <c r="D2916">
        <v>2</v>
      </c>
      <c r="E2916">
        <f>COUNTIF(tbl_EmployeeSurvey[EmployeeID],tbl_EmployeeSurvey[[#This Row],[EmployeeID]])</f>
        <v>1</v>
      </c>
    </row>
    <row r="2917" spans="1:5" x14ac:dyDescent="0.25">
      <c r="A2917">
        <v>2916</v>
      </c>
      <c r="B2917">
        <v>4</v>
      </c>
      <c r="C2917">
        <v>4</v>
      </c>
      <c r="D2917">
        <v>2</v>
      </c>
      <c r="E2917">
        <f>COUNTIF(tbl_EmployeeSurvey[EmployeeID],tbl_EmployeeSurvey[[#This Row],[EmployeeID]])</f>
        <v>1</v>
      </c>
    </row>
    <row r="2918" spans="1:5" x14ac:dyDescent="0.25">
      <c r="A2918">
        <v>2917</v>
      </c>
      <c r="B2918">
        <v>3</v>
      </c>
      <c r="C2918">
        <v>4</v>
      </c>
      <c r="D2918">
        <v>1</v>
      </c>
      <c r="E2918">
        <f>COUNTIF(tbl_EmployeeSurvey[EmployeeID],tbl_EmployeeSurvey[[#This Row],[EmployeeID]])</f>
        <v>1</v>
      </c>
    </row>
    <row r="2919" spans="1:5" x14ac:dyDescent="0.25">
      <c r="A2919">
        <v>2918</v>
      </c>
      <c r="B2919">
        <v>4</v>
      </c>
      <c r="C2919">
        <v>4</v>
      </c>
      <c r="D2919">
        <v>3</v>
      </c>
      <c r="E2919">
        <f>COUNTIF(tbl_EmployeeSurvey[EmployeeID],tbl_EmployeeSurvey[[#This Row],[EmployeeID]])</f>
        <v>1</v>
      </c>
    </row>
    <row r="2920" spans="1:5" x14ac:dyDescent="0.25">
      <c r="A2920">
        <v>2919</v>
      </c>
      <c r="B2920">
        <v>1</v>
      </c>
      <c r="C2920">
        <v>1</v>
      </c>
      <c r="D2920">
        <v>4</v>
      </c>
      <c r="E2920">
        <f>COUNTIF(tbl_EmployeeSurvey[EmployeeID],tbl_EmployeeSurvey[[#This Row],[EmployeeID]])</f>
        <v>1</v>
      </c>
    </row>
    <row r="2921" spans="1:5" x14ac:dyDescent="0.25">
      <c r="A2921">
        <v>2920</v>
      </c>
      <c r="B2921">
        <v>1</v>
      </c>
      <c r="C2921">
        <v>3</v>
      </c>
      <c r="D2921">
        <v>4</v>
      </c>
      <c r="E2921">
        <f>COUNTIF(tbl_EmployeeSurvey[EmployeeID],tbl_EmployeeSurvey[[#This Row],[EmployeeID]])</f>
        <v>1</v>
      </c>
    </row>
    <row r="2922" spans="1:5" x14ac:dyDescent="0.25">
      <c r="A2922">
        <v>2921</v>
      </c>
      <c r="B2922">
        <v>3</v>
      </c>
      <c r="C2922">
        <v>2</v>
      </c>
      <c r="D2922">
        <v>3</v>
      </c>
      <c r="E2922">
        <f>COUNTIF(tbl_EmployeeSurvey[EmployeeID],tbl_EmployeeSurvey[[#This Row],[EmployeeID]])</f>
        <v>1</v>
      </c>
    </row>
    <row r="2923" spans="1:5" x14ac:dyDescent="0.25">
      <c r="A2923">
        <v>2922</v>
      </c>
      <c r="B2923">
        <v>4</v>
      </c>
      <c r="C2923">
        <v>3</v>
      </c>
      <c r="D2923">
        <v>1</v>
      </c>
      <c r="E2923">
        <f>COUNTIF(tbl_EmployeeSurvey[EmployeeID],tbl_EmployeeSurvey[[#This Row],[EmployeeID]])</f>
        <v>1</v>
      </c>
    </row>
    <row r="2924" spans="1:5" x14ac:dyDescent="0.25">
      <c r="A2924">
        <v>2923</v>
      </c>
      <c r="B2924">
        <v>3</v>
      </c>
      <c r="C2924">
        <v>3</v>
      </c>
      <c r="D2924">
        <v>3</v>
      </c>
      <c r="E2924">
        <f>COUNTIF(tbl_EmployeeSurvey[EmployeeID],tbl_EmployeeSurvey[[#This Row],[EmployeeID]])</f>
        <v>1</v>
      </c>
    </row>
    <row r="2925" spans="1:5" x14ac:dyDescent="0.25">
      <c r="A2925">
        <v>2924</v>
      </c>
      <c r="B2925">
        <v>3</v>
      </c>
      <c r="C2925">
        <v>4</v>
      </c>
      <c r="D2925">
        <v>3</v>
      </c>
      <c r="E2925">
        <f>COUNTIF(tbl_EmployeeSurvey[EmployeeID],tbl_EmployeeSurvey[[#This Row],[EmployeeID]])</f>
        <v>1</v>
      </c>
    </row>
    <row r="2926" spans="1:5" x14ac:dyDescent="0.25">
      <c r="A2926">
        <v>2925</v>
      </c>
      <c r="B2926">
        <v>3</v>
      </c>
      <c r="C2926">
        <v>1</v>
      </c>
      <c r="D2926">
        <v>2</v>
      </c>
      <c r="E2926">
        <f>COUNTIF(tbl_EmployeeSurvey[EmployeeID],tbl_EmployeeSurvey[[#This Row],[EmployeeID]])</f>
        <v>1</v>
      </c>
    </row>
    <row r="2927" spans="1:5" x14ac:dyDescent="0.25">
      <c r="A2927">
        <v>2926</v>
      </c>
      <c r="B2927">
        <v>3</v>
      </c>
      <c r="C2927">
        <v>4</v>
      </c>
      <c r="D2927">
        <v>3</v>
      </c>
      <c r="E2927">
        <f>COUNTIF(tbl_EmployeeSurvey[EmployeeID],tbl_EmployeeSurvey[[#This Row],[EmployeeID]])</f>
        <v>1</v>
      </c>
    </row>
    <row r="2928" spans="1:5" x14ac:dyDescent="0.25">
      <c r="A2928">
        <v>2927</v>
      </c>
      <c r="B2928">
        <v>3</v>
      </c>
      <c r="C2928">
        <v>4</v>
      </c>
      <c r="D2928">
        <v>3</v>
      </c>
      <c r="E2928">
        <f>COUNTIF(tbl_EmployeeSurvey[EmployeeID],tbl_EmployeeSurvey[[#This Row],[EmployeeID]])</f>
        <v>1</v>
      </c>
    </row>
    <row r="2929" spans="1:5" x14ac:dyDescent="0.25">
      <c r="A2929">
        <v>2928</v>
      </c>
      <c r="B2929">
        <v>2</v>
      </c>
      <c r="C2929">
        <v>3</v>
      </c>
      <c r="D2929">
        <v>3</v>
      </c>
      <c r="E2929">
        <f>COUNTIF(tbl_EmployeeSurvey[EmployeeID],tbl_EmployeeSurvey[[#This Row],[EmployeeID]])</f>
        <v>1</v>
      </c>
    </row>
    <row r="2930" spans="1:5" x14ac:dyDescent="0.25">
      <c r="A2930">
        <v>2929</v>
      </c>
      <c r="B2930">
        <v>3</v>
      </c>
      <c r="C2930">
        <v>4</v>
      </c>
      <c r="D2930">
        <v>2</v>
      </c>
      <c r="E2930">
        <f>COUNTIF(tbl_EmployeeSurvey[EmployeeID],tbl_EmployeeSurvey[[#This Row],[EmployeeID]])</f>
        <v>1</v>
      </c>
    </row>
    <row r="2931" spans="1:5" x14ac:dyDescent="0.25">
      <c r="A2931">
        <v>2930</v>
      </c>
      <c r="B2931">
        <v>4</v>
      </c>
      <c r="C2931">
        <v>1</v>
      </c>
      <c r="D2931">
        <v>3</v>
      </c>
      <c r="E2931">
        <f>COUNTIF(tbl_EmployeeSurvey[EmployeeID],tbl_EmployeeSurvey[[#This Row],[EmployeeID]])</f>
        <v>1</v>
      </c>
    </row>
    <row r="2932" spans="1:5" x14ac:dyDescent="0.25">
      <c r="A2932">
        <v>2931</v>
      </c>
      <c r="B2932">
        <v>3</v>
      </c>
      <c r="C2932">
        <v>1</v>
      </c>
      <c r="D2932">
        <v>2</v>
      </c>
      <c r="E2932">
        <f>COUNTIF(tbl_EmployeeSurvey[EmployeeID],tbl_EmployeeSurvey[[#This Row],[EmployeeID]])</f>
        <v>1</v>
      </c>
    </row>
    <row r="2933" spans="1:5" x14ac:dyDescent="0.25">
      <c r="A2933">
        <v>2932</v>
      </c>
      <c r="B2933">
        <v>1</v>
      </c>
      <c r="C2933">
        <v>3</v>
      </c>
      <c r="D2933">
        <v>3</v>
      </c>
      <c r="E2933">
        <f>COUNTIF(tbl_EmployeeSurvey[EmployeeID],tbl_EmployeeSurvey[[#This Row],[EmployeeID]])</f>
        <v>1</v>
      </c>
    </row>
    <row r="2934" spans="1:5" x14ac:dyDescent="0.25">
      <c r="A2934">
        <v>2933</v>
      </c>
      <c r="B2934">
        <v>1</v>
      </c>
      <c r="C2934">
        <v>3</v>
      </c>
      <c r="D2934">
        <v>3</v>
      </c>
      <c r="E2934">
        <f>COUNTIF(tbl_EmployeeSurvey[EmployeeID],tbl_EmployeeSurvey[[#This Row],[EmployeeID]])</f>
        <v>1</v>
      </c>
    </row>
    <row r="2935" spans="1:5" x14ac:dyDescent="0.25">
      <c r="A2935">
        <v>2934</v>
      </c>
      <c r="B2935">
        <v>3</v>
      </c>
      <c r="C2935">
        <v>3</v>
      </c>
      <c r="D2935">
        <v>3</v>
      </c>
      <c r="E2935">
        <f>COUNTIF(tbl_EmployeeSurvey[EmployeeID],tbl_EmployeeSurvey[[#This Row],[EmployeeID]])</f>
        <v>1</v>
      </c>
    </row>
    <row r="2936" spans="1:5" x14ac:dyDescent="0.25">
      <c r="A2936">
        <v>2935</v>
      </c>
      <c r="B2936">
        <v>3</v>
      </c>
      <c r="C2936">
        <v>4</v>
      </c>
      <c r="D2936">
        <v>3</v>
      </c>
      <c r="E2936">
        <f>COUNTIF(tbl_EmployeeSurvey[EmployeeID],tbl_EmployeeSurvey[[#This Row],[EmployeeID]])</f>
        <v>1</v>
      </c>
    </row>
    <row r="2937" spans="1:5" x14ac:dyDescent="0.25">
      <c r="A2937">
        <v>2936</v>
      </c>
      <c r="B2937">
        <v>4</v>
      </c>
      <c r="C2937">
        <v>1</v>
      </c>
      <c r="D2937">
        <v>3</v>
      </c>
      <c r="E2937">
        <f>COUNTIF(tbl_EmployeeSurvey[EmployeeID],tbl_EmployeeSurvey[[#This Row],[EmployeeID]])</f>
        <v>1</v>
      </c>
    </row>
    <row r="2938" spans="1:5" x14ac:dyDescent="0.25">
      <c r="A2938">
        <v>2937</v>
      </c>
      <c r="B2938">
        <v>4</v>
      </c>
      <c r="C2938">
        <v>4</v>
      </c>
      <c r="D2938">
        <v>3</v>
      </c>
      <c r="E2938">
        <f>COUNTIF(tbl_EmployeeSurvey[EmployeeID],tbl_EmployeeSurvey[[#This Row],[EmployeeID]])</f>
        <v>1</v>
      </c>
    </row>
    <row r="2939" spans="1:5" x14ac:dyDescent="0.25">
      <c r="A2939">
        <v>2938</v>
      </c>
      <c r="B2939">
        <v>1</v>
      </c>
      <c r="C2939">
        <v>3</v>
      </c>
      <c r="D2939">
        <v>3</v>
      </c>
      <c r="E2939">
        <f>COUNTIF(tbl_EmployeeSurvey[EmployeeID],tbl_EmployeeSurvey[[#This Row],[EmployeeID]])</f>
        <v>1</v>
      </c>
    </row>
    <row r="2940" spans="1:5" x14ac:dyDescent="0.25">
      <c r="A2940">
        <v>2939</v>
      </c>
      <c r="B2940">
        <v>4</v>
      </c>
      <c r="C2940">
        <v>1</v>
      </c>
      <c r="D2940">
        <v>3</v>
      </c>
      <c r="E2940">
        <f>COUNTIF(tbl_EmployeeSurvey[EmployeeID],tbl_EmployeeSurvey[[#This Row],[EmployeeID]])</f>
        <v>1</v>
      </c>
    </row>
    <row r="2941" spans="1:5" x14ac:dyDescent="0.25">
      <c r="A2941">
        <v>2940</v>
      </c>
      <c r="B2941">
        <v>1</v>
      </c>
      <c r="C2941">
        <v>3</v>
      </c>
      <c r="D2941">
        <v>3</v>
      </c>
      <c r="E2941">
        <f>COUNTIF(tbl_EmployeeSurvey[EmployeeID],tbl_EmployeeSurvey[[#This Row],[EmployeeID]])</f>
        <v>1</v>
      </c>
    </row>
    <row r="2942" spans="1:5" x14ac:dyDescent="0.25">
      <c r="A2942">
        <v>2941</v>
      </c>
      <c r="B2942">
        <v>3</v>
      </c>
      <c r="C2942">
        <v>4</v>
      </c>
      <c r="D2942">
        <v>2</v>
      </c>
      <c r="E2942">
        <f>COUNTIF(tbl_EmployeeSurvey[EmployeeID],tbl_EmployeeSurvey[[#This Row],[EmployeeID]])</f>
        <v>1</v>
      </c>
    </row>
    <row r="2943" spans="1:5" x14ac:dyDescent="0.25">
      <c r="A2943">
        <v>2942</v>
      </c>
      <c r="B2943">
        <v>3</v>
      </c>
      <c r="C2943">
        <v>2</v>
      </c>
      <c r="D2943">
        <v>4</v>
      </c>
      <c r="E2943">
        <f>COUNTIF(tbl_EmployeeSurvey[EmployeeID],tbl_EmployeeSurvey[[#This Row],[EmployeeID]])</f>
        <v>1</v>
      </c>
    </row>
    <row r="2944" spans="1:5" x14ac:dyDescent="0.25">
      <c r="A2944">
        <v>2943</v>
      </c>
      <c r="B2944">
        <v>2</v>
      </c>
      <c r="C2944">
        <v>2</v>
      </c>
      <c r="D2944">
        <v>1</v>
      </c>
      <c r="E2944">
        <f>COUNTIF(tbl_EmployeeSurvey[EmployeeID],tbl_EmployeeSurvey[[#This Row],[EmployeeID]])</f>
        <v>1</v>
      </c>
    </row>
    <row r="2945" spans="1:5" x14ac:dyDescent="0.25">
      <c r="A2945">
        <v>2944</v>
      </c>
      <c r="B2945">
        <v>4</v>
      </c>
      <c r="C2945">
        <v>4</v>
      </c>
      <c r="D2945">
        <v>3</v>
      </c>
      <c r="E2945">
        <f>COUNTIF(tbl_EmployeeSurvey[EmployeeID],tbl_EmployeeSurvey[[#This Row],[EmployeeID]])</f>
        <v>1</v>
      </c>
    </row>
    <row r="2946" spans="1:5" x14ac:dyDescent="0.25">
      <c r="A2946">
        <v>2945</v>
      </c>
      <c r="B2946">
        <v>4</v>
      </c>
      <c r="C2946">
        <v>1</v>
      </c>
      <c r="D2946">
        <v>3</v>
      </c>
      <c r="E2946">
        <f>COUNTIF(tbl_EmployeeSurvey[EmployeeID],tbl_EmployeeSurvey[[#This Row],[EmployeeID]])</f>
        <v>1</v>
      </c>
    </row>
    <row r="2947" spans="1:5" x14ac:dyDescent="0.25">
      <c r="A2947">
        <v>2946</v>
      </c>
      <c r="B2947">
        <v>3</v>
      </c>
      <c r="C2947">
        <v>2</v>
      </c>
      <c r="D2947">
        <v>2</v>
      </c>
      <c r="E2947">
        <f>COUNTIF(tbl_EmployeeSurvey[EmployeeID],tbl_EmployeeSurvey[[#This Row],[EmployeeID]])</f>
        <v>1</v>
      </c>
    </row>
    <row r="2948" spans="1:5" x14ac:dyDescent="0.25">
      <c r="A2948">
        <v>2947</v>
      </c>
      <c r="B2948">
        <v>1</v>
      </c>
      <c r="C2948">
        <v>3</v>
      </c>
      <c r="D2948">
        <v>1</v>
      </c>
      <c r="E2948">
        <f>COUNTIF(tbl_EmployeeSurvey[EmployeeID],tbl_EmployeeSurvey[[#This Row],[EmployeeID]])</f>
        <v>1</v>
      </c>
    </row>
    <row r="2949" spans="1:5" x14ac:dyDescent="0.25">
      <c r="A2949">
        <v>2948</v>
      </c>
      <c r="B2949">
        <v>1</v>
      </c>
      <c r="C2949">
        <v>2</v>
      </c>
      <c r="D2949">
        <v>3</v>
      </c>
      <c r="E2949">
        <f>COUNTIF(tbl_EmployeeSurvey[EmployeeID],tbl_EmployeeSurvey[[#This Row],[EmployeeID]])</f>
        <v>1</v>
      </c>
    </row>
    <row r="2950" spans="1:5" x14ac:dyDescent="0.25">
      <c r="A2950">
        <v>2949</v>
      </c>
      <c r="B2950">
        <v>2</v>
      </c>
      <c r="C2950">
        <v>4</v>
      </c>
      <c r="D2950">
        <v>3</v>
      </c>
      <c r="E2950">
        <f>COUNTIF(tbl_EmployeeSurvey[EmployeeID],tbl_EmployeeSurvey[[#This Row],[EmployeeID]])</f>
        <v>1</v>
      </c>
    </row>
    <row r="2951" spans="1:5" x14ac:dyDescent="0.25">
      <c r="A2951">
        <v>2950</v>
      </c>
      <c r="B2951">
        <v>2</v>
      </c>
      <c r="C2951">
        <v>1</v>
      </c>
      <c r="D2951">
        <v>3</v>
      </c>
      <c r="E2951">
        <f>COUNTIF(tbl_EmployeeSurvey[EmployeeID],tbl_EmployeeSurvey[[#This Row],[EmployeeID]])</f>
        <v>1</v>
      </c>
    </row>
    <row r="2952" spans="1:5" x14ac:dyDescent="0.25">
      <c r="A2952">
        <v>2951</v>
      </c>
      <c r="B2952">
        <v>3</v>
      </c>
      <c r="C2952">
        <v>4</v>
      </c>
      <c r="D2952">
        <v>3</v>
      </c>
      <c r="E2952">
        <f>COUNTIF(tbl_EmployeeSurvey[EmployeeID],tbl_EmployeeSurvey[[#This Row],[EmployeeID]])</f>
        <v>1</v>
      </c>
    </row>
    <row r="2953" spans="1:5" x14ac:dyDescent="0.25">
      <c r="A2953">
        <v>2952</v>
      </c>
      <c r="B2953">
        <v>4</v>
      </c>
      <c r="C2953">
        <v>4</v>
      </c>
      <c r="D2953">
        <v>3</v>
      </c>
      <c r="E2953">
        <f>COUNTIF(tbl_EmployeeSurvey[EmployeeID],tbl_EmployeeSurvey[[#This Row],[EmployeeID]])</f>
        <v>1</v>
      </c>
    </row>
    <row r="2954" spans="1:5" x14ac:dyDescent="0.25">
      <c r="A2954">
        <v>2953</v>
      </c>
      <c r="B2954">
        <v>4</v>
      </c>
      <c r="C2954">
        <v>1</v>
      </c>
      <c r="D2954">
        <v>3</v>
      </c>
      <c r="E2954">
        <f>COUNTIF(tbl_EmployeeSurvey[EmployeeID],tbl_EmployeeSurvey[[#This Row],[EmployeeID]])</f>
        <v>1</v>
      </c>
    </row>
    <row r="2955" spans="1:5" x14ac:dyDescent="0.25">
      <c r="A2955">
        <v>2954</v>
      </c>
      <c r="B2955">
        <v>1</v>
      </c>
      <c r="C2955">
        <v>2</v>
      </c>
      <c r="D2955">
        <v>2</v>
      </c>
      <c r="E2955">
        <f>COUNTIF(tbl_EmployeeSurvey[EmployeeID],tbl_EmployeeSurvey[[#This Row],[EmployeeID]])</f>
        <v>1</v>
      </c>
    </row>
    <row r="2956" spans="1:5" x14ac:dyDescent="0.25">
      <c r="A2956">
        <v>2955</v>
      </c>
      <c r="B2956">
        <v>4</v>
      </c>
      <c r="C2956">
        <v>4</v>
      </c>
      <c r="D2956">
        <v>2</v>
      </c>
      <c r="E2956">
        <f>COUNTIF(tbl_EmployeeSurvey[EmployeeID],tbl_EmployeeSurvey[[#This Row],[EmployeeID]])</f>
        <v>1</v>
      </c>
    </row>
    <row r="2957" spans="1:5" x14ac:dyDescent="0.25">
      <c r="A2957">
        <v>2956</v>
      </c>
      <c r="B2957">
        <v>3</v>
      </c>
      <c r="C2957">
        <v>4</v>
      </c>
      <c r="D2957">
        <v>4</v>
      </c>
      <c r="E2957">
        <f>COUNTIF(tbl_EmployeeSurvey[EmployeeID],tbl_EmployeeSurvey[[#This Row],[EmployeeID]])</f>
        <v>1</v>
      </c>
    </row>
    <row r="2958" spans="1:5" x14ac:dyDescent="0.25">
      <c r="A2958">
        <v>2957</v>
      </c>
      <c r="B2958">
        <v>4</v>
      </c>
      <c r="C2958">
        <v>3</v>
      </c>
      <c r="D2958">
        <v>4</v>
      </c>
      <c r="E2958">
        <f>COUNTIF(tbl_EmployeeSurvey[EmployeeID],tbl_EmployeeSurvey[[#This Row],[EmployeeID]])</f>
        <v>1</v>
      </c>
    </row>
    <row r="2959" spans="1:5" x14ac:dyDescent="0.25">
      <c r="A2959">
        <v>2958</v>
      </c>
      <c r="B2959">
        <v>1</v>
      </c>
      <c r="C2959">
        <v>4</v>
      </c>
      <c r="D2959">
        <v>3</v>
      </c>
      <c r="E2959">
        <f>COUNTIF(tbl_EmployeeSurvey[EmployeeID],tbl_EmployeeSurvey[[#This Row],[EmployeeID]])</f>
        <v>1</v>
      </c>
    </row>
    <row r="2960" spans="1:5" x14ac:dyDescent="0.25">
      <c r="A2960">
        <v>2959</v>
      </c>
      <c r="B2960">
        <v>2</v>
      </c>
      <c r="C2960">
        <v>2</v>
      </c>
      <c r="D2960">
        <v>2</v>
      </c>
      <c r="E2960">
        <f>COUNTIF(tbl_EmployeeSurvey[EmployeeID],tbl_EmployeeSurvey[[#This Row],[EmployeeID]])</f>
        <v>1</v>
      </c>
    </row>
    <row r="2961" spans="1:5" x14ac:dyDescent="0.25">
      <c r="A2961">
        <v>2960</v>
      </c>
      <c r="B2961">
        <v>1</v>
      </c>
      <c r="C2961">
        <v>1</v>
      </c>
      <c r="D2961">
        <v>3</v>
      </c>
      <c r="E2961">
        <f>COUNTIF(tbl_EmployeeSurvey[EmployeeID],tbl_EmployeeSurvey[[#This Row],[EmployeeID]])</f>
        <v>1</v>
      </c>
    </row>
    <row r="2962" spans="1:5" x14ac:dyDescent="0.25">
      <c r="A2962">
        <v>2961</v>
      </c>
      <c r="B2962">
        <v>3</v>
      </c>
      <c r="C2962">
        <v>2</v>
      </c>
      <c r="D2962">
        <v>1</v>
      </c>
      <c r="E2962">
        <f>COUNTIF(tbl_EmployeeSurvey[EmployeeID],tbl_EmployeeSurvey[[#This Row],[EmployeeID]])</f>
        <v>1</v>
      </c>
    </row>
    <row r="2963" spans="1:5" x14ac:dyDescent="0.25">
      <c r="A2963">
        <v>2962</v>
      </c>
      <c r="B2963">
        <v>1</v>
      </c>
      <c r="C2963">
        <v>2</v>
      </c>
      <c r="D2963">
        <v>2</v>
      </c>
      <c r="E2963">
        <f>COUNTIF(tbl_EmployeeSurvey[EmployeeID],tbl_EmployeeSurvey[[#This Row],[EmployeeID]])</f>
        <v>1</v>
      </c>
    </row>
    <row r="2964" spans="1:5" x14ac:dyDescent="0.25">
      <c r="A2964">
        <v>2963</v>
      </c>
      <c r="B2964">
        <v>3</v>
      </c>
      <c r="C2964">
        <v>3</v>
      </c>
      <c r="D2964">
        <v>2</v>
      </c>
      <c r="E2964">
        <f>COUNTIF(tbl_EmployeeSurvey[EmployeeID],tbl_EmployeeSurvey[[#This Row],[EmployeeID]])</f>
        <v>1</v>
      </c>
    </row>
    <row r="2965" spans="1:5" x14ac:dyDescent="0.25">
      <c r="A2965">
        <v>2964</v>
      </c>
      <c r="B2965">
        <v>2</v>
      </c>
      <c r="C2965">
        <v>3</v>
      </c>
      <c r="D2965">
        <v>3</v>
      </c>
      <c r="E2965">
        <f>COUNTIF(tbl_EmployeeSurvey[EmployeeID],tbl_EmployeeSurvey[[#This Row],[EmployeeID]])</f>
        <v>1</v>
      </c>
    </row>
    <row r="2966" spans="1:5" x14ac:dyDescent="0.25">
      <c r="A2966">
        <v>2965</v>
      </c>
      <c r="B2966">
        <v>2</v>
      </c>
      <c r="C2966">
        <v>4</v>
      </c>
      <c r="D2966">
        <v>2</v>
      </c>
      <c r="E2966">
        <f>COUNTIF(tbl_EmployeeSurvey[EmployeeID],tbl_EmployeeSurvey[[#This Row],[EmployeeID]])</f>
        <v>1</v>
      </c>
    </row>
    <row r="2967" spans="1:5" x14ac:dyDescent="0.25">
      <c r="A2967">
        <v>2966</v>
      </c>
      <c r="B2967">
        <v>2</v>
      </c>
      <c r="C2967">
        <v>4</v>
      </c>
      <c r="D2967">
        <v>3</v>
      </c>
      <c r="E2967">
        <f>COUNTIF(tbl_EmployeeSurvey[EmployeeID],tbl_EmployeeSurvey[[#This Row],[EmployeeID]])</f>
        <v>1</v>
      </c>
    </row>
    <row r="2968" spans="1:5" x14ac:dyDescent="0.25">
      <c r="A2968">
        <v>2967</v>
      </c>
      <c r="B2968">
        <v>1</v>
      </c>
      <c r="C2968">
        <v>1</v>
      </c>
      <c r="D2968">
        <v>3</v>
      </c>
      <c r="E2968">
        <f>COUNTIF(tbl_EmployeeSurvey[EmployeeID],tbl_EmployeeSurvey[[#This Row],[EmployeeID]])</f>
        <v>1</v>
      </c>
    </row>
    <row r="2969" spans="1:5" x14ac:dyDescent="0.25">
      <c r="A2969">
        <v>2968</v>
      </c>
      <c r="B2969">
        <v>4</v>
      </c>
      <c r="C2969">
        <v>4</v>
      </c>
      <c r="D2969">
        <v>3</v>
      </c>
      <c r="E2969">
        <f>COUNTIF(tbl_EmployeeSurvey[EmployeeID],tbl_EmployeeSurvey[[#This Row],[EmployeeID]])</f>
        <v>1</v>
      </c>
    </row>
    <row r="2970" spans="1:5" x14ac:dyDescent="0.25">
      <c r="A2970">
        <v>2969</v>
      </c>
      <c r="B2970">
        <v>4</v>
      </c>
      <c r="C2970">
        <v>3</v>
      </c>
      <c r="D2970">
        <v>1</v>
      </c>
      <c r="E2970">
        <f>COUNTIF(tbl_EmployeeSurvey[EmployeeID],tbl_EmployeeSurvey[[#This Row],[EmployeeID]])</f>
        <v>1</v>
      </c>
    </row>
    <row r="2971" spans="1:5" x14ac:dyDescent="0.25">
      <c r="A2971">
        <v>2970</v>
      </c>
      <c r="B2971">
        <v>4</v>
      </c>
      <c r="C2971">
        <v>4</v>
      </c>
      <c r="D2971">
        <v>3</v>
      </c>
      <c r="E2971">
        <f>COUNTIF(tbl_EmployeeSurvey[EmployeeID],tbl_EmployeeSurvey[[#This Row],[EmployeeID]])</f>
        <v>1</v>
      </c>
    </row>
    <row r="2972" spans="1:5" x14ac:dyDescent="0.25">
      <c r="A2972">
        <v>2971</v>
      </c>
      <c r="B2972">
        <v>1</v>
      </c>
      <c r="C2972">
        <v>2</v>
      </c>
      <c r="D2972">
        <v>3</v>
      </c>
      <c r="E2972">
        <f>COUNTIF(tbl_EmployeeSurvey[EmployeeID],tbl_EmployeeSurvey[[#This Row],[EmployeeID]])</f>
        <v>1</v>
      </c>
    </row>
    <row r="2973" spans="1:5" x14ac:dyDescent="0.25">
      <c r="A2973">
        <v>2972</v>
      </c>
      <c r="B2973">
        <v>4</v>
      </c>
      <c r="C2973">
        <v>4</v>
      </c>
      <c r="D2973">
        <v>3</v>
      </c>
      <c r="E2973">
        <f>COUNTIF(tbl_EmployeeSurvey[EmployeeID],tbl_EmployeeSurvey[[#This Row],[EmployeeID]])</f>
        <v>1</v>
      </c>
    </row>
    <row r="2974" spans="1:5" x14ac:dyDescent="0.25">
      <c r="A2974">
        <v>2973</v>
      </c>
      <c r="B2974">
        <v>3</v>
      </c>
      <c r="C2974">
        <v>1</v>
      </c>
      <c r="D2974">
        <v>3</v>
      </c>
      <c r="E2974">
        <f>COUNTIF(tbl_EmployeeSurvey[EmployeeID],tbl_EmployeeSurvey[[#This Row],[EmployeeID]])</f>
        <v>1</v>
      </c>
    </row>
    <row r="2975" spans="1:5" x14ac:dyDescent="0.25">
      <c r="A2975">
        <v>2974</v>
      </c>
      <c r="B2975">
        <v>3</v>
      </c>
      <c r="C2975">
        <v>2</v>
      </c>
      <c r="D2975">
        <v>3</v>
      </c>
      <c r="E2975">
        <f>COUNTIF(tbl_EmployeeSurvey[EmployeeID],tbl_EmployeeSurvey[[#This Row],[EmployeeID]])</f>
        <v>1</v>
      </c>
    </row>
    <row r="2976" spans="1:5" x14ac:dyDescent="0.25">
      <c r="A2976">
        <v>2975</v>
      </c>
      <c r="B2976">
        <v>4</v>
      </c>
      <c r="C2976">
        <v>2</v>
      </c>
      <c r="D2976">
        <v>2</v>
      </c>
      <c r="E2976">
        <f>COUNTIF(tbl_EmployeeSurvey[EmployeeID],tbl_EmployeeSurvey[[#This Row],[EmployeeID]])</f>
        <v>1</v>
      </c>
    </row>
    <row r="2977" spans="1:5" x14ac:dyDescent="0.25">
      <c r="A2977">
        <v>2976</v>
      </c>
      <c r="B2977">
        <v>4</v>
      </c>
      <c r="C2977">
        <v>4</v>
      </c>
      <c r="D2977">
        <v>3</v>
      </c>
      <c r="E2977">
        <f>COUNTIF(tbl_EmployeeSurvey[EmployeeID],tbl_EmployeeSurvey[[#This Row],[EmployeeID]])</f>
        <v>1</v>
      </c>
    </row>
    <row r="2978" spans="1:5" x14ac:dyDescent="0.25">
      <c r="A2978">
        <v>2977</v>
      </c>
      <c r="B2978">
        <v>2</v>
      </c>
      <c r="C2978">
        <v>4</v>
      </c>
      <c r="D2978">
        <v>2</v>
      </c>
      <c r="E2978">
        <f>COUNTIF(tbl_EmployeeSurvey[EmployeeID],tbl_EmployeeSurvey[[#This Row],[EmployeeID]])</f>
        <v>1</v>
      </c>
    </row>
    <row r="2979" spans="1:5" x14ac:dyDescent="0.25">
      <c r="A2979">
        <v>2978</v>
      </c>
      <c r="B2979">
        <v>3</v>
      </c>
      <c r="C2979">
        <v>2</v>
      </c>
      <c r="D2979">
        <v>4</v>
      </c>
      <c r="E2979">
        <f>COUNTIF(tbl_EmployeeSurvey[EmployeeID],tbl_EmployeeSurvey[[#This Row],[EmployeeID]])</f>
        <v>1</v>
      </c>
    </row>
    <row r="2980" spans="1:5" x14ac:dyDescent="0.25">
      <c r="A2980">
        <v>2979</v>
      </c>
      <c r="B2980">
        <v>3</v>
      </c>
      <c r="C2980">
        <v>3</v>
      </c>
      <c r="D2980">
        <v>3</v>
      </c>
      <c r="E2980">
        <f>COUNTIF(tbl_EmployeeSurvey[EmployeeID],tbl_EmployeeSurvey[[#This Row],[EmployeeID]])</f>
        <v>1</v>
      </c>
    </row>
    <row r="2981" spans="1:5" x14ac:dyDescent="0.25">
      <c r="A2981">
        <v>2980</v>
      </c>
      <c r="B2981">
        <v>3</v>
      </c>
      <c r="C2981">
        <v>2</v>
      </c>
      <c r="D2981">
        <v>2</v>
      </c>
      <c r="E2981">
        <f>COUNTIF(tbl_EmployeeSurvey[EmployeeID],tbl_EmployeeSurvey[[#This Row],[EmployeeID]])</f>
        <v>1</v>
      </c>
    </row>
    <row r="2982" spans="1:5" x14ac:dyDescent="0.25">
      <c r="A2982">
        <v>2981</v>
      </c>
      <c r="B2982">
        <v>3</v>
      </c>
      <c r="C2982">
        <v>4</v>
      </c>
      <c r="D2982">
        <v>3</v>
      </c>
      <c r="E2982">
        <f>COUNTIF(tbl_EmployeeSurvey[EmployeeID],tbl_EmployeeSurvey[[#This Row],[EmployeeID]])</f>
        <v>1</v>
      </c>
    </row>
    <row r="2983" spans="1:5" x14ac:dyDescent="0.25">
      <c r="A2983">
        <v>2982</v>
      </c>
      <c r="B2983">
        <v>4</v>
      </c>
      <c r="C2983">
        <v>2</v>
      </c>
      <c r="D2983">
        <v>3</v>
      </c>
      <c r="E2983">
        <f>COUNTIF(tbl_EmployeeSurvey[EmployeeID],tbl_EmployeeSurvey[[#This Row],[EmployeeID]])</f>
        <v>1</v>
      </c>
    </row>
    <row r="2984" spans="1:5" x14ac:dyDescent="0.25">
      <c r="A2984">
        <v>2983</v>
      </c>
      <c r="B2984">
        <v>4</v>
      </c>
      <c r="C2984">
        <v>2</v>
      </c>
      <c r="D2984">
        <v>3</v>
      </c>
      <c r="E2984">
        <f>COUNTIF(tbl_EmployeeSurvey[EmployeeID],tbl_EmployeeSurvey[[#This Row],[EmployeeID]])</f>
        <v>1</v>
      </c>
    </row>
    <row r="2985" spans="1:5" x14ac:dyDescent="0.25">
      <c r="A2985">
        <v>2984</v>
      </c>
      <c r="B2985">
        <v>4</v>
      </c>
      <c r="C2985">
        <v>3</v>
      </c>
      <c r="D2985">
        <v>3</v>
      </c>
      <c r="E2985">
        <f>COUNTIF(tbl_EmployeeSurvey[EmployeeID],tbl_EmployeeSurvey[[#This Row],[EmployeeID]])</f>
        <v>1</v>
      </c>
    </row>
    <row r="2986" spans="1:5" x14ac:dyDescent="0.25">
      <c r="A2986">
        <v>2985</v>
      </c>
      <c r="B2986">
        <v>2</v>
      </c>
      <c r="C2986">
        <v>1</v>
      </c>
      <c r="D2986">
        <v>3</v>
      </c>
      <c r="E2986">
        <f>COUNTIF(tbl_EmployeeSurvey[EmployeeID],tbl_EmployeeSurvey[[#This Row],[EmployeeID]])</f>
        <v>1</v>
      </c>
    </row>
    <row r="2987" spans="1:5" x14ac:dyDescent="0.25">
      <c r="A2987">
        <v>2986</v>
      </c>
      <c r="B2987">
        <v>2</v>
      </c>
      <c r="C2987">
        <v>4</v>
      </c>
      <c r="D2987">
        <v>2</v>
      </c>
      <c r="E2987">
        <f>COUNTIF(tbl_EmployeeSurvey[EmployeeID],tbl_EmployeeSurvey[[#This Row],[EmployeeID]])</f>
        <v>1</v>
      </c>
    </row>
    <row r="2988" spans="1:5" x14ac:dyDescent="0.25">
      <c r="A2988">
        <v>2987</v>
      </c>
      <c r="B2988">
        <v>3</v>
      </c>
      <c r="C2988">
        <v>4</v>
      </c>
      <c r="D2988">
        <v>2</v>
      </c>
      <c r="E2988">
        <f>COUNTIF(tbl_EmployeeSurvey[EmployeeID],tbl_EmployeeSurvey[[#This Row],[EmployeeID]])</f>
        <v>1</v>
      </c>
    </row>
    <row r="2989" spans="1:5" x14ac:dyDescent="0.25">
      <c r="A2989">
        <v>2988</v>
      </c>
      <c r="B2989">
        <v>2</v>
      </c>
      <c r="C2989">
        <v>2</v>
      </c>
      <c r="D2989">
        <v>3</v>
      </c>
      <c r="E2989">
        <f>COUNTIF(tbl_EmployeeSurvey[EmployeeID],tbl_EmployeeSurvey[[#This Row],[EmployeeID]])</f>
        <v>1</v>
      </c>
    </row>
    <row r="2990" spans="1:5" x14ac:dyDescent="0.25">
      <c r="A2990">
        <v>2989</v>
      </c>
      <c r="B2990">
        <v>4</v>
      </c>
      <c r="C2990">
        <v>3</v>
      </c>
      <c r="D2990">
        <v>2</v>
      </c>
      <c r="E2990">
        <f>COUNTIF(tbl_EmployeeSurvey[EmployeeID],tbl_EmployeeSurvey[[#This Row],[EmployeeID]])</f>
        <v>1</v>
      </c>
    </row>
    <row r="2991" spans="1:5" x14ac:dyDescent="0.25">
      <c r="A2991">
        <v>2990</v>
      </c>
      <c r="B2991">
        <v>1</v>
      </c>
      <c r="C2991">
        <v>2</v>
      </c>
      <c r="D2991">
        <v>3</v>
      </c>
      <c r="E2991">
        <f>COUNTIF(tbl_EmployeeSurvey[EmployeeID],tbl_EmployeeSurvey[[#This Row],[EmployeeID]])</f>
        <v>1</v>
      </c>
    </row>
    <row r="2992" spans="1:5" x14ac:dyDescent="0.25">
      <c r="A2992">
        <v>2991</v>
      </c>
      <c r="B2992">
        <v>4</v>
      </c>
      <c r="C2992">
        <v>3</v>
      </c>
      <c r="D2992">
        <v>3</v>
      </c>
      <c r="E2992">
        <f>COUNTIF(tbl_EmployeeSurvey[EmployeeID],tbl_EmployeeSurvey[[#This Row],[EmployeeID]])</f>
        <v>1</v>
      </c>
    </row>
    <row r="2993" spans="1:5" x14ac:dyDescent="0.25">
      <c r="A2993">
        <v>2992</v>
      </c>
      <c r="B2993">
        <v>3</v>
      </c>
      <c r="C2993">
        <v>4</v>
      </c>
      <c r="D2993">
        <v>3</v>
      </c>
      <c r="E2993">
        <f>COUNTIF(tbl_EmployeeSurvey[EmployeeID],tbl_EmployeeSurvey[[#This Row],[EmployeeID]])</f>
        <v>1</v>
      </c>
    </row>
    <row r="2994" spans="1:5" x14ac:dyDescent="0.25">
      <c r="A2994">
        <v>2993</v>
      </c>
      <c r="B2994">
        <v>1</v>
      </c>
      <c r="C2994">
        <v>1</v>
      </c>
      <c r="D2994">
        <v>3</v>
      </c>
      <c r="E2994">
        <f>COUNTIF(tbl_EmployeeSurvey[EmployeeID],tbl_EmployeeSurvey[[#This Row],[EmployeeID]])</f>
        <v>1</v>
      </c>
    </row>
    <row r="2995" spans="1:5" x14ac:dyDescent="0.25">
      <c r="A2995">
        <v>2994</v>
      </c>
      <c r="B2995">
        <v>1</v>
      </c>
      <c r="C2995">
        <v>1</v>
      </c>
      <c r="D2995">
        <v>3</v>
      </c>
      <c r="E2995">
        <f>COUNTIF(tbl_EmployeeSurvey[EmployeeID],tbl_EmployeeSurvey[[#This Row],[EmployeeID]])</f>
        <v>1</v>
      </c>
    </row>
    <row r="2996" spans="1:5" x14ac:dyDescent="0.25">
      <c r="A2996">
        <v>2995</v>
      </c>
      <c r="B2996">
        <v>3</v>
      </c>
      <c r="C2996">
        <v>4</v>
      </c>
      <c r="D2996">
        <v>1</v>
      </c>
      <c r="E2996">
        <f>COUNTIF(tbl_EmployeeSurvey[EmployeeID],tbl_EmployeeSurvey[[#This Row],[EmployeeID]])</f>
        <v>1</v>
      </c>
    </row>
    <row r="2997" spans="1:5" x14ac:dyDescent="0.25">
      <c r="A2997">
        <v>2996</v>
      </c>
      <c r="B2997">
        <v>4</v>
      </c>
      <c r="C2997">
        <v>2</v>
      </c>
      <c r="D2997">
        <v>3</v>
      </c>
      <c r="E2997">
        <f>COUNTIF(tbl_EmployeeSurvey[EmployeeID],tbl_EmployeeSurvey[[#This Row],[EmployeeID]])</f>
        <v>1</v>
      </c>
    </row>
    <row r="2998" spans="1:5" x14ac:dyDescent="0.25">
      <c r="A2998">
        <v>2997</v>
      </c>
      <c r="B2998">
        <v>3</v>
      </c>
      <c r="C2998">
        <v>1</v>
      </c>
      <c r="D2998">
        <v>3</v>
      </c>
      <c r="E2998">
        <f>COUNTIF(tbl_EmployeeSurvey[EmployeeID],tbl_EmployeeSurvey[[#This Row],[EmployeeID]])</f>
        <v>1</v>
      </c>
    </row>
    <row r="2999" spans="1:5" x14ac:dyDescent="0.25">
      <c r="A2999">
        <v>2998</v>
      </c>
      <c r="B2999">
        <v>3</v>
      </c>
      <c r="C2999">
        <v>4</v>
      </c>
      <c r="D2999">
        <v>3</v>
      </c>
      <c r="E2999">
        <f>COUNTIF(tbl_EmployeeSurvey[EmployeeID],tbl_EmployeeSurvey[[#This Row],[EmployeeID]])</f>
        <v>1</v>
      </c>
    </row>
    <row r="3000" spans="1:5" x14ac:dyDescent="0.25">
      <c r="A3000">
        <v>2999</v>
      </c>
      <c r="B3000">
        <v>3</v>
      </c>
      <c r="C3000">
        <v>3</v>
      </c>
      <c r="D3000">
        <v>3</v>
      </c>
      <c r="E3000">
        <f>COUNTIF(tbl_EmployeeSurvey[EmployeeID],tbl_EmployeeSurvey[[#This Row],[EmployeeID]])</f>
        <v>1</v>
      </c>
    </row>
    <row r="3001" spans="1:5" x14ac:dyDescent="0.25">
      <c r="A3001">
        <v>3000</v>
      </c>
      <c r="B3001">
        <v>3</v>
      </c>
      <c r="C3001">
        <v>2</v>
      </c>
      <c r="D3001">
        <v>2</v>
      </c>
      <c r="E3001">
        <f>COUNTIF(tbl_EmployeeSurvey[EmployeeID],tbl_EmployeeSurvey[[#This Row],[EmployeeID]])</f>
        <v>1</v>
      </c>
    </row>
    <row r="3002" spans="1:5" x14ac:dyDescent="0.25">
      <c r="A3002">
        <v>3001</v>
      </c>
      <c r="B3002">
        <v>3</v>
      </c>
      <c r="C3002">
        <v>2</v>
      </c>
      <c r="D3002">
        <v>2</v>
      </c>
      <c r="E3002">
        <f>COUNTIF(tbl_EmployeeSurvey[EmployeeID],tbl_EmployeeSurvey[[#This Row],[EmployeeID]])</f>
        <v>1</v>
      </c>
    </row>
    <row r="3003" spans="1:5" x14ac:dyDescent="0.25">
      <c r="A3003">
        <v>3002</v>
      </c>
      <c r="B3003">
        <v>3</v>
      </c>
      <c r="C3003">
        <v>2</v>
      </c>
      <c r="D3003">
        <v>3</v>
      </c>
      <c r="E3003">
        <f>COUNTIF(tbl_EmployeeSurvey[EmployeeID],tbl_EmployeeSurvey[[#This Row],[EmployeeID]])</f>
        <v>1</v>
      </c>
    </row>
    <row r="3004" spans="1:5" x14ac:dyDescent="0.25">
      <c r="A3004">
        <v>3003</v>
      </c>
      <c r="B3004">
        <v>4</v>
      </c>
      <c r="C3004">
        <v>3</v>
      </c>
      <c r="D3004">
        <v>3</v>
      </c>
      <c r="E3004">
        <f>COUNTIF(tbl_EmployeeSurvey[EmployeeID],tbl_EmployeeSurvey[[#This Row],[EmployeeID]])</f>
        <v>1</v>
      </c>
    </row>
    <row r="3005" spans="1:5" x14ac:dyDescent="0.25">
      <c r="A3005">
        <v>3004</v>
      </c>
      <c r="B3005">
        <v>4</v>
      </c>
      <c r="C3005">
        <v>4</v>
      </c>
      <c r="D3005">
        <v>3</v>
      </c>
      <c r="E3005">
        <f>COUNTIF(tbl_EmployeeSurvey[EmployeeID],tbl_EmployeeSurvey[[#This Row],[EmployeeID]])</f>
        <v>1</v>
      </c>
    </row>
    <row r="3006" spans="1:5" x14ac:dyDescent="0.25">
      <c r="A3006">
        <v>3005</v>
      </c>
      <c r="B3006">
        <v>1</v>
      </c>
      <c r="C3006">
        <v>4</v>
      </c>
      <c r="D3006">
        <v>2</v>
      </c>
      <c r="E3006">
        <f>COUNTIF(tbl_EmployeeSurvey[EmployeeID],tbl_EmployeeSurvey[[#This Row],[EmployeeID]])</f>
        <v>1</v>
      </c>
    </row>
    <row r="3007" spans="1:5" x14ac:dyDescent="0.25">
      <c r="A3007">
        <v>3006</v>
      </c>
      <c r="B3007">
        <v>1</v>
      </c>
      <c r="C3007">
        <v>4</v>
      </c>
      <c r="D3007">
        <v>2</v>
      </c>
      <c r="E3007">
        <f>COUNTIF(tbl_EmployeeSurvey[EmployeeID],tbl_EmployeeSurvey[[#This Row],[EmployeeID]])</f>
        <v>1</v>
      </c>
    </row>
    <row r="3008" spans="1:5" x14ac:dyDescent="0.25">
      <c r="A3008">
        <v>3007</v>
      </c>
      <c r="B3008">
        <v>4</v>
      </c>
      <c r="C3008">
        <v>4</v>
      </c>
      <c r="D3008">
        <v>3</v>
      </c>
      <c r="E3008">
        <f>COUNTIF(tbl_EmployeeSurvey[EmployeeID],tbl_EmployeeSurvey[[#This Row],[EmployeeID]])</f>
        <v>1</v>
      </c>
    </row>
    <row r="3009" spans="1:5" x14ac:dyDescent="0.25">
      <c r="A3009">
        <v>3008</v>
      </c>
      <c r="B3009">
        <v>3</v>
      </c>
      <c r="C3009">
        <v>3</v>
      </c>
      <c r="D3009">
        <v>3</v>
      </c>
      <c r="E3009">
        <f>COUNTIF(tbl_EmployeeSurvey[EmployeeID],tbl_EmployeeSurvey[[#This Row],[EmployeeID]])</f>
        <v>1</v>
      </c>
    </row>
    <row r="3010" spans="1:5" x14ac:dyDescent="0.25">
      <c r="A3010">
        <v>3009</v>
      </c>
      <c r="B3010">
        <v>3</v>
      </c>
      <c r="C3010">
        <v>4</v>
      </c>
      <c r="D3010">
        <v>3</v>
      </c>
      <c r="E3010">
        <f>COUNTIF(tbl_EmployeeSurvey[EmployeeID],tbl_EmployeeSurvey[[#This Row],[EmployeeID]])</f>
        <v>1</v>
      </c>
    </row>
    <row r="3011" spans="1:5" x14ac:dyDescent="0.25">
      <c r="A3011">
        <v>3010</v>
      </c>
      <c r="B3011">
        <v>4</v>
      </c>
      <c r="C3011">
        <v>3</v>
      </c>
      <c r="D3011">
        <v>2</v>
      </c>
      <c r="E3011">
        <f>COUNTIF(tbl_EmployeeSurvey[EmployeeID],tbl_EmployeeSurvey[[#This Row],[EmployeeID]])</f>
        <v>1</v>
      </c>
    </row>
    <row r="3012" spans="1:5" x14ac:dyDescent="0.25">
      <c r="A3012">
        <v>3011</v>
      </c>
      <c r="B3012">
        <v>2</v>
      </c>
      <c r="C3012">
        <v>4</v>
      </c>
      <c r="D3012">
        <v>2</v>
      </c>
      <c r="E3012">
        <f>COUNTIF(tbl_EmployeeSurvey[EmployeeID],tbl_EmployeeSurvey[[#This Row],[EmployeeID]])</f>
        <v>1</v>
      </c>
    </row>
    <row r="3013" spans="1:5" x14ac:dyDescent="0.25">
      <c r="A3013">
        <v>3012</v>
      </c>
      <c r="B3013">
        <v>4</v>
      </c>
      <c r="C3013">
        <v>3</v>
      </c>
      <c r="D3013">
        <v>3</v>
      </c>
      <c r="E3013">
        <f>COUNTIF(tbl_EmployeeSurvey[EmployeeID],tbl_EmployeeSurvey[[#This Row],[EmployeeID]])</f>
        <v>1</v>
      </c>
    </row>
    <row r="3014" spans="1:5" x14ac:dyDescent="0.25">
      <c r="A3014">
        <v>3013</v>
      </c>
      <c r="B3014">
        <v>3</v>
      </c>
      <c r="C3014">
        <v>3</v>
      </c>
      <c r="D3014">
        <v>4</v>
      </c>
      <c r="E3014">
        <f>COUNTIF(tbl_EmployeeSurvey[EmployeeID],tbl_EmployeeSurvey[[#This Row],[EmployeeID]])</f>
        <v>1</v>
      </c>
    </row>
    <row r="3015" spans="1:5" x14ac:dyDescent="0.25">
      <c r="A3015">
        <v>3014</v>
      </c>
      <c r="B3015">
        <v>3</v>
      </c>
      <c r="C3015">
        <v>2</v>
      </c>
      <c r="D3015">
        <v>3</v>
      </c>
      <c r="E3015">
        <f>COUNTIF(tbl_EmployeeSurvey[EmployeeID],tbl_EmployeeSurvey[[#This Row],[EmployeeID]])</f>
        <v>1</v>
      </c>
    </row>
    <row r="3016" spans="1:5" x14ac:dyDescent="0.25">
      <c r="A3016">
        <v>3015</v>
      </c>
      <c r="B3016">
        <v>4</v>
      </c>
      <c r="C3016">
        <v>3</v>
      </c>
      <c r="D3016">
        <v>2</v>
      </c>
      <c r="E3016">
        <f>COUNTIF(tbl_EmployeeSurvey[EmployeeID],tbl_EmployeeSurvey[[#This Row],[EmployeeID]])</f>
        <v>1</v>
      </c>
    </row>
    <row r="3017" spans="1:5" x14ac:dyDescent="0.25">
      <c r="A3017">
        <v>3016</v>
      </c>
      <c r="B3017">
        <v>3</v>
      </c>
      <c r="C3017">
        <v>1</v>
      </c>
      <c r="D3017">
        <v>2</v>
      </c>
      <c r="E3017">
        <f>COUNTIF(tbl_EmployeeSurvey[EmployeeID],tbl_EmployeeSurvey[[#This Row],[EmployeeID]])</f>
        <v>1</v>
      </c>
    </row>
    <row r="3018" spans="1:5" x14ac:dyDescent="0.25">
      <c r="A3018">
        <v>3017</v>
      </c>
      <c r="B3018">
        <v>4</v>
      </c>
      <c r="C3018">
        <v>4</v>
      </c>
      <c r="D3018">
        <v>3</v>
      </c>
      <c r="E3018">
        <f>COUNTIF(tbl_EmployeeSurvey[EmployeeID],tbl_EmployeeSurvey[[#This Row],[EmployeeID]])</f>
        <v>1</v>
      </c>
    </row>
    <row r="3019" spans="1:5" x14ac:dyDescent="0.25">
      <c r="A3019">
        <v>3018</v>
      </c>
      <c r="B3019">
        <v>2</v>
      </c>
      <c r="C3019">
        <v>4</v>
      </c>
      <c r="D3019">
        <v>2</v>
      </c>
      <c r="E3019">
        <f>COUNTIF(tbl_EmployeeSurvey[EmployeeID],tbl_EmployeeSurvey[[#This Row],[EmployeeID]])</f>
        <v>1</v>
      </c>
    </row>
    <row r="3020" spans="1:5" x14ac:dyDescent="0.25">
      <c r="A3020">
        <v>3019</v>
      </c>
      <c r="B3020">
        <v>2</v>
      </c>
      <c r="C3020">
        <v>1</v>
      </c>
      <c r="D3020">
        <v>2</v>
      </c>
      <c r="E3020">
        <f>COUNTIF(tbl_EmployeeSurvey[EmployeeID],tbl_EmployeeSurvey[[#This Row],[EmployeeID]])</f>
        <v>1</v>
      </c>
    </row>
    <row r="3021" spans="1:5" x14ac:dyDescent="0.25">
      <c r="A3021">
        <v>3020</v>
      </c>
      <c r="B3021">
        <v>2</v>
      </c>
      <c r="C3021">
        <v>4</v>
      </c>
      <c r="D3021">
        <v>3</v>
      </c>
      <c r="E3021">
        <f>COUNTIF(tbl_EmployeeSurvey[EmployeeID],tbl_EmployeeSurvey[[#This Row],[EmployeeID]])</f>
        <v>1</v>
      </c>
    </row>
    <row r="3022" spans="1:5" x14ac:dyDescent="0.25">
      <c r="A3022">
        <v>3021</v>
      </c>
      <c r="B3022">
        <v>4</v>
      </c>
      <c r="C3022">
        <v>3</v>
      </c>
      <c r="D3022">
        <v>3</v>
      </c>
      <c r="E3022">
        <f>COUNTIF(tbl_EmployeeSurvey[EmployeeID],tbl_EmployeeSurvey[[#This Row],[EmployeeID]])</f>
        <v>1</v>
      </c>
    </row>
    <row r="3023" spans="1:5" x14ac:dyDescent="0.25">
      <c r="A3023">
        <v>3022</v>
      </c>
      <c r="B3023">
        <v>2</v>
      </c>
      <c r="C3023">
        <v>2</v>
      </c>
      <c r="D3023">
        <v>3</v>
      </c>
      <c r="E3023">
        <f>COUNTIF(tbl_EmployeeSurvey[EmployeeID],tbl_EmployeeSurvey[[#This Row],[EmployeeID]])</f>
        <v>1</v>
      </c>
    </row>
    <row r="3024" spans="1:5" x14ac:dyDescent="0.25">
      <c r="A3024">
        <v>3023</v>
      </c>
      <c r="B3024">
        <v>4</v>
      </c>
      <c r="C3024">
        <v>4</v>
      </c>
      <c r="D3024">
        <v>2</v>
      </c>
      <c r="E3024">
        <f>COUNTIF(tbl_EmployeeSurvey[EmployeeID],tbl_EmployeeSurvey[[#This Row],[EmployeeID]])</f>
        <v>1</v>
      </c>
    </row>
    <row r="3025" spans="1:5" x14ac:dyDescent="0.25">
      <c r="A3025">
        <v>3024</v>
      </c>
      <c r="B3025">
        <v>3</v>
      </c>
      <c r="C3025">
        <v>4</v>
      </c>
      <c r="D3025">
        <v>3</v>
      </c>
      <c r="E3025">
        <f>COUNTIF(tbl_EmployeeSurvey[EmployeeID],tbl_EmployeeSurvey[[#This Row],[EmployeeID]])</f>
        <v>1</v>
      </c>
    </row>
    <row r="3026" spans="1:5" x14ac:dyDescent="0.25">
      <c r="A3026">
        <v>3025</v>
      </c>
      <c r="B3026">
        <v>3</v>
      </c>
      <c r="C3026">
        <v>4</v>
      </c>
      <c r="D3026">
        <v>3</v>
      </c>
      <c r="E3026">
        <f>COUNTIF(tbl_EmployeeSurvey[EmployeeID],tbl_EmployeeSurvey[[#This Row],[EmployeeID]])</f>
        <v>1</v>
      </c>
    </row>
    <row r="3027" spans="1:5" x14ac:dyDescent="0.25">
      <c r="A3027">
        <v>3026</v>
      </c>
      <c r="B3027">
        <v>4</v>
      </c>
      <c r="C3027">
        <v>2</v>
      </c>
      <c r="D3027">
        <v>3</v>
      </c>
      <c r="E3027">
        <f>COUNTIF(tbl_EmployeeSurvey[EmployeeID],tbl_EmployeeSurvey[[#This Row],[EmployeeID]])</f>
        <v>1</v>
      </c>
    </row>
    <row r="3028" spans="1:5" x14ac:dyDescent="0.25">
      <c r="A3028">
        <v>3027</v>
      </c>
      <c r="B3028">
        <v>3</v>
      </c>
      <c r="C3028">
        <v>2</v>
      </c>
      <c r="D3028">
        <v>3</v>
      </c>
      <c r="E3028">
        <f>COUNTIF(tbl_EmployeeSurvey[EmployeeID],tbl_EmployeeSurvey[[#This Row],[EmployeeID]])</f>
        <v>1</v>
      </c>
    </row>
    <row r="3029" spans="1:5" x14ac:dyDescent="0.25">
      <c r="A3029">
        <v>3028</v>
      </c>
      <c r="B3029">
        <v>3</v>
      </c>
      <c r="C3029">
        <v>4</v>
      </c>
      <c r="D3029">
        <v>2</v>
      </c>
      <c r="E3029">
        <f>COUNTIF(tbl_EmployeeSurvey[EmployeeID],tbl_EmployeeSurvey[[#This Row],[EmployeeID]])</f>
        <v>1</v>
      </c>
    </row>
    <row r="3030" spans="1:5" x14ac:dyDescent="0.25">
      <c r="A3030">
        <v>3029</v>
      </c>
      <c r="B3030">
        <v>4</v>
      </c>
      <c r="C3030">
        <v>2</v>
      </c>
      <c r="D3030">
        <v>3</v>
      </c>
      <c r="E3030">
        <f>COUNTIF(tbl_EmployeeSurvey[EmployeeID],tbl_EmployeeSurvey[[#This Row],[EmployeeID]])</f>
        <v>1</v>
      </c>
    </row>
    <row r="3031" spans="1:5" x14ac:dyDescent="0.25">
      <c r="A3031">
        <v>3030</v>
      </c>
      <c r="B3031">
        <v>2</v>
      </c>
      <c r="C3031">
        <v>3</v>
      </c>
      <c r="D3031">
        <v>3</v>
      </c>
      <c r="E3031">
        <f>COUNTIF(tbl_EmployeeSurvey[EmployeeID],tbl_EmployeeSurvey[[#This Row],[EmployeeID]])</f>
        <v>1</v>
      </c>
    </row>
    <row r="3032" spans="1:5" x14ac:dyDescent="0.25">
      <c r="A3032">
        <v>3031</v>
      </c>
      <c r="B3032">
        <v>1</v>
      </c>
      <c r="C3032">
        <v>4</v>
      </c>
      <c r="D3032">
        <v>3</v>
      </c>
      <c r="E3032">
        <f>COUNTIF(tbl_EmployeeSurvey[EmployeeID],tbl_EmployeeSurvey[[#This Row],[EmployeeID]])</f>
        <v>1</v>
      </c>
    </row>
    <row r="3033" spans="1:5" x14ac:dyDescent="0.25">
      <c r="A3033">
        <v>3032</v>
      </c>
      <c r="B3033">
        <v>4</v>
      </c>
      <c r="C3033">
        <v>3</v>
      </c>
      <c r="D3033">
        <v>2</v>
      </c>
      <c r="E3033">
        <f>COUNTIF(tbl_EmployeeSurvey[EmployeeID],tbl_EmployeeSurvey[[#This Row],[EmployeeID]])</f>
        <v>1</v>
      </c>
    </row>
    <row r="3034" spans="1:5" x14ac:dyDescent="0.25">
      <c r="A3034">
        <v>3033</v>
      </c>
      <c r="B3034">
        <v>3</v>
      </c>
      <c r="C3034">
        <v>3</v>
      </c>
      <c r="D3034">
        <v>3</v>
      </c>
      <c r="E3034">
        <f>COUNTIF(tbl_EmployeeSurvey[EmployeeID],tbl_EmployeeSurvey[[#This Row],[EmployeeID]])</f>
        <v>1</v>
      </c>
    </row>
    <row r="3035" spans="1:5" x14ac:dyDescent="0.25">
      <c r="A3035">
        <v>3034</v>
      </c>
      <c r="B3035">
        <v>3</v>
      </c>
      <c r="C3035">
        <v>2</v>
      </c>
      <c r="D3035">
        <v>3</v>
      </c>
      <c r="E3035">
        <f>COUNTIF(tbl_EmployeeSurvey[EmployeeID],tbl_EmployeeSurvey[[#This Row],[EmployeeID]])</f>
        <v>1</v>
      </c>
    </row>
    <row r="3036" spans="1:5" x14ac:dyDescent="0.25">
      <c r="A3036">
        <v>3035</v>
      </c>
      <c r="B3036">
        <v>1</v>
      </c>
      <c r="C3036">
        <v>3</v>
      </c>
      <c r="D3036">
        <v>1</v>
      </c>
      <c r="E3036">
        <f>COUNTIF(tbl_EmployeeSurvey[EmployeeID],tbl_EmployeeSurvey[[#This Row],[EmployeeID]])</f>
        <v>1</v>
      </c>
    </row>
    <row r="3037" spans="1:5" x14ac:dyDescent="0.25">
      <c r="A3037">
        <v>3036</v>
      </c>
      <c r="B3037">
        <v>3</v>
      </c>
      <c r="C3037">
        <v>1</v>
      </c>
      <c r="D3037">
        <v>3</v>
      </c>
      <c r="E3037">
        <f>COUNTIF(tbl_EmployeeSurvey[EmployeeID],tbl_EmployeeSurvey[[#This Row],[EmployeeID]])</f>
        <v>1</v>
      </c>
    </row>
    <row r="3038" spans="1:5" x14ac:dyDescent="0.25">
      <c r="A3038">
        <v>3037</v>
      </c>
      <c r="B3038">
        <v>4</v>
      </c>
      <c r="C3038">
        <v>3</v>
      </c>
      <c r="D3038">
        <v>4</v>
      </c>
      <c r="E3038">
        <f>COUNTIF(tbl_EmployeeSurvey[EmployeeID],tbl_EmployeeSurvey[[#This Row],[EmployeeID]])</f>
        <v>1</v>
      </c>
    </row>
    <row r="3039" spans="1:5" x14ac:dyDescent="0.25">
      <c r="A3039">
        <v>3038</v>
      </c>
      <c r="B3039">
        <v>3</v>
      </c>
      <c r="C3039">
        <v>3</v>
      </c>
      <c r="D3039">
        <v>3</v>
      </c>
      <c r="E3039">
        <f>COUNTIF(tbl_EmployeeSurvey[EmployeeID],tbl_EmployeeSurvey[[#This Row],[EmployeeID]])</f>
        <v>1</v>
      </c>
    </row>
    <row r="3040" spans="1:5" x14ac:dyDescent="0.25">
      <c r="A3040">
        <v>3039</v>
      </c>
      <c r="B3040">
        <v>1</v>
      </c>
      <c r="C3040">
        <v>4</v>
      </c>
      <c r="D3040">
        <v>3</v>
      </c>
      <c r="E3040">
        <f>COUNTIF(tbl_EmployeeSurvey[EmployeeID],tbl_EmployeeSurvey[[#This Row],[EmployeeID]])</f>
        <v>1</v>
      </c>
    </row>
    <row r="3041" spans="1:5" x14ac:dyDescent="0.25">
      <c r="A3041">
        <v>3040</v>
      </c>
      <c r="B3041">
        <v>1</v>
      </c>
      <c r="C3041">
        <v>2</v>
      </c>
      <c r="D3041">
        <v>3</v>
      </c>
      <c r="E3041">
        <f>COUNTIF(tbl_EmployeeSurvey[EmployeeID],tbl_EmployeeSurvey[[#This Row],[EmployeeID]])</f>
        <v>1</v>
      </c>
    </row>
    <row r="3042" spans="1:5" x14ac:dyDescent="0.25">
      <c r="A3042">
        <v>3041</v>
      </c>
      <c r="B3042">
        <v>4</v>
      </c>
      <c r="C3042">
        <v>4</v>
      </c>
      <c r="D3042">
        <v>3</v>
      </c>
      <c r="E3042">
        <f>COUNTIF(tbl_EmployeeSurvey[EmployeeID],tbl_EmployeeSurvey[[#This Row],[EmployeeID]])</f>
        <v>1</v>
      </c>
    </row>
    <row r="3043" spans="1:5" x14ac:dyDescent="0.25">
      <c r="A3043">
        <v>3042</v>
      </c>
      <c r="B3043">
        <v>1</v>
      </c>
      <c r="C3043">
        <v>4</v>
      </c>
      <c r="D3043">
        <v>3</v>
      </c>
      <c r="E3043">
        <f>COUNTIF(tbl_EmployeeSurvey[EmployeeID],tbl_EmployeeSurvey[[#This Row],[EmployeeID]])</f>
        <v>1</v>
      </c>
    </row>
    <row r="3044" spans="1:5" x14ac:dyDescent="0.25">
      <c r="A3044">
        <v>3043</v>
      </c>
      <c r="B3044">
        <v>4</v>
      </c>
      <c r="C3044">
        <v>3</v>
      </c>
      <c r="D3044">
        <v>3</v>
      </c>
      <c r="E3044">
        <f>COUNTIF(tbl_EmployeeSurvey[EmployeeID],tbl_EmployeeSurvey[[#This Row],[EmployeeID]])</f>
        <v>1</v>
      </c>
    </row>
    <row r="3045" spans="1:5" x14ac:dyDescent="0.25">
      <c r="A3045">
        <v>3044</v>
      </c>
      <c r="B3045">
        <v>4</v>
      </c>
      <c r="C3045">
        <v>3</v>
      </c>
      <c r="D3045">
        <v>3</v>
      </c>
      <c r="E3045">
        <f>COUNTIF(tbl_EmployeeSurvey[EmployeeID],tbl_EmployeeSurvey[[#This Row],[EmployeeID]])</f>
        <v>1</v>
      </c>
    </row>
    <row r="3046" spans="1:5" x14ac:dyDescent="0.25">
      <c r="A3046">
        <v>3045</v>
      </c>
      <c r="B3046">
        <v>1</v>
      </c>
      <c r="C3046">
        <v>4</v>
      </c>
      <c r="D3046">
        <v>2</v>
      </c>
      <c r="E3046">
        <f>COUNTIF(tbl_EmployeeSurvey[EmployeeID],tbl_EmployeeSurvey[[#This Row],[EmployeeID]])</f>
        <v>1</v>
      </c>
    </row>
    <row r="3047" spans="1:5" x14ac:dyDescent="0.25">
      <c r="A3047">
        <v>3046</v>
      </c>
      <c r="B3047">
        <v>4</v>
      </c>
      <c r="C3047">
        <v>3</v>
      </c>
      <c r="D3047">
        <v>3</v>
      </c>
      <c r="E3047">
        <f>COUNTIF(tbl_EmployeeSurvey[EmployeeID],tbl_EmployeeSurvey[[#This Row],[EmployeeID]])</f>
        <v>1</v>
      </c>
    </row>
    <row r="3048" spans="1:5" x14ac:dyDescent="0.25">
      <c r="A3048">
        <v>3047</v>
      </c>
      <c r="B3048">
        <v>3</v>
      </c>
      <c r="C3048">
        <v>1</v>
      </c>
      <c r="D3048">
        <v>3</v>
      </c>
      <c r="E3048">
        <f>COUNTIF(tbl_EmployeeSurvey[EmployeeID],tbl_EmployeeSurvey[[#This Row],[EmployeeID]])</f>
        <v>1</v>
      </c>
    </row>
    <row r="3049" spans="1:5" x14ac:dyDescent="0.25">
      <c r="A3049">
        <v>3048</v>
      </c>
      <c r="B3049">
        <v>3</v>
      </c>
      <c r="C3049">
        <v>3</v>
      </c>
      <c r="D3049">
        <v>4</v>
      </c>
      <c r="E3049">
        <f>COUNTIF(tbl_EmployeeSurvey[EmployeeID],tbl_EmployeeSurvey[[#This Row],[EmployeeID]])</f>
        <v>1</v>
      </c>
    </row>
    <row r="3050" spans="1:5" x14ac:dyDescent="0.25">
      <c r="A3050">
        <v>3049</v>
      </c>
      <c r="B3050">
        <v>1</v>
      </c>
      <c r="C3050">
        <v>2</v>
      </c>
      <c r="D3050">
        <v>3</v>
      </c>
      <c r="E3050">
        <f>COUNTIF(tbl_EmployeeSurvey[EmployeeID],tbl_EmployeeSurvey[[#This Row],[EmployeeID]])</f>
        <v>1</v>
      </c>
    </row>
    <row r="3051" spans="1:5" x14ac:dyDescent="0.25">
      <c r="A3051">
        <v>3050</v>
      </c>
      <c r="B3051">
        <v>4</v>
      </c>
      <c r="C3051">
        <v>4</v>
      </c>
      <c r="D3051">
        <v>3</v>
      </c>
      <c r="E3051">
        <f>COUNTIF(tbl_EmployeeSurvey[EmployeeID],tbl_EmployeeSurvey[[#This Row],[EmployeeID]])</f>
        <v>1</v>
      </c>
    </row>
    <row r="3052" spans="1:5" x14ac:dyDescent="0.25">
      <c r="A3052">
        <v>3051</v>
      </c>
      <c r="B3052">
        <v>3</v>
      </c>
      <c r="C3052">
        <v>3</v>
      </c>
      <c r="D3052">
        <v>3</v>
      </c>
      <c r="E3052">
        <f>COUNTIF(tbl_EmployeeSurvey[EmployeeID],tbl_EmployeeSurvey[[#This Row],[EmployeeID]])</f>
        <v>1</v>
      </c>
    </row>
    <row r="3053" spans="1:5" x14ac:dyDescent="0.25">
      <c r="A3053">
        <v>3052</v>
      </c>
      <c r="B3053">
        <v>3</v>
      </c>
      <c r="C3053">
        <v>2</v>
      </c>
      <c r="D3053">
        <v>3</v>
      </c>
      <c r="E3053">
        <f>COUNTIF(tbl_EmployeeSurvey[EmployeeID],tbl_EmployeeSurvey[[#This Row],[EmployeeID]])</f>
        <v>1</v>
      </c>
    </row>
    <row r="3054" spans="1:5" x14ac:dyDescent="0.25">
      <c r="A3054">
        <v>3053</v>
      </c>
      <c r="B3054">
        <v>3</v>
      </c>
      <c r="C3054">
        <v>2</v>
      </c>
      <c r="D3054">
        <v>3</v>
      </c>
      <c r="E3054">
        <f>COUNTIF(tbl_EmployeeSurvey[EmployeeID],tbl_EmployeeSurvey[[#This Row],[EmployeeID]])</f>
        <v>1</v>
      </c>
    </row>
    <row r="3055" spans="1:5" x14ac:dyDescent="0.25">
      <c r="A3055">
        <v>3054</v>
      </c>
      <c r="B3055">
        <v>4</v>
      </c>
      <c r="C3055">
        <v>4</v>
      </c>
      <c r="D3055">
        <v>3</v>
      </c>
      <c r="E3055">
        <f>COUNTIF(tbl_EmployeeSurvey[EmployeeID],tbl_EmployeeSurvey[[#This Row],[EmployeeID]])</f>
        <v>1</v>
      </c>
    </row>
    <row r="3056" spans="1:5" x14ac:dyDescent="0.25">
      <c r="A3056">
        <v>3055</v>
      </c>
      <c r="B3056">
        <v>3</v>
      </c>
      <c r="C3056">
        <v>2</v>
      </c>
      <c r="D3056">
        <v>3</v>
      </c>
      <c r="E3056">
        <f>COUNTIF(tbl_EmployeeSurvey[EmployeeID],tbl_EmployeeSurvey[[#This Row],[EmployeeID]])</f>
        <v>1</v>
      </c>
    </row>
    <row r="3057" spans="1:5" x14ac:dyDescent="0.25">
      <c r="A3057">
        <v>3056</v>
      </c>
      <c r="B3057">
        <v>4</v>
      </c>
      <c r="C3057">
        <v>2</v>
      </c>
      <c r="D3057">
        <v>3</v>
      </c>
      <c r="E3057">
        <f>COUNTIF(tbl_EmployeeSurvey[EmployeeID],tbl_EmployeeSurvey[[#This Row],[EmployeeID]])</f>
        <v>1</v>
      </c>
    </row>
    <row r="3058" spans="1:5" x14ac:dyDescent="0.25">
      <c r="A3058">
        <v>3057</v>
      </c>
      <c r="B3058">
        <v>2</v>
      </c>
      <c r="C3058">
        <v>4</v>
      </c>
      <c r="D3058">
        <v>3</v>
      </c>
      <c r="E3058">
        <f>COUNTIF(tbl_EmployeeSurvey[EmployeeID],tbl_EmployeeSurvey[[#This Row],[EmployeeID]])</f>
        <v>1</v>
      </c>
    </row>
    <row r="3059" spans="1:5" x14ac:dyDescent="0.25">
      <c r="A3059">
        <v>3058</v>
      </c>
      <c r="B3059">
        <v>2</v>
      </c>
      <c r="C3059">
        <v>3</v>
      </c>
      <c r="D3059">
        <v>3</v>
      </c>
      <c r="E3059">
        <f>COUNTIF(tbl_EmployeeSurvey[EmployeeID],tbl_EmployeeSurvey[[#This Row],[EmployeeID]])</f>
        <v>1</v>
      </c>
    </row>
    <row r="3060" spans="1:5" x14ac:dyDescent="0.25">
      <c r="A3060">
        <v>3059</v>
      </c>
      <c r="B3060">
        <v>3</v>
      </c>
      <c r="C3060">
        <v>4</v>
      </c>
      <c r="D3060">
        <v>2</v>
      </c>
      <c r="E3060">
        <f>COUNTIF(tbl_EmployeeSurvey[EmployeeID],tbl_EmployeeSurvey[[#This Row],[EmployeeID]])</f>
        <v>1</v>
      </c>
    </row>
    <row r="3061" spans="1:5" x14ac:dyDescent="0.25">
      <c r="A3061">
        <v>3060</v>
      </c>
      <c r="B3061">
        <v>4</v>
      </c>
      <c r="C3061">
        <v>3</v>
      </c>
      <c r="D3061">
        <v>3</v>
      </c>
      <c r="E3061">
        <f>COUNTIF(tbl_EmployeeSurvey[EmployeeID],tbl_EmployeeSurvey[[#This Row],[EmployeeID]])</f>
        <v>1</v>
      </c>
    </row>
    <row r="3062" spans="1:5" x14ac:dyDescent="0.25">
      <c r="A3062">
        <v>3061</v>
      </c>
      <c r="B3062">
        <v>1</v>
      </c>
      <c r="C3062">
        <v>4</v>
      </c>
      <c r="D3062">
        <v>2</v>
      </c>
      <c r="E3062">
        <f>COUNTIF(tbl_EmployeeSurvey[EmployeeID],tbl_EmployeeSurvey[[#This Row],[EmployeeID]])</f>
        <v>1</v>
      </c>
    </row>
    <row r="3063" spans="1:5" x14ac:dyDescent="0.25">
      <c r="A3063">
        <v>3062</v>
      </c>
      <c r="B3063">
        <v>3</v>
      </c>
      <c r="C3063">
        <v>4</v>
      </c>
      <c r="D3063">
        <v>3</v>
      </c>
      <c r="E3063">
        <f>COUNTIF(tbl_EmployeeSurvey[EmployeeID],tbl_EmployeeSurvey[[#This Row],[EmployeeID]])</f>
        <v>1</v>
      </c>
    </row>
    <row r="3064" spans="1:5" x14ac:dyDescent="0.25">
      <c r="A3064">
        <v>3063</v>
      </c>
      <c r="B3064">
        <v>4</v>
      </c>
      <c r="C3064">
        <v>3</v>
      </c>
      <c r="D3064">
        <v>4</v>
      </c>
      <c r="E3064">
        <f>COUNTIF(tbl_EmployeeSurvey[EmployeeID],tbl_EmployeeSurvey[[#This Row],[EmployeeID]])</f>
        <v>1</v>
      </c>
    </row>
    <row r="3065" spans="1:5" x14ac:dyDescent="0.25">
      <c r="A3065">
        <v>3064</v>
      </c>
      <c r="B3065">
        <v>3</v>
      </c>
      <c r="C3065">
        <v>2</v>
      </c>
      <c r="D3065">
        <v>3</v>
      </c>
      <c r="E3065">
        <f>COUNTIF(tbl_EmployeeSurvey[EmployeeID],tbl_EmployeeSurvey[[#This Row],[EmployeeID]])</f>
        <v>1</v>
      </c>
    </row>
    <row r="3066" spans="1:5" x14ac:dyDescent="0.25">
      <c r="A3066">
        <v>3065</v>
      </c>
      <c r="B3066">
        <v>3</v>
      </c>
      <c r="C3066">
        <v>1</v>
      </c>
      <c r="D3066">
        <v>3</v>
      </c>
      <c r="E3066">
        <f>COUNTIF(tbl_EmployeeSurvey[EmployeeID],tbl_EmployeeSurvey[[#This Row],[EmployeeID]])</f>
        <v>1</v>
      </c>
    </row>
    <row r="3067" spans="1:5" x14ac:dyDescent="0.25">
      <c r="A3067">
        <v>3066</v>
      </c>
      <c r="B3067">
        <v>1</v>
      </c>
      <c r="C3067">
        <v>2</v>
      </c>
      <c r="D3067">
        <v>3</v>
      </c>
      <c r="E3067">
        <f>COUNTIF(tbl_EmployeeSurvey[EmployeeID],tbl_EmployeeSurvey[[#This Row],[EmployeeID]])</f>
        <v>1</v>
      </c>
    </row>
    <row r="3068" spans="1:5" x14ac:dyDescent="0.25">
      <c r="A3068">
        <v>3067</v>
      </c>
      <c r="B3068">
        <v>2</v>
      </c>
      <c r="C3068">
        <v>3</v>
      </c>
      <c r="D3068">
        <v>3</v>
      </c>
      <c r="E3068">
        <f>COUNTIF(tbl_EmployeeSurvey[EmployeeID],tbl_EmployeeSurvey[[#This Row],[EmployeeID]])</f>
        <v>1</v>
      </c>
    </row>
    <row r="3069" spans="1:5" x14ac:dyDescent="0.25">
      <c r="A3069">
        <v>3068</v>
      </c>
      <c r="B3069">
        <v>3</v>
      </c>
      <c r="C3069">
        <v>4</v>
      </c>
      <c r="D3069">
        <v>3</v>
      </c>
      <c r="E3069">
        <f>COUNTIF(tbl_EmployeeSurvey[EmployeeID],tbl_EmployeeSurvey[[#This Row],[EmployeeID]])</f>
        <v>1</v>
      </c>
    </row>
    <row r="3070" spans="1:5" x14ac:dyDescent="0.25">
      <c r="A3070">
        <v>3069</v>
      </c>
      <c r="B3070">
        <v>4</v>
      </c>
      <c r="C3070">
        <v>1</v>
      </c>
      <c r="D3070">
        <v>2</v>
      </c>
      <c r="E3070">
        <f>COUNTIF(tbl_EmployeeSurvey[EmployeeID],tbl_EmployeeSurvey[[#This Row],[EmployeeID]])</f>
        <v>1</v>
      </c>
    </row>
    <row r="3071" spans="1:5" x14ac:dyDescent="0.25">
      <c r="A3071">
        <v>3070</v>
      </c>
      <c r="B3071">
        <v>4</v>
      </c>
      <c r="C3071">
        <v>2</v>
      </c>
      <c r="D3071">
        <v>3</v>
      </c>
      <c r="E3071">
        <f>COUNTIF(tbl_EmployeeSurvey[EmployeeID],tbl_EmployeeSurvey[[#This Row],[EmployeeID]])</f>
        <v>1</v>
      </c>
    </row>
    <row r="3072" spans="1:5" x14ac:dyDescent="0.25">
      <c r="A3072">
        <v>3071</v>
      </c>
      <c r="B3072">
        <v>2</v>
      </c>
      <c r="C3072">
        <v>1</v>
      </c>
      <c r="D3072">
        <v>3</v>
      </c>
      <c r="E3072">
        <f>COUNTIF(tbl_EmployeeSurvey[EmployeeID],tbl_EmployeeSurvey[[#This Row],[EmployeeID]])</f>
        <v>1</v>
      </c>
    </row>
    <row r="3073" spans="1:5" x14ac:dyDescent="0.25">
      <c r="A3073">
        <v>3072</v>
      </c>
      <c r="B3073">
        <v>3</v>
      </c>
      <c r="C3073">
        <v>2</v>
      </c>
      <c r="D3073">
        <v>2</v>
      </c>
      <c r="E3073">
        <f>COUNTIF(tbl_EmployeeSurvey[EmployeeID],tbl_EmployeeSurvey[[#This Row],[EmployeeID]])</f>
        <v>1</v>
      </c>
    </row>
    <row r="3074" spans="1:5" x14ac:dyDescent="0.25">
      <c r="A3074">
        <v>3073</v>
      </c>
      <c r="B3074">
        <v>1</v>
      </c>
      <c r="C3074">
        <v>2</v>
      </c>
      <c r="D3074">
        <v>3</v>
      </c>
      <c r="E3074">
        <f>COUNTIF(tbl_EmployeeSurvey[EmployeeID],tbl_EmployeeSurvey[[#This Row],[EmployeeID]])</f>
        <v>1</v>
      </c>
    </row>
    <row r="3075" spans="1:5" x14ac:dyDescent="0.25">
      <c r="A3075">
        <v>3074</v>
      </c>
      <c r="B3075">
        <v>2</v>
      </c>
      <c r="C3075">
        <v>3</v>
      </c>
      <c r="D3075">
        <v>3</v>
      </c>
      <c r="E3075">
        <f>COUNTIF(tbl_EmployeeSurvey[EmployeeID],tbl_EmployeeSurvey[[#This Row],[EmployeeID]])</f>
        <v>1</v>
      </c>
    </row>
    <row r="3076" spans="1:5" x14ac:dyDescent="0.25">
      <c r="A3076">
        <v>3075</v>
      </c>
      <c r="B3076">
        <v>1</v>
      </c>
      <c r="C3076">
        <v>1</v>
      </c>
      <c r="D3076">
        <v>2</v>
      </c>
      <c r="E3076">
        <f>COUNTIF(tbl_EmployeeSurvey[EmployeeID],tbl_EmployeeSurvey[[#This Row],[EmployeeID]])</f>
        <v>1</v>
      </c>
    </row>
    <row r="3077" spans="1:5" x14ac:dyDescent="0.25">
      <c r="A3077">
        <v>3076</v>
      </c>
      <c r="B3077">
        <v>3</v>
      </c>
      <c r="C3077">
        <v>3</v>
      </c>
      <c r="D3077">
        <v>3</v>
      </c>
      <c r="E3077">
        <f>COUNTIF(tbl_EmployeeSurvey[EmployeeID],tbl_EmployeeSurvey[[#This Row],[EmployeeID]])</f>
        <v>1</v>
      </c>
    </row>
    <row r="3078" spans="1:5" x14ac:dyDescent="0.25">
      <c r="A3078">
        <v>3077</v>
      </c>
      <c r="B3078">
        <v>2</v>
      </c>
      <c r="C3078">
        <v>1</v>
      </c>
      <c r="D3078">
        <v>1</v>
      </c>
      <c r="E3078">
        <f>COUNTIF(tbl_EmployeeSurvey[EmployeeID],tbl_EmployeeSurvey[[#This Row],[EmployeeID]])</f>
        <v>1</v>
      </c>
    </row>
    <row r="3079" spans="1:5" x14ac:dyDescent="0.25">
      <c r="A3079">
        <v>3078</v>
      </c>
      <c r="B3079">
        <v>4</v>
      </c>
      <c r="C3079">
        <v>4</v>
      </c>
      <c r="D3079">
        <v>3</v>
      </c>
      <c r="E3079">
        <f>COUNTIF(tbl_EmployeeSurvey[EmployeeID],tbl_EmployeeSurvey[[#This Row],[EmployeeID]])</f>
        <v>1</v>
      </c>
    </row>
    <row r="3080" spans="1:5" x14ac:dyDescent="0.25">
      <c r="A3080">
        <v>3079</v>
      </c>
      <c r="B3080">
        <v>3</v>
      </c>
      <c r="C3080">
        <v>3</v>
      </c>
      <c r="D3080">
        <v>3</v>
      </c>
      <c r="E3080">
        <f>COUNTIF(tbl_EmployeeSurvey[EmployeeID],tbl_EmployeeSurvey[[#This Row],[EmployeeID]])</f>
        <v>1</v>
      </c>
    </row>
    <row r="3081" spans="1:5" x14ac:dyDescent="0.25">
      <c r="A3081">
        <v>3080</v>
      </c>
      <c r="B3081">
        <v>2</v>
      </c>
      <c r="C3081">
        <v>4</v>
      </c>
      <c r="D3081">
        <v>3</v>
      </c>
      <c r="E3081">
        <f>COUNTIF(tbl_EmployeeSurvey[EmployeeID],tbl_EmployeeSurvey[[#This Row],[EmployeeID]])</f>
        <v>1</v>
      </c>
    </row>
    <row r="3082" spans="1:5" x14ac:dyDescent="0.25">
      <c r="A3082">
        <v>3081</v>
      </c>
      <c r="B3082">
        <v>2</v>
      </c>
      <c r="C3082">
        <v>3</v>
      </c>
      <c r="D3082">
        <v>3</v>
      </c>
      <c r="E3082">
        <f>COUNTIF(tbl_EmployeeSurvey[EmployeeID],tbl_EmployeeSurvey[[#This Row],[EmployeeID]])</f>
        <v>1</v>
      </c>
    </row>
    <row r="3083" spans="1:5" x14ac:dyDescent="0.25">
      <c r="A3083">
        <v>3082</v>
      </c>
      <c r="B3083">
        <v>4</v>
      </c>
      <c r="C3083">
        <v>1</v>
      </c>
      <c r="D3083">
        <v>3</v>
      </c>
      <c r="E3083">
        <f>COUNTIF(tbl_EmployeeSurvey[EmployeeID],tbl_EmployeeSurvey[[#This Row],[EmployeeID]])</f>
        <v>1</v>
      </c>
    </row>
    <row r="3084" spans="1:5" x14ac:dyDescent="0.25">
      <c r="A3084">
        <v>3083</v>
      </c>
      <c r="B3084">
        <v>2</v>
      </c>
      <c r="C3084">
        <v>3</v>
      </c>
      <c r="D3084">
        <v>3</v>
      </c>
      <c r="E3084">
        <f>COUNTIF(tbl_EmployeeSurvey[EmployeeID],tbl_EmployeeSurvey[[#This Row],[EmployeeID]])</f>
        <v>1</v>
      </c>
    </row>
    <row r="3085" spans="1:5" x14ac:dyDescent="0.25">
      <c r="A3085">
        <v>3084</v>
      </c>
      <c r="B3085">
        <v>3</v>
      </c>
      <c r="C3085">
        <v>1</v>
      </c>
      <c r="D3085">
        <v>2</v>
      </c>
      <c r="E3085">
        <f>COUNTIF(tbl_EmployeeSurvey[EmployeeID],tbl_EmployeeSurvey[[#This Row],[EmployeeID]])</f>
        <v>1</v>
      </c>
    </row>
    <row r="3086" spans="1:5" x14ac:dyDescent="0.25">
      <c r="A3086">
        <v>3085</v>
      </c>
      <c r="B3086">
        <v>2</v>
      </c>
      <c r="C3086">
        <v>3</v>
      </c>
      <c r="D3086">
        <v>3</v>
      </c>
      <c r="E3086">
        <f>COUNTIF(tbl_EmployeeSurvey[EmployeeID],tbl_EmployeeSurvey[[#This Row],[EmployeeID]])</f>
        <v>1</v>
      </c>
    </row>
    <row r="3087" spans="1:5" x14ac:dyDescent="0.25">
      <c r="A3087">
        <v>3086</v>
      </c>
      <c r="B3087">
        <v>2</v>
      </c>
      <c r="C3087">
        <v>3</v>
      </c>
      <c r="D3087">
        <v>3</v>
      </c>
      <c r="E3087">
        <f>COUNTIF(tbl_EmployeeSurvey[EmployeeID],tbl_EmployeeSurvey[[#This Row],[EmployeeID]])</f>
        <v>1</v>
      </c>
    </row>
    <row r="3088" spans="1:5" x14ac:dyDescent="0.25">
      <c r="A3088">
        <v>3087</v>
      </c>
      <c r="B3088">
        <v>3</v>
      </c>
      <c r="C3088">
        <v>1</v>
      </c>
      <c r="D3088">
        <v>3</v>
      </c>
      <c r="E3088">
        <f>COUNTIF(tbl_EmployeeSurvey[EmployeeID],tbl_EmployeeSurvey[[#This Row],[EmployeeID]])</f>
        <v>1</v>
      </c>
    </row>
    <row r="3089" spans="1:5" x14ac:dyDescent="0.25">
      <c r="A3089">
        <v>3088</v>
      </c>
      <c r="B3089">
        <v>1</v>
      </c>
      <c r="C3089">
        <v>1</v>
      </c>
      <c r="D3089">
        <v>3</v>
      </c>
      <c r="E3089">
        <f>COUNTIF(tbl_EmployeeSurvey[EmployeeID],tbl_EmployeeSurvey[[#This Row],[EmployeeID]])</f>
        <v>1</v>
      </c>
    </row>
    <row r="3090" spans="1:5" x14ac:dyDescent="0.25">
      <c r="A3090">
        <v>3089</v>
      </c>
      <c r="B3090">
        <v>4</v>
      </c>
      <c r="C3090">
        <v>3</v>
      </c>
      <c r="D3090">
        <v>3</v>
      </c>
      <c r="E3090">
        <f>COUNTIF(tbl_EmployeeSurvey[EmployeeID],tbl_EmployeeSurvey[[#This Row],[EmployeeID]])</f>
        <v>1</v>
      </c>
    </row>
    <row r="3091" spans="1:5" x14ac:dyDescent="0.25">
      <c r="A3091">
        <v>3090</v>
      </c>
      <c r="B3091">
        <v>1</v>
      </c>
      <c r="C3091">
        <v>4</v>
      </c>
      <c r="D3091">
        <v>2</v>
      </c>
      <c r="E3091">
        <f>COUNTIF(tbl_EmployeeSurvey[EmployeeID],tbl_EmployeeSurvey[[#This Row],[EmployeeID]])</f>
        <v>1</v>
      </c>
    </row>
    <row r="3092" spans="1:5" x14ac:dyDescent="0.25">
      <c r="A3092">
        <v>3091</v>
      </c>
      <c r="B3092">
        <v>4</v>
      </c>
      <c r="C3092">
        <v>4</v>
      </c>
      <c r="D3092">
        <v>1</v>
      </c>
      <c r="E3092">
        <f>COUNTIF(tbl_EmployeeSurvey[EmployeeID],tbl_EmployeeSurvey[[#This Row],[EmployeeID]])</f>
        <v>1</v>
      </c>
    </row>
    <row r="3093" spans="1:5" x14ac:dyDescent="0.25">
      <c r="A3093">
        <v>3092</v>
      </c>
      <c r="B3093">
        <v>1</v>
      </c>
      <c r="C3093">
        <v>3</v>
      </c>
      <c r="D3093">
        <v>3</v>
      </c>
      <c r="E3093">
        <f>COUNTIF(tbl_EmployeeSurvey[EmployeeID],tbl_EmployeeSurvey[[#This Row],[EmployeeID]])</f>
        <v>1</v>
      </c>
    </row>
    <row r="3094" spans="1:5" x14ac:dyDescent="0.25">
      <c r="A3094">
        <v>3093</v>
      </c>
      <c r="B3094">
        <v>3</v>
      </c>
      <c r="C3094">
        <v>4</v>
      </c>
      <c r="D3094">
        <v>3</v>
      </c>
      <c r="E3094">
        <f>COUNTIF(tbl_EmployeeSurvey[EmployeeID],tbl_EmployeeSurvey[[#This Row],[EmployeeID]])</f>
        <v>1</v>
      </c>
    </row>
    <row r="3095" spans="1:5" x14ac:dyDescent="0.25">
      <c r="A3095">
        <v>3094</v>
      </c>
      <c r="B3095">
        <v>1</v>
      </c>
      <c r="C3095">
        <v>1</v>
      </c>
      <c r="D3095">
        <v>1</v>
      </c>
      <c r="E3095">
        <f>COUNTIF(tbl_EmployeeSurvey[EmployeeID],tbl_EmployeeSurvey[[#This Row],[EmployeeID]])</f>
        <v>1</v>
      </c>
    </row>
    <row r="3096" spans="1:5" x14ac:dyDescent="0.25">
      <c r="A3096">
        <v>3095</v>
      </c>
      <c r="B3096">
        <v>3</v>
      </c>
      <c r="C3096">
        <v>3</v>
      </c>
      <c r="D3096">
        <v>2</v>
      </c>
      <c r="E3096">
        <f>COUNTIF(tbl_EmployeeSurvey[EmployeeID],tbl_EmployeeSurvey[[#This Row],[EmployeeID]])</f>
        <v>1</v>
      </c>
    </row>
    <row r="3097" spans="1:5" x14ac:dyDescent="0.25">
      <c r="A3097">
        <v>3096</v>
      </c>
      <c r="B3097">
        <v>4</v>
      </c>
      <c r="C3097">
        <v>4</v>
      </c>
      <c r="D3097">
        <v>4</v>
      </c>
      <c r="E3097">
        <f>COUNTIF(tbl_EmployeeSurvey[EmployeeID],tbl_EmployeeSurvey[[#This Row],[EmployeeID]])</f>
        <v>1</v>
      </c>
    </row>
    <row r="3098" spans="1:5" x14ac:dyDescent="0.25">
      <c r="A3098">
        <v>3097</v>
      </c>
      <c r="B3098">
        <v>1</v>
      </c>
      <c r="C3098">
        <v>2</v>
      </c>
      <c r="D3098">
        <v>3</v>
      </c>
      <c r="E3098">
        <f>COUNTIF(tbl_EmployeeSurvey[EmployeeID],tbl_EmployeeSurvey[[#This Row],[EmployeeID]])</f>
        <v>1</v>
      </c>
    </row>
    <row r="3099" spans="1:5" x14ac:dyDescent="0.25">
      <c r="A3099">
        <v>3098</v>
      </c>
      <c r="B3099">
        <v>4</v>
      </c>
      <c r="C3099">
        <v>3</v>
      </c>
      <c r="D3099">
        <v>2</v>
      </c>
      <c r="E3099">
        <f>COUNTIF(tbl_EmployeeSurvey[EmployeeID],tbl_EmployeeSurvey[[#This Row],[EmployeeID]])</f>
        <v>1</v>
      </c>
    </row>
    <row r="3100" spans="1:5" x14ac:dyDescent="0.25">
      <c r="A3100">
        <v>3099</v>
      </c>
      <c r="B3100">
        <v>4</v>
      </c>
      <c r="C3100">
        <v>4</v>
      </c>
      <c r="D3100">
        <v>3</v>
      </c>
      <c r="E3100">
        <f>COUNTIF(tbl_EmployeeSurvey[EmployeeID],tbl_EmployeeSurvey[[#This Row],[EmployeeID]])</f>
        <v>1</v>
      </c>
    </row>
    <row r="3101" spans="1:5" x14ac:dyDescent="0.25">
      <c r="A3101">
        <v>3100</v>
      </c>
      <c r="B3101">
        <v>3</v>
      </c>
      <c r="C3101">
        <v>3</v>
      </c>
      <c r="D3101">
        <v>3</v>
      </c>
      <c r="E3101">
        <f>COUNTIF(tbl_EmployeeSurvey[EmployeeID],tbl_EmployeeSurvey[[#This Row],[EmployeeID]])</f>
        <v>1</v>
      </c>
    </row>
    <row r="3102" spans="1:5" x14ac:dyDescent="0.25">
      <c r="A3102">
        <v>3101</v>
      </c>
      <c r="B3102">
        <v>1</v>
      </c>
      <c r="C3102">
        <v>4</v>
      </c>
      <c r="D3102">
        <v>1</v>
      </c>
      <c r="E3102">
        <f>COUNTIF(tbl_EmployeeSurvey[EmployeeID],tbl_EmployeeSurvey[[#This Row],[EmployeeID]])</f>
        <v>1</v>
      </c>
    </row>
    <row r="3103" spans="1:5" x14ac:dyDescent="0.25">
      <c r="A3103">
        <v>3102</v>
      </c>
      <c r="B3103">
        <v>3</v>
      </c>
      <c r="C3103">
        <v>4</v>
      </c>
      <c r="D3103">
        <v>1</v>
      </c>
      <c r="E3103">
        <f>COUNTIF(tbl_EmployeeSurvey[EmployeeID],tbl_EmployeeSurvey[[#This Row],[EmployeeID]])</f>
        <v>1</v>
      </c>
    </row>
    <row r="3104" spans="1:5" x14ac:dyDescent="0.25">
      <c r="A3104">
        <v>3103</v>
      </c>
      <c r="B3104">
        <v>2</v>
      </c>
      <c r="C3104">
        <v>3</v>
      </c>
      <c r="D3104">
        <v>3</v>
      </c>
      <c r="E3104">
        <f>COUNTIF(tbl_EmployeeSurvey[EmployeeID],tbl_EmployeeSurvey[[#This Row],[EmployeeID]])</f>
        <v>1</v>
      </c>
    </row>
    <row r="3105" spans="1:5" x14ac:dyDescent="0.25">
      <c r="A3105">
        <v>3104</v>
      </c>
      <c r="B3105">
        <v>3</v>
      </c>
      <c r="C3105">
        <v>2</v>
      </c>
      <c r="D3105">
        <v>4</v>
      </c>
      <c r="E3105">
        <f>COUNTIF(tbl_EmployeeSurvey[EmployeeID],tbl_EmployeeSurvey[[#This Row],[EmployeeID]])</f>
        <v>1</v>
      </c>
    </row>
    <row r="3106" spans="1:5" x14ac:dyDescent="0.25">
      <c r="A3106">
        <v>3105</v>
      </c>
      <c r="B3106">
        <v>1</v>
      </c>
      <c r="C3106">
        <v>4</v>
      </c>
      <c r="D3106">
        <v>4</v>
      </c>
      <c r="E3106">
        <f>COUNTIF(tbl_EmployeeSurvey[EmployeeID],tbl_EmployeeSurvey[[#This Row],[EmployeeID]])</f>
        <v>1</v>
      </c>
    </row>
    <row r="3107" spans="1:5" x14ac:dyDescent="0.25">
      <c r="A3107">
        <v>3106</v>
      </c>
      <c r="B3107">
        <v>3</v>
      </c>
      <c r="C3107">
        <v>1</v>
      </c>
      <c r="D3107">
        <v>3</v>
      </c>
      <c r="E3107">
        <f>COUNTIF(tbl_EmployeeSurvey[EmployeeID],tbl_EmployeeSurvey[[#This Row],[EmployeeID]])</f>
        <v>1</v>
      </c>
    </row>
    <row r="3108" spans="1:5" x14ac:dyDescent="0.25">
      <c r="A3108">
        <v>3107</v>
      </c>
      <c r="B3108">
        <v>1</v>
      </c>
      <c r="C3108">
        <v>4</v>
      </c>
      <c r="D3108">
        <v>2</v>
      </c>
      <c r="E3108">
        <f>COUNTIF(tbl_EmployeeSurvey[EmployeeID],tbl_EmployeeSurvey[[#This Row],[EmployeeID]])</f>
        <v>1</v>
      </c>
    </row>
    <row r="3109" spans="1:5" x14ac:dyDescent="0.25">
      <c r="A3109">
        <v>3108</v>
      </c>
      <c r="B3109">
        <v>2</v>
      </c>
      <c r="C3109">
        <v>3</v>
      </c>
      <c r="D3109">
        <v>3</v>
      </c>
      <c r="E3109">
        <f>COUNTIF(tbl_EmployeeSurvey[EmployeeID],tbl_EmployeeSurvey[[#This Row],[EmployeeID]])</f>
        <v>1</v>
      </c>
    </row>
    <row r="3110" spans="1:5" x14ac:dyDescent="0.25">
      <c r="A3110">
        <v>3109</v>
      </c>
      <c r="B3110">
        <v>3</v>
      </c>
      <c r="C3110">
        <v>4</v>
      </c>
      <c r="D3110">
        <v>2</v>
      </c>
      <c r="E3110">
        <f>COUNTIF(tbl_EmployeeSurvey[EmployeeID],tbl_EmployeeSurvey[[#This Row],[EmployeeID]])</f>
        <v>1</v>
      </c>
    </row>
    <row r="3111" spans="1:5" x14ac:dyDescent="0.25">
      <c r="A3111">
        <v>3110</v>
      </c>
      <c r="B3111">
        <v>3</v>
      </c>
      <c r="C3111">
        <v>1</v>
      </c>
      <c r="D3111">
        <v>4</v>
      </c>
      <c r="E3111">
        <f>COUNTIF(tbl_EmployeeSurvey[EmployeeID],tbl_EmployeeSurvey[[#This Row],[EmployeeID]])</f>
        <v>1</v>
      </c>
    </row>
    <row r="3112" spans="1:5" x14ac:dyDescent="0.25">
      <c r="A3112">
        <v>3111</v>
      </c>
      <c r="B3112">
        <v>1</v>
      </c>
      <c r="C3112">
        <v>4</v>
      </c>
      <c r="D3112">
        <v>3</v>
      </c>
      <c r="E3112">
        <f>COUNTIF(tbl_EmployeeSurvey[EmployeeID],tbl_EmployeeSurvey[[#This Row],[EmployeeID]])</f>
        <v>1</v>
      </c>
    </row>
    <row r="3113" spans="1:5" x14ac:dyDescent="0.25">
      <c r="A3113">
        <v>3112</v>
      </c>
      <c r="B3113">
        <v>1</v>
      </c>
      <c r="C3113">
        <v>3</v>
      </c>
      <c r="D3113">
        <v>1</v>
      </c>
      <c r="E3113">
        <f>COUNTIF(tbl_EmployeeSurvey[EmployeeID],tbl_EmployeeSurvey[[#This Row],[EmployeeID]])</f>
        <v>1</v>
      </c>
    </row>
    <row r="3114" spans="1:5" x14ac:dyDescent="0.25">
      <c r="A3114">
        <v>3113</v>
      </c>
      <c r="B3114">
        <v>4</v>
      </c>
      <c r="C3114">
        <v>3</v>
      </c>
      <c r="D3114">
        <v>3</v>
      </c>
      <c r="E3114">
        <f>COUNTIF(tbl_EmployeeSurvey[EmployeeID],tbl_EmployeeSurvey[[#This Row],[EmployeeID]])</f>
        <v>1</v>
      </c>
    </row>
    <row r="3115" spans="1:5" x14ac:dyDescent="0.25">
      <c r="A3115">
        <v>3114</v>
      </c>
      <c r="B3115">
        <v>3</v>
      </c>
      <c r="C3115">
        <v>3</v>
      </c>
      <c r="D3115">
        <v>3</v>
      </c>
      <c r="E3115">
        <f>COUNTIF(tbl_EmployeeSurvey[EmployeeID],tbl_EmployeeSurvey[[#This Row],[EmployeeID]])</f>
        <v>1</v>
      </c>
    </row>
    <row r="3116" spans="1:5" x14ac:dyDescent="0.25">
      <c r="A3116">
        <v>3115</v>
      </c>
      <c r="B3116">
        <v>3</v>
      </c>
      <c r="C3116">
        <v>3</v>
      </c>
      <c r="D3116">
        <v>3</v>
      </c>
      <c r="E3116">
        <f>COUNTIF(tbl_EmployeeSurvey[EmployeeID],tbl_EmployeeSurvey[[#This Row],[EmployeeID]])</f>
        <v>1</v>
      </c>
    </row>
    <row r="3117" spans="1:5" x14ac:dyDescent="0.25">
      <c r="A3117">
        <v>3116</v>
      </c>
      <c r="B3117">
        <v>3</v>
      </c>
      <c r="C3117">
        <v>4</v>
      </c>
      <c r="D3117">
        <v>3</v>
      </c>
      <c r="E3117">
        <f>COUNTIF(tbl_EmployeeSurvey[EmployeeID],tbl_EmployeeSurvey[[#This Row],[EmployeeID]])</f>
        <v>1</v>
      </c>
    </row>
    <row r="3118" spans="1:5" x14ac:dyDescent="0.25">
      <c r="A3118">
        <v>3117</v>
      </c>
      <c r="B3118">
        <v>3</v>
      </c>
      <c r="C3118">
        <v>2</v>
      </c>
      <c r="D3118">
        <v>4</v>
      </c>
      <c r="E3118">
        <f>COUNTIF(tbl_EmployeeSurvey[EmployeeID],tbl_EmployeeSurvey[[#This Row],[EmployeeID]])</f>
        <v>1</v>
      </c>
    </row>
    <row r="3119" spans="1:5" x14ac:dyDescent="0.25">
      <c r="A3119">
        <v>3118</v>
      </c>
      <c r="B3119">
        <v>2</v>
      </c>
      <c r="C3119">
        <v>3</v>
      </c>
      <c r="D3119">
        <v>4</v>
      </c>
      <c r="E3119">
        <f>COUNTIF(tbl_EmployeeSurvey[EmployeeID],tbl_EmployeeSurvey[[#This Row],[EmployeeID]])</f>
        <v>1</v>
      </c>
    </row>
    <row r="3120" spans="1:5" x14ac:dyDescent="0.25">
      <c r="A3120">
        <v>3119</v>
      </c>
      <c r="B3120">
        <v>1</v>
      </c>
      <c r="C3120">
        <v>4</v>
      </c>
      <c r="D3120">
        <v>3</v>
      </c>
      <c r="E3120">
        <f>COUNTIF(tbl_EmployeeSurvey[EmployeeID],tbl_EmployeeSurvey[[#This Row],[EmployeeID]])</f>
        <v>1</v>
      </c>
    </row>
    <row r="3121" spans="1:5" x14ac:dyDescent="0.25">
      <c r="A3121">
        <v>3120</v>
      </c>
      <c r="B3121">
        <v>4</v>
      </c>
      <c r="C3121">
        <v>2</v>
      </c>
      <c r="D3121">
        <v>3</v>
      </c>
      <c r="E3121">
        <f>COUNTIF(tbl_EmployeeSurvey[EmployeeID],tbl_EmployeeSurvey[[#This Row],[EmployeeID]])</f>
        <v>1</v>
      </c>
    </row>
    <row r="3122" spans="1:5" x14ac:dyDescent="0.25">
      <c r="A3122">
        <v>3121</v>
      </c>
      <c r="B3122">
        <v>4</v>
      </c>
      <c r="C3122">
        <v>3</v>
      </c>
      <c r="D3122">
        <v>3</v>
      </c>
      <c r="E3122">
        <f>COUNTIF(tbl_EmployeeSurvey[EmployeeID],tbl_EmployeeSurvey[[#This Row],[EmployeeID]])</f>
        <v>1</v>
      </c>
    </row>
    <row r="3123" spans="1:5" x14ac:dyDescent="0.25">
      <c r="A3123">
        <v>3122</v>
      </c>
      <c r="B3123">
        <v>1</v>
      </c>
      <c r="C3123">
        <v>3</v>
      </c>
      <c r="D3123">
        <v>3</v>
      </c>
      <c r="E3123">
        <f>COUNTIF(tbl_EmployeeSurvey[EmployeeID],tbl_EmployeeSurvey[[#This Row],[EmployeeID]])</f>
        <v>1</v>
      </c>
    </row>
    <row r="3124" spans="1:5" x14ac:dyDescent="0.25">
      <c r="A3124">
        <v>3123</v>
      </c>
      <c r="B3124">
        <v>2</v>
      </c>
      <c r="C3124">
        <v>1</v>
      </c>
      <c r="D3124">
        <v>3</v>
      </c>
      <c r="E3124">
        <f>COUNTIF(tbl_EmployeeSurvey[EmployeeID],tbl_EmployeeSurvey[[#This Row],[EmployeeID]])</f>
        <v>1</v>
      </c>
    </row>
    <row r="3125" spans="1:5" x14ac:dyDescent="0.25">
      <c r="A3125">
        <v>3124</v>
      </c>
      <c r="B3125">
        <v>2</v>
      </c>
      <c r="C3125">
        <v>3</v>
      </c>
      <c r="D3125">
        <v>3</v>
      </c>
      <c r="E3125">
        <f>COUNTIF(tbl_EmployeeSurvey[EmployeeID],tbl_EmployeeSurvey[[#This Row],[EmployeeID]])</f>
        <v>1</v>
      </c>
    </row>
    <row r="3126" spans="1:5" x14ac:dyDescent="0.25">
      <c r="A3126">
        <v>3125</v>
      </c>
      <c r="B3126">
        <v>2</v>
      </c>
      <c r="C3126">
        <v>4</v>
      </c>
      <c r="D3126">
        <v>2</v>
      </c>
      <c r="E3126">
        <f>COUNTIF(tbl_EmployeeSurvey[EmployeeID],tbl_EmployeeSurvey[[#This Row],[EmployeeID]])</f>
        <v>1</v>
      </c>
    </row>
    <row r="3127" spans="1:5" x14ac:dyDescent="0.25">
      <c r="A3127">
        <v>3126</v>
      </c>
      <c r="B3127">
        <v>3</v>
      </c>
      <c r="C3127">
        <v>3</v>
      </c>
      <c r="D3127">
        <v>3</v>
      </c>
      <c r="E3127">
        <f>COUNTIF(tbl_EmployeeSurvey[EmployeeID],tbl_EmployeeSurvey[[#This Row],[EmployeeID]])</f>
        <v>1</v>
      </c>
    </row>
    <row r="3128" spans="1:5" x14ac:dyDescent="0.25">
      <c r="A3128">
        <v>3127</v>
      </c>
      <c r="B3128">
        <v>2</v>
      </c>
      <c r="C3128">
        <v>4</v>
      </c>
      <c r="D3128">
        <v>3</v>
      </c>
      <c r="E3128">
        <f>COUNTIF(tbl_EmployeeSurvey[EmployeeID],tbl_EmployeeSurvey[[#This Row],[EmployeeID]])</f>
        <v>1</v>
      </c>
    </row>
    <row r="3129" spans="1:5" x14ac:dyDescent="0.25">
      <c r="A3129">
        <v>3128</v>
      </c>
      <c r="B3129">
        <v>1</v>
      </c>
      <c r="C3129">
        <v>2</v>
      </c>
      <c r="D3129">
        <v>3</v>
      </c>
      <c r="E3129">
        <f>COUNTIF(tbl_EmployeeSurvey[EmployeeID],tbl_EmployeeSurvey[[#This Row],[EmployeeID]])</f>
        <v>1</v>
      </c>
    </row>
    <row r="3130" spans="1:5" x14ac:dyDescent="0.25">
      <c r="A3130">
        <v>3129</v>
      </c>
      <c r="B3130">
        <v>4</v>
      </c>
      <c r="C3130">
        <v>4</v>
      </c>
      <c r="D3130">
        <v>3</v>
      </c>
      <c r="E3130">
        <f>COUNTIF(tbl_EmployeeSurvey[EmployeeID],tbl_EmployeeSurvey[[#This Row],[EmployeeID]])</f>
        <v>1</v>
      </c>
    </row>
    <row r="3131" spans="1:5" x14ac:dyDescent="0.25">
      <c r="A3131">
        <v>3130</v>
      </c>
      <c r="B3131">
        <v>2</v>
      </c>
      <c r="C3131">
        <v>3</v>
      </c>
      <c r="D3131">
        <v>3</v>
      </c>
      <c r="E3131">
        <f>COUNTIF(tbl_EmployeeSurvey[EmployeeID],tbl_EmployeeSurvey[[#This Row],[EmployeeID]])</f>
        <v>1</v>
      </c>
    </row>
    <row r="3132" spans="1:5" x14ac:dyDescent="0.25">
      <c r="A3132">
        <v>3131</v>
      </c>
      <c r="B3132">
        <v>2</v>
      </c>
      <c r="C3132">
        <v>3</v>
      </c>
      <c r="D3132">
        <v>3</v>
      </c>
      <c r="E3132">
        <f>COUNTIF(tbl_EmployeeSurvey[EmployeeID],tbl_EmployeeSurvey[[#This Row],[EmployeeID]])</f>
        <v>1</v>
      </c>
    </row>
    <row r="3133" spans="1:5" x14ac:dyDescent="0.25">
      <c r="A3133">
        <v>3132</v>
      </c>
      <c r="B3133">
        <v>3</v>
      </c>
      <c r="C3133">
        <v>3</v>
      </c>
      <c r="D3133">
        <v>3</v>
      </c>
      <c r="E3133">
        <f>COUNTIF(tbl_EmployeeSurvey[EmployeeID],tbl_EmployeeSurvey[[#This Row],[EmployeeID]])</f>
        <v>1</v>
      </c>
    </row>
    <row r="3134" spans="1:5" x14ac:dyDescent="0.25">
      <c r="A3134">
        <v>3133</v>
      </c>
      <c r="B3134">
        <v>2</v>
      </c>
      <c r="C3134">
        <v>4</v>
      </c>
      <c r="D3134">
        <v>4</v>
      </c>
      <c r="E3134">
        <f>COUNTIF(tbl_EmployeeSurvey[EmployeeID],tbl_EmployeeSurvey[[#This Row],[EmployeeID]])</f>
        <v>1</v>
      </c>
    </row>
    <row r="3135" spans="1:5" x14ac:dyDescent="0.25">
      <c r="A3135">
        <v>3134</v>
      </c>
      <c r="B3135">
        <v>4</v>
      </c>
      <c r="C3135">
        <v>1</v>
      </c>
      <c r="D3135">
        <v>2</v>
      </c>
      <c r="E3135">
        <f>COUNTIF(tbl_EmployeeSurvey[EmployeeID],tbl_EmployeeSurvey[[#This Row],[EmployeeID]])</f>
        <v>1</v>
      </c>
    </row>
    <row r="3136" spans="1:5" x14ac:dyDescent="0.25">
      <c r="A3136">
        <v>3135</v>
      </c>
      <c r="B3136">
        <v>4</v>
      </c>
      <c r="C3136">
        <v>2</v>
      </c>
      <c r="D3136">
        <v>4</v>
      </c>
      <c r="E3136">
        <f>COUNTIF(tbl_EmployeeSurvey[EmployeeID],tbl_EmployeeSurvey[[#This Row],[EmployeeID]])</f>
        <v>1</v>
      </c>
    </row>
    <row r="3137" spans="1:5" x14ac:dyDescent="0.25">
      <c r="A3137">
        <v>3136</v>
      </c>
      <c r="B3137">
        <v>2</v>
      </c>
      <c r="C3137">
        <v>3</v>
      </c>
      <c r="D3137">
        <v>2</v>
      </c>
      <c r="E3137">
        <f>COUNTIF(tbl_EmployeeSurvey[EmployeeID],tbl_EmployeeSurvey[[#This Row],[EmployeeID]])</f>
        <v>1</v>
      </c>
    </row>
    <row r="3138" spans="1:5" x14ac:dyDescent="0.25">
      <c r="A3138">
        <v>3137</v>
      </c>
      <c r="B3138">
        <v>4</v>
      </c>
      <c r="C3138">
        <v>4</v>
      </c>
      <c r="D3138">
        <v>4</v>
      </c>
      <c r="E3138">
        <f>COUNTIF(tbl_EmployeeSurvey[EmployeeID],tbl_EmployeeSurvey[[#This Row],[EmployeeID]])</f>
        <v>1</v>
      </c>
    </row>
    <row r="3139" spans="1:5" x14ac:dyDescent="0.25">
      <c r="A3139">
        <v>3138</v>
      </c>
      <c r="B3139">
        <v>1</v>
      </c>
      <c r="C3139">
        <v>3</v>
      </c>
      <c r="D3139">
        <v>3</v>
      </c>
      <c r="E3139">
        <f>COUNTIF(tbl_EmployeeSurvey[EmployeeID],tbl_EmployeeSurvey[[#This Row],[EmployeeID]])</f>
        <v>1</v>
      </c>
    </row>
    <row r="3140" spans="1:5" x14ac:dyDescent="0.25">
      <c r="A3140">
        <v>3139</v>
      </c>
      <c r="B3140">
        <v>3</v>
      </c>
      <c r="C3140">
        <v>4</v>
      </c>
      <c r="D3140">
        <v>2</v>
      </c>
      <c r="E3140">
        <f>COUNTIF(tbl_EmployeeSurvey[EmployeeID],tbl_EmployeeSurvey[[#This Row],[EmployeeID]])</f>
        <v>1</v>
      </c>
    </row>
    <row r="3141" spans="1:5" x14ac:dyDescent="0.25">
      <c r="A3141">
        <v>3140</v>
      </c>
      <c r="B3141">
        <v>2</v>
      </c>
      <c r="C3141">
        <v>2</v>
      </c>
      <c r="D3141">
        <v>3</v>
      </c>
      <c r="E3141">
        <f>COUNTIF(tbl_EmployeeSurvey[EmployeeID],tbl_EmployeeSurvey[[#This Row],[EmployeeID]])</f>
        <v>1</v>
      </c>
    </row>
    <row r="3142" spans="1:5" x14ac:dyDescent="0.25">
      <c r="A3142">
        <v>3141</v>
      </c>
      <c r="B3142">
        <v>3</v>
      </c>
      <c r="C3142">
        <v>1</v>
      </c>
      <c r="D3142">
        <v>3</v>
      </c>
      <c r="E3142">
        <f>COUNTIF(tbl_EmployeeSurvey[EmployeeID],tbl_EmployeeSurvey[[#This Row],[EmployeeID]])</f>
        <v>1</v>
      </c>
    </row>
    <row r="3143" spans="1:5" x14ac:dyDescent="0.25">
      <c r="A3143">
        <v>3142</v>
      </c>
      <c r="B3143">
        <v>1</v>
      </c>
      <c r="C3143">
        <v>3</v>
      </c>
      <c r="D3143">
        <v>3</v>
      </c>
      <c r="E3143">
        <f>COUNTIF(tbl_EmployeeSurvey[EmployeeID],tbl_EmployeeSurvey[[#This Row],[EmployeeID]])</f>
        <v>1</v>
      </c>
    </row>
    <row r="3144" spans="1:5" x14ac:dyDescent="0.25">
      <c r="A3144">
        <v>3143</v>
      </c>
      <c r="B3144">
        <v>1</v>
      </c>
      <c r="C3144">
        <v>3</v>
      </c>
      <c r="D3144">
        <v>3</v>
      </c>
      <c r="E3144">
        <f>COUNTIF(tbl_EmployeeSurvey[EmployeeID],tbl_EmployeeSurvey[[#This Row],[EmployeeID]])</f>
        <v>1</v>
      </c>
    </row>
    <row r="3145" spans="1:5" x14ac:dyDescent="0.25">
      <c r="A3145">
        <v>3144</v>
      </c>
      <c r="B3145">
        <v>1</v>
      </c>
      <c r="C3145">
        <v>3</v>
      </c>
      <c r="D3145">
        <v>3</v>
      </c>
      <c r="E3145">
        <f>COUNTIF(tbl_EmployeeSurvey[EmployeeID],tbl_EmployeeSurvey[[#This Row],[EmployeeID]])</f>
        <v>1</v>
      </c>
    </row>
    <row r="3146" spans="1:5" x14ac:dyDescent="0.25">
      <c r="A3146">
        <v>3145</v>
      </c>
      <c r="B3146">
        <v>4</v>
      </c>
      <c r="C3146">
        <v>4</v>
      </c>
      <c r="D3146">
        <v>3</v>
      </c>
      <c r="E3146">
        <f>COUNTIF(tbl_EmployeeSurvey[EmployeeID],tbl_EmployeeSurvey[[#This Row],[EmployeeID]])</f>
        <v>1</v>
      </c>
    </row>
    <row r="3147" spans="1:5" x14ac:dyDescent="0.25">
      <c r="A3147">
        <v>3146</v>
      </c>
      <c r="B3147">
        <v>3</v>
      </c>
      <c r="C3147">
        <v>4</v>
      </c>
      <c r="D3147">
        <v>1</v>
      </c>
      <c r="E3147">
        <f>COUNTIF(tbl_EmployeeSurvey[EmployeeID],tbl_EmployeeSurvey[[#This Row],[EmployeeID]])</f>
        <v>1</v>
      </c>
    </row>
    <row r="3148" spans="1:5" x14ac:dyDescent="0.25">
      <c r="A3148">
        <v>3147</v>
      </c>
      <c r="B3148">
        <v>2</v>
      </c>
      <c r="C3148">
        <v>4</v>
      </c>
      <c r="D3148">
        <v>4</v>
      </c>
      <c r="E3148">
        <f>COUNTIF(tbl_EmployeeSurvey[EmployeeID],tbl_EmployeeSurvey[[#This Row],[EmployeeID]])</f>
        <v>1</v>
      </c>
    </row>
    <row r="3149" spans="1:5" x14ac:dyDescent="0.25">
      <c r="A3149">
        <v>3148</v>
      </c>
      <c r="B3149">
        <v>1</v>
      </c>
      <c r="C3149">
        <v>3</v>
      </c>
      <c r="D3149">
        <v>2</v>
      </c>
      <c r="E3149">
        <f>COUNTIF(tbl_EmployeeSurvey[EmployeeID],tbl_EmployeeSurvey[[#This Row],[EmployeeID]])</f>
        <v>1</v>
      </c>
    </row>
    <row r="3150" spans="1:5" x14ac:dyDescent="0.25">
      <c r="A3150">
        <v>3149</v>
      </c>
      <c r="B3150">
        <v>2</v>
      </c>
      <c r="C3150">
        <v>1</v>
      </c>
      <c r="D3150">
        <v>3</v>
      </c>
      <c r="E3150">
        <f>COUNTIF(tbl_EmployeeSurvey[EmployeeID],tbl_EmployeeSurvey[[#This Row],[EmployeeID]])</f>
        <v>1</v>
      </c>
    </row>
    <row r="3151" spans="1:5" x14ac:dyDescent="0.25">
      <c r="A3151">
        <v>3150</v>
      </c>
      <c r="B3151">
        <v>1</v>
      </c>
      <c r="C3151">
        <v>2</v>
      </c>
      <c r="D3151">
        <v>3</v>
      </c>
      <c r="E3151">
        <f>COUNTIF(tbl_EmployeeSurvey[EmployeeID],tbl_EmployeeSurvey[[#This Row],[EmployeeID]])</f>
        <v>1</v>
      </c>
    </row>
    <row r="3152" spans="1:5" x14ac:dyDescent="0.25">
      <c r="A3152">
        <v>3151</v>
      </c>
      <c r="B3152">
        <v>4</v>
      </c>
      <c r="C3152">
        <v>1</v>
      </c>
      <c r="D3152">
        <v>3</v>
      </c>
      <c r="E3152">
        <f>COUNTIF(tbl_EmployeeSurvey[EmployeeID],tbl_EmployeeSurvey[[#This Row],[EmployeeID]])</f>
        <v>1</v>
      </c>
    </row>
    <row r="3153" spans="1:5" x14ac:dyDescent="0.25">
      <c r="A3153">
        <v>3152</v>
      </c>
      <c r="B3153">
        <v>4</v>
      </c>
      <c r="C3153">
        <v>3</v>
      </c>
      <c r="D3153">
        <v>3</v>
      </c>
      <c r="E3153">
        <f>COUNTIF(tbl_EmployeeSurvey[EmployeeID],tbl_EmployeeSurvey[[#This Row],[EmployeeID]])</f>
        <v>1</v>
      </c>
    </row>
    <row r="3154" spans="1:5" x14ac:dyDescent="0.25">
      <c r="A3154">
        <v>3153</v>
      </c>
      <c r="B3154">
        <v>4</v>
      </c>
      <c r="C3154">
        <v>4</v>
      </c>
      <c r="D3154">
        <v>3</v>
      </c>
      <c r="E3154">
        <f>COUNTIF(tbl_EmployeeSurvey[EmployeeID],tbl_EmployeeSurvey[[#This Row],[EmployeeID]])</f>
        <v>1</v>
      </c>
    </row>
    <row r="3155" spans="1:5" x14ac:dyDescent="0.25">
      <c r="A3155">
        <v>3154</v>
      </c>
      <c r="B3155">
        <v>3</v>
      </c>
      <c r="C3155">
        <v>3</v>
      </c>
      <c r="D3155">
        <v>3</v>
      </c>
      <c r="E3155">
        <f>COUNTIF(tbl_EmployeeSurvey[EmployeeID],tbl_EmployeeSurvey[[#This Row],[EmployeeID]])</f>
        <v>1</v>
      </c>
    </row>
    <row r="3156" spans="1:5" x14ac:dyDescent="0.25">
      <c r="A3156">
        <v>3155</v>
      </c>
      <c r="B3156">
        <v>2</v>
      </c>
      <c r="C3156">
        <v>2</v>
      </c>
      <c r="D3156">
        <v>2</v>
      </c>
      <c r="E3156">
        <f>COUNTIF(tbl_EmployeeSurvey[EmployeeID],tbl_EmployeeSurvey[[#This Row],[EmployeeID]])</f>
        <v>1</v>
      </c>
    </row>
    <row r="3157" spans="1:5" x14ac:dyDescent="0.25">
      <c r="A3157">
        <v>3156</v>
      </c>
      <c r="B3157">
        <v>4</v>
      </c>
      <c r="C3157">
        <v>3</v>
      </c>
      <c r="D3157">
        <v>3</v>
      </c>
      <c r="E3157">
        <f>COUNTIF(tbl_EmployeeSurvey[EmployeeID],tbl_EmployeeSurvey[[#This Row],[EmployeeID]])</f>
        <v>1</v>
      </c>
    </row>
    <row r="3158" spans="1:5" x14ac:dyDescent="0.25">
      <c r="A3158">
        <v>3157</v>
      </c>
      <c r="B3158">
        <v>2</v>
      </c>
      <c r="C3158">
        <v>4</v>
      </c>
      <c r="D3158">
        <v>3</v>
      </c>
      <c r="E3158">
        <f>COUNTIF(tbl_EmployeeSurvey[EmployeeID],tbl_EmployeeSurvey[[#This Row],[EmployeeID]])</f>
        <v>1</v>
      </c>
    </row>
    <row r="3159" spans="1:5" x14ac:dyDescent="0.25">
      <c r="A3159">
        <v>3158</v>
      </c>
      <c r="B3159">
        <v>1</v>
      </c>
      <c r="C3159">
        <v>2</v>
      </c>
      <c r="D3159">
        <v>4</v>
      </c>
      <c r="E3159">
        <f>COUNTIF(tbl_EmployeeSurvey[EmployeeID],tbl_EmployeeSurvey[[#This Row],[EmployeeID]])</f>
        <v>1</v>
      </c>
    </row>
    <row r="3160" spans="1:5" x14ac:dyDescent="0.25">
      <c r="A3160">
        <v>3159</v>
      </c>
      <c r="B3160">
        <v>4</v>
      </c>
      <c r="C3160">
        <v>2</v>
      </c>
      <c r="D3160">
        <v>3</v>
      </c>
      <c r="E3160">
        <f>COUNTIF(tbl_EmployeeSurvey[EmployeeID],tbl_EmployeeSurvey[[#This Row],[EmployeeID]])</f>
        <v>1</v>
      </c>
    </row>
    <row r="3161" spans="1:5" x14ac:dyDescent="0.25">
      <c r="A3161">
        <v>3160</v>
      </c>
      <c r="B3161">
        <v>1</v>
      </c>
      <c r="C3161">
        <v>2</v>
      </c>
      <c r="D3161">
        <v>3</v>
      </c>
      <c r="E3161">
        <f>COUNTIF(tbl_EmployeeSurvey[EmployeeID],tbl_EmployeeSurvey[[#This Row],[EmployeeID]])</f>
        <v>1</v>
      </c>
    </row>
    <row r="3162" spans="1:5" x14ac:dyDescent="0.25">
      <c r="A3162">
        <v>3161</v>
      </c>
      <c r="B3162">
        <v>2</v>
      </c>
      <c r="C3162">
        <v>3</v>
      </c>
      <c r="D3162">
        <v>3</v>
      </c>
      <c r="E3162">
        <f>COUNTIF(tbl_EmployeeSurvey[EmployeeID],tbl_EmployeeSurvey[[#This Row],[EmployeeID]])</f>
        <v>1</v>
      </c>
    </row>
    <row r="3163" spans="1:5" x14ac:dyDescent="0.25">
      <c r="A3163">
        <v>3162</v>
      </c>
      <c r="B3163">
        <v>1</v>
      </c>
      <c r="C3163">
        <v>3</v>
      </c>
      <c r="D3163">
        <v>3</v>
      </c>
      <c r="E3163">
        <f>COUNTIF(tbl_EmployeeSurvey[EmployeeID],tbl_EmployeeSurvey[[#This Row],[EmployeeID]])</f>
        <v>1</v>
      </c>
    </row>
    <row r="3164" spans="1:5" x14ac:dyDescent="0.25">
      <c r="A3164">
        <v>3163</v>
      </c>
      <c r="B3164">
        <v>2</v>
      </c>
      <c r="C3164">
        <v>1</v>
      </c>
      <c r="D3164">
        <v>4</v>
      </c>
      <c r="E3164">
        <f>COUNTIF(tbl_EmployeeSurvey[EmployeeID],tbl_EmployeeSurvey[[#This Row],[EmployeeID]])</f>
        <v>1</v>
      </c>
    </row>
    <row r="3165" spans="1:5" x14ac:dyDescent="0.25">
      <c r="A3165">
        <v>3164</v>
      </c>
      <c r="B3165">
        <v>2</v>
      </c>
      <c r="C3165">
        <v>4</v>
      </c>
      <c r="D3165">
        <v>3</v>
      </c>
      <c r="E3165">
        <f>COUNTIF(tbl_EmployeeSurvey[EmployeeID],tbl_EmployeeSurvey[[#This Row],[EmployeeID]])</f>
        <v>1</v>
      </c>
    </row>
    <row r="3166" spans="1:5" x14ac:dyDescent="0.25">
      <c r="A3166">
        <v>3165</v>
      </c>
      <c r="B3166">
        <v>2</v>
      </c>
      <c r="C3166">
        <v>1</v>
      </c>
      <c r="D3166">
        <v>1</v>
      </c>
      <c r="E3166">
        <f>COUNTIF(tbl_EmployeeSurvey[EmployeeID],tbl_EmployeeSurvey[[#This Row],[EmployeeID]])</f>
        <v>1</v>
      </c>
    </row>
    <row r="3167" spans="1:5" x14ac:dyDescent="0.25">
      <c r="A3167">
        <v>3166</v>
      </c>
      <c r="B3167">
        <v>1</v>
      </c>
      <c r="C3167">
        <v>4</v>
      </c>
      <c r="D3167">
        <v>3</v>
      </c>
      <c r="E3167">
        <f>COUNTIF(tbl_EmployeeSurvey[EmployeeID],tbl_EmployeeSurvey[[#This Row],[EmployeeID]])</f>
        <v>1</v>
      </c>
    </row>
    <row r="3168" spans="1:5" x14ac:dyDescent="0.25">
      <c r="A3168">
        <v>3167</v>
      </c>
      <c r="B3168">
        <v>1</v>
      </c>
      <c r="C3168">
        <v>4</v>
      </c>
      <c r="D3168">
        <v>4</v>
      </c>
      <c r="E3168">
        <f>COUNTIF(tbl_EmployeeSurvey[EmployeeID],tbl_EmployeeSurvey[[#This Row],[EmployeeID]])</f>
        <v>1</v>
      </c>
    </row>
    <row r="3169" spans="1:5" x14ac:dyDescent="0.25">
      <c r="A3169">
        <v>3168</v>
      </c>
      <c r="B3169">
        <v>1</v>
      </c>
      <c r="C3169">
        <v>3</v>
      </c>
      <c r="D3169">
        <v>2</v>
      </c>
      <c r="E3169">
        <f>COUNTIF(tbl_EmployeeSurvey[EmployeeID],tbl_EmployeeSurvey[[#This Row],[EmployeeID]])</f>
        <v>1</v>
      </c>
    </row>
    <row r="3170" spans="1:5" x14ac:dyDescent="0.25">
      <c r="A3170">
        <v>3169</v>
      </c>
      <c r="B3170">
        <v>4</v>
      </c>
      <c r="C3170">
        <v>3</v>
      </c>
      <c r="D3170">
        <v>2</v>
      </c>
      <c r="E3170">
        <f>COUNTIF(tbl_EmployeeSurvey[EmployeeID],tbl_EmployeeSurvey[[#This Row],[EmployeeID]])</f>
        <v>1</v>
      </c>
    </row>
    <row r="3171" spans="1:5" x14ac:dyDescent="0.25">
      <c r="A3171">
        <v>3170</v>
      </c>
      <c r="B3171">
        <v>4</v>
      </c>
      <c r="C3171">
        <v>2</v>
      </c>
      <c r="D3171">
        <v>4</v>
      </c>
      <c r="E3171">
        <f>COUNTIF(tbl_EmployeeSurvey[EmployeeID],tbl_EmployeeSurvey[[#This Row],[EmployeeID]])</f>
        <v>1</v>
      </c>
    </row>
    <row r="3172" spans="1:5" x14ac:dyDescent="0.25">
      <c r="A3172">
        <v>3171</v>
      </c>
      <c r="B3172">
        <v>3</v>
      </c>
      <c r="C3172">
        <v>4</v>
      </c>
      <c r="D3172">
        <v>3</v>
      </c>
      <c r="E3172">
        <f>COUNTIF(tbl_EmployeeSurvey[EmployeeID],tbl_EmployeeSurvey[[#This Row],[EmployeeID]])</f>
        <v>1</v>
      </c>
    </row>
    <row r="3173" spans="1:5" x14ac:dyDescent="0.25">
      <c r="A3173">
        <v>3172</v>
      </c>
      <c r="B3173">
        <v>2</v>
      </c>
      <c r="C3173">
        <v>4</v>
      </c>
      <c r="D3173">
        <v>2</v>
      </c>
      <c r="E3173">
        <f>COUNTIF(tbl_EmployeeSurvey[EmployeeID],tbl_EmployeeSurvey[[#This Row],[EmployeeID]])</f>
        <v>1</v>
      </c>
    </row>
    <row r="3174" spans="1:5" x14ac:dyDescent="0.25">
      <c r="A3174">
        <v>3173</v>
      </c>
      <c r="B3174">
        <v>3</v>
      </c>
      <c r="C3174">
        <v>1</v>
      </c>
      <c r="D3174">
        <v>2</v>
      </c>
      <c r="E3174">
        <f>COUNTIF(tbl_EmployeeSurvey[EmployeeID],tbl_EmployeeSurvey[[#This Row],[EmployeeID]])</f>
        <v>1</v>
      </c>
    </row>
    <row r="3175" spans="1:5" x14ac:dyDescent="0.25">
      <c r="A3175">
        <v>3174</v>
      </c>
      <c r="B3175">
        <v>4</v>
      </c>
      <c r="C3175">
        <v>3</v>
      </c>
      <c r="D3175">
        <v>3</v>
      </c>
      <c r="E3175">
        <f>COUNTIF(tbl_EmployeeSurvey[EmployeeID],tbl_EmployeeSurvey[[#This Row],[EmployeeID]])</f>
        <v>1</v>
      </c>
    </row>
    <row r="3176" spans="1:5" x14ac:dyDescent="0.25">
      <c r="A3176">
        <v>3175</v>
      </c>
      <c r="B3176">
        <v>4</v>
      </c>
      <c r="C3176">
        <v>1</v>
      </c>
      <c r="D3176">
        <v>1</v>
      </c>
      <c r="E3176">
        <f>COUNTIF(tbl_EmployeeSurvey[EmployeeID],tbl_EmployeeSurvey[[#This Row],[EmployeeID]])</f>
        <v>1</v>
      </c>
    </row>
    <row r="3177" spans="1:5" x14ac:dyDescent="0.25">
      <c r="A3177">
        <v>3176</v>
      </c>
      <c r="B3177">
        <v>1</v>
      </c>
      <c r="C3177">
        <v>3</v>
      </c>
      <c r="D3177">
        <v>4</v>
      </c>
      <c r="E3177">
        <f>COUNTIF(tbl_EmployeeSurvey[EmployeeID],tbl_EmployeeSurvey[[#This Row],[EmployeeID]])</f>
        <v>1</v>
      </c>
    </row>
    <row r="3178" spans="1:5" x14ac:dyDescent="0.25">
      <c r="A3178">
        <v>3177</v>
      </c>
      <c r="B3178">
        <v>3</v>
      </c>
      <c r="C3178">
        <v>3</v>
      </c>
      <c r="D3178">
        <v>3</v>
      </c>
      <c r="E3178">
        <f>COUNTIF(tbl_EmployeeSurvey[EmployeeID],tbl_EmployeeSurvey[[#This Row],[EmployeeID]])</f>
        <v>1</v>
      </c>
    </row>
    <row r="3179" spans="1:5" x14ac:dyDescent="0.25">
      <c r="A3179">
        <v>3178</v>
      </c>
      <c r="B3179">
        <v>3</v>
      </c>
      <c r="C3179">
        <v>1</v>
      </c>
      <c r="D3179">
        <v>3</v>
      </c>
      <c r="E3179">
        <f>COUNTIF(tbl_EmployeeSurvey[EmployeeID],tbl_EmployeeSurvey[[#This Row],[EmployeeID]])</f>
        <v>1</v>
      </c>
    </row>
    <row r="3180" spans="1:5" x14ac:dyDescent="0.25">
      <c r="A3180">
        <v>3179</v>
      </c>
      <c r="B3180">
        <v>3</v>
      </c>
      <c r="C3180">
        <v>3</v>
      </c>
      <c r="D3180">
        <v>3</v>
      </c>
      <c r="E3180">
        <f>COUNTIF(tbl_EmployeeSurvey[EmployeeID],tbl_EmployeeSurvey[[#This Row],[EmployeeID]])</f>
        <v>1</v>
      </c>
    </row>
    <row r="3181" spans="1:5" x14ac:dyDescent="0.25">
      <c r="A3181">
        <v>3180</v>
      </c>
      <c r="B3181">
        <v>4</v>
      </c>
      <c r="C3181">
        <v>4</v>
      </c>
      <c r="D3181">
        <v>4</v>
      </c>
      <c r="E3181">
        <f>COUNTIF(tbl_EmployeeSurvey[EmployeeID],tbl_EmployeeSurvey[[#This Row],[EmployeeID]])</f>
        <v>1</v>
      </c>
    </row>
    <row r="3182" spans="1:5" x14ac:dyDescent="0.25">
      <c r="A3182">
        <v>3181</v>
      </c>
      <c r="B3182">
        <v>1</v>
      </c>
      <c r="C3182">
        <v>3</v>
      </c>
      <c r="D3182">
        <v>3</v>
      </c>
      <c r="E3182">
        <f>COUNTIF(tbl_EmployeeSurvey[EmployeeID],tbl_EmployeeSurvey[[#This Row],[EmployeeID]])</f>
        <v>1</v>
      </c>
    </row>
    <row r="3183" spans="1:5" x14ac:dyDescent="0.25">
      <c r="A3183">
        <v>3182</v>
      </c>
      <c r="B3183">
        <v>3</v>
      </c>
      <c r="C3183">
        <v>3</v>
      </c>
      <c r="D3183">
        <v>3</v>
      </c>
      <c r="E3183">
        <f>COUNTIF(tbl_EmployeeSurvey[EmployeeID],tbl_EmployeeSurvey[[#This Row],[EmployeeID]])</f>
        <v>1</v>
      </c>
    </row>
    <row r="3184" spans="1:5" x14ac:dyDescent="0.25">
      <c r="A3184">
        <v>3183</v>
      </c>
      <c r="B3184">
        <v>1</v>
      </c>
      <c r="C3184">
        <v>4</v>
      </c>
      <c r="D3184">
        <v>2</v>
      </c>
      <c r="E3184">
        <f>COUNTIF(tbl_EmployeeSurvey[EmployeeID],tbl_EmployeeSurvey[[#This Row],[EmployeeID]])</f>
        <v>1</v>
      </c>
    </row>
    <row r="3185" spans="1:5" x14ac:dyDescent="0.25">
      <c r="A3185">
        <v>3184</v>
      </c>
      <c r="B3185">
        <v>3</v>
      </c>
      <c r="C3185">
        <v>3</v>
      </c>
      <c r="D3185">
        <v>3</v>
      </c>
      <c r="E3185">
        <f>COUNTIF(tbl_EmployeeSurvey[EmployeeID],tbl_EmployeeSurvey[[#This Row],[EmployeeID]])</f>
        <v>1</v>
      </c>
    </row>
    <row r="3186" spans="1:5" x14ac:dyDescent="0.25">
      <c r="A3186">
        <v>3185</v>
      </c>
      <c r="B3186">
        <v>4</v>
      </c>
      <c r="C3186">
        <v>1</v>
      </c>
      <c r="D3186">
        <v>4</v>
      </c>
      <c r="E3186">
        <f>COUNTIF(tbl_EmployeeSurvey[EmployeeID],tbl_EmployeeSurvey[[#This Row],[EmployeeID]])</f>
        <v>1</v>
      </c>
    </row>
    <row r="3187" spans="1:5" x14ac:dyDescent="0.25">
      <c r="A3187">
        <v>3186</v>
      </c>
      <c r="B3187">
        <v>2</v>
      </c>
      <c r="C3187">
        <v>4</v>
      </c>
      <c r="D3187">
        <v>2</v>
      </c>
      <c r="E3187">
        <f>COUNTIF(tbl_EmployeeSurvey[EmployeeID],tbl_EmployeeSurvey[[#This Row],[EmployeeID]])</f>
        <v>1</v>
      </c>
    </row>
    <row r="3188" spans="1:5" x14ac:dyDescent="0.25">
      <c r="A3188">
        <v>3187</v>
      </c>
      <c r="B3188">
        <v>1</v>
      </c>
      <c r="C3188">
        <v>1</v>
      </c>
      <c r="D3188">
        <v>3</v>
      </c>
      <c r="E3188">
        <f>COUNTIF(tbl_EmployeeSurvey[EmployeeID],tbl_EmployeeSurvey[[#This Row],[EmployeeID]])</f>
        <v>1</v>
      </c>
    </row>
    <row r="3189" spans="1:5" x14ac:dyDescent="0.25">
      <c r="A3189">
        <v>3188</v>
      </c>
      <c r="B3189">
        <v>3</v>
      </c>
      <c r="C3189">
        <v>4</v>
      </c>
      <c r="D3189">
        <v>3</v>
      </c>
      <c r="E3189">
        <f>COUNTIF(tbl_EmployeeSurvey[EmployeeID],tbl_EmployeeSurvey[[#This Row],[EmployeeID]])</f>
        <v>1</v>
      </c>
    </row>
    <row r="3190" spans="1:5" x14ac:dyDescent="0.25">
      <c r="A3190">
        <v>3189</v>
      </c>
      <c r="B3190">
        <v>3</v>
      </c>
      <c r="C3190">
        <v>3</v>
      </c>
      <c r="D3190">
        <v>3</v>
      </c>
      <c r="E3190">
        <f>COUNTIF(tbl_EmployeeSurvey[EmployeeID],tbl_EmployeeSurvey[[#This Row],[EmployeeID]])</f>
        <v>1</v>
      </c>
    </row>
    <row r="3191" spans="1:5" x14ac:dyDescent="0.25">
      <c r="A3191">
        <v>3190</v>
      </c>
      <c r="B3191">
        <v>2</v>
      </c>
      <c r="C3191">
        <v>3</v>
      </c>
      <c r="D3191">
        <v>2</v>
      </c>
      <c r="E3191">
        <f>COUNTIF(tbl_EmployeeSurvey[EmployeeID],tbl_EmployeeSurvey[[#This Row],[EmployeeID]])</f>
        <v>1</v>
      </c>
    </row>
    <row r="3192" spans="1:5" x14ac:dyDescent="0.25">
      <c r="A3192">
        <v>3191</v>
      </c>
      <c r="B3192">
        <v>2</v>
      </c>
      <c r="C3192">
        <v>4</v>
      </c>
      <c r="D3192">
        <v>3</v>
      </c>
      <c r="E3192">
        <f>COUNTIF(tbl_EmployeeSurvey[EmployeeID],tbl_EmployeeSurvey[[#This Row],[EmployeeID]])</f>
        <v>1</v>
      </c>
    </row>
    <row r="3193" spans="1:5" x14ac:dyDescent="0.25">
      <c r="A3193">
        <v>3192</v>
      </c>
      <c r="B3193">
        <v>3</v>
      </c>
      <c r="C3193">
        <v>4</v>
      </c>
      <c r="D3193">
        <v>1</v>
      </c>
      <c r="E3193">
        <f>COUNTIF(tbl_EmployeeSurvey[EmployeeID],tbl_EmployeeSurvey[[#This Row],[EmployeeID]])</f>
        <v>1</v>
      </c>
    </row>
    <row r="3194" spans="1:5" x14ac:dyDescent="0.25">
      <c r="A3194">
        <v>3193</v>
      </c>
      <c r="B3194">
        <v>3</v>
      </c>
      <c r="C3194">
        <v>2</v>
      </c>
      <c r="D3194">
        <v>4</v>
      </c>
      <c r="E3194">
        <f>COUNTIF(tbl_EmployeeSurvey[EmployeeID],tbl_EmployeeSurvey[[#This Row],[EmployeeID]])</f>
        <v>1</v>
      </c>
    </row>
    <row r="3195" spans="1:5" x14ac:dyDescent="0.25">
      <c r="A3195">
        <v>3194</v>
      </c>
      <c r="B3195">
        <v>2</v>
      </c>
      <c r="C3195">
        <v>2</v>
      </c>
      <c r="D3195">
        <v>3</v>
      </c>
      <c r="E3195">
        <f>COUNTIF(tbl_EmployeeSurvey[EmployeeID],tbl_EmployeeSurvey[[#This Row],[EmployeeID]])</f>
        <v>1</v>
      </c>
    </row>
    <row r="3196" spans="1:5" x14ac:dyDescent="0.25">
      <c r="A3196">
        <v>3195</v>
      </c>
      <c r="B3196">
        <v>1</v>
      </c>
      <c r="C3196">
        <v>4</v>
      </c>
      <c r="D3196">
        <v>3</v>
      </c>
      <c r="E3196">
        <f>COUNTIF(tbl_EmployeeSurvey[EmployeeID],tbl_EmployeeSurvey[[#This Row],[EmployeeID]])</f>
        <v>1</v>
      </c>
    </row>
    <row r="3197" spans="1:5" x14ac:dyDescent="0.25">
      <c r="A3197">
        <v>3196</v>
      </c>
      <c r="B3197">
        <v>4</v>
      </c>
      <c r="C3197">
        <v>3</v>
      </c>
      <c r="D3197">
        <v>3</v>
      </c>
      <c r="E3197">
        <f>COUNTIF(tbl_EmployeeSurvey[EmployeeID],tbl_EmployeeSurvey[[#This Row],[EmployeeID]])</f>
        <v>1</v>
      </c>
    </row>
    <row r="3198" spans="1:5" x14ac:dyDescent="0.25">
      <c r="A3198">
        <v>3197</v>
      </c>
      <c r="B3198">
        <v>1</v>
      </c>
      <c r="C3198">
        <v>1</v>
      </c>
      <c r="D3198">
        <v>3</v>
      </c>
      <c r="E3198">
        <f>COUNTIF(tbl_EmployeeSurvey[EmployeeID],tbl_EmployeeSurvey[[#This Row],[EmployeeID]])</f>
        <v>1</v>
      </c>
    </row>
    <row r="3199" spans="1:5" x14ac:dyDescent="0.25">
      <c r="A3199">
        <v>3198</v>
      </c>
      <c r="B3199">
        <v>3</v>
      </c>
      <c r="C3199">
        <v>3</v>
      </c>
      <c r="D3199">
        <v>3</v>
      </c>
      <c r="E3199">
        <f>COUNTIF(tbl_EmployeeSurvey[EmployeeID],tbl_EmployeeSurvey[[#This Row],[EmployeeID]])</f>
        <v>1</v>
      </c>
    </row>
    <row r="3200" spans="1:5" x14ac:dyDescent="0.25">
      <c r="A3200">
        <v>3199</v>
      </c>
      <c r="B3200">
        <v>1</v>
      </c>
      <c r="C3200">
        <v>1</v>
      </c>
      <c r="D3200">
        <v>4</v>
      </c>
      <c r="E3200">
        <f>COUNTIF(tbl_EmployeeSurvey[EmployeeID],tbl_EmployeeSurvey[[#This Row],[EmployeeID]])</f>
        <v>1</v>
      </c>
    </row>
    <row r="3201" spans="1:5" x14ac:dyDescent="0.25">
      <c r="A3201">
        <v>3200</v>
      </c>
      <c r="B3201">
        <v>4</v>
      </c>
      <c r="C3201">
        <v>2</v>
      </c>
      <c r="D3201">
        <v>3</v>
      </c>
      <c r="E3201">
        <f>COUNTIF(tbl_EmployeeSurvey[EmployeeID],tbl_EmployeeSurvey[[#This Row],[EmployeeID]])</f>
        <v>1</v>
      </c>
    </row>
    <row r="3202" spans="1:5" x14ac:dyDescent="0.25">
      <c r="A3202">
        <v>3201</v>
      </c>
      <c r="B3202">
        <v>4</v>
      </c>
      <c r="C3202">
        <v>4</v>
      </c>
      <c r="D3202">
        <v>3</v>
      </c>
      <c r="E3202">
        <f>COUNTIF(tbl_EmployeeSurvey[EmployeeID],tbl_EmployeeSurvey[[#This Row],[EmployeeID]])</f>
        <v>1</v>
      </c>
    </row>
    <row r="3203" spans="1:5" x14ac:dyDescent="0.25">
      <c r="A3203">
        <v>3202</v>
      </c>
      <c r="B3203">
        <v>2</v>
      </c>
      <c r="C3203">
        <v>4</v>
      </c>
      <c r="D3203">
        <v>3</v>
      </c>
      <c r="E3203">
        <f>COUNTIF(tbl_EmployeeSurvey[EmployeeID],tbl_EmployeeSurvey[[#This Row],[EmployeeID]])</f>
        <v>1</v>
      </c>
    </row>
    <row r="3204" spans="1:5" x14ac:dyDescent="0.25">
      <c r="A3204">
        <v>3203</v>
      </c>
      <c r="B3204">
        <v>2</v>
      </c>
      <c r="C3204">
        <v>2</v>
      </c>
      <c r="D3204">
        <v>3</v>
      </c>
      <c r="E3204">
        <f>COUNTIF(tbl_EmployeeSurvey[EmployeeID],tbl_EmployeeSurvey[[#This Row],[EmployeeID]])</f>
        <v>1</v>
      </c>
    </row>
    <row r="3205" spans="1:5" x14ac:dyDescent="0.25">
      <c r="A3205">
        <v>3204</v>
      </c>
      <c r="B3205">
        <v>4</v>
      </c>
      <c r="C3205">
        <v>4</v>
      </c>
      <c r="D3205">
        <v>3</v>
      </c>
      <c r="E3205">
        <f>COUNTIF(tbl_EmployeeSurvey[EmployeeID],tbl_EmployeeSurvey[[#This Row],[EmployeeID]])</f>
        <v>1</v>
      </c>
    </row>
    <row r="3206" spans="1:5" x14ac:dyDescent="0.25">
      <c r="A3206">
        <v>3205</v>
      </c>
      <c r="B3206">
        <v>4</v>
      </c>
      <c r="C3206">
        <v>4</v>
      </c>
      <c r="D3206">
        <v>3</v>
      </c>
      <c r="E3206">
        <f>COUNTIF(tbl_EmployeeSurvey[EmployeeID],tbl_EmployeeSurvey[[#This Row],[EmployeeID]])</f>
        <v>1</v>
      </c>
    </row>
    <row r="3207" spans="1:5" x14ac:dyDescent="0.25">
      <c r="A3207">
        <v>3206</v>
      </c>
      <c r="B3207">
        <v>4</v>
      </c>
      <c r="C3207">
        <v>3</v>
      </c>
      <c r="D3207">
        <v>3</v>
      </c>
      <c r="E3207">
        <f>COUNTIF(tbl_EmployeeSurvey[EmployeeID],tbl_EmployeeSurvey[[#This Row],[EmployeeID]])</f>
        <v>1</v>
      </c>
    </row>
    <row r="3208" spans="1:5" x14ac:dyDescent="0.25">
      <c r="A3208">
        <v>3207</v>
      </c>
      <c r="B3208">
        <v>4</v>
      </c>
      <c r="C3208">
        <v>2</v>
      </c>
      <c r="D3208">
        <v>4</v>
      </c>
      <c r="E3208">
        <f>COUNTIF(tbl_EmployeeSurvey[EmployeeID],tbl_EmployeeSurvey[[#This Row],[EmployeeID]])</f>
        <v>1</v>
      </c>
    </row>
    <row r="3209" spans="1:5" x14ac:dyDescent="0.25">
      <c r="A3209">
        <v>3208</v>
      </c>
      <c r="B3209">
        <v>1</v>
      </c>
      <c r="C3209">
        <v>3</v>
      </c>
      <c r="D3209">
        <v>3</v>
      </c>
      <c r="E3209">
        <f>COUNTIF(tbl_EmployeeSurvey[EmployeeID],tbl_EmployeeSurvey[[#This Row],[EmployeeID]])</f>
        <v>1</v>
      </c>
    </row>
    <row r="3210" spans="1:5" x14ac:dyDescent="0.25">
      <c r="A3210">
        <v>3209</v>
      </c>
      <c r="B3210">
        <v>4</v>
      </c>
      <c r="C3210">
        <v>3</v>
      </c>
      <c r="D3210">
        <v>3</v>
      </c>
      <c r="E3210">
        <f>COUNTIF(tbl_EmployeeSurvey[EmployeeID],tbl_EmployeeSurvey[[#This Row],[EmployeeID]])</f>
        <v>1</v>
      </c>
    </row>
    <row r="3211" spans="1:5" x14ac:dyDescent="0.25">
      <c r="A3211">
        <v>3210</v>
      </c>
      <c r="B3211">
        <v>4</v>
      </c>
      <c r="C3211">
        <v>4</v>
      </c>
      <c r="D3211">
        <v>2</v>
      </c>
      <c r="E3211">
        <f>COUNTIF(tbl_EmployeeSurvey[EmployeeID],tbl_EmployeeSurvey[[#This Row],[EmployeeID]])</f>
        <v>1</v>
      </c>
    </row>
    <row r="3212" spans="1:5" x14ac:dyDescent="0.25">
      <c r="A3212">
        <v>3211</v>
      </c>
      <c r="B3212">
        <v>2</v>
      </c>
      <c r="C3212">
        <v>3</v>
      </c>
      <c r="D3212">
        <v>3</v>
      </c>
      <c r="E3212">
        <f>COUNTIF(tbl_EmployeeSurvey[EmployeeID],tbl_EmployeeSurvey[[#This Row],[EmployeeID]])</f>
        <v>1</v>
      </c>
    </row>
    <row r="3213" spans="1:5" x14ac:dyDescent="0.25">
      <c r="A3213">
        <v>3212</v>
      </c>
      <c r="B3213">
        <v>2</v>
      </c>
      <c r="C3213">
        <v>4</v>
      </c>
      <c r="D3213">
        <v>2</v>
      </c>
      <c r="E3213">
        <f>COUNTIF(tbl_EmployeeSurvey[EmployeeID],tbl_EmployeeSurvey[[#This Row],[EmployeeID]])</f>
        <v>1</v>
      </c>
    </row>
    <row r="3214" spans="1:5" x14ac:dyDescent="0.25">
      <c r="A3214">
        <v>3213</v>
      </c>
      <c r="B3214">
        <v>3</v>
      </c>
      <c r="C3214">
        <v>1</v>
      </c>
      <c r="D3214">
        <v>3</v>
      </c>
      <c r="E3214">
        <f>COUNTIF(tbl_EmployeeSurvey[EmployeeID],tbl_EmployeeSurvey[[#This Row],[EmployeeID]])</f>
        <v>1</v>
      </c>
    </row>
    <row r="3215" spans="1:5" x14ac:dyDescent="0.25">
      <c r="A3215">
        <v>3214</v>
      </c>
      <c r="B3215">
        <v>3</v>
      </c>
      <c r="C3215">
        <v>4</v>
      </c>
      <c r="D3215">
        <v>3</v>
      </c>
      <c r="E3215">
        <f>COUNTIF(tbl_EmployeeSurvey[EmployeeID],tbl_EmployeeSurvey[[#This Row],[EmployeeID]])</f>
        <v>1</v>
      </c>
    </row>
    <row r="3216" spans="1:5" x14ac:dyDescent="0.25">
      <c r="A3216">
        <v>3215</v>
      </c>
      <c r="B3216">
        <v>4</v>
      </c>
      <c r="C3216">
        <v>1</v>
      </c>
      <c r="D3216">
        <v>3</v>
      </c>
      <c r="E3216">
        <f>COUNTIF(tbl_EmployeeSurvey[EmployeeID],tbl_EmployeeSurvey[[#This Row],[EmployeeID]])</f>
        <v>1</v>
      </c>
    </row>
    <row r="3217" spans="1:5" x14ac:dyDescent="0.25">
      <c r="A3217">
        <v>3216</v>
      </c>
      <c r="B3217">
        <v>4</v>
      </c>
      <c r="C3217">
        <v>1</v>
      </c>
      <c r="D3217">
        <v>3</v>
      </c>
      <c r="E3217">
        <f>COUNTIF(tbl_EmployeeSurvey[EmployeeID],tbl_EmployeeSurvey[[#This Row],[EmployeeID]])</f>
        <v>1</v>
      </c>
    </row>
    <row r="3218" spans="1:5" x14ac:dyDescent="0.25">
      <c r="A3218">
        <v>3217</v>
      </c>
      <c r="B3218">
        <v>3</v>
      </c>
      <c r="C3218">
        <v>3</v>
      </c>
      <c r="D3218">
        <v>3</v>
      </c>
      <c r="E3218">
        <f>COUNTIF(tbl_EmployeeSurvey[EmployeeID],tbl_EmployeeSurvey[[#This Row],[EmployeeID]])</f>
        <v>1</v>
      </c>
    </row>
    <row r="3219" spans="1:5" x14ac:dyDescent="0.25">
      <c r="A3219">
        <v>3218</v>
      </c>
      <c r="B3219">
        <v>2</v>
      </c>
      <c r="C3219">
        <v>4</v>
      </c>
      <c r="D3219">
        <v>2</v>
      </c>
      <c r="E3219">
        <f>COUNTIF(tbl_EmployeeSurvey[EmployeeID],tbl_EmployeeSurvey[[#This Row],[EmployeeID]])</f>
        <v>1</v>
      </c>
    </row>
    <row r="3220" spans="1:5" x14ac:dyDescent="0.25">
      <c r="A3220">
        <v>3219</v>
      </c>
      <c r="B3220">
        <v>1</v>
      </c>
      <c r="C3220">
        <v>1</v>
      </c>
      <c r="D3220">
        <v>3</v>
      </c>
      <c r="E3220">
        <f>COUNTIF(tbl_EmployeeSurvey[EmployeeID],tbl_EmployeeSurvey[[#This Row],[EmployeeID]])</f>
        <v>1</v>
      </c>
    </row>
    <row r="3221" spans="1:5" x14ac:dyDescent="0.25">
      <c r="A3221">
        <v>3220</v>
      </c>
      <c r="B3221">
        <v>4</v>
      </c>
      <c r="C3221">
        <v>1</v>
      </c>
      <c r="D3221">
        <v>2</v>
      </c>
      <c r="E3221">
        <f>COUNTIF(tbl_EmployeeSurvey[EmployeeID],tbl_EmployeeSurvey[[#This Row],[EmployeeID]])</f>
        <v>1</v>
      </c>
    </row>
    <row r="3222" spans="1:5" x14ac:dyDescent="0.25">
      <c r="A3222">
        <v>3221</v>
      </c>
      <c r="B3222">
        <v>4</v>
      </c>
      <c r="C3222">
        <v>3</v>
      </c>
      <c r="D3222">
        <v>3</v>
      </c>
      <c r="E3222">
        <f>COUNTIF(tbl_EmployeeSurvey[EmployeeID],tbl_EmployeeSurvey[[#This Row],[EmployeeID]])</f>
        <v>1</v>
      </c>
    </row>
    <row r="3223" spans="1:5" x14ac:dyDescent="0.25">
      <c r="A3223">
        <v>3222</v>
      </c>
      <c r="B3223">
        <v>4</v>
      </c>
      <c r="C3223">
        <v>2</v>
      </c>
      <c r="D3223">
        <v>3</v>
      </c>
      <c r="E3223">
        <f>COUNTIF(tbl_EmployeeSurvey[EmployeeID],tbl_EmployeeSurvey[[#This Row],[EmployeeID]])</f>
        <v>1</v>
      </c>
    </row>
    <row r="3224" spans="1:5" x14ac:dyDescent="0.25">
      <c r="A3224">
        <v>3223</v>
      </c>
      <c r="B3224">
        <v>1</v>
      </c>
      <c r="C3224">
        <v>2</v>
      </c>
      <c r="D3224">
        <v>3</v>
      </c>
      <c r="E3224">
        <f>COUNTIF(tbl_EmployeeSurvey[EmployeeID],tbl_EmployeeSurvey[[#This Row],[EmployeeID]])</f>
        <v>1</v>
      </c>
    </row>
    <row r="3225" spans="1:5" x14ac:dyDescent="0.25">
      <c r="A3225">
        <v>3224</v>
      </c>
      <c r="B3225">
        <v>1</v>
      </c>
      <c r="C3225">
        <v>1</v>
      </c>
      <c r="D3225">
        <v>3</v>
      </c>
      <c r="E3225">
        <f>COUNTIF(tbl_EmployeeSurvey[EmployeeID],tbl_EmployeeSurvey[[#This Row],[EmployeeID]])</f>
        <v>1</v>
      </c>
    </row>
    <row r="3226" spans="1:5" x14ac:dyDescent="0.25">
      <c r="A3226">
        <v>3225</v>
      </c>
      <c r="B3226">
        <v>3</v>
      </c>
      <c r="C3226">
        <v>3</v>
      </c>
      <c r="D3226">
        <v>4</v>
      </c>
      <c r="E3226">
        <f>COUNTIF(tbl_EmployeeSurvey[EmployeeID],tbl_EmployeeSurvey[[#This Row],[EmployeeID]])</f>
        <v>1</v>
      </c>
    </row>
    <row r="3227" spans="1:5" x14ac:dyDescent="0.25">
      <c r="A3227">
        <v>3226</v>
      </c>
      <c r="B3227">
        <v>1</v>
      </c>
      <c r="C3227">
        <v>3</v>
      </c>
      <c r="D3227">
        <v>3</v>
      </c>
      <c r="E3227">
        <f>COUNTIF(tbl_EmployeeSurvey[EmployeeID],tbl_EmployeeSurvey[[#This Row],[EmployeeID]])</f>
        <v>1</v>
      </c>
    </row>
    <row r="3228" spans="1:5" x14ac:dyDescent="0.25">
      <c r="A3228">
        <v>3227</v>
      </c>
      <c r="B3228">
        <v>4</v>
      </c>
      <c r="C3228">
        <v>3</v>
      </c>
      <c r="D3228">
        <v>2</v>
      </c>
      <c r="E3228">
        <f>COUNTIF(tbl_EmployeeSurvey[EmployeeID],tbl_EmployeeSurvey[[#This Row],[EmployeeID]])</f>
        <v>1</v>
      </c>
    </row>
    <row r="3229" spans="1:5" x14ac:dyDescent="0.25">
      <c r="A3229">
        <v>3228</v>
      </c>
      <c r="B3229">
        <v>3</v>
      </c>
      <c r="C3229">
        <v>4</v>
      </c>
      <c r="D3229">
        <v>2</v>
      </c>
      <c r="E3229">
        <f>COUNTIF(tbl_EmployeeSurvey[EmployeeID],tbl_EmployeeSurvey[[#This Row],[EmployeeID]])</f>
        <v>1</v>
      </c>
    </row>
    <row r="3230" spans="1:5" x14ac:dyDescent="0.25">
      <c r="A3230">
        <v>3229</v>
      </c>
      <c r="B3230">
        <v>3</v>
      </c>
      <c r="C3230">
        <v>3</v>
      </c>
      <c r="D3230">
        <v>3</v>
      </c>
      <c r="E3230">
        <f>COUNTIF(tbl_EmployeeSurvey[EmployeeID],tbl_EmployeeSurvey[[#This Row],[EmployeeID]])</f>
        <v>1</v>
      </c>
    </row>
    <row r="3231" spans="1:5" x14ac:dyDescent="0.25">
      <c r="A3231">
        <v>3230</v>
      </c>
      <c r="B3231">
        <v>3</v>
      </c>
      <c r="C3231">
        <v>3</v>
      </c>
      <c r="D3231">
        <v>3</v>
      </c>
      <c r="E3231">
        <f>COUNTIF(tbl_EmployeeSurvey[EmployeeID],tbl_EmployeeSurvey[[#This Row],[EmployeeID]])</f>
        <v>1</v>
      </c>
    </row>
    <row r="3232" spans="1:5" x14ac:dyDescent="0.25">
      <c r="A3232">
        <v>3231</v>
      </c>
      <c r="B3232">
        <v>4</v>
      </c>
      <c r="C3232">
        <v>4</v>
      </c>
      <c r="D3232">
        <v>3</v>
      </c>
      <c r="E3232">
        <f>COUNTIF(tbl_EmployeeSurvey[EmployeeID],tbl_EmployeeSurvey[[#This Row],[EmployeeID]])</f>
        <v>1</v>
      </c>
    </row>
    <row r="3233" spans="1:5" x14ac:dyDescent="0.25">
      <c r="A3233">
        <v>3232</v>
      </c>
      <c r="B3233">
        <v>2</v>
      </c>
      <c r="C3233">
        <v>3</v>
      </c>
      <c r="D3233">
        <v>3</v>
      </c>
      <c r="E3233">
        <f>COUNTIF(tbl_EmployeeSurvey[EmployeeID],tbl_EmployeeSurvey[[#This Row],[EmployeeID]])</f>
        <v>1</v>
      </c>
    </row>
    <row r="3234" spans="1:5" x14ac:dyDescent="0.25">
      <c r="A3234">
        <v>3233</v>
      </c>
      <c r="B3234">
        <v>2</v>
      </c>
      <c r="C3234">
        <v>1</v>
      </c>
      <c r="D3234">
        <v>4</v>
      </c>
      <c r="E3234">
        <f>COUNTIF(tbl_EmployeeSurvey[EmployeeID],tbl_EmployeeSurvey[[#This Row],[EmployeeID]])</f>
        <v>1</v>
      </c>
    </row>
    <row r="3235" spans="1:5" x14ac:dyDescent="0.25">
      <c r="A3235">
        <v>3234</v>
      </c>
      <c r="B3235">
        <v>3</v>
      </c>
      <c r="C3235">
        <v>2</v>
      </c>
      <c r="D3235">
        <v>1</v>
      </c>
      <c r="E3235">
        <f>COUNTIF(tbl_EmployeeSurvey[EmployeeID],tbl_EmployeeSurvey[[#This Row],[EmployeeID]])</f>
        <v>1</v>
      </c>
    </row>
    <row r="3236" spans="1:5" x14ac:dyDescent="0.25">
      <c r="A3236">
        <v>3235</v>
      </c>
      <c r="B3236">
        <v>3</v>
      </c>
      <c r="C3236">
        <v>4</v>
      </c>
      <c r="D3236">
        <v>2</v>
      </c>
      <c r="E3236">
        <f>COUNTIF(tbl_EmployeeSurvey[EmployeeID],tbl_EmployeeSurvey[[#This Row],[EmployeeID]])</f>
        <v>1</v>
      </c>
    </row>
    <row r="3237" spans="1:5" x14ac:dyDescent="0.25">
      <c r="A3237">
        <v>3236</v>
      </c>
      <c r="B3237">
        <v>4</v>
      </c>
      <c r="C3237">
        <v>4</v>
      </c>
      <c r="D3237">
        <v>2</v>
      </c>
      <c r="E3237">
        <f>COUNTIF(tbl_EmployeeSurvey[EmployeeID],tbl_EmployeeSurvey[[#This Row],[EmployeeID]])</f>
        <v>1</v>
      </c>
    </row>
    <row r="3238" spans="1:5" x14ac:dyDescent="0.25">
      <c r="A3238">
        <v>3237</v>
      </c>
      <c r="B3238">
        <v>4</v>
      </c>
      <c r="C3238">
        <v>1</v>
      </c>
      <c r="D3238">
        <v>1</v>
      </c>
      <c r="E3238">
        <f>COUNTIF(tbl_EmployeeSurvey[EmployeeID],tbl_EmployeeSurvey[[#This Row],[EmployeeID]])</f>
        <v>1</v>
      </c>
    </row>
    <row r="3239" spans="1:5" x14ac:dyDescent="0.25">
      <c r="A3239">
        <v>3238</v>
      </c>
      <c r="B3239">
        <v>4</v>
      </c>
      <c r="C3239">
        <v>2</v>
      </c>
      <c r="D3239">
        <v>3</v>
      </c>
      <c r="E3239">
        <f>COUNTIF(tbl_EmployeeSurvey[EmployeeID],tbl_EmployeeSurvey[[#This Row],[EmployeeID]])</f>
        <v>1</v>
      </c>
    </row>
    <row r="3240" spans="1:5" x14ac:dyDescent="0.25">
      <c r="A3240">
        <v>3239</v>
      </c>
      <c r="B3240">
        <v>4</v>
      </c>
      <c r="C3240">
        <v>4</v>
      </c>
      <c r="D3240">
        <v>3</v>
      </c>
      <c r="E3240">
        <f>COUNTIF(tbl_EmployeeSurvey[EmployeeID],tbl_EmployeeSurvey[[#This Row],[EmployeeID]])</f>
        <v>1</v>
      </c>
    </row>
    <row r="3241" spans="1:5" x14ac:dyDescent="0.25">
      <c r="A3241">
        <v>3240</v>
      </c>
      <c r="B3241">
        <v>4</v>
      </c>
      <c r="C3241">
        <v>1</v>
      </c>
      <c r="D3241">
        <v>4</v>
      </c>
      <c r="E3241">
        <f>COUNTIF(tbl_EmployeeSurvey[EmployeeID],tbl_EmployeeSurvey[[#This Row],[EmployeeID]])</f>
        <v>1</v>
      </c>
    </row>
    <row r="3242" spans="1:5" x14ac:dyDescent="0.25">
      <c r="A3242">
        <v>3241</v>
      </c>
      <c r="B3242">
        <v>1</v>
      </c>
      <c r="C3242">
        <v>4</v>
      </c>
      <c r="D3242">
        <v>3</v>
      </c>
      <c r="E3242">
        <f>COUNTIF(tbl_EmployeeSurvey[EmployeeID],tbl_EmployeeSurvey[[#This Row],[EmployeeID]])</f>
        <v>1</v>
      </c>
    </row>
    <row r="3243" spans="1:5" x14ac:dyDescent="0.25">
      <c r="A3243">
        <v>3242</v>
      </c>
      <c r="B3243">
        <v>4</v>
      </c>
      <c r="C3243">
        <v>3</v>
      </c>
      <c r="D3243">
        <v>1</v>
      </c>
      <c r="E3243">
        <f>COUNTIF(tbl_EmployeeSurvey[EmployeeID],tbl_EmployeeSurvey[[#This Row],[EmployeeID]])</f>
        <v>1</v>
      </c>
    </row>
    <row r="3244" spans="1:5" x14ac:dyDescent="0.25">
      <c r="A3244">
        <v>3243</v>
      </c>
      <c r="B3244">
        <v>2</v>
      </c>
      <c r="C3244">
        <v>1</v>
      </c>
      <c r="D3244">
        <v>3</v>
      </c>
      <c r="E3244">
        <f>COUNTIF(tbl_EmployeeSurvey[EmployeeID],tbl_EmployeeSurvey[[#This Row],[EmployeeID]])</f>
        <v>1</v>
      </c>
    </row>
    <row r="3245" spans="1:5" x14ac:dyDescent="0.25">
      <c r="A3245">
        <v>3244</v>
      </c>
      <c r="B3245">
        <v>3</v>
      </c>
      <c r="C3245">
        <v>1</v>
      </c>
      <c r="D3245">
        <v>4</v>
      </c>
      <c r="E3245">
        <f>COUNTIF(tbl_EmployeeSurvey[EmployeeID],tbl_EmployeeSurvey[[#This Row],[EmployeeID]])</f>
        <v>1</v>
      </c>
    </row>
    <row r="3246" spans="1:5" x14ac:dyDescent="0.25">
      <c r="A3246">
        <v>3245</v>
      </c>
      <c r="B3246">
        <v>4</v>
      </c>
      <c r="C3246">
        <v>4</v>
      </c>
      <c r="D3246">
        <v>2</v>
      </c>
      <c r="E3246">
        <f>COUNTIF(tbl_EmployeeSurvey[EmployeeID],tbl_EmployeeSurvey[[#This Row],[EmployeeID]])</f>
        <v>1</v>
      </c>
    </row>
    <row r="3247" spans="1:5" x14ac:dyDescent="0.25">
      <c r="A3247">
        <v>3246</v>
      </c>
      <c r="B3247">
        <v>3</v>
      </c>
      <c r="C3247">
        <v>4</v>
      </c>
      <c r="D3247">
        <v>2</v>
      </c>
      <c r="E3247">
        <f>COUNTIF(tbl_EmployeeSurvey[EmployeeID],tbl_EmployeeSurvey[[#This Row],[EmployeeID]])</f>
        <v>1</v>
      </c>
    </row>
    <row r="3248" spans="1:5" x14ac:dyDescent="0.25">
      <c r="A3248">
        <v>3247</v>
      </c>
      <c r="B3248">
        <v>2</v>
      </c>
      <c r="C3248">
        <v>3</v>
      </c>
      <c r="D3248">
        <v>3</v>
      </c>
      <c r="E3248">
        <f>COUNTIF(tbl_EmployeeSurvey[EmployeeID],tbl_EmployeeSurvey[[#This Row],[EmployeeID]])</f>
        <v>1</v>
      </c>
    </row>
    <row r="3249" spans="1:5" x14ac:dyDescent="0.25">
      <c r="A3249">
        <v>3248</v>
      </c>
      <c r="B3249">
        <v>1</v>
      </c>
      <c r="C3249">
        <v>3</v>
      </c>
      <c r="D3249">
        <v>3</v>
      </c>
      <c r="E3249">
        <f>COUNTIF(tbl_EmployeeSurvey[EmployeeID],tbl_EmployeeSurvey[[#This Row],[EmployeeID]])</f>
        <v>1</v>
      </c>
    </row>
    <row r="3250" spans="1:5" x14ac:dyDescent="0.25">
      <c r="A3250">
        <v>3249</v>
      </c>
      <c r="B3250">
        <v>2</v>
      </c>
      <c r="C3250">
        <v>3</v>
      </c>
      <c r="D3250">
        <v>3</v>
      </c>
      <c r="E3250">
        <f>COUNTIF(tbl_EmployeeSurvey[EmployeeID],tbl_EmployeeSurvey[[#This Row],[EmployeeID]])</f>
        <v>1</v>
      </c>
    </row>
    <row r="3251" spans="1:5" x14ac:dyDescent="0.25">
      <c r="A3251">
        <v>3250</v>
      </c>
      <c r="B3251">
        <v>4</v>
      </c>
      <c r="C3251">
        <v>4</v>
      </c>
      <c r="D3251">
        <v>3</v>
      </c>
      <c r="E3251">
        <f>COUNTIF(tbl_EmployeeSurvey[EmployeeID],tbl_EmployeeSurvey[[#This Row],[EmployeeID]])</f>
        <v>1</v>
      </c>
    </row>
    <row r="3252" spans="1:5" x14ac:dyDescent="0.25">
      <c r="A3252">
        <v>3251</v>
      </c>
      <c r="B3252">
        <v>4</v>
      </c>
      <c r="C3252">
        <v>1</v>
      </c>
      <c r="D3252">
        <v>3</v>
      </c>
      <c r="E3252">
        <f>COUNTIF(tbl_EmployeeSurvey[EmployeeID],tbl_EmployeeSurvey[[#This Row],[EmployeeID]])</f>
        <v>1</v>
      </c>
    </row>
    <row r="3253" spans="1:5" x14ac:dyDescent="0.25">
      <c r="A3253">
        <v>3252</v>
      </c>
      <c r="B3253">
        <v>1</v>
      </c>
      <c r="C3253">
        <v>1</v>
      </c>
      <c r="D3253">
        <v>3</v>
      </c>
      <c r="E3253">
        <f>COUNTIF(tbl_EmployeeSurvey[EmployeeID],tbl_EmployeeSurvey[[#This Row],[EmployeeID]])</f>
        <v>1</v>
      </c>
    </row>
    <row r="3254" spans="1:5" x14ac:dyDescent="0.25">
      <c r="A3254">
        <v>3253</v>
      </c>
      <c r="B3254">
        <v>4</v>
      </c>
      <c r="C3254">
        <v>4</v>
      </c>
      <c r="D3254">
        <v>3</v>
      </c>
      <c r="E3254">
        <f>COUNTIF(tbl_EmployeeSurvey[EmployeeID],tbl_EmployeeSurvey[[#This Row],[EmployeeID]])</f>
        <v>1</v>
      </c>
    </row>
    <row r="3255" spans="1:5" x14ac:dyDescent="0.25">
      <c r="A3255">
        <v>3254</v>
      </c>
      <c r="B3255">
        <v>1</v>
      </c>
      <c r="C3255">
        <v>4</v>
      </c>
      <c r="D3255">
        <v>3</v>
      </c>
      <c r="E3255">
        <f>COUNTIF(tbl_EmployeeSurvey[EmployeeID],tbl_EmployeeSurvey[[#This Row],[EmployeeID]])</f>
        <v>1</v>
      </c>
    </row>
    <row r="3256" spans="1:5" x14ac:dyDescent="0.25">
      <c r="A3256">
        <v>3255</v>
      </c>
      <c r="B3256">
        <v>2</v>
      </c>
      <c r="C3256">
        <v>3</v>
      </c>
      <c r="D3256">
        <v>2</v>
      </c>
      <c r="E3256">
        <f>COUNTIF(tbl_EmployeeSurvey[EmployeeID],tbl_EmployeeSurvey[[#This Row],[EmployeeID]])</f>
        <v>1</v>
      </c>
    </row>
    <row r="3257" spans="1:5" x14ac:dyDescent="0.25">
      <c r="A3257">
        <v>3256</v>
      </c>
      <c r="B3257">
        <v>4</v>
      </c>
      <c r="C3257">
        <v>1</v>
      </c>
      <c r="D3257">
        <v>2</v>
      </c>
      <c r="E3257">
        <f>COUNTIF(tbl_EmployeeSurvey[EmployeeID],tbl_EmployeeSurvey[[#This Row],[EmployeeID]])</f>
        <v>1</v>
      </c>
    </row>
    <row r="3258" spans="1:5" x14ac:dyDescent="0.25">
      <c r="A3258">
        <v>3257</v>
      </c>
      <c r="B3258">
        <v>2</v>
      </c>
      <c r="C3258">
        <v>4</v>
      </c>
      <c r="D3258">
        <v>3</v>
      </c>
      <c r="E3258">
        <f>COUNTIF(tbl_EmployeeSurvey[EmployeeID],tbl_EmployeeSurvey[[#This Row],[EmployeeID]])</f>
        <v>1</v>
      </c>
    </row>
    <row r="3259" spans="1:5" x14ac:dyDescent="0.25">
      <c r="A3259">
        <v>3258</v>
      </c>
      <c r="B3259">
        <v>4</v>
      </c>
      <c r="C3259">
        <v>1</v>
      </c>
      <c r="D3259">
        <v>3</v>
      </c>
      <c r="E3259">
        <f>COUNTIF(tbl_EmployeeSurvey[EmployeeID],tbl_EmployeeSurvey[[#This Row],[EmployeeID]])</f>
        <v>1</v>
      </c>
    </row>
    <row r="3260" spans="1:5" x14ac:dyDescent="0.25">
      <c r="A3260">
        <v>3259</v>
      </c>
      <c r="B3260">
        <v>3</v>
      </c>
      <c r="C3260">
        <v>4</v>
      </c>
      <c r="D3260">
        <v>3</v>
      </c>
      <c r="E3260">
        <f>COUNTIF(tbl_EmployeeSurvey[EmployeeID],tbl_EmployeeSurvey[[#This Row],[EmployeeID]])</f>
        <v>1</v>
      </c>
    </row>
    <row r="3261" spans="1:5" x14ac:dyDescent="0.25">
      <c r="A3261">
        <v>3260</v>
      </c>
      <c r="B3261">
        <v>4</v>
      </c>
      <c r="C3261">
        <v>1</v>
      </c>
      <c r="D3261">
        <v>2</v>
      </c>
      <c r="E3261">
        <f>COUNTIF(tbl_EmployeeSurvey[EmployeeID],tbl_EmployeeSurvey[[#This Row],[EmployeeID]])</f>
        <v>1</v>
      </c>
    </row>
    <row r="3262" spans="1:5" x14ac:dyDescent="0.25">
      <c r="A3262">
        <v>3261</v>
      </c>
      <c r="B3262">
        <v>1</v>
      </c>
      <c r="C3262">
        <v>1</v>
      </c>
      <c r="D3262">
        <v>3</v>
      </c>
      <c r="E3262">
        <f>COUNTIF(tbl_EmployeeSurvey[EmployeeID],tbl_EmployeeSurvey[[#This Row],[EmployeeID]])</f>
        <v>1</v>
      </c>
    </row>
    <row r="3263" spans="1:5" x14ac:dyDescent="0.25">
      <c r="A3263">
        <v>3262</v>
      </c>
      <c r="B3263">
        <v>3</v>
      </c>
      <c r="C3263">
        <v>1</v>
      </c>
      <c r="D3263">
        <v>3</v>
      </c>
      <c r="E3263">
        <f>COUNTIF(tbl_EmployeeSurvey[EmployeeID],tbl_EmployeeSurvey[[#This Row],[EmployeeID]])</f>
        <v>1</v>
      </c>
    </row>
    <row r="3264" spans="1:5" x14ac:dyDescent="0.25">
      <c r="A3264">
        <v>3263</v>
      </c>
      <c r="B3264">
        <v>1</v>
      </c>
      <c r="C3264">
        <v>4</v>
      </c>
      <c r="D3264">
        <v>2</v>
      </c>
      <c r="E3264">
        <f>COUNTIF(tbl_EmployeeSurvey[EmployeeID],tbl_EmployeeSurvey[[#This Row],[EmployeeID]])</f>
        <v>1</v>
      </c>
    </row>
    <row r="3265" spans="1:5" x14ac:dyDescent="0.25">
      <c r="A3265">
        <v>3264</v>
      </c>
      <c r="B3265">
        <v>4</v>
      </c>
      <c r="C3265">
        <v>3</v>
      </c>
      <c r="D3265">
        <v>3</v>
      </c>
      <c r="E3265">
        <f>COUNTIF(tbl_EmployeeSurvey[EmployeeID],tbl_EmployeeSurvey[[#This Row],[EmployeeID]])</f>
        <v>1</v>
      </c>
    </row>
    <row r="3266" spans="1:5" x14ac:dyDescent="0.25">
      <c r="A3266">
        <v>3265</v>
      </c>
      <c r="B3266">
        <v>3</v>
      </c>
      <c r="C3266">
        <v>2</v>
      </c>
      <c r="D3266">
        <v>3</v>
      </c>
      <c r="E3266">
        <f>COUNTIF(tbl_EmployeeSurvey[EmployeeID],tbl_EmployeeSurvey[[#This Row],[EmployeeID]])</f>
        <v>1</v>
      </c>
    </row>
    <row r="3267" spans="1:5" x14ac:dyDescent="0.25">
      <c r="A3267">
        <v>3266</v>
      </c>
      <c r="B3267">
        <v>3</v>
      </c>
      <c r="C3267">
        <v>1</v>
      </c>
      <c r="D3267">
        <v>3</v>
      </c>
      <c r="E3267">
        <f>COUNTIF(tbl_EmployeeSurvey[EmployeeID],tbl_EmployeeSurvey[[#This Row],[EmployeeID]])</f>
        <v>1</v>
      </c>
    </row>
    <row r="3268" spans="1:5" x14ac:dyDescent="0.25">
      <c r="A3268">
        <v>3267</v>
      </c>
      <c r="B3268">
        <v>2</v>
      </c>
      <c r="C3268">
        <v>4</v>
      </c>
      <c r="D3268">
        <v>2</v>
      </c>
      <c r="E3268">
        <f>COUNTIF(tbl_EmployeeSurvey[EmployeeID],tbl_EmployeeSurvey[[#This Row],[EmployeeID]])</f>
        <v>1</v>
      </c>
    </row>
    <row r="3269" spans="1:5" x14ac:dyDescent="0.25">
      <c r="A3269">
        <v>3268</v>
      </c>
      <c r="B3269">
        <v>3</v>
      </c>
      <c r="C3269">
        <v>1</v>
      </c>
      <c r="D3269">
        <v>3</v>
      </c>
      <c r="E3269">
        <f>COUNTIF(tbl_EmployeeSurvey[EmployeeID],tbl_EmployeeSurvey[[#This Row],[EmployeeID]])</f>
        <v>1</v>
      </c>
    </row>
    <row r="3270" spans="1:5" x14ac:dyDescent="0.25">
      <c r="A3270">
        <v>3269</v>
      </c>
      <c r="B3270">
        <v>3</v>
      </c>
      <c r="C3270">
        <v>2</v>
      </c>
      <c r="D3270">
        <v>3</v>
      </c>
      <c r="E3270">
        <f>COUNTIF(tbl_EmployeeSurvey[EmployeeID],tbl_EmployeeSurvey[[#This Row],[EmployeeID]])</f>
        <v>1</v>
      </c>
    </row>
    <row r="3271" spans="1:5" x14ac:dyDescent="0.25">
      <c r="A3271">
        <v>3270</v>
      </c>
      <c r="B3271">
        <v>4</v>
      </c>
      <c r="C3271">
        <v>3</v>
      </c>
      <c r="D3271">
        <v>3</v>
      </c>
      <c r="E3271">
        <f>COUNTIF(tbl_EmployeeSurvey[EmployeeID],tbl_EmployeeSurvey[[#This Row],[EmployeeID]])</f>
        <v>1</v>
      </c>
    </row>
    <row r="3272" spans="1:5" x14ac:dyDescent="0.25">
      <c r="A3272">
        <v>3271</v>
      </c>
      <c r="B3272">
        <v>3</v>
      </c>
      <c r="C3272">
        <v>3</v>
      </c>
      <c r="D3272">
        <v>3</v>
      </c>
      <c r="E3272">
        <f>COUNTIF(tbl_EmployeeSurvey[EmployeeID],tbl_EmployeeSurvey[[#This Row],[EmployeeID]])</f>
        <v>1</v>
      </c>
    </row>
    <row r="3273" spans="1:5" x14ac:dyDescent="0.25">
      <c r="A3273">
        <v>3272</v>
      </c>
      <c r="B3273">
        <v>2</v>
      </c>
      <c r="C3273">
        <v>1</v>
      </c>
      <c r="D3273">
        <v>3</v>
      </c>
      <c r="E3273">
        <f>COUNTIF(tbl_EmployeeSurvey[EmployeeID],tbl_EmployeeSurvey[[#This Row],[EmployeeID]])</f>
        <v>1</v>
      </c>
    </row>
    <row r="3274" spans="1:5" x14ac:dyDescent="0.25">
      <c r="A3274">
        <v>3273</v>
      </c>
      <c r="B3274">
        <v>3</v>
      </c>
      <c r="C3274">
        <v>3</v>
      </c>
      <c r="D3274">
        <v>4</v>
      </c>
      <c r="E3274">
        <f>COUNTIF(tbl_EmployeeSurvey[EmployeeID],tbl_EmployeeSurvey[[#This Row],[EmployeeID]])</f>
        <v>1</v>
      </c>
    </row>
    <row r="3275" spans="1:5" x14ac:dyDescent="0.25">
      <c r="A3275">
        <v>3274</v>
      </c>
      <c r="B3275">
        <v>1</v>
      </c>
      <c r="C3275">
        <v>1</v>
      </c>
      <c r="D3275">
        <v>3</v>
      </c>
      <c r="E3275">
        <f>COUNTIF(tbl_EmployeeSurvey[EmployeeID],tbl_EmployeeSurvey[[#This Row],[EmployeeID]])</f>
        <v>1</v>
      </c>
    </row>
    <row r="3276" spans="1:5" x14ac:dyDescent="0.25">
      <c r="A3276">
        <v>3275</v>
      </c>
      <c r="B3276">
        <v>3</v>
      </c>
      <c r="C3276">
        <v>4</v>
      </c>
      <c r="D3276">
        <v>2</v>
      </c>
      <c r="E3276">
        <f>COUNTIF(tbl_EmployeeSurvey[EmployeeID],tbl_EmployeeSurvey[[#This Row],[EmployeeID]])</f>
        <v>1</v>
      </c>
    </row>
    <row r="3277" spans="1:5" x14ac:dyDescent="0.25">
      <c r="A3277">
        <v>3276</v>
      </c>
      <c r="B3277">
        <v>3</v>
      </c>
      <c r="C3277">
        <v>2</v>
      </c>
      <c r="D3277">
        <v>3</v>
      </c>
      <c r="E3277">
        <f>COUNTIF(tbl_EmployeeSurvey[EmployeeID],tbl_EmployeeSurvey[[#This Row],[EmployeeID]])</f>
        <v>1</v>
      </c>
    </row>
    <row r="3278" spans="1:5" x14ac:dyDescent="0.25">
      <c r="A3278">
        <v>3277</v>
      </c>
      <c r="B3278">
        <v>3</v>
      </c>
      <c r="C3278">
        <v>3</v>
      </c>
      <c r="D3278">
        <v>3</v>
      </c>
      <c r="E3278">
        <f>COUNTIF(tbl_EmployeeSurvey[EmployeeID],tbl_EmployeeSurvey[[#This Row],[EmployeeID]])</f>
        <v>1</v>
      </c>
    </row>
    <row r="3279" spans="1:5" x14ac:dyDescent="0.25">
      <c r="A3279">
        <v>3278</v>
      </c>
      <c r="B3279">
        <v>4</v>
      </c>
      <c r="C3279">
        <v>2</v>
      </c>
      <c r="D3279">
        <v>3</v>
      </c>
      <c r="E3279">
        <f>COUNTIF(tbl_EmployeeSurvey[EmployeeID],tbl_EmployeeSurvey[[#This Row],[EmployeeID]])</f>
        <v>1</v>
      </c>
    </row>
    <row r="3280" spans="1:5" x14ac:dyDescent="0.25">
      <c r="A3280">
        <v>3279</v>
      </c>
      <c r="B3280">
        <v>4</v>
      </c>
      <c r="C3280">
        <v>3</v>
      </c>
      <c r="D3280">
        <v>3</v>
      </c>
      <c r="E3280">
        <f>COUNTIF(tbl_EmployeeSurvey[EmployeeID],tbl_EmployeeSurvey[[#This Row],[EmployeeID]])</f>
        <v>1</v>
      </c>
    </row>
    <row r="3281" spans="1:5" x14ac:dyDescent="0.25">
      <c r="A3281">
        <v>3280</v>
      </c>
      <c r="B3281">
        <v>4</v>
      </c>
      <c r="C3281">
        <v>4</v>
      </c>
      <c r="D3281">
        <v>3</v>
      </c>
      <c r="E3281">
        <f>COUNTIF(tbl_EmployeeSurvey[EmployeeID],tbl_EmployeeSurvey[[#This Row],[EmployeeID]])</f>
        <v>1</v>
      </c>
    </row>
    <row r="3282" spans="1:5" x14ac:dyDescent="0.25">
      <c r="A3282">
        <v>3281</v>
      </c>
      <c r="B3282">
        <v>3</v>
      </c>
      <c r="C3282">
        <v>3</v>
      </c>
      <c r="D3282">
        <v>2</v>
      </c>
      <c r="E3282">
        <f>COUNTIF(tbl_EmployeeSurvey[EmployeeID],tbl_EmployeeSurvey[[#This Row],[EmployeeID]])</f>
        <v>1</v>
      </c>
    </row>
    <row r="3283" spans="1:5" x14ac:dyDescent="0.25">
      <c r="A3283">
        <v>3282</v>
      </c>
      <c r="B3283">
        <v>3</v>
      </c>
      <c r="C3283">
        <v>2</v>
      </c>
      <c r="D3283">
        <v>3</v>
      </c>
      <c r="E3283">
        <f>COUNTIF(tbl_EmployeeSurvey[EmployeeID],tbl_EmployeeSurvey[[#This Row],[EmployeeID]])</f>
        <v>1</v>
      </c>
    </row>
    <row r="3284" spans="1:5" x14ac:dyDescent="0.25">
      <c r="A3284">
        <v>3283</v>
      </c>
      <c r="B3284">
        <v>3</v>
      </c>
      <c r="C3284">
        <v>3</v>
      </c>
      <c r="D3284">
        <v>3</v>
      </c>
      <c r="E3284">
        <f>COUNTIF(tbl_EmployeeSurvey[EmployeeID],tbl_EmployeeSurvey[[#This Row],[EmployeeID]])</f>
        <v>1</v>
      </c>
    </row>
    <row r="3285" spans="1:5" x14ac:dyDescent="0.25">
      <c r="A3285">
        <v>3284</v>
      </c>
      <c r="B3285">
        <v>1</v>
      </c>
      <c r="C3285">
        <v>3</v>
      </c>
      <c r="D3285">
        <v>3</v>
      </c>
      <c r="E3285">
        <f>COUNTIF(tbl_EmployeeSurvey[EmployeeID],tbl_EmployeeSurvey[[#This Row],[EmployeeID]])</f>
        <v>1</v>
      </c>
    </row>
    <row r="3286" spans="1:5" x14ac:dyDescent="0.25">
      <c r="A3286">
        <v>3285</v>
      </c>
      <c r="B3286">
        <v>3</v>
      </c>
      <c r="C3286">
        <v>4</v>
      </c>
      <c r="D3286">
        <v>2</v>
      </c>
      <c r="E3286">
        <f>COUNTIF(tbl_EmployeeSurvey[EmployeeID],tbl_EmployeeSurvey[[#This Row],[EmployeeID]])</f>
        <v>1</v>
      </c>
    </row>
    <row r="3287" spans="1:5" x14ac:dyDescent="0.25">
      <c r="A3287">
        <v>3286</v>
      </c>
      <c r="B3287">
        <v>2</v>
      </c>
      <c r="C3287">
        <v>3</v>
      </c>
      <c r="D3287">
        <v>3</v>
      </c>
      <c r="E3287">
        <f>COUNTIF(tbl_EmployeeSurvey[EmployeeID],tbl_EmployeeSurvey[[#This Row],[EmployeeID]])</f>
        <v>1</v>
      </c>
    </row>
    <row r="3288" spans="1:5" x14ac:dyDescent="0.25">
      <c r="A3288">
        <v>3287</v>
      </c>
      <c r="B3288">
        <v>2</v>
      </c>
      <c r="C3288">
        <v>2</v>
      </c>
      <c r="D3288">
        <v>2</v>
      </c>
      <c r="E3288">
        <f>COUNTIF(tbl_EmployeeSurvey[EmployeeID],tbl_EmployeeSurvey[[#This Row],[EmployeeID]])</f>
        <v>1</v>
      </c>
    </row>
    <row r="3289" spans="1:5" x14ac:dyDescent="0.25">
      <c r="A3289">
        <v>3288</v>
      </c>
      <c r="B3289">
        <v>1</v>
      </c>
      <c r="C3289">
        <v>1</v>
      </c>
      <c r="D3289">
        <v>2</v>
      </c>
      <c r="E3289">
        <f>COUNTIF(tbl_EmployeeSurvey[EmployeeID],tbl_EmployeeSurvey[[#This Row],[EmployeeID]])</f>
        <v>1</v>
      </c>
    </row>
    <row r="3290" spans="1:5" x14ac:dyDescent="0.25">
      <c r="A3290">
        <v>3289</v>
      </c>
      <c r="B3290">
        <v>3</v>
      </c>
      <c r="C3290">
        <v>4</v>
      </c>
      <c r="D3290">
        <v>3</v>
      </c>
      <c r="E3290">
        <f>COUNTIF(tbl_EmployeeSurvey[EmployeeID],tbl_EmployeeSurvey[[#This Row],[EmployeeID]])</f>
        <v>1</v>
      </c>
    </row>
    <row r="3291" spans="1:5" x14ac:dyDescent="0.25">
      <c r="A3291">
        <v>3290</v>
      </c>
      <c r="B3291">
        <v>3</v>
      </c>
      <c r="C3291">
        <v>4</v>
      </c>
      <c r="D3291">
        <v>4</v>
      </c>
      <c r="E3291">
        <f>COUNTIF(tbl_EmployeeSurvey[EmployeeID],tbl_EmployeeSurvey[[#This Row],[EmployeeID]])</f>
        <v>1</v>
      </c>
    </row>
    <row r="3292" spans="1:5" x14ac:dyDescent="0.25">
      <c r="A3292">
        <v>3291</v>
      </c>
      <c r="B3292">
        <v>3</v>
      </c>
      <c r="C3292">
        <v>4</v>
      </c>
      <c r="D3292">
        <v>2</v>
      </c>
      <c r="E3292">
        <f>COUNTIF(tbl_EmployeeSurvey[EmployeeID],tbl_EmployeeSurvey[[#This Row],[EmployeeID]])</f>
        <v>1</v>
      </c>
    </row>
    <row r="3293" spans="1:5" x14ac:dyDescent="0.25">
      <c r="A3293">
        <v>3292</v>
      </c>
      <c r="B3293">
        <v>2</v>
      </c>
      <c r="C3293">
        <v>1</v>
      </c>
      <c r="D3293">
        <v>3</v>
      </c>
      <c r="E3293">
        <f>COUNTIF(tbl_EmployeeSurvey[EmployeeID],tbl_EmployeeSurvey[[#This Row],[EmployeeID]])</f>
        <v>1</v>
      </c>
    </row>
    <row r="3294" spans="1:5" x14ac:dyDescent="0.25">
      <c r="A3294">
        <v>3293</v>
      </c>
      <c r="B3294">
        <v>3</v>
      </c>
      <c r="C3294">
        <v>4</v>
      </c>
      <c r="D3294">
        <v>3</v>
      </c>
      <c r="E3294">
        <f>COUNTIF(tbl_EmployeeSurvey[EmployeeID],tbl_EmployeeSurvey[[#This Row],[EmployeeID]])</f>
        <v>1</v>
      </c>
    </row>
    <row r="3295" spans="1:5" x14ac:dyDescent="0.25">
      <c r="A3295">
        <v>3294</v>
      </c>
      <c r="B3295">
        <v>3</v>
      </c>
      <c r="C3295">
        <v>3</v>
      </c>
      <c r="D3295">
        <v>4</v>
      </c>
      <c r="E3295">
        <f>COUNTIF(tbl_EmployeeSurvey[EmployeeID],tbl_EmployeeSurvey[[#This Row],[EmployeeID]])</f>
        <v>1</v>
      </c>
    </row>
    <row r="3296" spans="1:5" x14ac:dyDescent="0.25">
      <c r="A3296">
        <v>3295</v>
      </c>
      <c r="B3296">
        <v>2</v>
      </c>
      <c r="C3296">
        <v>2</v>
      </c>
      <c r="D3296">
        <v>3</v>
      </c>
      <c r="E3296">
        <f>COUNTIF(tbl_EmployeeSurvey[EmployeeID],tbl_EmployeeSurvey[[#This Row],[EmployeeID]])</f>
        <v>1</v>
      </c>
    </row>
    <row r="3297" spans="1:5" x14ac:dyDescent="0.25">
      <c r="A3297">
        <v>3296</v>
      </c>
      <c r="B3297">
        <v>3</v>
      </c>
      <c r="C3297">
        <v>3</v>
      </c>
      <c r="D3297">
        <v>1</v>
      </c>
      <c r="E3297">
        <f>COUNTIF(tbl_EmployeeSurvey[EmployeeID],tbl_EmployeeSurvey[[#This Row],[EmployeeID]])</f>
        <v>1</v>
      </c>
    </row>
    <row r="3298" spans="1:5" x14ac:dyDescent="0.25">
      <c r="A3298">
        <v>3297</v>
      </c>
      <c r="B3298">
        <v>3</v>
      </c>
      <c r="C3298">
        <v>3</v>
      </c>
      <c r="D3298">
        <v>3</v>
      </c>
      <c r="E3298">
        <f>COUNTIF(tbl_EmployeeSurvey[EmployeeID],tbl_EmployeeSurvey[[#This Row],[EmployeeID]])</f>
        <v>1</v>
      </c>
    </row>
    <row r="3299" spans="1:5" x14ac:dyDescent="0.25">
      <c r="A3299">
        <v>3298</v>
      </c>
      <c r="B3299">
        <v>4</v>
      </c>
      <c r="C3299">
        <v>4</v>
      </c>
      <c r="D3299">
        <v>2</v>
      </c>
      <c r="E3299">
        <f>COUNTIF(tbl_EmployeeSurvey[EmployeeID],tbl_EmployeeSurvey[[#This Row],[EmployeeID]])</f>
        <v>1</v>
      </c>
    </row>
    <row r="3300" spans="1:5" x14ac:dyDescent="0.25">
      <c r="A3300">
        <v>3299</v>
      </c>
      <c r="B3300">
        <v>1</v>
      </c>
      <c r="C3300">
        <v>3</v>
      </c>
      <c r="D3300">
        <v>2</v>
      </c>
      <c r="E3300">
        <f>COUNTIF(tbl_EmployeeSurvey[EmployeeID],tbl_EmployeeSurvey[[#This Row],[EmployeeID]])</f>
        <v>1</v>
      </c>
    </row>
    <row r="3301" spans="1:5" x14ac:dyDescent="0.25">
      <c r="A3301">
        <v>3300</v>
      </c>
      <c r="B3301">
        <v>4</v>
      </c>
      <c r="C3301">
        <v>2</v>
      </c>
      <c r="D3301">
        <v>2</v>
      </c>
      <c r="E3301">
        <f>COUNTIF(tbl_EmployeeSurvey[EmployeeID],tbl_EmployeeSurvey[[#This Row],[EmployeeID]])</f>
        <v>1</v>
      </c>
    </row>
    <row r="3302" spans="1:5" x14ac:dyDescent="0.25">
      <c r="A3302">
        <v>3301</v>
      </c>
      <c r="B3302">
        <v>1</v>
      </c>
      <c r="C3302">
        <v>1</v>
      </c>
      <c r="D3302">
        <v>2</v>
      </c>
      <c r="E3302">
        <f>COUNTIF(tbl_EmployeeSurvey[EmployeeID],tbl_EmployeeSurvey[[#This Row],[EmployeeID]])</f>
        <v>1</v>
      </c>
    </row>
    <row r="3303" spans="1:5" x14ac:dyDescent="0.25">
      <c r="A3303">
        <v>3302</v>
      </c>
      <c r="B3303">
        <v>1</v>
      </c>
      <c r="C3303">
        <v>1</v>
      </c>
      <c r="D3303">
        <v>3</v>
      </c>
      <c r="E3303">
        <f>COUNTIF(tbl_EmployeeSurvey[EmployeeID],tbl_EmployeeSurvey[[#This Row],[EmployeeID]])</f>
        <v>1</v>
      </c>
    </row>
    <row r="3304" spans="1:5" x14ac:dyDescent="0.25">
      <c r="A3304">
        <v>3303</v>
      </c>
      <c r="B3304">
        <v>3</v>
      </c>
      <c r="C3304">
        <v>1</v>
      </c>
      <c r="D3304">
        <v>2</v>
      </c>
      <c r="E3304">
        <f>COUNTIF(tbl_EmployeeSurvey[EmployeeID],tbl_EmployeeSurvey[[#This Row],[EmployeeID]])</f>
        <v>1</v>
      </c>
    </row>
    <row r="3305" spans="1:5" x14ac:dyDescent="0.25">
      <c r="A3305">
        <v>3304</v>
      </c>
      <c r="B3305">
        <v>2</v>
      </c>
      <c r="C3305">
        <v>4</v>
      </c>
      <c r="D3305">
        <v>2</v>
      </c>
      <c r="E3305">
        <f>COUNTIF(tbl_EmployeeSurvey[EmployeeID],tbl_EmployeeSurvey[[#This Row],[EmployeeID]])</f>
        <v>1</v>
      </c>
    </row>
    <row r="3306" spans="1:5" x14ac:dyDescent="0.25">
      <c r="A3306">
        <v>3305</v>
      </c>
      <c r="B3306">
        <v>2</v>
      </c>
      <c r="C3306">
        <v>4</v>
      </c>
      <c r="D3306">
        <v>2</v>
      </c>
      <c r="E3306">
        <f>COUNTIF(tbl_EmployeeSurvey[EmployeeID],tbl_EmployeeSurvey[[#This Row],[EmployeeID]])</f>
        <v>1</v>
      </c>
    </row>
    <row r="3307" spans="1:5" x14ac:dyDescent="0.25">
      <c r="A3307">
        <v>3306</v>
      </c>
      <c r="B3307">
        <v>2</v>
      </c>
      <c r="C3307">
        <v>4</v>
      </c>
      <c r="D3307">
        <v>2</v>
      </c>
      <c r="E3307">
        <f>COUNTIF(tbl_EmployeeSurvey[EmployeeID],tbl_EmployeeSurvey[[#This Row],[EmployeeID]])</f>
        <v>1</v>
      </c>
    </row>
    <row r="3308" spans="1:5" x14ac:dyDescent="0.25">
      <c r="A3308">
        <v>3307</v>
      </c>
      <c r="B3308">
        <v>1</v>
      </c>
      <c r="C3308">
        <v>4</v>
      </c>
      <c r="D3308">
        <v>3</v>
      </c>
      <c r="E3308">
        <f>COUNTIF(tbl_EmployeeSurvey[EmployeeID],tbl_EmployeeSurvey[[#This Row],[EmployeeID]])</f>
        <v>1</v>
      </c>
    </row>
    <row r="3309" spans="1:5" x14ac:dyDescent="0.25">
      <c r="A3309">
        <v>3308</v>
      </c>
      <c r="B3309">
        <v>4</v>
      </c>
      <c r="C3309">
        <v>1</v>
      </c>
      <c r="D3309">
        <v>3</v>
      </c>
      <c r="E3309">
        <f>COUNTIF(tbl_EmployeeSurvey[EmployeeID],tbl_EmployeeSurvey[[#This Row],[EmployeeID]])</f>
        <v>1</v>
      </c>
    </row>
    <row r="3310" spans="1:5" x14ac:dyDescent="0.25">
      <c r="A3310">
        <v>3309</v>
      </c>
      <c r="B3310">
        <v>3</v>
      </c>
      <c r="C3310">
        <v>3</v>
      </c>
      <c r="D3310">
        <v>2</v>
      </c>
      <c r="E3310">
        <f>COUNTIF(tbl_EmployeeSurvey[EmployeeID],tbl_EmployeeSurvey[[#This Row],[EmployeeID]])</f>
        <v>1</v>
      </c>
    </row>
    <row r="3311" spans="1:5" x14ac:dyDescent="0.25">
      <c r="A3311">
        <v>3310</v>
      </c>
      <c r="B3311">
        <v>3</v>
      </c>
      <c r="C3311">
        <v>4</v>
      </c>
      <c r="D3311">
        <v>3</v>
      </c>
      <c r="E3311">
        <f>COUNTIF(tbl_EmployeeSurvey[EmployeeID],tbl_EmployeeSurvey[[#This Row],[EmployeeID]])</f>
        <v>1</v>
      </c>
    </row>
    <row r="3312" spans="1:5" x14ac:dyDescent="0.25">
      <c r="A3312">
        <v>3311</v>
      </c>
      <c r="B3312">
        <v>4</v>
      </c>
      <c r="C3312">
        <v>3</v>
      </c>
      <c r="D3312">
        <v>3</v>
      </c>
      <c r="E3312">
        <f>COUNTIF(tbl_EmployeeSurvey[EmployeeID],tbl_EmployeeSurvey[[#This Row],[EmployeeID]])</f>
        <v>1</v>
      </c>
    </row>
    <row r="3313" spans="1:5" x14ac:dyDescent="0.25">
      <c r="A3313">
        <v>3312</v>
      </c>
      <c r="B3313">
        <v>2</v>
      </c>
      <c r="C3313">
        <v>4</v>
      </c>
      <c r="D3313">
        <v>3</v>
      </c>
      <c r="E3313">
        <f>COUNTIF(tbl_EmployeeSurvey[EmployeeID],tbl_EmployeeSurvey[[#This Row],[EmployeeID]])</f>
        <v>1</v>
      </c>
    </row>
    <row r="3314" spans="1:5" x14ac:dyDescent="0.25">
      <c r="A3314">
        <v>3313</v>
      </c>
      <c r="B3314">
        <v>4</v>
      </c>
      <c r="C3314">
        <v>4</v>
      </c>
      <c r="D3314">
        <v>1</v>
      </c>
      <c r="E3314">
        <f>COUNTIF(tbl_EmployeeSurvey[EmployeeID],tbl_EmployeeSurvey[[#This Row],[EmployeeID]])</f>
        <v>1</v>
      </c>
    </row>
    <row r="3315" spans="1:5" x14ac:dyDescent="0.25">
      <c r="A3315">
        <v>3314</v>
      </c>
      <c r="B3315">
        <v>1</v>
      </c>
      <c r="C3315">
        <v>4</v>
      </c>
      <c r="D3315">
        <v>2</v>
      </c>
      <c r="E3315">
        <f>COUNTIF(tbl_EmployeeSurvey[EmployeeID],tbl_EmployeeSurvey[[#This Row],[EmployeeID]])</f>
        <v>1</v>
      </c>
    </row>
    <row r="3316" spans="1:5" x14ac:dyDescent="0.25">
      <c r="A3316">
        <v>3315</v>
      </c>
      <c r="B3316">
        <v>2</v>
      </c>
      <c r="C3316">
        <v>4</v>
      </c>
      <c r="D3316">
        <v>3</v>
      </c>
      <c r="E3316">
        <f>COUNTIF(tbl_EmployeeSurvey[EmployeeID],tbl_EmployeeSurvey[[#This Row],[EmployeeID]])</f>
        <v>1</v>
      </c>
    </row>
    <row r="3317" spans="1:5" x14ac:dyDescent="0.25">
      <c r="A3317">
        <v>3316</v>
      </c>
      <c r="B3317">
        <v>1</v>
      </c>
      <c r="C3317">
        <v>1</v>
      </c>
      <c r="D3317">
        <v>3</v>
      </c>
      <c r="E3317">
        <f>COUNTIF(tbl_EmployeeSurvey[EmployeeID],tbl_EmployeeSurvey[[#This Row],[EmployeeID]])</f>
        <v>1</v>
      </c>
    </row>
    <row r="3318" spans="1:5" x14ac:dyDescent="0.25">
      <c r="A3318">
        <v>3317</v>
      </c>
      <c r="B3318">
        <v>3</v>
      </c>
      <c r="C3318">
        <v>1</v>
      </c>
      <c r="D3318">
        <v>3</v>
      </c>
      <c r="E3318">
        <f>COUNTIF(tbl_EmployeeSurvey[EmployeeID],tbl_EmployeeSurvey[[#This Row],[EmployeeID]])</f>
        <v>1</v>
      </c>
    </row>
    <row r="3319" spans="1:5" x14ac:dyDescent="0.25">
      <c r="A3319">
        <v>3318</v>
      </c>
      <c r="B3319">
        <v>4</v>
      </c>
      <c r="C3319">
        <v>3</v>
      </c>
      <c r="D3319">
        <v>3</v>
      </c>
      <c r="E3319">
        <f>COUNTIF(tbl_EmployeeSurvey[EmployeeID],tbl_EmployeeSurvey[[#This Row],[EmployeeID]])</f>
        <v>1</v>
      </c>
    </row>
    <row r="3320" spans="1:5" x14ac:dyDescent="0.25">
      <c r="A3320">
        <v>3319</v>
      </c>
      <c r="B3320">
        <v>4</v>
      </c>
      <c r="C3320">
        <v>2</v>
      </c>
      <c r="D3320">
        <v>2</v>
      </c>
      <c r="E3320">
        <f>COUNTIF(tbl_EmployeeSurvey[EmployeeID],tbl_EmployeeSurvey[[#This Row],[EmployeeID]])</f>
        <v>1</v>
      </c>
    </row>
    <row r="3321" spans="1:5" x14ac:dyDescent="0.25">
      <c r="A3321">
        <v>3320</v>
      </c>
      <c r="B3321">
        <v>4</v>
      </c>
      <c r="C3321">
        <v>4</v>
      </c>
      <c r="D3321">
        <v>3</v>
      </c>
      <c r="E3321">
        <f>COUNTIF(tbl_EmployeeSurvey[EmployeeID],tbl_EmployeeSurvey[[#This Row],[EmployeeID]])</f>
        <v>1</v>
      </c>
    </row>
    <row r="3322" spans="1:5" x14ac:dyDescent="0.25">
      <c r="A3322">
        <v>3321</v>
      </c>
      <c r="B3322">
        <v>3</v>
      </c>
      <c r="C3322">
        <v>1</v>
      </c>
      <c r="D3322">
        <v>4</v>
      </c>
      <c r="E3322">
        <f>COUNTIF(tbl_EmployeeSurvey[EmployeeID],tbl_EmployeeSurvey[[#This Row],[EmployeeID]])</f>
        <v>1</v>
      </c>
    </row>
    <row r="3323" spans="1:5" x14ac:dyDescent="0.25">
      <c r="A3323">
        <v>3322</v>
      </c>
      <c r="B3323">
        <v>3</v>
      </c>
      <c r="C3323">
        <v>1</v>
      </c>
      <c r="D3323">
        <v>3</v>
      </c>
      <c r="E3323">
        <f>COUNTIF(tbl_EmployeeSurvey[EmployeeID],tbl_EmployeeSurvey[[#This Row],[EmployeeID]])</f>
        <v>1</v>
      </c>
    </row>
    <row r="3324" spans="1:5" x14ac:dyDescent="0.25">
      <c r="A3324">
        <v>3323</v>
      </c>
      <c r="B3324">
        <v>1</v>
      </c>
      <c r="C3324">
        <v>4</v>
      </c>
      <c r="D3324">
        <v>2</v>
      </c>
      <c r="E3324">
        <f>COUNTIF(tbl_EmployeeSurvey[EmployeeID],tbl_EmployeeSurvey[[#This Row],[EmployeeID]])</f>
        <v>1</v>
      </c>
    </row>
    <row r="3325" spans="1:5" x14ac:dyDescent="0.25">
      <c r="A3325">
        <v>3324</v>
      </c>
      <c r="B3325">
        <v>2</v>
      </c>
      <c r="C3325">
        <v>2</v>
      </c>
      <c r="D3325">
        <v>3</v>
      </c>
      <c r="E3325">
        <f>COUNTIF(tbl_EmployeeSurvey[EmployeeID],tbl_EmployeeSurvey[[#This Row],[EmployeeID]])</f>
        <v>1</v>
      </c>
    </row>
    <row r="3326" spans="1:5" x14ac:dyDescent="0.25">
      <c r="A3326">
        <v>3325</v>
      </c>
      <c r="B3326">
        <v>2</v>
      </c>
      <c r="C3326">
        <v>2</v>
      </c>
      <c r="D3326">
        <v>3</v>
      </c>
      <c r="E3326">
        <f>COUNTIF(tbl_EmployeeSurvey[EmployeeID],tbl_EmployeeSurvey[[#This Row],[EmployeeID]])</f>
        <v>1</v>
      </c>
    </row>
    <row r="3327" spans="1:5" x14ac:dyDescent="0.25">
      <c r="A3327">
        <v>3326</v>
      </c>
      <c r="B3327">
        <v>3</v>
      </c>
      <c r="C3327">
        <v>4</v>
      </c>
      <c r="D3327">
        <v>2</v>
      </c>
      <c r="E3327">
        <f>COUNTIF(tbl_EmployeeSurvey[EmployeeID],tbl_EmployeeSurvey[[#This Row],[EmployeeID]])</f>
        <v>1</v>
      </c>
    </row>
    <row r="3328" spans="1:5" x14ac:dyDescent="0.25">
      <c r="A3328">
        <v>3327</v>
      </c>
      <c r="B3328">
        <v>4</v>
      </c>
      <c r="C3328">
        <v>4</v>
      </c>
      <c r="D3328">
        <v>3</v>
      </c>
      <c r="E3328">
        <f>COUNTIF(tbl_EmployeeSurvey[EmployeeID],tbl_EmployeeSurvey[[#This Row],[EmployeeID]])</f>
        <v>1</v>
      </c>
    </row>
    <row r="3329" spans="1:5" x14ac:dyDescent="0.25">
      <c r="A3329">
        <v>3328</v>
      </c>
      <c r="B3329">
        <v>2</v>
      </c>
      <c r="C3329">
        <v>3</v>
      </c>
      <c r="D3329">
        <v>3</v>
      </c>
      <c r="E3329">
        <f>COUNTIF(tbl_EmployeeSurvey[EmployeeID],tbl_EmployeeSurvey[[#This Row],[EmployeeID]])</f>
        <v>1</v>
      </c>
    </row>
    <row r="3330" spans="1:5" x14ac:dyDescent="0.25">
      <c r="A3330">
        <v>3329</v>
      </c>
      <c r="B3330">
        <v>1</v>
      </c>
      <c r="C3330">
        <v>4</v>
      </c>
      <c r="D3330">
        <v>3</v>
      </c>
      <c r="E3330">
        <f>COUNTIF(tbl_EmployeeSurvey[EmployeeID],tbl_EmployeeSurvey[[#This Row],[EmployeeID]])</f>
        <v>1</v>
      </c>
    </row>
    <row r="3331" spans="1:5" x14ac:dyDescent="0.25">
      <c r="A3331">
        <v>3330</v>
      </c>
      <c r="B3331">
        <v>4</v>
      </c>
      <c r="C3331">
        <v>2</v>
      </c>
      <c r="D3331">
        <v>3</v>
      </c>
      <c r="E3331">
        <f>COUNTIF(tbl_EmployeeSurvey[EmployeeID],tbl_EmployeeSurvey[[#This Row],[EmployeeID]])</f>
        <v>1</v>
      </c>
    </row>
    <row r="3332" spans="1:5" x14ac:dyDescent="0.25">
      <c r="A3332">
        <v>3331</v>
      </c>
      <c r="B3332">
        <v>3</v>
      </c>
      <c r="C3332">
        <v>4</v>
      </c>
      <c r="D3332">
        <v>3</v>
      </c>
      <c r="E3332">
        <f>COUNTIF(tbl_EmployeeSurvey[EmployeeID],tbl_EmployeeSurvey[[#This Row],[EmployeeID]])</f>
        <v>1</v>
      </c>
    </row>
    <row r="3333" spans="1:5" x14ac:dyDescent="0.25">
      <c r="A3333">
        <v>3332</v>
      </c>
      <c r="B3333">
        <v>4</v>
      </c>
      <c r="C3333">
        <v>4</v>
      </c>
      <c r="D3333">
        <v>3</v>
      </c>
      <c r="E3333">
        <f>COUNTIF(tbl_EmployeeSurvey[EmployeeID],tbl_EmployeeSurvey[[#This Row],[EmployeeID]])</f>
        <v>1</v>
      </c>
    </row>
    <row r="3334" spans="1:5" x14ac:dyDescent="0.25">
      <c r="A3334">
        <v>3333</v>
      </c>
      <c r="B3334">
        <v>4</v>
      </c>
      <c r="C3334">
        <v>4</v>
      </c>
      <c r="D3334">
        <v>2</v>
      </c>
      <c r="E3334">
        <f>COUNTIF(tbl_EmployeeSurvey[EmployeeID],tbl_EmployeeSurvey[[#This Row],[EmployeeID]])</f>
        <v>1</v>
      </c>
    </row>
    <row r="3335" spans="1:5" x14ac:dyDescent="0.25">
      <c r="A3335">
        <v>3334</v>
      </c>
      <c r="B3335">
        <v>3</v>
      </c>
      <c r="C3335">
        <v>4</v>
      </c>
      <c r="D3335">
        <v>3</v>
      </c>
      <c r="E3335">
        <f>COUNTIF(tbl_EmployeeSurvey[EmployeeID],tbl_EmployeeSurvey[[#This Row],[EmployeeID]])</f>
        <v>1</v>
      </c>
    </row>
    <row r="3336" spans="1:5" x14ac:dyDescent="0.25">
      <c r="A3336">
        <v>3335</v>
      </c>
      <c r="B3336">
        <v>1</v>
      </c>
      <c r="C3336">
        <v>2</v>
      </c>
      <c r="D3336">
        <v>3</v>
      </c>
      <c r="E3336">
        <f>COUNTIF(tbl_EmployeeSurvey[EmployeeID],tbl_EmployeeSurvey[[#This Row],[EmployeeID]])</f>
        <v>1</v>
      </c>
    </row>
    <row r="3337" spans="1:5" x14ac:dyDescent="0.25">
      <c r="A3337">
        <v>3336</v>
      </c>
      <c r="B3337">
        <v>1</v>
      </c>
      <c r="C3337">
        <v>1</v>
      </c>
      <c r="D3337">
        <v>3</v>
      </c>
      <c r="E3337">
        <f>COUNTIF(tbl_EmployeeSurvey[EmployeeID],tbl_EmployeeSurvey[[#This Row],[EmployeeID]])</f>
        <v>1</v>
      </c>
    </row>
    <row r="3338" spans="1:5" x14ac:dyDescent="0.25">
      <c r="A3338">
        <v>3337</v>
      </c>
      <c r="B3338">
        <v>4</v>
      </c>
      <c r="C3338">
        <v>4</v>
      </c>
      <c r="D3338">
        <v>3</v>
      </c>
      <c r="E3338">
        <f>COUNTIF(tbl_EmployeeSurvey[EmployeeID],tbl_EmployeeSurvey[[#This Row],[EmployeeID]])</f>
        <v>1</v>
      </c>
    </row>
    <row r="3339" spans="1:5" x14ac:dyDescent="0.25">
      <c r="A3339">
        <v>3338</v>
      </c>
      <c r="B3339">
        <v>4</v>
      </c>
      <c r="C3339">
        <v>2</v>
      </c>
      <c r="D3339">
        <v>4</v>
      </c>
      <c r="E3339">
        <f>COUNTIF(tbl_EmployeeSurvey[EmployeeID],tbl_EmployeeSurvey[[#This Row],[EmployeeID]])</f>
        <v>1</v>
      </c>
    </row>
    <row r="3340" spans="1:5" x14ac:dyDescent="0.25">
      <c r="A3340">
        <v>3339</v>
      </c>
      <c r="B3340">
        <v>1</v>
      </c>
      <c r="C3340">
        <v>4</v>
      </c>
      <c r="D3340">
        <v>1</v>
      </c>
      <c r="E3340">
        <f>COUNTIF(tbl_EmployeeSurvey[EmployeeID],tbl_EmployeeSurvey[[#This Row],[EmployeeID]])</f>
        <v>1</v>
      </c>
    </row>
    <row r="3341" spans="1:5" x14ac:dyDescent="0.25">
      <c r="A3341">
        <v>3340</v>
      </c>
      <c r="B3341">
        <v>1</v>
      </c>
      <c r="C3341">
        <v>4</v>
      </c>
      <c r="D3341">
        <v>3</v>
      </c>
      <c r="E3341">
        <f>COUNTIF(tbl_EmployeeSurvey[EmployeeID],tbl_EmployeeSurvey[[#This Row],[EmployeeID]])</f>
        <v>1</v>
      </c>
    </row>
    <row r="3342" spans="1:5" x14ac:dyDescent="0.25">
      <c r="A3342">
        <v>3341</v>
      </c>
      <c r="B3342">
        <v>2</v>
      </c>
      <c r="C3342">
        <v>1</v>
      </c>
      <c r="D3342">
        <v>3</v>
      </c>
      <c r="E3342">
        <f>COUNTIF(tbl_EmployeeSurvey[EmployeeID],tbl_EmployeeSurvey[[#This Row],[EmployeeID]])</f>
        <v>1</v>
      </c>
    </row>
    <row r="3343" spans="1:5" x14ac:dyDescent="0.25">
      <c r="A3343">
        <v>3342</v>
      </c>
      <c r="B3343">
        <v>1</v>
      </c>
      <c r="C3343">
        <v>4</v>
      </c>
      <c r="D3343">
        <v>3</v>
      </c>
      <c r="E3343">
        <f>COUNTIF(tbl_EmployeeSurvey[EmployeeID],tbl_EmployeeSurvey[[#This Row],[EmployeeID]])</f>
        <v>1</v>
      </c>
    </row>
    <row r="3344" spans="1:5" x14ac:dyDescent="0.25">
      <c r="A3344">
        <v>3343</v>
      </c>
      <c r="B3344">
        <v>4</v>
      </c>
      <c r="C3344">
        <v>4</v>
      </c>
      <c r="D3344">
        <v>2</v>
      </c>
      <c r="E3344">
        <f>COUNTIF(tbl_EmployeeSurvey[EmployeeID],tbl_EmployeeSurvey[[#This Row],[EmployeeID]])</f>
        <v>1</v>
      </c>
    </row>
    <row r="3345" spans="1:5" x14ac:dyDescent="0.25">
      <c r="A3345">
        <v>3344</v>
      </c>
      <c r="B3345">
        <v>1</v>
      </c>
      <c r="C3345">
        <v>2</v>
      </c>
      <c r="D3345">
        <v>4</v>
      </c>
      <c r="E3345">
        <f>COUNTIF(tbl_EmployeeSurvey[EmployeeID],tbl_EmployeeSurvey[[#This Row],[EmployeeID]])</f>
        <v>1</v>
      </c>
    </row>
    <row r="3346" spans="1:5" x14ac:dyDescent="0.25">
      <c r="A3346">
        <v>3345</v>
      </c>
      <c r="B3346">
        <v>3</v>
      </c>
      <c r="C3346">
        <v>3</v>
      </c>
      <c r="D3346">
        <v>2</v>
      </c>
      <c r="E3346">
        <f>COUNTIF(tbl_EmployeeSurvey[EmployeeID],tbl_EmployeeSurvey[[#This Row],[EmployeeID]])</f>
        <v>1</v>
      </c>
    </row>
    <row r="3347" spans="1:5" x14ac:dyDescent="0.25">
      <c r="A3347">
        <v>3346</v>
      </c>
      <c r="B3347">
        <v>4</v>
      </c>
      <c r="C3347">
        <v>4</v>
      </c>
      <c r="D3347">
        <v>2</v>
      </c>
      <c r="E3347">
        <f>COUNTIF(tbl_EmployeeSurvey[EmployeeID],tbl_EmployeeSurvey[[#This Row],[EmployeeID]])</f>
        <v>1</v>
      </c>
    </row>
    <row r="3348" spans="1:5" x14ac:dyDescent="0.25">
      <c r="A3348">
        <v>3347</v>
      </c>
      <c r="B3348">
        <v>3</v>
      </c>
      <c r="C3348">
        <v>4</v>
      </c>
      <c r="D3348">
        <v>2</v>
      </c>
      <c r="E3348">
        <f>COUNTIF(tbl_EmployeeSurvey[EmployeeID],tbl_EmployeeSurvey[[#This Row],[EmployeeID]])</f>
        <v>1</v>
      </c>
    </row>
    <row r="3349" spans="1:5" x14ac:dyDescent="0.25">
      <c r="A3349">
        <v>3348</v>
      </c>
      <c r="B3349">
        <v>4</v>
      </c>
      <c r="C3349">
        <v>4</v>
      </c>
      <c r="D3349">
        <v>2</v>
      </c>
      <c r="E3349">
        <f>COUNTIF(tbl_EmployeeSurvey[EmployeeID],tbl_EmployeeSurvey[[#This Row],[EmployeeID]])</f>
        <v>1</v>
      </c>
    </row>
    <row r="3350" spans="1:5" x14ac:dyDescent="0.25">
      <c r="A3350">
        <v>3349</v>
      </c>
      <c r="B3350">
        <v>2</v>
      </c>
      <c r="C3350">
        <v>3</v>
      </c>
      <c r="D3350">
        <v>4</v>
      </c>
      <c r="E3350">
        <f>COUNTIF(tbl_EmployeeSurvey[EmployeeID],tbl_EmployeeSurvey[[#This Row],[EmployeeID]])</f>
        <v>1</v>
      </c>
    </row>
    <row r="3351" spans="1:5" x14ac:dyDescent="0.25">
      <c r="A3351">
        <v>3350</v>
      </c>
      <c r="B3351">
        <v>2</v>
      </c>
      <c r="C3351">
        <v>4</v>
      </c>
      <c r="D3351">
        <v>2</v>
      </c>
      <c r="E3351">
        <f>COUNTIF(tbl_EmployeeSurvey[EmployeeID],tbl_EmployeeSurvey[[#This Row],[EmployeeID]])</f>
        <v>1</v>
      </c>
    </row>
    <row r="3352" spans="1:5" x14ac:dyDescent="0.25">
      <c r="A3352">
        <v>3351</v>
      </c>
      <c r="B3352">
        <v>3</v>
      </c>
      <c r="C3352">
        <v>3</v>
      </c>
      <c r="D3352">
        <v>3</v>
      </c>
      <c r="E3352">
        <f>COUNTIF(tbl_EmployeeSurvey[EmployeeID],tbl_EmployeeSurvey[[#This Row],[EmployeeID]])</f>
        <v>1</v>
      </c>
    </row>
    <row r="3353" spans="1:5" x14ac:dyDescent="0.25">
      <c r="A3353">
        <v>3352</v>
      </c>
      <c r="B3353">
        <v>4</v>
      </c>
      <c r="C3353">
        <v>1</v>
      </c>
      <c r="D3353">
        <v>1</v>
      </c>
      <c r="E3353">
        <f>COUNTIF(tbl_EmployeeSurvey[EmployeeID],tbl_EmployeeSurvey[[#This Row],[EmployeeID]])</f>
        <v>1</v>
      </c>
    </row>
    <row r="3354" spans="1:5" x14ac:dyDescent="0.25">
      <c r="A3354">
        <v>3353</v>
      </c>
      <c r="B3354">
        <v>2</v>
      </c>
      <c r="C3354">
        <v>3</v>
      </c>
      <c r="D3354">
        <v>3</v>
      </c>
      <c r="E3354">
        <f>COUNTIF(tbl_EmployeeSurvey[EmployeeID],tbl_EmployeeSurvey[[#This Row],[EmployeeID]])</f>
        <v>1</v>
      </c>
    </row>
    <row r="3355" spans="1:5" x14ac:dyDescent="0.25">
      <c r="A3355">
        <v>3354</v>
      </c>
      <c r="B3355">
        <v>2</v>
      </c>
      <c r="C3355">
        <v>2</v>
      </c>
      <c r="D3355">
        <v>3</v>
      </c>
      <c r="E3355">
        <f>COUNTIF(tbl_EmployeeSurvey[EmployeeID],tbl_EmployeeSurvey[[#This Row],[EmployeeID]])</f>
        <v>1</v>
      </c>
    </row>
    <row r="3356" spans="1:5" x14ac:dyDescent="0.25">
      <c r="A3356">
        <v>3355</v>
      </c>
      <c r="B3356">
        <v>3</v>
      </c>
      <c r="C3356">
        <v>3</v>
      </c>
      <c r="D3356">
        <v>3</v>
      </c>
      <c r="E3356">
        <f>COUNTIF(tbl_EmployeeSurvey[EmployeeID],tbl_EmployeeSurvey[[#This Row],[EmployeeID]])</f>
        <v>1</v>
      </c>
    </row>
    <row r="3357" spans="1:5" x14ac:dyDescent="0.25">
      <c r="A3357">
        <v>3356</v>
      </c>
      <c r="B3357">
        <v>3</v>
      </c>
      <c r="C3357">
        <v>1</v>
      </c>
      <c r="D3357">
        <v>3</v>
      </c>
      <c r="E3357">
        <f>COUNTIF(tbl_EmployeeSurvey[EmployeeID],tbl_EmployeeSurvey[[#This Row],[EmployeeID]])</f>
        <v>1</v>
      </c>
    </row>
    <row r="3358" spans="1:5" x14ac:dyDescent="0.25">
      <c r="A3358">
        <v>3357</v>
      </c>
      <c r="B3358">
        <v>3</v>
      </c>
      <c r="C3358">
        <v>2</v>
      </c>
      <c r="D3358">
        <v>3</v>
      </c>
      <c r="E3358">
        <f>COUNTIF(tbl_EmployeeSurvey[EmployeeID],tbl_EmployeeSurvey[[#This Row],[EmployeeID]])</f>
        <v>1</v>
      </c>
    </row>
    <row r="3359" spans="1:5" x14ac:dyDescent="0.25">
      <c r="A3359">
        <v>3358</v>
      </c>
      <c r="B3359">
        <v>2</v>
      </c>
      <c r="C3359">
        <v>3</v>
      </c>
      <c r="D3359">
        <v>4</v>
      </c>
      <c r="E3359">
        <f>COUNTIF(tbl_EmployeeSurvey[EmployeeID],tbl_EmployeeSurvey[[#This Row],[EmployeeID]])</f>
        <v>1</v>
      </c>
    </row>
    <row r="3360" spans="1:5" x14ac:dyDescent="0.25">
      <c r="A3360">
        <v>3359</v>
      </c>
      <c r="B3360">
        <v>4</v>
      </c>
      <c r="C3360">
        <v>4</v>
      </c>
      <c r="D3360">
        <v>1</v>
      </c>
      <c r="E3360">
        <f>COUNTIF(tbl_EmployeeSurvey[EmployeeID],tbl_EmployeeSurvey[[#This Row],[EmployeeID]])</f>
        <v>1</v>
      </c>
    </row>
    <row r="3361" spans="1:5" x14ac:dyDescent="0.25">
      <c r="A3361">
        <v>3360</v>
      </c>
      <c r="B3361">
        <v>1</v>
      </c>
      <c r="C3361">
        <v>2</v>
      </c>
      <c r="D3361">
        <v>2</v>
      </c>
      <c r="E3361">
        <f>COUNTIF(tbl_EmployeeSurvey[EmployeeID],tbl_EmployeeSurvey[[#This Row],[EmployeeID]])</f>
        <v>1</v>
      </c>
    </row>
    <row r="3362" spans="1:5" x14ac:dyDescent="0.25">
      <c r="A3362">
        <v>3361</v>
      </c>
      <c r="B3362">
        <v>4</v>
      </c>
      <c r="C3362">
        <v>3</v>
      </c>
      <c r="D3362">
        <v>2</v>
      </c>
      <c r="E3362">
        <f>COUNTIF(tbl_EmployeeSurvey[EmployeeID],tbl_EmployeeSurvey[[#This Row],[EmployeeID]])</f>
        <v>1</v>
      </c>
    </row>
    <row r="3363" spans="1:5" x14ac:dyDescent="0.25">
      <c r="A3363">
        <v>3362</v>
      </c>
      <c r="B3363">
        <v>4</v>
      </c>
      <c r="C3363">
        <v>3</v>
      </c>
      <c r="D3363">
        <v>2</v>
      </c>
      <c r="E3363">
        <f>COUNTIF(tbl_EmployeeSurvey[EmployeeID],tbl_EmployeeSurvey[[#This Row],[EmployeeID]])</f>
        <v>1</v>
      </c>
    </row>
    <row r="3364" spans="1:5" x14ac:dyDescent="0.25">
      <c r="A3364">
        <v>3363</v>
      </c>
      <c r="B3364">
        <v>2</v>
      </c>
      <c r="C3364">
        <v>4</v>
      </c>
      <c r="D3364">
        <v>3</v>
      </c>
      <c r="E3364">
        <f>COUNTIF(tbl_EmployeeSurvey[EmployeeID],tbl_EmployeeSurvey[[#This Row],[EmployeeID]])</f>
        <v>1</v>
      </c>
    </row>
    <row r="3365" spans="1:5" x14ac:dyDescent="0.25">
      <c r="A3365">
        <v>3364</v>
      </c>
      <c r="B3365">
        <v>4</v>
      </c>
      <c r="C3365">
        <v>1</v>
      </c>
      <c r="D3365">
        <v>3</v>
      </c>
      <c r="E3365">
        <f>COUNTIF(tbl_EmployeeSurvey[EmployeeID],tbl_EmployeeSurvey[[#This Row],[EmployeeID]])</f>
        <v>1</v>
      </c>
    </row>
    <row r="3366" spans="1:5" x14ac:dyDescent="0.25">
      <c r="A3366">
        <v>3365</v>
      </c>
      <c r="B3366">
        <v>3</v>
      </c>
      <c r="C3366">
        <v>2</v>
      </c>
      <c r="D3366">
        <v>3</v>
      </c>
      <c r="E3366">
        <f>COUNTIF(tbl_EmployeeSurvey[EmployeeID],tbl_EmployeeSurvey[[#This Row],[EmployeeID]])</f>
        <v>1</v>
      </c>
    </row>
    <row r="3367" spans="1:5" x14ac:dyDescent="0.25">
      <c r="A3367">
        <v>3366</v>
      </c>
      <c r="B3367">
        <v>3</v>
      </c>
      <c r="C3367">
        <v>2</v>
      </c>
      <c r="D3367">
        <v>3</v>
      </c>
      <c r="E3367">
        <f>COUNTIF(tbl_EmployeeSurvey[EmployeeID],tbl_EmployeeSurvey[[#This Row],[EmployeeID]])</f>
        <v>1</v>
      </c>
    </row>
    <row r="3368" spans="1:5" x14ac:dyDescent="0.25">
      <c r="A3368">
        <v>3367</v>
      </c>
      <c r="B3368">
        <v>1</v>
      </c>
      <c r="C3368">
        <v>2</v>
      </c>
      <c r="D3368">
        <v>2</v>
      </c>
      <c r="E3368">
        <f>COUNTIF(tbl_EmployeeSurvey[EmployeeID],tbl_EmployeeSurvey[[#This Row],[EmployeeID]])</f>
        <v>1</v>
      </c>
    </row>
    <row r="3369" spans="1:5" x14ac:dyDescent="0.25">
      <c r="A3369">
        <v>3368</v>
      </c>
      <c r="B3369">
        <v>3</v>
      </c>
      <c r="C3369">
        <v>1</v>
      </c>
      <c r="D3369">
        <v>3</v>
      </c>
      <c r="E3369">
        <f>COUNTIF(tbl_EmployeeSurvey[EmployeeID],tbl_EmployeeSurvey[[#This Row],[EmployeeID]])</f>
        <v>1</v>
      </c>
    </row>
    <row r="3370" spans="1:5" x14ac:dyDescent="0.25">
      <c r="A3370">
        <v>3369</v>
      </c>
      <c r="B3370">
        <v>4</v>
      </c>
      <c r="C3370">
        <v>1</v>
      </c>
      <c r="D3370">
        <v>3</v>
      </c>
      <c r="E3370">
        <f>COUNTIF(tbl_EmployeeSurvey[EmployeeID],tbl_EmployeeSurvey[[#This Row],[EmployeeID]])</f>
        <v>1</v>
      </c>
    </row>
    <row r="3371" spans="1:5" x14ac:dyDescent="0.25">
      <c r="A3371">
        <v>3370</v>
      </c>
      <c r="B3371">
        <v>3</v>
      </c>
      <c r="C3371">
        <v>3</v>
      </c>
      <c r="D3371">
        <v>3</v>
      </c>
      <c r="E3371">
        <f>COUNTIF(tbl_EmployeeSurvey[EmployeeID],tbl_EmployeeSurvey[[#This Row],[EmployeeID]])</f>
        <v>1</v>
      </c>
    </row>
    <row r="3372" spans="1:5" x14ac:dyDescent="0.25">
      <c r="A3372">
        <v>3371</v>
      </c>
      <c r="B3372">
        <v>4</v>
      </c>
      <c r="C3372">
        <v>2</v>
      </c>
      <c r="D3372">
        <v>4</v>
      </c>
      <c r="E3372">
        <f>COUNTIF(tbl_EmployeeSurvey[EmployeeID],tbl_EmployeeSurvey[[#This Row],[EmployeeID]])</f>
        <v>1</v>
      </c>
    </row>
    <row r="3373" spans="1:5" x14ac:dyDescent="0.25">
      <c r="A3373">
        <v>3372</v>
      </c>
      <c r="B3373">
        <v>1</v>
      </c>
      <c r="C3373">
        <v>1</v>
      </c>
      <c r="D3373">
        <v>3</v>
      </c>
      <c r="E3373">
        <f>COUNTIF(tbl_EmployeeSurvey[EmployeeID],tbl_EmployeeSurvey[[#This Row],[EmployeeID]])</f>
        <v>1</v>
      </c>
    </row>
    <row r="3374" spans="1:5" x14ac:dyDescent="0.25">
      <c r="A3374">
        <v>3373</v>
      </c>
      <c r="B3374">
        <v>4</v>
      </c>
      <c r="C3374">
        <v>4</v>
      </c>
      <c r="D3374">
        <v>1</v>
      </c>
      <c r="E3374">
        <f>COUNTIF(tbl_EmployeeSurvey[EmployeeID],tbl_EmployeeSurvey[[#This Row],[EmployeeID]])</f>
        <v>1</v>
      </c>
    </row>
    <row r="3375" spans="1:5" x14ac:dyDescent="0.25">
      <c r="A3375">
        <v>3374</v>
      </c>
      <c r="B3375">
        <v>4</v>
      </c>
      <c r="C3375">
        <v>2</v>
      </c>
      <c r="D3375">
        <v>3</v>
      </c>
      <c r="E3375">
        <f>COUNTIF(tbl_EmployeeSurvey[EmployeeID],tbl_EmployeeSurvey[[#This Row],[EmployeeID]])</f>
        <v>1</v>
      </c>
    </row>
    <row r="3376" spans="1:5" x14ac:dyDescent="0.25">
      <c r="A3376">
        <v>3375</v>
      </c>
      <c r="B3376">
        <v>3</v>
      </c>
      <c r="C3376">
        <v>1</v>
      </c>
      <c r="D3376">
        <v>4</v>
      </c>
      <c r="E3376">
        <f>COUNTIF(tbl_EmployeeSurvey[EmployeeID],tbl_EmployeeSurvey[[#This Row],[EmployeeID]])</f>
        <v>1</v>
      </c>
    </row>
    <row r="3377" spans="1:5" x14ac:dyDescent="0.25">
      <c r="A3377">
        <v>3376</v>
      </c>
      <c r="B3377">
        <v>3</v>
      </c>
      <c r="C3377">
        <v>4</v>
      </c>
      <c r="D3377">
        <v>3</v>
      </c>
      <c r="E3377">
        <f>COUNTIF(tbl_EmployeeSurvey[EmployeeID],tbl_EmployeeSurvey[[#This Row],[EmployeeID]])</f>
        <v>1</v>
      </c>
    </row>
    <row r="3378" spans="1:5" x14ac:dyDescent="0.25">
      <c r="A3378">
        <v>3377</v>
      </c>
      <c r="B3378">
        <v>2</v>
      </c>
      <c r="C3378">
        <v>4</v>
      </c>
      <c r="D3378">
        <v>3</v>
      </c>
      <c r="E3378">
        <f>COUNTIF(tbl_EmployeeSurvey[EmployeeID],tbl_EmployeeSurvey[[#This Row],[EmployeeID]])</f>
        <v>1</v>
      </c>
    </row>
    <row r="3379" spans="1:5" x14ac:dyDescent="0.25">
      <c r="A3379">
        <v>3378</v>
      </c>
      <c r="B3379">
        <v>1</v>
      </c>
      <c r="C3379">
        <v>3</v>
      </c>
      <c r="D3379">
        <v>1</v>
      </c>
      <c r="E3379">
        <f>COUNTIF(tbl_EmployeeSurvey[EmployeeID],tbl_EmployeeSurvey[[#This Row],[EmployeeID]])</f>
        <v>1</v>
      </c>
    </row>
    <row r="3380" spans="1:5" x14ac:dyDescent="0.25">
      <c r="A3380">
        <v>3379</v>
      </c>
      <c r="B3380">
        <v>3</v>
      </c>
      <c r="C3380">
        <v>2</v>
      </c>
      <c r="D3380">
        <v>2</v>
      </c>
      <c r="E3380">
        <f>COUNTIF(tbl_EmployeeSurvey[EmployeeID],tbl_EmployeeSurvey[[#This Row],[EmployeeID]])</f>
        <v>1</v>
      </c>
    </row>
    <row r="3381" spans="1:5" x14ac:dyDescent="0.25">
      <c r="A3381">
        <v>3380</v>
      </c>
      <c r="B3381">
        <v>3</v>
      </c>
      <c r="C3381">
        <v>4</v>
      </c>
      <c r="D3381">
        <v>3</v>
      </c>
      <c r="E3381">
        <f>COUNTIF(tbl_EmployeeSurvey[EmployeeID],tbl_EmployeeSurvey[[#This Row],[EmployeeID]])</f>
        <v>1</v>
      </c>
    </row>
    <row r="3382" spans="1:5" x14ac:dyDescent="0.25">
      <c r="A3382">
        <v>3381</v>
      </c>
      <c r="B3382">
        <v>3</v>
      </c>
      <c r="C3382">
        <v>3</v>
      </c>
      <c r="D3382">
        <v>3</v>
      </c>
      <c r="E3382">
        <f>COUNTIF(tbl_EmployeeSurvey[EmployeeID],tbl_EmployeeSurvey[[#This Row],[EmployeeID]])</f>
        <v>1</v>
      </c>
    </row>
    <row r="3383" spans="1:5" x14ac:dyDescent="0.25">
      <c r="A3383">
        <v>3382</v>
      </c>
      <c r="B3383">
        <v>4</v>
      </c>
      <c r="C3383">
        <v>4</v>
      </c>
      <c r="D3383">
        <v>2</v>
      </c>
      <c r="E3383">
        <f>COUNTIF(tbl_EmployeeSurvey[EmployeeID],tbl_EmployeeSurvey[[#This Row],[EmployeeID]])</f>
        <v>1</v>
      </c>
    </row>
    <row r="3384" spans="1:5" x14ac:dyDescent="0.25">
      <c r="A3384">
        <v>3383</v>
      </c>
      <c r="B3384">
        <v>4</v>
      </c>
      <c r="C3384">
        <v>3</v>
      </c>
      <c r="D3384">
        <v>3</v>
      </c>
      <c r="E3384">
        <f>COUNTIF(tbl_EmployeeSurvey[EmployeeID],tbl_EmployeeSurvey[[#This Row],[EmployeeID]])</f>
        <v>1</v>
      </c>
    </row>
    <row r="3385" spans="1:5" x14ac:dyDescent="0.25">
      <c r="A3385">
        <v>3384</v>
      </c>
      <c r="B3385">
        <v>3</v>
      </c>
      <c r="C3385">
        <v>3</v>
      </c>
      <c r="D3385">
        <v>4</v>
      </c>
      <c r="E3385">
        <f>COUNTIF(tbl_EmployeeSurvey[EmployeeID],tbl_EmployeeSurvey[[#This Row],[EmployeeID]])</f>
        <v>1</v>
      </c>
    </row>
    <row r="3386" spans="1:5" x14ac:dyDescent="0.25">
      <c r="A3386">
        <v>3385</v>
      </c>
      <c r="B3386">
        <v>3</v>
      </c>
      <c r="C3386">
        <v>3</v>
      </c>
      <c r="D3386">
        <v>4</v>
      </c>
      <c r="E3386">
        <f>COUNTIF(tbl_EmployeeSurvey[EmployeeID],tbl_EmployeeSurvey[[#This Row],[EmployeeID]])</f>
        <v>1</v>
      </c>
    </row>
    <row r="3387" spans="1:5" x14ac:dyDescent="0.25">
      <c r="A3387">
        <v>3386</v>
      </c>
      <c r="B3387">
        <v>3</v>
      </c>
      <c r="C3387">
        <v>4</v>
      </c>
      <c r="D3387">
        <v>3</v>
      </c>
      <c r="E3387">
        <f>COUNTIF(tbl_EmployeeSurvey[EmployeeID],tbl_EmployeeSurvey[[#This Row],[EmployeeID]])</f>
        <v>1</v>
      </c>
    </row>
    <row r="3388" spans="1:5" x14ac:dyDescent="0.25">
      <c r="A3388">
        <v>3387</v>
      </c>
      <c r="B3388">
        <v>4</v>
      </c>
      <c r="C3388">
        <v>4</v>
      </c>
      <c r="D3388">
        <v>3</v>
      </c>
      <c r="E3388">
        <f>COUNTIF(tbl_EmployeeSurvey[EmployeeID],tbl_EmployeeSurvey[[#This Row],[EmployeeID]])</f>
        <v>1</v>
      </c>
    </row>
    <row r="3389" spans="1:5" x14ac:dyDescent="0.25">
      <c r="A3389">
        <v>3388</v>
      </c>
      <c r="B3389">
        <v>3</v>
      </c>
      <c r="C3389">
        <v>3</v>
      </c>
      <c r="D3389">
        <v>3</v>
      </c>
      <c r="E3389">
        <f>COUNTIF(tbl_EmployeeSurvey[EmployeeID],tbl_EmployeeSurvey[[#This Row],[EmployeeID]])</f>
        <v>1</v>
      </c>
    </row>
    <row r="3390" spans="1:5" x14ac:dyDescent="0.25">
      <c r="A3390">
        <v>3389</v>
      </c>
      <c r="B3390">
        <v>2</v>
      </c>
      <c r="C3390">
        <v>2</v>
      </c>
      <c r="D3390">
        <v>2</v>
      </c>
      <c r="E3390">
        <f>COUNTIF(tbl_EmployeeSurvey[EmployeeID],tbl_EmployeeSurvey[[#This Row],[EmployeeID]])</f>
        <v>1</v>
      </c>
    </row>
    <row r="3391" spans="1:5" x14ac:dyDescent="0.25">
      <c r="A3391">
        <v>3390</v>
      </c>
      <c r="B3391">
        <v>3</v>
      </c>
      <c r="C3391">
        <v>3</v>
      </c>
      <c r="D3391">
        <v>4</v>
      </c>
      <c r="E3391">
        <f>COUNTIF(tbl_EmployeeSurvey[EmployeeID],tbl_EmployeeSurvey[[#This Row],[EmployeeID]])</f>
        <v>1</v>
      </c>
    </row>
    <row r="3392" spans="1:5" x14ac:dyDescent="0.25">
      <c r="A3392">
        <v>3391</v>
      </c>
      <c r="B3392">
        <v>1</v>
      </c>
      <c r="C3392">
        <v>4</v>
      </c>
      <c r="D3392">
        <v>3</v>
      </c>
      <c r="E3392">
        <f>COUNTIF(tbl_EmployeeSurvey[EmployeeID],tbl_EmployeeSurvey[[#This Row],[EmployeeID]])</f>
        <v>1</v>
      </c>
    </row>
    <row r="3393" spans="1:5" x14ac:dyDescent="0.25">
      <c r="A3393">
        <v>3392</v>
      </c>
      <c r="B3393">
        <v>3</v>
      </c>
      <c r="C3393">
        <v>1</v>
      </c>
      <c r="D3393">
        <v>3</v>
      </c>
      <c r="E3393">
        <f>COUNTIF(tbl_EmployeeSurvey[EmployeeID],tbl_EmployeeSurvey[[#This Row],[EmployeeID]])</f>
        <v>1</v>
      </c>
    </row>
    <row r="3394" spans="1:5" x14ac:dyDescent="0.25">
      <c r="A3394">
        <v>3393</v>
      </c>
      <c r="B3394">
        <v>4</v>
      </c>
      <c r="C3394">
        <v>3</v>
      </c>
      <c r="D3394">
        <v>3</v>
      </c>
      <c r="E3394">
        <f>COUNTIF(tbl_EmployeeSurvey[EmployeeID],tbl_EmployeeSurvey[[#This Row],[EmployeeID]])</f>
        <v>1</v>
      </c>
    </row>
    <row r="3395" spans="1:5" x14ac:dyDescent="0.25">
      <c r="A3395">
        <v>3394</v>
      </c>
      <c r="B3395">
        <v>4</v>
      </c>
      <c r="C3395">
        <v>1</v>
      </c>
      <c r="D3395">
        <v>3</v>
      </c>
      <c r="E3395">
        <f>COUNTIF(tbl_EmployeeSurvey[EmployeeID],tbl_EmployeeSurvey[[#This Row],[EmployeeID]])</f>
        <v>1</v>
      </c>
    </row>
    <row r="3396" spans="1:5" x14ac:dyDescent="0.25">
      <c r="A3396">
        <v>3395</v>
      </c>
      <c r="B3396">
        <v>2</v>
      </c>
      <c r="C3396">
        <v>4</v>
      </c>
      <c r="D3396">
        <v>3</v>
      </c>
      <c r="E3396">
        <f>COUNTIF(tbl_EmployeeSurvey[EmployeeID],tbl_EmployeeSurvey[[#This Row],[EmployeeID]])</f>
        <v>1</v>
      </c>
    </row>
    <row r="3397" spans="1:5" x14ac:dyDescent="0.25">
      <c r="A3397">
        <v>3396</v>
      </c>
      <c r="B3397">
        <v>4</v>
      </c>
      <c r="C3397">
        <v>4</v>
      </c>
      <c r="D3397">
        <v>3</v>
      </c>
      <c r="E3397">
        <f>COUNTIF(tbl_EmployeeSurvey[EmployeeID],tbl_EmployeeSurvey[[#This Row],[EmployeeID]])</f>
        <v>1</v>
      </c>
    </row>
    <row r="3398" spans="1:5" x14ac:dyDescent="0.25">
      <c r="A3398">
        <v>3397</v>
      </c>
      <c r="B3398">
        <v>4</v>
      </c>
      <c r="C3398">
        <v>4</v>
      </c>
      <c r="D3398">
        <v>2</v>
      </c>
      <c r="E3398">
        <f>COUNTIF(tbl_EmployeeSurvey[EmployeeID],tbl_EmployeeSurvey[[#This Row],[EmployeeID]])</f>
        <v>1</v>
      </c>
    </row>
    <row r="3399" spans="1:5" x14ac:dyDescent="0.25">
      <c r="A3399">
        <v>3398</v>
      </c>
      <c r="B3399">
        <v>3</v>
      </c>
      <c r="C3399">
        <v>2</v>
      </c>
      <c r="D3399">
        <v>3</v>
      </c>
      <c r="E3399">
        <f>COUNTIF(tbl_EmployeeSurvey[EmployeeID],tbl_EmployeeSurvey[[#This Row],[EmployeeID]])</f>
        <v>1</v>
      </c>
    </row>
    <row r="3400" spans="1:5" x14ac:dyDescent="0.25">
      <c r="A3400">
        <v>3399</v>
      </c>
      <c r="B3400">
        <v>1</v>
      </c>
      <c r="C3400">
        <v>3</v>
      </c>
      <c r="D3400">
        <v>4</v>
      </c>
      <c r="E3400">
        <f>COUNTIF(tbl_EmployeeSurvey[EmployeeID],tbl_EmployeeSurvey[[#This Row],[EmployeeID]])</f>
        <v>1</v>
      </c>
    </row>
    <row r="3401" spans="1:5" x14ac:dyDescent="0.25">
      <c r="A3401">
        <v>3400</v>
      </c>
      <c r="B3401">
        <v>3</v>
      </c>
      <c r="C3401">
        <v>2</v>
      </c>
      <c r="D3401">
        <v>3</v>
      </c>
      <c r="E3401">
        <f>COUNTIF(tbl_EmployeeSurvey[EmployeeID],tbl_EmployeeSurvey[[#This Row],[EmployeeID]])</f>
        <v>1</v>
      </c>
    </row>
    <row r="3402" spans="1:5" x14ac:dyDescent="0.25">
      <c r="A3402">
        <v>3401</v>
      </c>
      <c r="B3402">
        <v>4</v>
      </c>
      <c r="C3402">
        <v>1</v>
      </c>
      <c r="D3402">
        <v>3</v>
      </c>
      <c r="E3402">
        <f>COUNTIF(tbl_EmployeeSurvey[EmployeeID],tbl_EmployeeSurvey[[#This Row],[EmployeeID]])</f>
        <v>1</v>
      </c>
    </row>
    <row r="3403" spans="1:5" x14ac:dyDescent="0.25">
      <c r="A3403">
        <v>3402</v>
      </c>
      <c r="B3403">
        <v>4</v>
      </c>
      <c r="C3403">
        <v>4</v>
      </c>
      <c r="D3403">
        <v>3</v>
      </c>
      <c r="E3403">
        <f>COUNTIF(tbl_EmployeeSurvey[EmployeeID],tbl_EmployeeSurvey[[#This Row],[EmployeeID]])</f>
        <v>1</v>
      </c>
    </row>
    <row r="3404" spans="1:5" x14ac:dyDescent="0.25">
      <c r="A3404">
        <v>3403</v>
      </c>
      <c r="B3404">
        <v>1</v>
      </c>
      <c r="C3404">
        <v>3</v>
      </c>
      <c r="D3404">
        <v>3</v>
      </c>
      <c r="E3404">
        <f>COUNTIF(tbl_EmployeeSurvey[EmployeeID],tbl_EmployeeSurvey[[#This Row],[EmployeeID]])</f>
        <v>1</v>
      </c>
    </row>
    <row r="3405" spans="1:5" x14ac:dyDescent="0.25">
      <c r="A3405">
        <v>3404</v>
      </c>
      <c r="B3405">
        <v>4</v>
      </c>
      <c r="C3405">
        <v>3</v>
      </c>
      <c r="D3405">
        <v>3</v>
      </c>
      <c r="E3405">
        <f>COUNTIF(tbl_EmployeeSurvey[EmployeeID],tbl_EmployeeSurvey[[#This Row],[EmployeeID]])</f>
        <v>1</v>
      </c>
    </row>
    <row r="3406" spans="1:5" x14ac:dyDescent="0.25">
      <c r="A3406">
        <v>3405</v>
      </c>
      <c r="B3406">
        <v>3</v>
      </c>
      <c r="C3406">
        <v>3</v>
      </c>
      <c r="D3406">
        <v>2</v>
      </c>
      <c r="E3406">
        <f>COUNTIF(tbl_EmployeeSurvey[EmployeeID],tbl_EmployeeSurvey[[#This Row],[EmployeeID]])</f>
        <v>1</v>
      </c>
    </row>
    <row r="3407" spans="1:5" x14ac:dyDescent="0.25">
      <c r="A3407">
        <v>3406</v>
      </c>
      <c r="B3407">
        <v>4</v>
      </c>
      <c r="C3407">
        <v>3</v>
      </c>
      <c r="D3407">
        <v>3</v>
      </c>
      <c r="E3407">
        <f>COUNTIF(tbl_EmployeeSurvey[EmployeeID],tbl_EmployeeSurvey[[#This Row],[EmployeeID]])</f>
        <v>1</v>
      </c>
    </row>
    <row r="3408" spans="1:5" x14ac:dyDescent="0.25">
      <c r="A3408">
        <v>3407</v>
      </c>
      <c r="B3408">
        <v>4</v>
      </c>
      <c r="C3408">
        <v>3</v>
      </c>
      <c r="D3408">
        <v>3</v>
      </c>
      <c r="E3408">
        <f>COUNTIF(tbl_EmployeeSurvey[EmployeeID],tbl_EmployeeSurvey[[#This Row],[EmployeeID]])</f>
        <v>1</v>
      </c>
    </row>
    <row r="3409" spans="1:5" x14ac:dyDescent="0.25">
      <c r="A3409">
        <v>3408</v>
      </c>
      <c r="B3409">
        <v>3</v>
      </c>
      <c r="C3409">
        <v>2</v>
      </c>
      <c r="D3409">
        <v>1</v>
      </c>
      <c r="E3409">
        <f>COUNTIF(tbl_EmployeeSurvey[EmployeeID],tbl_EmployeeSurvey[[#This Row],[EmployeeID]])</f>
        <v>1</v>
      </c>
    </row>
    <row r="3410" spans="1:5" x14ac:dyDescent="0.25">
      <c r="A3410">
        <v>3409</v>
      </c>
      <c r="B3410">
        <v>3</v>
      </c>
      <c r="C3410">
        <v>1</v>
      </c>
      <c r="D3410">
        <v>3</v>
      </c>
      <c r="E3410">
        <f>COUNTIF(tbl_EmployeeSurvey[EmployeeID],tbl_EmployeeSurvey[[#This Row],[EmployeeID]])</f>
        <v>1</v>
      </c>
    </row>
    <row r="3411" spans="1:5" x14ac:dyDescent="0.25">
      <c r="A3411">
        <v>3410</v>
      </c>
      <c r="B3411">
        <v>2</v>
      </c>
      <c r="C3411">
        <v>4</v>
      </c>
      <c r="D3411">
        <v>3</v>
      </c>
      <c r="E3411">
        <f>COUNTIF(tbl_EmployeeSurvey[EmployeeID],tbl_EmployeeSurvey[[#This Row],[EmployeeID]])</f>
        <v>1</v>
      </c>
    </row>
    <row r="3412" spans="1:5" x14ac:dyDescent="0.25">
      <c r="A3412">
        <v>3411</v>
      </c>
      <c r="B3412">
        <v>3</v>
      </c>
      <c r="C3412">
        <v>3</v>
      </c>
      <c r="D3412">
        <v>3</v>
      </c>
      <c r="E3412">
        <f>COUNTIF(tbl_EmployeeSurvey[EmployeeID],tbl_EmployeeSurvey[[#This Row],[EmployeeID]])</f>
        <v>1</v>
      </c>
    </row>
    <row r="3413" spans="1:5" x14ac:dyDescent="0.25">
      <c r="A3413">
        <v>3412</v>
      </c>
      <c r="B3413">
        <v>3</v>
      </c>
      <c r="C3413">
        <v>3</v>
      </c>
      <c r="D3413">
        <v>2</v>
      </c>
      <c r="E3413">
        <f>COUNTIF(tbl_EmployeeSurvey[EmployeeID],tbl_EmployeeSurvey[[#This Row],[EmployeeID]])</f>
        <v>1</v>
      </c>
    </row>
    <row r="3414" spans="1:5" x14ac:dyDescent="0.25">
      <c r="A3414">
        <v>3413</v>
      </c>
      <c r="B3414">
        <v>2</v>
      </c>
      <c r="C3414">
        <v>1</v>
      </c>
      <c r="D3414">
        <v>2</v>
      </c>
      <c r="E3414">
        <f>COUNTIF(tbl_EmployeeSurvey[EmployeeID],tbl_EmployeeSurvey[[#This Row],[EmployeeID]])</f>
        <v>1</v>
      </c>
    </row>
    <row r="3415" spans="1:5" x14ac:dyDescent="0.25">
      <c r="A3415">
        <v>3414</v>
      </c>
      <c r="B3415">
        <v>4</v>
      </c>
      <c r="C3415">
        <v>1</v>
      </c>
      <c r="D3415">
        <v>3</v>
      </c>
      <c r="E3415">
        <f>COUNTIF(tbl_EmployeeSurvey[EmployeeID],tbl_EmployeeSurvey[[#This Row],[EmployeeID]])</f>
        <v>1</v>
      </c>
    </row>
    <row r="3416" spans="1:5" x14ac:dyDescent="0.25">
      <c r="A3416">
        <v>3415</v>
      </c>
      <c r="B3416">
        <v>2</v>
      </c>
      <c r="C3416">
        <v>2</v>
      </c>
      <c r="D3416">
        <v>3</v>
      </c>
      <c r="E3416">
        <f>COUNTIF(tbl_EmployeeSurvey[EmployeeID],tbl_EmployeeSurvey[[#This Row],[EmployeeID]])</f>
        <v>1</v>
      </c>
    </row>
    <row r="3417" spans="1:5" x14ac:dyDescent="0.25">
      <c r="A3417">
        <v>3416</v>
      </c>
      <c r="B3417">
        <v>4</v>
      </c>
      <c r="C3417">
        <v>4</v>
      </c>
      <c r="D3417">
        <v>3</v>
      </c>
      <c r="E3417">
        <f>COUNTIF(tbl_EmployeeSurvey[EmployeeID],tbl_EmployeeSurvey[[#This Row],[EmployeeID]])</f>
        <v>1</v>
      </c>
    </row>
    <row r="3418" spans="1:5" x14ac:dyDescent="0.25">
      <c r="A3418">
        <v>3417</v>
      </c>
      <c r="B3418">
        <v>2</v>
      </c>
      <c r="C3418">
        <v>1</v>
      </c>
      <c r="D3418">
        <v>2</v>
      </c>
      <c r="E3418">
        <f>COUNTIF(tbl_EmployeeSurvey[EmployeeID],tbl_EmployeeSurvey[[#This Row],[EmployeeID]])</f>
        <v>1</v>
      </c>
    </row>
    <row r="3419" spans="1:5" x14ac:dyDescent="0.25">
      <c r="A3419">
        <v>3418</v>
      </c>
      <c r="B3419">
        <v>1</v>
      </c>
      <c r="C3419">
        <v>3</v>
      </c>
      <c r="D3419">
        <v>3</v>
      </c>
      <c r="E3419">
        <f>COUNTIF(tbl_EmployeeSurvey[EmployeeID],tbl_EmployeeSurvey[[#This Row],[EmployeeID]])</f>
        <v>1</v>
      </c>
    </row>
    <row r="3420" spans="1:5" x14ac:dyDescent="0.25">
      <c r="A3420">
        <v>3419</v>
      </c>
      <c r="B3420">
        <v>3</v>
      </c>
      <c r="C3420">
        <v>3</v>
      </c>
      <c r="D3420">
        <v>3</v>
      </c>
      <c r="E3420">
        <f>COUNTIF(tbl_EmployeeSurvey[EmployeeID],tbl_EmployeeSurvey[[#This Row],[EmployeeID]])</f>
        <v>1</v>
      </c>
    </row>
    <row r="3421" spans="1:5" x14ac:dyDescent="0.25">
      <c r="A3421">
        <v>3420</v>
      </c>
      <c r="B3421">
        <v>4</v>
      </c>
      <c r="C3421">
        <v>3</v>
      </c>
      <c r="D3421">
        <v>3</v>
      </c>
      <c r="E3421">
        <f>COUNTIF(tbl_EmployeeSurvey[EmployeeID],tbl_EmployeeSurvey[[#This Row],[EmployeeID]])</f>
        <v>1</v>
      </c>
    </row>
    <row r="3422" spans="1:5" x14ac:dyDescent="0.25">
      <c r="A3422">
        <v>3421</v>
      </c>
      <c r="B3422">
        <v>4</v>
      </c>
      <c r="C3422">
        <v>4</v>
      </c>
      <c r="D3422">
        <v>3</v>
      </c>
      <c r="E3422">
        <f>COUNTIF(tbl_EmployeeSurvey[EmployeeID],tbl_EmployeeSurvey[[#This Row],[EmployeeID]])</f>
        <v>1</v>
      </c>
    </row>
    <row r="3423" spans="1:5" x14ac:dyDescent="0.25">
      <c r="A3423">
        <v>3422</v>
      </c>
      <c r="B3423">
        <v>1</v>
      </c>
      <c r="C3423">
        <v>4</v>
      </c>
      <c r="D3423">
        <v>3</v>
      </c>
      <c r="E3423">
        <f>COUNTIF(tbl_EmployeeSurvey[EmployeeID],tbl_EmployeeSurvey[[#This Row],[EmployeeID]])</f>
        <v>1</v>
      </c>
    </row>
    <row r="3424" spans="1:5" x14ac:dyDescent="0.25">
      <c r="A3424">
        <v>3423</v>
      </c>
      <c r="B3424">
        <v>2</v>
      </c>
      <c r="C3424">
        <v>4</v>
      </c>
      <c r="D3424">
        <v>2</v>
      </c>
      <c r="E3424">
        <f>COUNTIF(tbl_EmployeeSurvey[EmployeeID],tbl_EmployeeSurvey[[#This Row],[EmployeeID]])</f>
        <v>1</v>
      </c>
    </row>
    <row r="3425" spans="1:5" x14ac:dyDescent="0.25">
      <c r="A3425">
        <v>3424</v>
      </c>
      <c r="B3425">
        <v>4</v>
      </c>
      <c r="C3425">
        <v>3</v>
      </c>
      <c r="D3425">
        <v>4</v>
      </c>
      <c r="E3425">
        <f>COUNTIF(tbl_EmployeeSurvey[EmployeeID],tbl_EmployeeSurvey[[#This Row],[EmployeeID]])</f>
        <v>1</v>
      </c>
    </row>
    <row r="3426" spans="1:5" x14ac:dyDescent="0.25">
      <c r="A3426">
        <v>3425</v>
      </c>
      <c r="B3426">
        <v>1</v>
      </c>
      <c r="C3426">
        <v>4</v>
      </c>
      <c r="D3426">
        <v>3</v>
      </c>
      <c r="E3426">
        <f>COUNTIF(tbl_EmployeeSurvey[EmployeeID],tbl_EmployeeSurvey[[#This Row],[EmployeeID]])</f>
        <v>1</v>
      </c>
    </row>
    <row r="3427" spans="1:5" x14ac:dyDescent="0.25">
      <c r="A3427">
        <v>3426</v>
      </c>
      <c r="B3427">
        <v>3</v>
      </c>
      <c r="C3427">
        <v>4</v>
      </c>
      <c r="D3427">
        <v>3</v>
      </c>
      <c r="E3427">
        <f>COUNTIF(tbl_EmployeeSurvey[EmployeeID],tbl_EmployeeSurvey[[#This Row],[EmployeeID]])</f>
        <v>1</v>
      </c>
    </row>
    <row r="3428" spans="1:5" x14ac:dyDescent="0.25">
      <c r="A3428">
        <v>3427</v>
      </c>
      <c r="B3428">
        <v>1</v>
      </c>
      <c r="C3428">
        <v>2</v>
      </c>
      <c r="D3428">
        <v>1</v>
      </c>
      <c r="E3428">
        <f>COUNTIF(tbl_EmployeeSurvey[EmployeeID],tbl_EmployeeSurvey[[#This Row],[EmployeeID]])</f>
        <v>1</v>
      </c>
    </row>
    <row r="3429" spans="1:5" x14ac:dyDescent="0.25">
      <c r="A3429">
        <v>3428</v>
      </c>
      <c r="B3429">
        <v>3</v>
      </c>
      <c r="C3429">
        <v>2</v>
      </c>
      <c r="D3429">
        <v>3</v>
      </c>
      <c r="E3429">
        <f>COUNTIF(tbl_EmployeeSurvey[EmployeeID],tbl_EmployeeSurvey[[#This Row],[EmployeeID]])</f>
        <v>1</v>
      </c>
    </row>
    <row r="3430" spans="1:5" x14ac:dyDescent="0.25">
      <c r="A3430">
        <v>3429</v>
      </c>
      <c r="B3430">
        <v>2</v>
      </c>
      <c r="C3430">
        <v>3</v>
      </c>
      <c r="D3430">
        <v>3</v>
      </c>
      <c r="E3430">
        <f>COUNTIF(tbl_EmployeeSurvey[EmployeeID],tbl_EmployeeSurvey[[#This Row],[EmployeeID]])</f>
        <v>1</v>
      </c>
    </row>
    <row r="3431" spans="1:5" x14ac:dyDescent="0.25">
      <c r="A3431">
        <v>3430</v>
      </c>
      <c r="B3431">
        <v>2</v>
      </c>
      <c r="C3431">
        <v>4</v>
      </c>
      <c r="D3431">
        <v>3</v>
      </c>
      <c r="E3431">
        <f>COUNTIF(tbl_EmployeeSurvey[EmployeeID],tbl_EmployeeSurvey[[#This Row],[EmployeeID]])</f>
        <v>1</v>
      </c>
    </row>
    <row r="3432" spans="1:5" x14ac:dyDescent="0.25">
      <c r="A3432">
        <v>3431</v>
      </c>
      <c r="B3432">
        <v>2</v>
      </c>
      <c r="C3432">
        <v>1</v>
      </c>
      <c r="D3432">
        <v>3</v>
      </c>
      <c r="E3432">
        <f>COUNTIF(tbl_EmployeeSurvey[EmployeeID],tbl_EmployeeSurvey[[#This Row],[EmployeeID]])</f>
        <v>1</v>
      </c>
    </row>
    <row r="3433" spans="1:5" x14ac:dyDescent="0.25">
      <c r="A3433">
        <v>3432</v>
      </c>
      <c r="B3433">
        <v>1</v>
      </c>
      <c r="C3433">
        <v>4</v>
      </c>
      <c r="D3433">
        <v>3</v>
      </c>
      <c r="E3433">
        <f>COUNTIF(tbl_EmployeeSurvey[EmployeeID],tbl_EmployeeSurvey[[#This Row],[EmployeeID]])</f>
        <v>1</v>
      </c>
    </row>
    <row r="3434" spans="1:5" x14ac:dyDescent="0.25">
      <c r="A3434">
        <v>3433</v>
      </c>
      <c r="B3434">
        <v>4</v>
      </c>
      <c r="C3434">
        <v>4</v>
      </c>
      <c r="D3434">
        <v>3</v>
      </c>
      <c r="E3434">
        <f>COUNTIF(tbl_EmployeeSurvey[EmployeeID],tbl_EmployeeSurvey[[#This Row],[EmployeeID]])</f>
        <v>1</v>
      </c>
    </row>
    <row r="3435" spans="1:5" x14ac:dyDescent="0.25">
      <c r="A3435">
        <v>3434</v>
      </c>
      <c r="B3435">
        <v>4</v>
      </c>
      <c r="C3435">
        <v>3</v>
      </c>
      <c r="D3435">
        <v>3</v>
      </c>
      <c r="E3435">
        <f>COUNTIF(tbl_EmployeeSurvey[EmployeeID],tbl_EmployeeSurvey[[#This Row],[EmployeeID]])</f>
        <v>1</v>
      </c>
    </row>
    <row r="3436" spans="1:5" x14ac:dyDescent="0.25">
      <c r="A3436">
        <v>3435</v>
      </c>
      <c r="B3436">
        <v>3</v>
      </c>
      <c r="C3436">
        <v>1</v>
      </c>
      <c r="D3436">
        <v>3</v>
      </c>
      <c r="E3436">
        <f>COUNTIF(tbl_EmployeeSurvey[EmployeeID],tbl_EmployeeSurvey[[#This Row],[EmployeeID]])</f>
        <v>1</v>
      </c>
    </row>
    <row r="3437" spans="1:5" x14ac:dyDescent="0.25">
      <c r="A3437">
        <v>3436</v>
      </c>
      <c r="B3437">
        <v>4</v>
      </c>
      <c r="C3437">
        <v>1</v>
      </c>
      <c r="D3437">
        <v>3</v>
      </c>
      <c r="E3437">
        <f>COUNTIF(tbl_EmployeeSurvey[EmployeeID],tbl_EmployeeSurvey[[#This Row],[EmployeeID]])</f>
        <v>1</v>
      </c>
    </row>
    <row r="3438" spans="1:5" x14ac:dyDescent="0.25">
      <c r="A3438">
        <v>3437</v>
      </c>
      <c r="B3438">
        <v>2</v>
      </c>
      <c r="C3438">
        <v>4</v>
      </c>
      <c r="D3438">
        <v>2</v>
      </c>
      <c r="E3438">
        <f>COUNTIF(tbl_EmployeeSurvey[EmployeeID],tbl_EmployeeSurvey[[#This Row],[EmployeeID]])</f>
        <v>1</v>
      </c>
    </row>
    <row r="3439" spans="1:5" x14ac:dyDescent="0.25">
      <c r="A3439">
        <v>3438</v>
      </c>
      <c r="B3439">
        <v>4</v>
      </c>
      <c r="C3439">
        <v>4</v>
      </c>
      <c r="D3439">
        <v>4</v>
      </c>
      <c r="E3439">
        <f>COUNTIF(tbl_EmployeeSurvey[EmployeeID],tbl_EmployeeSurvey[[#This Row],[EmployeeID]])</f>
        <v>1</v>
      </c>
    </row>
    <row r="3440" spans="1:5" x14ac:dyDescent="0.25">
      <c r="A3440">
        <v>3439</v>
      </c>
      <c r="B3440">
        <v>4</v>
      </c>
      <c r="C3440">
        <v>3</v>
      </c>
      <c r="D3440">
        <v>3</v>
      </c>
      <c r="E3440">
        <f>COUNTIF(tbl_EmployeeSurvey[EmployeeID],tbl_EmployeeSurvey[[#This Row],[EmployeeID]])</f>
        <v>1</v>
      </c>
    </row>
    <row r="3441" spans="1:5" x14ac:dyDescent="0.25">
      <c r="A3441">
        <v>3440</v>
      </c>
      <c r="B3441">
        <v>2</v>
      </c>
      <c r="C3441">
        <v>4</v>
      </c>
      <c r="D3441">
        <v>2</v>
      </c>
      <c r="E3441">
        <f>COUNTIF(tbl_EmployeeSurvey[EmployeeID],tbl_EmployeeSurvey[[#This Row],[EmployeeID]])</f>
        <v>1</v>
      </c>
    </row>
    <row r="3442" spans="1:5" x14ac:dyDescent="0.25">
      <c r="A3442">
        <v>3441</v>
      </c>
      <c r="B3442">
        <v>2</v>
      </c>
      <c r="C3442">
        <v>4</v>
      </c>
      <c r="D3442">
        <v>1</v>
      </c>
      <c r="E3442">
        <f>COUNTIF(tbl_EmployeeSurvey[EmployeeID],tbl_EmployeeSurvey[[#This Row],[EmployeeID]])</f>
        <v>1</v>
      </c>
    </row>
    <row r="3443" spans="1:5" x14ac:dyDescent="0.25">
      <c r="A3443">
        <v>3442</v>
      </c>
      <c r="B3443">
        <v>2</v>
      </c>
      <c r="C3443">
        <v>2</v>
      </c>
      <c r="D3443">
        <v>3</v>
      </c>
      <c r="E3443">
        <f>COUNTIF(tbl_EmployeeSurvey[EmployeeID],tbl_EmployeeSurvey[[#This Row],[EmployeeID]])</f>
        <v>1</v>
      </c>
    </row>
    <row r="3444" spans="1:5" x14ac:dyDescent="0.25">
      <c r="A3444">
        <v>3443</v>
      </c>
      <c r="B3444">
        <v>3</v>
      </c>
      <c r="C3444">
        <v>2</v>
      </c>
      <c r="D3444">
        <v>3</v>
      </c>
      <c r="E3444">
        <f>COUNTIF(tbl_EmployeeSurvey[EmployeeID],tbl_EmployeeSurvey[[#This Row],[EmployeeID]])</f>
        <v>1</v>
      </c>
    </row>
    <row r="3445" spans="1:5" x14ac:dyDescent="0.25">
      <c r="A3445">
        <v>3444</v>
      </c>
      <c r="B3445">
        <v>1</v>
      </c>
      <c r="C3445">
        <v>3</v>
      </c>
      <c r="D3445">
        <v>2</v>
      </c>
      <c r="E3445">
        <f>COUNTIF(tbl_EmployeeSurvey[EmployeeID],tbl_EmployeeSurvey[[#This Row],[EmployeeID]])</f>
        <v>1</v>
      </c>
    </row>
    <row r="3446" spans="1:5" x14ac:dyDescent="0.25">
      <c r="A3446">
        <v>3445</v>
      </c>
      <c r="B3446">
        <v>1</v>
      </c>
      <c r="C3446">
        <v>1</v>
      </c>
      <c r="D3446">
        <v>3</v>
      </c>
      <c r="E3446">
        <f>COUNTIF(tbl_EmployeeSurvey[EmployeeID],tbl_EmployeeSurvey[[#This Row],[EmployeeID]])</f>
        <v>1</v>
      </c>
    </row>
    <row r="3447" spans="1:5" x14ac:dyDescent="0.25">
      <c r="A3447">
        <v>3446</v>
      </c>
      <c r="B3447">
        <v>3</v>
      </c>
      <c r="C3447">
        <v>3</v>
      </c>
      <c r="D3447">
        <v>3</v>
      </c>
      <c r="E3447">
        <f>COUNTIF(tbl_EmployeeSurvey[EmployeeID],tbl_EmployeeSurvey[[#This Row],[EmployeeID]])</f>
        <v>1</v>
      </c>
    </row>
    <row r="3448" spans="1:5" x14ac:dyDescent="0.25">
      <c r="A3448">
        <v>3447</v>
      </c>
      <c r="B3448">
        <v>4</v>
      </c>
      <c r="C3448">
        <v>2</v>
      </c>
      <c r="D3448">
        <v>3</v>
      </c>
      <c r="E3448">
        <f>COUNTIF(tbl_EmployeeSurvey[EmployeeID],tbl_EmployeeSurvey[[#This Row],[EmployeeID]])</f>
        <v>1</v>
      </c>
    </row>
    <row r="3449" spans="1:5" x14ac:dyDescent="0.25">
      <c r="A3449">
        <v>3448</v>
      </c>
      <c r="B3449">
        <v>3</v>
      </c>
      <c r="C3449">
        <v>3</v>
      </c>
      <c r="D3449">
        <v>3</v>
      </c>
      <c r="E3449">
        <f>COUNTIF(tbl_EmployeeSurvey[EmployeeID],tbl_EmployeeSurvey[[#This Row],[EmployeeID]])</f>
        <v>1</v>
      </c>
    </row>
    <row r="3450" spans="1:5" x14ac:dyDescent="0.25">
      <c r="A3450">
        <v>3449</v>
      </c>
      <c r="B3450">
        <v>2</v>
      </c>
      <c r="C3450">
        <v>3</v>
      </c>
      <c r="D3450">
        <v>2</v>
      </c>
      <c r="E3450">
        <f>COUNTIF(tbl_EmployeeSurvey[EmployeeID],tbl_EmployeeSurvey[[#This Row],[EmployeeID]])</f>
        <v>1</v>
      </c>
    </row>
    <row r="3451" spans="1:5" x14ac:dyDescent="0.25">
      <c r="A3451">
        <v>3450</v>
      </c>
      <c r="B3451">
        <v>4</v>
      </c>
      <c r="C3451">
        <v>2</v>
      </c>
      <c r="D3451">
        <v>2</v>
      </c>
      <c r="E3451">
        <f>COUNTIF(tbl_EmployeeSurvey[EmployeeID],tbl_EmployeeSurvey[[#This Row],[EmployeeID]])</f>
        <v>1</v>
      </c>
    </row>
    <row r="3452" spans="1:5" x14ac:dyDescent="0.25">
      <c r="A3452">
        <v>3451</v>
      </c>
      <c r="B3452">
        <v>3</v>
      </c>
      <c r="C3452">
        <v>1</v>
      </c>
      <c r="D3452">
        <v>2</v>
      </c>
      <c r="E3452">
        <f>COUNTIF(tbl_EmployeeSurvey[EmployeeID],tbl_EmployeeSurvey[[#This Row],[EmployeeID]])</f>
        <v>1</v>
      </c>
    </row>
    <row r="3453" spans="1:5" x14ac:dyDescent="0.25">
      <c r="A3453">
        <v>3452</v>
      </c>
      <c r="B3453">
        <v>1</v>
      </c>
      <c r="C3453">
        <v>3</v>
      </c>
      <c r="D3453">
        <v>3</v>
      </c>
      <c r="E3453">
        <f>COUNTIF(tbl_EmployeeSurvey[EmployeeID],tbl_EmployeeSurvey[[#This Row],[EmployeeID]])</f>
        <v>1</v>
      </c>
    </row>
    <row r="3454" spans="1:5" x14ac:dyDescent="0.25">
      <c r="A3454">
        <v>3453</v>
      </c>
      <c r="B3454">
        <v>4</v>
      </c>
      <c r="C3454">
        <v>4</v>
      </c>
      <c r="D3454">
        <v>3</v>
      </c>
      <c r="E3454">
        <f>COUNTIF(tbl_EmployeeSurvey[EmployeeID],tbl_EmployeeSurvey[[#This Row],[EmployeeID]])</f>
        <v>1</v>
      </c>
    </row>
    <row r="3455" spans="1:5" x14ac:dyDescent="0.25">
      <c r="A3455">
        <v>3454</v>
      </c>
      <c r="B3455">
        <v>3</v>
      </c>
      <c r="C3455">
        <v>3</v>
      </c>
      <c r="D3455">
        <v>3</v>
      </c>
      <c r="E3455">
        <f>COUNTIF(tbl_EmployeeSurvey[EmployeeID],tbl_EmployeeSurvey[[#This Row],[EmployeeID]])</f>
        <v>1</v>
      </c>
    </row>
    <row r="3456" spans="1:5" x14ac:dyDescent="0.25">
      <c r="A3456">
        <v>3455</v>
      </c>
      <c r="B3456">
        <v>1</v>
      </c>
      <c r="C3456">
        <v>3</v>
      </c>
      <c r="D3456">
        <v>3</v>
      </c>
      <c r="E3456">
        <f>COUNTIF(tbl_EmployeeSurvey[EmployeeID],tbl_EmployeeSurvey[[#This Row],[EmployeeID]])</f>
        <v>1</v>
      </c>
    </row>
    <row r="3457" spans="1:5" x14ac:dyDescent="0.25">
      <c r="A3457">
        <v>3456</v>
      </c>
      <c r="B3457">
        <v>4</v>
      </c>
      <c r="C3457">
        <v>4</v>
      </c>
      <c r="D3457">
        <v>2</v>
      </c>
      <c r="E3457">
        <f>COUNTIF(tbl_EmployeeSurvey[EmployeeID],tbl_EmployeeSurvey[[#This Row],[EmployeeID]])</f>
        <v>1</v>
      </c>
    </row>
    <row r="3458" spans="1:5" x14ac:dyDescent="0.25">
      <c r="A3458">
        <v>3457</v>
      </c>
      <c r="B3458">
        <v>3</v>
      </c>
      <c r="C3458">
        <v>1</v>
      </c>
      <c r="D3458">
        <v>4</v>
      </c>
      <c r="E3458">
        <f>COUNTIF(tbl_EmployeeSurvey[EmployeeID],tbl_EmployeeSurvey[[#This Row],[EmployeeID]])</f>
        <v>1</v>
      </c>
    </row>
    <row r="3459" spans="1:5" x14ac:dyDescent="0.25">
      <c r="A3459">
        <v>3458</v>
      </c>
      <c r="B3459">
        <v>3</v>
      </c>
      <c r="C3459">
        <v>4</v>
      </c>
      <c r="D3459">
        <v>3</v>
      </c>
      <c r="E3459">
        <f>COUNTIF(tbl_EmployeeSurvey[EmployeeID],tbl_EmployeeSurvey[[#This Row],[EmployeeID]])</f>
        <v>1</v>
      </c>
    </row>
    <row r="3460" spans="1:5" x14ac:dyDescent="0.25">
      <c r="A3460">
        <v>3459</v>
      </c>
      <c r="B3460">
        <v>4</v>
      </c>
      <c r="C3460">
        <v>4</v>
      </c>
      <c r="D3460">
        <v>3</v>
      </c>
      <c r="E3460">
        <f>COUNTIF(tbl_EmployeeSurvey[EmployeeID],tbl_EmployeeSurvey[[#This Row],[EmployeeID]])</f>
        <v>1</v>
      </c>
    </row>
    <row r="3461" spans="1:5" x14ac:dyDescent="0.25">
      <c r="A3461">
        <v>3460</v>
      </c>
      <c r="B3461">
        <v>3</v>
      </c>
      <c r="C3461">
        <v>1</v>
      </c>
      <c r="D3461">
        <v>2</v>
      </c>
      <c r="E3461">
        <f>COUNTIF(tbl_EmployeeSurvey[EmployeeID],tbl_EmployeeSurvey[[#This Row],[EmployeeID]])</f>
        <v>1</v>
      </c>
    </row>
    <row r="3462" spans="1:5" x14ac:dyDescent="0.25">
      <c r="A3462">
        <v>3461</v>
      </c>
      <c r="B3462">
        <v>4</v>
      </c>
      <c r="C3462">
        <v>1</v>
      </c>
      <c r="D3462">
        <v>3</v>
      </c>
      <c r="E3462">
        <f>COUNTIF(tbl_EmployeeSurvey[EmployeeID],tbl_EmployeeSurvey[[#This Row],[EmployeeID]])</f>
        <v>1</v>
      </c>
    </row>
    <row r="3463" spans="1:5" x14ac:dyDescent="0.25">
      <c r="A3463">
        <v>3462</v>
      </c>
      <c r="B3463">
        <v>1</v>
      </c>
      <c r="C3463">
        <v>3</v>
      </c>
      <c r="D3463">
        <v>4</v>
      </c>
      <c r="E3463">
        <f>COUNTIF(tbl_EmployeeSurvey[EmployeeID],tbl_EmployeeSurvey[[#This Row],[EmployeeID]])</f>
        <v>1</v>
      </c>
    </row>
    <row r="3464" spans="1:5" x14ac:dyDescent="0.25">
      <c r="A3464">
        <v>3463</v>
      </c>
      <c r="B3464">
        <v>2</v>
      </c>
      <c r="C3464">
        <v>1</v>
      </c>
      <c r="D3464">
        <v>2</v>
      </c>
      <c r="E3464">
        <f>COUNTIF(tbl_EmployeeSurvey[EmployeeID],tbl_EmployeeSurvey[[#This Row],[EmployeeID]])</f>
        <v>1</v>
      </c>
    </row>
    <row r="3465" spans="1:5" x14ac:dyDescent="0.25">
      <c r="A3465">
        <v>3464</v>
      </c>
      <c r="B3465">
        <v>1</v>
      </c>
      <c r="C3465">
        <v>1</v>
      </c>
      <c r="D3465">
        <v>3</v>
      </c>
      <c r="E3465">
        <f>COUNTIF(tbl_EmployeeSurvey[EmployeeID],tbl_EmployeeSurvey[[#This Row],[EmployeeID]])</f>
        <v>1</v>
      </c>
    </row>
    <row r="3466" spans="1:5" x14ac:dyDescent="0.25">
      <c r="A3466">
        <v>3465</v>
      </c>
      <c r="B3466">
        <v>3</v>
      </c>
      <c r="C3466">
        <v>1</v>
      </c>
      <c r="D3466">
        <v>2</v>
      </c>
      <c r="E3466">
        <f>COUNTIF(tbl_EmployeeSurvey[EmployeeID],tbl_EmployeeSurvey[[#This Row],[EmployeeID]])</f>
        <v>1</v>
      </c>
    </row>
    <row r="3467" spans="1:5" x14ac:dyDescent="0.25">
      <c r="A3467">
        <v>3466</v>
      </c>
      <c r="B3467">
        <v>2</v>
      </c>
      <c r="C3467">
        <v>3</v>
      </c>
      <c r="D3467">
        <v>3</v>
      </c>
      <c r="E3467">
        <f>COUNTIF(tbl_EmployeeSurvey[EmployeeID],tbl_EmployeeSurvey[[#This Row],[EmployeeID]])</f>
        <v>1</v>
      </c>
    </row>
    <row r="3468" spans="1:5" x14ac:dyDescent="0.25">
      <c r="A3468">
        <v>3467</v>
      </c>
      <c r="B3468">
        <v>3</v>
      </c>
      <c r="C3468">
        <v>3</v>
      </c>
      <c r="D3468">
        <v>2</v>
      </c>
      <c r="E3468">
        <f>COUNTIF(tbl_EmployeeSurvey[EmployeeID],tbl_EmployeeSurvey[[#This Row],[EmployeeID]])</f>
        <v>1</v>
      </c>
    </row>
    <row r="3469" spans="1:5" x14ac:dyDescent="0.25">
      <c r="A3469">
        <v>3468</v>
      </c>
      <c r="B3469">
        <v>1</v>
      </c>
      <c r="C3469">
        <v>4</v>
      </c>
      <c r="D3469">
        <v>3</v>
      </c>
      <c r="E3469">
        <f>COUNTIF(tbl_EmployeeSurvey[EmployeeID],tbl_EmployeeSurvey[[#This Row],[EmployeeID]])</f>
        <v>1</v>
      </c>
    </row>
    <row r="3470" spans="1:5" x14ac:dyDescent="0.25">
      <c r="A3470">
        <v>3469</v>
      </c>
      <c r="B3470">
        <v>1</v>
      </c>
      <c r="C3470">
        <v>3</v>
      </c>
      <c r="D3470">
        <v>3</v>
      </c>
      <c r="E3470">
        <f>COUNTIF(tbl_EmployeeSurvey[EmployeeID],tbl_EmployeeSurvey[[#This Row],[EmployeeID]])</f>
        <v>1</v>
      </c>
    </row>
    <row r="3471" spans="1:5" x14ac:dyDescent="0.25">
      <c r="A3471">
        <v>3470</v>
      </c>
      <c r="B3471">
        <v>4</v>
      </c>
      <c r="C3471">
        <v>2</v>
      </c>
      <c r="D3471">
        <v>3</v>
      </c>
      <c r="E3471">
        <f>COUNTIF(tbl_EmployeeSurvey[EmployeeID],tbl_EmployeeSurvey[[#This Row],[EmployeeID]])</f>
        <v>1</v>
      </c>
    </row>
    <row r="3472" spans="1:5" x14ac:dyDescent="0.25">
      <c r="A3472">
        <v>3471</v>
      </c>
      <c r="B3472">
        <v>3</v>
      </c>
      <c r="C3472">
        <v>3</v>
      </c>
      <c r="D3472">
        <v>4</v>
      </c>
      <c r="E3472">
        <f>COUNTIF(tbl_EmployeeSurvey[EmployeeID],tbl_EmployeeSurvey[[#This Row],[EmployeeID]])</f>
        <v>1</v>
      </c>
    </row>
    <row r="3473" spans="1:5" x14ac:dyDescent="0.25">
      <c r="A3473">
        <v>3472</v>
      </c>
      <c r="B3473">
        <v>2</v>
      </c>
      <c r="C3473">
        <v>1</v>
      </c>
      <c r="D3473">
        <v>3</v>
      </c>
      <c r="E3473">
        <f>COUNTIF(tbl_EmployeeSurvey[EmployeeID],tbl_EmployeeSurvey[[#This Row],[EmployeeID]])</f>
        <v>1</v>
      </c>
    </row>
    <row r="3474" spans="1:5" x14ac:dyDescent="0.25">
      <c r="A3474">
        <v>3473</v>
      </c>
      <c r="B3474">
        <v>4</v>
      </c>
      <c r="C3474">
        <v>4</v>
      </c>
      <c r="D3474">
        <v>3</v>
      </c>
      <c r="E3474">
        <f>COUNTIF(tbl_EmployeeSurvey[EmployeeID],tbl_EmployeeSurvey[[#This Row],[EmployeeID]])</f>
        <v>1</v>
      </c>
    </row>
    <row r="3475" spans="1:5" x14ac:dyDescent="0.25">
      <c r="A3475">
        <v>3474</v>
      </c>
      <c r="B3475">
        <v>4</v>
      </c>
      <c r="C3475">
        <v>1</v>
      </c>
      <c r="D3475">
        <v>3</v>
      </c>
      <c r="E3475">
        <f>COUNTIF(tbl_EmployeeSurvey[EmployeeID],tbl_EmployeeSurvey[[#This Row],[EmployeeID]])</f>
        <v>1</v>
      </c>
    </row>
    <row r="3476" spans="1:5" x14ac:dyDescent="0.25">
      <c r="A3476">
        <v>3475</v>
      </c>
      <c r="B3476">
        <v>1</v>
      </c>
      <c r="C3476">
        <v>3</v>
      </c>
      <c r="D3476">
        <v>3</v>
      </c>
      <c r="E3476">
        <f>COUNTIF(tbl_EmployeeSurvey[EmployeeID],tbl_EmployeeSurvey[[#This Row],[EmployeeID]])</f>
        <v>1</v>
      </c>
    </row>
    <row r="3477" spans="1:5" x14ac:dyDescent="0.25">
      <c r="A3477">
        <v>3476</v>
      </c>
      <c r="B3477">
        <v>1</v>
      </c>
      <c r="C3477">
        <v>3</v>
      </c>
      <c r="D3477">
        <v>2</v>
      </c>
      <c r="E3477">
        <f>COUNTIF(tbl_EmployeeSurvey[EmployeeID],tbl_EmployeeSurvey[[#This Row],[EmployeeID]])</f>
        <v>1</v>
      </c>
    </row>
    <row r="3478" spans="1:5" x14ac:dyDescent="0.25">
      <c r="A3478">
        <v>3477</v>
      </c>
      <c r="B3478">
        <v>1</v>
      </c>
      <c r="C3478">
        <v>4</v>
      </c>
      <c r="D3478">
        <v>2</v>
      </c>
      <c r="E3478">
        <f>COUNTIF(tbl_EmployeeSurvey[EmployeeID],tbl_EmployeeSurvey[[#This Row],[EmployeeID]])</f>
        <v>1</v>
      </c>
    </row>
    <row r="3479" spans="1:5" x14ac:dyDescent="0.25">
      <c r="A3479">
        <v>3478</v>
      </c>
      <c r="B3479">
        <v>4</v>
      </c>
      <c r="C3479">
        <v>4</v>
      </c>
      <c r="D3479">
        <v>3</v>
      </c>
      <c r="E3479">
        <f>COUNTIF(tbl_EmployeeSurvey[EmployeeID],tbl_EmployeeSurvey[[#This Row],[EmployeeID]])</f>
        <v>1</v>
      </c>
    </row>
    <row r="3480" spans="1:5" x14ac:dyDescent="0.25">
      <c r="A3480">
        <v>3479</v>
      </c>
      <c r="B3480">
        <v>4</v>
      </c>
      <c r="C3480">
        <v>4</v>
      </c>
      <c r="D3480">
        <v>4</v>
      </c>
      <c r="E3480">
        <f>COUNTIF(tbl_EmployeeSurvey[EmployeeID],tbl_EmployeeSurvey[[#This Row],[EmployeeID]])</f>
        <v>1</v>
      </c>
    </row>
    <row r="3481" spans="1:5" x14ac:dyDescent="0.25">
      <c r="A3481">
        <v>3480</v>
      </c>
      <c r="B3481">
        <v>1</v>
      </c>
      <c r="C3481">
        <v>3</v>
      </c>
      <c r="D3481">
        <v>2</v>
      </c>
      <c r="E3481">
        <f>COUNTIF(tbl_EmployeeSurvey[EmployeeID],tbl_EmployeeSurvey[[#This Row],[EmployeeID]])</f>
        <v>1</v>
      </c>
    </row>
    <row r="3482" spans="1:5" x14ac:dyDescent="0.25">
      <c r="A3482">
        <v>3481</v>
      </c>
      <c r="B3482">
        <v>1</v>
      </c>
      <c r="C3482">
        <v>2</v>
      </c>
      <c r="D3482">
        <v>3</v>
      </c>
      <c r="E3482">
        <f>COUNTIF(tbl_EmployeeSurvey[EmployeeID],tbl_EmployeeSurvey[[#This Row],[EmployeeID]])</f>
        <v>1</v>
      </c>
    </row>
    <row r="3483" spans="1:5" x14ac:dyDescent="0.25">
      <c r="A3483">
        <v>3482</v>
      </c>
      <c r="B3483">
        <v>4</v>
      </c>
      <c r="C3483">
        <v>1</v>
      </c>
      <c r="D3483">
        <v>3</v>
      </c>
      <c r="E3483">
        <f>COUNTIF(tbl_EmployeeSurvey[EmployeeID],tbl_EmployeeSurvey[[#This Row],[EmployeeID]])</f>
        <v>1</v>
      </c>
    </row>
    <row r="3484" spans="1:5" x14ac:dyDescent="0.25">
      <c r="A3484">
        <v>3483</v>
      </c>
      <c r="B3484">
        <v>1</v>
      </c>
      <c r="C3484">
        <v>2</v>
      </c>
      <c r="D3484">
        <v>3</v>
      </c>
      <c r="E3484">
        <f>COUNTIF(tbl_EmployeeSurvey[EmployeeID],tbl_EmployeeSurvey[[#This Row],[EmployeeID]])</f>
        <v>1</v>
      </c>
    </row>
    <row r="3485" spans="1:5" x14ac:dyDescent="0.25">
      <c r="A3485">
        <v>3484</v>
      </c>
      <c r="B3485">
        <v>4</v>
      </c>
      <c r="C3485">
        <v>3</v>
      </c>
      <c r="D3485">
        <v>3</v>
      </c>
      <c r="E3485">
        <f>COUNTIF(tbl_EmployeeSurvey[EmployeeID],tbl_EmployeeSurvey[[#This Row],[EmployeeID]])</f>
        <v>1</v>
      </c>
    </row>
    <row r="3486" spans="1:5" x14ac:dyDescent="0.25">
      <c r="A3486">
        <v>3485</v>
      </c>
      <c r="B3486">
        <v>4</v>
      </c>
      <c r="C3486">
        <v>2</v>
      </c>
      <c r="D3486">
        <v>3</v>
      </c>
      <c r="E3486">
        <f>COUNTIF(tbl_EmployeeSurvey[EmployeeID],tbl_EmployeeSurvey[[#This Row],[EmployeeID]])</f>
        <v>1</v>
      </c>
    </row>
    <row r="3487" spans="1:5" x14ac:dyDescent="0.25">
      <c r="A3487">
        <v>3486</v>
      </c>
      <c r="B3487">
        <v>3</v>
      </c>
      <c r="C3487">
        <v>4</v>
      </c>
      <c r="D3487">
        <v>3</v>
      </c>
      <c r="E3487">
        <f>COUNTIF(tbl_EmployeeSurvey[EmployeeID],tbl_EmployeeSurvey[[#This Row],[EmployeeID]])</f>
        <v>1</v>
      </c>
    </row>
    <row r="3488" spans="1:5" x14ac:dyDescent="0.25">
      <c r="A3488">
        <v>3487</v>
      </c>
      <c r="B3488">
        <v>1</v>
      </c>
      <c r="C3488">
        <v>4</v>
      </c>
      <c r="D3488">
        <v>2</v>
      </c>
      <c r="E3488">
        <f>COUNTIF(tbl_EmployeeSurvey[EmployeeID],tbl_EmployeeSurvey[[#This Row],[EmployeeID]])</f>
        <v>1</v>
      </c>
    </row>
    <row r="3489" spans="1:5" x14ac:dyDescent="0.25">
      <c r="A3489">
        <v>3488</v>
      </c>
      <c r="B3489">
        <v>2</v>
      </c>
      <c r="C3489">
        <v>3</v>
      </c>
      <c r="D3489">
        <v>3</v>
      </c>
      <c r="E3489">
        <f>COUNTIF(tbl_EmployeeSurvey[EmployeeID],tbl_EmployeeSurvey[[#This Row],[EmployeeID]])</f>
        <v>1</v>
      </c>
    </row>
    <row r="3490" spans="1:5" x14ac:dyDescent="0.25">
      <c r="A3490">
        <v>3489</v>
      </c>
      <c r="B3490">
        <v>2</v>
      </c>
      <c r="C3490">
        <v>2</v>
      </c>
      <c r="D3490">
        <v>3</v>
      </c>
      <c r="E3490">
        <f>COUNTIF(tbl_EmployeeSurvey[EmployeeID],tbl_EmployeeSurvey[[#This Row],[EmployeeID]])</f>
        <v>1</v>
      </c>
    </row>
    <row r="3491" spans="1:5" x14ac:dyDescent="0.25">
      <c r="A3491">
        <v>3490</v>
      </c>
      <c r="B3491">
        <v>3</v>
      </c>
      <c r="C3491">
        <v>3</v>
      </c>
      <c r="D3491">
        <v>3</v>
      </c>
      <c r="E3491">
        <f>COUNTIF(tbl_EmployeeSurvey[EmployeeID],tbl_EmployeeSurvey[[#This Row],[EmployeeID]])</f>
        <v>1</v>
      </c>
    </row>
    <row r="3492" spans="1:5" x14ac:dyDescent="0.25">
      <c r="A3492">
        <v>3491</v>
      </c>
      <c r="B3492">
        <v>3</v>
      </c>
      <c r="C3492">
        <v>4</v>
      </c>
      <c r="D3492">
        <v>3</v>
      </c>
      <c r="E3492">
        <f>COUNTIF(tbl_EmployeeSurvey[EmployeeID],tbl_EmployeeSurvey[[#This Row],[EmployeeID]])</f>
        <v>1</v>
      </c>
    </row>
    <row r="3493" spans="1:5" x14ac:dyDescent="0.25">
      <c r="A3493">
        <v>3492</v>
      </c>
      <c r="B3493">
        <v>4</v>
      </c>
      <c r="C3493">
        <v>2</v>
      </c>
      <c r="D3493">
        <v>2</v>
      </c>
      <c r="E3493">
        <f>COUNTIF(tbl_EmployeeSurvey[EmployeeID],tbl_EmployeeSurvey[[#This Row],[EmployeeID]])</f>
        <v>1</v>
      </c>
    </row>
    <row r="3494" spans="1:5" x14ac:dyDescent="0.25">
      <c r="A3494">
        <v>3493</v>
      </c>
      <c r="B3494">
        <v>1</v>
      </c>
      <c r="C3494">
        <v>3</v>
      </c>
      <c r="D3494">
        <v>3</v>
      </c>
      <c r="E3494">
        <f>COUNTIF(tbl_EmployeeSurvey[EmployeeID],tbl_EmployeeSurvey[[#This Row],[EmployeeID]])</f>
        <v>1</v>
      </c>
    </row>
    <row r="3495" spans="1:5" x14ac:dyDescent="0.25">
      <c r="A3495">
        <v>3494</v>
      </c>
      <c r="B3495">
        <v>4</v>
      </c>
      <c r="C3495">
        <v>2</v>
      </c>
      <c r="D3495">
        <v>3</v>
      </c>
      <c r="E3495">
        <f>COUNTIF(tbl_EmployeeSurvey[EmployeeID],tbl_EmployeeSurvey[[#This Row],[EmployeeID]])</f>
        <v>1</v>
      </c>
    </row>
    <row r="3496" spans="1:5" x14ac:dyDescent="0.25">
      <c r="A3496">
        <v>3495</v>
      </c>
      <c r="B3496">
        <v>3</v>
      </c>
      <c r="C3496">
        <v>1</v>
      </c>
      <c r="D3496">
        <v>3</v>
      </c>
      <c r="E3496">
        <f>COUNTIF(tbl_EmployeeSurvey[EmployeeID],tbl_EmployeeSurvey[[#This Row],[EmployeeID]])</f>
        <v>1</v>
      </c>
    </row>
    <row r="3497" spans="1:5" x14ac:dyDescent="0.25">
      <c r="A3497">
        <v>3496</v>
      </c>
      <c r="B3497">
        <v>1</v>
      </c>
      <c r="C3497">
        <v>4</v>
      </c>
      <c r="D3497">
        <v>3</v>
      </c>
      <c r="E3497">
        <f>COUNTIF(tbl_EmployeeSurvey[EmployeeID],tbl_EmployeeSurvey[[#This Row],[EmployeeID]])</f>
        <v>1</v>
      </c>
    </row>
    <row r="3498" spans="1:5" x14ac:dyDescent="0.25">
      <c r="A3498">
        <v>3497</v>
      </c>
      <c r="B3498">
        <v>3</v>
      </c>
      <c r="C3498">
        <v>3</v>
      </c>
      <c r="D3498">
        <v>4</v>
      </c>
      <c r="E3498">
        <f>COUNTIF(tbl_EmployeeSurvey[EmployeeID],tbl_EmployeeSurvey[[#This Row],[EmployeeID]])</f>
        <v>1</v>
      </c>
    </row>
    <row r="3499" spans="1:5" x14ac:dyDescent="0.25">
      <c r="A3499">
        <v>3498</v>
      </c>
      <c r="B3499">
        <v>4</v>
      </c>
      <c r="C3499">
        <v>2</v>
      </c>
      <c r="D3499">
        <v>4</v>
      </c>
      <c r="E3499">
        <f>COUNTIF(tbl_EmployeeSurvey[EmployeeID],tbl_EmployeeSurvey[[#This Row],[EmployeeID]])</f>
        <v>1</v>
      </c>
    </row>
    <row r="3500" spans="1:5" x14ac:dyDescent="0.25">
      <c r="A3500">
        <v>3499</v>
      </c>
      <c r="B3500">
        <v>3</v>
      </c>
      <c r="C3500">
        <v>2</v>
      </c>
      <c r="D3500">
        <v>2</v>
      </c>
      <c r="E3500">
        <f>COUNTIF(tbl_EmployeeSurvey[EmployeeID],tbl_EmployeeSurvey[[#This Row],[EmployeeID]])</f>
        <v>1</v>
      </c>
    </row>
    <row r="3501" spans="1:5" x14ac:dyDescent="0.25">
      <c r="A3501">
        <v>3500</v>
      </c>
      <c r="B3501">
        <v>1</v>
      </c>
      <c r="C3501">
        <v>4</v>
      </c>
      <c r="D3501">
        <v>3</v>
      </c>
      <c r="E3501">
        <f>COUNTIF(tbl_EmployeeSurvey[EmployeeID],tbl_EmployeeSurvey[[#This Row],[EmployeeID]])</f>
        <v>1</v>
      </c>
    </row>
    <row r="3502" spans="1:5" x14ac:dyDescent="0.25">
      <c r="A3502">
        <v>3501</v>
      </c>
      <c r="B3502">
        <v>3</v>
      </c>
      <c r="C3502">
        <v>4</v>
      </c>
      <c r="D3502">
        <v>3</v>
      </c>
      <c r="E3502">
        <f>COUNTIF(tbl_EmployeeSurvey[EmployeeID],tbl_EmployeeSurvey[[#This Row],[EmployeeID]])</f>
        <v>1</v>
      </c>
    </row>
    <row r="3503" spans="1:5" x14ac:dyDescent="0.25">
      <c r="A3503">
        <v>3502</v>
      </c>
      <c r="B3503">
        <v>1</v>
      </c>
      <c r="C3503">
        <v>2</v>
      </c>
      <c r="D3503">
        <v>1</v>
      </c>
      <c r="E3503">
        <f>COUNTIF(tbl_EmployeeSurvey[EmployeeID],tbl_EmployeeSurvey[[#This Row],[EmployeeID]])</f>
        <v>1</v>
      </c>
    </row>
    <row r="3504" spans="1:5" x14ac:dyDescent="0.25">
      <c r="A3504">
        <v>3503</v>
      </c>
      <c r="B3504">
        <v>4</v>
      </c>
      <c r="C3504">
        <v>4</v>
      </c>
      <c r="D3504">
        <v>3</v>
      </c>
      <c r="E3504">
        <f>COUNTIF(tbl_EmployeeSurvey[EmployeeID],tbl_EmployeeSurvey[[#This Row],[EmployeeID]])</f>
        <v>1</v>
      </c>
    </row>
    <row r="3505" spans="1:5" x14ac:dyDescent="0.25">
      <c r="A3505">
        <v>3504</v>
      </c>
      <c r="B3505">
        <v>4</v>
      </c>
      <c r="C3505">
        <v>2</v>
      </c>
      <c r="D3505">
        <v>3</v>
      </c>
      <c r="E3505">
        <f>COUNTIF(tbl_EmployeeSurvey[EmployeeID],tbl_EmployeeSurvey[[#This Row],[EmployeeID]])</f>
        <v>1</v>
      </c>
    </row>
    <row r="3506" spans="1:5" x14ac:dyDescent="0.25">
      <c r="A3506">
        <v>3505</v>
      </c>
      <c r="B3506">
        <v>4</v>
      </c>
      <c r="C3506">
        <v>3</v>
      </c>
      <c r="D3506">
        <v>2</v>
      </c>
      <c r="E3506">
        <f>COUNTIF(tbl_EmployeeSurvey[EmployeeID],tbl_EmployeeSurvey[[#This Row],[EmployeeID]])</f>
        <v>1</v>
      </c>
    </row>
    <row r="3507" spans="1:5" x14ac:dyDescent="0.25">
      <c r="A3507">
        <v>3506</v>
      </c>
      <c r="B3507">
        <v>4</v>
      </c>
      <c r="C3507">
        <v>2</v>
      </c>
      <c r="D3507">
        <v>2</v>
      </c>
      <c r="E3507">
        <f>COUNTIF(tbl_EmployeeSurvey[EmployeeID],tbl_EmployeeSurvey[[#This Row],[EmployeeID]])</f>
        <v>1</v>
      </c>
    </row>
    <row r="3508" spans="1:5" x14ac:dyDescent="0.25">
      <c r="A3508">
        <v>3507</v>
      </c>
      <c r="B3508">
        <v>2</v>
      </c>
      <c r="C3508">
        <v>4</v>
      </c>
      <c r="D3508">
        <v>3</v>
      </c>
      <c r="E3508">
        <f>COUNTIF(tbl_EmployeeSurvey[EmployeeID],tbl_EmployeeSurvey[[#This Row],[EmployeeID]])</f>
        <v>1</v>
      </c>
    </row>
    <row r="3509" spans="1:5" x14ac:dyDescent="0.25">
      <c r="A3509">
        <v>3508</v>
      </c>
      <c r="B3509">
        <v>2</v>
      </c>
      <c r="C3509">
        <v>4</v>
      </c>
      <c r="D3509">
        <v>2</v>
      </c>
      <c r="E3509">
        <f>COUNTIF(tbl_EmployeeSurvey[EmployeeID],tbl_EmployeeSurvey[[#This Row],[EmployeeID]])</f>
        <v>1</v>
      </c>
    </row>
    <row r="3510" spans="1:5" x14ac:dyDescent="0.25">
      <c r="A3510">
        <v>3509</v>
      </c>
      <c r="B3510">
        <v>3</v>
      </c>
      <c r="C3510">
        <v>3</v>
      </c>
      <c r="D3510">
        <v>4</v>
      </c>
      <c r="E3510">
        <f>COUNTIF(tbl_EmployeeSurvey[EmployeeID],tbl_EmployeeSurvey[[#This Row],[EmployeeID]])</f>
        <v>1</v>
      </c>
    </row>
    <row r="3511" spans="1:5" x14ac:dyDescent="0.25">
      <c r="A3511">
        <v>3510</v>
      </c>
      <c r="B3511">
        <v>3</v>
      </c>
      <c r="C3511">
        <v>3</v>
      </c>
      <c r="D3511">
        <v>3</v>
      </c>
      <c r="E3511">
        <f>COUNTIF(tbl_EmployeeSurvey[EmployeeID],tbl_EmployeeSurvey[[#This Row],[EmployeeID]])</f>
        <v>1</v>
      </c>
    </row>
    <row r="3512" spans="1:5" x14ac:dyDescent="0.25">
      <c r="A3512">
        <v>3511</v>
      </c>
      <c r="B3512">
        <v>3</v>
      </c>
      <c r="C3512">
        <v>3</v>
      </c>
      <c r="D3512">
        <v>3</v>
      </c>
      <c r="E3512">
        <f>COUNTIF(tbl_EmployeeSurvey[EmployeeID],tbl_EmployeeSurvey[[#This Row],[EmployeeID]])</f>
        <v>1</v>
      </c>
    </row>
    <row r="3513" spans="1:5" x14ac:dyDescent="0.25">
      <c r="A3513">
        <v>3512</v>
      </c>
      <c r="B3513">
        <v>1</v>
      </c>
      <c r="C3513">
        <v>1</v>
      </c>
      <c r="D3513">
        <v>3</v>
      </c>
      <c r="E3513">
        <f>COUNTIF(tbl_EmployeeSurvey[EmployeeID],tbl_EmployeeSurvey[[#This Row],[EmployeeID]])</f>
        <v>1</v>
      </c>
    </row>
    <row r="3514" spans="1:5" x14ac:dyDescent="0.25">
      <c r="A3514">
        <v>3513</v>
      </c>
      <c r="B3514">
        <v>2</v>
      </c>
      <c r="C3514">
        <v>4</v>
      </c>
      <c r="D3514">
        <v>3</v>
      </c>
      <c r="E3514">
        <f>COUNTIF(tbl_EmployeeSurvey[EmployeeID],tbl_EmployeeSurvey[[#This Row],[EmployeeID]])</f>
        <v>1</v>
      </c>
    </row>
    <row r="3515" spans="1:5" x14ac:dyDescent="0.25">
      <c r="A3515">
        <v>3514</v>
      </c>
      <c r="B3515">
        <v>3</v>
      </c>
      <c r="C3515">
        <v>3</v>
      </c>
      <c r="D3515">
        <v>2</v>
      </c>
      <c r="E3515">
        <f>COUNTIF(tbl_EmployeeSurvey[EmployeeID],tbl_EmployeeSurvey[[#This Row],[EmployeeID]])</f>
        <v>1</v>
      </c>
    </row>
    <row r="3516" spans="1:5" x14ac:dyDescent="0.25">
      <c r="A3516">
        <v>3515</v>
      </c>
      <c r="B3516">
        <v>3</v>
      </c>
      <c r="C3516">
        <v>4</v>
      </c>
      <c r="D3516">
        <v>3</v>
      </c>
      <c r="E3516">
        <f>COUNTIF(tbl_EmployeeSurvey[EmployeeID],tbl_EmployeeSurvey[[#This Row],[EmployeeID]])</f>
        <v>1</v>
      </c>
    </row>
    <row r="3517" spans="1:5" x14ac:dyDescent="0.25">
      <c r="A3517">
        <v>3516</v>
      </c>
      <c r="B3517">
        <v>4</v>
      </c>
      <c r="C3517">
        <v>3</v>
      </c>
      <c r="D3517">
        <v>3</v>
      </c>
      <c r="E3517">
        <f>COUNTIF(tbl_EmployeeSurvey[EmployeeID],tbl_EmployeeSurvey[[#This Row],[EmployeeID]])</f>
        <v>1</v>
      </c>
    </row>
    <row r="3518" spans="1:5" x14ac:dyDescent="0.25">
      <c r="A3518">
        <v>3517</v>
      </c>
      <c r="B3518">
        <v>2</v>
      </c>
      <c r="C3518">
        <v>3</v>
      </c>
      <c r="D3518">
        <v>2</v>
      </c>
      <c r="E3518">
        <f>COUNTIF(tbl_EmployeeSurvey[EmployeeID],tbl_EmployeeSurvey[[#This Row],[EmployeeID]])</f>
        <v>1</v>
      </c>
    </row>
    <row r="3519" spans="1:5" x14ac:dyDescent="0.25">
      <c r="A3519">
        <v>3518</v>
      </c>
      <c r="B3519">
        <v>3</v>
      </c>
      <c r="C3519">
        <v>3</v>
      </c>
      <c r="D3519">
        <v>1</v>
      </c>
      <c r="E3519">
        <f>COUNTIF(tbl_EmployeeSurvey[EmployeeID],tbl_EmployeeSurvey[[#This Row],[EmployeeID]])</f>
        <v>1</v>
      </c>
    </row>
    <row r="3520" spans="1:5" x14ac:dyDescent="0.25">
      <c r="A3520">
        <v>3519</v>
      </c>
      <c r="B3520">
        <v>4</v>
      </c>
      <c r="C3520">
        <v>1</v>
      </c>
      <c r="D3520">
        <v>1</v>
      </c>
      <c r="E3520">
        <f>COUNTIF(tbl_EmployeeSurvey[EmployeeID],tbl_EmployeeSurvey[[#This Row],[EmployeeID]])</f>
        <v>1</v>
      </c>
    </row>
    <row r="3521" spans="1:5" x14ac:dyDescent="0.25">
      <c r="A3521">
        <v>3520</v>
      </c>
      <c r="B3521">
        <v>2</v>
      </c>
      <c r="C3521">
        <v>3</v>
      </c>
      <c r="D3521">
        <v>2</v>
      </c>
      <c r="E3521">
        <f>COUNTIF(tbl_EmployeeSurvey[EmployeeID],tbl_EmployeeSurvey[[#This Row],[EmployeeID]])</f>
        <v>1</v>
      </c>
    </row>
    <row r="3522" spans="1:5" x14ac:dyDescent="0.25">
      <c r="A3522">
        <v>3521</v>
      </c>
      <c r="B3522">
        <v>3</v>
      </c>
      <c r="C3522">
        <v>1</v>
      </c>
      <c r="D3522">
        <v>2</v>
      </c>
      <c r="E3522">
        <f>COUNTIF(tbl_EmployeeSurvey[EmployeeID],tbl_EmployeeSurvey[[#This Row],[EmployeeID]])</f>
        <v>1</v>
      </c>
    </row>
    <row r="3523" spans="1:5" x14ac:dyDescent="0.25">
      <c r="A3523">
        <v>3522</v>
      </c>
      <c r="B3523">
        <v>2</v>
      </c>
      <c r="C3523">
        <v>1</v>
      </c>
      <c r="D3523">
        <v>4</v>
      </c>
      <c r="E3523">
        <f>COUNTIF(tbl_EmployeeSurvey[EmployeeID],tbl_EmployeeSurvey[[#This Row],[EmployeeID]])</f>
        <v>1</v>
      </c>
    </row>
    <row r="3524" spans="1:5" x14ac:dyDescent="0.25">
      <c r="A3524">
        <v>3523</v>
      </c>
      <c r="B3524">
        <v>4</v>
      </c>
      <c r="C3524">
        <v>3</v>
      </c>
      <c r="D3524">
        <v>3</v>
      </c>
      <c r="E3524">
        <f>COUNTIF(tbl_EmployeeSurvey[EmployeeID],tbl_EmployeeSurvey[[#This Row],[EmployeeID]])</f>
        <v>1</v>
      </c>
    </row>
    <row r="3525" spans="1:5" x14ac:dyDescent="0.25">
      <c r="A3525">
        <v>3524</v>
      </c>
      <c r="B3525">
        <v>4</v>
      </c>
      <c r="C3525">
        <v>2</v>
      </c>
      <c r="D3525">
        <v>3</v>
      </c>
      <c r="E3525">
        <f>COUNTIF(tbl_EmployeeSurvey[EmployeeID],tbl_EmployeeSurvey[[#This Row],[EmployeeID]])</f>
        <v>1</v>
      </c>
    </row>
    <row r="3526" spans="1:5" x14ac:dyDescent="0.25">
      <c r="A3526">
        <v>3525</v>
      </c>
      <c r="B3526">
        <v>3</v>
      </c>
      <c r="C3526">
        <v>4</v>
      </c>
      <c r="D3526">
        <v>2</v>
      </c>
      <c r="E3526">
        <f>COUNTIF(tbl_EmployeeSurvey[EmployeeID],tbl_EmployeeSurvey[[#This Row],[EmployeeID]])</f>
        <v>1</v>
      </c>
    </row>
    <row r="3527" spans="1:5" x14ac:dyDescent="0.25">
      <c r="A3527">
        <v>3526</v>
      </c>
      <c r="B3527">
        <v>1</v>
      </c>
      <c r="C3527">
        <v>4</v>
      </c>
      <c r="D3527">
        <v>3</v>
      </c>
      <c r="E3527">
        <f>COUNTIF(tbl_EmployeeSurvey[EmployeeID],tbl_EmployeeSurvey[[#This Row],[EmployeeID]])</f>
        <v>1</v>
      </c>
    </row>
    <row r="3528" spans="1:5" x14ac:dyDescent="0.25">
      <c r="A3528">
        <v>3527</v>
      </c>
      <c r="B3528">
        <v>3</v>
      </c>
      <c r="C3528">
        <v>3</v>
      </c>
      <c r="D3528">
        <v>3</v>
      </c>
      <c r="E3528">
        <f>COUNTIF(tbl_EmployeeSurvey[EmployeeID],tbl_EmployeeSurvey[[#This Row],[EmployeeID]])</f>
        <v>1</v>
      </c>
    </row>
    <row r="3529" spans="1:5" x14ac:dyDescent="0.25">
      <c r="A3529">
        <v>3528</v>
      </c>
      <c r="B3529">
        <v>3</v>
      </c>
      <c r="C3529">
        <v>4</v>
      </c>
      <c r="D3529">
        <v>1</v>
      </c>
      <c r="E3529">
        <f>COUNTIF(tbl_EmployeeSurvey[EmployeeID],tbl_EmployeeSurvey[[#This Row],[EmployeeID]])</f>
        <v>1</v>
      </c>
    </row>
    <row r="3530" spans="1:5" x14ac:dyDescent="0.25">
      <c r="A3530">
        <v>3529</v>
      </c>
      <c r="B3530">
        <v>3</v>
      </c>
      <c r="C3530">
        <v>2</v>
      </c>
      <c r="D3530">
        <v>4</v>
      </c>
      <c r="E3530">
        <f>COUNTIF(tbl_EmployeeSurvey[EmployeeID],tbl_EmployeeSurvey[[#This Row],[EmployeeID]])</f>
        <v>1</v>
      </c>
    </row>
    <row r="3531" spans="1:5" x14ac:dyDescent="0.25">
      <c r="A3531">
        <v>3530</v>
      </c>
      <c r="B3531">
        <v>4</v>
      </c>
      <c r="C3531">
        <v>1</v>
      </c>
      <c r="D3531">
        <v>3</v>
      </c>
      <c r="E3531">
        <f>COUNTIF(tbl_EmployeeSurvey[EmployeeID],tbl_EmployeeSurvey[[#This Row],[EmployeeID]])</f>
        <v>1</v>
      </c>
    </row>
    <row r="3532" spans="1:5" x14ac:dyDescent="0.25">
      <c r="A3532">
        <v>3531</v>
      </c>
      <c r="B3532">
        <v>4</v>
      </c>
      <c r="C3532">
        <v>4</v>
      </c>
      <c r="D3532">
        <v>4</v>
      </c>
      <c r="E3532">
        <f>COUNTIF(tbl_EmployeeSurvey[EmployeeID],tbl_EmployeeSurvey[[#This Row],[EmployeeID]])</f>
        <v>1</v>
      </c>
    </row>
    <row r="3533" spans="1:5" x14ac:dyDescent="0.25">
      <c r="A3533">
        <v>3532</v>
      </c>
      <c r="B3533">
        <v>1</v>
      </c>
      <c r="C3533">
        <v>3</v>
      </c>
      <c r="D3533">
        <v>2</v>
      </c>
      <c r="E3533">
        <f>COUNTIF(tbl_EmployeeSurvey[EmployeeID],tbl_EmployeeSurvey[[#This Row],[EmployeeID]])</f>
        <v>1</v>
      </c>
    </row>
    <row r="3534" spans="1:5" x14ac:dyDescent="0.25">
      <c r="A3534">
        <v>3533</v>
      </c>
      <c r="B3534">
        <v>3</v>
      </c>
      <c r="C3534">
        <v>1</v>
      </c>
      <c r="D3534">
        <v>3</v>
      </c>
      <c r="E3534">
        <f>COUNTIF(tbl_EmployeeSurvey[EmployeeID],tbl_EmployeeSurvey[[#This Row],[EmployeeID]])</f>
        <v>1</v>
      </c>
    </row>
    <row r="3535" spans="1:5" x14ac:dyDescent="0.25">
      <c r="A3535">
        <v>3534</v>
      </c>
      <c r="B3535">
        <v>4</v>
      </c>
      <c r="C3535">
        <v>1</v>
      </c>
      <c r="D3535">
        <v>3</v>
      </c>
      <c r="E3535">
        <f>COUNTIF(tbl_EmployeeSurvey[EmployeeID],tbl_EmployeeSurvey[[#This Row],[EmployeeID]])</f>
        <v>1</v>
      </c>
    </row>
    <row r="3536" spans="1:5" x14ac:dyDescent="0.25">
      <c r="A3536">
        <v>3535</v>
      </c>
      <c r="B3536">
        <v>3</v>
      </c>
      <c r="C3536">
        <v>4</v>
      </c>
      <c r="D3536">
        <v>3</v>
      </c>
      <c r="E3536">
        <f>COUNTIF(tbl_EmployeeSurvey[EmployeeID],tbl_EmployeeSurvey[[#This Row],[EmployeeID]])</f>
        <v>1</v>
      </c>
    </row>
    <row r="3537" spans="1:5" x14ac:dyDescent="0.25">
      <c r="A3537">
        <v>3536</v>
      </c>
      <c r="B3537">
        <v>3</v>
      </c>
      <c r="C3537">
        <v>1</v>
      </c>
      <c r="D3537">
        <v>3</v>
      </c>
      <c r="E3537">
        <f>COUNTIF(tbl_EmployeeSurvey[EmployeeID],tbl_EmployeeSurvey[[#This Row],[EmployeeID]])</f>
        <v>1</v>
      </c>
    </row>
    <row r="3538" spans="1:5" x14ac:dyDescent="0.25">
      <c r="A3538">
        <v>3537</v>
      </c>
      <c r="B3538">
        <v>1</v>
      </c>
      <c r="C3538">
        <v>3</v>
      </c>
      <c r="D3538">
        <v>2</v>
      </c>
      <c r="E3538">
        <f>COUNTIF(tbl_EmployeeSurvey[EmployeeID],tbl_EmployeeSurvey[[#This Row],[EmployeeID]])</f>
        <v>1</v>
      </c>
    </row>
    <row r="3539" spans="1:5" x14ac:dyDescent="0.25">
      <c r="A3539">
        <v>3538</v>
      </c>
      <c r="B3539">
        <v>4</v>
      </c>
      <c r="C3539">
        <v>4</v>
      </c>
      <c r="D3539">
        <v>2</v>
      </c>
      <c r="E3539">
        <f>COUNTIF(tbl_EmployeeSurvey[EmployeeID],tbl_EmployeeSurvey[[#This Row],[EmployeeID]])</f>
        <v>1</v>
      </c>
    </row>
    <row r="3540" spans="1:5" x14ac:dyDescent="0.25">
      <c r="A3540">
        <v>3539</v>
      </c>
      <c r="B3540">
        <v>1</v>
      </c>
      <c r="C3540">
        <v>3</v>
      </c>
      <c r="D3540">
        <v>2</v>
      </c>
      <c r="E3540">
        <f>COUNTIF(tbl_EmployeeSurvey[EmployeeID],tbl_EmployeeSurvey[[#This Row],[EmployeeID]])</f>
        <v>1</v>
      </c>
    </row>
    <row r="3541" spans="1:5" x14ac:dyDescent="0.25">
      <c r="A3541">
        <v>3540</v>
      </c>
      <c r="B3541">
        <v>3</v>
      </c>
      <c r="C3541">
        <v>3</v>
      </c>
      <c r="D3541">
        <v>3</v>
      </c>
      <c r="E3541">
        <f>COUNTIF(tbl_EmployeeSurvey[EmployeeID],tbl_EmployeeSurvey[[#This Row],[EmployeeID]])</f>
        <v>1</v>
      </c>
    </row>
    <row r="3542" spans="1:5" x14ac:dyDescent="0.25">
      <c r="A3542">
        <v>3541</v>
      </c>
      <c r="B3542">
        <v>4</v>
      </c>
      <c r="C3542">
        <v>3</v>
      </c>
      <c r="D3542">
        <v>3</v>
      </c>
      <c r="E3542">
        <f>COUNTIF(tbl_EmployeeSurvey[EmployeeID],tbl_EmployeeSurvey[[#This Row],[EmployeeID]])</f>
        <v>1</v>
      </c>
    </row>
    <row r="3543" spans="1:5" x14ac:dyDescent="0.25">
      <c r="A3543">
        <v>3542</v>
      </c>
      <c r="B3543">
        <v>2</v>
      </c>
      <c r="C3543">
        <v>4</v>
      </c>
      <c r="D3543">
        <v>2</v>
      </c>
      <c r="E3543">
        <f>COUNTIF(tbl_EmployeeSurvey[EmployeeID],tbl_EmployeeSurvey[[#This Row],[EmployeeID]])</f>
        <v>1</v>
      </c>
    </row>
    <row r="3544" spans="1:5" x14ac:dyDescent="0.25">
      <c r="A3544">
        <v>3543</v>
      </c>
      <c r="B3544">
        <v>3</v>
      </c>
      <c r="C3544">
        <v>4</v>
      </c>
      <c r="D3544">
        <v>3</v>
      </c>
      <c r="E3544">
        <f>COUNTIF(tbl_EmployeeSurvey[EmployeeID],tbl_EmployeeSurvey[[#This Row],[EmployeeID]])</f>
        <v>1</v>
      </c>
    </row>
    <row r="3545" spans="1:5" x14ac:dyDescent="0.25">
      <c r="A3545">
        <v>3544</v>
      </c>
      <c r="B3545">
        <v>3</v>
      </c>
      <c r="C3545">
        <v>1</v>
      </c>
      <c r="D3545">
        <v>3</v>
      </c>
      <c r="E3545">
        <f>COUNTIF(tbl_EmployeeSurvey[EmployeeID],tbl_EmployeeSurvey[[#This Row],[EmployeeID]])</f>
        <v>1</v>
      </c>
    </row>
    <row r="3546" spans="1:5" x14ac:dyDescent="0.25">
      <c r="A3546">
        <v>3545</v>
      </c>
      <c r="B3546">
        <v>4</v>
      </c>
      <c r="C3546">
        <v>3</v>
      </c>
      <c r="D3546">
        <v>3</v>
      </c>
      <c r="E3546">
        <f>COUNTIF(tbl_EmployeeSurvey[EmployeeID],tbl_EmployeeSurvey[[#This Row],[EmployeeID]])</f>
        <v>1</v>
      </c>
    </row>
    <row r="3547" spans="1:5" x14ac:dyDescent="0.25">
      <c r="A3547">
        <v>3546</v>
      </c>
      <c r="B3547">
        <v>2</v>
      </c>
      <c r="C3547">
        <v>3</v>
      </c>
      <c r="D3547">
        <v>3</v>
      </c>
      <c r="E3547">
        <f>COUNTIF(tbl_EmployeeSurvey[EmployeeID],tbl_EmployeeSurvey[[#This Row],[EmployeeID]])</f>
        <v>1</v>
      </c>
    </row>
    <row r="3548" spans="1:5" x14ac:dyDescent="0.25">
      <c r="A3548">
        <v>3547</v>
      </c>
      <c r="B3548">
        <v>1</v>
      </c>
      <c r="C3548">
        <v>1</v>
      </c>
      <c r="D3548">
        <v>1</v>
      </c>
      <c r="E3548">
        <f>COUNTIF(tbl_EmployeeSurvey[EmployeeID],tbl_EmployeeSurvey[[#This Row],[EmployeeID]])</f>
        <v>1</v>
      </c>
    </row>
    <row r="3549" spans="1:5" x14ac:dyDescent="0.25">
      <c r="A3549">
        <v>3548</v>
      </c>
      <c r="B3549">
        <v>3</v>
      </c>
      <c r="C3549">
        <v>1</v>
      </c>
      <c r="D3549">
        <v>3</v>
      </c>
      <c r="E3549">
        <f>COUNTIF(tbl_EmployeeSurvey[EmployeeID],tbl_EmployeeSurvey[[#This Row],[EmployeeID]])</f>
        <v>1</v>
      </c>
    </row>
    <row r="3550" spans="1:5" x14ac:dyDescent="0.25">
      <c r="A3550">
        <v>3549</v>
      </c>
      <c r="B3550">
        <v>2</v>
      </c>
      <c r="C3550">
        <v>2</v>
      </c>
      <c r="D3550">
        <v>3</v>
      </c>
      <c r="E3550">
        <f>COUNTIF(tbl_EmployeeSurvey[EmployeeID],tbl_EmployeeSurvey[[#This Row],[EmployeeID]])</f>
        <v>1</v>
      </c>
    </row>
    <row r="3551" spans="1:5" x14ac:dyDescent="0.25">
      <c r="A3551">
        <v>3550</v>
      </c>
      <c r="B3551">
        <v>4</v>
      </c>
      <c r="C3551">
        <v>1</v>
      </c>
      <c r="D3551">
        <v>3</v>
      </c>
      <c r="E3551">
        <f>COUNTIF(tbl_EmployeeSurvey[EmployeeID],tbl_EmployeeSurvey[[#This Row],[EmployeeID]])</f>
        <v>1</v>
      </c>
    </row>
    <row r="3552" spans="1:5" x14ac:dyDescent="0.25">
      <c r="A3552">
        <v>3551</v>
      </c>
      <c r="B3552">
        <v>4</v>
      </c>
      <c r="C3552">
        <v>1</v>
      </c>
      <c r="D3552">
        <v>3</v>
      </c>
      <c r="E3552">
        <f>COUNTIF(tbl_EmployeeSurvey[EmployeeID],tbl_EmployeeSurvey[[#This Row],[EmployeeID]])</f>
        <v>1</v>
      </c>
    </row>
    <row r="3553" spans="1:5" x14ac:dyDescent="0.25">
      <c r="A3553">
        <v>3552</v>
      </c>
      <c r="B3553">
        <v>4</v>
      </c>
      <c r="C3553">
        <v>2</v>
      </c>
      <c r="D3553">
        <v>3</v>
      </c>
      <c r="E3553">
        <f>COUNTIF(tbl_EmployeeSurvey[EmployeeID],tbl_EmployeeSurvey[[#This Row],[EmployeeID]])</f>
        <v>1</v>
      </c>
    </row>
    <row r="3554" spans="1:5" x14ac:dyDescent="0.25">
      <c r="A3554">
        <v>3553</v>
      </c>
      <c r="B3554">
        <v>3</v>
      </c>
      <c r="C3554">
        <v>1</v>
      </c>
      <c r="D3554">
        <v>3</v>
      </c>
      <c r="E3554">
        <f>COUNTIF(tbl_EmployeeSurvey[EmployeeID],tbl_EmployeeSurvey[[#This Row],[EmployeeID]])</f>
        <v>1</v>
      </c>
    </row>
    <row r="3555" spans="1:5" x14ac:dyDescent="0.25">
      <c r="A3555">
        <v>3554</v>
      </c>
      <c r="B3555">
        <v>4</v>
      </c>
      <c r="C3555">
        <v>2</v>
      </c>
      <c r="D3555">
        <v>1</v>
      </c>
      <c r="E3555">
        <f>COUNTIF(tbl_EmployeeSurvey[EmployeeID],tbl_EmployeeSurvey[[#This Row],[EmployeeID]])</f>
        <v>1</v>
      </c>
    </row>
    <row r="3556" spans="1:5" x14ac:dyDescent="0.25">
      <c r="A3556">
        <v>3555</v>
      </c>
      <c r="B3556">
        <v>2</v>
      </c>
      <c r="C3556">
        <v>3</v>
      </c>
      <c r="D3556">
        <v>2</v>
      </c>
      <c r="E3556">
        <f>COUNTIF(tbl_EmployeeSurvey[EmployeeID],tbl_EmployeeSurvey[[#This Row],[EmployeeID]])</f>
        <v>1</v>
      </c>
    </row>
    <row r="3557" spans="1:5" x14ac:dyDescent="0.25">
      <c r="A3557">
        <v>3556</v>
      </c>
      <c r="B3557">
        <v>3</v>
      </c>
      <c r="C3557">
        <v>3</v>
      </c>
      <c r="D3557">
        <v>3</v>
      </c>
      <c r="E3557">
        <f>COUNTIF(tbl_EmployeeSurvey[EmployeeID],tbl_EmployeeSurvey[[#This Row],[EmployeeID]])</f>
        <v>1</v>
      </c>
    </row>
    <row r="3558" spans="1:5" x14ac:dyDescent="0.25">
      <c r="A3558">
        <v>3557</v>
      </c>
      <c r="B3558">
        <v>3</v>
      </c>
      <c r="C3558">
        <v>3</v>
      </c>
      <c r="D3558">
        <v>2</v>
      </c>
      <c r="E3558">
        <f>COUNTIF(tbl_EmployeeSurvey[EmployeeID],tbl_EmployeeSurvey[[#This Row],[EmployeeID]])</f>
        <v>1</v>
      </c>
    </row>
    <row r="3559" spans="1:5" x14ac:dyDescent="0.25">
      <c r="A3559">
        <v>3558</v>
      </c>
      <c r="B3559">
        <v>4</v>
      </c>
      <c r="C3559">
        <v>4</v>
      </c>
      <c r="D3559">
        <v>3</v>
      </c>
      <c r="E3559">
        <f>COUNTIF(tbl_EmployeeSurvey[EmployeeID],tbl_EmployeeSurvey[[#This Row],[EmployeeID]])</f>
        <v>1</v>
      </c>
    </row>
    <row r="3560" spans="1:5" x14ac:dyDescent="0.25">
      <c r="A3560">
        <v>3559</v>
      </c>
      <c r="B3560">
        <v>3</v>
      </c>
      <c r="C3560">
        <v>4</v>
      </c>
      <c r="D3560">
        <v>3</v>
      </c>
      <c r="E3560">
        <f>COUNTIF(tbl_EmployeeSurvey[EmployeeID],tbl_EmployeeSurvey[[#This Row],[EmployeeID]])</f>
        <v>1</v>
      </c>
    </row>
    <row r="3561" spans="1:5" x14ac:dyDescent="0.25">
      <c r="A3561">
        <v>3560</v>
      </c>
      <c r="B3561">
        <v>4</v>
      </c>
      <c r="C3561">
        <v>4</v>
      </c>
      <c r="D3561">
        <v>2</v>
      </c>
      <c r="E3561">
        <f>COUNTIF(tbl_EmployeeSurvey[EmployeeID],tbl_EmployeeSurvey[[#This Row],[EmployeeID]])</f>
        <v>1</v>
      </c>
    </row>
    <row r="3562" spans="1:5" x14ac:dyDescent="0.25">
      <c r="A3562">
        <v>3561</v>
      </c>
      <c r="B3562">
        <v>4</v>
      </c>
      <c r="C3562">
        <v>1</v>
      </c>
      <c r="D3562">
        <v>4</v>
      </c>
      <c r="E3562">
        <f>COUNTIF(tbl_EmployeeSurvey[EmployeeID],tbl_EmployeeSurvey[[#This Row],[EmployeeID]])</f>
        <v>1</v>
      </c>
    </row>
    <row r="3563" spans="1:5" x14ac:dyDescent="0.25">
      <c r="A3563">
        <v>3562</v>
      </c>
      <c r="B3563">
        <v>2</v>
      </c>
      <c r="C3563">
        <v>4</v>
      </c>
      <c r="D3563">
        <v>3</v>
      </c>
      <c r="E3563">
        <f>COUNTIF(tbl_EmployeeSurvey[EmployeeID],tbl_EmployeeSurvey[[#This Row],[EmployeeID]])</f>
        <v>1</v>
      </c>
    </row>
    <row r="3564" spans="1:5" x14ac:dyDescent="0.25">
      <c r="A3564">
        <v>3563</v>
      </c>
      <c r="B3564">
        <v>3</v>
      </c>
      <c r="C3564">
        <v>2</v>
      </c>
      <c r="D3564">
        <v>3</v>
      </c>
      <c r="E3564">
        <f>COUNTIF(tbl_EmployeeSurvey[EmployeeID],tbl_EmployeeSurvey[[#This Row],[EmployeeID]])</f>
        <v>1</v>
      </c>
    </row>
    <row r="3565" spans="1:5" x14ac:dyDescent="0.25">
      <c r="A3565">
        <v>3564</v>
      </c>
      <c r="B3565">
        <v>4</v>
      </c>
      <c r="C3565">
        <v>3</v>
      </c>
      <c r="D3565">
        <v>3</v>
      </c>
      <c r="E3565">
        <f>COUNTIF(tbl_EmployeeSurvey[EmployeeID],tbl_EmployeeSurvey[[#This Row],[EmployeeID]])</f>
        <v>1</v>
      </c>
    </row>
    <row r="3566" spans="1:5" x14ac:dyDescent="0.25">
      <c r="A3566">
        <v>3565</v>
      </c>
      <c r="B3566">
        <v>3</v>
      </c>
      <c r="C3566">
        <v>1</v>
      </c>
      <c r="D3566">
        <v>3</v>
      </c>
      <c r="E3566">
        <f>COUNTIF(tbl_EmployeeSurvey[EmployeeID],tbl_EmployeeSurvey[[#This Row],[EmployeeID]])</f>
        <v>1</v>
      </c>
    </row>
    <row r="3567" spans="1:5" x14ac:dyDescent="0.25">
      <c r="A3567">
        <v>3566</v>
      </c>
      <c r="B3567">
        <v>1</v>
      </c>
      <c r="C3567">
        <v>4</v>
      </c>
      <c r="D3567">
        <v>3</v>
      </c>
      <c r="E3567">
        <f>COUNTIF(tbl_EmployeeSurvey[EmployeeID],tbl_EmployeeSurvey[[#This Row],[EmployeeID]])</f>
        <v>1</v>
      </c>
    </row>
    <row r="3568" spans="1:5" x14ac:dyDescent="0.25">
      <c r="A3568">
        <v>3567</v>
      </c>
      <c r="B3568">
        <v>2</v>
      </c>
      <c r="C3568">
        <v>2</v>
      </c>
      <c r="D3568">
        <v>4</v>
      </c>
      <c r="E3568">
        <f>COUNTIF(tbl_EmployeeSurvey[EmployeeID],tbl_EmployeeSurvey[[#This Row],[EmployeeID]])</f>
        <v>1</v>
      </c>
    </row>
    <row r="3569" spans="1:5" x14ac:dyDescent="0.25">
      <c r="A3569">
        <v>3568</v>
      </c>
      <c r="B3569">
        <v>3</v>
      </c>
      <c r="C3569">
        <v>4</v>
      </c>
      <c r="D3569">
        <v>3</v>
      </c>
      <c r="E3569">
        <f>COUNTIF(tbl_EmployeeSurvey[EmployeeID],tbl_EmployeeSurvey[[#This Row],[EmployeeID]])</f>
        <v>1</v>
      </c>
    </row>
    <row r="3570" spans="1:5" x14ac:dyDescent="0.25">
      <c r="A3570">
        <v>3569</v>
      </c>
      <c r="B3570">
        <v>4</v>
      </c>
      <c r="C3570">
        <v>2</v>
      </c>
      <c r="D3570">
        <v>3</v>
      </c>
      <c r="E3570">
        <f>COUNTIF(tbl_EmployeeSurvey[EmployeeID],tbl_EmployeeSurvey[[#This Row],[EmployeeID]])</f>
        <v>1</v>
      </c>
    </row>
    <row r="3571" spans="1:5" x14ac:dyDescent="0.25">
      <c r="A3571">
        <v>3570</v>
      </c>
      <c r="B3571">
        <v>1</v>
      </c>
      <c r="C3571">
        <v>1</v>
      </c>
      <c r="D3571">
        <v>3</v>
      </c>
      <c r="E3571">
        <f>COUNTIF(tbl_EmployeeSurvey[EmployeeID],tbl_EmployeeSurvey[[#This Row],[EmployeeID]])</f>
        <v>1</v>
      </c>
    </row>
    <row r="3572" spans="1:5" x14ac:dyDescent="0.25">
      <c r="A3572">
        <v>3571</v>
      </c>
      <c r="B3572">
        <v>3</v>
      </c>
      <c r="C3572">
        <v>4</v>
      </c>
      <c r="D3572">
        <v>2</v>
      </c>
      <c r="E3572">
        <f>COUNTIF(tbl_EmployeeSurvey[EmployeeID],tbl_EmployeeSurvey[[#This Row],[EmployeeID]])</f>
        <v>1</v>
      </c>
    </row>
    <row r="3573" spans="1:5" x14ac:dyDescent="0.25">
      <c r="A3573">
        <v>3572</v>
      </c>
      <c r="B3573">
        <v>1</v>
      </c>
      <c r="C3573">
        <v>1</v>
      </c>
      <c r="D3573">
        <v>2</v>
      </c>
      <c r="E3573">
        <f>COUNTIF(tbl_EmployeeSurvey[EmployeeID],tbl_EmployeeSurvey[[#This Row],[EmployeeID]])</f>
        <v>1</v>
      </c>
    </row>
    <row r="3574" spans="1:5" x14ac:dyDescent="0.25">
      <c r="A3574">
        <v>3573</v>
      </c>
      <c r="B3574">
        <v>4</v>
      </c>
      <c r="C3574">
        <v>3</v>
      </c>
      <c r="D3574">
        <v>1</v>
      </c>
      <c r="E3574">
        <f>COUNTIF(tbl_EmployeeSurvey[EmployeeID],tbl_EmployeeSurvey[[#This Row],[EmployeeID]])</f>
        <v>1</v>
      </c>
    </row>
    <row r="3575" spans="1:5" x14ac:dyDescent="0.25">
      <c r="A3575">
        <v>3574</v>
      </c>
      <c r="B3575">
        <v>1</v>
      </c>
      <c r="C3575">
        <v>4</v>
      </c>
      <c r="D3575">
        <v>3</v>
      </c>
      <c r="E3575">
        <f>COUNTIF(tbl_EmployeeSurvey[EmployeeID],tbl_EmployeeSurvey[[#This Row],[EmployeeID]])</f>
        <v>1</v>
      </c>
    </row>
    <row r="3576" spans="1:5" x14ac:dyDescent="0.25">
      <c r="A3576">
        <v>3575</v>
      </c>
      <c r="B3576">
        <v>1</v>
      </c>
      <c r="C3576">
        <v>2</v>
      </c>
      <c r="D3576">
        <v>4</v>
      </c>
      <c r="E3576">
        <f>COUNTIF(tbl_EmployeeSurvey[EmployeeID],tbl_EmployeeSurvey[[#This Row],[EmployeeID]])</f>
        <v>1</v>
      </c>
    </row>
    <row r="3577" spans="1:5" x14ac:dyDescent="0.25">
      <c r="A3577">
        <v>3576</v>
      </c>
      <c r="B3577">
        <v>1</v>
      </c>
      <c r="C3577">
        <v>4</v>
      </c>
      <c r="D3577">
        <v>3</v>
      </c>
      <c r="E3577">
        <f>COUNTIF(tbl_EmployeeSurvey[EmployeeID],tbl_EmployeeSurvey[[#This Row],[EmployeeID]])</f>
        <v>1</v>
      </c>
    </row>
    <row r="3578" spans="1:5" x14ac:dyDescent="0.25">
      <c r="A3578">
        <v>3577</v>
      </c>
      <c r="B3578">
        <v>4</v>
      </c>
      <c r="C3578">
        <v>4</v>
      </c>
      <c r="D3578">
        <v>3</v>
      </c>
      <c r="E3578">
        <f>COUNTIF(tbl_EmployeeSurvey[EmployeeID],tbl_EmployeeSurvey[[#This Row],[EmployeeID]])</f>
        <v>1</v>
      </c>
    </row>
    <row r="3579" spans="1:5" x14ac:dyDescent="0.25">
      <c r="A3579">
        <v>3578</v>
      </c>
      <c r="B3579">
        <v>3</v>
      </c>
      <c r="C3579">
        <v>1</v>
      </c>
      <c r="D3579">
        <v>2</v>
      </c>
      <c r="E3579">
        <f>COUNTIF(tbl_EmployeeSurvey[EmployeeID],tbl_EmployeeSurvey[[#This Row],[EmployeeID]])</f>
        <v>1</v>
      </c>
    </row>
    <row r="3580" spans="1:5" x14ac:dyDescent="0.25">
      <c r="A3580">
        <v>3579</v>
      </c>
      <c r="B3580">
        <v>3</v>
      </c>
      <c r="C3580">
        <v>1</v>
      </c>
      <c r="D3580">
        <v>3</v>
      </c>
      <c r="E3580">
        <f>COUNTIF(tbl_EmployeeSurvey[EmployeeID],tbl_EmployeeSurvey[[#This Row],[EmployeeID]])</f>
        <v>1</v>
      </c>
    </row>
    <row r="3581" spans="1:5" x14ac:dyDescent="0.25">
      <c r="A3581">
        <v>3580</v>
      </c>
      <c r="B3581">
        <v>3</v>
      </c>
      <c r="C3581">
        <v>4</v>
      </c>
      <c r="D3581">
        <v>3</v>
      </c>
      <c r="E3581">
        <f>COUNTIF(tbl_EmployeeSurvey[EmployeeID],tbl_EmployeeSurvey[[#This Row],[EmployeeID]])</f>
        <v>1</v>
      </c>
    </row>
    <row r="3582" spans="1:5" x14ac:dyDescent="0.25">
      <c r="A3582">
        <v>3581</v>
      </c>
      <c r="B3582">
        <v>3</v>
      </c>
      <c r="C3582">
        <v>4</v>
      </c>
      <c r="D3582">
        <v>3</v>
      </c>
      <c r="E3582">
        <f>COUNTIF(tbl_EmployeeSurvey[EmployeeID],tbl_EmployeeSurvey[[#This Row],[EmployeeID]])</f>
        <v>1</v>
      </c>
    </row>
    <row r="3583" spans="1:5" x14ac:dyDescent="0.25">
      <c r="A3583">
        <v>3582</v>
      </c>
      <c r="B3583">
        <v>1</v>
      </c>
      <c r="C3583">
        <v>3</v>
      </c>
      <c r="D3583">
        <v>4</v>
      </c>
      <c r="E3583">
        <f>COUNTIF(tbl_EmployeeSurvey[EmployeeID],tbl_EmployeeSurvey[[#This Row],[EmployeeID]])</f>
        <v>1</v>
      </c>
    </row>
    <row r="3584" spans="1:5" x14ac:dyDescent="0.25">
      <c r="A3584">
        <v>3583</v>
      </c>
      <c r="B3584">
        <v>3</v>
      </c>
      <c r="C3584">
        <v>2</v>
      </c>
      <c r="D3584">
        <v>2</v>
      </c>
      <c r="E3584">
        <f>COUNTIF(tbl_EmployeeSurvey[EmployeeID],tbl_EmployeeSurvey[[#This Row],[EmployeeID]])</f>
        <v>1</v>
      </c>
    </row>
    <row r="3585" spans="1:5" x14ac:dyDescent="0.25">
      <c r="A3585">
        <v>3584</v>
      </c>
      <c r="B3585">
        <v>4</v>
      </c>
      <c r="C3585">
        <v>2</v>
      </c>
      <c r="D3585">
        <v>2</v>
      </c>
      <c r="E3585">
        <f>COUNTIF(tbl_EmployeeSurvey[EmployeeID],tbl_EmployeeSurvey[[#This Row],[EmployeeID]])</f>
        <v>1</v>
      </c>
    </row>
    <row r="3586" spans="1:5" x14ac:dyDescent="0.25">
      <c r="A3586">
        <v>3585</v>
      </c>
      <c r="B3586">
        <v>1</v>
      </c>
      <c r="C3586">
        <v>3</v>
      </c>
      <c r="D3586">
        <v>3</v>
      </c>
      <c r="E3586">
        <f>COUNTIF(tbl_EmployeeSurvey[EmployeeID],tbl_EmployeeSurvey[[#This Row],[EmployeeID]])</f>
        <v>1</v>
      </c>
    </row>
    <row r="3587" spans="1:5" x14ac:dyDescent="0.25">
      <c r="A3587">
        <v>3586</v>
      </c>
      <c r="B3587">
        <v>3</v>
      </c>
      <c r="C3587">
        <v>4</v>
      </c>
      <c r="D3587">
        <v>3</v>
      </c>
      <c r="E3587">
        <f>COUNTIF(tbl_EmployeeSurvey[EmployeeID],tbl_EmployeeSurvey[[#This Row],[EmployeeID]])</f>
        <v>1</v>
      </c>
    </row>
    <row r="3588" spans="1:5" x14ac:dyDescent="0.25">
      <c r="A3588">
        <v>3587</v>
      </c>
      <c r="B3588">
        <v>4</v>
      </c>
      <c r="C3588">
        <v>4</v>
      </c>
      <c r="D3588">
        <v>4</v>
      </c>
      <c r="E3588">
        <f>COUNTIF(tbl_EmployeeSurvey[EmployeeID],tbl_EmployeeSurvey[[#This Row],[EmployeeID]])</f>
        <v>1</v>
      </c>
    </row>
    <row r="3589" spans="1:5" x14ac:dyDescent="0.25">
      <c r="A3589">
        <v>3588</v>
      </c>
      <c r="B3589">
        <v>4</v>
      </c>
      <c r="C3589">
        <v>4</v>
      </c>
      <c r="D3589">
        <v>2</v>
      </c>
      <c r="E3589">
        <f>COUNTIF(tbl_EmployeeSurvey[EmployeeID],tbl_EmployeeSurvey[[#This Row],[EmployeeID]])</f>
        <v>1</v>
      </c>
    </row>
    <row r="3590" spans="1:5" x14ac:dyDescent="0.25">
      <c r="A3590">
        <v>3589</v>
      </c>
      <c r="B3590">
        <v>3</v>
      </c>
      <c r="C3590">
        <v>3</v>
      </c>
      <c r="D3590">
        <v>2</v>
      </c>
      <c r="E3590">
        <f>COUNTIF(tbl_EmployeeSurvey[EmployeeID],tbl_EmployeeSurvey[[#This Row],[EmployeeID]])</f>
        <v>1</v>
      </c>
    </row>
    <row r="3591" spans="1:5" x14ac:dyDescent="0.25">
      <c r="A3591">
        <v>3590</v>
      </c>
      <c r="B3591">
        <v>2</v>
      </c>
      <c r="C3591">
        <v>2</v>
      </c>
      <c r="D3591">
        <v>3</v>
      </c>
      <c r="E3591">
        <f>COUNTIF(tbl_EmployeeSurvey[EmployeeID],tbl_EmployeeSurvey[[#This Row],[EmployeeID]])</f>
        <v>1</v>
      </c>
    </row>
    <row r="3592" spans="1:5" x14ac:dyDescent="0.25">
      <c r="A3592">
        <v>3591</v>
      </c>
      <c r="B3592">
        <v>4</v>
      </c>
      <c r="C3592">
        <v>3</v>
      </c>
      <c r="D3592">
        <v>3</v>
      </c>
      <c r="E3592">
        <f>COUNTIF(tbl_EmployeeSurvey[EmployeeID],tbl_EmployeeSurvey[[#This Row],[EmployeeID]])</f>
        <v>1</v>
      </c>
    </row>
    <row r="3593" spans="1:5" x14ac:dyDescent="0.25">
      <c r="A3593">
        <v>3592</v>
      </c>
      <c r="B3593">
        <v>2</v>
      </c>
      <c r="C3593">
        <v>4</v>
      </c>
      <c r="D3593">
        <v>3</v>
      </c>
      <c r="E3593">
        <f>COUNTIF(tbl_EmployeeSurvey[EmployeeID],tbl_EmployeeSurvey[[#This Row],[EmployeeID]])</f>
        <v>1</v>
      </c>
    </row>
    <row r="3594" spans="1:5" x14ac:dyDescent="0.25">
      <c r="A3594">
        <v>3593</v>
      </c>
      <c r="B3594">
        <v>4</v>
      </c>
      <c r="C3594">
        <v>3</v>
      </c>
      <c r="D3594">
        <v>3</v>
      </c>
      <c r="E3594">
        <f>COUNTIF(tbl_EmployeeSurvey[EmployeeID],tbl_EmployeeSurvey[[#This Row],[EmployeeID]])</f>
        <v>1</v>
      </c>
    </row>
    <row r="3595" spans="1:5" x14ac:dyDescent="0.25">
      <c r="A3595">
        <v>3594</v>
      </c>
      <c r="B3595">
        <v>3</v>
      </c>
      <c r="C3595">
        <v>4</v>
      </c>
      <c r="D3595">
        <v>3</v>
      </c>
      <c r="E3595">
        <f>COUNTIF(tbl_EmployeeSurvey[EmployeeID],tbl_EmployeeSurvey[[#This Row],[EmployeeID]])</f>
        <v>1</v>
      </c>
    </row>
    <row r="3596" spans="1:5" x14ac:dyDescent="0.25">
      <c r="A3596">
        <v>3595</v>
      </c>
      <c r="B3596">
        <v>3</v>
      </c>
      <c r="C3596">
        <v>4</v>
      </c>
      <c r="D3596">
        <v>2</v>
      </c>
      <c r="E3596">
        <f>COUNTIF(tbl_EmployeeSurvey[EmployeeID],tbl_EmployeeSurvey[[#This Row],[EmployeeID]])</f>
        <v>1</v>
      </c>
    </row>
    <row r="3597" spans="1:5" x14ac:dyDescent="0.25">
      <c r="A3597">
        <v>3596</v>
      </c>
      <c r="B3597">
        <v>1</v>
      </c>
      <c r="C3597">
        <v>2</v>
      </c>
      <c r="D3597">
        <v>3</v>
      </c>
      <c r="E3597">
        <f>COUNTIF(tbl_EmployeeSurvey[EmployeeID],tbl_EmployeeSurvey[[#This Row],[EmployeeID]])</f>
        <v>1</v>
      </c>
    </row>
    <row r="3598" spans="1:5" x14ac:dyDescent="0.25">
      <c r="A3598">
        <v>3597</v>
      </c>
      <c r="B3598">
        <v>4</v>
      </c>
      <c r="C3598">
        <v>2</v>
      </c>
      <c r="D3598">
        <v>3</v>
      </c>
      <c r="E3598">
        <f>COUNTIF(tbl_EmployeeSurvey[EmployeeID],tbl_EmployeeSurvey[[#This Row],[EmployeeID]])</f>
        <v>1</v>
      </c>
    </row>
    <row r="3599" spans="1:5" x14ac:dyDescent="0.25">
      <c r="A3599">
        <v>3598</v>
      </c>
      <c r="B3599">
        <v>1</v>
      </c>
      <c r="C3599">
        <v>3</v>
      </c>
      <c r="D3599">
        <v>1</v>
      </c>
      <c r="E3599">
        <f>COUNTIF(tbl_EmployeeSurvey[EmployeeID],tbl_EmployeeSurvey[[#This Row],[EmployeeID]])</f>
        <v>1</v>
      </c>
    </row>
    <row r="3600" spans="1:5" x14ac:dyDescent="0.25">
      <c r="A3600">
        <v>3599</v>
      </c>
      <c r="B3600">
        <v>4</v>
      </c>
      <c r="C3600">
        <v>2</v>
      </c>
      <c r="D3600">
        <v>3</v>
      </c>
      <c r="E3600">
        <f>COUNTIF(tbl_EmployeeSurvey[EmployeeID],tbl_EmployeeSurvey[[#This Row],[EmployeeID]])</f>
        <v>1</v>
      </c>
    </row>
    <row r="3601" spans="1:5" x14ac:dyDescent="0.25">
      <c r="A3601">
        <v>3600</v>
      </c>
      <c r="B3601">
        <v>3</v>
      </c>
      <c r="C3601">
        <v>1</v>
      </c>
      <c r="D3601">
        <v>3</v>
      </c>
      <c r="E3601">
        <f>COUNTIF(tbl_EmployeeSurvey[EmployeeID],tbl_EmployeeSurvey[[#This Row],[EmployeeID]])</f>
        <v>1</v>
      </c>
    </row>
    <row r="3602" spans="1:5" x14ac:dyDescent="0.25">
      <c r="A3602">
        <v>3601</v>
      </c>
      <c r="B3602">
        <v>4</v>
      </c>
      <c r="C3602">
        <v>2</v>
      </c>
      <c r="D3602">
        <v>2</v>
      </c>
      <c r="E3602">
        <f>COUNTIF(tbl_EmployeeSurvey[EmployeeID],tbl_EmployeeSurvey[[#This Row],[EmployeeID]])</f>
        <v>1</v>
      </c>
    </row>
    <row r="3603" spans="1:5" x14ac:dyDescent="0.25">
      <c r="A3603">
        <v>3602</v>
      </c>
      <c r="B3603">
        <v>4</v>
      </c>
      <c r="C3603">
        <v>4</v>
      </c>
      <c r="D3603">
        <v>2</v>
      </c>
      <c r="E3603">
        <f>COUNTIF(tbl_EmployeeSurvey[EmployeeID],tbl_EmployeeSurvey[[#This Row],[EmployeeID]])</f>
        <v>1</v>
      </c>
    </row>
    <row r="3604" spans="1:5" x14ac:dyDescent="0.25">
      <c r="A3604">
        <v>3603</v>
      </c>
      <c r="B3604">
        <v>3</v>
      </c>
      <c r="C3604">
        <v>2</v>
      </c>
      <c r="D3604">
        <v>4</v>
      </c>
      <c r="E3604">
        <f>COUNTIF(tbl_EmployeeSurvey[EmployeeID],tbl_EmployeeSurvey[[#This Row],[EmployeeID]])</f>
        <v>1</v>
      </c>
    </row>
    <row r="3605" spans="1:5" x14ac:dyDescent="0.25">
      <c r="A3605">
        <v>3604</v>
      </c>
      <c r="B3605">
        <v>4</v>
      </c>
      <c r="C3605">
        <v>3</v>
      </c>
      <c r="D3605">
        <v>2</v>
      </c>
      <c r="E3605">
        <f>COUNTIF(tbl_EmployeeSurvey[EmployeeID],tbl_EmployeeSurvey[[#This Row],[EmployeeID]])</f>
        <v>1</v>
      </c>
    </row>
    <row r="3606" spans="1:5" x14ac:dyDescent="0.25">
      <c r="A3606">
        <v>3605</v>
      </c>
      <c r="B3606">
        <v>3</v>
      </c>
      <c r="C3606">
        <v>1</v>
      </c>
      <c r="D3606">
        <v>2</v>
      </c>
      <c r="E3606">
        <f>COUNTIF(tbl_EmployeeSurvey[EmployeeID],tbl_EmployeeSurvey[[#This Row],[EmployeeID]])</f>
        <v>1</v>
      </c>
    </row>
    <row r="3607" spans="1:5" x14ac:dyDescent="0.25">
      <c r="A3607">
        <v>3606</v>
      </c>
      <c r="B3607">
        <v>3</v>
      </c>
      <c r="C3607">
        <v>2</v>
      </c>
      <c r="D3607">
        <v>4</v>
      </c>
      <c r="E3607">
        <f>COUNTIF(tbl_EmployeeSurvey[EmployeeID],tbl_EmployeeSurvey[[#This Row],[EmployeeID]])</f>
        <v>1</v>
      </c>
    </row>
    <row r="3608" spans="1:5" x14ac:dyDescent="0.25">
      <c r="A3608">
        <v>3607</v>
      </c>
      <c r="B3608">
        <v>3</v>
      </c>
      <c r="C3608">
        <v>3</v>
      </c>
      <c r="D3608">
        <v>3</v>
      </c>
      <c r="E3608">
        <f>COUNTIF(tbl_EmployeeSurvey[EmployeeID],tbl_EmployeeSurvey[[#This Row],[EmployeeID]])</f>
        <v>1</v>
      </c>
    </row>
    <row r="3609" spans="1:5" x14ac:dyDescent="0.25">
      <c r="A3609">
        <v>3608</v>
      </c>
      <c r="B3609">
        <v>2</v>
      </c>
      <c r="C3609">
        <v>2</v>
      </c>
      <c r="D3609">
        <v>3</v>
      </c>
      <c r="E3609">
        <f>COUNTIF(tbl_EmployeeSurvey[EmployeeID],tbl_EmployeeSurvey[[#This Row],[EmployeeID]])</f>
        <v>1</v>
      </c>
    </row>
    <row r="3610" spans="1:5" x14ac:dyDescent="0.25">
      <c r="A3610">
        <v>3609</v>
      </c>
      <c r="B3610">
        <v>4</v>
      </c>
      <c r="C3610">
        <v>4</v>
      </c>
      <c r="D3610">
        <v>4</v>
      </c>
      <c r="E3610">
        <f>COUNTIF(tbl_EmployeeSurvey[EmployeeID],tbl_EmployeeSurvey[[#This Row],[EmployeeID]])</f>
        <v>1</v>
      </c>
    </row>
    <row r="3611" spans="1:5" x14ac:dyDescent="0.25">
      <c r="A3611">
        <v>3610</v>
      </c>
      <c r="B3611">
        <v>3</v>
      </c>
      <c r="C3611">
        <v>2</v>
      </c>
      <c r="D3611">
        <v>3</v>
      </c>
      <c r="E3611">
        <f>COUNTIF(tbl_EmployeeSurvey[EmployeeID],tbl_EmployeeSurvey[[#This Row],[EmployeeID]])</f>
        <v>1</v>
      </c>
    </row>
    <row r="3612" spans="1:5" x14ac:dyDescent="0.25">
      <c r="A3612">
        <v>3611</v>
      </c>
      <c r="B3612">
        <v>1</v>
      </c>
      <c r="C3612">
        <v>4</v>
      </c>
      <c r="D3612">
        <v>3</v>
      </c>
      <c r="E3612">
        <f>COUNTIF(tbl_EmployeeSurvey[EmployeeID],tbl_EmployeeSurvey[[#This Row],[EmployeeID]])</f>
        <v>1</v>
      </c>
    </row>
    <row r="3613" spans="1:5" x14ac:dyDescent="0.25">
      <c r="A3613">
        <v>3612</v>
      </c>
      <c r="B3613">
        <v>4</v>
      </c>
      <c r="C3613">
        <v>4</v>
      </c>
      <c r="D3613">
        <v>3</v>
      </c>
      <c r="E3613">
        <f>COUNTIF(tbl_EmployeeSurvey[EmployeeID],tbl_EmployeeSurvey[[#This Row],[EmployeeID]])</f>
        <v>1</v>
      </c>
    </row>
    <row r="3614" spans="1:5" x14ac:dyDescent="0.25">
      <c r="A3614">
        <v>3613</v>
      </c>
      <c r="B3614">
        <v>2</v>
      </c>
      <c r="C3614">
        <v>3</v>
      </c>
      <c r="D3614">
        <v>2</v>
      </c>
      <c r="E3614">
        <f>COUNTIF(tbl_EmployeeSurvey[EmployeeID],tbl_EmployeeSurvey[[#This Row],[EmployeeID]])</f>
        <v>1</v>
      </c>
    </row>
    <row r="3615" spans="1:5" x14ac:dyDescent="0.25">
      <c r="A3615">
        <v>3614</v>
      </c>
      <c r="B3615">
        <v>3</v>
      </c>
      <c r="C3615">
        <v>3</v>
      </c>
      <c r="D3615">
        <v>3</v>
      </c>
      <c r="E3615">
        <f>COUNTIF(tbl_EmployeeSurvey[EmployeeID],tbl_EmployeeSurvey[[#This Row],[EmployeeID]])</f>
        <v>1</v>
      </c>
    </row>
    <row r="3616" spans="1:5" x14ac:dyDescent="0.25">
      <c r="A3616">
        <v>3615</v>
      </c>
      <c r="B3616">
        <v>2</v>
      </c>
      <c r="C3616">
        <v>3</v>
      </c>
      <c r="D3616">
        <v>3</v>
      </c>
      <c r="E3616">
        <f>COUNTIF(tbl_EmployeeSurvey[EmployeeID],tbl_EmployeeSurvey[[#This Row],[EmployeeID]])</f>
        <v>1</v>
      </c>
    </row>
    <row r="3617" spans="1:5" x14ac:dyDescent="0.25">
      <c r="A3617">
        <v>3616</v>
      </c>
      <c r="B3617">
        <v>4</v>
      </c>
      <c r="C3617">
        <v>1</v>
      </c>
      <c r="D3617">
        <v>2</v>
      </c>
      <c r="E3617">
        <f>COUNTIF(tbl_EmployeeSurvey[EmployeeID],tbl_EmployeeSurvey[[#This Row],[EmployeeID]])</f>
        <v>1</v>
      </c>
    </row>
    <row r="3618" spans="1:5" x14ac:dyDescent="0.25">
      <c r="A3618">
        <v>3617</v>
      </c>
      <c r="B3618">
        <v>4</v>
      </c>
      <c r="C3618">
        <v>2</v>
      </c>
      <c r="D3618">
        <v>2</v>
      </c>
      <c r="E3618">
        <f>COUNTIF(tbl_EmployeeSurvey[EmployeeID],tbl_EmployeeSurvey[[#This Row],[EmployeeID]])</f>
        <v>1</v>
      </c>
    </row>
    <row r="3619" spans="1:5" x14ac:dyDescent="0.25">
      <c r="A3619">
        <v>3618</v>
      </c>
      <c r="B3619">
        <v>3</v>
      </c>
      <c r="C3619">
        <v>4</v>
      </c>
      <c r="D3619">
        <v>4</v>
      </c>
      <c r="E3619">
        <f>COUNTIF(tbl_EmployeeSurvey[EmployeeID],tbl_EmployeeSurvey[[#This Row],[EmployeeID]])</f>
        <v>1</v>
      </c>
    </row>
    <row r="3620" spans="1:5" x14ac:dyDescent="0.25">
      <c r="A3620">
        <v>3619</v>
      </c>
      <c r="B3620">
        <v>2</v>
      </c>
      <c r="C3620">
        <v>2</v>
      </c>
      <c r="D3620">
        <v>3</v>
      </c>
      <c r="E3620">
        <f>COUNTIF(tbl_EmployeeSurvey[EmployeeID],tbl_EmployeeSurvey[[#This Row],[EmployeeID]])</f>
        <v>1</v>
      </c>
    </row>
    <row r="3621" spans="1:5" x14ac:dyDescent="0.25">
      <c r="A3621">
        <v>3620</v>
      </c>
      <c r="B3621">
        <v>3</v>
      </c>
      <c r="C3621">
        <v>2</v>
      </c>
      <c r="D3621">
        <v>3</v>
      </c>
      <c r="E3621">
        <f>COUNTIF(tbl_EmployeeSurvey[EmployeeID],tbl_EmployeeSurvey[[#This Row],[EmployeeID]])</f>
        <v>1</v>
      </c>
    </row>
    <row r="3622" spans="1:5" x14ac:dyDescent="0.25">
      <c r="A3622">
        <v>3621</v>
      </c>
      <c r="B3622">
        <v>1</v>
      </c>
      <c r="C3622">
        <v>3</v>
      </c>
      <c r="D3622">
        <v>3</v>
      </c>
      <c r="E3622">
        <f>COUNTIF(tbl_EmployeeSurvey[EmployeeID],tbl_EmployeeSurvey[[#This Row],[EmployeeID]])</f>
        <v>1</v>
      </c>
    </row>
    <row r="3623" spans="1:5" x14ac:dyDescent="0.25">
      <c r="A3623">
        <v>3622</v>
      </c>
      <c r="B3623">
        <v>4</v>
      </c>
      <c r="C3623">
        <v>3</v>
      </c>
      <c r="D3623">
        <v>3</v>
      </c>
      <c r="E3623">
        <f>COUNTIF(tbl_EmployeeSurvey[EmployeeID],tbl_EmployeeSurvey[[#This Row],[EmployeeID]])</f>
        <v>1</v>
      </c>
    </row>
    <row r="3624" spans="1:5" x14ac:dyDescent="0.25">
      <c r="A3624">
        <v>3623</v>
      </c>
      <c r="B3624">
        <v>3</v>
      </c>
      <c r="C3624">
        <v>1</v>
      </c>
      <c r="D3624">
        <v>3</v>
      </c>
      <c r="E3624">
        <f>COUNTIF(tbl_EmployeeSurvey[EmployeeID],tbl_EmployeeSurvey[[#This Row],[EmployeeID]])</f>
        <v>1</v>
      </c>
    </row>
    <row r="3625" spans="1:5" x14ac:dyDescent="0.25">
      <c r="A3625">
        <v>3624</v>
      </c>
      <c r="B3625">
        <v>1</v>
      </c>
      <c r="C3625">
        <v>4</v>
      </c>
      <c r="D3625">
        <v>3</v>
      </c>
      <c r="E3625">
        <f>COUNTIF(tbl_EmployeeSurvey[EmployeeID],tbl_EmployeeSurvey[[#This Row],[EmployeeID]])</f>
        <v>1</v>
      </c>
    </row>
    <row r="3626" spans="1:5" x14ac:dyDescent="0.25">
      <c r="A3626">
        <v>3625</v>
      </c>
      <c r="B3626">
        <v>4</v>
      </c>
      <c r="C3626">
        <v>3</v>
      </c>
      <c r="D3626">
        <v>3</v>
      </c>
      <c r="E3626">
        <f>COUNTIF(tbl_EmployeeSurvey[EmployeeID],tbl_EmployeeSurvey[[#This Row],[EmployeeID]])</f>
        <v>1</v>
      </c>
    </row>
    <row r="3627" spans="1:5" x14ac:dyDescent="0.25">
      <c r="A3627">
        <v>3626</v>
      </c>
      <c r="B3627">
        <v>4</v>
      </c>
      <c r="C3627">
        <v>1</v>
      </c>
      <c r="D3627">
        <v>4</v>
      </c>
      <c r="E3627">
        <f>COUNTIF(tbl_EmployeeSurvey[EmployeeID],tbl_EmployeeSurvey[[#This Row],[EmployeeID]])</f>
        <v>1</v>
      </c>
    </row>
    <row r="3628" spans="1:5" x14ac:dyDescent="0.25">
      <c r="A3628">
        <v>3627</v>
      </c>
      <c r="B3628">
        <v>3</v>
      </c>
      <c r="C3628">
        <v>4</v>
      </c>
      <c r="D3628">
        <v>3</v>
      </c>
      <c r="E3628">
        <f>COUNTIF(tbl_EmployeeSurvey[EmployeeID],tbl_EmployeeSurvey[[#This Row],[EmployeeID]])</f>
        <v>1</v>
      </c>
    </row>
    <row r="3629" spans="1:5" x14ac:dyDescent="0.25">
      <c r="A3629">
        <v>3628</v>
      </c>
      <c r="B3629">
        <v>4</v>
      </c>
      <c r="C3629">
        <v>1</v>
      </c>
      <c r="D3629">
        <v>3</v>
      </c>
      <c r="E3629">
        <f>COUNTIF(tbl_EmployeeSurvey[EmployeeID],tbl_EmployeeSurvey[[#This Row],[EmployeeID]])</f>
        <v>1</v>
      </c>
    </row>
    <row r="3630" spans="1:5" x14ac:dyDescent="0.25">
      <c r="A3630">
        <v>3629</v>
      </c>
      <c r="B3630">
        <v>4</v>
      </c>
      <c r="C3630">
        <v>2</v>
      </c>
      <c r="D3630">
        <v>3</v>
      </c>
      <c r="E3630">
        <f>COUNTIF(tbl_EmployeeSurvey[EmployeeID],tbl_EmployeeSurvey[[#This Row],[EmployeeID]])</f>
        <v>1</v>
      </c>
    </row>
    <row r="3631" spans="1:5" x14ac:dyDescent="0.25">
      <c r="A3631">
        <v>3630</v>
      </c>
      <c r="B3631">
        <v>2</v>
      </c>
      <c r="C3631">
        <v>2</v>
      </c>
      <c r="D3631">
        <v>2</v>
      </c>
      <c r="E3631">
        <f>COUNTIF(tbl_EmployeeSurvey[EmployeeID],tbl_EmployeeSurvey[[#This Row],[EmployeeID]])</f>
        <v>1</v>
      </c>
    </row>
    <row r="3632" spans="1:5" x14ac:dyDescent="0.25">
      <c r="A3632">
        <v>3631</v>
      </c>
      <c r="B3632">
        <v>2</v>
      </c>
      <c r="C3632">
        <v>1</v>
      </c>
      <c r="D3632">
        <v>3</v>
      </c>
      <c r="E3632">
        <f>COUNTIF(tbl_EmployeeSurvey[EmployeeID],tbl_EmployeeSurvey[[#This Row],[EmployeeID]])</f>
        <v>1</v>
      </c>
    </row>
    <row r="3633" spans="1:5" x14ac:dyDescent="0.25">
      <c r="A3633">
        <v>3632</v>
      </c>
      <c r="B3633">
        <v>1</v>
      </c>
      <c r="C3633">
        <v>3</v>
      </c>
      <c r="D3633">
        <v>3</v>
      </c>
      <c r="E3633">
        <f>COUNTIF(tbl_EmployeeSurvey[EmployeeID],tbl_EmployeeSurvey[[#This Row],[EmployeeID]])</f>
        <v>1</v>
      </c>
    </row>
    <row r="3634" spans="1:5" x14ac:dyDescent="0.25">
      <c r="A3634">
        <v>3633</v>
      </c>
      <c r="B3634">
        <v>4</v>
      </c>
      <c r="C3634">
        <v>3</v>
      </c>
      <c r="D3634">
        <v>2</v>
      </c>
      <c r="E3634">
        <f>COUNTIF(tbl_EmployeeSurvey[EmployeeID],tbl_EmployeeSurvey[[#This Row],[EmployeeID]])</f>
        <v>1</v>
      </c>
    </row>
    <row r="3635" spans="1:5" x14ac:dyDescent="0.25">
      <c r="A3635">
        <v>3634</v>
      </c>
      <c r="B3635">
        <v>3</v>
      </c>
      <c r="C3635">
        <v>2</v>
      </c>
      <c r="D3635">
        <v>3</v>
      </c>
      <c r="E3635">
        <f>COUNTIF(tbl_EmployeeSurvey[EmployeeID],tbl_EmployeeSurvey[[#This Row],[EmployeeID]])</f>
        <v>1</v>
      </c>
    </row>
    <row r="3636" spans="1:5" x14ac:dyDescent="0.25">
      <c r="A3636">
        <v>3635</v>
      </c>
      <c r="B3636">
        <v>4</v>
      </c>
      <c r="C3636">
        <v>2</v>
      </c>
      <c r="D3636">
        <v>4</v>
      </c>
      <c r="E3636">
        <f>COUNTIF(tbl_EmployeeSurvey[EmployeeID],tbl_EmployeeSurvey[[#This Row],[EmployeeID]])</f>
        <v>1</v>
      </c>
    </row>
    <row r="3637" spans="1:5" x14ac:dyDescent="0.25">
      <c r="A3637">
        <v>3636</v>
      </c>
      <c r="B3637">
        <v>1</v>
      </c>
      <c r="C3637">
        <v>1</v>
      </c>
      <c r="D3637">
        <v>4</v>
      </c>
      <c r="E3637">
        <f>COUNTIF(tbl_EmployeeSurvey[EmployeeID],tbl_EmployeeSurvey[[#This Row],[EmployeeID]])</f>
        <v>1</v>
      </c>
    </row>
    <row r="3638" spans="1:5" x14ac:dyDescent="0.25">
      <c r="A3638">
        <v>3637</v>
      </c>
      <c r="B3638">
        <v>3</v>
      </c>
      <c r="C3638">
        <v>3</v>
      </c>
      <c r="D3638">
        <v>2</v>
      </c>
      <c r="E3638">
        <f>COUNTIF(tbl_EmployeeSurvey[EmployeeID],tbl_EmployeeSurvey[[#This Row],[EmployeeID]])</f>
        <v>1</v>
      </c>
    </row>
    <row r="3639" spans="1:5" x14ac:dyDescent="0.25">
      <c r="A3639">
        <v>3638</v>
      </c>
      <c r="B3639">
        <v>4</v>
      </c>
      <c r="C3639">
        <v>3</v>
      </c>
      <c r="D3639">
        <v>3</v>
      </c>
      <c r="E3639">
        <f>COUNTIF(tbl_EmployeeSurvey[EmployeeID],tbl_EmployeeSurvey[[#This Row],[EmployeeID]])</f>
        <v>1</v>
      </c>
    </row>
    <row r="3640" spans="1:5" x14ac:dyDescent="0.25">
      <c r="A3640">
        <v>3639</v>
      </c>
      <c r="B3640">
        <v>4</v>
      </c>
      <c r="C3640">
        <v>2</v>
      </c>
      <c r="D3640">
        <v>3</v>
      </c>
      <c r="E3640">
        <f>COUNTIF(tbl_EmployeeSurvey[EmployeeID],tbl_EmployeeSurvey[[#This Row],[EmployeeID]])</f>
        <v>1</v>
      </c>
    </row>
    <row r="3641" spans="1:5" x14ac:dyDescent="0.25">
      <c r="A3641">
        <v>3640</v>
      </c>
      <c r="B3641">
        <v>3</v>
      </c>
      <c r="C3641">
        <v>3</v>
      </c>
      <c r="D3641">
        <v>3</v>
      </c>
      <c r="E3641">
        <f>COUNTIF(tbl_EmployeeSurvey[EmployeeID],tbl_EmployeeSurvey[[#This Row],[EmployeeID]])</f>
        <v>1</v>
      </c>
    </row>
    <row r="3642" spans="1:5" x14ac:dyDescent="0.25">
      <c r="A3642">
        <v>3641</v>
      </c>
      <c r="B3642">
        <v>4</v>
      </c>
      <c r="C3642">
        <v>4</v>
      </c>
      <c r="D3642">
        <v>2</v>
      </c>
      <c r="E3642">
        <f>COUNTIF(tbl_EmployeeSurvey[EmployeeID],tbl_EmployeeSurvey[[#This Row],[EmployeeID]])</f>
        <v>1</v>
      </c>
    </row>
    <row r="3643" spans="1:5" x14ac:dyDescent="0.25">
      <c r="A3643">
        <v>3642</v>
      </c>
      <c r="B3643">
        <v>3</v>
      </c>
      <c r="C3643">
        <v>4</v>
      </c>
      <c r="D3643">
        <v>3</v>
      </c>
      <c r="E3643">
        <f>COUNTIF(tbl_EmployeeSurvey[EmployeeID],tbl_EmployeeSurvey[[#This Row],[EmployeeID]])</f>
        <v>1</v>
      </c>
    </row>
    <row r="3644" spans="1:5" x14ac:dyDescent="0.25">
      <c r="A3644">
        <v>3643</v>
      </c>
      <c r="B3644">
        <v>3</v>
      </c>
      <c r="C3644">
        <v>1</v>
      </c>
      <c r="D3644">
        <v>3</v>
      </c>
      <c r="E3644">
        <f>COUNTIF(tbl_EmployeeSurvey[EmployeeID],tbl_EmployeeSurvey[[#This Row],[EmployeeID]])</f>
        <v>1</v>
      </c>
    </row>
    <row r="3645" spans="1:5" x14ac:dyDescent="0.25">
      <c r="A3645">
        <v>3644</v>
      </c>
      <c r="B3645">
        <v>3</v>
      </c>
      <c r="C3645">
        <v>3</v>
      </c>
      <c r="D3645">
        <v>3</v>
      </c>
      <c r="E3645">
        <f>COUNTIF(tbl_EmployeeSurvey[EmployeeID],tbl_EmployeeSurvey[[#This Row],[EmployeeID]])</f>
        <v>1</v>
      </c>
    </row>
    <row r="3646" spans="1:5" x14ac:dyDescent="0.25">
      <c r="A3646">
        <v>3645</v>
      </c>
      <c r="B3646">
        <v>3</v>
      </c>
      <c r="C3646">
        <v>2</v>
      </c>
      <c r="D3646">
        <v>3</v>
      </c>
      <c r="E3646">
        <f>COUNTIF(tbl_EmployeeSurvey[EmployeeID],tbl_EmployeeSurvey[[#This Row],[EmployeeID]])</f>
        <v>1</v>
      </c>
    </row>
    <row r="3647" spans="1:5" x14ac:dyDescent="0.25">
      <c r="A3647">
        <v>3646</v>
      </c>
      <c r="B3647">
        <v>2</v>
      </c>
      <c r="C3647">
        <v>1</v>
      </c>
      <c r="D3647">
        <v>3</v>
      </c>
      <c r="E3647">
        <f>COUNTIF(tbl_EmployeeSurvey[EmployeeID],tbl_EmployeeSurvey[[#This Row],[EmployeeID]])</f>
        <v>1</v>
      </c>
    </row>
    <row r="3648" spans="1:5" x14ac:dyDescent="0.25">
      <c r="A3648">
        <v>3647</v>
      </c>
      <c r="B3648">
        <v>3</v>
      </c>
      <c r="C3648">
        <v>1</v>
      </c>
      <c r="D3648">
        <v>4</v>
      </c>
      <c r="E3648">
        <f>COUNTIF(tbl_EmployeeSurvey[EmployeeID],tbl_EmployeeSurvey[[#This Row],[EmployeeID]])</f>
        <v>1</v>
      </c>
    </row>
    <row r="3649" spans="1:5" x14ac:dyDescent="0.25">
      <c r="A3649">
        <v>3648</v>
      </c>
      <c r="B3649">
        <v>4</v>
      </c>
      <c r="C3649">
        <v>4</v>
      </c>
      <c r="D3649">
        <v>2</v>
      </c>
      <c r="E3649">
        <f>COUNTIF(tbl_EmployeeSurvey[EmployeeID],tbl_EmployeeSurvey[[#This Row],[EmployeeID]])</f>
        <v>1</v>
      </c>
    </row>
    <row r="3650" spans="1:5" x14ac:dyDescent="0.25">
      <c r="A3650">
        <v>3649</v>
      </c>
      <c r="B3650">
        <v>3</v>
      </c>
      <c r="C3650">
        <v>1</v>
      </c>
      <c r="D3650">
        <v>2</v>
      </c>
      <c r="E3650">
        <f>COUNTIF(tbl_EmployeeSurvey[EmployeeID],tbl_EmployeeSurvey[[#This Row],[EmployeeID]])</f>
        <v>1</v>
      </c>
    </row>
    <row r="3651" spans="1:5" x14ac:dyDescent="0.25">
      <c r="A3651">
        <v>3650</v>
      </c>
      <c r="B3651">
        <v>2</v>
      </c>
      <c r="C3651">
        <v>2</v>
      </c>
      <c r="D3651">
        <v>3</v>
      </c>
      <c r="E3651">
        <f>COUNTIF(tbl_EmployeeSurvey[EmployeeID],tbl_EmployeeSurvey[[#This Row],[EmployeeID]])</f>
        <v>1</v>
      </c>
    </row>
    <row r="3652" spans="1:5" x14ac:dyDescent="0.25">
      <c r="A3652">
        <v>3651</v>
      </c>
      <c r="B3652">
        <v>1</v>
      </c>
      <c r="C3652">
        <v>1</v>
      </c>
      <c r="D3652">
        <v>2</v>
      </c>
      <c r="E3652">
        <f>COUNTIF(tbl_EmployeeSurvey[EmployeeID],tbl_EmployeeSurvey[[#This Row],[EmployeeID]])</f>
        <v>1</v>
      </c>
    </row>
    <row r="3653" spans="1:5" x14ac:dyDescent="0.25">
      <c r="A3653">
        <v>3652</v>
      </c>
      <c r="B3653">
        <v>4</v>
      </c>
      <c r="C3653">
        <v>4</v>
      </c>
      <c r="D3653">
        <v>3</v>
      </c>
      <c r="E3653">
        <f>COUNTIF(tbl_EmployeeSurvey[EmployeeID],tbl_EmployeeSurvey[[#This Row],[EmployeeID]])</f>
        <v>1</v>
      </c>
    </row>
    <row r="3654" spans="1:5" x14ac:dyDescent="0.25">
      <c r="A3654">
        <v>3653</v>
      </c>
      <c r="B3654">
        <v>3</v>
      </c>
      <c r="C3654">
        <v>4</v>
      </c>
      <c r="D3654">
        <v>3</v>
      </c>
      <c r="E3654">
        <f>COUNTIF(tbl_EmployeeSurvey[EmployeeID],tbl_EmployeeSurvey[[#This Row],[EmployeeID]])</f>
        <v>1</v>
      </c>
    </row>
    <row r="3655" spans="1:5" x14ac:dyDescent="0.25">
      <c r="A3655">
        <v>3654</v>
      </c>
      <c r="B3655">
        <v>4</v>
      </c>
      <c r="C3655">
        <v>2</v>
      </c>
      <c r="D3655">
        <v>2</v>
      </c>
      <c r="E3655">
        <f>COUNTIF(tbl_EmployeeSurvey[EmployeeID],tbl_EmployeeSurvey[[#This Row],[EmployeeID]])</f>
        <v>1</v>
      </c>
    </row>
    <row r="3656" spans="1:5" x14ac:dyDescent="0.25">
      <c r="A3656">
        <v>3655</v>
      </c>
      <c r="B3656">
        <v>4</v>
      </c>
      <c r="C3656">
        <v>4</v>
      </c>
      <c r="D3656">
        <v>3</v>
      </c>
      <c r="E3656">
        <f>COUNTIF(tbl_EmployeeSurvey[EmployeeID],tbl_EmployeeSurvey[[#This Row],[EmployeeID]])</f>
        <v>1</v>
      </c>
    </row>
    <row r="3657" spans="1:5" x14ac:dyDescent="0.25">
      <c r="A3657">
        <v>3656</v>
      </c>
      <c r="B3657">
        <v>4</v>
      </c>
      <c r="C3657">
        <v>4</v>
      </c>
      <c r="D3657">
        <v>3</v>
      </c>
      <c r="E3657">
        <f>COUNTIF(tbl_EmployeeSurvey[EmployeeID],tbl_EmployeeSurvey[[#This Row],[EmployeeID]])</f>
        <v>1</v>
      </c>
    </row>
    <row r="3658" spans="1:5" x14ac:dyDescent="0.25">
      <c r="A3658">
        <v>3657</v>
      </c>
      <c r="B3658">
        <v>4</v>
      </c>
      <c r="C3658">
        <v>4</v>
      </c>
      <c r="D3658">
        <v>3</v>
      </c>
      <c r="E3658">
        <f>COUNTIF(tbl_EmployeeSurvey[EmployeeID],tbl_EmployeeSurvey[[#This Row],[EmployeeID]])</f>
        <v>1</v>
      </c>
    </row>
    <row r="3659" spans="1:5" x14ac:dyDescent="0.25">
      <c r="A3659">
        <v>3658</v>
      </c>
      <c r="B3659">
        <v>1</v>
      </c>
      <c r="C3659">
        <v>3</v>
      </c>
      <c r="D3659">
        <v>2</v>
      </c>
      <c r="E3659">
        <f>COUNTIF(tbl_EmployeeSurvey[EmployeeID],tbl_EmployeeSurvey[[#This Row],[EmployeeID]])</f>
        <v>1</v>
      </c>
    </row>
    <row r="3660" spans="1:5" x14ac:dyDescent="0.25">
      <c r="A3660">
        <v>3659</v>
      </c>
      <c r="B3660">
        <v>4</v>
      </c>
      <c r="C3660">
        <v>2</v>
      </c>
      <c r="D3660">
        <v>3</v>
      </c>
      <c r="E3660">
        <f>COUNTIF(tbl_EmployeeSurvey[EmployeeID],tbl_EmployeeSurvey[[#This Row],[EmployeeID]])</f>
        <v>1</v>
      </c>
    </row>
    <row r="3661" spans="1:5" x14ac:dyDescent="0.25">
      <c r="A3661">
        <v>3660</v>
      </c>
      <c r="B3661">
        <v>1</v>
      </c>
      <c r="C3661">
        <v>3</v>
      </c>
      <c r="D3661">
        <v>3</v>
      </c>
      <c r="E3661">
        <f>COUNTIF(tbl_EmployeeSurvey[EmployeeID],tbl_EmployeeSurvey[[#This Row],[EmployeeID]])</f>
        <v>1</v>
      </c>
    </row>
    <row r="3662" spans="1:5" x14ac:dyDescent="0.25">
      <c r="A3662">
        <v>3661</v>
      </c>
      <c r="B3662">
        <v>2</v>
      </c>
      <c r="C3662">
        <v>3</v>
      </c>
      <c r="D3662">
        <v>3</v>
      </c>
      <c r="E3662">
        <f>COUNTIF(tbl_EmployeeSurvey[EmployeeID],tbl_EmployeeSurvey[[#This Row],[EmployeeID]])</f>
        <v>1</v>
      </c>
    </row>
    <row r="3663" spans="1:5" x14ac:dyDescent="0.25">
      <c r="A3663">
        <v>3662</v>
      </c>
      <c r="B3663">
        <v>2</v>
      </c>
      <c r="C3663">
        <v>3</v>
      </c>
      <c r="D3663">
        <v>3</v>
      </c>
      <c r="E3663">
        <f>COUNTIF(tbl_EmployeeSurvey[EmployeeID],tbl_EmployeeSurvey[[#This Row],[EmployeeID]])</f>
        <v>1</v>
      </c>
    </row>
    <row r="3664" spans="1:5" x14ac:dyDescent="0.25">
      <c r="A3664">
        <v>3663</v>
      </c>
      <c r="B3664">
        <v>3</v>
      </c>
      <c r="C3664">
        <v>4</v>
      </c>
      <c r="D3664">
        <v>4</v>
      </c>
      <c r="E3664">
        <f>COUNTIF(tbl_EmployeeSurvey[EmployeeID],tbl_EmployeeSurvey[[#This Row],[EmployeeID]])</f>
        <v>1</v>
      </c>
    </row>
    <row r="3665" spans="1:5" x14ac:dyDescent="0.25">
      <c r="A3665">
        <v>3664</v>
      </c>
      <c r="B3665">
        <v>4</v>
      </c>
      <c r="C3665">
        <v>3</v>
      </c>
      <c r="D3665">
        <v>2</v>
      </c>
      <c r="E3665">
        <f>COUNTIF(tbl_EmployeeSurvey[EmployeeID],tbl_EmployeeSurvey[[#This Row],[EmployeeID]])</f>
        <v>1</v>
      </c>
    </row>
    <row r="3666" spans="1:5" x14ac:dyDescent="0.25">
      <c r="A3666">
        <v>3665</v>
      </c>
      <c r="B3666">
        <v>4</v>
      </c>
      <c r="C3666">
        <v>3</v>
      </c>
      <c r="D3666">
        <v>3</v>
      </c>
      <c r="E3666">
        <f>COUNTIF(tbl_EmployeeSurvey[EmployeeID],tbl_EmployeeSurvey[[#This Row],[EmployeeID]])</f>
        <v>1</v>
      </c>
    </row>
    <row r="3667" spans="1:5" x14ac:dyDescent="0.25">
      <c r="A3667">
        <v>3666</v>
      </c>
      <c r="B3667">
        <v>3</v>
      </c>
      <c r="C3667">
        <v>4</v>
      </c>
      <c r="D3667">
        <v>4</v>
      </c>
      <c r="E3667">
        <f>COUNTIF(tbl_EmployeeSurvey[EmployeeID],tbl_EmployeeSurvey[[#This Row],[EmployeeID]])</f>
        <v>1</v>
      </c>
    </row>
    <row r="3668" spans="1:5" x14ac:dyDescent="0.25">
      <c r="A3668">
        <v>3667</v>
      </c>
      <c r="B3668">
        <v>3</v>
      </c>
      <c r="C3668">
        <v>1</v>
      </c>
      <c r="D3668">
        <v>3</v>
      </c>
      <c r="E3668">
        <f>COUNTIF(tbl_EmployeeSurvey[EmployeeID],tbl_EmployeeSurvey[[#This Row],[EmployeeID]])</f>
        <v>1</v>
      </c>
    </row>
    <row r="3669" spans="1:5" x14ac:dyDescent="0.25">
      <c r="A3669">
        <v>3668</v>
      </c>
      <c r="B3669">
        <v>4</v>
      </c>
      <c r="C3669">
        <v>3</v>
      </c>
      <c r="D3669">
        <v>2</v>
      </c>
      <c r="E3669">
        <f>COUNTIF(tbl_EmployeeSurvey[EmployeeID],tbl_EmployeeSurvey[[#This Row],[EmployeeID]])</f>
        <v>1</v>
      </c>
    </row>
    <row r="3670" spans="1:5" x14ac:dyDescent="0.25">
      <c r="A3670">
        <v>3669</v>
      </c>
      <c r="B3670">
        <v>1</v>
      </c>
      <c r="C3670">
        <v>4</v>
      </c>
      <c r="D3670">
        <v>4</v>
      </c>
      <c r="E3670">
        <f>COUNTIF(tbl_EmployeeSurvey[EmployeeID],tbl_EmployeeSurvey[[#This Row],[EmployeeID]])</f>
        <v>1</v>
      </c>
    </row>
    <row r="3671" spans="1:5" x14ac:dyDescent="0.25">
      <c r="A3671">
        <v>3670</v>
      </c>
      <c r="B3671">
        <v>2</v>
      </c>
      <c r="C3671">
        <v>2</v>
      </c>
      <c r="D3671">
        <v>3</v>
      </c>
      <c r="E3671">
        <f>COUNTIF(tbl_EmployeeSurvey[EmployeeID],tbl_EmployeeSurvey[[#This Row],[EmployeeID]])</f>
        <v>1</v>
      </c>
    </row>
    <row r="3672" spans="1:5" x14ac:dyDescent="0.25">
      <c r="A3672">
        <v>3671</v>
      </c>
      <c r="B3672">
        <v>4</v>
      </c>
      <c r="C3672">
        <v>4</v>
      </c>
      <c r="D3672">
        <v>2</v>
      </c>
      <c r="E3672">
        <f>COUNTIF(tbl_EmployeeSurvey[EmployeeID],tbl_EmployeeSurvey[[#This Row],[EmployeeID]])</f>
        <v>1</v>
      </c>
    </row>
    <row r="3673" spans="1:5" x14ac:dyDescent="0.25">
      <c r="A3673">
        <v>3672</v>
      </c>
      <c r="B3673">
        <v>3</v>
      </c>
      <c r="C3673">
        <v>3</v>
      </c>
      <c r="D3673">
        <v>3</v>
      </c>
      <c r="E3673">
        <f>COUNTIF(tbl_EmployeeSurvey[EmployeeID],tbl_EmployeeSurvey[[#This Row],[EmployeeID]])</f>
        <v>1</v>
      </c>
    </row>
    <row r="3674" spans="1:5" x14ac:dyDescent="0.25">
      <c r="A3674">
        <v>3673</v>
      </c>
      <c r="B3674">
        <v>2</v>
      </c>
      <c r="C3674">
        <v>4</v>
      </c>
      <c r="D3674">
        <v>4</v>
      </c>
      <c r="E3674">
        <f>COUNTIF(tbl_EmployeeSurvey[EmployeeID],tbl_EmployeeSurvey[[#This Row],[EmployeeID]])</f>
        <v>1</v>
      </c>
    </row>
    <row r="3675" spans="1:5" x14ac:dyDescent="0.25">
      <c r="A3675">
        <v>3674</v>
      </c>
      <c r="B3675">
        <v>3</v>
      </c>
      <c r="C3675">
        <v>2</v>
      </c>
      <c r="D3675">
        <v>2</v>
      </c>
      <c r="E3675">
        <f>COUNTIF(tbl_EmployeeSurvey[EmployeeID],tbl_EmployeeSurvey[[#This Row],[EmployeeID]])</f>
        <v>1</v>
      </c>
    </row>
    <row r="3676" spans="1:5" x14ac:dyDescent="0.25">
      <c r="A3676">
        <v>3675</v>
      </c>
      <c r="B3676">
        <v>3</v>
      </c>
      <c r="C3676">
        <v>3</v>
      </c>
      <c r="D3676">
        <v>3</v>
      </c>
      <c r="E3676">
        <f>COUNTIF(tbl_EmployeeSurvey[EmployeeID],tbl_EmployeeSurvey[[#This Row],[EmployeeID]])</f>
        <v>1</v>
      </c>
    </row>
    <row r="3677" spans="1:5" x14ac:dyDescent="0.25">
      <c r="A3677">
        <v>3676</v>
      </c>
      <c r="B3677">
        <v>1</v>
      </c>
      <c r="C3677">
        <v>3</v>
      </c>
      <c r="D3677">
        <v>2</v>
      </c>
      <c r="E3677">
        <f>COUNTIF(tbl_EmployeeSurvey[EmployeeID],tbl_EmployeeSurvey[[#This Row],[EmployeeID]])</f>
        <v>1</v>
      </c>
    </row>
    <row r="3678" spans="1:5" x14ac:dyDescent="0.25">
      <c r="A3678">
        <v>3677</v>
      </c>
      <c r="B3678">
        <v>4</v>
      </c>
      <c r="C3678">
        <v>3</v>
      </c>
      <c r="D3678">
        <v>2</v>
      </c>
      <c r="E3678">
        <f>COUNTIF(tbl_EmployeeSurvey[EmployeeID],tbl_EmployeeSurvey[[#This Row],[EmployeeID]])</f>
        <v>1</v>
      </c>
    </row>
    <row r="3679" spans="1:5" x14ac:dyDescent="0.25">
      <c r="A3679">
        <v>3678</v>
      </c>
      <c r="B3679">
        <v>1</v>
      </c>
      <c r="C3679">
        <v>3</v>
      </c>
      <c r="D3679">
        <v>1</v>
      </c>
      <c r="E3679">
        <f>COUNTIF(tbl_EmployeeSurvey[EmployeeID],tbl_EmployeeSurvey[[#This Row],[EmployeeID]])</f>
        <v>1</v>
      </c>
    </row>
    <row r="3680" spans="1:5" x14ac:dyDescent="0.25">
      <c r="A3680">
        <v>3679</v>
      </c>
      <c r="B3680">
        <v>4</v>
      </c>
      <c r="C3680">
        <v>4</v>
      </c>
      <c r="D3680">
        <v>3</v>
      </c>
      <c r="E3680">
        <f>COUNTIF(tbl_EmployeeSurvey[EmployeeID],tbl_EmployeeSurvey[[#This Row],[EmployeeID]])</f>
        <v>1</v>
      </c>
    </row>
    <row r="3681" spans="1:5" x14ac:dyDescent="0.25">
      <c r="A3681">
        <v>3680</v>
      </c>
      <c r="B3681">
        <v>4</v>
      </c>
      <c r="C3681">
        <v>3</v>
      </c>
      <c r="D3681">
        <v>3</v>
      </c>
      <c r="E3681">
        <f>COUNTIF(tbl_EmployeeSurvey[EmployeeID],tbl_EmployeeSurvey[[#This Row],[EmployeeID]])</f>
        <v>1</v>
      </c>
    </row>
    <row r="3682" spans="1:5" x14ac:dyDescent="0.25">
      <c r="A3682">
        <v>3681</v>
      </c>
      <c r="B3682">
        <v>1</v>
      </c>
      <c r="C3682">
        <v>4</v>
      </c>
      <c r="D3682">
        <v>3</v>
      </c>
      <c r="E3682">
        <f>COUNTIF(tbl_EmployeeSurvey[EmployeeID],tbl_EmployeeSurvey[[#This Row],[EmployeeID]])</f>
        <v>1</v>
      </c>
    </row>
    <row r="3683" spans="1:5" x14ac:dyDescent="0.25">
      <c r="A3683">
        <v>3682</v>
      </c>
      <c r="B3683">
        <v>3</v>
      </c>
      <c r="C3683">
        <v>1</v>
      </c>
      <c r="D3683">
        <v>3</v>
      </c>
      <c r="E3683">
        <f>COUNTIF(tbl_EmployeeSurvey[EmployeeID],tbl_EmployeeSurvey[[#This Row],[EmployeeID]])</f>
        <v>1</v>
      </c>
    </row>
    <row r="3684" spans="1:5" x14ac:dyDescent="0.25">
      <c r="A3684">
        <v>3683</v>
      </c>
      <c r="B3684">
        <v>3</v>
      </c>
      <c r="C3684">
        <v>1</v>
      </c>
      <c r="D3684">
        <v>1</v>
      </c>
      <c r="E3684">
        <f>COUNTIF(tbl_EmployeeSurvey[EmployeeID],tbl_EmployeeSurvey[[#This Row],[EmployeeID]])</f>
        <v>1</v>
      </c>
    </row>
    <row r="3685" spans="1:5" x14ac:dyDescent="0.25">
      <c r="A3685">
        <v>3684</v>
      </c>
      <c r="B3685">
        <v>1</v>
      </c>
      <c r="C3685">
        <v>3</v>
      </c>
      <c r="D3685">
        <v>3</v>
      </c>
      <c r="E3685">
        <f>COUNTIF(tbl_EmployeeSurvey[EmployeeID],tbl_EmployeeSurvey[[#This Row],[EmployeeID]])</f>
        <v>1</v>
      </c>
    </row>
    <row r="3686" spans="1:5" x14ac:dyDescent="0.25">
      <c r="A3686">
        <v>3685</v>
      </c>
      <c r="B3686">
        <v>3</v>
      </c>
      <c r="C3686">
        <v>4</v>
      </c>
      <c r="D3686">
        <v>3</v>
      </c>
      <c r="E3686">
        <f>COUNTIF(tbl_EmployeeSurvey[EmployeeID],tbl_EmployeeSurvey[[#This Row],[EmployeeID]])</f>
        <v>1</v>
      </c>
    </row>
    <row r="3687" spans="1:5" x14ac:dyDescent="0.25">
      <c r="A3687">
        <v>3686</v>
      </c>
      <c r="B3687">
        <v>1</v>
      </c>
      <c r="C3687">
        <v>4</v>
      </c>
      <c r="D3687">
        <v>2</v>
      </c>
      <c r="E3687">
        <f>COUNTIF(tbl_EmployeeSurvey[EmployeeID],tbl_EmployeeSurvey[[#This Row],[EmployeeID]])</f>
        <v>1</v>
      </c>
    </row>
    <row r="3688" spans="1:5" x14ac:dyDescent="0.25">
      <c r="A3688">
        <v>3687</v>
      </c>
      <c r="B3688">
        <v>3</v>
      </c>
      <c r="C3688">
        <v>1</v>
      </c>
      <c r="D3688">
        <v>3</v>
      </c>
      <c r="E3688">
        <f>COUNTIF(tbl_EmployeeSurvey[EmployeeID],tbl_EmployeeSurvey[[#This Row],[EmployeeID]])</f>
        <v>1</v>
      </c>
    </row>
    <row r="3689" spans="1:5" x14ac:dyDescent="0.25">
      <c r="A3689">
        <v>3688</v>
      </c>
      <c r="B3689">
        <v>2</v>
      </c>
      <c r="C3689">
        <v>1</v>
      </c>
      <c r="D3689">
        <v>2</v>
      </c>
      <c r="E3689">
        <f>COUNTIF(tbl_EmployeeSurvey[EmployeeID],tbl_EmployeeSurvey[[#This Row],[EmployeeID]])</f>
        <v>1</v>
      </c>
    </row>
    <row r="3690" spans="1:5" x14ac:dyDescent="0.25">
      <c r="A3690">
        <v>3689</v>
      </c>
      <c r="B3690">
        <v>1</v>
      </c>
      <c r="C3690">
        <v>1</v>
      </c>
      <c r="D3690">
        <v>3</v>
      </c>
      <c r="E3690">
        <f>COUNTIF(tbl_EmployeeSurvey[EmployeeID],tbl_EmployeeSurvey[[#This Row],[EmployeeID]])</f>
        <v>1</v>
      </c>
    </row>
    <row r="3691" spans="1:5" x14ac:dyDescent="0.25">
      <c r="A3691">
        <v>3690</v>
      </c>
      <c r="B3691">
        <v>3</v>
      </c>
      <c r="C3691">
        <v>4</v>
      </c>
      <c r="D3691">
        <v>3</v>
      </c>
      <c r="E3691">
        <f>COUNTIF(tbl_EmployeeSurvey[EmployeeID],tbl_EmployeeSurvey[[#This Row],[EmployeeID]])</f>
        <v>1</v>
      </c>
    </row>
    <row r="3692" spans="1:5" x14ac:dyDescent="0.25">
      <c r="A3692">
        <v>3691</v>
      </c>
      <c r="B3692">
        <v>4</v>
      </c>
      <c r="C3692">
        <v>4</v>
      </c>
      <c r="D3692">
        <v>2</v>
      </c>
      <c r="E3692">
        <f>COUNTIF(tbl_EmployeeSurvey[EmployeeID],tbl_EmployeeSurvey[[#This Row],[EmployeeID]])</f>
        <v>1</v>
      </c>
    </row>
    <row r="3693" spans="1:5" x14ac:dyDescent="0.25">
      <c r="A3693">
        <v>3692</v>
      </c>
      <c r="B3693">
        <v>4</v>
      </c>
      <c r="C3693">
        <v>1</v>
      </c>
      <c r="D3693">
        <v>3</v>
      </c>
      <c r="E3693">
        <f>COUNTIF(tbl_EmployeeSurvey[EmployeeID],tbl_EmployeeSurvey[[#This Row],[EmployeeID]])</f>
        <v>1</v>
      </c>
    </row>
    <row r="3694" spans="1:5" x14ac:dyDescent="0.25">
      <c r="A3694">
        <v>3693</v>
      </c>
      <c r="B3694">
        <v>2</v>
      </c>
      <c r="C3694">
        <v>4</v>
      </c>
      <c r="D3694">
        <v>4</v>
      </c>
      <c r="E3694">
        <f>COUNTIF(tbl_EmployeeSurvey[EmployeeID],tbl_EmployeeSurvey[[#This Row],[EmployeeID]])</f>
        <v>1</v>
      </c>
    </row>
    <row r="3695" spans="1:5" x14ac:dyDescent="0.25">
      <c r="A3695">
        <v>3694</v>
      </c>
      <c r="B3695">
        <v>1</v>
      </c>
      <c r="C3695">
        <v>2</v>
      </c>
      <c r="D3695">
        <v>3</v>
      </c>
      <c r="E3695">
        <f>COUNTIF(tbl_EmployeeSurvey[EmployeeID],tbl_EmployeeSurvey[[#This Row],[EmployeeID]])</f>
        <v>1</v>
      </c>
    </row>
    <row r="3696" spans="1:5" x14ac:dyDescent="0.25">
      <c r="A3696">
        <v>3695</v>
      </c>
      <c r="B3696">
        <v>2</v>
      </c>
      <c r="C3696">
        <v>3</v>
      </c>
      <c r="D3696">
        <v>3</v>
      </c>
      <c r="E3696">
        <f>COUNTIF(tbl_EmployeeSurvey[EmployeeID],tbl_EmployeeSurvey[[#This Row],[EmployeeID]])</f>
        <v>1</v>
      </c>
    </row>
    <row r="3697" spans="1:5" x14ac:dyDescent="0.25">
      <c r="A3697">
        <v>3696</v>
      </c>
      <c r="B3697">
        <v>4</v>
      </c>
      <c r="C3697">
        <v>1</v>
      </c>
      <c r="D3697">
        <v>3</v>
      </c>
      <c r="E3697">
        <f>COUNTIF(tbl_EmployeeSurvey[EmployeeID],tbl_EmployeeSurvey[[#This Row],[EmployeeID]])</f>
        <v>1</v>
      </c>
    </row>
    <row r="3698" spans="1:5" x14ac:dyDescent="0.25">
      <c r="A3698">
        <v>3697</v>
      </c>
      <c r="B3698">
        <v>1</v>
      </c>
      <c r="C3698">
        <v>2</v>
      </c>
      <c r="D3698">
        <v>4</v>
      </c>
      <c r="E3698">
        <f>COUNTIF(tbl_EmployeeSurvey[EmployeeID],tbl_EmployeeSurvey[[#This Row],[EmployeeID]])</f>
        <v>1</v>
      </c>
    </row>
    <row r="3699" spans="1:5" x14ac:dyDescent="0.25">
      <c r="A3699">
        <v>3698</v>
      </c>
      <c r="B3699">
        <v>4</v>
      </c>
      <c r="C3699">
        <v>1</v>
      </c>
      <c r="D3699">
        <v>3</v>
      </c>
      <c r="E3699">
        <f>COUNTIF(tbl_EmployeeSurvey[EmployeeID],tbl_EmployeeSurvey[[#This Row],[EmployeeID]])</f>
        <v>1</v>
      </c>
    </row>
    <row r="3700" spans="1:5" x14ac:dyDescent="0.25">
      <c r="A3700">
        <v>3699</v>
      </c>
      <c r="B3700">
        <v>1</v>
      </c>
      <c r="C3700">
        <v>2</v>
      </c>
      <c r="D3700">
        <v>4</v>
      </c>
      <c r="E3700">
        <f>COUNTIF(tbl_EmployeeSurvey[EmployeeID],tbl_EmployeeSurvey[[#This Row],[EmployeeID]])</f>
        <v>1</v>
      </c>
    </row>
    <row r="3701" spans="1:5" x14ac:dyDescent="0.25">
      <c r="A3701">
        <v>3700</v>
      </c>
      <c r="B3701">
        <v>2</v>
      </c>
      <c r="C3701">
        <v>1</v>
      </c>
      <c r="D3701">
        <v>4</v>
      </c>
      <c r="E3701">
        <f>COUNTIF(tbl_EmployeeSurvey[EmployeeID],tbl_EmployeeSurvey[[#This Row],[EmployeeID]])</f>
        <v>1</v>
      </c>
    </row>
    <row r="3702" spans="1:5" x14ac:dyDescent="0.25">
      <c r="A3702">
        <v>3701</v>
      </c>
      <c r="B3702">
        <v>1</v>
      </c>
      <c r="C3702">
        <v>4</v>
      </c>
      <c r="D3702">
        <v>2</v>
      </c>
      <c r="E3702">
        <f>COUNTIF(tbl_EmployeeSurvey[EmployeeID],tbl_EmployeeSurvey[[#This Row],[EmployeeID]])</f>
        <v>1</v>
      </c>
    </row>
    <row r="3703" spans="1:5" x14ac:dyDescent="0.25">
      <c r="A3703">
        <v>3702</v>
      </c>
      <c r="B3703">
        <v>3</v>
      </c>
      <c r="C3703">
        <v>1</v>
      </c>
      <c r="D3703">
        <v>2</v>
      </c>
      <c r="E3703">
        <f>COUNTIF(tbl_EmployeeSurvey[EmployeeID],tbl_EmployeeSurvey[[#This Row],[EmployeeID]])</f>
        <v>1</v>
      </c>
    </row>
    <row r="3704" spans="1:5" x14ac:dyDescent="0.25">
      <c r="A3704">
        <v>3703</v>
      </c>
      <c r="B3704">
        <v>1</v>
      </c>
      <c r="C3704">
        <v>4</v>
      </c>
      <c r="D3704">
        <v>2</v>
      </c>
      <c r="E3704">
        <f>COUNTIF(tbl_EmployeeSurvey[EmployeeID],tbl_EmployeeSurvey[[#This Row],[EmployeeID]])</f>
        <v>1</v>
      </c>
    </row>
    <row r="3705" spans="1:5" x14ac:dyDescent="0.25">
      <c r="A3705">
        <v>3704</v>
      </c>
      <c r="B3705">
        <v>1</v>
      </c>
      <c r="C3705">
        <v>1</v>
      </c>
      <c r="D3705">
        <v>3</v>
      </c>
      <c r="E3705">
        <f>COUNTIF(tbl_EmployeeSurvey[EmployeeID],tbl_EmployeeSurvey[[#This Row],[EmployeeID]])</f>
        <v>1</v>
      </c>
    </row>
    <row r="3706" spans="1:5" x14ac:dyDescent="0.25">
      <c r="A3706">
        <v>3705</v>
      </c>
      <c r="B3706">
        <v>3</v>
      </c>
      <c r="C3706">
        <v>3</v>
      </c>
      <c r="D3706">
        <v>1</v>
      </c>
      <c r="E3706">
        <f>COUNTIF(tbl_EmployeeSurvey[EmployeeID],tbl_EmployeeSurvey[[#This Row],[EmployeeID]])</f>
        <v>1</v>
      </c>
    </row>
    <row r="3707" spans="1:5" x14ac:dyDescent="0.25">
      <c r="A3707">
        <v>3706</v>
      </c>
      <c r="B3707">
        <v>1</v>
      </c>
      <c r="C3707">
        <v>1</v>
      </c>
      <c r="D3707">
        <v>4</v>
      </c>
      <c r="E3707">
        <f>COUNTIF(tbl_EmployeeSurvey[EmployeeID],tbl_EmployeeSurvey[[#This Row],[EmployeeID]])</f>
        <v>1</v>
      </c>
    </row>
    <row r="3708" spans="1:5" x14ac:dyDescent="0.25">
      <c r="A3708">
        <v>3707</v>
      </c>
      <c r="B3708">
        <v>1</v>
      </c>
      <c r="C3708">
        <v>3</v>
      </c>
      <c r="D3708">
        <v>4</v>
      </c>
      <c r="E3708">
        <f>COUNTIF(tbl_EmployeeSurvey[EmployeeID],tbl_EmployeeSurvey[[#This Row],[EmployeeID]])</f>
        <v>1</v>
      </c>
    </row>
    <row r="3709" spans="1:5" x14ac:dyDescent="0.25">
      <c r="A3709">
        <v>3708</v>
      </c>
      <c r="B3709">
        <v>4</v>
      </c>
      <c r="C3709">
        <v>3</v>
      </c>
      <c r="D3709">
        <v>3</v>
      </c>
      <c r="E3709">
        <f>COUNTIF(tbl_EmployeeSurvey[EmployeeID],tbl_EmployeeSurvey[[#This Row],[EmployeeID]])</f>
        <v>1</v>
      </c>
    </row>
    <row r="3710" spans="1:5" x14ac:dyDescent="0.25">
      <c r="A3710">
        <v>3709</v>
      </c>
      <c r="B3710">
        <v>4</v>
      </c>
      <c r="C3710">
        <v>4</v>
      </c>
      <c r="D3710">
        <v>2</v>
      </c>
      <c r="E3710">
        <f>COUNTIF(tbl_EmployeeSurvey[EmployeeID],tbl_EmployeeSurvey[[#This Row],[EmployeeID]])</f>
        <v>1</v>
      </c>
    </row>
    <row r="3711" spans="1:5" x14ac:dyDescent="0.25">
      <c r="A3711">
        <v>3710</v>
      </c>
      <c r="B3711">
        <v>4</v>
      </c>
      <c r="C3711">
        <v>2</v>
      </c>
      <c r="D3711">
        <v>2</v>
      </c>
      <c r="E3711">
        <f>COUNTIF(tbl_EmployeeSurvey[EmployeeID],tbl_EmployeeSurvey[[#This Row],[EmployeeID]])</f>
        <v>1</v>
      </c>
    </row>
    <row r="3712" spans="1:5" x14ac:dyDescent="0.25">
      <c r="A3712">
        <v>3711</v>
      </c>
      <c r="B3712">
        <v>2</v>
      </c>
      <c r="C3712">
        <v>3</v>
      </c>
      <c r="D3712">
        <v>2</v>
      </c>
      <c r="E3712">
        <f>COUNTIF(tbl_EmployeeSurvey[EmployeeID],tbl_EmployeeSurvey[[#This Row],[EmployeeID]])</f>
        <v>1</v>
      </c>
    </row>
    <row r="3713" spans="1:5" x14ac:dyDescent="0.25">
      <c r="A3713">
        <v>3712</v>
      </c>
      <c r="B3713">
        <v>3</v>
      </c>
      <c r="C3713">
        <v>3</v>
      </c>
      <c r="D3713">
        <v>4</v>
      </c>
      <c r="E3713">
        <f>COUNTIF(tbl_EmployeeSurvey[EmployeeID],tbl_EmployeeSurvey[[#This Row],[EmployeeID]])</f>
        <v>1</v>
      </c>
    </row>
    <row r="3714" spans="1:5" x14ac:dyDescent="0.25">
      <c r="A3714">
        <v>3713</v>
      </c>
      <c r="B3714">
        <v>1</v>
      </c>
      <c r="C3714">
        <v>4</v>
      </c>
      <c r="D3714">
        <v>3</v>
      </c>
      <c r="E3714">
        <f>COUNTIF(tbl_EmployeeSurvey[EmployeeID],tbl_EmployeeSurvey[[#This Row],[EmployeeID]])</f>
        <v>1</v>
      </c>
    </row>
    <row r="3715" spans="1:5" x14ac:dyDescent="0.25">
      <c r="A3715">
        <v>3714</v>
      </c>
      <c r="B3715">
        <v>1</v>
      </c>
      <c r="C3715">
        <v>4</v>
      </c>
      <c r="D3715">
        <v>4</v>
      </c>
      <c r="E3715">
        <f>COUNTIF(tbl_EmployeeSurvey[EmployeeID],tbl_EmployeeSurvey[[#This Row],[EmployeeID]])</f>
        <v>1</v>
      </c>
    </row>
    <row r="3716" spans="1:5" x14ac:dyDescent="0.25">
      <c r="A3716">
        <v>3715</v>
      </c>
      <c r="B3716">
        <v>1</v>
      </c>
      <c r="C3716">
        <v>1</v>
      </c>
      <c r="D3716">
        <v>4</v>
      </c>
      <c r="E3716">
        <f>COUNTIF(tbl_EmployeeSurvey[EmployeeID],tbl_EmployeeSurvey[[#This Row],[EmployeeID]])</f>
        <v>1</v>
      </c>
    </row>
    <row r="3717" spans="1:5" x14ac:dyDescent="0.25">
      <c r="A3717">
        <v>3716</v>
      </c>
      <c r="B3717">
        <v>3</v>
      </c>
      <c r="C3717">
        <v>2</v>
      </c>
      <c r="D3717">
        <v>3</v>
      </c>
      <c r="E3717">
        <f>COUNTIF(tbl_EmployeeSurvey[EmployeeID],tbl_EmployeeSurvey[[#This Row],[EmployeeID]])</f>
        <v>1</v>
      </c>
    </row>
    <row r="3718" spans="1:5" x14ac:dyDescent="0.25">
      <c r="A3718">
        <v>3717</v>
      </c>
      <c r="B3718">
        <v>2</v>
      </c>
      <c r="C3718">
        <v>1</v>
      </c>
      <c r="D3718">
        <v>3</v>
      </c>
      <c r="E3718">
        <f>COUNTIF(tbl_EmployeeSurvey[EmployeeID],tbl_EmployeeSurvey[[#This Row],[EmployeeID]])</f>
        <v>1</v>
      </c>
    </row>
    <row r="3719" spans="1:5" x14ac:dyDescent="0.25">
      <c r="A3719">
        <v>3718</v>
      </c>
      <c r="B3719">
        <v>4</v>
      </c>
      <c r="C3719">
        <v>2</v>
      </c>
      <c r="D3719">
        <v>3</v>
      </c>
      <c r="E3719">
        <f>COUNTIF(tbl_EmployeeSurvey[EmployeeID],tbl_EmployeeSurvey[[#This Row],[EmployeeID]])</f>
        <v>1</v>
      </c>
    </row>
    <row r="3720" spans="1:5" x14ac:dyDescent="0.25">
      <c r="A3720">
        <v>3719</v>
      </c>
      <c r="B3720">
        <v>2</v>
      </c>
      <c r="C3720">
        <v>4</v>
      </c>
      <c r="D3720">
        <v>1</v>
      </c>
      <c r="E3720">
        <f>COUNTIF(tbl_EmployeeSurvey[EmployeeID],tbl_EmployeeSurvey[[#This Row],[EmployeeID]])</f>
        <v>1</v>
      </c>
    </row>
    <row r="3721" spans="1:5" x14ac:dyDescent="0.25">
      <c r="A3721">
        <v>3720</v>
      </c>
      <c r="B3721">
        <v>2</v>
      </c>
      <c r="C3721">
        <v>4</v>
      </c>
      <c r="D3721">
        <v>4</v>
      </c>
      <c r="E3721">
        <f>COUNTIF(tbl_EmployeeSurvey[EmployeeID],tbl_EmployeeSurvey[[#This Row],[EmployeeID]])</f>
        <v>1</v>
      </c>
    </row>
    <row r="3722" spans="1:5" x14ac:dyDescent="0.25">
      <c r="A3722">
        <v>3721</v>
      </c>
      <c r="B3722">
        <v>3</v>
      </c>
      <c r="C3722">
        <v>1</v>
      </c>
      <c r="D3722">
        <v>3</v>
      </c>
      <c r="E3722">
        <f>COUNTIF(tbl_EmployeeSurvey[EmployeeID],tbl_EmployeeSurvey[[#This Row],[EmployeeID]])</f>
        <v>1</v>
      </c>
    </row>
    <row r="3723" spans="1:5" x14ac:dyDescent="0.25">
      <c r="A3723">
        <v>3722</v>
      </c>
      <c r="B3723">
        <v>1</v>
      </c>
      <c r="C3723">
        <v>3</v>
      </c>
      <c r="D3723">
        <v>3</v>
      </c>
      <c r="E3723">
        <f>COUNTIF(tbl_EmployeeSurvey[EmployeeID],tbl_EmployeeSurvey[[#This Row],[EmployeeID]])</f>
        <v>1</v>
      </c>
    </row>
    <row r="3724" spans="1:5" x14ac:dyDescent="0.25">
      <c r="A3724">
        <v>3723</v>
      </c>
      <c r="B3724">
        <v>4</v>
      </c>
      <c r="C3724">
        <v>2</v>
      </c>
      <c r="D3724">
        <v>3</v>
      </c>
      <c r="E3724">
        <f>COUNTIF(tbl_EmployeeSurvey[EmployeeID],tbl_EmployeeSurvey[[#This Row],[EmployeeID]])</f>
        <v>1</v>
      </c>
    </row>
    <row r="3725" spans="1:5" x14ac:dyDescent="0.25">
      <c r="A3725">
        <v>3724</v>
      </c>
      <c r="B3725">
        <v>4</v>
      </c>
      <c r="C3725">
        <v>1</v>
      </c>
      <c r="D3725">
        <v>3</v>
      </c>
      <c r="E3725">
        <f>COUNTIF(tbl_EmployeeSurvey[EmployeeID],tbl_EmployeeSurvey[[#This Row],[EmployeeID]])</f>
        <v>1</v>
      </c>
    </row>
    <row r="3726" spans="1:5" x14ac:dyDescent="0.25">
      <c r="A3726">
        <v>3725</v>
      </c>
      <c r="B3726">
        <v>3</v>
      </c>
      <c r="C3726">
        <v>3</v>
      </c>
      <c r="D3726">
        <v>3</v>
      </c>
      <c r="E3726">
        <f>COUNTIF(tbl_EmployeeSurvey[EmployeeID],tbl_EmployeeSurvey[[#This Row],[EmployeeID]])</f>
        <v>1</v>
      </c>
    </row>
    <row r="3727" spans="1:5" x14ac:dyDescent="0.25">
      <c r="A3727">
        <v>3726</v>
      </c>
      <c r="B3727">
        <v>4</v>
      </c>
      <c r="C3727">
        <v>2</v>
      </c>
      <c r="D3727">
        <v>2</v>
      </c>
      <c r="E3727">
        <f>COUNTIF(tbl_EmployeeSurvey[EmployeeID],tbl_EmployeeSurvey[[#This Row],[EmployeeID]])</f>
        <v>1</v>
      </c>
    </row>
    <row r="3728" spans="1:5" x14ac:dyDescent="0.25">
      <c r="A3728">
        <v>3727</v>
      </c>
      <c r="B3728">
        <v>1</v>
      </c>
      <c r="C3728">
        <v>3</v>
      </c>
      <c r="D3728">
        <v>2</v>
      </c>
      <c r="E3728">
        <f>COUNTIF(tbl_EmployeeSurvey[EmployeeID],tbl_EmployeeSurvey[[#This Row],[EmployeeID]])</f>
        <v>1</v>
      </c>
    </row>
    <row r="3729" spans="1:5" x14ac:dyDescent="0.25">
      <c r="A3729">
        <v>3728</v>
      </c>
      <c r="B3729">
        <v>3</v>
      </c>
      <c r="C3729">
        <v>3</v>
      </c>
      <c r="D3729">
        <v>4</v>
      </c>
      <c r="E3729">
        <f>COUNTIF(tbl_EmployeeSurvey[EmployeeID],tbl_EmployeeSurvey[[#This Row],[EmployeeID]])</f>
        <v>1</v>
      </c>
    </row>
    <row r="3730" spans="1:5" x14ac:dyDescent="0.25">
      <c r="A3730">
        <v>3729</v>
      </c>
      <c r="B3730">
        <v>4</v>
      </c>
      <c r="C3730">
        <v>2</v>
      </c>
      <c r="D3730">
        <v>2</v>
      </c>
      <c r="E3730">
        <f>COUNTIF(tbl_EmployeeSurvey[EmployeeID],tbl_EmployeeSurvey[[#This Row],[EmployeeID]])</f>
        <v>1</v>
      </c>
    </row>
    <row r="3731" spans="1:5" x14ac:dyDescent="0.25">
      <c r="A3731">
        <v>3730</v>
      </c>
      <c r="B3731">
        <v>4</v>
      </c>
      <c r="C3731">
        <v>1</v>
      </c>
      <c r="D3731">
        <v>3</v>
      </c>
      <c r="E3731">
        <f>COUNTIF(tbl_EmployeeSurvey[EmployeeID],tbl_EmployeeSurvey[[#This Row],[EmployeeID]])</f>
        <v>1</v>
      </c>
    </row>
    <row r="3732" spans="1:5" x14ac:dyDescent="0.25">
      <c r="A3732">
        <v>3731</v>
      </c>
      <c r="B3732">
        <v>4</v>
      </c>
      <c r="C3732">
        <v>1</v>
      </c>
      <c r="D3732">
        <v>3</v>
      </c>
      <c r="E3732">
        <f>COUNTIF(tbl_EmployeeSurvey[EmployeeID],tbl_EmployeeSurvey[[#This Row],[EmployeeID]])</f>
        <v>1</v>
      </c>
    </row>
    <row r="3733" spans="1:5" x14ac:dyDescent="0.25">
      <c r="A3733">
        <v>3732</v>
      </c>
      <c r="B3733">
        <v>4</v>
      </c>
      <c r="C3733">
        <v>3</v>
      </c>
      <c r="D3733">
        <v>2</v>
      </c>
      <c r="E3733">
        <f>COUNTIF(tbl_EmployeeSurvey[EmployeeID],tbl_EmployeeSurvey[[#This Row],[EmployeeID]])</f>
        <v>1</v>
      </c>
    </row>
    <row r="3734" spans="1:5" x14ac:dyDescent="0.25">
      <c r="A3734">
        <v>3733</v>
      </c>
      <c r="B3734">
        <v>1</v>
      </c>
      <c r="C3734">
        <v>4</v>
      </c>
      <c r="D3734">
        <v>3</v>
      </c>
      <c r="E3734">
        <f>COUNTIF(tbl_EmployeeSurvey[EmployeeID],tbl_EmployeeSurvey[[#This Row],[EmployeeID]])</f>
        <v>1</v>
      </c>
    </row>
    <row r="3735" spans="1:5" x14ac:dyDescent="0.25">
      <c r="A3735">
        <v>3734</v>
      </c>
      <c r="B3735">
        <v>1</v>
      </c>
      <c r="C3735">
        <v>3</v>
      </c>
      <c r="D3735">
        <v>2</v>
      </c>
      <c r="E3735">
        <f>COUNTIF(tbl_EmployeeSurvey[EmployeeID],tbl_EmployeeSurvey[[#This Row],[EmployeeID]])</f>
        <v>1</v>
      </c>
    </row>
    <row r="3736" spans="1:5" x14ac:dyDescent="0.25">
      <c r="A3736">
        <v>3735</v>
      </c>
      <c r="B3736">
        <v>3</v>
      </c>
      <c r="C3736">
        <v>3</v>
      </c>
      <c r="D3736">
        <v>2</v>
      </c>
      <c r="E3736">
        <f>COUNTIF(tbl_EmployeeSurvey[EmployeeID],tbl_EmployeeSurvey[[#This Row],[EmployeeID]])</f>
        <v>1</v>
      </c>
    </row>
    <row r="3737" spans="1:5" x14ac:dyDescent="0.25">
      <c r="A3737">
        <v>3736</v>
      </c>
      <c r="B3737">
        <v>2</v>
      </c>
      <c r="C3737">
        <v>3</v>
      </c>
      <c r="D3737">
        <v>2</v>
      </c>
      <c r="E3737">
        <f>COUNTIF(tbl_EmployeeSurvey[EmployeeID],tbl_EmployeeSurvey[[#This Row],[EmployeeID]])</f>
        <v>1</v>
      </c>
    </row>
    <row r="3738" spans="1:5" x14ac:dyDescent="0.25">
      <c r="A3738">
        <v>3737</v>
      </c>
      <c r="B3738">
        <v>3</v>
      </c>
      <c r="C3738">
        <v>2</v>
      </c>
      <c r="D3738">
        <v>3</v>
      </c>
      <c r="E3738">
        <f>COUNTIF(tbl_EmployeeSurvey[EmployeeID],tbl_EmployeeSurvey[[#This Row],[EmployeeID]])</f>
        <v>1</v>
      </c>
    </row>
    <row r="3739" spans="1:5" x14ac:dyDescent="0.25">
      <c r="A3739">
        <v>3738</v>
      </c>
      <c r="B3739">
        <v>2</v>
      </c>
      <c r="C3739">
        <v>1</v>
      </c>
      <c r="D3739">
        <v>2</v>
      </c>
      <c r="E3739">
        <f>COUNTIF(tbl_EmployeeSurvey[EmployeeID],tbl_EmployeeSurvey[[#This Row],[EmployeeID]])</f>
        <v>1</v>
      </c>
    </row>
    <row r="3740" spans="1:5" x14ac:dyDescent="0.25">
      <c r="A3740">
        <v>3739</v>
      </c>
      <c r="B3740">
        <v>1</v>
      </c>
      <c r="C3740">
        <v>3</v>
      </c>
      <c r="D3740">
        <v>4</v>
      </c>
      <c r="E3740">
        <f>COUNTIF(tbl_EmployeeSurvey[EmployeeID],tbl_EmployeeSurvey[[#This Row],[EmployeeID]])</f>
        <v>1</v>
      </c>
    </row>
    <row r="3741" spans="1:5" x14ac:dyDescent="0.25">
      <c r="A3741">
        <v>3740</v>
      </c>
      <c r="B3741">
        <v>1</v>
      </c>
      <c r="C3741">
        <v>2</v>
      </c>
      <c r="D3741">
        <v>1</v>
      </c>
      <c r="E3741">
        <f>COUNTIF(tbl_EmployeeSurvey[EmployeeID],tbl_EmployeeSurvey[[#This Row],[EmployeeID]])</f>
        <v>1</v>
      </c>
    </row>
    <row r="3742" spans="1:5" x14ac:dyDescent="0.25">
      <c r="A3742">
        <v>3741</v>
      </c>
      <c r="B3742">
        <v>1</v>
      </c>
      <c r="C3742">
        <v>2</v>
      </c>
      <c r="D3742">
        <v>4</v>
      </c>
      <c r="E3742">
        <f>COUNTIF(tbl_EmployeeSurvey[EmployeeID],tbl_EmployeeSurvey[[#This Row],[EmployeeID]])</f>
        <v>1</v>
      </c>
    </row>
    <row r="3743" spans="1:5" x14ac:dyDescent="0.25">
      <c r="A3743">
        <v>3742</v>
      </c>
      <c r="B3743">
        <v>4</v>
      </c>
      <c r="C3743">
        <v>3</v>
      </c>
      <c r="D3743">
        <v>3</v>
      </c>
      <c r="E3743">
        <f>COUNTIF(tbl_EmployeeSurvey[EmployeeID],tbl_EmployeeSurvey[[#This Row],[EmployeeID]])</f>
        <v>1</v>
      </c>
    </row>
    <row r="3744" spans="1:5" x14ac:dyDescent="0.25">
      <c r="A3744">
        <v>3743</v>
      </c>
      <c r="B3744">
        <v>2</v>
      </c>
      <c r="C3744">
        <v>1</v>
      </c>
      <c r="D3744">
        <v>2</v>
      </c>
      <c r="E3744">
        <f>COUNTIF(tbl_EmployeeSurvey[EmployeeID],tbl_EmployeeSurvey[[#This Row],[EmployeeID]])</f>
        <v>1</v>
      </c>
    </row>
    <row r="3745" spans="1:5" x14ac:dyDescent="0.25">
      <c r="A3745">
        <v>3744</v>
      </c>
      <c r="B3745">
        <v>4</v>
      </c>
      <c r="C3745">
        <v>2</v>
      </c>
      <c r="D3745">
        <v>3</v>
      </c>
      <c r="E3745">
        <f>COUNTIF(tbl_EmployeeSurvey[EmployeeID],tbl_EmployeeSurvey[[#This Row],[EmployeeID]])</f>
        <v>1</v>
      </c>
    </row>
    <row r="3746" spans="1:5" x14ac:dyDescent="0.25">
      <c r="A3746">
        <v>3745</v>
      </c>
      <c r="B3746">
        <v>2</v>
      </c>
      <c r="C3746">
        <v>3</v>
      </c>
      <c r="D3746">
        <v>2</v>
      </c>
      <c r="E3746">
        <f>COUNTIF(tbl_EmployeeSurvey[EmployeeID],tbl_EmployeeSurvey[[#This Row],[EmployeeID]])</f>
        <v>1</v>
      </c>
    </row>
    <row r="3747" spans="1:5" x14ac:dyDescent="0.25">
      <c r="A3747">
        <v>3746</v>
      </c>
      <c r="B3747">
        <v>3</v>
      </c>
      <c r="C3747">
        <v>3</v>
      </c>
      <c r="D3747">
        <v>3</v>
      </c>
      <c r="E3747">
        <f>COUNTIF(tbl_EmployeeSurvey[EmployeeID],tbl_EmployeeSurvey[[#This Row],[EmployeeID]])</f>
        <v>1</v>
      </c>
    </row>
    <row r="3748" spans="1:5" x14ac:dyDescent="0.25">
      <c r="A3748">
        <v>3747</v>
      </c>
      <c r="B3748">
        <v>3</v>
      </c>
      <c r="C3748">
        <v>3</v>
      </c>
      <c r="D3748">
        <v>4</v>
      </c>
      <c r="E3748">
        <f>COUNTIF(tbl_EmployeeSurvey[EmployeeID],tbl_EmployeeSurvey[[#This Row],[EmployeeID]])</f>
        <v>1</v>
      </c>
    </row>
    <row r="3749" spans="1:5" x14ac:dyDescent="0.25">
      <c r="A3749">
        <v>3748</v>
      </c>
      <c r="B3749">
        <v>4</v>
      </c>
      <c r="C3749">
        <v>3</v>
      </c>
      <c r="D3749">
        <v>3</v>
      </c>
      <c r="E3749">
        <f>COUNTIF(tbl_EmployeeSurvey[EmployeeID],tbl_EmployeeSurvey[[#This Row],[EmployeeID]])</f>
        <v>1</v>
      </c>
    </row>
    <row r="3750" spans="1:5" x14ac:dyDescent="0.25">
      <c r="A3750">
        <v>3749</v>
      </c>
      <c r="B3750">
        <v>1</v>
      </c>
      <c r="C3750">
        <v>2</v>
      </c>
      <c r="D3750">
        <v>3</v>
      </c>
      <c r="E3750">
        <f>COUNTIF(tbl_EmployeeSurvey[EmployeeID],tbl_EmployeeSurvey[[#This Row],[EmployeeID]])</f>
        <v>1</v>
      </c>
    </row>
    <row r="3751" spans="1:5" x14ac:dyDescent="0.25">
      <c r="A3751">
        <v>3750</v>
      </c>
      <c r="B3751">
        <v>3</v>
      </c>
      <c r="C3751">
        <v>3</v>
      </c>
      <c r="D3751">
        <v>2</v>
      </c>
      <c r="E3751">
        <f>COUNTIF(tbl_EmployeeSurvey[EmployeeID],tbl_EmployeeSurvey[[#This Row],[EmployeeID]])</f>
        <v>1</v>
      </c>
    </row>
    <row r="3752" spans="1:5" x14ac:dyDescent="0.25">
      <c r="A3752">
        <v>3751</v>
      </c>
      <c r="B3752">
        <v>3</v>
      </c>
      <c r="C3752">
        <v>1</v>
      </c>
      <c r="D3752">
        <v>2</v>
      </c>
      <c r="E3752">
        <f>COUNTIF(tbl_EmployeeSurvey[EmployeeID],tbl_EmployeeSurvey[[#This Row],[EmployeeID]])</f>
        <v>1</v>
      </c>
    </row>
    <row r="3753" spans="1:5" x14ac:dyDescent="0.25">
      <c r="A3753">
        <v>3752</v>
      </c>
      <c r="B3753">
        <v>1</v>
      </c>
      <c r="C3753">
        <v>3</v>
      </c>
      <c r="D3753">
        <v>1</v>
      </c>
      <c r="E3753">
        <f>COUNTIF(tbl_EmployeeSurvey[EmployeeID],tbl_EmployeeSurvey[[#This Row],[EmployeeID]])</f>
        <v>1</v>
      </c>
    </row>
    <row r="3754" spans="1:5" x14ac:dyDescent="0.25">
      <c r="A3754">
        <v>3753</v>
      </c>
      <c r="B3754">
        <v>3</v>
      </c>
      <c r="C3754">
        <v>1</v>
      </c>
      <c r="D3754">
        <v>3</v>
      </c>
      <c r="E3754">
        <f>COUNTIF(tbl_EmployeeSurvey[EmployeeID],tbl_EmployeeSurvey[[#This Row],[EmployeeID]])</f>
        <v>1</v>
      </c>
    </row>
    <row r="3755" spans="1:5" x14ac:dyDescent="0.25">
      <c r="A3755">
        <v>3754</v>
      </c>
      <c r="B3755">
        <v>3</v>
      </c>
      <c r="C3755">
        <v>1</v>
      </c>
      <c r="D3755">
        <v>3</v>
      </c>
      <c r="E3755">
        <f>COUNTIF(tbl_EmployeeSurvey[EmployeeID],tbl_EmployeeSurvey[[#This Row],[EmployeeID]])</f>
        <v>1</v>
      </c>
    </row>
    <row r="3756" spans="1:5" x14ac:dyDescent="0.25">
      <c r="A3756">
        <v>3755</v>
      </c>
      <c r="B3756">
        <v>4</v>
      </c>
      <c r="C3756">
        <v>2</v>
      </c>
      <c r="D3756">
        <v>3</v>
      </c>
      <c r="E3756">
        <f>COUNTIF(tbl_EmployeeSurvey[EmployeeID],tbl_EmployeeSurvey[[#This Row],[EmployeeID]])</f>
        <v>1</v>
      </c>
    </row>
    <row r="3757" spans="1:5" x14ac:dyDescent="0.25">
      <c r="A3757">
        <v>3756</v>
      </c>
      <c r="B3757">
        <v>3</v>
      </c>
      <c r="C3757">
        <v>2</v>
      </c>
      <c r="D3757">
        <v>2</v>
      </c>
      <c r="E3757">
        <f>COUNTIF(tbl_EmployeeSurvey[EmployeeID],tbl_EmployeeSurvey[[#This Row],[EmployeeID]])</f>
        <v>1</v>
      </c>
    </row>
    <row r="3758" spans="1:5" x14ac:dyDescent="0.25">
      <c r="A3758">
        <v>3757</v>
      </c>
      <c r="B3758">
        <v>4</v>
      </c>
      <c r="C3758">
        <v>3</v>
      </c>
      <c r="D3758">
        <v>3</v>
      </c>
      <c r="E3758">
        <f>COUNTIF(tbl_EmployeeSurvey[EmployeeID],tbl_EmployeeSurvey[[#This Row],[EmployeeID]])</f>
        <v>1</v>
      </c>
    </row>
    <row r="3759" spans="1:5" x14ac:dyDescent="0.25">
      <c r="A3759">
        <v>3758</v>
      </c>
      <c r="B3759">
        <v>3</v>
      </c>
      <c r="C3759">
        <v>4</v>
      </c>
      <c r="D3759">
        <v>4</v>
      </c>
      <c r="E3759">
        <f>COUNTIF(tbl_EmployeeSurvey[EmployeeID],tbl_EmployeeSurvey[[#This Row],[EmployeeID]])</f>
        <v>1</v>
      </c>
    </row>
    <row r="3760" spans="1:5" x14ac:dyDescent="0.25">
      <c r="A3760">
        <v>3759</v>
      </c>
      <c r="B3760">
        <v>2</v>
      </c>
      <c r="C3760">
        <v>4</v>
      </c>
      <c r="D3760">
        <v>3</v>
      </c>
      <c r="E3760">
        <f>COUNTIF(tbl_EmployeeSurvey[EmployeeID],tbl_EmployeeSurvey[[#This Row],[EmployeeID]])</f>
        <v>1</v>
      </c>
    </row>
    <row r="3761" spans="1:5" x14ac:dyDescent="0.25">
      <c r="A3761">
        <v>3760</v>
      </c>
      <c r="B3761">
        <v>1</v>
      </c>
      <c r="C3761">
        <v>1</v>
      </c>
      <c r="D3761">
        <v>1</v>
      </c>
      <c r="E3761">
        <f>COUNTIF(tbl_EmployeeSurvey[EmployeeID],tbl_EmployeeSurvey[[#This Row],[EmployeeID]])</f>
        <v>1</v>
      </c>
    </row>
    <row r="3762" spans="1:5" x14ac:dyDescent="0.25">
      <c r="A3762">
        <v>3761</v>
      </c>
      <c r="B3762">
        <v>4</v>
      </c>
      <c r="C3762">
        <v>1</v>
      </c>
      <c r="D3762">
        <v>4</v>
      </c>
      <c r="E3762">
        <f>COUNTIF(tbl_EmployeeSurvey[EmployeeID],tbl_EmployeeSurvey[[#This Row],[EmployeeID]])</f>
        <v>1</v>
      </c>
    </row>
    <row r="3763" spans="1:5" x14ac:dyDescent="0.25">
      <c r="A3763">
        <v>3762</v>
      </c>
      <c r="B3763">
        <v>2</v>
      </c>
      <c r="C3763">
        <v>2</v>
      </c>
      <c r="D3763">
        <v>3</v>
      </c>
      <c r="E3763">
        <f>COUNTIF(tbl_EmployeeSurvey[EmployeeID],tbl_EmployeeSurvey[[#This Row],[EmployeeID]])</f>
        <v>1</v>
      </c>
    </row>
    <row r="3764" spans="1:5" x14ac:dyDescent="0.25">
      <c r="A3764">
        <v>3763</v>
      </c>
      <c r="B3764">
        <v>3</v>
      </c>
      <c r="C3764">
        <v>2</v>
      </c>
      <c r="D3764">
        <v>4</v>
      </c>
      <c r="E3764">
        <f>COUNTIF(tbl_EmployeeSurvey[EmployeeID],tbl_EmployeeSurvey[[#This Row],[EmployeeID]])</f>
        <v>1</v>
      </c>
    </row>
    <row r="3765" spans="1:5" x14ac:dyDescent="0.25">
      <c r="A3765">
        <v>3764</v>
      </c>
      <c r="B3765">
        <v>4</v>
      </c>
      <c r="C3765">
        <v>2</v>
      </c>
      <c r="D3765">
        <v>1</v>
      </c>
      <c r="E3765">
        <f>COUNTIF(tbl_EmployeeSurvey[EmployeeID],tbl_EmployeeSurvey[[#This Row],[EmployeeID]])</f>
        <v>1</v>
      </c>
    </row>
    <row r="3766" spans="1:5" x14ac:dyDescent="0.25">
      <c r="A3766">
        <v>3765</v>
      </c>
      <c r="B3766">
        <v>1</v>
      </c>
      <c r="C3766">
        <v>3</v>
      </c>
      <c r="D3766">
        <v>3</v>
      </c>
      <c r="E3766">
        <f>COUNTIF(tbl_EmployeeSurvey[EmployeeID],tbl_EmployeeSurvey[[#This Row],[EmployeeID]])</f>
        <v>1</v>
      </c>
    </row>
    <row r="3767" spans="1:5" x14ac:dyDescent="0.25">
      <c r="A3767">
        <v>3766</v>
      </c>
      <c r="B3767">
        <v>4</v>
      </c>
      <c r="C3767">
        <v>1</v>
      </c>
      <c r="D3767">
        <v>1</v>
      </c>
      <c r="E3767">
        <f>COUNTIF(tbl_EmployeeSurvey[EmployeeID],tbl_EmployeeSurvey[[#This Row],[EmployeeID]])</f>
        <v>1</v>
      </c>
    </row>
    <row r="3768" spans="1:5" x14ac:dyDescent="0.25">
      <c r="A3768">
        <v>3767</v>
      </c>
      <c r="B3768">
        <v>4</v>
      </c>
      <c r="C3768">
        <v>3</v>
      </c>
      <c r="D3768">
        <v>3</v>
      </c>
      <c r="E3768">
        <f>COUNTIF(tbl_EmployeeSurvey[EmployeeID],tbl_EmployeeSurvey[[#This Row],[EmployeeID]])</f>
        <v>1</v>
      </c>
    </row>
    <row r="3769" spans="1:5" x14ac:dyDescent="0.25">
      <c r="A3769">
        <v>3768</v>
      </c>
      <c r="B3769">
        <v>4</v>
      </c>
      <c r="C3769">
        <v>3</v>
      </c>
      <c r="D3769">
        <v>1</v>
      </c>
      <c r="E3769">
        <f>COUNTIF(tbl_EmployeeSurvey[EmployeeID],tbl_EmployeeSurvey[[#This Row],[EmployeeID]])</f>
        <v>1</v>
      </c>
    </row>
    <row r="3770" spans="1:5" x14ac:dyDescent="0.25">
      <c r="A3770">
        <v>3769</v>
      </c>
      <c r="B3770">
        <v>3</v>
      </c>
      <c r="C3770">
        <v>4</v>
      </c>
      <c r="D3770">
        <v>3</v>
      </c>
      <c r="E3770">
        <f>COUNTIF(tbl_EmployeeSurvey[EmployeeID],tbl_EmployeeSurvey[[#This Row],[EmployeeID]])</f>
        <v>1</v>
      </c>
    </row>
    <row r="3771" spans="1:5" x14ac:dyDescent="0.25">
      <c r="A3771">
        <v>3770</v>
      </c>
      <c r="B3771">
        <v>2</v>
      </c>
      <c r="C3771">
        <v>3</v>
      </c>
      <c r="D3771">
        <v>3</v>
      </c>
      <c r="E3771">
        <f>COUNTIF(tbl_EmployeeSurvey[EmployeeID],tbl_EmployeeSurvey[[#This Row],[EmployeeID]])</f>
        <v>1</v>
      </c>
    </row>
    <row r="3772" spans="1:5" x14ac:dyDescent="0.25">
      <c r="A3772">
        <v>3771</v>
      </c>
      <c r="B3772">
        <v>3</v>
      </c>
      <c r="C3772">
        <v>2</v>
      </c>
      <c r="D3772">
        <v>3</v>
      </c>
      <c r="E3772">
        <f>COUNTIF(tbl_EmployeeSurvey[EmployeeID],tbl_EmployeeSurvey[[#This Row],[EmployeeID]])</f>
        <v>1</v>
      </c>
    </row>
    <row r="3773" spans="1:5" x14ac:dyDescent="0.25">
      <c r="A3773">
        <v>3772</v>
      </c>
      <c r="B3773">
        <v>1</v>
      </c>
      <c r="C3773">
        <v>4</v>
      </c>
      <c r="D3773">
        <v>3</v>
      </c>
      <c r="E3773">
        <f>COUNTIF(tbl_EmployeeSurvey[EmployeeID],tbl_EmployeeSurvey[[#This Row],[EmployeeID]])</f>
        <v>1</v>
      </c>
    </row>
    <row r="3774" spans="1:5" x14ac:dyDescent="0.25">
      <c r="A3774">
        <v>3773</v>
      </c>
      <c r="B3774">
        <v>3</v>
      </c>
      <c r="C3774">
        <v>1</v>
      </c>
      <c r="D3774">
        <v>3</v>
      </c>
      <c r="E3774">
        <f>COUNTIF(tbl_EmployeeSurvey[EmployeeID],tbl_EmployeeSurvey[[#This Row],[EmployeeID]])</f>
        <v>1</v>
      </c>
    </row>
    <row r="3775" spans="1:5" x14ac:dyDescent="0.25">
      <c r="A3775">
        <v>3774</v>
      </c>
      <c r="B3775">
        <v>4</v>
      </c>
      <c r="C3775">
        <v>2</v>
      </c>
      <c r="D3775">
        <v>3</v>
      </c>
      <c r="E3775">
        <f>COUNTIF(tbl_EmployeeSurvey[EmployeeID],tbl_EmployeeSurvey[[#This Row],[EmployeeID]])</f>
        <v>1</v>
      </c>
    </row>
    <row r="3776" spans="1:5" x14ac:dyDescent="0.25">
      <c r="A3776">
        <v>3775</v>
      </c>
      <c r="B3776">
        <v>4</v>
      </c>
      <c r="C3776">
        <v>4</v>
      </c>
      <c r="D3776">
        <v>3</v>
      </c>
      <c r="E3776">
        <f>COUNTIF(tbl_EmployeeSurvey[EmployeeID],tbl_EmployeeSurvey[[#This Row],[EmployeeID]])</f>
        <v>1</v>
      </c>
    </row>
    <row r="3777" spans="1:5" x14ac:dyDescent="0.25">
      <c r="A3777">
        <v>3776</v>
      </c>
      <c r="B3777">
        <v>4</v>
      </c>
      <c r="C3777">
        <v>4</v>
      </c>
      <c r="D3777">
        <v>1</v>
      </c>
      <c r="E3777">
        <f>COUNTIF(tbl_EmployeeSurvey[EmployeeID],tbl_EmployeeSurvey[[#This Row],[EmployeeID]])</f>
        <v>1</v>
      </c>
    </row>
    <row r="3778" spans="1:5" x14ac:dyDescent="0.25">
      <c r="A3778">
        <v>3777</v>
      </c>
      <c r="B3778">
        <v>1</v>
      </c>
      <c r="C3778">
        <v>1</v>
      </c>
      <c r="D3778">
        <v>4</v>
      </c>
      <c r="E3778">
        <f>COUNTIF(tbl_EmployeeSurvey[EmployeeID],tbl_EmployeeSurvey[[#This Row],[EmployeeID]])</f>
        <v>1</v>
      </c>
    </row>
    <row r="3779" spans="1:5" x14ac:dyDescent="0.25">
      <c r="A3779">
        <v>3778</v>
      </c>
      <c r="B3779">
        <v>2</v>
      </c>
      <c r="C3779">
        <v>3</v>
      </c>
      <c r="D3779">
        <v>3</v>
      </c>
      <c r="E3779">
        <f>COUNTIF(tbl_EmployeeSurvey[EmployeeID],tbl_EmployeeSurvey[[#This Row],[EmployeeID]])</f>
        <v>1</v>
      </c>
    </row>
    <row r="3780" spans="1:5" x14ac:dyDescent="0.25">
      <c r="A3780">
        <v>3779</v>
      </c>
      <c r="B3780">
        <v>3</v>
      </c>
      <c r="C3780">
        <v>3</v>
      </c>
      <c r="D3780">
        <v>3</v>
      </c>
      <c r="E3780">
        <f>COUNTIF(tbl_EmployeeSurvey[EmployeeID],tbl_EmployeeSurvey[[#This Row],[EmployeeID]])</f>
        <v>1</v>
      </c>
    </row>
    <row r="3781" spans="1:5" x14ac:dyDescent="0.25">
      <c r="A3781">
        <v>3780</v>
      </c>
      <c r="B3781">
        <v>3</v>
      </c>
      <c r="C3781">
        <v>1</v>
      </c>
      <c r="D3781">
        <v>3</v>
      </c>
      <c r="E3781">
        <f>COUNTIF(tbl_EmployeeSurvey[EmployeeID],tbl_EmployeeSurvey[[#This Row],[EmployeeID]])</f>
        <v>1</v>
      </c>
    </row>
    <row r="3782" spans="1:5" x14ac:dyDescent="0.25">
      <c r="A3782">
        <v>3781</v>
      </c>
      <c r="B3782">
        <v>4</v>
      </c>
      <c r="C3782">
        <v>4</v>
      </c>
      <c r="D3782">
        <v>3</v>
      </c>
      <c r="E3782">
        <f>COUNTIF(tbl_EmployeeSurvey[EmployeeID],tbl_EmployeeSurvey[[#This Row],[EmployeeID]])</f>
        <v>1</v>
      </c>
    </row>
    <row r="3783" spans="1:5" x14ac:dyDescent="0.25">
      <c r="A3783">
        <v>3782</v>
      </c>
      <c r="B3783">
        <v>1</v>
      </c>
      <c r="C3783">
        <v>2</v>
      </c>
      <c r="D3783">
        <v>3</v>
      </c>
      <c r="E3783">
        <f>COUNTIF(tbl_EmployeeSurvey[EmployeeID],tbl_EmployeeSurvey[[#This Row],[EmployeeID]])</f>
        <v>1</v>
      </c>
    </row>
    <row r="3784" spans="1:5" x14ac:dyDescent="0.25">
      <c r="A3784">
        <v>3783</v>
      </c>
      <c r="B3784">
        <v>2</v>
      </c>
      <c r="C3784">
        <v>3</v>
      </c>
      <c r="D3784">
        <v>3</v>
      </c>
      <c r="E3784">
        <f>COUNTIF(tbl_EmployeeSurvey[EmployeeID],tbl_EmployeeSurvey[[#This Row],[EmployeeID]])</f>
        <v>1</v>
      </c>
    </row>
    <row r="3785" spans="1:5" x14ac:dyDescent="0.25">
      <c r="A3785">
        <v>3784</v>
      </c>
      <c r="B3785">
        <v>4</v>
      </c>
      <c r="C3785">
        <v>2</v>
      </c>
      <c r="D3785">
        <v>3</v>
      </c>
      <c r="E3785">
        <f>COUNTIF(tbl_EmployeeSurvey[EmployeeID],tbl_EmployeeSurvey[[#This Row],[EmployeeID]])</f>
        <v>1</v>
      </c>
    </row>
    <row r="3786" spans="1:5" x14ac:dyDescent="0.25">
      <c r="A3786">
        <v>3785</v>
      </c>
      <c r="B3786">
        <v>3</v>
      </c>
      <c r="C3786">
        <v>4</v>
      </c>
      <c r="D3786">
        <v>2</v>
      </c>
      <c r="E3786">
        <f>COUNTIF(tbl_EmployeeSurvey[EmployeeID],tbl_EmployeeSurvey[[#This Row],[EmployeeID]])</f>
        <v>1</v>
      </c>
    </row>
    <row r="3787" spans="1:5" x14ac:dyDescent="0.25">
      <c r="A3787">
        <v>3786</v>
      </c>
      <c r="B3787">
        <v>3</v>
      </c>
      <c r="C3787">
        <v>3</v>
      </c>
      <c r="D3787">
        <v>3</v>
      </c>
      <c r="E3787">
        <f>COUNTIF(tbl_EmployeeSurvey[EmployeeID],tbl_EmployeeSurvey[[#This Row],[EmployeeID]])</f>
        <v>1</v>
      </c>
    </row>
    <row r="3788" spans="1:5" x14ac:dyDescent="0.25">
      <c r="A3788">
        <v>3787</v>
      </c>
      <c r="B3788">
        <v>3</v>
      </c>
      <c r="C3788">
        <v>3</v>
      </c>
      <c r="D3788">
        <v>2</v>
      </c>
      <c r="E3788">
        <f>COUNTIF(tbl_EmployeeSurvey[EmployeeID],tbl_EmployeeSurvey[[#This Row],[EmployeeID]])</f>
        <v>1</v>
      </c>
    </row>
    <row r="3789" spans="1:5" x14ac:dyDescent="0.25">
      <c r="A3789">
        <v>3788</v>
      </c>
      <c r="B3789">
        <v>1</v>
      </c>
      <c r="C3789">
        <v>1</v>
      </c>
      <c r="D3789">
        <v>1</v>
      </c>
      <c r="E3789">
        <f>COUNTIF(tbl_EmployeeSurvey[EmployeeID],tbl_EmployeeSurvey[[#This Row],[EmployeeID]])</f>
        <v>1</v>
      </c>
    </row>
    <row r="3790" spans="1:5" x14ac:dyDescent="0.25">
      <c r="A3790">
        <v>3789</v>
      </c>
      <c r="B3790">
        <v>2</v>
      </c>
      <c r="C3790">
        <v>1</v>
      </c>
      <c r="D3790">
        <v>3</v>
      </c>
      <c r="E3790">
        <f>COUNTIF(tbl_EmployeeSurvey[EmployeeID],tbl_EmployeeSurvey[[#This Row],[EmployeeID]])</f>
        <v>1</v>
      </c>
    </row>
    <row r="3791" spans="1:5" x14ac:dyDescent="0.25">
      <c r="A3791">
        <v>3790</v>
      </c>
      <c r="B3791">
        <v>3</v>
      </c>
      <c r="C3791">
        <v>3</v>
      </c>
      <c r="D3791">
        <v>3</v>
      </c>
      <c r="E3791">
        <f>COUNTIF(tbl_EmployeeSurvey[EmployeeID],tbl_EmployeeSurvey[[#This Row],[EmployeeID]])</f>
        <v>1</v>
      </c>
    </row>
    <row r="3792" spans="1:5" x14ac:dyDescent="0.25">
      <c r="A3792">
        <v>3791</v>
      </c>
      <c r="B3792">
        <v>4</v>
      </c>
      <c r="C3792">
        <v>1</v>
      </c>
      <c r="D3792">
        <v>3</v>
      </c>
      <c r="E3792">
        <f>COUNTIF(tbl_EmployeeSurvey[EmployeeID],tbl_EmployeeSurvey[[#This Row],[EmployeeID]])</f>
        <v>1</v>
      </c>
    </row>
    <row r="3793" spans="1:5" x14ac:dyDescent="0.25">
      <c r="A3793">
        <v>3792</v>
      </c>
      <c r="B3793">
        <v>3</v>
      </c>
      <c r="C3793">
        <v>2</v>
      </c>
      <c r="D3793">
        <v>3</v>
      </c>
      <c r="E3793">
        <f>COUNTIF(tbl_EmployeeSurvey[EmployeeID],tbl_EmployeeSurvey[[#This Row],[EmployeeID]])</f>
        <v>1</v>
      </c>
    </row>
    <row r="3794" spans="1:5" x14ac:dyDescent="0.25">
      <c r="A3794">
        <v>3793</v>
      </c>
      <c r="B3794">
        <v>1</v>
      </c>
      <c r="C3794">
        <v>1</v>
      </c>
      <c r="D3794">
        <v>3</v>
      </c>
      <c r="E3794">
        <f>COUNTIF(tbl_EmployeeSurvey[EmployeeID],tbl_EmployeeSurvey[[#This Row],[EmployeeID]])</f>
        <v>1</v>
      </c>
    </row>
    <row r="3795" spans="1:5" x14ac:dyDescent="0.25">
      <c r="A3795">
        <v>3794</v>
      </c>
      <c r="B3795">
        <v>3</v>
      </c>
      <c r="C3795">
        <v>4</v>
      </c>
      <c r="D3795">
        <v>3</v>
      </c>
      <c r="E3795">
        <f>COUNTIF(tbl_EmployeeSurvey[EmployeeID],tbl_EmployeeSurvey[[#This Row],[EmployeeID]])</f>
        <v>1</v>
      </c>
    </row>
    <row r="3796" spans="1:5" x14ac:dyDescent="0.25">
      <c r="A3796">
        <v>3795</v>
      </c>
      <c r="B3796">
        <v>3</v>
      </c>
      <c r="C3796">
        <v>2</v>
      </c>
      <c r="D3796">
        <v>3</v>
      </c>
      <c r="E3796">
        <f>COUNTIF(tbl_EmployeeSurvey[EmployeeID],tbl_EmployeeSurvey[[#This Row],[EmployeeID]])</f>
        <v>1</v>
      </c>
    </row>
    <row r="3797" spans="1:5" x14ac:dyDescent="0.25">
      <c r="A3797">
        <v>3796</v>
      </c>
      <c r="B3797">
        <v>4</v>
      </c>
      <c r="C3797">
        <v>1</v>
      </c>
      <c r="D3797">
        <v>2</v>
      </c>
      <c r="E3797">
        <f>COUNTIF(tbl_EmployeeSurvey[EmployeeID],tbl_EmployeeSurvey[[#This Row],[EmployeeID]])</f>
        <v>1</v>
      </c>
    </row>
    <row r="3798" spans="1:5" x14ac:dyDescent="0.25">
      <c r="A3798">
        <v>3797</v>
      </c>
      <c r="B3798">
        <v>3</v>
      </c>
      <c r="C3798">
        <v>1</v>
      </c>
      <c r="D3798">
        <v>2</v>
      </c>
      <c r="E3798">
        <f>COUNTIF(tbl_EmployeeSurvey[EmployeeID],tbl_EmployeeSurvey[[#This Row],[EmployeeID]])</f>
        <v>1</v>
      </c>
    </row>
    <row r="3799" spans="1:5" x14ac:dyDescent="0.25">
      <c r="A3799">
        <v>3798</v>
      </c>
      <c r="B3799">
        <v>1</v>
      </c>
      <c r="C3799">
        <v>4</v>
      </c>
      <c r="D3799">
        <v>1</v>
      </c>
      <c r="E3799">
        <f>COUNTIF(tbl_EmployeeSurvey[EmployeeID],tbl_EmployeeSurvey[[#This Row],[EmployeeID]])</f>
        <v>1</v>
      </c>
    </row>
    <row r="3800" spans="1:5" x14ac:dyDescent="0.25">
      <c r="A3800">
        <v>3799</v>
      </c>
      <c r="B3800">
        <v>3</v>
      </c>
      <c r="C3800">
        <v>4</v>
      </c>
      <c r="D3800">
        <v>3</v>
      </c>
      <c r="E3800">
        <f>COUNTIF(tbl_EmployeeSurvey[EmployeeID],tbl_EmployeeSurvey[[#This Row],[EmployeeID]])</f>
        <v>1</v>
      </c>
    </row>
    <row r="3801" spans="1:5" x14ac:dyDescent="0.25">
      <c r="A3801">
        <v>3800</v>
      </c>
      <c r="B3801">
        <v>2</v>
      </c>
      <c r="C3801">
        <v>4</v>
      </c>
      <c r="D3801">
        <v>2</v>
      </c>
      <c r="E3801">
        <f>COUNTIF(tbl_EmployeeSurvey[EmployeeID],tbl_EmployeeSurvey[[#This Row],[EmployeeID]])</f>
        <v>1</v>
      </c>
    </row>
    <row r="3802" spans="1:5" x14ac:dyDescent="0.25">
      <c r="A3802">
        <v>3801</v>
      </c>
      <c r="B3802">
        <v>1</v>
      </c>
      <c r="C3802">
        <v>4</v>
      </c>
      <c r="D3802">
        <v>3</v>
      </c>
      <c r="E3802">
        <f>COUNTIF(tbl_EmployeeSurvey[EmployeeID],tbl_EmployeeSurvey[[#This Row],[EmployeeID]])</f>
        <v>1</v>
      </c>
    </row>
    <row r="3803" spans="1:5" x14ac:dyDescent="0.25">
      <c r="A3803">
        <v>3802</v>
      </c>
      <c r="B3803">
        <v>3</v>
      </c>
      <c r="C3803">
        <v>2</v>
      </c>
      <c r="D3803">
        <v>3</v>
      </c>
      <c r="E3803">
        <f>COUNTIF(tbl_EmployeeSurvey[EmployeeID],tbl_EmployeeSurvey[[#This Row],[EmployeeID]])</f>
        <v>1</v>
      </c>
    </row>
    <row r="3804" spans="1:5" x14ac:dyDescent="0.25">
      <c r="A3804">
        <v>3803</v>
      </c>
      <c r="B3804">
        <v>2</v>
      </c>
      <c r="C3804">
        <v>2</v>
      </c>
      <c r="D3804">
        <v>4</v>
      </c>
      <c r="E3804">
        <f>COUNTIF(tbl_EmployeeSurvey[EmployeeID],tbl_EmployeeSurvey[[#This Row],[EmployeeID]])</f>
        <v>1</v>
      </c>
    </row>
    <row r="3805" spans="1:5" x14ac:dyDescent="0.25">
      <c r="A3805">
        <v>3804</v>
      </c>
      <c r="B3805">
        <v>2</v>
      </c>
      <c r="C3805">
        <v>3</v>
      </c>
      <c r="D3805">
        <v>3</v>
      </c>
      <c r="E3805">
        <f>COUNTIF(tbl_EmployeeSurvey[EmployeeID],tbl_EmployeeSurvey[[#This Row],[EmployeeID]])</f>
        <v>1</v>
      </c>
    </row>
    <row r="3806" spans="1:5" x14ac:dyDescent="0.25">
      <c r="A3806">
        <v>3805</v>
      </c>
      <c r="B3806">
        <v>2</v>
      </c>
      <c r="C3806">
        <v>1</v>
      </c>
      <c r="D3806">
        <v>3</v>
      </c>
      <c r="E3806">
        <f>COUNTIF(tbl_EmployeeSurvey[EmployeeID],tbl_EmployeeSurvey[[#This Row],[EmployeeID]])</f>
        <v>1</v>
      </c>
    </row>
    <row r="3807" spans="1:5" x14ac:dyDescent="0.25">
      <c r="A3807">
        <v>3806</v>
      </c>
      <c r="B3807">
        <v>1</v>
      </c>
      <c r="C3807">
        <v>3</v>
      </c>
      <c r="D3807">
        <v>3</v>
      </c>
      <c r="E3807">
        <f>COUNTIF(tbl_EmployeeSurvey[EmployeeID],tbl_EmployeeSurvey[[#This Row],[EmployeeID]])</f>
        <v>1</v>
      </c>
    </row>
    <row r="3808" spans="1:5" x14ac:dyDescent="0.25">
      <c r="A3808">
        <v>3807</v>
      </c>
      <c r="B3808">
        <v>4</v>
      </c>
      <c r="C3808">
        <v>3</v>
      </c>
      <c r="D3808">
        <v>3</v>
      </c>
      <c r="E3808">
        <f>COUNTIF(tbl_EmployeeSurvey[EmployeeID],tbl_EmployeeSurvey[[#This Row],[EmployeeID]])</f>
        <v>1</v>
      </c>
    </row>
    <row r="3809" spans="1:5" x14ac:dyDescent="0.25">
      <c r="A3809">
        <v>3808</v>
      </c>
      <c r="B3809">
        <v>1</v>
      </c>
      <c r="C3809">
        <v>4</v>
      </c>
      <c r="D3809">
        <v>4</v>
      </c>
      <c r="E3809">
        <f>COUNTIF(tbl_EmployeeSurvey[EmployeeID],tbl_EmployeeSurvey[[#This Row],[EmployeeID]])</f>
        <v>1</v>
      </c>
    </row>
    <row r="3810" spans="1:5" x14ac:dyDescent="0.25">
      <c r="A3810">
        <v>3809</v>
      </c>
      <c r="B3810">
        <v>3</v>
      </c>
      <c r="C3810">
        <v>3</v>
      </c>
      <c r="D3810">
        <v>3</v>
      </c>
      <c r="E3810">
        <f>COUNTIF(tbl_EmployeeSurvey[EmployeeID],tbl_EmployeeSurvey[[#This Row],[EmployeeID]])</f>
        <v>1</v>
      </c>
    </row>
    <row r="3811" spans="1:5" x14ac:dyDescent="0.25">
      <c r="A3811">
        <v>3810</v>
      </c>
      <c r="B3811">
        <v>4</v>
      </c>
      <c r="C3811">
        <v>3</v>
      </c>
      <c r="D3811">
        <v>3</v>
      </c>
      <c r="E3811">
        <f>COUNTIF(tbl_EmployeeSurvey[EmployeeID],tbl_EmployeeSurvey[[#This Row],[EmployeeID]])</f>
        <v>1</v>
      </c>
    </row>
    <row r="3812" spans="1:5" x14ac:dyDescent="0.25">
      <c r="A3812">
        <v>3811</v>
      </c>
      <c r="B3812">
        <v>1</v>
      </c>
      <c r="C3812">
        <v>1</v>
      </c>
      <c r="D3812">
        <v>3</v>
      </c>
      <c r="E3812">
        <f>COUNTIF(tbl_EmployeeSurvey[EmployeeID],tbl_EmployeeSurvey[[#This Row],[EmployeeID]])</f>
        <v>1</v>
      </c>
    </row>
    <row r="3813" spans="1:5" x14ac:dyDescent="0.25">
      <c r="A3813">
        <v>3812</v>
      </c>
      <c r="B3813">
        <v>4</v>
      </c>
      <c r="C3813">
        <v>4</v>
      </c>
      <c r="D3813">
        <v>3</v>
      </c>
      <c r="E3813">
        <f>COUNTIF(tbl_EmployeeSurvey[EmployeeID],tbl_EmployeeSurvey[[#This Row],[EmployeeID]])</f>
        <v>1</v>
      </c>
    </row>
    <row r="3814" spans="1:5" x14ac:dyDescent="0.25">
      <c r="A3814">
        <v>3813</v>
      </c>
      <c r="B3814">
        <v>2</v>
      </c>
      <c r="C3814">
        <v>3</v>
      </c>
      <c r="D3814">
        <v>2</v>
      </c>
      <c r="E3814">
        <f>COUNTIF(tbl_EmployeeSurvey[EmployeeID],tbl_EmployeeSurvey[[#This Row],[EmployeeID]])</f>
        <v>1</v>
      </c>
    </row>
    <row r="3815" spans="1:5" x14ac:dyDescent="0.25">
      <c r="A3815">
        <v>3814</v>
      </c>
      <c r="B3815">
        <v>4</v>
      </c>
      <c r="C3815">
        <v>3</v>
      </c>
      <c r="D3815">
        <v>2</v>
      </c>
      <c r="E3815">
        <f>COUNTIF(tbl_EmployeeSurvey[EmployeeID],tbl_EmployeeSurvey[[#This Row],[EmployeeID]])</f>
        <v>1</v>
      </c>
    </row>
    <row r="3816" spans="1:5" x14ac:dyDescent="0.25">
      <c r="A3816">
        <v>3815</v>
      </c>
      <c r="B3816">
        <v>4</v>
      </c>
      <c r="C3816">
        <v>1</v>
      </c>
      <c r="D3816">
        <v>3</v>
      </c>
      <c r="E3816">
        <f>COUNTIF(tbl_EmployeeSurvey[EmployeeID],tbl_EmployeeSurvey[[#This Row],[EmployeeID]])</f>
        <v>1</v>
      </c>
    </row>
    <row r="3817" spans="1:5" x14ac:dyDescent="0.25">
      <c r="A3817">
        <v>3816</v>
      </c>
      <c r="B3817">
        <v>4</v>
      </c>
      <c r="C3817">
        <v>2</v>
      </c>
      <c r="D3817">
        <v>3</v>
      </c>
      <c r="E3817">
        <f>COUNTIF(tbl_EmployeeSurvey[EmployeeID],tbl_EmployeeSurvey[[#This Row],[EmployeeID]])</f>
        <v>1</v>
      </c>
    </row>
    <row r="3818" spans="1:5" x14ac:dyDescent="0.25">
      <c r="A3818">
        <v>3817</v>
      </c>
      <c r="B3818">
        <v>3</v>
      </c>
      <c r="C3818">
        <v>4</v>
      </c>
      <c r="D3818">
        <v>2</v>
      </c>
      <c r="E3818">
        <f>COUNTIF(tbl_EmployeeSurvey[EmployeeID],tbl_EmployeeSurvey[[#This Row],[EmployeeID]])</f>
        <v>1</v>
      </c>
    </row>
    <row r="3819" spans="1:5" x14ac:dyDescent="0.25">
      <c r="A3819">
        <v>3818</v>
      </c>
      <c r="B3819">
        <v>4</v>
      </c>
      <c r="C3819">
        <v>1</v>
      </c>
      <c r="D3819">
        <v>1</v>
      </c>
      <c r="E3819">
        <f>COUNTIF(tbl_EmployeeSurvey[EmployeeID],tbl_EmployeeSurvey[[#This Row],[EmployeeID]])</f>
        <v>1</v>
      </c>
    </row>
    <row r="3820" spans="1:5" x14ac:dyDescent="0.25">
      <c r="A3820">
        <v>3819</v>
      </c>
      <c r="B3820">
        <v>3</v>
      </c>
      <c r="C3820">
        <v>2</v>
      </c>
      <c r="D3820">
        <v>3</v>
      </c>
      <c r="E3820">
        <f>COUNTIF(tbl_EmployeeSurvey[EmployeeID],tbl_EmployeeSurvey[[#This Row],[EmployeeID]])</f>
        <v>1</v>
      </c>
    </row>
    <row r="3821" spans="1:5" x14ac:dyDescent="0.25">
      <c r="A3821">
        <v>3820</v>
      </c>
      <c r="B3821">
        <v>2</v>
      </c>
      <c r="C3821">
        <v>3</v>
      </c>
      <c r="D3821">
        <v>2</v>
      </c>
      <c r="E3821">
        <f>COUNTIF(tbl_EmployeeSurvey[EmployeeID],tbl_EmployeeSurvey[[#This Row],[EmployeeID]])</f>
        <v>1</v>
      </c>
    </row>
    <row r="3822" spans="1:5" x14ac:dyDescent="0.25">
      <c r="A3822">
        <v>3821</v>
      </c>
      <c r="B3822">
        <v>2</v>
      </c>
      <c r="C3822">
        <v>3</v>
      </c>
      <c r="D3822">
        <v>3</v>
      </c>
      <c r="E3822">
        <f>COUNTIF(tbl_EmployeeSurvey[EmployeeID],tbl_EmployeeSurvey[[#This Row],[EmployeeID]])</f>
        <v>1</v>
      </c>
    </row>
    <row r="3823" spans="1:5" x14ac:dyDescent="0.25">
      <c r="A3823">
        <v>3822</v>
      </c>
      <c r="B3823">
        <v>2</v>
      </c>
      <c r="C3823">
        <v>4</v>
      </c>
      <c r="D3823">
        <v>3</v>
      </c>
      <c r="E3823">
        <f>COUNTIF(tbl_EmployeeSurvey[EmployeeID],tbl_EmployeeSurvey[[#This Row],[EmployeeID]])</f>
        <v>1</v>
      </c>
    </row>
    <row r="3824" spans="1:5" x14ac:dyDescent="0.25">
      <c r="A3824">
        <v>3823</v>
      </c>
      <c r="B3824">
        <v>2</v>
      </c>
      <c r="C3824">
        <v>4</v>
      </c>
      <c r="D3824">
        <v>2</v>
      </c>
      <c r="E3824">
        <f>COUNTIF(tbl_EmployeeSurvey[EmployeeID],tbl_EmployeeSurvey[[#This Row],[EmployeeID]])</f>
        <v>1</v>
      </c>
    </row>
    <row r="3825" spans="1:5" x14ac:dyDescent="0.25">
      <c r="A3825">
        <v>3824</v>
      </c>
      <c r="B3825">
        <v>2</v>
      </c>
      <c r="C3825">
        <v>2</v>
      </c>
      <c r="D3825">
        <v>2</v>
      </c>
      <c r="E3825">
        <f>COUNTIF(tbl_EmployeeSurvey[EmployeeID],tbl_EmployeeSurvey[[#This Row],[EmployeeID]])</f>
        <v>1</v>
      </c>
    </row>
    <row r="3826" spans="1:5" x14ac:dyDescent="0.25">
      <c r="A3826">
        <v>3825</v>
      </c>
      <c r="B3826">
        <v>3</v>
      </c>
      <c r="C3826">
        <v>1</v>
      </c>
      <c r="D3826">
        <v>3</v>
      </c>
      <c r="E3826">
        <f>COUNTIF(tbl_EmployeeSurvey[EmployeeID],tbl_EmployeeSurvey[[#This Row],[EmployeeID]])</f>
        <v>1</v>
      </c>
    </row>
    <row r="3827" spans="1:5" x14ac:dyDescent="0.25">
      <c r="A3827">
        <v>3826</v>
      </c>
      <c r="B3827">
        <v>1</v>
      </c>
      <c r="C3827">
        <v>1</v>
      </c>
      <c r="D3827">
        <v>3</v>
      </c>
      <c r="E3827">
        <f>COUNTIF(tbl_EmployeeSurvey[EmployeeID],tbl_EmployeeSurvey[[#This Row],[EmployeeID]])</f>
        <v>1</v>
      </c>
    </row>
    <row r="3828" spans="1:5" x14ac:dyDescent="0.25">
      <c r="A3828">
        <v>3827</v>
      </c>
      <c r="B3828">
        <v>4</v>
      </c>
      <c r="C3828">
        <v>1</v>
      </c>
      <c r="D3828">
        <v>3</v>
      </c>
      <c r="E3828">
        <f>COUNTIF(tbl_EmployeeSurvey[EmployeeID],tbl_EmployeeSurvey[[#This Row],[EmployeeID]])</f>
        <v>1</v>
      </c>
    </row>
    <row r="3829" spans="1:5" x14ac:dyDescent="0.25">
      <c r="A3829">
        <v>3828</v>
      </c>
      <c r="B3829">
        <v>3</v>
      </c>
      <c r="C3829">
        <v>3</v>
      </c>
      <c r="D3829">
        <v>3</v>
      </c>
      <c r="E3829">
        <f>COUNTIF(tbl_EmployeeSurvey[EmployeeID],tbl_EmployeeSurvey[[#This Row],[EmployeeID]])</f>
        <v>1</v>
      </c>
    </row>
    <row r="3830" spans="1:5" x14ac:dyDescent="0.25">
      <c r="A3830">
        <v>3829</v>
      </c>
      <c r="B3830">
        <v>3</v>
      </c>
      <c r="C3830">
        <v>4</v>
      </c>
      <c r="D3830">
        <v>3</v>
      </c>
      <c r="E3830">
        <f>COUNTIF(tbl_EmployeeSurvey[EmployeeID],tbl_EmployeeSurvey[[#This Row],[EmployeeID]])</f>
        <v>1</v>
      </c>
    </row>
    <row r="3831" spans="1:5" x14ac:dyDescent="0.25">
      <c r="A3831">
        <v>3830</v>
      </c>
      <c r="B3831">
        <v>3</v>
      </c>
      <c r="C3831">
        <v>1</v>
      </c>
      <c r="D3831">
        <v>2</v>
      </c>
      <c r="E3831">
        <f>COUNTIF(tbl_EmployeeSurvey[EmployeeID],tbl_EmployeeSurvey[[#This Row],[EmployeeID]])</f>
        <v>1</v>
      </c>
    </row>
    <row r="3832" spans="1:5" x14ac:dyDescent="0.25">
      <c r="A3832">
        <v>3831</v>
      </c>
      <c r="B3832">
        <v>2</v>
      </c>
      <c r="C3832">
        <v>1</v>
      </c>
      <c r="D3832">
        <v>3</v>
      </c>
      <c r="E3832">
        <f>COUNTIF(tbl_EmployeeSurvey[EmployeeID],tbl_EmployeeSurvey[[#This Row],[EmployeeID]])</f>
        <v>1</v>
      </c>
    </row>
    <row r="3833" spans="1:5" x14ac:dyDescent="0.25">
      <c r="A3833">
        <v>3832</v>
      </c>
      <c r="B3833">
        <v>4</v>
      </c>
      <c r="C3833">
        <v>1</v>
      </c>
      <c r="D3833">
        <v>3</v>
      </c>
      <c r="E3833">
        <f>COUNTIF(tbl_EmployeeSurvey[EmployeeID],tbl_EmployeeSurvey[[#This Row],[EmployeeID]])</f>
        <v>1</v>
      </c>
    </row>
    <row r="3834" spans="1:5" x14ac:dyDescent="0.25">
      <c r="A3834">
        <v>3833</v>
      </c>
      <c r="B3834">
        <v>2</v>
      </c>
      <c r="C3834">
        <v>1</v>
      </c>
      <c r="D3834">
        <v>3</v>
      </c>
      <c r="E3834">
        <f>COUNTIF(tbl_EmployeeSurvey[EmployeeID],tbl_EmployeeSurvey[[#This Row],[EmployeeID]])</f>
        <v>1</v>
      </c>
    </row>
    <row r="3835" spans="1:5" x14ac:dyDescent="0.25">
      <c r="A3835">
        <v>3834</v>
      </c>
      <c r="B3835">
        <v>2</v>
      </c>
      <c r="C3835">
        <v>1</v>
      </c>
      <c r="D3835">
        <v>2</v>
      </c>
      <c r="E3835">
        <f>COUNTIF(tbl_EmployeeSurvey[EmployeeID],tbl_EmployeeSurvey[[#This Row],[EmployeeID]])</f>
        <v>1</v>
      </c>
    </row>
    <row r="3836" spans="1:5" x14ac:dyDescent="0.25">
      <c r="A3836">
        <v>3835</v>
      </c>
      <c r="B3836">
        <v>3</v>
      </c>
      <c r="C3836">
        <v>4</v>
      </c>
      <c r="D3836">
        <v>3</v>
      </c>
      <c r="E3836">
        <f>COUNTIF(tbl_EmployeeSurvey[EmployeeID],tbl_EmployeeSurvey[[#This Row],[EmployeeID]])</f>
        <v>1</v>
      </c>
    </row>
    <row r="3837" spans="1:5" x14ac:dyDescent="0.25">
      <c r="A3837">
        <v>3836</v>
      </c>
      <c r="B3837">
        <v>2</v>
      </c>
      <c r="C3837">
        <v>4</v>
      </c>
      <c r="D3837">
        <v>4</v>
      </c>
      <c r="E3837">
        <f>COUNTIF(tbl_EmployeeSurvey[EmployeeID],tbl_EmployeeSurvey[[#This Row],[EmployeeID]])</f>
        <v>1</v>
      </c>
    </row>
    <row r="3838" spans="1:5" x14ac:dyDescent="0.25">
      <c r="A3838">
        <v>3837</v>
      </c>
      <c r="B3838">
        <v>4</v>
      </c>
      <c r="C3838">
        <v>3</v>
      </c>
      <c r="D3838">
        <v>3</v>
      </c>
      <c r="E3838">
        <f>COUNTIF(tbl_EmployeeSurvey[EmployeeID],tbl_EmployeeSurvey[[#This Row],[EmployeeID]])</f>
        <v>1</v>
      </c>
    </row>
    <row r="3839" spans="1:5" x14ac:dyDescent="0.25">
      <c r="A3839">
        <v>3838</v>
      </c>
      <c r="B3839">
        <v>3</v>
      </c>
      <c r="C3839">
        <v>3</v>
      </c>
      <c r="D3839">
        <v>3</v>
      </c>
      <c r="E3839">
        <f>COUNTIF(tbl_EmployeeSurvey[EmployeeID],tbl_EmployeeSurvey[[#This Row],[EmployeeID]])</f>
        <v>1</v>
      </c>
    </row>
    <row r="3840" spans="1:5" x14ac:dyDescent="0.25">
      <c r="A3840">
        <v>3839</v>
      </c>
      <c r="B3840">
        <v>1</v>
      </c>
      <c r="C3840">
        <v>3</v>
      </c>
      <c r="D3840">
        <v>3</v>
      </c>
      <c r="E3840">
        <f>COUNTIF(tbl_EmployeeSurvey[EmployeeID],tbl_EmployeeSurvey[[#This Row],[EmployeeID]])</f>
        <v>1</v>
      </c>
    </row>
    <row r="3841" spans="1:5" x14ac:dyDescent="0.25">
      <c r="A3841">
        <v>3840</v>
      </c>
      <c r="B3841">
        <v>3</v>
      </c>
      <c r="C3841">
        <v>3</v>
      </c>
      <c r="D3841">
        <v>3</v>
      </c>
      <c r="E3841">
        <f>COUNTIF(tbl_EmployeeSurvey[EmployeeID],tbl_EmployeeSurvey[[#This Row],[EmployeeID]])</f>
        <v>1</v>
      </c>
    </row>
    <row r="3842" spans="1:5" x14ac:dyDescent="0.25">
      <c r="A3842">
        <v>3841</v>
      </c>
      <c r="B3842">
        <v>3</v>
      </c>
      <c r="C3842">
        <v>3</v>
      </c>
      <c r="D3842">
        <v>2</v>
      </c>
      <c r="E3842">
        <f>COUNTIF(tbl_EmployeeSurvey[EmployeeID],tbl_EmployeeSurvey[[#This Row],[EmployeeID]])</f>
        <v>1</v>
      </c>
    </row>
    <row r="3843" spans="1:5" x14ac:dyDescent="0.25">
      <c r="A3843">
        <v>3842</v>
      </c>
      <c r="B3843">
        <v>1</v>
      </c>
      <c r="C3843">
        <v>3</v>
      </c>
      <c r="D3843">
        <v>1</v>
      </c>
      <c r="E3843">
        <f>COUNTIF(tbl_EmployeeSurvey[EmployeeID],tbl_EmployeeSurvey[[#This Row],[EmployeeID]])</f>
        <v>1</v>
      </c>
    </row>
    <row r="3844" spans="1:5" x14ac:dyDescent="0.25">
      <c r="A3844">
        <v>3843</v>
      </c>
      <c r="B3844">
        <v>4</v>
      </c>
      <c r="C3844">
        <v>4</v>
      </c>
      <c r="D3844">
        <v>3</v>
      </c>
      <c r="E3844">
        <f>COUNTIF(tbl_EmployeeSurvey[EmployeeID],tbl_EmployeeSurvey[[#This Row],[EmployeeID]])</f>
        <v>1</v>
      </c>
    </row>
    <row r="3845" spans="1:5" x14ac:dyDescent="0.25">
      <c r="A3845">
        <v>3844</v>
      </c>
      <c r="B3845">
        <v>4</v>
      </c>
      <c r="C3845">
        <v>3</v>
      </c>
      <c r="D3845">
        <v>4</v>
      </c>
      <c r="E3845">
        <f>COUNTIF(tbl_EmployeeSurvey[EmployeeID],tbl_EmployeeSurvey[[#This Row],[EmployeeID]])</f>
        <v>1</v>
      </c>
    </row>
    <row r="3846" spans="1:5" x14ac:dyDescent="0.25">
      <c r="A3846">
        <v>3845</v>
      </c>
      <c r="B3846">
        <v>4</v>
      </c>
      <c r="C3846">
        <v>1</v>
      </c>
      <c r="D3846">
        <v>3</v>
      </c>
      <c r="E3846">
        <f>COUNTIF(tbl_EmployeeSurvey[EmployeeID],tbl_EmployeeSurvey[[#This Row],[EmployeeID]])</f>
        <v>1</v>
      </c>
    </row>
    <row r="3847" spans="1:5" x14ac:dyDescent="0.25">
      <c r="A3847">
        <v>3846</v>
      </c>
      <c r="B3847">
        <v>2</v>
      </c>
      <c r="C3847">
        <v>2</v>
      </c>
      <c r="D3847">
        <v>1</v>
      </c>
      <c r="E3847">
        <f>COUNTIF(tbl_EmployeeSurvey[EmployeeID],tbl_EmployeeSurvey[[#This Row],[EmployeeID]])</f>
        <v>1</v>
      </c>
    </row>
    <row r="3848" spans="1:5" x14ac:dyDescent="0.25">
      <c r="A3848">
        <v>3847</v>
      </c>
      <c r="B3848">
        <v>3</v>
      </c>
      <c r="C3848">
        <v>4</v>
      </c>
      <c r="D3848">
        <v>2</v>
      </c>
      <c r="E3848">
        <f>COUNTIF(tbl_EmployeeSurvey[EmployeeID],tbl_EmployeeSurvey[[#This Row],[EmployeeID]])</f>
        <v>1</v>
      </c>
    </row>
    <row r="3849" spans="1:5" x14ac:dyDescent="0.25">
      <c r="A3849">
        <v>3848</v>
      </c>
      <c r="B3849">
        <v>1</v>
      </c>
      <c r="C3849">
        <v>4</v>
      </c>
      <c r="D3849">
        <v>3</v>
      </c>
      <c r="E3849">
        <f>COUNTIF(tbl_EmployeeSurvey[EmployeeID],tbl_EmployeeSurvey[[#This Row],[EmployeeID]])</f>
        <v>1</v>
      </c>
    </row>
    <row r="3850" spans="1:5" x14ac:dyDescent="0.25">
      <c r="A3850">
        <v>3849</v>
      </c>
      <c r="B3850">
        <v>3</v>
      </c>
      <c r="C3850">
        <v>4</v>
      </c>
      <c r="D3850">
        <v>3</v>
      </c>
      <c r="E3850">
        <f>COUNTIF(tbl_EmployeeSurvey[EmployeeID],tbl_EmployeeSurvey[[#This Row],[EmployeeID]])</f>
        <v>1</v>
      </c>
    </row>
    <row r="3851" spans="1:5" x14ac:dyDescent="0.25">
      <c r="A3851">
        <v>3850</v>
      </c>
      <c r="B3851">
        <v>1</v>
      </c>
      <c r="C3851">
        <v>4</v>
      </c>
      <c r="D3851">
        <v>2</v>
      </c>
      <c r="E3851">
        <f>COUNTIF(tbl_EmployeeSurvey[EmployeeID],tbl_EmployeeSurvey[[#This Row],[EmployeeID]])</f>
        <v>1</v>
      </c>
    </row>
    <row r="3852" spans="1:5" x14ac:dyDescent="0.25">
      <c r="A3852">
        <v>3851</v>
      </c>
      <c r="B3852">
        <v>1</v>
      </c>
      <c r="C3852">
        <v>4</v>
      </c>
      <c r="D3852">
        <v>3</v>
      </c>
      <c r="E3852">
        <f>COUNTIF(tbl_EmployeeSurvey[EmployeeID],tbl_EmployeeSurvey[[#This Row],[EmployeeID]])</f>
        <v>1</v>
      </c>
    </row>
    <row r="3853" spans="1:5" x14ac:dyDescent="0.25">
      <c r="A3853">
        <v>3852</v>
      </c>
      <c r="B3853">
        <v>2</v>
      </c>
      <c r="C3853">
        <v>3</v>
      </c>
      <c r="D3853">
        <v>3</v>
      </c>
      <c r="E3853">
        <f>COUNTIF(tbl_EmployeeSurvey[EmployeeID],tbl_EmployeeSurvey[[#This Row],[EmployeeID]])</f>
        <v>1</v>
      </c>
    </row>
    <row r="3854" spans="1:5" x14ac:dyDescent="0.25">
      <c r="A3854">
        <v>3853</v>
      </c>
      <c r="B3854">
        <v>4</v>
      </c>
      <c r="C3854">
        <v>4</v>
      </c>
      <c r="D3854">
        <v>2</v>
      </c>
      <c r="E3854">
        <f>COUNTIF(tbl_EmployeeSurvey[EmployeeID],tbl_EmployeeSurvey[[#This Row],[EmployeeID]])</f>
        <v>1</v>
      </c>
    </row>
    <row r="3855" spans="1:5" x14ac:dyDescent="0.25">
      <c r="A3855">
        <v>3854</v>
      </c>
      <c r="B3855">
        <v>1</v>
      </c>
      <c r="C3855">
        <v>1</v>
      </c>
      <c r="D3855">
        <v>1</v>
      </c>
      <c r="E3855">
        <f>COUNTIF(tbl_EmployeeSurvey[EmployeeID],tbl_EmployeeSurvey[[#This Row],[EmployeeID]])</f>
        <v>1</v>
      </c>
    </row>
    <row r="3856" spans="1:5" x14ac:dyDescent="0.25">
      <c r="A3856">
        <v>3855</v>
      </c>
      <c r="B3856">
        <v>3</v>
      </c>
      <c r="C3856">
        <v>3</v>
      </c>
      <c r="D3856">
        <v>3</v>
      </c>
      <c r="E3856">
        <f>COUNTIF(tbl_EmployeeSurvey[EmployeeID],tbl_EmployeeSurvey[[#This Row],[EmployeeID]])</f>
        <v>1</v>
      </c>
    </row>
    <row r="3857" spans="1:5" x14ac:dyDescent="0.25">
      <c r="A3857">
        <v>3856</v>
      </c>
      <c r="B3857">
        <v>2</v>
      </c>
      <c r="C3857">
        <v>1</v>
      </c>
      <c r="D3857">
        <v>3</v>
      </c>
      <c r="E3857">
        <f>COUNTIF(tbl_EmployeeSurvey[EmployeeID],tbl_EmployeeSurvey[[#This Row],[EmployeeID]])</f>
        <v>1</v>
      </c>
    </row>
    <row r="3858" spans="1:5" x14ac:dyDescent="0.25">
      <c r="A3858">
        <v>3857</v>
      </c>
      <c r="B3858">
        <v>4</v>
      </c>
      <c r="C3858">
        <v>3</v>
      </c>
      <c r="D3858">
        <v>3</v>
      </c>
      <c r="E3858">
        <f>COUNTIF(tbl_EmployeeSurvey[EmployeeID],tbl_EmployeeSurvey[[#This Row],[EmployeeID]])</f>
        <v>1</v>
      </c>
    </row>
    <row r="3859" spans="1:5" x14ac:dyDescent="0.25">
      <c r="A3859">
        <v>3858</v>
      </c>
      <c r="B3859">
        <v>4</v>
      </c>
      <c r="C3859">
        <v>2</v>
      </c>
      <c r="D3859">
        <v>3</v>
      </c>
      <c r="E3859">
        <f>COUNTIF(tbl_EmployeeSurvey[EmployeeID],tbl_EmployeeSurvey[[#This Row],[EmployeeID]])</f>
        <v>1</v>
      </c>
    </row>
    <row r="3860" spans="1:5" x14ac:dyDescent="0.25">
      <c r="A3860">
        <v>3859</v>
      </c>
      <c r="B3860">
        <v>1</v>
      </c>
      <c r="C3860">
        <v>2</v>
      </c>
      <c r="D3860">
        <v>3</v>
      </c>
      <c r="E3860">
        <f>COUNTIF(tbl_EmployeeSurvey[EmployeeID],tbl_EmployeeSurvey[[#This Row],[EmployeeID]])</f>
        <v>1</v>
      </c>
    </row>
    <row r="3861" spans="1:5" x14ac:dyDescent="0.25">
      <c r="A3861">
        <v>3860</v>
      </c>
      <c r="B3861">
        <v>4</v>
      </c>
      <c r="C3861">
        <v>1</v>
      </c>
      <c r="D3861">
        <v>3</v>
      </c>
      <c r="E3861">
        <f>COUNTIF(tbl_EmployeeSurvey[EmployeeID],tbl_EmployeeSurvey[[#This Row],[EmployeeID]])</f>
        <v>1</v>
      </c>
    </row>
    <row r="3862" spans="1:5" x14ac:dyDescent="0.25">
      <c r="A3862">
        <v>3861</v>
      </c>
      <c r="B3862">
        <v>3</v>
      </c>
      <c r="C3862">
        <v>3</v>
      </c>
      <c r="D3862">
        <v>3</v>
      </c>
      <c r="E3862">
        <f>COUNTIF(tbl_EmployeeSurvey[EmployeeID],tbl_EmployeeSurvey[[#This Row],[EmployeeID]])</f>
        <v>1</v>
      </c>
    </row>
    <row r="3863" spans="1:5" x14ac:dyDescent="0.25">
      <c r="A3863">
        <v>3862</v>
      </c>
      <c r="B3863">
        <v>4</v>
      </c>
      <c r="C3863">
        <v>2</v>
      </c>
      <c r="D3863">
        <v>3</v>
      </c>
      <c r="E3863">
        <f>COUNTIF(tbl_EmployeeSurvey[EmployeeID],tbl_EmployeeSurvey[[#This Row],[EmployeeID]])</f>
        <v>1</v>
      </c>
    </row>
    <row r="3864" spans="1:5" x14ac:dyDescent="0.25">
      <c r="A3864">
        <v>3863</v>
      </c>
      <c r="B3864">
        <v>1</v>
      </c>
      <c r="C3864">
        <v>2</v>
      </c>
      <c r="D3864">
        <v>3</v>
      </c>
      <c r="E3864">
        <f>COUNTIF(tbl_EmployeeSurvey[EmployeeID],tbl_EmployeeSurvey[[#This Row],[EmployeeID]])</f>
        <v>1</v>
      </c>
    </row>
    <row r="3865" spans="1:5" x14ac:dyDescent="0.25">
      <c r="A3865">
        <v>3864</v>
      </c>
      <c r="B3865">
        <v>3</v>
      </c>
      <c r="C3865">
        <v>3</v>
      </c>
      <c r="D3865">
        <v>3</v>
      </c>
      <c r="E3865">
        <f>COUNTIF(tbl_EmployeeSurvey[EmployeeID],tbl_EmployeeSurvey[[#This Row],[EmployeeID]])</f>
        <v>1</v>
      </c>
    </row>
    <row r="3866" spans="1:5" x14ac:dyDescent="0.25">
      <c r="A3866">
        <v>3865</v>
      </c>
      <c r="B3866">
        <v>4</v>
      </c>
      <c r="C3866">
        <v>3</v>
      </c>
      <c r="D3866">
        <v>3</v>
      </c>
      <c r="E3866">
        <f>COUNTIF(tbl_EmployeeSurvey[EmployeeID],tbl_EmployeeSurvey[[#This Row],[EmployeeID]])</f>
        <v>1</v>
      </c>
    </row>
    <row r="3867" spans="1:5" x14ac:dyDescent="0.25">
      <c r="A3867">
        <v>3866</v>
      </c>
      <c r="B3867">
        <v>4</v>
      </c>
      <c r="C3867">
        <v>1</v>
      </c>
      <c r="D3867">
        <v>3</v>
      </c>
      <c r="E3867">
        <f>COUNTIF(tbl_EmployeeSurvey[EmployeeID],tbl_EmployeeSurvey[[#This Row],[EmployeeID]])</f>
        <v>1</v>
      </c>
    </row>
    <row r="3868" spans="1:5" x14ac:dyDescent="0.25">
      <c r="A3868">
        <v>3867</v>
      </c>
      <c r="B3868">
        <v>2</v>
      </c>
      <c r="C3868">
        <v>3</v>
      </c>
      <c r="D3868">
        <v>3</v>
      </c>
      <c r="E3868">
        <f>COUNTIF(tbl_EmployeeSurvey[EmployeeID],tbl_EmployeeSurvey[[#This Row],[EmployeeID]])</f>
        <v>1</v>
      </c>
    </row>
    <row r="3869" spans="1:5" x14ac:dyDescent="0.25">
      <c r="A3869">
        <v>3868</v>
      </c>
      <c r="B3869">
        <v>3</v>
      </c>
      <c r="C3869">
        <v>3</v>
      </c>
      <c r="D3869">
        <v>3</v>
      </c>
      <c r="E3869">
        <f>COUNTIF(tbl_EmployeeSurvey[EmployeeID],tbl_EmployeeSurvey[[#This Row],[EmployeeID]])</f>
        <v>1</v>
      </c>
    </row>
    <row r="3870" spans="1:5" x14ac:dyDescent="0.25">
      <c r="A3870">
        <v>3869</v>
      </c>
      <c r="B3870">
        <v>4</v>
      </c>
      <c r="C3870">
        <v>4</v>
      </c>
      <c r="D3870">
        <v>4</v>
      </c>
      <c r="E3870">
        <f>COUNTIF(tbl_EmployeeSurvey[EmployeeID],tbl_EmployeeSurvey[[#This Row],[EmployeeID]])</f>
        <v>1</v>
      </c>
    </row>
    <row r="3871" spans="1:5" x14ac:dyDescent="0.25">
      <c r="A3871">
        <v>3870</v>
      </c>
      <c r="B3871">
        <v>4</v>
      </c>
      <c r="C3871">
        <v>4</v>
      </c>
      <c r="D3871">
        <v>4</v>
      </c>
      <c r="E3871">
        <f>COUNTIF(tbl_EmployeeSurvey[EmployeeID],tbl_EmployeeSurvey[[#This Row],[EmployeeID]])</f>
        <v>1</v>
      </c>
    </row>
    <row r="3872" spans="1:5" x14ac:dyDescent="0.25">
      <c r="A3872">
        <v>3871</v>
      </c>
      <c r="B3872">
        <v>1</v>
      </c>
      <c r="C3872">
        <v>2</v>
      </c>
      <c r="D3872">
        <v>2</v>
      </c>
      <c r="E3872">
        <f>COUNTIF(tbl_EmployeeSurvey[EmployeeID],tbl_EmployeeSurvey[[#This Row],[EmployeeID]])</f>
        <v>1</v>
      </c>
    </row>
    <row r="3873" spans="1:5" x14ac:dyDescent="0.25">
      <c r="A3873">
        <v>3872</v>
      </c>
      <c r="B3873">
        <v>4</v>
      </c>
      <c r="C3873">
        <v>4</v>
      </c>
      <c r="D3873">
        <v>3</v>
      </c>
      <c r="E3873">
        <f>COUNTIF(tbl_EmployeeSurvey[EmployeeID],tbl_EmployeeSurvey[[#This Row],[EmployeeID]])</f>
        <v>1</v>
      </c>
    </row>
    <row r="3874" spans="1:5" x14ac:dyDescent="0.25">
      <c r="A3874">
        <v>3873</v>
      </c>
      <c r="B3874">
        <v>4</v>
      </c>
      <c r="C3874">
        <v>2</v>
      </c>
      <c r="D3874">
        <v>2</v>
      </c>
      <c r="E3874">
        <f>COUNTIF(tbl_EmployeeSurvey[EmployeeID],tbl_EmployeeSurvey[[#This Row],[EmployeeID]])</f>
        <v>1</v>
      </c>
    </row>
    <row r="3875" spans="1:5" x14ac:dyDescent="0.25">
      <c r="A3875">
        <v>3874</v>
      </c>
      <c r="B3875">
        <v>1</v>
      </c>
      <c r="C3875">
        <v>4</v>
      </c>
      <c r="D3875">
        <v>3</v>
      </c>
      <c r="E3875">
        <f>COUNTIF(tbl_EmployeeSurvey[EmployeeID],tbl_EmployeeSurvey[[#This Row],[EmployeeID]])</f>
        <v>1</v>
      </c>
    </row>
    <row r="3876" spans="1:5" x14ac:dyDescent="0.25">
      <c r="A3876">
        <v>3875</v>
      </c>
      <c r="B3876">
        <v>4</v>
      </c>
      <c r="C3876">
        <v>1</v>
      </c>
      <c r="D3876">
        <v>2</v>
      </c>
      <c r="E3876">
        <f>COUNTIF(tbl_EmployeeSurvey[EmployeeID],tbl_EmployeeSurvey[[#This Row],[EmployeeID]])</f>
        <v>1</v>
      </c>
    </row>
    <row r="3877" spans="1:5" x14ac:dyDescent="0.25">
      <c r="A3877">
        <v>3876</v>
      </c>
      <c r="B3877">
        <v>4</v>
      </c>
      <c r="C3877">
        <v>2</v>
      </c>
      <c r="D3877">
        <v>3</v>
      </c>
      <c r="E3877">
        <f>COUNTIF(tbl_EmployeeSurvey[EmployeeID],tbl_EmployeeSurvey[[#This Row],[EmployeeID]])</f>
        <v>1</v>
      </c>
    </row>
    <row r="3878" spans="1:5" x14ac:dyDescent="0.25">
      <c r="A3878">
        <v>3877</v>
      </c>
      <c r="B3878">
        <v>2</v>
      </c>
      <c r="C3878">
        <v>2</v>
      </c>
      <c r="D3878">
        <v>3</v>
      </c>
      <c r="E3878">
        <f>COUNTIF(tbl_EmployeeSurvey[EmployeeID],tbl_EmployeeSurvey[[#This Row],[EmployeeID]])</f>
        <v>1</v>
      </c>
    </row>
    <row r="3879" spans="1:5" x14ac:dyDescent="0.25">
      <c r="A3879">
        <v>3878</v>
      </c>
      <c r="B3879">
        <v>3</v>
      </c>
      <c r="C3879">
        <v>3</v>
      </c>
      <c r="D3879">
        <v>3</v>
      </c>
      <c r="E3879">
        <f>COUNTIF(tbl_EmployeeSurvey[EmployeeID],tbl_EmployeeSurvey[[#This Row],[EmployeeID]])</f>
        <v>1</v>
      </c>
    </row>
    <row r="3880" spans="1:5" x14ac:dyDescent="0.25">
      <c r="A3880">
        <v>3879</v>
      </c>
      <c r="B3880">
        <v>4</v>
      </c>
      <c r="C3880">
        <v>3</v>
      </c>
      <c r="D3880">
        <v>3</v>
      </c>
      <c r="E3880">
        <f>COUNTIF(tbl_EmployeeSurvey[EmployeeID],tbl_EmployeeSurvey[[#This Row],[EmployeeID]])</f>
        <v>1</v>
      </c>
    </row>
    <row r="3881" spans="1:5" x14ac:dyDescent="0.25">
      <c r="A3881">
        <v>3880</v>
      </c>
      <c r="B3881">
        <v>4</v>
      </c>
      <c r="C3881">
        <v>1</v>
      </c>
      <c r="D3881">
        <v>3</v>
      </c>
      <c r="E3881">
        <f>COUNTIF(tbl_EmployeeSurvey[EmployeeID],tbl_EmployeeSurvey[[#This Row],[EmployeeID]])</f>
        <v>1</v>
      </c>
    </row>
    <row r="3882" spans="1:5" x14ac:dyDescent="0.25">
      <c r="A3882">
        <v>3881</v>
      </c>
      <c r="B3882">
        <v>3</v>
      </c>
      <c r="C3882">
        <v>4</v>
      </c>
      <c r="D3882">
        <v>3</v>
      </c>
      <c r="E3882">
        <f>COUNTIF(tbl_EmployeeSurvey[EmployeeID],tbl_EmployeeSurvey[[#This Row],[EmployeeID]])</f>
        <v>1</v>
      </c>
    </row>
    <row r="3883" spans="1:5" x14ac:dyDescent="0.25">
      <c r="A3883">
        <v>3882</v>
      </c>
      <c r="B3883">
        <v>1</v>
      </c>
      <c r="C3883">
        <v>3</v>
      </c>
      <c r="D3883">
        <v>2</v>
      </c>
      <c r="E3883">
        <f>COUNTIF(tbl_EmployeeSurvey[EmployeeID],tbl_EmployeeSurvey[[#This Row],[EmployeeID]])</f>
        <v>1</v>
      </c>
    </row>
    <row r="3884" spans="1:5" x14ac:dyDescent="0.25">
      <c r="A3884">
        <v>3883</v>
      </c>
      <c r="B3884">
        <v>3</v>
      </c>
      <c r="C3884">
        <v>4</v>
      </c>
      <c r="D3884">
        <v>3</v>
      </c>
      <c r="E3884">
        <f>COUNTIF(tbl_EmployeeSurvey[EmployeeID],tbl_EmployeeSurvey[[#This Row],[EmployeeID]])</f>
        <v>1</v>
      </c>
    </row>
    <row r="3885" spans="1:5" x14ac:dyDescent="0.25">
      <c r="A3885">
        <v>3884</v>
      </c>
      <c r="B3885">
        <v>4</v>
      </c>
      <c r="C3885">
        <v>3</v>
      </c>
      <c r="D3885">
        <v>3</v>
      </c>
      <c r="E3885">
        <f>COUNTIF(tbl_EmployeeSurvey[EmployeeID],tbl_EmployeeSurvey[[#This Row],[EmployeeID]])</f>
        <v>1</v>
      </c>
    </row>
    <row r="3886" spans="1:5" x14ac:dyDescent="0.25">
      <c r="A3886">
        <v>3885</v>
      </c>
      <c r="B3886">
        <v>4</v>
      </c>
      <c r="C3886">
        <v>3</v>
      </c>
      <c r="D3886">
        <v>2</v>
      </c>
      <c r="E3886">
        <f>COUNTIF(tbl_EmployeeSurvey[EmployeeID],tbl_EmployeeSurvey[[#This Row],[EmployeeID]])</f>
        <v>1</v>
      </c>
    </row>
    <row r="3887" spans="1:5" x14ac:dyDescent="0.25">
      <c r="A3887">
        <v>3886</v>
      </c>
      <c r="B3887">
        <v>2</v>
      </c>
      <c r="C3887">
        <v>4</v>
      </c>
      <c r="D3887">
        <v>3</v>
      </c>
      <c r="E3887">
        <f>COUNTIF(tbl_EmployeeSurvey[EmployeeID],tbl_EmployeeSurvey[[#This Row],[EmployeeID]])</f>
        <v>1</v>
      </c>
    </row>
    <row r="3888" spans="1:5" x14ac:dyDescent="0.25">
      <c r="A3888">
        <v>3887</v>
      </c>
      <c r="B3888">
        <v>4</v>
      </c>
      <c r="C3888">
        <v>3</v>
      </c>
      <c r="D3888">
        <v>3</v>
      </c>
      <c r="E3888">
        <f>COUNTIF(tbl_EmployeeSurvey[EmployeeID],tbl_EmployeeSurvey[[#This Row],[EmployeeID]])</f>
        <v>1</v>
      </c>
    </row>
    <row r="3889" spans="1:5" x14ac:dyDescent="0.25">
      <c r="A3889">
        <v>3888</v>
      </c>
      <c r="B3889">
        <v>4</v>
      </c>
      <c r="C3889">
        <v>2</v>
      </c>
      <c r="D3889">
        <v>3</v>
      </c>
      <c r="E3889">
        <f>COUNTIF(tbl_EmployeeSurvey[EmployeeID],tbl_EmployeeSurvey[[#This Row],[EmployeeID]])</f>
        <v>1</v>
      </c>
    </row>
    <row r="3890" spans="1:5" x14ac:dyDescent="0.25">
      <c r="A3890">
        <v>3889</v>
      </c>
      <c r="B3890">
        <v>4</v>
      </c>
      <c r="C3890">
        <v>4</v>
      </c>
      <c r="D3890">
        <v>3</v>
      </c>
      <c r="E3890">
        <f>COUNTIF(tbl_EmployeeSurvey[EmployeeID],tbl_EmployeeSurvey[[#This Row],[EmployeeID]])</f>
        <v>1</v>
      </c>
    </row>
    <row r="3891" spans="1:5" x14ac:dyDescent="0.25">
      <c r="A3891">
        <v>3890</v>
      </c>
      <c r="B3891">
        <v>1</v>
      </c>
      <c r="C3891">
        <v>2</v>
      </c>
      <c r="D3891">
        <v>3</v>
      </c>
      <c r="E3891">
        <f>COUNTIF(tbl_EmployeeSurvey[EmployeeID],tbl_EmployeeSurvey[[#This Row],[EmployeeID]])</f>
        <v>1</v>
      </c>
    </row>
    <row r="3892" spans="1:5" x14ac:dyDescent="0.25">
      <c r="A3892">
        <v>3891</v>
      </c>
      <c r="B3892">
        <v>2</v>
      </c>
      <c r="C3892">
        <v>4</v>
      </c>
      <c r="D3892">
        <v>4</v>
      </c>
      <c r="E3892">
        <f>COUNTIF(tbl_EmployeeSurvey[EmployeeID],tbl_EmployeeSurvey[[#This Row],[EmployeeID]])</f>
        <v>1</v>
      </c>
    </row>
    <row r="3893" spans="1:5" x14ac:dyDescent="0.25">
      <c r="A3893">
        <v>3892</v>
      </c>
      <c r="B3893">
        <v>3</v>
      </c>
      <c r="C3893">
        <v>4</v>
      </c>
      <c r="D3893">
        <v>4</v>
      </c>
      <c r="E3893">
        <f>COUNTIF(tbl_EmployeeSurvey[EmployeeID],tbl_EmployeeSurvey[[#This Row],[EmployeeID]])</f>
        <v>1</v>
      </c>
    </row>
    <row r="3894" spans="1:5" x14ac:dyDescent="0.25">
      <c r="A3894">
        <v>3893</v>
      </c>
      <c r="B3894">
        <v>2</v>
      </c>
      <c r="C3894">
        <v>2</v>
      </c>
      <c r="D3894">
        <v>3</v>
      </c>
      <c r="E3894">
        <f>COUNTIF(tbl_EmployeeSurvey[EmployeeID],tbl_EmployeeSurvey[[#This Row],[EmployeeID]])</f>
        <v>1</v>
      </c>
    </row>
    <row r="3895" spans="1:5" x14ac:dyDescent="0.25">
      <c r="A3895">
        <v>3894</v>
      </c>
      <c r="B3895">
        <v>3</v>
      </c>
      <c r="C3895">
        <v>4</v>
      </c>
      <c r="D3895">
        <v>2</v>
      </c>
      <c r="E3895">
        <f>COUNTIF(tbl_EmployeeSurvey[EmployeeID],tbl_EmployeeSurvey[[#This Row],[EmployeeID]])</f>
        <v>1</v>
      </c>
    </row>
    <row r="3896" spans="1:5" x14ac:dyDescent="0.25">
      <c r="A3896">
        <v>3895</v>
      </c>
      <c r="B3896">
        <v>2</v>
      </c>
      <c r="C3896">
        <v>4</v>
      </c>
      <c r="D3896">
        <v>3</v>
      </c>
      <c r="E3896">
        <f>COUNTIF(tbl_EmployeeSurvey[EmployeeID],tbl_EmployeeSurvey[[#This Row],[EmployeeID]])</f>
        <v>1</v>
      </c>
    </row>
    <row r="3897" spans="1:5" x14ac:dyDescent="0.25">
      <c r="A3897">
        <v>3896</v>
      </c>
      <c r="B3897">
        <v>3</v>
      </c>
      <c r="C3897">
        <v>4</v>
      </c>
      <c r="D3897">
        <v>3</v>
      </c>
      <c r="E3897">
        <f>COUNTIF(tbl_EmployeeSurvey[EmployeeID],tbl_EmployeeSurvey[[#This Row],[EmployeeID]])</f>
        <v>1</v>
      </c>
    </row>
    <row r="3898" spans="1:5" x14ac:dyDescent="0.25">
      <c r="A3898">
        <v>3897</v>
      </c>
      <c r="B3898">
        <v>3</v>
      </c>
      <c r="C3898">
        <v>4</v>
      </c>
      <c r="D3898">
        <v>3</v>
      </c>
      <c r="E3898">
        <f>COUNTIF(tbl_EmployeeSurvey[EmployeeID],tbl_EmployeeSurvey[[#This Row],[EmployeeID]])</f>
        <v>1</v>
      </c>
    </row>
    <row r="3899" spans="1:5" x14ac:dyDescent="0.25">
      <c r="A3899">
        <v>3898</v>
      </c>
      <c r="B3899">
        <v>1</v>
      </c>
      <c r="C3899">
        <v>4</v>
      </c>
      <c r="D3899">
        <v>4</v>
      </c>
      <c r="E3899">
        <f>COUNTIF(tbl_EmployeeSurvey[EmployeeID],tbl_EmployeeSurvey[[#This Row],[EmployeeID]])</f>
        <v>1</v>
      </c>
    </row>
    <row r="3900" spans="1:5" x14ac:dyDescent="0.25">
      <c r="A3900">
        <v>3899</v>
      </c>
      <c r="B3900">
        <v>4</v>
      </c>
      <c r="C3900">
        <v>4</v>
      </c>
      <c r="D3900">
        <v>3</v>
      </c>
      <c r="E3900">
        <f>COUNTIF(tbl_EmployeeSurvey[EmployeeID],tbl_EmployeeSurvey[[#This Row],[EmployeeID]])</f>
        <v>1</v>
      </c>
    </row>
    <row r="3901" spans="1:5" x14ac:dyDescent="0.25">
      <c r="A3901">
        <v>3900</v>
      </c>
      <c r="B3901">
        <v>3</v>
      </c>
      <c r="C3901">
        <v>3</v>
      </c>
      <c r="D3901">
        <v>3</v>
      </c>
      <c r="E3901">
        <f>COUNTIF(tbl_EmployeeSurvey[EmployeeID],tbl_EmployeeSurvey[[#This Row],[EmployeeID]])</f>
        <v>1</v>
      </c>
    </row>
    <row r="3902" spans="1:5" x14ac:dyDescent="0.25">
      <c r="A3902">
        <v>3901</v>
      </c>
      <c r="B3902">
        <v>4</v>
      </c>
      <c r="C3902">
        <v>3</v>
      </c>
      <c r="D3902">
        <v>3</v>
      </c>
      <c r="E3902">
        <f>COUNTIF(tbl_EmployeeSurvey[EmployeeID],tbl_EmployeeSurvey[[#This Row],[EmployeeID]])</f>
        <v>1</v>
      </c>
    </row>
    <row r="3903" spans="1:5" x14ac:dyDescent="0.25">
      <c r="A3903">
        <v>3902</v>
      </c>
      <c r="B3903">
        <v>4</v>
      </c>
      <c r="C3903">
        <v>3</v>
      </c>
      <c r="D3903">
        <v>3</v>
      </c>
      <c r="E3903">
        <f>COUNTIF(tbl_EmployeeSurvey[EmployeeID],tbl_EmployeeSurvey[[#This Row],[EmployeeID]])</f>
        <v>1</v>
      </c>
    </row>
    <row r="3904" spans="1:5" x14ac:dyDescent="0.25">
      <c r="A3904">
        <v>3903</v>
      </c>
      <c r="B3904">
        <v>3</v>
      </c>
      <c r="C3904">
        <v>4</v>
      </c>
      <c r="D3904">
        <v>2</v>
      </c>
      <c r="E3904">
        <f>COUNTIF(tbl_EmployeeSurvey[EmployeeID],tbl_EmployeeSurvey[[#This Row],[EmployeeID]])</f>
        <v>1</v>
      </c>
    </row>
    <row r="3905" spans="1:5" x14ac:dyDescent="0.25">
      <c r="A3905">
        <v>3904</v>
      </c>
      <c r="B3905">
        <v>3</v>
      </c>
      <c r="C3905">
        <v>3</v>
      </c>
      <c r="D3905">
        <v>2</v>
      </c>
      <c r="E3905">
        <f>COUNTIF(tbl_EmployeeSurvey[EmployeeID],tbl_EmployeeSurvey[[#This Row],[EmployeeID]])</f>
        <v>1</v>
      </c>
    </row>
    <row r="3906" spans="1:5" x14ac:dyDescent="0.25">
      <c r="A3906">
        <v>3905</v>
      </c>
      <c r="B3906">
        <v>4</v>
      </c>
      <c r="C3906">
        <v>3</v>
      </c>
      <c r="D3906">
        <v>3</v>
      </c>
      <c r="E3906">
        <f>COUNTIF(tbl_EmployeeSurvey[EmployeeID],tbl_EmployeeSurvey[[#This Row],[EmployeeID]])</f>
        <v>1</v>
      </c>
    </row>
    <row r="3907" spans="1:5" x14ac:dyDescent="0.25">
      <c r="A3907">
        <v>3906</v>
      </c>
      <c r="B3907">
        <v>3</v>
      </c>
      <c r="C3907">
        <v>3</v>
      </c>
      <c r="D3907">
        <v>1</v>
      </c>
      <c r="E3907">
        <f>COUNTIF(tbl_EmployeeSurvey[EmployeeID],tbl_EmployeeSurvey[[#This Row],[EmployeeID]])</f>
        <v>1</v>
      </c>
    </row>
    <row r="3908" spans="1:5" x14ac:dyDescent="0.25">
      <c r="A3908">
        <v>3907</v>
      </c>
      <c r="B3908">
        <v>4</v>
      </c>
      <c r="C3908">
        <v>3</v>
      </c>
      <c r="D3908">
        <v>4</v>
      </c>
      <c r="E3908">
        <f>COUNTIF(tbl_EmployeeSurvey[EmployeeID],tbl_EmployeeSurvey[[#This Row],[EmployeeID]])</f>
        <v>1</v>
      </c>
    </row>
    <row r="3909" spans="1:5" x14ac:dyDescent="0.25">
      <c r="A3909">
        <v>3908</v>
      </c>
      <c r="B3909">
        <v>4</v>
      </c>
      <c r="C3909">
        <v>2</v>
      </c>
      <c r="D3909">
        <v>3</v>
      </c>
      <c r="E3909">
        <f>COUNTIF(tbl_EmployeeSurvey[EmployeeID],tbl_EmployeeSurvey[[#This Row],[EmployeeID]])</f>
        <v>1</v>
      </c>
    </row>
    <row r="3910" spans="1:5" x14ac:dyDescent="0.25">
      <c r="A3910">
        <v>3909</v>
      </c>
      <c r="B3910">
        <v>1</v>
      </c>
      <c r="C3910">
        <v>3</v>
      </c>
      <c r="D3910">
        <v>2</v>
      </c>
      <c r="E3910">
        <f>COUNTIF(tbl_EmployeeSurvey[EmployeeID],tbl_EmployeeSurvey[[#This Row],[EmployeeID]])</f>
        <v>1</v>
      </c>
    </row>
    <row r="3911" spans="1:5" x14ac:dyDescent="0.25">
      <c r="A3911">
        <v>3910</v>
      </c>
      <c r="B3911">
        <v>2</v>
      </c>
      <c r="C3911">
        <v>3</v>
      </c>
      <c r="D3911">
        <v>4</v>
      </c>
      <c r="E3911">
        <f>COUNTIF(tbl_EmployeeSurvey[EmployeeID],tbl_EmployeeSurvey[[#This Row],[EmployeeID]])</f>
        <v>1</v>
      </c>
    </row>
    <row r="3912" spans="1:5" x14ac:dyDescent="0.25">
      <c r="A3912">
        <v>3911</v>
      </c>
      <c r="B3912">
        <v>3</v>
      </c>
      <c r="C3912">
        <v>2</v>
      </c>
      <c r="D3912">
        <v>3</v>
      </c>
      <c r="E3912">
        <f>COUNTIF(tbl_EmployeeSurvey[EmployeeID],tbl_EmployeeSurvey[[#This Row],[EmployeeID]])</f>
        <v>1</v>
      </c>
    </row>
    <row r="3913" spans="1:5" x14ac:dyDescent="0.25">
      <c r="A3913">
        <v>3912</v>
      </c>
      <c r="B3913">
        <v>2</v>
      </c>
      <c r="C3913">
        <v>1</v>
      </c>
      <c r="D3913">
        <v>3</v>
      </c>
      <c r="E3913">
        <f>COUNTIF(tbl_EmployeeSurvey[EmployeeID],tbl_EmployeeSurvey[[#This Row],[EmployeeID]])</f>
        <v>1</v>
      </c>
    </row>
    <row r="3914" spans="1:5" x14ac:dyDescent="0.25">
      <c r="A3914">
        <v>3913</v>
      </c>
      <c r="B3914">
        <v>2</v>
      </c>
      <c r="C3914">
        <v>1</v>
      </c>
      <c r="D3914">
        <v>4</v>
      </c>
      <c r="E3914">
        <f>COUNTIF(tbl_EmployeeSurvey[EmployeeID],tbl_EmployeeSurvey[[#This Row],[EmployeeID]])</f>
        <v>1</v>
      </c>
    </row>
    <row r="3915" spans="1:5" x14ac:dyDescent="0.25">
      <c r="A3915">
        <v>3914</v>
      </c>
      <c r="B3915">
        <v>3</v>
      </c>
      <c r="C3915">
        <v>2</v>
      </c>
      <c r="D3915">
        <v>3</v>
      </c>
      <c r="E3915">
        <f>COUNTIF(tbl_EmployeeSurvey[EmployeeID],tbl_EmployeeSurvey[[#This Row],[EmployeeID]])</f>
        <v>1</v>
      </c>
    </row>
    <row r="3916" spans="1:5" x14ac:dyDescent="0.25">
      <c r="A3916">
        <v>3915</v>
      </c>
      <c r="B3916">
        <v>4</v>
      </c>
      <c r="C3916">
        <v>3</v>
      </c>
      <c r="D3916">
        <v>3</v>
      </c>
      <c r="E3916">
        <f>COUNTIF(tbl_EmployeeSurvey[EmployeeID],tbl_EmployeeSurvey[[#This Row],[EmployeeID]])</f>
        <v>1</v>
      </c>
    </row>
    <row r="3917" spans="1:5" x14ac:dyDescent="0.25">
      <c r="A3917">
        <v>3916</v>
      </c>
      <c r="B3917">
        <v>2</v>
      </c>
      <c r="C3917">
        <v>4</v>
      </c>
      <c r="D3917">
        <v>2</v>
      </c>
      <c r="E3917">
        <f>COUNTIF(tbl_EmployeeSurvey[EmployeeID],tbl_EmployeeSurvey[[#This Row],[EmployeeID]])</f>
        <v>1</v>
      </c>
    </row>
    <row r="3918" spans="1:5" x14ac:dyDescent="0.25">
      <c r="A3918">
        <v>3917</v>
      </c>
      <c r="B3918">
        <v>3</v>
      </c>
      <c r="C3918">
        <v>2</v>
      </c>
      <c r="D3918">
        <v>1</v>
      </c>
      <c r="E3918">
        <f>COUNTIF(tbl_EmployeeSurvey[EmployeeID],tbl_EmployeeSurvey[[#This Row],[EmployeeID]])</f>
        <v>1</v>
      </c>
    </row>
    <row r="3919" spans="1:5" x14ac:dyDescent="0.25">
      <c r="A3919">
        <v>3918</v>
      </c>
      <c r="B3919">
        <v>3</v>
      </c>
      <c r="C3919">
        <v>4</v>
      </c>
      <c r="D3919">
        <v>2</v>
      </c>
      <c r="E3919">
        <f>COUNTIF(tbl_EmployeeSurvey[EmployeeID],tbl_EmployeeSurvey[[#This Row],[EmployeeID]])</f>
        <v>1</v>
      </c>
    </row>
    <row r="3920" spans="1:5" x14ac:dyDescent="0.25">
      <c r="A3920">
        <v>3919</v>
      </c>
      <c r="B3920">
        <v>2</v>
      </c>
      <c r="C3920">
        <v>1</v>
      </c>
      <c r="D3920">
        <v>3</v>
      </c>
      <c r="E3920">
        <f>COUNTIF(tbl_EmployeeSurvey[EmployeeID],tbl_EmployeeSurvey[[#This Row],[EmployeeID]])</f>
        <v>1</v>
      </c>
    </row>
    <row r="3921" spans="1:5" x14ac:dyDescent="0.25">
      <c r="A3921">
        <v>3920</v>
      </c>
      <c r="B3921">
        <v>1</v>
      </c>
      <c r="C3921">
        <v>2</v>
      </c>
      <c r="D3921">
        <v>3</v>
      </c>
      <c r="E3921">
        <f>COUNTIF(tbl_EmployeeSurvey[EmployeeID],tbl_EmployeeSurvey[[#This Row],[EmployeeID]])</f>
        <v>1</v>
      </c>
    </row>
    <row r="3922" spans="1:5" x14ac:dyDescent="0.25">
      <c r="A3922">
        <v>3921</v>
      </c>
      <c r="B3922">
        <v>3</v>
      </c>
      <c r="C3922">
        <v>2</v>
      </c>
      <c r="D3922">
        <v>1</v>
      </c>
      <c r="E3922">
        <f>COUNTIF(tbl_EmployeeSurvey[EmployeeID],tbl_EmployeeSurvey[[#This Row],[EmployeeID]])</f>
        <v>1</v>
      </c>
    </row>
    <row r="3923" spans="1:5" x14ac:dyDescent="0.25">
      <c r="A3923">
        <v>3922</v>
      </c>
      <c r="B3923">
        <v>4</v>
      </c>
      <c r="C3923">
        <v>4</v>
      </c>
      <c r="D3923">
        <v>2</v>
      </c>
      <c r="E3923">
        <f>COUNTIF(tbl_EmployeeSurvey[EmployeeID],tbl_EmployeeSurvey[[#This Row],[EmployeeID]])</f>
        <v>1</v>
      </c>
    </row>
    <row r="3924" spans="1:5" x14ac:dyDescent="0.25">
      <c r="A3924">
        <v>3923</v>
      </c>
      <c r="B3924">
        <v>4</v>
      </c>
      <c r="C3924">
        <v>4</v>
      </c>
      <c r="D3924">
        <v>3</v>
      </c>
      <c r="E3924">
        <f>COUNTIF(tbl_EmployeeSurvey[EmployeeID],tbl_EmployeeSurvey[[#This Row],[EmployeeID]])</f>
        <v>1</v>
      </c>
    </row>
    <row r="3925" spans="1:5" x14ac:dyDescent="0.25">
      <c r="A3925">
        <v>3924</v>
      </c>
      <c r="B3925">
        <v>4</v>
      </c>
      <c r="C3925">
        <v>3</v>
      </c>
      <c r="D3925">
        <v>1</v>
      </c>
      <c r="E3925">
        <f>COUNTIF(tbl_EmployeeSurvey[EmployeeID],tbl_EmployeeSurvey[[#This Row],[EmployeeID]])</f>
        <v>1</v>
      </c>
    </row>
    <row r="3926" spans="1:5" x14ac:dyDescent="0.25">
      <c r="A3926">
        <v>3925</v>
      </c>
      <c r="B3926">
        <v>2</v>
      </c>
      <c r="C3926">
        <v>2</v>
      </c>
      <c r="D3926">
        <v>2</v>
      </c>
      <c r="E3926">
        <f>COUNTIF(tbl_EmployeeSurvey[EmployeeID],tbl_EmployeeSurvey[[#This Row],[EmployeeID]])</f>
        <v>1</v>
      </c>
    </row>
    <row r="3927" spans="1:5" x14ac:dyDescent="0.25">
      <c r="A3927">
        <v>3926</v>
      </c>
      <c r="B3927">
        <v>3</v>
      </c>
      <c r="C3927">
        <v>3</v>
      </c>
      <c r="D3927">
        <v>4</v>
      </c>
      <c r="E3927">
        <f>COUNTIF(tbl_EmployeeSurvey[EmployeeID],tbl_EmployeeSurvey[[#This Row],[EmployeeID]])</f>
        <v>1</v>
      </c>
    </row>
    <row r="3928" spans="1:5" x14ac:dyDescent="0.25">
      <c r="A3928">
        <v>3927</v>
      </c>
      <c r="B3928">
        <v>4</v>
      </c>
      <c r="C3928">
        <v>1</v>
      </c>
      <c r="D3928">
        <v>3</v>
      </c>
      <c r="E3928">
        <f>COUNTIF(tbl_EmployeeSurvey[EmployeeID],tbl_EmployeeSurvey[[#This Row],[EmployeeID]])</f>
        <v>1</v>
      </c>
    </row>
    <row r="3929" spans="1:5" x14ac:dyDescent="0.25">
      <c r="A3929">
        <v>3928</v>
      </c>
      <c r="B3929">
        <v>1</v>
      </c>
      <c r="C3929">
        <v>4</v>
      </c>
      <c r="D3929">
        <v>3</v>
      </c>
      <c r="E3929">
        <f>COUNTIF(tbl_EmployeeSurvey[EmployeeID],tbl_EmployeeSurvey[[#This Row],[EmployeeID]])</f>
        <v>1</v>
      </c>
    </row>
    <row r="3930" spans="1:5" x14ac:dyDescent="0.25">
      <c r="A3930">
        <v>3929</v>
      </c>
      <c r="B3930">
        <v>3</v>
      </c>
      <c r="C3930">
        <v>4</v>
      </c>
      <c r="D3930">
        <v>2</v>
      </c>
      <c r="E3930">
        <f>COUNTIF(tbl_EmployeeSurvey[EmployeeID],tbl_EmployeeSurvey[[#This Row],[EmployeeID]])</f>
        <v>1</v>
      </c>
    </row>
    <row r="3931" spans="1:5" x14ac:dyDescent="0.25">
      <c r="A3931">
        <v>3930</v>
      </c>
      <c r="B3931">
        <v>1</v>
      </c>
      <c r="C3931">
        <v>3</v>
      </c>
      <c r="D3931">
        <v>3</v>
      </c>
      <c r="E3931">
        <f>COUNTIF(tbl_EmployeeSurvey[EmployeeID],tbl_EmployeeSurvey[[#This Row],[EmployeeID]])</f>
        <v>1</v>
      </c>
    </row>
    <row r="3932" spans="1:5" x14ac:dyDescent="0.25">
      <c r="A3932">
        <v>3931</v>
      </c>
      <c r="B3932">
        <v>3</v>
      </c>
      <c r="C3932">
        <v>4</v>
      </c>
      <c r="D3932">
        <v>2</v>
      </c>
      <c r="E3932">
        <f>COUNTIF(tbl_EmployeeSurvey[EmployeeID],tbl_EmployeeSurvey[[#This Row],[EmployeeID]])</f>
        <v>1</v>
      </c>
    </row>
    <row r="3933" spans="1:5" x14ac:dyDescent="0.25">
      <c r="A3933">
        <v>3932</v>
      </c>
      <c r="B3933">
        <v>2</v>
      </c>
      <c r="C3933">
        <v>2</v>
      </c>
      <c r="D3933">
        <v>3</v>
      </c>
      <c r="E3933">
        <f>COUNTIF(tbl_EmployeeSurvey[EmployeeID],tbl_EmployeeSurvey[[#This Row],[EmployeeID]])</f>
        <v>1</v>
      </c>
    </row>
    <row r="3934" spans="1:5" x14ac:dyDescent="0.25">
      <c r="A3934">
        <v>3933</v>
      </c>
      <c r="B3934">
        <v>4</v>
      </c>
      <c r="C3934">
        <v>3</v>
      </c>
      <c r="D3934">
        <v>4</v>
      </c>
      <c r="E3934">
        <f>COUNTIF(tbl_EmployeeSurvey[EmployeeID],tbl_EmployeeSurvey[[#This Row],[EmployeeID]])</f>
        <v>1</v>
      </c>
    </row>
    <row r="3935" spans="1:5" x14ac:dyDescent="0.25">
      <c r="A3935">
        <v>3934</v>
      </c>
      <c r="B3935">
        <v>3</v>
      </c>
      <c r="C3935">
        <v>1</v>
      </c>
      <c r="D3935">
        <v>3</v>
      </c>
      <c r="E3935">
        <f>COUNTIF(tbl_EmployeeSurvey[EmployeeID],tbl_EmployeeSurvey[[#This Row],[EmployeeID]])</f>
        <v>1</v>
      </c>
    </row>
    <row r="3936" spans="1:5" x14ac:dyDescent="0.25">
      <c r="A3936">
        <v>3935</v>
      </c>
      <c r="B3936">
        <v>4</v>
      </c>
      <c r="C3936">
        <v>4</v>
      </c>
      <c r="D3936">
        <v>3</v>
      </c>
      <c r="E3936">
        <f>COUNTIF(tbl_EmployeeSurvey[EmployeeID],tbl_EmployeeSurvey[[#This Row],[EmployeeID]])</f>
        <v>1</v>
      </c>
    </row>
    <row r="3937" spans="1:5" x14ac:dyDescent="0.25">
      <c r="A3937">
        <v>3936</v>
      </c>
      <c r="B3937">
        <v>4</v>
      </c>
      <c r="C3937">
        <v>2</v>
      </c>
      <c r="D3937">
        <v>2</v>
      </c>
      <c r="E3937">
        <f>COUNTIF(tbl_EmployeeSurvey[EmployeeID],tbl_EmployeeSurvey[[#This Row],[EmployeeID]])</f>
        <v>1</v>
      </c>
    </row>
    <row r="3938" spans="1:5" x14ac:dyDescent="0.25">
      <c r="A3938">
        <v>3937</v>
      </c>
      <c r="B3938">
        <v>4</v>
      </c>
      <c r="C3938">
        <v>4</v>
      </c>
      <c r="D3938">
        <v>4</v>
      </c>
      <c r="E3938">
        <f>COUNTIF(tbl_EmployeeSurvey[EmployeeID],tbl_EmployeeSurvey[[#This Row],[EmployeeID]])</f>
        <v>1</v>
      </c>
    </row>
    <row r="3939" spans="1:5" x14ac:dyDescent="0.25">
      <c r="A3939">
        <v>3938</v>
      </c>
      <c r="B3939">
        <v>1</v>
      </c>
      <c r="C3939">
        <v>1</v>
      </c>
      <c r="D3939">
        <v>2</v>
      </c>
      <c r="E3939">
        <f>COUNTIF(tbl_EmployeeSurvey[EmployeeID],tbl_EmployeeSurvey[[#This Row],[EmployeeID]])</f>
        <v>1</v>
      </c>
    </row>
    <row r="3940" spans="1:5" x14ac:dyDescent="0.25">
      <c r="A3940">
        <v>3939</v>
      </c>
      <c r="B3940">
        <v>3</v>
      </c>
      <c r="C3940">
        <v>2</v>
      </c>
      <c r="D3940">
        <v>2</v>
      </c>
      <c r="E3940">
        <f>COUNTIF(tbl_EmployeeSurvey[EmployeeID],tbl_EmployeeSurvey[[#This Row],[EmployeeID]])</f>
        <v>1</v>
      </c>
    </row>
    <row r="3941" spans="1:5" x14ac:dyDescent="0.25">
      <c r="A3941">
        <v>3940</v>
      </c>
      <c r="B3941">
        <v>1</v>
      </c>
      <c r="C3941">
        <v>3</v>
      </c>
      <c r="D3941">
        <v>3</v>
      </c>
      <c r="E3941">
        <f>COUNTIF(tbl_EmployeeSurvey[EmployeeID],tbl_EmployeeSurvey[[#This Row],[EmployeeID]])</f>
        <v>1</v>
      </c>
    </row>
    <row r="3942" spans="1:5" x14ac:dyDescent="0.25">
      <c r="A3942">
        <v>3941</v>
      </c>
      <c r="B3942">
        <v>4</v>
      </c>
      <c r="C3942">
        <v>1</v>
      </c>
      <c r="D3942">
        <v>3</v>
      </c>
      <c r="E3942">
        <f>COUNTIF(tbl_EmployeeSurvey[EmployeeID],tbl_EmployeeSurvey[[#This Row],[EmployeeID]])</f>
        <v>1</v>
      </c>
    </row>
    <row r="3943" spans="1:5" x14ac:dyDescent="0.25">
      <c r="A3943">
        <v>3942</v>
      </c>
      <c r="B3943">
        <v>3</v>
      </c>
      <c r="C3943">
        <v>3</v>
      </c>
      <c r="D3943">
        <v>3</v>
      </c>
      <c r="E3943">
        <f>COUNTIF(tbl_EmployeeSurvey[EmployeeID],tbl_EmployeeSurvey[[#This Row],[EmployeeID]])</f>
        <v>1</v>
      </c>
    </row>
    <row r="3944" spans="1:5" x14ac:dyDescent="0.25">
      <c r="A3944">
        <v>3943</v>
      </c>
      <c r="B3944">
        <v>2</v>
      </c>
      <c r="C3944">
        <v>2</v>
      </c>
      <c r="D3944">
        <v>3</v>
      </c>
      <c r="E3944">
        <f>COUNTIF(tbl_EmployeeSurvey[EmployeeID],tbl_EmployeeSurvey[[#This Row],[EmployeeID]])</f>
        <v>1</v>
      </c>
    </row>
    <row r="3945" spans="1:5" x14ac:dyDescent="0.25">
      <c r="A3945">
        <v>3944</v>
      </c>
      <c r="B3945">
        <v>2</v>
      </c>
      <c r="C3945">
        <v>4</v>
      </c>
      <c r="D3945">
        <v>3</v>
      </c>
      <c r="E3945">
        <f>COUNTIF(tbl_EmployeeSurvey[EmployeeID],tbl_EmployeeSurvey[[#This Row],[EmployeeID]])</f>
        <v>1</v>
      </c>
    </row>
    <row r="3946" spans="1:5" x14ac:dyDescent="0.25">
      <c r="A3946">
        <v>3945</v>
      </c>
      <c r="B3946">
        <v>3</v>
      </c>
      <c r="C3946">
        <v>3</v>
      </c>
      <c r="D3946">
        <v>3</v>
      </c>
      <c r="E3946">
        <f>COUNTIF(tbl_EmployeeSurvey[EmployeeID],tbl_EmployeeSurvey[[#This Row],[EmployeeID]])</f>
        <v>1</v>
      </c>
    </row>
    <row r="3947" spans="1:5" x14ac:dyDescent="0.25">
      <c r="A3947">
        <v>3946</v>
      </c>
      <c r="B3947">
        <v>2</v>
      </c>
      <c r="C3947">
        <v>2</v>
      </c>
      <c r="D3947">
        <v>2</v>
      </c>
      <c r="E3947">
        <f>COUNTIF(tbl_EmployeeSurvey[EmployeeID],tbl_EmployeeSurvey[[#This Row],[EmployeeID]])</f>
        <v>1</v>
      </c>
    </row>
    <row r="3948" spans="1:5" x14ac:dyDescent="0.25">
      <c r="A3948">
        <v>3947</v>
      </c>
      <c r="B3948">
        <v>3</v>
      </c>
      <c r="C3948">
        <v>1</v>
      </c>
      <c r="D3948">
        <v>3</v>
      </c>
      <c r="E3948">
        <f>COUNTIF(tbl_EmployeeSurvey[EmployeeID],tbl_EmployeeSurvey[[#This Row],[EmployeeID]])</f>
        <v>1</v>
      </c>
    </row>
    <row r="3949" spans="1:5" x14ac:dyDescent="0.25">
      <c r="A3949">
        <v>3948</v>
      </c>
      <c r="B3949">
        <v>4</v>
      </c>
      <c r="C3949">
        <v>2</v>
      </c>
      <c r="D3949">
        <v>2</v>
      </c>
      <c r="E3949">
        <f>COUNTIF(tbl_EmployeeSurvey[EmployeeID],tbl_EmployeeSurvey[[#This Row],[EmployeeID]])</f>
        <v>1</v>
      </c>
    </row>
    <row r="3950" spans="1:5" x14ac:dyDescent="0.25">
      <c r="A3950">
        <v>3949</v>
      </c>
      <c r="B3950">
        <v>3</v>
      </c>
      <c r="C3950">
        <v>1</v>
      </c>
      <c r="D3950">
        <v>3</v>
      </c>
      <c r="E3950">
        <f>COUNTIF(tbl_EmployeeSurvey[EmployeeID],tbl_EmployeeSurvey[[#This Row],[EmployeeID]])</f>
        <v>1</v>
      </c>
    </row>
    <row r="3951" spans="1:5" x14ac:dyDescent="0.25">
      <c r="A3951">
        <v>3950</v>
      </c>
      <c r="B3951">
        <v>4</v>
      </c>
      <c r="C3951">
        <v>3</v>
      </c>
      <c r="D3951">
        <v>3</v>
      </c>
      <c r="E3951">
        <f>COUNTIF(tbl_EmployeeSurvey[EmployeeID],tbl_EmployeeSurvey[[#This Row],[EmployeeID]])</f>
        <v>1</v>
      </c>
    </row>
    <row r="3952" spans="1:5" x14ac:dyDescent="0.25">
      <c r="A3952">
        <v>3951</v>
      </c>
      <c r="B3952">
        <v>1</v>
      </c>
      <c r="C3952">
        <v>3</v>
      </c>
      <c r="D3952">
        <v>2</v>
      </c>
      <c r="E3952">
        <f>COUNTIF(tbl_EmployeeSurvey[EmployeeID],tbl_EmployeeSurvey[[#This Row],[EmployeeID]])</f>
        <v>1</v>
      </c>
    </row>
    <row r="3953" spans="1:5" x14ac:dyDescent="0.25">
      <c r="A3953">
        <v>3952</v>
      </c>
      <c r="B3953">
        <v>2</v>
      </c>
      <c r="C3953">
        <v>4</v>
      </c>
      <c r="D3953">
        <v>3</v>
      </c>
      <c r="E3953">
        <f>COUNTIF(tbl_EmployeeSurvey[EmployeeID],tbl_EmployeeSurvey[[#This Row],[EmployeeID]])</f>
        <v>1</v>
      </c>
    </row>
    <row r="3954" spans="1:5" x14ac:dyDescent="0.25">
      <c r="A3954">
        <v>3953</v>
      </c>
      <c r="B3954">
        <v>4</v>
      </c>
      <c r="C3954">
        <v>4</v>
      </c>
      <c r="D3954">
        <v>3</v>
      </c>
      <c r="E3954">
        <f>COUNTIF(tbl_EmployeeSurvey[EmployeeID],tbl_EmployeeSurvey[[#This Row],[EmployeeID]])</f>
        <v>1</v>
      </c>
    </row>
    <row r="3955" spans="1:5" x14ac:dyDescent="0.25">
      <c r="A3955">
        <v>3954</v>
      </c>
      <c r="B3955">
        <v>2</v>
      </c>
      <c r="C3955">
        <v>2</v>
      </c>
      <c r="D3955">
        <v>3</v>
      </c>
      <c r="E3955">
        <f>COUNTIF(tbl_EmployeeSurvey[EmployeeID],tbl_EmployeeSurvey[[#This Row],[EmployeeID]])</f>
        <v>1</v>
      </c>
    </row>
    <row r="3956" spans="1:5" x14ac:dyDescent="0.25">
      <c r="A3956">
        <v>3955</v>
      </c>
      <c r="B3956">
        <v>4</v>
      </c>
      <c r="C3956">
        <v>3</v>
      </c>
      <c r="D3956">
        <v>3</v>
      </c>
      <c r="E3956">
        <f>COUNTIF(tbl_EmployeeSurvey[EmployeeID],tbl_EmployeeSurvey[[#This Row],[EmployeeID]])</f>
        <v>1</v>
      </c>
    </row>
    <row r="3957" spans="1:5" x14ac:dyDescent="0.25">
      <c r="A3957">
        <v>3956</v>
      </c>
      <c r="B3957">
        <v>3</v>
      </c>
      <c r="C3957">
        <v>1</v>
      </c>
      <c r="D3957">
        <v>3</v>
      </c>
      <c r="E3957">
        <f>COUNTIF(tbl_EmployeeSurvey[EmployeeID],tbl_EmployeeSurvey[[#This Row],[EmployeeID]])</f>
        <v>1</v>
      </c>
    </row>
    <row r="3958" spans="1:5" x14ac:dyDescent="0.25">
      <c r="A3958">
        <v>3957</v>
      </c>
      <c r="B3958">
        <v>1</v>
      </c>
      <c r="C3958">
        <v>4</v>
      </c>
      <c r="D3958">
        <v>3</v>
      </c>
      <c r="E3958">
        <f>COUNTIF(tbl_EmployeeSurvey[EmployeeID],tbl_EmployeeSurvey[[#This Row],[EmployeeID]])</f>
        <v>1</v>
      </c>
    </row>
    <row r="3959" spans="1:5" x14ac:dyDescent="0.25">
      <c r="A3959">
        <v>3958</v>
      </c>
      <c r="B3959">
        <v>1</v>
      </c>
      <c r="C3959">
        <v>3</v>
      </c>
      <c r="D3959">
        <v>3</v>
      </c>
      <c r="E3959">
        <f>COUNTIF(tbl_EmployeeSurvey[EmployeeID],tbl_EmployeeSurvey[[#This Row],[EmployeeID]])</f>
        <v>1</v>
      </c>
    </row>
    <row r="3960" spans="1:5" x14ac:dyDescent="0.25">
      <c r="A3960">
        <v>3959</v>
      </c>
      <c r="B3960">
        <v>2</v>
      </c>
      <c r="C3960">
        <v>2</v>
      </c>
      <c r="D3960">
        <v>3</v>
      </c>
      <c r="E3960">
        <f>COUNTIF(tbl_EmployeeSurvey[EmployeeID],tbl_EmployeeSurvey[[#This Row],[EmployeeID]])</f>
        <v>1</v>
      </c>
    </row>
    <row r="3961" spans="1:5" x14ac:dyDescent="0.25">
      <c r="A3961">
        <v>3960</v>
      </c>
      <c r="B3961">
        <v>3</v>
      </c>
      <c r="C3961">
        <v>4</v>
      </c>
      <c r="D3961">
        <v>3</v>
      </c>
      <c r="E3961">
        <f>COUNTIF(tbl_EmployeeSurvey[EmployeeID],tbl_EmployeeSurvey[[#This Row],[EmployeeID]])</f>
        <v>1</v>
      </c>
    </row>
    <row r="3962" spans="1:5" x14ac:dyDescent="0.25">
      <c r="A3962">
        <v>3961</v>
      </c>
      <c r="B3962">
        <v>4</v>
      </c>
      <c r="C3962">
        <v>1</v>
      </c>
      <c r="D3962">
        <v>3</v>
      </c>
      <c r="E3962">
        <f>COUNTIF(tbl_EmployeeSurvey[EmployeeID],tbl_EmployeeSurvey[[#This Row],[EmployeeID]])</f>
        <v>1</v>
      </c>
    </row>
    <row r="3963" spans="1:5" x14ac:dyDescent="0.25">
      <c r="A3963">
        <v>3962</v>
      </c>
      <c r="B3963">
        <v>3</v>
      </c>
      <c r="C3963">
        <v>2</v>
      </c>
      <c r="D3963">
        <v>2</v>
      </c>
      <c r="E3963">
        <f>COUNTIF(tbl_EmployeeSurvey[EmployeeID],tbl_EmployeeSurvey[[#This Row],[EmployeeID]])</f>
        <v>1</v>
      </c>
    </row>
    <row r="3964" spans="1:5" x14ac:dyDescent="0.25">
      <c r="A3964">
        <v>3963</v>
      </c>
      <c r="B3964">
        <v>3</v>
      </c>
      <c r="C3964">
        <v>2</v>
      </c>
      <c r="D3964">
        <v>2</v>
      </c>
      <c r="E3964">
        <f>COUNTIF(tbl_EmployeeSurvey[EmployeeID],tbl_EmployeeSurvey[[#This Row],[EmployeeID]])</f>
        <v>1</v>
      </c>
    </row>
    <row r="3965" spans="1:5" x14ac:dyDescent="0.25">
      <c r="A3965">
        <v>3964</v>
      </c>
      <c r="B3965">
        <v>3</v>
      </c>
      <c r="C3965">
        <v>4</v>
      </c>
      <c r="D3965">
        <v>3</v>
      </c>
      <c r="E3965">
        <f>COUNTIF(tbl_EmployeeSurvey[EmployeeID],tbl_EmployeeSurvey[[#This Row],[EmployeeID]])</f>
        <v>1</v>
      </c>
    </row>
    <row r="3966" spans="1:5" x14ac:dyDescent="0.25">
      <c r="A3966">
        <v>3965</v>
      </c>
      <c r="B3966">
        <v>4</v>
      </c>
      <c r="C3966">
        <v>1</v>
      </c>
      <c r="D3966">
        <v>3</v>
      </c>
      <c r="E3966">
        <f>COUNTIF(tbl_EmployeeSurvey[EmployeeID],tbl_EmployeeSurvey[[#This Row],[EmployeeID]])</f>
        <v>1</v>
      </c>
    </row>
    <row r="3967" spans="1:5" x14ac:dyDescent="0.25">
      <c r="A3967">
        <v>3966</v>
      </c>
      <c r="B3967">
        <v>3</v>
      </c>
      <c r="C3967">
        <v>4</v>
      </c>
      <c r="D3967">
        <v>4</v>
      </c>
      <c r="E3967">
        <f>COUNTIF(tbl_EmployeeSurvey[EmployeeID],tbl_EmployeeSurvey[[#This Row],[EmployeeID]])</f>
        <v>1</v>
      </c>
    </row>
    <row r="3968" spans="1:5" x14ac:dyDescent="0.25">
      <c r="A3968">
        <v>3967</v>
      </c>
      <c r="B3968">
        <v>3</v>
      </c>
      <c r="C3968">
        <v>3</v>
      </c>
      <c r="D3968">
        <v>3</v>
      </c>
      <c r="E3968">
        <f>COUNTIF(tbl_EmployeeSurvey[EmployeeID],tbl_EmployeeSurvey[[#This Row],[EmployeeID]])</f>
        <v>1</v>
      </c>
    </row>
    <row r="3969" spans="1:5" x14ac:dyDescent="0.25">
      <c r="A3969">
        <v>3968</v>
      </c>
      <c r="B3969">
        <v>2</v>
      </c>
      <c r="C3969">
        <v>2</v>
      </c>
      <c r="D3969">
        <v>3</v>
      </c>
      <c r="E3969">
        <f>COUNTIF(tbl_EmployeeSurvey[EmployeeID],tbl_EmployeeSurvey[[#This Row],[EmployeeID]])</f>
        <v>1</v>
      </c>
    </row>
    <row r="3970" spans="1:5" x14ac:dyDescent="0.25">
      <c r="A3970">
        <v>3969</v>
      </c>
      <c r="B3970">
        <v>3</v>
      </c>
      <c r="C3970">
        <v>1</v>
      </c>
      <c r="D3970">
        <v>2</v>
      </c>
      <c r="E3970">
        <f>COUNTIF(tbl_EmployeeSurvey[EmployeeID],tbl_EmployeeSurvey[[#This Row],[EmployeeID]])</f>
        <v>1</v>
      </c>
    </row>
    <row r="3971" spans="1:5" x14ac:dyDescent="0.25">
      <c r="A3971">
        <v>3970</v>
      </c>
      <c r="B3971">
        <v>2</v>
      </c>
      <c r="C3971">
        <v>1</v>
      </c>
      <c r="D3971">
        <v>2</v>
      </c>
      <c r="E3971">
        <f>COUNTIF(tbl_EmployeeSurvey[EmployeeID],tbl_EmployeeSurvey[[#This Row],[EmployeeID]])</f>
        <v>1</v>
      </c>
    </row>
    <row r="3972" spans="1:5" x14ac:dyDescent="0.25">
      <c r="A3972">
        <v>3971</v>
      </c>
      <c r="B3972">
        <v>2</v>
      </c>
      <c r="C3972">
        <v>4</v>
      </c>
      <c r="D3972">
        <v>3</v>
      </c>
      <c r="E3972">
        <f>COUNTIF(tbl_EmployeeSurvey[EmployeeID],tbl_EmployeeSurvey[[#This Row],[EmployeeID]])</f>
        <v>1</v>
      </c>
    </row>
    <row r="3973" spans="1:5" x14ac:dyDescent="0.25">
      <c r="A3973">
        <v>3972</v>
      </c>
      <c r="B3973">
        <v>1</v>
      </c>
      <c r="C3973">
        <v>2</v>
      </c>
      <c r="D3973">
        <v>3</v>
      </c>
      <c r="E3973">
        <f>COUNTIF(tbl_EmployeeSurvey[EmployeeID],tbl_EmployeeSurvey[[#This Row],[EmployeeID]])</f>
        <v>1</v>
      </c>
    </row>
    <row r="3974" spans="1:5" x14ac:dyDescent="0.25">
      <c r="A3974">
        <v>3973</v>
      </c>
      <c r="B3974">
        <v>4</v>
      </c>
      <c r="C3974">
        <v>1</v>
      </c>
      <c r="D3974">
        <v>2</v>
      </c>
      <c r="E3974">
        <f>COUNTIF(tbl_EmployeeSurvey[EmployeeID],tbl_EmployeeSurvey[[#This Row],[EmployeeID]])</f>
        <v>1</v>
      </c>
    </row>
    <row r="3975" spans="1:5" x14ac:dyDescent="0.25">
      <c r="A3975">
        <v>3974</v>
      </c>
      <c r="B3975">
        <v>4</v>
      </c>
      <c r="C3975">
        <v>1</v>
      </c>
      <c r="D3975">
        <v>1</v>
      </c>
      <c r="E3975">
        <f>COUNTIF(tbl_EmployeeSurvey[EmployeeID],tbl_EmployeeSurvey[[#This Row],[EmployeeID]])</f>
        <v>1</v>
      </c>
    </row>
    <row r="3976" spans="1:5" x14ac:dyDescent="0.25">
      <c r="A3976">
        <v>3975</v>
      </c>
      <c r="B3976">
        <v>3</v>
      </c>
      <c r="C3976">
        <v>4</v>
      </c>
      <c r="D3976">
        <v>3</v>
      </c>
      <c r="E3976">
        <f>COUNTIF(tbl_EmployeeSurvey[EmployeeID],tbl_EmployeeSurvey[[#This Row],[EmployeeID]])</f>
        <v>1</v>
      </c>
    </row>
    <row r="3977" spans="1:5" x14ac:dyDescent="0.25">
      <c r="A3977">
        <v>3976</v>
      </c>
      <c r="B3977">
        <v>1</v>
      </c>
      <c r="C3977">
        <v>3</v>
      </c>
      <c r="D3977">
        <v>2</v>
      </c>
      <c r="E3977">
        <f>COUNTIF(tbl_EmployeeSurvey[EmployeeID],tbl_EmployeeSurvey[[#This Row],[EmployeeID]])</f>
        <v>1</v>
      </c>
    </row>
    <row r="3978" spans="1:5" x14ac:dyDescent="0.25">
      <c r="A3978">
        <v>3977</v>
      </c>
      <c r="B3978">
        <v>2</v>
      </c>
      <c r="C3978">
        <v>2</v>
      </c>
      <c r="D3978">
        <v>1</v>
      </c>
      <c r="E3978">
        <f>COUNTIF(tbl_EmployeeSurvey[EmployeeID],tbl_EmployeeSurvey[[#This Row],[EmployeeID]])</f>
        <v>1</v>
      </c>
    </row>
    <row r="3979" spans="1:5" x14ac:dyDescent="0.25">
      <c r="A3979">
        <v>3978</v>
      </c>
      <c r="B3979">
        <v>3</v>
      </c>
      <c r="C3979">
        <v>3</v>
      </c>
      <c r="D3979">
        <v>4</v>
      </c>
      <c r="E3979">
        <f>COUNTIF(tbl_EmployeeSurvey[EmployeeID],tbl_EmployeeSurvey[[#This Row],[EmployeeID]])</f>
        <v>1</v>
      </c>
    </row>
    <row r="3980" spans="1:5" x14ac:dyDescent="0.25">
      <c r="A3980">
        <v>3979</v>
      </c>
      <c r="B3980">
        <v>1</v>
      </c>
      <c r="C3980">
        <v>3</v>
      </c>
      <c r="D3980">
        <v>3</v>
      </c>
      <c r="E3980">
        <f>COUNTIF(tbl_EmployeeSurvey[EmployeeID],tbl_EmployeeSurvey[[#This Row],[EmployeeID]])</f>
        <v>1</v>
      </c>
    </row>
    <row r="3981" spans="1:5" x14ac:dyDescent="0.25">
      <c r="A3981">
        <v>3980</v>
      </c>
      <c r="B3981">
        <v>4</v>
      </c>
      <c r="C3981">
        <v>2</v>
      </c>
      <c r="D3981">
        <v>3</v>
      </c>
      <c r="E3981">
        <f>COUNTIF(tbl_EmployeeSurvey[EmployeeID],tbl_EmployeeSurvey[[#This Row],[EmployeeID]])</f>
        <v>1</v>
      </c>
    </row>
    <row r="3982" spans="1:5" x14ac:dyDescent="0.25">
      <c r="A3982">
        <v>3981</v>
      </c>
      <c r="B3982">
        <v>4</v>
      </c>
      <c r="C3982">
        <v>2</v>
      </c>
      <c r="D3982">
        <v>4</v>
      </c>
      <c r="E3982">
        <f>COUNTIF(tbl_EmployeeSurvey[EmployeeID],tbl_EmployeeSurvey[[#This Row],[EmployeeID]])</f>
        <v>1</v>
      </c>
    </row>
    <row r="3983" spans="1:5" x14ac:dyDescent="0.25">
      <c r="A3983">
        <v>3982</v>
      </c>
      <c r="B3983">
        <v>3</v>
      </c>
      <c r="C3983">
        <v>4</v>
      </c>
      <c r="D3983">
        <v>3</v>
      </c>
      <c r="E3983">
        <f>COUNTIF(tbl_EmployeeSurvey[EmployeeID],tbl_EmployeeSurvey[[#This Row],[EmployeeID]])</f>
        <v>1</v>
      </c>
    </row>
    <row r="3984" spans="1:5" x14ac:dyDescent="0.25">
      <c r="A3984">
        <v>3983</v>
      </c>
      <c r="B3984">
        <v>2</v>
      </c>
      <c r="C3984">
        <v>3</v>
      </c>
      <c r="D3984">
        <v>3</v>
      </c>
      <c r="E3984">
        <f>COUNTIF(tbl_EmployeeSurvey[EmployeeID],tbl_EmployeeSurvey[[#This Row],[EmployeeID]])</f>
        <v>1</v>
      </c>
    </row>
    <row r="3985" spans="1:5" x14ac:dyDescent="0.25">
      <c r="A3985">
        <v>3984</v>
      </c>
      <c r="B3985">
        <v>2</v>
      </c>
      <c r="C3985">
        <v>2</v>
      </c>
      <c r="D3985">
        <v>2</v>
      </c>
      <c r="E3985">
        <f>COUNTIF(tbl_EmployeeSurvey[EmployeeID],tbl_EmployeeSurvey[[#This Row],[EmployeeID]])</f>
        <v>1</v>
      </c>
    </row>
    <row r="3986" spans="1:5" x14ac:dyDescent="0.25">
      <c r="A3986">
        <v>3985</v>
      </c>
      <c r="B3986">
        <v>2</v>
      </c>
      <c r="C3986">
        <v>3</v>
      </c>
      <c r="D3986">
        <v>4</v>
      </c>
      <c r="E3986">
        <f>COUNTIF(tbl_EmployeeSurvey[EmployeeID],tbl_EmployeeSurvey[[#This Row],[EmployeeID]])</f>
        <v>1</v>
      </c>
    </row>
    <row r="3987" spans="1:5" x14ac:dyDescent="0.25">
      <c r="A3987">
        <v>3986</v>
      </c>
      <c r="B3987">
        <v>3</v>
      </c>
      <c r="C3987">
        <v>2</v>
      </c>
      <c r="D3987">
        <v>3</v>
      </c>
      <c r="E3987">
        <f>COUNTIF(tbl_EmployeeSurvey[EmployeeID],tbl_EmployeeSurvey[[#This Row],[EmployeeID]])</f>
        <v>1</v>
      </c>
    </row>
    <row r="3988" spans="1:5" x14ac:dyDescent="0.25">
      <c r="A3988">
        <v>3987</v>
      </c>
      <c r="B3988">
        <v>2</v>
      </c>
      <c r="C3988">
        <v>1</v>
      </c>
      <c r="D3988">
        <v>3</v>
      </c>
      <c r="E3988">
        <f>COUNTIF(tbl_EmployeeSurvey[EmployeeID],tbl_EmployeeSurvey[[#This Row],[EmployeeID]])</f>
        <v>1</v>
      </c>
    </row>
    <row r="3989" spans="1:5" x14ac:dyDescent="0.25">
      <c r="A3989">
        <v>3988</v>
      </c>
      <c r="B3989">
        <v>4</v>
      </c>
      <c r="C3989">
        <v>4</v>
      </c>
      <c r="D3989">
        <v>2</v>
      </c>
      <c r="E3989">
        <f>COUNTIF(tbl_EmployeeSurvey[EmployeeID],tbl_EmployeeSurvey[[#This Row],[EmployeeID]])</f>
        <v>1</v>
      </c>
    </row>
    <row r="3990" spans="1:5" x14ac:dyDescent="0.25">
      <c r="A3990">
        <v>3989</v>
      </c>
      <c r="B3990">
        <v>1</v>
      </c>
      <c r="C3990">
        <v>1</v>
      </c>
      <c r="D3990">
        <v>3</v>
      </c>
      <c r="E3990">
        <f>COUNTIF(tbl_EmployeeSurvey[EmployeeID],tbl_EmployeeSurvey[[#This Row],[EmployeeID]])</f>
        <v>1</v>
      </c>
    </row>
    <row r="3991" spans="1:5" x14ac:dyDescent="0.25">
      <c r="A3991">
        <v>3990</v>
      </c>
      <c r="B3991">
        <v>3</v>
      </c>
      <c r="C3991">
        <v>1</v>
      </c>
      <c r="D3991">
        <v>3</v>
      </c>
      <c r="E3991">
        <f>COUNTIF(tbl_EmployeeSurvey[EmployeeID],tbl_EmployeeSurvey[[#This Row],[EmployeeID]])</f>
        <v>1</v>
      </c>
    </row>
    <row r="3992" spans="1:5" x14ac:dyDescent="0.25">
      <c r="A3992">
        <v>3991</v>
      </c>
      <c r="B3992">
        <v>2</v>
      </c>
      <c r="C3992">
        <v>4</v>
      </c>
      <c r="D3992">
        <v>2</v>
      </c>
      <c r="E3992">
        <f>COUNTIF(tbl_EmployeeSurvey[EmployeeID],tbl_EmployeeSurvey[[#This Row],[EmployeeID]])</f>
        <v>1</v>
      </c>
    </row>
    <row r="3993" spans="1:5" x14ac:dyDescent="0.25">
      <c r="A3993">
        <v>3992</v>
      </c>
      <c r="B3993">
        <v>3</v>
      </c>
      <c r="C3993">
        <v>4</v>
      </c>
      <c r="D3993">
        <v>3</v>
      </c>
      <c r="E3993">
        <f>COUNTIF(tbl_EmployeeSurvey[EmployeeID],tbl_EmployeeSurvey[[#This Row],[EmployeeID]])</f>
        <v>1</v>
      </c>
    </row>
    <row r="3994" spans="1:5" x14ac:dyDescent="0.25">
      <c r="A3994">
        <v>3993</v>
      </c>
      <c r="B3994">
        <v>1</v>
      </c>
      <c r="C3994">
        <v>3</v>
      </c>
      <c r="D3994">
        <v>3</v>
      </c>
      <c r="E3994">
        <f>COUNTIF(tbl_EmployeeSurvey[EmployeeID],tbl_EmployeeSurvey[[#This Row],[EmployeeID]])</f>
        <v>1</v>
      </c>
    </row>
    <row r="3995" spans="1:5" x14ac:dyDescent="0.25">
      <c r="A3995">
        <v>3994</v>
      </c>
      <c r="B3995">
        <v>2</v>
      </c>
      <c r="C3995">
        <v>3</v>
      </c>
      <c r="D3995">
        <v>1</v>
      </c>
      <c r="E3995">
        <f>COUNTIF(tbl_EmployeeSurvey[EmployeeID],tbl_EmployeeSurvey[[#This Row],[EmployeeID]])</f>
        <v>1</v>
      </c>
    </row>
    <row r="3996" spans="1:5" x14ac:dyDescent="0.25">
      <c r="A3996">
        <v>3995</v>
      </c>
      <c r="B3996">
        <v>4</v>
      </c>
      <c r="C3996">
        <v>1</v>
      </c>
      <c r="D3996">
        <v>3</v>
      </c>
      <c r="E3996">
        <f>COUNTIF(tbl_EmployeeSurvey[EmployeeID],tbl_EmployeeSurvey[[#This Row],[EmployeeID]])</f>
        <v>1</v>
      </c>
    </row>
    <row r="3997" spans="1:5" x14ac:dyDescent="0.25">
      <c r="A3997">
        <v>3996</v>
      </c>
      <c r="B3997">
        <v>1</v>
      </c>
      <c r="C3997">
        <v>1</v>
      </c>
      <c r="D3997">
        <v>3</v>
      </c>
      <c r="E3997">
        <f>COUNTIF(tbl_EmployeeSurvey[EmployeeID],tbl_EmployeeSurvey[[#This Row],[EmployeeID]])</f>
        <v>1</v>
      </c>
    </row>
    <row r="3998" spans="1:5" x14ac:dyDescent="0.25">
      <c r="A3998">
        <v>3997</v>
      </c>
      <c r="B3998">
        <v>3</v>
      </c>
      <c r="C3998">
        <v>3</v>
      </c>
      <c r="D3998">
        <v>4</v>
      </c>
      <c r="E3998">
        <f>COUNTIF(tbl_EmployeeSurvey[EmployeeID],tbl_EmployeeSurvey[[#This Row],[EmployeeID]])</f>
        <v>1</v>
      </c>
    </row>
    <row r="3999" spans="1:5" x14ac:dyDescent="0.25">
      <c r="A3999">
        <v>3998</v>
      </c>
      <c r="B3999">
        <v>4</v>
      </c>
      <c r="C3999">
        <v>2</v>
      </c>
      <c r="D3999">
        <v>3</v>
      </c>
      <c r="E3999">
        <f>COUNTIF(tbl_EmployeeSurvey[EmployeeID],tbl_EmployeeSurvey[[#This Row],[EmployeeID]])</f>
        <v>1</v>
      </c>
    </row>
    <row r="4000" spans="1:5" x14ac:dyDescent="0.25">
      <c r="A4000">
        <v>3999</v>
      </c>
      <c r="B4000">
        <v>1</v>
      </c>
      <c r="C4000">
        <v>4</v>
      </c>
      <c r="D4000">
        <v>3</v>
      </c>
      <c r="E4000">
        <f>COUNTIF(tbl_EmployeeSurvey[EmployeeID],tbl_EmployeeSurvey[[#This Row],[EmployeeID]])</f>
        <v>1</v>
      </c>
    </row>
    <row r="4001" spans="1:5" x14ac:dyDescent="0.25">
      <c r="A4001">
        <v>4000</v>
      </c>
      <c r="B4001">
        <v>4</v>
      </c>
      <c r="C4001">
        <v>4</v>
      </c>
      <c r="D4001">
        <v>2</v>
      </c>
      <c r="E4001">
        <f>COUNTIF(tbl_EmployeeSurvey[EmployeeID],tbl_EmployeeSurvey[[#This Row],[EmployeeID]])</f>
        <v>1</v>
      </c>
    </row>
    <row r="4002" spans="1:5" x14ac:dyDescent="0.25">
      <c r="A4002">
        <v>4001</v>
      </c>
      <c r="B4002">
        <v>4</v>
      </c>
      <c r="C4002">
        <v>4</v>
      </c>
      <c r="D4002">
        <v>4</v>
      </c>
      <c r="E4002">
        <f>COUNTIF(tbl_EmployeeSurvey[EmployeeID],tbl_EmployeeSurvey[[#This Row],[EmployeeID]])</f>
        <v>1</v>
      </c>
    </row>
    <row r="4003" spans="1:5" x14ac:dyDescent="0.25">
      <c r="A4003">
        <v>4002</v>
      </c>
      <c r="B4003">
        <v>4</v>
      </c>
      <c r="C4003">
        <v>4</v>
      </c>
      <c r="D4003">
        <v>4</v>
      </c>
      <c r="E4003">
        <f>COUNTIF(tbl_EmployeeSurvey[EmployeeID],tbl_EmployeeSurvey[[#This Row],[EmployeeID]])</f>
        <v>1</v>
      </c>
    </row>
    <row r="4004" spans="1:5" x14ac:dyDescent="0.25">
      <c r="A4004">
        <v>4003</v>
      </c>
      <c r="B4004">
        <v>3</v>
      </c>
      <c r="C4004">
        <v>3</v>
      </c>
      <c r="D4004">
        <v>2</v>
      </c>
      <c r="E4004">
        <f>COUNTIF(tbl_EmployeeSurvey[EmployeeID],tbl_EmployeeSurvey[[#This Row],[EmployeeID]])</f>
        <v>1</v>
      </c>
    </row>
    <row r="4005" spans="1:5" x14ac:dyDescent="0.25">
      <c r="A4005">
        <v>4004</v>
      </c>
      <c r="B4005">
        <v>2</v>
      </c>
      <c r="C4005">
        <v>3</v>
      </c>
      <c r="D4005">
        <v>3</v>
      </c>
      <c r="E4005">
        <f>COUNTIF(tbl_EmployeeSurvey[EmployeeID],tbl_EmployeeSurvey[[#This Row],[EmployeeID]])</f>
        <v>1</v>
      </c>
    </row>
    <row r="4006" spans="1:5" x14ac:dyDescent="0.25">
      <c r="A4006">
        <v>4005</v>
      </c>
      <c r="B4006">
        <v>4</v>
      </c>
      <c r="C4006">
        <v>4</v>
      </c>
      <c r="D4006">
        <v>2</v>
      </c>
      <c r="E4006">
        <f>COUNTIF(tbl_EmployeeSurvey[EmployeeID],tbl_EmployeeSurvey[[#This Row],[EmployeeID]])</f>
        <v>1</v>
      </c>
    </row>
    <row r="4007" spans="1:5" x14ac:dyDescent="0.25">
      <c r="A4007">
        <v>4006</v>
      </c>
      <c r="B4007">
        <v>3</v>
      </c>
      <c r="C4007">
        <v>4</v>
      </c>
      <c r="D4007">
        <v>3</v>
      </c>
      <c r="E4007">
        <f>COUNTIF(tbl_EmployeeSurvey[EmployeeID],tbl_EmployeeSurvey[[#This Row],[EmployeeID]])</f>
        <v>1</v>
      </c>
    </row>
    <row r="4008" spans="1:5" x14ac:dyDescent="0.25">
      <c r="A4008">
        <v>4007</v>
      </c>
      <c r="B4008">
        <v>4</v>
      </c>
      <c r="C4008">
        <v>3</v>
      </c>
      <c r="D4008">
        <v>3</v>
      </c>
      <c r="E4008">
        <f>COUNTIF(tbl_EmployeeSurvey[EmployeeID],tbl_EmployeeSurvey[[#This Row],[EmployeeID]])</f>
        <v>1</v>
      </c>
    </row>
    <row r="4009" spans="1:5" x14ac:dyDescent="0.25">
      <c r="A4009">
        <v>4008</v>
      </c>
      <c r="B4009">
        <v>4</v>
      </c>
      <c r="C4009">
        <v>3</v>
      </c>
      <c r="D4009">
        <v>3</v>
      </c>
      <c r="E4009">
        <f>COUNTIF(tbl_EmployeeSurvey[EmployeeID],tbl_EmployeeSurvey[[#This Row],[EmployeeID]])</f>
        <v>1</v>
      </c>
    </row>
    <row r="4010" spans="1:5" x14ac:dyDescent="0.25">
      <c r="A4010">
        <v>4009</v>
      </c>
      <c r="B4010">
        <v>3</v>
      </c>
      <c r="C4010">
        <v>2</v>
      </c>
      <c r="D4010">
        <v>2</v>
      </c>
      <c r="E4010">
        <f>COUNTIF(tbl_EmployeeSurvey[EmployeeID],tbl_EmployeeSurvey[[#This Row],[EmployeeID]])</f>
        <v>1</v>
      </c>
    </row>
    <row r="4011" spans="1:5" x14ac:dyDescent="0.25">
      <c r="A4011">
        <v>4010</v>
      </c>
      <c r="B4011">
        <v>1</v>
      </c>
      <c r="C4011">
        <v>1</v>
      </c>
      <c r="D4011">
        <v>3</v>
      </c>
      <c r="E4011">
        <f>COUNTIF(tbl_EmployeeSurvey[EmployeeID],tbl_EmployeeSurvey[[#This Row],[EmployeeID]])</f>
        <v>1</v>
      </c>
    </row>
    <row r="4012" spans="1:5" x14ac:dyDescent="0.25">
      <c r="A4012">
        <v>4011</v>
      </c>
      <c r="B4012">
        <v>2</v>
      </c>
      <c r="C4012">
        <v>3</v>
      </c>
      <c r="D4012">
        <v>3</v>
      </c>
      <c r="E4012">
        <f>COUNTIF(tbl_EmployeeSurvey[EmployeeID],tbl_EmployeeSurvey[[#This Row],[EmployeeID]])</f>
        <v>1</v>
      </c>
    </row>
    <row r="4013" spans="1:5" x14ac:dyDescent="0.25">
      <c r="A4013">
        <v>4012</v>
      </c>
      <c r="B4013">
        <v>4</v>
      </c>
      <c r="C4013">
        <v>2</v>
      </c>
      <c r="D4013">
        <v>3</v>
      </c>
      <c r="E4013">
        <f>COUNTIF(tbl_EmployeeSurvey[EmployeeID],tbl_EmployeeSurvey[[#This Row],[EmployeeID]])</f>
        <v>1</v>
      </c>
    </row>
    <row r="4014" spans="1:5" x14ac:dyDescent="0.25">
      <c r="A4014">
        <v>4013</v>
      </c>
      <c r="B4014">
        <v>1</v>
      </c>
      <c r="C4014">
        <v>3</v>
      </c>
      <c r="D4014">
        <v>3</v>
      </c>
      <c r="E4014">
        <f>COUNTIF(tbl_EmployeeSurvey[EmployeeID],tbl_EmployeeSurvey[[#This Row],[EmployeeID]])</f>
        <v>1</v>
      </c>
    </row>
    <row r="4015" spans="1:5" x14ac:dyDescent="0.25">
      <c r="A4015">
        <v>4014</v>
      </c>
      <c r="B4015">
        <v>4</v>
      </c>
      <c r="C4015">
        <v>2</v>
      </c>
      <c r="D4015">
        <v>3</v>
      </c>
      <c r="E4015">
        <f>COUNTIF(tbl_EmployeeSurvey[EmployeeID],tbl_EmployeeSurvey[[#This Row],[EmployeeID]])</f>
        <v>1</v>
      </c>
    </row>
    <row r="4016" spans="1:5" x14ac:dyDescent="0.25">
      <c r="A4016">
        <v>4015</v>
      </c>
      <c r="B4016">
        <v>4</v>
      </c>
      <c r="C4016">
        <v>4</v>
      </c>
      <c r="D4016">
        <v>2</v>
      </c>
      <c r="E4016">
        <f>COUNTIF(tbl_EmployeeSurvey[EmployeeID],tbl_EmployeeSurvey[[#This Row],[EmployeeID]])</f>
        <v>1</v>
      </c>
    </row>
    <row r="4017" spans="1:5" x14ac:dyDescent="0.25">
      <c r="A4017">
        <v>4016</v>
      </c>
      <c r="B4017">
        <v>3</v>
      </c>
      <c r="C4017">
        <v>2</v>
      </c>
      <c r="D4017">
        <v>3</v>
      </c>
      <c r="E4017">
        <f>COUNTIF(tbl_EmployeeSurvey[EmployeeID],tbl_EmployeeSurvey[[#This Row],[EmployeeID]])</f>
        <v>1</v>
      </c>
    </row>
    <row r="4018" spans="1:5" x14ac:dyDescent="0.25">
      <c r="A4018">
        <v>4017</v>
      </c>
      <c r="B4018">
        <v>4</v>
      </c>
      <c r="C4018">
        <v>1</v>
      </c>
      <c r="D4018">
        <v>2</v>
      </c>
      <c r="E4018">
        <f>COUNTIF(tbl_EmployeeSurvey[EmployeeID],tbl_EmployeeSurvey[[#This Row],[EmployeeID]])</f>
        <v>1</v>
      </c>
    </row>
    <row r="4019" spans="1:5" x14ac:dyDescent="0.25">
      <c r="A4019">
        <v>4018</v>
      </c>
      <c r="B4019">
        <v>4</v>
      </c>
      <c r="C4019">
        <v>4</v>
      </c>
      <c r="D4019">
        <v>3</v>
      </c>
      <c r="E4019">
        <f>COUNTIF(tbl_EmployeeSurvey[EmployeeID],tbl_EmployeeSurvey[[#This Row],[EmployeeID]])</f>
        <v>1</v>
      </c>
    </row>
    <row r="4020" spans="1:5" x14ac:dyDescent="0.25">
      <c r="A4020">
        <v>4019</v>
      </c>
      <c r="B4020">
        <v>2</v>
      </c>
      <c r="C4020">
        <v>4</v>
      </c>
      <c r="D4020">
        <v>4</v>
      </c>
      <c r="E4020">
        <f>COUNTIF(tbl_EmployeeSurvey[EmployeeID],tbl_EmployeeSurvey[[#This Row],[EmployeeID]])</f>
        <v>1</v>
      </c>
    </row>
    <row r="4021" spans="1:5" x14ac:dyDescent="0.25">
      <c r="A4021">
        <v>4020</v>
      </c>
      <c r="B4021">
        <v>2</v>
      </c>
      <c r="C4021">
        <v>2</v>
      </c>
      <c r="D4021">
        <v>3</v>
      </c>
      <c r="E4021">
        <f>COUNTIF(tbl_EmployeeSurvey[EmployeeID],tbl_EmployeeSurvey[[#This Row],[EmployeeID]])</f>
        <v>1</v>
      </c>
    </row>
    <row r="4022" spans="1:5" x14ac:dyDescent="0.25">
      <c r="A4022">
        <v>4021</v>
      </c>
      <c r="B4022">
        <v>2</v>
      </c>
      <c r="C4022">
        <v>4</v>
      </c>
      <c r="D4022">
        <v>2</v>
      </c>
      <c r="E4022">
        <f>COUNTIF(tbl_EmployeeSurvey[EmployeeID],tbl_EmployeeSurvey[[#This Row],[EmployeeID]])</f>
        <v>1</v>
      </c>
    </row>
    <row r="4023" spans="1:5" x14ac:dyDescent="0.25">
      <c r="A4023">
        <v>4022</v>
      </c>
      <c r="B4023">
        <v>4</v>
      </c>
      <c r="C4023">
        <v>2</v>
      </c>
      <c r="D4023">
        <v>3</v>
      </c>
      <c r="E4023">
        <f>COUNTIF(tbl_EmployeeSurvey[EmployeeID],tbl_EmployeeSurvey[[#This Row],[EmployeeID]])</f>
        <v>1</v>
      </c>
    </row>
    <row r="4024" spans="1:5" x14ac:dyDescent="0.25">
      <c r="A4024">
        <v>4023</v>
      </c>
      <c r="B4024">
        <v>2</v>
      </c>
      <c r="C4024">
        <v>3</v>
      </c>
      <c r="D4024">
        <v>3</v>
      </c>
      <c r="E4024">
        <f>COUNTIF(tbl_EmployeeSurvey[EmployeeID],tbl_EmployeeSurvey[[#This Row],[EmployeeID]])</f>
        <v>1</v>
      </c>
    </row>
    <row r="4025" spans="1:5" x14ac:dyDescent="0.25">
      <c r="A4025">
        <v>4024</v>
      </c>
      <c r="B4025">
        <v>2</v>
      </c>
      <c r="C4025">
        <v>3</v>
      </c>
      <c r="D4025">
        <v>3</v>
      </c>
      <c r="E4025">
        <f>COUNTIF(tbl_EmployeeSurvey[EmployeeID],tbl_EmployeeSurvey[[#This Row],[EmployeeID]])</f>
        <v>1</v>
      </c>
    </row>
    <row r="4026" spans="1:5" x14ac:dyDescent="0.25">
      <c r="A4026">
        <v>4025</v>
      </c>
      <c r="B4026">
        <v>3</v>
      </c>
      <c r="C4026">
        <v>4</v>
      </c>
      <c r="D4026">
        <v>3</v>
      </c>
      <c r="E4026">
        <f>COUNTIF(tbl_EmployeeSurvey[EmployeeID],tbl_EmployeeSurvey[[#This Row],[EmployeeID]])</f>
        <v>1</v>
      </c>
    </row>
    <row r="4027" spans="1:5" x14ac:dyDescent="0.25">
      <c r="A4027">
        <v>4026</v>
      </c>
      <c r="B4027">
        <v>4</v>
      </c>
      <c r="C4027">
        <v>1</v>
      </c>
      <c r="D4027">
        <v>3</v>
      </c>
      <c r="E4027">
        <f>COUNTIF(tbl_EmployeeSurvey[EmployeeID],tbl_EmployeeSurvey[[#This Row],[EmployeeID]])</f>
        <v>1</v>
      </c>
    </row>
    <row r="4028" spans="1:5" x14ac:dyDescent="0.25">
      <c r="A4028">
        <v>4027</v>
      </c>
      <c r="B4028">
        <v>4</v>
      </c>
      <c r="C4028">
        <v>1</v>
      </c>
      <c r="D4028">
        <v>3</v>
      </c>
      <c r="E4028">
        <f>COUNTIF(tbl_EmployeeSurvey[EmployeeID],tbl_EmployeeSurvey[[#This Row],[EmployeeID]])</f>
        <v>1</v>
      </c>
    </row>
    <row r="4029" spans="1:5" x14ac:dyDescent="0.25">
      <c r="A4029">
        <v>4028</v>
      </c>
      <c r="B4029">
        <v>4</v>
      </c>
      <c r="C4029">
        <v>2</v>
      </c>
      <c r="D4029">
        <v>3</v>
      </c>
      <c r="E4029">
        <f>COUNTIF(tbl_EmployeeSurvey[EmployeeID],tbl_EmployeeSurvey[[#This Row],[EmployeeID]])</f>
        <v>1</v>
      </c>
    </row>
    <row r="4030" spans="1:5" x14ac:dyDescent="0.25">
      <c r="A4030">
        <v>4029</v>
      </c>
      <c r="B4030">
        <v>2</v>
      </c>
      <c r="C4030">
        <v>4</v>
      </c>
      <c r="D4030">
        <v>2</v>
      </c>
      <c r="E4030">
        <f>COUNTIF(tbl_EmployeeSurvey[EmployeeID],tbl_EmployeeSurvey[[#This Row],[EmployeeID]])</f>
        <v>1</v>
      </c>
    </row>
    <row r="4031" spans="1:5" x14ac:dyDescent="0.25">
      <c r="A4031">
        <v>4030</v>
      </c>
      <c r="B4031">
        <v>2</v>
      </c>
      <c r="C4031">
        <v>4</v>
      </c>
      <c r="D4031">
        <v>2</v>
      </c>
      <c r="E4031">
        <f>COUNTIF(tbl_EmployeeSurvey[EmployeeID],tbl_EmployeeSurvey[[#This Row],[EmployeeID]])</f>
        <v>1</v>
      </c>
    </row>
    <row r="4032" spans="1:5" x14ac:dyDescent="0.25">
      <c r="A4032">
        <v>4031</v>
      </c>
      <c r="B4032">
        <v>1</v>
      </c>
      <c r="C4032">
        <v>3</v>
      </c>
      <c r="D4032">
        <v>3</v>
      </c>
      <c r="E4032">
        <f>COUNTIF(tbl_EmployeeSurvey[EmployeeID],tbl_EmployeeSurvey[[#This Row],[EmployeeID]])</f>
        <v>1</v>
      </c>
    </row>
    <row r="4033" spans="1:5" x14ac:dyDescent="0.25">
      <c r="A4033">
        <v>4032</v>
      </c>
      <c r="B4033">
        <v>2</v>
      </c>
      <c r="C4033">
        <v>3</v>
      </c>
      <c r="D4033">
        <v>2</v>
      </c>
      <c r="E4033">
        <f>COUNTIF(tbl_EmployeeSurvey[EmployeeID],tbl_EmployeeSurvey[[#This Row],[EmployeeID]])</f>
        <v>1</v>
      </c>
    </row>
    <row r="4034" spans="1:5" x14ac:dyDescent="0.25">
      <c r="A4034">
        <v>4033</v>
      </c>
      <c r="B4034">
        <v>1</v>
      </c>
      <c r="C4034">
        <v>3</v>
      </c>
      <c r="D4034">
        <v>2</v>
      </c>
      <c r="E4034">
        <f>COUNTIF(tbl_EmployeeSurvey[EmployeeID],tbl_EmployeeSurvey[[#This Row],[EmployeeID]])</f>
        <v>1</v>
      </c>
    </row>
    <row r="4035" spans="1:5" x14ac:dyDescent="0.25">
      <c r="A4035">
        <v>4034</v>
      </c>
      <c r="B4035">
        <v>4</v>
      </c>
      <c r="C4035">
        <v>4</v>
      </c>
      <c r="D4035">
        <v>3</v>
      </c>
      <c r="E4035">
        <f>COUNTIF(tbl_EmployeeSurvey[EmployeeID],tbl_EmployeeSurvey[[#This Row],[EmployeeID]])</f>
        <v>1</v>
      </c>
    </row>
    <row r="4036" spans="1:5" x14ac:dyDescent="0.25">
      <c r="A4036">
        <v>4035</v>
      </c>
      <c r="B4036">
        <v>2</v>
      </c>
      <c r="C4036">
        <v>1</v>
      </c>
      <c r="D4036">
        <v>3</v>
      </c>
      <c r="E4036">
        <f>COUNTIF(tbl_EmployeeSurvey[EmployeeID],tbl_EmployeeSurvey[[#This Row],[EmployeeID]])</f>
        <v>1</v>
      </c>
    </row>
    <row r="4037" spans="1:5" x14ac:dyDescent="0.25">
      <c r="A4037">
        <v>4036</v>
      </c>
      <c r="B4037">
        <v>4</v>
      </c>
      <c r="C4037">
        <v>1</v>
      </c>
      <c r="D4037">
        <v>3</v>
      </c>
      <c r="E4037">
        <f>COUNTIF(tbl_EmployeeSurvey[EmployeeID],tbl_EmployeeSurvey[[#This Row],[EmployeeID]])</f>
        <v>1</v>
      </c>
    </row>
    <row r="4038" spans="1:5" x14ac:dyDescent="0.25">
      <c r="A4038">
        <v>4037</v>
      </c>
      <c r="B4038">
        <v>1</v>
      </c>
      <c r="C4038">
        <v>4</v>
      </c>
      <c r="D4038">
        <v>3</v>
      </c>
      <c r="E4038">
        <f>COUNTIF(tbl_EmployeeSurvey[EmployeeID],tbl_EmployeeSurvey[[#This Row],[EmployeeID]])</f>
        <v>1</v>
      </c>
    </row>
    <row r="4039" spans="1:5" x14ac:dyDescent="0.25">
      <c r="A4039">
        <v>4038</v>
      </c>
      <c r="B4039">
        <v>3</v>
      </c>
      <c r="C4039">
        <v>2</v>
      </c>
      <c r="D4039">
        <v>1</v>
      </c>
      <c r="E4039">
        <f>COUNTIF(tbl_EmployeeSurvey[EmployeeID],tbl_EmployeeSurvey[[#This Row],[EmployeeID]])</f>
        <v>1</v>
      </c>
    </row>
    <row r="4040" spans="1:5" x14ac:dyDescent="0.25">
      <c r="A4040">
        <v>4039</v>
      </c>
      <c r="B4040">
        <v>3</v>
      </c>
      <c r="C4040">
        <v>2</v>
      </c>
      <c r="D4040">
        <v>3</v>
      </c>
      <c r="E4040">
        <f>COUNTIF(tbl_EmployeeSurvey[EmployeeID],tbl_EmployeeSurvey[[#This Row],[EmployeeID]])</f>
        <v>1</v>
      </c>
    </row>
    <row r="4041" spans="1:5" x14ac:dyDescent="0.25">
      <c r="A4041">
        <v>4040</v>
      </c>
      <c r="B4041">
        <v>3</v>
      </c>
      <c r="C4041">
        <v>1</v>
      </c>
      <c r="D4041">
        <v>4</v>
      </c>
      <c r="E4041">
        <f>COUNTIF(tbl_EmployeeSurvey[EmployeeID],tbl_EmployeeSurvey[[#This Row],[EmployeeID]])</f>
        <v>1</v>
      </c>
    </row>
    <row r="4042" spans="1:5" x14ac:dyDescent="0.25">
      <c r="A4042">
        <v>4041</v>
      </c>
      <c r="B4042">
        <v>3</v>
      </c>
      <c r="C4042">
        <v>4</v>
      </c>
      <c r="D4042">
        <v>3</v>
      </c>
      <c r="E4042">
        <f>COUNTIF(tbl_EmployeeSurvey[EmployeeID],tbl_EmployeeSurvey[[#This Row],[EmployeeID]])</f>
        <v>1</v>
      </c>
    </row>
    <row r="4043" spans="1:5" x14ac:dyDescent="0.25">
      <c r="A4043">
        <v>4042</v>
      </c>
      <c r="B4043">
        <v>4</v>
      </c>
      <c r="C4043">
        <v>4</v>
      </c>
      <c r="D4043">
        <v>2</v>
      </c>
      <c r="E4043">
        <f>COUNTIF(tbl_EmployeeSurvey[EmployeeID],tbl_EmployeeSurvey[[#This Row],[EmployeeID]])</f>
        <v>1</v>
      </c>
    </row>
    <row r="4044" spans="1:5" x14ac:dyDescent="0.25">
      <c r="A4044">
        <v>4043</v>
      </c>
      <c r="B4044">
        <v>1</v>
      </c>
      <c r="C4044">
        <v>3</v>
      </c>
      <c r="D4044">
        <v>2</v>
      </c>
      <c r="E4044">
        <f>COUNTIF(tbl_EmployeeSurvey[EmployeeID],tbl_EmployeeSurvey[[#This Row],[EmployeeID]])</f>
        <v>1</v>
      </c>
    </row>
    <row r="4045" spans="1:5" x14ac:dyDescent="0.25">
      <c r="A4045">
        <v>4044</v>
      </c>
      <c r="B4045">
        <v>3</v>
      </c>
      <c r="C4045">
        <v>4</v>
      </c>
      <c r="D4045">
        <v>3</v>
      </c>
      <c r="E4045">
        <f>COUNTIF(tbl_EmployeeSurvey[EmployeeID],tbl_EmployeeSurvey[[#This Row],[EmployeeID]])</f>
        <v>1</v>
      </c>
    </row>
    <row r="4046" spans="1:5" x14ac:dyDescent="0.25">
      <c r="A4046">
        <v>4045</v>
      </c>
      <c r="B4046">
        <v>2</v>
      </c>
      <c r="C4046">
        <v>3</v>
      </c>
      <c r="D4046">
        <v>3</v>
      </c>
      <c r="E4046">
        <f>COUNTIF(tbl_EmployeeSurvey[EmployeeID],tbl_EmployeeSurvey[[#This Row],[EmployeeID]])</f>
        <v>1</v>
      </c>
    </row>
    <row r="4047" spans="1:5" x14ac:dyDescent="0.25">
      <c r="A4047">
        <v>4046</v>
      </c>
      <c r="B4047">
        <v>2</v>
      </c>
      <c r="C4047">
        <v>3</v>
      </c>
      <c r="D4047">
        <v>2</v>
      </c>
      <c r="E4047">
        <f>COUNTIF(tbl_EmployeeSurvey[EmployeeID],tbl_EmployeeSurvey[[#This Row],[EmployeeID]])</f>
        <v>1</v>
      </c>
    </row>
    <row r="4048" spans="1:5" x14ac:dyDescent="0.25">
      <c r="A4048">
        <v>4047</v>
      </c>
      <c r="B4048">
        <v>3</v>
      </c>
      <c r="C4048">
        <v>4</v>
      </c>
      <c r="D4048">
        <v>3</v>
      </c>
      <c r="E4048">
        <f>COUNTIF(tbl_EmployeeSurvey[EmployeeID],tbl_EmployeeSurvey[[#This Row],[EmployeeID]])</f>
        <v>1</v>
      </c>
    </row>
    <row r="4049" spans="1:5" x14ac:dyDescent="0.25">
      <c r="A4049">
        <v>4048</v>
      </c>
      <c r="B4049">
        <v>3</v>
      </c>
      <c r="C4049">
        <v>1</v>
      </c>
      <c r="D4049">
        <v>3</v>
      </c>
      <c r="E4049">
        <f>COUNTIF(tbl_EmployeeSurvey[EmployeeID],tbl_EmployeeSurvey[[#This Row],[EmployeeID]])</f>
        <v>1</v>
      </c>
    </row>
    <row r="4050" spans="1:5" x14ac:dyDescent="0.25">
      <c r="A4050">
        <v>4049</v>
      </c>
      <c r="B4050">
        <v>1</v>
      </c>
      <c r="C4050">
        <v>3</v>
      </c>
      <c r="D4050">
        <v>3</v>
      </c>
      <c r="E4050">
        <f>COUNTIF(tbl_EmployeeSurvey[EmployeeID],tbl_EmployeeSurvey[[#This Row],[EmployeeID]])</f>
        <v>1</v>
      </c>
    </row>
    <row r="4051" spans="1:5" x14ac:dyDescent="0.25">
      <c r="A4051">
        <v>4050</v>
      </c>
      <c r="B4051">
        <v>2</v>
      </c>
      <c r="C4051">
        <v>2</v>
      </c>
      <c r="D4051">
        <v>2</v>
      </c>
      <c r="E4051">
        <f>COUNTIF(tbl_EmployeeSurvey[EmployeeID],tbl_EmployeeSurvey[[#This Row],[EmployeeID]])</f>
        <v>1</v>
      </c>
    </row>
    <row r="4052" spans="1:5" x14ac:dyDescent="0.25">
      <c r="A4052">
        <v>4051</v>
      </c>
      <c r="B4052">
        <v>3</v>
      </c>
      <c r="C4052">
        <v>4</v>
      </c>
      <c r="D4052">
        <v>3</v>
      </c>
      <c r="E4052">
        <f>COUNTIF(tbl_EmployeeSurvey[EmployeeID],tbl_EmployeeSurvey[[#This Row],[EmployeeID]])</f>
        <v>1</v>
      </c>
    </row>
    <row r="4053" spans="1:5" x14ac:dyDescent="0.25">
      <c r="A4053">
        <v>4052</v>
      </c>
      <c r="B4053">
        <v>4</v>
      </c>
      <c r="C4053">
        <v>3</v>
      </c>
      <c r="D4053">
        <v>3</v>
      </c>
      <c r="E4053">
        <f>COUNTIF(tbl_EmployeeSurvey[EmployeeID],tbl_EmployeeSurvey[[#This Row],[EmployeeID]])</f>
        <v>1</v>
      </c>
    </row>
    <row r="4054" spans="1:5" x14ac:dyDescent="0.25">
      <c r="A4054">
        <v>4053</v>
      </c>
      <c r="B4054">
        <v>3</v>
      </c>
      <c r="C4054">
        <v>2</v>
      </c>
      <c r="D4054">
        <v>4</v>
      </c>
      <c r="E4054">
        <f>COUNTIF(tbl_EmployeeSurvey[EmployeeID],tbl_EmployeeSurvey[[#This Row],[EmployeeID]])</f>
        <v>1</v>
      </c>
    </row>
    <row r="4055" spans="1:5" x14ac:dyDescent="0.25">
      <c r="A4055">
        <v>4054</v>
      </c>
      <c r="B4055">
        <v>4</v>
      </c>
      <c r="C4055">
        <v>1</v>
      </c>
      <c r="D4055">
        <v>3</v>
      </c>
      <c r="E4055">
        <f>COUNTIF(tbl_EmployeeSurvey[EmployeeID],tbl_EmployeeSurvey[[#This Row],[EmployeeID]])</f>
        <v>1</v>
      </c>
    </row>
    <row r="4056" spans="1:5" x14ac:dyDescent="0.25">
      <c r="A4056">
        <v>4055</v>
      </c>
      <c r="B4056">
        <v>1</v>
      </c>
      <c r="C4056">
        <v>1</v>
      </c>
      <c r="D4056">
        <v>3</v>
      </c>
      <c r="E4056">
        <f>COUNTIF(tbl_EmployeeSurvey[EmployeeID],tbl_EmployeeSurvey[[#This Row],[EmployeeID]])</f>
        <v>1</v>
      </c>
    </row>
    <row r="4057" spans="1:5" x14ac:dyDescent="0.25">
      <c r="A4057">
        <v>4056</v>
      </c>
      <c r="B4057">
        <v>4</v>
      </c>
      <c r="C4057">
        <v>2</v>
      </c>
      <c r="D4057">
        <v>3</v>
      </c>
      <c r="E4057">
        <f>COUNTIF(tbl_EmployeeSurvey[EmployeeID],tbl_EmployeeSurvey[[#This Row],[EmployeeID]])</f>
        <v>1</v>
      </c>
    </row>
    <row r="4058" spans="1:5" x14ac:dyDescent="0.25">
      <c r="A4058">
        <v>4057</v>
      </c>
      <c r="B4058">
        <v>4</v>
      </c>
      <c r="C4058">
        <v>4</v>
      </c>
      <c r="D4058">
        <v>2</v>
      </c>
      <c r="E4058">
        <f>COUNTIF(tbl_EmployeeSurvey[EmployeeID],tbl_EmployeeSurvey[[#This Row],[EmployeeID]])</f>
        <v>1</v>
      </c>
    </row>
    <row r="4059" spans="1:5" x14ac:dyDescent="0.25">
      <c r="A4059">
        <v>4058</v>
      </c>
      <c r="B4059">
        <v>1</v>
      </c>
      <c r="C4059">
        <v>3</v>
      </c>
      <c r="D4059">
        <v>3</v>
      </c>
      <c r="E4059">
        <f>COUNTIF(tbl_EmployeeSurvey[EmployeeID],tbl_EmployeeSurvey[[#This Row],[EmployeeID]])</f>
        <v>1</v>
      </c>
    </row>
    <row r="4060" spans="1:5" x14ac:dyDescent="0.25">
      <c r="A4060">
        <v>4059</v>
      </c>
      <c r="B4060">
        <v>2</v>
      </c>
      <c r="C4060">
        <v>4</v>
      </c>
      <c r="D4060">
        <v>4</v>
      </c>
      <c r="E4060">
        <f>COUNTIF(tbl_EmployeeSurvey[EmployeeID],tbl_EmployeeSurvey[[#This Row],[EmployeeID]])</f>
        <v>1</v>
      </c>
    </row>
    <row r="4061" spans="1:5" x14ac:dyDescent="0.25">
      <c r="A4061">
        <v>4060</v>
      </c>
      <c r="B4061">
        <v>2</v>
      </c>
      <c r="C4061">
        <v>4</v>
      </c>
      <c r="D4061">
        <v>3</v>
      </c>
      <c r="E4061">
        <f>COUNTIF(tbl_EmployeeSurvey[EmployeeID],tbl_EmployeeSurvey[[#This Row],[EmployeeID]])</f>
        <v>1</v>
      </c>
    </row>
    <row r="4062" spans="1:5" x14ac:dyDescent="0.25">
      <c r="A4062">
        <v>4061</v>
      </c>
      <c r="B4062">
        <v>2</v>
      </c>
      <c r="C4062">
        <v>4</v>
      </c>
      <c r="D4062">
        <v>3</v>
      </c>
      <c r="E4062">
        <f>COUNTIF(tbl_EmployeeSurvey[EmployeeID],tbl_EmployeeSurvey[[#This Row],[EmployeeID]])</f>
        <v>1</v>
      </c>
    </row>
    <row r="4063" spans="1:5" x14ac:dyDescent="0.25">
      <c r="A4063">
        <v>4062</v>
      </c>
      <c r="B4063">
        <v>1</v>
      </c>
      <c r="C4063">
        <v>2</v>
      </c>
      <c r="D4063">
        <v>3</v>
      </c>
      <c r="E4063">
        <f>COUNTIF(tbl_EmployeeSurvey[EmployeeID],tbl_EmployeeSurvey[[#This Row],[EmployeeID]])</f>
        <v>1</v>
      </c>
    </row>
    <row r="4064" spans="1:5" x14ac:dyDescent="0.25">
      <c r="A4064">
        <v>4063</v>
      </c>
      <c r="B4064">
        <v>2</v>
      </c>
      <c r="C4064">
        <v>1</v>
      </c>
      <c r="D4064">
        <v>1</v>
      </c>
      <c r="E4064">
        <f>COUNTIF(tbl_EmployeeSurvey[EmployeeID],tbl_EmployeeSurvey[[#This Row],[EmployeeID]])</f>
        <v>1</v>
      </c>
    </row>
    <row r="4065" spans="1:5" x14ac:dyDescent="0.25">
      <c r="A4065">
        <v>4064</v>
      </c>
      <c r="B4065">
        <v>3</v>
      </c>
      <c r="C4065">
        <v>3</v>
      </c>
      <c r="D4065">
        <v>2</v>
      </c>
      <c r="E4065">
        <f>COUNTIF(tbl_EmployeeSurvey[EmployeeID],tbl_EmployeeSurvey[[#This Row],[EmployeeID]])</f>
        <v>1</v>
      </c>
    </row>
    <row r="4066" spans="1:5" x14ac:dyDescent="0.25">
      <c r="A4066">
        <v>4065</v>
      </c>
      <c r="B4066">
        <v>3</v>
      </c>
      <c r="C4066">
        <v>1</v>
      </c>
      <c r="D4066">
        <v>4</v>
      </c>
      <c r="E4066">
        <f>COUNTIF(tbl_EmployeeSurvey[EmployeeID],tbl_EmployeeSurvey[[#This Row],[EmployeeID]])</f>
        <v>1</v>
      </c>
    </row>
    <row r="4067" spans="1:5" x14ac:dyDescent="0.25">
      <c r="A4067">
        <v>4066</v>
      </c>
      <c r="B4067">
        <v>1</v>
      </c>
      <c r="C4067">
        <v>2</v>
      </c>
      <c r="D4067">
        <v>3</v>
      </c>
      <c r="E4067">
        <f>COUNTIF(tbl_EmployeeSurvey[EmployeeID],tbl_EmployeeSurvey[[#This Row],[EmployeeID]])</f>
        <v>1</v>
      </c>
    </row>
    <row r="4068" spans="1:5" x14ac:dyDescent="0.25">
      <c r="A4068">
        <v>4067</v>
      </c>
      <c r="B4068">
        <v>1</v>
      </c>
      <c r="C4068">
        <v>4</v>
      </c>
      <c r="D4068">
        <v>2</v>
      </c>
      <c r="E4068">
        <f>COUNTIF(tbl_EmployeeSurvey[EmployeeID],tbl_EmployeeSurvey[[#This Row],[EmployeeID]])</f>
        <v>1</v>
      </c>
    </row>
    <row r="4069" spans="1:5" x14ac:dyDescent="0.25">
      <c r="A4069">
        <v>4068</v>
      </c>
      <c r="B4069">
        <v>4</v>
      </c>
      <c r="C4069">
        <v>3</v>
      </c>
      <c r="D4069">
        <v>2</v>
      </c>
      <c r="E4069">
        <f>COUNTIF(tbl_EmployeeSurvey[EmployeeID],tbl_EmployeeSurvey[[#This Row],[EmployeeID]])</f>
        <v>1</v>
      </c>
    </row>
    <row r="4070" spans="1:5" x14ac:dyDescent="0.25">
      <c r="A4070">
        <v>4069</v>
      </c>
      <c r="B4070">
        <v>3</v>
      </c>
      <c r="C4070">
        <v>1</v>
      </c>
      <c r="D4070">
        <v>2</v>
      </c>
      <c r="E4070">
        <f>COUNTIF(tbl_EmployeeSurvey[EmployeeID],tbl_EmployeeSurvey[[#This Row],[EmployeeID]])</f>
        <v>1</v>
      </c>
    </row>
    <row r="4071" spans="1:5" x14ac:dyDescent="0.25">
      <c r="A4071">
        <v>4070</v>
      </c>
      <c r="B4071">
        <v>1</v>
      </c>
      <c r="C4071">
        <v>1</v>
      </c>
      <c r="D4071">
        <v>2</v>
      </c>
      <c r="E4071">
        <f>COUNTIF(tbl_EmployeeSurvey[EmployeeID],tbl_EmployeeSurvey[[#This Row],[EmployeeID]])</f>
        <v>1</v>
      </c>
    </row>
    <row r="4072" spans="1:5" x14ac:dyDescent="0.25">
      <c r="A4072">
        <v>4071</v>
      </c>
      <c r="B4072">
        <v>3</v>
      </c>
      <c r="C4072">
        <v>4</v>
      </c>
      <c r="D4072">
        <v>3</v>
      </c>
      <c r="E4072">
        <f>COUNTIF(tbl_EmployeeSurvey[EmployeeID],tbl_EmployeeSurvey[[#This Row],[EmployeeID]])</f>
        <v>1</v>
      </c>
    </row>
    <row r="4073" spans="1:5" x14ac:dyDescent="0.25">
      <c r="A4073">
        <v>4072</v>
      </c>
      <c r="B4073">
        <v>4</v>
      </c>
      <c r="C4073">
        <v>1</v>
      </c>
      <c r="D4073">
        <v>3</v>
      </c>
      <c r="E4073">
        <f>COUNTIF(tbl_EmployeeSurvey[EmployeeID],tbl_EmployeeSurvey[[#This Row],[EmployeeID]])</f>
        <v>1</v>
      </c>
    </row>
    <row r="4074" spans="1:5" x14ac:dyDescent="0.25">
      <c r="A4074">
        <v>4073</v>
      </c>
      <c r="B4074">
        <v>3</v>
      </c>
      <c r="C4074">
        <v>4</v>
      </c>
      <c r="D4074">
        <v>2</v>
      </c>
      <c r="E4074">
        <f>COUNTIF(tbl_EmployeeSurvey[EmployeeID],tbl_EmployeeSurvey[[#This Row],[EmployeeID]])</f>
        <v>1</v>
      </c>
    </row>
    <row r="4075" spans="1:5" x14ac:dyDescent="0.25">
      <c r="A4075">
        <v>4074</v>
      </c>
      <c r="B4075">
        <v>1</v>
      </c>
      <c r="C4075">
        <v>1</v>
      </c>
      <c r="D4075">
        <v>2</v>
      </c>
      <c r="E4075">
        <f>COUNTIF(tbl_EmployeeSurvey[EmployeeID],tbl_EmployeeSurvey[[#This Row],[EmployeeID]])</f>
        <v>1</v>
      </c>
    </row>
    <row r="4076" spans="1:5" x14ac:dyDescent="0.25">
      <c r="A4076">
        <v>4075</v>
      </c>
      <c r="B4076">
        <v>3</v>
      </c>
      <c r="C4076">
        <v>4</v>
      </c>
      <c r="D4076">
        <v>3</v>
      </c>
      <c r="E4076">
        <f>COUNTIF(tbl_EmployeeSurvey[EmployeeID],tbl_EmployeeSurvey[[#This Row],[EmployeeID]])</f>
        <v>1</v>
      </c>
    </row>
    <row r="4077" spans="1:5" x14ac:dyDescent="0.25">
      <c r="A4077">
        <v>4076</v>
      </c>
      <c r="B4077">
        <v>4</v>
      </c>
      <c r="C4077">
        <v>4</v>
      </c>
      <c r="D4077">
        <v>3</v>
      </c>
      <c r="E4077">
        <f>COUNTIF(tbl_EmployeeSurvey[EmployeeID],tbl_EmployeeSurvey[[#This Row],[EmployeeID]])</f>
        <v>1</v>
      </c>
    </row>
    <row r="4078" spans="1:5" x14ac:dyDescent="0.25">
      <c r="A4078">
        <v>4077</v>
      </c>
      <c r="B4078">
        <v>4</v>
      </c>
      <c r="C4078">
        <v>4</v>
      </c>
      <c r="D4078">
        <v>3</v>
      </c>
      <c r="E4078">
        <f>COUNTIF(tbl_EmployeeSurvey[EmployeeID],tbl_EmployeeSurvey[[#This Row],[EmployeeID]])</f>
        <v>1</v>
      </c>
    </row>
    <row r="4079" spans="1:5" x14ac:dyDescent="0.25">
      <c r="A4079">
        <v>4078</v>
      </c>
      <c r="B4079">
        <v>1</v>
      </c>
      <c r="C4079">
        <v>4</v>
      </c>
      <c r="D4079">
        <v>3</v>
      </c>
      <c r="E4079">
        <f>COUNTIF(tbl_EmployeeSurvey[EmployeeID],tbl_EmployeeSurvey[[#This Row],[EmployeeID]])</f>
        <v>1</v>
      </c>
    </row>
    <row r="4080" spans="1:5" x14ac:dyDescent="0.25">
      <c r="A4080">
        <v>4079</v>
      </c>
      <c r="B4080">
        <v>1</v>
      </c>
      <c r="C4080">
        <v>1</v>
      </c>
      <c r="D4080">
        <v>2</v>
      </c>
      <c r="E4080">
        <f>COUNTIF(tbl_EmployeeSurvey[EmployeeID],tbl_EmployeeSurvey[[#This Row],[EmployeeID]])</f>
        <v>1</v>
      </c>
    </row>
    <row r="4081" spans="1:5" x14ac:dyDescent="0.25">
      <c r="A4081">
        <v>4080</v>
      </c>
      <c r="B4081">
        <v>1</v>
      </c>
      <c r="C4081">
        <v>3</v>
      </c>
      <c r="D4081">
        <v>2</v>
      </c>
      <c r="E4081">
        <f>COUNTIF(tbl_EmployeeSurvey[EmployeeID],tbl_EmployeeSurvey[[#This Row],[EmployeeID]])</f>
        <v>1</v>
      </c>
    </row>
    <row r="4082" spans="1:5" x14ac:dyDescent="0.25">
      <c r="A4082">
        <v>4081</v>
      </c>
      <c r="B4082">
        <v>4</v>
      </c>
      <c r="C4082">
        <v>3</v>
      </c>
      <c r="D4082">
        <v>3</v>
      </c>
      <c r="E4082">
        <f>COUNTIF(tbl_EmployeeSurvey[EmployeeID],tbl_EmployeeSurvey[[#This Row],[EmployeeID]])</f>
        <v>1</v>
      </c>
    </row>
    <row r="4083" spans="1:5" x14ac:dyDescent="0.25">
      <c r="A4083">
        <v>4082</v>
      </c>
      <c r="B4083">
        <v>1</v>
      </c>
      <c r="C4083">
        <v>3</v>
      </c>
      <c r="D4083">
        <v>3</v>
      </c>
      <c r="E4083">
        <f>COUNTIF(tbl_EmployeeSurvey[EmployeeID],tbl_EmployeeSurvey[[#This Row],[EmployeeID]])</f>
        <v>1</v>
      </c>
    </row>
    <row r="4084" spans="1:5" x14ac:dyDescent="0.25">
      <c r="A4084">
        <v>4083</v>
      </c>
      <c r="B4084">
        <v>4</v>
      </c>
      <c r="C4084">
        <v>2</v>
      </c>
      <c r="D4084">
        <v>3</v>
      </c>
      <c r="E4084">
        <f>COUNTIF(tbl_EmployeeSurvey[EmployeeID],tbl_EmployeeSurvey[[#This Row],[EmployeeID]])</f>
        <v>1</v>
      </c>
    </row>
    <row r="4085" spans="1:5" x14ac:dyDescent="0.25">
      <c r="A4085">
        <v>4084</v>
      </c>
      <c r="B4085">
        <v>3</v>
      </c>
      <c r="C4085">
        <v>2</v>
      </c>
      <c r="D4085">
        <v>3</v>
      </c>
      <c r="E4085">
        <f>COUNTIF(tbl_EmployeeSurvey[EmployeeID],tbl_EmployeeSurvey[[#This Row],[EmployeeID]])</f>
        <v>1</v>
      </c>
    </row>
    <row r="4086" spans="1:5" x14ac:dyDescent="0.25">
      <c r="A4086">
        <v>4085</v>
      </c>
      <c r="B4086">
        <v>4</v>
      </c>
      <c r="C4086">
        <v>4</v>
      </c>
      <c r="D4086">
        <v>3</v>
      </c>
      <c r="E4086">
        <f>COUNTIF(tbl_EmployeeSurvey[EmployeeID],tbl_EmployeeSurvey[[#This Row],[EmployeeID]])</f>
        <v>1</v>
      </c>
    </row>
    <row r="4087" spans="1:5" x14ac:dyDescent="0.25">
      <c r="A4087">
        <v>4086</v>
      </c>
      <c r="B4087">
        <v>2</v>
      </c>
      <c r="C4087">
        <v>1</v>
      </c>
      <c r="D4087">
        <v>3</v>
      </c>
      <c r="E4087">
        <f>COUNTIF(tbl_EmployeeSurvey[EmployeeID],tbl_EmployeeSurvey[[#This Row],[EmployeeID]])</f>
        <v>1</v>
      </c>
    </row>
    <row r="4088" spans="1:5" x14ac:dyDescent="0.25">
      <c r="A4088">
        <v>4087</v>
      </c>
      <c r="B4088">
        <v>4</v>
      </c>
      <c r="C4088">
        <v>3</v>
      </c>
      <c r="D4088">
        <v>3</v>
      </c>
      <c r="E4088">
        <f>COUNTIF(tbl_EmployeeSurvey[EmployeeID],tbl_EmployeeSurvey[[#This Row],[EmployeeID]])</f>
        <v>1</v>
      </c>
    </row>
    <row r="4089" spans="1:5" x14ac:dyDescent="0.25">
      <c r="A4089">
        <v>4088</v>
      </c>
      <c r="B4089">
        <v>3</v>
      </c>
      <c r="C4089">
        <v>3</v>
      </c>
      <c r="D4089">
        <v>4</v>
      </c>
      <c r="E4089">
        <f>COUNTIF(tbl_EmployeeSurvey[EmployeeID],tbl_EmployeeSurvey[[#This Row],[EmployeeID]])</f>
        <v>1</v>
      </c>
    </row>
    <row r="4090" spans="1:5" x14ac:dyDescent="0.25">
      <c r="A4090">
        <v>4089</v>
      </c>
      <c r="B4090">
        <v>3</v>
      </c>
      <c r="C4090">
        <v>1</v>
      </c>
      <c r="D4090">
        <v>3</v>
      </c>
      <c r="E4090">
        <f>COUNTIF(tbl_EmployeeSurvey[EmployeeID],tbl_EmployeeSurvey[[#This Row],[EmployeeID]])</f>
        <v>1</v>
      </c>
    </row>
    <row r="4091" spans="1:5" x14ac:dyDescent="0.25">
      <c r="A4091">
        <v>4090</v>
      </c>
      <c r="B4091">
        <v>2</v>
      </c>
      <c r="C4091">
        <v>3</v>
      </c>
      <c r="D4091">
        <v>2</v>
      </c>
      <c r="E4091">
        <f>COUNTIF(tbl_EmployeeSurvey[EmployeeID],tbl_EmployeeSurvey[[#This Row],[EmployeeID]])</f>
        <v>1</v>
      </c>
    </row>
    <row r="4092" spans="1:5" x14ac:dyDescent="0.25">
      <c r="A4092">
        <v>4091</v>
      </c>
      <c r="B4092">
        <v>4</v>
      </c>
      <c r="C4092">
        <v>4</v>
      </c>
      <c r="D4092">
        <v>4</v>
      </c>
      <c r="E4092">
        <f>COUNTIF(tbl_EmployeeSurvey[EmployeeID],tbl_EmployeeSurvey[[#This Row],[EmployeeID]])</f>
        <v>1</v>
      </c>
    </row>
    <row r="4093" spans="1:5" x14ac:dyDescent="0.25">
      <c r="A4093">
        <v>4092</v>
      </c>
      <c r="B4093">
        <v>4</v>
      </c>
      <c r="C4093">
        <v>3</v>
      </c>
      <c r="D4093">
        <v>4</v>
      </c>
      <c r="E4093">
        <f>COUNTIF(tbl_EmployeeSurvey[EmployeeID],tbl_EmployeeSurvey[[#This Row],[EmployeeID]])</f>
        <v>1</v>
      </c>
    </row>
    <row r="4094" spans="1:5" x14ac:dyDescent="0.25">
      <c r="A4094">
        <v>4093</v>
      </c>
      <c r="B4094">
        <v>2</v>
      </c>
      <c r="C4094">
        <v>2</v>
      </c>
      <c r="D4094">
        <v>3</v>
      </c>
      <c r="E4094">
        <f>COUNTIF(tbl_EmployeeSurvey[EmployeeID],tbl_EmployeeSurvey[[#This Row],[EmployeeID]])</f>
        <v>1</v>
      </c>
    </row>
    <row r="4095" spans="1:5" x14ac:dyDescent="0.25">
      <c r="A4095">
        <v>4094</v>
      </c>
      <c r="B4095">
        <v>3</v>
      </c>
      <c r="C4095">
        <v>2</v>
      </c>
      <c r="D4095">
        <v>3</v>
      </c>
      <c r="E4095">
        <f>COUNTIF(tbl_EmployeeSurvey[EmployeeID],tbl_EmployeeSurvey[[#This Row],[EmployeeID]])</f>
        <v>1</v>
      </c>
    </row>
    <row r="4096" spans="1:5" x14ac:dyDescent="0.25">
      <c r="A4096">
        <v>4095</v>
      </c>
      <c r="B4096">
        <v>4</v>
      </c>
      <c r="C4096">
        <v>2</v>
      </c>
      <c r="D4096">
        <v>2</v>
      </c>
      <c r="E4096">
        <f>COUNTIF(tbl_EmployeeSurvey[EmployeeID],tbl_EmployeeSurvey[[#This Row],[EmployeeID]])</f>
        <v>1</v>
      </c>
    </row>
    <row r="4097" spans="1:5" x14ac:dyDescent="0.25">
      <c r="A4097">
        <v>4096</v>
      </c>
      <c r="B4097">
        <v>4</v>
      </c>
      <c r="C4097">
        <v>3</v>
      </c>
      <c r="D4097">
        <v>2</v>
      </c>
      <c r="E4097">
        <f>COUNTIF(tbl_EmployeeSurvey[EmployeeID],tbl_EmployeeSurvey[[#This Row],[EmployeeID]])</f>
        <v>1</v>
      </c>
    </row>
    <row r="4098" spans="1:5" x14ac:dyDescent="0.25">
      <c r="A4098">
        <v>4097</v>
      </c>
      <c r="B4098">
        <v>1</v>
      </c>
      <c r="C4098">
        <v>3</v>
      </c>
      <c r="D4098">
        <v>3</v>
      </c>
      <c r="E4098">
        <f>COUNTIF(tbl_EmployeeSurvey[EmployeeID],tbl_EmployeeSurvey[[#This Row],[EmployeeID]])</f>
        <v>1</v>
      </c>
    </row>
    <row r="4099" spans="1:5" x14ac:dyDescent="0.25">
      <c r="A4099">
        <v>4098</v>
      </c>
      <c r="B4099">
        <v>2</v>
      </c>
      <c r="C4099">
        <v>3</v>
      </c>
      <c r="D4099">
        <v>2</v>
      </c>
      <c r="E4099">
        <f>COUNTIF(tbl_EmployeeSurvey[EmployeeID],tbl_EmployeeSurvey[[#This Row],[EmployeeID]])</f>
        <v>1</v>
      </c>
    </row>
    <row r="4100" spans="1:5" x14ac:dyDescent="0.25">
      <c r="A4100">
        <v>4099</v>
      </c>
      <c r="B4100">
        <v>4</v>
      </c>
      <c r="C4100">
        <v>2</v>
      </c>
      <c r="D4100">
        <v>3</v>
      </c>
      <c r="E4100">
        <f>COUNTIF(tbl_EmployeeSurvey[EmployeeID],tbl_EmployeeSurvey[[#This Row],[EmployeeID]])</f>
        <v>1</v>
      </c>
    </row>
    <row r="4101" spans="1:5" x14ac:dyDescent="0.25">
      <c r="A4101">
        <v>4100</v>
      </c>
      <c r="B4101">
        <v>1</v>
      </c>
      <c r="C4101">
        <v>3</v>
      </c>
      <c r="D4101">
        <v>3</v>
      </c>
      <c r="E4101">
        <f>COUNTIF(tbl_EmployeeSurvey[EmployeeID],tbl_EmployeeSurvey[[#This Row],[EmployeeID]])</f>
        <v>1</v>
      </c>
    </row>
    <row r="4102" spans="1:5" x14ac:dyDescent="0.25">
      <c r="A4102">
        <v>4101</v>
      </c>
      <c r="B4102">
        <v>1</v>
      </c>
      <c r="C4102">
        <v>3</v>
      </c>
      <c r="D4102">
        <v>3</v>
      </c>
      <c r="E4102">
        <f>COUNTIF(tbl_EmployeeSurvey[EmployeeID],tbl_EmployeeSurvey[[#This Row],[EmployeeID]])</f>
        <v>1</v>
      </c>
    </row>
    <row r="4103" spans="1:5" x14ac:dyDescent="0.25">
      <c r="A4103">
        <v>4102</v>
      </c>
      <c r="B4103">
        <v>4</v>
      </c>
      <c r="C4103">
        <v>1</v>
      </c>
      <c r="D4103">
        <v>2</v>
      </c>
      <c r="E4103">
        <f>COUNTIF(tbl_EmployeeSurvey[EmployeeID],tbl_EmployeeSurvey[[#This Row],[EmployeeID]])</f>
        <v>1</v>
      </c>
    </row>
    <row r="4104" spans="1:5" x14ac:dyDescent="0.25">
      <c r="A4104">
        <v>4103</v>
      </c>
      <c r="B4104">
        <v>4</v>
      </c>
      <c r="C4104">
        <v>4</v>
      </c>
      <c r="D4104">
        <v>3</v>
      </c>
      <c r="E4104">
        <f>COUNTIF(tbl_EmployeeSurvey[EmployeeID],tbl_EmployeeSurvey[[#This Row],[EmployeeID]])</f>
        <v>1</v>
      </c>
    </row>
    <row r="4105" spans="1:5" x14ac:dyDescent="0.25">
      <c r="A4105">
        <v>4104</v>
      </c>
      <c r="B4105">
        <v>3</v>
      </c>
      <c r="C4105">
        <v>2</v>
      </c>
      <c r="D4105">
        <v>1</v>
      </c>
      <c r="E4105">
        <f>COUNTIF(tbl_EmployeeSurvey[EmployeeID],tbl_EmployeeSurvey[[#This Row],[EmployeeID]])</f>
        <v>1</v>
      </c>
    </row>
    <row r="4106" spans="1:5" x14ac:dyDescent="0.25">
      <c r="A4106">
        <v>4105</v>
      </c>
      <c r="B4106">
        <v>4</v>
      </c>
      <c r="C4106">
        <v>3</v>
      </c>
      <c r="D4106">
        <v>3</v>
      </c>
      <c r="E4106">
        <f>COUNTIF(tbl_EmployeeSurvey[EmployeeID],tbl_EmployeeSurvey[[#This Row],[EmployeeID]])</f>
        <v>1</v>
      </c>
    </row>
    <row r="4107" spans="1:5" x14ac:dyDescent="0.25">
      <c r="A4107">
        <v>4106</v>
      </c>
      <c r="B4107">
        <v>4</v>
      </c>
      <c r="C4107">
        <v>3</v>
      </c>
      <c r="D4107">
        <v>4</v>
      </c>
      <c r="E4107">
        <f>COUNTIF(tbl_EmployeeSurvey[EmployeeID],tbl_EmployeeSurvey[[#This Row],[EmployeeID]])</f>
        <v>1</v>
      </c>
    </row>
    <row r="4108" spans="1:5" x14ac:dyDescent="0.25">
      <c r="A4108">
        <v>4107</v>
      </c>
      <c r="B4108">
        <v>2</v>
      </c>
      <c r="C4108">
        <v>3</v>
      </c>
      <c r="D4108">
        <v>3</v>
      </c>
      <c r="E4108">
        <f>COUNTIF(tbl_EmployeeSurvey[EmployeeID],tbl_EmployeeSurvey[[#This Row],[EmployeeID]])</f>
        <v>1</v>
      </c>
    </row>
    <row r="4109" spans="1:5" x14ac:dyDescent="0.25">
      <c r="A4109">
        <v>4108</v>
      </c>
      <c r="B4109">
        <v>2</v>
      </c>
      <c r="C4109">
        <v>4</v>
      </c>
      <c r="D4109">
        <v>3</v>
      </c>
      <c r="E4109">
        <f>COUNTIF(tbl_EmployeeSurvey[EmployeeID],tbl_EmployeeSurvey[[#This Row],[EmployeeID]])</f>
        <v>1</v>
      </c>
    </row>
    <row r="4110" spans="1:5" x14ac:dyDescent="0.25">
      <c r="A4110">
        <v>4109</v>
      </c>
      <c r="B4110">
        <v>3</v>
      </c>
      <c r="C4110">
        <v>2</v>
      </c>
      <c r="D4110">
        <v>3</v>
      </c>
      <c r="E4110">
        <f>COUNTIF(tbl_EmployeeSurvey[EmployeeID],tbl_EmployeeSurvey[[#This Row],[EmployeeID]])</f>
        <v>1</v>
      </c>
    </row>
    <row r="4111" spans="1:5" x14ac:dyDescent="0.25">
      <c r="A4111">
        <v>4110</v>
      </c>
      <c r="B4111">
        <v>1</v>
      </c>
      <c r="C4111">
        <v>4</v>
      </c>
      <c r="D4111">
        <v>2</v>
      </c>
      <c r="E4111">
        <f>COUNTIF(tbl_EmployeeSurvey[EmployeeID],tbl_EmployeeSurvey[[#This Row],[EmployeeID]])</f>
        <v>1</v>
      </c>
    </row>
    <row r="4112" spans="1:5" x14ac:dyDescent="0.25">
      <c r="A4112">
        <v>4111</v>
      </c>
      <c r="B4112">
        <v>2</v>
      </c>
      <c r="C4112">
        <v>2</v>
      </c>
      <c r="D4112">
        <v>3</v>
      </c>
      <c r="E4112">
        <f>COUNTIF(tbl_EmployeeSurvey[EmployeeID],tbl_EmployeeSurvey[[#This Row],[EmployeeID]])</f>
        <v>1</v>
      </c>
    </row>
    <row r="4113" spans="1:5" x14ac:dyDescent="0.25">
      <c r="A4113">
        <v>4112</v>
      </c>
      <c r="B4113">
        <v>1</v>
      </c>
      <c r="C4113">
        <v>4</v>
      </c>
      <c r="D4113">
        <v>3</v>
      </c>
      <c r="E4113">
        <f>COUNTIF(tbl_EmployeeSurvey[EmployeeID],tbl_EmployeeSurvey[[#This Row],[EmployeeID]])</f>
        <v>1</v>
      </c>
    </row>
    <row r="4114" spans="1:5" x14ac:dyDescent="0.25">
      <c r="A4114">
        <v>4113</v>
      </c>
      <c r="B4114">
        <v>2</v>
      </c>
      <c r="C4114">
        <v>3</v>
      </c>
      <c r="D4114">
        <v>3</v>
      </c>
      <c r="E4114">
        <f>COUNTIF(tbl_EmployeeSurvey[EmployeeID],tbl_EmployeeSurvey[[#This Row],[EmployeeID]])</f>
        <v>1</v>
      </c>
    </row>
    <row r="4115" spans="1:5" x14ac:dyDescent="0.25">
      <c r="A4115">
        <v>4114</v>
      </c>
      <c r="B4115">
        <v>3</v>
      </c>
      <c r="C4115">
        <v>4</v>
      </c>
      <c r="D4115">
        <v>3</v>
      </c>
      <c r="E4115">
        <f>COUNTIF(tbl_EmployeeSurvey[EmployeeID],tbl_EmployeeSurvey[[#This Row],[EmployeeID]])</f>
        <v>1</v>
      </c>
    </row>
    <row r="4116" spans="1:5" x14ac:dyDescent="0.25">
      <c r="A4116">
        <v>4115</v>
      </c>
      <c r="B4116">
        <v>3</v>
      </c>
      <c r="C4116">
        <v>4</v>
      </c>
      <c r="D4116">
        <v>3</v>
      </c>
      <c r="E4116">
        <f>COUNTIF(tbl_EmployeeSurvey[EmployeeID],tbl_EmployeeSurvey[[#This Row],[EmployeeID]])</f>
        <v>1</v>
      </c>
    </row>
    <row r="4117" spans="1:5" x14ac:dyDescent="0.25">
      <c r="A4117">
        <v>4116</v>
      </c>
      <c r="B4117">
        <v>1</v>
      </c>
      <c r="C4117">
        <v>3</v>
      </c>
      <c r="D4117">
        <v>2</v>
      </c>
      <c r="E4117">
        <f>COUNTIF(tbl_EmployeeSurvey[EmployeeID],tbl_EmployeeSurvey[[#This Row],[EmployeeID]])</f>
        <v>1</v>
      </c>
    </row>
    <row r="4118" spans="1:5" x14ac:dyDescent="0.25">
      <c r="A4118">
        <v>4117</v>
      </c>
      <c r="B4118">
        <v>1</v>
      </c>
      <c r="C4118">
        <v>4</v>
      </c>
      <c r="D4118">
        <v>3</v>
      </c>
      <c r="E4118">
        <f>COUNTIF(tbl_EmployeeSurvey[EmployeeID],tbl_EmployeeSurvey[[#This Row],[EmployeeID]])</f>
        <v>1</v>
      </c>
    </row>
    <row r="4119" spans="1:5" x14ac:dyDescent="0.25">
      <c r="A4119">
        <v>4118</v>
      </c>
      <c r="B4119">
        <v>2</v>
      </c>
      <c r="C4119">
        <v>4</v>
      </c>
      <c r="D4119">
        <v>3</v>
      </c>
      <c r="E4119">
        <f>COUNTIF(tbl_EmployeeSurvey[EmployeeID],tbl_EmployeeSurvey[[#This Row],[EmployeeID]])</f>
        <v>1</v>
      </c>
    </row>
    <row r="4120" spans="1:5" x14ac:dyDescent="0.25">
      <c r="A4120">
        <v>4119</v>
      </c>
      <c r="B4120">
        <v>3</v>
      </c>
      <c r="C4120">
        <v>1</v>
      </c>
      <c r="D4120">
        <v>3</v>
      </c>
      <c r="E4120">
        <f>COUNTIF(tbl_EmployeeSurvey[EmployeeID],tbl_EmployeeSurvey[[#This Row],[EmployeeID]])</f>
        <v>1</v>
      </c>
    </row>
    <row r="4121" spans="1:5" x14ac:dyDescent="0.25">
      <c r="A4121">
        <v>4120</v>
      </c>
      <c r="B4121">
        <v>4</v>
      </c>
      <c r="C4121">
        <v>4</v>
      </c>
      <c r="D4121">
        <v>2</v>
      </c>
      <c r="E4121">
        <f>COUNTIF(tbl_EmployeeSurvey[EmployeeID],tbl_EmployeeSurvey[[#This Row],[EmployeeID]])</f>
        <v>1</v>
      </c>
    </row>
    <row r="4122" spans="1:5" x14ac:dyDescent="0.25">
      <c r="A4122">
        <v>4121</v>
      </c>
      <c r="B4122">
        <v>4</v>
      </c>
      <c r="C4122">
        <v>1</v>
      </c>
      <c r="D4122">
        <v>2</v>
      </c>
      <c r="E4122">
        <f>COUNTIF(tbl_EmployeeSurvey[EmployeeID],tbl_EmployeeSurvey[[#This Row],[EmployeeID]])</f>
        <v>1</v>
      </c>
    </row>
    <row r="4123" spans="1:5" x14ac:dyDescent="0.25">
      <c r="A4123">
        <v>4122</v>
      </c>
      <c r="B4123">
        <v>1</v>
      </c>
      <c r="C4123">
        <v>4</v>
      </c>
      <c r="D4123">
        <v>3</v>
      </c>
      <c r="E4123">
        <f>COUNTIF(tbl_EmployeeSurvey[EmployeeID],tbl_EmployeeSurvey[[#This Row],[EmployeeID]])</f>
        <v>1</v>
      </c>
    </row>
    <row r="4124" spans="1:5" x14ac:dyDescent="0.25">
      <c r="A4124">
        <v>4123</v>
      </c>
      <c r="B4124">
        <v>4</v>
      </c>
      <c r="C4124">
        <v>2</v>
      </c>
      <c r="D4124">
        <v>3</v>
      </c>
      <c r="E4124">
        <f>COUNTIF(tbl_EmployeeSurvey[EmployeeID],tbl_EmployeeSurvey[[#This Row],[EmployeeID]])</f>
        <v>1</v>
      </c>
    </row>
    <row r="4125" spans="1:5" x14ac:dyDescent="0.25">
      <c r="A4125">
        <v>4124</v>
      </c>
      <c r="B4125">
        <v>3</v>
      </c>
      <c r="C4125">
        <v>3</v>
      </c>
      <c r="D4125">
        <v>2</v>
      </c>
      <c r="E4125">
        <f>COUNTIF(tbl_EmployeeSurvey[EmployeeID],tbl_EmployeeSurvey[[#This Row],[EmployeeID]])</f>
        <v>1</v>
      </c>
    </row>
    <row r="4126" spans="1:5" x14ac:dyDescent="0.25">
      <c r="A4126">
        <v>4125</v>
      </c>
      <c r="B4126">
        <v>1</v>
      </c>
      <c r="C4126">
        <v>4</v>
      </c>
      <c r="D4126">
        <v>4</v>
      </c>
      <c r="E4126">
        <f>COUNTIF(tbl_EmployeeSurvey[EmployeeID],tbl_EmployeeSurvey[[#This Row],[EmployeeID]])</f>
        <v>1</v>
      </c>
    </row>
    <row r="4127" spans="1:5" x14ac:dyDescent="0.25">
      <c r="A4127">
        <v>4126</v>
      </c>
      <c r="B4127">
        <v>1</v>
      </c>
      <c r="C4127">
        <v>3</v>
      </c>
      <c r="D4127">
        <v>2</v>
      </c>
      <c r="E4127">
        <f>COUNTIF(tbl_EmployeeSurvey[EmployeeID],tbl_EmployeeSurvey[[#This Row],[EmployeeID]])</f>
        <v>1</v>
      </c>
    </row>
    <row r="4128" spans="1:5" x14ac:dyDescent="0.25">
      <c r="A4128">
        <v>4127</v>
      </c>
      <c r="B4128">
        <v>4</v>
      </c>
      <c r="C4128">
        <v>3</v>
      </c>
      <c r="D4128">
        <v>1</v>
      </c>
      <c r="E4128">
        <f>COUNTIF(tbl_EmployeeSurvey[EmployeeID],tbl_EmployeeSurvey[[#This Row],[EmployeeID]])</f>
        <v>1</v>
      </c>
    </row>
    <row r="4129" spans="1:5" x14ac:dyDescent="0.25">
      <c r="A4129">
        <v>4128</v>
      </c>
      <c r="B4129">
        <v>1</v>
      </c>
      <c r="C4129">
        <v>2</v>
      </c>
      <c r="D4129">
        <v>3</v>
      </c>
      <c r="E4129">
        <f>COUNTIF(tbl_EmployeeSurvey[EmployeeID],tbl_EmployeeSurvey[[#This Row],[EmployeeID]])</f>
        <v>1</v>
      </c>
    </row>
    <row r="4130" spans="1:5" x14ac:dyDescent="0.25">
      <c r="A4130">
        <v>4129</v>
      </c>
      <c r="B4130">
        <v>4</v>
      </c>
      <c r="C4130">
        <v>3</v>
      </c>
      <c r="D4130">
        <v>3</v>
      </c>
      <c r="E4130">
        <f>COUNTIF(tbl_EmployeeSurvey[EmployeeID],tbl_EmployeeSurvey[[#This Row],[EmployeeID]])</f>
        <v>1</v>
      </c>
    </row>
    <row r="4131" spans="1:5" x14ac:dyDescent="0.25">
      <c r="A4131">
        <v>4130</v>
      </c>
      <c r="B4131">
        <v>4</v>
      </c>
      <c r="C4131">
        <v>4</v>
      </c>
      <c r="D4131">
        <v>2</v>
      </c>
      <c r="E4131">
        <f>COUNTIF(tbl_EmployeeSurvey[EmployeeID],tbl_EmployeeSurvey[[#This Row],[EmployeeID]])</f>
        <v>1</v>
      </c>
    </row>
    <row r="4132" spans="1:5" x14ac:dyDescent="0.25">
      <c r="A4132">
        <v>4131</v>
      </c>
      <c r="B4132">
        <v>3</v>
      </c>
      <c r="C4132">
        <v>2</v>
      </c>
      <c r="D4132">
        <v>3</v>
      </c>
      <c r="E4132">
        <f>COUNTIF(tbl_EmployeeSurvey[EmployeeID],tbl_EmployeeSurvey[[#This Row],[EmployeeID]])</f>
        <v>1</v>
      </c>
    </row>
    <row r="4133" spans="1:5" x14ac:dyDescent="0.25">
      <c r="A4133">
        <v>4132</v>
      </c>
      <c r="B4133">
        <v>4</v>
      </c>
      <c r="C4133">
        <v>1</v>
      </c>
      <c r="D4133">
        <v>3</v>
      </c>
      <c r="E4133">
        <f>COUNTIF(tbl_EmployeeSurvey[EmployeeID],tbl_EmployeeSurvey[[#This Row],[EmployeeID]])</f>
        <v>1</v>
      </c>
    </row>
    <row r="4134" spans="1:5" x14ac:dyDescent="0.25">
      <c r="A4134">
        <v>4133</v>
      </c>
      <c r="B4134">
        <v>3</v>
      </c>
      <c r="C4134">
        <v>4</v>
      </c>
      <c r="D4134">
        <v>3</v>
      </c>
      <c r="E4134">
        <f>COUNTIF(tbl_EmployeeSurvey[EmployeeID],tbl_EmployeeSurvey[[#This Row],[EmployeeID]])</f>
        <v>1</v>
      </c>
    </row>
    <row r="4135" spans="1:5" x14ac:dyDescent="0.25">
      <c r="A4135">
        <v>4134</v>
      </c>
      <c r="B4135">
        <v>1</v>
      </c>
      <c r="C4135">
        <v>4</v>
      </c>
      <c r="D4135">
        <v>3</v>
      </c>
      <c r="E4135">
        <f>COUNTIF(tbl_EmployeeSurvey[EmployeeID],tbl_EmployeeSurvey[[#This Row],[EmployeeID]])</f>
        <v>1</v>
      </c>
    </row>
    <row r="4136" spans="1:5" x14ac:dyDescent="0.25">
      <c r="A4136">
        <v>4135</v>
      </c>
      <c r="B4136">
        <v>2</v>
      </c>
      <c r="C4136">
        <v>3</v>
      </c>
      <c r="D4136">
        <v>3</v>
      </c>
      <c r="E4136">
        <f>COUNTIF(tbl_EmployeeSurvey[EmployeeID],tbl_EmployeeSurvey[[#This Row],[EmployeeID]])</f>
        <v>1</v>
      </c>
    </row>
    <row r="4137" spans="1:5" x14ac:dyDescent="0.25">
      <c r="A4137">
        <v>4136</v>
      </c>
      <c r="B4137">
        <v>2</v>
      </c>
      <c r="C4137">
        <v>4</v>
      </c>
      <c r="D4137">
        <v>2</v>
      </c>
      <c r="E4137">
        <f>COUNTIF(tbl_EmployeeSurvey[EmployeeID],tbl_EmployeeSurvey[[#This Row],[EmployeeID]])</f>
        <v>1</v>
      </c>
    </row>
    <row r="4138" spans="1:5" x14ac:dyDescent="0.25">
      <c r="A4138">
        <v>4137</v>
      </c>
      <c r="B4138">
        <v>4</v>
      </c>
      <c r="C4138">
        <v>3</v>
      </c>
      <c r="D4138">
        <v>3</v>
      </c>
      <c r="E4138">
        <f>COUNTIF(tbl_EmployeeSurvey[EmployeeID],tbl_EmployeeSurvey[[#This Row],[EmployeeID]])</f>
        <v>1</v>
      </c>
    </row>
    <row r="4139" spans="1:5" x14ac:dyDescent="0.25">
      <c r="A4139">
        <v>4138</v>
      </c>
      <c r="B4139">
        <v>3</v>
      </c>
      <c r="C4139">
        <v>3</v>
      </c>
      <c r="D4139">
        <v>3</v>
      </c>
      <c r="E4139">
        <f>COUNTIF(tbl_EmployeeSurvey[EmployeeID],tbl_EmployeeSurvey[[#This Row],[EmployeeID]])</f>
        <v>1</v>
      </c>
    </row>
    <row r="4140" spans="1:5" x14ac:dyDescent="0.25">
      <c r="A4140">
        <v>4139</v>
      </c>
      <c r="B4140">
        <v>3</v>
      </c>
      <c r="C4140">
        <v>3</v>
      </c>
      <c r="D4140">
        <v>4</v>
      </c>
      <c r="E4140">
        <f>COUNTIF(tbl_EmployeeSurvey[EmployeeID],tbl_EmployeeSurvey[[#This Row],[EmployeeID]])</f>
        <v>1</v>
      </c>
    </row>
    <row r="4141" spans="1:5" x14ac:dyDescent="0.25">
      <c r="A4141">
        <v>4140</v>
      </c>
      <c r="B4141">
        <v>3</v>
      </c>
      <c r="C4141">
        <v>3</v>
      </c>
      <c r="D4141">
        <v>3</v>
      </c>
      <c r="E4141">
        <f>COUNTIF(tbl_EmployeeSurvey[EmployeeID],tbl_EmployeeSurvey[[#This Row],[EmployeeID]])</f>
        <v>1</v>
      </c>
    </row>
    <row r="4142" spans="1:5" x14ac:dyDescent="0.25">
      <c r="A4142">
        <v>4141</v>
      </c>
      <c r="B4142">
        <v>3</v>
      </c>
      <c r="C4142">
        <v>4</v>
      </c>
      <c r="D4142">
        <v>3</v>
      </c>
      <c r="E4142">
        <f>COUNTIF(tbl_EmployeeSurvey[EmployeeID],tbl_EmployeeSurvey[[#This Row],[EmployeeID]])</f>
        <v>1</v>
      </c>
    </row>
    <row r="4143" spans="1:5" x14ac:dyDescent="0.25">
      <c r="A4143">
        <v>4142</v>
      </c>
      <c r="B4143">
        <v>4</v>
      </c>
      <c r="C4143">
        <v>2</v>
      </c>
      <c r="D4143">
        <v>3</v>
      </c>
      <c r="E4143">
        <f>COUNTIF(tbl_EmployeeSurvey[EmployeeID],tbl_EmployeeSurvey[[#This Row],[EmployeeID]])</f>
        <v>1</v>
      </c>
    </row>
    <row r="4144" spans="1:5" x14ac:dyDescent="0.25">
      <c r="A4144">
        <v>4143</v>
      </c>
      <c r="B4144">
        <v>4</v>
      </c>
      <c r="C4144">
        <v>1</v>
      </c>
      <c r="D4144">
        <v>1</v>
      </c>
      <c r="E4144">
        <f>COUNTIF(tbl_EmployeeSurvey[EmployeeID],tbl_EmployeeSurvey[[#This Row],[EmployeeID]])</f>
        <v>1</v>
      </c>
    </row>
    <row r="4145" spans="1:5" x14ac:dyDescent="0.25">
      <c r="A4145">
        <v>4144</v>
      </c>
      <c r="B4145">
        <v>4</v>
      </c>
      <c r="C4145">
        <v>1</v>
      </c>
      <c r="D4145">
        <v>3</v>
      </c>
      <c r="E4145">
        <f>COUNTIF(tbl_EmployeeSurvey[EmployeeID],tbl_EmployeeSurvey[[#This Row],[EmployeeID]])</f>
        <v>1</v>
      </c>
    </row>
    <row r="4146" spans="1:5" x14ac:dyDescent="0.25">
      <c r="A4146">
        <v>4145</v>
      </c>
      <c r="B4146">
        <v>2</v>
      </c>
      <c r="C4146">
        <v>4</v>
      </c>
      <c r="D4146">
        <v>2</v>
      </c>
      <c r="E4146">
        <f>COUNTIF(tbl_EmployeeSurvey[EmployeeID],tbl_EmployeeSurvey[[#This Row],[EmployeeID]])</f>
        <v>1</v>
      </c>
    </row>
    <row r="4147" spans="1:5" x14ac:dyDescent="0.25">
      <c r="A4147">
        <v>4146</v>
      </c>
      <c r="B4147">
        <v>2</v>
      </c>
      <c r="C4147">
        <v>1</v>
      </c>
      <c r="D4147">
        <v>3</v>
      </c>
      <c r="E4147">
        <f>COUNTIF(tbl_EmployeeSurvey[EmployeeID],tbl_EmployeeSurvey[[#This Row],[EmployeeID]])</f>
        <v>1</v>
      </c>
    </row>
    <row r="4148" spans="1:5" x14ac:dyDescent="0.25">
      <c r="A4148">
        <v>4147</v>
      </c>
      <c r="B4148">
        <v>4</v>
      </c>
      <c r="C4148">
        <v>3</v>
      </c>
      <c r="D4148">
        <v>3</v>
      </c>
      <c r="E4148">
        <f>COUNTIF(tbl_EmployeeSurvey[EmployeeID],tbl_EmployeeSurvey[[#This Row],[EmployeeID]])</f>
        <v>1</v>
      </c>
    </row>
    <row r="4149" spans="1:5" x14ac:dyDescent="0.25">
      <c r="A4149">
        <v>4148</v>
      </c>
      <c r="B4149">
        <v>3</v>
      </c>
      <c r="C4149">
        <v>4</v>
      </c>
      <c r="D4149">
        <v>3</v>
      </c>
      <c r="E4149">
        <f>COUNTIF(tbl_EmployeeSurvey[EmployeeID],tbl_EmployeeSurvey[[#This Row],[EmployeeID]])</f>
        <v>1</v>
      </c>
    </row>
    <row r="4150" spans="1:5" x14ac:dyDescent="0.25">
      <c r="A4150">
        <v>4149</v>
      </c>
      <c r="B4150">
        <v>4</v>
      </c>
      <c r="C4150">
        <v>1</v>
      </c>
      <c r="D4150">
        <v>3</v>
      </c>
      <c r="E4150">
        <f>COUNTIF(tbl_EmployeeSurvey[EmployeeID],tbl_EmployeeSurvey[[#This Row],[EmployeeID]])</f>
        <v>1</v>
      </c>
    </row>
    <row r="4151" spans="1:5" x14ac:dyDescent="0.25">
      <c r="A4151">
        <v>4150</v>
      </c>
      <c r="B4151">
        <v>2</v>
      </c>
      <c r="C4151">
        <v>2</v>
      </c>
      <c r="D4151">
        <v>3</v>
      </c>
      <c r="E4151">
        <f>COUNTIF(tbl_EmployeeSurvey[EmployeeID],tbl_EmployeeSurvey[[#This Row],[EmployeeID]])</f>
        <v>1</v>
      </c>
    </row>
    <row r="4152" spans="1:5" x14ac:dyDescent="0.25">
      <c r="A4152">
        <v>4151</v>
      </c>
      <c r="B4152">
        <v>4</v>
      </c>
      <c r="C4152">
        <v>2</v>
      </c>
      <c r="D4152">
        <v>2</v>
      </c>
      <c r="E4152">
        <f>COUNTIF(tbl_EmployeeSurvey[EmployeeID],tbl_EmployeeSurvey[[#This Row],[EmployeeID]])</f>
        <v>1</v>
      </c>
    </row>
    <row r="4153" spans="1:5" x14ac:dyDescent="0.25">
      <c r="A4153">
        <v>4152</v>
      </c>
      <c r="B4153">
        <v>2</v>
      </c>
      <c r="C4153">
        <v>3</v>
      </c>
      <c r="D4153">
        <v>4</v>
      </c>
      <c r="E4153">
        <f>COUNTIF(tbl_EmployeeSurvey[EmployeeID],tbl_EmployeeSurvey[[#This Row],[EmployeeID]])</f>
        <v>1</v>
      </c>
    </row>
    <row r="4154" spans="1:5" x14ac:dyDescent="0.25">
      <c r="A4154">
        <v>4153</v>
      </c>
      <c r="B4154">
        <v>2</v>
      </c>
      <c r="C4154">
        <v>4</v>
      </c>
      <c r="D4154">
        <v>1</v>
      </c>
      <c r="E4154">
        <f>COUNTIF(tbl_EmployeeSurvey[EmployeeID],tbl_EmployeeSurvey[[#This Row],[EmployeeID]])</f>
        <v>1</v>
      </c>
    </row>
    <row r="4155" spans="1:5" x14ac:dyDescent="0.25">
      <c r="A4155">
        <v>4154</v>
      </c>
      <c r="B4155">
        <v>3</v>
      </c>
      <c r="C4155">
        <v>2</v>
      </c>
      <c r="D4155">
        <v>3</v>
      </c>
      <c r="E4155">
        <f>COUNTIF(tbl_EmployeeSurvey[EmployeeID],tbl_EmployeeSurvey[[#This Row],[EmployeeID]])</f>
        <v>1</v>
      </c>
    </row>
    <row r="4156" spans="1:5" x14ac:dyDescent="0.25">
      <c r="A4156">
        <v>4155</v>
      </c>
      <c r="B4156">
        <v>4</v>
      </c>
      <c r="C4156">
        <v>3</v>
      </c>
      <c r="D4156">
        <v>3</v>
      </c>
      <c r="E4156">
        <f>COUNTIF(tbl_EmployeeSurvey[EmployeeID],tbl_EmployeeSurvey[[#This Row],[EmployeeID]])</f>
        <v>1</v>
      </c>
    </row>
    <row r="4157" spans="1:5" x14ac:dyDescent="0.25">
      <c r="A4157">
        <v>4156</v>
      </c>
      <c r="B4157">
        <v>4</v>
      </c>
      <c r="C4157">
        <v>3</v>
      </c>
      <c r="D4157">
        <v>3</v>
      </c>
      <c r="E4157">
        <f>COUNTIF(tbl_EmployeeSurvey[EmployeeID],tbl_EmployeeSurvey[[#This Row],[EmployeeID]])</f>
        <v>1</v>
      </c>
    </row>
    <row r="4158" spans="1:5" x14ac:dyDescent="0.25">
      <c r="A4158">
        <v>4157</v>
      </c>
      <c r="B4158">
        <v>1</v>
      </c>
      <c r="C4158">
        <v>2</v>
      </c>
      <c r="D4158">
        <v>3</v>
      </c>
      <c r="E4158">
        <f>COUNTIF(tbl_EmployeeSurvey[EmployeeID],tbl_EmployeeSurvey[[#This Row],[EmployeeID]])</f>
        <v>1</v>
      </c>
    </row>
    <row r="4159" spans="1:5" x14ac:dyDescent="0.25">
      <c r="A4159">
        <v>4158</v>
      </c>
      <c r="B4159">
        <v>4</v>
      </c>
      <c r="C4159">
        <v>4</v>
      </c>
      <c r="D4159">
        <v>2</v>
      </c>
      <c r="E4159">
        <f>COUNTIF(tbl_EmployeeSurvey[EmployeeID],tbl_EmployeeSurvey[[#This Row],[EmployeeID]])</f>
        <v>1</v>
      </c>
    </row>
    <row r="4160" spans="1:5" x14ac:dyDescent="0.25">
      <c r="A4160">
        <v>4159</v>
      </c>
      <c r="B4160">
        <v>3</v>
      </c>
      <c r="C4160">
        <v>1</v>
      </c>
      <c r="D4160">
        <v>2</v>
      </c>
      <c r="E4160">
        <f>COUNTIF(tbl_EmployeeSurvey[EmployeeID],tbl_EmployeeSurvey[[#This Row],[EmployeeID]])</f>
        <v>1</v>
      </c>
    </row>
    <row r="4161" spans="1:5" x14ac:dyDescent="0.25">
      <c r="A4161">
        <v>4160</v>
      </c>
      <c r="B4161">
        <v>4</v>
      </c>
      <c r="C4161">
        <v>3</v>
      </c>
      <c r="D4161">
        <v>3</v>
      </c>
      <c r="E4161">
        <f>COUNTIF(tbl_EmployeeSurvey[EmployeeID],tbl_EmployeeSurvey[[#This Row],[EmployeeID]])</f>
        <v>1</v>
      </c>
    </row>
    <row r="4162" spans="1:5" x14ac:dyDescent="0.25">
      <c r="A4162">
        <v>4161</v>
      </c>
      <c r="B4162">
        <v>4</v>
      </c>
      <c r="C4162">
        <v>3</v>
      </c>
      <c r="D4162">
        <v>3</v>
      </c>
      <c r="E4162">
        <f>COUNTIF(tbl_EmployeeSurvey[EmployeeID],tbl_EmployeeSurvey[[#This Row],[EmployeeID]])</f>
        <v>1</v>
      </c>
    </row>
    <row r="4163" spans="1:5" x14ac:dyDescent="0.25">
      <c r="A4163">
        <v>4162</v>
      </c>
      <c r="B4163">
        <v>3</v>
      </c>
      <c r="C4163">
        <v>3</v>
      </c>
      <c r="D4163">
        <v>2</v>
      </c>
      <c r="E4163">
        <f>COUNTIF(tbl_EmployeeSurvey[EmployeeID],tbl_EmployeeSurvey[[#This Row],[EmployeeID]])</f>
        <v>1</v>
      </c>
    </row>
    <row r="4164" spans="1:5" x14ac:dyDescent="0.25">
      <c r="A4164">
        <v>4163</v>
      </c>
      <c r="B4164">
        <v>1</v>
      </c>
      <c r="C4164">
        <v>2</v>
      </c>
      <c r="D4164">
        <v>3</v>
      </c>
      <c r="E4164">
        <f>COUNTIF(tbl_EmployeeSurvey[EmployeeID],tbl_EmployeeSurvey[[#This Row],[EmployeeID]])</f>
        <v>1</v>
      </c>
    </row>
    <row r="4165" spans="1:5" x14ac:dyDescent="0.25">
      <c r="A4165">
        <v>4164</v>
      </c>
      <c r="B4165">
        <v>4</v>
      </c>
      <c r="C4165">
        <v>3</v>
      </c>
      <c r="D4165">
        <v>3</v>
      </c>
      <c r="E4165">
        <f>COUNTIF(tbl_EmployeeSurvey[EmployeeID],tbl_EmployeeSurvey[[#This Row],[EmployeeID]])</f>
        <v>1</v>
      </c>
    </row>
    <row r="4166" spans="1:5" x14ac:dyDescent="0.25">
      <c r="A4166">
        <v>4165</v>
      </c>
      <c r="B4166">
        <v>1</v>
      </c>
      <c r="C4166">
        <v>3</v>
      </c>
      <c r="D4166">
        <v>2</v>
      </c>
      <c r="E4166">
        <f>COUNTIF(tbl_EmployeeSurvey[EmployeeID],tbl_EmployeeSurvey[[#This Row],[EmployeeID]])</f>
        <v>1</v>
      </c>
    </row>
    <row r="4167" spans="1:5" x14ac:dyDescent="0.25">
      <c r="A4167">
        <v>4166</v>
      </c>
      <c r="B4167">
        <v>2</v>
      </c>
      <c r="C4167">
        <v>4</v>
      </c>
      <c r="D4167">
        <v>3</v>
      </c>
      <c r="E4167">
        <f>COUNTIF(tbl_EmployeeSurvey[EmployeeID],tbl_EmployeeSurvey[[#This Row],[EmployeeID]])</f>
        <v>1</v>
      </c>
    </row>
    <row r="4168" spans="1:5" x14ac:dyDescent="0.25">
      <c r="A4168">
        <v>4167</v>
      </c>
      <c r="B4168">
        <v>3</v>
      </c>
      <c r="C4168">
        <v>3</v>
      </c>
      <c r="D4168">
        <v>3</v>
      </c>
      <c r="E4168">
        <f>COUNTIF(tbl_EmployeeSurvey[EmployeeID],tbl_EmployeeSurvey[[#This Row],[EmployeeID]])</f>
        <v>1</v>
      </c>
    </row>
    <row r="4169" spans="1:5" x14ac:dyDescent="0.25">
      <c r="A4169">
        <v>4168</v>
      </c>
      <c r="B4169">
        <v>2</v>
      </c>
      <c r="C4169">
        <v>1</v>
      </c>
      <c r="D4169">
        <v>3</v>
      </c>
      <c r="E4169">
        <f>COUNTIF(tbl_EmployeeSurvey[EmployeeID],tbl_EmployeeSurvey[[#This Row],[EmployeeID]])</f>
        <v>1</v>
      </c>
    </row>
    <row r="4170" spans="1:5" x14ac:dyDescent="0.25">
      <c r="A4170">
        <v>4169</v>
      </c>
      <c r="B4170">
        <v>1</v>
      </c>
      <c r="C4170">
        <v>2</v>
      </c>
      <c r="D4170">
        <v>2</v>
      </c>
      <c r="E4170">
        <f>COUNTIF(tbl_EmployeeSurvey[EmployeeID],tbl_EmployeeSurvey[[#This Row],[EmployeeID]])</f>
        <v>1</v>
      </c>
    </row>
    <row r="4171" spans="1:5" x14ac:dyDescent="0.25">
      <c r="A4171">
        <v>4170</v>
      </c>
      <c r="B4171">
        <v>4</v>
      </c>
      <c r="C4171">
        <v>4</v>
      </c>
      <c r="D4171">
        <v>2</v>
      </c>
      <c r="E4171">
        <f>COUNTIF(tbl_EmployeeSurvey[EmployeeID],tbl_EmployeeSurvey[[#This Row],[EmployeeID]])</f>
        <v>1</v>
      </c>
    </row>
    <row r="4172" spans="1:5" x14ac:dyDescent="0.25">
      <c r="A4172">
        <v>4171</v>
      </c>
      <c r="B4172">
        <v>1</v>
      </c>
      <c r="C4172">
        <v>4</v>
      </c>
      <c r="D4172">
        <v>3</v>
      </c>
      <c r="E4172">
        <f>COUNTIF(tbl_EmployeeSurvey[EmployeeID],tbl_EmployeeSurvey[[#This Row],[EmployeeID]])</f>
        <v>1</v>
      </c>
    </row>
    <row r="4173" spans="1:5" x14ac:dyDescent="0.25">
      <c r="A4173">
        <v>4172</v>
      </c>
      <c r="B4173">
        <v>4</v>
      </c>
      <c r="C4173">
        <v>4</v>
      </c>
      <c r="D4173">
        <v>3</v>
      </c>
      <c r="E4173">
        <f>COUNTIF(tbl_EmployeeSurvey[EmployeeID],tbl_EmployeeSurvey[[#This Row],[EmployeeID]])</f>
        <v>1</v>
      </c>
    </row>
    <row r="4174" spans="1:5" x14ac:dyDescent="0.25">
      <c r="A4174">
        <v>4173</v>
      </c>
      <c r="B4174">
        <v>1</v>
      </c>
      <c r="C4174">
        <v>3</v>
      </c>
      <c r="D4174">
        <v>2</v>
      </c>
      <c r="E4174">
        <f>COUNTIF(tbl_EmployeeSurvey[EmployeeID],tbl_EmployeeSurvey[[#This Row],[EmployeeID]])</f>
        <v>1</v>
      </c>
    </row>
    <row r="4175" spans="1:5" x14ac:dyDescent="0.25">
      <c r="A4175">
        <v>4174</v>
      </c>
      <c r="B4175">
        <v>3</v>
      </c>
      <c r="C4175">
        <v>1</v>
      </c>
      <c r="D4175">
        <v>3</v>
      </c>
      <c r="E4175">
        <f>COUNTIF(tbl_EmployeeSurvey[EmployeeID],tbl_EmployeeSurvey[[#This Row],[EmployeeID]])</f>
        <v>1</v>
      </c>
    </row>
    <row r="4176" spans="1:5" x14ac:dyDescent="0.25">
      <c r="A4176">
        <v>4175</v>
      </c>
      <c r="B4176">
        <v>1</v>
      </c>
      <c r="C4176">
        <v>2</v>
      </c>
      <c r="D4176">
        <v>3</v>
      </c>
      <c r="E4176">
        <f>COUNTIF(tbl_EmployeeSurvey[EmployeeID],tbl_EmployeeSurvey[[#This Row],[EmployeeID]])</f>
        <v>1</v>
      </c>
    </row>
    <row r="4177" spans="1:5" x14ac:dyDescent="0.25">
      <c r="A4177">
        <v>4176</v>
      </c>
      <c r="B4177">
        <v>3</v>
      </c>
      <c r="C4177">
        <v>4</v>
      </c>
      <c r="D4177">
        <v>3</v>
      </c>
      <c r="E4177">
        <f>COUNTIF(tbl_EmployeeSurvey[EmployeeID],tbl_EmployeeSurvey[[#This Row],[EmployeeID]])</f>
        <v>1</v>
      </c>
    </row>
    <row r="4178" spans="1:5" x14ac:dyDescent="0.25">
      <c r="A4178">
        <v>4177</v>
      </c>
      <c r="B4178">
        <v>2</v>
      </c>
      <c r="C4178">
        <v>1</v>
      </c>
      <c r="D4178">
        <v>3</v>
      </c>
      <c r="E4178">
        <f>COUNTIF(tbl_EmployeeSurvey[EmployeeID],tbl_EmployeeSurvey[[#This Row],[EmployeeID]])</f>
        <v>1</v>
      </c>
    </row>
    <row r="4179" spans="1:5" x14ac:dyDescent="0.25">
      <c r="A4179">
        <v>4178</v>
      </c>
      <c r="B4179">
        <v>3</v>
      </c>
      <c r="C4179">
        <v>3</v>
      </c>
      <c r="D4179">
        <v>2</v>
      </c>
      <c r="E4179">
        <f>COUNTIF(tbl_EmployeeSurvey[EmployeeID],tbl_EmployeeSurvey[[#This Row],[EmployeeID]])</f>
        <v>1</v>
      </c>
    </row>
    <row r="4180" spans="1:5" x14ac:dyDescent="0.25">
      <c r="A4180">
        <v>4179</v>
      </c>
      <c r="B4180">
        <v>2</v>
      </c>
      <c r="C4180">
        <v>1</v>
      </c>
      <c r="D4180">
        <v>3</v>
      </c>
      <c r="E4180">
        <f>COUNTIF(tbl_EmployeeSurvey[EmployeeID],tbl_EmployeeSurvey[[#This Row],[EmployeeID]])</f>
        <v>1</v>
      </c>
    </row>
    <row r="4181" spans="1:5" x14ac:dyDescent="0.25">
      <c r="A4181">
        <v>4180</v>
      </c>
      <c r="B4181">
        <v>3</v>
      </c>
      <c r="C4181">
        <v>2</v>
      </c>
      <c r="D4181">
        <v>3</v>
      </c>
      <c r="E4181">
        <f>COUNTIF(tbl_EmployeeSurvey[EmployeeID],tbl_EmployeeSurvey[[#This Row],[EmployeeID]])</f>
        <v>1</v>
      </c>
    </row>
    <row r="4182" spans="1:5" x14ac:dyDescent="0.25">
      <c r="A4182">
        <v>4181</v>
      </c>
      <c r="B4182">
        <v>1</v>
      </c>
      <c r="C4182">
        <v>4</v>
      </c>
      <c r="D4182">
        <v>3</v>
      </c>
      <c r="E4182">
        <f>COUNTIF(tbl_EmployeeSurvey[EmployeeID],tbl_EmployeeSurvey[[#This Row],[EmployeeID]])</f>
        <v>1</v>
      </c>
    </row>
    <row r="4183" spans="1:5" x14ac:dyDescent="0.25">
      <c r="A4183">
        <v>4182</v>
      </c>
      <c r="B4183">
        <v>2</v>
      </c>
      <c r="C4183">
        <v>1</v>
      </c>
      <c r="D4183">
        <v>2</v>
      </c>
      <c r="E4183">
        <f>COUNTIF(tbl_EmployeeSurvey[EmployeeID],tbl_EmployeeSurvey[[#This Row],[EmployeeID]])</f>
        <v>1</v>
      </c>
    </row>
    <row r="4184" spans="1:5" x14ac:dyDescent="0.25">
      <c r="A4184">
        <v>4183</v>
      </c>
      <c r="B4184">
        <v>3</v>
      </c>
      <c r="C4184">
        <v>4</v>
      </c>
      <c r="D4184">
        <v>3</v>
      </c>
      <c r="E4184">
        <f>COUNTIF(tbl_EmployeeSurvey[EmployeeID],tbl_EmployeeSurvey[[#This Row],[EmployeeID]])</f>
        <v>1</v>
      </c>
    </row>
    <row r="4185" spans="1:5" x14ac:dyDescent="0.25">
      <c r="A4185">
        <v>4184</v>
      </c>
      <c r="B4185">
        <v>4</v>
      </c>
      <c r="C4185">
        <v>4</v>
      </c>
      <c r="D4185">
        <v>4</v>
      </c>
      <c r="E4185">
        <f>COUNTIF(tbl_EmployeeSurvey[EmployeeID],tbl_EmployeeSurvey[[#This Row],[EmployeeID]])</f>
        <v>1</v>
      </c>
    </row>
    <row r="4186" spans="1:5" x14ac:dyDescent="0.25">
      <c r="A4186">
        <v>4185</v>
      </c>
      <c r="B4186">
        <v>4</v>
      </c>
      <c r="C4186">
        <v>3</v>
      </c>
      <c r="D4186">
        <v>3</v>
      </c>
      <c r="E4186">
        <f>COUNTIF(tbl_EmployeeSurvey[EmployeeID],tbl_EmployeeSurvey[[#This Row],[EmployeeID]])</f>
        <v>1</v>
      </c>
    </row>
    <row r="4187" spans="1:5" x14ac:dyDescent="0.25">
      <c r="A4187">
        <v>4186</v>
      </c>
      <c r="B4187">
        <v>4</v>
      </c>
      <c r="C4187">
        <v>4</v>
      </c>
      <c r="D4187">
        <v>4</v>
      </c>
      <c r="E4187">
        <f>COUNTIF(tbl_EmployeeSurvey[EmployeeID],tbl_EmployeeSurvey[[#This Row],[EmployeeID]])</f>
        <v>1</v>
      </c>
    </row>
    <row r="4188" spans="1:5" x14ac:dyDescent="0.25">
      <c r="A4188">
        <v>4187</v>
      </c>
      <c r="B4188">
        <v>2</v>
      </c>
      <c r="C4188">
        <v>4</v>
      </c>
      <c r="D4188">
        <v>2</v>
      </c>
      <c r="E4188">
        <f>COUNTIF(tbl_EmployeeSurvey[EmployeeID],tbl_EmployeeSurvey[[#This Row],[EmployeeID]])</f>
        <v>1</v>
      </c>
    </row>
    <row r="4189" spans="1:5" x14ac:dyDescent="0.25">
      <c r="A4189">
        <v>4188</v>
      </c>
      <c r="B4189">
        <v>4</v>
      </c>
      <c r="C4189">
        <v>3</v>
      </c>
      <c r="D4189">
        <v>2</v>
      </c>
      <c r="E4189">
        <f>COUNTIF(tbl_EmployeeSurvey[EmployeeID],tbl_EmployeeSurvey[[#This Row],[EmployeeID]])</f>
        <v>1</v>
      </c>
    </row>
    <row r="4190" spans="1:5" x14ac:dyDescent="0.25">
      <c r="A4190">
        <v>4189</v>
      </c>
      <c r="B4190">
        <v>1</v>
      </c>
      <c r="C4190">
        <v>3</v>
      </c>
      <c r="D4190">
        <v>3</v>
      </c>
      <c r="E4190">
        <f>COUNTIF(tbl_EmployeeSurvey[EmployeeID],tbl_EmployeeSurvey[[#This Row],[EmployeeID]])</f>
        <v>1</v>
      </c>
    </row>
    <row r="4191" spans="1:5" x14ac:dyDescent="0.25">
      <c r="A4191">
        <v>4190</v>
      </c>
      <c r="B4191">
        <v>4</v>
      </c>
      <c r="C4191">
        <v>4</v>
      </c>
      <c r="D4191">
        <v>3</v>
      </c>
      <c r="E4191">
        <f>COUNTIF(tbl_EmployeeSurvey[EmployeeID],tbl_EmployeeSurvey[[#This Row],[EmployeeID]])</f>
        <v>1</v>
      </c>
    </row>
    <row r="4192" spans="1:5" x14ac:dyDescent="0.25">
      <c r="A4192">
        <v>4191</v>
      </c>
      <c r="B4192">
        <v>2</v>
      </c>
      <c r="C4192">
        <v>1</v>
      </c>
      <c r="D4192">
        <v>4</v>
      </c>
      <c r="E4192">
        <f>COUNTIF(tbl_EmployeeSurvey[EmployeeID],tbl_EmployeeSurvey[[#This Row],[EmployeeID]])</f>
        <v>1</v>
      </c>
    </row>
    <row r="4193" spans="1:5" x14ac:dyDescent="0.25">
      <c r="A4193">
        <v>4192</v>
      </c>
      <c r="B4193">
        <v>3</v>
      </c>
      <c r="C4193">
        <v>1</v>
      </c>
      <c r="D4193">
        <v>3</v>
      </c>
      <c r="E4193">
        <f>COUNTIF(tbl_EmployeeSurvey[EmployeeID],tbl_EmployeeSurvey[[#This Row],[EmployeeID]])</f>
        <v>1</v>
      </c>
    </row>
    <row r="4194" spans="1:5" x14ac:dyDescent="0.25">
      <c r="A4194">
        <v>4193</v>
      </c>
      <c r="B4194">
        <v>3</v>
      </c>
      <c r="C4194">
        <v>4</v>
      </c>
      <c r="D4194">
        <v>3</v>
      </c>
      <c r="E4194">
        <f>COUNTIF(tbl_EmployeeSurvey[EmployeeID],tbl_EmployeeSurvey[[#This Row],[EmployeeID]])</f>
        <v>1</v>
      </c>
    </row>
    <row r="4195" spans="1:5" x14ac:dyDescent="0.25">
      <c r="A4195">
        <v>4194</v>
      </c>
      <c r="B4195">
        <v>4</v>
      </c>
      <c r="C4195">
        <v>1</v>
      </c>
      <c r="D4195">
        <v>3</v>
      </c>
      <c r="E4195">
        <f>COUNTIF(tbl_EmployeeSurvey[EmployeeID],tbl_EmployeeSurvey[[#This Row],[EmployeeID]])</f>
        <v>1</v>
      </c>
    </row>
    <row r="4196" spans="1:5" x14ac:dyDescent="0.25">
      <c r="A4196">
        <v>4195</v>
      </c>
      <c r="B4196">
        <v>1</v>
      </c>
      <c r="C4196">
        <v>3</v>
      </c>
      <c r="D4196">
        <v>2</v>
      </c>
      <c r="E4196">
        <f>COUNTIF(tbl_EmployeeSurvey[EmployeeID],tbl_EmployeeSurvey[[#This Row],[EmployeeID]])</f>
        <v>1</v>
      </c>
    </row>
    <row r="4197" spans="1:5" x14ac:dyDescent="0.25">
      <c r="A4197">
        <v>4196</v>
      </c>
      <c r="B4197">
        <v>4</v>
      </c>
      <c r="C4197">
        <v>3</v>
      </c>
      <c r="D4197">
        <v>3</v>
      </c>
      <c r="E4197">
        <f>COUNTIF(tbl_EmployeeSurvey[EmployeeID],tbl_EmployeeSurvey[[#This Row],[EmployeeID]])</f>
        <v>1</v>
      </c>
    </row>
    <row r="4198" spans="1:5" x14ac:dyDescent="0.25">
      <c r="A4198">
        <v>4197</v>
      </c>
      <c r="B4198">
        <v>3</v>
      </c>
      <c r="C4198">
        <v>4</v>
      </c>
      <c r="D4198">
        <v>3</v>
      </c>
      <c r="E4198">
        <f>COUNTIF(tbl_EmployeeSurvey[EmployeeID],tbl_EmployeeSurvey[[#This Row],[EmployeeID]])</f>
        <v>1</v>
      </c>
    </row>
    <row r="4199" spans="1:5" x14ac:dyDescent="0.25">
      <c r="A4199">
        <v>4198</v>
      </c>
      <c r="B4199">
        <v>2</v>
      </c>
      <c r="C4199">
        <v>3</v>
      </c>
      <c r="D4199">
        <v>3</v>
      </c>
      <c r="E4199">
        <f>COUNTIF(tbl_EmployeeSurvey[EmployeeID],tbl_EmployeeSurvey[[#This Row],[EmployeeID]])</f>
        <v>1</v>
      </c>
    </row>
    <row r="4200" spans="1:5" x14ac:dyDescent="0.25">
      <c r="A4200">
        <v>4199</v>
      </c>
      <c r="B4200">
        <v>2</v>
      </c>
      <c r="C4200">
        <v>3</v>
      </c>
      <c r="D4200">
        <v>3</v>
      </c>
      <c r="E4200">
        <f>COUNTIF(tbl_EmployeeSurvey[EmployeeID],tbl_EmployeeSurvey[[#This Row],[EmployeeID]])</f>
        <v>1</v>
      </c>
    </row>
    <row r="4201" spans="1:5" x14ac:dyDescent="0.25">
      <c r="A4201">
        <v>4200</v>
      </c>
      <c r="B4201">
        <v>2</v>
      </c>
      <c r="C4201">
        <v>2</v>
      </c>
      <c r="D4201">
        <v>3</v>
      </c>
      <c r="E4201">
        <f>COUNTIF(tbl_EmployeeSurvey[EmployeeID],tbl_EmployeeSurvey[[#This Row],[EmployeeID]])</f>
        <v>1</v>
      </c>
    </row>
    <row r="4202" spans="1:5" x14ac:dyDescent="0.25">
      <c r="A4202">
        <v>4201</v>
      </c>
      <c r="B4202">
        <v>1</v>
      </c>
      <c r="C4202">
        <v>4</v>
      </c>
      <c r="D4202">
        <v>3</v>
      </c>
      <c r="E4202">
        <f>COUNTIF(tbl_EmployeeSurvey[EmployeeID],tbl_EmployeeSurvey[[#This Row],[EmployeeID]])</f>
        <v>1</v>
      </c>
    </row>
    <row r="4203" spans="1:5" x14ac:dyDescent="0.25">
      <c r="A4203">
        <v>4202</v>
      </c>
      <c r="B4203">
        <v>4</v>
      </c>
      <c r="C4203">
        <v>4</v>
      </c>
      <c r="D4203">
        <v>3</v>
      </c>
      <c r="E4203">
        <f>COUNTIF(tbl_EmployeeSurvey[EmployeeID],tbl_EmployeeSurvey[[#This Row],[EmployeeID]])</f>
        <v>1</v>
      </c>
    </row>
    <row r="4204" spans="1:5" x14ac:dyDescent="0.25">
      <c r="A4204">
        <v>4203</v>
      </c>
      <c r="B4204">
        <v>1</v>
      </c>
      <c r="C4204">
        <v>3</v>
      </c>
      <c r="D4204">
        <v>3</v>
      </c>
      <c r="E4204">
        <f>COUNTIF(tbl_EmployeeSurvey[EmployeeID],tbl_EmployeeSurvey[[#This Row],[EmployeeID]])</f>
        <v>1</v>
      </c>
    </row>
    <row r="4205" spans="1:5" x14ac:dyDescent="0.25">
      <c r="A4205">
        <v>4204</v>
      </c>
      <c r="B4205">
        <v>3</v>
      </c>
      <c r="C4205">
        <v>3</v>
      </c>
      <c r="D4205">
        <v>2</v>
      </c>
      <c r="E4205">
        <f>COUNTIF(tbl_EmployeeSurvey[EmployeeID],tbl_EmployeeSurvey[[#This Row],[EmployeeID]])</f>
        <v>1</v>
      </c>
    </row>
    <row r="4206" spans="1:5" x14ac:dyDescent="0.25">
      <c r="A4206">
        <v>4205</v>
      </c>
      <c r="B4206">
        <v>2</v>
      </c>
      <c r="C4206">
        <v>1</v>
      </c>
      <c r="D4206">
        <v>2</v>
      </c>
      <c r="E4206">
        <f>COUNTIF(tbl_EmployeeSurvey[EmployeeID],tbl_EmployeeSurvey[[#This Row],[EmployeeID]])</f>
        <v>1</v>
      </c>
    </row>
    <row r="4207" spans="1:5" x14ac:dyDescent="0.25">
      <c r="A4207">
        <v>4206</v>
      </c>
      <c r="B4207">
        <v>3</v>
      </c>
      <c r="C4207">
        <v>1</v>
      </c>
      <c r="D4207">
        <v>3</v>
      </c>
      <c r="E4207">
        <f>COUNTIF(tbl_EmployeeSurvey[EmployeeID],tbl_EmployeeSurvey[[#This Row],[EmployeeID]])</f>
        <v>1</v>
      </c>
    </row>
    <row r="4208" spans="1:5" x14ac:dyDescent="0.25">
      <c r="A4208">
        <v>4207</v>
      </c>
      <c r="B4208">
        <v>3</v>
      </c>
      <c r="C4208">
        <v>4</v>
      </c>
      <c r="D4208">
        <v>2</v>
      </c>
      <c r="E4208">
        <f>COUNTIF(tbl_EmployeeSurvey[EmployeeID],tbl_EmployeeSurvey[[#This Row],[EmployeeID]])</f>
        <v>1</v>
      </c>
    </row>
    <row r="4209" spans="1:5" x14ac:dyDescent="0.25">
      <c r="A4209">
        <v>4208</v>
      </c>
      <c r="B4209">
        <v>1</v>
      </c>
      <c r="C4209">
        <v>4</v>
      </c>
      <c r="D4209">
        <v>3</v>
      </c>
      <c r="E4209">
        <f>COUNTIF(tbl_EmployeeSurvey[EmployeeID],tbl_EmployeeSurvey[[#This Row],[EmployeeID]])</f>
        <v>1</v>
      </c>
    </row>
    <row r="4210" spans="1:5" x14ac:dyDescent="0.25">
      <c r="A4210">
        <v>4209</v>
      </c>
      <c r="B4210">
        <v>2</v>
      </c>
      <c r="C4210">
        <v>1</v>
      </c>
      <c r="D4210">
        <v>2</v>
      </c>
      <c r="E4210">
        <f>COUNTIF(tbl_EmployeeSurvey[EmployeeID],tbl_EmployeeSurvey[[#This Row],[EmployeeID]])</f>
        <v>1</v>
      </c>
    </row>
    <row r="4211" spans="1:5" x14ac:dyDescent="0.25">
      <c r="A4211">
        <v>4210</v>
      </c>
      <c r="B4211">
        <v>3</v>
      </c>
      <c r="C4211">
        <v>1</v>
      </c>
      <c r="D4211">
        <v>3</v>
      </c>
      <c r="E4211">
        <f>COUNTIF(tbl_EmployeeSurvey[EmployeeID],tbl_EmployeeSurvey[[#This Row],[EmployeeID]])</f>
        <v>1</v>
      </c>
    </row>
    <row r="4212" spans="1:5" x14ac:dyDescent="0.25">
      <c r="A4212">
        <v>4211</v>
      </c>
      <c r="B4212">
        <v>4</v>
      </c>
      <c r="C4212">
        <v>4</v>
      </c>
      <c r="D4212">
        <v>2</v>
      </c>
      <c r="E4212">
        <f>COUNTIF(tbl_EmployeeSurvey[EmployeeID],tbl_EmployeeSurvey[[#This Row],[EmployeeID]])</f>
        <v>1</v>
      </c>
    </row>
    <row r="4213" spans="1:5" x14ac:dyDescent="0.25">
      <c r="A4213">
        <v>4212</v>
      </c>
      <c r="B4213">
        <v>1</v>
      </c>
      <c r="C4213">
        <v>3</v>
      </c>
      <c r="D4213">
        <v>4</v>
      </c>
      <c r="E4213">
        <f>COUNTIF(tbl_EmployeeSurvey[EmployeeID],tbl_EmployeeSurvey[[#This Row],[EmployeeID]])</f>
        <v>1</v>
      </c>
    </row>
    <row r="4214" spans="1:5" x14ac:dyDescent="0.25">
      <c r="A4214">
        <v>4213</v>
      </c>
      <c r="B4214">
        <v>1</v>
      </c>
      <c r="C4214">
        <v>4</v>
      </c>
      <c r="D4214">
        <v>3</v>
      </c>
      <c r="E4214">
        <f>COUNTIF(tbl_EmployeeSurvey[EmployeeID],tbl_EmployeeSurvey[[#This Row],[EmployeeID]])</f>
        <v>1</v>
      </c>
    </row>
    <row r="4215" spans="1:5" x14ac:dyDescent="0.25">
      <c r="A4215">
        <v>4214</v>
      </c>
      <c r="B4215">
        <v>4</v>
      </c>
      <c r="C4215">
        <v>4</v>
      </c>
      <c r="D4215">
        <v>3</v>
      </c>
      <c r="E4215">
        <f>COUNTIF(tbl_EmployeeSurvey[EmployeeID],tbl_EmployeeSurvey[[#This Row],[EmployeeID]])</f>
        <v>1</v>
      </c>
    </row>
    <row r="4216" spans="1:5" x14ac:dyDescent="0.25">
      <c r="A4216">
        <v>4215</v>
      </c>
      <c r="B4216">
        <v>2</v>
      </c>
      <c r="C4216">
        <v>3</v>
      </c>
      <c r="D4216">
        <v>2</v>
      </c>
      <c r="E4216">
        <f>COUNTIF(tbl_EmployeeSurvey[EmployeeID],tbl_EmployeeSurvey[[#This Row],[EmployeeID]])</f>
        <v>1</v>
      </c>
    </row>
    <row r="4217" spans="1:5" x14ac:dyDescent="0.25">
      <c r="A4217">
        <v>4216</v>
      </c>
      <c r="B4217">
        <v>1</v>
      </c>
      <c r="C4217">
        <v>1</v>
      </c>
      <c r="D4217">
        <v>2</v>
      </c>
      <c r="E4217">
        <f>COUNTIF(tbl_EmployeeSurvey[EmployeeID],tbl_EmployeeSurvey[[#This Row],[EmployeeID]])</f>
        <v>1</v>
      </c>
    </row>
    <row r="4218" spans="1:5" x14ac:dyDescent="0.25">
      <c r="A4218">
        <v>4217</v>
      </c>
      <c r="B4218">
        <v>3</v>
      </c>
      <c r="C4218">
        <v>3</v>
      </c>
      <c r="D4218">
        <v>3</v>
      </c>
      <c r="E4218">
        <f>COUNTIF(tbl_EmployeeSurvey[EmployeeID],tbl_EmployeeSurvey[[#This Row],[EmployeeID]])</f>
        <v>1</v>
      </c>
    </row>
    <row r="4219" spans="1:5" x14ac:dyDescent="0.25">
      <c r="A4219">
        <v>4218</v>
      </c>
      <c r="B4219">
        <v>4</v>
      </c>
      <c r="C4219">
        <v>3</v>
      </c>
      <c r="D4219">
        <v>3</v>
      </c>
      <c r="E4219">
        <f>COUNTIF(tbl_EmployeeSurvey[EmployeeID],tbl_EmployeeSurvey[[#This Row],[EmployeeID]])</f>
        <v>1</v>
      </c>
    </row>
    <row r="4220" spans="1:5" x14ac:dyDescent="0.25">
      <c r="A4220">
        <v>4219</v>
      </c>
      <c r="B4220">
        <v>2</v>
      </c>
      <c r="C4220">
        <v>2</v>
      </c>
      <c r="D4220">
        <v>3</v>
      </c>
      <c r="E4220">
        <f>COUNTIF(tbl_EmployeeSurvey[EmployeeID],tbl_EmployeeSurvey[[#This Row],[EmployeeID]])</f>
        <v>1</v>
      </c>
    </row>
    <row r="4221" spans="1:5" x14ac:dyDescent="0.25">
      <c r="A4221">
        <v>4220</v>
      </c>
      <c r="B4221">
        <v>2</v>
      </c>
      <c r="C4221">
        <v>3</v>
      </c>
      <c r="D4221">
        <v>3</v>
      </c>
      <c r="E4221">
        <f>COUNTIF(tbl_EmployeeSurvey[EmployeeID],tbl_EmployeeSurvey[[#This Row],[EmployeeID]])</f>
        <v>1</v>
      </c>
    </row>
    <row r="4222" spans="1:5" x14ac:dyDescent="0.25">
      <c r="A4222">
        <v>4221</v>
      </c>
      <c r="B4222">
        <v>2</v>
      </c>
      <c r="C4222">
        <v>1</v>
      </c>
      <c r="D4222">
        <v>2</v>
      </c>
      <c r="E4222">
        <f>COUNTIF(tbl_EmployeeSurvey[EmployeeID],tbl_EmployeeSurvey[[#This Row],[EmployeeID]])</f>
        <v>1</v>
      </c>
    </row>
    <row r="4223" spans="1:5" x14ac:dyDescent="0.25">
      <c r="A4223">
        <v>4222</v>
      </c>
      <c r="B4223">
        <v>4</v>
      </c>
      <c r="C4223">
        <v>3</v>
      </c>
      <c r="D4223">
        <v>2</v>
      </c>
      <c r="E4223">
        <f>COUNTIF(tbl_EmployeeSurvey[EmployeeID],tbl_EmployeeSurvey[[#This Row],[EmployeeID]])</f>
        <v>1</v>
      </c>
    </row>
    <row r="4224" spans="1:5" x14ac:dyDescent="0.25">
      <c r="A4224">
        <v>4223</v>
      </c>
      <c r="B4224">
        <v>1</v>
      </c>
      <c r="C4224">
        <v>3</v>
      </c>
      <c r="D4224">
        <v>2</v>
      </c>
      <c r="E4224">
        <f>COUNTIF(tbl_EmployeeSurvey[EmployeeID],tbl_EmployeeSurvey[[#This Row],[EmployeeID]])</f>
        <v>1</v>
      </c>
    </row>
    <row r="4225" spans="1:5" x14ac:dyDescent="0.25">
      <c r="A4225">
        <v>4224</v>
      </c>
      <c r="B4225">
        <v>3</v>
      </c>
      <c r="C4225">
        <v>2</v>
      </c>
      <c r="D4225">
        <v>3</v>
      </c>
      <c r="E4225">
        <f>COUNTIF(tbl_EmployeeSurvey[EmployeeID],tbl_EmployeeSurvey[[#This Row],[EmployeeID]])</f>
        <v>1</v>
      </c>
    </row>
    <row r="4226" spans="1:5" x14ac:dyDescent="0.25">
      <c r="A4226">
        <v>4225</v>
      </c>
      <c r="B4226">
        <v>3</v>
      </c>
      <c r="C4226">
        <v>2</v>
      </c>
      <c r="D4226">
        <v>3</v>
      </c>
      <c r="E4226">
        <f>COUNTIF(tbl_EmployeeSurvey[EmployeeID],tbl_EmployeeSurvey[[#This Row],[EmployeeID]])</f>
        <v>1</v>
      </c>
    </row>
    <row r="4227" spans="1:5" x14ac:dyDescent="0.25">
      <c r="A4227">
        <v>4226</v>
      </c>
      <c r="B4227">
        <v>2</v>
      </c>
      <c r="C4227">
        <v>2</v>
      </c>
      <c r="D4227">
        <v>3</v>
      </c>
      <c r="E4227">
        <f>COUNTIF(tbl_EmployeeSurvey[EmployeeID],tbl_EmployeeSurvey[[#This Row],[EmployeeID]])</f>
        <v>1</v>
      </c>
    </row>
    <row r="4228" spans="1:5" x14ac:dyDescent="0.25">
      <c r="A4228">
        <v>4227</v>
      </c>
      <c r="B4228">
        <v>2</v>
      </c>
      <c r="C4228">
        <v>4</v>
      </c>
      <c r="D4228">
        <v>3</v>
      </c>
      <c r="E4228">
        <f>COUNTIF(tbl_EmployeeSurvey[EmployeeID],tbl_EmployeeSurvey[[#This Row],[EmployeeID]])</f>
        <v>1</v>
      </c>
    </row>
    <row r="4229" spans="1:5" x14ac:dyDescent="0.25">
      <c r="A4229">
        <v>4228</v>
      </c>
      <c r="B4229">
        <v>3</v>
      </c>
      <c r="C4229">
        <v>4</v>
      </c>
      <c r="D4229">
        <v>3</v>
      </c>
      <c r="E4229">
        <f>COUNTIF(tbl_EmployeeSurvey[EmployeeID],tbl_EmployeeSurvey[[#This Row],[EmployeeID]])</f>
        <v>1</v>
      </c>
    </row>
    <row r="4230" spans="1:5" x14ac:dyDescent="0.25">
      <c r="A4230">
        <v>4229</v>
      </c>
      <c r="B4230">
        <v>3</v>
      </c>
      <c r="C4230">
        <v>1</v>
      </c>
      <c r="D4230">
        <v>3</v>
      </c>
      <c r="E4230">
        <f>COUNTIF(tbl_EmployeeSurvey[EmployeeID],tbl_EmployeeSurvey[[#This Row],[EmployeeID]])</f>
        <v>1</v>
      </c>
    </row>
    <row r="4231" spans="1:5" x14ac:dyDescent="0.25">
      <c r="A4231">
        <v>4230</v>
      </c>
      <c r="B4231">
        <v>4</v>
      </c>
      <c r="C4231">
        <v>1</v>
      </c>
      <c r="D4231">
        <v>4</v>
      </c>
      <c r="E4231">
        <f>COUNTIF(tbl_EmployeeSurvey[EmployeeID],tbl_EmployeeSurvey[[#This Row],[EmployeeID]])</f>
        <v>1</v>
      </c>
    </row>
    <row r="4232" spans="1:5" x14ac:dyDescent="0.25">
      <c r="A4232">
        <v>4231</v>
      </c>
      <c r="B4232">
        <v>1</v>
      </c>
      <c r="C4232">
        <v>3</v>
      </c>
      <c r="D4232">
        <v>4</v>
      </c>
      <c r="E4232">
        <f>COUNTIF(tbl_EmployeeSurvey[EmployeeID],tbl_EmployeeSurvey[[#This Row],[EmployeeID]])</f>
        <v>1</v>
      </c>
    </row>
    <row r="4233" spans="1:5" x14ac:dyDescent="0.25">
      <c r="A4233">
        <v>4232</v>
      </c>
      <c r="B4233">
        <v>2</v>
      </c>
      <c r="C4233">
        <v>2</v>
      </c>
      <c r="D4233">
        <v>3</v>
      </c>
      <c r="E4233">
        <f>COUNTIF(tbl_EmployeeSurvey[EmployeeID],tbl_EmployeeSurvey[[#This Row],[EmployeeID]])</f>
        <v>1</v>
      </c>
    </row>
    <row r="4234" spans="1:5" x14ac:dyDescent="0.25">
      <c r="A4234">
        <v>4233</v>
      </c>
      <c r="B4234">
        <v>4</v>
      </c>
      <c r="C4234">
        <v>4</v>
      </c>
      <c r="D4234">
        <v>2</v>
      </c>
      <c r="E4234">
        <f>COUNTIF(tbl_EmployeeSurvey[EmployeeID],tbl_EmployeeSurvey[[#This Row],[EmployeeID]])</f>
        <v>1</v>
      </c>
    </row>
    <row r="4235" spans="1:5" x14ac:dyDescent="0.25">
      <c r="A4235">
        <v>4234</v>
      </c>
      <c r="B4235">
        <v>2</v>
      </c>
      <c r="C4235">
        <v>3</v>
      </c>
      <c r="D4235">
        <v>3</v>
      </c>
      <c r="E4235">
        <f>COUNTIF(tbl_EmployeeSurvey[EmployeeID],tbl_EmployeeSurvey[[#This Row],[EmployeeID]])</f>
        <v>1</v>
      </c>
    </row>
    <row r="4236" spans="1:5" x14ac:dyDescent="0.25">
      <c r="A4236">
        <v>4235</v>
      </c>
      <c r="B4236">
        <v>1</v>
      </c>
      <c r="C4236">
        <v>4</v>
      </c>
      <c r="D4236">
        <v>3</v>
      </c>
      <c r="E4236">
        <f>COUNTIF(tbl_EmployeeSurvey[EmployeeID],tbl_EmployeeSurvey[[#This Row],[EmployeeID]])</f>
        <v>1</v>
      </c>
    </row>
    <row r="4237" spans="1:5" x14ac:dyDescent="0.25">
      <c r="A4237">
        <v>4236</v>
      </c>
      <c r="B4237">
        <v>2</v>
      </c>
      <c r="C4237">
        <v>4</v>
      </c>
      <c r="D4237">
        <v>3</v>
      </c>
      <c r="E4237">
        <f>COUNTIF(tbl_EmployeeSurvey[EmployeeID],tbl_EmployeeSurvey[[#This Row],[EmployeeID]])</f>
        <v>1</v>
      </c>
    </row>
    <row r="4238" spans="1:5" x14ac:dyDescent="0.25">
      <c r="A4238">
        <v>4237</v>
      </c>
      <c r="B4238">
        <v>1</v>
      </c>
      <c r="C4238">
        <v>2</v>
      </c>
      <c r="D4238">
        <v>3</v>
      </c>
      <c r="E4238">
        <f>COUNTIF(tbl_EmployeeSurvey[EmployeeID],tbl_EmployeeSurvey[[#This Row],[EmployeeID]])</f>
        <v>1</v>
      </c>
    </row>
    <row r="4239" spans="1:5" x14ac:dyDescent="0.25">
      <c r="A4239">
        <v>4238</v>
      </c>
      <c r="B4239">
        <v>4</v>
      </c>
      <c r="C4239">
        <v>4</v>
      </c>
      <c r="D4239">
        <v>2</v>
      </c>
      <c r="E4239">
        <f>COUNTIF(tbl_EmployeeSurvey[EmployeeID],tbl_EmployeeSurvey[[#This Row],[EmployeeID]])</f>
        <v>1</v>
      </c>
    </row>
    <row r="4240" spans="1:5" x14ac:dyDescent="0.25">
      <c r="A4240">
        <v>4239</v>
      </c>
      <c r="B4240">
        <v>3</v>
      </c>
      <c r="C4240">
        <v>1</v>
      </c>
      <c r="D4240">
        <v>3</v>
      </c>
      <c r="E4240">
        <f>COUNTIF(tbl_EmployeeSurvey[EmployeeID],tbl_EmployeeSurvey[[#This Row],[EmployeeID]])</f>
        <v>1</v>
      </c>
    </row>
    <row r="4241" spans="1:5" x14ac:dyDescent="0.25">
      <c r="A4241">
        <v>4240</v>
      </c>
      <c r="B4241">
        <v>4</v>
      </c>
      <c r="C4241">
        <v>4</v>
      </c>
      <c r="D4241">
        <v>3</v>
      </c>
      <c r="E4241">
        <f>COUNTIF(tbl_EmployeeSurvey[EmployeeID],tbl_EmployeeSurvey[[#This Row],[EmployeeID]])</f>
        <v>1</v>
      </c>
    </row>
    <row r="4242" spans="1:5" x14ac:dyDescent="0.25">
      <c r="A4242">
        <v>4241</v>
      </c>
      <c r="B4242">
        <v>3</v>
      </c>
      <c r="C4242">
        <v>4</v>
      </c>
      <c r="D4242">
        <v>3</v>
      </c>
      <c r="E4242">
        <f>COUNTIF(tbl_EmployeeSurvey[EmployeeID],tbl_EmployeeSurvey[[#This Row],[EmployeeID]])</f>
        <v>1</v>
      </c>
    </row>
    <row r="4243" spans="1:5" x14ac:dyDescent="0.25">
      <c r="A4243">
        <v>4242</v>
      </c>
      <c r="B4243">
        <v>3</v>
      </c>
      <c r="C4243">
        <v>4</v>
      </c>
      <c r="D4243">
        <v>3</v>
      </c>
      <c r="E4243">
        <f>COUNTIF(tbl_EmployeeSurvey[EmployeeID],tbl_EmployeeSurvey[[#This Row],[EmployeeID]])</f>
        <v>1</v>
      </c>
    </row>
    <row r="4244" spans="1:5" x14ac:dyDescent="0.25">
      <c r="A4244">
        <v>4243</v>
      </c>
      <c r="B4244">
        <v>3</v>
      </c>
      <c r="C4244">
        <v>2</v>
      </c>
      <c r="D4244">
        <v>2</v>
      </c>
      <c r="E4244">
        <f>COUNTIF(tbl_EmployeeSurvey[EmployeeID],tbl_EmployeeSurvey[[#This Row],[EmployeeID]])</f>
        <v>1</v>
      </c>
    </row>
    <row r="4245" spans="1:5" x14ac:dyDescent="0.25">
      <c r="A4245">
        <v>4244</v>
      </c>
      <c r="B4245">
        <v>3</v>
      </c>
      <c r="C4245">
        <v>4</v>
      </c>
      <c r="D4245">
        <v>1</v>
      </c>
      <c r="E4245">
        <f>COUNTIF(tbl_EmployeeSurvey[EmployeeID],tbl_EmployeeSurvey[[#This Row],[EmployeeID]])</f>
        <v>1</v>
      </c>
    </row>
    <row r="4246" spans="1:5" x14ac:dyDescent="0.25">
      <c r="A4246">
        <v>4245</v>
      </c>
      <c r="B4246">
        <v>3</v>
      </c>
      <c r="C4246">
        <v>2</v>
      </c>
      <c r="D4246">
        <v>2</v>
      </c>
      <c r="E4246">
        <f>COUNTIF(tbl_EmployeeSurvey[EmployeeID],tbl_EmployeeSurvey[[#This Row],[EmployeeID]])</f>
        <v>1</v>
      </c>
    </row>
    <row r="4247" spans="1:5" x14ac:dyDescent="0.25">
      <c r="A4247">
        <v>4246</v>
      </c>
      <c r="B4247">
        <v>3</v>
      </c>
      <c r="C4247">
        <v>1</v>
      </c>
      <c r="D4247">
        <v>2</v>
      </c>
      <c r="E4247">
        <f>COUNTIF(tbl_EmployeeSurvey[EmployeeID],tbl_EmployeeSurvey[[#This Row],[EmployeeID]])</f>
        <v>1</v>
      </c>
    </row>
    <row r="4248" spans="1:5" x14ac:dyDescent="0.25">
      <c r="A4248">
        <v>4247</v>
      </c>
      <c r="B4248">
        <v>2</v>
      </c>
      <c r="C4248">
        <v>3</v>
      </c>
      <c r="D4248">
        <v>3</v>
      </c>
      <c r="E4248">
        <f>COUNTIF(tbl_EmployeeSurvey[EmployeeID],tbl_EmployeeSurvey[[#This Row],[EmployeeID]])</f>
        <v>1</v>
      </c>
    </row>
    <row r="4249" spans="1:5" x14ac:dyDescent="0.25">
      <c r="A4249">
        <v>4248</v>
      </c>
      <c r="B4249">
        <v>1</v>
      </c>
      <c r="C4249">
        <v>3</v>
      </c>
      <c r="D4249">
        <v>1</v>
      </c>
      <c r="E4249">
        <f>COUNTIF(tbl_EmployeeSurvey[EmployeeID],tbl_EmployeeSurvey[[#This Row],[EmployeeID]])</f>
        <v>1</v>
      </c>
    </row>
    <row r="4250" spans="1:5" x14ac:dyDescent="0.25">
      <c r="A4250">
        <v>4249</v>
      </c>
      <c r="B4250">
        <v>1</v>
      </c>
      <c r="C4250">
        <v>3</v>
      </c>
      <c r="D4250">
        <v>2</v>
      </c>
      <c r="E4250">
        <f>COUNTIF(tbl_EmployeeSurvey[EmployeeID],tbl_EmployeeSurvey[[#This Row],[EmployeeID]])</f>
        <v>1</v>
      </c>
    </row>
    <row r="4251" spans="1:5" x14ac:dyDescent="0.25">
      <c r="A4251">
        <v>4250</v>
      </c>
      <c r="B4251">
        <v>2</v>
      </c>
      <c r="C4251">
        <v>3</v>
      </c>
      <c r="D4251">
        <v>4</v>
      </c>
      <c r="E4251">
        <f>COUNTIF(tbl_EmployeeSurvey[EmployeeID],tbl_EmployeeSurvey[[#This Row],[EmployeeID]])</f>
        <v>1</v>
      </c>
    </row>
    <row r="4252" spans="1:5" x14ac:dyDescent="0.25">
      <c r="A4252">
        <v>4251</v>
      </c>
      <c r="B4252">
        <v>4</v>
      </c>
      <c r="C4252">
        <v>3</v>
      </c>
      <c r="D4252">
        <v>2</v>
      </c>
      <c r="E4252">
        <f>COUNTIF(tbl_EmployeeSurvey[EmployeeID],tbl_EmployeeSurvey[[#This Row],[EmployeeID]])</f>
        <v>1</v>
      </c>
    </row>
    <row r="4253" spans="1:5" x14ac:dyDescent="0.25">
      <c r="A4253">
        <v>4252</v>
      </c>
      <c r="B4253">
        <v>2</v>
      </c>
      <c r="C4253">
        <v>2</v>
      </c>
      <c r="D4253">
        <v>4</v>
      </c>
      <c r="E4253">
        <f>COUNTIF(tbl_EmployeeSurvey[EmployeeID],tbl_EmployeeSurvey[[#This Row],[EmployeeID]])</f>
        <v>1</v>
      </c>
    </row>
    <row r="4254" spans="1:5" x14ac:dyDescent="0.25">
      <c r="A4254">
        <v>4253</v>
      </c>
      <c r="B4254">
        <v>3</v>
      </c>
      <c r="C4254">
        <v>1</v>
      </c>
      <c r="D4254">
        <v>3</v>
      </c>
      <c r="E4254">
        <f>COUNTIF(tbl_EmployeeSurvey[EmployeeID],tbl_EmployeeSurvey[[#This Row],[EmployeeID]])</f>
        <v>1</v>
      </c>
    </row>
    <row r="4255" spans="1:5" x14ac:dyDescent="0.25">
      <c r="A4255">
        <v>4254</v>
      </c>
      <c r="B4255">
        <v>4</v>
      </c>
      <c r="C4255">
        <v>1</v>
      </c>
      <c r="D4255">
        <v>3</v>
      </c>
      <c r="E4255">
        <f>COUNTIF(tbl_EmployeeSurvey[EmployeeID],tbl_EmployeeSurvey[[#This Row],[EmployeeID]])</f>
        <v>1</v>
      </c>
    </row>
    <row r="4256" spans="1:5" x14ac:dyDescent="0.25">
      <c r="A4256">
        <v>4255</v>
      </c>
      <c r="B4256">
        <v>4</v>
      </c>
      <c r="C4256">
        <v>4</v>
      </c>
      <c r="D4256">
        <v>3</v>
      </c>
      <c r="E4256">
        <f>COUNTIF(tbl_EmployeeSurvey[EmployeeID],tbl_EmployeeSurvey[[#This Row],[EmployeeID]])</f>
        <v>1</v>
      </c>
    </row>
    <row r="4257" spans="1:5" x14ac:dyDescent="0.25">
      <c r="A4257">
        <v>4256</v>
      </c>
      <c r="B4257">
        <v>1</v>
      </c>
      <c r="C4257">
        <v>3</v>
      </c>
      <c r="D4257">
        <v>3</v>
      </c>
      <c r="E4257">
        <f>COUNTIF(tbl_EmployeeSurvey[EmployeeID],tbl_EmployeeSurvey[[#This Row],[EmployeeID]])</f>
        <v>1</v>
      </c>
    </row>
    <row r="4258" spans="1:5" x14ac:dyDescent="0.25">
      <c r="A4258">
        <v>4257</v>
      </c>
      <c r="B4258">
        <v>3</v>
      </c>
      <c r="C4258">
        <v>4</v>
      </c>
      <c r="D4258">
        <v>4</v>
      </c>
      <c r="E4258">
        <f>COUNTIF(tbl_EmployeeSurvey[EmployeeID],tbl_EmployeeSurvey[[#This Row],[EmployeeID]])</f>
        <v>1</v>
      </c>
    </row>
    <row r="4259" spans="1:5" x14ac:dyDescent="0.25">
      <c r="A4259">
        <v>4258</v>
      </c>
      <c r="B4259">
        <v>3</v>
      </c>
      <c r="C4259">
        <v>4</v>
      </c>
      <c r="D4259">
        <v>3</v>
      </c>
      <c r="E4259">
        <f>COUNTIF(tbl_EmployeeSurvey[EmployeeID],tbl_EmployeeSurvey[[#This Row],[EmployeeID]])</f>
        <v>1</v>
      </c>
    </row>
    <row r="4260" spans="1:5" x14ac:dyDescent="0.25">
      <c r="A4260">
        <v>4259</v>
      </c>
      <c r="B4260">
        <v>1</v>
      </c>
      <c r="C4260">
        <v>2</v>
      </c>
      <c r="D4260">
        <v>2</v>
      </c>
      <c r="E4260">
        <f>COUNTIF(tbl_EmployeeSurvey[EmployeeID],tbl_EmployeeSurvey[[#This Row],[EmployeeID]])</f>
        <v>1</v>
      </c>
    </row>
    <row r="4261" spans="1:5" x14ac:dyDescent="0.25">
      <c r="A4261">
        <v>4260</v>
      </c>
      <c r="B4261">
        <v>3</v>
      </c>
      <c r="C4261">
        <v>3</v>
      </c>
      <c r="D4261">
        <v>3</v>
      </c>
      <c r="E4261">
        <f>COUNTIF(tbl_EmployeeSurvey[EmployeeID],tbl_EmployeeSurvey[[#This Row],[EmployeeID]])</f>
        <v>1</v>
      </c>
    </row>
    <row r="4262" spans="1:5" x14ac:dyDescent="0.25">
      <c r="A4262">
        <v>4261</v>
      </c>
      <c r="B4262">
        <v>4</v>
      </c>
      <c r="C4262">
        <v>4</v>
      </c>
      <c r="D4262">
        <v>3</v>
      </c>
      <c r="E4262">
        <f>COUNTIF(tbl_EmployeeSurvey[EmployeeID],tbl_EmployeeSurvey[[#This Row],[EmployeeID]])</f>
        <v>1</v>
      </c>
    </row>
    <row r="4263" spans="1:5" x14ac:dyDescent="0.25">
      <c r="A4263">
        <v>4262</v>
      </c>
      <c r="B4263">
        <v>2</v>
      </c>
      <c r="C4263">
        <v>4</v>
      </c>
      <c r="D4263">
        <v>3</v>
      </c>
      <c r="E4263">
        <f>COUNTIF(tbl_EmployeeSurvey[EmployeeID],tbl_EmployeeSurvey[[#This Row],[EmployeeID]])</f>
        <v>1</v>
      </c>
    </row>
    <row r="4264" spans="1:5" x14ac:dyDescent="0.25">
      <c r="A4264">
        <v>4263</v>
      </c>
      <c r="B4264">
        <v>1</v>
      </c>
      <c r="C4264">
        <v>1</v>
      </c>
      <c r="D4264">
        <v>2</v>
      </c>
      <c r="E4264">
        <f>COUNTIF(tbl_EmployeeSurvey[EmployeeID],tbl_EmployeeSurvey[[#This Row],[EmployeeID]])</f>
        <v>1</v>
      </c>
    </row>
    <row r="4265" spans="1:5" x14ac:dyDescent="0.25">
      <c r="A4265">
        <v>4264</v>
      </c>
      <c r="B4265">
        <v>1</v>
      </c>
      <c r="C4265">
        <v>3</v>
      </c>
      <c r="D4265">
        <v>3</v>
      </c>
      <c r="E4265">
        <f>COUNTIF(tbl_EmployeeSurvey[EmployeeID],tbl_EmployeeSurvey[[#This Row],[EmployeeID]])</f>
        <v>1</v>
      </c>
    </row>
    <row r="4266" spans="1:5" x14ac:dyDescent="0.25">
      <c r="A4266">
        <v>4265</v>
      </c>
      <c r="B4266">
        <v>4</v>
      </c>
      <c r="C4266">
        <v>4</v>
      </c>
      <c r="D4266">
        <v>3</v>
      </c>
      <c r="E4266">
        <f>COUNTIF(tbl_EmployeeSurvey[EmployeeID],tbl_EmployeeSurvey[[#This Row],[EmployeeID]])</f>
        <v>1</v>
      </c>
    </row>
    <row r="4267" spans="1:5" x14ac:dyDescent="0.25">
      <c r="A4267">
        <v>4266</v>
      </c>
      <c r="B4267">
        <v>2</v>
      </c>
      <c r="C4267">
        <v>3</v>
      </c>
      <c r="D4267">
        <v>3</v>
      </c>
      <c r="E4267">
        <f>COUNTIF(tbl_EmployeeSurvey[EmployeeID],tbl_EmployeeSurvey[[#This Row],[EmployeeID]])</f>
        <v>1</v>
      </c>
    </row>
    <row r="4268" spans="1:5" x14ac:dyDescent="0.25">
      <c r="A4268">
        <v>4267</v>
      </c>
      <c r="B4268">
        <v>3</v>
      </c>
      <c r="C4268">
        <v>2</v>
      </c>
      <c r="D4268">
        <v>3</v>
      </c>
      <c r="E4268">
        <f>COUNTIF(tbl_EmployeeSurvey[EmployeeID],tbl_EmployeeSurvey[[#This Row],[EmployeeID]])</f>
        <v>1</v>
      </c>
    </row>
    <row r="4269" spans="1:5" x14ac:dyDescent="0.25">
      <c r="A4269">
        <v>4268</v>
      </c>
      <c r="B4269">
        <v>3</v>
      </c>
      <c r="C4269">
        <v>4</v>
      </c>
      <c r="D4269">
        <v>3</v>
      </c>
      <c r="E4269">
        <f>COUNTIF(tbl_EmployeeSurvey[EmployeeID],tbl_EmployeeSurvey[[#This Row],[EmployeeID]])</f>
        <v>1</v>
      </c>
    </row>
    <row r="4270" spans="1:5" x14ac:dyDescent="0.25">
      <c r="A4270">
        <v>4269</v>
      </c>
      <c r="B4270">
        <v>3</v>
      </c>
      <c r="C4270">
        <v>1</v>
      </c>
      <c r="D4270">
        <v>3</v>
      </c>
      <c r="E4270">
        <f>COUNTIF(tbl_EmployeeSurvey[EmployeeID],tbl_EmployeeSurvey[[#This Row],[EmployeeID]])</f>
        <v>1</v>
      </c>
    </row>
    <row r="4271" spans="1:5" x14ac:dyDescent="0.25">
      <c r="A4271">
        <v>4270</v>
      </c>
      <c r="B4271">
        <v>2</v>
      </c>
      <c r="C4271">
        <v>4</v>
      </c>
      <c r="D4271">
        <v>3</v>
      </c>
      <c r="E4271">
        <f>COUNTIF(tbl_EmployeeSurvey[EmployeeID],tbl_EmployeeSurvey[[#This Row],[EmployeeID]])</f>
        <v>1</v>
      </c>
    </row>
    <row r="4272" spans="1:5" x14ac:dyDescent="0.25">
      <c r="A4272">
        <v>4271</v>
      </c>
      <c r="B4272">
        <v>1</v>
      </c>
      <c r="C4272">
        <v>4</v>
      </c>
      <c r="D4272">
        <v>3</v>
      </c>
      <c r="E4272">
        <f>COUNTIF(tbl_EmployeeSurvey[EmployeeID],tbl_EmployeeSurvey[[#This Row],[EmployeeID]])</f>
        <v>1</v>
      </c>
    </row>
    <row r="4273" spans="1:5" x14ac:dyDescent="0.25">
      <c r="A4273">
        <v>4272</v>
      </c>
      <c r="B4273">
        <v>3</v>
      </c>
      <c r="C4273">
        <v>4</v>
      </c>
      <c r="D4273">
        <v>4</v>
      </c>
      <c r="E4273">
        <f>COUNTIF(tbl_EmployeeSurvey[EmployeeID],tbl_EmployeeSurvey[[#This Row],[EmployeeID]])</f>
        <v>1</v>
      </c>
    </row>
    <row r="4274" spans="1:5" x14ac:dyDescent="0.25">
      <c r="A4274">
        <v>4273</v>
      </c>
      <c r="B4274">
        <v>1</v>
      </c>
      <c r="C4274">
        <v>3</v>
      </c>
      <c r="D4274">
        <v>2</v>
      </c>
      <c r="E4274">
        <f>COUNTIF(tbl_EmployeeSurvey[EmployeeID],tbl_EmployeeSurvey[[#This Row],[EmployeeID]])</f>
        <v>1</v>
      </c>
    </row>
    <row r="4275" spans="1:5" x14ac:dyDescent="0.25">
      <c r="A4275">
        <v>4274</v>
      </c>
      <c r="B4275">
        <v>3</v>
      </c>
      <c r="C4275">
        <v>2</v>
      </c>
      <c r="D4275">
        <v>4</v>
      </c>
      <c r="E4275">
        <f>COUNTIF(tbl_EmployeeSurvey[EmployeeID],tbl_EmployeeSurvey[[#This Row],[EmployeeID]])</f>
        <v>1</v>
      </c>
    </row>
    <row r="4276" spans="1:5" x14ac:dyDescent="0.25">
      <c r="A4276">
        <v>4275</v>
      </c>
      <c r="B4276">
        <v>2</v>
      </c>
      <c r="C4276">
        <v>2</v>
      </c>
      <c r="D4276">
        <v>3</v>
      </c>
      <c r="E4276">
        <f>COUNTIF(tbl_EmployeeSurvey[EmployeeID],tbl_EmployeeSurvey[[#This Row],[EmployeeID]])</f>
        <v>1</v>
      </c>
    </row>
    <row r="4277" spans="1:5" x14ac:dyDescent="0.25">
      <c r="A4277">
        <v>4276</v>
      </c>
      <c r="B4277">
        <v>1</v>
      </c>
      <c r="C4277">
        <v>3</v>
      </c>
      <c r="D4277">
        <v>3</v>
      </c>
      <c r="E4277">
        <f>COUNTIF(tbl_EmployeeSurvey[EmployeeID],tbl_EmployeeSurvey[[#This Row],[EmployeeID]])</f>
        <v>1</v>
      </c>
    </row>
    <row r="4278" spans="1:5" x14ac:dyDescent="0.25">
      <c r="A4278">
        <v>4277</v>
      </c>
      <c r="B4278">
        <v>2</v>
      </c>
      <c r="C4278">
        <v>3</v>
      </c>
      <c r="D4278">
        <v>2</v>
      </c>
      <c r="E4278">
        <f>COUNTIF(tbl_EmployeeSurvey[EmployeeID],tbl_EmployeeSurvey[[#This Row],[EmployeeID]])</f>
        <v>1</v>
      </c>
    </row>
    <row r="4279" spans="1:5" x14ac:dyDescent="0.25">
      <c r="A4279">
        <v>4278</v>
      </c>
      <c r="B4279">
        <v>3</v>
      </c>
      <c r="C4279">
        <v>2</v>
      </c>
      <c r="D4279">
        <v>2</v>
      </c>
      <c r="E4279">
        <f>COUNTIF(tbl_EmployeeSurvey[EmployeeID],tbl_EmployeeSurvey[[#This Row],[EmployeeID]])</f>
        <v>1</v>
      </c>
    </row>
    <row r="4280" spans="1:5" x14ac:dyDescent="0.25">
      <c r="A4280">
        <v>4279</v>
      </c>
      <c r="B4280">
        <v>4</v>
      </c>
      <c r="C4280">
        <v>4</v>
      </c>
      <c r="D4280">
        <v>2</v>
      </c>
      <c r="E4280">
        <f>COUNTIF(tbl_EmployeeSurvey[EmployeeID],tbl_EmployeeSurvey[[#This Row],[EmployeeID]])</f>
        <v>1</v>
      </c>
    </row>
    <row r="4281" spans="1:5" x14ac:dyDescent="0.25">
      <c r="A4281">
        <v>4280</v>
      </c>
      <c r="B4281">
        <v>4</v>
      </c>
      <c r="C4281">
        <v>3</v>
      </c>
      <c r="D4281">
        <v>2</v>
      </c>
      <c r="E4281">
        <f>COUNTIF(tbl_EmployeeSurvey[EmployeeID],tbl_EmployeeSurvey[[#This Row],[EmployeeID]])</f>
        <v>1</v>
      </c>
    </row>
    <row r="4282" spans="1:5" x14ac:dyDescent="0.25">
      <c r="A4282">
        <v>4281</v>
      </c>
      <c r="B4282">
        <v>3</v>
      </c>
      <c r="C4282">
        <v>4</v>
      </c>
      <c r="D4282">
        <v>3</v>
      </c>
      <c r="E4282">
        <f>COUNTIF(tbl_EmployeeSurvey[EmployeeID],tbl_EmployeeSurvey[[#This Row],[EmployeeID]])</f>
        <v>1</v>
      </c>
    </row>
    <row r="4283" spans="1:5" x14ac:dyDescent="0.25">
      <c r="A4283">
        <v>4282</v>
      </c>
      <c r="B4283">
        <v>3</v>
      </c>
      <c r="C4283">
        <v>1</v>
      </c>
      <c r="D4283">
        <v>2</v>
      </c>
      <c r="E4283">
        <f>COUNTIF(tbl_EmployeeSurvey[EmployeeID],tbl_EmployeeSurvey[[#This Row],[EmployeeID]])</f>
        <v>1</v>
      </c>
    </row>
    <row r="4284" spans="1:5" x14ac:dyDescent="0.25">
      <c r="A4284">
        <v>4283</v>
      </c>
      <c r="B4284">
        <v>2</v>
      </c>
      <c r="C4284">
        <v>3</v>
      </c>
      <c r="D4284">
        <v>3</v>
      </c>
      <c r="E4284">
        <f>COUNTIF(tbl_EmployeeSurvey[EmployeeID],tbl_EmployeeSurvey[[#This Row],[EmployeeID]])</f>
        <v>1</v>
      </c>
    </row>
    <row r="4285" spans="1:5" x14ac:dyDescent="0.25">
      <c r="A4285">
        <v>4284</v>
      </c>
      <c r="B4285">
        <v>3</v>
      </c>
      <c r="C4285">
        <v>4</v>
      </c>
      <c r="D4285">
        <v>3</v>
      </c>
      <c r="E4285">
        <f>COUNTIF(tbl_EmployeeSurvey[EmployeeID],tbl_EmployeeSurvey[[#This Row],[EmployeeID]])</f>
        <v>1</v>
      </c>
    </row>
    <row r="4286" spans="1:5" x14ac:dyDescent="0.25">
      <c r="A4286">
        <v>4285</v>
      </c>
      <c r="B4286">
        <v>2</v>
      </c>
      <c r="C4286">
        <v>3</v>
      </c>
      <c r="D4286">
        <v>3</v>
      </c>
      <c r="E4286">
        <f>COUNTIF(tbl_EmployeeSurvey[EmployeeID],tbl_EmployeeSurvey[[#This Row],[EmployeeID]])</f>
        <v>1</v>
      </c>
    </row>
    <row r="4287" spans="1:5" x14ac:dyDescent="0.25">
      <c r="A4287">
        <v>4286</v>
      </c>
      <c r="B4287">
        <v>3</v>
      </c>
      <c r="C4287">
        <v>3</v>
      </c>
      <c r="D4287">
        <v>3</v>
      </c>
      <c r="E4287">
        <f>COUNTIF(tbl_EmployeeSurvey[EmployeeID],tbl_EmployeeSurvey[[#This Row],[EmployeeID]])</f>
        <v>1</v>
      </c>
    </row>
    <row r="4288" spans="1:5" x14ac:dyDescent="0.25">
      <c r="A4288">
        <v>4287</v>
      </c>
      <c r="B4288">
        <v>3</v>
      </c>
      <c r="C4288">
        <v>3</v>
      </c>
      <c r="D4288">
        <v>3</v>
      </c>
      <c r="E4288">
        <f>COUNTIF(tbl_EmployeeSurvey[EmployeeID],tbl_EmployeeSurvey[[#This Row],[EmployeeID]])</f>
        <v>1</v>
      </c>
    </row>
    <row r="4289" spans="1:5" x14ac:dyDescent="0.25">
      <c r="A4289">
        <v>4288</v>
      </c>
      <c r="B4289">
        <v>2</v>
      </c>
      <c r="C4289">
        <v>2</v>
      </c>
      <c r="D4289">
        <v>3</v>
      </c>
      <c r="E4289">
        <f>COUNTIF(tbl_EmployeeSurvey[EmployeeID],tbl_EmployeeSurvey[[#This Row],[EmployeeID]])</f>
        <v>1</v>
      </c>
    </row>
    <row r="4290" spans="1:5" x14ac:dyDescent="0.25">
      <c r="A4290">
        <v>4289</v>
      </c>
      <c r="B4290">
        <v>1</v>
      </c>
      <c r="C4290">
        <v>4</v>
      </c>
      <c r="D4290">
        <v>3</v>
      </c>
      <c r="E4290">
        <f>COUNTIF(tbl_EmployeeSurvey[EmployeeID],tbl_EmployeeSurvey[[#This Row],[EmployeeID]])</f>
        <v>1</v>
      </c>
    </row>
    <row r="4291" spans="1:5" x14ac:dyDescent="0.25">
      <c r="A4291">
        <v>4290</v>
      </c>
      <c r="B4291">
        <v>4</v>
      </c>
      <c r="C4291">
        <v>3</v>
      </c>
      <c r="D4291">
        <v>4</v>
      </c>
      <c r="E4291">
        <f>COUNTIF(tbl_EmployeeSurvey[EmployeeID],tbl_EmployeeSurvey[[#This Row],[EmployeeID]])</f>
        <v>1</v>
      </c>
    </row>
    <row r="4292" spans="1:5" x14ac:dyDescent="0.25">
      <c r="A4292">
        <v>4291</v>
      </c>
      <c r="B4292">
        <v>1</v>
      </c>
      <c r="C4292">
        <v>3</v>
      </c>
      <c r="D4292">
        <v>3</v>
      </c>
      <c r="E4292">
        <f>COUNTIF(tbl_EmployeeSurvey[EmployeeID],tbl_EmployeeSurvey[[#This Row],[EmployeeID]])</f>
        <v>1</v>
      </c>
    </row>
    <row r="4293" spans="1:5" x14ac:dyDescent="0.25">
      <c r="A4293">
        <v>4292</v>
      </c>
      <c r="B4293">
        <v>3</v>
      </c>
      <c r="C4293">
        <v>4</v>
      </c>
      <c r="D4293">
        <v>1</v>
      </c>
      <c r="E4293">
        <f>COUNTIF(tbl_EmployeeSurvey[EmployeeID],tbl_EmployeeSurvey[[#This Row],[EmployeeID]])</f>
        <v>1</v>
      </c>
    </row>
    <row r="4294" spans="1:5" x14ac:dyDescent="0.25">
      <c r="A4294">
        <v>4293</v>
      </c>
      <c r="B4294">
        <v>1</v>
      </c>
      <c r="C4294">
        <v>1</v>
      </c>
      <c r="D4294">
        <v>4</v>
      </c>
      <c r="E4294">
        <f>COUNTIF(tbl_EmployeeSurvey[EmployeeID],tbl_EmployeeSurvey[[#This Row],[EmployeeID]])</f>
        <v>1</v>
      </c>
    </row>
    <row r="4295" spans="1:5" x14ac:dyDescent="0.25">
      <c r="A4295">
        <v>4294</v>
      </c>
      <c r="B4295">
        <v>3</v>
      </c>
      <c r="C4295">
        <v>4</v>
      </c>
      <c r="D4295">
        <v>2</v>
      </c>
      <c r="E4295">
        <f>COUNTIF(tbl_EmployeeSurvey[EmployeeID],tbl_EmployeeSurvey[[#This Row],[EmployeeID]])</f>
        <v>1</v>
      </c>
    </row>
    <row r="4296" spans="1:5" x14ac:dyDescent="0.25">
      <c r="A4296">
        <v>4295</v>
      </c>
      <c r="B4296">
        <v>4</v>
      </c>
      <c r="C4296">
        <v>3</v>
      </c>
      <c r="D4296">
        <v>3</v>
      </c>
      <c r="E4296">
        <f>COUNTIF(tbl_EmployeeSurvey[EmployeeID],tbl_EmployeeSurvey[[#This Row],[EmployeeID]])</f>
        <v>1</v>
      </c>
    </row>
    <row r="4297" spans="1:5" x14ac:dyDescent="0.25">
      <c r="A4297">
        <v>4296</v>
      </c>
      <c r="B4297">
        <v>1</v>
      </c>
      <c r="C4297">
        <v>3</v>
      </c>
      <c r="D4297">
        <v>2</v>
      </c>
      <c r="E4297">
        <f>COUNTIF(tbl_EmployeeSurvey[EmployeeID],tbl_EmployeeSurvey[[#This Row],[EmployeeID]])</f>
        <v>1</v>
      </c>
    </row>
    <row r="4298" spans="1:5" x14ac:dyDescent="0.25">
      <c r="A4298">
        <v>4297</v>
      </c>
      <c r="B4298">
        <v>4</v>
      </c>
      <c r="C4298">
        <v>4</v>
      </c>
      <c r="D4298">
        <v>4</v>
      </c>
      <c r="E4298">
        <f>COUNTIF(tbl_EmployeeSurvey[EmployeeID],tbl_EmployeeSurvey[[#This Row],[EmployeeID]])</f>
        <v>1</v>
      </c>
    </row>
    <row r="4299" spans="1:5" x14ac:dyDescent="0.25">
      <c r="A4299">
        <v>4298</v>
      </c>
      <c r="B4299">
        <v>4</v>
      </c>
      <c r="C4299">
        <v>1</v>
      </c>
      <c r="D4299">
        <v>3</v>
      </c>
      <c r="E4299">
        <f>COUNTIF(tbl_EmployeeSurvey[EmployeeID],tbl_EmployeeSurvey[[#This Row],[EmployeeID]])</f>
        <v>1</v>
      </c>
    </row>
    <row r="4300" spans="1:5" x14ac:dyDescent="0.25">
      <c r="A4300">
        <v>4299</v>
      </c>
      <c r="B4300">
        <v>2</v>
      </c>
      <c r="C4300">
        <v>4</v>
      </c>
      <c r="D4300">
        <v>3</v>
      </c>
      <c r="E4300">
        <f>COUNTIF(tbl_EmployeeSurvey[EmployeeID],tbl_EmployeeSurvey[[#This Row],[EmployeeID]])</f>
        <v>1</v>
      </c>
    </row>
    <row r="4301" spans="1:5" x14ac:dyDescent="0.25">
      <c r="A4301">
        <v>4300</v>
      </c>
      <c r="B4301">
        <v>4</v>
      </c>
      <c r="C4301">
        <v>1</v>
      </c>
      <c r="D4301">
        <v>2</v>
      </c>
      <c r="E4301">
        <f>COUNTIF(tbl_EmployeeSurvey[EmployeeID],tbl_EmployeeSurvey[[#This Row],[EmployeeID]])</f>
        <v>1</v>
      </c>
    </row>
    <row r="4302" spans="1:5" x14ac:dyDescent="0.25">
      <c r="A4302">
        <v>4301</v>
      </c>
      <c r="B4302">
        <v>3</v>
      </c>
      <c r="C4302">
        <v>1</v>
      </c>
      <c r="D4302">
        <v>3</v>
      </c>
      <c r="E4302">
        <f>COUNTIF(tbl_EmployeeSurvey[EmployeeID],tbl_EmployeeSurvey[[#This Row],[EmployeeID]])</f>
        <v>1</v>
      </c>
    </row>
    <row r="4303" spans="1:5" x14ac:dyDescent="0.25">
      <c r="A4303">
        <v>4302</v>
      </c>
      <c r="B4303">
        <v>2</v>
      </c>
      <c r="C4303">
        <v>2</v>
      </c>
      <c r="D4303">
        <v>3</v>
      </c>
      <c r="E4303">
        <f>COUNTIF(tbl_EmployeeSurvey[EmployeeID],tbl_EmployeeSurvey[[#This Row],[EmployeeID]])</f>
        <v>1</v>
      </c>
    </row>
    <row r="4304" spans="1:5" x14ac:dyDescent="0.25">
      <c r="A4304">
        <v>4303</v>
      </c>
      <c r="B4304">
        <v>2</v>
      </c>
      <c r="C4304">
        <v>2</v>
      </c>
      <c r="D4304">
        <v>3</v>
      </c>
      <c r="E4304">
        <f>COUNTIF(tbl_EmployeeSurvey[EmployeeID],tbl_EmployeeSurvey[[#This Row],[EmployeeID]])</f>
        <v>1</v>
      </c>
    </row>
    <row r="4305" spans="1:5" x14ac:dyDescent="0.25">
      <c r="A4305">
        <v>4304</v>
      </c>
      <c r="B4305">
        <v>3</v>
      </c>
      <c r="C4305">
        <v>2</v>
      </c>
      <c r="D4305">
        <v>3</v>
      </c>
      <c r="E4305">
        <f>COUNTIF(tbl_EmployeeSurvey[EmployeeID],tbl_EmployeeSurvey[[#This Row],[EmployeeID]])</f>
        <v>1</v>
      </c>
    </row>
    <row r="4306" spans="1:5" x14ac:dyDescent="0.25">
      <c r="A4306">
        <v>4305</v>
      </c>
      <c r="B4306">
        <v>2</v>
      </c>
      <c r="C4306">
        <v>3</v>
      </c>
      <c r="D4306">
        <v>1</v>
      </c>
      <c r="E4306">
        <f>COUNTIF(tbl_EmployeeSurvey[EmployeeID],tbl_EmployeeSurvey[[#This Row],[EmployeeID]])</f>
        <v>1</v>
      </c>
    </row>
    <row r="4307" spans="1:5" x14ac:dyDescent="0.25">
      <c r="A4307">
        <v>4306</v>
      </c>
      <c r="B4307">
        <v>2</v>
      </c>
      <c r="C4307">
        <v>2</v>
      </c>
      <c r="D4307">
        <v>3</v>
      </c>
      <c r="E4307">
        <f>COUNTIF(tbl_EmployeeSurvey[EmployeeID],tbl_EmployeeSurvey[[#This Row],[EmployeeID]])</f>
        <v>1</v>
      </c>
    </row>
    <row r="4308" spans="1:5" x14ac:dyDescent="0.25">
      <c r="A4308">
        <v>4307</v>
      </c>
      <c r="B4308">
        <v>2</v>
      </c>
      <c r="C4308">
        <v>4</v>
      </c>
      <c r="D4308">
        <v>3</v>
      </c>
      <c r="E4308">
        <f>COUNTIF(tbl_EmployeeSurvey[EmployeeID],tbl_EmployeeSurvey[[#This Row],[EmployeeID]])</f>
        <v>1</v>
      </c>
    </row>
    <row r="4309" spans="1:5" x14ac:dyDescent="0.25">
      <c r="A4309">
        <v>4308</v>
      </c>
      <c r="B4309">
        <v>4</v>
      </c>
      <c r="C4309">
        <v>3</v>
      </c>
      <c r="D4309">
        <v>3</v>
      </c>
      <c r="E4309">
        <f>COUNTIF(tbl_EmployeeSurvey[EmployeeID],tbl_EmployeeSurvey[[#This Row],[EmployeeID]])</f>
        <v>1</v>
      </c>
    </row>
    <row r="4310" spans="1:5" x14ac:dyDescent="0.25">
      <c r="A4310">
        <v>4309</v>
      </c>
      <c r="B4310">
        <v>2</v>
      </c>
      <c r="C4310">
        <v>3</v>
      </c>
      <c r="D4310">
        <v>3</v>
      </c>
      <c r="E4310">
        <f>COUNTIF(tbl_EmployeeSurvey[EmployeeID],tbl_EmployeeSurvey[[#This Row],[EmployeeID]])</f>
        <v>1</v>
      </c>
    </row>
    <row r="4311" spans="1:5" x14ac:dyDescent="0.25">
      <c r="A4311">
        <v>4310</v>
      </c>
      <c r="B4311">
        <v>2</v>
      </c>
      <c r="C4311">
        <v>2</v>
      </c>
      <c r="D4311">
        <v>2</v>
      </c>
      <c r="E4311">
        <f>COUNTIF(tbl_EmployeeSurvey[EmployeeID],tbl_EmployeeSurvey[[#This Row],[EmployeeID]])</f>
        <v>1</v>
      </c>
    </row>
    <row r="4312" spans="1:5" x14ac:dyDescent="0.25">
      <c r="A4312">
        <v>4311</v>
      </c>
      <c r="B4312">
        <v>3</v>
      </c>
      <c r="C4312">
        <v>4</v>
      </c>
      <c r="D4312">
        <v>2</v>
      </c>
      <c r="E4312">
        <f>COUNTIF(tbl_EmployeeSurvey[EmployeeID],tbl_EmployeeSurvey[[#This Row],[EmployeeID]])</f>
        <v>1</v>
      </c>
    </row>
    <row r="4313" spans="1:5" x14ac:dyDescent="0.25">
      <c r="A4313">
        <v>4312</v>
      </c>
      <c r="B4313">
        <v>3</v>
      </c>
      <c r="C4313">
        <v>3</v>
      </c>
      <c r="D4313">
        <v>3</v>
      </c>
      <c r="E4313">
        <f>COUNTIF(tbl_EmployeeSurvey[EmployeeID],tbl_EmployeeSurvey[[#This Row],[EmployeeID]])</f>
        <v>1</v>
      </c>
    </row>
    <row r="4314" spans="1:5" x14ac:dyDescent="0.25">
      <c r="A4314">
        <v>4313</v>
      </c>
      <c r="B4314">
        <v>3</v>
      </c>
      <c r="C4314">
        <v>4</v>
      </c>
      <c r="D4314">
        <v>3</v>
      </c>
      <c r="E4314">
        <f>COUNTIF(tbl_EmployeeSurvey[EmployeeID],tbl_EmployeeSurvey[[#This Row],[EmployeeID]])</f>
        <v>1</v>
      </c>
    </row>
    <row r="4315" spans="1:5" x14ac:dyDescent="0.25">
      <c r="A4315">
        <v>4314</v>
      </c>
      <c r="B4315">
        <v>4</v>
      </c>
      <c r="C4315">
        <v>2</v>
      </c>
      <c r="D4315">
        <v>1</v>
      </c>
      <c r="E4315">
        <f>COUNTIF(tbl_EmployeeSurvey[EmployeeID],tbl_EmployeeSurvey[[#This Row],[EmployeeID]])</f>
        <v>1</v>
      </c>
    </row>
    <row r="4316" spans="1:5" x14ac:dyDescent="0.25">
      <c r="A4316">
        <v>4315</v>
      </c>
      <c r="B4316">
        <v>3</v>
      </c>
      <c r="C4316">
        <v>4</v>
      </c>
      <c r="D4316">
        <v>1</v>
      </c>
      <c r="E4316">
        <f>COUNTIF(tbl_EmployeeSurvey[EmployeeID],tbl_EmployeeSurvey[[#This Row],[EmployeeID]])</f>
        <v>1</v>
      </c>
    </row>
    <row r="4317" spans="1:5" x14ac:dyDescent="0.25">
      <c r="A4317">
        <v>4316</v>
      </c>
      <c r="B4317">
        <v>3</v>
      </c>
      <c r="C4317">
        <v>4</v>
      </c>
      <c r="D4317">
        <v>1</v>
      </c>
      <c r="E4317">
        <f>COUNTIF(tbl_EmployeeSurvey[EmployeeID],tbl_EmployeeSurvey[[#This Row],[EmployeeID]])</f>
        <v>1</v>
      </c>
    </row>
    <row r="4318" spans="1:5" x14ac:dyDescent="0.25">
      <c r="A4318">
        <v>4317</v>
      </c>
      <c r="B4318">
        <v>3</v>
      </c>
      <c r="C4318">
        <v>3</v>
      </c>
      <c r="D4318">
        <v>2</v>
      </c>
      <c r="E4318">
        <f>COUNTIF(tbl_EmployeeSurvey[EmployeeID],tbl_EmployeeSurvey[[#This Row],[EmployeeID]])</f>
        <v>1</v>
      </c>
    </row>
    <row r="4319" spans="1:5" x14ac:dyDescent="0.25">
      <c r="A4319">
        <v>4318</v>
      </c>
      <c r="B4319">
        <v>3</v>
      </c>
      <c r="C4319">
        <v>2</v>
      </c>
      <c r="D4319">
        <v>3</v>
      </c>
      <c r="E4319">
        <f>COUNTIF(tbl_EmployeeSurvey[EmployeeID],tbl_EmployeeSurvey[[#This Row],[EmployeeID]])</f>
        <v>1</v>
      </c>
    </row>
    <row r="4320" spans="1:5" x14ac:dyDescent="0.25">
      <c r="A4320">
        <v>4319</v>
      </c>
      <c r="B4320">
        <v>1</v>
      </c>
      <c r="C4320">
        <v>3</v>
      </c>
      <c r="D4320">
        <v>3</v>
      </c>
      <c r="E4320">
        <f>COUNTIF(tbl_EmployeeSurvey[EmployeeID],tbl_EmployeeSurvey[[#This Row],[EmployeeID]])</f>
        <v>1</v>
      </c>
    </row>
    <row r="4321" spans="1:5" x14ac:dyDescent="0.25">
      <c r="A4321">
        <v>4320</v>
      </c>
      <c r="B4321">
        <v>2</v>
      </c>
      <c r="C4321">
        <v>4</v>
      </c>
      <c r="D4321">
        <v>3</v>
      </c>
      <c r="E4321">
        <f>COUNTIF(tbl_EmployeeSurvey[EmployeeID],tbl_EmployeeSurvey[[#This Row],[EmployeeID]])</f>
        <v>1</v>
      </c>
    </row>
    <row r="4322" spans="1:5" x14ac:dyDescent="0.25">
      <c r="A4322">
        <v>4321</v>
      </c>
      <c r="B4322">
        <v>1</v>
      </c>
      <c r="C4322">
        <v>4</v>
      </c>
      <c r="D4322">
        <v>4</v>
      </c>
      <c r="E4322">
        <f>COUNTIF(tbl_EmployeeSurvey[EmployeeID],tbl_EmployeeSurvey[[#This Row],[EmployeeID]])</f>
        <v>1</v>
      </c>
    </row>
    <row r="4323" spans="1:5" x14ac:dyDescent="0.25">
      <c r="A4323">
        <v>4322</v>
      </c>
      <c r="B4323">
        <v>3</v>
      </c>
      <c r="C4323">
        <v>3</v>
      </c>
      <c r="D4323">
        <v>3</v>
      </c>
      <c r="E4323">
        <f>COUNTIF(tbl_EmployeeSurvey[EmployeeID],tbl_EmployeeSurvey[[#This Row],[EmployeeID]])</f>
        <v>1</v>
      </c>
    </row>
    <row r="4324" spans="1:5" x14ac:dyDescent="0.25">
      <c r="A4324">
        <v>4323</v>
      </c>
      <c r="B4324">
        <v>3</v>
      </c>
      <c r="C4324">
        <v>2</v>
      </c>
      <c r="D4324">
        <v>2</v>
      </c>
      <c r="E4324">
        <f>COUNTIF(tbl_EmployeeSurvey[EmployeeID],tbl_EmployeeSurvey[[#This Row],[EmployeeID]])</f>
        <v>1</v>
      </c>
    </row>
    <row r="4325" spans="1:5" x14ac:dyDescent="0.25">
      <c r="A4325">
        <v>4324</v>
      </c>
      <c r="B4325">
        <v>3</v>
      </c>
      <c r="C4325">
        <v>1</v>
      </c>
      <c r="D4325">
        <v>4</v>
      </c>
      <c r="E4325">
        <f>COUNTIF(tbl_EmployeeSurvey[EmployeeID],tbl_EmployeeSurvey[[#This Row],[EmployeeID]])</f>
        <v>1</v>
      </c>
    </row>
    <row r="4326" spans="1:5" x14ac:dyDescent="0.25">
      <c r="A4326">
        <v>4325</v>
      </c>
      <c r="B4326">
        <v>4</v>
      </c>
      <c r="C4326">
        <v>2</v>
      </c>
      <c r="D4326">
        <v>2</v>
      </c>
      <c r="E4326">
        <f>COUNTIF(tbl_EmployeeSurvey[EmployeeID],tbl_EmployeeSurvey[[#This Row],[EmployeeID]])</f>
        <v>1</v>
      </c>
    </row>
    <row r="4327" spans="1:5" x14ac:dyDescent="0.25">
      <c r="A4327">
        <v>4326</v>
      </c>
      <c r="B4327">
        <v>3</v>
      </c>
      <c r="C4327">
        <v>1</v>
      </c>
      <c r="D4327">
        <v>3</v>
      </c>
      <c r="E4327">
        <f>COUNTIF(tbl_EmployeeSurvey[EmployeeID],tbl_EmployeeSurvey[[#This Row],[EmployeeID]])</f>
        <v>1</v>
      </c>
    </row>
    <row r="4328" spans="1:5" x14ac:dyDescent="0.25">
      <c r="A4328">
        <v>4327</v>
      </c>
      <c r="B4328">
        <v>3</v>
      </c>
      <c r="C4328">
        <v>1</v>
      </c>
      <c r="D4328">
        <v>4</v>
      </c>
      <c r="E4328">
        <f>COUNTIF(tbl_EmployeeSurvey[EmployeeID],tbl_EmployeeSurvey[[#This Row],[EmployeeID]])</f>
        <v>1</v>
      </c>
    </row>
    <row r="4329" spans="1:5" x14ac:dyDescent="0.25">
      <c r="A4329">
        <v>4328</v>
      </c>
      <c r="B4329">
        <v>3</v>
      </c>
      <c r="C4329">
        <v>1</v>
      </c>
      <c r="D4329">
        <v>3</v>
      </c>
      <c r="E4329">
        <f>COUNTIF(tbl_EmployeeSurvey[EmployeeID],tbl_EmployeeSurvey[[#This Row],[EmployeeID]])</f>
        <v>1</v>
      </c>
    </row>
    <row r="4330" spans="1:5" x14ac:dyDescent="0.25">
      <c r="A4330">
        <v>4329</v>
      </c>
      <c r="B4330">
        <v>3</v>
      </c>
      <c r="C4330">
        <v>4</v>
      </c>
      <c r="D4330">
        <v>4</v>
      </c>
      <c r="E4330">
        <f>COUNTIF(tbl_EmployeeSurvey[EmployeeID],tbl_EmployeeSurvey[[#This Row],[EmployeeID]])</f>
        <v>1</v>
      </c>
    </row>
    <row r="4331" spans="1:5" x14ac:dyDescent="0.25">
      <c r="A4331">
        <v>4330</v>
      </c>
      <c r="B4331">
        <v>2</v>
      </c>
      <c r="C4331">
        <v>4</v>
      </c>
      <c r="D4331">
        <v>2</v>
      </c>
      <c r="E4331">
        <f>COUNTIF(tbl_EmployeeSurvey[EmployeeID],tbl_EmployeeSurvey[[#This Row],[EmployeeID]])</f>
        <v>1</v>
      </c>
    </row>
    <row r="4332" spans="1:5" x14ac:dyDescent="0.25">
      <c r="A4332">
        <v>4331</v>
      </c>
      <c r="B4332">
        <v>2</v>
      </c>
      <c r="C4332">
        <v>1</v>
      </c>
      <c r="D4332">
        <v>3</v>
      </c>
      <c r="E4332">
        <f>COUNTIF(tbl_EmployeeSurvey[EmployeeID],tbl_EmployeeSurvey[[#This Row],[EmployeeID]])</f>
        <v>1</v>
      </c>
    </row>
    <row r="4333" spans="1:5" x14ac:dyDescent="0.25">
      <c r="A4333">
        <v>4332</v>
      </c>
      <c r="B4333">
        <v>3</v>
      </c>
      <c r="C4333">
        <v>4</v>
      </c>
      <c r="D4333">
        <v>3</v>
      </c>
      <c r="E4333">
        <f>COUNTIF(tbl_EmployeeSurvey[EmployeeID],tbl_EmployeeSurvey[[#This Row],[EmployeeID]])</f>
        <v>1</v>
      </c>
    </row>
    <row r="4334" spans="1:5" x14ac:dyDescent="0.25">
      <c r="A4334">
        <v>4333</v>
      </c>
      <c r="B4334">
        <v>3</v>
      </c>
      <c r="C4334">
        <v>4</v>
      </c>
      <c r="D4334">
        <v>3</v>
      </c>
      <c r="E4334">
        <f>COUNTIF(tbl_EmployeeSurvey[EmployeeID],tbl_EmployeeSurvey[[#This Row],[EmployeeID]])</f>
        <v>1</v>
      </c>
    </row>
    <row r="4335" spans="1:5" x14ac:dyDescent="0.25">
      <c r="A4335">
        <v>4334</v>
      </c>
      <c r="B4335">
        <v>4</v>
      </c>
      <c r="C4335">
        <v>2</v>
      </c>
      <c r="D4335">
        <v>3</v>
      </c>
      <c r="E4335">
        <f>COUNTIF(tbl_EmployeeSurvey[EmployeeID],tbl_EmployeeSurvey[[#This Row],[EmployeeID]])</f>
        <v>1</v>
      </c>
    </row>
    <row r="4336" spans="1:5" x14ac:dyDescent="0.25">
      <c r="A4336">
        <v>4335</v>
      </c>
      <c r="B4336">
        <v>2</v>
      </c>
      <c r="C4336">
        <v>2</v>
      </c>
      <c r="D4336">
        <v>2</v>
      </c>
      <c r="E4336">
        <f>COUNTIF(tbl_EmployeeSurvey[EmployeeID],tbl_EmployeeSurvey[[#This Row],[EmployeeID]])</f>
        <v>1</v>
      </c>
    </row>
    <row r="4337" spans="1:5" x14ac:dyDescent="0.25">
      <c r="A4337">
        <v>4336</v>
      </c>
      <c r="B4337">
        <v>3</v>
      </c>
      <c r="C4337">
        <v>3</v>
      </c>
      <c r="D4337">
        <v>2</v>
      </c>
      <c r="E4337">
        <f>COUNTIF(tbl_EmployeeSurvey[EmployeeID],tbl_EmployeeSurvey[[#This Row],[EmployeeID]])</f>
        <v>1</v>
      </c>
    </row>
    <row r="4338" spans="1:5" x14ac:dyDescent="0.25">
      <c r="A4338">
        <v>4337</v>
      </c>
      <c r="B4338">
        <v>4</v>
      </c>
      <c r="C4338">
        <v>1</v>
      </c>
      <c r="D4338">
        <v>3</v>
      </c>
      <c r="E4338">
        <f>COUNTIF(tbl_EmployeeSurvey[EmployeeID],tbl_EmployeeSurvey[[#This Row],[EmployeeID]])</f>
        <v>1</v>
      </c>
    </row>
    <row r="4339" spans="1:5" x14ac:dyDescent="0.25">
      <c r="A4339">
        <v>4338</v>
      </c>
      <c r="B4339">
        <v>4</v>
      </c>
      <c r="C4339">
        <v>2</v>
      </c>
      <c r="D4339">
        <v>3</v>
      </c>
      <c r="E4339">
        <f>COUNTIF(tbl_EmployeeSurvey[EmployeeID],tbl_EmployeeSurvey[[#This Row],[EmployeeID]])</f>
        <v>1</v>
      </c>
    </row>
    <row r="4340" spans="1:5" x14ac:dyDescent="0.25">
      <c r="A4340">
        <v>4339</v>
      </c>
      <c r="B4340">
        <v>4</v>
      </c>
      <c r="C4340">
        <v>3</v>
      </c>
      <c r="D4340">
        <v>3</v>
      </c>
      <c r="E4340">
        <f>COUNTIF(tbl_EmployeeSurvey[EmployeeID],tbl_EmployeeSurvey[[#This Row],[EmployeeID]])</f>
        <v>1</v>
      </c>
    </row>
    <row r="4341" spans="1:5" x14ac:dyDescent="0.25">
      <c r="A4341">
        <v>4340</v>
      </c>
      <c r="B4341">
        <v>3</v>
      </c>
      <c r="C4341">
        <v>2</v>
      </c>
      <c r="D4341">
        <v>3</v>
      </c>
      <c r="E4341">
        <f>COUNTIF(tbl_EmployeeSurvey[EmployeeID],tbl_EmployeeSurvey[[#This Row],[EmployeeID]])</f>
        <v>1</v>
      </c>
    </row>
    <row r="4342" spans="1:5" x14ac:dyDescent="0.25">
      <c r="A4342">
        <v>4341</v>
      </c>
      <c r="B4342">
        <v>4</v>
      </c>
      <c r="C4342">
        <v>3</v>
      </c>
      <c r="D4342">
        <v>2</v>
      </c>
      <c r="E4342">
        <f>COUNTIF(tbl_EmployeeSurvey[EmployeeID],tbl_EmployeeSurvey[[#This Row],[EmployeeID]])</f>
        <v>1</v>
      </c>
    </row>
    <row r="4343" spans="1:5" x14ac:dyDescent="0.25">
      <c r="A4343">
        <v>4342</v>
      </c>
      <c r="B4343">
        <v>4</v>
      </c>
      <c r="C4343">
        <v>2</v>
      </c>
      <c r="D4343">
        <v>3</v>
      </c>
      <c r="E4343">
        <f>COUNTIF(tbl_EmployeeSurvey[EmployeeID],tbl_EmployeeSurvey[[#This Row],[EmployeeID]])</f>
        <v>1</v>
      </c>
    </row>
    <row r="4344" spans="1:5" x14ac:dyDescent="0.25">
      <c r="A4344">
        <v>4343</v>
      </c>
      <c r="B4344">
        <v>3</v>
      </c>
      <c r="C4344">
        <v>3</v>
      </c>
      <c r="D4344">
        <v>3</v>
      </c>
      <c r="E4344">
        <f>COUNTIF(tbl_EmployeeSurvey[EmployeeID],tbl_EmployeeSurvey[[#This Row],[EmployeeID]])</f>
        <v>1</v>
      </c>
    </row>
    <row r="4345" spans="1:5" x14ac:dyDescent="0.25">
      <c r="A4345">
        <v>4344</v>
      </c>
      <c r="B4345">
        <v>4</v>
      </c>
      <c r="C4345">
        <v>2</v>
      </c>
      <c r="D4345">
        <v>2</v>
      </c>
      <c r="E4345">
        <f>COUNTIF(tbl_EmployeeSurvey[EmployeeID],tbl_EmployeeSurvey[[#This Row],[EmployeeID]])</f>
        <v>1</v>
      </c>
    </row>
    <row r="4346" spans="1:5" x14ac:dyDescent="0.25">
      <c r="A4346">
        <v>4345</v>
      </c>
      <c r="B4346">
        <v>2</v>
      </c>
      <c r="C4346">
        <v>3</v>
      </c>
      <c r="D4346">
        <v>3</v>
      </c>
      <c r="E4346">
        <f>COUNTIF(tbl_EmployeeSurvey[EmployeeID],tbl_EmployeeSurvey[[#This Row],[EmployeeID]])</f>
        <v>1</v>
      </c>
    </row>
    <row r="4347" spans="1:5" x14ac:dyDescent="0.25">
      <c r="A4347">
        <v>4346</v>
      </c>
      <c r="B4347">
        <v>4</v>
      </c>
      <c r="C4347">
        <v>3</v>
      </c>
      <c r="D4347">
        <v>4</v>
      </c>
      <c r="E4347">
        <f>COUNTIF(tbl_EmployeeSurvey[EmployeeID],tbl_EmployeeSurvey[[#This Row],[EmployeeID]])</f>
        <v>1</v>
      </c>
    </row>
    <row r="4348" spans="1:5" x14ac:dyDescent="0.25">
      <c r="A4348">
        <v>4347</v>
      </c>
      <c r="B4348">
        <v>1</v>
      </c>
      <c r="C4348">
        <v>4</v>
      </c>
      <c r="D4348">
        <v>3</v>
      </c>
      <c r="E4348">
        <f>COUNTIF(tbl_EmployeeSurvey[EmployeeID],tbl_EmployeeSurvey[[#This Row],[EmployeeID]])</f>
        <v>1</v>
      </c>
    </row>
    <row r="4349" spans="1:5" x14ac:dyDescent="0.25">
      <c r="A4349">
        <v>4348</v>
      </c>
      <c r="B4349">
        <v>2</v>
      </c>
      <c r="C4349">
        <v>1</v>
      </c>
      <c r="D4349">
        <v>2</v>
      </c>
      <c r="E4349">
        <f>COUNTIF(tbl_EmployeeSurvey[EmployeeID],tbl_EmployeeSurvey[[#This Row],[EmployeeID]])</f>
        <v>1</v>
      </c>
    </row>
    <row r="4350" spans="1:5" x14ac:dyDescent="0.25">
      <c r="A4350">
        <v>4349</v>
      </c>
      <c r="B4350">
        <v>2</v>
      </c>
      <c r="C4350">
        <v>2</v>
      </c>
      <c r="D4350">
        <v>3</v>
      </c>
      <c r="E4350">
        <f>COUNTIF(tbl_EmployeeSurvey[EmployeeID],tbl_EmployeeSurvey[[#This Row],[EmployeeID]])</f>
        <v>1</v>
      </c>
    </row>
    <row r="4351" spans="1:5" x14ac:dyDescent="0.25">
      <c r="A4351">
        <v>4350</v>
      </c>
      <c r="B4351">
        <v>3</v>
      </c>
      <c r="C4351">
        <v>3</v>
      </c>
      <c r="D4351">
        <v>3</v>
      </c>
      <c r="E4351">
        <f>COUNTIF(tbl_EmployeeSurvey[EmployeeID],tbl_EmployeeSurvey[[#This Row],[EmployeeID]])</f>
        <v>1</v>
      </c>
    </row>
    <row r="4352" spans="1:5" x14ac:dyDescent="0.25">
      <c r="A4352">
        <v>4351</v>
      </c>
      <c r="B4352">
        <v>4</v>
      </c>
      <c r="C4352">
        <v>3</v>
      </c>
      <c r="D4352">
        <v>3</v>
      </c>
      <c r="E4352">
        <f>COUNTIF(tbl_EmployeeSurvey[EmployeeID],tbl_EmployeeSurvey[[#This Row],[EmployeeID]])</f>
        <v>1</v>
      </c>
    </row>
    <row r="4353" spans="1:5" x14ac:dyDescent="0.25">
      <c r="A4353">
        <v>4352</v>
      </c>
      <c r="B4353">
        <v>4</v>
      </c>
      <c r="C4353">
        <v>4</v>
      </c>
      <c r="D4353">
        <v>1</v>
      </c>
      <c r="E4353">
        <f>COUNTIF(tbl_EmployeeSurvey[EmployeeID],tbl_EmployeeSurvey[[#This Row],[EmployeeID]])</f>
        <v>1</v>
      </c>
    </row>
    <row r="4354" spans="1:5" x14ac:dyDescent="0.25">
      <c r="A4354">
        <v>4353</v>
      </c>
      <c r="B4354">
        <v>3</v>
      </c>
      <c r="C4354">
        <v>1</v>
      </c>
      <c r="D4354">
        <v>3</v>
      </c>
      <c r="E4354">
        <f>COUNTIF(tbl_EmployeeSurvey[EmployeeID],tbl_EmployeeSurvey[[#This Row],[EmployeeID]])</f>
        <v>1</v>
      </c>
    </row>
    <row r="4355" spans="1:5" x14ac:dyDescent="0.25">
      <c r="A4355">
        <v>4354</v>
      </c>
      <c r="B4355">
        <v>4</v>
      </c>
      <c r="C4355">
        <v>4</v>
      </c>
      <c r="D4355">
        <v>3</v>
      </c>
      <c r="E4355">
        <f>COUNTIF(tbl_EmployeeSurvey[EmployeeID],tbl_EmployeeSurvey[[#This Row],[EmployeeID]])</f>
        <v>1</v>
      </c>
    </row>
    <row r="4356" spans="1:5" x14ac:dyDescent="0.25">
      <c r="A4356">
        <v>4355</v>
      </c>
      <c r="B4356">
        <v>4</v>
      </c>
      <c r="C4356">
        <v>3</v>
      </c>
      <c r="D4356">
        <v>4</v>
      </c>
      <c r="E4356">
        <f>COUNTIF(tbl_EmployeeSurvey[EmployeeID],tbl_EmployeeSurvey[[#This Row],[EmployeeID]])</f>
        <v>1</v>
      </c>
    </row>
    <row r="4357" spans="1:5" x14ac:dyDescent="0.25">
      <c r="A4357">
        <v>4356</v>
      </c>
      <c r="B4357">
        <v>3</v>
      </c>
      <c r="C4357">
        <v>4</v>
      </c>
      <c r="D4357">
        <v>4</v>
      </c>
      <c r="E4357">
        <f>COUNTIF(tbl_EmployeeSurvey[EmployeeID],tbl_EmployeeSurvey[[#This Row],[EmployeeID]])</f>
        <v>1</v>
      </c>
    </row>
    <row r="4358" spans="1:5" x14ac:dyDescent="0.25">
      <c r="A4358">
        <v>4357</v>
      </c>
      <c r="B4358">
        <v>2</v>
      </c>
      <c r="C4358">
        <v>1</v>
      </c>
      <c r="D4358">
        <v>3</v>
      </c>
      <c r="E4358">
        <f>COUNTIF(tbl_EmployeeSurvey[EmployeeID],tbl_EmployeeSurvey[[#This Row],[EmployeeID]])</f>
        <v>1</v>
      </c>
    </row>
    <row r="4359" spans="1:5" x14ac:dyDescent="0.25">
      <c r="A4359">
        <v>4358</v>
      </c>
      <c r="B4359">
        <v>2</v>
      </c>
      <c r="C4359">
        <v>4</v>
      </c>
      <c r="D4359">
        <v>2</v>
      </c>
      <c r="E4359">
        <f>COUNTIF(tbl_EmployeeSurvey[EmployeeID],tbl_EmployeeSurvey[[#This Row],[EmployeeID]])</f>
        <v>1</v>
      </c>
    </row>
    <row r="4360" spans="1:5" x14ac:dyDescent="0.25">
      <c r="A4360">
        <v>4359</v>
      </c>
      <c r="B4360">
        <v>4</v>
      </c>
      <c r="C4360">
        <v>2</v>
      </c>
      <c r="D4360">
        <v>2</v>
      </c>
      <c r="E4360">
        <f>COUNTIF(tbl_EmployeeSurvey[EmployeeID],tbl_EmployeeSurvey[[#This Row],[EmployeeID]])</f>
        <v>1</v>
      </c>
    </row>
    <row r="4361" spans="1:5" x14ac:dyDescent="0.25">
      <c r="A4361">
        <v>4360</v>
      </c>
      <c r="B4361">
        <v>2</v>
      </c>
      <c r="C4361">
        <v>4</v>
      </c>
      <c r="D4361">
        <v>3</v>
      </c>
      <c r="E4361">
        <f>COUNTIF(tbl_EmployeeSurvey[EmployeeID],tbl_EmployeeSurvey[[#This Row],[EmployeeID]])</f>
        <v>1</v>
      </c>
    </row>
    <row r="4362" spans="1:5" x14ac:dyDescent="0.25">
      <c r="A4362">
        <v>4361</v>
      </c>
      <c r="B4362">
        <v>4</v>
      </c>
      <c r="C4362">
        <v>4</v>
      </c>
      <c r="D4362">
        <v>1</v>
      </c>
      <c r="E4362">
        <f>COUNTIF(tbl_EmployeeSurvey[EmployeeID],tbl_EmployeeSurvey[[#This Row],[EmployeeID]])</f>
        <v>1</v>
      </c>
    </row>
    <row r="4363" spans="1:5" x14ac:dyDescent="0.25">
      <c r="A4363">
        <v>4362</v>
      </c>
      <c r="B4363">
        <v>4</v>
      </c>
      <c r="C4363">
        <v>1</v>
      </c>
      <c r="D4363">
        <v>3</v>
      </c>
      <c r="E4363">
        <f>COUNTIF(tbl_EmployeeSurvey[EmployeeID],tbl_EmployeeSurvey[[#This Row],[EmployeeID]])</f>
        <v>1</v>
      </c>
    </row>
    <row r="4364" spans="1:5" x14ac:dyDescent="0.25">
      <c r="A4364">
        <v>4363</v>
      </c>
      <c r="B4364">
        <v>4</v>
      </c>
      <c r="C4364">
        <v>4</v>
      </c>
      <c r="D4364">
        <v>2</v>
      </c>
      <c r="E4364">
        <f>COUNTIF(tbl_EmployeeSurvey[EmployeeID],tbl_EmployeeSurvey[[#This Row],[EmployeeID]])</f>
        <v>1</v>
      </c>
    </row>
    <row r="4365" spans="1:5" x14ac:dyDescent="0.25">
      <c r="A4365">
        <v>4364</v>
      </c>
      <c r="B4365">
        <v>3</v>
      </c>
      <c r="C4365">
        <v>3</v>
      </c>
      <c r="D4365">
        <v>3</v>
      </c>
      <c r="E4365">
        <f>COUNTIF(tbl_EmployeeSurvey[EmployeeID],tbl_EmployeeSurvey[[#This Row],[EmployeeID]])</f>
        <v>1</v>
      </c>
    </row>
    <row r="4366" spans="1:5" x14ac:dyDescent="0.25">
      <c r="A4366">
        <v>4365</v>
      </c>
      <c r="B4366">
        <v>4</v>
      </c>
      <c r="C4366">
        <v>3</v>
      </c>
      <c r="D4366">
        <v>3</v>
      </c>
      <c r="E4366">
        <f>COUNTIF(tbl_EmployeeSurvey[EmployeeID],tbl_EmployeeSurvey[[#This Row],[EmployeeID]])</f>
        <v>1</v>
      </c>
    </row>
    <row r="4367" spans="1:5" x14ac:dyDescent="0.25">
      <c r="A4367">
        <v>4366</v>
      </c>
      <c r="B4367">
        <v>2</v>
      </c>
      <c r="C4367">
        <v>2</v>
      </c>
      <c r="D4367">
        <v>1</v>
      </c>
      <c r="E4367">
        <f>COUNTIF(tbl_EmployeeSurvey[EmployeeID],tbl_EmployeeSurvey[[#This Row],[EmployeeID]])</f>
        <v>1</v>
      </c>
    </row>
    <row r="4368" spans="1:5" x14ac:dyDescent="0.25">
      <c r="A4368">
        <v>4367</v>
      </c>
      <c r="B4368">
        <v>4</v>
      </c>
      <c r="C4368">
        <v>1</v>
      </c>
      <c r="D4368">
        <v>3</v>
      </c>
      <c r="E4368">
        <f>COUNTIF(tbl_EmployeeSurvey[EmployeeID],tbl_EmployeeSurvey[[#This Row],[EmployeeID]])</f>
        <v>1</v>
      </c>
    </row>
    <row r="4369" spans="1:5" x14ac:dyDescent="0.25">
      <c r="A4369">
        <v>4368</v>
      </c>
      <c r="B4369">
        <v>4</v>
      </c>
      <c r="C4369">
        <v>4</v>
      </c>
      <c r="D4369">
        <v>3</v>
      </c>
      <c r="E4369">
        <f>COUNTIF(tbl_EmployeeSurvey[EmployeeID],tbl_EmployeeSurvey[[#This Row],[EmployeeID]])</f>
        <v>1</v>
      </c>
    </row>
    <row r="4370" spans="1:5" x14ac:dyDescent="0.25">
      <c r="A4370">
        <v>4369</v>
      </c>
      <c r="B4370">
        <v>3</v>
      </c>
      <c r="C4370">
        <v>1</v>
      </c>
      <c r="D4370">
        <v>2</v>
      </c>
      <c r="E4370">
        <f>COUNTIF(tbl_EmployeeSurvey[EmployeeID],tbl_EmployeeSurvey[[#This Row],[EmployeeID]])</f>
        <v>1</v>
      </c>
    </row>
    <row r="4371" spans="1:5" x14ac:dyDescent="0.25">
      <c r="A4371">
        <v>4370</v>
      </c>
      <c r="B4371">
        <v>3</v>
      </c>
      <c r="C4371">
        <v>3</v>
      </c>
      <c r="D4371">
        <v>2</v>
      </c>
      <c r="E4371">
        <f>COUNTIF(tbl_EmployeeSurvey[EmployeeID],tbl_EmployeeSurvey[[#This Row],[EmployeeID]])</f>
        <v>1</v>
      </c>
    </row>
    <row r="4372" spans="1:5" x14ac:dyDescent="0.25">
      <c r="A4372">
        <v>4371</v>
      </c>
      <c r="B4372">
        <v>4</v>
      </c>
      <c r="C4372">
        <v>4</v>
      </c>
      <c r="D4372">
        <v>3</v>
      </c>
      <c r="E4372">
        <f>COUNTIF(tbl_EmployeeSurvey[EmployeeID],tbl_EmployeeSurvey[[#This Row],[EmployeeID]])</f>
        <v>1</v>
      </c>
    </row>
    <row r="4373" spans="1:5" x14ac:dyDescent="0.25">
      <c r="A4373">
        <v>4372</v>
      </c>
      <c r="B4373">
        <v>4</v>
      </c>
      <c r="C4373">
        <v>1</v>
      </c>
      <c r="D4373">
        <v>3</v>
      </c>
      <c r="E4373">
        <f>COUNTIF(tbl_EmployeeSurvey[EmployeeID],tbl_EmployeeSurvey[[#This Row],[EmployeeID]])</f>
        <v>1</v>
      </c>
    </row>
    <row r="4374" spans="1:5" x14ac:dyDescent="0.25">
      <c r="A4374">
        <v>4373</v>
      </c>
      <c r="B4374">
        <v>4</v>
      </c>
      <c r="C4374">
        <v>2</v>
      </c>
      <c r="D4374">
        <v>4</v>
      </c>
      <c r="E4374">
        <f>COUNTIF(tbl_EmployeeSurvey[EmployeeID],tbl_EmployeeSurvey[[#This Row],[EmployeeID]])</f>
        <v>1</v>
      </c>
    </row>
    <row r="4375" spans="1:5" x14ac:dyDescent="0.25">
      <c r="A4375">
        <v>4374</v>
      </c>
      <c r="B4375">
        <v>3</v>
      </c>
      <c r="C4375">
        <v>2</v>
      </c>
      <c r="D4375">
        <v>3</v>
      </c>
      <c r="E4375">
        <f>COUNTIF(tbl_EmployeeSurvey[EmployeeID],tbl_EmployeeSurvey[[#This Row],[EmployeeID]])</f>
        <v>1</v>
      </c>
    </row>
    <row r="4376" spans="1:5" x14ac:dyDescent="0.25">
      <c r="A4376">
        <v>4375</v>
      </c>
      <c r="B4376">
        <v>2</v>
      </c>
      <c r="C4376">
        <v>4</v>
      </c>
      <c r="D4376">
        <v>3</v>
      </c>
      <c r="E4376">
        <f>COUNTIF(tbl_EmployeeSurvey[EmployeeID],tbl_EmployeeSurvey[[#This Row],[EmployeeID]])</f>
        <v>1</v>
      </c>
    </row>
    <row r="4377" spans="1:5" x14ac:dyDescent="0.25">
      <c r="A4377">
        <v>4376</v>
      </c>
      <c r="B4377">
        <v>1</v>
      </c>
      <c r="C4377">
        <v>3</v>
      </c>
      <c r="D4377">
        <v>2</v>
      </c>
      <c r="E4377">
        <f>COUNTIF(tbl_EmployeeSurvey[EmployeeID],tbl_EmployeeSurvey[[#This Row],[EmployeeID]])</f>
        <v>1</v>
      </c>
    </row>
    <row r="4378" spans="1:5" x14ac:dyDescent="0.25">
      <c r="A4378">
        <v>4377</v>
      </c>
      <c r="B4378">
        <v>3</v>
      </c>
      <c r="C4378">
        <v>3</v>
      </c>
      <c r="D4378">
        <v>3</v>
      </c>
      <c r="E4378">
        <f>COUNTIF(tbl_EmployeeSurvey[EmployeeID],tbl_EmployeeSurvey[[#This Row],[EmployeeID]])</f>
        <v>1</v>
      </c>
    </row>
    <row r="4379" spans="1:5" x14ac:dyDescent="0.25">
      <c r="A4379">
        <v>4378</v>
      </c>
      <c r="B4379">
        <v>3</v>
      </c>
      <c r="C4379">
        <v>4</v>
      </c>
      <c r="D4379">
        <v>3</v>
      </c>
      <c r="E4379">
        <f>COUNTIF(tbl_EmployeeSurvey[EmployeeID],tbl_EmployeeSurvey[[#This Row],[EmployeeID]])</f>
        <v>1</v>
      </c>
    </row>
    <row r="4380" spans="1:5" x14ac:dyDescent="0.25">
      <c r="A4380">
        <v>4379</v>
      </c>
      <c r="B4380">
        <v>1</v>
      </c>
      <c r="C4380">
        <v>4</v>
      </c>
      <c r="D4380">
        <v>3</v>
      </c>
      <c r="E4380">
        <f>COUNTIF(tbl_EmployeeSurvey[EmployeeID],tbl_EmployeeSurvey[[#This Row],[EmployeeID]])</f>
        <v>1</v>
      </c>
    </row>
    <row r="4381" spans="1:5" x14ac:dyDescent="0.25">
      <c r="A4381">
        <v>4380</v>
      </c>
      <c r="B4381">
        <v>2</v>
      </c>
      <c r="C4381">
        <v>4</v>
      </c>
      <c r="D4381">
        <v>3</v>
      </c>
      <c r="E4381">
        <f>COUNTIF(tbl_EmployeeSurvey[EmployeeID],tbl_EmployeeSurvey[[#This Row],[EmployeeID]])</f>
        <v>1</v>
      </c>
    </row>
    <row r="4382" spans="1:5" x14ac:dyDescent="0.25">
      <c r="A4382">
        <v>4381</v>
      </c>
      <c r="B4382">
        <v>3</v>
      </c>
      <c r="C4382">
        <v>3</v>
      </c>
      <c r="D4382">
        <v>4</v>
      </c>
      <c r="E4382">
        <f>COUNTIF(tbl_EmployeeSurvey[EmployeeID],tbl_EmployeeSurvey[[#This Row],[EmployeeID]])</f>
        <v>1</v>
      </c>
    </row>
    <row r="4383" spans="1:5" x14ac:dyDescent="0.25">
      <c r="A4383">
        <v>4382</v>
      </c>
      <c r="B4383">
        <v>3</v>
      </c>
      <c r="C4383">
        <v>4</v>
      </c>
      <c r="D4383">
        <v>2</v>
      </c>
      <c r="E4383">
        <f>COUNTIF(tbl_EmployeeSurvey[EmployeeID],tbl_EmployeeSurvey[[#This Row],[EmployeeID]])</f>
        <v>1</v>
      </c>
    </row>
    <row r="4384" spans="1:5" x14ac:dyDescent="0.25">
      <c r="A4384">
        <v>4383</v>
      </c>
      <c r="B4384">
        <v>3</v>
      </c>
      <c r="C4384">
        <v>4</v>
      </c>
      <c r="D4384">
        <v>2</v>
      </c>
      <c r="E4384">
        <f>COUNTIF(tbl_EmployeeSurvey[EmployeeID],tbl_EmployeeSurvey[[#This Row],[EmployeeID]])</f>
        <v>1</v>
      </c>
    </row>
    <row r="4385" spans="1:5" x14ac:dyDescent="0.25">
      <c r="A4385">
        <v>4384</v>
      </c>
      <c r="B4385">
        <v>3</v>
      </c>
      <c r="C4385">
        <v>4</v>
      </c>
      <c r="D4385">
        <v>3</v>
      </c>
      <c r="E4385">
        <f>COUNTIF(tbl_EmployeeSurvey[EmployeeID],tbl_EmployeeSurvey[[#This Row],[EmployeeID]])</f>
        <v>1</v>
      </c>
    </row>
    <row r="4386" spans="1:5" x14ac:dyDescent="0.25">
      <c r="A4386">
        <v>4385</v>
      </c>
      <c r="B4386">
        <v>2</v>
      </c>
      <c r="C4386">
        <v>3</v>
      </c>
      <c r="D4386">
        <v>2</v>
      </c>
      <c r="E4386">
        <f>COUNTIF(tbl_EmployeeSurvey[EmployeeID],tbl_EmployeeSurvey[[#This Row],[EmployeeID]])</f>
        <v>1</v>
      </c>
    </row>
    <row r="4387" spans="1:5" x14ac:dyDescent="0.25">
      <c r="A4387">
        <v>4386</v>
      </c>
      <c r="B4387">
        <v>4</v>
      </c>
      <c r="C4387">
        <v>4</v>
      </c>
      <c r="D4387">
        <v>2</v>
      </c>
      <c r="E4387">
        <f>COUNTIF(tbl_EmployeeSurvey[EmployeeID],tbl_EmployeeSurvey[[#This Row],[EmployeeID]])</f>
        <v>1</v>
      </c>
    </row>
    <row r="4388" spans="1:5" x14ac:dyDescent="0.25">
      <c r="A4388">
        <v>4387</v>
      </c>
      <c r="B4388">
        <v>3</v>
      </c>
      <c r="C4388">
        <v>4</v>
      </c>
      <c r="D4388">
        <v>1</v>
      </c>
      <c r="E4388">
        <f>COUNTIF(tbl_EmployeeSurvey[EmployeeID],tbl_EmployeeSurvey[[#This Row],[EmployeeID]])</f>
        <v>1</v>
      </c>
    </row>
    <row r="4389" spans="1:5" x14ac:dyDescent="0.25">
      <c r="A4389">
        <v>4388</v>
      </c>
      <c r="B4389">
        <v>4</v>
      </c>
      <c r="C4389">
        <v>4</v>
      </c>
      <c r="D4389">
        <v>3</v>
      </c>
      <c r="E4389">
        <f>COUNTIF(tbl_EmployeeSurvey[EmployeeID],tbl_EmployeeSurvey[[#This Row],[EmployeeID]])</f>
        <v>1</v>
      </c>
    </row>
    <row r="4390" spans="1:5" x14ac:dyDescent="0.25">
      <c r="A4390">
        <v>4389</v>
      </c>
      <c r="B4390">
        <v>1</v>
      </c>
      <c r="C4390">
        <v>1</v>
      </c>
      <c r="D4390">
        <v>4</v>
      </c>
      <c r="E4390">
        <f>COUNTIF(tbl_EmployeeSurvey[EmployeeID],tbl_EmployeeSurvey[[#This Row],[EmployeeID]])</f>
        <v>1</v>
      </c>
    </row>
    <row r="4391" spans="1:5" x14ac:dyDescent="0.25">
      <c r="A4391">
        <v>4390</v>
      </c>
      <c r="B4391">
        <v>1</v>
      </c>
      <c r="C4391">
        <v>3</v>
      </c>
      <c r="D4391">
        <v>4</v>
      </c>
      <c r="E4391">
        <f>COUNTIF(tbl_EmployeeSurvey[EmployeeID],tbl_EmployeeSurvey[[#This Row],[EmployeeID]])</f>
        <v>1</v>
      </c>
    </row>
    <row r="4392" spans="1:5" x14ac:dyDescent="0.25">
      <c r="A4392">
        <v>4391</v>
      </c>
      <c r="B4392">
        <v>3</v>
      </c>
      <c r="C4392">
        <v>2</v>
      </c>
      <c r="D4392">
        <v>3</v>
      </c>
      <c r="E4392">
        <f>COUNTIF(tbl_EmployeeSurvey[EmployeeID],tbl_EmployeeSurvey[[#This Row],[EmployeeID]])</f>
        <v>1</v>
      </c>
    </row>
    <row r="4393" spans="1:5" x14ac:dyDescent="0.25">
      <c r="A4393">
        <v>4392</v>
      </c>
      <c r="B4393">
        <v>4</v>
      </c>
      <c r="C4393">
        <v>3</v>
      </c>
      <c r="D4393">
        <v>1</v>
      </c>
      <c r="E4393">
        <f>COUNTIF(tbl_EmployeeSurvey[EmployeeID],tbl_EmployeeSurvey[[#This Row],[EmployeeID]])</f>
        <v>1</v>
      </c>
    </row>
    <row r="4394" spans="1:5" x14ac:dyDescent="0.25">
      <c r="A4394">
        <v>4393</v>
      </c>
      <c r="B4394">
        <v>3</v>
      </c>
      <c r="C4394">
        <v>3</v>
      </c>
      <c r="D4394">
        <v>3</v>
      </c>
      <c r="E4394">
        <f>COUNTIF(tbl_EmployeeSurvey[EmployeeID],tbl_EmployeeSurvey[[#This Row],[EmployeeID]])</f>
        <v>1</v>
      </c>
    </row>
    <row r="4395" spans="1:5" x14ac:dyDescent="0.25">
      <c r="A4395">
        <v>4394</v>
      </c>
      <c r="B4395">
        <v>3</v>
      </c>
      <c r="C4395">
        <v>4</v>
      </c>
      <c r="D4395">
        <v>3</v>
      </c>
      <c r="E4395">
        <f>COUNTIF(tbl_EmployeeSurvey[EmployeeID],tbl_EmployeeSurvey[[#This Row],[EmployeeID]])</f>
        <v>1</v>
      </c>
    </row>
    <row r="4396" spans="1:5" x14ac:dyDescent="0.25">
      <c r="A4396">
        <v>4395</v>
      </c>
      <c r="B4396">
        <v>3</v>
      </c>
      <c r="C4396">
        <v>1</v>
      </c>
      <c r="D4396">
        <v>2</v>
      </c>
      <c r="E4396">
        <f>COUNTIF(tbl_EmployeeSurvey[EmployeeID],tbl_EmployeeSurvey[[#This Row],[EmployeeID]])</f>
        <v>1</v>
      </c>
    </row>
    <row r="4397" spans="1:5" x14ac:dyDescent="0.25">
      <c r="A4397">
        <v>4396</v>
      </c>
      <c r="B4397">
        <v>1</v>
      </c>
      <c r="C4397">
        <v>4</v>
      </c>
      <c r="D4397">
        <v>3</v>
      </c>
      <c r="E4397">
        <f>COUNTIF(tbl_EmployeeSurvey[EmployeeID],tbl_EmployeeSurvey[[#This Row],[EmployeeID]])</f>
        <v>1</v>
      </c>
    </row>
    <row r="4398" spans="1:5" x14ac:dyDescent="0.25">
      <c r="A4398">
        <v>4397</v>
      </c>
      <c r="B4398">
        <v>3</v>
      </c>
      <c r="C4398">
        <v>4</v>
      </c>
      <c r="D4398">
        <v>3</v>
      </c>
      <c r="E4398">
        <f>COUNTIF(tbl_EmployeeSurvey[EmployeeID],tbl_EmployeeSurvey[[#This Row],[EmployeeID]])</f>
        <v>1</v>
      </c>
    </row>
    <row r="4399" spans="1:5" x14ac:dyDescent="0.25">
      <c r="A4399">
        <v>4398</v>
      </c>
      <c r="B4399">
        <v>2</v>
      </c>
      <c r="C4399">
        <v>3</v>
      </c>
      <c r="D4399">
        <v>3</v>
      </c>
      <c r="E4399">
        <f>COUNTIF(tbl_EmployeeSurvey[EmployeeID],tbl_EmployeeSurvey[[#This Row],[EmployeeID]])</f>
        <v>1</v>
      </c>
    </row>
    <row r="4400" spans="1:5" x14ac:dyDescent="0.25">
      <c r="A4400">
        <v>4399</v>
      </c>
      <c r="B4400">
        <v>3</v>
      </c>
      <c r="C4400">
        <v>4</v>
      </c>
      <c r="D4400">
        <v>2</v>
      </c>
      <c r="E4400">
        <f>COUNTIF(tbl_EmployeeSurvey[EmployeeID],tbl_EmployeeSurvey[[#This Row],[EmployeeID]])</f>
        <v>1</v>
      </c>
    </row>
    <row r="4401" spans="1:5" x14ac:dyDescent="0.25">
      <c r="A4401">
        <v>4400</v>
      </c>
      <c r="B4401">
        <v>4</v>
      </c>
      <c r="C4401">
        <v>1</v>
      </c>
      <c r="D4401">
        <v>3</v>
      </c>
      <c r="E4401">
        <f>COUNTIF(tbl_EmployeeSurvey[EmployeeID],tbl_EmployeeSurvey[[#This Row],[EmployeeID]])</f>
        <v>1</v>
      </c>
    </row>
    <row r="4402" spans="1:5" x14ac:dyDescent="0.25">
      <c r="A4402">
        <v>4401</v>
      </c>
      <c r="B4402">
        <v>3</v>
      </c>
      <c r="C4402">
        <v>1</v>
      </c>
      <c r="D4402">
        <v>2</v>
      </c>
      <c r="E4402">
        <f>COUNTIF(tbl_EmployeeSurvey[EmployeeID],tbl_EmployeeSurvey[[#This Row],[EmployeeID]])</f>
        <v>1</v>
      </c>
    </row>
    <row r="4403" spans="1:5" x14ac:dyDescent="0.25">
      <c r="A4403">
        <v>4402</v>
      </c>
      <c r="B4403">
        <v>1</v>
      </c>
      <c r="C4403">
        <v>3</v>
      </c>
      <c r="D4403">
        <v>3</v>
      </c>
      <c r="E4403">
        <f>COUNTIF(tbl_EmployeeSurvey[EmployeeID],tbl_EmployeeSurvey[[#This Row],[EmployeeID]])</f>
        <v>1</v>
      </c>
    </row>
    <row r="4404" spans="1:5" x14ac:dyDescent="0.25">
      <c r="A4404">
        <v>4403</v>
      </c>
      <c r="B4404">
        <v>1</v>
      </c>
      <c r="C4404">
        <v>3</v>
      </c>
      <c r="D4404">
        <v>3</v>
      </c>
      <c r="E4404">
        <f>COUNTIF(tbl_EmployeeSurvey[EmployeeID],tbl_EmployeeSurvey[[#This Row],[EmployeeID]])</f>
        <v>1</v>
      </c>
    </row>
    <row r="4405" spans="1:5" x14ac:dyDescent="0.25">
      <c r="A4405">
        <v>4404</v>
      </c>
      <c r="B4405">
        <v>3</v>
      </c>
      <c r="C4405">
        <v>3</v>
      </c>
      <c r="D4405">
        <v>3</v>
      </c>
      <c r="E4405">
        <f>COUNTIF(tbl_EmployeeSurvey[EmployeeID],tbl_EmployeeSurvey[[#This Row],[EmployeeID]])</f>
        <v>1</v>
      </c>
    </row>
    <row r="4406" spans="1:5" x14ac:dyDescent="0.25">
      <c r="A4406">
        <v>4405</v>
      </c>
      <c r="B4406">
        <v>3</v>
      </c>
      <c r="C4406">
        <v>4</v>
      </c>
      <c r="D4406">
        <v>3</v>
      </c>
      <c r="E4406">
        <f>COUNTIF(tbl_EmployeeSurvey[EmployeeID],tbl_EmployeeSurvey[[#This Row],[EmployeeID]])</f>
        <v>1</v>
      </c>
    </row>
    <row r="4407" spans="1:5" x14ac:dyDescent="0.25">
      <c r="A4407">
        <v>4406</v>
      </c>
      <c r="B4407">
        <v>4</v>
      </c>
      <c r="C4407">
        <v>1</v>
      </c>
      <c r="D4407">
        <v>3</v>
      </c>
      <c r="E4407">
        <f>COUNTIF(tbl_EmployeeSurvey[EmployeeID],tbl_EmployeeSurvey[[#This Row],[EmployeeID]])</f>
        <v>1</v>
      </c>
    </row>
    <row r="4408" spans="1:5" x14ac:dyDescent="0.25">
      <c r="A4408">
        <v>4407</v>
      </c>
      <c r="B4408">
        <v>4</v>
      </c>
      <c r="C4408">
        <v>4</v>
      </c>
      <c r="D4408">
        <v>3</v>
      </c>
      <c r="E4408">
        <f>COUNTIF(tbl_EmployeeSurvey[EmployeeID],tbl_EmployeeSurvey[[#This Row],[EmployeeID]])</f>
        <v>1</v>
      </c>
    </row>
    <row r="4409" spans="1:5" x14ac:dyDescent="0.25">
      <c r="A4409">
        <v>4408</v>
      </c>
      <c r="B4409">
        <v>1</v>
      </c>
      <c r="C4409">
        <v>3</v>
      </c>
      <c r="D4409">
        <v>3</v>
      </c>
      <c r="E4409">
        <f>COUNTIF(tbl_EmployeeSurvey[EmployeeID],tbl_EmployeeSurvey[[#This Row],[EmployeeID]])</f>
        <v>1</v>
      </c>
    </row>
    <row r="4410" spans="1:5" x14ac:dyDescent="0.25">
      <c r="A4410">
        <v>4409</v>
      </c>
      <c r="B4410">
        <v>4</v>
      </c>
      <c r="C4410">
        <v>1</v>
      </c>
      <c r="D4410">
        <v>3</v>
      </c>
      <c r="E4410">
        <f>COUNTIF(tbl_EmployeeSurvey[EmployeeID],tbl_EmployeeSurvey[[#This Row],[EmployeeID]])</f>
        <v>1</v>
      </c>
    </row>
    <row r="4411" spans="1:5" x14ac:dyDescent="0.25">
      <c r="A4411">
        <v>4410</v>
      </c>
      <c r="B4411">
        <v>1</v>
      </c>
      <c r="C4411">
        <v>3</v>
      </c>
      <c r="D4411">
        <v>3</v>
      </c>
      <c r="E4411">
        <f>COUNTIF(tbl_EmployeeSurvey[EmployeeID],tbl_EmployeeSurvey[[#This Row],[EmployeeID]])</f>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7DE85-0077-4AF9-B7FF-E2E4DB2BF21B}">
  <dimension ref="A1:D4411"/>
  <sheetViews>
    <sheetView workbookViewId="0">
      <selection activeCell="H15" sqref="H15"/>
    </sheetView>
  </sheetViews>
  <sheetFormatPr defaultRowHeight="13.8" x14ac:dyDescent="0.25"/>
  <cols>
    <col min="1" max="1" width="18" customWidth="1"/>
    <col min="2" max="2" width="19.69921875" customWidth="1"/>
    <col min="3" max="3" width="25.09765625" customWidth="1"/>
  </cols>
  <sheetData>
    <row r="1" spans="1:4" x14ac:dyDescent="0.25">
      <c r="A1" t="s">
        <v>7</v>
      </c>
      <c r="B1" t="s">
        <v>55</v>
      </c>
      <c r="C1" t="s">
        <v>56</v>
      </c>
      <c r="D1" t="s">
        <v>47</v>
      </c>
    </row>
    <row r="2" spans="1:4" x14ac:dyDescent="0.25">
      <c r="A2">
        <v>1</v>
      </c>
      <c r="B2">
        <v>3</v>
      </c>
      <c r="C2">
        <v>3</v>
      </c>
      <c r="D2">
        <f>COUNTIF(tbl_ManagerSurvey[EmployeeID],tbl_ManagerSurvey[[#This Row],[EmployeeID]])</f>
        <v>1</v>
      </c>
    </row>
    <row r="3" spans="1:4" x14ac:dyDescent="0.25">
      <c r="A3">
        <v>2</v>
      </c>
      <c r="B3">
        <v>2</v>
      </c>
      <c r="C3">
        <v>4</v>
      </c>
      <c r="D3">
        <f>COUNTIF(tbl_ManagerSurvey[EmployeeID],tbl_ManagerSurvey[[#This Row],[EmployeeID]])</f>
        <v>1</v>
      </c>
    </row>
    <row r="4" spans="1:4" x14ac:dyDescent="0.25">
      <c r="A4">
        <v>3</v>
      </c>
      <c r="B4">
        <v>3</v>
      </c>
      <c r="C4">
        <v>3</v>
      </c>
      <c r="D4">
        <f>COUNTIF(tbl_ManagerSurvey[EmployeeID],tbl_ManagerSurvey[[#This Row],[EmployeeID]])</f>
        <v>1</v>
      </c>
    </row>
    <row r="5" spans="1:4" x14ac:dyDescent="0.25">
      <c r="A5">
        <v>4</v>
      </c>
      <c r="B5">
        <v>2</v>
      </c>
      <c r="C5">
        <v>3</v>
      </c>
      <c r="D5">
        <f>COUNTIF(tbl_ManagerSurvey[EmployeeID],tbl_ManagerSurvey[[#This Row],[EmployeeID]])</f>
        <v>1</v>
      </c>
    </row>
    <row r="6" spans="1:4" x14ac:dyDescent="0.25">
      <c r="A6">
        <v>5</v>
      </c>
      <c r="B6">
        <v>3</v>
      </c>
      <c r="C6">
        <v>3</v>
      </c>
      <c r="D6">
        <f>COUNTIF(tbl_ManagerSurvey[EmployeeID],tbl_ManagerSurvey[[#This Row],[EmployeeID]])</f>
        <v>1</v>
      </c>
    </row>
    <row r="7" spans="1:4" x14ac:dyDescent="0.25">
      <c r="A7">
        <v>6</v>
      </c>
      <c r="B7">
        <v>3</v>
      </c>
      <c r="C7">
        <v>3</v>
      </c>
      <c r="D7">
        <f>COUNTIF(tbl_ManagerSurvey[EmployeeID],tbl_ManagerSurvey[[#This Row],[EmployeeID]])</f>
        <v>1</v>
      </c>
    </row>
    <row r="8" spans="1:4" x14ac:dyDescent="0.25">
      <c r="A8">
        <v>7</v>
      </c>
      <c r="B8">
        <v>3</v>
      </c>
      <c r="C8">
        <v>4</v>
      </c>
      <c r="D8">
        <f>COUNTIF(tbl_ManagerSurvey[EmployeeID],tbl_ManagerSurvey[[#This Row],[EmployeeID]])</f>
        <v>1</v>
      </c>
    </row>
    <row r="9" spans="1:4" x14ac:dyDescent="0.25">
      <c r="A9">
        <v>8</v>
      </c>
      <c r="B9">
        <v>3</v>
      </c>
      <c r="C9">
        <v>4</v>
      </c>
      <c r="D9">
        <f>COUNTIF(tbl_ManagerSurvey[EmployeeID],tbl_ManagerSurvey[[#This Row],[EmployeeID]])</f>
        <v>1</v>
      </c>
    </row>
    <row r="10" spans="1:4" x14ac:dyDescent="0.25">
      <c r="A10">
        <v>9</v>
      </c>
      <c r="B10">
        <v>3</v>
      </c>
      <c r="C10">
        <v>4</v>
      </c>
      <c r="D10">
        <f>COUNTIF(tbl_ManagerSurvey[EmployeeID],tbl_ManagerSurvey[[#This Row],[EmployeeID]])</f>
        <v>1</v>
      </c>
    </row>
    <row r="11" spans="1:4" x14ac:dyDescent="0.25">
      <c r="A11">
        <v>10</v>
      </c>
      <c r="B11">
        <v>3</v>
      </c>
      <c r="C11">
        <v>3</v>
      </c>
      <c r="D11">
        <f>COUNTIF(tbl_ManagerSurvey[EmployeeID],tbl_ManagerSurvey[[#This Row],[EmployeeID]])</f>
        <v>1</v>
      </c>
    </row>
    <row r="12" spans="1:4" x14ac:dyDescent="0.25">
      <c r="A12">
        <v>11</v>
      </c>
      <c r="B12">
        <v>2</v>
      </c>
      <c r="C12">
        <v>3</v>
      </c>
      <c r="D12">
        <f>COUNTIF(tbl_ManagerSurvey[EmployeeID],tbl_ManagerSurvey[[#This Row],[EmployeeID]])</f>
        <v>1</v>
      </c>
    </row>
    <row r="13" spans="1:4" x14ac:dyDescent="0.25">
      <c r="A13">
        <v>12</v>
      </c>
      <c r="B13">
        <v>3</v>
      </c>
      <c r="C13">
        <v>3</v>
      </c>
      <c r="D13">
        <f>COUNTIF(tbl_ManagerSurvey[EmployeeID],tbl_ManagerSurvey[[#This Row],[EmployeeID]])</f>
        <v>1</v>
      </c>
    </row>
    <row r="14" spans="1:4" x14ac:dyDescent="0.25">
      <c r="A14">
        <v>13</v>
      </c>
      <c r="B14">
        <v>3</v>
      </c>
      <c r="C14">
        <v>3</v>
      </c>
      <c r="D14">
        <f>COUNTIF(tbl_ManagerSurvey[EmployeeID],tbl_ManagerSurvey[[#This Row],[EmployeeID]])</f>
        <v>1</v>
      </c>
    </row>
    <row r="15" spans="1:4" x14ac:dyDescent="0.25">
      <c r="A15">
        <v>14</v>
      </c>
      <c r="B15">
        <v>2</v>
      </c>
      <c r="C15">
        <v>3</v>
      </c>
      <c r="D15">
        <f>COUNTIF(tbl_ManagerSurvey[EmployeeID],tbl_ManagerSurvey[[#This Row],[EmployeeID]])</f>
        <v>1</v>
      </c>
    </row>
    <row r="16" spans="1:4" x14ac:dyDescent="0.25">
      <c r="A16">
        <v>15</v>
      </c>
      <c r="B16">
        <v>3</v>
      </c>
      <c r="C16">
        <v>3</v>
      </c>
      <c r="D16">
        <f>COUNTIF(tbl_ManagerSurvey[EmployeeID],tbl_ManagerSurvey[[#This Row],[EmployeeID]])</f>
        <v>1</v>
      </c>
    </row>
    <row r="17" spans="1:4" x14ac:dyDescent="0.25">
      <c r="A17">
        <v>16</v>
      </c>
      <c r="B17">
        <v>3</v>
      </c>
      <c r="C17">
        <v>3</v>
      </c>
      <c r="D17">
        <f>COUNTIF(tbl_ManagerSurvey[EmployeeID],tbl_ManagerSurvey[[#This Row],[EmployeeID]])</f>
        <v>1</v>
      </c>
    </row>
    <row r="18" spans="1:4" x14ac:dyDescent="0.25">
      <c r="A18">
        <v>17</v>
      </c>
      <c r="B18">
        <v>2</v>
      </c>
      <c r="C18">
        <v>3</v>
      </c>
      <c r="D18">
        <f>COUNTIF(tbl_ManagerSurvey[EmployeeID],tbl_ManagerSurvey[[#This Row],[EmployeeID]])</f>
        <v>1</v>
      </c>
    </row>
    <row r="19" spans="1:4" x14ac:dyDescent="0.25">
      <c r="A19">
        <v>18</v>
      </c>
      <c r="B19">
        <v>3</v>
      </c>
      <c r="C19">
        <v>3</v>
      </c>
      <c r="D19">
        <f>COUNTIF(tbl_ManagerSurvey[EmployeeID],tbl_ManagerSurvey[[#This Row],[EmployeeID]])</f>
        <v>1</v>
      </c>
    </row>
    <row r="20" spans="1:4" x14ac:dyDescent="0.25">
      <c r="A20">
        <v>19</v>
      </c>
      <c r="B20">
        <v>2</v>
      </c>
      <c r="C20">
        <v>3</v>
      </c>
      <c r="D20">
        <f>COUNTIF(tbl_ManagerSurvey[EmployeeID],tbl_ManagerSurvey[[#This Row],[EmployeeID]])</f>
        <v>1</v>
      </c>
    </row>
    <row r="21" spans="1:4" x14ac:dyDescent="0.25">
      <c r="A21">
        <v>20</v>
      </c>
      <c r="B21">
        <v>3</v>
      </c>
      <c r="C21">
        <v>3</v>
      </c>
      <c r="D21">
        <f>COUNTIF(tbl_ManagerSurvey[EmployeeID],tbl_ManagerSurvey[[#This Row],[EmployeeID]])</f>
        <v>1</v>
      </c>
    </row>
    <row r="22" spans="1:4" x14ac:dyDescent="0.25">
      <c r="A22">
        <v>21</v>
      </c>
      <c r="B22">
        <v>3</v>
      </c>
      <c r="C22">
        <v>3</v>
      </c>
      <c r="D22">
        <f>COUNTIF(tbl_ManagerSurvey[EmployeeID],tbl_ManagerSurvey[[#This Row],[EmployeeID]])</f>
        <v>1</v>
      </c>
    </row>
    <row r="23" spans="1:4" x14ac:dyDescent="0.25">
      <c r="A23">
        <v>22</v>
      </c>
      <c r="B23">
        <v>2</v>
      </c>
      <c r="C23">
        <v>4</v>
      </c>
      <c r="D23">
        <f>COUNTIF(tbl_ManagerSurvey[EmployeeID],tbl_ManagerSurvey[[#This Row],[EmployeeID]])</f>
        <v>1</v>
      </c>
    </row>
    <row r="24" spans="1:4" x14ac:dyDescent="0.25">
      <c r="A24">
        <v>23</v>
      </c>
      <c r="B24">
        <v>3</v>
      </c>
      <c r="C24">
        <v>3</v>
      </c>
      <c r="D24">
        <f>COUNTIF(tbl_ManagerSurvey[EmployeeID],tbl_ManagerSurvey[[#This Row],[EmployeeID]])</f>
        <v>1</v>
      </c>
    </row>
    <row r="25" spans="1:4" x14ac:dyDescent="0.25">
      <c r="A25">
        <v>24</v>
      </c>
      <c r="B25">
        <v>1</v>
      </c>
      <c r="C25">
        <v>3</v>
      </c>
      <c r="D25">
        <f>COUNTIF(tbl_ManagerSurvey[EmployeeID],tbl_ManagerSurvey[[#This Row],[EmployeeID]])</f>
        <v>1</v>
      </c>
    </row>
    <row r="26" spans="1:4" x14ac:dyDescent="0.25">
      <c r="A26">
        <v>25</v>
      </c>
      <c r="B26">
        <v>3</v>
      </c>
      <c r="C26">
        <v>3</v>
      </c>
      <c r="D26">
        <f>COUNTIF(tbl_ManagerSurvey[EmployeeID],tbl_ManagerSurvey[[#This Row],[EmployeeID]])</f>
        <v>1</v>
      </c>
    </row>
    <row r="27" spans="1:4" x14ac:dyDescent="0.25">
      <c r="A27">
        <v>26</v>
      </c>
      <c r="B27">
        <v>3</v>
      </c>
      <c r="C27">
        <v>3</v>
      </c>
      <c r="D27">
        <f>COUNTIF(tbl_ManagerSurvey[EmployeeID],tbl_ManagerSurvey[[#This Row],[EmployeeID]])</f>
        <v>1</v>
      </c>
    </row>
    <row r="28" spans="1:4" x14ac:dyDescent="0.25">
      <c r="A28">
        <v>27</v>
      </c>
      <c r="B28">
        <v>3</v>
      </c>
      <c r="C28">
        <v>4</v>
      </c>
      <c r="D28">
        <f>COUNTIF(tbl_ManagerSurvey[EmployeeID],tbl_ManagerSurvey[[#This Row],[EmployeeID]])</f>
        <v>1</v>
      </c>
    </row>
    <row r="29" spans="1:4" x14ac:dyDescent="0.25">
      <c r="A29">
        <v>28</v>
      </c>
      <c r="B29">
        <v>3</v>
      </c>
      <c r="C29">
        <v>3</v>
      </c>
      <c r="D29">
        <f>COUNTIF(tbl_ManagerSurvey[EmployeeID],tbl_ManagerSurvey[[#This Row],[EmployeeID]])</f>
        <v>1</v>
      </c>
    </row>
    <row r="30" spans="1:4" x14ac:dyDescent="0.25">
      <c r="A30">
        <v>29</v>
      </c>
      <c r="B30">
        <v>2</v>
      </c>
      <c r="C30">
        <v>3</v>
      </c>
      <c r="D30">
        <f>COUNTIF(tbl_ManagerSurvey[EmployeeID],tbl_ManagerSurvey[[#This Row],[EmployeeID]])</f>
        <v>1</v>
      </c>
    </row>
    <row r="31" spans="1:4" x14ac:dyDescent="0.25">
      <c r="A31">
        <v>30</v>
      </c>
      <c r="B31">
        <v>2</v>
      </c>
      <c r="C31">
        <v>3</v>
      </c>
      <c r="D31">
        <f>COUNTIF(tbl_ManagerSurvey[EmployeeID],tbl_ManagerSurvey[[#This Row],[EmployeeID]])</f>
        <v>1</v>
      </c>
    </row>
    <row r="32" spans="1:4" x14ac:dyDescent="0.25">
      <c r="A32">
        <v>31</v>
      </c>
      <c r="B32">
        <v>2</v>
      </c>
      <c r="C32">
        <v>3</v>
      </c>
      <c r="D32">
        <f>COUNTIF(tbl_ManagerSurvey[EmployeeID],tbl_ManagerSurvey[[#This Row],[EmployeeID]])</f>
        <v>1</v>
      </c>
    </row>
    <row r="33" spans="1:4" x14ac:dyDescent="0.25">
      <c r="A33">
        <v>32</v>
      </c>
      <c r="B33">
        <v>2</v>
      </c>
      <c r="C33">
        <v>3</v>
      </c>
      <c r="D33">
        <f>COUNTIF(tbl_ManagerSurvey[EmployeeID],tbl_ManagerSurvey[[#This Row],[EmployeeID]])</f>
        <v>1</v>
      </c>
    </row>
    <row r="34" spans="1:4" x14ac:dyDescent="0.25">
      <c r="A34">
        <v>33</v>
      </c>
      <c r="B34">
        <v>3</v>
      </c>
      <c r="C34">
        <v>3</v>
      </c>
      <c r="D34">
        <f>COUNTIF(tbl_ManagerSurvey[EmployeeID],tbl_ManagerSurvey[[#This Row],[EmployeeID]])</f>
        <v>1</v>
      </c>
    </row>
    <row r="35" spans="1:4" x14ac:dyDescent="0.25">
      <c r="A35">
        <v>34</v>
      </c>
      <c r="B35">
        <v>3</v>
      </c>
      <c r="C35">
        <v>3</v>
      </c>
      <c r="D35">
        <f>COUNTIF(tbl_ManagerSurvey[EmployeeID],tbl_ManagerSurvey[[#This Row],[EmployeeID]])</f>
        <v>1</v>
      </c>
    </row>
    <row r="36" spans="1:4" x14ac:dyDescent="0.25">
      <c r="A36">
        <v>35</v>
      </c>
      <c r="B36">
        <v>3</v>
      </c>
      <c r="C36">
        <v>3</v>
      </c>
      <c r="D36">
        <f>COUNTIF(tbl_ManagerSurvey[EmployeeID],tbl_ManagerSurvey[[#This Row],[EmployeeID]])</f>
        <v>1</v>
      </c>
    </row>
    <row r="37" spans="1:4" x14ac:dyDescent="0.25">
      <c r="A37">
        <v>36</v>
      </c>
      <c r="B37">
        <v>3</v>
      </c>
      <c r="C37">
        <v>3</v>
      </c>
      <c r="D37">
        <f>COUNTIF(tbl_ManagerSurvey[EmployeeID],tbl_ManagerSurvey[[#This Row],[EmployeeID]])</f>
        <v>1</v>
      </c>
    </row>
    <row r="38" spans="1:4" x14ac:dyDescent="0.25">
      <c r="A38">
        <v>37</v>
      </c>
      <c r="B38">
        <v>3</v>
      </c>
      <c r="C38">
        <v>3</v>
      </c>
      <c r="D38">
        <f>COUNTIF(tbl_ManagerSurvey[EmployeeID],tbl_ManagerSurvey[[#This Row],[EmployeeID]])</f>
        <v>1</v>
      </c>
    </row>
    <row r="39" spans="1:4" x14ac:dyDescent="0.25">
      <c r="A39">
        <v>38</v>
      </c>
      <c r="B39">
        <v>3</v>
      </c>
      <c r="C39">
        <v>3</v>
      </c>
      <c r="D39">
        <f>COUNTIF(tbl_ManagerSurvey[EmployeeID],tbl_ManagerSurvey[[#This Row],[EmployeeID]])</f>
        <v>1</v>
      </c>
    </row>
    <row r="40" spans="1:4" x14ac:dyDescent="0.25">
      <c r="A40">
        <v>39</v>
      </c>
      <c r="B40">
        <v>2</v>
      </c>
      <c r="C40">
        <v>3</v>
      </c>
      <c r="D40">
        <f>COUNTIF(tbl_ManagerSurvey[EmployeeID],tbl_ManagerSurvey[[#This Row],[EmployeeID]])</f>
        <v>1</v>
      </c>
    </row>
    <row r="41" spans="1:4" x14ac:dyDescent="0.25">
      <c r="A41">
        <v>40</v>
      </c>
      <c r="B41">
        <v>2</v>
      </c>
      <c r="C41">
        <v>3</v>
      </c>
      <c r="D41">
        <f>COUNTIF(tbl_ManagerSurvey[EmployeeID],tbl_ManagerSurvey[[#This Row],[EmployeeID]])</f>
        <v>1</v>
      </c>
    </row>
    <row r="42" spans="1:4" x14ac:dyDescent="0.25">
      <c r="A42">
        <v>41</v>
      </c>
      <c r="B42">
        <v>2</v>
      </c>
      <c r="C42">
        <v>3</v>
      </c>
      <c r="D42">
        <f>COUNTIF(tbl_ManagerSurvey[EmployeeID],tbl_ManagerSurvey[[#This Row],[EmployeeID]])</f>
        <v>1</v>
      </c>
    </row>
    <row r="43" spans="1:4" x14ac:dyDescent="0.25">
      <c r="A43">
        <v>42</v>
      </c>
      <c r="B43">
        <v>2</v>
      </c>
      <c r="C43">
        <v>3</v>
      </c>
      <c r="D43">
        <f>COUNTIF(tbl_ManagerSurvey[EmployeeID],tbl_ManagerSurvey[[#This Row],[EmployeeID]])</f>
        <v>1</v>
      </c>
    </row>
    <row r="44" spans="1:4" x14ac:dyDescent="0.25">
      <c r="A44">
        <v>43</v>
      </c>
      <c r="B44">
        <v>3</v>
      </c>
      <c r="C44">
        <v>3</v>
      </c>
      <c r="D44">
        <f>COUNTIF(tbl_ManagerSurvey[EmployeeID],tbl_ManagerSurvey[[#This Row],[EmployeeID]])</f>
        <v>1</v>
      </c>
    </row>
    <row r="45" spans="1:4" x14ac:dyDescent="0.25">
      <c r="A45">
        <v>44</v>
      </c>
      <c r="B45">
        <v>3</v>
      </c>
      <c r="C45">
        <v>3</v>
      </c>
      <c r="D45">
        <f>COUNTIF(tbl_ManagerSurvey[EmployeeID],tbl_ManagerSurvey[[#This Row],[EmployeeID]])</f>
        <v>1</v>
      </c>
    </row>
    <row r="46" spans="1:4" x14ac:dyDescent="0.25">
      <c r="A46">
        <v>45</v>
      </c>
      <c r="B46">
        <v>2</v>
      </c>
      <c r="C46">
        <v>4</v>
      </c>
      <c r="D46">
        <f>COUNTIF(tbl_ManagerSurvey[EmployeeID],tbl_ManagerSurvey[[#This Row],[EmployeeID]])</f>
        <v>1</v>
      </c>
    </row>
    <row r="47" spans="1:4" x14ac:dyDescent="0.25">
      <c r="A47">
        <v>46</v>
      </c>
      <c r="B47">
        <v>3</v>
      </c>
      <c r="C47">
        <v>3</v>
      </c>
      <c r="D47">
        <f>COUNTIF(tbl_ManagerSurvey[EmployeeID],tbl_ManagerSurvey[[#This Row],[EmployeeID]])</f>
        <v>1</v>
      </c>
    </row>
    <row r="48" spans="1:4" x14ac:dyDescent="0.25">
      <c r="A48">
        <v>47</v>
      </c>
      <c r="B48">
        <v>3</v>
      </c>
      <c r="C48">
        <v>4</v>
      </c>
      <c r="D48">
        <f>COUNTIF(tbl_ManagerSurvey[EmployeeID],tbl_ManagerSurvey[[#This Row],[EmployeeID]])</f>
        <v>1</v>
      </c>
    </row>
    <row r="49" spans="1:4" x14ac:dyDescent="0.25">
      <c r="A49">
        <v>48</v>
      </c>
      <c r="B49">
        <v>3</v>
      </c>
      <c r="C49">
        <v>4</v>
      </c>
      <c r="D49">
        <f>COUNTIF(tbl_ManagerSurvey[EmployeeID],tbl_ManagerSurvey[[#This Row],[EmployeeID]])</f>
        <v>1</v>
      </c>
    </row>
    <row r="50" spans="1:4" x14ac:dyDescent="0.25">
      <c r="A50">
        <v>49</v>
      </c>
      <c r="B50">
        <v>3</v>
      </c>
      <c r="C50">
        <v>4</v>
      </c>
      <c r="D50">
        <f>COUNTIF(tbl_ManagerSurvey[EmployeeID],tbl_ManagerSurvey[[#This Row],[EmployeeID]])</f>
        <v>1</v>
      </c>
    </row>
    <row r="51" spans="1:4" x14ac:dyDescent="0.25">
      <c r="A51">
        <v>50</v>
      </c>
      <c r="B51">
        <v>2</v>
      </c>
      <c r="C51">
        <v>3</v>
      </c>
      <c r="D51">
        <f>COUNTIF(tbl_ManagerSurvey[EmployeeID],tbl_ManagerSurvey[[#This Row],[EmployeeID]])</f>
        <v>1</v>
      </c>
    </row>
    <row r="52" spans="1:4" x14ac:dyDescent="0.25">
      <c r="A52">
        <v>51</v>
      </c>
      <c r="B52">
        <v>2</v>
      </c>
      <c r="C52">
        <v>3</v>
      </c>
      <c r="D52">
        <f>COUNTIF(tbl_ManagerSurvey[EmployeeID],tbl_ManagerSurvey[[#This Row],[EmployeeID]])</f>
        <v>1</v>
      </c>
    </row>
    <row r="53" spans="1:4" x14ac:dyDescent="0.25">
      <c r="A53">
        <v>52</v>
      </c>
      <c r="B53">
        <v>2</v>
      </c>
      <c r="C53">
        <v>3</v>
      </c>
      <c r="D53">
        <f>COUNTIF(tbl_ManagerSurvey[EmployeeID],tbl_ManagerSurvey[[#This Row],[EmployeeID]])</f>
        <v>1</v>
      </c>
    </row>
    <row r="54" spans="1:4" x14ac:dyDescent="0.25">
      <c r="A54">
        <v>53</v>
      </c>
      <c r="B54">
        <v>3</v>
      </c>
      <c r="C54">
        <v>4</v>
      </c>
      <c r="D54">
        <f>COUNTIF(tbl_ManagerSurvey[EmployeeID],tbl_ManagerSurvey[[#This Row],[EmployeeID]])</f>
        <v>1</v>
      </c>
    </row>
    <row r="55" spans="1:4" x14ac:dyDescent="0.25">
      <c r="A55">
        <v>54</v>
      </c>
      <c r="B55">
        <v>3</v>
      </c>
      <c r="C55">
        <v>3</v>
      </c>
      <c r="D55">
        <f>COUNTIF(tbl_ManagerSurvey[EmployeeID],tbl_ManagerSurvey[[#This Row],[EmployeeID]])</f>
        <v>1</v>
      </c>
    </row>
    <row r="56" spans="1:4" x14ac:dyDescent="0.25">
      <c r="A56">
        <v>55</v>
      </c>
      <c r="B56">
        <v>3</v>
      </c>
      <c r="C56">
        <v>3</v>
      </c>
      <c r="D56">
        <f>COUNTIF(tbl_ManagerSurvey[EmployeeID],tbl_ManagerSurvey[[#This Row],[EmployeeID]])</f>
        <v>1</v>
      </c>
    </row>
    <row r="57" spans="1:4" x14ac:dyDescent="0.25">
      <c r="A57">
        <v>56</v>
      </c>
      <c r="B57">
        <v>3</v>
      </c>
      <c r="C57">
        <v>3</v>
      </c>
      <c r="D57">
        <f>COUNTIF(tbl_ManagerSurvey[EmployeeID],tbl_ManagerSurvey[[#This Row],[EmployeeID]])</f>
        <v>1</v>
      </c>
    </row>
    <row r="58" spans="1:4" x14ac:dyDescent="0.25">
      <c r="A58">
        <v>57</v>
      </c>
      <c r="B58">
        <v>3</v>
      </c>
      <c r="C58">
        <v>4</v>
      </c>
      <c r="D58">
        <f>COUNTIF(tbl_ManagerSurvey[EmployeeID],tbl_ManagerSurvey[[#This Row],[EmployeeID]])</f>
        <v>1</v>
      </c>
    </row>
    <row r="59" spans="1:4" x14ac:dyDescent="0.25">
      <c r="A59">
        <v>58</v>
      </c>
      <c r="B59">
        <v>3</v>
      </c>
      <c r="C59">
        <v>3</v>
      </c>
      <c r="D59">
        <f>COUNTIF(tbl_ManagerSurvey[EmployeeID],tbl_ManagerSurvey[[#This Row],[EmployeeID]])</f>
        <v>1</v>
      </c>
    </row>
    <row r="60" spans="1:4" x14ac:dyDescent="0.25">
      <c r="A60">
        <v>59</v>
      </c>
      <c r="B60">
        <v>3</v>
      </c>
      <c r="C60">
        <v>4</v>
      </c>
      <c r="D60">
        <f>COUNTIF(tbl_ManagerSurvey[EmployeeID],tbl_ManagerSurvey[[#This Row],[EmployeeID]])</f>
        <v>1</v>
      </c>
    </row>
    <row r="61" spans="1:4" x14ac:dyDescent="0.25">
      <c r="A61">
        <v>60</v>
      </c>
      <c r="B61">
        <v>3</v>
      </c>
      <c r="C61">
        <v>3</v>
      </c>
      <c r="D61">
        <f>COUNTIF(tbl_ManagerSurvey[EmployeeID],tbl_ManagerSurvey[[#This Row],[EmployeeID]])</f>
        <v>1</v>
      </c>
    </row>
    <row r="62" spans="1:4" x14ac:dyDescent="0.25">
      <c r="A62">
        <v>61</v>
      </c>
      <c r="B62">
        <v>3</v>
      </c>
      <c r="C62">
        <v>4</v>
      </c>
      <c r="D62">
        <f>COUNTIF(tbl_ManagerSurvey[EmployeeID],tbl_ManagerSurvey[[#This Row],[EmployeeID]])</f>
        <v>1</v>
      </c>
    </row>
    <row r="63" spans="1:4" x14ac:dyDescent="0.25">
      <c r="A63">
        <v>62</v>
      </c>
      <c r="B63">
        <v>4</v>
      </c>
      <c r="C63">
        <v>3</v>
      </c>
      <c r="D63">
        <f>COUNTIF(tbl_ManagerSurvey[EmployeeID],tbl_ManagerSurvey[[#This Row],[EmployeeID]])</f>
        <v>1</v>
      </c>
    </row>
    <row r="64" spans="1:4" x14ac:dyDescent="0.25">
      <c r="A64">
        <v>63</v>
      </c>
      <c r="B64">
        <v>4</v>
      </c>
      <c r="C64">
        <v>3</v>
      </c>
      <c r="D64">
        <f>COUNTIF(tbl_ManagerSurvey[EmployeeID],tbl_ManagerSurvey[[#This Row],[EmployeeID]])</f>
        <v>1</v>
      </c>
    </row>
    <row r="65" spans="1:4" x14ac:dyDescent="0.25">
      <c r="A65">
        <v>64</v>
      </c>
      <c r="B65">
        <v>4</v>
      </c>
      <c r="C65">
        <v>3</v>
      </c>
      <c r="D65">
        <f>COUNTIF(tbl_ManagerSurvey[EmployeeID],tbl_ManagerSurvey[[#This Row],[EmployeeID]])</f>
        <v>1</v>
      </c>
    </row>
    <row r="66" spans="1:4" x14ac:dyDescent="0.25">
      <c r="A66">
        <v>65</v>
      </c>
      <c r="B66">
        <v>3</v>
      </c>
      <c r="C66">
        <v>3</v>
      </c>
      <c r="D66">
        <f>COUNTIF(tbl_ManagerSurvey[EmployeeID],tbl_ManagerSurvey[[#This Row],[EmployeeID]])</f>
        <v>1</v>
      </c>
    </row>
    <row r="67" spans="1:4" x14ac:dyDescent="0.25">
      <c r="A67">
        <v>66</v>
      </c>
      <c r="B67">
        <v>2</v>
      </c>
      <c r="C67">
        <v>3</v>
      </c>
      <c r="D67">
        <f>COUNTIF(tbl_ManagerSurvey[EmployeeID],tbl_ManagerSurvey[[#This Row],[EmployeeID]])</f>
        <v>1</v>
      </c>
    </row>
    <row r="68" spans="1:4" x14ac:dyDescent="0.25">
      <c r="A68">
        <v>67</v>
      </c>
      <c r="B68">
        <v>3</v>
      </c>
      <c r="C68">
        <v>3</v>
      </c>
      <c r="D68">
        <f>COUNTIF(tbl_ManagerSurvey[EmployeeID],tbl_ManagerSurvey[[#This Row],[EmployeeID]])</f>
        <v>1</v>
      </c>
    </row>
    <row r="69" spans="1:4" x14ac:dyDescent="0.25">
      <c r="A69">
        <v>68</v>
      </c>
      <c r="B69">
        <v>2</v>
      </c>
      <c r="C69">
        <v>3</v>
      </c>
      <c r="D69">
        <f>COUNTIF(tbl_ManagerSurvey[EmployeeID],tbl_ManagerSurvey[[#This Row],[EmployeeID]])</f>
        <v>1</v>
      </c>
    </row>
    <row r="70" spans="1:4" x14ac:dyDescent="0.25">
      <c r="A70">
        <v>69</v>
      </c>
      <c r="B70">
        <v>3</v>
      </c>
      <c r="C70">
        <v>3</v>
      </c>
      <c r="D70">
        <f>COUNTIF(tbl_ManagerSurvey[EmployeeID],tbl_ManagerSurvey[[#This Row],[EmployeeID]])</f>
        <v>1</v>
      </c>
    </row>
    <row r="71" spans="1:4" x14ac:dyDescent="0.25">
      <c r="A71">
        <v>70</v>
      </c>
      <c r="B71">
        <v>3</v>
      </c>
      <c r="C71">
        <v>3</v>
      </c>
      <c r="D71">
        <f>COUNTIF(tbl_ManagerSurvey[EmployeeID],tbl_ManagerSurvey[[#This Row],[EmployeeID]])</f>
        <v>1</v>
      </c>
    </row>
    <row r="72" spans="1:4" x14ac:dyDescent="0.25">
      <c r="A72">
        <v>71</v>
      </c>
      <c r="B72">
        <v>3</v>
      </c>
      <c r="C72">
        <v>3</v>
      </c>
      <c r="D72">
        <f>COUNTIF(tbl_ManagerSurvey[EmployeeID],tbl_ManagerSurvey[[#This Row],[EmployeeID]])</f>
        <v>1</v>
      </c>
    </row>
    <row r="73" spans="1:4" x14ac:dyDescent="0.25">
      <c r="A73">
        <v>72</v>
      </c>
      <c r="B73">
        <v>4</v>
      </c>
      <c r="C73">
        <v>4</v>
      </c>
      <c r="D73">
        <f>COUNTIF(tbl_ManagerSurvey[EmployeeID],tbl_ManagerSurvey[[#This Row],[EmployeeID]])</f>
        <v>1</v>
      </c>
    </row>
    <row r="74" spans="1:4" x14ac:dyDescent="0.25">
      <c r="A74">
        <v>73</v>
      </c>
      <c r="B74">
        <v>3</v>
      </c>
      <c r="C74">
        <v>3</v>
      </c>
      <c r="D74">
        <f>COUNTIF(tbl_ManagerSurvey[EmployeeID],tbl_ManagerSurvey[[#This Row],[EmployeeID]])</f>
        <v>1</v>
      </c>
    </row>
    <row r="75" spans="1:4" x14ac:dyDescent="0.25">
      <c r="A75">
        <v>74</v>
      </c>
      <c r="B75">
        <v>3</v>
      </c>
      <c r="C75">
        <v>3</v>
      </c>
      <c r="D75">
        <f>COUNTIF(tbl_ManagerSurvey[EmployeeID],tbl_ManagerSurvey[[#This Row],[EmployeeID]])</f>
        <v>1</v>
      </c>
    </row>
    <row r="76" spans="1:4" x14ac:dyDescent="0.25">
      <c r="A76">
        <v>75</v>
      </c>
      <c r="B76">
        <v>3</v>
      </c>
      <c r="C76">
        <v>3</v>
      </c>
      <c r="D76">
        <f>COUNTIF(tbl_ManagerSurvey[EmployeeID],tbl_ManagerSurvey[[#This Row],[EmployeeID]])</f>
        <v>1</v>
      </c>
    </row>
    <row r="77" spans="1:4" x14ac:dyDescent="0.25">
      <c r="A77">
        <v>76</v>
      </c>
      <c r="B77">
        <v>3</v>
      </c>
      <c r="C77">
        <v>4</v>
      </c>
      <c r="D77">
        <f>COUNTIF(tbl_ManagerSurvey[EmployeeID],tbl_ManagerSurvey[[#This Row],[EmployeeID]])</f>
        <v>1</v>
      </c>
    </row>
    <row r="78" spans="1:4" x14ac:dyDescent="0.25">
      <c r="A78">
        <v>77</v>
      </c>
      <c r="B78">
        <v>3</v>
      </c>
      <c r="C78">
        <v>3</v>
      </c>
      <c r="D78">
        <f>COUNTIF(tbl_ManagerSurvey[EmployeeID],tbl_ManagerSurvey[[#This Row],[EmployeeID]])</f>
        <v>1</v>
      </c>
    </row>
    <row r="79" spans="1:4" x14ac:dyDescent="0.25">
      <c r="A79">
        <v>78</v>
      </c>
      <c r="B79">
        <v>3</v>
      </c>
      <c r="C79">
        <v>3</v>
      </c>
      <c r="D79">
        <f>COUNTIF(tbl_ManagerSurvey[EmployeeID],tbl_ManagerSurvey[[#This Row],[EmployeeID]])</f>
        <v>1</v>
      </c>
    </row>
    <row r="80" spans="1:4" x14ac:dyDescent="0.25">
      <c r="A80">
        <v>79</v>
      </c>
      <c r="B80">
        <v>3</v>
      </c>
      <c r="C80">
        <v>3</v>
      </c>
      <c r="D80">
        <f>COUNTIF(tbl_ManagerSurvey[EmployeeID],tbl_ManagerSurvey[[#This Row],[EmployeeID]])</f>
        <v>1</v>
      </c>
    </row>
    <row r="81" spans="1:4" x14ac:dyDescent="0.25">
      <c r="A81">
        <v>80</v>
      </c>
      <c r="B81">
        <v>3</v>
      </c>
      <c r="C81">
        <v>4</v>
      </c>
      <c r="D81">
        <f>COUNTIF(tbl_ManagerSurvey[EmployeeID],tbl_ManagerSurvey[[#This Row],[EmployeeID]])</f>
        <v>1</v>
      </c>
    </row>
    <row r="82" spans="1:4" x14ac:dyDescent="0.25">
      <c r="A82">
        <v>81</v>
      </c>
      <c r="B82">
        <v>2</v>
      </c>
      <c r="C82">
        <v>3</v>
      </c>
      <c r="D82">
        <f>COUNTIF(tbl_ManagerSurvey[EmployeeID],tbl_ManagerSurvey[[#This Row],[EmployeeID]])</f>
        <v>1</v>
      </c>
    </row>
    <row r="83" spans="1:4" x14ac:dyDescent="0.25">
      <c r="A83">
        <v>82</v>
      </c>
      <c r="B83">
        <v>2</v>
      </c>
      <c r="C83">
        <v>3</v>
      </c>
      <c r="D83">
        <f>COUNTIF(tbl_ManagerSurvey[EmployeeID],tbl_ManagerSurvey[[#This Row],[EmployeeID]])</f>
        <v>1</v>
      </c>
    </row>
    <row r="84" spans="1:4" x14ac:dyDescent="0.25">
      <c r="A84">
        <v>83</v>
      </c>
      <c r="B84">
        <v>3</v>
      </c>
      <c r="C84">
        <v>3</v>
      </c>
      <c r="D84">
        <f>COUNTIF(tbl_ManagerSurvey[EmployeeID],tbl_ManagerSurvey[[#This Row],[EmployeeID]])</f>
        <v>1</v>
      </c>
    </row>
    <row r="85" spans="1:4" x14ac:dyDescent="0.25">
      <c r="A85">
        <v>84</v>
      </c>
      <c r="B85">
        <v>3</v>
      </c>
      <c r="C85">
        <v>3</v>
      </c>
      <c r="D85">
        <f>COUNTIF(tbl_ManagerSurvey[EmployeeID],tbl_ManagerSurvey[[#This Row],[EmployeeID]])</f>
        <v>1</v>
      </c>
    </row>
    <row r="86" spans="1:4" x14ac:dyDescent="0.25">
      <c r="A86">
        <v>85</v>
      </c>
      <c r="B86">
        <v>3</v>
      </c>
      <c r="C86">
        <v>3</v>
      </c>
      <c r="D86">
        <f>COUNTIF(tbl_ManagerSurvey[EmployeeID],tbl_ManagerSurvey[[#This Row],[EmployeeID]])</f>
        <v>1</v>
      </c>
    </row>
    <row r="87" spans="1:4" x14ac:dyDescent="0.25">
      <c r="A87">
        <v>86</v>
      </c>
      <c r="B87">
        <v>3</v>
      </c>
      <c r="C87">
        <v>3</v>
      </c>
      <c r="D87">
        <f>COUNTIF(tbl_ManagerSurvey[EmployeeID],tbl_ManagerSurvey[[#This Row],[EmployeeID]])</f>
        <v>1</v>
      </c>
    </row>
    <row r="88" spans="1:4" x14ac:dyDescent="0.25">
      <c r="A88">
        <v>87</v>
      </c>
      <c r="B88">
        <v>4</v>
      </c>
      <c r="C88">
        <v>3</v>
      </c>
      <c r="D88">
        <f>COUNTIF(tbl_ManagerSurvey[EmployeeID],tbl_ManagerSurvey[[#This Row],[EmployeeID]])</f>
        <v>1</v>
      </c>
    </row>
    <row r="89" spans="1:4" x14ac:dyDescent="0.25">
      <c r="A89">
        <v>88</v>
      </c>
      <c r="B89">
        <v>2</v>
      </c>
      <c r="C89">
        <v>4</v>
      </c>
      <c r="D89">
        <f>COUNTIF(tbl_ManagerSurvey[EmployeeID],tbl_ManagerSurvey[[#This Row],[EmployeeID]])</f>
        <v>1</v>
      </c>
    </row>
    <row r="90" spans="1:4" x14ac:dyDescent="0.25">
      <c r="A90">
        <v>89</v>
      </c>
      <c r="B90">
        <v>3</v>
      </c>
      <c r="C90">
        <v>3</v>
      </c>
      <c r="D90">
        <f>COUNTIF(tbl_ManagerSurvey[EmployeeID],tbl_ManagerSurvey[[#This Row],[EmployeeID]])</f>
        <v>1</v>
      </c>
    </row>
    <row r="91" spans="1:4" x14ac:dyDescent="0.25">
      <c r="A91">
        <v>90</v>
      </c>
      <c r="B91">
        <v>4</v>
      </c>
      <c r="C91">
        <v>3</v>
      </c>
      <c r="D91">
        <f>COUNTIF(tbl_ManagerSurvey[EmployeeID],tbl_ManagerSurvey[[#This Row],[EmployeeID]])</f>
        <v>1</v>
      </c>
    </row>
    <row r="92" spans="1:4" x14ac:dyDescent="0.25">
      <c r="A92">
        <v>91</v>
      </c>
      <c r="B92">
        <v>1</v>
      </c>
      <c r="C92">
        <v>4</v>
      </c>
      <c r="D92">
        <f>COUNTIF(tbl_ManagerSurvey[EmployeeID],tbl_ManagerSurvey[[#This Row],[EmployeeID]])</f>
        <v>1</v>
      </c>
    </row>
    <row r="93" spans="1:4" x14ac:dyDescent="0.25">
      <c r="A93">
        <v>92</v>
      </c>
      <c r="B93">
        <v>2</v>
      </c>
      <c r="C93">
        <v>4</v>
      </c>
      <c r="D93">
        <f>COUNTIF(tbl_ManagerSurvey[EmployeeID],tbl_ManagerSurvey[[#This Row],[EmployeeID]])</f>
        <v>1</v>
      </c>
    </row>
    <row r="94" spans="1:4" x14ac:dyDescent="0.25">
      <c r="A94">
        <v>93</v>
      </c>
      <c r="B94">
        <v>2</v>
      </c>
      <c r="C94">
        <v>3</v>
      </c>
      <c r="D94">
        <f>COUNTIF(tbl_ManagerSurvey[EmployeeID],tbl_ManagerSurvey[[#This Row],[EmployeeID]])</f>
        <v>1</v>
      </c>
    </row>
    <row r="95" spans="1:4" x14ac:dyDescent="0.25">
      <c r="A95">
        <v>94</v>
      </c>
      <c r="B95">
        <v>3</v>
      </c>
      <c r="C95">
        <v>3</v>
      </c>
      <c r="D95">
        <f>COUNTIF(tbl_ManagerSurvey[EmployeeID],tbl_ManagerSurvey[[#This Row],[EmployeeID]])</f>
        <v>1</v>
      </c>
    </row>
    <row r="96" spans="1:4" x14ac:dyDescent="0.25">
      <c r="A96">
        <v>95</v>
      </c>
      <c r="B96">
        <v>2</v>
      </c>
      <c r="C96">
        <v>3</v>
      </c>
      <c r="D96">
        <f>COUNTIF(tbl_ManagerSurvey[EmployeeID],tbl_ManagerSurvey[[#This Row],[EmployeeID]])</f>
        <v>1</v>
      </c>
    </row>
    <row r="97" spans="1:4" x14ac:dyDescent="0.25">
      <c r="A97">
        <v>96</v>
      </c>
      <c r="B97">
        <v>3</v>
      </c>
      <c r="C97">
        <v>3</v>
      </c>
      <c r="D97">
        <f>COUNTIF(tbl_ManagerSurvey[EmployeeID],tbl_ManagerSurvey[[#This Row],[EmployeeID]])</f>
        <v>1</v>
      </c>
    </row>
    <row r="98" spans="1:4" x14ac:dyDescent="0.25">
      <c r="A98">
        <v>97</v>
      </c>
      <c r="B98">
        <v>3</v>
      </c>
      <c r="C98">
        <v>4</v>
      </c>
      <c r="D98">
        <f>COUNTIF(tbl_ManagerSurvey[EmployeeID],tbl_ManagerSurvey[[#This Row],[EmployeeID]])</f>
        <v>1</v>
      </c>
    </row>
    <row r="99" spans="1:4" x14ac:dyDescent="0.25">
      <c r="A99">
        <v>98</v>
      </c>
      <c r="B99">
        <v>3</v>
      </c>
      <c r="C99">
        <v>3</v>
      </c>
      <c r="D99">
        <f>COUNTIF(tbl_ManagerSurvey[EmployeeID],tbl_ManagerSurvey[[#This Row],[EmployeeID]])</f>
        <v>1</v>
      </c>
    </row>
    <row r="100" spans="1:4" x14ac:dyDescent="0.25">
      <c r="A100">
        <v>99</v>
      </c>
      <c r="B100">
        <v>3</v>
      </c>
      <c r="C100">
        <v>3</v>
      </c>
      <c r="D100">
        <f>COUNTIF(tbl_ManagerSurvey[EmployeeID],tbl_ManagerSurvey[[#This Row],[EmployeeID]])</f>
        <v>1</v>
      </c>
    </row>
    <row r="101" spans="1:4" x14ac:dyDescent="0.25">
      <c r="A101">
        <v>100</v>
      </c>
      <c r="B101">
        <v>2</v>
      </c>
      <c r="C101">
        <v>3</v>
      </c>
      <c r="D101">
        <f>COUNTIF(tbl_ManagerSurvey[EmployeeID],tbl_ManagerSurvey[[#This Row],[EmployeeID]])</f>
        <v>1</v>
      </c>
    </row>
    <row r="102" spans="1:4" x14ac:dyDescent="0.25">
      <c r="A102">
        <v>101</v>
      </c>
      <c r="B102">
        <v>1</v>
      </c>
      <c r="C102">
        <v>4</v>
      </c>
      <c r="D102">
        <f>COUNTIF(tbl_ManagerSurvey[EmployeeID],tbl_ManagerSurvey[[#This Row],[EmployeeID]])</f>
        <v>1</v>
      </c>
    </row>
    <row r="103" spans="1:4" x14ac:dyDescent="0.25">
      <c r="A103">
        <v>102</v>
      </c>
      <c r="B103">
        <v>3</v>
      </c>
      <c r="C103">
        <v>3</v>
      </c>
      <c r="D103">
        <f>COUNTIF(tbl_ManagerSurvey[EmployeeID],tbl_ManagerSurvey[[#This Row],[EmployeeID]])</f>
        <v>1</v>
      </c>
    </row>
    <row r="104" spans="1:4" x14ac:dyDescent="0.25">
      <c r="A104">
        <v>103</v>
      </c>
      <c r="B104">
        <v>1</v>
      </c>
      <c r="C104">
        <v>3</v>
      </c>
      <c r="D104">
        <f>COUNTIF(tbl_ManagerSurvey[EmployeeID],tbl_ManagerSurvey[[#This Row],[EmployeeID]])</f>
        <v>1</v>
      </c>
    </row>
    <row r="105" spans="1:4" x14ac:dyDescent="0.25">
      <c r="A105">
        <v>104</v>
      </c>
      <c r="B105">
        <v>3</v>
      </c>
      <c r="C105">
        <v>3</v>
      </c>
      <c r="D105">
        <f>COUNTIF(tbl_ManagerSurvey[EmployeeID],tbl_ManagerSurvey[[#This Row],[EmployeeID]])</f>
        <v>1</v>
      </c>
    </row>
    <row r="106" spans="1:4" x14ac:dyDescent="0.25">
      <c r="A106">
        <v>105</v>
      </c>
      <c r="B106">
        <v>1</v>
      </c>
      <c r="C106">
        <v>3</v>
      </c>
      <c r="D106">
        <f>COUNTIF(tbl_ManagerSurvey[EmployeeID],tbl_ManagerSurvey[[#This Row],[EmployeeID]])</f>
        <v>1</v>
      </c>
    </row>
    <row r="107" spans="1:4" x14ac:dyDescent="0.25">
      <c r="A107">
        <v>106</v>
      </c>
      <c r="B107">
        <v>1</v>
      </c>
      <c r="C107">
        <v>4</v>
      </c>
      <c r="D107">
        <f>COUNTIF(tbl_ManagerSurvey[EmployeeID],tbl_ManagerSurvey[[#This Row],[EmployeeID]])</f>
        <v>1</v>
      </c>
    </row>
    <row r="108" spans="1:4" x14ac:dyDescent="0.25">
      <c r="A108">
        <v>107</v>
      </c>
      <c r="B108">
        <v>4</v>
      </c>
      <c r="C108">
        <v>3</v>
      </c>
      <c r="D108">
        <f>COUNTIF(tbl_ManagerSurvey[EmployeeID],tbl_ManagerSurvey[[#This Row],[EmployeeID]])</f>
        <v>1</v>
      </c>
    </row>
    <row r="109" spans="1:4" x14ac:dyDescent="0.25">
      <c r="A109">
        <v>108</v>
      </c>
      <c r="B109">
        <v>3</v>
      </c>
      <c r="C109">
        <v>3</v>
      </c>
      <c r="D109">
        <f>COUNTIF(tbl_ManagerSurvey[EmployeeID],tbl_ManagerSurvey[[#This Row],[EmployeeID]])</f>
        <v>1</v>
      </c>
    </row>
    <row r="110" spans="1:4" x14ac:dyDescent="0.25">
      <c r="A110">
        <v>109</v>
      </c>
      <c r="B110">
        <v>4</v>
      </c>
      <c r="C110">
        <v>3</v>
      </c>
      <c r="D110">
        <f>COUNTIF(tbl_ManagerSurvey[EmployeeID],tbl_ManagerSurvey[[#This Row],[EmployeeID]])</f>
        <v>1</v>
      </c>
    </row>
    <row r="111" spans="1:4" x14ac:dyDescent="0.25">
      <c r="A111">
        <v>110</v>
      </c>
      <c r="B111">
        <v>3</v>
      </c>
      <c r="C111">
        <v>3</v>
      </c>
      <c r="D111">
        <f>COUNTIF(tbl_ManagerSurvey[EmployeeID],tbl_ManagerSurvey[[#This Row],[EmployeeID]])</f>
        <v>1</v>
      </c>
    </row>
    <row r="112" spans="1:4" x14ac:dyDescent="0.25">
      <c r="A112">
        <v>111</v>
      </c>
      <c r="B112">
        <v>2</v>
      </c>
      <c r="C112">
        <v>4</v>
      </c>
      <c r="D112">
        <f>COUNTIF(tbl_ManagerSurvey[EmployeeID],tbl_ManagerSurvey[[#This Row],[EmployeeID]])</f>
        <v>1</v>
      </c>
    </row>
    <row r="113" spans="1:4" x14ac:dyDescent="0.25">
      <c r="A113">
        <v>112</v>
      </c>
      <c r="B113">
        <v>3</v>
      </c>
      <c r="C113">
        <v>4</v>
      </c>
      <c r="D113">
        <f>COUNTIF(tbl_ManagerSurvey[EmployeeID],tbl_ManagerSurvey[[#This Row],[EmployeeID]])</f>
        <v>1</v>
      </c>
    </row>
    <row r="114" spans="1:4" x14ac:dyDescent="0.25">
      <c r="A114">
        <v>113</v>
      </c>
      <c r="B114">
        <v>3</v>
      </c>
      <c r="C114">
        <v>3</v>
      </c>
      <c r="D114">
        <f>COUNTIF(tbl_ManagerSurvey[EmployeeID],tbl_ManagerSurvey[[#This Row],[EmployeeID]])</f>
        <v>1</v>
      </c>
    </row>
    <row r="115" spans="1:4" x14ac:dyDescent="0.25">
      <c r="A115">
        <v>114</v>
      </c>
      <c r="B115">
        <v>4</v>
      </c>
      <c r="C115">
        <v>3</v>
      </c>
      <c r="D115">
        <f>COUNTIF(tbl_ManagerSurvey[EmployeeID],tbl_ManagerSurvey[[#This Row],[EmployeeID]])</f>
        <v>1</v>
      </c>
    </row>
    <row r="116" spans="1:4" x14ac:dyDescent="0.25">
      <c r="A116">
        <v>115</v>
      </c>
      <c r="B116">
        <v>3</v>
      </c>
      <c r="C116">
        <v>3</v>
      </c>
      <c r="D116">
        <f>COUNTIF(tbl_ManagerSurvey[EmployeeID],tbl_ManagerSurvey[[#This Row],[EmployeeID]])</f>
        <v>1</v>
      </c>
    </row>
    <row r="117" spans="1:4" x14ac:dyDescent="0.25">
      <c r="A117">
        <v>116</v>
      </c>
      <c r="B117">
        <v>3</v>
      </c>
      <c r="C117">
        <v>3</v>
      </c>
      <c r="D117">
        <f>COUNTIF(tbl_ManagerSurvey[EmployeeID],tbl_ManagerSurvey[[#This Row],[EmployeeID]])</f>
        <v>1</v>
      </c>
    </row>
    <row r="118" spans="1:4" x14ac:dyDescent="0.25">
      <c r="A118">
        <v>117</v>
      </c>
      <c r="B118">
        <v>2</v>
      </c>
      <c r="C118">
        <v>3</v>
      </c>
      <c r="D118">
        <f>COUNTIF(tbl_ManagerSurvey[EmployeeID],tbl_ManagerSurvey[[#This Row],[EmployeeID]])</f>
        <v>1</v>
      </c>
    </row>
    <row r="119" spans="1:4" x14ac:dyDescent="0.25">
      <c r="A119">
        <v>118</v>
      </c>
      <c r="B119">
        <v>3</v>
      </c>
      <c r="C119">
        <v>3</v>
      </c>
      <c r="D119">
        <f>COUNTIF(tbl_ManagerSurvey[EmployeeID],tbl_ManagerSurvey[[#This Row],[EmployeeID]])</f>
        <v>1</v>
      </c>
    </row>
    <row r="120" spans="1:4" x14ac:dyDescent="0.25">
      <c r="A120">
        <v>119</v>
      </c>
      <c r="B120">
        <v>3</v>
      </c>
      <c r="C120">
        <v>4</v>
      </c>
      <c r="D120">
        <f>COUNTIF(tbl_ManagerSurvey[EmployeeID],tbl_ManagerSurvey[[#This Row],[EmployeeID]])</f>
        <v>1</v>
      </c>
    </row>
    <row r="121" spans="1:4" x14ac:dyDescent="0.25">
      <c r="A121">
        <v>120</v>
      </c>
      <c r="B121">
        <v>3</v>
      </c>
      <c r="C121">
        <v>3</v>
      </c>
      <c r="D121">
        <f>COUNTIF(tbl_ManagerSurvey[EmployeeID],tbl_ManagerSurvey[[#This Row],[EmployeeID]])</f>
        <v>1</v>
      </c>
    </row>
    <row r="122" spans="1:4" x14ac:dyDescent="0.25">
      <c r="A122">
        <v>121</v>
      </c>
      <c r="B122">
        <v>3</v>
      </c>
      <c r="C122">
        <v>4</v>
      </c>
      <c r="D122">
        <f>COUNTIF(tbl_ManagerSurvey[EmployeeID],tbl_ManagerSurvey[[#This Row],[EmployeeID]])</f>
        <v>1</v>
      </c>
    </row>
    <row r="123" spans="1:4" x14ac:dyDescent="0.25">
      <c r="A123">
        <v>122</v>
      </c>
      <c r="B123">
        <v>3</v>
      </c>
      <c r="C123">
        <v>3</v>
      </c>
      <c r="D123">
        <f>COUNTIF(tbl_ManagerSurvey[EmployeeID],tbl_ManagerSurvey[[#This Row],[EmployeeID]])</f>
        <v>1</v>
      </c>
    </row>
    <row r="124" spans="1:4" x14ac:dyDescent="0.25">
      <c r="A124">
        <v>123</v>
      </c>
      <c r="B124">
        <v>3</v>
      </c>
      <c r="C124">
        <v>3</v>
      </c>
      <c r="D124">
        <f>COUNTIF(tbl_ManagerSurvey[EmployeeID],tbl_ManagerSurvey[[#This Row],[EmployeeID]])</f>
        <v>1</v>
      </c>
    </row>
    <row r="125" spans="1:4" x14ac:dyDescent="0.25">
      <c r="A125">
        <v>124</v>
      </c>
      <c r="B125">
        <v>3</v>
      </c>
      <c r="C125">
        <v>3</v>
      </c>
      <c r="D125">
        <f>COUNTIF(tbl_ManagerSurvey[EmployeeID],tbl_ManagerSurvey[[#This Row],[EmployeeID]])</f>
        <v>1</v>
      </c>
    </row>
    <row r="126" spans="1:4" x14ac:dyDescent="0.25">
      <c r="A126">
        <v>125</v>
      </c>
      <c r="B126">
        <v>3</v>
      </c>
      <c r="C126">
        <v>3</v>
      </c>
      <c r="D126">
        <f>COUNTIF(tbl_ManagerSurvey[EmployeeID],tbl_ManagerSurvey[[#This Row],[EmployeeID]])</f>
        <v>1</v>
      </c>
    </row>
    <row r="127" spans="1:4" x14ac:dyDescent="0.25">
      <c r="A127">
        <v>126</v>
      </c>
      <c r="B127">
        <v>2</v>
      </c>
      <c r="C127">
        <v>3</v>
      </c>
      <c r="D127">
        <f>COUNTIF(tbl_ManagerSurvey[EmployeeID],tbl_ManagerSurvey[[#This Row],[EmployeeID]])</f>
        <v>1</v>
      </c>
    </row>
    <row r="128" spans="1:4" x14ac:dyDescent="0.25">
      <c r="A128">
        <v>127</v>
      </c>
      <c r="B128">
        <v>3</v>
      </c>
      <c r="C128">
        <v>3</v>
      </c>
      <c r="D128">
        <f>COUNTIF(tbl_ManagerSurvey[EmployeeID],tbl_ManagerSurvey[[#This Row],[EmployeeID]])</f>
        <v>1</v>
      </c>
    </row>
    <row r="129" spans="1:4" x14ac:dyDescent="0.25">
      <c r="A129">
        <v>128</v>
      </c>
      <c r="B129">
        <v>2</v>
      </c>
      <c r="C129">
        <v>3</v>
      </c>
      <c r="D129">
        <f>COUNTIF(tbl_ManagerSurvey[EmployeeID],tbl_ManagerSurvey[[#This Row],[EmployeeID]])</f>
        <v>1</v>
      </c>
    </row>
    <row r="130" spans="1:4" x14ac:dyDescent="0.25">
      <c r="A130">
        <v>129</v>
      </c>
      <c r="B130">
        <v>3</v>
      </c>
      <c r="C130">
        <v>3</v>
      </c>
      <c r="D130">
        <f>COUNTIF(tbl_ManagerSurvey[EmployeeID],tbl_ManagerSurvey[[#This Row],[EmployeeID]])</f>
        <v>1</v>
      </c>
    </row>
    <row r="131" spans="1:4" x14ac:dyDescent="0.25">
      <c r="A131">
        <v>130</v>
      </c>
      <c r="B131">
        <v>2</v>
      </c>
      <c r="C131">
        <v>3</v>
      </c>
      <c r="D131">
        <f>COUNTIF(tbl_ManagerSurvey[EmployeeID],tbl_ManagerSurvey[[#This Row],[EmployeeID]])</f>
        <v>1</v>
      </c>
    </row>
    <row r="132" spans="1:4" x14ac:dyDescent="0.25">
      <c r="A132">
        <v>131</v>
      </c>
      <c r="B132">
        <v>2</v>
      </c>
      <c r="C132">
        <v>3</v>
      </c>
      <c r="D132">
        <f>COUNTIF(tbl_ManagerSurvey[EmployeeID],tbl_ManagerSurvey[[#This Row],[EmployeeID]])</f>
        <v>1</v>
      </c>
    </row>
    <row r="133" spans="1:4" x14ac:dyDescent="0.25">
      <c r="A133">
        <v>132</v>
      </c>
      <c r="B133">
        <v>2</v>
      </c>
      <c r="C133">
        <v>3</v>
      </c>
      <c r="D133">
        <f>COUNTIF(tbl_ManagerSurvey[EmployeeID],tbl_ManagerSurvey[[#This Row],[EmployeeID]])</f>
        <v>1</v>
      </c>
    </row>
    <row r="134" spans="1:4" x14ac:dyDescent="0.25">
      <c r="A134">
        <v>133</v>
      </c>
      <c r="B134">
        <v>3</v>
      </c>
      <c r="C134">
        <v>3</v>
      </c>
      <c r="D134">
        <f>COUNTIF(tbl_ManagerSurvey[EmployeeID],tbl_ManagerSurvey[[#This Row],[EmployeeID]])</f>
        <v>1</v>
      </c>
    </row>
    <row r="135" spans="1:4" x14ac:dyDescent="0.25">
      <c r="A135">
        <v>134</v>
      </c>
      <c r="B135">
        <v>2</v>
      </c>
      <c r="C135">
        <v>3</v>
      </c>
      <c r="D135">
        <f>COUNTIF(tbl_ManagerSurvey[EmployeeID],tbl_ManagerSurvey[[#This Row],[EmployeeID]])</f>
        <v>1</v>
      </c>
    </row>
    <row r="136" spans="1:4" x14ac:dyDescent="0.25">
      <c r="A136">
        <v>135</v>
      </c>
      <c r="B136">
        <v>2</v>
      </c>
      <c r="C136">
        <v>4</v>
      </c>
      <c r="D136">
        <f>COUNTIF(tbl_ManagerSurvey[EmployeeID],tbl_ManagerSurvey[[#This Row],[EmployeeID]])</f>
        <v>1</v>
      </c>
    </row>
    <row r="137" spans="1:4" x14ac:dyDescent="0.25">
      <c r="A137">
        <v>136</v>
      </c>
      <c r="B137">
        <v>3</v>
      </c>
      <c r="C137">
        <v>4</v>
      </c>
      <c r="D137">
        <f>COUNTIF(tbl_ManagerSurvey[EmployeeID],tbl_ManagerSurvey[[#This Row],[EmployeeID]])</f>
        <v>1</v>
      </c>
    </row>
    <row r="138" spans="1:4" x14ac:dyDescent="0.25">
      <c r="A138">
        <v>137</v>
      </c>
      <c r="B138">
        <v>2</v>
      </c>
      <c r="C138">
        <v>3</v>
      </c>
      <c r="D138">
        <f>COUNTIF(tbl_ManagerSurvey[EmployeeID],tbl_ManagerSurvey[[#This Row],[EmployeeID]])</f>
        <v>1</v>
      </c>
    </row>
    <row r="139" spans="1:4" x14ac:dyDescent="0.25">
      <c r="A139">
        <v>138</v>
      </c>
      <c r="B139">
        <v>2</v>
      </c>
      <c r="C139">
        <v>3</v>
      </c>
      <c r="D139">
        <f>COUNTIF(tbl_ManagerSurvey[EmployeeID],tbl_ManagerSurvey[[#This Row],[EmployeeID]])</f>
        <v>1</v>
      </c>
    </row>
    <row r="140" spans="1:4" x14ac:dyDescent="0.25">
      <c r="A140">
        <v>139</v>
      </c>
      <c r="B140">
        <v>3</v>
      </c>
      <c r="C140">
        <v>3</v>
      </c>
      <c r="D140">
        <f>COUNTIF(tbl_ManagerSurvey[EmployeeID],tbl_ManagerSurvey[[#This Row],[EmployeeID]])</f>
        <v>1</v>
      </c>
    </row>
    <row r="141" spans="1:4" x14ac:dyDescent="0.25">
      <c r="A141">
        <v>140</v>
      </c>
      <c r="B141">
        <v>4</v>
      </c>
      <c r="C141">
        <v>3</v>
      </c>
      <c r="D141">
        <f>COUNTIF(tbl_ManagerSurvey[EmployeeID],tbl_ManagerSurvey[[#This Row],[EmployeeID]])</f>
        <v>1</v>
      </c>
    </row>
    <row r="142" spans="1:4" x14ac:dyDescent="0.25">
      <c r="A142">
        <v>141</v>
      </c>
      <c r="B142">
        <v>2</v>
      </c>
      <c r="C142">
        <v>4</v>
      </c>
      <c r="D142">
        <f>COUNTIF(tbl_ManagerSurvey[EmployeeID],tbl_ManagerSurvey[[#This Row],[EmployeeID]])</f>
        <v>1</v>
      </c>
    </row>
    <row r="143" spans="1:4" x14ac:dyDescent="0.25">
      <c r="A143">
        <v>142</v>
      </c>
      <c r="B143">
        <v>3</v>
      </c>
      <c r="C143">
        <v>3</v>
      </c>
      <c r="D143">
        <f>COUNTIF(tbl_ManagerSurvey[EmployeeID],tbl_ManagerSurvey[[#This Row],[EmployeeID]])</f>
        <v>1</v>
      </c>
    </row>
    <row r="144" spans="1:4" x14ac:dyDescent="0.25">
      <c r="A144">
        <v>143</v>
      </c>
      <c r="B144">
        <v>1</v>
      </c>
      <c r="C144">
        <v>4</v>
      </c>
      <c r="D144">
        <f>COUNTIF(tbl_ManagerSurvey[EmployeeID],tbl_ManagerSurvey[[#This Row],[EmployeeID]])</f>
        <v>1</v>
      </c>
    </row>
    <row r="145" spans="1:4" x14ac:dyDescent="0.25">
      <c r="A145">
        <v>144</v>
      </c>
      <c r="B145">
        <v>3</v>
      </c>
      <c r="C145">
        <v>3</v>
      </c>
      <c r="D145">
        <f>COUNTIF(tbl_ManagerSurvey[EmployeeID],tbl_ManagerSurvey[[#This Row],[EmployeeID]])</f>
        <v>1</v>
      </c>
    </row>
    <row r="146" spans="1:4" x14ac:dyDescent="0.25">
      <c r="A146">
        <v>145</v>
      </c>
      <c r="B146">
        <v>3</v>
      </c>
      <c r="C146">
        <v>3</v>
      </c>
      <c r="D146">
        <f>COUNTIF(tbl_ManagerSurvey[EmployeeID],tbl_ManagerSurvey[[#This Row],[EmployeeID]])</f>
        <v>1</v>
      </c>
    </row>
    <row r="147" spans="1:4" x14ac:dyDescent="0.25">
      <c r="A147">
        <v>146</v>
      </c>
      <c r="B147">
        <v>2</v>
      </c>
      <c r="C147">
        <v>3</v>
      </c>
      <c r="D147">
        <f>COUNTIF(tbl_ManagerSurvey[EmployeeID],tbl_ManagerSurvey[[#This Row],[EmployeeID]])</f>
        <v>1</v>
      </c>
    </row>
    <row r="148" spans="1:4" x14ac:dyDescent="0.25">
      <c r="A148">
        <v>147</v>
      </c>
      <c r="B148">
        <v>2</v>
      </c>
      <c r="C148">
        <v>3</v>
      </c>
      <c r="D148">
        <f>COUNTIF(tbl_ManagerSurvey[EmployeeID],tbl_ManagerSurvey[[#This Row],[EmployeeID]])</f>
        <v>1</v>
      </c>
    </row>
    <row r="149" spans="1:4" x14ac:dyDescent="0.25">
      <c r="A149">
        <v>148</v>
      </c>
      <c r="B149">
        <v>3</v>
      </c>
      <c r="C149">
        <v>3</v>
      </c>
      <c r="D149">
        <f>COUNTIF(tbl_ManagerSurvey[EmployeeID],tbl_ManagerSurvey[[#This Row],[EmployeeID]])</f>
        <v>1</v>
      </c>
    </row>
    <row r="150" spans="1:4" x14ac:dyDescent="0.25">
      <c r="A150">
        <v>149</v>
      </c>
      <c r="B150">
        <v>2</v>
      </c>
      <c r="C150">
        <v>4</v>
      </c>
      <c r="D150">
        <f>COUNTIF(tbl_ManagerSurvey[EmployeeID],tbl_ManagerSurvey[[#This Row],[EmployeeID]])</f>
        <v>1</v>
      </c>
    </row>
    <row r="151" spans="1:4" x14ac:dyDescent="0.25">
      <c r="A151">
        <v>150</v>
      </c>
      <c r="B151">
        <v>3</v>
      </c>
      <c r="C151">
        <v>3</v>
      </c>
      <c r="D151">
        <f>COUNTIF(tbl_ManagerSurvey[EmployeeID],tbl_ManagerSurvey[[#This Row],[EmployeeID]])</f>
        <v>1</v>
      </c>
    </row>
    <row r="152" spans="1:4" x14ac:dyDescent="0.25">
      <c r="A152">
        <v>151</v>
      </c>
      <c r="B152">
        <v>3</v>
      </c>
      <c r="C152">
        <v>3</v>
      </c>
      <c r="D152">
        <f>COUNTIF(tbl_ManagerSurvey[EmployeeID],tbl_ManagerSurvey[[#This Row],[EmployeeID]])</f>
        <v>1</v>
      </c>
    </row>
    <row r="153" spans="1:4" x14ac:dyDescent="0.25">
      <c r="A153">
        <v>152</v>
      </c>
      <c r="B153">
        <v>2</v>
      </c>
      <c r="C153">
        <v>3</v>
      </c>
      <c r="D153">
        <f>COUNTIF(tbl_ManagerSurvey[EmployeeID],tbl_ManagerSurvey[[#This Row],[EmployeeID]])</f>
        <v>1</v>
      </c>
    </row>
    <row r="154" spans="1:4" x14ac:dyDescent="0.25">
      <c r="A154">
        <v>153</v>
      </c>
      <c r="B154">
        <v>3</v>
      </c>
      <c r="C154">
        <v>4</v>
      </c>
      <c r="D154">
        <f>COUNTIF(tbl_ManagerSurvey[EmployeeID],tbl_ManagerSurvey[[#This Row],[EmployeeID]])</f>
        <v>1</v>
      </c>
    </row>
    <row r="155" spans="1:4" x14ac:dyDescent="0.25">
      <c r="A155">
        <v>154</v>
      </c>
      <c r="B155">
        <v>3</v>
      </c>
      <c r="C155">
        <v>3</v>
      </c>
      <c r="D155">
        <f>COUNTIF(tbl_ManagerSurvey[EmployeeID],tbl_ManagerSurvey[[#This Row],[EmployeeID]])</f>
        <v>1</v>
      </c>
    </row>
    <row r="156" spans="1:4" x14ac:dyDescent="0.25">
      <c r="A156">
        <v>155</v>
      </c>
      <c r="B156">
        <v>2</v>
      </c>
      <c r="C156">
        <v>3</v>
      </c>
      <c r="D156">
        <f>COUNTIF(tbl_ManagerSurvey[EmployeeID],tbl_ManagerSurvey[[#This Row],[EmployeeID]])</f>
        <v>1</v>
      </c>
    </row>
    <row r="157" spans="1:4" x14ac:dyDescent="0.25">
      <c r="A157">
        <v>156</v>
      </c>
      <c r="B157">
        <v>3</v>
      </c>
      <c r="C157">
        <v>3</v>
      </c>
      <c r="D157">
        <f>COUNTIF(tbl_ManagerSurvey[EmployeeID],tbl_ManagerSurvey[[#This Row],[EmployeeID]])</f>
        <v>1</v>
      </c>
    </row>
    <row r="158" spans="1:4" x14ac:dyDescent="0.25">
      <c r="A158">
        <v>157</v>
      </c>
      <c r="B158">
        <v>2</v>
      </c>
      <c r="C158">
        <v>3</v>
      </c>
      <c r="D158">
        <f>COUNTIF(tbl_ManagerSurvey[EmployeeID],tbl_ManagerSurvey[[#This Row],[EmployeeID]])</f>
        <v>1</v>
      </c>
    </row>
    <row r="159" spans="1:4" x14ac:dyDescent="0.25">
      <c r="A159">
        <v>158</v>
      </c>
      <c r="B159">
        <v>3</v>
      </c>
      <c r="C159">
        <v>4</v>
      </c>
      <c r="D159">
        <f>COUNTIF(tbl_ManagerSurvey[EmployeeID],tbl_ManagerSurvey[[#This Row],[EmployeeID]])</f>
        <v>1</v>
      </c>
    </row>
    <row r="160" spans="1:4" x14ac:dyDescent="0.25">
      <c r="A160">
        <v>159</v>
      </c>
      <c r="B160">
        <v>3</v>
      </c>
      <c r="C160">
        <v>3</v>
      </c>
      <c r="D160">
        <f>COUNTIF(tbl_ManagerSurvey[EmployeeID],tbl_ManagerSurvey[[#This Row],[EmployeeID]])</f>
        <v>1</v>
      </c>
    </row>
    <row r="161" spans="1:4" x14ac:dyDescent="0.25">
      <c r="A161">
        <v>160</v>
      </c>
      <c r="B161">
        <v>2</v>
      </c>
      <c r="C161">
        <v>3</v>
      </c>
      <c r="D161">
        <f>COUNTIF(tbl_ManagerSurvey[EmployeeID],tbl_ManagerSurvey[[#This Row],[EmployeeID]])</f>
        <v>1</v>
      </c>
    </row>
    <row r="162" spans="1:4" x14ac:dyDescent="0.25">
      <c r="A162">
        <v>161</v>
      </c>
      <c r="B162">
        <v>4</v>
      </c>
      <c r="C162">
        <v>4</v>
      </c>
      <c r="D162">
        <f>COUNTIF(tbl_ManagerSurvey[EmployeeID],tbl_ManagerSurvey[[#This Row],[EmployeeID]])</f>
        <v>1</v>
      </c>
    </row>
    <row r="163" spans="1:4" x14ac:dyDescent="0.25">
      <c r="A163">
        <v>162</v>
      </c>
      <c r="B163">
        <v>2</v>
      </c>
      <c r="C163">
        <v>3</v>
      </c>
      <c r="D163">
        <f>COUNTIF(tbl_ManagerSurvey[EmployeeID],tbl_ManagerSurvey[[#This Row],[EmployeeID]])</f>
        <v>1</v>
      </c>
    </row>
    <row r="164" spans="1:4" x14ac:dyDescent="0.25">
      <c r="A164">
        <v>163</v>
      </c>
      <c r="B164">
        <v>3</v>
      </c>
      <c r="C164">
        <v>3</v>
      </c>
      <c r="D164">
        <f>COUNTIF(tbl_ManagerSurvey[EmployeeID],tbl_ManagerSurvey[[#This Row],[EmployeeID]])</f>
        <v>1</v>
      </c>
    </row>
    <row r="165" spans="1:4" x14ac:dyDescent="0.25">
      <c r="A165">
        <v>164</v>
      </c>
      <c r="B165">
        <v>2</v>
      </c>
      <c r="C165">
        <v>3</v>
      </c>
      <c r="D165">
        <f>COUNTIF(tbl_ManagerSurvey[EmployeeID],tbl_ManagerSurvey[[#This Row],[EmployeeID]])</f>
        <v>1</v>
      </c>
    </row>
    <row r="166" spans="1:4" x14ac:dyDescent="0.25">
      <c r="A166">
        <v>165</v>
      </c>
      <c r="B166">
        <v>3</v>
      </c>
      <c r="C166">
        <v>3</v>
      </c>
      <c r="D166">
        <f>COUNTIF(tbl_ManagerSurvey[EmployeeID],tbl_ManagerSurvey[[#This Row],[EmployeeID]])</f>
        <v>1</v>
      </c>
    </row>
    <row r="167" spans="1:4" x14ac:dyDescent="0.25">
      <c r="A167">
        <v>166</v>
      </c>
      <c r="B167">
        <v>3</v>
      </c>
      <c r="C167">
        <v>3</v>
      </c>
      <c r="D167">
        <f>COUNTIF(tbl_ManagerSurvey[EmployeeID],tbl_ManagerSurvey[[#This Row],[EmployeeID]])</f>
        <v>1</v>
      </c>
    </row>
    <row r="168" spans="1:4" x14ac:dyDescent="0.25">
      <c r="A168">
        <v>167</v>
      </c>
      <c r="B168">
        <v>3</v>
      </c>
      <c r="C168">
        <v>3</v>
      </c>
      <c r="D168">
        <f>COUNTIF(tbl_ManagerSurvey[EmployeeID],tbl_ManagerSurvey[[#This Row],[EmployeeID]])</f>
        <v>1</v>
      </c>
    </row>
    <row r="169" spans="1:4" x14ac:dyDescent="0.25">
      <c r="A169">
        <v>168</v>
      </c>
      <c r="B169">
        <v>3</v>
      </c>
      <c r="C169">
        <v>3</v>
      </c>
      <c r="D169">
        <f>COUNTIF(tbl_ManagerSurvey[EmployeeID],tbl_ManagerSurvey[[#This Row],[EmployeeID]])</f>
        <v>1</v>
      </c>
    </row>
    <row r="170" spans="1:4" x14ac:dyDescent="0.25">
      <c r="A170">
        <v>169</v>
      </c>
      <c r="B170">
        <v>3</v>
      </c>
      <c r="C170">
        <v>4</v>
      </c>
      <c r="D170">
        <f>COUNTIF(tbl_ManagerSurvey[EmployeeID],tbl_ManagerSurvey[[#This Row],[EmployeeID]])</f>
        <v>1</v>
      </c>
    </row>
    <row r="171" spans="1:4" x14ac:dyDescent="0.25">
      <c r="A171">
        <v>170</v>
      </c>
      <c r="B171">
        <v>3</v>
      </c>
      <c r="C171">
        <v>4</v>
      </c>
      <c r="D171">
        <f>COUNTIF(tbl_ManagerSurvey[EmployeeID],tbl_ManagerSurvey[[#This Row],[EmployeeID]])</f>
        <v>1</v>
      </c>
    </row>
    <row r="172" spans="1:4" x14ac:dyDescent="0.25">
      <c r="A172">
        <v>171</v>
      </c>
      <c r="B172">
        <v>2</v>
      </c>
      <c r="C172">
        <v>3</v>
      </c>
      <c r="D172">
        <f>COUNTIF(tbl_ManagerSurvey[EmployeeID],tbl_ManagerSurvey[[#This Row],[EmployeeID]])</f>
        <v>1</v>
      </c>
    </row>
    <row r="173" spans="1:4" x14ac:dyDescent="0.25">
      <c r="A173">
        <v>172</v>
      </c>
      <c r="B173">
        <v>2</v>
      </c>
      <c r="C173">
        <v>4</v>
      </c>
      <c r="D173">
        <f>COUNTIF(tbl_ManagerSurvey[EmployeeID],tbl_ManagerSurvey[[#This Row],[EmployeeID]])</f>
        <v>1</v>
      </c>
    </row>
    <row r="174" spans="1:4" x14ac:dyDescent="0.25">
      <c r="A174">
        <v>173</v>
      </c>
      <c r="B174">
        <v>3</v>
      </c>
      <c r="C174">
        <v>3</v>
      </c>
      <c r="D174">
        <f>COUNTIF(tbl_ManagerSurvey[EmployeeID],tbl_ManagerSurvey[[#This Row],[EmployeeID]])</f>
        <v>1</v>
      </c>
    </row>
    <row r="175" spans="1:4" x14ac:dyDescent="0.25">
      <c r="A175">
        <v>174</v>
      </c>
      <c r="B175">
        <v>3</v>
      </c>
      <c r="C175">
        <v>3</v>
      </c>
      <c r="D175">
        <f>COUNTIF(tbl_ManagerSurvey[EmployeeID],tbl_ManagerSurvey[[#This Row],[EmployeeID]])</f>
        <v>1</v>
      </c>
    </row>
    <row r="176" spans="1:4" x14ac:dyDescent="0.25">
      <c r="A176">
        <v>175</v>
      </c>
      <c r="B176">
        <v>4</v>
      </c>
      <c r="C176">
        <v>3</v>
      </c>
      <c r="D176">
        <f>COUNTIF(tbl_ManagerSurvey[EmployeeID],tbl_ManagerSurvey[[#This Row],[EmployeeID]])</f>
        <v>1</v>
      </c>
    </row>
    <row r="177" spans="1:4" x14ac:dyDescent="0.25">
      <c r="A177">
        <v>176</v>
      </c>
      <c r="B177">
        <v>2</v>
      </c>
      <c r="C177">
        <v>3</v>
      </c>
      <c r="D177">
        <f>COUNTIF(tbl_ManagerSurvey[EmployeeID],tbl_ManagerSurvey[[#This Row],[EmployeeID]])</f>
        <v>1</v>
      </c>
    </row>
    <row r="178" spans="1:4" x14ac:dyDescent="0.25">
      <c r="A178">
        <v>177</v>
      </c>
      <c r="B178">
        <v>3</v>
      </c>
      <c r="C178">
        <v>3</v>
      </c>
      <c r="D178">
        <f>COUNTIF(tbl_ManagerSurvey[EmployeeID],tbl_ManagerSurvey[[#This Row],[EmployeeID]])</f>
        <v>1</v>
      </c>
    </row>
    <row r="179" spans="1:4" x14ac:dyDescent="0.25">
      <c r="A179">
        <v>178</v>
      </c>
      <c r="B179">
        <v>2</v>
      </c>
      <c r="C179">
        <v>4</v>
      </c>
      <c r="D179">
        <f>COUNTIF(tbl_ManagerSurvey[EmployeeID],tbl_ManagerSurvey[[#This Row],[EmployeeID]])</f>
        <v>1</v>
      </c>
    </row>
    <row r="180" spans="1:4" x14ac:dyDescent="0.25">
      <c r="A180">
        <v>179</v>
      </c>
      <c r="B180">
        <v>3</v>
      </c>
      <c r="C180">
        <v>4</v>
      </c>
      <c r="D180">
        <f>COUNTIF(tbl_ManagerSurvey[EmployeeID],tbl_ManagerSurvey[[#This Row],[EmployeeID]])</f>
        <v>1</v>
      </c>
    </row>
    <row r="181" spans="1:4" x14ac:dyDescent="0.25">
      <c r="A181">
        <v>180</v>
      </c>
      <c r="B181">
        <v>3</v>
      </c>
      <c r="C181">
        <v>3</v>
      </c>
      <c r="D181">
        <f>COUNTIF(tbl_ManagerSurvey[EmployeeID],tbl_ManagerSurvey[[#This Row],[EmployeeID]])</f>
        <v>1</v>
      </c>
    </row>
    <row r="182" spans="1:4" x14ac:dyDescent="0.25">
      <c r="A182">
        <v>181</v>
      </c>
      <c r="B182">
        <v>1</v>
      </c>
      <c r="C182">
        <v>4</v>
      </c>
      <c r="D182">
        <f>COUNTIF(tbl_ManagerSurvey[EmployeeID],tbl_ManagerSurvey[[#This Row],[EmployeeID]])</f>
        <v>1</v>
      </c>
    </row>
    <row r="183" spans="1:4" x14ac:dyDescent="0.25">
      <c r="A183">
        <v>182</v>
      </c>
      <c r="B183">
        <v>2</v>
      </c>
      <c r="C183">
        <v>3</v>
      </c>
      <c r="D183">
        <f>COUNTIF(tbl_ManagerSurvey[EmployeeID],tbl_ManagerSurvey[[#This Row],[EmployeeID]])</f>
        <v>1</v>
      </c>
    </row>
    <row r="184" spans="1:4" x14ac:dyDescent="0.25">
      <c r="A184">
        <v>183</v>
      </c>
      <c r="B184">
        <v>4</v>
      </c>
      <c r="C184">
        <v>4</v>
      </c>
      <c r="D184">
        <f>COUNTIF(tbl_ManagerSurvey[EmployeeID],tbl_ManagerSurvey[[#This Row],[EmployeeID]])</f>
        <v>1</v>
      </c>
    </row>
    <row r="185" spans="1:4" x14ac:dyDescent="0.25">
      <c r="A185">
        <v>184</v>
      </c>
      <c r="B185">
        <v>2</v>
      </c>
      <c r="C185">
        <v>3</v>
      </c>
      <c r="D185">
        <f>COUNTIF(tbl_ManagerSurvey[EmployeeID],tbl_ManagerSurvey[[#This Row],[EmployeeID]])</f>
        <v>1</v>
      </c>
    </row>
    <row r="186" spans="1:4" x14ac:dyDescent="0.25">
      <c r="A186">
        <v>185</v>
      </c>
      <c r="B186">
        <v>3</v>
      </c>
      <c r="C186">
        <v>3</v>
      </c>
      <c r="D186">
        <f>COUNTIF(tbl_ManagerSurvey[EmployeeID],tbl_ManagerSurvey[[#This Row],[EmployeeID]])</f>
        <v>1</v>
      </c>
    </row>
    <row r="187" spans="1:4" x14ac:dyDescent="0.25">
      <c r="A187">
        <v>186</v>
      </c>
      <c r="B187">
        <v>3</v>
      </c>
      <c r="C187">
        <v>3</v>
      </c>
      <c r="D187">
        <f>COUNTIF(tbl_ManagerSurvey[EmployeeID],tbl_ManagerSurvey[[#This Row],[EmployeeID]])</f>
        <v>1</v>
      </c>
    </row>
    <row r="188" spans="1:4" x14ac:dyDescent="0.25">
      <c r="A188">
        <v>187</v>
      </c>
      <c r="B188">
        <v>3</v>
      </c>
      <c r="C188">
        <v>3</v>
      </c>
      <c r="D188">
        <f>COUNTIF(tbl_ManagerSurvey[EmployeeID],tbl_ManagerSurvey[[#This Row],[EmployeeID]])</f>
        <v>1</v>
      </c>
    </row>
    <row r="189" spans="1:4" x14ac:dyDescent="0.25">
      <c r="A189">
        <v>188</v>
      </c>
      <c r="B189">
        <v>3</v>
      </c>
      <c r="C189">
        <v>3</v>
      </c>
      <c r="D189">
        <f>COUNTIF(tbl_ManagerSurvey[EmployeeID],tbl_ManagerSurvey[[#This Row],[EmployeeID]])</f>
        <v>1</v>
      </c>
    </row>
    <row r="190" spans="1:4" x14ac:dyDescent="0.25">
      <c r="A190">
        <v>189</v>
      </c>
      <c r="B190">
        <v>2</v>
      </c>
      <c r="C190">
        <v>3</v>
      </c>
      <c r="D190">
        <f>COUNTIF(tbl_ManagerSurvey[EmployeeID],tbl_ManagerSurvey[[#This Row],[EmployeeID]])</f>
        <v>1</v>
      </c>
    </row>
    <row r="191" spans="1:4" x14ac:dyDescent="0.25">
      <c r="A191">
        <v>190</v>
      </c>
      <c r="B191">
        <v>2</v>
      </c>
      <c r="C191">
        <v>3</v>
      </c>
      <c r="D191">
        <f>COUNTIF(tbl_ManagerSurvey[EmployeeID],tbl_ManagerSurvey[[#This Row],[EmployeeID]])</f>
        <v>1</v>
      </c>
    </row>
    <row r="192" spans="1:4" x14ac:dyDescent="0.25">
      <c r="A192">
        <v>191</v>
      </c>
      <c r="B192">
        <v>3</v>
      </c>
      <c r="C192">
        <v>3</v>
      </c>
      <c r="D192">
        <f>COUNTIF(tbl_ManagerSurvey[EmployeeID],tbl_ManagerSurvey[[#This Row],[EmployeeID]])</f>
        <v>1</v>
      </c>
    </row>
    <row r="193" spans="1:4" x14ac:dyDescent="0.25">
      <c r="A193">
        <v>192</v>
      </c>
      <c r="B193">
        <v>3</v>
      </c>
      <c r="C193">
        <v>3</v>
      </c>
      <c r="D193">
        <f>COUNTIF(tbl_ManagerSurvey[EmployeeID],tbl_ManagerSurvey[[#This Row],[EmployeeID]])</f>
        <v>1</v>
      </c>
    </row>
    <row r="194" spans="1:4" x14ac:dyDescent="0.25">
      <c r="A194">
        <v>193</v>
      </c>
      <c r="B194">
        <v>2</v>
      </c>
      <c r="C194">
        <v>3</v>
      </c>
      <c r="D194">
        <f>COUNTIF(tbl_ManagerSurvey[EmployeeID],tbl_ManagerSurvey[[#This Row],[EmployeeID]])</f>
        <v>1</v>
      </c>
    </row>
    <row r="195" spans="1:4" x14ac:dyDescent="0.25">
      <c r="A195">
        <v>194</v>
      </c>
      <c r="B195">
        <v>3</v>
      </c>
      <c r="C195">
        <v>3</v>
      </c>
      <c r="D195">
        <f>COUNTIF(tbl_ManagerSurvey[EmployeeID],tbl_ManagerSurvey[[#This Row],[EmployeeID]])</f>
        <v>1</v>
      </c>
    </row>
    <row r="196" spans="1:4" x14ac:dyDescent="0.25">
      <c r="A196">
        <v>195</v>
      </c>
      <c r="B196">
        <v>3</v>
      </c>
      <c r="C196">
        <v>4</v>
      </c>
      <c r="D196">
        <f>COUNTIF(tbl_ManagerSurvey[EmployeeID],tbl_ManagerSurvey[[#This Row],[EmployeeID]])</f>
        <v>1</v>
      </c>
    </row>
    <row r="197" spans="1:4" x14ac:dyDescent="0.25">
      <c r="A197">
        <v>196</v>
      </c>
      <c r="B197">
        <v>3</v>
      </c>
      <c r="C197">
        <v>3</v>
      </c>
      <c r="D197">
        <f>COUNTIF(tbl_ManagerSurvey[EmployeeID],tbl_ManagerSurvey[[#This Row],[EmployeeID]])</f>
        <v>1</v>
      </c>
    </row>
    <row r="198" spans="1:4" x14ac:dyDescent="0.25">
      <c r="A198">
        <v>197</v>
      </c>
      <c r="B198">
        <v>2</v>
      </c>
      <c r="C198">
        <v>3</v>
      </c>
      <c r="D198">
        <f>COUNTIF(tbl_ManagerSurvey[EmployeeID],tbl_ManagerSurvey[[#This Row],[EmployeeID]])</f>
        <v>1</v>
      </c>
    </row>
    <row r="199" spans="1:4" x14ac:dyDescent="0.25">
      <c r="A199">
        <v>198</v>
      </c>
      <c r="B199">
        <v>3</v>
      </c>
      <c r="C199">
        <v>3</v>
      </c>
      <c r="D199">
        <f>COUNTIF(tbl_ManagerSurvey[EmployeeID],tbl_ManagerSurvey[[#This Row],[EmployeeID]])</f>
        <v>1</v>
      </c>
    </row>
    <row r="200" spans="1:4" x14ac:dyDescent="0.25">
      <c r="A200">
        <v>199</v>
      </c>
      <c r="B200">
        <v>3</v>
      </c>
      <c r="C200">
        <v>3</v>
      </c>
      <c r="D200">
        <f>COUNTIF(tbl_ManagerSurvey[EmployeeID],tbl_ManagerSurvey[[#This Row],[EmployeeID]])</f>
        <v>1</v>
      </c>
    </row>
    <row r="201" spans="1:4" x14ac:dyDescent="0.25">
      <c r="A201">
        <v>200</v>
      </c>
      <c r="B201">
        <v>4</v>
      </c>
      <c r="C201">
        <v>3</v>
      </c>
      <c r="D201">
        <f>COUNTIF(tbl_ManagerSurvey[EmployeeID],tbl_ManagerSurvey[[#This Row],[EmployeeID]])</f>
        <v>1</v>
      </c>
    </row>
    <row r="202" spans="1:4" x14ac:dyDescent="0.25">
      <c r="A202">
        <v>201</v>
      </c>
      <c r="B202">
        <v>2</v>
      </c>
      <c r="C202">
        <v>3</v>
      </c>
      <c r="D202">
        <f>COUNTIF(tbl_ManagerSurvey[EmployeeID],tbl_ManagerSurvey[[#This Row],[EmployeeID]])</f>
        <v>1</v>
      </c>
    </row>
    <row r="203" spans="1:4" x14ac:dyDescent="0.25">
      <c r="A203">
        <v>202</v>
      </c>
      <c r="B203">
        <v>2</v>
      </c>
      <c r="C203">
        <v>3</v>
      </c>
      <c r="D203">
        <f>COUNTIF(tbl_ManagerSurvey[EmployeeID],tbl_ManagerSurvey[[#This Row],[EmployeeID]])</f>
        <v>1</v>
      </c>
    </row>
    <row r="204" spans="1:4" x14ac:dyDescent="0.25">
      <c r="A204">
        <v>203</v>
      </c>
      <c r="B204">
        <v>2</v>
      </c>
      <c r="C204">
        <v>3</v>
      </c>
      <c r="D204">
        <f>COUNTIF(tbl_ManagerSurvey[EmployeeID],tbl_ManagerSurvey[[#This Row],[EmployeeID]])</f>
        <v>1</v>
      </c>
    </row>
    <row r="205" spans="1:4" x14ac:dyDescent="0.25">
      <c r="A205">
        <v>204</v>
      </c>
      <c r="B205">
        <v>2</v>
      </c>
      <c r="C205">
        <v>3</v>
      </c>
      <c r="D205">
        <f>COUNTIF(tbl_ManagerSurvey[EmployeeID],tbl_ManagerSurvey[[#This Row],[EmployeeID]])</f>
        <v>1</v>
      </c>
    </row>
    <row r="206" spans="1:4" x14ac:dyDescent="0.25">
      <c r="A206">
        <v>205</v>
      </c>
      <c r="B206">
        <v>2</v>
      </c>
      <c r="C206">
        <v>3</v>
      </c>
      <c r="D206">
        <f>COUNTIF(tbl_ManagerSurvey[EmployeeID],tbl_ManagerSurvey[[#This Row],[EmployeeID]])</f>
        <v>1</v>
      </c>
    </row>
    <row r="207" spans="1:4" x14ac:dyDescent="0.25">
      <c r="A207">
        <v>206</v>
      </c>
      <c r="B207">
        <v>1</v>
      </c>
      <c r="C207">
        <v>4</v>
      </c>
      <c r="D207">
        <f>COUNTIF(tbl_ManagerSurvey[EmployeeID],tbl_ManagerSurvey[[#This Row],[EmployeeID]])</f>
        <v>1</v>
      </c>
    </row>
    <row r="208" spans="1:4" x14ac:dyDescent="0.25">
      <c r="A208">
        <v>207</v>
      </c>
      <c r="B208">
        <v>3</v>
      </c>
      <c r="C208">
        <v>3</v>
      </c>
      <c r="D208">
        <f>COUNTIF(tbl_ManagerSurvey[EmployeeID],tbl_ManagerSurvey[[#This Row],[EmployeeID]])</f>
        <v>1</v>
      </c>
    </row>
    <row r="209" spans="1:4" x14ac:dyDescent="0.25">
      <c r="A209">
        <v>208</v>
      </c>
      <c r="B209">
        <v>3</v>
      </c>
      <c r="C209">
        <v>3</v>
      </c>
      <c r="D209">
        <f>COUNTIF(tbl_ManagerSurvey[EmployeeID],tbl_ManagerSurvey[[#This Row],[EmployeeID]])</f>
        <v>1</v>
      </c>
    </row>
    <row r="210" spans="1:4" x14ac:dyDescent="0.25">
      <c r="A210">
        <v>209</v>
      </c>
      <c r="B210">
        <v>3</v>
      </c>
      <c r="C210">
        <v>3</v>
      </c>
      <c r="D210">
        <f>COUNTIF(tbl_ManagerSurvey[EmployeeID],tbl_ManagerSurvey[[#This Row],[EmployeeID]])</f>
        <v>1</v>
      </c>
    </row>
    <row r="211" spans="1:4" x14ac:dyDescent="0.25">
      <c r="A211">
        <v>210</v>
      </c>
      <c r="B211">
        <v>3</v>
      </c>
      <c r="C211">
        <v>3</v>
      </c>
      <c r="D211">
        <f>COUNTIF(tbl_ManagerSurvey[EmployeeID],tbl_ManagerSurvey[[#This Row],[EmployeeID]])</f>
        <v>1</v>
      </c>
    </row>
    <row r="212" spans="1:4" x14ac:dyDescent="0.25">
      <c r="A212">
        <v>211</v>
      </c>
      <c r="B212">
        <v>3</v>
      </c>
      <c r="C212">
        <v>3</v>
      </c>
      <c r="D212">
        <f>COUNTIF(tbl_ManagerSurvey[EmployeeID],tbl_ManagerSurvey[[#This Row],[EmployeeID]])</f>
        <v>1</v>
      </c>
    </row>
    <row r="213" spans="1:4" x14ac:dyDescent="0.25">
      <c r="A213">
        <v>212</v>
      </c>
      <c r="B213">
        <v>2</v>
      </c>
      <c r="C213">
        <v>4</v>
      </c>
      <c r="D213">
        <f>COUNTIF(tbl_ManagerSurvey[EmployeeID],tbl_ManagerSurvey[[#This Row],[EmployeeID]])</f>
        <v>1</v>
      </c>
    </row>
    <row r="214" spans="1:4" x14ac:dyDescent="0.25">
      <c r="A214">
        <v>213</v>
      </c>
      <c r="B214">
        <v>2</v>
      </c>
      <c r="C214">
        <v>3</v>
      </c>
      <c r="D214">
        <f>COUNTIF(tbl_ManagerSurvey[EmployeeID],tbl_ManagerSurvey[[#This Row],[EmployeeID]])</f>
        <v>1</v>
      </c>
    </row>
    <row r="215" spans="1:4" x14ac:dyDescent="0.25">
      <c r="A215">
        <v>214</v>
      </c>
      <c r="B215">
        <v>3</v>
      </c>
      <c r="C215">
        <v>3</v>
      </c>
      <c r="D215">
        <f>COUNTIF(tbl_ManagerSurvey[EmployeeID],tbl_ManagerSurvey[[#This Row],[EmployeeID]])</f>
        <v>1</v>
      </c>
    </row>
    <row r="216" spans="1:4" x14ac:dyDescent="0.25">
      <c r="A216">
        <v>215</v>
      </c>
      <c r="B216">
        <v>3</v>
      </c>
      <c r="C216">
        <v>3</v>
      </c>
      <c r="D216">
        <f>COUNTIF(tbl_ManagerSurvey[EmployeeID],tbl_ManagerSurvey[[#This Row],[EmployeeID]])</f>
        <v>1</v>
      </c>
    </row>
    <row r="217" spans="1:4" x14ac:dyDescent="0.25">
      <c r="A217">
        <v>216</v>
      </c>
      <c r="B217">
        <v>1</v>
      </c>
      <c r="C217">
        <v>3</v>
      </c>
      <c r="D217">
        <f>COUNTIF(tbl_ManagerSurvey[EmployeeID],tbl_ManagerSurvey[[#This Row],[EmployeeID]])</f>
        <v>1</v>
      </c>
    </row>
    <row r="218" spans="1:4" x14ac:dyDescent="0.25">
      <c r="A218">
        <v>217</v>
      </c>
      <c r="B218">
        <v>2</v>
      </c>
      <c r="C218">
        <v>3</v>
      </c>
      <c r="D218">
        <f>COUNTIF(tbl_ManagerSurvey[EmployeeID],tbl_ManagerSurvey[[#This Row],[EmployeeID]])</f>
        <v>1</v>
      </c>
    </row>
    <row r="219" spans="1:4" x14ac:dyDescent="0.25">
      <c r="A219">
        <v>218</v>
      </c>
      <c r="B219">
        <v>3</v>
      </c>
      <c r="C219">
        <v>3</v>
      </c>
      <c r="D219">
        <f>COUNTIF(tbl_ManagerSurvey[EmployeeID],tbl_ManagerSurvey[[#This Row],[EmployeeID]])</f>
        <v>1</v>
      </c>
    </row>
    <row r="220" spans="1:4" x14ac:dyDescent="0.25">
      <c r="A220">
        <v>219</v>
      </c>
      <c r="B220">
        <v>1</v>
      </c>
      <c r="C220">
        <v>3</v>
      </c>
      <c r="D220">
        <f>COUNTIF(tbl_ManagerSurvey[EmployeeID],tbl_ManagerSurvey[[#This Row],[EmployeeID]])</f>
        <v>1</v>
      </c>
    </row>
    <row r="221" spans="1:4" x14ac:dyDescent="0.25">
      <c r="A221">
        <v>220</v>
      </c>
      <c r="B221">
        <v>3</v>
      </c>
      <c r="C221">
        <v>3</v>
      </c>
      <c r="D221">
        <f>COUNTIF(tbl_ManagerSurvey[EmployeeID],tbl_ManagerSurvey[[#This Row],[EmployeeID]])</f>
        <v>1</v>
      </c>
    </row>
    <row r="222" spans="1:4" x14ac:dyDescent="0.25">
      <c r="A222">
        <v>221</v>
      </c>
      <c r="B222">
        <v>2</v>
      </c>
      <c r="C222">
        <v>3</v>
      </c>
      <c r="D222">
        <f>COUNTIF(tbl_ManagerSurvey[EmployeeID],tbl_ManagerSurvey[[#This Row],[EmployeeID]])</f>
        <v>1</v>
      </c>
    </row>
    <row r="223" spans="1:4" x14ac:dyDescent="0.25">
      <c r="A223">
        <v>222</v>
      </c>
      <c r="B223">
        <v>3</v>
      </c>
      <c r="C223">
        <v>4</v>
      </c>
      <c r="D223">
        <f>COUNTIF(tbl_ManagerSurvey[EmployeeID],tbl_ManagerSurvey[[#This Row],[EmployeeID]])</f>
        <v>1</v>
      </c>
    </row>
    <row r="224" spans="1:4" x14ac:dyDescent="0.25">
      <c r="A224">
        <v>223</v>
      </c>
      <c r="B224">
        <v>3</v>
      </c>
      <c r="C224">
        <v>3</v>
      </c>
      <c r="D224">
        <f>COUNTIF(tbl_ManagerSurvey[EmployeeID],tbl_ManagerSurvey[[#This Row],[EmployeeID]])</f>
        <v>1</v>
      </c>
    </row>
    <row r="225" spans="1:4" x14ac:dyDescent="0.25">
      <c r="A225">
        <v>224</v>
      </c>
      <c r="B225">
        <v>3</v>
      </c>
      <c r="C225">
        <v>3</v>
      </c>
      <c r="D225">
        <f>COUNTIF(tbl_ManagerSurvey[EmployeeID],tbl_ManagerSurvey[[#This Row],[EmployeeID]])</f>
        <v>1</v>
      </c>
    </row>
    <row r="226" spans="1:4" x14ac:dyDescent="0.25">
      <c r="A226">
        <v>225</v>
      </c>
      <c r="B226">
        <v>2</v>
      </c>
      <c r="C226">
        <v>3</v>
      </c>
      <c r="D226">
        <f>COUNTIF(tbl_ManagerSurvey[EmployeeID],tbl_ManagerSurvey[[#This Row],[EmployeeID]])</f>
        <v>1</v>
      </c>
    </row>
    <row r="227" spans="1:4" x14ac:dyDescent="0.25">
      <c r="A227">
        <v>226</v>
      </c>
      <c r="B227">
        <v>3</v>
      </c>
      <c r="C227">
        <v>3</v>
      </c>
      <c r="D227">
        <f>COUNTIF(tbl_ManagerSurvey[EmployeeID],tbl_ManagerSurvey[[#This Row],[EmployeeID]])</f>
        <v>1</v>
      </c>
    </row>
    <row r="228" spans="1:4" x14ac:dyDescent="0.25">
      <c r="A228">
        <v>227</v>
      </c>
      <c r="B228">
        <v>3</v>
      </c>
      <c r="C228">
        <v>3</v>
      </c>
      <c r="D228">
        <f>COUNTIF(tbl_ManagerSurvey[EmployeeID],tbl_ManagerSurvey[[#This Row],[EmployeeID]])</f>
        <v>1</v>
      </c>
    </row>
    <row r="229" spans="1:4" x14ac:dyDescent="0.25">
      <c r="A229">
        <v>228</v>
      </c>
      <c r="B229">
        <v>3</v>
      </c>
      <c r="C229">
        <v>3</v>
      </c>
      <c r="D229">
        <f>COUNTIF(tbl_ManagerSurvey[EmployeeID],tbl_ManagerSurvey[[#This Row],[EmployeeID]])</f>
        <v>1</v>
      </c>
    </row>
    <row r="230" spans="1:4" x14ac:dyDescent="0.25">
      <c r="A230">
        <v>229</v>
      </c>
      <c r="B230">
        <v>3</v>
      </c>
      <c r="C230">
        <v>3</v>
      </c>
      <c r="D230">
        <f>COUNTIF(tbl_ManagerSurvey[EmployeeID],tbl_ManagerSurvey[[#This Row],[EmployeeID]])</f>
        <v>1</v>
      </c>
    </row>
    <row r="231" spans="1:4" x14ac:dyDescent="0.25">
      <c r="A231">
        <v>230</v>
      </c>
      <c r="B231">
        <v>1</v>
      </c>
      <c r="C231">
        <v>3</v>
      </c>
      <c r="D231">
        <f>COUNTIF(tbl_ManagerSurvey[EmployeeID],tbl_ManagerSurvey[[#This Row],[EmployeeID]])</f>
        <v>1</v>
      </c>
    </row>
    <row r="232" spans="1:4" x14ac:dyDescent="0.25">
      <c r="A232">
        <v>231</v>
      </c>
      <c r="B232">
        <v>3</v>
      </c>
      <c r="C232">
        <v>3</v>
      </c>
      <c r="D232">
        <f>COUNTIF(tbl_ManagerSurvey[EmployeeID],tbl_ManagerSurvey[[#This Row],[EmployeeID]])</f>
        <v>1</v>
      </c>
    </row>
    <row r="233" spans="1:4" x14ac:dyDescent="0.25">
      <c r="A233">
        <v>232</v>
      </c>
      <c r="B233">
        <v>3</v>
      </c>
      <c r="C233">
        <v>3</v>
      </c>
      <c r="D233">
        <f>COUNTIF(tbl_ManagerSurvey[EmployeeID],tbl_ManagerSurvey[[#This Row],[EmployeeID]])</f>
        <v>1</v>
      </c>
    </row>
    <row r="234" spans="1:4" x14ac:dyDescent="0.25">
      <c r="A234">
        <v>233</v>
      </c>
      <c r="B234">
        <v>4</v>
      </c>
      <c r="C234">
        <v>3</v>
      </c>
      <c r="D234">
        <f>COUNTIF(tbl_ManagerSurvey[EmployeeID],tbl_ManagerSurvey[[#This Row],[EmployeeID]])</f>
        <v>1</v>
      </c>
    </row>
    <row r="235" spans="1:4" x14ac:dyDescent="0.25">
      <c r="A235">
        <v>234</v>
      </c>
      <c r="B235">
        <v>3</v>
      </c>
      <c r="C235">
        <v>3</v>
      </c>
      <c r="D235">
        <f>COUNTIF(tbl_ManagerSurvey[EmployeeID],tbl_ManagerSurvey[[#This Row],[EmployeeID]])</f>
        <v>1</v>
      </c>
    </row>
    <row r="236" spans="1:4" x14ac:dyDescent="0.25">
      <c r="A236">
        <v>235</v>
      </c>
      <c r="B236">
        <v>4</v>
      </c>
      <c r="C236">
        <v>3</v>
      </c>
      <c r="D236">
        <f>COUNTIF(tbl_ManagerSurvey[EmployeeID],tbl_ManagerSurvey[[#This Row],[EmployeeID]])</f>
        <v>1</v>
      </c>
    </row>
    <row r="237" spans="1:4" x14ac:dyDescent="0.25">
      <c r="A237">
        <v>236</v>
      </c>
      <c r="B237">
        <v>4</v>
      </c>
      <c r="C237">
        <v>4</v>
      </c>
      <c r="D237">
        <f>COUNTIF(tbl_ManagerSurvey[EmployeeID],tbl_ManagerSurvey[[#This Row],[EmployeeID]])</f>
        <v>1</v>
      </c>
    </row>
    <row r="238" spans="1:4" x14ac:dyDescent="0.25">
      <c r="A238">
        <v>237</v>
      </c>
      <c r="B238">
        <v>2</v>
      </c>
      <c r="C238">
        <v>4</v>
      </c>
      <c r="D238">
        <f>COUNTIF(tbl_ManagerSurvey[EmployeeID],tbl_ManagerSurvey[[#This Row],[EmployeeID]])</f>
        <v>1</v>
      </c>
    </row>
    <row r="239" spans="1:4" x14ac:dyDescent="0.25">
      <c r="A239">
        <v>238</v>
      </c>
      <c r="B239">
        <v>3</v>
      </c>
      <c r="C239">
        <v>3</v>
      </c>
      <c r="D239">
        <f>COUNTIF(tbl_ManagerSurvey[EmployeeID],tbl_ManagerSurvey[[#This Row],[EmployeeID]])</f>
        <v>1</v>
      </c>
    </row>
    <row r="240" spans="1:4" x14ac:dyDescent="0.25">
      <c r="A240">
        <v>239</v>
      </c>
      <c r="B240">
        <v>1</v>
      </c>
      <c r="C240">
        <v>3</v>
      </c>
      <c r="D240">
        <f>COUNTIF(tbl_ManagerSurvey[EmployeeID],tbl_ManagerSurvey[[#This Row],[EmployeeID]])</f>
        <v>1</v>
      </c>
    </row>
    <row r="241" spans="1:4" x14ac:dyDescent="0.25">
      <c r="A241">
        <v>240</v>
      </c>
      <c r="B241">
        <v>3</v>
      </c>
      <c r="C241">
        <v>3</v>
      </c>
      <c r="D241">
        <f>COUNTIF(tbl_ManagerSurvey[EmployeeID],tbl_ManagerSurvey[[#This Row],[EmployeeID]])</f>
        <v>1</v>
      </c>
    </row>
    <row r="242" spans="1:4" x14ac:dyDescent="0.25">
      <c r="A242">
        <v>241</v>
      </c>
      <c r="B242">
        <v>2</v>
      </c>
      <c r="C242">
        <v>3</v>
      </c>
      <c r="D242">
        <f>COUNTIF(tbl_ManagerSurvey[EmployeeID],tbl_ManagerSurvey[[#This Row],[EmployeeID]])</f>
        <v>1</v>
      </c>
    </row>
    <row r="243" spans="1:4" x14ac:dyDescent="0.25">
      <c r="A243">
        <v>242</v>
      </c>
      <c r="B243">
        <v>3</v>
      </c>
      <c r="C243">
        <v>3</v>
      </c>
      <c r="D243">
        <f>COUNTIF(tbl_ManagerSurvey[EmployeeID],tbl_ManagerSurvey[[#This Row],[EmployeeID]])</f>
        <v>1</v>
      </c>
    </row>
    <row r="244" spans="1:4" x14ac:dyDescent="0.25">
      <c r="A244">
        <v>243</v>
      </c>
      <c r="B244">
        <v>3</v>
      </c>
      <c r="C244">
        <v>3</v>
      </c>
      <c r="D244">
        <f>COUNTIF(tbl_ManagerSurvey[EmployeeID],tbl_ManagerSurvey[[#This Row],[EmployeeID]])</f>
        <v>1</v>
      </c>
    </row>
    <row r="245" spans="1:4" x14ac:dyDescent="0.25">
      <c r="A245">
        <v>244</v>
      </c>
      <c r="B245">
        <v>3</v>
      </c>
      <c r="C245">
        <v>3</v>
      </c>
      <c r="D245">
        <f>COUNTIF(tbl_ManagerSurvey[EmployeeID],tbl_ManagerSurvey[[#This Row],[EmployeeID]])</f>
        <v>1</v>
      </c>
    </row>
    <row r="246" spans="1:4" x14ac:dyDescent="0.25">
      <c r="A246">
        <v>245</v>
      </c>
      <c r="B246">
        <v>2</v>
      </c>
      <c r="C246">
        <v>3</v>
      </c>
      <c r="D246">
        <f>COUNTIF(tbl_ManagerSurvey[EmployeeID],tbl_ManagerSurvey[[#This Row],[EmployeeID]])</f>
        <v>1</v>
      </c>
    </row>
    <row r="247" spans="1:4" x14ac:dyDescent="0.25">
      <c r="A247">
        <v>246</v>
      </c>
      <c r="B247">
        <v>3</v>
      </c>
      <c r="C247">
        <v>3</v>
      </c>
      <c r="D247">
        <f>COUNTIF(tbl_ManagerSurvey[EmployeeID],tbl_ManagerSurvey[[#This Row],[EmployeeID]])</f>
        <v>1</v>
      </c>
    </row>
    <row r="248" spans="1:4" x14ac:dyDescent="0.25">
      <c r="A248">
        <v>247</v>
      </c>
      <c r="B248">
        <v>3</v>
      </c>
      <c r="C248">
        <v>3</v>
      </c>
      <c r="D248">
        <f>COUNTIF(tbl_ManagerSurvey[EmployeeID],tbl_ManagerSurvey[[#This Row],[EmployeeID]])</f>
        <v>1</v>
      </c>
    </row>
    <row r="249" spans="1:4" x14ac:dyDescent="0.25">
      <c r="A249">
        <v>248</v>
      </c>
      <c r="B249">
        <v>4</v>
      </c>
      <c r="C249">
        <v>3</v>
      </c>
      <c r="D249">
        <f>COUNTIF(tbl_ManagerSurvey[EmployeeID],tbl_ManagerSurvey[[#This Row],[EmployeeID]])</f>
        <v>1</v>
      </c>
    </row>
    <row r="250" spans="1:4" x14ac:dyDescent="0.25">
      <c r="A250">
        <v>249</v>
      </c>
      <c r="B250">
        <v>2</v>
      </c>
      <c r="C250">
        <v>3</v>
      </c>
      <c r="D250">
        <f>COUNTIF(tbl_ManagerSurvey[EmployeeID],tbl_ManagerSurvey[[#This Row],[EmployeeID]])</f>
        <v>1</v>
      </c>
    </row>
    <row r="251" spans="1:4" x14ac:dyDescent="0.25">
      <c r="A251">
        <v>250</v>
      </c>
      <c r="B251">
        <v>3</v>
      </c>
      <c r="C251">
        <v>3</v>
      </c>
      <c r="D251">
        <f>COUNTIF(tbl_ManagerSurvey[EmployeeID],tbl_ManagerSurvey[[#This Row],[EmployeeID]])</f>
        <v>1</v>
      </c>
    </row>
    <row r="252" spans="1:4" x14ac:dyDescent="0.25">
      <c r="A252">
        <v>251</v>
      </c>
      <c r="B252">
        <v>3</v>
      </c>
      <c r="C252">
        <v>3</v>
      </c>
      <c r="D252">
        <f>COUNTIF(tbl_ManagerSurvey[EmployeeID],tbl_ManagerSurvey[[#This Row],[EmployeeID]])</f>
        <v>1</v>
      </c>
    </row>
    <row r="253" spans="1:4" x14ac:dyDescent="0.25">
      <c r="A253">
        <v>252</v>
      </c>
      <c r="B253">
        <v>3</v>
      </c>
      <c r="C253">
        <v>4</v>
      </c>
      <c r="D253">
        <f>COUNTIF(tbl_ManagerSurvey[EmployeeID],tbl_ManagerSurvey[[#This Row],[EmployeeID]])</f>
        <v>1</v>
      </c>
    </row>
    <row r="254" spans="1:4" x14ac:dyDescent="0.25">
      <c r="A254">
        <v>253</v>
      </c>
      <c r="B254">
        <v>2</v>
      </c>
      <c r="C254">
        <v>3</v>
      </c>
      <c r="D254">
        <f>COUNTIF(tbl_ManagerSurvey[EmployeeID],tbl_ManagerSurvey[[#This Row],[EmployeeID]])</f>
        <v>1</v>
      </c>
    </row>
    <row r="255" spans="1:4" x14ac:dyDescent="0.25">
      <c r="A255">
        <v>254</v>
      </c>
      <c r="B255">
        <v>2</v>
      </c>
      <c r="C255">
        <v>3</v>
      </c>
      <c r="D255">
        <f>COUNTIF(tbl_ManagerSurvey[EmployeeID],tbl_ManagerSurvey[[#This Row],[EmployeeID]])</f>
        <v>1</v>
      </c>
    </row>
    <row r="256" spans="1:4" x14ac:dyDescent="0.25">
      <c r="A256">
        <v>255</v>
      </c>
      <c r="B256">
        <v>1</v>
      </c>
      <c r="C256">
        <v>3</v>
      </c>
      <c r="D256">
        <f>COUNTIF(tbl_ManagerSurvey[EmployeeID],tbl_ManagerSurvey[[#This Row],[EmployeeID]])</f>
        <v>1</v>
      </c>
    </row>
    <row r="257" spans="1:4" x14ac:dyDescent="0.25">
      <c r="A257">
        <v>256</v>
      </c>
      <c r="B257">
        <v>2</v>
      </c>
      <c r="C257">
        <v>3</v>
      </c>
      <c r="D257">
        <f>COUNTIF(tbl_ManagerSurvey[EmployeeID],tbl_ManagerSurvey[[#This Row],[EmployeeID]])</f>
        <v>1</v>
      </c>
    </row>
    <row r="258" spans="1:4" x14ac:dyDescent="0.25">
      <c r="A258">
        <v>257</v>
      </c>
      <c r="B258">
        <v>3</v>
      </c>
      <c r="C258">
        <v>3</v>
      </c>
      <c r="D258">
        <f>COUNTIF(tbl_ManagerSurvey[EmployeeID],tbl_ManagerSurvey[[#This Row],[EmployeeID]])</f>
        <v>1</v>
      </c>
    </row>
    <row r="259" spans="1:4" x14ac:dyDescent="0.25">
      <c r="A259">
        <v>258</v>
      </c>
      <c r="B259">
        <v>4</v>
      </c>
      <c r="C259">
        <v>3</v>
      </c>
      <c r="D259">
        <f>COUNTIF(tbl_ManagerSurvey[EmployeeID],tbl_ManagerSurvey[[#This Row],[EmployeeID]])</f>
        <v>1</v>
      </c>
    </row>
    <row r="260" spans="1:4" x14ac:dyDescent="0.25">
      <c r="A260">
        <v>259</v>
      </c>
      <c r="B260">
        <v>3</v>
      </c>
      <c r="C260">
        <v>3</v>
      </c>
      <c r="D260">
        <f>COUNTIF(tbl_ManagerSurvey[EmployeeID],tbl_ManagerSurvey[[#This Row],[EmployeeID]])</f>
        <v>1</v>
      </c>
    </row>
    <row r="261" spans="1:4" x14ac:dyDescent="0.25">
      <c r="A261">
        <v>260</v>
      </c>
      <c r="B261">
        <v>3</v>
      </c>
      <c r="C261">
        <v>3</v>
      </c>
      <c r="D261">
        <f>COUNTIF(tbl_ManagerSurvey[EmployeeID],tbl_ManagerSurvey[[#This Row],[EmployeeID]])</f>
        <v>1</v>
      </c>
    </row>
    <row r="262" spans="1:4" x14ac:dyDescent="0.25">
      <c r="A262">
        <v>261</v>
      </c>
      <c r="B262">
        <v>2</v>
      </c>
      <c r="C262">
        <v>4</v>
      </c>
      <c r="D262">
        <f>COUNTIF(tbl_ManagerSurvey[EmployeeID],tbl_ManagerSurvey[[#This Row],[EmployeeID]])</f>
        <v>1</v>
      </c>
    </row>
    <row r="263" spans="1:4" x14ac:dyDescent="0.25">
      <c r="A263">
        <v>262</v>
      </c>
      <c r="B263">
        <v>2</v>
      </c>
      <c r="C263">
        <v>3</v>
      </c>
      <c r="D263">
        <f>COUNTIF(tbl_ManagerSurvey[EmployeeID],tbl_ManagerSurvey[[#This Row],[EmployeeID]])</f>
        <v>1</v>
      </c>
    </row>
    <row r="264" spans="1:4" x14ac:dyDescent="0.25">
      <c r="A264">
        <v>263</v>
      </c>
      <c r="B264">
        <v>4</v>
      </c>
      <c r="C264">
        <v>3</v>
      </c>
      <c r="D264">
        <f>COUNTIF(tbl_ManagerSurvey[EmployeeID],tbl_ManagerSurvey[[#This Row],[EmployeeID]])</f>
        <v>1</v>
      </c>
    </row>
    <row r="265" spans="1:4" x14ac:dyDescent="0.25">
      <c r="A265">
        <v>264</v>
      </c>
      <c r="B265">
        <v>3</v>
      </c>
      <c r="C265">
        <v>3</v>
      </c>
      <c r="D265">
        <f>COUNTIF(tbl_ManagerSurvey[EmployeeID],tbl_ManagerSurvey[[#This Row],[EmployeeID]])</f>
        <v>1</v>
      </c>
    </row>
    <row r="266" spans="1:4" x14ac:dyDescent="0.25">
      <c r="A266">
        <v>265</v>
      </c>
      <c r="B266">
        <v>4</v>
      </c>
      <c r="C266">
        <v>3</v>
      </c>
      <c r="D266">
        <f>COUNTIF(tbl_ManagerSurvey[EmployeeID],tbl_ManagerSurvey[[#This Row],[EmployeeID]])</f>
        <v>1</v>
      </c>
    </row>
    <row r="267" spans="1:4" x14ac:dyDescent="0.25">
      <c r="A267">
        <v>266</v>
      </c>
      <c r="B267">
        <v>4</v>
      </c>
      <c r="C267">
        <v>3</v>
      </c>
      <c r="D267">
        <f>COUNTIF(tbl_ManagerSurvey[EmployeeID],tbl_ManagerSurvey[[#This Row],[EmployeeID]])</f>
        <v>1</v>
      </c>
    </row>
    <row r="268" spans="1:4" x14ac:dyDescent="0.25">
      <c r="A268">
        <v>267</v>
      </c>
      <c r="B268">
        <v>3</v>
      </c>
      <c r="C268">
        <v>4</v>
      </c>
      <c r="D268">
        <f>COUNTIF(tbl_ManagerSurvey[EmployeeID],tbl_ManagerSurvey[[#This Row],[EmployeeID]])</f>
        <v>1</v>
      </c>
    </row>
    <row r="269" spans="1:4" x14ac:dyDescent="0.25">
      <c r="A269">
        <v>268</v>
      </c>
      <c r="B269">
        <v>1</v>
      </c>
      <c r="C269">
        <v>3</v>
      </c>
      <c r="D269">
        <f>COUNTIF(tbl_ManagerSurvey[EmployeeID],tbl_ManagerSurvey[[#This Row],[EmployeeID]])</f>
        <v>1</v>
      </c>
    </row>
    <row r="270" spans="1:4" x14ac:dyDescent="0.25">
      <c r="A270">
        <v>269</v>
      </c>
      <c r="B270">
        <v>3</v>
      </c>
      <c r="C270">
        <v>3</v>
      </c>
      <c r="D270">
        <f>COUNTIF(tbl_ManagerSurvey[EmployeeID],tbl_ManagerSurvey[[#This Row],[EmployeeID]])</f>
        <v>1</v>
      </c>
    </row>
    <row r="271" spans="1:4" x14ac:dyDescent="0.25">
      <c r="A271">
        <v>270</v>
      </c>
      <c r="B271">
        <v>1</v>
      </c>
      <c r="C271">
        <v>3</v>
      </c>
      <c r="D271">
        <f>COUNTIF(tbl_ManagerSurvey[EmployeeID],tbl_ManagerSurvey[[#This Row],[EmployeeID]])</f>
        <v>1</v>
      </c>
    </row>
    <row r="272" spans="1:4" x14ac:dyDescent="0.25">
      <c r="A272">
        <v>271</v>
      </c>
      <c r="B272">
        <v>2</v>
      </c>
      <c r="C272">
        <v>3</v>
      </c>
      <c r="D272">
        <f>COUNTIF(tbl_ManagerSurvey[EmployeeID],tbl_ManagerSurvey[[#This Row],[EmployeeID]])</f>
        <v>1</v>
      </c>
    </row>
    <row r="273" spans="1:4" x14ac:dyDescent="0.25">
      <c r="A273">
        <v>272</v>
      </c>
      <c r="B273">
        <v>2</v>
      </c>
      <c r="C273">
        <v>3</v>
      </c>
      <c r="D273">
        <f>COUNTIF(tbl_ManagerSurvey[EmployeeID],tbl_ManagerSurvey[[#This Row],[EmployeeID]])</f>
        <v>1</v>
      </c>
    </row>
    <row r="274" spans="1:4" x14ac:dyDescent="0.25">
      <c r="A274">
        <v>273</v>
      </c>
      <c r="B274">
        <v>2</v>
      </c>
      <c r="C274">
        <v>4</v>
      </c>
      <c r="D274">
        <f>COUNTIF(tbl_ManagerSurvey[EmployeeID],tbl_ManagerSurvey[[#This Row],[EmployeeID]])</f>
        <v>1</v>
      </c>
    </row>
    <row r="275" spans="1:4" x14ac:dyDescent="0.25">
      <c r="A275">
        <v>274</v>
      </c>
      <c r="B275">
        <v>3</v>
      </c>
      <c r="C275">
        <v>3</v>
      </c>
      <c r="D275">
        <f>COUNTIF(tbl_ManagerSurvey[EmployeeID],tbl_ManagerSurvey[[#This Row],[EmployeeID]])</f>
        <v>1</v>
      </c>
    </row>
    <row r="276" spans="1:4" x14ac:dyDescent="0.25">
      <c r="A276">
        <v>275</v>
      </c>
      <c r="B276">
        <v>3</v>
      </c>
      <c r="C276">
        <v>3</v>
      </c>
      <c r="D276">
        <f>COUNTIF(tbl_ManagerSurvey[EmployeeID],tbl_ManagerSurvey[[#This Row],[EmployeeID]])</f>
        <v>1</v>
      </c>
    </row>
    <row r="277" spans="1:4" x14ac:dyDescent="0.25">
      <c r="A277">
        <v>276</v>
      </c>
      <c r="B277">
        <v>3</v>
      </c>
      <c r="C277">
        <v>3</v>
      </c>
      <c r="D277">
        <f>COUNTIF(tbl_ManagerSurvey[EmployeeID],tbl_ManagerSurvey[[#This Row],[EmployeeID]])</f>
        <v>1</v>
      </c>
    </row>
    <row r="278" spans="1:4" x14ac:dyDescent="0.25">
      <c r="A278">
        <v>277</v>
      </c>
      <c r="B278">
        <v>3</v>
      </c>
      <c r="C278">
        <v>3</v>
      </c>
      <c r="D278">
        <f>COUNTIF(tbl_ManagerSurvey[EmployeeID],tbl_ManagerSurvey[[#This Row],[EmployeeID]])</f>
        <v>1</v>
      </c>
    </row>
    <row r="279" spans="1:4" x14ac:dyDescent="0.25">
      <c r="A279">
        <v>278</v>
      </c>
      <c r="B279">
        <v>3</v>
      </c>
      <c r="C279">
        <v>4</v>
      </c>
      <c r="D279">
        <f>COUNTIF(tbl_ManagerSurvey[EmployeeID],tbl_ManagerSurvey[[#This Row],[EmployeeID]])</f>
        <v>1</v>
      </c>
    </row>
    <row r="280" spans="1:4" x14ac:dyDescent="0.25">
      <c r="A280">
        <v>279</v>
      </c>
      <c r="B280">
        <v>4</v>
      </c>
      <c r="C280">
        <v>4</v>
      </c>
      <c r="D280">
        <f>COUNTIF(tbl_ManagerSurvey[EmployeeID],tbl_ManagerSurvey[[#This Row],[EmployeeID]])</f>
        <v>1</v>
      </c>
    </row>
    <row r="281" spans="1:4" x14ac:dyDescent="0.25">
      <c r="A281">
        <v>280</v>
      </c>
      <c r="B281">
        <v>2</v>
      </c>
      <c r="C281">
        <v>3</v>
      </c>
      <c r="D281">
        <f>COUNTIF(tbl_ManagerSurvey[EmployeeID],tbl_ManagerSurvey[[#This Row],[EmployeeID]])</f>
        <v>1</v>
      </c>
    </row>
    <row r="282" spans="1:4" x14ac:dyDescent="0.25">
      <c r="A282">
        <v>281</v>
      </c>
      <c r="B282">
        <v>3</v>
      </c>
      <c r="C282">
        <v>3</v>
      </c>
      <c r="D282">
        <f>COUNTIF(tbl_ManagerSurvey[EmployeeID],tbl_ManagerSurvey[[#This Row],[EmployeeID]])</f>
        <v>1</v>
      </c>
    </row>
    <row r="283" spans="1:4" x14ac:dyDescent="0.25">
      <c r="A283">
        <v>282</v>
      </c>
      <c r="B283">
        <v>4</v>
      </c>
      <c r="C283">
        <v>4</v>
      </c>
      <c r="D283">
        <f>COUNTIF(tbl_ManagerSurvey[EmployeeID],tbl_ManagerSurvey[[#This Row],[EmployeeID]])</f>
        <v>1</v>
      </c>
    </row>
    <row r="284" spans="1:4" x14ac:dyDescent="0.25">
      <c r="A284">
        <v>283</v>
      </c>
      <c r="B284">
        <v>2</v>
      </c>
      <c r="C284">
        <v>3</v>
      </c>
      <c r="D284">
        <f>COUNTIF(tbl_ManagerSurvey[EmployeeID],tbl_ManagerSurvey[[#This Row],[EmployeeID]])</f>
        <v>1</v>
      </c>
    </row>
    <row r="285" spans="1:4" x14ac:dyDescent="0.25">
      <c r="A285">
        <v>284</v>
      </c>
      <c r="B285">
        <v>3</v>
      </c>
      <c r="C285">
        <v>3</v>
      </c>
      <c r="D285">
        <f>COUNTIF(tbl_ManagerSurvey[EmployeeID],tbl_ManagerSurvey[[#This Row],[EmployeeID]])</f>
        <v>1</v>
      </c>
    </row>
    <row r="286" spans="1:4" x14ac:dyDescent="0.25">
      <c r="A286">
        <v>285</v>
      </c>
      <c r="B286">
        <v>3</v>
      </c>
      <c r="C286">
        <v>3</v>
      </c>
      <c r="D286">
        <f>COUNTIF(tbl_ManagerSurvey[EmployeeID],tbl_ManagerSurvey[[#This Row],[EmployeeID]])</f>
        <v>1</v>
      </c>
    </row>
    <row r="287" spans="1:4" x14ac:dyDescent="0.25">
      <c r="A287">
        <v>286</v>
      </c>
      <c r="B287">
        <v>2</v>
      </c>
      <c r="C287">
        <v>3</v>
      </c>
      <c r="D287">
        <f>COUNTIF(tbl_ManagerSurvey[EmployeeID],tbl_ManagerSurvey[[#This Row],[EmployeeID]])</f>
        <v>1</v>
      </c>
    </row>
    <row r="288" spans="1:4" x14ac:dyDescent="0.25">
      <c r="A288">
        <v>287</v>
      </c>
      <c r="B288">
        <v>2</v>
      </c>
      <c r="C288">
        <v>4</v>
      </c>
      <c r="D288">
        <f>COUNTIF(tbl_ManagerSurvey[EmployeeID],tbl_ManagerSurvey[[#This Row],[EmployeeID]])</f>
        <v>1</v>
      </c>
    </row>
    <row r="289" spans="1:4" x14ac:dyDescent="0.25">
      <c r="A289">
        <v>288</v>
      </c>
      <c r="B289">
        <v>3</v>
      </c>
      <c r="C289">
        <v>3</v>
      </c>
      <c r="D289">
        <f>COUNTIF(tbl_ManagerSurvey[EmployeeID],tbl_ManagerSurvey[[#This Row],[EmployeeID]])</f>
        <v>1</v>
      </c>
    </row>
    <row r="290" spans="1:4" x14ac:dyDescent="0.25">
      <c r="A290">
        <v>289</v>
      </c>
      <c r="B290">
        <v>3</v>
      </c>
      <c r="C290">
        <v>3</v>
      </c>
      <c r="D290">
        <f>COUNTIF(tbl_ManagerSurvey[EmployeeID],tbl_ManagerSurvey[[#This Row],[EmployeeID]])</f>
        <v>1</v>
      </c>
    </row>
    <row r="291" spans="1:4" x14ac:dyDescent="0.25">
      <c r="A291">
        <v>290</v>
      </c>
      <c r="B291">
        <v>3</v>
      </c>
      <c r="C291">
        <v>4</v>
      </c>
      <c r="D291">
        <f>COUNTIF(tbl_ManagerSurvey[EmployeeID],tbl_ManagerSurvey[[#This Row],[EmployeeID]])</f>
        <v>1</v>
      </c>
    </row>
    <row r="292" spans="1:4" x14ac:dyDescent="0.25">
      <c r="A292">
        <v>291</v>
      </c>
      <c r="B292">
        <v>3</v>
      </c>
      <c r="C292">
        <v>3</v>
      </c>
      <c r="D292">
        <f>COUNTIF(tbl_ManagerSurvey[EmployeeID],tbl_ManagerSurvey[[#This Row],[EmployeeID]])</f>
        <v>1</v>
      </c>
    </row>
    <row r="293" spans="1:4" x14ac:dyDescent="0.25">
      <c r="A293">
        <v>292</v>
      </c>
      <c r="B293">
        <v>4</v>
      </c>
      <c r="C293">
        <v>3</v>
      </c>
      <c r="D293">
        <f>COUNTIF(tbl_ManagerSurvey[EmployeeID],tbl_ManagerSurvey[[#This Row],[EmployeeID]])</f>
        <v>1</v>
      </c>
    </row>
    <row r="294" spans="1:4" x14ac:dyDescent="0.25">
      <c r="A294">
        <v>293</v>
      </c>
      <c r="B294">
        <v>3</v>
      </c>
      <c r="C294">
        <v>3</v>
      </c>
      <c r="D294">
        <f>COUNTIF(tbl_ManagerSurvey[EmployeeID],tbl_ManagerSurvey[[#This Row],[EmployeeID]])</f>
        <v>1</v>
      </c>
    </row>
    <row r="295" spans="1:4" x14ac:dyDescent="0.25">
      <c r="A295">
        <v>294</v>
      </c>
      <c r="B295">
        <v>2</v>
      </c>
      <c r="C295">
        <v>3</v>
      </c>
      <c r="D295">
        <f>COUNTIF(tbl_ManagerSurvey[EmployeeID],tbl_ManagerSurvey[[#This Row],[EmployeeID]])</f>
        <v>1</v>
      </c>
    </row>
    <row r="296" spans="1:4" x14ac:dyDescent="0.25">
      <c r="A296">
        <v>295</v>
      </c>
      <c r="B296">
        <v>3</v>
      </c>
      <c r="C296">
        <v>3</v>
      </c>
      <c r="D296">
        <f>COUNTIF(tbl_ManagerSurvey[EmployeeID],tbl_ManagerSurvey[[#This Row],[EmployeeID]])</f>
        <v>1</v>
      </c>
    </row>
    <row r="297" spans="1:4" x14ac:dyDescent="0.25">
      <c r="A297">
        <v>296</v>
      </c>
      <c r="B297">
        <v>3</v>
      </c>
      <c r="C297">
        <v>3</v>
      </c>
      <c r="D297">
        <f>COUNTIF(tbl_ManagerSurvey[EmployeeID],tbl_ManagerSurvey[[#This Row],[EmployeeID]])</f>
        <v>1</v>
      </c>
    </row>
    <row r="298" spans="1:4" x14ac:dyDescent="0.25">
      <c r="A298">
        <v>297</v>
      </c>
      <c r="B298">
        <v>3</v>
      </c>
      <c r="C298">
        <v>3</v>
      </c>
      <c r="D298">
        <f>COUNTIF(tbl_ManagerSurvey[EmployeeID],tbl_ManagerSurvey[[#This Row],[EmployeeID]])</f>
        <v>1</v>
      </c>
    </row>
    <row r="299" spans="1:4" x14ac:dyDescent="0.25">
      <c r="A299">
        <v>298</v>
      </c>
      <c r="B299">
        <v>2</v>
      </c>
      <c r="C299">
        <v>3</v>
      </c>
      <c r="D299">
        <f>COUNTIF(tbl_ManagerSurvey[EmployeeID],tbl_ManagerSurvey[[#This Row],[EmployeeID]])</f>
        <v>1</v>
      </c>
    </row>
    <row r="300" spans="1:4" x14ac:dyDescent="0.25">
      <c r="A300">
        <v>299</v>
      </c>
      <c r="B300">
        <v>3</v>
      </c>
      <c r="C300">
        <v>3</v>
      </c>
      <c r="D300">
        <f>COUNTIF(tbl_ManagerSurvey[EmployeeID],tbl_ManagerSurvey[[#This Row],[EmployeeID]])</f>
        <v>1</v>
      </c>
    </row>
    <row r="301" spans="1:4" x14ac:dyDescent="0.25">
      <c r="A301">
        <v>300</v>
      </c>
      <c r="B301">
        <v>3</v>
      </c>
      <c r="C301">
        <v>3</v>
      </c>
      <c r="D301">
        <f>COUNTIF(tbl_ManagerSurvey[EmployeeID],tbl_ManagerSurvey[[#This Row],[EmployeeID]])</f>
        <v>1</v>
      </c>
    </row>
    <row r="302" spans="1:4" x14ac:dyDescent="0.25">
      <c r="A302">
        <v>301</v>
      </c>
      <c r="B302">
        <v>1</v>
      </c>
      <c r="C302">
        <v>3</v>
      </c>
      <c r="D302">
        <f>COUNTIF(tbl_ManagerSurvey[EmployeeID],tbl_ManagerSurvey[[#This Row],[EmployeeID]])</f>
        <v>1</v>
      </c>
    </row>
    <row r="303" spans="1:4" x14ac:dyDescent="0.25">
      <c r="A303">
        <v>302</v>
      </c>
      <c r="B303">
        <v>3</v>
      </c>
      <c r="C303">
        <v>3</v>
      </c>
      <c r="D303">
        <f>COUNTIF(tbl_ManagerSurvey[EmployeeID],tbl_ManagerSurvey[[#This Row],[EmployeeID]])</f>
        <v>1</v>
      </c>
    </row>
    <row r="304" spans="1:4" x14ac:dyDescent="0.25">
      <c r="A304">
        <v>303</v>
      </c>
      <c r="B304">
        <v>2</v>
      </c>
      <c r="C304">
        <v>3</v>
      </c>
      <c r="D304">
        <f>COUNTIF(tbl_ManagerSurvey[EmployeeID],tbl_ManagerSurvey[[#This Row],[EmployeeID]])</f>
        <v>1</v>
      </c>
    </row>
    <row r="305" spans="1:4" x14ac:dyDescent="0.25">
      <c r="A305">
        <v>304</v>
      </c>
      <c r="B305">
        <v>3</v>
      </c>
      <c r="C305">
        <v>3</v>
      </c>
      <c r="D305">
        <f>COUNTIF(tbl_ManagerSurvey[EmployeeID],tbl_ManagerSurvey[[#This Row],[EmployeeID]])</f>
        <v>1</v>
      </c>
    </row>
    <row r="306" spans="1:4" x14ac:dyDescent="0.25">
      <c r="A306">
        <v>305</v>
      </c>
      <c r="B306">
        <v>3</v>
      </c>
      <c r="C306">
        <v>3</v>
      </c>
      <c r="D306">
        <f>COUNTIF(tbl_ManagerSurvey[EmployeeID],tbl_ManagerSurvey[[#This Row],[EmployeeID]])</f>
        <v>1</v>
      </c>
    </row>
    <row r="307" spans="1:4" x14ac:dyDescent="0.25">
      <c r="A307">
        <v>306</v>
      </c>
      <c r="B307">
        <v>3</v>
      </c>
      <c r="C307">
        <v>3</v>
      </c>
      <c r="D307">
        <f>COUNTIF(tbl_ManagerSurvey[EmployeeID],tbl_ManagerSurvey[[#This Row],[EmployeeID]])</f>
        <v>1</v>
      </c>
    </row>
    <row r="308" spans="1:4" x14ac:dyDescent="0.25">
      <c r="A308">
        <v>307</v>
      </c>
      <c r="B308">
        <v>3</v>
      </c>
      <c r="C308">
        <v>3</v>
      </c>
      <c r="D308">
        <f>COUNTIF(tbl_ManagerSurvey[EmployeeID],tbl_ManagerSurvey[[#This Row],[EmployeeID]])</f>
        <v>1</v>
      </c>
    </row>
    <row r="309" spans="1:4" x14ac:dyDescent="0.25">
      <c r="A309">
        <v>308</v>
      </c>
      <c r="B309">
        <v>1</v>
      </c>
      <c r="C309">
        <v>3</v>
      </c>
      <c r="D309">
        <f>COUNTIF(tbl_ManagerSurvey[EmployeeID],tbl_ManagerSurvey[[#This Row],[EmployeeID]])</f>
        <v>1</v>
      </c>
    </row>
    <row r="310" spans="1:4" x14ac:dyDescent="0.25">
      <c r="A310">
        <v>309</v>
      </c>
      <c r="B310">
        <v>3</v>
      </c>
      <c r="C310">
        <v>3</v>
      </c>
      <c r="D310">
        <f>COUNTIF(tbl_ManagerSurvey[EmployeeID],tbl_ManagerSurvey[[#This Row],[EmployeeID]])</f>
        <v>1</v>
      </c>
    </row>
    <row r="311" spans="1:4" x14ac:dyDescent="0.25">
      <c r="A311">
        <v>310</v>
      </c>
      <c r="B311">
        <v>3</v>
      </c>
      <c r="C311">
        <v>3</v>
      </c>
      <c r="D311">
        <f>COUNTIF(tbl_ManagerSurvey[EmployeeID],tbl_ManagerSurvey[[#This Row],[EmployeeID]])</f>
        <v>1</v>
      </c>
    </row>
    <row r="312" spans="1:4" x14ac:dyDescent="0.25">
      <c r="A312">
        <v>311</v>
      </c>
      <c r="B312">
        <v>3</v>
      </c>
      <c r="C312">
        <v>3</v>
      </c>
      <c r="D312">
        <f>COUNTIF(tbl_ManagerSurvey[EmployeeID],tbl_ManagerSurvey[[#This Row],[EmployeeID]])</f>
        <v>1</v>
      </c>
    </row>
    <row r="313" spans="1:4" x14ac:dyDescent="0.25">
      <c r="A313">
        <v>312</v>
      </c>
      <c r="B313">
        <v>1</v>
      </c>
      <c r="C313">
        <v>3</v>
      </c>
      <c r="D313">
        <f>COUNTIF(tbl_ManagerSurvey[EmployeeID],tbl_ManagerSurvey[[#This Row],[EmployeeID]])</f>
        <v>1</v>
      </c>
    </row>
    <row r="314" spans="1:4" x14ac:dyDescent="0.25">
      <c r="A314">
        <v>313</v>
      </c>
      <c r="B314">
        <v>3</v>
      </c>
      <c r="C314">
        <v>3</v>
      </c>
      <c r="D314">
        <f>COUNTIF(tbl_ManagerSurvey[EmployeeID],tbl_ManagerSurvey[[#This Row],[EmployeeID]])</f>
        <v>1</v>
      </c>
    </row>
    <row r="315" spans="1:4" x14ac:dyDescent="0.25">
      <c r="A315">
        <v>314</v>
      </c>
      <c r="B315">
        <v>3</v>
      </c>
      <c r="C315">
        <v>3</v>
      </c>
      <c r="D315">
        <f>COUNTIF(tbl_ManagerSurvey[EmployeeID],tbl_ManagerSurvey[[#This Row],[EmployeeID]])</f>
        <v>1</v>
      </c>
    </row>
    <row r="316" spans="1:4" x14ac:dyDescent="0.25">
      <c r="A316">
        <v>315</v>
      </c>
      <c r="B316">
        <v>3</v>
      </c>
      <c r="C316">
        <v>3</v>
      </c>
      <c r="D316">
        <f>COUNTIF(tbl_ManagerSurvey[EmployeeID],tbl_ManagerSurvey[[#This Row],[EmployeeID]])</f>
        <v>1</v>
      </c>
    </row>
    <row r="317" spans="1:4" x14ac:dyDescent="0.25">
      <c r="A317">
        <v>316</v>
      </c>
      <c r="B317">
        <v>3</v>
      </c>
      <c r="C317">
        <v>3</v>
      </c>
      <c r="D317">
        <f>COUNTIF(tbl_ManagerSurvey[EmployeeID],tbl_ManagerSurvey[[#This Row],[EmployeeID]])</f>
        <v>1</v>
      </c>
    </row>
    <row r="318" spans="1:4" x14ac:dyDescent="0.25">
      <c r="A318">
        <v>317</v>
      </c>
      <c r="B318">
        <v>3</v>
      </c>
      <c r="C318">
        <v>3</v>
      </c>
      <c r="D318">
        <f>COUNTIF(tbl_ManagerSurvey[EmployeeID],tbl_ManagerSurvey[[#This Row],[EmployeeID]])</f>
        <v>1</v>
      </c>
    </row>
    <row r="319" spans="1:4" x14ac:dyDescent="0.25">
      <c r="A319">
        <v>318</v>
      </c>
      <c r="B319">
        <v>3</v>
      </c>
      <c r="C319">
        <v>3</v>
      </c>
      <c r="D319">
        <f>COUNTIF(tbl_ManagerSurvey[EmployeeID],tbl_ManagerSurvey[[#This Row],[EmployeeID]])</f>
        <v>1</v>
      </c>
    </row>
    <row r="320" spans="1:4" x14ac:dyDescent="0.25">
      <c r="A320">
        <v>319</v>
      </c>
      <c r="B320">
        <v>3</v>
      </c>
      <c r="C320">
        <v>3</v>
      </c>
      <c r="D320">
        <f>COUNTIF(tbl_ManagerSurvey[EmployeeID],tbl_ManagerSurvey[[#This Row],[EmployeeID]])</f>
        <v>1</v>
      </c>
    </row>
    <row r="321" spans="1:4" x14ac:dyDescent="0.25">
      <c r="A321">
        <v>320</v>
      </c>
      <c r="B321">
        <v>3</v>
      </c>
      <c r="C321">
        <v>3</v>
      </c>
      <c r="D321">
        <f>COUNTIF(tbl_ManagerSurvey[EmployeeID],tbl_ManagerSurvey[[#This Row],[EmployeeID]])</f>
        <v>1</v>
      </c>
    </row>
    <row r="322" spans="1:4" x14ac:dyDescent="0.25">
      <c r="A322">
        <v>321</v>
      </c>
      <c r="B322">
        <v>3</v>
      </c>
      <c r="C322">
        <v>3</v>
      </c>
      <c r="D322">
        <f>COUNTIF(tbl_ManagerSurvey[EmployeeID],tbl_ManagerSurvey[[#This Row],[EmployeeID]])</f>
        <v>1</v>
      </c>
    </row>
    <row r="323" spans="1:4" x14ac:dyDescent="0.25">
      <c r="A323">
        <v>322</v>
      </c>
      <c r="B323">
        <v>3</v>
      </c>
      <c r="C323">
        <v>3</v>
      </c>
      <c r="D323">
        <f>COUNTIF(tbl_ManagerSurvey[EmployeeID],tbl_ManagerSurvey[[#This Row],[EmployeeID]])</f>
        <v>1</v>
      </c>
    </row>
    <row r="324" spans="1:4" x14ac:dyDescent="0.25">
      <c r="A324">
        <v>323</v>
      </c>
      <c r="B324">
        <v>2</v>
      </c>
      <c r="C324">
        <v>3</v>
      </c>
      <c r="D324">
        <f>COUNTIF(tbl_ManagerSurvey[EmployeeID],tbl_ManagerSurvey[[#This Row],[EmployeeID]])</f>
        <v>1</v>
      </c>
    </row>
    <row r="325" spans="1:4" x14ac:dyDescent="0.25">
      <c r="A325">
        <v>324</v>
      </c>
      <c r="B325">
        <v>3</v>
      </c>
      <c r="C325">
        <v>3</v>
      </c>
      <c r="D325">
        <f>COUNTIF(tbl_ManagerSurvey[EmployeeID],tbl_ManagerSurvey[[#This Row],[EmployeeID]])</f>
        <v>1</v>
      </c>
    </row>
    <row r="326" spans="1:4" x14ac:dyDescent="0.25">
      <c r="A326">
        <v>325</v>
      </c>
      <c r="B326">
        <v>4</v>
      </c>
      <c r="C326">
        <v>3</v>
      </c>
      <c r="D326">
        <f>COUNTIF(tbl_ManagerSurvey[EmployeeID],tbl_ManagerSurvey[[#This Row],[EmployeeID]])</f>
        <v>1</v>
      </c>
    </row>
    <row r="327" spans="1:4" x14ac:dyDescent="0.25">
      <c r="A327">
        <v>326</v>
      </c>
      <c r="B327">
        <v>3</v>
      </c>
      <c r="C327">
        <v>4</v>
      </c>
      <c r="D327">
        <f>COUNTIF(tbl_ManagerSurvey[EmployeeID],tbl_ManagerSurvey[[#This Row],[EmployeeID]])</f>
        <v>1</v>
      </c>
    </row>
    <row r="328" spans="1:4" x14ac:dyDescent="0.25">
      <c r="A328">
        <v>327</v>
      </c>
      <c r="B328">
        <v>4</v>
      </c>
      <c r="C328">
        <v>3</v>
      </c>
      <c r="D328">
        <f>COUNTIF(tbl_ManagerSurvey[EmployeeID],tbl_ManagerSurvey[[#This Row],[EmployeeID]])</f>
        <v>1</v>
      </c>
    </row>
    <row r="329" spans="1:4" x14ac:dyDescent="0.25">
      <c r="A329">
        <v>328</v>
      </c>
      <c r="B329">
        <v>2</v>
      </c>
      <c r="C329">
        <v>3</v>
      </c>
      <c r="D329">
        <f>COUNTIF(tbl_ManagerSurvey[EmployeeID],tbl_ManagerSurvey[[#This Row],[EmployeeID]])</f>
        <v>1</v>
      </c>
    </row>
    <row r="330" spans="1:4" x14ac:dyDescent="0.25">
      <c r="A330">
        <v>329</v>
      </c>
      <c r="B330">
        <v>3</v>
      </c>
      <c r="C330">
        <v>3</v>
      </c>
      <c r="D330">
        <f>COUNTIF(tbl_ManagerSurvey[EmployeeID],tbl_ManagerSurvey[[#This Row],[EmployeeID]])</f>
        <v>1</v>
      </c>
    </row>
    <row r="331" spans="1:4" x14ac:dyDescent="0.25">
      <c r="A331">
        <v>330</v>
      </c>
      <c r="B331">
        <v>2</v>
      </c>
      <c r="C331">
        <v>3</v>
      </c>
      <c r="D331">
        <f>COUNTIF(tbl_ManagerSurvey[EmployeeID],tbl_ManagerSurvey[[#This Row],[EmployeeID]])</f>
        <v>1</v>
      </c>
    </row>
    <row r="332" spans="1:4" x14ac:dyDescent="0.25">
      <c r="A332">
        <v>331</v>
      </c>
      <c r="B332">
        <v>1</v>
      </c>
      <c r="C332">
        <v>3</v>
      </c>
      <c r="D332">
        <f>COUNTIF(tbl_ManagerSurvey[EmployeeID],tbl_ManagerSurvey[[#This Row],[EmployeeID]])</f>
        <v>1</v>
      </c>
    </row>
    <row r="333" spans="1:4" x14ac:dyDescent="0.25">
      <c r="A333">
        <v>332</v>
      </c>
      <c r="B333">
        <v>4</v>
      </c>
      <c r="C333">
        <v>3</v>
      </c>
      <c r="D333">
        <f>COUNTIF(tbl_ManagerSurvey[EmployeeID],tbl_ManagerSurvey[[#This Row],[EmployeeID]])</f>
        <v>1</v>
      </c>
    </row>
    <row r="334" spans="1:4" x14ac:dyDescent="0.25">
      <c r="A334">
        <v>333</v>
      </c>
      <c r="B334">
        <v>3</v>
      </c>
      <c r="C334">
        <v>3</v>
      </c>
      <c r="D334">
        <f>COUNTIF(tbl_ManagerSurvey[EmployeeID],tbl_ManagerSurvey[[#This Row],[EmployeeID]])</f>
        <v>1</v>
      </c>
    </row>
    <row r="335" spans="1:4" x14ac:dyDescent="0.25">
      <c r="A335">
        <v>334</v>
      </c>
      <c r="B335">
        <v>2</v>
      </c>
      <c r="C335">
        <v>3</v>
      </c>
      <c r="D335">
        <f>COUNTIF(tbl_ManagerSurvey[EmployeeID],tbl_ManagerSurvey[[#This Row],[EmployeeID]])</f>
        <v>1</v>
      </c>
    </row>
    <row r="336" spans="1:4" x14ac:dyDescent="0.25">
      <c r="A336">
        <v>335</v>
      </c>
      <c r="B336">
        <v>4</v>
      </c>
      <c r="C336">
        <v>3</v>
      </c>
      <c r="D336">
        <f>COUNTIF(tbl_ManagerSurvey[EmployeeID],tbl_ManagerSurvey[[#This Row],[EmployeeID]])</f>
        <v>1</v>
      </c>
    </row>
    <row r="337" spans="1:4" x14ac:dyDescent="0.25">
      <c r="A337">
        <v>336</v>
      </c>
      <c r="B337">
        <v>3</v>
      </c>
      <c r="C337">
        <v>4</v>
      </c>
      <c r="D337">
        <f>COUNTIF(tbl_ManagerSurvey[EmployeeID],tbl_ManagerSurvey[[#This Row],[EmployeeID]])</f>
        <v>1</v>
      </c>
    </row>
    <row r="338" spans="1:4" x14ac:dyDescent="0.25">
      <c r="A338">
        <v>337</v>
      </c>
      <c r="B338">
        <v>2</v>
      </c>
      <c r="C338">
        <v>3</v>
      </c>
      <c r="D338">
        <f>COUNTIF(tbl_ManagerSurvey[EmployeeID],tbl_ManagerSurvey[[#This Row],[EmployeeID]])</f>
        <v>1</v>
      </c>
    </row>
    <row r="339" spans="1:4" x14ac:dyDescent="0.25">
      <c r="A339">
        <v>338</v>
      </c>
      <c r="B339">
        <v>3</v>
      </c>
      <c r="C339">
        <v>3</v>
      </c>
      <c r="D339">
        <f>COUNTIF(tbl_ManagerSurvey[EmployeeID],tbl_ManagerSurvey[[#This Row],[EmployeeID]])</f>
        <v>1</v>
      </c>
    </row>
    <row r="340" spans="1:4" x14ac:dyDescent="0.25">
      <c r="A340">
        <v>339</v>
      </c>
      <c r="B340">
        <v>4</v>
      </c>
      <c r="C340">
        <v>3</v>
      </c>
      <c r="D340">
        <f>COUNTIF(tbl_ManagerSurvey[EmployeeID],tbl_ManagerSurvey[[#This Row],[EmployeeID]])</f>
        <v>1</v>
      </c>
    </row>
    <row r="341" spans="1:4" x14ac:dyDescent="0.25">
      <c r="A341">
        <v>340</v>
      </c>
      <c r="B341">
        <v>3</v>
      </c>
      <c r="C341">
        <v>3</v>
      </c>
      <c r="D341">
        <f>COUNTIF(tbl_ManagerSurvey[EmployeeID],tbl_ManagerSurvey[[#This Row],[EmployeeID]])</f>
        <v>1</v>
      </c>
    </row>
    <row r="342" spans="1:4" x14ac:dyDescent="0.25">
      <c r="A342">
        <v>341</v>
      </c>
      <c r="B342">
        <v>2</v>
      </c>
      <c r="C342">
        <v>3</v>
      </c>
      <c r="D342">
        <f>COUNTIF(tbl_ManagerSurvey[EmployeeID],tbl_ManagerSurvey[[#This Row],[EmployeeID]])</f>
        <v>1</v>
      </c>
    </row>
    <row r="343" spans="1:4" x14ac:dyDescent="0.25">
      <c r="A343">
        <v>342</v>
      </c>
      <c r="B343">
        <v>3</v>
      </c>
      <c r="C343">
        <v>3</v>
      </c>
      <c r="D343">
        <f>COUNTIF(tbl_ManagerSurvey[EmployeeID],tbl_ManagerSurvey[[#This Row],[EmployeeID]])</f>
        <v>1</v>
      </c>
    </row>
    <row r="344" spans="1:4" x14ac:dyDescent="0.25">
      <c r="A344">
        <v>343</v>
      </c>
      <c r="B344">
        <v>2</v>
      </c>
      <c r="C344">
        <v>3</v>
      </c>
      <c r="D344">
        <f>COUNTIF(tbl_ManagerSurvey[EmployeeID],tbl_ManagerSurvey[[#This Row],[EmployeeID]])</f>
        <v>1</v>
      </c>
    </row>
    <row r="345" spans="1:4" x14ac:dyDescent="0.25">
      <c r="A345">
        <v>344</v>
      </c>
      <c r="B345">
        <v>3</v>
      </c>
      <c r="C345">
        <v>3</v>
      </c>
      <c r="D345">
        <f>COUNTIF(tbl_ManagerSurvey[EmployeeID],tbl_ManagerSurvey[[#This Row],[EmployeeID]])</f>
        <v>1</v>
      </c>
    </row>
    <row r="346" spans="1:4" x14ac:dyDescent="0.25">
      <c r="A346">
        <v>345</v>
      </c>
      <c r="B346">
        <v>3</v>
      </c>
      <c r="C346">
        <v>3</v>
      </c>
      <c r="D346">
        <f>COUNTIF(tbl_ManagerSurvey[EmployeeID],tbl_ManagerSurvey[[#This Row],[EmployeeID]])</f>
        <v>1</v>
      </c>
    </row>
    <row r="347" spans="1:4" x14ac:dyDescent="0.25">
      <c r="A347">
        <v>346</v>
      </c>
      <c r="B347">
        <v>3</v>
      </c>
      <c r="C347">
        <v>3</v>
      </c>
      <c r="D347">
        <f>COUNTIF(tbl_ManagerSurvey[EmployeeID],tbl_ManagerSurvey[[#This Row],[EmployeeID]])</f>
        <v>1</v>
      </c>
    </row>
    <row r="348" spans="1:4" x14ac:dyDescent="0.25">
      <c r="A348">
        <v>347</v>
      </c>
      <c r="B348">
        <v>3</v>
      </c>
      <c r="C348">
        <v>3</v>
      </c>
      <c r="D348">
        <f>COUNTIF(tbl_ManagerSurvey[EmployeeID],tbl_ManagerSurvey[[#This Row],[EmployeeID]])</f>
        <v>1</v>
      </c>
    </row>
    <row r="349" spans="1:4" x14ac:dyDescent="0.25">
      <c r="A349">
        <v>348</v>
      </c>
      <c r="B349">
        <v>3</v>
      </c>
      <c r="C349">
        <v>3</v>
      </c>
      <c r="D349">
        <f>COUNTIF(tbl_ManagerSurvey[EmployeeID],tbl_ManagerSurvey[[#This Row],[EmployeeID]])</f>
        <v>1</v>
      </c>
    </row>
    <row r="350" spans="1:4" x14ac:dyDescent="0.25">
      <c r="A350">
        <v>349</v>
      </c>
      <c r="B350">
        <v>3</v>
      </c>
      <c r="C350">
        <v>3</v>
      </c>
      <c r="D350">
        <f>COUNTIF(tbl_ManagerSurvey[EmployeeID],tbl_ManagerSurvey[[#This Row],[EmployeeID]])</f>
        <v>1</v>
      </c>
    </row>
    <row r="351" spans="1:4" x14ac:dyDescent="0.25">
      <c r="A351">
        <v>350</v>
      </c>
      <c r="B351">
        <v>4</v>
      </c>
      <c r="C351">
        <v>3</v>
      </c>
      <c r="D351">
        <f>COUNTIF(tbl_ManagerSurvey[EmployeeID],tbl_ManagerSurvey[[#This Row],[EmployeeID]])</f>
        <v>1</v>
      </c>
    </row>
    <row r="352" spans="1:4" x14ac:dyDescent="0.25">
      <c r="A352">
        <v>351</v>
      </c>
      <c r="B352">
        <v>4</v>
      </c>
      <c r="C352">
        <v>3</v>
      </c>
      <c r="D352">
        <f>COUNTIF(tbl_ManagerSurvey[EmployeeID],tbl_ManagerSurvey[[#This Row],[EmployeeID]])</f>
        <v>1</v>
      </c>
    </row>
    <row r="353" spans="1:4" x14ac:dyDescent="0.25">
      <c r="A353">
        <v>352</v>
      </c>
      <c r="B353">
        <v>2</v>
      </c>
      <c r="C353">
        <v>3</v>
      </c>
      <c r="D353">
        <f>COUNTIF(tbl_ManagerSurvey[EmployeeID],tbl_ManagerSurvey[[#This Row],[EmployeeID]])</f>
        <v>1</v>
      </c>
    </row>
    <row r="354" spans="1:4" x14ac:dyDescent="0.25">
      <c r="A354">
        <v>353</v>
      </c>
      <c r="B354">
        <v>2</v>
      </c>
      <c r="C354">
        <v>4</v>
      </c>
      <c r="D354">
        <f>COUNTIF(tbl_ManagerSurvey[EmployeeID],tbl_ManagerSurvey[[#This Row],[EmployeeID]])</f>
        <v>1</v>
      </c>
    </row>
    <row r="355" spans="1:4" x14ac:dyDescent="0.25">
      <c r="A355">
        <v>354</v>
      </c>
      <c r="B355">
        <v>3</v>
      </c>
      <c r="C355">
        <v>3</v>
      </c>
      <c r="D355">
        <f>COUNTIF(tbl_ManagerSurvey[EmployeeID],tbl_ManagerSurvey[[#This Row],[EmployeeID]])</f>
        <v>1</v>
      </c>
    </row>
    <row r="356" spans="1:4" x14ac:dyDescent="0.25">
      <c r="A356">
        <v>355</v>
      </c>
      <c r="B356">
        <v>2</v>
      </c>
      <c r="C356">
        <v>3</v>
      </c>
      <c r="D356">
        <f>COUNTIF(tbl_ManagerSurvey[EmployeeID],tbl_ManagerSurvey[[#This Row],[EmployeeID]])</f>
        <v>1</v>
      </c>
    </row>
    <row r="357" spans="1:4" x14ac:dyDescent="0.25">
      <c r="A357">
        <v>356</v>
      </c>
      <c r="B357">
        <v>3</v>
      </c>
      <c r="C357">
        <v>3</v>
      </c>
      <c r="D357">
        <f>COUNTIF(tbl_ManagerSurvey[EmployeeID],tbl_ManagerSurvey[[#This Row],[EmployeeID]])</f>
        <v>1</v>
      </c>
    </row>
    <row r="358" spans="1:4" x14ac:dyDescent="0.25">
      <c r="A358">
        <v>357</v>
      </c>
      <c r="B358">
        <v>3</v>
      </c>
      <c r="C358">
        <v>4</v>
      </c>
      <c r="D358">
        <f>COUNTIF(tbl_ManagerSurvey[EmployeeID],tbl_ManagerSurvey[[#This Row],[EmployeeID]])</f>
        <v>1</v>
      </c>
    </row>
    <row r="359" spans="1:4" x14ac:dyDescent="0.25">
      <c r="A359">
        <v>358</v>
      </c>
      <c r="B359">
        <v>3</v>
      </c>
      <c r="C359">
        <v>3</v>
      </c>
      <c r="D359">
        <f>COUNTIF(tbl_ManagerSurvey[EmployeeID],tbl_ManagerSurvey[[#This Row],[EmployeeID]])</f>
        <v>1</v>
      </c>
    </row>
    <row r="360" spans="1:4" x14ac:dyDescent="0.25">
      <c r="A360">
        <v>359</v>
      </c>
      <c r="B360">
        <v>3</v>
      </c>
      <c r="C360">
        <v>3</v>
      </c>
      <c r="D360">
        <f>COUNTIF(tbl_ManagerSurvey[EmployeeID],tbl_ManagerSurvey[[#This Row],[EmployeeID]])</f>
        <v>1</v>
      </c>
    </row>
    <row r="361" spans="1:4" x14ac:dyDescent="0.25">
      <c r="A361">
        <v>360</v>
      </c>
      <c r="B361">
        <v>3</v>
      </c>
      <c r="C361">
        <v>3</v>
      </c>
      <c r="D361">
        <f>COUNTIF(tbl_ManagerSurvey[EmployeeID],tbl_ManagerSurvey[[#This Row],[EmployeeID]])</f>
        <v>1</v>
      </c>
    </row>
    <row r="362" spans="1:4" x14ac:dyDescent="0.25">
      <c r="A362">
        <v>361</v>
      </c>
      <c r="B362">
        <v>4</v>
      </c>
      <c r="C362">
        <v>3</v>
      </c>
      <c r="D362">
        <f>COUNTIF(tbl_ManagerSurvey[EmployeeID],tbl_ManagerSurvey[[#This Row],[EmployeeID]])</f>
        <v>1</v>
      </c>
    </row>
    <row r="363" spans="1:4" x14ac:dyDescent="0.25">
      <c r="A363">
        <v>362</v>
      </c>
      <c r="B363">
        <v>2</v>
      </c>
      <c r="C363">
        <v>3</v>
      </c>
      <c r="D363">
        <f>COUNTIF(tbl_ManagerSurvey[EmployeeID],tbl_ManagerSurvey[[#This Row],[EmployeeID]])</f>
        <v>1</v>
      </c>
    </row>
    <row r="364" spans="1:4" x14ac:dyDescent="0.25">
      <c r="A364">
        <v>363</v>
      </c>
      <c r="B364">
        <v>2</v>
      </c>
      <c r="C364">
        <v>4</v>
      </c>
      <c r="D364">
        <f>COUNTIF(tbl_ManagerSurvey[EmployeeID],tbl_ManagerSurvey[[#This Row],[EmployeeID]])</f>
        <v>1</v>
      </c>
    </row>
    <row r="365" spans="1:4" x14ac:dyDescent="0.25">
      <c r="A365">
        <v>364</v>
      </c>
      <c r="B365">
        <v>3</v>
      </c>
      <c r="C365">
        <v>3</v>
      </c>
      <c r="D365">
        <f>COUNTIF(tbl_ManagerSurvey[EmployeeID],tbl_ManagerSurvey[[#This Row],[EmployeeID]])</f>
        <v>1</v>
      </c>
    </row>
    <row r="366" spans="1:4" x14ac:dyDescent="0.25">
      <c r="A366">
        <v>365</v>
      </c>
      <c r="B366">
        <v>3</v>
      </c>
      <c r="C366">
        <v>4</v>
      </c>
      <c r="D366">
        <f>COUNTIF(tbl_ManagerSurvey[EmployeeID],tbl_ManagerSurvey[[#This Row],[EmployeeID]])</f>
        <v>1</v>
      </c>
    </row>
    <row r="367" spans="1:4" x14ac:dyDescent="0.25">
      <c r="A367">
        <v>366</v>
      </c>
      <c r="B367">
        <v>3</v>
      </c>
      <c r="C367">
        <v>3</v>
      </c>
      <c r="D367">
        <f>COUNTIF(tbl_ManagerSurvey[EmployeeID],tbl_ManagerSurvey[[#This Row],[EmployeeID]])</f>
        <v>1</v>
      </c>
    </row>
    <row r="368" spans="1:4" x14ac:dyDescent="0.25">
      <c r="A368">
        <v>367</v>
      </c>
      <c r="B368">
        <v>4</v>
      </c>
      <c r="C368">
        <v>3</v>
      </c>
      <c r="D368">
        <f>COUNTIF(tbl_ManagerSurvey[EmployeeID],tbl_ManagerSurvey[[#This Row],[EmployeeID]])</f>
        <v>1</v>
      </c>
    </row>
    <row r="369" spans="1:4" x14ac:dyDescent="0.25">
      <c r="A369">
        <v>368</v>
      </c>
      <c r="B369">
        <v>3</v>
      </c>
      <c r="C369">
        <v>3</v>
      </c>
      <c r="D369">
        <f>COUNTIF(tbl_ManagerSurvey[EmployeeID],tbl_ManagerSurvey[[#This Row],[EmployeeID]])</f>
        <v>1</v>
      </c>
    </row>
    <row r="370" spans="1:4" x14ac:dyDescent="0.25">
      <c r="A370">
        <v>369</v>
      </c>
      <c r="B370">
        <v>1</v>
      </c>
      <c r="C370">
        <v>3</v>
      </c>
      <c r="D370">
        <f>COUNTIF(tbl_ManagerSurvey[EmployeeID],tbl_ManagerSurvey[[#This Row],[EmployeeID]])</f>
        <v>1</v>
      </c>
    </row>
    <row r="371" spans="1:4" x14ac:dyDescent="0.25">
      <c r="A371">
        <v>370</v>
      </c>
      <c r="B371">
        <v>3</v>
      </c>
      <c r="C371">
        <v>3</v>
      </c>
      <c r="D371">
        <f>COUNTIF(tbl_ManagerSurvey[EmployeeID],tbl_ManagerSurvey[[#This Row],[EmployeeID]])</f>
        <v>1</v>
      </c>
    </row>
    <row r="372" spans="1:4" x14ac:dyDescent="0.25">
      <c r="A372">
        <v>371</v>
      </c>
      <c r="B372">
        <v>3</v>
      </c>
      <c r="C372">
        <v>3</v>
      </c>
      <c r="D372">
        <f>COUNTIF(tbl_ManagerSurvey[EmployeeID],tbl_ManagerSurvey[[#This Row],[EmployeeID]])</f>
        <v>1</v>
      </c>
    </row>
    <row r="373" spans="1:4" x14ac:dyDescent="0.25">
      <c r="A373">
        <v>372</v>
      </c>
      <c r="B373">
        <v>3</v>
      </c>
      <c r="C373">
        <v>3</v>
      </c>
      <c r="D373">
        <f>COUNTIF(tbl_ManagerSurvey[EmployeeID],tbl_ManagerSurvey[[#This Row],[EmployeeID]])</f>
        <v>1</v>
      </c>
    </row>
    <row r="374" spans="1:4" x14ac:dyDescent="0.25">
      <c r="A374">
        <v>373</v>
      </c>
      <c r="B374">
        <v>2</v>
      </c>
      <c r="C374">
        <v>3</v>
      </c>
      <c r="D374">
        <f>COUNTIF(tbl_ManagerSurvey[EmployeeID],tbl_ManagerSurvey[[#This Row],[EmployeeID]])</f>
        <v>1</v>
      </c>
    </row>
    <row r="375" spans="1:4" x14ac:dyDescent="0.25">
      <c r="A375">
        <v>374</v>
      </c>
      <c r="B375">
        <v>3</v>
      </c>
      <c r="C375">
        <v>3</v>
      </c>
      <c r="D375">
        <f>COUNTIF(tbl_ManagerSurvey[EmployeeID],tbl_ManagerSurvey[[#This Row],[EmployeeID]])</f>
        <v>1</v>
      </c>
    </row>
    <row r="376" spans="1:4" x14ac:dyDescent="0.25">
      <c r="A376">
        <v>375</v>
      </c>
      <c r="B376">
        <v>2</v>
      </c>
      <c r="C376">
        <v>3</v>
      </c>
      <c r="D376">
        <f>COUNTIF(tbl_ManagerSurvey[EmployeeID],tbl_ManagerSurvey[[#This Row],[EmployeeID]])</f>
        <v>1</v>
      </c>
    </row>
    <row r="377" spans="1:4" x14ac:dyDescent="0.25">
      <c r="A377">
        <v>376</v>
      </c>
      <c r="B377">
        <v>2</v>
      </c>
      <c r="C377">
        <v>4</v>
      </c>
      <c r="D377">
        <f>COUNTIF(tbl_ManagerSurvey[EmployeeID],tbl_ManagerSurvey[[#This Row],[EmployeeID]])</f>
        <v>1</v>
      </c>
    </row>
    <row r="378" spans="1:4" x14ac:dyDescent="0.25">
      <c r="A378">
        <v>377</v>
      </c>
      <c r="B378">
        <v>3</v>
      </c>
      <c r="C378">
        <v>3</v>
      </c>
      <c r="D378">
        <f>COUNTIF(tbl_ManagerSurvey[EmployeeID],tbl_ManagerSurvey[[#This Row],[EmployeeID]])</f>
        <v>1</v>
      </c>
    </row>
    <row r="379" spans="1:4" x14ac:dyDescent="0.25">
      <c r="A379">
        <v>378</v>
      </c>
      <c r="B379">
        <v>2</v>
      </c>
      <c r="C379">
        <v>3</v>
      </c>
      <c r="D379">
        <f>COUNTIF(tbl_ManagerSurvey[EmployeeID],tbl_ManagerSurvey[[#This Row],[EmployeeID]])</f>
        <v>1</v>
      </c>
    </row>
    <row r="380" spans="1:4" x14ac:dyDescent="0.25">
      <c r="A380">
        <v>379</v>
      </c>
      <c r="B380">
        <v>4</v>
      </c>
      <c r="C380">
        <v>3</v>
      </c>
      <c r="D380">
        <f>COUNTIF(tbl_ManagerSurvey[EmployeeID],tbl_ManagerSurvey[[#This Row],[EmployeeID]])</f>
        <v>1</v>
      </c>
    </row>
    <row r="381" spans="1:4" x14ac:dyDescent="0.25">
      <c r="A381">
        <v>380</v>
      </c>
      <c r="B381">
        <v>3</v>
      </c>
      <c r="C381">
        <v>3</v>
      </c>
      <c r="D381">
        <f>COUNTIF(tbl_ManagerSurvey[EmployeeID],tbl_ManagerSurvey[[#This Row],[EmployeeID]])</f>
        <v>1</v>
      </c>
    </row>
    <row r="382" spans="1:4" x14ac:dyDescent="0.25">
      <c r="A382">
        <v>381</v>
      </c>
      <c r="B382">
        <v>3</v>
      </c>
      <c r="C382">
        <v>3</v>
      </c>
      <c r="D382">
        <f>COUNTIF(tbl_ManagerSurvey[EmployeeID],tbl_ManagerSurvey[[#This Row],[EmployeeID]])</f>
        <v>1</v>
      </c>
    </row>
    <row r="383" spans="1:4" x14ac:dyDescent="0.25">
      <c r="A383">
        <v>382</v>
      </c>
      <c r="B383">
        <v>3</v>
      </c>
      <c r="C383">
        <v>3</v>
      </c>
      <c r="D383">
        <f>COUNTIF(tbl_ManagerSurvey[EmployeeID],tbl_ManagerSurvey[[#This Row],[EmployeeID]])</f>
        <v>1</v>
      </c>
    </row>
    <row r="384" spans="1:4" x14ac:dyDescent="0.25">
      <c r="A384">
        <v>383</v>
      </c>
      <c r="B384">
        <v>3</v>
      </c>
      <c r="C384">
        <v>4</v>
      </c>
      <c r="D384">
        <f>COUNTIF(tbl_ManagerSurvey[EmployeeID],tbl_ManagerSurvey[[#This Row],[EmployeeID]])</f>
        <v>1</v>
      </c>
    </row>
    <row r="385" spans="1:4" x14ac:dyDescent="0.25">
      <c r="A385">
        <v>384</v>
      </c>
      <c r="B385">
        <v>2</v>
      </c>
      <c r="C385">
        <v>3</v>
      </c>
      <c r="D385">
        <f>COUNTIF(tbl_ManagerSurvey[EmployeeID],tbl_ManagerSurvey[[#This Row],[EmployeeID]])</f>
        <v>1</v>
      </c>
    </row>
    <row r="386" spans="1:4" x14ac:dyDescent="0.25">
      <c r="A386">
        <v>385</v>
      </c>
      <c r="B386">
        <v>4</v>
      </c>
      <c r="C386">
        <v>3</v>
      </c>
      <c r="D386">
        <f>COUNTIF(tbl_ManagerSurvey[EmployeeID],tbl_ManagerSurvey[[#This Row],[EmployeeID]])</f>
        <v>1</v>
      </c>
    </row>
    <row r="387" spans="1:4" x14ac:dyDescent="0.25">
      <c r="A387">
        <v>386</v>
      </c>
      <c r="B387">
        <v>3</v>
      </c>
      <c r="C387">
        <v>4</v>
      </c>
      <c r="D387">
        <f>COUNTIF(tbl_ManagerSurvey[EmployeeID],tbl_ManagerSurvey[[#This Row],[EmployeeID]])</f>
        <v>1</v>
      </c>
    </row>
    <row r="388" spans="1:4" x14ac:dyDescent="0.25">
      <c r="A388">
        <v>387</v>
      </c>
      <c r="B388">
        <v>3</v>
      </c>
      <c r="C388">
        <v>3</v>
      </c>
      <c r="D388">
        <f>COUNTIF(tbl_ManagerSurvey[EmployeeID],tbl_ManagerSurvey[[#This Row],[EmployeeID]])</f>
        <v>1</v>
      </c>
    </row>
    <row r="389" spans="1:4" x14ac:dyDescent="0.25">
      <c r="A389">
        <v>388</v>
      </c>
      <c r="B389">
        <v>3</v>
      </c>
      <c r="C389">
        <v>3</v>
      </c>
      <c r="D389">
        <f>COUNTIF(tbl_ManagerSurvey[EmployeeID],tbl_ManagerSurvey[[#This Row],[EmployeeID]])</f>
        <v>1</v>
      </c>
    </row>
    <row r="390" spans="1:4" x14ac:dyDescent="0.25">
      <c r="A390">
        <v>389</v>
      </c>
      <c r="B390">
        <v>2</v>
      </c>
      <c r="C390">
        <v>3</v>
      </c>
      <c r="D390">
        <f>COUNTIF(tbl_ManagerSurvey[EmployeeID],tbl_ManagerSurvey[[#This Row],[EmployeeID]])</f>
        <v>1</v>
      </c>
    </row>
    <row r="391" spans="1:4" x14ac:dyDescent="0.25">
      <c r="A391">
        <v>390</v>
      </c>
      <c r="B391">
        <v>4</v>
      </c>
      <c r="C391">
        <v>3</v>
      </c>
      <c r="D391">
        <f>COUNTIF(tbl_ManagerSurvey[EmployeeID],tbl_ManagerSurvey[[#This Row],[EmployeeID]])</f>
        <v>1</v>
      </c>
    </row>
    <row r="392" spans="1:4" x14ac:dyDescent="0.25">
      <c r="A392">
        <v>391</v>
      </c>
      <c r="B392">
        <v>1</v>
      </c>
      <c r="C392">
        <v>3</v>
      </c>
      <c r="D392">
        <f>COUNTIF(tbl_ManagerSurvey[EmployeeID],tbl_ManagerSurvey[[#This Row],[EmployeeID]])</f>
        <v>1</v>
      </c>
    </row>
    <row r="393" spans="1:4" x14ac:dyDescent="0.25">
      <c r="A393">
        <v>392</v>
      </c>
      <c r="B393">
        <v>4</v>
      </c>
      <c r="C393">
        <v>4</v>
      </c>
      <c r="D393">
        <f>COUNTIF(tbl_ManagerSurvey[EmployeeID],tbl_ManagerSurvey[[#This Row],[EmployeeID]])</f>
        <v>1</v>
      </c>
    </row>
    <row r="394" spans="1:4" x14ac:dyDescent="0.25">
      <c r="A394">
        <v>393</v>
      </c>
      <c r="B394">
        <v>3</v>
      </c>
      <c r="C394">
        <v>3</v>
      </c>
      <c r="D394">
        <f>COUNTIF(tbl_ManagerSurvey[EmployeeID],tbl_ManagerSurvey[[#This Row],[EmployeeID]])</f>
        <v>1</v>
      </c>
    </row>
    <row r="395" spans="1:4" x14ac:dyDescent="0.25">
      <c r="A395">
        <v>394</v>
      </c>
      <c r="B395">
        <v>3</v>
      </c>
      <c r="C395">
        <v>3</v>
      </c>
      <c r="D395">
        <f>COUNTIF(tbl_ManagerSurvey[EmployeeID],tbl_ManagerSurvey[[#This Row],[EmployeeID]])</f>
        <v>1</v>
      </c>
    </row>
    <row r="396" spans="1:4" x14ac:dyDescent="0.25">
      <c r="A396">
        <v>395</v>
      </c>
      <c r="B396">
        <v>3</v>
      </c>
      <c r="C396">
        <v>3</v>
      </c>
      <c r="D396">
        <f>COUNTIF(tbl_ManagerSurvey[EmployeeID],tbl_ManagerSurvey[[#This Row],[EmployeeID]])</f>
        <v>1</v>
      </c>
    </row>
    <row r="397" spans="1:4" x14ac:dyDescent="0.25">
      <c r="A397">
        <v>396</v>
      </c>
      <c r="B397">
        <v>3</v>
      </c>
      <c r="C397">
        <v>4</v>
      </c>
      <c r="D397">
        <f>COUNTIF(tbl_ManagerSurvey[EmployeeID],tbl_ManagerSurvey[[#This Row],[EmployeeID]])</f>
        <v>1</v>
      </c>
    </row>
    <row r="398" spans="1:4" x14ac:dyDescent="0.25">
      <c r="A398">
        <v>397</v>
      </c>
      <c r="B398">
        <v>2</v>
      </c>
      <c r="C398">
        <v>3</v>
      </c>
      <c r="D398">
        <f>COUNTIF(tbl_ManagerSurvey[EmployeeID],tbl_ManagerSurvey[[#This Row],[EmployeeID]])</f>
        <v>1</v>
      </c>
    </row>
    <row r="399" spans="1:4" x14ac:dyDescent="0.25">
      <c r="A399">
        <v>398</v>
      </c>
      <c r="B399">
        <v>3</v>
      </c>
      <c r="C399">
        <v>3</v>
      </c>
      <c r="D399">
        <f>COUNTIF(tbl_ManagerSurvey[EmployeeID],tbl_ManagerSurvey[[#This Row],[EmployeeID]])</f>
        <v>1</v>
      </c>
    </row>
    <row r="400" spans="1:4" x14ac:dyDescent="0.25">
      <c r="A400">
        <v>399</v>
      </c>
      <c r="B400">
        <v>2</v>
      </c>
      <c r="C400">
        <v>3</v>
      </c>
      <c r="D400">
        <f>COUNTIF(tbl_ManagerSurvey[EmployeeID],tbl_ManagerSurvey[[#This Row],[EmployeeID]])</f>
        <v>1</v>
      </c>
    </row>
    <row r="401" spans="1:4" x14ac:dyDescent="0.25">
      <c r="A401">
        <v>400</v>
      </c>
      <c r="B401">
        <v>4</v>
      </c>
      <c r="C401">
        <v>3</v>
      </c>
      <c r="D401">
        <f>COUNTIF(tbl_ManagerSurvey[EmployeeID],tbl_ManagerSurvey[[#This Row],[EmployeeID]])</f>
        <v>1</v>
      </c>
    </row>
    <row r="402" spans="1:4" x14ac:dyDescent="0.25">
      <c r="A402">
        <v>401</v>
      </c>
      <c r="B402">
        <v>3</v>
      </c>
      <c r="C402">
        <v>3</v>
      </c>
      <c r="D402">
        <f>COUNTIF(tbl_ManagerSurvey[EmployeeID],tbl_ManagerSurvey[[#This Row],[EmployeeID]])</f>
        <v>1</v>
      </c>
    </row>
    <row r="403" spans="1:4" x14ac:dyDescent="0.25">
      <c r="A403">
        <v>402</v>
      </c>
      <c r="B403">
        <v>3</v>
      </c>
      <c r="C403">
        <v>3</v>
      </c>
      <c r="D403">
        <f>COUNTIF(tbl_ManagerSurvey[EmployeeID],tbl_ManagerSurvey[[#This Row],[EmployeeID]])</f>
        <v>1</v>
      </c>
    </row>
    <row r="404" spans="1:4" x14ac:dyDescent="0.25">
      <c r="A404">
        <v>403</v>
      </c>
      <c r="B404">
        <v>3</v>
      </c>
      <c r="C404">
        <v>3</v>
      </c>
      <c r="D404">
        <f>COUNTIF(tbl_ManagerSurvey[EmployeeID],tbl_ManagerSurvey[[#This Row],[EmployeeID]])</f>
        <v>1</v>
      </c>
    </row>
    <row r="405" spans="1:4" x14ac:dyDescent="0.25">
      <c r="A405">
        <v>404</v>
      </c>
      <c r="B405">
        <v>3</v>
      </c>
      <c r="C405">
        <v>3</v>
      </c>
      <c r="D405">
        <f>COUNTIF(tbl_ManagerSurvey[EmployeeID],tbl_ManagerSurvey[[#This Row],[EmployeeID]])</f>
        <v>1</v>
      </c>
    </row>
    <row r="406" spans="1:4" x14ac:dyDescent="0.25">
      <c r="A406">
        <v>405</v>
      </c>
      <c r="B406">
        <v>1</v>
      </c>
      <c r="C406">
        <v>3</v>
      </c>
      <c r="D406">
        <f>COUNTIF(tbl_ManagerSurvey[EmployeeID],tbl_ManagerSurvey[[#This Row],[EmployeeID]])</f>
        <v>1</v>
      </c>
    </row>
    <row r="407" spans="1:4" x14ac:dyDescent="0.25">
      <c r="A407">
        <v>406</v>
      </c>
      <c r="B407">
        <v>3</v>
      </c>
      <c r="C407">
        <v>3</v>
      </c>
      <c r="D407">
        <f>COUNTIF(tbl_ManagerSurvey[EmployeeID],tbl_ManagerSurvey[[#This Row],[EmployeeID]])</f>
        <v>1</v>
      </c>
    </row>
    <row r="408" spans="1:4" x14ac:dyDescent="0.25">
      <c r="A408">
        <v>407</v>
      </c>
      <c r="B408">
        <v>3</v>
      </c>
      <c r="C408">
        <v>3</v>
      </c>
      <c r="D408">
        <f>COUNTIF(tbl_ManagerSurvey[EmployeeID],tbl_ManagerSurvey[[#This Row],[EmployeeID]])</f>
        <v>1</v>
      </c>
    </row>
    <row r="409" spans="1:4" x14ac:dyDescent="0.25">
      <c r="A409">
        <v>408</v>
      </c>
      <c r="B409">
        <v>3</v>
      </c>
      <c r="C409">
        <v>4</v>
      </c>
      <c r="D409">
        <f>COUNTIF(tbl_ManagerSurvey[EmployeeID],tbl_ManagerSurvey[[#This Row],[EmployeeID]])</f>
        <v>1</v>
      </c>
    </row>
    <row r="410" spans="1:4" x14ac:dyDescent="0.25">
      <c r="A410">
        <v>409</v>
      </c>
      <c r="B410">
        <v>3</v>
      </c>
      <c r="C410">
        <v>3</v>
      </c>
      <c r="D410">
        <f>COUNTIF(tbl_ManagerSurvey[EmployeeID],tbl_ManagerSurvey[[#This Row],[EmployeeID]])</f>
        <v>1</v>
      </c>
    </row>
    <row r="411" spans="1:4" x14ac:dyDescent="0.25">
      <c r="A411">
        <v>410</v>
      </c>
      <c r="B411">
        <v>4</v>
      </c>
      <c r="C411">
        <v>3</v>
      </c>
      <c r="D411">
        <f>COUNTIF(tbl_ManagerSurvey[EmployeeID],tbl_ManagerSurvey[[#This Row],[EmployeeID]])</f>
        <v>1</v>
      </c>
    </row>
    <row r="412" spans="1:4" x14ac:dyDescent="0.25">
      <c r="A412">
        <v>411</v>
      </c>
      <c r="B412">
        <v>3</v>
      </c>
      <c r="C412">
        <v>4</v>
      </c>
      <c r="D412">
        <f>COUNTIF(tbl_ManagerSurvey[EmployeeID],tbl_ManagerSurvey[[#This Row],[EmployeeID]])</f>
        <v>1</v>
      </c>
    </row>
    <row r="413" spans="1:4" x14ac:dyDescent="0.25">
      <c r="A413">
        <v>412</v>
      </c>
      <c r="B413">
        <v>3</v>
      </c>
      <c r="C413">
        <v>3</v>
      </c>
      <c r="D413">
        <f>COUNTIF(tbl_ManagerSurvey[EmployeeID],tbl_ManagerSurvey[[#This Row],[EmployeeID]])</f>
        <v>1</v>
      </c>
    </row>
    <row r="414" spans="1:4" x14ac:dyDescent="0.25">
      <c r="A414">
        <v>413</v>
      </c>
      <c r="B414">
        <v>3</v>
      </c>
      <c r="C414">
        <v>3</v>
      </c>
      <c r="D414">
        <f>COUNTIF(tbl_ManagerSurvey[EmployeeID],tbl_ManagerSurvey[[#This Row],[EmployeeID]])</f>
        <v>1</v>
      </c>
    </row>
    <row r="415" spans="1:4" x14ac:dyDescent="0.25">
      <c r="A415">
        <v>414</v>
      </c>
      <c r="B415">
        <v>3</v>
      </c>
      <c r="C415">
        <v>3</v>
      </c>
      <c r="D415">
        <f>COUNTIF(tbl_ManagerSurvey[EmployeeID],tbl_ManagerSurvey[[#This Row],[EmployeeID]])</f>
        <v>1</v>
      </c>
    </row>
    <row r="416" spans="1:4" x14ac:dyDescent="0.25">
      <c r="A416">
        <v>415</v>
      </c>
      <c r="B416">
        <v>2</v>
      </c>
      <c r="C416">
        <v>3</v>
      </c>
      <c r="D416">
        <f>COUNTIF(tbl_ManagerSurvey[EmployeeID],tbl_ManagerSurvey[[#This Row],[EmployeeID]])</f>
        <v>1</v>
      </c>
    </row>
    <row r="417" spans="1:4" x14ac:dyDescent="0.25">
      <c r="A417">
        <v>416</v>
      </c>
      <c r="B417">
        <v>3</v>
      </c>
      <c r="C417">
        <v>3</v>
      </c>
      <c r="D417">
        <f>COUNTIF(tbl_ManagerSurvey[EmployeeID],tbl_ManagerSurvey[[#This Row],[EmployeeID]])</f>
        <v>1</v>
      </c>
    </row>
    <row r="418" spans="1:4" x14ac:dyDescent="0.25">
      <c r="A418">
        <v>417</v>
      </c>
      <c r="B418">
        <v>3</v>
      </c>
      <c r="C418">
        <v>4</v>
      </c>
      <c r="D418">
        <f>COUNTIF(tbl_ManagerSurvey[EmployeeID],tbl_ManagerSurvey[[#This Row],[EmployeeID]])</f>
        <v>1</v>
      </c>
    </row>
    <row r="419" spans="1:4" x14ac:dyDescent="0.25">
      <c r="A419">
        <v>418</v>
      </c>
      <c r="B419">
        <v>3</v>
      </c>
      <c r="C419">
        <v>3</v>
      </c>
      <c r="D419">
        <f>COUNTIF(tbl_ManagerSurvey[EmployeeID],tbl_ManagerSurvey[[#This Row],[EmployeeID]])</f>
        <v>1</v>
      </c>
    </row>
    <row r="420" spans="1:4" x14ac:dyDescent="0.25">
      <c r="A420">
        <v>419</v>
      </c>
      <c r="B420">
        <v>3</v>
      </c>
      <c r="C420">
        <v>4</v>
      </c>
      <c r="D420">
        <f>COUNTIF(tbl_ManagerSurvey[EmployeeID],tbl_ManagerSurvey[[#This Row],[EmployeeID]])</f>
        <v>1</v>
      </c>
    </row>
    <row r="421" spans="1:4" x14ac:dyDescent="0.25">
      <c r="A421">
        <v>420</v>
      </c>
      <c r="B421">
        <v>2</v>
      </c>
      <c r="C421">
        <v>3</v>
      </c>
      <c r="D421">
        <f>COUNTIF(tbl_ManagerSurvey[EmployeeID],tbl_ManagerSurvey[[#This Row],[EmployeeID]])</f>
        <v>1</v>
      </c>
    </row>
    <row r="422" spans="1:4" x14ac:dyDescent="0.25">
      <c r="A422">
        <v>421</v>
      </c>
      <c r="B422">
        <v>3</v>
      </c>
      <c r="C422">
        <v>3</v>
      </c>
      <c r="D422">
        <f>COUNTIF(tbl_ManagerSurvey[EmployeeID],tbl_ManagerSurvey[[#This Row],[EmployeeID]])</f>
        <v>1</v>
      </c>
    </row>
    <row r="423" spans="1:4" x14ac:dyDescent="0.25">
      <c r="A423">
        <v>422</v>
      </c>
      <c r="B423">
        <v>3</v>
      </c>
      <c r="C423">
        <v>3</v>
      </c>
      <c r="D423">
        <f>COUNTIF(tbl_ManagerSurvey[EmployeeID],tbl_ManagerSurvey[[#This Row],[EmployeeID]])</f>
        <v>1</v>
      </c>
    </row>
    <row r="424" spans="1:4" x14ac:dyDescent="0.25">
      <c r="A424">
        <v>423</v>
      </c>
      <c r="B424">
        <v>2</v>
      </c>
      <c r="C424">
        <v>3</v>
      </c>
      <c r="D424">
        <f>COUNTIF(tbl_ManagerSurvey[EmployeeID],tbl_ManagerSurvey[[#This Row],[EmployeeID]])</f>
        <v>1</v>
      </c>
    </row>
    <row r="425" spans="1:4" x14ac:dyDescent="0.25">
      <c r="A425">
        <v>424</v>
      </c>
      <c r="B425">
        <v>3</v>
      </c>
      <c r="C425">
        <v>3</v>
      </c>
      <c r="D425">
        <f>COUNTIF(tbl_ManagerSurvey[EmployeeID],tbl_ManagerSurvey[[#This Row],[EmployeeID]])</f>
        <v>1</v>
      </c>
    </row>
    <row r="426" spans="1:4" x14ac:dyDescent="0.25">
      <c r="A426">
        <v>425</v>
      </c>
      <c r="B426">
        <v>2</v>
      </c>
      <c r="C426">
        <v>3</v>
      </c>
      <c r="D426">
        <f>COUNTIF(tbl_ManagerSurvey[EmployeeID],tbl_ManagerSurvey[[#This Row],[EmployeeID]])</f>
        <v>1</v>
      </c>
    </row>
    <row r="427" spans="1:4" x14ac:dyDescent="0.25">
      <c r="A427">
        <v>426</v>
      </c>
      <c r="B427">
        <v>2</v>
      </c>
      <c r="C427">
        <v>3</v>
      </c>
      <c r="D427">
        <f>COUNTIF(tbl_ManagerSurvey[EmployeeID],tbl_ManagerSurvey[[#This Row],[EmployeeID]])</f>
        <v>1</v>
      </c>
    </row>
    <row r="428" spans="1:4" x14ac:dyDescent="0.25">
      <c r="A428">
        <v>427</v>
      </c>
      <c r="B428">
        <v>3</v>
      </c>
      <c r="C428">
        <v>3</v>
      </c>
      <c r="D428">
        <f>COUNTIF(tbl_ManagerSurvey[EmployeeID],tbl_ManagerSurvey[[#This Row],[EmployeeID]])</f>
        <v>1</v>
      </c>
    </row>
    <row r="429" spans="1:4" x14ac:dyDescent="0.25">
      <c r="A429">
        <v>428</v>
      </c>
      <c r="B429">
        <v>2</v>
      </c>
      <c r="C429">
        <v>3</v>
      </c>
      <c r="D429">
        <f>COUNTIF(tbl_ManagerSurvey[EmployeeID],tbl_ManagerSurvey[[#This Row],[EmployeeID]])</f>
        <v>1</v>
      </c>
    </row>
    <row r="430" spans="1:4" x14ac:dyDescent="0.25">
      <c r="A430">
        <v>429</v>
      </c>
      <c r="B430">
        <v>3</v>
      </c>
      <c r="C430">
        <v>3</v>
      </c>
      <c r="D430">
        <f>COUNTIF(tbl_ManagerSurvey[EmployeeID],tbl_ManagerSurvey[[#This Row],[EmployeeID]])</f>
        <v>1</v>
      </c>
    </row>
    <row r="431" spans="1:4" x14ac:dyDescent="0.25">
      <c r="A431">
        <v>430</v>
      </c>
      <c r="B431">
        <v>1</v>
      </c>
      <c r="C431">
        <v>3</v>
      </c>
      <c r="D431">
        <f>COUNTIF(tbl_ManagerSurvey[EmployeeID],tbl_ManagerSurvey[[#This Row],[EmployeeID]])</f>
        <v>1</v>
      </c>
    </row>
    <row r="432" spans="1:4" x14ac:dyDescent="0.25">
      <c r="A432">
        <v>431</v>
      </c>
      <c r="B432">
        <v>3</v>
      </c>
      <c r="C432">
        <v>3</v>
      </c>
      <c r="D432">
        <f>COUNTIF(tbl_ManagerSurvey[EmployeeID],tbl_ManagerSurvey[[#This Row],[EmployeeID]])</f>
        <v>1</v>
      </c>
    </row>
    <row r="433" spans="1:4" x14ac:dyDescent="0.25">
      <c r="A433">
        <v>432</v>
      </c>
      <c r="B433">
        <v>3</v>
      </c>
      <c r="C433">
        <v>3</v>
      </c>
      <c r="D433">
        <f>COUNTIF(tbl_ManagerSurvey[EmployeeID],tbl_ManagerSurvey[[#This Row],[EmployeeID]])</f>
        <v>1</v>
      </c>
    </row>
    <row r="434" spans="1:4" x14ac:dyDescent="0.25">
      <c r="A434">
        <v>433</v>
      </c>
      <c r="B434">
        <v>3</v>
      </c>
      <c r="C434">
        <v>3</v>
      </c>
      <c r="D434">
        <f>COUNTIF(tbl_ManagerSurvey[EmployeeID],tbl_ManagerSurvey[[#This Row],[EmployeeID]])</f>
        <v>1</v>
      </c>
    </row>
    <row r="435" spans="1:4" x14ac:dyDescent="0.25">
      <c r="A435">
        <v>434</v>
      </c>
      <c r="B435">
        <v>2</v>
      </c>
      <c r="C435">
        <v>3</v>
      </c>
      <c r="D435">
        <f>COUNTIF(tbl_ManagerSurvey[EmployeeID],tbl_ManagerSurvey[[#This Row],[EmployeeID]])</f>
        <v>1</v>
      </c>
    </row>
    <row r="436" spans="1:4" x14ac:dyDescent="0.25">
      <c r="A436">
        <v>435</v>
      </c>
      <c r="B436">
        <v>3</v>
      </c>
      <c r="C436">
        <v>4</v>
      </c>
      <c r="D436">
        <f>COUNTIF(tbl_ManagerSurvey[EmployeeID],tbl_ManagerSurvey[[#This Row],[EmployeeID]])</f>
        <v>1</v>
      </c>
    </row>
    <row r="437" spans="1:4" x14ac:dyDescent="0.25">
      <c r="A437">
        <v>436</v>
      </c>
      <c r="B437">
        <v>3</v>
      </c>
      <c r="C437">
        <v>3</v>
      </c>
      <c r="D437">
        <f>COUNTIF(tbl_ManagerSurvey[EmployeeID],tbl_ManagerSurvey[[#This Row],[EmployeeID]])</f>
        <v>1</v>
      </c>
    </row>
    <row r="438" spans="1:4" x14ac:dyDescent="0.25">
      <c r="A438">
        <v>437</v>
      </c>
      <c r="B438">
        <v>3</v>
      </c>
      <c r="C438">
        <v>3</v>
      </c>
      <c r="D438">
        <f>COUNTIF(tbl_ManagerSurvey[EmployeeID],tbl_ManagerSurvey[[#This Row],[EmployeeID]])</f>
        <v>1</v>
      </c>
    </row>
    <row r="439" spans="1:4" x14ac:dyDescent="0.25">
      <c r="A439">
        <v>438</v>
      </c>
      <c r="B439">
        <v>2</v>
      </c>
      <c r="C439">
        <v>3</v>
      </c>
      <c r="D439">
        <f>COUNTIF(tbl_ManagerSurvey[EmployeeID],tbl_ManagerSurvey[[#This Row],[EmployeeID]])</f>
        <v>1</v>
      </c>
    </row>
    <row r="440" spans="1:4" x14ac:dyDescent="0.25">
      <c r="A440">
        <v>439</v>
      </c>
      <c r="B440">
        <v>3</v>
      </c>
      <c r="C440">
        <v>3</v>
      </c>
      <c r="D440">
        <f>COUNTIF(tbl_ManagerSurvey[EmployeeID],tbl_ManagerSurvey[[#This Row],[EmployeeID]])</f>
        <v>1</v>
      </c>
    </row>
    <row r="441" spans="1:4" x14ac:dyDescent="0.25">
      <c r="A441">
        <v>440</v>
      </c>
      <c r="B441">
        <v>3</v>
      </c>
      <c r="C441">
        <v>3</v>
      </c>
      <c r="D441">
        <f>COUNTIF(tbl_ManagerSurvey[EmployeeID],tbl_ManagerSurvey[[#This Row],[EmployeeID]])</f>
        <v>1</v>
      </c>
    </row>
    <row r="442" spans="1:4" x14ac:dyDescent="0.25">
      <c r="A442">
        <v>441</v>
      </c>
      <c r="B442">
        <v>2</v>
      </c>
      <c r="C442">
        <v>3</v>
      </c>
      <c r="D442">
        <f>COUNTIF(tbl_ManagerSurvey[EmployeeID],tbl_ManagerSurvey[[#This Row],[EmployeeID]])</f>
        <v>1</v>
      </c>
    </row>
    <row r="443" spans="1:4" x14ac:dyDescent="0.25">
      <c r="A443">
        <v>442</v>
      </c>
      <c r="B443">
        <v>3</v>
      </c>
      <c r="C443">
        <v>3</v>
      </c>
      <c r="D443">
        <f>COUNTIF(tbl_ManagerSurvey[EmployeeID],tbl_ManagerSurvey[[#This Row],[EmployeeID]])</f>
        <v>1</v>
      </c>
    </row>
    <row r="444" spans="1:4" x14ac:dyDescent="0.25">
      <c r="A444">
        <v>443</v>
      </c>
      <c r="B444">
        <v>1</v>
      </c>
      <c r="C444">
        <v>3</v>
      </c>
      <c r="D444">
        <f>COUNTIF(tbl_ManagerSurvey[EmployeeID],tbl_ManagerSurvey[[#This Row],[EmployeeID]])</f>
        <v>1</v>
      </c>
    </row>
    <row r="445" spans="1:4" x14ac:dyDescent="0.25">
      <c r="A445">
        <v>444</v>
      </c>
      <c r="B445">
        <v>3</v>
      </c>
      <c r="C445">
        <v>3</v>
      </c>
      <c r="D445">
        <f>COUNTIF(tbl_ManagerSurvey[EmployeeID],tbl_ManagerSurvey[[#This Row],[EmployeeID]])</f>
        <v>1</v>
      </c>
    </row>
    <row r="446" spans="1:4" x14ac:dyDescent="0.25">
      <c r="A446">
        <v>445</v>
      </c>
      <c r="B446">
        <v>2</v>
      </c>
      <c r="C446">
        <v>3</v>
      </c>
      <c r="D446">
        <f>COUNTIF(tbl_ManagerSurvey[EmployeeID],tbl_ManagerSurvey[[#This Row],[EmployeeID]])</f>
        <v>1</v>
      </c>
    </row>
    <row r="447" spans="1:4" x14ac:dyDescent="0.25">
      <c r="A447">
        <v>446</v>
      </c>
      <c r="B447">
        <v>3</v>
      </c>
      <c r="C447">
        <v>4</v>
      </c>
      <c r="D447">
        <f>COUNTIF(tbl_ManagerSurvey[EmployeeID],tbl_ManagerSurvey[[#This Row],[EmployeeID]])</f>
        <v>1</v>
      </c>
    </row>
    <row r="448" spans="1:4" x14ac:dyDescent="0.25">
      <c r="A448">
        <v>447</v>
      </c>
      <c r="B448">
        <v>1</v>
      </c>
      <c r="C448">
        <v>3</v>
      </c>
      <c r="D448">
        <f>COUNTIF(tbl_ManagerSurvey[EmployeeID],tbl_ManagerSurvey[[#This Row],[EmployeeID]])</f>
        <v>1</v>
      </c>
    </row>
    <row r="449" spans="1:4" x14ac:dyDescent="0.25">
      <c r="A449">
        <v>448</v>
      </c>
      <c r="B449">
        <v>2</v>
      </c>
      <c r="C449">
        <v>3</v>
      </c>
      <c r="D449">
        <f>COUNTIF(tbl_ManagerSurvey[EmployeeID],tbl_ManagerSurvey[[#This Row],[EmployeeID]])</f>
        <v>1</v>
      </c>
    </row>
    <row r="450" spans="1:4" x14ac:dyDescent="0.25">
      <c r="A450">
        <v>449</v>
      </c>
      <c r="B450">
        <v>3</v>
      </c>
      <c r="C450">
        <v>3</v>
      </c>
      <c r="D450">
        <f>COUNTIF(tbl_ManagerSurvey[EmployeeID],tbl_ManagerSurvey[[#This Row],[EmployeeID]])</f>
        <v>1</v>
      </c>
    </row>
    <row r="451" spans="1:4" x14ac:dyDescent="0.25">
      <c r="A451">
        <v>450</v>
      </c>
      <c r="B451">
        <v>3</v>
      </c>
      <c r="C451">
        <v>3</v>
      </c>
      <c r="D451">
        <f>COUNTIF(tbl_ManagerSurvey[EmployeeID],tbl_ManagerSurvey[[#This Row],[EmployeeID]])</f>
        <v>1</v>
      </c>
    </row>
    <row r="452" spans="1:4" x14ac:dyDescent="0.25">
      <c r="A452">
        <v>451</v>
      </c>
      <c r="B452">
        <v>3</v>
      </c>
      <c r="C452">
        <v>3</v>
      </c>
      <c r="D452">
        <f>COUNTIF(tbl_ManagerSurvey[EmployeeID],tbl_ManagerSurvey[[#This Row],[EmployeeID]])</f>
        <v>1</v>
      </c>
    </row>
    <row r="453" spans="1:4" x14ac:dyDescent="0.25">
      <c r="A453">
        <v>452</v>
      </c>
      <c r="B453">
        <v>3</v>
      </c>
      <c r="C453">
        <v>4</v>
      </c>
      <c r="D453">
        <f>COUNTIF(tbl_ManagerSurvey[EmployeeID],tbl_ManagerSurvey[[#This Row],[EmployeeID]])</f>
        <v>1</v>
      </c>
    </row>
    <row r="454" spans="1:4" x14ac:dyDescent="0.25">
      <c r="A454">
        <v>453</v>
      </c>
      <c r="B454">
        <v>3</v>
      </c>
      <c r="C454">
        <v>3</v>
      </c>
      <c r="D454">
        <f>COUNTIF(tbl_ManagerSurvey[EmployeeID],tbl_ManagerSurvey[[#This Row],[EmployeeID]])</f>
        <v>1</v>
      </c>
    </row>
    <row r="455" spans="1:4" x14ac:dyDescent="0.25">
      <c r="A455">
        <v>454</v>
      </c>
      <c r="B455">
        <v>2</v>
      </c>
      <c r="C455">
        <v>3</v>
      </c>
      <c r="D455">
        <f>COUNTIF(tbl_ManagerSurvey[EmployeeID],tbl_ManagerSurvey[[#This Row],[EmployeeID]])</f>
        <v>1</v>
      </c>
    </row>
    <row r="456" spans="1:4" x14ac:dyDescent="0.25">
      <c r="A456">
        <v>455</v>
      </c>
      <c r="B456">
        <v>3</v>
      </c>
      <c r="C456">
        <v>3</v>
      </c>
      <c r="D456">
        <f>COUNTIF(tbl_ManagerSurvey[EmployeeID],tbl_ManagerSurvey[[#This Row],[EmployeeID]])</f>
        <v>1</v>
      </c>
    </row>
    <row r="457" spans="1:4" x14ac:dyDescent="0.25">
      <c r="A457">
        <v>456</v>
      </c>
      <c r="B457">
        <v>3</v>
      </c>
      <c r="C457">
        <v>3</v>
      </c>
      <c r="D457">
        <f>COUNTIF(tbl_ManagerSurvey[EmployeeID],tbl_ManagerSurvey[[#This Row],[EmployeeID]])</f>
        <v>1</v>
      </c>
    </row>
    <row r="458" spans="1:4" x14ac:dyDescent="0.25">
      <c r="A458">
        <v>457</v>
      </c>
      <c r="B458">
        <v>2</v>
      </c>
      <c r="C458">
        <v>4</v>
      </c>
      <c r="D458">
        <f>COUNTIF(tbl_ManagerSurvey[EmployeeID],tbl_ManagerSurvey[[#This Row],[EmployeeID]])</f>
        <v>1</v>
      </c>
    </row>
    <row r="459" spans="1:4" x14ac:dyDescent="0.25">
      <c r="A459">
        <v>458</v>
      </c>
      <c r="B459">
        <v>2</v>
      </c>
      <c r="C459">
        <v>3</v>
      </c>
      <c r="D459">
        <f>COUNTIF(tbl_ManagerSurvey[EmployeeID],tbl_ManagerSurvey[[#This Row],[EmployeeID]])</f>
        <v>1</v>
      </c>
    </row>
    <row r="460" spans="1:4" x14ac:dyDescent="0.25">
      <c r="A460">
        <v>459</v>
      </c>
      <c r="B460">
        <v>3</v>
      </c>
      <c r="C460">
        <v>3</v>
      </c>
      <c r="D460">
        <f>COUNTIF(tbl_ManagerSurvey[EmployeeID],tbl_ManagerSurvey[[#This Row],[EmployeeID]])</f>
        <v>1</v>
      </c>
    </row>
    <row r="461" spans="1:4" x14ac:dyDescent="0.25">
      <c r="A461">
        <v>460</v>
      </c>
      <c r="B461">
        <v>3</v>
      </c>
      <c r="C461">
        <v>3</v>
      </c>
      <c r="D461">
        <f>COUNTIF(tbl_ManagerSurvey[EmployeeID],tbl_ManagerSurvey[[#This Row],[EmployeeID]])</f>
        <v>1</v>
      </c>
    </row>
    <row r="462" spans="1:4" x14ac:dyDescent="0.25">
      <c r="A462">
        <v>461</v>
      </c>
      <c r="B462">
        <v>4</v>
      </c>
      <c r="C462">
        <v>3</v>
      </c>
      <c r="D462">
        <f>COUNTIF(tbl_ManagerSurvey[EmployeeID],tbl_ManagerSurvey[[#This Row],[EmployeeID]])</f>
        <v>1</v>
      </c>
    </row>
    <row r="463" spans="1:4" x14ac:dyDescent="0.25">
      <c r="A463">
        <v>462</v>
      </c>
      <c r="B463">
        <v>3</v>
      </c>
      <c r="C463">
        <v>3</v>
      </c>
      <c r="D463">
        <f>COUNTIF(tbl_ManagerSurvey[EmployeeID],tbl_ManagerSurvey[[#This Row],[EmployeeID]])</f>
        <v>1</v>
      </c>
    </row>
    <row r="464" spans="1:4" x14ac:dyDescent="0.25">
      <c r="A464">
        <v>463</v>
      </c>
      <c r="B464">
        <v>2</v>
      </c>
      <c r="C464">
        <v>3</v>
      </c>
      <c r="D464">
        <f>COUNTIF(tbl_ManagerSurvey[EmployeeID],tbl_ManagerSurvey[[#This Row],[EmployeeID]])</f>
        <v>1</v>
      </c>
    </row>
    <row r="465" spans="1:4" x14ac:dyDescent="0.25">
      <c r="A465">
        <v>464</v>
      </c>
      <c r="B465">
        <v>3</v>
      </c>
      <c r="C465">
        <v>3</v>
      </c>
      <c r="D465">
        <f>COUNTIF(tbl_ManagerSurvey[EmployeeID],tbl_ManagerSurvey[[#This Row],[EmployeeID]])</f>
        <v>1</v>
      </c>
    </row>
    <row r="466" spans="1:4" x14ac:dyDescent="0.25">
      <c r="A466">
        <v>465</v>
      </c>
      <c r="B466">
        <v>2</v>
      </c>
      <c r="C466">
        <v>3</v>
      </c>
      <c r="D466">
        <f>COUNTIF(tbl_ManagerSurvey[EmployeeID],tbl_ManagerSurvey[[#This Row],[EmployeeID]])</f>
        <v>1</v>
      </c>
    </row>
    <row r="467" spans="1:4" x14ac:dyDescent="0.25">
      <c r="A467">
        <v>466</v>
      </c>
      <c r="B467">
        <v>3</v>
      </c>
      <c r="C467">
        <v>3</v>
      </c>
      <c r="D467">
        <f>COUNTIF(tbl_ManagerSurvey[EmployeeID],tbl_ManagerSurvey[[#This Row],[EmployeeID]])</f>
        <v>1</v>
      </c>
    </row>
    <row r="468" spans="1:4" x14ac:dyDescent="0.25">
      <c r="A468">
        <v>467</v>
      </c>
      <c r="B468">
        <v>3</v>
      </c>
      <c r="C468">
        <v>3</v>
      </c>
      <c r="D468">
        <f>COUNTIF(tbl_ManagerSurvey[EmployeeID],tbl_ManagerSurvey[[#This Row],[EmployeeID]])</f>
        <v>1</v>
      </c>
    </row>
    <row r="469" spans="1:4" x14ac:dyDescent="0.25">
      <c r="A469">
        <v>468</v>
      </c>
      <c r="B469">
        <v>2</v>
      </c>
      <c r="C469">
        <v>3</v>
      </c>
      <c r="D469">
        <f>COUNTIF(tbl_ManagerSurvey[EmployeeID],tbl_ManagerSurvey[[#This Row],[EmployeeID]])</f>
        <v>1</v>
      </c>
    </row>
    <row r="470" spans="1:4" x14ac:dyDescent="0.25">
      <c r="A470">
        <v>469</v>
      </c>
      <c r="B470">
        <v>3</v>
      </c>
      <c r="C470">
        <v>3</v>
      </c>
      <c r="D470">
        <f>COUNTIF(tbl_ManagerSurvey[EmployeeID],tbl_ManagerSurvey[[#This Row],[EmployeeID]])</f>
        <v>1</v>
      </c>
    </row>
    <row r="471" spans="1:4" x14ac:dyDescent="0.25">
      <c r="A471">
        <v>470</v>
      </c>
      <c r="B471">
        <v>3</v>
      </c>
      <c r="C471">
        <v>3</v>
      </c>
      <c r="D471">
        <f>COUNTIF(tbl_ManagerSurvey[EmployeeID],tbl_ManagerSurvey[[#This Row],[EmployeeID]])</f>
        <v>1</v>
      </c>
    </row>
    <row r="472" spans="1:4" x14ac:dyDescent="0.25">
      <c r="A472">
        <v>471</v>
      </c>
      <c r="B472">
        <v>3</v>
      </c>
      <c r="C472">
        <v>3</v>
      </c>
      <c r="D472">
        <f>COUNTIF(tbl_ManagerSurvey[EmployeeID],tbl_ManagerSurvey[[#This Row],[EmployeeID]])</f>
        <v>1</v>
      </c>
    </row>
    <row r="473" spans="1:4" x14ac:dyDescent="0.25">
      <c r="A473">
        <v>472</v>
      </c>
      <c r="B473">
        <v>3</v>
      </c>
      <c r="C473">
        <v>3</v>
      </c>
      <c r="D473">
        <f>COUNTIF(tbl_ManagerSurvey[EmployeeID],tbl_ManagerSurvey[[#This Row],[EmployeeID]])</f>
        <v>1</v>
      </c>
    </row>
    <row r="474" spans="1:4" x14ac:dyDescent="0.25">
      <c r="A474">
        <v>473</v>
      </c>
      <c r="B474">
        <v>2</v>
      </c>
      <c r="C474">
        <v>3</v>
      </c>
      <c r="D474">
        <f>COUNTIF(tbl_ManagerSurvey[EmployeeID],tbl_ManagerSurvey[[#This Row],[EmployeeID]])</f>
        <v>1</v>
      </c>
    </row>
    <row r="475" spans="1:4" x14ac:dyDescent="0.25">
      <c r="A475">
        <v>474</v>
      </c>
      <c r="B475">
        <v>3</v>
      </c>
      <c r="C475">
        <v>3</v>
      </c>
      <c r="D475">
        <f>COUNTIF(tbl_ManagerSurvey[EmployeeID],tbl_ManagerSurvey[[#This Row],[EmployeeID]])</f>
        <v>1</v>
      </c>
    </row>
    <row r="476" spans="1:4" x14ac:dyDescent="0.25">
      <c r="A476">
        <v>475</v>
      </c>
      <c r="B476">
        <v>3</v>
      </c>
      <c r="C476">
        <v>3</v>
      </c>
      <c r="D476">
        <f>COUNTIF(tbl_ManagerSurvey[EmployeeID],tbl_ManagerSurvey[[#This Row],[EmployeeID]])</f>
        <v>1</v>
      </c>
    </row>
    <row r="477" spans="1:4" x14ac:dyDescent="0.25">
      <c r="A477">
        <v>476</v>
      </c>
      <c r="B477">
        <v>3</v>
      </c>
      <c r="C477">
        <v>4</v>
      </c>
      <c r="D477">
        <f>COUNTIF(tbl_ManagerSurvey[EmployeeID],tbl_ManagerSurvey[[#This Row],[EmployeeID]])</f>
        <v>1</v>
      </c>
    </row>
    <row r="478" spans="1:4" x14ac:dyDescent="0.25">
      <c r="A478">
        <v>477</v>
      </c>
      <c r="B478">
        <v>3</v>
      </c>
      <c r="C478">
        <v>4</v>
      </c>
      <c r="D478">
        <f>COUNTIF(tbl_ManagerSurvey[EmployeeID],tbl_ManagerSurvey[[#This Row],[EmployeeID]])</f>
        <v>1</v>
      </c>
    </row>
    <row r="479" spans="1:4" x14ac:dyDescent="0.25">
      <c r="A479">
        <v>478</v>
      </c>
      <c r="B479">
        <v>3</v>
      </c>
      <c r="C479">
        <v>3</v>
      </c>
      <c r="D479">
        <f>COUNTIF(tbl_ManagerSurvey[EmployeeID],tbl_ManagerSurvey[[#This Row],[EmployeeID]])</f>
        <v>1</v>
      </c>
    </row>
    <row r="480" spans="1:4" x14ac:dyDescent="0.25">
      <c r="A480">
        <v>479</v>
      </c>
      <c r="B480">
        <v>3</v>
      </c>
      <c r="C480">
        <v>3</v>
      </c>
      <c r="D480">
        <f>COUNTIF(tbl_ManagerSurvey[EmployeeID],tbl_ManagerSurvey[[#This Row],[EmployeeID]])</f>
        <v>1</v>
      </c>
    </row>
    <row r="481" spans="1:4" x14ac:dyDescent="0.25">
      <c r="A481">
        <v>480</v>
      </c>
      <c r="B481">
        <v>3</v>
      </c>
      <c r="C481">
        <v>3</v>
      </c>
      <c r="D481">
        <f>COUNTIF(tbl_ManagerSurvey[EmployeeID],tbl_ManagerSurvey[[#This Row],[EmployeeID]])</f>
        <v>1</v>
      </c>
    </row>
    <row r="482" spans="1:4" x14ac:dyDescent="0.25">
      <c r="A482">
        <v>481</v>
      </c>
      <c r="B482">
        <v>4</v>
      </c>
      <c r="C482">
        <v>3</v>
      </c>
      <c r="D482">
        <f>COUNTIF(tbl_ManagerSurvey[EmployeeID],tbl_ManagerSurvey[[#This Row],[EmployeeID]])</f>
        <v>1</v>
      </c>
    </row>
    <row r="483" spans="1:4" x14ac:dyDescent="0.25">
      <c r="A483">
        <v>482</v>
      </c>
      <c r="B483">
        <v>3</v>
      </c>
      <c r="C483">
        <v>3</v>
      </c>
      <c r="D483">
        <f>COUNTIF(tbl_ManagerSurvey[EmployeeID],tbl_ManagerSurvey[[#This Row],[EmployeeID]])</f>
        <v>1</v>
      </c>
    </row>
    <row r="484" spans="1:4" x14ac:dyDescent="0.25">
      <c r="A484">
        <v>483</v>
      </c>
      <c r="B484">
        <v>3</v>
      </c>
      <c r="C484">
        <v>3</v>
      </c>
      <c r="D484">
        <f>COUNTIF(tbl_ManagerSurvey[EmployeeID],tbl_ManagerSurvey[[#This Row],[EmployeeID]])</f>
        <v>1</v>
      </c>
    </row>
    <row r="485" spans="1:4" x14ac:dyDescent="0.25">
      <c r="A485">
        <v>484</v>
      </c>
      <c r="B485">
        <v>4</v>
      </c>
      <c r="C485">
        <v>3</v>
      </c>
      <c r="D485">
        <f>COUNTIF(tbl_ManagerSurvey[EmployeeID],tbl_ManagerSurvey[[#This Row],[EmployeeID]])</f>
        <v>1</v>
      </c>
    </row>
    <row r="486" spans="1:4" x14ac:dyDescent="0.25">
      <c r="A486">
        <v>485</v>
      </c>
      <c r="B486">
        <v>4</v>
      </c>
      <c r="C486">
        <v>4</v>
      </c>
      <c r="D486">
        <f>COUNTIF(tbl_ManagerSurvey[EmployeeID],tbl_ManagerSurvey[[#This Row],[EmployeeID]])</f>
        <v>1</v>
      </c>
    </row>
    <row r="487" spans="1:4" x14ac:dyDescent="0.25">
      <c r="A487">
        <v>486</v>
      </c>
      <c r="B487">
        <v>2</v>
      </c>
      <c r="C487">
        <v>3</v>
      </c>
      <c r="D487">
        <f>COUNTIF(tbl_ManagerSurvey[EmployeeID],tbl_ManagerSurvey[[#This Row],[EmployeeID]])</f>
        <v>1</v>
      </c>
    </row>
    <row r="488" spans="1:4" x14ac:dyDescent="0.25">
      <c r="A488">
        <v>487</v>
      </c>
      <c r="B488">
        <v>4</v>
      </c>
      <c r="C488">
        <v>3</v>
      </c>
      <c r="D488">
        <f>COUNTIF(tbl_ManagerSurvey[EmployeeID],tbl_ManagerSurvey[[#This Row],[EmployeeID]])</f>
        <v>1</v>
      </c>
    </row>
    <row r="489" spans="1:4" x14ac:dyDescent="0.25">
      <c r="A489">
        <v>488</v>
      </c>
      <c r="B489">
        <v>2</v>
      </c>
      <c r="C489">
        <v>3</v>
      </c>
      <c r="D489">
        <f>COUNTIF(tbl_ManagerSurvey[EmployeeID],tbl_ManagerSurvey[[#This Row],[EmployeeID]])</f>
        <v>1</v>
      </c>
    </row>
    <row r="490" spans="1:4" x14ac:dyDescent="0.25">
      <c r="A490">
        <v>489</v>
      </c>
      <c r="B490">
        <v>3</v>
      </c>
      <c r="C490">
        <v>3</v>
      </c>
      <c r="D490">
        <f>COUNTIF(tbl_ManagerSurvey[EmployeeID],tbl_ManagerSurvey[[#This Row],[EmployeeID]])</f>
        <v>1</v>
      </c>
    </row>
    <row r="491" spans="1:4" x14ac:dyDescent="0.25">
      <c r="A491">
        <v>490</v>
      </c>
      <c r="B491">
        <v>4</v>
      </c>
      <c r="C491">
        <v>3</v>
      </c>
      <c r="D491">
        <f>COUNTIF(tbl_ManagerSurvey[EmployeeID],tbl_ManagerSurvey[[#This Row],[EmployeeID]])</f>
        <v>1</v>
      </c>
    </row>
    <row r="492" spans="1:4" x14ac:dyDescent="0.25">
      <c r="A492">
        <v>491</v>
      </c>
      <c r="B492">
        <v>2</v>
      </c>
      <c r="C492">
        <v>3</v>
      </c>
      <c r="D492">
        <f>COUNTIF(tbl_ManagerSurvey[EmployeeID],tbl_ManagerSurvey[[#This Row],[EmployeeID]])</f>
        <v>1</v>
      </c>
    </row>
    <row r="493" spans="1:4" x14ac:dyDescent="0.25">
      <c r="A493">
        <v>492</v>
      </c>
      <c r="B493">
        <v>4</v>
      </c>
      <c r="C493">
        <v>3</v>
      </c>
      <c r="D493">
        <f>COUNTIF(tbl_ManagerSurvey[EmployeeID],tbl_ManagerSurvey[[#This Row],[EmployeeID]])</f>
        <v>1</v>
      </c>
    </row>
    <row r="494" spans="1:4" x14ac:dyDescent="0.25">
      <c r="A494">
        <v>493</v>
      </c>
      <c r="B494">
        <v>3</v>
      </c>
      <c r="C494">
        <v>3</v>
      </c>
      <c r="D494">
        <f>COUNTIF(tbl_ManagerSurvey[EmployeeID],tbl_ManagerSurvey[[#This Row],[EmployeeID]])</f>
        <v>1</v>
      </c>
    </row>
    <row r="495" spans="1:4" x14ac:dyDescent="0.25">
      <c r="A495">
        <v>494</v>
      </c>
      <c r="B495">
        <v>2</v>
      </c>
      <c r="C495">
        <v>3</v>
      </c>
      <c r="D495">
        <f>COUNTIF(tbl_ManagerSurvey[EmployeeID],tbl_ManagerSurvey[[#This Row],[EmployeeID]])</f>
        <v>1</v>
      </c>
    </row>
    <row r="496" spans="1:4" x14ac:dyDescent="0.25">
      <c r="A496">
        <v>495</v>
      </c>
      <c r="B496">
        <v>3</v>
      </c>
      <c r="C496">
        <v>3</v>
      </c>
      <c r="D496">
        <f>COUNTIF(tbl_ManagerSurvey[EmployeeID],tbl_ManagerSurvey[[#This Row],[EmployeeID]])</f>
        <v>1</v>
      </c>
    </row>
    <row r="497" spans="1:4" x14ac:dyDescent="0.25">
      <c r="A497">
        <v>496</v>
      </c>
      <c r="B497">
        <v>4</v>
      </c>
      <c r="C497">
        <v>3</v>
      </c>
      <c r="D497">
        <f>COUNTIF(tbl_ManagerSurvey[EmployeeID],tbl_ManagerSurvey[[#This Row],[EmployeeID]])</f>
        <v>1</v>
      </c>
    </row>
    <row r="498" spans="1:4" x14ac:dyDescent="0.25">
      <c r="A498">
        <v>497</v>
      </c>
      <c r="B498">
        <v>3</v>
      </c>
      <c r="C498">
        <v>3</v>
      </c>
      <c r="D498">
        <f>COUNTIF(tbl_ManagerSurvey[EmployeeID],tbl_ManagerSurvey[[#This Row],[EmployeeID]])</f>
        <v>1</v>
      </c>
    </row>
    <row r="499" spans="1:4" x14ac:dyDescent="0.25">
      <c r="A499">
        <v>498</v>
      </c>
      <c r="B499">
        <v>2</v>
      </c>
      <c r="C499">
        <v>3</v>
      </c>
      <c r="D499">
        <f>COUNTIF(tbl_ManagerSurvey[EmployeeID],tbl_ManagerSurvey[[#This Row],[EmployeeID]])</f>
        <v>1</v>
      </c>
    </row>
    <row r="500" spans="1:4" x14ac:dyDescent="0.25">
      <c r="A500">
        <v>499</v>
      </c>
      <c r="B500">
        <v>1</v>
      </c>
      <c r="C500">
        <v>4</v>
      </c>
      <c r="D500">
        <f>COUNTIF(tbl_ManagerSurvey[EmployeeID],tbl_ManagerSurvey[[#This Row],[EmployeeID]])</f>
        <v>1</v>
      </c>
    </row>
    <row r="501" spans="1:4" x14ac:dyDescent="0.25">
      <c r="A501">
        <v>500</v>
      </c>
      <c r="B501">
        <v>2</v>
      </c>
      <c r="C501">
        <v>3</v>
      </c>
      <c r="D501">
        <f>COUNTIF(tbl_ManagerSurvey[EmployeeID],tbl_ManagerSurvey[[#This Row],[EmployeeID]])</f>
        <v>1</v>
      </c>
    </row>
    <row r="502" spans="1:4" x14ac:dyDescent="0.25">
      <c r="A502">
        <v>501</v>
      </c>
      <c r="B502">
        <v>3</v>
      </c>
      <c r="C502">
        <v>3</v>
      </c>
      <c r="D502">
        <f>COUNTIF(tbl_ManagerSurvey[EmployeeID],tbl_ManagerSurvey[[#This Row],[EmployeeID]])</f>
        <v>1</v>
      </c>
    </row>
    <row r="503" spans="1:4" x14ac:dyDescent="0.25">
      <c r="A503">
        <v>502</v>
      </c>
      <c r="B503">
        <v>3</v>
      </c>
      <c r="C503">
        <v>4</v>
      </c>
      <c r="D503">
        <f>COUNTIF(tbl_ManagerSurvey[EmployeeID],tbl_ManagerSurvey[[#This Row],[EmployeeID]])</f>
        <v>1</v>
      </c>
    </row>
    <row r="504" spans="1:4" x14ac:dyDescent="0.25">
      <c r="A504">
        <v>503</v>
      </c>
      <c r="B504">
        <v>4</v>
      </c>
      <c r="C504">
        <v>4</v>
      </c>
      <c r="D504">
        <f>COUNTIF(tbl_ManagerSurvey[EmployeeID],tbl_ManagerSurvey[[#This Row],[EmployeeID]])</f>
        <v>1</v>
      </c>
    </row>
    <row r="505" spans="1:4" x14ac:dyDescent="0.25">
      <c r="A505">
        <v>504</v>
      </c>
      <c r="B505">
        <v>3</v>
      </c>
      <c r="C505">
        <v>3</v>
      </c>
      <c r="D505">
        <f>COUNTIF(tbl_ManagerSurvey[EmployeeID],tbl_ManagerSurvey[[#This Row],[EmployeeID]])</f>
        <v>1</v>
      </c>
    </row>
    <row r="506" spans="1:4" x14ac:dyDescent="0.25">
      <c r="A506">
        <v>505</v>
      </c>
      <c r="B506">
        <v>3</v>
      </c>
      <c r="C506">
        <v>3</v>
      </c>
      <c r="D506">
        <f>COUNTIF(tbl_ManagerSurvey[EmployeeID],tbl_ManagerSurvey[[#This Row],[EmployeeID]])</f>
        <v>1</v>
      </c>
    </row>
    <row r="507" spans="1:4" x14ac:dyDescent="0.25">
      <c r="A507">
        <v>506</v>
      </c>
      <c r="B507">
        <v>2</v>
      </c>
      <c r="C507">
        <v>3</v>
      </c>
      <c r="D507">
        <f>COUNTIF(tbl_ManagerSurvey[EmployeeID],tbl_ManagerSurvey[[#This Row],[EmployeeID]])</f>
        <v>1</v>
      </c>
    </row>
    <row r="508" spans="1:4" x14ac:dyDescent="0.25">
      <c r="A508">
        <v>507</v>
      </c>
      <c r="B508">
        <v>4</v>
      </c>
      <c r="C508">
        <v>3</v>
      </c>
      <c r="D508">
        <f>COUNTIF(tbl_ManagerSurvey[EmployeeID],tbl_ManagerSurvey[[#This Row],[EmployeeID]])</f>
        <v>1</v>
      </c>
    </row>
    <row r="509" spans="1:4" x14ac:dyDescent="0.25">
      <c r="A509">
        <v>508</v>
      </c>
      <c r="B509">
        <v>1</v>
      </c>
      <c r="C509">
        <v>3</v>
      </c>
      <c r="D509">
        <f>COUNTIF(tbl_ManagerSurvey[EmployeeID],tbl_ManagerSurvey[[#This Row],[EmployeeID]])</f>
        <v>1</v>
      </c>
    </row>
    <row r="510" spans="1:4" x14ac:dyDescent="0.25">
      <c r="A510">
        <v>509</v>
      </c>
      <c r="B510">
        <v>3</v>
      </c>
      <c r="C510">
        <v>3</v>
      </c>
      <c r="D510">
        <f>COUNTIF(tbl_ManagerSurvey[EmployeeID],tbl_ManagerSurvey[[#This Row],[EmployeeID]])</f>
        <v>1</v>
      </c>
    </row>
    <row r="511" spans="1:4" x14ac:dyDescent="0.25">
      <c r="A511">
        <v>510</v>
      </c>
      <c r="B511">
        <v>3</v>
      </c>
      <c r="C511">
        <v>4</v>
      </c>
      <c r="D511">
        <f>COUNTIF(tbl_ManagerSurvey[EmployeeID],tbl_ManagerSurvey[[#This Row],[EmployeeID]])</f>
        <v>1</v>
      </c>
    </row>
    <row r="512" spans="1:4" x14ac:dyDescent="0.25">
      <c r="A512">
        <v>511</v>
      </c>
      <c r="B512">
        <v>3</v>
      </c>
      <c r="C512">
        <v>3</v>
      </c>
      <c r="D512">
        <f>COUNTIF(tbl_ManagerSurvey[EmployeeID],tbl_ManagerSurvey[[#This Row],[EmployeeID]])</f>
        <v>1</v>
      </c>
    </row>
    <row r="513" spans="1:4" x14ac:dyDescent="0.25">
      <c r="A513">
        <v>512</v>
      </c>
      <c r="B513">
        <v>2</v>
      </c>
      <c r="C513">
        <v>3</v>
      </c>
      <c r="D513">
        <f>COUNTIF(tbl_ManagerSurvey[EmployeeID],tbl_ManagerSurvey[[#This Row],[EmployeeID]])</f>
        <v>1</v>
      </c>
    </row>
    <row r="514" spans="1:4" x14ac:dyDescent="0.25">
      <c r="A514">
        <v>513</v>
      </c>
      <c r="B514">
        <v>2</v>
      </c>
      <c r="C514">
        <v>3</v>
      </c>
      <c r="D514">
        <f>COUNTIF(tbl_ManagerSurvey[EmployeeID],tbl_ManagerSurvey[[#This Row],[EmployeeID]])</f>
        <v>1</v>
      </c>
    </row>
    <row r="515" spans="1:4" x14ac:dyDescent="0.25">
      <c r="A515">
        <v>514</v>
      </c>
      <c r="B515">
        <v>3</v>
      </c>
      <c r="C515">
        <v>3</v>
      </c>
      <c r="D515">
        <f>COUNTIF(tbl_ManagerSurvey[EmployeeID],tbl_ManagerSurvey[[#This Row],[EmployeeID]])</f>
        <v>1</v>
      </c>
    </row>
    <row r="516" spans="1:4" x14ac:dyDescent="0.25">
      <c r="A516">
        <v>515</v>
      </c>
      <c r="B516">
        <v>3</v>
      </c>
      <c r="C516">
        <v>3</v>
      </c>
      <c r="D516">
        <f>COUNTIF(tbl_ManagerSurvey[EmployeeID],tbl_ManagerSurvey[[#This Row],[EmployeeID]])</f>
        <v>1</v>
      </c>
    </row>
    <row r="517" spans="1:4" x14ac:dyDescent="0.25">
      <c r="A517">
        <v>516</v>
      </c>
      <c r="B517">
        <v>3</v>
      </c>
      <c r="C517">
        <v>3</v>
      </c>
      <c r="D517">
        <f>COUNTIF(tbl_ManagerSurvey[EmployeeID],tbl_ManagerSurvey[[#This Row],[EmployeeID]])</f>
        <v>1</v>
      </c>
    </row>
    <row r="518" spans="1:4" x14ac:dyDescent="0.25">
      <c r="A518">
        <v>517</v>
      </c>
      <c r="B518">
        <v>2</v>
      </c>
      <c r="C518">
        <v>3</v>
      </c>
      <c r="D518">
        <f>COUNTIF(tbl_ManagerSurvey[EmployeeID],tbl_ManagerSurvey[[#This Row],[EmployeeID]])</f>
        <v>1</v>
      </c>
    </row>
    <row r="519" spans="1:4" x14ac:dyDescent="0.25">
      <c r="A519">
        <v>518</v>
      </c>
      <c r="B519">
        <v>2</v>
      </c>
      <c r="C519">
        <v>4</v>
      </c>
      <c r="D519">
        <f>COUNTIF(tbl_ManagerSurvey[EmployeeID],tbl_ManagerSurvey[[#This Row],[EmployeeID]])</f>
        <v>1</v>
      </c>
    </row>
    <row r="520" spans="1:4" x14ac:dyDescent="0.25">
      <c r="A520">
        <v>519</v>
      </c>
      <c r="B520">
        <v>2</v>
      </c>
      <c r="C520">
        <v>4</v>
      </c>
      <c r="D520">
        <f>COUNTIF(tbl_ManagerSurvey[EmployeeID],tbl_ManagerSurvey[[#This Row],[EmployeeID]])</f>
        <v>1</v>
      </c>
    </row>
    <row r="521" spans="1:4" x14ac:dyDescent="0.25">
      <c r="A521">
        <v>520</v>
      </c>
      <c r="B521">
        <v>3</v>
      </c>
      <c r="C521">
        <v>3</v>
      </c>
      <c r="D521">
        <f>COUNTIF(tbl_ManagerSurvey[EmployeeID],tbl_ManagerSurvey[[#This Row],[EmployeeID]])</f>
        <v>1</v>
      </c>
    </row>
    <row r="522" spans="1:4" x14ac:dyDescent="0.25">
      <c r="A522">
        <v>521</v>
      </c>
      <c r="B522">
        <v>3</v>
      </c>
      <c r="C522">
        <v>3</v>
      </c>
      <c r="D522">
        <f>COUNTIF(tbl_ManagerSurvey[EmployeeID],tbl_ManagerSurvey[[#This Row],[EmployeeID]])</f>
        <v>1</v>
      </c>
    </row>
    <row r="523" spans="1:4" x14ac:dyDescent="0.25">
      <c r="A523">
        <v>522</v>
      </c>
      <c r="B523">
        <v>3</v>
      </c>
      <c r="C523">
        <v>4</v>
      </c>
      <c r="D523">
        <f>COUNTIF(tbl_ManagerSurvey[EmployeeID],tbl_ManagerSurvey[[#This Row],[EmployeeID]])</f>
        <v>1</v>
      </c>
    </row>
    <row r="524" spans="1:4" x14ac:dyDescent="0.25">
      <c r="A524">
        <v>523</v>
      </c>
      <c r="B524">
        <v>2</v>
      </c>
      <c r="C524">
        <v>3</v>
      </c>
      <c r="D524">
        <f>COUNTIF(tbl_ManagerSurvey[EmployeeID],tbl_ManagerSurvey[[#This Row],[EmployeeID]])</f>
        <v>1</v>
      </c>
    </row>
    <row r="525" spans="1:4" x14ac:dyDescent="0.25">
      <c r="A525">
        <v>524</v>
      </c>
      <c r="B525">
        <v>1</v>
      </c>
      <c r="C525">
        <v>3</v>
      </c>
      <c r="D525">
        <f>COUNTIF(tbl_ManagerSurvey[EmployeeID],tbl_ManagerSurvey[[#This Row],[EmployeeID]])</f>
        <v>1</v>
      </c>
    </row>
    <row r="526" spans="1:4" x14ac:dyDescent="0.25">
      <c r="A526">
        <v>525</v>
      </c>
      <c r="B526">
        <v>3</v>
      </c>
      <c r="C526">
        <v>3</v>
      </c>
      <c r="D526">
        <f>COUNTIF(tbl_ManagerSurvey[EmployeeID],tbl_ManagerSurvey[[#This Row],[EmployeeID]])</f>
        <v>1</v>
      </c>
    </row>
    <row r="527" spans="1:4" x14ac:dyDescent="0.25">
      <c r="A527">
        <v>526</v>
      </c>
      <c r="B527">
        <v>4</v>
      </c>
      <c r="C527">
        <v>3</v>
      </c>
      <c r="D527">
        <f>COUNTIF(tbl_ManagerSurvey[EmployeeID],tbl_ManagerSurvey[[#This Row],[EmployeeID]])</f>
        <v>1</v>
      </c>
    </row>
    <row r="528" spans="1:4" x14ac:dyDescent="0.25">
      <c r="A528">
        <v>527</v>
      </c>
      <c r="B528">
        <v>3</v>
      </c>
      <c r="C528">
        <v>3</v>
      </c>
      <c r="D528">
        <f>COUNTIF(tbl_ManagerSurvey[EmployeeID],tbl_ManagerSurvey[[#This Row],[EmployeeID]])</f>
        <v>1</v>
      </c>
    </row>
    <row r="529" spans="1:4" x14ac:dyDescent="0.25">
      <c r="A529">
        <v>528</v>
      </c>
      <c r="B529">
        <v>3</v>
      </c>
      <c r="C529">
        <v>3</v>
      </c>
      <c r="D529">
        <f>COUNTIF(tbl_ManagerSurvey[EmployeeID],tbl_ManagerSurvey[[#This Row],[EmployeeID]])</f>
        <v>1</v>
      </c>
    </row>
    <row r="530" spans="1:4" x14ac:dyDescent="0.25">
      <c r="A530">
        <v>529</v>
      </c>
      <c r="B530">
        <v>2</v>
      </c>
      <c r="C530">
        <v>3</v>
      </c>
      <c r="D530">
        <f>COUNTIF(tbl_ManagerSurvey[EmployeeID],tbl_ManagerSurvey[[#This Row],[EmployeeID]])</f>
        <v>1</v>
      </c>
    </row>
    <row r="531" spans="1:4" x14ac:dyDescent="0.25">
      <c r="A531">
        <v>530</v>
      </c>
      <c r="B531">
        <v>3</v>
      </c>
      <c r="C531">
        <v>3</v>
      </c>
      <c r="D531">
        <f>COUNTIF(tbl_ManagerSurvey[EmployeeID],tbl_ManagerSurvey[[#This Row],[EmployeeID]])</f>
        <v>1</v>
      </c>
    </row>
    <row r="532" spans="1:4" x14ac:dyDescent="0.25">
      <c r="A532">
        <v>531</v>
      </c>
      <c r="B532">
        <v>4</v>
      </c>
      <c r="C532">
        <v>3</v>
      </c>
      <c r="D532">
        <f>COUNTIF(tbl_ManagerSurvey[EmployeeID],tbl_ManagerSurvey[[#This Row],[EmployeeID]])</f>
        <v>1</v>
      </c>
    </row>
    <row r="533" spans="1:4" x14ac:dyDescent="0.25">
      <c r="A533">
        <v>532</v>
      </c>
      <c r="B533">
        <v>3</v>
      </c>
      <c r="C533">
        <v>3</v>
      </c>
      <c r="D533">
        <f>COUNTIF(tbl_ManagerSurvey[EmployeeID],tbl_ManagerSurvey[[#This Row],[EmployeeID]])</f>
        <v>1</v>
      </c>
    </row>
    <row r="534" spans="1:4" x14ac:dyDescent="0.25">
      <c r="A534">
        <v>533</v>
      </c>
      <c r="B534">
        <v>3</v>
      </c>
      <c r="C534">
        <v>3</v>
      </c>
      <c r="D534">
        <f>COUNTIF(tbl_ManagerSurvey[EmployeeID],tbl_ManagerSurvey[[#This Row],[EmployeeID]])</f>
        <v>1</v>
      </c>
    </row>
    <row r="535" spans="1:4" x14ac:dyDescent="0.25">
      <c r="A535">
        <v>534</v>
      </c>
      <c r="B535">
        <v>2</v>
      </c>
      <c r="C535">
        <v>4</v>
      </c>
      <c r="D535">
        <f>COUNTIF(tbl_ManagerSurvey[EmployeeID],tbl_ManagerSurvey[[#This Row],[EmployeeID]])</f>
        <v>1</v>
      </c>
    </row>
    <row r="536" spans="1:4" x14ac:dyDescent="0.25">
      <c r="A536">
        <v>535</v>
      </c>
      <c r="B536">
        <v>3</v>
      </c>
      <c r="C536">
        <v>3</v>
      </c>
      <c r="D536">
        <f>COUNTIF(tbl_ManagerSurvey[EmployeeID],tbl_ManagerSurvey[[#This Row],[EmployeeID]])</f>
        <v>1</v>
      </c>
    </row>
    <row r="537" spans="1:4" x14ac:dyDescent="0.25">
      <c r="A537">
        <v>536</v>
      </c>
      <c r="B537">
        <v>3</v>
      </c>
      <c r="C537">
        <v>3</v>
      </c>
      <c r="D537">
        <f>COUNTIF(tbl_ManagerSurvey[EmployeeID],tbl_ManagerSurvey[[#This Row],[EmployeeID]])</f>
        <v>1</v>
      </c>
    </row>
    <row r="538" spans="1:4" x14ac:dyDescent="0.25">
      <c r="A538">
        <v>537</v>
      </c>
      <c r="B538">
        <v>3</v>
      </c>
      <c r="C538">
        <v>3</v>
      </c>
      <c r="D538">
        <f>COUNTIF(tbl_ManagerSurvey[EmployeeID],tbl_ManagerSurvey[[#This Row],[EmployeeID]])</f>
        <v>1</v>
      </c>
    </row>
    <row r="539" spans="1:4" x14ac:dyDescent="0.25">
      <c r="A539">
        <v>538</v>
      </c>
      <c r="B539">
        <v>2</v>
      </c>
      <c r="C539">
        <v>4</v>
      </c>
      <c r="D539">
        <f>COUNTIF(tbl_ManagerSurvey[EmployeeID],tbl_ManagerSurvey[[#This Row],[EmployeeID]])</f>
        <v>1</v>
      </c>
    </row>
    <row r="540" spans="1:4" x14ac:dyDescent="0.25">
      <c r="A540">
        <v>539</v>
      </c>
      <c r="B540">
        <v>2</v>
      </c>
      <c r="C540">
        <v>3</v>
      </c>
      <c r="D540">
        <f>COUNTIF(tbl_ManagerSurvey[EmployeeID],tbl_ManagerSurvey[[#This Row],[EmployeeID]])</f>
        <v>1</v>
      </c>
    </row>
    <row r="541" spans="1:4" x14ac:dyDescent="0.25">
      <c r="A541">
        <v>540</v>
      </c>
      <c r="B541">
        <v>4</v>
      </c>
      <c r="C541">
        <v>3</v>
      </c>
      <c r="D541">
        <f>COUNTIF(tbl_ManagerSurvey[EmployeeID],tbl_ManagerSurvey[[#This Row],[EmployeeID]])</f>
        <v>1</v>
      </c>
    </row>
    <row r="542" spans="1:4" x14ac:dyDescent="0.25">
      <c r="A542">
        <v>541</v>
      </c>
      <c r="B542">
        <v>3</v>
      </c>
      <c r="C542">
        <v>3</v>
      </c>
      <c r="D542">
        <f>COUNTIF(tbl_ManagerSurvey[EmployeeID],tbl_ManagerSurvey[[#This Row],[EmployeeID]])</f>
        <v>1</v>
      </c>
    </row>
    <row r="543" spans="1:4" x14ac:dyDescent="0.25">
      <c r="A543">
        <v>542</v>
      </c>
      <c r="B543">
        <v>2</v>
      </c>
      <c r="C543">
        <v>3</v>
      </c>
      <c r="D543">
        <f>COUNTIF(tbl_ManagerSurvey[EmployeeID],tbl_ManagerSurvey[[#This Row],[EmployeeID]])</f>
        <v>1</v>
      </c>
    </row>
    <row r="544" spans="1:4" x14ac:dyDescent="0.25">
      <c r="A544">
        <v>543</v>
      </c>
      <c r="B544">
        <v>3</v>
      </c>
      <c r="C544">
        <v>3</v>
      </c>
      <c r="D544">
        <f>COUNTIF(tbl_ManagerSurvey[EmployeeID],tbl_ManagerSurvey[[#This Row],[EmployeeID]])</f>
        <v>1</v>
      </c>
    </row>
    <row r="545" spans="1:4" x14ac:dyDescent="0.25">
      <c r="A545">
        <v>544</v>
      </c>
      <c r="B545">
        <v>3</v>
      </c>
      <c r="C545">
        <v>3</v>
      </c>
      <c r="D545">
        <f>COUNTIF(tbl_ManagerSurvey[EmployeeID],tbl_ManagerSurvey[[#This Row],[EmployeeID]])</f>
        <v>1</v>
      </c>
    </row>
    <row r="546" spans="1:4" x14ac:dyDescent="0.25">
      <c r="A546">
        <v>545</v>
      </c>
      <c r="B546">
        <v>2</v>
      </c>
      <c r="C546">
        <v>3</v>
      </c>
      <c r="D546">
        <f>COUNTIF(tbl_ManagerSurvey[EmployeeID],tbl_ManagerSurvey[[#This Row],[EmployeeID]])</f>
        <v>1</v>
      </c>
    </row>
    <row r="547" spans="1:4" x14ac:dyDescent="0.25">
      <c r="A547">
        <v>546</v>
      </c>
      <c r="B547">
        <v>3</v>
      </c>
      <c r="C547">
        <v>4</v>
      </c>
      <c r="D547">
        <f>COUNTIF(tbl_ManagerSurvey[EmployeeID],tbl_ManagerSurvey[[#This Row],[EmployeeID]])</f>
        <v>1</v>
      </c>
    </row>
    <row r="548" spans="1:4" x14ac:dyDescent="0.25">
      <c r="A548">
        <v>547</v>
      </c>
      <c r="B548">
        <v>3</v>
      </c>
      <c r="C548">
        <v>3</v>
      </c>
      <c r="D548">
        <f>COUNTIF(tbl_ManagerSurvey[EmployeeID],tbl_ManagerSurvey[[#This Row],[EmployeeID]])</f>
        <v>1</v>
      </c>
    </row>
    <row r="549" spans="1:4" x14ac:dyDescent="0.25">
      <c r="A549">
        <v>548</v>
      </c>
      <c r="B549">
        <v>3</v>
      </c>
      <c r="C549">
        <v>3</v>
      </c>
      <c r="D549">
        <f>COUNTIF(tbl_ManagerSurvey[EmployeeID],tbl_ManagerSurvey[[#This Row],[EmployeeID]])</f>
        <v>1</v>
      </c>
    </row>
    <row r="550" spans="1:4" x14ac:dyDescent="0.25">
      <c r="A550">
        <v>549</v>
      </c>
      <c r="B550">
        <v>3</v>
      </c>
      <c r="C550">
        <v>3</v>
      </c>
      <c r="D550">
        <f>COUNTIF(tbl_ManagerSurvey[EmployeeID],tbl_ManagerSurvey[[#This Row],[EmployeeID]])</f>
        <v>1</v>
      </c>
    </row>
    <row r="551" spans="1:4" x14ac:dyDescent="0.25">
      <c r="A551">
        <v>550</v>
      </c>
      <c r="B551">
        <v>2</v>
      </c>
      <c r="C551">
        <v>3</v>
      </c>
      <c r="D551">
        <f>COUNTIF(tbl_ManagerSurvey[EmployeeID],tbl_ManagerSurvey[[#This Row],[EmployeeID]])</f>
        <v>1</v>
      </c>
    </row>
    <row r="552" spans="1:4" x14ac:dyDescent="0.25">
      <c r="A552">
        <v>551</v>
      </c>
      <c r="B552">
        <v>4</v>
      </c>
      <c r="C552">
        <v>3</v>
      </c>
      <c r="D552">
        <f>COUNTIF(tbl_ManagerSurvey[EmployeeID],tbl_ManagerSurvey[[#This Row],[EmployeeID]])</f>
        <v>1</v>
      </c>
    </row>
    <row r="553" spans="1:4" x14ac:dyDescent="0.25">
      <c r="A553">
        <v>552</v>
      </c>
      <c r="B553">
        <v>3</v>
      </c>
      <c r="C553">
        <v>3</v>
      </c>
      <c r="D553">
        <f>COUNTIF(tbl_ManagerSurvey[EmployeeID],tbl_ManagerSurvey[[#This Row],[EmployeeID]])</f>
        <v>1</v>
      </c>
    </row>
    <row r="554" spans="1:4" x14ac:dyDescent="0.25">
      <c r="A554">
        <v>553</v>
      </c>
      <c r="B554">
        <v>3</v>
      </c>
      <c r="C554">
        <v>3</v>
      </c>
      <c r="D554">
        <f>COUNTIF(tbl_ManagerSurvey[EmployeeID],tbl_ManagerSurvey[[#This Row],[EmployeeID]])</f>
        <v>1</v>
      </c>
    </row>
    <row r="555" spans="1:4" x14ac:dyDescent="0.25">
      <c r="A555">
        <v>554</v>
      </c>
      <c r="B555">
        <v>3</v>
      </c>
      <c r="C555">
        <v>4</v>
      </c>
      <c r="D555">
        <f>COUNTIF(tbl_ManagerSurvey[EmployeeID],tbl_ManagerSurvey[[#This Row],[EmployeeID]])</f>
        <v>1</v>
      </c>
    </row>
    <row r="556" spans="1:4" x14ac:dyDescent="0.25">
      <c r="A556">
        <v>555</v>
      </c>
      <c r="B556">
        <v>3</v>
      </c>
      <c r="C556">
        <v>3</v>
      </c>
      <c r="D556">
        <f>COUNTIF(tbl_ManagerSurvey[EmployeeID],tbl_ManagerSurvey[[#This Row],[EmployeeID]])</f>
        <v>1</v>
      </c>
    </row>
    <row r="557" spans="1:4" x14ac:dyDescent="0.25">
      <c r="A557">
        <v>556</v>
      </c>
      <c r="B557">
        <v>3</v>
      </c>
      <c r="C557">
        <v>3</v>
      </c>
      <c r="D557">
        <f>COUNTIF(tbl_ManagerSurvey[EmployeeID],tbl_ManagerSurvey[[#This Row],[EmployeeID]])</f>
        <v>1</v>
      </c>
    </row>
    <row r="558" spans="1:4" x14ac:dyDescent="0.25">
      <c r="A558">
        <v>557</v>
      </c>
      <c r="B558">
        <v>3</v>
      </c>
      <c r="C558">
        <v>3</v>
      </c>
      <c r="D558">
        <f>COUNTIF(tbl_ManagerSurvey[EmployeeID],tbl_ManagerSurvey[[#This Row],[EmployeeID]])</f>
        <v>1</v>
      </c>
    </row>
    <row r="559" spans="1:4" x14ac:dyDescent="0.25">
      <c r="A559">
        <v>558</v>
      </c>
      <c r="B559">
        <v>2</v>
      </c>
      <c r="C559">
        <v>3</v>
      </c>
      <c r="D559">
        <f>COUNTIF(tbl_ManagerSurvey[EmployeeID],tbl_ManagerSurvey[[#This Row],[EmployeeID]])</f>
        <v>1</v>
      </c>
    </row>
    <row r="560" spans="1:4" x14ac:dyDescent="0.25">
      <c r="A560">
        <v>559</v>
      </c>
      <c r="B560">
        <v>3</v>
      </c>
      <c r="C560">
        <v>3</v>
      </c>
      <c r="D560">
        <f>COUNTIF(tbl_ManagerSurvey[EmployeeID],tbl_ManagerSurvey[[#This Row],[EmployeeID]])</f>
        <v>1</v>
      </c>
    </row>
    <row r="561" spans="1:4" x14ac:dyDescent="0.25">
      <c r="A561">
        <v>560</v>
      </c>
      <c r="B561">
        <v>4</v>
      </c>
      <c r="C561">
        <v>3</v>
      </c>
      <c r="D561">
        <f>COUNTIF(tbl_ManagerSurvey[EmployeeID],tbl_ManagerSurvey[[#This Row],[EmployeeID]])</f>
        <v>1</v>
      </c>
    </row>
    <row r="562" spans="1:4" x14ac:dyDescent="0.25">
      <c r="A562">
        <v>561</v>
      </c>
      <c r="B562">
        <v>3</v>
      </c>
      <c r="C562">
        <v>3</v>
      </c>
      <c r="D562">
        <f>COUNTIF(tbl_ManagerSurvey[EmployeeID],tbl_ManagerSurvey[[#This Row],[EmployeeID]])</f>
        <v>1</v>
      </c>
    </row>
    <row r="563" spans="1:4" x14ac:dyDescent="0.25">
      <c r="A563">
        <v>562</v>
      </c>
      <c r="B563">
        <v>3</v>
      </c>
      <c r="C563">
        <v>3</v>
      </c>
      <c r="D563">
        <f>COUNTIF(tbl_ManagerSurvey[EmployeeID],tbl_ManagerSurvey[[#This Row],[EmployeeID]])</f>
        <v>1</v>
      </c>
    </row>
    <row r="564" spans="1:4" x14ac:dyDescent="0.25">
      <c r="A564">
        <v>563</v>
      </c>
      <c r="B564">
        <v>3</v>
      </c>
      <c r="C564">
        <v>3</v>
      </c>
      <c r="D564">
        <f>COUNTIF(tbl_ManagerSurvey[EmployeeID],tbl_ManagerSurvey[[#This Row],[EmployeeID]])</f>
        <v>1</v>
      </c>
    </row>
    <row r="565" spans="1:4" x14ac:dyDescent="0.25">
      <c r="A565">
        <v>564</v>
      </c>
      <c r="B565">
        <v>2</v>
      </c>
      <c r="C565">
        <v>4</v>
      </c>
      <c r="D565">
        <f>COUNTIF(tbl_ManagerSurvey[EmployeeID],tbl_ManagerSurvey[[#This Row],[EmployeeID]])</f>
        <v>1</v>
      </c>
    </row>
    <row r="566" spans="1:4" x14ac:dyDescent="0.25">
      <c r="A566">
        <v>565</v>
      </c>
      <c r="B566">
        <v>2</v>
      </c>
      <c r="C566">
        <v>3</v>
      </c>
      <c r="D566">
        <f>COUNTIF(tbl_ManagerSurvey[EmployeeID],tbl_ManagerSurvey[[#This Row],[EmployeeID]])</f>
        <v>1</v>
      </c>
    </row>
    <row r="567" spans="1:4" x14ac:dyDescent="0.25">
      <c r="A567">
        <v>566</v>
      </c>
      <c r="B567">
        <v>1</v>
      </c>
      <c r="C567">
        <v>3</v>
      </c>
      <c r="D567">
        <f>COUNTIF(tbl_ManagerSurvey[EmployeeID],tbl_ManagerSurvey[[#This Row],[EmployeeID]])</f>
        <v>1</v>
      </c>
    </row>
    <row r="568" spans="1:4" x14ac:dyDescent="0.25">
      <c r="A568">
        <v>567</v>
      </c>
      <c r="B568">
        <v>4</v>
      </c>
      <c r="C568">
        <v>3</v>
      </c>
      <c r="D568">
        <f>COUNTIF(tbl_ManagerSurvey[EmployeeID],tbl_ManagerSurvey[[#This Row],[EmployeeID]])</f>
        <v>1</v>
      </c>
    </row>
    <row r="569" spans="1:4" x14ac:dyDescent="0.25">
      <c r="A569">
        <v>568</v>
      </c>
      <c r="B569">
        <v>1</v>
      </c>
      <c r="C569">
        <v>4</v>
      </c>
      <c r="D569">
        <f>COUNTIF(tbl_ManagerSurvey[EmployeeID],tbl_ManagerSurvey[[#This Row],[EmployeeID]])</f>
        <v>1</v>
      </c>
    </row>
    <row r="570" spans="1:4" x14ac:dyDescent="0.25">
      <c r="A570">
        <v>569</v>
      </c>
      <c r="B570">
        <v>2</v>
      </c>
      <c r="C570">
        <v>3</v>
      </c>
      <c r="D570">
        <f>COUNTIF(tbl_ManagerSurvey[EmployeeID],tbl_ManagerSurvey[[#This Row],[EmployeeID]])</f>
        <v>1</v>
      </c>
    </row>
    <row r="571" spans="1:4" x14ac:dyDescent="0.25">
      <c r="A571">
        <v>570</v>
      </c>
      <c r="B571">
        <v>3</v>
      </c>
      <c r="C571">
        <v>3</v>
      </c>
      <c r="D571">
        <f>COUNTIF(tbl_ManagerSurvey[EmployeeID],tbl_ManagerSurvey[[#This Row],[EmployeeID]])</f>
        <v>1</v>
      </c>
    </row>
    <row r="572" spans="1:4" x14ac:dyDescent="0.25">
      <c r="A572">
        <v>571</v>
      </c>
      <c r="B572">
        <v>4</v>
      </c>
      <c r="C572">
        <v>3</v>
      </c>
      <c r="D572">
        <f>COUNTIF(tbl_ManagerSurvey[EmployeeID],tbl_ManagerSurvey[[#This Row],[EmployeeID]])</f>
        <v>1</v>
      </c>
    </row>
    <row r="573" spans="1:4" x14ac:dyDescent="0.25">
      <c r="A573">
        <v>572</v>
      </c>
      <c r="B573">
        <v>2</v>
      </c>
      <c r="C573">
        <v>3</v>
      </c>
      <c r="D573">
        <f>COUNTIF(tbl_ManagerSurvey[EmployeeID],tbl_ManagerSurvey[[#This Row],[EmployeeID]])</f>
        <v>1</v>
      </c>
    </row>
    <row r="574" spans="1:4" x14ac:dyDescent="0.25">
      <c r="A574">
        <v>573</v>
      </c>
      <c r="B574">
        <v>3</v>
      </c>
      <c r="C574">
        <v>3</v>
      </c>
      <c r="D574">
        <f>COUNTIF(tbl_ManagerSurvey[EmployeeID],tbl_ManagerSurvey[[#This Row],[EmployeeID]])</f>
        <v>1</v>
      </c>
    </row>
    <row r="575" spans="1:4" x14ac:dyDescent="0.25">
      <c r="A575">
        <v>574</v>
      </c>
      <c r="B575">
        <v>4</v>
      </c>
      <c r="C575">
        <v>3</v>
      </c>
      <c r="D575">
        <f>COUNTIF(tbl_ManagerSurvey[EmployeeID],tbl_ManagerSurvey[[#This Row],[EmployeeID]])</f>
        <v>1</v>
      </c>
    </row>
    <row r="576" spans="1:4" x14ac:dyDescent="0.25">
      <c r="A576">
        <v>575</v>
      </c>
      <c r="B576">
        <v>3</v>
      </c>
      <c r="C576">
        <v>3</v>
      </c>
      <c r="D576">
        <f>COUNTIF(tbl_ManagerSurvey[EmployeeID],tbl_ManagerSurvey[[#This Row],[EmployeeID]])</f>
        <v>1</v>
      </c>
    </row>
    <row r="577" spans="1:4" x14ac:dyDescent="0.25">
      <c r="A577">
        <v>576</v>
      </c>
      <c r="B577">
        <v>3</v>
      </c>
      <c r="C577">
        <v>3</v>
      </c>
      <c r="D577">
        <f>COUNTIF(tbl_ManagerSurvey[EmployeeID],tbl_ManagerSurvey[[#This Row],[EmployeeID]])</f>
        <v>1</v>
      </c>
    </row>
    <row r="578" spans="1:4" x14ac:dyDescent="0.25">
      <c r="A578">
        <v>577</v>
      </c>
      <c r="B578">
        <v>3</v>
      </c>
      <c r="C578">
        <v>3</v>
      </c>
      <c r="D578">
        <f>COUNTIF(tbl_ManagerSurvey[EmployeeID],tbl_ManagerSurvey[[#This Row],[EmployeeID]])</f>
        <v>1</v>
      </c>
    </row>
    <row r="579" spans="1:4" x14ac:dyDescent="0.25">
      <c r="A579">
        <v>578</v>
      </c>
      <c r="B579">
        <v>2</v>
      </c>
      <c r="C579">
        <v>3</v>
      </c>
      <c r="D579">
        <f>COUNTIF(tbl_ManagerSurvey[EmployeeID],tbl_ManagerSurvey[[#This Row],[EmployeeID]])</f>
        <v>1</v>
      </c>
    </row>
    <row r="580" spans="1:4" x14ac:dyDescent="0.25">
      <c r="A580">
        <v>579</v>
      </c>
      <c r="B580">
        <v>1</v>
      </c>
      <c r="C580">
        <v>3</v>
      </c>
      <c r="D580">
        <f>COUNTIF(tbl_ManagerSurvey[EmployeeID],tbl_ManagerSurvey[[#This Row],[EmployeeID]])</f>
        <v>1</v>
      </c>
    </row>
    <row r="581" spans="1:4" x14ac:dyDescent="0.25">
      <c r="A581">
        <v>580</v>
      </c>
      <c r="B581">
        <v>1</v>
      </c>
      <c r="C581">
        <v>3</v>
      </c>
      <c r="D581">
        <f>COUNTIF(tbl_ManagerSurvey[EmployeeID],tbl_ManagerSurvey[[#This Row],[EmployeeID]])</f>
        <v>1</v>
      </c>
    </row>
    <row r="582" spans="1:4" x14ac:dyDescent="0.25">
      <c r="A582">
        <v>581</v>
      </c>
      <c r="B582">
        <v>1</v>
      </c>
      <c r="C582">
        <v>3</v>
      </c>
      <c r="D582">
        <f>COUNTIF(tbl_ManagerSurvey[EmployeeID],tbl_ManagerSurvey[[#This Row],[EmployeeID]])</f>
        <v>1</v>
      </c>
    </row>
    <row r="583" spans="1:4" x14ac:dyDescent="0.25">
      <c r="A583">
        <v>582</v>
      </c>
      <c r="B583">
        <v>2</v>
      </c>
      <c r="C583">
        <v>4</v>
      </c>
      <c r="D583">
        <f>COUNTIF(tbl_ManagerSurvey[EmployeeID],tbl_ManagerSurvey[[#This Row],[EmployeeID]])</f>
        <v>1</v>
      </c>
    </row>
    <row r="584" spans="1:4" x14ac:dyDescent="0.25">
      <c r="A584">
        <v>583</v>
      </c>
      <c r="B584">
        <v>3</v>
      </c>
      <c r="C584">
        <v>4</v>
      </c>
      <c r="D584">
        <f>COUNTIF(tbl_ManagerSurvey[EmployeeID],tbl_ManagerSurvey[[#This Row],[EmployeeID]])</f>
        <v>1</v>
      </c>
    </row>
    <row r="585" spans="1:4" x14ac:dyDescent="0.25">
      <c r="A585">
        <v>584</v>
      </c>
      <c r="B585">
        <v>3</v>
      </c>
      <c r="C585">
        <v>3</v>
      </c>
      <c r="D585">
        <f>COUNTIF(tbl_ManagerSurvey[EmployeeID],tbl_ManagerSurvey[[#This Row],[EmployeeID]])</f>
        <v>1</v>
      </c>
    </row>
    <row r="586" spans="1:4" x14ac:dyDescent="0.25">
      <c r="A586">
        <v>585</v>
      </c>
      <c r="B586">
        <v>1</v>
      </c>
      <c r="C586">
        <v>3</v>
      </c>
      <c r="D586">
        <f>COUNTIF(tbl_ManagerSurvey[EmployeeID],tbl_ManagerSurvey[[#This Row],[EmployeeID]])</f>
        <v>1</v>
      </c>
    </row>
    <row r="587" spans="1:4" x14ac:dyDescent="0.25">
      <c r="A587">
        <v>586</v>
      </c>
      <c r="B587">
        <v>3</v>
      </c>
      <c r="C587">
        <v>4</v>
      </c>
      <c r="D587">
        <f>COUNTIF(tbl_ManagerSurvey[EmployeeID],tbl_ManagerSurvey[[#This Row],[EmployeeID]])</f>
        <v>1</v>
      </c>
    </row>
    <row r="588" spans="1:4" x14ac:dyDescent="0.25">
      <c r="A588">
        <v>587</v>
      </c>
      <c r="B588">
        <v>3</v>
      </c>
      <c r="C588">
        <v>3</v>
      </c>
      <c r="D588">
        <f>COUNTIF(tbl_ManagerSurvey[EmployeeID],tbl_ManagerSurvey[[#This Row],[EmployeeID]])</f>
        <v>1</v>
      </c>
    </row>
    <row r="589" spans="1:4" x14ac:dyDescent="0.25">
      <c r="A589">
        <v>588</v>
      </c>
      <c r="B589">
        <v>3</v>
      </c>
      <c r="C589">
        <v>4</v>
      </c>
      <c r="D589">
        <f>COUNTIF(tbl_ManagerSurvey[EmployeeID],tbl_ManagerSurvey[[#This Row],[EmployeeID]])</f>
        <v>1</v>
      </c>
    </row>
    <row r="590" spans="1:4" x14ac:dyDescent="0.25">
      <c r="A590">
        <v>589</v>
      </c>
      <c r="B590">
        <v>3</v>
      </c>
      <c r="C590">
        <v>3</v>
      </c>
      <c r="D590">
        <f>COUNTIF(tbl_ManagerSurvey[EmployeeID],tbl_ManagerSurvey[[#This Row],[EmployeeID]])</f>
        <v>1</v>
      </c>
    </row>
    <row r="591" spans="1:4" x14ac:dyDescent="0.25">
      <c r="A591">
        <v>590</v>
      </c>
      <c r="B591">
        <v>3</v>
      </c>
      <c r="C591">
        <v>3</v>
      </c>
      <c r="D591">
        <f>COUNTIF(tbl_ManagerSurvey[EmployeeID],tbl_ManagerSurvey[[#This Row],[EmployeeID]])</f>
        <v>1</v>
      </c>
    </row>
    <row r="592" spans="1:4" x14ac:dyDescent="0.25">
      <c r="A592">
        <v>591</v>
      </c>
      <c r="B592">
        <v>3</v>
      </c>
      <c r="C592">
        <v>3</v>
      </c>
      <c r="D592">
        <f>COUNTIF(tbl_ManagerSurvey[EmployeeID],tbl_ManagerSurvey[[#This Row],[EmployeeID]])</f>
        <v>1</v>
      </c>
    </row>
    <row r="593" spans="1:4" x14ac:dyDescent="0.25">
      <c r="A593">
        <v>592</v>
      </c>
      <c r="B593">
        <v>3</v>
      </c>
      <c r="C593">
        <v>3</v>
      </c>
      <c r="D593">
        <f>COUNTIF(tbl_ManagerSurvey[EmployeeID],tbl_ManagerSurvey[[#This Row],[EmployeeID]])</f>
        <v>1</v>
      </c>
    </row>
    <row r="594" spans="1:4" x14ac:dyDescent="0.25">
      <c r="A594">
        <v>593</v>
      </c>
      <c r="B594">
        <v>2</v>
      </c>
      <c r="C594">
        <v>3</v>
      </c>
      <c r="D594">
        <f>COUNTIF(tbl_ManagerSurvey[EmployeeID],tbl_ManagerSurvey[[#This Row],[EmployeeID]])</f>
        <v>1</v>
      </c>
    </row>
    <row r="595" spans="1:4" x14ac:dyDescent="0.25">
      <c r="A595">
        <v>594</v>
      </c>
      <c r="B595">
        <v>1</v>
      </c>
      <c r="C595">
        <v>3</v>
      </c>
      <c r="D595">
        <f>COUNTIF(tbl_ManagerSurvey[EmployeeID],tbl_ManagerSurvey[[#This Row],[EmployeeID]])</f>
        <v>1</v>
      </c>
    </row>
    <row r="596" spans="1:4" x14ac:dyDescent="0.25">
      <c r="A596">
        <v>595</v>
      </c>
      <c r="B596">
        <v>3</v>
      </c>
      <c r="C596">
        <v>4</v>
      </c>
      <c r="D596">
        <f>COUNTIF(tbl_ManagerSurvey[EmployeeID],tbl_ManagerSurvey[[#This Row],[EmployeeID]])</f>
        <v>1</v>
      </c>
    </row>
    <row r="597" spans="1:4" x14ac:dyDescent="0.25">
      <c r="A597">
        <v>596</v>
      </c>
      <c r="B597">
        <v>3</v>
      </c>
      <c r="C597">
        <v>3</v>
      </c>
      <c r="D597">
        <f>COUNTIF(tbl_ManagerSurvey[EmployeeID],tbl_ManagerSurvey[[#This Row],[EmployeeID]])</f>
        <v>1</v>
      </c>
    </row>
    <row r="598" spans="1:4" x14ac:dyDescent="0.25">
      <c r="A598">
        <v>597</v>
      </c>
      <c r="B598">
        <v>3</v>
      </c>
      <c r="C598">
        <v>3</v>
      </c>
      <c r="D598">
        <f>COUNTIF(tbl_ManagerSurvey[EmployeeID],tbl_ManagerSurvey[[#This Row],[EmployeeID]])</f>
        <v>1</v>
      </c>
    </row>
    <row r="599" spans="1:4" x14ac:dyDescent="0.25">
      <c r="A599">
        <v>598</v>
      </c>
      <c r="B599">
        <v>1</v>
      </c>
      <c r="C599">
        <v>3</v>
      </c>
      <c r="D599">
        <f>COUNTIF(tbl_ManagerSurvey[EmployeeID],tbl_ManagerSurvey[[#This Row],[EmployeeID]])</f>
        <v>1</v>
      </c>
    </row>
    <row r="600" spans="1:4" x14ac:dyDescent="0.25">
      <c r="A600">
        <v>599</v>
      </c>
      <c r="B600">
        <v>3</v>
      </c>
      <c r="C600">
        <v>3</v>
      </c>
      <c r="D600">
        <f>COUNTIF(tbl_ManagerSurvey[EmployeeID],tbl_ManagerSurvey[[#This Row],[EmployeeID]])</f>
        <v>1</v>
      </c>
    </row>
    <row r="601" spans="1:4" x14ac:dyDescent="0.25">
      <c r="A601">
        <v>600</v>
      </c>
      <c r="B601">
        <v>1</v>
      </c>
      <c r="C601">
        <v>3</v>
      </c>
      <c r="D601">
        <f>COUNTIF(tbl_ManagerSurvey[EmployeeID],tbl_ManagerSurvey[[#This Row],[EmployeeID]])</f>
        <v>1</v>
      </c>
    </row>
    <row r="602" spans="1:4" x14ac:dyDescent="0.25">
      <c r="A602">
        <v>601</v>
      </c>
      <c r="B602">
        <v>2</v>
      </c>
      <c r="C602">
        <v>3</v>
      </c>
      <c r="D602">
        <f>COUNTIF(tbl_ManagerSurvey[EmployeeID],tbl_ManagerSurvey[[#This Row],[EmployeeID]])</f>
        <v>1</v>
      </c>
    </row>
    <row r="603" spans="1:4" x14ac:dyDescent="0.25">
      <c r="A603">
        <v>602</v>
      </c>
      <c r="B603">
        <v>3</v>
      </c>
      <c r="C603">
        <v>3</v>
      </c>
      <c r="D603">
        <f>COUNTIF(tbl_ManagerSurvey[EmployeeID],tbl_ManagerSurvey[[#This Row],[EmployeeID]])</f>
        <v>1</v>
      </c>
    </row>
    <row r="604" spans="1:4" x14ac:dyDescent="0.25">
      <c r="A604">
        <v>603</v>
      </c>
      <c r="B604">
        <v>2</v>
      </c>
      <c r="C604">
        <v>4</v>
      </c>
      <c r="D604">
        <f>COUNTIF(tbl_ManagerSurvey[EmployeeID],tbl_ManagerSurvey[[#This Row],[EmployeeID]])</f>
        <v>1</v>
      </c>
    </row>
    <row r="605" spans="1:4" x14ac:dyDescent="0.25">
      <c r="A605">
        <v>604</v>
      </c>
      <c r="B605">
        <v>3</v>
      </c>
      <c r="C605">
        <v>3</v>
      </c>
      <c r="D605">
        <f>COUNTIF(tbl_ManagerSurvey[EmployeeID],tbl_ManagerSurvey[[#This Row],[EmployeeID]])</f>
        <v>1</v>
      </c>
    </row>
    <row r="606" spans="1:4" x14ac:dyDescent="0.25">
      <c r="A606">
        <v>605</v>
      </c>
      <c r="B606">
        <v>3</v>
      </c>
      <c r="C606">
        <v>3</v>
      </c>
      <c r="D606">
        <f>COUNTIF(tbl_ManagerSurvey[EmployeeID],tbl_ManagerSurvey[[#This Row],[EmployeeID]])</f>
        <v>1</v>
      </c>
    </row>
    <row r="607" spans="1:4" x14ac:dyDescent="0.25">
      <c r="A607">
        <v>606</v>
      </c>
      <c r="B607">
        <v>1</v>
      </c>
      <c r="C607">
        <v>3</v>
      </c>
      <c r="D607">
        <f>COUNTIF(tbl_ManagerSurvey[EmployeeID],tbl_ManagerSurvey[[#This Row],[EmployeeID]])</f>
        <v>1</v>
      </c>
    </row>
    <row r="608" spans="1:4" x14ac:dyDescent="0.25">
      <c r="A608">
        <v>607</v>
      </c>
      <c r="B608">
        <v>4</v>
      </c>
      <c r="C608">
        <v>3</v>
      </c>
      <c r="D608">
        <f>COUNTIF(tbl_ManagerSurvey[EmployeeID],tbl_ManagerSurvey[[#This Row],[EmployeeID]])</f>
        <v>1</v>
      </c>
    </row>
    <row r="609" spans="1:4" x14ac:dyDescent="0.25">
      <c r="A609">
        <v>608</v>
      </c>
      <c r="B609">
        <v>2</v>
      </c>
      <c r="C609">
        <v>3</v>
      </c>
      <c r="D609">
        <f>COUNTIF(tbl_ManagerSurvey[EmployeeID],tbl_ManagerSurvey[[#This Row],[EmployeeID]])</f>
        <v>1</v>
      </c>
    </row>
    <row r="610" spans="1:4" x14ac:dyDescent="0.25">
      <c r="A610">
        <v>609</v>
      </c>
      <c r="B610">
        <v>4</v>
      </c>
      <c r="C610">
        <v>3</v>
      </c>
      <c r="D610">
        <f>COUNTIF(tbl_ManagerSurvey[EmployeeID],tbl_ManagerSurvey[[#This Row],[EmployeeID]])</f>
        <v>1</v>
      </c>
    </row>
    <row r="611" spans="1:4" x14ac:dyDescent="0.25">
      <c r="A611">
        <v>610</v>
      </c>
      <c r="B611">
        <v>3</v>
      </c>
      <c r="C611">
        <v>4</v>
      </c>
      <c r="D611">
        <f>COUNTIF(tbl_ManagerSurvey[EmployeeID],tbl_ManagerSurvey[[#This Row],[EmployeeID]])</f>
        <v>1</v>
      </c>
    </row>
    <row r="612" spans="1:4" x14ac:dyDescent="0.25">
      <c r="A612">
        <v>611</v>
      </c>
      <c r="B612">
        <v>3</v>
      </c>
      <c r="C612">
        <v>3</v>
      </c>
      <c r="D612">
        <f>COUNTIF(tbl_ManagerSurvey[EmployeeID],tbl_ManagerSurvey[[#This Row],[EmployeeID]])</f>
        <v>1</v>
      </c>
    </row>
    <row r="613" spans="1:4" x14ac:dyDescent="0.25">
      <c r="A613">
        <v>612</v>
      </c>
      <c r="B613">
        <v>3</v>
      </c>
      <c r="C613">
        <v>4</v>
      </c>
      <c r="D613">
        <f>COUNTIF(tbl_ManagerSurvey[EmployeeID],tbl_ManagerSurvey[[#This Row],[EmployeeID]])</f>
        <v>1</v>
      </c>
    </row>
    <row r="614" spans="1:4" x14ac:dyDescent="0.25">
      <c r="A614">
        <v>613</v>
      </c>
      <c r="B614">
        <v>2</v>
      </c>
      <c r="C614">
        <v>4</v>
      </c>
      <c r="D614">
        <f>COUNTIF(tbl_ManagerSurvey[EmployeeID],tbl_ManagerSurvey[[#This Row],[EmployeeID]])</f>
        <v>1</v>
      </c>
    </row>
    <row r="615" spans="1:4" x14ac:dyDescent="0.25">
      <c r="A615">
        <v>614</v>
      </c>
      <c r="B615">
        <v>3</v>
      </c>
      <c r="C615">
        <v>3</v>
      </c>
      <c r="D615">
        <f>COUNTIF(tbl_ManagerSurvey[EmployeeID],tbl_ManagerSurvey[[#This Row],[EmployeeID]])</f>
        <v>1</v>
      </c>
    </row>
    <row r="616" spans="1:4" x14ac:dyDescent="0.25">
      <c r="A616">
        <v>615</v>
      </c>
      <c r="B616">
        <v>2</v>
      </c>
      <c r="C616">
        <v>3</v>
      </c>
      <c r="D616">
        <f>COUNTIF(tbl_ManagerSurvey[EmployeeID],tbl_ManagerSurvey[[#This Row],[EmployeeID]])</f>
        <v>1</v>
      </c>
    </row>
    <row r="617" spans="1:4" x14ac:dyDescent="0.25">
      <c r="A617">
        <v>616</v>
      </c>
      <c r="B617">
        <v>4</v>
      </c>
      <c r="C617">
        <v>3</v>
      </c>
      <c r="D617">
        <f>COUNTIF(tbl_ManagerSurvey[EmployeeID],tbl_ManagerSurvey[[#This Row],[EmployeeID]])</f>
        <v>1</v>
      </c>
    </row>
    <row r="618" spans="1:4" x14ac:dyDescent="0.25">
      <c r="A618">
        <v>617</v>
      </c>
      <c r="B618">
        <v>3</v>
      </c>
      <c r="C618">
        <v>3</v>
      </c>
      <c r="D618">
        <f>COUNTIF(tbl_ManagerSurvey[EmployeeID],tbl_ManagerSurvey[[#This Row],[EmployeeID]])</f>
        <v>1</v>
      </c>
    </row>
    <row r="619" spans="1:4" x14ac:dyDescent="0.25">
      <c r="A619">
        <v>618</v>
      </c>
      <c r="B619">
        <v>1</v>
      </c>
      <c r="C619">
        <v>3</v>
      </c>
      <c r="D619">
        <f>COUNTIF(tbl_ManagerSurvey[EmployeeID],tbl_ManagerSurvey[[#This Row],[EmployeeID]])</f>
        <v>1</v>
      </c>
    </row>
    <row r="620" spans="1:4" x14ac:dyDescent="0.25">
      <c r="A620">
        <v>619</v>
      </c>
      <c r="B620">
        <v>2</v>
      </c>
      <c r="C620">
        <v>3</v>
      </c>
      <c r="D620">
        <f>COUNTIF(tbl_ManagerSurvey[EmployeeID],tbl_ManagerSurvey[[#This Row],[EmployeeID]])</f>
        <v>1</v>
      </c>
    </row>
    <row r="621" spans="1:4" x14ac:dyDescent="0.25">
      <c r="A621">
        <v>620</v>
      </c>
      <c r="B621">
        <v>3</v>
      </c>
      <c r="C621">
        <v>4</v>
      </c>
      <c r="D621">
        <f>COUNTIF(tbl_ManagerSurvey[EmployeeID],tbl_ManagerSurvey[[#This Row],[EmployeeID]])</f>
        <v>1</v>
      </c>
    </row>
    <row r="622" spans="1:4" x14ac:dyDescent="0.25">
      <c r="A622">
        <v>621</v>
      </c>
      <c r="B622">
        <v>2</v>
      </c>
      <c r="C622">
        <v>3</v>
      </c>
      <c r="D622">
        <f>COUNTIF(tbl_ManagerSurvey[EmployeeID],tbl_ManagerSurvey[[#This Row],[EmployeeID]])</f>
        <v>1</v>
      </c>
    </row>
    <row r="623" spans="1:4" x14ac:dyDescent="0.25">
      <c r="A623">
        <v>622</v>
      </c>
      <c r="B623">
        <v>3</v>
      </c>
      <c r="C623">
        <v>3</v>
      </c>
      <c r="D623">
        <f>COUNTIF(tbl_ManagerSurvey[EmployeeID],tbl_ManagerSurvey[[#This Row],[EmployeeID]])</f>
        <v>1</v>
      </c>
    </row>
    <row r="624" spans="1:4" x14ac:dyDescent="0.25">
      <c r="A624">
        <v>623</v>
      </c>
      <c r="B624">
        <v>3</v>
      </c>
      <c r="C624">
        <v>3</v>
      </c>
      <c r="D624">
        <f>COUNTIF(tbl_ManagerSurvey[EmployeeID],tbl_ManagerSurvey[[#This Row],[EmployeeID]])</f>
        <v>1</v>
      </c>
    </row>
    <row r="625" spans="1:4" x14ac:dyDescent="0.25">
      <c r="A625">
        <v>624</v>
      </c>
      <c r="B625">
        <v>3</v>
      </c>
      <c r="C625">
        <v>3</v>
      </c>
      <c r="D625">
        <f>COUNTIF(tbl_ManagerSurvey[EmployeeID],tbl_ManagerSurvey[[#This Row],[EmployeeID]])</f>
        <v>1</v>
      </c>
    </row>
    <row r="626" spans="1:4" x14ac:dyDescent="0.25">
      <c r="A626">
        <v>625</v>
      </c>
      <c r="B626">
        <v>2</v>
      </c>
      <c r="C626">
        <v>3</v>
      </c>
      <c r="D626">
        <f>COUNTIF(tbl_ManagerSurvey[EmployeeID],tbl_ManagerSurvey[[#This Row],[EmployeeID]])</f>
        <v>1</v>
      </c>
    </row>
    <row r="627" spans="1:4" x14ac:dyDescent="0.25">
      <c r="A627">
        <v>626</v>
      </c>
      <c r="B627">
        <v>3</v>
      </c>
      <c r="C627">
        <v>3</v>
      </c>
      <c r="D627">
        <f>COUNTIF(tbl_ManagerSurvey[EmployeeID],tbl_ManagerSurvey[[#This Row],[EmployeeID]])</f>
        <v>1</v>
      </c>
    </row>
    <row r="628" spans="1:4" x14ac:dyDescent="0.25">
      <c r="A628">
        <v>627</v>
      </c>
      <c r="B628">
        <v>1</v>
      </c>
      <c r="C628">
        <v>3</v>
      </c>
      <c r="D628">
        <f>COUNTIF(tbl_ManagerSurvey[EmployeeID],tbl_ManagerSurvey[[#This Row],[EmployeeID]])</f>
        <v>1</v>
      </c>
    </row>
    <row r="629" spans="1:4" x14ac:dyDescent="0.25">
      <c r="A629">
        <v>628</v>
      </c>
      <c r="B629">
        <v>3</v>
      </c>
      <c r="C629">
        <v>4</v>
      </c>
      <c r="D629">
        <f>COUNTIF(tbl_ManagerSurvey[EmployeeID],tbl_ManagerSurvey[[#This Row],[EmployeeID]])</f>
        <v>1</v>
      </c>
    </row>
    <row r="630" spans="1:4" x14ac:dyDescent="0.25">
      <c r="A630">
        <v>629</v>
      </c>
      <c r="B630">
        <v>2</v>
      </c>
      <c r="C630">
        <v>3</v>
      </c>
      <c r="D630">
        <f>COUNTIF(tbl_ManagerSurvey[EmployeeID],tbl_ManagerSurvey[[#This Row],[EmployeeID]])</f>
        <v>1</v>
      </c>
    </row>
    <row r="631" spans="1:4" x14ac:dyDescent="0.25">
      <c r="A631">
        <v>630</v>
      </c>
      <c r="B631">
        <v>3</v>
      </c>
      <c r="C631">
        <v>3</v>
      </c>
      <c r="D631">
        <f>COUNTIF(tbl_ManagerSurvey[EmployeeID],tbl_ManagerSurvey[[#This Row],[EmployeeID]])</f>
        <v>1</v>
      </c>
    </row>
    <row r="632" spans="1:4" x14ac:dyDescent="0.25">
      <c r="A632">
        <v>631</v>
      </c>
      <c r="B632">
        <v>2</v>
      </c>
      <c r="C632">
        <v>4</v>
      </c>
      <c r="D632">
        <f>COUNTIF(tbl_ManagerSurvey[EmployeeID],tbl_ManagerSurvey[[#This Row],[EmployeeID]])</f>
        <v>1</v>
      </c>
    </row>
    <row r="633" spans="1:4" x14ac:dyDescent="0.25">
      <c r="A633">
        <v>632</v>
      </c>
      <c r="B633">
        <v>3</v>
      </c>
      <c r="C633">
        <v>4</v>
      </c>
      <c r="D633">
        <f>COUNTIF(tbl_ManagerSurvey[EmployeeID],tbl_ManagerSurvey[[#This Row],[EmployeeID]])</f>
        <v>1</v>
      </c>
    </row>
    <row r="634" spans="1:4" x14ac:dyDescent="0.25">
      <c r="A634">
        <v>633</v>
      </c>
      <c r="B634">
        <v>2</v>
      </c>
      <c r="C634">
        <v>3</v>
      </c>
      <c r="D634">
        <f>COUNTIF(tbl_ManagerSurvey[EmployeeID],tbl_ManagerSurvey[[#This Row],[EmployeeID]])</f>
        <v>1</v>
      </c>
    </row>
    <row r="635" spans="1:4" x14ac:dyDescent="0.25">
      <c r="A635">
        <v>634</v>
      </c>
      <c r="B635">
        <v>3</v>
      </c>
      <c r="C635">
        <v>4</v>
      </c>
      <c r="D635">
        <f>COUNTIF(tbl_ManagerSurvey[EmployeeID],tbl_ManagerSurvey[[#This Row],[EmployeeID]])</f>
        <v>1</v>
      </c>
    </row>
    <row r="636" spans="1:4" x14ac:dyDescent="0.25">
      <c r="A636">
        <v>635</v>
      </c>
      <c r="B636">
        <v>3</v>
      </c>
      <c r="C636">
        <v>3</v>
      </c>
      <c r="D636">
        <f>COUNTIF(tbl_ManagerSurvey[EmployeeID],tbl_ManagerSurvey[[#This Row],[EmployeeID]])</f>
        <v>1</v>
      </c>
    </row>
    <row r="637" spans="1:4" x14ac:dyDescent="0.25">
      <c r="A637">
        <v>636</v>
      </c>
      <c r="B637">
        <v>3</v>
      </c>
      <c r="C637">
        <v>4</v>
      </c>
      <c r="D637">
        <f>COUNTIF(tbl_ManagerSurvey[EmployeeID],tbl_ManagerSurvey[[#This Row],[EmployeeID]])</f>
        <v>1</v>
      </c>
    </row>
    <row r="638" spans="1:4" x14ac:dyDescent="0.25">
      <c r="A638">
        <v>637</v>
      </c>
      <c r="B638">
        <v>3</v>
      </c>
      <c r="C638">
        <v>3</v>
      </c>
      <c r="D638">
        <f>COUNTIF(tbl_ManagerSurvey[EmployeeID],tbl_ManagerSurvey[[#This Row],[EmployeeID]])</f>
        <v>1</v>
      </c>
    </row>
    <row r="639" spans="1:4" x14ac:dyDescent="0.25">
      <c r="A639">
        <v>638</v>
      </c>
      <c r="B639">
        <v>3</v>
      </c>
      <c r="C639">
        <v>3</v>
      </c>
      <c r="D639">
        <f>COUNTIF(tbl_ManagerSurvey[EmployeeID],tbl_ManagerSurvey[[#This Row],[EmployeeID]])</f>
        <v>1</v>
      </c>
    </row>
    <row r="640" spans="1:4" x14ac:dyDescent="0.25">
      <c r="A640">
        <v>639</v>
      </c>
      <c r="B640">
        <v>4</v>
      </c>
      <c r="C640">
        <v>3</v>
      </c>
      <c r="D640">
        <f>COUNTIF(tbl_ManagerSurvey[EmployeeID],tbl_ManagerSurvey[[#This Row],[EmployeeID]])</f>
        <v>1</v>
      </c>
    </row>
    <row r="641" spans="1:4" x14ac:dyDescent="0.25">
      <c r="A641">
        <v>640</v>
      </c>
      <c r="B641">
        <v>3</v>
      </c>
      <c r="C641">
        <v>3</v>
      </c>
      <c r="D641">
        <f>COUNTIF(tbl_ManagerSurvey[EmployeeID],tbl_ManagerSurvey[[#This Row],[EmployeeID]])</f>
        <v>1</v>
      </c>
    </row>
    <row r="642" spans="1:4" x14ac:dyDescent="0.25">
      <c r="A642">
        <v>641</v>
      </c>
      <c r="B642">
        <v>3</v>
      </c>
      <c r="C642">
        <v>3</v>
      </c>
      <c r="D642">
        <f>COUNTIF(tbl_ManagerSurvey[EmployeeID],tbl_ManagerSurvey[[#This Row],[EmployeeID]])</f>
        <v>1</v>
      </c>
    </row>
    <row r="643" spans="1:4" x14ac:dyDescent="0.25">
      <c r="A643">
        <v>642</v>
      </c>
      <c r="B643">
        <v>2</v>
      </c>
      <c r="C643">
        <v>3</v>
      </c>
      <c r="D643">
        <f>COUNTIF(tbl_ManagerSurvey[EmployeeID],tbl_ManagerSurvey[[#This Row],[EmployeeID]])</f>
        <v>1</v>
      </c>
    </row>
    <row r="644" spans="1:4" x14ac:dyDescent="0.25">
      <c r="A644">
        <v>643</v>
      </c>
      <c r="B644">
        <v>3</v>
      </c>
      <c r="C644">
        <v>3</v>
      </c>
      <c r="D644">
        <f>COUNTIF(tbl_ManagerSurvey[EmployeeID],tbl_ManagerSurvey[[#This Row],[EmployeeID]])</f>
        <v>1</v>
      </c>
    </row>
    <row r="645" spans="1:4" x14ac:dyDescent="0.25">
      <c r="A645">
        <v>644</v>
      </c>
      <c r="B645">
        <v>4</v>
      </c>
      <c r="C645">
        <v>3</v>
      </c>
      <c r="D645">
        <f>COUNTIF(tbl_ManagerSurvey[EmployeeID],tbl_ManagerSurvey[[#This Row],[EmployeeID]])</f>
        <v>1</v>
      </c>
    </row>
    <row r="646" spans="1:4" x14ac:dyDescent="0.25">
      <c r="A646">
        <v>645</v>
      </c>
      <c r="B646">
        <v>3</v>
      </c>
      <c r="C646">
        <v>3</v>
      </c>
      <c r="D646">
        <f>COUNTIF(tbl_ManagerSurvey[EmployeeID],tbl_ManagerSurvey[[#This Row],[EmployeeID]])</f>
        <v>1</v>
      </c>
    </row>
    <row r="647" spans="1:4" x14ac:dyDescent="0.25">
      <c r="A647">
        <v>646</v>
      </c>
      <c r="B647">
        <v>3</v>
      </c>
      <c r="C647">
        <v>3</v>
      </c>
      <c r="D647">
        <f>COUNTIF(tbl_ManagerSurvey[EmployeeID],tbl_ManagerSurvey[[#This Row],[EmployeeID]])</f>
        <v>1</v>
      </c>
    </row>
    <row r="648" spans="1:4" x14ac:dyDescent="0.25">
      <c r="A648">
        <v>647</v>
      </c>
      <c r="B648">
        <v>3</v>
      </c>
      <c r="C648">
        <v>3</v>
      </c>
      <c r="D648">
        <f>COUNTIF(tbl_ManagerSurvey[EmployeeID],tbl_ManagerSurvey[[#This Row],[EmployeeID]])</f>
        <v>1</v>
      </c>
    </row>
    <row r="649" spans="1:4" x14ac:dyDescent="0.25">
      <c r="A649">
        <v>648</v>
      </c>
      <c r="B649">
        <v>3</v>
      </c>
      <c r="C649">
        <v>3</v>
      </c>
      <c r="D649">
        <f>COUNTIF(tbl_ManagerSurvey[EmployeeID],tbl_ManagerSurvey[[#This Row],[EmployeeID]])</f>
        <v>1</v>
      </c>
    </row>
    <row r="650" spans="1:4" x14ac:dyDescent="0.25">
      <c r="A650">
        <v>649</v>
      </c>
      <c r="B650">
        <v>3</v>
      </c>
      <c r="C650">
        <v>3</v>
      </c>
      <c r="D650">
        <f>COUNTIF(tbl_ManagerSurvey[EmployeeID],tbl_ManagerSurvey[[#This Row],[EmployeeID]])</f>
        <v>1</v>
      </c>
    </row>
    <row r="651" spans="1:4" x14ac:dyDescent="0.25">
      <c r="A651">
        <v>650</v>
      </c>
      <c r="B651">
        <v>3</v>
      </c>
      <c r="C651">
        <v>3</v>
      </c>
      <c r="D651">
        <f>COUNTIF(tbl_ManagerSurvey[EmployeeID],tbl_ManagerSurvey[[#This Row],[EmployeeID]])</f>
        <v>1</v>
      </c>
    </row>
    <row r="652" spans="1:4" x14ac:dyDescent="0.25">
      <c r="A652">
        <v>651</v>
      </c>
      <c r="B652">
        <v>4</v>
      </c>
      <c r="C652">
        <v>3</v>
      </c>
      <c r="D652">
        <f>COUNTIF(tbl_ManagerSurvey[EmployeeID],tbl_ManagerSurvey[[#This Row],[EmployeeID]])</f>
        <v>1</v>
      </c>
    </row>
    <row r="653" spans="1:4" x14ac:dyDescent="0.25">
      <c r="A653">
        <v>652</v>
      </c>
      <c r="B653">
        <v>3</v>
      </c>
      <c r="C653">
        <v>4</v>
      </c>
      <c r="D653">
        <f>COUNTIF(tbl_ManagerSurvey[EmployeeID],tbl_ManagerSurvey[[#This Row],[EmployeeID]])</f>
        <v>1</v>
      </c>
    </row>
    <row r="654" spans="1:4" x14ac:dyDescent="0.25">
      <c r="A654">
        <v>653</v>
      </c>
      <c r="B654">
        <v>3</v>
      </c>
      <c r="C654">
        <v>3</v>
      </c>
      <c r="D654">
        <f>COUNTIF(tbl_ManagerSurvey[EmployeeID],tbl_ManagerSurvey[[#This Row],[EmployeeID]])</f>
        <v>1</v>
      </c>
    </row>
    <row r="655" spans="1:4" x14ac:dyDescent="0.25">
      <c r="A655">
        <v>654</v>
      </c>
      <c r="B655">
        <v>3</v>
      </c>
      <c r="C655">
        <v>3</v>
      </c>
      <c r="D655">
        <f>COUNTIF(tbl_ManagerSurvey[EmployeeID],tbl_ManagerSurvey[[#This Row],[EmployeeID]])</f>
        <v>1</v>
      </c>
    </row>
    <row r="656" spans="1:4" x14ac:dyDescent="0.25">
      <c r="A656">
        <v>655</v>
      </c>
      <c r="B656">
        <v>3</v>
      </c>
      <c r="C656">
        <v>3</v>
      </c>
      <c r="D656">
        <f>COUNTIF(tbl_ManagerSurvey[EmployeeID],tbl_ManagerSurvey[[#This Row],[EmployeeID]])</f>
        <v>1</v>
      </c>
    </row>
    <row r="657" spans="1:4" x14ac:dyDescent="0.25">
      <c r="A657">
        <v>656</v>
      </c>
      <c r="B657">
        <v>3</v>
      </c>
      <c r="C657">
        <v>3</v>
      </c>
      <c r="D657">
        <f>COUNTIF(tbl_ManagerSurvey[EmployeeID],tbl_ManagerSurvey[[#This Row],[EmployeeID]])</f>
        <v>1</v>
      </c>
    </row>
    <row r="658" spans="1:4" x14ac:dyDescent="0.25">
      <c r="A658">
        <v>657</v>
      </c>
      <c r="B658">
        <v>4</v>
      </c>
      <c r="C658">
        <v>4</v>
      </c>
      <c r="D658">
        <f>COUNTIF(tbl_ManagerSurvey[EmployeeID],tbl_ManagerSurvey[[#This Row],[EmployeeID]])</f>
        <v>1</v>
      </c>
    </row>
    <row r="659" spans="1:4" x14ac:dyDescent="0.25">
      <c r="A659">
        <v>658</v>
      </c>
      <c r="B659">
        <v>3</v>
      </c>
      <c r="C659">
        <v>3</v>
      </c>
      <c r="D659">
        <f>COUNTIF(tbl_ManagerSurvey[EmployeeID],tbl_ManagerSurvey[[#This Row],[EmployeeID]])</f>
        <v>1</v>
      </c>
    </row>
    <row r="660" spans="1:4" x14ac:dyDescent="0.25">
      <c r="A660">
        <v>659</v>
      </c>
      <c r="B660">
        <v>1</v>
      </c>
      <c r="C660">
        <v>3</v>
      </c>
      <c r="D660">
        <f>COUNTIF(tbl_ManagerSurvey[EmployeeID],tbl_ManagerSurvey[[#This Row],[EmployeeID]])</f>
        <v>1</v>
      </c>
    </row>
    <row r="661" spans="1:4" x14ac:dyDescent="0.25">
      <c r="A661">
        <v>660</v>
      </c>
      <c r="B661">
        <v>2</v>
      </c>
      <c r="C661">
        <v>3</v>
      </c>
      <c r="D661">
        <f>COUNTIF(tbl_ManagerSurvey[EmployeeID],tbl_ManagerSurvey[[#This Row],[EmployeeID]])</f>
        <v>1</v>
      </c>
    </row>
    <row r="662" spans="1:4" x14ac:dyDescent="0.25">
      <c r="A662">
        <v>661</v>
      </c>
      <c r="B662">
        <v>3</v>
      </c>
      <c r="C662">
        <v>3</v>
      </c>
      <c r="D662">
        <f>COUNTIF(tbl_ManagerSurvey[EmployeeID],tbl_ManagerSurvey[[#This Row],[EmployeeID]])</f>
        <v>1</v>
      </c>
    </row>
    <row r="663" spans="1:4" x14ac:dyDescent="0.25">
      <c r="A663">
        <v>662</v>
      </c>
      <c r="B663">
        <v>3</v>
      </c>
      <c r="C663">
        <v>4</v>
      </c>
      <c r="D663">
        <f>COUNTIF(tbl_ManagerSurvey[EmployeeID],tbl_ManagerSurvey[[#This Row],[EmployeeID]])</f>
        <v>1</v>
      </c>
    </row>
    <row r="664" spans="1:4" x14ac:dyDescent="0.25">
      <c r="A664">
        <v>663</v>
      </c>
      <c r="B664">
        <v>3</v>
      </c>
      <c r="C664">
        <v>3</v>
      </c>
      <c r="D664">
        <f>COUNTIF(tbl_ManagerSurvey[EmployeeID],tbl_ManagerSurvey[[#This Row],[EmployeeID]])</f>
        <v>1</v>
      </c>
    </row>
    <row r="665" spans="1:4" x14ac:dyDescent="0.25">
      <c r="A665">
        <v>664</v>
      </c>
      <c r="B665">
        <v>3</v>
      </c>
      <c r="C665">
        <v>3</v>
      </c>
      <c r="D665">
        <f>COUNTIF(tbl_ManagerSurvey[EmployeeID],tbl_ManagerSurvey[[#This Row],[EmployeeID]])</f>
        <v>1</v>
      </c>
    </row>
    <row r="666" spans="1:4" x14ac:dyDescent="0.25">
      <c r="A666">
        <v>665</v>
      </c>
      <c r="B666">
        <v>1</v>
      </c>
      <c r="C666">
        <v>3</v>
      </c>
      <c r="D666">
        <f>COUNTIF(tbl_ManagerSurvey[EmployeeID],tbl_ManagerSurvey[[#This Row],[EmployeeID]])</f>
        <v>1</v>
      </c>
    </row>
    <row r="667" spans="1:4" x14ac:dyDescent="0.25">
      <c r="A667">
        <v>666</v>
      </c>
      <c r="B667">
        <v>3</v>
      </c>
      <c r="C667">
        <v>3</v>
      </c>
      <c r="D667">
        <f>COUNTIF(tbl_ManagerSurvey[EmployeeID],tbl_ManagerSurvey[[#This Row],[EmployeeID]])</f>
        <v>1</v>
      </c>
    </row>
    <row r="668" spans="1:4" x14ac:dyDescent="0.25">
      <c r="A668">
        <v>667</v>
      </c>
      <c r="B668">
        <v>3</v>
      </c>
      <c r="C668">
        <v>3</v>
      </c>
      <c r="D668">
        <f>COUNTIF(tbl_ManagerSurvey[EmployeeID],tbl_ManagerSurvey[[#This Row],[EmployeeID]])</f>
        <v>1</v>
      </c>
    </row>
    <row r="669" spans="1:4" x14ac:dyDescent="0.25">
      <c r="A669">
        <v>668</v>
      </c>
      <c r="B669">
        <v>3</v>
      </c>
      <c r="C669">
        <v>3</v>
      </c>
      <c r="D669">
        <f>COUNTIF(tbl_ManagerSurvey[EmployeeID],tbl_ManagerSurvey[[#This Row],[EmployeeID]])</f>
        <v>1</v>
      </c>
    </row>
    <row r="670" spans="1:4" x14ac:dyDescent="0.25">
      <c r="A670">
        <v>669</v>
      </c>
      <c r="B670">
        <v>4</v>
      </c>
      <c r="C670">
        <v>3</v>
      </c>
      <c r="D670">
        <f>COUNTIF(tbl_ManagerSurvey[EmployeeID],tbl_ManagerSurvey[[#This Row],[EmployeeID]])</f>
        <v>1</v>
      </c>
    </row>
    <row r="671" spans="1:4" x14ac:dyDescent="0.25">
      <c r="A671">
        <v>670</v>
      </c>
      <c r="B671">
        <v>2</v>
      </c>
      <c r="C671">
        <v>4</v>
      </c>
      <c r="D671">
        <f>COUNTIF(tbl_ManagerSurvey[EmployeeID],tbl_ManagerSurvey[[#This Row],[EmployeeID]])</f>
        <v>1</v>
      </c>
    </row>
    <row r="672" spans="1:4" x14ac:dyDescent="0.25">
      <c r="A672">
        <v>671</v>
      </c>
      <c r="B672">
        <v>3</v>
      </c>
      <c r="C672">
        <v>3</v>
      </c>
      <c r="D672">
        <f>COUNTIF(tbl_ManagerSurvey[EmployeeID],tbl_ManagerSurvey[[#This Row],[EmployeeID]])</f>
        <v>1</v>
      </c>
    </row>
    <row r="673" spans="1:4" x14ac:dyDescent="0.25">
      <c r="A673">
        <v>672</v>
      </c>
      <c r="B673">
        <v>3</v>
      </c>
      <c r="C673">
        <v>3</v>
      </c>
      <c r="D673">
        <f>COUNTIF(tbl_ManagerSurvey[EmployeeID],tbl_ManagerSurvey[[#This Row],[EmployeeID]])</f>
        <v>1</v>
      </c>
    </row>
    <row r="674" spans="1:4" x14ac:dyDescent="0.25">
      <c r="A674">
        <v>673</v>
      </c>
      <c r="B674">
        <v>3</v>
      </c>
      <c r="C674">
        <v>3</v>
      </c>
      <c r="D674">
        <f>COUNTIF(tbl_ManagerSurvey[EmployeeID],tbl_ManagerSurvey[[#This Row],[EmployeeID]])</f>
        <v>1</v>
      </c>
    </row>
    <row r="675" spans="1:4" x14ac:dyDescent="0.25">
      <c r="A675">
        <v>674</v>
      </c>
      <c r="B675">
        <v>3</v>
      </c>
      <c r="C675">
        <v>3</v>
      </c>
      <c r="D675">
        <f>COUNTIF(tbl_ManagerSurvey[EmployeeID],tbl_ManagerSurvey[[#This Row],[EmployeeID]])</f>
        <v>1</v>
      </c>
    </row>
    <row r="676" spans="1:4" x14ac:dyDescent="0.25">
      <c r="A676">
        <v>675</v>
      </c>
      <c r="B676">
        <v>3</v>
      </c>
      <c r="C676">
        <v>3</v>
      </c>
      <c r="D676">
        <f>COUNTIF(tbl_ManagerSurvey[EmployeeID],tbl_ManagerSurvey[[#This Row],[EmployeeID]])</f>
        <v>1</v>
      </c>
    </row>
    <row r="677" spans="1:4" x14ac:dyDescent="0.25">
      <c r="A677">
        <v>676</v>
      </c>
      <c r="B677">
        <v>3</v>
      </c>
      <c r="C677">
        <v>3</v>
      </c>
      <c r="D677">
        <f>COUNTIF(tbl_ManagerSurvey[EmployeeID],tbl_ManagerSurvey[[#This Row],[EmployeeID]])</f>
        <v>1</v>
      </c>
    </row>
    <row r="678" spans="1:4" x14ac:dyDescent="0.25">
      <c r="A678">
        <v>677</v>
      </c>
      <c r="B678">
        <v>3</v>
      </c>
      <c r="C678">
        <v>4</v>
      </c>
      <c r="D678">
        <f>COUNTIF(tbl_ManagerSurvey[EmployeeID],tbl_ManagerSurvey[[#This Row],[EmployeeID]])</f>
        <v>1</v>
      </c>
    </row>
    <row r="679" spans="1:4" x14ac:dyDescent="0.25">
      <c r="A679">
        <v>678</v>
      </c>
      <c r="B679">
        <v>3</v>
      </c>
      <c r="C679">
        <v>3</v>
      </c>
      <c r="D679">
        <f>COUNTIF(tbl_ManagerSurvey[EmployeeID],tbl_ManagerSurvey[[#This Row],[EmployeeID]])</f>
        <v>1</v>
      </c>
    </row>
    <row r="680" spans="1:4" x14ac:dyDescent="0.25">
      <c r="A680">
        <v>679</v>
      </c>
      <c r="B680">
        <v>3</v>
      </c>
      <c r="C680">
        <v>3</v>
      </c>
      <c r="D680">
        <f>COUNTIF(tbl_ManagerSurvey[EmployeeID],tbl_ManagerSurvey[[#This Row],[EmployeeID]])</f>
        <v>1</v>
      </c>
    </row>
    <row r="681" spans="1:4" x14ac:dyDescent="0.25">
      <c r="A681">
        <v>680</v>
      </c>
      <c r="B681">
        <v>3</v>
      </c>
      <c r="C681">
        <v>3</v>
      </c>
      <c r="D681">
        <f>COUNTIF(tbl_ManagerSurvey[EmployeeID],tbl_ManagerSurvey[[#This Row],[EmployeeID]])</f>
        <v>1</v>
      </c>
    </row>
    <row r="682" spans="1:4" x14ac:dyDescent="0.25">
      <c r="A682">
        <v>681</v>
      </c>
      <c r="B682">
        <v>1</v>
      </c>
      <c r="C682">
        <v>3</v>
      </c>
      <c r="D682">
        <f>COUNTIF(tbl_ManagerSurvey[EmployeeID],tbl_ManagerSurvey[[#This Row],[EmployeeID]])</f>
        <v>1</v>
      </c>
    </row>
    <row r="683" spans="1:4" x14ac:dyDescent="0.25">
      <c r="A683">
        <v>682</v>
      </c>
      <c r="B683">
        <v>3</v>
      </c>
      <c r="C683">
        <v>3</v>
      </c>
      <c r="D683">
        <f>COUNTIF(tbl_ManagerSurvey[EmployeeID],tbl_ManagerSurvey[[#This Row],[EmployeeID]])</f>
        <v>1</v>
      </c>
    </row>
    <row r="684" spans="1:4" x14ac:dyDescent="0.25">
      <c r="A684">
        <v>683</v>
      </c>
      <c r="B684">
        <v>2</v>
      </c>
      <c r="C684">
        <v>4</v>
      </c>
      <c r="D684">
        <f>COUNTIF(tbl_ManagerSurvey[EmployeeID],tbl_ManagerSurvey[[#This Row],[EmployeeID]])</f>
        <v>1</v>
      </c>
    </row>
    <row r="685" spans="1:4" x14ac:dyDescent="0.25">
      <c r="A685">
        <v>684</v>
      </c>
      <c r="B685">
        <v>4</v>
      </c>
      <c r="C685">
        <v>3</v>
      </c>
      <c r="D685">
        <f>COUNTIF(tbl_ManagerSurvey[EmployeeID],tbl_ManagerSurvey[[#This Row],[EmployeeID]])</f>
        <v>1</v>
      </c>
    </row>
    <row r="686" spans="1:4" x14ac:dyDescent="0.25">
      <c r="A686">
        <v>685</v>
      </c>
      <c r="B686">
        <v>2</v>
      </c>
      <c r="C686">
        <v>3</v>
      </c>
      <c r="D686">
        <f>COUNTIF(tbl_ManagerSurvey[EmployeeID],tbl_ManagerSurvey[[#This Row],[EmployeeID]])</f>
        <v>1</v>
      </c>
    </row>
    <row r="687" spans="1:4" x14ac:dyDescent="0.25">
      <c r="A687">
        <v>686</v>
      </c>
      <c r="B687">
        <v>2</v>
      </c>
      <c r="C687">
        <v>3</v>
      </c>
      <c r="D687">
        <f>COUNTIF(tbl_ManagerSurvey[EmployeeID],tbl_ManagerSurvey[[#This Row],[EmployeeID]])</f>
        <v>1</v>
      </c>
    </row>
    <row r="688" spans="1:4" x14ac:dyDescent="0.25">
      <c r="A688">
        <v>687</v>
      </c>
      <c r="B688">
        <v>2</v>
      </c>
      <c r="C688">
        <v>3</v>
      </c>
      <c r="D688">
        <f>COUNTIF(tbl_ManagerSurvey[EmployeeID],tbl_ManagerSurvey[[#This Row],[EmployeeID]])</f>
        <v>1</v>
      </c>
    </row>
    <row r="689" spans="1:4" x14ac:dyDescent="0.25">
      <c r="A689">
        <v>688</v>
      </c>
      <c r="B689">
        <v>2</v>
      </c>
      <c r="C689">
        <v>4</v>
      </c>
      <c r="D689">
        <f>COUNTIF(tbl_ManagerSurvey[EmployeeID],tbl_ManagerSurvey[[#This Row],[EmployeeID]])</f>
        <v>1</v>
      </c>
    </row>
    <row r="690" spans="1:4" x14ac:dyDescent="0.25">
      <c r="A690">
        <v>689</v>
      </c>
      <c r="B690">
        <v>2</v>
      </c>
      <c r="C690">
        <v>3</v>
      </c>
      <c r="D690">
        <f>COUNTIF(tbl_ManagerSurvey[EmployeeID],tbl_ManagerSurvey[[#This Row],[EmployeeID]])</f>
        <v>1</v>
      </c>
    </row>
    <row r="691" spans="1:4" x14ac:dyDescent="0.25">
      <c r="A691">
        <v>690</v>
      </c>
      <c r="B691">
        <v>3</v>
      </c>
      <c r="C691">
        <v>3</v>
      </c>
      <c r="D691">
        <f>COUNTIF(tbl_ManagerSurvey[EmployeeID],tbl_ManagerSurvey[[#This Row],[EmployeeID]])</f>
        <v>1</v>
      </c>
    </row>
    <row r="692" spans="1:4" x14ac:dyDescent="0.25">
      <c r="A692">
        <v>691</v>
      </c>
      <c r="B692">
        <v>2</v>
      </c>
      <c r="C692">
        <v>3</v>
      </c>
      <c r="D692">
        <f>COUNTIF(tbl_ManagerSurvey[EmployeeID],tbl_ManagerSurvey[[#This Row],[EmployeeID]])</f>
        <v>1</v>
      </c>
    </row>
    <row r="693" spans="1:4" x14ac:dyDescent="0.25">
      <c r="A693">
        <v>692</v>
      </c>
      <c r="B693">
        <v>3</v>
      </c>
      <c r="C693">
        <v>3</v>
      </c>
      <c r="D693">
        <f>COUNTIF(tbl_ManagerSurvey[EmployeeID],tbl_ManagerSurvey[[#This Row],[EmployeeID]])</f>
        <v>1</v>
      </c>
    </row>
    <row r="694" spans="1:4" x14ac:dyDescent="0.25">
      <c r="A694">
        <v>693</v>
      </c>
      <c r="B694">
        <v>2</v>
      </c>
      <c r="C694">
        <v>3</v>
      </c>
      <c r="D694">
        <f>COUNTIF(tbl_ManagerSurvey[EmployeeID],tbl_ManagerSurvey[[#This Row],[EmployeeID]])</f>
        <v>1</v>
      </c>
    </row>
    <row r="695" spans="1:4" x14ac:dyDescent="0.25">
      <c r="A695">
        <v>694</v>
      </c>
      <c r="B695">
        <v>3</v>
      </c>
      <c r="C695">
        <v>3</v>
      </c>
      <c r="D695">
        <f>COUNTIF(tbl_ManagerSurvey[EmployeeID],tbl_ManagerSurvey[[#This Row],[EmployeeID]])</f>
        <v>1</v>
      </c>
    </row>
    <row r="696" spans="1:4" x14ac:dyDescent="0.25">
      <c r="A696">
        <v>695</v>
      </c>
      <c r="B696">
        <v>3</v>
      </c>
      <c r="C696">
        <v>3</v>
      </c>
      <c r="D696">
        <f>COUNTIF(tbl_ManagerSurvey[EmployeeID],tbl_ManagerSurvey[[#This Row],[EmployeeID]])</f>
        <v>1</v>
      </c>
    </row>
    <row r="697" spans="1:4" x14ac:dyDescent="0.25">
      <c r="A697">
        <v>696</v>
      </c>
      <c r="B697">
        <v>3</v>
      </c>
      <c r="C697">
        <v>3</v>
      </c>
      <c r="D697">
        <f>COUNTIF(tbl_ManagerSurvey[EmployeeID],tbl_ManagerSurvey[[#This Row],[EmployeeID]])</f>
        <v>1</v>
      </c>
    </row>
    <row r="698" spans="1:4" x14ac:dyDescent="0.25">
      <c r="A698">
        <v>697</v>
      </c>
      <c r="B698">
        <v>2</v>
      </c>
      <c r="C698">
        <v>3</v>
      </c>
      <c r="D698">
        <f>COUNTIF(tbl_ManagerSurvey[EmployeeID],tbl_ManagerSurvey[[#This Row],[EmployeeID]])</f>
        <v>1</v>
      </c>
    </row>
    <row r="699" spans="1:4" x14ac:dyDescent="0.25">
      <c r="A699">
        <v>698</v>
      </c>
      <c r="B699">
        <v>3</v>
      </c>
      <c r="C699">
        <v>3</v>
      </c>
      <c r="D699">
        <f>COUNTIF(tbl_ManagerSurvey[EmployeeID],tbl_ManagerSurvey[[#This Row],[EmployeeID]])</f>
        <v>1</v>
      </c>
    </row>
    <row r="700" spans="1:4" x14ac:dyDescent="0.25">
      <c r="A700">
        <v>699</v>
      </c>
      <c r="B700">
        <v>3</v>
      </c>
      <c r="C700">
        <v>3</v>
      </c>
      <c r="D700">
        <f>COUNTIF(tbl_ManagerSurvey[EmployeeID],tbl_ManagerSurvey[[#This Row],[EmployeeID]])</f>
        <v>1</v>
      </c>
    </row>
    <row r="701" spans="1:4" x14ac:dyDescent="0.25">
      <c r="A701">
        <v>700</v>
      </c>
      <c r="B701">
        <v>3</v>
      </c>
      <c r="C701">
        <v>3</v>
      </c>
      <c r="D701">
        <f>COUNTIF(tbl_ManagerSurvey[EmployeeID],tbl_ManagerSurvey[[#This Row],[EmployeeID]])</f>
        <v>1</v>
      </c>
    </row>
    <row r="702" spans="1:4" x14ac:dyDescent="0.25">
      <c r="A702">
        <v>701</v>
      </c>
      <c r="B702">
        <v>3</v>
      </c>
      <c r="C702">
        <v>4</v>
      </c>
      <c r="D702">
        <f>COUNTIF(tbl_ManagerSurvey[EmployeeID],tbl_ManagerSurvey[[#This Row],[EmployeeID]])</f>
        <v>1</v>
      </c>
    </row>
    <row r="703" spans="1:4" x14ac:dyDescent="0.25">
      <c r="A703">
        <v>702</v>
      </c>
      <c r="B703">
        <v>2</v>
      </c>
      <c r="C703">
        <v>3</v>
      </c>
      <c r="D703">
        <f>COUNTIF(tbl_ManagerSurvey[EmployeeID],tbl_ManagerSurvey[[#This Row],[EmployeeID]])</f>
        <v>1</v>
      </c>
    </row>
    <row r="704" spans="1:4" x14ac:dyDescent="0.25">
      <c r="A704">
        <v>703</v>
      </c>
      <c r="B704">
        <v>2</v>
      </c>
      <c r="C704">
        <v>3</v>
      </c>
      <c r="D704">
        <f>COUNTIF(tbl_ManagerSurvey[EmployeeID],tbl_ManagerSurvey[[#This Row],[EmployeeID]])</f>
        <v>1</v>
      </c>
    </row>
    <row r="705" spans="1:4" x14ac:dyDescent="0.25">
      <c r="A705">
        <v>704</v>
      </c>
      <c r="B705">
        <v>2</v>
      </c>
      <c r="C705">
        <v>3</v>
      </c>
      <c r="D705">
        <f>COUNTIF(tbl_ManagerSurvey[EmployeeID],tbl_ManagerSurvey[[#This Row],[EmployeeID]])</f>
        <v>1</v>
      </c>
    </row>
    <row r="706" spans="1:4" x14ac:dyDescent="0.25">
      <c r="A706">
        <v>705</v>
      </c>
      <c r="B706">
        <v>3</v>
      </c>
      <c r="C706">
        <v>3</v>
      </c>
      <c r="D706">
        <f>COUNTIF(tbl_ManagerSurvey[EmployeeID],tbl_ManagerSurvey[[#This Row],[EmployeeID]])</f>
        <v>1</v>
      </c>
    </row>
    <row r="707" spans="1:4" x14ac:dyDescent="0.25">
      <c r="A707">
        <v>706</v>
      </c>
      <c r="B707">
        <v>2</v>
      </c>
      <c r="C707">
        <v>3</v>
      </c>
      <c r="D707">
        <f>COUNTIF(tbl_ManagerSurvey[EmployeeID],tbl_ManagerSurvey[[#This Row],[EmployeeID]])</f>
        <v>1</v>
      </c>
    </row>
    <row r="708" spans="1:4" x14ac:dyDescent="0.25">
      <c r="A708">
        <v>707</v>
      </c>
      <c r="B708">
        <v>4</v>
      </c>
      <c r="C708">
        <v>3</v>
      </c>
      <c r="D708">
        <f>COUNTIF(tbl_ManagerSurvey[EmployeeID],tbl_ManagerSurvey[[#This Row],[EmployeeID]])</f>
        <v>1</v>
      </c>
    </row>
    <row r="709" spans="1:4" x14ac:dyDescent="0.25">
      <c r="A709">
        <v>708</v>
      </c>
      <c r="B709">
        <v>3</v>
      </c>
      <c r="C709">
        <v>3</v>
      </c>
      <c r="D709">
        <f>COUNTIF(tbl_ManagerSurvey[EmployeeID],tbl_ManagerSurvey[[#This Row],[EmployeeID]])</f>
        <v>1</v>
      </c>
    </row>
    <row r="710" spans="1:4" x14ac:dyDescent="0.25">
      <c r="A710">
        <v>709</v>
      </c>
      <c r="B710">
        <v>4</v>
      </c>
      <c r="C710">
        <v>3</v>
      </c>
      <c r="D710">
        <f>COUNTIF(tbl_ManagerSurvey[EmployeeID],tbl_ManagerSurvey[[#This Row],[EmployeeID]])</f>
        <v>1</v>
      </c>
    </row>
    <row r="711" spans="1:4" x14ac:dyDescent="0.25">
      <c r="A711">
        <v>710</v>
      </c>
      <c r="B711">
        <v>1</v>
      </c>
      <c r="C711">
        <v>4</v>
      </c>
      <c r="D711">
        <f>COUNTIF(tbl_ManagerSurvey[EmployeeID],tbl_ManagerSurvey[[#This Row],[EmployeeID]])</f>
        <v>1</v>
      </c>
    </row>
    <row r="712" spans="1:4" x14ac:dyDescent="0.25">
      <c r="A712">
        <v>711</v>
      </c>
      <c r="B712">
        <v>3</v>
      </c>
      <c r="C712">
        <v>3</v>
      </c>
      <c r="D712">
        <f>COUNTIF(tbl_ManagerSurvey[EmployeeID],tbl_ManagerSurvey[[#This Row],[EmployeeID]])</f>
        <v>1</v>
      </c>
    </row>
    <row r="713" spans="1:4" x14ac:dyDescent="0.25">
      <c r="A713">
        <v>712</v>
      </c>
      <c r="B713">
        <v>2</v>
      </c>
      <c r="C713">
        <v>4</v>
      </c>
      <c r="D713">
        <f>COUNTIF(tbl_ManagerSurvey[EmployeeID],tbl_ManagerSurvey[[#This Row],[EmployeeID]])</f>
        <v>1</v>
      </c>
    </row>
    <row r="714" spans="1:4" x14ac:dyDescent="0.25">
      <c r="A714">
        <v>713</v>
      </c>
      <c r="B714">
        <v>3</v>
      </c>
      <c r="C714">
        <v>3</v>
      </c>
      <c r="D714">
        <f>COUNTIF(tbl_ManagerSurvey[EmployeeID],tbl_ManagerSurvey[[#This Row],[EmployeeID]])</f>
        <v>1</v>
      </c>
    </row>
    <row r="715" spans="1:4" x14ac:dyDescent="0.25">
      <c r="A715">
        <v>714</v>
      </c>
      <c r="B715">
        <v>3</v>
      </c>
      <c r="C715">
        <v>3</v>
      </c>
      <c r="D715">
        <f>COUNTIF(tbl_ManagerSurvey[EmployeeID],tbl_ManagerSurvey[[#This Row],[EmployeeID]])</f>
        <v>1</v>
      </c>
    </row>
    <row r="716" spans="1:4" x14ac:dyDescent="0.25">
      <c r="A716">
        <v>715</v>
      </c>
      <c r="B716">
        <v>3</v>
      </c>
      <c r="C716">
        <v>4</v>
      </c>
      <c r="D716">
        <f>COUNTIF(tbl_ManagerSurvey[EmployeeID],tbl_ManagerSurvey[[#This Row],[EmployeeID]])</f>
        <v>1</v>
      </c>
    </row>
    <row r="717" spans="1:4" x14ac:dyDescent="0.25">
      <c r="A717">
        <v>716</v>
      </c>
      <c r="B717">
        <v>2</v>
      </c>
      <c r="C717">
        <v>3</v>
      </c>
      <c r="D717">
        <f>COUNTIF(tbl_ManagerSurvey[EmployeeID],tbl_ManagerSurvey[[#This Row],[EmployeeID]])</f>
        <v>1</v>
      </c>
    </row>
    <row r="718" spans="1:4" x14ac:dyDescent="0.25">
      <c r="A718">
        <v>717</v>
      </c>
      <c r="B718">
        <v>4</v>
      </c>
      <c r="C718">
        <v>3</v>
      </c>
      <c r="D718">
        <f>COUNTIF(tbl_ManagerSurvey[EmployeeID],tbl_ManagerSurvey[[#This Row],[EmployeeID]])</f>
        <v>1</v>
      </c>
    </row>
    <row r="719" spans="1:4" x14ac:dyDescent="0.25">
      <c r="A719">
        <v>718</v>
      </c>
      <c r="B719">
        <v>4</v>
      </c>
      <c r="C719">
        <v>3</v>
      </c>
      <c r="D719">
        <f>COUNTIF(tbl_ManagerSurvey[EmployeeID],tbl_ManagerSurvey[[#This Row],[EmployeeID]])</f>
        <v>1</v>
      </c>
    </row>
    <row r="720" spans="1:4" x14ac:dyDescent="0.25">
      <c r="A720">
        <v>719</v>
      </c>
      <c r="B720">
        <v>3</v>
      </c>
      <c r="C720">
        <v>3</v>
      </c>
      <c r="D720">
        <f>COUNTIF(tbl_ManagerSurvey[EmployeeID],tbl_ManagerSurvey[[#This Row],[EmployeeID]])</f>
        <v>1</v>
      </c>
    </row>
    <row r="721" spans="1:4" x14ac:dyDescent="0.25">
      <c r="A721">
        <v>720</v>
      </c>
      <c r="B721">
        <v>3</v>
      </c>
      <c r="C721">
        <v>3</v>
      </c>
      <c r="D721">
        <f>COUNTIF(tbl_ManagerSurvey[EmployeeID],tbl_ManagerSurvey[[#This Row],[EmployeeID]])</f>
        <v>1</v>
      </c>
    </row>
    <row r="722" spans="1:4" x14ac:dyDescent="0.25">
      <c r="A722">
        <v>721</v>
      </c>
      <c r="B722">
        <v>2</v>
      </c>
      <c r="C722">
        <v>3</v>
      </c>
      <c r="D722">
        <f>COUNTIF(tbl_ManagerSurvey[EmployeeID],tbl_ManagerSurvey[[#This Row],[EmployeeID]])</f>
        <v>1</v>
      </c>
    </row>
    <row r="723" spans="1:4" x14ac:dyDescent="0.25">
      <c r="A723">
        <v>722</v>
      </c>
      <c r="B723">
        <v>4</v>
      </c>
      <c r="C723">
        <v>3</v>
      </c>
      <c r="D723">
        <f>COUNTIF(tbl_ManagerSurvey[EmployeeID],tbl_ManagerSurvey[[#This Row],[EmployeeID]])</f>
        <v>1</v>
      </c>
    </row>
    <row r="724" spans="1:4" x14ac:dyDescent="0.25">
      <c r="A724">
        <v>723</v>
      </c>
      <c r="B724">
        <v>1</v>
      </c>
      <c r="C724">
        <v>3</v>
      </c>
      <c r="D724">
        <f>COUNTIF(tbl_ManagerSurvey[EmployeeID],tbl_ManagerSurvey[[#This Row],[EmployeeID]])</f>
        <v>1</v>
      </c>
    </row>
    <row r="725" spans="1:4" x14ac:dyDescent="0.25">
      <c r="A725">
        <v>724</v>
      </c>
      <c r="B725">
        <v>3</v>
      </c>
      <c r="C725">
        <v>3</v>
      </c>
      <c r="D725">
        <f>COUNTIF(tbl_ManagerSurvey[EmployeeID],tbl_ManagerSurvey[[#This Row],[EmployeeID]])</f>
        <v>1</v>
      </c>
    </row>
    <row r="726" spans="1:4" x14ac:dyDescent="0.25">
      <c r="A726">
        <v>725</v>
      </c>
      <c r="B726">
        <v>2</v>
      </c>
      <c r="C726">
        <v>3</v>
      </c>
      <c r="D726">
        <f>COUNTIF(tbl_ManagerSurvey[EmployeeID],tbl_ManagerSurvey[[#This Row],[EmployeeID]])</f>
        <v>1</v>
      </c>
    </row>
    <row r="727" spans="1:4" x14ac:dyDescent="0.25">
      <c r="A727">
        <v>726</v>
      </c>
      <c r="B727">
        <v>3</v>
      </c>
      <c r="C727">
        <v>4</v>
      </c>
      <c r="D727">
        <f>COUNTIF(tbl_ManagerSurvey[EmployeeID],tbl_ManagerSurvey[[#This Row],[EmployeeID]])</f>
        <v>1</v>
      </c>
    </row>
    <row r="728" spans="1:4" x14ac:dyDescent="0.25">
      <c r="A728">
        <v>727</v>
      </c>
      <c r="B728">
        <v>3</v>
      </c>
      <c r="C728">
        <v>3</v>
      </c>
      <c r="D728">
        <f>COUNTIF(tbl_ManagerSurvey[EmployeeID],tbl_ManagerSurvey[[#This Row],[EmployeeID]])</f>
        <v>1</v>
      </c>
    </row>
    <row r="729" spans="1:4" x14ac:dyDescent="0.25">
      <c r="A729">
        <v>728</v>
      </c>
      <c r="B729">
        <v>2</v>
      </c>
      <c r="C729">
        <v>3</v>
      </c>
      <c r="D729">
        <f>COUNTIF(tbl_ManagerSurvey[EmployeeID],tbl_ManagerSurvey[[#This Row],[EmployeeID]])</f>
        <v>1</v>
      </c>
    </row>
    <row r="730" spans="1:4" x14ac:dyDescent="0.25">
      <c r="A730">
        <v>729</v>
      </c>
      <c r="B730">
        <v>3</v>
      </c>
      <c r="C730">
        <v>3</v>
      </c>
      <c r="D730">
        <f>COUNTIF(tbl_ManagerSurvey[EmployeeID],tbl_ManagerSurvey[[#This Row],[EmployeeID]])</f>
        <v>1</v>
      </c>
    </row>
    <row r="731" spans="1:4" x14ac:dyDescent="0.25">
      <c r="A731">
        <v>730</v>
      </c>
      <c r="B731">
        <v>2</v>
      </c>
      <c r="C731">
        <v>3</v>
      </c>
      <c r="D731">
        <f>COUNTIF(tbl_ManagerSurvey[EmployeeID],tbl_ManagerSurvey[[#This Row],[EmployeeID]])</f>
        <v>1</v>
      </c>
    </row>
    <row r="732" spans="1:4" x14ac:dyDescent="0.25">
      <c r="A732">
        <v>731</v>
      </c>
      <c r="B732">
        <v>3</v>
      </c>
      <c r="C732">
        <v>3</v>
      </c>
      <c r="D732">
        <f>COUNTIF(tbl_ManagerSurvey[EmployeeID],tbl_ManagerSurvey[[#This Row],[EmployeeID]])</f>
        <v>1</v>
      </c>
    </row>
    <row r="733" spans="1:4" x14ac:dyDescent="0.25">
      <c r="A733">
        <v>732</v>
      </c>
      <c r="B733">
        <v>4</v>
      </c>
      <c r="C733">
        <v>3</v>
      </c>
      <c r="D733">
        <f>COUNTIF(tbl_ManagerSurvey[EmployeeID],tbl_ManagerSurvey[[#This Row],[EmployeeID]])</f>
        <v>1</v>
      </c>
    </row>
    <row r="734" spans="1:4" x14ac:dyDescent="0.25">
      <c r="A734">
        <v>733</v>
      </c>
      <c r="B734">
        <v>3</v>
      </c>
      <c r="C734">
        <v>3</v>
      </c>
      <c r="D734">
        <f>COUNTIF(tbl_ManagerSurvey[EmployeeID],tbl_ManagerSurvey[[#This Row],[EmployeeID]])</f>
        <v>1</v>
      </c>
    </row>
    <row r="735" spans="1:4" x14ac:dyDescent="0.25">
      <c r="A735">
        <v>734</v>
      </c>
      <c r="B735">
        <v>3</v>
      </c>
      <c r="C735">
        <v>3</v>
      </c>
      <c r="D735">
        <f>COUNTIF(tbl_ManagerSurvey[EmployeeID],tbl_ManagerSurvey[[#This Row],[EmployeeID]])</f>
        <v>1</v>
      </c>
    </row>
    <row r="736" spans="1:4" x14ac:dyDescent="0.25">
      <c r="A736">
        <v>735</v>
      </c>
      <c r="B736">
        <v>3</v>
      </c>
      <c r="C736">
        <v>3</v>
      </c>
      <c r="D736">
        <f>COUNTIF(tbl_ManagerSurvey[EmployeeID],tbl_ManagerSurvey[[#This Row],[EmployeeID]])</f>
        <v>1</v>
      </c>
    </row>
    <row r="737" spans="1:4" x14ac:dyDescent="0.25">
      <c r="A737">
        <v>736</v>
      </c>
      <c r="B737">
        <v>2</v>
      </c>
      <c r="C737">
        <v>3</v>
      </c>
      <c r="D737">
        <f>COUNTIF(tbl_ManagerSurvey[EmployeeID],tbl_ManagerSurvey[[#This Row],[EmployeeID]])</f>
        <v>1</v>
      </c>
    </row>
    <row r="738" spans="1:4" x14ac:dyDescent="0.25">
      <c r="A738">
        <v>737</v>
      </c>
      <c r="B738">
        <v>3</v>
      </c>
      <c r="C738">
        <v>3</v>
      </c>
      <c r="D738">
        <f>COUNTIF(tbl_ManagerSurvey[EmployeeID],tbl_ManagerSurvey[[#This Row],[EmployeeID]])</f>
        <v>1</v>
      </c>
    </row>
    <row r="739" spans="1:4" x14ac:dyDescent="0.25">
      <c r="A739">
        <v>738</v>
      </c>
      <c r="B739">
        <v>3</v>
      </c>
      <c r="C739">
        <v>3</v>
      </c>
      <c r="D739">
        <f>COUNTIF(tbl_ManagerSurvey[EmployeeID],tbl_ManagerSurvey[[#This Row],[EmployeeID]])</f>
        <v>1</v>
      </c>
    </row>
    <row r="740" spans="1:4" x14ac:dyDescent="0.25">
      <c r="A740">
        <v>739</v>
      </c>
      <c r="B740">
        <v>3</v>
      </c>
      <c r="C740">
        <v>3</v>
      </c>
      <c r="D740">
        <f>COUNTIF(tbl_ManagerSurvey[EmployeeID],tbl_ManagerSurvey[[#This Row],[EmployeeID]])</f>
        <v>1</v>
      </c>
    </row>
    <row r="741" spans="1:4" x14ac:dyDescent="0.25">
      <c r="A741">
        <v>740</v>
      </c>
      <c r="B741">
        <v>4</v>
      </c>
      <c r="C741">
        <v>3</v>
      </c>
      <c r="D741">
        <f>COUNTIF(tbl_ManagerSurvey[EmployeeID],tbl_ManagerSurvey[[#This Row],[EmployeeID]])</f>
        <v>1</v>
      </c>
    </row>
    <row r="742" spans="1:4" x14ac:dyDescent="0.25">
      <c r="A742">
        <v>741</v>
      </c>
      <c r="B742">
        <v>3</v>
      </c>
      <c r="C742">
        <v>4</v>
      </c>
      <c r="D742">
        <f>COUNTIF(tbl_ManagerSurvey[EmployeeID],tbl_ManagerSurvey[[#This Row],[EmployeeID]])</f>
        <v>1</v>
      </c>
    </row>
    <row r="743" spans="1:4" x14ac:dyDescent="0.25">
      <c r="A743">
        <v>742</v>
      </c>
      <c r="B743">
        <v>3</v>
      </c>
      <c r="C743">
        <v>3</v>
      </c>
      <c r="D743">
        <f>COUNTIF(tbl_ManagerSurvey[EmployeeID],tbl_ManagerSurvey[[#This Row],[EmployeeID]])</f>
        <v>1</v>
      </c>
    </row>
    <row r="744" spans="1:4" x14ac:dyDescent="0.25">
      <c r="A744">
        <v>743</v>
      </c>
      <c r="B744">
        <v>3</v>
      </c>
      <c r="C744">
        <v>3</v>
      </c>
      <c r="D744">
        <f>COUNTIF(tbl_ManagerSurvey[EmployeeID],tbl_ManagerSurvey[[#This Row],[EmployeeID]])</f>
        <v>1</v>
      </c>
    </row>
    <row r="745" spans="1:4" x14ac:dyDescent="0.25">
      <c r="A745">
        <v>744</v>
      </c>
      <c r="B745">
        <v>3</v>
      </c>
      <c r="C745">
        <v>3</v>
      </c>
      <c r="D745">
        <f>COUNTIF(tbl_ManagerSurvey[EmployeeID],tbl_ManagerSurvey[[#This Row],[EmployeeID]])</f>
        <v>1</v>
      </c>
    </row>
    <row r="746" spans="1:4" x14ac:dyDescent="0.25">
      <c r="A746">
        <v>745</v>
      </c>
      <c r="B746">
        <v>3</v>
      </c>
      <c r="C746">
        <v>3</v>
      </c>
      <c r="D746">
        <f>COUNTIF(tbl_ManagerSurvey[EmployeeID],tbl_ManagerSurvey[[#This Row],[EmployeeID]])</f>
        <v>1</v>
      </c>
    </row>
    <row r="747" spans="1:4" x14ac:dyDescent="0.25">
      <c r="A747">
        <v>746</v>
      </c>
      <c r="B747">
        <v>1</v>
      </c>
      <c r="C747">
        <v>3</v>
      </c>
      <c r="D747">
        <f>COUNTIF(tbl_ManagerSurvey[EmployeeID],tbl_ManagerSurvey[[#This Row],[EmployeeID]])</f>
        <v>1</v>
      </c>
    </row>
    <row r="748" spans="1:4" x14ac:dyDescent="0.25">
      <c r="A748">
        <v>747</v>
      </c>
      <c r="B748">
        <v>2</v>
      </c>
      <c r="C748">
        <v>4</v>
      </c>
      <c r="D748">
        <f>COUNTIF(tbl_ManagerSurvey[EmployeeID],tbl_ManagerSurvey[[#This Row],[EmployeeID]])</f>
        <v>1</v>
      </c>
    </row>
    <row r="749" spans="1:4" x14ac:dyDescent="0.25">
      <c r="A749">
        <v>748</v>
      </c>
      <c r="B749">
        <v>2</v>
      </c>
      <c r="C749">
        <v>3</v>
      </c>
      <c r="D749">
        <f>COUNTIF(tbl_ManagerSurvey[EmployeeID],tbl_ManagerSurvey[[#This Row],[EmployeeID]])</f>
        <v>1</v>
      </c>
    </row>
    <row r="750" spans="1:4" x14ac:dyDescent="0.25">
      <c r="A750">
        <v>749</v>
      </c>
      <c r="B750">
        <v>3</v>
      </c>
      <c r="C750">
        <v>3</v>
      </c>
      <c r="D750">
        <f>COUNTIF(tbl_ManagerSurvey[EmployeeID],tbl_ManagerSurvey[[#This Row],[EmployeeID]])</f>
        <v>1</v>
      </c>
    </row>
    <row r="751" spans="1:4" x14ac:dyDescent="0.25">
      <c r="A751">
        <v>750</v>
      </c>
      <c r="B751">
        <v>3</v>
      </c>
      <c r="C751">
        <v>3</v>
      </c>
      <c r="D751">
        <f>COUNTIF(tbl_ManagerSurvey[EmployeeID],tbl_ManagerSurvey[[#This Row],[EmployeeID]])</f>
        <v>1</v>
      </c>
    </row>
    <row r="752" spans="1:4" x14ac:dyDescent="0.25">
      <c r="A752">
        <v>751</v>
      </c>
      <c r="B752">
        <v>2</v>
      </c>
      <c r="C752">
        <v>3</v>
      </c>
      <c r="D752">
        <f>COUNTIF(tbl_ManagerSurvey[EmployeeID],tbl_ManagerSurvey[[#This Row],[EmployeeID]])</f>
        <v>1</v>
      </c>
    </row>
    <row r="753" spans="1:4" x14ac:dyDescent="0.25">
      <c r="A753">
        <v>752</v>
      </c>
      <c r="B753">
        <v>3</v>
      </c>
      <c r="C753">
        <v>3</v>
      </c>
      <c r="D753">
        <f>COUNTIF(tbl_ManagerSurvey[EmployeeID],tbl_ManagerSurvey[[#This Row],[EmployeeID]])</f>
        <v>1</v>
      </c>
    </row>
    <row r="754" spans="1:4" x14ac:dyDescent="0.25">
      <c r="A754">
        <v>753</v>
      </c>
      <c r="B754">
        <v>3</v>
      </c>
      <c r="C754">
        <v>3</v>
      </c>
      <c r="D754">
        <f>COUNTIF(tbl_ManagerSurvey[EmployeeID],tbl_ManagerSurvey[[#This Row],[EmployeeID]])</f>
        <v>1</v>
      </c>
    </row>
    <row r="755" spans="1:4" x14ac:dyDescent="0.25">
      <c r="A755">
        <v>754</v>
      </c>
      <c r="B755">
        <v>3</v>
      </c>
      <c r="C755">
        <v>3</v>
      </c>
      <c r="D755">
        <f>COUNTIF(tbl_ManagerSurvey[EmployeeID],tbl_ManagerSurvey[[#This Row],[EmployeeID]])</f>
        <v>1</v>
      </c>
    </row>
    <row r="756" spans="1:4" x14ac:dyDescent="0.25">
      <c r="A756">
        <v>755</v>
      </c>
      <c r="B756">
        <v>3</v>
      </c>
      <c r="C756">
        <v>3</v>
      </c>
      <c r="D756">
        <f>COUNTIF(tbl_ManagerSurvey[EmployeeID],tbl_ManagerSurvey[[#This Row],[EmployeeID]])</f>
        <v>1</v>
      </c>
    </row>
    <row r="757" spans="1:4" x14ac:dyDescent="0.25">
      <c r="A757">
        <v>756</v>
      </c>
      <c r="B757">
        <v>3</v>
      </c>
      <c r="C757">
        <v>3</v>
      </c>
      <c r="D757">
        <f>COUNTIF(tbl_ManagerSurvey[EmployeeID],tbl_ManagerSurvey[[#This Row],[EmployeeID]])</f>
        <v>1</v>
      </c>
    </row>
    <row r="758" spans="1:4" x14ac:dyDescent="0.25">
      <c r="A758">
        <v>757</v>
      </c>
      <c r="B758">
        <v>3</v>
      </c>
      <c r="C758">
        <v>3</v>
      </c>
      <c r="D758">
        <f>COUNTIF(tbl_ManagerSurvey[EmployeeID],tbl_ManagerSurvey[[#This Row],[EmployeeID]])</f>
        <v>1</v>
      </c>
    </row>
    <row r="759" spans="1:4" x14ac:dyDescent="0.25">
      <c r="A759">
        <v>758</v>
      </c>
      <c r="B759">
        <v>4</v>
      </c>
      <c r="C759">
        <v>3</v>
      </c>
      <c r="D759">
        <f>COUNTIF(tbl_ManagerSurvey[EmployeeID],tbl_ManagerSurvey[[#This Row],[EmployeeID]])</f>
        <v>1</v>
      </c>
    </row>
    <row r="760" spans="1:4" x14ac:dyDescent="0.25">
      <c r="A760">
        <v>759</v>
      </c>
      <c r="B760">
        <v>1</v>
      </c>
      <c r="C760">
        <v>3</v>
      </c>
      <c r="D760">
        <f>COUNTIF(tbl_ManagerSurvey[EmployeeID],tbl_ManagerSurvey[[#This Row],[EmployeeID]])</f>
        <v>1</v>
      </c>
    </row>
    <row r="761" spans="1:4" x14ac:dyDescent="0.25">
      <c r="A761">
        <v>760</v>
      </c>
      <c r="B761">
        <v>3</v>
      </c>
      <c r="C761">
        <v>3</v>
      </c>
      <c r="D761">
        <f>COUNTIF(tbl_ManagerSurvey[EmployeeID],tbl_ManagerSurvey[[#This Row],[EmployeeID]])</f>
        <v>1</v>
      </c>
    </row>
    <row r="762" spans="1:4" x14ac:dyDescent="0.25">
      <c r="A762">
        <v>761</v>
      </c>
      <c r="B762">
        <v>2</v>
      </c>
      <c r="C762">
        <v>3</v>
      </c>
      <c r="D762">
        <f>COUNTIF(tbl_ManagerSurvey[EmployeeID],tbl_ManagerSurvey[[#This Row],[EmployeeID]])</f>
        <v>1</v>
      </c>
    </row>
    <row r="763" spans="1:4" x14ac:dyDescent="0.25">
      <c r="A763">
        <v>762</v>
      </c>
      <c r="B763">
        <v>3</v>
      </c>
      <c r="C763">
        <v>3</v>
      </c>
      <c r="D763">
        <f>COUNTIF(tbl_ManagerSurvey[EmployeeID],tbl_ManagerSurvey[[#This Row],[EmployeeID]])</f>
        <v>1</v>
      </c>
    </row>
    <row r="764" spans="1:4" x14ac:dyDescent="0.25">
      <c r="A764">
        <v>763</v>
      </c>
      <c r="B764">
        <v>3</v>
      </c>
      <c r="C764">
        <v>3</v>
      </c>
      <c r="D764">
        <f>COUNTIF(tbl_ManagerSurvey[EmployeeID],tbl_ManagerSurvey[[#This Row],[EmployeeID]])</f>
        <v>1</v>
      </c>
    </row>
    <row r="765" spans="1:4" x14ac:dyDescent="0.25">
      <c r="A765">
        <v>764</v>
      </c>
      <c r="B765">
        <v>2</v>
      </c>
      <c r="C765">
        <v>3</v>
      </c>
      <c r="D765">
        <f>COUNTIF(tbl_ManagerSurvey[EmployeeID],tbl_ManagerSurvey[[#This Row],[EmployeeID]])</f>
        <v>1</v>
      </c>
    </row>
    <row r="766" spans="1:4" x14ac:dyDescent="0.25">
      <c r="A766">
        <v>765</v>
      </c>
      <c r="B766">
        <v>3</v>
      </c>
      <c r="C766">
        <v>4</v>
      </c>
      <c r="D766">
        <f>COUNTIF(tbl_ManagerSurvey[EmployeeID],tbl_ManagerSurvey[[#This Row],[EmployeeID]])</f>
        <v>1</v>
      </c>
    </row>
    <row r="767" spans="1:4" x14ac:dyDescent="0.25">
      <c r="A767">
        <v>766</v>
      </c>
      <c r="B767">
        <v>3</v>
      </c>
      <c r="C767">
        <v>3</v>
      </c>
      <c r="D767">
        <f>COUNTIF(tbl_ManagerSurvey[EmployeeID],tbl_ManagerSurvey[[#This Row],[EmployeeID]])</f>
        <v>1</v>
      </c>
    </row>
    <row r="768" spans="1:4" x14ac:dyDescent="0.25">
      <c r="A768">
        <v>767</v>
      </c>
      <c r="B768">
        <v>3</v>
      </c>
      <c r="C768">
        <v>3</v>
      </c>
      <c r="D768">
        <f>COUNTIF(tbl_ManagerSurvey[EmployeeID],tbl_ManagerSurvey[[#This Row],[EmployeeID]])</f>
        <v>1</v>
      </c>
    </row>
    <row r="769" spans="1:4" x14ac:dyDescent="0.25">
      <c r="A769">
        <v>768</v>
      </c>
      <c r="B769">
        <v>3</v>
      </c>
      <c r="C769">
        <v>3</v>
      </c>
      <c r="D769">
        <f>COUNTIF(tbl_ManagerSurvey[EmployeeID],tbl_ManagerSurvey[[#This Row],[EmployeeID]])</f>
        <v>1</v>
      </c>
    </row>
    <row r="770" spans="1:4" x14ac:dyDescent="0.25">
      <c r="A770">
        <v>769</v>
      </c>
      <c r="B770">
        <v>3</v>
      </c>
      <c r="C770">
        <v>3</v>
      </c>
      <c r="D770">
        <f>COUNTIF(tbl_ManagerSurvey[EmployeeID],tbl_ManagerSurvey[[#This Row],[EmployeeID]])</f>
        <v>1</v>
      </c>
    </row>
    <row r="771" spans="1:4" x14ac:dyDescent="0.25">
      <c r="A771">
        <v>770</v>
      </c>
      <c r="B771">
        <v>3</v>
      </c>
      <c r="C771">
        <v>3</v>
      </c>
      <c r="D771">
        <f>COUNTIF(tbl_ManagerSurvey[EmployeeID],tbl_ManagerSurvey[[#This Row],[EmployeeID]])</f>
        <v>1</v>
      </c>
    </row>
    <row r="772" spans="1:4" x14ac:dyDescent="0.25">
      <c r="A772">
        <v>771</v>
      </c>
      <c r="B772">
        <v>3</v>
      </c>
      <c r="C772">
        <v>3</v>
      </c>
      <c r="D772">
        <f>COUNTIF(tbl_ManagerSurvey[EmployeeID],tbl_ManagerSurvey[[#This Row],[EmployeeID]])</f>
        <v>1</v>
      </c>
    </row>
    <row r="773" spans="1:4" x14ac:dyDescent="0.25">
      <c r="A773">
        <v>772</v>
      </c>
      <c r="B773">
        <v>2</v>
      </c>
      <c r="C773">
        <v>3</v>
      </c>
      <c r="D773">
        <f>COUNTIF(tbl_ManagerSurvey[EmployeeID],tbl_ManagerSurvey[[#This Row],[EmployeeID]])</f>
        <v>1</v>
      </c>
    </row>
    <row r="774" spans="1:4" x14ac:dyDescent="0.25">
      <c r="A774">
        <v>773</v>
      </c>
      <c r="B774">
        <v>3</v>
      </c>
      <c r="C774">
        <v>3</v>
      </c>
      <c r="D774">
        <f>COUNTIF(tbl_ManagerSurvey[EmployeeID],tbl_ManagerSurvey[[#This Row],[EmployeeID]])</f>
        <v>1</v>
      </c>
    </row>
    <row r="775" spans="1:4" x14ac:dyDescent="0.25">
      <c r="A775">
        <v>774</v>
      </c>
      <c r="B775">
        <v>3</v>
      </c>
      <c r="C775">
        <v>3</v>
      </c>
      <c r="D775">
        <f>COUNTIF(tbl_ManagerSurvey[EmployeeID],tbl_ManagerSurvey[[#This Row],[EmployeeID]])</f>
        <v>1</v>
      </c>
    </row>
    <row r="776" spans="1:4" x14ac:dyDescent="0.25">
      <c r="A776">
        <v>775</v>
      </c>
      <c r="B776">
        <v>2</v>
      </c>
      <c r="C776">
        <v>3</v>
      </c>
      <c r="D776">
        <f>COUNTIF(tbl_ManagerSurvey[EmployeeID],tbl_ManagerSurvey[[#This Row],[EmployeeID]])</f>
        <v>1</v>
      </c>
    </row>
    <row r="777" spans="1:4" x14ac:dyDescent="0.25">
      <c r="A777">
        <v>776</v>
      </c>
      <c r="B777">
        <v>3</v>
      </c>
      <c r="C777">
        <v>3</v>
      </c>
      <c r="D777">
        <f>COUNTIF(tbl_ManagerSurvey[EmployeeID],tbl_ManagerSurvey[[#This Row],[EmployeeID]])</f>
        <v>1</v>
      </c>
    </row>
    <row r="778" spans="1:4" x14ac:dyDescent="0.25">
      <c r="A778">
        <v>777</v>
      </c>
      <c r="B778">
        <v>3</v>
      </c>
      <c r="C778">
        <v>3</v>
      </c>
      <c r="D778">
        <f>COUNTIF(tbl_ManagerSurvey[EmployeeID],tbl_ManagerSurvey[[#This Row],[EmployeeID]])</f>
        <v>1</v>
      </c>
    </row>
    <row r="779" spans="1:4" x14ac:dyDescent="0.25">
      <c r="A779">
        <v>778</v>
      </c>
      <c r="B779">
        <v>3</v>
      </c>
      <c r="C779">
        <v>3</v>
      </c>
      <c r="D779">
        <f>COUNTIF(tbl_ManagerSurvey[EmployeeID],tbl_ManagerSurvey[[#This Row],[EmployeeID]])</f>
        <v>1</v>
      </c>
    </row>
    <row r="780" spans="1:4" x14ac:dyDescent="0.25">
      <c r="A780">
        <v>779</v>
      </c>
      <c r="B780">
        <v>3</v>
      </c>
      <c r="C780">
        <v>4</v>
      </c>
      <c r="D780">
        <f>COUNTIF(tbl_ManagerSurvey[EmployeeID],tbl_ManagerSurvey[[#This Row],[EmployeeID]])</f>
        <v>1</v>
      </c>
    </row>
    <row r="781" spans="1:4" x14ac:dyDescent="0.25">
      <c r="A781">
        <v>780</v>
      </c>
      <c r="B781">
        <v>3</v>
      </c>
      <c r="C781">
        <v>3</v>
      </c>
      <c r="D781">
        <f>COUNTIF(tbl_ManagerSurvey[EmployeeID],tbl_ManagerSurvey[[#This Row],[EmployeeID]])</f>
        <v>1</v>
      </c>
    </row>
    <row r="782" spans="1:4" x14ac:dyDescent="0.25">
      <c r="A782">
        <v>781</v>
      </c>
      <c r="B782">
        <v>3</v>
      </c>
      <c r="C782">
        <v>3</v>
      </c>
      <c r="D782">
        <f>COUNTIF(tbl_ManagerSurvey[EmployeeID],tbl_ManagerSurvey[[#This Row],[EmployeeID]])</f>
        <v>1</v>
      </c>
    </row>
    <row r="783" spans="1:4" x14ac:dyDescent="0.25">
      <c r="A783">
        <v>782</v>
      </c>
      <c r="B783">
        <v>3</v>
      </c>
      <c r="C783">
        <v>3</v>
      </c>
      <c r="D783">
        <f>COUNTIF(tbl_ManagerSurvey[EmployeeID],tbl_ManagerSurvey[[#This Row],[EmployeeID]])</f>
        <v>1</v>
      </c>
    </row>
    <row r="784" spans="1:4" x14ac:dyDescent="0.25">
      <c r="A784">
        <v>783</v>
      </c>
      <c r="B784">
        <v>2</v>
      </c>
      <c r="C784">
        <v>3</v>
      </c>
      <c r="D784">
        <f>COUNTIF(tbl_ManagerSurvey[EmployeeID],tbl_ManagerSurvey[[#This Row],[EmployeeID]])</f>
        <v>1</v>
      </c>
    </row>
    <row r="785" spans="1:4" x14ac:dyDescent="0.25">
      <c r="A785">
        <v>784</v>
      </c>
      <c r="B785">
        <v>3</v>
      </c>
      <c r="C785">
        <v>3</v>
      </c>
      <c r="D785">
        <f>COUNTIF(tbl_ManagerSurvey[EmployeeID],tbl_ManagerSurvey[[#This Row],[EmployeeID]])</f>
        <v>1</v>
      </c>
    </row>
    <row r="786" spans="1:4" x14ac:dyDescent="0.25">
      <c r="A786">
        <v>785</v>
      </c>
      <c r="B786">
        <v>2</v>
      </c>
      <c r="C786">
        <v>3</v>
      </c>
      <c r="D786">
        <f>COUNTIF(tbl_ManagerSurvey[EmployeeID],tbl_ManagerSurvey[[#This Row],[EmployeeID]])</f>
        <v>1</v>
      </c>
    </row>
    <row r="787" spans="1:4" x14ac:dyDescent="0.25">
      <c r="A787">
        <v>786</v>
      </c>
      <c r="B787">
        <v>3</v>
      </c>
      <c r="C787">
        <v>4</v>
      </c>
      <c r="D787">
        <f>COUNTIF(tbl_ManagerSurvey[EmployeeID],tbl_ManagerSurvey[[#This Row],[EmployeeID]])</f>
        <v>1</v>
      </c>
    </row>
    <row r="788" spans="1:4" x14ac:dyDescent="0.25">
      <c r="A788">
        <v>787</v>
      </c>
      <c r="B788">
        <v>1</v>
      </c>
      <c r="C788">
        <v>3</v>
      </c>
      <c r="D788">
        <f>COUNTIF(tbl_ManagerSurvey[EmployeeID],tbl_ManagerSurvey[[#This Row],[EmployeeID]])</f>
        <v>1</v>
      </c>
    </row>
    <row r="789" spans="1:4" x14ac:dyDescent="0.25">
      <c r="A789">
        <v>788</v>
      </c>
      <c r="B789">
        <v>3</v>
      </c>
      <c r="C789">
        <v>3</v>
      </c>
      <c r="D789">
        <f>COUNTIF(tbl_ManagerSurvey[EmployeeID],tbl_ManagerSurvey[[#This Row],[EmployeeID]])</f>
        <v>1</v>
      </c>
    </row>
    <row r="790" spans="1:4" x14ac:dyDescent="0.25">
      <c r="A790">
        <v>789</v>
      </c>
      <c r="B790">
        <v>4</v>
      </c>
      <c r="C790">
        <v>3</v>
      </c>
      <c r="D790">
        <f>COUNTIF(tbl_ManagerSurvey[EmployeeID],tbl_ManagerSurvey[[#This Row],[EmployeeID]])</f>
        <v>1</v>
      </c>
    </row>
    <row r="791" spans="1:4" x14ac:dyDescent="0.25">
      <c r="A791">
        <v>790</v>
      </c>
      <c r="B791">
        <v>3</v>
      </c>
      <c r="C791">
        <v>3</v>
      </c>
      <c r="D791">
        <f>COUNTIF(tbl_ManagerSurvey[EmployeeID],tbl_ManagerSurvey[[#This Row],[EmployeeID]])</f>
        <v>1</v>
      </c>
    </row>
    <row r="792" spans="1:4" x14ac:dyDescent="0.25">
      <c r="A792">
        <v>791</v>
      </c>
      <c r="B792">
        <v>3</v>
      </c>
      <c r="C792">
        <v>3</v>
      </c>
      <c r="D792">
        <f>COUNTIF(tbl_ManagerSurvey[EmployeeID],tbl_ManagerSurvey[[#This Row],[EmployeeID]])</f>
        <v>1</v>
      </c>
    </row>
    <row r="793" spans="1:4" x14ac:dyDescent="0.25">
      <c r="A793">
        <v>792</v>
      </c>
      <c r="B793">
        <v>3</v>
      </c>
      <c r="C793">
        <v>4</v>
      </c>
      <c r="D793">
        <f>COUNTIF(tbl_ManagerSurvey[EmployeeID],tbl_ManagerSurvey[[#This Row],[EmployeeID]])</f>
        <v>1</v>
      </c>
    </row>
    <row r="794" spans="1:4" x14ac:dyDescent="0.25">
      <c r="A794">
        <v>793</v>
      </c>
      <c r="B794">
        <v>3</v>
      </c>
      <c r="C794">
        <v>4</v>
      </c>
      <c r="D794">
        <f>COUNTIF(tbl_ManagerSurvey[EmployeeID],tbl_ManagerSurvey[[#This Row],[EmployeeID]])</f>
        <v>1</v>
      </c>
    </row>
    <row r="795" spans="1:4" x14ac:dyDescent="0.25">
      <c r="A795">
        <v>794</v>
      </c>
      <c r="B795">
        <v>3</v>
      </c>
      <c r="C795">
        <v>3</v>
      </c>
      <c r="D795">
        <f>COUNTIF(tbl_ManagerSurvey[EmployeeID],tbl_ManagerSurvey[[#This Row],[EmployeeID]])</f>
        <v>1</v>
      </c>
    </row>
    <row r="796" spans="1:4" x14ac:dyDescent="0.25">
      <c r="A796">
        <v>795</v>
      </c>
      <c r="B796">
        <v>3</v>
      </c>
      <c r="C796">
        <v>3</v>
      </c>
      <c r="D796">
        <f>COUNTIF(tbl_ManagerSurvey[EmployeeID],tbl_ManagerSurvey[[#This Row],[EmployeeID]])</f>
        <v>1</v>
      </c>
    </row>
    <row r="797" spans="1:4" x14ac:dyDescent="0.25">
      <c r="A797">
        <v>796</v>
      </c>
      <c r="B797">
        <v>2</v>
      </c>
      <c r="C797">
        <v>3</v>
      </c>
      <c r="D797">
        <f>COUNTIF(tbl_ManagerSurvey[EmployeeID],tbl_ManagerSurvey[[#This Row],[EmployeeID]])</f>
        <v>1</v>
      </c>
    </row>
    <row r="798" spans="1:4" x14ac:dyDescent="0.25">
      <c r="A798">
        <v>797</v>
      </c>
      <c r="B798">
        <v>3</v>
      </c>
      <c r="C798">
        <v>3</v>
      </c>
      <c r="D798">
        <f>COUNTIF(tbl_ManagerSurvey[EmployeeID],tbl_ManagerSurvey[[#This Row],[EmployeeID]])</f>
        <v>1</v>
      </c>
    </row>
    <row r="799" spans="1:4" x14ac:dyDescent="0.25">
      <c r="A799">
        <v>798</v>
      </c>
      <c r="B799">
        <v>3</v>
      </c>
      <c r="C799">
        <v>4</v>
      </c>
      <c r="D799">
        <f>COUNTIF(tbl_ManagerSurvey[EmployeeID],tbl_ManagerSurvey[[#This Row],[EmployeeID]])</f>
        <v>1</v>
      </c>
    </row>
    <row r="800" spans="1:4" x14ac:dyDescent="0.25">
      <c r="A800">
        <v>799</v>
      </c>
      <c r="B800">
        <v>3</v>
      </c>
      <c r="C800">
        <v>4</v>
      </c>
      <c r="D800">
        <f>COUNTIF(tbl_ManagerSurvey[EmployeeID],tbl_ManagerSurvey[[#This Row],[EmployeeID]])</f>
        <v>1</v>
      </c>
    </row>
    <row r="801" spans="1:4" x14ac:dyDescent="0.25">
      <c r="A801">
        <v>800</v>
      </c>
      <c r="B801">
        <v>3</v>
      </c>
      <c r="C801">
        <v>3</v>
      </c>
      <c r="D801">
        <f>COUNTIF(tbl_ManagerSurvey[EmployeeID],tbl_ManagerSurvey[[#This Row],[EmployeeID]])</f>
        <v>1</v>
      </c>
    </row>
    <row r="802" spans="1:4" x14ac:dyDescent="0.25">
      <c r="A802">
        <v>801</v>
      </c>
      <c r="B802">
        <v>3</v>
      </c>
      <c r="C802">
        <v>3</v>
      </c>
      <c r="D802">
        <f>COUNTIF(tbl_ManagerSurvey[EmployeeID],tbl_ManagerSurvey[[#This Row],[EmployeeID]])</f>
        <v>1</v>
      </c>
    </row>
    <row r="803" spans="1:4" x14ac:dyDescent="0.25">
      <c r="A803">
        <v>802</v>
      </c>
      <c r="B803">
        <v>2</v>
      </c>
      <c r="C803">
        <v>3</v>
      </c>
      <c r="D803">
        <f>COUNTIF(tbl_ManagerSurvey[EmployeeID],tbl_ManagerSurvey[[#This Row],[EmployeeID]])</f>
        <v>1</v>
      </c>
    </row>
    <row r="804" spans="1:4" x14ac:dyDescent="0.25">
      <c r="A804">
        <v>803</v>
      </c>
      <c r="B804">
        <v>2</v>
      </c>
      <c r="C804">
        <v>3</v>
      </c>
      <c r="D804">
        <f>COUNTIF(tbl_ManagerSurvey[EmployeeID],tbl_ManagerSurvey[[#This Row],[EmployeeID]])</f>
        <v>1</v>
      </c>
    </row>
    <row r="805" spans="1:4" x14ac:dyDescent="0.25">
      <c r="A805">
        <v>804</v>
      </c>
      <c r="B805">
        <v>1</v>
      </c>
      <c r="C805">
        <v>3</v>
      </c>
      <c r="D805">
        <f>COUNTIF(tbl_ManagerSurvey[EmployeeID],tbl_ManagerSurvey[[#This Row],[EmployeeID]])</f>
        <v>1</v>
      </c>
    </row>
    <row r="806" spans="1:4" x14ac:dyDescent="0.25">
      <c r="A806">
        <v>805</v>
      </c>
      <c r="B806">
        <v>2</v>
      </c>
      <c r="C806">
        <v>4</v>
      </c>
      <c r="D806">
        <f>COUNTIF(tbl_ManagerSurvey[EmployeeID],tbl_ManagerSurvey[[#This Row],[EmployeeID]])</f>
        <v>1</v>
      </c>
    </row>
    <row r="807" spans="1:4" x14ac:dyDescent="0.25">
      <c r="A807">
        <v>806</v>
      </c>
      <c r="B807">
        <v>3</v>
      </c>
      <c r="C807">
        <v>3</v>
      </c>
      <c r="D807">
        <f>COUNTIF(tbl_ManagerSurvey[EmployeeID],tbl_ManagerSurvey[[#This Row],[EmployeeID]])</f>
        <v>1</v>
      </c>
    </row>
    <row r="808" spans="1:4" x14ac:dyDescent="0.25">
      <c r="A808">
        <v>807</v>
      </c>
      <c r="B808">
        <v>3</v>
      </c>
      <c r="C808">
        <v>3</v>
      </c>
      <c r="D808">
        <f>COUNTIF(tbl_ManagerSurvey[EmployeeID],tbl_ManagerSurvey[[#This Row],[EmployeeID]])</f>
        <v>1</v>
      </c>
    </row>
    <row r="809" spans="1:4" x14ac:dyDescent="0.25">
      <c r="A809">
        <v>808</v>
      </c>
      <c r="B809">
        <v>3</v>
      </c>
      <c r="C809">
        <v>3</v>
      </c>
      <c r="D809">
        <f>COUNTIF(tbl_ManagerSurvey[EmployeeID],tbl_ManagerSurvey[[#This Row],[EmployeeID]])</f>
        <v>1</v>
      </c>
    </row>
    <row r="810" spans="1:4" x14ac:dyDescent="0.25">
      <c r="A810">
        <v>809</v>
      </c>
      <c r="B810">
        <v>3</v>
      </c>
      <c r="C810">
        <v>4</v>
      </c>
      <c r="D810">
        <f>COUNTIF(tbl_ManagerSurvey[EmployeeID],tbl_ManagerSurvey[[#This Row],[EmployeeID]])</f>
        <v>1</v>
      </c>
    </row>
    <row r="811" spans="1:4" x14ac:dyDescent="0.25">
      <c r="A811">
        <v>810</v>
      </c>
      <c r="B811">
        <v>2</v>
      </c>
      <c r="C811">
        <v>3</v>
      </c>
      <c r="D811">
        <f>COUNTIF(tbl_ManagerSurvey[EmployeeID],tbl_ManagerSurvey[[#This Row],[EmployeeID]])</f>
        <v>1</v>
      </c>
    </row>
    <row r="812" spans="1:4" x14ac:dyDescent="0.25">
      <c r="A812">
        <v>811</v>
      </c>
      <c r="B812">
        <v>3</v>
      </c>
      <c r="C812">
        <v>3</v>
      </c>
      <c r="D812">
        <f>COUNTIF(tbl_ManagerSurvey[EmployeeID],tbl_ManagerSurvey[[#This Row],[EmployeeID]])</f>
        <v>1</v>
      </c>
    </row>
    <row r="813" spans="1:4" x14ac:dyDescent="0.25">
      <c r="A813">
        <v>812</v>
      </c>
      <c r="B813">
        <v>2</v>
      </c>
      <c r="C813">
        <v>3</v>
      </c>
      <c r="D813">
        <f>COUNTIF(tbl_ManagerSurvey[EmployeeID],tbl_ManagerSurvey[[#This Row],[EmployeeID]])</f>
        <v>1</v>
      </c>
    </row>
    <row r="814" spans="1:4" x14ac:dyDescent="0.25">
      <c r="A814">
        <v>813</v>
      </c>
      <c r="B814">
        <v>3</v>
      </c>
      <c r="C814">
        <v>3</v>
      </c>
      <c r="D814">
        <f>COUNTIF(tbl_ManagerSurvey[EmployeeID],tbl_ManagerSurvey[[#This Row],[EmployeeID]])</f>
        <v>1</v>
      </c>
    </row>
    <row r="815" spans="1:4" x14ac:dyDescent="0.25">
      <c r="A815">
        <v>814</v>
      </c>
      <c r="B815">
        <v>3</v>
      </c>
      <c r="C815">
        <v>3</v>
      </c>
      <c r="D815">
        <f>COUNTIF(tbl_ManagerSurvey[EmployeeID],tbl_ManagerSurvey[[#This Row],[EmployeeID]])</f>
        <v>1</v>
      </c>
    </row>
    <row r="816" spans="1:4" x14ac:dyDescent="0.25">
      <c r="A816">
        <v>815</v>
      </c>
      <c r="B816">
        <v>1</v>
      </c>
      <c r="C816">
        <v>3</v>
      </c>
      <c r="D816">
        <f>COUNTIF(tbl_ManagerSurvey[EmployeeID],tbl_ManagerSurvey[[#This Row],[EmployeeID]])</f>
        <v>1</v>
      </c>
    </row>
    <row r="817" spans="1:4" x14ac:dyDescent="0.25">
      <c r="A817">
        <v>816</v>
      </c>
      <c r="B817">
        <v>2</v>
      </c>
      <c r="C817">
        <v>3</v>
      </c>
      <c r="D817">
        <f>COUNTIF(tbl_ManagerSurvey[EmployeeID],tbl_ManagerSurvey[[#This Row],[EmployeeID]])</f>
        <v>1</v>
      </c>
    </row>
    <row r="818" spans="1:4" x14ac:dyDescent="0.25">
      <c r="A818">
        <v>817</v>
      </c>
      <c r="B818">
        <v>2</v>
      </c>
      <c r="C818">
        <v>3</v>
      </c>
      <c r="D818">
        <f>COUNTIF(tbl_ManagerSurvey[EmployeeID],tbl_ManagerSurvey[[#This Row],[EmployeeID]])</f>
        <v>1</v>
      </c>
    </row>
    <row r="819" spans="1:4" x14ac:dyDescent="0.25">
      <c r="A819">
        <v>818</v>
      </c>
      <c r="B819">
        <v>2</v>
      </c>
      <c r="C819">
        <v>4</v>
      </c>
      <c r="D819">
        <f>COUNTIF(tbl_ManagerSurvey[EmployeeID],tbl_ManagerSurvey[[#This Row],[EmployeeID]])</f>
        <v>1</v>
      </c>
    </row>
    <row r="820" spans="1:4" x14ac:dyDescent="0.25">
      <c r="A820">
        <v>819</v>
      </c>
      <c r="B820">
        <v>2</v>
      </c>
      <c r="C820">
        <v>3</v>
      </c>
      <c r="D820">
        <f>COUNTIF(tbl_ManagerSurvey[EmployeeID],tbl_ManagerSurvey[[#This Row],[EmployeeID]])</f>
        <v>1</v>
      </c>
    </row>
    <row r="821" spans="1:4" x14ac:dyDescent="0.25">
      <c r="A821">
        <v>820</v>
      </c>
      <c r="B821">
        <v>3</v>
      </c>
      <c r="C821">
        <v>3</v>
      </c>
      <c r="D821">
        <f>COUNTIF(tbl_ManagerSurvey[EmployeeID],tbl_ManagerSurvey[[#This Row],[EmployeeID]])</f>
        <v>1</v>
      </c>
    </row>
    <row r="822" spans="1:4" x14ac:dyDescent="0.25">
      <c r="A822">
        <v>821</v>
      </c>
      <c r="B822">
        <v>2</v>
      </c>
      <c r="C822">
        <v>3</v>
      </c>
      <c r="D822">
        <f>COUNTIF(tbl_ManagerSurvey[EmployeeID],tbl_ManagerSurvey[[#This Row],[EmployeeID]])</f>
        <v>1</v>
      </c>
    </row>
    <row r="823" spans="1:4" x14ac:dyDescent="0.25">
      <c r="A823">
        <v>822</v>
      </c>
      <c r="B823">
        <v>4</v>
      </c>
      <c r="C823">
        <v>3</v>
      </c>
      <c r="D823">
        <f>COUNTIF(tbl_ManagerSurvey[EmployeeID],tbl_ManagerSurvey[[#This Row],[EmployeeID]])</f>
        <v>1</v>
      </c>
    </row>
    <row r="824" spans="1:4" x14ac:dyDescent="0.25">
      <c r="A824">
        <v>823</v>
      </c>
      <c r="B824">
        <v>2</v>
      </c>
      <c r="C824">
        <v>3</v>
      </c>
      <c r="D824">
        <f>COUNTIF(tbl_ManagerSurvey[EmployeeID],tbl_ManagerSurvey[[#This Row],[EmployeeID]])</f>
        <v>1</v>
      </c>
    </row>
    <row r="825" spans="1:4" x14ac:dyDescent="0.25">
      <c r="A825">
        <v>824</v>
      </c>
      <c r="B825">
        <v>4</v>
      </c>
      <c r="C825">
        <v>3</v>
      </c>
      <c r="D825">
        <f>COUNTIF(tbl_ManagerSurvey[EmployeeID],tbl_ManagerSurvey[[#This Row],[EmployeeID]])</f>
        <v>1</v>
      </c>
    </row>
    <row r="826" spans="1:4" x14ac:dyDescent="0.25">
      <c r="A826">
        <v>825</v>
      </c>
      <c r="B826">
        <v>2</v>
      </c>
      <c r="C826">
        <v>3</v>
      </c>
      <c r="D826">
        <f>COUNTIF(tbl_ManagerSurvey[EmployeeID],tbl_ManagerSurvey[[#This Row],[EmployeeID]])</f>
        <v>1</v>
      </c>
    </row>
    <row r="827" spans="1:4" x14ac:dyDescent="0.25">
      <c r="A827">
        <v>826</v>
      </c>
      <c r="B827">
        <v>4</v>
      </c>
      <c r="C827">
        <v>3</v>
      </c>
      <c r="D827">
        <f>COUNTIF(tbl_ManagerSurvey[EmployeeID],tbl_ManagerSurvey[[#This Row],[EmployeeID]])</f>
        <v>1</v>
      </c>
    </row>
    <row r="828" spans="1:4" x14ac:dyDescent="0.25">
      <c r="A828">
        <v>827</v>
      </c>
      <c r="B828">
        <v>3</v>
      </c>
      <c r="C828">
        <v>3</v>
      </c>
      <c r="D828">
        <f>COUNTIF(tbl_ManagerSurvey[EmployeeID],tbl_ManagerSurvey[[#This Row],[EmployeeID]])</f>
        <v>1</v>
      </c>
    </row>
    <row r="829" spans="1:4" x14ac:dyDescent="0.25">
      <c r="A829">
        <v>828</v>
      </c>
      <c r="B829">
        <v>2</v>
      </c>
      <c r="C829">
        <v>3</v>
      </c>
      <c r="D829">
        <f>COUNTIF(tbl_ManagerSurvey[EmployeeID],tbl_ManagerSurvey[[#This Row],[EmployeeID]])</f>
        <v>1</v>
      </c>
    </row>
    <row r="830" spans="1:4" x14ac:dyDescent="0.25">
      <c r="A830">
        <v>829</v>
      </c>
      <c r="B830">
        <v>2</v>
      </c>
      <c r="C830">
        <v>3</v>
      </c>
      <c r="D830">
        <f>COUNTIF(tbl_ManagerSurvey[EmployeeID],tbl_ManagerSurvey[[#This Row],[EmployeeID]])</f>
        <v>1</v>
      </c>
    </row>
    <row r="831" spans="1:4" x14ac:dyDescent="0.25">
      <c r="A831">
        <v>830</v>
      </c>
      <c r="B831">
        <v>3</v>
      </c>
      <c r="C831">
        <v>3</v>
      </c>
      <c r="D831">
        <f>COUNTIF(tbl_ManagerSurvey[EmployeeID],tbl_ManagerSurvey[[#This Row],[EmployeeID]])</f>
        <v>1</v>
      </c>
    </row>
    <row r="832" spans="1:4" x14ac:dyDescent="0.25">
      <c r="A832">
        <v>831</v>
      </c>
      <c r="B832">
        <v>3</v>
      </c>
      <c r="C832">
        <v>3</v>
      </c>
      <c r="D832">
        <f>COUNTIF(tbl_ManagerSurvey[EmployeeID],tbl_ManagerSurvey[[#This Row],[EmployeeID]])</f>
        <v>1</v>
      </c>
    </row>
    <row r="833" spans="1:4" x14ac:dyDescent="0.25">
      <c r="A833">
        <v>832</v>
      </c>
      <c r="B833">
        <v>3</v>
      </c>
      <c r="C833">
        <v>3</v>
      </c>
      <c r="D833">
        <f>COUNTIF(tbl_ManagerSurvey[EmployeeID],tbl_ManagerSurvey[[#This Row],[EmployeeID]])</f>
        <v>1</v>
      </c>
    </row>
    <row r="834" spans="1:4" x14ac:dyDescent="0.25">
      <c r="A834">
        <v>833</v>
      </c>
      <c r="B834">
        <v>4</v>
      </c>
      <c r="C834">
        <v>3</v>
      </c>
      <c r="D834">
        <f>COUNTIF(tbl_ManagerSurvey[EmployeeID],tbl_ManagerSurvey[[#This Row],[EmployeeID]])</f>
        <v>1</v>
      </c>
    </row>
    <row r="835" spans="1:4" x14ac:dyDescent="0.25">
      <c r="A835">
        <v>834</v>
      </c>
      <c r="B835">
        <v>3</v>
      </c>
      <c r="C835">
        <v>3</v>
      </c>
      <c r="D835">
        <f>COUNTIF(tbl_ManagerSurvey[EmployeeID],tbl_ManagerSurvey[[#This Row],[EmployeeID]])</f>
        <v>1</v>
      </c>
    </row>
    <row r="836" spans="1:4" x14ac:dyDescent="0.25">
      <c r="A836">
        <v>835</v>
      </c>
      <c r="B836">
        <v>2</v>
      </c>
      <c r="C836">
        <v>4</v>
      </c>
      <c r="D836">
        <f>COUNTIF(tbl_ManagerSurvey[EmployeeID],tbl_ManagerSurvey[[#This Row],[EmployeeID]])</f>
        <v>1</v>
      </c>
    </row>
    <row r="837" spans="1:4" x14ac:dyDescent="0.25">
      <c r="A837">
        <v>836</v>
      </c>
      <c r="B837">
        <v>3</v>
      </c>
      <c r="C837">
        <v>3</v>
      </c>
      <c r="D837">
        <f>COUNTIF(tbl_ManagerSurvey[EmployeeID],tbl_ManagerSurvey[[#This Row],[EmployeeID]])</f>
        <v>1</v>
      </c>
    </row>
    <row r="838" spans="1:4" x14ac:dyDescent="0.25">
      <c r="A838">
        <v>837</v>
      </c>
      <c r="B838">
        <v>4</v>
      </c>
      <c r="C838">
        <v>3</v>
      </c>
      <c r="D838">
        <f>COUNTIF(tbl_ManagerSurvey[EmployeeID],tbl_ManagerSurvey[[#This Row],[EmployeeID]])</f>
        <v>1</v>
      </c>
    </row>
    <row r="839" spans="1:4" x14ac:dyDescent="0.25">
      <c r="A839">
        <v>838</v>
      </c>
      <c r="B839">
        <v>2</v>
      </c>
      <c r="C839">
        <v>3</v>
      </c>
      <c r="D839">
        <f>COUNTIF(tbl_ManagerSurvey[EmployeeID],tbl_ManagerSurvey[[#This Row],[EmployeeID]])</f>
        <v>1</v>
      </c>
    </row>
    <row r="840" spans="1:4" x14ac:dyDescent="0.25">
      <c r="A840">
        <v>839</v>
      </c>
      <c r="B840">
        <v>3</v>
      </c>
      <c r="C840">
        <v>3</v>
      </c>
      <c r="D840">
        <f>COUNTIF(tbl_ManagerSurvey[EmployeeID],tbl_ManagerSurvey[[#This Row],[EmployeeID]])</f>
        <v>1</v>
      </c>
    </row>
    <row r="841" spans="1:4" x14ac:dyDescent="0.25">
      <c r="A841">
        <v>840</v>
      </c>
      <c r="B841">
        <v>3</v>
      </c>
      <c r="C841">
        <v>3</v>
      </c>
      <c r="D841">
        <f>COUNTIF(tbl_ManagerSurvey[EmployeeID],tbl_ManagerSurvey[[#This Row],[EmployeeID]])</f>
        <v>1</v>
      </c>
    </row>
    <row r="842" spans="1:4" x14ac:dyDescent="0.25">
      <c r="A842">
        <v>841</v>
      </c>
      <c r="B842">
        <v>2</v>
      </c>
      <c r="C842">
        <v>3</v>
      </c>
      <c r="D842">
        <f>COUNTIF(tbl_ManagerSurvey[EmployeeID],tbl_ManagerSurvey[[#This Row],[EmployeeID]])</f>
        <v>1</v>
      </c>
    </row>
    <row r="843" spans="1:4" x14ac:dyDescent="0.25">
      <c r="A843">
        <v>842</v>
      </c>
      <c r="B843">
        <v>4</v>
      </c>
      <c r="C843">
        <v>4</v>
      </c>
      <c r="D843">
        <f>COUNTIF(tbl_ManagerSurvey[EmployeeID],tbl_ManagerSurvey[[#This Row],[EmployeeID]])</f>
        <v>1</v>
      </c>
    </row>
    <row r="844" spans="1:4" x14ac:dyDescent="0.25">
      <c r="A844">
        <v>843</v>
      </c>
      <c r="B844">
        <v>4</v>
      </c>
      <c r="C844">
        <v>3</v>
      </c>
      <c r="D844">
        <f>COUNTIF(tbl_ManagerSurvey[EmployeeID],tbl_ManagerSurvey[[#This Row],[EmployeeID]])</f>
        <v>1</v>
      </c>
    </row>
    <row r="845" spans="1:4" x14ac:dyDescent="0.25">
      <c r="A845">
        <v>844</v>
      </c>
      <c r="B845">
        <v>4</v>
      </c>
      <c r="C845">
        <v>4</v>
      </c>
      <c r="D845">
        <f>COUNTIF(tbl_ManagerSurvey[EmployeeID],tbl_ManagerSurvey[[#This Row],[EmployeeID]])</f>
        <v>1</v>
      </c>
    </row>
    <row r="846" spans="1:4" x14ac:dyDescent="0.25">
      <c r="A846">
        <v>845</v>
      </c>
      <c r="B846">
        <v>2</v>
      </c>
      <c r="C846">
        <v>3</v>
      </c>
      <c r="D846">
        <f>COUNTIF(tbl_ManagerSurvey[EmployeeID],tbl_ManagerSurvey[[#This Row],[EmployeeID]])</f>
        <v>1</v>
      </c>
    </row>
    <row r="847" spans="1:4" x14ac:dyDescent="0.25">
      <c r="A847">
        <v>846</v>
      </c>
      <c r="B847">
        <v>3</v>
      </c>
      <c r="C847">
        <v>3</v>
      </c>
      <c r="D847">
        <f>COUNTIF(tbl_ManagerSurvey[EmployeeID],tbl_ManagerSurvey[[#This Row],[EmployeeID]])</f>
        <v>1</v>
      </c>
    </row>
    <row r="848" spans="1:4" x14ac:dyDescent="0.25">
      <c r="A848">
        <v>847</v>
      </c>
      <c r="B848">
        <v>4</v>
      </c>
      <c r="C848">
        <v>3</v>
      </c>
      <c r="D848">
        <f>COUNTIF(tbl_ManagerSurvey[EmployeeID],tbl_ManagerSurvey[[#This Row],[EmployeeID]])</f>
        <v>1</v>
      </c>
    </row>
    <row r="849" spans="1:4" x14ac:dyDescent="0.25">
      <c r="A849">
        <v>848</v>
      </c>
      <c r="B849">
        <v>2</v>
      </c>
      <c r="C849">
        <v>4</v>
      </c>
      <c r="D849">
        <f>COUNTIF(tbl_ManagerSurvey[EmployeeID],tbl_ManagerSurvey[[#This Row],[EmployeeID]])</f>
        <v>1</v>
      </c>
    </row>
    <row r="850" spans="1:4" x14ac:dyDescent="0.25">
      <c r="A850">
        <v>849</v>
      </c>
      <c r="B850">
        <v>3</v>
      </c>
      <c r="C850">
        <v>3</v>
      </c>
      <c r="D850">
        <f>COUNTIF(tbl_ManagerSurvey[EmployeeID],tbl_ManagerSurvey[[#This Row],[EmployeeID]])</f>
        <v>1</v>
      </c>
    </row>
    <row r="851" spans="1:4" x14ac:dyDescent="0.25">
      <c r="A851">
        <v>850</v>
      </c>
      <c r="B851">
        <v>3</v>
      </c>
      <c r="C851">
        <v>3</v>
      </c>
      <c r="D851">
        <f>COUNTIF(tbl_ManagerSurvey[EmployeeID],tbl_ManagerSurvey[[#This Row],[EmployeeID]])</f>
        <v>1</v>
      </c>
    </row>
    <row r="852" spans="1:4" x14ac:dyDescent="0.25">
      <c r="A852">
        <v>851</v>
      </c>
      <c r="B852">
        <v>3</v>
      </c>
      <c r="C852">
        <v>3</v>
      </c>
      <c r="D852">
        <f>COUNTIF(tbl_ManagerSurvey[EmployeeID],tbl_ManagerSurvey[[#This Row],[EmployeeID]])</f>
        <v>1</v>
      </c>
    </row>
    <row r="853" spans="1:4" x14ac:dyDescent="0.25">
      <c r="A853">
        <v>852</v>
      </c>
      <c r="B853">
        <v>3</v>
      </c>
      <c r="C853">
        <v>3</v>
      </c>
      <c r="D853">
        <f>COUNTIF(tbl_ManagerSurvey[EmployeeID],tbl_ManagerSurvey[[#This Row],[EmployeeID]])</f>
        <v>1</v>
      </c>
    </row>
    <row r="854" spans="1:4" x14ac:dyDescent="0.25">
      <c r="A854">
        <v>853</v>
      </c>
      <c r="B854">
        <v>1</v>
      </c>
      <c r="C854">
        <v>3</v>
      </c>
      <c r="D854">
        <f>COUNTIF(tbl_ManagerSurvey[EmployeeID],tbl_ManagerSurvey[[#This Row],[EmployeeID]])</f>
        <v>1</v>
      </c>
    </row>
    <row r="855" spans="1:4" x14ac:dyDescent="0.25">
      <c r="A855">
        <v>854</v>
      </c>
      <c r="B855">
        <v>3</v>
      </c>
      <c r="C855">
        <v>4</v>
      </c>
      <c r="D855">
        <f>COUNTIF(tbl_ManagerSurvey[EmployeeID],tbl_ManagerSurvey[[#This Row],[EmployeeID]])</f>
        <v>1</v>
      </c>
    </row>
    <row r="856" spans="1:4" x14ac:dyDescent="0.25">
      <c r="A856">
        <v>855</v>
      </c>
      <c r="B856">
        <v>2</v>
      </c>
      <c r="C856">
        <v>3</v>
      </c>
      <c r="D856">
        <f>COUNTIF(tbl_ManagerSurvey[EmployeeID],tbl_ManagerSurvey[[#This Row],[EmployeeID]])</f>
        <v>1</v>
      </c>
    </row>
    <row r="857" spans="1:4" x14ac:dyDescent="0.25">
      <c r="A857">
        <v>856</v>
      </c>
      <c r="B857">
        <v>3</v>
      </c>
      <c r="C857">
        <v>3</v>
      </c>
      <c r="D857">
        <f>COUNTIF(tbl_ManagerSurvey[EmployeeID],tbl_ManagerSurvey[[#This Row],[EmployeeID]])</f>
        <v>1</v>
      </c>
    </row>
    <row r="858" spans="1:4" x14ac:dyDescent="0.25">
      <c r="A858">
        <v>857</v>
      </c>
      <c r="B858">
        <v>3</v>
      </c>
      <c r="C858">
        <v>3</v>
      </c>
      <c r="D858">
        <f>COUNTIF(tbl_ManagerSurvey[EmployeeID],tbl_ManagerSurvey[[#This Row],[EmployeeID]])</f>
        <v>1</v>
      </c>
    </row>
    <row r="859" spans="1:4" x14ac:dyDescent="0.25">
      <c r="A859">
        <v>858</v>
      </c>
      <c r="B859">
        <v>3</v>
      </c>
      <c r="C859">
        <v>3</v>
      </c>
      <c r="D859">
        <f>COUNTIF(tbl_ManagerSurvey[EmployeeID],tbl_ManagerSurvey[[#This Row],[EmployeeID]])</f>
        <v>1</v>
      </c>
    </row>
    <row r="860" spans="1:4" x14ac:dyDescent="0.25">
      <c r="A860">
        <v>859</v>
      </c>
      <c r="B860">
        <v>2</v>
      </c>
      <c r="C860">
        <v>3</v>
      </c>
      <c r="D860">
        <f>COUNTIF(tbl_ManagerSurvey[EmployeeID],tbl_ManagerSurvey[[#This Row],[EmployeeID]])</f>
        <v>1</v>
      </c>
    </row>
    <row r="861" spans="1:4" x14ac:dyDescent="0.25">
      <c r="A861">
        <v>860</v>
      </c>
      <c r="B861">
        <v>3</v>
      </c>
      <c r="C861">
        <v>3</v>
      </c>
      <c r="D861">
        <f>COUNTIF(tbl_ManagerSurvey[EmployeeID],tbl_ManagerSurvey[[#This Row],[EmployeeID]])</f>
        <v>1</v>
      </c>
    </row>
    <row r="862" spans="1:4" x14ac:dyDescent="0.25">
      <c r="A862">
        <v>861</v>
      </c>
      <c r="B862">
        <v>3</v>
      </c>
      <c r="C862">
        <v>3</v>
      </c>
      <c r="D862">
        <f>COUNTIF(tbl_ManagerSurvey[EmployeeID],tbl_ManagerSurvey[[#This Row],[EmployeeID]])</f>
        <v>1</v>
      </c>
    </row>
    <row r="863" spans="1:4" x14ac:dyDescent="0.25">
      <c r="A863">
        <v>862</v>
      </c>
      <c r="B863">
        <v>4</v>
      </c>
      <c r="C863">
        <v>4</v>
      </c>
      <c r="D863">
        <f>COUNTIF(tbl_ManagerSurvey[EmployeeID],tbl_ManagerSurvey[[#This Row],[EmployeeID]])</f>
        <v>1</v>
      </c>
    </row>
    <row r="864" spans="1:4" x14ac:dyDescent="0.25">
      <c r="A864">
        <v>863</v>
      </c>
      <c r="B864">
        <v>2</v>
      </c>
      <c r="C864">
        <v>3</v>
      </c>
      <c r="D864">
        <f>COUNTIF(tbl_ManagerSurvey[EmployeeID],tbl_ManagerSurvey[[#This Row],[EmployeeID]])</f>
        <v>1</v>
      </c>
    </row>
    <row r="865" spans="1:4" x14ac:dyDescent="0.25">
      <c r="A865">
        <v>864</v>
      </c>
      <c r="B865">
        <v>3</v>
      </c>
      <c r="C865">
        <v>3</v>
      </c>
      <c r="D865">
        <f>COUNTIF(tbl_ManagerSurvey[EmployeeID],tbl_ManagerSurvey[[#This Row],[EmployeeID]])</f>
        <v>1</v>
      </c>
    </row>
    <row r="866" spans="1:4" x14ac:dyDescent="0.25">
      <c r="A866">
        <v>865</v>
      </c>
      <c r="B866">
        <v>2</v>
      </c>
      <c r="C866">
        <v>3</v>
      </c>
      <c r="D866">
        <f>COUNTIF(tbl_ManagerSurvey[EmployeeID],tbl_ManagerSurvey[[#This Row],[EmployeeID]])</f>
        <v>1</v>
      </c>
    </row>
    <row r="867" spans="1:4" x14ac:dyDescent="0.25">
      <c r="A867">
        <v>866</v>
      </c>
      <c r="B867">
        <v>4</v>
      </c>
      <c r="C867">
        <v>3</v>
      </c>
      <c r="D867">
        <f>COUNTIF(tbl_ManagerSurvey[EmployeeID],tbl_ManagerSurvey[[#This Row],[EmployeeID]])</f>
        <v>1</v>
      </c>
    </row>
    <row r="868" spans="1:4" x14ac:dyDescent="0.25">
      <c r="A868">
        <v>867</v>
      </c>
      <c r="B868">
        <v>3</v>
      </c>
      <c r="C868">
        <v>3</v>
      </c>
      <c r="D868">
        <f>COUNTIF(tbl_ManagerSurvey[EmployeeID],tbl_ManagerSurvey[[#This Row],[EmployeeID]])</f>
        <v>1</v>
      </c>
    </row>
    <row r="869" spans="1:4" x14ac:dyDescent="0.25">
      <c r="A869">
        <v>868</v>
      </c>
      <c r="B869">
        <v>3</v>
      </c>
      <c r="C869">
        <v>4</v>
      </c>
      <c r="D869">
        <f>COUNTIF(tbl_ManagerSurvey[EmployeeID],tbl_ManagerSurvey[[#This Row],[EmployeeID]])</f>
        <v>1</v>
      </c>
    </row>
    <row r="870" spans="1:4" x14ac:dyDescent="0.25">
      <c r="A870">
        <v>869</v>
      </c>
      <c r="B870">
        <v>1</v>
      </c>
      <c r="C870">
        <v>3</v>
      </c>
      <c r="D870">
        <f>COUNTIF(tbl_ManagerSurvey[EmployeeID],tbl_ManagerSurvey[[#This Row],[EmployeeID]])</f>
        <v>1</v>
      </c>
    </row>
    <row r="871" spans="1:4" x14ac:dyDescent="0.25">
      <c r="A871">
        <v>870</v>
      </c>
      <c r="B871">
        <v>3</v>
      </c>
      <c r="C871">
        <v>3</v>
      </c>
      <c r="D871">
        <f>COUNTIF(tbl_ManagerSurvey[EmployeeID],tbl_ManagerSurvey[[#This Row],[EmployeeID]])</f>
        <v>1</v>
      </c>
    </row>
    <row r="872" spans="1:4" x14ac:dyDescent="0.25">
      <c r="A872">
        <v>871</v>
      </c>
      <c r="B872">
        <v>3</v>
      </c>
      <c r="C872">
        <v>3</v>
      </c>
      <c r="D872">
        <f>COUNTIF(tbl_ManagerSurvey[EmployeeID],tbl_ManagerSurvey[[#This Row],[EmployeeID]])</f>
        <v>1</v>
      </c>
    </row>
    <row r="873" spans="1:4" x14ac:dyDescent="0.25">
      <c r="A873">
        <v>872</v>
      </c>
      <c r="B873">
        <v>3</v>
      </c>
      <c r="C873">
        <v>3</v>
      </c>
      <c r="D873">
        <f>COUNTIF(tbl_ManagerSurvey[EmployeeID],tbl_ManagerSurvey[[#This Row],[EmployeeID]])</f>
        <v>1</v>
      </c>
    </row>
    <row r="874" spans="1:4" x14ac:dyDescent="0.25">
      <c r="A874">
        <v>873</v>
      </c>
      <c r="B874">
        <v>3</v>
      </c>
      <c r="C874">
        <v>3</v>
      </c>
      <c r="D874">
        <f>COUNTIF(tbl_ManagerSurvey[EmployeeID],tbl_ManagerSurvey[[#This Row],[EmployeeID]])</f>
        <v>1</v>
      </c>
    </row>
    <row r="875" spans="1:4" x14ac:dyDescent="0.25">
      <c r="A875">
        <v>874</v>
      </c>
      <c r="B875">
        <v>3</v>
      </c>
      <c r="C875">
        <v>3</v>
      </c>
      <c r="D875">
        <f>COUNTIF(tbl_ManagerSurvey[EmployeeID],tbl_ManagerSurvey[[#This Row],[EmployeeID]])</f>
        <v>1</v>
      </c>
    </row>
    <row r="876" spans="1:4" x14ac:dyDescent="0.25">
      <c r="A876">
        <v>875</v>
      </c>
      <c r="B876">
        <v>3</v>
      </c>
      <c r="C876">
        <v>3</v>
      </c>
      <c r="D876">
        <f>COUNTIF(tbl_ManagerSurvey[EmployeeID],tbl_ManagerSurvey[[#This Row],[EmployeeID]])</f>
        <v>1</v>
      </c>
    </row>
    <row r="877" spans="1:4" x14ac:dyDescent="0.25">
      <c r="A877">
        <v>876</v>
      </c>
      <c r="B877">
        <v>4</v>
      </c>
      <c r="C877">
        <v>4</v>
      </c>
      <c r="D877">
        <f>COUNTIF(tbl_ManagerSurvey[EmployeeID],tbl_ManagerSurvey[[#This Row],[EmployeeID]])</f>
        <v>1</v>
      </c>
    </row>
    <row r="878" spans="1:4" x14ac:dyDescent="0.25">
      <c r="A878">
        <v>877</v>
      </c>
      <c r="B878">
        <v>2</v>
      </c>
      <c r="C878">
        <v>3</v>
      </c>
      <c r="D878">
        <f>COUNTIF(tbl_ManagerSurvey[EmployeeID],tbl_ManagerSurvey[[#This Row],[EmployeeID]])</f>
        <v>1</v>
      </c>
    </row>
    <row r="879" spans="1:4" x14ac:dyDescent="0.25">
      <c r="A879">
        <v>878</v>
      </c>
      <c r="B879">
        <v>3</v>
      </c>
      <c r="C879">
        <v>3</v>
      </c>
      <c r="D879">
        <f>COUNTIF(tbl_ManagerSurvey[EmployeeID],tbl_ManagerSurvey[[#This Row],[EmployeeID]])</f>
        <v>1</v>
      </c>
    </row>
    <row r="880" spans="1:4" x14ac:dyDescent="0.25">
      <c r="A880">
        <v>879</v>
      </c>
      <c r="B880">
        <v>3</v>
      </c>
      <c r="C880">
        <v>3</v>
      </c>
      <c r="D880">
        <f>COUNTIF(tbl_ManagerSurvey[EmployeeID],tbl_ManagerSurvey[[#This Row],[EmployeeID]])</f>
        <v>1</v>
      </c>
    </row>
    <row r="881" spans="1:4" x14ac:dyDescent="0.25">
      <c r="A881">
        <v>880</v>
      </c>
      <c r="B881">
        <v>2</v>
      </c>
      <c r="C881">
        <v>3</v>
      </c>
      <c r="D881">
        <f>COUNTIF(tbl_ManagerSurvey[EmployeeID],tbl_ManagerSurvey[[#This Row],[EmployeeID]])</f>
        <v>1</v>
      </c>
    </row>
    <row r="882" spans="1:4" x14ac:dyDescent="0.25">
      <c r="A882">
        <v>881</v>
      </c>
      <c r="B882">
        <v>2</v>
      </c>
      <c r="C882">
        <v>4</v>
      </c>
      <c r="D882">
        <f>COUNTIF(tbl_ManagerSurvey[EmployeeID],tbl_ManagerSurvey[[#This Row],[EmployeeID]])</f>
        <v>1</v>
      </c>
    </row>
    <row r="883" spans="1:4" x14ac:dyDescent="0.25">
      <c r="A883">
        <v>882</v>
      </c>
      <c r="B883">
        <v>3</v>
      </c>
      <c r="C883">
        <v>3</v>
      </c>
      <c r="D883">
        <f>COUNTIF(tbl_ManagerSurvey[EmployeeID],tbl_ManagerSurvey[[#This Row],[EmployeeID]])</f>
        <v>1</v>
      </c>
    </row>
    <row r="884" spans="1:4" x14ac:dyDescent="0.25">
      <c r="A884">
        <v>883</v>
      </c>
      <c r="B884">
        <v>3</v>
      </c>
      <c r="C884">
        <v>4</v>
      </c>
      <c r="D884">
        <f>COUNTIF(tbl_ManagerSurvey[EmployeeID],tbl_ManagerSurvey[[#This Row],[EmployeeID]])</f>
        <v>1</v>
      </c>
    </row>
    <row r="885" spans="1:4" x14ac:dyDescent="0.25">
      <c r="A885">
        <v>884</v>
      </c>
      <c r="B885">
        <v>3</v>
      </c>
      <c r="C885">
        <v>3</v>
      </c>
      <c r="D885">
        <f>COUNTIF(tbl_ManagerSurvey[EmployeeID],tbl_ManagerSurvey[[#This Row],[EmployeeID]])</f>
        <v>1</v>
      </c>
    </row>
    <row r="886" spans="1:4" x14ac:dyDescent="0.25">
      <c r="A886">
        <v>885</v>
      </c>
      <c r="B886">
        <v>3</v>
      </c>
      <c r="C886">
        <v>3</v>
      </c>
      <c r="D886">
        <f>COUNTIF(tbl_ManagerSurvey[EmployeeID],tbl_ManagerSurvey[[#This Row],[EmployeeID]])</f>
        <v>1</v>
      </c>
    </row>
    <row r="887" spans="1:4" x14ac:dyDescent="0.25">
      <c r="A887">
        <v>886</v>
      </c>
      <c r="B887">
        <v>2</v>
      </c>
      <c r="C887">
        <v>3</v>
      </c>
      <c r="D887">
        <f>COUNTIF(tbl_ManagerSurvey[EmployeeID],tbl_ManagerSurvey[[#This Row],[EmployeeID]])</f>
        <v>1</v>
      </c>
    </row>
    <row r="888" spans="1:4" x14ac:dyDescent="0.25">
      <c r="A888">
        <v>887</v>
      </c>
      <c r="B888">
        <v>3</v>
      </c>
      <c r="C888">
        <v>4</v>
      </c>
      <c r="D888">
        <f>COUNTIF(tbl_ManagerSurvey[EmployeeID],tbl_ManagerSurvey[[#This Row],[EmployeeID]])</f>
        <v>1</v>
      </c>
    </row>
    <row r="889" spans="1:4" x14ac:dyDescent="0.25">
      <c r="A889">
        <v>888</v>
      </c>
      <c r="B889">
        <v>3</v>
      </c>
      <c r="C889">
        <v>3</v>
      </c>
      <c r="D889">
        <f>COUNTIF(tbl_ManagerSurvey[EmployeeID],tbl_ManagerSurvey[[#This Row],[EmployeeID]])</f>
        <v>1</v>
      </c>
    </row>
    <row r="890" spans="1:4" x14ac:dyDescent="0.25">
      <c r="A890">
        <v>889</v>
      </c>
      <c r="B890">
        <v>2</v>
      </c>
      <c r="C890">
        <v>3</v>
      </c>
      <c r="D890">
        <f>COUNTIF(tbl_ManagerSurvey[EmployeeID],tbl_ManagerSurvey[[#This Row],[EmployeeID]])</f>
        <v>1</v>
      </c>
    </row>
    <row r="891" spans="1:4" x14ac:dyDescent="0.25">
      <c r="A891">
        <v>890</v>
      </c>
      <c r="B891">
        <v>3</v>
      </c>
      <c r="C891">
        <v>3</v>
      </c>
      <c r="D891">
        <f>COUNTIF(tbl_ManagerSurvey[EmployeeID],tbl_ManagerSurvey[[#This Row],[EmployeeID]])</f>
        <v>1</v>
      </c>
    </row>
    <row r="892" spans="1:4" x14ac:dyDescent="0.25">
      <c r="A892">
        <v>891</v>
      </c>
      <c r="B892">
        <v>3</v>
      </c>
      <c r="C892">
        <v>3</v>
      </c>
      <c r="D892">
        <f>COUNTIF(tbl_ManagerSurvey[EmployeeID],tbl_ManagerSurvey[[#This Row],[EmployeeID]])</f>
        <v>1</v>
      </c>
    </row>
    <row r="893" spans="1:4" x14ac:dyDescent="0.25">
      <c r="A893">
        <v>892</v>
      </c>
      <c r="B893">
        <v>3</v>
      </c>
      <c r="C893">
        <v>3</v>
      </c>
      <c r="D893">
        <f>COUNTIF(tbl_ManagerSurvey[EmployeeID],tbl_ManagerSurvey[[#This Row],[EmployeeID]])</f>
        <v>1</v>
      </c>
    </row>
    <row r="894" spans="1:4" x14ac:dyDescent="0.25">
      <c r="A894">
        <v>893</v>
      </c>
      <c r="B894">
        <v>2</v>
      </c>
      <c r="C894">
        <v>4</v>
      </c>
      <c r="D894">
        <f>COUNTIF(tbl_ManagerSurvey[EmployeeID],tbl_ManagerSurvey[[#This Row],[EmployeeID]])</f>
        <v>1</v>
      </c>
    </row>
    <row r="895" spans="1:4" x14ac:dyDescent="0.25">
      <c r="A895">
        <v>894</v>
      </c>
      <c r="B895">
        <v>3</v>
      </c>
      <c r="C895">
        <v>3</v>
      </c>
      <c r="D895">
        <f>COUNTIF(tbl_ManagerSurvey[EmployeeID],tbl_ManagerSurvey[[#This Row],[EmployeeID]])</f>
        <v>1</v>
      </c>
    </row>
    <row r="896" spans="1:4" x14ac:dyDescent="0.25">
      <c r="A896">
        <v>895</v>
      </c>
      <c r="B896">
        <v>3</v>
      </c>
      <c r="C896">
        <v>3</v>
      </c>
      <c r="D896">
        <f>COUNTIF(tbl_ManagerSurvey[EmployeeID],tbl_ManagerSurvey[[#This Row],[EmployeeID]])</f>
        <v>1</v>
      </c>
    </row>
    <row r="897" spans="1:4" x14ac:dyDescent="0.25">
      <c r="A897">
        <v>896</v>
      </c>
      <c r="B897">
        <v>2</v>
      </c>
      <c r="C897">
        <v>3</v>
      </c>
      <c r="D897">
        <f>COUNTIF(tbl_ManagerSurvey[EmployeeID],tbl_ManagerSurvey[[#This Row],[EmployeeID]])</f>
        <v>1</v>
      </c>
    </row>
    <row r="898" spans="1:4" x14ac:dyDescent="0.25">
      <c r="A898">
        <v>897</v>
      </c>
      <c r="B898">
        <v>2</v>
      </c>
      <c r="C898">
        <v>3</v>
      </c>
      <c r="D898">
        <f>COUNTIF(tbl_ManagerSurvey[EmployeeID],tbl_ManagerSurvey[[#This Row],[EmployeeID]])</f>
        <v>1</v>
      </c>
    </row>
    <row r="899" spans="1:4" x14ac:dyDescent="0.25">
      <c r="A899">
        <v>898</v>
      </c>
      <c r="B899">
        <v>3</v>
      </c>
      <c r="C899">
        <v>3</v>
      </c>
      <c r="D899">
        <f>COUNTIF(tbl_ManagerSurvey[EmployeeID],tbl_ManagerSurvey[[#This Row],[EmployeeID]])</f>
        <v>1</v>
      </c>
    </row>
    <row r="900" spans="1:4" x14ac:dyDescent="0.25">
      <c r="A900">
        <v>899</v>
      </c>
      <c r="B900">
        <v>3</v>
      </c>
      <c r="C900">
        <v>3</v>
      </c>
      <c r="D900">
        <f>COUNTIF(tbl_ManagerSurvey[EmployeeID],tbl_ManagerSurvey[[#This Row],[EmployeeID]])</f>
        <v>1</v>
      </c>
    </row>
    <row r="901" spans="1:4" x14ac:dyDescent="0.25">
      <c r="A901">
        <v>900</v>
      </c>
      <c r="B901">
        <v>3</v>
      </c>
      <c r="C901">
        <v>3</v>
      </c>
      <c r="D901">
        <f>COUNTIF(tbl_ManagerSurvey[EmployeeID],tbl_ManagerSurvey[[#This Row],[EmployeeID]])</f>
        <v>1</v>
      </c>
    </row>
    <row r="902" spans="1:4" x14ac:dyDescent="0.25">
      <c r="A902">
        <v>901</v>
      </c>
      <c r="B902">
        <v>4</v>
      </c>
      <c r="C902">
        <v>3</v>
      </c>
      <c r="D902">
        <f>COUNTIF(tbl_ManagerSurvey[EmployeeID],tbl_ManagerSurvey[[#This Row],[EmployeeID]])</f>
        <v>1</v>
      </c>
    </row>
    <row r="903" spans="1:4" x14ac:dyDescent="0.25">
      <c r="A903">
        <v>902</v>
      </c>
      <c r="B903">
        <v>3</v>
      </c>
      <c r="C903">
        <v>3</v>
      </c>
      <c r="D903">
        <f>COUNTIF(tbl_ManagerSurvey[EmployeeID],tbl_ManagerSurvey[[#This Row],[EmployeeID]])</f>
        <v>1</v>
      </c>
    </row>
    <row r="904" spans="1:4" x14ac:dyDescent="0.25">
      <c r="A904">
        <v>903</v>
      </c>
      <c r="B904">
        <v>2</v>
      </c>
      <c r="C904">
        <v>3</v>
      </c>
      <c r="D904">
        <f>COUNTIF(tbl_ManagerSurvey[EmployeeID],tbl_ManagerSurvey[[#This Row],[EmployeeID]])</f>
        <v>1</v>
      </c>
    </row>
    <row r="905" spans="1:4" x14ac:dyDescent="0.25">
      <c r="A905">
        <v>904</v>
      </c>
      <c r="B905">
        <v>3</v>
      </c>
      <c r="C905">
        <v>3</v>
      </c>
      <c r="D905">
        <f>COUNTIF(tbl_ManagerSurvey[EmployeeID],tbl_ManagerSurvey[[#This Row],[EmployeeID]])</f>
        <v>1</v>
      </c>
    </row>
    <row r="906" spans="1:4" x14ac:dyDescent="0.25">
      <c r="A906">
        <v>905</v>
      </c>
      <c r="B906">
        <v>3</v>
      </c>
      <c r="C906">
        <v>3</v>
      </c>
      <c r="D906">
        <f>COUNTIF(tbl_ManagerSurvey[EmployeeID],tbl_ManagerSurvey[[#This Row],[EmployeeID]])</f>
        <v>1</v>
      </c>
    </row>
    <row r="907" spans="1:4" x14ac:dyDescent="0.25">
      <c r="A907">
        <v>906</v>
      </c>
      <c r="B907">
        <v>3</v>
      </c>
      <c r="C907">
        <v>3</v>
      </c>
      <c r="D907">
        <f>COUNTIF(tbl_ManagerSurvey[EmployeeID],tbl_ManagerSurvey[[#This Row],[EmployeeID]])</f>
        <v>1</v>
      </c>
    </row>
    <row r="908" spans="1:4" x14ac:dyDescent="0.25">
      <c r="A908">
        <v>907</v>
      </c>
      <c r="B908">
        <v>2</v>
      </c>
      <c r="C908">
        <v>3</v>
      </c>
      <c r="D908">
        <f>COUNTIF(tbl_ManagerSurvey[EmployeeID],tbl_ManagerSurvey[[#This Row],[EmployeeID]])</f>
        <v>1</v>
      </c>
    </row>
    <row r="909" spans="1:4" x14ac:dyDescent="0.25">
      <c r="A909">
        <v>908</v>
      </c>
      <c r="B909">
        <v>2</v>
      </c>
      <c r="C909">
        <v>3</v>
      </c>
      <c r="D909">
        <f>COUNTIF(tbl_ManagerSurvey[EmployeeID],tbl_ManagerSurvey[[#This Row],[EmployeeID]])</f>
        <v>1</v>
      </c>
    </row>
    <row r="910" spans="1:4" x14ac:dyDescent="0.25">
      <c r="A910">
        <v>909</v>
      </c>
      <c r="B910">
        <v>3</v>
      </c>
      <c r="C910">
        <v>3</v>
      </c>
      <c r="D910">
        <f>COUNTIF(tbl_ManagerSurvey[EmployeeID],tbl_ManagerSurvey[[#This Row],[EmployeeID]])</f>
        <v>1</v>
      </c>
    </row>
    <row r="911" spans="1:4" x14ac:dyDescent="0.25">
      <c r="A911">
        <v>910</v>
      </c>
      <c r="B911">
        <v>1</v>
      </c>
      <c r="C911">
        <v>3</v>
      </c>
      <c r="D911">
        <f>COUNTIF(tbl_ManagerSurvey[EmployeeID],tbl_ManagerSurvey[[#This Row],[EmployeeID]])</f>
        <v>1</v>
      </c>
    </row>
    <row r="912" spans="1:4" x14ac:dyDescent="0.25">
      <c r="A912">
        <v>911</v>
      </c>
      <c r="B912">
        <v>3</v>
      </c>
      <c r="C912">
        <v>4</v>
      </c>
      <c r="D912">
        <f>COUNTIF(tbl_ManagerSurvey[EmployeeID],tbl_ManagerSurvey[[#This Row],[EmployeeID]])</f>
        <v>1</v>
      </c>
    </row>
    <row r="913" spans="1:4" x14ac:dyDescent="0.25">
      <c r="A913">
        <v>912</v>
      </c>
      <c r="B913">
        <v>1</v>
      </c>
      <c r="C913">
        <v>3</v>
      </c>
      <c r="D913">
        <f>COUNTIF(tbl_ManagerSurvey[EmployeeID],tbl_ManagerSurvey[[#This Row],[EmployeeID]])</f>
        <v>1</v>
      </c>
    </row>
    <row r="914" spans="1:4" x14ac:dyDescent="0.25">
      <c r="A914">
        <v>913</v>
      </c>
      <c r="B914">
        <v>3</v>
      </c>
      <c r="C914">
        <v>4</v>
      </c>
      <c r="D914">
        <f>COUNTIF(tbl_ManagerSurvey[EmployeeID],tbl_ManagerSurvey[[#This Row],[EmployeeID]])</f>
        <v>1</v>
      </c>
    </row>
    <row r="915" spans="1:4" x14ac:dyDescent="0.25">
      <c r="A915">
        <v>914</v>
      </c>
      <c r="B915">
        <v>3</v>
      </c>
      <c r="C915">
        <v>3</v>
      </c>
      <c r="D915">
        <f>COUNTIF(tbl_ManagerSurvey[EmployeeID],tbl_ManagerSurvey[[#This Row],[EmployeeID]])</f>
        <v>1</v>
      </c>
    </row>
    <row r="916" spans="1:4" x14ac:dyDescent="0.25">
      <c r="A916">
        <v>915</v>
      </c>
      <c r="B916">
        <v>2</v>
      </c>
      <c r="C916">
        <v>3</v>
      </c>
      <c r="D916">
        <f>COUNTIF(tbl_ManagerSurvey[EmployeeID],tbl_ManagerSurvey[[#This Row],[EmployeeID]])</f>
        <v>1</v>
      </c>
    </row>
    <row r="917" spans="1:4" x14ac:dyDescent="0.25">
      <c r="A917">
        <v>916</v>
      </c>
      <c r="B917">
        <v>2</v>
      </c>
      <c r="C917">
        <v>4</v>
      </c>
      <c r="D917">
        <f>COUNTIF(tbl_ManagerSurvey[EmployeeID],tbl_ManagerSurvey[[#This Row],[EmployeeID]])</f>
        <v>1</v>
      </c>
    </row>
    <row r="918" spans="1:4" x14ac:dyDescent="0.25">
      <c r="A918">
        <v>917</v>
      </c>
      <c r="B918">
        <v>2</v>
      </c>
      <c r="C918">
        <v>3</v>
      </c>
      <c r="D918">
        <f>COUNTIF(tbl_ManagerSurvey[EmployeeID],tbl_ManagerSurvey[[#This Row],[EmployeeID]])</f>
        <v>1</v>
      </c>
    </row>
    <row r="919" spans="1:4" x14ac:dyDescent="0.25">
      <c r="A919">
        <v>918</v>
      </c>
      <c r="B919">
        <v>3</v>
      </c>
      <c r="C919">
        <v>3</v>
      </c>
      <c r="D919">
        <f>COUNTIF(tbl_ManagerSurvey[EmployeeID],tbl_ManagerSurvey[[#This Row],[EmployeeID]])</f>
        <v>1</v>
      </c>
    </row>
    <row r="920" spans="1:4" x14ac:dyDescent="0.25">
      <c r="A920">
        <v>919</v>
      </c>
      <c r="B920">
        <v>2</v>
      </c>
      <c r="C920">
        <v>4</v>
      </c>
      <c r="D920">
        <f>COUNTIF(tbl_ManagerSurvey[EmployeeID],tbl_ManagerSurvey[[#This Row],[EmployeeID]])</f>
        <v>1</v>
      </c>
    </row>
    <row r="921" spans="1:4" x14ac:dyDescent="0.25">
      <c r="A921">
        <v>920</v>
      </c>
      <c r="B921">
        <v>2</v>
      </c>
      <c r="C921">
        <v>3</v>
      </c>
      <c r="D921">
        <f>COUNTIF(tbl_ManagerSurvey[EmployeeID],tbl_ManagerSurvey[[#This Row],[EmployeeID]])</f>
        <v>1</v>
      </c>
    </row>
    <row r="922" spans="1:4" x14ac:dyDescent="0.25">
      <c r="A922">
        <v>921</v>
      </c>
      <c r="B922">
        <v>3</v>
      </c>
      <c r="C922">
        <v>3</v>
      </c>
      <c r="D922">
        <f>COUNTIF(tbl_ManagerSurvey[EmployeeID],tbl_ManagerSurvey[[#This Row],[EmployeeID]])</f>
        <v>1</v>
      </c>
    </row>
    <row r="923" spans="1:4" x14ac:dyDescent="0.25">
      <c r="A923">
        <v>922</v>
      </c>
      <c r="B923">
        <v>3</v>
      </c>
      <c r="C923">
        <v>3</v>
      </c>
      <c r="D923">
        <f>COUNTIF(tbl_ManagerSurvey[EmployeeID],tbl_ManagerSurvey[[#This Row],[EmployeeID]])</f>
        <v>1</v>
      </c>
    </row>
    <row r="924" spans="1:4" x14ac:dyDescent="0.25">
      <c r="A924">
        <v>923</v>
      </c>
      <c r="B924">
        <v>3</v>
      </c>
      <c r="C924">
        <v>3</v>
      </c>
      <c r="D924">
        <f>COUNTIF(tbl_ManagerSurvey[EmployeeID],tbl_ManagerSurvey[[#This Row],[EmployeeID]])</f>
        <v>1</v>
      </c>
    </row>
    <row r="925" spans="1:4" x14ac:dyDescent="0.25">
      <c r="A925">
        <v>924</v>
      </c>
      <c r="B925">
        <v>3</v>
      </c>
      <c r="C925">
        <v>3</v>
      </c>
      <c r="D925">
        <f>COUNTIF(tbl_ManagerSurvey[EmployeeID],tbl_ManagerSurvey[[#This Row],[EmployeeID]])</f>
        <v>1</v>
      </c>
    </row>
    <row r="926" spans="1:4" x14ac:dyDescent="0.25">
      <c r="A926">
        <v>925</v>
      </c>
      <c r="B926">
        <v>3</v>
      </c>
      <c r="C926">
        <v>3</v>
      </c>
      <c r="D926">
        <f>COUNTIF(tbl_ManagerSurvey[EmployeeID],tbl_ManagerSurvey[[#This Row],[EmployeeID]])</f>
        <v>1</v>
      </c>
    </row>
    <row r="927" spans="1:4" x14ac:dyDescent="0.25">
      <c r="A927">
        <v>926</v>
      </c>
      <c r="B927">
        <v>3</v>
      </c>
      <c r="C927">
        <v>3</v>
      </c>
      <c r="D927">
        <f>COUNTIF(tbl_ManagerSurvey[EmployeeID],tbl_ManagerSurvey[[#This Row],[EmployeeID]])</f>
        <v>1</v>
      </c>
    </row>
    <row r="928" spans="1:4" x14ac:dyDescent="0.25">
      <c r="A928">
        <v>927</v>
      </c>
      <c r="B928">
        <v>3</v>
      </c>
      <c r="C928">
        <v>3</v>
      </c>
      <c r="D928">
        <f>COUNTIF(tbl_ManagerSurvey[EmployeeID],tbl_ManagerSurvey[[#This Row],[EmployeeID]])</f>
        <v>1</v>
      </c>
    </row>
    <row r="929" spans="1:4" x14ac:dyDescent="0.25">
      <c r="A929">
        <v>928</v>
      </c>
      <c r="B929">
        <v>3</v>
      </c>
      <c r="C929">
        <v>3</v>
      </c>
      <c r="D929">
        <f>COUNTIF(tbl_ManagerSurvey[EmployeeID],tbl_ManagerSurvey[[#This Row],[EmployeeID]])</f>
        <v>1</v>
      </c>
    </row>
    <row r="930" spans="1:4" x14ac:dyDescent="0.25">
      <c r="A930">
        <v>929</v>
      </c>
      <c r="B930">
        <v>2</v>
      </c>
      <c r="C930">
        <v>3</v>
      </c>
      <c r="D930">
        <f>COUNTIF(tbl_ManagerSurvey[EmployeeID],tbl_ManagerSurvey[[#This Row],[EmployeeID]])</f>
        <v>1</v>
      </c>
    </row>
    <row r="931" spans="1:4" x14ac:dyDescent="0.25">
      <c r="A931">
        <v>930</v>
      </c>
      <c r="B931">
        <v>3</v>
      </c>
      <c r="C931">
        <v>3</v>
      </c>
      <c r="D931">
        <f>COUNTIF(tbl_ManagerSurvey[EmployeeID],tbl_ManagerSurvey[[#This Row],[EmployeeID]])</f>
        <v>1</v>
      </c>
    </row>
    <row r="932" spans="1:4" x14ac:dyDescent="0.25">
      <c r="A932">
        <v>931</v>
      </c>
      <c r="B932">
        <v>2</v>
      </c>
      <c r="C932">
        <v>3</v>
      </c>
      <c r="D932">
        <f>COUNTIF(tbl_ManagerSurvey[EmployeeID],tbl_ManagerSurvey[[#This Row],[EmployeeID]])</f>
        <v>1</v>
      </c>
    </row>
    <row r="933" spans="1:4" x14ac:dyDescent="0.25">
      <c r="A933">
        <v>932</v>
      </c>
      <c r="B933">
        <v>2</v>
      </c>
      <c r="C933">
        <v>3</v>
      </c>
      <c r="D933">
        <f>COUNTIF(tbl_ManagerSurvey[EmployeeID],tbl_ManagerSurvey[[#This Row],[EmployeeID]])</f>
        <v>1</v>
      </c>
    </row>
    <row r="934" spans="1:4" x14ac:dyDescent="0.25">
      <c r="A934">
        <v>933</v>
      </c>
      <c r="B934">
        <v>3</v>
      </c>
      <c r="C934">
        <v>3</v>
      </c>
      <c r="D934">
        <f>COUNTIF(tbl_ManagerSurvey[EmployeeID],tbl_ManagerSurvey[[#This Row],[EmployeeID]])</f>
        <v>1</v>
      </c>
    </row>
    <row r="935" spans="1:4" x14ac:dyDescent="0.25">
      <c r="A935">
        <v>934</v>
      </c>
      <c r="B935">
        <v>2</v>
      </c>
      <c r="C935">
        <v>3</v>
      </c>
      <c r="D935">
        <f>COUNTIF(tbl_ManagerSurvey[EmployeeID],tbl_ManagerSurvey[[#This Row],[EmployeeID]])</f>
        <v>1</v>
      </c>
    </row>
    <row r="936" spans="1:4" x14ac:dyDescent="0.25">
      <c r="A936">
        <v>935</v>
      </c>
      <c r="B936">
        <v>2</v>
      </c>
      <c r="C936">
        <v>3</v>
      </c>
      <c r="D936">
        <f>COUNTIF(tbl_ManagerSurvey[EmployeeID],tbl_ManagerSurvey[[#This Row],[EmployeeID]])</f>
        <v>1</v>
      </c>
    </row>
    <row r="937" spans="1:4" x14ac:dyDescent="0.25">
      <c r="A937">
        <v>936</v>
      </c>
      <c r="B937">
        <v>3</v>
      </c>
      <c r="C937">
        <v>3</v>
      </c>
      <c r="D937">
        <f>COUNTIF(tbl_ManagerSurvey[EmployeeID],tbl_ManagerSurvey[[#This Row],[EmployeeID]])</f>
        <v>1</v>
      </c>
    </row>
    <row r="938" spans="1:4" x14ac:dyDescent="0.25">
      <c r="A938">
        <v>937</v>
      </c>
      <c r="B938">
        <v>2</v>
      </c>
      <c r="C938">
        <v>4</v>
      </c>
      <c r="D938">
        <f>COUNTIF(tbl_ManagerSurvey[EmployeeID],tbl_ManagerSurvey[[#This Row],[EmployeeID]])</f>
        <v>1</v>
      </c>
    </row>
    <row r="939" spans="1:4" x14ac:dyDescent="0.25">
      <c r="A939">
        <v>938</v>
      </c>
      <c r="B939">
        <v>1</v>
      </c>
      <c r="C939">
        <v>3</v>
      </c>
      <c r="D939">
        <f>COUNTIF(tbl_ManagerSurvey[EmployeeID],tbl_ManagerSurvey[[#This Row],[EmployeeID]])</f>
        <v>1</v>
      </c>
    </row>
    <row r="940" spans="1:4" x14ac:dyDescent="0.25">
      <c r="A940">
        <v>939</v>
      </c>
      <c r="B940">
        <v>4</v>
      </c>
      <c r="C940">
        <v>3</v>
      </c>
      <c r="D940">
        <f>COUNTIF(tbl_ManagerSurvey[EmployeeID],tbl_ManagerSurvey[[#This Row],[EmployeeID]])</f>
        <v>1</v>
      </c>
    </row>
    <row r="941" spans="1:4" x14ac:dyDescent="0.25">
      <c r="A941">
        <v>940</v>
      </c>
      <c r="B941">
        <v>3</v>
      </c>
      <c r="C941">
        <v>3</v>
      </c>
      <c r="D941">
        <f>COUNTIF(tbl_ManagerSurvey[EmployeeID],tbl_ManagerSurvey[[#This Row],[EmployeeID]])</f>
        <v>1</v>
      </c>
    </row>
    <row r="942" spans="1:4" x14ac:dyDescent="0.25">
      <c r="A942">
        <v>941</v>
      </c>
      <c r="B942">
        <v>2</v>
      </c>
      <c r="C942">
        <v>3</v>
      </c>
      <c r="D942">
        <f>COUNTIF(tbl_ManagerSurvey[EmployeeID],tbl_ManagerSurvey[[#This Row],[EmployeeID]])</f>
        <v>1</v>
      </c>
    </row>
    <row r="943" spans="1:4" x14ac:dyDescent="0.25">
      <c r="A943">
        <v>942</v>
      </c>
      <c r="B943">
        <v>3</v>
      </c>
      <c r="C943">
        <v>3</v>
      </c>
      <c r="D943">
        <f>COUNTIF(tbl_ManagerSurvey[EmployeeID],tbl_ManagerSurvey[[#This Row],[EmployeeID]])</f>
        <v>1</v>
      </c>
    </row>
    <row r="944" spans="1:4" x14ac:dyDescent="0.25">
      <c r="A944">
        <v>943</v>
      </c>
      <c r="B944">
        <v>2</v>
      </c>
      <c r="C944">
        <v>3</v>
      </c>
      <c r="D944">
        <f>COUNTIF(tbl_ManagerSurvey[EmployeeID],tbl_ManagerSurvey[[#This Row],[EmployeeID]])</f>
        <v>1</v>
      </c>
    </row>
    <row r="945" spans="1:4" x14ac:dyDescent="0.25">
      <c r="A945">
        <v>944</v>
      </c>
      <c r="B945">
        <v>3</v>
      </c>
      <c r="C945">
        <v>3</v>
      </c>
      <c r="D945">
        <f>COUNTIF(tbl_ManagerSurvey[EmployeeID],tbl_ManagerSurvey[[#This Row],[EmployeeID]])</f>
        <v>1</v>
      </c>
    </row>
    <row r="946" spans="1:4" x14ac:dyDescent="0.25">
      <c r="A946">
        <v>945</v>
      </c>
      <c r="B946">
        <v>3</v>
      </c>
      <c r="C946">
        <v>3</v>
      </c>
      <c r="D946">
        <f>COUNTIF(tbl_ManagerSurvey[EmployeeID],tbl_ManagerSurvey[[#This Row],[EmployeeID]])</f>
        <v>1</v>
      </c>
    </row>
    <row r="947" spans="1:4" x14ac:dyDescent="0.25">
      <c r="A947">
        <v>946</v>
      </c>
      <c r="B947">
        <v>3</v>
      </c>
      <c r="C947">
        <v>3</v>
      </c>
      <c r="D947">
        <f>COUNTIF(tbl_ManagerSurvey[EmployeeID],tbl_ManagerSurvey[[#This Row],[EmployeeID]])</f>
        <v>1</v>
      </c>
    </row>
    <row r="948" spans="1:4" x14ac:dyDescent="0.25">
      <c r="A948">
        <v>947</v>
      </c>
      <c r="B948">
        <v>1</v>
      </c>
      <c r="C948">
        <v>3</v>
      </c>
      <c r="D948">
        <f>COUNTIF(tbl_ManagerSurvey[EmployeeID],tbl_ManagerSurvey[[#This Row],[EmployeeID]])</f>
        <v>1</v>
      </c>
    </row>
    <row r="949" spans="1:4" x14ac:dyDescent="0.25">
      <c r="A949">
        <v>948</v>
      </c>
      <c r="B949">
        <v>3</v>
      </c>
      <c r="C949">
        <v>3</v>
      </c>
      <c r="D949">
        <f>COUNTIF(tbl_ManagerSurvey[EmployeeID],tbl_ManagerSurvey[[#This Row],[EmployeeID]])</f>
        <v>1</v>
      </c>
    </row>
    <row r="950" spans="1:4" x14ac:dyDescent="0.25">
      <c r="A950">
        <v>949</v>
      </c>
      <c r="B950">
        <v>3</v>
      </c>
      <c r="C950">
        <v>4</v>
      </c>
      <c r="D950">
        <f>COUNTIF(tbl_ManagerSurvey[EmployeeID],tbl_ManagerSurvey[[#This Row],[EmployeeID]])</f>
        <v>1</v>
      </c>
    </row>
    <row r="951" spans="1:4" x14ac:dyDescent="0.25">
      <c r="A951">
        <v>950</v>
      </c>
      <c r="B951">
        <v>3</v>
      </c>
      <c r="C951">
        <v>3</v>
      </c>
      <c r="D951">
        <f>COUNTIF(tbl_ManagerSurvey[EmployeeID],tbl_ManagerSurvey[[#This Row],[EmployeeID]])</f>
        <v>1</v>
      </c>
    </row>
    <row r="952" spans="1:4" x14ac:dyDescent="0.25">
      <c r="A952">
        <v>951</v>
      </c>
      <c r="B952">
        <v>1</v>
      </c>
      <c r="C952">
        <v>3</v>
      </c>
      <c r="D952">
        <f>COUNTIF(tbl_ManagerSurvey[EmployeeID],tbl_ManagerSurvey[[#This Row],[EmployeeID]])</f>
        <v>1</v>
      </c>
    </row>
    <row r="953" spans="1:4" x14ac:dyDescent="0.25">
      <c r="A953">
        <v>952</v>
      </c>
      <c r="B953">
        <v>2</v>
      </c>
      <c r="C953">
        <v>3</v>
      </c>
      <c r="D953">
        <f>COUNTIF(tbl_ManagerSurvey[EmployeeID],tbl_ManagerSurvey[[#This Row],[EmployeeID]])</f>
        <v>1</v>
      </c>
    </row>
    <row r="954" spans="1:4" x14ac:dyDescent="0.25">
      <c r="A954">
        <v>953</v>
      </c>
      <c r="B954">
        <v>3</v>
      </c>
      <c r="C954">
        <v>3</v>
      </c>
      <c r="D954">
        <f>COUNTIF(tbl_ManagerSurvey[EmployeeID],tbl_ManagerSurvey[[#This Row],[EmployeeID]])</f>
        <v>1</v>
      </c>
    </row>
    <row r="955" spans="1:4" x14ac:dyDescent="0.25">
      <c r="A955">
        <v>954</v>
      </c>
      <c r="B955">
        <v>3</v>
      </c>
      <c r="C955">
        <v>3</v>
      </c>
      <c r="D955">
        <f>COUNTIF(tbl_ManagerSurvey[EmployeeID],tbl_ManagerSurvey[[#This Row],[EmployeeID]])</f>
        <v>1</v>
      </c>
    </row>
    <row r="956" spans="1:4" x14ac:dyDescent="0.25">
      <c r="A956">
        <v>955</v>
      </c>
      <c r="B956">
        <v>3</v>
      </c>
      <c r="C956">
        <v>3</v>
      </c>
      <c r="D956">
        <f>COUNTIF(tbl_ManagerSurvey[EmployeeID],tbl_ManagerSurvey[[#This Row],[EmployeeID]])</f>
        <v>1</v>
      </c>
    </row>
    <row r="957" spans="1:4" x14ac:dyDescent="0.25">
      <c r="A957">
        <v>956</v>
      </c>
      <c r="B957">
        <v>3</v>
      </c>
      <c r="C957">
        <v>3</v>
      </c>
      <c r="D957">
        <f>COUNTIF(tbl_ManagerSurvey[EmployeeID],tbl_ManagerSurvey[[#This Row],[EmployeeID]])</f>
        <v>1</v>
      </c>
    </row>
    <row r="958" spans="1:4" x14ac:dyDescent="0.25">
      <c r="A958">
        <v>957</v>
      </c>
      <c r="B958">
        <v>4</v>
      </c>
      <c r="C958">
        <v>3</v>
      </c>
      <c r="D958">
        <f>COUNTIF(tbl_ManagerSurvey[EmployeeID],tbl_ManagerSurvey[[#This Row],[EmployeeID]])</f>
        <v>1</v>
      </c>
    </row>
    <row r="959" spans="1:4" x14ac:dyDescent="0.25">
      <c r="A959">
        <v>958</v>
      </c>
      <c r="B959">
        <v>3</v>
      </c>
      <c r="C959">
        <v>3</v>
      </c>
      <c r="D959">
        <f>COUNTIF(tbl_ManagerSurvey[EmployeeID],tbl_ManagerSurvey[[#This Row],[EmployeeID]])</f>
        <v>1</v>
      </c>
    </row>
    <row r="960" spans="1:4" x14ac:dyDescent="0.25">
      <c r="A960">
        <v>959</v>
      </c>
      <c r="B960">
        <v>1</v>
      </c>
      <c r="C960">
        <v>3</v>
      </c>
      <c r="D960">
        <f>COUNTIF(tbl_ManagerSurvey[EmployeeID],tbl_ManagerSurvey[[#This Row],[EmployeeID]])</f>
        <v>1</v>
      </c>
    </row>
    <row r="961" spans="1:4" x14ac:dyDescent="0.25">
      <c r="A961">
        <v>960</v>
      </c>
      <c r="B961">
        <v>3</v>
      </c>
      <c r="C961">
        <v>3</v>
      </c>
      <c r="D961">
        <f>COUNTIF(tbl_ManagerSurvey[EmployeeID],tbl_ManagerSurvey[[#This Row],[EmployeeID]])</f>
        <v>1</v>
      </c>
    </row>
    <row r="962" spans="1:4" x14ac:dyDescent="0.25">
      <c r="A962">
        <v>961</v>
      </c>
      <c r="B962">
        <v>3</v>
      </c>
      <c r="C962">
        <v>3</v>
      </c>
      <c r="D962">
        <f>COUNTIF(tbl_ManagerSurvey[EmployeeID],tbl_ManagerSurvey[[#This Row],[EmployeeID]])</f>
        <v>1</v>
      </c>
    </row>
    <row r="963" spans="1:4" x14ac:dyDescent="0.25">
      <c r="A963">
        <v>962</v>
      </c>
      <c r="B963">
        <v>3</v>
      </c>
      <c r="C963">
        <v>3</v>
      </c>
      <c r="D963">
        <f>COUNTIF(tbl_ManagerSurvey[EmployeeID],tbl_ManagerSurvey[[#This Row],[EmployeeID]])</f>
        <v>1</v>
      </c>
    </row>
    <row r="964" spans="1:4" x14ac:dyDescent="0.25">
      <c r="A964">
        <v>963</v>
      </c>
      <c r="B964">
        <v>1</v>
      </c>
      <c r="C964">
        <v>3</v>
      </c>
      <c r="D964">
        <f>COUNTIF(tbl_ManagerSurvey[EmployeeID],tbl_ManagerSurvey[[#This Row],[EmployeeID]])</f>
        <v>1</v>
      </c>
    </row>
    <row r="965" spans="1:4" x14ac:dyDescent="0.25">
      <c r="A965">
        <v>964</v>
      </c>
      <c r="B965">
        <v>2</v>
      </c>
      <c r="C965">
        <v>3</v>
      </c>
      <c r="D965">
        <f>COUNTIF(tbl_ManagerSurvey[EmployeeID],tbl_ManagerSurvey[[#This Row],[EmployeeID]])</f>
        <v>1</v>
      </c>
    </row>
    <row r="966" spans="1:4" x14ac:dyDescent="0.25">
      <c r="A966">
        <v>965</v>
      </c>
      <c r="B966">
        <v>2</v>
      </c>
      <c r="C966">
        <v>3</v>
      </c>
      <c r="D966">
        <f>COUNTIF(tbl_ManagerSurvey[EmployeeID],tbl_ManagerSurvey[[#This Row],[EmployeeID]])</f>
        <v>1</v>
      </c>
    </row>
    <row r="967" spans="1:4" x14ac:dyDescent="0.25">
      <c r="A967">
        <v>966</v>
      </c>
      <c r="B967">
        <v>3</v>
      </c>
      <c r="C967">
        <v>3</v>
      </c>
      <c r="D967">
        <f>COUNTIF(tbl_ManagerSurvey[EmployeeID],tbl_ManagerSurvey[[#This Row],[EmployeeID]])</f>
        <v>1</v>
      </c>
    </row>
    <row r="968" spans="1:4" x14ac:dyDescent="0.25">
      <c r="A968">
        <v>967</v>
      </c>
      <c r="B968">
        <v>3</v>
      </c>
      <c r="C968">
        <v>3</v>
      </c>
      <c r="D968">
        <f>COUNTIF(tbl_ManagerSurvey[EmployeeID],tbl_ManagerSurvey[[#This Row],[EmployeeID]])</f>
        <v>1</v>
      </c>
    </row>
    <row r="969" spans="1:4" x14ac:dyDescent="0.25">
      <c r="A969">
        <v>968</v>
      </c>
      <c r="B969">
        <v>3</v>
      </c>
      <c r="C969">
        <v>4</v>
      </c>
      <c r="D969">
        <f>COUNTIF(tbl_ManagerSurvey[EmployeeID],tbl_ManagerSurvey[[#This Row],[EmployeeID]])</f>
        <v>1</v>
      </c>
    </row>
    <row r="970" spans="1:4" x14ac:dyDescent="0.25">
      <c r="A970">
        <v>969</v>
      </c>
      <c r="B970">
        <v>3</v>
      </c>
      <c r="C970">
        <v>3</v>
      </c>
      <c r="D970">
        <f>COUNTIF(tbl_ManagerSurvey[EmployeeID],tbl_ManagerSurvey[[#This Row],[EmployeeID]])</f>
        <v>1</v>
      </c>
    </row>
    <row r="971" spans="1:4" x14ac:dyDescent="0.25">
      <c r="A971">
        <v>970</v>
      </c>
      <c r="B971">
        <v>3</v>
      </c>
      <c r="C971">
        <v>3</v>
      </c>
      <c r="D971">
        <f>COUNTIF(tbl_ManagerSurvey[EmployeeID],tbl_ManagerSurvey[[#This Row],[EmployeeID]])</f>
        <v>1</v>
      </c>
    </row>
    <row r="972" spans="1:4" x14ac:dyDescent="0.25">
      <c r="A972">
        <v>971</v>
      </c>
      <c r="B972">
        <v>1</v>
      </c>
      <c r="C972">
        <v>3</v>
      </c>
      <c r="D972">
        <f>COUNTIF(tbl_ManagerSurvey[EmployeeID],tbl_ManagerSurvey[[#This Row],[EmployeeID]])</f>
        <v>1</v>
      </c>
    </row>
    <row r="973" spans="1:4" x14ac:dyDescent="0.25">
      <c r="A973">
        <v>972</v>
      </c>
      <c r="B973">
        <v>3</v>
      </c>
      <c r="C973">
        <v>3</v>
      </c>
      <c r="D973">
        <f>COUNTIF(tbl_ManagerSurvey[EmployeeID],tbl_ManagerSurvey[[#This Row],[EmployeeID]])</f>
        <v>1</v>
      </c>
    </row>
    <row r="974" spans="1:4" x14ac:dyDescent="0.25">
      <c r="A974">
        <v>973</v>
      </c>
      <c r="B974">
        <v>2</v>
      </c>
      <c r="C974">
        <v>3</v>
      </c>
      <c r="D974">
        <f>COUNTIF(tbl_ManagerSurvey[EmployeeID],tbl_ManagerSurvey[[#This Row],[EmployeeID]])</f>
        <v>1</v>
      </c>
    </row>
    <row r="975" spans="1:4" x14ac:dyDescent="0.25">
      <c r="A975">
        <v>974</v>
      </c>
      <c r="B975">
        <v>2</v>
      </c>
      <c r="C975">
        <v>3</v>
      </c>
      <c r="D975">
        <f>COUNTIF(tbl_ManagerSurvey[EmployeeID],tbl_ManagerSurvey[[#This Row],[EmployeeID]])</f>
        <v>1</v>
      </c>
    </row>
    <row r="976" spans="1:4" x14ac:dyDescent="0.25">
      <c r="A976">
        <v>975</v>
      </c>
      <c r="B976">
        <v>3</v>
      </c>
      <c r="C976">
        <v>4</v>
      </c>
      <c r="D976">
        <f>COUNTIF(tbl_ManagerSurvey[EmployeeID],tbl_ManagerSurvey[[#This Row],[EmployeeID]])</f>
        <v>1</v>
      </c>
    </row>
    <row r="977" spans="1:4" x14ac:dyDescent="0.25">
      <c r="A977">
        <v>976</v>
      </c>
      <c r="B977">
        <v>3</v>
      </c>
      <c r="C977">
        <v>3</v>
      </c>
      <c r="D977">
        <f>COUNTIF(tbl_ManagerSurvey[EmployeeID],tbl_ManagerSurvey[[#This Row],[EmployeeID]])</f>
        <v>1</v>
      </c>
    </row>
    <row r="978" spans="1:4" x14ac:dyDescent="0.25">
      <c r="A978">
        <v>977</v>
      </c>
      <c r="B978">
        <v>3</v>
      </c>
      <c r="C978">
        <v>3</v>
      </c>
      <c r="D978">
        <f>COUNTIF(tbl_ManagerSurvey[EmployeeID],tbl_ManagerSurvey[[#This Row],[EmployeeID]])</f>
        <v>1</v>
      </c>
    </row>
    <row r="979" spans="1:4" x14ac:dyDescent="0.25">
      <c r="A979">
        <v>978</v>
      </c>
      <c r="B979">
        <v>3</v>
      </c>
      <c r="C979">
        <v>4</v>
      </c>
      <c r="D979">
        <f>COUNTIF(tbl_ManagerSurvey[EmployeeID],tbl_ManagerSurvey[[#This Row],[EmployeeID]])</f>
        <v>1</v>
      </c>
    </row>
    <row r="980" spans="1:4" x14ac:dyDescent="0.25">
      <c r="A980">
        <v>979</v>
      </c>
      <c r="B980">
        <v>3</v>
      </c>
      <c r="C980">
        <v>4</v>
      </c>
      <c r="D980">
        <f>COUNTIF(tbl_ManagerSurvey[EmployeeID],tbl_ManagerSurvey[[#This Row],[EmployeeID]])</f>
        <v>1</v>
      </c>
    </row>
    <row r="981" spans="1:4" x14ac:dyDescent="0.25">
      <c r="A981">
        <v>980</v>
      </c>
      <c r="B981">
        <v>3</v>
      </c>
      <c r="C981">
        <v>3</v>
      </c>
      <c r="D981">
        <f>COUNTIF(tbl_ManagerSurvey[EmployeeID],tbl_ManagerSurvey[[#This Row],[EmployeeID]])</f>
        <v>1</v>
      </c>
    </row>
    <row r="982" spans="1:4" x14ac:dyDescent="0.25">
      <c r="A982">
        <v>981</v>
      </c>
      <c r="B982">
        <v>3</v>
      </c>
      <c r="C982">
        <v>3</v>
      </c>
      <c r="D982">
        <f>COUNTIF(tbl_ManagerSurvey[EmployeeID],tbl_ManagerSurvey[[#This Row],[EmployeeID]])</f>
        <v>1</v>
      </c>
    </row>
    <row r="983" spans="1:4" x14ac:dyDescent="0.25">
      <c r="A983">
        <v>982</v>
      </c>
      <c r="B983">
        <v>3</v>
      </c>
      <c r="C983">
        <v>3</v>
      </c>
      <c r="D983">
        <f>COUNTIF(tbl_ManagerSurvey[EmployeeID],tbl_ManagerSurvey[[#This Row],[EmployeeID]])</f>
        <v>1</v>
      </c>
    </row>
    <row r="984" spans="1:4" x14ac:dyDescent="0.25">
      <c r="A984">
        <v>983</v>
      </c>
      <c r="B984">
        <v>2</v>
      </c>
      <c r="C984">
        <v>3</v>
      </c>
      <c r="D984">
        <f>COUNTIF(tbl_ManagerSurvey[EmployeeID],tbl_ManagerSurvey[[#This Row],[EmployeeID]])</f>
        <v>1</v>
      </c>
    </row>
    <row r="985" spans="1:4" x14ac:dyDescent="0.25">
      <c r="A985">
        <v>984</v>
      </c>
      <c r="B985">
        <v>2</v>
      </c>
      <c r="C985">
        <v>3</v>
      </c>
      <c r="D985">
        <f>COUNTIF(tbl_ManagerSurvey[EmployeeID],tbl_ManagerSurvey[[#This Row],[EmployeeID]])</f>
        <v>1</v>
      </c>
    </row>
    <row r="986" spans="1:4" x14ac:dyDescent="0.25">
      <c r="A986">
        <v>985</v>
      </c>
      <c r="B986">
        <v>2</v>
      </c>
      <c r="C986">
        <v>3</v>
      </c>
      <c r="D986">
        <f>COUNTIF(tbl_ManagerSurvey[EmployeeID],tbl_ManagerSurvey[[#This Row],[EmployeeID]])</f>
        <v>1</v>
      </c>
    </row>
    <row r="987" spans="1:4" x14ac:dyDescent="0.25">
      <c r="A987">
        <v>986</v>
      </c>
      <c r="B987">
        <v>3</v>
      </c>
      <c r="C987">
        <v>3</v>
      </c>
      <c r="D987">
        <f>COUNTIF(tbl_ManagerSurvey[EmployeeID],tbl_ManagerSurvey[[#This Row],[EmployeeID]])</f>
        <v>1</v>
      </c>
    </row>
    <row r="988" spans="1:4" x14ac:dyDescent="0.25">
      <c r="A988">
        <v>987</v>
      </c>
      <c r="B988">
        <v>3</v>
      </c>
      <c r="C988">
        <v>3</v>
      </c>
      <c r="D988">
        <f>COUNTIF(tbl_ManagerSurvey[EmployeeID],tbl_ManagerSurvey[[#This Row],[EmployeeID]])</f>
        <v>1</v>
      </c>
    </row>
    <row r="989" spans="1:4" x14ac:dyDescent="0.25">
      <c r="A989">
        <v>988</v>
      </c>
      <c r="B989">
        <v>3</v>
      </c>
      <c r="C989">
        <v>3</v>
      </c>
      <c r="D989">
        <f>COUNTIF(tbl_ManagerSurvey[EmployeeID],tbl_ManagerSurvey[[#This Row],[EmployeeID]])</f>
        <v>1</v>
      </c>
    </row>
    <row r="990" spans="1:4" x14ac:dyDescent="0.25">
      <c r="A990">
        <v>989</v>
      </c>
      <c r="B990">
        <v>3</v>
      </c>
      <c r="C990">
        <v>3</v>
      </c>
      <c r="D990">
        <f>COUNTIF(tbl_ManagerSurvey[EmployeeID],tbl_ManagerSurvey[[#This Row],[EmployeeID]])</f>
        <v>1</v>
      </c>
    </row>
    <row r="991" spans="1:4" x14ac:dyDescent="0.25">
      <c r="A991">
        <v>990</v>
      </c>
      <c r="B991">
        <v>4</v>
      </c>
      <c r="C991">
        <v>3</v>
      </c>
      <c r="D991">
        <f>COUNTIF(tbl_ManagerSurvey[EmployeeID],tbl_ManagerSurvey[[#This Row],[EmployeeID]])</f>
        <v>1</v>
      </c>
    </row>
    <row r="992" spans="1:4" x14ac:dyDescent="0.25">
      <c r="A992">
        <v>991</v>
      </c>
      <c r="B992">
        <v>2</v>
      </c>
      <c r="C992">
        <v>3</v>
      </c>
      <c r="D992">
        <f>COUNTIF(tbl_ManagerSurvey[EmployeeID],tbl_ManagerSurvey[[#This Row],[EmployeeID]])</f>
        <v>1</v>
      </c>
    </row>
    <row r="993" spans="1:4" x14ac:dyDescent="0.25">
      <c r="A993">
        <v>992</v>
      </c>
      <c r="B993">
        <v>3</v>
      </c>
      <c r="C993">
        <v>3</v>
      </c>
      <c r="D993">
        <f>COUNTIF(tbl_ManagerSurvey[EmployeeID],tbl_ManagerSurvey[[#This Row],[EmployeeID]])</f>
        <v>1</v>
      </c>
    </row>
    <row r="994" spans="1:4" x14ac:dyDescent="0.25">
      <c r="A994">
        <v>993</v>
      </c>
      <c r="B994">
        <v>3</v>
      </c>
      <c r="C994">
        <v>4</v>
      </c>
      <c r="D994">
        <f>COUNTIF(tbl_ManagerSurvey[EmployeeID],tbl_ManagerSurvey[[#This Row],[EmployeeID]])</f>
        <v>1</v>
      </c>
    </row>
    <row r="995" spans="1:4" x14ac:dyDescent="0.25">
      <c r="A995">
        <v>994</v>
      </c>
      <c r="B995">
        <v>3</v>
      </c>
      <c r="C995">
        <v>3</v>
      </c>
      <c r="D995">
        <f>COUNTIF(tbl_ManagerSurvey[EmployeeID],tbl_ManagerSurvey[[#This Row],[EmployeeID]])</f>
        <v>1</v>
      </c>
    </row>
    <row r="996" spans="1:4" x14ac:dyDescent="0.25">
      <c r="A996">
        <v>995</v>
      </c>
      <c r="B996">
        <v>2</v>
      </c>
      <c r="C996">
        <v>3</v>
      </c>
      <c r="D996">
        <f>COUNTIF(tbl_ManagerSurvey[EmployeeID],tbl_ManagerSurvey[[#This Row],[EmployeeID]])</f>
        <v>1</v>
      </c>
    </row>
    <row r="997" spans="1:4" x14ac:dyDescent="0.25">
      <c r="A997">
        <v>996</v>
      </c>
      <c r="B997">
        <v>3</v>
      </c>
      <c r="C997">
        <v>3</v>
      </c>
      <c r="D997">
        <f>COUNTIF(tbl_ManagerSurvey[EmployeeID],tbl_ManagerSurvey[[#This Row],[EmployeeID]])</f>
        <v>1</v>
      </c>
    </row>
    <row r="998" spans="1:4" x14ac:dyDescent="0.25">
      <c r="A998">
        <v>997</v>
      </c>
      <c r="B998">
        <v>3</v>
      </c>
      <c r="C998">
        <v>3</v>
      </c>
      <c r="D998">
        <f>COUNTIF(tbl_ManagerSurvey[EmployeeID],tbl_ManagerSurvey[[#This Row],[EmployeeID]])</f>
        <v>1</v>
      </c>
    </row>
    <row r="999" spans="1:4" x14ac:dyDescent="0.25">
      <c r="A999">
        <v>998</v>
      </c>
      <c r="B999">
        <v>1</v>
      </c>
      <c r="C999">
        <v>3</v>
      </c>
      <c r="D999">
        <f>COUNTIF(tbl_ManagerSurvey[EmployeeID],tbl_ManagerSurvey[[#This Row],[EmployeeID]])</f>
        <v>1</v>
      </c>
    </row>
    <row r="1000" spans="1:4" x14ac:dyDescent="0.25">
      <c r="A1000">
        <v>999</v>
      </c>
      <c r="B1000">
        <v>3</v>
      </c>
      <c r="C1000">
        <v>3</v>
      </c>
      <c r="D1000">
        <f>COUNTIF(tbl_ManagerSurvey[EmployeeID],tbl_ManagerSurvey[[#This Row],[EmployeeID]])</f>
        <v>1</v>
      </c>
    </row>
    <row r="1001" spans="1:4" x14ac:dyDescent="0.25">
      <c r="A1001">
        <v>1000</v>
      </c>
      <c r="B1001">
        <v>3</v>
      </c>
      <c r="C1001">
        <v>3</v>
      </c>
      <c r="D1001">
        <f>COUNTIF(tbl_ManagerSurvey[EmployeeID],tbl_ManagerSurvey[[#This Row],[EmployeeID]])</f>
        <v>1</v>
      </c>
    </row>
    <row r="1002" spans="1:4" x14ac:dyDescent="0.25">
      <c r="A1002">
        <v>1001</v>
      </c>
      <c r="B1002">
        <v>3</v>
      </c>
      <c r="C1002">
        <v>3</v>
      </c>
      <c r="D1002">
        <f>COUNTIF(tbl_ManagerSurvey[EmployeeID],tbl_ManagerSurvey[[#This Row],[EmployeeID]])</f>
        <v>1</v>
      </c>
    </row>
    <row r="1003" spans="1:4" x14ac:dyDescent="0.25">
      <c r="A1003">
        <v>1002</v>
      </c>
      <c r="B1003">
        <v>3</v>
      </c>
      <c r="C1003">
        <v>3</v>
      </c>
      <c r="D1003">
        <f>COUNTIF(tbl_ManagerSurvey[EmployeeID],tbl_ManagerSurvey[[#This Row],[EmployeeID]])</f>
        <v>1</v>
      </c>
    </row>
    <row r="1004" spans="1:4" x14ac:dyDescent="0.25">
      <c r="A1004">
        <v>1003</v>
      </c>
      <c r="B1004">
        <v>3</v>
      </c>
      <c r="C1004">
        <v>3</v>
      </c>
      <c r="D1004">
        <f>COUNTIF(tbl_ManagerSurvey[EmployeeID],tbl_ManagerSurvey[[#This Row],[EmployeeID]])</f>
        <v>1</v>
      </c>
    </row>
    <row r="1005" spans="1:4" x14ac:dyDescent="0.25">
      <c r="A1005">
        <v>1004</v>
      </c>
      <c r="B1005">
        <v>2</v>
      </c>
      <c r="C1005">
        <v>3</v>
      </c>
      <c r="D1005">
        <f>COUNTIF(tbl_ManagerSurvey[EmployeeID],tbl_ManagerSurvey[[#This Row],[EmployeeID]])</f>
        <v>1</v>
      </c>
    </row>
    <row r="1006" spans="1:4" x14ac:dyDescent="0.25">
      <c r="A1006">
        <v>1005</v>
      </c>
      <c r="B1006">
        <v>3</v>
      </c>
      <c r="C1006">
        <v>3</v>
      </c>
      <c r="D1006">
        <f>COUNTIF(tbl_ManagerSurvey[EmployeeID],tbl_ManagerSurvey[[#This Row],[EmployeeID]])</f>
        <v>1</v>
      </c>
    </row>
    <row r="1007" spans="1:4" x14ac:dyDescent="0.25">
      <c r="A1007">
        <v>1006</v>
      </c>
      <c r="B1007">
        <v>3</v>
      </c>
      <c r="C1007">
        <v>3</v>
      </c>
      <c r="D1007">
        <f>COUNTIF(tbl_ManagerSurvey[EmployeeID],tbl_ManagerSurvey[[#This Row],[EmployeeID]])</f>
        <v>1</v>
      </c>
    </row>
    <row r="1008" spans="1:4" x14ac:dyDescent="0.25">
      <c r="A1008">
        <v>1007</v>
      </c>
      <c r="B1008">
        <v>3</v>
      </c>
      <c r="C1008">
        <v>4</v>
      </c>
      <c r="D1008">
        <f>COUNTIF(tbl_ManagerSurvey[EmployeeID],tbl_ManagerSurvey[[#This Row],[EmployeeID]])</f>
        <v>1</v>
      </c>
    </row>
    <row r="1009" spans="1:4" x14ac:dyDescent="0.25">
      <c r="A1009">
        <v>1008</v>
      </c>
      <c r="B1009">
        <v>3</v>
      </c>
      <c r="C1009">
        <v>3</v>
      </c>
      <c r="D1009">
        <f>COUNTIF(tbl_ManagerSurvey[EmployeeID],tbl_ManagerSurvey[[#This Row],[EmployeeID]])</f>
        <v>1</v>
      </c>
    </row>
    <row r="1010" spans="1:4" x14ac:dyDescent="0.25">
      <c r="A1010">
        <v>1009</v>
      </c>
      <c r="B1010">
        <v>3</v>
      </c>
      <c r="C1010">
        <v>3</v>
      </c>
      <c r="D1010">
        <f>COUNTIF(tbl_ManagerSurvey[EmployeeID],tbl_ManagerSurvey[[#This Row],[EmployeeID]])</f>
        <v>1</v>
      </c>
    </row>
    <row r="1011" spans="1:4" x14ac:dyDescent="0.25">
      <c r="A1011">
        <v>1010</v>
      </c>
      <c r="B1011">
        <v>2</v>
      </c>
      <c r="C1011">
        <v>4</v>
      </c>
      <c r="D1011">
        <f>COUNTIF(tbl_ManagerSurvey[EmployeeID],tbl_ManagerSurvey[[#This Row],[EmployeeID]])</f>
        <v>1</v>
      </c>
    </row>
    <row r="1012" spans="1:4" x14ac:dyDescent="0.25">
      <c r="A1012">
        <v>1011</v>
      </c>
      <c r="B1012">
        <v>4</v>
      </c>
      <c r="C1012">
        <v>3</v>
      </c>
      <c r="D1012">
        <f>COUNTIF(tbl_ManagerSurvey[EmployeeID],tbl_ManagerSurvey[[#This Row],[EmployeeID]])</f>
        <v>1</v>
      </c>
    </row>
    <row r="1013" spans="1:4" x14ac:dyDescent="0.25">
      <c r="A1013">
        <v>1012</v>
      </c>
      <c r="B1013">
        <v>3</v>
      </c>
      <c r="C1013">
        <v>3</v>
      </c>
      <c r="D1013">
        <f>COUNTIF(tbl_ManagerSurvey[EmployeeID],tbl_ManagerSurvey[[#This Row],[EmployeeID]])</f>
        <v>1</v>
      </c>
    </row>
    <row r="1014" spans="1:4" x14ac:dyDescent="0.25">
      <c r="A1014">
        <v>1013</v>
      </c>
      <c r="B1014">
        <v>3</v>
      </c>
      <c r="C1014">
        <v>3</v>
      </c>
      <c r="D1014">
        <f>COUNTIF(tbl_ManagerSurvey[EmployeeID],tbl_ManagerSurvey[[#This Row],[EmployeeID]])</f>
        <v>1</v>
      </c>
    </row>
    <row r="1015" spans="1:4" x14ac:dyDescent="0.25">
      <c r="A1015">
        <v>1014</v>
      </c>
      <c r="B1015">
        <v>4</v>
      </c>
      <c r="C1015">
        <v>3</v>
      </c>
      <c r="D1015">
        <f>COUNTIF(tbl_ManagerSurvey[EmployeeID],tbl_ManagerSurvey[[#This Row],[EmployeeID]])</f>
        <v>1</v>
      </c>
    </row>
    <row r="1016" spans="1:4" x14ac:dyDescent="0.25">
      <c r="A1016">
        <v>1015</v>
      </c>
      <c r="B1016">
        <v>2</v>
      </c>
      <c r="C1016">
        <v>3</v>
      </c>
      <c r="D1016">
        <f>COUNTIF(tbl_ManagerSurvey[EmployeeID],tbl_ManagerSurvey[[#This Row],[EmployeeID]])</f>
        <v>1</v>
      </c>
    </row>
    <row r="1017" spans="1:4" x14ac:dyDescent="0.25">
      <c r="A1017">
        <v>1016</v>
      </c>
      <c r="B1017">
        <v>3</v>
      </c>
      <c r="C1017">
        <v>3</v>
      </c>
      <c r="D1017">
        <f>COUNTIF(tbl_ManagerSurvey[EmployeeID],tbl_ManagerSurvey[[#This Row],[EmployeeID]])</f>
        <v>1</v>
      </c>
    </row>
    <row r="1018" spans="1:4" x14ac:dyDescent="0.25">
      <c r="A1018">
        <v>1017</v>
      </c>
      <c r="B1018">
        <v>2</v>
      </c>
      <c r="C1018">
        <v>3</v>
      </c>
      <c r="D1018">
        <f>COUNTIF(tbl_ManagerSurvey[EmployeeID],tbl_ManagerSurvey[[#This Row],[EmployeeID]])</f>
        <v>1</v>
      </c>
    </row>
    <row r="1019" spans="1:4" x14ac:dyDescent="0.25">
      <c r="A1019">
        <v>1018</v>
      </c>
      <c r="B1019">
        <v>3</v>
      </c>
      <c r="C1019">
        <v>3</v>
      </c>
      <c r="D1019">
        <f>COUNTIF(tbl_ManagerSurvey[EmployeeID],tbl_ManagerSurvey[[#This Row],[EmployeeID]])</f>
        <v>1</v>
      </c>
    </row>
    <row r="1020" spans="1:4" x14ac:dyDescent="0.25">
      <c r="A1020">
        <v>1019</v>
      </c>
      <c r="B1020">
        <v>2</v>
      </c>
      <c r="C1020">
        <v>3</v>
      </c>
      <c r="D1020">
        <f>COUNTIF(tbl_ManagerSurvey[EmployeeID],tbl_ManagerSurvey[[#This Row],[EmployeeID]])</f>
        <v>1</v>
      </c>
    </row>
    <row r="1021" spans="1:4" x14ac:dyDescent="0.25">
      <c r="A1021">
        <v>1020</v>
      </c>
      <c r="B1021">
        <v>4</v>
      </c>
      <c r="C1021">
        <v>3</v>
      </c>
      <c r="D1021">
        <f>COUNTIF(tbl_ManagerSurvey[EmployeeID],tbl_ManagerSurvey[[#This Row],[EmployeeID]])</f>
        <v>1</v>
      </c>
    </row>
    <row r="1022" spans="1:4" x14ac:dyDescent="0.25">
      <c r="A1022">
        <v>1021</v>
      </c>
      <c r="B1022">
        <v>2</v>
      </c>
      <c r="C1022">
        <v>3</v>
      </c>
      <c r="D1022">
        <f>COUNTIF(tbl_ManagerSurvey[EmployeeID],tbl_ManagerSurvey[[#This Row],[EmployeeID]])</f>
        <v>1</v>
      </c>
    </row>
    <row r="1023" spans="1:4" x14ac:dyDescent="0.25">
      <c r="A1023">
        <v>1022</v>
      </c>
      <c r="B1023">
        <v>4</v>
      </c>
      <c r="C1023">
        <v>3</v>
      </c>
      <c r="D1023">
        <f>COUNTIF(tbl_ManagerSurvey[EmployeeID],tbl_ManagerSurvey[[#This Row],[EmployeeID]])</f>
        <v>1</v>
      </c>
    </row>
    <row r="1024" spans="1:4" x14ac:dyDescent="0.25">
      <c r="A1024">
        <v>1023</v>
      </c>
      <c r="B1024">
        <v>3</v>
      </c>
      <c r="C1024">
        <v>3</v>
      </c>
      <c r="D1024">
        <f>COUNTIF(tbl_ManagerSurvey[EmployeeID],tbl_ManagerSurvey[[#This Row],[EmployeeID]])</f>
        <v>1</v>
      </c>
    </row>
    <row r="1025" spans="1:4" x14ac:dyDescent="0.25">
      <c r="A1025">
        <v>1024</v>
      </c>
      <c r="B1025">
        <v>3</v>
      </c>
      <c r="C1025">
        <v>4</v>
      </c>
      <c r="D1025">
        <f>COUNTIF(tbl_ManagerSurvey[EmployeeID],tbl_ManagerSurvey[[#This Row],[EmployeeID]])</f>
        <v>1</v>
      </c>
    </row>
    <row r="1026" spans="1:4" x14ac:dyDescent="0.25">
      <c r="A1026">
        <v>1025</v>
      </c>
      <c r="B1026">
        <v>3</v>
      </c>
      <c r="C1026">
        <v>3</v>
      </c>
      <c r="D1026">
        <f>COUNTIF(tbl_ManagerSurvey[EmployeeID],tbl_ManagerSurvey[[#This Row],[EmployeeID]])</f>
        <v>1</v>
      </c>
    </row>
    <row r="1027" spans="1:4" x14ac:dyDescent="0.25">
      <c r="A1027">
        <v>1026</v>
      </c>
      <c r="B1027">
        <v>3</v>
      </c>
      <c r="C1027">
        <v>3</v>
      </c>
      <c r="D1027">
        <f>COUNTIF(tbl_ManagerSurvey[EmployeeID],tbl_ManagerSurvey[[#This Row],[EmployeeID]])</f>
        <v>1</v>
      </c>
    </row>
    <row r="1028" spans="1:4" x14ac:dyDescent="0.25">
      <c r="A1028">
        <v>1027</v>
      </c>
      <c r="B1028">
        <v>2</v>
      </c>
      <c r="C1028">
        <v>3</v>
      </c>
      <c r="D1028">
        <f>COUNTIF(tbl_ManagerSurvey[EmployeeID],tbl_ManagerSurvey[[#This Row],[EmployeeID]])</f>
        <v>1</v>
      </c>
    </row>
    <row r="1029" spans="1:4" x14ac:dyDescent="0.25">
      <c r="A1029">
        <v>1028</v>
      </c>
      <c r="B1029">
        <v>3</v>
      </c>
      <c r="C1029">
        <v>3</v>
      </c>
      <c r="D1029">
        <f>COUNTIF(tbl_ManagerSurvey[EmployeeID],tbl_ManagerSurvey[[#This Row],[EmployeeID]])</f>
        <v>1</v>
      </c>
    </row>
    <row r="1030" spans="1:4" x14ac:dyDescent="0.25">
      <c r="A1030">
        <v>1029</v>
      </c>
      <c r="B1030">
        <v>3</v>
      </c>
      <c r="C1030">
        <v>3</v>
      </c>
      <c r="D1030">
        <f>COUNTIF(tbl_ManagerSurvey[EmployeeID],tbl_ManagerSurvey[[#This Row],[EmployeeID]])</f>
        <v>1</v>
      </c>
    </row>
    <row r="1031" spans="1:4" x14ac:dyDescent="0.25">
      <c r="A1031">
        <v>1030</v>
      </c>
      <c r="B1031">
        <v>3</v>
      </c>
      <c r="C1031">
        <v>3</v>
      </c>
      <c r="D1031">
        <f>COUNTIF(tbl_ManagerSurvey[EmployeeID],tbl_ManagerSurvey[[#This Row],[EmployeeID]])</f>
        <v>1</v>
      </c>
    </row>
    <row r="1032" spans="1:4" x14ac:dyDescent="0.25">
      <c r="A1032">
        <v>1031</v>
      </c>
      <c r="B1032">
        <v>3</v>
      </c>
      <c r="C1032">
        <v>3</v>
      </c>
      <c r="D1032">
        <f>COUNTIF(tbl_ManagerSurvey[EmployeeID],tbl_ManagerSurvey[[#This Row],[EmployeeID]])</f>
        <v>1</v>
      </c>
    </row>
    <row r="1033" spans="1:4" x14ac:dyDescent="0.25">
      <c r="A1033">
        <v>1032</v>
      </c>
      <c r="B1033">
        <v>3</v>
      </c>
      <c r="C1033">
        <v>3</v>
      </c>
      <c r="D1033">
        <f>COUNTIF(tbl_ManagerSurvey[EmployeeID],tbl_ManagerSurvey[[#This Row],[EmployeeID]])</f>
        <v>1</v>
      </c>
    </row>
    <row r="1034" spans="1:4" x14ac:dyDescent="0.25">
      <c r="A1034">
        <v>1033</v>
      </c>
      <c r="B1034">
        <v>4</v>
      </c>
      <c r="C1034">
        <v>4</v>
      </c>
      <c r="D1034">
        <f>COUNTIF(tbl_ManagerSurvey[EmployeeID],tbl_ManagerSurvey[[#This Row],[EmployeeID]])</f>
        <v>1</v>
      </c>
    </row>
    <row r="1035" spans="1:4" x14ac:dyDescent="0.25">
      <c r="A1035">
        <v>1034</v>
      </c>
      <c r="B1035">
        <v>3</v>
      </c>
      <c r="C1035">
        <v>3</v>
      </c>
      <c r="D1035">
        <f>COUNTIF(tbl_ManagerSurvey[EmployeeID],tbl_ManagerSurvey[[#This Row],[EmployeeID]])</f>
        <v>1</v>
      </c>
    </row>
    <row r="1036" spans="1:4" x14ac:dyDescent="0.25">
      <c r="A1036">
        <v>1035</v>
      </c>
      <c r="B1036">
        <v>2</v>
      </c>
      <c r="C1036">
        <v>3</v>
      </c>
      <c r="D1036">
        <f>COUNTIF(tbl_ManagerSurvey[EmployeeID],tbl_ManagerSurvey[[#This Row],[EmployeeID]])</f>
        <v>1</v>
      </c>
    </row>
    <row r="1037" spans="1:4" x14ac:dyDescent="0.25">
      <c r="A1037">
        <v>1036</v>
      </c>
      <c r="B1037">
        <v>3</v>
      </c>
      <c r="C1037">
        <v>3</v>
      </c>
      <c r="D1037">
        <f>COUNTIF(tbl_ManagerSurvey[EmployeeID],tbl_ManagerSurvey[[#This Row],[EmployeeID]])</f>
        <v>1</v>
      </c>
    </row>
    <row r="1038" spans="1:4" x14ac:dyDescent="0.25">
      <c r="A1038">
        <v>1037</v>
      </c>
      <c r="B1038">
        <v>1</v>
      </c>
      <c r="C1038">
        <v>3</v>
      </c>
      <c r="D1038">
        <f>COUNTIF(tbl_ManagerSurvey[EmployeeID],tbl_ManagerSurvey[[#This Row],[EmployeeID]])</f>
        <v>1</v>
      </c>
    </row>
    <row r="1039" spans="1:4" x14ac:dyDescent="0.25">
      <c r="A1039">
        <v>1038</v>
      </c>
      <c r="B1039">
        <v>2</v>
      </c>
      <c r="C1039">
        <v>3</v>
      </c>
      <c r="D1039">
        <f>COUNTIF(tbl_ManagerSurvey[EmployeeID],tbl_ManagerSurvey[[#This Row],[EmployeeID]])</f>
        <v>1</v>
      </c>
    </row>
    <row r="1040" spans="1:4" x14ac:dyDescent="0.25">
      <c r="A1040">
        <v>1039</v>
      </c>
      <c r="B1040">
        <v>3</v>
      </c>
      <c r="C1040">
        <v>3</v>
      </c>
      <c r="D1040">
        <f>COUNTIF(tbl_ManagerSurvey[EmployeeID],tbl_ManagerSurvey[[#This Row],[EmployeeID]])</f>
        <v>1</v>
      </c>
    </row>
    <row r="1041" spans="1:4" x14ac:dyDescent="0.25">
      <c r="A1041">
        <v>1040</v>
      </c>
      <c r="B1041">
        <v>2</v>
      </c>
      <c r="C1041">
        <v>3</v>
      </c>
      <c r="D1041">
        <f>COUNTIF(tbl_ManagerSurvey[EmployeeID],tbl_ManagerSurvey[[#This Row],[EmployeeID]])</f>
        <v>1</v>
      </c>
    </row>
    <row r="1042" spans="1:4" x14ac:dyDescent="0.25">
      <c r="A1042">
        <v>1041</v>
      </c>
      <c r="B1042">
        <v>3</v>
      </c>
      <c r="C1042">
        <v>3</v>
      </c>
      <c r="D1042">
        <f>COUNTIF(tbl_ManagerSurvey[EmployeeID],tbl_ManagerSurvey[[#This Row],[EmployeeID]])</f>
        <v>1</v>
      </c>
    </row>
    <row r="1043" spans="1:4" x14ac:dyDescent="0.25">
      <c r="A1043">
        <v>1042</v>
      </c>
      <c r="B1043">
        <v>3</v>
      </c>
      <c r="C1043">
        <v>3</v>
      </c>
      <c r="D1043">
        <f>COUNTIF(tbl_ManagerSurvey[EmployeeID],tbl_ManagerSurvey[[#This Row],[EmployeeID]])</f>
        <v>1</v>
      </c>
    </row>
    <row r="1044" spans="1:4" x14ac:dyDescent="0.25">
      <c r="A1044">
        <v>1043</v>
      </c>
      <c r="B1044">
        <v>2</v>
      </c>
      <c r="C1044">
        <v>3</v>
      </c>
      <c r="D1044">
        <f>COUNTIF(tbl_ManagerSurvey[EmployeeID],tbl_ManagerSurvey[[#This Row],[EmployeeID]])</f>
        <v>1</v>
      </c>
    </row>
    <row r="1045" spans="1:4" x14ac:dyDescent="0.25">
      <c r="A1045">
        <v>1044</v>
      </c>
      <c r="B1045">
        <v>3</v>
      </c>
      <c r="C1045">
        <v>3</v>
      </c>
      <c r="D1045">
        <f>COUNTIF(tbl_ManagerSurvey[EmployeeID],tbl_ManagerSurvey[[#This Row],[EmployeeID]])</f>
        <v>1</v>
      </c>
    </row>
    <row r="1046" spans="1:4" x14ac:dyDescent="0.25">
      <c r="A1046">
        <v>1045</v>
      </c>
      <c r="B1046">
        <v>2</v>
      </c>
      <c r="C1046">
        <v>3</v>
      </c>
      <c r="D1046">
        <f>COUNTIF(tbl_ManagerSurvey[EmployeeID],tbl_ManagerSurvey[[#This Row],[EmployeeID]])</f>
        <v>1</v>
      </c>
    </row>
    <row r="1047" spans="1:4" x14ac:dyDescent="0.25">
      <c r="A1047">
        <v>1046</v>
      </c>
      <c r="B1047">
        <v>3</v>
      </c>
      <c r="C1047">
        <v>3</v>
      </c>
      <c r="D1047">
        <f>COUNTIF(tbl_ManagerSurvey[EmployeeID],tbl_ManagerSurvey[[#This Row],[EmployeeID]])</f>
        <v>1</v>
      </c>
    </row>
    <row r="1048" spans="1:4" x14ac:dyDescent="0.25">
      <c r="A1048">
        <v>1047</v>
      </c>
      <c r="B1048">
        <v>3</v>
      </c>
      <c r="C1048">
        <v>3</v>
      </c>
      <c r="D1048">
        <f>COUNTIF(tbl_ManagerSurvey[EmployeeID],tbl_ManagerSurvey[[#This Row],[EmployeeID]])</f>
        <v>1</v>
      </c>
    </row>
    <row r="1049" spans="1:4" x14ac:dyDescent="0.25">
      <c r="A1049">
        <v>1048</v>
      </c>
      <c r="B1049">
        <v>2</v>
      </c>
      <c r="C1049">
        <v>3</v>
      </c>
      <c r="D1049">
        <f>COUNTIF(tbl_ManagerSurvey[EmployeeID],tbl_ManagerSurvey[[#This Row],[EmployeeID]])</f>
        <v>1</v>
      </c>
    </row>
    <row r="1050" spans="1:4" x14ac:dyDescent="0.25">
      <c r="A1050">
        <v>1049</v>
      </c>
      <c r="B1050">
        <v>3</v>
      </c>
      <c r="C1050">
        <v>3</v>
      </c>
      <c r="D1050">
        <f>COUNTIF(tbl_ManagerSurvey[EmployeeID],tbl_ManagerSurvey[[#This Row],[EmployeeID]])</f>
        <v>1</v>
      </c>
    </row>
    <row r="1051" spans="1:4" x14ac:dyDescent="0.25">
      <c r="A1051">
        <v>1050</v>
      </c>
      <c r="B1051">
        <v>3</v>
      </c>
      <c r="C1051">
        <v>3</v>
      </c>
      <c r="D1051">
        <f>COUNTIF(tbl_ManagerSurvey[EmployeeID],tbl_ManagerSurvey[[#This Row],[EmployeeID]])</f>
        <v>1</v>
      </c>
    </row>
    <row r="1052" spans="1:4" x14ac:dyDescent="0.25">
      <c r="A1052">
        <v>1051</v>
      </c>
      <c r="B1052">
        <v>1</v>
      </c>
      <c r="C1052">
        <v>3</v>
      </c>
      <c r="D1052">
        <f>COUNTIF(tbl_ManagerSurvey[EmployeeID],tbl_ManagerSurvey[[#This Row],[EmployeeID]])</f>
        <v>1</v>
      </c>
    </row>
    <row r="1053" spans="1:4" x14ac:dyDescent="0.25">
      <c r="A1053">
        <v>1052</v>
      </c>
      <c r="B1053">
        <v>2</v>
      </c>
      <c r="C1053">
        <v>3</v>
      </c>
      <c r="D1053">
        <f>COUNTIF(tbl_ManagerSurvey[EmployeeID],tbl_ManagerSurvey[[#This Row],[EmployeeID]])</f>
        <v>1</v>
      </c>
    </row>
    <row r="1054" spans="1:4" x14ac:dyDescent="0.25">
      <c r="A1054">
        <v>1053</v>
      </c>
      <c r="B1054">
        <v>3</v>
      </c>
      <c r="C1054">
        <v>3</v>
      </c>
      <c r="D1054">
        <f>COUNTIF(tbl_ManagerSurvey[EmployeeID],tbl_ManagerSurvey[[#This Row],[EmployeeID]])</f>
        <v>1</v>
      </c>
    </row>
    <row r="1055" spans="1:4" x14ac:dyDescent="0.25">
      <c r="A1055">
        <v>1054</v>
      </c>
      <c r="B1055">
        <v>3</v>
      </c>
      <c r="C1055">
        <v>4</v>
      </c>
      <c r="D1055">
        <f>COUNTIF(tbl_ManagerSurvey[EmployeeID],tbl_ManagerSurvey[[#This Row],[EmployeeID]])</f>
        <v>1</v>
      </c>
    </row>
    <row r="1056" spans="1:4" x14ac:dyDescent="0.25">
      <c r="A1056">
        <v>1055</v>
      </c>
      <c r="B1056">
        <v>3</v>
      </c>
      <c r="C1056">
        <v>3</v>
      </c>
      <c r="D1056">
        <f>COUNTIF(tbl_ManagerSurvey[EmployeeID],tbl_ManagerSurvey[[#This Row],[EmployeeID]])</f>
        <v>1</v>
      </c>
    </row>
    <row r="1057" spans="1:4" x14ac:dyDescent="0.25">
      <c r="A1057">
        <v>1056</v>
      </c>
      <c r="B1057">
        <v>2</v>
      </c>
      <c r="C1057">
        <v>3</v>
      </c>
      <c r="D1057">
        <f>COUNTIF(tbl_ManagerSurvey[EmployeeID],tbl_ManagerSurvey[[#This Row],[EmployeeID]])</f>
        <v>1</v>
      </c>
    </row>
    <row r="1058" spans="1:4" x14ac:dyDescent="0.25">
      <c r="A1058">
        <v>1057</v>
      </c>
      <c r="B1058">
        <v>2</v>
      </c>
      <c r="C1058">
        <v>3</v>
      </c>
      <c r="D1058">
        <f>COUNTIF(tbl_ManagerSurvey[EmployeeID],tbl_ManagerSurvey[[#This Row],[EmployeeID]])</f>
        <v>1</v>
      </c>
    </row>
    <row r="1059" spans="1:4" x14ac:dyDescent="0.25">
      <c r="A1059">
        <v>1058</v>
      </c>
      <c r="B1059">
        <v>3</v>
      </c>
      <c r="C1059">
        <v>3</v>
      </c>
      <c r="D1059">
        <f>COUNTIF(tbl_ManagerSurvey[EmployeeID],tbl_ManagerSurvey[[#This Row],[EmployeeID]])</f>
        <v>1</v>
      </c>
    </row>
    <row r="1060" spans="1:4" x14ac:dyDescent="0.25">
      <c r="A1060">
        <v>1059</v>
      </c>
      <c r="B1060">
        <v>3</v>
      </c>
      <c r="C1060">
        <v>4</v>
      </c>
      <c r="D1060">
        <f>COUNTIF(tbl_ManagerSurvey[EmployeeID],tbl_ManagerSurvey[[#This Row],[EmployeeID]])</f>
        <v>1</v>
      </c>
    </row>
    <row r="1061" spans="1:4" x14ac:dyDescent="0.25">
      <c r="A1061">
        <v>1060</v>
      </c>
      <c r="B1061">
        <v>3</v>
      </c>
      <c r="C1061">
        <v>3</v>
      </c>
      <c r="D1061">
        <f>COUNTIF(tbl_ManagerSurvey[EmployeeID],tbl_ManagerSurvey[[#This Row],[EmployeeID]])</f>
        <v>1</v>
      </c>
    </row>
    <row r="1062" spans="1:4" x14ac:dyDescent="0.25">
      <c r="A1062">
        <v>1061</v>
      </c>
      <c r="B1062">
        <v>3</v>
      </c>
      <c r="C1062">
        <v>3</v>
      </c>
      <c r="D1062">
        <f>COUNTIF(tbl_ManagerSurvey[EmployeeID],tbl_ManagerSurvey[[#This Row],[EmployeeID]])</f>
        <v>1</v>
      </c>
    </row>
    <row r="1063" spans="1:4" x14ac:dyDescent="0.25">
      <c r="A1063">
        <v>1062</v>
      </c>
      <c r="B1063">
        <v>3</v>
      </c>
      <c r="C1063">
        <v>3</v>
      </c>
      <c r="D1063">
        <f>COUNTIF(tbl_ManagerSurvey[EmployeeID],tbl_ManagerSurvey[[#This Row],[EmployeeID]])</f>
        <v>1</v>
      </c>
    </row>
    <row r="1064" spans="1:4" x14ac:dyDescent="0.25">
      <c r="A1064">
        <v>1063</v>
      </c>
      <c r="B1064">
        <v>3</v>
      </c>
      <c r="C1064">
        <v>3</v>
      </c>
      <c r="D1064">
        <f>COUNTIF(tbl_ManagerSurvey[EmployeeID],tbl_ManagerSurvey[[#This Row],[EmployeeID]])</f>
        <v>1</v>
      </c>
    </row>
    <row r="1065" spans="1:4" x14ac:dyDescent="0.25">
      <c r="A1065">
        <v>1064</v>
      </c>
      <c r="B1065">
        <v>2</v>
      </c>
      <c r="C1065">
        <v>3</v>
      </c>
      <c r="D1065">
        <f>COUNTIF(tbl_ManagerSurvey[EmployeeID],tbl_ManagerSurvey[[#This Row],[EmployeeID]])</f>
        <v>1</v>
      </c>
    </row>
    <row r="1066" spans="1:4" x14ac:dyDescent="0.25">
      <c r="A1066">
        <v>1065</v>
      </c>
      <c r="B1066">
        <v>3</v>
      </c>
      <c r="C1066">
        <v>4</v>
      </c>
      <c r="D1066">
        <f>COUNTIF(tbl_ManagerSurvey[EmployeeID],tbl_ManagerSurvey[[#This Row],[EmployeeID]])</f>
        <v>1</v>
      </c>
    </row>
    <row r="1067" spans="1:4" x14ac:dyDescent="0.25">
      <c r="A1067">
        <v>1066</v>
      </c>
      <c r="B1067">
        <v>2</v>
      </c>
      <c r="C1067">
        <v>3</v>
      </c>
      <c r="D1067">
        <f>COUNTIF(tbl_ManagerSurvey[EmployeeID],tbl_ManagerSurvey[[#This Row],[EmployeeID]])</f>
        <v>1</v>
      </c>
    </row>
    <row r="1068" spans="1:4" x14ac:dyDescent="0.25">
      <c r="A1068">
        <v>1067</v>
      </c>
      <c r="B1068">
        <v>3</v>
      </c>
      <c r="C1068">
        <v>3</v>
      </c>
      <c r="D1068">
        <f>COUNTIF(tbl_ManagerSurvey[EmployeeID],tbl_ManagerSurvey[[#This Row],[EmployeeID]])</f>
        <v>1</v>
      </c>
    </row>
    <row r="1069" spans="1:4" x14ac:dyDescent="0.25">
      <c r="A1069">
        <v>1068</v>
      </c>
      <c r="B1069">
        <v>3</v>
      </c>
      <c r="C1069">
        <v>3</v>
      </c>
      <c r="D1069">
        <f>COUNTIF(tbl_ManagerSurvey[EmployeeID],tbl_ManagerSurvey[[#This Row],[EmployeeID]])</f>
        <v>1</v>
      </c>
    </row>
    <row r="1070" spans="1:4" x14ac:dyDescent="0.25">
      <c r="A1070">
        <v>1069</v>
      </c>
      <c r="B1070">
        <v>3</v>
      </c>
      <c r="C1070">
        <v>3</v>
      </c>
      <c r="D1070">
        <f>COUNTIF(tbl_ManagerSurvey[EmployeeID],tbl_ManagerSurvey[[#This Row],[EmployeeID]])</f>
        <v>1</v>
      </c>
    </row>
    <row r="1071" spans="1:4" x14ac:dyDescent="0.25">
      <c r="A1071">
        <v>1070</v>
      </c>
      <c r="B1071">
        <v>3</v>
      </c>
      <c r="C1071">
        <v>3</v>
      </c>
      <c r="D1071">
        <f>COUNTIF(tbl_ManagerSurvey[EmployeeID],tbl_ManagerSurvey[[#This Row],[EmployeeID]])</f>
        <v>1</v>
      </c>
    </row>
    <row r="1072" spans="1:4" x14ac:dyDescent="0.25">
      <c r="A1072">
        <v>1071</v>
      </c>
      <c r="B1072">
        <v>4</v>
      </c>
      <c r="C1072">
        <v>3</v>
      </c>
      <c r="D1072">
        <f>COUNTIF(tbl_ManagerSurvey[EmployeeID],tbl_ManagerSurvey[[#This Row],[EmployeeID]])</f>
        <v>1</v>
      </c>
    </row>
    <row r="1073" spans="1:4" x14ac:dyDescent="0.25">
      <c r="A1073">
        <v>1072</v>
      </c>
      <c r="B1073">
        <v>3</v>
      </c>
      <c r="C1073">
        <v>4</v>
      </c>
      <c r="D1073">
        <f>COUNTIF(tbl_ManagerSurvey[EmployeeID],tbl_ManagerSurvey[[#This Row],[EmployeeID]])</f>
        <v>1</v>
      </c>
    </row>
    <row r="1074" spans="1:4" x14ac:dyDescent="0.25">
      <c r="A1074">
        <v>1073</v>
      </c>
      <c r="B1074">
        <v>2</v>
      </c>
      <c r="C1074">
        <v>3</v>
      </c>
      <c r="D1074">
        <f>COUNTIF(tbl_ManagerSurvey[EmployeeID],tbl_ManagerSurvey[[#This Row],[EmployeeID]])</f>
        <v>1</v>
      </c>
    </row>
    <row r="1075" spans="1:4" x14ac:dyDescent="0.25">
      <c r="A1075">
        <v>1074</v>
      </c>
      <c r="B1075">
        <v>2</v>
      </c>
      <c r="C1075">
        <v>3</v>
      </c>
      <c r="D1075">
        <f>COUNTIF(tbl_ManagerSurvey[EmployeeID],tbl_ManagerSurvey[[#This Row],[EmployeeID]])</f>
        <v>1</v>
      </c>
    </row>
    <row r="1076" spans="1:4" x14ac:dyDescent="0.25">
      <c r="A1076">
        <v>1075</v>
      </c>
      <c r="B1076">
        <v>2</v>
      </c>
      <c r="C1076">
        <v>3</v>
      </c>
      <c r="D1076">
        <f>COUNTIF(tbl_ManagerSurvey[EmployeeID],tbl_ManagerSurvey[[#This Row],[EmployeeID]])</f>
        <v>1</v>
      </c>
    </row>
    <row r="1077" spans="1:4" x14ac:dyDescent="0.25">
      <c r="A1077">
        <v>1076</v>
      </c>
      <c r="B1077">
        <v>4</v>
      </c>
      <c r="C1077">
        <v>4</v>
      </c>
      <c r="D1077">
        <f>COUNTIF(tbl_ManagerSurvey[EmployeeID],tbl_ManagerSurvey[[#This Row],[EmployeeID]])</f>
        <v>1</v>
      </c>
    </row>
    <row r="1078" spans="1:4" x14ac:dyDescent="0.25">
      <c r="A1078">
        <v>1077</v>
      </c>
      <c r="B1078">
        <v>3</v>
      </c>
      <c r="C1078">
        <v>4</v>
      </c>
      <c r="D1078">
        <f>COUNTIF(tbl_ManagerSurvey[EmployeeID],tbl_ManagerSurvey[[#This Row],[EmployeeID]])</f>
        <v>1</v>
      </c>
    </row>
    <row r="1079" spans="1:4" x14ac:dyDescent="0.25">
      <c r="A1079">
        <v>1078</v>
      </c>
      <c r="B1079">
        <v>3</v>
      </c>
      <c r="C1079">
        <v>3</v>
      </c>
      <c r="D1079">
        <f>COUNTIF(tbl_ManagerSurvey[EmployeeID],tbl_ManagerSurvey[[#This Row],[EmployeeID]])</f>
        <v>1</v>
      </c>
    </row>
    <row r="1080" spans="1:4" x14ac:dyDescent="0.25">
      <c r="A1080">
        <v>1079</v>
      </c>
      <c r="B1080">
        <v>3</v>
      </c>
      <c r="C1080">
        <v>3</v>
      </c>
      <c r="D1080">
        <f>COUNTIF(tbl_ManagerSurvey[EmployeeID],tbl_ManagerSurvey[[#This Row],[EmployeeID]])</f>
        <v>1</v>
      </c>
    </row>
    <row r="1081" spans="1:4" x14ac:dyDescent="0.25">
      <c r="A1081">
        <v>1080</v>
      </c>
      <c r="B1081">
        <v>4</v>
      </c>
      <c r="C1081">
        <v>3</v>
      </c>
      <c r="D1081">
        <f>COUNTIF(tbl_ManagerSurvey[EmployeeID],tbl_ManagerSurvey[[#This Row],[EmployeeID]])</f>
        <v>1</v>
      </c>
    </row>
    <row r="1082" spans="1:4" x14ac:dyDescent="0.25">
      <c r="A1082">
        <v>1081</v>
      </c>
      <c r="B1082">
        <v>3</v>
      </c>
      <c r="C1082">
        <v>3</v>
      </c>
      <c r="D1082">
        <f>COUNTIF(tbl_ManagerSurvey[EmployeeID],tbl_ManagerSurvey[[#This Row],[EmployeeID]])</f>
        <v>1</v>
      </c>
    </row>
    <row r="1083" spans="1:4" x14ac:dyDescent="0.25">
      <c r="A1083">
        <v>1082</v>
      </c>
      <c r="B1083">
        <v>3</v>
      </c>
      <c r="C1083">
        <v>3</v>
      </c>
      <c r="D1083">
        <f>COUNTIF(tbl_ManagerSurvey[EmployeeID],tbl_ManagerSurvey[[#This Row],[EmployeeID]])</f>
        <v>1</v>
      </c>
    </row>
    <row r="1084" spans="1:4" x14ac:dyDescent="0.25">
      <c r="A1084">
        <v>1083</v>
      </c>
      <c r="B1084">
        <v>2</v>
      </c>
      <c r="C1084">
        <v>3</v>
      </c>
      <c r="D1084">
        <f>COUNTIF(tbl_ManagerSurvey[EmployeeID],tbl_ManagerSurvey[[#This Row],[EmployeeID]])</f>
        <v>1</v>
      </c>
    </row>
    <row r="1085" spans="1:4" x14ac:dyDescent="0.25">
      <c r="A1085">
        <v>1084</v>
      </c>
      <c r="B1085">
        <v>3</v>
      </c>
      <c r="C1085">
        <v>3</v>
      </c>
      <c r="D1085">
        <f>COUNTIF(tbl_ManagerSurvey[EmployeeID],tbl_ManagerSurvey[[#This Row],[EmployeeID]])</f>
        <v>1</v>
      </c>
    </row>
    <row r="1086" spans="1:4" x14ac:dyDescent="0.25">
      <c r="A1086">
        <v>1085</v>
      </c>
      <c r="B1086">
        <v>3</v>
      </c>
      <c r="C1086">
        <v>3</v>
      </c>
      <c r="D1086">
        <f>COUNTIF(tbl_ManagerSurvey[EmployeeID],tbl_ManagerSurvey[[#This Row],[EmployeeID]])</f>
        <v>1</v>
      </c>
    </row>
    <row r="1087" spans="1:4" x14ac:dyDescent="0.25">
      <c r="A1087">
        <v>1086</v>
      </c>
      <c r="B1087">
        <v>2</v>
      </c>
      <c r="C1087">
        <v>3</v>
      </c>
      <c r="D1087">
        <f>COUNTIF(tbl_ManagerSurvey[EmployeeID],tbl_ManagerSurvey[[#This Row],[EmployeeID]])</f>
        <v>1</v>
      </c>
    </row>
    <row r="1088" spans="1:4" x14ac:dyDescent="0.25">
      <c r="A1088">
        <v>1087</v>
      </c>
      <c r="B1088">
        <v>4</v>
      </c>
      <c r="C1088">
        <v>3</v>
      </c>
      <c r="D1088">
        <f>COUNTIF(tbl_ManagerSurvey[EmployeeID],tbl_ManagerSurvey[[#This Row],[EmployeeID]])</f>
        <v>1</v>
      </c>
    </row>
    <row r="1089" spans="1:4" x14ac:dyDescent="0.25">
      <c r="A1089">
        <v>1088</v>
      </c>
      <c r="B1089">
        <v>2</v>
      </c>
      <c r="C1089">
        <v>4</v>
      </c>
      <c r="D1089">
        <f>COUNTIF(tbl_ManagerSurvey[EmployeeID],tbl_ManagerSurvey[[#This Row],[EmployeeID]])</f>
        <v>1</v>
      </c>
    </row>
    <row r="1090" spans="1:4" x14ac:dyDescent="0.25">
      <c r="A1090">
        <v>1089</v>
      </c>
      <c r="B1090">
        <v>2</v>
      </c>
      <c r="C1090">
        <v>3</v>
      </c>
      <c r="D1090">
        <f>COUNTIF(tbl_ManagerSurvey[EmployeeID],tbl_ManagerSurvey[[#This Row],[EmployeeID]])</f>
        <v>1</v>
      </c>
    </row>
    <row r="1091" spans="1:4" x14ac:dyDescent="0.25">
      <c r="A1091">
        <v>1090</v>
      </c>
      <c r="B1091">
        <v>1</v>
      </c>
      <c r="C1091">
        <v>3</v>
      </c>
      <c r="D1091">
        <f>COUNTIF(tbl_ManagerSurvey[EmployeeID],tbl_ManagerSurvey[[#This Row],[EmployeeID]])</f>
        <v>1</v>
      </c>
    </row>
    <row r="1092" spans="1:4" x14ac:dyDescent="0.25">
      <c r="A1092">
        <v>1091</v>
      </c>
      <c r="B1092">
        <v>3</v>
      </c>
      <c r="C1092">
        <v>3</v>
      </c>
      <c r="D1092">
        <f>COUNTIF(tbl_ManagerSurvey[EmployeeID],tbl_ManagerSurvey[[#This Row],[EmployeeID]])</f>
        <v>1</v>
      </c>
    </row>
    <row r="1093" spans="1:4" x14ac:dyDescent="0.25">
      <c r="A1093">
        <v>1092</v>
      </c>
      <c r="B1093">
        <v>2</v>
      </c>
      <c r="C1093">
        <v>3</v>
      </c>
      <c r="D1093">
        <f>COUNTIF(tbl_ManagerSurvey[EmployeeID],tbl_ManagerSurvey[[#This Row],[EmployeeID]])</f>
        <v>1</v>
      </c>
    </row>
    <row r="1094" spans="1:4" x14ac:dyDescent="0.25">
      <c r="A1094">
        <v>1093</v>
      </c>
      <c r="B1094">
        <v>2</v>
      </c>
      <c r="C1094">
        <v>4</v>
      </c>
      <c r="D1094">
        <f>COUNTIF(tbl_ManagerSurvey[EmployeeID],tbl_ManagerSurvey[[#This Row],[EmployeeID]])</f>
        <v>1</v>
      </c>
    </row>
    <row r="1095" spans="1:4" x14ac:dyDescent="0.25">
      <c r="A1095">
        <v>1094</v>
      </c>
      <c r="B1095">
        <v>4</v>
      </c>
      <c r="C1095">
        <v>3</v>
      </c>
      <c r="D1095">
        <f>COUNTIF(tbl_ManagerSurvey[EmployeeID],tbl_ManagerSurvey[[#This Row],[EmployeeID]])</f>
        <v>1</v>
      </c>
    </row>
    <row r="1096" spans="1:4" x14ac:dyDescent="0.25">
      <c r="A1096">
        <v>1095</v>
      </c>
      <c r="B1096">
        <v>3</v>
      </c>
      <c r="C1096">
        <v>3</v>
      </c>
      <c r="D1096">
        <f>COUNTIF(tbl_ManagerSurvey[EmployeeID],tbl_ManagerSurvey[[#This Row],[EmployeeID]])</f>
        <v>1</v>
      </c>
    </row>
    <row r="1097" spans="1:4" x14ac:dyDescent="0.25">
      <c r="A1097">
        <v>1096</v>
      </c>
      <c r="B1097">
        <v>3</v>
      </c>
      <c r="C1097">
        <v>3</v>
      </c>
      <c r="D1097">
        <f>COUNTIF(tbl_ManagerSurvey[EmployeeID],tbl_ManagerSurvey[[#This Row],[EmployeeID]])</f>
        <v>1</v>
      </c>
    </row>
    <row r="1098" spans="1:4" x14ac:dyDescent="0.25">
      <c r="A1098">
        <v>1097</v>
      </c>
      <c r="B1098">
        <v>3</v>
      </c>
      <c r="C1098">
        <v>4</v>
      </c>
      <c r="D1098">
        <f>COUNTIF(tbl_ManagerSurvey[EmployeeID],tbl_ManagerSurvey[[#This Row],[EmployeeID]])</f>
        <v>1</v>
      </c>
    </row>
    <row r="1099" spans="1:4" x14ac:dyDescent="0.25">
      <c r="A1099">
        <v>1098</v>
      </c>
      <c r="B1099">
        <v>3</v>
      </c>
      <c r="C1099">
        <v>3</v>
      </c>
      <c r="D1099">
        <f>COUNTIF(tbl_ManagerSurvey[EmployeeID],tbl_ManagerSurvey[[#This Row],[EmployeeID]])</f>
        <v>1</v>
      </c>
    </row>
    <row r="1100" spans="1:4" x14ac:dyDescent="0.25">
      <c r="A1100">
        <v>1099</v>
      </c>
      <c r="B1100">
        <v>3</v>
      </c>
      <c r="C1100">
        <v>3</v>
      </c>
      <c r="D1100">
        <f>COUNTIF(tbl_ManagerSurvey[EmployeeID],tbl_ManagerSurvey[[#This Row],[EmployeeID]])</f>
        <v>1</v>
      </c>
    </row>
    <row r="1101" spans="1:4" x14ac:dyDescent="0.25">
      <c r="A1101">
        <v>1100</v>
      </c>
      <c r="B1101">
        <v>3</v>
      </c>
      <c r="C1101">
        <v>3</v>
      </c>
      <c r="D1101">
        <f>COUNTIF(tbl_ManagerSurvey[EmployeeID],tbl_ManagerSurvey[[#This Row],[EmployeeID]])</f>
        <v>1</v>
      </c>
    </row>
    <row r="1102" spans="1:4" x14ac:dyDescent="0.25">
      <c r="A1102">
        <v>1101</v>
      </c>
      <c r="B1102">
        <v>2</v>
      </c>
      <c r="C1102">
        <v>4</v>
      </c>
      <c r="D1102">
        <f>COUNTIF(tbl_ManagerSurvey[EmployeeID],tbl_ManagerSurvey[[#This Row],[EmployeeID]])</f>
        <v>1</v>
      </c>
    </row>
    <row r="1103" spans="1:4" x14ac:dyDescent="0.25">
      <c r="A1103">
        <v>1102</v>
      </c>
      <c r="B1103">
        <v>3</v>
      </c>
      <c r="C1103">
        <v>3</v>
      </c>
      <c r="D1103">
        <f>COUNTIF(tbl_ManagerSurvey[EmployeeID],tbl_ManagerSurvey[[#This Row],[EmployeeID]])</f>
        <v>1</v>
      </c>
    </row>
    <row r="1104" spans="1:4" x14ac:dyDescent="0.25">
      <c r="A1104">
        <v>1103</v>
      </c>
      <c r="B1104">
        <v>4</v>
      </c>
      <c r="C1104">
        <v>4</v>
      </c>
      <c r="D1104">
        <f>COUNTIF(tbl_ManagerSurvey[EmployeeID],tbl_ManagerSurvey[[#This Row],[EmployeeID]])</f>
        <v>1</v>
      </c>
    </row>
    <row r="1105" spans="1:4" x14ac:dyDescent="0.25">
      <c r="A1105">
        <v>1104</v>
      </c>
      <c r="B1105">
        <v>4</v>
      </c>
      <c r="C1105">
        <v>3</v>
      </c>
      <c r="D1105">
        <f>COUNTIF(tbl_ManagerSurvey[EmployeeID],tbl_ManagerSurvey[[#This Row],[EmployeeID]])</f>
        <v>1</v>
      </c>
    </row>
    <row r="1106" spans="1:4" x14ac:dyDescent="0.25">
      <c r="A1106">
        <v>1105</v>
      </c>
      <c r="B1106">
        <v>3</v>
      </c>
      <c r="C1106">
        <v>3</v>
      </c>
      <c r="D1106">
        <f>COUNTIF(tbl_ManagerSurvey[EmployeeID],tbl_ManagerSurvey[[#This Row],[EmployeeID]])</f>
        <v>1</v>
      </c>
    </row>
    <row r="1107" spans="1:4" x14ac:dyDescent="0.25">
      <c r="A1107">
        <v>1106</v>
      </c>
      <c r="B1107">
        <v>3</v>
      </c>
      <c r="C1107">
        <v>3</v>
      </c>
      <c r="D1107">
        <f>COUNTIF(tbl_ManagerSurvey[EmployeeID],tbl_ManagerSurvey[[#This Row],[EmployeeID]])</f>
        <v>1</v>
      </c>
    </row>
    <row r="1108" spans="1:4" x14ac:dyDescent="0.25">
      <c r="A1108">
        <v>1107</v>
      </c>
      <c r="B1108">
        <v>3</v>
      </c>
      <c r="C1108">
        <v>3</v>
      </c>
      <c r="D1108">
        <f>COUNTIF(tbl_ManagerSurvey[EmployeeID],tbl_ManagerSurvey[[#This Row],[EmployeeID]])</f>
        <v>1</v>
      </c>
    </row>
    <row r="1109" spans="1:4" x14ac:dyDescent="0.25">
      <c r="A1109">
        <v>1108</v>
      </c>
      <c r="B1109">
        <v>3</v>
      </c>
      <c r="C1109">
        <v>3</v>
      </c>
      <c r="D1109">
        <f>COUNTIF(tbl_ManagerSurvey[EmployeeID],tbl_ManagerSurvey[[#This Row],[EmployeeID]])</f>
        <v>1</v>
      </c>
    </row>
    <row r="1110" spans="1:4" x14ac:dyDescent="0.25">
      <c r="A1110">
        <v>1109</v>
      </c>
      <c r="B1110">
        <v>3</v>
      </c>
      <c r="C1110">
        <v>3</v>
      </c>
      <c r="D1110">
        <f>COUNTIF(tbl_ManagerSurvey[EmployeeID],tbl_ManagerSurvey[[#This Row],[EmployeeID]])</f>
        <v>1</v>
      </c>
    </row>
    <row r="1111" spans="1:4" x14ac:dyDescent="0.25">
      <c r="A1111">
        <v>1110</v>
      </c>
      <c r="B1111">
        <v>3</v>
      </c>
      <c r="C1111">
        <v>3</v>
      </c>
      <c r="D1111">
        <f>COUNTIF(tbl_ManagerSurvey[EmployeeID],tbl_ManagerSurvey[[#This Row],[EmployeeID]])</f>
        <v>1</v>
      </c>
    </row>
    <row r="1112" spans="1:4" x14ac:dyDescent="0.25">
      <c r="A1112">
        <v>1111</v>
      </c>
      <c r="B1112">
        <v>3</v>
      </c>
      <c r="C1112">
        <v>3</v>
      </c>
      <c r="D1112">
        <f>COUNTIF(tbl_ManagerSurvey[EmployeeID],tbl_ManagerSurvey[[#This Row],[EmployeeID]])</f>
        <v>1</v>
      </c>
    </row>
    <row r="1113" spans="1:4" x14ac:dyDescent="0.25">
      <c r="A1113">
        <v>1112</v>
      </c>
      <c r="B1113">
        <v>3</v>
      </c>
      <c r="C1113">
        <v>3</v>
      </c>
      <c r="D1113">
        <f>COUNTIF(tbl_ManagerSurvey[EmployeeID],tbl_ManagerSurvey[[#This Row],[EmployeeID]])</f>
        <v>1</v>
      </c>
    </row>
    <row r="1114" spans="1:4" x14ac:dyDescent="0.25">
      <c r="A1114">
        <v>1113</v>
      </c>
      <c r="B1114">
        <v>3</v>
      </c>
      <c r="C1114">
        <v>3</v>
      </c>
      <c r="D1114">
        <f>COUNTIF(tbl_ManagerSurvey[EmployeeID],tbl_ManagerSurvey[[#This Row],[EmployeeID]])</f>
        <v>1</v>
      </c>
    </row>
    <row r="1115" spans="1:4" x14ac:dyDescent="0.25">
      <c r="A1115">
        <v>1114</v>
      </c>
      <c r="B1115">
        <v>3</v>
      </c>
      <c r="C1115">
        <v>3</v>
      </c>
      <c r="D1115">
        <f>COUNTIF(tbl_ManagerSurvey[EmployeeID],tbl_ManagerSurvey[[#This Row],[EmployeeID]])</f>
        <v>1</v>
      </c>
    </row>
    <row r="1116" spans="1:4" x14ac:dyDescent="0.25">
      <c r="A1116">
        <v>1115</v>
      </c>
      <c r="B1116">
        <v>3</v>
      </c>
      <c r="C1116">
        <v>3</v>
      </c>
      <c r="D1116">
        <f>COUNTIF(tbl_ManagerSurvey[EmployeeID],tbl_ManagerSurvey[[#This Row],[EmployeeID]])</f>
        <v>1</v>
      </c>
    </row>
    <row r="1117" spans="1:4" x14ac:dyDescent="0.25">
      <c r="A1117">
        <v>1116</v>
      </c>
      <c r="B1117">
        <v>3</v>
      </c>
      <c r="C1117">
        <v>3</v>
      </c>
      <c r="D1117">
        <f>COUNTIF(tbl_ManagerSurvey[EmployeeID],tbl_ManagerSurvey[[#This Row],[EmployeeID]])</f>
        <v>1</v>
      </c>
    </row>
    <row r="1118" spans="1:4" x14ac:dyDescent="0.25">
      <c r="A1118">
        <v>1117</v>
      </c>
      <c r="B1118">
        <v>3</v>
      </c>
      <c r="C1118">
        <v>4</v>
      </c>
      <c r="D1118">
        <f>COUNTIF(tbl_ManagerSurvey[EmployeeID],tbl_ManagerSurvey[[#This Row],[EmployeeID]])</f>
        <v>1</v>
      </c>
    </row>
    <row r="1119" spans="1:4" x14ac:dyDescent="0.25">
      <c r="A1119">
        <v>1118</v>
      </c>
      <c r="B1119">
        <v>3</v>
      </c>
      <c r="C1119">
        <v>3</v>
      </c>
      <c r="D1119">
        <f>COUNTIF(tbl_ManagerSurvey[EmployeeID],tbl_ManagerSurvey[[#This Row],[EmployeeID]])</f>
        <v>1</v>
      </c>
    </row>
    <row r="1120" spans="1:4" x14ac:dyDescent="0.25">
      <c r="A1120">
        <v>1119</v>
      </c>
      <c r="B1120">
        <v>3</v>
      </c>
      <c r="C1120">
        <v>4</v>
      </c>
      <c r="D1120">
        <f>COUNTIF(tbl_ManagerSurvey[EmployeeID],tbl_ManagerSurvey[[#This Row],[EmployeeID]])</f>
        <v>1</v>
      </c>
    </row>
    <row r="1121" spans="1:4" x14ac:dyDescent="0.25">
      <c r="A1121">
        <v>1120</v>
      </c>
      <c r="B1121">
        <v>2</v>
      </c>
      <c r="C1121">
        <v>3</v>
      </c>
      <c r="D1121">
        <f>COUNTIF(tbl_ManagerSurvey[EmployeeID],tbl_ManagerSurvey[[#This Row],[EmployeeID]])</f>
        <v>1</v>
      </c>
    </row>
    <row r="1122" spans="1:4" x14ac:dyDescent="0.25">
      <c r="A1122">
        <v>1121</v>
      </c>
      <c r="B1122">
        <v>3</v>
      </c>
      <c r="C1122">
        <v>3</v>
      </c>
      <c r="D1122">
        <f>COUNTIF(tbl_ManagerSurvey[EmployeeID],tbl_ManagerSurvey[[#This Row],[EmployeeID]])</f>
        <v>1</v>
      </c>
    </row>
    <row r="1123" spans="1:4" x14ac:dyDescent="0.25">
      <c r="A1123">
        <v>1122</v>
      </c>
      <c r="B1123">
        <v>3</v>
      </c>
      <c r="C1123">
        <v>3</v>
      </c>
      <c r="D1123">
        <f>COUNTIF(tbl_ManagerSurvey[EmployeeID],tbl_ManagerSurvey[[#This Row],[EmployeeID]])</f>
        <v>1</v>
      </c>
    </row>
    <row r="1124" spans="1:4" x14ac:dyDescent="0.25">
      <c r="A1124">
        <v>1123</v>
      </c>
      <c r="B1124">
        <v>3</v>
      </c>
      <c r="C1124">
        <v>3</v>
      </c>
      <c r="D1124">
        <f>COUNTIF(tbl_ManagerSurvey[EmployeeID],tbl_ManagerSurvey[[#This Row],[EmployeeID]])</f>
        <v>1</v>
      </c>
    </row>
    <row r="1125" spans="1:4" x14ac:dyDescent="0.25">
      <c r="A1125">
        <v>1124</v>
      </c>
      <c r="B1125">
        <v>3</v>
      </c>
      <c r="C1125">
        <v>3</v>
      </c>
      <c r="D1125">
        <f>COUNTIF(tbl_ManagerSurvey[EmployeeID],tbl_ManagerSurvey[[#This Row],[EmployeeID]])</f>
        <v>1</v>
      </c>
    </row>
    <row r="1126" spans="1:4" x14ac:dyDescent="0.25">
      <c r="A1126">
        <v>1125</v>
      </c>
      <c r="B1126">
        <v>4</v>
      </c>
      <c r="C1126">
        <v>3</v>
      </c>
      <c r="D1126">
        <f>COUNTIF(tbl_ManagerSurvey[EmployeeID],tbl_ManagerSurvey[[#This Row],[EmployeeID]])</f>
        <v>1</v>
      </c>
    </row>
    <row r="1127" spans="1:4" x14ac:dyDescent="0.25">
      <c r="A1127">
        <v>1126</v>
      </c>
      <c r="B1127">
        <v>1</v>
      </c>
      <c r="C1127">
        <v>3</v>
      </c>
      <c r="D1127">
        <f>COUNTIF(tbl_ManagerSurvey[EmployeeID],tbl_ManagerSurvey[[#This Row],[EmployeeID]])</f>
        <v>1</v>
      </c>
    </row>
    <row r="1128" spans="1:4" x14ac:dyDescent="0.25">
      <c r="A1128">
        <v>1127</v>
      </c>
      <c r="B1128">
        <v>3</v>
      </c>
      <c r="C1128">
        <v>3</v>
      </c>
      <c r="D1128">
        <f>COUNTIF(tbl_ManagerSurvey[EmployeeID],tbl_ManagerSurvey[[#This Row],[EmployeeID]])</f>
        <v>1</v>
      </c>
    </row>
    <row r="1129" spans="1:4" x14ac:dyDescent="0.25">
      <c r="A1129">
        <v>1128</v>
      </c>
      <c r="B1129">
        <v>2</v>
      </c>
      <c r="C1129">
        <v>3</v>
      </c>
      <c r="D1129">
        <f>COUNTIF(tbl_ManagerSurvey[EmployeeID],tbl_ManagerSurvey[[#This Row],[EmployeeID]])</f>
        <v>1</v>
      </c>
    </row>
    <row r="1130" spans="1:4" x14ac:dyDescent="0.25">
      <c r="A1130">
        <v>1129</v>
      </c>
      <c r="B1130">
        <v>4</v>
      </c>
      <c r="C1130">
        <v>3</v>
      </c>
      <c r="D1130">
        <f>COUNTIF(tbl_ManagerSurvey[EmployeeID],tbl_ManagerSurvey[[#This Row],[EmployeeID]])</f>
        <v>1</v>
      </c>
    </row>
    <row r="1131" spans="1:4" x14ac:dyDescent="0.25">
      <c r="A1131">
        <v>1130</v>
      </c>
      <c r="B1131">
        <v>4</v>
      </c>
      <c r="C1131">
        <v>4</v>
      </c>
      <c r="D1131">
        <f>COUNTIF(tbl_ManagerSurvey[EmployeeID],tbl_ManagerSurvey[[#This Row],[EmployeeID]])</f>
        <v>1</v>
      </c>
    </row>
    <row r="1132" spans="1:4" x14ac:dyDescent="0.25">
      <c r="A1132">
        <v>1131</v>
      </c>
      <c r="B1132">
        <v>4</v>
      </c>
      <c r="C1132">
        <v>3</v>
      </c>
      <c r="D1132">
        <f>COUNTIF(tbl_ManagerSurvey[EmployeeID],tbl_ManagerSurvey[[#This Row],[EmployeeID]])</f>
        <v>1</v>
      </c>
    </row>
    <row r="1133" spans="1:4" x14ac:dyDescent="0.25">
      <c r="A1133">
        <v>1132</v>
      </c>
      <c r="B1133">
        <v>3</v>
      </c>
      <c r="C1133">
        <v>3</v>
      </c>
      <c r="D1133">
        <f>COUNTIF(tbl_ManagerSurvey[EmployeeID],tbl_ManagerSurvey[[#This Row],[EmployeeID]])</f>
        <v>1</v>
      </c>
    </row>
    <row r="1134" spans="1:4" x14ac:dyDescent="0.25">
      <c r="A1134">
        <v>1133</v>
      </c>
      <c r="B1134">
        <v>2</v>
      </c>
      <c r="C1134">
        <v>3</v>
      </c>
      <c r="D1134">
        <f>COUNTIF(tbl_ManagerSurvey[EmployeeID],tbl_ManagerSurvey[[#This Row],[EmployeeID]])</f>
        <v>1</v>
      </c>
    </row>
    <row r="1135" spans="1:4" x14ac:dyDescent="0.25">
      <c r="A1135">
        <v>1134</v>
      </c>
      <c r="B1135">
        <v>2</v>
      </c>
      <c r="C1135">
        <v>3</v>
      </c>
      <c r="D1135">
        <f>COUNTIF(tbl_ManagerSurvey[EmployeeID],tbl_ManagerSurvey[[#This Row],[EmployeeID]])</f>
        <v>1</v>
      </c>
    </row>
    <row r="1136" spans="1:4" x14ac:dyDescent="0.25">
      <c r="A1136">
        <v>1135</v>
      </c>
      <c r="B1136">
        <v>1</v>
      </c>
      <c r="C1136">
        <v>3</v>
      </c>
      <c r="D1136">
        <f>COUNTIF(tbl_ManagerSurvey[EmployeeID],tbl_ManagerSurvey[[#This Row],[EmployeeID]])</f>
        <v>1</v>
      </c>
    </row>
    <row r="1137" spans="1:4" x14ac:dyDescent="0.25">
      <c r="A1137">
        <v>1136</v>
      </c>
      <c r="B1137">
        <v>3</v>
      </c>
      <c r="C1137">
        <v>3</v>
      </c>
      <c r="D1137">
        <f>COUNTIF(tbl_ManagerSurvey[EmployeeID],tbl_ManagerSurvey[[#This Row],[EmployeeID]])</f>
        <v>1</v>
      </c>
    </row>
    <row r="1138" spans="1:4" x14ac:dyDescent="0.25">
      <c r="A1138">
        <v>1137</v>
      </c>
      <c r="B1138">
        <v>2</v>
      </c>
      <c r="C1138">
        <v>3</v>
      </c>
      <c r="D1138">
        <f>COUNTIF(tbl_ManagerSurvey[EmployeeID],tbl_ManagerSurvey[[#This Row],[EmployeeID]])</f>
        <v>1</v>
      </c>
    </row>
    <row r="1139" spans="1:4" x14ac:dyDescent="0.25">
      <c r="A1139">
        <v>1138</v>
      </c>
      <c r="B1139">
        <v>3</v>
      </c>
      <c r="C1139">
        <v>3</v>
      </c>
      <c r="D1139">
        <f>COUNTIF(tbl_ManagerSurvey[EmployeeID],tbl_ManagerSurvey[[#This Row],[EmployeeID]])</f>
        <v>1</v>
      </c>
    </row>
    <row r="1140" spans="1:4" x14ac:dyDescent="0.25">
      <c r="A1140">
        <v>1139</v>
      </c>
      <c r="B1140">
        <v>3</v>
      </c>
      <c r="C1140">
        <v>3</v>
      </c>
      <c r="D1140">
        <f>COUNTIF(tbl_ManagerSurvey[EmployeeID],tbl_ManagerSurvey[[#This Row],[EmployeeID]])</f>
        <v>1</v>
      </c>
    </row>
    <row r="1141" spans="1:4" x14ac:dyDescent="0.25">
      <c r="A1141">
        <v>1140</v>
      </c>
      <c r="B1141">
        <v>3</v>
      </c>
      <c r="C1141">
        <v>3</v>
      </c>
      <c r="D1141">
        <f>COUNTIF(tbl_ManagerSurvey[EmployeeID],tbl_ManagerSurvey[[#This Row],[EmployeeID]])</f>
        <v>1</v>
      </c>
    </row>
    <row r="1142" spans="1:4" x14ac:dyDescent="0.25">
      <c r="A1142">
        <v>1141</v>
      </c>
      <c r="B1142">
        <v>3</v>
      </c>
      <c r="C1142">
        <v>3</v>
      </c>
      <c r="D1142">
        <f>COUNTIF(tbl_ManagerSurvey[EmployeeID],tbl_ManagerSurvey[[#This Row],[EmployeeID]])</f>
        <v>1</v>
      </c>
    </row>
    <row r="1143" spans="1:4" x14ac:dyDescent="0.25">
      <c r="A1143">
        <v>1142</v>
      </c>
      <c r="B1143">
        <v>3</v>
      </c>
      <c r="C1143">
        <v>3</v>
      </c>
      <c r="D1143">
        <f>COUNTIF(tbl_ManagerSurvey[EmployeeID],tbl_ManagerSurvey[[#This Row],[EmployeeID]])</f>
        <v>1</v>
      </c>
    </row>
    <row r="1144" spans="1:4" x14ac:dyDescent="0.25">
      <c r="A1144">
        <v>1143</v>
      </c>
      <c r="B1144">
        <v>2</v>
      </c>
      <c r="C1144">
        <v>3</v>
      </c>
      <c r="D1144">
        <f>COUNTIF(tbl_ManagerSurvey[EmployeeID],tbl_ManagerSurvey[[#This Row],[EmployeeID]])</f>
        <v>1</v>
      </c>
    </row>
    <row r="1145" spans="1:4" x14ac:dyDescent="0.25">
      <c r="A1145">
        <v>1144</v>
      </c>
      <c r="B1145">
        <v>2</v>
      </c>
      <c r="C1145">
        <v>3</v>
      </c>
      <c r="D1145">
        <f>COUNTIF(tbl_ManagerSurvey[EmployeeID],tbl_ManagerSurvey[[#This Row],[EmployeeID]])</f>
        <v>1</v>
      </c>
    </row>
    <row r="1146" spans="1:4" x14ac:dyDescent="0.25">
      <c r="A1146">
        <v>1145</v>
      </c>
      <c r="B1146">
        <v>3</v>
      </c>
      <c r="C1146">
        <v>3</v>
      </c>
      <c r="D1146">
        <f>COUNTIF(tbl_ManagerSurvey[EmployeeID],tbl_ManagerSurvey[[#This Row],[EmployeeID]])</f>
        <v>1</v>
      </c>
    </row>
    <row r="1147" spans="1:4" x14ac:dyDescent="0.25">
      <c r="A1147">
        <v>1146</v>
      </c>
      <c r="B1147">
        <v>2</v>
      </c>
      <c r="C1147">
        <v>3</v>
      </c>
      <c r="D1147">
        <f>COUNTIF(tbl_ManagerSurvey[EmployeeID],tbl_ManagerSurvey[[#This Row],[EmployeeID]])</f>
        <v>1</v>
      </c>
    </row>
    <row r="1148" spans="1:4" x14ac:dyDescent="0.25">
      <c r="A1148">
        <v>1147</v>
      </c>
      <c r="B1148">
        <v>3</v>
      </c>
      <c r="C1148">
        <v>3</v>
      </c>
      <c r="D1148">
        <f>COUNTIF(tbl_ManagerSurvey[EmployeeID],tbl_ManagerSurvey[[#This Row],[EmployeeID]])</f>
        <v>1</v>
      </c>
    </row>
    <row r="1149" spans="1:4" x14ac:dyDescent="0.25">
      <c r="A1149">
        <v>1148</v>
      </c>
      <c r="B1149">
        <v>3</v>
      </c>
      <c r="C1149">
        <v>3</v>
      </c>
      <c r="D1149">
        <f>COUNTIF(tbl_ManagerSurvey[EmployeeID],tbl_ManagerSurvey[[#This Row],[EmployeeID]])</f>
        <v>1</v>
      </c>
    </row>
    <row r="1150" spans="1:4" x14ac:dyDescent="0.25">
      <c r="A1150">
        <v>1149</v>
      </c>
      <c r="B1150">
        <v>4</v>
      </c>
      <c r="C1150">
        <v>3</v>
      </c>
      <c r="D1150">
        <f>COUNTIF(tbl_ManagerSurvey[EmployeeID],tbl_ManagerSurvey[[#This Row],[EmployeeID]])</f>
        <v>1</v>
      </c>
    </row>
    <row r="1151" spans="1:4" x14ac:dyDescent="0.25">
      <c r="A1151">
        <v>1150</v>
      </c>
      <c r="B1151">
        <v>1</v>
      </c>
      <c r="C1151">
        <v>3</v>
      </c>
      <c r="D1151">
        <f>COUNTIF(tbl_ManagerSurvey[EmployeeID],tbl_ManagerSurvey[[#This Row],[EmployeeID]])</f>
        <v>1</v>
      </c>
    </row>
    <row r="1152" spans="1:4" x14ac:dyDescent="0.25">
      <c r="A1152">
        <v>1151</v>
      </c>
      <c r="B1152">
        <v>3</v>
      </c>
      <c r="C1152">
        <v>3</v>
      </c>
      <c r="D1152">
        <f>COUNTIF(tbl_ManagerSurvey[EmployeeID],tbl_ManagerSurvey[[#This Row],[EmployeeID]])</f>
        <v>1</v>
      </c>
    </row>
    <row r="1153" spans="1:4" x14ac:dyDescent="0.25">
      <c r="A1153">
        <v>1152</v>
      </c>
      <c r="B1153">
        <v>2</v>
      </c>
      <c r="C1153">
        <v>4</v>
      </c>
      <c r="D1153">
        <f>COUNTIF(tbl_ManagerSurvey[EmployeeID],tbl_ManagerSurvey[[#This Row],[EmployeeID]])</f>
        <v>1</v>
      </c>
    </row>
    <row r="1154" spans="1:4" x14ac:dyDescent="0.25">
      <c r="A1154">
        <v>1153</v>
      </c>
      <c r="B1154">
        <v>2</v>
      </c>
      <c r="C1154">
        <v>3</v>
      </c>
      <c r="D1154">
        <f>COUNTIF(tbl_ManagerSurvey[EmployeeID],tbl_ManagerSurvey[[#This Row],[EmployeeID]])</f>
        <v>1</v>
      </c>
    </row>
    <row r="1155" spans="1:4" x14ac:dyDescent="0.25">
      <c r="A1155">
        <v>1154</v>
      </c>
      <c r="B1155">
        <v>3</v>
      </c>
      <c r="C1155">
        <v>3</v>
      </c>
      <c r="D1155">
        <f>COUNTIF(tbl_ManagerSurvey[EmployeeID],tbl_ManagerSurvey[[#This Row],[EmployeeID]])</f>
        <v>1</v>
      </c>
    </row>
    <row r="1156" spans="1:4" x14ac:dyDescent="0.25">
      <c r="A1156">
        <v>1155</v>
      </c>
      <c r="B1156">
        <v>2</v>
      </c>
      <c r="C1156">
        <v>3</v>
      </c>
      <c r="D1156">
        <f>COUNTIF(tbl_ManagerSurvey[EmployeeID],tbl_ManagerSurvey[[#This Row],[EmployeeID]])</f>
        <v>1</v>
      </c>
    </row>
    <row r="1157" spans="1:4" x14ac:dyDescent="0.25">
      <c r="A1157">
        <v>1156</v>
      </c>
      <c r="B1157">
        <v>3</v>
      </c>
      <c r="C1157">
        <v>3</v>
      </c>
      <c r="D1157">
        <f>COUNTIF(tbl_ManagerSurvey[EmployeeID],tbl_ManagerSurvey[[#This Row],[EmployeeID]])</f>
        <v>1</v>
      </c>
    </row>
    <row r="1158" spans="1:4" x14ac:dyDescent="0.25">
      <c r="A1158">
        <v>1157</v>
      </c>
      <c r="B1158">
        <v>2</v>
      </c>
      <c r="C1158">
        <v>3</v>
      </c>
      <c r="D1158">
        <f>COUNTIF(tbl_ManagerSurvey[EmployeeID],tbl_ManagerSurvey[[#This Row],[EmployeeID]])</f>
        <v>1</v>
      </c>
    </row>
    <row r="1159" spans="1:4" x14ac:dyDescent="0.25">
      <c r="A1159">
        <v>1158</v>
      </c>
      <c r="B1159">
        <v>3</v>
      </c>
      <c r="C1159">
        <v>3</v>
      </c>
      <c r="D1159">
        <f>COUNTIF(tbl_ManagerSurvey[EmployeeID],tbl_ManagerSurvey[[#This Row],[EmployeeID]])</f>
        <v>1</v>
      </c>
    </row>
    <row r="1160" spans="1:4" x14ac:dyDescent="0.25">
      <c r="A1160">
        <v>1159</v>
      </c>
      <c r="B1160">
        <v>3</v>
      </c>
      <c r="C1160">
        <v>3</v>
      </c>
      <c r="D1160">
        <f>COUNTIF(tbl_ManagerSurvey[EmployeeID],tbl_ManagerSurvey[[#This Row],[EmployeeID]])</f>
        <v>1</v>
      </c>
    </row>
    <row r="1161" spans="1:4" x14ac:dyDescent="0.25">
      <c r="A1161">
        <v>1160</v>
      </c>
      <c r="B1161">
        <v>3</v>
      </c>
      <c r="C1161">
        <v>3</v>
      </c>
      <c r="D1161">
        <f>COUNTIF(tbl_ManagerSurvey[EmployeeID],tbl_ManagerSurvey[[#This Row],[EmployeeID]])</f>
        <v>1</v>
      </c>
    </row>
    <row r="1162" spans="1:4" x14ac:dyDescent="0.25">
      <c r="A1162">
        <v>1161</v>
      </c>
      <c r="B1162">
        <v>3</v>
      </c>
      <c r="C1162">
        <v>3</v>
      </c>
      <c r="D1162">
        <f>COUNTIF(tbl_ManagerSurvey[EmployeeID],tbl_ManagerSurvey[[#This Row],[EmployeeID]])</f>
        <v>1</v>
      </c>
    </row>
    <row r="1163" spans="1:4" x14ac:dyDescent="0.25">
      <c r="A1163">
        <v>1162</v>
      </c>
      <c r="B1163">
        <v>1</v>
      </c>
      <c r="C1163">
        <v>3</v>
      </c>
      <c r="D1163">
        <f>COUNTIF(tbl_ManagerSurvey[EmployeeID],tbl_ManagerSurvey[[#This Row],[EmployeeID]])</f>
        <v>1</v>
      </c>
    </row>
    <row r="1164" spans="1:4" x14ac:dyDescent="0.25">
      <c r="A1164">
        <v>1163</v>
      </c>
      <c r="B1164">
        <v>1</v>
      </c>
      <c r="C1164">
        <v>3</v>
      </c>
      <c r="D1164">
        <f>COUNTIF(tbl_ManagerSurvey[EmployeeID],tbl_ManagerSurvey[[#This Row],[EmployeeID]])</f>
        <v>1</v>
      </c>
    </row>
    <row r="1165" spans="1:4" x14ac:dyDescent="0.25">
      <c r="A1165">
        <v>1164</v>
      </c>
      <c r="B1165">
        <v>2</v>
      </c>
      <c r="C1165">
        <v>3</v>
      </c>
      <c r="D1165">
        <f>COUNTIF(tbl_ManagerSurvey[EmployeeID],tbl_ManagerSurvey[[#This Row],[EmployeeID]])</f>
        <v>1</v>
      </c>
    </row>
    <row r="1166" spans="1:4" x14ac:dyDescent="0.25">
      <c r="A1166">
        <v>1165</v>
      </c>
      <c r="B1166">
        <v>2</v>
      </c>
      <c r="C1166">
        <v>3</v>
      </c>
      <c r="D1166">
        <f>COUNTIF(tbl_ManagerSurvey[EmployeeID],tbl_ManagerSurvey[[#This Row],[EmployeeID]])</f>
        <v>1</v>
      </c>
    </row>
    <row r="1167" spans="1:4" x14ac:dyDescent="0.25">
      <c r="A1167">
        <v>1166</v>
      </c>
      <c r="B1167">
        <v>3</v>
      </c>
      <c r="C1167">
        <v>3</v>
      </c>
      <c r="D1167">
        <f>COUNTIF(tbl_ManagerSurvey[EmployeeID],tbl_ManagerSurvey[[#This Row],[EmployeeID]])</f>
        <v>1</v>
      </c>
    </row>
    <row r="1168" spans="1:4" x14ac:dyDescent="0.25">
      <c r="A1168">
        <v>1167</v>
      </c>
      <c r="B1168">
        <v>3</v>
      </c>
      <c r="C1168">
        <v>4</v>
      </c>
      <c r="D1168">
        <f>COUNTIF(tbl_ManagerSurvey[EmployeeID],tbl_ManagerSurvey[[#This Row],[EmployeeID]])</f>
        <v>1</v>
      </c>
    </row>
    <row r="1169" spans="1:4" x14ac:dyDescent="0.25">
      <c r="A1169">
        <v>1168</v>
      </c>
      <c r="B1169">
        <v>2</v>
      </c>
      <c r="C1169">
        <v>3</v>
      </c>
      <c r="D1169">
        <f>COUNTIF(tbl_ManagerSurvey[EmployeeID],tbl_ManagerSurvey[[#This Row],[EmployeeID]])</f>
        <v>1</v>
      </c>
    </row>
    <row r="1170" spans="1:4" x14ac:dyDescent="0.25">
      <c r="A1170">
        <v>1169</v>
      </c>
      <c r="B1170">
        <v>3</v>
      </c>
      <c r="C1170">
        <v>3</v>
      </c>
      <c r="D1170">
        <f>COUNTIF(tbl_ManagerSurvey[EmployeeID],tbl_ManagerSurvey[[#This Row],[EmployeeID]])</f>
        <v>1</v>
      </c>
    </row>
    <row r="1171" spans="1:4" x14ac:dyDescent="0.25">
      <c r="A1171">
        <v>1170</v>
      </c>
      <c r="B1171">
        <v>2</v>
      </c>
      <c r="C1171">
        <v>3</v>
      </c>
      <c r="D1171">
        <f>COUNTIF(tbl_ManagerSurvey[EmployeeID],tbl_ManagerSurvey[[#This Row],[EmployeeID]])</f>
        <v>1</v>
      </c>
    </row>
    <row r="1172" spans="1:4" x14ac:dyDescent="0.25">
      <c r="A1172">
        <v>1171</v>
      </c>
      <c r="B1172">
        <v>3</v>
      </c>
      <c r="C1172">
        <v>3</v>
      </c>
      <c r="D1172">
        <f>COUNTIF(tbl_ManagerSurvey[EmployeeID],tbl_ManagerSurvey[[#This Row],[EmployeeID]])</f>
        <v>1</v>
      </c>
    </row>
    <row r="1173" spans="1:4" x14ac:dyDescent="0.25">
      <c r="A1173">
        <v>1172</v>
      </c>
      <c r="B1173">
        <v>3</v>
      </c>
      <c r="C1173">
        <v>3</v>
      </c>
      <c r="D1173">
        <f>COUNTIF(tbl_ManagerSurvey[EmployeeID],tbl_ManagerSurvey[[#This Row],[EmployeeID]])</f>
        <v>1</v>
      </c>
    </row>
    <row r="1174" spans="1:4" x14ac:dyDescent="0.25">
      <c r="A1174">
        <v>1173</v>
      </c>
      <c r="B1174">
        <v>2</v>
      </c>
      <c r="C1174">
        <v>3</v>
      </c>
      <c r="D1174">
        <f>COUNTIF(tbl_ManagerSurvey[EmployeeID],tbl_ManagerSurvey[[#This Row],[EmployeeID]])</f>
        <v>1</v>
      </c>
    </row>
    <row r="1175" spans="1:4" x14ac:dyDescent="0.25">
      <c r="A1175">
        <v>1174</v>
      </c>
      <c r="B1175">
        <v>3</v>
      </c>
      <c r="C1175">
        <v>3</v>
      </c>
      <c r="D1175">
        <f>COUNTIF(tbl_ManagerSurvey[EmployeeID],tbl_ManagerSurvey[[#This Row],[EmployeeID]])</f>
        <v>1</v>
      </c>
    </row>
    <row r="1176" spans="1:4" x14ac:dyDescent="0.25">
      <c r="A1176">
        <v>1175</v>
      </c>
      <c r="B1176">
        <v>3</v>
      </c>
      <c r="C1176">
        <v>3</v>
      </c>
      <c r="D1176">
        <f>COUNTIF(tbl_ManagerSurvey[EmployeeID],tbl_ManagerSurvey[[#This Row],[EmployeeID]])</f>
        <v>1</v>
      </c>
    </row>
    <row r="1177" spans="1:4" x14ac:dyDescent="0.25">
      <c r="A1177">
        <v>1176</v>
      </c>
      <c r="B1177">
        <v>3</v>
      </c>
      <c r="C1177">
        <v>4</v>
      </c>
      <c r="D1177">
        <f>COUNTIF(tbl_ManagerSurvey[EmployeeID],tbl_ManagerSurvey[[#This Row],[EmployeeID]])</f>
        <v>1</v>
      </c>
    </row>
    <row r="1178" spans="1:4" x14ac:dyDescent="0.25">
      <c r="A1178">
        <v>1177</v>
      </c>
      <c r="B1178">
        <v>3</v>
      </c>
      <c r="C1178">
        <v>3</v>
      </c>
      <c r="D1178">
        <f>COUNTIF(tbl_ManagerSurvey[EmployeeID],tbl_ManagerSurvey[[#This Row],[EmployeeID]])</f>
        <v>1</v>
      </c>
    </row>
    <row r="1179" spans="1:4" x14ac:dyDescent="0.25">
      <c r="A1179">
        <v>1178</v>
      </c>
      <c r="B1179">
        <v>3</v>
      </c>
      <c r="C1179">
        <v>3</v>
      </c>
      <c r="D1179">
        <f>COUNTIF(tbl_ManagerSurvey[EmployeeID],tbl_ManagerSurvey[[#This Row],[EmployeeID]])</f>
        <v>1</v>
      </c>
    </row>
    <row r="1180" spans="1:4" x14ac:dyDescent="0.25">
      <c r="A1180">
        <v>1179</v>
      </c>
      <c r="B1180">
        <v>3</v>
      </c>
      <c r="C1180">
        <v>3</v>
      </c>
      <c r="D1180">
        <f>COUNTIF(tbl_ManagerSurvey[EmployeeID],tbl_ManagerSurvey[[#This Row],[EmployeeID]])</f>
        <v>1</v>
      </c>
    </row>
    <row r="1181" spans="1:4" x14ac:dyDescent="0.25">
      <c r="A1181">
        <v>1180</v>
      </c>
      <c r="B1181">
        <v>4</v>
      </c>
      <c r="C1181">
        <v>3</v>
      </c>
      <c r="D1181">
        <f>COUNTIF(tbl_ManagerSurvey[EmployeeID],tbl_ManagerSurvey[[#This Row],[EmployeeID]])</f>
        <v>1</v>
      </c>
    </row>
    <row r="1182" spans="1:4" x14ac:dyDescent="0.25">
      <c r="A1182">
        <v>1181</v>
      </c>
      <c r="B1182">
        <v>3</v>
      </c>
      <c r="C1182">
        <v>3</v>
      </c>
      <c r="D1182">
        <f>COUNTIF(tbl_ManagerSurvey[EmployeeID],tbl_ManagerSurvey[[#This Row],[EmployeeID]])</f>
        <v>1</v>
      </c>
    </row>
    <row r="1183" spans="1:4" x14ac:dyDescent="0.25">
      <c r="A1183">
        <v>1182</v>
      </c>
      <c r="B1183">
        <v>3</v>
      </c>
      <c r="C1183">
        <v>3</v>
      </c>
      <c r="D1183">
        <f>COUNTIF(tbl_ManagerSurvey[EmployeeID],tbl_ManagerSurvey[[#This Row],[EmployeeID]])</f>
        <v>1</v>
      </c>
    </row>
    <row r="1184" spans="1:4" x14ac:dyDescent="0.25">
      <c r="A1184">
        <v>1183</v>
      </c>
      <c r="B1184">
        <v>2</v>
      </c>
      <c r="C1184">
        <v>3</v>
      </c>
      <c r="D1184">
        <f>COUNTIF(tbl_ManagerSurvey[EmployeeID],tbl_ManagerSurvey[[#This Row],[EmployeeID]])</f>
        <v>1</v>
      </c>
    </row>
    <row r="1185" spans="1:4" x14ac:dyDescent="0.25">
      <c r="A1185">
        <v>1184</v>
      </c>
      <c r="B1185">
        <v>2</v>
      </c>
      <c r="C1185">
        <v>4</v>
      </c>
      <c r="D1185">
        <f>COUNTIF(tbl_ManagerSurvey[EmployeeID],tbl_ManagerSurvey[[#This Row],[EmployeeID]])</f>
        <v>1</v>
      </c>
    </row>
    <row r="1186" spans="1:4" x14ac:dyDescent="0.25">
      <c r="A1186">
        <v>1185</v>
      </c>
      <c r="B1186">
        <v>3</v>
      </c>
      <c r="C1186">
        <v>4</v>
      </c>
      <c r="D1186">
        <f>COUNTIF(tbl_ManagerSurvey[EmployeeID],tbl_ManagerSurvey[[#This Row],[EmployeeID]])</f>
        <v>1</v>
      </c>
    </row>
    <row r="1187" spans="1:4" x14ac:dyDescent="0.25">
      <c r="A1187">
        <v>1186</v>
      </c>
      <c r="B1187">
        <v>2</v>
      </c>
      <c r="C1187">
        <v>4</v>
      </c>
      <c r="D1187">
        <f>COUNTIF(tbl_ManagerSurvey[EmployeeID],tbl_ManagerSurvey[[#This Row],[EmployeeID]])</f>
        <v>1</v>
      </c>
    </row>
    <row r="1188" spans="1:4" x14ac:dyDescent="0.25">
      <c r="A1188">
        <v>1187</v>
      </c>
      <c r="B1188">
        <v>3</v>
      </c>
      <c r="C1188">
        <v>4</v>
      </c>
      <c r="D1188">
        <f>COUNTIF(tbl_ManagerSurvey[EmployeeID],tbl_ManagerSurvey[[#This Row],[EmployeeID]])</f>
        <v>1</v>
      </c>
    </row>
    <row r="1189" spans="1:4" x14ac:dyDescent="0.25">
      <c r="A1189">
        <v>1188</v>
      </c>
      <c r="B1189">
        <v>4</v>
      </c>
      <c r="C1189">
        <v>3</v>
      </c>
      <c r="D1189">
        <f>COUNTIF(tbl_ManagerSurvey[EmployeeID],tbl_ManagerSurvey[[#This Row],[EmployeeID]])</f>
        <v>1</v>
      </c>
    </row>
    <row r="1190" spans="1:4" x14ac:dyDescent="0.25">
      <c r="A1190">
        <v>1189</v>
      </c>
      <c r="B1190">
        <v>3</v>
      </c>
      <c r="C1190">
        <v>3</v>
      </c>
      <c r="D1190">
        <f>COUNTIF(tbl_ManagerSurvey[EmployeeID],tbl_ManagerSurvey[[#This Row],[EmployeeID]])</f>
        <v>1</v>
      </c>
    </row>
    <row r="1191" spans="1:4" x14ac:dyDescent="0.25">
      <c r="A1191">
        <v>1190</v>
      </c>
      <c r="B1191">
        <v>3</v>
      </c>
      <c r="C1191">
        <v>3</v>
      </c>
      <c r="D1191">
        <f>COUNTIF(tbl_ManagerSurvey[EmployeeID],tbl_ManagerSurvey[[#This Row],[EmployeeID]])</f>
        <v>1</v>
      </c>
    </row>
    <row r="1192" spans="1:4" x14ac:dyDescent="0.25">
      <c r="A1192">
        <v>1191</v>
      </c>
      <c r="B1192">
        <v>3</v>
      </c>
      <c r="C1192">
        <v>3</v>
      </c>
      <c r="D1192">
        <f>COUNTIF(tbl_ManagerSurvey[EmployeeID],tbl_ManagerSurvey[[#This Row],[EmployeeID]])</f>
        <v>1</v>
      </c>
    </row>
    <row r="1193" spans="1:4" x14ac:dyDescent="0.25">
      <c r="A1193">
        <v>1192</v>
      </c>
      <c r="B1193">
        <v>3</v>
      </c>
      <c r="C1193">
        <v>3</v>
      </c>
      <c r="D1193">
        <f>COUNTIF(tbl_ManagerSurvey[EmployeeID],tbl_ManagerSurvey[[#This Row],[EmployeeID]])</f>
        <v>1</v>
      </c>
    </row>
    <row r="1194" spans="1:4" x14ac:dyDescent="0.25">
      <c r="A1194">
        <v>1193</v>
      </c>
      <c r="B1194">
        <v>3</v>
      </c>
      <c r="C1194">
        <v>3</v>
      </c>
      <c r="D1194">
        <f>COUNTIF(tbl_ManagerSurvey[EmployeeID],tbl_ManagerSurvey[[#This Row],[EmployeeID]])</f>
        <v>1</v>
      </c>
    </row>
    <row r="1195" spans="1:4" x14ac:dyDescent="0.25">
      <c r="A1195">
        <v>1194</v>
      </c>
      <c r="B1195">
        <v>2</v>
      </c>
      <c r="C1195">
        <v>4</v>
      </c>
      <c r="D1195">
        <f>COUNTIF(tbl_ManagerSurvey[EmployeeID],tbl_ManagerSurvey[[#This Row],[EmployeeID]])</f>
        <v>1</v>
      </c>
    </row>
    <row r="1196" spans="1:4" x14ac:dyDescent="0.25">
      <c r="A1196">
        <v>1195</v>
      </c>
      <c r="B1196">
        <v>2</v>
      </c>
      <c r="C1196">
        <v>3</v>
      </c>
      <c r="D1196">
        <f>COUNTIF(tbl_ManagerSurvey[EmployeeID],tbl_ManagerSurvey[[#This Row],[EmployeeID]])</f>
        <v>1</v>
      </c>
    </row>
    <row r="1197" spans="1:4" x14ac:dyDescent="0.25">
      <c r="A1197">
        <v>1196</v>
      </c>
      <c r="B1197">
        <v>2</v>
      </c>
      <c r="C1197">
        <v>3</v>
      </c>
      <c r="D1197">
        <f>COUNTIF(tbl_ManagerSurvey[EmployeeID],tbl_ManagerSurvey[[#This Row],[EmployeeID]])</f>
        <v>1</v>
      </c>
    </row>
    <row r="1198" spans="1:4" x14ac:dyDescent="0.25">
      <c r="A1198">
        <v>1197</v>
      </c>
      <c r="B1198">
        <v>4</v>
      </c>
      <c r="C1198">
        <v>3</v>
      </c>
      <c r="D1198">
        <f>COUNTIF(tbl_ManagerSurvey[EmployeeID],tbl_ManagerSurvey[[#This Row],[EmployeeID]])</f>
        <v>1</v>
      </c>
    </row>
    <row r="1199" spans="1:4" x14ac:dyDescent="0.25">
      <c r="A1199">
        <v>1198</v>
      </c>
      <c r="B1199">
        <v>3</v>
      </c>
      <c r="C1199">
        <v>3</v>
      </c>
      <c r="D1199">
        <f>COUNTIF(tbl_ManagerSurvey[EmployeeID],tbl_ManagerSurvey[[#This Row],[EmployeeID]])</f>
        <v>1</v>
      </c>
    </row>
    <row r="1200" spans="1:4" x14ac:dyDescent="0.25">
      <c r="A1200">
        <v>1199</v>
      </c>
      <c r="B1200">
        <v>2</v>
      </c>
      <c r="C1200">
        <v>4</v>
      </c>
      <c r="D1200">
        <f>COUNTIF(tbl_ManagerSurvey[EmployeeID],tbl_ManagerSurvey[[#This Row],[EmployeeID]])</f>
        <v>1</v>
      </c>
    </row>
    <row r="1201" spans="1:4" x14ac:dyDescent="0.25">
      <c r="A1201">
        <v>1200</v>
      </c>
      <c r="B1201">
        <v>3</v>
      </c>
      <c r="C1201">
        <v>3</v>
      </c>
      <c r="D1201">
        <f>COUNTIF(tbl_ManagerSurvey[EmployeeID],tbl_ManagerSurvey[[#This Row],[EmployeeID]])</f>
        <v>1</v>
      </c>
    </row>
    <row r="1202" spans="1:4" x14ac:dyDescent="0.25">
      <c r="A1202">
        <v>1201</v>
      </c>
      <c r="B1202">
        <v>3</v>
      </c>
      <c r="C1202">
        <v>3</v>
      </c>
      <c r="D1202">
        <f>COUNTIF(tbl_ManagerSurvey[EmployeeID],tbl_ManagerSurvey[[#This Row],[EmployeeID]])</f>
        <v>1</v>
      </c>
    </row>
    <row r="1203" spans="1:4" x14ac:dyDescent="0.25">
      <c r="A1203">
        <v>1202</v>
      </c>
      <c r="B1203">
        <v>2</v>
      </c>
      <c r="C1203">
        <v>3</v>
      </c>
      <c r="D1203">
        <f>COUNTIF(tbl_ManagerSurvey[EmployeeID],tbl_ManagerSurvey[[#This Row],[EmployeeID]])</f>
        <v>1</v>
      </c>
    </row>
    <row r="1204" spans="1:4" x14ac:dyDescent="0.25">
      <c r="A1204">
        <v>1203</v>
      </c>
      <c r="B1204">
        <v>3</v>
      </c>
      <c r="C1204">
        <v>3</v>
      </c>
      <c r="D1204">
        <f>COUNTIF(tbl_ManagerSurvey[EmployeeID],tbl_ManagerSurvey[[#This Row],[EmployeeID]])</f>
        <v>1</v>
      </c>
    </row>
    <row r="1205" spans="1:4" x14ac:dyDescent="0.25">
      <c r="A1205">
        <v>1204</v>
      </c>
      <c r="B1205">
        <v>3</v>
      </c>
      <c r="C1205">
        <v>3</v>
      </c>
      <c r="D1205">
        <f>COUNTIF(tbl_ManagerSurvey[EmployeeID],tbl_ManagerSurvey[[#This Row],[EmployeeID]])</f>
        <v>1</v>
      </c>
    </row>
    <row r="1206" spans="1:4" x14ac:dyDescent="0.25">
      <c r="A1206">
        <v>1205</v>
      </c>
      <c r="B1206">
        <v>4</v>
      </c>
      <c r="C1206">
        <v>3</v>
      </c>
      <c r="D1206">
        <f>COUNTIF(tbl_ManagerSurvey[EmployeeID],tbl_ManagerSurvey[[#This Row],[EmployeeID]])</f>
        <v>1</v>
      </c>
    </row>
    <row r="1207" spans="1:4" x14ac:dyDescent="0.25">
      <c r="A1207">
        <v>1206</v>
      </c>
      <c r="B1207">
        <v>3</v>
      </c>
      <c r="C1207">
        <v>3</v>
      </c>
      <c r="D1207">
        <f>COUNTIF(tbl_ManagerSurvey[EmployeeID],tbl_ManagerSurvey[[#This Row],[EmployeeID]])</f>
        <v>1</v>
      </c>
    </row>
    <row r="1208" spans="1:4" x14ac:dyDescent="0.25">
      <c r="A1208">
        <v>1207</v>
      </c>
      <c r="B1208">
        <v>3</v>
      </c>
      <c r="C1208">
        <v>4</v>
      </c>
      <c r="D1208">
        <f>COUNTIF(tbl_ManagerSurvey[EmployeeID],tbl_ManagerSurvey[[#This Row],[EmployeeID]])</f>
        <v>1</v>
      </c>
    </row>
    <row r="1209" spans="1:4" x14ac:dyDescent="0.25">
      <c r="A1209">
        <v>1208</v>
      </c>
      <c r="B1209">
        <v>3</v>
      </c>
      <c r="C1209">
        <v>3</v>
      </c>
      <c r="D1209">
        <f>COUNTIF(tbl_ManagerSurvey[EmployeeID],tbl_ManagerSurvey[[#This Row],[EmployeeID]])</f>
        <v>1</v>
      </c>
    </row>
    <row r="1210" spans="1:4" x14ac:dyDescent="0.25">
      <c r="A1210">
        <v>1209</v>
      </c>
      <c r="B1210">
        <v>3</v>
      </c>
      <c r="C1210">
        <v>3</v>
      </c>
      <c r="D1210">
        <f>COUNTIF(tbl_ManagerSurvey[EmployeeID],tbl_ManagerSurvey[[#This Row],[EmployeeID]])</f>
        <v>1</v>
      </c>
    </row>
    <row r="1211" spans="1:4" x14ac:dyDescent="0.25">
      <c r="A1211">
        <v>1210</v>
      </c>
      <c r="B1211">
        <v>3</v>
      </c>
      <c r="C1211">
        <v>4</v>
      </c>
      <c r="D1211">
        <f>COUNTIF(tbl_ManagerSurvey[EmployeeID],tbl_ManagerSurvey[[#This Row],[EmployeeID]])</f>
        <v>1</v>
      </c>
    </row>
    <row r="1212" spans="1:4" x14ac:dyDescent="0.25">
      <c r="A1212">
        <v>1211</v>
      </c>
      <c r="B1212">
        <v>2</v>
      </c>
      <c r="C1212">
        <v>3</v>
      </c>
      <c r="D1212">
        <f>COUNTIF(tbl_ManagerSurvey[EmployeeID],tbl_ManagerSurvey[[#This Row],[EmployeeID]])</f>
        <v>1</v>
      </c>
    </row>
    <row r="1213" spans="1:4" x14ac:dyDescent="0.25">
      <c r="A1213">
        <v>1212</v>
      </c>
      <c r="B1213">
        <v>3</v>
      </c>
      <c r="C1213">
        <v>3</v>
      </c>
      <c r="D1213">
        <f>COUNTIF(tbl_ManagerSurvey[EmployeeID],tbl_ManagerSurvey[[#This Row],[EmployeeID]])</f>
        <v>1</v>
      </c>
    </row>
    <row r="1214" spans="1:4" x14ac:dyDescent="0.25">
      <c r="A1214">
        <v>1213</v>
      </c>
      <c r="B1214">
        <v>3</v>
      </c>
      <c r="C1214">
        <v>3</v>
      </c>
      <c r="D1214">
        <f>COUNTIF(tbl_ManagerSurvey[EmployeeID],tbl_ManagerSurvey[[#This Row],[EmployeeID]])</f>
        <v>1</v>
      </c>
    </row>
    <row r="1215" spans="1:4" x14ac:dyDescent="0.25">
      <c r="A1215">
        <v>1214</v>
      </c>
      <c r="B1215">
        <v>3</v>
      </c>
      <c r="C1215">
        <v>4</v>
      </c>
      <c r="D1215">
        <f>COUNTIF(tbl_ManagerSurvey[EmployeeID],tbl_ManagerSurvey[[#This Row],[EmployeeID]])</f>
        <v>1</v>
      </c>
    </row>
    <row r="1216" spans="1:4" x14ac:dyDescent="0.25">
      <c r="A1216">
        <v>1215</v>
      </c>
      <c r="B1216">
        <v>3</v>
      </c>
      <c r="C1216">
        <v>3</v>
      </c>
      <c r="D1216">
        <f>COUNTIF(tbl_ManagerSurvey[EmployeeID],tbl_ManagerSurvey[[#This Row],[EmployeeID]])</f>
        <v>1</v>
      </c>
    </row>
    <row r="1217" spans="1:4" x14ac:dyDescent="0.25">
      <c r="A1217">
        <v>1216</v>
      </c>
      <c r="B1217">
        <v>3</v>
      </c>
      <c r="C1217">
        <v>3</v>
      </c>
      <c r="D1217">
        <f>COUNTIF(tbl_ManagerSurvey[EmployeeID],tbl_ManagerSurvey[[#This Row],[EmployeeID]])</f>
        <v>1</v>
      </c>
    </row>
    <row r="1218" spans="1:4" x14ac:dyDescent="0.25">
      <c r="A1218">
        <v>1217</v>
      </c>
      <c r="B1218">
        <v>2</v>
      </c>
      <c r="C1218">
        <v>3</v>
      </c>
      <c r="D1218">
        <f>COUNTIF(tbl_ManagerSurvey[EmployeeID],tbl_ManagerSurvey[[#This Row],[EmployeeID]])</f>
        <v>1</v>
      </c>
    </row>
    <row r="1219" spans="1:4" x14ac:dyDescent="0.25">
      <c r="A1219">
        <v>1218</v>
      </c>
      <c r="B1219">
        <v>2</v>
      </c>
      <c r="C1219">
        <v>3</v>
      </c>
      <c r="D1219">
        <f>COUNTIF(tbl_ManagerSurvey[EmployeeID],tbl_ManagerSurvey[[#This Row],[EmployeeID]])</f>
        <v>1</v>
      </c>
    </row>
    <row r="1220" spans="1:4" x14ac:dyDescent="0.25">
      <c r="A1220">
        <v>1219</v>
      </c>
      <c r="B1220">
        <v>3</v>
      </c>
      <c r="C1220">
        <v>3</v>
      </c>
      <c r="D1220">
        <f>COUNTIF(tbl_ManagerSurvey[EmployeeID],tbl_ManagerSurvey[[#This Row],[EmployeeID]])</f>
        <v>1</v>
      </c>
    </row>
    <row r="1221" spans="1:4" x14ac:dyDescent="0.25">
      <c r="A1221">
        <v>1220</v>
      </c>
      <c r="B1221">
        <v>3</v>
      </c>
      <c r="C1221">
        <v>3</v>
      </c>
      <c r="D1221">
        <f>COUNTIF(tbl_ManagerSurvey[EmployeeID],tbl_ManagerSurvey[[#This Row],[EmployeeID]])</f>
        <v>1</v>
      </c>
    </row>
    <row r="1222" spans="1:4" x14ac:dyDescent="0.25">
      <c r="A1222">
        <v>1221</v>
      </c>
      <c r="B1222">
        <v>3</v>
      </c>
      <c r="C1222">
        <v>3</v>
      </c>
      <c r="D1222">
        <f>COUNTIF(tbl_ManagerSurvey[EmployeeID],tbl_ManagerSurvey[[#This Row],[EmployeeID]])</f>
        <v>1</v>
      </c>
    </row>
    <row r="1223" spans="1:4" x14ac:dyDescent="0.25">
      <c r="A1223">
        <v>1222</v>
      </c>
      <c r="B1223">
        <v>3</v>
      </c>
      <c r="C1223">
        <v>4</v>
      </c>
      <c r="D1223">
        <f>COUNTIF(tbl_ManagerSurvey[EmployeeID],tbl_ManagerSurvey[[#This Row],[EmployeeID]])</f>
        <v>1</v>
      </c>
    </row>
    <row r="1224" spans="1:4" x14ac:dyDescent="0.25">
      <c r="A1224">
        <v>1223</v>
      </c>
      <c r="B1224">
        <v>3</v>
      </c>
      <c r="C1224">
        <v>3</v>
      </c>
      <c r="D1224">
        <f>COUNTIF(tbl_ManagerSurvey[EmployeeID],tbl_ManagerSurvey[[#This Row],[EmployeeID]])</f>
        <v>1</v>
      </c>
    </row>
    <row r="1225" spans="1:4" x14ac:dyDescent="0.25">
      <c r="A1225">
        <v>1224</v>
      </c>
      <c r="B1225">
        <v>2</v>
      </c>
      <c r="C1225">
        <v>3</v>
      </c>
      <c r="D1225">
        <f>COUNTIF(tbl_ManagerSurvey[EmployeeID],tbl_ManagerSurvey[[#This Row],[EmployeeID]])</f>
        <v>1</v>
      </c>
    </row>
    <row r="1226" spans="1:4" x14ac:dyDescent="0.25">
      <c r="A1226">
        <v>1225</v>
      </c>
      <c r="B1226">
        <v>3</v>
      </c>
      <c r="C1226">
        <v>3</v>
      </c>
      <c r="D1226">
        <f>COUNTIF(tbl_ManagerSurvey[EmployeeID],tbl_ManagerSurvey[[#This Row],[EmployeeID]])</f>
        <v>1</v>
      </c>
    </row>
    <row r="1227" spans="1:4" x14ac:dyDescent="0.25">
      <c r="A1227">
        <v>1226</v>
      </c>
      <c r="B1227">
        <v>2</v>
      </c>
      <c r="C1227">
        <v>3</v>
      </c>
      <c r="D1227">
        <f>COUNTIF(tbl_ManagerSurvey[EmployeeID],tbl_ManagerSurvey[[#This Row],[EmployeeID]])</f>
        <v>1</v>
      </c>
    </row>
    <row r="1228" spans="1:4" x14ac:dyDescent="0.25">
      <c r="A1228">
        <v>1227</v>
      </c>
      <c r="B1228">
        <v>3</v>
      </c>
      <c r="C1228">
        <v>3</v>
      </c>
      <c r="D1228">
        <f>COUNTIF(tbl_ManagerSurvey[EmployeeID],tbl_ManagerSurvey[[#This Row],[EmployeeID]])</f>
        <v>1</v>
      </c>
    </row>
    <row r="1229" spans="1:4" x14ac:dyDescent="0.25">
      <c r="A1229">
        <v>1228</v>
      </c>
      <c r="B1229">
        <v>4</v>
      </c>
      <c r="C1229">
        <v>3</v>
      </c>
      <c r="D1229">
        <f>COUNTIF(tbl_ManagerSurvey[EmployeeID],tbl_ManagerSurvey[[#This Row],[EmployeeID]])</f>
        <v>1</v>
      </c>
    </row>
    <row r="1230" spans="1:4" x14ac:dyDescent="0.25">
      <c r="A1230">
        <v>1229</v>
      </c>
      <c r="B1230">
        <v>3</v>
      </c>
      <c r="C1230">
        <v>3</v>
      </c>
      <c r="D1230">
        <f>COUNTIF(tbl_ManagerSurvey[EmployeeID],tbl_ManagerSurvey[[#This Row],[EmployeeID]])</f>
        <v>1</v>
      </c>
    </row>
    <row r="1231" spans="1:4" x14ac:dyDescent="0.25">
      <c r="A1231">
        <v>1230</v>
      </c>
      <c r="B1231">
        <v>4</v>
      </c>
      <c r="C1231">
        <v>3</v>
      </c>
      <c r="D1231">
        <f>COUNTIF(tbl_ManagerSurvey[EmployeeID],tbl_ManagerSurvey[[#This Row],[EmployeeID]])</f>
        <v>1</v>
      </c>
    </row>
    <row r="1232" spans="1:4" x14ac:dyDescent="0.25">
      <c r="A1232">
        <v>1231</v>
      </c>
      <c r="B1232">
        <v>3</v>
      </c>
      <c r="C1232">
        <v>3</v>
      </c>
      <c r="D1232">
        <f>COUNTIF(tbl_ManagerSurvey[EmployeeID],tbl_ManagerSurvey[[#This Row],[EmployeeID]])</f>
        <v>1</v>
      </c>
    </row>
    <row r="1233" spans="1:4" x14ac:dyDescent="0.25">
      <c r="A1233">
        <v>1232</v>
      </c>
      <c r="B1233">
        <v>3</v>
      </c>
      <c r="C1233">
        <v>3</v>
      </c>
      <c r="D1233">
        <f>COUNTIF(tbl_ManagerSurvey[EmployeeID],tbl_ManagerSurvey[[#This Row],[EmployeeID]])</f>
        <v>1</v>
      </c>
    </row>
    <row r="1234" spans="1:4" x14ac:dyDescent="0.25">
      <c r="A1234">
        <v>1233</v>
      </c>
      <c r="B1234">
        <v>2</v>
      </c>
      <c r="C1234">
        <v>3</v>
      </c>
      <c r="D1234">
        <f>COUNTIF(tbl_ManagerSurvey[EmployeeID],tbl_ManagerSurvey[[#This Row],[EmployeeID]])</f>
        <v>1</v>
      </c>
    </row>
    <row r="1235" spans="1:4" x14ac:dyDescent="0.25">
      <c r="A1235">
        <v>1234</v>
      </c>
      <c r="B1235">
        <v>3</v>
      </c>
      <c r="C1235">
        <v>3</v>
      </c>
      <c r="D1235">
        <f>COUNTIF(tbl_ManagerSurvey[EmployeeID],tbl_ManagerSurvey[[#This Row],[EmployeeID]])</f>
        <v>1</v>
      </c>
    </row>
    <row r="1236" spans="1:4" x14ac:dyDescent="0.25">
      <c r="A1236">
        <v>1235</v>
      </c>
      <c r="B1236">
        <v>3</v>
      </c>
      <c r="C1236">
        <v>3</v>
      </c>
      <c r="D1236">
        <f>COUNTIF(tbl_ManagerSurvey[EmployeeID],tbl_ManagerSurvey[[#This Row],[EmployeeID]])</f>
        <v>1</v>
      </c>
    </row>
    <row r="1237" spans="1:4" x14ac:dyDescent="0.25">
      <c r="A1237">
        <v>1236</v>
      </c>
      <c r="B1237">
        <v>3</v>
      </c>
      <c r="C1237">
        <v>3</v>
      </c>
      <c r="D1237">
        <f>COUNTIF(tbl_ManagerSurvey[EmployeeID],tbl_ManagerSurvey[[#This Row],[EmployeeID]])</f>
        <v>1</v>
      </c>
    </row>
    <row r="1238" spans="1:4" x14ac:dyDescent="0.25">
      <c r="A1238">
        <v>1237</v>
      </c>
      <c r="B1238">
        <v>1</v>
      </c>
      <c r="C1238">
        <v>3</v>
      </c>
      <c r="D1238">
        <f>COUNTIF(tbl_ManagerSurvey[EmployeeID],tbl_ManagerSurvey[[#This Row],[EmployeeID]])</f>
        <v>1</v>
      </c>
    </row>
    <row r="1239" spans="1:4" x14ac:dyDescent="0.25">
      <c r="A1239">
        <v>1238</v>
      </c>
      <c r="B1239">
        <v>3</v>
      </c>
      <c r="C1239">
        <v>3</v>
      </c>
      <c r="D1239">
        <f>COUNTIF(tbl_ManagerSurvey[EmployeeID],tbl_ManagerSurvey[[#This Row],[EmployeeID]])</f>
        <v>1</v>
      </c>
    </row>
    <row r="1240" spans="1:4" x14ac:dyDescent="0.25">
      <c r="A1240">
        <v>1239</v>
      </c>
      <c r="B1240">
        <v>3</v>
      </c>
      <c r="C1240">
        <v>3</v>
      </c>
      <c r="D1240">
        <f>COUNTIF(tbl_ManagerSurvey[EmployeeID],tbl_ManagerSurvey[[#This Row],[EmployeeID]])</f>
        <v>1</v>
      </c>
    </row>
    <row r="1241" spans="1:4" x14ac:dyDescent="0.25">
      <c r="A1241">
        <v>1240</v>
      </c>
      <c r="B1241">
        <v>2</v>
      </c>
      <c r="C1241">
        <v>4</v>
      </c>
      <c r="D1241">
        <f>COUNTIF(tbl_ManagerSurvey[EmployeeID],tbl_ManagerSurvey[[#This Row],[EmployeeID]])</f>
        <v>1</v>
      </c>
    </row>
    <row r="1242" spans="1:4" x14ac:dyDescent="0.25">
      <c r="A1242">
        <v>1241</v>
      </c>
      <c r="B1242">
        <v>3</v>
      </c>
      <c r="C1242">
        <v>3</v>
      </c>
      <c r="D1242">
        <f>COUNTIF(tbl_ManagerSurvey[EmployeeID],tbl_ManagerSurvey[[#This Row],[EmployeeID]])</f>
        <v>1</v>
      </c>
    </row>
    <row r="1243" spans="1:4" x14ac:dyDescent="0.25">
      <c r="A1243">
        <v>1242</v>
      </c>
      <c r="B1243">
        <v>1</v>
      </c>
      <c r="C1243">
        <v>3</v>
      </c>
      <c r="D1243">
        <f>COUNTIF(tbl_ManagerSurvey[EmployeeID],tbl_ManagerSurvey[[#This Row],[EmployeeID]])</f>
        <v>1</v>
      </c>
    </row>
    <row r="1244" spans="1:4" x14ac:dyDescent="0.25">
      <c r="A1244">
        <v>1243</v>
      </c>
      <c r="B1244">
        <v>3</v>
      </c>
      <c r="C1244">
        <v>3</v>
      </c>
      <c r="D1244">
        <f>COUNTIF(tbl_ManagerSurvey[EmployeeID],tbl_ManagerSurvey[[#This Row],[EmployeeID]])</f>
        <v>1</v>
      </c>
    </row>
    <row r="1245" spans="1:4" x14ac:dyDescent="0.25">
      <c r="A1245">
        <v>1244</v>
      </c>
      <c r="B1245">
        <v>3</v>
      </c>
      <c r="C1245">
        <v>4</v>
      </c>
      <c r="D1245">
        <f>COUNTIF(tbl_ManagerSurvey[EmployeeID],tbl_ManagerSurvey[[#This Row],[EmployeeID]])</f>
        <v>1</v>
      </c>
    </row>
    <row r="1246" spans="1:4" x14ac:dyDescent="0.25">
      <c r="A1246">
        <v>1245</v>
      </c>
      <c r="B1246">
        <v>3</v>
      </c>
      <c r="C1246">
        <v>3</v>
      </c>
      <c r="D1246">
        <f>COUNTIF(tbl_ManagerSurvey[EmployeeID],tbl_ManagerSurvey[[#This Row],[EmployeeID]])</f>
        <v>1</v>
      </c>
    </row>
    <row r="1247" spans="1:4" x14ac:dyDescent="0.25">
      <c r="A1247">
        <v>1246</v>
      </c>
      <c r="B1247">
        <v>3</v>
      </c>
      <c r="C1247">
        <v>3</v>
      </c>
      <c r="D1247">
        <f>COUNTIF(tbl_ManagerSurvey[EmployeeID],tbl_ManagerSurvey[[#This Row],[EmployeeID]])</f>
        <v>1</v>
      </c>
    </row>
    <row r="1248" spans="1:4" x14ac:dyDescent="0.25">
      <c r="A1248">
        <v>1247</v>
      </c>
      <c r="B1248">
        <v>2</v>
      </c>
      <c r="C1248">
        <v>3</v>
      </c>
      <c r="D1248">
        <f>COUNTIF(tbl_ManagerSurvey[EmployeeID],tbl_ManagerSurvey[[#This Row],[EmployeeID]])</f>
        <v>1</v>
      </c>
    </row>
    <row r="1249" spans="1:4" x14ac:dyDescent="0.25">
      <c r="A1249">
        <v>1248</v>
      </c>
      <c r="B1249">
        <v>2</v>
      </c>
      <c r="C1249">
        <v>3</v>
      </c>
      <c r="D1249">
        <f>COUNTIF(tbl_ManagerSurvey[EmployeeID],tbl_ManagerSurvey[[#This Row],[EmployeeID]])</f>
        <v>1</v>
      </c>
    </row>
    <row r="1250" spans="1:4" x14ac:dyDescent="0.25">
      <c r="A1250">
        <v>1249</v>
      </c>
      <c r="B1250">
        <v>2</v>
      </c>
      <c r="C1250">
        <v>3</v>
      </c>
      <c r="D1250">
        <f>COUNTIF(tbl_ManagerSurvey[EmployeeID],tbl_ManagerSurvey[[#This Row],[EmployeeID]])</f>
        <v>1</v>
      </c>
    </row>
    <row r="1251" spans="1:4" x14ac:dyDescent="0.25">
      <c r="A1251">
        <v>1250</v>
      </c>
      <c r="B1251">
        <v>3</v>
      </c>
      <c r="C1251">
        <v>3</v>
      </c>
      <c r="D1251">
        <f>COUNTIF(tbl_ManagerSurvey[EmployeeID],tbl_ManagerSurvey[[#This Row],[EmployeeID]])</f>
        <v>1</v>
      </c>
    </row>
    <row r="1252" spans="1:4" x14ac:dyDescent="0.25">
      <c r="A1252">
        <v>1251</v>
      </c>
      <c r="B1252">
        <v>2</v>
      </c>
      <c r="C1252">
        <v>3</v>
      </c>
      <c r="D1252">
        <f>COUNTIF(tbl_ManagerSurvey[EmployeeID],tbl_ManagerSurvey[[#This Row],[EmployeeID]])</f>
        <v>1</v>
      </c>
    </row>
    <row r="1253" spans="1:4" x14ac:dyDescent="0.25">
      <c r="A1253">
        <v>1252</v>
      </c>
      <c r="B1253">
        <v>2</v>
      </c>
      <c r="C1253">
        <v>3</v>
      </c>
      <c r="D1253">
        <f>COUNTIF(tbl_ManagerSurvey[EmployeeID],tbl_ManagerSurvey[[#This Row],[EmployeeID]])</f>
        <v>1</v>
      </c>
    </row>
    <row r="1254" spans="1:4" x14ac:dyDescent="0.25">
      <c r="A1254">
        <v>1253</v>
      </c>
      <c r="B1254">
        <v>3</v>
      </c>
      <c r="C1254">
        <v>3</v>
      </c>
      <c r="D1254">
        <f>COUNTIF(tbl_ManagerSurvey[EmployeeID],tbl_ManagerSurvey[[#This Row],[EmployeeID]])</f>
        <v>1</v>
      </c>
    </row>
    <row r="1255" spans="1:4" x14ac:dyDescent="0.25">
      <c r="A1255">
        <v>1254</v>
      </c>
      <c r="B1255">
        <v>2</v>
      </c>
      <c r="C1255">
        <v>3</v>
      </c>
      <c r="D1255">
        <f>COUNTIF(tbl_ManagerSurvey[EmployeeID],tbl_ManagerSurvey[[#This Row],[EmployeeID]])</f>
        <v>1</v>
      </c>
    </row>
    <row r="1256" spans="1:4" x14ac:dyDescent="0.25">
      <c r="A1256">
        <v>1255</v>
      </c>
      <c r="B1256">
        <v>3</v>
      </c>
      <c r="C1256">
        <v>3</v>
      </c>
      <c r="D1256">
        <f>COUNTIF(tbl_ManagerSurvey[EmployeeID],tbl_ManagerSurvey[[#This Row],[EmployeeID]])</f>
        <v>1</v>
      </c>
    </row>
    <row r="1257" spans="1:4" x14ac:dyDescent="0.25">
      <c r="A1257">
        <v>1256</v>
      </c>
      <c r="B1257">
        <v>3</v>
      </c>
      <c r="C1257">
        <v>4</v>
      </c>
      <c r="D1257">
        <f>COUNTIF(tbl_ManagerSurvey[EmployeeID],tbl_ManagerSurvey[[#This Row],[EmployeeID]])</f>
        <v>1</v>
      </c>
    </row>
    <row r="1258" spans="1:4" x14ac:dyDescent="0.25">
      <c r="A1258">
        <v>1257</v>
      </c>
      <c r="B1258">
        <v>1</v>
      </c>
      <c r="C1258">
        <v>3</v>
      </c>
      <c r="D1258">
        <f>COUNTIF(tbl_ManagerSurvey[EmployeeID],tbl_ManagerSurvey[[#This Row],[EmployeeID]])</f>
        <v>1</v>
      </c>
    </row>
    <row r="1259" spans="1:4" x14ac:dyDescent="0.25">
      <c r="A1259">
        <v>1258</v>
      </c>
      <c r="B1259">
        <v>3</v>
      </c>
      <c r="C1259">
        <v>3</v>
      </c>
      <c r="D1259">
        <f>COUNTIF(tbl_ManagerSurvey[EmployeeID],tbl_ManagerSurvey[[#This Row],[EmployeeID]])</f>
        <v>1</v>
      </c>
    </row>
    <row r="1260" spans="1:4" x14ac:dyDescent="0.25">
      <c r="A1260">
        <v>1259</v>
      </c>
      <c r="B1260">
        <v>2</v>
      </c>
      <c r="C1260">
        <v>3</v>
      </c>
      <c r="D1260">
        <f>COUNTIF(tbl_ManagerSurvey[EmployeeID],tbl_ManagerSurvey[[#This Row],[EmployeeID]])</f>
        <v>1</v>
      </c>
    </row>
    <row r="1261" spans="1:4" x14ac:dyDescent="0.25">
      <c r="A1261">
        <v>1260</v>
      </c>
      <c r="B1261">
        <v>2</v>
      </c>
      <c r="C1261">
        <v>3</v>
      </c>
      <c r="D1261">
        <f>COUNTIF(tbl_ManagerSurvey[EmployeeID],tbl_ManagerSurvey[[#This Row],[EmployeeID]])</f>
        <v>1</v>
      </c>
    </row>
    <row r="1262" spans="1:4" x14ac:dyDescent="0.25">
      <c r="A1262">
        <v>1261</v>
      </c>
      <c r="B1262">
        <v>3</v>
      </c>
      <c r="C1262">
        <v>3</v>
      </c>
      <c r="D1262">
        <f>COUNTIF(tbl_ManagerSurvey[EmployeeID],tbl_ManagerSurvey[[#This Row],[EmployeeID]])</f>
        <v>1</v>
      </c>
    </row>
    <row r="1263" spans="1:4" x14ac:dyDescent="0.25">
      <c r="A1263">
        <v>1262</v>
      </c>
      <c r="B1263">
        <v>3</v>
      </c>
      <c r="C1263">
        <v>3</v>
      </c>
      <c r="D1263">
        <f>COUNTIF(tbl_ManagerSurvey[EmployeeID],tbl_ManagerSurvey[[#This Row],[EmployeeID]])</f>
        <v>1</v>
      </c>
    </row>
    <row r="1264" spans="1:4" x14ac:dyDescent="0.25">
      <c r="A1264">
        <v>1263</v>
      </c>
      <c r="B1264">
        <v>1</v>
      </c>
      <c r="C1264">
        <v>3</v>
      </c>
      <c r="D1264">
        <f>COUNTIF(tbl_ManagerSurvey[EmployeeID],tbl_ManagerSurvey[[#This Row],[EmployeeID]])</f>
        <v>1</v>
      </c>
    </row>
    <row r="1265" spans="1:4" x14ac:dyDescent="0.25">
      <c r="A1265">
        <v>1264</v>
      </c>
      <c r="B1265">
        <v>3</v>
      </c>
      <c r="C1265">
        <v>4</v>
      </c>
      <c r="D1265">
        <f>COUNTIF(tbl_ManagerSurvey[EmployeeID],tbl_ManagerSurvey[[#This Row],[EmployeeID]])</f>
        <v>1</v>
      </c>
    </row>
    <row r="1266" spans="1:4" x14ac:dyDescent="0.25">
      <c r="A1266">
        <v>1265</v>
      </c>
      <c r="B1266">
        <v>3</v>
      </c>
      <c r="C1266">
        <v>3</v>
      </c>
      <c r="D1266">
        <f>COUNTIF(tbl_ManagerSurvey[EmployeeID],tbl_ManagerSurvey[[#This Row],[EmployeeID]])</f>
        <v>1</v>
      </c>
    </row>
    <row r="1267" spans="1:4" x14ac:dyDescent="0.25">
      <c r="A1267">
        <v>1266</v>
      </c>
      <c r="B1267">
        <v>3</v>
      </c>
      <c r="C1267">
        <v>3</v>
      </c>
      <c r="D1267">
        <f>COUNTIF(tbl_ManagerSurvey[EmployeeID],tbl_ManagerSurvey[[#This Row],[EmployeeID]])</f>
        <v>1</v>
      </c>
    </row>
    <row r="1268" spans="1:4" x14ac:dyDescent="0.25">
      <c r="A1268">
        <v>1267</v>
      </c>
      <c r="B1268">
        <v>3</v>
      </c>
      <c r="C1268">
        <v>4</v>
      </c>
      <c r="D1268">
        <f>COUNTIF(tbl_ManagerSurvey[EmployeeID],tbl_ManagerSurvey[[#This Row],[EmployeeID]])</f>
        <v>1</v>
      </c>
    </row>
    <row r="1269" spans="1:4" x14ac:dyDescent="0.25">
      <c r="A1269">
        <v>1268</v>
      </c>
      <c r="B1269">
        <v>3</v>
      </c>
      <c r="C1269">
        <v>3</v>
      </c>
      <c r="D1269">
        <f>COUNTIF(tbl_ManagerSurvey[EmployeeID],tbl_ManagerSurvey[[#This Row],[EmployeeID]])</f>
        <v>1</v>
      </c>
    </row>
    <row r="1270" spans="1:4" x14ac:dyDescent="0.25">
      <c r="A1270">
        <v>1269</v>
      </c>
      <c r="B1270">
        <v>3</v>
      </c>
      <c r="C1270">
        <v>4</v>
      </c>
      <c r="D1270">
        <f>COUNTIF(tbl_ManagerSurvey[EmployeeID],tbl_ManagerSurvey[[#This Row],[EmployeeID]])</f>
        <v>1</v>
      </c>
    </row>
    <row r="1271" spans="1:4" x14ac:dyDescent="0.25">
      <c r="A1271">
        <v>1270</v>
      </c>
      <c r="B1271">
        <v>2</v>
      </c>
      <c r="C1271">
        <v>3</v>
      </c>
      <c r="D1271">
        <f>COUNTIF(tbl_ManagerSurvey[EmployeeID],tbl_ManagerSurvey[[#This Row],[EmployeeID]])</f>
        <v>1</v>
      </c>
    </row>
    <row r="1272" spans="1:4" x14ac:dyDescent="0.25">
      <c r="A1272">
        <v>1271</v>
      </c>
      <c r="B1272">
        <v>3</v>
      </c>
      <c r="C1272">
        <v>3</v>
      </c>
      <c r="D1272">
        <f>COUNTIF(tbl_ManagerSurvey[EmployeeID],tbl_ManagerSurvey[[#This Row],[EmployeeID]])</f>
        <v>1</v>
      </c>
    </row>
    <row r="1273" spans="1:4" x14ac:dyDescent="0.25">
      <c r="A1273">
        <v>1272</v>
      </c>
      <c r="B1273">
        <v>3</v>
      </c>
      <c r="C1273">
        <v>3</v>
      </c>
      <c r="D1273">
        <f>COUNTIF(tbl_ManagerSurvey[EmployeeID],tbl_ManagerSurvey[[#This Row],[EmployeeID]])</f>
        <v>1</v>
      </c>
    </row>
    <row r="1274" spans="1:4" x14ac:dyDescent="0.25">
      <c r="A1274">
        <v>1273</v>
      </c>
      <c r="B1274">
        <v>3</v>
      </c>
      <c r="C1274">
        <v>3</v>
      </c>
      <c r="D1274">
        <f>COUNTIF(tbl_ManagerSurvey[EmployeeID],tbl_ManagerSurvey[[#This Row],[EmployeeID]])</f>
        <v>1</v>
      </c>
    </row>
    <row r="1275" spans="1:4" x14ac:dyDescent="0.25">
      <c r="A1275">
        <v>1274</v>
      </c>
      <c r="B1275">
        <v>3</v>
      </c>
      <c r="C1275">
        <v>3</v>
      </c>
      <c r="D1275">
        <f>COUNTIF(tbl_ManagerSurvey[EmployeeID],tbl_ManagerSurvey[[#This Row],[EmployeeID]])</f>
        <v>1</v>
      </c>
    </row>
    <row r="1276" spans="1:4" x14ac:dyDescent="0.25">
      <c r="A1276">
        <v>1275</v>
      </c>
      <c r="B1276">
        <v>3</v>
      </c>
      <c r="C1276">
        <v>3</v>
      </c>
      <c r="D1276">
        <f>COUNTIF(tbl_ManagerSurvey[EmployeeID],tbl_ManagerSurvey[[#This Row],[EmployeeID]])</f>
        <v>1</v>
      </c>
    </row>
    <row r="1277" spans="1:4" x14ac:dyDescent="0.25">
      <c r="A1277">
        <v>1276</v>
      </c>
      <c r="B1277">
        <v>3</v>
      </c>
      <c r="C1277">
        <v>3</v>
      </c>
      <c r="D1277">
        <f>COUNTIF(tbl_ManagerSurvey[EmployeeID],tbl_ManagerSurvey[[#This Row],[EmployeeID]])</f>
        <v>1</v>
      </c>
    </row>
    <row r="1278" spans="1:4" x14ac:dyDescent="0.25">
      <c r="A1278">
        <v>1277</v>
      </c>
      <c r="B1278">
        <v>3</v>
      </c>
      <c r="C1278">
        <v>3</v>
      </c>
      <c r="D1278">
        <f>COUNTIF(tbl_ManagerSurvey[EmployeeID],tbl_ManagerSurvey[[#This Row],[EmployeeID]])</f>
        <v>1</v>
      </c>
    </row>
    <row r="1279" spans="1:4" x14ac:dyDescent="0.25">
      <c r="A1279">
        <v>1278</v>
      </c>
      <c r="B1279">
        <v>3</v>
      </c>
      <c r="C1279">
        <v>3</v>
      </c>
      <c r="D1279">
        <f>COUNTIF(tbl_ManagerSurvey[EmployeeID],tbl_ManagerSurvey[[#This Row],[EmployeeID]])</f>
        <v>1</v>
      </c>
    </row>
    <row r="1280" spans="1:4" x14ac:dyDescent="0.25">
      <c r="A1280">
        <v>1279</v>
      </c>
      <c r="B1280">
        <v>3</v>
      </c>
      <c r="C1280">
        <v>3</v>
      </c>
      <c r="D1280">
        <f>COUNTIF(tbl_ManagerSurvey[EmployeeID],tbl_ManagerSurvey[[#This Row],[EmployeeID]])</f>
        <v>1</v>
      </c>
    </row>
    <row r="1281" spans="1:4" x14ac:dyDescent="0.25">
      <c r="A1281">
        <v>1280</v>
      </c>
      <c r="B1281">
        <v>3</v>
      </c>
      <c r="C1281">
        <v>3</v>
      </c>
      <c r="D1281">
        <f>COUNTIF(tbl_ManagerSurvey[EmployeeID],tbl_ManagerSurvey[[#This Row],[EmployeeID]])</f>
        <v>1</v>
      </c>
    </row>
    <row r="1282" spans="1:4" x14ac:dyDescent="0.25">
      <c r="A1282">
        <v>1281</v>
      </c>
      <c r="B1282">
        <v>3</v>
      </c>
      <c r="C1282">
        <v>3</v>
      </c>
      <c r="D1282">
        <f>COUNTIF(tbl_ManagerSurvey[EmployeeID],tbl_ManagerSurvey[[#This Row],[EmployeeID]])</f>
        <v>1</v>
      </c>
    </row>
    <row r="1283" spans="1:4" x14ac:dyDescent="0.25">
      <c r="A1283">
        <v>1282</v>
      </c>
      <c r="B1283">
        <v>4</v>
      </c>
      <c r="C1283">
        <v>3</v>
      </c>
      <c r="D1283">
        <f>COUNTIF(tbl_ManagerSurvey[EmployeeID],tbl_ManagerSurvey[[#This Row],[EmployeeID]])</f>
        <v>1</v>
      </c>
    </row>
    <row r="1284" spans="1:4" x14ac:dyDescent="0.25">
      <c r="A1284">
        <v>1283</v>
      </c>
      <c r="B1284">
        <v>2</v>
      </c>
      <c r="C1284">
        <v>3</v>
      </c>
      <c r="D1284">
        <f>COUNTIF(tbl_ManagerSurvey[EmployeeID],tbl_ManagerSurvey[[#This Row],[EmployeeID]])</f>
        <v>1</v>
      </c>
    </row>
    <row r="1285" spans="1:4" x14ac:dyDescent="0.25">
      <c r="A1285">
        <v>1284</v>
      </c>
      <c r="B1285">
        <v>3</v>
      </c>
      <c r="C1285">
        <v>3</v>
      </c>
      <c r="D1285">
        <f>COUNTIF(tbl_ManagerSurvey[EmployeeID],tbl_ManagerSurvey[[#This Row],[EmployeeID]])</f>
        <v>1</v>
      </c>
    </row>
    <row r="1286" spans="1:4" x14ac:dyDescent="0.25">
      <c r="A1286">
        <v>1285</v>
      </c>
      <c r="B1286">
        <v>1</v>
      </c>
      <c r="C1286">
        <v>4</v>
      </c>
      <c r="D1286">
        <f>COUNTIF(tbl_ManagerSurvey[EmployeeID],tbl_ManagerSurvey[[#This Row],[EmployeeID]])</f>
        <v>1</v>
      </c>
    </row>
    <row r="1287" spans="1:4" x14ac:dyDescent="0.25">
      <c r="A1287">
        <v>1286</v>
      </c>
      <c r="B1287">
        <v>2</v>
      </c>
      <c r="C1287">
        <v>3</v>
      </c>
      <c r="D1287">
        <f>COUNTIF(tbl_ManagerSurvey[EmployeeID],tbl_ManagerSurvey[[#This Row],[EmployeeID]])</f>
        <v>1</v>
      </c>
    </row>
    <row r="1288" spans="1:4" x14ac:dyDescent="0.25">
      <c r="A1288">
        <v>1287</v>
      </c>
      <c r="B1288">
        <v>3</v>
      </c>
      <c r="C1288">
        <v>3</v>
      </c>
      <c r="D1288">
        <f>COUNTIF(tbl_ManagerSurvey[EmployeeID],tbl_ManagerSurvey[[#This Row],[EmployeeID]])</f>
        <v>1</v>
      </c>
    </row>
    <row r="1289" spans="1:4" x14ac:dyDescent="0.25">
      <c r="A1289">
        <v>1288</v>
      </c>
      <c r="B1289">
        <v>3</v>
      </c>
      <c r="C1289">
        <v>3</v>
      </c>
      <c r="D1289">
        <f>COUNTIF(tbl_ManagerSurvey[EmployeeID],tbl_ManagerSurvey[[#This Row],[EmployeeID]])</f>
        <v>1</v>
      </c>
    </row>
    <row r="1290" spans="1:4" x14ac:dyDescent="0.25">
      <c r="A1290">
        <v>1289</v>
      </c>
      <c r="B1290">
        <v>4</v>
      </c>
      <c r="C1290">
        <v>3</v>
      </c>
      <c r="D1290">
        <f>COUNTIF(tbl_ManagerSurvey[EmployeeID],tbl_ManagerSurvey[[#This Row],[EmployeeID]])</f>
        <v>1</v>
      </c>
    </row>
    <row r="1291" spans="1:4" x14ac:dyDescent="0.25">
      <c r="A1291">
        <v>1290</v>
      </c>
      <c r="B1291">
        <v>1</v>
      </c>
      <c r="C1291">
        <v>3</v>
      </c>
      <c r="D1291">
        <f>COUNTIF(tbl_ManagerSurvey[EmployeeID],tbl_ManagerSurvey[[#This Row],[EmployeeID]])</f>
        <v>1</v>
      </c>
    </row>
    <row r="1292" spans="1:4" x14ac:dyDescent="0.25">
      <c r="A1292">
        <v>1291</v>
      </c>
      <c r="B1292">
        <v>3</v>
      </c>
      <c r="C1292">
        <v>3</v>
      </c>
      <c r="D1292">
        <f>COUNTIF(tbl_ManagerSurvey[EmployeeID],tbl_ManagerSurvey[[#This Row],[EmployeeID]])</f>
        <v>1</v>
      </c>
    </row>
    <row r="1293" spans="1:4" x14ac:dyDescent="0.25">
      <c r="A1293">
        <v>1292</v>
      </c>
      <c r="B1293">
        <v>3</v>
      </c>
      <c r="C1293">
        <v>3</v>
      </c>
      <c r="D1293">
        <f>COUNTIF(tbl_ManagerSurvey[EmployeeID],tbl_ManagerSurvey[[#This Row],[EmployeeID]])</f>
        <v>1</v>
      </c>
    </row>
    <row r="1294" spans="1:4" x14ac:dyDescent="0.25">
      <c r="A1294">
        <v>1293</v>
      </c>
      <c r="B1294">
        <v>3</v>
      </c>
      <c r="C1294">
        <v>3</v>
      </c>
      <c r="D1294">
        <f>COUNTIF(tbl_ManagerSurvey[EmployeeID],tbl_ManagerSurvey[[#This Row],[EmployeeID]])</f>
        <v>1</v>
      </c>
    </row>
    <row r="1295" spans="1:4" x14ac:dyDescent="0.25">
      <c r="A1295">
        <v>1294</v>
      </c>
      <c r="B1295">
        <v>3</v>
      </c>
      <c r="C1295">
        <v>3</v>
      </c>
      <c r="D1295">
        <f>COUNTIF(tbl_ManagerSurvey[EmployeeID],tbl_ManagerSurvey[[#This Row],[EmployeeID]])</f>
        <v>1</v>
      </c>
    </row>
    <row r="1296" spans="1:4" x14ac:dyDescent="0.25">
      <c r="A1296">
        <v>1295</v>
      </c>
      <c r="B1296">
        <v>3</v>
      </c>
      <c r="C1296">
        <v>3</v>
      </c>
      <c r="D1296">
        <f>COUNTIF(tbl_ManagerSurvey[EmployeeID],tbl_ManagerSurvey[[#This Row],[EmployeeID]])</f>
        <v>1</v>
      </c>
    </row>
    <row r="1297" spans="1:4" x14ac:dyDescent="0.25">
      <c r="A1297">
        <v>1296</v>
      </c>
      <c r="B1297">
        <v>4</v>
      </c>
      <c r="C1297">
        <v>3</v>
      </c>
      <c r="D1297">
        <f>COUNTIF(tbl_ManagerSurvey[EmployeeID],tbl_ManagerSurvey[[#This Row],[EmployeeID]])</f>
        <v>1</v>
      </c>
    </row>
    <row r="1298" spans="1:4" x14ac:dyDescent="0.25">
      <c r="A1298">
        <v>1297</v>
      </c>
      <c r="B1298">
        <v>3</v>
      </c>
      <c r="C1298">
        <v>3</v>
      </c>
      <c r="D1298">
        <f>COUNTIF(tbl_ManagerSurvey[EmployeeID],tbl_ManagerSurvey[[#This Row],[EmployeeID]])</f>
        <v>1</v>
      </c>
    </row>
    <row r="1299" spans="1:4" x14ac:dyDescent="0.25">
      <c r="A1299">
        <v>1298</v>
      </c>
      <c r="B1299">
        <v>3</v>
      </c>
      <c r="C1299">
        <v>3</v>
      </c>
      <c r="D1299">
        <f>COUNTIF(tbl_ManagerSurvey[EmployeeID],tbl_ManagerSurvey[[#This Row],[EmployeeID]])</f>
        <v>1</v>
      </c>
    </row>
    <row r="1300" spans="1:4" x14ac:dyDescent="0.25">
      <c r="A1300">
        <v>1299</v>
      </c>
      <c r="B1300">
        <v>3</v>
      </c>
      <c r="C1300">
        <v>4</v>
      </c>
      <c r="D1300">
        <f>COUNTIF(tbl_ManagerSurvey[EmployeeID],tbl_ManagerSurvey[[#This Row],[EmployeeID]])</f>
        <v>1</v>
      </c>
    </row>
    <row r="1301" spans="1:4" x14ac:dyDescent="0.25">
      <c r="A1301">
        <v>1300</v>
      </c>
      <c r="B1301">
        <v>2</v>
      </c>
      <c r="C1301">
        <v>3</v>
      </c>
      <c r="D1301">
        <f>COUNTIF(tbl_ManagerSurvey[EmployeeID],tbl_ManagerSurvey[[#This Row],[EmployeeID]])</f>
        <v>1</v>
      </c>
    </row>
    <row r="1302" spans="1:4" x14ac:dyDescent="0.25">
      <c r="A1302">
        <v>1301</v>
      </c>
      <c r="B1302">
        <v>4</v>
      </c>
      <c r="C1302">
        <v>4</v>
      </c>
      <c r="D1302">
        <f>COUNTIF(tbl_ManagerSurvey[EmployeeID],tbl_ManagerSurvey[[#This Row],[EmployeeID]])</f>
        <v>1</v>
      </c>
    </row>
    <row r="1303" spans="1:4" x14ac:dyDescent="0.25">
      <c r="A1303">
        <v>1302</v>
      </c>
      <c r="B1303">
        <v>3</v>
      </c>
      <c r="C1303">
        <v>4</v>
      </c>
      <c r="D1303">
        <f>COUNTIF(tbl_ManagerSurvey[EmployeeID],tbl_ManagerSurvey[[#This Row],[EmployeeID]])</f>
        <v>1</v>
      </c>
    </row>
    <row r="1304" spans="1:4" x14ac:dyDescent="0.25">
      <c r="A1304">
        <v>1303</v>
      </c>
      <c r="B1304">
        <v>2</v>
      </c>
      <c r="C1304">
        <v>3</v>
      </c>
      <c r="D1304">
        <f>COUNTIF(tbl_ManagerSurvey[EmployeeID],tbl_ManagerSurvey[[#This Row],[EmployeeID]])</f>
        <v>1</v>
      </c>
    </row>
    <row r="1305" spans="1:4" x14ac:dyDescent="0.25">
      <c r="A1305">
        <v>1304</v>
      </c>
      <c r="B1305">
        <v>3</v>
      </c>
      <c r="C1305">
        <v>3</v>
      </c>
      <c r="D1305">
        <f>COUNTIF(tbl_ManagerSurvey[EmployeeID],tbl_ManagerSurvey[[#This Row],[EmployeeID]])</f>
        <v>1</v>
      </c>
    </row>
    <row r="1306" spans="1:4" x14ac:dyDescent="0.25">
      <c r="A1306">
        <v>1305</v>
      </c>
      <c r="B1306">
        <v>3</v>
      </c>
      <c r="C1306">
        <v>3</v>
      </c>
      <c r="D1306">
        <f>COUNTIF(tbl_ManagerSurvey[EmployeeID],tbl_ManagerSurvey[[#This Row],[EmployeeID]])</f>
        <v>1</v>
      </c>
    </row>
    <row r="1307" spans="1:4" x14ac:dyDescent="0.25">
      <c r="A1307">
        <v>1306</v>
      </c>
      <c r="B1307">
        <v>3</v>
      </c>
      <c r="C1307">
        <v>3</v>
      </c>
      <c r="D1307">
        <f>COUNTIF(tbl_ManagerSurvey[EmployeeID],tbl_ManagerSurvey[[#This Row],[EmployeeID]])</f>
        <v>1</v>
      </c>
    </row>
    <row r="1308" spans="1:4" x14ac:dyDescent="0.25">
      <c r="A1308">
        <v>1307</v>
      </c>
      <c r="B1308">
        <v>2</v>
      </c>
      <c r="C1308">
        <v>3</v>
      </c>
      <c r="D1308">
        <f>COUNTIF(tbl_ManagerSurvey[EmployeeID],tbl_ManagerSurvey[[#This Row],[EmployeeID]])</f>
        <v>1</v>
      </c>
    </row>
    <row r="1309" spans="1:4" x14ac:dyDescent="0.25">
      <c r="A1309">
        <v>1308</v>
      </c>
      <c r="B1309">
        <v>2</v>
      </c>
      <c r="C1309">
        <v>4</v>
      </c>
      <c r="D1309">
        <f>COUNTIF(tbl_ManagerSurvey[EmployeeID],tbl_ManagerSurvey[[#This Row],[EmployeeID]])</f>
        <v>1</v>
      </c>
    </row>
    <row r="1310" spans="1:4" x14ac:dyDescent="0.25">
      <c r="A1310">
        <v>1309</v>
      </c>
      <c r="B1310">
        <v>3</v>
      </c>
      <c r="C1310">
        <v>4</v>
      </c>
      <c r="D1310">
        <f>COUNTIF(tbl_ManagerSurvey[EmployeeID],tbl_ManagerSurvey[[#This Row],[EmployeeID]])</f>
        <v>1</v>
      </c>
    </row>
    <row r="1311" spans="1:4" x14ac:dyDescent="0.25">
      <c r="A1311">
        <v>1310</v>
      </c>
      <c r="B1311">
        <v>2</v>
      </c>
      <c r="C1311">
        <v>3</v>
      </c>
      <c r="D1311">
        <f>COUNTIF(tbl_ManagerSurvey[EmployeeID],tbl_ManagerSurvey[[#This Row],[EmployeeID]])</f>
        <v>1</v>
      </c>
    </row>
    <row r="1312" spans="1:4" x14ac:dyDescent="0.25">
      <c r="A1312">
        <v>1311</v>
      </c>
      <c r="B1312">
        <v>4</v>
      </c>
      <c r="C1312">
        <v>3</v>
      </c>
      <c r="D1312">
        <f>COUNTIF(tbl_ManagerSurvey[EmployeeID],tbl_ManagerSurvey[[#This Row],[EmployeeID]])</f>
        <v>1</v>
      </c>
    </row>
    <row r="1313" spans="1:4" x14ac:dyDescent="0.25">
      <c r="A1313">
        <v>1312</v>
      </c>
      <c r="B1313">
        <v>2</v>
      </c>
      <c r="C1313">
        <v>3</v>
      </c>
      <c r="D1313">
        <f>COUNTIF(tbl_ManagerSurvey[EmployeeID],tbl_ManagerSurvey[[#This Row],[EmployeeID]])</f>
        <v>1</v>
      </c>
    </row>
    <row r="1314" spans="1:4" x14ac:dyDescent="0.25">
      <c r="A1314">
        <v>1313</v>
      </c>
      <c r="B1314">
        <v>3</v>
      </c>
      <c r="C1314">
        <v>3</v>
      </c>
      <c r="D1314">
        <f>COUNTIF(tbl_ManagerSurvey[EmployeeID],tbl_ManagerSurvey[[#This Row],[EmployeeID]])</f>
        <v>1</v>
      </c>
    </row>
    <row r="1315" spans="1:4" x14ac:dyDescent="0.25">
      <c r="A1315">
        <v>1314</v>
      </c>
      <c r="B1315">
        <v>2</v>
      </c>
      <c r="C1315">
        <v>3</v>
      </c>
      <c r="D1315">
        <f>COUNTIF(tbl_ManagerSurvey[EmployeeID],tbl_ManagerSurvey[[#This Row],[EmployeeID]])</f>
        <v>1</v>
      </c>
    </row>
    <row r="1316" spans="1:4" x14ac:dyDescent="0.25">
      <c r="A1316">
        <v>1315</v>
      </c>
      <c r="B1316">
        <v>3</v>
      </c>
      <c r="C1316">
        <v>4</v>
      </c>
      <c r="D1316">
        <f>COUNTIF(tbl_ManagerSurvey[EmployeeID],tbl_ManagerSurvey[[#This Row],[EmployeeID]])</f>
        <v>1</v>
      </c>
    </row>
    <row r="1317" spans="1:4" x14ac:dyDescent="0.25">
      <c r="A1317">
        <v>1316</v>
      </c>
      <c r="B1317">
        <v>2</v>
      </c>
      <c r="C1317">
        <v>4</v>
      </c>
      <c r="D1317">
        <f>COUNTIF(tbl_ManagerSurvey[EmployeeID],tbl_ManagerSurvey[[#This Row],[EmployeeID]])</f>
        <v>1</v>
      </c>
    </row>
    <row r="1318" spans="1:4" x14ac:dyDescent="0.25">
      <c r="A1318">
        <v>1317</v>
      </c>
      <c r="B1318">
        <v>3</v>
      </c>
      <c r="C1318">
        <v>4</v>
      </c>
      <c r="D1318">
        <f>COUNTIF(tbl_ManagerSurvey[EmployeeID],tbl_ManagerSurvey[[#This Row],[EmployeeID]])</f>
        <v>1</v>
      </c>
    </row>
    <row r="1319" spans="1:4" x14ac:dyDescent="0.25">
      <c r="A1319">
        <v>1318</v>
      </c>
      <c r="B1319">
        <v>3</v>
      </c>
      <c r="C1319">
        <v>3</v>
      </c>
      <c r="D1319">
        <f>COUNTIF(tbl_ManagerSurvey[EmployeeID],tbl_ManagerSurvey[[#This Row],[EmployeeID]])</f>
        <v>1</v>
      </c>
    </row>
    <row r="1320" spans="1:4" x14ac:dyDescent="0.25">
      <c r="A1320">
        <v>1319</v>
      </c>
      <c r="B1320">
        <v>2</v>
      </c>
      <c r="C1320">
        <v>3</v>
      </c>
      <c r="D1320">
        <f>COUNTIF(tbl_ManagerSurvey[EmployeeID],tbl_ManagerSurvey[[#This Row],[EmployeeID]])</f>
        <v>1</v>
      </c>
    </row>
    <row r="1321" spans="1:4" x14ac:dyDescent="0.25">
      <c r="A1321">
        <v>1320</v>
      </c>
      <c r="B1321">
        <v>2</v>
      </c>
      <c r="C1321">
        <v>3</v>
      </c>
      <c r="D1321">
        <f>COUNTIF(tbl_ManagerSurvey[EmployeeID],tbl_ManagerSurvey[[#This Row],[EmployeeID]])</f>
        <v>1</v>
      </c>
    </row>
    <row r="1322" spans="1:4" x14ac:dyDescent="0.25">
      <c r="A1322">
        <v>1321</v>
      </c>
      <c r="B1322">
        <v>3</v>
      </c>
      <c r="C1322">
        <v>4</v>
      </c>
      <c r="D1322">
        <f>COUNTIF(tbl_ManagerSurvey[EmployeeID],tbl_ManagerSurvey[[#This Row],[EmployeeID]])</f>
        <v>1</v>
      </c>
    </row>
    <row r="1323" spans="1:4" x14ac:dyDescent="0.25">
      <c r="A1323">
        <v>1322</v>
      </c>
      <c r="B1323">
        <v>3</v>
      </c>
      <c r="C1323">
        <v>3</v>
      </c>
      <c r="D1323">
        <f>COUNTIF(tbl_ManagerSurvey[EmployeeID],tbl_ManagerSurvey[[#This Row],[EmployeeID]])</f>
        <v>1</v>
      </c>
    </row>
    <row r="1324" spans="1:4" x14ac:dyDescent="0.25">
      <c r="A1324">
        <v>1323</v>
      </c>
      <c r="B1324">
        <v>3</v>
      </c>
      <c r="C1324">
        <v>3</v>
      </c>
      <c r="D1324">
        <f>COUNTIF(tbl_ManagerSurvey[EmployeeID],tbl_ManagerSurvey[[#This Row],[EmployeeID]])</f>
        <v>1</v>
      </c>
    </row>
    <row r="1325" spans="1:4" x14ac:dyDescent="0.25">
      <c r="A1325">
        <v>1324</v>
      </c>
      <c r="B1325">
        <v>3</v>
      </c>
      <c r="C1325">
        <v>3</v>
      </c>
      <c r="D1325">
        <f>COUNTIF(tbl_ManagerSurvey[EmployeeID],tbl_ManagerSurvey[[#This Row],[EmployeeID]])</f>
        <v>1</v>
      </c>
    </row>
    <row r="1326" spans="1:4" x14ac:dyDescent="0.25">
      <c r="A1326">
        <v>1325</v>
      </c>
      <c r="B1326">
        <v>3</v>
      </c>
      <c r="C1326">
        <v>3</v>
      </c>
      <c r="D1326">
        <f>COUNTIF(tbl_ManagerSurvey[EmployeeID],tbl_ManagerSurvey[[#This Row],[EmployeeID]])</f>
        <v>1</v>
      </c>
    </row>
    <row r="1327" spans="1:4" x14ac:dyDescent="0.25">
      <c r="A1327">
        <v>1326</v>
      </c>
      <c r="B1327">
        <v>3</v>
      </c>
      <c r="C1327">
        <v>3</v>
      </c>
      <c r="D1327">
        <f>COUNTIF(tbl_ManagerSurvey[EmployeeID],tbl_ManagerSurvey[[#This Row],[EmployeeID]])</f>
        <v>1</v>
      </c>
    </row>
    <row r="1328" spans="1:4" x14ac:dyDescent="0.25">
      <c r="A1328">
        <v>1327</v>
      </c>
      <c r="B1328">
        <v>3</v>
      </c>
      <c r="C1328">
        <v>3</v>
      </c>
      <c r="D1328">
        <f>COUNTIF(tbl_ManagerSurvey[EmployeeID],tbl_ManagerSurvey[[#This Row],[EmployeeID]])</f>
        <v>1</v>
      </c>
    </row>
    <row r="1329" spans="1:4" x14ac:dyDescent="0.25">
      <c r="A1329">
        <v>1328</v>
      </c>
      <c r="B1329">
        <v>3</v>
      </c>
      <c r="C1329">
        <v>3</v>
      </c>
      <c r="D1329">
        <f>COUNTIF(tbl_ManagerSurvey[EmployeeID],tbl_ManagerSurvey[[#This Row],[EmployeeID]])</f>
        <v>1</v>
      </c>
    </row>
    <row r="1330" spans="1:4" x14ac:dyDescent="0.25">
      <c r="A1330">
        <v>1329</v>
      </c>
      <c r="B1330">
        <v>3</v>
      </c>
      <c r="C1330">
        <v>4</v>
      </c>
      <c r="D1330">
        <f>COUNTIF(tbl_ManagerSurvey[EmployeeID],tbl_ManagerSurvey[[#This Row],[EmployeeID]])</f>
        <v>1</v>
      </c>
    </row>
    <row r="1331" spans="1:4" x14ac:dyDescent="0.25">
      <c r="A1331">
        <v>1330</v>
      </c>
      <c r="B1331">
        <v>3</v>
      </c>
      <c r="C1331">
        <v>3</v>
      </c>
      <c r="D1331">
        <f>COUNTIF(tbl_ManagerSurvey[EmployeeID],tbl_ManagerSurvey[[#This Row],[EmployeeID]])</f>
        <v>1</v>
      </c>
    </row>
    <row r="1332" spans="1:4" x14ac:dyDescent="0.25">
      <c r="A1332">
        <v>1331</v>
      </c>
      <c r="B1332">
        <v>3</v>
      </c>
      <c r="C1332">
        <v>3</v>
      </c>
      <c r="D1332">
        <f>COUNTIF(tbl_ManagerSurvey[EmployeeID],tbl_ManagerSurvey[[#This Row],[EmployeeID]])</f>
        <v>1</v>
      </c>
    </row>
    <row r="1333" spans="1:4" x14ac:dyDescent="0.25">
      <c r="A1333">
        <v>1332</v>
      </c>
      <c r="B1333">
        <v>3</v>
      </c>
      <c r="C1333">
        <v>3</v>
      </c>
      <c r="D1333">
        <f>COUNTIF(tbl_ManagerSurvey[EmployeeID],tbl_ManagerSurvey[[#This Row],[EmployeeID]])</f>
        <v>1</v>
      </c>
    </row>
    <row r="1334" spans="1:4" x14ac:dyDescent="0.25">
      <c r="A1334">
        <v>1333</v>
      </c>
      <c r="B1334">
        <v>3</v>
      </c>
      <c r="C1334">
        <v>4</v>
      </c>
      <c r="D1334">
        <f>COUNTIF(tbl_ManagerSurvey[EmployeeID],tbl_ManagerSurvey[[#This Row],[EmployeeID]])</f>
        <v>1</v>
      </c>
    </row>
    <row r="1335" spans="1:4" x14ac:dyDescent="0.25">
      <c r="A1335">
        <v>1334</v>
      </c>
      <c r="B1335">
        <v>3</v>
      </c>
      <c r="C1335">
        <v>4</v>
      </c>
      <c r="D1335">
        <f>COUNTIF(tbl_ManagerSurvey[EmployeeID],tbl_ManagerSurvey[[#This Row],[EmployeeID]])</f>
        <v>1</v>
      </c>
    </row>
    <row r="1336" spans="1:4" x14ac:dyDescent="0.25">
      <c r="A1336">
        <v>1335</v>
      </c>
      <c r="B1336">
        <v>1</v>
      </c>
      <c r="C1336">
        <v>3</v>
      </c>
      <c r="D1336">
        <f>COUNTIF(tbl_ManagerSurvey[EmployeeID],tbl_ManagerSurvey[[#This Row],[EmployeeID]])</f>
        <v>1</v>
      </c>
    </row>
    <row r="1337" spans="1:4" x14ac:dyDescent="0.25">
      <c r="A1337">
        <v>1336</v>
      </c>
      <c r="B1337">
        <v>3</v>
      </c>
      <c r="C1337">
        <v>3</v>
      </c>
      <c r="D1337">
        <f>COUNTIF(tbl_ManagerSurvey[EmployeeID],tbl_ManagerSurvey[[#This Row],[EmployeeID]])</f>
        <v>1</v>
      </c>
    </row>
    <row r="1338" spans="1:4" x14ac:dyDescent="0.25">
      <c r="A1338">
        <v>1337</v>
      </c>
      <c r="B1338">
        <v>3</v>
      </c>
      <c r="C1338">
        <v>4</v>
      </c>
      <c r="D1338">
        <f>COUNTIF(tbl_ManagerSurvey[EmployeeID],tbl_ManagerSurvey[[#This Row],[EmployeeID]])</f>
        <v>1</v>
      </c>
    </row>
    <row r="1339" spans="1:4" x14ac:dyDescent="0.25">
      <c r="A1339">
        <v>1338</v>
      </c>
      <c r="B1339">
        <v>2</v>
      </c>
      <c r="C1339">
        <v>3</v>
      </c>
      <c r="D1339">
        <f>COUNTIF(tbl_ManagerSurvey[EmployeeID],tbl_ManagerSurvey[[#This Row],[EmployeeID]])</f>
        <v>1</v>
      </c>
    </row>
    <row r="1340" spans="1:4" x14ac:dyDescent="0.25">
      <c r="A1340">
        <v>1339</v>
      </c>
      <c r="B1340">
        <v>2</v>
      </c>
      <c r="C1340">
        <v>3</v>
      </c>
      <c r="D1340">
        <f>COUNTIF(tbl_ManagerSurvey[EmployeeID],tbl_ManagerSurvey[[#This Row],[EmployeeID]])</f>
        <v>1</v>
      </c>
    </row>
    <row r="1341" spans="1:4" x14ac:dyDescent="0.25">
      <c r="A1341">
        <v>1340</v>
      </c>
      <c r="B1341">
        <v>3</v>
      </c>
      <c r="C1341">
        <v>4</v>
      </c>
      <c r="D1341">
        <f>COUNTIF(tbl_ManagerSurvey[EmployeeID],tbl_ManagerSurvey[[#This Row],[EmployeeID]])</f>
        <v>1</v>
      </c>
    </row>
    <row r="1342" spans="1:4" x14ac:dyDescent="0.25">
      <c r="A1342">
        <v>1341</v>
      </c>
      <c r="B1342">
        <v>3</v>
      </c>
      <c r="C1342">
        <v>3</v>
      </c>
      <c r="D1342">
        <f>COUNTIF(tbl_ManagerSurvey[EmployeeID],tbl_ManagerSurvey[[#This Row],[EmployeeID]])</f>
        <v>1</v>
      </c>
    </row>
    <row r="1343" spans="1:4" x14ac:dyDescent="0.25">
      <c r="A1343">
        <v>1342</v>
      </c>
      <c r="B1343">
        <v>2</v>
      </c>
      <c r="C1343">
        <v>3</v>
      </c>
      <c r="D1343">
        <f>COUNTIF(tbl_ManagerSurvey[EmployeeID],tbl_ManagerSurvey[[#This Row],[EmployeeID]])</f>
        <v>1</v>
      </c>
    </row>
    <row r="1344" spans="1:4" x14ac:dyDescent="0.25">
      <c r="A1344">
        <v>1343</v>
      </c>
      <c r="B1344">
        <v>4</v>
      </c>
      <c r="C1344">
        <v>3</v>
      </c>
      <c r="D1344">
        <f>COUNTIF(tbl_ManagerSurvey[EmployeeID],tbl_ManagerSurvey[[#This Row],[EmployeeID]])</f>
        <v>1</v>
      </c>
    </row>
    <row r="1345" spans="1:4" x14ac:dyDescent="0.25">
      <c r="A1345">
        <v>1344</v>
      </c>
      <c r="B1345">
        <v>4</v>
      </c>
      <c r="C1345">
        <v>3</v>
      </c>
      <c r="D1345">
        <f>COUNTIF(tbl_ManagerSurvey[EmployeeID],tbl_ManagerSurvey[[#This Row],[EmployeeID]])</f>
        <v>1</v>
      </c>
    </row>
    <row r="1346" spans="1:4" x14ac:dyDescent="0.25">
      <c r="A1346">
        <v>1345</v>
      </c>
      <c r="B1346">
        <v>2</v>
      </c>
      <c r="C1346">
        <v>4</v>
      </c>
      <c r="D1346">
        <f>COUNTIF(tbl_ManagerSurvey[EmployeeID],tbl_ManagerSurvey[[#This Row],[EmployeeID]])</f>
        <v>1</v>
      </c>
    </row>
    <row r="1347" spans="1:4" x14ac:dyDescent="0.25">
      <c r="A1347">
        <v>1346</v>
      </c>
      <c r="B1347">
        <v>1</v>
      </c>
      <c r="C1347">
        <v>3</v>
      </c>
      <c r="D1347">
        <f>COUNTIF(tbl_ManagerSurvey[EmployeeID],tbl_ManagerSurvey[[#This Row],[EmployeeID]])</f>
        <v>1</v>
      </c>
    </row>
    <row r="1348" spans="1:4" x14ac:dyDescent="0.25">
      <c r="A1348">
        <v>1347</v>
      </c>
      <c r="B1348">
        <v>4</v>
      </c>
      <c r="C1348">
        <v>3</v>
      </c>
      <c r="D1348">
        <f>COUNTIF(tbl_ManagerSurvey[EmployeeID],tbl_ManagerSurvey[[#This Row],[EmployeeID]])</f>
        <v>1</v>
      </c>
    </row>
    <row r="1349" spans="1:4" x14ac:dyDescent="0.25">
      <c r="A1349">
        <v>1348</v>
      </c>
      <c r="B1349">
        <v>4</v>
      </c>
      <c r="C1349">
        <v>4</v>
      </c>
      <c r="D1349">
        <f>COUNTIF(tbl_ManagerSurvey[EmployeeID],tbl_ManagerSurvey[[#This Row],[EmployeeID]])</f>
        <v>1</v>
      </c>
    </row>
    <row r="1350" spans="1:4" x14ac:dyDescent="0.25">
      <c r="A1350">
        <v>1349</v>
      </c>
      <c r="B1350">
        <v>4</v>
      </c>
      <c r="C1350">
        <v>3</v>
      </c>
      <c r="D1350">
        <f>COUNTIF(tbl_ManagerSurvey[EmployeeID],tbl_ManagerSurvey[[#This Row],[EmployeeID]])</f>
        <v>1</v>
      </c>
    </row>
    <row r="1351" spans="1:4" x14ac:dyDescent="0.25">
      <c r="A1351">
        <v>1350</v>
      </c>
      <c r="B1351">
        <v>4</v>
      </c>
      <c r="C1351">
        <v>3</v>
      </c>
      <c r="D1351">
        <f>COUNTIF(tbl_ManagerSurvey[EmployeeID],tbl_ManagerSurvey[[#This Row],[EmployeeID]])</f>
        <v>1</v>
      </c>
    </row>
    <row r="1352" spans="1:4" x14ac:dyDescent="0.25">
      <c r="A1352">
        <v>1351</v>
      </c>
      <c r="B1352">
        <v>2</v>
      </c>
      <c r="C1352">
        <v>3</v>
      </c>
      <c r="D1352">
        <f>COUNTIF(tbl_ManagerSurvey[EmployeeID],tbl_ManagerSurvey[[#This Row],[EmployeeID]])</f>
        <v>1</v>
      </c>
    </row>
    <row r="1353" spans="1:4" x14ac:dyDescent="0.25">
      <c r="A1353">
        <v>1352</v>
      </c>
      <c r="B1353">
        <v>3</v>
      </c>
      <c r="C1353">
        <v>3</v>
      </c>
      <c r="D1353">
        <f>COUNTIF(tbl_ManagerSurvey[EmployeeID],tbl_ManagerSurvey[[#This Row],[EmployeeID]])</f>
        <v>1</v>
      </c>
    </row>
    <row r="1354" spans="1:4" x14ac:dyDescent="0.25">
      <c r="A1354">
        <v>1353</v>
      </c>
      <c r="B1354">
        <v>2</v>
      </c>
      <c r="C1354">
        <v>3</v>
      </c>
      <c r="D1354">
        <f>COUNTIF(tbl_ManagerSurvey[EmployeeID],tbl_ManagerSurvey[[#This Row],[EmployeeID]])</f>
        <v>1</v>
      </c>
    </row>
    <row r="1355" spans="1:4" x14ac:dyDescent="0.25">
      <c r="A1355">
        <v>1354</v>
      </c>
      <c r="B1355">
        <v>3</v>
      </c>
      <c r="C1355">
        <v>4</v>
      </c>
      <c r="D1355">
        <f>COUNTIF(tbl_ManagerSurvey[EmployeeID],tbl_ManagerSurvey[[#This Row],[EmployeeID]])</f>
        <v>1</v>
      </c>
    </row>
    <row r="1356" spans="1:4" x14ac:dyDescent="0.25">
      <c r="A1356">
        <v>1355</v>
      </c>
      <c r="B1356">
        <v>3</v>
      </c>
      <c r="C1356">
        <v>3</v>
      </c>
      <c r="D1356">
        <f>COUNTIF(tbl_ManagerSurvey[EmployeeID],tbl_ManagerSurvey[[#This Row],[EmployeeID]])</f>
        <v>1</v>
      </c>
    </row>
    <row r="1357" spans="1:4" x14ac:dyDescent="0.25">
      <c r="A1357">
        <v>1356</v>
      </c>
      <c r="B1357">
        <v>4</v>
      </c>
      <c r="C1357">
        <v>3</v>
      </c>
      <c r="D1357">
        <f>COUNTIF(tbl_ManagerSurvey[EmployeeID],tbl_ManagerSurvey[[#This Row],[EmployeeID]])</f>
        <v>1</v>
      </c>
    </row>
    <row r="1358" spans="1:4" x14ac:dyDescent="0.25">
      <c r="A1358">
        <v>1357</v>
      </c>
      <c r="B1358">
        <v>3</v>
      </c>
      <c r="C1358">
        <v>4</v>
      </c>
      <c r="D1358">
        <f>COUNTIF(tbl_ManagerSurvey[EmployeeID],tbl_ManagerSurvey[[#This Row],[EmployeeID]])</f>
        <v>1</v>
      </c>
    </row>
    <row r="1359" spans="1:4" x14ac:dyDescent="0.25">
      <c r="A1359">
        <v>1358</v>
      </c>
      <c r="B1359">
        <v>3</v>
      </c>
      <c r="C1359">
        <v>3</v>
      </c>
      <c r="D1359">
        <f>COUNTIF(tbl_ManagerSurvey[EmployeeID],tbl_ManagerSurvey[[#This Row],[EmployeeID]])</f>
        <v>1</v>
      </c>
    </row>
    <row r="1360" spans="1:4" x14ac:dyDescent="0.25">
      <c r="A1360">
        <v>1359</v>
      </c>
      <c r="B1360">
        <v>3</v>
      </c>
      <c r="C1360">
        <v>3</v>
      </c>
      <c r="D1360">
        <f>COUNTIF(tbl_ManagerSurvey[EmployeeID],tbl_ManagerSurvey[[#This Row],[EmployeeID]])</f>
        <v>1</v>
      </c>
    </row>
    <row r="1361" spans="1:4" x14ac:dyDescent="0.25">
      <c r="A1361">
        <v>1360</v>
      </c>
      <c r="B1361">
        <v>2</v>
      </c>
      <c r="C1361">
        <v>3</v>
      </c>
      <c r="D1361">
        <f>COUNTIF(tbl_ManagerSurvey[EmployeeID],tbl_ManagerSurvey[[#This Row],[EmployeeID]])</f>
        <v>1</v>
      </c>
    </row>
    <row r="1362" spans="1:4" x14ac:dyDescent="0.25">
      <c r="A1362">
        <v>1361</v>
      </c>
      <c r="B1362">
        <v>4</v>
      </c>
      <c r="C1362">
        <v>3</v>
      </c>
      <c r="D1362">
        <f>COUNTIF(tbl_ManagerSurvey[EmployeeID],tbl_ManagerSurvey[[#This Row],[EmployeeID]])</f>
        <v>1</v>
      </c>
    </row>
    <row r="1363" spans="1:4" x14ac:dyDescent="0.25">
      <c r="A1363">
        <v>1362</v>
      </c>
      <c r="B1363">
        <v>2</v>
      </c>
      <c r="C1363">
        <v>3</v>
      </c>
      <c r="D1363">
        <f>COUNTIF(tbl_ManagerSurvey[EmployeeID],tbl_ManagerSurvey[[#This Row],[EmployeeID]])</f>
        <v>1</v>
      </c>
    </row>
    <row r="1364" spans="1:4" x14ac:dyDescent="0.25">
      <c r="A1364">
        <v>1363</v>
      </c>
      <c r="B1364">
        <v>3</v>
      </c>
      <c r="C1364">
        <v>3</v>
      </c>
      <c r="D1364">
        <f>COUNTIF(tbl_ManagerSurvey[EmployeeID],tbl_ManagerSurvey[[#This Row],[EmployeeID]])</f>
        <v>1</v>
      </c>
    </row>
    <row r="1365" spans="1:4" x14ac:dyDescent="0.25">
      <c r="A1365">
        <v>1364</v>
      </c>
      <c r="B1365">
        <v>3</v>
      </c>
      <c r="C1365">
        <v>3</v>
      </c>
      <c r="D1365">
        <f>COUNTIF(tbl_ManagerSurvey[EmployeeID],tbl_ManagerSurvey[[#This Row],[EmployeeID]])</f>
        <v>1</v>
      </c>
    </row>
    <row r="1366" spans="1:4" x14ac:dyDescent="0.25">
      <c r="A1366">
        <v>1365</v>
      </c>
      <c r="B1366">
        <v>2</v>
      </c>
      <c r="C1366">
        <v>3</v>
      </c>
      <c r="D1366">
        <f>COUNTIF(tbl_ManagerSurvey[EmployeeID],tbl_ManagerSurvey[[#This Row],[EmployeeID]])</f>
        <v>1</v>
      </c>
    </row>
    <row r="1367" spans="1:4" x14ac:dyDescent="0.25">
      <c r="A1367">
        <v>1366</v>
      </c>
      <c r="B1367">
        <v>3</v>
      </c>
      <c r="C1367">
        <v>3</v>
      </c>
      <c r="D1367">
        <f>COUNTIF(tbl_ManagerSurvey[EmployeeID],tbl_ManagerSurvey[[#This Row],[EmployeeID]])</f>
        <v>1</v>
      </c>
    </row>
    <row r="1368" spans="1:4" x14ac:dyDescent="0.25">
      <c r="A1368">
        <v>1367</v>
      </c>
      <c r="B1368">
        <v>1</v>
      </c>
      <c r="C1368">
        <v>3</v>
      </c>
      <c r="D1368">
        <f>COUNTIF(tbl_ManagerSurvey[EmployeeID],tbl_ManagerSurvey[[#This Row],[EmployeeID]])</f>
        <v>1</v>
      </c>
    </row>
    <row r="1369" spans="1:4" x14ac:dyDescent="0.25">
      <c r="A1369">
        <v>1368</v>
      </c>
      <c r="B1369">
        <v>4</v>
      </c>
      <c r="C1369">
        <v>3</v>
      </c>
      <c r="D1369">
        <f>COUNTIF(tbl_ManagerSurvey[EmployeeID],tbl_ManagerSurvey[[#This Row],[EmployeeID]])</f>
        <v>1</v>
      </c>
    </row>
    <row r="1370" spans="1:4" x14ac:dyDescent="0.25">
      <c r="A1370">
        <v>1369</v>
      </c>
      <c r="B1370">
        <v>3</v>
      </c>
      <c r="C1370">
        <v>3</v>
      </c>
      <c r="D1370">
        <f>COUNTIF(tbl_ManagerSurvey[EmployeeID],tbl_ManagerSurvey[[#This Row],[EmployeeID]])</f>
        <v>1</v>
      </c>
    </row>
    <row r="1371" spans="1:4" x14ac:dyDescent="0.25">
      <c r="A1371">
        <v>1370</v>
      </c>
      <c r="B1371">
        <v>1</v>
      </c>
      <c r="C1371">
        <v>3</v>
      </c>
      <c r="D1371">
        <f>COUNTIF(tbl_ManagerSurvey[EmployeeID],tbl_ManagerSurvey[[#This Row],[EmployeeID]])</f>
        <v>1</v>
      </c>
    </row>
    <row r="1372" spans="1:4" x14ac:dyDescent="0.25">
      <c r="A1372">
        <v>1371</v>
      </c>
      <c r="B1372">
        <v>3</v>
      </c>
      <c r="C1372">
        <v>3</v>
      </c>
      <c r="D1372">
        <f>COUNTIF(tbl_ManagerSurvey[EmployeeID],tbl_ManagerSurvey[[#This Row],[EmployeeID]])</f>
        <v>1</v>
      </c>
    </row>
    <row r="1373" spans="1:4" x14ac:dyDescent="0.25">
      <c r="A1373">
        <v>1372</v>
      </c>
      <c r="B1373">
        <v>3</v>
      </c>
      <c r="C1373">
        <v>3</v>
      </c>
      <c r="D1373">
        <f>COUNTIF(tbl_ManagerSurvey[EmployeeID],tbl_ManagerSurvey[[#This Row],[EmployeeID]])</f>
        <v>1</v>
      </c>
    </row>
    <row r="1374" spans="1:4" x14ac:dyDescent="0.25">
      <c r="A1374">
        <v>1373</v>
      </c>
      <c r="B1374">
        <v>3</v>
      </c>
      <c r="C1374">
        <v>4</v>
      </c>
      <c r="D1374">
        <f>COUNTIF(tbl_ManagerSurvey[EmployeeID],tbl_ManagerSurvey[[#This Row],[EmployeeID]])</f>
        <v>1</v>
      </c>
    </row>
    <row r="1375" spans="1:4" x14ac:dyDescent="0.25">
      <c r="A1375">
        <v>1374</v>
      </c>
      <c r="B1375">
        <v>4</v>
      </c>
      <c r="C1375">
        <v>3</v>
      </c>
      <c r="D1375">
        <f>COUNTIF(tbl_ManagerSurvey[EmployeeID],tbl_ManagerSurvey[[#This Row],[EmployeeID]])</f>
        <v>1</v>
      </c>
    </row>
    <row r="1376" spans="1:4" x14ac:dyDescent="0.25">
      <c r="A1376">
        <v>1375</v>
      </c>
      <c r="B1376">
        <v>2</v>
      </c>
      <c r="C1376">
        <v>3</v>
      </c>
      <c r="D1376">
        <f>COUNTIF(tbl_ManagerSurvey[EmployeeID],tbl_ManagerSurvey[[#This Row],[EmployeeID]])</f>
        <v>1</v>
      </c>
    </row>
    <row r="1377" spans="1:4" x14ac:dyDescent="0.25">
      <c r="A1377">
        <v>1376</v>
      </c>
      <c r="B1377">
        <v>3</v>
      </c>
      <c r="C1377">
        <v>3</v>
      </c>
      <c r="D1377">
        <f>COUNTIF(tbl_ManagerSurvey[EmployeeID],tbl_ManagerSurvey[[#This Row],[EmployeeID]])</f>
        <v>1</v>
      </c>
    </row>
    <row r="1378" spans="1:4" x14ac:dyDescent="0.25">
      <c r="A1378">
        <v>1377</v>
      </c>
      <c r="B1378">
        <v>3</v>
      </c>
      <c r="C1378">
        <v>3</v>
      </c>
      <c r="D1378">
        <f>COUNTIF(tbl_ManagerSurvey[EmployeeID],tbl_ManagerSurvey[[#This Row],[EmployeeID]])</f>
        <v>1</v>
      </c>
    </row>
    <row r="1379" spans="1:4" x14ac:dyDescent="0.25">
      <c r="A1379">
        <v>1378</v>
      </c>
      <c r="B1379">
        <v>4</v>
      </c>
      <c r="C1379">
        <v>3</v>
      </c>
      <c r="D1379">
        <f>COUNTIF(tbl_ManagerSurvey[EmployeeID],tbl_ManagerSurvey[[#This Row],[EmployeeID]])</f>
        <v>1</v>
      </c>
    </row>
    <row r="1380" spans="1:4" x14ac:dyDescent="0.25">
      <c r="A1380">
        <v>1379</v>
      </c>
      <c r="B1380">
        <v>3</v>
      </c>
      <c r="C1380">
        <v>3</v>
      </c>
      <c r="D1380">
        <f>COUNTIF(tbl_ManagerSurvey[EmployeeID],tbl_ManagerSurvey[[#This Row],[EmployeeID]])</f>
        <v>1</v>
      </c>
    </row>
    <row r="1381" spans="1:4" x14ac:dyDescent="0.25">
      <c r="A1381">
        <v>1380</v>
      </c>
      <c r="B1381">
        <v>2</v>
      </c>
      <c r="C1381">
        <v>3</v>
      </c>
      <c r="D1381">
        <f>COUNTIF(tbl_ManagerSurvey[EmployeeID],tbl_ManagerSurvey[[#This Row],[EmployeeID]])</f>
        <v>1</v>
      </c>
    </row>
    <row r="1382" spans="1:4" x14ac:dyDescent="0.25">
      <c r="A1382">
        <v>1381</v>
      </c>
      <c r="B1382">
        <v>2</v>
      </c>
      <c r="C1382">
        <v>3</v>
      </c>
      <c r="D1382">
        <f>COUNTIF(tbl_ManagerSurvey[EmployeeID],tbl_ManagerSurvey[[#This Row],[EmployeeID]])</f>
        <v>1</v>
      </c>
    </row>
    <row r="1383" spans="1:4" x14ac:dyDescent="0.25">
      <c r="A1383">
        <v>1382</v>
      </c>
      <c r="B1383">
        <v>3</v>
      </c>
      <c r="C1383">
        <v>3</v>
      </c>
      <c r="D1383">
        <f>COUNTIF(tbl_ManagerSurvey[EmployeeID],tbl_ManagerSurvey[[#This Row],[EmployeeID]])</f>
        <v>1</v>
      </c>
    </row>
    <row r="1384" spans="1:4" x14ac:dyDescent="0.25">
      <c r="A1384">
        <v>1383</v>
      </c>
      <c r="B1384">
        <v>3</v>
      </c>
      <c r="C1384">
        <v>3</v>
      </c>
      <c r="D1384">
        <f>COUNTIF(tbl_ManagerSurvey[EmployeeID],tbl_ManagerSurvey[[#This Row],[EmployeeID]])</f>
        <v>1</v>
      </c>
    </row>
    <row r="1385" spans="1:4" x14ac:dyDescent="0.25">
      <c r="A1385">
        <v>1384</v>
      </c>
      <c r="B1385">
        <v>3</v>
      </c>
      <c r="C1385">
        <v>4</v>
      </c>
      <c r="D1385">
        <f>COUNTIF(tbl_ManagerSurvey[EmployeeID],tbl_ManagerSurvey[[#This Row],[EmployeeID]])</f>
        <v>1</v>
      </c>
    </row>
    <row r="1386" spans="1:4" x14ac:dyDescent="0.25">
      <c r="A1386">
        <v>1385</v>
      </c>
      <c r="B1386">
        <v>3</v>
      </c>
      <c r="C1386">
        <v>4</v>
      </c>
      <c r="D1386">
        <f>COUNTIF(tbl_ManagerSurvey[EmployeeID],tbl_ManagerSurvey[[#This Row],[EmployeeID]])</f>
        <v>1</v>
      </c>
    </row>
    <row r="1387" spans="1:4" x14ac:dyDescent="0.25">
      <c r="A1387">
        <v>1386</v>
      </c>
      <c r="B1387">
        <v>3</v>
      </c>
      <c r="C1387">
        <v>3</v>
      </c>
      <c r="D1387">
        <f>COUNTIF(tbl_ManagerSurvey[EmployeeID],tbl_ManagerSurvey[[#This Row],[EmployeeID]])</f>
        <v>1</v>
      </c>
    </row>
    <row r="1388" spans="1:4" x14ac:dyDescent="0.25">
      <c r="A1388">
        <v>1387</v>
      </c>
      <c r="B1388">
        <v>3</v>
      </c>
      <c r="C1388">
        <v>3</v>
      </c>
      <c r="D1388">
        <f>COUNTIF(tbl_ManagerSurvey[EmployeeID],tbl_ManagerSurvey[[#This Row],[EmployeeID]])</f>
        <v>1</v>
      </c>
    </row>
    <row r="1389" spans="1:4" x14ac:dyDescent="0.25">
      <c r="A1389">
        <v>1388</v>
      </c>
      <c r="B1389">
        <v>2</v>
      </c>
      <c r="C1389">
        <v>3</v>
      </c>
      <c r="D1389">
        <f>COUNTIF(tbl_ManagerSurvey[EmployeeID],tbl_ManagerSurvey[[#This Row],[EmployeeID]])</f>
        <v>1</v>
      </c>
    </row>
    <row r="1390" spans="1:4" x14ac:dyDescent="0.25">
      <c r="A1390">
        <v>1389</v>
      </c>
      <c r="B1390">
        <v>3</v>
      </c>
      <c r="C1390">
        <v>3</v>
      </c>
      <c r="D1390">
        <f>COUNTIF(tbl_ManagerSurvey[EmployeeID],tbl_ManagerSurvey[[#This Row],[EmployeeID]])</f>
        <v>1</v>
      </c>
    </row>
    <row r="1391" spans="1:4" x14ac:dyDescent="0.25">
      <c r="A1391">
        <v>1390</v>
      </c>
      <c r="B1391">
        <v>3</v>
      </c>
      <c r="C1391">
        <v>4</v>
      </c>
      <c r="D1391">
        <f>COUNTIF(tbl_ManagerSurvey[EmployeeID],tbl_ManagerSurvey[[#This Row],[EmployeeID]])</f>
        <v>1</v>
      </c>
    </row>
    <row r="1392" spans="1:4" x14ac:dyDescent="0.25">
      <c r="A1392">
        <v>1391</v>
      </c>
      <c r="B1392">
        <v>1</v>
      </c>
      <c r="C1392">
        <v>3</v>
      </c>
      <c r="D1392">
        <f>COUNTIF(tbl_ManagerSurvey[EmployeeID],tbl_ManagerSurvey[[#This Row],[EmployeeID]])</f>
        <v>1</v>
      </c>
    </row>
    <row r="1393" spans="1:4" x14ac:dyDescent="0.25">
      <c r="A1393">
        <v>1392</v>
      </c>
      <c r="B1393">
        <v>4</v>
      </c>
      <c r="C1393">
        <v>3</v>
      </c>
      <c r="D1393">
        <f>COUNTIF(tbl_ManagerSurvey[EmployeeID],tbl_ManagerSurvey[[#This Row],[EmployeeID]])</f>
        <v>1</v>
      </c>
    </row>
    <row r="1394" spans="1:4" x14ac:dyDescent="0.25">
      <c r="A1394">
        <v>1393</v>
      </c>
      <c r="B1394">
        <v>4</v>
      </c>
      <c r="C1394">
        <v>3</v>
      </c>
      <c r="D1394">
        <f>COUNTIF(tbl_ManagerSurvey[EmployeeID],tbl_ManagerSurvey[[#This Row],[EmployeeID]])</f>
        <v>1</v>
      </c>
    </row>
    <row r="1395" spans="1:4" x14ac:dyDescent="0.25">
      <c r="A1395">
        <v>1394</v>
      </c>
      <c r="B1395">
        <v>3</v>
      </c>
      <c r="C1395">
        <v>3</v>
      </c>
      <c r="D1395">
        <f>COUNTIF(tbl_ManagerSurvey[EmployeeID],tbl_ManagerSurvey[[#This Row],[EmployeeID]])</f>
        <v>1</v>
      </c>
    </row>
    <row r="1396" spans="1:4" x14ac:dyDescent="0.25">
      <c r="A1396">
        <v>1395</v>
      </c>
      <c r="B1396">
        <v>3</v>
      </c>
      <c r="C1396">
        <v>4</v>
      </c>
      <c r="D1396">
        <f>COUNTIF(tbl_ManagerSurvey[EmployeeID],tbl_ManagerSurvey[[#This Row],[EmployeeID]])</f>
        <v>1</v>
      </c>
    </row>
    <row r="1397" spans="1:4" x14ac:dyDescent="0.25">
      <c r="A1397">
        <v>1396</v>
      </c>
      <c r="B1397">
        <v>2</v>
      </c>
      <c r="C1397">
        <v>3</v>
      </c>
      <c r="D1397">
        <f>COUNTIF(tbl_ManagerSurvey[EmployeeID],tbl_ManagerSurvey[[#This Row],[EmployeeID]])</f>
        <v>1</v>
      </c>
    </row>
    <row r="1398" spans="1:4" x14ac:dyDescent="0.25">
      <c r="A1398">
        <v>1397</v>
      </c>
      <c r="B1398">
        <v>3</v>
      </c>
      <c r="C1398">
        <v>3</v>
      </c>
      <c r="D1398">
        <f>COUNTIF(tbl_ManagerSurvey[EmployeeID],tbl_ManagerSurvey[[#This Row],[EmployeeID]])</f>
        <v>1</v>
      </c>
    </row>
    <row r="1399" spans="1:4" x14ac:dyDescent="0.25">
      <c r="A1399">
        <v>1398</v>
      </c>
      <c r="B1399">
        <v>1</v>
      </c>
      <c r="C1399">
        <v>3</v>
      </c>
      <c r="D1399">
        <f>COUNTIF(tbl_ManagerSurvey[EmployeeID],tbl_ManagerSurvey[[#This Row],[EmployeeID]])</f>
        <v>1</v>
      </c>
    </row>
    <row r="1400" spans="1:4" x14ac:dyDescent="0.25">
      <c r="A1400">
        <v>1399</v>
      </c>
      <c r="B1400">
        <v>3</v>
      </c>
      <c r="C1400">
        <v>4</v>
      </c>
      <c r="D1400">
        <f>COUNTIF(tbl_ManagerSurvey[EmployeeID],tbl_ManagerSurvey[[#This Row],[EmployeeID]])</f>
        <v>1</v>
      </c>
    </row>
    <row r="1401" spans="1:4" x14ac:dyDescent="0.25">
      <c r="A1401">
        <v>1400</v>
      </c>
      <c r="B1401">
        <v>2</v>
      </c>
      <c r="C1401">
        <v>3</v>
      </c>
      <c r="D1401">
        <f>COUNTIF(tbl_ManagerSurvey[EmployeeID],tbl_ManagerSurvey[[#This Row],[EmployeeID]])</f>
        <v>1</v>
      </c>
    </row>
    <row r="1402" spans="1:4" x14ac:dyDescent="0.25">
      <c r="A1402">
        <v>1401</v>
      </c>
      <c r="B1402">
        <v>4</v>
      </c>
      <c r="C1402">
        <v>3</v>
      </c>
      <c r="D1402">
        <f>COUNTIF(tbl_ManagerSurvey[EmployeeID],tbl_ManagerSurvey[[#This Row],[EmployeeID]])</f>
        <v>1</v>
      </c>
    </row>
    <row r="1403" spans="1:4" x14ac:dyDescent="0.25">
      <c r="A1403">
        <v>1402</v>
      </c>
      <c r="B1403">
        <v>3</v>
      </c>
      <c r="C1403">
        <v>3</v>
      </c>
      <c r="D1403">
        <f>COUNTIF(tbl_ManagerSurvey[EmployeeID],tbl_ManagerSurvey[[#This Row],[EmployeeID]])</f>
        <v>1</v>
      </c>
    </row>
    <row r="1404" spans="1:4" x14ac:dyDescent="0.25">
      <c r="A1404">
        <v>1403</v>
      </c>
      <c r="B1404">
        <v>3</v>
      </c>
      <c r="C1404">
        <v>3</v>
      </c>
      <c r="D1404">
        <f>COUNTIF(tbl_ManagerSurvey[EmployeeID],tbl_ManagerSurvey[[#This Row],[EmployeeID]])</f>
        <v>1</v>
      </c>
    </row>
    <row r="1405" spans="1:4" x14ac:dyDescent="0.25">
      <c r="A1405">
        <v>1404</v>
      </c>
      <c r="B1405">
        <v>3</v>
      </c>
      <c r="C1405">
        <v>3</v>
      </c>
      <c r="D1405">
        <f>COUNTIF(tbl_ManagerSurvey[EmployeeID],tbl_ManagerSurvey[[#This Row],[EmployeeID]])</f>
        <v>1</v>
      </c>
    </row>
    <row r="1406" spans="1:4" x14ac:dyDescent="0.25">
      <c r="A1406">
        <v>1405</v>
      </c>
      <c r="B1406">
        <v>4</v>
      </c>
      <c r="C1406">
        <v>3</v>
      </c>
      <c r="D1406">
        <f>COUNTIF(tbl_ManagerSurvey[EmployeeID],tbl_ManagerSurvey[[#This Row],[EmployeeID]])</f>
        <v>1</v>
      </c>
    </row>
    <row r="1407" spans="1:4" x14ac:dyDescent="0.25">
      <c r="A1407">
        <v>1406</v>
      </c>
      <c r="B1407">
        <v>2</v>
      </c>
      <c r="C1407">
        <v>4</v>
      </c>
      <c r="D1407">
        <f>COUNTIF(tbl_ManagerSurvey[EmployeeID],tbl_ManagerSurvey[[#This Row],[EmployeeID]])</f>
        <v>1</v>
      </c>
    </row>
    <row r="1408" spans="1:4" x14ac:dyDescent="0.25">
      <c r="A1408">
        <v>1407</v>
      </c>
      <c r="B1408">
        <v>3</v>
      </c>
      <c r="C1408">
        <v>3</v>
      </c>
      <c r="D1408">
        <f>COUNTIF(tbl_ManagerSurvey[EmployeeID],tbl_ManagerSurvey[[#This Row],[EmployeeID]])</f>
        <v>1</v>
      </c>
    </row>
    <row r="1409" spans="1:4" x14ac:dyDescent="0.25">
      <c r="A1409">
        <v>1408</v>
      </c>
      <c r="B1409">
        <v>1</v>
      </c>
      <c r="C1409">
        <v>3</v>
      </c>
      <c r="D1409">
        <f>COUNTIF(tbl_ManagerSurvey[EmployeeID],tbl_ManagerSurvey[[#This Row],[EmployeeID]])</f>
        <v>1</v>
      </c>
    </row>
    <row r="1410" spans="1:4" x14ac:dyDescent="0.25">
      <c r="A1410">
        <v>1409</v>
      </c>
      <c r="B1410">
        <v>4</v>
      </c>
      <c r="C1410">
        <v>3</v>
      </c>
      <c r="D1410">
        <f>COUNTIF(tbl_ManagerSurvey[EmployeeID],tbl_ManagerSurvey[[#This Row],[EmployeeID]])</f>
        <v>1</v>
      </c>
    </row>
    <row r="1411" spans="1:4" x14ac:dyDescent="0.25">
      <c r="A1411">
        <v>1410</v>
      </c>
      <c r="B1411">
        <v>3</v>
      </c>
      <c r="C1411">
        <v>3</v>
      </c>
      <c r="D1411">
        <f>COUNTIF(tbl_ManagerSurvey[EmployeeID],tbl_ManagerSurvey[[#This Row],[EmployeeID]])</f>
        <v>1</v>
      </c>
    </row>
    <row r="1412" spans="1:4" x14ac:dyDescent="0.25">
      <c r="A1412">
        <v>1411</v>
      </c>
      <c r="B1412">
        <v>3</v>
      </c>
      <c r="C1412">
        <v>3</v>
      </c>
      <c r="D1412">
        <f>COUNTIF(tbl_ManagerSurvey[EmployeeID],tbl_ManagerSurvey[[#This Row],[EmployeeID]])</f>
        <v>1</v>
      </c>
    </row>
    <row r="1413" spans="1:4" x14ac:dyDescent="0.25">
      <c r="A1413">
        <v>1412</v>
      </c>
      <c r="B1413">
        <v>4</v>
      </c>
      <c r="C1413">
        <v>3</v>
      </c>
      <c r="D1413">
        <f>COUNTIF(tbl_ManagerSurvey[EmployeeID],tbl_ManagerSurvey[[#This Row],[EmployeeID]])</f>
        <v>1</v>
      </c>
    </row>
    <row r="1414" spans="1:4" x14ac:dyDescent="0.25">
      <c r="A1414">
        <v>1413</v>
      </c>
      <c r="B1414">
        <v>2</v>
      </c>
      <c r="C1414">
        <v>3</v>
      </c>
      <c r="D1414">
        <f>COUNTIF(tbl_ManagerSurvey[EmployeeID],tbl_ManagerSurvey[[#This Row],[EmployeeID]])</f>
        <v>1</v>
      </c>
    </row>
    <row r="1415" spans="1:4" x14ac:dyDescent="0.25">
      <c r="A1415">
        <v>1414</v>
      </c>
      <c r="B1415">
        <v>3</v>
      </c>
      <c r="C1415">
        <v>3</v>
      </c>
      <c r="D1415">
        <f>COUNTIF(tbl_ManagerSurvey[EmployeeID],tbl_ManagerSurvey[[#This Row],[EmployeeID]])</f>
        <v>1</v>
      </c>
    </row>
    <row r="1416" spans="1:4" x14ac:dyDescent="0.25">
      <c r="A1416">
        <v>1415</v>
      </c>
      <c r="B1416">
        <v>3</v>
      </c>
      <c r="C1416">
        <v>4</v>
      </c>
      <c r="D1416">
        <f>COUNTIF(tbl_ManagerSurvey[EmployeeID],tbl_ManagerSurvey[[#This Row],[EmployeeID]])</f>
        <v>1</v>
      </c>
    </row>
    <row r="1417" spans="1:4" x14ac:dyDescent="0.25">
      <c r="A1417">
        <v>1416</v>
      </c>
      <c r="B1417">
        <v>2</v>
      </c>
      <c r="C1417">
        <v>3</v>
      </c>
      <c r="D1417">
        <f>COUNTIF(tbl_ManagerSurvey[EmployeeID],tbl_ManagerSurvey[[#This Row],[EmployeeID]])</f>
        <v>1</v>
      </c>
    </row>
    <row r="1418" spans="1:4" x14ac:dyDescent="0.25">
      <c r="A1418">
        <v>1417</v>
      </c>
      <c r="B1418">
        <v>3</v>
      </c>
      <c r="C1418">
        <v>3</v>
      </c>
      <c r="D1418">
        <f>COUNTIF(tbl_ManagerSurvey[EmployeeID],tbl_ManagerSurvey[[#This Row],[EmployeeID]])</f>
        <v>1</v>
      </c>
    </row>
    <row r="1419" spans="1:4" x14ac:dyDescent="0.25">
      <c r="A1419">
        <v>1418</v>
      </c>
      <c r="B1419">
        <v>3</v>
      </c>
      <c r="C1419">
        <v>3</v>
      </c>
      <c r="D1419">
        <f>COUNTIF(tbl_ManagerSurvey[EmployeeID],tbl_ManagerSurvey[[#This Row],[EmployeeID]])</f>
        <v>1</v>
      </c>
    </row>
    <row r="1420" spans="1:4" x14ac:dyDescent="0.25">
      <c r="A1420">
        <v>1419</v>
      </c>
      <c r="B1420">
        <v>3</v>
      </c>
      <c r="C1420">
        <v>3</v>
      </c>
      <c r="D1420">
        <f>COUNTIF(tbl_ManagerSurvey[EmployeeID],tbl_ManagerSurvey[[#This Row],[EmployeeID]])</f>
        <v>1</v>
      </c>
    </row>
    <row r="1421" spans="1:4" x14ac:dyDescent="0.25">
      <c r="A1421">
        <v>1420</v>
      </c>
      <c r="B1421">
        <v>3</v>
      </c>
      <c r="C1421">
        <v>3</v>
      </c>
      <c r="D1421">
        <f>COUNTIF(tbl_ManagerSurvey[EmployeeID],tbl_ManagerSurvey[[#This Row],[EmployeeID]])</f>
        <v>1</v>
      </c>
    </row>
    <row r="1422" spans="1:4" x14ac:dyDescent="0.25">
      <c r="A1422">
        <v>1421</v>
      </c>
      <c r="B1422">
        <v>4</v>
      </c>
      <c r="C1422">
        <v>4</v>
      </c>
      <c r="D1422">
        <f>COUNTIF(tbl_ManagerSurvey[EmployeeID],tbl_ManagerSurvey[[#This Row],[EmployeeID]])</f>
        <v>1</v>
      </c>
    </row>
    <row r="1423" spans="1:4" x14ac:dyDescent="0.25">
      <c r="A1423">
        <v>1422</v>
      </c>
      <c r="B1423">
        <v>3</v>
      </c>
      <c r="C1423">
        <v>3</v>
      </c>
      <c r="D1423">
        <f>COUNTIF(tbl_ManagerSurvey[EmployeeID],tbl_ManagerSurvey[[#This Row],[EmployeeID]])</f>
        <v>1</v>
      </c>
    </row>
    <row r="1424" spans="1:4" x14ac:dyDescent="0.25">
      <c r="A1424">
        <v>1423</v>
      </c>
      <c r="B1424">
        <v>4</v>
      </c>
      <c r="C1424">
        <v>3</v>
      </c>
      <c r="D1424">
        <f>COUNTIF(tbl_ManagerSurvey[EmployeeID],tbl_ManagerSurvey[[#This Row],[EmployeeID]])</f>
        <v>1</v>
      </c>
    </row>
    <row r="1425" spans="1:4" x14ac:dyDescent="0.25">
      <c r="A1425">
        <v>1424</v>
      </c>
      <c r="B1425">
        <v>2</v>
      </c>
      <c r="C1425">
        <v>3</v>
      </c>
      <c r="D1425">
        <f>COUNTIF(tbl_ManagerSurvey[EmployeeID],tbl_ManagerSurvey[[#This Row],[EmployeeID]])</f>
        <v>1</v>
      </c>
    </row>
    <row r="1426" spans="1:4" x14ac:dyDescent="0.25">
      <c r="A1426">
        <v>1425</v>
      </c>
      <c r="B1426">
        <v>3</v>
      </c>
      <c r="C1426">
        <v>3</v>
      </c>
      <c r="D1426">
        <f>COUNTIF(tbl_ManagerSurvey[EmployeeID],tbl_ManagerSurvey[[#This Row],[EmployeeID]])</f>
        <v>1</v>
      </c>
    </row>
    <row r="1427" spans="1:4" x14ac:dyDescent="0.25">
      <c r="A1427">
        <v>1426</v>
      </c>
      <c r="B1427">
        <v>3</v>
      </c>
      <c r="C1427">
        <v>3</v>
      </c>
      <c r="D1427">
        <f>COUNTIF(tbl_ManagerSurvey[EmployeeID],tbl_ManagerSurvey[[#This Row],[EmployeeID]])</f>
        <v>1</v>
      </c>
    </row>
    <row r="1428" spans="1:4" x14ac:dyDescent="0.25">
      <c r="A1428">
        <v>1427</v>
      </c>
      <c r="B1428">
        <v>2</v>
      </c>
      <c r="C1428">
        <v>3</v>
      </c>
      <c r="D1428">
        <f>COUNTIF(tbl_ManagerSurvey[EmployeeID],tbl_ManagerSurvey[[#This Row],[EmployeeID]])</f>
        <v>1</v>
      </c>
    </row>
    <row r="1429" spans="1:4" x14ac:dyDescent="0.25">
      <c r="A1429">
        <v>1428</v>
      </c>
      <c r="B1429">
        <v>2</v>
      </c>
      <c r="C1429">
        <v>3</v>
      </c>
      <c r="D1429">
        <f>COUNTIF(tbl_ManagerSurvey[EmployeeID],tbl_ManagerSurvey[[#This Row],[EmployeeID]])</f>
        <v>1</v>
      </c>
    </row>
    <row r="1430" spans="1:4" x14ac:dyDescent="0.25">
      <c r="A1430">
        <v>1429</v>
      </c>
      <c r="B1430">
        <v>2</v>
      </c>
      <c r="C1430">
        <v>3</v>
      </c>
      <c r="D1430">
        <f>COUNTIF(tbl_ManagerSurvey[EmployeeID],tbl_ManagerSurvey[[#This Row],[EmployeeID]])</f>
        <v>1</v>
      </c>
    </row>
    <row r="1431" spans="1:4" x14ac:dyDescent="0.25">
      <c r="A1431">
        <v>1430</v>
      </c>
      <c r="B1431">
        <v>2</v>
      </c>
      <c r="C1431">
        <v>3</v>
      </c>
      <c r="D1431">
        <f>COUNTIF(tbl_ManagerSurvey[EmployeeID],tbl_ManagerSurvey[[#This Row],[EmployeeID]])</f>
        <v>1</v>
      </c>
    </row>
    <row r="1432" spans="1:4" x14ac:dyDescent="0.25">
      <c r="A1432">
        <v>1431</v>
      </c>
      <c r="B1432">
        <v>3</v>
      </c>
      <c r="C1432">
        <v>3</v>
      </c>
      <c r="D1432">
        <f>COUNTIF(tbl_ManagerSurvey[EmployeeID],tbl_ManagerSurvey[[#This Row],[EmployeeID]])</f>
        <v>1</v>
      </c>
    </row>
    <row r="1433" spans="1:4" x14ac:dyDescent="0.25">
      <c r="A1433">
        <v>1432</v>
      </c>
      <c r="B1433">
        <v>2</v>
      </c>
      <c r="C1433">
        <v>3</v>
      </c>
      <c r="D1433">
        <f>COUNTIF(tbl_ManagerSurvey[EmployeeID],tbl_ManagerSurvey[[#This Row],[EmployeeID]])</f>
        <v>1</v>
      </c>
    </row>
    <row r="1434" spans="1:4" x14ac:dyDescent="0.25">
      <c r="A1434">
        <v>1433</v>
      </c>
      <c r="B1434">
        <v>2</v>
      </c>
      <c r="C1434">
        <v>4</v>
      </c>
      <c r="D1434">
        <f>COUNTIF(tbl_ManagerSurvey[EmployeeID],tbl_ManagerSurvey[[#This Row],[EmployeeID]])</f>
        <v>1</v>
      </c>
    </row>
    <row r="1435" spans="1:4" x14ac:dyDescent="0.25">
      <c r="A1435">
        <v>1434</v>
      </c>
      <c r="B1435">
        <v>3</v>
      </c>
      <c r="C1435">
        <v>4</v>
      </c>
      <c r="D1435">
        <f>COUNTIF(tbl_ManagerSurvey[EmployeeID],tbl_ManagerSurvey[[#This Row],[EmployeeID]])</f>
        <v>1</v>
      </c>
    </row>
    <row r="1436" spans="1:4" x14ac:dyDescent="0.25">
      <c r="A1436">
        <v>1435</v>
      </c>
      <c r="B1436">
        <v>3</v>
      </c>
      <c r="C1436">
        <v>3</v>
      </c>
      <c r="D1436">
        <f>COUNTIF(tbl_ManagerSurvey[EmployeeID],tbl_ManagerSurvey[[#This Row],[EmployeeID]])</f>
        <v>1</v>
      </c>
    </row>
    <row r="1437" spans="1:4" x14ac:dyDescent="0.25">
      <c r="A1437">
        <v>1436</v>
      </c>
      <c r="B1437">
        <v>3</v>
      </c>
      <c r="C1437">
        <v>3</v>
      </c>
      <c r="D1437">
        <f>COUNTIF(tbl_ManagerSurvey[EmployeeID],tbl_ManagerSurvey[[#This Row],[EmployeeID]])</f>
        <v>1</v>
      </c>
    </row>
    <row r="1438" spans="1:4" x14ac:dyDescent="0.25">
      <c r="A1438">
        <v>1437</v>
      </c>
      <c r="B1438">
        <v>2</v>
      </c>
      <c r="C1438">
        <v>3</v>
      </c>
      <c r="D1438">
        <f>COUNTIF(tbl_ManagerSurvey[EmployeeID],tbl_ManagerSurvey[[#This Row],[EmployeeID]])</f>
        <v>1</v>
      </c>
    </row>
    <row r="1439" spans="1:4" x14ac:dyDescent="0.25">
      <c r="A1439">
        <v>1438</v>
      </c>
      <c r="B1439">
        <v>3</v>
      </c>
      <c r="C1439">
        <v>3</v>
      </c>
      <c r="D1439">
        <f>COUNTIF(tbl_ManagerSurvey[EmployeeID],tbl_ManagerSurvey[[#This Row],[EmployeeID]])</f>
        <v>1</v>
      </c>
    </row>
    <row r="1440" spans="1:4" x14ac:dyDescent="0.25">
      <c r="A1440">
        <v>1439</v>
      </c>
      <c r="B1440">
        <v>3</v>
      </c>
      <c r="C1440">
        <v>3</v>
      </c>
      <c r="D1440">
        <f>COUNTIF(tbl_ManagerSurvey[EmployeeID],tbl_ManagerSurvey[[#This Row],[EmployeeID]])</f>
        <v>1</v>
      </c>
    </row>
    <row r="1441" spans="1:4" x14ac:dyDescent="0.25">
      <c r="A1441">
        <v>1440</v>
      </c>
      <c r="B1441">
        <v>3</v>
      </c>
      <c r="C1441">
        <v>3</v>
      </c>
      <c r="D1441">
        <f>COUNTIF(tbl_ManagerSurvey[EmployeeID],tbl_ManagerSurvey[[#This Row],[EmployeeID]])</f>
        <v>1</v>
      </c>
    </row>
    <row r="1442" spans="1:4" x14ac:dyDescent="0.25">
      <c r="A1442">
        <v>1441</v>
      </c>
      <c r="B1442">
        <v>2</v>
      </c>
      <c r="C1442">
        <v>3</v>
      </c>
      <c r="D1442">
        <f>COUNTIF(tbl_ManagerSurvey[EmployeeID],tbl_ManagerSurvey[[#This Row],[EmployeeID]])</f>
        <v>1</v>
      </c>
    </row>
    <row r="1443" spans="1:4" x14ac:dyDescent="0.25">
      <c r="A1443">
        <v>1442</v>
      </c>
      <c r="B1443">
        <v>3</v>
      </c>
      <c r="C1443">
        <v>4</v>
      </c>
      <c r="D1443">
        <f>COUNTIF(tbl_ManagerSurvey[EmployeeID],tbl_ManagerSurvey[[#This Row],[EmployeeID]])</f>
        <v>1</v>
      </c>
    </row>
    <row r="1444" spans="1:4" x14ac:dyDescent="0.25">
      <c r="A1444">
        <v>1443</v>
      </c>
      <c r="B1444">
        <v>3</v>
      </c>
      <c r="C1444">
        <v>3</v>
      </c>
      <c r="D1444">
        <f>COUNTIF(tbl_ManagerSurvey[EmployeeID],tbl_ManagerSurvey[[#This Row],[EmployeeID]])</f>
        <v>1</v>
      </c>
    </row>
    <row r="1445" spans="1:4" x14ac:dyDescent="0.25">
      <c r="A1445">
        <v>1444</v>
      </c>
      <c r="B1445">
        <v>3</v>
      </c>
      <c r="C1445">
        <v>3</v>
      </c>
      <c r="D1445">
        <f>COUNTIF(tbl_ManagerSurvey[EmployeeID],tbl_ManagerSurvey[[#This Row],[EmployeeID]])</f>
        <v>1</v>
      </c>
    </row>
    <row r="1446" spans="1:4" x14ac:dyDescent="0.25">
      <c r="A1446">
        <v>1445</v>
      </c>
      <c r="B1446">
        <v>4</v>
      </c>
      <c r="C1446">
        <v>3</v>
      </c>
      <c r="D1446">
        <f>COUNTIF(tbl_ManagerSurvey[EmployeeID],tbl_ManagerSurvey[[#This Row],[EmployeeID]])</f>
        <v>1</v>
      </c>
    </row>
    <row r="1447" spans="1:4" x14ac:dyDescent="0.25">
      <c r="A1447">
        <v>1446</v>
      </c>
      <c r="B1447">
        <v>4</v>
      </c>
      <c r="C1447">
        <v>4</v>
      </c>
      <c r="D1447">
        <f>COUNTIF(tbl_ManagerSurvey[EmployeeID],tbl_ManagerSurvey[[#This Row],[EmployeeID]])</f>
        <v>1</v>
      </c>
    </row>
    <row r="1448" spans="1:4" x14ac:dyDescent="0.25">
      <c r="A1448">
        <v>1447</v>
      </c>
      <c r="B1448">
        <v>2</v>
      </c>
      <c r="C1448">
        <v>4</v>
      </c>
      <c r="D1448">
        <f>COUNTIF(tbl_ManagerSurvey[EmployeeID],tbl_ManagerSurvey[[#This Row],[EmployeeID]])</f>
        <v>1</v>
      </c>
    </row>
    <row r="1449" spans="1:4" x14ac:dyDescent="0.25">
      <c r="A1449">
        <v>1448</v>
      </c>
      <c r="B1449">
        <v>3</v>
      </c>
      <c r="C1449">
        <v>4</v>
      </c>
      <c r="D1449">
        <f>COUNTIF(tbl_ManagerSurvey[EmployeeID],tbl_ManagerSurvey[[#This Row],[EmployeeID]])</f>
        <v>1</v>
      </c>
    </row>
    <row r="1450" spans="1:4" x14ac:dyDescent="0.25">
      <c r="A1450">
        <v>1449</v>
      </c>
      <c r="B1450">
        <v>3</v>
      </c>
      <c r="C1450">
        <v>3</v>
      </c>
      <c r="D1450">
        <f>COUNTIF(tbl_ManagerSurvey[EmployeeID],tbl_ManagerSurvey[[#This Row],[EmployeeID]])</f>
        <v>1</v>
      </c>
    </row>
    <row r="1451" spans="1:4" x14ac:dyDescent="0.25">
      <c r="A1451">
        <v>1450</v>
      </c>
      <c r="B1451">
        <v>2</v>
      </c>
      <c r="C1451">
        <v>3</v>
      </c>
      <c r="D1451">
        <f>COUNTIF(tbl_ManagerSurvey[EmployeeID],tbl_ManagerSurvey[[#This Row],[EmployeeID]])</f>
        <v>1</v>
      </c>
    </row>
    <row r="1452" spans="1:4" x14ac:dyDescent="0.25">
      <c r="A1452">
        <v>1451</v>
      </c>
      <c r="B1452">
        <v>2</v>
      </c>
      <c r="C1452">
        <v>3</v>
      </c>
      <c r="D1452">
        <f>COUNTIF(tbl_ManagerSurvey[EmployeeID],tbl_ManagerSurvey[[#This Row],[EmployeeID]])</f>
        <v>1</v>
      </c>
    </row>
    <row r="1453" spans="1:4" x14ac:dyDescent="0.25">
      <c r="A1453">
        <v>1452</v>
      </c>
      <c r="B1453">
        <v>3</v>
      </c>
      <c r="C1453">
        <v>3</v>
      </c>
      <c r="D1453">
        <f>COUNTIF(tbl_ManagerSurvey[EmployeeID],tbl_ManagerSurvey[[#This Row],[EmployeeID]])</f>
        <v>1</v>
      </c>
    </row>
    <row r="1454" spans="1:4" x14ac:dyDescent="0.25">
      <c r="A1454">
        <v>1453</v>
      </c>
      <c r="B1454">
        <v>4</v>
      </c>
      <c r="C1454">
        <v>3</v>
      </c>
      <c r="D1454">
        <f>COUNTIF(tbl_ManagerSurvey[EmployeeID],tbl_ManagerSurvey[[#This Row],[EmployeeID]])</f>
        <v>1</v>
      </c>
    </row>
    <row r="1455" spans="1:4" x14ac:dyDescent="0.25">
      <c r="A1455">
        <v>1454</v>
      </c>
      <c r="B1455">
        <v>2</v>
      </c>
      <c r="C1455">
        <v>3</v>
      </c>
      <c r="D1455">
        <f>COUNTIF(tbl_ManagerSurvey[EmployeeID],tbl_ManagerSurvey[[#This Row],[EmployeeID]])</f>
        <v>1</v>
      </c>
    </row>
    <row r="1456" spans="1:4" x14ac:dyDescent="0.25">
      <c r="A1456">
        <v>1455</v>
      </c>
      <c r="B1456">
        <v>2</v>
      </c>
      <c r="C1456">
        <v>3</v>
      </c>
      <c r="D1456">
        <f>COUNTIF(tbl_ManagerSurvey[EmployeeID],tbl_ManagerSurvey[[#This Row],[EmployeeID]])</f>
        <v>1</v>
      </c>
    </row>
    <row r="1457" spans="1:4" x14ac:dyDescent="0.25">
      <c r="A1457">
        <v>1456</v>
      </c>
      <c r="B1457">
        <v>2</v>
      </c>
      <c r="C1457">
        <v>3</v>
      </c>
      <c r="D1457">
        <f>COUNTIF(tbl_ManagerSurvey[EmployeeID],tbl_ManagerSurvey[[#This Row],[EmployeeID]])</f>
        <v>1</v>
      </c>
    </row>
    <row r="1458" spans="1:4" x14ac:dyDescent="0.25">
      <c r="A1458">
        <v>1457</v>
      </c>
      <c r="B1458">
        <v>2</v>
      </c>
      <c r="C1458">
        <v>3</v>
      </c>
      <c r="D1458">
        <f>COUNTIF(tbl_ManagerSurvey[EmployeeID],tbl_ManagerSurvey[[#This Row],[EmployeeID]])</f>
        <v>1</v>
      </c>
    </row>
    <row r="1459" spans="1:4" x14ac:dyDescent="0.25">
      <c r="A1459">
        <v>1458</v>
      </c>
      <c r="B1459">
        <v>4</v>
      </c>
      <c r="C1459">
        <v>3</v>
      </c>
      <c r="D1459">
        <f>COUNTIF(tbl_ManagerSurvey[EmployeeID],tbl_ManagerSurvey[[#This Row],[EmployeeID]])</f>
        <v>1</v>
      </c>
    </row>
    <row r="1460" spans="1:4" x14ac:dyDescent="0.25">
      <c r="A1460">
        <v>1459</v>
      </c>
      <c r="B1460">
        <v>3</v>
      </c>
      <c r="C1460">
        <v>3</v>
      </c>
      <c r="D1460">
        <f>COUNTIF(tbl_ManagerSurvey[EmployeeID],tbl_ManagerSurvey[[#This Row],[EmployeeID]])</f>
        <v>1</v>
      </c>
    </row>
    <row r="1461" spans="1:4" x14ac:dyDescent="0.25">
      <c r="A1461">
        <v>1460</v>
      </c>
      <c r="B1461">
        <v>2</v>
      </c>
      <c r="C1461">
        <v>3</v>
      </c>
      <c r="D1461">
        <f>COUNTIF(tbl_ManagerSurvey[EmployeeID],tbl_ManagerSurvey[[#This Row],[EmployeeID]])</f>
        <v>1</v>
      </c>
    </row>
    <row r="1462" spans="1:4" x14ac:dyDescent="0.25">
      <c r="A1462">
        <v>1461</v>
      </c>
      <c r="B1462">
        <v>3</v>
      </c>
      <c r="C1462">
        <v>3</v>
      </c>
      <c r="D1462">
        <f>COUNTIF(tbl_ManagerSurvey[EmployeeID],tbl_ManagerSurvey[[#This Row],[EmployeeID]])</f>
        <v>1</v>
      </c>
    </row>
    <row r="1463" spans="1:4" x14ac:dyDescent="0.25">
      <c r="A1463">
        <v>1462</v>
      </c>
      <c r="B1463">
        <v>2</v>
      </c>
      <c r="C1463">
        <v>3</v>
      </c>
      <c r="D1463">
        <f>COUNTIF(tbl_ManagerSurvey[EmployeeID],tbl_ManagerSurvey[[#This Row],[EmployeeID]])</f>
        <v>1</v>
      </c>
    </row>
    <row r="1464" spans="1:4" x14ac:dyDescent="0.25">
      <c r="A1464">
        <v>1463</v>
      </c>
      <c r="B1464">
        <v>3</v>
      </c>
      <c r="C1464">
        <v>3</v>
      </c>
      <c r="D1464">
        <f>COUNTIF(tbl_ManagerSurvey[EmployeeID],tbl_ManagerSurvey[[#This Row],[EmployeeID]])</f>
        <v>1</v>
      </c>
    </row>
    <row r="1465" spans="1:4" x14ac:dyDescent="0.25">
      <c r="A1465">
        <v>1464</v>
      </c>
      <c r="B1465">
        <v>3</v>
      </c>
      <c r="C1465">
        <v>3</v>
      </c>
      <c r="D1465">
        <f>COUNTIF(tbl_ManagerSurvey[EmployeeID],tbl_ManagerSurvey[[#This Row],[EmployeeID]])</f>
        <v>1</v>
      </c>
    </row>
    <row r="1466" spans="1:4" x14ac:dyDescent="0.25">
      <c r="A1466">
        <v>1465</v>
      </c>
      <c r="B1466">
        <v>2</v>
      </c>
      <c r="C1466">
        <v>3</v>
      </c>
      <c r="D1466">
        <f>COUNTIF(tbl_ManagerSurvey[EmployeeID],tbl_ManagerSurvey[[#This Row],[EmployeeID]])</f>
        <v>1</v>
      </c>
    </row>
    <row r="1467" spans="1:4" x14ac:dyDescent="0.25">
      <c r="A1467">
        <v>1466</v>
      </c>
      <c r="B1467">
        <v>3</v>
      </c>
      <c r="C1467">
        <v>3</v>
      </c>
      <c r="D1467">
        <f>COUNTIF(tbl_ManagerSurvey[EmployeeID],tbl_ManagerSurvey[[#This Row],[EmployeeID]])</f>
        <v>1</v>
      </c>
    </row>
    <row r="1468" spans="1:4" x14ac:dyDescent="0.25">
      <c r="A1468">
        <v>1467</v>
      </c>
      <c r="B1468">
        <v>2</v>
      </c>
      <c r="C1468">
        <v>3</v>
      </c>
      <c r="D1468">
        <f>COUNTIF(tbl_ManagerSurvey[EmployeeID],tbl_ManagerSurvey[[#This Row],[EmployeeID]])</f>
        <v>1</v>
      </c>
    </row>
    <row r="1469" spans="1:4" x14ac:dyDescent="0.25">
      <c r="A1469">
        <v>1468</v>
      </c>
      <c r="B1469">
        <v>3</v>
      </c>
      <c r="C1469">
        <v>4</v>
      </c>
      <c r="D1469">
        <f>COUNTIF(tbl_ManagerSurvey[EmployeeID],tbl_ManagerSurvey[[#This Row],[EmployeeID]])</f>
        <v>1</v>
      </c>
    </row>
    <row r="1470" spans="1:4" x14ac:dyDescent="0.25">
      <c r="A1470">
        <v>1469</v>
      </c>
      <c r="B1470">
        <v>2</v>
      </c>
      <c r="C1470">
        <v>3</v>
      </c>
      <c r="D1470">
        <f>COUNTIF(tbl_ManagerSurvey[EmployeeID],tbl_ManagerSurvey[[#This Row],[EmployeeID]])</f>
        <v>1</v>
      </c>
    </row>
    <row r="1471" spans="1:4" x14ac:dyDescent="0.25">
      <c r="A1471">
        <v>1470</v>
      </c>
      <c r="B1471">
        <v>4</v>
      </c>
      <c r="C1471">
        <v>3</v>
      </c>
      <c r="D1471">
        <f>COUNTIF(tbl_ManagerSurvey[EmployeeID],tbl_ManagerSurvey[[#This Row],[EmployeeID]])</f>
        <v>1</v>
      </c>
    </row>
    <row r="1472" spans="1:4" x14ac:dyDescent="0.25">
      <c r="A1472">
        <v>1471</v>
      </c>
      <c r="B1472">
        <v>3</v>
      </c>
      <c r="C1472">
        <v>3</v>
      </c>
      <c r="D1472">
        <f>COUNTIF(tbl_ManagerSurvey[EmployeeID],tbl_ManagerSurvey[[#This Row],[EmployeeID]])</f>
        <v>1</v>
      </c>
    </row>
    <row r="1473" spans="1:4" x14ac:dyDescent="0.25">
      <c r="A1473">
        <v>1472</v>
      </c>
      <c r="B1473">
        <v>2</v>
      </c>
      <c r="C1473">
        <v>4</v>
      </c>
      <c r="D1473">
        <f>COUNTIF(tbl_ManagerSurvey[EmployeeID],tbl_ManagerSurvey[[#This Row],[EmployeeID]])</f>
        <v>1</v>
      </c>
    </row>
    <row r="1474" spans="1:4" x14ac:dyDescent="0.25">
      <c r="A1474">
        <v>1473</v>
      </c>
      <c r="B1474">
        <v>3</v>
      </c>
      <c r="C1474">
        <v>3</v>
      </c>
      <c r="D1474">
        <f>COUNTIF(tbl_ManagerSurvey[EmployeeID],tbl_ManagerSurvey[[#This Row],[EmployeeID]])</f>
        <v>1</v>
      </c>
    </row>
    <row r="1475" spans="1:4" x14ac:dyDescent="0.25">
      <c r="A1475">
        <v>1474</v>
      </c>
      <c r="B1475">
        <v>2</v>
      </c>
      <c r="C1475">
        <v>3</v>
      </c>
      <c r="D1475">
        <f>COUNTIF(tbl_ManagerSurvey[EmployeeID],tbl_ManagerSurvey[[#This Row],[EmployeeID]])</f>
        <v>1</v>
      </c>
    </row>
    <row r="1476" spans="1:4" x14ac:dyDescent="0.25">
      <c r="A1476">
        <v>1475</v>
      </c>
      <c r="B1476">
        <v>3</v>
      </c>
      <c r="C1476">
        <v>3</v>
      </c>
      <c r="D1476">
        <f>COUNTIF(tbl_ManagerSurvey[EmployeeID],tbl_ManagerSurvey[[#This Row],[EmployeeID]])</f>
        <v>1</v>
      </c>
    </row>
    <row r="1477" spans="1:4" x14ac:dyDescent="0.25">
      <c r="A1477">
        <v>1476</v>
      </c>
      <c r="B1477">
        <v>3</v>
      </c>
      <c r="C1477">
        <v>3</v>
      </c>
      <c r="D1477">
        <f>COUNTIF(tbl_ManagerSurvey[EmployeeID],tbl_ManagerSurvey[[#This Row],[EmployeeID]])</f>
        <v>1</v>
      </c>
    </row>
    <row r="1478" spans="1:4" x14ac:dyDescent="0.25">
      <c r="A1478">
        <v>1477</v>
      </c>
      <c r="B1478">
        <v>3</v>
      </c>
      <c r="C1478">
        <v>4</v>
      </c>
      <c r="D1478">
        <f>COUNTIF(tbl_ManagerSurvey[EmployeeID],tbl_ManagerSurvey[[#This Row],[EmployeeID]])</f>
        <v>1</v>
      </c>
    </row>
    <row r="1479" spans="1:4" x14ac:dyDescent="0.25">
      <c r="A1479">
        <v>1478</v>
      </c>
      <c r="B1479">
        <v>3</v>
      </c>
      <c r="C1479">
        <v>4</v>
      </c>
      <c r="D1479">
        <f>COUNTIF(tbl_ManagerSurvey[EmployeeID],tbl_ManagerSurvey[[#This Row],[EmployeeID]])</f>
        <v>1</v>
      </c>
    </row>
    <row r="1480" spans="1:4" x14ac:dyDescent="0.25">
      <c r="A1480">
        <v>1479</v>
      </c>
      <c r="B1480">
        <v>3</v>
      </c>
      <c r="C1480">
        <v>4</v>
      </c>
      <c r="D1480">
        <f>COUNTIF(tbl_ManagerSurvey[EmployeeID],tbl_ManagerSurvey[[#This Row],[EmployeeID]])</f>
        <v>1</v>
      </c>
    </row>
    <row r="1481" spans="1:4" x14ac:dyDescent="0.25">
      <c r="A1481">
        <v>1480</v>
      </c>
      <c r="B1481">
        <v>3</v>
      </c>
      <c r="C1481">
        <v>3</v>
      </c>
      <c r="D1481">
        <f>COUNTIF(tbl_ManagerSurvey[EmployeeID],tbl_ManagerSurvey[[#This Row],[EmployeeID]])</f>
        <v>1</v>
      </c>
    </row>
    <row r="1482" spans="1:4" x14ac:dyDescent="0.25">
      <c r="A1482">
        <v>1481</v>
      </c>
      <c r="B1482">
        <v>2</v>
      </c>
      <c r="C1482">
        <v>3</v>
      </c>
      <c r="D1482">
        <f>COUNTIF(tbl_ManagerSurvey[EmployeeID],tbl_ManagerSurvey[[#This Row],[EmployeeID]])</f>
        <v>1</v>
      </c>
    </row>
    <row r="1483" spans="1:4" x14ac:dyDescent="0.25">
      <c r="A1483">
        <v>1482</v>
      </c>
      <c r="B1483">
        <v>3</v>
      </c>
      <c r="C1483">
        <v>3</v>
      </c>
      <c r="D1483">
        <f>COUNTIF(tbl_ManagerSurvey[EmployeeID],tbl_ManagerSurvey[[#This Row],[EmployeeID]])</f>
        <v>1</v>
      </c>
    </row>
    <row r="1484" spans="1:4" x14ac:dyDescent="0.25">
      <c r="A1484">
        <v>1483</v>
      </c>
      <c r="B1484">
        <v>3</v>
      </c>
      <c r="C1484">
        <v>3</v>
      </c>
      <c r="D1484">
        <f>COUNTIF(tbl_ManagerSurvey[EmployeeID],tbl_ManagerSurvey[[#This Row],[EmployeeID]])</f>
        <v>1</v>
      </c>
    </row>
    <row r="1485" spans="1:4" x14ac:dyDescent="0.25">
      <c r="A1485">
        <v>1484</v>
      </c>
      <c r="B1485">
        <v>2</v>
      </c>
      <c r="C1485">
        <v>3</v>
      </c>
      <c r="D1485">
        <f>COUNTIF(tbl_ManagerSurvey[EmployeeID],tbl_ManagerSurvey[[#This Row],[EmployeeID]])</f>
        <v>1</v>
      </c>
    </row>
    <row r="1486" spans="1:4" x14ac:dyDescent="0.25">
      <c r="A1486">
        <v>1485</v>
      </c>
      <c r="B1486">
        <v>3</v>
      </c>
      <c r="C1486">
        <v>3</v>
      </c>
      <c r="D1486">
        <f>COUNTIF(tbl_ManagerSurvey[EmployeeID],tbl_ManagerSurvey[[#This Row],[EmployeeID]])</f>
        <v>1</v>
      </c>
    </row>
    <row r="1487" spans="1:4" x14ac:dyDescent="0.25">
      <c r="A1487">
        <v>1486</v>
      </c>
      <c r="B1487">
        <v>3</v>
      </c>
      <c r="C1487">
        <v>3</v>
      </c>
      <c r="D1487">
        <f>COUNTIF(tbl_ManagerSurvey[EmployeeID],tbl_ManagerSurvey[[#This Row],[EmployeeID]])</f>
        <v>1</v>
      </c>
    </row>
    <row r="1488" spans="1:4" x14ac:dyDescent="0.25">
      <c r="A1488">
        <v>1487</v>
      </c>
      <c r="B1488">
        <v>2</v>
      </c>
      <c r="C1488">
        <v>3</v>
      </c>
      <c r="D1488">
        <f>COUNTIF(tbl_ManagerSurvey[EmployeeID],tbl_ManagerSurvey[[#This Row],[EmployeeID]])</f>
        <v>1</v>
      </c>
    </row>
    <row r="1489" spans="1:4" x14ac:dyDescent="0.25">
      <c r="A1489">
        <v>1488</v>
      </c>
      <c r="B1489">
        <v>3</v>
      </c>
      <c r="C1489">
        <v>3</v>
      </c>
      <c r="D1489">
        <f>COUNTIF(tbl_ManagerSurvey[EmployeeID],tbl_ManagerSurvey[[#This Row],[EmployeeID]])</f>
        <v>1</v>
      </c>
    </row>
    <row r="1490" spans="1:4" x14ac:dyDescent="0.25">
      <c r="A1490">
        <v>1489</v>
      </c>
      <c r="B1490">
        <v>2</v>
      </c>
      <c r="C1490">
        <v>3</v>
      </c>
      <c r="D1490">
        <f>COUNTIF(tbl_ManagerSurvey[EmployeeID],tbl_ManagerSurvey[[#This Row],[EmployeeID]])</f>
        <v>1</v>
      </c>
    </row>
    <row r="1491" spans="1:4" x14ac:dyDescent="0.25">
      <c r="A1491">
        <v>1490</v>
      </c>
      <c r="B1491">
        <v>3</v>
      </c>
      <c r="C1491">
        <v>3</v>
      </c>
      <c r="D1491">
        <f>COUNTIF(tbl_ManagerSurvey[EmployeeID],tbl_ManagerSurvey[[#This Row],[EmployeeID]])</f>
        <v>1</v>
      </c>
    </row>
    <row r="1492" spans="1:4" x14ac:dyDescent="0.25">
      <c r="A1492">
        <v>1491</v>
      </c>
      <c r="B1492">
        <v>3</v>
      </c>
      <c r="C1492">
        <v>3</v>
      </c>
      <c r="D1492">
        <f>COUNTIF(tbl_ManagerSurvey[EmployeeID],tbl_ManagerSurvey[[#This Row],[EmployeeID]])</f>
        <v>1</v>
      </c>
    </row>
    <row r="1493" spans="1:4" x14ac:dyDescent="0.25">
      <c r="A1493">
        <v>1492</v>
      </c>
      <c r="B1493">
        <v>2</v>
      </c>
      <c r="C1493">
        <v>4</v>
      </c>
      <c r="D1493">
        <f>COUNTIF(tbl_ManagerSurvey[EmployeeID],tbl_ManagerSurvey[[#This Row],[EmployeeID]])</f>
        <v>1</v>
      </c>
    </row>
    <row r="1494" spans="1:4" x14ac:dyDescent="0.25">
      <c r="A1494">
        <v>1493</v>
      </c>
      <c r="B1494">
        <v>3</v>
      </c>
      <c r="C1494">
        <v>3</v>
      </c>
      <c r="D1494">
        <f>COUNTIF(tbl_ManagerSurvey[EmployeeID],tbl_ManagerSurvey[[#This Row],[EmployeeID]])</f>
        <v>1</v>
      </c>
    </row>
    <row r="1495" spans="1:4" x14ac:dyDescent="0.25">
      <c r="A1495">
        <v>1494</v>
      </c>
      <c r="B1495">
        <v>1</v>
      </c>
      <c r="C1495">
        <v>3</v>
      </c>
      <c r="D1495">
        <f>COUNTIF(tbl_ManagerSurvey[EmployeeID],tbl_ManagerSurvey[[#This Row],[EmployeeID]])</f>
        <v>1</v>
      </c>
    </row>
    <row r="1496" spans="1:4" x14ac:dyDescent="0.25">
      <c r="A1496">
        <v>1495</v>
      </c>
      <c r="B1496">
        <v>3</v>
      </c>
      <c r="C1496">
        <v>3</v>
      </c>
      <c r="D1496">
        <f>COUNTIF(tbl_ManagerSurvey[EmployeeID],tbl_ManagerSurvey[[#This Row],[EmployeeID]])</f>
        <v>1</v>
      </c>
    </row>
    <row r="1497" spans="1:4" x14ac:dyDescent="0.25">
      <c r="A1497">
        <v>1496</v>
      </c>
      <c r="B1497">
        <v>3</v>
      </c>
      <c r="C1497">
        <v>3</v>
      </c>
      <c r="D1497">
        <f>COUNTIF(tbl_ManagerSurvey[EmployeeID],tbl_ManagerSurvey[[#This Row],[EmployeeID]])</f>
        <v>1</v>
      </c>
    </row>
    <row r="1498" spans="1:4" x14ac:dyDescent="0.25">
      <c r="A1498">
        <v>1497</v>
      </c>
      <c r="B1498">
        <v>3</v>
      </c>
      <c r="C1498">
        <v>4</v>
      </c>
      <c r="D1498">
        <f>COUNTIF(tbl_ManagerSurvey[EmployeeID],tbl_ManagerSurvey[[#This Row],[EmployeeID]])</f>
        <v>1</v>
      </c>
    </row>
    <row r="1499" spans="1:4" x14ac:dyDescent="0.25">
      <c r="A1499">
        <v>1498</v>
      </c>
      <c r="B1499">
        <v>3</v>
      </c>
      <c r="C1499">
        <v>3</v>
      </c>
      <c r="D1499">
        <f>COUNTIF(tbl_ManagerSurvey[EmployeeID],tbl_ManagerSurvey[[#This Row],[EmployeeID]])</f>
        <v>1</v>
      </c>
    </row>
    <row r="1500" spans="1:4" x14ac:dyDescent="0.25">
      <c r="A1500">
        <v>1499</v>
      </c>
      <c r="B1500">
        <v>2</v>
      </c>
      <c r="C1500">
        <v>3</v>
      </c>
      <c r="D1500">
        <f>COUNTIF(tbl_ManagerSurvey[EmployeeID],tbl_ManagerSurvey[[#This Row],[EmployeeID]])</f>
        <v>1</v>
      </c>
    </row>
    <row r="1501" spans="1:4" x14ac:dyDescent="0.25">
      <c r="A1501">
        <v>1500</v>
      </c>
      <c r="B1501">
        <v>2</v>
      </c>
      <c r="C1501">
        <v>3</v>
      </c>
      <c r="D1501">
        <f>COUNTIF(tbl_ManagerSurvey[EmployeeID],tbl_ManagerSurvey[[#This Row],[EmployeeID]])</f>
        <v>1</v>
      </c>
    </row>
    <row r="1502" spans="1:4" x14ac:dyDescent="0.25">
      <c r="A1502">
        <v>1501</v>
      </c>
      <c r="B1502">
        <v>2</v>
      </c>
      <c r="C1502">
        <v>3</v>
      </c>
      <c r="D1502">
        <f>COUNTIF(tbl_ManagerSurvey[EmployeeID],tbl_ManagerSurvey[[#This Row],[EmployeeID]])</f>
        <v>1</v>
      </c>
    </row>
    <row r="1503" spans="1:4" x14ac:dyDescent="0.25">
      <c r="A1503">
        <v>1502</v>
      </c>
      <c r="B1503">
        <v>2</v>
      </c>
      <c r="C1503">
        <v>3</v>
      </c>
      <c r="D1503">
        <f>COUNTIF(tbl_ManagerSurvey[EmployeeID],tbl_ManagerSurvey[[#This Row],[EmployeeID]])</f>
        <v>1</v>
      </c>
    </row>
    <row r="1504" spans="1:4" x14ac:dyDescent="0.25">
      <c r="A1504">
        <v>1503</v>
      </c>
      <c r="B1504">
        <v>3</v>
      </c>
      <c r="C1504">
        <v>3</v>
      </c>
      <c r="D1504">
        <f>COUNTIF(tbl_ManagerSurvey[EmployeeID],tbl_ManagerSurvey[[#This Row],[EmployeeID]])</f>
        <v>1</v>
      </c>
    </row>
    <row r="1505" spans="1:4" x14ac:dyDescent="0.25">
      <c r="A1505">
        <v>1504</v>
      </c>
      <c r="B1505">
        <v>3</v>
      </c>
      <c r="C1505">
        <v>3</v>
      </c>
      <c r="D1505">
        <f>COUNTIF(tbl_ManagerSurvey[EmployeeID],tbl_ManagerSurvey[[#This Row],[EmployeeID]])</f>
        <v>1</v>
      </c>
    </row>
    <row r="1506" spans="1:4" x14ac:dyDescent="0.25">
      <c r="A1506">
        <v>1505</v>
      </c>
      <c r="B1506">
        <v>3</v>
      </c>
      <c r="C1506">
        <v>3</v>
      </c>
      <c r="D1506">
        <f>COUNTIF(tbl_ManagerSurvey[EmployeeID],tbl_ManagerSurvey[[#This Row],[EmployeeID]])</f>
        <v>1</v>
      </c>
    </row>
    <row r="1507" spans="1:4" x14ac:dyDescent="0.25">
      <c r="A1507">
        <v>1506</v>
      </c>
      <c r="B1507">
        <v>3</v>
      </c>
      <c r="C1507">
        <v>3</v>
      </c>
      <c r="D1507">
        <f>COUNTIF(tbl_ManagerSurvey[EmployeeID],tbl_ManagerSurvey[[#This Row],[EmployeeID]])</f>
        <v>1</v>
      </c>
    </row>
    <row r="1508" spans="1:4" x14ac:dyDescent="0.25">
      <c r="A1508">
        <v>1507</v>
      </c>
      <c r="B1508">
        <v>3</v>
      </c>
      <c r="C1508">
        <v>3</v>
      </c>
      <c r="D1508">
        <f>COUNTIF(tbl_ManagerSurvey[EmployeeID],tbl_ManagerSurvey[[#This Row],[EmployeeID]])</f>
        <v>1</v>
      </c>
    </row>
    <row r="1509" spans="1:4" x14ac:dyDescent="0.25">
      <c r="A1509">
        <v>1508</v>
      </c>
      <c r="B1509">
        <v>3</v>
      </c>
      <c r="C1509">
        <v>3</v>
      </c>
      <c r="D1509">
        <f>COUNTIF(tbl_ManagerSurvey[EmployeeID],tbl_ManagerSurvey[[#This Row],[EmployeeID]])</f>
        <v>1</v>
      </c>
    </row>
    <row r="1510" spans="1:4" x14ac:dyDescent="0.25">
      <c r="A1510">
        <v>1509</v>
      </c>
      <c r="B1510">
        <v>2</v>
      </c>
      <c r="C1510">
        <v>3</v>
      </c>
      <c r="D1510">
        <f>COUNTIF(tbl_ManagerSurvey[EmployeeID],tbl_ManagerSurvey[[#This Row],[EmployeeID]])</f>
        <v>1</v>
      </c>
    </row>
    <row r="1511" spans="1:4" x14ac:dyDescent="0.25">
      <c r="A1511">
        <v>1510</v>
      </c>
      <c r="B1511">
        <v>2</v>
      </c>
      <c r="C1511">
        <v>3</v>
      </c>
      <c r="D1511">
        <f>COUNTIF(tbl_ManagerSurvey[EmployeeID],tbl_ManagerSurvey[[#This Row],[EmployeeID]])</f>
        <v>1</v>
      </c>
    </row>
    <row r="1512" spans="1:4" x14ac:dyDescent="0.25">
      <c r="A1512">
        <v>1511</v>
      </c>
      <c r="B1512">
        <v>2</v>
      </c>
      <c r="C1512">
        <v>3</v>
      </c>
      <c r="D1512">
        <f>COUNTIF(tbl_ManagerSurvey[EmployeeID],tbl_ManagerSurvey[[#This Row],[EmployeeID]])</f>
        <v>1</v>
      </c>
    </row>
    <row r="1513" spans="1:4" x14ac:dyDescent="0.25">
      <c r="A1513">
        <v>1512</v>
      </c>
      <c r="B1513">
        <v>2</v>
      </c>
      <c r="C1513">
        <v>3</v>
      </c>
      <c r="D1513">
        <f>COUNTIF(tbl_ManagerSurvey[EmployeeID],tbl_ManagerSurvey[[#This Row],[EmployeeID]])</f>
        <v>1</v>
      </c>
    </row>
    <row r="1514" spans="1:4" x14ac:dyDescent="0.25">
      <c r="A1514">
        <v>1513</v>
      </c>
      <c r="B1514">
        <v>3</v>
      </c>
      <c r="C1514">
        <v>3</v>
      </c>
      <c r="D1514">
        <f>COUNTIF(tbl_ManagerSurvey[EmployeeID],tbl_ManagerSurvey[[#This Row],[EmployeeID]])</f>
        <v>1</v>
      </c>
    </row>
    <row r="1515" spans="1:4" x14ac:dyDescent="0.25">
      <c r="A1515">
        <v>1514</v>
      </c>
      <c r="B1515">
        <v>3</v>
      </c>
      <c r="C1515">
        <v>3</v>
      </c>
      <c r="D1515">
        <f>COUNTIF(tbl_ManagerSurvey[EmployeeID],tbl_ManagerSurvey[[#This Row],[EmployeeID]])</f>
        <v>1</v>
      </c>
    </row>
    <row r="1516" spans="1:4" x14ac:dyDescent="0.25">
      <c r="A1516">
        <v>1515</v>
      </c>
      <c r="B1516">
        <v>2</v>
      </c>
      <c r="C1516">
        <v>4</v>
      </c>
      <c r="D1516">
        <f>COUNTIF(tbl_ManagerSurvey[EmployeeID],tbl_ManagerSurvey[[#This Row],[EmployeeID]])</f>
        <v>1</v>
      </c>
    </row>
    <row r="1517" spans="1:4" x14ac:dyDescent="0.25">
      <c r="A1517">
        <v>1516</v>
      </c>
      <c r="B1517">
        <v>3</v>
      </c>
      <c r="C1517">
        <v>3</v>
      </c>
      <c r="D1517">
        <f>COUNTIF(tbl_ManagerSurvey[EmployeeID],tbl_ManagerSurvey[[#This Row],[EmployeeID]])</f>
        <v>1</v>
      </c>
    </row>
    <row r="1518" spans="1:4" x14ac:dyDescent="0.25">
      <c r="A1518">
        <v>1517</v>
      </c>
      <c r="B1518">
        <v>3</v>
      </c>
      <c r="C1518">
        <v>4</v>
      </c>
      <c r="D1518">
        <f>COUNTIF(tbl_ManagerSurvey[EmployeeID],tbl_ManagerSurvey[[#This Row],[EmployeeID]])</f>
        <v>1</v>
      </c>
    </row>
    <row r="1519" spans="1:4" x14ac:dyDescent="0.25">
      <c r="A1519">
        <v>1518</v>
      </c>
      <c r="B1519">
        <v>3</v>
      </c>
      <c r="C1519">
        <v>4</v>
      </c>
      <c r="D1519">
        <f>COUNTIF(tbl_ManagerSurvey[EmployeeID],tbl_ManagerSurvey[[#This Row],[EmployeeID]])</f>
        <v>1</v>
      </c>
    </row>
    <row r="1520" spans="1:4" x14ac:dyDescent="0.25">
      <c r="A1520">
        <v>1519</v>
      </c>
      <c r="B1520">
        <v>3</v>
      </c>
      <c r="C1520">
        <v>4</v>
      </c>
      <c r="D1520">
        <f>COUNTIF(tbl_ManagerSurvey[EmployeeID],tbl_ManagerSurvey[[#This Row],[EmployeeID]])</f>
        <v>1</v>
      </c>
    </row>
    <row r="1521" spans="1:4" x14ac:dyDescent="0.25">
      <c r="A1521">
        <v>1520</v>
      </c>
      <c r="B1521">
        <v>2</v>
      </c>
      <c r="C1521">
        <v>3</v>
      </c>
      <c r="D1521">
        <f>COUNTIF(tbl_ManagerSurvey[EmployeeID],tbl_ManagerSurvey[[#This Row],[EmployeeID]])</f>
        <v>1</v>
      </c>
    </row>
    <row r="1522" spans="1:4" x14ac:dyDescent="0.25">
      <c r="A1522">
        <v>1521</v>
      </c>
      <c r="B1522">
        <v>2</v>
      </c>
      <c r="C1522">
        <v>3</v>
      </c>
      <c r="D1522">
        <f>COUNTIF(tbl_ManagerSurvey[EmployeeID],tbl_ManagerSurvey[[#This Row],[EmployeeID]])</f>
        <v>1</v>
      </c>
    </row>
    <row r="1523" spans="1:4" x14ac:dyDescent="0.25">
      <c r="A1523">
        <v>1522</v>
      </c>
      <c r="B1523">
        <v>2</v>
      </c>
      <c r="C1523">
        <v>3</v>
      </c>
      <c r="D1523">
        <f>COUNTIF(tbl_ManagerSurvey[EmployeeID],tbl_ManagerSurvey[[#This Row],[EmployeeID]])</f>
        <v>1</v>
      </c>
    </row>
    <row r="1524" spans="1:4" x14ac:dyDescent="0.25">
      <c r="A1524">
        <v>1523</v>
      </c>
      <c r="B1524">
        <v>3</v>
      </c>
      <c r="C1524">
        <v>4</v>
      </c>
      <c r="D1524">
        <f>COUNTIF(tbl_ManagerSurvey[EmployeeID],tbl_ManagerSurvey[[#This Row],[EmployeeID]])</f>
        <v>1</v>
      </c>
    </row>
    <row r="1525" spans="1:4" x14ac:dyDescent="0.25">
      <c r="A1525">
        <v>1524</v>
      </c>
      <c r="B1525">
        <v>3</v>
      </c>
      <c r="C1525">
        <v>3</v>
      </c>
      <c r="D1525">
        <f>COUNTIF(tbl_ManagerSurvey[EmployeeID],tbl_ManagerSurvey[[#This Row],[EmployeeID]])</f>
        <v>1</v>
      </c>
    </row>
    <row r="1526" spans="1:4" x14ac:dyDescent="0.25">
      <c r="A1526">
        <v>1525</v>
      </c>
      <c r="B1526">
        <v>3</v>
      </c>
      <c r="C1526">
        <v>3</v>
      </c>
      <c r="D1526">
        <f>COUNTIF(tbl_ManagerSurvey[EmployeeID],tbl_ManagerSurvey[[#This Row],[EmployeeID]])</f>
        <v>1</v>
      </c>
    </row>
    <row r="1527" spans="1:4" x14ac:dyDescent="0.25">
      <c r="A1527">
        <v>1526</v>
      </c>
      <c r="B1527">
        <v>3</v>
      </c>
      <c r="C1527">
        <v>3</v>
      </c>
      <c r="D1527">
        <f>COUNTIF(tbl_ManagerSurvey[EmployeeID],tbl_ManagerSurvey[[#This Row],[EmployeeID]])</f>
        <v>1</v>
      </c>
    </row>
    <row r="1528" spans="1:4" x14ac:dyDescent="0.25">
      <c r="A1528">
        <v>1527</v>
      </c>
      <c r="B1528">
        <v>3</v>
      </c>
      <c r="C1528">
        <v>4</v>
      </c>
      <c r="D1528">
        <f>COUNTIF(tbl_ManagerSurvey[EmployeeID],tbl_ManagerSurvey[[#This Row],[EmployeeID]])</f>
        <v>1</v>
      </c>
    </row>
    <row r="1529" spans="1:4" x14ac:dyDescent="0.25">
      <c r="A1529">
        <v>1528</v>
      </c>
      <c r="B1529">
        <v>3</v>
      </c>
      <c r="C1529">
        <v>3</v>
      </c>
      <c r="D1529">
        <f>COUNTIF(tbl_ManagerSurvey[EmployeeID],tbl_ManagerSurvey[[#This Row],[EmployeeID]])</f>
        <v>1</v>
      </c>
    </row>
    <row r="1530" spans="1:4" x14ac:dyDescent="0.25">
      <c r="A1530">
        <v>1529</v>
      </c>
      <c r="B1530">
        <v>3</v>
      </c>
      <c r="C1530">
        <v>4</v>
      </c>
      <c r="D1530">
        <f>COUNTIF(tbl_ManagerSurvey[EmployeeID],tbl_ManagerSurvey[[#This Row],[EmployeeID]])</f>
        <v>1</v>
      </c>
    </row>
    <row r="1531" spans="1:4" x14ac:dyDescent="0.25">
      <c r="A1531">
        <v>1530</v>
      </c>
      <c r="B1531">
        <v>3</v>
      </c>
      <c r="C1531">
        <v>3</v>
      </c>
      <c r="D1531">
        <f>COUNTIF(tbl_ManagerSurvey[EmployeeID],tbl_ManagerSurvey[[#This Row],[EmployeeID]])</f>
        <v>1</v>
      </c>
    </row>
    <row r="1532" spans="1:4" x14ac:dyDescent="0.25">
      <c r="A1532">
        <v>1531</v>
      </c>
      <c r="B1532">
        <v>3</v>
      </c>
      <c r="C1532">
        <v>4</v>
      </c>
      <c r="D1532">
        <f>COUNTIF(tbl_ManagerSurvey[EmployeeID],tbl_ManagerSurvey[[#This Row],[EmployeeID]])</f>
        <v>1</v>
      </c>
    </row>
    <row r="1533" spans="1:4" x14ac:dyDescent="0.25">
      <c r="A1533">
        <v>1532</v>
      </c>
      <c r="B1533">
        <v>4</v>
      </c>
      <c r="C1533">
        <v>3</v>
      </c>
      <c r="D1533">
        <f>COUNTIF(tbl_ManagerSurvey[EmployeeID],tbl_ManagerSurvey[[#This Row],[EmployeeID]])</f>
        <v>1</v>
      </c>
    </row>
    <row r="1534" spans="1:4" x14ac:dyDescent="0.25">
      <c r="A1534">
        <v>1533</v>
      </c>
      <c r="B1534">
        <v>4</v>
      </c>
      <c r="C1534">
        <v>3</v>
      </c>
      <c r="D1534">
        <f>COUNTIF(tbl_ManagerSurvey[EmployeeID],tbl_ManagerSurvey[[#This Row],[EmployeeID]])</f>
        <v>1</v>
      </c>
    </row>
    <row r="1535" spans="1:4" x14ac:dyDescent="0.25">
      <c r="A1535">
        <v>1534</v>
      </c>
      <c r="B1535">
        <v>4</v>
      </c>
      <c r="C1535">
        <v>3</v>
      </c>
      <c r="D1535">
        <f>COUNTIF(tbl_ManagerSurvey[EmployeeID],tbl_ManagerSurvey[[#This Row],[EmployeeID]])</f>
        <v>1</v>
      </c>
    </row>
    <row r="1536" spans="1:4" x14ac:dyDescent="0.25">
      <c r="A1536">
        <v>1535</v>
      </c>
      <c r="B1536">
        <v>3</v>
      </c>
      <c r="C1536">
        <v>3</v>
      </c>
      <c r="D1536">
        <f>COUNTIF(tbl_ManagerSurvey[EmployeeID],tbl_ManagerSurvey[[#This Row],[EmployeeID]])</f>
        <v>1</v>
      </c>
    </row>
    <row r="1537" spans="1:4" x14ac:dyDescent="0.25">
      <c r="A1537">
        <v>1536</v>
      </c>
      <c r="B1537">
        <v>2</v>
      </c>
      <c r="C1537">
        <v>3</v>
      </c>
      <c r="D1537">
        <f>COUNTIF(tbl_ManagerSurvey[EmployeeID],tbl_ManagerSurvey[[#This Row],[EmployeeID]])</f>
        <v>1</v>
      </c>
    </row>
    <row r="1538" spans="1:4" x14ac:dyDescent="0.25">
      <c r="A1538">
        <v>1537</v>
      </c>
      <c r="B1538">
        <v>3</v>
      </c>
      <c r="C1538">
        <v>3</v>
      </c>
      <c r="D1538">
        <f>COUNTIF(tbl_ManagerSurvey[EmployeeID],tbl_ManagerSurvey[[#This Row],[EmployeeID]])</f>
        <v>1</v>
      </c>
    </row>
    <row r="1539" spans="1:4" x14ac:dyDescent="0.25">
      <c r="A1539">
        <v>1538</v>
      </c>
      <c r="B1539">
        <v>2</v>
      </c>
      <c r="C1539">
        <v>3</v>
      </c>
      <c r="D1539">
        <f>COUNTIF(tbl_ManagerSurvey[EmployeeID],tbl_ManagerSurvey[[#This Row],[EmployeeID]])</f>
        <v>1</v>
      </c>
    </row>
    <row r="1540" spans="1:4" x14ac:dyDescent="0.25">
      <c r="A1540">
        <v>1539</v>
      </c>
      <c r="B1540">
        <v>3</v>
      </c>
      <c r="C1540">
        <v>3</v>
      </c>
      <c r="D1540">
        <f>COUNTIF(tbl_ManagerSurvey[EmployeeID],tbl_ManagerSurvey[[#This Row],[EmployeeID]])</f>
        <v>1</v>
      </c>
    </row>
    <row r="1541" spans="1:4" x14ac:dyDescent="0.25">
      <c r="A1541">
        <v>1540</v>
      </c>
      <c r="B1541">
        <v>3</v>
      </c>
      <c r="C1541">
        <v>3</v>
      </c>
      <c r="D1541">
        <f>COUNTIF(tbl_ManagerSurvey[EmployeeID],tbl_ManagerSurvey[[#This Row],[EmployeeID]])</f>
        <v>1</v>
      </c>
    </row>
    <row r="1542" spans="1:4" x14ac:dyDescent="0.25">
      <c r="A1542">
        <v>1541</v>
      </c>
      <c r="B1542">
        <v>3</v>
      </c>
      <c r="C1542">
        <v>3</v>
      </c>
      <c r="D1542">
        <f>COUNTIF(tbl_ManagerSurvey[EmployeeID],tbl_ManagerSurvey[[#This Row],[EmployeeID]])</f>
        <v>1</v>
      </c>
    </row>
    <row r="1543" spans="1:4" x14ac:dyDescent="0.25">
      <c r="A1543">
        <v>1542</v>
      </c>
      <c r="B1543">
        <v>4</v>
      </c>
      <c r="C1543">
        <v>4</v>
      </c>
      <c r="D1543">
        <f>COUNTIF(tbl_ManagerSurvey[EmployeeID],tbl_ManagerSurvey[[#This Row],[EmployeeID]])</f>
        <v>1</v>
      </c>
    </row>
    <row r="1544" spans="1:4" x14ac:dyDescent="0.25">
      <c r="A1544">
        <v>1543</v>
      </c>
      <c r="B1544">
        <v>3</v>
      </c>
      <c r="C1544">
        <v>3</v>
      </c>
      <c r="D1544">
        <f>COUNTIF(tbl_ManagerSurvey[EmployeeID],tbl_ManagerSurvey[[#This Row],[EmployeeID]])</f>
        <v>1</v>
      </c>
    </row>
    <row r="1545" spans="1:4" x14ac:dyDescent="0.25">
      <c r="A1545">
        <v>1544</v>
      </c>
      <c r="B1545">
        <v>3</v>
      </c>
      <c r="C1545">
        <v>3</v>
      </c>
      <c r="D1545">
        <f>COUNTIF(tbl_ManagerSurvey[EmployeeID],tbl_ManagerSurvey[[#This Row],[EmployeeID]])</f>
        <v>1</v>
      </c>
    </row>
    <row r="1546" spans="1:4" x14ac:dyDescent="0.25">
      <c r="A1546">
        <v>1545</v>
      </c>
      <c r="B1546">
        <v>3</v>
      </c>
      <c r="C1546">
        <v>3</v>
      </c>
      <c r="D1546">
        <f>COUNTIF(tbl_ManagerSurvey[EmployeeID],tbl_ManagerSurvey[[#This Row],[EmployeeID]])</f>
        <v>1</v>
      </c>
    </row>
    <row r="1547" spans="1:4" x14ac:dyDescent="0.25">
      <c r="A1547">
        <v>1546</v>
      </c>
      <c r="B1547">
        <v>3</v>
      </c>
      <c r="C1547">
        <v>4</v>
      </c>
      <c r="D1547">
        <f>COUNTIF(tbl_ManagerSurvey[EmployeeID],tbl_ManagerSurvey[[#This Row],[EmployeeID]])</f>
        <v>1</v>
      </c>
    </row>
    <row r="1548" spans="1:4" x14ac:dyDescent="0.25">
      <c r="A1548">
        <v>1547</v>
      </c>
      <c r="B1548">
        <v>3</v>
      </c>
      <c r="C1548">
        <v>3</v>
      </c>
      <c r="D1548">
        <f>COUNTIF(tbl_ManagerSurvey[EmployeeID],tbl_ManagerSurvey[[#This Row],[EmployeeID]])</f>
        <v>1</v>
      </c>
    </row>
    <row r="1549" spans="1:4" x14ac:dyDescent="0.25">
      <c r="A1549">
        <v>1548</v>
      </c>
      <c r="B1549">
        <v>3</v>
      </c>
      <c r="C1549">
        <v>3</v>
      </c>
      <c r="D1549">
        <f>COUNTIF(tbl_ManagerSurvey[EmployeeID],tbl_ManagerSurvey[[#This Row],[EmployeeID]])</f>
        <v>1</v>
      </c>
    </row>
    <row r="1550" spans="1:4" x14ac:dyDescent="0.25">
      <c r="A1550">
        <v>1549</v>
      </c>
      <c r="B1550">
        <v>3</v>
      </c>
      <c r="C1550">
        <v>3</v>
      </c>
      <c r="D1550">
        <f>COUNTIF(tbl_ManagerSurvey[EmployeeID],tbl_ManagerSurvey[[#This Row],[EmployeeID]])</f>
        <v>1</v>
      </c>
    </row>
    <row r="1551" spans="1:4" x14ac:dyDescent="0.25">
      <c r="A1551">
        <v>1550</v>
      </c>
      <c r="B1551">
        <v>3</v>
      </c>
      <c r="C1551">
        <v>4</v>
      </c>
      <c r="D1551">
        <f>COUNTIF(tbl_ManagerSurvey[EmployeeID],tbl_ManagerSurvey[[#This Row],[EmployeeID]])</f>
        <v>1</v>
      </c>
    </row>
    <row r="1552" spans="1:4" x14ac:dyDescent="0.25">
      <c r="A1552">
        <v>1551</v>
      </c>
      <c r="B1552">
        <v>2</v>
      </c>
      <c r="C1552">
        <v>3</v>
      </c>
      <c r="D1552">
        <f>COUNTIF(tbl_ManagerSurvey[EmployeeID],tbl_ManagerSurvey[[#This Row],[EmployeeID]])</f>
        <v>1</v>
      </c>
    </row>
    <row r="1553" spans="1:4" x14ac:dyDescent="0.25">
      <c r="A1553">
        <v>1552</v>
      </c>
      <c r="B1553">
        <v>2</v>
      </c>
      <c r="C1553">
        <v>3</v>
      </c>
      <c r="D1553">
        <f>COUNTIF(tbl_ManagerSurvey[EmployeeID],tbl_ManagerSurvey[[#This Row],[EmployeeID]])</f>
        <v>1</v>
      </c>
    </row>
    <row r="1554" spans="1:4" x14ac:dyDescent="0.25">
      <c r="A1554">
        <v>1553</v>
      </c>
      <c r="B1554">
        <v>3</v>
      </c>
      <c r="C1554">
        <v>3</v>
      </c>
      <c r="D1554">
        <f>COUNTIF(tbl_ManagerSurvey[EmployeeID],tbl_ManagerSurvey[[#This Row],[EmployeeID]])</f>
        <v>1</v>
      </c>
    </row>
    <row r="1555" spans="1:4" x14ac:dyDescent="0.25">
      <c r="A1555">
        <v>1554</v>
      </c>
      <c r="B1555">
        <v>3</v>
      </c>
      <c r="C1555">
        <v>3</v>
      </c>
      <c r="D1555">
        <f>COUNTIF(tbl_ManagerSurvey[EmployeeID],tbl_ManagerSurvey[[#This Row],[EmployeeID]])</f>
        <v>1</v>
      </c>
    </row>
    <row r="1556" spans="1:4" x14ac:dyDescent="0.25">
      <c r="A1556">
        <v>1555</v>
      </c>
      <c r="B1556">
        <v>3</v>
      </c>
      <c r="C1556">
        <v>3</v>
      </c>
      <c r="D1556">
        <f>COUNTIF(tbl_ManagerSurvey[EmployeeID],tbl_ManagerSurvey[[#This Row],[EmployeeID]])</f>
        <v>1</v>
      </c>
    </row>
    <row r="1557" spans="1:4" x14ac:dyDescent="0.25">
      <c r="A1557">
        <v>1556</v>
      </c>
      <c r="B1557">
        <v>3</v>
      </c>
      <c r="C1557">
        <v>3</v>
      </c>
      <c r="D1557">
        <f>COUNTIF(tbl_ManagerSurvey[EmployeeID],tbl_ManagerSurvey[[#This Row],[EmployeeID]])</f>
        <v>1</v>
      </c>
    </row>
    <row r="1558" spans="1:4" x14ac:dyDescent="0.25">
      <c r="A1558">
        <v>1557</v>
      </c>
      <c r="B1558">
        <v>4</v>
      </c>
      <c r="C1558">
        <v>3</v>
      </c>
      <c r="D1558">
        <f>COUNTIF(tbl_ManagerSurvey[EmployeeID],tbl_ManagerSurvey[[#This Row],[EmployeeID]])</f>
        <v>1</v>
      </c>
    </row>
    <row r="1559" spans="1:4" x14ac:dyDescent="0.25">
      <c r="A1559">
        <v>1558</v>
      </c>
      <c r="B1559">
        <v>2</v>
      </c>
      <c r="C1559">
        <v>4</v>
      </c>
      <c r="D1559">
        <f>COUNTIF(tbl_ManagerSurvey[EmployeeID],tbl_ManagerSurvey[[#This Row],[EmployeeID]])</f>
        <v>1</v>
      </c>
    </row>
    <row r="1560" spans="1:4" x14ac:dyDescent="0.25">
      <c r="A1560">
        <v>1559</v>
      </c>
      <c r="B1560">
        <v>3</v>
      </c>
      <c r="C1560">
        <v>3</v>
      </c>
      <c r="D1560">
        <f>COUNTIF(tbl_ManagerSurvey[EmployeeID],tbl_ManagerSurvey[[#This Row],[EmployeeID]])</f>
        <v>1</v>
      </c>
    </row>
    <row r="1561" spans="1:4" x14ac:dyDescent="0.25">
      <c r="A1561">
        <v>1560</v>
      </c>
      <c r="B1561">
        <v>4</v>
      </c>
      <c r="C1561">
        <v>3</v>
      </c>
      <c r="D1561">
        <f>COUNTIF(tbl_ManagerSurvey[EmployeeID],tbl_ManagerSurvey[[#This Row],[EmployeeID]])</f>
        <v>1</v>
      </c>
    </row>
    <row r="1562" spans="1:4" x14ac:dyDescent="0.25">
      <c r="A1562">
        <v>1561</v>
      </c>
      <c r="B1562">
        <v>1</v>
      </c>
      <c r="C1562">
        <v>4</v>
      </c>
      <c r="D1562">
        <f>COUNTIF(tbl_ManagerSurvey[EmployeeID],tbl_ManagerSurvey[[#This Row],[EmployeeID]])</f>
        <v>1</v>
      </c>
    </row>
    <row r="1563" spans="1:4" x14ac:dyDescent="0.25">
      <c r="A1563">
        <v>1562</v>
      </c>
      <c r="B1563">
        <v>2</v>
      </c>
      <c r="C1563">
        <v>4</v>
      </c>
      <c r="D1563">
        <f>COUNTIF(tbl_ManagerSurvey[EmployeeID],tbl_ManagerSurvey[[#This Row],[EmployeeID]])</f>
        <v>1</v>
      </c>
    </row>
    <row r="1564" spans="1:4" x14ac:dyDescent="0.25">
      <c r="A1564">
        <v>1563</v>
      </c>
      <c r="B1564">
        <v>2</v>
      </c>
      <c r="C1564">
        <v>3</v>
      </c>
      <c r="D1564">
        <f>COUNTIF(tbl_ManagerSurvey[EmployeeID],tbl_ManagerSurvey[[#This Row],[EmployeeID]])</f>
        <v>1</v>
      </c>
    </row>
    <row r="1565" spans="1:4" x14ac:dyDescent="0.25">
      <c r="A1565">
        <v>1564</v>
      </c>
      <c r="B1565">
        <v>3</v>
      </c>
      <c r="C1565">
        <v>3</v>
      </c>
      <c r="D1565">
        <f>COUNTIF(tbl_ManagerSurvey[EmployeeID],tbl_ManagerSurvey[[#This Row],[EmployeeID]])</f>
        <v>1</v>
      </c>
    </row>
    <row r="1566" spans="1:4" x14ac:dyDescent="0.25">
      <c r="A1566">
        <v>1565</v>
      </c>
      <c r="B1566">
        <v>2</v>
      </c>
      <c r="C1566">
        <v>3</v>
      </c>
      <c r="D1566">
        <f>COUNTIF(tbl_ManagerSurvey[EmployeeID],tbl_ManagerSurvey[[#This Row],[EmployeeID]])</f>
        <v>1</v>
      </c>
    </row>
    <row r="1567" spans="1:4" x14ac:dyDescent="0.25">
      <c r="A1567">
        <v>1566</v>
      </c>
      <c r="B1567">
        <v>3</v>
      </c>
      <c r="C1567">
        <v>3</v>
      </c>
      <c r="D1567">
        <f>COUNTIF(tbl_ManagerSurvey[EmployeeID],tbl_ManagerSurvey[[#This Row],[EmployeeID]])</f>
        <v>1</v>
      </c>
    </row>
    <row r="1568" spans="1:4" x14ac:dyDescent="0.25">
      <c r="A1568">
        <v>1567</v>
      </c>
      <c r="B1568">
        <v>3</v>
      </c>
      <c r="C1568">
        <v>4</v>
      </c>
      <c r="D1568">
        <f>COUNTIF(tbl_ManagerSurvey[EmployeeID],tbl_ManagerSurvey[[#This Row],[EmployeeID]])</f>
        <v>1</v>
      </c>
    </row>
    <row r="1569" spans="1:4" x14ac:dyDescent="0.25">
      <c r="A1569">
        <v>1568</v>
      </c>
      <c r="B1569">
        <v>3</v>
      </c>
      <c r="C1569">
        <v>3</v>
      </c>
      <c r="D1569">
        <f>COUNTIF(tbl_ManagerSurvey[EmployeeID],tbl_ManagerSurvey[[#This Row],[EmployeeID]])</f>
        <v>1</v>
      </c>
    </row>
    <row r="1570" spans="1:4" x14ac:dyDescent="0.25">
      <c r="A1570">
        <v>1569</v>
      </c>
      <c r="B1570">
        <v>3</v>
      </c>
      <c r="C1570">
        <v>3</v>
      </c>
      <c r="D1570">
        <f>COUNTIF(tbl_ManagerSurvey[EmployeeID],tbl_ManagerSurvey[[#This Row],[EmployeeID]])</f>
        <v>1</v>
      </c>
    </row>
    <row r="1571" spans="1:4" x14ac:dyDescent="0.25">
      <c r="A1571">
        <v>1570</v>
      </c>
      <c r="B1571">
        <v>2</v>
      </c>
      <c r="C1571">
        <v>3</v>
      </c>
      <c r="D1571">
        <f>COUNTIF(tbl_ManagerSurvey[EmployeeID],tbl_ManagerSurvey[[#This Row],[EmployeeID]])</f>
        <v>1</v>
      </c>
    </row>
    <row r="1572" spans="1:4" x14ac:dyDescent="0.25">
      <c r="A1572">
        <v>1571</v>
      </c>
      <c r="B1572">
        <v>1</v>
      </c>
      <c r="C1572">
        <v>4</v>
      </c>
      <c r="D1572">
        <f>COUNTIF(tbl_ManagerSurvey[EmployeeID],tbl_ManagerSurvey[[#This Row],[EmployeeID]])</f>
        <v>1</v>
      </c>
    </row>
    <row r="1573" spans="1:4" x14ac:dyDescent="0.25">
      <c r="A1573">
        <v>1572</v>
      </c>
      <c r="B1573">
        <v>3</v>
      </c>
      <c r="C1573">
        <v>3</v>
      </c>
      <c r="D1573">
        <f>COUNTIF(tbl_ManagerSurvey[EmployeeID],tbl_ManagerSurvey[[#This Row],[EmployeeID]])</f>
        <v>1</v>
      </c>
    </row>
    <row r="1574" spans="1:4" x14ac:dyDescent="0.25">
      <c r="A1574">
        <v>1573</v>
      </c>
      <c r="B1574">
        <v>1</v>
      </c>
      <c r="C1574">
        <v>3</v>
      </c>
      <c r="D1574">
        <f>COUNTIF(tbl_ManagerSurvey[EmployeeID],tbl_ManagerSurvey[[#This Row],[EmployeeID]])</f>
        <v>1</v>
      </c>
    </row>
    <row r="1575" spans="1:4" x14ac:dyDescent="0.25">
      <c r="A1575">
        <v>1574</v>
      </c>
      <c r="B1575">
        <v>3</v>
      </c>
      <c r="C1575">
        <v>3</v>
      </c>
      <c r="D1575">
        <f>COUNTIF(tbl_ManagerSurvey[EmployeeID],tbl_ManagerSurvey[[#This Row],[EmployeeID]])</f>
        <v>1</v>
      </c>
    </row>
    <row r="1576" spans="1:4" x14ac:dyDescent="0.25">
      <c r="A1576">
        <v>1575</v>
      </c>
      <c r="B1576">
        <v>1</v>
      </c>
      <c r="C1576">
        <v>3</v>
      </c>
      <c r="D1576">
        <f>COUNTIF(tbl_ManagerSurvey[EmployeeID],tbl_ManagerSurvey[[#This Row],[EmployeeID]])</f>
        <v>1</v>
      </c>
    </row>
    <row r="1577" spans="1:4" x14ac:dyDescent="0.25">
      <c r="A1577">
        <v>1576</v>
      </c>
      <c r="B1577">
        <v>1</v>
      </c>
      <c r="C1577">
        <v>4</v>
      </c>
      <c r="D1577">
        <f>COUNTIF(tbl_ManagerSurvey[EmployeeID],tbl_ManagerSurvey[[#This Row],[EmployeeID]])</f>
        <v>1</v>
      </c>
    </row>
    <row r="1578" spans="1:4" x14ac:dyDescent="0.25">
      <c r="A1578">
        <v>1577</v>
      </c>
      <c r="B1578">
        <v>4</v>
      </c>
      <c r="C1578">
        <v>3</v>
      </c>
      <c r="D1578">
        <f>COUNTIF(tbl_ManagerSurvey[EmployeeID],tbl_ManagerSurvey[[#This Row],[EmployeeID]])</f>
        <v>1</v>
      </c>
    </row>
    <row r="1579" spans="1:4" x14ac:dyDescent="0.25">
      <c r="A1579">
        <v>1578</v>
      </c>
      <c r="B1579">
        <v>3</v>
      </c>
      <c r="C1579">
        <v>3</v>
      </c>
      <c r="D1579">
        <f>COUNTIF(tbl_ManagerSurvey[EmployeeID],tbl_ManagerSurvey[[#This Row],[EmployeeID]])</f>
        <v>1</v>
      </c>
    </row>
    <row r="1580" spans="1:4" x14ac:dyDescent="0.25">
      <c r="A1580">
        <v>1579</v>
      </c>
      <c r="B1580">
        <v>4</v>
      </c>
      <c r="C1580">
        <v>3</v>
      </c>
      <c r="D1580">
        <f>COUNTIF(tbl_ManagerSurvey[EmployeeID],tbl_ManagerSurvey[[#This Row],[EmployeeID]])</f>
        <v>1</v>
      </c>
    </row>
    <row r="1581" spans="1:4" x14ac:dyDescent="0.25">
      <c r="A1581">
        <v>1580</v>
      </c>
      <c r="B1581">
        <v>3</v>
      </c>
      <c r="C1581">
        <v>3</v>
      </c>
      <c r="D1581">
        <f>COUNTIF(tbl_ManagerSurvey[EmployeeID],tbl_ManagerSurvey[[#This Row],[EmployeeID]])</f>
        <v>1</v>
      </c>
    </row>
    <row r="1582" spans="1:4" x14ac:dyDescent="0.25">
      <c r="A1582">
        <v>1581</v>
      </c>
      <c r="B1582">
        <v>2</v>
      </c>
      <c r="C1582">
        <v>4</v>
      </c>
      <c r="D1582">
        <f>COUNTIF(tbl_ManagerSurvey[EmployeeID],tbl_ManagerSurvey[[#This Row],[EmployeeID]])</f>
        <v>1</v>
      </c>
    </row>
    <row r="1583" spans="1:4" x14ac:dyDescent="0.25">
      <c r="A1583">
        <v>1582</v>
      </c>
      <c r="B1583">
        <v>3</v>
      </c>
      <c r="C1583">
        <v>4</v>
      </c>
      <c r="D1583">
        <f>COUNTIF(tbl_ManagerSurvey[EmployeeID],tbl_ManagerSurvey[[#This Row],[EmployeeID]])</f>
        <v>1</v>
      </c>
    </row>
    <row r="1584" spans="1:4" x14ac:dyDescent="0.25">
      <c r="A1584">
        <v>1583</v>
      </c>
      <c r="B1584">
        <v>3</v>
      </c>
      <c r="C1584">
        <v>3</v>
      </c>
      <c r="D1584">
        <f>COUNTIF(tbl_ManagerSurvey[EmployeeID],tbl_ManagerSurvey[[#This Row],[EmployeeID]])</f>
        <v>1</v>
      </c>
    </row>
    <row r="1585" spans="1:4" x14ac:dyDescent="0.25">
      <c r="A1585">
        <v>1584</v>
      </c>
      <c r="B1585">
        <v>4</v>
      </c>
      <c r="C1585">
        <v>3</v>
      </c>
      <c r="D1585">
        <f>COUNTIF(tbl_ManagerSurvey[EmployeeID],tbl_ManagerSurvey[[#This Row],[EmployeeID]])</f>
        <v>1</v>
      </c>
    </row>
    <row r="1586" spans="1:4" x14ac:dyDescent="0.25">
      <c r="A1586">
        <v>1585</v>
      </c>
      <c r="B1586">
        <v>3</v>
      </c>
      <c r="C1586">
        <v>3</v>
      </c>
      <c r="D1586">
        <f>COUNTIF(tbl_ManagerSurvey[EmployeeID],tbl_ManagerSurvey[[#This Row],[EmployeeID]])</f>
        <v>1</v>
      </c>
    </row>
    <row r="1587" spans="1:4" x14ac:dyDescent="0.25">
      <c r="A1587">
        <v>1586</v>
      </c>
      <c r="B1587">
        <v>3</v>
      </c>
      <c r="C1587">
        <v>3</v>
      </c>
      <c r="D1587">
        <f>COUNTIF(tbl_ManagerSurvey[EmployeeID],tbl_ManagerSurvey[[#This Row],[EmployeeID]])</f>
        <v>1</v>
      </c>
    </row>
    <row r="1588" spans="1:4" x14ac:dyDescent="0.25">
      <c r="A1588">
        <v>1587</v>
      </c>
      <c r="B1588">
        <v>2</v>
      </c>
      <c r="C1588">
        <v>3</v>
      </c>
      <c r="D1588">
        <f>COUNTIF(tbl_ManagerSurvey[EmployeeID],tbl_ManagerSurvey[[#This Row],[EmployeeID]])</f>
        <v>1</v>
      </c>
    </row>
    <row r="1589" spans="1:4" x14ac:dyDescent="0.25">
      <c r="A1589">
        <v>1588</v>
      </c>
      <c r="B1589">
        <v>3</v>
      </c>
      <c r="C1589">
        <v>3</v>
      </c>
      <c r="D1589">
        <f>COUNTIF(tbl_ManagerSurvey[EmployeeID],tbl_ManagerSurvey[[#This Row],[EmployeeID]])</f>
        <v>1</v>
      </c>
    </row>
    <row r="1590" spans="1:4" x14ac:dyDescent="0.25">
      <c r="A1590">
        <v>1589</v>
      </c>
      <c r="B1590">
        <v>3</v>
      </c>
      <c r="C1590">
        <v>4</v>
      </c>
      <c r="D1590">
        <f>COUNTIF(tbl_ManagerSurvey[EmployeeID],tbl_ManagerSurvey[[#This Row],[EmployeeID]])</f>
        <v>1</v>
      </c>
    </row>
    <row r="1591" spans="1:4" x14ac:dyDescent="0.25">
      <c r="A1591">
        <v>1590</v>
      </c>
      <c r="B1591">
        <v>3</v>
      </c>
      <c r="C1591">
        <v>3</v>
      </c>
      <c r="D1591">
        <f>COUNTIF(tbl_ManagerSurvey[EmployeeID],tbl_ManagerSurvey[[#This Row],[EmployeeID]])</f>
        <v>1</v>
      </c>
    </row>
    <row r="1592" spans="1:4" x14ac:dyDescent="0.25">
      <c r="A1592">
        <v>1591</v>
      </c>
      <c r="B1592">
        <v>3</v>
      </c>
      <c r="C1592">
        <v>4</v>
      </c>
      <c r="D1592">
        <f>COUNTIF(tbl_ManagerSurvey[EmployeeID],tbl_ManagerSurvey[[#This Row],[EmployeeID]])</f>
        <v>1</v>
      </c>
    </row>
    <row r="1593" spans="1:4" x14ac:dyDescent="0.25">
      <c r="A1593">
        <v>1592</v>
      </c>
      <c r="B1593">
        <v>3</v>
      </c>
      <c r="C1593">
        <v>3</v>
      </c>
      <c r="D1593">
        <f>COUNTIF(tbl_ManagerSurvey[EmployeeID],tbl_ManagerSurvey[[#This Row],[EmployeeID]])</f>
        <v>1</v>
      </c>
    </row>
    <row r="1594" spans="1:4" x14ac:dyDescent="0.25">
      <c r="A1594">
        <v>1593</v>
      </c>
      <c r="B1594">
        <v>3</v>
      </c>
      <c r="C1594">
        <v>3</v>
      </c>
      <c r="D1594">
        <f>COUNTIF(tbl_ManagerSurvey[EmployeeID],tbl_ManagerSurvey[[#This Row],[EmployeeID]])</f>
        <v>1</v>
      </c>
    </row>
    <row r="1595" spans="1:4" x14ac:dyDescent="0.25">
      <c r="A1595">
        <v>1594</v>
      </c>
      <c r="B1595">
        <v>3</v>
      </c>
      <c r="C1595">
        <v>3</v>
      </c>
      <c r="D1595">
        <f>COUNTIF(tbl_ManagerSurvey[EmployeeID],tbl_ManagerSurvey[[#This Row],[EmployeeID]])</f>
        <v>1</v>
      </c>
    </row>
    <row r="1596" spans="1:4" x14ac:dyDescent="0.25">
      <c r="A1596">
        <v>1595</v>
      </c>
      <c r="B1596">
        <v>3</v>
      </c>
      <c r="C1596">
        <v>3</v>
      </c>
      <c r="D1596">
        <f>COUNTIF(tbl_ManagerSurvey[EmployeeID],tbl_ManagerSurvey[[#This Row],[EmployeeID]])</f>
        <v>1</v>
      </c>
    </row>
    <row r="1597" spans="1:4" x14ac:dyDescent="0.25">
      <c r="A1597">
        <v>1596</v>
      </c>
      <c r="B1597">
        <v>2</v>
      </c>
      <c r="C1597">
        <v>3</v>
      </c>
      <c r="D1597">
        <f>COUNTIF(tbl_ManagerSurvey[EmployeeID],tbl_ManagerSurvey[[#This Row],[EmployeeID]])</f>
        <v>1</v>
      </c>
    </row>
    <row r="1598" spans="1:4" x14ac:dyDescent="0.25">
      <c r="A1598">
        <v>1597</v>
      </c>
      <c r="B1598">
        <v>3</v>
      </c>
      <c r="C1598">
        <v>3</v>
      </c>
      <c r="D1598">
        <f>COUNTIF(tbl_ManagerSurvey[EmployeeID],tbl_ManagerSurvey[[#This Row],[EmployeeID]])</f>
        <v>1</v>
      </c>
    </row>
    <row r="1599" spans="1:4" x14ac:dyDescent="0.25">
      <c r="A1599">
        <v>1598</v>
      </c>
      <c r="B1599">
        <v>2</v>
      </c>
      <c r="C1599">
        <v>3</v>
      </c>
      <c r="D1599">
        <f>COUNTIF(tbl_ManagerSurvey[EmployeeID],tbl_ManagerSurvey[[#This Row],[EmployeeID]])</f>
        <v>1</v>
      </c>
    </row>
    <row r="1600" spans="1:4" x14ac:dyDescent="0.25">
      <c r="A1600">
        <v>1599</v>
      </c>
      <c r="B1600">
        <v>3</v>
      </c>
      <c r="C1600">
        <v>3</v>
      </c>
      <c r="D1600">
        <f>COUNTIF(tbl_ManagerSurvey[EmployeeID],tbl_ManagerSurvey[[#This Row],[EmployeeID]])</f>
        <v>1</v>
      </c>
    </row>
    <row r="1601" spans="1:4" x14ac:dyDescent="0.25">
      <c r="A1601">
        <v>1600</v>
      </c>
      <c r="B1601">
        <v>2</v>
      </c>
      <c r="C1601">
        <v>3</v>
      </c>
      <c r="D1601">
        <f>COUNTIF(tbl_ManagerSurvey[EmployeeID],tbl_ManagerSurvey[[#This Row],[EmployeeID]])</f>
        <v>1</v>
      </c>
    </row>
    <row r="1602" spans="1:4" x14ac:dyDescent="0.25">
      <c r="A1602">
        <v>1601</v>
      </c>
      <c r="B1602">
        <v>2</v>
      </c>
      <c r="C1602">
        <v>3</v>
      </c>
      <c r="D1602">
        <f>COUNTIF(tbl_ManagerSurvey[EmployeeID],tbl_ManagerSurvey[[#This Row],[EmployeeID]])</f>
        <v>1</v>
      </c>
    </row>
    <row r="1603" spans="1:4" x14ac:dyDescent="0.25">
      <c r="A1603">
        <v>1602</v>
      </c>
      <c r="B1603">
        <v>2</v>
      </c>
      <c r="C1603">
        <v>3</v>
      </c>
      <c r="D1603">
        <f>COUNTIF(tbl_ManagerSurvey[EmployeeID],tbl_ManagerSurvey[[#This Row],[EmployeeID]])</f>
        <v>1</v>
      </c>
    </row>
    <row r="1604" spans="1:4" x14ac:dyDescent="0.25">
      <c r="A1604">
        <v>1603</v>
      </c>
      <c r="B1604">
        <v>3</v>
      </c>
      <c r="C1604">
        <v>3</v>
      </c>
      <c r="D1604">
        <f>COUNTIF(tbl_ManagerSurvey[EmployeeID],tbl_ManagerSurvey[[#This Row],[EmployeeID]])</f>
        <v>1</v>
      </c>
    </row>
    <row r="1605" spans="1:4" x14ac:dyDescent="0.25">
      <c r="A1605">
        <v>1604</v>
      </c>
      <c r="B1605">
        <v>2</v>
      </c>
      <c r="C1605">
        <v>3</v>
      </c>
      <c r="D1605">
        <f>COUNTIF(tbl_ManagerSurvey[EmployeeID],tbl_ManagerSurvey[[#This Row],[EmployeeID]])</f>
        <v>1</v>
      </c>
    </row>
    <row r="1606" spans="1:4" x14ac:dyDescent="0.25">
      <c r="A1606">
        <v>1605</v>
      </c>
      <c r="B1606">
        <v>2</v>
      </c>
      <c r="C1606">
        <v>4</v>
      </c>
      <c r="D1606">
        <f>COUNTIF(tbl_ManagerSurvey[EmployeeID],tbl_ManagerSurvey[[#This Row],[EmployeeID]])</f>
        <v>1</v>
      </c>
    </row>
    <row r="1607" spans="1:4" x14ac:dyDescent="0.25">
      <c r="A1607">
        <v>1606</v>
      </c>
      <c r="B1607">
        <v>3</v>
      </c>
      <c r="C1607">
        <v>4</v>
      </c>
      <c r="D1607">
        <f>COUNTIF(tbl_ManagerSurvey[EmployeeID],tbl_ManagerSurvey[[#This Row],[EmployeeID]])</f>
        <v>1</v>
      </c>
    </row>
    <row r="1608" spans="1:4" x14ac:dyDescent="0.25">
      <c r="A1608">
        <v>1607</v>
      </c>
      <c r="B1608">
        <v>2</v>
      </c>
      <c r="C1608">
        <v>3</v>
      </c>
      <c r="D1608">
        <f>COUNTIF(tbl_ManagerSurvey[EmployeeID],tbl_ManagerSurvey[[#This Row],[EmployeeID]])</f>
        <v>1</v>
      </c>
    </row>
    <row r="1609" spans="1:4" x14ac:dyDescent="0.25">
      <c r="A1609">
        <v>1608</v>
      </c>
      <c r="B1609">
        <v>2</v>
      </c>
      <c r="C1609">
        <v>3</v>
      </c>
      <c r="D1609">
        <f>COUNTIF(tbl_ManagerSurvey[EmployeeID],tbl_ManagerSurvey[[#This Row],[EmployeeID]])</f>
        <v>1</v>
      </c>
    </row>
    <row r="1610" spans="1:4" x14ac:dyDescent="0.25">
      <c r="A1610">
        <v>1609</v>
      </c>
      <c r="B1610">
        <v>3</v>
      </c>
      <c r="C1610">
        <v>3</v>
      </c>
      <c r="D1610">
        <f>COUNTIF(tbl_ManagerSurvey[EmployeeID],tbl_ManagerSurvey[[#This Row],[EmployeeID]])</f>
        <v>1</v>
      </c>
    </row>
    <row r="1611" spans="1:4" x14ac:dyDescent="0.25">
      <c r="A1611">
        <v>1610</v>
      </c>
      <c r="B1611">
        <v>4</v>
      </c>
      <c r="C1611">
        <v>3</v>
      </c>
      <c r="D1611">
        <f>COUNTIF(tbl_ManagerSurvey[EmployeeID],tbl_ManagerSurvey[[#This Row],[EmployeeID]])</f>
        <v>1</v>
      </c>
    </row>
    <row r="1612" spans="1:4" x14ac:dyDescent="0.25">
      <c r="A1612">
        <v>1611</v>
      </c>
      <c r="B1612">
        <v>2</v>
      </c>
      <c r="C1612">
        <v>4</v>
      </c>
      <c r="D1612">
        <f>COUNTIF(tbl_ManagerSurvey[EmployeeID],tbl_ManagerSurvey[[#This Row],[EmployeeID]])</f>
        <v>1</v>
      </c>
    </row>
    <row r="1613" spans="1:4" x14ac:dyDescent="0.25">
      <c r="A1613">
        <v>1612</v>
      </c>
      <c r="B1613">
        <v>3</v>
      </c>
      <c r="C1613">
        <v>3</v>
      </c>
      <c r="D1613">
        <f>COUNTIF(tbl_ManagerSurvey[EmployeeID],tbl_ManagerSurvey[[#This Row],[EmployeeID]])</f>
        <v>1</v>
      </c>
    </row>
    <row r="1614" spans="1:4" x14ac:dyDescent="0.25">
      <c r="A1614">
        <v>1613</v>
      </c>
      <c r="B1614">
        <v>1</v>
      </c>
      <c r="C1614">
        <v>4</v>
      </c>
      <c r="D1614">
        <f>COUNTIF(tbl_ManagerSurvey[EmployeeID],tbl_ManagerSurvey[[#This Row],[EmployeeID]])</f>
        <v>1</v>
      </c>
    </row>
    <row r="1615" spans="1:4" x14ac:dyDescent="0.25">
      <c r="A1615">
        <v>1614</v>
      </c>
      <c r="B1615">
        <v>3</v>
      </c>
      <c r="C1615">
        <v>3</v>
      </c>
      <c r="D1615">
        <f>COUNTIF(tbl_ManagerSurvey[EmployeeID],tbl_ManagerSurvey[[#This Row],[EmployeeID]])</f>
        <v>1</v>
      </c>
    </row>
    <row r="1616" spans="1:4" x14ac:dyDescent="0.25">
      <c r="A1616">
        <v>1615</v>
      </c>
      <c r="B1616">
        <v>3</v>
      </c>
      <c r="C1616">
        <v>3</v>
      </c>
      <c r="D1616">
        <f>COUNTIF(tbl_ManagerSurvey[EmployeeID],tbl_ManagerSurvey[[#This Row],[EmployeeID]])</f>
        <v>1</v>
      </c>
    </row>
    <row r="1617" spans="1:4" x14ac:dyDescent="0.25">
      <c r="A1617">
        <v>1616</v>
      </c>
      <c r="B1617">
        <v>2</v>
      </c>
      <c r="C1617">
        <v>3</v>
      </c>
      <c r="D1617">
        <f>COUNTIF(tbl_ManagerSurvey[EmployeeID],tbl_ManagerSurvey[[#This Row],[EmployeeID]])</f>
        <v>1</v>
      </c>
    </row>
    <row r="1618" spans="1:4" x14ac:dyDescent="0.25">
      <c r="A1618">
        <v>1617</v>
      </c>
      <c r="B1618">
        <v>2</v>
      </c>
      <c r="C1618">
        <v>3</v>
      </c>
      <c r="D1618">
        <f>COUNTIF(tbl_ManagerSurvey[EmployeeID],tbl_ManagerSurvey[[#This Row],[EmployeeID]])</f>
        <v>1</v>
      </c>
    </row>
    <row r="1619" spans="1:4" x14ac:dyDescent="0.25">
      <c r="A1619">
        <v>1618</v>
      </c>
      <c r="B1619">
        <v>3</v>
      </c>
      <c r="C1619">
        <v>3</v>
      </c>
      <c r="D1619">
        <f>COUNTIF(tbl_ManagerSurvey[EmployeeID],tbl_ManagerSurvey[[#This Row],[EmployeeID]])</f>
        <v>1</v>
      </c>
    </row>
    <row r="1620" spans="1:4" x14ac:dyDescent="0.25">
      <c r="A1620">
        <v>1619</v>
      </c>
      <c r="B1620">
        <v>2</v>
      </c>
      <c r="C1620">
        <v>4</v>
      </c>
      <c r="D1620">
        <f>COUNTIF(tbl_ManagerSurvey[EmployeeID],tbl_ManagerSurvey[[#This Row],[EmployeeID]])</f>
        <v>1</v>
      </c>
    </row>
    <row r="1621" spans="1:4" x14ac:dyDescent="0.25">
      <c r="A1621">
        <v>1620</v>
      </c>
      <c r="B1621">
        <v>3</v>
      </c>
      <c r="C1621">
        <v>3</v>
      </c>
      <c r="D1621">
        <f>COUNTIF(tbl_ManagerSurvey[EmployeeID],tbl_ManagerSurvey[[#This Row],[EmployeeID]])</f>
        <v>1</v>
      </c>
    </row>
    <row r="1622" spans="1:4" x14ac:dyDescent="0.25">
      <c r="A1622">
        <v>1621</v>
      </c>
      <c r="B1622">
        <v>3</v>
      </c>
      <c r="C1622">
        <v>3</v>
      </c>
      <c r="D1622">
        <f>COUNTIF(tbl_ManagerSurvey[EmployeeID],tbl_ManagerSurvey[[#This Row],[EmployeeID]])</f>
        <v>1</v>
      </c>
    </row>
    <row r="1623" spans="1:4" x14ac:dyDescent="0.25">
      <c r="A1623">
        <v>1622</v>
      </c>
      <c r="B1623">
        <v>2</v>
      </c>
      <c r="C1623">
        <v>3</v>
      </c>
      <c r="D1623">
        <f>COUNTIF(tbl_ManagerSurvey[EmployeeID],tbl_ManagerSurvey[[#This Row],[EmployeeID]])</f>
        <v>1</v>
      </c>
    </row>
    <row r="1624" spans="1:4" x14ac:dyDescent="0.25">
      <c r="A1624">
        <v>1623</v>
      </c>
      <c r="B1624">
        <v>3</v>
      </c>
      <c r="C1624">
        <v>4</v>
      </c>
      <c r="D1624">
        <f>COUNTIF(tbl_ManagerSurvey[EmployeeID],tbl_ManagerSurvey[[#This Row],[EmployeeID]])</f>
        <v>1</v>
      </c>
    </row>
    <row r="1625" spans="1:4" x14ac:dyDescent="0.25">
      <c r="A1625">
        <v>1624</v>
      </c>
      <c r="B1625">
        <v>3</v>
      </c>
      <c r="C1625">
        <v>3</v>
      </c>
      <c r="D1625">
        <f>COUNTIF(tbl_ManagerSurvey[EmployeeID],tbl_ManagerSurvey[[#This Row],[EmployeeID]])</f>
        <v>1</v>
      </c>
    </row>
    <row r="1626" spans="1:4" x14ac:dyDescent="0.25">
      <c r="A1626">
        <v>1625</v>
      </c>
      <c r="B1626">
        <v>2</v>
      </c>
      <c r="C1626">
        <v>3</v>
      </c>
      <c r="D1626">
        <f>COUNTIF(tbl_ManagerSurvey[EmployeeID],tbl_ManagerSurvey[[#This Row],[EmployeeID]])</f>
        <v>1</v>
      </c>
    </row>
    <row r="1627" spans="1:4" x14ac:dyDescent="0.25">
      <c r="A1627">
        <v>1626</v>
      </c>
      <c r="B1627">
        <v>3</v>
      </c>
      <c r="C1627">
        <v>3</v>
      </c>
      <c r="D1627">
        <f>COUNTIF(tbl_ManagerSurvey[EmployeeID],tbl_ManagerSurvey[[#This Row],[EmployeeID]])</f>
        <v>1</v>
      </c>
    </row>
    <row r="1628" spans="1:4" x14ac:dyDescent="0.25">
      <c r="A1628">
        <v>1627</v>
      </c>
      <c r="B1628">
        <v>2</v>
      </c>
      <c r="C1628">
        <v>3</v>
      </c>
      <c r="D1628">
        <f>COUNTIF(tbl_ManagerSurvey[EmployeeID],tbl_ManagerSurvey[[#This Row],[EmployeeID]])</f>
        <v>1</v>
      </c>
    </row>
    <row r="1629" spans="1:4" x14ac:dyDescent="0.25">
      <c r="A1629">
        <v>1628</v>
      </c>
      <c r="B1629">
        <v>3</v>
      </c>
      <c r="C1629">
        <v>4</v>
      </c>
      <c r="D1629">
        <f>COUNTIF(tbl_ManagerSurvey[EmployeeID],tbl_ManagerSurvey[[#This Row],[EmployeeID]])</f>
        <v>1</v>
      </c>
    </row>
    <row r="1630" spans="1:4" x14ac:dyDescent="0.25">
      <c r="A1630">
        <v>1629</v>
      </c>
      <c r="B1630">
        <v>3</v>
      </c>
      <c r="C1630">
        <v>3</v>
      </c>
      <c r="D1630">
        <f>COUNTIF(tbl_ManagerSurvey[EmployeeID],tbl_ManagerSurvey[[#This Row],[EmployeeID]])</f>
        <v>1</v>
      </c>
    </row>
    <row r="1631" spans="1:4" x14ac:dyDescent="0.25">
      <c r="A1631">
        <v>1630</v>
      </c>
      <c r="B1631">
        <v>2</v>
      </c>
      <c r="C1631">
        <v>3</v>
      </c>
      <c r="D1631">
        <f>COUNTIF(tbl_ManagerSurvey[EmployeeID],tbl_ManagerSurvey[[#This Row],[EmployeeID]])</f>
        <v>1</v>
      </c>
    </row>
    <row r="1632" spans="1:4" x14ac:dyDescent="0.25">
      <c r="A1632">
        <v>1631</v>
      </c>
      <c r="B1632">
        <v>4</v>
      </c>
      <c r="C1632">
        <v>4</v>
      </c>
      <c r="D1632">
        <f>COUNTIF(tbl_ManagerSurvey[EmployeeID],tbl_ManagerSurvey[[#This Row],[EmployeeID]])</f>
        <v>1</v>
      </c>
    </row>
    <row r="1633" spans="1:4" x14ac:dyDescent="0.25">
      <c r="A1633">
        <v>1632</v>
      </c>
      <c r="B1633">
        <v>2</v>
      </c>
      <c r="C1633">
        <v>3</v>
      </c>
      <c r="D1633">
        <f>COUNTIF(tbl_ManagerSurvey[EmployeeID],tbl_ManagerSurvey[[#This Row],[EmployeeID]])</f>
        <v>1</v>
      </c>
    </row>
    <row r="1634" spans="1:4" x14ac:dyDescent="0.25">
      <c r="A1634">
        <v>1633</v>
      </c>
      <c r="B1634">
        <v>3</v>
      </c>
      <c r="C1634">
        <v>3</v>
      </c>
      <c r="D1634">
        <f>COUNTIF(tbl_ManagerSurvey[EmployeeID],tbl_ManagerSurvey[[#This Row],[EmployeeID]])</f>
        <v>1</v>
      </c>
    </row>
    <row r="1635" spans="1:4" x14ac:dyDescent="0.25">
      <c r="A1635">
        <v>1634</v>
      </c>
      <c r="B1635">
        <v>2</v>
      </c>
      <c r="C1635">
        <v>3</v>
      </c>
      <c r="D1635">
        <f>COUNTIF(tbl_ManagerSurvey[EmployeeID],tbl_ManagerSurvey[[#This Row],[EmployeeID]])</f>
        <v>1</v>
      </c>
    </row>
    <row r="1636" spans="1:4" x14ac:dyDescent="0.25">
      <c r="A1636">
        <v>1635</v>
      </c>
      <c r="B1636">
        <v>3</v>
      </c>
      <c r="C1636">
        <v>3</v>
      </c>
      <c r="D1636">
        <f>COUNTIF(tbl_ManagerSurvey[EmployeeID],tbl_ManagerSurvey[[#This Row],[EmployeeID]])</f>
        <v>1</v>
      </c>
    </row>
    <row r="1637" spans="1:4" x14ac:dyDescent="0.25">
      <c r="A1637">
        <v>1636</v>
      </c>
      <c r="B1637">
        <v>3</v>
      </c>
      <c r="C1637">
        <v>3</v>
      </c>
      <c r="D1637">
        <f>COUNTIF(tbl_ManagerSurvey[EmployeeID],tbl_ManagerSurvey[[#This Row],[EmployeeID]])</f>
        <v>1</v>
      </c>
    </row>
    <row r="1638" spans="1:4" x14ac:dyDescent="0.25">
      <c r="A1638">
        <v>1637</v>
      </c>
      <c r="B1638">
        <v>3</v>
      </c>
      <c r="C1638">
        <v>3</v>
      </c>
      <c r="D1638">
        <f>COUNTIF(tbl_ManagerSurvey[EmployeeID],tbl_ManagerSurvey[[#This Row],[EmployeeID]])</f>
        <v>1</v>
      </c>
    </row>
    <row r="1639" spans="1:4" x14ac:dyDescent="0.25">
      <c r="A1639">
        <v>1638</v>
      </c>
      <c r="B1639">
        <v>3</v>
      </c>
      <c r="C1639">
        <v>3</v>
      </c>
      <c r="D1639">
        <f>COUNTIF(tbl_ManagerSurvey[EmployeeID],tbl_ManagerSurvey[[#This Row],[EmployeeID]])</f>
        <v>1</v>
      </c>
    </row>
    <row r="1640" spans="1:4" x14ac:dyDescent="0.25">
      <c r="A1640">
        <v>1639</v>
      </c>
      <c r="B1640">
        <v>3</v>
      </c>
      <c r="C1640">
        <v>4</v>
      </c>
      <c r="D1640">
        <f>COUNTIF(tbl_ManagerSurvey[EmployeeID],tbl_ManagerSurvey[[#This Row],[EmployeeID]])</f>
        <v>1</v>
      </c>
    </row>
    <row r="1641" spans="1:4" x14ac:dyDescent="0.25">
      <c r="A1641">
        <v>1640</v>
      </c>
      <c r="B1641">
        <v>3</v>
      </c>
      <c r="C1641">
        <v>4</v>
      </c>
      <c r="D1641">
        <f>COUNTIF(tbl_ManagerSurvey[EmployeeID],tbl_ManagerSurvey[[#This Row],[EmployeeID]])</f>
        <v>1</v>
      </c>
    </row>
    <row r="1642" spans="1:4" x14ac:dyDescent="0.25">
      <c r="A1642">
        <v>1641</v>
      </c>
      <c r="B1642">
        <v>2</v>
      </c>
      <c r="C1642">
        <v>3</v>
      </c>
      <c r="D1642">
        <f>COUNTIF(tbl_ManagerSurvey[EmployeeID],tbl_ManagerSurvey[[#This Row],[EmployeeID]])</f>
        <v>1</v>
      </c>
    </row>
    <row r="1643" spans="1:4" x14ac:dyDescent="0.25">
      <c r="A1643">
        <v>1642</v>
      </c>
      <c r="B1643">
        <v>2</v>
      </c>
      <c r="C1643">
        <v>4</v>
      </c>
      <c r="D1643">
        <f>COUNTIF(tbl_ManagerSurvey[EmployeeID],tbl_ManagerSurvey[[#This Row],[EmployeeID]])</f>
        <v>1</v>
      </c>
    </row>
    <row r="1644" spans="1:4" x14ac:dyDescent="0.25">
      <c r="A1644">
        <v>1643</v>
      </c>
      <c r="B1644">
        <v>3</v>
      </c>
      <c r="C1644">
        <v>3</v>
      </c>
      <c r="D1644">
        <f>COUNTIF(tbl_ManagerSurvey[EmployeeID],tbl_ManagerSurvey[[#This Row],[EmployeeID]])</f>
        <v>1</v>
      </c>
    </row>
    <row r="1645" spans="1:4" x14ac:dyDescent="0.25">
      <c r="A1645">
        <v>1644</v>
      </c>
      <c r="B1645">
        <v>3</v>
      </c>
      <c r="C1645">
        <v>3</v>
      </c>
      <c r="D1645">
        <f>COUNTIF(tbl_ManagerSurvey[EmployeeID],tbl_ManagerSurvey[[#This Row],[EmployeeID]])</f>
        <v>1</v>
      </c>
    </row>
    <row r="1646" spans="1:4" x14ac:dyDescent="0.25">
      <c r="A1646">
        <v>1645</v>
      </c>
      <c r="B1646">
        <v>4</v>
      </c>
      <c r="C1646">
        <v>3</v>
      </c>
      <c r="D1646">
        <f>COUNTIF(tbl_ManagerSurvey[EmployeeID],tbl_ManagerSurvey[[#This Row],[EmployeeID]])</f>
        <v>1</v>
      </c>
    </row>
    <row r="1647" spans="1:4" x14ac:dyDescent="0.25">
      <c r="A1647">
        <v>1646</v>
      </c>
      <c r="B1647">
        <v>2</v>
      </c>
      <c r="C1647">
        <v>3</v>
      </c>
      <c r="D1647">
        <f>COUNTIF(tbl_ManagerSurvey[EmployeeID],tbl_ManagerSurvey[[#This Row],[EmployeeID]])</f>
        <v>1</v>
      </c>
    </row>
    <row r="1648" spans="1:4" x14ac:dyDescent="0.25">
      <c r="A1648">
        <v>1647</v>
      </c>
      <c r="B1648">
        <v>3</v>
      </c>
      <c r="C1648">
        <v>3</v>
      </c>
      <c r="D1648">
        <f>COUNTIF(tbl_ManagerSurvey[EmployeeID],tbl_ManagerSurvey[[#This Row],[EmployeeID]])</f>
        <v>1</v>
      </c>
    </row>
    <row r="1649" spans="1:4" x14ac:dyDescent="0.25">
      <c r="A1649">
        <v>1648</v>
      </c>
      <c r="B1649">
        <v>2</v>
      </c>
      <c r="C1649">
        <v>4</v>
      </c>
      <c r="D1649">
        <f>COUNTIF(tbl_ManagerSurvey[EmployeeID],tbl_ManagerSurvey[[#This Row],[EmployeeID]])</f>
        <v>1</v>
      </c>
    </row>
    <row r="1650" spans="1:4" x14ac:dyDescent="0.25">
      <c r="A1650">
        <v>1649</v>
      </c>
      <c r="B1650">
        <v>3</v>
      </c>
      <c r="C1650">
        <v>4</v>
      </c>
      <c r="D1650">
        <f>COUNTIF(tbl_ManagerSurvey[EmployeeID],tbl_ManagerSurvey[[#This Row],[EmployeeID]])</f>
        <v>1</v>
      </c>
    </row>
    <row r="1651" spans="1:4" x14ac:dyDescent="0.25">
      <c r="A1651">
        <v>1650</v>
      </c>
      <c r="B1651">
        <v>3</v>
      </c>
      <c r="C1651">
        <v>3</v>
      </c>
      <c r="D1651">
        <f>COUNTIF(tbl_ManagerSurvey[EmployeeID],tbl_ManagerSurvey[[#This Row],[EmployeeID]])</f>
        <v>1</v>
      </c>
    </row>
    <row r="1652" spans="1:4" x14ac:dyDescent="0.25">
      <c r="A1652">
        <v>1651</v>
      </c>
      <c r="B1652">
        <v>1</v>
      </c>
      <c r="C1652">
        <v>4</v>
      </c>
      <c r="D1652">
        <f>COUNTIF(tbl_ManagerSurvey[EmployeeID],tbl_ManagerSurvey[[#This Row],[EmployeeID]])</f>
        <v>1</v>
      </c>
    </row>
    <row r="1653" spans="1:4" x14ac:dyDescent="0.25">
      <c r="A1653">
        <v>1652</v>
      </c>
      <c r="B1653">
        <v>2</v>
      </c>
      <c r="C1653">
        <v>3</v>
      </c>
      <c r="D1653">
        <f>COUNTIF(tbl_ManagerSurvey[EmployeeID],tbl_ManagerSurvey[[#This Row],[EmployeeID]])</f>
        <v>1</v>
      </c>
    </row>
    <row r="1654" spans="1:4" x14ac:dyDescent="0.25">
      <c r="A1654">
        <v>1653</v>
      </c>
      <c r="B1654">
        <v>4</v>
      </c>
      <c r="C1654">
        <v>4</v>
      </c>
      <c r="D1654">
        <f>COUNTIF(tbl_ManagerSurvey[EmployeeID],tbl_ManagerSurvey[[#This Row],[EmployeeID]])</f>
        <v>1</v>
      </c>
    </row>
    <row r="1655" spans="1:4" x14ac:dyDescent="0.25">
      <c r="A1655">
        <v>1654</v>
      </c>
      <c r="B1655">
        <v>2</v>
      </c>
      <c r="C1655">
        <v>3</v>
      </c>
      <c r="D1655">
        <f>COUNTIF(tbl_ManagerSurvey[EmployeeID],tbl_ManagerSurvey[[#This Row],[EmployeeID]])</f>
        <v>1</v>
      </c>
    </row>
    <row r="1656" spans="1:4" x14ac:dyDescent="0.25">
      <c r="A1656">
        <v>1655</v>
      </c>
      <c r="B1656">
        <v>3</v>
      </c>
      <c r="C1656">
        <v>3</v>
      </c>
      <c r="D1656">
        <f>COUNTIF(tbl_ManagerSurvey[EmployeeID],tbl_ManagerSurvey[[#This Row],[EmployeeID]])</f>
        <v>1</v>
      </c>
    </row>
    <row r="1657" spans="1:4" x14ac:dyDescent="0.25">
      <c r="A1657">
        <v>1656</v>
      </c>
      <c r="B1657">
        <v>3</v>
      </c>
      <c r="C1657">
        <v>3</v>
      </c>
      <c r="D1657">
        <f>COUNTIF(tbl_ManagerSurvey[EmployeeID],tbl_ManagerSurvey[[#This Row],[EmployeeID]])</f>
        <v>1</v>
      </c>
    </row>
    <row r="1658" spans="1:4" x14ac:dyDescent="0.25">
      <c r="A1658">
        <v>1657</v>
      </c>
      <c r="B1658">
        <v>3</v>
      </c>
      <c r="C1658">
        <v>3</v>
      </c>
      <c r="D1658">
        <f>COUNTIF(tbl_ManagerSurvey[EmployeeID],tbl_ManagerSurvey[[#This Row],[EmployeeID]])</f>
        <v>1</v>
      </c>
    </row>
    <row r="1659" spans="1:4" x14ac:dyDescent="0.25">
      <c r="A1659">
        <v>1658</v>
      </c>
      <c r="B1659">
        <v>3</v>
      </c>
      <c r="C1659">
        <v>3</v>
      </c>
      <c r="D1659">
        <f>COUNTIF(tbl_ManagerSurvey[EmployeeID],tbl_ManagerSurvey[[#This Row],[EmployeeID]])</f>
        <v>1</v>
      </c>
    </row>
    <row r="1660" spans="1:4" x14ac:dyDescent="0.25">
      <c r="A1660">
        <v>1659</v>
      </c>
      <c r="B1660">
        <v>2</v>
      </c>
      <c r="C1660">
        <v>3</v>
      </c>
      <c r="D1660">
        <f>COUNTIF(tbl_ManagerSurvey[EmployeeID],tbl_ManagerSurvey[[#This Row],[EmployeeID]])</f>
        <v>1</v>
      </c>
    </row>
    <row r="1661" spans="1:4" x14ac:dyDescent="0.25">
      <c r="A1661">
        <v>1660</v>
      </c>
      <c r="B1661">
        <v>2</v>
      </c>
      <c r="C1661">
        <v>3</v>
      </c>
      <c r="D1661">
        <f>COUNTIF(tbl_ManagerSurvey[EmployeeID],tbl_ManagerSurvey[[#This Row],[EmployeeID]])</f>
        <v>1</v>
      </c>
    </row>
    <row r="1662" spans="1:4" x14ac:dyDescent="0.25">
      <c r="A1662">
        <v>1661</v>
      </c>
      <c r="B1662">
        <v>3</v>
      </c>
      <c r="C1662">
        <v>3</v>
      </c>
      <c r="D1662">
        <f>COUNTIF(tbl_ManagerSurvey[EmployeeID],tbl_ManagerSurvey[[#This Row],[EmployeeID]])</f>
        <v>1</v>
      </c>
    </row>
    <row r="1663" spans="1:4" x14ac:dyDescent="0.25">
      <c r="A1663">
        <v>1662</v>
      </c>
      <c r="B1663">
        <v>3</v>
      </c>
      <c r="C1663">
        <v>3</v>
      </c>
      <c r="D1663">
        <f>COUNTIF(tbl_ManagerSurvey[EmployeeID],tbl_ManagerSurvey[[#This Row],[EmployeeID]])</f>
        <v>1</v>
      </c>
    </row>
    <row r="1664" spans="1:4" x14ac:dyDescent="0.25">
      <c r="A1664">
        <v>1663</v>
      </c>
      <c r="B1664">
        <v>2</v>
      </c>
      <c r="C1664">
        <v>3</v>
      </c>
      <c r="D1664">
        <f>COUNTIF(tbl_ManagerSurvey[EmployeeID],tbl_ManagerSurvey[[#This Row],[EmployeeID]])</f>
        <v>1</v>
      </c>
    </row>
    <row r="1665" spans="1:4" x14ac:dyDescent="0.25">
      <c r="A1665">
        <v>1664</v>
      </c>
      <c r="B1665">
        <v>3</v>
      </c>
      <c r="C1665">
        <v>3</v>
      </c>
      <c r="D1665">
        <f>COUNTIF(tbl_ManagerSurvey[EmployeeID],tbl_ManagerSurvey[[#This Row],[EmployeeID]])</f>
        <v>1</v>
      </c>
    </row>
    <row r="1666" spans="1:4" x14ac:dyDescent="0.25">
      <c r="A1666">
        <v>1665</v>
      </c>
      <c r="B1666">
        <v>3</v>
      </c>
      <c r="C1666">
        <v>4</v>
      </c>
      <c r="D1666">
        <f>COUNTIF(tbl_ManagerSurvey[EmployeeID],tbl_ManagerSurvey[[#This Row],[EmployeeID]])</f>
        <v>1</v>
      </c>
    </row>
    <row r="1667" spans="1:4" x14ac:dyDescent="0.25">
      <c r="A1667">
        <v>1666</v>
      </c>
      <c r="B1667">
        <v>3</v>
      </c>
      <c r="C1667">
        <v>3</v>
      </c>
      <c r="D1667">
        <f>COUNTIF(tbl_ManagerSurvey[EmployeeID],tbl_ManagerSurvey[[#This Row],[EmployeeID]])</f>
        <v>1</v>
      </c>
    </row>
    <row r="1668" spans="1:4" x14ac:dyDescent="0.25">
      <c r="A1668">
        <v>1667</v>
      </c>
      <c r="B1668">
        <v>2</v>
      </c>
      <c r="C1668">
        <v>3</v>
      </c>
      <c r="D1668">
        <f>COUNTIF(tbl_ManagerSurvey[EmployeeID],tbl_ManagerSurvey[[#This Row],[EmployeeID]])</f>
        <v>1</v>
      </c>
    </row>
    <row r="1669" spans="1:4" x14ac:dyDescent="0.25">
      <c r="A1669">
        <v>1668</v>
      </c>
      <c r="B1669">
        <v>3</v>
      </c>
      <c r="C1669">
        <v>3</v>
      </c>
      <c r="D1669">
        <f>COUNTIF(tbl_ManagerSurvey[EmployeeID],tbl_ManagerSurvey[[#This Row],[EmployeeID]])</f>
        <v>1</v>
      </c>
    </row>
    <row r="1670" spans="1:4" x14ac:dyDescent="0.25">
      <c r="A1670">
        <v>1669</v>
      </c>
      <c r="B1670">
        <v>3</v>
      </c>
      <c r="C1670">
        <v>3</v>
      </c>
      <c r="D1670">
        <f>COUNTIF(tbl_ManagerSurvey[EmployeeID],tbl_ManagerSurvey[[#This Row],[EmployeeID]])</f>
        <v>1</v>
      </c>
    </row>
    <row r="1671" spans="1:4" x14ac:dyDescent="0.25">
      <c r="A1671">
        <v>1670</v>
      </c>
      <c r="B1671">
        <v>4</v>
      </c>
      <c r="C1671">
        <v>3</v>
      </c>
      <c r="D1671">
        <f>COUNTIF(tbl_ManagerSurvey[EmployeeID],tbl_ManagerSurvey[[#This Row],[EmployeeID]])</f>
        <v>1</v>
      </c>
    </row>
    <row r="1672" spans="1:4" x14ac:dyDescent="0.25">
      <c r="A1672">
        <v>1671</v>
      </c>
      <c r="B1672">
        <v>2</v>
      </c>
      <c r="C1672">
        <v>3</v>
      </c>
      <c r="D1672">
        <f>COUNTIF(tbl_ManagerSurvey[EmployeeID],tbl_ManagerSurvey[[#This Row],[EmployeeID]])</f>
        <v>1</v>
      </c>
    </row>
    <row r="1673" spans="1:4" x14ac:dyDescent="0.25">
      <c r="A1673">
        <v>1672</v>
      </c>
      <c r="B1673">
        <v>2</v>
      </c>
      <c r="C1673">
        <v>3</v>
      </c>
      <c r="D1673">
        <f>COUNTIF(tbl_ManagerSurvey[EmployeeID],tbl_ManagerSurvey[[#This Row],[EmployeeID]])</f>
        <v>1</v>
      </c>
    </row>
    <row r="1674" spans="1:4" x14ac:dyDescent="0.25">
      <c r="A1674">
        <v>1673</v>
      </c>
      <c r="B1674">
        <v>2</v>
      </c>
      <c r="C1674">
        <v>3</v>
      </c>
      <c r="D1674">
        <f>COUNTIF(tbl_ManagerSurvey[EmployeeID],tbl_ManagerSurvey[[#This Row],[EmployeeID]])</f>
        <v>1</v>
      </c>
    </row>
    <row r="1675" spans="1:4" x14ac:dyDescent="0.25">
      <c r="A1675">
        <v>1674</v>
      </c>
      <c r="B1675">
        <v>2</v>
      </c>
      <c r="C1675">
        <v>3</v>
      </c>
      <c r="D1675">
        <f>COUNTIF(tbl_ManagerSurvey[EmployeeID],tbl_ManagerSurvey[[#This Row],[EmployeeID]])</f>
        <v>1</v>
      </c>
    </row>
    <row r="1676" spans="1:4" x14ac:dyDescent="0.25">
      <c r="A1676">
        <v>1675</v>
      </c>
      <c r="B1676">
        <v>2</v>
      </c>
      <c r="C1676">
        <v>3</v>
      </c>
      <c r="D1676">
        <f>COUNTIF(tbl_ManagerSurvey[EmployeeID],tbl_ManagerSurvey[[#This Row],[EmployeeID]])</f>
        <v>1</v>
      </c>
    </row>
    <row r="1677" spans="1:4" x14ac:dyDescent="0.25">
      <c r="A1677">
        <v>1676</v>
      </c>
      <c r="B1677">
        <v>1</v>
      </c>
      <c r="C1677">
        <v>4</v>
      </c>
      <c r="D1677">
        <f>COUNTIF(tbl_ManagerSurvey[EmployeeID],tbl_ManagerSurvey[[#This Row],[EmployeeID]])</f>
        <v>1</v>
      </c>
    </row>
    <row r="1678" spans="1:4" x14ac:dyDescent="0.25">
      <c r="A1678">
        <v>1677</v>
      </c>
      <c r="B1678">
        <v>3</v>
      </c>
      <c r="C1678">
        <v>3</v>
      </c>
      <c r="D1678">
        <f>COUNTIF(tbl_ManagerSurvey[EmployeeID],tbl_ManagerSurvey[[#This Row],[EmployeeID]])</f>
        <v>1</v>
      </c>
    </row>
    <row r="1679" spans="1:4" x14ac:dyDescent="0.25">
      <c r="A1679">
        <v>1678</v>
      </c>
      <c r="B1679">
        <v>3</v>
      </c>
      <c r="C1679">
        <v>3</v>
      </c>
      <c r="D1679">
        <f>COUNTIF(tbl_ManagerSurvey[EmployeeID],tbl_ManagerSurvey[[#This Row],[EmployeeID]])</f>
        <v>1</v>
      </c>
    </row>
    <row r="1680" spans="1:4" x14ac:dyDescent="0.25">
      <c r="A1680">
        <v>1679</v>
      </c>
      <c r="B1680">
        <v>3</v>
      </c>
      <c r="C1680">
        <v>3</v>
      </c>
      <c r="D1680">
        <f>COUNTIF(tbl_ManagerSurvey[EmployeeID],tbl_ManagerSurvey[[#This Row],[EmployeeID]])</f>
        <v>1</v>
      </c>
    </row>
    <row r="1681" spans="1:4" x14ac:dyDescent="0.25">
      <c r="A1681">
        <v>1680</v>
      </c>
      <c r="B1681">
        <v>3</v>
      </c>
      <c r="C1681">
        <v>3</v>
      </c>
      <c r="D1681">
        <f>COUNTIF(tbl_ManagerSurvey[EmployeeID],tbl_ManagerSurvey[[#This Row],[EmployeeID]])</f>
        <v>1</v>
      </c>
    </row>
    <row r="1682" spans="1:4" x14ac:dyDescent="0.25">
      <c r="A1682">
        <v>1681</v>
      </c>
      <c r="B1682">
        <v>3</v>
      </c>
      <c r="C1682">
        <v>3</v>
      </c>
      <c r="D1682">
        <f>COUNTIF(tbl_ManagerSurvey[EmployeeID],tbl_ManagerSurvey[[#This Row],[EmployeeID]])</f>
        <v>1</v>
      </c>
    </row>
    <row r="1683" spans="1:4" x14ac:dyDescent="0.25">
      <c r="A1683">
        <v>1682</v>
      </c>
      <c r="B1683">
        <v>2</v>
      </c>
      <c r="C1683">
        <v>4</v>
      </c>
      <c r="D1683">
        <f>COUNTIF(tbl_ManagerSurvey[EmployeeID],tbl_ManagerSurvey[[#This Row],[EmployeeID]])</f>
        <v>1</v>
      </c>
    </row>
    <row r="1684" spans="1:4" x14ac:dyDescent="0.25">
      <c r="A1684">
        <v>1683</v>
      </c>
      <c r="B1684">
        <v>2</v>
      </c>
      <c r="C1684">
        <v>3</v>
      </c>
      <c r="D1684">
        <f>COUNTIF(tbl_ManagerSurvey[EmployeeID],tbl_ManagerSurvey[[#This Row],[EmployeeID]])</f>
        <v>1</v>
      </c>
    </row>
    <row r="1685" spans="1:4" x14ac:dyDescent="0.25">
      <c r="A1685">
        <v>1684</v>
      </c>
      <c r="B1685">
        <v>3</v>
      </c>
      <c r="C1685">
        <v>3</v>
      </c>
      <c r="D1685">
        <f>COUNTIF(tbl_ManagerSurvey[EmployeeID],tbl_ManagerSurvey[[#This Row],[EmployeeID]])</f>
        <v>1</v>
      </c>
    </row>
    <row r="1686" spans="1:4" x14ac:dyDescent="0.25">
      <c r="A1686">
        <v>1685</v>
      </c>
      <c r="B1686">
        <v>3</v>
      </c>
      <c r="C1686">
        <v>3</v>
      </c>
      <c r="D1686">
        <f>COUNTIF(tbl_ManagerSurvey[EmployeeID],tbl_ManagerSurvey[[#This Row],[EmployeeID]])</f>
        <v>1</v>
      </c>
    </row>
    <row r="1687" spans="1:4" x14ac:dyDescent="0.25">
      <c r="A1687">
        <v>1686</v>
      </c>
      <c r="B1687">
        <v>1</v>
      </c>
      <c r="C1687">
        <v>3</v>
      </c>
      <c r="D1687">
        <f>COUNTIF(tbl_ManagerSurvey[EmployeeID],tbl_ManagerSurvey[[#This Row],[EmployeeID]])</f>
        <v>1</v>
      </c>
    </row>
    <row r="1688" spans="1:4" x14ac:dyDescent="0.25">
      <c r="A1688">
        <v>1687</v>
      </c>
      <c r="B1688">
        <v>2</v>
      </c>
      <c r="C1688">
        <v>3</v>
      </c>
      <c r="D1688">
        <f>COUNTIF(tbl_ManagerSurvey[EmployeeID],tbl_ManagerSurvey[[#This Row],[EmployeeID]])</f>
        <v>1</v>
      </c>
    </row>
    <row r="1689" spans="1:4" x14ac:dyDescent="0.25">
      <c r="A1689">
        <v>1688</v>
      </c>
      <c r="B1689">
        <v>3</v>
      </c>
      <c r="C1689">
        <v>3</v>
      </c>
      <c r="D1689">
        <f>COUNTIF(tbl_ManagerSurvey[EmployeeID],tbl_ManagerSurvey[[#This Row],[EmployeeID]])</f>
        <v>1</v>
      </c>
    </row>
    <row r="1690" spans="1:4" x14ac:dyDescent="0.25">
      <c r="A1690">
        <v>1689</v>
      </c>
      <c r="B1690">
        <v>1</v>
      </c>
      <c r="C1690">
        <v>3</v>
      </c>
      <c r="D1690">
        <f>COUNTIF(tbl_ManagerSurvey[EmployeeID],tbl_ManagerSurvey[[#This Row],[EmployeeID]])</f>
        <v>1</v>
      </c>
    </row>
    <row r="1691" spans="1:4" x14ac:dyDescent="0.25">
      <c r="A1691">
        <v>1690</v>
      </c>
      <c r="B1691">
        <v>3</v>
      </c>
      <c r="C1691">
        <v>3</v>
      </c>
      <c r="D1691">
        <f>COUNTIF(tbl_ManagerSurvey[EmployeeID],tbl_ManagerSurvey[[#This Row],[EmployeeID]])</f>
        <v>1</v>
      </c>
    </row>
    <row r="1692" spans="1:4" x14ac:dyDescent="0.25">
      <c r="A1692">
        <v>1691</v>
      </c>
      <c r="B1692">
        <v>2</v>
      </c>
      <c r="C1692">
        <v>3</v>
      </c>
      <c r="D1692">
        <f>COUNTIF(tbl_ManagerSurvey[EmployeeID],tbl_ManagerSurvey[[#This Row],[EmployeeID]])</f>
        <v>1</v>
      </c>
    </row>
    <row r="1693" spans="1:4" x14ac:dyDescent="0.25">
      <c r="A1693">
        <v>1692</v>
      </c>
      <c r="B1693">
        <v>3</v>
      </c>
      <c r="C1693">
        <v>4</v>
      </c>
      <c r="D1693">
        <f>COUNTIF(tbl_ManagerSurvey[EmployeeID],tbl_ManagerSurvey[[#This Row],[EmployeeID]])</f>
        <v>1</v>
      </c>
    </row>
    <row r="1694" spans="1:4" x14ac:dyDescent="0.25">
      <c r="A1694">
        <v>1693</v>
      </c>
      <c r="B1694">
        <v>3</v>
      </c>
      <c r="C1694">
        <v>3</v>
      </c>
      <c r="D1694">
        <f>COUNTIF(tbl_ManagerSurvey[EmployeeID],tbl_ManagerSurvey[[#This Row],[EmployeeID]])</f>
        <v>1</v>
      </c>
    </row>
    <row r="1695" spans="1:4" x14ac:dyDescent="0.25">
      <c r="A1695">
        <v>1694</v>
      </c>
      <c r="B1695">
        <v>3</v>
      </c>
      <c r="C1695">
        <v>3</v>
      </c>
      <c r="D1695">
        <f>COUNTIF(tbl_ManagerSurvey[EmployeeID],tbl_ManagerSurvey[[#This Row],[EmployeeID]])</f>
        <v>1</v>
      </c>
    </row>
    <row r="1696" spans="1:4" x14ac:dyDescent="0.25">
      <c r="A1696">
        <v>1695</v>
      </c>
      <c r="B1696">
        <v>2</v>
      </c>
      <c r="C1696">
        <v>3</v>
      </c>
      <c r="D1696">
        <f>COUNTIF(tbl_ManagerSurvey[EmployeeID],tbl_ManagerSurvey[[#This Row],[EmployeeID]])</f>
        <v>1</v>
      </c>
    </row>
    <row r="1697" spans="1:4" x14ac:dyDescent="0.25">
      <c r="A1697">
        <v>1696</v>
      </c>
      <c r="B1697">
        <v>3</v>
      </c>
      <c r="C1697">
        <v>3</v>
      </c>
      <c r="D1697">
        <f>COUNTIF(tbl_ManagerSurvey[EmployeeID],tbl_ManagerSurvey[[#This Row],[EmployeeID]])</f>
        <v>1</v>
      </c>
    </row>
    <row r="1698" spans="1:4" x14ac:dyDescent="0.25">
      <c r="A1698">
        <v>1697</v>
      </c>
      <c r="B1698">
        <v>3</v>
      </c>
      <c r="C1698">
        <v>3</v>
      </c>
      <c r="D1698">
        <f>COUNTIF(tbl_ManagerSurvey[EmployeeID],tbl_ManagerSurvey[[#This Row],[EmployeeID]])</f>
        <v>1</v>
      </c>
    </row>
    <row r="1699" spans="1:4" x14ac:dyDescent="0.25">
      <c r="A1699">
        <v>1698</v>
      </c>
      <c r="B1699">
        <v>3</v>
      </c>
      <c r="C1699">
        <v>3</v>
      </c>
      <c r="D1699">
        <f>COUNTIF(tbl_ManagerSurvey[EmployeeID],tbl_ManagerSurvey[[#This Row],[EmployeeID]])</f>
        <v>1</v>
      </c>
    </row>
    <row r="1700" spans="1:4" x14ac:dyDescent="0.25">
      <c r="A1700">
        <v>1699</v>
      </c>
      <c r="B1700">
        <v>3</v>
      </c>
      <c r="C1700">
        <v>3</v>
      </c>
      <c r="D1700">
        <f>COUNTIF(tbl_ManagerSurvey[EmployeeID],tbl_ManagerSurvey[[#This Row],[EmployeeID]])</f>
        <v>1</v>
      </c>
    </row>
    <row r="1701" spans="1:4" x14ac:dyDescent="0.25">
      <c r="A1701">
        <v>1700</v>
      </c>
      <c r="B1701">
        <v>1</v>
      </c>
      <c r="C1701">
        <v>3</v>
      </c>
      <c r="D1701">
        <f>COUNTIF(tbl_ManagerSurvey[EmployeeID],tbl_ManagerSurvey[[#This Row],[EmployeeID]])</f>
        <v>1</v>
      </c>
    </row>
    <row r="1702" spans="1:4" x14ac:dyDescent="0.25">
      <c r="A1702">
        <v>1701</v>
      </c>
      <c r="B1702">
        <v>3</v>
      </c>
      <c r="C1702">
        <v>3</v>
      </c>
      <c r="D1702">
        <f>COUNTIF(tbl_ManagerSurvey[EmployeeID],tbl_ManagerSurvey[[#This Row],[EmployeeID]])</f>
        <v>1</v>
      </c>
    </row>
    <row r="1703" spans="1:4" x14ac:dyDescent="0.25">
      <c r="A1703">
        <v>1702</v>
      </c>
      <c r="B1703">
        <v>3</v>
      </c>
      <c r="C1703">
        <v>3</v>
      </c>
      <c r="D1703">
        <f>COUNTIF(tbl_ManagerSurvey[EmployeeID],tbl_ManagerSurvey[[#This Row],[EmployeeID]])</f>
        <v>1</v>
      </c>
    </row>
    <row r="1704" spans="1:4" x14ac:dyDescent="0.25">
      <c r="A1704">
        <v>1703</v>
      </c>
      <c r="B1704">
        <v>4</v>
      </c>
      <c r="C1704">
        <v>3</v>
      </c>
      <c r="D1704">
        <f>COUNTIF(tbl_ManagerSurvey[EmployeeID],tbl_ManagerSurvey[[#This Row],[EmployeeID]])</f>
        <v>1</v>
      </c>
    </row>
    <row r="1705" spans="1:4" x14ac:dyDescent="0.25">
      <c r="A1705">
        <v>1704</v>
      </c>
      <c r="B1705">
        <v>3</v>
      </c>
      <c r="C1705">
        <v>3</v>
      </c>
      <c r="D1705">
        <f>COUNTIF(tbl_ManagerSurvey[EmployeeID],tbl_ManagerSurvey[[#This Row],[EmployeeID]])</f>
        <v>1</v>
      </c>
    </row>
    <row r="1706" spans="1:4" x14ac:dyDescent="0.25">
      <c r="A1706">
        <v>1705</v>
      </c>
      <c r="B1706">
        <v>4</v>
      </c>
      <c r="C1706">
        <v>3</v>
      </c>
      <c r="D1706">
        <f>COUNTIF(tbl_ManagerSurvey[EmployeeID],tbl_ManagerSurvey[[#This Row],[EmployeeID]])</f>
        <v>1</v>
      </c>
    </row>
    <row r="1707" spans="1:4" x14ac:dyDescent="0.25">
      <c r="A1707">
        <v>1706</v>
      </c>
      <c r="B1707">
        <v>4</v>
      </c>
      <c r="C1707">
        <v>4</v>
      </c>
      <c r="D1707">
        <f>COUNTIF(tbl_ManagerSurvey[EmployeeID],tbl_ManagerSurvey[[#This Row],[EmployeeID]])</f>
        <v>1</v>
      </c>
    </row>
    <row r="1708" spans="1:4" x14ac:dyDescent="0.25">
      <c r="A1708">
        <v>1707</v>
      </c>
      <c r="B1708">
        <v>2</v>
      </c>
      <c r="C1708">
        <v>4</v>
      </c>
      <c r="D1708">
        <f>COUNTIF(tbl_ManagerSurvey[EmployeeID],tbl_ManagerSurvey[[#This Row],[EmployeeID]])</f>
        <v>1</v>
      </c>
    </row>
    <row r="1709" spans="1:4" x14ac:dyDescent="0.25">
      <c r="A1709">
        <v>1708</v>
      </c>
      <c r="B1709">
        <v>3</v>
      </c>
      <c r="C1709">
        <v>3</v>
      </c>
      <c r="D1709">
        <f>COUNTIF(tbl_ManagerSurvey[EmployeeID],tbl_ManagerSurvey[[#This Row],[EmployeeID]])</f>
        <v>1</v>
      </c>
    </row>
    <row r="1710" spans="1:4" x14ac:dyDescent="0.25">
      <c r="A1710">
        <v>1709</v>
      </c>
      <c r="B1710">
        <v>1</v>
      </c>
      <c r="C1710">
        <v>3</v>
      </c>
      <c r="D1710">
        <f>COUNTIF(tbl_ManagerSurvey[EmployeeID],tbl_ManagerSurvey[[#This Row],[EmployeeID]])</f>
        <v>1</v>
      </c>
    </row>
    <row r="1711" spans="1:4" x14ac:dyDescent="0.25">
      <c r="A1711">
        <v>1710</v>
      </c>
      <c r="B1711">
        <v>3</v>
      </c>
      <c r="C1711">
        <v>3</v>
      </c>
      <c r="D1711">
        <f>COUNTIF(tbl_ManagerSurvey[EmployeeID],tbl_ManagerSurvey[[#This Row],[EmployeeID]])</f>
        <v>1</v>
      </c>
    </row>
    <row r="1712" spans="1:4" x14ac:dyDescent="0.25">
      <c r="A1712">
        <v>1711</v>
      </c>
      <c r="B1712">
        <v>2</v>
      </c>
      <c r="C1712">
        <v>3</v>
      </c>
      <c r="D1712">
        <f>COUNTIF(tbl_ManagerSurvey[EmployeeID],tbl_ManagerSurvey[[#This Row],[EmployeeID]])</f>
        <v>1</v>
      </c>
    </row>
    <row r="1713" spans="1:4" x14ac:dyDescent="0.25">
      <c r="A1713">
        <v>1712</v>
      </c>
      <c r="B1713">
        <v>3</v>
      </c>
      <c r="C1713">
        <v>3</v>
      </c>
      <c r="D1713">
        <f>COUNTIF(tbl_ManagerSurvey[EmployeeID],tbl_ManagerSurvey[[#This Row],[EmployeeID]])</f>
        <v>1</v>
      </c>
    </row>
    <row r="1714" spans="1:4" x14ac:dyDescent="0.25">
      <c r="A1714">
        <v>1713</v>
      </c>
      <c r="B1714">
        <v>3</v>
      </c>
      <c r="C1714">
        <v>3</v>
      </c>
      <c r="D1714">
        <f>COUNTIF(tbl_ManagerSurvey[EmployeeID],tbl_ManagerSurvey[[#This Row],[EmployeeID]])</f>
        <v>1</v>
      </c>
    </row>
    <row r="1715" spans="1:4" x14ac:dyDescent="0.25">
      <c r="A1715">
        <v>1714</v>
      </c>
      <c r="B1715">
        <v>3</v>
      </c>
      <c r="C1715">
        <v>3</v>
      </c>
      <c r="D1715">
        <f>COUNTIF(tbl_ManagerSurvey[EmployeeID],tbl_ManagerSurvey[[#This Row],[EmployeeID]])</f>
        <v>1</v>
      </c>
    </row>
    <row r="1716" spans="1:4" x14ac:dyDescent="0.25">
      <c r="A1716">
        <v>1715</v>
      </c>
      <c r="B1716">
        <v>2</v>
      </c>
      <c r="C1716">
        <v>3</v>
      </c>
      <c r="D1716">
        <f>COUNTIF(tbl_ManagerSurvey[EmployeeID],tbl_ManagerSurvey[[#This Row],[EmployeeID]])</f>
        <v>1</v>
      </c>
    </row>
    <row r="1717" spans="1:4" x14ac:dyDescent="0.25">
      <c r="A1717">
        <v>1716</v>
      </c>
      <c r="B1717">
        <v>3</v>
      </c>
      <c r="C1717">
        <v>3</v>
      </c>
      <c r="D1717">
        <f>COUNTIF(tbl_ManagerSurvey[EmployeeID],tbl_ManagerSurvey[[#This Row],[EmployeeID]])</f>
        <v>1</v>
      </c>
    </row>
    <row r="1718" spans="1:4" x14ac:dyDescent="0.25">
      <c r="A1718">
        <v>1717</v>
      </c>
      <c r="B1718">
        <v>3</v>
      </c>
      <c r="C1718">
        <v>3</v>
      </c>
      <c r="D1718">
        <f>COUNTIF(tbl_ManagerSurvey[EmployeeID],tbl_ManagerSurvey[[#This Row],[EmployeeID]])</f>
        <v>1</v>
      </c>
    </row>
    <row r="1719" spans="1:4" x14ac:dyDescent="0.25">
      <c r="A1719">
        <v>1718</v>
      </c>
      <c r="B1719">
        <v>4</v>
      </c>
      <c r="C1719">
        <v>3</v>
      </c>
      <c r="D1719">
        <f>COUNTIF(tbl_ManagerSurvey[EmployeeID],tbl_ManagerSurvey[[#This Row],[EmployeeID]])</f>
        <v>1</v>
      </c>
    </row>
    <row r="1720" spans="1:4" x14ac:dyDescent="0.25">
      <c r="A1720">
        <v>1719</v>
      </c>
      <c r="B1720">
        <v>2</v>
      </c>
      <c r="C1720">
        <v>3</v>
      </c>
      <c r="D1720">
        <f>COUNTIF(tbl_ManagerSurvey[EmployeeID],tbl_ManagerSurvey[[#This Row],[EmployeeID]])</f>
        <v>1</v>
      </c>
    </row>
    <row r="1721" spans="1:4" x14ac:dyDescent="0.25">
      <c r="A1721">
        <v>1720</v>
      </c>
      <c r="B1721">
        <v>3</v>
      </c>
      <c r="C1721">
        <v>3</v>
      </c>
      <c r="D1721">
        <f>COUNTIF(tbl_ManagerSurvey[EmployeeID],tbl_ManagerSurvey[[#This Row],[EmployeeID]])</f>
        <v>1</v>
      </c>
    </row>
    <row r="1722" spans="1:4" x14ac:dyDescent="0.25">
      <c r="A1722">
        <v>1721</v>
      </c>
      <c r="B1722">
        <v>3</v>
      </c>
      <c r="C1722">
        <v>3</v>
      </c>
      <c r="D1722">
        <f>COUNTIF(tbl_ManagerSurvey[EmployeeID],tbl_ManagerSurvey[[#This Row],[EmployeeID]])</f>
        <v>1</v>
      </c>
    </row>
    <row r="1723" spans="1:4" x14ac:dyDescent="0.25">
      <c r="A1723">
        <v>1722</v>
      </c>
      <c r="B1723">
        <v>3</v>
      </c>
      <c r="C1723">
        <v>4</v>
      </c>
      <c r="D1723">
        <f>COUNTIF(tbl_ManagerSurvey[EmployeeID],tbl_ManagerSurvey[[#This Row],[EmployeeID]])</f>
        <v>1</v>
      </c>
    </row>
    <row r="1724" spans="1:4" x14ac:dyDescent="0.25">
      <c r="A1724">
        <v>1723</v>
      </c>
      <c r="B1724">
        <v>2</v>
      </c>
      <c r="C1724">
        <v>3</v>
      </c>
      <c r="D1724">
        <f>COUNTIF(tbl_ManagerSurvey[EmployeeID],tbl_ManagerSurvey[[#This Row],[EmployeeID]])</f>
        <v>1</v>
      </c>
    </row>
    <row r="1725" spans="1:4" x14ac:dyDescent="0.25">
      <c r="A1725">
        <v>1724</v>
      </c>
      <c r="B1725">
        <v>2</v>
      </c>
      <c r="C1725">
        <v>3</v>
      </c>
      <c r="D1725">
        <f>COUNTIF(tbl_ManagerSurvey[EmployeeID],tbl_ManagerSurvey[[#This Row],[EmployeeID]])</f>
        <v>1</v>
      </c>
    </row>
    <row r="1726" spans="1:4" x14ac:dyDescent="0.25">
      <c r="A1726">
        <v>1725</v>
      </c>
      <c r="B1726">
        <v>1</v>
      </c>
      <c r="C1726">
        <v>3</v>
      </c>
      <c r="D1726">
        <f>COUNTIF(tbl_ManagerSurvey[EmployeeID],tbl_ManagerSurvey[[#This Row],[EmployeeID]])</f>
        <v>1</v>
      </c>
    </row>
    <row r="1727" spans="1:4" x14ac:dyDescent="0.25">
      <c r="A1727">
        <v>1726</v>
      </c>
      <c r="B1727">
        <v>2</v>
      </c>
      <c r="C1727">
        <v>3</v>
      </c>
      <c r="D1727">
        <f>COUNTIF(tbl_ManagerSurvey[EmployeeID],tbl_ManagerSurvey[[#This Row],[EmployeeID]])</f>
        <v>1</v>
      </c>
    </row>
    <row r="1728" spans="1:4" x14ac:dyDescent="0.25">
      <c r="A1728">
        <v>1727</v>
      </c>
      <c r="B1728">
        <v>3</v>
      </c>
      <c r="C1728">
        <v>3</v>
      </c>
      <c r="D1728">
        <f>COUNTIF(tbl_ManagerSurvey[EmployeeID],tbl_ManagerSurvey[[#This Row],[EmployeeID]])</f>
        <v>1</v>
      </c>
    </row>
    <row r="1729" spans="1:4" x14ac:dyDescent="0.25">
      <c r="A1729">
        <v>1728</v>
      </c>
      <c r="B1729">
        <v>4</v>
      </c>
      <c r="C1729">
        <v>3</v>
      </c>
      <c r="D1729">
        <f>COUNTIF(tbl_ManagerSurvey[EmployeeID],tbl_ManagerSurvey[[#This Row],[EmployeeID]])</f>
        <v>1</v>
      </c>
    </row>
    <row r="1730" spans="1:4" x14ac:dyDescent="0.25">
      <c r="A1730">
        <v>1729</v>
      </c>
      <c r="B1730">
        <v>3</v>
      </c>
      <c r="C1730">
        <v>3</v>
      </c>
      <c r="D1730">
        <f>COUNTIF(tbl_ManagerSurvey[EmployeeID],tbl_ManagerSurvey[[#This Row],[EmployeeID]])</f>
        <v>1</v>
      </c>
    </row>
    <row r="1731" spans="1:4" x14ac:dyDescent="0.25">
      <c r="A1731">
        <v>1730</v>
      </c>
      <c r="B1731">
        <v>3</v>
      </c>
      <c r="C1731">
        <v>3</v>
      </c>
      <c r="D1731">
        <f>COUNTIF(tbl_ManagerSurvey[EmployeeID],tbl_ManagerSurvey[[#This Row],[EmployeeID]])</f>
        <v>1</v>
      </c>
    </row>
    <row r="1732" spans="1:4" x14ac:dyDescent="0.25">
      <c r="A1732">
        <v>1731</v>
      </c>
      <c r="B1732">
        <v>2</v>
      </c>
      <c r="C1732">
        <v>4</v>
      </c>
      <c r="D1732">
        <f>COUNTIF(tbl_ManagerSurvey[EmployeeID],tbl_ManagerSurvey[[#This Row],[EmployeeID]])</f>
        <v>1</v>
      </c>
    </row>
    <row r="1733" spans="1:4" x14ac:dyDescent="0.25">
      <c r="A1733">
        <v>1732</v>
      </c>
      <c r="B1733">
        <v>2</v>
      </c>
      <c r="C1733">
        <v>3</v>
      </c>
      <c r="D1733">
        <f>COUNTIF(tbl_ManagerSurvey[EmployeeID],tbl_ManagerSurvey[[#This Row],[EmployeeID]])</f>
        <v>1</v>
      </c>
    </row>
    <row r="1734" spans="1:4" x14ac:dyDescent="0.25">
      <c r="A1734">
        <v>1733</v>
      </c>
      <c r="B1734">
        <v>4</v>
      </c>
      <c r="C1734">
        <v>3</v>
      </c>
      <c r="D1734">
        <f>COUNTIF(tbl_ManagerSurvey[EmployeeID],tbl_ManagerSurvey[[#This Row],[EmployeeID]])</f>
        <v>1</v>
      </c>
    </row>
    <row r="1735" spans="1:4" x14ac:dyDescent="0.25">
      <c r="A1735">
        <v>1734</v>
      </c>
      <c r="B1735">
        <v>3</v>
      </c>
      <c r="C1735">
        <v>3</v>
      </c>
      <c r="D1735">
        <f>COUNTIF(tbl_ManagerSurvey[EmployeeID],tbl_ManagerSurvey[[#This Row],[EmployeeID]])</f>
        <v>1</v>
      </c>
    </row>
    <row r="1736" spans="1:4" x14ac:dyDescent="0.25">
      <c r="A1736">
        <v>1735</v>
      </c>
      <c r="B1736">
        <v>4</v>
      </c>
      <c r="C1736">
        <v>3</v>
      </c>
      <c r="D1736">
        <f>COUNTIF(tbl_ManagerSurvey[EmployeeID],tbl_ManagerSurvey[[#This Row],[EmployeeID]])</f>
        <v>1</v>
      </c>
    </row>
    <row r="1737" spans="1:4" x14ac:dyDescent="0.25">
      <c r="A1737">
        <v>1736</v>
      </c>
      <c r="B1737">
        <v>4</v>
      </c>
      <c r="C1737">
        <v>3</v>
      </c>
      <c r="D1737">
        <f>COUNTIF(tbl_ManagerSurvey[EmployeeID],tbl_ManagerSurvey[[#This Row],[EmployeeID]])</f>
        <v>1</v>
      </c>
    </row>
    <row r="1738" spans="1:4" x14ac:dyDescent="0.25">
      <c r="A1738">
        <v>1737</v>
      </c>
      <c r="B1738">
        <v>3</v>
      </c>
      <c r="C1738">
        <v>4</v>
      </c>
      <c r="D1738">
        <f>COUNTIF(tbl_ManagerSurvey[EmployeeID],tbl_ManagerSurvey[[#This Row],[EmployeeID]])</f>
        <v>1</v>
      </c>
    </row>
    <row r="1739" spans="1:4" x14ac:dyDescent="0.25">
      <c r="A1739">
        <v>1738</v>
      </c>
      <c r="B1739">
        <v>1</v>
      </c>
      <c r="C1739">
        <v>3</v>
      </c>
      <c r="D1739">
        <f>COUNTIF(tbl_ManagerSurvey[EmployeeID],tbl_ManagerSurvey[[#This Row],[EmployeeID]])</f>
        <v>1</v>
      </c>
    </row>
    <row r="1740" spans="1:4" x14ac:dyDescent="0.25">
      <c r="A1740">
        <v>1739</v>
      </c>
      <c r="B1740">
        <v>3</v>
      </c>
      <c r="C1740">
        <v>3</v>
      </c>
      <c r="D1740">
        <f>COUNTIF(tbl_ManagerSurvey[EmployeeID],tbl_ManagerSurvey[[#This Row],[EmployeeID]])</f>
        <v>1</v>
      </c>
    </row>
    <row r="1741" spans="1:4" x14ac:dyDescent="0.25">
      <c r="A1741">
        <v>1740</v>
      </c>
      <c r="B1741">
        <v>1</v>
      </c>
      <c r="C1741">
        <v>3</v>
      </c>
      <c r="D1741">
        <f>COUNTIF(tbl_ManagerSurvey[EmployeeID],tbl_ManagerSurvey[[#This Row],[EmployeeID]])</f>
        <v>1</v>
      </c>
    </row>
    <row r="1742" spans="1:4" x14ac:dyDescent="0.25">
      <c r="A1742">
        <v>1741</v>
      </c>
      <c r="B1742">
        <v>2</v>
      </c>
      <c r="C1742">
        <v>3</v>
      </c>
      <c r="D1742">
        <f>COUNTIF(tbl_ManagerSurvey[EmployeeID],tbl_ManagerSurvey[[#This Row],[EmployeeID]])</f>
        <v>1</v>
      </c>
    </row>
    <row r="1743" spans="1:4" x14ac:dyDescent="0.25">
      <c r="A1743">
        <v>1742</v>
      </c>
      <c r="B1743">
        <v>2</v>
      </c>
      <c r="C1743">
        <v>3</v>
      </c>
      <c r="D1743">
        <f>COUNTIF(tbl_ManagerSurvey[EmployeeID],tbl_ManagerSurvey[[#This Row],[EmployeeID]])</f>
        <v>1</v>
      </c>
    </row>
    <row r="1744" spans="1:4" x14ac:dyDescent="0.25">
      <c r="A1744">
        <v>1743</v>
      </c>
      <c r="B1744">
        <v>2</v>
      </c>
      <c r="C1744">
        <v>4</v>
      </c>
      <c r="D1744">
        <f>COUNTIF(tbl_ManagerSurvey[EmployeeID],tbl_ManagerSurvey[[#This Row],[EmployeeID]])</f>
        <v>1</v>
      </c>
    </row>
    <row r="1745" spans="1:4" x14ac:dyDescent="0.25">
      <c r="A1745">
        <v>1744</v>
      </c>
      <c r="B1745">
        <v>3</v>
      </c>
      <c r="C1745">
        <v>3</v>
      </c>
      <c r="D1745">
        <f>COUNTIF(tbl_ManagerSurvey[EmployeeID],tbl_ManagerSurvey[[#This Row],[EmployeeID]])</f>
        <v>1</v>
      </c>
    </row>
    <row r="1746" spans="1:4" x14ac:dyDescent="0.25">
      <c r="A1746">
        <v>1745</v>
      </c>
      <c r="B1746">
        <v>3</v>
      </c>
      <c r="C1746">
        <v>3</v>
      </c>
      <c r="D1746">
        <f>COUNTIF(tbl_ManagerSurvey[EmployeeID],tbl_ManagerSurvey[[#This Row],[EmployeeID]])</f>
        <v>1</v>
      </c>
    </row>
    <row r="1747" spans="1:4" x14ac:dyDescent="0.25">
      <c r="A1747">
        <v>1746</v>
      </c>
      <c r="B1747">
        <v>3</v>
      </c>
      <c r="C1747">
        <v>3</v>
      </c>
      <c r="D1747">
        <f>COUNTIF(tbl_ManagerSurvey[EmployeeID],tbl_ManagerSurvey[[#This Row],[EmployeeID]])</f>
        <v>1</v>
      </c>
    </row>
    <row r="1748" spans="1:4" x14ac:dyDescent="0.25">
      <c r="A1748">
        <v>1747</v>
      </c>
      <c r="B1748">
        <v>3</v>
      </c>
      <c r="C1748">
        <v>3</v>
      </c>
      <c r="D1748">
        <f>COUNTIF(tbl_ManagerSurvey[EmployeeID],tbl_ManagerSurvey[[#This Row],[EmployeeID]])</f>
        <v>1</v>
      </c>
    </row>
    <row r="1749" spans="1:4" x14ac:dyDescent="0.25">
      <c r="A1749">
        <v>1748</v>
      </c>
      <c r="B1749">
        <v>3</v>
      </c>
      <c r="C1749">
        <v>4</v>
      </c>
      <c r="D1749">
        <f>COUNTIF(tbl_ManagerSurvey[EmployeeID],tbl_ManagerSurvey[[#This Row],[EmployeeID]])</f>
        <v>1</v>
      </c>
    </row>
    <row r="1750" spans="1:4" x14ac:dyDescent="0.25">
      <c r="A1750">
        <v>1749</v>
      </c>
      <c r="B1750">
        <v>4</v>
      </c>
      <c r="C1750">
        <v>4</v>
      </c>
      <c r="D1750">
        <f>COUNTIF(tbl_ManagerSurvey[EmployeeID],tbl_ManagerSurvey[[#This Row],[EmployeeID]])</f>
        <v>1</v>
      </c>
    </row>
    <row r="1751" spans="1:4" x14ac:dyDescent="0.25">
      <c r="A1751">
        <v>1750</v>
      </c>
      <c r="B1751">
        <v>2</v>
      </c>
      <c r="C1751">
        <v>3</v>
      </c>
      <c r="D1751">
        <f>COUNTIF(tbl_ManagerSurvey[EmployeeID],tbl_ManagerSurvey[[#This Row],[EmployeeID]])</f>
        <v>1</v>
      </c>
    </row>
    <row r="1752" spans="1:4" x14ac:dyDescent="0.25">
      <c r="A1752">
        <v>1751</v>
      </c>
      <c r="B1752">
        <v>3</v>
      </c>
      <c r="C1752">
        <v>3</v>
      </c>
      <c r="D1752">
        <f>COUNTIF(tbl_ManagerSurvey[EmployeeID],tbl_ManagerSurvey[[#This Row],[EmployeeID]])</f>
        <v>1</v>
      </c>
    </row>
    <row r="1753" spans="1:4" x14ac:dyDescent="0.25">
      <c r="A1753">
        <v>1752</v>
      </c>
      <c r="B1753">
        <v>4</v>
      </c>
      <c r="C1753">
        <v>4</v>
      </c>
      <c r="D1753">
        <f>COUNTIF(tbl_ManagerSurvey[EmployeeID],tbl_ManagerSurvey[[#This Row],[EmployeeID]])</f>
        <v>1</v>
      </c>
    </row>
    <row r="1754" spans="1:4" x14ac:dyDescent="0.25">
      <c r="A1754">
        <v>1753</v>
      </c>
      <c r="B1754">
        <v>2</v>
      </c>
      <c r="C1754">
        <v>3</v>
      </c>
      <c r="D1754">
        <f>COUNTIF(tbl_ManagerSurvey[EmployeeID],tbl_ManagerSurvey[[#This Row],[EmployeeID]])</f>
        <v>1</v>
      </c>
    </row>
    <row r="1755" spans="1:4" x14ac:dyDescent="0.25">
      <c r="A1755">
        <v>1754</v>
      </c>
      <c r="B1755">
        <v>3</v>
      </c>
      <c r="C1755">
        <v>3</v>
      </c>
      <c r="D1755">
        <f>COUNTIF(tbl_ManagerSurvey[EmployeeID],tbl_ManagerSurvey[[#This Row],[EmployeeID]])</f>
        <v>1</v>
      </c>
    </row>
    <row r="1756" spans="1:4" x14ac:dyDescent="0.25">
      <c r="A1756">
        <v>1755</v>
      </c>
      <c r="B1756">
        <v>3</v>
      </c>
      <c r="C1756">
        <v>3</v>
      </c>
      <c r="D1756">
        <f>COUNTIF(tbl_ManagerSurvey[EmployeeID],tbl_ManagerSurvey[[#This Row],[EmployeeID]])</f>
        <v>1</v>
      </c>
    </row>
    <row r="1757" spans="1:4" x14ac:dyDescent="0.25">
      <c r="A1757">
        <v>1756</v>
      </c>
      <c r="B1757">
        <v>2</v>
      </c>
      <c r="C1757">
        <v>3</v>
      </c>
      <c r="D1757">
        <f>COUNTIF(tbl_ManagerSurvey[EmployeeID],tbl_ManagerSurvey[[#This Row],[EmployeeID]])</f>
        <v>1</v>
      </c>
    </row>
    <row r="1758" spans="1:4" x14ac:dyDescent="0.25">
      <c r="A1758">
        <v>1757</v>
      </c>
      <c r="B1758">
        <v>2</v>
      </c>
      <c r="C1758">
        <v>4</v>
      </c>
      <c r="D1758">
        <f>COUNTIF(tbl_ManagerSurvey[EmployeeID],tbl_ManagerSurvey[[#This Row],[EmployeeID]])</f>
        <v>1</v>
      </c>
    </row>
    <row r="1759" spans="1:4" x14ac:dyDescent="0.25">
      <c r="A1759">
        <v>1758</v>
      </c>
      <c r="B1759">
        <v>3</v>
      </c>
      <c r="C1759">
        <v>3</v>
      </c>
      <c r="D1759">
        <f>COUNTIF(tbl_ManagerSurvey[EmployeeID],tbl_ManagerSurvey[[#This Row],[EmployeeID]])</f>
        <v>1</v>
      </c>
    </row>
    <row r="1760" spans="1:4" x14ac:dyDescent="0.25">
      <c r="A1760">
        <v>1759</v>
      </c>
      <c r="B1760">
        <v>3</v>
      </c>
      <c r="C1760">
        <v>3</v>
      </c>
      <c r="D1760">
        <f>COUNTIF(tbl_ManagerSurvey[EmployeeID],tbl_ManagerSurvey[[#This Row],[EmployeeID]])</f>
        <v>1</v>
      </c>
    </row>
    <row r="1761" spans="1:4" x14ac:dyDescent="0.25">
      <c r="A1761">
        <v>1760</v>
      </c>
      <c r="B1761">
        <v>3</v>
      </c>
      <c r="C1761">
        <v>4</v>
      </c>
      <c r="D1761">
        <f>COUNTIF(tbl_ManagerSurvey[EmployeeID],tbl_ManagerSurvey[[#This Row],[EmployeeID]])</f>
        <v>1</v>
      </c>
    </row>
    <row r="1762" spans="1:4" x14ac:dyDescent="0.25">
      <c r="A1762">
        <v>1761</v>
      </c>
      <c r="B1762">
        <v>3</v>
      </c>
      <c r="C1762">
        <v>3</v>
      </c>
      <c r="D1762">
        <f>COUNTIF(tbl_ManagerSurvey[EmployeeID],tbl_ManagerSurvey[[#This Row],[EmployeeID]])</f>
        <v>1</v>
      </c>
    </row>
    <row r="1763" spans="1:4" x14ac:dyDescent="0.25">
      <c r="A1763">
        <v>1762</v>
      </c>
      <c r="B1763">
        <v>4</v>
      </c>
      <c r="C1763">
        <v>3</v>
      </c>
      <c r="D1763">
        <f>COUNTIF(tbl_ManagerSurvey[EmployeeID],tbl_ManagerSurvey[[#This Row],[EmployeeID]])</f>
        <v>1</v>
      </c>
    </row>
    <row r="1764" spans="1:4" x14ac:dyDescent="0.25">
      <c r="A1764">
        <v>1763</v>
      </c>
      <c r="B1764">
        <v>3</v>
      </c>
      <c r="C1764">
        <v>3</v>
      </c>
      <c r="D1764">
        <f>COUNTIF(tbl_ManagerSurvey[EmployeeID],tbl_ManagerSurvey[[#This Row],[EmployeeID]])</f>
        <v>1</v>
      </c>
    </row>
    <row r="1765" spans="1:4" x14ac:dyDescent="0.25">
      <c r="A1765">
        <v>1764</v>
      </c>
      <c r="B1765">
        <v>2</v>
      </c>
      <c r="C1765">
        <v>3</v>
      </c>
      <c r="D1765">
        <f>COUNTIF(tbl_ManagerSurvey[EmployeeID],tbl_ManagerSurvey[[#This Row],[EmployeeID]])</f>
        <v>1</v>
      </c>
    </row>
    <row r="1766" spans="1:4" x14ac:dyDescent="0.25">
      <c r="A1766">
        <v>1765</v>
      </c>
      <c r="B1766">
        <v>3</v>
      </c>
      <c r="C1766">
        <v>3</v>
      </c>
      <c r="D1766">
        <f>COUNTIF(tbl_ManagerSurvey[EmployeeID],tbl_ManagerSurvey[[#This Row],[EmployeeID]])</f>
        <v>1</v>
      </c>
    </row>
    <row r="1767" spans="1:4" x14ac:dyDescent="0.25">
      <c r="A1767">
        <v>1766</v>
      </c>
      <c r="B1767">
        <v>3</v>
      </c>
      <c r="C1767">
        <v>3</v>
      </c>
      <c r="D1767">
        <f>COUNTIF(tbl_ManagerSurvey[EmployeeID],tbl_ManagerSurvey[[#This Row],[EmployeeID]])</f>
        <v>1</v>
      </c>
    </row>
    <row r="1768" spans="1:4" x14ac:dyDescent="0.25">
      <c r="A1768">
        <v>1767</v>
      </c>
      <c r="B1768">
        <v>3</v>
      </c>
      <c r="C1768">
        <v>3</v>
      </c>
      <c r="D1768">
        <f>COUNTIF(tbl_ManagerSurvey[EmployeeID],tbl_ManagerSurvey[[#This Row],[EmployeeID]])</f>
        <v>1</v>
      </c>
    </row>
    <row r="1769" spans="1:4" x14ac:dyDescent="0.25">
      <c r="A1769">
        <v>1768</v>
      </c>
      <c r="B1769">
        <v>2</v>
      </c>
      <c r="C1769">
        <v>3</v>
      </c>
      <c r="D1769">
        <f>COUNTIF(tbl_ManagerSurvey[EmployeeID],tbl_ManagerSurvey[[#This Row],[EmployeeID]])</f>
        <v>1</v>
      </c>
    </row>
    <row r="1770" spans="1:4" x14ac:dyDescent="0.25">
      <c r="A1770">
        <v>1769</v>
      </c>
      <c r="B1770">
        <v>3</v>
      </c>
      <c r="C1770">
        <v>3</v>
      </c>
      <c r="D1770">
        <f>COUNTIF(tbl_ManagerSurvey[EmployeeID],tbl_ManagerSurvey[[#This Row],[EmployeeID]])</f>
        <v>1</v>
      </c>
    </row>
    <row r="1771" spans="1:4" x14ac:dyDescent="0.25">
      <c r="A1771">
        <v>1770</v>
      </c>
      <c r="B1771">
        <v>3</v>
      </c>
      <c r="C1771">
        <v>3</v>
      </c>
      <c r="D1771">
        <f>COUNTIF(tbl_ManagerSurvey[EmployeeID],tbl_ManagerSurvey[[#This Row],[EmployeeID]])</f>
        <v>1</v>
      </c>
    </row>
    <row r="1772" spans="1:4" x14ac:dyDescent="0.25">
      <c r="A1772">
        <v>1771</v>
      </c>
      <c r="B1772">
        <v>1</v>
      </c>
      <c r="C1772">
        <v>3</v>
      </c>
      <c r="D1772">
        <f>COUNTIF(tbl_ManagerSurvey[EmployeeID],tbl_ManagerSurvey[[#This Row],[EmployeeID]])</f>
        <v>1</v>
      </c>
    </row>
    <row r="1773" spans="1:4" x14ac:dyDescent="0.25">
      <c r="A1773">
        <v>1772</v>
      </c>
      <c r="B1773">
        <v>3</v>
      </c>
      <c r="C1773">
        <v>3</v>
      </c>
      <c r="D1773">
        <f>COUNTIF(tbl_ManagerSurvey[EmployeeID],tbl_ManagerSurvey[[#This Row],[EmployeeID]])</f>
        <v>1</v>
      </c>
    </row>
    <row r="1774" spans="1:4" x14ac:dyDescent="0.25">
      <c r="A1774">
        <v>1773</v>
      </c>
      <c r="B1774">
        <v>2</v>
      </c>
      <c r="C1774">
        <v>3</v>
      </c>
      <c r="D1774">
        <f>COUNTIF(tbl_ManagerSurvey[EmployeeID],tbl_ManagerSurvey[[#This Row],[EmployeeID]])</f>
        <v>1</v>
      </c>
    </row>
    <row r="1775" spans="1:4" x14ac:dyDescent="0.25">
      <c r="A1775">
        <v>1774</v>
      </c>
      <c r="B1775">
        <v>3</v>
      </c>
      <c r="C1775">
        <v>3</v>
      </c>
      <c r="D1775">
        <f>COUNTIF(tbl_ManagerSurvey[EmployeeID],tbl_ManagerSurvey[[#This Row],[EmployeeID]])</f>
        <v>1</v>
      </c>
    </row>
    <row r="1776" spans="1:4" x14ac:dyDescent="0.25">
      <c r="A1776">
        <v>1775</v>
      </c>
      <c r="B1776">
        <v>3</v>
      </c>
      <c r="C1776">
        <v>3</v>
      </c>
      <c r="D1776">
        <f>COUNTIF(tbl_ManagerSurvey[EmployeeID],tbl_ManagerSurvey[[#This Row],[EmployeeID]])</f>
        <v>1</v>
      </c>
    </row>
    <row r="1777" spans="1:4" x14ac:dyDescent="0.25">
      <c r="A1777">
        <v>1776</v>
      </c>
      <c r="B1777">
        <v>3</v>
      </c>
      <c r="C1777">
        <v>3</v>
      </c>
      <c r="D1777">
        <f>COUNTIF(tbl_ManagerSurvey[EmployeeID],tbl_ManagerSurvey[[#This Row],[EmployeeID]])</f>
        <v>1</v>
      </c>
    </row>
    <row r="1778" spans="1:4" x14ac:dyDescent="0.25">
      <c r="A1778">
        <v>1777</v>
      </c>
      <c r="B1778">
        <v>3</v>
      </c>
      <c r="C1778">
        <v>3</v>
      </c>
      <c r="D1778">
        <f>COUNTIF(tbl_ManagerSurvey[EmployeeID],tbl_ManagerSurvey[[#This Row],[EmployeeID]])</f>
        <v>1</v>
      </c>
    </row>
    <row r="1779" spans="1:4" x14ac:dyDescent="0.25">
      <c r="A1779">
        <v>1778</v>
      </c>
      <c r="B1779">
        <v>1</v>
      </c>
      <c r="C1779">
        <v>3</v>
      </c>
      <c r="D1779">
        <f>COUNTIF(tbl_ManagerSurvey[EmployeeID],tbl_ManagerSurvey[[#This Row],[EmployeeID]])</f>
        <v>1</v>
      </c>
    </row>
    <row r="1780" spans="1:4" x14ac:dyDescent="0.25">
      <c r="A1780">
        <v>1779</v>
      </c>
      <c r="B1780">
        <v>3</v>
      </c>
      <c r="C1780">
        <v>3</v>
      </c>
      <c r="D1780">
        <f>COUNTIF(tbl_ManagerSurvey[EmployeeID],tbl_ManagerSurvey[[#This Row],[EmployeeID]])</f>
        <v>1</v>
      </c>
    </row>
    <row r="1781" spans="1:4" x14ac:dyDescent="0.25">
      <c r="A1781">
        <v>1780</v>
      </c>
      <c r="B1781">
        <v>3</v>
      </c>
      <c r="C1781">
        <v>3</v>
      </c>
      <c r="D1781">
        <f>COUNTIF(tbl_ManagerSurvey[EmployeeID],tbl_ManagerSurvey[[#This Row],[EmployeeID]])</f>
        <v>1</v>
      </c>
    </row>
    <row r="1782" spans="1:4" x14ac:dyDescent="0.25">
      <c r="A1782">
        <v>1781</v>
      </c>
      <c r="B1782">
        <v>3</v>
      </c>
      <c r="C1782">
        <v>3</v>
      </c>
      <c r="D1782">
        <f>COUNTIF(tbl_ManagerSurvey[EmployeeID],tbl_ManagerSurvey[[#This Row],[EmployeeID]])</f>
        <v>1</v>
      </c>
    </row>
    <row r="1783" spans="1:4" x14ac:dyDescent="0.25">
      <c r="A1783">
        <v>1782</v>
      </c>
      <c r="B1783">
        <v>1</v>
      </c>
      <c r="C1783">
        <v>3</v>
      </c>
      <c r="D1783">
        <f>COUNTIF(tbl_ManagerSurvey[EmployeeID],tbl_ManagerSurvey[[#This Row],[EmployeeID]])</f>
        <v>1</v>
      </c>
    </row>
    <row r="1784" spans="1:4" x14ac:dyDescent="0.25">
      <c r="A1784">
        <v>1783</v>
      </c>
      <c r="B1784">
        <v>3</v>
      </c>
      <c r="C1784">
        <v>3</v>
      </c>
      <c r="D1784">
        <f>COUNTIF(tbl_ManagerSurvey[EmployeeID],tbl_ManagerSurvey[[#This Row],[EmployeeID]])</f>
        <v>1</v>
      </c>
    </row>
    <row r="1785" spans="1:4" x14ac:dyDescent="0.25">
      <c r="A1785">
        <v>1784</v>
      </c>
      <c r="B1785">
        <v>3</v>
      </c>
      <c r="C1785">
        <v>3</v>
      </c>
      <c r="D1785">
        <f>COUNTIF(tbl_ManagerSurvey[EmployeeID],tbl_ManagerSurvey[[#This Row],[EmployeeID]])</f>
        <v>1</v>
      </c>
    </row>
    <row r="1786" spans="1:4" x14ac:dyDescent="0.25">
      <c r="A1786">
        <v>1785</v>
      </c>
      <c r="B1786">
        <v>3</v>
      </c>
      <c r="C1786">
        <v>3</v>
      </c>
      <c r="D1786">
        <f>COUNTIF(tbl_ManagerSurvey[EmployeeID],tbl_ManagerSurvey[[#This Row],[EmployeeID]])</f>
        <v>1</v>
      </c>
    </row>
    <row r="1787" spans="1:4" x14ac:dyDescent="0.25">
      <c r="A1787">
        <v>1786</v>
      </c>
      <c r="B1787">
        <v>3</v>
      </c>
      <c r="C1787">
        <v>3</v>
      </c>
      <c r="D1787">
        <f>COUNTIF(tbl_ManagerSurvey[EmployeeID],tbl_ManagerSurvey[[#This Row],[EmployeeID]])</f>
        <v>1</v>
      </c>
    </row>
    <row r="1788" spans="1:4" x14ac:dyDescent="0.25">
      <c r="A1788">
        <v>1787</v>
      </c>
      <c r="B1788">
        <v>3</v>
      </c>
      <c r="C1788">
        <v>3</v>
      </c>
      <c r="D1788">
        <f>COUNTIF(tbl_ManagerSurvey[EmployeeID],tbl_ManagerSurvey[[#This Row],[EmployeeID]])</f>
        <v>1</v>
      </c>
    </row>
    <row r="1789" spans="1:4" x14ac:dyDescent="0.25">
      <c r="A1789">
        <v>1788</v>
      </c>
      <c r="B1789">
        <v>3</v>
      </c>
      <c r="C1789">
        <v>3</v>
      </c>
      <c r="D1789">
        <f>COUNTIF(tbl_ManagerSurvey[EmployeeID],tbl_ManagerSurvey[[#This Row],[EmployeeID]])</f>
        <v>1</v>
      </c>
    </row>
    <row r="1790" spans="1:4" x14ac:dyDescent="0.25">
      <c r="A1790">
        <v>1789</v>
      </c>
      <c r="B1790">
        <v>3</v>
      </c>
      <c r="C1790">
        <v>3</v>
      </c>
      <c r="D1790">
        <f>COUNTIF(tbl_ManagerSurvey[EmployeeID],tbl_ManagerSurvey[[#This Row],[EmployeeID]])</f>
        <v>1</v>
      </c>
    </row>
    <row r="1791" spans="1:4" x14ac:dyDescent="0.25">
      <c r="A1791">
        <v>1790</v>
      </c>
      <c r="B1791">
        <v>3</v>
      </c>
      <c r="C1791">
        <v>3</v>
      </c>
      <c r="D1791">
        <f>COUNTIF(tbl_ManagerSurvey[EmployeeID],tbl_ManagerSurvey[[#This Row],[EmployeeID]])</f>
        <v>1</v>
      </c>
    </row>
    <row r="1792" spans="1:4" x14ac:dyDescent="0.25">
      <c r="A1792">
        <v>1791</v>
      </c>
      <c r="B1792">
        <v>3</v>
      </c>
      <c r="C1792">
        <v>3</v>
      </c>
      <c r="D1792">
        <f>COUNTIF(tbl_ManagerSurvey[EmployeeID],tbl_ManagerSurvey[[#This Row],[EmployeeID]])</f>
        <v>1</v>
      </c>
    </row>
    <row r="1793" spans="1:4" x14ac:dyDescent="0.25">
      <c r="A1793">
        <v>1792</v>
      </c>
      <c r="B1793">
        <v>3</v>
      </c>
      <c r="C1793">
        <v>3</v>
      </c>
      <c r="D1793">
        <f>COUNTIF(tbl_ManagerSurvey[EmployeeID],tbl_ManagerSurvey[[#This Row],[EmployeeID]])</f>
        <v>1</v>
      </c>
    </row>
    <row r="1794" spans="1:4" x14ac:dyDescent="0.25">
      <c r="A1794">
        <v>1793</v>
      </c>
      <c r="B1794">
        <v>2</v>
      </c>
      <c r="C1794">
        <v>3</v>
      </c>
      <c r="D1794">
        <f>COUNTIF(tbl_ManagerSurvey[EmployeeID],tbl_ManagerSurvey[[#This Row],[EmployeeID]])</f>
        <v>1</v>
      </c>
    </row>
    <row r="1795" spans="1:4" x14ac:dyDescent="0.25">
      <c r="A1795">
        <v>1794</v>
      </c>
      <c r="B1795">
        <v>3</v>
      </c>
      <c r="C1795">
        <v>3</v>
      </c>
      <c r="D1795">
        <f>COUNTIF(tbl_ManagerSurvey[EmployeeID],tbl_ManagerSurvey[[#This Row],[EmployeeID]])</f>
        <v>1</v>
      </c>
    </row>
    <row r="1796" spans="1:4" x14ac:dyDescent="0.25">
      <c r="A1796">
        <v>1795</v>
      </c>
      <c r="B1796">
        <v>4</v>
      </c>
      <c r="C1796">
        <v>3</v>
      </c>
      <c r="D1796">
        <f>COUNTIF(tbl_ManagerSurvey[EmployeeID],tbl_ManagerSurvey[[#This Row],[EmployeeID]])</f>
        <v>1</v>
      </c>
    </row>
    <row r="1797" spans="1:4" x14ac:dyDescent="0.25">
      <c r="A1797">
        <v>1796</v>
      </c>
      <c r="B1797">
        <v>3</v>
      </c>
      <c r="C1797">
        <v>4</v>
      </c>
      <c r="D1797">
        <f>COUNTIF(tbl_ManagerSurvey[EmployeeID],tbl_ManagerSurvey[[#This Row],[EmployeeID]])</f>
        <v>1</v>
      </c>
    </row>
    <row r="1798" spans="1:4" x14ac:dyDescent="0.25">
      <c r="A1798">
        <v>1797</v>
      </c>
      <c r="B1798">
        <v>4</v>
      </c>
      <c r="C1798">
        <v>3</v>
      </c>
      <c r="D1798">
        <f>COUNTIF(tbl_ManagerSurvey[EmployeeID],tbl_ManagerSurvey[[#This Row],[EmployeeID]])</f>
        <v>1</v>
      </c>
    </row>
    <row r="1799" spans="1:4" x14ac:dyDescent="0.25">
      <c r="A1799">
        <v>1798</v>
      </c>
      <c r="B1799">
        <v>2</v>
      </c>
      <c r="C1799">
        <v>3</v>
      </c>
      <c r="D1799">
        <f>COUNTIF(tbl_ManagerSurvey[EmployeeID],tbl_ManagerSurvey[[#This Row],[EmployeeID]])</f>
        <v>1</v>
      </c>
    </row>
    <row r="1800" spans="1:4" x14ac:dyDescent="0.25">
      <c r="A1800">
        <v>1799</v>
      </c>
      <c r="B1800">
        <v>3</v>
      </c>
      <c r="C1800">
        <v>3</v>
      </c>
      <c r="D1800">
        <f>COUNTIF(tbl_ManagerSurvey[EmployeeID],tbl_ManagerSurvey[[#This Row],[EmployeeID]])</f>
        <v>1</v>
      </c>
    </row>
    <row r="1801" spans="1:4" x14ac:dyDescent="0.25">
      <c r="A1801">
        <v>1800</v>
      </c>
      <c r="B1801">
        <v>2</v>
      </c>
      <c r="C1801">
        <v>3</v>
      </c>
      <c r="D1801">
        <f>COUNTIF(tbl_ManagerSurvey[EmployeeID],tbl_ManagerSurvey[[#This Row],[EmployeeID]])</f>
        <v>1</v>
      </c>
    </row>
    <row r="1802" spans="1:4" x14ac:dyDescent="0.25">
      <c r="A1802">
        <v>1801</v>
      </c>
      <c r="B1802">
        <v>1</v>
      </c>
      <c r="C1802">
        <v>3</v>
      </c>
      <c r="D1802">
        <f>COUNTIF(tbl_ManagerSurvey[EmployeeID],tbl_ManagerSurvey[[#This Row],[EmployeeID]])</f>
        <v>1</v>
      </c>
    </row>
    <row r="1803" spans="1:4" x14ac:dyDescent="0.25">
      <c r="A1803">
        <v>1802</v>
      </c>
      <c r="B1803">
        <v>4</v>
      </c>
      <c r="C1803">
        <v>3</v>
      </c>
      <c r="D1803">
        <f>COUNTIF(tbl_ManagerSurvey[EmployeeID],tbl_ManagerSurvey[[#This Row],[EmployeeID]])</f>
        <v>1</v>
      </c>
    </row>
    <row r="1804" spans="1:4" x14ac:dyDescent="0.25">
      <c r="A1804">
        <v>1803</v>
      </c>
      <c r="B1804">
        <v>3</v>
      </c>
      <c r="C1804">
        <v>3</v>
      </c>
      <c r="D1804">
        <f>COUNTIF(tbl_ManagerSurvey[EmployeeID],tbl_ManagerSurvey[[#This Row],[EmployeeID]])</f>
        <v>1</v>
      </c>
    </row>
    <row r="1805" spans="1:4" x14ac:dyDescent="0.25">
      <c r="A1805">
        <v>1804</v>
      </c>
      <c r="B1805">
        <v>2</v>
      </c>
      <c r="C1805">
        <v>3</v>
      </c>
      <c r="D1805">
        <f>COUNTIF(tbl_ManagerSurvey[EmployeeID],tbl_ManagerSurvey[[#This Row],[EmployeeID]])</f>
        <v>1</v>
      </c>
    </row>
    <row r="1806" spans="1:4" x14ac:dyDescent="0.25">
      <c r="A1806">
        <v>1805</v>
      </c>
      <c r="B1806">
        <v>4</v>
      </c>
      <c r="C1806">
        <v>3</v>
      </c>
      <c r="D1806">
        <f>COUNTIF(tbl_ManagerSurvey[EmployeeID],tbl_ManagerSurvey[[#This Row],[EmployeeID]])</f>
        <v>1</v>
      </c>
    </row>
    <row r="1807" spans="1:4" x14ac:dyDescent="0.25">
      <c r="A1807">
        <v>1806</v>
      </c>
      <c r="B1807">
        <v>3</v>
      </c>
      <c r="C1807">
        <v>4</v>
      </c>
      <c r="D1807">
        <f>COUNTIF(tbl_ManagerSurvey[EmployeeID],tbl_ManagerSurvey[[#This Row],[EmployeeID]])</f>
        <v>1</v>
      </c>
    </row>
    <row r="1808" spans="1:4" x14ac:dyDescent="0.25">
      <c r="A1808">
        <v>1807</v>
      </c>
      <c r="B1808">
        <v>2</v>
      </c>
      <c r="C1808">
        <v>3</v>
      </c>
      <c r="D1808">
        <f>COUNTIF(tbl_ManagerSurvey[EmployeeID],tbl_ManagerSurvey[[#This Row],[EmployeeID]])</f>
        <v>1</v>
      </c>
    </row>
    <row r="1809" spans="1:4" x14ac:dyDescent="0.25">
      <c r="A1809">
        <v>1808</v>
      </c>
      <c r="B1809">
        <v>3</v>
      </c>
      <c r="C1809">
        <v>3</v>
      </c>
      <c r="D1809">
        <f>COUNTIF(tbl_ManagerSurvey[EmployeeID],tbl_ManagerSurvey[[#This Row],[EmployeeID]])</f>
        <v>1</v>
      </c>
    </row>
    <row r="1810" spans="1:4" x14ac:dyDescent="0.25">
      <c r="A1810">
        <v>1809</v>
      </c>
      <c r="B1810">
        <v>4</v>
      </c>
      <c r="C1810">
        <v>3</v>
      </c>
      <c r="D1810">
        <f>COUNTIF(tbl_ManagerSurvey[EmployeeID],tbl_ManagerSurvey[[#This Row],[EmployeeID]])</f>
        <v>1</v>
      </c>
    </row>
    <row r="1811" spans="1:4" x14ac:dyDescent="0.25">
      <c r="A1811">
        <v>1810</v>
      </c>
      <c r="B1811">
        <v>3</v>
      </c>
      <c r="C1811">
        <v>3</v>
      </c>
      <c r="D1811">
        <f>COUNTIF(tbl_ManagerSurvey[EmployeeID],tbl_ManagerSurvey[[#This Row],[EmployeeID]])</f>
        <v>1</v>
      </c>
    </row>
    <row r="1812" spans="1:4" x14ac:dyDescent="0.25">
      <c r="A1812">
        <v>1811</v>
      </c>
      <c r="B1812">
        <v>2</v>
      </c>
      <c r="C1812">
        <v>3</v>
      </c>
      <c r="D1812">
        <f>COUNTIF(tbl_ManagerSurvey[EmployeeID],tbl_ManagerSurvey[[#This Row],[EmployeeID]])</f>
        <v>1</v>
      </c>
    </row>
    <row r="1813" spans="1:4" x14ac:dyDescent="0.25">
      <c r="A1813">
        <v>1812</v>
      </c>
      <c r="B1813">
        <v>3</v>
      </c>
      <c r="C1813">
        <v>3</v>
      </c>
      <c r="D1813">
        <f>COUNTIF(tbl_ManagerSurvey[EmployeeID],tbl_ManagerSurvey[[#This Row],[EmployeeID]])</f>
        <v>1</v>
      </c>
    </row>
    <row r="1814" spans="1:4" x14ac:dyDescent="0.25">
      <c r="A1814">
        <v>1813</v>
      </c>
      <c r="B1814">
        <v>2</v>
      </c>
      <c r="C1814">
        <v>3</v>
      </c>
      <c r="D1814">
        <f>COUNTIF(tbl_ManagerSurvey[EmployeeID],tbl_ManagerSurvey[[#This Row],[EmployeeID]])</f>
        <v>1</v>
      </c>
    </row>
    <row r="1815" spans="1:4" x14ac:dyDescent="0.25">
      <c r="A1815">
        <v>1814</v>
      </c>
      <c r="B1815">
        <v>3</v>
      </c>
      <c r="C1815">
        <v>3</v>
      </c>
      <c r="D1815">
        <f>COUNTIF(tbl_ManagerSurvey[EmployeeID],tbl_ManagerSurvey[[#This Row],[EmployeeID]])</f>
        <v>1</v>
      </c>
    </row>
    <row r="1816" spans="1:4" x14ac:dyDescent="0.25">
      <c r="A1816">
        <v>1815</v>
      </c>
      <c r="B1816">
        <v>3</v>
      </c>
      <c r="C1816">
        <v>3</v>
      </c>
      <c r="D1816">
        <f>COUNTIF(tbl_ManagerSurvey[EmployeeID],tbl_ManagerSurvey[[#This Row],[EmployeeID]])</f>
        <v>1</v>
      </c>
    </row>
    <row r="1817" spans="1:4" x14ac:dyDescent="0.25">
      <c r="A1817">
        <v>1816</v>
      </c>
      <c r="B1817">
        <v>3</v>
      </c>
      <c r="C1817">
        <v>3</v>
      </c>
      <c r="D1817">
        <f>COUNTIF(tbl_ManagerSurvey[EmployeeID],tbl_ManagerSurvey[[#This Row],[EmployeeID]])</f>
        <v>1</v>
      </c>
    </row>
    <row r="1818" spans="1:4" x14ac:dyDescent="0.25">
      <c r="A1818">
        <v>1817</v>
      </c>
      <c r="B1818">
        <v>3</v>
      </c>
      <c r="C1818">
        <v>3</v>
      </c>
      <c r="D1818">
        <f>COUNTIF(tbl_ManagerSurvey[EmployeeID],tbl_ManagerSurvey[[#This Row],[EmployeeID]])</f>
        <v>1</v>
      </c>
    </row>
    <row r="1819" spans="1:4" x14ac:dyDescent="0.25">
      <c r="A1819">
        <v>1818</v>
      </c>
      <c r="B1819">
        <v>3</v>
      </c>
      <c r="C1819">
        <v>3</v>
      </c>
      <c r="D1819">
        <f>COUNTIF(tbl_ManagerSurvey[EmployeeID],tbl_ManagerSurvey[[#This Row],[EmployeeID]])</f>
        <v>1</v>
      </c>
    </row>
    <row r="1820" spans="1:4" x14ac:dyDescent="0.25">
      <c r="A1820">
        <v>1819</v>
      </c>
      <c r="B1820">
        <v>3</v>
      </c>
      <c r="C1820">
        <v>3</v>
      </c>
      <c r="D1820">
        <f>COUNTIF(tbl_ManagerSurvey[EmployeeID],tbl_ManagerSurvey[[#This Row],[EmployeeID]])</f>
        <v>1</v>
      </c>
    </row>
    <row r="1821" spans="1:4" x14ac:dyDescent="0.25">
      <c r="A1821">
        <v>1820</v>
      </c>
      <c r="B1821">
        <v>4</v>
      </c>
      <c r="C1821">
        <v>3</v>
      </c>
      <c r="D1821">
        <f>COUNTIF(tbl_ManagerSurvey[EmployeeID],tbl_ManagerSurvey[[#This Row],[EmployeeID]])</f>
        <v>1</v>
      </c>
    </row>
    <row r="1822" spans="1:4" x14ac:dyDescent="0.25">
      <c r="A1822">
        <v>1821</v>
      </c>
      <c r="B1822">
        <v>4</v>
      </c>
      <c r="C1822">
        <v>3</v>
      </c>
      <c r="D1822">
        <f>COUNTIF(tbl_ManagerSurvey[EmployeeID],tbl_ManagerSurvey[[#This Row],[EmployeeID]])</f>
        <v>1</v>
      </c>
    </row>
    <row r="1823" spans="1:4" x14ac:dyDescent="0.25">
      <c r="A1823">
        <v>1822</v>
      </c>
      <c r="B1823">
        <v>2</v>
      </c>
      <c r="C1823">
        <v>3</v>
      </c>
      <c r="D1823">
        <f>COUNTIF(tbl_ManagerSurvey[EmployeeID],tbl_ManagerSurvey[[#This Row],[EmployeeID]])</f>
        <v>1</v>
      </c>
    </row>
    <row r="1824" spans="1:4" x14ac:dyDescent="0.25">
      <c r="A1824">
        <v>1823</v>
      </c>
      <c r="B1824">
        <v>2</v>
      </c>
      <c r="C1824">
        <v>4</v>
      </c>
      <c r="D1824">
        <f>COUNTIF(tbl_ManagerSurvey[EmployeeID],tbl_ManagerSurvey[[#This Row],[EmployeeID]])</f>
        <v>1</v>
      </c>
    </row>
    <row r="1825" spans="1:4" x14ac:dyDescent="0.25">
      <c r="A1825">
        <v>1824</v>
      </c>
      <c r="B1825">
        <v>3</v>
      </c>
      <c r="C1825">
        <v>3</v>
      </c>
      <c r="D1825">
        <f>COUNTIF(tbl_ManagerSurvey[EmployeeID],tbl_ManagerSurvey[[#This Row],[EmployeeID]])</f>
        <v>1</v>
      </c>
    </row>
    <row r="1826" spans="1:4" x14ac:dyDescent="0.25">
      <c r="A1826">
        <v>1825</v>
      </c>
      <c r="B1826">
        <v>2</v>
      </c>
      <c r="C1826">
        <v>3</v>
      </c>
      <c r="D1826">
        <f>COUNTIF(tbl_ManagerSurvey[EmployeeID],tbl_ManagerSurvey[[#This Row],[EmployeeID]])</f>
        <v>1</v>
      </c>
    </row>
    <row r="1827" spans="1:4" x14ac:dyDescent="0.25">
      <c r="A1827">
        <v>1826</v>
      </c>
      <c r="B1827">
        <v>3</v>
      </c>
      <c r="C1827">
        <v>3</v>
      </c>
      <c r="D1827">
        <f>COUNTIF(tbl_ManagerSurvey[EmployeeID],tbl_ManagerSurvey[[#This Row],[EmployeeID]])</f>
        <v>1</v>
      </c>
    </row>
    <row r="1828" spans="1:4" x14ac:dyDescent="0.25">
      <c r="A1828">
        <v>1827</v>
      </c>
      <c r="B1828">
        <v>3</v>
      </c>
      <c r="C1828">
        <v>4</v>
      </c>
      <c r="D1828">
        <f>COUNTIF(tbl_ManagerSurvey[EmployeeID],tbl_ManagerSurvey[[#This Row],[EmployeeID]])</f>
        <v>1</v>
      </c>
    </row>
    <row r="1829" spans="1:4" x14ac:dyDescent="0.25">
      <c r="A1829">
        <v>1828</v>
      </c>
      <c r="B1829">
        <v>3</v>
      </c>
      <c r="C1829">
        <v>3</v>
      </c>
      <c r="D1829">
        <f>COUNTIF(tbl_ManagerSurvey[EmployeeID],tbl_ManagerSurvey[[#This Row],[EmployeeID]])</f>
        <v>1</v>
      </c>
    </row>
    <row r="1830" spans="1:4" x14ac:dyDescent="0.25">
      <c r="A1830">
        <v>1829</v>
      </c>
      <c r="B1830">
        <v>3</v>
      </c>
      <c r="C1830">
        <v>3</v>
      </c>
      <c r="D1830">
        <f>COUNTIF(tbl_ManagerSurvey[EmployeeID],tbl_ManagerSurvey[[#This Row],[EmployeeID]])</f>
        <v>1</v>
      </c>
    </row>
    <row r="1831" spans="1:4" x14ac:dyDescent="0.25">
      <c r="A1831">
        <v>1830</v>
      </c>
      <c r="B1831">
        <v>3</v>
      </c>
      <c r="C1831">
        <v>3</v>
      </c>
      <c r="D1831">
        <f>COUNTIF(tbl_ManagerSurvey[EmployeeID],tbl_ManagerSurvey[[#This Row],[EmployeeID]])</f>
        <v>1</v>
      </c>
    </row>
    <row r="1832" spans="1:4" x14ac:dyDescent="0.25">
      <c r="A1832">
        <v>1831</v>
      </c>
      <c r="B1832">
        <v>4</v>
      </c>
      <c r="C1832">
        <v>3</v>
      </c>
      <c r="D1832">
        <f>COUNTIF(tbl_ManagerSurvey[EmployeeID],tbl_ManagerSurvey[[#This Row],[EmployeeID]])</f>
        <v>1</v>
      </c>
    </row>
    <row r="1833" spans="1:4" x14ac:dyDescent="0.25">
      <c r="A1833">
        <v>1832</v>
      </c>
      <c r="B1833">
        <v>2</v>
      </c>
      <c r="C1833">
        <v>3</v>
      </c>
      <c r="D1833">
        <f>COUNTIF(tbl_ManagerSurvey[EmployeeID],tbl_ManagerSurvey[[#This Row],[EmployeeID]])</f>
        <v>1</v>
      </c>
    </row>
    <row r="1834" spans="1:4" x14ac:dyDescent="0.25">
      <c r="A1834">
        <v>1833</v>
      </c>
      <c r="B1834">
        <v>2</v>
      </c>
      <c r="C1834">
        <v>4</v>
      </c>
      <c r="D1834">
        <f>COUNTIF(tbl_ManagerSurvey[EmployeeID],tbl_ManagerSurvey[[#This Row],[EmployeeID]])</f>
        <v>1</v>
      </c>
    </row>
    <row r="1835" spans="1:4" x14ac:dyDescent="0.25">
      <c r="A1835">
        <v>1834</v>
      </c>
      <c r="B1835">
        <v>3</v>
      </c>
      <c r="C1835">
        <v>3</v>
      </c>
      <c r="D1835">
        <f>COUNTIF(tbl_ManagerSurvey[EmployeeID],tbl_ManagerSurvey[[#This Row],[EmployeeID]])</f>
        <v>1</v>
      </c>
    </row>
    <row r="1836" spans="1:4" x14ac:dyDescent="0.25">
      <c r="A1836">
        <v>1835</v>
      </c>
      <c r="B1836">
        <v>3</v>
      </c>
      <c r="C1836">
        <v>4</v>
      </c>
      <c r="D1836">
        <f>COUNTIF(tbl_ManagerSurvey[EmployeeID],tbl_ManagerSurvey[[#This Row],[EmployeeID]])</f>
        <v>1</v>
      </c>
    </row>
    <row r="1837" spans="1:4" x14ac:dyDescent="0.25">
      <c r="A1837">
        <v>1836</v>
      </c>
      <c r="B1837">
        <v>3</v>
      </c>
      <c r="C1837">
        <v>3</v>
      </c>
      <c r="D1837">
        <f>COUNTIF(tbl_ManagerSurvey[EmployeeID],tbl_ManagerSurvey[[#This Row],[EmployeeID]])</f>
        <v>1</v>
      </c>
    </row>
    <row r="1838" spans="1:4" x14ac:dyDescent="0.25">
      <c r="A1838">
        <v>1837</v>
      </c>
      <c r="B1838">
        <v>4</v>
      </c>
      <c r="C1838">
        <v>3</v>
      </c>
      <c r="D1838">
        <f>COUNTIF(tbl_ManagerSurvey[EmployeeID],tbl_ManagerSurvey[[#This Row],[EmployeeID]])</f>
        <v>1</v>
      </c>
    </row>
    <row r="1839" spans="1:4" x14ac:dyDescent="0.25">
      <c r="A1839">
        <v>1838</v>
      </c>
      <c r="B1839">
        <v>3</v>
      </c>
      <c r="C1839">
        <v>3</v>
      </c>
      <c r="D1839">
        <f>COUNTIF(tbl_ManagerSurvey[EmployeeID],tbl_ManagerSurvey[[#This Row],[EmployeeID]])</f>
        <v>1</v>
      </c>
    </row>
    <row r="1840" spans="1:4" x14ac:dyDescent="0.25">
      <c r="A1840">
        <v>1839</v>
      </c>
      <c r="B1840">
        <v>1</v>
      </c>
      <c r="C1840">
        <v>3</v>
      </c>
      <c r="D1840">
        <f>COUNTIF(tbl_ManagerSurvey[EmployeeID],tbl_ManagerSurvey[[#This Row],[EmployeeID]])</f>
        <v>1</v>
      </c>
    </row>
    <row r="1841" spans="1:4" x14ac:dyDescent="0.25">
      <c r="A1841">
        <v>1840</v>
      </c>
      <c r="B1841">
        <v>3</v>
      </c>
      <c r="C1841">
        <v>3</v>
      </c>
      <c r="D1841">
        <f>COUNTIF(tbl_ManagerSurvey[EmployeeID],tbl_ManagerSurvey[[#This Row],[EmployeeID]])</f>
        <v>1</v>
      </c>
    </row>
    <row r="1842" spans="1:4" x14ac:dyDescent="0.25">
      <c r="A1842">
        <v>1841</v>
      </c>
      <c r="B1842">
        <v>3</v>
      </c>
      <c r="C1842">
        <v>3</v>
      </c>
      <c r="D1842">
        <f>COUNTIF(tbl_ManagerSurvey[EmployeeID],tbl_ManagerSurvey[[#This Row],[EmployeeID]])</f>
        <v>1</v>
      </c>
    </row>
    <row r="1843" spans="1:4" x14ac:dyDescent="0.25">
      <c r="A1843">
        <v>1842</v>
      </c>
      <c r="B1843">
        <v>3</v>
      </c>
      <c r="C1843">
        <v>3</v>
      </c>
      <c r="D1843">
        <f>COUNTIF(tbl_ManagerSurvey[EmployeeID],tbl_ManagerSurvey[[#This Row],[EmployeeID]])</f>
        <v>1</v>
      </c>
    </row>
    <row r="1844" spans="1:4" x14ac:dyDescent="0.25">
      <c r="A1844">
        <v>1843</v>
      </c>
      <c r="B1844">
        <v>2</v>
      </c>
      <c r="C1844">
        <v>3</v>
      </c>
      <c r="D1844">
        <f>COUNTIF(tbl_ManagerSurvey[EmployeeID],tbl_ManagerSurvey[[#This Row],[EmployeeID]])</f>
        <v>1</v>
      </c>
    </row>
    <row r="1845" spans="1:4" x14ac:dyDescent="0.25">
      <c r="A1845">
        <v>1844</v>
      </c>
      <c r="B1845">
        <v>3</v>
      </c>
      <c r="C1845">
        <v>3</v>
      </c>
      <c r="D1845">
        <f>COUNTIF(tbl_ManagerSurvey[EmployeeID],tbl_ManagerSurvey[[#This Row],[EmployeeID]])</f>
        <v>1</v>
      </c>
    </row>
    <row r="1846" spans="1:4" x14ac:dyDescent="0.25">
      <c r="A1846">
        <v>1845</v>
      </c>
      <c r="B1846">
        <v>2</v>
      </c>
      <c r="C1846">
        <v>3</v>
      </c>
      <c r="D1846">
        <f>COUNTIF(tbl_ManagerSurvey[EmployeeID],tbl_ManagerSurvey[[#This Row],[EmployeeID]])</f>
        <v>1</v>
      </c>
    </row>
    <row r="1847" spans="1:4" x14ac:dyDescent="0.25">
      <c r="A1847">
        <v>1846</v>
      </c>
      <c r="B1847">
        <v>2</v>
      </c>
      <c r="C1847">
        <v>4</v>
      </c>
      <c r="D1847">
        <f>COUNTIF(tbl_ManagerSurvey[EmployeeID],tbl_ManagerSurvey[[#This Row],[EmployeeID]])</f>
        <v>1</v>
      </c>
    </row>
    <row r="1848" spans="1:4" x14ac:dyDescent="0.25">
      <c r="A1848">
        <v>1847</v>
      </c>
      <c r="B1848">
        <v>3</v>
      </c>
      <c r="C1848">
        <v>3</v>
      </c>
      <c r="D1848">
        <f>COUNTIF(tbl_ManagerSurvey[EmployeeID],tbl_ManagerSurvey[[#This Row],[EmployeeID]])</f>
        <v>1</v>
      </c>
    </row>
    <row r="1849" spans="1:4" x14ac:dyDescent="0.25">
      <c r="A1849">
        <v>1848</v>
      </c>
      <c r="B1849">
        <v>2</v>
      </c>
      <c r="C1849">
        <v>3</v>
      </c>
      <c r="D1849">
        <f>COUNTIF(tbl_ManagerSurvey[EmployeeID],tbl_ManagerSurvey[[#This Row],[EmployeeID]])</f>
        <v>1</v>
      </c>
    </row>
    <row r="1850" spans="1:4" x14ac:dyDescent="0.25">
      <c r="A1850">
        <v>1849</v>
      </c>
      <c r="B1850">
        <v>4</v>
      </c>
      <c r="C1850">
        <v>3</v>
      </c>
      <c r="D1850">
        <f>COUNTIF(tbl_ManagerSurvey[EmployeeID],tbl_ManagerSurvey[[#This Row],[EmployeeID]])</f>
        <v>1</v>
      </c>
    </row>
    <row r="1851" spans="1:4" x14ac:dyDescent="0.25">
      <c r="A1851">
        <v>1850</v>
      </c>
      <c r="B1851">
        <v>3</v>
      </c>
      <c r="C1851">
        <v>3</v>
      </c>
      <c r="D1851">
        <f>COUNTIF(tbl_ManagerSurvey[EmployeeID],tbl_ManagerSurvey[[#This Row],[EmployeeID]])</f>
        <v>1</v>
      </c>
    </row>
    <row r="1852" spans="1:4" x14ac:dyDescent="0.25">
      <c r="A1852">
        <v>1851</v>
      </c>
      <c r="B1852">
        <v>3</v>
      </c>
      <c r="C1852">
        <v>3</v>
      </c>
      <c r="D1852">
        <f>COUNTIF(tbl_ManagerSurvey[EmployeeID],tbl_ManagerSurvey[[#This Row],[EmployeeID]])</f>
        <v>1</v>
      </c>
    </row>
    <row r="1853" spans="1:4" x14ac:dyDescent="0.25">
      <c r="A1853">
        <v>1852</v>
      </c>
      <c r="B1853">
        <v>3</v>
      </c>
      <c r="C1853">
        <v>3</v>
      </c>
      <c r="D1853">
        <f>COUNTIF(tbl_ManagerSurvey[EmployeeID],tbl_ManagerSurvey[[#This Row],[EmployeeID]])</f>
        <v>1</v>
      </c>
    </row>
    <row r="1854" spans="1:4" x14ac:dyDescent="0.25">
      <c r="A1854">
        <v>1853</v>
      </c>
      <c r="B1854">
        <v>3</v>
      </c>
      <c r="C1854">
        <v>4</v>
      </c>
      <c r="D1854">
        <f>COUNTIF(tbl_ManagerSurvey[EmployeeID],tbl_ManagerSurvey[[#This Row],[EmployeeID]])</f>
        <v>1</v>
      </c>
    </row>
    <row r="1855" spans="1:4" x14ac:dyDescent="0.25">
      <c r="A1855">
        <v>1854</v>
      </c>
      <c r="B1855">
        <v>2</v>
      </c>
      <c r="C1855">
        <v>3</v>
      </c>
      <c r="D1855">
        <f>COUNTIF(tbl_ManagerSurvey[EmployeeID],tbl_ManagerSurvey[[#This Row],[EmployeeID]])</f>
        <v>1</v>
      </c>
    </row>
    <row r="1856" spans="1:4" x14ac:dyDescent="0.25">
      <c r="A1856">
        <v>1855</v>
      </c>
      <c r="B1856">
        <v>4</v>
      </c>
      <c r="C1856">
        <v>3</v>
      </c>
      <c r="D1856">
        <f>COUNTIF(tbl_ManagerSurvey[EmployeeID],tbl_ManagerSurvey[[#This Row],[EmployeeID]])</f>
        <v>1</v>
      </c>
    </row>
    <row r="1857" spans="1:4" x14ac:dyDescent="0.25">
      <c r="A1857">
        <v>1856</v>
      </c>
      <c r="B1857">
        <v>3</v>
      </c>
      <c r="C1857">
        <v>4</v>
      </c>
      <c r="D1857">
        <f>COUNTIF(tbl_ManagerSurvey[EmployeeID],tbl_ManagerSurvey[[#This Row],[EmployeeID]])</f>
        <v>1</v>
      </c>
    </row>
    <row r="1858" spans="1:4" x14ac:dyDescent="0.25">
      <c r="A1858">
        <v>1857</v>
      </c>
      <c r="B1858">
        <v>3</v>
      </c>
      <c r="C1858">
        <v>3</v>
      </c>
      <c r="D1858">
        <f>COUNTIF(tbl_ManagerSurvey[EmployeeID],tbl_ManagerSurvey[[#This Row],[EmployeeID]])</f>
        <v>1</v>
      </c>
    </row>
    <row r="1859" spans="1:4" x14ac:dyDescent="0.25">
      <c r="A1859">
        <v>1858</v>
      </c>
      <c r="B1859">
        <v>3</v>
      </c>
      <c r="C1859">
        <v>3</v>
      </c>
      <c r="D1859">
        <f>COUNTIF(tbl_ManagerSurvey[EmployeeID],tbl_ManagerSurvey[[#This Row],[EmployeeID]])</f>
        <v>1</v>
      </c>
    </row>
    <row r="1860" spans="1:4" x14ac:dyDescent="0.25">
      <c r="A1860">
        <v>1859</v>
      </c>
      <c r="B1860">
        <v>2</v>
      </c>
      <c r="C1860">
        <v>3</v>
      </c>
      <c r="D1860">
        <f>COUNTIF(tbl_ManagerSurvey[EmployeeID],tbl_ManagerSurvey[[#This Row],[EmployeeID]])</f>
        <v>1</v>
      </c>
    </row>
    <row r="1861" spans="1:4" x14ac:dyDescent="0.25">
      <c r="A1861">
        <v>1860</v>
      </c>
      <c r="B1861">
        <v>4</v>
      </c>
      <c r="C1861">
        <v>3</v>
      </c>
      <c r="D1861">
        <f>COUNTIF(tbl_ManagerSurvey[EmployeeID],tbl_ManagerSurvey[[#This Row],[EmployeeID]])</f>
        <v>1</v>
      </c>
    </row>
    <row r="1862" spans="1:4" x14ac:dyDescent="0.25">
      <c r="A1862">
        <v>1861</v>
      </c>
      <c r="B1862">
        <v>1</v>
      </c>
      <c r="C1862">
        <v>3</v>
      </c>
      <c r="D1862">
        <f>COUNTIF(tbl_ManagerSurvey[EmployeeID],tbl_ManagerSurvey[[#This Row],[EmployeeID]])</f>
        <v>1</v>
      </c>
    </row>
    <row r="1863" spans="1:4" x14ac:dyDescent="0.25">
      <c r="A1863">
        <v>1862</v>
      </c>
      <c r="B1863">
        <v>4</v>
      </c>
      <c r="C1863">
        <v>4</v>
      </c>
      <c r="D1863">
        <f>COUNTIF(tbl_ManagerSurvey[EmployeeID],tbl_ManagerSurvey[[#This Row],[EmployeeID]])</f>
        <v>1</v>
      </c>
    </row>
    <row r="1864" spans="1:4" x14ac:dyDescent="0.25">
      <c r="A1864">
        <v>1863</v>
      </c>
      <c r="B1864">
        <v>3</v>
      </c>
      <c r="C1864">
        <v>3</v>
      </c>
      <c r="D1864">
        <f>COUNTIF(tbl_ManagerSurvey[EmployeeID],tbl_ManagerSurvey[[#This Row],[EmployeeID]])</f>
        <v>1</v>
      </c>
    </row>
    <row r="1865" spans="1:4" x14ac:dyDescent="0.25">
      <c r="A1865">
        <v>1864</v>
      </c>
      <c r="B1865">
        <v>3</v>
      </c>
      <c r="C1865">
        <v>3</v>
      </c>
      <c r="D1865">
        <f>COUNTIF(tbl_ManagerSurvey[EmployeeID],tbl_ManagerSurvey[[#This Row],[EmployeeID]])</f>
        <v>1</v>
      </c>
    </row>
    <row r="1866" spans="1:4" x14ac:dyDescent="0.25">
      <c r="A1866">
        <v>1865</v>
      </c>
      <c r="B1866">
        <v>3</v>
      </c>
      <c r="C1866">
        <v>3</v>
      </c>
      <c r="D1866">
        <f>COUNTIF(tbl_ManagerSurvey[EmployeeID],tbl_ManagerSurvey[[#This Row],[EmployeeID]])</f>
        <v>1</v>
      </c>
    </row>
    <row r="1867" spans="1:4" x14ac:dyDescent="0.25">
      <c r="A1867">
        <v>1866</v>
      </c>
      <c r="B1867">
        <v>3</v>
      </c>
      <c r="C1867">
        <v>4</v>
      </c>
      <c r="D1867">
        <f>COUNTIF(tbl_ManagerSurvey[EmployeeID],tbl_ManagerSurvey[[#This Row],[EmployeeID]])</f>
        <v>1</v>
      </c>
    </row>
    <row r="1868" spans="1:4" x14ac:dyDescent="0.25">
      <c r="A1868">
        <v>1867</v>
      </c>
      <c r="B1868">
        <v>2</v>
      </c>
      <c r="C1868">
        <v>3</v>
      </c>
      <c r="D1868">
        <f>COUNTIF(tbl_ManagerSurvey[EmployeeID],tbl_ManagerSurvey[[#This Row],[EmployeeID]])</f>
        <v>1</v>
      </c>
    </row>
    <row r="1869" spans="1:4" x14ac:dyDescent="0.25">
      <c r="A1869">
        <v>1868</v>
      </c>
      <c r="B1869">
        <v>3</v>
      </c>
      <c r="C1869">
        <v>3</v>
      </c>
      <c r="D1869">
        <f>COUNTIF(tbl_ManagerSurvey[EmployeeID],tbl_ManagerSurvey[[#This Row],[EmployeeID]])</f>
        <v>1</v>
      </c>
    </row>
    <row r="1870" spans="1:4" x14ac:dyDescent="0.25">
      <c r="A1870">
        <v>1869</v>
      </c>
      <c r="B1870">
        <v>2</v>
      </c>
      <c r="C1870">
        <v>3</v>
      </c>
      <c r="D1870">
        <f>COUNTIF(tbl_ManagerSurvey[EmployeeID],tbl_ManagerSurvey[[#This Row],[EmployeeID]])</f>
        <v>1</v>
      </c>
    </row>
    <row r="1871" spans="1:4" x14ac:dyDescent="0.25">
      <c r="A1871">
        <v>1870</v>
      </c>
      <c r="B1871">
        <v>4</v>
      </c>
      <c r="C1871">
        <v>3</v>
      </c>
      <c r="D1871">
        <f>COUNTIF(tbl_ManagerSurvey[EmployeeID],tbl_ManagerSurvey[[#This Row],[EmployeeID]])</f>
        <v>1</v>
      </c>
    </row>
    <row r="1872" spans="1:4" x14ac:dyDescent="0.25">
      <c r="A1872">
        <v>1871</v>
      </c>
      <c r="B1872">
        <v>3</v>
      </c>
      <c r="C1872">
        <v>3</v>
      </c>
      <c r="D1872">
        <f>COUNTIF(tbl_ManagerSurvey[EmployeeID],tbl_ManagerSurvey[[#This Row],[EmployeeID]])</f>
        <v>1</v>
      </c>
    </row>
    <row r="1873" spans="1:4" x14ac:dyDescent="0.25">
      <c r="A1873">
        <v>1872</v>
      </c>
      <c r="B1873">
        <v>3</v>
      </c>
      <c r="C1873">
        <v>3</v>
      </c>
      <c r="D1873">
        <f>COUNTIF(tbl_ManagerSurvey[EmployeeID],tbl_ManagerSurvey[[#This Row],[EmployeeID]])</f>
        <v>1</v>
      </c>
    </row>
    <row r="1874" spans="1:4" x14ac:dyDescent="0.25">
      <c r="A1874">
        <v>1873</v>
      </c>
      <c r="B1874">
        <v>3</v>
      </c>
      <c r="C1874">
        <v>3</v>
      </c>
      <c r="D1874">
        <f>COUNTIF(tbl_ManagerSurvey[EmployeeID],tbl_ManagerSurvey[[#This Row],[EmployeeID]])</f>
        <v>1</v>
      </c>
    </row>
    <row r="1875" spans="1:4" x14ac:dyDescent="0.25">
      <c r="A1875">
        <v>1874</v>
      </c>
      <c r="B1875">
        <v>3</v>
      </c>
      <c r="C1875">
        <v>3</v>
      </c>
      <c r="D1875">
        <f>COUNTIF(tbl_ManagerSurvey[EmployeeID],tbl_ManagerSurvey[[#This Row],[EmployeeID]])</f>
        <v>1</v>
      </c>
    </row>
    <row r="1876" spans="1:4" x14ac:dyDescent="0.25">
      <c r="A1876">
        <v>1875</v>
      </c>
      <c r="B1876">
        <v>1</v>
      </c>
      <c r="C1876">
        <v>3</v>
      </c>
      <c r="D1876">
        <f>COUNTIF(tbl_ManagerSurvey[EmployeeID],tbl_ManagerSurvey[[#This Row],[EmployeeID]])</f>
        <v>1</v>
      </c>
    </row>
    <row r="1877" spans="1:4" x14ac:dyDescent="0.25">
      <c r="A1877">
        <v>1876</v>
      </c>
      <c r="B1877">
        <v>3</v>
      </c>
      <c r="C1877">
        <v>3</v>
      </c>
      <c r="D1877">
        <f>COUNTIF(tbl_ManagerSurvey[EmployeeID],tbl_ManagerSurvey[[#This Row],[EmployeeID]])</f>
        <v>1</v>
      </c>
    </row>
    <row r="1878" spans="1:4" x14ac:dyDescent="0.25">
      <c r="A1878">
        <v>1877</v>
      </c>
      <c r="B1878">
        <v>3</v>
      </c>
      <c r="C1878">
        <v>3</v>
      </c>
      <c r="D1878">
        <f>COUNTIF(tbl_ManagerSurvey[EmployeeID],tbl_ManagerSurvey[[#This Row],[EmployeeID]])</f>
        <v>1</v>
      </c>
    </row>
    <row r="1879" spans="1:4" x14ac:dyDescent="0.25">
      <c r="A1879">
        <v>1878</v>
      </c>
      <c r="B1879">
        <v>3</v>
      </c>
      <c r="C1879">
        <v>4</v>
      </c>
      <c r="D1879">
        <f>COUNTIF(tbl_ManagerSurvey[EmployeeID],tbl_ManagerSurvey[[#This Row],[EmployeeID]])</f>
        <v>1</v>
      </c>
    </row>
    <row r="1880" spans="1:4" x14ac:dyDescent="0.25">
      <c r="A1880">
        <v>1879</v>
      </c>
      <c r="B1880">
        <v>3</v>
      </c>
      <c r="C1880">
        <v>3</v>
      </c>
      <c r="D1880">
        <f>COUNTIF(tbl_ManagerSurvey[EmployeeID],tbl_ManagerSurvey[[#This Row],[EmployeeID]])</f>
        <v>1</v>
      </c>
    </row>
    <row r="1881" spans="1:4" x14ac:dyDescent="0.25">
      <c r="A1881">
        <v>1880</v>
      </c>
      <c r="B1881">
        <v>4</v>
      </c>
      <c r="C1881">
        <v>3</v>
      </c>
      <c r="D1881">
        <f>COUNTIF(tbl_ManagerSurvey[EmployeeID],tbl_ManagerSurvey[[#This Row],[EmployeeID]])</f>
        <v>1</v>
      </c>
    </row>
    <row r="1882" spans="1:4" x14ac:dyDescent="0.25">
      <c r="A1882">
        <v>1881</v>
      </c>
      <c r="B1882">
        <v>3</v>
      </c>
      <c r="C1882">
        <v>4</v>
      </c>
      <c r="D1882">
        <f>COUNTIF(tbl_ManagerSurvey[EmployeeID],tbl_ManagerSurvey[[#This Row],[EmployeeID]])</f>
        <v>1</v>
      </c>
    </row>
    <row r="1883" spans="1:4" x14ac:dyDescent="0.25">
      <c r="A1883">
        <v>1882</v>
      </c>
      <c r="B1883">
        <v>3</v>
      </c>
      <c r="C1883">
        <v>3</v>
      </c>
      <c r="D1883">
        <f>COUNTIF(tbl_ManagerSurvey[EmployeeID],tbl_ManagerSurvey[[#This Row],[EmployeeID]])</f>
        <v>1</v>
      </c>
    </row>
    <row r="1884" spans="1:4" x14ac:dyDescent="0.25">
      <c r="A1884">
        <v>1883</v>
      </c>
      <c r="B1884">
        <v>3</v>
      </c>
      <c r="C1884">
        <v>3</v>
      </c>
      <c r="D1884">
        <f>COUNTIF(tbl_ManagerSurvey[EmployeeID],tbl_ManagerSurvey[[#This Row],[EmployeeID]])</f>
        <v>1</v>
      </c>
    </row>
    <row r="1885" spans="1:4" x14ac:dyDescent="0.25">
      <c r="A1885">
        <v>1884</v>
      </c>
      <c r="B1885">
        <v>3</v>
      </c>
      <c r="C1885">
        <v>3</v>
      </c>
      <c r="D1885">
        <f>COUNTIF(tbl_ManagerSurvey[EmployeeID],tbl_ManagerSurvey[[#This Row],[EmployeeID]])</f>
        <v>1</v>
      </c>
    </row>
    <row r="1886" spans="1:4" x14ac:dyDescent="0.25">
      <c r="A1886">
        <v>1885</v>
      </c>
      <c r="B1886">
        <v>2</v>
      </c>
      <c r="C1886">
        <v>3</v>
      </c>
      <c r="D1886">
        <f>COUNTIF(tbl_ManagerSurvey[EmployeeID],tbl_ManagerSurvey[[#This Row],[EmployeeID]])</f>
        <v>1</v>
      </c>
    </row>
    <row r="1887" spans="1:4" x14ac:dyDescent="0.25">
      <c r="A1887">
        <v>1886</v>
      </c>
      <c r="B1887">
        <v>3</v>
      </c>
      <c r="C1887">
        <v>3</v>
      </c>
      <c r="D1887">
        <f>COUNTIF(tbl_ManagerSurvey[EmployeeID],tbl_ManagerSurvey[[#This Row],[EmployeeID]])</f>
        <v>1</v>
      </c>
    </row>
    <row r="1888" spans="1:4" x14ac:dyDescent="0.25">
      <c r="A1888">
        <v>1887</v>
      </c>
      <c r="B1888">
        <v>3</v>
      </c>
      <c r="C1888">
        <v>4</v>
      </c>
      <c r="D1888">
        <f>COUNTIF(tbl_ManagerSurvey[EmployeeID],tbl_ManagerSurvey[[#This Row],[EmployeeID]])</f>
        <v>1</v>
      </c>
    </row>
    <row r="1889" spans="1:4" x14ac:dyDescent="0.25">
      <c r="A1889">
        <v>1888</v>
      </c>
      <c r="B1889">
        <v>3</v>
      </c>
      <c r="C1889">
        <v>3</v>
      </c>
      <c r="D1889">
        <f>COUNTIF(tbl_ManagerSurvey[EmployeeID],tbl_ManagerSurvey[[#This Row],[EmployeeID]])</f>
        <v>1</v>
      </c>
    </row>
    <row r="1890" spans="1:4" x14ac:dyDescent="0.25">
      <c r="A1890">
        <v>1889</v>
      </c>
      <c r="B1890">
        <v>3</v>
      </c>
      <c r="C1890">
        <v>4</v>
      </c>
      <c r="D1890">
        <f>COUNTIF(tbl_ManagerSurvey[EmployeeID],tbl_ManagerSurvey[[#This Row],[EmployeeID]])</f>
        <v>1</v>
      </c>
    </row>
    <row r="1891" spans="1:4" x14ac:dyDescent="0.25">
      <c r="A1891">
        <v>1890</v>
      </c>
      <c r="B1891">
        <v>2</v>
      </c>
      <c r="C1891">
        <v>3</v>
      </c>
      <c r="D1891">
        <f>COUNTIF(tbl_ManagerSurvey[EmployeeID],tbl_ManagerSurvey[[#This Row],[EmployeeID]])</f>
        <v>1</v>
      </c>
    </row>
    <row r="1892" spans="1:4" x14ac:dyDescent="0.25">
      <c r="A1892">
        <v>1891</v>
      </c>
      <c r="B1892">
        <v>3</v>
      </c>
      <c r="C1892">
        <v>3</v>
      </c>
      <c r="D1892">
        <f>COUNTIF(tbl_ManagerSurvey[EmployeeID],tbl_ManagerSurvey[[#This Row],[EmployeeID]])</f>
        <v>1</v>
      </c>
    </row>
    <row r="1893" spans="1:4" x14ac:dyDescent="0.25">
      <c r="A1893">
        <v>1892</v>
      </c>
      <c r="B1893">
        <v>3</v>
      </c>
      <c r="C1893">
        <v>3</v>
      </c>
      <c r="D1893">
        <f>COUNTIF(tbl_ManagerSurvey[EmployeeID],tbl_ManagerSurvey[[#This Row],[EmployeeID]])</f>
        <v>1</v>
      </c>
    </row>
    <row r="1894" spans="1:4" x14ac:dyDescent="0.25">
      <c r="A1894">
        <v>1893</v>
      </c>
      <c r="B1894">
        <v>2</v>
      </c>
      <c r="C1894">
        <v>3</v>
      </c>
      <c r="D1894">
        <f>COUNTIF(tbl_ManagerSurvey[EmployeeID],tbl_ManagerSurvey[[#This Row],[EmployeeID]])</f>
        <v>1</v>
      </c>
    </row>
    <row r="1895" spans="1:4" x14ac:dyDescent="0.25">
      <c r="A1895">
        <v>1894</v>
      </c>
      <c r="B1895">
        <v>3</v>
      </c>
      <c r="C1895">
        <v>3</v>
      </c>
      <c r="D1895">
        <f>COUNTIF(tbl_ManagerSurvey[EmployeeID],tbl_ManagerSurvey[[#This Row],[EmployeeID]])</f>
        <v>1</v>
      </c>
    </row>
    <row r="1896" spans="1:4" x14ac:dyDescent="0.25">
      <c r="A1896">
        <v>1895</v>
      </c>
      <c r="B1896">
        <v>2</v>
      </c>
      <c r="C1896">
        <v>3</v>
      </c>
      <c r="D1896">
        <f>COUNTIF(tbl_ManagerSurvey[EmployeeID],tbl_ManagerSurvey[[#This Row],[EmployeeID]])</f>
        <v>1</v>
      </c>
    </row>
    <row r="1897" spans="1:4" x14ac:dyDescent="0.25">
      <c r="A1897">
        <v>1896</v>
      </c>
      <c r="B1897">
        <v>2</v>
      </c>
      <c r="C1897">
        <v>3</v>
      </c>
      <c r="D1897">
        <f>COUNTIF(tbl_ManagerSurvey[EmployeeID],tbl_ManagerSurvey[[#This Row],[EmployeeID]])</f>
        <v>1</v>
      </c>
    </row>
    <row r="1898" spans="1:4" x14ac:dyDescent="0.25">
      <c r="A1898">
        <v>1897</v>
      </c>
      <c r="B1898">
        <v>3</v>
      </c>
      <c r="C1898">
        <v>3</v>
      </c>
      <c r="D1898">
        <f>COUNTIF(tbl_ManagerSurvey[EmployeeID],tbl_ManagerSurvey[[#This Row],[EmployeeID]])</f>
        <v>1</v>
      </c>
    </row>
    <row r="1899" spans="1:4" x14ac:dyDescent="0.25">
      <c r="A1899">
        <v>1898</v>
      </c>
      <c r="B1899">
        <v>2</v>
      </c>
      <c r="C1899">
        <v>3</v>
      </c>
      <c r="D1899">
        <f>COUNTIF(tbl_ManagerSurvey[EmployeeID],tbl_ManagerSurvey[[#This Row],[EmployeeID]])</f>
        <v>1</v>
      </c>
    </row>
    <row r="1900" spans="1:4" x14ac:dyDescent="0.25">
      <c r="A1900">
        <v>1899</v>
      </c>
      <c r="B1900">
        <v>3</v>
      </c>
      <c r="C1900">
        <v>3</v>
      </c>
      <c r="D1900">
        <f>COUNTIF(tbl_ManagerSurvey[EmployeeID],tbl_ManagerSurvey[[#This Row],[EmployeeID]])</f>
        <v>1</v>
      </c>
    </row>
    <row r="1901" spans="1:4" x14ac:dyDescent="0.25">
      <c r="A1901">
        <v>1900</v>
      </c>
      <c r="B1901">
        <v>1</v>
      </c>
      <c r="C1901">
        <v>3</v>
      </c>
      <c r="D1901">
        <f>COUNTIF(tbl_ManagerSurvey[EmployeeID],tbl_ManagerSurvey[[#This Row],[EmployeeID]])</f>
        <v>1</v>
      </c>
    </row>
    <row r="1902" spans="1:4" x14ac:dyDescent="0.25">
      <c r="A1902">
        <v>1901</v>
      </c>
      <c r="B1902">
        <v>3</v>
      </c>
      <c r="C1902">
        <v>3</v>
      </c>
      <c r="D1902">
        <f>COUNTIF(tbl_ManagerSurvey[EmployeeID],tbl_ManagerSurvey[[#This Row],[EmployeeID]])</f>
        <v>1</v>
      </c>
    </row>
    <row r="1903" spans="1:4" x14ac:dyDescent="0.25">
      <c r="A1903">
        <v>1902</v>
      </c>
      <c r="B1903">
        <v>3</v>
      </c>
      <c r="C1903">
        <v>3</v>
      </c>
      <c r="D1903">
        <f>COUNTIF(tbl_ManagerSurvey[EmployeeID],tbl_ManagerSurvey[[#This Row],[EmployeeID]])</f>
        <v>1</v>
      </c>
    </row>
    <row r="1904" spans="1:4" x14ac:dyDescent="0.25">
      <c r="A1904">
        <v>1903</v>
      </c>
      <c r="B1904">
        <v>3</v>
      </c>
      <c r="C1904">
        <v>3</v>
      </c>
      <c r="D1904">
        <f>COUNTIF(tbl_ManagerSurvey[EmployeeID],tbl_ManagerSurvey[[#This Row],[EmployeeID]])</f>
        <v>1</v>
      </c>
    </row>
    <row r="1905" spans="1:4" x14ac:dyDescent="0.25">
      <c r="A1905">
        <v>1904</v>
      </c>
      <c r="B1905">
        <v>2</v>
      </c>
      <c r="C1905">
        <v>3</v>
      </c>
      <c r="D1905">
        <f>COUNTIF(tbl_ManagerSurvey[EmployeeID],tbl_ManagerSurvey[[#This Row],[EmployeeID]])</f>
        <v>1</v>
      </c>
    </row>
    <row r="1906" spans="1:4" x14ac:dyDescent="0.25">
      <c r="A1906">
        <v>1905</v>
      </c>
      <c r="B1906">
        <v>3</v>
      </c>
      <c r="C1906">
        <v>4</v>
      </c>
      <c r="D1906">
        <f>COUNTIF(tbl_ManagerSurvey[EmployeeID],tbl_ManagerSurvey[[#This Row],[EmployeeID]])</f>
        <v>1</v>
      </c>
    </row>
    <row r="1907" spans="1:4" x14ac:dyDescent="0.25">
      <c r="A1907">
        <v>1906</v>
      </c>
      <c r="B1907">
        <v>3</v>
      </c>
      <c r="C1907">
        <v>3</v>
      </c>
      <c r="D1907">
        <f>COUNTIF(tbl_ManagerSurvey[EmployeeID],tbl_ManagerSurvey[[#This Row],[EmployeeID]])</f>
        <v>1</v>
      </c>
    </row>
    <row r="1908" spans="1:4" x14ac:dyDescent="0.25">
      <c r="A1908">
        <v>1907</v>
      </c>
      <c r="B1908">
        <v>3</v>
      </c>
      <c r="C1908">
        <v>3</v>
      </c>
      <c r="D1908">
        <f>COUNTIF(tbl_ManagerSurvey[EmployeeID],tbl_ManagerSurvey[[#This Row],[EmployeeID]])</f>
        <v>1</v>
      </c>
    </row>
    <row r="1909" spans="1:4" x14ac:dyDescent="0.25">
      <c r="A1909">
        <v>1908</v>
      </c>
      <c r="B1909">
        <v>2</v>
      </c>
      <c r="C1909">
        <v>3</v>
      </c>
      <c r="D1909">
        <f>COUNTIF(tbl_ManagerSurvey[EmployeeID],tbl_ManagerSurvey[[#This Row],[EmployeeID]])</f>
        <v>1</v>
      </c>
    </row>
    <row r="1910" spans="1:4" x14ac:dyDescent="0.25">
      <c r="A1910">
        <v>1909</v>
      </c>
      <c r="B1910">
        <v>3</v>
      </c>
      <c r="C1910">
        <v>3</v>
      </c>
      <c r="D1910">
        <f>COUNTIF(tbl_ManagerSurvey[EmployeeID],tbl_ManagerSurvey[[#This Row],[EmployeeID]])</f>
        <v>1</v>
      </c>
    </row>
    <row r="1911" spans="1:4" x14ac:dyDescent="0.25">
      <c r="A1911">
        <v>1910</v>
      </c>
      <c r="B1911">
        <v>3</v>
      </c>
      <c r="C1911">
        <v>3</v>
      </c>
      <c r="D1911">
        <f>COUNTIF(tbl_ManagerSurvey[EmployeeID],tbl_ManagerSurvey[[#This Row],[EmployeeID]])</f>
        <v>1</v>
      </c>
    </row>
    <row r="1912" spans="1:4" x14ac:dyDescent="0.25">
      <c r="A1912">
        <v>1911</v>
      </c>
      <c r="B1912">
        <v>2</v>
      </c>
      <c r="C1912">
        <v>3</v>
      </c>
      <c r="D1912">
        <f>COUNTIF(tbl_ManagerSurvey[EmployeeID],tbl_ManagerSurvey[[#This Row],[EmployeeID]])</f>
        <v>1</v>
      </c>
    </row>
    <row r="1913" spans="1:4" x14ac:dyDescent="0.25">
      <c r="A1913">
        <v>1912</v>
      </c>
      <c r="B1913">
        <v>3</v>
      </c>
      <c r="C1913">
        <v>3</v>
      </c>
      <c r="D1913">
        <f>COUNTIF(tbl_ManagerSurvey[EmployeeID],tbl_ManagerSurvey[[#This Row],[EmployeeID]])</f>
        <v>1</v>
      </c>
    </row>
    <row r="1914" spans="1:4" x14ac:dyDescent="0.25">
      <c r="A1914">
        <v>1913</v>
      </c>
      <c r="B1914">
        <v>1</v>
      </c>
      <c r="C1914">
        <v>3</v>
      </c>
      <c r="D1914">
        <f>COUNTIF(tbl_ManagerSurvey[EmployeeID],tbl_ManagerSurvey[[#This Row],[EmployeeID]])</f>
        <v>1</v>
      </c>
    </row>
    <row r="1915" spans="1:4" x14ac:dyDescent="0.25">
      <c r="A1915">
        <v>1914</v>
      </c>
      <c r="B1915">
        <v>3</v>
      </c>
      <c r="C1915">
        <v>3</v>
      </c>
      <c r="D1915">
        <f>COUNTIF(tbl_ManagerSurvey[EmployeeID],tbl_ManagerSurvey[[#This Row],[EmployeeID]])</f>
        <v>1</v>
      </c>
    </row>
    <row r="1916" spans="1:4" x14ac:dyDescent="0.25">
      <c r="A1916">
        <v>1915</v>
      </c>
      <c r="B1916">
        <v>2</v>
      </c>
      <c r="C1916">
        <v>3</v>
      </c>
      <c r="D1916">
        <f>COUNTIF(tbl_ManagerSurvey[EmployeeID],tbl_ManagerSurvey[[#This Row],[EmployeeID]])</f>
        <v>1</v>
      </c>
    </row>
    <row r="1917" spans="1:4" x14ac:dyDescent="0.25">
      <c r="A1917">
        <v>1916</v>
      </c>
      <c r="B1917">
        <v>3</v>
      </c>
      <c r="C1917">
        <v>4</v>
      </c>
      <c r="D1917">
        <f>COUNTIF(tbl_ManagerSurvey[EmployeeID],tbl_ManagerSurvey[[#This Row],[EmployeeID]])</f>
        <v>1</v>
      </c>
    </row>
    <row r="1918" spans="1:4" x14ac:dyDescent="0.25">
      <c r="A1918">
        <v>1917</v>
      </c>
      <c r="B1918">
        <v>1</v>
      </c>
      <c r="C1918">
        <v>3</v>
      </c>
      <c r="D1918">
        <f>COUNTIF(tbl_ManagerSurvey[EmployeeID],tbl_ManagerSurvey[[#This Row],[EmployeeID]])</f>
        <v>1</v>
      </c>
    </row>
    <row r="1919" spans="1:4" x14ac:dyDescent="0.25">
      <c r="A1919">
        <v>1918</v>
      </c>
      <c r="B1919">
        <v>2</v>
      </c>
      <c r="C1919">
        <v>3</v>
      </c>
      <c r="D1919">
        <f>COUNTIF(tbl_ManagerSurvey[EmployeeID],tbl_ManagerSurvey[[#This Row],[EmployeeID]])</f>
        <v>1</v>
      </c>
    </row>
    <row r="1920" spans="1:4" x14ac:dyDescent="0.25">
      <c r="A1920">
        <v>1919</v>
      </c>
      <c r="B1920">
        <v>3</v>
      </c>
      <c r="C1920">
        <v>3</v>
      </c>
      <c r="D1920">
        <f>COUNTIF(tbl_ManagerSurvey[EmployeeID],tbl_ManagerSurvey[[#This Row],[EmployeeID]])</f>
        <v>1</v>
      </c>
    </row>
    <row r="1921" spans="1:4" x14ac:dyDescent="0.25">
      <c r="A1921">
        <v>1920</v>
      </c>
      <c r="B1921">
        <v>3</v>
      </c>
      <c r="C1921">
        <v>3</v>
      </c>
      <c r="D1921">
        <f>COUNTIF(tbl_ManagerSurvey[EmployeeID],tbl_ManagerSurvey[[#This Row],[EmployeeID]])</f>
        <v>1</v>
      </c>
    </row>
    <row r="1922" spans="1:4" x14ac:dyDescent="0.25">
      <c r="A1922">
        <v>1921</v>
      </c>
      <c r="B1922">
        <v>3</v>
      </c>
      <c r="C1922">
        <v>3</v>
      </c>
      <c r="D1922">
        <f>COUNTIF(tbl_ManagerSurvey[EmployeeID],tbl_ManagerSurvey[[#This Row],[EmployeeID]])</f>
        <v>1</v>
      </c>
    </row>
    <row r="1923" spans="1:4" x14ac:dyDescent="0.25">
      <c r="A1923">
        <v>1922</v>
      </c>
      <c r="B1923">
        <v>3</v>
      </c>
      <c r="C1923">
        <v>4</v>
      </c>
      <c r="D1923">
        <f>COUNTIF(tbl_ManagerSurvey[EmployeeID],tbl_ManagerSurvey[[#This Row],[EmployeeID]])</f>
        <v>1</v>
      </c>
    </row>
    <row r="1924" spans="1:4" x14ac:dyDescent="0.25">
      <c r="A1924">
        <v>1923</v>
      </c>
      <c r="B1924">
        <v>3</v>
      </c>
      <c r="C1924">
        <v>3</v>
      </c>
      <c r="D1924">
        <f>COUNTIF(tbl_ManagerSurvey[EmployeeID],tbl_ManagerSurvey[[#This Row],[EmployeeID]])</f>
        <v>1</v>
      </c>
    </row>
    <row r="1925" spans="1:4" x14ac:dyDescent="0.25">
      <c r="A1925">
        <v>1924</v>
      </c>
      <c r="B1925">
        <v>2</v>
      </c>
      <c r="C1925">
        <v>3</v>
      </c>
      <c r="D1925">
        <f>COUNTIF(tbl_ManagerSurvey[EmployeeID],tbl_ManagerSurvey[[#This Row],[EmployeeID]])</f>
        <v>1</v>
      </c>
    </row>
    <row r="1926" spans="1:4" x14ac:dyDescent="0.25">
      <c r="A1926">
        <v>1925</v>
      </c>
      <c r="B1926">
        <v>3</v>
      </c>
      <c r="C1926">
        <v>3</v>
      </c>
      <c r="D1926">
        <f>COUNTIF(tbl_ManagerSurvey[EmployeeID],tbl_ManagerSurvey[[#This Row],[EmployeeID]])</f>
        <v>1</v>
      </c>
    </row>
    <row r="1927" spans="1:4" x14ac:dyDescent="0.25">
      <c r="A1927">
        <v>1926</v>
      </c>
      <c r="B1927">
        <v>3</v>
      </c>
      <c r="C1927">
        <v>3</v>
      </c>
      <c r="D1927">
        <f>COUNTIF(tbl_ManagerSurvey[EmployeeID],tbl_ManagerSurvey[[#This Row],[EmployeeID]])</f>
        <v>1</v>
      </c>
    </row>
    <row r="1928" spans="1:4" x14ac:dyDescent="0.25">
      <c r="A1928">
        <v>1927</v>
      </c>
      <c r="B1928">
        <v>2</v>
      </c>
      <c r="C1928">
        <v>4</v>
      </c>
      <c r="D1928">
        <f>COUNTIF(tbl_ManagerSurvey[EmployeeID],tbl_ManagerSurvey[[#This Row],[EmployeeID]])</f>
        <v>1</v>
      </c>
    </row>
    <row r="1929" spans="1:4" x14ac:dyDescent="0.25">
      <c r="A1929">
        <v>1928</v>
      </c>
      <c r="B1929">
        <v>2</v>
      </c>
      <c r="C1929">
        <v>3</v>
      </c>
      <c r="D1929">
        <f>COUNTIF(tbl_ManagerSurvey[EmployeeID],tbl_ManagerSurvey[[#This Row],[EmployeeID]])</f>
        <v>1</v>
      </c>
    </row>
    <row r="1930" spans="1:4" x14ac:dyDescent="0.25">
      <c r="A1930">
        <v>1929</v>
      </c>
      <c r="B1930">
        <v>3</v>
      </c>
      <c r="C1930">
        <v>3</v>
      </c>
      <c r="D1930">
        <f>COUNTIF(tbl_ManagerSurvey[EmployeeID],tbl_ManagerSurvey[[#This Row],[EmployeeID]])</f>
        <v>1</v>
      </c>
    </row>
    <row r="1931" spans="1:4" x14ac:dyDescent="0.25">
      <c r="A1931">
        <v>1930</v>
      </c>
      <c r="B1931">
        <v>3</v>
      </c>
      <c r="C1931">
        <v>3</v>
      </c>
      <c r="D1931">
        <f>COUNTIF(tbl_ManagerSurvey[EmployeeID],tbl_ManagerSurvey[[#This Row],[EmployeeID]])</f>
        <v>1</v>
      </c>
    </row>
    <row r="1932" spans="1:4" x14ac:dyDescent="0.25">
      <c r="A1932">
        <v>1931</v>
      </c>
      <c r="B1932">
        <v>4</v>
      </c>
      <c r="C1932">
        <v>3</v>
      </c>
      <c r="D1932">
        <f>COUNTIF(tbl_ManagerSurvey[EmployeeID],tbl_ManagerSurvey[[#This Row],[EmployeeID]])</f>
        <v>1</v>
      </c>
    </row>
    <row r="1933" spans="1:4" x14ac:dyDescent="0.25">
      <c r="A1933">
        <v>1932</v>
      </c>
      <c r="B1933">
        <v>3</v>
      </c>
      <c r="C1933">
        <v>3</v>
      </c>
      <c r="D1933">
        <f>COUNTIF(tbl_ManagerSurvey[EmployeeID],tbl_ManagerSurvey[[#This Row],[EmployeeID]])</f>
        <v>1</v>
      </c>
    </row>
    <row r="1934" spans="1:4" x14ac:dyDescent="0.25">
      <c r="A1934">
        <v>1933</v>
      </c>
      <c r="B1934">
        <v>2</v>
      </c>
      <c r="C1934">
        <v>3</v>
      </c>
      <c r="D1934">
        <f>COUNTIF(tbl_ManagerSurvey[EmployeeID],tbl_ManagerSurvey[[#This Row],[EmployeeID]])</f>
        <v>1</v>
      </c>
    </row>
    <row r="1935" spans="1:4" x14ac:dyDescent="0.25">
      <c r="A1935">
        <v>1934</v>
      </c>
      <c r="B1935">
        <v>3</v>
      </c>
      <c r="C1935">
        <v>3</v>
      </c>
      <c r="D1935">
        <f>COUNTIF(tbl_ManagerSurvey[EmployeeID],tbl_ManagerSurvey[[#This Row],[EmployeeID]])</f>
        <v>1</v>
      </c>
    </row>
    <row r="1936" spans="1:4" x14ac:dyDescent="0.25">
      <c r="A1936">
        <v>1935</v>
      </c>
      <c r="B1936">
        <v>2</v>
      </c>
      <c r="C1936">
        <v>3</v>
      </c>
      <c r="D1936">
        <f>COUNTIF(tbl_ManagerSurvey[EmployeeID],tbl_ManagerSurvey[[#This Row],[EmployeeID]])</f>
        <v>1</v>
      </c>
    </row>
    <row r="1937" spans="1:4" x14ac:dyDescent="0.25">
      <c r="A1937">
        <v>1936</v>
      </c>
      <c r="B1937">
        <v>3</v>
      </c>
      <c r="C1937">
        <v>3</v>
      </c>
      <c r="D1937">
        <f>COUNTIF(tbl_ManagerSurvey[EmployeeID],tbl_ManagerSurvey[[#This Row],[EmployeeID]])</f>
        <v>1</v>
      </c>
    </row>
    <row r="1938" spans="1:4" x14ac:dyDescent="0.25">
      <c r="A1938">
        <v>1937</v>
      </c>
      <c r="B1938">
        <v>3</v>
      </c>
      <c r="C1938">
        <v>3</v>
      </c>
      <c r="D1938">
        <f>COUNTIF(tbl_ManagerSurvey[EmployeeID],tbl_ManagerSurvey[[#This Row],[EmployeeID]])</f>
        <v>1</v>
      </c>
    </row>
    <row r="1939" spans="1:4" x14ac:dyDescent="0.25">
      <c r="A1939">
        <v>1938</v>
      </c>
      <c r="B1939">
        <v>2</v>
      </c>
      <c r="C1939">
        <v>3</v>
      </c>
      <c r="D1939">
        <f>COUNTIF(tbl_ManagerSurvey[EmployeeID],tbl_ManagerSurvey[[#This Row],[EmployeeID]])</f>
        <v>1</v>
      </c>
    </row>
    <row r="1940" spans="1:4" x14ac:dyDescent="0.25">
      <c r="A1940">
        <v>1939</v>
      </c>
      <c r="B1940">
        <v>3</v>
      </c>
      <c r="C1940">
        <v>3</v>
      </c>
      <c r="D1940">
        <f>COUNTIF(tbl_ManagerSurvey[EmployeeID],tbl_ManagerSurvey[[#This Row],[EmployeeID]])</f>
        <v>1</v>
      </c>
    </row>
    <row r="1941" spans="1:4" x14ac:dyDescent="0.25">
      <c r="A1941">
        <v>1940</v>
      </c>
      <c r="B1941">
        <v>3</v>
      </c>
      <c r="C1941">
        <v>3</v>
      </c>
      <c r="D1941">
        <f>COUNTIF(tbl_ManagerSurvey[EmployeeID],tbl_ManagerSurvey[[#This Row],[EmployeeID]])</f>
        <v>1</v>
      </c>
    </row>
    <row r="1942" spans="1:4" x14ac:dyDescent="0.25">
      <c r="A1942">
        <v>1941</v>
      </c>
      <c r="B1942">
        <v>3</v>
      </c>
      <c r="C1942">
        <v>3</v>
      </c>
      <c r="D1942">
        <f>COUNTIF(tbl_ManagerSurvey[EmployeeID],tbl_ManagerSurvey[[#This Row],[EmployeeID]])</f>
        <v>1</v>
      </c>
    </row>
    <row r="1943" spans="1:4" x14ac:dyDescent="0.25">
      <c r="A1943">
        <v>1942</v>
      </c>
      <c r="B1943">
        <v>3</v>
      </c>
      <c r="C1943">
        <v>3</v>
      </c>
      <c r="D1943">
        <f>COUNTIF(tbl_ManagerSurvey[EmployeeID],tbl_ManagerSurvey[[#This Row],[EmployeeID]])</f>
        <v>1</v>
      </c>
    </row>
    <row r="1944" spans="1:4" x14ac:dyDescent="0.25">
      <c r="A1944">
        <v>1943</v>
      </c>
      <c r="B1944">
        <v>2</v>
      </c>
      <c r="C1944">
        <v>3</v>
      </c>
      <c r="D1944">
        <f>COUNTIF(tbl_ManagerSurvey[EmployeeID],tbl_ManagerSurvey[[#This Row],[EmployeeID]])</f>
        <v>1</v>
      </c>
    </row>
    <row r="1945" spans="1:4" x14ac:dyDescent="0.25">
      <c r="A1945">
        <v>1944</v>
      </c>
      <c r="B1945">
        <v>3</v>
      </c>
      <c r="C1945">
        <v>3</v>
      </c>
      <c r="D1945">
        <f>COUNTIF(tbl_ManagerSurvey[EmployeeID],tbl_ManagerSurvey[[#This Row],[EmployeeID]])</f>
        <v>1</v>
      </c>
    </row>
    <row r="1946" spans="1:4" x14ac:dyDescent="0.25">
      <c r="A1946">
        <v>1945</v>
      </c>
      <c r="B1946">
        <v>3</v>
      </c>
      <c r="C1946">
        <v>3</v>
      </c>
      <c r="D1946">
        <f>COUNTIF(tbl_ManagerSurvey[EmployeeID],tbl_ManagerSurvey[[#This Row],[EmployeeID]])</f>
        <v>1</v>
      </c>
    </row>
    <row r="1947" spans="1:4" x14ac:dyDescent="0.25">
      <c r="A1947">
        <v>1946</v>
      </c>
      <c r="B1947">
        <v>3</v>
      </c>
      <c r="C1947">
        <v>4</v>
      </c>
      <c r="D1947">
        <f>COUNTIF(tbl_ManagerSurvey[EmployeeID],tbl_ManagerSurvey[[#This Row],[EmployeeID]])</f>
        <v>1</v>
      </c>
    </row>
    <row r="1948" spans="1:4" x14ac:dyDescent="0.25">
      <c r="A1948">
        <v>1947</v>
      </c>
      <c r="B1948">
        <v>3</v>
      </c>
      <c r="C1948">
        <v>4</v>
      </c>
      <c r="D1948">
        <f>COUNTIF(tbl_ManagerSurvey[EmployeeID],tbl_ManagerSurvey[[#This Row],[EmployeeID]])</f>
        <v>1</v>
      </c>
    </row>
    <row r="1949" spans="1:4" x14ac:dyDescent="0.25">
      <c r="A1949">
        <v>1948</v>
      </c>
      <c r="B1949">
        <v>3</v>
      </c>
      <c r="C1949">
        <v>3</v>
      </c>
      <c r="D1949">
        <f>COUNTIF(tbl_ManagerSurvey[EmployeeID],tbl_ManagerSurvey[[#This Row],[EmployeeID]])</f>
        <v>1</v>
      </c>
    </row>
    <row r="1950" spans="1:4" x14ac:dyDescent="0.25">
      <c r="A1950">
        <v>1949</v>
      </c>
      <c r="B1950">
        <v>3</v>
      </c>
      <c r="C1950">
        <v>3</v>
      </c>
      <c r="D1950">
        <f>COUNTIF(tbl_ManagerSurvey[EmployeeID],tbl_ManagerSurvey[[#This Row],[EmployeeID]])</f>
        <v>1</v>
      </c>
    </row>
    <row r="1951" spans="1:4" x14ac:dyDescent="0.25">
      <c r="A1951">
        <v>1950</v>
      </c>
      <c r="B1951">
        <v>3</v>
      </c>
      <c r="C1951">
        <v>3</v>
      </c>
      <c r="D1951">
        <f>COUNTIF(tbl_ManagerSurvey[EmployeeID],tbl_ManagerSurvey[[#This Row],[EmployeeID]])</f>
        <v>1</v>
      </c>
    </row>
    <row r="1952" spans="1:4" x14ac:dyDescent="0.25">
      <c r="A1952">
        <v>1951</v>
      </c>
      <c r="B1952">
        <v>4</v>
      </c>
      <c r="C1952">
        <v>3</v>
      </c>
      <c r="D1952">
        <f>COUNTIF(tbl_ManagerSurvey[EmployeeID],tbl_ManagerSurvey[[#This Row],[EmployeeID]])</f>
        <v>1</v>
      </c>
    </row>
    <row r="1953" spans="1:4" x14ac:dyDescent="0.25">
      <c r="A1953">
        <v>1952</v>
      </c>
      <c r="B1953">
        <v>3</v>
      </c>
      <c r="C1953">
        <v>3</v>
      </c>
      <c r="D1953">
        <f>COUNTIF(tbl_ManagerSurvey[EmployeeID],tbl_ManagerSurvey[[#This Row],[EmployeeID]])</f>
        <v>1</v>
      </c>
    </row>
    <row r="1954" spans="1:4" x14ac:dyDescent="0.25">
      <c r="A1954">
        <v>1953</v>
      </c>
      <c r="B1954">
        <v>3</v>
      </c>
      <c r="C1954">
        <v>3</v>
      </c>
      <c r="D1954">
        <f>COUNTIF(tbl_ManagerSurvey[EmployeeID],tbl_ManagerSurvey[[#This Row],[EmployeeID]])</f>
        <v>1</v>
      </c>
    </row>
    <row r="1955" spans="1:4" x14ac:dyDescent="0.25">
      <c r="A1955">
        <v>1954</v>
      </c>
      <c r="B1955">
        <v>4</v>
      </c>
      <c r="C1955">
        <v>3</v>
      </c>
      <c r="D1955">
        <f>COUNTIF(tbl_ManagerSurvey[EmployeeID],tbl_ManagerSurvey[[#This Row],[EmployeeID]])</f>
        <v>1</v>
      </c>
    </row>
    <row r="1956" spans="1:4" x14ac:dyDescent="0.25">
      <c r="A1956">
        <v>1955</v>
      </c>
      <c r="B1956">
        <v>4</v>
      </c>
      <c r="C1956">
        <v>4</v>
      </c>
      <c r="D1956">
        <f>COUNTIF(tbl_ManagerSurvey[EmployeeID],tbl_ManagerSurvey[[#This Row],[EmployeeID]])</f>
        <v>1</v>
      </c>
    </row>
    <row r="1957" spans="1:4" x14ac:dyDescent="0.25">
      <c r="A1957">
        <v>1956</v>
      </c>
      <c r="B1957">
        <v>2</v>
      </c>
      <c r="C1957">
        <v>3</v>
      </c>
      <c r="D1957">
        <f>COUNTIF(tbl_ManagerSurvey[EmployeeID],tbl_ManagerSurvey[[#This Row],[EmployeeID]])</f>
        <v>1</v>
      </c>
    </row>
    <row r="1958" spans="1:4" x14ac:dyDescent="0.25">
      <c r="A1958">
        <v>1957</v>
      </c>
      <c r="B1958">
        <v>4</v>
      </c>
      <c r="C1958">
        <v>3</v>
      </c>
      <c r="D1958">
        <f>COUNTIF(tbl_ManagerSurvey[EmployeeID],tbl_ManagerSurvey[[#This Row],[EmployeeID]])</f>
        <v>1</v>
      </c>
    </row>
    <row r="1959" spans="1:4" x14ac:dyDescent="0.25">
      <c r="A1959">
        <v>1958</v>
      </c>
      <c r="B1959">
        <v>2</v>
      </c>
      <c r="C1959">
        <v>3</v>
      </c>
      <c r="D1959">
        <f>COUNTIF(tbl_ManagerSurvey[EmployeeID],tbl_ManagerSurvey[[#This Row],[EmployeeID]])</f>
        <v>1</v>
      </c>
    </row>
    <row r="1960" spans="1:4" x14ac:dyDescent="0.25">
      <c r="A1960">
        <v>1959</v>
      </c>
      <c r="B1960">
        <v>3</v>
      </c>
      <c r="C1960">
        <v>3</v>
      </c>
      <c r="D1960">
        <f>COUNTIF(tbl_ManagerSurvey[EmployeeID],tbl_ManagerSurvey[[#This Row],[EmployeeID]])</f>
        <v>1</v>
      </c>
    </row>
    <row r="1961" spans="1:4" x14ac:dyDescent="0.25">
      <c r="A1961">
        <v>1960</v>
      </c>
      <c r="B1961">
        <v>4</v>
      </c>
      <c r="C1961">
        <v>3</v>
      </c>
      <c r="D1961">
        <f>COUNTIF(tbl_ManagerSurvey[EmployeeID],tbl_ManagerSurvey[[#This Row],[EmployeeID]])</f>
        <v>1</v>
      </c>
    </row>
    <row r="1962" spans="1:4" x14ac:dyDescent="0.25">
      <c r="A1962">
        <v>1961</v>
      </c>
      <c r="B1962">
        <v>2</v>
      </c>
      <c r="C1962">
        <v>3</v>
      </c>
      <c r="D1962">
        <f>COUNTIF(tbl_ManagerSurvey[EmployeeID],tbl_ManagerSurvey[[#This Row],[EmployeeID]])</f>
        <v>1</v>
      </c>
    </row>
    <row r="1963" spans="1:4" x14ac:dyDescent="0.25">
      <c r="A1963">
        <v>1962</v>
      </c>
      <c r="B1963">
        <v>4</v>
      </c>
      <c r="C1963">
        <v>3</v>
      </c>
      <c r="D1963">
        <f>COUNTIF(tbl_ManagerSurvey[EmployeeID],tbl_ManagerSurvey[[#This Row],[EmployeeID]])</f>
        <v>1</v>
      </c>
    </row>
    <row r="1964" spans="1:4" x14ac:dyDescent="0.25">
      <c r="A1964">
        <v>1963</v>
      </c>
      <c r="B1964">
        <v>3</v>
      </c>
      <c r="C1964">
        <v>3</v>
      </c>
      <c r="D1964">
        <f>COUNTIF(tbl_ManagerSurvey[EmployeeID],tbl_ManagerSurvey[[#This Row],[EmployeeID]])</f>
        <v>1</v>
      </c>
    </row>
    <row r="1965" spans="1:4" x14ac:dyDescent="0.25">
      <c r="A1965">
        <v>1964</v>
      </c>
      <c r="B1965">
        <v>2</v>
      </c>
      <c r="C1965">
        <v>3</v>
      </c>
      <c r="D1965">
        <f>COUNTIF(tbl_ManagerSurvey[EmployeeID],tbl_ManagerSurvey[[#This Row],[EmployeeID]])</f>
        <v>1</v>
      </c>
    </row>
    <row r="1966" spans="1:4" x14ac:dyDescent="0.25">
      <c r="A1966">
        <v>1965</v>
      </c>
      <c r="B1966">
        <v>3</v>
      </c>
      <c r="C1966">
        <v>3</v>
      </c>
      <c r="D1966">
        <f>COUNTIF(tbl_ManagerSurvey[EmployeeID],tbl_ManagerSurvey[[#This Row],[EmployeeID]])</f>
        <v>1</v>
      </c>
    </row>
    <row r="1967" spans="1:4" x14ac:dyDescent="0.25">
      <c r="A1967">
        <v>1966</v>
      </c>
      <c r="B1967">
        <v>4</v>
      </c>
      <c r="C1967">
        <v>3</v>
      </c>
      <c r="D1967">
        <f>COUNTIF(tbl_ManagerSurvey[EmployeeID],tbl_ManagerSurvey[[#This Row],[EmployeeID]])</f>
        <v>1</v>
      </c>
    </row>
    <row r="1968" spans="1:4" x14ac:dyDescent="0.25">
      <c r="A1968">
        <v>1967</v>
      </c>
      <c r="B1968">
        <v>3</v>
      </c>
      <c r="C1968">
        <v>3</v>
      </c>
      <c r="D1968">
        <f>COUNTIF(tbl_ManagerSurvey[EmployeeID],tbl_ManagerSurvey[[#This Row],[EmployeeID]])</f>
        <v>1</v>
      </c>
    </row>
    <row r="1969" spans="1:4" x14ac:dyDescent="0.25">
      <c r="A1969">
        <v>1968</v>
      </c>
      <c r="B1969">
        <v>2</v>
      </c>
      <c r="C1969">
        <v>3</v>
      </c>
      <c r="D1969">
        <f>COUNTIF(tbl_ManagerSurvey[EmployeeID],tbl_ManagerSurvey[[#This Row],[EmployeeID]])</f>
        <v>1</v>
      </c>
    </row>
    <row r="1970" spans="1:4" x14ac:dyDescent="0.25">
      <c r="A1970">
        <v>1969</v>
      </c>
      <c r="B1970">
        <v>1</v>
      </c>
      <c r="C1970">
        <v>4</v>
      </c>
      <c r="D1970">
        <f>COUNTIF(tbl_ManagerSurvey[EmployeeID],tbl_ManagerSurvey[[#This Row],[EmployeeID]])</f>
        <v>1</v>
      </c>
    </row>
    <row r="1971" spans="1:4" x14ac:dyDescent="0.25">
      <c r="A1971">
        <v>1970</v>
      </c>
      <c r="B1971">
        <v>2</v>
      </c>
      <c r="C1971">
        <v>3</v>
      </c>
      <c r="D1971">
        <f>COUNTIF(tbl_ManagerSurvey[EmployeeID],tbl_ManagerSurvey[[#This Row],[EmployeeID]])</f>
        <v>1</v>
      </c>
    </row>
    <row r="1972" spans="1:4" x14ac:dyDescent="0.25">
      <c r="A1972">
        <v>1971</v>
      </c>
      <c r="B1972">
        <v>3</v>
      </c>
      <c r="C1972">
        <v>3</v>
      </c>
      <c r="D1972">
        <f>COUNTIF(tbl_ManagerSurvey[EmployeeID],tbl_ManagerSurvey[[#This Row],[EmployeeID]])</f>
        <v>1</v>
      </c>
    </row>
    <row r="1973" spans="1:4" x14ac:dyDescent="0.25">
      <c r="A1973">
        <v>1972</v>
      </c>
      <c r="B1973">
        <v>3</v>
      </c>
      <c r="C1973">
        <v>4</v>
      </c>
      <c r="D1973">
        <f>COUNTIF(tbl_ManagerSurvey[EmployeeID],tbl_ManagerSurvey[[#This Row],[EmployeeID]])</f>
        <v>1</v>
      </c>
    </row>
    <row r="1974" spans="1:4" x14ac:dyDescent="0.25">
      <c r="A1974">
        <v>1973</v>
      </c>
      <c r="B1974">
        <v>4</v>
      </c>
      <c r="C1974">
        <v>4</v>
      </c>
      <c r="D1974">
        <f>COUNTIF(tbl_ManagerSurvey[EmployeeID],tbl_ManagerSurvey[[#This Row],[EmployeeID]])</f>
        <v>1</v>
      </c>
    </row>
    <row r="1975" spans="1:4" x14ac:dyDescent="0.25">
      <c r="A1975">
        <v>1974</v>
      </c>
      <c r="B1975">
        <v>3</v>
      </c>
      <c r="C1975">
        <v>3</v>
      </c>
      <c r="D1975">
        <f>COUNTIF(tbl_ManagerSurvey[EmployeeID],tbl_ManagerSurvey[[#This Row],[EmployeeID]])</f>
        <v>1</v>
      </c>
    </row>
    <row r="1976" spans="1:4" x14ac:dyDescent="0.25">
      <c r="A1976">
        <v>1975</v>
      </c>
      <c r="B1976">
        <v>3</v>
      </c>
      <c r="C1976">
        <v>3</v>
      </c>
      <c r="D1976">
        <f>COUNTIF(tbl_ManagerSurvey[EmployeeID],tbl_ManagerSurvey[[#This Row],[EmployeeID]])</f>
        <v>1</v>
      </c>
    </row>
    <row r="1977" spans="1:4" x14ac:dyDescent="0.25">
      <c r="A1977">
        <v>1976</v>
      </c>
      <c r="B1977">
        <v>2</v>
      </c>
      <c r="C1977">
        <v>3</v>
      </c>
      <c r="D1977">
        <f>COUNTIF(tbl_ManagerSurvey[EmployeeID],tbl_ManagerSurvey[[#This Row],[EmployeeID]])</f>
        <v>1</v>
      </c>
    </row>
    <row r="1978" spans="1:4" x14ac:dyDescent="0.25">
      <c r="A1978">
        <v>1977</v>
      </c>
      <c r="B1978">
        <v>4</v>
      </c>
      <c r="C1978">
        <v>3</v>
      </c>
      <c r="D1978">
        <f>COUNTIF(tbl_ManagerSurvey[EmployeeID],tbl_ManagerSurvey[[#This Row],[EmployeeID]])</f>
        <v>1</v>
      </c>
    </row>
    <row r="1979" spans="1:4" x14ac:dyDescent="0.25">
      <c r="A1979">
        <v>1978</v>
      </c>
      <c r="B1979">
        <v>1</v>
      </c>
      <c r="C1979">
        <v>3</v>
      </c>
      <c r="D1979">
        <f>COUNTIF(tbl_ManagerSurvey[EmployeeID],tbl_ManagerSurvey[[#This Row],[EmployeeID]])</f>
        <v>1</v>
      </c>
    </row>
    <row r="1980" spans="1:4" x14ac:dyDescent="0.25">
      <c r="A1980">
        <v>1979</v>
      </c>
      <c r="B1980">
        <v>3</v>
      </c>
      <c r="C1980">
        <v>3</v>
      </c>
      <c r="D1980">
        <f>COUNTIF(tbl_ManagerSurvey[EmployeeID],tbl_ManagerSurvey[[#This Row],[EmployeeID]])</f>
        <v>1</v>
      </c>
    </row>
    <row r="1981" spans="1:4" x14ac:dyDescent="0.25">
      <c r="A1981">
        <v>1980</v>
      </c>
      <c r="B1981">
        <v>3</v>
      </c>
      <c r="C1981">
        <v>4</v>
      </c>
      <c r="D1981">
        <f>COUNTIF(tbl_ManagerSurvey[EmployeeID],tbl_ManagerSurvey[[#This Row],[EmployeeID]])</f>
        <v>1</v>
      </c>
    </row>
    <row r="1982" spans="1:4" x14ac:dyDescent="0.25">
      <c r="A1982">
        <v>1981</v>
      </c>
      <c r="B1982">
        <v>3</v>
      </c>
      <c r="C1982">
        <v>3</v>
      </c>
      <c r="D1982">
        <f>COUNTIF(tbl_ManagerSurvey[EmployeeID],tbl_ManagerSurvey[[#This Row],[EmployeeID]])</f>
        <v>1</v>
      </c>
    </row>
    <row r="1983" spans="1:4" x14ac:dyDescent="0.25">
      <c r="A1983">
        <v>1982</v>
      </c>
      <c r="B1983">
        <v>2</v>
      </c>
      <c r="C1983">
        <v>3</v>
      </c>
      <c r="D1983">
        <f>COUNTIF(tbl_ManagerSurvey[EmployeeID],tbl_ManagerSurvey[[#This Row],[EmployeeID]])</f>
        <v>1</v>
      </c>
    </row>
    <row r="1984" spans="1:4" x14ac:dyDescent="0.25">
      <c r="A1984">
        <v>1983</v>
      </c>
      <c r="B1984">
        <v>2</v>
      </c>
      <c r="C1984">
        <v>3</v>
      </c>
      <c r="D1984">
        <f>COUNTIF(tbl_ManagerSurvey[EmployeeID],tbl_ManagerSurvey[[#This Row],[EmployeeID]])</f>
        <v>1</v>
      </c>
    </row>
    <row r="1985" spans="1:4" x14ac:dyDescent="0.25">
      <c r="A1985">
        <v>1984</v>
      </c>
      <c r="B1985">
        <v>3</v>
      </c>
      <c r="C1985">
        <v>3</v>
      </c>
      <c r="D1985">
        <f>COUNTIF(tbl_ManagerSurvey[EmployeeID],tbl_ManagerSurvey[[#This Row],[EmployeeID]])</f>
        <v>1</v>
      </c>
    </row>
    <row r="1986" spans="1:4" x14ac:dyDescent="0.25">
      <c r="A1986">
        <v>1985</v>
      </c>
      <c r="B1986">
        <v>3</v>
      </c>
      <c r="C1986">
        <v>3</v>
      </c>
      <c r="D1986">
        <f>COUNTIF(tbl_ManagerSurvey[EmployeeID],tbl_ManagerSurvey[[#This Row],[EmployeeID]])</f>
        <v>1</v>
      </c>
    </row>
    <row r="1987" spans="1:4" x14ac:dyDescent="0.25">
      <c r="A1987">
        <v>1986</v>
      </c>
      <c r="B1987">
        <v>3</v>
      </c>
      <c r="C1987">
        <v>3</v>
      </c>
      <c r="D1987">
        <f>COUNTIF(tbl_ManagerSurvey[EmployeeID],tbl_ManagerSurvey[[#This Row],[EmployeeID]])</f>
        <v>1</v>
      </c>
    </row>
    <row r="1988" spans="1:4" x14ac:dyDescent="0.25">
      <c r="A1988">
        <v>1987</v>
      </c>
      <c r="B1988">
        <v>2</v>
      </c>
      <c r="C1988">
        <v>3</v>
      </c>
      <c r="D1988">
        <f>COUNTIF(tbl_ManagerSurvey[EmployeeID],tbl_ManagerSurvey[[#This Row],[EmployeeID]])</f>
        <v>1</v>
      </c>
    </row>
    <row r="1989" spans="1:4" x14ac:dyDescent="0.25">
      <c r="A1989">
        <v>1988</v>
      </c>
      <c r="B1989">
        <v>2</v>
      </c>
      <c r="C1989">
        <v>4</v>
      </c>
      <c r="D1989">
        <f>COUNTIF(tbl_ManagerSurvey[EmployeeID],tbl_ManagerSurvey[[#This Row],[EmployeeID]])</f>
        <v>1</v>
      </c>
    </row>
    <row r="1990" spans="1:4" x14ac:dyDescent="0.25">
      <c r="A1990">
        <v>1989</v>
      </c>
      <c r="B1990">
        <v>2</v>
      </c>
      <c r="C1990">
        <v>4</v>
      </c>
      <c r="D1990">
        <f>COUNTIF(tbl_ManagerSurvey[EmployeeID],tbl_ManagerSurvey[[#This Row],[EmployeeID]])</f>
        <v>1</v>
      </c>
    </row>
    <row r="1991" spans="1:4" x14ac:dyDescent="0.25">
      <c r="A1991">
        <v>1990</v>
      </c>
      <c r="B1991">
        <v>3</v>
      </c>
      <c r="C1991">
        <v>3</v>
      </c>
      <c r="D1991">
        <f>COUNTIF(tbl_ManagerSurvey[EmployeeID],tbl_ManagerSurvey[[#This Row],[EmployeeID]])</f>
        <v>1</v>
      </c>
    </row>
    <row r="1992" spans="1:4" x14ac:dyDescent="0.25">
      <c r="A1992">
        <v>1991</v>
      </c>
      <c r="B1992">
        <v>3</v>
      </c>
      <c r="C1992">
        <v>3</v>
      </c>
      <c r="D1992">
        <f>COUNTIF(tbl_ManagerSurvey[EmployeeID],tbl_ManagerSurvey[[#This Row],[EmployeeID]])</f>
        <v>1</v>
      </c>
    </row>
    <row r="1993" spans="1:4" x14ac:dyDescent="0.25">
      <c r="A1993">
        <v>1992</v>
      </c>
      <c r="B1993">
        <v>3</v>
      </c>
      <c r="C1993">
        <v>4</v>
      </c>
      <c r="D1993">
        <f>COUNTIF(tbl_ManagerSurvey[EmployeeID],tbl_ManagerSurvey[[#This Row],[EmployeeID]])</f>
        <v>1</v>
      </c>
    </row>
    <row r="1994" spans="1:4" x14ac:dyDescent="0.25">
      <c r="A1994">
        <v>1993</v>
      </c>
      <c r="B1994">
        <v>2</v>
      </c>
      <c r="C1994">
        <v>3</v>
      </c>
      <c r="D1994">
        <f>COUNTIF(tbl_ManagerSurvey[EmployeeID],tbl_ManagerSurvey[[#This Row],[EmployeeID]])</f>
        <v>1</v>
      </c>
    </row>
    <row r="1995" spans="1:4" x14ac:dyDescent="0.25">
      <c r="A1995">
        <v>1994</v>
      </c>
      <c r="B1995">
        <v>1</v>
      </c>
      <c r="C1995">
        <v>3</v>
      </c>
      <c r="D1995">
        <f>COUNTIF(tbl_ManagerSurvey[EmployeeID],tbl_ManagerSurvey[[#This Row],[EmployeeID]])</f>
        <v>1</v>
      </c>
    </row>
    <row r="1996" spans="1:4" x14ac:dyDescent="0.25">
      <c r="A1996">
        <v>1995</v>
      </c>
      <c r="B1996">
        <v>3</v>
      </c>
      <c r="C1996">
        <v>3</v>
      </c>
      <c r="D1996">
        <f>COUNTIF(tbl_ManagerSurvey[EmployeeID],tbl_ManagerSurvey[[#This Row],[EmployeeID]])</f>
        <v>1</v>
      </c>
    </row>
    <row r="1997" spans="1:4" x14ac:dyDescent="0.25">
      <c r="A1997">
        <v>1996</v>
      </c>
      <c r="B1997">
        <v>4</v>
      </c>
      <c r="C1997">
        <v>3</v>
      </c>
      <c r="D1997">
        <f>COUNTIF(tbl_ManagerSurvey[EmployeeID],tbl_ManagerSurvey[[#This Row],[EmployeeID]])</f>
        <v>1</v>
      </c>
    </row>
    <row r="1998" spans="1:4" x14ac:dyDescent="0.25">
      <c r="A1998">
        <v>1997</v>
      </c>
      <c r="B1998">
        <v>3</v>
      </c>
      <c r="C1998">
        <v>3</v>
      </c>
      <c r="D1998">
        <f>COUNTIF(tbl_ManagerSurvey[EmployeeID],tbl_ManagerSurvey[[#This Row],[EmployeeID]])</f>
        <v>1</v>
      </c>
    </row>
    <row r="1999" spans="1:4" x14ac:dyDescent="0.25">
      <c r="A1999">
        <v>1998</v>
      </c>
      <c r="B1999">
        <v>3</v>
      </c>
      <c r="C1999">
        <v>3</v>
      </c>
      <c r="D1999">
        <f>COUNTIF(tbl_ManagerSurvey[EmployeeID],tbl_ManagerSurvey[[#This Row],[EmployeeID]])</f>
        <v>1</v>
      </c>
    </row>
    <row r="2000" spans="1:4" x14ac:dyDescent="0.25">
      <c r="A2000">
        <v>1999</v>
      </c>
      <c r="B2000">
        <v>2</v>
      </c>
      <c r="C2000">
        <v>3</v>
      </c>
      <c r="D2000">
        <f>COUNTIF(tbl_ManagerSurvey[EmployeeID],tbl_ManagerSurvey[[#This Row],[EmployeeID]])</f>
        <v>1</v>
      </c>
    </row>
    <row r="2001" spans="1:4" x14ac:dyDescent="0.25">
      <c r="A2001">
        <v>2000</v>
      </c>
      <c r="B2001">
        <v>3</v>
      </c>
      <c r="C2001">
        <v>3</v>
      </c>
      <c r="D2001">
        <f>COUNTIF(tbl_ManagerSurvey[EmployeeID],tbl_ManagerSurvey[[#This Row],[EmployeeID]])</f>
        <v>1</v>
      </c>
    </row>
    <row r="2002" spans="1:4" x14ac:dyDescent="0.25">
      <c r="A2002">
        <v>2001</v>
      </c>
      <c r="B2002">
        <v>4</v>
      </c>
      <c r="C2002">
        <v>3</v>
      </c>
      <c r="D2002">
        <f>COUNTIF(tbl_ManagerSurvey[EmployeeID],tbl_ManagerSurvey[[#This Row],[EmployeeID]])</f>
        <v>1</v>
      </c>
    </row>
    <row r="2003" spans="1:4" x14ac:dyDescent="0.25">
      <c r="A2003">
        <v>2002</v>
      </c>
      <c r="B2003">
        <v>3</v>
      </c>
      <c r="C2003">
        <v>3</v>
      </c>
      <c r="D2003">
        <f>COUNTIF(tbl_ManagerSurvey[EmployeeID],tbl_ManagerSurvey[[#This Row],[EmployeeID]])</f>
        <v>1</v>
      </c>
    </row>
    <row r="2004" spans="1:4" x14ac:dyDescent="0.25">
      <c r="A2004">
        <v>2003</v>
      </c>
      <c r="B2004">
        <v>3</v>
      </c>
      <c r="C2004">
        <v>3</v>
      </c>
      <c r="D2004">
        <f>COUNTIF(tbl_ManagerSurvey[EmployeeID],tbl_ManagerSurvey[[#This Row],[EmployeeID]])</f>
        <v>1</v>
      </c>
    </row>
    <row r="2005" spans="1:4" x14ac:dyDescent="0.25">
      <c r="A2005">
        <v>2004</v>
      </c>
      <c r="B2005">
        <v>2</v>
      </c>
      <c r="C2005">
        <v>4</v>
      </c>
      <c r="D2005">
        <f>COUNTIF(tbl_ManagerSurvey[EmployeeID],tbl_ManagerSurvey[[#This Row],[EmployeeID]])</f>
        <v>1</v>
      </c>
    </row>
    <row r="2006" spans="1:4" x14ac:dyDescent="0.25">
      <c r="A2006">
        <v>2005</v>
      </c>
      <c r="B2006">
        <v>3</v>
      </c>
      <c r="C2006">
        <v>3</v>
      </c>
      <c r="D2006">
        <f>COUNTIF(tbl_ManagerSurvey[EmployeeID],tbl_ManagerSurvey[[#This Row],[EmployeeID]])</f>
        <v>1</v>
      </c>
    </row>
    <row r="2007" spans="1:4" x14ac:dyDescent="0.25">
      <c r="A2007">
        <v>2006</v>
      </c>
      <c r="B2007">
        <v>3</v>
      </c>
      <c r="C2007">
        <v>3</v>
      </c>
      <c r="D2007">
        <f>COUNTIF(tbl_ManagerSurvey[EmployeeID],tbl_ManagerSurvey[[#This Row],[EmployeeID]])</f>
        <v>1</v>
      </c>
    </row>
    <row r="2008" spans="1:4" x14ac:dyDescent="0.25">
      <c r="A2008">
        <v>2007</v>
      </c>
      <c r="B2008">
        <v>3</v>
      </c>
      <c r="C2008">
        <v>3</v>
      </c>
      <c r="D2008">
        <f>COUNTIF(tbl_ManagerSurvey[EmployeeID],tbl_ManagerSurvey[[#This Row],[EmployeeID]])</f>
        <v>1</v>
      </c>
    </row>
    <row r="2009" spans="1:4" x14ac:dyDescent="0.25">
      <c r="A2009">
        <v>2008</v>
      </c>
      <c r="B2009">
        <v>2</v>
      </c>
      <c r="C2009">
        <v>4</v>
      </c>
      <c r="D2009">
        <f>COUNTIF(tbl_ManagerSurvey[EmployeeID],tbl_ManagerSurvey[[#This Row],[EmployeeID]])</f>
        <v>1</v>
      </c>
    </row>
    <row r="2010" spans="1:4" x14ac:dyDescent="0.25">
      <c r="A2010">
        <v>2009</v>
      </c>
      <c r="B2010">
        <v>2</v>
      </c>
      <c r="C2010">
        <v>3</v>
      </c>
      <c r="D2010">
        <f>COUNTIF(tbl_ManagerSurvey[EmployeeID],tbl_ManagerSurvey[[#This Row],[EmployeeID]])</f>
        <v>1</v>
      </c>
    </row>
    <row r="2011" spans="1:4" x14ac:dyDescent="0.25">
      <c r="A2011">
        <v>2010</v>
      </c>
      <c r="B2011">
        <v>4</v>
      </c>
      <c r="C2011">
        <v>3</v>
      </c>
      <c r="D2011">
        <f>COUNTIF(tbl_ManagerSurvey[EmployeeID],tbl_ManagerSurvey[[#This Row],[EmployeeID]])</f>
        <v>1</v>
      </c>
    </row>
    <row r="2012" spans="1:4" x14ac:dyDescent="0.25">
      <c r="A2012">
        <v>2011</v>
      </c>
      <c r="B2012">
        <v>3</v>
      </c>
      <c r="C2012">
        <v>3</v>
      </c>
      <c r="D2012">
        <f>COUNTIF(tbl_ManagerSurvey[EmployeeID],tbl_ManagerSurvey[[#This Row],[EmployeeID]])</f>
        <v>1</v>
      </c>
    </row>
    <row r="2013" spans="1:4" x14ac:dyDescent="0.25">
      <c r="A2013">
        <v>2012</v>
      </c>
      <c r="B2013">
        <v>2</v>
      </c>
      <c r="C2013">
        <v>3</v>
      </c>
      <c r="D2013">
        <f>COUNTIF(tbl_ManagerSurvey[EmployeeID],tbl_ManagerSurvey[[#This Row],[EmployeeID]])</f>
        <v>1</v>
      </c>
    </row>
    <row r="2014" spans="1:4" x14ac:dyDescent="0.25">
      <c r="A2014">
        <v>2013</v>
      </c>
      <c r="B2014">
        <v>3</v>
      </c>
      <c r="C2014">
        <v>3</v>
      </c>
      <c r="D2014">
        <f>COUNTIF(tbl_ManagerSurvey[EmployeeID],tbl_ManagerSurvey[[#This Row],[EmployeeID]])</f>
        <v>1</v>
      </c>
    </row>
    <row r="2015" spans="1:4" x14ac:dyDescent="0.25">
      <c r="A2015">
        <v>2014</v>
      </c>
      <c r="B2015">
        <v>3</v>
      </c>
      <c r="C2015">
        <v>3</v>
      </c>
      <c r="D2015">
        <f>COUNTIF(tbl_ManagerSurvey[EmployeeID],tbl_ManagerSurvey[[#This Row],[EmployeeID]])</f>
        <v>1</v>
      </c>
    </row>
    <row r="2016" spans="1:4" x14ac:dyDescent="0.25">
      <c r="A2016">
        <v>2015</v>
      </c>
      <c r="B2016">
        <v>2</v>
      </c>
      <c r="C2016">
        <v>3</v>
      </c>
      <c r="D2016">
        <f>COUNTIF(tbl_ManagerSurvey[EmployeeID],tbl_ManagerSurvey[[#This Row],[EmployeeID]])</f>
        <v>1</v>
      </c>
    </row>
    <row r="2017" spans="1:4" x14ac:dyDescent="0.25">
      <c r="A2017">
        <v>2016</v>
      </c>
      <c r="B2017">
        <v>3</v>
      </c>
      <c r="C2017">
        <v>4</v>
      </c>
      <c r="D2017">
        <f>COUNTIF(tbl_ManagerSurvey[EmployeeID],tbl_ManagerSurvey[[#This Row],[EmployeeID]])</f>
        <v>1</v>
      </c>
    </row>
    <row r="2018" spans="1:4" x14ac:dyDescent="0.25">
      <c r="A2018">
        <v>2017</v>
      </c>
      <c r="B2018">
        <v>3</v>
      </c>
      <c r="C2018">
        <v>3</v>
      </c>
      <c r="D2018">
        <f>COUNTIF(tbl_ManagerSurvey[EmployeeID],tbl_ManagerSurvey[[#This Row],[EmployeeID]])</f>
        <v>1</v>
      </c>
    </row>
    <row r="2019" spans="1:4" x14ac:dyDescent="0.25">
      <c r="A2019">
        <v>2018</v>
      </c>
      <c r="B2019">
        <v>3</v>
      </c>
      <c r="C2019">
        <v>3</v>
      </c>
      <c r="D2019">
        <f>COUNTIF(tbl_ManagerSurvey[EmployeeID],tbl_ManagerSurvey[[#This Row],[EmployeeID]])</f>
        <v>1</v>
      </c>
    </row>
    <row r="2020" spans="1:4" x14ac:dyDescent="0.25">
      <c r="A2020">
        <v>2019</v>
      </c>
      <c r="B2020">
        <v>3</v>
      </c>
      <c r="C2020">
        <v>3</v>
      </c>
      <c r="D2020">
        <f>COUNTIF(tbl_ManagerSurvey[EmployeeID],tbl_ManagerSurvey[[#This Row],[EmployeeID]])</f>
        <v>1</v>
      </c>
    </row>
    <row r="2021" spans="1:4" x14ac:dyDescent="0.25">
      <c r="A2021">
        <v>2020</v>
      </c>
      <c r="B2021">
        <v>2</v>
      </c>
      <c r="C2021">
        <v>3</v>
      </c>
      <c r="D2021">
        <f>COUNTIF(tbl_ManagerSurvey[EmployeeID],tbl_ManagerSurvey[[#This Row],[EmployeeID]])</f>
        <v>1</v>
      </c>
    </row>
    <row r="2022" spans="1:4" x14ac:dyDescent="0.25">
      <c r="A2022">
        <v>2021</v>
      </c>
      <c r="B2022">
        <v>4</v>
      </c>
      <c r="C2022">
        <v>3</v>
      </c>
      <c r="D2022">
        <f>COUNTIF(tbl_ManagerSurvey[EmployeeID],tbl_ManagerSurvey[[#This Row],[EmployeeID]])</f>
        <v>1</v>
      </c>
    </row>
    <row r="2023" spans="1:4" x14ac:dyDescent="0.25">
      <c r="A2023">
        <v>2022</v>
      </c>
      <c r="B2023">
        <v>3</v>
      </c>
      <c r="C2023">
        <v>3</v>
      </c>
      <c r="D2023">
        <f>COUNTIF(tbl_ManagerSurvey[EmployeeID],tbl_ManagerSurvey[[#This Row],[EmployeeID]])</f>
        <v>1</v>
      </c>
    </row>
    <row r="2024" spans="1:4" x14ac:dyDescent="0.25">
      <c r="A2024">
        <v>2023</v>
      </c>
      <c r="B2024">
        <v>3</v>
      </c>
      <c r="C2024">
        <v>3</v>
      </c>
      <c r="D2024">
        <f>COUNTIF(tbl_ManagerSurvey[EmployeeID],tbl_ManagerSurvey[[#This Row],[EmployeeID]])</f>
        <v>1</v>
      </c>
    </row>
    <row r="2025" spans="1:4" x14ac:dyDescent="0.25">
      <c r="A2025">
        <v>2024</v>
      </c>
      <c r="B2025">
        <v>3</v>
      </c>
      <c r="C2025">
        <v>4</v>
      </c>
      <c r="D2025">
        <f>COUNTIF(tbl_ManagerSurvey[EmployeeID],tbl_ManagerSurvey[[#This Row],[EmployeeID]])</f>
        <v>1</v>
      </c>
    </row>
    <row r="2026" spans="1:4" x14ac:dyDescent="0.25">
      <c r="A2026">
        <v>2025</v>
      </c>
      <c r="B2026">
        <v>3</v>
      </c>
      <c r="C2026">
        <v>3</v>
      </c>
      <c r="D2026">
        <f>COUNTIF(tbl_ManagerSurvey[EmployeeID],tbl_ManagerSurvey[[#This Row],[EmployeeID]])</f>
        <v>1</v>
      </c>
    </row>
    <row r="2027" spans="1:4" x14ac:dyDescent="0.25">
      <c r="A2027">
        <v>2026</v>
      </c>
      <c r="B2027">
        <v>3</v>
      </c>
      <c r="C2027">
        <v>3</v>
      </c>
      <c r="D2027">
        <f>COUNTIF(tbl_ManagerSurvey[EmployeeID],tbl_ManagerSurvey[[#This Row],[EmployeeID]])</f>
        <v>1</v>
      </c>
    </row>
    <row r="2028" spans="1:4" x14ac:dyDescent="0.25">
      <c r="A2028">
        <v>2027</v>
      </c>
      <c r="B2028">
        <v>3</v>
      </c>
      <c r="C2028">
        <v>3</v>
      </c>
      <c r="D2028">
        <f>COUNTIF(tbl_ManagerSurvey[EmployeeID],tbl_ManagerSurvey[[#This Row],[EmployeeID]])</f>
        <v>1</v>
      </c>
    </row>
    <row r="2029" spans="1:4" x14ac:dyDescent="0.25">
      <c r="A2029">
        <v>2028</v>
      </c>
      <c r="B2029">
        <v>2</v>
      </c>
      <c r="C2029">
        <v>3</v>
      </c>
      <c r="D2029">
        <f>COUNTIF(tbl_ManagerSurvey[EmployeeID],tbl_ManagerSurvey[[#This Row],[EmployeeID]])</f>
        <v>1</v>
      </c>
    </row>
    <row r="2030" spans="1:4" x14ac:dyDescent="0.25">
      <c r="A2030">
        <v>2029</v>
      </c>
      <c r="B2030">
        <v>3</v>
      </c>
      <c r="C2030">
        <v>3</v>
      </c>
      <c r="D2030">
        <f>COUNTIF(tbl_ManagerSurvey[EmployeeID],tbl_ManagerSurvey[[#This Row],[EmployeeID]])</f>
        <v>1</v>
      </c>
    </row>
    <row r="2031" spans="1:4" x14ac:dyDescent="0.25">
      <c r="A2031">
        <v>2030</v>
      </c>
      <c r="B2031">
        <v>4</v>
      </c>
      <c r="C2031">
        <v>3</v>
      </c>
      <c r="D2031">
        <f>COUNTIF(tbl_ManagerSurvey[EmployeeID],tbl_ManagerSurvey[[#This Row],[EmployeeID]])</f>
        <v>1</v>
      </c>
    </row>
    <row r="2032" spans="1:4" x14ac:dyDescent="0.25">
      <c r="A2032">
        <v>2031</v>
      </c>
      <c r="B2032">
        <v>3</v>
      </c>
      <c r="C2032">
        <v>3</v>
      </c>
      <c r="D2032">
        <f>COUNTIF(tbl_ManagerSurvey[EmployeeID],tbl_ManagerSurvey[[#This Row],[EmployeeID]])</f>
        <v>1</v>
      </c>
    </row>
    <row r="2033" spans="1:4" x14ac:dyDescent="0.25">
      <c r="A2033">
        <v>2032</v>
      </c>
      <c r="B2033">
        <v>3</v>
      </c>
      <c r="C2033">
        <v>3</v>
      </c>
      <c r="D2033">
        <f>COUNTIF(tbl_ManagerSurvey[EmployeeID],tbl_ManagerSurvey[[#This Row],[EmployeeID]])</f>
        <v>1</v>
      </c>
    </row>
    <row r="2034" spans="1:4" x14ac:dyDescent="0.25">
      <c r="A2034">
        <v>2033</v>
      </c>
      <c r="B2034">
        <v>3</v>
      </c>
      <c r="C2034">
        <v>3</v>
      </c>
      <c r="D2034">
        <f>COUNTIF(tbl_ManagerSurvey[EmployeeID],tbl_ManagerSurvey[[#This Row],[EmployeeID]])</f>
        <v>1</v>
      </c>
    </row>
    <row r="2035" spans="1:4" x14ac:dyDescent="0.25">
      <c r="A2035">
        <v>2034</v>
      </c>
      <c r="B2035">
        <v>2</v>
      </c>
      <c r="C2035">
        <v>4</v>
      </c>
      <c r="D2035">
        <f>COUNTIF(tbl_ManagerSurvey[EmployeeID],tbl_ManagerSurvey[[#This Row],[EmployeeID]])</f>
        <v>1</v>
      </c>
    </row>
    <row r="2036" spans="1:4" x14ac:dyDescent="0.25">
      <c r="A2036">
        <v>2035</v>
      </c>
      <c r="B2036">
        <v>2</v>
      </c>
      <c r="C2036">
        <v>3</v>
      </c>
      <c r="D2036">
        <f>COUNTIF(tbl_ManagerSurvey[EmployeeID],tbl_ManagerSurvey[[#This Row],[EmployeeID]])</f>
        <v>1</v>
      </c>
    </row>
    <row r="2037" spans="1:4" x14ac:dyDescent="0.25">
      <c r="A2037">
        <v>2036</v>
      </c>
      <c r="B2037">
        <v>1</v>
      </c>
      <c r="C2037">
        <v>3</v>
      </c>
      <c r="D2037">
        <f>COUNTIF(tbl_ManagerSurvey[EmployeeID],tbl_ManagerSurvey[[#This Row],[EmployeeID]])</f>
        <v>1</v>
      </c>
    </row>
    <row r="2038" spans="1:4" x14ac:dyDescent="0.25">
      <c r="A2038">
        <v>2037</v>
      </c>
      <c r="B2038">
        <v>4</v>
      </c>
      <c r="C2038">
        <v>3</v>
      </c>
      <c r="D2038">
        <f>COUNTIF(tbl_ManagerSurvey[EmployeeID],tbl_ManagerSurvey[[#This Row],[EmployeeID]])</f>
        <v>1</v>
      </c>
    </row>
    <row r="2039" spans="1:4" x14ac:dyDescent="0.25">
      <c r="A2039">
        <v>2038</v>
      </c>
      <c r="B2039">
        <v>1</v>
      </c>
      <c r="C2039">
        <v>4</v>
      </c>
      <c r="D2039">
        <f>COUNTIF(tbl_ManagerSurvey[EmployeeID],tbl_ManagerSurvey[[#This Row],[EmployeeID]])</f>
        <v>1</v>
      </c>
    </row>
    <row r="2040" spans="1:4" x14ac:dyDescent="0.25">
      <c r="A2040">
        <v>2039</v>
      </c>
      <c r="B2040">
        <v>2</v>
      </c>
      <c r="C2040">
        <v>3</v>
      </c>
      <c r="D2040">
        <f>COUNTIF(tbl_ManagerSurvey[EmployeeID],tbl_ManagerSurvey[[#This Row],[EmployeeID]])</f>
        <v>1</v>
      </c>
    </row>
    <row r="2041" spans="1:4" x14ac:dyDescent="0.25">
      <c r="A2041">
        <v>2040</v>
      </c>
      <c r="B2041">
        <v>3</v>
      </c>
      <c r="C2041">
        <v>3</v>
      </c>
      <c r="D2041">
        <f>COUNTIF(tbl_ManagerSurvey[EmployeeID],tbl_ManagerSurvey[[#This Row],[EmployeeID]])</f>
        <v>1</v>
      </c>
    </row>
    <row r="2042" spans="1:4" x14ac:dyDescent="0.25">
      <c r="A2042">
        <v>2041</v>
      </c>
      <c r="B2042">
        <v>4</v>
      </c>
      <c r="C2042">
        <v>3</v>
      </c>
      <c r="D2042">
        <f>COUNTIF(tbl_ManagerSurvey[EmployeeID],tbl_ManagerSurvey[[#This Row],[EmployeeID]])</f>
        <v>1</v>
      </c>
    </row>
    <row r="2043" spans="1:4" x14ac:dyDescent="0.25">
      <c r="A2043">
        <v>2042</v>
      </c>
      <c r="B2043">
        <v>2</v>
      </c>
      <c r="C2043">
        <v>3</v>
      </c>
      <c r="D2043">
        <f>COUNTIF(tbl_ManagerSurvey[EmployeeID],tbl_ManagerSurvey[[#This Row],[EmployeeID]])</f>
        <v>1</v>
      </c>
    </row>
    <row r="2044" spans="1:4" x14ac:dyDescent="0.25">
      <c r="A2044">
        <v>2043</v>
      </c>
      <c r="B2044">
        <v>3</v>
      </c>
      <c r="C2044">
        <v>3</v>
      </c>
      <c r="D2044">
        <f>COUNTIF(tbl_ManagerSurvey[EmployeeID],tbl_ManagerSurvey[[#This Row],[EmployeeID]])</f>
        <v>1</v>
      </c>
    </row>
    <row r="2045" spans="1:4" x14ac:dyDescent="0.25">
      <c r="A2045">
        <v>2044</v>
      </c>
      <c r="B2045">
        <v>4</v>
      </c>
      <c r="C2045">
        <v>3</v>
      </c>
      <c r="D2045">
        <f>COUNTIF(tbl_ManagerSurvey[EmployeeID],tbl_ManagerSurvey[[#This Row],[EmployeeID]])</f>
        <v>1</v>
      </c>
    </row>
    <row r="2046" spans="1:4" x14ac:dyDescent="0.25">
      <c r="A2046">
        <v>2045</v>
      </c>
      <c r="B2046">
        <v>3</v>
      </c>
      <c r="C2046">
        <v>3</v>
      </c>
      <c r="D2046">
        <f>COUNTIF(tbl_ManagerSurvey[EmployeeID],tbl_ManagerSurvey[[#This Row],[EmployeeID]])</f>
        <v>1</v>
      </c>
    </row>
    <row r="2047" spans="1:4" x14ac:dyDescent="0.25">
      <c r="A2047">
        <v>2046</v>
      </c>
      <c r="B2047">
        <v>3</v>
      </c>
      <c r="C2047">
        <v>3</v>
      </c>
      <c r="D2047">
        <f>COUNTIF(tbl_ManagerSurvey[EmployeeID],tbl_ManagerSurvey[[#This Row],[EmployeeID]])</f>
        <v>1</v>
      </c>
    </row>
    <row r="2048" spans="1:4" x14ac:dyDescent="0.25">
      <c r="A2048">
        <v>2047</v>
      </c>
      <c r="B2048">
        <v>3</v>
      </c>
      <c r="C2048">
        <v>3</v>
      </c>
      <c r="D2048">
        <f>COUNTIF(tbl_ManagerSurvey[EmployeeID],tbl_ManagerSurvey[[#This Row],[EmployeeID]])</f>
        <v>1</v>
      </c>
    </row>
    <row r="2049" spans="1:4" x14ac:dyDescent="0.25">
      <c r="A2049">
        <v>2048</v>
      </c>
      <c r="B2049">
        <v>2</v>
      </c>
      <c r="C2049">
        <v>3</v>
      </c>
      <c r="D2049">
        <f>COUNTIF(tbl_ManagerSurvey[EmployeeID],tbl_ManagerSurvey[[#This Row],[EmployeeID]])</f>
        <v>1</v>
      </c>
    </row>
    <row r="2050" spans="1:4" x14ac:dyDescent="0.25">
      <c r="A2050">
        <v>2049</v>
      </c>
      <c r="B2050">
        <v>1</v>
      </c>
      <c r="C2050">
        <v>3</v>
      </c>
      <c r="D2050">
        <f>COUNTIF(tbl_ManagerSurvey[EmployeeID],tbl_ManagerSurvey[[#This Row],[EmployeeID]])</f>
        <v>1</v>
      </c>
    </row>
    <row r="2051" spans="1:4" x14ac:dyDescent="0.25">
      <c r="A2051">
        <v>2050</v>
      </c>
      <c r="B2051">
        <v>1</v>
      </c>
      <c r="C2051">
        <v>3</v>
      </c>
      <c r="D2051">
        <f>COUNTIF(tbl_ManagerSurvey[EmployeeID],tbl_ManagerSurvey[[#This Row],[EmployeeID]])</f>
        <v>1</v>
      </c>
    </row>
    <row r="2052" spans="1:4" x14ac:dyDescent="0.25">
      <c r="A2052">
        <v>2051</v>
      </c>
      <c r="B2052">
        <v>1</v>
      </c>
      <c r="C2052">
        <v>3</v>
      </c>
      <c r="D2052">
        <f>COUNTIF(tbl_ManagerSurvey[EmployeeID],tbl_ManagerSurvey[[#This Row],[EmployeeID]])</f>
        <v>1</v>
      </c>
    </row>
    <row r="2053" spans="1:4" x14ac:dyDescent="0.25">
      <c r="A2053">
        <v>2052</v>
      </c>
      <c r="B2053">
        <v>2</v>
      </c>
      <c r="C2053">
        <v>4</v>
      </c>
      <c r="D2053">
        <f>COUNTIF(tbl_ManagerSurvey[EmployeeID],tbl_ManagerSurvey[[#This Row],[EmployeeID]])</f>
        <v>1</v>
      </c>
    </row>
    <row r="2054" spans="1:4" x14ac:dyDescent="0.25">
      <c r="A2054">
        <v>2053</v>
      </c>
      <c r="B2054">
        <v>3</v>
      </c>
      <c r="C2054">
        <v>4</v>
      </c>
      <c r="D2054">
        <f>COUNTIF(tbl_ManagerSurvey[EmployeeID],tbl_ManagerSurvey[[#This Row],[EmployeeID]])</f>
        <v>1</v>
      </c>
    </row>
    <row r="2055" spans="1:4" x14ac:dyDescent="0.25">
      <c r="A2055">
        <v>2054</v>
      </c>
      <c r="B2055">
        <v>3</v>
      </c>
      <c r="C2055">
        <v>3</v>
      </c>
      <c r="D2055">
        <f>COUNTIF(tbl_ManagerSurvey[EmployeeID],tbl_ManagerSurvey[[#This Row],[EmployeeID]])</f>
        <v>1</v>
      </c>
    </row>
    <row r="2056" spans="1:4" x14ac:dyDescent="0.25">
      <c r="A2056">
        <v>2055</v>
      </c>
      <c r="B2056">
        <v>1</v>
      </c>
      <c r="C2056">
        <v>3</v>
      </c>
      <c r="D2056">
        <f>COUNTIF(tbl_ManagerSurvey[EmployeeID],tbl_ManagerSurvey[[#This Row],[EmployeeID]])</f>
        <v>1</v>
      </c>
    </row>
    <row r="2057" spans="1:4" x14ac:dyDescent="0.25">
      <c r="A2057">
        <v>2056</v>
      </c>
      <c r="B2057">
        <v>3</v>
      </c>
      <c r="C2057">
        <v>4</v>
      </c>
      <c r="D2057">
        <f>COUNTIF(tbl_ManagerSurvey[EmployeeID],tbl_ManagerSurvey[[#This Row],[EmployeeID]])</f>
        <v>1</v>
      </c>
    </row>
    <row r="2058" spans="1:4" x14ac:dyDescent="0.25">
      <c r="A2058">
        <v>2057</v>
      </c>
      <c r="B2058">
        <v>3</v>
      </c>
      <c r="C2058">
        <v>3</v>
      </c>
      <c r="D2058">
        <f>COUNTIF(tbl_ManagerSurvey[EmployeeID],tbl_ManagerSurvey[[#This Row],[EmployeeID]])</f>
        <v>1</v>
      </c>
    </row>
    <row r="2059" spans="1:4" x14ac:dyDescent="0.25">
      <c r="A2059">
        <v>2058</v>
      </c>
      <c r="B2059">
        <v>3</v>
      </c>
      <c r="C2059">
        <v>4</v>
      </c>
      <c r="D2059">
        <f>COUNTIF(tbl_ManagerSurvey[EmployeeID],tbl_ManagerSurvey[[#This Row],[EmployeeID]])</f>
        <v>1</v>
      </c>
    </row>
    <row r="2060" spans="1:4" x14ac:dyDescent="0.25">
      <c r="A2060">
        <v>2059</v>
      </c>
      <c r="B2060">
        <v>3</v>
      </c>
      <c r="C2060">
        <v>3</v>
      </c>
      <c r="D2060">
        <f>COUNTIF(tbl_ManagerSurvey[EmployeeID],tbl_ManagerSurvey[[#This Row],[EmployeeID]])</f>
        <v>1</v>
      </c>
    </row>
    <row r="2061" spans="1:4" x14ac:dyDescent="0.25">
      <c r="A2061">
        <v>2060</v>
      </c>
      <c r="B2061">
        <v>3</v>
      </c>
      <c r="C2061">
        <v>3</v>
      </c>
      <c r="D2061">
        <f>COUNTIF(tbl_ManagerSurvey[EmployeeID],tbl_ManagerSurvey[[#This Row],[EmployeeID]])</f>
        <v>1</v>
      </c>
    </row>
    <row r="2062" spans="1:4" x14ac:dyDescent="0.25">
      <c r="A2062">
        <v>2061</v>
      </c>
      <c r="B2062">
        <v>3</v>
      </c>
      <c r="C2062">
        <v>3</v>
      </c>
      <c r="D2062">
        <f>COUNTIF(tbl_ManagerSurvey[EmployeeID],tbl_ManagerSurvey[[#This Row],[EmployeeID]])</f>
        <v>1</v>
      </c>
    </row>
    <row r="2063" spans="1:4" x14ac:dyDescent="0.25">
      <c r="A2063">
        <v>2062</v>
      </c>
      <c r="B2063">
        <v>3</v>
      </c>
      <c r="C2063">
        <v>3</v>
      </c>
      <c r="D2063">
        <f>COUNTIF(tbl_ManagerSurvey[EmployeeID],tbl_ManagerSurvey[[#This Row],[EmployeeID]])</f>
        <v>1</v>
      </c>
    </row>
    <row r="2064" spans="1:4" x14ac:dyDescent="0.25">
      <c r="A2064">
        <v>2063</v>
      </c>
      <c r="B2064">
        <v>2</v>
      </c>
      <c r="C2064">
        <v>3</v>
      </c>
      <c r="D2064">
        <f>COUNTIF(tbl_ManagerSurvey[EmployeeID],tbl_ManagerSurvey[[#This Row],[EmployeeID]])</f>
        <v>1</v>
      </c>
    </row>
    <row r="2065" spans="1:4" x14ac:dyDescent="0.25">
      <c r="A2065">
        <v>2064</v>
      </c>
      <c r="B2065">
        <v>1</v>
      </c>
      <c r="C2065">
        <v>3</v>
      </c>
      <c r="D2065">
        <f>COUNTIF(tbl_ManagerSurvey[EmployeeID],tbl_ManagerSurvey[[#This Row],[EmployeeID]])</f>
        <v>1</v>
      </c>
    </row>
    <row r="2066" spans="1:4" x14ac:dyDescent="0.25">
      <c r="A2066">
        <v>2065</v>
      </c>
      <c r="B2066">
        <v>3</v>
      </c>
      <c r="C2066">
        <v>4</v>
      </c>
      <c r="D2066">
        <f>COUNTIF(tbl_ManagerSurvey[EmployeeID],tbl_ManagerSurvey[[#This Row],[EmployeeID]])</f>
        <v>1</v>
      </c>
    </row>
    <row r="2067" spans="1:4" x14ac:dyDescent="0.25">
      <c r="A2067">
        <v>2066</v>
      </c>
      <c r="B2067">
        <v>3</v>
      </c>
      <c r="C2067">
        <v>3</v>
      </c>
      <c r="D2067">
        <f>COUNTIF(tbl_ManagerSurvey[EmployeeID],tbl_ManagerSurvey[[#This Row],[EmployeeID]])</f>
        <v>1</v>
      </c>
    </row>
    <row r="2068" spans="1:4" x14ac:dyDescent="0.25">
      <c r="A2068">
        <v>2067</v>
      </c>
      <c r="B2068">
        <v>3</v>
      </c>
      <c r="C2068">
        <v>3</v>
      </c>
      <c r="D2068">
        <f>COUNTIF(tbl_ManagerSurvey[EmployeeID],tbl_ManagerSurvey[[#This Row],[EmployeeID]])</f>
        <v>1</v>
      </c>
    </row>
    <row r="2069" spans="1:4" x14ac:dyDescent="0.25">
      <c r="A2069">
        <v>2068</v>
      </c>
      <c r="B2069">
        <v>1</v>
      </c>
      <c r="C2069">
        <v>3</v>
      </c>
      <c r="D2069">
        <f>COUNTIF(tbl_ManagerSurvey[EmployeeID],tbl_ManagerSurvey[[#This Row],[EmployeeID]])</f>
        <v>1</v>
      </c>
    </row>
    <row r="2070" spans="1:4" x14ac:dyDescent="0.25">
      <c r="A2070">
        <v>2069</v>
      </c>
      <c r="B2070">
        <v>3</v>
      </c>
      <c r="C2070">
        <v>3</v>
      </c>
      <c r="D2070">
        <f>COUNTIF(tbl_ManagerSurvey[EmployeeID],tbl_ManagerSurvey[[#This Row],[EmployeeID]])</f>
        <v>1</v>
      </c>
    </row>
    <row r="2071" spans="1:4" x14ac:dyDescent="0.25">
      <c r="A2071">
        <v>2070</v>
      </c>
      <c r="B2071">
        <v>1</v>
      </c>
      <c r="C2071">
        <v>3</v>
      </c>
      <c r="D2071">
        <f>COUNTIF(tbl_ManagerSurvey[EmployeeID],tbl_ManagerSurvey[[#This Row],[EmployeeID]])</f>
        <v>1</v>
      </c>
    </row>
    <row r="2072" spans="1:4" x14ac:dyDescent="0.25">
      <c r="A2072">
        <v>2071</v>
      </c>
      <c r="B2072">
        <v>2</v>
      </c>
      <c r="C2072">
        <v>3</v>
      </c>
      <c r="D2072">
        <f>COUNTIF(tbl_ManagerSurvey[EmployeeID],tbl_ManagerSurvey[[#This Row],[EmployeeID]])</f>
        <v>1</v>
      </c>
    </row>
    <row r="2073" spans="1:4" x14ac:dyDescent="0.25">
      <c r="A2073">
        <v>2072</v>
      </c>
      <c r="B2073">
        <v>3</v>
      </c>
      <c r="C2073">
        <v>3</v>
      </c>
      <c r="D2073">
        <f>COUNTIF(tbl_ManagerSurvey[EmployeeID],tbl_ManagerSurvey[[#This Row],[EmployeeID]])</f>
        <v>1</v>
      </c>
    </row>
    <row r="2074" spans="1:4" x14ac:dyDescent="0.25">
      <c r="A2074">
        <v>2073</v>
      </c>
      <c r="B2074">
        <v>2</v>
      </c>
      <c r="C2074">
        <v>4</v>
      </c>
      <c r="D2074">
        <f>COUNTIF(tbl_ManagerSurvey[EmployeeID],tbl_ManagerSurvey[[#This Row],[EmployeeID]])</f>
        <v>1</v>
      </c>
    </row>
    <row r="2075" spans="1:4" x14ac:dyDescent="0.25">
      <c r="A2075">
        <v>2074</v>
      </c>
      <c r="B2075">
        <v>3</v>
      </c>
      <c r="C2075">
        <v>3</v>
      </c>
      <c r="D2075">
        <f>COUNTIF(tbl_ManagerSurvey[EmployeeID],tbl_ManagerSurvey[[#This Row],[EmployeeID]])</f>
        <v>1</v>
      </c>
    </row>
    <row r="2076" spans="1:4" x14ac:dyDescent="0.25">
      <c r="A2076">
        <v>2075</v>
      </c>
      <c r="B2076">
        <v>3</v>
      </c>
      <c r="C2076">
        <v>3</v>
      </c>
      <c r="D2076">
        <f>COUNTIF(tbl_ManagerSurvey[EmployeeID],tbl_ManagerSurvey[[#This Row],[EmployeeID]])</f>
        <v>1</v>
      </c>
    </row>
    <row r="2077" spans="1:4" x14ac:dyDescent="0.25">
      <c r="A2077">
        <v>2076</v>
      </c>
      <c r="B2077">
        <v>1</v>
      </c>
      <c r="C2077">
        <v>3</v>
      </c>
      <c r="D2077">
        <f>COUNTIF(tbl_ManagerSurvey[EmployeeID],tbl_ManagerSurvey[[#This Row],[EmployeeID]])</f>
        <v>1</v>
      </c>
    </row>
    <row r="2078" spans="1:4" x14ac:dyDescent="0.25">
      <c r="A2078">
        <v>2077</v>
      </c>
      <c r="B2078">
        <v>4</v>
      </c>
      <c r="C2078">
        <v>3</v>
      </c>
      <c r="D2078">
        <f>COUNTIF(tbl_ManagerSurvey[EmployeeID],tbl_ManagerSurvey[[#This Row],[EmployeeID]])</f>
        <v>1</v>
      </c>
    </row>
    <row r="2079" spans="1:4" x14ac:dyDescent="0.25">
      <c r="A2079">
        <v>2078</v>
      </c>
      <c r="B2079">
        <v>2</v>
      </c>
      <c r="C2079">
        <v>3</v>
      </c>
      <c r="D2079">
        <f>COUNTIF(tbl_ManagerSurvey[EmployeeID],tbl_ManagerSurvey[[#This Row],[EmployeeID]])</f>
        <v>1</v>
      </c>
    </row>
    <row r="2080" spans="1:4" x14ac:dyDescent="0.25">
      <c r="A2080">
        <v>2079</v>
      </c>
      <c r="B2080">
        <v>4</v>
      </c>
      <c r="C2080">
        <v>3</v>
      </c>
      <c r="D2080">
        <f>COUNTIF(tbl_ManagerSurvey[EmployeeID],tbl_ManagerSurvey[[#This Row],[EmployeeID]])</f>
        <v>1</v>
      </c>
    </row>
    <row r="2081" spans="1:4" x14ac:dyDescent="0.25">
      <c r="A2081">
        <v>2080</v>
      </c>
      <c r="B2081">
        <v>3</v>
      </c>
      <c r="C2081">
        <v>4</v>
      </c>
      <c r="D2081">
        <f>COUNTIF(tbl_ManagerSurvey[EmployeeID],tbl_ManagerSurvey[[#This Row],[EmployeeID]])</f>
        <v>1</v>
      </c>
    </row>
    <row r="2082" spans="1:4" x14ac:dyDescent="0.25">
      <c r="A2082">
        <v>2081</v>
      </c>
      <c r="B2082">
        <v>3</v>
      </c>
      <c r="C2082">
        <v>3</v>
      </c>
      <c r="D2082">
        <f>COUNTIF(tbl_ManagerSurvey[EmployeeID],tbl_ManagerSurvey[[#This Row],[EmployeeID]])</f>
        <v>1</v>
      </c>
    </row>
    <row r="2083" spans="1:4" x14ac:dyDescent="0.25">
      <c r="A2083">
        <v>2082</v>
      </c>
      <c r="B2083">
        <v>3</v>
      </c>
      <c r="C2083">
        <v>4</v>
      </c>
      <c r="D2083">
        <f>COUNTIF(tbl_ManagerSurvey[EmployeeID],tbl_ManagerSurvey[[#This Row],[EmployeeID]])</f>
        <v>1</v>
      </c>
    </row>
    <row r="2084" spans="1:4" x14ac:dyDescent="0.25">
      <c r="A2084">
        <v>2083</v>
      </c>
      <c r="B2084">
        <v>2</v>
      </c>
      <c r="C2084">
        <v>4</v>
      </c>
      <c r="D2084">
        <f>COUNTIF(tbl_ManagerSurvey[EmployeeID],tbl_ManagerSurvey[[#This Row],[EmployeeID]])</f>
        <v>1</v>
      </c>
    </row>
    <row r="2085" spans="1:4" x14ac:dyDescent="0.25">
      <c r="A2085">
        <v>2084</v>
      </c>
      <c r="B2085">
        <v>3</v>
      </c>
      <c r="C2085">
        <v>3</v>
      </c>
      <c r="D2085">
        <f>COUNTIF(tbl_ManagerSurvey[EmployeeID],tbl_ManagerSurvey[[#This Row],[EmployeeID]])</f>
        <v>1</v>
      </c>
    </row>
    <row r="2086" spans="1:4" x14ac:dyDescent="0.25">
      <c r="A2086">
        <v>2085</v>
      </c>
      <c r="B2086">
        <v>2</v>
      </c>
      <c r="C2086">
        <v>3</v>
      </c>
      <c r="D2086">
        <f>COUNTIF(tbl_ManagerSurvey[EmployeeID],tbl_ManagerSurvey[[#This Row],[EmployeeID]])</f>
        <v>1</v>
      </c>
    </row>
    <row r="2087" spans="1:4" x14ac:dyDescent="0.25">
      <c r="A2087">
        <v>2086</v>
      </c>
      <c r="B2087">
        <v>4</v>
      </c>
      <c r="C2087">
        <v>3</v>
      </c>
      <c r="D2087">
        <f>COUNTIF(tbl_ManagerSurvey[EmployeeID],tbl_ManagerSurvey[[#This Row],[EmployeeID]])</f>
        <v>1</v>
      </c>
    </row>
    <row r="2088" spans="1:4" x14ac:dyDescent="0.25">
      <c r="A2088">
        <v>2087</v>
      </c>
      <c r="B2088">
        <v>3</v>
      </c>
      <c r="C2088">
        <v>3</v>
      </c>
      <c r="D2088">
        <f>COUNTIF(tbl_ManagerSurvey[EmployeeID],tbl_ManagerSurvey[[#This Row],[EmployeeID]])</f>
        <v>1</v>
      </c>
    </row>
    <row r="2089" spans="1:4" x14ac:dyDescent="0.25">
      <c r="A2089">
        <v>2088</v>
      </c>
      <c r="B2089">
        <v>1</v>
      </c>
      <c r="C2089">
        <v>3</v>
      </c>
      <c r="D2089">
        <f>COUNTIF(tbl_ManagerSurvey[EmployeeID],tbl_ManagerSurvey[[#This Row],[EmployeeID]])</f>
        <v>1</v>
      </c>
    </row>
    <row r="2090" spans="1:4" x14ac:dyDescent="0.25">
      <c r="A2090">
        <v>2089</v>
      </c>
      <c r="B2090">
        <v>2</v>
      </c>
      <c r="C2090">
        <v>3</v>
      </c>
      <c r="D2090">
        <f>COUNTIF(tbl_ManagerSurvey[EmployeeID],tbl_ManagerSurvey[[#This Row],[EmployeeID]])</f>
        <v>1</v>
      </c>
    </row>
    <row r="2091" spans="1:4" x14ac:dyDescent="0.25">
      <c r="A2091">
        <v>2090</v>
      </c>
      <c r="B2091">
        <v>3</v>
      </c>
      <c r="C2091">
        <v>4</v>
      </c>
      <c r="D2091">
        <f>COUNTIF(tbl_ManagerSurvey[EmployeeID],tbl_ManagerSurvey[[#This Row],[EmployeeID]])</f>
        <v>1</v>
      </c>
    </row>
    <row r="2092" spans="1:4" x14ac:dyDescent="0.25">
      <c r="A2092">
        <v>2091</v>
      </c>
      <c r="B2092">
        <v>2</v>
      </c>
      <c r="C2092">
        <v>3</v>
      </c>
      <c r="D2092">
        <f>COUNTIF(tbl_ManagerSurvey[EmployeeID],tbl_ManagerSurvey[[#This Row],[EmployeeID]])</f>
        <v>1</v>
      </c>
    </row>
    <row r="2093" spans="1:4" x14ac:dyDescent="0.25">
      <c r="A2093">
        <v>2092</v>
      </c>
      <c r="B2093">
        <v>3</v>
      </c>
      <c r="C2093">
        <v>3</v>
      </c>
      <c r="D2093">
        <f>COUNTIF(tbl_ManagerSurvey[EmployeeID],tbl_ManagerSurvey[[#This Row],[EmployeeID]])</f>
        <v>1</v>
      </c>
    </row>
    <row r="2094" spans="1:4" x14ac:dyDescent="0.25">
      <c r="A2094">
        <v>2093</v>
      </c>
      <c r="B2094">
        <v>3</v>
      </c>
      <c r="C2094">
        <v>3</v>
      </c>
      <c r="D2094">
        <f>COUNTIF(tbl_ManagerSurvey[EmployeeID],tbl_ManagerSurvey[[#This Row],[EmployeeID]])</f>
        <v>1</v>
      </c>
    </row>
    <row r="2095" spans="1:4" x14ac:dyDescent="0.25">
      <c r="A2095">
        <v>2094</v>
      </c>
      <c r="B2095">
        <v>3</v>
      </c>
      <c r="C2095">
        <v>3</v>
      </c>
      <c r="D2095">
        <f>COUNTIF(tbl_ManagerSurvey[EmployeeID],tbl_ManagerSurvey[[#This Row],[EmployeeID]])</f>
        <v>1</v>
      </c>
    </row>
    <row r="2096" spans="1:4" x14ac:dyDescent="0.25">
      <c r="A2096">
        <v>2095</v>
      </c>
      <c r="B2096">
        <v>2</v>
      </c>
      <c r="C2096">
        <v>3</v>
      </c>
      <c r="D2096">
        <f>COUNTIF(tbl_ManagerSurvey[EmployeeID],tbl_ManagerSurvey[[#This Row],[EmployeeID]])</f>
        <v>1</v>
      </c>
    </row>
    <row r="2097" spans="1:4" x14ac:dyDescent="0.25">
      <c r="A2097">
        <v>2096</v>
      </c>
      <c r="B2097">
        <v>3</v>
      </c>
      <c r="C2097">
        <v>3</v>
      </c>
      <c r="D2097">
        <f>COUNTIF(tbl_ManagerSurvey[EmployeeID],tbl_ManagerSurvey[[#This Row],[EmployeeID]])</f>
        <v>1</v>
      </c>
    </row>
    <row r="2098" spans="1:4" x14ac:dyDescent="0.25">
      <c r="A2098">
        <v>2097</v>
      </c>
      <c r="B2098">
        <v>1</v>
      </c>
      <c r="C2098">
        <v>3</v>
      </c>
      <c r="D2098">
        <f>COUNTIF(tbl_ManagerSurvey[EmployeeID],tbl_ManagerSurvey[[#This Row],[EmployeeID]])</f>
        <v>1</v>
      </c>
    </row>
    <row r="2099" spans="1:4" x14ac:dyDescent="0.25">
      <c r="A2099">
        <v>2098</v>
      </c>
      <c r="B2099">
        <v>3</v>
      </c>
      <c r="C2099">
        <v>4</v>
      </c>
      <c r="D2099">
        <f>COUNTIF(tbl_ManagerSurvey[EmployeeID],tbl_ManagerSurvey[[#This Row],[EmployeeID]])</f>
        <v>1</v>
      </c>
    </row>
    <row r="2100" spans="1:4" x14ac:dyDescent="0.25">
      <c r="A2100">
        <v>2099</v>
      </c>
      <c r="B2100">
        <v>2</v>
      </c>
      <c r="C2100">
        <v>3</v>
      </c>
      <c r="D2100">
        <f>COUNTIF(tbl_ManagerSurvey[EmployeeID],tbl_ManagerSurvey[[#This Row],[EmployeeID]])</f>
        <v>1</v>
      </c>
    </row>
    <row r="2101" spans="1:4" x14ac:dyDescent="0.25">
      <c r="A2101">
        <v>2100</v>
      </c>
      <c r="B2101">
        <v>3</v>
      </c>
      <c r="C2101">
        <v>3</v>
      </c>
      <c r="D2101">
        <f>COUNTIF(tbl_ManagerSurvey[EmployeeID],tbl_ManagerSurvey[[#This Row],[EmployeeID]])</f>
        <v>1</v>
      </c>
    </row>
    <row r="2102" spans="1:4" x14ac:dyDescent="0.25">
      <c r="A2102">
        <v>2101</v>
      </c>
      <c r="B2102">
        <v>2</v>
      </c>
      <c r="C2102">
        <v>4</v>
      </c>
      <c r="D2102">
        <f>COUNTIF(tbl_ManagerSurvey[EmployeeID],tbl_ManagerSurvey[[#This Row],[EmployeeID]])</f>
        <v>1</v>
      </c>
    </row>
    <row r="2103" spans="1:4" x14ac:dyDescent="0.25">
      <c r="A2103">
        <v>2102</v>
      </c>
      <c r="B2103">
        <v>3</v>
      </c>
      <c r="C2103">
        <v>4</v>
      </c>
      <c r="D2103">
        <f>COUNTIF(tbl_ManagerSurvey[EmployeeID],tbl_ManagerSurvey[[#This Row],[EmployeeID]])</f>
        <v>1</v>
      </c>
    </row>
    <row r="2104" spans="1:4" x14ac:dyDescent="0.25">
      <c r="A2104">
        <v>2103</v>
      </c>
      <c r="B2104">
        <v>2</v>
      </c>
      <c r="C2104">
        <v>3</v>
      </c>
      <c r="D2104">
        <f>COUNTIF(tbl_ManagerSurvey[EmployeeID],tbl_ManagerSurvey[[#This Row],[EmployeeID]])</f>
        <v>1</v>
      </c>
    </row>
    <row r="2105" spans="1:4" x14ac:dyDescent="0.25">
      <c r="A2105">
        <v>2104</v>
      </c>
      <c r="B2105">
        <v>3</v>
      </c>
      <c r="C2105">
        <v>4</v>
      </c>
      <c r="D2105">
        <f>COUNTIF(tbl_ManagerSurvey[EmployeeID],tbl_ManagerSurvey[[#This Row],[EmployeeID]])</f>
        <v>1</v>
      </c>
    </row>
    <row r="2106" spans="1:4" x14ac:dyDescent="0.25">
      <c r="A2106">
        <v>2105</v>
      </c>
      <c r="B2106">
        <v>3</v>
      </c>
      <c r="C2106">
        <v>3</v>
      </c>
      <c r="D2106">
        <f>COUNTIF(tbl_ManagerSurvey[EmployeeID],tbl_ManagerSurvey[[#This Row],[EmployeeID]])</f>
        <v>1</v>
      </c>
    </row>
    <row r="2107" spans="1:4" x14ac:dyDescent="0.25">
      <c r="A2107">
        <v>2106</v>
      </c>
      <c r="B2107">
        <v>3</v>
      </c>
      <c r="C2107">
        <v>4</v>
      </c>
      <c r="D2107">
        <f>COUNTIF(tbl_ManagerSurvey[EmployeeID],tbl_ManagerSurvey[[#This Row],[EmployeeID]])</f>
        <v>1</v>
      </c>
    </row>
    <row r="2108" spans="1:4" x14ac:dyDescent="0.25">
      <c r="A2108">
        <v>2107</v>
      </c>
      <c r="B2108">
        <v>3</v>
      </c>
      <c r="C2108">
        <v>3</v>
      </c>
      <c r="D2108">
        <f>COUNTIF(tbl_ManagerSurvey[EmployeeID],tbl_ManagerSurvey[[#This Row],[EmployeeID]])</f>
        <v>1</v>
      </c>
    </row>
    <row r="2109" spans="1:4" x14ac:dyDescent="0.25">
      <c r="A2109">
        <v>2108</v>
      </c>
      <c r="B2109">
        <v>3</v>
      </c>
      <c r="C2109">
        <v>3</v>
      </c>
      <c r="D2109">
        <f>COUNTIF(tbl_ManagerSurvey[EmployeeID],tbl_ManagerSurvey[[#This Row],[EmployeeID]])</f>
        <v>1</v>
      </c>
    </row>
    <row r="2110" spans="1:4" x14ac:dyDescent="0.25">
      <c r="A2110">
        <v>2109</v>
      </c>
      <c r="B2110">
        <v>4</v>
      </c>
      <c r="C2110">
        <v>3</v>
      </c>
      <c r="D2110">
        <f>COUNTIF(tbl_ManagerSurvey[EmployeeID],tbl_ManagerSurvey[[#This Row],[EmployeeID]])</f>
        <v>1</v>
      </c>
    </row>
    <row r="2111" spans="1:4" x14ac:dyDescent="0.25">
      <c r="A2111">
        <v>2110</v>
      </c>
      <c r="B2111">
        <v>3</v>
      </c>
      <c r="C2111">
        <v>3</v>
      </c>
      <c r="D2111">
        <f>COUNTIF(tbl_ManagerSurvey[EmployeeID],tbl_ManagerSurvey[[#This Row],[EmployeeID]])</f>
        <v>1</v>
      </c>
    </row>
    <row r="2112" spans="1:4" x14ac:dyDescent="0.25">
      <c r="A2112">
        <v>2111</v>
      </c>
      <c r="B2112">
        <v>3</v>
      </c>
      <c r="C2112">
        <v>3</v>
      </c>
      <c r="D2112">
        <f>COUNTIF(tbl_ManagerSurvey[EmployeeID],tbl_ManagerSurvey[[#This Row],[EmployeeID]])</f>
        <v>1</v>
      </c>
    </row>
    <row r="2113" spans="1:4" x14ac:dyDescent="0.25">
      <c r="A2113">
        <v>2112</v>
      </c>
      <c r="B2113">
        <v>2</v>
      </c>
      <c r="C2113">
        <v>3</v>
      </c>
      <c r="D2113">
        <f>COUNTIF(tbl_ManagerSurvey[EmployeeID],tbl_ManagerSurvey[[#This Row],[EmployeeID]])</f>
        <v>1</v>
      </c>
    </row>
    <row r="2114" spans="1:4" x14ac:dyDescent="0.25">
      <c r="A2114">
        <v>2113</v>
      </c>
      <c r="B2114">
        <v>3</v>
      </c>
      <c r="C2114">
        <v>3</v>
      </c>
      <c r="D2114">
        <f>COUNTIF(tbl_ManagerSurvey[EmployeeID],tbl_ManagerSurvey[[#This Row],[EmployeeID]])</f>
        <v>1</v>
      </c>
    </row>
    <row r="2115" spans="1:4" x14ac:dyDescent="0.25">
      <c r="A2115">
        <v>2114</v>
      </c>
      <c r="B2115">
        <v>4</v>
      </c>
      <c r="C2115">
        <v>3</v>
      </c>
      <c r="D2115">
        <f>COUNTIF(tbl_ManagerSurvey[EmployeeID],tbl_ManagerSurvey[[#This Row],[EmployeeID]])</f>
        <v>1</v>
      </c>
    </row>
    <row r="2116" spans="1:4" x14ac:dyDescent="0.25">
      <c r="A2116">
        <v>2115</v>
      </c>
      <c r="B2116">
        <v>3</v>
      </c>
      <c r="C2116">
        <v>3</v>
      </c>
      <c r="D2116">
        <f>COUNTIF(tbl_ManagerSurvey[EmployeeID],tbl_ManagerSurvey[[#This Row],[EmployeeID]])</f>
        <v>1</v>
      </c>
    </row>
    <row r="2117" spans="1:4" x14ac:dyDescent="0.25">
      <c r="A2117">
        <v>2116</v>
      </c>
      <c r="B2117">
        <v>3</v>
      </c>
      <c r="C2117">
        <v>3</v>
      </c>
      <c r="D2117">
        <f>COUNTIF(tbl_ManagerSurvey[EmployeeID],tbl_ManagerSurvey[[#This Row],[EmployeeID]])</f>
        <v>1</v>
      </c>
    </row>
    <row r="2118" spans="1:4" x14ac:dyDescent="0.25">
      <c r="A2118">
        <v>2117</v>
      </c>
      <c r="B2118">
        <v>3</v>
      </c>
      <c r="C2118">
        <v>3</v>
      </c>
      <c r="D2118">
        <f>COUNTIF(tbl_ManagerSurvey[EmployeeID],tbl_ManagerSurvey[[#This Row],[EmployeeID]])</f>
        <v>1</v>
      </c>
    </row>
    <row r="2119" spans="1:4" x14ac:dyDescent="0.25">
      <c r="A2119">
        <v>2118</v>
      </c>
      <c r="B2119">
        <v>3</v>
      </c>
      <c r="C2119">
        <v>3</v>
      </c>
      <c r="D2119">
        <f>COUNTIF(tbl_ManagerSurvey[EmployeeID],tbl_ManagerSurvey[[#This Row],[EmployeeID]])</f>
        <v>1</v>
      </c>
    </row>
    <row r="2120" spans="1:4" x14ac:dyDescent="0.25">
      <c r="A2120">
        <v>2119</v>
      </c>
      <c r="B2120">
        <v>3</v>
      </c>
      <c r="C2120">
        <v>3</v>
      </c>
      <c r="D2120">
        <f>COUNTIF(tbl_ManagerSurvey[EmployeeID],tbl_ManagerSurvey[[#This Row],[EmployeeID]])</f>
        <v>1</v>
      </c>
    </row>
    <row r="2121" spans="1:4" x14ac:dyDescent="0.25">
      <c r="A2121">
        <v>2120</v>
      </c>
      <c r="B2121">
        <v>3</v>
      </c>
      <c r="C2121">
        <v>3</v>
      </c>
      <c r="D2121">
        <f>COUNTIF(tbl_ManagerSurvey[EmployeeID],tbl_ManagerSurvey[[#This Row],[EmployeeID]])</f>
        <v>1</v>
      </c>
    </row>
    <row r="2122" spans="1:4" x14ac:dyDescent="0.25">
      <c r="A2122">
        <v>2121</v>
      </c>
      <c r="B2122">
        <v>4</v>
      </c>
      <c r="C2122">
        <v>3</v>
      </c>
      <c r="D2122">
        <f>COUNTIF(tbl_ManagerSurvey[EmployeeID],tbl_ManagerSurvey[[#This Row],[EmployeeID]])</f>
        <v>1</v>
      </c>
    </row>
    <row r="2123" spans="1:4" x14ac:dyDescent="0.25">
      <c r="A2123">
        <v>2122</v>
      </c>
      <c r="B2123">
        <v>3</v>
      </c>
      <c r="C2123">
        <v>4</v>
      </c>
      <c r="D2123">
        <f>COUNTIF(tbl_ManagerSurvey[EmployeeID],tbl_ManagerSurvey[[#This Row],[EmployeeID]])</f>
        <v>1</v>
      </c>
    </row>
    <row r="2124" spans="1:4" x14ac:dyDescent="0.25">
      <c r="A2124">
        <v>2123</v>
      </c>
      <c r="B2124">
        <v>3</v>
      </c>
      <c r="C2124">
        <v>3</v>
      </c>
      <c r="D2124">
        <f>COUNTIF(tbl_ManagerSurvey[EmployeeID],tbl_ManagerSurvey[[#This Row],[EmployeeID]])</f>
        <v>1</v>
      </c>
    </row>
    <row r="2125" spans="1:4" x14ac:dyDescent="0.25">
      <c r="A2125">
        <v>2124</v>
      </c>
      <c r="B2125">
        <v>3</v>
      </c>
      <c r="C2125">
        <v>3</v>
      </c>
      <c r="D2125">
        <f>COUNTIF(tbl_ManagerSurvey[EmployeeID],tbl_ManagerSurvey[[#This Row],[EmployeeID]])</f>
        <v>1</v>
      </c>
    </row>
    <row r="2126" spans="1:4" x14ac:dyDescent="0.25">
      <c r="A2126">
        <v>2125</v>
      </c>
      <c r="B2126">
        <v>3</v>
      </c>
      <c r="C2126">
        <v>3</v>
      </c>
      <c r="D2126">
        <f>COUNTIF(tbl_ManagerSurvey[EmployeeID],tbl_ManagerSurvey[[#This Row],[EmployeeID]])</f>
        <v>1</v>
      </c>
    </row>
    <row r="2127" spans="1:4" x14ac:dyDescent="0.25">
      <c r="A2127">
        <v>2126</v>
      </c>
      <c r="B2127">
        <v>3</v>
      </c>
      <c r="C2127">
        <v>3</v>
      </c>
      <c r="D2127">
        <f>COUNTIF(tbl_ManagerSurvey[EmployeeID],tbl_ManagerSurvey[[#This Row],[EmployeeID]])</f>
        <v>1</v>
      </c>
    </row>
    <row r="2128" spans="1:4" x14ac:dyDescent="0.25">
      <c r="A2128">
        <v>2127</v>
      </c>
      <c r="B2128">
        <v>4</v>
      </c>
      <c r="C2128">
        <v>4</v>
      </c>
      <c r="D2128">
        <f>COUNTIF(tbl_ManagerSurvey[EmployeeID],tbl_ManagerSurvey[[#This Row],[EmployeeID]])</f>
        <v>1</v>
      </c>
    </row>
    <row r="2129" spans="1:4" x14ac:dyDescent="0.25">
      <c r="A2129">
        <v>2128</v>
      </c>
      <c r="B2129">
        <v>3</v>
      </c>
      <c r="C2129">
        <v>3</v>
      </c>
      <c r="D2129">
        <f>COUNTIF(tbl_ManagerSurvey[EmployeeID],tbl_ManagerSurvey[[#This Row],[EmployeeID]])</f>
        <v>1</v>
      </c>
    </row>
    <row r="2130" spans="1:4" x14ac:dyDescent="0.25">
      <c r="A2130">
        <v>2129</v>
      </c>
      <c r="B2130">
        <v>1</v>
      </c>
      <c r="C2130">
        <v>3</v>
      </c>
      <c r="D2130">
        <f>COUNTIF(tbl_ManagerSurvey[EmployeeID],tbl_ManagerSurvey[[#This Row],[EmployeeID]])</f>
        <v>1</v>
      </c>
    </row>
    <row r="2131" spans="1:4" x14ac:dyDescent="0.25">
      <c r="A2131">
        <v>2130</v>
      </c>
      <c r="B2131">
        <v>2</v>
      </c>
      <c r="C2131">
        <v>3</v>
      </c>
      <c r="D2131">
        <f>COUNTIF(tbl_ManagerSurvey[EmployeeID],tbl_ManagerSurvey[[#This Row],[EmployeeID]])</f>
        <v>1</v>
      </c>
    </row>
    <row r="2132" spans="1:4" x14ac:dyDescent="0.25">
      <c r="A2132">
        <v>2131</v>
      </c>
      <c r="B2132">
        <v>3</v>
      </c>
      <c r="C2132">
        <v>3</v>
      </c>
      <c r="D2132">
        <f>COUNTIF(tbl_ManagerSurvey[EmployeeID],tbl_ManagerSurvey[[#This Row],[EmployeeID]])</f>
        <v>1</v>
      </c>
    </row>
    <row r="2133" spans="1:4" x14ac:dyDescent="0.25">
      <c r="A2133">
        <v>2132</v>
      </c>
      <c r="B2133">
        <v>3</v>
      </c>
      <c r="C2133">
        <v>4</v>
      </c>
      <c r="D2133">
        <f>COUNTIF(tbl_ManagerSurvey[EmployeeID],tbl_ManagerSurvey[[#This Row],[EmployeeID]])</f>
        <v>1</v>
      </c>
    </row>
    <row r="2134" spans="1:4" x14ac:dyDescent="0.25">
      <c r="A2134">
        <v>2133</v>
      </c>
      <c r="B2134">
        <v>3</v>
      </c>
      <c r="C2134">
        <v>3</v>
      </c>
      <c r="D2134">
        <f>COUNTIF(tbl_ManagerSurvey[EmployeeID],tbl_ManagerSurvey[[#This Row],[EmployeeID]])</f>
        <v>1</v>
      </c>
    </row>
    <row r="2135" spans="1:4" x14ac:dyDescent="0.25">
      <c r="A2135">
        <v>2134</v>
      </c>
      <c r="B2135">
        <v>3</v>
      </c>
      <c r="C2135">
        <v>3</v>
      </c>
      <c r="D2135">
        <f>COUNTIF(tbl_ManagerSurvey[EmployeeID],tbl_ManagerSurvey[[#This Row],[EmployeeID]])</f>
        <v>1</v>
      </c>
    </row>
    <row r="2136" spans="1:4" x14ac:dyDescent="0.25">
      <c r="A2136">
        <v>2135</v>
      </c>
      <c r="B2136">
        <v>1</v>
      </c>
      <c r="C2136">
        <v>3</v>
      </c>
      <c r="D2136">
        <f>COUNTIF(tbl_ManagerSurvey[EmployeeID],tbl_ManagerSurvey[[#This Row],[EmployeeID]])</f>
        <v>1</v>
      </c>
    </row>
    <row r="2137" spans="1:4" x14ac:dyDescent="0.25">
      <c r="A2137">
        <v>2136</v>
      </c>
      <c r="B2137">
        <v>3</v>
      </c>
      <c r="C2137">
        <v>3</v>
      </c>
      <c r="D2137">
        <f>COUNTIF(tbl_ManagerSurvey[EmployeeID],tbl_ManagerSurvey[[#This Row],[EmployeeID]])</f>
        <v>1</v>
      </c>
    </row>
    <row r="2138" spans="1:4" x14ac:dyDescent="0.25">
      <c r="A2138">
        <v>2137</v>
      </c>
      <c r="B2138">
        <v>3</v>
      </c>
      <c r="C2138">
        <v>3</v>
      </c>
      <c r="D2138">
        <f>COUNTIF(tbl_ManagerSurvey[EmployeeID],tbl_ManagerSurvey[[#This Row],[EmployeeID]])</f>
        <v>1</v>
      </c>
    </row>
    <row r="2139" spans="1:4" x14ac:dyDescent="0.25">
      <c r="A2139">
        <v>2138</v>
      </c>
      <c r="B2139">
        <v>3</v>
      </c>
      <c r="C2139">
        <v>3</v>
      </c>
      <c r="D2139">
        <f>COUNTIF(tbl_ManagerSurvey[EmployeeID],tbl_ManagerSurvey[[#This Row],[EmployeeID]])</f>
        <v>1</v>
      </c>
    </row>
    <row r="2140" spans="1:4" x14ac:dyDescent="0.25">
      <c r="A2140">
        <v>2139</v>
      </c>
      <c r="B2140">
        <v>4</v>
      </c>
      <c r="C2140">
        <v>3</v>
      </c>
      <c r="D2140">
        <f>COUNTIF(tbl_ManagerSurvey[EmployeeID],tbl_ManagerSurvey[[#This Row],[EmployeeID]])</f>
        <v>1</v>
      </c>
    </row>
    <row r="2141" spans="1:4" x14ac:dyDescent="0.25">
      <c r="A2141">
        <v>2140</v>
      </c>
      <c r="B2141">
        <v>2</v>
      </c>
      <c r="C2141">
        <v>4</v>
      </c>
      <c r="D2141">
        <f>COUNTIF(tbl_ManagerSurvey[EmployeeID],tbl_ManagerSurvey[[#This Row],[EmployeeID]])</f>
        <v>1</v>
      </c>
    </row>
    <row r="2142" spans="1:4" x14ac:dyDescent="0.25">
      <c r="A2142">
        <v>2141</v>
      </c>
      <c r="B2142">
        <v>3</v>
      </c>
      <c r="C2142">
        <v>3</v>
      </c>
      <c r="D2142">
        <f>COUNTIF(tbl_ManagerSurvey[EmployeeID],tbl_ManagerSurvey[[#This Row],[EmployeeID]])</f>
        <v>1</v>
      </c>
    </row>
    <row r="2143" spans="1:4" x14ac:dyDescent="0.25">
      <c r="A2143">
        <v>2142</v>
      </c>
      <c r="B2143">
        <v>3</v>
      </c>
      <c r="C2143">
        <v>3</v>
      </c>
      <c r="D2143">
        <f>COUNTIF(tbl_ManagerSurvey[EmployeeID],tbl_ManagerSurvey[[#This Row],[EmployeeID]])</f>
        <v>1</v>
      </c>
    </row>
    <row r="2144" spans="1:4" x14ac:dyDescent="0.25">
      <c r="A2144">
        <v>2143</v>
      </c>
      <c r="B2144">
        <v>3</v>
      </c>
      <c r="C2144">
        <v>3</v>
      </c>
      <c r="D2144">
        <f>COUNTIF(tbl_ManagerSurvey[EmployeeID],tbl_ManagerSurvey[[#This Row],[EmployeeID]])</f>
        <v>1</v>
      </c>
    </row>
    <row r="2145" spans="1:4" x14ac:dyDescent="0.25">
      <c r="A2145">
        <v>2144</v>
      </c>
      <c r="B2145">
        <v>3</v>
      </c>
      <c r="C2145">
        <v>3</v>
      </c>
      <c r="D2145">
        <f>COUNTIF(tbl_ManagerSurvey[EmployeeID],tbl_ManagerSurvey[[#This Row],[EmployeeID]])</f>
        <v>1</v>
      </c>
    </row>
    <row r="2146" spans="1:4" x14ac:dyDescent="0.25">
      <c r="A2146">
        <v>2145</v>
      </c>
      <c r="B2146">
        <v>3</v>
      </c>
      <c r="C2146">
        <v>3</v>
      </c>
      <c r="D2146">
        <f>COUNTIF(tbl_ManagerSurvey[EmployeeID],tbl_ManagerSurvey[[#This Row],[EmployeeID]])</f>
        <v>1</v>
      </c>
    </row>
    <row r="2147" spans="1:4" x14ac:dyDescent="0.25">
      <c r="A2147">
        <v>2146</v>
      </c>
      <c r="B2147">
        <v>3</v>
      </c>
      <c r="C2147">
        <v>3</v>
      </c>
      <c r="D2147">
        <f>COUNTIF(tbl_ManagerSurvey[EmployeeID],tbl_ManagerSurvey[[#This Row],[EmployeeID]])</f>
        <v>1</v>
      </c>
    </row>
    <row r="2148" spans="1:4" x14ac:dyDescent="0.25">
      <c r="A2148">
        <v>2147</v>
      </c>
      <c r="B2148">
        <v>3</v>
      </c>
      <c r="C2148">
        <v>4</v>
      </c>
      <c r="D2148">
        <f>COUNTIF(tbl_ManagerSurvey[EmployeeID],tbl_ManagerSurvey[[#This Row],[EmployeeID]])</f>
        <v>1</v>
      </c>
    </row>
    <row r="2149" spans="1:4" x14ac:dyDescent="0.25">
      <c r="A2149">
        <v>2148</v>
      </c>
      <c r="B2149">
        <v>3</v>
      </c>
      <c r="C2149">
        <v>3</v>
      </c>
      <c r="D2149">
        <f>COUNTIF(tbl_ManagerSurvey[EmployeeID],tbl_ManagerSurvey[[#This Row],[EmployeeID]])</f>
        <v>1</v>
      </c>
    </row>
    <row r="2150" spans="1:4" x14ac:dyDescent="0.25">
      <c r="A2150">
        <v>2149</v>
      </c>
      <c r="B2150">
        <v>3</v>
      </c>
      <c r="C2150">
        <v>3</v>
      </c>
      <c r="D2150">
        <f>COUNTIF(tbl_ManagerSurvey[EmployeeID],tbl_ManagerSurvey[[#This Row],[EmployeeID]])</f>
        <v>1</v>
      </c>
    </row>
    <row r="2151" spans="1:4" x14ac:dyDescent="0.25">
      <c r="A2151">
        <v>2150</v>
      </c>
      <c r="B2151">
        <v>3</v>
      </c>
      <c r="C2151">
        <v>3</v>
      </c>
      <c r="D2151">
        <f>COUNTIF(tbl_ManagerSurvey[EmployeeID],tbl_ManagerSurvey[[#This Row],[EmployeeID]])</f>
        <v>1</v>
      </c>
    </row>
    <row r="2152" spans="1:4" x14ac:dyDescent="0.25">
      <c r="A2152">
        <v>2151</v>
      </c>
      <c r="B2152">
        <v>1</v>
      </c>
      <c r="C2152">
        <v>3</v>
      </c>
      <c r="D2152">
        <f>COUNTIF(tbl_ManagerSurvey[EmployeeID],tbl_ManagerSurvey[[#This Row],[EmployeeID]])</f>
        <v>1</v>
      </c>
    </row>
    <row r="2153" spans="1:4" x14ac:dyDescent="0.25">
      <c r="A2153">
        <v>2152</v>
      </c>
      <c r="B2153">
        <v>3</v>
      </c>
      <c r="C2153">
        <v>3</v>
      </c>
      <c r="D2153">
        <f>COUNTIF(tbl_ManagerSurvey[EmployeeID],tbl_ManagerSurvey[[#This Row],[EmployeeID]])</f>
        <v>1</v>
      </c>
    </row>
    <row r="2154" spans="1:4" x14ac:dyDescent="0.25">
      <c r="A2154">
        <v>2153</v>
      </c>
      <c r="B2154">
        <v>2</v>
      </c>
      <c r="C2154">
        <v>4</v>
      </c>
      <c r="D2154">
        <f>COUNTIF(tbl_ManagerSurvey[EmployeeID],tbl_ManagerSurvey[[#This Row],[EmployeeID]])</f>
        <v>1</v>
      </c>
    </row>
    <row r="2155" spans="1:4" x14ac:dyDescent="0.25">
      <c r="A2155">
        <v>2154</v>
      </c>
      <c r="B2155">
        <v>4</v>
      </c>
      <c r="C2155">
        <v>3</v>
      </c>
      <c r="D2155">
        <f>COUNTIF(tbl_ManagerSurvey[EmployeeID],tbl_ManagerSurvey[[#This Row],[EmployeeID]])</f>
        <v>1</v>
      </c>
    </row>
    <row r="2156" spans="1:4" x14ac:dyDescent="0.25">
      <c r="A2156">
        <v>2155</v>
      </c>
      <c r="B2156">
        <v>2</v>
      </c>
      <c r="C2156">
        <v>3</v>
      </c>
      <c r="D2156">
        <f>COUNTIF(tbl_ManagerSurvey[EmployeeID],tbl_ManagerSurvey[[#This Row],[EmployeeID]])</f>
        <v>1</v>
      </c>
    </row>
    <row r="2157" spans="1:4" x14ac:dyDescent="0.25">
      <c r="A2157">
        <v>2156</v>
      </c>
      <c r="B2157">
        <v>2</v>
      </c>
      <c r="C2157">
        <v>3</v>
      </c>
      <c r="D2157">
        <f>COUNTIF(tbl_ManagerSurvey[EmployeeID],tbl_ManagerSurvey[[#This Row],[EmployeeID]])</f>
        <v>1</v>
      </c>
    </row>
    <row r="2158" spans="1:4" x14ac:dyDescent="0.25">
      <c r="A2158">
        <v>2157</v>
      </c>
      <c r="B2158">
        <v>2</v>
      </c>
      <c r="C2158">
        <v>3</v>
      </c>
      <c r="D2158">
        <f>COUNTIF(tbl_ManagerSurvey[EmployeeID],tbl_ManagerSurvey[[#This Row],[EmployeeID]])</f>
        <v>1</v>
      </c>
    </row>
    <row r="2159" spans="1:4" x14ac:dyDescent="0.25">
      <c r="A2159">
        <v>2158</v>
      </c>
      <c r="B2159">
        <v>2</v>
      </c>
      <c r="C2159">
        <v>4</v>
      </c>
      <c r="D2159">
        <f>COUNTIF(tbl_ManagerSurvey[EmployeeID],tbl_ManagerSurvey[[#This Row],[EmployeeID]])</f>
        <v>1</v>
      </c>
    </row>
    <row r="2160" spans="1:4" x14ac:dyDescent="0.25">
      <c r="A2160">
        <v>2159</v>
      </c>
      <c r="B2160">
        <v>2</v>
      </c>
      <c r="C2160">
        <v>3</v>
      </c>
      <c r="D2160">
        <f>COUNTIF(tbl_ManagerSurvey[EmployeeID],tbl_ManagerSurvey[[#This Row],[EmployeeID]])</f>
        <v>1</v>
      </c>
    </row>
    <row r="2161" spans="1:4" x14ac:dyDescent="0.25">
      <c r="A2161">
        <v>2160</v>
      </c>
      <c r="B2161">
        <v>3</v>
      </c>
      <c r="C2161">
        <v>3</v>
      </c>
      <c r="D2161">
        <f>COUNTIF(tbl_ManagerSurvey[EmployeeID],tbl_ManagerSurvey[[#This Row],[EmployeeID]])</f>
        <v>1</v>
      </c>
    </row>
    <row r="2162" spans="1:4" x14ac:dyDescent="0.25">
      <c r="A2162">
        <v>2161</v>
      </c>
      <c r="B2162">
        <v>2</v>
      </c>
      <c r="C2162">
        <v>3</v>
      </c>
      <c r="D2162">
        <f>COUNTIF(tbl_ManagerSurvey[EmployeeID],tbl_ManagerSurvey[[#This Row],[EmployeeID]])</f>
        <v>1</v>
      </c>
    </row>
    <row r="2163" spans="1:4" x14ac:dyDescent="0.25">
      <c r="A2163">
        <v>2162</v>
      </c>
      <c r="B2163">
        <v>3</v>
      </c>
      <c r="C2163">
        <v>3</v>
      </c>
      <c r="D2163">
        <f>COUNTIF(tbl_ManagerSurvey[EmployeeID],tbl_ManagerSurvey[[#This Row],[EmployeeID]])</f>
        <v>1</v>
      </c>
    </row>
    <row r="2164" spans="1:4" x14ac:dyDescent="0.25">
      <c r="A2164">
        <v>2163</v>
      </c>
      <c r="B2164">
        <v>2</v>
      </c>
      <c r="C2164">
        <v>3</v>
      </c>
      <c r="D2164">
        <f>COUNTIF(tbl_ManagerSurvey[EmployeeID],tbl_ManagerSurvey[[#This Row],[EmployeeID]])</f>
        <v>1</v>
      </c>
    </row>
    <row r="2165" spans="1:4" x14ac:dyDescent="0.25">
      <c r="A2165">
        <v>2164</v>
      </c>
      <c r="B2165">
        <v>3</v>
      </c>
      <c r="C2165">
        <v>3</v>
      </c>
      <c r="D2165">
        <f>COUNTIF(tbl_ManagerSurvey[EmployeeID],tbl_ManagerSurvey[[#This Row],[EmployeeID]])</f>
        <v>1</v>
      </c>
    </row>
    <row r="2166" spans="1:4" x14ac:dyDescent="0.25">
      <c r="A2166">
        <v>2165</v>
      </c>
      <c r="B2166">
        <v>3</v>
      </c>
      <c r="C2166">
        <v>3</v>
      </c>
      <c r="D2166">
        <f>COUNTIF(tbl_ManagerSurvey[EmployeeID],tbl_ManagerSurvey[[#This Row],[EmployeeID]])</f>
        <v>1</v>
      </c>
    </row>
    <row r="2167" spans="1:4" x14ac:dyDescent="0.25">
      <c r="A2167">
        <v>2166</v>
      </c>
      <c r="B2167">
        <v>3</v>
      </c>
      <c r="C2167">
        <v>3</v>
      </c>
      <c r="D2167">
        <f>COUNTIF(tbl_ManagerSurvey[EmployeeID],tbl_ManagerSurvey[[#This Row],[EmployeeID]])</f>
        <v>1</v>
      </c>
    </row>
    <row r="2168" spans="1:4" x14ac:dyDescent="0.25">
      <c r="A2168">
        <v>2167</v>
      </c>
      <c r="B2168">
        <v>2</v>
      </c>
      <c r="C2168">
        <v>3</v>
      </c>
      <c r="D2168">
        <f>COUNTIF(tbl_ManagerSurvey[EmployeeID],tbl_ManagerSurvey[[#This Row],[EmployeeID]])</f>
        <v>1</v>
      </c>
    </row>
    <row r="2169" spans="1:4" x14ac:dyDescent="0.25">
      <c r="A2169">
        <v>2168</v>
      </c>
      <c r="B2169">
        <v>3</v>
      </c>
      <c r="C2169">
        <v>3</v>
      </c>
      <c r="D2169">
        <f>COUNTIF(tbl_ManagerSurvey[EmployeeID],tbl_ManagerSurvey[[#This Row],[EmployeeID]])</f>
        <v>1</v>
      </c>
    </row>
    <row r="2170" spans="1:4" x14ac:dyDescent="0.25">
      <c r="A2170">
        <v>2169</v>
      </c>
      <c r="B2170">
        <v>3</v>
      </c>
      <c r="C2170">
        <v>3</v>
      </c>
      <c r="D2170">
        <f>COUNTIF(tbl_ManagerSurvey[EmployeeID],tbl_ManagerSurvey[[#This Row],[EmployeeID]])</f>
        <v>1</v>
      </c>
    </row>
    <row r="2171" spans="1:4" x14ac:dyDescent="0.25">
      <c r="A2171">
        <v>2170</v>
      </c>
      <c r="B2171">
        <v>3</v>
      </c>
      <c r="C2171">
        <v>3</v>
      </c>
      <c r="D2171">
        <f>COUNTIF(tbl_ManagerSurvey[EmployeeID],tbl_ManagerSurvey[[#This Row],[EmployeeID]])</f>
        <v>1</v>
      </c>
    </row>
    <row r="2172" spans="1:4" x14ac:dyDescent="0.25">
      <c r="A2172">
        <v>2171</v>
      </c>
      <c r="B2172">
        <v>3</v>
      </c>
      <c r="C2172">
        <v>4</v>
      </c>
      <c r="D2172">
        <f>COUNTIF(tbl_ManagerSurvey[EmployeeID],tbl_ManagerSurvey[[#This Row],[EmployeeID]])</f>
        <v>1</v>
      </c>
    </row>
    <row r="2173" spans="1:4" x14ac:dyDescent="0.25">
      <c r="A2173">
        <v>2172</v>
      </c>
      <c r="B2173">
        <v>2</v>
      </c>
      <c r="C2173">
        <v>3</v>
      </c>
      <c r="D2173">
        <f>COUNTIF(tbl_ManagerSurvey[EmployeeID],tbl_ManagerSurvey[[#This Row],[EmployeeID]])</f>
        <v>1</v>
      </c>
    </row>
    <row r="2174" spans="1:4" x14ac:dyDescent="0.25">
      <c r="A2174">
        <v>2173</v>
      </c>
      <c r="B2174">
        <v>2</v>
      </c>
      <c r="C2174">
        <v>3</v>
      </c>
      <c r="D2174">
        <f>COUNTIF(tbl_ManagerSurvey[EmployeeID],tbl_ManagerSurvey[[#This Row],[EmployeeID]])</f>
        <v>1</v>
      </c>
    </row>
    <row r="2175" spans="1:4" x14ac:dyDescent="0.25">
      <c r="A2175">
        <v>2174</v>
      </c>
      <c r="B2175">
        <v>2</v>
      </c>
      <c r="C2175">
        <v>3</v>
      </c>
      <c r="D2175">
        <f>COUNTIF(tbl_ManagerSurvey[EmployeeID],tbl_ManagerSurvey[[#This Row],[EmployeeID]])</f>
        <v>1</v>
      </c>
    </row>
    <row r="2176" spans="1:4" x14ac:dyDescent="0.25">
      <c r="A2176">
        <v>2175</v>
      </c>
      <c r="B2176">
        <v>3</v>
      </c>
      <c r="C2176">
        <v>3</v>
      </c>
      <c r="D2176">
        <f>COUNTIF(tbl_ManagerSurvey[EmployeeID],tbl_ManagerSurvey[[#This Row],[EmployeeID]])</f>
        <v>1</v>
      </c>
    </row>
    <row r="2177" spans="1:4" x14ac:dyDescent="0.25">
      <c r="A2177">
        <v>2176</v>
      </c>
      <c r="B2177">
        <v>2</v>
      </c>
      <c r="C2177">
        <v>3</v>
      </c>
      <c r="D2177">
        <f>COUNTIF(tbl_ManagerSurvey[EmployeeID],tbl_ManagerSurvey[[#This Row],[EmployeeID]])</f>
        <v>1</v>
      </c>
    </row>
    <row r="2178" spans="1:4" x14ac:dyDescent="0.25">
      <c r="A2178">
        <v>2177</v>
      </c>
      <c r="B2178">
        <v>4</v>
      </c>
      <c r="C2178">
        <v>3</v>
      </c>
      <c r="D2178">
        <f>COUNTIF(tbl_ManagerSurvey[EmployeeID],tbl_ManagerSurvey[[#This Row],[EmployeeID]])</f>
        <v>1</v>
      </c>
    </row>
    <row r="2179" spans="1:4" x14ac:dyDescent="0.25">
      <c r="A2179">
        <v>2178</v>
      </c>
      <c r="B2179">
        <v>3</v>
      </c>
      <c r="C2179">
        <v>3</v>
      </c>
      <c r="D2179">
        <f>COUNTIF(tbl_ManagerSurvey[EmployeeID],tbl_ManagerSurvey[[#This Row],[EmployeeID]])</f>
        <v>1</v>
      </c>
    </row>
    <row r="2180" spans="1:4" x14ac:dyDescent="0.25">
      <c r="A2180">
        <v>2179</v>
      </c>
      <c r="B2180">
        <v>4</v>
      </c>
      <c r="C2180">
        <v>3</v>
      </c>
      <c r="D2180">
        <f>COUNTIF(tbl_ManagerSurvey[EmployeeID],tbl_ManagerSurvey[[#This Row],[EmployeeID]])</f>
        <v>1</v>
      </c>
    </row>
    <row r="2181" spans="1:4" x14ac:dyDescent="0.25">
      <c r="A2181">
        <v>2180</v>
      </c>
      <c r="B2181">
        <v>1</v>
      </c>
      <c r="C2181">
        <v>4</v>
      </c>
      <c r="D2181">
        <f>COUNTIF(tbl_ManagerSurvey[EmployeeID],tbl_ManagerSurvey[[#This Row],[EmployeeID]])</f>
        <v>1</v>
      </c>
    </row>
    <row r="2182" spans="1:4" x14ac:dyDescent="0.25">
      <c r="A2182">
        <v>2181</v>
      </c>
      <c r="B2182">
        <v>3</v>
      </c>
      <c r="C2182">
        <v>3</v>
      </c>
      <c r="D2182">
        <f>COUNTIF(tbl_ManagerSurvey[EmployeeID],tbl_ManagerSurvey[[#This Row],[EmployeeID]])</f>
        <v>1</v>
      </c>
    </row>
    <row r="2183" spans="1:4" x14ac:dyDescent="0.25">
      <c r="A2183">
        <v>2182</v>
      </c>
      <c r="B2183">
        <v>2</v>
      </c>
      <c r="C2183">
        <v>4</v>
      </c>
      <c r="D2183">
        <f>COUNTIF(tbl_ManagerSurvey[EmployeeID],tbl_ManagerSurvey[[#This Row],[EmployeeID]])</f>
        <v>1</v>
      </c>
    </row>
    <row r="2184" spans="1:4" x14ac:dyDescent="0.25">
      <c r="A2184">
        <v>2183</v>
      </c>
      <c r="B2184">
        <v>3</v>
      </c>
      <c r="C2184">
        <v>3</v>
      </c>
      <c r="D2184">
        <f>COUNTIF(tbl_ManagerSurvey[EmployeeID],tbl_ManagerSurvey[[#This Row],[EmployeeID]])</f>
        <v>1</v>
      </c>
    </row>
    <row r="2185" spans="1:4" x14ac:dyDescent="0.25">
      <c r="A2185">
        <v>2184</v>
      </c>
      <c r="B2185">
        <v>3</v>
      </c>
      <c r="C2185">
        <v>3</v>
      </c>
      <c r="D2185">
        <f>COUNTIF(tbl_ManagerSurvey[EmployeeID],tbl_ManagerSurvey[[#This Row],[EmployeeID]])</f>
        <v>1</v>
      </c>
    </row>
    <row r="2186" spans="1:4" x14ac:dyDescent="0.25">
      <c r="A2186">
        <v>2185</v>
      </c>
      <c r="B2186">
        <v>3</v>
      </c>
      <c r="C2186">
        <v>4</v>
      </c>
      <c r="D2186">
        <f>COUNTIF(tbl_ManagerSurvey[EmployeeID],tbl_ManagerSurvey[[#This Row],[EmployeeID]])</f>
        <v>1</v>
      </c>
    </row>
    <row r="2187" spans="1:4" x14ac:dyDescent="0.25">
      <c r="A2187">
        <v>2186</v>
      </c>
      <c r="B2187">
        <v>2</v>
      </c>
      <c r="C2187">
        <v>3</v>
      </c>
      <c r="D2187">
        <f>COUNTIF(tbl_ManagerSurvey[EmployeeID],tbl_ManagerSurvey[[#This Row],[EmployeeID]])</f>
        <v>1</v>
      </c>
    </row>
    <row r="2188" spans="1:4" x14ac:dyDescent="0.25">
      <c r="A2188">
        <v>2187</v>
      </c>
      <c r="B2188">
        <v>4</v>
      </c>
      <c r="C2188">
        <v>3</v>
      </c>
      <c r="D2188">
        <f>COUNTIF(tbl_ManagerSurvey[EmployeeID],tbl_ManagerSurvey[[#This Row],[EmployeeID]])</f>
        <v>1</v>
      </c>
    </row>
    <row r="2189" spans="1:4" x14ac:dyDescent="0.25">
      <c r="A2189">
        <v>2188</v>
      </c>
      <c r="B2189">
        <v>4</v>
      </c>
      <c r="C2189">
        <v>3</v>
      </c>
      <c r="D2189">
        <f>COUNTIF(tbl_ManagerSurvey[EmployeeID],tbl_ManagerSurvey[[#This Row],[EmployeeID]])</f>
        <v>1</v>
      </c>
    </row>
    <row r="2190" spans="1:4" x14ac:dyDescent="0.25">
      <c r="A2190">
        <v>2189</v>
      </c>
      <c r="B2190">
        <v>3</v>
      </c>
      <c r="C2190">
        <v>3</v>
      </c>
      <c r="D2190">
        <f>COUNTIF(tbl_ManagerSurvey[EmployeeID],tbl_ManagerSurvey[[#This Row],[EmployeeID]])</f>
        <v>1</v>
      </c>
    </row>
    <row r="2191" spans="1:4" x14ac:dyDescent="0.25">
      <c r="A2191">
        <v>2190</v>
      </c>
      <c r="B2191">
        <v>3</v>
      </c>
      <c r="C2191">
        <v>3</v>
      </c>
      <c r="D2191">
        <f>COUNTIF(tbl_ManagerSurvey[EmployeeID],tbl_ManagerSurvey[[#This Row],[EmployeeID]])</f>
        <v>1</v>
      </c>
    </row>
    <row r="2192" spans="1:4" x14ac:dyDescent="0.25">
      <c r="A2192">
        <v>2191</v>
      </c>
      <c r="B2192">
        <v>2</v>
      </c>
      <c r="C2192">
        <v>3</v>
      </c>
      <c r="D2192">
        <f>COUNTIF(tbl_ManagerSurvey[EmployeeID],tbl_ManagerSurvey[[#This Row],[EmployeeID]])</f>
        <v>1</v>
      </c>
    </row>
    <row r="2193" spans="1:4" x14ac:dyDescent="0.25">
      <c r="A2193">
        <v>2192</v>
      </c>
      <c r="B2193">
        <v>4</v>
      </c>
      <c r="C2193">
        <v>3</v>
      </c>
      <c r="D2193">
        <f>COUNTIF(tbl_ManagerSurvey[EmployeeID],tbl_ManagerSurvey[[#This Row],[EmployeeID]])</f>
        <v>1</v>
      </c>
    </row>
    <row r="2194" spans="1:4" x14ac:dyDescent="0.25">
      <c r="A2194">
        <v>2193</v>
      </c>
      <c r="B2194">
        <v>1</v>
      </c>
      <c r="C2194">
        <v>3</v>
      </c>
      <c r="D2194">
        <f>COUNTIF(tbl_ManagerSurvey[EmployeeID],tbl_ManagerSurvey[[#This Row],[EmployeeID]])</f>
        <v>1</v>
      </c>
    </row>
    <row r="2195" spans="1:4" x14ac:dyDescent="0.25">
      <c r="A2195">
        <v>2194</v>
      </c>
      <c r="B2195">
        <v>3</v>
      </c>
      <c r="C2195">
        <v>3</v>
      </c>
      <c r="D2195">
        <f>COUNTIF(tbl_ManagerSurvey[EmployeeID],tbl_ManagerSurvey[[#This Row],[EmployeeID]])</f>
        <v>1</v>
      </c>
    </row>
    <row r="2196" spans="1:4" x14ac:dyDescent="0.25">
      <c r="A2196">
        <v>2195</v>
      </c>
      <c r="B2196">
        <v>2</v>
      </c>
      <c r="C2196">
        <v>3</v>
      </c>
      <c r="D2196">
        <f>COUNTIF(tbl_ManagerSurvey[EmployeeID],tbl_ManagerSurvey[[#This Row],[EmployeeID]])</f>
        <v>1</v>
      </c>
    </row>
    <row r="2197" spans="1:4" x14ac:dyDescent="0.25">
      <c r="A2197">
        <v>2196</v>
      </c>
      <c r="B2197">
        <v>3</v>
      </c>
      <c r="C2197">
        <v>4</v>
      </c>
      <c r="D2197">
        <f>COUNTIF(tbl_ManagerSurvey[EmployeeID],tbl_ManagerSurvey[[#This Row],[EmployeeID]])</f>
        <v>1</v>
      </c>
    </row>
    <row r="2198" spans="1:4" x14ac:dyDescent="0.25">
      <c r="A2198">
        <v>2197</v>
      </c>
      <c r="B2198">
        <v>3</v>
      </c>
      <c r="C2198">
        <v>3</v>
      </c>
      <c r="D2198">
        <f>COUNTIF(tbl_ManagerSurvey[EmployeeID],tbl_ManagerSurvey[[#This Row],[EmployeeID]])</f>
        <v>1</v>
      </c>
    </row>
    <row r="2199" spans="1:4" x14ac:dyDescent="0.25">
      <c r="A2199">
        <v>2198</v>
      </c>
      <c r="B2199">
        <v>2</v>
      </c>
      <c r="C2199">
        <v>3</v>
      </c>
      <c r="D2199">
        <f>COUNTIF(tbl_ManagerSurvey[EmployeeID],tbl_ManagerSurvey[[#This Row],[EmployeeID]])</f>
        <v>1</v>
      </c>
    </row>
    <row r="2200" spans="1:4" x14ac:dyDescent="0.25">
      <c r="A2200">
        <v>2199</v>
      </c>
      <c r="B2200">
        <v>3</v>
      </c>
      <c r="C2200">
        <v>3</v>
      </c>
      <c r="D2200">
        <f>COUNTIF(tbl_ManagerSurvey[EmployeeID],tbl_ManagerSurvey[[#This Row],[EmployeeID]])</f>
        <v>1</v>
      </c>
    </row>
    <row r="2201" spans="1:4" x14ac:dyDescent="0.25">
      <c r="A2201">
        <v>2200</v>
      </c>
      <c r="B2201">
        <v>2</v>
      </c>
      <c r="C2201">
        <v>3</v>
      </c>
      <c r="D2201">
        <f>COUNTIF(tbl_ManagerSurvey[EmployeeID],tbl_ManagerSurvey[[#This Row],[EmployeeID]])</f>
        <v>1</v>
      </c>
    </row>
    <row r="2202" spans="1:4" x14ac:dyDescent="0.25">
      <c r="A2202">
        <v>2201</v>
      </c>
      <c r="B2202">
        <v>3</v>
      </c>
      <c r="C2202">
        <v>3</v>
      </c>
      <c r="D2202">
        <f>COUNTIF(tbl_ManagerSurvey[EmployeeID],tbl_ManagerSurvey[[#This Row],[EmployeeID]])</f>
        <v>1</v>
      </c>
    </row>
    <row r="2203" spans="1:4" x14ac:dyDescent="0.25">
      <c r="A2203">
        <v>2202</v>
      </c>
      <c r="B2203">
        <v>4</v>
      </c>
      <c r="C2203">
        <v>3</v>
      </c>
      <c r="D2203">
        <f>COUNTIF(tbl_ManagerSurvey[EmployeeID],tbl_ManagerSurvey[[#This Row],[EmployeeID]])</f>
        <v>1</v>
      </c>
    </row>
    <row r="2204" spans="1:4" x14ac:dyDescent="0.25">
      <c r="A2204">
        <v>2203</v>
      </c>
      <c r="B2204">
        <v>3</v>
      </c>
      <c r="C2204">
        <v>3</v>
      </c>
      <c r="D2204">
        <f>COUNTIF(tbl_ManagerSurvey[EmployeeID],tbl_ManagerSurvey[[#This Row],[EmployeeID]])</f>
        <v>1</v>
      </c>
    </row>
    <row r="2205" spans="1:4" x14ac:dyDescent="0.25">
      <c r="A2205">
        <v>2204</v>
      </c>
      <c r="B2205">
        <v>3</v>
      </c>
      <c r="C2205">
        <v>3</v>
      </c>
      <c r="D2205">
        <f>COUNTIF(tbl_ManagerSurvey[EmployeeID],tbl_ManagerSurvey[[#This Row],[EmployeeID]])</f>
        <v>1</v>
      </c>
    </row>
    <row r="2206" spans="1:4" x14ac:dyDescent="0.25">
      <c r="A2206">
        <v>2205</v>
      </c>
      <c r="B2206">
        <v>3</v>
      </c>
      <c r="C2206">
        <v>3</v>
      </c>
      <c r="D2206">
        <f>COUNTIF(tbl_ManagerSurvey[EmployeeID],tbl_ManagerSurvey[[#This Row],[EmployeeID]])</f>
        <v>1</v>
      </c>
    </row>
    <row r="2207" spans="1:4" x14ac:dyDescent="0.25">
      <c r="A2207">
        <v>2206</v>
      </c>
      <c r="B2207">
        <v>2</v>
      </c>
      <c r="C2207">
        <v>3</v>
      </c>
      <c r="D2207">
        <f>COUNTIF(tbl_ManagerSurvey[EmployeeID],tbl_ManagerSurvey[[#This Row],[EmployeeID]])</f>
        <v>1</v>
      </c>
    </row>
    <row r="2208" spans="1:4" x14ac:dyDescent="0.25">
      <c r="A2208">
        <v>2207</v>
      </c>
      <c r="B2208">
        <v>3</v>
      </c>
      <c r="C2208">
        <v>3</v>
      </c>
      <c r="D2208">
        <f>COUNTIF(tbl_ManagerSurvey[EmployeeID],tbl_ManagerSurvey[[#This Row],[EmployeeID]])</f>
        <v>1</v>
      </c>
    </row>
    <row r="2209" spans="1:4" x14ac:dyDescent="0.25">
      <c r="A2209">
        <v>2208</v>
      </c>
      <c r="B2209">
        <v>3</v>
      </c>
      <c r="C2209">
        <v>3</v>
      </c>
      <c r="D2209">
        <f>COUNTIF(tbl_ManagerSurvey[EmployeeID],tbl_ManagerSurvey[[#This Row],[EmployeeID]])</f>
        <v>1</v>
      </c>
    </row>
    <row r="2210" spans="1:4" x14ac:dyDescent="0.25">
      <c r="A2210">
        <v>2209</v>
      </c>
      <c r="B2210">
        <v>3</v>
      </c>
      <c r="C2210">
        <v>3</v>
      </c>
      <c r="D2210">
        <f>COUNTIF(tbl_ManagerSurvey[EmployeeID],tbl_ManagerSurvey[[#This Row],[EmployeeID]])</f>
        <v>1</v>
      </c>
    </row>
    <row r="2211" spans="1:4" x14ac:dyDescent="0.25">
      <c r="A2211">
        <v>2210</v>
      </c>
      <c r="B2211">
        <v>4</v>
      </c>
      <c r="C2211">
        <v>3</v>
      </c>
      <c r="D2211">
        <f>COUNTIF(tbl_ManagerSurvey[EmployeeID],tbl_ManagerSurvey[[#This Row],[EmployeeID]])</f>
        <v>1</v>
      </c>
    </row>
    <row r="2212" spans="1:4" x14ac:dyDescent="0.25">
      <c r="A2212">
        <v>2211</v>
      </c>
      <c r="B2212">
        <v>3</v>
      </c>
      <c r="C2212">
        <v>4</v>
      </c>
      <c r="D2212">
        <f>COUNTIF(tbl_ManagerSurvey[EmployeeID],tbl_ManagerSurvey[[#This Row],[EmployeeID]])</f>
        <v>1</v>
      </c>
    </row>
    <row r="2213" spans="1:4" x14ac:dyDescent="0.25">
      <c r="A2213">
        <v>2212</v>
      </c>
      <c r="B2213">
        <v>3</v>
      </c>
      <c r="C2213">
        <v>3</v>
      </c>
      <c r="D2213">
        <f>COUNTIF(tbl_ManagerSurvey[EmployeeID],tbl_ManagerSurvey[[#This Row],[EmployeeID]])</f>
        <v>1</v>
      </c>
    </row>
    <row r="2214" spans="1:4" x14ac:dyDescent="0.25">
      <c r="A2214">
        <v>2213</v>
      </c>
      <c r="B2214">
        <v>3</v>
      </c>
      <c r="C2214">
        <v>3</v>
      </c>
      <c r="D2214">
        <f>COUNTIF(tbl_ManagerSurvey[EmployeeID],tbl_ManagerSurvey[[#This Row],[EmployeeID]])</f>
        <v>1</v>
      </c>
    </row>
    <row r="2215" spans="1:4" x14ac:dyDescent="0.25">
      <c r="A2215">
        <v>2214</v>
      </c>
      <c r="B2215">
        <v>3</v>
      </c>
      <c r="C2215">
        <v>3</v>
      </c>
      <c r="D2215">
        <f>COUNTIF(tbl_ManagerSurvey[EmployeeID],tbl_ManagerSurvey[[#This Row],[EmployeeID]])</f>
        <v>1</v>
      </c>
    </row>
    <row r="2216" spans="1:4" x14ac:dyDescent="0.25">
      <c r="A2216">
        <v>2215</v>
      </c>
      <c r="B2216">
        <v>3</v>
      </c>
      <c r="C2216">
        <v>3</v>
      </c>
      <c r="D2216">
        <f>COUNTIF(tbl_ManagerSurvey[EmployeeID],tbl_ManagerSurvey[[#This Row],[EmployeeID]])</f>
        <v>1</v>
      </c>
    </row>
    <row r="2217" spans="1:4" x14ac:dyDescent="0.25">
      <c r="A2217">
        <v>2216</v>
      </c>
      <c r="B2217">
        <v>1</v>
      </c>
      <c r="C2217">
        <v>3</v>
      </c>
      <c r="D2217">
        <f>COUNTIF(tbl_ManagerSurvey[EmployeeID],tbl_ManagerSurvey[[#This Row],[EmployeeID]])</f>
        <v>1</v>
      </c>
    </row>
    <row r="2218" spans="1:4" x14ac:dyDescent="0.25">
      <c r="A2218">
        <v>2217</v>
      </c>
      <c r="B2218">
        <v>2</v>
      </c>
      <c r="C2218">
        <v>4</v>
      </c>
      <c r="D2218">
        <f>COUNTIF(tbl_ManagerSurvey[EmployeeID],tbl_ManagerSurvey[[#This Row],[EmployeeID]])</f>
        <v>1</v>
      </c>
    </row>
    <row r="2219" spans="1:4" x14ac:dyDescent="0.25">
      <c r="A2219">
        <v>2218</v>
      </c>
      <c r="B2219">
        <v>2</v>
      </c>
      <c r="C2219">
        <v>3</v>
      </c>
      <c r="D2219">
        <f>COUNTIF(tbl_ManagerSurvey[EmployeeID],tbl_ManagerSurvey[[#This Row],[EmployeeID]])</f>
        <v>1</v>
      </c>
    </row>
    <row r="2220" spans="1:4" x14ac:dyDescent="0.25">
      <c r="A2220">
        <v>2219</v>
      </c>
      <c r="B2220">
        <v>3</v>
      </c>
      <c r="C2220">
        <v>3</v>
      </c>
      <c r="D2220">
        <f>COUNTIF(tbl_ManagerSurvey[EmployeeID],tbl_ManagerSurvey[[#This Row],[EmployeeID]])</f>
        <v>1</v>
      </c>
    </row>
    <row r="2221" spans="1:4" x14ac:dyDescent="0.25">
      <c r="A2221">
        <v>2220</v>
      </c>
      <c r="B2221">
        <v>3</v>
      </c>
      <c r="C2221">
        <v>3</v>
      </c>
      <c r="D2221">
        <f>COUNTIF(tbl_ManagerSurvey[EmployeeID],tbl_ManagerSurvey[[#This Row],[EmployeeID]])</f>
        <v>1</v>
      </c>
    </row>
    <row r="2222" spans="1:4" x14ac:dyDescent="0.25">
      <c r="A2222">
        <v>2221</v>
      </c>
      <c r="B2222">
        <v>2</v>
      </c>
      <c r="C2222">
        <v>3</v>
      </c>
      <c r="D2222">
        <f>COUNTIF(tbl_ManagerSurvey[EmployeeID],tbl_ManagerSurvey[[#This Row],[EmployeeID]])</f>
        <v>1</v>
      </c>
    </row>
    <row r="2223" spans="1:4" x14ac:dyDescent="0.25">
      <c r="A2223">
        <v>2222</v>
      </c>
      <c r="B2223">
        <v>3</v>
      </c>
      <c r="C2223">
        <v>3</v>
      </c>
      <c r="D2223">
        <f>COUNTIF(tbl_ManagerSurvey[EmployeeID],tbl_ManagerSurvey[[#This Row],[EmployeeID]])</f>
        <v>1</v>
      </c>
    </row>
    <row r="2224" spans="1:4" x14ac:dyDescent="0.25">
      <c r="A2224">
        <v>2223</v>
      </c>
      <c r="B2224">
        <v>3</v>
      </c>
      <c r="C2224">
        <v>3</v>
      </c>
      <c r="D2224">
        <f>COUNTIF(tbl_ManagerSurvey[EmployeeID],tbl_ManagerSurvey[[#This Row],[EmployeeID]])</f>
        <v>1</v>
      </c>
    </row>
    <row r="2225" spans="1:4" x14ac:dyDescent="0.25">
      <c r="A2225">
        <v>2224</v>
      </c>
      <c r="B2225">
        <v>3</v>
      </c>
      <c r="C2225">
        <v>3</v>
      </c>
      <c r="D2225">
        <f>COUNTIF(tbl_ManagerSurvey[EmployeeID],tbl_ManagerSurvey[[#This Row],[EmployeeID]])</f>
        <v>1</v>
      </c>
    </row>
    <row r="2226" spans="1:4" x14ac:dyDescent="0.25">
      <c r="A2226">
        <v>2225</v>
      </c>
      <c r="B2226">
        <v>3</v>
      </c>
      <c r="C2226">
        <v>3</v>
      </c>
      <c r="D2226">
        <f>COUNTIF(tbl_ManagerSurvey[EmployeeID],tbl_ManagerSurvey[[#This Row],[EmployeeID]])</f>
        <v>1</v>
      </c>
    </row>
    <row r="2227" spans="1:4" x14ac:dyDescent="0.25">
      <c r="A2227">
        <v>2226</v>
      </c>
      <c r="B2227">
        <v>3</v>
      </c>
      <c r="C2227">
        <v>3</v>
      </c>
      <c r="D2227">
        <f>COUNTIF(tbl_ManagerSurvey[EmployeeID],tbl_ManagerSurvey[[#This Row],[EmployeeID]])</f>
        <v>1</v>
      </c>
    </row>
    <row r="2228" spans="1:4" x14ac:dyDescent="0.25">
      <c r="A2228">
        <v>2227</v>
      </c>
      <c r="B2228">
        <v>3</v>
      </c>
      <c r="C2228">
        <v>3</v>
      </c>
      <c r="D2228">
        <f>COUNTIF(tbl_ManagerSurvey[EmployeeID],tbl_ManagerSurvey[[#This Row],[EmployeeID]])</f>
        <v>1</v>
      </c>
    </row>
    <row r="2229" spans="1:4" x14ac:dyDescent="0.25">
      <c r="A2229">
        <v>2228</v>
      </c>
      <c r="B2229">
        <v>4</v>
      </c>
      <c r="C2229">
        <v>3</v>
      </c>
      <c r="D2229">
        <f>COUNTIF(tbl_ManagerSurvey[EmployeeID],tbl_ManagerSurvey[[#This Row],[EmployeeID]])</f>
        <v>1</v>
      </c>
    </row>
    <row r="2230" spans="1:4" x14ac:dyDescent="0.25">
      <c r="A2230">
        <v>2229</v>
      </c>
      <c r="B2230">
        <v>1</v>
      </c>
      <c r="C2230">
        <v>3</v>
      </c>
      <c r="D2230">
        <f>COUNTIF(tbl_ManagerSurvey[EmployeeID],tbl_ManagerSurvey[[#This Row],[EmployeeID]])</f>
        <v>1</v>
      </c>
    </row>
    <row r="2231" spans="1:4" x14ac:dyDescent="0.25">
      <c r="A2231">
        <v>2230</v>
      </c>
      <c r="B2231">
        <v>3</v>
      </c>
      <c r="C2231">
        <v>3</v>
      </c>
      <c r="D2231">
        <f>COUNTIF(tbl_ManagerSurvey[EmployeeID],tbl_ManagerSurvey[[#This Row],[EmployeeID]])</f>
        <v>1</v>
      </c>
    </row>
    <row r="2232" spans="1:4" x14ac:dyDescent="0.25">
      <c r="A2232">
        <v>2231</v>
      </c>
      <c r="B2232">
        <v>2</v>
      </c>
      <c r="C2232">
        <v>3</v>
      </c>
      <c r="D2232">
        <f>COUNTIF(tbl_ManagerSurvey[EmployeeID],tbl_ManagerSurvey[[#This Row],[EmployeeID]])</f>
        <v>1</v>
      </c>
    </row>
    <row r="2233" spans="1:4" x14ac:dyDescent="0.25">
      <c r="A2233">
        <v>2232</v>
      </c>
      <c r="B2233">
        <v>3</v>
      </c>
      <c r="C2233">
        <v>3</v>
      </c>
      <c r="D2233">
        <f>COUNTIF(tbl_ManagerSurvey[EmployeeID],tbl_ManagerSurvey[[#This Row],[EmployeeID]])</f>
        <v>1</v>
      </c>
    </row>
    <row r="2234" spans="1:4" x14ac:dyDescent="0.25">
      <c r="A2234">
        <v>2233</v>
      </c>
      <c r="B2234">
        <v>3</v>
      </c>
      <c r="C2234">
        <v>3</v>
      </c>
      <c r="D2234">
        <f>COUNTIF(tbl_ManagerSurvey[EmployeeID],tbl_ManagerSurvey[[#This Row],[EmployeeID]])</f>
        <v>1</v>
      </c>
    </row>
    <row r="2235" spans="1:4" x14ac:dyDescent="0.25">
      <c r="A2235">
        <v>2234</v>
      </c>
      <c r="B2235">
        <v>2</v>
      </c>
      <c r="C2235">
        <v>3</v>
      </c>
      <c r="D2235">
        <f>COUNTIF(tbl_ManagerSurvey[EmployeeID],tbl_ManagerSurvey[[#This Row],[EmployeeID]])</f>
        <v>1</v>
      </c>
    </row>
    <row r="2236" spans="1:4" x14ac:dyDescent="0.25">
      <c r="A2236">
        <v>2235</v>
      </c>
      <c r="B2236">
        <v>3</v>
      </c>
      <c r="C2236">
        <v>4</v>
      </c>
      <c r="D2236">
        <f>COUNTIF(tbl_ManagerSurvey[EmployeeID],tbl_ManagerSurvey[[#This Row],[EmployeeID]])</f>
        <v>1</v>
      </c>
    </row>
    <row r="2237" spans="1:4" x14ac:dyDescent="0.25">
      <c r="A2237">
        <v>2236</v>
      </c>
      <c r="B2237">
        <v>3</v>
      </c>
      <c r="C2237">
        <v>3</v>
      </c>
      <c r="D2237">
        <f>COUNTIF(tbl_ManagerSurvey[EmployeeID],tbl_ManagerSurvey[[#This Row],[EmployeeID]])</f>
        <v>1</v>
      </c>
    </row>
    <row r="2238" spans="1:4" x14ac:dyDescent="0.25">
      <c r="A2238">
        <v>2237</v>
      </c>
      <c r="B2238">
        <v>3</v>
      </c>
      <c r="C2238">
        <v>3</v>
      </c>
      <c r="D2238">
        <f>COUNTIF(tbl_ManagerSurvey[EmployeeID],tbl_ManagerSurvey[[#This Row],[EmployeeID]])</f>
        <v>1</v>
      </c>
    </row>
    <row r="2239" spans="1:4" x14ac:dyDescent="0.25">
      <c r="A2239">
        <v>2238</v>
      </c>
      <c r="B2239">
        <v>3</v>
      </c>
      <c r="C2239">
        <v>3</v>
      </c>
      <c r="D2239">
        <f>COUNTIF(tbl_ManagerSurvey[EmployeeID],tbl_ManagerSurvey[[#This Row],[EmployeeID]])</f>
        <v>1</v>
      </c>
    </row>
    <row r="2240" spans="1:4" x14ac:dyDescent="0.25">
      <c r="A2240">
        <v>2239</v>
      </c>
      <c r="B2240">
        <v>3</v>
      </c>
      <c r="C2240">
        <v>3</v>
      </c>
      <c r="D2240">
        <f>COUNTIF(tbl_ManagerSurvey[EmployeeID],tbl_ManagerSurvey[[#This Row],[EmployeeID]])</f>
        <v>1</v>
      </c>
    </row>
    <row r="2241" spans="1:4" x14ac:dyDescent="0.25">
      <c r="A2241">
        <v>2240</v>
      </c>
      <c r="B2241">
        <v>3</v>
      </c>
      <c r="C2241">
        <v>3</v>
      </c>
      <c r="D2241">
        <f>COUNTIF(tbl_ManagerSurvey[EmployeeID],tbl_ManagerSurvey[[#This Row],[EmployeeID]])</f>
        <v>1</v>
      </c>
    </row>
    <row r="2242" spans="1:4" x14ac:dyDescent="0.25">
      <c r="A2242">
        <v>2241</v>
      </c>
      <c r="B2242">
        <v>3</v>
      </c>
      <c r="C2242">
        <v>3</v>
      </c>
      <c r="D2242">
        <f>COUNTIF(tbl_ManagerSurvey[EmployeeID],tbl_ManagerSurvey[[#This Row],[EmployeeID]])</f>
        <v>1</v>
      </c>
    </row>
    <row r="2243" spans="1:4" x14ac:dyDescent="0.25">
      <c r="A2243">
        <v>2242</v>
      </c>
      <c r="B2243">
        <v>2</v>
      </c>
      <c r="C2243">
        <v>3</v>
      </c>
      <c r="D2243">
        <f>COUNTIF(tbl_ManagerSurvey[EmployeeID],tbl_ManagerSurvey[[#This Row],[EmployeeID]])</f>
        <v>1</v>
      </c>
    </row>
    <row r="2244" spans="1:4" x14ac:dyDescent="0.25">
      <c r="A2244">
        <v>2243</v>
      </c>
      <c r="B2244">
        <v>3</v>
      </c>
      <c r="C2244">
        <v>3</v>
      </c>
      <c r="D2244">
        <f>COUNTIF(tbl_ManagerSurvey[EmployeeID],tbl_ManagerSurvey[[#This Row],[EmployeeID]])</f>
        <v>1</v>
      </c>
    </row>
    <row r="2245" spans="1:4" x14ac:dyDescent="0.25">
      <c r="A2245">
        <v>2244</v>
      </c>
      <c r="B2245">
        <v>3</v>
      </c>
      <c r="C2245">
        <v>3</v>
      </c>
      <c r="D2245">
        <f>COUNTIF(tbl_ManagerSurvey[EmployeeID],tbl_ManagerSurvey[[#This Row],[EmployeeID]])</f>
        <v>1</v>
      </c>
    </row>
    <row r="2246" spans="1:4" x14ac:dyDescent="0.25">
      <c r="A2246">
        <v>2245</v>
      </c>
      <c r="B2246">
        <v>2</v>
      </c>
      <c r="C2246">
        <v>3</v>
      </c>
      <c r="D2246">
        <f>COUNTIF(tbl_ManagerSurvey[EmployeeID],tbl_ManagerSurvey[[#This Row],[EmployeeID]])</f>
        <v>1</v>
      </c>
    </row>
    <row r="2247" spans="1:4" x14ac:dyDescent="0.25">
      <c r="A2247">
        <v>2246</v>
      </c>
      <c r="B2247">
        <v>3</v>
      </c>
      <c r="C2247">
        <v>3</v>
      </c>
      <c r="D2247">
        <f>COUNTIF(tbl_ManagerSurvey[EmployeeID],tbl_ManagerSurvey[[#This Row],[EmployeeID]])</f>
        <v>1</v>
      </c>
    </row>
    <row r="2248" spans="1:4" x14ac:dyDescent="0.25">
      <c r="A2248">
        <v>2247</v>
      </c>
      <c r="B2248">
        <v>3</v>
      </c>
      <c r="C2248">
        <v>3</v>
      </c>
      <c r="D2248">
        <f>COUNTIF(tbl_ManagerSurvey[EmployeeID],tbl_ManagerSurvey[[#This Row],[EmployeeID]])</f>
        <v>1</v>
      </c>
    </row>
    <row r="2249" spans="1:4" x14ac:dyDescent="0.25">
      <c r="A2249">
        <v>2248</v>
      </c>
      <c r="B2249">
        <v>3</v>
      </c>
      <c r="C2249">
        <v>3</v>
      </c>
      <c r="D2249">
        <f>COUNTIF(tbl_ManagerSurvey[EmployeeID],tbl_ManagerSurvey[[#This Row],[EmployeeID]])</f>
        <v>1</v>
      </c>
    </row>
    <row r="2250" spans="1:4" x14ac:dyDescent="0.25">
      <c r="A2250">
        <v>2249</v>
      </c>
      <c r="B2250">
        <v>3</v>
      </c>
      <c r="C2250">
        <v>4</v>
      </c>
      <c r="D2250">
        <f>COUNTIF(tbl_ManagerSurvey[EmployeeID],tbl_ManagerSurvey[[#This Row],[EmployeeID]])</f>
        <v>1</v>
      </c>
    </row>
    <row r="2251" spans="1:4" x14ac:dyDescent="0.25">
      <c r="A2251">
        <v>2250</v>
      </c>
      <c r="B2251">
        <v>3</v>
      </c>
      <c r="C2251">
        <v>3</v>
      </c>
      <c r="D2251">
        <f>COUNTIF(tbl_ManagerSurvey[EmployeeID],tbl_ManagerSurvey[[#This Row],[EmployeeID]])</f>
        <v>1</v>
      </c>
    </row>
    <row r="2252" spans="1:4" x14ac:dyDescent="0.25">
      <c r="A2252">
        <v>2251</v>
      </c>
      <c r="B2252">
        <v>3</v>
      </c>
      <c r="C2252">
        <v>3</v>
      </c>
      <c r="D2252">
        <f>COUNTIF(tbl_ManagerSurvey[EmployeeID],tbl_ManagerSurvey[[#This Row],[EmployeeID]])</f>
        <v>1</v>
      </c>
    </row>
    <row r="2253" spans="1:4" x14ac:dyDescent="0.25">
      <c r="A2253">
        <v>2252</v>
      </c>
      <c r="B2253">
        <v>3</v>
      </c>
      <c r="C2253">
        <v>3</v>
      </c>
      <c r="D2253">
        <f>COUNTIF(tbl_ManagerSurvey[EmployeeID],tbl_ManagerSurvey[[#This Row],[EmployeeID]])</f>
        <v>1</v>
      </c>
    </row>
    <row r="2254" spans="1:4" x14ac:dyDescent="0.25">
      <c r="A2254">
        <v>2253</v>
      </c>
      <c r="B2254">
        <v>2</v>
      </c>
      <c r="C2254">
        <v>3</v>
      </c>
      <c r="D2254">
        <f>COUNTIF(tbl_ManagerSurvey[EmployeeID],tbl_ManagerSurvey[[#This Row],[EmployeeID]])</f>
        <v>1</v>
      </c>
    </row>
    <row r="2255" spans="1:4" x14ac:dyDescent="0.25">
      <c r="A2255">
        <v>2254</v>
      </c>
      <c r="B2255">
        <v>3</v>
      </c>
      <c r="C2255">
        <v>3</v>
      </c>
      <c r="D2255">
        <f>COUNTIF(tbl_ManagerSurvey[EmployeeID],tbl_ManagerSurvey[[#This Row],[EmployeeID]])</f>
        <v>1</v>
      </c>
    </row>
    <row r="2256" spans="1:4" x14ac:dyDescent="0.25">
      <c r="A2256">
        <v>2255</v>
      </c>
      <c r="B2256">
        <v>2</v>
      </c>
      <c r="C2256">
        <v>3</v>
      </c>
      <c r="D2256">
        <f>COUNTIF(tbl_ManagerSurvey[EmployeeID],tbl_ManagerSurvey[[#This Row],[EmployeeID]])</f>
        <v>1</v>
      </c>
    </row>
    <row r="2257" spans="1:4" x14ac:dyDescent="0.25">
      <c r="A2257">
        <v>2256</v>
      </c>
      <c r="B2257">
        <v>3</v>
      </c>
      <c r="C2257">
        <v>4</v>
      </c>
      <c r="D2257">
        <f>COUNTIF(tbl_ManagerSurvey[EmployeeID],tbl_ManagerSurvey[[#This Row],[EmployeeID]])</f>
        <v>1</v>
      </c>
    </row>
    <row r="2258" spans="1:4" x14ac:dyDescent="0.25">
      <c r="A2258">
        <v>2257</v>
      </c>
      <c r="B2258">
        <v>1</v>
      </c>
      <c r="C2258">
        <v>3</v>
      </c>
      <c r="D2258">
        <f>COUNTIF(tbl_ManagerSurvey[EmployeeID],tbl_ManagerSurvey[[#This Row],[EmployeeID]])</f>
        <v>1</v>
      </c>
    </row>
    <row r="2259" spans="1:4" x14ac:dyDescent="0.25">
      <c r="A2259">
        <v>2258</v>
      </c>
      <c r="B2259">
        <v>3</v>
      </c>
      <c r="C2259">
        <v>3</v>
      </c>
      <c r="D2259">
        <f>COUNTIF(tbl_ManagerSurvey[EmployeeID],tbl_ManagerSurvey[[#This Row],[EmployeeID]])</f>
        <v>1</v>
      </c>
    </row>
    <row r="2260" spans="1:4" x14ac:dyDescent="0.25">
      <c r="A2260">
        <v>2259</v>
      </c>
      <c r="B2260">
        <v>4</v>
      </c>
      <c r="C2260">
        <v>3</v>
      </c>
      <c r="D2260">
        <f>COUNTIF(tbl_ManagerSurvey[EmployeeID],tbl_ManagerSurvey[[#This Row],[EmployeeID]])</f>
        <v>1</v>
      </c>
    </row>
    <row r="2261" spans="1:4" x14ac:dyDescent="0.25">
      <c r="A2261">
        <v>2260</v>
      </c>
      <c r="B2261">
        <v>3</v>
      </c>
      <c r="C2261">
        <v>3</v>
      </c>
      <c r="D2261">
        <f>COUNTIF(tbl_ManagerSurvey[EmployeeID],tbl_ManagerSurvey[[#This Row],[EmployeeID]])</f>
        <v>1</v>
      </c>
    </row>
    <row r="2262" spans="1:4" x14ac:dyDescent="0.25">
      <c r="A2262">
        <v>2261</v>
      </c>
      <c r="B2262">
        <v>3</v>
      </c>
      <c r="C2262">
        <v>3</v>
      </c>
      <c r="D2262">
        <f>COUNTIF(tbl_ManagerSurvey[EmployeeID],tbl_ManagerSurvey[[#This Row],[EmployeeID]])</f>
        <v>1</v>
      </c>
    </row>
    <row r="2263" spans="1:4" x14ac:dyDescent="0.25">
      <c r="A2263">
        <v>2262</v>
      </c>
      <c r="B2263">
        <v>3</v>
      </c>
      <c r="C2263">
        <v>4</v>
      </c>
      <c r="D2263">
        <f>COUNTIF(tbl_ManagerSurvey[EmployeeID],tbl_ManagerSurvey[[#This Row],[EmployeeID]])</f>
        <v>1</v>
      </c>
    </row>
    <row r="2264" spans="1:4" x14ac:dyDescent="0.25">
      <c r="A2264">
        <v>2263</v>
      </c>
      <c r="B2264">
        <v>3</v>
      </c>
      <c r="C2264">
        <v>4</v>
      </c>
      <c r="D2264">
        <f>COUNTIF(tbl_ManagerSurvey[EmployeeID],tbl_ManagerSurvey[[#This Row],[EmployeeID]])</f>
        <v>1</v>
      </c>
    </row>
    <row r="2265" spans="1:4" x14ac:dyDescent="0.25">
      <c r="A2265">
        <v>2264</v>
      </c>
      <c r="B2265">
        <v>3</v>
      </c>
      <c r="C2265">
        <v>3</v>
      </c>
      <c r="D2265">
        <f>COUNTIF(tbl_ManagerSurvey[EmployeeID],tbl_ManagerSurvey[[#This Row],[EmployeeID]])</f>
        <v>1</v>
      </c>
    </row>
    <row r="2266" spans="1:4" x14ac:dyDescent="0.25">
      <c r="A2266">
        <v>2265</v>
      </c>
      <c r="B2266">
        <v>3</v>
      </c>
      <c r="C2266">
        <v>3</v>
      </c>
      <c r="D2266">
        <f>COUNTIF(tbl_ManagerSurvey[EmployeeID],tbl_ManagerSurvey[[#This Row],[EmployeeID]])</f>
        <v>1</v>
      </c>
    </row>
    <row r="2267" spans="1:4" x14ac:dyDescent="0.25">
      <c r="A2267">
        <v>2266</v>
      </c>
      <c r="B2267">
        <v>2</v>
      </c>
      <c r="C2267">
        <v>3</v>
      </c>
      <c r="D2267">
        <f>COUNTIF(tbl_ManagerSurvey[EmployeeID],tbl_ManagerSurvey[[#This Row],[EmployeeID]])</f>
        <v>1</v>
      </c>
    </row>
    <row r="2268" spans="1:4" x14ac:dyDescent="0.25">
      <c r="A2268">
        <v>2267</v>
      </c>
      <c r="B2268">
        <v>3</v>
      </c>
      <c r="C2268">
        <v>3</v>
      </c>
      <c r="D2268">
        <f>COUNTIF(tbl_ManagerSurvey[EmployeeID],tbl_ManagerSurvey[[#This Row],[EmployeeID]])</f>
        <v>1</v>
      </c>
    </row>
    <row r="2269" spans="1:4" x14ac:dyDescent="0.25">
      <c r="A2269">
        <v>2268</v>
      </c>
      <c r="B2269">
        <v>3</v>
      </c>
      <c r="C2269">
        <v>4</v>
      </c>
      <c r="D2269">
        <f>COUNTIF(tbl_ManagerSurvey[EmployeeID],tbl_ManagerSurvey[[#This Row],[EmployeeID]])</f>
        <v>1</v>
      </c>
    </row>
    <row r="2270" spans="1:4" x14ac:dyDescent="0.25">
      <c r="A2270">
        <v>2269</v>
      </c>
      <c r="B2270">
        <v>3</v>
      </c>
      <c r="C2270">
        <v>4</v>
      </c>
      <c r="D2270">
        <f>COUNTIF(tbl_ManagerSurvey[EmployeeID],tbl_ManagerSurvey[[#This Row],[EmployeeID]])</f>
        <v>1</v>
      </c>
    </row>
    <row r="2271" spans="1:4" x14ac:dyDescent="0.25">
      <c r="A2271">
        <v>2270</v>
      </c>
      <c r="B2271">
        <v>3</v>
      </c>
      <c r="C2271">
        <v>3</v>
      </c>
      <c r="D2271">
        <f>COUNTIF(tbl_ManagerSurvey[EmployeeID],tbl_ManagerSurvey[[#This Row],[EmployeeID]])</f>
        <v>1</v>
      </c>
    </row>
    <row r="2272" spans="1:4" x14ac:dyDescent="0.25">
      <c r="A2272">
        <v>2271</v>
      </c>
      <c r="B2272">
        <v>3</v>
      </c>
      <c r="C2272">
        <v>3</v>
      </c>
      <c r="D2272">
        <f>COUNTIF(tbl_ManagerSurvey[EmployeeID],tbl_ManagerSurvey[[#This Row],[EmployeeID]])</f>
        <v>1</v>
      </c>
    </row>
    <row r="2273" spans="1:4" x14ac:dyDescent="0.25">
      <c r="A2273">
        <v>2272</v>
      </c>
      <c r="B2273">
        <v>2</v>
      </c>
      <c r="C2273">
        <v>3</v>
      </c>
      <c r="D2273">
        <f>COUNTIF(tbl_ManagerSurvey[EmployeeID],tbl_ManagerSurvey[[#This Row],[EmployeeID]])</f>
        <v>1</v>
      </c>
    </row>
    <row r="2274" spans="1:4" x14ac:dyDescent="0.25">
      <c r="A2274">
        <v>2273</v>
      </c>
      <c r="B2274">
        <v>2</v>
      </c>
      <c r="C2274">
        <v>3</v>
      </c>
      <c r="D2274">
        <f>COUNTIF(tbl_ManagerSurvey[EmployeeID],tbl_ManagerSurvey[[#This Row],[EmployeeID]])</f>
        <v>1</v>
      </c>
    </row>
    <row r="2275" spans="1:4" x14ac:dyDescent="0.25">
      <c r="A2275">
        <v>2274</v>
      </c>
      <c r="B2275">
        <v>1</v>
      </c>
      <c r="C2275">
        <v>3</v>
      </c>
      <c r="D2275">
        <f>COUNTIF(tbl_ManagerSurvey[EmployeeID],tbl_ManagerSurvey[[#This Row],[EmployeeID]])</f>
        <v>1</v>
      </c>
    </row>
    <row r="2276" spans="1:4" x14ac:dyDescent="0.25">
      <c r="A2276">
        <v>2275</v>
      </c>
      <c r="B2276">
        <v>2</v>
      </c>
      <c r="C2276">
        <v>4</v>
      </c>
      <c r="D2276">
        <f>COUNTIF(tbl_ManagerSurvey[EmployeeID],tbl_ManagerSurvey[[#This Row],[EmployeeID]])</f>
        <v>1</v>
      </c>
    </row>
    <row r="2277" spans="1:4" x14ac:dyDescent="0.25">
      <c r="A2277">
        <v>2276</v>
      </c>
      <c r="B2277">
        <v>3</v>
      </c>
      <c r="C2277">
        <v>3</v>
      </c>
      <c r="D2277">
        <f>COUNTIF(tbl_ManagerSurvey[EmployeeID],tbl_ManagerSurvey[[#This Row],[EmployeeID]])</f>
        <v>1</v>
      </c>
    </row>
    <row r="2278" spans="1:4" x14ac:dyDescent="0.25">
      <c r="A2278">
        <v>2277</v>
      </c>
      <c r="B2278">
        <v>3</v>
      </c>
      <c r="C2278">
        <v>3</v>
      </c>
      <c r="D2278">
        <f>COUNTIF(tbl_ManagerSurvey[EmployeeID],tbl_ManagerSurvey[[#This Row],[EmployeeID]])</f>
        <v>1</v>
      </c>
    </row>
    <row r="2279" spans="1:4" x14ac:dyDescent="0.25">
      <c r="A2279">
        <v>2278</v>
      </c>
      <c r="B2279">
        <v>3</v>
      </c>
      <c r="C2279">
        <v>3</v>
      </c>
      <c r="D2279">
        <f>COUNTIF(tbl_ManagerSurvey[EmployeeID],tbl_ManagerSurvey[[#This Row],[EmployeeID]])</f>
        <v>1</v>
      </c>
    </row>
    <row r="2280" spans="1:4" x14ac:dyDescent="0.25">
      <c r="A2280">
        <v>2279</v>
      </c>
      <c r="B2280">
        <v>3</v>
      </c>
      <c r="C2280">
        <v>4</v>
      </c>
      <c r="D2280">
        <f>COUNTIF(tbl_ManagerSurvey[EmployeeID],tbl_ManagerSurvey[[#This Row],[EmployeeID]])</f>
        <v>1</v>
      </c>
    </row>
    <row r="2281" spans="1:4" x14ac:dyDescent="0.25">
      <c r="A2281">
        <v>2280</v>
      </c>
      <c r="B2281">
        <v>2</v>
      </c>
      <c r="C2281">
        <v>3</v>
      </c>
      <c r="D2281">
        <f>COUNTIF(tbl_ManagerSurvey[EmployeeID],tbl_ManagerSurvey[[#This Row],[EmployeeID]])</f>
        <v>1</v>
      </c>
    </row>
    <row r="2282" spans="1:4" x14ac:dyDescent="0.25">
      <c r="A2282">
        <v>2281</v>
      </c>
      <c r="B2282">
        <v>3</v>
      </c>
      <c r="C2282">
        <v>3</v>
      </c>
      <c r="D2282">
        <f>COUNTIF(tbl_ManagerSurvey[EmployeeID],tbl_ManagerSurvey[[#This Row],[EmployeeID]])</f>
        <v>1</v>
      </c>
    </row>
    <row r="2283" spans="1:4" x14ac:dyDescent="0.25">
      <c r="A2283">
        <v>2282</v>
      </c>
      <c r="B2283">
        <v>2</v>
      </c>
      <c r="C2283">
        <v>3</v>
      </c>
      <c r="D2283">
        <f>COUNTIF(tbl_ManagerSurvey[EmployeeID],tbl_ManagerSurvey[[#This Row],[EmployeeID]])</f>
        <v>1</v>
      </c>
    </row>
    <row r="2284" spans="1:4" x14ac:dyDescent="0.25">
      <c r="A2284">
        <v>2283</v>
      </c>
      <c r="B2284">
        <v>3</v>
      </c>
      <c r="C2284">
        <v>3</v>
      </c>
      <c r="D2284">
        <f>COUNTIF(tbl_ManagerSurvey[EmployeeID],tbl_ManagerSurvey[[#This Row],[EmployeeID]])</f>
        <v>1</v>
      </c>
    </row>
    <row r="2285" spans="1:4" x14ac:dyDescent="0.25">
      <c r="A2285">
        <v>2284</v>
      </c>
      <c r="B2285">
        <v>3</v>
      </c>
      <c r="C2285">
        <v>3</v>
      </c>
      <c r="D2285">
        <f>COUNTIF(tbl_ManagerSurvey[EmployeeID],tbl_ManagerSurvey[[#This Row],[EmployeeID]])</f>
        <v>1</v>
      </c>
    </row>
    <row r="2286" spans="1:4" x14ac:dyDescent="0.25">
      <c r="A2286">
        <v>2285</v>
      </c>
      <c r="B2286">
        <v>1</v>
      </c>
      <c r="C2286">
        <v>3</v>
      </c>
      <c r="D2286">
        <f>COUNTIF(tbl_ManagerSurvey[EmployeeID],tbl_ManagerSurvey[[#This Row],[EmployeeID]])</f>
        <v>1</v>
      </c>
    </row>
    <row r="2287" spans="1:4" x14ac:dyDescent="0.25">
      <c r="A2287">
        <v>2286</v>
      </c>
      <c r="B2287">
        <v>2</v>
      </c>
      <c r="C2287">
        <v>3</v>
      </c>
      <c r="D2287">
        <f>COUNTIF(tbl_ManagerSurvey[EmployeeID],tbl_ManagerSurvey[[#This Row],[EmployeeID]])</f>
        <v>1</v>
      </c>
    </row>
    <row r="2288" spans="1:4" x14ac:dyDescent="0.25">
      <c r="A2288">
        <v>2287</v>
      </c>
      <c r="B2288">
        <v>2</v>
      </c>
      <c r="C2288">
        <v>3</v>
      </c>
      <c r="D2288">
        <f>COUNTIF(tbl_ManagerSurvey[EmployeeID],tbl_ManagerSurvey[[#This Row],[EmployeeID]])</f>
        <v>1</v>
      </c>
    </row>
    <row r="2289" spans="1:4" x14ac:dyDescent="0.25">
      <c r="A2289">
        <v>2288</v>
      </c>
      <c r="B2289">
        <v>2</v>
      </c>
      <c r="C2289">
        <v>4</v>
      </c>
      <c r="D2289">
        <f>COUNTIF(tbl_ManagerSurvey[EmployeeID],tbl_ManagerSurvey[[#This Row],[EmployeeID]])</f>
        <v>1</v>
      </c>
    </row>
    <row r="2290" spans="1:4" x14ac:dyDescent="0.25">
      <c r="A2290">
        <v>2289</v>
      </c>
      <c r="B2290">
        <v>2</v>
      </c>
      <c r="C2290">
        <v>3</v>
      </c>
      <c r="D2290">
        <f>COUNTIF(tbl_ManagerSurvey[EmployeeID],tbl_ManagerSurvey[[#This Row],[EmployeeID]])</f>
        <v>1</v>
      </c>
    </row>
    <row r="2291" spans="1:4" x14ac:dyDescent="0.25">
      <c r="A2291">
        <v>2290</v>
      </c>
      <c r="B2291">
        <v>3</v>
      </c>
      <c r="C2291">
        <v>3</v>
      </c>
      <c r="D2291">
        <f>COUNTIF(tbl_ManagerSurvey[EmployeeID],tbl_ManagerSurvey[[#This Row],[EmployeeID]])</f>
        <v>1</v>
      </c>
    </row>
    <row r="2292" spans="1:4" x14ac:dyDescent="0.25">
      <c r="A2292">
        <v>2291</v>
      </c>
      <c r="B2292">
        <v>2</v>
      </c>
      <c r="C2292">
        <v>3</v>
      </c>
      <c r="D2292">
        <f>COUNTIF(tbl_ManagerSurvey[EmployeeID],tbl_ManagerSurvey[[#This Row],[EmployeeID]])</f>
        <v>1</v>
      </c>
    </row>
    <row r="2293" spans="1:4" x14ac:dyDescent="0.25">
      <c r="A2293">
        <v>2292</v>
      </c>
      <c r="B2293">
        <v>4</v>
      </c>
      <c r="C2293">
        <v>3</v>
      </c>
      <c r="D2293">
        <f>COUNTIF(tbl_ManagerSurvey[EmployeeID],tbl_ManagerSurvey[[#This Row],[EmployeeID]])</f>
        <v>1</v>
      </c>
    </row>
    <row r="2294" spans="1:4" x14ac:dyDescent="0.25">
      <c r="A2294">
        <v>2293</v>
      </c>
      <c r="B2294">
        <v>2</v>
      </c>
      <c r="C2294">
        <v>3</v>
      </c>
      <c r="D2294">
        <f>COUNTIF(tbl_ManagerSurvey[EmployeeID],tbl_ManagerSurvey[[#This Row],[EmployeeID]])</f>
        <v>1</v>
      </c>
    </row>
    <row r="2295" spans="1:4" x14ac:dyDescent="0.25">
      <c r="A2295">
        <v>2294</v>
      </c>
      <c r="B2295">
        <v>4</v>
      </c>
      <c r="C2295">
        <v>3</v>
      </c>
      <c r="D2295">
        <f>COUNTIF(tbl_ManagerSurvey[EmployeeID],tbl_ManagerSurvey[[#This Row],[EmployeeID]])</f>
        <v>1</v>
      </c>
    </row>
    <row r="2296" spans="1:4" x14ac:dyDescent="0.25">
      <c r="A2296">
        <v>2295</v>
      </c>
      <c r="B2296">
        <v>2</v>
      </c>
      <c r="C2296">
        <v>3</v>
      </c>
      <c r="D2296">
        <f>COUNTIF(tbl_ManagerSurvey[EmployeeID],tbl_ManagerSurvey[[#This Row],[EmployeeID]])</f>
        <v>1</v>
      </c>
    </row>
    <row r="2297" spans="1:4" x14ac:dyDescent="0.25">
      <c r="A2297">
        <v>2296</v>
      </c>
      <c r="B2297">
        <v>4</v>
      </c>
      <c r="C2297">
        <v>3</v>
      </c>
      <c r="D2297">
        <f>COUNTIF(tbl_ManagerSurvey[EmployeeID],tbl_ManagerSurvey[[#This Row],[EmployeeID]])</f>
        <v>1</v>
      </c>
    </row>
    <row r="2298" spans="1:4" x14ac:dyDescent="0.25">
      <c r="A2298">
        <v>2297</v>
      </c>
      <c r="B2298">
        <v>3</v>
      </c>
      <c r="C2298">
        <v>3</v>
      </c>
      <c r="D2298">
        <f>COUNTIF(tbl_ManagerSurvey[EmployeeID],tbl_ManagerSurvey[[#This Row],[EmployeeID]])</f>
        <v>1</v>
      </c>
    </row>
    <row r="2299" spans="1:4" x14ac:dyDescent="0.25">
      <c r="A2299">
        <v>2298</v>
      </c>
      <c r="B2299">
        <v>2</v>
      </c>
      <c r="C2299">
        <v>3</v>
      </c>
      <c r="D2299">
        <f>COUNTIF(tbl_ManagerSurvey[EmployeeID],tbl_ManagerSurvey[[#This Row],[EmployeeID]])</f>
        <v>1</v>
      </c>
    </row>
    <row r="2300" spans="1:4" x14ac:dyDescent="0.25">
      <c r="A2300">
        <v>2299</v>
      </c>
      <c r="B2300">
        <v>2</v>
      </c>
      <c r="C2300">
        <v>3</v>
      </c>
      <c r="D2300">
        <f>COUNTIF(tbl_ManagerSurvey[EmployeeID],tbl_ManagerSurvey[[#This Row],[EmployeeID]])</f>
        <v>1</v>
      </c>
    </row>
    <row r="2301" spans="1:4" x14ac:dyDescent="0.25">
      <c r="A2301">
        <v>2300</v>
      </c>
      <c r="B2301">
        <v>3</v>
      </c>
      <c r="C2301">
        <v>3</v>
      </c>
      <c r="D2301">
        <f>COUNTIF(tbl_ManagerSurvey[EmployeeID],tbl_ManagerSurvey[[#This Row],[EmployeeID]])</f>
        <v>1</v>
      </c>
    </row>
    <row r="2302" spans="1:4" x14ac:dyDescent="0.25">
      <c r="A2302">
        <v>2301</v>
      </c>
      <c r="B2302">
        <v>3</v>
      </c>
      <c r="C2302">
        <v>3</v>
      </c>
      <c r="D2302">
        <f>COUNTIF(tbl_ManagerSurvey[EmployeeID],tbl_ManagerSurvey[[#This Row],[EmployeeID]])</f>
        <v>1</v>
      </c>
    </row>
    <row r="2303" spans="1:4" x14ac:dyDescent="0.25">
      <c r="A2303">
        <v>2302</v>
      </c>
      <c r="B2303">
        <v>3</v>
      </c>
      <c r="C2303">
        <v>3</v>
      </c>
      <c r="D2303">
        <f>COUNTIF(tbl_ManagerSurvey[EmployeeID],tbl_ManagerSurvey[[#This Row],[EmployeeID]])</f>
        <v>1</v>
      </c>
    </row>
    <row r="2304" spans="1:4" x14ac:dyDescent="0.25">
      <c r="A2304">
        <v>2303</v>
      </c>
      <c r="B2304">
        <v>4</v>
      </c>
      <c r="C2304">
        <v>3</v>
      </c>
      <c r="D2304">
        <f>COUNTIF(tbl_ManagerSurvey[EmployeeID],tbl_ManagerSurvey[[#This Row],[EmployeeID]])</f>
        <v>1</v>
      </c>
    </row>
    <row r="2305" spans="1:4" x14ac:dyDescent="0.25">
      <c r="A2305">
        <v>2304</v>
      </c>
      <c r="B2305">
        <v>3</v>
      </c>
      <c r="C2305">
        <v>3</v>
      </c>
      <c r="D2305">
        <f>COUNTIF(tbl_ManagerSurvey[EmployeeID],tbl_ManagerSurvey[[#This Row],[EmployeeID]])</f>
        <v>1</v>
      </c>
    </row>
    <row r="2306" spans="1:4" x14ac:dyDescent="0.25">
      <c r="A2306">
        <v>2305</v>
      </c>
      <c r="B2306">
        <v>2</v>
      </c>
      <c r="C2306">
        <v>4</v>
      </c>
      <c r="D2306">
        <f>COUNTIF(tbl_ManagerSurvey[EmployeeID],tbl_ManagerSurvey[[#This Row],[EmployeeID]])</f>
        <v>1</v>
      </c>
    </row>
    <row r="2307" spans="1:4" x14ac:dyDescent="0.25">
      <c r="A2307">
        <v>2306</v>
      </c>
      <c r="B2307">
        <v>3</v>
      </c>
      <c r="C2307">
        <v>3</v>
      </c>
      <c r="D2307">
        <f>COUNTIF(tbl_ManagerSurvey[EmployeeID],tbl_ManagerSurvey[[#This Row],[EmployeeID]])</f>
        <v>1</v>
      </c>
    </row>
    <row r="2308" spans="1:4" x14ac:dyDescent="0.25">
      <c r="A2308">
        <v>2307</v>
      </c>
      <c r="B2308">
        <v>4</v>
      </c>
      <c r="C2308">
        <v>3</v>
      </c>
      <c r="D2308">
        <f>COUNTIF(tbl_ManagerSurvey[EmployeeID],tbl_ManagerSurvey[[#This Row],[EmployeeID]])</f>
        <v>1</v>
      </c>
    </row>
    <row r="2309" spans="1:4" x14ac:dyDescent="0.25">
      <c r="A2309">
        <v>2308</v>
      </c>
      <c r="B2309">
        <v>2</v>
      </c>
      <c r="C2309">
        <v>3</v>
      </c>
      <c r="D2309">
        <f>COUNTIF(tbl_ManagerSurvey[EmployeeID],tbl_ManagerSurvey[[#This Row],[EmployeeID]])</f>
        <v>1</v>
      </c>
    </row>
    <row r="2310" spans="1:4" x14ac:dyDescent="0.25">
      <c r="A2310">
        <v>2309</v>
      </c>
      <c r="B2310">
        <v>3</v>
      </c>
      <c r="C2310">
        <v>3</v>
      </c>
      <c r="D2310">
        <f>COUNTIF(tbl_ManagerSurvey[EmployeeID],tbl_ManagerSurvey[[#This Row],[EmployeeID]])</f>
        <v>1</v>
      </c>
    </row>
    <row r="2311" spans="1:4" x14ac:dyDescent="0.25">
      <c r="A2311">
        <v>2310</v>
      </c>
      <c r="B2311">
        <v>3</v>
      </c>
      <c r="C2311">
        <v>3</v>
      </c>
      <c r="D2311">
        <f>COUNTIF(tbl_ManagerSurvey[EmployeeID],tbl_ManagerSurvey[[#This Row],[EmployeeID]])</f>
        <v>1</v>
      </c>
    </row>
    <row r="2312" spans="1:4" x14ac:dyDescent="0.25">
      <c r="A2312">
        <v>2311</v>
      </c>
      <c r="B2312">
        <v>2</v>
      </c>
      <c r="C2312">
        <v>3</v>
      </c>
      <c r="D2312">
        <f>COUNTIF(tbl_ManagerSurvey[EmployeeID],tbl_ManagerSurvey[[#This Row],[EmployeeID]])</f>
        <v>1</v>
      </c>
    </row>
    <row r="2313" spans="1:4" x14ac:dyDescent="0.25">
      <c r="A2313">
        <v>2312</v>
      </c>
      <c r="B2313">
        <v>4</v>
      </c>
      <c r="C2313">
        <v>4</v>
      </c>
      <c r="D2313">
        <f>COUNTIF(tbl_ManagerSurvey[EmployeeID],tbl_ManagerSurvey[[#This Row],[EmployeeID]])</f>
        <v>1</v>
      </c>
    </row>
    <row r="2314" spans="1:4" x14ac:dyDescent="0.25">
      <c r="A2314">
        <v>2313</v>
      </c>
      <c r="B2314">
        <v>4</v>
      </c>
      <c r="C2314">
        <v>3</v>
      </c>
      <c r="D2314">
        <f>COUNTIF(tbl_ManagerSurvey[EmployeeID],tbl_ManagerSurvey[[#This Row],[EmployeeID]])</f>
        <v>1</v>
      </c>
    </row>
    <row r="2315" spans="1:4" x14ac:dyDescent="0.25">
      <c r="A2315">
        <v>2314</v>
      </c>
      <c r="B2315">
        <v>4</v>
      </c>
      <c r="C2315">
        <v>4</v>
      </c>
      <c r="D2315">
        <f>COUNTIF(tbl_ManagerSurvey[EmployeeID],tbl_ManagerSurvey[[#This Row],[EmployeeID]])</f>
        <v>1</v>
      </c>
    </row>
    <row r="2316" spans="1:4" x14ac:dyDescent="0.25">
      <c r="A2316">
        <v>2315</v>
      </c>
      <c r="B2316">
        <v>2</v>
      </c>
      <c r="C2316">
        <v>3</v>
      </c>
      <c r="D2316">
        <f>COUNTIF(tbl_ManagerSurvey[EmployeeID],tbl_ManagerSurvey[[#This Row],[EmployeeID]])</f>
        <v>1</v>
      </c>
    </row>
    <row r="2317" spans="1:4" x14ac:dyDescent="0.25">
      <c r="A2317">
        <v>2316</v>
      </c>
      <c r="B2317">
        <v>3</v>
      </c>
      <c r="C2317">
        <v>3</v>
      </c>
      <c r="D2317">
        <f>COUNTIF(tbl_ManagerSurvey[EmployeeID],tbl_ManagerSurvey[[#This Row],[EmployeeID]])</f>
        <v>1</v>
      </c>
    </row>
    <row r="2318" spans="1:4" x14ac:dyDescent="0.25">
      <c r="A2318">
        <v>2317</v>
      </c>
      <c r="B2318">
        <v>4</v>
      </c>
      <c r="C2318">
        <v>3</v>
      </c>
      <c r="D2318">
        <f>COUNTIF(tbl_ManagerSurvey[EmployeeID],tbl_ManagerSurvey[[#This Row],[EmployeeID]])</f>
        <v>1</v>
      </c>
    </row>
    <row r="2319" spans="1:4" x14ac:dyDescent="0.25">
      <c r="A2319">
        <v>2318</v>
      </c>
      <c r="B2319">
        <v>2</v>
      </c>
      <c r="C2319">
        <v>4</v>
      </c>
      <c r="D2319">
        <f>COUNTIF(tbl_ManagerSurvey[EmployeeID],tbl_ManagerSurvey[[#This Row],[EmployeeID]])</f>
        <v>1</v>
      </c>
    </row>
    <row r="2320" spans="1:4" x14ac:dyDescent="0.25">
      <c r="A2320">
        <v>2319</v>
      </c>
      <c r="B2320">
        <v>3</v>
      </c>
      <c r="C2320">
        <v>3</v>
      </c>
      <c r="D2320">
        <f>COUNTIF(tbl_ManagerSurvey[EmployeeID],tbl_ManagerSurvey[[#This Row],[EmployeeID]])</f>
        <v>1</v>
      </c>
    </row>
    <row r="2321" spans="1:4" x14ac:dyDescent="0.25">
      <c r="A2321">
        <v>2320</v>
      </c>
      <c r="B2321">
        <v>3</v>
      </c>
      <c r="C2321">
        <v>3</v>
      </c>
      <c r="D2321">
        <f>COUNTIF(tbl_ManagerSurvey[EmployeeID],tbl_ManagerSurvey[[#This Row],[EmployeeID]])</f>
        <v>1</v>
      </c>
    </row>
    <row r="2322" spans="1:4" x14ac:dyDescent="0.25">
      <c r="A2322">
        <v>2321</v>
      </c>
      <c r="B2322">
        <v>3</v>
      </c>
      <c r="C2322">
        <v>3</v>
      </c>
      <c r="D2322">
        <f>COUNTIF(tbl_ManagerSurvey[EmployeeID],tbl_ManagerSurvey[[#This Row],[EmployeeID]])</f>
        <v>1</v>
      </c>
    </row>
    <row r="2323" spans="1:4" x14ac:dyDescent="0.25">
      <c r="A2323">
        <v>2322</v>
      </c>
      <c r="B2323">
        <v>3</v>
      </c>
      <c r="C2323">
        <v>3</v>
      </c>
      <c r="D2323">
        <f>COUNTIF(tbl_ManagerSurvey[EmployeeID],tbl_ManagerSurvey[[#This Row],[EmployeeID]])</f>
        <v>1</v>
      </c>
    </row>
    <row r="2324" spans="1:4" x14ac:dyDescent="0.25">
      <c r="A2324">
        <v>2323</v>
      </c>
      <c r="B2324">
        <v>1</v>
      </c>
      <c r="C2324">
        <v>3</v>
      </c>
      <c r="D2324">
        <f>COUNTIF(tbl_ManagerSurvey[EmployeeID],tbl_ManagerSurvey[[#This Row],[EmployeeID]])</f>
        <v>1</v>
      </c>
    </row>
    <row r="2325" spans="1:4" x14ac:dyDescent="0.25">
      <c r="A2325">
        <v>2324</v>
      </c>
      <c r="B2325">
        <v>3</v>
      </c>
      <c r="C2325">
        <v>4</v>
      </c>
      <c r="D2325">
        <f>COUNTIF(tbl_ManagerSurvey[EmployeeID],tbl_ManagerSurvey[[#This Row],[EmployeeID]])</f>
        <v>1</v>
      </c>
    </row>
    <row r="2326" spans="1:4" x14ac:dyDescent="0.25">
      <c r="A2326">
        <v>2325</v>
      </c>
      <c r="B2326">
        <v>2</v>
      </c>
      <c r="C2326">
        <v>3</v>
      </c>
      <c r="D2326">
        <f>COUNTIF(tbl_ManagerSurvey[EmployeeID],tbl_ManagerSurvey[[#This Row],[EmployeeID]])</f>
        <v>1</v>
      </c>
    </row>
    <row r="2327" spans="1:4" x14ac:dyDescent="0.25">
      <c r="A2327">
        <v>2326</v>
      </c>
      <c r="B2327">
        <v>3</v>
      </c>
      <c r="C2327">
        <v>3</v>
      </c>
      <c r="D2327">
        <f>COUNTIF(tbl_ManagerSurvey[EmployeeID],tbl_ManagerSurvey[[#This Row],[EmployeeID]])</f>
        <v>1</v>
      </c>
    </row>
    <row r="2328" spans="1:4" x14ac:dyDescent="0.25">
      <c r="A2328">
        <v>2327</v>
      </c>
      <c r="B2328">
        <v>3</v>
      </c>
      <c r="C2328">
        <v>3</v>
      </c>
      <c r="D2328">
        <f>COUNTIF(tbl_ManagerSurvey[EmployeeID],tbl_ManagerSurvey[[#This Row],[EmployeeID]])</f>
        <v>1</v>
      </c>
    </row>
    <row r="2329" spans="1:4" x14ac:dyDescent="0.25">
      <c r="A2329">
        <v>2328</v>
      </c>
      <c r="B2329">
        <v>3</v>
      </c>
      <c r="C2329">
        <v>3</v>
      </c>
      <c r="D2329">
        <f>COUNTIF(tbl_ManagerSurvey[EmployeeID],tbl_ManagerSurvey[[#This Row],[EmployeeID]])</f>
        <v>1</v>
      </c>
    </row>
    <row r="2330" spans="1:4" x14ac:dyDescent="0.25">
      <c r="A2330">
        <v>2329</v>
      </c>
      <c r="B2330">
        <v>2</v>
      </c>
      <c r="C2330">
        <v>3</v>
      </c>
      <c r="D2330">
        <f>COUNTIF(tbl_ManagerSurvey[EmployeeID],tbl_ManagerSurvey[[#This Row],[EmployeeID]])</f>
        <v>1</v>
      </c>
    </row>
    <row r="2331" spans="1:4" x14ac:dyDescent="0.25">
      <c r="A2331">
        <v>2330</v>
      </c>
      <c r="B2331">
        <v>3</v>
      </c>
      <c r="C2331">
        <v>3</v>
      </c>
      <c r="D2331">
        <f>COUNTIF(tbl_ManagerSurvey[EmployeeID],tbl_ManagerSurvey[[#This Row],[EmployeeID]])</f>
        <v>1</v>
      </c>
    </row>
    <row r="2332" spans="1:4" x14ac:dyDescent="0.25">
      <c r="A2332">
        <v>2331</v>
      </c>
      <c r="B2332">
        <v>3</v>
      </c>
      <c r="C2332">
        <v>3</v>
      </c>
      <c r="D2332">
        <f>COUNTIF(tbl_ManagerSurvey[EmployeeID],tbl_ManagerSurvey[[#This Row],[EmployeeID]])</f>
        <v>1</v>
      </c>
    </row>
    <row r="2333" spans="1:4" x14ac:dyDescent="0.25">
      <c r="A2333">
        <v>2332</v>
      </c>
      <c r="B2333">
        <v>4</v>
      </c>
      <c r="C2333">
        <v>4</v>
      </c>
      <c r="D2333">
        <f>COUNTIF(tbl_ManagerSurvey[EmployeeID],tbl_ManagerSurvey[[#This Row],[EmployeeID]])</f>
        <v>1</v>
      </c>
    </row>
    <row r="2334" spans="1:4" x14ac:dyDescent="0.25">
      <c r="A2334">
        <v>2333</v>
      </c>
      <c r="B2334">
        <v>2</v>
      </c>
      <c r="C2334">
        <v>3</v>
      </c>
      <c r="D2334">
        <f>COUNTIF(tbl_ManagerSurvey[EmployeeID],tbl_ManagerSurvey[[#This Row],[EmployeeID]])</f>
        <v>1</v>
      </c>
    </row>
    <row r="2335" spans="1:4" x14ac:dyDescent="0.25">
      <c r="A2335">
        <v>2334</v>
      </c>
      <c r="B2335">
        <v>3</v>
      </c>
      <c r="C2335">
        <v>3</v>
      </c>
      <c r="D2335">
        <f>COUNTIF(tbl_ManagerSurvey[EmployeeID],tbl_ManagerSurvey[[#This Row],[EmployeeID]])</f>
        <v>1</v>
      </c>
    </row>
    <row r="2336" spans="1:4" x14ac:dyDescent="0.25">
      <c r="A2336">
        <v>2335</v>
      </c>
      <c r="B2336">
        <v>2</v>
      </c>
      <c r="C2336">
        <v>3</v>
      </c>
      <c r="D2336">
        <f>COUNTIF(tbl_ManagerSurvey[EmployeeID],tbl_ManagerSurvey[[#This Row],[EmployeeID]])</f>
        <v>1</v>
      </c>
    </row>
    <row r="2337" spans="1:4" x14ac:dyDescent="0.25">
      <c r="A2337">
        <v>2336</v>
      </c>
      <c r="B2337">
        <v>4</v>
      </c>
      <c r="C2337">
        <v>3</v>
      </c>
      <c r="D2337">
        <f>COUNTIF(tbl_ManagerSurvey[EmployeeID],tbl_ManagerSurvey[[#This Row],[EmployeeID]])</f>
        <v>1</v>
      </c>
    </row>
    <row r="2338" spans="1:4" x14ac:dyDescent="0.25">
      <c r="A2338">
        <v>2337</v>
      </c>
      <c r="B2338">
        <v>3</v>
      </c>
      <c r="C2338">
        <v>3</v>
      </c>
      <c r="D2338">
        <f>COUNTIF(tbl_ManagerSurvey[EmployeeID],tbl_ManagerSurvey[[#This Row],[EmployeeID]])</f>
        <v>1</v>
      </c>
    </row>
    <row r="2339" spans="1:4" x14ac:dyDescent="0.25">
      <c r="A2339">
        <v>2338</v>
      </c>
      <c r="B2339">
        <v>3</v>
      </c>
      <c r="C2339">
        <v>4</v>
      </c>
      <c r="D2339">
        <f>COUNTIF(tbl_ManagerSurvey[EmployeeID],tbl_ManagerSurvey[[#This Row],[EmployeeID]])</f>
        <v>1</v>
      </c>
    </row>
    <row r="2340" spans="1:4" x14ac:dyDescent="0.25">
      <c r="A2340">
        <v>2339</v>
      </c>
      <c r="B2340">
        <v>1</v>
      </c>
      <c r="C2340">
        <v>3</v>
      </c>
      <c r="D2340">
        <f>COUNTIF(tbl_ManagerSurvey[EmployeeID],tbl_ManagerSurvey[[#This Row],[EmployeeID]])</f>
        <v>1</v>
      </c>
    </row>
    <row r="2341" spans="1:4" x14ac:dyDescent="0.25">
      <c r="A2341">
        <v>2340</v>
      </c>
      <c r="B2341">
        <v>3</v>
      </c>
      <c r="C2341">
        <v>3</v>
      </c>
      <c r="D2341">
        <f>COUNTIF(tbl_ManagerSurvey[EmployeeID],tbl_ManagerSurvey[[#This Row],[EmployeeID]])</f>
        <v>1</v>
      </c>
    </row>
    <row r="2342" spans="1:4" x14ac:dyDescent="0.25">
      <c r="A2342">
        <v>2341</v>
      </c>
      <c r="B2342">
        <v>3</v>
      </c>
      <c r="C2342">
        <v>3</v>
      </c>
      <c r="D2342">
        <f>COUNTIF(tbl_ManagerSurvey[EmployeeID],tbl_ManagerSurvey[[#This Row],[EmployeeID]])</f>
        <v>1</v>
      </c>
    </row>
    <row r="2343" spans="1:4" x14ac:dyDescent="0.25">
      <c r="A2343">
        <v>2342</v>
      </c>
      <c r="B2343">
        <v>3</v>
      </c>
      <c r="C2343">
        <v>3</v>
      </c>
      <c r="D2343">
        <f>COUNTIF(tbl_ManagerSurvey[EmployeeID],tbl_ManagerSurvey[[#This Row],[EmployeeID]])</f>
        <v>1</v>
      </c>
    </row>
    <row r="2344" spans="1:4" x14ac:dyDescent="0.25">
      <c r="A2344">
        <v>2343</v>
      </c>
      <c r="B2344">
        <v>3</v>
      </c>
      <c r="C2344">
        <v>3</v>
      </c>
      <c r="D2344">
        <f>COUNTIF(tbl_ManagerSurvey[EmployeeID],tbl_ManagerSurvey[[#This Row],[EmployeeID]])</f>
        <v>1</v>
      </c>
    </row>
    <row r="2345" spans="1:4" x14ac:dyDescent="0.25">
      <c r="A2345">
        <v>2344</v>
      </c>
      <c r="B2345">
        <v>3</v>
      </c>
      <c r="C2345">
        <v>3</v>
      </c>
      <c r="D2345">
        <f>COUNTIF(tbl_ManagerSurvey[EmployeeID],tbl_ManagerSurvey[[#This Row],[EmployeeID]])</f>
        <v>1</v>
      </c>
    </row>
    <row r="2346" spans="1:4" x14ac:dyDescent="0.25">
      <c r="A2346">
        <v>2345</v>
      </c>
      <c r="B2346">
        <v>3</v>
      </c>
      <c r="C2346">
        <v>3</v>
      </c>
      <c r="D2346">
        <f>COUNTIF(tbl_ManagerSurvey[EmployeeID],tbl_ManagerSurvey[[#This Row],[EmployeeID]])</f>
        <v>1</v>
      </c>
    </row>
    <row r="2347" spans="1:4" x14ac:dyDescent="0.25">
      <c r="A2347">
        <v>2346</v>
      </c>
      <c r="B2347">
        <v>4</v>
      </c>
      <c r="C2347">
        <v>4</v>
      </c>
      <c r="D2347">
        <f>COUNTIF(tbl_ManagerSurvey[EmployeeID],tbl_ManagerSurvey[[#This Row],[EmployeeID]])</f>
        <v>1</v>
      </c>
    </row>
    <row r="2348" spans="1:4" x14ac:dyDescent="0.25">
      <c r="A2348">
        <v>2347</v>
      </c>
      <c r="B2348">
        <v>2</v>
      </c>
      <c r="C2348">
        <v>3</v>
      </c>
      <c r="D2348">
        <f>COUNTIF(tbl_ManagerSurvey[EmployeeID],tbl_ManagerSurvey[[#This Row],[EmployeeID]])</f>
        <v>1</v>
      </c>
    </row>
    <row r="2349" spans="1:4" x14ac:dyDescent="0.25">
      <c r="A2349">
        <v>2348</v>
      </c>
      <c r="B2349">
        <v>3</v>
      </c>
      <c r="C2349">
        <v>3</v>
      </c>
      <c r="D2349">
        <f>COUNTIF(tbl_ManagerSurvey[EmployeeID],tbl_ManagerSurvey[[#This Row],[EmployeeID]])</f>
        <v>1</v>
      </c>
    </row>
    <row r="2350" spans="1:4" x14ac:dyDescent="0.25">
      <c r="A2350">
        <v>2349</v>
      </c>
      <c r="B2350">
        <v>3</v>
      </c>
      <c r="C2350">
        <v>3</v>
      </c>
      <c r="D2350">
        <f>COUNTIF(tbl_ManagerSurvey[EmployeeID],tbl_ManagerSurvey[[#This Row],[EmployeeID]])</f>
        <v>1</v>
      </c>
    </row>
    <row r="2351" spans="1:4" x14ac:dyDescent="0.25">
      <c r="A2351">
        <v>2350</v>
      </c>
      <c r="B2351">
        <v>2</v>
      </c>
      <c r="C2351">
        <v>3</v>
      </c>
      <c r="D2351">
        <f>COUNTIF(tbl_ManagerSurvey[EmployeeID],tbl_ManagerSurvey[[#This Row],[EmployeeID]])</f>
        <v>1</v>
      </c>
    </row>
    <row r="2352" spans="1:4" x14ac:dyDescent="0.25">
      <c r="A2352">
        <v>2351</v>
      </c>
      <c r="B2352">
        <v>2</v>
      </c>
      <c r="C2352">
        <v>4</v>
      </c>
      <c r="D2352">
        <f>COUNTIF(tbl_ManagerSurvey[EmployeeID],tbl_ManagerSurvey[[#This Row],[EmployeeID]])</f>
        <v>1</v>
      </c>
    </row>
    <row r="2353" spans="1:4" x14ac:dyDescent="0.25">
      <c r="A2353">
        <v>2352</v>
      </c>
      <c r="B2353">
        <v>3</v>
      </c>
      <c r="C2353">
        <v>3</v>
      </c>
      <c r="D2353">
        <f>COUNTIF(tbl_ManagerSurvey[EmployeeID],tbl_ManagerSurvey[[#This Row],[EmployeeID]])</f>
        <v>1</v>
      </c>
    </row>
    <row r="2354" spans="1:4" x14ac:dyDescent="0.25">
      <c r="A2354">
        <v>2353</v>
      </c>
      <c r="B2354">
        <v>3</v>
      </c>
      <c r="C2354">
        <v>4</v>
      </c>
      <c r="D2354">
        <f>COUNTIF(tbl_ManagerSurvey[EmployeeID],tbl_ManagerSurvey[[#This Row],[EmployeeID]])</f>
        <v>1</v>
      </c>
    </row>
    <row r="2355" spans="1:4" x14ac:dyDescent="0.25">
      <c r="A2355">
        <v>2354</v>
      </c>
      <c r="B2355">
        <v>3</v>
      </c>
      <c r="C2355">
        <v>3</v>
      </c>
      <c r="D2355">
        <f>COUNTIF(tbl_ManagerSurvey[EmployeeID],tbl_ManagerSurvey[[#This Row],[EmployeeID]])</f>
        <v>1</v>
      </c>
    </row>
    <row r="2356" spans="1:4" x14ac:dyDescent="0.25">
      <c r="A2356">
        <v>2355</v>
      </c>
      <c r="B2356">
        <v>3</v>
      </c>
      <c r="C2356">
        <v>3</v>
      </c>
      <c r="D2356">
        <f>COUNTIF(tbl_ManagerSurvey[EmployeeID],tbl_ManagerSurvey[[#This Row],[EmployeeID]])</f>
        <v>1</v>
      </c>
    </row>
    <row r="2357" spans="1:4" x14ac:dyDescent="0.25">
      <c r="A2357">
        <v>2356</v>
      </c>
      <c r="B2357">
        <v>2</v>
      </c>
      <c r="C2357">
        <v>3</v>
      </c>
      <c r="D2357">
        <f>COUNTIF(tbl_ManagerSurvey[EmployeeID],tbl_ManagerSurvey[[#This Row],[EmployeeID]])</f>
        <v>1</v>
      </c>
    </row>
    <row r="2358" spans="1:4" x14ac:dyDescent="0.25">
      <c r="A2358">
        <v>2357</v>
      </c>
      <c r="B2358">
        <v>3</v>
      </c>
      <c r="C2358">
        <v>4</v>
      </c>
      <c r="D2358">
        <f>COUNTIF(tbl_ManagerSurvey[EmployeeID],tbl_ManagerSurvey[[#This Row],[EmployeeID]])</f>
        <v>1</v>
      </c>
    </row>
    <row r="2359" spans="1:4" x14ac:dyDescent="0.25">
      <c r="A2359">
        <v>2358</v>
      </c>
      <c r="B2359">
        <v>3</v>
      </c>
      <c r="C2359">
        <v>3</v>
      </c>
      <c r="D2359">
        <f>COUNTIF(tbl_ManagerSurvey[EmployeeID],tbl_ManagerSurvey[[#This Row],[EmployeeID]])</f>
        <v>1</v>
      </c>
    </row>
    <row r="2360" spans="1:4" x14ac:dyDescent="0.25">
      <c r="A2360">
        <v>2359</v>
      </c>
      <c r="B2360">
        <v>2</v>
      </c>
      <c r="C2360">
        <v>3</v>
      </c>
      <c r="D2360">
        <f>COUNTIF(tbl_ManagerSurvey[EmployeeID],tbl_ManagerSurvey[[#This Row],[EmployeeID]])</f>
        <v>1</v>
      </c>
    </row>
    <row r="2361" spans="1:4" x14ac:dyDescent="0.25">
      <c r="A2361">
        <v>2360</v>
      </c>
      <c r="B2361">
        <v>3</v>
      </c>
      <c r="C2361">
        <v>3</v>
      </c>
      <c r="D2361">
        <f>COUNTIF(tbl_ManagerSurvey[EmployeeID],tbl_ManagerSurvey[[#This Row],[EmployeeID]])</f>
        <v>1</v>
      </c>
    </row>
    <row r="2362" spans="1:4" x14ac:dyDescent="0.25">
      <c r="A2362">
        <v>2361</v>
      </c>
      <c r="B2362">
        <v>3</v>
      </c>
      <c r="C2362">
        <v>3</v>
      </c>
      <c r="D2362">
        <f>COUNTIF(tbl_ManagerSurvey[EmployeeID],tbl_ManagerSurvey[[#This Row],[EmployeeID]])</f>
        <v>1</v>
      </c>
    </row>
    <row r="2363" spans="1:4" x14ac:dyDescent="0.25">
      <c r="A2363">
        <v>2362</v>
      </c>
      <c r="B2363">
        <v>3</v>
      </c>
      <c r="C2363">
        <v>3</v>
      </c>
      <c r="D2363">
        <f>COUNTIF(tbl_ManagerSurvey[EmployeeID],tbl_ManagerSurvey[[#This Row],[EmployeeID]])</f>
        <v>1</v>
      </c>
    </row>
    <row r="2364" spans="1:4" x14ac:dyDescent="0.25">
      <c r="A2364">
        <v>2363</v>
      </c>
      <c r="B2364">
        <v>2</v>
      </c>
      <c r="C2364">
        <v>4</v>
      </c>
      <c r="D2364">
        <f>COUNTIF(tbl_ManagerSurvey[EmployeeID],tbl_ManagerSurvey[[#This Row],[EmployeeID]])</f>
        <v>1</v>
      </c>
    </row>
    <row r="2365" spans="1:4" x14ac:dyDescent="0.25">
      <c r="A2365">
        <v>2364</v>
      </c>
      <c r="B2365">
        <v>3</v>
      </c>
      <c r="C2365">
        <v>3</v>
      </c>
      <c r="D2365">
        <f>COUNTIF(tbl_ManagerSurvey[EmployeeID],tbl_ManagerSurvey[[#This Row],[EmployeeID]])</f>
        <v>1</v>
      </c>
    </row>
    <row r="2366" spans="1:4" x14ac:dyDescent="0.25">
      <c r="A2366">
        <v>2365</v>
      </c>
      <c r="B2366">
        <v>3</v>
      </c>
      <c r="C2366">
        <v>3</v>
      </c>
      <c r="D2366">
        <f>COUNTIF(tbl_ManagerSurvey[EmployeeID],tbl_ManagerSurvey[[#This Row],[EmployeeID]])</f>
        <v>1</v>
      </c>
    </row>
    <row r="2367" spans="1:4" x14ac:dyDescent="0.25">
      <c r="A2367">
        <v>2366</v>
      </c>
      <c r="B2367">
        <v>2</v>
      </c>
      <c r="C2367">
        <v>3</v>
      </c>
      <c r="D2367">
        <f>COUNTIF(tbl_ManagerSurvey[EmployeeID],tbl_ManagerSurvey[[#This Row],[EmployeeID]])</f>
        <v>1</v>
      </c>
    </row>
    <row r="2368" spans="1:4" x14ac:dyDescent="0.25">
      <c r="A2368">
        <v>2367</v>
      </c>
      <c r="B2368">
        <v>2</v>
      </c>
      <c r="C2368">
        <v>3</v>
      </c>
      <c r="D2368">
        <f>COUNTIF(tbl_ManagerSurvey[EmployeeID],tbl_ManagerSurvey[[#This Row],[EmployeeID]])</f>
        <v>1</v>
      </c>
    </row>
    <row r="2369" spans="1:4" x14ac:dyDescent="0.25">
      <c r="A2369">
        <v>2368</v>
      </c>
      <c r="B2369">
        <v>3</v>
      </c>
      <c r="C2369">
        <v>3</v>
      </c>
      <c r="D2369">
        <f>COUNTIF(tbl_ManagerSurvey[EmployeeID],tbl_ManagerSurvey[[#This Row],[EmployeeID]])</f>
        <v>1</v>
      </c>
    </row>
    <row r="2370" spans="1:4" x14ac:dyDescent="0.25">
      <c r="A2370">
        <v>2369</v>
      </c>
      <c r="B2370">
        <v>3</v>
      </c>
      <c r="C2370">
        <v>3</v>
      </c>
      <c r="D2370">
        <f>COUNTIF(tbl_ManagerSurvey[EmployeeID],tbl_ManagerSurvey[[#This Row],[EmployeeID]])</f>
        <v>1</v>
      </c>
    </row>
    <row r="2371" spans="1:4" x14ac:dyDescent="0.25">
      <c r="A2371">
        <v>2370</v>
      </c>
      <c r="B2371">
        <v>3</v>
      </c>
      <c r="C2371">
        <v>3</v>
      </c>
      <c r="D2371">
        <f>COUNTIF(tbl_ManagerSurvey[EmployeeID],tbl_ManagerSurvey[[#This Row],[EmployeeID]])</f>
        <v>1</v>
      </c>
    </row>
    <row r="2372" spans="1:4" x14ac:dyDescent="0.25">
      <c r="A2372">
        <v>2371</v>
      </c>
      <c r="B2372">
        <v>4</v>
      </c>
      <c r="C2372">
        <v>3</v>
      </c>
      <c r="D2372">
        <f>COUNTIF(tbl_ManagerSurvey[EmployeeID],tbl_ManagerSurvey[[#This Row],[EmployeeID]])</f>
        <v>1</v>
      </c>
    </row>
    <row r="2373" spans="1:4" x14ac:dyDescent="0.25">
      <c r="A2373">
        <v>2372</v>
      </c>
      <c r="B2373">
        <v>3</v>
      </c>
      <c r="C2373">
        <v>3</v>
      </c>
      <c r="D2373">
        <f>COUNTIF(tbl_ManagerSurvey[EmployeeID],tbl_ManagerSurvey[[#This Row],[EmployeeID]])</f>
        <v>1</v>
      </c>
    </row>
    <row r="2374" spans="1:4" x14ac:dyDescent="0.25">
      <c r="A2374">
        <v>2373</v>
      </c>
      <c r="B2374">
        <v>2</v>
      </c>
      <c r="C2374">
        <v>3</v>
      </c>
      <c r="D2374">
        <f>COUNTIF(tbl_ManagerSurvey[EmployeeID],tbl_ManagerSurvey[[#This Row],[EmployeeID]])</f>
        <v>1</v>
      </c>
    </row>
    <row r="2375" spans="1:4" x14ac:dyDescent="0.25">
      <c r="A2375">
        <v>2374</v>
      </c>
      <c r="B2375">
        <v>3</v>
      </c>
      <c r="C2375">
        <v>3</v>
      </c>
      <c r="D2375">
        <f>COUNTIF(tbl_ManagerSurvey[EmployeeID],tbl_ManagerSurvey[[#This Row],[EmployeeID]])</f>
        <v>1</v>
      </c>
    </row>
    <row r="2376" spans="1:4" x14ac:dyDescent="0.25">
      <c r="A2376">
        <v>2375</v>
      </c>
      <c r="B2376">
        <v>3</v>
      </c>
      <c r="C2376">
        <v>3</v>
      </c>
      <c r="D2376">
        <f>COUNTIF(tbl_ManagerSurvey[EmployeeID],tbl_ManagerSurvey[[#This Row],[EmployeeID]])</f>
        <v>1</v>
      </c>
    </row>
    <row r="2377" spans="1:4" x14ac:dyDescent="0.25">
      <c r="A2377">
        <v>2376</v>
      </c>
      <c r="B2377">
        <v>3</v>
      </c>
      <c r="C2377">
        <v>3</v>
      </c>
      <c r="D2377">
        <f>COUNTIF(tbl_ManagerSurvey[EmployeeID],tbl_ManagerSurvey[[#This Row],[EmployeeID]])</f>
        <v>1</v>
      </c>
    </row>
    <row r="2378" spans="1:4" x14ac:dyDescent="0.25">
      <c r="A2378">
        <v>2377</v>
      </c>
      <c r="B2378">
        <v>2</v>
      </c>
      <c r="C2378">
        <v>3</v>
      </c>
      <c r="D2378">
        <f>COUNTIF(tbl_ManagerSurvey[EmployeeID],tbl_ManagerSurvey[[#This Row],[EmployeeID]])</f>
        <v>1</v>
      </c>
    </row>
    <row r="2379" spans="1:4" x14ac:dyDescent="0.25">
      <c r="A2379">
        <v>2378</v>
      </c>
      <c r="B2379">
        <v>2</v>
      </c>
      <c r="C2379">
        <v>3</v>
      </c>
      <c r="D2379">
        <f>COUNTIF(tbl_ManagerSurvey[EmployeeID],tbl_ManagerSurvey[[#This Row],[EmployeeID]])</f>
        <v>1</v>
      </c>
    </row>
    <row r="2380" spans="1:4" x14ac:dyDescent="0.25">
      <c r="A2380">
        <v>2379</v>
      </c>
      <c r="B2380">
        <v>3</v>
      </c>
      <c r="C2380">
        <v>3</v>
      </c>
      <c r="D2380">
        <f>COUNTIF(tbl_ManagerSurvey[EmployeeID],tbl_ManagerSurvey[[#This Row],[EmployeeID]])</f>
        <v>1</v>
      </c>
    </row>
    <row r="2381" spans="1:4" x14ac:dyDescent="0.25">
      <c r="A2381">
        <v>2380</v>
      </c>
      <c r="B2381">
        <v>1</v>
      </c>
      <c r="C2381">
        <v>3</v>
      </c>
      <c r="D2381">
        <f>COUNTIF(tbl_ManagerSurvey[EmployeeID],tbl_ManagerSurvey[[#This Row],[EmployeeID]])</f>
        <v>1</v>
      </c>
    </row>
    <row r="2382" spans="1:4" x14ac:dyDescent="0.25">
      <c r="A2382">
        <v>2381</v>
      </c>
      <c r="B2382">
        <v>3</v>
      </c>
      <c r="C2382">
        <v>4</v>
      </c>
      <c r="D2382">
        <f>COUNTIF(tbl_ManagerSurvey[EmployeeID],tbl_ManagerSurvey[[#This Row],[EmployeeID]])</f>
        <v>1</v>
      </c>
    </row>
    <row r="2383" spans="1:4" x14ac:dyDescent="0.25">
      <c r="A2383">
        <v>2382</v>
      </c>
      <c r="B2383">
        <v>1</v>
      </c>
      <c r="C2383">
        <v>3</v>
      </c>
      <c r="D2383">
        <f>COUNTIF(tbl_ManagerSurvey[EmployeeID],tbl_ManagerSurvey[[#This Row],[EmployeeID]])</f>
        <v>1</v>
      </c>
    </row>
    <row r="2384" spans="1:4" x14ac:dyDescent="0.25">
      <c r="A2384">
        <v>2383</v>
      </c>
      <c r="B2384">
        <v>3</v>
      </c>
      <c r="C2384">
        <v>4</v>
      </c>
      <c r="D2384">
        <f>COUNTIF(tbl_ManagerSurvey[EmployeeID],tbl_ManagerSurvey[[#This Row],[EmployeeID]])</f>
        <v>1</v>
      </c>
    </row>
    <row r="2385" spans="1:4" x14ac:dyDescent="0.25">
      <c r="A2385">
        <v>2384</v>
      </c>
      <c r="B2385">
        <v>3</v>
      </c>
      <c r="C2385">
        <v>3</v>
      </c>
      <c r="D2385">
        <f>COUNTIF(tbl_ManagerSurvey[EmployeeID],tbl_ManagerSurvey[[#This Row],[EmployeeID]])</f>
        <v>1</v>
      </c>
    </row>
    <row r="2386" spans="1:4" x14ac:dyDescent="0.25">
      <c r="A2386">
        <v>2385</v>
      </c>
      <c r="B2386">
        <v>2</v>
      </c>
      <c r="C2386">
        <v>3</v>
      </c>
      <c r="D2386">
        <f>COUNTIF(tbl_ManagerSurvey[EmployeeID],tbl_ManagerSurvey[[#This Row],[EmployeeID]])</f>
        <v>1</v>
      </c>
    </row>
    <row r="2387" spans="1:4" x14ac:dyDescent="0.25">
      <c r="A2387">
        <v>2386</v>
      </c>
      <c r="B2387">
        <v>2</v>
      </c>
      <c r="C2387">
        <v>4</v>
      </c>
      <c r="D2387">
        <f>COUNTIF(tbl_ManagerSurvey[EmployeeID],tbl_ManagerSurvey[[#This Row],[EmployeeID]])</f>
        <v>1</v>
      </c>
    </row>
    <row r="2388" spans="1:4" x14ac:dyDescent="0.25">
      <c r="A2388">
        <v>2387</v>
      </c>
      <c r="B2388">
        <v>2</v>
      </c>
      <c r="C2388">
        <v>3</v>
      </c>
      <c r="D2388">
        <f>COUNTIF(tbl_ManagerSurvey[EmployeeID],tbl_ManagerSurvey[[#This Row],[EmployeeID]])</f>
        <v>1</v>
      </c>
    </row>
    <row r="2389" spans="1:4" x14ac:dyDescent="0.25">
      <c r="A2389">
        <v>2388</v>
      </c>
      <c r="B2389">
        <v>3</v>
      </c>
      <c r="C2389">
        <v>3</v>
      </c>
      <c r="D2389">
        <f>COUNTIF(tbl_ManagerSurvey[EmployeeID],tbl_ManagerSurvey[[#This Row],[EmployeeID]])</f>
        <v>1</v>
      </c>
    </row>
    <row r="2390" spans="1:4" x14ac:dyDescent="0.25">
      <c r="A2390">
        <v>2389</v>
      </c>
      <c r="B2390">
        <v>2</v>
      </c>
      <c r="C2390">
        <v>4</v>
      </c>
      <c r="D2390">
        <f>COUNTIF(tbl_ManagerSurvey[EmployeeID],tbl_ManagerSurvey[[#This Row],[EmployeeID]])</f>
        <v>1</v>
      </c>
    </row>
    <row r="2391" spans="1:4" x14ac:dyDescent="0.25">
      <c r="A2391">
        <v>2390</v>
      </c>
      <c r="B2391">
        <v>2</v>
      </c>
      <c r="C2391">
        <v>3</v>
      </c>
      <c r="D2391">
        <f>COUNTIF(tbl_ManagerSurvey[EmployeeID],tbl_ManagerSurvey[[#This Row],[EmployeeID]])</f>
        <v>1</v>
      </c>
    </row>
    <row r="2392" spans="1:4" x14ac:dyDescent="0.25">
      <c r="A2392">
        <v>2391</v>
      </c>
      <c r="B2392">
        <v>3</v>
      </c>
      <c r="C2392">
        <v>3</v>
      </c>
      <c r="D2392">
        <f>COUNTIF(tbl_ManagerSurvey[EmployeeID],tbl_ManagerSurvey[[#This Row],[EmployeeID]])</f>
        <v>1</v>
      </c>
    </row>
    <row r="2393" spans="1:4" x14ac:dyDescent="0.25">
      <c r="A2393">
        <v>2392</v>
      </c>
      <c r="B2393">
        <v>3</v>
      </c>
      <c r="C2393">
        <v>3</v>
      </c>
      <c r="D2393">
        <f>COUNTIF(tbl_ManagerSurvey[EmployeeID],tbl_ManagerSurvey[[#This Row],[EmployeeID]])</f>
        <v>1</v>
      </c>
    </row>
    <row r="2394" spans="1:4" x14ac:dyDescent="0.25">
      <c r="A2394">
        <v>2393</v>
      </c>
      <c r="B2394">
        <v>3</v>
      </c>
      <c r="C2394">
        <v>3</v>
      </c>
      <c r="D2394">
        <f>COUNTIF(tbl_ManagerSurvey[EmployeeID],tbl_ManagerSurvey[[#This Row],[EmployeeID]])</f>
        <v>1</v>
      </c>
    </row>
    <row r="2395" spans="1:4" x14ac:dyDescent="0.25">
      <c r="A2395">
        <v>2394</v>
      </c>
      <c r="B2395">
        <v>3</v>
      </c>
      <c r="C2395">
        <v>3</v>
      </c>
      <c r="D2395">
        <f>COUNTIF(tbl_ManagerSurvey[EmployeeID],tbl_ManagerSurvey[[#This Row],[EmployeeID]])</f>
        <v>1</v>
      </c>
    </row>
    <row r="2396" spans="1:4" x14ac:dyDescent="0.25">
      <c r="A2396">
        <v>2395</v>
      </c>
      <c r="B2396">
        <v>3</v>
      </c>
      <c r="C2396">
        <v>3</v>
      </c>
      <c r="D2396">
        <f>COUNTIF(tbl_ManagerSurvey[EmployeeID],tbl_ManagerSurvey[[#This Row],[EmployeeID]])</f>
        <v>1</v>
      </c>
    </row>
    <row r="2397" spans="1:4" x14ac:dyDescent="0.25">
      <c r="A2397">
        <v>2396</v>
      </c>
      <c r="B2397">
        <v>3</v>
      </c>
      <c r="C2397">
        <v>3</v>
      </c>
      <c r="D2397">
        <f>COUNTIF(tbl_ManagerSurvey[EmployeeID],tbl_ManagerSurvey[[#This Row],[EmployeeID]])</f>
        <v>1</v>
      </c>
    </row>
    <row r="2398" spans="1:4" x14ac:dyDescent="0.25">
      <c r="A2398">
        <v>2397</v>
      </c>
      <c r="B2398">
        <v>3</v>
      </c>
      <c r="C2398">
        <v>3</v>
      </c>
      <c r="D2398">
        <f>COUNTIF(tbl_ManagerSurvey[EmployeeID],tbl_ManagerSurvey[[#This Row],[EmployeeID]])</f>
        <v>1</v>
      </c>
    </row>
    <row r="2399" spans="1:4" x14ac:dyDescent="0.25">
      <c r="A2399">
        <v>2398</v>
      </c>
      <c r="B2399">
        <v>3</v>
      </c>
      <c r="C2399">
        <v>3</v>
      </c>
      <c r="D2399">
        <f>COUNTIF(tbl_ManagerSurvey[EmployeeID],tbl_ManagerSurvey[[#This Row],[EmployeeID]])</f>
        <v>1</v>
      </c>
    </row>
    <row r="2400" spans="1:4" x14ac:dyDescent="0.25">
      <c r="A2400">
        <v>2399</v>
      </c>
      <c r="B2400">
        <v>2</v>
      </c>
      <c r="C2400">
        <v>3</v>
      </c>
      <c r="D2400">
        <f>COUNTIF(tbl_ManagerSurvey[EmployeeID],tbl_ManagerSurvey[[#This Row],[EmployeeID]])</f>
        <v>1</v>
      </c>
    </row>
    <row r="2401" spans="1:4" x14ac:dyDescent="0.25">
      <c r="A2401">
        <v>2400</v>
      </c>
      <c r="B2401">
        <v>3</v>
      </c>
      <c r="C2401">
        <v>3</v>
      </c>
      <c r="D2401">
        <f>COUNTIF(tbl_ManagerSurvey[EmployeeID],tbl_ManagerSurvey[[#This Row],[EmployeeID]])</f>
        <v>1</v>
      </c>
    </row>
    <row r="2402" spans="1:4" x14ac:dyDescent="0.25">
      <c r="A2402">
        <v>2401</v>
      </c>
      <c r="B2402">
        <v>2</v>
      </c>
      <c r="C2402">
        <v>3</v>
      </c>
      <c r="D2402">
        <f>COUNTIF(tbl_ManagerSurvey[EmployeeID],tbl_ManagerSurvey[[#This Row],[EmployeeID]])</f>
        <v>1</v>
      </c>
    </row>
    <row r="2403" spans="1:4" x14ac:dyDescent="0.25">
      <c r="A2403">
        <v>2402</v>
      </c>
      <c r="B2403">
        <v>2</v>
      </c>
      <c r="C2403">
        <v>3</v>
      </c>
      <c r="D2403">
        <f>COUNTIF(tbl_ManagerSurvey[EmployeeID],tbl_ManagerSurvey[[#This Row],[EmployeeID]])</f>
        <v>1</v>
      </c>
    </row>
    <row r="2404" spans="1:4" x14ac:dyDescent="0.25">
      <c r="A2404">
        <v>2403</v>
      </c>
      <c r="B2404">
        <v>3</v>
      </c>
      <c r="C2404">
        <v>3</v>
      </c>
      <c r="D2404">
        <f>COUNTIF(tbl_ManagerSurvey[EmployeeID],tbl_ManagerSurvey[[#This Row],[EmployeeID]])</f>
        <v>1</v>
      </c>
    </row>
    <row r="2405" spans="1:4" x14ac:dyDescent="0.25">
      <c r="A2405">
        <v>2404</v>
      </c>
      <c r="B2405">
        <v>2</v>
      </c>
      <c r="C2405">
        <v>3</v>
      </c>
      <c r="D2405">
        <f>COUNTIF(tbl_ManagerSurvey[EmployeeID],tbl_ManagerSurvey[[#This Row],[EmployeeID]])</f>
        <v>1</v>
      </c>
    </row>
    <row r="2406" spans="1:4" x14ac:dyDescent="0.25">
      <c r="A2406">
        <v>2405</v>
      </c>
      <c r="B2406">
        <v>2</v>
      </c>
      <c r="C2406">
        <v>3</v>
      </c>
      <c r="D2406">
        <f>COUNTIF(tbl_ManagerSurvey[EmployeeID],tbl_ManagerSurvey[[#This Row],[EmployeeID]])</f>
        <v>1</v>
      </c>
    </row>
    <row r="2407" spans="1:4" x14ac:dyDescent="0.25">
      <c r="A2407">
        <v>2406</v>
      </c>
      <c r="B2407">
        <v>3</v>
      </c>
      <c r="C2407">
        <v>3</v>
      </c>
      <c r="D2407">
        <f>COUNTIF(tbl_ManagerSurvey[EmployeeID],tbl_ManagerSurvey[[#This Row],[EmployeeID]])</f>
        <v>1</v>
      </c>
    </row>
    <row r="2408" spans="1:4" x14ac:dyDescent="0.25">
      <c r="A2408">
        <v>2407</v>
      </c>
      <c r="B2408">
        <v>2</v>
      </c>
      <c r="C2408">
        <v>4</v>
      </c>
      <c r="D2408">
        <f>COUNTIF(tbl_ManagerSurvey[EmployeeID],tbl_ManagerSurvey[[#This Row],[EmployeeID]])</f>
        <v>1</v>
      </c>
    </row>
    <row r="2409" spans="1:4" x14ac:dyDescent="0.25">
      <c r="A2409">
        <v>2408</v>
      </c>
      <c r="B2409">
        <v>1</v>
      </c>
      <c r="C2409">
        <v>3</v>
      </c>
      <c r="D2409">
        <f>COUNTIF(tbl_ManagerSurvey[EmployeeID],tbl_ManagerSurvey[[#This Row],[EmployeeID]])</f>
        <v>1</v>
      </c>
    </row>
    <row r="2410" spans="1:4" x14ac:dyDescent="0.25">
      <c r="A2410">
        <v>2409</v>
      </c>
      <c r="B2410">
        <v>4</v>
      </c>
      <c r="C2410">
        <v>3</v>
      </c>
      <c r="D2410">
        <f>COUNTIF(tbl_ManagerSurvey[EmployeeID],tbl_ManagerSurvey[[#This Row],[EmployeeID]])</f>
        <v>1</v>
      </c>
    </row>
    <row r="2411" spans="1:4" x14ac:dyDescent="0.25">
      <c r="A2411">
        <v>2410</v>
      </c>
      <c r="B2411">
        <v>3</v>
      </c>
      <c r="C2411">
        <v>3</v>
      </c>
      <c r="D2411">
        <f>COUNTIF(tbl_ManagerSurvey[EmployeeID],tbl_ManagerSurvey[[#This Row],[EmployeeID]])</f>
        <v>1</v>
      </c>
    </row>
    <row r="2412" spans="1:4" x14ac:dyDescent="0.25">
      <c r="A2412">
        <v>2411</v>
      </c>
      <c r="B2412">
        <v>2</v>
      </c>
      <c r="C2412">
        <v>3</v>
      </c>
      <c r="D2412">
        <f>COUNTIF(tbl_ManagerSurvey[EmployeeID],tbl_ManagerSurvey[[#This Row],[EmployeeID]])</f>
        <v>1</v>
      </c>
    </row>
    <row r="2413" spans="1:4" x14ac:dyDescent="0.25">
      <c r="A2413">
        <v>2412</v>
      </c>
      <c r="B2413">
        <v>3</v>
      </c>
      <c r="C2413">
        <v>3</v>
      </c>
      <c r="D2413">
        <f>COUNTIF(tbl_ManagerSurvey[EmployeeID],tbl_ManagerSurvey[[#This Row],[EmployeeID]])</f>
        <v>1</v>
      </c>
    </row>
    <row r="2414" spans="1:4" x14ac:dyDescent="0.25">
      <c r="A2414">
        <v>2413</v>
      </c>
      <c r="B2414">
        <v>2</v>
      </c>
      <c r="C2414">
        <v>3</v>
      </c>
      <c r="D2414">
        <f>COUNTIF(tbl_ManagerSurvey[EmployeeID],tbl_ManagerSurvey[[#This Row],[EmployeeID]])</f>
        <v>1</v>
      </c>
    </row>
    <row r="2415" spans="1:4" x14ac:dyDescent="0.25">
      <c r="A2415">
        <v>2414</v>
      </c>
      <c r="B2415">
        <v>3</v>
      </c>
      <c r="C2415">
        <v>3</v>
      </c>
      <c r="D2415">
        <f>COUNTIF(tbl_ManagerSurvey[EmployeeID],tbl_ManagerSurvey[[#This Row],[EmployeeID]])</f>
        <v>1</v>
      </c>
    </row>
    <row r="2416" spans="1:4" x14ac:dyDescent="0.25">
      <c r="A2416">
        <v>2415</v>
      </c>
      <c r="B2416">
        <v>3</v>
      </c>
      <c r="C2416">
        <v>3</v>
      </c>
      <c r="D2416">
        <f>COUNTIF(tbl_ManagerSurvey[EmployeeID],tbl_ManagerSurvey[[#This Row],[EmployeeID]])</f>
        <v>1</v>
      </c>
    </row>
    <row r="2417" spans="1:4" x14ac:dyDescent="0.25">
      <c r="A2417">
        <v>2416</v>
      </c>
      <c r="B2417">
        <v>3</v>
      </c>
      <c r="C2417">
        <v>3</v>
      </c>
      <c r="D2417">
        <f>COUNTIF(tbl_ManagerSurvey[EmployeeID],tbl_ManagerSurvey[[#This Row],[EmployeeID]])</f>
        <v>1</v>
      </c>
    </row>
    <row r="2418" spans="1:4" x14ac:dyDescent="0.25">
      <c r="A2418">
        <v>2417</v>
      </c>
      <c r="B2418">
        <v>1</v>
      </c>
      <c r="C2418">
        <v>3</v>
      </c>
      <c r="D2418">
        <f>COUNTIF(tbl_ManagerSurvey[EmployeeID],tbl_ManagerSurvey[[#This Row],[EmployeeID]])</f>
        <v>1</v>
      </c>
    </row>
    <row r="2419" spans="1:4" x14ac:dyDescent="0.25">
      <c r="A2419">
        <v>2418</v>
      </c>
      <c r="B2419">
        <v>3</v>
      </c>
      <c r="C2419">
        <v>3</v>
      </c>
      <c r="D2419">
        <f>COUNTIF(tbl_ManagerSurvey[EmployeeID],tbl_ManagerSurvey[[#This Row],[EmployeeID]])</f>
        <v>1</v>
      </c>
    </row>
    <row r="2420" spans="1:4" x14ac:dyDescent="0.25">
      <c r="A2420">
        <v>2419</v>
      </c>
      <c r="B2420">
        <v>3</v>
      </c>
      <c r="C2420">
        <v>4</v>
      </c>
      <c r="D2420">
        <f>COUNTIF(tbl_ManagerSurvey[EmployeeID],tbl_ManagerSurvey[[#This Row],[EmployeeID]])</f>
        <v>1</v>
      </c>
    </row>
    <row r="2421" spans="1:4" x14ac:dyDescent="0.25">
      <c r="A2421">
        <v>2420</v>
      </c>
      <c r="B2421">
        <v>3</v>
      </c>
      <c r="C2421">
        <v>3</v>
      </c>
      <c r="D2421">
        <f>COUNTIF(tbl_ManagerSurvey[EmployeeID],tbl_ManagerSurvey[[#This Row],[EmployeeID]])</f>
        <v>1</v>
      </c>
    </row>
    <row r="2422" spans="1:4" x14ac:dyDescent="0.25">
      <c r="A2422">
        <v>2421</v>
      </c>
      <c r="B2422">
        <v>1</v>
      </c>
      <c r="C2422">
        <v>3</v>
      </c>
      <c r="D2422">
        <f>COUNTIF(tbl_ManagerSurvey[EmployeeID],tbl_ManagerSurvey[[#This Row],[EmployeeID]])</f>
        <v>1</v>
      </c>
    </row>
    <row r="2423" spans="1:4" x14ac:dyDescent="0.25">
      <c r="A2423">
        <v>2422</v>
      </c>
      <c r="B2423">
        <v>2</v>
      </c>
      <c r="C2423">
        <v>3</v>
      </c>
      <c r="D2423">
        <f>COUNTIF(tbl_ManagerSurvey[EmployeeID],tbl_ManagerSurvey[[#This Row],[EmployeeID]])</f>
        <v>1</v>
      </c>
    </row>
    <row r="2424" spans="1:4" x14ac:dyDescent="0.25">
      <c r="A2424">
        <v>2423</v>
      </c>
      <c r="B2424">
        <v>3</v>
      </c>
      <c r="C2424">
        <v>3</v>
      </c>
      <c r="D2424">
        <f>COUNTIF(tbl_ManagerSurvey[EmployeeID],tbl_ManagerSurvey[[#This Row],[EmployeeID]])</f>
        <v>1</v>
      </c>
    </row>
    <row r="2425" spans="1:4" x14ac:dyDescent="0.25">
      <c r="A2425">
        <v>2424</v>
      </c>
      <c r="B2425">
        <v>3</v>
      </c>
      <c r="C2425">
        <v>3</v>
      </c>
      <c r="D2425">
        <f>COUNTIF(tbl_ManagerSurvey[EmployeeID],tbl_ManagerSurvey[[#This Row],[EmployeeID]])</f>
        <v>1</v>
      </c>
    </row>
    <row r="2426" spans="1:4" x14ac:dyDescent="0.25">
      <c r="A2426">
        <v>2425</v>
      </c>
      <c r="B2426">
        <v>3</v>
      </c>
      <c r="C2426">
        <v>3</v>
      </c>
      <c r="D2426">
        <f>COUNTIF(tbl_ManagerSurvey[EmployeeID],tbl_ManagerSurvey[[#This Row],[EmployeeID]])</f>
        <v>1</v>
      </c>
    </row>
    <row r="2427" spans="1:4" x14ac:dyDescent="0.25">
      <c r="A2427">
        <v>2426</v>
      </c>
      <c r="B2427">
        <v>3</v>
      </c>
      <c r="C2427">
        <v>3</v>
      </c>
      <c r="D2427">
        <f>COUNTIF(tbl_ManagerSurvey[EmployeeID],tbl_ManagerSurvey[[#This Row],[EmployeeID]])</f>
        <v>1</v>
      </c>
    </row>
    <row r="2428" spans="1:4" x14ac:dyDescent="0.25">
      <c r="A2428">
        <v>2427</v>
      </c>
      <c r="B2428">
        <v>4</v>
      </c>
      <c r="C2428">
        <v>3</v>
      </c>
      <c r="D2428">
        <f>COUNTIF(tbl_ManagerSurvey[EmployeeID],tbl_ManagerSurvey[[#This Row],[EmployeeID]])</f>
        <v>1</v>
      </c>
    </row>
    <row r="2429" spans="1:4" x14ac:dyDescent="0.25">
      <c r="A2429">
        <v>2428</v>
      </c>
      <c r="B2429">
        <v>3</v>
      </c>
      <c r="C2429">
        <v>3</v>
      </c>
      <c r="D2429">
        <f>COUNTIF(tbl_ManagerSurvey[EmployeeID],tbl_ManagerSurvey[[#This Row],[EmployeeID]])</f>
        <v>1</v>
      </c>
    </row>
    <row r="2430" spans="1:4" x14ac:dyDescent="0.25">
      <c r="A2430">
        <v>2429</v>
      </c>
      <c r="B2430">
        <v>1</v>
      </c>
      <c r="C2430">
        <v>3</v>
      </c>
      <c r="D2430">
        <f>COUNTIF(tbl_ManagerSurvey[EmployeeID],tbl_ManagerSurvey[[#This Row],[EmployeeID]])</f>
        <v>1</v>
      </c>
    </row>
    <row r="2431" spans="1:4" x14ac:dyDescent="0.25">
      <c r="A2431">
        <v>2430</v>
      </c>
      <c r="B2431">
        <v>3</v>
      </c>
      <c r="C2431">
        <v>3</v>
      </c>
      <c r="D2431">
        <f>COUNTIF(tbl_ManagerSurvey[EmployeeID],tbl_ManagerSurvey[[#This Row],[EmployeeID]])</f>
        <v>1</v>
      </c>
    </row>
    <row r="2432" spans="1:4" x14ac:dyDescent="0.25">
      <c r="A2432">
        <v>2431</v>
      </c>
      <c r="B2432">
        <v>3</v>
      </c>
      <c r="C2432">
        <v>3</v>
      </c>
      <c r="D2432">
        <f>COUNTIF(tbl_ManagerSurvey[EmployeeID],tbl_ManagerSurvey[[#This Row],[EmployeeID]])</f>
        <v>1</v>
      </c>
    </row>
    <row r="2433" spans="1:4" x14ac:dyDescent="0.25">
      <c r="A2433">
        <v>2432</v>
      </c>
      <c r="B2433">
        <v>3</v>
      </c>
      <c r="C2433">
        <v>3</v>
      </c>
      <c r="D2433">
        <f>COUNTIF(tbl_ManagerSurvey[EmployeeID],tbl_ManagerSurvey[[#This Row],[EmployeeID]])</f>
        <v>1</v>
      </c>
    </row>
    <row r="2434" spans="1:4" x14ac:dyDescent="0.25">
      <c r="A2434">
        <v>2433</v>
      </c>
      <c r="B2434">
        <v>1</v>
      </c>
      <c r="C2434">
        <v>3</v>
      </c>
      <c r="D2434">
        <f>COUNTIF(tbl_ManagerSurvey[EmployeeID],tbl_ManagerSurvey[[#This Row],[EmployeeID]])</f>
        <v>1</v>
      </c>
    </row>
    <row r="2435" spans="1:4" x14ac:dyDescent="0.25">
      <c r="A2435">
        <v>2434</v>
      </c>
      <c r="B2435">
        <v>2</v>
      </c>
      <c r="C2435">
        <v>3</v>
      </c>
      <c r="D2435">
        <f>COUNTIF(tbl_ManagerSurvey[EmployeeID],tbl_ManagerSurvey[[#This Row],[EmployeeID]])</f>
        <v>1</v>
      </c>
    </row>
    <row r="2436" spans="1:4" x14ac:dyDescent="0.25">
      <c r="A2436">
        <v>2435</v>
      </c>
      <c r="B2436">
        <v>2</v>
      </c>
      <c r="C2436">
        <v>3</v>
      </c>
      <c r="D2436">
        <f>COUNTIF(tbl_ManagerSurvey[EmployeeID],tbl_ManagerSurvey[[#This Row],[EmployeeID]])</f>
        <v>1</v>
      </c>
    </row>
    <row r="2437" spans="1:4" x14ac:dyDescent="0.25">
      <c r="A2437">
        <v>2436</v>
      </c>
      <c r="B2437">
        <v>3</v>
      </c>
      <c r="C2437">
        <v>3</v>
      </c>
      <c r="D2437">
        <f>COUNTIF(tbl_ManagerSurvey[EmployeeID],tbl_ManagerSurvey[[#This Row],[EmployeeID]])</f>
        <v>1</v>
      </c>
    </row>
    <row r="2438" spans="1:4" x14ac:dyDescent="0.25">
      <c r="A2438">
        <v>2437</v>
      </c>
      <c r="B2438">
        <v>3</v>
      </c>
      <c r="C2438">
        <v>3</v>
      </c>
      <c r="D2438">
        <f>COUNTIF(tbl_ManagerSurvey[EmployeeID],tbl_ManagerSurvey[[#This Row],[EmployeeID]])</f>
        <v>1</v>
      </c>
    </row>
    <row r="2439" spans="1:4" x14ac:dyDescent="0.25">
      <c r="A2439">
        <v>2438</v>
      </c>
      <c r="B2439">
        <v>3</v>
      </c>
      <c r="C2439">
        <v>4</v>
      </c>
      <c r="D2439">
        <f>COUNTIF(tbl_ManagerSurvey[EmployeeID],tbl_ManagerSurvey[[#This Row],[EmployeeID]])</f>
        <v>1</v>
      </c>
    </row>
    <row r="2440" spans="1:4" x14ac:dyDescent="0.25">
      <c r="A2440">
        <v>2439</v>
      </c>
      <c r="B2440">
        <v>3</v>
      </c>
      <c r="C2440">
        <v>3</v>
      </c>
      <c r="D2440">
        <f>COUNTIF(tbl_ManagerSurvey[EmployeeID],tbl_ManagerSurvey[[#This Row],[EmployeeID]])</f>
        <v>1</v>
      </c>
    </row>
    <row r="2441" spans="1:4" x14ac:dyDescent="0.25">
      <c r="A2441">
        <v>2440</v>
      </c>
      <c r="B2441">
        <v>3</v>
      </c>
      <c r="C2441">
        <v>3</v>
      </c>
      <c r="D2441">
        <f>COUNTIF(tbl_ManagerSurvey[EmployeeID],tbl_ManagerSurvey[[#This Row],[EmployeeID]])</f>
        <v>1</v>
      </c>
    </row>
    <row r="2442" spans="1:4" x14ac:dyDescent="0.25">
      <c r="A2442">
        <v>2441</v>
      </c>
      <c r="B2442">
        <v>1</v>
      </c>
      <c r="C2442">
        <v>3</v>
      </c>
      <c r="D2442">
        <f>COUNTIF(tbl_ManagerSurvey[EmployeeID],tbl_ManagerSurvey[[#This Row],[EmployeeID]])</f>
        <v>1</v>
      </c>
    </row>
    <row r="2443" spans="1:4" x14ac:dyDescent="0.25">
      <c r="A2443">
        <v>2442</v>
      </c>
      <c r="B2443">
        <v>3</v>
      </c>
      <c r="C2443">
        <v>3</v>
      </c>
      <c r="D2443">
        <f>COUNTIF(tbl_ManagerSurvey[EmployeeID],tbl_ManagerSurvey[[#This Row],[EmployeeID]])</f>
        <v>1</v>
      </c>
    </row>
    <row r="2444" spans="1:4" x14ac:dyDescent="0.25">
      <c r="A2444">
        <v>2443</v>
      </c>
      <c r="B2444">
        <v>2</v>
      </c>
      <c r="C2444">
        <v>3</v>
      </c>
      <c r="D2444">
        <f>COUNTIF(tbl_ManagerSurvey[EmployeeID],tbl_ManagerSurvey[[#This Row],[EmployeeID]])</f>
        <v>1</v>
      </c>
    </row>
    <row r="2445" spans="1:4" x14ac:dyDescent="0.25">
      <c r="A2445">
        <v>2444</v>
      </c>
      <c r="B2445">
        <v>2</v>
      </c>
      <c r="C2445">
        <v>3</v>
      </c>
      <c r="D2445">
        <f>COUNTIF(tbl_ManagerSurvey[EmployeeID],tbl_ManagerSurvey[[#This Row],[EmployeeID]])</f>
        <v>1</v>
      </c>
    </row>
    <row r="2446" spans="1:4" x14ac:dyDescent="0.25">
      <c r="A2446">
        <v>2445</v>
      </c>
      <c r="B2446">
        <v>3</v>
      </c>
      <c r="C2446">
        <v>4</v>
      </c>
      <c r="D2446">
        <f>COUNTIF(tbl_ManagerSurvey[EmployeeID],tbl_ManagerSurvey[[#This Row],[EmployeeID]])</f>
        <v>1</v>
      </c>
    </row>
    <row r="2447" spans="1:4" x14ac:dyDescent="0.25">
      <c r="A2447">
        <v>2446</v>
      </c>
      <c r="B2447">
        <v>3</v>
      </c>
      <c r="C2447">
        <v>3</v>
      </c>
      <c r="D2447">
        <f>COUNTIF(tbl_ManagerSurvey[EmployeeID],tbl_ManagerSurvey[[#This Row],[EmployeeID]])</f>
        <v>1</v>
      </c>
    </row>
    <row r="2448" spans="1:4" x14ac:dyDescent="0.25">
      <c r="A2448">
        <v>2447</v>
      </c>
      <c r="B2448">
        <v>3</v>
      </c>
      <c r="C2448">
        <v>3</v>
      </c>
      <c r="D2448">
        <f>COUNTIF(tbl_ManagerSurvey[EmployeeID],tbl_ManagerSurvey[[#This Row],[EmployeeID]])</f>
        <v>1</v>
      </c>
    </row>
    <row r="2449" spans="1:4" x14ac:dyDescent="0.25">
      <c r="A2449">
        <v>2448</v>
      </c>
      <c r="B2449">
        <v>3</v>
      </c>
      <c r="C2449">
        <v>4</v>
      </c>
      <c r="D2449">
        <f>COUNTIF(tbl_ManagerSurvey[EmployeeID],tbl_ManagerSurvey[[#This Row],[EmployeeID]])</f>
        <v>1</v>
      </c>
    </row>
    <row r="2450" spans="1:4" x14ac:dyDescent="0.25">
      <c r="A2450">
        <v>2449</v>
      </c>
      <c r="B2450">
        <v>3</v>
      </c>
      <c r="C2450">
        <v>4</v>
      </c>
      <c r="D2450">
        <f>COUNTIF(tbl_ManagerSurvey[EmployeeID],tbl_ManagerSurvey[[#This Row],[EmployeeID]])</f>
        <v>1</v>
      </c>
    </row>
    <row r="2451" spans="1:4" x14ac:dyDescent="0.25">
      <c r="A2451">
        <v>2450</v>
      </c>
      <c r="B2451">
        <v>3</v>
      </c>
      <c r="C2451">
        <v>3</v>
      </c>
      <c r="D2451">
        <f>COUNTIF(tbl_ManagerSurvey[EmployeeID],tbl_ManagerSurvey[[#This Row],[EmployeeID]])</f>
        <v>1</v>
      </c>
    </row>
    <row r="2452" spans="1:4" x14ac:dyDescent="0.25">
      <c r="A2452">
        <v>2451</v>
      </c>
      <c r="B2452">
        <v>3</v>
      </c>
      <c r="C2452">
        <v>3</v>
      </c>
      <c r="D2452">
        <f>COUNTIF(tbl_ManagerSurvey[EmployeeID],tbl_ManagerSurvey[[#This Row],[EmployeeID]])</f>
        <v>1</v>
      </c>
    </row>
    <row r="2453" spans="1:4" x14ac:dyDescent="0.25">
      <c r="A2453">
        <v>2452</v>
      </c>
      <c r="B2453">
        <v>3</v>
      </c>
      <c r="C2453">
        <v>3</v>
      </c>
      <c r="D2453">
        <f>COUNTIF(tbl_ManagerSurvey[EmployeeID],tbl_ManagerSurvey[[#This Row],[EmployeeID]])</f>
        <v>1</v>
      </c>
    </row>
    <row r="2454" spans="1:4" x14ac:dyDescent="0.25">
      <c r="A2454">
        <v>2453</v>
      </c>
      <c r="B2454">
        <v>2</v>
      </c>
      <c r="C2454">
        <v>3</v>
      </c>
      <c r="D2454">
        <f>COUNTIF(tbl_ManagerSurvey[EmployeeID],tbl_ManagerSurvey[[#This Row],[EmployeeID]])</f>
        <v>1</v>
      </c>
    </row>
    <row r="2455" spans="1:4" x14ac:dyDescent="0.25">
      <c r="A2455">
        <v>2454</v>
      </c>
      <c r="B2455">
        <v>2</v>
      </c>
      <c r="C2455">
        <v>3</v>
      </c>
      <c r="D2455">
        <f>COUNTIF(tbl_ManagerSurvey[EmployeeID],tbl_ManagerSurvey[[#This Row],[EmployeeID]])</f>
        <v>1</v>
      </c>
    </row>
    <row r="2456" spans="1:4" x14ac:dyDescent="0.25">
      <c r="A2456">
        <v>2455</v>
      </c>
      <c r="B2456">
        <v>2</v>
      </c>
      <c r="C2456">
        <v>3</v>
      </c>
      <c r="D2456">
        <f>COUNTIF(tbl_ManagerSurvey[EmployeeID],tbl_ManagerSurvey[[#This Row],[EmployeeID]])</f>
        <v>1</v>
      </c>
    </row>
    <row r="2457" spans="1:4" x14ac:dyDescent="0.25">
      <c r="A2457">
        <v>2456</v>
      </c>
      <c r="B2457">
        <v>3</v>
      </c>
      <c r="C2457">
        <v>3</v>
      </c>
      <c r="D2457">
        <f>COUNTIF(tbl_ManagerSurvey[EmployeeID],tbl_ManagerSurvey[[#This Row],[EmployeeID]])</f>
        <v>1</v>
      </c>
    </row>
    <row r="2458" spans="1:4" x14ac:dyDescent="0.25">
      <c r="A2458">
        <v>2457</v>
      </c>
      <c r="B2458">
        <v>3</v>
      </c>
      <c r="C2458">
        <v>3</v>
      </c>
      <c r="D2458">
        <f>COUNTIF(tbl_ManagerSurvey[EmployeeID],tbl_ManagerSurvey[[#This Row],[EmployeeID]])</f>
        <v>1</v>
      </c>
    </row>
    <row r="2459" spans="1:4" x14ac:dyDescent="0.25">
      <c r="A2459">
        <v>2458</v>
      </c>
      <c r="B2459">
        <v>3</v>
      </c>
      <c r="C2459">
        <v>3</v>
      </c>
      <c r="D2459">
        <f>COUNTIF(tbl_ManagerSurvey[EmployeeID],tbl_ManagerSurvey[[#This Row],[EmployeeID]])</f>
        <v>1</v>
      </c>
    </row>
    <row r="2460" spans="1:4" x14ac:dyDescent="0.25">
      <c r="A2460">
        <v>2459</v>
      </c>
      <c r="B2460">
        <v>3</v>
      </c>
      <c r="C2460">
        <v>3</v>
      </c>
      <c r="D2460">
        <f>COUNTIF(tbl_ManagerSurvey[EmployeeID],tbl_ManagerSurvey[[#This Row],[EmployeeID]])</f>
        <v>1</v>
      </c>
    </row>
    <row r="2461" spans="1:4" x14ac:dyDescent="0.25">
      <c r="A2461">
        <v>2460</v>
      </c>
      <c r="B2461">
        <v>4</v>
      </c>
      <c r="C2461">
        <v>3</v>
      </c>
      <c r="D2461">
        <f>COUNTIF(tbl_ManagerSurvey[EmployeeID],tbl_ManagerSurvey[[#This Row],[EmployeeID]])</f>
        <v>1</v>
      </c>
    </row>
    <row r="2462" spans="1:4" x14ac:dyDescent="0.25">
      <c r="A2462">
        <v>2461</v>
      </c>
      <c r="B2462">
        <v>2</v>
      </c>
      <c r="C2462">
        <v>3</v>
      </c>
      <c r="D2462">
        <f>COUNTIF(tbl_ManagerSurvey[EmployeeID],tbl_ManagerSurvey[[#This Row],[EmployeeID]])</f>
        <v>1</v>
      </c>
    </row>
    <row r="2463" spans="1:4" x14ac:dyDescent="0.25">
      <c r="A2463">
        <v>2462</v>
      </c>
      <c r="B2463">
        <v>3</v>
      </c>
      <c r="C2463">
        <v>3</v>
      </c>
      <c r="D2463">
        <f>COUNTIF(tbl_ManagerSurvey[EmployeeID],tbl_ManagerSurvey[[#This Row],[EmployeeID]])</f>
        <v>1</v>
      </c>
    </row>
    <row r="2464" spans="1:4" x14ac:dyDescent="0.25">
      <c r="A2464">
        <v>2463</v>
      </c>
      <c r="B2464">
        <v>3</v>
      </c>
      <c r="C2464">
        <v>4</v>
      </c>
      <c r="D2464">
        <f>COUNTIF(tbl_ManagerSurvey[EmployeeID],tbl_ManagerSurvey[[#This Row],[EmployeeID]])</f>
        <v>1</v>
      </c>
    </row>
    <row r="2465" spans="1:4" x14ac:dyDescent="0.25">
      <c r="A2465">
        <v>2464</v>
      </c>
      <c r="B2465">
        <v>3</v>
      </c>
      <c r="C2465">
        <v>3</v>
      </c>
      <c r="D2465">
        <f>COUNTIF(tbl_ManagerSurvey[EmployeeID],tbl_ManagerSurvey[[#This Row],[EmployeeID]])</f>
        <v>1</v>
      </c>
    </row>
    <row r="2466" spans="1:4" x14ac:dyDescent="0.25">
      <c r="A2466">
        <v>2465</v>
      </c>
      <c r="B2466">
        <v>2</v>
      </c>
      <c r="C2466">
        <v>3</v>
      </c>
      <c r="D2466">
        <f>COUNTIF(tbl_ManagerSurvey[EmployeeID],tbl_ManagerSurvey[[#This Row],[EmployeeID]])</f>
        <v>1</v>
      </c>
    </row>
    <row r="2467" spans="1:4" x14ac:dyDescent="0.25">
      <c r="A2467">
        <v>2466</v>
      </c>
      <c r="B2467">
        <v>3</v>
      </c>
      <c r="C2467">
        <v>3</v>
      </c>
      <c r="D2467">
        <f>COUNTIF(tbl_ManagerSurvey[EmployeeID],tbl_ManagerSurvey[[#This Row],[EmployeeID]])</f>
        <v>1</v>
      </c>
    </row>
    <row r="2468" spans="1:4" x14ac:dyDescent="0.25">
      <c r="A2468">
        <v>2467</v>
      </c>
      <c r="B2468">
        <v>3</v>
      </c>
      <c r="C2468">
        <v>3</v>
      </c>
      <c r="D2468">
        <f>COUNTIF(tbl_ManagerSurvey[EmployeeID],tbl_ManagerSurvey[[#This Row],[EmployeeID]])</f>
        <v>1</v>
      </c>
    </row>
    <row r="2469" spans="1:4" x14ac:dyDescent="0.25">
      <c r="A2469">
        <v>2468</v>
      </c>
      <c r="B2469">
        <v>1</v>
      </c>
      <c r="C2469">
        <v>3</v>
      </c>
      <c r="D2469">
        <f>COUNTIF(tbl_ManagerSurvey[EmployeeID],tbl_ManagerSurvey[[#This Row],[EmployeeID]])</f>
        <v>1</v>
      </c>
    </row>
    <row r="2470" spans="1:4" x14ac:dyDescent="0.25">
      <c r="A2470">
        <v>2469</v>
      </c>
      <c r="B2470">
        <v>3</v>
      </c>
      <c r="C2470">
        <v>3</v>
      </c>
      <c r="D2470">
        <f>COUNTIF(tbl_ManagerSurvey[EmployeeID],tbl_ManagerSurvey[[#This Row],[EmployeeID]])</f>
        <v>1</v>
      </c>
    </row>
    <row r="2471" spans="1:4" x14ac:dyDescent="0.25">
      <c r="A2471">
        <v>2470</v>
      </c>
      <c r="B2471">
        <v>3</v>
      </c>
      <c r="C2471">
        <v>3</v>
      </c>
      <c r="D2471">
        <f>COUNTIF(tbl_ManagerSurvey[EmployeeID],tbl_ManagerSurvey[[#This Row],[EmployeeID]])</f>
        <v>1</v>
      </c>
    </row>
    <row r="2472" spans="1:4" x14ac:dyDescent="0.25">
      <c r="A2472">
        <v>2471</v>
      </c>
      <c r="B2472">
        <v>3</v>
      </c>
      <c r="C2472">
        <v>3</v>
      </c>
      <c r="D2472">
        <f>COUNTIF(tbl_ManagerSurvey[EmployeeID],tbl_ManagerSurvey[[#This Row],[EmployeeID]])</f>
        <v>1</v>
      </c>
    </row>
    <row r="2473" spans="1:4" x14ac:dyDescent="0.25">
      <c r="A2473">
        <v>2472</v>
      </c>
      <c r="B2473">
        <v>3</v>
      </c>
      <c r="C2473">
        <v>3</v>
      </c>
      <c r="D2473">
        <f>COUNTIF(tbl_ManagerSurvey[EmployeeID],tbl_ManagerSurvey[[#This Row],[EmployeeID]])</f>
        <v>1</v>
      </c>
    </row>
    <row r="2474" spans="1:4" x14ac:dyDescent="0.25">
      <c r="A2474">
        <v>2473</v>
      </c>
      <c r="B2474">
        <v>3</v>
      </c>
      <c r="C2474">
        <v>3</v>
      </c>
      <c r="D2474">
        <f>COUNTIF(tbl_ManagerSurvey[EmployeeID],tbl_ManagerSurvey[[#This Row],[EmployeeID]])</f>
        <v>1</v>
      </c>
    </row>
    <row r="2475" spans="1:4" x14ac:dyDescent="0.25">
      <c r="A2475">
        <v>2474</v>
      </c>
      <c r="B2475">
        <v>2</v>
      </c>
      <c r="C2475">
        <v>3</v>
      </c>
      <c r="D2475">
        <f>COUNTIF(tbl_ManagerSurvey[EmployeeID],tbl_ManagerSurvey[[#This Row],[EmployeeID]])</f>
        <v>1</v>
      </c>
    </row>
    <row r="2476" spans="1:4" x14ac:dyDescent="0.25">
      <c r="A2476">
        <v>2475</v>
      </c>
      <c r="B2476">
        <v>3</v>
      </c>
      <c r="C2476">
        <v>3</v>
      </c>
      <c r="D2476">
        <f>COUNTIF(tbl_ManagerSurvey[EmployeeID],tbl_ManagerSurvey[[#This Row],[EmployeeID]])</f>
        <v>1</v>
      </c>
    </row>
    <row r="2477" spans="1:4" x14ac:dyDescent="0.25">
      <c r="A2477">
        <v>2476</v>
      </c>
      <c r="B2477">
        <v>3</v>
      </c>
      <c r="C2477">
        <v>3</v>
      </c>
      <c r="D2477">
        <f>COUNTIF(tbl_ManagerSurvey[EmployeeID],tbl_ManagerSurvey[[#This Row],[EmployeeID]])</f>
        <v>1</v>
      </c>
    </row>
    <row r="2478" spans="1:4" x14ac:dyDescent="0.25">
      <c r="A2478">
        <v>2477</v>
      </c>
      <c r="B2478">
        <v>3</v>
      </c>
      <c r="C2478">
        <v>4</v>
      </c>
      <c r="D2478">
        <f>COUNTIF(tbl_ManagerSurvey[EmployeeID],tbl_ManagerSurvey[[#This Row],[EmployeeID]])</f>
        <v>1</v>
      </c>
    </row>
    <row r="2479" spans="1:4" x14ac:dyDescent="0.25">
      <c r="A2479">
        <v>2478</v>
      </c>
      <c r="B2479">
        <v>3</v>
      </c>
      <c r="C2479">
        <v>3</v>
      </c>
      <c r="D2479">
        <f>COUNTIF(tbl_ManagerSurvey[EmployeeID],tbl_ManagerSurvey[[#This Row],[EmployeeID]])</f>
        <v>1</v>
      </c>
    </row>
    <row r="2480" spans="1:4" x14ac:dyDescent="0.25">
      <c r="A2480">
        <v>2479</v>
      </c>
      <c r="B2480">
        <v>3</v>
      </c>
      <c r="C2480">
        <v>3</v>
      </c>
      <c r="D2480">
        <f>COUNTIF(tbl_ManagerSurvey[EmployeeID],tbl_ManagerSurvey[[#This Row],[EmployeeID]])</f>
        <v>1</v>
      </c>
    </row>
    <row r="2481" spans="1:4" x14ac:dyDescent="0.25">
      <c r="A2481">
        <v>2480</v>
      </c>
      <c r="B2481">
        <v>2</v>
      </c>
      <c r="C2481">
        <v>4</v>
      </c>
      <c r="D2481">
        <f>COUNTIF(tbl_ManagerSurvey[EmployeeID],tbl_ManagerSurvey[[#This Row],[EmployeeID]])</f>
        <v>1</v>
      </c>
    </row>
    <row r="2482" spans="1:4" x14ac:dyDescent="0.25">
      <c r="A2482">
        <v>2481</v>
      </c>
      <c r="B2482">
        <v>4</v>
      </c>
      <c r="C2482">
        <v>3</v>
      </c>
      <c r="D2482">
        <f>COUNTIF(tbl_ManagerSurvey[EmployeeID],tbl_ManagerSurvey[[#This Row],[EmployeeID]])</f>
        <v>1</v>
      </c>
    </row>
    <row r="2483" spans="1:4" x14ac:dyDescent="0.25">
      <c r="A2483">
        <v>2482</v>
      </c>
      <c r="B2483">
        <v>3</v>
      </c>
      <c r="C2483">
        <v>3</v>
      </c>
      <c r="D2483">
        <f>COUNTIF(tbl_ManagerSurvey[EmployeeID],tbl_ManagerSurvey[[#This Row],[EmployeeID]])</f>
        <v>1</v>
      </c>
    </row>
    <row r="2484" spans="1:4" x14ac:dyDescent="0.25">
      <c r="A2484">
        <v>2483</v>
      </c>
      <c r="B2484">
        <v>3</v>
      </c>
      <c r="C2484">
        <v>3</v>
      </c>
      <c r="D2484">
        <f>COUNTIF(tbl_ManagerSurvey[EmployeeID],tbl_ManagerSurvey[[#This Row],[EmployeeID]])</f>
        <v>1</v>
      </c>
    </row>
    <row r="2485" spans="1:4" x14ac:dyDescent="0.25">
      <c r="A2485">
        <v>2484</v>
      </c>
      <c r="B2485">
        <v>4</v>
      </c>
      <c r="C2485">
        <v>3</v>
      </c>
      <c r="D2485">
        <f>COUNTIF(tbl_ManagerSurvey[EmployeeID],tbl_ManagerSurvey[[#This Row],[EmployeeID]])</f>
        <v>1</v>
      </c>
    </row>
    <row r="2486" spans="1:4" x14ac:dyDescent="0.25">
      <c r="A2486">
        <v>2485</v>
      </c>
      <c r="B2486">
        <v>2</v>
      </c>
      <c r="C2486">
        <v>3</v>
      </c>
      <c r="D2486">
        <f>COUNTIF(tbl_ManagerSurvey[EmployeeID],tbl_ManagerSurvey[[#This Row],[EmployeeID]])</f>
        <v>1</v>
      </c>
    </row>
    <row r="2487" spans="1:4" x14ac:dyDescent="0.25">
      <c r="A2487">
        <v>2486</v>
      </c>
      <c r="B2487">
        <v>3</v>
      </c>
      <c r="C2487">
        <v>3</v>
      </c>
      <c r="D2487">
        <f>COUNTIF(tbl_ManagerSurvey[EmployeeID],tbl_ManagerSurvey[[#This Row],[EmployeeID]])</f>
        <v>1</v>
      </c>
    </row>
    <row r="2488" spans="1:4" x14ac:dyDescent="0.25">
      <c r="A2488">
        <v>2487</v>
      </c>
      <c r="B2488">
        <v>2</v>
      </c>
      <c r="C2488">
        <v>3</v>
      </c>
      <c r="D2488">
        <f>COUNTIF(tbl_ManagerSurvey[EmployeeID],tbl_ManagerSurvey[[#This Row],[EmployeeID]])</f>
        <v>1</v>
      </c>
    </row>
    <row r="2489" spans="1:4" x14ac:dyDescent="0.25">
      <c r="A2489">
        <v>2488</v>
      </c>
      <c r="B2489">
        <v>3</v>
      </c>
      <c r="C2489">
        <v>3</v>
      </c>
      <c r="D2489">
        <f>COUNTIF(tbl_ManagerSurvey[EmployeeID],tbl_ManagerSurvey[[#This Row],[EmployeeID]])</f>
        <v>1</v>
      </c>
    </row>
    <row r="2490" spans="1:4" x14ac:dyDescent="0.25">
      <c r="A2490">
        <v>2489</v>
      </c>
      <c r="B2490">
        <v>2</v>
      </c>
      <c r="C2490">
        <v>3</v>
      </c>
      <c r="D2490">
        <f>COUNTIF(tbl_ManagerSurvey[EmployeeID],tbl_ManagerSurvey[[#This Row],[EmployeeID]])</f>
        <v>1</v>
      </c>
    </row>
    <row r="2491" spans="1:4" x14ac:dyDescent="0.25">
      <c r="A2491">
        <v>2490</v>
      </c>
      <c r="B2491">
        <v>4</v>
      </c>
      <c r="C2491">
        <v>3</v>
      </c>
      <c r="D2491">
        <f>COUNTIF(tbl_ManagerSurvey[EmployeeID],tbl_ManagerSurvey[[#This Row],[EmployeeID]])</f>
        <v>1</v>
      </c>
    </row>
    <row r="2492" spans="1:4" x14ac:dyDescent="0.25">
      <c r="A2492">
        <v>2491</v>
      </c>
      <c r="B2492">
        <v>2</v>
      </c>
      <c r="C2492">
        <v>3</v>
      </c>
      <c r="D2492">
        <f>COUNTIF(tbl_ManagerSurvey[EmployeeID],tbl_ManagerSurvey[[#This Row],[EmployeeID]])</f>
        <v>1</v>
      </c>
    </row>
    <row r="2493" spans="1:4" x14ac:dyDescent="0.25">
      <c r="A2493">
        <v>2492</v>
      </c>
      <c r="B2493">
        <v>4</v>
      </c>
      <c r="C2493">
        <v>3</v>
      </c>
      <c r="D2493">
        <f>COUNTIF(tbl_ManagerSurvey[EmployeeID],tbl_ManagerSurvey[[#This Row],[EmployeeID]])</f>
        <v>1</v>
      </c>
    </row>
    <row r="2494" spans="1:4" x14ac:dyDescent="0.25">
      <c r="A2494">
        <v>2493</v>
      </c>
      <c r="B2494">
        <v>3</v>
      </c>
      <c r="C2494">
        <v>3</v>
      </c>
      <c r="D2494">
        <f>COUNTIF(tbl_ManagerSurvey[EmployeeID],tbl_ManagerSurvey[[#This Row],[EmployeeID]])</f>
        <v>1</v>
      </c>
    </row>
    <row r="2495" spans="1:4" x14ac:dyDescent="0.25">
      <c r="A2495">
        <v>2494</v>
      </c>
      <c r="B2495">
        <v>3</v>
      </c>
      <c r="C2495">
        <v>4</v>
      </c>
      <c r="D2495">
        <f>COUNTIF(tbl_ManagerSurvey[EmployeeID],tbl_ManagerSurvey[[#This Row],[EmployeeID]])</f>
        <v>1</v>
      </c>
    </row>
    <row r="2496" spans="1:4" x14ac:dyDescent="0.25">
      <c r="A2496">
        <v>2495</v>
      </c>
      <c r="B2496">
        <v>3</v>
      </c>
      <c r="C2496">
        <v>3</v>
      </c>
      <c r="D2496">
        <f>COUNTIF(tbl_ManagerSurvey[EmployeeID],tbl_ManagerSurvey[[#This Row],[EmployeeID]])</f>
        <v>1</v>
      </c>
    </row>
    <row r="2497" spans="1:4" x14ac:dyDescent="0.25">
      <c r="A2497">
        <v>2496</v>
      </c>
      <c r="B2497">
        <v>3</v>
      </c>
      <c r="C2497">
        <v>3</v>
      </c>
      <c r="D2497">
        <f>COUNTIF(tbl_ManagerSurvey[EmployeeID],tbl_ManagerSurvey[[#This Row],[EmployeeID]])</f>
        <v>1</v>
      </c>
    </row>
    <row r="2498" spans="1:4" x14ac:dyDescent="0.25">
      <c r="A2498">
        <v>2497</v>
      </c>
      <c r="B2498">
        <v>2</v>
      </c>
      <c r="C2498">
        <v>3</v>
      </c>
      <c r="D2498">
        <f>COUNTIF(tbl_ManagerSurvey[EmployeeID],tbl_ManagerSurvey[[#This Row],[EmployeeID]])</f>
        <v>1</v>
      </c>
    </row>
    <row r="2499" spans="1:4" x14ac:dyDescent="0.25">
      <c r="A2499">
        <v>2498</v>
      </c>
      <c r="B2499">
        <v>3</v>
      </c>
      <c r="C2499">
        <v>3</v>
      </c>
      <c r="D2499">
        <f>COUNTIF(tbl_ManagerSurvey[EmployeeID],tbl_ManagerSurvey[[#This Row],[EmployeeID]])</f>
        <v>1</v>
      </c>
    </row>
    <row r="2500" spans="1:4" x14ac:dyDescent="0.25">
      <c r="A2500">
        <v>2499</v>
      </c>
      <c r="B2500">
        <v>3</v>
      </c>
      <c r="C2500">
        <v>3</v>
      </c>
      <c r="D2500">
        <f>COUNTIF(tbl_ManagerSurvey[EmployeeID],tbl_ManagerSurvey[[#This Row],[EmployeeID]])</f>
        <v>1</v>
      </c>
    </row>
    <row r="2501" spans="1:4" x14ac:dyDescent="0.25">
      <c r="A2501">
        <v>2500</v>
      </c>
      <c r="B2501">
        <v>3</v>
      </c>
      <c r="C2501">
        <v>3</v>
      </c>
      <c r="D2501">
        <f>COUNTIF(tbl_ManagerSurvey[EmployeeID],tbl_ManagerSurvey[[#This Row],[EmployeeID]])</f>
        <v>1</v>
      </c>
    </row>
    <row r="2502" spans="1:4" x14ac:dyDescent="0.25">
      <c r="A2502">
        <v>2501</v>
      </c>
      <c r="B2502">
        <v>3</v>
      </c>
      <c r="C2502">
        <v>3</v>
      </c>
      <c r="D2502">
        <f>COUNTIF(tbl_ManagerSurvey[EmployeeID],tbl_ManagerSurvey[[#This Row],[EmployeeID]])</f>
        <v>1</v>
      </c>
    </row>
    <row r="2503" spans="1:4" x14ac:dyDescent="0.25">
      <c r="A2503">
        <v>2502</v>
      </c>
      <c r="B2503">
        <v>3</v>
      </c>
      <c r="C2503">
        <v>3</v>
      </c>
      <c r="D2503">
        <f>COUNTIF(tbl_ManagerSurvey[EmployeeID],tbl_ManagerSurvey[[#This Row],[EmployeeID]])</f>
        <v>1</v>
      </c>
    </row>
    <row r="2504" spans="1:4" x14ac:dyDescent="0.25">
      <c r="A2504">
        <v>2503</v>
      </c>
      <c r="B2504">
        <v>4</v>
      </c>
      <c r="C2504">
        <v>4</v>
      </c>
      <c r="D2504">
        <f>COUNTIF(tbl_ManagerSurvey[EmployeeID],tbl_ManagerSurvey[[#This Row],[EmployeeID]])</f>
        <v>1</v>
      </c>
    </row>
    <row r="2505" spans="1:4" x14ac:dyDescent="0.25">
      <c r="A2505">
        <v>2504</v>
      </c>
      <c r="B2505">
        <v>3</v>
      </c>
      <c r="C2505">
        <v>3</v>
      </c>
      <c r="D2505">
        <f>COUNTIF(tbl_ManagerSurvey[EmployeeID],tbl_ManagerSurvey[[#This Row],[EmployeeID]])</f>
        <v>1</v>
      </c>
    </row>
    <row r="2506" spans="1:4" x14ac:dyDescent="0.25">
      <c r="A2506">
        <v>2505</v>
      </c>
      <c r="B2506">
        <v>2</v>
      </c>
      <c r="C2506">
        <v>3</v>
      </c>
      <c r="D2506">
        <f>COUNTIF(tbl_ManagerSurvey[EmployeeID],tbl_ManagerSurvey[[#This Row],[EmployeeID]])</f>
        <v>1</v>
      </c>
    </row>
    <row r="2507" spans="1:4" x14ac:dyDescent="0.25">
      <c r="A2507">
        <v>2506</v>
      </c>
      <c r="B2507">
        <v>3</v>
      </c>
      <c r="C2507">
        <v>3</v>
      </c>
      <c r="D2507">
        <f>COUNTIF(tbl_ManagerSurvey[EmployeeID],tbl_ManagerSurvey[[#This Row],[EmployeeID]])</f>
        <v>1</v>
      </c>
    </row>
    <row r="2508" spans="1:4" x14ac:dyDescent="0.25">
      <c r="A2508">
        <v>2507</v>
      </c>
      <c r="B2508">
        <v>1</v>
      </c>
      <c r="C2508">
        <v>3</v>
      </c>
      <c r="D2508">
        <f>COUNTIF(tbl_ManagerSurvey[EmployeeID],tbl_ManagerSurvey[[#This Row],[EmployeeID]])</f>
        <v>1</v>
      </c>
    </row>
    <row r="2509" spans="1:4" x14ac:dyDescent="0.25">
      <c r="A2509">
        <v>2508</v>
      </c>
      <c r="B2509">
        <v>2</v>
      </c>
      <c r="C2509">
        <v>3</v>
      </c>
      <c r="D2509">
        <f>COUNTIF(tbl_ManagerSurvey[EmployeeID],tbl_ManagerSurvey[[#This Row],[EmployeeID]])</f>
        <v>1</v>
      </c>
    </row>
    <row r="2510" spans="1:4" x14ac:dyDescent="0.25">
      <c r="A2510">
        <v>2509</v>
      </c>
      <c r="B2510">
        <v>3</v>
      </c>
      <c r="C2510">
        <v>3</v>
      </c>
      <c r="D2510">
        <f>COUNTIF(tbl_ManagerSurvey[EmployeeID],tbl_ManagerSurvey[[#This Row],[EmployeeID]])</f>
        <v>1</v>
      </c>
    </row>
    <row r="2511" spans="1:4" x14ac:dyDescent="0.25">
      <c r="A2511">
        <v>2510</v>
      </c>
      <c r="B2511">
        <v>2</v>
      </c>
      <c r="C2511">
        <v>3</v>
      </c>
      <c r="D2511">
        <f>COUNTIF(tbl_ManagerSurvey[EmployeeID],tbl_ManagerSurvey[[#This Row],[EmployeeID]])</f>
        <v>1</v>
      </c>
    </row>
    <row r="2512" spans="1:4" x14ac:dyDescent="0.25">
      <c r="A2512">
        <v>2511</v>
      </c>
      <c r="B2512">
        <v>3</v>
      </c>
      <c r="C2512">
        <v>3</v>
      </c>
      <c r="D2512">
        <f>COUNTIF(tbl_ManagerSurvey[EmployeeID],tbl_ManagerSurvey[[#This Row],[EmployeeID]])</f>
        <v>1</v>
      </c>
    </row>
    <row r="2513" spans="1:4" x14ac:dyDescent="0.25">
      <c r="A2513">
        <v>2512</v>
      </c>
      <c r="B2513">
        <v>3</v>
      </c>
      <c r="C2513">
        <v>3</v>
      </c>
      <c r="D2513">
        <f>COUNTIF(tbl_ManagerSurvey[EmployeeID],tbl_ManagerSurvey[[#This Row],[EmployeeID]])</f>
        <v>1</v>
      </c>
    </row>
    <row r="2514" spans="1:4" x14ac:dyDescent="0.25">
      <c r="A2514">
        <v>2513</v>
      </c>
      <c r="B2514">
        <v>2</v>
      </c>
      <c r="C2514">
        <v>3</v>
      </c>
      <c r="D2514">
        <f>COUNTIF(tbl_ManagerSurvey[EmployeeID],tbl_ManagerSurvey[[#This Row],[EmployeeID]])</f>
        <v>1</v>
      </c>
    </row>
    <row r="2515" spans="1:4" x14ac:dyDescent="0.25">
      <c r="A2515">
        <v>2514</v>
      </c>
      <c r="B2515">
        <v>3</v>
      </c>
      <c r="C2515">
        <v>3</v>
      </c>
      <c r="D2515">
        <f>COUNTIF(tbl_ManagerSurvey[EmployeeID],tbl_ManagerSurvey[[#This Row],[EmployeeID]])</f>
        <v>1</v>
      </c>
    </row>
    <row r="2516" spans="1:4" x14ac:dyDescent="0.25">
      <c r="A2516">
        <v>2515</v>
      </c>
      <c r="B2516">
        <v>2</v>
      </c>
      <c r="C2516">
        <v>3</v>
      </c>
      <c r="D2516">
        <f>COUNTIF(tbl_ManagerSurvey[EmployeeID],tbl_ManagerSurvey[[#This Row],[EmployeeID]])</f>
        <v>1</v>
      </c>
    </row>
    <row r="2517" spans="1:4" x14ac:dyDescent="0.25">
      <c r="A2517">
        <v>2516</v>
      </c>
      <c r="B2517">
        <v>3</v>
      </c>
      <c r="C2517">
        <v>3</v>
      </c>
      <c r="D2517">
        <f>COUNTIF(tbl_ManagerSurvey[EmployeeID],tbl_ManagerSurvey[[#This Row],[EmployeeID]])</f>
        <v>1</v>
      </c>
    </row>
    <row r="2518" spans="1:4" x14ac:dyDescent="0.25">
      <c r="A2518">
        <v>2517</v>
      </c>
      <c r="B2518">
        <v>3</v>
      </c>
      <c r="C2518">
        <v>3</v>
      </c>
      <c r="D2518">
        <f>COUNTIF(tbl_ManagerSurvey[EmployeeID],tbl_ManagerSurvey[[#This Row],[EmployeeID]])</f>
        <v>1</v>
      </c>
    </row>
    <row r="2519" spans="1:4" x14ac:dyDescent="0.25">
      <c r="A2519">
        <v>2518</v>
      </c>
      <c r="B2519">
        <v>2</v>
      </c>
      <c r="C2519">
        <v>3</v>
      </c>
      <c r="D2519">
        <f>COUNTIF(tbl_ManagerSurvey[EmployeeID],tbl_ManagerSurvey[[#This Row],[EmployeeID]])</f>
        <v>1</v>
      </c>
    </row>
    <row r="2520" spans="1:4" x14ac:dyDescent="0.25">
      <c r="A2520">
        <v>2519</v>
      </c>
      <c r="B2520">
        <v>3</v>
      </c>
      <c r="C2520">
        <v>3</v>
      </c>
      <c r="D2520">
        <f>COUNTIF(tbl_ManagerSurvey[EmployeeID],tbl_ManagerSurvey[[#This Row],[EmployeeID]])</f>
        <v>1</v>
      </c>
    </row>
    <row r="2521" spans="1:4" x14ac:dyDescent="0.25">
      <c r="A2521">
        <v>2520</v>
      </c>
      <c r="B2521">
        <v>3</v>
      </c>
      <c r="C2521">
        <v>3</v>
      </c>
      <c r="D2521">
        <f>COUNTIF(tbl_ManagerSurvey[EmployeeID],tbl_ManagerSurvey[[#This Row],[EmployeeID]])</f>
        <v>1</v>
      </c>
    </row>
    <row r="2522" spans="1:4" x14ac:dyDescent="0.25">
      <c r="A2522">
        <v>2521</v>
      </c>
      <c r="B2522">
        <v>1</v>
      </c>
      <c r="C2522">
        <v>3</v>
      </c>
      <c r="D2522">
        <f>COUNTIF(tbl_ManagerSurvey[EmployeeID],tbl_ManagerSurvey[[#This Row],[EmployeeID]])</f>
        <v>1</v>
      </c>
    </row>
    <row r="2523" spans="1:4" x14ac:dyDescent="0.25">
      <c r="A2523">
        <v>2522</v>
      </c>
      <c r="B2523">
        <v>2</v>
      </c>
      <c r="C2523">
        <v>3</v>
      </c>
      <c r="D2523">
        <f>COUNTIF(tbl_ManagerSurvey[EmployeeID],tbl_ManagerSurvey[[#This Row],[EmployeeID]])</f>
        <v>1</v>
      </c>
    </row>
    <row r="2524" spans="1:4" x14ac:dyDescent="0.25">
      <c r="A2524">
        <v>2523</v>
      </c>
      <c r="B2524">
        <v>3</v>
      </c>
      <c r="C2524">
        <v>3</v>
      </c>
      <c r="D2524">
        <f>COUNTIF(tbl_ManagerSurvey[EmployeeID],tbl_ManagerSurvey[[#This Row],[EmployeeID]])</f>
        <v>1</v>
      </c>
    </row>
    <row r="2525" spans="1:4" x14ac:dyDescent="0.25">
      <c r="A2525">
        <v>2524</v>
      </c>
      <c r="B2525">
        <v>3</v>
      </c>
      <c r="C2525">
        <v>4</v>
      </c>
      <c r="D2525">
        <f>COUNTIF(tbl_ManagerSurvey[EmployeeID],tbl_ManagerSurvey[[#This Row],[EmployeeID]])</f>
        <v>1</v>
      </c>
    </row>
    <row r="2526" spans="1:4" x14ac:dyDescent="0.25">
      <c r="A2526">
        <v>2525</v>
      </c>
      <c r="B2526">
        <v>3</v>
      </c>
      <c r="C2526">
        <v>3</v>
      </c>
      <c r="D2526">
        <f>COUNTIF(tbl_ManagerSurvey[EmployeeID],tbl_ManagerSurvey[[#This Row],[EmployeeID]])</f>
        <v>1</v>
      </c>
    </row>
    <row r="2527" spans="1:4" x14ac:dyDescent="0.25">
      <c r="A2527">
        <v>2526</v>
      </c>
      <c r="B2527">
        <v>2</v>
      </c>
      <c r="C2527">
        <v>3</v>
      </c>
      <c r="D2527">
        <f>COUNTIF(tbl_ManagerSurvey[EmployeeID],tbl_ManagerSurvey[[#This Row],[EmployeeID]])</f>
        <v>1</v>
      </c>
    </row>
    <row r="2528" spans="1:4" x14ac:dyDescent="0.25">
      <c r="A2528">
        <v>2527</v>
      </c>
      <c r="B2528">
        <v>2</v>
      </c>
      <c r="C2528">
        <v>3</v>
      </c>
      <c r="D2528">
        <f>COUNTIF(tbl_ManagerSurvey[EmployeeID],tbl_ManagerSurvey[[#This Row],[EmployeeID]])</f>
        <v>1</v>
      </c>
    </row>
    <row r="2529" spans="1:4" x14ac:dyDescent="0.25">
      <c r="A2529">
        <v>2528</v>
      </c>
      <c r="B2529">
        <v>3</v>
      </c>
      <c r="C2529">
        <v>3</v>
      </c>
      <c r="D2529">
        <f>COUNTIF(tbl_ManagerSurvey[EmployeeID],tbl_ManagerSurvey[[#This Row],[EmployeeID]])</f>
        <v>1</v>
      </c>
    </row>
    <row r="2530" spans="1:4" x14ac:dyDescent="0.25">
      <c r="A2530">
        <v>2529</v>
      </c>
      <c r="B2530">
        <v>3</v>
      </c>
      <c r="C2530">
        <v>4</v>
      </c>
      <c r="D2530">
        <f>COUNTIF(tbl_ManagerSurvey[EmployeeID],tbl_ManagerSurvey[[#This Row],[EmployeeID]])</f>
        <v>1</v>
      </c>
    </row>
    <row r="2531" spans="1:4" x14ac:dyDescent="0.25">
      <c r="A2531">
        <v>2530</v>
      </c>
      <c r="B2531">
        <v>3</v>
      </c>
      <c r="C2531">
        <v>3</v>
      </c>
      <c r="D2531">
        <f>COUNTIF(tbl_ManagerSurvey[EmployeeID],tbl_ManagerSurvey[[#This Row],[EmployeeID]])</f>
        <v>1</v>
      </c>
    </row>
    <row r="2532" spans="1:4" x14ac:dyDescent="0.25">
      <c r="A2532">
        <v>2531</v>
      </c>
      <c r="B2532">
        <v>3</v>
      </c>
      <c r="C2532">
        <v>3</v>
      </c>
      <c r="D2532">
        <f>COUNTIF(tbl_ManagerSurvey[EmployeeID],tbl_ManagerSurvey[[#This Row],[EmployeeID]])</f>
        <v>1</v>
      </c>
    </row>
    <row r="2533" spans="1:4" x14ac:dyDescent="0.25">
      <c r="A2533">
        <v>2532</v>
      </c>
      <c r="B2533">
        <v>3</v>
      </c>
      <c r="C2533">
        <v>3</v>
      </c>
      <c r="D2533">
        <f>COUNTIF(tbl_ManagerSurvey[EmployeeID],tbl_ManagerSurvey[[#This Row],[EmployeeID]])</f>
        <v>1</v>
      </c>
    </row>
    <row r="2534" spans="1:4" x14ac:dyDescent="0.25">
      <c r="A2534">
        <v>2533</v>
      </c>
      <c r="B2534">
        <v>3</v>
      </c>
      <c r="C2534">
        <v>3</v>
      </c>
      <c r="D2534">
        <f>COUNTIF(tbl_ManagerSurvey[EmployeeID],tbl_ManagerSurvey[[#This Row],[EmployeeID]])</f>
        <v>1</v>
      </c>
    </row>
    <row r="2535" spans="1:4" x14ac:dyDescent="0.25">
      <c r="A2535">
        <v>2534</v>
      </c>
      <c r="B2535">
        <v>2</v>
      </c>
      <c r="C2535">
        <v>3</v>
      </c>
      <c r="D2535">
        <f>COUNTIF(tbl_ManagerSurvey[EmployeeID],tbl_ManagerSurvey[[#This Row],[EmployeeID]])</f>
        <v>1</v>
      </c>
    </row>
    <row r="2536" spans="1:4" x14ac:dyDescent="0.25">
      <c r="A2536">
        <v>2535</v>
      </c>
      <c r="B2536">
        <v>3</v>
      </c>
      <c r="C2536">
        <v>4</v>
      </c>
      <c r="D2536">
        <f>COUNTIF(tbl_ManagerSurvey[EmployeeID],tbl_ManagerSurvey[[#This Row],[EmployeeID]])</f>
        <v>1</v>
      </c>
    </row>
    <row r="2537" spans="1:4" x14ac:dyDescent="0.25">
      <c r="A2537">
        <v>2536</v>
      </c>
      <c r="B2537">
        <v>2</v>
      </c>
      <c r="C2537">
        <v>3</v>
      </c>
      <c r="D2537">
        <f>COUNTIF(tbl_ManagerSurvey[EmployeeID],tbl_ManagerSurvey[[#This Row],[EmployeeID]])</f>
        <v>1</v>
      </c>
    </row>
    <row r="2538" spans="1:4" x14ac:dyDescent="0.25">
      <c r="A2538">
        <v>2537</v>
      </c>
      <c r="B2538">
        <v>3</v>
      </c>
      <c r="C2538">
        <v>3</v>
      </c>
      <c r="D2538">
        <f>COUNTIF(tbl_ManagerSurvey[EmployeeID],tbl_ManagerSurvey[[#This Row],[EmployeeID]])</f>
        <v>1</v>
      </c>
    </row>
    <row r="2539" spans="1:4" x14ac:dyDescent="0.25">
      <c r="A2539">
        <v>2538</v>
      </c>
      <c r="B2539">
        <v>3</v>
      </c>
      <c r="C2539">
        <v>3</v>
      </c>
      <c r="D2539">
        <f>COUNTIF(tbl_ManagerSurvey[EmployeeID],tbl_ManagerSurvey[[#This Row],[EmployeeID]])</f>
        <v>1</v>
      </c>
    </row>
    <row r="2540" spans="1:4" x14ac:dyDescent="0.25">
      <c r="A2540">
        <v>2539</v>
      </c>
      <c r="B2540">
        <v>3</v>
      </c>
      <c r="C2540">
        <v>3</v>
      </c>
      <c r="D2540">
        <f>COUNTIF(tbl_ManagerSurvey[EmployeeID],tbl_ManagerSurvey[[#This Row],[EmployeeID]])</f>
        <v>1</v>
      </c>
    </row>
    <row r="2541" spans="1:4" x14ac:dyDescent="0.25">
      <c r="A2541">
        <v>2540</v>
      </c>
      <c r="B2541">
        <v>3</v>
      </c>
      <c r="C2541">
        <v>3</v>
      </c>
      <c r="D2541">
        <f>COUNTIF(tbl_ManagerSurvey[EmployeeID],tbl_ManagerSurvey[[#This Row],[EmployeeID]])</f>
        <v>1</v>
      </c>
    </row>
    <row r="2542" spans="1:4" x14ac:dyDescent="0.25">
      <c r="A2542">
        <v>2541</v>
      </c>
      <c r="B2542">
        <v>4</v>
      </c>
      <c r="C2542">
        <v>3</v>
      </c>
      <c r="D2542">
        <f>COUNTIF(tbl_ManagerSurvey[EmployeeID],tbl_ManagerSurvey[[#This Row],[EmployeeID]])</f>
        <v>1</v>
      </c>
    </row>
    <row r="2543" spans="1:4" x14ac:dyDescent="0.25">
      <c r="A2543">
        <v>2542</v>
      </c>
      <c r="B2543">
        <v>3</v>
      </c>
      <c r="C2543">
        <v>4</v>
      </c>
      <c r="D2543">
        <f>COUNTIF(tbl_ManagerSurvey[EmployeeID],tbl_ManagerSurvey[[#This Row],[EmployeeID]])</f>
        <v>1</v>
      </c>
    </row>
    <row r="2544" spans="1:4" x14ac:dyDescent="0.25">
      <c r="A2544">
        <v>2543</v>
      </c>
      <c r="B2544">
        <v>2</v>
      </c>
      <c r="C2544">
        <v>3</v>
      </c>
      <c r="D2544">
        <f>COUNTIF(tbl_ManagerSurvey[EmployeeID],tbl_ManagerSurvey[[#This Row],[EmployeeID]])</f>
        <v>1</v>
      </c>
    </row>
    <row r="2545" spans="1:4" x14ac:dyDescent="0.25">
      <c r="A2545">
        <v>2544</v>
      </c>
      <c r="B2545">
        <v>2</v>
      </c>
      <c r="C2545">
        <v>3</v>
      </c>
      <c r="D2545">
        <f>COUNTIF(tbl_ManagerSurvey[EmployeeID],tbl_ManagerSurvey[[#This Row],[EmployeeID]])</f>
        <v>1</v>
      </c>
    </row>
    <row r="2546" spans="1:4" x14ac:dyDescent="0.25">
      <c r="A2546">
        <v>2545</v>
      </c>
      <c r="B2546">
        <v>2</v>
      </c>
      <c r="C2546">
        <v>3</v>
      </c>
      <c r="D2546">
        <f>COUNTIF(tbl_ManagerSurvey[EmployeeID],tbl_ManagerSurvey[[#This Row],[EmployeeID]])</f>
        <v>1</v>
      </c>
    </row>
    <row r="2547" spans="1:4" x14ac:dyDescent="0.25">
      <c r="A2547">
        <v>2546</v>
      </c>
      <c r="B2547">
        <v>4</v>
      </c>
      <c r="C2547">
        <v>4</v>
      </c>
      <c r="D2547">
        <f>COUNTIF(tbl_ManagerSurvey[EmployeeID],tbl_ManagerSurvey[[#This Row],[EmployeeID]])</f>
        <v>1</v>
      </c>
    </row>
    <row r="2548" spans="1:4" x14ac:dyDescent="0.25">
      <c r="A2548">
        <v>2547</v>
      </c>
      <c r="B2548">
        <v>3</v>
      </c>
      <c r="C2548">
        <v>4</v>
      </c>
      <c r="D2548">
        <f>COUNTIF(tbl_ManagerSurvey[EmployeeID],tbl_ManagerSurvey[[#This Row],[EmployeeID]])</f>
        <v>1</v>
      </c>
    </row>
    <row r="2549" spans="1:4" x14ac:dyDescent="0.25">
      <c r="A2549">
        <v>2548</v>
      </c>
      <c r="B2549">
        <v>3</v>
      </c>
      <c r="C2549">
        <v>3</v>
      </c>
      <c r="D2549">
        <f>COUNTIF(tbl_ManagerSurvey[EmployeeID],tbl_ManagerSurvey[[#This Row],[EmployeeID]])</f>
        <v>1</v>
      </c>
    </row>
    <row r="2550" spans="1:4" x14ac:dyDescent="0.25">
      <c r="A2550">
        <v>2549</v>
      </c>
      <c r="B2550">
        <v>3</v>
      </c>
      <c r="C2550">
        <v>3</v>
      </c>
      <c r="D2550">
        <f>COUNTIF(tbl_ManagerSurvey[EmployeeID],tbl_ManagerSurvey[[#This Row],[EmployeeID]])</f>
        <v>1</v>
      </c>
    </row>
    <row r="2551" spans="1:4" x14ac:dyDescent="0.25">
      <c r="A2551">
        <v>2550</v>
      </c>
      <c r="B2551">
        <v>4</v>
      </c>
      <c r="C2551">
        <v>3</v>
      </c>
      <c r="D2551">
        <f>COUNTIF(tbl_ManagerSurvey[EmployeeID],tbl_ManagerSurvey[[#This Row],[EmployeeID]])</f>
        <v>1</v>
      </c>
    </row>
    <row r="2552" spans="1:4" x14ac:dyDescent="0.25">
      <c r="A2552">
        <v>2551</v>
      </c>
      <c r="B2552">
        <v>3</v>
      </c>
      <c r="C2552">
        <v>3</v>
      </c>
      <c r="D2552">
        <f>COUNTIF(tbl_ManagerSurvey[EmployeeID],tbl_ManagerSurvey[[#This Row],[EmployeeID]])</f>
        <v>1</v>
      </c>
    </row>
    <row r="2553" spans="1:4" x14ac:dyDescent="0.25">
      <c r="A2553">
        <v>2552</v>
      </c>
      <c r="B2553">
        <v>3</v>
      </c>
      <c r="C2553">
        <v>3</v>
      </c>
      <c r="D2553">
        <f>COUNTIF(tbl_ManagerSurvey[EmployeeID],tbl_ManagerSurvey[[#This Row],[EmployeeID]])</f>
        <v>1</v>
      </c>
    </row>
    <row r="2554" spans="1:4" x14ac:dyDescent="0.25">
      <c r="A2554">
        <v>2553</v>
      </c>
      <c r="B2554">
        <v>2</v>
      </c>
      <c r="C2554">
        <v>3</v>
      </c>
      <c r="D2554">
        <f>COUNTIF(tbl_ManagerSurvey[EmployeeID],tbl_ManagerSurvey[[#This Row],[EmployeeID]])</f>
        <v>1</v>
      </c>
    </row>
    <row r="2555" spans="1:4" x14ac:dyDescent="0.25">
      <c r="A2555">
        <v>2554</v>
      </c>
      <c r="B2555">
        <v>3</v>
      </c>
      <c r="C2555">
        <v>3</v>
      </c>
      <c r="D2555">
        <f>COUNTIF(tbl_ManagerSurvey[EmployeeID],tbl_ManagerSurvey[[#This Row],[EmployeeID]])</f>
        <v>1</v>
      </c>
    </row>
    <row r="2556" spans="1:4" x14ac:dyDescent="0.25">
      <c r="A2556">
        <v>2555</v>
      </c>
      <c r="B2556">
        <v>3</v>
      </c>
      <c r="C2556">
        <v>3</v>
      </c>
      <c r="D2556">
        <f>COUNTIF(tbl_ManagerSurvey[EmployeeID],tbl_ManagerSurvey[[#This Row],[EmployeeID]])</f>
        <v>1</v>
      </c>
    </row>
    <row r="2557" spans="1:4" x14ac:dyDescent="0.25">
      <c r="A2557">
        <v>2556</v>
      </c>
      <c r="B2557">
        <v>2</v>
      </c>
      <c r="C2557">
        <v>3</v>
      </c>
      <c r="D2557">
        <f>COUNTIF(tbl_ManagerSurvey[EmployeeID],tbl_ManagerSurvey[[#This Row],[EmployeeID]])</f>
        <v>1</v>
      </c>
    </row>
    <row r="2558" spans="1:4" x14ac:dyDescent="0.25">
      <c r="A2558">
        <v>2557</v>
      </c>
      <c r="B2558">
        <v>4</v>
      </c>
      <c r="C2558">
        <v>3</v>
      </c>
      <c r="D2558">
        <f>COUNTIF(tbl_ManagerSurvey[EmployeeID],tbl_ManagerSurvey[[#This Row],[EmployeeID]])</f>
        <v>1</v>
      </c>
    </row>
    <row r="2559" spans="1:4" x14ac:dyDescent="0.25">
      <c r="A2559">
        <v>2558</v>
      </c>
      <c r="B2559">
        <v>2</v>
      </c>
      <c r="C2559">
        <v>4</v>
      </c>
      <c r="D2559">
        <f>COUNTIF(tbl_ManagerSurvey[EmployeeID],tbl_ManagerSurvey[[#This Row],[EmployeeID]])</f>
        <v>1</v>
      </c>
    </row>
    <row r="2560" spans="1:4" x14ac:dyDescent="0.25">
      <c r="A2560">
        <v>2559</v>
      </c>
      <c r="B2560">
        <v>2</v>
      </c>
      <c r="C2560">
        <v>3</v>
      </c>
      <c r="D2560">
        <f>COUNTIF(tbl_ManagerSurvey[EmployeeID],tbl_ManagerSurvey[[#This Row],[EmployeeID]])</f>
        <v>1</v>
      </c>
    </row>
    <row r="2561" spans="1:4" x14ac:dyDescent="0.25">
      <c r="A2561">
        <v>2560</v>
      </c>
      <c r="B2561">
        <v>1</v>
      </c>
      <c r="C2561">
        <v>3</v>
      </c>
      <c r="D2561">
        <f>COUNTIF(tbl_ManagerSurvey[EmployeeID],tbl_ManagerSurvey[[#This Row],[EmployeeID]])</f>
        <v>1</v>
      </c>
    </row>
    <row r="2562" spans="1:4" x14ac:dyDescent="0.25">
      <c r="A2562">
        <v>2561</v>
      </c>
      <c r="B2562">
        <v>3</v>
      </c>
      <c r="C2562">
        <v>3</v>
      </c>
      <c r="D2562">
        <f>COUNTIF(tbl_ManagerSurvey[EmployeeID],tbl_ManagerSurvey[[#This Row],[EmployeeID]])</f>
        <v>1</v>
      </c>
    </row>
    <row r="2563" spans="1:4" x14ac:dyDescent="0.25">
      <c r="A2563">
        <v>2562</v>
      </c>
      <c r="B2563">
        <v>2</v>
      </c>
      <c r="C2563">
        <v>3</v>
      </c>
      <c r="D2563">
        <f>COUNTIF(tbl_ManagerSurvey[EmployeeID],tbl_ManagerSurvey[[#This Row],[EmployeeID]])</f>
        <v>1</v>
      </c>
    </row>
    <row r="2564" spans="1:4" x14ac:dyDescent="0.25">
      <c r="A2564">
        <v>2563</v>
      </c>
      <c r="B2564">
        <v>2</v>
      </c>
      <c r="C2564">
        <v>4</v>
      </c>
      <c r="D2564">
        <f>COUNTIF(tbl_ManagerSurvey[EmployeeID],tbl_ManagerSurvey[[#This Row],[EmployeeID]])</f>
        <v>1</v>
      </c>
    </row>
    <row r="2565" spans="1:4" x14ac:dyDescent="0.25">
      <c r="A2565">
        <v>2564</v>
      </c>
      <c r="B2565">
        <v>4</v>
      </c>
      <c r="C2565">
        <v>3</v>
      </c>
      <c r="D2565">
        <f>COUNTIF(tbl_ManagerSurvey[EmployeeID],tbl_ManagerSurvey[[#This Row],[EmployeeID]])</f>
        <v>1</v>
      </c>
    </row>
    <row r="2566" spans="1:4" x14ac:dyDescent="0.25">
      <c r="A2566">
        <v>2565</v>
      </c>
      <c r="B2566">
        <v>3</v>
      </c>
      <c r="C2566">
        <v>3</v>
      </c>
      <c r="D2566">
        <f>COUNTIF(tbl_ManagerSurvey[EmployeeID],tbl_ManagerSurvey[[#This Row],[EmployeeID]])</f>
        <v>1</v>
      </c>
    </row>
    <row r="2567" spans="1:4" x14ac:dyDescent="0.25">
      <c r="A2567">
        <v>2566</v>
      </c>
      <c r="B2567">
        <v>3</v>
      </c>
      <c r="C2567">
        <v>3</v>
      </c>
      <c r="D2567">
        <f>COUNTIF(tbl_ManagerSurvey[EmployeeID],tbl_ManagerSurvey[[#This Row],[EmployeeID]])</f>
        <v>1</v>
      </c>
    </row>
    <row r="2568" spans="1:4" x14ac:dyDescent="0.25">
      <c r="A2568">
        <v>2567</v>
      </c>
      <c r="B2568">
        <v>3</v>
      </c>
      <c r="C2568">
        <v>4</v>
      </c>
      <c r="D2568">
        <f>COUNTIF(tbl_ManagerSurvey[EmployeeID],tbl_ManagerSurvey[[#This Row],[EmployeeID]])</f>
        <v>1</v>
      </c>
    </row>
    <row r="2569" spans="1:4" x14ac:dyDescent="0.25">
      <c r="A2569">
        <v>2568</v>
      </c>
      <c r="B2569">
        <v>3</v>
      </c>
      <c r="C2569">
        <v>3</v>
      </c>
      <c r="D2569">
        <f>COUNTIF(tbl_ManagerSurvey[EmployeeID],tbl_ManagerSurvey[[#This Row],[EmployeeID]])</f>
        <v>1</v>
      </c>
    </row>
    <row r="2570" spans="1:4" x14ac:dyDescent="0.25">
      <c r="A2570">
        <v>2569</v>
      </c>
      <c r="B2570">
        <v>3</v>
      </c>
      <c r="C2570">
        <v>3</v>
      </c>
      <c r="D2570">
        <f>COUNTIF(tbl_ManagerSurvey[EmployeeID],tbl_ManagerSurvey[[#This Row],[EmployeeID]])</f>
        <v>1</v>
      </c>
    </row>
    <row r="2571" spans="1:4" x14ac:dyDescent="0.25">
      <c r="A2571">
        <v>2570</v>
      </c>
      <c r="B2571">
        <v>3</v>
      </c>
      <c r="C2571">
        <v>3</v>
      </c>
      <c r="D2571">
        <f>COUNTIF(tbl_ManagerSurvey[EmployeeID],tbl_ManagerSurvey[[#This Row],[EmployeeID]])</f>
        <v>1</v>
      </c>
    </row>
    <row r="2572" spans="1:4" x14ac:dyDescent="0.25">
      <c r="A2572">
        <v>2571</v>
      </c>
      <c r="B2572">
        <v>2</v>
      </c>
      <c r="C2572">
        <v>4</v>
      </c>
      <c r="D2572">
        <f>COUNTIF(tbl_ManagerSurvey[EmployeeID],tbl_ManagerSurvey[[#This Row],[EmployeeID]])</f>
        <v>1</v>
      </c>
    </row>
    <row r="2573" spans="1:4" x14ac:dyDescent="0.25">
      <c r="A2573">
        <v>2572</v>
      </c>
      <c r="B2573">
        <v>3</v>
      </c>
      <c r="C2573">
        <v>3</v>
      </c>
      <c r="D2573">
        <f>COUNTIF(tbl_ManagerSurvey[EmployeeID],tbl_ManagerSurvey[[#This Row],[EmployeeID]])</f>
        <v>1</v>
      </c>
    </row>
    <row r="2574" spans="1:4" x14ac:dyDescent="0.25">
      <c r="A2574">
        <v>2573</v>
      </c>
      <c r="B2574">
        <v>4</v>
      </c>
      <c r="C2574">
        <v>4</v>
      </c>
      <c r="D2574">
        <f>COUNTIF(tbl_ManagerSurvey[EmployeeID],tbl_ManagerSurvey[[#This Row],[EmployeeID]])</f>
        <v>1</v>
      </c>
    </row>
    <row r="2575" spans="1:4" x14ac:dyDescent="0.25">
      <c r="A2575">
        <v>2574</v>
      </c>
      <c r="B2575">
        <v>4</v>
      </c>
      <c r="C2575">
        <v>3</v>
      </c>
      <c r="D2575">
        <f>COUNTIF(tbl_ManagerSurvey[EmployeeID],tbl_ManagerSurvey[[#This Row],[EmployeeID]])</f>
        <v>1</v>
      </c>
    </row>
    <row r="2576" spans="1:4" x14ac:dyDescent="0.25">
      <c r="A2576">
        <v>2575</v>
      </c>
      <c r="B2576">
        <v>3</v>
      </c>
      <c r="C2576">
        <v>3</v>
      </c>
      <c r="D2576">
        <f>COUNTIF(tbl_ManagerSurvey[EmployeeID],tbl_ManagerSurvey[[#This Row],[EmployeeID]])</f>
        <v>1</v>
      </c>
    </row>
    <row r="2577" spans="1:4" x14ac:dyDescent="0.25">
      <c r="A2577">
        <v>2576</v>
      </c>
      <c r="B2577">
        <v>3</v>
      </c>
      <c r="C2577">
        <v>3</v>
      </c>
      <c r="D2577">
        <f>COUNTIF(tbl_ManagerSurvey[EmployeeID],tbl_ManagerSurvey[[#This Row],[EmployeeID]])</f>
        <v>1</v>
      </c>
    </row>
    <row r="2578" spans="1:4" x14ac:dyDescent="0.25">
      <c r="A2578">
        <v>2577</v>
      </c>
      <c r="B2578">
        <v>3</v>
      </c>
      <c r="C2578">
        <v>3</v>
      </c>
      <c r="D2578">
        <f>COUNTIF(tbl_ManagerSurvey[EmployeeID],tbl_ManagerSurvey[[#This Row],[EmployeeID]])</f>
        <v>1</v>
      </c>
    </row>
    <row r="2579" spans="1:4" x14ac:dyDescent="0.25">
      <c r="A2579">
        <v>2578</v>
      </c>
      <c r="B2579">
        <v>3</v>
      </c>
      <c r="C2579">
        <v>3</v>
      </c>
      <c r="D2579">
        <f>COUNTIF(tbl_ManagerSurvey[EmployeeID],tbl_ManagerSurvey[[#This Row],[EmployeeID]])</f>
        <v>1</v>
      </c>
    </row>
    <row r="2580" spans="1:4" x14ac:dyDescent="0.25">
      <c r="A2580">
        <v>2579</v>
      </c>
      <c r="B2580">
        <v>3</v>
      </c>
      <c r="C2580">
        <v>3</v>
      </c>
      <c r="D2580">
        <f>COUNTIF(tbl_ManagerSurvey[EmployeeID],tbl_ManagerSurvey[[#This Row],[EmployeeID]])</f>
        <v>1</v>
      </c>
    </row>
    <row r="2581" spans="1:4" x14ac:dyDescent="0.25">
      <c r="A2581">
        <v>2580</v>
      </c>
      <c r="B2581">
        <v>3</v>
      </c>
      <c r="C2581">
        <v>3</v>
      </c>
      <c r="D2581">
        <f>COUNTIF(tbl_ManagerSurvey[EmployeeID],tbl_ManagerSurvey[[#This Row],[EmployeeID]])</f>
        <v>1</v>
      </c>
    </row>
    <row r="2582" spans="1:4" x14ac:dyDescent="0.25">
      <c r="A2582">
        <v>2581</v>
      </c>
      <c r="B2582">
        <v>3</v>
      </c>
      <c r="C2582">
        <v>3</v>
      </c>
      <c r="D2582">
        <f>COUNTIF(tbl_ManagerSurvey[EmployeeID],tbl_ManagerSurvey[[#This Row],[EmployeeID]])</f>
        <v>1</v>
      </c>
    </row>
    <row r="2583" spans="1:4" x14ac:dyDescent="0.25">
      <c r="A2583">
        <v>2582</v>
      </c>
      <c r="B2583">
        <v>3</v>
      </c>
      <c r="C2583">
        <v>3</v>
      </c>
      <c r="D2583">
        <f>COUNTIF(tbl_ManagerSurvey[EmployeeID],tbl_ManagerSurvey[[#This Row],[EmployeeID]])</f>
        <v>1</v>
      </c>
    </row>
    <row r="2584" spans="1:4" x14ac:dyDescent="0.25">
      <c r="A2584">
        <v>2583</v>
      </c>
      <c r="B2584">
        <v>3</v>
      </c>
      <c r="C2584">
        <v>3</v>
      </c>
      <c r="D2584">
        <f>COUNTIF(tbl_ManagerSurvey[EmployeeID],tbl_ManagerSurvey[[#This Row],[EmployeeID]])</f>
        <v>1</v>
      </c>
    </row>
    <row r="2585" spans="1:4" x14ac:dyDescent="0.25">
      <c r="A2585">
        <v>2584</v>
      </c>
      <c r="B2585">
        <v>3</v>
      </c>
      <c r="C2585">
        <v>3</v>
      </c>
      <c r="D2585">
        <f>COUNTIF(tbl_ManagerSurvey[EmployeeID],tbl_ManagerSurvey[[#This Row],[EmployeeID]])</f>
        <v>1</v>
      </c>
    </row>
    <row r="2586" spans="1:4" x14ac:dyDescent="0.25">
      <c r="A2586">
        <v>2585</v>
      </c>
      <c r="B2586">
        <v>3</v>
      </c>
      <c r="C2586">
        <v>3</v>
      </c>
      <c r="D2586">
        <f>COUNTIF(tbl_ManagerSurvey[EmployeeID],tbl_ManagerSurvey[[#This Row],[EmployeeID]])</f>
        <v>1</v>
      </c>
    </row>
    <row r="2587" spans="1:4" x14ac:dyDescent="0.25">
      <c r="A2587">
        <v>2586</v>
      </c>
      <c r="B2587">
        <v>3</v>
      </c>
      <c r="C2587">
        <v>3</v>
      </c>
      <c r="D2587">
        <f>COUNTIF(tbl_ManagerSurvey[EmployeeID],tbl_ManagerSurvey[[#This Row],[EmployeeID]])</f>
        <v>1</v>
      </c>
    </row>
    <row r="2588" spans="1:4" x14ac:dyDescent="0.25">
      <c r="A2588">
        <v>2587</v>
      </c>
      <c r="B2588">
        <v>3</v>
      </c>
      <c r="C2588">
        <v>4</v>
      </c>
      <c r="D2588">
        <f>COUNTIF(tbl_ManagerSurvey[EmployeeID],tbl_ManagerSurvey[[#This Row],[EmployeeID]])</f>
        <v>1</v>
      </c>
    </row>
    <row r="2589" spans="1:4" x14ac:dyDescent="0.25">
      <c r="A2589">
        <v>2588</v>
      </c>
      <c r="B2589">
        <v>3</v>
      </c>
      <c r="C2589">
        <v>3</v>
      </c>
      <c r="D2589">
        <f>COUNTIF(tbl_ManagerSurvey[EmployeeID],tbl_ManagerSurvey[[#This Row],[EmployeeID]])</f>
        <v>1</v>
      </c>
    </row>
    <row r="2590" spans="1:4" x14ac:dyDescent="0.25">
      <c r="A2590">
        <v>2589</v>
      </c>
      <c r="B2590">
        <v>3</v>
      </c>
      <c r="C2590">
        <v>4</v>
      </c>
      <c r="D2590">
        <f>COUNTIF(tbl_ManagerSurvey[EmployeeID],tbl_ManagerSurvey[[#This Row],[EmployeeID]])</f>
        <v>1</v>
      </c>
    </row>
    <row r="2591" spans="1:4" x14ac:dyDescent="0.25">
      <c r="A2591">
        <v>2590</v>
      </c>
      <c r="B2591">
        <v>2</v>
      </c>
      <c r="C2591">
        <v>3</v>
      </c>
      <c r="D2591">
        <f>COUNTIF(tbl_ManagerSurvey[EmployeeID],tbl_ManagerSurvey[[#This Row],[EmployeeID]])</f>
        <v>1</v>
      </c>
    </row>
    <row r="2592" spans="1:4" x14ac:dyDescent="0.25">
      <c r="A2592">
        <v>2591</v>
      </c>
      <c r="B2592">
        <v>3</v>
      </c>
      <c r="C2592">
        <v>3</v>
      </c>
      <c r="D2592">
        <f>COUNTIF(tbl_ManagerSurvey[EmployeeID],tbl_ManagerSurvey[[#This Row],[EmployeeID]])</f>
        <v>1</v>
      </c>
    </row>
    <row r="2593" spans="1:4" x14ac:dyDescent="0.25">
      <c r="A2593">
        <v>2592</v>
      </c>
      <c r="B2593">
        <v>3</v>
      </c>
      <c r="C2593">
        <v>3</v>
      </c>
      <c r="D2593">
        <f>COUNTIF(tbl_ManagerSurvey[EmployeeID],tbl_ManagerSurvey[[#This Row],[EmployeeID]])</f>
        <v>1</v>
      </c>
    </row>
    <row r="2594" spans="1:4" x14ac:dyDescent="0.25">
      <c r="A2594">
        <v>2593</v>
      </c>
      <c r="B2594">
        <v>3</v>
      </c>
      <c r="C2594">
        <v>3</v>
      </c>
      <c r="D2594">
        <f>COUNTIF(tbl_ManagerSurvey[EmployeeID],tbl_ManagerSurvey[[#This Row],[EmployeeID]])</f>
        <v>1</v>
      </c>
    </row>
    <row r="2595" spans="1:4" x14ac:dyDescent="0.25">
      <c r="A2595">
        <v>2594</v>
      </c>
      <c r="B2595">
        <v>3</v>
      </c>
      <c r="C2595">
        <v>3</v>
      </c>
      <c r="D2595">
        <f>COUNTIF(tbl_ManagerSurvey[EmployeeID],tbl_ManagerSurvey[[#This Row],[EmployeeID]])</f>
        <v>1</v>
      </c>
    </row>
    <row r="2596" spans="1:4" x14ac:dyDescent="0.25">
      <c r="A2596">
        <v>2595</v>
      </c>
      <c r="B2596">
        <v>4</v>
      </c>
      <c r="C2596">
        <v>3</v>
      </c>
      <c r="D2596">
        <f>COUNTIF(tbl_ManagerSurvey[EmployeeID],tbl_ManagerSurvey[[#This Row],[EmployeeID]])</f>
        <v>1</v>
      </c>
    </row>
    <row r="2597" spans="1:4" x14ac:dyDescent="0.25">
      <c r="A2597">
        <v>2596</v>
      </c>
      <c r="B2597">
        <v>1</v>
      </c>
      <c r="C2597">
        <v>3</v>
      </c>
      <c r="D2597">
        <f>COUNTIF(tbl_ManagerSurvey[EmployeeID],tbl_ManagerSurvey[[#This Row],[EmployeeID]])</f>
        <v>1</v>
      </c>
    </row>
    <row r="2598" spans="1:4" x14ac:dyDescent="0.25">
      <c r="A2598">
        <v>2597</v>
      </c>
      <c r="B2598">
        <v>3</v>
      </c>
      <c r="C2598">
        <v>3</v>
      </c>
      <c r="D2598">
        <f>COUNTIF(tbl_ManagerSurvey[EmployeeID],tbl_ManagerSurvey[[#This Row],[EmployeeID]])</f>
        <v>1</v>
      </c>
    </row>
    <row r="2599" spans="1:4" x14ac:dyDescent="0.25">
      <c r="A2599">
        <v>2598</v>
      </c>
      <c r="B2599">
        <v>2</v>
      </c>
      <c r="C2599">
        <v>3</v>
      </c>
      <c r="D2599">
        <f>COUNTIF(tbl_ManagerSurvey[EmployeeID],tbl_ManagerSurvey[[#This Row],[EmployeeID]])</f>
        <v>1</v>
      </c>
    </row>
    <row r="2600" spans="1:4" x14ac:dyDescent="0.25">
      <c r="A2600">
        <v>2599</v>
      </c>
      <c r="B2600">
        <v>4</v>
      </c>
      <c r="C2600">
        <v>3</v>
      </c>
      <c r="D2600">
        <f>COUNTIF(tbl_ManagerSurvey[EmployeeID],tbl_ManagerSurvey[[#This Row],[EmployeeID]])</f>
        <v>1</v>
      </c>
    </row>
    <row r="2601" spans="1:4" x14ac:dyDescent="0.25">
      <c r="A2601">
        <v>2600</v>
      </c>
      <c r="B2601">
        <v>4</v>
      </c>
      <c r="C2601">
        <v>4</v>
      </c>
      <c r="D2601">
        <f>COUNTIF(tbl_ManagerSurvey[EmployeeID],tbl_ManagerSurvey[[#This Row],[EmployeeID]])</f>
        <v>1</v>
      </c>
    </row>
    <row r="2602" spans="1:4" x14ac:dyDescent="0.25">
      <c r="A2602">
        <v>2601</v>
      </c>
      <c r="B2602">
        <v>4</v>
      </c>
      <c r="C2602">
        <v>3</v>
      </c>
      <c r="D2602">
        <f>COUNTIF(tbl_ManagerSurvey[EmployeeID],tbl_ManagerSurvey[[#This Row],[EmployeeID]])</f>
        <v>1</v>
      </c>
    </row>
    <row r="2603" spans="1:4" x14ac:dyDescent="0.25">
      <c r="A2603">
        <v>2602</v>
      </c>
      <c r="B2603">
        <v>3</v>
      </c>
      <c r="C2603">
        <v>3</v>
      </c>
      <c r="D2603">
        <f>COUNTIF(tbl_ManagerSurvey[EmployeeID],tbl_ManagerSurvey[[#This Row],[EmployeeID]])</f>
        <v>1</v>
      </c>
    </row>
    <row r="2604" spans="1:4" x14ac:dyDescent="0.25">
      <c r="A2604">
        <v>2603</v>
      </c>
      <c r="B2604">
        <v>2</v>
      </c>
      <c r="C2604">
        <v>3</v>
      </c>
      <c r="D2604">
        <f>COUNTIF(tbl_ManagerSurvey[EmployeeID],tbl_ManagerSurvey[[#This Row],[EmployeeID]])</f>
        <v>1</v>
      </c>
    </row>
    <row r="2605" spans="1:4" x14ac:dyDescent="0.25">
      <c r="A2605">
        <v>2604</v>
      </c>
      <c r="B2605">
        <v>2</v>
      </c>
      <c r="C2605">
        <v>3</v>
      </c>
      <c r="D2605">
        <f>COUNTIF(tbl_ManagerSurvey[EmployeeID],tbl_ManagerSurvey[[#This Row],[EmployeeID]])</f>
        <v>1</v>
      </c>
    </row>
    <row r="2606" spans="1:4" x14ac:dyDescent="0.25">
      <c r="A2606">
        <v>2605</v>
      </c>
      <c r="B2606">
        <v>1</v>
      </c>
      <c r="C2606">
        <v>3</v>
      </c>
      <c r="D2606">
        <f>COUNTIF(tbl_ManagerSurvey[EmployeeID],tbl_ManagerSurvey[[#This Row],[EmployeeID]])</f>
        <v>1</v>
      </c>
    </row>
    <row r="2607" spans="1:4" x14ac:dyDescent="0.25">
      <c r="A2607">
        <v>2606</v>
      </c>
      <c r="B2607">
        <v>3</v>
      </c>
      <c r="C2607">
        <v>3</v>
      </c>
      <c r="D2607">
        <f>COUNTIF(tbl_ManagerSurvey[EmployeeID],tbl_ManagerSurvey[[#This Row],[EmployeeID]])</f>
        <v>1</v>
      </c>
    </row>
    <row r="2608" spans="1:4" x14ac:dyDescent="0.25">
      <c r="A2608">
        <v>2607</v>
      </c>
      <c r="B2608">
        <v>2</v>
      </c>
      <c r="C2608">
        <v>3</v>
      </c>
      <c r="D2608">
        <f>COUNTIF(tbl_ManagerSurvey[EmployeeID],tbl_ManagerSurvey[[#This Row],[EmployeeID]])</f>
        <v>1</v>
      </c>
    </row>
    <row r="2609" spans="1:4" x14ac:dyDescent="0.25">
      <c r="A2609">
        <v>2608</v>
      </c>
      <c r="B2609">
        <v>3</v>
      </c>
      <c r="C2609">
        <v>3</v>
      </c>
      <c r="D2609">
        <f>COUNTIF(tbl_ManagerSurvey[EmployeeID],tbl_ManagerSurvey[[#This Row],[EmployeeID]])</f>
        <v>1</v>
      </c>
    </row>
    <row r="2610" spans="1:4" x14ac:dyDescent="0.25">
      <c r="A2610">
        <v>2609</v>
      </c>
      <c r="B2610">
        <v>3</v>
      </c>
      <c r="C2610">
        <v>3</v>
      </c>
      <c r="D2610">
        <f>COUNTIF(tbl_ManagerSurvey[EmployeeID],tbl_ManagerSurvey[[#This Row],[EmployeeID]])</f>
        <v>1</v>
      </c>
    </row>
    <row r="2611" spans="1:4" x14ac:dyDescent="0.25">
      <c r="A2611">
        <v>2610</v>
      </c>
      <c r="B2611">
        <v>3</v>
      </c>
      <c r="C2611">
        <v>3</v>
      </c>
      <c r="D2611">
        <f>COUNTIF(tbl_ManagerSurvey[EmployeeID],tbl_ManagerSurvey[[#This Row],[EmployeeID]])</f>
        <v>1</v>
      </c>
    </row>
    <row r="2612" spans="1:4" x14ac:dyDescent="0.25">
      <c r="A2612">
        <v>2611</v>
      </c>
      <c r="B2612">
        <v>3</v>
      </c>
      <c r="C2612">
        <v>3</v>
      </c>
      <c r="D2612">
        <f>COUNTIF(tbl_ManagerSurvey[EmployeeID],tbl_ManagerSurvey[[#This Row],[EmployeeID]])</f>
        <v>1</v>
      </c>
    </row>
    <row r="2613" spans="1:4" x14ac:dyDescent="0.25">
      <c r="A2613">
        <v>2612</v>
      </c>
      <c r="B2613">
        <v>3</v>
      </c>
      <c r="C2613">
        <v>3</v>
      </c>
      <c r="D2613">
        <f>COUNTIF(tbl_ManagerSurvey[EmployeeID],tbl_ManagerSurvey[[#This Row],[EmployeeID]])</f>
        <v>1</v>
      </c>
    </row>
    <row r="2614" spans="1:4" x14ac:dyDescent="0.25">
      <c r="A2614">
        <v>2613</v>
      </c>
      <c r="B2614">
        <v>2</v>
      </c>
      <c r="C2614">
        <v>3</v>
      </c>
      <c r="D2614">
        <f>COUNTIF(tbl_ManagerSurvey[EmployeeID],tbl_ManagerSurvey[[#This Row],[EmployeeID]])</f>
        <v>1</v>
      </c>
    </row>
    <row r="2615" spans="1:4" x14ac:dyDescent="0.25">
      <c r="A2615">
        <v>2614</v>
      </c>
      <c r="B2615">
        <v>2</v>
      </c>
      <c r="C2615">
        <v>3</v>
      </c>
      <c r="D2615">
        <f>COUNTIF(tbl_ManagerSurvey[EmployeeID],tbl_ManagerSurvey[[#This Row],[EmployeeID]])</f>
        <v>1</v>
      </c>
    </row>
    <row r="2616" spans="1:4" x14ac:dyDescent="0.25">
      <c r="A2616">
        <v>2615</v>
      </c>
      <c r="B2616">
        <v>3</v>
      </c>
      <c r="C2616">
        <v>3</v>
      </c>
      <c r="D2616">
        <f>COUNTIF(tbl_ManagerSurvey[EmployeeID],tbl_ManagerSurvey[[#This Row],[EmployeeID]])</f>
        <v>1</v>
      </c>
    </row>
    <row r="2617" spans="1:4" x14ac:dyDescent="0.25">
      <c r="A2617">
        <v>2616</v>
      </c>
      <c r="B2617">
        <v>2</v>
      </c>
      <c r="C2617">
        <v>3</v>
      </c>
      <c r="D2617">
        <f>COUNTIF(tbl_ManagerSurvey[EmployeeID],tbl_ManagerSurvey[[#This Row],[EmployeeID]])</f>
        <v>1</v>
      </c>
    </row>
    <row r="2618" spans="1:4" x14ac:dyDescent="0.25">
      <c r="A2618">
        <v>2617</v>
      </c>
      <c r="B2618">
        <v>3</v>
      </c>
      <c r="C2618">
        <v>3</v>
      </c>
      <c r="D2618">
        <f>COUNTIF(tbl_ManagerSurvey[EmployeeID],tbl_ManagerSurvey[[#This Row],[EmployeeID]])</f>
        <v>1</v>
      </c>
    </row>
    <row r="2619" spans="1:4" x14ac:dyDescent="0.25">
      <c r="A2619">
        <v>2618</v>
      </c>
      <c r="B2619">
        <v>3</v>
      </c>
      <c r="C2619">
        <v>3</v>
      </c>
      <c r="D2619">
        <f>COUNTIF(tbl_ManagerSurvey[EmployeeID],tbl_ManagerSurvey[[#This Row],[EmployeeID]])</f>
        <v>1</v>
      </c>
    </row>
    <row r="2620" spans="1:4" x14ac:dyDescent="0.25">
      <c r="A2620">
        <v>2619</v>
      </c>
      <c r="B2620">
        <v>4</v>
      </c>
      <c r="C2620">
        <v>3</v>
      </c>
      <c r="D2620">
        <f>COUNTIF(tbl_ManagerSurvey[EmployeeID],tbl_ManagerSurvey[[#This Row],[EmployeeID]])</f>
        <v>1</v>
      </c>
    </row>
    <row r="2621" spans="1:4" x14ac:dyDescent="0.25">
      <c r="A2621">
        <v>2620</v>
      </c>
      <c r="B2621">
        <v>1</v>
      </c>
      <c r="C2621">
        <v>3</v>
      </c>
      <c r="D2621">
        <f>COUNTIF(tbl_ManagerSurvey[EmployeeID],tbl_ManagerSurvey[[#This Row],[EmployeeID]])</f>
        <v>1</v>
      </c>
    </row>
    <row r="2622" spans="1:4" x14ac:dyDescent="0.25">
      <c r="A2622">
        <v>2621</v>
      </c>
      <c r="B2622">
        <v>3</v>
      </c>
      <c r="C2622">
        <v>3</v>
      </c>
      <c r="D2622">
        <f>COUNTIF(tbl_ManagerSurvey[EmployeeID],tbl_ManagerSurvey[[#This Row],[EmployeeID]])</f>
        <v>1</v>
      </c>
    </row>
    <row r="2623" spans="1:4" x14ac:dyDescent="0.25">
      <c r="A2623">
        <v>2622</v>
      </c>
      <c r="B2623">
        <v>2</v>
      </c>
      <c r="C2623">
        <v>4</v>
      </c>
      <c r="D2623">
        <f>COUNTIF(tbl_ManagerSurvey[EmployeeID],tbl_ManagerSurvey[[#This Row],[EmployeeID]])</f>
        <v>1</v>
      </c>
    </row>
    <row r="2624" spans="1:4" x14ac:dyDescent="0.25">
      <c r="A2624">
        <v>2623</v>
      </c>
      <c r="B2624">
        <v>2</v>
      </c>
      <c r="C2624">
        <v>3</v>
      </c>
      <c r="D2624">
        <f>COUNTIF(tbl_ManagerSurvey[EmployeeID],tbl_ManagerSurvey[[#This Row],[EmployeeID]])</f>
        <v>1</v>
      </c>
    </row>
    <row r="2625" spans="1:4" x14ac:dyDescent="0.25">
      <c r="A2625">
        <v>2624</v>
      </c>
      <c r="B2625">
        <v>3</v>
      </c>
      <c r="C2625">
        <v>3</v>
      </c>
      <c r="D2625">
        <f>COUNTIF(tbl_ManagerSurvey[EmployeeID],tbl_ManagerSurvey[[#This Row],[EmployeeID]])</f>
        <v>1</v>
      </c>
    </row>
    <row r="2626" spans="1:4" x14ac:dyDescent="0.25">
      <c r="A2626">
        <v>2625</v>
      </c>
      <c r="B2626">
        <v>2</v>
      </c>
      <c r="C2626">
        <v>3</v>
      </c>
      <c r="D2626">
        <f>COUNTIF(tbl_ManagerSurvey[EmployeeID],tbl_ManagerSurvey[[#This Row],[EmployeeID]])</f>
        <v>1</v>
      </c>
    </row>
    <row r="2627" spans="1:4" x14ac:dyDescent="0.25">
      <c r="A2627">
        <v>2626</v>
      </c>
      <c r="B2627">
        <v>3</v>
      </c>
      <c r="C2627">
        <v>3</v>
      </c>
      <c r="D2627">
        <f>COUNTIF(tbl_ManagerSurvey[EmployeeID],tbl_ManagerSurvey[[#This Row],[EmployeeID]])</f>
        <v>1</v>
      </c>
    </row>
    <row r="2628" spans="1:4" x14ac:dyDescent="0.25">
      <c r="A2628">
        <v>2627</v>
      </c>
      <c r="B2628">
        <v>2</v>
      </c>
      <c r="C2628">
        <v>3</v>
      </c>
      <c r="D2628">
        <f>COUNTIF(tbl_ManagerSurvey[EmployeeID],tbl_ManagerSurvey[[#This Row],[EmployeeID]])</f>
        <v>1</v>
      </c>
    </row>
    <row r="2629" spans="1:4" x14ac:dyDescent="0.25">
      <c r="A2629">
        <v>2628</v>
      </c>
      <c r="B2629">
        <v>3</v>
      </c>
      <c r="C2629">
        <v>3</v>
      </c>
      <c r="D2629">
        <f>COUNTIF(tbl_ManagerSurvey[EmployeeID],tbl_ManagerSurvey[[#This Row],[EmployeeID]])</f>
        <v>1</v>
      </c>
    </row>
    <row r="2630" spans="1:4" x14ac:dyDescent="0.25">
      <c r="A2630">
        <v>2629</v>
      </c>
      <c r="B2630">
        <v>3</v>
      </c>
      <c r="C2630">
        <v>3</v>
      </c>
      <c r="D2630">
        <f>COUNTIF(tbl_ManagerSurvey[EmployeeID],tbl_ManagerSurvey[[#This Row],[EmployeeID]])</f>
        <v>1</v>
      </c>
    </row>
    <row r="2631" spans="1:4" x14ac:dyDescent="0.25">
      <c r="A2631">
        <v>2630</v>
      </c>
      <c r="B2631">
        <v>3</v>
      </c>
      <c r="C2631">
        <v>3</v>
      </c>
      <c r="D2631">
        <f>COUNTIF(tbl_ManagerSurvey[EmployeeID],tbl_ManagerSurvey[[#This Row],[EmployeeID]])</f>
        <v>1</v>
      </c>
    </row>
    <row r="2632" spans="1:4" x14ac:dyDescent="0.25">
      <c r="A2632">
        <v>2631</v>
      </c>
      <c r="B2632">
        <v>3</v>
      </c>
      <c r="C2632">
        <v>3</v>
      </c>
      <c r="D2632">
        <f>COUNTIF(tbl_ManagerSurvey[EmployeeID],tbl_ManagerSurvey[[#This Row],[EmployeeID]])</f>
        <v>1</v>
      </c>
    </row>
    <row r="2633" spans="1:4" x14ac:dyDescent="0.25">
      <c r="A2633">
        <v>2632</v>
      </c>
      <c r="B2633">
        <v>1</v>
      </c>
      <c r="C2633">
        <v>3</v>
      </c>
      <c r="D2633">
        <f>COUNTIF(tbl_ManagerSurvey[EmployeeID],tbl_ManagerSurvey[[#This Row],[EmployeeID]])</f>
        <v>1</v>
      </c>
    </row>
    <row r="2634" spans="1:4" x14ac:dyDescent="0.25">
      <c r="A2634">
        <v>2633</v>
      </c>
      <c r="B2634">
        <v>1</v>
      </c>
      <c r="C2634">
        <v>3</v>
      </c>
      <c r="D2634">
        <f>COUNTIF(tbl_ManagerSurvey[EmployeeID],tbl_ManagerSurvey[[#This Row],[EmployeeID]])</f>
        <v>1</v>
      </c>
    </row>
    <row r="2635" spans="1:4" x14ac:dyDescent="0.25">
      <c r="A2635">
        <v>2634</v>
      </c>
      <c r="B2635">
        <v>2</v>
      </c>
      <c r="C2635">
        <v>3</v>
      </c>
      <c r="D2635">
        <f>COUNTIF(tbl_ManagerSurvey[EmployeeID],tbl_ManagerSurvey[[#This Row],[EmployeeID]])</f>
        <v>1</v>
      </c>
    </row>
    <row r="2636" spans="1:4" x14ac:dyDescent="0.25">
      <c r="A2636">
        <v>2635</v>
      </c>
      <c r="B2636">
        <v>2</v>
      </c>
      <c r="C2636">
        <v>3</v>
      </c>
      <c r="D2636">
        <f>COUNTIF(tbl_ManagerSurvey[EmployeeID],tbl_ManagerSurvey[[#This Row],[EmployeeID]])</f>
        <v>1</v>
      </c>
    </row>
    <row r="2637" spans="1:4" x14ac:dyDescent="0.25">
      <c r="A2637">
        <v>2636</v>
      </c>
      <c r="B2637">
        <v>3</v>
      </c>
      <c r="C2637">
        <v>3</v>
      </c>
      <c r="D2637">
        <f>COUNTIF(tbl_ManagerSurvey[EmployeeID],tbl_ManagerSurvey[[#This Row],[EmployeeID]])</f>
        <v>1</v>
      </c>
    </row>
    <row r="2638" spans="1:4" x14ac:dyDescent="0.25">
      <c r="A2638">
        <v>2637</v>
      </c>
      <c r="B2638">
        <v>3</v>
      </c>
      <c r="C2638">
        <v>4</v>
      </c>
      <c r="D2638">
        <f>COUNTIF(tbl_ManagerSurvey[EmployeeID],tbl_ManagerSurvey[[#This Row],[EmployeeID]])</f>
        <v>1</v>
      </c>
    </row>
    <row r="2639" spans="1:4" x14ac:dyDescent="0.25">
      <c r="A2639">
        <v>2638</v>
      </c>
      <c r="B2639">
        <v>2</v>
      </c>
      <c r="C2639">
        <v>3</v>
      </c>
      <c r="D2639">
        <f>COUNTIF(tbl_ManagerSurvey[EmployeeID],tbl_ManagerSurvey[[#This Row],[EmployeeID]])</f>
        <v>1</v>
      </c>
    </row>
    <row r="2640" spans="1:4" x14ac:dyDescent="0.25">
      <c r="A2640">
        <v>2639</v>
      </c>
      <c r="B2640">
        <v>3</v>
      </c>
      <c r="C2640">
        <v>3</v>
      </c>
      <c r="D2640">
        <f>COUNTIF(tbl_ManagerSurvey[EmployeeID],tbl_ManagerSurvey[[#This Row],[EmployeeID]])</f>
        <v>1</v>
      </c>
    </row>
    <row r="2641" spans="1:4" x14ac:dyDescent="0.25">
      <c r="A2641">
        <v>2640</v>
      </c>
      <c r="B2641">
        <v>2</v>
      </c>
      <c r="C2641">
        <v>3</v>
      </c>
      <c r="D2641">
        <f>COUNTIF(tbl_ManagerSurvey[EmployeeID],tbl_ManagerSurvey[[#This Row],[EmployeeID]])</f>
        <v>1</v>
      </c>
    </row>
    <row r="2642" spans="1:4" x14ac:dyDescent="0.25">
      <c r="A2642">
        <v>2641</v>
      </c>
      <c r="B2642">
        <v>3</v>
      </c>
      <c r="C2642">
        <v>3</v>
      </c>
      <c r="D2642">
        <f>COUNTIF(tbl_ManagerSurvey[EmployeeID],tbl_ManagerSurvey[[#This Row],[EmployeeID]])</f>
        <v>1</v>
      </c>
    </row>
    <row r="2643" spans="1:4" x14ac:dyDescent="0.25">
      <c r="A2643">
        <v>2642</v>
      </c>
      <c r="B2643">
        <v>3</v>
      </c>
      <c r="C2643">
        <v>3</v>
      </c>
      <c r="D2643">
        <f>COUNTIF(tbl_ManagerSurvey[EmployeeID],tbl_ManagerSurvey[[#This Row],[EmployeeID]])</f>
        <v>1</v>
      </c>
    </row>
    <row r="2644" spans="1:4" x14ac:dyDescent="0.25">
      <c r="A2644">
        <v>2643</v>
      </c>
      <c r="B2644">
        <v>2</v>
      </c>
      <c r="C2644">
        <v>3</v>
      </c>
      <c r="D2644">
        <f>COUNTIF(tbl_ManagerSurvey[EmployeeID],tbl_ManagerSurvey[[#This Row],[EmployeeID]])</f>
        <v>1</v>
      </c>
    </row>
    <row r="2645" spans="1:4" x14ac:dyDescent="0.25">
      <c r="A2645">
        <v>2644</v>
      </c>
      <c r="B2645">
        <v>3</v>
      </c>
      <c r="C2645">
        <v>3</v>
      </c>
      <c r="D2645">
        <f>COUNTIF(tbl_ManagerSurvey[EmployeeID],tbl_ManagerSurvey[[#This Row],[EmployeeID]])</f>
        <v>1</v>
      </c>
    </row>
    <row r="2646" spans="1:4" x14ac:dyDescent="0.25">
      <c r="A2646">
        <v>2645</v>
      </c>
      <c r="B2646">
        <v>3</v>
      </c>
      <c r="C2646">
        <v>3</v>
      </c>
      <c r="D2646">
        <f>COUNTIF(tbl_ManagerSurvey[EmployeeID],tbl_ManagerSurvey[[#This Row],[EmployeeID]])</f>
        <v>1</v>
      </c>
    </row>
    <row r="2647" spans="1:4" x14ac:dyDescent="0.25">
      <c r="A2647">
        <v>2646</v>
      </c>
      <c r="B2647">
        <v>3</v>
      </c>
      <c r="C2647">
        <v>4</v>
      </c>
      <c r="D2647">
        <f>COUNTIF(tbl_ManagerSurvey[EmployeeID],tbl_ManagerSurvey[[#This Row],[EmployeeID]])</f>
        <v>1</v>
      </c>
    </row>
    <row r="2648" spans="1:4" x14ac:dyDescent="0.25">
      <c r="A2648">
        <v>2647</v>
      </c>
      <c r="B2648">
        <v>3</v>
      </c>
      <c r="C2648">
        <v>3</v>
      </c>
      <c r="D2648">
        <f>COUNTIF(tbl_ManagerSurvey[EmployeeID],tbl_ManagerSurvey[[#This Row],[EmployeeID]])</f>
        <v>1</v>
      </c>
    </row>
    <row r="2649" spans="1:4" x14ac:dyDescent="0.25">
      <c r="A2649">
        <v>2648</v>
      </c>
      <c r="B2649">
        <v>3</v>
      </c>
      <c r="C2649">
        <v>3</v>
      </c>
      <c r="D2649">
        <f>COUNTIF(tbl_ManagerSurvey[EmployeeID],tbl_ManagerSurvey[[#This Row],[EmployeeID]])</f>
        <v>1</v>
      </c>
    </row>
    <row r="2650" spans="1:4" x14ac:dyDescent="0.25">
      <c r="A2650">
        <v>2649</v>
      </c>
      <c r="B2650">
        <v>3</v>
      </c>
      <c r="C2650">
        <v>3</v>
      </c>
      <c r="D2650">
        <f>COUNTIF(tbl_ManagerSurvey[EmployeeID],tbl_ManagerSurvey[[#This Row],[EmployeeID]])</f>
        <v>1</v>
      </c>
    </row>
    <row r="2651" spans="1:4" x14ac:dyDescent="0.25">
      <c r="A2651">
        <v>2650</v>
      </c>
      <c r="B2651">
        <v>4</v>
      </c>
      <c r="C2651">
        <v>3</v>
      </c>
      <c r="D2651">
        <f>COUNTIF(tbl_ManagerSurvey[EmployeeID],tbl_ManagerSurvey[[#This Row],[EmployeeID]])</f>
        <v>1</v>
      </c>
    </row>
    <row r="2652" spans="1:4" x14ac:dyDescent="0.25">
      <c r="A2652">
        <v>2651</v>
      </c>
      <c r="B2652">
        <v>3</v>
      </c>
      <c r="C2652">
        <v>3</v>
      </c>
      <c r="D2652">
        <f>COUNTIF(tbl_ManagerSurvey[EmployeeID],tbl_ManagerSurvey[[#This Row],[EmployeeID]])</f>
        <v>1</v>
      </c>
    </row>
    <row r="2653" spans="1:4" x14ac:dyDescent="0.25">
      <c r="A2653">
        <v>2652</v>
      </c>
      <c r="B2653">
        <v>3</v>
      </c>
      <c r="C2653">
        <v>3</v>
      </c>
      <c r="D2653">
        <f>COUNTIF(tbl_ManagerSurvey[EmployeeID],tbl_ManagerSurvey[[#This Row],[EmployeeID]])</f>
        <v>1</v>
      </c>
    </row>
    <row r="2654" spans="1:4" x14ac:dyDescent="0.25">
      <c r="A2654">
        <v>2653</v>
      </c>
      <c r="B2654">
        <v>2</v>
      </c>
      <c r="C2654">
        <v>3</v>
      </c>
      <c r="D2654">
        <f>COUNTIF(tbl_ManagerSurvey[EmployeeID],tbl_ManagerSurvey[[#This Row],[EmployeeID]])</f>
        <v>1</v>
      </c>
    </row>
    <row r="2655" spans="1:4" x14ac:dyDescent="0.25">
      <c r="A2655">
        <v>2654</v>
      </c>
      <c r="B2655">
        <v>2</v>
      </c>
      <c r="C2655">
        <v>4</v>
      </c>
      <c r="D2655">
        <f>COUNTIF(tbl_ManagerSurvey[EmployeeID],tbl_ManagerSurvey[[#This Row],[EmployeeID]])</f>
        <v>1</v>
      </c>
    </row>
    <row r="2656" spans="1:4" x14ac:dyDescent="0.25">
      <c r="A2656">
        <v>2655</v>
      </c>
      <c r="B2656">
        <v>3</v>
      </c>
      <c r="C2656">
        <v>4</v>
      </c>
      <c r="D2656">
        <f>COUNTIF(tbl_ManagerSurvey[EmployeeID],tbl_ManagerSurvey[[#This Row],[EmployeeID]])</f>
        <v>1</v>
      </c>
    </row>
    <row r="2657" spans="1:4" x14ac:dyDescent="0.25">
      <c r="A2657">
        <v>2656</v>
      </c>
      <c r="B2657">
        <v>2</v>
      </c>
      <c r="C2657">
        <v>4</v>
      </c>
      <c r="D2657">
        <f>COUNTIF(tbl_ManagerSurvey[EmployeeID],tbl_ManagerSurvey[[#This Row],[EmployeeID]])</f>
        <v>1</v>
      </c>
    </row>
    <row r="2658" spans="1:4" x14ac:dyDescent="0.25">
      <c r="A2658">
        <v>2657</v>
      </c>
      <c r="B2658">
        <v>3</v>
      </c>
      <c r="C2658">
        <v>4</v>
      </c>
      <c r="D2658">
        <f>COUNTIF(tbl_ManagerSurvey[EmployeeID],tbl_ManagerSurvey[[#This Row],[EmployeeID]])</f>
        <v>1</v>
      </c>
    </row>
    <row r="2659" spans="1:4" x14ac:dyDescent="0.25">
      <c r="A2659">
        <v>2658</v>
      </c>
      <c r="B2659">
        <v>4</v>
      </c>
      <c r="C2659">
        <v>3</v>
      </c>
      <c r="D2659">
        <f>COUNTIF(tbl_ManagerSurvey[EmployeeID],tbl_ManagerSurvey[[#This Row],[EmployeeID]])</f>
        <v>1</v>
      </c>
    </row>
    <row r="2660" spans="1:4" x14ac:dyDescent="0.25">
      <c r="A2660">
        <v>2659</v>
      </c>
      <c r="B2660">
        <v>3</v>
      </c>
      <c r="C2660">
        <v>3</v>
      </c>
      <c r="D2660">
        <f>COUNTIF(tbl_ManagerSurvey[EmployeeID],tbl_ManagerSurvey[[#This Row],[EmployeeID]])</f>
        <v>1</v>
      </c>
    </row>
    <row r="2661" spans="1:4" x14ac:dyDescent="0.25">
      <c r="A2661">
        <v>2660</v>
      </c>
      <c r="B2661">
        <v>3</v>
      </c>
      <c r="C2661">
        <v>3</v>
      </c>
      <c r="D2661">
        <f>COUNTIF(tbl_ManagerSurvey[EmployeeID],tbl_ManagerSurvey[[#This Row],[EmployeeID]])</f>
        <v>1</v>
      </c>
    </row>
    <row r="2662" spans="1:4" x14ac:dyDescent="0.25">
      <c r="A2662">
        <v>2661</v>
      </c>
      <c r="B2662">
        <v>3</v>
      </c>
      <c r="C2662">
        <v>3</v>
      </c>
      <c r="D2662">
        <f>COUNTIF(tbl_ManagerSurvey[EmployeeID],tbl_ManagerSurvey[[#This Row],[EmployeeID]])</f>
        <v>1</v>
      </c>
    </row>
    <row r="2663" spans="1:4" x14ac:dyDescent="0.25">
      <c r="A2663">
        <v>2662</v>
      </c>
      <c r="B2663">
        <v>3</v>
      </c>
      <c r="C2663">
        <v>3</v>
      </c>
      <c r="D2663">
        <f>COUNTIF(tbl_ManagerSurvey[EmployeeID],tbl_ManagerSurvey[[#This Row],[EmployeeID]])</f>
        <v>1</v>
      </c>
    </row>
    <row r="2664" spans="1:4" x14ac:dyDescent="0.25">
      <c r="A2664">
        <v>2663</v>
      </c>
      <c r="B2664">
        <v>3</v>
      </c>
      <c r="C2664">
        <v>3</v>
      </c>
      <c r="D2664">
        <f>COUNTIF(tbl_ManagerSurvey[EmployeeID],tbl_ManagerSurvey[[#This Row],[EmployeeID]])</f>
        <v>1</v>
      </c>
    </row>
    <row r="2665" spans="1:4" x14ac:dyDescent="0.25">
      <c r="A2665">
        <v>2664</v>
      </c>
      <c r="B2665">
        <v>2</v>
      </c>
      <c r="C2665">
        <v>4</v>
      </c>
      <c r="D2665">
        <f>COUNTIF(tbl_ManagerSurvey[EmployeeID],tbl_ManagerSurvey[[#This Row],[EmployeeID]])</f>
        <v>1</v>
      </c>
    </row>
    <row r="2666" spans="1:4" x14ac:dyDescent="0.25">
      <c r="A2666">
        <v>2665</v>
      </c>
      <c r="B2666">
        <v>2</v>
      </c>
      <c r="C2666">
        <v>3</v>
      </c>
      <c r="D2666">
        <f>COUNTIF(tbl_ManagerSurvey[EmployeeID],tbl_ManagerSurvey[[#This Row],[EmployeeID]])</f>
        <v>1</v>
      </c>
    </row>
    <row r="2667" spans="1:4" x14ac:dyDescent="0.25">
      <c r="A2667">
        <v>2666</v>
      </c>
      <c r="B2667">
        <v>2</v>
      </c>
      <c r="C2667">
        <v>3</v>
      </c>
      <c r="D2667">
        <f>COUNTIF(tbl_ManagerSurvey[EmployeeID],tbl_ManagerSurvey[[#This Row],[EmployeeID]])</f>
        <v>1</v>
      </c>
    </row>
    <row r="2668" spans="1:4" x14ac:dyDescent="0.25">
      <c r="A2668">
        <v>2667</v>
      </c>
      <c r="B2668">
        <v>4</v>
      </c>
      <c r="C2668">
        <v>3</v>
      </c>
      <c r="D2668">
        <f>COUNTIF(tbl_ManagerSurvey[EmployeeID],tbl_ManagerSurvey[[#This Row],[EmployeeID]])</f>
        <v>1</v>
      </c>
    </row>
    <row r="2669" spans="1:4" x14ac:dyDescent="0.25">
      <c r="A2669">
        <v>2668</v>
      </c>
      <c r="B2669">
        <v>3</v>
      </c>
      <c r="C2669">
        <v>3</v>
      </c>
      <c r="D2669">
        <f>COUNTIF(tbl_ManagerSurvey[EmployeeID],tbl_ManagerSurvey[[#This Row],[EmployeeID]])</f>
        <v>1</v>
      </c>
    </row>
    <row r="2670" spans="1:4" x14ac:dyDescent="0.25">
      <c r="A2670">
        <v>2669</v>
      </c>
      <c r="B2670">
        <v>2</v>
      </c>
      <c r="C2670">
        <v>4</v>
      </c>
      <c r="D2670">
        <f>COUNTIF(tbl_ManagerSurvey[EmployeeID],tbl_ManagerSurvey[[#This Row],[EmployeeID]])</f>
        <v>1</v>
      </c>
    </row>
    <row r="2671" spans="1:4" x14ac:dyDescent="0.25">
      <c r="A2671">
        <v>2670</v>
      </c>
      <c r="B2671">
        <v>3</v>
      </c>
      <c r="C2671">
        <v>3</v>
      </c>
      <c r="D2671">
        <f>COUNTIF(tbl_ManagerSurvey[EmployeeID],tbl_ManagerSurvey[[#This Row],[EmployeeID]])</f>
        <v>1</v>
      </c>
    </row>
    <row r="2672" spans="1:4" x14ac:dyDescent="0.25">
      <c r="A2672">
        <v>2671</v>
      </c>
      <c r="B2672">
        <v>3</v>
      </c>
      <c r="C2672">
        <v>3</v>
      </c>
      <c r="D2672">
        <f>COUNTIF(tbl_ManagerSurvey[EmployeeID],tbl_ManagerSurvey[[#This Row],[EmployeeID]])</f>
        <v>1</v>
      </c>
    </row>
    <row r="2673" spans="1:4" x14ac:dyDescent="0.25">
      <c r="A2673">
        <v>2672</v>
      </c>
      <c r="B2673">
        <v>2</v>
      </c>
      <c r="C2673">
        <v>3</v>
      </c>
      <c r="D2673">
        <f>COUNTIF(tbl_ManagerSurvey[EmployeeID],tbl_ManagerSurvey[[#This Row],[EmployeeID]])</f>
        <v>1</v>
      </c>
    </row>
    <row r="2674" spans="1:4" x14ac:dyDescent="0.25">
      <c r="A2674">
        <v>2673</v>
      </c>
      <c r="B2674">
        <v>3</v>
      </c>
      <c r="C2674">
        <v>3</v>
      </c>
      <c r="D2674">
        <f>COUNTIF(tbl_ManagerSurvey[EmployeeID],tbl_ManagerSurvey[[#This Row],[EmployeeID]])</f>
        <v>1</v>
      </c>
    </row>
    <row r="2675" spans="1:4" x14ac:dyDescent="0.25">
      <c r="A2675">
        <v>2674</v>
      </c>
      <c r="B2675">
        <v>3</v>
      </c>
      <c r="C2675">
        <v>3</v>
      </c>
      <c r="D2675">
        <f>COUNTIF(tbl_ManagerSurvey[EmployeeID],tbl_ManagerSurvey[[#This Row],[EmployeeID]])</f>
        <v>1</v>
      </c>
    </row>
    <row r="2676" spans="1:4" x14ac:dyDescent="0.25">
      <c r="A2676">
        <v>2675</v>
      </c>
      <c r="B2676">
        <v>4</v>
      </c>
      <c r="C2676">
        <v>3</v>
      </c>
      <c r="D2676">
        <f>COUNTIF(tbl_ManagerSurvey[EmployeeID],tbl_ManagerSurvey[[#This Row],[EmployeeID]])</f>
        <v>1</v>
      </c>
    </row>
    <row r="2677" spans="1:4" x14ac:dyDescent="0.25">
      <c r="A2677">
        <v>2676</v>
      </c>
      <c r="B2677">
        <v>3</v>
      </c>
      <c r="C2677">
        <v>3</v>
      </c>
      <c r="D2677">
        <f>COUNTIF(tbl_ManagerSurvey[EmployeeID],tbl_ManagerSurvey[[#This Row],[EmployeeID]])</f>
        <v>1</v>
      </c>
    </row>
    <row r="2678" spans="1:4" x14ac:dyDescent="0.25">
      <c r="A2678">
        <v>2677</v>
      </c>
      <c r="B2678">
        <v>3</v>
      </c>
      <c r="C2678">
        <v>4</v>
      </c>
      <c r="D2678">
        <f>COUNTIF(tbl_ManagerSurvey[EmployeeID],tbl_ManagerSurvey[[#This Row],[EmployeeID]])</f>
        <v>1</v>
      </c>
    </row>
    <row r="2679" spans="1:4" x14ac:dyDescent="0.25">
      <c r="A2679">
        <v>2678</v>
      </c>
      <c r="B2679">
        <v>3</v>
      </c>
      <c r="C2679">
        <v>3</v>
      </c>
      <c r="D2679">
        <f>COUNTIF(tbl_ManagerSurvey[EmployeeID],tbl_ManagerSurvey[[#This Row],[EmployeeID]])</f>
        <v>1</v>
      </c>
    </row>
    <row r="2680" spans="1:4" x14ac:dyDescent="0.25">
      <c r="A2680">
        <v>2679</v>
      </c>
      <c r="B2680">
        <v>3</v>
      </c>
      <c r="C2680">
        <v>3</v>
      </c>
      <c r="D2680">
        <f>COUNTIF(tbl_ManagerSurvey[EmployeeID],tbl_ManagerSurvey[[#This Row],[EmployeeID]])</f>
        <v>1</v>
      </c>
    </row>
    <row r="2681" spans="1:4" x14ac:dyDescent="0.25">
      <c r="A2681">
        <v>2680</v>
      </c>
      <c r="B2681">
        <v>3</v>
      </c>
      <c r="C2681">
        <v>4</v>
      </c>
      <c r="D2681">
        <f>COUNTIF(tbl_ManagerSurvey[EmployeeID],tbl_ManagerSurvey[[#This Row],[EmployeeID]])</f>
        <v>1</v>
      </c>
    </row>
    <row r="2682" spans="1:4" x14ac:dyDescent="0.25">
      <c r="A2682">
        <v>2681</v>
      </c>
      <c r="B2682">
        <v>2</v>
      </c>
      <c r="C2682">
        <v>3</v>
      </c>
      <c r="D2682">
        <f>COUNTIF(tbl_ManagerSurvey[EmployeeID],tbl_ManagerSurvey[[#This Row],[EmployeeID]])</f>
        <v>1</v>
      </c>
    </row>
    <row r="2683" spans="1:4" x14ac:dyDescent="0.25">
      <c r="A2683">
        <v>2682</v>
      </c>
      <c r="B2683">
        <v>3</v>
      </c>
      <c r="C2683">
        <v>3</v>
      </c>
      <c r="D2683">
        <f>COUNTIF(tbl_ManagerSurvey[EmployeeID],tbl_ManagerSurvey[[#This Row],[EmployeeID]])</f>
        <v>1</v>
      </c>
    </row>
    <row r="2684" spans="1:4" x14ac:dyDescent="0.25">
      <c r="A2684">
        <v>2683</v>
      </c>
      <c r="B2684">
        <v>3</v>
      </c>
      <c r="C2684">
        <v>3</v>
      </c>
      <c r="D2684">
        <f>COUNTIF(tbl_ManagerSurvey[EmployeeID],tbl_ManagerSurvey[[#This Row],[EmployeeID]])</f>
        <v>1</v>
      </c>
    </row>
    <row r="2685" spans="1:4" x14ac:dyDescent="0.25">
      <c r="A2685">
        <v>2684</v>
      </c>
      <c r="B2685">
        <v>3</v>
      </c>
      <c r="C2685">
        <v>4</v>
      </c>
      <c r="D2685">
        <f>COUNTIF(tbl_ManagerSurvey[EmployeeID],tbl_ManagerSurvey[[#This Row],[EmployeeID]])</f>
        <v>1</v>
      </c>
    </row>
    <row r="2686" spans="1:4" x14ac:dyDescent="0.25">
      <c r="A2686">
        <v>2685</v>
      </c>
      <c r="B2686">
        <v>3</v>
      </c>
      <c r="C2686">
        <v>3</v>
      </c>
      <c r="D2686">
        <f>COUNTIF(tbl_ManagerSurvey[EmployeeID],tbl_ManagerSurvey[[#This Row],[EmployeeID]])</f>
        <v>1</v>
      </c>
    </row>
    <row r="2687" spans="1:4" x14ac:dyDescent="0.25">
      <c r="A2687">
        <v>2686</v>
      </c>
      <c r="B2687">
        <v>3</v>
      </c>
      <c r="C2687">
        <v>3</v>
      </c>
      <c r="D2687">
        <f>COUNTIF(tbl_ManagerSurvey[EmployeeID],tbl_ManagerSurvey[[#This Row],[EmployeeID]])</f>
        <v>1</v>
      </c>
    </row>
    <row r="2688" spans="1:4" x14ac:dyDescent="0.25">
      <c r="A2688">
        <v>2687</v>
      </c>
      <c r="B2688">
        <v>2</v>
      </c>
      <c r="C2688">
        <v>3</v>
      </c>
      <c r="D2688">
        <f>COUNTIF(tbl_ManagerSurvey[EmployeeID],tbl_ManagerSurvey[[#This Row],[EmployeeID]])</f>
        <v>1</v>
      </c>
    </row>
    <row r="2689" spans="1:4" x14ac:dyDescent="0.25">
      <c r="A2689">
        <v>2688</v>
      </c>
      <c r="B2689">
        <v>2</v>
      </c>
      <c r="C2689">
        <v>3</v>
      </c>
      <c r="D2689">
        <f>COUNTIF(tbl_ManagerSurvey[EmployeeID],tbl_ManagerSurvey[[#This Row],[EmployeeID]])</f>
        <v>1</v>
      </c>
    </row>
    <row r="2690" spans="1:4" x14ac:dyDescent="0.25">
      <c r="A2690">
        <v>2689</v>
      </c>
      <c r="B2690">
        <v>3</v>
      </c>
      <c r="C2690">
        <v>3</v>
      </c>
      <c r="D2690">
        <f>COUNTIF(tbl_ManagerSurvey[EmployeeID],tbl_ManagerSurvey[[#This Row],[EmployeeID]])</f>
        <v>1</v>
      </c>
    </row>
    <row r="2691" spans="1:4" x14ac:dyDescent="0.25">
      <c r="A2691">
        <v>2690</v>
      </c>
      <c r="B2691">
        <v>3</v>
      </c>
      <c r="C2691">
        <v>3</v>
      </c>
      <c r="D2691">
        <f>COUNTIF(tbl_ManagerSurvey[EmployeeID],tbl_ManagerSurvey[[#This Row],[EmployeeID]])</f>
        <v>1</v>
      </c>
    </row>
    <row r="2692" spans="1:4" x14ac:dyDescent="0.25">
      <c r="A2692">
        <v>2691</v>
      </c>
      <c r="B2692">
        <v>3</v>
      </c>
      <c r="C2692">
        <v>3</v>
      </c>
      <c r="D2692">
        <f>COUNTIF(tbl_ManagerSurvey[EmployeeID],tbl_ManagerSurvey[[#This Row],[EmployeeID]])</f>
        <v>1</v>
      </c>
    </row>
    <row r="2693" spans="1:4" x14ac:dyDescent="0.25">
      <c r="A2693">
        <v>2692</v>
      </c>
      <c r="B2693">
        <v>3</v>
      </c>
      <c r="C2693">
        <v>4</v>
      </c>
      <c r="D2693">
        <f>COUNTIF(tbl_ManagerSurvey[EmployeeID],tbl_ManagerSurvey[[#This Row],[EmployeeID]])</f>
        <v>1</v>
      </c>
    </row>
    <row r="2694" spans="1:4" x14ac:dyDescent="0.25">
      <c r="A2694">
        <v>2693</v>
      </c>
      <c r="B2694">
        <v>3</v>
      </c>
      <c r="C2694">
        <v>3</v>
      </c>
      <c r="D2694">
        <f>COUNTIF(tbl_ManagerSurvey[EmployeeID],tbl_ManagerSurvey[[#This Row],[EmployeeID]])</f>
        <v>1</v>
      </c>
    </row>
    <row r="2695" spans="1:4" x14ac:dyDescent="0.25">
      <c r="A2695">
        <v>2694</v>
      </c>
      <c r="B2695">
        <v>2</v>
      </c>
      <c r="C2695">
        <v>3</v>
      </c>
      <c r="D2695">
        <f>COUNTIF(tbl_ManagerSurvey[EmployeeID],tbl_ManagerSurvey[[#This Row],[EmployeeID]])</f>
        <v>1</v>
      </c>
    </row>
    <row r="2696" spans="1:4" x14ac:dyDescent="0.25">
      <c r="A2696">
        <v>2695</v>
      </c>
      <c r="B2696">
        <v>3</v>
      </c>
      <c r="C2696">
        <v>3</v>
      </c>
      <c r="D2696">
        <f>COUNTIF(tbl_ManagerSurvey[EmployeeID],tbl_ManagerSurvey[[#This Row],[EmployeeID]])</f>
        <v>1</v>
      </c>
    </row>
    <row r="2697" spans="1:4" x14ac:dyDescent="0.25">
      <c r="A2697">
        <v>2696</v>
      </c>
      <c r="B2697">
        <v>2</v>
      </c>
      <c r="C2697">
        <v>3</v>
      </c>
      <c r="D2697">
        <f>COUNTIF(tbl_ManagerSurvey[EmployeeID],tbl_ManagerSurvey[[#This Row],[EmployeeID]])</f>
        <v>1</v>
      </c>
    </row>
    <row r="2698" spans="1:4" x14ac:dyDescent="0.25">
      <c r="A2698">
        <v>2697</v>
      </c>
      <c r="B2698">
        <v>3</v>
      </c>
      <c r="C2698">
        <v>3</v>
      </c>
      <c r="D2698">
        <f>COUNTIF(tbl_ManagerSurvey[EmployeeID],tbl_ManagerSurvey[[#This Row],[EmployeeID]])</f>
        <v>1</v>
      </c>
    </row>
    <row r="2699" spans="1:4" x14ac:dyDescent="0.25">
      <c r="A2699">
        <v>2698</v>
      </c>
      <c r="B2699">
        <v>4</v>
      </c>
      <c r="C2699">
        <v>3</v>
      </c>
      <c r="D2699">
        <f>COUNTIF(tbl_ManagerSurvey[EmployeeID],tbl_ManagerSurvey[[#This Row],[EmployeeID]])</f>
        <v>1</v>
      </c>
    </row>
    <row r="2700" spans="1:4" x14ac:dyDescent="0.25">
      <c r="A2700">
        <v>2699</v>
      </c>
      <c r="B2700">
        <v>3</v>
      </c>
      <c r="C2700">
        <v>3</v>
      </c>
      <c r="D2700">
        <f>COUNTIF(tbl_ManagerSurvey[EmployeeID],tbl_ManagerSurvey[[#This Row],[EmployeeID]])</f>
        <v>1</v>
      </c>
    </row>
    <row r="2701" spans="1:4" x14ac:dyDescent="0.25">
      <c r="A2701">
        <v>2700</v>
      </c>
      <c r="B2701">
        <v>4</v>
      </c>
      <c r="C2701">
        <v>3</v>
      </c>
      <c r="D2701">
        <f>COUNTIF(tbl_ManagerSurvey[EmployeeID],tbl_ManagerSurvey[[#This Row],[EmployeeID]])</f>
        <v>1</v>
      </c>
    </row>
    <row r="2702" spans="1:4" x14ac:dyDescent="0.25">
      <c r="A2702">
        <v>2701</v>
      </c>
      <c r="B2702">
        <v>3</v>
      </c>
      <c r="C2702">
        <v>3</v>
      </c>
      <c r="D2702">
        <f>COUNTIF(tbl_ManagerSurvey[EmployeeID],tbl_ManagerSurvey[[#This Row],[EmployeeID]])</f>
        <v>1</v>
      </c>
    </row>
    <row r="2703" spans="1:4" x14ac:dyDescent="0.25">
      <c r="A2703">
        <v>2702</v>
      </c>
      <c r="B2703">
        <v>3</v>
      </c>
      <c r="C2703">
        <v>3</v>
      </c>
      <c r="D2703">
        <f>COUNTIF(tbl_ManagerSurvey[EmployeeID],tbl_ManagerSurvey[[#This Row],[EmployeeID]])</f>
        <v>1</v>
      </c>
    </row>
    <row r="2704" spans="1:4" x14ac:dyDescent="0.25">
      <c r="A2704">
        <v>2703</v>
      </c>
      <c r="B2704">
        <v>2</v>
      </c>
      <c r="C2704">
        <v>3</v>
      </c>
      <c r="D2704">
        <f>COUNTIF(tbl_ManagerSurvey[EmployeeID],tbl_ManagerSurvey[[#This Row],[EmployeeID]])</f>
        <v>1</v>
      </c>
    </row>
    <row r="2705" spans="1:4" x14ac:dyDescent="0.25">
      <c r="A2705">
        <v>2704</v>
      </c>
      <c r="B2705">
        <v>3</v>
      </c>
      <c r="C2705">
        <v>3</v>
      </c>
      <c r="D2705">
        <f>COUNTIF(tbl_ManagerSurvey[EmployeeID],tbl_ManagerSurvey[[#This Row],[EmployeeID]])</f>
        <v>1</v>
      </c>
    </row>
    <row r="2706" spans="1:4" x14ac:dyDescent="0.25">
      <c r="A2706">
        <v>2705</v>
      </c>
      <c r="B2706">
        <v>3</v>
      </c>
      <c r="C2706">
        <v>3</v>
      </c>
      <c r="D2706">
        <f>COUNTIF(tbl_ManagerSurvey[EmployeeID],tbl_ManagerSurvey[[#This Row],[EmployeeID]])</f>
        <v>1</v>
      </c>
    </row>
    <row r="2707" spans="1:4" x14ac:dyDescent="0.25">
      <c r="A2707">
        <v>2706</v>
      </c>
      <c r="B2707">
        <v>3</v>
      </c>
      <c r="C2707">
        <v>3</v>
      </c>
      <c r="D2707">
        <f>COUNTIF(tbl_ManagerSurvey[EmployeeID],tbl_ManagerSurvey[[#This Row],[EmployeeID]])</f>
        <v>1</v>
      </c>
    </row>
    <row r="2708" spans="1:4" x14ac:dyDescent="0.25">
      <c r="A2708">
        <v>2707</v>
      </c>
      <c r="B2708">
        <v>1</v>
      </c>
      <c r="C2708">
        <v>3</v>
      </c>
      <c r="D2708">
        <f>COUNTIF(tbl_ManagerSurvey[EmployeeID],tbl_ManagerSurvey[[#This Row],[EmployeeID]])</f>
        <v>1</v>
      </c>
    </row>
    <row r="2709" spans="1:4" x14ac:dyDescent="0.25">
      <c r="A2709">
        <v>2708</v>
      </c>
      <c r="B2709">
        <v>3</v>
      </c>
      <c r="C2709">
        <v>3</v>
      </c>
      <c r="D2709">
        <f>COUNTIF(tbl_ManagerSurvey[EmployeeID],tbl_ManagerSurvey[[#This Row],[EmployeeID]])</f>
        <v>1</v>
      </c>
    </row>
    <row r="2710" spans="1:4" x14ac:dyDescent="0.25">
      <c r="A2710">
        <v>2709</v>
      </c>
      <c r="B2710">
        <v>3</v>
      </c>
      <c r="C2710">
        <v>3</v>
      </c>
      <c r="D2710">
        <f>COUNTIF(tbl_ManagerSurvey[EmployeeID],tbl_ManagerSurvey[[#This Row],[EmployeeID]])</f>
        <v>1</v>
      </c>
    </row>
    <row r="2711" spans="1:4" x14ac:dyDescent="0.25">
      <c r="A2711">
        <v>2710</v>
      </c>
      <c r="B2711">
        <v>2</v>
      </c>
      <c r="C2711">
        <v>4</v>
      </c>
      <c r="D2711">
        <f>COUNTIF(tbl_ManagerSurvey[EmployeeID],tbl_ManagerSurvey[[#This Row],[EmployeeID]])</f>
        <v>1</v>
      </c>
    </row>
    <row r="2712" spans="1:4" x14ac:dyDescent="0.25">
      <c r="A2712">
        <v>2711</v>
      </c>
      <c r="B2712">
        <v>3</v>
      </c>
      <c r="C2712">
        <v>3</v>
      </c>
      <c r="D2712">
        <f>COUNTIF(tbl_ManagerSurvey[EmployeeID],tbl_ManagerSurvey[[#This Row],[EmployeeID]])</f>
        <v>1</v>
      </c>
    </row>
    <row r="2713" spans="1:4" x14ac:dyDescent="0.25">
      <c r="A2713">
        <v>2712</v>
      </c>
      <c r="B2713">
        <v>1</v>
      </c>
      <c r="C2713">
        <v>3</v>
      </c>
      <c r="D2713">
        <f>COUNTIF(tbl_ManagerSurvey[EmployeeID],tbl_ManagerSurvey[[#This Row],[EmployeeID]])</f>
        <v>1</v>
      </c>
    </row>
    <row r="2714" spans="1:4" x14ac:dyDescent="0.25">
      <c r="A2714">
        <v>2713</v>
      </c>
      <c r="B2714">
        <v>3</v>
      </c>
      <c r="C2714">
        <v>3</v>
      </c>
      <c r="D2714">
        <f>COUNTIF(tbl_ManagerSurvey[EmployeeID],tbl_ManagerSurvey[[#This Row],[EmployeeID]])</f>
        <v>1</v>
      </c>
    </row>
    <row r="2715" spans="1:4" x14ac:dyDescent="0.25">
      <c r="A2715">
        <v>2714</v>
      </c>
      <c r="B2715">
        <v>3</v>
      </c>
      <c r="C2715">
        <v>4</v>
      </c>
      <c r="D2715">
        <f>COUNTIF(tbl_ManagerSurvey[EmployeeID],tbl_ManagerSurvey[[#This Row],[EmployeeID]])</f>
        <v>1</v>
      </c>
    </row>
    <row r="2716" spans="1:4" x14ac:dyDescent="0.25">
      <c r="A2716">
        <v>2715</v>
      </c>
      <c r="B2716">
        <v>3</v>
      </c>
      <c r="C2716">
        <v>3</v>
      </c>
      <c r="D2716">
        <f>COUNTIF(tbl_ManagerSurvey[EmployeeID],tbl_ManagerSurvey[[#This Row],[EmployeeID]])</f>
        <v>1</v>
      </c>
    </row>
    <row r="2717" spans="1:4" x14ac:dyDescent="0.25">
      <c r="A2717">
        <v>2716</v>
      </c>
      <c r="B2717">
        <v>3</v>
      </c>
      <c r="C2717">
        <v>3</v>
      </c>
      <c r="D2717">
        <f>COUNTIF(tbl_ManagerSurvey[EmployeeID],tbl_ManagerSurvey[[#This Row],[EmployeeID]])</f>
        <v>1</v>
      </c>
    </row>
    <row r="2718" spans="1:4" x14ac:dyDescent="0.25">
      <c r="A2718">
        <v>2717</v>
      </c>
      <c r="B2718">
        <v>2</v>
      </c>
      <c r="C2718">
        <v>3</v>
      </c>
      <c r="D2718">
        <f>COUNTIF(tbl_ManagerSurvey[EmployeeID],tbl_ManagerSurvey[[#This Row],[EmployeeID]])</f>
        <v>1</v>
      </c>
    </row>
    <row r="2719" spans="1:4" x14ac:dyDescent="0.25">
      <c r="A2719">
        <v>2718</v>
      </c>
      <c r="B2719">
        <v>2</v>
      </c>
      <c r="C2719">
        <v>3</v>
      </c>
      <c r="D2719">
        <f>COUNTIF(tbl_ManagerSurvey[EmployeeID],tbl_ManagerSurvey[[#This Row],[EmployeeID]])</f>
        <v>1</v>
      </c>
    </row>
    <row r="2720" spans="1:4" x14ac:dyDescent="0.25">
      <c r="A2720">
        <v>2719</v>
      </c>
      <c r="B2720">
        <v>2</v>
      </c>
      <c r="C2720">
        <v>3</v>
      </c>
      <c r="D2720">
        <f>COUNTIF(tbl_ManagerSurvey[EmployeeID],tbl_ManagerSurvey[[#This Row],[EmployeeID]])</f>
        <v>1</v>
      </c>
    </row>
    <row r="2721" spans="1:4" x14ac:dyDescent="0.25">
      <c r="A2721">
        <v>2720</v>
      </c>
      <c r="B2721">
        <v>3</v>
      </c>
      <c r="C2721">
        <v>3</v>
      </c>
      <c r="D2721">
        <f>COUNTIF(tbl_ManagerSurvey[EmployeeID],tbl_ManagerSurvey[[#This Row],[EmployeeID]])</f>
        <v>1</v>
      </c>
    </row>
    <row r="2722" spans="1:4" x14ac:dyDescent="0.25">
      <c r="A2722">
        <v>2721</v>
      </c>
      <c r="B2722">
        <v>2</v>
      </c>
      <c r="C2722">
        <v>3</v>
      </c>
      <c r="D2722">
        <f>COUNTIF(tbl_ManagerSurvey[EmployeeID],tbl_ManagerSurvey[[#This Row],[EmployeeID]])</f>
        <v>1</v>
      </c>
    </row>
    <row r="2723" spans="1:4" x14ac:dyDescent="0.25">
      <c r="A2723">
        <v>2722</v>
      </c>
      <c r="B2723">
        <v>2</v>
      </c>
      <c r="C2723">
        <v>3</v>
      </c>
      <c r="D2723">
        <f>COUNTIF(tbl_ManagerSurvey[EmployeeID],tbl_ManagerSurvey[[#This Row],[EmployeeID]])</f>
        <v>1</v>
      </c>
    </row>
    <row r="2724" spans="1:4" x14ac:dyDescent="0.25">
      <c r="A2724">
        <v>2723</v>
      </c>
      <c r="B2724">
        <v>3</v>
      </c>
      <c r="C2724">
        <v>3</v>
      </c>
      <c r="D2724">
        <f>COUNTIF(tbl_ManagerSurvey[EmployeeID],tbl_ManagerSurvey[[#This Row],[EmployeeID]])</f>
        <v>1</v>
      </c>
    </row>
    <row r="2725" spans="1:4" x14ac:dyDescent="0.25">
      <c r="A2725">
        <v>2724</v>
      </c>
      <c r="B2725">
        <v>2</v>
      </c>
      <c r="C2725">
        <v>3</v>
      </c>
      <c r="D2725">
        <f>COUNTIF(tbl_ManagerSurvey[EmployeeID],tbl_ManagerSurvey[[#This Row],[EmployeeID]])</f>
        <v>1</v>
      </c>
    </row>
    <row r="2726" spans="1:4" x14ac:dyDescent="0.25">
      <c r="A2726">
        <v>2725</v>
      </c>
      <c r="B2726">
        <v>3</v>
      </c>
      <c r="C2726">
        <v>3</v>
      </c>
      <c r="D2726">
        <f>COUNTIF(tbl_ManagerSurvey[EmployeeID],tbl_ManagerSurvey[[#This Row],[EmployeeID]])</f>
        <v>1</v>
      </c>
    </row>
    <row r="2727" spans="1:4" x14ac:dyDescent="0.25">
      <c r="A2727">
        <v>2726</v>
      </c>
      <c r="B2727">
        <v>3</v>
      </c>
      <c r="C2727">
        <v>4</v>
      </c>
      <c r="D2727">
        <f>COUNTIF(tbl_ManagerSurvey[EmployeeID],tbl_ManagerSurvey[[#This Row],[EmployeeID]])</f>
        <v>1</v>
      </c>
    </row>
    <row r="2728" spans="1:4" x14ac:dyDescent="0.25">
      <c r="A2728">
        <v>2727</v>
      </c>
      <c r="B2728">
        <v>1</v>
      </c>
      <c r="C2728">
        <v>3</v>
      </c>
      <c r="D2728">
        <f>COUNTIF(tbl_ManagerSurvey[EmployeeID],tbl_ManagerSurvey[[#This Row],[EmployeeID]])</f>
        <v>1</v>
      </c>
    </row>
    <row r="2729" spans="1:4" x14ac:dyDescent="0.25">
      <c r="A2729">
        <v>2728</v>
      </c>
      <c r="B2729">
        <v>3</v>
      </c>
      <c r="C2729">
        <v>3</v>
      </c>
      <c r="D2729">
        <f>COUNTIF(tbl_ManagerSurvey[EmployeeID],tbl_ManagerSurvey[[#This Row],[EmployeeID]])</f>
        <v>1</v>
      </c>
    </row>
    <row r="2730" spans="1:4" x14ac:dyDescent="0.25">
      <c r="A2730">
        <v>2729</v>
      </c>
      <c r="B2730">
        <v>2</v>
      </c>
      <c r="C2730">
        <v>3</v>
      </c>
      <c r="D2730">
        <f>COUNTIF(tbl_ManagerSurvey[EmployeeID],tbl_ManagerSurvey[[#This Row],[EmployeeID]])</f>
        <v>1</v>
      </c>
    </row>
    <row r="2731" spans="1:4" x14ac:dyDescent="0.25">
      <c r="A2731">
        <v>2730</v>
      </c>
      <c r="B2731">
        <v>2</v>
      </c>
      <c r="C2731">
        <v>3</v>
      </c>
      <c r="D2731">
        <f>COUNTIF(tbl_ManagerSurvey[EmployeeID],tbl_ManagerSurvey[[#This Row],[EmployeeID]])</f>
        <v>1</v>
      </c>
    </row>
    <row r="2732" spans="1:4" x14ac:dyDescent="0.25">
      <c r="A2732">
        <v>2731</v>
      </c>
      <c r="B2732">
        <v>3</v>
      </c>
      <c r="C2732">
        <v>3</v>
      </c>
      <c r="D2732">
        <f>COUNTIF(tbl_ManagerSurvey[EmployeeID],tbl_ManagerSurvey[[#This Row],[EmployeeID]])</f>
        <v>1</v>
      </c>
    </row>
    <row r="2733" spans="1:4" x14ac:dyDescent="0.25">
      <c r="A2733">
        <v>2732</v>
      </c>
      <c r="B2733">
        <v>3</v>
      </c>
      <c r="C2733">
        <v>3</v>
      </c>
      <c r="D2733">
        <f>COUNTIF(tbl_ManagerSurvey[EmployeeID],tbl_ManagerSurvey[[#This Row],[EmployeeID]])</f>
        <v>1</v>
      </c>
    </row>
    <row r="2734" spans="1:4" x14ac:dyDescent="0.25">
      <c r="A2734">
        <v>2733</v>
      </c>
      <c r="B2734">
        <v>1</v>
      </c>
      <c r="C2734">
        <v>3</v>
      </c>
      <c r="D2734">
        <f>COUNTIF(tbl_ManagerSurvey[EmployeeID],tbl_ManagerSurvey[[#This Row],[EmployeeID]])</f>
        <v>1</v>
      </c>
    </row>
    <row r="2735" spans="1:4" x14ac:dyDescent="0.25">
      <c r="A2735">
        <v>2734</v>
      </c>
      <c r="B2735">
        <v>3</v>
      </c>
      <c r="C2735">
        <v>4</v>
      </c>
      <c r="D2735">
        <f>COUNTIF(tbl_ManagerSurvey[EmployeeID],tbl_ManagerSurvey[[#This Row],[EmployeeID]])</f>
        <v>1</v>
      </c>
    </row>
    <row r="2736" spans="1:4" x14ac:dyDescent="0.25">
      <c r="A2736">
        <v>2735</v>
      </c>
      <c r="B2736">
        <v>3</v>
      </c>
      <c r="C2736">
        <v>3</v>
      </c>
      <c r="D2736">
        <f>COUNTIF(tbl_ManagerSurvey[EmployeeID],tbl_ManagerSurvey[[#This Row],[EmployeeID]])</f>
        <v>1</v>
      </c>
    </row>
    <row r="2737" spans="1:4" x14ac:dyDescent="0.25">
      <c r="A2737">
        <v>2736</v>
      </c>
      <c r="B2737">
        <v>3</v>
      </c>
      <c r="C2737">
        <v>3</v>
      </c>
      <c r="D2737">
        <f>COUNTIF(tbl_ManagerSurvey[EmployeeID],tbl_ManagerSurvey[[#This Row],[EmployeeID]])</f>
        <v>1</v>
      </c>
    </row>
    <row r="2738" spans="1:4" x14ac:dyDescent="0.25">
      <c r="A2738">
        <v>2737</v>
      </c>
      <c r="B2738">
        <v>3</v>
      </c>
      <c r="C2738">
        <v>4</v>
      </c>
      <c r="D2738">
        <f>COUNTIF(tbl_ManagerSurvey[EmployeeID],tbl_ManagerSurvey[[#This Row],[EmployeeID]])</f>
        <v>1</v>
      </c>
    </row>
    <row r="2739" spans="1:4" x14ac:dyDescent="0.25">
      <c r="A2739">
        <v>2738</v>
      </c>
      <c r="B2739">
        <v>3</v>
      </c>
      <c r="C2739">
        <v>3</v>
      </c>
      <c r="D2739">
        <f>COUNTIF(tbl_ManagerSurvey[EmployeeID],tbl_ManagerSurvey[[#This Row],[EmployeeID]])</f>
        <v>1</v>
      </c>
    </row>
    <row r="2740" spans="1:4" x14ac:dyDescent="0.25">
      <c r="A2740">
        <v>2739</v>
      </c>
      <c r="B2740">
        <v>3</v>
      </c>
      <c r="C2740">
        <v>4</v>
      </c>
      <c r="D2740">
        <f>COUNTIF(tbl_ManagerSurvey[EmployeeID],tbl_ManagerSurvey[[#This Row],[EmployeeID]])</f>
        <v>1</v>
      </c>
    </row>
    <row r="2741" spans="1:4" x14ac:dyDescent="0.25">
      <c r="A2741">
        <v>2740</v>
      </c>
      <c r="B2741">
        <v>2</v>
      </c>
      <c r="C2741">
        <v>3</v>
      </c>
      <c r="D2741">
        <f>COUNTIF(tbl_ManagerSurvey[EmployeeID],tbl_ManagerSurvey[[#This Row],[EmployeeID]])</f>
        <v>1</v>
      </c>
    </row>
    <row r="2742" spans="1:4" x14ac:dyDescent="0.25">
      <c r="A2742">
        <v>2741</v>
      </c>
      <c r="B2742">
        <v>3</v>
      </c>
      <c r="C2742">
        <v>3</v>
      </c>
      <c r="D2742">
        <f>COUNTIF(tbl_ManagerSurvey[EmployeeID],tbl_ManagerSurvey[[#This Row],[EmployeeID]])</f>
        <v>1</v>
      </c>
    </row>
    <row r="2743" spans="1:4" x14ac:dyDescent="0.25">
      <c r="A2743">
        <v>2742</v>
      </c>
      <c r="B2743">
        <v>3</v>
      </c>
      <c r="C2743">
        <v>3</v>
      </c>
      <c r="D2743">
        <f>COUNTIF(tbl_ManagerSurvey[EmployeeID],tbl_ManagerSurvey[[#This Row],[EmployeeID]])</f>
        <v>1</v>
      </c>
    </row>
    <row r="2744" spans="1:4" x14ac:dyDescent="0.25">
      <c r="A2744">
        <v>2743</v>
      </c>
      <c r="B2744">
        <v>3</v>
      </c>
      <c r="C2744">
        <v>3</v>
      </c>
      <c r="D2744">
        <f>COUNTIF(tbl_ManagerSurvey[EmployeeID],tbl_ManagerSurvey[[#This Row],[EmployeeID]])</f>
        <v>1</v>
      </c>
    </row>
    <row r="2745" spans="1:4" x14ac:dyDescent="0.25">
      <c r="A2745">
        <v>2744</v>
      </c>
      <c r="B2745">
        <v>3</v>
      </c>
      <c r="C2745">
        <v>3</v>
      </c>
      <c r="D2745">
        <f>COUNTIF(tbl_ManagerSurvey[EmployeeID],tbl_ManagerSurvey[[#This Row],[EmployeeID]])</f>
        <v>1</v>
      </c>
    </row>
    <row r="2746" spans="1:4" x14ac:dyDescent="0.25">
      <c r="A2746">
        <v>2745</v>
      </c>
      <c r="B2746">
        <v>3</v>
      </c>
      <c r="C2746">
        <v>3</v>
      </c>
      <c r="D2746">
        <f>COUNTIF(tbl_ManagerSurvey[EmployeeID],tbl_ManagerSurvey[[#This Row],[EmployeeID]])</f>
        <v>1</v>
      </c>
    </row>
    <row r="2747" spans="1:4" x14ac:dyDescent="0.25">
      <c r="A2747">
        <v>2746</v>
      </c>
      <c r="B2747">
        <v>3</v>
      </c>
      <c r="C2747">
        <v>3</v>
      </c>
      <c r="D2747">
        <f>COUNTIF(tbl_ManagerSurvey[EmployeeID],tbl_ManagerSurvey[[#This Row],[EmployeeID]])</f>
        <v>1</v>
      </c>
    </row>
    <row r="2748" spans="1:4" x14ac:dyDescent="0.25">
      <c r="A2748">
        <v>2747</v>
      </c>
      <c r="B2748">
        <v>3</v>
      </c>
      <c r="C2748">
        <v>3</v>
      </c>
      <c r="D2748">
        <f>COUNTIF(tbl_ManagerSurvey[EmployeeID],tbl_ManagerSurvey[[#This Row],[EmployeeID]])</f>
        <v>1</v>
      </c>
    </row>
    <row r="2749" spans="1:4" x14ac:dyDescent="0.25">
      <c r="A2749">
        <v>2748</v>
      </c>
      <c r="B2749">
        <v>3</v>
      </c>
      <c r="C2749">
        <v>3</v>
      </c>
      <c r="D2749">
        <f>COUNTIF(tbl_ManagerSurvey[EmployeeID],tbl_ManagerSurvey[[#This Row],[EmployeeID]])</f>
        <v>1</v>
      </c>
    </row>
    <row r="2750" spans="1:4" x14ac:dyDescent="0.25">
      <c r="A2750">
        <v>2749</v>
      </c>
      <c r="B2750">
        <v>3</v>
      </c>
      <c r="C2750">
        <v>3</v>
      </c>
      <c r="D2750">
        <f>COUNTIF(tbl_ManagerSurvey[EmployeeID],tbl_ManagerSurvey[[#This Row],[EmployeeID]])</f>
        <v>1</v>
      </c>
    </row>
    <row r="2751" spans="1:4" x14ac:dyDescent="0.25">
      <c r="A2751">
        <v>2750</v>
      </c>
      <c r="B2751">
        <v>3</v>
      </c>
      <c r="C2751">
        <v>3</v>
      </c>
      <c r="D2751">
        <f>COUNTIF(tbl_ManagerSurvey[EmployeeID],tbl_ManagerSurvey[[#This Row],[EmployeeID]])</f>
        <v>1</v>
      </c>
    </row>
    <row r="2752" spans="1:4" x14ac:dyDescent="0.25">
      <c r="A2752">
        <v>2751</v>
      </c>
      <c r="B2752">
        <v>3</v>
      </c>
      <c r="C2752">
        <v>3</v>
      </c>
      <c r="D2752">
        <f>COUNTIF(tbl_ManagerSurvey[EmployeeID],tbl_ManagerSurvey[[#This Row],[EmployeeID]])</f>
        <v>1</v>
      </c>
    </row>
    <row r="2753" spans="1:4" x14ac:dyDescent="0.25">
      <c r="A2753">
        <v>2752</v>
      </c>
      <c r="B2753">
        <v>4</v>
      </c>
      <c r="C2753">
        <v>3</v>
      </c>
      <c r="D2753">
        <f>COUNTIF(tbl_ManagerSurvey[EmployeeID],tbl_ManagerSurvey[[#This Row],[EmployeeID]])</f>
        <v>1</v>
      </c>
    </row>
    <row r="2754" spans="1:4" x14ac:dyDescent="0.25">
      <c r="A2754">
        <v>2753</v>
      </c>
      <c r="B2754">
        <v>2</v>
      </c>
      <c r="C2754">
        <v>3</v>
      </c>
      <c r="D2754">
        <f>COUNTIF(tbl_ManagerSurvey[EmployeeID],tbl_ManagerSurvey[[#This Row],[EmployeeID]])</f>
        <v>1</v>
      </c>
    </row>
    <row r="2755" spans="1:4" x14ac:dyDescent="0.25">
      <c r="A2755">
        <v>2754</v>
      </c>
      <c r="B2755">
        <v>3</v>
      </c>
      <c r="C2755">
        <v>3</v>
      </c>
      <c r="D2755">
        <f>COUNTIF(tbl_ManagerSurvey[EmployeeID],tbl_ManagerSurvey[[#This Row],[EmployeeID]])</f>
        <v>1</v>
      </c>
    </row>
    <row r="2756" spans="1:4" x14ac:dyDescent="0.25">
      <c r="A2756">
        <v>2755</v>
      </c>
      <c r="B2756">
        <v>1</v>
      </c>
      <c r="C2756">
        <v>4</v>
      </c>
      <c r="D2756">
        <f>COUNTIF(tbl_ManagerSurvey[EmployeeID],tbl_ManagerSurvey[[#This Row],[EmployeeID]])</f>
        <v>1</v>
      </c>
    </row>
    <row r="2757" spans="1:4" x14ac:dyDescent="0.25">
      <c r="A2757">
        <v>2756</v>
      </c>
      <c r="B2757">
        <v>2</v>
      </c>
      <c r="C2757">
        <v>3</v>
      </c>
      <c r="D2757">
        <f>COUNTIF(tbl_ManagerSurvey[EmployeeID],tbl_ManagerSurvey[[#This Row],[EmployeeID]])</f>
        <v>1</v>
      </c>
    </row>
    <row r="2758" spans="1:4" x14ac:dyDescent="0.25">
      <c r="A2758">
        <v>2757</v>
      </c>
      <c r="B2758">
        <v>3</v>
      </c>
      <c r="C2758">
        <v>3</v>
      </c>
      <c r="D2758">
        <f>COUNTIF(tbl_ManagerSurvey[EmployeeID],tbl_ManagerSurvey[[#This Row],[EmployeeID]])</f>
        <v>1</v>
      </c>
    </row>
    <row r="2759" spans="1:4" x14ac:dyDescent="0.25">
      <c r="A2759">
        <v>2758</v>
      </c>
      <c r="B2759">
        <v>3</v>
      </c>
      <c r="C2759">
        <v>3</v>
      </c>
      <c r="D2759">
        <f>COUNTIF(tbl_ManagerSurvey[EmployeeID],tbl_ManagerSurvey[[#This Row],[EmployeeID]])</f>
        <v>1</v>
      </c>
    </row>
    <row r="2760" spans="1:4" x14ac:dyDescent="0.25">
      <c r="A2760">
        <v>2759</v>
      </c>
      <c r="B2760">
        <v>4</v>
      </c>
      <c r="C2760">
        <v>3</v>
      </c>
      <c r="D2760">
        <f>COUNTIF(tbl_ManagerSurvey[EmployeeID],tbl_ManagerSurvey[[#This Row],[EmployeeID]])</f>
        <v>1</v>
      </c>
    </row>
    <row r="2761" spans="1:4" x14ac:dyDescent="0.25">
      <c r="A2761">
        <v>2760</v>
      </c>
      <c r="B2761">
        <v>1</v>
      </c>
      <c r="C2761">
        <v>3</v>
      </c>
      <c r="D2761">
        <f>COUNTIF(tbl_ManagerSurvey[EmployeeID],tbl_ManagerSurvey[[#This Row],[EmployeeID]])</f>
        <v>1</v>
      </c>
    </row>
    <row r="2762" spans="1:4" x14ac:dyDescent="0.25">
      <c r="A2762">
        <v>2761</v>
      </c>
      <c r="B2762">
        <v>3</v>
      </c>
      <c r="C2762">
        <v>3</v>
      </c>
      <c r="D2762">
        <f>COUNTIF(tbl_ManagerSurvey[EmployeeID],tbl_ManagerSurvey[[#This Row],[EmployeeID]])</f>
        <v>1</v>
      </c>
    </row>
    <row r="2763" spans="1:4" x14ac:dyDescent="0.25">
      <c r="A2763">
        <v>2762</v>
      </c>
      <c r="B2763">
        <v>3</v>
      </c>
      <c r="C2763">
        <v>3</v>
      </c>
      <c r="D2763">
        <f>COUNTIF(tbl_ManagerSurvey[EmployeeID],tbl_ManagerSurvey[[#This Row],[EmployeeID]])</f>
        <v>1</v>
      </c>
    </row>
    <row r="2764" spans="1:4" x14ac:dyDescent="0.25">
      <c r="A2764">
        <v>2763</v>
      </c>
      <c r="B2764">
        <v>3</v>
      </c>
      <c r="C2764">
        <v>3</v>
      </c>
      <c r="D2764">
        <f>COUNTIF(tbl_ManagerSurvey[EmployeeID],tbl_ManagerSurvey[[#This Row],[EmployeeID]])</f>
        <v>1</v>
      </c>
    </row>
    <row r="2765" spans="1:4" x14ac:dyDescent="0.25">
      <c r="A2765">
        <v>2764</v>
      </c>
      <c r="B2765">
        <v>3</v>
      </c>
      <c r="C2765">
        <v>3</v>
      </c>
      <c r="D2765">
        <f>COUNTIF(tbl_ManagerSurvey[EmployeeID],tbl_ManagerSurvey[[#This Row],[EmployeeID]])</f>
        <v>1</v>
      </c>
    </row>
    <row r="2766" spans="1:4" x14ac:dyDescent="0.25">
      <c r="A2766">
        <v>2765</v>
      </c>
      <c r="B2766">
        <v>3</v>
      </c>
      <c r="C2766">
        <v>3</v>
      </c>
      <c r="D2766">
        <f>COUNTIF(tbl_ManagerSurvey[EmployeeID],tbl_ManagerSurvey[[#This Row],[EmployeeID]])</f>
        <v>1</v>
      </c>
    </row>
    <row r="2767" spans="1:4" x14ac:dyDescent="0.25">
      <c r="A2767">
        <v>2766</v>
      </c>
      <c r="B2767">
        <v>4</v>
      </c>
      <c r="C2767">
        <v>3</v>
      </c>
      <c r="D2767">
        <f>COUNTIF(tbl_ManagerSurvey[EmployeeID],tbl_ManagerSurvey[[#This Row],[EmployeeID]])</f>
        <v>1</v>
      </c>
    </row>
    <row r="2768" spans="1:4" x14ac:dyDescent="0.25">
      <c r="A2768">
        <v>2767</v>
      </c>
      <c r="B2768">
        <v>3</v>
      </c>
      <c r="C2768">
        <v>3</v>
      </c>
      <c r="D2768">
        <f>COUNTIF(tbl_ManagerSurvey[EmployeeID],tbl_ManagerSurvey[[#This Row],[EmployeeID]])</f>
        <v>1</v>
      </c>
    </row>
    <row r="2769" spans="1:4" x14ac:dyDescent="0.25">
      <c r="A2769">
        <v>2768</v>
      </c>
      <c r="B2769">
        <v>3</v>
      </c>
      <c r="C2769">
        <v>3</v>
      </c>
      <c r="D2769">
        <f>COUNTIF(tbl_ManagerSurvey[EmployeeID],tbl_ManagerSurvey[[#This Row],[EmployeeID]])</f>
        <v>1</v>
      </c>
    </row>
    <row r="2770" spans="1:4" x14ac:dyDescent="0.25">
      <c r="A2770">
        <v>2769</v>
      </c>
      <c r="B2770">
        <v>3</v>
      </c>
      <c r="C2770">
        <v>4</v>
      </c>
      <c r="D2770">
        <f>COUNTIF(tbl_ManagerSurvey[EmployeeID],tbl_ManagerSurvey[[#This Row],[EmployeeID]])</f>
        <v>1</v>
      </c>
    </row>
    <row r="2771" spans="1:4" x14ac:dyDescent="0.25">
      <c r="A2771">
        <v>2770</v>
      </c>
      <c r="B2771">
        <v>2</v>
      </c>
      <c r="C2771">
        <v>3</v>
      </c>
      <c r="D2771">
        <f>COUNTIF(tbl_ManagerSurvey[EmployeeID],tbl_ManagerSurvey[[#This Row],[EmployeeID]])</f>
        <v>1</v>
      </c>
    </row>
    <row r="2772" spans="1:4" x14ac:dyDescent="0.25">
      <c r="A2772">
        <v>2771</v>
      </c>
      <c r="B2772">
        <v>4</v>
      </c>
      <c r="C2772">
        <v>4</v>
      </c>
      <c r="D2772">
        <f>COUNTIF(tbl_ManagerSurvey[EmployeeID],tbl_ManagerSurvey[[#This Row],[EmployeeID]])</f>
        <v>1</v>
      </c>
    </row>
    <row r="2773" spans="1:4" x14ac:dyDescent="0.25">
      <c r="A2773">
        <v>2772</v>
      </c>
      <c r="B2773">
        <v>3</v>
      </c>
      <c r="C2773">
        <v>4</v>
      </c>
      <c r="D2773">
        <f>COUNTIF(tbl_ManagerSurvey[EmployeeID],tbl_ManagerSurvey[[#This Row],[EmployeeID]])</f>
        <v>1</v>
      </c>
    </row>
    <row r="2774" spans="1:4" x14ac:dyDescent="0.25">
      <c r="A2774">
        <v>2773</v>
      </c>
      <c r="B2774">
        <v>2</v>
      </c>
      <c r="C2774">
        <v>3</v>
      </c>
      <c r="D2774">
        <f>COUNTIF(tbl_ManagerSurvey[EmployeeID],tbl_ManagerSurvey[[#This Row],[EmployeeID]])</f>
        <v>1</v>
      </c>
    </row>
    <row r="2775" spans="1:4" x14ac:dyDescent="0.25">
      <c r="A2775">
        <v>2774</v>
      </c>
      <c r="B2775">
        <v>3</v>
      </c>
      <c r="C2775">
        <v>3</v>
      </c>
      <c r="D2775">
        <f>COUNTIF(tbl_ManagerSurvey[EmployeeID],tbl_ManagerSurvey[[#This Row],[EmployeeID]])</f>
        <v>1</v>
      </c>
    </row>
    <row r="2776" spans="1:4" x14ac:dyDescent="0.25">
      <c r="A2776">
        <v>2775</v>
      </c>
      <c r="B2776">
        <v>3</v>
      </c>
      <c r="C2776">
        <v>3</v>
      </c>
      <c r="D2776">
        <f>COUNTIF(tbl_ManagerSurvey[EmployeeID],tbl_ManagerSurvey[[#This Row],[EmployeeID]])</f>
        <v>1</v>
      </c>
    </row>
    <row r="2777" spans="1:4" x14ac:dyDescent="0.25">
      <c r="A2777">
        <v>2776</v>
      </c>
      <c r="B2777">
        <v>3</v>
      </c>
      <c r="C2777">
        <v>3</v>
      </c>
      <c r="D2777">
        <f>COUNTIF(tbl_ManagerSurvey[EmployeeID],tbl_ManagerSurvey[[#This Row],[EmployeeID]])</f>
        <v>1</v>
      </c>
    </row>
    <row r="2778" spans="1:4" x14ac:dyDescent="0.25">
      <c r="A2778">
        <v>2777</v>
      </c>
      <c r="B2778">
        <v>2</v>
      </c>
      <c r="C2778">
        <v>3</v>
      </c>
      <c r="D2778">
        <f>COUNTIF(tbl_ManagerSurvey[EmployeeID],tbl_ManagerSurvey[[#This Row],[EmployeeID]])</f>
        <v>1</v>
      </c>
    </row>
    <row r="2779" spans="1:4" x14ac:dyDescent="0.25">
      <c r="A2779">
        <v>2778</v>
      </c>
      <c r="B2779">
        <v>2</v>
      </c>
      <c r="C2779">
        <v>4</v>
      </c>
      <c r="D2779">
        <f>COUNTIF(tbl_ManagerSurvey[EmployeeID],tbl_ManagerSurvey[[#This Row],[EmployeeID]])</f>
        <v>1</v>
      </c>
    </row>
    <row r="2780" spans="1:4" x14ac:dyDescent="0.25">
      <c r="A2780">
        <v>2779</v>
      </c>
      <c r="B2780">
        <v>3</v>
      </c>
      <c r="C2780">
        <v>4</v>
      </c>
      <c r="D2780">
        <f>COUNTIF(tbl_ManagerSurvey[EmployeeID],tbl_ManagerSurvey[[#This Row],[EmployeeID]])</f>
        <v>1</v>
      </c>
    </row>
    <row r="2781" spans="1:4" x14ac:dyDescent="0.25">
      <c r="A2781">
        <v>2780</v>
      </c>
      <c r="B2781">
        <v>2</v>
      </c>
      <c r="C2781">
        <v>3</v>
      </c>
      <c r="D2781">
        <f>COUNTIF(tbl_ManagerSurvey[EmployeeID],tbl_ManagerSurvey[[#This Row],[EmployeeID]])</f>
        <v>1</v>
      </c>
    </row>
    <row r="2782" spans="1:4" x14ac:dyDescent="0.25">
      <c r="A2782">
        <v>2781</v>
      </c>
      <c r="B2782">
        <v>4</v>
      </c>
      <c r="C2782">
        <v>3</v>
      </c>
      <c r="D2782">
        <f>COUNTIF(tbl_ManagerSurvey[EmployeeID],tbl_ManagerSurvey[[#This Row],[EmployeeID]])</f>
        <v>1</v>
      </c>
    </row>
    <row r="2783" spans="1:4" x14ac:dyDescent="0.25">
      <c r="A2783">
        <v>2782</v>
      </c>
      <c r="B2783">
        <v>2</v>
      </c>
      <c r="C2783">
        <v>3</v>
      </c>
      <c r="D2783">
        <f>COUNTIF(tbl_ManagerSurvey[EmployeeID],tbl_ManagerSurvey[[#This Row],[EmployeeID]])</f>
        <v>1</v>
      </c>
    </row>
    <row r="2784" spans="1:4" x14ac:dyDescent="0.25">
      <c r="A2784">
        <v>2783</v>
      </c>
      <c r="B2784">
        <v>3</v>
      </c>
      <c r="C2784">
        <v>3</v>
      </c>
      <c r="D2784">
        <f>COUNTIF(tbl_ManagerSurvey[EmployeeID],tbl_ManagerSurvey[[#This Row],[EmployeeID]])</f>
        <v>1</v>
      </c>
    </row>
    <row r="2785" spans="1:4" x14ac:dyDescent="0.25">
      <c r="A2785">
        <v>2784</v>
      </c>
      <c r="B2785">
        <v>2</v>
      </c>
      <c r="C2785">
        <v>3</v>
      </c>
      <c r="D2785">
        <f>COUNTIF(tbl_ManagerSurvey[EmployeeID],tbl_ManagerSurvey[[#This Row],[EmployeeID]])</f>
        <v>1</v>
      </c>
    </row>
    <row r="2786" spans="1:4" x14ac:dyDescent="0.25">
      <c r="A2786">
        <v>2785</v>
      </c>
      <c r="B2786">
        <v>3</v>
      </c>
      <c r="C2786">
        <v>4</v>
      </c>
      <c r="D2786">
        <f>COUNTIF(tbl_ManagerSurvey[EmployeeID],tbl_ManagerSurvey[[#This Row],[EmployeeID]])</f>
        <v>1</v>
      </c>
    </row>
    <row r="2787" spans="1:4" x14ac:dyDescent="0.25">
      <c r="A2787">
        <v>2786</v>
      </c>
      <c r="B2787">
        <v>2</v>
      </c>
      <c r="C2787">
        <v>4</v>
      </c>
      <c r="D2787">
        <f>COUNTIF(tbl_ManagerSurvey[EmployeeID],tbl_ManagerSurvey[[#This Row],[EmployeeID]])</f>
        <v>1</v>
      </c>
    </row>
    <row r="2788" spans="1:4" x14ac:dyDescent="0.25">
      <c r="A2788">
        <v>2787</v>
      </c>
      <c r="B2788">
        <v>3</v>
      </c>
      <c r="C2788">
        <v>4</v>
      </c>
      <c r="D2788">
        <f>COUNTIF(tbl_ManagerSurvey[EmployeeID],tbl_ManagerSurvey[[#This Row],[EmployeeID]])</f>
        <v>1</v>
      </c>
    </row>
    <row r="2789" spans="1:4" x14ac:dyDescent="0.25">
      <c r="A2789">
        <v>2788</v>
      </c>
      <c r="B2789">
        <v>3</v>
      </c>
      <c r="C2789">
        <v>3</v>
      </c>
      <c r="D2789">
        <f>COUNTIF(tbl_ManagerSurvey[EmployeeID],tbl_ManagerSurvey[[#This Row],[EmployeeID]])</f>
        <v>1</v>
      </c>
    </row>
    <row r="2790" spans="1:4" x14ac:dyDescent="0.25">
      <c r="A2790">
        <v>2789</v>
      </c>
      <c r="B2790">
        <v>2</v>
      </c>
      <c r="C2790">
        <v>3</v>
      </c>
      <c r="D2790">
        <f>COUNTIF(tbl_ManagerSurvey[EmployeeID],tbl_ManagerSurvey[[#This Row],[EmployeeID]])</f>
        <v>1</v>
      </c>
    </row>
    <row r="2791" spans="1:4" x14ac:dyDescent="0.25">
      <c r="A2791">
        <v>2790</v>
      </c>
      <c r="B2791">
        <v>2</v>
      </c>
      <c r="C2791">
        <v>3</v>
      </c>
      <c r="D2791">
        <f>COUNTIF(tbl_ManagerSurvey[EmployeeID],tbl_ManagerSurvey[[#This Row],[EmployeeID]])</f>
        <v>1</v>
      </c>
    </row>
    <row r="2792" spans="1:4" x14ac:dyDescent="0.25">
      <c r="A2792">
        <v>2791</v>
      </c>
      <c r="B2792">
        <v>3</v>
      </c>
      <c r="C2792">
        <v>4</v>
      </c>
      <c r="D2792">
        <f>COUNTIF(tbl_ManagerSurvey[EmployeeID],tbl_ManagerSurvey[[#This Row],[EmployeeID]])</f>
        <v>1</v>
      </c>
    </row>
    <row r="2793" spans="1:4" x14ac:dyDescent="0.25">
      <c r="A2793">
        <v>2792</v>
      </c>
      <c r="B2793">
        <v>3</v>
      </c>
      <c r="C2793">
        <v>3</v>
      </c>
      <c r="D2793">
        <f>COUNTIF(tbl_ManagerSurvey[EmployeeID],tbl_ManagerSurvey[[#This Row],[EmployeeID]])</f>
        <v>1</v>
      </c>
    </row>
    <row r="2794" spans="1:4" x14ac:dyDescent="0.25">
      <c r="A2794">
        <v>2793</v>
      </c>
      <c r="B2794">
        <v>3</v>
      </c>
      <c r="C2794">
        <v>3</v>
      </c>
      <c r="D2794">
        <f>COUNTIF(tbl_ManagerSurvey[EmployeeID],tbl_ManagerSurvey[[#This Row],[EmployeeID]])</f>
        <v>1</v>
      </c>
    </row>
    <row r="2795" spans="1:4" x14ac:dyDescent="0.25">
      <c r="A2795">
        <v>2794</v>
      </c>
      <c r="B2795">
        <v>3</v>
      </c>
      <c r="C2795">
        <v>3</v>
      </c>
      <c r="D2795">
        <f>COUNTIF(tbl_ManagerSurvey[EmployeeID],tbl_ManagerSurvey[[#This Row],[EmployeeID]])</f>
        <v>1</v>
      </c>
    </row>
    <row r="2796" spans="1:4" x14ac:dyDescent="0.25">
      <c r="A2796">
        <v>2795</v>
      </c>
      <c r="B2796">
        <v>3</v>
      </c>
      <c r="C2796">
        <v>3</v>
      </c>
      <c r="D2796">
        <f>COUNTIF(tbl_ManagerSurvey[EmployeeID],tbl_ManagerSurvey[[#This Row],[EmployeeID]])</f>
        <v>1</v>
      </c>
    </row>
    <row r="2797" spans="1:4" x14ac:dyDescent="0.25">
      <c r="A2797">
        <v>2796</v>
      </c>
      <c r="B2797">
        <v>3</v>
      </c>
      <c r="C2797">
        <v>3</v>
      </c>
      <c r="D2797">
        <f>COUNTIF(tbl_ManagerSurvey[EmployeeID],tbl_ManagerSurvey[[#This Row],[EmployeeID]])</f>
        <v>1</v>
      </c>
    </row>
    <row r="2798" spans="1:4" x14ac:dyDescent="0.25">
      <c r="A2798">
        <v>2797</v>
      </c>
      <c r="B2798">
        <v>3</v>
      </c>
      <c r="C2798">
        <v>3</v>
      </c>
      <c r="D2798">
        <f>COUNTIF(tbl_ManagerSurvey[EmployeeID],tbl_ManagerSurvey[[#This Row],[EmployeeID]])</f>
        <v>1</v>
      </c>
    </row>
    <row r="2799" spans="1:4" x14ac:dyDescent="0.25">
      <c r="A2799">
        <v>2798</v>
      </c>
      <c r="B2799">
        <v>3</v>
      </c>
      <c r="C2799">
        <v>3</v>
      </c>
      <c r="D2799">
        <f>COUNTIF(tbl_ManagerSurvey[EmployeeID],tbl_ManagerSurvey[[#This Row],[EmployeeID]])</f>
        <v>1</v>
      </c>
    </row>
    <row r="2800" spans="1:4" x14ac:dyDescent="0.25">
      <c r="A2800">
        <v>2799</v>
      </c>
      <c r="B2800">
        <v>3</v>
      </c>
      <c r="C2800">
        <v>4</v>
      </c>
      <c r="D2800">
        <f>COUNTIF(tbl_ManagerSurvey[EmployeeID],tbl_ManagerSurvey[[#This Row],[EmployeeID]])</f>
        <v>1</v>
      </c>
    </row>
    <row r="2801" spans="1:4" x14ac:dyDescent="0.25">
      <c r="A2801">
        <v>2800</v>
      </c>
      <c r="B2801">
        <v>3</v>
      </c>
      <c r="C2801">
        <v>3</v>
      </c>
      <c r="D2801">
        <f>COUNTIF(tbl_ManagerSurvey[EmployeeID],tbl_ManagerSurvey[[#This Row],[EmployeeID]])</f>
        <v>1</v>
      </c>
    </row>
    <row r="2802" spans="1:4" x14ac:dyDescent="0.25">
      <c r="A2802">
        <v>2801</v>
      </c>
      <c r="B2802">
        <v>3</v>
      </c>
      <c r="C2802">
        <v>3</v>
      </c>
      <c r="D2802">
        <f>COUNTIF(tbl_ManagerSurvey[EmployeeID],tbl_ManagerSurvey[[#This Row],[EmployeeID]])</f>
        <v>1</v>
      </c>
    </row>
    <row r="2803" spans="1:4" x14ac:dyDescent="0.25">
      <c r="A2803">
        <v>2802</v>
      </c>
      <c r="B2803">
        <v>3</v>
      </c>
      <c r="C2803">
        <v>3</v>
      </c>
      <c r="D2803">
        <f>COUNTIF(tbl_ManagerSurvey[EmployeeID],tbl_ManagerSurvey[[#This Row],[EmployeeID]])</f>
        <v>1</v>
      </c>
    </row>
    <row r="2804" spans="1:4" x14ac:dyDescent="0.25">
      <c r="A2804">
        <v>2803</v>
      </c>
      <c r="B2804">
        <v>3</v>
      </c>
      <c r="C2804">
        <v>4</v>
      </c>
      <c r="D2804">
        <f>COUNTIF(tbl_ManagerSurvey[EmployeeID],tbl_ManagerSurvey[[#This Row],[EmployeeID]])</f>
        <v>1</v>
      </c>
    </row>
    <row r="2805" spans="1:4" x14ac:dyDescent="0.25">
      <c r="A2805">
        <v>2804</v>
      </c>
      <c r="B2805">
        <v>3</v>
      </c>
      <c r="C2805">
        <v>4</v>
      </c>
      <c r="D2805">
        <f>COUNTIF(tbl_ManagerSurvey[EmployeeID],tbl_ManagerSurvey[[#This Row],[EmployeeID]])</f>
        <v>1</v>
      </c>
    </row>
    <row r="2806" spans="1:4" x14ac:dyDescent="0.25">
      <c r="A2806">
        <v>2805</v>
      </c>
      <c r="B2806">
        <v>1</v>
      </c>
      <c r="C2806">
        <v>3</v>
      </c>
      <c r="D2806">
        <f>COUNTIF(tbl_ManagerSurvey[EmployeeID],tbl_ManagerSurvey[[#This Row],[EmployeeID]])</f>
        <v>1</v>
      </c>
    </row>
    <row r="2807" spans="1:4" x14ac:dyDescent="0.25">
      <c r="A2807">
        <v>2806</v>
      </c>
      <c r="B2807">
        <v>3</v>
      </c>
      <c r="C2807">
        <v>3</v>
      </c>
      <c r="D2807">
        <f>COUNTIF(tbl_ManagerSurvey[EmployeeID],tbl_ManagerSurvey[[#This Row],[EmployeeID]])</f>
        <v>1</v>
      </c>
    </row>
    <row r="2808" spans="1:4" x14ac:dyDescent="0.25">
      <c r="A2808">
        <v>2807</v>
      </c>
      <c r="B2808">
        <v>3</v>
      </c>
      <c r="C2808">
        <v>4</v>
      </c>
      <c r="D2808">
        <f>COUNTIF(tbl_ManagerSurvey[EmployeeID],tbl_ManagerSurvey[[#This Row],[EmployeeID]])</f>
        <v>1</v>
      </c>
    </row>
    <row r="2809" spans="1:4" x14ac:dyDescent="0.25">
      <c r="A2809">
        <v>2808</v>
      </c>
      <c r="B2809">
        <v>2</v>
      </c>
      <c r="C2809">
        <v>3</v>
      </c>
      <c r="D2809">
        <f>COUNTIF(tbl_ManagerSurvey[EmployeeID],tbl_ManagerSurvey[[#This Row],[EmployeeID]])</f>
        <v>1</v>
      </c>
    </row>
    <row r="2810" spans="1:4" x14ac:dyDescent="0.25">
      <c r="A2810">
        <v>2809</v>
      </c>
      <c r="B2810">
        <v>2</v>
      </c>
      <c r="C2810">
        <v>3</v>
      </c>
      <c r="D2810">
        <f>COUNTIF(tbl_ManagerSurvey[EmployeeID],tbl_ManagerSurvey[[#This Row],[EmployeeID]])</f>
        <v>1</v>
      </c>
    </row>
    <row r="2811" spans="1:4" x14ac:dyDescent="0.25">
      <c r="A2811">
        <v>2810</v>
      </c>
      <c r="B2811">
        <v>3</v>
      </c>
      <c r="C2811">
        <v>4</v>
      </c>
      <c r="D2811">
        <f>COUNTIF(tbl_ManagerSurvey[EmployeeID],tbl_ManagerSurvey[[#This Row],[EmployeeID]])</f>
        <v>1</v>
      </c>
    </row>
    <row r="2812" spans="1:4" x14ac:dyDescent="0.25">
      <c r="A2812">
        <v>2811</v>
      </c>
      <c r="B2812">
        <v>3</v>
      </c>
      <c r="C2812">
        <v>3</v>
      </c>
      <c r="D2812">
        <f>COUNTIF(tbl_ManagerSurvey[EmployeeID],tbl_ManagerSurvey[[#This Row],[EmployeeID]])</f>
        <v>1</v>
      </c>
    </row>
    <row r="2813" spans="1:4" x14ac:dyDescent="0.25">
      <c r="A2813">
        <v>2812</v>
      </c>
      <c r="B2813">
        <v>2</v>
      </c>
      <c r="C2813">
        <v>3</v>
      </c>
      <c r="D2813">
        <f>COUNTIF(tbl_ManagerSurvey[EmployeeID],tbl_ManagerSurvey[[#This Row],[EmployeeID]])</f>
        <v>1</v>
      </c>
    </row>
    <row r="2814" spans="1:4" x14ac:dyDescent="0.25">
      <c r="A2814">
        <v>2813</v>
      </c>
      <c r="B2814">
        <v>4</v>
      </c>
      <c r="C2814">
        <v>3</v>
      </c>
      <c r="D2814">
        <f>COUNTIF(tbl_ManagerSurvey[EmployeeID],tbl_ManagerSurvey[[#This Row],[EmployeeID]])</f>
        <v>1</v>
      </c>
    </row>
    <row r="2815" spans="1:4" x14ac:dyDescent="0.25">
      <c r="A2815">
        <v>2814</v>
      </c>
      <c r="B2815">
        <v>4</v>
      </c>
      <c r="C2815">
        <v>3</v>
      </c>
      <c r="D2815">
        <f>COUNTIF(tbl_ManagerSurvey[EmployeeID],tbl_ManagerSurvey[[#This Row],[EmployeeID]])</f>
        <v>1</v>
      </c>
    </row>
    <row r="2816" spans="1:4" x14ac:dyDescent="0.25">
      <c r="A2816">
        <v>2815</v>
      </c>
      <c r="B2816">
        <v>2</v>
      </c>
      <c r="C2816">
        <v>4</v>
      </c>
      <c r="D2816">
        <f>COUNTIF(tbl_ManagerSurvey[EmployeeID],tbl_ManagerSurvey[[#This Row],[EmployeeID]])</f>
        <v>1</v>
      </c>
    </row>
    <row r="2817" spans="1:4" x14ac:dyDescent="0.25">
      <c r="A2817">
        <v>2816</v>
      </c>
      <c r="B2817">
        <v>1</v>
      </c>
      <c r="C2817">
        <v>3</v>
      </c>
      <c r="D2817">
        <f>COUNTIF(tbl_ManagerSurvey[EmployeeID],tbl_ManagerSurvey[[#This Row],[EmployeeID]])</f>
        <v>1</v>
      </c>
    </row>
    <row r="2818" spans="1:4" x14ac:dyDescent="0.25">
      <c r="A2818">
        <v>2817</v>
      </c>
      <c r="B2818">
        <v>4</v>
      </c>
      <c r="C2818">
        <v>3</v>
      </c>
      <c r="D2818">
        <f>COUNTIF(tbl_ManagerSurvey[EmployeeID],tbl_ManagerSurvey[[#This Row],[EmployeeID]])</f>
        <v>1</v>
      </c>
    </row>
    <row r="2819" spans="1:4" x14ac:dyDescent="0.25">
      <c r="A2819">
        <v>2818</v>
      </c>
      <c r="B2819">
        <v>4</v>
      </c>
      <c r="C2819">
        <v>4</v>
      </c>
      <c r="D2819">
        <f>COUNTIF(tbl_ManagerSurvey[EmployeeID],tbl_ManagerSurvey[[#This Row],[EmployeeID]])</f>
        <v>1</v>
      </c>
    </row>
    <row r="2820" spans="1:4" x14ac:dyDescent="0.25">
      <c r="A2820">
        <v>2819</v>
      </c>
      <c r="B2820">
        <v>4</v>
      </c>
      <c r="C2820">
        <v>3</v>
      </c>
      <c r="D2820">
        <f>COUNTIF(tbl_ManagerSurvey[EmployeeID],tbl_ManagerSurvey[[#This Row],[EmployeeID]])</f>
        <v>1</v>
      </c>
    </row>
    <row r="2821" spans="1:4" x14ac:dyDescent="0.25">
      <c r="A2821">
        <v>2820</v>
      </c>
      <c r="B2821">
        <v>4</v>
      </c>
      <c r="C2821">
        <v>3</v>
      </c>
      <c r="D2821">
        <f>COUNTIF(tbl_ManagerSurvey[EmployeeID],tbl_ManagerSurvey[[#This Row],[EmployeeID]])</f>
        <v>1</v>
      </c>
    </row>
    <row r="2822" spans="1:4" x14ac:dyDescent="0.25">
      <c r="A2822">
        <v>2821</v>
      </c>
      <c r="B2822">
        <v>2</v>
      </c>
      <c r="C2822">
        <v>3</v>
      </c>
      <c r="D2822">
        <f>COUNTIF(tbl_ManagerSurvey[EmployeeID],tbl_ManagerSurvey[[#This Row],[EmployeeID]])</f>
        <v>1</v>
      </c>
    </row>
    <row r="2823" spans="1:4" x14ac:dyDescent="0.25">
      <c r="A2823">
        <v>2822</v>
      </c>
      <c r="B2823">
        <v>3</v>
      </c>
      <c r="C2823">
        <v>3</v>
      </c>
      <c r="D2823">
        <f>COUNTIF(tbl_ManagerSurvey[EmployeeID],tbl_ManagerSurvey[[#This Row],[EmployeeID]])</f>
        <v>1</v>
      </c>
    </row>
    <row r="2824" spans="1:4" x14ac:dyDescent="0.25">
      <c r="A2824">
        <v>2823</v>
      </c>
      <c r="B2824">
        <v>2</v>
      </c>
      <c r="C2824">
        <v>3</v>
      </c>
      <c r="D2824">
        <f>COUNTIF(tbl_ManagerSurvey[EmployeeID],tbl_ManagerSurvey[[#This Row],[EmployeeID]])</f>
        <v>1</v>
      </c>
    </row>
    <row r="2825" spans="1:4" x14ac:dyDescent="0.25">
      <c r="A2825">
        <v>2824</v>
      </c>
      <c r="B2825">
        <v>3</v>
      </c>
      <c r="C2825">
        <v>4</v>
      </c>
      <c r="D2825">
        <f>COUNTIF(tbl_ManagerSurvey[EmployeeID],tbl_ManagerSurvey[[#This Row],[EmployeeID]])</f>
        <v>1</v>
      </c>
    </row>
    <row r="2826" spans="1:4" x14ac:dyDescent="0.25">
      <c r="A2826">
        <v>2825</v>
      </c>
      <c r="B2826">
        <v>3</v>
      </c>
      <c r="C2826">
        <v>3</v>
      </c>
      <c r="D2826">
        <f>COUNTIF(tbl_ManagerSurvey[EmployeeID],tbl_ManagerSurvey[[#This Row],[EmployeeID]])</f>
        <v>1</v>
      </c>
    </row>
    <row r="2827" spans="1:4" x14ac:dyDescent="0.25">
      <c r="A2827">
        <v>2826</v>
      </c>
      <c r="B2827">
        <v>4</v>
      </c>
      <c r="C2827">
        <v>3</v>
      </c>
      <c r="D2827">
        <f>COUNTIF(tbl_ManagerSurvey[EmployeeID],tbl_ManagerSurvey[[#This Row],[EmployeeID]])</f>
        <v>1</v>
      </c>
    </row>
    <row r="2828" spans="1:4" x14ac:dyDescent="0.25">
      <c r="A2828">
        <v>2827</v>
      </c>
      <c r="B2828">
        <v>3</v>
      </c>
      <c r="C2828">
        <v>4</v>
      </c>
      <c r="D2828">
        <f>COUNTIF(tbl_ManagerSurvey[EmployeeID],tbl_ManagerSurvey[[#This Row],[EmployeeID]])</f>
        <v>1</v>
      </c>
    </row>
    <row r="2829" spans="1:4" x14ac:dyDescent="0.25">
      <c r="A2829">
        <v>2828</v>
      </c>
      <c r="B2829">
        <v>3</v>
      </c>
      <c r="C2829">
        <v>3</v>
      </c>
      <c r="D2829">
        <f>COUNTIF(tbl_ManagerSurvey[EmployeeID],tbl_ManagerSurvey[[#This Row],[EmployeeID]])</f>
        <v>1</v>
      </c>
    </row>
    <row r="2830" spans="1:4" x14ac:dyDescent="0.25">
      <c r="A2830">
        <v>2829</v>
      </c>
      <c r="B2830">
        <v>3</v>
      </c>
      <c r="C2830">
        <v>3</v>
      </c>
      <c r="D2830">
        <f>COUNTIF(tbl_ManagerSurvey[EmployeeID],tbl_ManagerSurvey[[#This Row],[EmployeeID]])</f>
        <v>1</v>
      </c>
    </row>
    <row r="2831" spans="1:4" x14ac:dyDescent="0.25">
      <c r="A2831">
        <v>2830</v>
      </c>
      <c r="B2831">
        <v>2</v>
      </c>
      <c r="C2831">
        <v>3</v>
      </c>
      <c r="D2831">
        <f>COUNTIF(tbl_ManagerSurvey[EmployeeID],tbl_ManagerSurvey[[#This Row],[EmployeeID]])</f>
        <v>1</v>
      </c>
    </row>
    <row r="2832" spans="1:4" x14ac:dyDescent="0.25">
      <c r="A2832">
        <v>2831</v>
      </c>
      <c r="B2832">
        <v>4</v>
      </c>
      <c r="C2832">
        <v>3</v>
      </c>
      <c r="D2832">
        <f>COUNTIF(tbl_ManagerSurvey[EmployeeID],tbl_ManagerSurvey[[#This Row],[EmployeeID]])</f>
        <v>1</v>
      </c>
    </row>
    <row r="2833" spans="1:4" x14ac:dyDescent="0.25">
      <c r="A2833">
        <v>2832</v>
      </c>
      <c r="B2833">
        <v>2</v>
      </c>
      <c r="C2833">
        <v>3</v>
      </c>
      <c r="D2833">
        <f>COUNTIF(tbl_ManagerSurvey[EmployeeID],tbl_ManagerSurvey[[#This Row],[EmployeeID]])</f>
        <v>1</v>
      </c>
    </row>
    <row r="2834" spans="1:4" x14ac:dyDescent="0.25">
      <c r="A2834">
        <v>2833</v>
      </c>
      <c r="B2834">
        <v>3</v>
      </c>
      <c r="C2834">
        <v>3</v>
      </c>
      <c r="D2834">
        <f>COUNTIF(tbl_ManagerSurvey[EmployeeID],tbl_ManagerSurvey[[#This Row],[EmployeeID]])</f>
        <v>1</v>
      </c>
    </row>
    <row r="2835" spans="1:4" x14ac:dyDescent="0.25">
      <c r="A2835">
        <v>2834</v>
      </c>
      <c r="B2835">
        <v>3</v>
      </c>
      <c r="C2835">
        <v>3</v>
      </c>
      <c r="D2835">
        <f>COUNTIF(tbl_ManagerSurvey[EmployeeID],tbl_ManagerSurvey[[#This Row],[EmployeeID]])</f>
        <v>1</v>
      </c>
    </row>
    <row r="2836" spans="1:4" x14ac:dyDescent="0.25">
      <c r="A2836">
        <v>2835</v>
      </c>
      <c r="B2836">
        <v>2</v>
      </c>
      <c r="C2836">
        <v>3</v>
      </c>
      <c r="D2836">
        <f>COUNTIF(tbl_ManagerSurvey[EmployeeID],tbl_ManagerSurvey[[#This Row],[EmployeeID]])</f>
        <v>1</v>
      </c>
    </row>
    <row r="2837" spans="1:4" x14ac:dyDescent="0.25">
      <c r="A2837">
        <v>2836</v>
      </c>
      <c r="B2837">
        <v>3</v>
      </c>
      <c r="C2837">
        <v>3</v>
      </c>
      <c r="D2837">
        <f>COUNTIF(tbl_ManagerSurvey[EmployeeID],tbl_ManagerSurvey[[#This Row],[EmployeeID]])</f>
        <v>1</v>
      </c>
    </row>
    <row r="2838" spans="1:4" x14ac:dyDescent="0.25">
      <c r="A2838">
        <v>2837</v>
      </c>
      <c r="B2838">
        <v>1</v>
      </c>
      <c r="C2838">
        <v>3</v>
      </c>
      <c r="D2838">
        <f>COUNTIF(tbl_ManagerSurvey[EmployeeID],tbl_ManagerSurvey[[#This Row],[EmployeeID]])</f>
        <v>1</v>
      </c>
    </row>
    <row r="2839" spans="1:4" x14ac:dyDescent="0.25">
      <c r="A2839">
        <v>2838</v>
      </c>
      <c r="B2839">
        <v>4</v>
      </c>
      <c r="C2839">
        <v>3</v>
      </c>
      <c r="D2839">
        <f>COUNTIF(tbl_ManagerSurvey[EmployeeID],tbl_ManagerSurvey[[#This Row],[EmployeeID]])</f>
        <v>1</v>
      </c>
    </row>
    <row r="2840" spans="1:4" x14ac:dyDescent="0.25">
      <c r="A2840">
        <v>2839</v>
      </c>
      <c r="B2840">
        <v>3</v>
      </c>
      <c r="C2840">
        <v>3</v>
      </c>
      <c r="D2840">
        <f>COUNTIF(tbl_ManagerSurvey[EmployeeID],tbl_ManagerSurvey[[#This Row],[EmployeeID]])</f>
        <v>1</v>
      </c>
    </row>
    <row r="2841" spans="1:4" x14ac:dyDescent="0.25">
      <c r="A2841">
        <v>2840</v>
      </c>
      <c r="B2841">
        <v>1</v>
      </c>
      <c r="C2841">
        <v>3</v>
      </c>
      <c r="D2841">
        <f>COUNTIF(tbl_ManagerSurvey[EmployeeID],tbl_ManagerSurvey[[#This Row],[EmployeeID]])</f>
        <v>1</v>
      </c>
    </row>
    <row r="2842" spans="1:4" x14ac:dyDescent="0.25">
      <c r="A2842">
        <v>2841</v>
      </c>
      <c r="B2842">
        <v>3</v>
      </c>
      <c r="C2842">
        <v>3</v>
      </c>
      <c r="D2842">
        <f>COUNTIF(tbl_ManagerSurvey[EmployeeID],tbl_ManagerSurvey[[#This Row],[EmployeeID]])</f>
        <v>1</v>
      </c>
    </row>
    <row r="2843" spans="1:4" x14ac:dyDescent="0.25">
      <c r="A2843">
        <v>2842</v>
      </c>
      <c r="B2843">
        <v>3</v>
      </c>
      <c r="C2843">
        <v>3</v>
      </c>
      <c r="D2843">
        <f>COUNTIF(tbl_ManagerSurvey[EmployeeID],tbl_ManagerSurvey[[#This Row],[EmployeeID]])</f>
        <v>1</v>
      </c>
    </row>
    <row r="2844" spans="1:4" x14ac:dyDescent="0.25">
      <c r="A2844">
        <v>2843</v>
      </c>
      <c r="B2844">
        <v>3</v>
      </c>
      <c r="C2844">
        <v>4</v>
      </c>
      <c r="D2844">
        <f>COUNTIF(tbl_ManagerSurvey[EmployeeID],tbl_ManagerSurvey[[#This Row],[EmployeeID]])</f>
        <v>1</v>
      </c>
    </row>
    <row r="2845" spans="1:4" x14ac:dyDescent="0.25">
      <c r="A2845">
        <v>2844</v>
      </c>
      <c r="B2845">
        <v>4</v>
      </c>
      <c r="C2845">
        <v>3</v>
      </c>
      <c r="D2845">
        <f>COUNTIF(tbl_ManagerSurvey[EmployeeID],tbl_ManagerSurvey[[#This Row],[EmployeeID]])</f>
        <v>1</v>
      </c>
    </row>
    <row r="2846" spans="1:4" x14ac:dyDescent="0.25">
      <c r="A2846">
        <v>2845</v>
      </c>
      <c r="B2846">
        <v>2</v>
      </c>
      <c r="C2846">
        <v>3</v>
      </c>
      <c r="D2846">
        <f>COUNTIF(tbl_ManagerSurvey[EmployeeID],tbl_ManagerSurvey[[#This Row],[EmployeeID]])</f>
        <v>1</v>
      </c>
    </row>
    <row r="2847" spans="1:4" x14ac:dyDescent="0.25">
      <c r="A2847">
        <v>2846</v>
      </c>
      <c r="B2847">
        <v>3</v>
      </c>
      <c r="C2847">
        <v>3</v>
      </c>
      <c r="D2847">
        <f>COUNTIF(tbl_ManagerSurvey[EmployeeID],tbl_ManagerSurvey[[#This Row],[EmployeeID]])</f>
        <v>1</v>
      </c>
    </row>
    <row r="2848" spans="1:4" x14ac:dyDescent="0.25">
      <c r="A2848">
        <v>2847</v>
      </c>
      <c r="B2848">
        <v>3</v>
      </c>
      <c r="C2848">
        <v>3</v>
      </c>
      <c r="D2848">
        <f>COUNTIF(tbl_ManagerSurvey[EmployeeID],tbl_ManagerSurvey[[#This Row],[EmployeeID]])</f>
        <v>1</v>
      </c>
    </row>
    <row r="2849" spans="1:4" x14ac:dyDescent="0.25">
      <c r="A2849">
        <v>2848</v>
      </c>
      <c r="B2849">
        <v>4</v>
      </c>
      <c r="C2849">
        <v>3</v>
      </c>
      <c r="D2849">
        <f>COUNTIF(tbl_ManagerSurvey[EmployeeID],tbl_ManagerSurvey[[#This Row],[EmployeeID]])</f>
        <v>1</v>
      </c>
    </row>
    <row r="2850" spans="1:4" x14ac:dyDescent="0.25">
      <c r="A2850">
        <v>2849</v>
      </c>
      <c r="B2850">
        <v>3</v>
      </c>
      <c r="C2850">
        <v>3</v>
      </c>
      <c r="D2850">
        <f>COUNTIF(tbl_ManagerSurvey[EmployeeID],tbl_ManagerSurvey[[#This Row],[EmployeeID]])</f>
        <v>1</v>
      </c>
    </row>
    <row r="2851" spans="1:4" x14ac:dyDescent="0.25">
      <c r="A2851">
        <v>2850</v>
      </c>
      <c r="B2851">
        <v>2</v>
      </c>
      <c r="C2851">
        <v>3</v>
      </c>
      <c r="D2851">
        <f>COUNTIF(tbl_ManagerSurvey[EmployeeID],tbl_ManagerSurvey[[#This Row],[EmployeeID]])</f>
        <v>1</v>
      </c>
    </row>
    <row r="2852" spans="1:4" x14ac:dyDescent="0.25">
      <c r="A2852">
        <v>2851</v>
      </c>
      <c r="B2852">
        <v>2</v>
      </c>
      <c r="C2852">
        <v>3</v>
      </c>
      <c r="D2852">
        <f>COUNTIF(tbl_ManagerSurvey[EmployeeID],tbl_ManagerSurvey[[#This Row],[EmployeeID]])</f>
        <v>1</v>
      </c>
    </row>
    <row r="2853" spans="1:4" x14ac:dyDescent="0.25">
      <c r="A2853">
        <v>2852</v>
      </c>
      <c r="B2853">
        <v>3</v>
      </c>
      <c r="C2853">
        <v>3</v>
      </c>
      <c r="D2853">
        <f>COUNTIF(tbl_ManagerSurvey[EmployeeID],tbl_ManagerSurvey[[#This Row],[EmployeeID]])</f>
        <v>1</v>
      </c>
    </row>
    <row r="2854" spans="1:4" x14ac:dyDescent="0.25">
      <c r="A2854">
        <v>2853</v>
      </c>
      <c r="B2854">
        <v>3</v>
      </c>
      <c r="C2854">
        <v>3</v>
      </c>
      <c r="D2854">
        <f>COUNTIF(tbl_ManagerSurvey[EmployeeID],tbl_ManagerSurvey[[#This Row],[EmployeeID]])</f>
        <v>1</v>
      </c>
    </row>
    <row r="2855" spans="1:4" x14ac:dyDescent="0.25">
      <c r="A2855">
        <v>2854</v>
      </c>
      <c r="B2855">
        <v>3</v>
      </c>
      <c r="C2855">
        <v>4</v>
      </c>
      <c r="D2855">
        <f>COUNTIF(tbl_ManagerSurvey[EmployeeID],tbl_ManagerSurvey[[#This Row],[EmployeeID]])</f>
        <v>1</v>
      </c>
    </row>
    <row r="2856" spans="1:4" x14ac:dyDescent="0.25">
      <c r="A2856">
        <v>2855</v>
      </c>
      <c r="B2856">
        <v>3</v>
      </c>
      <c r="C2856">
        <v>4</v>
      </c>
      <c r="D2856">
        <f>COUNTIF(tbl_ManagerSurvey[EmployeeID],tbl_ManagerSurvey[[#This Row],[EmployeeID]])</f>
        <v>1</v>
      </c>
    </row>
    <row r="2857" spans="1:4" x14ac:dyDescent="0.25">
      <c r="A2857">
        <v>2856</v>
      </c>
      <c r="B2857">
        <v>3</v>
      </c>
      <c r="C2857">
        <v>3</v>
      </c>
      <c r="D2857">
        <f>COUNTIF(tbl_ManagerSurvey[EmployeeID],tbl_ManagerSurvey[[#This Row],[EmployeeID]])</f>
        <v>1</v>
      </c>
    </row>
    <row r="2858" spans="1:4" x14ac:dyDescent="0.25">
      <c r="A2858">
        <v>2857</v>
      </c>
      <c r="B2858">
        <v>3</v>
      </c>
      <c r="C2858">
        <v>3</v>
      </c>
      <c r="D2858">
        <f>COUNTIF(tbl_ManagerSurvey[EmployeeID],tbl_ManagerSurvey[[#This Row],[EmployeeID]])</f>
        <v>1</v>
      </c>
    </row>
    <row r="2859" spans="1:4" x14ac:dyDescent="0.25">
      <c r="A2859">
        <v>2858</v>
      </c>
      <c r="B2859">
        <v>2</v>
      </c>
      <c r="C2859">
        <v>3</v>
      </c>
      <c r="D2859">
        <f>COUNTIF(tbl_ManagerSurvey[EmployeeID],tbl_ManagerSurvey[[#This Row],[EmployeeID]])</f>
        <v>1</v>
      </c>
    </row>
    <row r="2860" spans="1:4" x14ac:dyDescent="0.25">
      <c r="A2860">
        <v>2859</v>
      </c>
      <c r="B2860">
        <v>3</v>
      </c>
      <c r="C2860">
        <v>3</v>
      </c>
      <c r="D2860">
        <f>COUNTIF(tbl_ManagerSurvey[EmployeeID],tbl_ManagerSurvey[[#This Row],[EmployeeID]])</f>
        <v>1</v>
      </c>
    </row>
    <row r="2861" spans="1:4" x14ac:dyDescent="0.25">
      <c r="A2861">
        <v>2860</v>
      </c>
      <c r="B2861">
        <v>3</v>
      </c>
      <c r="C2861">
        <v>4</v>
      </c>
      <c r="D2861">
        <f>COUNTIF(tbl_ManagerSurvey[EmployeeID],tbl_ManagerSurvey[[#This Row],[EmployeeID]])</f>
        <v>1</v>
      </c>
    </row>
    <row r="2862" spans="1:4" x14ac:dyDescent="0.25">
      <c r="A2862">
        <v>2861</v>
      </c>
      <c r="B2862">
        <v>1</v>
      </c>
      <c r="C2862">
        <v>3</v>
      </c>
      <c r="D2862">
        <f>COUNTIF(tbl_ManagerSurvey[EmployeeID],tbl_ManagerSurvey[[#This Row],[EmployeeID]])</f>
        <v>1</v>
      </c>
    </row>
    <row r="2863" spans="1:4" x14ac:dyDescent="0.25">
      <c r="A2863">
        <v>2862</v>
      </c>
      <c r="B2863">
        <v>4</v>
      </c>
      <c r="C2863">
        <v>3</v>
      </c>
      <c r="D2863">
        <f>COUNTIF(tbl_ManagerSurvey[EmployeeID],tbl_ManagerSurvey[[#This Row],[EmployeeID]])</f>
        <v>1</v>
      </c>
    </row>
    <row r="2864" spans="1:4" x14ac:dyDescent="0.25">
      <c r="A2864">
        <v>2863</v>
      </c>
      <c r="B2864">
        <v>4</v>
      </c>
      <c r="C2864">
        <v>3</v>
      </c>
      <c r="D2864">
        <f>COUNTIF(tbl_ManagerSurvey[EmployeeID],tbl_ManagerSurvey[[#This Row],[EmployeeID]])</f>
        <v>1</v>
      </c>
    </row>
    <row r="2865" spans="1:4" x14ac:dyDescent="0.25">
      <c r="A2865">
        <v>2864</v>
      </c>
      <c r="B2865">
        <v>3</v>
      </c>
      <c r="C2865">
        <v>3</v>
      </c>
      <c r="D2865">
        <f>COUNTIF(tbl_ManagerSurvey[EmployeeID],tbl_ManagerSurvey[[#This Row],[EmployeeID]])</f>
        <v>1</v>
      </c>
    </row>
    <row r="2866" spans="1:4" x14ac:dyDescent="0.25">
      <c r="A2866">
        <v>2865</v>
      </c>
      <c r="B2866">
        <v>3</v>
      </c>
      <c r="C2866">
        <v>4</v>
      </c>
      <c r="D2866">
        <f>COUNTIF(tbl_ManagerSurvey[EmployeeID],tbl_ManagerSurvey[[#This Row],[EmployeeID]])</f>
        <v>1</v>
      </c>
    </row>
    <row r="2867" spans="1:4" x14ac:dyDescent="0.25">
      <c r="A2867">
        <v>2866</v>
      </c>
      <c r="B2867">
        <v>2</v>
      </c>
      <c r="C2867">
        <v>3</v>
      </c>
      <c r="D2867">
        <f>COUNTIF(tbl_ManagerSurvey[EmployeeID],tbl_ManagerSurvey[[#This Row],[EmployeeID]])</f>
        <v>1</v>
      </c>
    </row>
    <row r="2868" spans="1:4" x14ac:dyDescent="0.25">
      <c r="A2868">
        <v>2867</v>
      </c>
      <c r="B2868">
        <v>3</v>
      </c>
      <c r="C2868">
        <v>3</v>
      </c>
      <c r="D2868">
        <f>COUNTIF(tbl_ManagerSurvey[EmployeeID],tbl_ManagerSurvey[[#This Row],[EmployeeID]])</f>
        <v>1</v>
      </c>
    </row>
    <row r="2869" spans="1:4" x14ac:dyDescent="0.25">
      <c r="A2869">
        <v>2868</v>
      </c>
      <c r="B2869">
        <v>1</v>
      </c>
      <c r="C2869">
        <v>3</v>
      </c>
      <c r="D2869">
        <f>COUNTIF(tbl_ManagerSurvey[EmployeeID],tbl_ManagerSurvey[[#This Row],[EmployeeID]])</f>
        <v>1</v>
      </c>
    </row>
    <row r="2870" spans="1:4" x14ac:dyDescent="0.25">
      <c r="A2870">
        <v>2869</v>
      </c>
      <c r="B2870">
        <v>3</v>
      </c>
      <c r="C2870">
        <v>4</v>
      </c>
      <c r="D2870">
        <f>COUNTIF(tbl_ManagerSurvey[EmployeeID],tbl_ManagerSurvey[[#This Row],[EmployeeID]])</f>
        <v>1</v>
      </c>
    </row>
    <row r="2871" spans="1:4" x14ac:dyDescent="0.25">
      <c r="A2871">
        <v>2870</v>
      </c>
      <c r="B2871">
        <v>2</v>
      </c>
      <c r="C2871">
        <v>3</v>
      </c>
      <c r="D2871">
        <f>COUNTIF(tbl_ManagerSurvey[EmployeeID],tbl_ManagerSurvey[[#This Row],[EmployeeID]])</f>
        <v>1</v>
      </c>
    </row>
    <row r="2872" spans="1:4" x14ac:dyDescent="0.25">
      <c r="A2872">
        <v>2871</v>
      </c>
      <c r="B2872">
        <v>4</v>
      </c>
      <c r="C2872">
        <v>3</v>
      </c>
      <c r="D2872">
        <f>COUNTIF(tbl_ManagerSurvey[EmployeeID],tbl_ManagerSurvey[[#This Row],[EmployeeID]])</f>
        <v>1</v>
      </c>
    </row>
    <row r="2873" spans="1:4" x14ac:dyDescent="0.25">
      <c r="A2873">
        <v>2872</v>
      </c>
      <c r="B2873">
        <v>3</v>
      </c>
      <c r="C2873">
        <v>3</v>
      </c>
      <c r="D2873">
        <f>COUNTIF(tbl_ManagerSurvey[EmployeeID],tbl_ManagerSurvey[[#This Row],[EmployeeID]])</f>
        <v>1</v>
      </c>
    </row>
    <row r="2874" spans="1:4" x14ac:dyDescent="0.25">
      <c r="A2874">
        <v>2873</v>
      </c>
      <c r="B2874">
        <v>3</v>
      </c>
      <c r="C2874">
        <v>3</v>
      </c>
      <c r="D2874">
        <f>COUNTIF(tbl_ManagerSurvey[EmployeeID],tbl_ManagerSurvey[[#This Row],[EmployeeID]])</f>
        <v>1</v>
      </c>
    </row>
    <row r="2875" spans="1:4" x14ac:dyDescent="0.25">
      <c r="A2875">
        <v>2874</v>
      </c>
      <c r="B2875">
        <v>3</v>
      </c>
      <c r="C2875">
        <v>3</v>
      </c>
      <c r="D2875">
        <f>COUNTIF(tbl_ManagerSurvey[EmployeeID],tbl_ManagerSurvey[[#This Row],[EmployeeID]])</f>
        <v>1</v>
      </c>
    </row>
    <row r="2876" spans="1:4" x14ac:dyDescent="0.25">
      <c r="A2876">
        <v>2875</v>
      </c>
      <c r="B2876">
        <v>4</v>
      </c>
      <c r="C2876">
        <v>3</v>
      </c>
      <c r="D2876">
        <f>COUNTIF(tbl_ManagerSurvey[EmployeeID],tbl_ManagerSurvey[[#This Row],[EmployeeID]])</f>
        <v>1</v>
      </c>
    </row>
    <row r="2877" spans="1:4" x14ac:dyDescent="0.25">
      <c r="A2877">
        <v>2876</v>
      </c>
      <c r="B2877">
        <v>2</v>
      </c>
      <c r="C2877">
        <v>4</v>
      </c>
      <c r="D2877">
        <f>COUNTIF(tbl_ManagerSurvey[EmployeeID],tbl_ManagerSurvey[[#This Row],[EmployeeID]])</f>
        <v>1</v>
      </c>
    </row>
    <row r="2878" spans="1:4" x14ac:dyDescent="0.25">
      <c r="A2878">
        <v>2877</v>
      </c>
      <c r="B2878">
        <v>3</v>
      </c>
      <c r="C2878">
        <v>3</v>
      </c>
      <c r="D2878">
        <f>COUNTIF(tbl_ManagerSurvey[EmployeeID],tbl_ManagerSurvey[[#This Row],[EmployeeID]])</f>
        <v>1</v>
      </c>
    </row>
    <row r="2879" spans="1:4" x14ac:dyDescent="0.25">
      <c r="A2879">
        <v>2878</v>
      </c>
      <c r="B2879">
        <v>1</v>
      </c>
      <c r="C2879">
        <v>3</v>
      </c>
      <c r="D2879">
        <f>COUNTIF(tbl_ManagerSurvey[EmployeeID],tbl_ManagerSurvey[[#This Row],[EmployeeID]])</f>
        <v>1</v>
      </c>
    </row>
    <row r="2880" spans="1:4" x14ac:dyDescent="0.25">
      <c r="A2880">
        <v>2879</v>
      </c>
      <c r="B2880">
        <v>4</v>
      </c>
      <c r="C2880">
        <v>3</v>
      </c>
      <c r="D2880">
        <f>COUNTIF(tbl_ManagerSurvey[EmployeeID],tbl_ManagerSurvey[[#This Row],[EmployeeID]])</f>
        <v>1</v>
      </c>
    </row>
    <row r="2881" spans="1:4" x14ac:dyDescent="0.25">
      <c r="A2881">
        <v>2880</v>
      </c>
      <c r="B2881">
        <v>3</v>
      </c>
      <c r="C2881">
        <v>3</v>
      </c>
      <c r="D2881">
        <f>COUNTIF(tbl_ManagerSurvey[EmployeeID],tbl_ManagerSurvey[[#This Row],[EmployeeID]])</f>
        <v>1</v>
      </c>
    </row>
    <row r="2882" spans="1:4" x14ac:dyDescent="0.25">
      <c r="A2882">
        <v>2881</v>
      </c>
      <c r="B2882">
        <v>3</v>
      </c>
      <c r="C2882">
        <v>3</v>
      </c>
      <c r="D2882">
        <f>COUNTIF(tbl_ManagerSurvey[EmployeeID],tbl_ManagerSurvey[[#This Row],[EmployeeID]])</f>
        <v>1</v>
      </c>
    </row>
    <row r="2883" spans="1:4" x14ac:dyDescent="0.25">
      <c r="A2883">
        <v>2882</v>
      </c>
      <c r="B2883">
        <v>4</v>
      </c>
      <c r="C2883">
        <v>3</v>
      </c>
      <c r="D2883">
        <f>COUNTIF(tbl_ManagerSurvey[EmployeeID],tbl_ManagerSurvey[[#This Row],[EmployeeID]])</f>
        <v>1</v>
      </c>
    </row>
    <row r="2884" spans="1:4" x14ac:dyDescent="0.25">
      <c r="A2884">
        <v>2883</v>
      </c>
      <c r="B2884">
        <v>2</v>
      </c>
      <c r="C2884">
        <v>3</v>
      </c>
      <c r="D2884">
        <f>COUNTIF(tbl_ManagerSurvey[EmployeeID],tbl_ManagerSurvey[[#This Row],[EmployeeID]])</f>
        <v>1</v>
      </c>
    </row>
    <row r="2885" spans="1:4" x14ac:dyDescent="0.25">
      <c r="A2885">
        <v>2884</v>
      </c>
      <c r="B2885">
        <v>3</v>
      </c>
      <c r="C2885">
        <v>3</v>
      </c>
      <c r="D2885">
        <f>COUNTIF(tbl_ManagerSurvey[EmployeeID],tbl_ManagerSurvey[[#This Row],[EmployeeID]])</f>
        <v>1</v>
      </c>
    </row>
    <row r="2886" spans="1:4" x14ac:dyDescent="0.25">
      <c r="A2886">
        <v>2885</v>
      </c>
      <c r="B2886">
        <v>3</v>
      </c>
      <c r="C2886">
        <v>4</v>
      </c>
      <c r="D2886">
        <f>COUNTIF(tbl_ManagerSurvey[EmployeeID],tbl_ManagerSurvey[[#This Row],[EmployeeID]])</f>
        <v>1</v>
      </c>
    </row>
    <row r="2887" spans="1:4" x14ac:dyDescent="0.25">
      <c r="A2887">
        <v>2886</v>
      </c>
      <c r="B2887">
        <v>2</v>
      </c>
      <c r="C2887">
        <v>3</v>
      </c>
      <c r="D2887">
        <f>COUNTIF(tbl_ManagerSurvey[EmployeeID],tbl_ManagerSurvey[[#This Row],[EmployeeID]])</f>
        <v>1</v>
      </c>
    </row>
    <row r="2888" spans="1:4" x14ac:dyDescent="0.25">
      <c r="A2888">
        <v>2887</v>
      </c>
      <c r="B2888">
        <v>3</v>
      </c>
      <c r="C2888">
        <v>3</v>
      </c>
      <c r="D2888">
        <f>COUNTIF(tbl_ManagerSurvey[EmployeeID],tbl_ManagerSurvey[[#This Row],[EmployeeID]])</f>
        <v>1</v>
      </c>
    </row>
    <row r="2889" spans="1:4" x14ac:dyDescent="0.25">
      <c r="A2889">
        <v>2888</v>
      </c>
      <c r="B2889">
        <v>3</v>
      </c>
      <c r="C2889">
        <v>3</v>
      </c>
      <c r="D2889">
        <f>COUNTIF(tbl_ManagerSurvey[EmployeeID],tbl_ManagerSurvey[[#This Row],[EmployeeID]])</f>
        <v>1</v>
      </c>
    </row>
    <row r="2890" spans="1:4" x14ac:dyDescent="0.25">
      <c r="A2890">
        <v>2889</v>
      </c>
      <c r="B2890">
        <v>3</v>
      </c>
      <c r="C2890">
        <v>3</v>
      </c>
      <c r="D2890">
        <f>COUNTIF(tbl_ManagerSurvey[EmployeeID],tbl_ManagerSurvey[[#This Row],[EmployeeID]])</f>
        <v>1</v>
      </c>
    </row>
    <row r="2891" spans="1:4" x14ac:dyDescent="0.25">
      <c r="A2891">
        <v>2890</v>
      </c>
      <c r="B2891">
        <v>3</v>
      </c>
      <c r="C2891">
        <v>3</v>
      </c>
      <c r="D2891">
        <f>COUNTIF(tbl_ManagerSurvey[EmployeeID],tbl_ManagerSurvey[[#This Row],[EmployeeID]])</f>
        <v>1</v>
      </c>
    </row>
    <row r="2892" spans="1:4" x14ac:dyDescent="0.25">
      <c r="A2892">
        <v>2891</v>
      </c>
      <c r="B2892">
        <v>4</v>
      </c>
      <c r="C2892">
        <v>4</v>
      </c>
      <c r="D2892">
        <f>COUNTIF(tbl_ManagerSurvey[EmployeeID],tbl_ManagerSurvey[[#This Row],[EmployeeID]])</f>
        <v>1</v>
      </c>
    </row>
    <row r="2893" spans="1:4" x14ac:dyDescent="0.25">
      <c r="A2893">
        <v>2892</v>
      </c>
      <c r="B2893">
        <v>3</v>
      </c>
      <c r="C2893">
        <v>3</v>
      </c>
      <c r="D2893">
        <f>COUNTIF(tbl_ManagerSurvey[EmployeeID],tbl_ManagerSurvey[[#This Row],[EmployeeID]])</f>
        <v>1</v>
      </c>
    </row>
    <row r="2894" spans="1:4" x14ac:dyDescent="0.25">
      <c r="A2894">
        <v>2893</v>
      </c>
      <c r="B2894">
        <v>4</v>
      </c>
      <c r="C2894">
        <v>3</v>
      </c>
      <c r="D2894">
        <f>COUNTIF(tbl_ManagerSurvey[EmployeeID],tbl_ManagerSurvey[[#This Row],[EmployeeID]])</f>
        <v>1</v>
      </c>
    </row>
    <row r="2895" spans="1:4" x14ac:dyDescent="0.25">
      <c r="A2895">
        <v>2894</v>
      </c>
      <c r="B2895">
        <v>2</v>
      </c>
      <c r="C2895">
        <v>3</v>
      </c>
      <c r="D2895">
        <f>COUNTIF(tbl_ManagerSurvey[EmployeeID],tbl_ManagerSurvey[[#This Row],[EmployeeID]])</f>
        <v>1</v>
      </c>
    </row>
    <row r="2896" spans="1:4" x14ac:dyDescent="0.25">
      <c r="A2896">
        <v>2895</v>
      </c>
      <c r="B2896">
        <v>3</v>
      </c>
      <c r="C2896">
        <v>3</v>
      </c>
      <c r="D2896">
        <f>COUNTIF(tbl_ManagerSurvey[EmployeeID],tbl_ManagerSurvey[[#This Row],[EmployeeID]])</f>
        <v>1</v>
      </c>
    </row>
    <row r="2897" spans="1:4" x14ac:dyDescent="0.25">
      <c r="A2897">
        <v>2896</v>
      </c>
      <c r="B2897">
        <v>3</v>
      </c>
      <c r="C2897">
        <v>3</v>
      </c>
      <c r="D2897">
        <f>COUNTIF(tbl_ManagerSurvey[EmployeeID],tbl_ManagerSurvey[[#This Row],[EmployeeID]])</f>
        <v>1</v>
      </c>
    </row>
    <row r="2898" spans="1:4" x14ac:dyDescent="0.25">
      <c r="A2898">
        <v>2897</v>
      </c>
      <c r="B2898">
        <v>2</v>
      </c>
      <c r="C2898">
        <v>3</v>
      </c>
      <c r="D2898">
        <f>COUNTIF(tbl_ManagerSurvey[EmployeeID],tbl_ManagerSurvey[[#This Row],[EmployeeID]])</f>
        <v>1</v>
      </c>
    </row>
    <row r="2899" spans="1:4" x14ac:dyDescent="0.25">
      <c r="A2899">
        <v>2898</v>
      </c>
      <c r="B2899">
        <v>2</v>
      </c>
      <c r="C2899">
        <v>3</v>
      </c>
      <c r="D2899">
        <f>COUNTIF(tbl_ManagerSurvey[EmployeeID],tbl_ManagerSurvey[[#This Row],[EmployeeID]])</f>
        <v>1</v>
      </c>
    </row>
    <row r="2900" spans="1:4" x14ac:dyDescent="0.25">
      <c r="A2900">
        <v>2899</v>
      </c>
      <c r="B2900">
        <v>2</v>
      </c>
      <c r="C2900">
        <v>3</v>
      </c>
      <c r="D2900">
        <f>COUNTIF(tbl_ManagerSurvey[EmployeeID],tbl_ManagerSurvey[[#This Row],[EmployeeID]])</f>
        <v>1</v>
      </c>
    </row>
    <row r="2901" spans="1:4" x14ac:dyDescent="0.25">
      <c r="A2901">
        <v>2900</v>
      </c>
      <c r="B2901">
        <v>2</v>
      </c>
      <c r="C2901">
        <v>3</v>
      </c>
      <c r="D2901">
        <f>COUNTIF(tbl_ManagerSurvey[EmployeeID],tbl_ManagerSurvey[[#This Row],[EmployeeID]])</f>
        <v>1</v>
      </c>
    </row>
    <row r="2902" spans="1:4" x14ac:dyDescent="0.25">
      <c r="A2902">
        <v>2901</v>
      </c>
      <c r="B2902">
        <v>3</v>
      </c>
      <c r="C2902">
        <v>3</v>
      </c>
      <c r="D2902">
        <f>COUNTIF(tbl_ManagerSurvey[EmployeeID],tbl_ManagerSurvey[[#This Row],[EmployeeID]])</f>
        <v>1</v>
      </c>
    </row>
    <row r="2903" spans="1:4" x14ac:dyDescent="0.25">
      <c r="A2903">
        <v>2902</v>
      </c>
      <c r="B2903">
        <v>2</v>
      </c>
      <c r="C2903">
        <v>3</v>
      </c>
      <c r="D2903">
        <f>COUNTIF(tbl_ManagerSurvey[EmployeeID],tbl_ManagerSurvey[[#This Row],[EmployeeID]])</f>
        <v>1</v>
      </c>
    </row>
    <row r="2904" spans="1:4" x14ac:dyDescent="0.25">
      <c r="A2904">
        <v>2903</v>
      </c>
      <c r="B2904">
        <v>2</v>
      </c>
      <c r="C2904">
        <v>4</v>
      </c>
      <c r="D2904">
        <f>COUNTIF(tbl_ManagerSurvey[EmployeeID],tbl_ManagerSurvey[[#This Row],[EmployeeID]])</f>
        <v>1</v>
      </c>
    </row>
    <row r="2905" spans="1:4" x14ac:dyDescent="0.25">
      <c r="A2905">
        <v>2904</v>
      </c>
      <c r="B2905">
        <v>3</v>
      </c>
      <c r="C2905">
        <v>4</v>
      </c>
      <c r="D2905">
        <f>COUNTIF(tbl_ManagerSurvey[EmployeeID],tbl_ManagerSurvey[[#This Row],[EmployeeID]])</f>
        <v>1</v>
      </c>
    </row>
    <row r="2906" spans="1:4" x14ac:dyDescent="0.25">
      <c r="A2906">
        <v>2905</v>
      </c>
      <c r="B2906">
        <v>3</v>
      </c>
      <c r="C2906">
        <v>3</v>
      </c>
      <c r="D2906">
        <f>COUNTIF(tbl_ManagerSurvey[EmployeeID],tbl_ManagerSurvey[[#This Row],[EmployeeID]])</f>
        <v>1</v>
      </c>
    </row>
    <row r="2907" spans="1:4" x14ac:dyDescent="0.25">
      <c r="A2907">
        <v>2906</v>
      </c>
      <c r="B2907">
        <v>3</v>
      </c>
      <c r="C2907">
        <v>3</v>
      </c>
      <c r="D2907">
        <f>COUNTIF(tbl_ManagerSurvey[EmployeeID],tbl_ManagerSurvey[[#This Row],[EmployeeID]])</f>
        <v>1</v>
      </c>
    </row>
    <row r="2908" spans="1:4" x14ac:dyDescent="0.25">
      <c r="A2908">
        <v>2907</v>
      </c>
      <c r="B2908">
        <v>2</v>
      </c>
      <c r="C2908">
        <v>3</v>
      </c>
      <c r="D2908">
        <f>COUNTIF(tbl_ManagerSurvey[EmployeeID],tbl_ManagerSurvey[[#This Row],[EmployeeID]])</f>
        <v>1</v>
      </c>
    </row>
    <row r="2909" spans="1:4" x14ac:dyDescent="0.25">
      <c r="A2909">
        <v>2908</v>
      </c>
      <c r="B2909">
        <v>3</v>
      </c>
      <c r="C2909">
        <v>3</v>
      </c>
      <c r="D2909">
        <f>COUNTIF(tbl_ManagerSurvey[EmployeeID],tbl_ManagerSurvey[[#This Row],[EmployeeID]])</f>
        <v>1</v>
      </c>
    </row>
    <row r="2910" spans="1:4" x14ac:dyDescent="0.25">
      <c r="A2910">
        <v>2909</v>
      </c>
      <c r="B2910">
        <v>3</v>
      </c>
      <c r="C2910">
        <v>3</v>
      </c>
      <c r="D2910">
        <f>COUNTIF(tbl_ManagerSurvey[EmployeeID],tbl_ManagerSurvey[[#This Row],[EmployeeID]])</f>
        <v>1</v>
      </c>
    </row>
    <row r="2911" spans="1:4" x14ac:dyDescent="0.25">
      <c r="A2911">
        <v>2910</v>
      </c>
      <c r="B2911">
        <v>3</v>
      </c>
      <c r="C2911">
        <v>3</v>
      </c>
      <c r="D2911">
        <f>COUNTIF(tbl_ManagerSurvey[EmployeeID],tbl_ManagerSurvey[[#This Row],[EmployeeID]])</f>
        <v>1</v>
      </c>
    </row>
    <row r="2912" spans="1:4" x14ac:dyDescent="0.25">
      <c r="A2912">
        <v>2911</v>
      </c>
      <c r="B2912">
        <v>2</v>
      </c>
      <c r="C2912">
        <v>3</v>
      </c>
      <c r="D2912">
        <f>COUNTIF(tbl_ManagerSurvey[EmployeeID],tbl_ManagerSurvey[[#This Row],[EmployeeID]])</f>
        <v>1</v>
      </c>
    </row>
    <row r="2913" spans="1:4" x14ac:dyDescent="0.25">
      <c r="A2913">
        <v>2912</v>
      </c>
      <c r="B2913">
        <v>3</v>
      </c>
      <c r="C2913">
        <v>4</v>
      </c>
      <c r="D2913">
        <f>COUNTIF(tbl_ManagerSurvey[EmployeeID],tbl_ManagerSurvey[[#This Row],[EmployeeID]])</f>
        <v>1</v>
      </c>
    </row>
    <row r="2914" spans="1:4" x14ac:dyDescent="0.25">
      <c r="A2914">
        <v>2913</v>
      </c>
      <c r="B2914">
        <v>3</v>
      </c>
      <c r="C2914">
        <v>3</v>
      </c>
      <c r="D2914">
        <f>COUNTIF(tbl_ManagerSurvey[EmployeeID],tbl_ManagerSurvey[[#This Row],[EmployeeID]])</f>
        <v>1</v>
      </c>
    </row>
    <row r="2915" spans="1:4" x14ac:dyDescent="0.25">
      <c r="A2915">
        <v>2914</v>
      </c>
      <c r="B2915">
        <v>3</v>
      </c>
      <c r="C2915">
        <v>3</v>
      </c>
      <c r="D2915">
        <f>COUNTIF(tbl_ManagerSurvey[EmployeeID],tbl_ManagerSurvey[[#This Row],[EmployeeID]])</f>
        <v>1</v>
      </c>
    </row>
    <row r="2916" spans="1:4" x14ac:dyDescent="0.25">
      <c r="A2916">
        <v>2915</v>
      </c>
      <c r="B2916">
        <v>4</v>
      </c>
      <c r="C2916">
        <v>3</v>
      </c>
      <c r="D2916">
        <f>COUNTIF(tbl_ManagerSurvey[EmployeeID],tbl_ManagerSurvey[[#This Row],[EmployeeID]])</f>
        <v>1</v>
      </c>
    </row>
    <row r="2917" spans="1:4" x14ac:dyDescent="0.25">
      <c r="A2917">
        <v>2916</v>
      </c>
      <c r="B2917">
        <v>4</v>
      </c>
      <c r="C2917">
        <v>4</v>
      </c>
      <c r="D2917">
        <f>COUNTIF(tbl_ManagerSurvey[EmployeeID],tbl_ManagerSurvey[[#This Row],[EmployeeID]])</f>
        <v>1</v>
      </c>
    </row>
    <row r="2918" spans="1:4" x14ac:dyDescent="0.25">
      <c r="A2918">
        <v>2917</v>
      </c>
      <c r="B2918">
        <v>2</v>
      </c>
      <c r="C2918">
        <v>4</v>
      </c>
      <c r="D2918">
        <f>COUNTIF(tbl_ManagerSurvey[EmployeeID],tbl_ManagerSurvey[[#This Row],[EmployeeID]])</f>
        <v>1</v>
      </c>
    </row>
    <row r="2919" spans="1:4" x14ac:dyDescent="0.25">
      <c r="A2919">
        <v>2918</v>
      </c>
      <c r="B2919">
        <v>3</v>
      </c>
      <c r="C2919">
        <v>4</v>
      </c>
      <c r="D2919">
        <f>COUNTIF(tbl_ManagerSurvey[EmployeeID],tbl_ManagerSurvey[[#This Row],[EmployeeID]])</f>
        <v>1</v>
      </c>
    </row>
    <row r="2920" spans="1:4" x14ac:dyDescent="0.25">
      <c r="A2920">
        <v>2919</v>
      </c>
      <c r="B2920">
        <v>3</v>
      </c>
      <c r="C2920">
        <v>3</v>
      </c>
      <c r="D2920">
        <f>COUNTIF(tbl_ManagerSurvey[EmployeeID],tbl_ManagerSurvey[[#This Row],[EmployeeID]])</f>
        <v>1</v>
      </c>
    </row>
    <row r="2921" spans="1:4" x14ac:dyDescent="0.25">
      <c r="A2921">
        <v>2920</v>
      </c>
      <c r="B2921">
        <v>2</v>
      </c>
      <c r="C2921">
        <v>3</v>
      </c>
      <c r="D2921">
        <f>COUNTIF(tbl_ManagerSurvey[EmployeeID],tbl_ManagerSurvey[[#This Row],[EmployeeID]])</f>
        <v>1</v>
      </c>
    </row>
    <row r="2922" spans="1:4" x14ac:dyDescent="0.25">
      <c r="A2922">
        <v>2921</v>
      </c>
      <c r="B2922">
        <v>2</v>
      </c>
      <c r="C2922">
        <v>3</v>
      </c>
      <c r="D2922">
        <f>COUNTIF(tbl_ManagerSurvey[EmployeeID],tbl_ManagerSurvey[[#This Row],[EmployeeID]])</f>
        <v>1</v>
      </c>
    </row>
    <row r="2923" spans="1:4" x14ac:dyDescent="0.25">
      <c r="A2923">
        <v>2922</v>
      </c>
      <c r="B2923">
        <v>3</v>
      </c>
      <c r="C2923">
        <v>3</v>
      </c>
      <c r="D2923">
        <f>COUNTIF(tbl_ManagerSurvey[EmployeeID],tbl_ManagerSurvey[[#This Row],[EmployeeID]])</f>
        <v>1</v>
      </c>
    </row>
    <row r="2924" spans="1:4" x14ac:dyDescent="0.25">
      <c r="A2924">
        <v>2923</v>
      </c>
      <c r="B2924">
        <v>4</v>
      </c>
      <c r="C2924">
        <v>3</v>
      </c>
      <c r="D2924">
        <f>COUNTIF(tbl_ManagerSurvey[EmployeeID],tbl_ManagerSurvey[[#This Row],[EmployeeID]])</f>
        <v>1</v>
      </c>
    </row>
    <row r="2925" spans="1:4" x14ac:dyDescent="0.25">
      <c r="A2925">
        <v>2924</v>
      </c>
      <c r="B2925">
        <v>2</v>
      </c>
      <c r="C2925">
        <v>3</v>
      </c>
      <c r="D2925">
        <f>COUNTIF(tbl_ManagerSurvey[EmployeeID],tbl_ManagerSurvey[[#This Row],[EmployeeID]])</f>
        <v>1</v>
      </c>
    </row>
    <row r="2926" spans="1:4" x14ac:dyDescent="0.25">
      <c r="A2926">
        <v>2925</v>
      </c>
      <c r="B2926">
        <v>2</v>
      </c>
      <c r="C2926">
        <v>3</v>
      </c>
      <c r="D2926">
        <f>COUNTIF(tbl_ManagerSurvey[EmployeeID],tbl_ManagerSurvey[[#This Row],[EmployeeID]])</f>
        <v>1</v>
      </c>
    </row>
    <row r="2927" spans="1:4" x14ac:dyDescent="0.25">
      <c r="A2927">
        <v>2926</v>
      </c>
      <c r="B2927">
        <v>2</v>
      </c>
      <c r="C2927">
        <v>3</v>
      </c>
      <c r="D2927">
        <f>COUNTIF(tbl_ManagerSurvey[EmployeeID],tbl_ManagerSurvey[[#This Row],[EmployeeID]])</f>
        <v>1</v>
      </c>
    </row>
    <row r="2928" spans="1:4" x14ac:dyDescent="0.25">
      <c r="A2928">
        <v>2927</v>
      </c>
      <c r="B2928">
        <v>2</v>
      </c>
      <c r="C2928">
        <v>3</v>
      </c>
      <c r="D2928">
        <f>COUNTIF(tbl_ManagerSurvey[EmployeeID],tbl_ManagerSurvey[[#This Row],[EmployeeID]])</f>
        <v>1</v>
      </c>
    </row>
    <row r="2929" spans="1:4" x14ac:dyDescent="0.25">
      <c r="A2929">
        <v>2928</v>
      </c>
      <c r="B2929">
        <v>4</v>
      </c>
      <c r="C2929">
        <v>3</v>
      </c>
      <c r="D2929">
        <f>COUNTIF(tbl_ManagerSurvey[EmployeeID],tbl_ManagerSurvey[[#This Row],[EmployeeID]])</f>
        <v>1</v>
      </c>
    </row>
    <row r="2930" spans="1:4" x14ac:dyDescent="0.25">
      <c r="A2930">
        <v>2929</v>
      </c>
      <c r="B2930">
        <v>3</v>
      </c>
      <c r="C2930">
        <v>3</v>
      </c>
      <c r="D2930">
        <f>COUNTIF(tbl_ManagerSurvey[EmployeeID],tbl_ManagerSurvey[[#This Row],[EmployeeID]])</f>
        <v>1</v>
      </c>
    </row>
    <row r="2931" spans="1:4" x14ac:dyDescent="0.25">
      <c r="A2931">
        <v>2930</v>
      </c>
      <c r="B2931">
        <v>2</v>
      </c>
      <c r="C2931">
        <v>3</v>
      </c>
      <c r="D2931">
        <f>COUNTIF(tbl_ManagerSurvey[EmployeeID],tbl_ManagerSurvey[[#This Row],[EmployeeID]])</f>
        <v>1</v>
      </c>
    </row>
    <row r="2932" spans="1:4" x14ac:dyDescent="0.25">
      <c r="A2932">
        <v>2931</v>
      </c>
      <c r="B2932">
        <v>3</v>
      </c>
      <c r="C2932">
        <v>3</v>
      </c>
      <c r="D2932">
        <f>COUNTIF(tbl_ManagerSurvey[EmployeeID],tbl_ManagerSurvey[[#This Row],[EmployeeID]])</f>
        <v>1</v>
      </c>
    </row>
    <row r="2933" spans="1:4" x14ac:dyDescent="0.25">
      <c r="A2933">
        <v>2932</v>
      </c>
      <c r="B2933">
        <v>2</v>
      </c>
      <c r="C2933">
        <v>3</v>
      </c>
      <c r="D2933">
        <f>COUNTIF(tbl_ManagerSurvey[EmployeeID],tbl_ManagerSurvey[[#This Row],[EmployeeID]])</f>
        <v>1</v>
      </c>
    </row>
    <row r="2934" spans="1:4" x14ac:dyDescent="0.25">
      <c r="A2934">
        <v>2933</v>
      </c>
      <c r="B2934">
        <v>3</v>
      </c>
      <c r="C2934">
        <v>3</v>
      </c>
      <c r="D2934">
        <f>COUNTIF(tbl_ManagerSurvey[EmployeeID],tbl_ManagerSurvey[[#This Row],[EmployeeID]])</f>
        <v>1</v>
      </c>
    </row>
    <row r="2935" spans="1:4" x14ac:dyDescent="0.25">
      <c r="A2935">
        <v>2934</v>
      </c>
      <c r="B2935">
        <v>3</v>
      </c>
      <c r="C2935">
        <v>3</v>
      </c>
      <c r="D2935">
        <f>COUNTIF(tbl_ManagerSurvey[EmployeeID],tbl_ManagerSurvey[[#This Row],[EmployeeID]])</f>
        <v>1</v>
      </c>
    </row>
    <row r="2936" spans="1:4" x14ac:dyDescent="0.25">
      <c r="A2936">
        <v>2935</v>
      </c>
      <c r="B2936">
        <v>2</v>
      </c>
      <c r="C2936">
        <v>3</v>
      </c>
      <c r="D2936">
        <f>COUNTIF(tbl_ManagerSurvey[EmployeeID],tbl_ManagerSurvey[[#This Row],[EmployeeID]])</f>
        <v>1</v>
      </c>
    </row>
    <row r="2937" spans="1:4" x14ac:dyDescent="0.25">
      <c r="A2937">
        <v>2936</v>
      </c>
      <c r="B2937">
        <v>3</v>
      </c>
      <c r="C2937">
        <v>3</v>
      </c>
      <c r="D2937">
        <f>COUNTIF(tbl_ManagerSurvey[EmployeeID],tbl_ManagerSurvey[[#This Row],[EmployeeID]])</f>
        <v>1</v>
      </c>
    </row>
    <row r="2938" spans="1:4" x14ac:dyDescent="0.25">
      <c r="A2938">
        <v>2937</v>
      </c>
      <c r="B2938">
        <v>2</v>
      </c>
      <c r="C2938">
        <v>3</v>
      </c>
      <c r="D2938">
        <f>COUNTIF(tbl_ManagerSurvey[EmployeeID],tbl_ManagerSurvey[[#This Row],[EmployeeID]])</f>
        <v>1</v>
      </c>
    </row>
    <row r="2939" spans="1:4" x14ac:dyDescent="0.25">
      <c r="A2939">
        <v>2938</v>
      </c>
      <c r="B2939">
        <v>3</v>
      </c>
      <c r="C2939">
        <v>4</v>
      </c>
      <c r="D2939">
        <f>COUNTIF(tbl_ManagerSurvey[EmployeeID],tbl_ManagerSurvey[[#This Row],[EmployeeID]])</f>
        <v>1</v>
      </c>
    </row>
    <row r="2940" spans="1:4" x14ac:dyDescent="0.25">
      <c r="A2940">
        <v>2939</v>
      </c>
      <c r="B2940">
        <v>2</v>
      </c>
      <c r="C2940">
        <v>3</v>
      </c>
      <c r="D2940">
        <f>COUNTIF(tbl_ManagerSurvey[EmployeeID],tbl_ManagerSurvey[[#This Row],[EmployeeID]])</f>
        <v>1</v>
      </c>
    </row>
    <row r="2941" spans="1:4" x14ac:dyDescent="0.25">
      <c r="A2941">
        <v>2940</v>
      </c>
      <c r="B2941">
        <v>4</v>
      </c>
      <c r="C2941">
        <v>3</v>
      </c>
      <c r="D2941">
        <f>COUNTIF(tbl_ManagerSurvey[EmployeeID],tbl_ManagerSurvey[[#This Row],[EmployeeID]])</f>
        <v>1</v>
      </c>
    </row>
    <row r="2942" spans="1:4" x14ac:dyDescent="0.25">
      <c r="A2942">
        <v>2941</v>
      </c>
      <c r="B2942">
        <v>3</v>
      </c>
      <c r="C2942">
        <v>3</v>
      </c>
      <c r="D2942">
        <f>COUNTIF(tbl_ManagerSurvey[EmployeeID],tbl_ManagerSurvey[[#This Row],[EmployeeID]])</f>
        <v>1</v>
      </c>
    </row>
    <row r="2943" spans="1:4" x14ac:dyDescent="0.25">
      <c r="A2943">
        <v>2942</v>
      </c>
      <c r="B2943">
        <v>2</v>
      </c>
      <c r="C2943">
        <v>4</v>
      </c>
      <c r="D2943">
        <f>COUNTIF(tbl_ManagerSurvey[EmployeeID],tbl_ManagerSurvey[[#This Row],[EmployeeID]])</f>
        <v>1</v>
      </c>
    </row>
    <row r="2944" spans="1:4" x14ac:dyDescent="0.25">
      <c r="A2944">
        <v>2943</v>
      </c>
      <c r="B2944">
        <v>3</v>
      </c>
      <c r="C2944">
        <v>3</v>
      </c>
      <c r="D2944">
        <f>COUNTIF(tbl_ManagerSurvey[EmployeeID],tbl_ManagerSurvey[[#This Row],[EmployeeID]])</f>
        <v>1</v>
      </c>
    </row>
    <row r="2945" spans="1:4" x14ac:dyDescent="0.25">
      <c r="A2945">
        <v>2944</v>
      </c>
      <c r="B2945">
        <v>2</v>
      </c>
      <c r="C2945">
        <v>3</v>
      </c>
      <c r="D2945">
        <f>COUNTIF(tbl_ManagerSurvey[EmployeeID],tbl_ManagerSurvey[[#This Row],[EmployeeID]])</f>
        <v>1</v>
      </c>
    </row>
    <row r="2946" spans="1:4" x14ac:dyDescent="0.25">
      <c r="A2946">
        <v>2945</v>
      </c>
      <c r="B2946">
        <v>3</v>
      </c>
      <c r="C2946">
        <v>3</v>
      </c>
      <c r="D2946">
        <f>COUNTIF(tbl_ManagerSurvey[EmployeeID],tbl_ManagerSurvey[[#This Row],[EmployeeID]])</f>
        <v>1</v>
      </c>
    </row>
    <row r="2947" spans="1:4" x14ac:dyDescent="0.25">
      <c r="A2947">
        <v>2946</v>
      </c>
      <c r="B2947">
        <v>3</v>
      </c>
      <c r="C2947">
        <v>3</v>
      </c>
      <c r="D2947">
        <f>COUNTIF(tbl_ManagerSurvey[EmployeeID],tbl_ManagerSurvey[[#This Row],[EmployeeID]])</f>
        <v>1</v>
      </c>
    </row>
    <row r="2948" spans="1:4" x14ac:dyDescent="0.25">
      <c r="A2948">
        <v>2947</v>
      </c>
      <c r="B2948">
        <v>3</v>
      </c>
      <c r="C2948">
        <v>4</v>
      </c>
      <c r="D2948">
        <f>COUNTIF(tbl_ManagerSurvey[EmployeeID],tbl_ManagerSurvey[[#This Row],[EmployeeID]])</f>
        <v>1</v>
      </c>
    </row>
    <row r="2949" spans="1:4" x14ac:dyDescent="0.25">
      <c r="A2949">
        <v>2948</v>
      </c>
      <c r="B2949">
        <v>3</v>
      </c>
      <c r="C2949">
        <v>4</v>
      </c>
      <c r="D2949">
        <f>COUNTIF(tbl_ManagerSurvey[EmployeeID],tbl_ManagerSurvey[[#This Row],[EmployeeID]])</f>
        <v>1</v>
      </c>
    </row>
    <row r="2950" spans="1:4" x14ac:dyDescent="0.25">
      <c r="A2950">
        <v>2949</v>
      </c>
      <c r="B2950">
        <v>3</v>
      </c>
      <c r="C2950">
        <v>4</v>
      </c>
      <c r="D2950">
        <f>COUNTIF(tbl_ManagerSurvey[EmployeeID],tbl_ManagerSurvey[[#This Row],[EmployeeID]])</f>
        <v>1</v>
      </c>
    </row>
    <row r="2951" spans="1:4" x14ac:dyDescent="0.25">
      <c r="A2951">
        <v>2950</v>
      </c>
      <c r="B2951">
        <v>3</v>
      </c>
      <c r="C2951">
        <v>3</v>
      </c>
      <c r="D2951">
        <f>COUNTIF(tbl_ManagerSurvey[EmployeeID],tbl_ManagerSurvey[[#This Row],[EmployeeID]])</f>
        <v>1</v>
      </c>
    </row>
    <row r="2952" spans="1:4" x14ac:dyDescent="0.25">
      <c r="A2952">
        <v>2951</v>
      </c>
      <c r="B2952">
        <v>2</v>
      </c>
      <c r="C2952">
        <v>3</v>
      </c>
      <c r="D2952">
        <f>COUNTIF(tbl_ManagerSurvey[EmployeeID],tbl_ManagerSurvey[[#This Row],[EmployeeID]])</f>
        <v>1</v>
      </c>
    </row>
    <row r="2953" spans="1:4" x14ac:dyDescent="0.25">
      <c r="A2953">
        <v>2952</v>
      </c>
      <c r="B2953">
        <v>3</v>
      </c>
      <c r="C2953">
        <v>3</v>
      </c>
      <c r="D2953">
        <f>COUNTIF(tbl_ManagerSurvey[EmployeeID],tbl_ManagerSurvey[[#This Row],[EmployeeID]])</f>
        <v>1</v>
      </c>
    </row>
    <row r="2954" spans="1:4" x14ac:dyDescent="0.25">
      <c r="A2954">
        <v>2953</v>
      </c>
      <c r="B2954">
        <v>3</v>
      </c>
      <c r="C2954">
        <v>3</v>
      </c>
      <c r="D2954">
        <f>COUNTIF(tbl_ManagerSurvey[EmployeeID],tbl_ManagerSurvey[[#This Row],[EmployeeID]])</f>
        <v>1</v>
      </c>
    </row>
    <row r="2955" spans="1:4" x14ac:dyDescent="0.25">
      <c r="A2955">
        <v>2954</v>
      </c>
      <c r="B2955">
        <v>2</v>
      </c>
      <c r="C2955">
        <v>3</v>
      </c>
      <c r="D2955">
        <f>COUNTIF(tbl_ManagerSurvey[EmployeeID],tbl_ManagerSurvey[[#This Row],[EmployeeID]])</f>
        <v>1</v>
      </c>
    </row>
    <row r="2956" spans="1:4" x14ac:dyDescent="0.25">
      <c r="A2956">
        <v>2955</v>
      </c>
      <c r="B2956">
        <v>3</v>
      </c>
      <c r="C2956">
        <v>3</v>
      </c>
      <c r="D2956">
        <f>COUNTIF(tbl_ManagerSurvey[EmployeeID],tbl_ManagerSurvey[[#This Row],[EmployeeID]])</f>
        <v>1</v>
      </c>
    </row>
    <row r="2957" spans="1:4" x14ac:dyDescent="0.25">
      <c r="A2957">
        <v>2956</v>
      </c>
      <c r="B2957">
        <v>3</v>
      </c>
      <c r="C2957">
        <v>3</v>
      </c>
      <c r="D2957">
        <f>COUNTIF(tbl_ManagerSurvey[EmployeeID],tbl_ManagerSurvey[[#This Row],[EmployeeID]])</f>
        <v>1</v>
      </c>
    </row>
    <row r="2958" spans="1:4" x14ac:dyDescent="0.25">
      <c r="A2958">
        <v>2957</v>
      </c>
      <c r="B2958">
        <v>2</v>
      </c>
      <c r="C2958">
        <v>3</v>
      </c>
      <c r="D2958">
        <f>COUNTIF(tbl_ManagerSurvey[EmployeeID],tbl_ManagerSurvey[[#This Row],[EmployeeID]])</f>
        <v>1</v>
      </c>
    </row>
    <row r="2959" spans="1:4" x14ac:dyDescent="0.25">
      <c r="A2959">
        <v>2958</v>
      </c>
      <c r="B2959">
        <v>3</v>
      </c>
      <c r="C2959">
        <v>3</v>
      </c>
      <c r="D2959">
        <f>COUNTIF(tbl_ManagerSurvey[EmployeeID],tbl_ManagerSurvey[[#This Row],[EmployeeID]])</f>
        <v>1</v>
      </c>
    </row>
    <row r="2960" spans="1:4" x14ac:dyDescent="0.25">
      <c r="A2960">
        <v>2959</v>
      </c>
      <c r="B2960">
        <v>2</v>
      </c>
      <c r="C2960">
        <v>3</v>
      </c>
      <c r="D2960">
        <f>COUNTIF(tbl_ManagerSurvey[EmployeeID],tbl_ManagerSurvey[[#This Row],[EmployeeID]])</f>
        <v>1</v>
      </c>
    </row>
    <row r="2961" spans="1:4" x14ac:dyDescent="0.25">
      <c r="A2961">
        <v>2960</v>
      </c>
      <c r="B2961">
        <v>3</v>
      </c>
      <c r="C2961">
        <v>3</v>
      </c>
      <c r="D2961">
        <f>COUNTIF(tbl_ManagerSurvey[EmployeeID],tbl_ManagerSurvey[[#This Row],[EmployeeID]])</f>
        <v>1</v>
      </c>
    </row>
    <row r="2962" spans="1:4" x14ac:dyDescent="0.25">
      <c r="A2962">
        <v>2961</v>
      </c>
      <c r="B2962">
        <v>3</v>
      </c>
      <c r="C2962">
        <v>3</v>
      </c>
      <c r="D2962">
        <f>COUNTIF(tbl_ManagerSurvey[EmployeeID],tbl_ManagerSurvey[[#This Row],[EmployeeID]])</f>
        <v>1</v>
      </c>
    </row>
    <row r="2963" spans="1:4" x14ac:dyDescent="0.25">
      <c r="A2963">
        <v>2962</v>
      </c>
      <c r="B2963">
        <v>2</v>
      </c>
      <c r="C2963">
        <v>4</v>
      </c>
      <c r="D2963">
        <f>COUNTIF(tbl_ManagerSurvey[EmployeeID],tbl_ManagerSurvey[[#This Row],[EmployeeID]])</f>
        <v>1</v>
      </c>
    </row>
    <row r="2964" spans="1:4" x14ac:dyDescent="0.25">
      <c r="A2964">
        <v>2963</v>
      </c>
      <c r="B2964">
        <v>3</v>
      </c>
      <c r="C2964">
        <v>3</v>
      </c>
      <c r="D2964">
        <f>COUNTIF(tbl_ManagerSurvey[EmployeeID],tbl_ManagerSurvey[[#This Row],[EmployeeID]])</f>
        <v>1</v>
      </c>
    </row>
    <row r="2965" spans="1:4" x14ac:dyDescent="0.25">
      <c r="A2965">
        <v>2964</v>
      </c>
      <c r="B2965">
        <v>1</v>
      </c>
      <c r="C2965">
        <v>3</v>
      </c>
      <c r="D2965">
        <f>COUNTIF(tbl_ManagerSurvey[EmployeeID],tbl_ManagerSurvey[[#This Row],[EmployeeID]])</f>
        <v>1</v>
      </c>
    </row>
    <row r="2966" spans="1:4" x14ac:dyDescent="0.25">
      <c r="A2966">
        <v>2965</v>
      </c>
      <c r="B2966">
        <v>3</v>
      </c>
      <c r="C2966">
        <v>3</v>
      </c>
      <c r="D2966">
        <f>COUNTIF(tbl_ManagerSurvey[EmployeeID],tbl_ManagerSurvey[[#This Row],[EmployeeID]])</f>
        <v>1</v>
      </c>
    </row>
    <row r="2967" spans="1:4" x14ac:dyDescent="0.25">
      <c r="A2967">
        <v>2966</v>
      </c>
      <c r="B2967">
        <v>3</v>
      </c>
      <c r="C2967">
        <v>3</v>
      </c>
      <c r="D2967">
        <f>COUNTIF(tbl_ManagerSurvey[EmployeeID],tbl_ManagerSurvey[[#This Row],[EmployeeID]])</f>
        <v>1</v>
      </c>
    </row>
    <row r="2968" spans="1:4" x14ac:dyDescent="0.25">
      <c r="A2968">
        <v>2967</v>
      </c>
      <c r="B2968">
        <v>3</v>
      </c>
      <c r="C2968">
        <v>4</v>
      </c>
      <c r="D2968">
        <f>COUNTIF(tbl_ManagerSurvey[EmployeeID],tbl_ManagerSurvey[[#This Row],[EmployeeID]])</f>
        <v>1</v>
      </c>
    </row>
    <row r="2969" spans="1:4" x14ac:dyDescent="0.25">
      <c r="A2969">
        <v>2968</v>
      </c>
      <c r="B2969">
        <v>3</v>
      </c>
      <c r="C2969">
        <v>3</v>
      </c>
      <c r="D2969">
        <f>COUNTIF(tbl_ManagerSurvey[EmployeeID],tbl_ManagerSurvey[[#This Row],[EmployeeID]])</f>
        <v>1</v>
      </c>
    </row>
    <row r="2970" spans="1:4" x14ac:dyDescent="0.25">
      <c r="A2970">
        <v>2969</v>
      </c>
      <c r="B2970">
        <v>2</v>
      </c>
      <c r="C2970">
        <v>3</v>
      </c>
      <c r="D2970">
        <f>COUNTIF(tbl_ManagerSurvey[EmployeeID],tbl_ManagerSurvey[[#This Row],[EmployeeID]])</f>
        <v>1</v>
      </c>
    </row>
    <row r="2971" spans="1:4" x14ac:dyDescent="0.25">
      <c r="A2971">
        <v>2970</v>
      </c>
      <c r="B2971">
        <v>2</v>
      </c>
      <c r="C2971">
        <v>3</v>
      </c>
      <c r="D2971">
        <f>COUNTIF(tbl_ManagerSurvey[EmployeeID],tbl_ManagerSurvey[[#This Row],[EmployeeID]])</f>
        <v>1</v>
      </c>
    </row>
    <row r="2972" spans="1:4" x14ac:dyDescent="0.25">
      <c r="A2972">
        <v>2971</v>
      </c>
      <c r="B2972">
        <v>2</v>
      </c>
      <c r="C2972">
        <v>3</v>
      </c>
      <c r="D2972">
        <f>COUNTIF(tbl_ManagerSurvey[EmployeeID],tbl_ManagerSurvey[[#This Row],[EmployeeID]])</f>
        <v>1</v>
      </c>
    </row>
    <row r="2973" spans="1:4" x14ac:dyDescent="0.25">
      <c r="A2973">
        <v>2972</v>
      </c>
      <c r="B2973">
        <v>2</v>
      </c>
      <c r="C2973">
        <v>3</v>
      </c>
      <c r="D2973">
        <f>COUNTIF(tbl_ManagerSurvey[EmployeeID],tbl_ManagerSurvey[[#This Row],[EmployeeID]])</f>
        <v>1</v>
      </c>
    </row>
    <row r="2974" spans="1:4" x14ac:dyDescent="0.25">
      <c r="A2974">
        <v>2973</v>
      </c>
      <c r="B2974">
        <v>3</v>
      </c>
      <c r="C2974">
        <v>3</v>
      </c>
      <c r="D2974">
        <f>COUNTIF(tbl_ManagerSurvey[EmployeeID],tbl_ManagerSurvey[[#This Row],[EmployeeID]])</f>
        <v>1</v>
      </c>
    </row>
    <row r="2975" spans="1:4" x14ac:dyDescent="0.25">
      <c r="A2975">
        <v>2974</v>
      </c>
      <c r="B2975">
        <v>3</v>
      </c>
      <c r="C2975">
        <v>3</v>
      </c>
      <c r="D2975">
        <f>COUNTIF(tbl_ManagerSurvey[EmployeeID],tbl_ManagerSurvey[[#This Row],[EmployeeID]])</f>
        <v>1</v>
      </c>
    </row>
    <row r="2976" spans="1:4" x14ac:dyDescent="0.25">
      <c r="A2976">
        <v>2975</v>
      </c>
      <c r="B2976">
        <v>3</v>
      </c>
      <c r="C2976">
        <v>3</v>
      </c>
      <c r="D2976">
        <f>COUNTIF(tbl_ManagerSurvey[EmployeeID],tbl_ManagerSurvey[[#This Row],[EmployeeID]])</f>
        <v>1</v>
      </c>
    </row>
    <row r="2977" spans="1:4" x14ac:dyDescent="0.25">
      <c r="A2977">
        <v>2976</v>
      </c>
      <c r="B2977">
        <v>3</v>
      </c>
      <c r="C2977">
        <v>3</v>
      </c>
      <c r="D2977">
        <f>COUNTIF(tbl_ManagerSurvey[EmployeeID],tbl_ManagerSurvey[[#This Row],[EmployeeID]])</f>
        <v>1</v>
      </c>
    </row>
    <row r="2978" spans="1:4" x14ac:dyDescent="0.25">
      <c r="A2978">
        <v>2977</v>
      </c>
      <c r="B2978">
        <v>3</v>
      </c>
      <c r="C2978">
        <v>3</v>
      </c>
      <c r="D2978">
        <f>COUNTIF(tbl_ManagerSurvey[EmployeeID],tbl_ManagerSurvey[[#This Row],[EmployeeID]])</f>
        <v>1</v>
      </c>
    </row>
    <row r="2979" spans="1:4" x14ac:dyDescent="0.25">
      <c r="A2979">
        <v>2978</v>
      </c>
      <c r="B2979">
        <v>3</v>
      </c>
      <c r="C2979">
        <v>3</v>
      </c>
      <c r="D2979">
        <f>COUNTIF(tbl_ManagerSurvey[EmployeeID],tbl_ManagerSurvey[[#This Row],[EmployeeID]])</f>
        <v>1</v>
      </c>
    </row>
    <row r="2980" spans="1:4" x14ac:dyDescent="0.25">
      <c r="A2980">
        <v>2979</v>
      </c>
      <c r="B2980">
        <v>2</v>
      </c>
      <c r="C2980">
        <v>3</v>
      </c>
      <c r="D2980">
        <f>COUNTIF(tbl_ManagerSurvey[EmployeeID],tbl_ManagerSurvey[[#This Row],[EmployeeID]])</f>
        <v>1</v>
      </c>
    </row>
    <row r="2981" spans="1:4" x14ac:dyDescent="0.25">
      <c r="A2981">
        <v>2980</v>
      </c>
      <c r="B2981">
        <v>2</v>
      </c>
      <c r="C2981">
        <v>3</v>
      </c>
      <c r="D2981">
        <f>COUNTIF(tbl_ManagerSurvey[EmployeeID],tbl_ManagerSurvey[[#This Row],[EmployeeID]])</f>
        <v>1</v>
      </c>
    </row>
    <row r="2982" spans="1:4" x14ac:dyDescent="0.25">
      <c r="A2982">
        <v>2981</v>
      </c>
      <c r="B2982">
        <v>2</v>
      </c>
      <c r="C2982">
        <v>3</v>
      </c>
      <c r="D2982">
        <f>COUNTIF(tbl_ManagerSurvey[EmployeeID],tbl_ManagerSurvey[[#This Row],[EmployeeID]])</f>
        <v>1</v>
      </c>
    </row>
    <row r="2983" spans="1:4" x14ac:dyDescent="0.25">
      <c r="A2983">
        <v>2982</v>
      </c>
      <c r="B2983">
        <v>2</v>
      </c>
      <c r="C2983">
        <v>3</v>
      </c>
      <c r="D2983">
        <f>COUNTIF(tbl_ManagerSurvey[EmployeeID],tbl_ManagerSurvey[[#This Row],[EmployeeID]])</f>
        <v>1</v>
      </c>
    </row>
    <row r="2984" spans="1:4" x14ac:dyDescent="0.25">
      <c r="A2984">
        <v>2983</v>
      </c>
      <c r="B2984">
        <v>3</v>
      </c>
      <c r="C2984">
        <v>3</v>
      </c>
      <c r="D2984">
        <f>COUNTIF(tbl_ManagerSurvey[EmployeeID],tbl_ManagerSurvey[[#This Row],[EmployeeID]])</f>
        <v>1</v>
      </c>
    </row>
    <row r="2985" spans="1:4" x14ac:dyDescent="0.25">
      <c r="A2985">
        <v>2984</v>
      </c>
      <c r="B2985">
        <v>3</v>
      </c>
      <c r="C2985">
        <v>3</v>
      </c>
      <c r="D2985">
        <f>COUNTIF(tbl_ManagerSurvey[EmployeeID],tbl_ManagerSurvey[[#This Row],[EmployeeID]])</f>
        <v>1</v>
      </c>
    </row>
    <row r="2986" spans="1:4" x14ac:dyDescent="0.25">
      <c r="A2986">
        <v>2985</v>
      </c>
      <c r="B2986">
        <v>2</v>
      </c>
      <c r="C2986">
        <v>4</v>
      </c>
      <c r="D2986">
        <f>COUNTIF(tbl_ManagerSurvey[EmployeeID],tbl_ManagerSurvey[[#This Row],[EmployeeID]])</f>
        <v>1</v>
      </c>
    </row>
    <row r="2987" spans="1:4" x14ac:dyDescent="0.25">
      <c r="A2987">
        <v>2986</v>
      </c>
      <c r="B2987">
        <v>3</v>
      </c>
      <c r="C2987">
        <v>3</v>
      </c>
      <c r="D2987">
        <f>COUNTIF(tbl_ManagerSurvey[EmployeeID],tbl_ManagerSurvey[[#This Row],[EmployeeID]])</f>
        <v>1</v>
      </c>
    </row>
    <row r="2988" spans="1:4" x14ac:dyDescent="0.25">
      <c r="A2988">
        <v>2987</v>
      </c>
      <c r="B2988">
        <v>3</v>
      </c>
      <c r="C2988">
        <v>4</v>
      </c>
      <c r="D2988">
        <f>COUNTIF(tbl_ManagerSurvey[EmployeeID],tbl_ManagerSurvey[[#This Row],[EmployeeID]])</f>
        <v>1</v>
      </c>
    </row>
    <row r="2989" spans="1:4" x14ac:dyDescent="0.25">
      <c r="A2989">
        <v>2988</v>
      </c>
      <c r="B2989">
        <v>3</v>
      </c>
      <c r="C2989">
        <v>4</v>
      </c>
      <c r="D2989">
        <f>COUNTIF(tbl_ManagerSurvey[EmployeeID],tbl_ManagerSurvey[[#This Row],[EmployeeID]])</f>
        <v>1</v>
      </c>
    </row>
    <row r="2990" spans="1:4" x14ac:dyDescent="0.25">
      <c r="A2990">
        <v>2989</v>
      </c>
      <c r="B2990">
        <v>3</v>
      </c>
      <c r="C2990">
        <v>4</v>
      </c>
      <c r="D2990">
        <f>COUNTIF(tbl_ManagerSurvey[EmployeeID],tbl_ManagerSurvey[[#This Row],[EmployeeID]])</f>
        <v>1</v>
      </c>
    </row>
    <row r="2991" spans="1:4" x14ac:dyDescent="0.25">
      <c r="A2991">
        <v>2990</v>
      </c>
      <c r="B2991">
        <v>2</v>
      </c>
      <c r="C2991">
        <v>3</v>
      </c>
      <c r="D2991">
        <f>COUNTIF(tbl_ManagerSurvey[EmployeeID],tbl_ManagerSurvey[[#This Row],[EmployeeID]])</f>
        <v>1</v>
      </c>
    </row>
    <row r="2992" spans="1:4" x14ac:dyDescent="0.25">
      <c r="A2992">
        <v>2991</v>
      </c>
      <c r="B2992">
        <v>2</v>
      </c>
      <c r="C2992">
        <v>3</v>
      </c>
      <c r="D2992">
        <f>COUNTIF(tbl_ManagerSurvey[EmployeeID],tbl_ManagerSurvey[[#This Row],[EmployeeID]])</f>
        <v>1</v>
      </c>
    </row>
    <row r="2993" spans="1:4" x14ac:dyDescent="0.25">
      <c r="A2993">
        <v>2992</v>
      </c>
      <c r="B2993">
        <v>2</v>
      </c>
      <c r="C2993">
        <v>3</v>
      </c>
      <c r="D2993">
        <f>COUNTIF(tbl_ManagerSurvey[EmployeeID],tbl_ManagerSurvey[[#This Row],[EmployeeID]])</f>
        <v>1</v>
      </c>
    </row>
    <row r="2994" spans="1:4" x14ac:dyDescent="0.25">
      <c r="A2994">
        <v>2993</v>
      </c>
      <c r="B2994">
        <v>3</v>
      </c>
      <c r="C2994">
        <v>4</v>
      </c>
      <c r="D2994">
        <f>COUNTIF(tbl_ManagerSurvey[EmployeeID],tbl_ManagerSurvey[[#This Row],[EmployeeID]])</f>
        <v>1</v>
      </c>
    </row>
    <row r="2995" spans="1:4" x14ac:dyDescent="0.25">
      <c r="A2995">
        <v>2994</v>
      </c>
      <c r="B2995">
        <v>3</v>
      </c>
      <c r="C2995">
        <v>3</v>
      </c>
      <c r="D2995">
        <f>COUNTIF(tbl_ManagerSurvey[EmployeeID],tbl_ManagerSurvey[[#This Row],[EmployeeID]])</f>
        <v>1</v>
      </c>
    </row>
    <row r="2996" spans="1:4" x14ac:dyDescent="0.25">
      <c r="A2996">
        <v>2995</v>
      </c>
      <c r="B2996">
        <v>3</v>
      </c>
      <c r="C2996">
        <v>3</v>
      </c>
      <c r="D2996">
        <f>COUNTIF(tbl_ManagerSurvey[EmployeeID],tbl_ManagerSurvey[[#This Row],[EmployeeID]])</f>
        <v>1</v>
      </c>
    </row>
    <row r="2997" spans="1:4" x14ac:dyDescent="0.25">
      <c r="A2997">
        <v>2996</v>
      </c>
      <c r="B2997">
        <v>3</v>
      </c>
      <c r="C2997">
        <v>3</v>
      </c>
      <c r="D2997">
        <f>COUNTIF(tbl_ManagerSurvey[EmployeeID],tbl_ManagerSurvey[[#This Row],[EmployeeID]])</f>
        <v>1</v>
      </c>
    </row>
    <row r="2998" spans="1:4" x14ac:dyDescent="0.25">
      <c r="A2998">
        <v>2997</v>
      </c>
      <c r="B2998">
        <v>3</v>
      </c>
      <c r="C2998">
        <v>4</v>
      </c>
      <c r="D2998">
        <f>COUNTIF(tbl_ManagerSurvey[EmployeeID],tbl_ManagerSurvey[[#This Row],[EmployeeID]])</f>
        <v>1</v>
      </c>
    </row>
    <row r="2999" spans="1:4" x14ac:dyDescent="0.25">
      <c r="A2999">
        <v>2998</v>
      </c>
      <c r="B2999">
        <v>3</v>
      </c>
      <c r="C2999">
        <v>3</v>
      </c>
      <c r="D2999">
        <f>COUNTIF(tbl_ManagerSurvey[EmployeeID],tbl_ManagerSurvey[[#This Row],[EmployeeID]])</f>
        <v>1</v>
      </c>
    </row>
    <row r="3000" spans="1:4" x14ac:dyDescent="0.25">
      <c r="A3000">
        <v>2999</v>
      </c>
      <c r="B3000">
        <v>3</v>
      </c>
      <c r="C3000">
        <v>4</v>
      </c>
      <c r="D3000">
        <f>COUNTIF(tbl_ManagerSurvey[EmployeeID],tbl_ManagerSurvey[[#This Row],[EmployeeID]])</f>
        <v>1</v>
      </c>
    </row>
    <row r="3001" spans="1:4" x14ac:dyDescent="0.25">
      <c r="A3001">
        <v>3000</v>
      </c>
      <c r="B3001">
        <v>3</v>
      </c>
      <c r="C3001">
        <v>3</v>
      </c>
      <c r="D3001">
        <f>COUNTIF(tbl_ManagerSurvey[EmployeeID],tbl_ManagerSurvey[[#This Row],[EmployeeID]])</f>
        <v>1</v>
      </c>
    </row>
    <row r="3002" spans="1:4" x14ac:dyDescent="0.25">
      <c r="A3002">
        <v>3001</v>
      </c>
      <c r="B3002">
        <v>3</v>
      </c>
      <c r="C3002">
        <v>4</v>
      </c>
      <c r="D3002">
        <f>COUNTIF(tbl_ManagerSurvey[EmployeeID],tbl_ManagerSurvey[[#This Row],[EmployeeID]])</f>
        <v>1</v>
      </c>
    </row>
    <row r="3003" spans="1:4" x14ac:dyDescent="0.25">
      <c r="A3003">
        <v>3002</v>
      </c>
      <c r="B3003">
        <v>4</v>
      </c>
      <c r="C3003">
        <v>3</v>
      </c>
      <c r="D3003">
        <f>COUNTIF(tbl_ManagerSurvey[EmployeeID],tbl_ManagerSurvey[[#This Row],[EmployeeID]])</f>
        <v>1</v>
      </c>
    </row>
    <row r="3004" spans="1:4" x14ac:dyDescent="0.25">
      <c r="A3004">
        <v>3003</v>
      </c>
      <c r="B3004">
        <v>4</v>
      </c>
      <c r="C3004">
        <v>3</v>
      </c>
      <c r="D3004">
        <f>COUNTIF(tbl_ManagerSurvey[EmployeeID],tbl_ManagerSurvey[[#This Row],[EmployeeID]])</f>
        <v>1</v>
      </c>
    </row>
    <row r="3005" spans="1:4" x14ac:dyDescent="0.25">
      <c r="A3005">
        <v>3004</v>
      </c>
      <c r="B3005">
        <v>4</v>
      </c>
      <c r="C3005">
        <v>3</v>
      </c>
      <c r="D3005">
        <f>COUNTIF(tbl_ManagerSurvey[EmployeeID],tbl_ManagerSurvey[[#This Row],[EmployeeID]])</f>
        <v>1</v>
      </c>
    </row>
    <row r="3006" spans="1:4" x14ac:dyDescent="0.25">
      <c r="A3006">
        <v>3005</v>
      </c>
      <c r="B3006">
        <v>3</v>
      </c>
      <c r="C3006">
        <v>3</v>
      </c>
      <c r="D3006">
        <f>COUNTIF(tbl_ManagerSurvey[EmployeeID],tbl_ManagerSurvey[[#This Row],[EmployeeID]])</f>
        <v>1</v>
      </c>
    </row>
    <row r="3007" spans="1:4" x14ac:dyDescent="0.25">
      <c r="A3007">
        <v>3006</v>
      </c>
      <c r="B3007">
        <v>2</v>
      </c>
      <c r="C3007">
        <v>3</v>
      </c>
      <c r="D3007">
        <f>COUNTIF(tbl_ManagerSurvey[EmployeeID],tbl_ManagerSurvey[[#This Row],[EmployeeID]])</f>
        <v>1</v>
      </c>
    </row>
    <row r="3008" spans="1:4" x14ac:dyDescent="0.25">
      <c r="A3008">
        <v>3007</v>
      </c>
      <c r="B3008">
        <v>3</v>
      </c>
      <c r="C3008">
        <v>3</v>
      </c>
      <c r="D3008">
        <f>COUNTIF(tbl_ManagerSurvey[EmployeeID],tbl_ManagerSurvey[[#This Row],[EmployeeID]])</f>
        <v>1</v>
      </c>
    </row>
    <row r="3009" spans="1:4" x14ac:dyDescent="0.25">
      <c r="A3009">
        <v>3008</v>
      </c>
      <c r="B3009">
        <v>2</v>
      </c>
      <c r="C3009">
        <v>3</v>
      </c>
      <c r="D3009">
        <f>COUNTIF(tbl_ManagerSurvey[EmployeeID],tbl_ManagerSurvey[[#This Row],[EmployeeID]])</f>
        <v>1</v>
      </c>
    </row>
    <row r="3010" spans="1:4" x14ac:dyDescent="0.25">
      <c r="A3010">
        <v>3009</v>
      </c>
      <c r="B3010">
        <v>3</v>
      </c>
      <c r="C3010">
        <v>3</v>
      </c>
      <c r="D3010">
        <f>COUNTIF(tbl_ManagerSurvey[EmployeeID],tbl_ManagerSurvey[[#This Row],[EmployeeID]])</f>
        <v>1</v>
      </c>
    </row>
    <row r="3011" spans="1:4" x14ac:dyDescent="0.25">
      <c r="A3011">
        <v>3010</v>
      </c>
      <c r="B3011">
        <v>3</v>
      </c>
      <c r="C3011">
        <v>3</v>
      </c>
      <c r="D3011">
        <f>COUNTIF(tbl_ManagerSurvey[EmployeeID],tbl_ManagerSurvey[[#This Row],[EmployeeID]])</f>
        <v>1</v>
      </c>
    </row>
    <row r="3012" spans="1:4" x14ac:dyDescent="0.25">
      <c r="A3012">
        <v>3011</v>
      </c>
      <c r="B3012">
        <v>3</v>
      </c>
      <c r="C3012">
        <v>3</v>
      </c>
      <c r="D3012">
        <f>COUNTIF(tbl_ManagerSurvey[EmployeeID],tbl_ManagerSurvey[[#This Row],[EmployeeID]])</f>
        <v>1</v>
      </c>
    </row>
    <row r="3013" spans="1:4" x14ac:dyDescent="0.25">
      <c r="A3013">
        <v>3012</v>
      </c>
      <c r="B3013">
        <v>4</v>
      </c>
      <c r="C3013">
        <v>4</v>
      </c>
      <c r="D3013">
        <f>COUNTIF(tbl_ManagerSurvey[EmployeeID],tbl_ManagerSurvey[[#This Row],[EmployeeID]])</f>
        <v>1</v>
      </c>
    </row>
    <row r="3014" spans="1:4" x14ac:dyDescent="0.25">
      <c r="A3014">
        <v>3013</v>
      </c>
      <c r="B3014">
        <v>3</v>
      </c>
      <c r="C3014">
        <v>3</v>
      </c>
      <c r="D3014">
        <f>COUNTIF(tbl_ManagerSurvey[EmployeeID],tbl_ManagerSurvey[[#This Row],[EmployeeID]])</f>
        <v>1</v>
      </c>
    </row>
    <row r="3015" spans="1:4" x14ac:dyDescent="0.25">
      <c r="A3015">
        <v>3014</v>
      </c>
      <c r="B3015">
        <v>3</v>
      </c>
      <c r="C3015">
        <v>3</v>
      </c>
      <c r="D3015">
        <f>COUNTIF(tbl_ManagerSurvey[EmployeeID],tbl_ManagerSurvey[[#This Row],[EmployeeID]])</f>
        <v>1</v>
      </c>
    </row>
    <row r="3016" spans="1:4" x14ac:dyDescent="0.25">
      <c r="A3016">
        <v>3015</v>
      </c>
      <c r="B3016">
        <v>3</v>
      </c>
      <c r="C3016">
        <v>3</v>
      </c>
      <c r="D3016">
        <f>COUNTIF(tbl_ManagerSurvey[EmployeeID],tbl_ManagerSurvey[[#This Row],[EmployeeID]])</f>
        <v>1</v>
      </c>
    </row>
    <row r="3017" spans="1:4" x14ac:dyDescent="0.25">
      <c r="A3017">
        <v>3016</v>
      </c>
      <c r="B3017">
        <v>3</v>
      </c>
      <c r="C3017">
        <v>4</v>
      </c>
      <c r="D3017">
        <f>COUNTIF(tbl_ManagerSurvey[EmployeeID],tbl_ManagerSurvey[[#This Row],[EmployeeID]])</f>
        <v>1</v>
      </c>
    </row>
    <row r="3018" spans="1:4" x14ac:dyDescent="0.25">
      <c r="A3018">
        <v>3017</v>
      </c>
      <c r="B3018">
        <v>3</v>
      </c>
      <c r="C3018">
        <v>3</v>
      </c>
      <c r="D3018">
        <f>COUNTIF(tbl_ManagerSurvey[EmployeeID],tbl_ManagerSurvey[[#This Row],[EmployeeID]])</f>
        <v>1</v>
      </c>
    </row>
    <row r="3019" spans="1:4" x14ac:dyDescent="0.25">
      <c r="A3019">
        <v>3018</v>
      </c>
      <c r="B3019">
        <v>3</v>
      </c>
      <c r="C3019">
        <v>3</v>
      </c>
      <c r="D3019">
        <f>COUNTIF(tbl_ManagerSurvey[EmployeeID],tbl_ManagerSurvey[[#This Row],[EmployeeID]])</f>
        <v>1</v>
      </c>
    </row>
    <row r="3020" spans="1:4" x14ac:dyDescent="0.25">
      <c r="A3020">
        <v>3019</v>
      </c>
      <c r="B3020">
        <v>3</v>
      </c>
      <c r="C3020">
        <v>3</v>
      </c>
      <c r="D3020">
        <f>COUNTIF(tbl_ManagerSurvey[EmployeeID],tbl_ManagerSurvey[[#This Row],[EmployeeID]])</f>
        <v>1</v>
      </c>
    </row>
    <row r="3021" spans="1:4" x14ac:dyDescent="0.25">
      <c r="A3021">
        <v>3020</v>
      </c>
      <c r="B3021">
        <v>3</v>
      </c>
      <c r="C3021">
        <v>4</v>
      </c>
      <c r="D3021">
        <f>COUNTIF(tbl_ManagerSurvey[EmployeeID],tbl_ManagerSurvey[[#This Row],[EmployeeID]])</f>
        <v>1</v>
      </c>
    </row>
    <row r="3022" spans="1:4" x14ac:dyDescent="0.25">
      <c r="A3022">
        <v>3021</v>
      </c>
      <c r="B3022">
        <v>2</v>
      </c>
      <c r="C3022">
        <v>3</v>
      </c>
      <c r="D3022">
        <f>COUNTIF(tbl_ManagerSurvey[EmployeeID],tbl_ManagerSurvey[[#This Row],[EmployeeID]])</f>
        <v>1</v>
      </c>
    </row>
    <row r="3023" spans="1:4" x14ac:dyDescent="0.25">
      <c r="A3023">
        <v>3022</v>
      </c>
      <c r="B3023">
        <v>2</v>
      </c>
      <c r="C3023">
        <v>3</v>
      </c>
      <c r="D3023">
        <f>COUNTIF(tbl_ManagerSurvey[EmployeeID],tbl_ManagerSurvey[[#This Row],[EmployeeID]])</f>
        <v>1</v>
      </c>
    </row>
    <row r="3024" spans="1:4" x14ac:dyDescent="0.25">
      <c r="A3024">
        <v>3023</v>
      </c>
      <c r="B3024">
        <v>3</v>
      </c>
      <c r="C3024">
        <v>3</v>
      </c>
      <c r="D3024">
        <f>COUNTIF(tbl_ManagerSurvey[EmployeeID],tbl_ManagerSurvey[[#This Row],[EmployeeID]])</f>
        <v>1</v>
      </c>
    </row>
    <row r="3025" spans="1:4" x14ac:dyDescent="0.25">
      <c r="A3025">
        <v>3024</v>
      </c>
      <c r="B3025">
        <v>3</v>
      </c>
      <c r="C3025">
        <v>3</v>
      </c>
      <c r="D3025">
        <f>COUNTIF(tbl_ManagerSurvey[EmployeeID],tbl_ManagerSurvey[[#This Row],[EmployeeID]])</f>
        <v>1</v>
      </c>
    </row>
    <row r="3026" spans="1:4" x14ac:dyDescent="0.25">
      <c r="A3026">
        <v>3025</v>
      </c>
      <c r="B3026">
        <v>3</v>
      </c>
      <c r="C3026">
        <v>3</v>
      </c>
      <c r="D3026">
        <f>COUNTIF(tbl_ManagerSurvey[EmployeeID],tbl_ManagerSurvey[[#This Row],[EmployeeID]])</f>
        <v>1</v>
      </c>
    </row>
    <row r="3027" spans="1:4" x14ac:dyDescent="0.25">
      <c r="A3027">
        <v>3026</v>
      </c>
      <c r="B3027">
        <v>3</v>
      </c>
      <c r="C3027">
        <v>3</v>
      </c>
      <c r="D3027">
        <f>COUNTIF(tbl_ManagerSurvey[EmployeeID],tbl_ManagerSurvey[[#This Row],[EmployeeID]])</f>
        <v>1</v>
      </c>
    </row>
    <row r="3028" spans="1:4" x14ac:dyDescent="0.25">
      <c r="A3028">
        <v>3027</v>
      </c>
      <c r="B3028">
        <v>4</v>
      </c>
      <c r="C3028">
        <v>3</v>
      </c>
      <c r="D3028">
        <f>COUNTIF(tbl_ManagerSurvey[EmployeeID],tbl_ManagerSurvey[[#This Row],[EmployeeID]])</f>
        <v>1</v>
      </c>
    </row>
    <row r="3029" spans="1:4" x14ac:dyDescent="0.25">
      <c r="A3029">
        <v>3028</v>
      </c>
      <c r="B3029">
        <v>2</v>
      </c>
      <c r="C3029">
        <v>4</v>
      </c>
      <c r="D3029">
        <f>COUNTIF(tbl_ManagerSurvey[EmployeeID],tbl_ManagerSurvey[[#This Row],[EmployeeID]])</f>
        <v>1</v>
      </c>
    </row>
    <row r="3030" spans="1:4" x14ac:dyDescent="0.25">
      <c r="A3030">
        <v>3029</v>
      </c>
      <c r="B3030">
        <v>3</v>
      </c>
      <c r="C3030">
        <v>3</v>
      </c>
      <c r="D3030">
        <f>COUNTIF(tbl_ManagerSurvey[EmployeeID],tbl_ManagerSurvey[[#This Row],[EmployeeID]])</f>
        <v>1</v>
      </c>
    </row>
    <row r="3031" spans="1:4" x14ac:dyDescent="0.25">
      <c r="A3031">
        <v>3030</v>
      </c>
      <c r="B3031">
        <v>4</v>
      </c>
      <c r="C3031">
        <v>3</v>
      </c>
      <c r="D3031">
        <f>COUNTIF(tbl_ManagerSurvey[EmployeeID],tbl_ManagerSurvey[[#This Row],[EmployeeID]])</f>
        <v>1</v>
      </c>
    </row>
    <row r="3032" spans="1:4" x14ac:dyDescent="0.25">
      <c r="A3032">
        <v>3031</v>
      </c>
      <c r="B3032">
        <v>1</v>
      </c>
      <c r="C3032">
        <v>4</v>
      </c>
      <c r="D3032">
        <f>COUNTIF(tbl_ManagerSurvey[EmployeeID],tbl_ManagerSurvey[[#This Row],[EmployeeID]])</f>
        <v>1</v>
      </c>
    </row>
    <row r="3033" spans="1:4" x14ac:dyDescent="0.25">
      <c r="A3033">
        <v>3032</v>
      </c>
      <c r="B3033">
        <v>2</v>
      </c>
      <c r="C3033">
        <v>4</v>
      </c>
      <c r="D3033">
        <f>COUNTIF(tbl_ManagerSurvey[EmployeeID],tbl_ManagerSurvey[[#This Row],[EmployeeID]])</f>
        <v>1</v>
      </c>
    </row>
    <row r="3034" spans="1:4" x14ac:dyDescent="0.25">
      <c r="A3034">
        <v>3033</v>
      </c>
      <c r="B3034">
        <v>2</v>
      </c>
      <c r="C3034">
        <v>3</v>
      </c>
      <c r="D3034">
        <f>COUNTIF(tbl_ManagerSurvey[EmployeeID],tbl_ManagerSurvey[[#This Row],[EmployeeID]])</f>
        <v>1</v>
      </c>
    </row>
    <row r="3035" spans="1:4" x14ac:dyDescent="0.25">
      <c r="A3035">
        <v>3034</v>
      </c>
      <c r="B3035">
        <v>3</v>
      </c>
      <c r="C3035">
        <v>3</v>
      </c>
      <c r="D3035">
        <f>COUNTIF(tbl_ManagerSurvey[EmployeeID],tbl_ManagerSurvey[[#This Row],[EmployeeID]])</f>
        <v>1</v>
      </c>
    </row>
    <row r="3036" spans="1:4" x14ac:dyDescent="0.25">
      <c r="A3036">
        <v>3035</v>
      </c>
      <c r="B3036">
        <v>2</v>
      </c>
      <c r="C3036">
        <v>3</v>
      </c>
      <c r="D3036">
        <f>COUNTIF(tbl_ManagerSurvey[EmployeeID],tbl_ManagerSurvey[[#This Row],[EmployeeID]])</f>
        <v>1</v>
      </c>
    </row>
    <row r="3037" spans="1:4" x14ac:dyDescent="0.25">
      <c r="A3037">
        <v>3036</v>
      </c>
      <c r="B3037">
        <v>3</v>
      </c>
      <c r="C3037">
        <v>3</v>
      </c>
      <c r="D3037">
        <f>COUNTIF(tbl_ManagerSurvey[EmployeeID],tbl_ManagerSurvey[[#This Row],[EmployeeID]])</f>
        <v>1</v>
      </c>
    </row>
    <row r="3038" spans="1:4" x14ac:dyDescent="0.25">
      <c r="A3038">
        <v>3037</v>
      </c>
      <c r="B3038">
        <v>3</v>
      </c>
      <c r="C3038">
        <v>4</v>
      </c>
      <c r="D3038">
        <f>COUNTIF(tbl_ManagerSurvey[EmployeeID],tbl_ManagerSurvey[[#This Row],[EmployeeID]])</f>
        <v>1</v>
      </c>
    </row>
    <row r="3039" spans="1:4" x14ac:dyDescent="0.25">
      <c r="A3039">
        <v>3038</v>
      </c>
      <c r="B3039">
        <v>3</v>
      </c>
      <c r="C3039">
        <v>3</v>
      </c>
      <c r="D3039">
        <f>COUNTIF(tbl_ManagerSurvey[EmployeeID],tbl_ManagerSurvey[[#This Row],[EmployeeID]])</f>
        <v>1</v>
      </c>
    </row>
    <row r="3040" spans="1:4" x14ac:dyDescent="0.25">
      <c r="A3040">
        <v>3039</v>
      </c>
      <c r="B3040">
        <v>3</v>
      </c>
      <c r="C3040">
        <v>3</v>
      </c>
      <c r="D3040">
        <f>COUNTIF(tbl_ManagerSurvey[EmployeeID],tbl_ManagerSurvey[[#This Row],[EmployeeID]])</f>
        <v>1</v>
      </c>
    </row>
    <row r="3041" spans="1:4" x14ac:dyDescent="0.25">
      <c r="A3041">
        <v>3040</v>
      </c>
      <c r="B3041">
        <v>2</v>
      </c>
      <c r="C3041">
        <v>3</v>
      </c>
      <c r="D3041">
        <f>COUNTIF(tbl_ManagerSurvey[EmployeeID],tbl_ManagerSurvey[[#This Row],[EmployeeID]])</f>
        <v>1</v>
      </c>
    </row>
    <row r="3042" spans="1:4" x14ac:dyDescent="0.25">
      <c r="A3042">
        <v>3041</v>
      </c>
      <c r="B3042">
        <v>1</v>
      </c>
      <c r="C3042">
        <v>4</v>
      </c>
      <c r="D3042">
        <f>COUNTIF(tbl_ManagerSurvey[EmployeeID],tbl_ManagerSurvey[[#This Row],[EmployeeID]])</f>
        <v>1</v>
      </c>
    </row>
    <row r="3043" spans="1:4" x14ac:dyDescent="0.25">
      <c r="A3043">
        <v>3042</v>
      </c>
      <c r="B3043">
        <v>3</v>
      </c>
      <c r="C3043">
        <v>3</v>
      </c>
      <c r="D3043">
        <f>COUNTIF(tbl_ManagerSurvey[EmployeeID],tbl_ManagerSurvey[[#This Row],[EmployeeID]])</f>
        <v>1</v>
      </c>
    </row>
    <row r="3044" spans="1:4" x14ac:dyDescent="0.25">
      <c r="A3044">
        <v>3043</v>
      </c>
      <c r="B3044">
        <v>1</v>
      </c>
      <c r="C3044">
        <v>3</v>
      </c>
      <c r="D3044">
        <f>COUNTIF(tbl_ManagerSurvey[EmployeeID],tbl_ManagerSurvey[[#This Row],[EmployeeID]])</f>
        <v>1</v>
      </c>
    </row>
    <row r="3045" spans="1:4" x14ac:dyDescent="0.25">
      <c r="A3045">
        <v>3044</v>
      </c>
      <c r="B3045">
        <v>3</v>
      </c>
      <c r="C3045">
        <v>3</v>
      </c>
      <c r="D3045">
        <f>COUNTIF(tbl_ManagerSurvey[EmployeeID],tbl_ManagerSurvey[[#This Row],[EmployeeID]])</f>
        <v>1</v>
      </c>
    </row>
    <row r="3046" spans="1:4" x14ac:dyDescent="0.25">
      <c r="A3046">
        <v>3045</v>
      </c>
      <c r="B3046">
        <v>1</v>
      </c>
      <c r="C3046">
        <v>3</v>
      </c>
      <c r="D3046">
        <f>COUNTIF(tbl_ManagerSurvey[EmployeeID],tbl_ManagerSurvey[[#This Row],[EmployeeID]])</f>
        <v>1</v>
      </c>
    </row>
    <row r="3047" spans="1:4" x14ac:dyDescent="0.25">
      <c r="A3047">
        <v>3046</v>
      </c>
      <c r="B3047">
        <v>1</v>
      </c>
      <c r="C3047">
        <v>4</v>
      </c>
      <c r="D3047">
        <f>COUNTIF(tbl_ManagerSurvey[EmployeeID],tbl_ManagerSurvey[[#This Row],[EmployeeID]])</f>
        <v>1</v>
      </c>
    </row>
    <row r="3048" spans="1:4" x14ac:dyDescent="0.25">
      <c r="A3048">
        <v>3047</v>
      </c>
      <c r="B3048">
        <v>4</v>
      </c>
      <c r="C3048">
        <v>3</v>
      </c>
      <c r="D3048">
        <f>COUNTIF(tbl_ManagerSurvey[EmployeeID],tbl_ManagerSurvey[[#This Row],[EmployeeID]])</f>
        <v>1</v>
      </c>
    </row>
    <row r="3049" spans="1:4" x14ac:dyDescent="0.25">
      <c r="A3049">
        <v>3048</v>
      </c>
      <c r="B3049">
        <v>3</v>
      </c>
      <c r="C3049">
        <v>3</v>
      </c>
      <c r="D3049">
        <f>COUNTIF(tbl_ManagerSurvey[EmployeeID],tbl_ManagerSurvey[[#This Row],[EmployeeID]])</f>
        <v>1</v>
      </c>
    </row>
    <row r="3050" spans="1:4" x14ac:dyDescent="0.25">
      <c r="A3050">
        <v>3049</v>
      </c>
      <c r="B3050">
        <v>4</v>
      </c>
      <c r="C3050">
        <v>3</v>
      </c>
      <c r="D3050">
        <f>COUNTIF(tbl_ManagerSurvey[EmployeeID],tbl_ManagerSurvey[[#This Row],[EmployeeID]])</f>
        <v>1</v>
      </c>
    </row>
    <row r="3051" spans="1:4" x14ac:dyDescent="0.25">
      <c r="A3051">
        <v>3050</v>
      </c>
      <c r="B3051">
        <v>3</v>
      </c>
      <c r="C3051">
        <v>3</v>
      </c>
      <c r="D3051">
        <f>COUNTIF(tbl_ManagerSurvey[EmployeeID],tbl_ManagerSurvey[[#This Row],[EmployeeID]])</f>
        <v>1</v>
      </c>
    </row>
    <row r="3052" spans="1:4" x14ac:dyDescent="0.25">
      <c r="A3052">
        <v>3051</v>
      </c>
      <c r="B3052">
        <v>2</v>
      </c>
      <c r="C3052">
        <v>4</v>
      </c>
      <c r="D3052">
        <f>COUNTIF(tbl_ManagerSurvey[EmployeeID],tbl_ManagerSurvey[[#This Row],[EmployeeID]])</f>
        <v>1</v>
      </c>
    </row>
    <row r="3053" spans="1:4" x14ac:dyDescent="0.25">
      <c r="A3053">
        <v>3052</v>
      </c>
      <c r="B3053">
        <v>3</v>
      </c>
      <c r="C3053">
        <v>4</v>
      </c>
      <c r="D3053">
        <f>COUNTIF(tbl_ManagerSurvey[EmployeeID],tbl_ManagerSurvey[[#This Row],[EmployeeID]])</f>
        <v>1</v>
      </c>
    </row>
    <row r="3054" spans="1:4" x14ac:dyDescent="0.25">
      <c r="A3054">
        <v>3053</v>
      </c>
      <c r="B3054">
        <v>3</v>
      </c>
      <c r="C3054">
        <v>3</v>
      </c>
      <c r="D3054">
        <f>COUNTIF(tbl_ManagerSurvey[EmployeeID],tbl_ManagerSurvey[[#This Row],[EmployeeID]])</f>
        <v>1</v>
      </c>
    </row>
    <row r="3055" spans="1:4" x14ac:dyDescent="0.25">
      <c r="A3055">
        <v>3054</v>
      </c>
      <c r="B3055">
        <v>4</v>
      </c>
      <c r="C3055">
        <v>3</v>
      </c>
      <c r="D3055">
        <f>COUNTIF(tbl_ManagerSurvey[EmployeeID],tbl_ManagerSurvey[[#This Row],[EmployeeID]])</f>
        <v>1</v>
      </c>
    </row>
    <row r="3056" spans="1:4" x14ac:dyDescent="0.25">
      <c r="A3056">
        <v>3055</v>
      </c>
      <c r="B3056">
        <v>3</v>
      </c>
      <c r="C3056">
        <v>3</v>
      </c>
      <c r="D3056">
        <f>COUNTIF(tbl_ManagerSurvey[EmployeeID],tbl_ManagerSurvey[[#This Row],[EmployeeID]])</f>
        <v>1</v>
      </c>
    </row>
    <row r="3057" spans="1:4" x14ac:dyDescent="0.25">
      <c r="A3057">
        <v>3056</v>
      </c>
      <c r="B3057">
        <v>3</v>
      </c>
      <c r="C3057">
        <v>3</v>
      </c>
      <c r="D3057">
        <f>COUNTIF(tbl_ManagerSurvey[EmployeeID],tbl_ManagerSurvey[[#This Row],[EmployeeID]])</f>
        <v>1</v>
      </c>
    </row>
    <row r="3058" spans="1:4" x14ac:dyDescent="0.25">
      <c r="A3058">
        <v>3057</v>
      </c>
      <c r="B3058">
        <v>2</v>
      </c>
      <c r="C3058">
        <v>3</v>
      </c>
      <c r="D3058">
        <f>COUNTIF(tbl_ManagerSurvey[EmployeeID],tbl_ManagerSurvey[[#This Row],[EmployeeID]])</f>
        <v>1</v>
      </c>
    </row>
    <row r="3059" spans="1:4" x14ac:dyDescent="0.25">
      <c r="A3059">
        <v>3058</v>
      </c>
      <c r="B3059">
        <v>3</v>
      </c>
      <c r="C3059">
        <v>3</v>
      </c>
      <c r="D3059">
        <f>COUNTIF(tbl_ManagerSurvey[EmployeeID],tbl_ManagerSurvey[[#This Row],[EmployeeID]])</f>
        <v>1</v>
      </c>
    </row>
    <row r="3060" spans="1:4" x14ac:dyDescent="0.25">
      <c r="A3060">
        <v>3059</v>
      </c>
      <c r="B3060">
        <v>3</v>
      </c>
      <c r="C3060">
        <v>4</v>
      </c>
      <c r="D3060">
        <f>COUNTIF(tbl_ManagerSurvey[EmployeeID],tbl_ManagerSurvey[[#This Row],[EmployeeID]])</f>
        <v>1</v>
      </c>
    </row>
    <row r="3061" spans="1:4" x14ac:dyDescent="0.25">
      <c r="A3061">
        <v>3060</v>
      </c>
      <c r="B3061">
        <v>3</v>
      </c>
      <c r="C3061">
        <v>3</v>
      </c>
      <c r="D3061">
        <f>COUNTIF(tbl_ManagerSurvey[EmployeeID],tbl_ManagerSurvey[[#This Row],[EmployeeID]])</f>
        <v>1</v>
      </c>
    </row>
    <row r="3062" spans="1:4" x14ac:dyDescent="0.25">
      <c r="A3062">
        <v>3061</v>
      </c>
      <c r="B3062">
        <v>3</v>
      </c>
      <c r="C3062">
        <v>4</v>
      </c>
      <c r="D3062">
        <f>COUNTIF(tbl_ManagerSurvey[EmployeeID],tbl_ManagerSurvey[[#This Row],[EmployeeID]])</f>
        <v>1</v>
      </c>
    </row>
    <row r="3063" spans="1:4" x14ac:dyDescent="0.25">
      <c r="A3063">
        <v>3062</v>
      </c>
      <c r="B3063">
        <v>3</v>
      </c>
      <c r="C3063">
        <v>3</v>
      </c>
      <c r="D3063">
        <f>COUNTIF(tbl_ManagerSurvey[EmployeeID],tbl_ManagerSurvey[[#This Row],[EmployeeID]])</f>
        <v>1</v>
      </c>
    </row>
    <row r="3064" spans="1:4" x14ac:dyDescent="0.25">
      <c r="A3064">
        <v>3063</v>
      </c>
      <c r="B3064">
        <v>3</v>
      </c>
      <c r="C3064">
        <v>3</v>
      </c>
      <c r="D3064">
        <f>COUNTIF(tbl_ManagerSurvey[EmployeeID],tbl_ManagerSurvey[[#This Row],[EmployeeID]])</f>
        <v>1</v>
      </c>
    </row>
    <row r="3065" spans="1:4" x14ac:dyDescent="0.25">
      <c r="A3065">
        <v>3064</v>
      </c>
      <c r="B3065">
        <v>3</v>
      </c>
      <c r="C3065">
        <v>3</v>
      </c>
      <c r="D3065">
        <f>COUNTIF(tbl_ManagerSurvey[EmployeeID],tbl_ManagerSurvey[[#This Row],[EmployeeID]])</f>
        <v>1</v>
      </c>
    </row>
    <row r="3066" spans="1:4" x14ac:dyDescent="0.25">
      <c r="A3066">
        <v>3065</v>
      </c>
      <c r="B3066">
        <v>3</v>
      </c>
      <c r="C3066">
        <v>3</v>
      </c>
      <c r="D3066">
        <f>COUNTIF(tbl_ManagerSurvey[EmployeeID],tbl_ManagerSurvey[[#This Row],[EmployeeID]])</f>
        <v>1</v>
      </c>
    </row>
    <row r="3067" spans="1:4" x14ac:dyDescent="0.25">
      <c r="A3067">
        <v>3066</v>
      </c>
      <c r="B3067">
        <v>2</v>
      </c>
      <c r="C3067">
        <v>3</v>
      </c>
      <c r="D3067">
        <f>COUNTIF(tbl_ManagerSurvey[EmployeeID],tbl_ManagerSurvey[[#This Row],[EmployeeID]])</f>
        <v>1</v>
      </c>
    </row>
    <row r="3068" spans="1:4" x14ac:dyDescent="0.25">
      <c r="A3068">
        <v>3067</v>
      </c>
      <c r="B3068">
        <v>3</v>
      </c>
      <c r="C3068">
        <v>3</v>
      </c>
      <c r="D3068">
        <f>COUNTIF(tbl_ManagerSurvey[EmployeeID],tbl_ManagerSurvey[[#This Row],[EmployeeID]])</f>
        <v>1</v>
      </c>
    </row>
    <row r="3069" spans="1:4" x14ac:dyDescent="0.25">
      <c r="A3069">
        <v>3068</v>
      </c>
      <c r="B3069">
        <v>2</v>
      </c>
      <c r="C3069">
        <v>3</v>
      </c>
      <c r="D3069">
        <f>COUNTIF(tbl_ManagerSurvey[EmployeeID],tbl_ManagerSurvey[[#This Row],[EmployeeID]])</f>
        <v>1</v>
      </c>
    </row>
    <row r="3070" spans="1:4" x14ac:dyDescent="0.25">
      <c r="A3070">
        <v>3069</v>
      </c>
      <c r="B3070">
        <v>3</v>
      </c>
      <c r="C3070">
        <v>3</v>
      </c>
      <c r="D3070">
        <f>COUNTIF(tbl_ManagerSurvey[EmployeeID],tbl_ManagerSurvey[[#This Row],[EmployeeID]])</f>
        <v>1</v>
      </c>
    </row>
    <row r="3071" spans="1:4" x14ac:dyDescent="0.25">
      <c r="A3071">
        <v>3070</v>
      </c>
      <c r="B3071">
        <v>2</v>
      </c>
      <c r="C3071">
        <v>3</v>
      </c>
      <c r="D3071">
        <f>COUNTIF(tbl_ManagerSurvey[EmployeeID],tbl_ManagerSurvey[[#This Row],[EmployeeID]])</f>
        <v>1</v>
      </c>
    </row>
    <row r="3072" spans="1:4" x14ac:dyDescent="0.25">
      <c r="A3072">
        <v>3071</v>
      </c>
      <c r="B3072">
        <v>2</v>
      </c>
      <c r="C3072">
        <v>3</v>
      </c>
      <c r="D3072">
        <f>COUNTIF(tbl_ManagerSurvey[EmployeeID],tbl_ManagerSurvey[[#This Row],[EmployeeID]])</f>
        <v>1</v>
      </c>
    </row>
    <row r="3073" spans="1:4" x14ac:dyDescent="0.25">
      <c r="A3073">
        <v>3072</v>
      </c>
      <c r="B3073">
        <v>2</v>
      </c>
      <c r="C3073">
        <v>3</v>
      </c>
      <c r="D3073">
        <f>COUNTIF(tbl_ManagerSurvey[EmployeeID],tbl_ManagerSurvey[[#This Row],[EmployeeID]])</f>
        <v>1</v>
      </c>
    </row>
    <row r="3074" spans="1:4" x14ac:dyDescent="0.25">
      <c r="A3074">
        <v>3073</v>
      </c>
      <c r="B3074">
        <v>3</v>
      </c>
      <c r="C3074">
        <v>3</v>
      </c>
      <c r="D3074">
        <f>COUNTIF(tbl_ManagerSurvey[EmployeeID],tbl_ManagerSurvey[[#This Row],[EmployeeID]])</f>
        <v>1</v>
      </c>
    </row>
    <row r="3075" spans="1:4" x14ac:dyDescent="0.25">
      <c r="A3075">
        <v>3074</v>
      </c>
      <c r="B3075">
        <v>2</v>
      </c>
      <c r="C3075">
        <v>3</v>
      </c>
      <c r="D3075">
        <f>COUNTIF(tbl_ManagerSurvey[EmployeeID],tbl_ManagerSurvey[[#This Row],[EmployeeID]])</f>
        <v>1</v>
      </c>
    </row>
    <row r="3076" spans="1:4" x14ac:dyDescent="0.25">
      <c r="A3076">
        <v>3075</v>
      </c>
      <c r="B3076">
        <v>2</v>
      </c>
      <c r="C3076">
        <v>4</v>
      </c>
      <c r="D3076">
        <f>COUNTIF(tbl_ManagerSurvey[EmployeeID],tbl_ManagerSurvey[[#This Row],[EmployeeID]])</f>
        <v>1</v>
      </c>
    </row>
    <row r="3077" spans="1:4" x14ac:dyDescent="0.25">
      <c r="A3077">
        <v>3076</v>
      </c>
      <c r="B3077">
        <v>3</v>
      </c>
      <c r="C3077">
        <v>4</v>
      </c>
      <c r="D3077">
        <f>COUNTIF(tbl_ManagerSurvey[EmployeeID],tbl_ManagerSurvey[[#This Row],[EmployeeID]])</f>
        <v>1</v>
      </c>
    </row>
    <row r="3078" spans="1:4" x14ac:dyDescent="0.25">
      <c r="A3078">
        <v>3077</v>
      </c>
      <c r="B3078">
        <v>2</v>
      </c>
      <c r="C3078">
        <v>3</v>
      </c>
      <c r="D3078">
        <f>COUNTIF(tbl_ManagerSurvey[EmployeeID],tbl_ManagerSurvey[[#This Row],[EmployeeID]])</f>
        <v>1</v>
      </c>
    </row>
    <row r="3079" spans="1:4" x14ac:dyDescent="0.25">
      <c r="A3079">
        <v>3078</v>
      </c>
      <c r="B3079">
        <v>2</v>
      </c>
      <c r="C3079">
        <v>3</v>
      </c>
      <c r="D3079">
        <f>COUNTIF(tbl_ManagerSurvey[EmployeeID],tbl_ManagerSurvey[[#This Row],[EmployeeID]])</f>
        <v>1</v>
      </c>
    </row>
    <row r="3080" spans="1:4" x14ac:dyDescent="0.25">
      <c r="A3080">
        <v>3079</v>
      </c>
      <c r="B3080">
        <v>3</v>
      </c>
      <c r="C3080">
        <v>3</v>
      </c>
      <c r="D3080">
        <f>COUNTIF(tbl_ManagerSurvey[EmployeeID],tbl_ManagerSurvey[[#This Row],[EmployeeID]])</f>
        <v>1</v>
      </c>
    </row>
    <row r="3081" spans="1:4" x14ac:dyDescent="0.25">
      <c r="A3081">
        <v>3080</v>
      </c>
      <c r="B3081">
        <v>4</v>
      </c>
      <c r="C3081">
        <v>3</v>
      </c>
      <c r="D3081">
        <f>COUNTIF(tbl_ManagerSurvey[EmployeeID],tbl_ManagerSurvey[[#This Row],[EmployeeID]])</f>
        <v>1</v>
      </c>
    </row>
    <row r="3082" spans="1:4" x14ac:dyDescent="0.25">
      <c r="A3082">
        <v>3081</v>
      </c>
      <c r="B3082">
        <v>2</v>
      </c>
      <c r="C3082">
        <v>4</v>
      </c>
      <c r="D3082">
        <f>COUNTIF(tbl_ManagerSurvey[EmployeeID],tbl_ManagerSurvey[[#This Row],[EmployeeID]])</f>
        <v>1</v>
      </c>
    </row>
    <row r="3083" spans="1:4" x14ac:dyDescent="0.25">
      <c r="A3083">
        <v>3082</v>
      </c>
      <c r="B3083">
        <v>3</v>
      </c>
      <c r="C3083">
        <v>3</v>
      </c>
      <c r="D3083">
        <f>COUNTIF(tbl_ManagerSurvey[EmployeeID],tbl_ManagerSurvey[[#This Row],[EmployeeID]])</f>
        <v>1</v>
      </c>
    </row>
    <row r="3084" spans="1:4" x14ac:dyDescent="0.25">
      <c r="A3084">
        <v>3083</v>
      </c>
      <c r="B3084">
        <v>1</v>
      </c>
      <c r="C3084">
        <v>4</v>
      </c>
      <c r="D3084">
        <f>COUNTIF(tbl_ManagerSurvey[EmployeeID],tbl_ManagerSurvey[[#This Row],[EmployeeID]])</f>
        <v>1</v>
      </c>
    </row>
    <row r="3085" spans="1:4" x14ac:dyDescent="0.25">
      <c r="A3085">
        <v>3084</v>
      </c>
      <c r="B3085">
        <v>3</v>
      </c>
      <c r="C3085">
        <v>3</v>
      </c>
      <c r="D3085">
        <f>COUNTIF(tbl_ManagerSurvey[EmployeeID],tbl_ManagerSurvey[[#This Row],[EmployeeID]])</f>
        <v>1</v>
      </c>
    </row>
    <row r="3086" spans="1:4" x14ac:dyDescent="0.25">
      <c r="A3086">
        <v>3085</v>
      </c>
      <c r="B3086">
        <v>3</v>
      </c>
      <c r="C3086">
        <v>3</v>
      </c>
      <c r="D3086">
        <f>COUNTIF(tbl_ManagerSurvey[EmployeeID],tbl_ManagerSurvey[[#This Row],[EmployeeID]])</f>
        <v>1</v>
      </c>
    </row>
    <row r="3087" spans="1:4" x14ac:dyDescent="0.25">
      <c r="A3087">
        <v>3086</v>
      </c>
      <c r="B3087">
        <v>2</v>
      </c>
      <c r="C3087">
        <v>3</v>
      </c>
      <c r="D3087">
        <f>COUNTIF(tbl_ManagerSurvey[EmployeeID],tbl_ManagerSurvey[[#This Row],[EmployeeID]])</f>
        <v>1</v>
      </c>
    </row>
    <row r="3088" spans="1:4" x14ac:dyDescent="0.25">
      <c r="A3088">
        <v>3087</v>
      </c>
      <c r="B3088">
        <v>2</v>
      </c>
      <c r="C3088">
        <v>3</v>
      </c>
      <c r="D3088">
        <f>COUNTIF(tbl_ManagerSurvey[EmployeeID],tbl_ManagerSurvey[[#This Row],[EmployeeID]])</f>
        <v>1</v>
      </c>
    </row>
    <row r="3089" spans="1:4" x14ac:dyDescent="0.25">
      <c r="A3089">
        <v>3088</v>
      </c>
      <c r="B3089">
        <v>3</v>
      </c>
      <c r="C3089">
        <v>3</v>
      </c>
      <c r="D3089">
        <f>COUNTIF(tbl_ManagerSurvey[EmployeeID],tbl_ManagerSurvey[[#This Row],[EmployeeID]])</f>
        <v>1</v>
      </c>
    </row>
    <row r="3090" spans="1:4" x14ac:dyDescent="0.25">
      <c r="A3090">
        <v>3089</v>
      </c>
      <c r="B3090">
        <v>2</v>
      </c>
      <c r="C3090">
        <v>4</v>
      </c>
      <c r="D3090">
        <f>COUNTIF(tbl_ManagerSurvey[EmployeeID],tbl_ManagerSurvey[[#This Row],[EmployeeID]])</f>
        <v>1</v>
      </c>
    </row>
    <row r="3091" spans="1:4" x14ac:dyDescent="0.25">
      <c r="A3091">
        <v>3090</v>
      </c>
      <c r="B3091">
        <v>3</v>
      </c>
      <c r="C3091">
        <v>3</v>
      </c>
      <c r="D3091">
        <f>COUNTIF(tbl_ManagerSurvey[EmployeeID],tbl_ManagerSurvey[[#This Row],[EmployeeID]])</f>
        <v>1</v>
      </c>
    </row>
    <row r="3092" spans="1:4" x14ac:dyDescent="0.25">
      <c r="A3092">
        <v>3091</v>
      </c>
      <c r="B3092">
        <v>3</v>
      </c>
      <c r="C3092">
        <v>3</v>
      </c>
      <c r="D3092">
        <f>COUNTIF(tbl_ManagerSurvey[EmployeeID],tbl_ManagerSurvey[[#This Row],[EmployeeID]])</f>
        <v>1</v>
      </c>
    </row>
    <row r="3093" spans="1:4" x14ac:dyDescent="0.25">
      <c r="A3093">
        <v>3092</v>
      </c>
      <c r="B3093">
        <v>2</v>
      </c>
      <c r="C3093">
        <v>3</v>
      </c>
      <c r="D3093">
        <f>COUNTIF(tbl_ManagerSurvey[EmployeeID],tbl_ManagerSurvey[[#This Row],[EmployeeID]])</f>
        <v>1</v>
      </c>
    </row>
    <row r="3094" spans="1:4" x14ac:dyDescent="0.25">
      <c r="A3094">
        <v>3093</v>
      </c>
      <c r="B3094">
        <v>3</v>
      </c>
      <c r="C3094">
        <v>4</v>
      </c>
      <c r="D3094">
        <f>COUNTIF(tbl_ManagerSurvey[EmployeeID],tbl_ManagerSurvey[[#This Row],[EmployeeID]])</f>
        <v>1</v>
      </c>
    </row>
    <row r="3095" spans="1:4" x14ac:dyDescent="0.25">
      <c r="A3095">
        <v>3094</v>
      </c>
      <c r="B3095">
        <v>3</v>
      </c>
      <c r="C3095">
        <v>3</v>
      </c>
      <c r="D3095">
        <f>COUNTIF(tbl_ManagerSurvey[EmployeeID],tbl_ManagerSurvey[[#This Row],[EmployeeID]])</f>
        <v>1</v>
      </c>
    </row>
    <row r="3096" spans="1:4" x14ac:dyDescent="0.25">
      <c r="A3096">
        <v>3095</v>
      </c>
      <c r="B3096">
        <v>2</v>
      </c>
      <c r="C3096">
        <v>3</v>
      </c>
      <c r="D3096">
        <f>COUNTIF(tbl_ManagerSurvey[EmployeeID],tbl_ManagerSurvey[[#This Row],[EmployeeID]])</f>
        <v>1</v>
      </c>
    </row>
    <row r="3097" spans="1:4" x14ac:dyDescent="0.25">
      <c r="A3097">
        <v>3096</v>
      </c>
      <c r="B3097">
        <v>3</v>
      </c>
      <c r="C3097">
        <v>3</v>
      </c>
      <c r="D3097">
        <f>COUNTIF(tbl_ManagerSurvey[EmployeeID],tbl_ManagerSurvey[[#This Row],[EmployeeID]])</f>
        <v>1</v>
      </c>
    </row>
    <row r="3098" spans="1:4" x14ac:dyDescent="0.25">
      <c r="A3098">
        <v>3097</v>
      </c>
      <c r="B3098">
        <v>2</v>
      </c>
      <c r="C3098">
        <v>3</v>
      </c>
      <c r="D3098">
        <f>COUNTIF(tbl_ManagerSurvey[EmployeeID],tbl_ManagerSurvey[[#This Row],[EmployeeID]])</f>
        <v>1</v>
      </c>
    </row>
    <row r="3099" spans="1:4" x14ac:dyDescent="0.25">
      <c r="A3099">
        <v>3098</v>
      </c>
      <c r="B3099">
        <v>3</v>
      </c>
      <c r="C3099">
        <v>4</v>
      </c>
      <c r="D3099">
        <f>COUNTIF(tbl_ManagerSurvey[EmployeeID],tbl_ManagerSurvey[[#This Row],[EmployeeID]])</f>
        <v>1</v>
      </c>
    </row>
    <row r="3100" spans="1:4" x14ac:dyDescent="0.25">
      <c r="A3100">
        <v>3099</v>
      </c>
      <c r="B3100">
        <v>3</v>
      </c>
      <c r="C3100">
        <v>3</v>
      </c>
      <c r="D3100">
        <f>COUNTIF(tbl_ManagerSurvey[EmployeeID],tbl_ManagerSurvey[[#This Row],[EmployeeID]])</f>
        <v>1</v>
      </c>
    </row>
    <row r="3101" spans="1:4" x14ac:dyDescent="0.25">
      <c r="A3101">
        <v>3100</v>
      </c>
      <c r="B3101">
        <v>2</v>
      </c>
      <c r="C3101">
        <v>3</v>
      </c>
      <c r="D3101">
        <f>COUNTIF(tbl_ManagerSurvey[EmployeeID],tbl_ManagerSurvey[[#This Row],[EmployeeID]])</f>
        <v>1</v>
      </c>
    </row>
    <row r="3102" spans="1:4" x14ac:dyDescent="0.25">
      <c r="A3102">
        <v>3101</v>
      </c>
      <c r="B3102">
        <v>4</v>
      </c>
      <c r="C3102">
        <v>4</v>
      </c>
      <c r="D3102">
        <f>COUNTIF(tbl_ManagerSurvey[EmployeeID],tbl_ManagerSurvey[[#This Row],[EmployeeID]])</f>
        <v>1</v>
      </c>
    </row>
    <row r="3103" spans="1:4" x14ac:dyDescent="0.25">
      <c r="A3103">
        <v>3102</v>
      </c>
      <c r="B3103">
        <v>2</v>
      </c>
      <c r="C3103">
        <v>3</v>
      </c>
      <c r="D3103">
        <f>COUNTIF(tbl_ManagerSurvey[EmployeeID],tbl_ManagerSurvey[[#This Row],[EmployeeID]])</f>
        <v>1</v>
      </c>
    </row>
    <row r="3104" spans="1:4" x14ac:dyDescent="0.25">
      <c r="A3104">
        <v>3103</v>
      </c>
      <c r="B3104">
        <v>3</v>
      </c>
      <c r="C3104">
        <v>3</v>
      </c>
      <c r="D3104">
        <f>COUNTIF(tbl_ManagerSurvey[EmployeeID],tbl_ManagerSurvey[[#This Row],[EmployeeID]])</f>
        <v>1</v>
      </c>
    </row>
    <row r="3105" spans="1:4" x14ac:dyDescent="0.25">
      <c r="A3105">
        <v>3104</v>
      </c>
      <c r="B3105">
        <v>2</v>
      </c>
      <c r="C3105">
        <v>3</v>
      </c>
      <c r="D3105">
        <f>COUNTIF(tbl_ManagerSurvey[EmployeeID],tbl_ManagerSurvey[[#This Row],[EmployeeID]])</f>
        <v>1</v>
      </c>
    </row>
    <row r="3106" spans="1:4" x14ac:dyDescent="0.25">
      <c r="A3106">
        <v>3105</v>
      </c>
      <c r="B3106">
        <v>3</v>
      </c>
      <c r="C3106">
        <v>3</v>
      </c>
      <c r="D3106">
        <f>COUNTIF(tbl_ManagerSurvey[EmployeeID],tbl_ManagerSurvey[[#This Row],[EmployeeID]])</f>
        <v>1</v>
      </c>
    </row>
    <row r="3107" spans="1:4" x14ac:dyDescent="0.25">
      <c r="A3107">
        <v>3106</v>
      </c>
      <c r="B3107">
        <v>3</v>
      </c>
      <c r="C3107">
        <v>3</v>
      </c>
      <c r="D3107">
        <f>COUNTIF(tbl_ManagerSurvey[EmployeeID],tbl_ManagerSurvey[[#This Row],[EmployeeID]])</f>
        <v>1</v>
      </c>
    </row>
    <row r="3108" spans="1:4" x14ac:dyDescent="0.25">
      <c r="A3108">
        <v>3107</v>
      </c>
      <c r="B3108">
        <v>3</v>
      </c>
      <c r="C3108">
        <v>3</v>
      </c>
      <c r="D3108">
        <f>COUNTIF(tbl_ManagerSurvey[EmployeeID],tbl_ManagerSurvey[[#This Row],[EmployeeID]])</f>
        <v>1</v>
      </c>
    </row>
    <row r="3109" spans="1:4" x14ac:dyDescent="0.25">
      <c r="A3109">
        <v>3108</v>
      </c>
      <c r="B3109">
        <v>3</v>
      </c>
      <c r="C3109">
        <v>3</v>
      </c>
      <c r="D3109">
        <f>COUNTIF(tbl_ManagerSurvey[EmployeeID],tbl_ManagerSurvey[[#This Row],[EmployeeID]])</f>
        <v>1</v>
      </c>
    </row>
    <row r="3110" spans="1:4" x14ac:dyDescent="0.25">
      <c r="A3110">
        <v>3109</v>
      </c>
      <c r="B3110">
        <v>3</v>
      </c>
      <c r="C3110">
        <v>4</v>
      </c>
      <c r="D3110">
        <f>COUNTIF(tbl_ManagerSurvey[EmployeeID],tbl_ManagerSurvey[[#This Row],[EmployeeID]])</f>
        <v>1</v>
      </c>
    </row>
    <row r="3111" spans="1:4" x14ac:dyDescent="0.25">
      <c r="A3111">
        <v>3110</v>
      </c>
      <c r="B3111">
        <v>3</v>
      </c>
      <c r="C3111">
        <v>4</v>
      </c>
      <c r="D3111">
        <f>COUNTIF(tbl_ManagerSurvey[EmployeeID],tbl_ManagerSurvey[[#This Row],[EmployeeID]])</f>
        <v>1</v>
      </c>
    </row>
    <row r="3112" spans="1:4" x14ac:dyDescent="0.25">
      <c r="A3112">
        <v>3111</v>
      </c>
      <c r="B3112">
        <v>2</v>
      </c>
      <c r="C3112">
        <v>3</v>
      </c>
      <c r="D3112">
        <f>COUNTIF(tbl_ManagerSurvey[EmployeeID],tbl_ManagerSurvey[[#This Row],[EmployeeID]])</f>
        <v>1</v>
      </c>
    </row>
    <row r="3113" spans="1:4" x14ac:dyDescent="0.25">
      <c r="A3113">
        <v>3112</v>
      </c>
      <c r="B3113">
        <v>2</v>
      </c>
      <c r="C3113">
        <v>4</v>
      </c>
      <c r="D3113">
        <f>COUNTIF(tbl_ManagerSurvey[EmployeeID],tbl_ManagerSurvey[[#This Row],[EmployeeID]])</f>
        <v>1</v>
      </c>
    </row>
    <row r="3114" spans="1:4" x14ac:dyDescent="0.25">
      <c r="A3114">
        <v>3113</v>
      </c>
      <c r="B3114">
        <v>3</v>
      </c>
      <c r="C3114">
        <v>3</v>
      </c>
      <c r="D3114">
        <f>COUNTIF(tbl_ManagerSurvey[EmployeeID],tbl_ManagerSurvey[[#This Row],[EmployeeID]])</f>
        <v>1</v>
      </c>
    </row>
    <row r="3115" spans="1:4" x14ac:dyDescent="0.25">
      <c r="A3115">
        <v>3114</v>
      </c>
      <c r="B3115">
        <v>3</v>
      </c>
      <c r="C3115">
        <v>3</v>
      </c>
      <c r="D3115">
        <f>COUNTIF(tbl_ManagerSurvey[EmployeeID],tbl_ManagerSurvey[[#This Row],[EmployeeID]])</f>
        <v>1</v>
      </c>
    </row>
    <row r="3116" spans="1:4" x14ac:dyDescent="0.25">
      <c r="A3116">
        <v>3115</v>
      </c>
      <c r="B3116">
        <v>4</v>
      </c>
      <c r="C3116">
        <v>3</v>
      </c>
      <c r="D3116">
        <f>COUNTIF(tbl_ManagerSurvey[EmployeeID],tbl_ManagerSurvey[[#This Row],[EmployeeID]])</f>
        <v>1</v>
      </c>
    </row>
    <row r="3117" spans="1:4" x14ac:dyDescent="0.25">
      <c r="A3117">
        <v>3116</v>
      </c>
      <c r="B3117">
        <v>2</v>
      </c>
      <c r="C3117">
        <v>3</v>
      </c>
      <c r="D3117">
        <f>COUNTIF(tbl_ManagerSurvey[EmployeeID],tbl_ManagerSurvey[[#This Row],[EmployeeID]])</f>
        <v>1</v>
      </c>
    </row>
    <row r="3118" spans="1:4" x14ac:dyDescent="0.25">
      <c r="A3118">
        <v>3117</v>
      </c>
      <c r="B3118">
        <v>3</v>
      </c>
      <c r="C3118">
        <v>3</v>
      </c>
      <c r="D3118">
        <f>COUNTIF(tbl_ManagerSurvey[EmployeeID],tbl_ManagerSurvey[[#This Row],[EmployeeID]])</f>
        <v>1</v>
      </c>
    </row>
    <row r="3119" spans="1:4" x14ac:dyDescent="0.25">
      <c r="A3119">
        <v>3118</v>
      </c>
      <c r="B3119">
        <v>2</v>
      </c>
      <c r="C3119">
        <v>4</v>
      </c>
      <c r="D3119">
        <f>COUNTIF(tbl_ManagerSurvey[EmployeeID],tbl_ManagerSurvey[[#This Row],[EmployeeID]])</f>
        <v>1</v>
      </c>
    </row>
    <row r="3120" spans="1:4" x14ac:dyDescent="0.25">
      <c r="A3120">
        <v>3119</v>
      </c>
      <c r="B3120">
        <v>3</v>
      </c>
      <c r="C3120">
        <v>4</v>
      </c>
      <c r="D3120">
        <f>COUNTIF(tbl_ManagerSurvey[EmployeeID],tbl_ManagerSurvey[[#This Row],[EmployeeID]])</f>
        <v>1</v>
      </c>
    </row>
    <row r="3121" spans="1:4" x14ac:dyDescent="0.25">
      <c r="A3121">
        <v>3120</v>
      </c>
      <c r="B3121">
        <v>3</v>
      </c>
      <c r="C3121">
        <v>3</v>
      </c>
      <c r="D3121">
        <f>COUNTIF(tbl_ManagerSurvey[EmployeeID],tbl_ManagerSurvey[[#This Row],[EmployeeID]])</f>
        <v>1</v>
      </c>
    </row>
    <row r="3122" spans="1:4" x14ac:dyDescent="0.25">
      <c r="A3122">
        <v>3121</v>
      </c>
      <c r="B3122">
        <v>1</v>
      </c>
      <c r="C3122">
        <v>4</v>
      </c>
      <c r="D3122">
        <f>COUNTIF(tbl_ManagerSurvey[EmployeeID],tbl_ManagerSurvey[[#This Row],[EmployeeID]])</f>
        <v>1</v>
      </c>
    </row>
    <row r="3123" spans="1:4" x14ac:dyDescent="0.25">
      <c r="A3123">
        <v>3122</v>
      </c>
      <c r="B3123">
        <v>2</v>
      </c>
      <c r="C3123">
        <v>3</v>
      </c>
      <c r="D3123">
        <f>COUNTIF(tbl_ManagerSurvey[EmployeeID],tbl_ManagerSurvey[[#This Row],[EmployeeID]])</f>
        <v>1</v>
      </c>
    </row>
    <row r="3124" spans="1:4" x14ac:dyDescent="0.25">
      <c r="A3124">
        <v>3123</v>
      </c>
      <c r="B3124">
        <v>4</v>
      </c>
      <c r="C3124">
        <v>4</v>
      </c>
      <c r="D3124">
        <f>COUNTIF(tbl_ManagerSurvey[EmployeeID],tbl_ManagerSurvey[[#This Row],[EmployeeID]])</f>
        <v>1</v>
      </c>
    </row>
    <row r="3125" spans="1:4" x14ac:dyDescent="0.25">
      <c r="A3125">
        <v>3124</v>
      </c>
      <c r="B3125">
        <v>2</v>
      </c>
      <c r="C3125">
        <v>3</v>
      </c>
      <c r="D3125">
        <f>COUNTIF(tbl_ManagerSurvey[EmployeeID],tbl_ManagerSurvey[[#This Row],[EmployeeID]])</f>
        <v>1</v>
      </c>
    </row>
    <row r="3126" spans="1:4" x14ac:dyDescent="0.25">
      <c r="A3126">
        <v>3125</v>
      </c>
      <c r="B3126">
        <v>3</v>
      </c>
      <c r="C3126">
        <v>3</v>
      </c>
      <c r="D3126">
        <f>COUNTIF(tbl_ManagerSurvey[EmployeeID],tbl_ManagerSurvey[[#This Row],[EmployeeID]])</f>
        <v>1</v>
      </c>
    </row>
    <row r="3127" spans="1:4" x14ac:dyDescent="0.25">
      <c r="A3127">
        <v>3126</v>
      </c>
      <c r="B3127">
        <v>3</v>
      </c>
      <c r="C3127">
        <v>3</v>
      </c>
      <c r="D3127">
        <f>COUNTIF(tbl_ManagerSurvey[EmployeeID],tbl_ManagerSurvey[[#This Row],[EmployeeID]])</f>
        <v>1</v>
      </c>
    </row>
    <row r="3128" spans="1:4" x14ac:dyDescent="0.25">
      <c r="A3128">
        <v>3127</v>
      </c>
      <c r="B3128">
        <v>3</v>
      </c>
      <c r="C3128">
        <v>3</v>
      </c>
      <c r="D3128">
        <f>COUNTIF(tbl_ManagerSurvey[EmployeeID],tbl_ManagerSurvey[[#This Row],[EmployeeID]])</f>
        <v>1</v>
      </c>
    </row>
    <row r="3129" spans="1:4" x14ac:dyDescent="0.25">
      <c r="A3129">
        <v>3128</v>
      </c>
      <c r="B3129">
        <v>3</v>
      </c>
      <c r="C3129">
        <v>3</v>
      </c>
      <c r="D3129">
        <f>COUNTIF(tbl_ManagerSurvey[EmployeeID],tbl_ManagerSurvey[[#This Row],[EmployeeID]])</f>
        <v>1</v>
      </c>
    </row>
    <row r="3130" spans="1:4" x14ac:dyDescent="0.25">
      <c r="A3130">
        <v>3129</v>
      </c>
      <c r="B3130">
        <v>2</v>
      </c>
      <c r="C3130">
        <v>3</v>
      </c>
      <c r="D3130">
        <f>COUNTIF(tbl_ManagerSurvey[EmployeeID],tbl_ManagerSurvey[[#This Row],[EmployeeID]])</f>
        <v>1</v>
      </c>
    </row>
    <row r="3131" spans="1:4" x14ac:dyDescent="0.25">
      <c r="A3131">
        <v>3130</v>
      </c>
      <c r="B3131">
        <v>2</v>
      </c>
      <c r="C3131">
        <v>3</v>
      </c>
      <c r="D3131">
        <f>COUNTIF(tbl_ManagerSurvey[EmployeeID],tbl_ManagerSurvey[[#This Row],[EmployeeID]])</f>
        <v>1</v>
      </c>
    </row>
    <row r="3132" spans="1:4" x14ac:dyDescent="0.25">
      <c r="A3132">
        <v>3131</v>
      </c>
      <c r="B3132">
        <v>3</v>
      </c>
      <c r="C3132">
        <v>3</v>
      </c>
      <c r="D3132">
        <f>COUNTIF(tbl_ManagerSurvey[EmployeeID],tbl_ManagerSurvey[[#This Row],[EmployeeID]])</f>
        <v>1</v>
      </c>
    </row>
    <row r="3133" spans="1:4" x14ac:dyDescent="0.25">
      <c r="A3133">
        <v>3132</v>
      </c>
      <c r="B3133">
        <v>3</v>
      </c>
      <c r="C3133">
        <v>3</v>
      </c>
      <c r="D3133">
        <f>COUNTIF(tbl_ManagerSurvey[EmployeeID],tbl_ManagerSurvey[[#This Row],[EmployeeID]])</f>
        <v>1</v>
      </c>
    </row>
    <row r="3134" spans="1:4" x14ac:dyDescent="0.25">
      <c r="A3134">
        <v>3133</v>
      </c>
      <c r="B3134">
        <v>2</v>
      </c>
      <c r="C3134">
        <v>3</v>
      </c>
      <c r="D3134">
        <f>COUNTIF(tbl_ManagerSurvey[EmployeeID],tbl_ManagerSurvey[[#This Row],[EmployeeID]])</f>
        <v>1</v>
      </c>
    </row>
    <row r="3135" spans="1:4" x14ac:dyDescent="0.25">
      <c r="A3135">
        <v>3134</v>
      </c>
      <c r="B3135">
        <v>3</v>
      </c>
      <c r="C3135">
        <v>3</v>
      </c>
      <c r="D3135">
        <f>COUNTIF(tbl_ManagerSurvey[EmployeeID],tbl_ManagerSurvey[[#This Row],[EmployeeID]])</f>
        <v>1</v>
      </c>
    </row>
    <row r="3136" spans="1:4" x14ac:dyDescent="0.25">
      <c r="A3136">
        <v>3135</v>
      </c>
      <c r="B3136">
        <v>3</v>
      </c>
      <c r="C3136">
        <v>4</v>
      </c>
      <c r="D3136">
        <f>COUNTIF(tbl_ManagerSurvey[EmployeeID],tbl_ManagerSurvey[[#This Row],[EmployeeID]])</f>
        <v>1</v>
      </c>
    </row>
    <row r="3137" spans="1:4" x14ac:dyDescent="0.25">
      <c r="A3137">
        <v>3136</v>
      </c>
      <c r="B3137">
        <v>3</v>
      </c>
      <c r="C3137">
        <v>3</v>
      </c>
      <c r="D3137">
        <f>COUNTIF(tbl_ManagerSurvey[EmployeeID],tbl_ManagerSurvey[[#This Row],[EmployeeID]])</f>
        <v>1</v>
      </c>
    </row>
    <row r="3138" spans="1:4" x14ac:dyDescent="0.25">
      <c r="A3138">
        <v>3137</v>
      </c>
      <c r="B3138">
        <v>2</v>
      </c>
      <c r="C3138">
        <v>3</v>
      </c>
      <c r="D3138">
        <f>COUNTIF(tbl_ManagerSurvey[EmployeeID],tbl_ManagerSurvey[[#This Row],[EmployeeID]])</f>
        <v>1</v>
      </c>
    </row>
    <row r="3139" spans="1:4" x14ac:dyDescent="0.25">
      <c r="A3139">
        <v>3138</v>
      </c>
      <c r="B3139">
        <v>3</v>
      </c>
      <c r="C3139">
        <v>3</v>
      </c>
      <c r="D3139">
        <f>COUNTIF(tbl_ManagerSurvey[EmployeeID],tbl_ManagerSurvey[[#This Row],[EmployeeID]])</f>
        <v>1</v>
      </c>
    </row>
    <row r="3140" spans="1:4" x14ac:dyDescent="0.25">
      <c r="A3140">
        <v>3139</v>
      </c>
      <c r="B3140">
        <v>3</v>
      </c>
      <c r="C3140">
        <v>3</v>
      </c>
      <c r="D3140">
        <f>COUNTIF(tbl_ManagerSurvey[EmployeeID],tbl_ManagerSurvey[[#This Row],[EmployeeID]])</f>
        <v>1</v>
      </c>
    </row>
    <row r="3141" spans="1:4" x14ac:dyDescent="0.25">
      <c r="A3141">
        <v>3140</v>
      </c>
      <c r="B3141">
        <v>4</v>
      </c>
      <c r="C3141">
        <v>3</v>
      </c>
      <c r="D3141">
        <f>COUNTIF(tbl_ManagerSurvey[EmployeeID],tbl_ManagerSurvey[[#This Row],[EmployeeID]])</f>
        <v>1</v>
      </c>
    </row>
    <row r="3142" spans="1:4" x14ac:dyDescent="0.25">
      <c r="A3142">
        <v>3141</v>
      </c>
      <c r="B3142">
        <v>2</v>
      </c>
      <c r="C3142">
        <v>3</v>
      </c>
      <c r="D3142">
        <f>COUNTIF(tbl_ManagerSurvey[EmployeeID],tbl_ManagerSurvey[[#This Row],[EmployeeID]])</f>
        <v>1</v>
      </c>
    </row>
    <row r="3143" spans="1:4" x14ac:dyDescent="0.25">
      <c r="A3143">
        <v>3142</v>
      </c>
      <c r="B3143">
        <v>2</v>
      </c>
      <c r="C3143">
        <v>3</v>
      </c>
      <c r="D3143">
        <f>COUNTIF(tbl_ManagerSurvey[EmployeeID],tbl_ManagerSurvey[[#This Row],[EmployeeID]])</f>
        <v>1</v>
      </c>
    </row>
    <row r="3144" spans="1:4" x14ac:dyDescent="0.25">
      <c r="A3144">
        <v>3143</v>
      </c>
      <c r="B3144">
        <v>2</v>
      </c>
      <c r="C3144">
        <v>3</v>
      </c>
      <c r="D3144">
        <f>COUNTIF(tbl_ManagerSurvey[EmployeeID],tbl_ManagerSurvey[[#This Row],[EmployeeID]])</f>
        <v>1</v>
      </c>
    </row>
    <row r="3145" spans="1:4" x14ac:dyDescent="0.25">
      <c r="A3145">
        <v>3144</v>
      </c>
      <c r="B3145">
        <v>2</v>
      </c>
      <c r="C3145">
        <v>3</v>
      </c>
      <c r="D3145">
        <f>COUNTIF(tbl_ManagerSurvey[EmployeeID],tbl_ManagerSurvey[[#This Row],[EmployeeID]])</f>
        <v>1</v>
      </c>
    </row>
    <row r="3146" spans="1:4" x14ac:dyDescent="0.25">
      <c r="A3146">
        <v>3145</v>
      </c>
      <c r="B3146">
        <v>2</v>
      </c>
      <c r="C3146">
        <v>3</v>
      </c>
      <c r="D3146">
        <f>COUNTIF(tbl_ManagerSurvey[EmployeeID],tbl_ManagerSurvey[[#This Row],[EmployeeID]])</f>
        <v>1</v>
      </c>
    </row>
    <row r="3147" spans="1:4" x14ac:dyDescent="0.25">
      <c r="A3147">
        <v>3146</v>
      </c>
      <c r="B3147">
        <v>1</v>
      </c>
      <c r="C3147">
        <v>4</v>
      </c>
      <c r="D3147">
        <f>COUNTIF(tbl_ManagerSurvey[EmployeeID],tbl_ManagerSurvey[[#This Row],[EmployeeID]])</f>
        <v>1</v>
      </c>
    </row>
    <row r="3148" spans="1:4" x14ac:dyDescent="0.25">
      <c r="A3148">
        <v>3147</v>
      </c>
      <c r="B3148">
        <v>3</v>
      </c>
      <c r="C3148">
        <v>3</v>
      </c>
      <c r="D3148">
        <f>COUNTIF(tbl_ManagerSurvey[EmployeeID],tbl_ManagerSurvey[[#This Row],[EmployeeID]])</f>
        <v>1</v>
      </c>
    </row>
    <row r="3149" spans="1:4" x14ac:dyDescent="0.25">
      <c r="A3149">
        <v>3148</v>
      </c>
      <c r="B3149">
        <v>3</v>
      </c>
      <c r="C3149">
        <v>3</v>
      </c>
      <c r="D3149">
        <f>COUNTIF(tbl_ManagerSurvey[EmployeeID],tbl_ManagerSurvey[[#This Row],[EmployeeID]])</f>
        <v>1</v>
      </c>
    </row>
    <row r="3150" spans="1:4" x14ac:dyDescent="0.25">
      <c r="A3150">
        <v>3149</v>
      </c>
      <c r="B3150">
        <v>3</v>
      </c>
      <c r="C3150">
        <v>3</v>
      </c>
      <c r="D3150">
        <f>COUNTIF(tbl_ManagerSurvey[EmployeeID],tbl_ManagerSurvey[[#This Row],[EmployeeID]])</f>
        <v>1</v>
      </c>
    </row>
    <row r="3151" spans="1:4" x14ac:dyDescent="0.25">
      <c r="A3151">
        <v>3150</v>
      </c>
      <c r="B3151">
        <v>3</v>
      </c>
      <c r="C3151">
        <v>3</v>
      </c>
      <c r="D3151">
        <f>COUNTIF(tbl_ManagerSurvey[EmployeeID],tbl_ManagerSurvey[[#This Row],[EmployeeID]])</f>
        <v>1</v>
      </c>
    </row>
    <row r="3152" spans="1:4" x14ac:dyDescent="0.25">
      <c r="A3152">
        <v>3151</v>
      </c>
      <c r="B3152">
        <v>3</v>
      </c>
      <c r="C3152">
        <v>3</v>
      </c>
      <c r="D3152">
        <f>COUNTIF(tbl_ManagerSurvey[EmployeeID],tbl_ManagerSurvey[[#This Row],[EmployeeID]])</f>
        <v>1</v>
      </c>
    </row>
    <row r="3153" spans="1:4" x14ac:dyDescent="0.25">
      <c r="A3153">
        <v>3152</v>
      </c>
      <c r="B3153">
        <v>2</v>
      </c>
      <c r="C3153">
        <v>4</v>
      </c>
      <c r="D3153">
        <f>COUNTIF(tbl_ManagerSurvey[EmployeeID],tbl_ManagerSurvey[[#This Row],[EmployeeID]])</f>
        <v>1</v>
      </c>
    </row>
    <row r="3154" spans="1:4" x14ac:dyDescent="0.25">
      <c r="A3154">
        <v>3153</v>
      </c>
      <c r="B3154">
        <v>2</v>
      </c>
      <c r="C3154">
        <v>3</v>
      </c>
      <c r="D3154">
        <f>COUNTIF(tbl_ManagerSurvey[EmployeeID],tbl_ManagerSurvey[[#This Row],[EmployeeID]])</f>
        <v>1</v>
      </c>
    </row>
    <row r="3155" spans="1:4" x14ac:dyDescent="0.25">
      <c r="A3155">
        <v>3154</v>
      </c>
      <c r="B3155">
        <v>3</v>
      </c>
      <c r="C3155">
        <v>3</v>
      </c>
      <c r="D3155">
        <f>COUNTIF(tbl_ManagerSurvey[EmployeeID],tbl_ManagerSurvey[[#This Row],[EmployeeID]])</f>
        <v>1</v>
      </c>
    </row>
    <row r="3156" spans="1:4" x14ac:dyDescent="0.25">
      <c r="A3156">
        <v>3155</v>
      </c>
      <c r="B3156">
        <v>3</v>
      </c>
      <c r="C3156">
        <v>3</v>
      </c>
      <c r="D3156">
        <f>COUNTIF(tbl_ManagerSurvey[EmployeeID],tbl_ManagerSurvey[[#This Row],[EmployeeID]])</f>
        <v>1</v>
      </c>
    </row>
    <row r="3157" spans="1:4" x14ac:dyDescent="0.25">
      <c r="A3157">
        <v>3156</v>
      </c>
      <c r="B3157">
        <v>1</v>
      </c>
      <c r="C3157">
        <v>3</v>
      </c>
      <c r="D3157">
        <f>COUNTIF(tbl_ManagerSurvey[EmployeeID],tbl_ManagerSurvey[[#This Row],[EmployeeID]])</f>
        <v>1</v>
      </c>
    </row>
    <row r="3158" spans="1:4" x14ac:dyDescent="0.25">
      <c r="A3158">
        <v>3157</v>
      </c>
      <c r="B3158">
        <v>2</v>
      </c>
      <c r="C3158">
        <v>3</v>
      </c>
      <c r="D3158">
        <f>COUNTIF(tbl_ManagerSurvey[EmployeeID],tbl_ManagerSurvey[[#This Row],[EmployeeID]])</f>
        <v>1</v>
      </c>
    </row>
    <row r="3159" spans="1:4" x14ac:dyDescent="0.25">
      <c r="A3159">
        <v>3158</v>
      </c>
      <c r="B3159">
        <v>3</v>
      </c>
      <c r="C3159">
        <v>3</v>
      </c>
      <c r="D3159">
        <f>COUNTIF(tbl_ManagerSurvey[EmployeeID],tbl_ManagerSurvey[[#This Row],[EmployeeID]])</f>
        <v>1</v>
      </c>
    </row>
    <row r="3160" spans="1:4" x14ac:dyDescent="0.25">
      <c r="A3160">
        <v>3159</v>
      </c>
      <c r="B3160">
        <v>1</v>
      </c>
      <c r="C3160">
        <v>3</v>
      </c>
      <c r="D3160">
        <f>COUNTIF(tbl_ManagerSurvey[EmployeeID],tbl_ManagerSurvey[[#This Row],[EmployeeID]])</f>
        <v>1</v>
      </c>
    </row>
    <row r="3161" spans="1:4" x14ac:dyDescent="0.25">
      <c r="A3161">
        <v>3160</v>
      </c>
      <c r="B3161">
        <v>3</v>
      </c>
      <c r="C3161">
        <v>3</v>
      </c>
      <c r="D3161">
        <f>COUNTIF(tbl_ManagerSurvey[EmployeeID],tbl_ManagerSurvey[[#This Row],[EmployeeID]])</f>
        <v>1</v>
      </c>
    </row>
    <row r="3162" spans="1:4" x14ac:dyDescent="0.25">
      <c r="A3162">
        <v>3161</v>
      </c>
      <c r="B3162">
        <v>2</v>
      </c>
      <c r="C3162">
        <v>3</v>
      </c>
      <c r="D3162">
        <f>COUNTIF(tbl_ManagerSurvey[EmployeeID],tbl_ManagerSurvey[[#This Row],[EmployeeID]])</f>
        <v>1</v>
      </c>
    </row>
    <row r="3163" spans="1:4" x14ac:dyDescent="0.25">
      <c r="A3163">
        <v>3162</v>
      </c>
      <c r="B3163">
        <v>3</v>
      </c>
      <c r="C3163">
        <v>4</v>
      </c>
      <c r="D3163">
        <f>COUNTIF(tbl_ManagerSurvey[EmployeeID],tbl_ManagerSurvey[[#This Row],[EmployeeID]])</f>
        <v>1</v>
      </c>
    </row>
    <row r="3164" spans="1:4" x14ac:dyDescent="0.25">
      <c r="A3164">
        <v>3163</v>
      </c>
      <c r="B3164">
        <v>3</v>
      </c>
      <c r="C3164">
        <v>3</v>
      </c>
      <c r="D3164">
        <f>COUNTIF(tbl_ManagerSurvey[EmployeeID],tbl_ManagerSurvey[[#This Row],[EmployeeID]])</f>
        <v>1</v>
      </c>
    </row>
    <row r="3165" spans="1:4" x14ac:dyDescent="0.25">
      <c r="A3165">
        <v>3164</v>
      </c>
      <c r="B3165">
        <v>3</v>
      </c>
      <c r="C3165">
        <v>3</v>
      </c>
      <c r="D3165">
        <f>COUNTIF(tbl_ManagerSurvey[EmployeeID],tbl_ManagerSurvey[[#This Row],[EmployeeID]])</f>
        <v>1</v>
      </c>
    </row>
    <row r="3166" spans="1:4" x14ac:dyDescent="0.25">
      <c r="A3166">
        <v>3165</v>
      </c>
      <c r="B3166">
        <v>2</v>
      </c>
      <c r="C3166">
        <v>3</v>
      </c>
      <c r="D3166">
        <f>COUNTIF(tbl_ManagerSurvey[EmployeeID],tbl_ManagerSurvey[[#This Row],[EmployeeID]])</f>
        <v>1</v>
      </c>
    </row>
    <row r="3167" spans="1:4" x14ac:dyDescent="0.25">
      <c r="A3167">
        <v>3166</v>
      </c>
      <c r="B3167">
        <v>3</v>
      </c>
      <c r="C3167">
        <v>3</v>
      </c>
      <c r="D3167">
        <f>COUNTIF(tbl_ManagerSurvey[EmployeeID],tbl_ManagerSurvey[[#This Row],[EmployeeID]])</f>
        <v>1</v>
      </c>
    </row>
    <row r="3168" spans="1:4" x14ac:dyDescent="0.25">
      <c r="A3168">
        <v>3167</v>
      </c>
      <c r="B3168">
        <v>3</v>
      </c>
      <c r="C3168">
        <v>3</v>
      </c>
      <c r="D3168">
        <f>COUNTIF(tbl_ManagerSurvey[EmployeeID],tbl_ManagerSurvey[[#This Row],[EmployeeID]])</f>
        <v>1</v>
      </c>
    </row>
    <row r="3169" spans="1:4" x14ac:dyDescent="0.25">
      <c r="A3169">
        <v>3168</v>
      </c>
      <c r="B3169">
        <v>3</v>
      </c>
      <c r="C3169">
        <v>3</v>
      </c>
      <c r="D3169">
        <f>COUNTIF(tbl_ManagerSurvey[EmployeeID],tbl_ManagerSurvey[[#This Row],[EmployeeID]])</f>
        <v>1</v>
      </c>
    </row>
    <row r="3170" spans="1:4" x14ac:dyDescent="0.25">
      <c r="A3170">
        <v>3169</v>
      </c>
      <c r="B3170">
        <v>3</v>
      </c>
      <c r="C3170">
        <v>3</v>
      </c>
      <c r="D3170">
        <f>COUNTIF(tbl_ManagerSurvey[EmployeeID],tbl_ManagerSurvey[[#This Row],[EmployeeID]])</f>
        <v>1</v>
      </c>
    </row>
    <row r="3171" spans="1:4" x14ac:dyDescent="0.25">
      <c r="A3171">
        <v>3170</v>
      </c>
      <c r="B3171">
        <v>1</v>
      </c>
      <c r="C3171">
        <v>3</v>
      </c>
      <c r="D3171">
        <f>COUNTIF(tbl_ManagerSurvey[EmployeeID],tbl_ManagerSurvey[[#This Row],[EmployeeID]])</f>
        <v>1</v>
      </c>
    </row>
    <row r="3172" spans="1:4" x14ac:dyDescent="0.25">
      <c r="A3172">
        <v>3171</v>
      </c>
      <c r="B3172">
        <v>3</v>
      </c>
      <c r="C3172">
        <v>3</v>
      </c>
      <c r="D3172">
        <f>COUNTIF(tbl_ManagerSurvey[EmployeeID],tbl_ManagerSurvey[[#This Row],[EmployeeID]])</f>
        <v>1</v>
      </c>
    </row>
    <row r="3173" spans="1:4" x14ac:dyDescent="0.25">
      <c r="A3173">
        <v>3172</v>
      </c>
      <c r="B3173">
        <v>3</v>
      </c>
      <c r="C3173">
        <v>3</v>
      </c>
      <c r="D3173">
        <f>COUNTIF(tbl_ManagerSurvey[EmployeeID],tbl_ManagerSurvey[[#This Row],[EmployeeID]])</f>
        <v>1</v>
      </c>
    </row>
    <row r="3174" spans="1:4" x14ac:dyDescent="0.25">
      <c r="A3174">
        <v>3173</v>
      </c>
      <c r="B3174">
        <v>4</v>
      </c>
      <c r="C3174">
        <v>3</v>
      </c>
      <c r="D3174">
        <f>COUNTIF(tbl_ManagerSurvey[EmployeeID],tbl_ManagerSurvey[[#This Row],[EmployeeID]])</f>
        <v>1</v>
      </c>
    </row>
    <row r="3175" spans="1:4" x14ac:dyDescent="0.25">
      <c r="A3175">
        <v>3174</v>
      </c>
      <c r="B3175">
        <v>3</v>
      </c>
      <c r="C3175">
        <v>3</v>
      </c>
      <c r="D3175">
        <f>COUNTIF(tbl_ManagerSurvey[EmployeeID],tbl_ManagerSurvey[[#This Row],[EmployeeID]])</f>
        <v>1</v>
      </c>
    </row>
    <row r="3176" spans="1:4" x14ac:dyDescent="0.25">
      <c r="A3176">
        <v>3175</v>
      </c>
      <c r="B3176">
        <v>4</v>
      </c>
      <c r="C3176">
        <v>3</v>
      </c>
      <c r="D3176">
        <f>COUNTIF(tbl_ManagerSurvey[EmployeeID],tbl_ManagerSurvey[[#This Row],[EmployeeID]])</f>
        <v>1</v>
      </c>
    </row>
    <row r="3177" spans="1:4" x14ac:dyDescent="0.25">
      <c r="A3177">
        <v>3176</v>
      </c>
      <c r="B3177">
        <v>4</v>
      </c>
      <c r="C3177">
        <v>4</v>
      </c>
      <c r="D3177">
        <f>COUNTIF(tbl_ManagerSurvey[EmployeeID],tbl_ManagerSurvey[[#This Row],[EmployeeID]])</f>
        <v>1</v>
      </c>
    </row>
    <row r="3178" spans="1:4" x14ac:dyDescent="0.25">
      <c r="A3178">
        <v>3177</v>
      </c>
      <c r="B3178">
        <v>2</v>
      </c>
      <c r="C3178">
        <v>4</v>
      </c>
      <c r="D3178">
        <f>COUNTIF(tbl_ManagerSurvey[EmployeeID],tbl_ManagerSurvey[[#This Row],[EmployeeID]])</f>
        <v>1</v>
      </c>
    </row>
    <row r="3179" spans="1:4" x14ac:dyDescent="0.25">
      <c r="A3179">
        <v>3178</v>
      </c>
      <c r="B3179">
        <v>3</v>
      </c>
      <c r="C3179">
        <v>3</v>
      </c>
      <c r="D3179">
        <f>COUNTIF(tbl_ManagerSurvey[EmployeeID],tbl_ManagerSurvey[[#This Row],[EmployeeID]])</f>
        <v>1</v>
      </c>
    </row>
    <row r="3180" spans="1:4" x14ac:dyDescent="0.25">
      <c r="A3180">
        <v>3179</v>
      </c>
      <c r="B3180">
        <v>1</v>
      </c>
      <c r="C3180">
        <v>3</v>
      </c>
      <c r="D3180">
        <f>COUNTIF(tbl_ManagerSurvey[EmployeeID],tbl_ManagerSurvey[[#This Row],[EmployeeID]])</f>
        <v>1</v>
      </c>
    </row>
    <row r="3181" spans="1:4" x14ac:dyDescent="0.25">
      <c r="A3181">
        <v>3180</v>
      </c>
      <c r="B3181">
        <v>3</v>
      </c>
      <c r="C3181">
        <v>3</v>
      </c>
      <c r="D3181">
        <f>COUNTIF(tbl_ManagerSurvey[EmployeeID],tbl_ManagerSurvey[[#This Row],[EmployeeID]])</f>
        <v>1</v>
      </c>
    </row>
    <row r="3182" spans="1:4" x14ac:dyDescent="0.25">
      <c r="A3182">
        <v>3181</v>
      </c>
      <c r="B3182">
        <v>2</v>
      </c>
      <c r="C3182">
        <v>3</v>
      </c>
      <c r="D3182">
        <f>COUNTIF(tbl_ManagerSurvey[EmployeeID],tbl_ManagerSurvey[[#This Row],[EmployeeID]])</f>
        <v>1</v>
      </c>
    </row>
    <row r="3183" spans="1:4" x14ac:dyDescent="0.25">
      <c r="A3183">
        <v>3182</v>
      </c>
      <c r="B3183">
        <v>3</v>
      </c>
      <c r="C3183">
        <v>3</v>
      </c>
      <c r="D3183">
        <f>COUNTIF(tbl_ManagerSurvey[EmployeeID],tbl_ManagerSurvey[[#This Row],[EmployeeID]])</f>
        <v>1</v>
      </c>
    </row>
    <row r="3184" spans="1:4" x14ac:dyDescent="0.25">
      <c r="A3184">
        <v>3183</v>
      </c>
      <c r="B3184">
        <v>3</v>
      </c>
      <c r="C3184">
        <v>3</v>
      </c>
      <c r="D3184">
        <f>COUNTIF(tbl_ManagerSurvey[EmployeeID],tbl_ManagerSurvey[[#This Row],[EmployeeID]])</f>
        <v>1</v>
      </c>
    </row>
    <row r="3185" spans="1:4" x14ac:dyDescent="0.25">
      <c r="A3185">
        <v>3184</v>
      </c>
      <c r="B3185">
        <v>3</v>
      </c>
      <c r="C3185">
        <v>3</v>
      </c>
      <c r="D3185">
        <f>COUNTIF(tbl_ManagerSurvey[EmployeeID],tbl_ManagerSurvey[[#This Row],[EmployeeID]])</f>
        <v>1</v>
      </c>
    </row>
    <row r="3186" spans="1:4" x14ac:dyDescent="0.25">
      <c r="A3186">
        <v>3185</v>
      </c>
      <c r="B3186">
        <v>2</v>
      </c>
      <c r="C3186">
        <v>3</v>
      </c>
      <c r="D3186">
        <f>COUNTIF(tbl_ManagerSurvey[EmployeeID],tbl_ManagerSurvey[[#This Row],[EmployeeID]])</f>
        <v>1</v>
      </c>
    </row>
    <row r="3187" spans="1:4" x14ac:dyDescent="0.25">
      <c r="A3187">
        <v>3186</v>
      </c>
      <c r="B3187">
        <v>3</v>
      </c>
      <c r="C3187">
        <v>3</v>
      </c>
      <c r="D3187">
        <f>COUNTIF(tbl_ManagerSurvey[EmployeeID],tbl_ManagerSurvey[[#This Row],[EmployeeID]])</f>
        <v>1</v>
      </c>
    </row>
    <row r="3188" spans="1:4" x14ac:dyDescent="0.25">
      <c r="A3188">
        <v>3187</v>
      </c>
      <c r="B3188">
        <v>3</v>
      </c>
      <c r="C3188">
        <v>3</v>
      </c>
      <c r="D3188">
        <f>COUNTIF(tbl_ManagerSurvey[EmployeeID],tbl_ManagerSurvey[[#This Row],[EmployeeID]])</f>
        <v>1</v>
      </c>
    </row>
    <row r="3189" spans="1:4" x14ac:dyDescent="0.25">
      <c r="A3189">
        <v>3188</v>
      </c>
      <c r="B3189">
        <v>4</v>
      </c>
      <c r="C3189">
        <v>3</v>
      </c>
      <c r="D3189">
        <f>COUNTIF(tbl_ManagerSurvey[EmployeeID],tbl_ManagerSurvey[[#This Row],[EmployeeID]])</f>
        <v>1</v>
      </c>
    </row>
    <row r="3190" spans="1:4" x14ac:dyDescent="0.25">
      <c r="A3190">
        <v>3189</v>
      </c>
      <c r="B3190">
        <v>2</v>
      </c>
      <c r="C3190">
        <v>3</v>
      </c>
      <c r="D3190">
        <f>COUNTIF(tbl_ManagerSurvey[EmployeeID],tbl_ManagerSurvey[[#This Row],[EmployeeID]])</f>
        <v>1</v>
      </c>
    </row>
    <row r="3191" spans="1:4" x14ac:dyDescent="0.25">
      <c r="A3191">
        <v>3190</v>
      </c>
      <c r="B3191">
        <v>3</v>
      </c>
      <c r="C3191">
        <v>3</v>
      </c>
      <c r="D3191">
        <f>COUNTIF(tbl_ManagerSurvey[EmployeeID],tbl_ManagerSurvey[[#This Row],[EmployeeID]])</f>
        <v>1</v>
      </c>
    </row>
    <row r="3192" spans="1:4" x14ac:dyDescent="0.25">
      <c r="A3192">
        <v>3191</v>
      </c>
      <c r="B3192">
        <v>3</v>
      </c>
      <c r="C3192">
        <v>3</v>
      </c>
      <c r="D3192">
        <f>COUNTIF(tbl_ManagerSurvey[EmployeeID],tbl_ManagerSurvey[[#This Row],[EmployeeID]])</f>
        <v>1</v>
      </c>
    </row>
    <row r="3193" spans="1:4" x14ac:dyDescent="0.25">
      <c r="A3193">
        <v>3192</v>
      </c>
      <c r="B3193">
        <v>3</v>
      </c>
      <c r="C3193">
        <v>4</v>
      </c>
      <c r="D3193">
        <f>COUNTIF(tbl_ManagerSurvey[EmployeeID],tbl_ManagerSurvey[[#This Row],[EmployeeID]])</f>
        <v>1</v>
      </c>
    </row>
    <row r="3194" spans="1:4" x14ac:dyDescent="0.25">
      <c r="A3194">
        <v>3193</v>
      </c>
      <c r="B3194">
        <v>2</v>
      </c>
      <c r="C3194">
        <v>3</v>
      </c>
      <c r="D3194">
        <f>COUNTIF(tbl_ManagerSurvey[EmployeeID],tbl_ManagerSurvey[[#This Row],[EmployeeID]])</f>
        <v>1</v>
      </c>
    </row>
    <row r="3195" spans="1:4" x14ac:dyDescent="0.25">
      <c r="A3195">
        <v>3194</v>
      </c>
      <c r="B3195">
        <v>2</v>
      </c>
      <c r="C3195">
        <v>3</v>
      </c>
      <c r="D3195">
        <f>COUNTIF(tbl_ManagerSurvey[EmployeeID],tbl_ManagerSurvey[[#This Row],[EmployeeID]])</f>
        <v>1</v>
      </c>
    </row>
    <row r="3196" spans="1:4" x14ac:dyDescent="0.25">
      <c r="A3196">
        <v>3195</v>
      </c>
      <c r="B3196">
        <v>1</v>
      </c>
      <c r="C3196">
        <v>3</v>
      </c>
      <c r="D3196">
        <f>COUNTIF(tbl_ManagerSurvey[EmployeeID],tbl_ManagerSurvey[[#This Row],[EmployeeID]])</f>
        <v>1</v>
      </c>
    </row>
    <row r="3197" spans="1:4" x14ac:dyDescent="0.25">
      <c r="A3197">
        <v>3196</v>
      </c>
      <c r="B3197">
        <v>2</v>
      </c>
      <c r="C3197">
        <v>3</v>
      </c>
      <c r="D3197">
        <f>COUNTIF(tbl_ManagerSurvey[EmployeeID],tbl_ManagerSurvey[[#This Row],[EmployeeID]])</f>
        <v>1</v>
      </c>
    </row>
    <row r="3198" spans="1:4" x14ac:dyDescent="0.25">
      <c r="A3198">
        <v>3197</v>
      </c>
      <c r="B3198">
        <v>3</v>
      </c>
      <c r="C3198">
        <v>3</v>
      </c>
      <c r="D3198">
        <f>COUNTIF(tbl_ManagerSurvey[EmployeeID],tbl_ManagerSurvey[[#This Row],[EmployeeID]])</f>
        <v>1</v>
      </c>
    </row>
    <row r="3199" spans="1:4" x14ac:dyDescent="0.25">
      <c r="A3199">
        <v>3198</v>
      </c>
      <c r="B3199">
        <v>4</v>
      </c>
      <c r="C3199">
        <v>3</v>
      </c>
      <c r="D3199">
        <f>COUNTIF(tbl_ManagerSurvey[EmployeeID],tbl_ManagerSurvey[[#This Row],[EmployeeID]])</f>
        <v>1</v>
      </c>
    </row>
    <row r="3200" spans="1:4" x14ac:dyDescent="0.25">
      <c r="A3200">
        <v>3199</v>
      </c>
      <c r="B3200">
        <v>3</v>
      </c>
      <c r="C3200">
        <v>3</v>
      </c>
      <c r="D3200">
        <f>COUNTIF(tbl_ManagerSurvey[EmployeeID],tbl_ManagerSurvey[[#This Row],[EmployeeID]])</f>
        <v>1</v>
      </c>
    </row>
    <row r="3201" spans="1:4" x14ac:dyDescent="0.25">
      <c r="A3201">
        <v>3200</v>
      </c>
      <c r="B3201">
        <v>3</v>
      </c>
      <c r="C3201">
        <v>3</v>
      </c>
      <c r="D3201">
        <f>COUNTIF(tbl_ManagerSurvey[EmployeeID],tbl_ManagerSurvey[[#This Row],[EmployeeID]])</f>
        <v>1</v>
      </c>
    </row>
    <row r="3202" spans="1:4" x14ac:dyDescent="0.25">
      <c r="A3202">
        <v>3201</v>
      </c>
      <c r="B3202">
        <v>2</v>
      </c>
      <c r="C3202">
        <v>4</v>
      </c>
      <c r="D3202">
        <f>COUNTIF(tbl_ManagerSurvey[EmployeeID],tbl_ManagerSurvey[[#This Row],[EmployeeID]])</f>
        <v>1</v>
      </c>
    </row>
    <row r="3203" spans="1:4" x14ac:dyDescent="0.25">
      <c r="A3203">
        <v>3202</v>
      </c>
      <c r="B3203">
        <v>2</v>
      </c>
      <c r="C3203">
        <v>3</v>
      </c>
      <c r="D3203">
        <f>COUNTIF(tbl_ManagerSurvey[EmployeeID],tbl_ManagerSurvey[[#This Row],[EmployeeID]])</f>
        <v>1</v>
      </c>
    </row>
    <row r="3204" spans="1:4" x14ac:dyDescent="0.25">
      <c r="A3204">
        <v>3203</v>
      </c>
      <c r="B3204">
        <v>4</v>
      </c>
      <c r="C3204">
        <v>3</v>
      </c>
      <c r="D3204">
        <f>COUNTIF(tbl_ManagerSurvey[EmployeeID],tbl_ManagerSurvey[[#This Row],[EmployeeID]])</f>
        <v>1</v>
      </c>
    </row>
    <row r="3205" spans="1:4" x14ac:dyDescent="0.25">
      <c r="A3205">
        <v>3204</v>
      </c>
      <c r="B3205">
        <v>3</v>
      </c>
      <c r="C3205">
        <v>3</v>
      </c>
      <c r="D3205">
        <f>COUNTIF(tbl_ManagerSurvey[EmployeeID],tbl_ManagerSurvey[[#This Row],[EmployeeID]])</f>
        <v>1</v>
      </c>
    </row>
    <row r="3206" spans="1:4" x14ac:dyDescent="0.25">
      <c r="A3206">
        <v>3205</v>
      </c>
      <c r="B3206">
        <v>4</v>
      </c>
      <c r="C3206">
        <v>3</v>
      </c>
      <c r="D3206">
        <f>COUNTIF(tbl_ManagerSurvey[EmployeeID],tbl_ManagerSurvey[[#This Row],[EmployeeID]])</f>
        <v>1</v>
      </c>
    </row>
    <row r="3207" spans="1:4" x14ac:dyDescent="0.25">
      <c r="A3207">
        <v>3206</v>
      </c>
      <c r="B3207">
        <v>4</v>
      </c>
      <c r="C3207">
        <v>3</v>
      </c>
      <c r="D3207">
        <f>COUNTIF(tbl_ManagerSurvey[EmployeeID],tbl_ManagerSurvey[[#This Row],[EmployeeID]])</f>
        <v>1</v>
      </c>
    </row>
    <row r="3208" spans="1:4" x14ac:dyDescent="0.25">
      <c r="A3208">
        <v>3207</v>
      </c>
      <c r="B3208">
        <v>3</v>
      </c>
      <c r="C3208">
        <v>4</v>
      </c>
      <c r="D3208">
        <f>COUNTIF(tbl_ManagerSurvey[EmployeeID],tbl_ManagerSurvey[[#This Row],[EmployeeID]])</f>
        <v>1</v>
      </c>
    </row>
    <row r="3209" spans="1:4" x14ac:dyDescent="0.25">
      <c r="A3209">
        <v>3208</v>
      </c>
      <c r="B3209">
        <v>1</v>
      </c>
      <c r="C3209">
        <v>3</v>
      </c>
      <c r="D3209">
        <f>COUNTIF(tbl_ManagerSurvey[EmployeeID],tbl_ManagerSurvey[[#This Row],[EmployeeID]])</f>
        <v>1</v>
      </c>
    </row>
    <row r="3210" spans="1:4" x14ac:dyDescent="0.25">
      <c r="A3210">
        <v>3209</v>
      </c>
      <c r="B3210">
        <v>3</v>
      </c>
      <c r="C3210">
        <v>3</v>
      </c>
      <c r="D3210">
        <f>COUNTIF(tbl_ManagerSurvey[EmployeeID],tbl_ManagerSurvey[[#This Row],[EmployeeID]])</f>
        <v>1</v>
      </c>
    </row>
    <row r="3211" spans="1:4" x14ac:dyDescent="0.25">
      <c r="A3211">
        <v>3210</v>
      </c>
      <c r="B3211">
        <v>1</v>
      </c>
      <c r="C3211">
        <v>3</v>
      </c>
      <c r="D3211">
        <f>COUNTIF(tbl_ManagerSurvey[EmployeeID],tbl_ManagerSurvey[[#This Row],[EmployeeID]])</f>
        <v>1</v>
      </c>
    </row>
    <row r="3212" spans="1:4" x14ac:dyDescent="0.25">
      <c r="A3212">
        <v>3211</v>
      </c>
      <c r="B3212">
        <v>2</v>
      </c>
      <c r="C3212">
        <v>3</v>
      </c>
      <c r="D3212">
        <f>COUNTIF(tbl_ManagerSurvey[EmployeeID],tbl_ManagerSurvey[[#This Row],[EmployeeID]])</f>
        <v>1</v>
      </c>
    </row>
    <row r="3213" spans="1:4" x14ac:dyDescent="0.25">
      <c r="A3213">
        <v>3212</v>
      </c>
      <c r="B3213">
        <v>2</v>
      </c>
      <c r="C3213">
        <v>3</v>
      </c>
      <c r="D3213">
        <f>COUNTIF(tbl_ManagerSurvey[EmployeeID],tbl_ManagerSurvey[[#This Row],[EmployeeID]])</f>
        <v>1</v>
      </c>
    </row>
    <row r="3214" spans="1:4" x14ac:dyDescent="0.25">
      <c r="A3214">
        <v>3213</v>
      </c>
      <c r="B3214">
        <v>2</v>
      </c>
      <c r="C3214">
        <v>4</v>
      </c>
      <c r="D3214">
        <f>COUNTIF(tbl_ManagerSurvey[EmployeeID],tbl_ManagerSurvey[[#This Row],[EmployeeID]])</f>
        <v>1</v>
      </c>
    </row>
    <row r="3215" spans="1:4" x14ac:dyDescent="0.25">
      <c r="A3215">
        <v>3214</v>
      </c>
      <c r="B3215">
        <v>3</v>
      </c>
      <c r="C3215">
        <v>3</v>
      </c>
      <c r="D3215">
        <f>COUNTIF(tbl_ManagerSurvey[EmployeeID],tbl_ManagerSurvey[[#This Row],[EmployeeID]])</f>
        <v>1</v>
      </c>
    </row>
    <row r="3216" spans="1:4" x14ac:dyDescent="0.25">
      <c r="A3216">
        <v>3215</v>
      </c>
      <c r="B3216">
        <v>3</v>
      </c>
      <c r="C3216">
        <v>3</v>
      </c>
      <c r="D3216">
        <f>COUNTIF(tbl_ManagerSurvey[EmployeeID],tbl_ManagerSurvey[[#This Row],[EmployeeID]])</f>
        <v>1</v>
      </c>
    </row>
    <row r="3217" spans="1:4" x14ac:dyDescent="0.25">
      <c r="A3217">
        <v>3216</v>
      </c>
      <c r="B3217">
        <v>3</v>
      </c>
      <c r="C3217">
        <v>3</v>
      </c>
      <c r="D3217">
        <f>COUNTIF(tbl_ManagerSurvey[EmployeeID],tbl_ManagerSurvey[[#This Row],[EmployeeID]])</f>
        <v>1</v>
      </c>
    </row>
    <row r="3218" spans="1:4" x14ac:dyDescent="0.25">
      <c r="A3218">
        <v>3217</v>
      </c>
      <c r="B3218">
        <v>3</v>
      </c>
      <c r="C3218">
        <v>3</v>
      </c>
      <c r="D3218">
        <f>COUNTIF(tbl_ManagerSurvey[EmployeeID],tbl_ManagerSurvey[[#This Row],[EmployeeID]])</f>
        <v>1</v>
      </c>
    </row>
    <row r="3219" spans="1:4" x14ac:dyDescent="0.25">
      <c r="A3219">
        <v>3218</v>
      </c>
      <c r="B3219">
        <v>3</v>
      </c>
      <c r="C3219">
        <v>4</v>
      </c>
      <c r="D3219">
        <f>COUNTIF(tbl_ManagerSurvey[EmployeeID],tbl_ManagerSurvey[[#This Row],[EmployeeID]])</f>
        <v>1</v>
      </c>
    </row>
    <row r="3220" spans="1:4" x14ac:dyDescent="0.25">
      <c r="A3220">
        <v>3219</v>
      </c>
      <c r="B3220">
        <v>4</v>
      </c>
      <c r="C3220">
        <v>4</v>
      </c>
      <c r="D3220">
        <f>COUNTIF(tbl_ManagerSurvey[EmployeeID],tbl_ManagerSurvey[[#This Row],[EmployeeID]])</f>
        <v>1</v>
      </c>
    </row>
    <row r="3221" spans="1:4" x14ac:dyDescent="0.25">
      <c r="A3221">
        <v>3220</v>
      </c>
      <c r="B3221">
        <v>2</v>
      </c>
      <c r="C3221">
        <v>3</v>
      </c>
      <c r="D3221">
        <f>COUNTIF(tbl_ManagerSurvey[EmployeeID],tbl_ManagerSurvey[[#This Row],[EmployeeID]])</f>
        <v>1</v>
      </c>
    </row>
    <row r="3222" spans="1:4" x14ac:dyDescent="0.25">
      <c r="A3222">
        <v>3221</v>
      </c>
      <c r="B3222">
        <v>3</v>
      </c>
      <c r="C3222">
        <v>3</v>
      </c>
      <c r="D3222">
        <f>COUNTIF(tbl_ManagerSurvey[EmployeeID],tbl_ManagerSurvey[[#This Row],[EmployeeID]])</f>
        <v>1</v>
      </c>
    </row>
    <row r="3223" spans="1:4" x14ac:dyDescent="0.25">
      <c r="A3223">
        <v>3222</v>
      </c>
      <c r="B3223">
        <v>4</v>
      </c>
      <c r="C3223">
        <v>4</v>
      </c>
      <c r="D3223">
        <f>COUNTIF(tbl_ManagerSurvey[EmployeeID],tbl_ManagerSurvey[[#This Row],[EmployeeID]])</f>
        <v>1</v>
      </c>
    </row>
    <row r="3224" spans="1:4" x14ac:dyDescent="0.25">
      <c r="A3224">
        <v>3223</v>
      </c>
      <c r="B3224">
        <v>2</v>
      </c>
      <c r="C3224">
        <v>3</v>
      </c>
      <c r="D3224">
        <f>COUNTIF(tbl_ManagerSurvey[EmployeeID],tbl_ManagerSurvey[[#This Row],[EmployeeID]])</f>
        <v>1</v>
      </c>
    </row>
    <row r="3225" spans="1:4" x14ac:dyDescent="0.25">
      <c r="A3225">
        <v>3224</v>
      </c>
      <c r="B3225">
        <v>3</v>
      </c>
      <c r="C3225">
        <v>3</v>
      </c>
      <c r="D3225">
        <f>COUNTIF(tbl_ManagerSurvey[EmployeeID],tbl_ManagerSurvey[[#This Row],[EmployeeID]])</f>
        <v>1</v>
      </c>
    </row>
    <row r="3226" spans="1:4" x14ac:dyDescent="0.25">
      <c r="A3226">
        <v>3225</v>
      </c>
      <c r="B3226">
        <v>3</v>
      </c>
      <c r="C3226">
        <v>3</v>
      </c>
      <c r="D3226">
        <f>COUNTIF(tbl_ManagerSurvey[EmployeeID],tbl_ManagerSurvey[[#This Row],[EmployeeID]])</f>
        <v>1</v>
      </c>
    </row>
    <row r="3227" spans="1:4" x14ac:dyDescent="0.25">
      <c r="A3227">
        <v>3226</v>
      </c>
      <c r="B3227">
        <v>2</v>
      </c>
      <c r="C3227">
        <v>3</v>
      </c>
      <c r="D3227">
        <f>COUNTIF(tbl_ManagerSurvey[EmployeeID],tbl_ManagerSurvey[[#This Row],[EmployeeID]])</f>
        <v>1</v>
      </c>
    </row>
    <row r="3228" spans="1:4" x14ac:dyDescent="0.25">
      <c r="A3228">
        <v>3227</v>
      </c>
      <c r="B3228">
        <v>2</v>
      </c>
      <c r="C3228">
        <v>4</v>
      </c>
      <c r="D3228">
        <f>COUNTIF(tbl_ManagerSurvey[EmployeeID],tbl_ManagerSurvey[[#This Row],[EmployeeID]])</f>
        <v>1</v>
      </c>
    </row>
    <row r="3229" spans="1:4" x14ac:dyDescent="0.25">
      <c r="A3229">
        <v>3228</v>
      </c>
      <c r="B3229">
        <v>3</v>
      </c>
      <c r="C3229">
        <v>3</v>
      </c>
      <c r="D3229">
        <f>COUNTIF(tbl_ManagerSurvey[EmployeeID],tbl_ManagerSurvey[[#This Row],[EmployeeID]])</f>
        <v>1</v>
      </c>
    </row>
    <row r="3230" spans="1:4" x14ac:dyDescent="0.25">
      <c r="A3230">
        <v>3229</v>
      </c>
      <c r="B3230">
        <v>3</v>
      </c>
      <c r="C3230">
        <v>3</v>
      </c>
      <c r="D3230">
        <f>COUNTIF(tbl_ManagerSurvey[EmployeeID],tbl_ManagerSurvey[[#This Row],[EmployeeID]])</f>
        <v>1</v>
      </c>
    </row>
    <row r="3231" spans="1:4" x14ac:dyDescent="0.25">
      <c r="A3231">
        <v>3230</v>
      </c>
      <c r="B3231">
        <v>3</v>
      </c>
      <c r="C3231">
        <v>4</v>
      </c>
      <c r="D3231">
        <f>COUNTIF(tbl_ManagerSurvey[EmployeeID],tbl_ManagerSurvey[[#This Row],[EmployeeID]])</f>
        <v>1</v>
      </c>
    </row>
    <row r="3232" spans="1:4" x14ac:dyDescent="0.25">
      <c r="A3232">
        <v>3231</v>
      </c>
      <c r="B3232">
        <v>3</v>
      </c>
      <c r="C3232">
        <v>3</v>
      </c>
      <c r="D3232">
        <f>COUNTIF(tbl_ManagerSurvey[EmployeeID],tbl_ManagerSurvey[[#This Row],[EmployeeID]])</f>
        <v>1</v>
      </c>
    </row>
    <row r="3233" spans="1:4" x14ac:dyDescent="0.25">
      <c r="A3233">
        <v>3232</v>
      </c>
      <c r="B3233">
        <v>4</v>
      </c>
      <c r="C3233">
        <v>3</v>
      </c>
      <c r="D3233">
        <f>COUNTIF(tbl_ManagerSurvey[EmployeeID],tbl_ManagerSurvey[[#This Row],[EmployeeID]])</f>
        <v>1</v>
      </c>
    </row>
    <row r="3234" spans="1:4" x14ac:dyDescent="0.25">
      <c r="A3234">
        <v>3233</v>
      </c>
      <c r="B3234">
        <v>3</v>
      </c>
      <c r="C3234">
        <v>3</v>
      </c>
      <c r="D3234">
        <f>COUNTIF(tbl_ManagerSurvey[EmployeeID],tbl_ManagerSurvey[[#This Row],[EmployeeID]])</f>
        <v>1</v>
      </c>
    </row>
    <row r="3235" spans="1:4" x14ac:dyDescent="0.25">
      <c r="A3235">
        <v>3234</v>
      </c>
      <c r="B3235">
        <v>2</v>
      </c>
      <c r="C3235">
        <v>3</v>
      </c>
      <c r="D3235">
        <f>COUNTIF(tbl_ManagerSurvey[EmployeeID],tbl_ManagerSurvey[[#This Row],[EmployeeID]])</f>
        <v>1</v>
      </c>
    </row>
    <row r="3236" spans="1:4" x14ac:dyDescent="0.25">
      <c r="A3236">
        <v>3235</v>
      </c>
      <c r="B3236">
        <v>3</v>
      </c>
      <c r="C3236">
        <v>3</v>
      </c>
      <c r="D3236">
        <f>COUNTIF(tbl_ManagerSurvey[EmployeeID],tbl_ManagerSurvey[[#This Row],[EmployeeID]])</f>
        <v>1</v>
      </c>
    </row>
    <row r="3237" spans="1:4" x14ac:dyDescent="0.25">
      <c r="A3237">
        <v>3236</v>
      </c>
      <c r="B3237">
        <v>3</v>
      </c>
      <c r="C3237">
        <v>3</v>
      </c>
      <c r="D3237">
        <f>COUNTIF(tbl_ManagerSurvey[EmployeeID],tbl_ManagerSurvey[[#This Row],[EmployeeID]])</f>
        <v>1</v>
      </c>
    </row>
    <row r="3238" spans="1:4" x14ac:dyDescent="0.25">
      <c r="A3238">
        <v>3237</v>
      </c>
      <c r="B3238">
        <v>3</v>
      </c>
      <c r="C3238">
        <v>3</v>
      </c>
      <c r="D3238">
        <f>COUNTIF(tbl_ManagerSurvey[EmployeeID],tbl_ManagerSurvey[[#This Row],[EmployeeID]])</f>
        <v>1</v>
      </c>
    </row>
    <row r="3239" spans="1:4" x14ac:dyDescent="0.25">
      <c r="A3239">
        <v>3238</v>
      </c>
      <c r="B3239">
        <v>2</v>
      </c>
      <c r="C3239">
        <v>3</v>
      </c>
      <c r="D3239">
        <f>COUNTIF(tbl_ManagerSurvey[EmployeeID],tbl_ManagerSurvey[[#This Row],[EmployeeID]])</f>
        <v>1</v>
      </c>
    </row>
    <row r="3240" spans="1:4" x14ac:dyDescent="0.25">
      <c r="A3240">
        <v>3239</v>
      </c>
      <c r="B3240">
        <v>3</v>
      </c>
      <c r="C3240">
        <v>3</v>
      </c>
      <c r="D3240">
        <f>COUNTIF(tbl_ManagerSurvey[EmployeeID],tbl_ManagerSurvey[[#This Row],[EmployeeID]])</f>
        <v>1</v>
      </c>
    </row>
    <row r="3241" spans="1:4" x14ac:dyDescent="0.25">
      <c r="A3241">
        <v>3240</v>
      </c>
      <c r="B3241">
        <v>3</v>
      </c>
      <c r="C3241">
        <v>3</v>
      </c>
      <c r="D3241">
        <f>COUNTIF(tbl_ManagerSurvey[EmployeeID],tbl_ManagerSurvey[[#This Row],[EmployeeID]])</f>
        <v>1</v>
      </c>
    </row>
    <row r="3242" spans="1:4" x14ac:dyDescent="0.25">
      <c r="A3242">
        <v>3241</v>
      </c>
      <c r="B3242">
        <v>1</v>
      </c>
      <c r="C3242">
        <v>3</v>
      </c>
      <c r="D3242">
        <f>COUNTIF(tbl_ManagerSurvey[EmployeeID],tbl_ManagerSurvey[[#This Row],[EmployeeID]])</f>
        <v>1</v>
      </c>
    </row>
    <row r="3243" spans="1:4" x14ac:dyDescent="0.25">
      <c r="A3243">
        <v>3242</v>
      </c>
      <c r="B3243">
        <v>3</v>
      </c>
      <c r="C3243">
        <v>3</v>
      </c>
      <c r="D3243">
        <f>COUNTIF(tbl_ManagerSurvey[EmployeeID],tbl_ManagerSurvey[[#This Row],[EmployeeID]])</f>
        <v>1</v>
      </c>
    </row>
    <row r="3244" spans="1:4" x14ac:dyDescent="0.25">
      <c r="A3244">
        <v>3243</v>
      </c>
      <c r="B3244">
        <v>2</v>
      </c>
      <c r="C3244">
        <v>3</v>
      </c>
      <c r="D3244">
        <f>COUNTIF(tbl_ManagerSurvey[EmployeeID],tbl_ManagerSurvey[[#This Row],[EmployeeID]])</f>
        <v>1</v>
      </c>
    </row>
    <row r="3245" spans="1:4" x14ac:dyDescent="0.25">
      <c r="A3245">
        <v>3244</v>
      </c>
      <c r="B3245">
        <v>3</v>
      </c>
      <c r="C3245">
        <v>3</v>
      </c>
      <c r="D3245">
        <f>COUNTIF(tbl_ManagerSurvey[EmployeeID],tbl_ManagerSurvey[[#This Row],[EmployeeID]])</f>
        <v>1</v>
      </c>
    </row>
    <row r="3246" spans="1:4" x14ac:dyDescent="0.25">
      <c r="A3246">
        <v>3245</v>
      </c>
      <c r="B3246">
        <v>3</v>
      </c>
      <c r="C3246">
        <v>3</v>
      </c>
      <c r="D3246">
        <f>COUNTIF(tbl_ManagerSurvey[EmployeeID],tbl_ManagerSurvey[[#This Row],[EmployeeID]])</f>
        <v>1</v>
      </c>
    </row>
    <row r="3247" spans="1:4" x14ac:dyDescent="0.25">
      <c r="A3247">
        <v>3246</v>
      </c>
      <c r="B3247">
        <v>3</v>
      </c>
      <c r="C3247">
        <v>3</v>
      </c>
      <c r="D3247">
        <f>COUNTIF(tbl_ManagerSurvey[EmployeeID],tbl_ManagerSurvey[[#This Row],[EmployeeID]])</f>
        <v>1</v>
      </c>
    </row>
    <row r="3248" spans="1:4" x14ac:dyDescent="0.25">
      <c r="A3248">
        <v>3247</v>
      </c>
      <c r="B3248">
        <v>3</v>
      </c>
      <c r="C3248">
        <v>3</v>
      </c>
      <c r="D3248">
        <f>COUNTIF(tbl_ManagerSurvey[EmployeeID],tbl_ManagerSurvey[[#This Row],[EmployeeID]])</f>
        <v>1</v>
      </c>
    </row>
    <row r="3249" spans="1:4" x14ac:dyDescent="0.25">
      <c r="A3249">
        <v>3248</v>
      </c>
      <c r="B3249">
        <v>1</v>
      </c>
      <c r="C3249">
        <v>3</v>
      </c>
      <c r="D3249">
        <f>COUNTIF(tbl_ManagerSurvey[EmployeeID],tbl_ManagerSurvey[[#This Row],[EmployeeID]])</f>
        <v>1</v>
      </c>
    </row>
    <row r="3250" spans="1:4" x14ac:dyDescent="0.25">
      <c r="A3250">
        <v>3249</v>
      </c>
      <c r="B3250">
        <v>3</v>
      </c>
      <c r="C3250">
        <v>3</v>
      </c>
      <c r="D3250">
        <f>COUNTIF(tbl_ManagerSurvey[EmployeeID],tbl_ManagerSurvey[[#This Row],[EmployeeID]])</f>
        <v>1</v>
      </c>
    </row>
    <row r="3251" spans="1:4" x14ac:dyDescent="0.25">
      <c r="A3251">
        <v>3250</v>
      </c>
      <c r="B3251">
        <v>3</v>
      </c>
      <c r="C3251">
        <v>3</v>
      </c>
      <c r="D3251">
        <f>COUNTIF(tbl_ManagerSurvey[EmployeeID],tbl_ManagerSurvey[[#This Row],[EmployeeID]])</f>
        <v>1</v>
      </c>
    </row>
    <row r="3252" spans="1:4" x14ac:dyDescent="0.25">
      <c r="A3252">
        <v>3251</v>
      </c>
      <c r="B3252">
        <v>3</v>
      </c>
      <c r="C3252">
        <v>3</v>
      </c>
      <c r="D3252">
        <f>COUNTIF(tbl_ManagerSurvey[EmployeeID],tbl_ManagerSurvey[[#This Row],[EmployeeID]])</f>
        <v>1</v>
      </c>
    </row>
    <row r="3253" spans="1:4" x14ac:dyDescent="0.25">
      <c r="A3253">
        <v>3252</v>
      </c>
      <c r="B3253">
        <v>1</v>
      </c>
      <c r="C3253">
        <v>3</v>
      </c>
      <c r="D3253">
        <f>COUNTIF(tbl_ManagerSurvey[EmployeeID],tbl_ManagerSurvey[[#This Row],[EmployeeID]])</f>
        <v>1</v>
      </c>
    </row>
    <row r="3254" spans="1:4" x14ac:dyDescent="0.25">
      <c r="A3254">
        <v>3253</v>
      </c>
      <c r="B3254">
        <v>3</v>
      </c>
      <c r="C3254">
        <v>3</v>
      </c>
      <c r="D3254">
        <f>COUNTIF(tbl_ManagerSurvey[EmployeeID],tbl_ManagerSurvey[[#This Row],[EmployeeID]])</f>
        <v>1</v>
      </c>
    </row>
    <row r="3255" spans="1:4" x14ac:dyDescent="0.25">
      <c r="A3255">
        <v>3254</v>
      </c>
      <c r="B3255">
        <v>3</v>
      </c>
      <c r="C3255">
        <v>3</v>
      </c>
      <c r="D3255">
        <f>COUNTIF(tbl_ManagerSurvey[EmployeeID],tbl_ManagerSurvey[[#This Row],[EmployeeID]])</f>
        <v>1</v>
      </c>
    </row>
    <row r="3256" spans="1:4" x14ac:dyDescent="0.25">
      <c r="A3256">
        <v>3255</v>
      </c>
      <c r="B3256">
        <v>3</v>
      </c>
      <c r="C3256">
        <v>3</v>
      </c>
      <c r="D3256">
        <f>COUNTIF(tbl_ManagerSurvey[EmployeeID],tbl_ManagerSurvey[[#This Row],[EmployeeID]])</f>
        <v>1</v>
      </c>
    </row>
    <row r="3257" spans="1:4" x14ac:dyDescent="0.25">
      <c r="A3257">
        <v>3256</v>
      </c>
      <c r="B3257">
        <v>3</v>
      </c>
      <c r="C3257">
        <v>3</v>
      </c>
      <c r="D3257">
        <f>COUNTIF(tbl_ManagerSurvey[EmployeeID],tbl_ManagerSurvey[[#This Row],[EmployeeID]])</f>
        <v>1</v>
      </c>
    </row>
    <row r="3258" spans="1:4" x14ac:dyDescent="0.25">
      <c r="A3258">
        <v>3257</v>
      </c>
      <c r="B3258">
        <v>3</v>
      </c>
      <c r="C3258">
        <v>3</v>
      </c>
      <c r="D3258">
        <f>COUNTIF(tbl_ManagerSurvey[EmployeeID],tbl_ManagerSurvey[[#This Row],[EmployeeID]])</f>
        <v>1</v>
      </c>
    </row>
    <row r="3259" spans="1:4" x14ac:dyDescent="0.25">
      <c r="A3259">
        <v>3258</v>
      </c>
      <c r="B3259">
        <v>3</v>
      </c>
      <c r="C3259">
        <v>3</v>
      </c>
      <c r="D3259">
        <f>COUNTIF(tbl_ManagerSurvey[EmployeeID],tbl_ManagerSurvey[[#This Row],[EmployeeID]])</f>
        <v>1</v>
      </c>
    </row>
    <row r="3260" spans="1:4" x14ac:dyDescent="0.25">
      <c r="A3260">
        <v>3259</v>
      </c>
      <c r="B3260">
        <v>3</v>
      </c>
      <c r="C3260">
        <v>3</v>
      </c>
      <c r="D3260">
        <f>COUNTIF(tbl_ManagerSurvey[EmployeeID],tbl_ManagerSurvey[[#This Row],[EmployeeID]])</f>
        <v>1</v>
      </c>
    </row>
    <row r="3261" spans="1:4" x14ac:dyDescent="0.25">
      <c r="A3261">
        <v>3260</v>
      </c>
      <c r="B3261">
        <v>3</v>
      </c>
      <c r="C3261">
        <v>3</v>
      </c>
      <c r="D3261">
        <f>COUNTIF(tbl_ManagerSurvey[EmployeeID],tbl_ManagerSurvey[[#This Row],[EmployeeID]])</f>
        <v>1</v>
      </c>
    </row>
    <row r="3262" spans="1:4" x14ac:dyDescent="0.25">
      <c r="A3262">
        <v>3261</v>
      </c>
      <c r="B3262">
        <v>3</v>
      </c>
      <c r="C3262">
        <v>3</v>
      </c>
      <c r="D3262">
        <f>COUNTIF(tbl_ManagerSurvey[EmployeeID],tbl_ManagerSurvey[[#This Row],[EmployeeID]])</f>
        <v>1</v>
      </c>
    </row>
    <row r="3263" spans="1:4" x14ac:dyDescent="0.25">
      <c r="A3263">
        <v>3262</v>
      </c>
      <c r="B3263">
        <v>3</v>
      </c>
      <c r="C3263">
        <v>3</v>
      </c>
      <c r="D3263">
        <f>COUNTIF(tbl_ManagerSurvey[EmployeeID],tbl_ManagerSurvey[[#This Row],[EmployeeID]])</f>
        <v>1</v>
      </c>
    </row>
    <row r="3264" spans="1:4" x14ac:dyDescent="0.25">
      <c r="A3264">
        <v>3263</v>
      </c>
      <c r="B3264">
        <v>2</v>
      </c>
      <c r="C3264">
        <v>3</v>
      </c>
      <c r="D3264">
        <f>COUNTIF(tbl_ManagerSurvey[EmployeeID],tbl_ManagerSurvey[[#This Row],[EmployeeID]])</f>
        <v>1</v>
      </c>
    </row>
    <row r="3265" spans="1:4" x14ac:dyDescent="0.25">
      <c r="A3265">
        <v>3264</v>
      </c>
      <c r="B3265">
        <v>3</v>
      </c>
      <c r="C3265">
        <v>3</v>
      </c>
      <c r="D3265">
        <f>COUNTIF(tbl_ManagerSurvey[EmployeeID],tbl_ManagerSurvey[[#This Row],[EmployeeID]])</f>
        <v>1</v>
      </c>
    </row>
    <row r="3266" spans="1:4" x14ac:dyDescent="0.25">
      <c r="A3266">
        <v>3265</v>
      </c>
      <c r="B3266">
        <v>4</v>
      </c>
      <c r="C3266">
        <v>3</v>
      </c>
      <c r="D3266">
        <f>COUNTIF(tbl_ManagerSurvey[EmployeeID],tbl_ManagerSurvey[[#This Row],[EmployeeID]])</f>
        <v>1</v>
      </c>
    </row>
    <row r="3267" spans="1:4" x14ac:dyDescent="0.25">
      <c r="A3267">
        <v>3266</v>
      </c>
      <c r="B3267">
        <v>3</v>
      </c>
      <c r="C3267">
        <v>4</v>
      </c>
      <c r="D3267">
        <f>COUNTIF(tbl_ManagerSurvey[EmployeeID],tbl_ManagerSurvey[[#This Row],[EmployeeID]])</f>
        <v>1</v>
      </c>
    </row>
    <row r="3268" spans="1:4" x14ac:dyDescent="0.25">
      <c r="A3268">
        <v>3267</v>
      </c>
      <c r="B3268">
        <v>4</v>
      </c>
      <c r="C3268">
        <v>3</v>
      </c>
      <c r="D3268">
        <f>COUNTIF(tbl_ManagerSurvey[EmployeeID],tbl_ManagerSurvey[[#This Row],[EmployeeID]])</f>
        <v>1</v>
      </c>
    </row>
    <row r="3269" spans="1:4" x14ac:dyDescent="0.25">
      <c r="A3269">
        <v>3268</v>
      </c>
      <c r="B3269">
        <v>2</v>
      </c>
      <c r="C3269">
        <v>3</v>
      </c>
      <c r="D3269">
        <f>COUNTIF(tbl_ManagerSurvey[EmployeeID],tbl_ManagerSurvey[[#This Row],[EmployeeID]])</f>
        <v>1</v>
      </c>
    </row>
    <row r="3270" spans="1:4" x14ac:dyDescent="0.25">
      <c r="A3270">
        <v>3269</v>
      </c>
      <c r="B3270">
        <v>3</v>
      </c>
      <c r="C3270">
        <v>3</v>
      </c>
      <c r="D3270">
        <f>COUNTIF(tbl_ManagerSurvey[EmployeeID],tbl_ManagerSurvey[[#This Row],[EmployeeID]])</f>
        <v>1</v>
      </c>
    </row>
    <row r="3271" spans="1:4" x14ac:dyDescent="0.25">
      <c r="A3271">
        <v>3270</v>
      </c>
      <c r="B3271">
        <v>2</v>
      </c>
      <c r="C3271">
        <v>3</v>
      </c>
      <c r="D3271">
        <f>COUNTIF(tbl_ManagerSurvey[EmployeeID],tbl_ManagerSurvey[[#This Row],[EmployeeID]])</f>
        <v>1</v>
      </c>
    </row>
    <row r="3272" spans="1:4" x14ac:dyDescent="0.25">
      <c r="A3272">
        <v>3271</v>
      </c>
      <c r="B3272">
        <v>1</v>
      </c>
      <c r="C3272">
        <v>3</v>
      </c>
      <c r="D3272">
        <f>COUNTIF(tbl_ManagerSurvey[EmployeeID],tbl_ManagerSurvey[[#This Row],[EmployeeID]])</f>
        <v>1</v>
      </c>
    </row>
    <row r="3273" spans="1:4" x14ac:dyDescent="0.25">
      <c r="A3273">
        <v>3272</v>
      </c>
      <c r="B3273">
        <v>4</v>
      </c>
      <c r="C3273">
        <v>3</v>
      </c>
      <c r="D3273">
        <f>COUNTIF(tbl_ManagerSurvey[EmployeeID],tbl_ManagerSurvey[[#This Row],[EmployeeID]])</f>
        <v>1</v>
      </c>
    </row>
    <row r="3274" spans="1:4" x14ac:dyDescent="0.25">
      <c r="A3274">
        <v>3273</v>
      </c>
      <c r="B3274">
        <v>3</v>
      </c>
      <c r="C3274">
        <v>3</v>
      </c>
      <c r="D3274">
        <f>COUNTIF(tbl_ManagerSurvey[EmployeeID],tbl_ManagerSurvey[[#This Row],[EmployeeID]])</f>
        <v>1</v>
      </c>
    </row>
    <row r="3275" spans="1:4" x14ac:dyDescent="0.25">
      <c r="A3275">
        <v>3274</v>
      </c>
      <c r="B3275">
        <v>2</v>
      </c>
      <c r="C3275">
        <v>3</v>
      </c>
      <c r="D3275">
        <f>COUNTIF(tbl_ManagerSurvey[EmployeeID],tbl_ManagerSurvey[[#This Row],[EmployeeID]])</f>
        <v>1</v>
      </c>
    </row>
    <row r="3276" spans="1:4" x14ac:dyDescent="0.25">
      <c r="A3276">
        <v>3275</v>
      </c>
      <c r="B3276">
        <v>4</v>
      </c>
      <c r="C3276">
        <v>3</v>
      </c>
      <c r="D3276">
        <f>COUNTIF(tbl_ManagerSurvey[EmployeeID],tbl_ManagerSurvey[[#This Row],[EmployeeID]])</f>
        <v>1</v>
      </c>
    </row>
    <row r="3277" spans="1:4" x14ac:dyDescent="0.25">
      <c r="A3277">
        <v>3276</v>
      </c>
      <c r="B3277">
        <v>3</v>
      </c>
      <c r="C3277">
        <v>4</v>
      </c>
      <c r="D3277">
        <f>COUNTIF(tbl_ManagerSurvey[EmployeeID],tbl_ManagerSurvey[[#This Row],[EmployeeID]])</f>
        <v>1</v>
      </c>
    </row>
    <row r="3278" spans="1:4" x14ac:dyDescent="0.25">
      <c r="A3278">
        <v>3277</v>
      </c>
      <c r="B3278">
        <v>2</v>
      </c>
      <c r="C3278">
        <v>3</v>
      </c>
      <c r="D3278">
        <f>COUNTIF(tbl_ManagerSurvey[EmployeeID],tbl_ManagerSurvey[[#This Row],[EmployeeID]])</f>
        <v>1</v>
      </c>
    </row>
    <row r="3279" spans="1:4" x14ac:dyDescent="0.25">
      <c r="A3279">
        <v>3278</v>
      </c>
      <c r="B3279">
        <v>3</v>
      </c>
      <c r="C3279">
        <v>3</v>
      </c>
      <c r="D3279">
        <f>COUNTIF(tbl_ManagerSurvey[EmployeeID],tbl_ManagerSurvey[[#This Row],[EmployeeID]])</f>
        <v>1</v>
      </c>
    </row>
    <row r="3280" spans="1:4" x14ac:dyDescent="0.25">
      <c r="A3280">
        <v>3279</v>
      </c>
      <c r="B3280">
        <v>4</v>
      </c>
      <c r="C3280">
        <v>3</v>
      </c>
      <c r="D3280">
        <f>COUNTIF(tbl_ManagerSurvey[EmployeeID],tbl_ManagerSurvey[[#This Row],[EmployeeID]])</f>
        <v>1</v>
      </c>
    </row>
    <row r="3281" spans="1:4" x14ac:dyDescent="0.25">
      <c r="A3281">
        <v>3280</v>
      </c>
      <c r="B3281">
        <v>3</v>
      </c>
      <c r="C3281">
        <v>3</v>
      </c>
      <c r="D3281">
        <f>COUNTIF(tbl_ManagerSurvey[EmployeeID],tbl_ManagerSurvey[[#This Row],[EmployeeID]])</f>
        <v>1</v>
      </c>
    </row>
    <row r="3282" spans="1:4" x14ac:dyDescent="0.25">
      <c r="A3282">
        <v>3281</v>
      </c>
      <c r="B3282">
        <v>2</v>
      </c>
      <c r="C3282">
        <v>3</v>
      </c>
      <c r="D3282">
        <f>COUNTIF(tbl_ManagerSurvey[EmployeeID],tbl_ManagerSurvey[[#This Row],[EmployeeID]])</f>
        <v>1</v>
      </c>
    </row>
    <row r="3283" spans="1:4" x14ac:dyDescent="0.25">
      <c r="A3283">
        <v>3282</v>
      </c>
      <c r="B3283">
        <v>3</v>
      </c>
      <c r="C3283">
        <v>3</v>
      </c>
      <c r="D3283">
        <f>COUNTIF(tbl_ManagerSurvey[EmployeeID],tbl_ManagerSurvey[[#This Row],[EmployeeID]])</f>
        <v>1</v>
      </c>
    </row>
    <row r="3284" spans="1:4" x14ac:dyDescent="0.25">
      <c r="A3284">
        <v>3283</v>
      </c>
      <c r="B3284">
        <v>2</v>
      </c>
      <c r="C3284">
        <v>3</v>
      </c>
      <c r="D3284">
        <f>COUNTIF(tbl_ManagerSurvey[EmployeeID],tbl_ManagerSurvey[[#This Row],[EmployeeID]])</f>
        <v>1</v>
      </c>
    </row>
    <row r="3285" spans="1:4" x14ac:dyDescent="0.25">
      <c r="A3285">
        <v>3284</v>
      </c>
      <c r="B3285">
        <v>3</v>
      </c>
      <c r="C3285">
        <v>3</v>
      </c>
      <c r="D3285">
        <f>COUNTIF(tbl_ManagerSurvey[EmployeeID],tbl_ManagerSurvey[[#This Row],[EmployeeID]])</f>
        <v>1</v>
      </c>
    </row>
    <row r="3286" spans="1:4" x14ac:dyDescent="0.25">
      <c r="A3286">
        <v>3285</v>
      </c>
      <c r="B3286">
        <v>3</v>
      </c>
      <c r="C3286">
        <v>3</v>
      </c>
      <c r="D3286">
        <f>COUNTIF(tbl_ManagerSurvey[EmployeeID],tbl_ManagerSurvey[[#This Row],[EmployeeID]])</f>
        <v>1</v>
      </c>
    </row>
    <row r="3287" spans="1:4" x14ac:dyDescent="0.25">
      <c r="A3287">
        <v>3286</v>
      </c>
      <c r="B3287">
        <v>3</v>
      </c>
      <c r="C3287">
        <v>3</v>
      </c>
      <c r="D3287">
        <f>COUNTIF(tbl_ManagerSurvey[EmployeeID],tbl_ManagerSurvey[[#This Row],[EmployeeID]])</f>
        <v>1</v>
      </c>
    </row>
    <row r="3288" spans="1:4" x14ac:dyDescent="0.25">
      <c r="A3288">
        <v>3287</v>
      </c>
      <c r="B3288">
        <v>3</v>
      </c>
      <c r="C3288">
        <v>3</v>
      </c>
      <c r="D3288">
        <f>COUNTIF(tbl_ManagerSurvey[EmployeeID],tbl_ManagerSurvey[[#This Row],[EmployeeID]])</f>
        <v>1</v>
      </c>
    </row>
    <row r="3289" spans="1:4" x14ac:dyDescent="0.25">
      <c r="A3289">
        <v>3288</v>
      </c>
      <c r="B3289">
        <v>3</v>
      </c>
      <c r="C3289">
        <v>3</v>
      </c>
      <c r="D3289">
        <f>COUNTIF(tbl_ManagerSurvey[EmployeeID],tbl_ManagerSurvey[[#This Row],[EmployeeID]])</f>
        <v>1</v>
      </c>
    </row>
    <row r="3290" spans="1:4" x14ac:dyDescent="0.25">
      <c r="A3290">
        <v>3289</v>
      </c>
      <c r="B3290">
        <v>3</v>
      </c>
      <c r="C3290">
        <v>3</v>
      </c>
      <c r="D3290">
        <f>COUNTIF(tbl_ManagerSurvey[EmployeeID],tbl_ManagerSurvey[[#This Row],[EmployeeID]])</f>
        <v>1</v>
      </c>
    </row>
    <row r="3291" spans="1:4" x14ac:dyDescent="0.25">
      <c r="A3291">
        <v>3290</v>
      </c>
      <c r="B3291">
        <v>4</v>
      </c>
      <c r="C3291">
        <v>3</v>
      </c>
      <c r="D3291">
        <f>COUNTIF(tbl_ManagerSurvey[EmployeeID],tbl_ManagerSurvey[[#This Row],[EmployeeID]])</f>
        <v>1</v>
      </c>
    </row>
    <row r="3292" spans="1:4" x14ac:dyDescent="0.25">
      <c r="A3292">
        <v>3291</v>
      </c>
      <c r="B3292">
        <v>4</v>
      </c>
      <c r="C3292">
        <v>3</v>
      </c>
      <c r="D3292">
        <f>COUNTIF(tbl_ManagerSurvey[EmployeeID],tbl_ManagerSurvey[[#This Row],[EmployeeID]])</f>
        <v>1</v>
      </c>
    </row>
    <row r="3293" spans="1:4" x14ac:dyDescent="0.25">
      <c r="A3293">
        <v>3292</v>
      </c>
      <c r="B3293">
        <v>2</v>
      </c>
      <c r="C3293">
        <v>3</v>
      </c>
      <c r="D3293">
        <f>COUNTIF(tbl_ManagerSurvey[EmployeeID],tbl_ManagerSurvey[[#This Row],[EmployeeID]])</f>
        <v>1</v>
      </c>
    </row>
    <row r="3294" spans="1:4" x14ac:dyDescent="0.25">
      <c r="A3294">
        <v>3293</v>
      </c>
      <c r="B3294">
        <v>2</v>
      </c>
      <c r="C3294">
        <v>4</v>
      </c>
      <c r="D3294">
        <f>COUNTIF(tbl_ManagerSurvey[EmployeeID],tbl_ManagerSurvey[[#This Row],[EmployeeID]])</f>
        <v>1</v>
      </c>
    </row>
    <row r="3295" spans="1:4" x14ac:dyDescent="0.25">
      <c r="A3295">
        <v>3294</v>
      </c>
      <c r="B3295">
        <v>3</v>
      </c>
      <c r="C3295">
        <v>3</v>
      </c>
      <c r="D3295">
        <f>COUNTIF(tbl_ManagerSurvey[EmployeeID],tbl_ManagerSurvey[[#This Row],[EmployeeID]])</f>
        <v>1</v>
      </c>
    </row>
    <row r="3296" spans="1:4" x14ac:dyDescent="0.25">
      <c r="A3296">
        <v>3295</v>
      </c>
      <c r="B3296">
        <v>2</v>
      </c>
      <c r="C3296">
        <v>3</v>
      </c>
      <c r="D3296">
        <f>COUNTIF(tbl_ManagerSurvey[EmployeeID],tbl_ManagerSurvey[[#This Row],[EmployeeID]])</f>
        <v>1</v>
      </c>
    </row>
    <row r="3297" spans="1:4" x14ac:dyDescent="0.25">
      <c r="A3297">
        <v>3296</v>
      </c>
      <c r="B3297">
        <v>3</v>
      </c>
      <c r="C3297">
        <v>3</v>
      </c>
      <c r="D3297">
        <f>COUNTIF(tbl_ManagerSurvey[EmployeeID],tbl_ManagerSurvey[[#This Row],[EmployeeID]])</f>
        <v>1</v>
      </c>
    </row>
    <row r="3298" spans="1:4" x14ac:dyDescent="0.25">
      <c r="A3298">
        <v>3297</v>
      </c>
      <c r="B3298">
        <v>3</v>
      </c>
      <c r="C3298">
        <v>4</v>
      </c>
      <c r="D3298">
        <f>COUNTIF(tbl_ManagerSurvey[EmployeeID],tbl_ManagerSurvey[[#This Row],[EmployeeID]])</f>
        <v>1</v>
      </c>
    </row>
    <row r="3299" spans="1:4" x14ac:dyDescent="0.25">
      <c r="A3299">
        <v>3298</v>
      </c>
      <c r="B3299">
        <v>3</v>
      </c>
      <c r="C3299">
        <v>3</v>
      </c>
      <c r="D3299">
        <f>COUNTIF(tbl_ManagerSurvey[EmployeeID],tbl_ManagerSurvey[[#This Row],[EmployeeID]])</f>
        <v>1</v>
      </c>
    </row>
    <row r="3300" spans="1:4" x14ac:dyDescent="0.25">
      <c r="A3300">
        <v>3299</v>
      </c>
      <c r="B3300">
        <v>3</v>
      </c>
      <c r="C3300">
        <v>3</v>
      </c>
      <c r="D3300">
        <f>COUNTIF(tbl_ManagerSurvey[EmployeeID],tbl_ManagerSurvey[[#This Row],[EmployeeID]])</f>
        <v>1</v>
      </c>
    </row>
    <row r="3301" spans="1:4" x14ac:dyDescent="0.25">
      <c r="A3301">
        <v>3300</v>
      </c>
      <c r="B3301">
        <v>3</v>
      </c>
      <c r="C3301">
        <v>3</v>
      </c>
      <c r="D3301">
        <f>COUNTIF(tbl_ManagerSurvey[EmployeeID],tbl_ManagerSurvey[[#This Row],[EmployeeID]])</f>
        <v>1</v>
      </c>
    </row>
    <row r="3302" spans="1:4" x14ac:dyDescent="0.25">
      <c r="A3302">
        <v>3301</v>
      </c>
      <c r="B3302">
        <v>4</v>
      </c>
      <c r="C3302">
        <v>3</v>
      </c>
      <c r="D3302">
        <f>COUNTIF(tbl_ManagerSurvey[EmployeeID],tbl_ManagerSurvey[[#This Row],[EmployeeID]])</f>
        <v>1</v>
      </c>
    </row>
    <row r="3303" spans="1:4" x14ac:dyDescent="0.25">
      <c r="A3303">
        <v>3302</v>
      </c>
      <c r="B3303">
        <v>2</v>
      </c>
      <c r="C3303">
        <v>3</v>
      </c>
      <c r="D3303">
        <f>COUNTIF(tbl_ManagerSurvey[EmployeeID],tbl_ManagerSurvey[[#This Row],[EmployeeID]])</f>
        <v>1</v>
      </c>
    </row>
    <row r="3304" spans="1:4" x14ac:dyDescent="0.25">
      <c r="A3304">
        <v>3303</v>
      </c>
      <c r="B3304">
        <v>2</v>
      </c>
      <c r="C3304">
        <v>4</v>
      </c>
      <c r="D3304">
        <f>COUNTIF(tbl_ManagerSurvey[EmployeeID],tbl_ManagerSurvey[[#This Row],[EmployeeID]])</f>
        <v>1</v>
      </c>
    </row>
    <row r="3305" spans="1:4" x14ac:dyDescent="0.25">
      <c r="A3305">
        <v>3304</v>
      </c>
      <c r="B3305">
        <v>3</v>
      </c>
      <c r="C3305">
        <v>3</v>
      </c>
      <c r="D3305">
        <f>COUNTIF(tbl_ManagerSurvey[EmployeeID],tbl_ManagerSurvey[[#This Row],[EmployeeID]])</f>
        <v>1</v>
      </c>
    </row>
    <row r="3306" spans="1:4" x14ac:dyDescent="0.25">
      <c r="A3306">
        <v>3305</v>
      </c>
      <c r="B3306">
        <v>3</v>
      </c>
      <c r="C3306">
        <v>4</v>
      </c>
      <c r="D3306">
        <f>COUNTIF(tbl_ManagerSurvey[EmployeeID],tbl_ManagerSurvey[[#This Row],[EmployeeID]])</f>
        <v>1</v>
      </c>
    </row>
    <row r="3307" spans="1:4" x14ac:dyDescent="0.25">
      <c r="A3307">
        <v>3306</v>
      </c>
      <c r="B3307">
        <v>3</v>
      </c>
      <c r="C3307">
        <v>3</v>
      </c>
      <c r="D3307">
        <f>COUNTIF(tbl_ManagerSurvey[EmployeeID],tbl_ManagerSurvey[[#This Row],[EmployeeID]])</f>
        <v>1</v>
      </c>
    </row>
    <row r="3308" spans="1:4" x14ac:dyDescent="0.25">
      <c r="A3308">
        <v>3307</v>
      </c>
      <c r="B3308">
        <v>4</v>
      </c>
      <c r="C3308">
        <v>3</v>
      </c>
      <c r="D3308">
        <f>COUNTIF(tbl_ManagerSurvey[EmployeeID],tbl_ManagerSurvey[[#This Row],[EmployeeID]])</f>
        <v>1</v>
      </c>
    </row>
    <row r="3309" spans="1:4" x14ac:dyDescent="0.25">
      <c r="A3309">
        <v>3308</v>
      </c>
      <c r="B3309">
        <v>3</v>
      </c>
      <c r="C3309">
        <v>3</v>
      </c>
      <c r="D3309">
        <f>COUNTIF(tbl_ManagerSurvey[EmployeeID],tbl_ManagerSurvey[[#This Row],[EmployeeID]])</f>
        <v>1</v>
      </c>
    </row>
    <row r="3310" spans="1:4" x14ac:dyDescent="0.25">
      <c r="A3310">
        <v>3309</v>
      </c>
      <c r="B3310">
        <v>1</v>
      </c>
      <c r="C3310">
        <v>3</v>
      </c>
      <c r="D3310">
        <f>COUNTIF(tbl_ManagerSurvey[EmployeeID],tbl_ManagerSurvey[[#This Row],[EmployeeID]])</f>
        <v>1</v>
      </c>
    </row>
    <row r="3311" spans="1:4" x14ac:dyDescent="0.25">
      <c r="A3311">
        <v>3310</v>
      </c>
      <c r="B3311">
        <v>3</v>
      </c>
      <c r="C3311">
        <v>3</v>
      </c>
      <c r="D3311">
        <f>COUNTIF(tbl_ManagerSurvey[EmployeeID],tbl_ManagerSurvey[[#This Row],[EmployeeID]])</f>
        <v>1</v>
      </c>
    </row>
    <row r="3312" spans="1:4" x14ac:dyDescent="0.25">
      <c r="A3312">
        <v>3311</v>
      </c>
      <c r="B3312">
        <v>3</v>
      </c>
      <c r="C3312">
        <v>3</v>
      </c>
      <c r="D3312">
        <f>COUNTIF(tbl_ManagerSurvey[EmployeeID],tbl_ManagerSurvey[[#This Row],[EmployeeID]])</f>
        <v>1</v>
      </c>
    </row>
    <row r="3313" spans="1:4" x14ac:dyDescent="0.25">
      <c r="A3313">
        <v>3312</v>
      </c>
      <c r="B3313">
        <v>3</v>
      </c>
      <c r="C3313">
        <v>3</v>
      </c>
      <c r="D3313">
        <f>COUNTIF(tbl_ManagerSurvey[EmployeeID],tbl_ManagerSurvey[[#This Row],[EmployeeID]])</f>
        <v>1</v>
      </c>
    </row>
    <row r="3314" spans="1:4" x14ac:dyDescent="0.25">
      <c r="A3314">
        <v>3313</v>
      </c>
      <c r="B3314">
        <v>2</v>
      </c>
      <c r="C3314">
        <v>3</v>
      </c>
      <c r="D3314">
        <f>COUNTIF(tbl_ManagerSurvey[EmployeeID],tbl_ManagerSurvey[[#This Row],[EmployeeID]])</f>
        <v>1</v>
      </c>
    </row>
    <row r="3315" spans="1:4" x14ac:dyDescent="0.25">
      <c r="A3315">
        <v>3314</v>
      </c>
      <c r="B3315">
        <v>3</v>
      </c>
      <c r="C3315">
        <v>3</v>
      </c>
      <c r="D3315">
        <f>COUNTIF(tbl_ManagerSurvey[EmployeeID],tbl_ManagerSurvey[[#This Row],[EmployeeID]])</f>
        <v>1</v>
      </c>
    </row>
    <row r="3316" spans="1:4" x14ac:dyDescent="0.25">
      <c r="A3316">
        <v>3315</v>
      </c>
      <c r="B3316">
        <v>2</v>
      </c>
      <c r="C3316">
        <v>3</v>
      </c>
      <c r="D3316">
        <f>COUNTIF(tbl_ManagerSurvey[EmployeeID],tbl_ManagerSurvey[[#This Row],[EmployeeID]])</f>
        <v>1</v>
      </c>
    </row>
    <row r="3317" spans="1:4" x14ac:dyDescent="0.25">
      <c r="A3317">
        <v>3316</v>
      </c>
      <c r="B3317">
        <v>2</v>
      </c>
      <c r="C3317">
        <v>4</v>
      </c>
      <c r="D3317">
        <f>COUNTIF(tbl_ManagerSurvey[EmployeeID],tbl_ManagerSurvey[[#This Row],[EmployeeID]])</f>
        <v>1</v>
      </c>
    </row>
    <row r="3318" spans="1:4" x14ac:dyDescent="0.25">
      <c r="A3318">
        <v>3317</v>
      </c>
      <c r="B3318">
        <v>3</v>
      </c>
      <c r="C3318">
        <v>3</v>
      </c>
      <c r="D3318">
        <f>COUNTIF(tbl_ManagerSurvey[EmployeeID],tbl_ManagerSurvey[[#This Row],[EmployeeID]])</f>
        <v>1</v>
      </c>
    </row>
    <row r="3319" spans="1:4" x14ac:dyDescent="0.25">
      <c r="A3319">
        <v>3318</v>
      </c>
      <c r="B3319">
        <v>2</v>
      </c>
      <c r="C3319">
        <v>3</v>
      </c>
      <c r="D3319">
        <f>COUNTIF(tbl_ManagerSurvey[EmployeeID],tbl_ManagerSurvey[[#This Row],[EmployeeID]])</f>
        <v>1</v>
      </c>
    </row>
    <row r="3320" spans="1:4" x14ac:dyDescent="0.25">
      <c r="A3320">
        <v>3319</v>
      </c>
      <c r="B3320">
        <v>4</v>
      </c>
      <c r="C3320">
        <v>3</v>
      </c>
      <c r="D3320">
        <f>COUNTIF(tbl_ManagerSurvey[EmployeeID],tbl_ManagerSurvey[[#This Row],[EmployeeID]])</f>
        <v>1</v>
      </c>
    </row>
    <row r="3321" spans="1:4" x14ac:dyDescent="0.25">
      <c r="A3321">
        <v>3320</v>
      </c>
      <c r="B3321">
        <v>3</v>
      </c>
      <c r="C3321">
        <v>3</v>
      </c>
      <c r="D3321">
        <f>COUNTIF(tbl_ManagerSurvey[EmployeeID],tbl_ManagerSurvey[[#This Row],[EmployeeID]])</f>
        <v>1</v>
      </c>
    </row>
    <row r="3322" spans="1:4" x14ac:dyDescent="0.25">
      <c r="A3322">
        <v>3321</v>
      </c>
      <c r="B3322">
        <v>3</v>
      </c>
      <c r="C3322">
        <v>3</v>
      </c>
      <c r="D3322">
        <f>COUNTIF(tbl_ManagerSurvey[EmployeeID],tbl_ManagerSurvey[[#This Row],[EmployeeID]])</f>
        <v>1</v>
      </c>
    </row>
    <row r="3323" spans="1:4" x14ac:dyDescent="0.25">
      <c r="A3323">
        <v>3322</v>
      </c>
      <c r="B3323">
        <v>3</v>
      </c>
      <c r="C3323">
        <v>3</v>
      </c>
      <c r="D3323">
        <f>COUNTIF(tbl_ManagerSurvey[EmployeeID],tbl_ManagerSurvey[[#This Row],[EmployeeID]])</f>
        <v>1</v>
      </c>
    </row>
    <row r="3324" spans="1:4" x14ac:dyDescent="0.25">
      <c r="A3324">
        <v>3323</v>
      </c>
      <c r="B3324">
        <v>3</v>
      </c>
      <c r="C3324">
        <v>4</v>
      </c>
      <c r="D3324">
        <f>COUNTIF(tbl_ManagerSurvey[EmployeeID],tbl_ManagerSurvey[[#This Row],[EmployeeID]])</f>
        <v>1</v>
      </c>
    </row>
    <row r="3325" spans="1:4" x14ac:dyDescent="0.25">
      <c r="A3325">
        <v>3324</v>
      </c>
      <c r="B3325">
        <v>2</v>
      </c>
      <c r="C3325">
        <v>3</v>
      </c>
      <c r="D3325">
        <f>COUNTIF(tbl_ManagerSurvey[EmployeeID],tbl_ManagerSurvey[[#This Row],[EmployeeID]])</f>
        <v>1</v>
      </c>
    </row>
    <row r="3326" spans="1:4" x14ac:dyDescent="0.25">
      <c r="A3326">
        <v>3325</v>
      </c>
      <c r="B3326">
        <v>4</v>
      </c>
      <c r="C3326">
        <v>3</v>
      </c>
      <c r="D3326">
        <f>COUNTIF(tbl_ManagerSurvey[EmployeeID],tbl_ManagerSurvey[[#This Row],[EmployeeID]])</f>
        <v>1</v>
      </c>
    </row>
    <row r="3327" spans="1:4" x14ac:dyDescent="0.25">
      <c r="A3327">
        <v>3326</v>
      </c>
      <c r="B3327">
        <v>3</v>
      </c>
      <c r="C3327">
        <v>4</v>
      </c>
      <c r="D3327">
        <f>COUNTIF(tbl_ManagerSurvey[EmployeeID],tbl_ManagerSurvey[[#This Row],[EmployeeID]])</f>
        <v>1</v>
      </c>
    </row>
    <row r="3328" spans="1:4" x14ac:dyDescent="0.25">
      <c r="A3328">
        <v>3327</v>
      </c>
      <c r="B3328">
        <v>3</v>
      </c>
      <c r="C3328">
        <v>3</v>
      </c>
      <c r="D3328">
        <f>COUNTIF(tbl_ManagerSurvey[EmployeeID],tbl_ManagerSurvey[[#This Row],[EmployeeID]])</f>
        <v>1</v>
      </c>
    </row>
    <row r="3329" spans="1:4" x14ac:dyDescent="0.25">
      <c r="A3329">
        <v>3328</v>
      </c>
      <c r="B3329">
        <v>3</v>
      </c>
      <c r="C3329">
        <v>3</v>
      </c>
      <c r="D3329">
        <f>COUNTIF(tbl_ManagerSurvey[EmployeeID],tbl_ManagerSurvey[[#This Row],[EmployeeID]])</f>
        <v>1</v>
      </c>
    </row>
    <row r="3330" spans="1:4" x14ac:dyDescent="0.25">
      <c r="A3330">
        <v>3329</v>
      </c>
      <c r="B3330">
        <v>2</v>
      </c>
      <c r="C3330">
        <v>3</v>
      </c>
      <c r="D3330">
        <f>COUNTIF(tbl_ManagerSurvey[EmployeeID],tbl_ManagerSurvey[[#This Row],[EmployeeID]])</f>
        <v>1</v>
      </c>
    </row>
    <row r="3331" spans="1:4" x14ac:dyDescent="0.25">
      <c r="A3331">
        <v>3330</v>
      </c>
      <c r="B3331">
        <v>4</v>
      </c>
      <c r="C3331">
        <v>3</v>
      </c>
      <c r="D3331">
        <f>COUNTIF(tbl_ManagerSurvey[EmployeeID],tbl_ManagerSurvey[[#This Row],[EmployeeID]])</f>
        <v>1</v>
      </c>
    </row>
    <row r="3332" spans="1:4" x14ac:dyDescent="0.25">
      <c r="A3332">
        <v>3331</v>
      </c>
      <c r="B3332">
        <v>1</v>
      </c>
      <c r="C3332">
        <v>3</v>
      </c>
      <c r="D3332">
        <f>COUNTIF(tbl_ManagerSurvey[EmployeeID],tbl_ManagerSurvey[[#This Row],[EmployeeID]])</f>
        <v>1</v>
      </c>
    </row>
    <row r="3333" spans="1:4" x14ac:dyDescent="0.25">
      <c r="A3333">
        <v>3332</v>
      </c>
      <c r="B3333">
        <v>4</v>
      </c>
      <c r="C3333">
        <v>4</v>
      </c>
      <c r="D3333">
        <f>COUNTIF(tbl_ManagerSurvey[EmployeeID],tbl_ManagerSurvey[[#This Row],[EmployeeID]])</f>
        <v>1</v>
      </c>
    </row>
    <row r="3334" spans="1:4" x14ac:dyDescent="0.25">
      <c r="A3334">
        <v>3333</v>
      </c>
      <c r="B3334">
        <v>3</v>
      </c>
      <c r="C3334">
        <v>3</v>
      </c>
      <c r="D3334">
        <f>COUNTIF(tbl_ManagerSurvey[EmployeeID],tbl_ManagerSurvey[[#This Row],[EmployeeID]])</f>
        <v>1</v>
      </c>
    </row>
    <row r="3335" spans="1:4" x14ac:dyDescent="0.25">
      <c r="A3335">
        <v>3334</v>
      </c>
      <c r="B3335">
        <v>3</v>
      </c>
      <c r="C3335">
        <v>3</v>
      </c>
      <c r="D3335">
        <f>COUNTIF(tbl_ManagerSurvey[EmployeeID],tbl_ManagerSurvey[[#This Row],[EmployeeID]])</f>
        <v>1</v>
      </c>
    </row>
    <row r="3336" spans="1:4" x14ac:dyDescent="0.25">
      <c r="A3336">
        <v>3335</v>
      </c>
      <c r="B3336">
        <v>3</v>
      </c>
      <c r="C3336">
        <v>3</v>
      </c>
      <c r="D3336">
        <f>COUNTIF(tbl_ManagerSurvey[EmployeeID],tbl_ManagerSurvey[[#This Row],[EmployeeID]])</f>
        <v>1</v>
      </c>
    </row>
    <row r="3337" spans="1:4" x14ac:dyDescent="0.25">
      <c r="A3337">
        <v>3336</v>
      </c>
      <c r="B3337">
        <v>3</v>
      </c>
      <c r="C3337">
        <v>4</v>
      </c>
      <c r="D3337">
        <f>COUNTIF(tbl_ManagerSurvey[EmployeeID],tbl_ManagerSurvey[[#This Row],[EmployeeID]])</f>
        <v>1</v>
      </c>
    </row>
    <row r="3338" spans="1:4" x14ac:dyDescent="0.25">
      <c r="A3338">
        <v>3337</v>
      </c>
      <c r="B3338">
        <v>2</v>
      </c>
      <c r="C3338">
        <v>3</v>
      </c>
      <c r="D3338">
        <f>COUNTIF(tbl_ManagerSurvey[EmployeeID],tbl_ManagerSurvey[[#This Row],[EmployeeID]])</f>
        <v>1</v>
      </c>
    </row>
    <row r="3339" spans="1:4" x14ac:dyDescent="0.25">
      <c r="A3339">
        <v>3338</v>
      </c>
      <c r="B3339">
        <v>3</v>
      </c>
      <c r="C3339">
        <v>3</v>
      </c>
      <c r="D3339">
        <f>COUNTIF(tbl_ManagerSurvey[EmployeeID],tbl_ManagerSurvey[[#This Row],[EmployeeID]])</f>
        <v>1</v>
      </c>
    </row>
    <row r="3340" spans="1:4" x14ac:dyDescent="0.25">
      <c r="A3340">
        <v>3339</v>
      </c>
      <c r="B3340">
        <v>2</v>
      </c>
      <c r="C3340">
        <v>3</v>
      </c>
      <c r="D3340">
        <f>COUNTIF(tbl_ManagerSurvey[EmployeeID],tbl_ManagerSurvey[[#This Row],[EmployeeID]])</f>
        <v>1</v>
      </c>
    </row>
    <row r="3341" spans="1:4" x14ac:dyDescent="0.25">
      <c r="A3341">
        <v>3340</v>
      </c>
      <c r="B3341">
        <v>4</v>
      </c>
      <c r="C3341">
        <v>3</v>
      </c>
      <c r="D3341">
        <f>COUNTIF(tbl_ManagerSurvey[EmployeeID],tbl_ManagerSurvey[[#This Row],[EmployeeID]])</f>
        <v>1</v>
      </c>
    </row>
    <row r="3342" spans="1:4" x14ac:dyDescent="0.25">
      <c r="A3342">
        <v>3341</v>
      </c>
      <c r="B3342">
        <v>3</v>
      </c>
      <c r="C3342">
        <v>3</v>
      </c>
      <c r="D3342">
        <f>COUNTIF(tbl_ManagerSurvey[EmployeeID],tbl_ManagerSurvey[[#This Row],[EmployeeID]])</f>
        <v>1</v>
      </c>
    </row>
    <row r="3343" spans="1:4" x14ac:dyDescent="0.25">
      <c r="A3343">
        <v>3342</v>
      </c>
      <c r="B3343">
        <v>3</v>
      </c>
      <c r="C3343">
        <v>3</v>
      </c>
      <c r="D3343">
        <f>COUNTIF(tbl_ManagerSurvey[EmployeeID],tbl_ManagerSurvey[[#This Row],[EmployeeID]])</f>
        <v>1</v>
      </c>
    </row>
    <row r="3344" spans="1:4" x14ac:dyDescent="0.25">
      <c r="A3344">
        <v>3343</v>
      </c>
      <c r="B3344">
        <v>3</v>
      </c>
      <c r="C3344">
        <v>3</v>
      </c>
      <c r="D3344">
        <f>COUNTIF(tbl_ManagerSurvey[EmployeeID],tbl_ManagerSurvey[[#This Row],[EmployeeID]])</f>
        <v>1</v>
      </c>
    </row>
    <row r="3345" spans="1:4" x14ac:dyDescent="0.25">
      <c r="A3345">
        <v>3344</v>
      </c>
      <c r="B3345">
        <v>3</v>
      </c>
      <c r="C3345">
        <v>3</v>
      </c>
      <c r="D3345">
        <f>COUNTIF(tbl_ManagerSurvey[EmployeeID],tbl_ManagerSurvey[[#This Row],[EmployeeID]])</f>
        <v>1</v>
      </c>
    </row>
    <row r="3346" spans="1:4" x14ac:dyDescent="0.25">
      <c r="A3346">
        <v>3345</v>
      </c>
      <c r="B3346">
        <v>1</v>
      </c>
      <c r="C3346">
        <v>3</v>
      </c>
      <c r="D3346">
        <f>COUNTIF(tbl_ManagerSurvey[EmployeeID],tbl_ManagerSurvey[[#This Row],[EmployeeID]])</f>
        <v>1</v>
      </c>
    </row>
    <row r="3347" spans="1:4" x14ac:dyDescent="0.25">
      <c r="A3347">
        <v>3346</v>
      </c>
      <c r="B3347">
        <v>3</v>
      </c>
      <c r="C3347">
        <v>3</v>
      </c>
      <c r="D3347">
        <f>COUNTIF(tbl_ManagerSurvey[EmployeeID],tbl_ManagerSurvey[[#This Row],[EmployeeID]])</f>
        <v>1</v>
      </c>
    </row>
    <row r="3348" spans="1:4" x14ac:dyDescent="0.25">
      <c r="A3348">
        <v>3347</v>
      </c>
      <c r="B3348">
        <v>3</v>
      </c>
      <c r="C3348">
        <v>3</v>
      </c>
      <c r="D3348">
        <f>COUNTIF(tbl_ManagerSurvey[EmployeeID],tbl_ManagerSurvey[[#This Row],[EmployeeID]])</f>
        <v>1</v>
      </c>
    </row>
    <row r="3349" spans="1:4" x14ac:dyDescent="0.25">
      <c r="A3349">
        <v>3348</v>
      </c>
      <c r="B3349">
        <v>3</v>
      </c>
      <c r="C3349">
        <v>4</v>
      </c>
      <c r="D3349">
        <f>COUNTIF(tbl_ManagerSurvey[EmployeeID],tbl_ManagerSurvey[[#This Row],[EmployeeID]])</f>
        <v>1</v>
      </c>
    </row>
    <row r="3350" spans="1:4" x14ac:dyDescent="0.25">
      <c r="A3350">
        <v>3349</v>
      </c>
      <c r="B3350">
        <v>3</v>
      </c>
      <c r="C3350">
        <v>3</v>
      </c>
      <c r="D3350">
        <f>COUNTIF(tbl_ManagerSurvey[EmployeeID],tbl_ManagerSurvey[[#This Row],[EmployeeID]])</f>
        <v>1</v>
      </c>
    </row>
    <row r="3351" spans="1:4" x14ac:dyDescent="0.25">
      <c r="A3351">
        <v>3350</v>
      </c>
      <c r="B3351">
        <v>4</v>
      </c>
      <c r="C3351">
        <v>3</v>
      </c>
      <c r="D3351">
        <f>COUNTIF(tbl_ManagerSurvey[EmployeeID],tbl_ManagerSurvey[[#This Row],[EmployeeID]])</f>
        <v>1</v>
      </c>
    </row>
    <row r="3352" spans="1:4" x14ac:dyDescent="0.25">
      <c r="A3352">
        <v>3351</v>
      </c>
      <c r="B3352">
        <v>3</v>
      </c>
      <c r="C3352">
        <v>4</v>
      </c>
      <c r="D3352">
        <f>COUNTIF(tbl_ManagerSurvey[EmployeeID],tbl_ManagerSurvey[[#This Row],[EmployeeID]])</f>
        <v>1</v>
      </c>
    </row>
    <row r="3353" spans="1:4" x14ac:dyDescent="0.25">
      <c r="A3353">
        <v>3352</v>
      </c>
      <c r="B3353">
        <v>3</v>
      </c>
      <c r="C3353">
        <v>3</v>
      </c>
      <c r="D3353">
        <f>COUNTIF(tbl_ManagerSurvey[EmployeeID],tbl_ManagerSurvey[[#This Row],[EmployeeID]])</f>
        <v>1</v>
      </c>
    </row>
    <row r="3354" spans="1:4" x14ac:dyDescent="0.25">
      <c r="A3354">
        <v>3353</v>
      </c>
      <c r="B3354">
        <v>3</v>
      </c>
      <c r="C3354">
        <v>3</v>
      </c>
      <c r="D3354">
        <f>COUNTIF(tbl_ManagerSurvey[EmployeeID],tbl_ManagerSurvey[[#This Row],[EmployeeID]])</f>
        <v>1</v>
      </c>
    </row>
    <row r="3355" spans="1:4" x14ac:dyDescent="0.25">
      <c r="A3355">
        <v>3354</v>
      </c>
      <c r="B3355">
        <v>3</v>
      </c>
      <c r="C3355">
        <v>3</v>
      </c>
      <c r="D3355">
        <f>COUNTIF(tbl_ManagerSurvey[EmployeeID],tbl_ManagerSurvey[[#This Row],[EmployeeID]])</f>
        <v>1</v>
      </c>
    </row>
    <row r="3356" spans="1:4" x14ac:dyDescent="0.25">
      <c r="A3356">
        <v>3355</v>
      </c>
      <c r="B3356">
        <v>2</v>
      </c>
      <c r="C3356">
        <v>3</v>
      </c>
      <c r="D3356">
        <f>COUNTIF(tbl_ManagerSurvey[EmployeeID],tbl_ManagerSurvey[[#This Row],[EmployeeID]])</f>
        <v>1</v>
      </c>
    </row>
    <row r="3357" spans="1:4" x14ac:dyDescent="0.25">
      <c r="A3357">
        <v>3356</v>
      </c>
      <c r="B3357">
        <v>3</v>
      </c>
      <c r="C3357">
        <v>3</v>
      </c>
      <c r="D3357">
        <f>COUNTIF(tbl_ManagerSurvey[EmployeeID],tbl_ManagerSurvey[[#This Row],[EmployeeID]])</f>
        <v>1</v>
      </c>
    </row>
    <row r="3358" spans="1:4" x14ac:dyDescent="0.25">
      <c r="A3358">
        <v>3357</v>
      </c>
      <c r="B3358">
        <v>3</v>
      </c>
      <c r="C3358">
        <v>4</v>
      </c>
      <c r="D3358">
        <f>COUNTIF(tbl_ManagerSurvey[EmployeeID],tbl_ManagerSurvey[[#This Row],[EmployeeID]])</f>
        <v>1</v>
      </c>
    </row>
    <row r="3359" spans="1:4" x14ac:dyDescent="0.25">
      <c r="A3359">
        <v>3358</v>
      </c>
      <c r="B3359">
        <v>3</v>
      </c>
      <c r="C3359">
        <v>3</v>
      </c>
      <c r="D3359">
        <f>COUNTIF(tbl_ManagerSurvey[EmployeeID],tbl_ManagerSurvey[[#This Row],[EmployeeID]])</f>
        <v>1</v>
      </c>
    </row>
    <row r="3360" spans="1:4" x14ac:dyDescent="0.25">
      <c r="A3360">
        <v>3359</v>
      </c>
      <c r="B3360">
        <v>3</v>
      </c>
      <c r="C3360">
        <v>4</v>
      </c>
      <c r="D3360">
        <f>COUNTIF(tbl_ManagerSurvey[EmployeeID],tbl_ManagerSurvey[[#This Row],[EmployeeID]])</f>
        <v>1</v>
      </c>
    </row>
    <row r="3361" spans="1:4" x14ac:dyDescent="0.25">
      <c r="A3361">
        <v>3360</v>
      </c>
      <c r="B3361">
        <v>2</v>
      </c>
      <c r="C3361">
        <v>3</v>
      </c>
      <c r="D3361">
        <f>COUNTIF(tbl_ManagerSurvey[EmployeeID],tbl_ManagerSurvey[[#This Row],[EmployeeID]])</f>
        <v>1</v>
      </c>
    </row>
    <row r="3362" spans="1:4" x14ac:dyDescent="0.25">
      <c r="A3362">
        <v>3361</v>
      </c>
      <c r="B3362">
        <v>3</v>
      </c>
      <c r="C3362">
        <v>3</v>
      </c>
      <c r="D3362">
        <f>COUNTIF(tbl_ManagerSurvey[EmployeeID],tbl_ManagerSurvey[[#This Row],[EmployeeID]])</f>
        <v>1</v>
      </c>
    </row>
    <row r="3363" spans="1:4" x14ac:dyDescent="0.25">
      <c r="A3363">
        <v>3362</v>
      </c>
      <c r="B3363">
        <v>3</v>
      </c>
      <c r="C3363">
        <v>3</v>
      </c>
      <c r="D3363">
        <f>COUNTIF(tbl_ManagerSurvey[EmployeeID],tbl_ManagerSurvey[[#This Row],[EmployeeID]])</f>
        <v>1</v>
      </c>
    </row>
    <row r="3364" spans="1:4" x14ac:dyDescent="0.25">
      <c r="A3364">
        <v>3363</v>
      </c>
      <c r="B3364">
        <v>2</v>
      </c>
      <c r="C3364">
        <v>3</v>
      </c>
      <c r="D3364">
        <f>COUNTIF(tbl_ManagerSurvey[EmployeeID],tbl_ManagerSurvey[[#This Row],[EmployeeID]])</f>
        <v>1</v>
      </c>
    </row>
    <row r="3365" spans="1:4" x14ac:dyDescent="0.25">
      <c r="A3365">
        <v>3364</v>
      </c>
      <c r="B3365">
        <v>3</v>
      </c>
      <c r="C3365">
        <v>3</v>
      </c>
      <c r="D3365">
        <f>COUNTIF(tbl_ManagerSurvey[EmployeeID],tbl_ManagerSurvey[[#This Row],[EmployeeID]])</f>
        <v>1</v>
      </c>
    </row>
    <row r="3366" spans="1:4" x14ac:dyDescent="0.25">
      <c r="A3366">
        <v>3365</v>
      </c>
      <c r="B3366">
        <v>2</v>
      </c>
      <c r="C3366">
        <v>3</v>
      </c>
      <c r="D3366">
        <f>COUNTIF(tbl_ManagerSurvey[EmployeeID],tbl_ManagerSurvey[[#This Row],[EmployeeID]])</f>
        <v>1</v>
      </c>
    </row>
    <row r="3367" spans="1:4" x14ac:dyDescent="0.25">
      <c r="A3367">
        <v>3366</v>
      </c>
      <c r="B3367">
        <v>2</v>
      </c>
      <c r="C3367">
        <v>3</v>
      </c>
      <c r="D3367">
        <f>COUNTIF(tbl_ManagerSurvey[EmployeeID],tbl_ManagerSurvey[[#This Row],[EmployeeID]])</f>
        <v>1</v>
      </c>
    </row>
    <row r="3368" spans="1:4" x14ac:dyDescent="0.25">
      <c r="A3368">
        <v>3367</v>
      </c>
      <c r="B3368">
        <v>3</v>
      </c>
      <c r="C3368">
        <v>3</v>
      </c>
      <c r="D3368">
        <f>COUNTIF(tbl_ManagerSurvey[EmployeeID],tbl_ManagerSurvey[[#This Row],[EmployeeID]])</f>
        <v>1</v>
      </c>
    </row>
    <row r="3369" spans="1:4" x14ac:dyDescent="0.25">
      <c r="A3369">
        <v>3368</v>
      </c>
      <c r="B3369">
        <v>2</v>
      </c>
      <c r="C3369">
        <v>3</v>
      </c>
      <c r="D3369">
        <f>COUNTIF(tbl_ManagerSurvey[EmployeeID],tbl_ManagerSurvey[[#This Row],[EmployeeID]])</f>
        <v>1</v>
      </c>
    </row>
    <row r="3370" spans="1:4" x14ac:dyDescent="0.25">
      <c r="A3370">
        <v>3369</v>
      </c>
      <c r="B3370">
        <v>3</v>
      </c>
      <c r="C3370">
        <v>3</v>
      </c>
      <c r="D3370">
        <f>COUNTIF(tbl_ManagerSurvey[EmployeeID],tbl_ManagerSurvey[[#This Row],[EmployeeID]])</f>
        <v>1</v>
      </c>
    </row>
    <row r="3371" spans="1:4" x14ac:dyDescent="0.25">
      <c r="A3371">
        <v>3370</v>
      </c>
      <c r="B3371">
        <v>1</v>
      </c>
      <c r="C3371">
        <v>3</v>
      </c>
      <c r="D3371">
        <f>COUNTIF(tbl_ManagerSurvey[EmployeeID],tbl_ManagerSurvey[[#This Row],[EmployeeID]])</f>
        <v>1</v>
      </c>
    </row>
    <row r="3372" spans="1:4" x14ac:dyDescent="0.25">
      <c r="A3372">
        <v>3371</v>
      </c>
      <c r="B3372">
        <v>3</v>
      </c>
      <c r="C3372">
        <v>3</v>
      </c>
      <c r="D3372">
        <f>COUNTIF(tbl_ManagerSurvey[EmployeeID],tbl_ManagerSurvey[[#This Row],[EmployeeID]])</f>
        <v>1</v>
      </c>
    </row>
    <row r="3373" spans="1:4" x14ac:dyDescent="0.25">
      <c r="A3373">
        <v>3372</v>
      </c>
      <c r="B3373">
        <v>3</v>
      </c>
      <c r="C3373">
        <v>3</v>
      </c>
      <c r="D3373">
        <f>COUNTIF(tbl_ManagerSurvey[EmployeeID],tbl_ManagerSurvey[[#This Row],[EmployeeID]])</f>
        <v>1</v>
      </c>
    </row>
    <row r="3374" spans="1:4" x14ac:dyDescent="0.25">
      <c r="A3374">
        <v>3373</v>
      </c>
      <c r="B3374">
        <v>3</v>
      </c>
      <c r="C3374">
        <v>3</v>
      </c>
      <c r="D3374">
        <f>COUNTIF(tbl_ManagerSurvey[EmployeeID],tbl_ManagerSurvey[[#This Row],[EmployeeID]])</f>
        <v>1</v>
      </c>
    </row>
    <row r="3375" spans="1:4" x14ac:dyDescent="0.25">
      <c r="A3375">
        <v>3374</v>
      </c>
      <c r="B3375">
        <v>2</v>
      </c>
      <c r="C3375">
        <v>3</v>
      </c>
      <c r="D3375">
        <f>COUNTIF(tbl_ManagerSurvey[EmployeeID],tbl_ManagerSurvey[[#This Row],[EmployeeID]])</f>
        <v>1</v>
      </c>
    </row>
    <row r="3376" spans="1:4" x14ac:dyDescent="0.25">
      <c r="A3376">
        <v>3375</v>
      </c>
      <c r="B3376">
        <v>3</v>
      </c>
      <c r="C3376">
        <v>4</v>
      </c>
      <c r="D3376">
        <f>COUNTIF(tbl_ManagerSurvey[EmployeeID],tbl_ManagerSurvey[[#This Row],[EmployeeID]])</f>
        <v>1</v>
      </c>
    </row>
    <row r="3377" spans="1:4" x14ac:dyDescent="0.25">
      <c r="A3377">
        <v>3376</v>
      </c>
      <c r="B3377">
        <v>3</v>
      </c>
      <c r="C3377">
        <v>3</v>
      </c>
      <c r="D3377">
        <f>COUNTIF(tbl_ManagerSurvey[EmployeeID],tbl_ManagerSurvey[[#This Row],[EmployeeID]])</f>
        <v>1</v>
      </c>
    </row>
    <row r="3378" spans="1:4" x14ac:dyDescent="0.25">
      <c r="A3378">
        <v>3377</v>
      </c>
      <c r="B3378">
        <v>3</v>
      </c>
      <c r="C3378">
        <v>3</v>
      </c>
      <c r="D3378">
        <f>COUNTIF(tbl_ManagerSurvey[EmployeeID],tbl_ManagerSurvey[[#This Row],[EmployeeID]])</f>
        <v>1</v>
      </c>
    </row>
    <row r="3379" spans="1:4" x14ac:dyDescent="0.25">
      <c r="A3379">
        <v>3378</v>
      </c>
      <c r="B3379">
        <v>2</v>
      </c>
      <c r="C3379">
        <v>3</v>
      </c>
      <c r="D3379">
        <f>COUNTIF(tbl_ManagerSurvey[EmployeeID],tbl_ManagerSurvey[[#This Row],[EmployeeID]])</f>
        <v>1</v>
      </c>
    </row>
    <row r="3380" spans="1:4" x14ac:dyDescent="0.25">
      <c r="A3380">
        <v>3379</v>
      </c>
      <c r="B3380">
        <v>3</v>
      </c>
      <c r="C3380">
        <v>3</v>
      </c>
      <c r="D3380">
        <f>COUNTIF(tbl_ManagerSurvey[EmployeeID],tbl_ManagerSurvey[[#This Row],[EmployeeID]])</f>
        <v>1</v>
      </c>
    </row>
    <row r="3381" spans="1:4" x14ac:dyDescent="0.25">
      <c r="A3381">
        <v>3380</v>
      </c>
      <c r="B3381">
        <v>3</v>
      </c>
      <c r="C3381">
        <v>3</v>
      </c>
      <c r="D3381">
        <f>COUNTIF(tbl_ManagerSurvey[EmployeeID],tbl_ManagerSurvey[[#This Row],[EmployeeID]])</f>
        <v>1</v>
      </c>
    </row>
    <row r="3382" spans="1:4" x14ac:dyDescent="0.25">
      <c r="A3382">
        <v>3381</v>
      </c>
      <c r="B3382">
        <v>2</v>
      </c>
      <c r="C3382">
        <v>3</v>
      </c>
      <c r="D3382">
        <f>COUNTIF(tbl_ManagerSurvey[EmployeeID],tbl_ManagerSurvey[[#This Row],[EmployeeID]])</f>
        <v>1</v>
      </c>
    </row>
    <row r="3383" spans="1:4" x14ac:dyDescent="0.25">
      <c r="A3383">
        <v>3382</v>
      </c>
      <c r="B3383">
        <v>3</v>
      </c>
      <c r="C3383">
        <v>3</v>
      </c>
      <c r="D3383">
        <f>COUNTIF(tbl_ManagerSurvey[EmployeeID],tbl_ManagerSurvey[[#This Row],[EmployeeID]])</f>
        <v>1</v>
      </c>
    </row>
    <row r="3384" spans="1:4" x14ac:dyDescent="0.25">
      <c r="A3384">
        <v>3383</v>
      </c>
      <c r="B3384">
        <v>1</v>
      </c>
      <c r="C3384">
        <v>3</v>
      </c>
      <c r="D3384">
        <f>COUNTIF(tbl_ManagerSurvey[EmployeeID],tbl_ManagerSurvey[[#This Row],[EmployeeID]])</f>
        <v>1</v>
      </c>
    </row>
    <row r="3385" spans="1:4" x14ac:dyDescent="0.25">
      <c r="A3385">
        <v>3384</v>
      </c>
      <c r="B3385">
        <v>3</v>
      </c>
      <c r="C3385">
        <v>3</v>
      </c>
      <c r="D3385">
        <f>COUNTIF(tbl_ManagerSurvey[EmployeeID],tbl_ManagerSurvey[[#This Row],[EmployeeID]])</f>
        <v>1</v>
      </c>
    </row>
    <row r="3386" spans="1:4" x14ac:dyDescent="0.25">
      <c r="A3386">
        <v>3385</v>
      </c>
      <c r="B3386">
        <v>2</v>
      </c>
      <c r="C3386">
        <v>3</v>
      </c>
      <c r="D3386">
        <f>COUNTIF(tbl_ManagerSurvey[EmployeeID],tbl_ManagerSurvey[[#This Row],[EmployeeID]])</f>
        <v>1</v>
      </c>
    </row>
    <row r="3387" spans="1:4" x14ac:dyDescent="0.25">
      <c r="A3387">
        <v>3386</v>
      </c>
      <c r="B3387">
        <v>3</v>
      </c>
      <c r="C3387">
        <v>4</v>
      </c>
      <c r="D3387">
        <f>COUNTIF(tbl_ManagerSurvey[EmployeeID],tbl_ManagerSurvey[[#This Row],[EmployeeID]])</f>
        <v>1</v>
      </c>
    </row>
    <row r="3388" spans="1:4" x14ac:dyDescent="0.25">
      <c r="A3388">
        <v>3387</v>
      </c>
      <c r="B3388">
        <v>1</v>
      </c>
      <c r="C3388">
        <v>3</v>
      </c>
      <c r="D3388">
        <f>COUNTIF(tbl_ManagerSurvey[EmployeeID],tbl_ManagerSurvey[[#This Row],[EmployeeID]])</f>
        <v>1</v>
      </c>
    </row>
    <row r="3389" spans="1:4" x14ac:dyDescent="0.25">
      <c r="A3389">
        <v>3388</v>
      </c>
      <c r="B3389">
        <v>2</v>
      </c>
      <c r="C3389">
        <v>3</v>
      </c>
      <c r="D3389">
        <f>COUNTIF(tbl_ManagerSurvey[EmployeeID],tbl_ManagerSurvey[[#This Row],[EmployeeID]])</f>
        <v>1</v>
      </c>
    </row>
    <row r="3390" spans="1:4" x14ac:dyDescent="0.25">
      <c r="A3390">
        <v>3389</v>
      </c>
      <c r="B3390">
        <v>3</v>
      </c>
      <c r="C3390">
        <v>3</v>
      </c>
      <c r="D3390">
        <f>COUNTIF(tbl_ManagerSurvey[EmployeeID],tbl_ManagerSurvey[[#This Row],[EmployeeID]])</f>
        <v>1</v>
      </c>
    </row>
    <row r="3391" spans="1:4" x14ac:dyDescent="0.25">
      <c r="A3391">
        <v>3390</v>
      </c>
      <c r="B3391">
        <v>3</v>
      </c>
      <c r="C3391">
        <v>3</v>
      </c>
      <c r="D3391">
        <f>COUNTIF(tbl_ManagerSurvey[EmployeeID],tbl_ManagerSurvey[[#This Row],[EmployeeID]])</f>
        <v>1</v>
      </c>
    </row>
    <row r="3392" spans="1:4" x14ac:dyDescent="0.25">
      <c r="A3392">
        <v>3391</v>
      </c>
      <c r="B3392">
        <v>3</v>
      </c>
      <c r="C3392">
        <v>3</v>
      </c>
      <c r="D3392">
        <f>COUNTIF(tbl_ManagerSurvey[EmployeeID],tbl_ManagerSurvey[[#This Row],[EmployeeID]])</f>
        <v>1</v>
      </c>
    </row>
    <row r="3393" spans="1:4" x14ac:dyDescent="0.25">
      <c r="A3393">
        <v>3392</v>
      </c>
      <c r="B3393">
        <v>3</v>
      </c>
      <c r="C3393">
        <v>4</v>
      </c>
      <c r="D3393">
        <f>COUNTIF(tbl_ManagerSurvey[EmployeeID],tbl_ManagerSurvey[[#This Row],[EmployeeID]])</f>
        <v>1</v>
      </c>
    </row>
    <row r="3394" spans="1:4" x14ac:dyDescent="0.25">
      <c r="A3394">
        <v>3393</v>
      </c>
      <c r="B3394">
        <v>3</v>
      </c>
      <c r="C3394">
        <v>3</v>
      </c>
      <c r="D3394">
        <f>COUNTIF(tbl_ManagerSurvey[EmployeeID],tbl_ManagerSurvey[[#This Row],[EmployeeID]])</f>
        <v>1</v>
      </c>
    </row>
    <row r="3395" spans="1:4" x14ac:dyDescent="0.25">
      <c r="A3395">
        <v>3394</v>
      </c>
      <c r="B3395">
        <v>2</v>
      </c>
      <c r="C3395">
        <v>3</v>
      </c>
      <c r="D3395">
        <f>COUNTIF(tbl_ManagerSurvey[EmployeeID],tbl_ManagerSurvey[[#This Row],[EmployeeID]])</f>
        <v>1</v>
      </c>
    </row>
    <row r="3396" spans="1:4" x14ac:dyDescent="0.25">
      <c r="A3396">
        <v>3395</v>
      </c>
      <c r="B3396">
        <v>3</v>
      </c>
      <c r="C3396">
        <v>3</v>
      </c>
      <c r="D3396">
        <f>COUNTIF(tbl_ManagerSurvey[EmployeeID],tbl_ManagerSurvey[[#This Row],[EmployeeID]])</f>
        <v>1</v>
      </c>
    </row>
    <row r="3397" spans="1:4" x14ac:dyDescent="0.25">
      <c r="A3397">
        <v>3396</v>
      </c>
      <c r="B3397">
        <v>3</v>
      </c>
      <c r="C3397">
        <v>3</v>
      </c>
      <c r="D3397">
        <f>COUNTIF(tbl_ManagerSurvey[EmployeeID],tbl_ManagerSurvey[[#This Row],[EmployeeID]])</f>
        <v>1</v>
      </c>
    </row>
    <row r="3398" spans="1:4" x14ac:dyDescent="0.25">
      <c r="A3398">
        <v>3397</v>
      </c>
      <c r="B3398">
        <v>2</v>
      </c>
      <c r="C3398">
        <v>4</v>
      </c>
      <c r="D3398">
        <f>COUNTIF(tbl_ManagerSurvey[EmployeeID],tbl_ManagerSurvey[[#This Row],[EmployeeID]])</f>
        <v>1</v>
      </c>
    </row>
    <row r="3399" spans="1:4" x14ac:dyDescent="0.25">
      <c r="A3399">
        <v>3398</v>
      </c>
      <c r="B3399">
        <v>2</v>
      </c>
      <c r="C3399">
        <v>3</v>
      </c>
      <c r="D3399">
        <f>COUNTIF(tbl_ManagerSurvey[EmployeeID],tbl_ManagerSurvey[[#This Row],[EmployeeID]])</f>
        <v>1</v>
      </c>
    </row>
    <row r="3400" spans="1:4" x14ac:dyDescent="0.25">
      <c r="A3400">
        <v>3399</v>
      </c>
      <c r="B3400">
        <v>3</v>
      </c>
      <c r="C3400">
        <v>3</v>
      </c>
      <c r="D3400">
        <f>COUNTIF(tbl_ManagerSurvey[EmployeeID],tbl_ManagerSurvey[[#This Row],[EmployeeID]])</f>
        <v>1</v>
      </c>
    </row>
    <row r="3401" spans="1:4" x14ac:dyDescent="0.25">
      <c r="A3401">
        <v>3400</v>
      </c>
      <c r="B3401">
        <v>3</v>
      </c>
      <c r="C3401">
        <v>3</v>
      </c>
      <c r="D3401">
        <f>COUNTIF(tbl_ManagerSurvey[EmployeeID],tbl_ManagerSurvey[[#This Row],[EmployeeID]])</f>
        <v>1</v>
      </c>
    </row>
    <row r="3402" spans="1:4" x14ac:dyDescent="0.25">
      <c r="A3402">
        <v>3401</v>
      </c>
      <c r="B3402">
        <v>4</v>
      </c>
      <c r="C3402">
        <v>3</v>
      </c>
      <c r="D3402">
        <f>COUNTIF(tbl_ManagerSurvey[EmployeeID],tbl_ManagerSurvey[[#This Row],[EmployeeID]])</f>
        <v>1</v>
      </c>
    </row>
    <row r="3403" spans="1:4" x14ac:dyDescent="0.25">
      <c r="A3403">
        <v>3402</v>
      </c>
      <c r="B3403">
        <v>3</v>
      </c>
      <c r="C3403">
        <v>3</v>
      </c>
      <c r="D3403">
        <f>COUNTIF(tbl_ManagerSurvey[EmployeeID],tbl_ManagerSurvey[[#This Row],[EmployeeID]])</f>
        <v>1</v>
      </c>
    </row>
    <row r="3404" spans="1:4" x14ac:dyDescent="0.25">
      <c r="A3404">
        <v>3403</v>
      </c>
      <c r="B3404">
        <v>2</v>
      </c>
      <c r="C3404">
        <v>3</v>
      </c>
      <c r="D3404">
        <f>COUNTIF(tbl_ManagerSurvey[EmployeeID],tbl_ManagerSurvey[[#This Row],[EmployeeID]])</f>
        <v>1</v>
      </c>
    </row>
    <row r="3405" spans="1:4" x14ac:dyDescent="0.25">
      <c r="A3405">
        <v>3404</v>
      </c>
      <c r="B3405">
        <v>3</v>
      </c>
      <c r="C3405">
        <v>3</v>
      </c>
      <c r="D3405">
        <f>COUNTIF(tbl_ManagerSurvey[EmployeeID],tbl_ManagerSurvey[[#This Row],[EmployeeID]])</f>
        <v>1</v>
      </c>
    </row>
    <row r="3406" spans="1:4" x14ac:dyDescent="0.25">
      <c r="A3406">
        <v>3405</v>
      </c>
      <c r="B3406">
        <v>2</v>
      </c>
      <c r="C3406">
        <v>3</v>
      </c>
      <c r="D3406">
        <f>COUNTIF(tbl_ManagerSurvey[EmployeeID],tbl_ManagerSurvey[[#This Row],[EmployeeID]])</f>
        <v>1</v>
      </c>
    </row>
    <row r="3407" spans="1:4" x14ac:dyDescent="0.25">
      <c r="A3407">
        <v>3406</v>
      </c>
      <c r="B3407">
        <v>3</v>
      </c>
      <c r="C3407">
        <v>3</v>
      </c>
      <c r="D3407">
        <f>COUNTIF(tbl_ManagerSurvey[EmployeeID],tbl_ManagerSurvey[[#This Row],[EmployeeID]])</f>
        <v>1</v>
      </c>
    </row>
    <row r="3408" spans="1:4" x14ac:dyDescent="0.25">
      <c r="A3408">
        <v>3407</v>
      </c>
      <c r="B3408">
        <v>3</v>
      </c>
      <c r="C3408">
        <v>3</v>
      </c>
      <c r="D3408">
        <f>COUNTIF(tbl_ManagerSurvey[EmployeeID],tbl_ManagerSurvey[[#This Row],[EmployeeID]])</f>
        <v>1</v>
      </c>
    </row>
    <row r="3409" spans="1:4" x14ac:dyDescent="0.25">
      <c r="A3409">
        <v>3408</v>
      </c>
      <c r="B3409">
        <v>2</v>
      </c>
      <c r="C3409">
        <v>3</v>
      </c>
      <c r="D3409">
        <f>COUNTIF(tbl_ManagerSurvey[EmployeeID],tbl_ManagerSurvey[[#This Row],[EmployeeID]])</f>
        <v>1</v>
      </c>
    </row>
    <row r="3410" spans="1:4" x14ac:dyDescent="0.25">
      <c r="A3410">
        <v>3409</v>
      </c>
      <c r="B3410">
        <v>3</v>
      </c>
      <c r="C3410">
        <v>3</v>
      </c>
      <c r="D3410">
        <f>COUNTIF(tbl_ManagerSurvey[EmployeeID],tbl_ManagerSurvey[[#This Row],[EmployeeID]])</f>
        <v>1</v>
      </c>
    </row>
    <row r="3411" spans="1:4" x14ac:dyDescent="0.25">
      <c r="A3411">
        <v>3410</v>
      </c>
      <c r="B3411">
        <v>3</v>
      </c>
      <c r="C3411">
        <v>3</v>
      </c>
      <c r="D3411">
        <f>COUNTIF(tbl_ManagerSurvey[EmployeeID],tbl_ManagerSurvey[[#This Row],[EmployeeID]])</f>
        <v>1</v>
      </c>
    </row>
    <row r="3412" spans="1:4" x14ac:dyDescent="0.25">
      <c r="A3412">
        <v>3411</v>
      </c>
      <c r="B3412">
        <v>3</v>
      </c>
      <c r="C3412">
        <v>3</v>
      </c>
      <c r="D3412">
        <f>COUNTIF(tbl_ManagerSurvey[EmployeeID],tbl_ManagerSurvey[[#This Row],[EmployeeID]])</f>
        <v>1</v>
      </c>
    </row>
    <row r="3413" spans="1:4" x14ac:dyDescent="0.25">
      <c r="A3413">
        <v>3412</v>
      </c>
      <c r="B3413">
        <v>3</v>
      </c>
      <c r="C3413">
        <v>3</v>
      </c>
      <c r="D3413">
        <f>COUNTIF(tbl_ManagerSurvey[EmployeeID],tbl_ManagerSurvey[[#This Row],[EmployeeID]])</f>
        <v>1</v>
      </c>
    </row>
    <row r="3414" spans="1:4" x14ac:dyDescent="0.25">
      <c r="A3414">
        <v>3413</v>
      </c>
      <c r="B3414">
        <v>2</v>
      </c>
      <c r="C3414">
        <v>3</v>
      </c>
      <c r="D3414">
        <f>COUNTIF(tbl_ManagerSurvey[EmployeeID],tbl_ManagerSurvey[[#This Row],[EmployeeID]])</f>
        <v>1</v>
      </c>
    </row>
    <row r="3415" spans="1:4" x14ac:dyDescent="0.25">
      <c r="A3415">
        <v>3414</v>
      </c>
      <c r="B3415">
        <v>3</v>
      </c>
      <c r="C3415">
        <v>3</v>
      </c>
      <c r="D3415">
        <f>COUNTIF(tbl_ManagerSurvey[EmployeeID],tbl_ManagerSurvey[[#This Row],[EmployeeID]])</f>
        <v>1</v>
      </c>
    </row>
    <row r="3416" spans="1:4" x14ac:dyDescent="0.25">
      <c r="A3416">
        <v>3415</v>
      </c>
      <c r="B3416">
        <v>3</v>
      </c>
      <c r="C3416">
        <v>3</v>
      </c>
      <c r="D3416">
        <f>COUNTIF(tbl_ManagerSurvey[EmployeeID],tbl_ManagerSurvey[[#This Row],[EmployeeID]])</f>
        <v>1</v>
      </c>
    </row>
    <row r="3417" spans="1:4" x14ac:dyDescent="0.25">
      <c r="A3417">
        <v>3416</v>
      </c>
      <c r="B3417">
        <v>3</v>
      </c>
      <c r="C3417">
        <v>4</v>
      </c>
      <c r="D3417">
        <f>COUNTIF(tbl_ManagerSurvey[EmployeeID],tbl_ManagerSurvey[[#This Row],[EmployeeID]])</f>
        <v>1</v>
      </c>
    </row>
    <row r="3418" spans="1:4" x14ac:dyDescent="0.25">
      <c r="A3418">
        <v>3417</v>
      </c>
      <c r="B3418">
        <v>3</v>
      </c>
      <c r="C3418">
        <v>4</v>
      </c>
      <c r="D3418">
        <f>COUNTIF(tbl_ManagerSurvey[EmployeeID],tbl_ManagerSurvey[[#This Row],[EmployeeID]])</f>
        <v>1</v>
      </c>
    </row>
    <row r="3419" spans="1:4" x14ac:dyDescent="0.25">
      <c r="A3419">
        <v>3418</v>
      </c>
      <c r="B3419">
        <v>3</v>
      </c>
      <c r="C3419">
        <v>3</v>
      </c>
      <c r="D3419">
        <f>COUNTIF(tbl_ManagerSurvey[EmployeeID],tbl_ManagerSurvey[[#This Row],[EmployeeID]])</f>
        <v>1</v>
      </c>
    </row>
    <row r="3420" spans="1:4" x14ac:dyDescent="0.25">
      <c r="A3420">
        <v>3419</v>
      </c>
      <c r="B3420">
        <v>3</v>
      </c>
      <c r="C3420">
        <v>3</v>
      </c>
      <c r="D3420">
        <f>COUNTIF(tbl_ManagerSurvey[EmployeeID],tbl_ManagerSurvey[[#This Row],[EmployeeID]])</f>
        <v>1</v>
      </c>
    </row>
    <row r="3421" spans="1:4" x14ac:dyDescent="0.25">
      <c r="A3421">
        <v>3420</v>
      </c>
      <c r="B3421">
        <v>3</v>
      </c>
      <c r="C3421">
        <v>3</v>
      </c>
      <c r="D3421">
        <f>COUNTIF(tbl_ManagerSurvey[EmployeeID],tbl_ManagerSurvey[[#This Row],[EmployeeID]])</f>
        <v>1</v>
      </c>
    </row>
    <row r="3422" spans="1:4" x14ac:dyDescent="0.25">
      <c r="A3422">
        <v>3421</v>
      </c>
      <c r="B3422">
        <v>4</v>
      </c>
      <c r="C3422">
        <v>3</v>
      </c>
      <c r="D3422">
        <f>COUNTIF(tbl_ManagerSurvey[EmployeeID],tbl_ManagerSurvey[[#This Row],[EmployeeID]])</f>
        <v>1</v>
      </c>
    </row>
    <row r="3423" spans="1:4" x14ac:dyDescent="0.25">
      <c r="A3423">
        <v>3422</v>
      </c>
      <c r="B3423">
        <v>3</v>
      </c>
      <c r="C3423">
        <v>3</v>
      </c>
      <c r="D3423">
        <f>COUNTIF(tbl_ManagerSurvey[EmployeeID],tbl_ManagerSurvey[[#This Row],[EmployeeID]])</f>
        <v>1</v>
      </c>
    </row>
    <row r="3424" spans="1:4" x14ac:dyDescent="0.25">
      <c r="A3424">
        <v>3423</v>
      </c>
      <c r="B3424">
        <v>3</v>
      </c>
      <c r="C3424">
        <v>3</v>
      </c>
      <c r="D3424">
        <f>COUNTIF(tbl_ManagerSurvey[EmployeeID],tbl_ManagerSurvey[[#This Row],[EmployeeID]])</f>
        <v>1</v>
      </c>
    </row>
    <row r="3425" spans="1:4" x14ac:dyDescent="0.25">
      <c r="A3425">
        <v>3424</v>
      </c>
      <c r="B3425">
        <v>4</v>
      </c>
      <c r="C3425">
        <v>3</v>
      </c>
      <c r="D3425">
        <f>COUNTIF(tbl_ManagerSurvey[EmployeeID],tbl_ManagerSurvey[[#This Row],[EmployeeID]])</f>
        <v>1</v>
      </c>
    </row>
    <row r="3426" spans="1:4" x14ac:dyDescent="0.25">
      <c r="A3426">
        <v>3425</v>
      </c>
      <c r="B3426">
        <v>4</v>
      </c>
      <c r="C3426">
        <v>4</v>
      </c>
      <c r="D3426">
        <f>COUNTIF(tbl_ManagerSurvey[EmployeeID],tbl_ManagerSurvey[[#This Row],[EmployeeID]])</f>
        <v>1</v>
      </c>
    </row>
    <row r="3427" spans="1:4" x14ac:dyDescent="0.25">
      <c r="A3427">
        <v>3426</v>
      </c>
      <c r="B3427">
        <v>2</v>
      </c>
      <c r="C3427">
        <v>3</v>
      </c>
      <c r="D3427">
        <f>COUNTIF(tbl_ManagerSurvey[EmployeeID],tbl_ManagerSurvey[[#This Row],[EmployeeID]])</f>
        <v>1</v>
      </c>
    </row>
    <row r="3428" spans="1:4" x14ac:dyDescent="0.25">
      <c r="A3428">
        <v>3427</v>
      </c>
      <c r="B3428">
        <v>4</v>
      </c>
      <c r="C3428">
        <v>3</v>
      </c>
      <c r="D3428">
        <f>COUNTIF(tbl_ManagerSurvey[EmployeeID],tbl_ManagerSurvey[[#This Row],[EmployeeID]])</f>
        <v>1</v>
      </c>
    </row>
    <row r="3429" spans="1:4" x14ac:dyDescent="0.25">
      <c r="A3429">
        <v>3428</v>
      </c>
      <c r="B3429">
        <v>2</v>
      </c>
      <c r="C3429">
        <v>3</v>
      </c>
      <c r="D3429">
        <f>COUNTIF(tbl_ManagerSurvey[EmployeeID],tbl_ManagerSurvey[[#This Row],[EmployeeID]])</f>
        <v>1</v>
      </c>
    </row>
    <row r="3430" spans="1:4" x14ac:dyDescent="0.25">
      <c r="A3430">
        <v>3429</v>
      </c>
      <c r="B3430">
        <v>3</v>
      </c>
      <c r="C3430">
        <v>3</v>
      </c>
      <c r="D3430">
        <f>COUNTIF(tbl_ManagerSurvey[EmployeeID],tbl_ManagerSurvey[[#This Row],[EmployeeID]])</f>
        <v>1</v>
      </c>
    </row>
    <row r="3431" spans="1:4" x14ac:dyDescent="0.25">
      <c r="A3431">
        <v>3430</v>
      </c>
      <c r="B3431">
        <v>4</v>
      </c>
      <c r="C3431">
        <v>3</v>
      </c>
      <c r="D3431">
        <f>COUNTIF(tbl_ManagerSurvey[EmployeeID],tbl_ManagerSurvey[[#This Row],[EmployeeID]])</f>
        <v>1</v>
      </c>
    </row>
    <row r="3432" spans="1:4" x14ac:dyDescent="0.25">
      <c r="A3432">
        <v>3431</v>
      </c>
      <c r="B3432">
        <v>2</v>
      </c>
      <c r="C3432">
        <v>3</v>
      </c>
      <c r="D3432">
        <f>COUNTIF(tbl_ManagerSurvey[EmployeeID],tbl_ManagerSurvey[[#This Row],[EmployeeID]])</f>
        <v>1</v>
      </c>
    </row>
    <row r="3433" spans="1:4" x14ac:dyDescent="0.25">
      <c r="A3433">
        <v>3432</v>
      </c>
      <c r="B3433">
        <v>4</v>
      </c>
      <c r="C3433">
        <v>3</v>
      </c>
      <c r="D3433">
        <f>COUNTIF(tbl_ManagerSurvey[EmployeeID],tbl_ManagerSurvey[[#This Row],[EmployeeID]])</f>
        <v>1</v>
      </c>
    </row>
    <row r="3434" spans="1:4" x14ac:dyDescent="0.25">
      <c r="A3434">
        <v>3433</v>
      </c>
      <c r="B3434">
        <v>3</v>
      </c>
      <c r="C3434">
        <v>3</v>
      </c>
      <c r="D3434">
        <f>COUNTIF(tbl_ManagerSurvey[EmployeeID],tbl_ManagerSurvey[[#This Row],[EmployeeID]])</f>
        <v>1</v>
      </c>
    </row>
    <row r="3435" spans="1:4" x14ac:dyDescent="0.25">
      <c r="A3435">
        <v>3434</v>
      </c>
      <c r="B3435">
        <v>2</v>
      </c>
      <c r="C3435">
        <v>3</v>
      </c>
      <c r="D3435">
        <f>COUNTIF(tbl_ManagerSurvey[EmployeeID],tbl_ManagerSurvey[[#This Row],[EmployeeID]])</f>
        <v>1</v>
      </c>
    </row>
    <row r="3436" spans="1:4" x14ac:dyDescent="0.25">
      <c r="A3436">
        <v>3435</v>
      </c>
      <c r="B3436">
        <v>3</v>
      </c>
      <c r="C3436">
        <v>3</v>
      </c>
      <c r="D3436">
        <f>COUNTIF(tbl_ManagerSurvey[EmployeeID],tbl_ManagerSurvey[[#This Row],[EmployeeID]])</f>
        <v>1</v>
      </c>
    </row>
    <row r="3437" spans="1:4" x14ac:dyDescent="0.25">
      <c r="A3437">
        <v>3436</v>
      </c>
      <c r="B3437">
        <v>4</v>
      </c>
      <c r="C3437">
        <v>3</v>
      </c>
      <c r="D3437">
        <f>COUNTIF(tbl_ManagerSurvey[EmployeeID],tbl_ManagerSurvey[[#This Row],[EmployeeID]])</f>
        <v>1</v>
      </c>
    </row>
    <row r="3438" spans="1:4" x14ac:dyDescent="0.25">
      <c r="A3438">
        <v>3437</v>
      </c>
      <c r="B3438">
        <v>3</v>
      </c>
      <c r="C3438">
        <v>3</v>
      </c>
      <c r="D3438">
        <f>COUNTIF(tbl_ManagerSurvey[EmployeeID],tbl_ManagerSurvey[[#This Row],[EmployeeID]])</f>
        <v>1</v>
      </c>
    </row>
    <row r="3439" spans="1:4" x14ac:dyDescent="0.25">
      <c r="A3439">
        <v>3438</v>
      </c>
      <c r="B3439">
        <v>2</v>
      </c>
      <c r="C3439">
        <v>3</v>
      </c>
      <c r="D3439">
        <f>COUNTIF(tbl_ManagerSurvey[EmployeeID],tbl_ManagerSurvey[[#This Row],[EmployeeID]])</f>
        <v>1</v>
      </c>
    </row>
    <row r="3440" spans="1:4" x14ac:dyDescent="0.25">
      <c r="A3440">
        <v>3439</v>
      </c>
      <c r="B3440">
        <v>1</v>
      </c>
      <c r="C3440">
        <v>4</v>
      </c>
      <c r="D3440">
        <f>COUNTIF(tbl_ManagerSurvey[EmployeeID],tbl_ManagerSurvey[[#This Row],[EmployeeID]])</f>
        <v>1</v>
      </c>
    </row>
    <row r="3441" spans="1:4" x14ac:dyDescent="0.25">
      <c r="A3441">
        <v>3440</v>
      </c>
      <c r="B3441">
        <v>2</v>
      </c>
      <c r="C3441">
        <v>3</v>
      </c>
      <c r="D3441">
        <f>COUNTIF(tbl_ManagerSurvey[EmployeeID],tbl_ManagerSurvey[[#This Row],[EmployeeID]])</f>
        <v>1</v>
      </c>
    </row>
    <row r="3442" spans="1:4" x14ac:dyDescent="0.25">
      <c r="A3442">
        <v>3441</v>
      </c>
      <c r="B3442">
        <v>3</v>
      </c>
      <c r="C3442">
        <v>3</v>
      </c>
      <c r="D3442">
        <f>COUNTIF(tbl_ManagerSurvey[EmployeeID],tbl_ManagerSurvey[[#This Row],[EmployeeID]])</f>
        <v>1</v>
      </c>
    </row>
    <row r="3443" spans="1:4" x14ac:dyDescent="0.25">
      <c r="A3443">
        <v>3442</v>
      </c>
      <c r="B3443">
        <v>3</v>
      </c>
      <c r="C3443">
        <v>4</v>
      </c>
      <c r="D3443">
        <f>COUNTIF(tbl_ManagerSurvey[EmployeeID],tbl_ManagerSurvey[[#This Row],[EmployeeID]])</f>
        <v>1</v>
      </c>
    </row>
    <row r="3444" spans="1:4" x14ac:dyDescent="0.25">
      <c r="A3444">
        <v>3443</v>
      </c>
      <c r="B3444">
        <v>4</v>
      </c>
      <c r="C3444">
        <v>4</v>
      </c>
      <c r="D3444">
        <f>COUNTIF(tbl_ManagerSurvey[EmployeeID],tbl_ManagerSurvey[[#This Row],[EmployeeID]])</f>
        <v>1</v>
      </c>
    </row>
    <row r="3445" spans="1:4" x14ac:dyDescent="0.25">
      <c r="A3445">
        <v>3444</v>
      </c>
      <c r="B3445">
        <v>3</v>
      </c>
      <c r="C3445">
        <v>3</v>
      </c>
      <c r="D3445">
        <f>COUNTIF(tbl_ManagerSurvey[EmployeeID],tbl_ManagerSurvey[[#This Row],[EmployeeID]])</f>
        <v>1</v>
      </c>
    </row>
    <row r="3446" spans="1:4" x14ac:dyDescent="0.25">
      <c r="A3446">
        <v>3445</v>
      </c>
      <c r="B3446">
        <v>3</v>
      </c>
      <c r="C3446">
        <v>3</v>
      </c>
      <c r="D3446">
        <f>COUNTIF(tbl_ManagerSurvey[EmployeeID],tbl_ManagerSurvey[[#This Row],[EmployeeID]])</f>
        <v>1</v>
      </c>
    </row>
    <row r="3447" spans="1:4" x14ac:dyDescent="0.25">
      <c r="A3447">
        <v>3446</v>
      </c>
      <c r="B3447">
        <v>2</v>
      </c>
      <c r="C3447">
        <v>3</v>
      </c>
      <c r="D3447">
        <f>COUNTIF(tbl_ManagerSurvey[EmployeeID],tbl_ManagerSurvey[[#This Row],[EmployeeID]])</f>
        <v>1</v>
      </c>
    </row>
    <row r="3448" spans="1:4" x14ac:dyDescent="0.25">
      <c r="A3448">
        <v>3447</v>
      </c>
      <c r="B3448">
        <v>4</v>
      </c>
      <c r="C3448">
        <v>3</v>
      </c>
      <c r="D3448">
        <f>COUNTIF(tbl_ManagerSurvey[EmployeeID],tbl_ManagerSurvey[[#This Row],[EmployeeID]])</f>
        <v>1</v>
      </c>
    </row>
    <row r="3449" spans="1:4" x14ac:dyDescent="0.25">
      <c r="A3449">
        <v>3448</v>
      </c>
      <c r="B3449">
        <v>1</v>
      </c>
      <c r="C3449">
        <v>3</v>
      </c>
      <c r="D3449">
        <f>COUNTIF(tbl_ManagerSurvey[EmployeeID],tbl_ManagerSurvey[[#This Row],[EmployeeID]])</f>
        <v>1</v>
      </c>
    </row>
    <row r="3450" spans="1:4" x14ac:dyDescent="0.25">
      <c r="A3450">
        <v>3449</v>
      </c>
      <c r="B3450">
        <v>3</v>
      </c>
      <c r="C3450">
        <v>3</v>
      </c>
      <c r="D3450">
        <f>COUNTIF(tbl_ManagerSurvey[EmployeeID],tbl_ManagerSurvey[[#This Row],[EmployeeID]])</f>
        <v>1</v>
      </c>
    </row>
    <row r="3451" spans="1:4" x14ac:dyDescent="0.25">
      <c r="A3451">
        <v>3450</v>
      </c>
      <c r="B3451">
        <v>3</v>
      </c>
      <c r="C3451">
        <v>4</v>
      </c>
      <c r="D3451">
        <f>COUNTIF(tbl_ManagerSurvey[EmployeeID],tbl_ManagerSurvey[[#This Row],[EmployeeID]])</f>
        <v>1</v>
      </c>
    </row>
    <row r="3452" spans="1:4" x14ac:dyDescent="0.25">
      <c r="A3452">
        <v>3451</v>
      </c>
      <c r="B3452">
        <v>3</v>
      </c>
      <c r="C3452">
        <v>3</v>
      </c>
      <c r="D3452">
        <f>COUNTIF(tbl_ManagerSurvey[EmployeeID],tbl_ManagerSurvey[[#This Row],[EmployeeID]])</f>
        <v>1</v>
      </c>
    </row>
    <row r="3453" spans="1:4" x14ac:dyDescent="0.25">
      <c r="A3453">
        <v>3452</v>
      </c>
      <c r="B3453">
        <v>2</v>
      </c>
      <c r="C3453">
        <v>3</v>
      </c>
      <c r="D3453">
        <f>COUNTIF(tbl_ManagerSurvey[EmployeeID],tbl_ManagerSurvey[[#This Row],[EmployeeID]])</f>
        <v>1</v>
      </c>
    </row>
    <row r="3454" spans="1:4" x14ac:dyDescent="0.25">
      <c r="A3454">
        <v>3453</v>
      </c>
      <c r="B3454">
        <v>2</v>
      </c>
      <c r="C3454">
        <v>3</v>
      </c>
      <c r="D3454">
        <f>COUNTIF(tbl_ManagerSurvey[EmployeeID],tbl_ManagerSurvey[[#This Row],[EmployeeID]])</f>
        <v>1</v>
      </c>
    </row>
    <row r="3455" spans="1:4" x14ac:dyDescent="0.25">
      <c r="A3455">
        <v>3454</v>
      </c>
      <c r="B3455">
        <v>3</v>
      </c>
      <c r="C3455">
        <v>3</v>
      </c>
      <c r="D3455">
        <f>COUNTIF(tbl_ManagerSurvey[EmployeeID],tbl_ManagerSurvey[[#This Row],[EmployeeID]])</f>
        <v>1</v>
      </c>
    </row>
    <row r="3456" spans="1:4" x14ac:dyDescent="0.25">
      <c r="A3456">
        <v>3455</v>
      </c>
      <c r="B3456">
        <v>3</v>
      </c>
      <c r="C3456">
        <v>3</v>
      </c>
      <c r="D3456">
        <f>COUNTIF(tbl_ManagerSurvey[EmployeeID],tbl_ManagerSurvey[[#This Row],[EmployeeID]])</f>
        <v>1</v>
      </c>
    </row>
    <row r="3457" spans="1:4" x14ac:dyDescent="0.25">
      <c r="A3457">
        <v>3456</v>
      </c>
      <c r="B3457">
        <v>3</v>
      </c>
      <c r="C3457">
        <v>3</v>
      </c>
      <c r="D3457">
        <f>COUNTIF(tbl_ManagerSurvey[EmployeeID],tbl_ManagerSurvey[[#This Row],[EmployeeID]])</f>
        <v>1</v>
      </c>
    </row>
    <row r="3458" spans="1:4" x14ac:dyDescent="0.25">
      <c r="A3458">
        <v>3457</v>
      </c>
      <c r="B3458">
        <v>2</v>
      </c>
      <c r="C3458">
        <v>3</v>
      </c>
      <c r="D3458">
        <f>COUNTIF(tbl_ManagerSurvey[EmployeeID],tbl_ManagerSurvey[[#This Row],[EmployeeID]])</f>
        <v>1</v>
      </c>
    </row>
    <row r="3459" spans="1:4" x14ac:dyDescent="0.25">
      <c r="A3459">
        <v>3458</v>
      </c>
      <c r="B3459">
        <v>2</v>
      </c>
      <c r="C3459">
        <v>4</v>
      </c>
      <c r="D3459">
        <f>COUNTIF(tbl_ManagerSurvey[EmployeeID],tbl_ManagerSurvey[[#This Row],[EmployeeID]])</f>
        <v>1</v>
      </c>
    </row>
    <row r="3460" spans="1:4" x14ac:dyDescent="0.25">
      <c r="A3460">
        <v>3459</v>
      </c>
      <c r="B3460">
        <v>2</v>
      </c>
      <c r="C3460">
        <v>4</v>
      </c>
      <c r="D3460">
        <f>COUNTIF(tbl_ManagerSurvey[EmployeeID],tbl_ManagerSurvey[[#This Row],[EmployeeID]])</f>
        <v>1</v>
      </c>
    </row>
    <row r="3461" spans="1:4" x14ac:dyDescent="0.25">
      <c r="A3461">
        <v>3460</v>
      </c>
      <c r="B3461">
        <v>3</v>
      </c>
      <c r="C3461">
        <v>3</v>
      </c>
      <c r="D3461">
        <f>COUNTIF(tbl_ManagerSurvey[EmployeeID],tbl_ManagerSurvey[[#This Row],[EmployeeID]])</f>
        <v>1</v>
      </c>
    </row>
    <row r="3462" spans="1:4" x14ac:dyDescent="0.25">
      <c r="A3462">
        <v>3461</v>
      </c>
      <c r="B3462">
        <v>3</v>
      </c>
      <c r="C3462">
        <v>3</v>
      </c>
      <c r="D3462">
        <f>COUNTIF(tbl_ManagerSurvey[EmployeeID],tbl_ManagerSurvey[[#This Row],[EmployeeID]])</f>
        <v>1</v>
      </c>
    </row>
    <row r="3463" spans="1:4" x14ac:dyDescent="0.25">
      <c r="A3463">
        <v>3462</v>
      </c>
      <c r="B3463">
        <v>3</v>
      </c>
      <c r="C3463">
        <v>4</v>
      </c>
      <c r="D3463">
        <f>COUNTIF(tbl_ManagerSurvey[EmployeeID],tbl_ManagerSurvey[[#This Row],[EmployeeID]])</f>
        <v>1</v>
      </c>
    </row>
    <row r="3464" spans="1:4" x14ac:dyDescent="0.25">
      <c r="A3464">
        <v>3463</v>
      </c>
      <c r="B3464">
        <v>2</v>
      </c>
      <c r="C3464">
        <v>3</v>
      </c>
      <c r="D3464">
        <f>COUNTIF(tbl_ManagerSurvey[EmployeeID],tbl_ManagerSurvey[[#This Row],[EmployeeID]])</f>
        <v>1</v>
      </c>
    </row>
    <row r="3465" spans="1:4" x14ac:dyDescent="0.25">
      <c r="A3465">
        <v>3464</v>
      </c>
      <c r="B3465">
        <v>1</v>
      </c>
      <c r="C3465">
        <v>3</v>
      </c>
      <c r="D3465">
        <f>COUNTIF(tbl_ManagerSurvey[EmployeeID],tbl_ManagerSurvey[[#This Row],[EmployeeID]])</f>
        <v>1</v>
      </c>
    </row>
    <row r="3466" spans="1:4" x14ac:dyDescent="0.25">
      <c r="A3466">
        <v>3465</v>
      </c>
      <c r="B3466">
        <v>3</v>
      </c>
      <c r="C3466">
        <v>3</v>
      </c>
      <c r="D3466">
        <f>COUNTIF(tbl_ManagerSurvey[EmployeeID],tbl_ManagerSurvey[[#This Row],[EmployeeID]])</f>
        <v>1</v>
      </c>
    </row>
    <row r="3467" spans="1:4" x14ac:dyDescent="0.25">
      <c r="A3467">
        <v>3466</v>
      </c>
      <c r="B3467">
        <v>4</v>
      </c>
      <c r="C3467">
        <v>3</v>
      </c>
      <c r="D3467">
        <f>COUNTIF(tbl_ManagerSurvey[EmployeeID],tbl_ManagerSurvey[[#This Row],[EmployeeID]])</f>
        <v>1</v>
      </c>
    </row>
    <row r="3468" spans="1:4" x14ac:dyDescent="0.25">
      <c r="A3468">
        <v>3467</v>
      </c>
      <c r="B3468">
        <v>3</v>
      </c>
      <c r="C3468">
        <v>3</v>
      </c>
      <c r="D3468">
        <f>COUNTIF(tbl_ManagerSurvey[EmployeeID],tbl_ManagerSurvey[[#This Row],[EmployeeID]])</f>
        <v>1</v>
      </c>
    </row>
    <row r="3469" spans="1:4" x14ac:dyDescent="0.25">
      <c r="A3469">
        <v>3468</v>
      </c>
      <c r="B3469">
        <v>3</v>
      </c>
      <c r="C3469">
        <v>3</v>
      </c>
      <c r="D3469">
        <f>COUNTIF(tbl_ManagerSurvey[EmployeeID],tbl_ManagerSurvey[[#This Row],[EmployeeID]])</f>
        <v>1</v>
      </c>
    </row>
    <row r="3470" spans="1:4" x14ac:dyDescent="0.25">
      <c r="A3470">
        <v>3469</v>
      </c>
      <c r="B3470">
        <v>2</v>
      </c>
      <c r="C3470">
        <v>3</v>
      </c>
      <c r="D3470">
        <f>COUNTIF(tbl_ManagerSurvey[EmployeeID],tbl_ManagerSurvey[[#This Row],[EmployeeID]])</f>
        <v>1</v>
      </c>
    </row>
    <row r="3471" spans="1:4" x14ac:dyDescent="0.25">
      <c r="A3471">
        <v>3470</v>
      </c>
      <c r="B3471">
        <v>3</v>
      </c>
      <c r="C3471">
        <v>3</v>
      </c>
      <c r="D3471">
        <f>COUNTIF(tbl_ManagerSurvey[EmployeeID],tbl_ManagerSurvey[[#This Row],[EmployeeID]])</f>
        <v>1</v>
      </c>
    </row>
    <row r="3472" spans="1:4" x14ac:dyDescent="0.25">
      <c r="A3472">
        <v>3471</v>
      </c>
      <c r="B3472">
        <v>4</v>
      </c>
      <c r="C3472">
        <v>3</v>
      </c>
      <c r="D3472">
        <f>COUNTIF(tbl_ManagerSurvey[EmployeeID],tbl_ManagerSurvey[[#This Row],[EmployeeID]])</f>
        <v>1</v>
      </c>
    </row>
    <row r="3473" spans="1:4" x14ac:dyDescent="0.25">
      <c r="A3473">
        <v>3472</v>
      </c>
      <c r="B3473">
        <v>3</v>
      </c>
      <c r="C3473">
        <v>3</v>
      </c>
      <c r="D3473">
        <f>COUNTIF(tbl_ManagerSurvey[EmployeeID],tbl_ManagerSurvey[[#This Row],[EmployeeID]])</f>
        <v>1</v>
      </c>
    </row>
    <row r="3474" spans="1:4" x14ac:dyDescent="0.25">
      <c r="A3474">
        <v>3473</v>
      </c>
      <c r="B3474">
        <v>3</v>
      </c>
      <c r="C3474">
        <v>3</v>
      </c>
      <c r="D3474">
        <f>COUNTIF(tbl_ManagerSurvey[EmployeeID],tbl_ManagerSurvey[[#This Row],[EmployeeID]])</f>
        <v>1</v>
      </c>
    </row>
    <row r="3475" spans="1:4" x14ac:dyDescent="0.25">
      <c r="A3475">
        <v>3474</v>
      </c>
      <c r="B3475">
        <v>2</v>
      </c>
      <c r="C3475">
        <v>4</v>
      </c>
      <c r="D3475">
        <f>COUNTIF(tbl_ManagerSurvey[EmployeeID],tbl_ManagerSurvey[[#This Row],[EmployeeID]])</f>
        <v>1</v>
      </c>
    </row>
    <row r="3476" spans="1:4" x14ac:dyDescent="0.25">
      <c r="A3476">
        <v>3475</v>
      </c>
      <c r="B3476">
        <v>3</v>
      </c>
      <c r="C3476">
        <v>3</v>
      </c>
      <c r="D3476">
        <f>COUNTIF(tbl_ManagerSurvey[EmployeeID],tbl_ManagerSurvey[[#This Row],[EmployeeID]])</f>
        <v>1</v>
      </c>
    </row>
    <row r="3477" spans="1:4" x14ac:dyDescent="0.25">
      <c r="A3477">
        <v>3476</v>
      </c>
      <c r="B3477">
        <v>3</v>
      </c>
      <c r="C3477">
        <v>3</v>
      </c>
      <c r="D3477">
        <f>COUNTIF(tbl_ManagerSurvey[EmployeeID],tbl_ManagerSurvey[[#This Row],[EmployeeID]])</f>
        <v>1</v>
      </c>
    </row>
    <row r="3478" spans="1:4" x14ac:dyDescent="0.25">
      <c r="A3478">
        <v>3477</v>
      </c>
      <c r="B3478">
        <v>3</v>
      </c>
      <c r="C3478">
        <v>3</v>
      </c>
      <c r="D3478">
        <f>COUNTIF(tbl_ManagerSurvey[EmployeeID],tbl_ManagerSurvey[[#This Row],[EmployeeID]])</f>
        <v>1</v>
      </c>
    </row>
    <row r="3479" spans="1:4" x14ac:dyDescent="0.25">
      <c r="A3479">
        <v>3478</v>
      </c>
      <c r="B3479">
        <v>2</v>
      </c>
      <c r="C3479">
        <v>4</v>
      </c>
      <c r="D3479">
        <f>COUNTIF(tbl_ManagerSurvey[EmployeeID],tbl_ManagerSurvey[[#This Row],[EmployeeID]])</f>
        <v>1</v>
      </c>
    </row>
    <row r="3480" spans="1:4" x14ac:dyDescent="0.25">
      <c r="A3480">
        <v>3479</v>
      </c>
      <c r="B3480">
        <v>2</v>
      </c>
      <c r="C3480">
        <v>3</v>
      </c>
      <c r="D3480">
        <f>COUNTIF(tbl_ManagerSurvey[EmployeeID],tbl_ManagerSurvey[[#This Row],[EmployeeID]])</f>
        <v>1</v>
      </c>
    </row>
    <row r="3481" spans="1:4" x14ac:dyDescent="0.25">
      <c r="A3481">
        <v>3480</v>
      </c>
      <c r="B3481">
        <v>4</v>
      </c>
      <c r="C3481">
        <v>3</v>
      </c>
      <c r="D3481">
        <f>COUNTIF(tbl_ManagerSurvey[EmployeeID],tbl_ManagerSurvey[[#This Row],[EmployeeID]])</f>
        <v>1</v>
      </c>
    </row>
    <row r="3482" spans="1:4" x14ac:dyDescent="0.25">
      <c r="A3482">
        <v>3481</v>
      </c>
      <c r="B3482">
        <v>3</v>
      </c>
      <c r="C3482">
        <v>3</v>
      </c>
      <c r="D3482">
        <f>COUNTIF(tbl_ManagerSurvey[EmployeeID],tbl_ManagerSurvey[[#This Row],[EmployeeID]])</f>
        <v>1</v>
      </c>
    </row>
    <row r="3483" spans="1:4" x14ac:dyDescent="0.25">
      <c r="A3483">
        <v>3482</v>
      </c>
      <c r="B3483">
        <v>2</v>
      </c>
      <c r="C3483">
        <v>3</v>
      </c>
      <c r="D3483">
        <f>COUNTIF(tbl_ManagerSurvey[EmployeeID],tbl_ManagerSurvey[[#This Row],[EmployeeID]])</f>
        <v>1</v>
      </c>
    </row>
    <row r="3484" spans="1:4" x14ac:dyDescent="0.25">
      <c r="A3484">
        <v>3483</v>
      </c>
      <c r="B3484">
        <v>3</v>
      </c>
      <c r="C3484">
        <v>3</v>
      </c>
      <c r="D3484">
        <f>COUNTIF(tbl_ManagerSurvey[EmployeeID],tbl_ManagerSurvey[[#This Row],[EmployeeID]])</f>
        <v>1</v>
      </c>
    </row>
    <row r="3485" spans="1:4" x14ac:dyDescent="0.25">
      <c r="A3485">
        <v>3484</v>
      </c>
      <c r="B3485">
        <v>3</v>
      </c>
      <c r="C3485">
        <v>3</v>
      </c>
      <c r="D3485">
        <f>COUNTIF(tbl_ManagerSurvey[EmployeeID],tbl_ManagerSurvey[[#This Row],[EmployeeID]])</f>
        <v>1</v>
      </c>
    </row>
    <row r="3486" spans="1:4" x14ac:dyDescent="0.25">
      <c r="A3486">
        <v>3485</v>
      </c>
      <c r="B3486">
        <v>2</v>
      </c>
      <c r="C3486">
        <v>3</v>
      </c>
      <c r="D3486">
        <f>COUNTIF(tbl_ManagerSurvey[EmployeeID],tbl_ManagerSurvey[[#This Row],[EmployeeID]])</f>
        <v>1</v>
      </c>
    </row>
    <row r="3487" spans="1:4" x14ac:dyDescent="0.25">
      <c r="A3487">
        <v>3486</v>
      </c>
      <c r="B3487">
        <v>3</v>
      </c>
      <c r="C3487">
        <v>4</v>
      </c>
      <c r="D3487">
        <f>COUNTIF(tbl_ManagerSurvey[EmployeeID],tbl_ManagerSurvey[[#This Row],[EmployeeID]])</f>
        <v>1</v>
      </c>
    </row>
    <row r="3488" spans="1:4" x14ac:dyDescent="0.25">
      <c r="A3488">
        <v>3487</v>
      </c>
      <c r="B3488">
        <v>3</v>
      </c>
      <c r="C3488">
        <v>3</v>
      </c>
      <c r="D3488">
        <f>COUNTIF(tbl_ManagerSurvey[EmployeeID],tbl_ManagerSurvey[[#This Row],[EmployeeID]])</f>
        <v>1</v>
      </c>
    </row>
    <row r="3489" spans="1:4" x14ac:dyDescent="0.25">
      <c r="A3489">
        <v>3488</v>
      </c>
      <c r="B3489">
        <v>3</v>
      </c>
      <c r="C3489">
        <v>3</v>
      </c>
      <c r="D3489">
        <f>COUNTIF(tbl_ManagerSurvey[EmployeeID],tbl_ManagerSurvey[[#This Row],[EmployeeID]])</f>
        <v>1</v>
      </c>
    </row>
    <row r="3490" spans="1:4" x14ac:dyDescent="0.25">
      <c r="A3490">
        <v>3489</v>
      </c>
      <c r="B3490">
        <v>3</v>
      </c>
      <c r="C3490">
        <v>3</v>
      </c>
      <c r="D3490">
        <f>COUNTIF(tbl_ManagerSurvey[EmployeeID],tbl_ManagerSurvey[[#This Row],[EmployeeID]])</f>
        <v>1</v>
      </c>
    </row>
    <row r="3491" spans="1:4" x14ac:dyDescent="0.25">
      <c r="A3491">
        <v>3490</v>
      </c>
      <c r="B3491">
        <v>2</v>
      </c>
      <c r="C3491">
        <v>3</v>
      </c>
      <c r="D3491">
        <f>COUNTIF(tbl_ManagerSurvey[EmployeeID],tbl_ManagerSurvey[[#This Row],[EmployeeID]])</f>
        <v>1</v>
      </c>
    </row>
    <row r="3492" spans="1:4" x14ac:dyDescent="0.25">
      <c r="A3492">
        <v>3491</v>
      </c>
      <c r="B3492">
        <v>4</v>
      </c>
      <c r="C3492">
        <v>3</v>
      </c>
      <c r="D3492">
        <f>COUNTIF(tbl_ManagerSurvey[EmployeeID],tbl_ManagerSurvey[[#This Row],[EmployeeID]])</f>
        <v>1</v>
      </c>
    </row>
    <row r="3493" spans="1:4" x14ac:dyDescent="0.25">
      <c r="A3493">
        <v>3492</v>
      </c>
      <c r="B3493">
        <v>3</v>
      </c>
      <c r="C3493">
        <v>3</v>
      </c>
      <c r="D3493">
        <f>COUNTIF(tbl_ManagerSurvey[EmployeeID],tbl_ManagerSurvey[[#This Row],[EmployeeID]])</f>
        <v>1</v>
      </c>
    </row>
    <row r="3494" spans="1:4" x14ac:dyDescent="0.25">
      <c r="A3494">
        <v>3493</v>
      </c>
      <c r="B3494">
        <v>3</v>
      </c>
      <c r="C3494">
        <v>3</v>
      </c>
      <c r="D3494">
        <f>COUNTIF(tbl_ManagerSurvey[EmployeeID],tbl_ManagerSurvey[[#This Row],[EmployeeID]])</f>
        <v>1</v>
      </c>
    </row>
    <row r="3495" spans="1:4" x14ac:dyDescent="0.25">
      <c r="A3495">
        <v>3494</v>
      </c>
      <c r="B3495">
        <v>3</v>
      </c>
      <c r="C3495">
        <v>4</v>
      </c>
      <c r="D3495">
        <f>COUNTIF(tbl_ManagerSurvey[EmployeeID],tbl_ManagerSurvey[[#This Row],[EmployeeID]])</f>
        <v>1</v>
      </c>
    </row>
    <row r="3496" spans="1:4" x14ac:dyDescent="0.25">
      <c r="A3496">
        <v>3495</v>
      </c>
      <c r="B3496">
        <v>3</v>
      </c>
      <c r="C3496">
        <v>3</v>
      </c>
      <c r="D3496">
        <f>COUNTIF(tbl_ManagerSurvey[EmployeeID],tbl_ManagerSurvey[[#This Row],[EmployeeID]])</f>
        <v>1</v>
      </c>
    </row>
    <row r="3497" spans="1:4" x14ac:dyDescent="0.25">
      <c r="A3497">
        <v>3496</v>
      </c>
      <c r="B3497">
        <v>3</v>
      </c>
      <c r="C3497">
        <v>3</v>
      </c>
      <c r="D3497">
        <f>COUNTIF(tbl_ManagerSurvey[EmployeeID],tbl_ManagerSurvey[[#This Row],[EmployeeID]])</f>
        <v>1</v>
      </c>
    </row>
    <row r="3498" spans="1:4" x14ac:dyDescent="0.25">
      <c r="A3498">
        <v>3497</v>
      </c>
      <c r="B3498">
        <v>3</v>
      </c>
      <c r="C3498">
        <v>3</v>
      </c>
      <c r="D3498">
        <f>COUNTIF(tbl_ManagerSurvey[EmployeeID],tbl_ManagerSurvey[[#This Row],[EmployeeID]])</f>
        <v>1</v>
      </c>
    </row>
    <row r="3499" spans="1:4" x14ac:dyDescent="0.25">
      <c r="A3499">
        <v>3498</v>
      </c>
      <c r="B3499">
        <v>2</v>
      </c>
      <c r="C3499">
        <v>3</v>
      </c>
      <c r="D3499">
        <f>COUNTIF(tbl_ManagerSurvey[EmployeeID],tbl_ManagerSurvey[[#This Row],[EmployeeID]])</f>
        <v>1</v>
      </c>
    </row>
    <row r="3500" spans="1:4" x14ac:dyDescent="0.25">
      <c r="A3500">
        <v>3499</v>
      </c>
      <c r="B3500">
        <v>3</v>
      </c>
      <c r="C3500">
        <v>3</v>
      </c>
      <c r="D3500">
        <f>COUNTIF(tbl_ManagerSurvey[EmployeeID],tbl_ManagerSurvey[[#This Row],[EmployeeID]])</f>
        <v>1</v>
      </c>
    </row>
    <row r="3501" spans="1:4" x14ac:dyDescent="0.25">
      <c r="A3501">
        <v>3500</v>
      </c>
      <c r="B3501">
        <v>4</v>
      </c>
      <c r="C3501">
        <v>3</v>
      </c>
      <c r="D3501">
        <f>COUNTIF(tbl_ManagerSurvey[EmployeeID],tbl_ManagerSurvey[[#This Row],[EmployeeID]])</f>
        <v>1</v>
      </c>
    </row>
    <row r="3502" spans="1:4" x14ac:dyDescent="0.25">
      <c r="A3502">
        <v>3501</v>
      </c>
      <c r="B3502">
        <v>3</v>
      </c>
      <c r="C3502">
        <v>3</v>
      </c>
      <c r="D3502">
        <f>COUNTIF(tbl_ManagerSurvey[EmployeeID],tbl_ManagerSurvey[[#This Row],[EmployeeID]])</f>
        <v>1</v>
      </c>
    </row>
    <row r="3503" spans="1:4" x14ac:dyDescent="0.25">
      <c r="A3503">
        <v>3502</v>
      </c>
      <c r="B3503">
        <v>3</v>
      </c>
      <c r="C3503">
        <v>3</v>
      </c>
      <c r="D3503">
        <f>COUNTIF(tbl_ManagerSurvey[EmployeeID],tbl_ManagerSurvey[[#This Row],[EmployeeID]])</f>
        <v>1</v>
      </c>
    </row>
    <row r="3504" spans="1:4" x14ac:dyDescent="0.25">
      <c r="A3504">
        <v>3503</v>
      </c>
      <c r="B3504">
        <v>3</v>
      </c>
      <c r="C3504">
        <v>3</v>
      </c>
      <c r="D3504">
        <f>COUNTIF(tbl_ManagerSurvey[EmployeeID],tbl_ManagerSurvey[[#This Row],[EmployeeID]])</f>
        <v>1</v>
      </c>
    </row>
    <row r="3505" spans="1:4" x14ac:dyDescent="0.25">
      <c r="A3505">
        <v>3504</v>
      </c>
      <c r="B3505">
        <v>2</v>
      </c>
      <c r="C3505">
        <v>4</v>
      </c>
      <c r="D3505">
        <f>COUNTIF(tbl_ManagerSurvey[EmployeeID],tbl_ManagerSurvey[[#This Row],[EmployeeID]])</f>
        <v>1</v>
      </c>
    </row>
    <row r="3506" spans="1:4" x14ac:dyDescent="0.25">
      <c r="A3506">
        <v>3505</v>
      </c>
      <c r="B3506">
        <v>2</v>
      </c>
      <c r="C3506">
        <v>3</v>
      </c>
      <c r="D3506">
        <f>COUNTIF(tbl_ManagerSurvey[EmployeeID],tbl_ManagerSurvey[[#This Row],[EmployeeID]])</f>
        <v>1</v>
      </c>
    </row>
    <row r="3507" spans="1:4" x14ac:dyDescent="0.25">
      <c r="A3507">
        <v>3506</v>
      </c>
      <c r="B3507">
        <v>1</v>
      </c>
      <c r="C3507">
        <v>3</v>
      </c>
      <c r="D3507">
        <f>COUNTIF(tbl_ManagerSurvey[EmployeeID],tbl_ManagerSurvey[[#This Row],[EmployeeID]])</f>
        <v>1</v>
      </c>
    </row>
    <row r="3508" spans="1:4" x14ac:dyDescent="0.25">
      <c r="A3508">
        <v>3507</v>
      </c>
      <c r="B3508">
        <v>4</v>
      </c>
      <c r="C3508">
        <v>3</v>
      </c>
      <c r="D3508">
        <f>COUNTIF(tbl_ManagerSurvey[EmployeeID],tbl_ManagerSurvey[[#This Row],[EmployeeID]])</f>
        <v>1</v>
      </c>
    </row>
    <row r="3509" spans="1:4" x14ac:dyDescent="0.25">
      <c r="A3509">
        <v>3508</v>
      </c>
      <c r="B3509">
        <v>1</v>
      </c>
      <c r="C3509">
        <v>4</v>
      </c>
      <c r="D3509">
        <f>COUNTIF(tbl_ManagerSurvey[EmployeeID],tbl_ManagerSurvey[[#This Row],[EmployeeID]])</f>
        <v>1</v>
      </c>
    </row>
    <row r="3510" spans="1:4" x14ac:dyDescent="0.25">
      <c r="A3510">
        <v>3509</v>
      </c>
      <c r="B3510">
        <v>2</v>
      </c>
      <c r="C3510">
        <v>3</v>
      </c>
      <c r="D3510">
        <f>COUNTIF(tbl_ManagerSurvey[EmployeeID],tbl_ManagerSurvey[[#This Row],[EmployeeID]])</f>
        <v>1</v>
      </c>
    </row>
    <row r="3511" spans="1:4" x14ac:dyDescent="0.25">
      <c r="A3511">
        <v>3510</v>
      </c>
      <c r="B3511">
        <v>3</v>
      </c>
      <c r="C3511">
        <v>3</v>
      </c>
      <c r="D3511">
        <f>COUNTIF(tbl_ManagerSurvey[EmployeeID],tbl_ManagerSurvey[[#This Row],[EmployeeID]])</f>
        <v>1</v>
      </c>
    </row>
    <row r="3512" spans="1:4" x14ac:dyDescent="0.25">
      <c r="A3512">
        <v>3511</v>
      </c>
      <c r="B3512">
        <v>4</v>
      </c>
      <c r="C3512">
        <v>3</v>
      </c>
      <c r="D3512">
        <f>COUNTIF(tbl_ManagerSurvey[EmployeeID],tbl_ManagerSurvey[[#This Row],[EmployeeID]])</f>
        <v>1</v>
      </c>
    </row>
    <row r="3513" spans="1:4" x14ac:dyDescent="0.25">
      <c r="A3513">
        <v>3512</v>
      </c>
      <c r="B3513">
        <v>2</v>
      </c>
      <c r="C3513">
        <v>3</v>
      </c>
      <c r="D3513">
        <f>COUNTIF(tbl_ManagerSurvey[EmployeeID],tbl_ManagerSurvey[[#This Row],[EmployeeID]])</f>
        <v>1</v>
      </c>
    </row>
    <row r="3514" spans="1:4" x14ac:dyDescent="0.25">
      <c r="A3514">
        <v>3513</v>
      </c>
      <c r="B3514">
        <v>3</v>
      </c>
      <c r="C3514">
        <v>3</v>
      </c>
      <c r="D3514">
        <f>COUNTIF(tbl_ManagerSurvey[EmployeeID],tbl_ManagerSurvey[[#This Row],[EmployeeID]])</f>
        <v>1</v>
      </c>
    </row>
    <row r="3515" spans="1:4" x14ac:dyDescent="0.25">
      <c r="A3515">
        <v>3514</v>
      </c>
      <c r="B3515">
        <v>4</v>
      </c>
      <c r="C3515">
        <v>3</v>
      </c>
      <c r="D3515">
        <f>COUNTIF(tbl_ManagerSurvey[EmployeeID],tbl_ManagerSurvey[[#This Row],[EmployeeID]])</f>
        <v>1</v>
      </c>
    </row>
    <row r="3516" spans="1:4" x14ac:dyDescent="0.25">
      <c r="A3516">
        <v>3515</v>
      </c>
      <c r="B3516">
        <v>3</v>
      </c>
      <c r="C3516">
        <v>3</v>
      </c>
      <c r="D3516">
        <f>COUNTIF(tbl_ManagerSurvey[EmployeeID],tbl_ManagerSurvey[[#This Row],[EmployeeID]])</f>
        <v>1</v>
      </c>
    </row>
    <row r="3517" spans="1:4" x14ac:dyDescent="0.25">
      <c r="A3517">
        <v>3516</v>
      </c>
      <c r="B3517">
        <v>3</v>
      </c>
      <c r="C3517">
        <v>3</v>
      </c>
      <c r="D3517">
        <f>COUNTIF(tbl_ManagerSurvey[EmployeeID],tbl_ManagerSurvey[[#This Row],[EmployeeID]])</f>
        <v>1</v>
      </c>
    </row>
    <row r="3518" spans="1:4" x14ac:dyDescent="0.25">
      <c r="A3518">
        <v>3517</v>
      </c>
      <c r="B3518">
        <v>3</v>
      </c>
      <c r="C3518">
        <v>3</v>
      </c>
      <c r="D3518">
        <f>COUNTIF(tbl_ManagerSurvey[EmployeeID],tbl_ManagerSurvey[[#This Row],[EmployeeID]])</f>
        <v>1</v>
      </c>
    </row>
    <row r="3519" spans="1:4" x14ac:dyDescent="0.25">
      <c r="A3519">
        <v>3518</v>
      </c>
      <c r="B3519">
        <v>2</v>
      </c>
      <c r="C3519">
        <v>3</v>
      </c>
      <c r="D3519">
        <f>COUNTIF(tbl_ManagerSurvey[EmployeeID],tbl_ManagerSurvey[[#This Row],[EmployeeID]])</f>
        <v>1</v>
      </c>
    </row>
    <row r="3520" spans="1:4" x14ac:dyDescent="0.25">
      <c r="A3520">
        <v>3519</v>
      </c>
      <c r="B3520">
        <v>1</v>
      </c>
      <c r="C3520">
        <v>3</v>
      </c>
      <c r="D3520">
        <f>COUNTIF(tbl_ManagerSurvey[EmployeeID],tbl_ManagerSurvey[[#This Row],[EmployeeID]])</f>
        <v>1</v>
      </c>
    </row>
    <row r="3521" spans="1:4" x14ac:dyDescent="0.25">
      <c r="A3521">
        <v>3520</v>
      </c>
      <c r="B3521">
        <v>1</v>
      </c>
      <c r="C3521">
        <v>3</v>
      </c>
      <c r="D3521">
        <f>COUNTIF(tbl_ManagerSurvey[EmployeeID],tbl_ManagerSurvey[[#This Row],[EmployeeID]])</f>
        <v>1</v>
      </c>
    </row>
    <row r="3522" spans="1:4" x14ac:dyDescent="0.25">
      <c r="A3522">
        <v>3521</v>
      </c>
      <c r="B3522">
        <v>1</v>
      </c>
      <c r="C3522">
        <v>3</v>
      </c>
      <c r="D3522">
        <f>COUNTIF(tbl_ManagerSurvey[EmployeeID],tbl_ManagerSurvey[[#This Row],[EmployeeID]])</f>
        <v>1</v>
      </c>
    </row>
    <row r="3523" spans="1:4" x14ac:dyDescent="0.25">
      <c r="A3523">
        <v>3522</v>
      </c>
      <c r="B3523">
        <v>2</v>
      </c>
      <c r="C3523">
        <v>4</v>
      </c>
      <c r="D3523">
        <f>COUNTIF(tbl_ManagerSurvey[EmployeeID],tbl_ManagerSurvey[[#This Row],[EmployeeID]])</f>
        <v>1</v>
      </c>
    </row>
    <row r="3524" spans="1:4" x14ac:dyDescent="0.25">
      <c r="A3524">
        <v>3523</v>
      </c>
      <c r="B3524">
        <v>3</v>
      </c>
      <c r="C3524">
        <v>4</v>
      </c>
      <c r="D3524">
        <f>COUNTIF(tbl_ManagerSurvey[EmployeeID],tbl_ManagerSurvey[[#This Row],[EmployeeID]])</f>
        <v>1</v>
      </c>
    </row>
    <row r="3525" spans="1:4" x14ac:dyDescent="0.25">
      <c r="A3525">
        <v>3524</v>
      </c>
      <c r="B3525">
        <v>3</v>
      </c>
      <c r="C3525">
        <v>3</v>
      </c>
      <c r="D3525">
        <f>COUNTIF(tbl_ManagerSurvey[EmployeeID],tbl_ManagerSurvey[[#This Row],[EmployeeID]])</f>
        <v>1</v>
      </c>
    </row>
    <row r="3526" spans="1:4" x14ac:dyDescent="0.25">
      <c r="A3526">
        <v>3525</v>
      </c>
      <c r="B3526">
        <v>1</v>
      </c>
      <c r="C3526">
        <v>3</v>
      </c>
      <c r="D3526">
        <f>COUNTIF(tbl_ManagerSurvey[EmployeeID],tbl_ManagerSurvey[[#This Row],[EmployeeID]])</f>
        <v>1</v>
      </c>
    </row>
    <row r="3527" spans="1:4" x14ac:dyDescent="0.25">
      <c r="A3527">
        <v>3526</v>
      </c>
      <c r="B3527">
        <v>3</v>
      </c>
      <c r="C3527">
        <v>4</v>
      </c>
      <c r="D3527">
        <f>COUNTIF(tbl_ManagerSurvey[EmployeeID],tbl_ManagerSurvey[[#This Row],[EmployeeID]])</f>
        <v>1</v>
      </c>
    </row>
    <row r="3528" spans="1:4" x14ac:dyDescent="0.25">
      <c r="A3528">
        <v>3527</v>
      </c>
      <c r="B3528">
        <v>3</v>
      </c>
      <c r="C3528">
        <v>3</v>
      </c>
      <c r="D3528">
        <f>COUNTIF(tbl_ManagerSurvey[EmployeeID],tbl_ManagerSurvey[[#This Row],[EmployeeID]])</f>
        <v>1</v>
      </c>
    </row>
    <row r="3529" spans="1:4" x14ac:dyDescent="0.25">
      <c r="A3529">
        <v>3528</v>
      </c>
      <c r="B3529">
        <v>3</v>
      </c>
      <c r="C3529">
        <v>4</v>
      </c>
      <c r="D3529">
        <f>COUNTIF(tbl_ManagerSurvey[EmployeeID],tbl_ManagerSurvey[[#This Row],[EmployeeID]])</f>
        <v>1</v>
      </c>
    </row>
    <row r="3530" spans="1:4" x14ac:dyDescent="0.25">
      <c r="A3530">
        <v>3529</v>
      </c>
      <c r="B3530">
        <v>3</v>
      </c>
      <c r="C3530">
        <v>3</v>
      </c>
      <c r="D3530">
        <f>COUNTIF(tbl_ManagerSurvey[EmployeeID],tbl_ManagerSurvey[[#This Row],[EmployeeID]])</f>
        <v>1</v>
      </c>
    </row>
    <row r="3531" spans="1:4" x14ac:dyDescent="0.25">
      <c r="A3531">
        <v>3530</v>
      </c>
      <c r="B3531">
        <v>3</v>
      </c>
      <c r="C3531">
        <v>3</v>
      </c>
      <c r="D3531">
        <f>COUNTIF(tbl_ManagerSurvey[EmployeeID],tbl_ManagerSurvey[[#This Row],[EmployeeID]])</f>
        <v>1</v>
      </c>
    </row>
    <row r="3532" spans="1:4" x14ac:dyDescent="0.25">
      <c r="A3532">
        <v>3531</v>
      </c>
      <c r="B3532">
        <v>3</v>
      </c>
      <c r="C3532">
        <v>3</v>
      </c>
      <c r="D3532">
        <f>COUNTIF(tbl_ManagerSurvey[EmployeeID],tbl_ManagerSurvey[[#This Row],[EmployeeID]])</f>
        <v>1</v>
      </c>
    </row>
    <row r="3533" spans="1:4" x14ac:dyDescent="0.25">
      <c r="A3533">
        <v>3532</v>
      </c>
      <c r="B3533">
        <v>3</v>
      </c>
      <c r="C3533">
        <v>3</v>
      </c>
      <c r="D3533">
        <f>COUNTIF(tbl_ManagerSurvey[EmployeeID],tbl_ManagerSurvey[[#This Row],[EmployeeID]])</f>
        <v>1</v>
      </c>
    </row>
    <row r="3534" spans="1:4" x14ac:dyDescent="0.25">
      <c r="A3534">
        <v>3533</v>
      </c>
      <c r="B3534">
        <v>2</v>
      </c>
      <c r="C3534">
        <v>3</v>
      </c>
      <c r="D3534">
        <f>COUNTIF(tbl_ManagerSurvey[EmployeeID],tbl_ManagerSurvey[[#This Row],[EmployeeID]])</f>
        <v>1</v>
      </c>
    </row>
    <row r="3535" spans="1:4" x14ac:dyDescent="0.25">
      <c r="A3535">
        <v>3534</v>
      </c>
      <c r="B3535">
        <v>1</v>
      </c>
      <c r="C3535">
        <v>3</v>
      </c>
      <c r="D3535">
        <f>COUNTIF(tbl_ManagerSurvey[EmployeeID],tbl_ManagerSurvey[[#This Row],[EmployeeID]])</f>
        <v>1</v>
      </c>
    </row>
    <row r="3536" spans="1:4" x14ac:dyDescent="0.25">
      <c r="A3536">
        <v>3535</v>
      </c>
      <c r="B3536">
        <v>3</v>
      </c>
      <c r="C3536">
        <v>4</v>
      </c>
      <c r="D3536">
        <f>COUNTIF(tbl_ManagerSurvey[EmployeeID],tbl_ManagerSurvey[[#This Row],[EmployeeID]])</f>
        <v>1</v>
      </c>
    </row>
    <row r="3537" spans="1:4" x14ac:dyDescent="0.25">
      <c r="A3537">
        <v>3536</v>
      </c>
      <c r="B3537">
        <v>3</v>
      </c>
      <c r="C3537">
        <v>3</v>
      </c>
      <c r="D3537">
        <f>COUNTIF(tbl_ManagerSurvey[EmployeeID],tbl_ManagerSurvey[[#This Row],[EmployeeID]])</f>
        <v>1</v>
      </c>
    </row>
    <row r="3538" spans="1:4" x14ac:dyDescent="0.25">
      <c r="A3538">
        <v>3537</v>
      </c>
      <c r="B3538">
        <v>3</v>
      </c>
      <c r="C3538">
        <v>3</v>
      </c>
      <c r="D3538">
        <f>COUNTIF(tbl_ManagerSurvey[EmployeeID],tbl_ManagerSurvey[[#This Row],[EmployeeID]])</f>
        <v>1</v>
      </c>
    </row>
    <row r="3539" spans="1:4" x14ac:dyDescent="0.25">
      <c r="A3539">
        <v>3538</v>
      </c>
      <c r="B3539">
        <v>1</v>
      </c>
      <c r="C3539">
        <v>3</v>
      </c>
      <c r="D3539">
        <f>COUNTIF(tbl_ManagerSurvey[EmployeeID],tbl_ManagerSurvey[[#This Row],[EmployeeID]])</f>
        <v>1</v>
      </c>
    </row>
    <row r="3540" spans="1:4" x14ac:dyDescent="0.25">
      <c r="A3540">
        <v>3539</v>
      </c>
      <c r="B3540">
        <v>3</v>
      </c>
      <c r="C3540">
        <v>3</v>
      </c>
      <c r="D3540">
        <f>COUNTIF(tbl_ManagerSurvey[EmployeeID],tbl_ManagerSurvey[[#This Row],[EmployeeID]])</f>
        <v>1</v>
      </c>
    </row>
    <row r="3541" spans="1:4" x14ac:dyDescent="0.25">
      <c r="A3541">
        <v>3540</v>
      </c>
      <c r="B3541">
        <v>1</v>
      </c>
      <c r="C3541">
        <v>3</v>
      </c>
      <c r="D3541">
        <f>COUNTIF(tbl_ManagerSurvey[EmployeeID],tbl_ManagerSurvey[[#This Row],[EmployeeID]])</f>
        <v>1</v>
      </c>
    </row>
    <row r="3542" spans="1:4" x14ac:dyDescent="0.25">
      <c r="A3542">
        <v>3541</v>
      </c>
      <c r="B3542">
        <v>2</v>
      </c>
      <c r="C3542">
        <v>3</v>
      </c>
      <c r="D3542">
        <f>COUNTIF(tbl_ManagerSurvey[EmployeeID],tbl_ManagerSurvey[[#This Row],[EmployeeID]])</f>
        <v>1</v>
      </c>
    </row>
    <row r="3543" spans="1:4" x14ac:dyDescent="0.25">
      <c r="A3543">
        <v>3542</v>
      </c>
      <c r="B3543">
        <v>3</v>
      </c>
      <c r="C3543">
        <v>3</v>
      </c>
      <c r="D3543">
        <f>COUNTIF(tbl_ManagerSurvey[EmployeeID],tbl_ManagerSurvey[[#This Row],[EmployeeID]])</f>
        <v>1</v>
      </c>
    </row>
    <row r="3544" spans="1:4" x14ac:dyDescent="0.25">
      <c r="A3544">
        <v>3543</v>
      </c>
      <c r="B3544">
        <v>2</v>
      </c>
      <c r="C3544">
        <v>4</v>
      </c>
      <c r="D3544">
        <f>COUNTIF(tbl_ManagerSurvey[EmployeeID],tbl_ManagerSurvey[[#This Row],[EmployeeID]])</f>
        <v>1</v>
      </c>
    </row>
    <row r="3545" spans="1:4" x14ac:dyDescent="0.25">
      <c r="A3545">
        <v>3544</v>
      </c>
      <c r="B3545">
        <v>3</v>
      </c>
      <c r="C3545">
        <v>3</v>
      </c>
      <c r="D3545">
        <f>COUNTIF(tbl_ManagerSurvey[EmployeeID],tbl_ManagerSurvey[[#This Row],[EmployeeID]])</f>
        <v>1</v>
      </c>
    </row>
    <row r="3546" spans="1:4" x14ac:dyDescent="0.25">
      <c r="A3546">
        <v>3545</v>
      </c>
      <c r="B3546">
        <v>3</v>
      </c>
      <c r="C3546">
        <v>3</v>
      </c>
      <c r="D3546">
        <f>COUNTIF(tbl_ManagerSurvey[EmployeeID],tbl_ManagerSurvey[[#This Row],[EmployeeID]])</f>
        <v>1</v>
      </c>
    </row>
    <row r="3547" spans="1:4" x14ac:dyDescent="0.25">
      <c r="A3547">
        <v>3546</v>
      </c>
      <c r="B3547">
        <v>1</v>
      </c>
      <c r="C3547">
        <v>3</v>
      </c>
      <c r="D3547">
        <f>COUNTIF(tbl_ManagerSurvey[EmployeeID],tbl_ManagerSurvey[[#This Row],[EmployeeID]])</f>
        <v>1</v>
      </c>
    </row>
    <row r="3548" spans="1:4" x14ac:dyDescent="0.25">
      <c r="A3548">
        <v>3547</v>
      </c>
      <c r="B3548">
        <v>4</v>
      </c>
      <c r="C3548">
        <v>3</v>
      </c>
      <c r="D3548">
        <f>COUNTIF(tbl_ManagerSurvey[EmployeeID],tbl_ManagerSurvey[[#This Row],[EmployeeID]])</f>
        <v>1</v>
      </c>
    </row>
    <row r="3549" spans="1:4" x14ac:dyDescent="0.25">
      <c r="A3549">
        <v>3548</v>
      </c>
      <c r="B3549">
        <v>2</v>
      </c>
      <c r="C3549">
        <v>3</v>
      </c>
      <c r="D3549">
        <f>COUNTIF(tbl_ManagerSurvey[EmployeeID],tbl_ManagerSurvey[[#This Row],[EmployeeID]])</f>
        <v>1</v>
      </c>
    </row>
    <row r="3550" spans="1:4" x14ac:dyDescent="0.25">
      <c r="A3550">
        <v>3549</v>
      </c>
      <c r="B3550">
        <v>4</v>
      </c>
      <c r="C3550">
        <v>3</v>
      </c>
      <c r="D3550">
        <f>COUNTIF(tbl_ManagerSurvey[EmployeeID],tbl_ManagerSurvey[[#This Row],[EmployeeID]])</f>
        <v>1</v>
      </c>
    </row>
    <row r="3551" spans="1:4" x14ac:dyDescent="0.25">
      <c r="A3551">
        <v>3550</v>
      </c>
      <c r="B3551">
        <v>3</v>
      </c>
      <c r="C3551">
        <v>4</v>
      </c>
      <c r="D3551">
        <f>COUNTIF(tbl_ManagerSurvey[EmployeeID],tbl_ManagerSurvey[[#This Row],[EmployeeID]])</f>
        <v>1</v>
      </c>
    </row>
    <row r="3552" spans="1:4" x14ac:dyDescent="0.25">
      <c r="A3552">
        <v>3551</v>
      </c>
      <c r="B3552">
        <v>3</v>
      </c>
      <c r="C3552">
        <v>3</v>
      </c>
      <c r="D3552">
        <f>COUNTIF(tbl_ManagerSurvey[EmployeeID],tbl_ManagerSurvey[[#This Row],[EmployeeID]])</f>
        <v>1</v>
      </c>
    </row>
    <row r="3553" spans="1:4" x14ac:dyDescent="0.25">
      <c r="A3553">
        <v>3552</v>
      </c>
      <c r="B3553">
        <v>3</v>
      </c>
      <c r="C3553">
        <v>4</v>
      </c>
      <c r="D3553">
        <f>COUNTIF(tbl_ManagerSurvey[EmployeeID],tbl_ManagerSurvey[[#This Row],[EmployeeID]])</f>
        <v>1</v>
      </c>
    </row>
    <row r="3554" spans="1:4" x14ac:dyDescent="0.25">
      <c r="A3554">
        <v>3553</v>
      </c>
      <c r="B3554">
        <v>2</v>
      </c>
      <c r="C3554">
        <v>4</v>
      </c>
      <c r="D3554">
        <f>COUNTIF(tbl_ManagerSurvey[EmployeeID],tbl_ManagerSurvey[[#This Row],[EmployeeID]])</f>
        <v>1</v>
      </c>
    </row>
    <row r="3555" spans="1:4" x14ac:dyDescent="0.25">
      <c r="A3555">
        <v>3554</v>
      </c>
      <c r="B3555">
        <v>3</v>
      </c>
      <c r="C3555">
        <v>3</v>
      </c>
      <c r="D3555">
        <f>COUNTIF(tbl_ManagerSurvey[EmployeeID],tbl_ManagerSurvey[[#This Row],[EmployeeID]])</f>
        <v>1</v>
      </c>
    </row>
    <row r="3556" spans="1:4" x14ac:dyDescent="0.25">
      <c r="A3556">
        <v>3555</v>
      </c>
      <c r="B3556">
        <v>2</v>
      </c>
      <c r="C3556">
        <v>3</v>
      </c>
      <c r="D3556">
        <f>COUNTIF(tbl_ManagerSurvey[EmployeeID],tbl_ManagerSurvey[[#This Row],[EmployeeID]])</f>
        <v>1</v>
      </c>
    </row>
    <row r="3557" spans="1:4" x14ac:dyDescent="0.25">
      <c r="A3557">
        <v>3556</v>
      </c>
      <c r="B3557">
        <v>4</v>
      </c>
      <c r="C3557">
        <v>3</v>
      </c>
      <c r="D3557">
        <f>COUNTIF(tbl_ManagerSurvey[EmployeeID],tbl_ManagerSurvey[[#This Row],[EmployeeID]])</f>
        <v>1</v>
      </c>
    </row>
    <row r="3558" spans="1:4" x14ac:dyDescent="0.25">
      <c r="A3558">
        <v>3557</v>
      </c>
      <c r="B3558">
        <v>3</v>
      </c>
      <c r="C3558">
        <v>3</v>
      </c>
      <c r="D3558">
        <f>COUNTIF(tbl_ManagerSurvey[EmployeeID],tbl_ManagerSurvey[[#This Row],[EmployeeID]])</f>
        <v>1</v>
      </c>
    </row>
    <row r="3559" spans="1:4" x14ac:dyDescent="0.25">
      <c r="A3559">
        <v>3558</v>
      </c>
      <c r="B3559">
        <v>1</v>
      </c>
      <c r="C3559">
        <v>3</v>
      </c>
      <c r="D3559">
        <f>COUNTIF(tbl_ManagerSurvey[EmployeeID],tbl_ManagerSurvey[[#This Row],[EmployeeID]])</f>
        <v>1</v>
      </c>
    </row>
    <row r="3560" spans="1:4" x14ac:dyDescent="0.25">
      <c r="A3560">
        <v>3559</v>
      </c>
      <c r="B3560">
        <v>2</v>
      </c>
      <c r="C3560">
        <v>3</v>
      </c>
      <c r="D3560">
        <f>COUNTIF(tbl_ManagerSurvey[EmployeeID],tbl_ManagerSurvey[[#This Row],[EmployeeID]])</f>
        <v>1</v>
      </c>
    </row>
    <row r="3561" spans="1:4" x14ac:dyDescent="0.25">
      <c r="A3561">
        <v>3560</v>
      </c>
      <c r="B3561">
        <v>3</v>
      </c>
      <c r="C3561">
        <v>4</v>
      </c>
      <c r="D3561">
        <f>COUNTIF(tbl_ManagerSurvey[EmployeeID],tbl_ManagerSurvey[[#This Row],[EmployeeID]])</f>
        <v>1</v>
      </c>
    </row>
    <row r="3562" spans="1:4" x14ac:dyDescent="0.25">
      <c r="A3562">
        <v>3561</v>
      </c>
      <c r="B3562">
        <v>2</v>
      </c>
      <c r="C3562">
        <v>3</v>
      </c>
      <c r="D3562">
        <f>COUNTIF(tbl_ManagerSurvey[EmployeeID],tbl_ManagerSurvey[[#This Row],[EmployeeID]])</f>
        <v>1</v>
      </c>
    </row>
    <row r="3563" spans="1:4" x14ac:dyDescent="0.25">
      <c r="A3563">
        <v>3562</v>
      </c>
      <c r="B3563">
        <v>3</v>
      </c>
      <c r="C3563">
        <v>3</v>
      </c>
      <c r="D3563">
        <f>COUNTIF(tbl_ManagerSurvey[EmployeeID],tbl_ManagerSurvey[[#This Row],[EmployeeID]])</f>
        <v>1</v>
      </c>
    </row>
    <row r="3564" spans="1:4" x14ac:dyDescent="0.25">
      <c r="A3564">
        <v>3563</v>
      </c>
      <c r="B3564">
        <v>3</v>
      </c>
      <c r="C3564">
        <v>3</v>
      </c>
      <c r="D3564">
        <f>COUNTIF(tbl_ManagerSurvey[EmployeeID],tbl_ManagerSurvey[[#This Row],[EmployeeID]])</f>
        <v>1</v>
      </c>
    </row>
    <row r="3565" spans="1:4" x14ac:dyDescent="0.25">
      <c r="A3565">
        <v>3564</v>
      </c>
      <c r="B3565">
        <v>3</v>
      </c>
      <c r="C3565">
        <v>3</v>
      </c>
      <c r="D3565">
        <f>COUNTIF(tbl_ManagerSurvey[EmployeeID],tbl_ManagerSurvey[[#This Row],[EmployeeID]])</f>
        <v>1</v>
      </c>
    </row>
    <row r="3566" spans="1:4" x14ac:dyDescent="0.25">
      <c r="A3566">
        <v>3565</v>
      </c>
      <c r="B3566">
        <v>2</v>
      </c>
      <c r="C3566">
        <v>3</v>
      </c>
      <c r="D3566">
        <f>COUNTIF(tbl_ManagerSurvey[EmployeeID],tbl_ManagerSurvey[[#This Row],[EmployeeID]])</f>
        <v>1</v>
      </c>
    </row>
    <row r="3567" spans="1:4" x14ac:dyDescent="0.25">
      <c r="A3567">
        <v>3566</v>
      </c>
      <c r="B3567">
        <v>3</v>
      </c>
      <c r="C3567">
        <v>3</v>
      </c>
      <c r="D3567">
        <f>COUNTIF(tbl_ManagerSurvey[EmployeeID],tbl_ManagerSurvey[[#This Row],[EmployeeID]])</f>
        <v>1</v>
      </c>
    </row>
    <row r="3568" spans="1:4" x14ac:dyDescent="0.25">
      <c r="A3568">
        <v>3567</v>
      </c>
      <c r="B3568">
        <v>1</v>
      </c>
      <c r="C3568">
        <v>3</v>
      </c>
      <c r="D3568">
        <f>COUNTIF(tbl_ManagerSurvey[EmployeeID],tbl_ManagerSurvey[[#This Row],[EmployeeID]])</f>
        <v>1</v>
      </c>
    </row>
    <row r="3569" spans="1:4" x14ac:dyDescent="0.25">
      <c r="A3569">
        <v>3568</v>
      </c>
      <c r="B3569">
        <v>3</v>
      </c>
      <c r="C3569">
        <v>4</v>
      </c>
      <c r="D3569">
        <f>COUNTIF(tbl_ManagerSurvey[EmployeeID],tbl_ManagerSurvey[[#This Row],[EmployeeID]])</f>
        <v>1</v>
      </c>
    </row>
    <row r="3570" spans="1:4" x14ac:dyDescent="0.25">
      <c r="A3570">
        <v>3569</v>
      </c>
      <c r="B3570">
        <v>2</v>
      </c>
      <c r="C3570">
        <v>3</v>
      </c>
      <c r="D3570">
        <f>COUNTIF(tbl_ManagerSurvey[EmployeeID],tbl_ManagerSurvey[[#This Row],[EmployeeID]])</f>
        <v>1</v>
      </c>
    </row>
    <row r="3571" spans="1:4" x14ac:dyDescent="0.25">
      <c r="A3571">
        <v>3570</v>
      </c>
      <c r="B3571">
        <v>3</v>
      </c>
      <c r="C3571">
        <v>3</v>
      </c>
      <c r="D3571">
        <f>COUNTIF(tbl_ManagerSurvey[EmployeeID],tbl_ManagerSurvey[[#This Row],[EmployeeID]])</f>
        <v>1</v>
      </c>
    </row>
    <row r="3572" spans="1:4" x14ac:dyDescent="0.25">
      <c r="A3572">
        <v>3571</v>
      </c>
      <c r="B3572">
        <v>2</v>
      </c>
      <c r="C3572">
        <v>4</v>
      </c>
      <c r="D3572">
        <f>COUNTIF(tbl_ManagerSurvey[EmployeeID],tbl_ManagerSurvey[[#This Row],[EmployeeID]])</f>
        <v>1</v>
      </c>
    </row>
    <row r="3573" spans="1:4" x14ac:dyDescent="0.25">
      <c r="A3573">
        <v>3572</v>
      </c>
      <c r="B3573">
        <v>3</v>
      </c>
      <c r="C3573">
        <v>4</v>
      </c>
      <c r="D3573">
        <f>COUNTIF(tbl_ManagerSurvey[EmployeeID],tbl_ManagerSurvey[[#This Row],[EmployeeID]])</f>
        <v>1</v>
      </c>
    </row>
    <row r="3574" spans="1:4" x14ac:dyDescent="0.25">
      <c r="A3574">
        <v>3573</v>
      </c>
      <c r="B3574">
        <v>2</v>
      </c>
      <c r="C3574">
        <v>3</v>
      </c>
      <c r="D3574">
        <f>COUNTIF(tbl_ManagerSurvey[EmployeeID],tbl_ManagerSurvey[[#This Row],[EmployeeID]])</f>
        <v>1</v>
      </c>
    </row>
    <row r="3575" spans="1:4" x14ac:dyDescent="0.25">
      <c r="A3575">
        <v>3574</v>
      </c>
      <c r="B3575">
        <v>3</v>
      </c>
      <c r="C3575">
        <v>4</v>
      </c>
      <c r="D3575">
        <f>COUNTIF(tbl_ManagerSurvey[EmployeeID],tbl_ManagerSurvey[[#This Row],[EmployeeID]])</f>
        <v>1</v>
      </c>
    </row>
    <row r="3576" spans="1:4" x14ac:dyDescent="0.25">
      <c r="A3576">
        <v>3575</v>
      </c>
      <c r="B3576">
        <v>3</v>
      </c>
      <c r="C3576">
        <v>3</v>
      </c>
      <c r="D3576">
        <f>COUNTIF(tbl_ManagerSurvey[EmployeeID],tbl_ManagerSurvey[[#This Row],[EmployeeID]])</f>
        <v>1</v>
      </c>
    </row>
    <row r="3577" spans="1:4" x14ac:dyDescent="0.25">
      <c r="A3577">
        <v>3576</v>
      </c>
      <c r="B3577">
        <v>3</v>
      </c>
      <c r="C3577">
        <v>4</v>
      </c>
      <c r="D3577">
        <f>COUNTIF(tbl_ManagerSurvey[EmployeeID],tbl_ManagerSurvey[[#This Row],[EmployeeID]])</f>
        <v>1</v>
      </c>
    </row>
    <row r="3578" spans="1:4" x14ac:dyDescent="0.25">
      <c r="A3578">
        <v>3577</v>
      </c>
      <c r="B3578">
        <v>3</v>
      </c>
      <c r="C3578">
        <v>3</v>
      </c>
      <c r="D3578">
        <f>COUNTIF(tbl_ManagerSurvey[EmployeeID],tbl_ManagerSurvey[[#This Row],[EmployeeID]])</f>
        <v>1</v>
      </c>
    </row>
    <row r="3579" spans="1:4" x14ac:dyDescent="0.25">
      <c r="A3579">
        <v>3578</v>
      </c>
      <c r="B3579">
        <v>3</v>
      </c>
      <c r="C3579">
        <v>3</v>
      </c>
      <c r="D3579">
        <f>COUNTIF(tbl_ManagerSurvey[EmployeeID],tbl_ManagerSurvey[[#This Row],[EmployeeID]])</f>
        <v>1</v>
      </c>
    </row>
    <row r="3580" spans="1:4" x14ac:dyDescent="0.25">
      <c r="A3580">
        <v>3579</v>
      </c>
      <c r="B3580">
        <v>4</v>
      </c>
      <c r="C3580">
        <v>3</v>
      </c>
      <c r="D3580">
        <f>COUNTIF(tbl_ManagerSurvey[EmployeeID],tbl_ManagerSurvey[[#This Row],[EmployeeID]])</f>
        <v>1</v>
      </c>
    </row>
    <row r="3581" spans="1:4" x14ac:dyDescent="0.25">
      <c r="A3581">
        <v>3580</v>
      </c>
      <c r="B3581">
        <v>3</v>
      </c>
      <c r="C3581">
        <v>3</v>
      </c>
      <c r="D3581">
        <f>COUNTIF(tbl_ManagerSurvey[EmployeeID],tbl_ManagerSurvey[[#This Row],[EmployeeID]])</f>
        <v>1</v>
      </c>
    </row>
    <row r="3582" spans="1:4" x14ac:dyDescent="0.25">
      <c r="A3582">
        <v>3581</v>
      </c>
      <c r="B3582">
        <v>3</v>
      </c>
      <c r="C3582">
        <v>3</v>
      </c>
      <c r="D3582">
        <f>COUNTIF(tbl_ManagerSurvey[EmployeeID],tbl_ManagerSurvey[[#This Row],[EmployeeID]])</f>
        <v>1</v>
      </c>
    </row>
    <row r="3583" spans="1:4" x14ac:dyDescent="0.25">
      <c r="A3583">
        <v>3582</v>
      </c>
      <c r="B3583">
        <v>2</v>
      </c>
      <c r="C3583">
        <v>3</v>
      </c>
      <c r="D3583">
        <f>COUNTIF(tbl_ManagerSurvey[EmployeeID],tbl_ManagerSurvey[[#This Row],[EmployeeID]])</f>
        <v>1</v>
      </c>
    </row>
    <row r="3584" spans="1:4" x14ac:dyDescent="0.25">
      <c r="A3584">
        <v>3583</v>
      </c>
      <c r="B3584">
        <v>3</v>
      </c>
      <c r="C3584">
        <v>3</v>
      </c>
      <c r="D3584">
        <f>COUNTIF(tbl_ManagerSurvey[EmployeeID],tbl_ManagerSurvey[[#This Row],[EmployeeID]])</f>
        <v>1</v>
      </c>
    </row>
    <row r="3585" spans="1:4" x14ac:dyDescent="0.25">
      <c r="A3585">
        <v>3584</v>
      </c>
      <c r="B3585">
        <v>4</v>
      </c>
      <c r="C3585">
        <v>3</v>
      </c>
      <c r="D3585">
        <f>COUNTIF(tbl_ManagerSurvey[EmployeeID],tbl_ManagerSurvey[[#This Row],[EmployeeID]])</f>
        <v>1</v>
      </c>
    </row>
    <row r="3586" spans="1:4" x14ac:dyDescent="0.25">
      <c r="A3586">
        <v>3585</v>
      </c>
      <c r="B3586">
        <v>3</v>
      </c>
      <c r="C3586">
        <v>3</v>
      </c>
      <c r="D3586">
        <f>COUNTIF(tbl_ManagerSurvey[EmployeeID],tbl_ManagerSurvey[[#This Row],[EmployeeID]])</f>
        <v>1</v>
      </c>
    </row>
    <row r="3587" spans="1:4" x14ac:dyDescent="0.25">
      <c r="A3587">
        <v>3586</v>
      </c>
      <c r="B3587">
        <v>3</v>
      </c>
      <c r="C3587">
        <v>3</v>
      </c>
      <c r="D3587">
        <f>COUNTIF(tbl_ManagerSurvey[EmployeeID],tbl_ManagerSurvey[[#This Row],[EmployeeID]])</f>
        <v>1</v>
      </c>
    </row>
    <row r="3588" spans="1:4" x14ac:dyDescent="0.25">
      <c r="A3588">
        <v>3587</v>
      </c>
      <c r="B3588">
        <v>3</v>
      </c>
      <c r="C3588">
        <v>3</v>
      </c>
      <c r="D3588">
        <f>COUNTIF(tbl_ManagerSurvey[EmployeeID],tbl_ManagerSurvey[[#This Row],[EmployeeID]])</f>
        <v>1</v>
      </c>
    </row>
    <row r="3589" spans="1:4" x14ac:dyDescent="0.25">
      <c r="A3589">
        <v>3588</v>
      </c>
      <c r="B3589">
        <v>3</v>
      </c>
      <c r="C3589">
        <v>3</v>
      </c>
      <c r="D3589">
        <f>COUNTIF(tbl_ManagerSurvey[EmployeeID],tbl_ManagerSurvey[[#This Row],[EmployeeID]])</f>
        <v>1</v>
      </c>
    </row>
    <row r="3590" spans="1:4" x14ac:dyDescent="0.25">
      <c r="A3590">
        <v>3589</v>
      </c>
      <c r="B3590">
        <v>3</v>
      </c>
      <c r="C3590">
        <v>3</v>
      </c>
      <c r="D3590">
        <f>COUNTIF(tbl_ManagerSurvey[EmployeeID],tbl_ManagerSurvey[[#This Row],[EmployeeID]])</f>
        <v>1</v>
      </c>
    </row>
    <row r="3591" spans="1:4" x14ac:dyDescent="0.25">
      <c r="A3591">
        <v>3590</v>
      </c>
      <c r="B3591">
        <v>3</v>
      </c>
      <c r="C3591">
        <v>3</v>
      </c>
      <c r="D3591">
        <f>COUNTIF(tbl_ManagerSurvey[EmployeeID],tbl_ManagerSurvey[[#This Row],[EmployeeID]])</f>
        <v>1</v>
      </c>
    </row>
    <row r="3592" spans="1:4" x14ac:dyDescent="0.25">
      <c r="A3592">
        <v>3591</v>
      </c>
      <c r="B3592">
        <v>4</v>
      </c>
      <c r="C3592">
        <v>3</v>
      </c>
      <c r="D3592">
        <f>COUNTIF(tbl_ManagerSurvey[EmployeeID],tbl_ManagerSurvey[[#This Row],[EmployeeID]])</f>
        <v>1</v>
      </c>
    </row>
    <row r="3593" spans="1:4" x14ac:dyDescent="0.25">
      <c r="A3593">
        <v>3592</v>
      </c>
      <c r="B3593">
        <v>3</v>
      </c>
      <c r="C3593">
        <v>4</v>
      </c>
      <c r="D3593">
        <f>COUNTIF(tbl_ManagerSurvey[EmployeeID],tbl_ManagerSurvey[[#This Row],[EmployeeID]])</f>
        <v>1</v>
      </c>
    </row>
    <row r="3594" spans="1:4" x14ac:dyDescent="0.25">
      <c r="A3594">
        <v>3593</v>
      </c>
      <c r="B3594">
        <v>3</v>
      </c>
      <c r="C3594">
        <v>3</v>
      </c>
      <c r="D3594">
        <f>COUNTIF(tbl_ManagerSurvey[EmployeeID],tbl_ManagerSurvey[[#This Row],[EmployeeID]])</f>
        <v>1</v>
      </c>
    </row>
    <row r="3595" spans="1:4" x14ac:dyDescent="0.25">
      <c r="A3595">
        <v>3594</v>
      </c>
      <c r="B3595">
        <v>3</v>
      </c>
      <c r="C3595">
        <v>3</v>
      </c>
      <c r="D3595">
        <f>COUNTIF(tbl_ManagerSurvey[EmployeeID],tbl_ManagerSurvey[[#This Row],[EmployeeID]])</f>
        <v>1</v>
      </c>
    </row>
    <row r="3596" spans="1:4" x14ac:dyDescent="0.25">
      <c r="A3596">
        <v>3595</v>
      </c>
      <c r="B3596">
        <v>3</v>
      </c>
      <c r="C3596">
        <v>3</v>
      </c>
      <c r="D3596">
        <f>COUNTIF(tbl_ManagerSurvey[EmployeeID],tbl_ManagerSurvey[[#This Row],[EmployeeID]])</f>
        <v>1</v>
      </c>
    </row>
    <row r="3597" spans="1:4" x14ac:dyDescent="0.25">
      <c r="A3597">
        <v>3596</v>
      </c>
      <c r="B3597">
        <v>3</v>
      </c>
      <c r="C3597">
        <v>3</v>
      </c>
      <c r="D3597">
        <f>COUNTIF(tbl_ManagerSurvey[EmployeeID],tbl_ManagerSurvey[[#This Row],[EmployeeID]])</f>
        <v>1</v>
      </c>
    </row>
    <row r="3598" spans="1:4" x14ac:dyDescent="0.25">
      <c r="A3598">
        <v>3597</v>
      </c>
      <c r="B3598">
        <v>4</v>
      </c>
      <c r="C3598">
        <v>4</v>
      </c>
      <c r="D3598">
        <f>COUNTIF(tbl_ManagerSurvey[EmployeeID],tbl_ManagerSurvey[[#This Row],[EmployeeID]])</f>
        <v>1</v>
      </c>
    </row>
    <row r="3599" spans="1:4" x14ac:dyDescent="0.25">
      <c r="A3599">
        <v>3598</v>
      </c>
      <c r="B3599">
        <v>3</v>
      </c>
      <c r="C3599">
        <v>3</v>
      </c>
      <c r="D3599">
        <f>COUNTIF(tbl_ManagerSurvey[EmployeeID],tbl_ManagerSurvey[[#This Row],[EmployeeID]])</f>
        <v>1</v>
      </c>
    </row>
    <row r="3600" spans="1:4" x14ac:dyDescent="0.25">
      <c r="A3600">
        <v>3599</v>
      </c>
      <c r="B3600">
        <v>1</v>
      </c>
      <c r="C3600">
        <v>3</v>
      </c>
      <c r="D3600">
        <f>COUNTIF(tbl_ManagerSurvey[EmployeeID],tbl_ManagerSurvey[[#This Row],[EmployeeID]])</f>
        <v>1</v>
      </c>
    </row>
    <row r="3601" spans="1:4" x14ac:dyDescent="0.25">
      <c r="A3601">
        <v>3600</v>
      </c>
      <c r="B3601">
        <v>2</v>
      </c>
      <c r="C3601">
        <v>3</v>
      </c>
      <c r="D3601">
        <f>COUNTIF(tbl_ManagerSurvey[EmployeeID],tbl_ManagerSurvey[[#This Row],[EmployeeID]])</f>
        <v>1</v>
      </c>
    </row>
    <row r="3602" spans="1:4" x14ac:dyDescent="0.25">
      <c r="A3602">
        <v>3601</v>
      </c>
      <c r="B3602">
        <v>3</v>
      </c>
      <c r="C3602">
        <v>3</v>
      </c>
      <c r="D3602">
        <f>COUNTIF(tbl_ManagerSurvey[EmployeeID],tbl_ManagerSurvey[[#This Row],[EmployeeID]])</f>
        <v>1</v>
      </c>
    </row>
    <row r="3603" spans="1:4" x14ac:dyDescent="0.25">
      <c r="A3603">
        <v>3602</v>
      </c>
      <c r="B3603">
        <v>3</v>
      </c>
      <c r="C3603">
        <v>4</v>
      </c>
      <c r="D3603">
        <f>COUNTIF(tbl_ManagerSurvey[EmployeeID],tbl_ManagerSurvey[[#This Row],[EmployeeID]])</f>
        <v>1</v>
      </c>
    </row>
    <row r="3604" spans="1:4" x14ac:dyDescent="0.25">
      <c r="A3604">
        <v>3603</v>
      </c>
      <c r="B3604">
        <v>3</v>
      </c>
      <c r="C3604">
        <v>3</v>
      </c>
      <c r="D3604">
        <f>COUNTIF(tbl_ManagerSurvey[EmployeeID],tbl_ManagerSurvey[[#This Row],[EmployeeID]])</f>
        <v>1</v>
      </c>
    </row>
    <row r="3605" spans="1:4" x14ac:dyDescent="0.25">
      <c r="A3605">
        <v>3604</v>
      </c>
      <c r="B3605">
        <v>3</v>
      </c>
      <c r="C3605">
        <v>3</v>
      </c>
      <c r="D3605">
        <f>COUNTIF(tbl_ManagerSurvey[EmployeeID],tbl_ManagerSurvey[[#This Row],[EmployeeID]])</f>
        <v>1</v>
      </c>
    </row>
    <row r="3606" spans="1:4" x14ac:dyDescent="0.25">
      <c r="A3606">
        <v>3605</v>
      </c>
      <c r="B3606">
        <v>1</v>
      </c>
      <c r="C3606">
        <v>3</v>
      </c>
      <c r="D3606">
        <f>COUNTIF(tbl_ManagerSurvey[EmployeeID],tbl_ManagerSurvey[[#This Row],[EmployeeID]])</f>
        <v>1</v>
      </c>
    </row>
    <row r="3607" spans="1:4" x14ac:dyDescent="0.25">
      <c r="A3607">
        <v>3606</v>
      </c>
      <c r="B3607">
        <v>3</v>
      </c>
      <c r="C3607">
        <v>3</v>
      </c>
      <c r="D3607">
        <f>COUNTIF(tbl_ManagerSurvey[EmployeeID],tbl_ManagerSurvey[[#This Row],[EmployeeID]])</f>
        <v>1</v>
      </c>
    </row>
    <row r="3608" spans="1:4" x14ac:dyDescent="0.25">
      <c r="A3608">
        <v>3607</v>
      </c>
      <c r="B3608">
        <v>3</v>
      </c>
      <c r="C3608">
        <v>3</v>
      </c>
      <c r="D3608">
        <f>COUNTIF(tbl_ManagerSurvey[EmployeeID],tbl_ManagerSurvey[[#This Row],[EmployeeID]])</f>
        <v>1</v>
      </c>
    </row>
    <row r="3609" spans="1:4" x14ac:dyDescent="0.25">
      <c r="A3609">
        <v>3608</v>
      </c>
      <c r="B3609">
        <v>3</v>
      </c>
      <c r="C3609">
        <v>3</v>
      </c>
      <c r="D3609">
        <f>COUNTIF(tbl_ManagerSurvey[EmployeeID],tbl_ManagerSurvey[[#This Row],[EmployeeID]])</f>
        <v>1</v>
      </c>
    </row>
    <row r="3610" spans="1:4" x14ac:dyDescent="0.25">
      <c r="A3610">
        <v>3609</v>
      </c>
      <c r="B3610">
        <v>4</v>
      </c>
      <c r="C3610">
        <v>3</v>
      </c>
      <c r="D3610">
        <f>COUNTIF(tbl_ManagerSurvey[EmployeeID],tbl_ManagerSurvey[[#This Row],[EmployeeID]])</f>
        <v>1</v>
      </c>
    </row>
    <row r="3611" spans="1:4" x14ac:dyDescent="0.25">
      <c r="A3611">
        <v>3610</v>
      </c>
      <c r="B3611">
        <v>2</v>
      </c>
      <c r="C3611">
        <v>4</v>
      </c>
      <c r="D3611">
        <f>COUNTIF(tbl_ManagerSurvey[EmployeeID],tbl_ManagerSurvey[[#This Row],[EmployeeID]])</f>
        <v>1</v>
      </c>
    </row>
    <row r="3612" spans="1:4" x14ac:dyDescent="0.25">
      <c r="A3612">
        <v>3611</v>
      </c>
      <c r="B3612">
        <v>3</v>
      </c>
      <c r="C3612">
        <v>3</v>
      </c>
      <c r="D3612">
        <f>COUNTIF(tbl_ManagerSurvey[EmployeeID],tbl_ManagerSurvey[[#This Row],[EmployeeID]])</f>
        <v>1</v>
      </c>
    </row>
    <row r="3613" spans="1:4" x14ac:dyDescent="0.25">
      <c r="A3613">
        <v>3612</v>
      </c>
      <c r="B3613">
        <v>3</v>
      </c>
      <c r="C3613">
        <v>3</v>
      </c>
      <c r="D3613">
        <f>COUNTIF(tbl_ManagerSurvey[EmployeeID],tbl_ManagerSurvey[[#This Row],[EmployeeID]])</f>
        <v>1</v>
      </c>
    </row>
    <row r="3614" spans="1:4" x14ac:dyDescent="0.25">
      <c r="A3614">
        <v>3613</v>
      </c>
      <c r="B3614">
        <v>3</v>
      </c>
      <c r="C3614">
        <v>3</v>
      </c>
      <c r="D3614">
        <f>COUNTIF(tbl_ManagerSurvey[EmployeeID],tbl_ManagerSurvey[[#This Row],[EmployeeID]])</f>
        <v>1</v>
      </c>
    </row>
    <row r="3615" spans="1:4" x14ac:dyDescent="0.25">
      <c r="A3615">
        <v>3614</v>
      </c>
      <c r="B3615">
        <v>3</v>
      </c>
      <c r="C3615">
        <v>3</v>
      </c>
      <c r="D3615">
        <f>COUNTIF(tbl_ManagerSurvey[EmployeeID],tbl_ManagerSurvey[[#This Row],[EmployeeID]])</f>
        <v>1</v>
      </c>
    </row>
    <row r="3616" spans="1:4" x14ac:dyDescent="0.25">
      <c r="A3616">
        <v>3615</v>
      </c>
      <c r="B3616">
        <v>3</v>
      </c>
      <c r="C3616">
        <v>3</v>
      </c>
      <c r="D3616">
        <f>COUNTIF(tbl_ManagerSurvey[EmployeeID],tbl_ManagerSurvey[[#This Row],[EmployeeID]])</f>
        <v>1</v>
      </c>
    </row>
    <row r="3617" spans="1:4" x14ac:dyDescent="0.25">
      <c r="A3617">
        <v>3616</v>
      </c>
      <c r="B3617">
        <v>3</v>
      </c>
      <c r="C3617">
        <v>3</v>
      </c>
      <c r="D3617">
        <f>COUNTIF(tbl_ManagerSurvey[EmployeeID],tbl_ManagerSurvey[[#This Row],[EmployeeID]])</f>
        <v>1</v>
      </c>
    </row>
    <row r="3618" spans="1:4" x14ac:dyDescent="0.25">
      <c r="A3618">
        <v>3617</v>
      </c>
      <c r="B3618">
        <v>3</v>
      </c>
      <c r="C3618">
        <v>4</v>
      </c>
      <c r="D3618">
        <f>COUNTIF(tbl_ManagerSurvey[EmployeeID],tbl_ManagerSurvey[[#This Row],[EmployeeID]])</f>
        <v>1</v>
      </c>
    </row>
    <row r="3619" spans="1:4" x14ac:dyDescent="0.25">
      <c r="A3619">
        <v>3618</v>
      </c>
      <c r="B3619">
        <v>3</v>
      </c>
      <c r="C3619">
        <v>3</v>
      </c>
      <c r="D3619">
        <f>COUNTIF(tbl_ManagerSurvey[EmployeeID],tbl_ManagerSurvey[[#This Row],[EmployeeID]])</f>
        <v>1</v>
      </c>
    </row>
    <row r="3620" spans="1:4" x14ac:dyDescent="0.25">
      <c r="A3620">
        <v>3619</v>
      </c>
      <c r="B3620">
        <v>3</v>
      </c>
      <c r="C3620">
        <v>3</v>
      </c>
      <c r="D3620">
        <f>COUNTIF(tbl_ManagerSurvey[EmployeeID],tbl_ManagerSurvey[[#This Row],[EmployeeID]])</f>
        <v>1</v>
      </c>
    </row>
    <row r="3621" spans="1:4" x14ac:dyDescent="0.25">
      <c r="A3621">
        <v>3620</v>
      </c>
      <c r="B3621">
        <v>3</v>
      </c>
      <c r="C3621">
        <v>3</v>
      </c>
      <c r="D3621">
        <f>COUNTIF(tbl_ManagerSurvey[EmployeeID],tbl_ManagerSurvey[[#This Row],[EmployeeID]])</f>
        <v>1</v>
      </c>
    </row>
    <row r="3622" spans="1:4" x14ac:dyDescent="0.25">
      <c r="A3622">
        <v>3621</v>
      </c>
      <c r="B3622">
        <v>1</v>
      </c>
      <c r="C3622">
        <v>3</v>
      </c>
      <c r="D3622">
        <f>COUNTIF(tbl_ManagerSurvey[EmployeeID],tbl_ManagerSurvey[[#This Row],[EmployeeID]])</f>
        <v>1</v>
      </c>
    </row>
    <row r="3623" spans="1:4" x14ac:dyDescent="0.25">
      <c r="A3623">
        <v>3622</v>
      </c>
      <c r="B3623">
        <v>3</v>
      </c>
      <c r="C3623">
        <v>3</v>
      </c>
      <c r="D3623">
        <f>COUNTIF(tbl_ManagerSurvey[EmployeeID],tbl_ManagerSurvey[[#This Row],[EmployeeID]])</f>
        <v>1</v>
      </c>
    </row>
    <row r="3624" spans="1:4" x14ac:dyDescent="0.25">
      <c r="A3624">
        <v>3623</v>
      </c>
      <c r="B3624">
        <v>2</v>
      </c>
      <c r="C3624">
        <v>4</v>
      </c>
      <c r="D3624">
        <f>COUNTIF(tbl_ManagerSurvey[EmployeeID],tbl_ManagerSurvey[[#This Row],[EmployeeID]])</f>
        <v>1</v>
      </c>
    </row>
    <row r="3625" spans="1:4" x14ac:dyDescent="0.25">
      <c r="A3625">
        <v>3624</v>
      </c>
      <c r="B3625">
        <v>4</v>
      </c>
      <c r="C3625">
        <v>3</v>
      </c>
      <c r="D3625">
        <f>COUNTIF(tbl_ManagerSurvey[EmployeeID],tbl_ManagerSurvey[[#This Row],[EmployeeID]])</f>
        <v>1</v>
      </c>
    </row>
    <row r="3626" spans="1:4" x14ac:dyDescent="0.25">
      <c r="A3626">
        <v>3625</v>
      </c>
      <c r="B3626">
        <v>2</v>
      </c>
      <c r="C3626">
        <v>3</v>
      </c>
      <c r="D3626">
        <f>COUNTIF(tbl_ManagerSurvey[EmployeeID],tbl_ManagerSurvey[[#This Row],[EmployeeID]])</f>
        <v>1</v>
      </c>
    </row>
    <row r="3627" spans="1:4" x14ac:dyDescent="0.25">
      <c r="A3627">
        <v>3626</v>
      </c>
      <c r="B3627">
        <v>2</v>
      </c>
      <c r="C3627">
        <v>3</v>
      </c>
      <c r="D3627">
        <f>COUNTIF(tbl_ManagerSurvey[EmployeeID],tbl_ManagerSurvey[[#This Row],[EmployeeID]])</f>
        <v>1</v>
      </c>
    </row>
    <row r="3628" spans="1:4" x14ac:dyDescent="0.25">
      <c r="A3628">
        <v>3627</v>
      </c>
      <c r="B3628">
        <v>2</v>
      </c>
      <c r="C3628">
        <v>3</v>
      </c>
      <c r="D3628">
        <f>COUNTIF(tbl_ManagerSurvey[EmployeeID],tbl_ManagerSurvey[[#This Row],[EmployeeID]])</f>
        <v>1</v>
      </c>
    </row>
    <row r="3629" spans="1:4" x14ac:dyDescent="0.25">
      <c r="A3629">
        <v>3628</v>
      </c>
      <c r="B3629">
        <v>2</v>
      </c>
      <c r="C3629">
        <v>4</v>
      </c>
      <c r="D3629">
        <f>COUNTIF(tbl_ManagerSurvey[EmployeeID],tbl_ManagerSurvey[[#This Row],[EmployeeID]])</f>
        <v>1</v>
      </c>
    </row>
    <row r="3630" spans="1:4" x14ac:dyDescent="0.25">
      <c r="A3630">
        <v>3629</v>
      </c>
      <c r="B3630">
        <v>2</v>
      </c>
      <c r="C3630">
        <v>3</v>
      </c>
      <c r="D3630">
        <f>COUNTIF(tbl_ManagerSurvey[EmployeeID],tbl_ManagerSurvey[[#This Row],[EmployeeID]])</f>
        <v>1</v>
      </c>
    </row>
    <row r="3631" spans="1:4" x14ac:dyDescent="0.25">
      <c r="A3631">
        <v>3630</v>
      </c>
      <c r="B3631">
        <v>3</v>
      </c>
      <c r="C3631">
        <v>3</v>
      </c>
      <c r="D3631">
        <f>COUNTIF(tbl_ManagerSurvey[EmployeeID],tbl_ManagerSurvey[[#This Row],[EmployeeID]])</f>
        <v>1</v>
      </c>
    </row>
    <row r="3632" spans="1:4" x14ac:dyDescent="0.25">
      <c r="A3632">
        <v>3631</v>
      </c>
      <c r="B3632">
        <v>2</v>
      </c>
      <c r="C3632">
        <v>3</v>
      </c>
      <c r="D3632">
        <f>COUNTIF(tbl_ManagerSurvey[EmployeeID],tbl_ManagerSurvey[[#This Row],[EmployeeID]])</f>
        <v>1</v>
      </c>
    </row>
    <row r="3633" spans="1:4" x14ac:dyDescent="0.25">
      <c r="A3633">
        <v>3632</v>
      </c>
      <c r="B3633">
        <v>3</v>
      </c>
      <c r="C3633">
        <v>3</v>
      </c>
      <c r="D3633">
        <f>COUNTIF(tbl_ManagerSurvey[EmployeeID],tbl_ManagerSurvey[[#This Row],[EmployeeID]])</f>
        <v>1</v>
      </c>
    </row>
    <row r="3634" spans="1:4" x14ac:dyDescent="0.25">
      <c r="A3634">
        <v>3633</v>
      </c>
      <c r="B3634">
        <v>2</v>
      </c>
      <c r="C3634">
        <v>3</v>
      </c>
      <c r="D3634">
        <f>COUNTIF(tbl_ManagerSurvey[EmployeeID],tbl_ManagerSurvey[[#This Row],[EmployeeID]])</f>
        <v>1</v>
      </c>
    </row>
    <row r="3635" spans="1:4" x14ac:dyDescent="0.25">
      <c r="A3635">
        <v>3634</v>
      </c>
      <c r="B3635">
        <v>3</v>
      </c>
      <c r="C3635">
        <v>3</v>
      </c>
      <c r="D3635">
        <f>COUNTIF(tbl_ManagerSurvey[EmployeeID],tbl_ManagerSurvey[[#This Row],[EmployeeID]])</f>
        <v>1</v>
      </c>
    </row>
    <row r="3636" spans="1:4" x14ac:dyDescent="0.25">
      <c r="A3636">
        <v>3635</v>
      </c>
      <c r="B3636">
        <v>3</v>
      </c>
      <c r="C3636">
        <v>3</v>
      </c>
      <c r="D3636">
        <f>COUNTIF(tbl_ManagerSurvey[EmployeeID],tbl_ManagerSurvey[[#This Row],[EmployeeID]])</f>
        <v>1</v>
      </c>
    </row>
    <row r="3637" spans="1:4" x14ac:dyDescent="0.25">
      <c r="A3637">
        <v>3636</v>
      </c>
      <c r="B3637">
        <v>3</v>
      </c>
      <c r="C3637">
        <v>3</v>
      </c>
      <c r="D3637">
        <f>COUNTIF(tbl_ManagerSurvey[EmployeeID],tbl_ManagerSurvey[[#This Row],[EmployeeID]])</f>
        <v>1</v>
      </c>
    </row>
    <row r="3638" spans="1:4" x14ac:dyDescent="0.25">
      <c r="A3638">
        <v>3637</v>
      </c>
      <c r="B3638">
        <v>2</v>
      </c>
      <c r="C3638">
        <v>3</v>
      </c>
      <c r="D3638">
        <f>COUNTIF(tbl_ManagerSurvey[EmployeeID],tbl_ManagerSurvey[[#This Row],[EmployeeID]])</f>
        <v>1</v>
      </c>
    </row>
    <row r="3639" spans="1:4" x14ac:dyDescent="0.25">
      <c r="A3639">
        <v>3638</v>
      </c>
      <c r="B3639">
        <v>3</v>
      </c>
      <c r="C3639">
        <v>3</v>
      </c>
      <c r="D3639">
        <f>COUNTIF(tbl_ManagerSurvey[EmployeeID],tbl_ManagerSurvey[[#This Row],[EmployeeID]])</f>
        <v>1</v>
      </c>
    </row>
    <row r="3640" spans="1:4" x14ac:dyDescent="0.25">
      <c r="A3640">
        <v>3639</v>
      </c>
      <c r="B3640">
        <v>3</v>
      </c>
      <c r="C3640">
        <v>3</v>
      </c>
      <c r="D3640">
        <f>COUNTIF(tbl_ManagerSurvey[EmployeeID],tbl_ManagerSurvey[[#This Row],[EmployeeID]])</f>
        <v>1</v>
      </c>
    </row>
    <row r="3641" spans="1:4" x14ac:dyDescent="0.25">
      <c r="A3641">
        <v>3640</v>
      </c>
      <c r="B3641">
        <v>3</v>
      </c>
      <c r="C3641">
        <v>3</v>
      </c>
      <c r="D3641">
        <f>COUNTIF(tbl_ManagerSurvey[EmployeeID],tbl_ManagerSurvey[[#This Row],[EmployeeID]])</f>
        <v>1</v>
      </c>
    </row>
    <row r="3642" spans="1:4" x14ac:dyDescent="0.25">
      <c r="A3642">
        <v>3641</v>
      </c>
      <c r="B3642">
        <v>3</v>
      </c>
      <c r="C3642">
        <v>4</v>
      </c>
      <c r="D3642">
        <f>COUNTIF(tbl_ManagerSurvey[EmployeeID],tbl_ManagerSurvey[[#This Row],[EmployeeID]])</f>
        <v>1</v>
      </c>
    </row>
    <row r="3643" spans="1:4" x14ac:dyDescent="0.25">
      <c r="A3643">
        <v>3642</v>
      </c>
      <c r="B3643">
        <v>2</v>
      </c>
      <c r="C3643">
        <v>3</v>
      </c>
      <c r="D3643">
        <f>COUNTIF(tbl_ManagerSurvey[EmployeeID],tbl_ManagerSurvey[[#This Row],[EmployeeID]])</f>
        <v>1</v>
      </c>
    </row>
    <row r="3644" spans="1:4" x14ac:dyDescent="0.25">
      <c r="A3644">
        <v>3643</v>
      </c>
      <c r="B3644">
        <v>2</v>
      </c>
      <c r="C3644">
        <v>3</v>
      </c>
      <c r="D3644">
        <f>COUNTIF(tbl_ManagerSurvey[EmployeeID],tbl_ManagerSurvey[[#This Row],[EmployeeID]])</f>
        <v>1</v>
      </c>
    </row>
    <row r="3645" spans="1:4" x14ac:dyDescent="0.25">
      <c r="A3645">
        <v>3644</v>
      </c>
      <c r="B3645">
        <v>2</v>
      </c>
      <c r="C3645">
        <v>3</v>
      </c>
      <c r="D3645">
        <f>COUNTIF(tbl_ManagerSurvey[EmployeeID],tbl_ManagerSurvey[[#This Row],[EmployeeID]])</f>
        <v>1</v>
      </c>
    </row>
    <row r="3646" spans="1:4" x14ac:dyDescent="0.25">
      <c r="A3646">
        <v>3645</v>
      </c>
      <c r="B3646">
        <v>3</v>
      </c>
      <c r="C3646">
        <v>3</v>
      </c>
      <c r="D3646">
        <f>COUNTIF(tbl_ManagerSurvey[EmployeeID],tbl_ManagerSurvey[[#This Row],[EmployeeID]])</f>
        <v>1</v>
      </c>
    </row>
    <row r="3647" spans="1:4" x14ac:dyDescent="0.25">
      <c r="A3647">
        <v>3646</v>
      </c>
      <c r="B3647">
        <v>2</v>
      </c>
      <c r="C3647">
        <v>3</v>
      </c>
      <c r="D3647">
        <f>COUNTIF(tbl_ManagerSurvey[EmployeeID],tbl_ManagerSurvey[[#This Row],[EmployeeID]])</f>
        <v>1</v>
      </c>
    </row>
    <row r="3648" spans="1:4" x14ac:dyDescent="0.25">
      <c r="A3648">
        <v>3647</v>
      </c>
      <c r="B3648">
        <v>4</v>
      </c>
      <c r="C3648">
        <v>3</v>
      </c>
      <c r="D3648">
        <f>COUNTIF(tbl_ManagerSurvey[EmployeeID],tbl_ManagerSurvey[[#This Row],[EmployeeID]])</f>
        <v>1</v>
      </c>
    </row>
    <row r="3649" spans="1:4" x14ac:dyDescent="0.25">
      <c r="A3649">
        <v>3648</v>
      </c>
      <c r="B3649">
        <v>3</v>
      </c>
      <c r="C3649">
        <v>3</v>
      </c>
      <c r="D3649">
        <f>COUNTIF(tbl_ManagerSurvey[EmployeeID],tbl_ManagerSurvey[[#This Row],[EmployeeID]])</f>
        <v>1</v>
      </c>
    </row>
    <row r="3650" spans="1:4" x14ac:dyDescent="0.25">
      <c r="A3650">
        <v>3649</v>
      </c>
      <c r="B3650">
        <v>4</v>
      </c>
      <c r="C3650">
        <v>3</v>
      </c>
      <c r="D3650">
        <f>COUNTIF(tbl_ManagerSurvey[EmployeeID],tbl_ManagerSurvey[[#This Row],[EmployeeID]])</f>
        <v>1</v>
      </c>
    </row>
    <row r="3651" spans="1:4" x14ac:dyDescent="0.25">
      <c r="A3651">
        <v>3650</v>
      </c>
      <c r="B3651">
        <v>1</v>
      </c>
      <c r="C3651">
        <v>4</v>
      </c>
      <c r="D3651">
        <f>COUNTIF(tbl_ManagerSurvey[EmployeeID],tbl_ManagerSurvey[[#This Row],[EmployeeID]])</f>
        <v>1</v>
      </c>
    </row>
    <row r="3652" spans="1:4" x14ac:dyDescent="0.25">
      <c r="A3652">
        <v>3651</v>
      </c>
      <c r="B3652">
        <v>3</v>
      </c>
      <c r="C3652">
        <v>3</v>
      </c>
      <c r="D3652">
        <f>COUNTIF(tbl_ManagerSurvey[EmployeeID],tbl_ManagerSurvey[[#This Row],[EmployeeID]])</f>
        <v>1</v>
      </c>
    </row>
    <row r="3653" spans="1:4" x14ac:dyDescent="0.25">
      <c r="A3653">
        <v>3652</v>
      </c>
      <c r="B3653">
        <v>2</v>
      </c>
      <c r="C3653">
        <v>4</v>
      </c>
      <c r="D3653">
        <f>COUNTIF(tbl_ManagerSurvey[EmployeeID],tbl_ManagerSurvey[[#This Row],[EmployeeID]])</f>
        <v>1</v>
      </c>
    </row>
    <row r="3654" spans="1:4" x14ac:dyDescent="0.25">
      <c r="A3654">
        <v>3653</v>
      </c>
      <c r="B3654">
        <v>3</v>
      </c>
      <c r="C3654">
        <v>3</v>
      </c>
      <c r="D3654">
        <f>COUNTIF(tbl_ManagerSurvey[EmployeeID],tbl_ManagerSurvey[[#This Row],[EmployeeID]])</f>
        <v>1</v>
      </c>
    </row>
    <row r="3655" spans="1:4" x14ac:dyDescent="0.25">
      <c r="A3655">
        <v>3654</v>
      </c>
      <c r="B3655">
        <v>3</v>
      </c>
      <c r="C3655">
        <v>3</v>
      </c>
      <c r="D3655">
        <f>COUNTIF(tbl_ManagerSurvey[EmployeeID],tbl_ManagerSurvey[[#This Row],[EmployeeID]])</f>
        <v>1</v>
      </c>
    </row>
    <row r="3656" spans="1:4" x14ac:dyDescent="0.25">
      <c r="A3656">
        <v>3655</v>
      </c>
      <c r="B3656">
        <v>3</v>
      </c>
      <c r="C3656">
        <v>4</v>
      </c>
      <c r="D3656">
        <f>COUNTIF(tbl_ManagerSurvey[EmployeeID],tbl_ManagerSurvey[[#This Row],[EmployeeID]])</f>
        <v>1</v>
      </c>
    </row>
    <row r="3657" spans="1:4" x14ac:dyDescent="0.25">
      <c r="A3657">
        <v>3656</v>
      </c>
      <c r="B3657">
        <v>2</v>
      </c>
      <c r="C3657">
        <v>3</v>
      </c>
      <c r="D3657">
        <f>COUNTIF(tbl_ManagerSurvey[EmployeeID],tbl_ManagerSurvey[[#This Row],[EmployeeID]])</f>
        <v>1</v>
      </c>
    </row>
    <row r="3658" spans="1:4" x14ac:dyDescent="0.25">
      <c r="A3658">
        <v>3657</v>
      </c>
      <c r="B3658">
        <v>4</v>
      </c>
      <c r="C3658">
        <v>3</v>
      </c>
      <c r="D3658">
        <f>COUNTIF(tbl_ManagerSurvey[EmployeeID],tbl_ManagerSurvey[[#This Row],[EmployeeID]])</f>
        <v>1</v>
      </c>
    </row>
    <row r="3659" spans="1:4" x14ac:dyDescent="0.25">
      <c r="A3659">
        <v>3658</v>
      </c>
      <c r="B3659">
        <v>4</v>
      </c>
      <c r="C3659">
        <v>3</v>
      </c>
      <c r="D3659">
        <f>COUNTIF(tbl_ManagerSurvey[EmployeeID],tbl_ManagerSurvey[[#This Row],[EmployeeID]])</f>
        <v>1</v>
      </c>
    </row>
    <row r="3660" spans="1:4" x14ac:dyDescent="0.25">
      <c r="A3660">
        <v>3659</v>
      </c>
      <c r="B3660">
        <v>3</v>
      </c>
      <c r="C3660">
        <v>3</v>
      </c>
      <c r="D3660">
        <f>COUNTIF(tbl_ManagerSurvey[EmployeeID],tbl_ManagerSurvey[[#This Row],[EmployeeID]])</f>
        <v>1</v>
      </c>
    </row>
    <row r="3661" spans="1:4" x14ac:dyDescent="0.25">
      <c r="A3661">
        <v>3660</v>
      </c>
      <c r="B3661">
        <v>3</v>
      </c>
      <c r="C3661">
        <v>3</v>
      </c>
      <c r="D3661">
        <f>COUNTIF(tbl_ManagerSurvey[EmployeeID],tbl_ManagerSurvey[[#This Row],[EmployeeID]])</f>
        <v>1</v>
      </c>
    </row>
    <row r="3662" spans="1:4" x14ac:dyDescent="0.25">
      <c r="A3662">
        <v>3661</v>
      </c>
      <c r="B3662">
        <v>2</v>
      </c>
      <c r="C3662">
        <v>3</v>
      </c>
      <c r="D3662">
        <f>COUNTIF(tbl_ManagerSurvey[EmployeeID],tbl_ManagerSurvey[[#This Row],[EmployeeID]])</f>
        <v>1</v>
      </c>
    </row>
    <row r="3663" spans="1:4" x14ac:dyDescent="0.25">
      <c r="A3663">
        <v>3662</v>
      </c>
      <c r="B3663">
        <v>4</v>
      </c>
      <c r="C3663">
        <v>3</v>
      </c>
      <c r="D3663">
        <f>COUNTIF(tbl_ManagerSurvey[EmployeeID],tbl_ManagerSurvey[[#This Row],[EmployeeID]])</f>
        <v>1</v>
      </c>
    </row>
    <row r="3664" spans="1:4" x14ac:dyDescent="0.25">
      <c r="A3664">
        <v>3663</v>
      </c>
      <c r="B3664">
        <v>1</v>
      </c>
      <c r="C3664">
        <v>3</v>
      </c>
      <c r="D3664">
        <f>COUNTIF(tbl_ManagerSurvey[EmployeeID],tbl_ManagerSurvey[[#This Row],[EmployeeID]])</f>
        <v>1</v>
      </c>
    </row>
    <row r="3665" spans="1:4" x14ac:dyDescent="0.25">
      <c r="A3665">
        <v>3664</v>
      </c>
      <c r="B3665">
        <v>3</v>
      </c>
      <c r="C3665">
        <v>3</v>
      </c>
      <c r="D3665">
        <f>COUNTIF(tbl_ManagerSurvey[EmployeeID],tbl_ManagerSurvey[[#This Row],[EmployeeID]])</f>
        <v>1</v>
      </c>
    </row>
    <row r="3666" spans="1:4" x14ac:dyDescent="0.25">
      <c r="A3666">
        <v>3665</v>
      </c>
      <c r="B3666">
        <v>2</v>
      </c>
      <c r="C3666">
        <v>3</v>
      </c>
      <c r="D3666">
        <f>COUNTIF(tbl_ManagerSurvey[EmployeeID],tbl_ManagerSurvey[[#This Row],[EmployeeID]])</f>
        <v>1</v>
      </c>
    </row>
    <row r="3667" spans="1:4" x14ac:dyDescent="0.25">
      <c r="A3667">
        <v>3666</v>
      </c>
      <c r="B3667">
        <v>3</v>
      </c>
      <c r="C3667">
        <v>4</v>
      </c>
      <c r="D3667">
        <f>COUNTIF(tbl_ManagerSurvey[EmployeeID],tbl_ManagerSurvey[[#This Row],[EmployeeID]])</f>
        <v>1</v>
      </c>
    </row>
    <row r="3668" spans="1:4" x14ac:dyDescent="0.25">
      <c r="A3668">
        <v>3667</v>
      </c>
      <c r="B3668">
        <v>3</v>
      </c>
      <c r="C3668">
        <v>3</v>
      </c>
      <c r="D3668">
        <f>COUNTIF(tbl_ManagerSurvey[EmployeeID],tbl_ManagerSurvey[[#This Row],[EmployeeID]])</f>
        <v>1</v>
      </c>
    </row>
    <row r="3669" spans="1:4" x14ac:dyDescent="0.25">
      <c r="A3669">
        <v>3668</v>
      </c>
      <c r="B3669">
        <v>2</v>
      </c>
      <c r="C3669">
        <v>3</v>
      </c>
      <c r="D3669">
        <f>COUNTIF(tbl_ManagerSurvey[EmployeeID],tbl_ManagerSurvey[[#This Row],[EmployeeID]])</f>
        <v>1</v>
      </c>
    </row>
    <row r="3670" spans="1:4" x14ac:dyDescent="0.25">
      <c r="A3670">
        <v>3669</v>
      </c>
      <c r="B3670">
        <v>3</v>
      </c>
      <c r="C3670">
        <v>3</v>
      </c>
      <c r="D3670">
        <f>COUNTIF(tbl_ManagerSurvey[EmployeeID],tbl_ManagerSurvey[[#This Row],[EmployeeID]])</f>
        <v>1</v>
      </c>
    </row>
    <row r="3671" spans="1:4" x14ac:dyDescent="0.25">
      <c r="A3671">
        <v>3670</v>
      </c>
      <c r="B3671">
        <v>2</v>
      </c>
      <c r="C3671">
        <v>3</v>
      </c>
      <c r="D3671">
        <f>COUNTIF(tbl_ManagerSurvey[EmployeeID],tbl_ManagerSurvey[[#This Row],[EmployeeID]])</f>
        <v>1</v>
      </c>
    </row>
    <row r="3672" spans="1:4" x14ac:dyDescent="0.25">
      <c r="A3672">
        <v>3671</v>
      </c>
      <c r="B3672">
        <v>3</v>
      </c>
      <c r="C3672">
        <v>3</v>
      </c>
      <c r="D3672">
        <f>COUNTIF(tbl_ManagerSurvey[EmployeeID],tbl_ManagerSurvey[[#This Row],[EmployeeID]])</f>
        <v>1</v>
      </c>
    </row>
    <row r="3673" spans="1:4" x14ac:dyDescent="0.25">
      <c r="A3673">
        <v>3672</v>
      </c>
      <c r="B3673">
        <v>4</v>
      </c>
      <c r="C3673">
        <v>3</v>
      </c>
      <c r="D3673">
        <f>COUNTIF(tbl_ManagerSurvey[EmployeeID],tbl_ManagerSurvey[[#This Row],[EmployeeID]])</f>
        <v>1</v>
      </c>
    </row>
    <row r="3674" spans="1:4" x14ac:dyDescent="0.25">
      <c r="A3674">
        <v>3673</v>
      </c>
      <c r="B3674">
        <v>3</v>
      </c>
      <c r="C3674">
        <v>3</v>
      </c>
      <c r="D3674">
        <f>COUNTIF(tbl_ManagerSurvey[EmployeeID],tbl_ManagerSurvey[[#This Row],[EmployeeID]])</f>
        <v>1</v>
      </c>
    </row>
    <row r="3675" spans="1:4" x14ac:dyDescent="0.25">
      <c r="A3675">
        <v>3674</v>
      </c>
      <c r="B3675">
        <v>3</v>
      </c>
      <c r="C3675">
        <v>3</v>
      </c>
      <c r="D3675">
        <f>COUNTIF(tbl_ManagerSurvey[EmployeeID],tbl_ManagerSurvey[[#This Row],[EmployeeID]])</f>
        <v>1</v>
      </c>
    </row>
    <row r="3676" spans="1:4" x14ac:dyDescent="0.25">
      <c r="A3676">
        <v>3675</v>
      </c>
      <c r="B3676">
        <v>3</v>
      </c>
      <c r="C3676">
        <v>3</v>
      </c>
      <c r="D3676">
        <f>COUNTIF(tbl_ManagerSurvey[EmployeeID],tbl_ManagerSurvey[[#This Row],[EmployeeID]])</f>
        <v>1</v>
      </c>
    </row>
    <row r="3677" spans="1:4" x14ac:dyDescent="0.25">
      <c r="A3677">
        <v>3676</v>
      </c>
      <c r="B3677">
        <v>2</v>
      </c>
      <c r="C3677">
        <v>3</v>
      </c>
      <c r="D3677">
        <f>COUNTIF(tbl_ManagerSurvey[EmployeeID],tbl_ManagerSurvey[[#This Row],[EmployeeID]])</f>
        <v>1</v>
      </c>
    </row>
    <row r="3678" spans="1:4" x14ac:dyDescent="0.25">
      <c r="A3678">
        <v>3677</v>
      </c>
      <c r="B3678">
        <v>3</v>
      </c>
      <c r="C3678">
        <v>3</v>
      </c>
      <c r="D3678">
        <f>COUNTIF(tbl_ManagerSurvey[EmployeeID],tbl_ManagerSurvey[[#This Row],[EmployeeID]])</f>
        <v>1</v>
      </c>
    </row>
    <row r="3679" spans="1:4" x14ac:dyDescent="0.25">
      <c r="A3679">
        <v>3678</v>
      </c>
      <c r="B3679">
        <v>3</v>
      </c>
      <c r="C3679">
        <v>3</v>
      </c>
      <c r="D3679">
        <f>COUNTIF(tbl_ManagerSurvey[EmployeeID],tbl_ManagerSurvey[[#This Row],[EmployeeID]])</f>
        <v>1</v>
      </c>
    </row>
    <row r="3680" spans="1:4" x14ac:dyDescent="0.25">
      <c r="A3680">
        <v>3679</v>
      </c>
      <c r="B3680">
        <v>3</v>
      </c>
      <c r="C3680">
        <v>3</v>
      </c>
      <c r="D3680">
        <f>COUNTIF(tbl_ManagerSurvey[EmployeeID],tbl_ManagerSurvey[[#This Row],[EmployeeID]])</f>
        <v>1</v>
      </c>
    </row>
    <row r="3681" spans="1:4" x14ac:dyDescent="0.25">
      <c r="A3681">
        <v>3680</v>
      </c>
      <c r="B3681">
        <v>4</v>
      </c>
      <c r="C3681">
        <v>3</v>
      </c>
      <c r="D3681">
        <f>COUNTIF(tbl_ManagerSurvey[EmployeeID],tbl_ManagerSurvey[[#This Row],[EmployeeID]])</f>
        <v>1</v>
      </c>
    </row>
    <row r="3682" spans="1:4" x14ac:dyDescent="0.25">
      <c r="A3682">
        <v>3681</v>
      </c>
      <c r="B3682">
        <v>3</v>
      </c>
      <c r="C3682">
        <v>4</v>
      </c>
      <c r="D3682">
        <f>COUNTIF(tbl_ManagerSurvey[EmployeeID],tbl_ManagerSurvey[[#This Row],[EmployeeID]])</f>
        <v>1</v>
      </c>
    </row>
    <row r="3683" spans="1:4" x14ac:dyDescent="0.25">
      <c r="A3683">
        <v>3682</v>
      </c>
      <c r="B3683">
        <v>3</v>
      </c>
      <c r="C3683">
        <v>3</v>
      </c>
      <c r="D3683">
        <f>COUNTIF(tbl_ManagerSurvey[EmployeeID],tbl_ManagerSurvey[[#This Row],[EmployeeID]])</f>
        <v>1</v>
      </c>
    </row>
    <row r="3684" spans="1:4" x14ac:dyDescent="0.25">
      <c r="A3684">
        <v>3683</v>
      </c>
      <c r="B3684">
        <v>3</v>
      </c>
      <c r="C3684">
        <v>3</v>
      </c>
      <c r="D3684">
        <f>COUNTIF(tbl_ManagerSurvey[EmployeeID],tbl_ManagerSurvey[[#This Row],[EmployeeID]])</f>
        <v>1</v>
      </c>
    </row>
    <row r="3685" spans="1:4" x14ac:dyDescent="0.25">
      <c r="A3685">
        <v>3684</v>
      </c>
      <c r="B3685">
        <v>3</v>
      </c>
      <c r="C3685">
        <v>3</v>
      </c>
      <c r="D3685">
        <f>COUNTIF(tbl_ManagerSurvey[EmployeeID],tbl_ManagerSurvey[[#This Row],[EmployeeID]])</f>
        <v>1</v>
      </c>
    </row>
    <row r="3686" spans="1:4" x14ac:dyDescent="0.25">
      <c r="A3686">
        <v>3685</v>
      </c>
      <c r="B3686">
        <v>3</v>
      </c>
      <c r="C3686">
        <v>3</v>
      </c>
      <c r="D3686">
        <f>COUNTIF(tbl_ManagerSurvey[EmployeeID],tbl_ManagerSurvey[[#This Row],[EmployeeID]])</f>
        <v>1</v>
      </c>
    </row>
    <row r="3687" spans="1:4" x14ac:dyDescent="0.25">
      <c r="A3687">
        <v>3686</v>
      </c>
      <c r="B3687">
        <v>1</v>
      </c>
      <c r="C3687">
        <v>3</v>
      </c>
      <c r="D3687">
        <f>COUNTIF(tbl_ManagerSurvey[EmployeeID],tbl_ManagerSurvey[[#This Row],[EmployeeID]])</f>
        <v>1</v>
      </c>
    </row>
    <row r="3688" spans="1:4" x14ac:dyDescent="0.25">
      <c r="A3688">
        <v>3687</v>
      </c>
      <c r="B3688">
        <v>2</v>
      </c>
      <c r="C3688">
        <v>4</v>
      </c>
      <c r="D3688">
        <f>COUNTIF(tbl_ManagerSurvey[EmployeeID],tbl_ManagerSurvey[[#This Row],[EmployeeID]])</f>
        <v>1</v>
      </c>
    </row>
    <row r="3689" spans="1:4" x14ac:dyDescent="0.25">
      <c r="A3689">
        <v>3688</v>
      </c>
      <c r="B3689">
        <v>2</v>
      </c>
      <c r="C3689">
        <v>3</v>
      </c>
      <c r="D3689">
        <f>COUNTIF(tbl_ManagerSurvey[EmployeeID],tbl_ManagerSurvey[[#This Row],[EmployeeID]])</f>
        <v>1</v>
      </c>
    </row>
    <row r="3690" spans="1:4" x14ac:dyDescent="0.25">
      <c r="A3690">
        <v>3689</v>
      </c>
      <c r="B3690">
        <v>3</v>
      </c>
      <c r="C3690">
        <v>3</v>
      </c>
      <c r="D3690">
        <f>COUNTIF(tbl_ManagerSurvey[EmployeeID],tbl_ManagerSurvey[[#This Row],[EmployeeID]])</f>
        <v>1</v>
      </c>
    </row>
    <row r="3691" spans="1:4" x14ac:dyDescent="0.25">
      <c r="A3691">
        <v>3690</v>
      </c>
      <c r="B3691">
        <v>3</v>
      </c>
      <c r="C3691">
        <v>3</v>
      </c>
      <c r="D3691">
        <f>COUNTIF(tbl_ManagerSurvey[EmployeeID],tbl_ManagerSurvey[[#This Row],[EmployeeID]])</f>
        <v>1</v>
      </c>
    </row>
    <row r="3692" spans="1:4" x14ac:dyDescent="0.25">
      <c r="A3692">
        <v>3691</v>
      </c>
      <c r="B3692">
        <v>2</v>
      </c>
      <c r="C3692">
        <v>3</v>
      </c>
      <c r="D3692">
        <f>COUNTIF(tbl_ManagerSurvey[EmployeeID],tbl_ManagerSurvey[[#This Row],[EmployeeID]])</f>
        <v>1</v>
      </c>
    </row>
    <row r="3693" spans="1:4" x14ac:dyDescent="0.25">
      <c r="A3693">
        <v>3692</v>
      </c>
      <c r="B3693">
        <v>3</v>
      </c>
      <c r="C3693">
        <v>3</v>
      </c>
      <c r="D3693">
        <f>COUNTIF(tbl_ManagerSurvey[EmployeeID],tbl_ManagerSurvey[[#This Row],[EmployeeID]])</f>
        <v>1</v>
      </c>
    </row>
    <row r="3694" spans="1:4" x14ac:dyDescent="0.25">
      <c r="A3694">
        <v>3693</v>
      </c>
      <c r="B3694">
        <v>3</v>
      </c>
      <c r="C3694">
        <v>3</v>
      </c>
      <c r="D3694">
        <f>COUNTIF(tbl_ManagerSurvey[EmployeeID],tbl_ManagerSurvey[[#This Row],[EmployeeID]])</f>
        <v>1</v>
      </c>
    </row>
    <row r="3695" spans="1:4" x14ac:dyDescent="0.25">
      <c r="A3695">
        <v>3694</v>
      </c>
      <c r="B3695">
        <v>3</v>
      </c>
      <c r="C3695">
        <v>3</v>
      </c>
      <c r="D3695">
        <f>COUNTIF(tbl_ManagerSurvey[EmployeeID],tbl_ManagerSurvey[[#This Row],[EmployeeID]])</f>
        <v>1</v>
      </c>
    </row>
    <row r="3696" spans="1:4" x14ac:dyDescent="0.25">
      <c r="A3696">
        <v>3695</v>
      </c>
      <c r="B3696">
        <v>3</v>
      </c>
      <c r="C3696">
        <v>3</v>
      </c>
      <c r="D3696">
        <f>COUNTIF(tbl_ManagerSurvey[EmployeeID],tbl_ManagerSurvey[[#This Row],[EmployeeID]])</f>
        <v>1</v>
      </c>
    </row>
    <row r="3697" spans="1:4" x14ac:dyDescent="0.25">
      <c r="A3697">
        <v>3696</v>
      </c>
      <c r="B3697">
        <v>3</v>
      </c>
      <c r="C3697">
        <v>3</v>
      </c>
      <c r="D3697">
        <f>COUNTIF(tbl_ManagerSurvey[EmployeeID],tbl_ManagerSurvey[[#This Row],[EmployeeID]])</f>
        <v>1</v>
      </c>
    </row>
    <row r="3698" spans="1:4" x14ac:dyDescent="0.25">
      <c r="A3698">
        <v>3697</v>
      </c>
      <c r="B3698">
        <v>3</v>
      </c>
      <c r="C3698">
        <v>3</v>
      </c>
      <c r="D3698">
        <f>COUNTIF(tbl_ManagerSurvey[EmployeeID],tbl_ManagerSurvey[[#This Row],[EmployeeID]])</f>
        <v>1</v>
      </c>
    </row>
    <row r="3699" spans="1:4" x14ac:dyDescent="0.25">
      <c r="A3699">
        <v>3698</v>
      </c>
      <c r="B3699">
        <v>4</v>
      </c>
      <c r="C3699">
        <v>3</v>
      </c>
      <c r="D3699">
        <f>COUNTIF(tbl_ManagerSurvey[EmployeeID],tbl_ManagerSurvey[[#This Row],[EmployeeID]])</f>
        <v>1</v>
      </c>
    </row>
    <row r="3700" spans="1:4" x14ac:dyDescent="0.25">
      <c r="A3700">
        <v>3699</v>
      </c>
      <c r="B3700">
        <v>1</v>
      </c>
      <c r="C3700">
        <v>3</v>
      </c>
      <c r="D3700">
        <f>COUNTIF(tbl_ManagerSurvey[EmployeeID],tbl_ManagerSurvey[[#This Row],[EmployeeID]])</f>
        <v>1</v>
      </c>
    </row>
    <row r="3701" spans="1:4" x14ac:dyDescent="0.25">
      <c r="A3701">
        <v>3700</v>
      </c>
      <c r="B3701">
        <v>3</v>
      </c>
      <c r="C3701">
        <v>3</v>
      </c>
      <c r="D3701">
        <f>COUNTIF(tbl_ManagerSurvey[EmployeeID],tbl_ManagerSurvey[[#This Row],[EmployeeID]])</f>
        <v>1</v>
      </c>
    </row>
    <row r="3702" spans="1:4" x14ac:dyDescent="0.25">
      <c r="A3702">
        <v>3701</v>
      </c>
      <c r="B3702">
        <v>2</v>
      </c>
      <c r="C3702">
        <v>3</v>
      </c>
      <c r="D3702">
        <f>COUNTIF(tbl_ManagerSurvey[EmployeeID],tbl_ManagerSurvey[[#This Row],[EmployeeID]])</f>
        <v>1</v>
      </c>
    </row>
    <row r="3703" spans="1:4" x14ac:dyDescent="0.25">
      <c r="A3703">
        <v>3702</v>
      </c>
      <c r="B3703">
        <v>3</v>
      </c>
      <c r="C3703">
        <v>3</v>
      </c>
      <c r="D3703">
        <f>COUNTIF(tbl_ManagerSurvey[EmployeeID],tbl_ManagerSurvey[[#This Row],[EmployeeID]])</f>
        <v>1</v>
      </c>
    </row>
    <row r="3704" spans="1:4" x14ac:dyDescent="0.25">
      <c r="A3704">
        <v>3703</v>
      </c>
      <c r="B3704">
        <v>3</v>
      </c>
      <c r="C3704">
        <v>3</v>
      </c>
      <c r="D3704">
        <f>COUNTIF(tbl_ManagerSurvey[EmployeeID],tbl_ManagerSurvey[[#This Row],[EmployeeID]])</f>
        <v>1</v>
      </c>
    </row>
    <row r="3705" spans="1:4" x14ac:dyDescent="0.25">
      <c r="A3705">
        <v>3704</v>
      </c>
      <c r="B3705">
        <v>2</v>
      </c>
      <c r="C3705">
        <v>3</v>
      </c>
      <c r="D3705">
        <f>COUNTIF(tbl_ManagerSurvey[EmployeeID],tbl_ManagerSurvey[[#This Row],[EmployeeID]])</f>
        <v>1</v>
      </c>
    </row>
    <row r="3706" spans="1:4" x14ac:dyDescent="0.25">
      <c r="A3706">
        <v>3705</v>
      </c>
      <c r="B3706">
        <v>3</v>
      </c>
      <c r="C3706">
        <v>4</v>
      </c>
      <c r="D3706">
        <f>COUNTIF(tbl_ManagerSurvey[EmployeeID],tbl_ManagerSurvey[[#This Row],[EmployeeID]])</f>
        <v>1</v>
      </c>
    </row>
    <row r="3707" spans="1:4" x14ac:dyDescent="0.25">
      <c r="A3707">
        <v>3706</v>
      </c>
      <c r="B3707">
        <v>3</v>
      </c>
      <c r="C3707">
        <v>3</v>
      </c>
      <c r="D3707">
        <f>COUNTIF(tbl_ManagerSurvey[EmployeeID],tbl_ManagerSurvey[[#This Row],[EmployeeID]])</f>
        <v>1</v>
      </c>
    </row>
    <row r="3708" spans="1:4" x14ac:dyDescent="0.25">
      <c r="A3708">
        <v>3707</v>
      </c>
      <c r="B3708">
        <v>3</v>
      </c>
      <c r="C3708">
        <v>3</v>
      </c>
      <c r="D3708">
        <f>COUNTIF(tbl_ManagerSurvey[EmployeeID],tbl_ManagerSurvey[[#This Row],[EmployeeID]])</f>
        <v>1</v>
      </c>
    </row>
    <row r="3709" spans="1:4" x14ac:dyDescent="0.25">
      <c r="A3709">
        <v>3708</v>
      </c>
      <c r="B3709">
        <v>3</v>
      </c>
      <c r="C3709">
        <v>3</v>
      </c>
      <c r="D3709">
        <f>COUNTIF(tbl_ManagerSurvey[EmployeeID],tbl_ManagerSurvey[[#This Row],[EmployeeID]])</f>
        <v>1</v>
      </c>
    </row>
    <row r="3710" spans="1:4" x14ac:dyDescent="0.25">
      <c r="A3710">
        <v>3709</v>
      </c>
      <c r="B3710">
        <v>3</v>
      </c>
      <c r="C3710">
        <v>3</v>
      </c>
      <c r="D3710">
        <f>COUNTIF(tbl_ManagerSurvey[EmployeeID],tbl_ManagerSurvey[[#This Row],[EmployeeID]])</f>
        <v>1</v>
      </c>
    </row>
    <row r="3711" spans="1:4" x14ac:dyDescent="0.25">
      <c r="A3711">
        <v>3710</v>
      </c>
      <c r="B3711">
        <v>3</v>
      </c>
      <c r="C3711">
        <v>3</v>
      </c>
      <c r="D3711">
        <f>COUNTIF(tbl_ManagerSurvey[EmployeeID],tbl_ManagerSurvey[[#This Row],[EmployeeID]])</f>
        <v>1</v>
      </c>
    </row>
    <row r="3712" spans="1:4" x14ac:dyDescent="0.25">
      <c r="A3712">
        <v>3711</v>
      </c>
      <c r="B3712">
        <v>3</v>
      </c>
      <c r="C3712">
        <v>3</v>
      </c>
      <c r="D3712">
        <f>COUNTIF(tbl_ManagerSurvey[EmployeeID],tbl_ManagerSurvey[[#This Row],[EmployeeID]])</f>
        <v>1</v>
      </c>
    </row>
    <row r="3713" spans="1:4" x14ac:dyDescent="0.25">
      <c r="A3713">
        <v>3712</v>
      </c>
      <c r="B3713">
        <v>2</v>
      </c>
      <c r="C3713">
        <v>3</v>
      </c>
      <c r="D3713">
        <f>COUNTIF(tbl_ManagerSurvey[EmployeeID],tbl_ManagerSurvey[[#This Row],[EmployeeID]])</f>
        <v>1</v>
      </c>
    </row>
    <row r="3714" spans="1:4" x14ac:dyDescent="0.25">
      <c r="A3714">
        <v>3713</v>
      </c>
      <c r="B3714">
        <v>3</v>
      </c>
      <c r="C3714">
        <v>3</v>
      </c>
      <c r="D3714">
        <f>COUNTIF(tbl_ManagerSurvey[EmployeeID],tbl_ManagerSurvey[[#This Row],[EmployeeID]])</f>
        <v>1</v>
      </c>
    </row>
    <row r="3715" spans="1:4" x14ac:dyDescent="0.25">
      <c r="A3715">
        <v>3714</v>
      </c>
      <c r="B3715">
        <v>3</v>
      </c>
      <c r="C3715">
        <v>3</v>
      </c>
      <c r="D3715">
        <f>COUNTIF(tbl_ManagerSurvey[EmployeeID],tbl_ManagerSurvey[[#This Row],[EmployeeID]])</f>
        <v>1</v>
      </c>
    </row>
    <row r="3716" spans="1:4" x14ac:dyDescent="0.25">
      <c r="A3716">
        <v>3715</v>
      </c>
      <c r="B3716">
        <v>2</v>
      </c>
      <c r="C3716">
        <v>3</v>
      </c>
      <c r="D3716">
        <f>COUNTIF(tbl_ManagerSurvey[EmployeeID],tbl_ManagerSurvey[[#This Row],[EmployeeID]])</f>
        <v>1</v>
      </c>
    </row>
    <row r="3717" spans="1:4" x14ac:dyDescent="0.25">
      <c r="A3717">
        <v>3716</v>
      </c>
      <c r="B3717">
        <v>3</v>
      </c>
      <c r="C3717">
        <v>3</v>
      </c>
      <c r="D3717">
        <f>COUNTIF(tbl_ManagerSurvey[EmployeeID],tbl_ManagerSurvey[[#This Row],[EmployeeID]])</f>
        <v>1</v>
      </c>
    </row>
    <row r="3718" spans="1:4" x14ac:dyDescent="0.25">
      <c r="A3718">
        <v>3717</v>
      </c>
      <c r="B3718">
        <v>3</v>
      </c>
      <c r="C3718">
        <v>3</v>
      </c>
      <c r="D3718">
        <f>COUNTIF(tbl_ManagerSurvey[EmployeeID],tbl_ManagerSurvey[[#This Row],[EmployeeID]])</f>
        <v>1</v>
      </c>
    </row>
    <row r="3719" spans="1:4" x14ac:dyDescent="0.25">
      <c r="A3719">
        <v>3718</v>
      </c>
      <c r="B3719">
        <v>3</v>
      </c>
      <c r="C3719">
        <v>3</v>
      </c>
      <c r="D3719">
        <f>COUNTIF(tbl_ManagerSurvey[EmployeeID],tbl_ManagerSurvey[[#This Row],[EmployeeID]])</f>
        <v>1</v>
      </c>
    </row>
    <row r="3720" spans="1:4" x14ac:dyDescent="0.25">
      <c r="A3720">
        <v>3719</v>
      </c>
      <c r="B3720">
        <v>3</v>
      </c>
      <c r="C3720">
        <v>4</v>
      </c>
      <c r="D3720">
        <f>COUNTIF(tbl_ManagerSurvey[EmployeeID],tbl_ManagerSurvey[[#This Row],[EmployeeID]])</f>
        <v>1</v>
      </c>
    </row>
    <row r="3721" spans="1:4" x14ac:dyDescent="0.25">
      <c r="A3721">
        <v>3720</v>
      </c>
      <c r="B3721">
        <v>3</v>
      </c>
      <c r="C3721">
        <v>3</v>
      </c>
      <c r="D3721">
        <f>COUNTIF(tbl_ManagerSurvey[EmployeeID],tbl_ManagerSurvey[[#This Row],[EmployeeID]])</f>
        <v>1</v>
      </c>
    </row>
    <row r="3722" spans="1:4" x14ac:dyDescent="0.25">
      <c r="A3722">
        <v>3721</v>
      </c>
      <c r="B3722">
        <v>3</v>
      </c>
      <c r="C3722">
        <v>3</v>
      </c>
      <c r="D3722">
        <f>COUNTIF(tbl_ManagerSurvey[EmployeeID],tbl_ManagerSurvey[[#This Row],[EmployeeID]])</f>
        <v>1</v>
      </c>
    </row>
    <row r="3723" spans="1:4" x14ac:dyDescent="0.25">
      <c r="A3723">
        <v>3722</v>
      </c>
      <c r="B3723">
        <v>3</v>
      </c>
      <c r="C3723">
        <v>3</v>
      </c>
      <c r="D3723">
        <f>COUNTIF(tbl_ManagerSurvey[EmployeeID],tbl_ManagerSurvey[[#This Row],[EmployeeID]])</f>
        <v>1</v>
      </c>
    </row>
    <row r="3724" spans="1:4" x14ac:dyDescent="0.25">
      <c r="A3724">
        <v>3723</v>
      </c>
      <c r="B3724">
        <v>2</v>
      </c>
      <c r="C3724">
        <v>3</v>
      </c>
      <c r="D3724">
        <f>COUNTIF(tbl_ManagerSurvey[EmployeeID],tbl_ManagerSurvey[[#This Row],[EmployeeID]])</f>
        <v>1</v>
      </c>
    </row>
    <row r="3725" spans="1:4" x14ac:dyDescent="0.25">
      <c r="A3725">
        <v>3724</v>
      </c>
      <c r="B3725">
        <v>3</v>
      </c>
      <c r="C3725">
        <v>3</v>
      </c>
      <c r="D3725">
        <f>COUNTIF(tbl_ManagerSurvey[EmployeeID],tbl_ManagerSurvey[[#This Row],[EmployeeID]])</f>
        <v>1</v>
      </c>
    </row>
    <row r="3726" spans="1:4" x14ac:dyDescent="0.25">
      <c r="A3726">
        <v>3725</v>
      </c>
      <c r="B3726">
        <v>2</v>
      </c>
      <c r="C3726">
        <v>3</v>
      </c>
      <c r="D3726">
        <f>COUNTIF(tbl_ManagerSurvey[EmployeeID],tbl_ManagerSurvey[[#This Row],[EmployeeID]])</f>
        <v>1</v>
      </c>
    </row>
    <row r="3727" spans="1:4" x14ac:dyDescent="0.25">
      <c r="A3727">
        <v>3726</v>
      </c>
      <c r="B3727">
        <v>3</v>
      </c>
      <c r="C3727">
        <v>4</v>
      </c>
      <c r="D3727">
        <f>COUNTIF(tbl_ManagerSurvey[EmployeeID],tbl_ManagerSurvey[[#This Row],[EmployeeID]])</f>
        <v>1</v>
      </c>
    </row>
    <row r="3728" spans="1:4" x14ac:dyDescent="0.25">
      <c r="A3728">
        <v>3727</v>
      </c>
      <c r="B3728">
        <v>1</v>
      </c>
      <c r="C3728">
        <v>3</v>
      </c>
      <c r="D3728">
        <f>COUNTIF(tbl_ManagerSurvey[EmployeeID],tbl_ManagerSurvey[[#This Row],[EmployeeID]])</f>
        <v>1</v>
      </c>
    </row>
    <row r="3729" spans="1:4" x14ac:dyDescent="0.25">
      <c r="A3729">
        <v>3728</v>
      </c>
      <c r="B3729">
        <v>3</v>
      </c>
      <c r="C3729">
        <v>3</v>
      </c>
      <c r="D3729">
        <f>COUNTIF(tbl_ManagerSurvey[EmployeeID],tbl_ManagerSurvey[[#This Row],[EmployeeID]])</f>
        <v>1</v>
      </c>
    </row>
    <row r="3730" spans="1:4" x14ac:dyDescent="0.25">
      <c r="A3730">
        <v>3729</v>
      </c>
      <c r="B3730">
        <v>4</v>
      </c>
      <c r="C3730">
        <v>3</v>
      </c>
      <c r="D3730">
        <f>COUNTIF(tbl_ManagerSurvey[EmployeeID],tbl_ManagerSurvey[[#This Row],[EmployeeID]])</f>
        <v>1</v>
      </c>
    </row>
    <row r="3731" spans="1:4" x14ac:dyDescent="0.25">
      <c r="A3731">
        <v>3730</v>
      </c>
      <c r="B3731">
        <v>3</v>
      </c>
      <c r="C3731">
        <v>3</v>
      </c>
      <c r="D3731">
        <f>COUNTIF(tbl_ManagerSurvey[EmployeeID],tbl_ManagerSurvey[[#This Row],[EmployeeID]])</f>
        <v>1</v>
      </c>
    </row>
    <row r="3732" spans="1:4" x14ac:dyDescent="0.25">
      <c r="A3732">
        <v>3731</v>
      </c>
      <c r="B3732">
        <v>3</v>
      </c>
      <c r="C3732">
        <v>3</v>
      </c>
      <c r="D3732">
        <f>COUNTIF(tbl_ManagerSurvey[EmployeeID],tbl_ManagerSurvey[[#This Row],[EmployeeID]])</f>
        <v>1</v>
      </c>
    </row>
    <row r="3733" spans="1:4" x14ac:dyDescent="0.25">
      <c r="A3733">
        <v>3732</v>
      </c>
      <c r="B3733">
        <v>3</v>
      </c>
      <c r="C3733">
        <v>4</v>
      </c>
      <c r="D3733">
        <f>COUNTIF(tbl_ManagerSurvey[EmployeeID],tbl_ManagerSurvey[[#This Row],[EmployeeID]])</f>
        <v>1</v>
      </c>
    </row>
    <row r="3734" spans="1:4" x14ac:dyDescent="0.25">
      <c r="A3734">
        <v>3733</v>
      </c>
      <c r="B3734">
        <v>3</v>
      </c>
      <c r="C3734">
        <v>4</v>
      </c>
      <c r="D3734">
        <f>COUNTIF(tbl_ManagerSurvey[EmployeeID],tbl_ManagerSurvey[[#This Row],[EmployeeID]])</f>
        <v>1</v>
      </c>
    </row>
    <row r="3735" spans="1:4" x14ac:dyDescent="0.25">
      <c r="A3735">
        <v>3734</v>
      </c>
      <c r="B3735">
        <v>3</v>
      </c>
      <c r="C3735">
        <v>3</v>
      </c>
      <c r="D3735">
        <f>COUNTIF(tbl_ManagerSurvey[EmployeeID],tbl_ManagerSurvey[[#This Row],[EmployeeID]])</f>
        <v>1</v>
      </c>
    </row>
    <row r="3736" spans="1:4" x14ac:dyDescent="0.25">
      <c r="A3736">
        <v>3735</v>
      </c>
      <c r="B3736">
        <v>3</v>
      </c>
      <c r="C3736">
        <v>3</v>
      </c>
      <c r="D3736">
        <f>COUNTIF(tbl_ManagerSurvey[EmployeeID],tbl_ManagerSurvey[[#This Row],[EmployeeID]])</f>
        <v>1</v>
      </c>
    </row>
    <row r="3737" spans="1:4" x14ac:dyDescent="0.25">
      <c r="A3737">
        <v>3736</v>
      </c>
      <c r="B3737">
        <v>2</v>
      </c>
      <c r="C3737">
        <v>3</v>
      </c>
      <c r="D3737">
        <f>COUNTIF(tbl_ManagerSurvey[EmployeeID],tbl_ManagerSurvey[[#This Row],[EmployeeID]])</f>
        <v>1</v>
      </c>
    </row>
    <row r="3738" spans="1:4" x14ac:dyDescent="0.25">
      <c r="A3738">
        <v>3737</v>
      </c>
      <c r="B3738">
        <v>3</v>
      </c>
      <c r="C3738">
        <v>3</v>
      </c>
      <c r="D3738">
        <f>COUNTIF(tbl_ManagerSurvey[EmployeeID],tbl_ManagerSurvey[[#This Row],[EmployeeID]])</f>
        <v>1</v>
      </c>
    </row>
    <row r="3739" spans="1:4" x14ac:dyDescent="0.25">
      <c r="A3739">
        <v>3738</v>
      </c>
      <c r="B3739">
        <v>3</v>
      </c>
      <c r="C3739">
        <v>4</v>
      </c>
      <c r="D3739">
        <f>COUNTIF(tbl_ManagerSurvey[EmployeeID],tbl_ManagerSurvey[[#This Row],[EmployeeID]])</f>
        <v>1</v>
      </c>
    </row>
    <row r="3740" spans="1:4" x14ac:dyDescent="0.25">
      <c r="A3740">
        <v>3739</v>
      </c>
      <c r="B3740">
        <v>3</v>
      </c>
      <c r="C3740">
        <v>4</v>
      </c>
      <c r="D3740">
        <f>COUNTIF(tbl_ManagerSurvey[EmployeeID],tbl_ManagerSurvey[[#This Row],[EmployeeID]])</f>
        <v>1</v>
      </c>
    </row>
    <row r="3741" spans="1:4" x14ac:dyDescent="0.25">
      <c r="A3741">
        <v>3740</v>
      </c>
      <c r="B3741">
        <v>3</v>
      </c>
      <c r="C3741">
        <v>3</v>
      </c>
      <c r="D3741">
        <f>COUNTIF(tbl_ManagerSurvey[EmployeeID],tbl_ManagerSurvey[[#This Row],[EmployeeID]])</f>
        <v>1</v>
      </c>
    </row>
    <row r="3742" spans="1:4" x14ac:dyDescent="0.25">
      <c r="A3742">
        <v>3741</v>
      </c>
      <c r="B3742">
        <v>3</v>
      </c>
      <c r="C3742">
        <v>3</v>
      </c>
      <c r="D3742">
        <f>COUNTIF(tbl_ManagerSurvey[EmployeeID],tbl_ManagerSurvey[[#This Row],[EmployeeID]])</f>
        <v>1</v>
      </c>
    </row>
    <row r="3743" spans="1:4" x14ac:dyDescent="0.25">
      <c r="A3743">
        <v>3742</v>
      </c>
      <c r="B3743">
        <v>2</v>
      </c>
      <c r="C3743">
        <v>3</v>
      </c>
      <c r="D3743">
        <f>COUNTIF(tbl_ManagerSurvey[EmployeeID],tbl_ManagerSurvey[[#This Row],[EmployeeID]])</f>
        <v>1</v>
      </c>
    </row>
    <row r="3744" spans="1:4" x14ac:dyDescent="0.25">
      <c r="A3744">
        <v>3743</v>
      </c>
      <c r="B3744">
        <v>2</v>
      </c>
      <c r="C3744">
        <v>3</v>
      </c>
      <c r="D3744">
        <f>COUNTIF(tbl_ManagerSurvey[EmployeeID],tbl_ManagerSurvey[[#This Row],[EmployeeID]])</f>
        <v>1</v>
      </c>
    </row>
    <row r="3745" spans="1:4" x14ac:dyDescent="0.25">
      <c r="A3745">
        <v>3744</v>
      </c>
      <c r="B3745">
        <v>1</v>
      </c>
      <c r="C3745">
        <v>3</v>
      </c>
      <c r="D3745">
        <f>COUNTIF(tbl_ManagerSurvey[EmployeeID],tbl_ManagerSurvey[[#This Row],[EmployeeID]])</f>
        <v>1</v>
      </c>
    </row>
    <row r="3746" spans="1:4" x14ac:dyDescent="0.25">
      <c r="A3746">
        <v>3745</v>
      </c>
      <c r="B3746">
        <v>2</v>
      </c>
      <c r="C3746">
        <v>4</v>
      </c>
      <c r="D3746">
        <f>COUNTIF(tbl_ManagerSurvey[EmployeeID],tbl_ManagerSurvey[[#This Row],[EmployeeID]])</f>
        <v>1</v>
      </c>
    </row>
    <row r="3747" spans="1:4" x14ac:dyDescent="0.25">
      <c r="A3747">
        <v>3746</v>
      </c>
      <c r="B3747">
        <v>3</v>
      </c>
      <c r="C3747">
        <v>3</v>
      </c>
      <c r="D3747">
        <f>COUNTIF(tbl_ManagerSurvey[EmployeeID],tbl_ManagerSurvey[[#This Row],[EmployeeID]])</f>
        <v>1</v>
      </c>
    </row>
    <row r="3748" spans="1:4" x14ac:dyDescent="0.25">
      <c r="A3748">
        <v>3747</v>
      </c>
      <c r="B3748">
        <v>3</v>
      </c>
      <c r="C3748">
        <v>3</v>
      </c>
      <c r="D3748">
        <f>COUNTIF(tbl_ManagerSurvey[EmployeeID],tbl_ManagerSurvey[[#This Row],[EmployeeID]])</f>
        <v>1</v>
      </c>
    </row>
    <row r="3749" spans="1:4" x14ac:dyDescent="0.25">
      <c r="A3749">
        <v>3748</v>
      </c>
      <c r="B3749">
        <v>3</v>
      </c>
      <c r="C3749">
        <v>3</v>
      </c>
      <c r="D3749">
        <f>COUNTIF(tbl_ManagerSurvey[EmployeeID],tbl_ManagerSurvey[[#This Row],[EmployeeID]])</f>
        <v>1</v>
      </c>
    </row>
    <row r="3750" spans="1:4" x14ac:dyDescent="0.25">
      <c r="A3750">
        <v>3749</v>
      </c>
      <c r="B3750">
        <v>3</v>
      </c>
      <c r="C3750">
        <v>4</v>
      </c>
      <c r="D3750">
        <f>COUNTIF(tbl_ManagerSurvey[EmployeeID],tbl_ManagerSurvey[[#This Row],[EmployeeID]])</f>
        <v>1</v>
      </c>
    </row>
    <row r="3751" spans="1:4" x14ac:dyDescent="0.25">
      <c r="A3751">
        <v>3750</v>
      </c>
      <c r="B3751">
        <v>2</v>
      </c>
      <c r="C3751">
        <v>3</v>
      </c>
      <c r="D3751">
        <f>COUNTIF(tbl_ManagerSurvey[EmployeeID],tbl_ManagerSurvey[[#This Row],[EmployeeID]])</f>
        <v>1</v>
      </c>
    </row>
    <row r="3752" spans="1:4" x14ac:dyDescent="0.25">
      <c r="A3752">
        <v>3751</v>
      </c>
      <c r="B3752">
        <v>3</v>
      </c>
      <c r="C3752">
        <v>3</v>
      </c>
      <c r="D3752">
        <f>COUNTIF(tbl_ManagerSurvey[EmployeeID],tbl_ManagerSurvey[[#This Row],[EmployeeID]])</f>
        <v>1</v>
      </c>
    </row>
    <row r="3753" spans="1:4" x14ac:dyDescent="0.25">
      <c r="A3753">
        <v>3752</v>
      </c>
      <c r="B3753">
        <v>2</v>
      </c>
      <c r="C3753">
        <v>3</v>
      </c>
      <c r="D3753">
        <f>COUNTIF(tbl_ManagerSurvey[EmployeeID],tbl_ManagerSurvey[[#This Row],[EmployeeID]])</f>
        <v>1</v>
      </c>
    </row>
    <row r="3754" spans="1:4" x14ac:dyDescent="0.25">
      <c r="A3754">
        <v>3753</v>
      </c>
      <c r="B3754">
        <v>3</v>
      </c>
      <c r="C3754">
        <v>3</v>
      </c>
      <c r="D3754">
        <f>COUNTIF(tbl_ManagerSurvey[EmployeeID],tbl_ManagerSurvey[[#This Row],[EmployeeID]])</f>
        <v>1</v>
      </c>
    </row>
    <row r="3755" spans="1:4" x14ac:dyDescent="0.25">
      <c r="A3755">
        <v>3754</v>
      </c>
      <c r="B3755">
        <v>3</v>
      </c>
      <c r="C3755">
        <v>3</v>
      </c>
      <c r="D3755">
        <f>COUNTIF(tbl_ManagerSurvey[EmployeeID],tbl_ManagerSurvey[[#This Row],[EmployeeID]])</f>
        <v>1</v>
      </c>
    </row>
    <row r="3756" spans="1:4" x14ac:dyDescent="0.25">
      <c r="A3756">
        <v>3755</v>
      </c>
      <c r="B3756">
        <v>1</v>
      </c>
      <c r="C3756">
        <v>3</v>
      </c>
      <c r="D3756">
        <f>COUNTIF(tbl_ManagerSurvey[EmployeeID],tbl_ManagerSurvey[[#This Row],[EmployeeID]])</f>
        <v>1</v>
      </c>
    </row>
    <row r="3757" spans="1:4" x14ac:dyDescent="0.25">
      <c r="A3757">
        <v>3756</v>
      </c>
      <c r="B3757">
        <v>2</v>
      </c>
      <c r="C3757">
        <v>3</v>
      </c>
      <c r="D3757">
        <f>COUNTIF(tbl_ManagerSurvey[EmployeeID],tbl_ManagerSurvey[[#This Row],[EmployeeID]])</f>
        <v>1</v>
      </c>
    </row>
    <row r="3758" spans="1:4" x14ac:dyDescent="0.25">
      <c r="A3758">
        <v>3757</v>
      </c>
      <c r="B3758">
        <v>2</v>
      </c>
      <c r="C3758">
        <v>3</v>
      </c>
      <c r="D3758">
        <f>COUNTIF(tbl_ManagerSurvey[EmployeeID],tbl_ManagerSurvey[[#This Row],[EmployeeID]])</f>
        <v>1</v>
      </c>
    </row>
    <row r="3759" spans="1:4" x14ac:dyDescent="0.25">
      <c r="A3759">
        <v>3758</v>
      </c>
      <c r="B3759">
        <v>2</v>
      </c>
      <c r="C3759">
        <v>4</v>
      </c>
      <c r="D3759">
        <f>COUNTIF(tbl_ManagerSurvey[EmployeeID],tbl_ManagerSurvey[[#This Row],[EmployeeID]])</f>
        <v>1</v>
      </c>
    </row>
    <row r="3760" spans="1:4" x14ac:dyDescent="0.25">
      <c r="A3760">
        <v>3759</v>
      </c>
      <c r="B3760">
        <v>2</v>
      </c>
      <c r="C3760">
        <v>3</v>
      </c>
      <c r="D3760">
        <f>COUNTIF(tbl_ManagerSurvey[EmployeeID],tbl_ManagerSurvey[[#This Row],[EmployeeID]])</f>
        <v>1</v>
      </c>
    </row>
    <row r="3761" spans="1:4" x14ac:dyDescent="0.25">
      <c r="A3761">
        <v>3760</v>
      </c>
      <c r="B3761">
        <v>3</v>
      </c>
      <c r="C3761">
        <v>3</v>
      </c>
      <c r="D3761">
        <f>COUNTIF(tbl_ManagerSurvey[EmployeeID],tbl_ManagerSurvey[[#This Row],[EmployeeID]])</f>
        <v>1</v>
      </c>
    </row>
    <row r="3762" spans="1:4" x14ac:dyDescent="0.25">
      <c r="A3762">
        <v>3761</v>
      </c>
      <c r="B3762">
        <v>2</v>
      </c>
      <c r="C3762">
        <v>3</v>
      </c>
      <c r="D3762">
        <f>COUNTIF(tbl_ManagerSurvey[EmployeeID],tbl_ManagerSurvey[[#This Row],[EmployeeID]])</f>
        <v>1</v>
      </c>
    </row>
    <row r="3763" spans="1:4" x14ac:dyDescent="0.25">
      <c r="A3763">
        <v>3762</v>
      </c>
      <c r="B3763">
        <v>4</v>
      </c>
      <c r="C3763">
        <v>3</v>
      </c>
      <c r="D3763">
        <f>COUNTIF(tbl_ManagerSurvey[EmployeeID],tbl_ManagerSurvey[[#This Row],[EmployeeID]])</f>
        <v>1</v>
      </c>
    </row>
    <row r="3764" spans="1:4" x14ac:dyDescent="0.25">
      <c r="A3764">
        <v>3763</v>
      </c>
      <c r="B3764">
        <v>2</v>
      </c>
      <c r="C3764">
        <v>3</v>
      </c>
      <c r="D3764">
        <f>COUNTIF(tbl_ManagerSurvey[EmployeeID],tbl_ManagerSurvey[[#This Row],[EmployeeID]])</f>
        <v>1</v>
      </c>
    </row>
    <row r="3765" spans="1:4" x14ac:dyDescent="0.25">
      <c r="A3765">
        <v>3764</v>
      </c>
      <c r="B3765">
        <v>4</v>
      </c>
      <c r="C3765">
        <v>3</v>
      </c>
      <c r="D3765">
        <f>COUNTIF(tbl_ManagerSurvey[EmployeeID],tbl_ManagerSurvey[[#This Row],[EmployeeID]])</f>
        <v>1</v>
      </c>
    </row>
    <row r="3766" spans="1:4" x14ac:dyDescent="0.25">
      <c r="A3766">
        <v>3765</v>
      </c>
      <c r="B3766">
        <v>2</v>
      </c>
      <c r="C3766">
        <v>3</v>
      </c>
      <c r="D3766">
        <f>COUNTIF(tbl_ManagerSurvey[EmployeeID],tbl_ManagerSurvey[[#This Row],[EmployeeID]])</f>
        <v>1</v>
      </c>
    </row>
    <row r="3767" spans="1:4" x14ac:dyDescent="0.25">
      <c r="A3767">
        <v>3766</v>
      </c>
      <c r="B3767">
        <v>4</v>
      </c>
      <c r="C3767">
        <v>3</v>
      </c>
      <c r="D3767">
        <f>COUNTIF(tbl_ManagerSurvey[EmployeeID],tbl_ManagerSurvey[[#This Row],[EmployeeID]])</f>
        <v>1</v>
      </c>
    </row>
    <row r="3768" spans="1:4" x14ac:dyDescent="0.25">
      <c r="A3768">
        <v>3767</v>
      </c>
      <c r="B3768">
        <v>3</v>
      </c>
      <c r="C3768">
        <v>3</v>
      </c>
      <c r="D3768">
        <f>COUNTIF(tbl_ManagerSurvey[EmployeeID],tbl_ManagerSurvey[[#This Row],[EmployeeID]])</f>
        <v>1</v>
      </c>
    </row>
    <row r="3769" spans="1:4" x14ac:dyDescent="0.25">
      <c r="A3769">
        <v>3768</v>
      </c>
      <c r="B3769">
        <v>2</v>
      </c>
      <c r="C3769">
        <v>3</v>
      </c>
      <c r="D3769">
        <f>COUNTIF(tbl_ManagerSurvey[EmployeeID],tbl_ManagerSurvey[[#This Row],[EmployeeID]])</f>
        <v>1</v>
      </c>
    </row>
    <row r="3770" spans="1:4" x14ac:dyDescent="0.25">
      <c r="A3770">
        <v>3769</v>
      </c>
      <c r="B3770">
        <v>2</v>
      </c>
      <c r="C3770">
        <v>3</v>
      </c>
      <c r="D3770">
        <f>COUNTIF(tbl_ManagerSurvey[EmployeeID],tbl_ManagerSurvey[[#This Row],[EmployeeID]])</f>
        <v>1</v>
      </c>
    </row>
    <row r="3771" spans="1:4" x14ac:dyDescent="0.25">
      <c r="A3771">
        <v>3770</v>
      </c>
      <c r="B3771">
        <v>3</v>
      </c>
      <c r="C3771">
        <v>3</v>
      </c>
      <c r="D3771">
        <f>COUNTIF(tbl_ManagerSurvey[EmployeeID],tbl_ManagerSurvey[[#This Row],[EmployeeID]])</f>
        <v>1</v>
      </c>
    </row>
    <row r="3772" spans="1:4" x14ac:dyDescent="0.25">
      <c r="A3772">
        <v>3771</v>
      </c>
      <c r="B3772">
        <v>3</v>
      </c>
      <c r="C3772">
        <v>3</v>
      </c>
      <c r="D3772">
        <f>COUNTIF(tbl_ManagerSurvey[EmployeeID],tbl_ManagerSurvey[[#This Row],[EmployeeID]])</f>
        <v>1</v>
      </c>
    </row>
    <row r="3773" spans="1:4" x14ac:dyDescent="0.25">
      <c r="A3773">
        <v>3772</v>
      </c>
      <c r="B3773">
        <v>3</v>
      </c>
      <c r="C3773">
        <v>3</v>
      </c>
      <c r="D3773">
        <f>COUNTIF(tbl_ManagerSurvey[EmployeeID],tbl_ManagerSurvey[[#This Row],[EmployeeID]])</f>
        <v>1</v>
      </c>
    </row>
    <row r="3774" spans="1:4" x14ac:dyDescent="0.25">
      <c r="A3774">
        <v>3773</v>
      </c>
      <c r="B3774">
        <v>4</v>
      </c>
      <c r="C3774">
        <v>3</v>
      </c>
      <c r="D3774">
        <f>COUNTIF(tbl_ManagerSurvey[EmployeeID],tbl_ManagerSurvey[[#This Row],[EmployeeID]])</f>
        <v>1</v>
      </c>
    </row>
    <row r="3775" spans="1:4" x14ac:dyDescent="0.25">
      <c r="A3775">
        <v>3774</v>
      </c>
      <c r="B3775">
        <v>3</v>
      </c>
      <c r="C3775">
        <v>3</v>
      </c>
      <c r="D3775">
        <f>COUNTIF(tbl_ManagerSurvey[EmployeeID],tbl_ManagerSurvey[[#This Row],[EmployeeID]])</f>
        <v>1</v>
      </c>
    </row>
    <row r="3776" spans="1:4" x14ac:dyDescent="0.25">
      <c r="A3776">
        <v>3775</v>
      </c>
      <c r="B3776">
        <v>2</v>
      </c>
      <c r="C3776">
        <v>4</v>
      </c>
      <c r="D3776">
        <f>COUNTIF(tbl_ManagerSurvey[EmployeeID],tbl_ManagerSurvey[[#This Row],[EmployeeID]])</f>
        <v>1</v>
      </c>
    </row>
    <row r="3777" spans="1:4" x14ac:dyDescent="0.25">
      <c r="A3777">
        <v>3776</v>
      </c>
      <c r="B3777">
        <v>3</v>
      </c>
      <c r="C3777">
        <v>3</v>
      </c>
      <c r="D3777">
        <f>COUNTIF(tbl_ManagerSurvey[EmployeeID],tbl_ManagerSurvey[[#This Row],[EmployeeID]])</f>
        <v>1</v>
      </c>
    </row>
    <row r="3778" spans="1:4" x14ac:dyDescent="0.25">
      <c r="A3778">
        <v>3777</v>
      </c>
      <c r="B3778">
        <v>4</v>
      </c>
      <c r="C3778">
        <v>3</v>
      </c>
      <c r="D3778">
        <f>COUNTIF(tbl_ManagerSurvey[EmployeeID],tbl_ManagerSurvey[[#This Row],[EmployeeID]])</f>
        <v>1</v>
      </c>
    </row>
    <row r="3779" spans="1:4" x14ac:dyDescent="0.25">
      <c r="A3779">
        <v>3778</v>
      </c>
      <c r="B3779">
        <v>2</v>
      </c>
      <c r="C3779">
        <v>3</v>
      </c>
      <c r="D3779">
        <f>COUNTIF(tbl_ManagerSurvey[EmployeeID],tbl_ManagerSurvey[[#This Row],[EmployeeID]])</f>
        <v>1</v>
      </c>
    </row>
    <row r="3780" spans="1:4" x14ac:dyDescent="0.25">
      <c r="A3780">
        <v>3779</v>
      </c>
      <c r="B3780">
        <v>3</v>
      </c>
      <c r="C3780">
        <v>3</v>
      </c>
      <c r="D3780">
        <f>COUNTIF(tbl_ManagerSurvey[EmployeeID],tbl_ManagerSurvey[[#This Row],[EmployeeID]])</f>
        <v>1</v>
      </c>
    </row>
    <row r="3781" spans="1:4" x14ac:dyDescent="0.25">
      <c r="A3781">
        <v>3780</v>
      </c>
      <c r="B3781">
        <v>3</v>
      </c>
      <c r="C3781">
        <v>3</v>
      </c>
      <c r="D3781">
        <f>COUNTIF(tbl_ManagerSurvey[EmployeeID],tbl_ManagerSurvey[[#This Row],[EmployeeID]])</f>
        <v>1</v>
      </c>
    </row>
    <row r="3782" spans="1:4" x14ac:dyDescent="0.25">
      <c r="A3782">
        <v>3781</v>
      </c>
      <c r="B3782">
        <v>2</v>
      </c>
      <c r="C3782">
        <v>3</v>
      </c>
      <c r="D3782">
        <f>COUNTIF(tbl_ManagerSurvey[EmployeeID],tbl_ManagerSurvey[[#This Row],[EmployeeID]])</f>
        <v>1</v>
      </c>
    </row>
    <row r="3783" spans="1:4" x14ac:dyDescent="0.25">
      <c r="A3783">
        <v>3782</v>
      </c>
      <c r="B3783">
        <v>4</v>
      </c>
      <c r="C3783">
        <v>4</v>
      </c>
      <c r="D3783">
        <f>COUNTIF(tbl_ManagerSurvey[EmployeeID],tbl_ManagerSurvey[[#This Row],[EmployeeID]])</f>
        <v>1</v>
      </c>
    </row>
    <row r="3784" spans="1:4" x14ac:dyDescent="0.25">
      <c r="A3784">
        <v>3783</v>
      </c>
      <c r="B3784">
        <v>4</v>
      </c>
      <c r="C3784">
        <v>3</v>
      </c>
      <c r="D3784">
        <f>COUNTIF(tbl_ManagerSurvey[EmployeeID],tbl_ManagerSurvey[[#This Row],[EmployeeID]])</f>
        <v>1</v>
      </c>
    </row>
    <row r="3785" spans="1:4" x14ac:dyDescent="0.25">
      <c r="A3785">
        <v>3784</v>
      </c>
      <c r="B3785">
        <v>4</v>
      </c>
      <c r="C3785">
        <v>4</v>
      </c>
      <c r="D3785">
        <f>COUNTIF(tbl_ManagerSurvey[EmployeeID],tbl_ManagerSurvey[[#This Row],[EmployeeID]])</f>
        <v>1</v>
      </c>
    </row>
    <row r="3786" spans="1:4" x14ac:dyDescent="0.25">
      <c r="A3786">
        <v>3785</v>
      </c>
      <c r="B3786">
        <v>2</v>
      </c>
      <c r="C3786">
        <v>3</v>
      </c>
      <c r="D3786">
        <f>COUNTIF(tbl_ManagerSurvey[EmployeeID],tbl_ManagerSurvey[[#This Row],[EmployeeID]])</f>
        <v>1</v>
      </c>
    </row>
    <row r="3787" spans="1:4" x14ac:dyDescent="0.25">
      <c r="A3787">
        <v>3786</v>
      </c>
      <c r="B3787">
        <v>3</v>
      </c>
      <c r="C3787">
        <v>3</v>
      </c>
      <c r="D3787">
        <f>COUNTIF(tbl_ManagerSurvey[EmployeeID],tbl_ManagerSurvey[[#This Row],[EmployeeID]])</f>
        <v>1</v>
      </c>
    </row>
    <row r="3788" spans="1:4" x14ac:dyDescent="0.25">
      <c r="A3788">
        <v>3787</v>
      </c>
      <c r="B3788">
        <v>4</v>
      </c>
      <c r="C3788">
        <v>3</v>
      </c>
      <c r="D3788">
        <f>COUNTIF(tbl_ManagerSurvey[EmployeeID],tbl_ManagerSurvey[[#This Row],[EmployeeID]])</f>
        <v>1</v>
      </c>
    </row>
    <row r="3789" spans="1:4" x14ac:dyDescent="0.25">
      <c r="A3789">
        <v>3788</v>
      </c>
      <c r="B3789">
        <v>2</v>
      </c>
      <c r="C3789">
        <v>4</v>
      </c>
      <c r="D3789">
        <f>COUNTIF(tbl_ManagerSurvey[EmployeeID],tbl_ManagerSurvey[[#This Row],[EmployeeID]])</f>
        <v>1</v>
      </c>
    </row>
    <row r="3790" spans="1:4" x14ac:dyDescent="0.25">
      <c r="A3790">
        <v>3789</v>
      </c>
      <c r="B3790">
        <v>3</v>
      </c>
      <c r="C3790">
        <v>3</v>
      </c>
      <c r="D3790">
        <f>COUNTIF(tbl_ManagerSurvey[EmployeeID],tbl_ManagerSurvey[[#This Row],[EmployeeID]])</f>
        <v>1</v>
      </c>
    </row>
    <row r="3791" spans="1:4" x14ac:dyDescent="0.25">
      <c r="A3791">
        <v>3790</v>
      </c>
      <c r="B3791">
        <v>3</v>
      </c>
      <c r="C3791">
        <v>3</v>
      </c>
      <c r="D3791">
        <f>COUNTIF(tbl_ManagerSurvey[EmployeeID],tbl_ManagerSurvey[[#This Row],[EmployeeID]])</f>
        <v>1</v>
      </c>
    </row>
    <row r="3792" spans="1:4" x14ac:dyDescent="0.25">
      <c r="A3792">
        <v>3791</v>
      </c>
      <c r="B3792">
        <v>3</v>
      </c>
      <c r="C3792">
        <v>3</v>
      </c>
      <c r="D3792">
        <f>COUNTIF(tbl_ManagerSurvey[EmployeeID],tbl_ManagerSurvey[[#This Row],[EmployeeID]])</f>
        <v>1</v>
      </c>
    </row>
    <row r="3793" spans="1:4" x14ac:dyDescent="0.25">
      <c r="A3793">
        <v>3792</v>
      </c>
      <c r="B3793">
        <v>3</v>
      </c>
      <c r="C3793">
        <v>3</v>
      </c>
      <c r="D3793">
        <f>COUNTIF(tbl_ManagerSurvey[EmployeeID],tbl_ManagerSurvey[[#This Row],[EmployeeID]])</f>
        <v>1</v>
      </c>
    </row>
    <row r="3794" spans="1:4" x14ac:dyDescent="0.25">
      <c r="A3794">
        <v>3793</v>
      </c>
      <c r="B3794">
        <v>1</v>
      </c>
      <c r="C3794">
        <v>3</v>
      </c>
      <c r="D3794">
        <f>COUNTIF(tbl_ManagerSurvey[EmployeeID],tbl_ManagerSurvey[[#This Row],[EmployeeID]])</f>
        <v>1</v>
      </c>
    </row>
    <row r="3795" spans="1:4" x14ac:dyDescent="0.25">
      <c r="A3795">
        <v>3794</v>
      </c>
      <c r="B3795">
        <v>3</v>
      </c>
      <c r="C3795">
        <v>4</v>
      </c>
      <c r="D3795">
        <f>COUNTIF(tbl_ManagerSurvey[EmployeeID],tbl_ManagerSurvey[[#This Row],[EmployeeID]])</f>
        <v>1</v>
      </c>
    </row>
    <row r="3796" spans="1:4" x14ac:dyDescent="0.25">
      <c r="A3796">
        <v>3795</v>
      </c>
      <c r="B3796">
        <v>2</v>
      </c>
      <c r="C3796">
        <v>3</v>
      </c>
      <c r="D3796">
        <f>COUNTIF(tbl_ManagerSurvey[EmployeeID],tbl_ManagerSurvey[[#This Row],[EmployeeID]])</f>
        <v>1</v>
      </c>
    </row>
    <row r="3797" spans="1:4" x14ac:dyDescent="0.25">
      <c r="A3797">
        <v>3796</v>
      </c>
      <c r="B3797">
        <v>3</v>
      </c>
      <c r="C3797">
        <v>3</v>
      </c>
      <c r="D3797">
        <f>COUNTIF(tbl_ManagerSurvey[EmployeeID],tbl_ManagerSurvey[[#This Row],[EmployeeID]])</f>
        <v>1</v>
      </c>
    </row>
    <row r="3798" spans="1:4" x14ac:dyDescent="0.25">
      <c r="A3798">
        <v>3797</v>
      </c>
      <c r="B3798">
        <v>3</v>
      </c>
      <c r="C3798">
        <v>3</v>
      </c>
      <c r="D3798">
        <f>COUNTIF(tbl_ManagerSurvey[EmployeeID],tbl_ManagerSurvey[[#This Row],[EmployeeID]])</f>
        <v>1</v>
      </c>
    </row>
    <row r="3799" spans="1:4" x14ac:dyDescent="0.25">
      <c r="A3799">
        <v>3798</v>
      </c>
      <c r="B3799">
        <v>3</v>
      </c>
      <c r="C3799">
        <v>3</v>
      </c>
      <c r="D3799">
        <f>COUNTIF(tbl_ManagerSurvey[EmployeeID],tbl_ManagerSurvey[[#This Row],[EmployeeID]])</f>
        <v>1</v>
      </c>
    </row>
    <row r="3800" spans="1:4" x14ac:dyDescent="0.25">
      <c r="A3800">
        <v>3799</v>
      </c>
      <c r="B3800">
        <v>2</v>
      </c>
      <c r="C3800">
        <v>3</v>
      </c>
      <c r="D3800">
        <f>COUNTIF(tbl_ManagerSurvey[EmployeeID],tbl_ManagerSurvey[[#This Row],[EmployeeID]])</f>
        <v>1</v>
      </c>
    </row>
    <row r="3801" spans="1:4" x14ac:dyDescent="0.25">
      <c r="A3801">
        <v>3800</v>
      </c>
      <c r="B3801">
        <v>3</v>
      </c>
      <c r="C3801">
        <v>3</v>
      </c>
      <c r="D3801">
        <f>COUNTIF(tbl_ManagerSurvey[EmployeeID],tbl_ManagerSurvey[[#This Row],[EmployeeID]])</f>
        <v>1</v>
      </c>
    </row>
    <row r="3802" spans="1:4" x14ac:dyDescent="0.25">
      <c r="A3802">
        <v>3801</v>
      </c>
      <c r="B3802">
        <v>3</v>
      </c>
      <c r="C3802">
        <v>3</v>
      </c>
      <c r="D3802">
        <f>COUNTIF(tbl_ManagerSurvey[EmployeeID],tbl_ManagerSurvey[[#This Row],[EmployeeID]])</f>
        <v>1</v>
      </c>
    </row>
    <row r="3803" spans="1:4" x14ac:dyDescent="0.25">
      <c r="A3803">
        <v>3802</v>
      </c>
      <c r="B3803">
        <v>4</v>
      </c>
      <c r="C3803">
        <v>4</v>
      </c>
      <c r="D3803">
        <f>COUNTIF(tbl_ManagerSurvey[EmployeeID],tbl_ManagerSurvey[[#This Row],[EmployeeID]])</f>
        <v>1</v>
      </c>
    </row>
    <row r="3804" spans="1:4" x14ac:dyDescent="0.25">
      <c r="A3804">
        <v>3803</v>
      </c>
      <c r="B3804">
        <v>2</v>
      </c>
      <c r="C3804">
        <v>3</v>
      </c>
      <c r="D3804">
        <f>COUNTIF(tbl_ManagerSurvey[EmployeeID],tbl_ManagerSurvey[[#This Row],[EmployeeID]])</f>
        <v>1</v>
      </c>
    </row>
    <row r="3805" spans="1:4" x14ac:dyDescent="0.25">
      <c r="A3805">
        <v>3804</v>
      </c>
      <c r="B3805">
        <v>3</v>
      </c>
      <c r="C3805">
        <v>3</v>
      </c>
      <c r="D3805">
        <f>COUNTIF(tbl_ManagerSurvey[EmployeeID],tbl_ManagerSurvey[[#This Row],[EmployeeID]])</f>
        <v>1</v>
      </c>
    </row>
    <row r="3806" spans="1:4" x14ac:dyDescent="0.25">
      <c r="A3806">
        <v>3805</v>
      </c>
      <c r="B3806">
        <v>2</v>
      </c>
      <c r="C3806">
        <v>3</v>
      </c>
      <c r="D3806">
        <f>COUNTIF(tbl_ManagerSurvey[EmployeeID],tbl_ManagerSurvey[[#This Row],[EmployeeID]])</f>
        <v>1</v>
      </c>
    </row>
    <row r="3807" spans="1:4" x14ac:dyDescent="0.25">
      <c r="A3807">
        <v>3806</v>
      </c>
      <c r="B3807">
        <v>4</v>
      </c>
      <c r="C3807">
        <v>3</v>
      </c>
      <c r="D3807">
        <f>COUNTIF(tbl_ManagerSurvey[EmployeeID],tbl_ManagerSurvey[[#This Row],[EmployeeID]])</f>
        <v>1</v>
      </c>
    </row>
    <row r="3808" spans="1:4" x14ac:dyDescent="0.25">
      <c r="A3808">
        <v>3807</v>
      </c>
      <c r="B3808">
        <v>3</v>
      </c>
      <c r="C3808">
        <v>3</v>
      </c>
      <c r="D3808">
        <f>COUNTIF(tbl_ManagerSurvey[EmployeeID],tbl_ManagerSurvey[[#This Row],[EmployeeID]])</f>
        <v>1</v>
      </c>
    </row>
    <row r="3809" spans="1:4" x14ac:dyDescent="0.25">
      <c r="A3809">
        <v>3808</v>
      </c>
      <c r="B3809">
        <v>3</v>
      </c>
      <c r="C3809">
        <v>4</v>
      </c>
      <c r="D3809">
        <f>COUNTIF(tbl_ManagerSurvey[EmployeeID],tbl_ManagerSurvey[[#This Row],[EmployeeID]])</f>
        <v>1</v>
      </c>
    </row>
    <row r="3810" spans="1:4" x14ac:dyDescent="0.25">
      <c r="A3810">
        <v>3809</v>
      </c>
      <c r="B3810">
        <v>1</v>
      </c>
      <c r="C3810">
        <v>3</v>
      </c>
      <c r="D3810">
        <f>COUNTIF(tbl_ManagerSurvey[EmployeeID],tbl_ManagerSurvey[[#This Row],[EmployeeID]])</f>
        <v>1</v>
      </c>
    </row>
    <row r="3811" spans="1:4" x14ac:dyDescent="0.25">
      <c r="A3811">
        <v>3810</v>
      </c>
      <c r="B3811">
        <v>3</v>
      </c>
      <c r="C3811">
        <v>3</v>
      </c>
      <c r="D3811">
        <f>COUNTIF(tbl_ManagerSurvey[EmployeeID],tbl_ManagerSurvey[[#This Row],[EmployeeID]])</f>
        <v>1</v>
      </c>
    </row>
    <row r="3812" spans="1:4" x14ac:dyDescent="0.25">
      <c r="A3812">
        <v>3811</v>
      </c>
      <c r="B3812">
        <v>3</v>
      </c>
      <c r="C3812">
        <v>3</v>
      </c>
      <c r="D3812">
        <f>COUNTIF(tbl_ManagerSurvey[EmployeeID],tbl_ManagerSurvey[[#This Row],[EmployeeID]])</f>
        <v>1</v>
      </c>
    </row>
    <row r="3813" spans="1:4" x14ac:dyDescent="0.25">
      <c r="A3813">
        <v>3812</v>
      </c>
      <c r="B3813">
        <v>3</v>
      </c>
      <c r="C3813">
        <v>3</v>
      </c>
      <c r="D3813">
        <f>COUNTIF(tbl_ManagerSurvey[EmployeeID],tbl_ManagerSurvey[[#This Row],[EmployeeID]])</f>
        <v>1</v>
      </c>
    </row>
    <row r="3814" spans="1:4" x14ac:dyDescent="0.25">
      <c r="A3814">
        <v>3813</v>
      </c>
      <c r="B3814">
        <v>3</v>
      </c>
      <c r="C3814">
        <v>3</v>
      </c>
      <c r="D3814">
        <f>COUNTIF(tbl_ManagerSurvey[EmployeeID],tbl_ManagerSurvey[[#This Row],[EmployeeID]])</f>
        <v>1</v>
      </c>
    </row>
    <row r="3815" spans="1:4" x14ac:dyDescent="0.25">
      <c r="A3815">
        <v>3814</v>
      </c>
      <c r="B3815">
        <v>3</v>
      </c>
      <c r="C3815">
        <v>3</v>
      </c>
      <c r="D3815">
        <f>COUNTIF(tbl_ManagerSurvey[EmployeeID],tbl_ManagerSurvey[[#This Row],[EmployeeID]])</f>
        <v>1</v>
      </c>
    </row>
    <row r="3816" spans="1:4" x14ac:dyDescent="0.25">
      <c r="A3816">
        <v>3815</v>
      </c>
      <c r="B3816">
        <v>3</v>
      </c>
      <c r="C3816">
        <v>3</v>
      </c>
      <c r="D3816">
        <f>COUNTIF(tbl_ManagerSurvey[EmployeeID],tbl_ManagerSurvey[[#This Row],[EmployeeID]])</f>
        <v>1</v>
      </c>
    </row>
    <row r="3817" spans="1:4" x14ac:dyDescent="0.25">
      <c r="A3817">
        <v>3816</v>
      </c>
      <c r="B3817">
        <v>4</v>
      </c>
      <c r="C3817">
        <v>4</v>
      </c>
      <c r="D3817">
        <f>COUNTIF(tbl_ManagerSurvey[EmployeeID],tbl_ManagerSurvey[[#This Row],[EmployeeID]])</f>
        <v>1</v>
      </c>
    </row>
    <row r="3818" spans="1:4" x14ac:dyDescent="0.25">
      <c r="A3818">
        <v>3817</v>
      </c>
      <c r="B3818">
        <v>2</v>
      </c>
      <c r="C3818">
        <v>3</v>
      </c>
      <c r="D3818">
        <f>COUNTIF(tbl_ManagerSurvey[EmployeeID],tbl_ManagerSurvey[[#This Row],[EmployeeID]])</f>
        <v>1</v>
      </c>
    </row>
    <row r="3819" spans="1:4" x14ac:dyDescent="0.25">
      <c r="A3819">
        <v>3818</v>
      </c>
      <c r="B3819">
        <v>3</v>
      </c>
      <c r="C3819">
        <v>3</v>
      </c>
      <c r="D3819">
        <f>COUNTIF(tbl_ManagerSurvey[EmployeeID],tbl_ManagerSurvey[[#This Row],[EmployeeID]])</f>
        <v>1</v>
      </c>
    </row>
    <row r="3820" spans="1:4" x14ac:dyDescent="0.25">
      <c r="A3820">
        <v>3819</v>
      </c>
      <c r="B3820">
        <v>3</v>
      </c>
      <c r="C3820">
        <v>3</v>
      </c>
      <c r="D3820">
        <f>COUNTIF(tbl_ManagerSurvey[EmployeeID],tbl_ManagerSurvey[[#This Row],[EmployeeID]])</f>
        <v>1</v>
      </c>
    </row>
    <row r="3821" spans="1:4" x14ac:dyDescent="0.25">
      <c r="A3821">
        <v>3820</v>
      </c>
      <c r="B3821">
        <v>2</v>
      </c>
      <c r="C3821">
        <v>3</v>
      </c>
      <c r="D3821">
        <f>COUNTIF(tbl_ManagerSurvey[EmployeeID],tbl_ManagerSurvey[[#This Row],[EmployeeID]])</f>
        <v>1</v>
      </c>
    </row>
    <row r="3822" spans="1:4" x14ac:dyDescent="0.25">
      <c r="A3822">
        <v>3821</v>
      </c>
      <c r="B3822">
        <v>2</v>
      </c>
      <c r="C3822">
        <v>4</v>
      </c>
      <c r="D3822">
        <f>COUNTIF(tbl_ManagerSurvey[EmployeeID],tbl_ManagerSurvey[[#This Row],[EmployeeID]])</f>
        <v>1</v>
      </c>
    </row>
    <row r="3823" spans="1:4" x14ac:dyDescent="0.25">
      <c r="A3823">
        <v>3822</v>
      </c>
      <c r="B3823">
        <v>3</v>
      </c>
      <c r="C3823">
        <v>3</v>
      </c>
      <c r="D3823">
        <f>COUNTIF(tbl_ManagerSurvey[EmployeeID],tbl_ManagerSurvey[[#This Row],[EmployeeID]])</f>
        <v>1</v>
      </c>
    </row>
    <row r="3824" spans="1:4" x14ac:dyDescent="0.25">
      <c r="A3824">
        <v>3823</v>
      </c>
      <c r="B3824">
        <v>3</v>
      </c>
      <c r="C3824">
        <v>4</v>
      </c>
      <c r="D3824">
        <f>COUNTIF(tbl_ManagerSurvey[EmployeeID],tbl_ManagerSurvey[[#This Row],[EmployeeID]])</f>
        <v>1</v>
      </c>
    </row>
    <row r="3825" spans="1:4" x14ac:dyDescent="0.25">
      <c r="A3825">
        <v>3824</v>
      </c>
      <c r="B3825">
        <v>3</v>
      </c>
      <c r="C3825">
        <v>3</v>
      </c>
      <c r="D3825">
        <f>COUNTIF(tbl_ManagerSurvey[EmployeeID],tbl_ManagerSurvey[[#This Row],[EmployeeID]])</f>
        <v>1</v>
      </c>
    </row>
    <row r="3826" spans="1:4" x14ac:dyDescent="0.25">
      <c r="A3826">
        <v>3825</v>
      </c>
      <c r="B3826">
        <v>3</v>
      </c>
      <c r="C3826">
        <v>3</v>
      </c>
      <c r="D3826">
        <f>COUNTIF(tbl_ManagerSurvey[EmployeeID],tbl_ManagerSurvey[[#This Row],[EmployeeID]])</f>
        <v>1</v>
      </c>
    </row>
    <row r="3827" spans="1:4" x14ac:dyDescent="0.25">
      <c r="A3827">
        <v>3826</v>
      </c>
      <c r="B3827">
        <v>2</v>
      </c>
      <c r="C3827">
        <v>3</v>
      </c>
      <c r="D3827">
        <f>COUNTIF(tbl_ManagerSurvey[EmployeeID],tbl_ManagerSurvey[[#This Row],[EmployeeID]])</f>
        <v>1</v>
      </c>
    </row>
    <row r="3828" spans="1:4" x14ac:dyDescent="0.25">
      <c r="A3828">
        <v>3827</v>
      </c>
      <c r="B3828">
        <v>3</v>
      </c>
      <c r="C3828">
        <v>4</v>
      </c>
      <c r="D3828">
        <f>COUNTIF(tbl_ManagerSurvey[EmployeeID],tbl_ManagerSurvey[[#This Row],[EmployeeID]])</f>
        <v>1</v>
      </c>
    </row>
    <row r="3829" spans="1:4" x14ac:dyDescent="0.25">
      <c r="A3829">
        <v>3828</v>
      </c>
      <c r="B3829">
        <v>3</v>
      </c>
      <c r="C3829">
        <v>3</v>
      </c>
      <c r="D3829">
        <f>COUNTIF(tbl_ManagerSurvey[EmployeeID],tbl_ManagerSurvey[[#This Row],[EmployeeID]])</f>
        <v>1</v>
      </c>
    </row>
    <row r="3830" spans="1:4" x14ac:dyDescent="0.25">
      <c r="A3830">
        <v>3829</v>
      </c>
      <c r="B3830">
        <v>2</v>
      </c>
      <c r="C3830">
        <v>3</v>
      </c>
      <c r="D3830">
        <f>COUNTIF(tbl_ManagerSurvey[EmployeeID],tbl_ManagerSurvey[[#This Row],[EmployeeID]])</f>
        <v>1</v>
      </c>
    </row>
    <row r="3831" spans="1:4" x14ac:dyDescent="0.25">
      <c r="A3831">
        <v>3830</v>
      </c>
      <c r="B3831">
        <v>3</v>
      </c>
      <c r="C3831">
        <v>3</v>
      </c>
      <c r="D3831">
        <f>COUNTIF(tbl_ManagerSurvey[EmployeeID],tbl_ManagerSurvey[[#This Row],[EmployeeID]])</f>
        <v>1</v>
      </c>
    </row>
    <row r="3832" spans="1:4" x14ac:dyDescent="0.25">
      <c r="A3832">
        <v>3831</v>
      </c>
      <c r="B3832">
        <v>3</v>
      </c>
      <c r="C3832">
        <v>3</v>
      </c>
      <c r="D3832">
        <f>COUNTIF(tbl_ManagerSurvey[EmployeeID],tbl_ManagerSurvey[[#This Row],[EmployeeID]])</f>
        <v>1</v>
      </c>
    </row>
    <row r="3833" spans="1:4" x14ac:dyDescent="0.25">
      <c r="A3833">
        <v>3832</v>
      </c>
      <c r="B3833">
        <v>3</v>
      </c>
      <c r="C3833">
        <v>3</v>
      </c>
      <c r="D3833">
        <f>COUNTIF(tbl_ManagerSurvey[EmployeeID],tbl_ManagerSurvey[[#This Row],[EmployeeID]])</f>
        <v>1</v>
      </c>
    </row>
    <row r="3834" spans="1:4" x14ac:dyDescent="0.25">
      <c r="A3834">
        <v>3833</v>
      </c>
      <c r="B3834">
        <v>2</v>
      </c>
      <c r="C3834">
        <v>4</v>
      </c>
      <c r="D3834">
        <f>COUNTIF(tbl_ManagerSurvey[EmployeeID],tbl_ManagerSurvey[[#This Row],[EmployeeID]])</f>
        <v>1</v>
      </c>
    </row>
    <row r="3835" spans="1:4" x14ac:dyDescent="0.25">
      <c r="A3835">
        <v>3834</v>
      </c>
      <c r="B3835">
        <v>3</v>
      </c>
      <c r="C3835">
        <v>3</v>
      </c>
      <c r="D3835">
        <f>COUNTIF(tbl_ManagerSurvey[EmployeeID],tbl_ManagerSurvey[[#This Row],[EmployeeID]])</f>
        <v>1</v>
      </c>
    </row>
    <row r="3836" spans="1:4" x14ac:dyDescent="0.25">
      <c r="A3836">
        <v>3835</v>
      </c>
      <c r="B3836">
        <v>3</v>
      </c>
      <c r="C3836">
        <v>3</v>
      </c>
      <c r="D3836">
        <f>COUNTIF(tbl_ManagerSurvey[EmployeeID],tbl_ManagerSurvey[[#This Row],[EmployeeID]])</f>
        <v>1</v>
      </c>
    </row>
    <row r="3837" spans="1:4" x14ac:dyDescent="0.25">
      <c r="A3837">
        <v>3836</v>
      </c>
      <c r="B3837">
        <v>2</v>
      </c>
      <c r="C3837">
        <v>3</v>
      </c>
      <c r="D3837">
        <f>COUNTIF(tbl_ManagerSurvey[EmployeeID],tbl_ManagerSurvey[[#This Row],[EmployeeID]])</f>
        <v>1</v>
      </c>
    </row>
    <row r="3838" spans="1:4" x14ac:dyDescent="0.25">
      <c r="A3838">
        <v>3837</v>
      </c>
      <c r="B3838">
        <v>2</v>
      </c>
      <c r="C3838">
        <v>3</v>
      </c>
      <c r="D3838">
        <f>COUNTIF(tbl_ManagerSurvey[EmployeeID],tbl_ManagerSurvey[[#This Row],[EmployeeID]])</f>
        <v>1</v>
      </c>
    </row>
    <row r="3839" spans="1:4" x14ac:dyDescent="0.25">
      <c r="A3839">
        <v>3838</v>
      </c>
      <c r="B3839">
        <v>3</v>
      </c>
      <c r="C3839">
        <v>3</v>
      </c>
      <c r="D3839">
        <f>COUNTIF(tbl_ManagerSurvey[EmployeeID],tbl_ManagerSurvey[[#This Row],[EmployeeID]])</f>
        <v>1</v>
      </c>
    </row>
    <row r="3840" spans="1:4" x14ac:dyDescent="0.25">
      <c r="A3840">
        <v>3839</v>
      </c>
      <c r="B3840">
        <v>3</v>
      </c>
      <c r="C3840">
        <v>3</v>
      </c>
      <c r="D3840">
        <f>COUNTIF(tbl_ManagerSurvey[EmployeeID],tbl_ManagerSurvey[[#This Row],[EmployeeID]])</f>
        <v>1</v>
      </c>
    </row>
    <row r="3841" spans="1:4" x14ac:dyDescent="0.25">
      <c r="A3841">
        <v>3840</v>
      </c>
      <c r="B3841">
        <v>3</v>
      </c>
      <c r="C3841">
        <v>3</v>
      </c>
      <c r="D3841">
        <f>COUNTIF(tbl_ManagerSurvey[EmployeeID],tbl_ManagerSurvey[[#This Row],[EmployeeID]])</f>
        <v>1</v>
      </c>
    </row>
    <row r="3842" spans="1:4" x14ac:dyDescent="0.25">
      <c r="A3842">
        <v>3841</v>
      </c>
      <c r="B3842">
        <v>4</v>
      </c>
      <c r="C3842">
        <v>3</v>
      </c>
      <c r="D3842">
        <f>COUNTIF(tbl_ManagerSurvey[EmployeeID],tbl_ManagerSurvey[[#This Row],[EmployeeID]])</f>
        <v>1</v>
      </c>
    </row>
    <row r="3843" spans="1:4" x14ac:dyDescent="0.25">
      <c r="A3843">
        <v>3842</v>
      </c>
      <c r="B3843">
        <v>3</v>
      </c>
      <c r="C3843">
        <v>3</v>
      </c>
      <c r="D3843">
        <f>COUNTIF(tbl_ManagerSurvey[EmployeeID],tbl_ManagerSurvey[[#This Row],[EmployeeID]])</f>
        <v>1</v>
      </c>
    </row>
    <row r="3844" spans="1:4" x14ac:dyDescent="0.25">
      <c r="A3844">
        <v>3843</v>
      </c>
      <c r="B3844">
        <v>2</v>
      </c>
      <c r="C3844">
        <v>3</v>
      </c>
      <c r="D3844">
        <f>COUNTIF(tbl_ManagerSurvey[EmployeeID],tbl_ManagerSurvey[[#This Row],[EmployeeID]])</f>
        <v>1</v>
      </c>
    </row>
    <row r="3845" spans="1:4" x14ac:dyDescent="0.25">
      <c r="A3845">
        <v>3844</v>
      </c>
      <c r="B3845">
        <v>3</v>
      </c>
      <c r="C3845">
        <v>3</v>
      </c>
      <c r="D3845">
        <f>COUNTIF(tbl_ManagerSurvey[EmployeeID],tbl_ManagerSurvey[[#This Row],[EmployeeID]])</f>
        <v>1</v>
      </c>
    </row>
    <row r="3846" spans="1:4" x14ac:dyDescent="0.25">
      <c r="A3846">
        <v>3845</v>
      </c>
      <c r="B3846">
        <v>3</v>
      </c>
      <c r="C3846">
        <v>3</v>
      </c>
      <c r="D3846">
        <f>COUNTIF(tbl_ManagerSurvey[EmployeeID],tbl_ManagerSurvey[[#This Row],[EmployeeID]])</f>
        <v>1</v>
      </c>
    </row>
    <row r="3847" spans="1:4" x14ac:dyDescent="0.25">
      <c r="A3847">
        <v>3846</v>
      </c>
      <c r="B3847">
        <v>3</v>
      </c>
      <c r="C3847">
        <v>3</v>
      </c>
      <c r="D3847">
        <f>COUNTIF(tbl_ManagerSurvey[EmployeeID],tbl_ManagerSurvey[[#This Row],[EmployeeID]])</f>
        <v>1</v>
      </c>
    </row>
    <row r="3848" spans="1:4" x14ac:dyDescent="0.25">
      <c r="A3848">
        <v>3847</v>
      </c>
      <c r="B3848">
        <v>2</v>
      </c>
      <c r="C3848">
        <v>3</v>
      </c>
      <c r="D3848">
        <f>COUNTIF(tbl_ManagerSurvey[EmployeeID],tbl_ManagerSurvey[[#This Row],[EmployeeID]])</f>
        <v>1</v>
      </c>
    </row>
    <row r="3849" spans="1:4" x14ac:dyDescent="0.25">
      <c r="A3849">
        <v>3848</v>
      </c>
      <c r="B3849">
        <v>2</v>
      </c>
      <c r="C3849">
        <v>3</v>
      </c>
      <c r="D3849">
        <f>COUNTIF(tbl_ManagerSurvey[EmployeeID],tbl_ManagerSurvey[[#This Row],[EmployeeID]])</f>
        <v>1</v>
      </c>
    </row>
    <row r="3850" spans="1:4" x14ac:dyDescent="0.25">
      <c r="A3850">
        <v>3849</v>
      </c>
      <c r="B3850">
        <v>3</v>
      </c>
      <c r="C3850">
        <v>3</v>
      </c>
      <c r="D3850">
        <f>COUNTIF(tbl_ManagerSurvey[EmployeeID],tbl_ManagerSurvey[[#This Row],[EmployeeID]])</f>
        <v>1</v>
      </c>
    </row>
    <row r="3851" spans="1:4" x14ac:dyDescent="0.25">
      <c r="A3851">
        <v>3850</v>
      </c>
      <c r="B3851">
        <v>1</v>
      </c>
      <c r="C3851">
        <v>3</v>
      </c>
      <c r="D3851">
        <f>COUNTIF(tbl_ManagerSurvey[EmployeeID],tbl_ManagerSurvey[[#This Row],[EmployeeID]])</f>
        <v>1</v>
      </c>
    </row>
    <row r="3852" spans="1:4" x14ac:dyDescent="0.25">
      <c r="A3852">
        <v>3851</v>
      </c>
      <c r="B3852">
        <v>3</v>
      </c>
      <c r="C3852">
        <v>4</v>
      </c>
      <c r="D3852">
        <f>COUNTIF(tbl_ManagerSurvey[EmployeeID],tbl_ManagerSurvey[[#This Row],[EmployeeID]])</f>
        <v>1</v>
      </c>
    </row>
    <row r="3853" spans="1:4" x14ac:dyDescent="0.25">
      <c r="A3853">
        <v>3852</v>
      </c>
      <c r="B3853">
        <v>1</v>
      </c>
      <c r="C3853">
        <v>3</v>
      </c>
      <c r="D3853">
        <f>COUNTIF(tbl_ManagerSurvey[EmployeeID],tbl_ManagerSurvey[[#This Row],[EmployeeID]])</f>
        <v>1</v>
      </c>
    </row>
    <row r="3854" spans="1:4" x14ac:dyDescent="0.25">
      <c r="A3854">
        <v>3853</v>
      </c>
      <c r="B3854">
        <v>3</v>
      </c>
      <c r="C3854">
        <v>4</v>
      </c>
      <c r="D3854">
        <f>COUNTIF(tbl_ManagerSurvey[EmployeeID],tbl_ManagerSurvey[[#This Row],[EmployeeID]])</f>
        <v>1</v>
      </c>
    </row>
    <row r="3855" spans="1:4" x14ac:dyDescent="0.25">
      <c r="A3855">
        <v>3854</v>
      </c>
      <c r="B3855">
        <v>3</v>
      </c>
      <c r="C3855">
        <v>3</v>
      </c>
      <c r="D3855">
        <f>COUNTIF(tbl_ManagerSurvey[EmployeeID],tbl_ManagerSurvey[[#This Row],[EmployeeID]])</f>
        <v>1</v>
      </c>
    </row>
    <row r="3856" spans="1:4" x14ac:dyDescent="0.25">
      <c r="A3856">
        <v>3855</v>
      </c>
      <c r="B3856">
        <v>2</v>
      </c>
      <c r="C3856">
        <v>3</v>
      </c>
      <c r="D3856">
        <f>COUNTIF(tbl_ManagerSurvey[EmployeeID],tbl_ManagerSurvey[[#This Row],[EmployeeID]])</f>
        <v>1</v>
      </c>
    </row>
    <row r="3857" spans="1:4" x14ac:dyDescent="0.25">
      <c r="A3857">
        <v>3856</v>
      </c>
      <c r="B3857">
        <v>2</v>
      </c>
      <c r="C3857">
        <v>4</v>
      </c>
      <c r="D3857">
        <f>COUNTIF(tbl_ManagerSurvey[EmployeeID],tbl_ManagerSurvey[[#This Row],[EmployeeID]])</f>
        <v>1</v>
      </c>
    </row>
    <row r="3858" spans="1:4" x14ac:dyDescent="0.25">
      <c r="A3858">
        <v>3857</v>
      </c>
      <c r="B3858">
        <v>2</v>
      </c>
      <c r="C3858">
        <v>3</v>
      </c>
      <c r="D3858">
        <f>COUNTIF(tbl_ManagerSurvey[EmployeeID],tbl_ManagerSurvey[[#This Row],[EmployeeID]])</f>
        <v>1</v>
      </c>
    </row>
    <row r="3859" spans="1:4" x14ac:dyDescent="0.25">
      <c r="A3859">
        <v>3858</v>
      </c>
      <c r="B3859">
        <v>3</v>
      </c>
      <c r="C3859">
        <v>3</v>
      </c>
      <c r="D3859">
        <f>COUNTIF(tbl_ManagerSurvey[EmployeeID],tbl_ManagerSurvey[[#This Row],[EmployeeID]])</f>
        <v>1</v>
      </c>
    </row>
    <row r="3860" spans="1:4" x14ac:dyDescent="0.25">
      <c r="A3860">
        <v>3859</v>
      </c>
      <c r="B3860">
        <v>2</v>
      </c>
      <c r="C3860">
        <v>4</v>
      </c>
      <c r="D3860">
        <f>COUNTIF(tbl_ManagerSurvey[EmployeeID],tbl_ManagerSurvey[[#This Row],[EmployeeID]])</f>
        <v>1</v>
      </c>
    </row>
    <row r="3861" spans="1:4" x14ac:dyDescent="0.25">
      <c r="A3861">
        <v>3860</v>
      </c>
      <c r="B3861">
        <v>2</v>
      </c>
      <c r="C3861">
        <v>3</v>
      </c>
      <c r="D3861">
        <f>COUNTIF(tbl_ManagerSurvey[EmployeeID],tbl_ManagerSurvey[[#This Row],[EmployeeID]])</f>
        <v>1</v>
      </c>
    </row>
    <row r="3862" spans="1:4" x14ac:dyDescent="0.25">
      <c r="A3862">
        <v>3861</v>
      </c>
      <c r="B3862">
        <v>3</v>
      </c>
      <c r="C3862">
        <v>3</v>
      </c>
      <c r="D3862">
        <f>COUNTIF(tbl_ManagerSurvey[EmployeeID],tbl_ManagerSurvey[[#This Row],[EmployeeID]])</f>
        <v>1</v>
      </c>
    </row>
    <row r="3863" spans="1:4" x14ac:dyDescent="0.25">
      <c r="A3863">
        <v>3862</v>
      </c>
      <c r="B3863">
        <v>3</v>
      </c>
      <c r="C3863">
        <v>3</v>
      </c>
      <c r="D3863">
        <f>COUNTIF(tbl_ManagerSurvey[EmployeeID],tbl_ManagerSurvey[[#This Row],[EmployeeID]])</f>
        <v>1</v>
      </c>
    </row>
    <row r="3864" spans="1:4" x14ac:dyDescent="0.25">
      <c r="A3864">
        <v>3863</v>
      </c>
      <c r="B3864">
        <v>3</v>
      </c>
      <c r="C3864">
        <v>3</v>
      </c>
      <c r="D3864">
        <f>COUNTIF(tbl_ManagerSurvey[EmployeeID],tbl_ManagerSurvey[[#This Row],[EmployeeID]])</f>
        <v>1</v>
      </c>
    </row>
    <row r="3865" spans="1:4" x14ac:dyDescent="0.25">
      <c r="A3865">
        <v>3864</v>
      </c>
      <c r="B3865">
        <v>3</v>
      </c>
      <c r="C3865">
        <v>3</v>
      </c>
      <c r="D3865">
        <f>COUNTIF(tbl_ManagerSurvey[EmployeeID],tbl_ManagerSurvey[[#This Row],[EmployeeID]])</f>
        <v>1</v>
      </c>
    </row>
    <row r="3866" spans="1:4" x14ac:dyDescent="0.25">
      <c r="A3866">
        <v>3865</v>
      </c>
      <c r="B3866">
        <v>3</v>
      </c>
      <c r="C3866">
        <v>3</v>
      </c>
      <c r="D3866">
        <f>COUNTIF(tbl_ManagerSurvey[EmployeeID],tbl_ManagerSurvey[[#This Row],[EmployeeID]])</f>
        <v>1</v>
      </c>
    </row>
    <row r="3867" spans="1:4" x14ac:dyDescent="0.25">
      <c r="A3867">
        <v>3866</v>
      </c>
      <c r="B3867">
        <v>3</v>
      </c>
      <c r="C3867">
        <v>3</v>
      </c>
      <c r="D3867">
        <f>COUNTIF(tbl_ManagerSurvey[EmployeeID],tbl_ManagerSurvey[[#This Row],[EmployeeID]])</f>
        <v>1</v>
      </c>
    </row>
    <row r="3868" spans="1:4" x14ac:dyDescent="0.25">
      <c r="A3868">
        <v>3867</v>
      </c>
      <c r="B3868">
        <v>3</v>
      </c>
      <c r="C3868">
        <v>3</v>
      </c>
      <c r="D3868">
        <f>COUNTIF(tbl_ManagerSurvey[EmployeeID],tbl_ManagerSurvey[[#This Row],[EmployeeID]])</f>
        <v>1</v>
      </c>
    </row>
    <row r="3869" spans="1:4" x14ac:dyDescent="0.25">
      <c r="A3869">
        <v>3868</v>
      </c>
      <c r="B3869">
        <v>3</v>
      </c>
      <c r="C3869">
        <v>3</v>
      </c>
      <c r="D3869">
        <f>COUNTIF(tbl_ManagerSurvey[EmployeeID],tbl_ManagerSurvey[[#This Row],[EmployeeID]])</f>
        <v>1</v>
      </c>
    </row>
    <row r="3870" spans="1:4" x14ac:dyDescent="0.25">
      <c r="A3870">
        <v>3869</v>
      </c>
      <c r="B3870">
        <v>2</v>
      </c>
      <c r="C3870">
        <v>3</v>
      </c>
      <c r="D3870">
        <f>COUNTIF(tbl_ManagerSurvey[EmployeeID],tbl_ManagerSurvey[[#This Row],[EmployeeID]])</f>
        <v>1</v>
      </c>
    </row>
    <row r="3871" spans="1:4" x14ac:dyDescent="0.25">
      <c r="A3871">
        <v>3870</v>
      </c>
      <c r="B3871">
        <v>3</v>
      </c>
      <c r="C3871">
        <v>3</v>
      </c>
      <c r="D3871">
        <f>COUNTIF(tbl_ManagerSurvey[EmployeeID],tbl_ManagerSurvey[[#This Row],[EmployeeID]])</f>
        <v>1</v>
      </c>
    </row>
    <row r="3872" spans="1:4" x14ac:dyDescent="0.25">
      <c r="A3872">
        <v>3871</v>
      </c>
      <c r="B3872">
        <v>2</v>
      </c>
      <c r="C3872">
        <v>3</v>
      </c>
      <c r="D3872">
        <f>COUNTIF(tbl_ManagerSurvey[EmployeeID],tbl_ManagerSurvey[[#This Row],[EmployeeID]])</f>
        <v>1</v>
      </c>
    </row>
    <row r="3873" spans="1:4" x14ac:dyDescent="0.25">
      <c r="A3873">
        <v>3872</v>
      </c>
      <c r="B3873">
        <v>2</v>
      </c>
      <c r="C3873">
        <v>3</v>
      </c>
      <c r="D3873">
        <f>COUNTIF(tbl_ManagerSurvey[EmployeeID],tbl_ManagerSurvey[[#This Row],[EmployeeID]])</f>
        <v>1</v>
      </c>
    </row>
    <row r="3874" spans="1:4" x14ac:dyDescent="0.25">
      <c r="A3874">
        <v>3873</v>
      </c>
      <c r="B3874">
        <v>3</v>
      </c>
      <c r="C3874">
        <v>3</v>
      </c>
      <c r="D3874">
        <f>COUNTIF(tbl_ManagerSurvey[EmployeeID],tbl_ManagerSurvey[[#This Row],[EmployeeID]])</f>
        <v>1</v>
      </c>
    </row>
    <row r="3875" spans="1:4" x14ac:dyDescent="0.25">
      <c r="A3875">
        <v>3874</v>
      </c>
      <c r="B3875">
        <v>2</v>
      </c>
      <c r="C3875">
        <v>3</v>
      </c>
      <c r="D3875">
        <f>COUNTIF(tbl_ManagerSurvey[EmployeeID],tbl_ManagerSurvey[[#This Row],[EmployeeID]])</f>
        <v>1</v>
      </c>
    </row>
    <row r="3876" spans="1:4" x14ac:dyDescent="0.25">
      <c r="A3876">
        <v>3875</v>
      </c>
      <c r="B3876">
        <v>2</v>
      </c>
      <c r="C3876">
        <v>3</v>
      </c>
      <c r="D3876">
        <f>COUNTIF(tbl_ManagerSurvey[EmployeeID],tbl_ManagerSurvey[[#This Row],[EmployeeID]])</f>
        <v>1</v>
      </c>
    </row>
    <row r="3877" spans="1:4" x14ac:dyDescent="0.25">
      <c r="A3877">
        <v>3876</v>
      </c>
      <c r="B3877">
        <v>3</v>
      </c>
      <c r="C3877">
        <v>3</v>
      </c>
      <c r="D3877">
        <f>COUNTIF(tbl_ManagerSurvey[EmployeeID],tbl_ManagerSurvey[[#This Row],[EmployeeID]])</f>
        <v>1</v>
      </c>
    </row>
    <row r="3878" spans="1:4" x14ac:dyDescent="0.25">
      <c r="A3878">
        <v>3877</v>
      </c>
      <c r="B3878">
        <v>2</v>
      </c>
      <c r="C3878">
        <v>4</v>
      </c>
      <c r="D3878">
        <f>COUNTIF(tbl_ManagerSurvey[EmployeeID],tbl_ManagerSurvey[[#This Row],[EmployeeID]])</f>
        <v>1</v>
      </c>
    </row>
    <row r="3879" spans="1:4" x14ac:dyDescent="0.25">
      <c r="A3879">
        <v>3878</v>
      </c>
      <c r="B3879">
        <v>1</v>
      </c>
      <c r="C3879">
        <v>3</v>
      </c>
      <c r="D3879">
        <f>COUNTIF(tbl_ManagerSurvey[EmployeeID],tbl_ManagerSurvey[[#This Row],[EmployeeID]])</f>
        <v>1</v>
      </c>
    </row>
    <row r="3880" spans="1:4" x14ac:dyDescent="0.25">
      <c r="A3880">
        <v>3879</v>
      </c>
      <c r="B3880">
        <v>4</v>
      </c>
      <c r="C3880">
        <v>3</v>
      </c>
      <c r="D3880">
        <f>COUNTIF(tbl_ManagerSurvey[EmployeeID],tbl_ManagerSurvey[[#This Row],[EmployeeID]])</f>
        <v>1</v>
      </c>
    </row>
    <row r="3881" spans="1:4" x14ac:dyDescent="0.25">
      <c r="A3881">
        <v>3880</v>
      </c>
      <c r="B3881">
        <v>3</v>
      </c>
      <c r="C3881">
        <v>3</v>
      </c>
      <c r="D3881">
        <f>COUNTIF(tbl_ManagerSurvey[EmployeeID],tbl_ManagerSurvey[[#This Row],[EmployeeID]])</f>
        <v>1</v>
      </c>
    </row>
    <row r="3882" spans="1:4" x14ac:dyDescent="0.25">
      <c r="A3882">
        <v>3881</v>
      </c>
      <c r="B3882">
        <v>2</v>
      </c>
      <c r="C3882">
        <v>3</v>
      </c>
      <c r="D3882">
        <f>COUNTIF(tbl_ManagerSurvey[EmployeeID],tbl_ManagerSurvey[[#This Row],[EmployeeID]])</f>
        <v>1</v>
      </c>
    </row>
    <row r="3883" spans="1:4" x14ac:dyDescent="0.25">
      <c r="A3883">
        <v>3882</v>
      </c>
      <c r="B3883">
        <v>3</v>
      </c>
      <c r="C3883">
        <v>3</v>
      </c>
      <c r="D3883">
        <f>COUNTIF(tbl_ManagerSurvey[EmployeeID],tbl_ManagerSurvey[[#This Row],[EmployeeID]])</f>
        <v>1</v>
      </c>
    </row>
    <row r="3884" spans="1:4" x14ac:dyDescent="0.25">
      <c r="A3884">
        <v>3883</v>
      </c>
      <c r="B3884">
        <v>2</v>
      </c>
      <c r="C3884">
        <v>3</v>
      </c>
      <c r="D3884">
        <f>COUNTIF(tbl_ManagerSurvey[EmployeeID],tbl_ManagerSurvey[[#This Row],[EmployeeID]])</f>
        <v>1</v>
      </c>
    </row>
    <row r="3885" spans="1:4" x14ac:dyDescent="0.25">
      <c r="A3885">
        <v>3884</v>
      </c>
      <c r="B3885">
        <v>3</v>
      </c>
      <c r="C3885">
        <v>3</v>
      </c>
      <c r="D3885">
        <f>COUNTIF(tbl_ManagerSurvey[EmployeeID],tbl_ManagerSurvey[[#This Row],[EmployeeID]])</f>
        <v>1</v>
      </c>
    </row>
    <row r="3886" spans="1:4" x14ac:dyDescent="0.25">
      <c r="A3886">
        <v>3885</v>
      </c>
      <c r="B3886">
        <v>3</v>
      </c>
      <c r="C3886">
        <v>3</v>
      </c>
      <c r="D3886">
        <f>COUNTIF(tbl_ManagerSurvey[EmployeeID],tbl_ManagerSurvey[[#This Row],[EmployeeID]])</f>
        <v>1</v>
      </c>
    </row>
    <row r="3887" spans="1:4" x14ac:dyDescent="0.25">
      <c r="A3887">
        <v>3886</v>
      </c>
      <c r="B3887">
        <v>3</v>
      </c>
      <c r="C3887">
        <v>3</v>
      </c>
      <c r="D3887">
        <f>COUNTIF(tbl_ManagerSurvey[EmployeeID],tbl_ManagerSurvey[[#This Row],[EmployeeID]])</f>
        <v>1</v>
      </c>
    </row>
    <row r="3888" spans="1:4" x14ac:dyDescent="0.25">
      <c r="A3888">
        <v>3887</v>
      </c>
      <c r="B3888">
        <v>1</v>
      </c>
      <c r="C3888">
        <v>3</v>
      </c>
      <c r="D3888">
        <f>COUNTIF(tbl_ManagerSurvey[EmployeeID],tbl_ManagerSurvey[[#This Row],[EmployeeID]])</f>
        <v>1</v>
      </c>
    </row>
    <row r="3889" spans="1:4" x14ac:dyDescent="0.25">
      <c r="A3889">
        <v>3888</v>
      </c>
      <c r="B3889">
        <v>3</v>
      </c>
      <c r="C3889">
        <v>3</v>
      </c>
      <c r="D3889">
        <f>COUNTIF(tbl_ManagerSurvey[EmployeeID],tbl_ManagerSurvey[[#This Row],[EmployeeID]])</f>
        <v>1</v>
      </c>
    </row>
    <row r="3890" spans="1:4" x14ac:dyDescent="0.25">
      <c r="A3890">
        <v>3889</v>
      </c>
      <c r="B3890">
        <v>3</v>
      </c>
      <c r="C3890">
        <v>4</v>
      </c>
      <c r="D3890">
        <f>COUNTIF(tbl_ManagerSurvey[EmployeeID],tbl_ManagerSurvey[[#This Row],[EmployeeID]])</f>
        <v>1</v>
      </c>
    </row>
    <row r="3891" spans="1:4" x14ac:dyDescent="0.25">
      <c r="A3891">
        <v>3890</v>
      </c>
      <c r="B3891">
        <v>3</v>
      </c>
      <c r="C3891">
        <v>3</v>
      </c>
      <c r="D3891">
        <f>COUNTIF(tbl_ManagerSurvey[EmployeeID],tbl_ManagerSurvey[[#This Row],[EmployeeID]])</f>
        <v>1</v>
      </c>
    </row>
    <row r="3892" spans="1:4" x14ac:dyDescent="0.25">
      <c r="A3892">
        <v>3891</v>
      </c>
      <c r="B3892">
        <v>1</v>
      </c>
      <c r="C3892">
        <v>3</v>
      </c>
      <c r="D3892">
        <f>COUNTIF(tbl_ManagerSurvey[EmployeeID],tbl_ManagerSurvey[[#This Row],[EmployeeID]])</f>
        <v>1</v>
      </c>
    </row>
    <row r="3893" spans="1:4" x14ac:dyDescent="0.25">
      <c r="A3893">
        <v>3892</v>
      </c>
      <c r="B3893">
        <v>2</v>
      </c>
      <c r="C3893">
        <v>3</v>
      </c>
      <c r="D3893">
        <f>COUNTIF(tbl_ManagerSurvey[EmployeeID],tbl_ManagerSurvey[[#This Row],[EmployeeID]])</f>
        <v>1</v>
      </c>
    </row>
    <row r="3894" spans="1:4" x14ac:dyDescent="0.25">
      <c r="A3894">
        <v>3893</v>
      </c>
      <c r="B3894">
        <v>3</v>
      </c>
      <c r="C3894">
        <v>3</v>
      </c>
      <c r="D3894">
        <f>COUNTIF(tbl_ManagerSurvey[EmployeeID],tbl_ManagerSurvey[[#This Row],[EmployeeID]])</f>
        <v>1</v>
      </c>
    </row>
    <row r="3895" spans="1:4" x14ac:dyDescent="0.25">
      <c r="A3895">
        <v>3894</v>
      </c>
      <c r="B3895">
        <v>3</v>
      </c>
      <c r="C3895">
        <v>3</v>
      </c>
      <c r="D3895">
        <f>COUNTIF(tbl_ManagerSurvey[EmployeeID],tbl_ManagerSurvey[[#This Row],[EmployeeID]])</f>
        <v>1</v>
      </c>
    </row>
    <row r="3896" spans="1:4" x14ac:dyDescent="0.25">
      <c r="A3896">
        <v>3895</v>
      </c>
      <c r="B3896">
        <v>3</v>
      </c>
      <c r="C3896">
        <v>3</v>
      </c>
      <c r="D3896">
        <f>COUNTIF(tbl_ManagerSurvey[EmployeeID],tbl_ManagerSurvey[[#This Row],[EmployeeID]])</f>
        <v>1</v>
      </c>
    </row>
    <row r="3897" spans="1:4" x14ac:dyDescent="0.25">
      <c r="A3897">
        <v>3896</v>
      </c>
      <c r="B3897">
        <v>3</v>
      </c>
      <c r="C3897">
        <v>3</v>
      </c>
      <c r="D3897">
        <f>COUNTIF(tbl_ManagerSurvey[EmployeeID],tbl_ManagerSurvey[[#This Row],[EmployeeID]])</f>
        <v>1</v>
      </c>
    </row>
    <row r="3898" spans="1:4" x14ac:dyDescent="0.25">
      <c r="A3898">
        <v>3897</v>
      </c>
      <c r="B3898">
        <v>4</v>
      </c>
      <c r="C3898">
        <v>3</v>
      </c>
      <c r="D3898">
        <f>COUNTIF(tbl_ManagerSurvey[EmployeeID],tbl_ManagerSurvey[[#This Row],[EmployeeID]])</f>
        <v>1</v>
      </c>
    </row>
    <row r="3899" spans="1:4" x14ac:dyDescent="0.25">
      <c r="A3899">
        <v>3898</v>
      </c>
      <c r="B3899">
        <v>3</v>
      </c>
      <c r="C3899">
        <v>3</v>
      </c>
      <c r="D3899">
        <f>COUNTIF(tbl_ManagerSurvey[EmployeeID],tbl_ManagerSurvey[[#This Row],[EmployeeID]])</f>
        <v>1</v>
      </c>
    </row>
    <row r="3900" spans="1:4" x14ac:dyDescent="0.25">
      <c r="A3900">
        <v>3899</v>
      </c>
      <c r="B3900">
        <v>1</v>
      </c>
      <c r="C3900">
        <v>3</v>
      </c>
      <c r="D3900">
        <f>COUNTIF(tbl_ManagerSurvey[EmployeeID],tbl_ManagerSurvey[[#This Row],[EmployeeID]])</f>
        <v>1</v>
      </c>
    </row>
    <row r="3901" spans="1:4" x14ac:dyDescent="0.25">
      <c r="A3901">
        <v>3900</v>
      </c>
      <c r="B3901">
        <v>3</v>
      </c>
      <c r="C3901">
        <v>3</v>
      </c>
      <c r="D3901">
        <f>COUNTIF(tbl_ManagerSurvey[EmployeeID],tbl_ManagerSurvey[[#This Row],[EmployeeID]])</f>
        <v>1</v>
      </c>
    </row>
    <row r="3902" spans="1:4" x14ac:dyDescent="0.25">
      <c r="A3902">
        <v>3901</v>
      </c>
      <c r="B3902">
        <v>3</v>
      </c>
      <c r="C3902">
        <v>3</v>
      </c>
      <c r="D3902">
        <f>COUNTIF(tbl_ManagerSurvey[EmployeeID],tbl_ManagerSurvey[[#This Row],[EmployeeID]])</f>
        <v>1</v>
      </c>
    </row>
    <row r="3903" spans="1:4" x14ac:dyDescent="0.25">
      <c r="A3903">
        <v>3902</v>
      </c>
      <c r="B3903">
        <v>3</v>
      </c>
      <c r="C3903">
        <v>3</v>
      </c>
      <c r="D3903">
        <f>COUNTIF(tbl_ManagerSurvey[EmployeeID],tbl_ManagerSurvey[[#This Row],[EmployeeID]])</f>
        <v>1</v>
      </c>
    </row>
    <row r="3904" spans="1:4" x14ac:dyDescent="0.25">
      <c r="A3904">
        <v>3903</v>
      </c>
      <c r="B3904">
        <v>1</v>
      </c>
      <c r="C3904">
        <v>3</v>
      </c>
      <c r="D3904">
        <f>COUNTIF(tbl_ManagerSurvey[EmployeeID],tbl_ManagerSurvey[[#This Row],[EmployeeID]])</f>
        <v>1</v>
      </c>
    </row>
    <row r="3905" spans="1:4" x14ac:dyDescent="0.25">
      <c r="A3905">
        <v>3904</v>
      </c>
      <c r="B3905">
        <v>2</v>
      </c>
      <c r="C3905">
        <v>3</v>
      </c>
      <c r="D3905">
        <f>COUNTIF(tbl_ManagerSurvey[EmployeeID],tbl_ManagerSurvey[[#This Row],[EmployeeID]])</f>
        <v>1</v>
      </c>
    </row>
    <row r="3906" spans="1:4" x14ac:dyDescent="0.25">
      <c r="A3906">
        <v>3905</v>
      </c>
      <c r="B3906">
        <v>2</v>
      </c>
      <c r="C3906">
        <v>3</v>
      </c>
      <c r="D3906">
        <f>COUNTIF(tbl_ManagerSurvey[EmployeeID],tbl_ManagerSurvey[[#This Row],[EmployeeID]])</f>
        <v>1</v>
      </c>
    </row>
    <row r="3907" spans="1:4" x14ac:dyDescent="0.25">
      <c r="A3907">
        <v>3906</v>
      </c>
      <c r="B3907">
        <v>3</v>
      </c>
      <c r="C3907">
        <v>3</v>
      </c>
      <c r="D3907">
        <f>COUNTIF(tbl_ManagerSurvey[EmployeeID],tbl_ManagerSurvey[[#This Row],[EmployeeID]])</f>
        <v>1</v>
      </c>
    </row>
    <row r="3908" spans="1:4" x14ac:dyDescent="0.25">
      <c r="A3908">
        <v>3907</v>
      </c>
      <c r="B3908">
        <v>3</v>
      </c>
      <c r="C3908">
        <v>3</v>
      </c>
      <c r="D3908">
        <f>COUNTIF(tbl_ManagerSurvey[EmployeeID],tbl_ManagerSurvey[[#This Row],[EmployeeID]])</f>
        <v>1</v>
      </c>
    </row>
    <row r="3909" spans="1:4" x14ac:dyDescent="0.25">
      <c r="A3909">
        <v>3908</v>
      </c>
      <c r="B3909">
        <v>3</v>
      </c>
      <c r="C3909">
        <v>4</v>
      </c>
      <c r="D3909">
        <f>COUNTIF(tbl_ManagerSurvey[EmployeeID],tbl_ManagerSurvey[[#This Row],[EmployeeID]])</f>
        <v>1</v>
      </c>
    </row>
    <row r="3910" spans="1:4" x14ac:dyDescent="0.25">
      <c r="A3910">
        <v>3909</v>
      </c>
      <c r="B3910">
        <v>3</v>
      </c>
      <c r="C3910">
        <v>3</v>
      </c>
      <c r="D3910">
        <f>COUNTIF(tbl_ManagerSurvey[EmployeeID],tbl_ManagerSurvey[[#This Row],[EmployeeID]])</f>
        <v>1</v>
      </c>
    </row>
    <row r="3911" spans="1:4" x14ac:dyDescent="0.25">
      <c r="A3911">
        <v>3910</v>
      </c>
      <c r="B3911">
        <v>3</v>
      </c>
      <c r="C3911">
        <v>3</v>
      </c>
      <c r="D3911">
        <f>COUNTIF(tbl_ManagerSurvey[EmployeeID],tbl_ManagerSurvey[[#This Row],[EmployeeID]])</f>
        <v>1</v>
      </c>
    </row>
    <row r="3912" spans="1:4" x14ac:dyDescent="0.25">
      <c r="A3912">
        <v>3911</v>
      </c>
      <c r="B3912">
        <v>1</v>
      </c>
      <c r="C3912">
        <v>3</v>
      </c>
      <c r="D3912">
        <f>COUNTIF(tbl_ManagerSurvey[EmployeeID],tbl_ManagerSurvey[[#This Row],[EmployeeID]])</f>
        <v>1</v>
      </c>
    </row>
    <row r="3913" spans="1:4" x14ac:dyDescent="0.25">
      <c r="A3913">
        <v>3912</v>
      </c>
      <c r="B3913">
        <v>3</v>
      </c>
      <c r="C3913">
        <v>3</v>
      </c>
      <c r="D3913">
        <f>COUNTIF(tbl_ManagerSurvey[EmployeeID],tbl_ManagerSurvey[[#This Row],[EmployeeID]])</f>
        <v>1</v>
      </c>
    </row>
    <row r="3914" spans="1:4" x14ac:dyDescent="0.25">
      <c r="A3914">
        <v>3913</v>
      </c>
      <c r="B3914">
        <v>2</v>
      </c>
      <c r="C3914">
        <v>3</v>
      </c>
      <c r="D3914">
        <f>COUNTIF(tbl_ManagerSurvey[EmployeeID],tbl_ManagerSurvey[[#This Row],[EmployeeID]])</f>
        <v>1</v>
      </c>
    </row>
    <row r="3915" spans="1:4" x14ac:dyDescent="0.25">
      <c r="A3915">
        <v>3914</v>
      </c>
      <c r="B3915">
        <v>2</v>
      </c>
      <c r="C3915">
        <v>3</v>
      </c>
      <c r="D3915">
        <f>COUNTIF(tbl_ManagerSurvey[EmployeeID],tbl_ManagerSurvey[[#This Row],[EmployeeID]])</f>
        <v>1</v>
      </c>
    </row>
    <row r="3916" spans="1:4" x14ac:dyDescent="0.25">
      <c r="A3916">
        <v>3915</v>
      </c>
      <c r="B3916">
        <v>3</v>
      </c>
      <c r="C3916">
        <v>4</v>
      </c>
      <c r="D3916">
        <f>COUNTIF(tbl_ManagerSurvey[EmployeeID],tbl_ManagerSurvey[[#This Row],[EmployeeID]])</f>
        <v>1</v>
      </c>
    </row>
    <row r="3917" spans="1:4" x14ac:dyDescent="0.25">
      <c r="A3917">
        <v>3916</v>
      </c>
      <c r="B3917">
        <v>3</v>
      </c>
      <c r="C3917">
        <v>3</v>
      </c>
      <c r="D3917">
        <f>COUNTIF(tbl_ManagerSurvey[EmployeeID],tbl_ManagerSurvey[[#This Row],[EmployeeID]])</f>
        <v>1</v>
      </c>
    </row>
    <row r="3918" spans="1:4" x14ac:dyDescent="0.25">
      <c r="A3918">
        <v>3917</v>
      </c>
      <c r="B3918">
        <v>3</v>
      </c>
      <c r="C3918">
        <v>3</v>
      </c>
      <c r="D3918">
        <f>COUNTIF(tbl_ManagerSurvey[EmployeeID],tbl_ManagerSurvey[[#This Row],[EmployeeID]])</f>
        <v>1</v>
      </c>
    </row>
    <row r="3919" spans="1:4" x14ac:dyDescent="0.25">
      <c r="A3919">
        <v>3918</v>
      </c>
      <c r="B3919">
        <v>3</v>
      </c>
      <c r="C3919">
        <v>4</v>
      </c>
      <c r="D3919">
        <f>COUNTIF(tbl_ManagerSurvey[EmployeeID],tbl_ManagerSurvey[[#This Row],[EmployeeID]])</f>
        <v>1</v>
      </c>
    </row>
    <row r="3920" spans="1:4" x14ac:dyDescent="0.25">
      <c r="A3920">
        <v>3919</v>
      </c>
      <c r="B3920">
        <v>3</v>
      </c>
      <c r="C3920">
        <v>4</v>
      </c>
      <c r="D3920">
        <f>COUNTIF(tbl_ManagerSurvey[EmployeeID],tbl_ManagerSurvey[[#This Row],[EmployeeID]])</f>
        <v>1</v>
      </c>
    </row>
    <row r="3921" spans="1:4" x14ac:dyDescent="0.25">
      <c r="A3921">
        <v>3920</v>
      </c>
      <c r="B3921">
        <v>3</v>
      </c>
      <c r="C3921">
        <v>3</v>
      </c>
      <c r="D3921">
        <f>COUNTIF(tbl_ManagerSurvey[EmployeeID],tbl_ManagerSurvey[[#This Row],[EmployeeID]])</f>
        <v>1</v>
      </c>
    </row>
    <row r="3922" spans="1:4" x14ac:dyDescent="0.25">
      <c r="A3922">
        <v>3921</v>
      </c>
      <c r="B3922">
        <v>3</v>
      </c>
      <c r="C3922">
        <v>3</v>
      </c>
      <c r="D3922">
        <f>COUNTIF(tbl_ManagerSurvey[EmployeeID],tbl_ManagerSurvey[[#This Row],[EmployeeID]])</f>
        <v>1</v>
      </c>
    </row>
    <row r="3923" spans="1:4" x14ac:dyDescent="0.25">
      <c r="A3923">
        <v>3922</v>
      </c>
      <c r="B3923">
        <v>3</v>
      </c>
      <c r="C3923">
        <v>3</v>
      </c>
      <c r="D3923">
        <f>COUNTIF(tbl_ManagerSurvey[EmployeeID],tbl_ManagerSurvey[[#This Row],[EmployeeID]])</f>
        <v>1</v>
      </c>
    </row>
    <row r="3924" spans="1:4" x14ac:dyDescent="0.25">
      <c r="A3924">
        <v>3923</v>
      </c>
      <c r="B3924">
        <v>2</v>
      </c>
      <c r="C3924">
        <v>3</v>
      </c>
      <c r="D3924">
        <f>COUNTIF(tbl_ManagerSurvey[EmployeeID],tbl_ManagerSurvey[[#This Row],[EmployeeID]])</f>
        <v>1</v>
      </c>
    </row>
    <row r="3925" spans="1:4" x14ac:dyDescent="0.25">
      <c r="A3925">
        <v>3924</v>
      </c>
      <c r="B3925">
        <v>2</v>
      </c>
      <c r="C3925">
        <v>3</v>
      </c>
      <c r="D3925">
        <f>COUNTIF(tbl_ManagerSurvey[EmployeeID],tbl_ManagerSurvey[[#This Row],[EmployeeID]])</f>
        <v>1</v>
      </c>
    </row>
    <row r="3926" spans="1:4" x14ac:dyDescent="0.25">
      <c r="A3926">
        <v>3925</v>
      </c>
      <c r="B3926">
        <v>2</v>
      </c>
      <c r="C3926">
        <v>3</v>
      </c>
      <c r="D3926">
        <f>COUNTIF(tbl_ManagerSurvey[EmployeeID],tbl_ManagerSurvey[[#This Row],[EmployeeID]])</f>
        <v>1</v>
      </c>
    </row>
    <row r="3927" spans="1:4" x14ac:dyDescent="0.25">
      <c r="A3927">
        <v>3926</v>
      </c>
      <c r="B3927">
        <v>3</v>
      </c>
      <c r="C3927">
        <v>3</v>
      </c>
      <c r="D3927">
        <f>COUNTIF(tbl_ManagerSurvey[EmployeeID],tbl_ManagerSurvey[[#This Row],[EmployeeID]])</f>
        <v>1</v>
      </c>
    </row>
    <row r="3928" spans="1:4" x14ac:dyDescent="0.25">
      <c r="A3928">
        <v>3927</v>
      </c>
      <c r="B3928">
        <v>3</v>
      </c>
      <c r="C3928">
        <v>3</v>
      </c>
      <c r="D3928">
        <f>COUNTIF(tbl_ManagerSurvey[EmployeeID],tbl_ManagerSurvey[[#This Row],[EmployeeID]])</f>
        <v>1</v>
      </c>
    </row>
    <row r="3929" spans="1:4" x14ac:dyDescent="0.25">
      <c r="A3929">
        <v>3928</v>
      </c>
      <c r="B3929">
        <v>3</v>
      </c>
      <c r="C3929">
        <v>3</v>
      </c>
      <c r="D3929">
        <f>COUNTIF(tbl_ManagerSurvey[EmployeeID],tbl_ManagerSurvey[[#This Row],[EmployeeID]])</f>
        <v>1</v>
      </c>
    </row>
    <row r="3930" spans="1:4" x14ac:dyDescent="0.25">
      <c r="A3930">
        <v>3929</v>
      </c>
      <c r="B3930">
        <v>3</v>
      </c>
      <c r="C3930">
        <v>3</v>
      </c>
      <c r="D3930">
        <f>COUNTIF(tbl_ManagerSurvey[EmployeeID],tbl_ManagerSurvey[[#This Row],[EmployeeID]])</f>
        <v>1</v>
      </c>
    </row>
    <row r="3931" spans="1:4" x14ac:dyDescent="0.25">
      <c r="A3931">
        <v>3930</v>
      </c>
      <c r="B3931">
        <v>4</v>
      </c>
      <c r="C3931">
        <v>3</v>
      </c>
      <c r="D3931">
        <f>COUNTIF(tbl_ManagerSurvey[EmployeeID],tbl_ManagerSurvey[[#This Row],[EmployeeID]])</f>
        <v>1</v>
      </c>
    </row>
    <row r="3932" spans="1:4" x14ac:dyDescent="0.25">
      <c r="A3932">
        <v>3931</v>
      </c>
      <c r="B3932">
        <v>2</v>
      </c>
      <c r="C3932">
        <v>3</v>
      </c>
      <c r="D3932">
        <f>COUNTIF(tbl_ManagerSurvey[EmployeeID],tbl_ManagerSurvey[[#This Row],[EmployeeID]])</f>
        <v>1</v>
      </c>
    </row>
    <row r="3933" spans="1:4" x14ac:dyDescent="0.25">
      <c r="A3933">
        <v>3932</v>
      </c>
      <c r="B3933">
        <v>3</v>
      </c>
      <c r="C3933">
        <v>3</v>
      </c>
      <c r="D3933">
        <f>COUNTIF(tbl_ManagerSurvey[EmployeeID],tbl_ManagerSurvey[[#This Row],[EmployeeID]])</f>
        <v>1</v>
      </c>
    </row>
    <row r="3934" spans="1:4" x14ac:dyDescent="0.25">
      <c r="A3934">
        <v>3933</v>
      </c>
      <c r="B3934">
        <v>3</v>
      </c>
      <c r="C3934">
        <v>4</v>
      </c>
      <c r="D3934">
        <f>COUNTIF(tbl_ManagerSurvey[EmployeeID],tbl_ManagerSurvey[[#This Row],[EmployeeID]])</f>
        <v>1</v>
      </c>
    </row>
    <row r="3935" spans="1:4" x14ac:dyDescent="0.25">
      <c r="A3935">
        <v>3934</v>
      </c>
      <c r="B3935">
        <v>3</v>
      </c>
      <c r="C3935">
        <v>3</v>
      </c>
      <c r="D3935">
        <f>COUNTIF(tbl_ManagerSurvey[EmployeeID],tbl_ManagerSurvey[[#This Row],[EmployeeID]])</f>
        <v>1</v>
      </c>
    </row>
    <row r="3936" spans="1:4" x14ac:dyDescent="0.25">
      <c r="A3936">
        <v>3935</v>
      </c>
      <c r="B3936">
        <v>2</v>
      </c>
      <c r="C3936">
        <v>3</v>
      </c>
      <c r="D3936">
        <f>COUNTIF(tbl_ManagerSurvey[EmployeeID],tbl_ManagerSurvey[[#This Row],[EmployeeID]])</f>
        <v>1</v>
      </c>
    </row>
    <row r="3937" spans="1:4" x14ac:dyDescent="0.25">
      <c r="A3937">
        <v>3936</v>
      </c>
      <c r="B3937">
        <v>3</v>
      </c>
      <c r="C3937">
        <v>3</v>
      </c>
      <c r="D3937">
        <f>COUNTIF(tbl_ManagerSurvey[EmployeeID],tbl_ManagerSurvey[[#This Row],[EmployeeID]])</f>
        <v>1</v>
      </c>
    </row>
    <row r="3938" spans="1:4" x14ac:dyDescent="0.25">
      <c r="A3938">
        <v>3937</v>
      </c>
      <c r="B3938">
        <v>3</v>
      </c>
      <c r="C3938">
        <v>3</v>
      </c>
      <c r="D3938">
        <f>COUNTIF(tbl_ManagerSurvey[EmployeeID],tbl_ManagerSurvey[[#This Row],[EmployeeID]])</f>
        <v>1</v>
      </c>
    </row>
    <row r="3939" spans="1:4" x14ac:dyDescent="0.25">
      <c r="A3939">
        <v>3938</v>
      </c>
      <c r="B3939">
        <v>1</v>
      </c>
      <c r="C3939">
        <v>3</v>
      </c>
      <c r="D3939">
        <f>COUNTIF(tbl_ManagerSurvey[EmployeeID],tbl_ManagerSurvey[[#This Row],[EmployeeID]])</f>
        <v>1</v>
      </c>
    </row>
    <row r="3940" spans="1:4" x14ac:dyDescent="0.25">
      <c r="A3940">
        <v>3939</v>
      </c>
      <c r="B3940">
        <v>3</v>
      </c>
      <c r="C3940">
        <v>3</v>
      </c>
      <c r="D3940">
        <f>COUNTIF(tbl_ManagerSurvey[EmployeeID],tbl_ManagerSurvey[[#This Row],[EmployeeID]])</f>
        <v>1</v>
      </c>
    </row>
    <row r="3941" spans="1:4" x14ac:dyDescent="0.25">
      <c r="A3941">
        <v>3940</v>
      </c>
      <c r="B3941">
        <v>3</v>
      </c>
      <c r="C3941">
        <v>3</v>
      </c>
      <c r="D3941">
        <f>COUNTIF(tbl_ManagerSurvey[EmployeeID],tbl_ManagerSurvey[[#This Row],[EmployeeID]])</f>
        <v>1</v>
      </c>
    </row>
    <row r="3942" spans="1:4" x14ac:dyDescent="0.25">
      <c r="A3942">
        <v>3941</v>
      </c>
      <c r="B3942">
        <v>3</v>
      </c>
      <c r="C3942">
        <v>3</v>
      </c>
      <c r="D3942">
        <f>COUNTIF(tbl_ManagerSurvey[EmployeeID],tbl_ManagerSurvey[[#This Row],[EmployeeID]])</f>
        <v>1</v>
      </c>
    </row>
    <row r="3943" spans="1:4" x14ac:dyDescent="0.25">
      <c r="A3943">
        <v>3942</v>
      </c>
      <c r="B3943">
        <v>3</v>
      </c>
      <c r="C3943">
        <v>3</v>
      </c>
      <c r="D3943">
        <f>COUNTIF(tbl_ManagerSurvey[EmployeeID],tbl_ManagerSurvey[[#This Row],[EmployeeID]])</f>
        <v>1</v>
      </c>
    </row>
    <row r="3944" spans="1:4" x14ac:dyDescent="0.25">
      <c r="A3944">
        <v>3943</v>
      </c>
      <c r="B3944">
        <v>3</v>
      </c>
      <c r="C3944">
        <v>3</v>
      </c>
      <c r="D3944">
        <f>COUNTIF(tbl_ManagerSurvey[EmployeeID],tbl_ManagerSurvey[[#This Row],[EmployeeID]])</f>
        <v>1</v>
      </c>
    </row>
    <row r="3945" spans="1:4" x14ac:dyDescent="0.25">
      <c r="A3945">
        <v>3944</v>
      </c>
      <c r="B3945">
        <v>2</v>
      </c>
      <c r="C3945">
        <v>3</v>
      </c>
      <c r="D3945">
        <f>COUNTIF(tbl_ManagerSurvey[EmployeeID],tbl_ManagerSurvey[[#This Row],[EmployeeID]])</f>
        <v>1</v>
      </c>
    </row>
    <row r="3946" spans="1:4" x14ac:dyDescent="0.25">
      <c r="A3946">
        <v>3945</v>
      </c>
      <c r="B3946">
        <v>3</v>
      </c>
      <c r="C3946">
        <v>3</v>
      </c>
      <c r="D3946">
        <f>COUNTIF(tbl_ManagerSurvey[EmployeeID],tbl_ManagerSurvey[[#This Row],[EmployeeID]])</f>
        <v>1</v>
      </c>
    </row>
    <row r="3947" spans="1:4" x14ac:dyDescent="0.25">
      <c r="A3947">
        <v>3946</v>
      </c>
      <c r="B3947">
        <v>3</v>
      </c>
      <c r="C3947">
        <v>3</v>
      </c>
      <c r="D3947">
        <f>COUNTIF(tbl_ManagerSurvey[EmployeeID],tbl_ManagerSurvey[[#This Row],[EmployeeID]])</f>
        <v>1</v>
      </c>
    </row>
    <row r="3948" spans="1:4" x14ac:dyDescent="0.25">
      <c r="A3948">
        <v>3947</v>
      </c>
      <c r="B3948">
        <v>3</v>
      </c>
      <c r="C3948">
        <v>4</v>
      </c>
      <c r="D3948">
        <f>COUNTIF(tbl_ManagerSurvey[EmployeeID],tbl_ManagerSurvey[[#This Row],[EmployeeID]])</f>
        <v>1</v>
      </c>
    </row>
    <row r="3949" spans="1:4" x14ac:dyDescent="0.25">
      <c r="A3949">
        <v>3948</v>
      </c>
      <c r="B3949">
        <v>3</v>
      </c>
      <c r="C3949">
        <v>3</v>
      </c>
      <c r="D3949">
        <f>COUNTIF(tbl_ManagerSurvey[EmployeeID],tbl_ManagerSurvey[[#This Row],[EmployeeID]])</f>
        <v>1</v>
      </c>
    </row>
    <row r="3950" spans="1:4" x14ac:dyDescent="0.25">
      <c r="A3950">
        <v>3949</v>
      </c>
      <c r="B3950">
        <v>3</v>
      </c>
      <c r="C3950">
        <v>3</v>
      </c>
      <c r="D3950">
        <f>COUNTIF(tbl_ManagerSurvey[EmployeeID],tbl_ManagerSurvey[[#This Row],[EmployeeID]])</f>
        <v>1</v>
      </c>
    </row>
    <row r="3951" spans="1:4" x14ac:dyDescent="0.25">
      <c r="A3951">
        <v>3950</v>
      </c>
      <c r="B3951">
        <v>2</v>
      </c>
      <c r="C3951">
        <v>4</v>
      </c>
      <c r="D3951">
        <f>COUNTIF(tbl_ManagerSurvey[EmployeeID],tbl_ManagerSurvey[[#This Row],[EmployeeID]])</f>
        <v>1</v>
      </c>
    </row>
    <row r="3952" spans="1:4" x14ac:dyDescent="0.25">
      <c r="A3952">
        <v>3951</v>
      </c>
      <c r="B3952">
        <v>4</v>
      </c>
      <c r="C3952">
        <v>3</v>
      </c>
      <c r="D3952">
        <f>COUNTIF(tbl_ManagerSurvey[EmployeeID],tbl_ManagerSurvey[[#This Row],[EmployeeID]])</f>
        <v>1</v>
      </c>
    </row>
    <row r="3953" spans="1:4" x14ac:dyDescent="0.25">
      <c r="A3953">
        <v>3952</v>
      </c>
      <c r="B3953">
        <v>3</v>
      </c>
      <c r="C3953">
        <v>3</v>
      </c>
      <c r="D3953">
        <f>COUNTIF(tbl_ManagerSurvey[EmployeeID],tbl_ManagerSurvey[[#This Row],[EmployeeID]])</f>
        <v>1</v>
      </c>
    </row>
    <row r="3954" spans="1:4" x14ac:dyDescent="0.25">
      <c r="A3954">
        <v>3953</v>
      </c>
      <c r="B3954">
        <v>3</v>
      </c>
      <c r="C3954">
        <v>3</v>
      </c>
      <c r="D3954">
        <f>COUNTIF(tbl_ManagerSurvey[EmployeeID],tbl_ManagerSurvey[[#This Row],[EmployeeID]])</f>
        <v>1</v>
      </c>
    </row>
    <row r="3955" spans="1:4" x14ac:dyDescent="0.25">
      <c r="A3955">
        <v>3954</v>
      </c>
      <c r="B3955">
        <v>4</v>
      </c>
      <c r="C3955">
        <v>3</v>
      </c>
      <c r="D3955">
        <f>COUNTIF(tbl_ManagerSurvey[EmployeeID],tbl_ManagerSurvey[[#This Row],[EmployeeID]])</f>
        <v>1</v>
      </c>
    </row>
    <row r="3956" spans="1:4" x14ac:dyDescent="0.25">
      <c r="A3956">
        <v>3955</v>
      </c>
      <c r="B3956">
        <v>2</v>
      </c>
      <c r="C3956">
        <v>3</v>
      </c>
      <c r="D3956">
        <f>COUNTIF(tbl_ManagerSurvey[EmployeeID],tbl_ManagerSurvey[[#This Row],[EmployeeID]])</f>
        <v>1</v>
      </c>
    </row>
    <row r="3957" spans="1:4" x14ac:dyDescent="0.25">
      <c r="A3957">
        <v>3956</v>
      </c>
      <c r="B3957">
        <v>3</v>
      </c>
      <c r="C3957">
        <v>3</v>
      </c>
      <c r="D3957">
        <f>COUNTIF(tbl_ManagerSurvey[EmployeeID],tbl_ManagerSurvey[[#This Row],[EmployeeID]])</f>
        <v>1</v>
      </c>
    </row>
    <row r="3958" spans="1:4" x14ac:dyDescent="0.25">
      <c r="A3958">
        <v>3957</v>
      </c>
      <c r="B3958">
        <v>2</v>
      </c>
      <c r="C3958">
        <v>3</v>
      </c>
      <c r="D3958">
        <f>COUNTIF(tbl_ManagerSurvey[EmployeeID],tbl_ManagerSurvey[[#This Row],[EmployeeID]])</f>
        <v>1</v>
      </c>
    </row>
    <row r="3959" spans="1:4" x14ac:dyDescent="0.25">
      <c r="A3959">
        <v>3958</v>
      </c>
      <c r="B3959">
        <v>3</v>
      </c>
      <c r="C3959">
        <v>3</v>
      </c>
      <c r="D3959">
        <f>COUNTIF(tbl_ManagerSurvey[EmployeeID],tbl_ManagerSurvey[[#This Row],[EmployeeID]])</f>
        <v>1</v>
      </c>
    </row>
    <row r="3960" spans="1:4" x14ac:dyDescent="0.25">
      <c r="A3960">
        <v>3959</v>
      </c>
      <c r="B3960">
        <v>2</v>
      </c>
      <c r="C3960">
        <v>3</v>
      </c>
      <c r="D3960">
        <f>COUNTIF(tbl_ManagerSurvey[EmployeeID],tbl_ManagerSurvey[[#This Row],[EmployeeID]])</f>
        <v>1</v>
      </c>
    </row>
    <row r="3961" spans="1:4" x14ac:dyDescent="0.25">
      <c r="A3961">
        <v>3960</v>
      </c>
      <c r="B3961">
        <v>4</v>
      </c>
      <c r="C3961">
        <v>3</v>
      </c>
      <c r="D3961">
        <f>COUNTIF(tbl_ManagerSurvey[EmployeeID],tbl_ManagerSurvey[[#This Row],[EmployeeID]])</f>
        <v>1</v>
      </c>
    </row>
    <row r="3962" spans="1:4" x14ac:dyDescent="0.25">
      <c r="A3962">
        <v>3961</v>
      </c>
      <c r="B3962">
        <v>2</v>
      </c>
      <c r="C3962">
        <v>3</v>
      </c>
      <c r="D3962">
        <f>COUNTIF(tbl_ManagerSurvey[EmployeeID],tbl_ManagerSurvey[[#This Row],[EmployeeID]])</f>
        <v>1</v>
      </c>
    </row>
    <row r="3963" spans="1:4" x14ac:dyDescent="0.25">
      <c r="A3963">
        <v>3962</v>
      </c>
      <c r="B3963">
        <v>4</v>
      </c>
      <c r="C3963">
        <v>3</v>
      </c>
      <c r="D3963">
        <f>COUNTIF(tbl_ManagerSurvey[EmployeeID],tbl_ManagerSurvey[[#This Row],[EmployeeID]])</f>
        <v>1</v>
      </c>
    </row>
    <row r="3964" spans="1:4" x14ac:dyDescent="0.25">
      <c r="A3964">
        <v>3963</v>
      </c>
      <c r="B3964">
        <v>3</v>
      </c>
      <c r="C3964">
        <v>3</v>
      </c>
      <c r="D3964">
        <f>COUNTIF(tbl_ManagerSurvey[EmployeeID],tbl_ManagerSurvey[[#This Row],[EmployeeID]])</f>
        <v>1</v>
      </c>
    </row>
    <row r="3965" spans="1:4" x14ac:dyDescent="0.25">
      <c r="A3965">
        <v>3964</v>
      </c>
      <c r="B3965">
        <v>3</v>
      </c>
      <c r="C3965">
        <v>4</v>
      </c>
      <c r="D3965">
        <f>COUNTIF(tbl_ManagerSurvey[EmployeeID],tbl_ManagerSurvey[[#This Row],[EmployeeID]])</f>
        <v>1</v>
      </c>
    </row>
    <row r="3966" spans="1:4" x14ac:dyDescent="0.25">
      <c r="A3966">
        <v>3965</v>
      </c>
      <c r="B3966">
        <v>3</v>
      </c>
      <c r="C3966">
        <v>3</v>
      </c>
      <c r="D3966">
        <f>COUNTIF(tbl_ManagerSurvey[EmployeeID],tbl_ManagerSurvey[[#This Row],[EmployeeID]])</f>
        <v>1</v>
      </c>
    </row>
    <row r="3967" spans="1:4" x14ac:dyDescent="0.25">
      <c r="A3967">
        <v>3966</v>
      </c>
      <c r="B3967">
        <v>3</v>
      </c>
      <c r="C3967">
        <v>3</v>
      </c>
      <c r="D3967">
        <f>COUNTIF(tbl_ManagerSurvey[EmployeeID],tbl_ManagerSurvey[[#This Row],[EmployeeID]])</f>
        <v>1</v>
      </c>
    </row>
    <row r="3968" spans="1:4" x14ac:dyDescent="0.25">
      <c r="A3968">
        <v>3967</v>
      </c>
      <c r="B3968">
        <v>2</v>
      </c>
      <c r="C3968">
        <v>3</v>
      </c>
      <c r="D3968">
        <f>COUNTIF(tbl_ManagerSurvey[EmployeeID],tbl_ManagerSurvey[[#This Row],[EmployeeID]])</f>
        <v>1</v>
      </c>
    </row>
    <row r="3969" spans="1:4" x14ac:dyDescent="0.25">
      <c r="A3969">
        <v>3968</v>
      </c>
      <c r="B3969">
        <v>3</v>
      </c>
      <c r="C3969">
        <v>3</v>
      </c>
      <c r="D3969">
        <f>COUNTIF(tbl_ManagerSurvey[EmployeeID],tbl_ManagerSurvey[[#This Row],[EmployeeID]])</f>
        <v>1</v>
      </c>
    </row>
    <row r="3970" spans="1:4" x14ac:dyDescent="0.25">
      <c r="A3970">
        <v>3969</v>
      </c>
      <c r="B3970">
        <v>3</v>
      </c>
      <c r="C3970">
        <v>3</v>
      </c>
      <c r="D3970">
        <f>COUNTIF(tbl_ManagerSurvey[EmployeeID],tbl_ManagerSurvey[[#This Row],[EmployeeID]])</f>
        <v>1</v>
      </c>
    </row>
    <row r="3971" spans="1:4" x14ac:dyDescent="0.25">
      <c r="A3971">
        <v>3970</v>
      </c>
      <c r="B3971">
        <v>3</v>
      </c>
      <c r="C3971">
        <v>3</v>
      </c>
      <c r="D3971">
        <f>COUNTIF(tbl_ManagerSurvey[EmployeeID],tbl_ManagerSurvey[[#This Row],[EmployeeID]])</f>
        <v>1</v>
      </c>
    </row>
    <row r="3972" spans="1:4" x14ac:dyDescent="0.25">
      <c r="A3972">
        <v>3971</v>
      </c>
      <c r="B3972">
        <v>3</v>
      </c>
      <c r="C3972">
        <v>3</v>
      </c>
      <c r="D3972">
        <f>COUNTIF(tbl_ManagerSurvey[EmployeeID],tbl_ManagerSurvey[[#This Row],[EmployeeID]])</f>
        <v>1</v>
      </c>
    </row>
    <row r="3973" spans="1:4" x14ac:dyDescent="0.25">
      <c r="A3973">
        <v>3972</v>
      </c>
      <c r="B3973">
        <v>3</v>
      </c>
      <c r="C3973">
        <v>3</v>
      </c>
      <c r="D3973">
        <f>COUNTIF(tbl_ManagerSurvey[EmployeeID],tbl_ManagerSurvey[[#This Row],[EmployeeID]])</f>
        <v>1</v>
      </c>
    </row>
    <row r="3974" spans="1:4" x14ac:dyDescent="0.25">
      <c r="A3974">
        <v>3973</v>
      </c>
      <c r="B3974">
        <v>4</v>
      </c>
      <c r="C3974">
        <v>4</v>
      </c>
      <c r="D3974">
        <f>COUNTIF(tbl_ManagerSurvey[EmployeeID],tbl_ManagerSurvey[[#This Row],[EmployeeID]])</f>
        <v>1</v>
      </c>
    </row>
    <row r="3975" spans="1:4" x14ac:dyDescent="0.25">
      <c r="A3975">
        <v>3974</v>
      </c>
      <c r="B3975">
        <v>3</v>
      </c>
      <c r="C3975">
        <v>3</v>
      </c>
      <c r="D3975">
        <f>COUNTIF(tbl_ManagerSurvey[EmployeeID],tbl_ManagerSurvey[[#This Row],[EmployeeID]])</f>
        <v>1</v>
      </c>
    </row>
    <row r="3976" spans="1:4" x14ac:dyDescent="0.25">
      <c r="A3976">
        <v>3975</v>
      </c>
      <c r="B3976">
        <v>2</v>
      </c>
      <c r="C3976">
        <v>3</v>
      </c>
      <c r="D3976">
        <f>COUNTIF(tbl_ManagerSurvey[EmployeeID],tbl_ManagerSurvey[[#This Row],[EmployeeID]])</f>
        <v>1</v>
      </c>
    </row>
    <row r="3977" spans="1:4" x14ac:dyDescent="0.25">
      <c r="A3977">
        <v>3976</v>
      </c>
      <c r="B3977">
        <v>3</v>
      </c>
      <c r="C3977">
        <v>3</v>
      </c>
      <c r="D3977">
        <f>COUNTIF(tbl_ManagerSurvey[EmployeeID],tbl_ManagerSurvey[[#This Row],[EmployeeID]])</f>
        <v>1</v>
      </c>
    </row>
    <row r="3978" spans="1:4" x14ac:dyDescent="0.25">
      <c r="A3978">
        <v>3977</v>
      </c>
      <c r="B3978">
        <v>1</v>
      </c>
      <c r="C3978">
        <v>3</v>
      </c>
      <c r="D3978">
        <f>COUNTIF(tbl_ManagerSurvey[EmployeeID],tbl_ManagerSurvey[[#This Row],[EmployeeID]])</f>
        <v>1</v>
      </c>
    </row>
    <row r="3979" spans="1:4" x14ac:dyDescent="0.25">
      <c r="A3979">
        <v>3978</v>
      </c>
      <c r="B3979">
        <v>2</v>
      </c>
      <c r="C3979">
        <v>3</v>
      </c>
      <c r="D3979">
        <f>COUNTIF(tbl_ManagerSurvey[EmployeeID],tbl_ManagerSurvey[[#This Row],[EmployeeID]])</f>
        <v>1</v>
      </c>
    </row>
    <row r="3980" spans="1:4" x14ac:dyDescent="0.25">
      <c r="A3980">
        <v>3979</v>
      </c>
      <c r="B3980">
        <v>3</v>
      </c>
      <c r="C3980">
        <v>3</v>
      </c>
      <c r="D3980">
        <f>COUNTIF(tbl_ManagerSurvey[EmployeeID],tbl_ManagerSurvey[[#This Row],[EmployeeID]])</f>
        <v>1</v>
      </c>
    </row>
    <row r="3981" spans="1:4" x14ac:dyDescent="0.25">
      <c r="A3981">
        <v>3980</v>
      </c>
      <c r="B3981">
        <v>2</v>
      </c>
      <c r="C3981">
        <v>3</v>
      </c>
      <c r="D3981">
        <f>COUNTIF(tbl_ManagerSurvey[EmployeeID],tbl_ManagerSurvey[[#This Row],[EmployeeID]])</f>
        <v>1</v>
      </c>
    </row>
    <row r="3982" spans="1:4" x14ac:dyDescent="0.25">
      <c r="A3982">
        <v>3981</v>
      </c>
      <c r="B3982">
        <v>3</v>
      </c>
      <c r="C3982">
        <v>3</v>
      </c>
      <c r="D3982">
        <f>COUNTIF(tbl_ManagerSurvey[EmployeeID],tbl_ManagerSurvey[[#This Row],[EmployeeID]])</f>
        <v>1</v>
      </c>
    </row>
    <row r="3983" spans="1:4" x14ac:dyDescent="0.25">
      <c r="A3983">
        <v>3982</v>
      </c>
      <c r="B3983">
        <v>3</v>
      </c>
      <c r="C3983">
        <v>3</v>
      </c>
      <c r="D3983">
        <f>COUNTIF(tbl_ManagerSurvey[EmployeeID],tbl_ManagerSurvey[[#This Row],[EmployeeID]])</f>
        <v>1</v>
      </c>
    </row>
    <row r="3984" spans="1:4" x14ac:dyDescent="0.25">
      <c r="A3984">
        <v>3983</v>
      </c>
      <c r="B3984">
        <v>2</v>
      </c>
      <c r="C3984">
        <v>3</v>
      </c>
      <c r="D3984">
        <f>COUNTIF(tbl_ManagerSurvey[EmployeeID],tbl_ManagerSurvey[[#This Row],[EmployeeID]])</f>
        <v>1</v>
      </c>
    </row>
    <row r="3985" spans="1:4" x14ac:dyDescent="0.25">
      <c r="A3985">
        <v>3984</v>
      </c>
      <c r="B3985">
        <v>3</v>
      </c>
      <c r="C3985">
        <v>3</v>
      </c>
      <c r="D3985">
        <f>COUNTIF(tbl_ManagerSurvey[EmployeeID],tbl_ManagerSurvey[[#This Row],[EmployeeID]])</f>
        <v>1</v>
      </c>
    </row>
    <row r="3986" spans="1:4" x14ac:dyDescent="0.25">
      <c r="A3986">
        <v>3985</v>
      </c>
      <c r="B3986">
        <v>2</v>
      </c>
      <c r="C3986">
        <v>3</v>
      </c>
      <c r="D3986">
        <f>COUNTIF(tbl_ManagerSurvey[EmployeeID],tbl_ManagerSurvey[[#This Row],[EmployeeID]])</f>
        <v>1</v>
      </c>
    </row>
    <row r="3987" spans="1:4" x14ac:dyDescent="0.25">
      <c r="A3987">
        <v>3986</v>
      </c>
      <c r="B3987">
        <v>3</v>
      </c>
      <c r="C3987">
        <v>3</v>
      </c>
      <c r="D3987">
        <f>COUNTIF(tbl_ManagerSurvey[EmployeeID],tbl_ManagerSurvey[[#This Row],[EmployeeID]])</f>
        <v>1</v>
      </c>
    </row>
    <row r="3988" spans="1:4" x14ac:dyDescent="0.25">
      <c r="A3988">
        <v>3987</v>
      </c>
      <c r="B3988">
        <v>3</v>
      </c>
      <c r="C3988">
        <v>3</v>
      </c>
      <c r="D3988">
        <f>COUNTIF(tbl_ManagerSurvey[EmployeeID],tbl_ManagerSurvey[[#This Row],[EmployeeID]])</f>
        <v>1</v>
      </c>
    </row>
    <row r="3989" spans="1:4" x14ac:dyDescent="0.25">
      <c r="A3989">
        <v>3988</v>
      </c>
      <c r="B3989">
        <v>2</v>
      </c>
      <c r="C3989">
        <v>3</v>
      </c>
      <c r="D3989">
        <f>COUNTIF(tbl_ManagerSurvey[EmployeeID],tbl_ManagerSurvey[[#This Row],[EmployeeID]])</f>
        <v>1</v>
      </c>
    </row>
    <row r="3990" spans="1:4" x14ac:dyDescent="0.25">
      <c r="A3990">
        <v>3989</v>
      </c>
      <c r="B3990">
        <v>3</v>
      </c>
      <c r="C3990">
        <v>3</v>
      </c>
      <c r="D3990">
        <f>COUNTIF(tbl_ManagerSurvey[EmployeeID],tbl_ManagerSurvey[[#This Row],[EmployeeID]])</f>
        <v>1</v>
      </c>
    </row>
    <row r="3991" spans="1:4" x14ac:dyDescent="0.25">
      <c r="A3991">
        <v>3990</v>
      </c>
      <c r="B3991">
        <v>3</v>
      </c>
      <c r="C3991">
        <v>3</v>
      </c>
      <c r="D3991">
        <f>COUNTIF(tbl_ManagerSurvey[EmployeeID],tbl_ManagerSurvey[[#This Row],[EmployeeID]])</f>
        <v>1</v>
      </c>
    </row>
    <row r="3992" spans="1:4" x14ac:dyDescent="0.25">
      <c r="A3992">
        <v>3991</v>
      </c>
      <c r="B3992">
        <v>1</v>
      </c>
      <c r="C3992">
        <v>3</v>
      </c>
      <c r="D3992">
        <f>COUNTIF(tbl_ManagerSurvey[EmployeeID],tbl_ManagerSurvey[[#This Row],[EmployeeID]])</f>
        <v>1</v>
      </c>
    </row>
    <row r="3993" spans="1:4" x14ac:dyDescent="0.25">
      <c r="A3993">
        <v>3992</v>
      </c>
      <c r="B3993">
        <v>2</v>
      </c>
      <c r="C3993">
        <v>3</v>
      </c>
      <c r="D3993">
        <f>COUNTIF(tbl_ManagerSurvey[EmployeeID],tbl_ManagerSurvey[[#This Row],[EmployeeID]])</f>
        <v>1</v>
      </c>
    </row>
    <row r="3994" spans="1:4" x14ac:dyDescent="0.25">
      <c r="A3994">
        <v>3993</v>
      </c>
      <c r="B3994">
        <v>3</v>
      </c>
      <c r="C3994">
        <v>3</v>
      </c>
      <c r="D3994">
        <f>COUNTIF(tbl_ManagerSurvey[EmployeeID],tbl_ManagerSurvey[[#This Row],[EmployeeID]])</f>
        <v>1</v>
      </c>
    </row>
    <row r="3995" spans="1:4" x14ac:dyDescent="0.25">
      <c r="A3995">
        <v>3994</v>
      </c>
      <c r="B3995">
        <v>3</v>
      </c>
      <c r="C3995">
        <v>4</v>
      </c>
      <c r="D3995">
        <f>COUNTIF(tbl_ManagerSurvey[EmployeeID],tbl_ManagerSurvey[[#This Row],[EmployeeID]])</f>
        <v>1</v>
      </c>
    </row>
    <row r="3996" spans="1:4" x14ac:dyDescent="0.25">
      <c r="A3996">
        <v>3995</v>
      </c>
      <c r="B3996">
        <v>3</v>
      </c>
      <c r="C3996">
        <v>3</v>
      </c>
      <c r="D3996">
        <f>COUNTIF(tbl_ManagerSurvey[EmployeeID],tbl_ManagerSurvey[[#This Row],[EmployeeID]])</f>
        <v>1</v>
      </c>
    </row>
    <row r="3997" spans="1:4" x14ac:dyDescent="0.25">
      <c r="A3997">
        <v>3996</v>
      </c>
      <c r="B3997">
        <v>2</v>
      </c>
      <c r="C3997">
        <v>3</v>
      </c>
      <c r="D3997">
        <f>COUNTIF(tbl_ManagerSurvey[EmployeeID],tbl_ManagerSurvey[[#This Row],[EmployeeID]])</f>
        <v>1</v>
      </c>
    </row>
    <row r="3998" spans="1:4" x14ac:dyDescent="0.25">
      <c r="A3998">
        <v>3997</v>
      </c>
      <c r="B3998">
        <v>2</v>
      </c>
      <c r="C3998">
        <v>3</v>
      </c>
      <c r="D3998">
        <f>COUNTIF(tbl_ManagerSurvey[EmployeeID],tbl_ManagerSurvey[[#This Row],[EmployeeID]])</f>
        <v>1</v>
      </c>
    </row>
    <row r="3999" spans="1:4" x14ac:dyDescent="0.25">
      <c r="A3999">
        <v>3998</v>
      </c>
      <c r="B3999">
        <v>3</v>
      </c>
      <c r="C3999">
        <v>3</v>
      </c>
      <c r="D3999">
        <f>COUNTIF(tbl_ManagerSurvey[EmployeeID],tbl_ManagerSurvey[[#This Row],[EmployeeID]])</f>
        <v>1</v>
      </c>
    </row>
    <row r="4000" spans="1:4" x14ac:dyDescent="0.25">
      <c r="A4000">
        <v>3999</v>
      </c>
      <c r="B4000">
        <v>3</v>
      </c>
      <c r="C4000">
        <v>4</v>
      </c>
      <c r="D4000">
        <f>COUNTIF(tbl_ManagerSurvey[EmployeeID],tbl_ManagerSurvey[[#This Row],[EmployeeID]])</f>
        <v>1</v>
      </c>
    </row>
    <row r="4001" spans="1:4" x14ac:dyDescent="0.25">
      <c r="A4001">
        <v>4000</v>
      </c>
      <c r="B4001">
        <v>3</v>
      </c>
      <c r="C4001">
        <v>3</v>
      </c>
      <c r="D4001">
        <f>COUNTIF(tbl_ManagerSurvey[EmployeeID],tbl_ManagerSurvey[[#This Row],[EmployeeID]])</f>
        <v>1</v>
      </c>
    </row>
    <row r="4002" spans="1:4" x14ac:dyDescent="0.25">
      <c r="A4002">
        <v>4001</v>
      </c>
      <c r="B4002">
        <v>3</v>
      </c>
      <c r="C4002">
        <v>3</v>
      </c>
      <c r="D4002">
        <f>COUNTIF(tbl_ManagerSurvey[EmployeeID],tbl_ManagerSurvey[[#This Row],[EmployeeID]])</f>
        <v>1</v>
      </c>
    </row>
    <row r="4003" spans="1:4" x14ac:dyDescent="0.25">
      <c r="A4003">
        <v>4002</v>
      </c>
      <c r="B4003">
        <v>3</v>
      </c>
      <c r="C4003">
        <v>3</v>
      </c>
      <c r="D4003">
        <f>COUNTIF(tbl_ManagerSurvey[EmployeeID],tbl_ManagerSurvey[[#This Row],[EmployeeID]])</f>
        <v>1</v>
      </c>
    </row>
    <row r="4004" spans="1:4" x14ac:dyDescent="0.25">
      <c r="A4004">
        <v>4003</v>
      </c>
      <c r="B4004">
        <v>3</v>
      </c>
      <c r="C4004">
        <v>3</v>
      </c>
      <c r="D4004">
        <f>COUNTIF(tbl_ManagerSurvey[EmployeeID],tbl_ManagerSurvey[[#This Row],[EmployeeID]])</f>
        <v>1</v>
      </c>
    </row>
    <row r="4005" spans="1:4" x14ac:dyDescent="0.25">
      <c r="A4005">
        <v>4004</v>
      </c>
      <c r="B4005">
        <v>2</v>
      </c>
      <c r="C4005">
        <v>3</v>
      </c>
      <c r="D4005">
        <f>COUNTIF(tbl_ManagerSurvey[EmployeeID],tbl_ManagerSurvey[[#This Row],[EmployeeID]])</f>
        <v>1</v>
      </c>
    </row>
    <row r="4006" spans="1:4" x14ac:dyDescent="0.25">
      <c r="A4006">
        <v>4005</v>
      </c>
      <c r="B4006">
        <v>3</v>
      </c>
      <c r="C4006">
        <v>4</v>
      </c>
      <c r="D4006">
        <f>COUNTIF(tbl_ManagerSurvey[EmployeeID],tbl_ManagerSurvey[[#This Row],[EmployeeID]])</f>
        <v>1</v>
      </c>
    </row>
    <row r="4007" spans="1:4" x14ac:dyDescent="0.25">
      <c r="A4007">
        <v>4006</v>
      </c>
      <c r="B4007">
        <v>2</v>
      </c>
      <c r="C4007">
        <v>3</v>
      </c>
      <c r="D4007">
        <f>COUNTIF(tbl_ManagerSurvey[EmployeeID],tbl_ManagerSurvey[[#This Row],[EmployeeID]])</f>
        <v>1</v>
      </c>
    </row>
    <row r="4008" spans="1:4" x14ac:dyDescent="0.25">
      <c r="A4008">
        <v>4007</v>
      </c>
      <c r="B4008">
        <v>3</v>
      </c>
      <c r="C4008">
        <v>3</v>
      </c>
      <c r="D4008">
        <f>COUNTIF(tbl_ManagerSurvey[EmployeeID],tbl_ManagerSurvey[[#This Row],[EmployeeID]])</f>
        <v>1</v>
      </c>
    </row>
    <row r="4009" spans="1:4" x14ac:dyDescent="0.25">
      <c r="A4009">
        <v>4008</v>
      </c>
      <c r="B4009">
        <v>3</v>
      </c>
      <c r="C4009">
        <v>3</v>
      </c>
      <c r="D4009">
        <f>COUNTIF(tbl_ManagerSurvey[EmployeeID],tbl_ManagerSurvey[[#This Row],[EmployeeID]])</f>
        <v>1</v>
      </c>
    </row>
    <row r="4010" spans="1:4" x14ac:dyDescent="0.25">
      <c r="A4010">
        <v>4009</v>
      </c>
      <c r="B4010">
        <v>3</v>
      </c>
      <c r="C4010">
        <v>3</v>
      </c>
      <c r="D4010">
        <f>COUNTIF(tbl_ManagerSurvey[EmployeeID],tbl_ManagerSurvey[[#This Row],[EmployeeID]])</f>
        <v>1</v>
      </c>
    </row>
    <row r="4011" spans="1:4" x14ac:dyDescent="0.25">
      <c r="A4011">
        <v>4010</v>
      </c>
      <c r="B4011">
        <v>3</v>
      </c>
      <c r="C4011">
        <v>3</v>
      </c>
      <c r="D4011">
        <f>COUNTIF(tbl_ManagerSurvey[EmployeeID],tbl_ManagerSurvey[[#This Row],[EmployeeID]])</f>
        <v>1</v>
      </c>
    </row>
    <row r="4012" spans="1:4" x14ac:dyDescent="0.25">
      <c r="A4012">
        <v>4011</v>
      </c>
      <c r="B4012">
        <v>4</v>
      </c>
      <c r="C4012">
        <v>3</v>
      </c>
      <c r="D4012">
        <f>COUNTIF(tbl_ManagerSurvey[EmployeeID],tbl_ManagerSurvey[[#This Row],[EmployeeID]])</f>
        <v>1</v>
      </c>
    </row>
    <row r="4013" spans="1:4" x14ac:dyDescent="0.25">
      <c r="A4013">
        <v>4012</v>
      </c>
      <c r="B4013">
        <v>3</v>
      </c>
      <c r="C4013">
        <v>4</v>
      </c>
      <c r="D4013">
        <f>COUNTIF(tbl_ManagerSurvey[EmployeeID],tbl_ManagerSurvey[[#This Row],[EmployeeID]])</f>
        <v>1</v>
      </c>
    </row>
    <row r="4014" spans="1:4" x14ac:dyDescent="0.25">
      <c r="A4014">
        <v>4013</v>
      </c>
      <c r="B4014">
        <v>2</v>
      </c>
      <c r="C4014">
        <v>3</v>
      </c>
      <c r="D4014">
        <f>COUNTIF(tbl_ManagerSurvey[EmployeeID],tbl_ManagerSurvey[[#This Row],[EmployeeID]])</f>
        <v>1</v>
      </c>
    </row>
    <row r="4015" spans="1:4" x14ac:dyDescent="0.25">
      <c r="A4015">
        <v>4014</v>
      </c>
      <c r="B4015">
        <v>2</v>
      </c>
      <c r="C4015">
        <v>3</v>
      </c>
      <c r="D4015">
        <f>COUNTIF(tbl_ManagerSurvey[EmployeeID],tbl_ManagerSurvey[[#This Row],[EmployeeID]])</f>
        <v>1</v>
      </c>
    </row>
    <row r="4016" spans="1:4" x14ac:dyDescent="0.25">
      <c r="A4016">
        <v>4015</v>
      </c>
      <c r="B4016">
        <v>2</v>
      </c>
      <c r="C4016">
        <v>3</v>
      </c>
      <c r="D4016">
        <f>COUNTIF(tbl_ManagerSurvey[EmployeeID],tbl_ManagerSurvey[[#This Row],[EmployeeID]])</f>
        <v>1</v>
      </c>
    </row>
    <row r="4017" spans="1:4" x14ac:dyDescent="0.25">
      <c r="A4017">
        <v>4016</v>
      </c>
      <c r="B4017">
        <v>4</v>
      </c>
      <c r="C4017">
        <v>4</v>
      </c>
      <c r="D4017">
        <f>COUNTIF(tbl_ManagerSurvey[EmployeeID],tbl_ManagerSurvey[[#This Row],[EmployeeID]])</f>
        <v>1</v>
      </c>
    </row>
    <row r="4018" spans="1:4" x14ac:dyDescent="0.25">
      <c r="A4018">
        <v>4017</v>
      </c>
      <c r="B4018">
        <v>3</v>
      </c>
      <c r="C4018">
        <v>4</v>
      </c>
      <c r="D4018">
        <f>COUNTIF(tbl_ManagerSurvey[EmployeeID],tbl_ManagerSurvey[[#This Row],[EmployeeID]])</f>
        <v>1</v>
      </c>
    </row>
    <row r="4019" spans="1:4" x14ac:dyDescent="0.25">
      <c r="A4019">
        <v>4018</v>
      </c>
      <c r="B4019">
        <v>3</v>
      </c>
      <c r="C4019">
        <v>3</v>
      </c>
      <c r="D4019">
        <f>COUNTIF(tbl_ManagerSurvey[EmployeeID],tbl_ManagerSurvey[[#This Row],[EmployeeID]])</f>
        <v>1</v>
      </c>
    </row>
    <row r="4020" spans="1:4" x14ac:dyDescent="0.25">
      <c r="A4020">
        <v>4019</v>
      </c>
      <c r="B4020">
        <v>3</v>
      </c>
      <c r="C4020">
        <v>3</v>
      </c>
      <c r="D4020">
        <f>COUNTIF(tbl_ManagerSurvey[EmployeeID],tbl_ManagerSurvey[[#This Row],[EmployeeID]])</f>
        <v>1</v>
      </c>
    </row>
    <row r="4021" spans="1:4" x14ac:dyDescent="0.25">
      <c r="A4021">
        <v>4020</v>
      </c>
      <c r="B4021">
        <v>4</v>
      </c>
      <c r="C4021">
        <v>3</v>
      </c>
      <c r="D4021">
        <f>COUNTIF(tbl_ManagerSurvey[EmployeeID],tbl_ManagerSurvey[[#This Row],[EmployeeID]])</f>
        <v>1</v>
      </c>
    </row>
    <row r="4022" spans="1:4" x14ac:dyDescent="0.25">
      <c r="A4022">
        <v>4021</v>
      </c>
      <c r="B4022">
        <v>3</v>
      </c>
      <c r="C4022">
        <v>3</v>
      </c>
      <c r="D4022">
        <f>COUNTIF(tbl_ManagerSurvey[EmployeeID],tbl_ManagerSurvey[[#This Row],[EmployeeID]])</f>
        <v>1</v>
      </c>
    </row>
    <row r="4023" spans="1:4" x14ac:dyDescent="0.25">
      <c r="A4023">
        <v>4022</v>
      </c>
      <c r="B4023">
        <v>3</v>
      </c>
      <c r="C4023">
        <v>3</v>
      </c>
      <c r="D4023">
        <f>COUNTIF(tbl_ManagerSurvey[EmployeeID],tbl_ManagerSurvey[[#This Row],[EmployeeID]])</f>
        <v>1</v>
      </c>
    </row>
    <row r="4024" spans="1:4" x14ac:dyDescent="0.25">
      <c r="A4024">
        <v>4023</v>
      </c>
      <c r="B4024">
        <v>2</v>
      </c>
      <c r="C4024">
        <v>3</v>
      </c>
      <c r="D4024">
        <f>COUNTIF(tbl_ManagerSurvey[EmployeeID],tbl_ManagerSurvey[[#This Row],[EmployeeID]])</f>
        <v>1</v>
      </c>
    </row>
    <row r="4025" spans="1:4" x14ac:dyDescent="0.25">
      <c r="A4025">
        <v>4024</v>
      </c>
      <c r="B4025">
        <v>3</v>
      </c>
      <c r="C4025">
        <v>3</v>
      </c>
      <c r="D4025">
        <f>COUNTIF(tbl_ManagerSurvey[EmployeeID],tbl_ManagerSurvey[[#This Row],[EmployeeID]])</f>
        <v>1</v>
      </c>
    </row>
    <row r="4026" spans="1:4" x14ac:dyDescent="0.25">
      <c r="A4026">
        <v>4025</v>
      </c>
      <c r="B4026">
        <v>3</v>
      </c>
      <c r="C4026">
        <v>3</v>
      </c>
      <c r="D4026">
        <f>COUNTIF(tbl_ManagerSurvey[EmployeeID],tbl_ManagerSurvey[[#This Row],[EmployeeID]])</f>
        <v>1</v>
      </c>
    </row>
    <row r="4027" spans="1:4" x14ac:dyDescent="0.25">
      <c r="A4027">
        <v>4026</v>
      </c>
      <c r="B4027">
        <v>2</v>
      </c>
      <c r="C4027">
        <v>3</v>
      </c>
      <c r="D4027">
        <f>COUNTIF(tbl_ManagerSurvey[EmployeeID],tbl_ManagerSurvey[[#This Row],[EmployeeID]])</f>
        <v>1</v>
      </c>
    </row>
    <row r="4028" spans="1:4" x14ac:dyDescent="0.25">
      <c r="A4028">
        <v>4027</v>
      </c>
      <c r="B4028">
        <v>4</v>
      </c>
      <c r="C4028">
        <v>3</v>
      </c>
      <c r="D4028">
        <f>COUNTIF(tbl_ManagerSurvey[EmployeeID],tbl_ManagerSurvey[[#This Row],[EmployeeID]])</f>
        <v>1</v>
      </c>
    </row>
    <row r="4029" spans="1:4" x14ac:dyDescent="0.25">
      <c r="A4029">
        <v>4028</v>
      </c>
      <c r="B4029">
        <v>2</v>
      </c>
      <c r="C4029">
        <v>4</v>
      </c>
      <c r="D4029">
        <f>COUNTIF(tbl_ManagerSurvey[EmployeeID],tbl_ManagerSurvey[[#This Row],[EmployeeID]])</f>
        <v>1</v>
      </c>
    </row>
    <row r="4030" spans="1:4" x14ac:dyDescent="0.25">
      <c r="A4030">
        <v>4029</v>
      </c>
      <c r="B4030">
        <v>2</v>
      </c>
      <c r="C4030">
        <v>3</v>
      </c>
      <c r="D4030">
        <f>COUNTIF(tbl_ManagerSurvey[EmployeeID],tbl_ManagerSurvey[[#This Row],[EmployeeID]])</f>
        <v>1</v>
      </c>
    </row>
    <row r="4031" spans="1:4" x14ac:dyDescent="0.25">
      <c r="A4031">
        <v>4030</v>
      </c>
      <c r="B4031">
        <v>1</v>
      </c>
      <c r="C4031">
        <v>3</v>
      </c>
      <c r="D4031">
        <f>COUNTIF(tbl_ManagerSurvey[EmployeeID],tbl_ManagerSurvey[[#This Row],[EmployeeID]])</f>
        <v>1</v>
      </c>
    </row>
    <row r="4032" spans="1:4" x14ac:dyDescent="0.25">
      <c r="A4032">
        <v>4031</v>
      </c>
      <c r="B4032">
        <v>3</v>
      </c>
      <c r="C4032">
        <v>3</v>
      </c>
      <c r="D4032">
        <f>COUNTIF(tbl_ManagerSurvey[EmployeeID],tbl_ManagerSurvey[[#This Row],[EmployeeID]])</f>
        <v>1</v>
      </c>
    </row>
    <row r="4033" spans="1:4" x14ac:dyDescent="0.25">
      <c r="A4033">
        <v>4032</v>
      </c>
      <c r="B4033">
        <v>2</v>
      </c>
      <c r="C4033">
        <v>3</v>
      </c>
      <c r="D4033">
        <f>COUNTIF(tbl_ManagerSurvey[EmployeeID],tbl_ManagerSurvey[[#This Row],[EmployeeID]])</f>
        <v>1</v>
      </c>
    </row>
    <row r="4034" spans="1:4" x14ac:dyDescent="0.25">
      <c r="A4034">
        <v>4033</v>
      </c>
      <c r="B4034">
        <v>2</v>
      </c>
      <c r="C4034">
        <v>4</v>
      </c>
      <c r="D4034">
        <f>COUNTIF(tbl_ManagerSurvey[EmployeeID],tbl_ManagerSurvey[[#This Row],[EmployeeID]])</f>
        <v>1</v>
      </c>
    </row>
    <row r="4035" spans="1:4" x14ac:dyDescent="0.25">
      <c r="A4035">
        <v>4034</v>
      </c>
      <c r="B4035">
        <v>4</v>
      </c>
      <c r="C4035">
        <v>3</v>
      </c>
      <c r="D4035">
        <f>COUNTIF(tbl_ManagerSurvey[EmployeeID],tbl_ManagerSurvey[[#This Row],[EmployeeID]])</f>
        <v>1</v>
      </c>
    </row>
    <row r="4036" spans="1:4" x14ac:dyDescent="0.25">
      <c r="A4036">
        <v>4035</v>
      </c>
      <c r="B4036">
        <v>3</v>
      </c>
      <c r="C4036">
        <v>3</v>
      </c>
      <c r="D4036">
        <f>COUNTIF(tbl_ManagerSurvey[EmployeeID],tbl_ManagerSurvey[[#This Row],[EmployeeID]])</f>
        <v>1</v>
      </c>
    </row>
    <row r="4037" spans="1:4" x14ac:dyDescent="0.25">
      <c r="A4037">
        <v>4036</v>
      </c>
      <c r="B4037">
        <v>3</v>
      </c>
      <c r="C4037">
        <v>3</v>
      </c>
      <c r="D4037">
        <f>COUNTIF(tbl_ManagerSurvey[EmployeeID],tbl_ManagerSurvey[[#This Row],[EmployeeID]])</f>
        <v>1</v>
      </c>
    </row>
    <row r="4038" spans="1:4" x14ac:dyDescent="0.25">
      <c r="A4038">
        <v>4037</v>
      </c>
      <c r="B4038">
        <v>3</v>
      </c>
      <c r="C4038">
        <v>4</v>
      </c>
      <c r="D4038">
        <f>COUNTIF(tbl_ManagerSurvey[EmployeeID],tbl_ManagerSurvey[[#This Row],[EmployeeID]])</f>
        <v>1</v>
      </c>
    </row>
    <row r="4039" spans="1:4" x14ac:dyDescent="0.25">
      <c r="A4039">
        <v>4038</v>
      </c>
      <c r="B4039">
        <v>3</v>
      </c>
      <c r="C4039">
        <v>3</v>
      </c>
      <c r="D4039">
        <f>COUNTIF(tbl_ManagerSurvey[EmployeeID],tbl_ManagerSurvey[[#This Row],[EmployeeID]])</f>
        <v>1</v>
      </c>
    </row>
    <row r="4040" spans="1:4" x14ac:dyDescent="0.25">
      <c r="A4040">
        <v>4039</v>
      </c>
      <c r="B4040">
        <v>3</v>
      </c>
      <c r="C4040">
        <v>3</v>
      </c>
      <c r="D4040">
        <f>COUNTIF(tbl_ManagerSurvey[EmployeeID],tbl_ManagerSurvey[[#This Row],[EmployeeID]])</f>
        <v>1</v>
      </c>
    </row>
    <row r="4041" spans="1:4" x14ac:dyDescent="0.25">
      <c r="A4041">
        <v>4040</v>
      </c>
      <c r="B4041">
        <v>3</v>
      </c>
      <c r="C4041">
        <v>3</v>
      </c>
      <c r="D4041">
        <f>COUNTIF(tbl_ManagerSurvey[EmployeeID],tbl_ManagerSurvey[[#This Row],[EmployeeID]])</f>
        <v>1</v>
      </c>
    </row>
    <row r="4042" spans="1:4" x14ac:dyDescent="0.25">
      <c r="A4042">
        <v>4041</v>
      </c>
      <c r="B4042">
        <v>2</v>
      </c>
      <c r="C4042">
        <v>4</v>
      </c>
      <c r="D4042">
        <f>COUNTIF(tbl_ManagerSurvey[EmployeeID],tbl_ManagerSurvey[[#This Row],[EmployeeID]])</f>
        <v>1</v>
      </c>
    </row>
    <row r="4043" spans="1:4" x14ac:dyDescent="0.25">
      <c r="A4043">
        <v>4042</v>
      </c>
      <c r="B4043">
        <v>3</v>
      </c>
      <c r="C4043">
        <v>3</v>
      </c>
      <c r="D4043">
        <f>COUNTIF(tbl_ManagerSurvey[EmployeeID],tbl_ManagerSurvey[[#This Row],[EmployeeID]])</f>
        <v>1</v>
      </c>
    </row>
    <row r="4044" spans="1:4" x14ac:dyDescent="0.25">
      <c r="A4044">
        <v>4043</v>
      </c>
      <c r="B4044">
        <v>4</v>
      </c>
      <c r="C4044">
        <v>4</v>
      </c>
      <c r="D4044">
        <f>COUNTIF(tbl_ManagerSurvey[EmployeeID],tbl_ManagerSurvey[[#This Row],[EmployeeID]])</f>
        <v>1</v>
      </c>
    </row>
    <row r="4045" spans="1:4" x14ac:dyDescent="0.25">
      <c r="A4045">
        <v>4044</v>
      </c>
      <c r="B4045">
        <v>4</v>
      </c>
      <c r="C4045">
        <v>3</v>
      </c>
      <c r="D4045">
        <f>COUNTIF(tbl_ManagerSurvey[EmployeeID],tbl_ManagerSurvey[[#This Row],[EmployeeID]])</f>
        <v>1</v>
      </c>
    </row>
    <row r="4046" spans="1:4" x14ac:dyDescent="0.25">
      <c r="A4046">
        <v>4045</v>
      </c>
      <c r="B4046">
        <v>3</v>
      </c>
      <c r="C4046">
        <v>3</v>
      </c>
      <c r="D4046">
        <f>COUNTIF(tbl_ManagerSurvey[EmployeeID],tbl_ManagerSurvey[[#This Row],[EmployeeID]])</f>
        <v>1</v>
      </c>
    </row>
    <row r="4047" spans="1:4" x14ac:dyDescent="0.25">
      <c r="A4047">
        <v>4046</v>
      </c>
      <c r="B4047">
        <v>3</v>
      </c>
      <c r="C4047">
        <v>3</v>
      </c>
      <c r="D4047">
        <f>COUNTIF(tbl_ManagerSurvey[EmployeeID],tbl_ManagerSurvey[[#This Row],[EmployeeID]])</f>
        <v>1</v>
      </c>
    </row>
    <row r="4048" spans="1:4" x14ac:dyDescent="0.25">
      <c r="A4048">
        <v>4047</v>
      </c>
      <c r="B4048">
        <v>3</v>
      </c>
      <c r="C4048">
        <v>3</v>
      </c>
      <c r="D4048">
        <f>COUNTIF(tbl_ManagerSurvey[EmployeeID],tbl_ManagerSurvey[[#This Row],[EmployeeID]])</f>
        <v>1</v>
      </c>
    </row>
    <row r="4049" spans="1:4" x14ac:dyDescent="0.25">
      <c r="A4049">
        <v>4048</v>
      </c>
      <c r="B4049">
        <v>3</v>
      </c>
      <c r="C4049">
        <v>3</v>
      </c>
      <c r="D4049">
        <f>COUNTIF(tbl_ManagerSurvey[EmployeeID],tbl_ManagerSurvey[[#This Row],[EmployeeID]])</f>
        <v>1</v>
      </c>
    </row>
    <row r="4050" spans="1:4" x14ac:dyDescent="0.25">
      <c r="A4050">
        <v>4049</v>
      </c>
      <c r="B4050">
        <v>3</v>
      </c>
      <c r="C4050">
        <v>3</v>
      </c>
      <c r="D4050">
        <f>COUNTIF(tbl_ManagerSurvey[EmployeeID],tbl_ManagerSurvey[[#This Row],[EmployeeID]])</f>
        <v>1</v>
      </c>
    </row>
    <row r="4051" spans="1:4" x14ac:dyDescent="0.25">
      <c r="A4051">
        <v>4050</v>
      </c>
      <c r="B4051">
        <v>3</v>
      </c>
      <c r="C4051">
        <v>3</v>
      </c>
      <c r="D4051">
        <f>COUNTIF(tbl_ManagerSurvey[EmployeeID],tbl_ManagerSurvey[[#This Row],[EmployeeID]])</f>
        <v>1</v>
      </c>
    </row>
    <row r="4052" spans="1:4" x14ac:dyDescent="0.25">
      <c r="A4052">
        <v>4051</v>
      </c>
      <c r="B4052">
        <v>3</v>
      </c>
      <c r="C4052">
        <v>3</v>
      </c>
      <c r="D4052">
        <f>COUNTIF(tbl_ManagerSurvey[EmployeeID],tbl_ManagerSurvey[[#This Row],[EmployeeID]])</f>
        <v>1</v>
      </c>
    </row>
    <row r="4053" spans="1:4" x14ac:dyDescent="0.25">
      <c r="A4053">
        <v>4052</v>
      </c>
      <c r="B4053">
        <v>3</v>
      </c>
      <c r="C4053">
        <v>3</v>
      </c>
      <c r="D4053">
        <f>COUNTIF(tbl_ManagerSurvey[EmployeeID],tbl_ManagerSurvey[[#This Row],[EmployeeID]])</f>
        <v>1</v>
      </c>
    </row>
    <row r="4054" spans="1:4" x14ac:dyDescent="0.25">
      <c r="A4054">
        <v>4053</v>
      </c>
      <c r="B4054">
        <v>3</v>
      </c>
      <c r="C4054">
        <v>3</v>
      </c>
      <c r="D4054">
        <f>COUNTIF(tbl_ManagerSurvey[EmployeeID],tbl_ManagerSurvey[[#This Row],[EmployeeID]])</f>
        <v>1</v>
      </c>
    </row>
    <row r="4055" spans="1:4" x14ac:dyDescent="0.25">
      <c r="A4055">
        <v>4054</v>
      </c>
      <c r="B4055">
        <v>3</v>
      </c>
      <c r="C4055">
        <v>3</v>
      </c>
      <c r="D4055">
        <f>COUNTIF(tbl_ManagerSurvey[EmployeeID],tbl_ManagerSurvey[[#This Row],[EmployeeID]])</f>
        <v>1</v>
      </c>
    </row>
    <row r="4056" spans="1:4" x14ac:dyDescent="0.25">
      <c r="A4056">
        <v>4055</v>
      </c>
      <c r="B4056">
        <v>3</v>
      </c>
      <c r="C4056">
        <v>3</v>
      </c>
      <c r="D4056">
        <f>COUNTIF(tbl_ManagerSurvey[EmployeeID],tbl_ManagerSurvey[[#This Row],[EmployeeID]])</f>
        <v>1</v>
      </c>
    </row>
    <row r="4057" spans="1:4" x14ac:dyDescent="0.25">
      <c r="A4057">
        <v>4056</v>
      </c>
      <c r="B4057">
        <v>3</v>
      </c>
      <c r="C4057">
        <v>3</v>
      </c>
      <c r="D4057">
        <f>COUNTIF(tbl_ManagerSurvey[EmployeeID],tbl_ManagerSurvey[[#This Row],[EmployeeID]])</f>
        <v>1</v>
      </c>
    </row>
    <row r="4058" spans="1:4" x14ac:dyDescent="0.25">
      <c r="A4058">
        <v>4057</v>
      </c>
      <c r="B4058">
        <v>3</v>
      </c>
      <c r="C4058">
        <v>4</v>
      </c>
      <c r="D4058">
        <f>COUNTIF(tbl_ManagerSurvey[EmployeeID],tbl_ManagerSurvey[[#This Row],[EmployeeID]])</f>
        <v>1</v>
      </c>
    </row>
    <row r="4059" spans="1:4" x14ac:dyDescent="0.25">
      <c r="A4059">
        <v>4058</v>
      </c>
      <c r="B4059">
        <v>3</v>
      </c>
      <c r="C4059">
        <v>3</v>
      </c>
      <c r="D4059">
        <f>COUNTIF(tbl_ManagerSurvey[EmployeeID],tbl_ManagerSurvey[[#This Row],[EmployeeID]])</f>
        <v>1</v>
      </c>
    </row>
    <row r="4060" spans="1:4" x14ac:dyDescent="0.25">
      <c r="A4060">
        <v>4059</v>
      </c>
      <c r="B4060">
        <v>3</v>
      </c>
      <c r="C4060">
        <v>4</v>
      </c>
      <c r="D4060">
        <f>COUNTIF(tbl_ManagerSurvey[EmployeeID],tbl_ManagerSurvey[[#This Row],[EmployeeID]])</f>
        <v>1</v>
      </c>
    </row>
    <row r="4061" spans="1:4" x14ac:dyDescent="0.25">
      <c r="A4061">
        <v>4060</v>
      </c>
      <c r="B4061">
        <v>2</v>
      </c>
      <c r="C4061">
        <v>3</v>
      </c>
      <c r="D4061">
        <f>COUNTIF(tbl_ManagerSurvey[EmployeeID],tbl_ManagerSurvey[[#This Row],[EmployeeID]])</f>
        <v>1</v>
      </c>
    </row>
    <row r="4062" spans="1:4" x14ac:dyDescent="0.25">
      <c r="A4062">
        <v>4061</v>
      </c>
      <c r="B4062">
        <v>3</v>
      </c>
      <c r="C4062">
        <v>3</v>
      </c>
      <c r="D4062">
        <f>COUNTIF(tbl_ManagerSurvey[EmployeeID],tbl_ManagerSurvey[[#This Row],[EmployeeID]])</f>
        <v>1</v>
      </c>
    </row>
    <row r="4063" spans="1:4" x14ac:dyDescent="0.25">
      <c r="A4063">
        <v>4062</v>
      </c>
      <c r="B4063">
        <v>3</v>
      </c>
      <c r="C4063">
        <v>3</v>
      </c>
      <c r="D4063">
        <f>COUNTIF(tbl_ManagerSurvey[EmployeeID],tbl_ManagerSurvey[[#This Row],[EmployeeID]])</f>
        <v>1</v>
      </c>
    </row>
    <row r="4064" spans="1:4" x14ac:dyDescent="0.25">
      <c r="A4064">
        <v>4063</v>
      </c>
      <c r="B4064">
        <v>3</v>
      </c>
      <c r="C4064">
        <v>3</v>
      </c>
      <c r="D4064">
        <f>COUNTIF(tbl_ManagerSurvey[EmployeeID],tbl_ManagerSurvey[[#This Row],[EmployeeID]])</f>
        <v>1</v>
      </c>
    </row>
    <row r="4065" spans="1:4" x14ac:dyDescent="0.25">
      <c r="A4065">
        <v>4064</v>
      </c>
      <c r="B4065">
        <v>3</v>
      </c>
      <c r="C4065">
        <v>3</v>
      </c>
      <c r="D4065">
        <f>COUNTIF(tbl_ManagerSurvey[EmployeeID],tbl_ManagerSurvey[[#This Row],[EmployeeID]])</f>
        <v>1</v>
      </c>
    </row>
    <row r="4066" spans="1:4" x14ac:dyDescent="0.25">
      <c r="A4066">
        <v>4065</v>
      </c>
      <c r="B4066">
        <v>4</v>
      </c>
      <c r="C4066">
        <v>3</v>
      </c>
      <c r="D4066">
        <f>COUNTIF(tbl_ManagerSurvey[EmployeeID],tbl_ManagerSurvey[[#This Row],[EmployeeID]])</f>
        <v>1</v>
      </c>
    </row>
    <row r="4067" spans="1:4" x14ac:dyDescent="0.25">
      <c r="A4067">
        <v>4066</v>
      </c>
      <c r="B4067">
        <v>1</v>
      </c>
      <c r="C4067">
        <v>3</v>
      </c>
      <c r="D4067">
        <f>COUNTIF(tbl_ManagerSurvey[EmployeeID],tbl_ManagerSurvey[[#This Row],[EmployeeID]])</f>
        <v>1</v>
      </c>
    </row>
    <row r="4068" spans="1:4" x14ac:dyDescent="0.25">
      <c r="A4068">
        <v>4067</v>
      </c>
      <c r="B4068">
        <v>3</v>
      </c>
      <c r="C4068">
        <v>3</v>
      </c>
      <c r="D4068">
        <f>COUNTIF(tbl_ManagerSurvey[EmployeeID],tbl_ManagerSurvey[[#This Row],[EmployeeID]])</f>
        <v>1</v>
      </c>
    </row>
    <row r="4069" spans="1:4" x14ac:dyDescent="0.25">
      <c r="A4069">
        <v>4068</v>
      </c>
      <c r="B4069">
        <v>2</v>
      </c>
      <c r="C4069">
        <v>3</v>
      </c>
      <c r="D4069">
        <f>COUNTIF(tbl_ManagerSurvey[EmployeeID],tbl_ManagerSurvey[[#This Row],[EmployeeID]])</f>
        <v>1</v>
      </c>
    </row>
    <row r="4070" spans="1:4" x14ac:dyDescent="0.25">
      <c r="A4070">
        <v>4069</v>
      </c>
      <c r="B4070">
        <v>4</v>
      </c>
      <c r="C4070">
        <v>3</v>
      </c>
      <c r="D4070">
        <f>COUNTIF(tbl_ManagerSurvey[EmployeeID],tbl_ManagerSurvey[[#This Row],[EmployeeID]])</f>
        <v>1</v>
      </c>
    </row>
    <row r="4071" spans="1:4" x14ac:dyDescent="0.25">
      <c r="A4071">
        <v>4070</v>
      </c>
      <c r="B4071">
        <v>4</v>
      </c>
      <c r="C4071">
        <v>4</v>
      </c>
      <c r="D4071">
        <f>COUNTIF(tbl_ManagerSurvey[EmployeeID],tbl_ManagerSurvey[[#This Row],[EmployeeID]])</f>
        <v>1</v>
      </c>
    </row>
    <row r="4072" spans="1:4" x14ac:dyDescent="0.25">
      <c r="A4072">
        <v>4071</v>
      </c>
      <c r="B4072">
        <v>4</v>
      </c>
      <c r="C4072">
        <v>3</v>
      </c>
      <c r="D4072">
        <f>COUNTIF(tbl_ManagerSurvey[EmployeeID],tbl_ManagerSurvey[[#This Row],[EmployeeID]])</f>
        <v>1</v>
      </c>
    </row>
    <row r="4073" spans="1:4" x14ac:dyDescent="0.25">
      <c r="A4073">
        <v>4072</v>
      </c>
      <c r="B4073">
        <v>3</v>
      </c>
      <c r="C4073">
        <v>3</v>
      </c>
      <c r="D4073">
        <f>COUNTIF(tbl_ManagerSurvey[EmployeeID],tbl_ManagerSurvey[[#This Row],[EmployeeID]])</f>
        <v>1</v>
      </c>
    </row>
    <row r="4074" spans="1:4" x14ac:dyDescent="0.25">
      <c r="A4074">
        <v>4073</v>
      </c>
      <c r="B4074">
        <v>2</v>
      </c>
      <c r="C4074">
        <v>3</v>
      </c>
      <c r="D4074">
        <f>COUNTIF(tbl_ManagerSurvey[EmployeeID],tbl_ManagerSurvey[[#This Row],[EmployeeID]])</f>
        <v>1</v>
      </c>
    </row>
    <row r="4075" spans="1:4" x14ac:dyDescent="0.25">
      <c r="A4075">
        <v>4074</v>
      </c>
      <c r="B4075">
        <v>2</v>
      </c>
      <c r="C4075">
        <v>3</v>
      </c>
      <c r="D4075">
        <f>COUNTIF(tbl_ManagerSurvey[EmployeeID],tbl_ManagerSurvey[[#This Row],[EmployeeID]])</f>
        <v>1</v>
      </c>
    </row>
    <row r="4076" spans="1:4" x14ac:dyDescent="0.25">
      <c r="A4076">
        <v>4075</v>
      </c>
      <c r="B4076">
        <v>1</v>
      </c>
      <c r="C4076">
        <v>3</v>
      </c>
      <c r="D4076">
        <f>COUNTIF(tbl_ManagerSurvey[EmployeeID],tbl_ManagerSurvey[[#This Row],[EmployeeID]])</f>
        <v>1</v>
      </c>
    </row>
    <row r="4077" spans="1:4" x14ac:dyDescent="0.25">
      <c r="A4077">
        <v>4076</v>
      </c>
      <c r="B4077">
        <v>3</v>
      </c>
      <c r="C4077">
        <v>3</v>
      </c>
      <c r="D4077">
        <f>COUNTIF(tbl_ManagerSurvey[EmployeeID],tbl_ManagerSurvey[[#This Row],[EmployeeID]])</f>
        <v>1</v>
      </c>
    </row>
    <row r="4078" spans="1:4" x14ac:dyDescent="0.25">
      <c r="A4078">
        <v>4077</v>
      </c>
      <c r="B4078">
        <v>2</v>
      </c>
      <c r="C4078">
        <v>3</v>
      </c>
      <c r="D4078">
        <f>COUNTIF(tbl_ManagerSurvey[EmployeeID],tbl_ManagerSurvey[[#This Row],[EmployeeID]])</f>
        <v>1</v>
      </c>
    </row>
    <row r="4079" spans="1:4" x14ac:dyDescent="0.25">
      <c r="A4079">
        <v>4078</v>
      </c>
      <c r="B4079">
        <v>3</v>
      </c>
      <c r="C4079">
        <v>3</v>
      </c>
      <c r="D4079">
        <f>COUNTIF(tbl_ManagerSurvey[EmployeeID],tbl_ManagerSurvey[[#This Row],[EmployeeID]])</f>
        <v>1</v>
      </c>
    </row>
    <row r="4080" spans="1:4" x14ac:dyDescent="0.25">
      <c r="A4080">
        <v>4079</v>
      </c>
      <c r="B4080">
        <v>3</v>
      </c>
      <c r="C4080">
        <v>3</v>
      </c>
      <c r="D4080">
        <f>COUNTIF(tbl_ManagerSurvey[EmployeeID],tbl_ManagerSurvey[[#This Row],[EmployeeID]])</f>
        <v>1</v>
      </c>
    </row>
    <row r="4081" spans="1:4" x14ac:dyDescent="0.25">
      <c r="A4081">
        <v>4080</v>
      </c>
      <c r="B4081">
        <v>3</v>
      </c>
      <c r="C4081">
        <v>3</v>
      </c>
      <c r="D4081">
        <f>COUNTIF(tbl_ManagerSurvey[EmployeeID],tbl_ManagerSurvey[[#This Row],[EmployeeID]])</f>
        <v>1</v>
      </c>
    </row>
    <row r="4082" spans="1:4" x14ac:dyDescent="0.25">
      <c r="A4082">
        <v>4081</v>
      </c>
      <c r="B4082">
        <v>3</v>
      </c>
      <c r="C4082">
        <v>3</v>
      </c>
      <c r="D4082">
        <f>COUNTIF(tbl_ManagerSurvey[EmployeeID],tbl_ManagerSurvey[[#This Row],[EmployeeID]])</f>
        <v>1</v>
      </c>
    </row>
    <row r="4083" spans="1:4" x14ac:dyDescent="0.25">
      <c r="A4083">
        <v>4082</v>
      </c>
      <c r="B4083">
        <v>3</v>
      </c>
      <c r="C4083">
        <v>3</v>
      </c>
      <c r="D4083">
        <f>COUNTIF(tbl_ManagerSurvey[EmployeeID],tbl_ManagerSurvey[[#This Row],[EmployeeID]])</f>
        <v>1</v>
      </c>
    </row>
    <row r="4084" spans="1:4" x14ac:dyDescent="0.25">
      <c r="A4084">
        <v>4083</v>
      </c>
      <c r="B4084">
        <v>2</v>
      </c>
      <c r="C4084">
        <v>3</v>
      </c>
      <c r="D4084">
        <f>COUNTIF(tbl_ManagerSurvey[EmployeeID],tbl_ManagerSurvey[[#This Row],[EmployeeID]])</f>
        <v>1</v>
      </c>
    </row>
    <row r="4085" spans="1:4" x14ac:dyDescent="0.25">
      <c r="A4085">
        <v>4084</v>
      </c>
      <c r="B4085">
        <v>2</v>
      </c>
      <c r="C4085">
        <v>3</v>
      </c>
      <c r="D4085">
        <f>COUNTIF(tbl_ManagerSurvey[EmployeeID],tbl_ManagerSurvey[[#This Row],[EmployeeID]])</f>
        <v>1</v>
      </c>
    </row>
    <row r="4086" spans="1:4" x14ac:dyDescent="0.25">
      <c r="A4086">
        <v>4085</v>
      </c>
      <c r="B4086">
        <v>3</v>
      </c>
      <c r="C4086">
        <v>3</v>
      </c>
      <c r="D4086">
        <f>COUNTIF(tbl_ManagerSurvey[EmployeeID],tbl_ManagerSurvey[[#This Row],[EmployeeID]])</f>
        <v>1</v>
      </c>
    </row>
    <row r="4087" spans="1:4" x14ac:dyDescent="0.25">
      <c r="A4087">
        <v>4086</v>
      </c>
      <c r="B4087">
        <v>2</v>
      </c>
      <c r="C4087">
        <v>3</v>
      </c>
      <c r="D4087">
        <f>COUNTIF(tbl_ManagerSurvey[EmployeeID],tbl_ManagerSurvey[[#This Row],[EmployeeID]])</f>
        <v>1</v>
      </c>
    </row>
    <row r="4088" spans="1:4" x14ac:dyDescent="0.25">
      <c r="A4088">
        <v>4087</v>
      </c>
      <c r="B4088">
        <v>3</v>
      </c>
      <c r="C4088">
        <v>3</v>
      </c>
      <c r="D4088">
        <f>COUNTIF(tbl_ManagerSurvey[EmployeeID],tbl_ManagerSurvey[[#This Row],[EmployeeID]])</f>
        <v>1</v>
      </c>
    </row>
    <row r="4089" spans="1:4" x14ac:dyDescent="0.25">
      <c r="A4089">
        <v>4088</v>
      </c>
      <c r="B4089">
        <v>3</v>
      </c>
      <c r="C4089">
        <v>3</v>
      </c>
      <c r="D4089">
        <f>COUNTIF(tbl_ManagerSurvey[EmployeeID],tbl_ManagerSurvey[[#This Row],[EmployeeID]])</f>
        <v>1</v>
      </c>
    </row>
    <row r="4090" spans="1:4" x14ac:dyDescent="0.25">
      <c r="A4090">
        <v>4089</v>
      </c>
      <c r="B4090">
        <v>4</v>
      </c>
      <c r="C4090">
        <v>3</v>
      </c>
      <c r="D4090">
        <f>COUNTIF(tbl_ManagerSurvey[EmployeeID],tbl_ManagerSurvey[[#This Row],[EmployeeID]])</f>
        <v>1</v>
      </c>
    </row>
    <row r="4091" spans="1:4" x14ac:dyDescent="0.25">
      <c r="A4091">
        <v>4090</v>
      </c>
      <c r="B4091">
        <v>1</v>
      </c>
      <c r="C4091">
        <v>3</v>
      </c>
      <c r="D4091">
        <f>COUNTIF(tbl_ManagerSurvey[EmployeeID],tbl_ManagerSurvey[[#This Row],[EmployeeID]])</f>
        <v>1</v>
      </c>
    </row>
    <row r="4092" spans="1:4" x14ac:dyDescent="0.25">
      <c r="A4092">
        <v>4091</v>
      </c>
      <c r="B4092">
        <v>3</v>
      </c>
      <c r="C4092">
        <v>3</v>
      </c>
      <c r="D4092">
        <f>COUNTIF(tbl_ManagerSurvey[EmployeeID],tbl_ManagerSurvey[[#This Row],[EmployeeID]])</f>
        <v>1</v>
      </c>
    </row>
    <row r="4093" spans="1:4" x14ac:dyDescent="0.25">
      <c r="A4093">
        <v>4092</v>
      </c>
      <c r="B4093">
        <v>2</v>
      </c>
      <c r="C4093">
        <v>4</v>
      </c>
      <c r="D4093">
        <f>COUNTIF(tbl_ManagerSurvey[EmployeeID],tbl_ManagerSurvey[[#This Row],[EmployeeID]])</f>
        <v>1</v>
      </c>
    </row>
    <row r="4094" spans="1:4" x14ac:dyDescent="0.25">
      <c r="A4094">
        <v>4093</v>
      </c>
      <c r="B4094">
        <v>2</v>
      </c>
      <c r="C4094">
        <v>3</v>
      </c>
      <c r="D4094">
        <f>COUNTIF(tbl_ManagerSurvey[EmployeeID],tbl_ManagerSurvey[[#This Row],[EmployeeID]])</f>
        <v>1</v>
      </c>
    </row>
    <row r="4095" spans="1:4" x14ac:dyDescent="0.25">
      <c r="A4095">
        <v>4094</v>
      </c>
      <c r="B4095">
        <v>3</v>
      </c>
      <c r="C4095">
        <v>3</v>
      </c>
      <c r="D4095">
        <f>COUNTIF(tbl_ManagerSurvey[EmployeeID],tbl_ManagerSurvey[[#This Row],[EmployeeID]])</f>
        <v>1</v>
      </c>
    </row>
    <row r="4096" spans="1:4" x14ac:dyDescent="0.25">
      <c r="A4096">
        <v>4095</v>
      </c>
      <c r="B4096">
        <v>2</v>
      </c>
      <c r="C4096">
        <v>3</v>
      </c>
      <c r="D4096">
        <f>COUNTIF(tbl_ManagerSurvey[EmployeeID],tbl_ManagerSurvey[[#This Row],[EmployeeID]])</f>
        <v>1</v>
      </c>
    </row>
    <row r="4097" spans="1:4" x14ac:dyDescent="0.25">
      <c r="A4097">
        <v>4096</v>
      </c>
      <c r="B4097">
        <v>3</v>
      </c>
      <c r="C4097">
        <v>3</v>
      </c>
      <c r="D4097">
        <f>COUNTIF(tbl_ManagerSurvey[EmployeeID],tbl_ManagerSurvey[[#This Row],[EmployeeID]])</f>
        <v>1</v>
      </c>
    </row>
    <row r="4098" spans="1:4" x14ac:dyDescent="0.25">
      <c r="A4098">
        <v>4097</v>
      </c>
      <c r="B4098">
        <v>2</v>
      </c>
      <c r="C4098">
        <v>3</v>
      </c>
      <c r="D4098">
        <f>COUNTIF(tbl_ManagerSurvey[EmployeeID],tbl_ManagerSurvey[[#This Row],[EmployeeID]])</f>
        <v>1</v>
      </c>
    </row>
    <row r="4099" spans="1:4" x14ac:dyDescent="0.25">
      <c r="A4099">
        <v>4098</v>
      </c>
      <c r="B4099">
        <v>3</v>
      </c>
      <c r="C4099">
        <v>3</v>
      </c>
      <c r="D4099">
        <f>COUNTIF(tbl_ManagerSurvey[EmployeeID],tbl_ManagerSurvey[[#This Row],[EmployeeID]])</f>
        <v>1</v>
      </c>
    </row>
    <row r="4100" spans="1:4" x14ac:dyDescent="0.25">
      <c r="A4100">
        <v>4099</v>
      </c>
      <c r="B4100">
        <v>3</v>
      </c>
      <c r="C4100">
        <v>3</v>
      </c>
      <c r="D4100">
        <f>COUNTIF(tbl_ManagerSurvey[EmployeeID],tbl_ManagerSurvey[[#This Row],[EmployeeID]])</f>
        <v>1</v>
      </c>
    </row>
    <row r="4101" spans="1:4" x14ac:dyDescent="0.25">
      <c r="A4101">
        <v>4100</v>
      </c>
      <c r="B4101">
        <v>3</v>
      </c>
      <c r="C4101">
        <v>3</v>
      </c>
      <c r="D4101">
        <f>COUNTIF(tbl_ManagerSurvey[EmployeeID],tbl_ManagerSurvey[[#This Row],[EmployeeID]])</f>
        <v>1</v>
      </c>
    </row>
    <row r="4102" spans="1:4" x14ac:dyDescent="0.25">
      <c r="A4102">
        <v>4101</v>
      </c>
      <c r="B4102">
        <v>3</v>
      </c>
      <c r="C4102">
        <v>3</v>
      </c>
      <c r="D4102">
        <f>COUNTIF(tbl_ManagerSurvey[EmployeeID],tbl_ManagerSurvey[[#This Row],[EmployeeID]])</f>
        <v>1</v>
      </c>
    </row>
    <row r="4103" spans="1:4" x14ac:dyDescent="0.25">
      <c r="A4103">
        <v>4102</v>
      </c>
      <c r="B4103">
        <v>1</v>
      </c>
      <c r="C4103">
        <v>3</v>
      </c>
      <c r="D4103">
        <f>COUNTIF(tbl_ManagerSurvey[EmployeeID],tbl_ManagerSurvey[[#This Row],[EmployeeID]])</f>
        <v>1</v>
      </c>
    </row>
    <row r="4104" spans="1:4" x14ac:dyDescent="0.25">
      <c r="A4104">
        <v>4103</v>
      </c>
      <c r="B4104">
        <v>1</v>
      </c>
      <c r="C4104">
        <v>3</v>
      </c>
      <c r="D4104">
        <f>COUNTIF(tbl_ManagerSurvey[EmployeeID],tbl_ManagerSurvey[[#This Row],[EmployeeID]])</f>
        <v>1</v>
      </c>
    </row>
    <row r="4105" spans="1:4" x14ac:dyDescent="0.25">
      <c r="A4105">
        <v>4104</v>
      </c>
      <c r="B4105">
        <v>2</v>
      </c>
      <c r="C4105">
        <v>3</v>
      </c>
      <c r="D4105">
        <f>COUNTIF(tbl_ManagerSurvey[EmployeeID],tbl_ManagerSurvey[[#This Row],[EmployeeID]])</f>
        <v>1</v>
      </c>
    </row>
    <row r="4106" spans="1:4" x14ac:dyDescent="0.25">
      <c r="A4106">
        <v>4105</v>
      </c>
      <c r="B4106">
        <v>2</v>
      </c>
      <c r="C4106">
        <v>3</v>
      </c>
      <c r="D4106">
        <f>COUNTIF(tbl_ManagerSurvey[EmployeeID],tbl_ManagerSurvey[[#This Row],[EmployeeID]])</f>
        <v>1</v>
      </c>
    </row>
    <row r="4107" spans="1:4" x14ac:dyDescent="0.25">
      <c r="A4107">
        <v>4106</v>
      </c>
      <c r="B4107">
        <v>3</v>
      </c>
      <c r="C4107">
        <v>3</v>
      </c>
      <c r="D4107">
        <f>COUNTIF(tbl_ManagerSurvey[EmployeeID],tbl_ManagerSurvey[[#This Row],[EmployeeID]])</f>
        <v>1</v>
      </c>
    </row>
    <row r="4108" spans="1:4" x14ac:dyDescent="0.25">
      <c r="A4108">
        <v>4107</v>
      </c>
      <c r="B4108">
        <v>3</v>
      </c>
      <c r="C4108">
        <v>4</v>
      </c>
      <c r="D4108">
        <f>COUNTIF(tbl_ManagerSurvey[EmployeeID],tbl_ManagerSurvey[[#This Row],[EmployeeID]])</f>
        <v>1</v>
      </c>
    </row>
    <row r="4109" spans="1:4" x14ac:dyDescent="0.25">
      <c r="A4109">
        <v>4108</v>
      </c>
      <c r="B4109">
        <v>2</v>
      </c>
      <c r="C4109">
        <v>3</v>
      </c>
      <c r="D4109">
        <f>COUNTIF(tbl_ManagerSurvey[EmployeeID],tbl_ManagerSurvey[[#This Row],[EmployeeID]])</f>
        <v>1</v>
      </c>
    </row>
    <row r="4110" spans="1:4" x14ac:dyDescent="0.25">
      <c r="A4110">
        <v>4109</v>
      </c>
      <c r="B4110">
        <v>3</v>
      </c>
      <c r="C4110">
        <v>3</v>
      </c>
      <c r="D4110">
        <f>COUNTIF(tbl_ManagerSurvey[EmployeeID],tbl_ManagerSurvey[[#This Row],[EmployeeID]])</f>
        <v>1</v>
      </c>
    </row>
    <row r="4111" spans="1:4" x14ac:dyDescent="0.25">
      <c r="A4111">
        <v>4110</v>
      </c>
      <c r="B4111">
        <v>2</v>
      </c>
      <c r="C4111">
        <v>3</v>
      </c>
      <c r="D4111">
        <f>COUNTIF(tbl_ManagerSurvey[EmployeeID],tbl_ManagerSurvey[[#This Row],[EmployeeID]])</f>
        <v>1</v>
      </c>
    </row>
    <row r="4112" spans="1:4" x14ac:dyDescent="0.25">
      <c r="A4112">
        <v>4111</v>
      </c>
      <c r="B4112">
        <v>3</v>
      </c>
      <c r="C4112">
        <v>3</v>
      </c>
      <c r="D4112">
        <f>COUNTIF(tbl_ManagerSurvey[EmployeeID],tbl_ManagerSurvey[[#This Row],[EmployeeID]])</f>
        <v>1</v>
      </c>
    </row>
    <row r="4113" spans="1:4" x14ac:dyDescent="0.25">
      <c r="A4113">
        <v>4112</v>
      </c>
      <c r="B4113">
        <v>3</v>
      </c>
      <c r="C4113">
        <v>3</v>
      </c>
      <c r="D4113">
        <f>COUNTIF(tbl_ManagerSurvey[EmployeeID],tbl_ManagerSurvey[[#This Row],[EmployeeID]])</f>
        <v>1</v>
      </c>
    </row>
    <row r="4114" spans="1:4" x14ac:dyDescent="0.25">
      <c r="A4114">
        <v>4113</v>
      </c>
      <c r="B4114">
        <v>2</v>
      </c>
      <c r="C4114">
        <v>3</v>
      </c>
      <c r="D4114">
        <f>COUNTIF(tbl_ManagerSurvey[EmployeeID],tbl_ManagerSurvey[[#This Row],[EmployeeID]])</f>
        <v>1</v>
      </c>
    </row>
    <row r="4115" spans="1:4" x14ac:dyDescent="0.25">
      <c r="A4115">
        <v>4114</v>
      </c>
      <c r="B4115">
        <v>3</v>
      </c>
      <c r="C4115">
        <v>3</v>
      </c>
      <c r="D4115">
        <f>COUNTIF(tbl_ManagerSurvey[EmployeeID],tbl_ManagerSurvey[[#This Row],[EmployeeID]])</f>
        <v>1</v>
      </c>
    </row>
    <row r="4116" spans="1:4" x14ac:dyDescent="0.25">
      <c r="A4116">
        <v>4115</v>
      </c>
      <c r="B4116">
        <v>3</v>
      </c>
      <c r="C4116">
        <v>3</v>
      </c>
      <c r="D4116">
        <f>COUNTIF(tbl_ManagerSurvey[EmployeeID],tbl_ManagerSurvey[[#This Row],[EmployeeID]])</f>
        <v>1</v>
      </c>
    </row>
    <row r="4117" spans="1:4" x14ac:dyDescent="0.25">
      <c r="A4117">
        <v>4116</v>
      </c>
      <c r="B4117">
        <v>3</v>
      </c>
      <c r="C4117">
        <v>4</v>
      </c>
      <c r="D4117">
        <f>COUNTIF(tbl_ManagerSurvey[EmployeeID],tbl_ManagerSurvey[[#This Row],[EmployeeID]])</f>
        <v>1</v>
      </c>
    </row>
    <row r="4118" spans="1:4" x14ac:dyDescent="0.25">
      <c r="A4118">
        <v>4117</v>
      </c>
      <c r="B4118">
        <v>3</v>
      </c>
      <c r="C4118">
        <v>3</v>
      </c>
      <c r="D4118">
        <f>COUNTIF(tbl_ManagerSurvey[EmployeeID],tbl_ManagerSurvey[[#This Row],[EmployeeID]])</f>
        <v>1</v>
      </c>
    </row>
    <row r="4119" spans="1:4" x14ac:dyDescent="0.25">
      <c r="A4119">
        <v>4118</v>
      </c>
      <c r="B4119">
        <v>3</v>
      </c>
      <c r="C4119">
        <v>3</v>
      </c>
      <c r="D4119">
        <f>COUNTIF(tbl_ManagerSurvey[EmployeeID],tbl_ManagerSurvey[[#This Row],[EmployeeID]])</f>
        <v>1</v>
      </c>
    </row>
    <row r="4120" spans="1:4" x14ac:dyDescent="0.25">
      <c r="A4120">
        <v>4119</v>
      </c>
      <c r="B4120">
        <v>3</v>
      </c>
      <c r="C4120">
        <v>3</v>
      </c>
      <c r="D4120">
        <f>COUNTIF(tbl_ManagerSurvey[EmployeeID],tbl_ManagerSurvey[[#This Row],[EmployeeID]])</f>
        <v>1</v>
      </c>
    </row>
    <row r="4121" spans="1:4" x14ac:dyDescent="0.25">
      <c r="A4121">
        <v>4120</v>
      </c>
      <c r="B4121">
        <v>4</v>
      </c>
      <c r="C4121">
        <v>3</v>
      </c>
      <c r="D4121">
        <f>COUNTIF(tbl_ManagerSurvey[EmployeeID],tbl_ManagerSurvey[[#This Row],[EmployeeID]])</f>
        <v>1</v>
      </c>
    </row>
    <row r="4122" spans="1:4" x14ac:dyDescent="0.25">
      <c r="A4122">
        <v>4121</v>
      </c>
      <c r="B4122">
        <v>3</v>
      </c>
      <c r="C4122">
        <v>3</v>
      </c>
      <c r="D4122">
        <f>COUNTIF(tbl_ManagerSurvey[EmployeeID],tbl_ManagerSurvey[[#This Row],[EmployeeID]])</f>
        <v>1</v>
      </c>
    </row>
    <row r="4123" spans="1:4" x14ac:dyDescent="0.25">
      <c r="A4123">
        <v>4122</v>
      </c>
      <c r="B4123">
        <v>3</v>
      </c>
      <c r="C4123">
        <v>3</v>
      </c>
      <c r="D4123">
        <f>COUNTIF(tbl_ManagerSurvey[EmployeeID],tbl_ManagerSurvey[[#This Row],[EmployeeID]])</f>
        <v>1</v>
      </c>
    </row>
    <row r="4124" spans="1:4" x14ac:dyDescent="0.25">
      <c r="A4124">
        <v>4123</v>
      </c>
      <c r="B4124">
        <v>2</v>
      </c>
      <c r="C4124">
        <v>3</v>
      </c>
      <c r="D4124">
        <f>COUNTIF(tbl_ManagerSurvey[EmployeeID],tbl_ManagerSurvey[[#This Row],[EmployeeID]])</f>
        <v>1</v>
      </c>
    </row>
    <row r="4125" spans="1:4" x14ac:dyDescent="0.25">
      <c r="A4125">
        <v>4124</v>
      </c>
      <c r="B4125">
        <v>2</v>
      </c>
      <c r="C4125">
        <v>4</v>
      </c>
      <c r="D4125">
        <f>COUNTIF(tbl_ManagerSurvey[EmployeeID],tbl_ManagerSurvey[[#This Row],[EmployeeID]])</f>
        <v>1</v>
      </c>
    </row>
    <row r="4126" spans="1:4" x14ac:dyDescent="0.25">
      <c r="A4126">
        <v>4125</v>
      </c>
      <c r="B4126">
        <v>3</v>
      </c>
      <c r="C4126">
        <v>4</v>
      </c>
      <c r="D4126">
        <f>COUNTIF(tbl_ManagerSurvey[EmployeeID],tbl_ManagerSurvey[[#This Row],[EmployeeID]])</f>
        <v>1</v>
      </c>
    </row>
    <row r="4127" spans="1:4" x14ac:dyDescent="0.25">
      <c r="A4127">
        <v>4126</v>
      </c>
      <c r="B4127">
        <v>2</v>
      </c>
      <c r="C4127">
        <v>4</v>
      </c>
      <c r="D4127">
        <f>COUNTIF(tbl_ManagerSurvey[EmployeeID],tbl_ManagerSurvey[[#This Row],[EmployeeID]])</f>
        <v>1</v>
      </c>
    </row>
    <row r="4128" spans="1:4" x14ac:dyDescent="0.25">
      <c r="A4128">
        <v>4127</v>
      </c>
      <c r="B4128">
        <v>3</v>
      </c>
      <c r="C4128">
        <v>4</v>
      </c>
      <c r="D4128">
        <f>COUNTIF(tbl_ManagerSurvey[EmployeeID],tbl_ManagerSurvey[[#This Row],[EmployeeID]])</f>
        <v>1</v>
      </c>
    </row>
    <row r="4129" spans="1:4" x14ac:dyDescent="0.25">
      <c r="A4129">
        <v>4128</v>
      </c>
      <c r="B4129">
        <v>4</v>
      </c>
      <c r="C4129">
        <v>3</v>
      </c>
      <c r="D4129">
        <f>COUNTIF(tbl_ManagerSurvey[EmployeeID],tbl_ManagerSurvey[[#This Row],[EmployeeID]])</f>
        <v>1</v>
      </c>
    </row>
    <row r="4130" spans="1:4" x14ac:dyDescent="0.25">
      <c r="A4130">
        <v>4129</v>
      </c>
      <c r="B4130">
        <v>3</v>
      </c>
      <c r="C4130">
        <v>3</v>
      </c>
      <c r="D4130">
        <f>COUNTIF(tbl_ManagerSurvey[EmployeeID],tbl_ManagerSurvey[[#This Row],[EmployeeID]])</f>
        <v>1</v>
      </c>
    </row>
    <row r="4131" spans="1:4" x14ac:dyDescent="0.25">
      <c r="A4131">
        <v>4130</v>
      </c>
      <c r="B4131">
        <v>3</v>
      </c>
      <c r="C4131">
        <v>3</v>
      </c>
      <c r="D4131">
        <f>COUNTIF(tbl_ManagerSurvey[EmployeeID],tbl_ManagerSurvey[[#This Row],[EmployeeID]])</f>
        <v>1</v>
      </c>
    </row>
    <row r="4132" spans="1:4" x14ac:dyDescent="0.25">
      <c r="A4132">
        <v>4131</v>
      </c>
      <c r="B4132">
        <v>3</v>
      </c>
      <c r="C4132">
        <v>3</v>
      </c>
      <c r="D4132">
        <f>COUNTIF(tbl_ManagerSurvey[EmployeeID],tbl_ManagerSurvey[[#This Row],[EmployeeID]])</f>
        <v>1</v>
      </c>
    </row>
    <row r="4133" spans="1:4" x14ac:dyDescent="0.25">
      <c r="A4133">
        <v>4132</v>
      </c>
      <c r="B4133">
        <v>3</v>
      </c>
      <c r="C4133">
        <v>3</v>
      </c>
      <c r="D4133">
        <f>COUNTIF(tbl_ManagerSurvey[EmployeeID],tbl_ManagerSurvey[[#This Row],[EmployeeID]])</f>
        <v>1</v>
      </c>
    </row>
    <row r="4134" spans="1:4" x14ac:dyDescent="0.25">
      <c r="A4134">
        <v>4133</v>
      </c>
      <c r="B4134">
        <v>3</v>
      </c>
      <c r="C4134">
        <v>3</v>
      </c>
      <c r="D4134">
        <f>COUNTIF(tbl_ManagerSurvey[EmployeeID],tbl_ManagerSurvey[[#This Row],[EmployeeID]])</f>
        <v>1</v>
      </c>
    </row>
    <row r="4135" spans="1:4" x14ac:dyDescent="0.25">
      <c r="A4135">
        <v>4134</v>
      </c>
      <c r="B4135">
        <v>2</v>
      </c>
      <c r="C4135">
        <v>4</v>
      </c>
      <c r="D4135">
        <f>COUNTIF(tbl_ManagerSurvey[EmployeeID],tbl_ManagerSurvey[[#This Row],[EmployeeID]])</f>
        <v>1</v>
      </c>
    </row>
    <row r="4136" spans="1:4" x14ac:dyDescent="0.25">
      <c r="A4136">
        <v>4135</v>
      </c>
      <c r="B4136">
        <v>2</v>
      </c>
      <c r="C4136">
        <v>3</v>
      </c>
      <c r="D4136">
        <f>COUNTIF(tbl_ManagerSurvey[EmployeeID],tbl_ManagerSurvey[[#This Row],[EmployeeID]])</f>
        <v>1</v>
      </c>
    </row>
    <row r="4137" spans="1:4" x14ac:dyDescent="0.25">
      <c r="A4137">
        <v>4136</v>
      </c>
      <c r="B4137">
        <v>2</v>
      </c>
      <c r="C4137">
        <v>3</v>
      </c>
      <c r="D4137">
        <f>COUNTIF(tbl_ManagerSurvey[EmployeeID],tbl_ManagerSurvey[[#This Row],[EmployeeID]])</f>
        <v>1</v>
      </c>
    </row>
    <row r="4138" spans="1:4" x14ac:dyDescent="0.25">
      <c r="A4138">
        <v>4137</v>
      </c>
      <c r="B4138">
        <v>4</v>
      </c>
      <c r="C4138">
        <v>3</v>
      </c>
      <c r="D4138">
        <f>COUNTIF(tbl_ManagerSurvey[EmployeeID],tbl_ManagerSurvey[[#This Row],[EmployeeID]])</f>
        <v>1</v>
      </c>
    </row>
    <row r="4139" spans="1:4" x14ac:dyDescent="0.25">
      <c r="A4139">
        <v>4138</v>
      </c>
      <c r="B4139">
        <v>3</v>
      </c>
      <c r="C4139">
        <v>3</v>
      </c>
      <c r="D4139">
        <f>COUNTIF(tbl_ManagerSurvey[EmployeeID],tbl_ManagerSurvey[[#This Row],[EmployeeID]])</f>
        <v>1</v>
      </c>
    </row>
    <row r="4140" spans="1:4" x14ac:dyDescent="0.25">
      <c r="A4140">
        <v>4139</v>
      </c>
      <c r="B4140">
        <v>2</v>
      </c>
      <c r="C4140">
        <v>4</v>
      </c>
      <c r="D4140">
        <f>COUNTIF(tbl_ManagerSurvey[EmployeeID],tbl_ManagerSurvey[[#This Row],[EmployeeID]])</f>
        <v>1</v>
      </c>
    </row>
    <row r="4141" spans="1:4" x14ac:dyDescent="0.25">
      <c r="A4141">
        <v>4140</v>
      </c>
      <c r="B4141">
        <v>3</v>
      </c>
      <c r="C4141">
        <v>3</v>
      </c>
      <c r="D4141">
        <f>COUNTIF(tbl_ManagerSurvey[EmployeeID],tbl_ManagerSurvey[[#This Row],[EmployeeID]])</f>
        <v>1</v>
      </c>
    </row>
    <row r="4142" spans="1:4" x14ac:dyDescent="0.25">
      <c r="A4142">
        <v>4141</v>
      </c>
      <c r="B4142">
        <v>3</v>
      </c>
      <c r="C4142">
        <v>3</v>
      </c>
      <c r="D4142">
        <f>COUNTIF(tbl_ManagerSurvey[EmployeeID],tbl_ManagerSurvey[[#This Row],[EmployeeID]])</f>
        <v>1</v>
      </c>
    </row>
    <row r="4143" spans="1:4" x14ac:dyDescent="0.25">
      <c r="A4143">
        <v>4142</v>
      </c>
      <c r="B4143">
        <v>2</v>
      </c>
      <c r="C4143">
        <v>3</v>
      </c>
      <c r="D4143">
        <f>COUNTIF(tbl_ManagerSurvey[EmployeeID],tbl_ManagerSurvey[[#This Row],[EmployeeID]])</f>
        <v>1</v>
      </c>
    </row>
    <row r="4144" spans="1:4" x14ac:dyDescent="0.25">
      <c r="A4144">
        <v>4143</v>
      </c>
      <c r="B4144">
        <v>3</v>
      </c>
      <c r="C4144">
        <v>3</v>
      </c>
      <c r="D4144">
        <f>COUNTIF(tbl_ManagerSurvey[EmployeeID],tbl_ManagerSurvey[[#This Row],[EmployeeID]])</f>
        <v>1</v>
      </c>
    </row>
    <row r="4145" spans="1:4" x14ac:dyDescent="0.25">
      <c r="A4145">
        <v>4144</v>
      </c>
      <c r="B4145">
        <v>3</v>
      </c>
      <c r="C4145">
        <v>3</v>
      </c>
      <c r="D4145">
        <f>COUNTIF(tbl_ManagerSurvey[EmployeeID],tbl_ManagerSurvey[[#This Row],[EmployeeID]])</f>
        <v>1</v>
      </c>
    </row>
    <row r="4146" spans="1:4" x14ac:dyDescent="0.25">
      <c r="A4146">
        <v>4145</v>
      </c>
      <c r="B4146">
        <v>4</v>
      </c>
      <c r="C4146">
        <v>3</v>
      </c>
      <c r="D4146">
        <f>COUNTIF(tbl_ManagerSurvey[EmployeeID],tbl_ManagerSurvey[[#This Row],[EmployeeID]])</f>
        <v>1</v>
      </c>
    </row>
    <row r="4147" spans="1:4" x14ac:dyDescent="0.25">
      <c r="A4147">
        <v>4146</v>
      </c>
      <c r="B4147">
        <v>3</v>
      </c>
      <c r="C4147">
        <v>3</v>
      </c>
      <c r="D4147">
        <f>COUNTIF(tbl_ManagerSurvey[EmployeeID],tbl_ManagerSurvey[[#This Row],[EmployeeID]])</f>
        <v>1</v>
      </c>
    </row>
    <row r="4148" spans="1:4" x14ac:dyDescent="0.25">
      <c r="A4148">
        <v>4147</v>
      </c>
      <c r="B4148">
        <v>3</v>
      </c>
      <c r="C4148">
        <v>4</v>
      </c>
      <c r="D4148">
        <f>COUNTIF(tbl_ManagerSurvey[EmployeeID],tbl_ManagerSurvey[[#This Row],[EmployeeID]])</f>
        <v>1</v>
      </c>
    </row>
    <row r="4149" spans="1:4" x14ac:dyDescent="0.25">
      <c r="A4149">
        <v>4148</v>
      </c>
      <c r="B4149">
        <v>3</v>
      </c>
      <c r="C4149">
        <v>3</v>
      </c>
      <c r="D4149">
        <f>COUNTIF(tbl_ManagerSurvey[EmployeeID],tbl_ManagerSurvey[[#This Row],[EmployeeID]])</f>
        <v>1</v>
      </c>
    </row>
    <row r="4150" spans="1:4" x14ac:dyDescent="0.25">
      <c r="A4150">
        <v>4149</v>
      </c>
      <c r="B4150">
        <v>3</v>
      </c>
      <c r="C4150">
        <v>3</v>
      </c>
      <c r="D4150">
        <f>COUNTIF(tbl_ManagerSurvey[EmployeeID],tbl_ManagerSurvey[[#This Row],[EmployeeID]])</f>
        <v>1</v>
      </c>
    </row>
    <row r="4151" spans="1:4" x14ac:dyDescent="0.25">
      <c r="A4151">
        <v>4150</v>
      </c>
      <c r="B4151">
        <v>3</v>
      </c>
      <c r="C4151">
        <v>4</v>
      </c>
      <c r="D4151">
        <f>COUNTIF(tbl_ManagerSurvey[EmployeeID],tbl_ManagerSurvey[[#This Row],[EmployeeID]])</f>
        <v>1</v>
      </c>
    </row>
    <row r="4152" spans="1:4" x14ac:dyDescent="0.25">
      <c r="A4152">
        <v>4151</v>
      </c>
      <c r="B4152">
        <v>2</v>
      </c>
      <c r="C4152">
        <v>3</v>
      </c>
      <c r="D4152">
        <f>COUNTIF(tbl_ManagerSurvey[EmployeeID],tbl_ManagerSurvey[[#This Row],[EmployeeID]])</f>
        <v>1</v>
      </c>
    </row>
    <row r="4153" spans="1:4" x14ac:dyDescent="0.25">
      <c r="A4153">
        <v>4152</v>
      </c>
      <c r="B4153">
        <v>3</v>
      </c>
      <c r="C4153">
        <v>3</v>
      </c>
      <c r="D4153">
        <f>COUNTIF(tbl_ManagerSurvey[EmployeeID],tbl_ManagerSurvey[[#This Row],[EmployeeID]])</f>
        <v>1</v>
      </c>
    </row>
    <row r="4154" spans="1:4" x14ac:dyDescent="0.25">
      <c r="A4154">
        <v>4153</v>
      </c>
      <c r="B4154">
        <v>3</v>
      </c>
      <c r="C4154">
        <v>3</v>
      </c>
      <c r="D4154">
        <f>COUNTIF(tbl_ManagerSurvey[EmployeeID],tbl_ManagerSurvey[[#This Row],[EmployeeID]])</f>
        <v>1</v>
      </c>
    </row>
    <row r="4155" spans="1:4" x14ac:dyDescent="0.25">
      <c r="A4155">
        <v>4154</v>
      </c>
      <c r="B4155">
        <v>3</v>
      </c>
      <c r="C4155">
        <v>4</v>
      </c>
      <c r="D4155">
        <f>COUNTIF(tbl_ManagerSurvey[EmployeeID],tbl_ManagerSurvey[[#This Row],[EmployeeID]])</f>
        <v>1</v>
      </c>
    </row>
    <row r="4156" spans="1:4" x14ac:dyDescent="0.25">
      <c r="A4156">
        <v>4155</v>
      </c>
      <c r="B4156">
        <v>3</v>
      </c>
      <c r="C4156">
        <v>3</v>
      </c>
      <c r="D4156">
        <f>COUNTIF(tbl_ManagerSurvey[EmployeeID],tbl_ManagerSurvey[[#This Row],[EmployeeID]])</f>
        <v>1</v>
      </c>
    </row>
    <row r="4157" spans="1:4" x14ac:dyDescent="0.25">
      <c r="A4157">
        <v>4156</v>
      </c>
      <c r="B4157">
        <v>3</v>
      </c>
      <c r="C4157">
        <v>3</v>
      </c>
      <c r="D4157">
        <f>COUNTIF(tbl_ManagerSurvey[EmployeeID],tbl_ManagerSurvey[[#This Row],[EmployeeID]])</f>
        <v>1</v>
      </c>
    </row>
    <row r="4158" spans="1:4" x14ac:dyDescent="0.25">
      <c r="A4158">
        <v>4157</v>
      </c>
      <c r="B4158">
        <v>2</v>
      </c>
      <c r="C4158">
        <v>3</v>
      </c>
      <c r="D4158">
        <f>COUNTIF(tbl_ManagerSurvey[EmployeeID],tbl_ManagerSurvey[[#This Row],[EmployeeID]])</f>
        <v>1</v>
      </c>
    </row>
    <row r="4159" spans="1:4" x14ac:dyDescent="0.25">
      <c r="A4159">
        <v>4158</v>
      </c>
      <c r="B4159">
        <v>2</v>
      </c>
      <c r="C4159">
        <v>3</v>
      </c>
      <c r="D4159">
        <f>COUNTIF(tbl_ManagerSurvey[EmployeeID],tbl_ManagerSurvey[[#This Row],[EmployeeID]])</f>
        <v>1</v>
      </c>
    </row>
    <row r="4160" spans="1:4" x14ac:dyDescent="0.25">
      <c r="A4160">
        <v>4159</v>
      </c>
      <c r="B4160">
        <v>3</v>
      </c>
      <c r="C4160">
        <v>3</v>
      </c>
      <c r="D4160">
        <f>COUNTIF(tbl_ManagerSurvey[EmployeeID],tbl_ManagerSurvey[[#This Row],[EmployeeID]])</f>
        <v>1</v>
      </c>
    </row>
    <row r="4161" spans="1:4" x14ac:dyDescent="0.25">
      <c r="A4161">
        <v>4160</v>
      </c>
      <c r="B4161">
        <v>3</v>
      </c>
      <c r="C4161">
        <v>3</v>
      </c>
      <c r="D4161">
        <f>COUNTIF(tbl_ManagerSurvey[EmployeeID],tbl_ManagerSurvey[[#This Row],[EmployeeID]])</f>
        <v>1</v>
      </c>
    </row>
    <row r="4162" spans="1:4" x14ac:dyDescent="0.25">
      <c r="A4162">
        <v>4161</v>
      </c>
      <c r="B4162">
        <v>3</v>
      </c>
      <c r="C4162">
        <v>3</v>
      </c>
      <c r="D4162">
        <f>COUNTIF(tbl_ManagerSurvey[EmployeeID],tbl_ManagerSurvey[[#This Row],[EmployeeID]])</f>
        <v>1</v>
      </c>
    </row>
    <row r="4163" spans="1:4" x14ac:dyDescent="0.25">
      <c r="A4163">
        <v>4162</v>
      </c>
      <c r="B4163">
        <v>3</v>
      </c>
      <c r="C4163">
        <v>4</v>
      </c>
      <c r="D4163">
        <f>COUNTIF(tbl_ManagerSurvey[EmployeeID],tbl_ManagerSurvey[[#This Row],[EmployeeID]])</f>
        <v>1</v>
      </c>
    </row>
    <row r="4164" spans="1:4" x14ac:dyDescent="0.25">
      <c r="A4164">
        <v>4163</v>
      </c>
      <c r="B4164">
        <v>3</v>
      </c>
      <c r="C4164">
        <v>3</v>
      </c>
      <c r="D4164">
        <f>COUNTIF(tbl_ManagerSurvey[EmployeeID],tbl_ManagerSurvey[[#This Row],[EmployeeID]])</f>
        <v>1</v>
      </c>
    </row>
    <row r="4165" spans="1:4" x14ac:dyDescent="0.25">
      <c r="A4165">
        <v>4164</v>
      </c>
      <c r="B4165">
        <v>2</v>
      </c>
      <c r="C4165">
        <v>3</v>
      </c>
      <c r="D4165">
        <f>COUNTIF(tbl_ManagerSurvey[EmployeeID],tbl_ManagerSurvey[[#This Row],[EmployeeID]])</f>
        <v>1</v>
      </c>
    </row>
    <row r="4166" spans="1:4" x14ac:dyDescent="0.25">
      <c r="A4166">
        <v>4165</v>
      </c>
      <c r="B4166">
        <v>3</v>
      </c>
      <c r="C4166">
        <v>3</v>
      </c>
      <c r="D4166">
        <f>COUNTIF(tbl_ManagerSurvey[EmployeeID],tbl_ManagerSurvey[[#This Row],[EmployeeID]])</f>
        <v>1</v>
      </c>
    </row>
    <row r="4167" spans="1:4" x14ac:dyDescent="0.25">
      <c r="A4167">
        <v>4166</v>
      </c>
      <c r="B4167">
        <v>2</v>
      </c>
      <c r="C4167">
        <v>3</v>
      </c>
      <c r="D4167">
        <f>COUNTIF(tbl_ManagerSurvey[EmployeeID],tbl_ManagerSurvey[[#This Row],[EmployeeID]])</f>
        <v>1</v>
      </c>
    </row>
    <row r="4168" spans="1:4" x14ac:dyDescent="0.25">
      <c r="A4168">
        <v>4167</v>
      </c>
      <c r="B4168">
        <v>3</v>
      </c>
      <c r="C4168">
        <v>3</v>
      </c>
      <c r="D4168">
        <f>COUNTIF(tbl_ManagerSurvey[EmployeeID],tbl_ManagerSurvey[[#This Row],[EmployeeID]])</f>
        <v>1</v>
      </c>
    </row>
    <row r="4169" spans="1:4" x14ac:dyDescent="0.25">
      <c r="A4169">
        <v>4168</v>
      </c>
      <c r="B4169">
        <v>4</v>
      </c>
      <c r="C4169">
        <v>3</v>
      </c>
      <c r="D4169">
        <f>COUNTIF(tbl_ManagerSurvey[EmployeeID],tbl_ManagerSurvey[[#This Row],[EmployeeID]])</f>
        <v>1</v>
      </c>
    </row>
    <row r="4170" spans="1:4" x14ac:dyDescent="0.25">
      <c r="A4170">
        <v>4169</v>
      </c>
      <c r="B4170">
        <v>3</v>
      </c>
      <c r="C4170">
        <v>3</v>
      </c>
      <c r="D4170">
        <f>COUNTIF(tbl_ManagerSurvey[EmployeeID],tbl_ManagerSurvey[[#This Row],[EmployeeID]])</f>
        <v>1</v>
      </c>
    </row>
    <row r="4171" spans="1:4" x14ac:dyDescent="0.25">
      <c r="A4171">
        <v>4170</v>
      </c>
      <c r="B4171">
        <v>4</v>
      </c>
      <c r="C4171">
        <v>3</v>
      </c>
      <c r="D4171">
        <f>COUNTIF(tbl_ManagerSurvey[EmployeeID],tbl_ManagerSurvey[[#This Row],[EmployeeID]])</f>
        <v>1</v>
      </c>
    </row>
    <row r="4172" spans="1:4" x14ac:dyDescent="0.25">
      <c r="A4172">
        <v>4171</v>
      </c>
      <c r="B4172">
        <v>3</v>
      </c>
      <c r="C4172">
        <v>3</v>
      </c>
      <c r="D4172">
        <f>COUNTIF(tbl_ManagerSurvey[EmployeeID],tbl_ManagerSurvey[[#This Row],[EmployeeID]])</f>
        <v>1</v>
      </c>
    </row>
    <row r="4173" spans="1:4" x14ac:dyDescent="0.25">
      <c r="A4173">
        <v>4172</v>
      </c>
      <c r="B4173">
        <v>3</v>
      </c>
      <c r="C4173">
        <v>3</v>
      </c>
      <c r="D4173">
        <f>COUNTIF(tbl_ManagerSurvey[EmployeeID],tbl_ManagerSurvey[[#This Row],[EmployeeID]])</f>
        <v>1</v>
      </c>
    </row>
    <row r="4174" spans="1:4" x14ac:dyDescent="0.25">
      <c r="A4174">
        <v>4173</v>
      </c>
      <c r="B4174">
        <v>2</v>
      </c>
      <c r="C4174">
        <v>3</v>
      </c>
      <c r="D4174">
        <f>COUNTIF(tbl_ManagerSurvey[EmployeeID],tbl_ManagerSurvey[[#This Row],[EmployeeID]])</f>
        <v>1</v>
      </c>
    </row>
    <row r="4175" spans="1:4" x14ac:dyDescent="0.25">
      <c r="A4175">
        <v>4174</v>
      </c>
      <c r="B4175">
        <v>3</v>
      </c>
      <c r="C4175">
        <v>3</v>
      </c>
      <c r="D4175">
        <f>COUNTIF(tbl_ManagerSurvey[EmployeeID],tbl_ManagerSurvey[[#This Row],[EmployeeID]])</f>
        <v>1</v>
      </c>
    </row>
    <row r="4176" spans="1:4" x14ac:dyDescent="0.25">
      <c r="A4176">
        <v>4175</v>
      </c>
      <c r="B4176">
        <v>3</v>
      </c>
      <c r="C4176">
        <v>3</v>
      </c>
      <c r="D4176">
        <f>COUNTIF(tbl_ManagerSurvey[EmployeeID],tbl_ManagerSurvey[[#This Row],[EmployeeID]])</f>
        <v>1</v>
      </c>
    </row>
    <row r="4177" spans="1:4" x14ac:dyDescent="0.25">
      <c r="A4177">
        <v>4176</v>
      </c>
      <c r="B4177">
        <v>3</v>
      </c>
      <c r="C4177">
        <v>3</v>
      </c>
      <c r="D4177">
        <f>COUNTIF(tbl_ManagerSurvey[EmployeeID],tbl_ManagerSurvey[[#This Row],[EmployeeID]])</f>
        <v>1</v>
      </c>
    </row>
    <row r="4178" spans="1:4" x14ac:dyDescent="0.25">
      <c r="A4178">
        <v>4177</v>
      </c>
      <c r="B4178">
        <v>1</v>
      </c>
      <c r="C4178">
        <v>3</v>
      </c>
      <c r="D4178">
        <f>COUNTIF(tbl_ManagerSurvey[EmployeeID],tbl_ManagerSurvey[[#This Row],[EmployeeID]])</f>
        <v>1</v>
      </c>
    </row>
    <row r="4179" spans="1:4" x14ac:dyDescent="0.25">
      <c r="A4179">
        <v>4178</v>
      </c>
      <c r="B4179">
        <v>3</v>
      </c>
      <c r="C4179">
        <v>3</v>
      </c>
      <c r="D4179">
        <f>COUNTIF(tbl_ManagerSurvey[EmployeeID],tbl_ManagerSurvey[[#This Row],[EmployeeID]])</f>
        <v>1</v>
      </c>
    </row>
    <row r="4180" spans="1:4" x14ac:dyDescent="0.25">
      <c r="A4180">
        <v>4179</v>
      </c>
      <c r="B4180">
        <v>3</v>
      </c>
      <c r="C4180">
        <v>3</v>
      </c>
      <c r="D4180">
        <f>COUNTIF(tbl_ManagerSurvey[EmployeeID],tbl_ManagerSurvey[[#This Row],[EmployeeID]])</f>
        <v>1</v>
      </c>
    </row>
    <row r="4181" spans="1:4" x14ac:dyDescent="0.25">
      <c r="A4181">
        <v>4180</v>
      </c>
      <c r="B4181">
        <v>2</v>
      </c>
      <c r="C4181">
        <v>4</v>
      </c>
      <c r="D4181">
        <f>COUNTIF(tbl_ManagerSurvey[EmployeeID],tbl_ManagerSurvey[[#This Row],[EmployeeID]])</f>
        <v>1</v>
      </c>
    </row>
    <row r="4182" spans="1:4" x14ac:dyDescent="0.25">
      <c r="A4182">
        <v>4181</v>
      </c>
      <c r="B4182">
        <v>3</v>
      </c>
      <c r="C4182">
        <v>3</v>
      </c>
      <c r="D4182">
        <f>COUNTIF(tbl_ManagerSurvey[EmployeeID],tbl_ManagerSurvey[[#This Row],[EmployeeID]])</f>
        <v>1</v>
      </c>
    </row>
    <row r="4183" spans="1:4" x14ac:dyDescent="0.25">
      <c r="A4183">
        <v>4182</v>
      </c>
      <c r="B4183">
        <v>1</v>
      </c>
      <c r="C4183">
        <v>3</v>
      </c>
      <c r="D4183">
        <f>COUNTIF(tbl_ManagerSurvey[EmployeeID],tbl_ManagerSurvey[[#This Row],[EmployeeID]])</f>
        <v>1</v>
      </c>
    </row>
    <row r="4184" spans="1:4" x14ac:dyDescent="0.25">
      <c r="A4184">
        <v>4183</v>
      </c>
      <c r="B4184">
        <v>3</v>
      </c>
      <c r="C4184">
        <v>3</v>
      </c>
      <c r="D4184">
        <f>COUNTIF(tbl_ManagerSurvey[EmployeeID],tbl_ManagerSurvey[[#This Row],[EmployeeID]])</f>
        <v>1</v>
      </c>
    </row>
    <row r="4185" spans="1:4" x14ac:dyDescent="0.25">
      <c r="A4185">
        <v>4184</v>
      </c>
      <c r="B4185">
        <v>3</v>
      </c>
      <c r="C4185">
        <v>4</v>
      </c>
      <c r="D4185">
        <f>COUNTIF(tbl_ManagerSurvey[EmployeeID],tbl_ManagerSurvey[[#This Row],[EmployeeID]])</f>
        <v>1</v>
      </c>
    </row>
    <row r="4186" spans="1:4" x14ac:dyDescent="0.25">
      <c r="A4186">
        <v>4185</v>
      </c>
      <c r="B4186">
        <v>3</v>
      </c>
      <c r="C4186">
        <v>3</v>
      </c>
      <c r="D4186">
        <f>COUNTIF(tbl_ManagerSurvey[EmployeeID],tbl_ManagerSurvey[[#This Row],[EmployeeID]])</f>
        <v>1</v>
      </c>
    </row>
    <row r="4187" spans="1:4" x14ac:dyDescent="0.25">
      <c r="A4187">
        <v>4186</v>
      </c>
      <c r="B4187">
        <v>3</v>
      </c>
      <c r="C4187">
        <v>3</v>
      </c>
      <c r="D4187">
        <f>COUNTIF(tbl_ManagerSurvey[EmployeeID],tbl_ManagerSurvey[[#This Row],[EmployeeID]])</f>
        <v>1</v>
      </c>
    </row>
    <row r="4188" spans="1:4" x14ac:dyDescent="0.25">
      <c r="A4188">
        <v>4187</v>
      </c>
      <c r="B4188">
        <v>2</v>
      </c>
      <c r="C4188">
        <v>3</v>
      </c>
      <c r="D4188">
        <f>COUNTIF(tbl_ManagerSurvey[EmployeeID],tbl_ManagerSurvey[[#This Row],[EmployeeID]])</f>
        <v>1</v>
      </c>
    </row>
    <row r="4189" spans="1:4" x14ac:dyDescent="0.25">
      <c r="A4189">
        <v>4188</v>
      </c>
      <c r="B4189">
        <v>2</v>
      </c>
      <c r="C4189">
        <v>3</v>
      </c>
      <c r="D4189">
        <f>COUNTIF(tbl_ManagerSurvey[EmployeeID],tbl_ManagerSurvey[[#This Row],[EmployeeID]])</f>
        <v>1</v>
      </c>
    </row>
    <row r="4190" spans="1:4" x14ac:dyDescent="0.25">
      <c r="A4190">
        <v>4189</v>
      </c>
      <c r="B4190">
        <v>2</v>
      </c>
      <c r="C4190">
        <v>3</v>
      </c>
      <c r="D4190">
        <f>COUNTIF(tbl_ManagerSurvey[EmployeeID],tbl_ManagerSurvey[[#This Row],[EmployeeID]])</f>
        <v>1</v>
      </c>
    </row>
    <row r="4191" spans="1:4" x14ac:dyDescent="0.25">
      <c r="A4191">
        <v>4190</v>
      </c>
      <c r="B4191">
        <v>3</v>
      </c>
      <c r="C4191">
        <v>3</v>
      </c>
      <c r="D4191">
        <f>COUNTIF(tbl_ManagerSurvey[EmployeeID],tbl_ManagerSurvey[[#This Row],[EmployeeID]])</f>
        <v>1</v>
      </c>
    </row>
    <row r="4192" spans="1:4" x14ac:dyDescent="0.25">
      <c r="A4192">
        <v>4191</v>
      </c>
      <c r="B4192">
        <v>2</v>
      </c>
      <c r="C4192">
        <v>3</v>
      </c>
      <c r="D4192">
        <f>COUNTIF(tbl_ManagerSurvey[EmployeeID],tbl_ManagerSurvey[[#This Row],[EmployeeID]])</f>
        <v>1</v>
      </c>
    </row>
    <row r="4193" spans="1:4" x14ac:dyDescent="0.25">
      <c r="A4193">
        <v>4192</v>
      </c>
      <c r="B4193">
        <v>2</v>
      </c>
      <c r="C4193">
        <v>3</v>
      </c>
      <c r="D4193">
        <f>COUNTIF(tbl_ManagerSurvey[EmployeeID],tbl_ManagerSurvey[[#This Row],[EmployeeID]])</f>
        <v>1</v>
      </c>
    </row>
    <row r="4194" spans="1:4" x14ac:dyDescent="0.25">
      <c r="A4194">
        <v>4193</v>
      </c>
      <c r="B4194">
        <v>3</v>
      </c>
      <c r="C4194">
        <v>3</v>
      </c>
      <c r="D4194">
        <f>COUNTIF(tbl_ManagerSurvey[EmployeeID],tbl_ManagerSurvey[[#This Row],[EmployeeID]])</f>
        <v>1</v>
      </c>
    </row>
    <row r="4195" spans="1:4" x14ac:dyDescent="0.25">
      <c r="A4195">
        <v>4194</v>
      </c>
      <c r="B4195">
        <v>2</v>
      </c>
      <c r="C4195">
        <v>3</v>
      </c>
      <c r="D4195">
        <f>COUNTIF(tbl_ManagerSurvey[EmployeeID],tbl_ManagerSurvey[[#This Row],[EmployeeID]])</f>
        <v>1</v>
      </c>
    </row>
    <row r="4196" spans="1:4" x14ac:dyDescent="0.25">
      <c r="A4196">
        <v>4195</v>
      </c>
      <c r="B4196">
        <v>3</v>
      </c>
      <c r="C4196">
        <v>3</v>
      </c>
      <c r="D4196">
        <f>COUNTIF(tbl_ManagerSurvey[EmployeeID],tbl_ManagerSurvey[[#This Row],[EmployeeID]])</f>
        <v>1</v>
      </c>
    </row>
    <row r="4197" spans="1:4" x14ac:dyDescent="0.25">
      <c r="A4197">
        <v>4196</v>
      </c>
      <c r="B4197">
        <v>3</v>
      </c>
      <c r="C4197">
        <v>4</v>
      </c>
      <c r="D4197">
        <f>COUNTIF(tbl_ManagerSurvey[EmployeeID],tbl_ManagerSurvey[[#This Row],[EmployeeID]])</f>
        <v>1</v>
      </c>
    </row>
    <row r="4198" spans="1:4" x14ac:dyDescent="0.25">
      <c r="A4198">
        <v>4197</v>
      </c>
      <c r="B4198">
        <v>1</v>
      </c>
      <c r="C4198">
        <v>3</v>
      </c>
      <c r="D4198">
        <f>COUNTIF(tbl_ManagerSurvey[EmployeeID],tbl_ManagerSurvey[[#This Row],[EmployeeID]])</f>
        <v>1</v>
      </c>
    </row>
    <row r="4199" spans="1:4" x14ac:dyDescent="0.25">
      <c r="A4199">
        <v>4198</v>
      </c>
      <c r="B4199">
        <v>3</v>
      </c>
      <c r="C4199">
        <v>3</v>
      </c>
      <c r="D4199">
        <f>COUNTIF(tbl_ManagerSurvey[EmployeeID],tbl_ManagerSurvey[[#This Row],[EmployeeID]])</f>
        <v>1</v>
      </c>
    </row>
    <row r="4200" spans="1:4" x14ac:dyDescent="0.25">
      <c r="A4200">
        <v>4199</v>
      </c>
      <c r="B4200">
        <v>2</v>
      </c>
      <c r="C4200">
        <v>3</v>
      </c>
      <c r="D4200">
        <f>COUNTIF(tbl_ManagerSurvey[EmployeeID],tbl_ManagerSurvey[[#This Row],[EmployeeID]])</f>
        <v>1</v>
      </c>
    </row>
    <row r="4201" spans="1:4" x14ac:dyDescent="0.25">
      <c r="A4201">
        <v>4200</v>
      </c>
      <c r="B4201">
        <v>2</v>
      </c>
      <c r="C4201">
        <v>3</v>
      </c>
      <c r="D4201">
        <f>COUNTIF(tbl_ManagerSurvey[EmployeeID],tbl_ManagerSurvey[[#This Row],[EmployeeID]])</f>
        <v>1</v>
      </c>
    </row>
    <row r="4202" spans="1:4" x14ac:dyDescent="0.25">
      <c r="A4202">
        <v>4201</v>
      </c>
      <c r="B4202">
        <v>3</v>
      </c>
      <c r="C4202">
        <v>3</v>
      </c>
      <c r="D4202">
        <f>COUNTIF(tbl_ManagerSurvey[EmployeeID],tbl_ManagerSurvey[[#This Row],[EmployeeID]])</f>
        <v>1</v>
      </c>
    </row>
    <row r="4203" spans="1:4" x14ac:dyDescent="0.25">
      <c r="A4203">
        <v>4202</v>
      </c>
      <c r="B4203">
        <v>3</v>
      </c>
      <c r="C4203">
        <v>3</v>
      </c>
      <c r="D4203">
        <f>COUNTIF(tbl_ManagerSurvey[EmployeeID],tbl_ManagerSurvey[[#This Row],[EmployeeID]])</f>
        <v>1</v>
      </c>
    </row>
    <row r="4204" spans="1:4" x14ac:dyDescent="0.25">
      <c r="A4204">
        <v>4203</v>
      </c>
      <c r="B4204">
        <v>1</v>
      </c>
      <c r="C4204">
        <v>3</v>
      </c>
      <c r="D4204">
        <f>COUNTIF(tbl_ManagerSurvey[EmployeeID],tbl_ManagerSurvey[[#This Row],[EmployeeID]])</f>
        <v>1</v>
      </c>
    </row>
    <row r="4205" spans="1:4" x14ac:dyDescent="0.25">
      <c r="A4205">
        <v>4204</v>
      </c>
      <c r="B4205">
        <v>3</v>
      </c>
      <c r="C4205">
        <v>4</v>
      </c>
      <c r="D4205">
        <f>COUNTIF(tbl_ManagerSurvey[EmployeeID],tbl_ManagerSurvey[[#This Row],[EmployeeID]])</f>
        <v>1</v>
      </c>
    </row>
    <row r="4206" spans="1:4" x14ac:dyDescent="0.25">
      <c r="A4206">
        <v>4205</v>
      </c>
      <c r="B4206">
        <v>3</v>
      </c>
      <c r="C4206">
        <v>3</v>
      </c>
      <c r="D4206">
        <f>COUNTIF(tbl_ManagerSurvey[EmployeeID],tbl_ManagerSurvey[[#This Row],[EmployeeID]])</f>
        <v>1</v>
      </c>
    </row>
    <row r="4207" spans="1:4" x14ac:dyDescent="0.25">
      <c r="A4207">
        <v>4206</v>
      </c>
      <c r="B4207">
        <v>3</v>
      </c>
      <c r="C4207">
        <v>3</v>
      </c>
      <c r="D4207">
        <f>COUNTIF(tbl_ManagerSurvey[EmployeeID],tbl_ManagerSurvey[[#This Row],[EmployeeID]])</f>
        <v>1</v>
      </c>
    </row>
    <row r="4208" spans="1:4" x14ac:dyDescent="0.25">
      <c r="A4208">
        <v>4207</v>
      </c>
      <c r="B4208">
        <v>3</v>
      </c>
      <c r="C4208">
        <v>4</v>
      </c>
      <c r="D4208">
        <f>COUNTIF(tbl_ManagerSurvey[EmployeeID],tbl_ManagerSurvey[[#This Row],[EmployeeID]])</f>
        <v>1</v>
      </c>
    </row>
    <row r="4209" spans="1:4" x14ac:dyDescent="0.25">
      <c r="A4209">
        <v>4208</v>
      </c>
      <c r="B4209">
        <v>3</v>
      </c>
      <c r="C4209">
        <v>3</v>
      </c>
      <c r="D4209">
        <f>COUNTIF(tbl_ManagerSurvey[EmployeeID],tbl_ManagerSurvey[[#This Row],[EmployeeID]])</f>
        <v>1</v>
      </c>
    </row>
    <row r="4210" spans="1:4" x14ac:dyDescent="0.25">
      <c r="A4210">
        <v>4209</v>
      </c>
      <c r="B4210">
        <v>3</v>
      </c>
      <c r="C4210">
        <v>4</v>
      </c>
      <c r="D4210">
        <f>COUNTIF(tbl_ManagerSurvey[EmployeeID],tbl_ManagerSurvey[[#This Row],[EmployeeID]])</f>
        <v>1</v>
      </c>
    </row>
    <row r="4211" spans="1:4" x14ac:dyDescent="0.25">
      <c r="A4211">
        <v>4210</v>
      </c>
      <c r="B4211">
        <v>2</v>
      </c>
      <c r="C4211">
        <v>3</v>
      </c>
      <c r="D4211">
        <f>COUNTIF(tbl_ManagerSurvey[EmployeeID],tbl_ManagerSurvey[[#This Row],[EmployeeID]])</f>
        <v>1</v>
      </c>
    </row>
    <row r="4212" spans="1:4" x14ac:dyDescent="0.25">
      <c r="A4212">
        <v>4211</v>
      </c>
      <c r="B4212">
        <v>3</v>
      </c>
      <c r="C4212">
        <v>3</v>
      </c>
      <c r="D4212">
        <f>COUNTIF(tbl_ManagerSurvey[EmployeeID],tbl_ManagerSurvey[[#This Row],[EmployeeID]])</f>
        <v>1</v>
      </c>
    </row>
    <row r="4213" spans="1:4" x14ac:dyDescent="0.25">
      <c r="A4213">
        <v>4212</v>
      </c>
      <c r="B4213">
        <v>3</v>
      </c>
      <c r="C4213">
        <v>3</v>
      </c>
      <c r="D4213">
        <f>COUNTIF(tbl_ManagerSurvey[EmployeeID],tbl_ManagerSurvey[[#This Row],[EmployeeID]])</f>
        <v>1</v>
      </c>
    </row>
    <row r="4214" spans="1:4" x14ac:dyDescent="0.25">
      <c r="A4214">
        <v>4213</v>
      </c>
      <c r="B4214">
        <v>3</v>
      </c>
      <c r="C4214">
        <v>3</v>
      </c>
      <c r="D4214">
        <f>COUNTIF(tbl_ManagerSurvey[EmployeeID],tbl_ManagerSurvey[[#This Row],[EmployeeID]])</f>
        <v>1</v>
      </c>
    </row>
    <row r="4215" spans="1:4" x14ac:dyDescent="0.25">
      <c r="A4215">
        <v>4214</v>
      </c>
      <c r="B4215">
        <v>3</v>
      </c>
      <c r="C4215">
        <v>3</v>
      </c>
      <c r="D4215">
        <f>COUNTIF(tbl_ManagerSurvey[EmployeeID],tbl_ManagerSurvey[[#This Row],[EmployeeID]])</f>
        <v>1</v>
      </c>
    </row>
    <row r="4216" spans="1:4" x14ac:dyDescent="0.25">
      <c r="A4216">
        <v>4215</v>
      </c>
      <c r="B4216">
        <v>3</v>
      </c>
      <c r="C4216">
        <v>3</v>
      </c>
      <c r="D4216">
        <f>COUNTIF(tbl_ManagerSurvey[EmployeeID],tbl_ManagerSurvey[[#This Row],[EmployeeID]])</f>
        <v>1</v>
      </c>
    </row>
    <row r="4217" spans="1:4" x14ac:dyDescent="0.25">
      <c r="A4217">
        <v>4216</v>
      </c>
      <c r="B4217">
        <v>3</v>
      </c>
      <c r="C4217">
        <v>3</v>
      </c>
      <c r="D4217">
        <f>COUNTIF(tbl_ManagerSurvey[EmployeeID],tbl_ManagerSurvey[[#This Row],[EmployeeID]])</f>
        <v>1</v>
      </c>
    </row>
    <row r="4218" spans="1:4" x14ac:dyDescent="0.25">
      <c r="A4218">
        <v>4217</v>
      </c>
      <c r="B4218">
        <v>3</v>
      </c>
      <c r="C4218">
        <v>3</v>
      </c>
      <c r="D4218">
        <f>COUNTIF(tbl_ManagerSurvey[EmployeeID],tbl_ManagerSurvey[[#This Row],[EmployeeID]])</f>
        <v>1</v>
      </c>
    </row>
    <row r="4219" spans="1:4" x14ac:dyDescent="0.25">
      <c r="A4219">
        <v>4218</v>
      </c>
      <c r="B4219">
        <v>3</v>
      </c>
      <c r="C4219">
        <v>3</v>
      </c>
      <c r="D4219">
        <f>COUNTIF(tbl_ManagerSurvey[EmployeeID],tbl_ManagerSurvey[[#This Row],[EmployeeID]])</f>
        <v>1</v>
      </c>
    </row>
    <row r="4220" spans="1:4" x14ac:dyDescent="0.25">
      <c r="A4220">
        <v>4219</v>
      </c>
      <c r="B4220">
        <v>3</v>
      </c>
      <c r="C4220">
        <v>3</v>
      </c>
      <c r="D4220">
        <f>COUNTIF(tbl_ManagerSurvey[EmployeeID],tbl_ManagerSurvey[[#This Row],[EmployeeID]])</f>
        <v>1</v>
      </c>
    </row>
    <row r="4221" spans="1:4" x14ac:dyDescent="0.25">
      <c r="A4221">
        <v>4220</v>
      </c>
      <c r="B4221">
        <v>3</v>
      </c>
      <c r="C4221">
        <v>3</v>
      </c>
      <c r="D4221">
        <f>COUNTIF(tbl_ManagerSurvey[EmployeeID],tbl_ManagerSurvey[[#This Row],[EmployeeID]])</f>
        <v>1</v>
      </c>
    </row>
    <row r="4222" spans="1:4" x14ac:dyDescent="0.25">
      <c r="A4222">
        <v>4221</v>
      </c>
      <c r="B4222">
        <v>3</v>
      </c>
      <c r="C4222">
        <v>3</v>
      </c>
      <c r="D4222">
        <f>COUNTIF(tbl_ManagerSurvey[EmployeeID],tbl_ManagerSurvey[[#This Row],[EmployeeID]])</f>
        <v>1</v>
      </c>
    </row>
    <row r="4223" spans="1:4" x14ac:dyDescent="0.25">
      <c r="A4223">
        <v>4222</v>
      </c>
      <c r="B4223">
        <v>4</v>
      </c>
      <c r="C4223">
        <v>3</v>
      </c>
      <c r="D4223">
        <f>COUNTIF(tbl_ManagerSurvey[EmployeeID],tbl_ManagerSurvey[[#This Row],[EmployeeID]])</f>
        <v>1</v>
      </c>
    </row>
    <row r="4224" spans="1:4" x14ac:dyDescent="0.25">
      <c r="A4224">
        <v>4223</v>
      </c>
      <c r="B4224">
        <v>2</v>
      </c>
      <c r="C4224">
        <v>3</v>
      </c>
      <c r="D4224">
        <f>COUNTIF(tbl_ManagerSurvey[EmployeeID],tbl_ManagerSurvey[[#This Row],[EmployeeID]])</f>
        <v>1</v>
      </c>
    </row>
    <row r="4225" spans="1:4" x14ac:dyDescent="0.25">
      <c r="A4225">
        <v>4224</v>
      </c>
      <c r="B4225">
        <v>3</v>
      </c>
      <c r="C4225">
        <v>3</v>
      </c>
      <c r="D4225">
        <f>COUNTIF(tbl_ManagerSurvey[EmployeeID],tbl_ManagerSurvey[[#This Row],[EmployeeID]])</f>
        <v>1</v>
      </c>
    </row>
    <row r="4226" spans="1:4" x14ac:dyDescent="0.25">
      <c r="A4226">
        <v>4225</v>
      </c>
      <c r="B4226">
        <v>1</v>
      </c>
      <c r="C4226">
        <v>4</v>
      </c>
      <c r="D4226">
        <f>COUNTIF(tbl_ManagerSurvey[EmployeeID],tbl_ManagerSurvey[[#This Row],[EmployeeID]])</f>
        <v>1</v>
      </c>
    </row>
    <row r="4227" spans="1:4" x14ac:dyDescent="0.25">
      <c r="A4227">
        <v>4226</v>
      </c>
      <c r="B4227">
        <v>2</v>
      </c>
      <c r="C4227">
        <v>3</v>
      </c>
      <c r="D4227">
        <f>COUNTIF(tbl_ManagerSurvey[EmployeeID],tbl_ManagerSurvey[[#This Row],[EmployeeID]])</f>
        <v>1</v>
      </c>
    </row>
    <row r="4228" spans="1:4" x14ac:dyDescent="0.25">
      <c r="A4228">
        <v>4227</v>
      </c>
      <c r="B4228">
        <v>3</v>
      </c>
      <c r="C4228">
        <v>3</v>
      </c>
      <c r="D4228">
        <f>COUNTIF(tbl_ManagerSurvey[EmployeeID],tbl_ManagerSurvey[[#This Row],[EmployeeID]])</f>
        <v>1</v>
      </c>
    </row>
    <row r="4229" spans="1:4" x14ac:dyDescent="0.25">
      <c r="A4229">
        <v>4228</v>
      </c>
      <c r="B4229">
        <v>3</v>
      </c>
      <c r="C4229">
        <v>3</v>
      </c>
      <c r="D4229">
        <f>COUNTIF(tbl_ManagerSurvey[EmployeeID],tbl_ManagerSurvey[[#This Row],[EmployeeID]])</f>
        <v>1</v>
      </c>
    </row>
    <row r="4230" spans="1:4" x14ac:dyDescent="0.25">
      <c r="A4230">
        <v>4229</v>
      </c>
      <c r="B4230">
        <v>4</v>
      </c>
      <c r="C4230">
        <v>3</v>
      </c>
      <c r="D4230">
        <f>COUNTIF(tbl_ManagerSurvey[EmployeeID],tbl_ManagerSurvey[[#This Row],[EmployeeID]])</f>
        <v>1</v>
      </c>
    </row>
    <row r="4231" spans="1:4" x14ac:dyDescent="0.25">
      <c r="A4231">
        <v>4230</v>
      </c>
      <c r="B4231">
        <v>1</v>
      </c>
      <c r="C4231">
        <v>3</v>
      </c>
      <c r="D4231">
        <f>COUNTIF(tbl_ManagerSurvey[EmployeeID],tbl_ManagerSurvey[[#This Row],[EmployeeID]])</f>
        <v>1</v>
      </c>
    </row>
    <row r="4232" spans="1:4" x14ac:dyDescent="0.25">
      <c r="A4232">
        <v>4231</v>
      </c>
      <c r="B4232">
        <v>3</v>
      </c>
      <c r="C4232">
        <v>3</v>
      </c>
      <c r="D4232">
        <f>COUNTIF(tbl_ManagerSurvey[EmployeeID],tbl_ManagerSurvey[[#This Row],[EmployeeID]])</f>
        <v>1</v>
      </c>
    </row>
    <row r="4233" spans="1:4" x14ac:dyDescent="0.25">
      <c r="A4233">
        <v>4232</v>
      </c>
      <c r="B4233">
        <v>3</v>
      </c>
      <c r="C4233">
        <v>3</v>
      </c>
      <c r="D4233">
        <f>COUNTIF(tbl_ManagerSurvey[EmployeeID],tbl_ManagerSurvey[[#This Row],[EmployeeID]])</f>
        <v>1</v>
      </c>
    </row>
    <row r="4234" spans="1:4" x14ac:dyDescent="0.25">
      <c r="A4234">
        <v>4233</v>
      </c>
      <c r="B4234">
        <v>3</v>
      </c>
      <c r="C4234">
        <v>3</v>
      </c>
      <c r="D4234">
        <f>COUNTIF(tbl_ManagerSurvey[EmployeeID],tbl_ManagerSurvey[[#This Row],[EmployeeID]])</f>
        <v>1</v>
      </c>
    </row>
    <row r="4235" spans="1:4" x14ac:dyDescent="0.25">
      <c r="A4235">
        <v>4234</v>
      </c>
      <c r="B4235">
        <v>3</v>
      </c>
      <c r="C4235">
        <v>3</v>
      </c>
      <c r="D4235">
        <f>COUNTIF(tbl_ManagerSurvey[EmployeeID],tbl_ManagerSurvey[[#This Row],[EmployeeID]])</f>
        <v>1</v>
      </c>
    </row>
    <row r="4236" spans="1:4" x14ac:dyDescent="0.25">
      <c r="A4236">
        <v>4235</v>
      </c>
      <c r="B4236">
        <v>3</v>
      </c>
      <c r="C4236">
        <v>3</v>
      </c>
      <c r="D4236">
        <f>COUNTIF(tbl_ManagerSurvey[EmployeeID],tbl_ManagerSurvey[[#This Row],[EmployeeID]])</f>
        <v>1</v>
      </c>
    </row>
    <row r="4237" spans="1:4" x14ac:dyDescent="0.25">
      <c r="A4237">
        <v>4236</v>
      </c>
      <c r="B4237">
        <v>4</v>
      </c>
      <c r="C4237">
        <v>3</v>
      </c>
      <c r="D4237">
        <f>COUNTIF(tbl_ManagerSurvey[EmployeeID],tbl_ManagerSurvey[[#This Row],[EmployeeID]])</f>
        <v>1</v>
      </c>
    </row>
    <row r="4238" spans="1:4" x14ac:dyDescent="0.25">
      <c r="A4238">
        <v>4237</v>
      </c>
      <c r="B4238">
        <v>3</v>
      </c>
      <c r="C4238">
        <v>3</v>
      </c>
      <c r="D4238">
        <f>COUNTIF(tbl_ManagerSurvey[EmployeeID],tbl_ManagerSurvey[[#This Row],[EmployeeID]])</f>
        <v>1</v>
      </c>
    </row>
    <row r="4239" spans="1:4" x14ac:dyDescent="0.25">
      <c r="A4239">
        <v>4238</v>
      </c>
      <c r="B4239">
        <v>3</v>
      </c>
      <c r="C4239">
        <v>3</v>
      </c>
      <c r="D4239">
        <f>COUNTIF(tbl_ManagerSurvey[EmployeeID],tbl_ManagerSurvey[[#This Row],[EmployeeID]])</f>
        <v>1</v>
      </c>
    </row>
    <row r="4240" spans="1:4" x14ac:dyDescent="0.25">
      <c r="A4240">
        <v>4239</v>
      </c>
      <c r="B4240">
        <v>3</v>
      </c>
      <c r="C4240">
        <v>4</v>
      </c>
      <c r="D4240">
        <f>COUNTIF(tbl_ManagerSurvey[EmployeeID],tbl_ManagerSurvey[[#This Row],[EmployeeID]])</f>
        <v>1</v>
      </c>
    </row>
    <row r="4241" spans="1:4" x14ac:dyDescent="0.25">
      <c r="A4241">
        <v>4240</v>
      </c>
      <c r="B4241">
        <v>2</v>
      </c>
      <c r="C4241">
        <v>3</v>
      </c>
      <c r="D4241">
        <f>COUNTIF(tbl_ManagerSurvey[EmployeeID],tbl_ManagerSurvey[[#This Row],[EmployeeID]])</f>
        <v>1</v>
      </c>
    </row>
    <row r="4242" spans="1:4" x14ac:dyDescent="0.25">
      <c r="A4242">
        <v>4241</v>
      </c>
      <c r="B4242">
        <v>4</v>
      </c>
      <c r="C4242">
        <v>4</v>
      </c>
      <c r="D4242">
        <f>COUNTIF(tbl_ManagerSurvey[EmployeeID],tbl_ManagerSurvey[[#This Row],[EmployeeID]])</f>
        <v>1</v>
      </c>
    </row>
    <row r="4243" spans="1:4" x14ac:dyDescent="0.25">
      <c r="A4243">
        <v>4242</v>
      </c>
      <c r="B4243">
        <v>3</v>
      </c>
      <c r="C4243">
        <v>4</v>
      </c>
      <c r="D4243">
        <f>COUNTIF(tbl_ManagerSurvey[EmployeeID],tbl_ManagerSurvey[[#This Row],[EmployeeID]])</f>
        <v>1</v>
      </c>
    </row>
    <row r="4244" spans="1:4" x14ac:dyDescent="0.25">
      <c r="A4244">
        <v>4243</v>
      </c>
      <c r="B4244">
        <v>2</v>
      </c>
      <c r="C4244">
        <v>3</v>
      </c>
      <c r="D4244">
        <f>COUNTIF(tbl_ManagerSurvey[EmployeeID],tbl_ManagerSurvey[[#This Row],[EmployeeID]])</f>
        <v>1</v>
      </c>
    </row>
    <row r="4245" spans="1:4" x14ac:dyDescent="0.25">
      <c r="A4245">
        <v>4244</v>
      </c>
      <c r="B4245">
        <v>3</v>
      </c>
      <c r="C4245">
        <v>3</v>
      </c>
      <c r="D4245">
        <f>COUNTIF(tbl_ManagerSurvey[EmployeeID],tbl_ManagerSurvey[[#This Row],[EmployeeID]])</f>
        <v>1</v>
      </c>
    </row>
    <row r="4246" spans="1:4" x14ac:dyDescent="0.25">
      <c r="A4246">
        <v>4245</v>
      </c>
      <c r="B4246">
        <v>3</v>
      </c>
      <c r="C4246">
        <v>3</v>
      </c>
      <c r="D4246">
        <f>COUNTIF(tbl_ManagerSurvey[EmployeeID],tbl_ManagerSurvey[[#This Row],[EmployeeID]])</f>
        <v>1</v>
      </c>
    </row>
    <row r="4247" spans="1:4" x14ac:dyDescent="0.25">
      <c r="A4247">
        <v>4246</v>
      </c>
      <c r="B4247">
        <v>3</v>
      </c>
      <c r="C4247">
        <v>3</v>
      </c>
      <c r="D4247">
        <f>COUNTIF(tbl_ManagerSurvey[EmployeeID],tbl_ManagerSurvey[[#This Row],[EmployeeID]])</f>
        <v>1</v>
      </c>
    </row>
    <row r="4248" spans="1:4" x14ac:dyDescent="0.25">
      <c r="A4248">
        <v>4247</v>
      </c>
      <c r="B4248">
        <v>2</v>
      </c>
      <c r="C4248">
        <v>3</v>
      </c>
      <c r="D4248">
        <f>COUNTIF(tbl_ManagerSurvey[EmployeeID],tbl_ManagerSurvey[[#This Row],[EmployeeID]])</f>
        <v>1</v>
      </c>
    </row>
    <row r="4249" spans="1:4" x14ac:dyDescent="0.25">
      <c r="A4249">
        <v>4248</v>
      </c>
      <c r="B4249">
        <v>2</v>
      </c>
      <c r="C4249">
        <v>4</v>
      </c>
      <c r="D4249">
        <f>COUNTIF(tbl_ManagerSurvey[EmployeeID],tbl_ManagerSurvey[[#This Row],[EmployeeID]])</f>
        <v>1</v>
      </c>
    </row>
    <row r="4250" spans="1:4" x14ac:dyDescent="0.25">
      <c r="A4250">
        <v>4249</v>
      </c>
      <c r="B4250">
        <v>3</v>
      </c>
      <c r="C4250">
        <v>4</v>
      </c>
      <c r="D4250">
        <f>COUNTIF(tbl_ManagerSurvey[EmployeeID],tbl_ManagerSurvey[[#This Row],[EmployeeID]])</f>
        <v>1</v>
      </c>
    </row>
    <row r="4251" spans="1:4" x14ac:dyDescent="0.25">
      <c r="A4251">
        <v>4250</v>
      </c>
      <c r="B4251">
        <v>2</v>
      </c>
      <c r="C4251">
        <v>3</v>
      </c>
      <c r="D4251">
        <f>COUNTIF(tbl_ManagerSurvey[EmployeeID],tbl_ManagerSurvey[[#This Row],[EmployeeID]])</f>
        <v>1</v>
      </c>
    </row>
    <row r="4252" spans="1:4" x14ac:dyDescent="0.25">
      <c r="A4252">
        <v>4251</v>
      </c>
      <c r="B4252">
        <v>4</v>
      </c>
      <c r="C4252">
        <v>3</v>
      </c>
      <c r="D4252">
        <f>COUNTIF(tbl_ManagerSurvey[EmployeeID],tbl_ManagerSurvey[[#This Row],[EmployeeID]])</f>
        <v>1</v>
      </c>
    </row>
    <row r="4253" spans="1:4" x14ac:dyDescent="0.25">
      <c r="A4253">
        <v>4252</v>
      </c>
      <c r="B4253">
        <v>2</v>
      </c>
      <c r="C4253">
        <v>3</v>
      </c>
      <c r="D4253">
        <f>COUNTIF(tbl_ManagerSurvey[EmployeeID],tbl_ManagerSurvey[[#This Row],[EmployeeID]])</f>
        <v>1</v>
      </c>
    </row>
    <row r="4254" spans="1:4" x14ac:dyDescent="0.25">
      <c r="A4254">
        <v>4253</v>
      </c>
      <c r="B4254">
        <v>3</v>
      </c>
      <c r="C4254">
        <v>3</v>
      </c>
      <c r="D4254">
        <f>COUNTIF(tbl_ManagerSurvey[EmployeeID],tbl_ManagerSurvey[[#This Row],[EmployeeID]])</f>
        <v>1</v>
      </c>
    </row>
    <row r="4255" spans="1:4" x14ac:dyDescent="0.25">
      <c r="A4255">
        <v>4254</v>
      </c>
      <c r="B4255">
        <v>2</v>
      </c>
      <c r="C4255">
        <v>3</v>
      </c>
      <c r="D4255">
        <f>COUNTIF(tbl_ManagerSurvey[EmployeeID],tbl_ManagerSurvey[[#This Row],[EmployeeID]])</f>
        <v>1</v>
      </c>
    </row>
    <row r="4256" spans="1:4" x14ac:dyDescent="0.25">
      <c r="A4256">
        <v>4255</v>
      </c>
      <c r="B4256">
        <v>3</v>
      </c>
      <c r="C4256">
        <v>4</v>
      </c>
      <c r="D4256">
        <f>COUNTIF(tbl_ManagerSurvey[EmployeeID],tbl_ManagerSurvey[[#This Row],[EmployeeID]])</f>
        <v>1</v>
      </c>
    </row>
    <row r="4257" spans="1:4" x14ac:dyDescent="0.25">
      <c r="A4257">
        <v>4256</v>
      </c>
      <c r="B4257">
        <v>2</v>
      </c>
      <c r="C4257">
        <v>4</v>
      </c>
      <c r="D4257">
        <f>COUNTIF(tbl_ManagerSurvey[EmployeeID],tbl_ManagerSurvey[[#This Row],[EmployeeID]])</f>
        <v>1</v>
      </c>
    </row>
    <row r="4258" spans="1:4" x14ac:dyDescent="0.25">
      <c r="A4258">
        <v>4257</v>
      </c>
      <c r="B4258">
        <v>3</v>
      </c>
      <c r="C4258">
        <v>4</v>
      </c>
      <c r="D4258">
        <f>COUNTIF(tbl_ManagerSurvey[EmployeeID],tbl_ManagerSurvey[[#This Row],[EmployeeID]])</f>
        <v>1</v>
      </c>
    </row>
    <row r="4259" spans="1:4" x14ac:dyDescent="0.25">
      <c r="A4259">
        <v>4258</v>
      </c>
      <c r="B4259">
        <v>3</v>
      </c>
      <c r="C4259">
        <v>3</v>
      </c>
      <c r="D4259">
        <f>COUNTIF(tbl_ManagerSurvey[EmployeeID],tbl_ManagerSurvey[[#This Row],[EmployeeID]])</f>
        <v>1</v>
      </c>
    </row>
    <row r="4260" spans="1:4" x14ac:dyDescent="0.25">
      <c r="A4260">
        <v>4259</v>
      </c>
      <c r="B4260">
        <v>2</v>
      </c>
      <c r="C4260">
        <v>3</v>
      </c>
      <c r="D4260">
        <f>COUNTIF(tbl_ManagerSurvey[EmployeeID],tbl_ManagerSurvey[[#This Row],[EmployeeID]])</f>
        <v>1</v>
      </c>
    </row>
    <row r="4261" spans="1:4" x14ac:dyDescent="0.25">
      <c r="A4261">
        <v>4260</v>
      </c>
      <c r="B4261">
        <v>2</v>
      </c>
      <c r="C4261">
        <v>3</v>
      </c>
      <c r="D4261">
        <f>COUNTIF(tbl_ManagerSurvey[EmployeeID],tbl_ManagerSurvey[[#This Row],[EmployeeID]])</f>
        <v>1</v>
      </c>
    </row>
    <row r="4262" spans="1:4" x14ac:dyDescent="0.25">
      <c r="A4262">
        <v>4261</v>
      </c>
      <c r="B4262">
        <v>3</v>
      </c>
      <c r="C4262">
        <v>4</v>
      </c>
      <c r="D4262">
        <f>COUNTIF(tbl_ManagerSurvey[EmployeeID],tbl_ManagerSurvey[[#This Row],[EmployeeID]])</f>
        <v>1</v>
      </c>
    </row>
    <row r="4263" spans="1:4" x14ac:dyDescent="0.25">
      <c r="A4263">
        <v>4262</v>
      </c>
      <c r="B4263">
        <v>3</v>
      </c>
      <c r="C4263">
        <v>3</v>
      </c>
      <c r="D4263">
        <f>COUNTIF(tbl_ManagerSurvey[EmployeeID],tbl_ManagerSurvey[[#This Row],[EmployeeID]])</f>
        <v>1</v>
      </c>
    </row>
    <row r="4264" spans="1:4" x14ac:dyDescent="0.25">
      <c r="A4264">
        <v>4263</v>
      </c>
      <c r="B4264">
        <v>3</v>
      </c>
      <c r="C4264">
        <v>3</v>
      </c>
      <c r="D4264">
        <f>COUNTIF(tbl_ManagerSurvey[EmployeeID],tbl_ManagerSurvey[[#This Row],[EmployeeID]])</f>
        <v>1</v>
      </c>
    </row>
    <row r="4265" spans="1:4" x14ac:dyDescent="0.25">
      <c r="A4265">
        <v>4264</v>
      </c>
      <c r="B4265">
        <v>3</v>
      </c>
      <c r="C4265">
        <v>3</v>
      </c>
      <c r="D4265">
        <f>COUNTIF(tbl_ManagerSurvey[EmployeeID],tbl_ManagerSurvey[[#This Row],[EmployeeID]])</f>
        <v>1</v>
      </c>
    </row>
    <row r="4266" spans="1:4" x14ac:dyDescent="0.25">
      <c r="A4266">
        <v>4265</v>
      </c>
      <c r="B4266">
        <v>3</v>
      </c>
      <c r="C4266">
        <v>3</v>
      </c>
      <c r="D4266">
        <f>COUNTIF(tbl_ManagerSurvey[EmployeeID],tbl_ManagerSurvey[[#This Row],[EmployeeID]])</f>
        <v>1</v>
      </c>
    </row>
    <row r="4267" spans="1:4" x14ac:dyDescent="0.25">
      <c r="A4267">
        <v>4266</v>
      </c>
      <c r="B4267">
        <v>3</v>
      </c>
      <c r="C4267">
        <v>3</v>
      </c>
      <c r="D4267">
        <f>COUNTIF(tbl_ManagerSurvey[EmployeeID],tbl_ManagerSurvey[[#This Row],[EmployeeID]])</f>
        <v>1</v>
      </c>
    </row>
    <row r="4268" spans="1:4" x14ac:dyDescent="0.25">
      <c r="A4268">
        <v>4267</v>
      </c>
      <c r="B4268">
        <v>3</v>
      </c>
      <c r="C4268">
        <v>3</v>
      </c>
      <c r="D4268">
        <f>COUNTIF(tbl_ManagerSurvey[EmployeeID],tbl_ManagerSurvey[[#This Row],[EmployeeID]])</f>
        <v>1</v>
      </c>
    </row>
    <row r="4269" spans="1:4" x14ac:dyDescent="0.25">
      <c r="A4269">
        <v>4268</v>
      </c>
      <c r="B4269">
        <v>3</v>
      </c>
      <c r="C4269">
        <v>3</v>
      </c>
      <c r="D4269">
        <f>COUNTIF(tbl_ManagerSurvey[EmployeeID],tbl_ManagerSurvey[[#This Row],[EmployeeID]])</f>
        <v>1</v>
      </c>
    </row>
    <row r="4270" spans="1:4" x14ac:dyDescent="0.25">
      <c r="A4270">
        <v>4269</v>
      </c>
      <c r="B4270">
        <v>3</v>
      </c>
      <c r="C4270">
        <v>4</v>
      </c>
      <c r="D4270">
        <f>COUNTIF(tbl_ManagerSurvey[EmployeeID],tbl_ManagerSurvey[[#This Row],[EmployeeID]])</f>
        <v>1</v>
      </c>
    </row>
    <row r="4271" spans="1:4" x14ac:dyDescent="0.25">
      <c r="A4271">
        <v>4270</v>
      </c>
      <c r="B4271">
        <v>3</v>
      </c>
      <c r="C4271">
        <v>3</v>
      </c>
      <c r="D4271">
        <f>COUNTIF(tbl_ManagerSurvey[EmployeeID],tbl_ManagerSurvey[[#This Row],[EmployeeID]])</f>
        <v>1</v>
      </c>
    </row>
    <row r="4272" spans="1:4" x14ac:dyDescent="0.25">
      <c r="A4272">
        <v>4271</v>
      </c>
      <c r="B4272">
        <v>3</v>
      </c>
      <c r="C4272">
        <v>3</v>
      </c>
      <c r="D4272">
        <f>COUNTIF(tbl_ManagerSurvey[EmployeeID],tbl_ManagerSurvey[[#This Row],[EmployeeID]])</f>
        <v>1</v>
      </c>
    </row>
    <row r="4273" spans="1:4" x14ac:dyDescent="0.25">
      <c r="A4273">
        <v>4272</v>
      </c>
      <c r="B4273">
        <v>3</v>
      </c>
      <c r="C4273">
        <v>3</v>
      </c>
      <c r="D4273">
        <f>COUNTIF(tbl_ManagerSurvey[EmployeeID],tbl_ManagerSurvey[[#This Row],[EmployeeID]])</f>
        <v>1</v>
      </c>
    </row>
    <row r="4274" spans="1:4" x14ac:dyDescent="0.25">
      <c r="A4274">
        <v>4273</v>
      </c>
      <c r="B4274">
        <v>3</v>
      </c>
      <c r="C4274">
        <v>4</v>
      </c>
      <c r="D4274">
        <f>COUNTIF(tbl_ManagerSurvey[EmployeeID],tbl_ManagerSurvey[[#This Row],[EmployeeID]])</f>
        <v>1</v>
      </c>
    </row>
    <row r="4275" spans="1:4" x14ac:dyDescent="0.25">
      <c r="A4275">
        <v>4274</v>
      </c>
      <c r="B4275">
        <v>3</v>
      </c>
      <c r="C4275">
        <v>4</v>
      </c>
      <c r="D4275">
        <f>COUNTIF(tbl_ManagerSurvey[EmployeeID],tbl_ManagerSurvey[[#This Row],[EmployeeID]])</f>
        <v>1</v>
      </c>
    </row>
    <row r="4276" spans="1:4" x14ac:dyDescent="0.25">
      <c r="A4276">
        <v>4275</v>
      </c>
      <c r="B4276">
        <v>1</v>
      </c>
      <c r="C4276">
        <v>3</v>
      </c>
      <c r="D4276">
        <f>COUNTIF(tbl_ManagerSurvey[EmployeeID],tbl_ManagerSurvey[[#This Row],[EmployeeID]])</f>
        <v>1</v>
      </c>
    </row>
    <row r="4277" spans="1:4" x14ac:dyDescent="0.25">
      <c r="A4277">
        <v>4276</v>
      </c>
      <c r="B4277">
        <v>3</v>
      </c>
      <c r="C4277">
        <v>3</v>
      </c>
      <c r="D4277">
        <f>COUNTIF(tbl_ManagerSurvey[EmployeeID],tbl_ManagerSurvey[[#This Row],[EmployeeID]])</f>
        <v>1</v>
      </c>
    </row>
    <row r="4278" spans="1:4" x14ac:dyDescent="0.25">
      <c r="A4278">
        <v>4277</v>
      </c>
      <c r="B4278">
        <v>3</v>
      </c>
      <c r="C4278">
        <v>4</v>
      </c>
      <c r="D4278">
        <f>COUNTIF(tbl_ManagerSurvey[EmployeeID],tbl_ManagerSurvey[[#This Row],[EmployeeID]])</f>
        <v>1</v>
      </c>
    </row>
    <row r="4279" spans="1:4" x14ac:dyDescent="0.25">
      <c r="A4279">
        <v>4278</v>
      </c>
      <c r="B4279">
        <v>2</v>
      </c>
      <c r="C4279">
        <v>3</v>
      </c>
      <c r="D4279">
        <f>COUNTIF(tbl_ManagerSurvey[EmployeeID],tbl_ManagerSurvey[[#This Row],[EmployeeID]])</f>
        <v>1</v>
      </c>
    </row>
    <row r="4280" spans="1:4" x14ac:dyDescent="0.25">
      <c r="A4280">
        <v>4279</v>
      </c>
      <c r="B4280">
        <v>2</v>
      </c>
      <c r="C4280">
        <v>3</v>
      </c>
      <c r="D4280">
        <f>COUNTIF(tbl_ManagerSurvey[EmployeeID],tbl_ManagerSurvey[[#This Row],[EmployeeID]])</f>
        <v>1</v>
      </c>
    </row>
    <row r="4281" spans="1:4" x14ac:dyDescent="0.25">
      <c r="A4281">
        <v>4280</v>
      </c>
      <c r="B4281">
        <v>3</v>
      </c>
      <c r="C4281">
        <v>4</v>
      </c>
      <c r="D4281">
        <f>COUNTIF(tbl_ManagerSurvey[EmployeeID],tbl_ManagerSurvey[[#This Row],[EmployeeID]])</f>
        <v>1</v>
      </c>
    </row>
    <row r="4282" spans="1:4" x14ac:dyDescent="0.25">
      <c r="A4282">
        <v>4281</v>
      </c>
      <c r="B4282">
        <v>3</v>
      </c>
      <c r="C4282">
        <v>3</v>
      </c>
      <c r="D4282">
        <f>COUNTIF(tbl_ManagerSurvey[EmployeeID],tbl_ManagerSurvey[[#This Row],[EmployeeID]])</f>
        <v>1</v>
      </c>
    </row>
    <row r="4283" spans="1:4" x14ac:dyDescent="0.25">
      <c r="A4283">
        <v>4282</v>
      </c>
      <c r="B4283">
        <v>2</v>
      </c>
      <c r="C4283">
        <v>3</v>
      </c>
      <c r="D4283">
        <f>COUNTIF(tbl_ManagerSurvey[EmployeeID],tbl_ManagerSurvey[[#This Row],[EmployeeID]])</f>
        <v>1</v>
      </c>
    </row>
    <row r="4284" spans="1:4" x14ac:dyDescent="0.25">
      <c r="A4284">
        <v>4283</v>
      </c>
      <c r="B4284">
        <v>4</v>
      </c>
      <c r="C4284">
        <v>3</v>
      </c>
      <c r="D4284">
        <f>COUNTIF(tbl_ManagerSurvey[EmployeeID],tbl_ManagerSurvey[[#This Row],[EmployeeID]])</f>
        <v>1</v>
      </c>
    </row>
    <row r="4285" spans="1:4" x14ac:dyDescent="0.25">
      <c r="A4285">
        <v>4284</v>
      </c>
      <c r="B4285">
        <v>4</v>
      </c>
      <c r="C4285">
        <v>3</v>
      </c>
      <c r="D4285">
        <f>COUNTIF(tbl_ManagerSurvey[EmployeeID],tbl_ManagerSurvey[[#This Row],[EmployeeID]])</f>
        <v>1</v>
      </c>
    </row>
    <row r="4286" spans="1:4" x14ac:dyDescent="0.25">
      <c r="A4286">
        <v>4285</v>
      </c>
      <c r="B4286">
        <v>2</v>
      </c>
      <c r="C4286">
        <v>4</v>
      </c>
      <c r="D4286">
        <f>COUNTIF(tbl_ManagerSurvey[EmployeeID],tbl_ManagerSurvey[[#This Row],[EmployeeID]])</f>
        <v>1</v>
      </c>
    </row>
    <row r="4287" spans="1:4" x14ac:dyDescent="0.25">
      <c r="A4287">
        <v>4286</v>
      </c>
      <c r="B4287">
        <v>1</v>
      </c>
      <c r="C4287">
        <v>3</v>
      </c>
      <c r="D4287">
        <f>COUNTIF(tbl_ManagerSurvey[EmployeeID],tbl_ManagerSurvey[[#This Row],[EmployeeID]])</f>
        <v>1</v>
      </c>
    </row>
    <row r="4288" spans="1:4" x14ac:dyDescent="0.25">
      <c r="A4288">
        <v>4287</v>
      </c>
      <c r="B4288">
        <v>4</v>
      </c>
      <c r="C4288">
        <v>3</v>
      </c>
      <c r="D4288">
        <f>COUNTIF(tbl_ManagerSurvey[EmployeeID],tbl_ManagerSurvey[[#This Row],[EmployeeID]])</f>
        <v>1</v>
      </c>
    </row>
    <row r="4289" spans="1:4" x14ac:dyDescent="0.25">
      <c r="A4289">
        <v>4288</v>
      </c>
      <c r="B4289">
        <v>4</v>
      </c>
      <c r="C4289">
        <v>4</v>
      </c>
      <c r="D4289">
        <f>COUNTIF(tbl_ManagerSurvey[EmployeeID],tbl_ManagerSurvey[[#This Row],[EmployeeID]])</f>
        <v>1</v>
      </c>
    </row>
    <row r="4290" spans="1:4" x14ac:dyDescent="0.25">
      <c r="A4290">
        <v>4289</v>
      </c>
      <c r="B4290">
        <v>4</v>
      </c>
      <c r="C4290">
        <v>3</v>
      </c>
      <c r="D4290">
        <f>COUNTIF(tbl_ManagerSurvey[EmployeeID],tbl_ManagerSurvey[[#This Row],[EmployeeID]])</f>
        <v>1</v>
      </c>
    </row>
    <row r="4291" spans="1:4" x14ac:dyDescent="0.25">
      <c r="A4291">
        <v>4290</v>
      </c>
      <c r="B4291">
        <v>4</v>
      </c>
      <c r="C4291">
        <v>3</v>
      </c>
      <c r="D4291">
        <f>COUNTIF(tbl_ManagerSurvey[EmployeeID],tbl_ManagerSurvey[[#This Row],[EmployeeID]])</f>
        <v>1</v>
      </c>
    </row>
    <row r="4292" spans="1:4" x14ac:dyDescent="0.25">
      <c r="A4292">
        <v>4291</v>
      </c>
      <c r="B4292">
        <v>2</v>
      </c>
      <c r="C4292">
        <v>3</v>
      </c>
      <c r="D4292">
        <f>COUNTIF(tbl_ManagerSurvey[EmployeeID],tbl_ManagerSurvey[[#This Row],[EmployeeID]])</f>
        <v>1</v>
      </c>
    </row>
    <row r="4293" spans="1:4" x14ac:dyDescent="0.25">
      <c r="A4293">
        <v>4292</v>
      </c>
      <c r="B4293">
        <v>3</v>
      </c>
      <c r="C4293">
        <v>3</v>
      </c>
      <c r="D4293">
        <f>COUNTIF(tbl_ManagerSurvey[EmployeeID],tbl_ManagerSurvey[[#This Row],[EmployeeID]])</f>
        <v>1</v>
      </c>
    </row>
    <row r="4294" spans="1:4" x14ac:dyDescent="0.25">
      <c r="A4294">
        <v>4293</v>
      </c>
      <c r="B4294">
        <v>2</v>
      </c>
      <c r="C4294">
        <v>3</v>
      </c>
      <c r="D4294">
        <f>COUNTIF(tbl_ManagerSurvey[EmployeeID],tbl_ManagerSurvey[[#This Row],[EmployeeID]])</f>
        <v>1</v>
      </c>
    </row>
    <row r="4295" spans="1:4" x14ac:dyDescent="0.25">
      <c r="A4295">
        <v>4294</v>
      </c>
      <c r="B4295">
        <v>3</v>
      </c>
      <c r="C4295">
        <v>4</v>
      </c>
      <c r="D4295">
        <f>COUNTIF(tbl_ManagerSurvey[EmployeeID],tbl_ManagerSurvey[[#This Row],[EmployeeID]])</f>
        <v>1</v>
      </c>
    </row>
    <row r="4296" spans="1:4" x14ac:dyDescent="0.25">
      <c r="A4296">
        <v>4295</v>
      </c>
      <c r="B4296">
        <v>3</v>
      </c>
      <c r="C4296">
        <v>3</v>
      </c>
      <c r="D4296">
        <f>COUNTIF(tbl_ManagerSurvey[EmployeeID],tbl_ManagerSurvey[[#This Row],[EmployeeID]])</f>
        <v>1</v>
      </c>
    </row>
    <row r="4297" spans="1:4" x14ac:dyDescent="0.25">
      <c r="A4297">
        <v>4296</v>
      </c>
      <c r="B4297">
        <v>4</v>
      </c>
      <c r="C4297">
        <v>3</v>
      </c>
      <c r="D4297">
        <f>COUNTIF(tbl_ManagerSurvey[EmployeeID],tbl_ManagerSurvey[[#This Row],[EmployeeID]])</f>
        <v>1</v>
      </c>
    </row>
    <row r="4298" spans="1:4" x14ac:dyDescent="0.25">
      <c r="A4298">
        <v>4297</v>
      </c>
      <c r="B4298">
        <v>3</v>
      </c>
      <c r="C4298">
        <v>4</v>
      </c>
      <c r="D4298">
        <f>COUNTIF(tbl_ManagerSurvey[EmployeeID],tbl_ManagerSurvey[[#This Row],[EmployeeID]])</f>
        <v>1</v>
      </c>
    </row>
    <row r="4299" spans="1:4" x14ac:dyDescent="0.25">
      <c r="A4299">
        <v>4298</v>
      </c>
      <c r="B4299">
        <v>3</v>
      </c>
      <c r="C4299">
        <v>3</v>
      </c>
      <c r="D4299">
        <f>COUNTIF(tbl_ManagerSurvey[EmployeeID],tbl_ManagerSurvey[[#This Row],[EmployeeID]])</f>
        <v>1</v>
      </c>
    </row>
    <row r="4300" spans="1:4" x14ac:dyDescent="0.25">
      <c r="A4300">
        <v>4299</v>
      </c>
      <c r="B4300">
        <v>3</v>
      </c>
      <c r="C4300">
        <v>3</v>
      </c>
      <c r="D4300">
        <f>COUNTIF(tbl_ManagerSurvey[EmployeeID],tbl_ManagerSurvey[[#This Row],[EmployeeID]])</f>
        <v>1</v>
      </c>
    </row>
    <row r="4301" spans="1:4" x14ac:dyDescent="0.25">
      <c r="A4301">
        <v>4300</v>
      </c>
      <c r="B4301">
        <v>2</v>
      </c>
      <c r="C4301">
        <v>3</v>
      </c>
      <c r="D4301">
        <f>COUNTIF(tbl_ManagerSurvey[EmployeeID],tbl_ManagerSurvey[[#This Row],[EmployeeID]])</f>
        <v>1</v>
      </c>
    </row>
    <row r="4302" spans="1:4" x14ac:dyDescent="0.25">
      <c r="A4302">
        <v>4301</v>
      </c>
      <c r="B4302">
        <v>4</v>
      </c>
      <c r="C4302">
        <v>3</v>
      </c>
      <c r="D4302">
        <f>COUNTIF(tbl_ManagerSurvey[EmployeeID],tbl_ManagerSurvey[[#This Row],[EmployeeID]])</f>
        <v>1</v>
      </c>
    </row>
    <row r="4303" spans="1:4" x14ac:dyDescent="0.25">
      <c r="A4303">
        <v>4302</v>
      </c>
      <c r="B4303">
        <v>2</v>
      </c>
      <c r="C4303">
        <v>3</v>
      </c>
      <c r="D4303">
        <f>COUNTIF(tbl_ManagerSurvey[EmployeeID],tbl_ManagerSurvey[[#This Row],[EmployeeID]])</f>
        <v>1</v>
      </c>
    </row>
    <row r="4304" spans="1:4" x14ac:dyDescent="0.25">
      <c r="A4304">
        <v>4303</v>
      </c>
      <c r="B4304">
        <v>3</v>
      </c>
      <c r="C4304">
        <v>3</v>
      </c>
      <c r="D4304">
        <f>COUNTIF(tbl_ManagerSurvey[EmployeeID],tbl_ManagerSurvey[[#This Row],[EmployeeID]])</f>
        <v>1</v>
      </c>
    </row>
    <row r="4305" spans="1:4" x14ac:dyDescent="0.25">
      <c r="A4305">
        <v>4304</v>
      </c>
      <c r="B4305">
        <v>3</v>
      </c>
      <c r="C4305">
        <v>3</v>
      </c>
      <c r="D4305">
        <f>COUNTIF(tbl_ManagerSurvey[EmployeeID],tbl_ManagerSurvey[[#This Row],[EmployeeID]])</f>
        <v>1</v>
      </c>
    </row>
    <row r="4306" spans="1:4" x14ac:dyDescent="0.25">
      <c r="A4306">
        <v>4305</v>
      </c>
      <c r="B4306">
        <v>2</v>
      </c>
      <c r="C4306">
        <v>3</v>
      </c>
      <c r="D4306">
        <f>COUNTIF(tbl_ManagerSurvey[EmployeeID],tbl_ManagerSurvey[[#This Row],[EmployeeID]])</f>
        <v>1</v>
      </c>
    </row>
    <row r="4307" spans="1:4" x14ac:dyDescent="0.25">
      <c r="A4307">
        <v>4306</v>
      </c>
      <c r="B4307">
        <v>3</v>
      </c>
      <c r="C4307">
        <v>3</v>
      </c>
      <c r="D4307">
        <f>COUNTIF(tbl_ManagerSurvey[EmployeeID],tbl_ManagerSurvey[[#This Row],[EmployeeID]])</f>
        <v>1</v>
      </c>
    </row>
    <row r="4308" spans="1:4" x14ac:dyDescent="0.25">
      <c r="A4308">
        <v>4307</v>
      </c>
      <c r="B4308">
        <v>1</v>
      </c>
      <c r="C4308">
        <v>3</v>
      </c>
      <c r="D4308">
        <f>COUNTIF(tbl_ManagerSurvey[EmployeeID],tbl_ManagerSurvey[[#This Row],[EmployeeID]])</f>
        <v>1</v>
      </c>
    </row>
    <row r="4309" spans="1:4" x14ac:dyDescent="0.25">
      <c r="A4309">
        <v>4308</v>
      </c>
      <c r="B4309">
        <v>4</v>
      </c>
      <c r="C4309">
        <v>3</v>
      </c>
      <c r="D4309">
        <f>COUNTIF(tbl_ManagerSurvey[EmployeeID],tbl_ManagerSurvey[[#This Row],[EmployeeID]])</f>
        <v>1</v>
      </c>
    </row>
    <row r="4310" spans="1:4" x14ac:dyDescent="0.25">
      <c r="A4310">
        <v>4309</v>
      </c>
      <c r="B4310">
        <v>3</v>
      </c>
      <c r="C4310">
        <v>3</v>
      </c>
      <c r="D4310">
        <f>COUNTIF(tbl_ManagerSurvey[EmployeeID],tbl_ManagerSurvey[[#This Row],[EmployeeID]])</f>
        <v>1</v>
      </c>
    </row>
    <row r="4311" spans="1:4" x14ac:dyDescent="0.25">
      <c r="A4311">
        <v>4310</v>
      </c>
      <c r="B4311">
        <v>1</v>
      </c>
      <c r="C4311">
        <v>3</v>
      </c>
      <c r="D4311">
        <f>COUNTIF(tbl_ManagerSurvey[EmployeeID],tbl_ManagerSurvey[[#This Row],[EmployeeID]])</f>
        <v>1</v>
      </c>
    </row>
    <row r="4312" spans="1:4" x14ac:dyDescent="0.25">
      <c r="A4312">
        <v>4311</v>
      </c>
      <c r="B4312">
        <v>3</v>
      </c>
      <c r="C4312">
        <v>3</v>
      </c>
      <c r="D4312">
        <f>COUNTIF(tbl_ManagerSurvey[EmployeeID],tbl_ManagerSurvey[[#This Row],[EmployeeID]])</f>
        <v>1</v>
      </c>
    </row>
    <row r="4313" spans="1:4" x14ac:dyDescent="0.25">
      <c r="A4313">
        <v>4312</v>
      </c>
      <c r="B4313">
        <v>3</v>
      </c>
      <c r="C4313">
        <v>3</v>
      </c>
      <c r="D4313">
        <f>COUNTIF(tbl_ManagerSurvey[EmployeeID],tbl_ManagerSurvey[[#This Row],[EmployeeID]])</f>
        <v>1</v>
      </c>
    </row>
    <row r="4314" spans="1:4" x14ac:dyDescent="0.25">
      <c r="A4314">
        <v>4313</v>
      </c>
      <c r="B4314">
        <v>3</v>
      </c>
      <c r="C4314">
        <v>4</v>
      </c>
      <c r="D4314">
        <f>COUNTIF(tbl_ManagerSurvey[EmployeeID],tbl_ManagerSurvey[[#This Row],[EmployeeID]])</f>
        <v>1</v>
      </c>
    </row>
    <row r="4315" spans="1:4" x14ac:dyDescent="0.25">
      <c r="A4315">
        <v>4314</v>
      </c>
      <c r="B4315">
        <v>4</v>
      </c>
      <c r="C4315">
        <v>3</v>
      </c>
      <c r="D4315">
        <f>COUNTIF(tbl_ManagerSurvey[EmployeeID],tbl_ManagerSurvey[[#This Row],[EmployeeID]])</f>
        <v>1</v>
      </c>
    </row>
    <row r="4316" spans="1:4" x14ac:dyDescent="0.25">
      <c r="A4316">
        <v>4315</v>
      </c>
      <c r="B4316">
        <v>2</v>
      </c>
      <c r="C4316">
        <v>3</v>
      </c>
      <c r="D4316">
        <f>COUNTIF(tbl_ManagerSurvey[EmployeeID],tbl_ManagerSurvey[[#This Row],[EmployeeID]])</f>
        <v>1</v>
      </c>
    </row>
    <row r="4317" spans="1:4" x14ac:dyDescent="0.25">
      <c r="A4317">
        <v>4316</v>
      </c>
      <c r="B4317">
        <v>3</v>
      </c>
      <c r="C4317">
        <v>3</v>
      </c>
      <c r="D4317">
        <f>COUNTIF(tbl_ManagerSurvey[EmployeeID],tbl_ManagerSurvey[[#This Row],[EmployeeID]])</f>
        <v>1</v>
      </c>
    </row>
    <row r="4318" spans="1:4" x14ac:dyDescent="0.25">
      <c r="A4318">
        <v>4317</v>
      </c>
      <c r="B4318">
        <v>3</v>
      </c>
      <c r="C4318">
        <v>3</v>
      </c>
      <c r="D4318">
        <f>COUNTIF(tbl_ManagerSurvey[EmployeeID],tbl_ManagerSurvey[[#This Row],[EmployeeID]])</f>
        <v>1</v>
      </c>
    </row>
    <row r="4319" spans="1:4" x14ac:dyDescent="0.25">
      <c r="A4319">
        <v>4318</v>
      </c>
      <c r="B4319">
        <v>4</v>
      </c>
      <c r="C4319">
        <v>3</v>
      </c>
      <c r="D4319">
        <f>COUNTIF(tbl_ManagerSurvey[EmployeeID],tbl_ManagerSurvey[[#This Row],[EmployeeID]])</f>
        <v>1</v>
      </c>
    </row>
    <row r="4320" spans="1:4" x14ac:dyDescent="0.25">
      <c r="A4320">
        <v>4319</v>
      </c>
      <c r="B4320">
        <v>3</v>
      </c>
      <c r="C4320">
        <v>3</v>
      </c>
      <c r="D4320">
        <f>COUNTIF(tbl_ManagerSurvey[EmployeeID],tbl_ManagerSurvey[[#This Row],[EmployeeID]])</f>
        <v>1</v>
      </c>
    </row>
    <row r="4321" spans="1:4" x14ac:dyDescent="0.25">
      <c r="A4321">
        <v>4320</v>
      </c>
      <c r="B4321">
        <v>2</v>
      </c>
      <c r="C4321">
        <v>3</v>
      </c>
      <c r="D4321">
        <f>COUNTIF(tbl_ManagerSurvey[EmployeeID],tbl_ManagerSurvey[[#This Row],[EmployeeID]])</f>
        <v>1</v>
      </c>
    </row>
    <row r="4322" spans="1:4" x14ac:dyDescent="0.25">
      <c r="A4322">
        <v>4321</v>
      </c>
      <c r="B4322">
        <v>2</v>
      </c>
      <c r="C4322">
        <v>3</v>
      </c>
      <c r="D4322">
        <f>COUNTIF(tbl_ManagerSurvey[EmployeeID],tbl_ManagerSurvey[[#This Row],[EmployeeID]])</f>
        <v>1</v>
      </c>
    </row>
    <row r="4323" spans="1:4" x14ac:dyDescent="0.25">
      <c r="A4323">
        <v>4322</v>
      </c>
      <c r="B4323">
        <v>3</v>
      </c>
      <c r="C4323">
        <v>3</v>
      </c>
      <c r="D4323">
        <f>COUNTIF(tbl_ManagerSurvey[EmployeeID],tbl_ManagerSurvey[[#This Row],[EmployeeID]])</f>
        <v>1</v>
      </c>
    </row>
    <row r="4324" spans="1:4" x14ac:dyDescent="0.25">
      <c r="A4324">
        <v>4323</v>
      </c>
      <c r="B4324">
        <v>3</v>
      </c>
      <c r="C4324">
        <v>3</v>
      </c>
      <c r="D4324">
        <f>COUNTIF(tbl_ManagerSurvey[EmployeeID],tbl_ManagerSurvey[[#This Row],[EmployeeID]])</f>
        <v>1</v>
      </c>
    </row>
    <row r="4325" spans="1:4" x14ac:dyDescent="0.25">
      <c r="A4325">
        <v>4324</v>
      </c>
      <c r="B4325">
        <v>3</v>
      </c>
      <c r="C4325">
        <v>4</v>
      </c>
      <c r="D4325">
        <f>COUNTIF(tbl_ManagerSurvey[EmployeeID],tbl_ManagerSurvey[[#This Row],[EmployeeID]])</f>
        <v>1</v>
      </c>
    </row>
    <row r="4326" spans="1:4" x14ac:dyDescent="0.25">
      <c r="A4326">
        <v>4325</v>
      </c>
      <c r="B4326">
        <v>3</v>
      </c>
      <c r="C4326">
        <v>4</v>
      </c>
      <c r="D4326">
        <f>COUNTIF(tbl_ManagerSurvey[EmployeeID],tbl_ManagerSurvey[[#This Row],[EmployeeID]])</f>
        <v>1</v>
      </c>
    </row>
    <row r="4327" spans="1:4" x14ac:dyDescent="0.25">
      <c r="A4327">
        <v>4326</v>
      </c>
      <c r="B4327">
        <v>3</v>
      </c>
      <c r="C4327">
        <v>3</v>
      </c>
      <c r="D4327">
        <f>COUNTIF(tbl_ManagerSurvey[EmployeeID],tbl_ManagerSurvey[[#This Row],[EmployeeID]])</f>
        <v>1</v>
      </c>
    </row>
    <row r="4328" spans="1:4" x14ac:dyDescent="0.25">
      <c r="A4328">
        <v>4327</v>
      </c>
      <c r="B4328">
        <v>3</v>
      </c>
      <c r="C4328">
        <v>3</v>
      </c>
      <c r="D4328">
        <f>COUNTIF(tbl_ManagerSurvey[EmployeeID],tbl_ManagerSurvey[[#This Row],[EmployeeID]])</f>
        <v>1</v>
      </c>
    </row>
    <row r="4329" spans="1:4" x14ac:dyDescent="0.25">
      <c r="A4329">
        <v>4328</v>
      </c>
      <c r="B4329">
        <v>2</v>
      </c>
      <c r="C4329">
        <v>3</v>
      </c>
      <c r="D4329">
        <f>COUNTIF(tbl_ManagerSurvey[EmployeeID],tbl_ManagerSurvey[[#This Row],[EmployeeID]])</f>
        <v>1</v>
      </c>
    </row>
    <row r="4330" spans="1:4" x14ac:dyDescent="0.25">
      <c r="A4330">
        <v>4329</v>
      </c>
      <c r="B4330">
        <v>3</v>
      </c>
      <c r="C4330">
        <v>3</v>
      </c>
      <c r="D4330">
        <f>COUNTIF(tbl_ManagerSurvey[EmployeeID],tbl_ManagerSurvey[[#This Row],[EmployeeID]])</f>
        <v>1</v>
      </c>
    </row>
    <row r="4331" spans="1:4" x14ac:dyDescent="0.25">
      <c r="A4331">
        <v>4330</v>
      </c>
      <c r="B4331">
        <v>3</v>
      </c>
      <c r="C4331">
        <v>4</v>
      </c>
      <c r="D4331">
        <f>COUNTIF(tbl_ManagerSurvey[EmployeeID],tbl_ManagerSurvey[[#This Row],[EmployeeID]])</f>
        <v>1</v>
      </c>
    </row>
    <row r="4332" spans="1:4" x14ac:dyDescent="0.25">
      <c r="A4332">
        <v>4331</v>
      </c>
      <c r="B4332">
        <v>1</v>
      </c>
      <c r="C4332">
        <v>3</v>
      </c>
      <c r="D4332">
        <f>COUNTIF(tbl_ManagerSurvey[EmployeeID],tbl_ManagerSurvey[[#This Row],[EmployeeID]])</f>
        <v>1</v>
      </c>
    </row>
    <row r="4333" spans="1:4" x14ac:dyDescent="0.25">
      <c r="A4333">
        <v>4332</v>
      </c>
      <c r="B4333">
        <v>4</v>
      </c>
      <c r="C4333">
        <v>3</v>
      </c>
      <c r="D4333">
        <f>COUNTIF(tbl_ManagerSurvey[EmployeeID],tbl_ManagerSurvey[[#This Row],[EmployeeID]])</f>
        <v>1</v>
      </c>
    </row>
    <row r="4334" spans="1:4" x14ac:dyDescent="0.25">
      <c r="A4334">
        <v>4333</v>
      </c>
      <c r="B4334">
        <v>4</v>
      </c>
      <c r="C4334">
        <v>3</v>
      </c>
      <c r="D4334">
        <f>COUNTIF(tbl_ManagerSurvey[EmployeeID],tbl_ManagerSurvey[[#This Row],[EmployeeID]])</f>
        <v>1</v>
      </c>
    </row>
    <row r="4335" spans="1:4" x14ac:dyDescent="0.25">
      <c r="A4335">
        <v>4334</v>
      </c>
      <c r="B4335">
        <v>3</v>
      </c>
      <c r="C4335">
        <v>3</v>
      </c>
      <c r="D4335">
        <f>COUNTIF(tbl_ManagerSurvey[EmployeeID],tbl_ManagerSurvey[[#This Row],[EmployeeID]])</f>
        <v>1</v>
      </c>
    </row>
    <row r="4336" spans="1:4" x14ac:dyDescent="0.25">
      <c r="A4336">
        <v>4335</v>
      </c>
      <c r="B4336">
        <v>3</v>
      </c>
      <c r="C4336">
        <v>4</v>
      </c>
      <c r="D4336">
        <f>COUNTIF(tbl_ManagerSurvey[EmployeeID],tbl_ManagerSurvey[[#This Row],[EmployeeID]])</f>
        <v>1</v>
      </c>
    </row>
    <row r="4337" spans="1:4" x14ac:dyDescent="0.25">
      <c r="A4337">
        <v>4336</v>
      </c>
      <c r="B4337">
        <v>2</v>
      </c>
      <c r="C4337">
        <v>3</v>
      </c>
      <c r="D4337">
        <f>COUNTIF(tbl_ManagerSurvey[EmployeeID],tbl_ManagerSurvey[[#This Row],[EmployeeID]])</f>
        <v>1</v>
      </c>
    </row>
    <row r="4338" spans="1:4" x14ac:dyDescent="0.25">
      <c r="A4338">
        <v>4337</v>
      </c>
      <c r="B4338">
        <v>3</v>
      </c>
      <c r="C4338">
        <v>3</v>
      </c>
      <c r="D4338">
        <f>COUNTIF(tbl_ManagerSurvey[EmployeeID],tbl_ManagerSurvey[[#This Row],[EmployeeID]])</f>
        <v>1</v>
      </c>
    </row>
    <row r="4339" spans="1:4" x14ac:dyDescent="0.25">
      <c r="A4339">
        <v>4338</v>
      </c>
      <c r="B4339">
        <v>1</v>
      </c>
      <c r="C4339">
        <v>3</v>
      </c>
      <c r="D4339">
        <f>COUNTIF(tbl_ManagerSurvey[EmployeeID],tbl_ManagerSurvey[[#This Row],[EmployeeID]])</f>
        <v>1</v>
      </c>
    </row>
    <row r="4340" spans="1:4" x14ac:dyDescent="0.25">
      <c r="A4340">
        <v>4339</v>
      </c>
      <c r="B4340">
        <v>3</v>
      </c>
      <c r="C4340">
        <v>4</v>
      </c>
      <c r="D4340">
        <f>COUNTIF(tbl_ManagerSurvey[EmployeeID],tbl_ManagerSurvey[[#This Row],[EmployeeID]])</f>
        <v>1</v>
      </c>
    </row>
    <row r="4341" spans="1:4" x14ac:dyDescent="0.25">
      <c r="A4341">
        <v>4340</v>
      </c>
      <c r="B4341">
        <v>2</v>
      </c>
      <c r="C4341">
        <v>3</v>
      </c>
      <c r="D4341">
        <f>COUNTIF(tbl_ManagerSurvey[EmployeeID],tbl_ManagerSurvey[[#This Row],[EmployeeID]])</f>
        <v>1</v>
      </c>
    </row>
    <row r="4342" spans="1:4" x14ac:dyDescent="0.25">
      <c r="A4342">
        <v>4341</v>
      </c>
      <c r="B4342">
        <v>4</v>
      </c>
      <c r="C4342">
        <v>3</v>
      </c>
      <c r="D4342">
        <f>COUNTIF(tbl_ManagerSurvey[EmployeeID],tbl_ManagerSurvey[[#This Row],[EmployeeID]])</f>
        <v>1</v>
      </c>
    </row>
    <row r="4343" spans="1:4" x14ac:dyDescent="0.25">
      <c r="A4343">
        <v>4342</v>
      </c>
      <c r="B4343">
        <v>3</v>
      </c>
      <c r="C4343">
        <v>3</v>
      </c>
      <c r="D4343">
        <f>COUNTIF(tbl_ManagerSurvey[EmployeeID],tbl_ManagerSurvey[[#This Row],[EmployeeID]])</f>
        <v>1</v>
      </c>
    </row>
    <row r="4344" spans="1:4" x14ac:dyDescent="0.25">
      <c r="A4344">
        <v>4343</v>
      </c>
      <c r="B4344">
        <v>3</v>
      </c>
      <c r="C4344">
        <v>3</v>
      </c>
      <c r="D4344">
        <f>COUNTIF(tbl_ManagerSurvey[EmployeeID],tbl_ManagerSurvey[[#This Row],[EmployeeID]])</f>
        <v>1</v>
      </c>
    </row>
    <row r="4345" spans="1:4" x14ac:dyDescent="0.25">
      <c r="A4345">
        <v>4344</v>
      </c>
      <c r="B4345">
        <v>3</v>
      </c>
      <c r="C4345">
        <v>3</v>
      </c>
      <c r="D4345">
        <f>COUNTIF(tbl_ManagerSurvey[EmployeeID],tbl_ManagerSurvey[[#This Row],[EmployeeID]])</f>
        <v>1</v>
      </c>
    </row>
    <row r="4346" spans="1:4" x14ac:dyDescent="0.25">
      <c r="A4346">
        <v>4345</v>
      </c>
      <c r="B4346">
        <v>4</v>
      </c>
      <c r="C4346">
        <v>3</v>
      </c>
      <c r="D4346">
        <f>COUNTIF(tbl_ManagerSurvey[EmployeeID],tbl_ManagerSurvey[[#This Row],[EmployeeID]])</f>
        <v>1</v>
      </c>
    </row>
    <row r="4347" spans="1:4" x14ac:dyDescent="0.25">
      <c r="A4347">
        <v>4346</v>
      </c>
      <c r="B4347">
        <v>2</v>
      </c>
      <c r="C4347">
        <v>4</v>
      </c>
      <c r="D4347">
        <f>COUNTIF(tbl_ManagerSurvey[EmployeeID],tbl_ManagerSurvey[[#This Row],[EmployeeID]])</f>
        <v>1</v>
      </c>
    </row>
    <row r="4348" spans="1:4" x14ac:dyDescent="0.25">
      <c r="A4348">
        <v>4347</v>
      </c>
      <c r="B4348">
        <v>3</v>
      </c>
      <c r="C4348">
        <v>3</v>
      </c>
      <c r="D4348">
        <f>COUNTIF(tbl_ManagerSurvey[EmployeeID],tbl_ManagerSurvey[[#This Row],[EmployeeID]])</f>
        <v>1</v>
      </c>
    </row>
    <row r="4349" spans="1:4" x14ac:dyDescent="0.25">
      <c r="A4349">
        <v>4348</v>
      </c>
      <c r="B4349">
        <v>1</v>
      </c>
      <c r="C4349">
        <v>3</v>
      </c>
      <c r="D4349">
        <f>COUNTIF(tbl_ManagerSurvey[EmployeeID],tbl_ManagerSurvey[[#This Row],[EmployeeID]])</f>
        <v>1</v>
      </c>
    </row>
    <row r="4350" spans="1:4" x14ac:dyDescent="0.25">
      <c r="A4350">
        <v>4349</v>
      </c>
      <c r="B4350">
        <v>4</v>
      </c>
      <c r="C4350">
        <v>3</v>
      </c>
      <c r="D4350">
        <f>COUNTIF(tbl_ManagerSurvey[EmployeeID],tbl_ManagerSurvey[[#This Row],[EmployeeID]])</f>
        <v>1</v>
      </c>
    </row>
    <row r="4351" spans="1:4" x14ac:dyDescent="0.25">
      <c r="A4351">
        <v>4350</v>
      </c>
      <c r="B4351">
        <v>3</v>
      </c>
      <c r="C4351">
        <v>3</v>
      </c>
      <c r="D4351">
        <f>COUNTIF(tbl_ManagerSurvey[EmployeeID],tbl_ManagerSurvey[[#This Row],[EmployeeID]])</f>
        <v>1</v>
      </c>
    </row>
    <row r="4352" spans="1:4" x14ac:dyDescent="0.25">
      <c r="A4352">
        <v>4351</v>
      </c>
      <c r="B4352">
        <v>3</v>
      </c>
      <c r="C4352">
        <v>3</v>
      </c>
      <c r="D4352">
        <f>COUNTIF(tbl_ManagerSurvey[EmployeeID],tbl_ManagerSurvey[[#This Row],[EmployeeID]])</f>
        <v>1</v>
      </c>
    </row>
    <row r="4353" spans="1:4" x14ac:dyDescent="0.25">
      <c r="A4353">
        <v>4352</v>
      </c>
      <c r="B4353">
        <v>4</v>
      </c>
      <c r="C4353">
        <v>3</v>
      </c>
      <c r="D4353">
        <f>COUNTIF(tbl_ManagerSurvey[EmployeeID],tbl_ManagerSurvey[[#This Row],[EmployeeID]])</f>
        <v>1</v>
      </c>
    </row>
    <row r="4354" spans="1:4" x14ac:dyDescent="0.25">
      <c r="A4354">
        <v>4353</v>
      </c>
      <c r="B4354">
        <v>2</v>
      </c>
      <c r="C4354">
        <v>3</v>
      </c>
      <c r="D4354">
        <f>COUNTIF(tbl_ManagerSurvey[EmployeeID],tbl_ManagerSurvey[[#This Row],[EmployeeID]])</f>
        <v>1</v>
      </c>
    </row>
    <row r="4355" spans="1:4" x14ac:dyDescent="0.25">
      <c r="A4355">
        <v>4354</v>
      </c>
      <c r="B4355">
        <v>3</v>
      </c>
      <c r="C4355">
        <v>3</v>
      </c>
      <c r="D4355">
        <f>COUNTIF(tbl_ManagerSurvey[EmployeeID],tbl_ManagerSurvey[[#This Row],[EmployeeID]])</f>
        <v>1</v>
      </c>
    </row>
    <row r="4356" spans="1:4" x14ac:dyDescent="0.25">
      <c r="A4356">
        <v>4355</v>
      </c>
      <c r="B4356">
        <v>3</v>
      </c>
      <c r="C4356">
        <v>4</v>
      </c>
      <c r="D4356">
        <f>COUNTIF(tbl_ManagerSurvey[EmployeeID],tbl_ManagerSurvey[[#This Row],[EmployeeID]])</f>
        <v>1</v>
      </c>
    </row>
    <row r="4357" spans="1:4" x14ac:dyDescent="0.25">
      <c r="A4357">
        <v>4356</v>
      </c>
      <c r="B4357">
        <v>2</v>
      </c>
      <c r="C4357">
        <v>3</v>
      </c>
      <c r="D4357">
        <f>COUNTIF(tbl_ManagerSurvey[EmployeeID],tbl_ManagerSurvey[[#This Row],[EmployeeID]])</f>
        <v>1</v>
      </c>
    </row>
    <row r="4358" spans="1:4" x14ac:dyDescent="0.25">
      <c r="A4358">
        <v>4357</v>
      </c>
      <c r="B4358">
        <v>3</v>
      </c>
      <c r="C4358">
        <v>3</v>
      </c>
      <c r="D4358">
        <f>COUNTIF(tbl_ManagerSurvey[EmployeeID],tbl_ManagerSurvey[[#This Row],[EmployeeID]])</f>
        <v>1</v>
      </c>
    </row>
    <row r="4359" spans="1:4" x14ac:dyDescent="0.25">
      <c r="A4359">
        <v>4358</v>
      </c>
      <c r="B4359">
        <v>3</v>
      </c>
      <c r="C4359">
        <v>3</v>
      </c>
      <c r="D4359">
        <f>COUNTIF(tbl_ManagerSurvey[EmployeeID],tbl_ManagerSurvey[[#This Row],[EmployeeID]])</f>
        <v>1</v>
      </c>
    </row>
    <row r="4360" spans="1:4" x14ac:dyDescent="0.25">
      <c r="A4360">
        <v>4359</v>
      </c>
      <c r="B4360">
        <v>3</v>
      </c>
      <c r="C4360">
        <v>3</v>
      </c>
      <c r="D4360">
        <f>COUNTIF(tbl_ManagerSurvey[EmployeeID],tbl_ManagerSurvey[[#This Row],[EmployeeID]])</f>
        <v>1</v>
      </c>
    </row>
    <row r="4361" spans="1:4" x14ac:dyDescent="0.25">
      <c r="A4361">
        <v>4360</v>
      </c>
      <c r="B4361">
        <v>3</v>
      </c>
      <c r="C4361">
        <v>3</v>
      </c>
      <c r="D4361">
        <f>COUNTIF(tbl_ManagerSurvey[EmployeeID],tbl_ManagerSurvey[[#This Row],[EmployeeID]])</f>
        <v>1</v>
      </c>
    </row>
    <row r="4362" spans="1:4" x14ac:dyDescent="0.25">
      <c r="A4362">
        <v>4361</v>
      </c>
      <c r="B4362">
        <v>4</v>
      </c>
      <c r="C4362">
        <v>4</v>
      </c>
      <c r="D4362">
        <f>COUNTIF(tbl_ManagerSurvey[EmployeeID],tbl_ManagerSurvey[[#This Row],[EmployeeID]])</f>
        <v>1</v>
      </c>
    </row>
    <row r="4363" spans="1:4" x14ac:dyDescent="0.25">
      <c r="A4363">
        <v>4362</v>
      </c>
      <c r="B4363">
        <v>3</v>
      </c>
      <c r="C4363">
        <v>3</v>
      </c>
      <c r="D4363">
        <f>COUNTIF(tbl_ManagerSurvey[EmployeeID],tbl_ManagerSurvey[[#This Row],[EmployeeID]])</f>
        <v>1</v>
      </c>
    </row>
    <row r="4364" spans="1:4" x14ac:dyDescent="0.25">
      <c r="A4364">
        <v>4363</v>
      </c>
      <c r="B4364">
        <v>4</v>
      </c>
      <c r="C4364">
        <v>3</v>
      </c>
      <c r="D4364">
        <f>COUNTIF(tbl_ManagerSurvey[EmployeeID],tbl_ManagerSurvey[[#This Row],[EmployeeID]])</f>
        <v>1</v>
      </c>
    </row>
    <row r="4365" spans="1:4" x14ac:dyDescent="0.25">
      <c r="A4365">
        <v>4364</v>
      </c>
      <c r="B4365">
        <v>2</v>
      </c>
      <c r="C4365">
        <v>3</v>
      </c>
      <c r="D4365">
        <f>COUNTIF(tbl_ManagerSurvey[EmployeeID],tbl_ManagerSurvey[[#This Row],[EmployeeID]])</f>
        <v>1</v>
      </c>
    </row>
    <row r="4366" spans="1:4" x14ac:dyDescent="0.25">
      <c r="A4366">
        <v>4365</v>
      </c>
      <c r="B4366">
        <v>3</v>
      </c>
      <c r="C4366">
        <v>3</v>
      </c>
      <c r="D4366">
        <f>COUNTIF(tbl_ManagerSurvey[EmployeeID],tbl_ManagerSurvey[[#This Row],[EmployeeID]])</f>
        <v>1</v>
      </c>
    </row>
    <row r="4367" spans="1:4" x14ac:dyDescent="0.25">
      <c r="A4367">
        <v>4366</v>
      </c>
      <c r="B4367">
        <v>3</v>
      </c>
      <c r="C4367">
        <v>3</v>
      </c>
      <c r="D4367">
        <f>COUNTIF(tbl_ManagerSurvey[EmployeeID],tbl_ManagerSurvey[[#This Row],[EmployeeID]])</f>
        <v>1</v>
      </c>
    </row>
    <row r="4368" spans="1:4" x14ac:dyDescent="0.25">
      <c r="A4368">
        <v>4367</v>
      </c>
      <c r="B4368">
        <v>2</v>
      </c>
      <c r="C4368">
        <v>3</v>
      </c>
      <c r="D4368">
        <f>COUNTIF(tbl_ManagerSurvey[EmployeeID],tbl_ManagerSurvey[[#This Row],[EmployeeID]])</f>
        <v>1</v>
      </c>
    </row>
    <row r="4369" spans="1:4" x14ac:dyDescent="0.25">
      <c r="A4369">
        <v>4368</v>
      </c>
      <c r="B4369">
        <v>2</v>
      </c>
      <c r="C4369">
        <v>3</v>
      </c>
      <c r="D4369">
        <f>COUNTIF(tbl_ManagerSurvey[EmployeeID],tbl_ManagerSurvey[[#This Row],[EmployeeID]])</f>
        <v>1</v>
      </c>
    </row>
    <row r="4370" spans="1:4" x14ac:dyDescent="0.25">
      <c r="A4370">
        <v>4369</v>
      </c>
      <c r="B4370">
        <v>2</v>
      </c>
      <c r="C4370">
        <v>3</v>
      </c>
      <c r="D4370">
        <f>COUNTIF(tbl_ManagerSurvey[EmployeeID],tbl_ManagerSurvey[[#This Row],[EmployeeID]])</f>
        <v>1</v>
      </c>
    </row>
    <row r="4371" spans="1:4" x14ac:dyDescent="0.25">
      <c r="A4371">
        <v>4370</v>
      </c>
      <c r="B4371">
        <v>2</v>
      </c>
      <c r="C4371">
        <v>3</v>
      </c>
      <c r="D4371">
        <f>COUNTIF(tbl_ManagerSurvey[EmployeeID],tbl_ManagerSurvey[[#This Row],[EmployeeID]])</f>
        <v>1</v>
      </c>
    </row>
    <row r="4372" spans="1:4" x14ac:dyDescent="0.25">
      <c r="A4372">
        <v>4371</v>
      </c>
      <c r="B4372">
        <v>3</v>
      </c>
      <c r="C4372">
        <v>3</v>
      </c>
      <c r="D4372">
        <f>COUNTIF(tbl_ManagerSurvey[EmployeeID],tbl_ManagerSurvey[[#This Row],[EmployeeID]])</f>
        <v>1</v>
      </c>
    </row>
    <row r="4373" spans="1:4" x14ac:dyDescent="0.25">
      <c r="A4373">
        <v>4372</v>
      </c>
      <c r="B4373">
        <v>2</v>
      </c>
      <c r="C4373">
        <v>3</v>
      </c>
      <c r="D4373">
        <f>COUNTIF(tbl_ManagerSurvey[EmployeeID],tbl_ManagerSurvey[[#This Row],[EmployeeID]])</f>
        <v>1</v>
      </c>
    </row>
    <row r="4374" spans="1:4" x14ac:dyDescent="0.25">
      <c r="A4374">
        <v>4373</v>
      </c>
      <c r="B4374">
        <v>2</v>
      </c>
      <c r="C4374">
        <v>4</v>
      </c>
      <c r="D4374">
        <f>COUNTIF(tbl_ManagerSurvey[EmployeeID],tbl_ManagerSurvey[[#This Row],[EmployeeID]])</f>
        <v>1</v>
      </c>
    </row>
    <row r="4375" spans="1:4" x14ac:dyDescent="0.25">
      <c r="A4375">
        <v>4374</v>
      </c>
      <c r="B4375">
        <v>3</v>
      </c>
      <c r="C4375">
        <v>4</v>
      </c>
      <c r="D4375">
        <f>COUNTIF(tbl_ManagerSurvey[EmployeeID],tbl_ManagerSurvey[[#This Row],[EmployeeID]])</f>
        <v>1</v>
      </c>
    </row>
    <row r="4376" spans="1:4" x14ac:dyDescent="0.25">
      <c r="A4376">
        <v>4375</v>
      </c>
      <c r="B4376">
        <v>3</v>
      </c>
      <c r="C4376">
        <v>3</v>
      </c>
      <c r="D4376">
        <f>COUNTIF(tbl_ManagerSurvey[EmployeeID],tbl_ManagerSurvey[[#This Row],[EmployeeID]])</f>
        <v>1</v>
      </c>
    </row>
    <row r="4377" spans="1:4" x14ac:dyDescent="0.25">
      <c r="A4377">
        <v>4376</v>
      </c>
      <c r="B4377">
        <v>3</v>
      </c>
      <c r="C4377">
        <v>3</v>
      </c>
      <c r="D4377">
        <f>COUNTIF(tbl_ManagerSurvey[EmployeeID],tbl_ManagerSurvey[[#This Row],[EmployeeID]])</f>
        <v>1</v>
      </c>
    </row>
    <row r="4378" spans="1:4" x14ac:dyDescent="0.25">
      <c r="A4378">
        <v>4377</v>
      </c>
      <c r="B4378">
        <v>2</v>
      </c>
      <c r="C4378">
        <v>3</v>
      </c>
      <c r="D4378">
        <f>COUNTIF(tbl_ManagerSurvey[EmployeeID],tbl_ManagerSurvey[[#This Row],[EmployeeID]])</f>
        <v>1</v>
      </c>
    </row>
    <row r="4379" spans="1:4" x14ac:dyDescent="0.25">
      <c r="A4379">
        <v>4378</v>
      </c>
      <c r="B4379">
        <v>3</v>
      </c>
      <c r="C4379">
        <v>3</v>
      </c>
      <c r="D4379">
        <f>COUNTIF(tbl_ManagerSurvey[EmployeeID],tbl_ManagerSurvey[[#This Row],[EmployeeID]])</f>
        <v>1</v>
      </c>
    </row>
    <row r="4380" spans="1:4" x14ac:dyDescent="0.25">
      <c r="A4380">
        <v>4379</v>
      </c>
      <c r="B4380">
        <v>3</v>
      </c>
      <c r="C4380">
        <v>3</v>
      </c>
      <c r="D4380">
        <f>COUNTIF(tbl_ManagerSurvey[EmployeeID],tbl_ManagerSurvey[[#This Row],[EmployeeID]])</f>
        <v>1</v>
      </c>
    </row>
    <row r="4381" spans="1:4" x14ac:dyDescent="0.25">
      <c r="A4381">
        <v>4380</v>
      </c>
      <c r="B4381">
        <v>3</v>
      </c>
      <c r="C4381">
        <v>3</v>
      </c>
      <c r="D4381">
        <f>COUNTIF(tbl_ManagerSurvey[EmployeeID],tbl_ManagerSurvey[[#This Row],[EmployeeID]])</f>
        <v>1</v>
      </c>
    </row>
    <row r="4382" spans="1:4" x14ac:dyDescent="0.25">
      <c r="A4382">
        <v>4381</v>
      </c>
      <c r="B4382">
        <v>2</v>
      </c>
      <c r="C4382">
        <v>3</v>
      </c>
      <c r="D4382">
        <f>COUNTIF(tbl_ManagerSurvey[EmployeeID],tbl_ManagerSurvey[[#This Row],[EmployeeID]])</f>
        <v>1</v>
      </c>
    </row>
    <row r="4383" spans="1:4" x14ac:dyDescent="0.25">
      <c r="A4383">
        <v>4382</v>
      </c>
      <c r="B4383">
        <v>3</v>
      </c>
      <c r="C4383">
        <v>4</v>
      </c>
      <c r="D4383">
        <f>COUNTIF(tbl_ManagerSurvey[EmployeeID],tbl_ManagerSurvey[[#This Row],[EmployeeID]])</f>
        <v>1</v>
      </c>
    </row>
    <row r="4384" spans="1:4" x14ac:dyDescent="0.25">
      <c r="A4384">
        <v>4383</v>
      </c>
      <c r="B4384">
        <v>3</v>
      </c>
      <c r="C4384">
        <v>3</v>
      </c>
      <c r="D4384">
        <f>COUNTIF(tbl_ManagerSurvey[EmployeeID],tbl_ManagerSurvey[[#This Row],[EmployeeID]])</f>
        <v>1</v>
      </c>
    </row>
    <row r="4385" spans="1:4" x14ac:dyDescent="0.25">
      <c r="A4385">
        <v>4384</v>
      </c>
      <c r="B4385">
        <v>3</v>
      </c>
      <c r="C4385">
        <v>3</v>
      </c>
      <c r="D4385">
        <f>COUNTIF(tbl_ManagerSurvey[EmployeeID],tbl_ManagerSurvey[[#This Row],[EmployeeID]])</f>
        <v>1</v>
      </c>
    </row>
    <row r="4386" spans="1:4" x14ac:dyDescent="0.25">
      <c r="A4386">
        <v>4385</v>
      </c>
      <c r="B4386">
        <v>4</v>
      </c>
      <c r="C4386">
        <v>3</v>
      </c>
      <c r="D4386">
        <f>COUNTIF(tbl_ManagerSurvey[EmployeeID],tbl_ManagerSurvey[[#This Row],[EmployeeID]])</f>
        <v>1</v>
      </c>
    </row>
    <row r="4387" spans="1:4" x14ac:dyDescent="0.25">
      <c r="A4387">
        <v>4386</v>
      </c>
      <c r="B4387">
        <v>4</v>
      </c>
      <c r="C4387">
        <v>4</v>
      </c>
      <c r="D4387">
        <f>COUNTIF(tbl_ManagerSurvey[EmployeeID],tbl_ManagerSurvey[[#This Row],[EmployeeID]])</f>
        <v>1</v>
      </c>
    </row>
    <row r="4388" spans="1:4" x14ac:dyDescent="0.25">
      <c r="A4388">
        <v>4387</v>
      </c>
      <c r="B4388">
        <v>2</v>
      </c>
      <c r="C4388">
        <v>4</v>
      </c>
      <c r="D4388">
        <f>COUNTIF(tbl_ManagerSurvey[EmployeeID],tbl_ManagerSurvey[[#This Row],[EmployeeID]])</f>
        <v>1</v>
      </c>
    </row>
    <row r="4389" spans="1:4" x14ac:dyDescent="0.25">
      <c r="A4389">
        <v>4388</v>
      </c>
      <c r="B4389">
        <v>3</v>
      </c>
      <c r="C4389">
        <v>4</v>
      </c>
      <c r="D4389">
        <f>COUNTIF(tbl_ManagerSurvey[EmployeeID],tbl_ManagerSurvey[[#This Row],[EmployeeID]])</f>
        <v>1</v>
      </c>
    </row>
    <row r="4390" spans="1:4" x14ac:dyDescent="0.25">
      <c r="A4390">
        <v>4389</v>
      </c>
      <c r="B4390">
        <v>3</v>
      </c>
      <c r="C4390">
        <v>3</v>
      </c>
      <c r="D4390">
        <f>COUNTIF(tbl_ManagerSurvey[EmployeeID],tbl_ManagerSurvey[[#This Row],[EmployeeID]])</f>
        <v>1</v>
      </c>
    </row>
    <row r="4391" spans="1:4" x14ac:dyDescent="0.25">
      <c r="A4391">
        <v>4390</v>
      </c>
      <c r="B4391">
        <v>2</v>
      </c>
      <c r="C4391">
        <v>3</v>
      </c>
      <c r="D4391">
        <f>COUNTIF(tbl_ManagerSurvey[EmployeeID],tbl_ManagerSurvey[[#This Row],[EmployeeID]])</f>
        <v>1</v>
      </c>
    </row>
    <row r="4392" spans="1:4" x14ac:dyDescent="0.25">
      <c r="A4392">
        <v>4391</v>
      </c>
      <c r="B4392">
        <v>2</v>
      </c>
      <c r="C4392">
        <v>3</v>
      </c>
      <c r="D4392">
        <f>COUNTIF(tbl_ManagerSurvey[EmployeeID],tbl_ManagerSurvey[[#This Row],[EmployeeID]])</f>
        <v>1</v>
      </c>
    </row>
    <row r="4393" spans="1:4" x14ac:dyDescent="0.25">
      <c r="A4393">
        <v>4392</v>
      </c>
      <c r="B4393">
        <v>3</v>
      </c>
      <c r="C4393">
        <v>3</v>
      </c>
      <c r="D4393">
        <f>COUNTIF(tbl_ManagerSurvey[EmployeeID],tbl_ManagerSurvey[[#This Row],[EmployeeID]])</f>
        <v>1</v>
      </c>
    </row>
    <row r="4394" spans="1:4" x14ac:dyDescent="0.25">
      <c r="A4394">
        <v>4393</v>
      </c>
      <c r="B4394">
        <v>4</v>
      </c>
      <c r="C4394">
        <v>3</v>
      </c>
      <c r="D4394">
        <f>COUNTIF(tbl_ManagerSurvey[EmployeeID],tbl_ManagerSurvey[[#This Row],[EmployeeID]])</f>
        <v>1</v>
      </c>
    </row>
    <row r="4395" spans="1:4" x14ac:dyDescent="0.25">
      <c r="A4395">
        <v>4394</v>
      </c>
      <c r="B4395">
        <v>2</v>
      </c>
      <c r="C4395">
        <v>3</v>
      </c>
      <c r="D4395">
        <f>COUNTIF(tbl_ManagerSurvey[EmployeeID],tbl_ManagerSurvey[[#This Row],[EmployeeID]])</f>
        <v>1</v>
      </c>
    </row>
    <row r="4396" spans="1:4" x14ac:dyDescent="0.25">
      <c r="A4396">
        <v>4395</v>
      </c>
      <c r="B4396">
        <v>2</v>
      </c>
      <c r="C4396">
        <v>3</v>
      </c>
      <c r="D4396">
        <f>COUNTIF(tbl_ManagerSurvey[EmployeeID],tbl_ManagerSurvey[[#This Row],[EmployeeID]])</f>
        <v>1</v>
      </c>
    </row>
    <row r="4397" spans="1:4" x14ac:dyDescent="0.25">
      <c r="A4397">
        <v>4396</v>
      </c>
      <c r="B4397">
        <v>2</v>
      </c>
      <c r="C4397">
        <v>3</v>
      </c>
      <c r="D4397">
        <f>COUNTIF(tbl_ManagerSurvey[EmployeeID],tbl_ManagerSurvey[[#This Row],[EmployeeID]])</f>
        <v>1</v>
      </c>
    </row>
    <row r="4398" spans="1:4" x14ac:dyDescent="0.25">
      <c r="A4398">
        <v>4397</v>
      </c>
      <c r="B4398">
        <v>2</v>
      </c>
      <c r="C4398">
        <v>3</v>
      </c>
      <c r="D4398">
        <f>COUNTIF(tbl_ManagerSurvey[EmployeeID],tbl_ManagerSurvey[[#This Row],[EmployeeID]])</f>
        <v>1</v>
      </c>
    </row>
    <row r="4399" spans="1:4" x14ac:dyDescent="0.25">
      <c r="A4399">
        <v>4398</v>
      </c>
      <c r="B4399">
        <v>4</v>
      </c>
      <c r="C4399">
        <v>3</v>
      </c>
      <c r="D4399">
        <f>COUNTIF(tbl_ManagerSurvey[EmployeeID],tbl_ManagerSurvey[[#This Row],[EmployeeID]])</f>
        <v>1</v>
      </c>
    </row>
    <row r="4400" spans="1:4" x14ac:dyDescent="0.25">
      <c r="A4400">
        <v>4399</v>
      </c>
      <c r="B4400">
        <v>3</v>
      </c>
      <c r="C4400">
        <v>3</v>
      </c>
      <c r="D4400">
        <f>COUNTIF(tbl_ManagerSurvey[EmployeeID],tbl_ManagerSurvey[[#This Row],[EmployeeID]])</f>
        <v>1</v>
      </c>
    </row>
    <row r="4401" spans="1:4" x14ac:dyDescent="0.25">
      <c r="A4401">
        <v>4400</v>
      </c>
      <c r="B4401">
        <v>2</v>
      </c>
      <c r="C4401">
        <v>3</v>
      </c>
      <c r="D4401">
        <f>COUNTIF(tbl_ManagerSurvey[EmployeeID],tbl_ManagerSurvey[[#This Row],[EmployeeID]])</f>
        <v>1</v>
      </c>
    </row>
    <row r="4402" spans="1:4" x14ac:dyDescent="0.25">
      <c r="A4402">
        <v>4401</v>
      </c>
      <c r="B4402">
        <v>3</v>
      </c>
      <c r="C4402">
        <v>3</v>
      </c>
      <c r="D4402">
        <f>COUNTIF(tbl_ManagerSurvey[EmployeeID],tbl_ManagerSurvey[[#This Row],[EmployeeID]])</f>
        <v>1</v>
      </c>
    </row>
    <row r="4403" spans="1:4" x14ac:dyDescent="0.25">
      <c r="A4403">
        <v>4402</v>
      </c>
      <c r="B4403">
        <v>2</v>
      </c>
      <c r="C4403">
        <v>3</v>
      </c>
      <c r="D4403">
        <f>COUNTIF(tbl_ManagerSurvey[EmployeeID],tbl_ManagerSurvey[[#This Row],[EmployeeID]])</f>
        <v>1</v>
      </c>
    </row>
    <row r="4404" spans="1:4" x14ac:dyDescent="0.25">
      <c r="A4404">
        <v>4403</v>
      </c>
      <c r="B4404">
        <v>3</v>
      </c>
      <c r="C4404">
        <v>3</v>
      </c>
      <c r="D4404">
        <f>COUNTIF(tbl_ManagerSurvey[EmployeeID],tbl_ManagerSurvey[[#This Row],[EmployeeID]])</f>
        <v>1</v>
      </c>
    </row>
    <row r="4405" spans="1:4" x14ac:dyDescent="0.25">
      <c r="A4405">
        <v>4404</v>
      </c>
      <c r="B4405">
        <v>3</v>
      </c>
      <c r="C4405">
        <v>3</v>
      </c>
      <c r="D4405">
        <f>COUNTIF(tbl_ManagerSurvey[EmployeeID],tbl_ManagerSurvey[[#This Row],[EmployeeID]])</f>
        <v>1</v>
      </c>
    </row>
    <row r="4406" spans="1:4" x14ac:dyDescent="0.25">
      <c r="A4406">
        <v>4405</v>
      </c>
      <c r="B4406">
        <v>2</v>
      </c>
      <c r="C4406">
        <v>3</v>
      </c>
      <c r="D4406">
        <f>COUNTIF(tbl_ManagerSurvey[EmployeeID],tbl_ManagerSurvey[[#This Row],[EmployeeID]])</f>
        <v>1</v>
      </c>
    </row>
    <row r="4407" spans="1:4" x14ac:dyDescent="0.25">
      <c r="A4407">
        <v>4406</v>
      </c>
      <c r="B4407">
        <v>3</v>
      </c>
      <c r="C4407">
        <v>3</v>
      </c>
      <c r="D4407">
        <f>COUNTIF(tbl_ManagerSurvey[EmployeeID],tbl_ManagerSurvey[[#This Row],[EmployeeID]])</f>
        <v>1</v>
      </c>
    </row>
    <row r="4408" spans="1:4" x14ac:dyDescent="0.25">
      <c r="A4408">
        <v>4407</v>
      </c>
      <c r="B4408">
        <v>2</v>
      </c>
      <c r="C4408">
        <v>3</v>
      </c>
      <c r="D4408">
        <f>COUNTIF(tbl_ManagerSurvey[EmployeeID],tbl_ManagerSurvey[[#This Row],[EmployeeID]])</f>
        <v>1</v>
      </c>
    </row>
    <row r="4409" spans="1:4" x14ac:dyDescent="0.25">
      <c r="A4409">
        <v>4408</v>
      </c>
      <c r="B4409">
        <v>3</v>
      </c>
      <c r="C4409">
        <v>4</v>
      </c>
      <c r="D4409">
        <f>COUNTIF(tbl_ManagerSurvey[EmployeeID],tbl_ManagerSurvey[[#This Row],[EmployeeID]])</f>
        <v>1</v>
      </c>
    </row>
    <row r="4410" spans="1:4" x14ac:dyDescent="0.25">
      <c r="A4410">
        <v>4409</v>
      </c>
      <c r="B4410">
        <v>2</v>
      </c>
      <c r="C4410">
        <v>3</v>
      </c>
      <c r="D4410">
        <f>COUNTIF(tbl_ManagerSurvey[EmployeeID],tbl_ManagerSurvey[[#This Row],[EmployeeID]])</f>
        <v>1</v>
      </c>
    </row>
    <row r="4411" spans="1:4" x14ac:dyDescent="0.25">
      <c r="A4411">
        <v>4410</v>
      </c>
      <c r="B4411">
        <v>4</v>
      </c>
      <c r="C4411">
        <v>3</v>
      </c>
      <c r="D4411">
        <f>COUNTIF(tbl_ManagerSurvey[EmployeeID],tbl_ManagerSurvey[[#This Row],[EmployeeID]])</f>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B7979-D70C-4DBA-AB6D-9945007C0662}">
  <dimension ref="A3:D7"/>
  <sheetViews>
    <sheetView topLeftCell="A2" workbookViewId="0">
      <selection activeCell="D25" sqref="D25"/>
    </sheetView>
  </sheetViews>
  <sheetFormatPr defaultRowHeight="13.8" x14ac:dyDescent="0.25"/>
  <cols>
    <col min="1" max="1" width="21.59765625" bestFit="1" customWidth="1"/>
    <col min="2" max="2" width="26.296875" bestFit="1" customWidth="1"/>
    <col min="3" max="3" width="23" bestFit="1" customWidth="1"/>
    <col min="4" max="4" width="23" style="10" bestFit="1" customWidth="1"/>
  </cols>
  <sheetData>
    <row r="3" spans="1:4" x14ac:dyDescent="0.25">
      <c r="A3" s="13" t="s">
        <v>77</v>
      </c>
      <c r="B3" t="s">
        <v>82</v>
      </c>
      <c r="D3"/>
    </row>
    <row r="4" spans="1:4" x14ac:dyDescent="0.25">
      <c r="A4" s="14" t="s">
        <v>37</v>
      </c>
      <c r="B4" s="10">
        <v>0.30158730158730157</v>
      </c>
      <c r="D4"/>
    </row>
    <row r="5" spans="1:4" x14ac:dyDescent="0.25">
      <c r="A5" s="14" t="s">
        <v>30</v>
      </c>
      <c r="B5" s="10">
        <v>0.1571279916753382</v>
      </c>
      <c r="D5"/>
    </row>
    <row r="6" spans="1:4" x14ac:dyDescent="0.25">
      <c r="A6" s="14" t="s">
        <v>23</v>
      </c>
      <c r="B6" s="10">
        <v>0.15022421524663676</v>
      </c>
      <c r="D6"/>
    </row>
    <row r="7" spans="1:4" x14ac:dyDescent="0.25">
      <c r="A7" s="14" t="s">
        <v>78</v>
      </c>
      <c r="B7" s="10">
        <v>0.16122448979591836</v>
      </c>
      <c r="D7"/>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06B1F-6041-463E-8D6D-FE9A9A25CBEF}">
  <dimension ref="A3:E9"/>
  <sheetViews>
    <sheetView workbookViewId="0">
      <selection activeCell="G26" sqref="G26"/>
    </sheetView>
  </sheetViews>
  <sheetFormatPr defaultRowHeight="13.8" x14ac:dyDescent="0.25"/>
  <cols>
    <col min="1" max="1" width="13.09765625" bestFit="1" customWidth="1"/>
    <col min="2" max="2" width="22" style="10" bestFit="1" customWidth="1"/>
  </cols>
  <sheetData>
    <row r="3" spans="1:5" x14ac:dyDescent="0.25">
      <c r="A3" s="13" t="s">
        <v>77</v>
      </c>
      <c r="B3" s="10" t="s">
        <v>87</v>
      </c>
    </row>
    <row r="4" spans="1:5" x14ac:dyDescent="0.25">
      <c r="A4" s="14" t="s">
        <v>86</v>
      </c>
      <c r="B4" s="10">
        <v>0.39175257731958762</v>
      </c>
      <c r="E4" s="10"/>
    </row>
    <row r="5" spans="1:5" x14ac:dyDescent="0.25">
      <c r="A5" s="14" t="s">
        <v>83</v>
      </c>
      <c r="B5" s="10">
        <v>0.20216606498194944</v>
      </c>
    </row>
    <row r="6" spans="1:5" x14ac:dyDescent="0.25">
      <c r="A6" s="14" t="s">
        <v>84</v>
      </c>
      <c r="B6" s="10">
        <v>0.100990099009901</v>
      </c>
    </row>
    <row r="7" spans="1:5" x14ac:dyDescent="0.25">
      <c r="A7" s="14" t="s">
        <v>85</v>
      </c>
      <c r="B7" s="10">
        <v>0.10204081632653061</v>
      </c>
    </row>
    <row r="8" spans="1:5" x14ac:dyDescent="0.25">
      <c r="A8" s="14" t="s">
        <v>88</v>
      </c>
      <c r="B8" s="10">
        <v>0.15942028985507245</v>
      </c>
    </row>
    <row r="9" spans="1:5" x14ac:dyDescent="0.25">
      <c r="A9" s="14" t="s">
        <v>78</v>
      </c>
      <c r="B9" s="10">
        <v>0.16122448979591836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E7707-6DFC-4948-B395-EC3C8F187249}">
  <dimension ref="A3:B8"/>
  <sheetViews>
    <sheetView workbookViewId="0">
      <selection activeCell="I24" sqref="I24"/>
    </sheetView>
  </sheetViews>
  <sheetFormatPr defaultRowHeight="13.8" x14ac:dyDescent="0.25"/>
  <cols>
    <col min="1" max="1" width="13.09765625" bestFit="1" customWidth="1"/>
    <col min="2" max="2" width="28.09765625" style="10" bestFit="1" customWidth="1"/>
  </cols>
  <sheetData>
    <row r="3" spans="1:2" x14ac:dyDescent="0.25">
      <c r="A3" s="13" t="s">
        <v>77</v>
      </c>
      <c r="B3" s="10" t="s">
        <v>93</v>
      </c>
    </row>
    <row r="4" spans="1:2" x14ac:dyDescent="0.25">
      <c r="A4" s="14" t="s">
        <v>89</v>
      </c>
      <c r="B4" s="10">
        <v>0.34883720930232559</v>
      </c>
    </row>
    <row r="5" spans="1:2" x14ac:dyDescent="0.25">
      <c r="A5" s="14" t="s">
        <v>91</v>
      </c>
      <c r="B5" s="10">
        <v>0.18082191780821918</v>
      </c>
    </row>
    <row r="6" spans="1:2" x14ac:dyDescent="0.25">
      <c r="A6" s="14" t="s">
        <v>92</v>
      </c>
      <c r="B6" s="10">
        <v>0.11068702290076336</v>
      </c>
    </row>
    <row r="7" spans="1:2" x14ac:dyDescent="0.25">
      <c r="A7" s="14" t="s">
        <v>90</v>
      </c>
      <c r="B7" s="10">
        <v>0.10382513661202186</v>
      </c>
    </row>
    <row r="8" spans="1:2" x14ac:dyDescent="0.25">
      <c r="A8" s="14" t="s">
        <v>78</v>
      </c>
      <c r="B8" s="10">
        <v>0.16122448979591836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F3948-57A8-4010-898D-08CF6CADE0CE}">
  <dimension ref="A3:B8"/>
  <sheetViews>
    <sheetView workbookViewId="0">
      <selection activeCell="J20" sqref="J20"/>
    </sheetView>
  </sheetViews>
  <sheetFormatPr defaultRowHeight="13.8" x14ac:dyDescent="0.25"/>
  <cols>
    <col min="1" max="1" width="13.09765625" bestFit="1" customWidth="1"/>
    <col min="2" max="2" width="22" style="10" bestFit="1" customWidth="1"/>
  </cols>
  <sheetData>
    <row r="3" spans="1:2" x14ac:dyDescent="0.25">
      <c r="A3" s="13" t="s">
        <v>77</v>
      </c>
      <c r="B3" s="10" t="s">
        <v>87</v>
      </c>
    </row>
    <row r="4" spans="1:2" x14ac:dyDescent="0.25">
      <c r="A4" s="14">
        <v>1</v>
      </c>
      <c r="B4" s="10">
        <v>0.22906976744186047</v>
      </c>
    </row>
    <row r="5" spans="1:2" x14ac:dyDescent="0.25">
      <c r="A5" s="14">
        <v>2</v>
      </c>
      <c r="B5" s="10">
        <v>0.16428571428571428</v>
      </c>
    </row>
    <row r="6" spans="1:2" x14ac:dyDescent="0.25">
      <c r="A6" s="14">
        <v>3</v>
      </c>
      <c r="B6" s="10">
        <v>0.16381236038719285</v>
      </c>
    </row>
    <row r="7" spans="1:2" x14ac:dyDescent="0.25">
      <c r="A7" s="14">
        <v>4</v>
      </c>
      <c r="B7" s="10">
        <v>0.1141185076810534</v>
      </c>
    </row>
    <row r="8" spans="1:2" x14ac:dyDescent="0.25">
      <c r="A8" s="14" t="s">
        <v>78</v>
      </c>
      <c r="B8" s="10">
        <v>0.16122448979591836</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7BEC5-B5FC-48B1-BB62-480E9DD92F67}">
  <dimension ref="A3:B8"/>
  <sheetViews>
    <sheetView workbookViewId="0">
      <selection activeCell="G27" sqref="G27"/>
    </sheetView>
  </sheetViews>
  <sheetFormatPr defaultRowHeight="13.8" x14ac:dyDescent="0.25"/>
  <cols>
    <col min="1" max="1" width="13.09765625" bestFit="1" customWidth="1"/>
    <col min="2" max="2" width="32" style="10" bestFit="1" customWidth="1"/>
  </cols>
  <sheetData>
    <row r="3" spans="1:2" x14ac:dyDescent="0.25">
      <c r="A3" s="13" t="s">
        <v>77</v>
      </c>
      <c r="B3" s="10" t="s">
        <v>94</v>
      </c>
    </row>
    <row r="4" spans="1:2" x14ac:dyDescent="0.25">
      <c r="A4" s="14">
        <v>1</v>
      </c>
      <c r="B4" s="10">
        <v>0.31380753138075312</v>
      </c>
    </row>
    <row r="5" spans="1:2" x14ac:dyDescent="0.25">
      <c r="A5" s="14">
        <v>2</v>
      </c>
      <c r="B5" s="10">
        <v>0.16781157998037291</v>
      </c>
    </row>
    <row r="6" spans="1:2" x14ac:dyDescent="0.25">
      <c r="A6" s="14">
        <v>3</v>
      </c>
      <c r="B6" s="10">
        <v>0.14232765011119347</v>
      </c>
    </row>
    <row r="7" spans="1:2" x14ac:dyDescent="0.25">
      <c r="A7" s="14">
        <v>4</v>
      </c>
      <c r="B7" s="10">
        <v>0.17841409691629956</v>
      </c>
    </row>
    <row r="8" spans="1:2" x14ac:dyDescent="0.25">
      <c r="A8" s="14" t="s">
        <v>78</v>
      </c>
      <c r="B8" s="10">
        <v>0.16122448979591836</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28CEE-7F4A-4059-A783-757ADEA60D8D}">
  <dimension ref="A3:F4"/>
  <sheetViews>
    <sheetView workbookViewId="0">
      <selection activeCell="F15" sqref="F15"/>
    </sheetView>
  </sheetViews>
  <sheetFormatPr defaultRowHeight="13.8" x14ac:dyDescent="0.25"/>
  <cols>
    <col min="1" max="1" width="19.69921875" bestFit="1" customWidth="1"/>
    <col min="2" max="2" width="18.5" bestFit="1" customWidth="1"/>
    <col min="3" max="3" width="23" bestFit="1" customWidth="1"/>
    <col min="4" max="4" width="26.09765625" bestFit="1" customWidth="1"/>
    <col min="5" max="5" width="14.59765625" bestFit="1" customWidth="1"/>
    <col min="6" max="6" width="26.796875" bestFit="1" customWidth="1"/>
  </cols>
  <sheetData>
    <row r="3" spans="1:6" x14ac:dyDescent="0.25">
      <c r="A3" t="s">
        <v>79</v>
      </c>
      <c r="B3" t="s">
        <v>80</v>
      </c>
      <c r="C3" t="s">
        <v>81</v>
      </c>
      <c r="D3" s="16" t="s">
        <v>97</v>
      </c>
      <c r="E3" s="5" t="s">
        <v>98</v>
      </c>
      <c r="F3" s="5" t="s">
        <v>99</v>
      </c>
    </row>
    <row r="4" spans="1:6" x14ac:dyDescent="0.25">
      <c r="A4" s="5">
        <v>4410</v>
      </c>
      <c r="B4" s="5">
        <v>711</v>
      </c>
      <c r="C4" s="10">
        <v>0.16122448979591836</v>
      </c>
      <c r="D4" s="16">
        <v>65029.312925170067</v>
      </c>
      <c r="E4" s="11">
        <v>36.923809523809524</v>
      </c>
      <c r="F4" s="11">
        <v>7.0081632653061225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Dashboard</vt:lpstr>
      <vt:lpstr>Insights</vt:lpstr>
      <vt:lpstr>Analysis</vt:lpstr>
      <vt:lpstr>HR_Master</vt:lpstr>
      <vt:lpstr>Data_Quality_General</vt:lpstr>
      <vt:lpstr>Data_Quality_EmployeeSurvey</vt:lpstr>
      <vt:lpstr>Data_Quality_ManagerSurvey</vt:lpstr>
      <vt:lpstr>general_data</vt:lpstr>
      <vt:lpstr>employee_survey_data</vt:lpstr>
      <vt:lpstr>manager_survey_data</vt:lpstr>
      <vt:lpstr>Attrition Rate by Department</vt:lpstr>
      <vt:lpstr>Attrition Rate by Age Group</vt:lpstr>
      <vt:lpstr>Attrition Rate by Tenure Group</vt:lpstr>
      <vt:lpstr>Attrition Rate by Job Satisfact</vt:lpstr>
      <vt:lpstr>Attrition Rate by WorkLifeBalan</vt:lpstr>
      <vt:lpstr>KPI 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dc:creator>
  <cp:lastModifiedBy>GHADA RABIE WAFDY SAYED</cp:lastModifiedBy>
  <dcterms:created xsi:type="dcterms:W3CDTF">2026-08-26T01:29:34Z</dcterms:created>
  <dcterms:modified xsi:type="dcterms:W3CDTF">2026-08-28T05:34:55Z</dcterms:modified>
</cp:coreProperties>
</file>